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Server Data\Marketing\Files\"/>
    </mc:Choice>
  </mc:AlternateContent>
  <xr:revisionPtr revIDLastSave="0" documentId="13_ncr:1_{97BE2CA3-20A6-4AF5-B86F-BA39AC037D8B}" xr6:coauthVersionLast="47" xr6:coauthVersionMax="47" xr10:uidLastSave="{00000000-0000-0000-0000-000000000000}"/>
  <workbookProtection workbookAlgorithmName="SHA-512" workbookHashValue="OZ+gXsNsno4vBDhnizFwxdFt0iphRY6CJugg9xzPxktOr4ljGISsF8kBwMJq0f72hGf6yOoyDQDtySVzeKa6Eg==" workbookSaltValue="GAWuQchFw+DX882XmUIRIA==" workbookSpinCount="100000" lockStructure="1"/>
  <bookViews>
    <workbookView xWindow="28680" yWindow="-120" windowWidth="29040" windowHeight="15720" firstSheet="1" activeTab="1" xr2:uid="{00000000-000D-0000-FFFF-FFFF00000000}"/>
  </bookViews>
  <sheets>
    <sheet name="__snloffice" sheetId="3" state="veryHidden" r:id="rId1"/>
    <sheet name="Peer Comparison Tool" sheetId="1" r:id="rId2"/>
    <sheet name="All Banks Data" sheetId="8" state="hidden" r:id="rId3"/>
    <sheet name="PG Data" sheetId="5" state="hidden" r:id="rId4"/>
    <sheet name="State Data" sheetId="9" state="hidden" r:id="rId5"/>
    <sheet name="All Banks By UBPR Group" sheetId="6" state="hidden" r:id="rId6"/>
    <sheet name="All Banks Dropdown" sheetId="7" state="hidden" r:id="rId7"/>
    <sheet name="NOTES" sheetId="10" state="hidden" r:id="rId8"/>
    <sheet name="Clients Dropdown" sheetId="4" state="hidden" r:id="rId9"/>
    <sheet name="Client Data" sheetId="2" state="hidden" r:id="rId10"/>
  </sheets>
  <externalReferences>
    <externalReference r:id="rId11"/>
    <externalReference r:id="rId12"/>
  </externalReferences>
  <definedNames>
    <definedName name="BankData">'All Banks Data'!$E$4:$GEJ$63</definedName>
    <definedName name="BankDropdown1">'All Banks Dropdown'!$L$10:$L$469</definedName>
    <definedName name="BankDropdown2">'All Banks Dropdown'!$O$10:$O$469</definedName>
    <definedName name="BankDropdown3">'All Banks Dropdown'!$R$10:$R$469</definedName>
    <definedName name="DropdownData">'All Banks Dropdown'!$T$9:$DQ$470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'Peer Comparison Tool'!$D$7:$J$179</definedName>
    <definedName name="snl__05788200_39E1_4921_89F4_D3075AA1E0D4_" localSheetId="2" hidden="1">'All Banks Data'!$B$1,'All Banks Data'!$E$7:$GFK$63</definedName>
    <definedName name="snl__0637D1D5_47D5_4D19_855C_02AC724989D8_" localSheetId="4" hidden="1">'State Data'!$B$1,'State Data'!$D$9:$BA$82</definedName>
    <definedName name="snl__116EFD92_1BEA_484C_9CA5_D019AF5B1708_" localSheetId="2" hidden="1">'All Banks Data'!$B$1,'All Banks Data'!$E$7:$GEJ$63</definedName>
    <definedName name="snl__1306320E_7F48_4AD3_95AF_D69197B8EDD2_" localSheetId="2" hidden="1">'All Banks Data'!$B$1,'All Banks Data'!$E$7:$FQB$63</definedName>
    <definedName name="snl__19AEA9B9_BED7_4135_870F_E6806C65AA3F_" localSheetId="4" hidden="1">'State Data'!$B$1,'State Data'!$D$9:$BA$90</definedName>
    <definedName name="snl__1EAA776C_25AE_4373_A37E_9FFA1BFDABF8_" localSheetId="2" hidden="1">'All Banks Data'!$B$1,'All Banks Data'!$E$7:$GDT$63</definedName>
    <definedName name="snl__3ABEE21C_2475_41E3_833C_E1089016B2FD_" localSheetId="4" hidden="1">'State Data'!$B$1,'State Data'!$D$9:$BA$58</definedName>
    <definedName name="snl__54A2B053_DA67_4C48_8927_3D4F59C0B6A3_" localSheetId="2" hidden="1">'All Banks Data'!$B$1,'All Banks Data'!$E$7:$FUJ$63</definedName>
    <definedName name="snl__6CB1B22A_D3FC_492F_86B4_3F34C392014E_" localSheetId="4" hidden="1">'State Data'!$B$1,'State Data'!$D$9:$BA$66</definedName>
    <definedName name="snl__97DAE564_7F40_4132_B3B9_6274A000A942_" localSheetId="2" hidden="1">'All Banks Data'!$B$1,'All Banks Data'!$E$7:$FYL$63</definedName>
    <definedName name="snl__AD44A1CC_66FA_4A2F_9E1E_5D8D5B5DCA36_" localSheetId="2" hidden="1">'All Banks Data'!$B$1,'All Banks Data'!$E$7:$FWZ$63</definedName>
    <definedName name="snl__D109B94D_5D63_47F5_9786_286AA5EC827F_" localSheetId="2" hidden="1">'All Banks Data'!$B$1,'All Banks Data'!$E$7:$GHM$63</definedName>
    <definedName name="snl__DB1752D0_196A_4455_B48E_802179F3EB51_" localSheetId="9" hidden="1">'Client Data'!$B$1,'Client Data'!$F$7:$CC$306</definedName>
    <definedName name="snl__E6064663_BD9C_40B6_85D2_C21B66F38196_" localSheetId="4" hidden="1">'State Data'!$B$1,'State Data'!$D$9:$BA$74</definedName>
    <definedName name="STATE_NAMES">'[1]State Names'!$G$2:$G$51</definedName>
    <definedName name="StateDropdownData">'All Banks Dropdown'!$BT$9:$DQ$470</definedName>
    <definedName name="StateList">'All Banks Dropdown'!$I$2:$I$51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1" i="8" l="1"/>
  <c r="F51" i="8"/>
  <c r="G51" i="8"/>
  <c r="H51" i="8"/>
  <c r="I51" i="8"/>
  <c r="J51" i="8"/>
  <c r="K51" i="8"/>
  <c r="L51" i="8"/>
  <c r="M51" i="8"/>
  <c r="M52" i="8" s="1"/>
  <c r="N51" i="8"/>
  <c r="N52" i="8" s="1"/>
  <c r="O51" i="8"/>
  <c r="P51" i="8"/>
  <c r="Q51" i="8"/>
  <c r="R51" i="8"/>
  <c r="S51" i="8"/>
  <c r="T51" i="8"/>
  <c r="U51" i="8"/>
  <c r="V51" i="8"/>
  <c r="W51" i="8"/>
  <c r="X51" i="8"/>
  <c r="Y51" i="8"/>
  <c r="Y52" i="8" s="1"/>
  <c r="Z51" i="8"/>
  <c r="Z52" i="8" s="1"/>
  <c r="AA51" i="8"/>
  <c r="AB51" i="8"/>
  <c r="AC51" i="8"/>
  <c r="AD51" i="8"/>
  <c r="AE51" i="8"/>
  <c r="AF51" i="8"/>
  <c r="AG51" i="8"/>
  <c r="AH51" i="8"/>
  <c r="AI51" i="8"/>
  <c r="AJ51" i="8"/>
  <c r="AK51" i="8"/>
  <c r="AK52" i="8" s="1"/>
  <c r="AL51" i="8"/>
  <c r="AL52" i="8" s="1"/>
  <c r="AM51" i="8"/>
  <c r="AN51" i="8"/>
  <c r="AO51" i="8"/>
  <c r="AP51" i="8"/>
  <c r="AQ51" i="8"/>
  <c r="AR51" i="8"/>
  <c r="AS51" i="8"/>
  <c r="AT51" i="8"/>
  <c r="AU51" i="8"/>
  <c r="AV51" i="8"/>
  <c r="AW51" i="8"/>
  <c r="AW52" i="8" s="1"/>
  <c r="AX51" i="8"/>
  <c r="AX52" i="8" s="1"/>
  <c r="AY51" i="8"/>
  <c r="AZ51" i="8"/>
  <c r="BA51" i="8"/>
  <c r="BB51" i="8"/>
  <c r="BC51" i="8"/>
  <c r="BD51" i="8"/>
  <c r="BE51" i="8"/>
  <c r="BF51" i="8"/>
  <c r="BG51" i="8"/>
  <c r="BH51" i="8"/>
  <c r="BI51" i="8"/>
  <c r="BI52" i="8" s="1"/>
  <c r="BJ51" i="8"/>
  <c r="BJ52" i="8" s="1"/>
  <c r="BK51" i="8"/>
  <c r="BL51" i="8"/>
  <c r="BM51" i="8"/>
  <c r="BN51" i="8"/>
  <c r="BO51" i="8"/>
  <c r="BP51" i="8"/>
  <c r="BQ51" i="8"/>
  <c r="BR51" i="8"/>
  <c r="BS51" i="8"/>
  <c r="BT51" i="8"/>
  <c r="BU51" i="8"/>
  <c r="BU52" i="8" s="1"/>
  <c r="BV51" i="8"/>
  <c r="BV52" i="8" s="1"/>
  <c r="BW51" i="8"/>
  <c r="BX51" i="8"/>
  <c r="BY51" i="8"/>
  <c r="BZ51" i="8"/>
  <c r="CA51" i="8"/>
  <c r="CB51" i="8"/>
  <c r="CC51" i="8"/>
  <c r="CD51" i="8"/>
  <c r="CE51" i="8"/>
  <c r="CF51" i="8"/>
  <c r="CG51" i="8"/>
  <c r="CG52" i="8" s="1"/>
  <c r="CH51" i="8"/>
  <c r="CH52" i="8" s="1"/>
  <c r="CI51" i="8"/>
  <c r="CJ51" i="8"/>
  <c r="CK51" i="8"/>
  <c r="CL51" i="8"/>
  <c r="CM51" i="8"/>
  <c r="CN51" i="8"/>
  <c r="CO51" i="8"/>
  <c r="CP51" i="8"/>
  <c r="CQ51" i="8"/>
  <c r="CR51" i="8"/>
  <c r="CS51" i="8"/>
  <c r="CS52" i="8" s="1"/>
  <c r="CT51" i="8"/>
  <c r="CT52" i="8" s="1"/>
  <c r="CU51" i="8"/>
  <c r="CV51" i="8"/>
  <c r="CW51" i="8"/>
  <c r="CX51" i="8"/>
  <c r="CY51" i="8"/>
  <c r="CZ51" i="8"/>
  <c r="DA51" i="8"/>
  <c r="DB51" i="8"/>
  <c r="DC51" i="8"/>
  <c r="DD51" i="8"/>
  <c r="DE51" i="8"/>
  <c r="DE52" i="8" s="1"/>
  <c r="DF51" i="8"/>
  <c r="DF52" i="8" s="1"/>
  <c r="DG51" i="8"/>
  <c r="DH51" i="8"/>
  <c r="DI51" i="8"/>
  <c r="DJ51" i="8"/>
  <c r="DK51" i="8"/>
  <c r="DL51" i="8"/>
  <c r="DM51" i="8"/>
  <c r="DN51" i="8"/>
  <c r="DO51" i="8"/>
  <c r="DP51" i="8"/>
  <c r="DQ51" i="8"/>
  <c r="DQ52" i="8" s="1"/>
  <c r="DR51" i="8"/>
  <c r="DR52" i="8" s="1"/>
  <c r="DS51" i="8"/>
  <c r="DT51" i="8"/>
  <c r="DU51" i="8"/>
  <c r="DV51" i="8"/>
  <c r="DW51" i="8"/>
  <c r="DX51" i="8"/>
  <c r="DY51" i="8"/>
  <c r="DZ51" i="8"/>
  <c r="EA51" i="8"/>
  <c r="EB51" i="8"/>
  <c r="EC51" i="8"/>
  <c r="EC52" i="8" s="1"/>
  <c r="ED51" i="8"/>
  <c r="ED52" i="8" s="1"/>
  <c r="EE51" i="8"/>
  <c r="EF51" i="8"/>
  <c r="EG51" i="8"/>
  <c r="EH51" i="8"/>
  <c r="EI51" i="8"/>
  <c r="EJ51" i="8"/>
  <c r="EK51" i="8"/>
  <c r="EL51" i="8"/>
  <c r="EM51" i="8"/>
  <c r="EN51" i="8"/>
  <c r="EO51" i="8"/>
  <c r="EO52" i="8" s="1"/>
  <c r="EP51" i="8"/>
  <c r="EP52" i="8" s="1"/>
  <c r="EQ51" i="8"/>
  <c r="ER51" i="8"/>
  <c r="ES51" i="8"/>
  <c r="ET51" i="8"/>
  <c r="EU51" i="8"/>
  <c r="EV51" i="8"/>
  <c r="EW51" i="8"/>
  <c r="EX51" i="8"/>
  <c r="EY51" i="8"/>
  <c r="EZ51" i="8"/>
  <c r="FA51" i="8"/>
  <c r="FA52" i="8" s="1"/>
  <c r="FB51" i="8"/>
  <c r="FB52" i="8" s="1"/>
  <c r="FC51" i="8"/>
  <c r="FD51" i="8"/>
  <c r="FE51" i="8"/>
  <c r="FF51" i="8"/>
  <c r="FG51" i="8"/>
  <c r="FH51" i="8"/>
  <c r="FI51" i="8"/>
  <c r="FJ51" i="8"/>
  <c r="FK51" i="8"/>
  <c r="FL51" i="8"/>
  <c r="FM51" i="8"/>
  <c r="FM52" i="8" s="1"/>
  <c r="FN51" i="8"/>
  <c r="FN52" i="8" s="1"/>
  <c r="FO51" i="8"/>
  <c r="FP51" i="8"/>
  <c r="FQ51" i="8"/>
  <c r="FR51" i="8"/>
  <c r="FS51" i="8"/>
  <c r="FT51" i="8"/>
  <c r="FU51" i="8"/>
  <c r="FV51" i="8"/>
  <c r="FW51" i="8"/>
  <c r="FX51" i="8"/>
  <c r="FY51" i="8"/>
  <c r="FY52" i="8" s="1"/>
  <c r="FZ51" i="8"/>
  <c r="FZ52" i="8" s="1"/>
  <c r="GA51" i="8"/>
  <c r="GB51" i="8"/>
  <c r="GC51" i="8"/>
  <c r="GD51" i="8"/>
  <c r="GE51" i="8"/>
  <c r="GF51" i="8"/>
  <c r="GG51" i="8"/>
  <c r="GH51" i="8"/>
  <c r="GI51" i="8"/>
  <c r="GJ51" i="8"/>
  <c r="GK51" i="8"/>
  <c r="GK52" i="8" s="1"/>
  <c r="GL51" i="8"/>
  <c r="GL52" i="8" s="1"/>
  <c r="GM51" i="8"/>
  <c r="GN51" i="8"/>
  <c r="GO51" i="8"/>
  <c r="GP51" i="8"/>
  <c r="GQ51" i="8"/>
  <c r="GR51" i="8"/>
  <c r="GS51" i="8"/>
  <c r="GT51" i="8"/>
  <c r="GU51" i="8"/>
  <c r="GV51" i="8"/>
  <c r="GW51" i="8"/>
  <c r="GW52" i="8" s="1"/>
  <c r="GX51" i="8"/>
  <c r="GX52" i="8" s="1"/>
  <c r="GY51" i="8"/>
  <c r="GZ51" i="8"/>
  <c r="HA51" i="8"/>
  <c r="HB51" i="8"/>
  <c r="HC51" i="8"/>
  <c r="HD51" i="8"/>
  <c r="HE51" i="8"/>
  <c r="HF51" i="8"/>
  <c r="HG51" i="8"/>
  <c r="HH51" i="8"/>
  <c r="HI51" i="8"/>
  <c r="HI52" i="8" s="1"/>
  <c r="HJ51" i="8"/>
  <c r="HJ52" i="8" s="1"/>
  <c r="HK51" i="8"/>
  <c r="HL51" i="8"/>
  <c r="HM51" i="8"/>
  <c r="HN51" i="8"/>
  <c r="HO51" i="8"/>
  <c r="HP51" i="8"/>
  <c r="HQ51" i="8"/>
  <c r="HR51" i="8"/>
  <c r="HS51" i="8"/>
  <c r="HT51" i="8"/>
  <c r="HU51" i="8"/>
  <c r="HU52" i="8" s="1"/>
  <c r="HV51" i="8"/>
  <c r="HV52" i="8" s="1"/>
  <c r="HW51" i="8"/>
  <c r="HX51" i="8"/>
  <c r="HY51" i="8"/>
  <c r="HZ51" i="8"/>
  <c r="IA51" i="8"/>
  <c r="IB51" i="8"/>
  <c r="IC51" i="8"/>
  <c r="ID51" i="8"/>
  <c r="IE51" i="8"/>
  <c r="IF51" i="8"/>
  <c r="IG51" i="8"/>
  <c r="IG52" i="8" s="1"/>
  <c r="IH51" i="8"/>
  <c r="IH52" i="8" s="1"/>
  <c r="II51" i="8"/>
  <c r="IJ51" i="8"/>
  <c r="IK51" i="8"/>
  <c r="IL51" i="8"/>
  <c r="IM51" i="8"/>
  <c r="IN51" i="8"/>
  <c r="IO51" i="8"/>
  <c r="IP51" i="8"/>
  <c r="IQ51" i="8"/>
  <c r="IR51" i="8"/>
  <c r="IS51" i="8"/>
  <c r="IS52" i="8" s="1"/>
  <c r="IT51" i="8"/>
  <c r="IT52" i="8" s="1"/>
  <c r="IU51" i="8"/>
  <c r="IV51" i="8"/>
  <c r="IW51" i="8"/>
  <c r="IX51" i="8"/>
  <c r="IY51" i="8"/>
  <c r="IZ51" i="8"/>
  <c r="JA51" i="8"/>
  <c r="JB51" i="8"/>
  <c r="JC51" i="8"/>
  <c r="JD51" i="8"/>
  <c r="JE51" i="8"/>
  <c r="JE52" i="8" s="1"/>
  <c r="JF51" i="8"/>
  <c r="JF52" i="8" s="1"/>
  <c r="JG51" i="8"/>
  <c r="JH51" i="8"/>
  <c r="JI51" i="8"/>
  <c r="JJ51" i="8"/>
  <c r="JK51" i="8"/>
  <c r="JL51" i="8"/>
  <c r="JM51" i="8"/>
  <c r="JN51" i="8"/>
  <c r="JO51" i="8"/>
  <c r="JP51" i="8"/>
  <c r="JQ51" i="8"/>
  <c r="JQ52" i="8" s="1"/>
  <c r="JR51" i="8"/>
  <c r="JR52" i="8" s="1"/>
  <c r="JS51" i="8"/>
  <c r="JT51" i="8"/>
  <c r="JU51" i="8"/>
  <c r="JV51" i="8"/>
  <c r="JW51" i="8"/>
  <c r="JX51" i="8"/>
  <c r="JY51" i="8"/>
  <c r="JZ51" i="8"/>
  <c r="KA51" i="8"/>
  <c r="KB51" i="8"/>
  <c r="KC51" i="8"/>
  <c r="KC52" i="8" s="1"/>
  <c r="KD51" i="8"/>
  <c r="KD52" i="8" s="1"/>
  <c r="KE51" i="8"/>
  <c r="KF51" i="8"/>
  <c r="KG51" i="8"/>
  <c r="KH51" i="8"/>
  <c r="KI51" i="8"/>
  <c r="KJ51" i="8"/>
  <c r="KK51" i="8"/>
  <c r="KL51" i="8"/>
  <c r="KM51" i="8"/>
  <c r="KN51" i="8"/>
  <c r="KO51" i="8"/>
  <c r="KO52" i="8" s="1"/>
  <c r="KP51" i="8"/>
  <c r="KP52" i="8" s="1"/>
  <c r="KQ51" i="8"/>
  <c r="KR51" i="8"/>
  <c r="KS51" i="8"/>
  <c r="KT51" i="8"/>
  <c r="KU51" i="8"/>
  <c r="KV51" i="8"/>
  <c r="KW51" i="8"/>
  <c r="KX51" i="8"/>
  <c r="KY51" i="8"/>
  <c r="KZ51" i="8"/>
  <c r="LA51" i="8"/>
  <c r="LA52" i="8" s="1"/>
  <c r="LB51" i="8"/>
  <c r="LB52" i="8" s="1"/>
  <c r="LC51" i="8"/>
  <c r="LD51" i="8"/>
  <c r="LE51" i="8"/>
  <c r="LF51" i="8"/>
  <c r="LG51" i="8"/>
  <c r="LH51" i="8"/>
  <c r="LI51" i="8"/>
  <c r="LJ51" i="8"/>
  <c r="LK51" i="8"/>
  <c r="LL51" i="8"/>
  <c r="LM51" i="8"/>
  <c r="LM52" i="8" s="1"/>
  <c r="LN51" i="8"/>
  <c r="LN52" i="8" s="1"/>
  <c r="LO51" i="8"/>
  <c r="LP51" i="8"/>
  <c r="LQ51" i="8"/>
  <c r="LR51" i="8"/>
  <c r="LS51" i="8"/>
  <c r="LT51" i="8"/>
  <c r="LU51" i="8"/>
  <c r="LV51" i="8"/>
  <c r="LW51" i="8"/>
  <c r="LX51" i="8"/>
  <c r="LY51" i="8"/>
  <c r="LY52" i="8" s="1"/>
  <c r="LZ51" i="8"/>
  <c r="LZ52" i="8" s="1"/>
  <c r="MA51" i="8"/>
  <c r="MB51" i="8"/>
  <c r="MC51" i="8"/>
  <c r="MD51" i="8"/>
  <c r="ME51" i="8"/>
  <c r="MF51" i="8"/>
  <c r="MG51" i="8"/>
  <c r="MH51" i="8"/>
  <c r="MI51" i="8"/>
  <c r="MJ51" i="8"/>
  <c r="MK51" i="8"/>
  <c r="MK52" i="8" s="1"/>
  <c r="ML51" i="8"/>
  <c r="ML52" i="8" s="1"/>
  <c r="MM51" i="8"/>
  <c r="MN51" i="8"/>
  <c r="MO51" i="8"/>
  <c r="MP51" i="8"/>
  <c r="MQ51" i="8"/>
  <c r="MR51" i="8"/>
  <c r="MS51" i="8"/>
  <c r="MT51" i="8"/>
  <c r="MU51" i="8"/>
  <c r="MV51" i="8"/>
  <c r="MW51" i="8"/>
  <c r="MW52" i="8" s="1"/>
  <c r="MX51" i="8"/>
  <c r="MX52" i="8" s="1"/>
  <c r="MY51" i="8"/>
  <c r="MZ51" i="8"/>
  <c r="NA51" i="8"/>
  <c r="NB51" i="8"/>
  <c r="NC51" i="8"/>
  <c r="ND51" i="8"/>
  <c r="NE51" i="8"/>
  <c r="NF51" i="8"/>
  <c r="NG51" i="8"/>
  <c r="NH51" i="8"/>
  <c r="NI51" i="8"/>
  <c r="NI52" i="8" s="1"/>
  <c r="NJ51" i="8"/>
  <c r="NJ52" i="8" s="1"/>
  <c r="NK51" i="8"/>
  <c r="NL51" i="8"/>
  <c r="NM51" i="8"/>
  <c r="NN51" i="8"/>
  <c r="NO51" i="8"/>
  <c r="NP51" i="8"/>
  <c r="NQ51" i="8"/>
  <c r="NR51" i="8"/>
  <c r="NS51" i="8"/>
  <c r="NT51" i="8"/>
  <c r="NU51" i="8"/>
  <c r="NU52" i="8" s="1"/>
  <c r="NV51" i="8"/>
  <c r="NV52" i="8" s="1"/>
  <c r="NW51" i="8"/>
  <c r="NX51" i="8"/>
  <c r="NY51" i="8"/>
  <c r="NZ51" i="8"/>
  <c r="OA51" i="8"/>
  <c r="OB51" i="8"/>
  <c r="OC51" i="8"/>
  <c r="OD51" i="8"/>
  <c r="OE51" i="8"/>
  <c r="OF51" i="8"/>
  <c r="OG51" i="8"/>
  <c r="OG52" i="8" s="1"/>
  <c r="OH51" i="8"/>
  <c r="OH52" i="8" s="1"/>
  <c r="OI51" i="8"/>
  <c r="OJ51" i="8"/>
  <c r="OK51" i="8"/>
  <c r="OL51" i="8"/>
  <c r="OM51" i="8"/>
  <c r="ON51" i="8"/>
  <c r="OO51" i="8"/>
  <c r="OP51" i="8"/>
  <c r="OQ51" i="8"/>
  <c r="OR51" i="8"/>
  <c r="OS51" i="8"/>
  <c r="OS52" i="8" s="1"/>
  <c r="OT51" i="8"/>
  <c r="OT52" i="8" s="1"/>
  <c r="OU51" i="8"/>
  <c r="OV51" i="8"/>
  <c r="OW51" i="8"/>
  <c r="OX51" i="8"/>
  <c r="OY51" i="8"/>
  <c r="OZ51" i="8"/>
  <c r="PA51" i="8"/>
  <c r="PB51" i="8"/>
  <c r="PC51" i="8"/>
  <c r="PD51" i="8"/>
  <c r="PE51" i="8"/>
  <c r="PE52" i="8" s="1"/>
  <c r="PF51" i="8"/>
  <c r="PF52" i="8" s="1"/>
  <c r="PG51" i="8"/>
  <c r="PH51" i="8"/>
  <c r="PI51" i="8"/>
  <c r="PJ51" i="8"/>
  <c r="PK51" i="8"/>
  <c r="PL51" i="8"/>
  <c r="PM51" i="8"/>
  <c r="PN51" i="8"/>
  <c r="PO51" i="8"/>
  <c r="PP51" i="8"/>
  <c r="PQ51" i="8"/>
  <c r="PQ52" i="8" s="1"/>
  <c r="PR51" i="8"/>
  <c r="PR52" i="8" s="1"/>
  <c r="PS51" i="8"/>
  <c r="PT51" i="8"/>
  <c r="PU51" i="8"/>
  <c r="PV51" i="8"/>
  <c r="PW51" i="8"/>
  <c r="PX51" i="8"/>
  <c r="PY51" i="8"/>
  <c r="PZ51" i="8"/>
  <c r="QA51" i="8"/>
  <c r="QB51" i="8"/>
  <c r="QC51" i="8"/>
  <c r="QC52" i="8" s="1"/>
  <c r="QD51" i="8"/>
  <c r="QD52" i="8" s="1"/>
  <c r="QE51" i="8"/>
  <c r="QF51" i="8"/>
  <c r="QG51" i="8"/>
  <c r="QH51" i="8"/>
  <c r="QI51" i="8"/>
  <c r="QJ51" i="8"/>
  <c r="QK51" i="8"/>
  <c r="QL51" i="8"/>
  <c r="QM51" i="8"/>
  <c r="QN51" i="8"/>
  <c r="QO51" i="8"/>
  <c r="QO52" i="8" s="1"/>
  <c r="QP51" i="8"/>
  <c r="QP52" i="8" s="1"/>
  <c r="QQ51" i="8"/>
  <c r="QR51" i="8"/>
  <c r="QS51" i="8"/>
  <c r="QT51" i="8"/>
  <c r="QU51" i="8"/>
  <c r="QV51" i="8"/>
  <c r="QW51" i="8"/>
  <c r="QX51" i="8"/>
  <c r="QY51" i="8"/>
  <c r="QZ51" i="8"/>
  <c r="RA51" i="8"/>
  <c r="RA52" i="8" s="1"/>
  <c r="RB51" i="8"/>
  <c r="RB52" i="8" s="1"/>
  <c r="RC51" i="8"/>
  <c r="RD51" i="8"/>
  <c r="RE51" i="8"/>
  <c r="RF51" i="8"/>
  <c r="RG51" i="8"/>
  <c r="RH51" i="8"/>
  <c r="RI51" i="8"/>
  <c r="RJ51" i="8"/>
  <c r="RK51" i="8"/>
  <c r="RL51" i="8"/>
  <c r="RM51" i="8"/>
  <c r="RM52" i="8" s="1"/>
  <c r="RN51" i="8"/>
  <c r="RN52" i="8" s="1"/>
  <c r="RO51" i="8"/>
  <c r="RP51" i="8"/>
  <c r="RQ51" i="8"/>
  <c r="RR51" i="8"/>
  <c r="RS51" i="8"/>
  <c r="RT51" i="8"/>
  <c r="RU51" i="8"/>
  <c r="RV51" i="8"/>
  <c r="RW51" i="8"/>
  <c r="RX51" i="8"/>
  <c r="RY51" i="8"/>
  <c r="RY52" i="8" s="1"/>
  <c r="RZ51" i="8"/>
  <c r="RZ52" i="8" s="1"/>
  <c r="SA51" i="8"/>
  <c r="SB51" i="8"/>
  <c r="SC51" i="8"/>
  <c r="SD51" i="8"/>
  <c r="SE51" i="8"/>
  <c r="SF51" i="8"/>
  <c r="SG51" i="8"/>
  <c r="SH51" i="8"/>
  <c r="SI51" i="8"/>
  <c r="SJ51" i="8"/>
  <c r="SK51" i="8"/>
  <c r="SK52" i="8" s="1"/>
  <c r="SL51" i="8"/>
  <c r="SL52" i="8" s="1"/>
  <c r="SM51" i="8"/>
  <c r="SN51" i="8"/>
  <c r="SO51" i="8"/>
  <c r="SP51" i="8"/>
  <c r="SQ51" i="8"/>
  <c r="SR51" i="8"/>
  <c r="SS51" i="8"/>
  <c r="ST51" i="8"/>
  <c r="SU51" i="8"/>
  <c r="SV51" i="8"/>
  <c r="SW51" i="8"/>
  <c r="SW52" i="8" s="1"/>
  <c r="SX51" i="8"/>
  <c r="SX52" i="8" s="1"/>
  <c r="SY51" i="8"/>
  <c r="SZ51" i="8"/>
  <c r="TA51" i="8"/>
  <c r="TB51" i="8"/>
  <c r="TC51" i="8"/>
  <c r="TD51" i="8"/>
  <c r="TE51" i="8"/>
  <c r="TF51" i="8"/>
  <c r="TG51" i="8"/>
  <c r="TH51" i="8"/>
  <c r="TI51" i="8"/>
  <c r="TI52" i="8" s="1"/>
  <c r="TJ51" i="8"/>
  <c r="TJ52" i="8" s="1"/>
  <c r="TK51" i="8"/>
  <c r="TL51" i="8"/>
  <c r="TM51" i="8"/>
  <c r="TN51" i="8"/>
  <c r="TO51" i="8"/>
  <c r="TP51" i="8"/>
  <c r="TQ51" i="8"/>
  <c r="TR51" i="8"/>
  <c r="TS51" i="8"/>
  <c r="TT51" i="8"/>
  <c r="TU51" i="8"/>
  <c r="TU52" i="8" s="1"/>
  <c r="TV51" i="8"/>
  <c r="TV52" i="8" s="1"/>
  <c r="TW51" i="8"/>
  <c r="TX51" i="8"/>
  <c r="TY51" i="8"/>
  <c r="TZ51" i="8"/>
  <c r="UA51" i="8"/>
  <c r="UB51" i="8"/>
  <c r="UC51" i="8"/>
  <c r="UD51" i="8"/>
  <c r="UE51" i="8"/>
  <c r="UF51" i="8"/>
  <c r="UG51" i="8"/>
  <c r="UG52" i="8" s="1"/>
  <c r="UH51" i="8"/>
  <c r="UH52" i="8" s="1"/>
  <c r="UI51" i="8"/>
  <c r="UJ51" i="8"/>
  <c r="UK51" i="8"/>
  <c r="UL51" i="8"/>
  <c r="UM51" i="8"/>
  <c r="UN51" i="8"/>
  <c r="UO51" i="8"/>
  <c r="UP51" i="8"/>
  <c r="UQ51" i="8"/>
  <c r="UR51" i="8"/>
  <c r="US51" i="8"/>
  <c r="US52" i="8" s="1"/>
  <c r="UT51" i="8"/>
  <c r="UT52" i="8" s="1"/>
  <c r="UU51" i="8"/>
  <c r="UV51" i="8"/>
  <c r="UW51" i="8"/>
  <c r="UX51" i="8"/>
  <c r="UY51" i="8"/>
  <c r="UZ51" i="8"/>
  <c r="VA51" i="8"/>
  <c r="VB51" i="8"/>
  <c r="VC51" i="8"/>
  <c r="VD51" i="8"/>
  <c r="VE51" i="8"/>
  <c r="VE52" i="8" s="1"/>
  <c r="VF51" i="8"/>
  <c r="VF52" i="8" s="1"/>
  <c r="VG51" i="8"/>
  <c r="VH51" i="8"/>
  <c r="VI51" i="8"/>
  <c r="VJ51" i="8"/>
  <c r="VK51" i="8"/>
  <c r="VL51" i="8"/>
  <c r="VM51" i="8"/>
  <c r="VN51" i="8"/>
  <c r="VO51" i="8"/>
  <c r="VP51" i="8"/>
  <c r="VQ51" i="8"/>
  <c r="VQ52" i="8" s="1"/>
  <c r="VR51" i="8"/>
  <c r="VR52" i="8" s="1"/>
  <c r="VS51" i="8"/>
  <c r="VT51" i="8"/>
  <c r="VU51" i="8"/>
  <c r="VV51" i="8"/>
  <c r="VW51" i="8"/>
  <c r="VX51" i="8"/>
  <c r="VY51" i="8"/>
  <c r="VZ51" i="8"/>
  <c r="WA51" i="8"/>
  <c r="WB51" i="8"/>
  <c r="WC51" i="8"/>
  <c r="WC52" i="8" s="1"/>
  <c r="WD51" i="8"/>
  <c r="WD52" i="8" s="1"/>
  <c r="WE51" i="8"/>
  <c r="WF51" i="8"/>
  <c r="WG51" i="8"/>
  <c r="WH51" i="8"/>
  <c r="WI51" i="8"/>
  <c r="WJ51" i="8"/>
  <c r="WK51" i="8"/>
  <c r="WL51" i="8"/>
  <c r="WM51" i="8"/>
  <c r="WN51" i="8"/>
  <c r="WO51" i="8"/>
  <c r="WO52" i="8" s="1"/>
  <c r="WP51" i="8"/>
  <c r="WP52" i="8" s="1"/>
  <c r="WQ51" i="8"/>
  <c r="WR51" i="8"/>
  <c r="WS51" i="8"/>
  <c r="WT51" i="8"/>
  <c r="WU51" i="8"/>
  <c r="WV51" i="8"/>
  <c r="WW51" i="8"/>
  <c r="WX51" i="8"/>
  <c r="WY51" i="8"/>
  <c r="WZ51" i="8"/>
  <c r="XA51" i="8"/>
  <c r="XA52" i="8" s="1"/>
  <c r="XB51" i="8"/>
  <c r="XB52" i="8" s="1"/>
  <c r="XC51" i="8"/>
  <c r="XD51" i="8"/>
  <c r="XE51" i="8"/>
  <c r="XF51" i="8"/>
  <c r="XG51" i="8"/>
  <c r="XH51" i="8"/>
  <c r="XI51" i="8"/>
  <c r="XJ51" i="8"/>
  <c r="XK51" i="8"/>
  <c r="XL51" i="8"/>
  <c r="XM51" i="8"/>
  <c r="XM52" i="8" s="1"/>
  <c r="XN51" i="8"/>
  <c r="XN52" i="8" s="1"/>
  <c r="XO51" i="8"/>
  <c r="XP51" i="8"/>
  <c r="XQ51" i="8"/>
  <c r="XR51" i="8"/>
  <c r="XS51" i="8"/>
  <c r="XT51" i="8"/>
  <c r="XU51" i="8"/>
  <c r="XV51" i="8"/>
  <c r="XW51" i="8"/>
  <c r="XX51" i="8"/>
  <c r="XY51" i="8"/>
  <c r="XY52" i="8" s="1"/>
  <c r="XZ51" i="8"/>
  <c r="XZ52" i="8" s="1"/>
  <c r="YA51" i="8"/>
  <c r="YB51" i="8"/>
  <c r="YC51" i="8"/>
  <c r="YD51" i="8"/>
  <c r="YE51" i="8"/>
  <c r="YF51" i="8"/>
  <c r="YG51" i="8"/>
  <c r="YH51" i="8"/>
  <c r="YI51" i="8"/>
  <c r="YJ51" i="8"/>
  <c r="YK51" i="8"/>
  <c r="YK52" i="8" s="1"/>
  <c r="YL51" i="8"/>
  <c r="YL52" i="8" s="1"/>
  <c r="YM51" i="8"/>
  <c r="YN51" i="8"/>
  <c r="YO51" i="8"/>
  <c r="YP51" i="8"/>
  <c r="YQ51" i="8"/>
  <c r="YR51" i="8"/>
  <c r="YS51" i="8"/>
  <c r="YT51" i="8"/>
  <c r="YU51" i="8"/>
  <c r="YV51" i="8"/>
  <c r="YW51" i="8"/>
  <c r="YW52" i="8" s="1"/>
  <c r="YX51" i="8"/>
  <c r="YX52" i="8" s="1"/>
  <c r="YY51" i="8"/>
  <c r="YZ51" i="8"/>
  <c r="ZA51" i="8"/>
  <c r="ZB51" i="8"/>
  <c r="ZC51" i="8"/>
  <c r="ZD51" i="8"/>
  <c r="ZE51" i="8"/>
  <c r="ZF51" i="8"/>
  <c r="ZG51" i="8"/>
  <c r="ZH51" i="8"/>
  <c r="ZI51" i="8"/>
  <c r="ZI52" i="8" s="1"/>
  <c r="ZJ51" i="8"/>
  <c r="ZJ52" i="8" s="1"/>
  <c r="ZK51" i="8"/>
  <c r="ZL51" i="8"/>
  <c r="ZM51" i="8"/>
  <c r="ZN51" i="8"/>
  <c r="ZO51" i="8"/>
  <c r="ZP51" i="8"/>
  <c r="ZQ51" i="8"/>
  <c r="ZR51" i="8"/>
  <c r="ZS51" i="8"/>
  <c r="ZT51" i="8"/>
  <c r="ZU51" i="8"/>
  <c r="ZU52" i="8" s="1"/>
  <c r="ZV51" i="8"/>
  <c r="ZV52" i="8" s="1"/>
  <c r="ZW51" i="8"/>
  <c r="ZX51" i="8"/>
  <c r="ZY51" i="8"/>
  <c r="ZZ51" i="8"/>
  <c r="AAA51" i="8"/>
  <c r="AAB51" i="8"/>
  <c r="AAC51" i="8"/>
  <c r="AAD51" i="8"/>
  <c r="AAE51" i="8"/>
  <c r="AAF51" i="8"/>
  <c r="AAG51" i="8"/>
  <c r="AAG52" i="8" s="1"/>
  <c r="AAH51" i="8"/>
  <c r="AAH52" i="8" s="1"/>
  <c r="AAI51" i="8"/>
  <c r="AAJ51" i="8"/>
  <c r="AAK51" i="8"/>
  <c r="AAL51" i="8"/>
  <c r="AAM51" i="8"/>
  <c r="AAN51" i="8"/>
  <c r="AAO51" i="8"/>
  <c r="AAP51" i="8"/>
  <c r="AAQ51" i="8"/>
  <c r="AAR51" i="8"/>
  <c r="AAS51" i="8"/>
  <c r="AAS52" i="8" s="1"/>
  <c r="AAT51" i="8"/>
  <c r="AAT52" i="8" s="1"/>
  <c r="AAU51" i="8"/>
  <c r="AAV51" i="8"/>
  <c r="AAW51" i="8"/>
  <c r="AAX51" i="8"/>
  <c r="AAY51" i="8"/>
  <c r="AAZ51" i="8"/>
  <c r="ABA51" i="8"/>
  <c r="ABB51" i="8"/>
  <c r="ABC51" i="8"/>
  <c r="ABD51" i="8"/>
  <c r="ABE51" i="8"/>
  <c r="ABE52" i="8" s="1"/>
  <c r="ABF51" i="8"/>
  <c r="ABF52" i="8" s="1"/>
  <c r="ABG51" i="8"/>
  <c r="ABH51" i="8"/>
  <c r="ABI51" i="8"/>
  <c r="ABJ51" i="8"/>
  <c r="ABK51" i="8"/>
  <c r="ABL51" i="8"/>
  <c r="ABM51" i="8"/>
  <c r="ABN51" i="8"/>
  <c r="ABO51" i="8"/>
  <c r="ABP51" i="8"/>
  <c r="ABQ51" i="8"/>
  <c r="ABQ52" i="8" s="1"/>
  <c r="ABR51" i="8"/>
  <c r="ABR52" i="8" s="1"/>
  <c r="ABS51" i="8"/>
  <c r="ABT51" i="8"/>
  <c r="ABU51" i="8"/>
  <c r="ABV51" i="8"/>
  <c r="ABW51" i="8"/>
  <c r="ABX51" i="8"/>
  <c r="ABY51" i="8"/>
  <c r="ABZ51" i="8"/>
  <c r="ACA51" i="8"/>
  <c r="ACB51" i="8"/>
  <c r="ACC51" i="8"/>
  <c r="ACC52" i="8" s="1"/>
  <c r="ACD51" i="8"/>
  <c r="ACD52" i="8" s="1"/>
  <c r="ACE51" i="8"/>
  <c r="ACF51" i="8"/>
  <c r="ACG51" i="8"/>
  <c r="ACH51" i="8"/>
  <c r="ACI51" i="8"/>
  <c r="ACJ51" i="8"/>
  <c r="ACK51" i="8"/>
  <c r="ACL51" i="8"/>
  <c r="ACM51" i="8"/>
  <c r="ACN51" i="8"/>
  <c r="ACO51" i="8"/>
  <c r="ACO52" i="8" s="1"/>
  <c r="ACP51" i="8"/>
  <c r="ACP52" i="8" s="1"/>
  <c r="ACQ51" i="8"/>
  <c r="ACR51" i="8"/>
  <c r="ACS51" i="8"/>
  <c r="ACT51" i="8"/>
  <c r="ACU51" i="8"/>
  <c r="ACV51" i="8"/>
  <c r="ACW51" i="8"/>
  <c r="ACX51" i="8"/>
  <c r="ACY51" i="8"/>
  <c r="ACZ51" i="8"/>
  <c r="ADA51" i="8"/>
  <c r="ADA52" i="8" s="1"/>
  <c r="ADB51" i="8"/>
  <c r="ADB52" i="8" s="1"/>
  <c r="ADC51" i="8"/>
  <c r="ADD51" i="8"/>
  <c r="ADE51" i="8"/>
  <c r="ADF51" i="8"/>
  <c r="ADG51" i="8"/>
  <c r="ADH51" i="8"/>
  <c r="ADI51" i="8"/>
  <c r="ADJ51" i="8"/>
  <c r="ADK51" i="8"/>
  <c r="ADL51" i="8"/>
  <c r="ADM51" i="8"/>
  <c r="ADM52" i="8" s="1"/>
  <c r="ADN51" i="8"/>
  <c r="ADN52" i="8" s="1"/>
  <c r="ADO51" i="8"/>
  <c r="ADP51" i="8"/>
  <c r="ADQ51" i="8"/>
  <c r="ADR51" i="8"/>
  <c r="ADS51" i="8"/>
  <c r="ADT51" i="8"/>
  <c r="ADU51" i="8"/>
  <c r="ADV51" i="8"/>
  <c r="ADW51" i="8"/>
  <c r="ADX51" i="8"/>
  <c r="ADY51" i="8"/>
  <c r="ADY52" i="8" s="1"/>
  <c r="ADZ51" i="8"/>
  <c r="ADZ52" i="8" s="1"/>
  <c r="AEA51" i="8"/>
  <c r="AEB51" i="8"/>
  <c r="AEC51" i="8"/>
  <c r="AED51" i="8"/>
  <c r="AEE51" i="8"/>
  <c r="AEF51" i="8"/>
  <c r="AEG51" i="8"/>
  <c r="AEH51" i="8"/>
  <c r="AEI51" i="8"/>
  <c r="AEJ51" i="8"/>
  <c r="AEK51" i="8"/>
  <c r="AEK52" i="8" s="1"/>
  <c r="AEL51" i="8"/>
  <c r="AEL52" i="8" s="1"/>
  <c r="AEM51" i="8"/>
  <c r="AEN51" i="8"/>
  <c r="AEO51" i="8"/>
  <c r="AEP51" i="8"/>
  <c r="AEQ51" i="8"/>
  <c r="AER51" i="8"/>
  <c r="AES51" i="8"/>
  <c r="AET51" i="8"/>
  <c r="AEU51" i="8"/>
  <c r="AEV51" i="8"/>
  <c r="AEW51" i="8"/>
  <c r="AEW52" i="8" s="1"/>
  <c r="AEX51" i="8"/>
  <c r="AEX52" i="8" s="1"/>
  <c r="AEY51" i="8"/>
  <c r="AEZ51" i="8"/>
  <c r="AFA51" i="8"/>
  <c r="AFB51" i="8"/>
  <c r="AFC51" i="8"/>
  <c r="AFD51" i="8"/>
  <c r="AFE51" i="8"/>
  <c r="AFF51" i="8"/>
  <c r="AFG51" i="8"/>
  <c r="AFH51" i="8"/>
  <c r="AFI51" i="8"/>
  <c r="AFI52" i="8" s="1"/>
  <c r="AFJ51" i="8"/>
  <c r="AFJ52" i="8" s="1"/>
  <c r="AFK51" i="8"/>
  <c r="AFL51" i="8"/>
  <c r="AFM51" i="8"/>
  <c r="AFN51" i="8"/>
  <c r="AFO51" i="8"/>
  <c r="AFP51" i="8"/>
  <c r="AFQ51" i="8"/>
  <c r="AFR51" i="8"/>
  <c r="AFS51" i="8"/>
  <c r="AFT51" i="8"/>
  <c r="AFU51" i="8"/>
  <c r="AFU52" i="8" s="1"/>
  <c r="AFV51" i="8"/>
  <c r="AFV52" i="8" s="1"/>
  <c r="AFW51" i="8"/>
  <c r="AFX51" i="8"/>
  <c r="AFY51" i="8"/>
  <c r="AFZ51" i="8"/>
  <c r="AGA51" i="8"/>
  <c r="AGB51" i="8"/>
  <c r="AGC51" i="8"/>
  <c r="AGD51" i="8"/>
  <c r="AGE51" i="8"/>
  <c r="AGF51" i="8"/>
  <c r="AGG51" i="8"/>
  <c r="AGG52" i="8" s="1"/>
  <c r="AGH51" i="8"/>
  <c r="AGH52" i="8" s="1"/>
  <c r="AGI51" i="8"/>
  <c r="AGJ51" i="8"/>
  <c r="AGK51" i="8"/>
  <c r="AGL51" i="8"/>
  <c r="AGM51" i="8"/>
  <c r="AGN51" i="8"/>
  <c r="AGO51" i="8"/>
  <c r="AGP51" i="8"/>
  <c r="AGQ51" i="8"/>
  <c r="AGR51" i="8"/>
  <c r="AGS51" i="8"/>
  <c r="AGS52" i="8" s="1"/>
  <c r="AGT51" i="8"/>
  <c r="AGT52" i="8" s="1"/>
  <c r="AGU51" i="8"/>
  <c r="AGV51" i="8"/>
  <c r="AGW51" i="8"/>
  <c r="AGX51" i="8"/>
  <c r="AGY51" i="8"/>
  <c r="AGZ51" i="8"/>
  <c r="AHA51" i="8"/>
  <c r="AHB51" i="8"/>
  <c r="AHC51" i="8"/>
  <c r="AHD51" i="8"/>
  <c r="AHE51" i="8"/>
  <c r="AHE52" i="8" s="1"/>
  <c r="AHF51" i="8"/>
  <c r="AHF52" i="8" s="1"/>
  <c r="AHG51" i="8"/>
  <c r="AHH51" i="8"/>
  <c r="AHI51" i="8"/>
  <c r="AHJ51" i="8"/>
  <c r="AHK51" i="8"/>
  <c r="AHL51" i="8"/>
  <c r="AHM51" i="8"/>
  <c r="AHN51" i="8"/>
  <c r="AHO51" i="8"/>
  <c r="AHP51" i="8"/>
  <c r="AHQ51" i="8"/>
  <c r="AHQ52" i="8" s="1"/>
  <c r="AHR51" i="8"/>
  <c r="AHR52" i="8" s="1"/>
  <c r="AHS51" i="8"/>
  <c r="AHT51" i="8"/>
  <c r="AHU51" i="8"/>
  <c r="AHV51" i="8"/>
  <c r="AHW51" i="8"/>
  <c r="AHX51" i="8"/>
  <c r="AHY51" i="8"/>
  <c r="AHZ51" i="8"/>
  <c r="AIA51" i="8"/>
  <c r="AIB51" i="8"/>
  <c r="AIC51" i="8"/>
  <c r="AIC52" i="8" s="1"/>
  <c r="AID51" i="8"/>
  <c r="AID52" i="8" s="1"/>
  <c r="AIE51" i="8"/>
  <c r="AIF51" i="8"/>
  <c r="AIG51" i="8"/>
  <c r="AIH51" i="8"/>
  <c r="AII51" i="8"/>
  <c r="AIJ51" i="8"/>
  <c r="AIK51" i="8"/>
  <c r="AIL51" i="8"/>
  <c r="AIM51" i="8"/>
  <c r="AIN51" i="8"/>
  <c r="AIO51" i="8"/>
  <c r="AIO52" i="8" s="1"/>
  <c r="AIP51" i="8"/>
  <c r="AIP52" i="8" s="1"/>
  <c r="AIQ51" i="8"/>
  <c r="AIR51" i="8"/>
  <c r="AIS51" i="8"/>
  <c r="AIT51" i="8"/>
  <c r="AIU51" i="8"/>
  <c r="AIV51" i="8"/>
  <c r="AIW51" i="8"/>
  <c r="AIX51" i="8"/>
  <c r="AIY51" i="8"/>
  <c r="AIZ51" i="8"/>
  <c r="AJA51" i="8"/>
  <c r="AJA52" i="8" s="1"/>
  <c r="AJB51" i="8"/>
  <c r="AJB52" i="8" s="1"/>
  <c r="AJC51" i="8"/>
  <c r="AJD51" i="8"/>
  <c r="AJE51" i="8"/>
  <c r="AJF51" i="8"/>
  <c r="AJG51" i="8"/>
  <c r="AJH51" i="8"/>
  <c r="AJI51" i="8"/>
  <c r="AJJ51" i="8"/>
  <c r="AJK51" i="8"/>
  <c r="AJL51" i="8"/>
  <c r="AJM51" i="8"/>
  <c r="AJM52" i="8" s="1"/>
  <c r="AJN51" i="8"/>
  <c r="AJN52" i="8" s="1"/>
  <c r="AJO51" i="8"/>
  <c r="AJP51" i="8"/>
  <c r="AJQ51" i="8"/>
  <c r="AJR51" i="8"/>
  <c r="AJS51" i="8"/>
  <c r="AJT51" i="8"/>
  <c r="AJU51" i="8"/>
  <c r="AJV51" i="8"/>
  <c r="AJW51" i="8"/>
  <c r="AJX51" i="8"/>
  <c r="AJY51" i="8"/>
  <c r="AJY52" i="8" s="1"/>
  <c r="AJZ51" i="8"/>
  <c r="AJZ52" i="8" s="1"/>
  <c r="AKA51" i="8"/>
  <c r="AKB51" i="8"/>
  <c r="AKC51" i="8"/>
  <c r="AKD51" i="8"/>
  <c r="AKE51" i="8"/>
  <c r="AKF51" i="8"/>
  <c r="AKG51" i="8"/>
  <c r="AKH51" i="8"/>
  <c r="AKI51" i="8"/>
  <c r="AKJ51" i="8"/>
  <c r="AKK51" i="8"/>
  <c r="AKK52" i="8" s="1"/>
  <c r="AKL51" i="8"/>
  <c r="AKL52" i="8" s="1"/>
  <c r="AKM51" i="8"/>
  <c r="AKN51" i="8"/>
  <c r="AKO51" i="8"/>
  <c r="AKP51" i="8"/>
  <c r="AKQ51" i="8"/>
  <c r="AKR51" i="8"/>
  <c r="AKS51" i="8"/>
  <c r="AKT51" i="8"/>
  <c r="AKU51" i="8"/>
  <c r="AKV51" i="8"/>
  <c r="AKW51" i="8"/>
  <c r="AKW52" i="8" s="1"/>
  <c r="AKX51" i="8"/>
  <c r="AKX52" i="8" s="1"/>
  <c r="AKY51" i="8"/>
  <c r="AKZ51" i="8"/>
  <c r="ALA51" i="8"/>
  <c r="ALB51" i="8"/>
  <c r="ALC51" i="8"/>
  <c r="ALD51" i="8"/>
  <c r="ALE51" i="8"/>
  <c r="ALF51" i="8"/>
  <c r="ALG51" i="8"/>
  <c r="ALH51" i="8"/>
  <c r="ALI51" i="8"/>
  <c r="ALI52" i="8" s="1"/>
  <c r="ALJ51" i="8"/>
  <c r="ALJ52" i="8" s="1"/>
  <c r="ALK51" i="8"/>
  <c r="ALL51" i="8"/>
  <c r="ALM51" i="8"/>
  <c r="ALN51" i="8"/>
  <c r="ALO51" i="8"/>
  <c r="ALP51" i="8"/>
  <c r="ALQ51" i="8"/>
  <c r="ALR51" i="8"/>
  <c r="ALS51" i="8"/>
  <c r="ALT51" i="8"/>
  <c r="ALU51" i="8"/>
  <c r="ALU52" i="8" s="1"/>
  <c r="ALV51" i="8"/>
  <c r="ALV52" i="8" s="1"/>
  <c r="ALW51" i="8"/>
  <c r="ALX51" i="8"/>
  <c r="ALY51" i="8"/>
  <c r="ALZ51" i="8"/>
  <c r="AMA51" i="8"/>
  <c r="AMB51" i="8"/>
  <c r="AMC51" i="8"/>
  <c r="AMD51" i="8"/>
  <c r="AME51" i="8"/>
  <c r="AMF51" i="8"/>
  <c r="AMG51" i="8"/>
  <c r="AMH51" i="8"/>
  <c r="AMH52" i="8" s="1"/>
  <c r="AMI51" i="8"/>
  <c r="AMJ51" i="8"/>
  <c r="AMK51" i="8"/>
  <c r="AML51" i="8"/>
  <c r="AMM51" i="8"/>
  <c r="AMN51" i="8"/>
  <c r="AMO51" i="8"/>
  <c r="AMP51" i="8"/>
  <c r="AMQ51" i="8"/>
  <c r="AMR51" i="8"/>
  <c r="AMS51" i="8"/>
  <c r="AMT51" i="8"/>
  <c r="AMU51" i="8"/>
  <c r="AMV51" i="8"/>
  <c r="AMW51" i="8"/>
  <c r="AMX51" i="8"/>
  <c r="AMY51" i="8"/>
  <c r="AMZ51" i="8"/>
  <c r="ANA51" i="8"/>
  <c r="ANB51" i="8"/>
  <c r="ANC51" i="8"/>
  <c r="AND51" i="8"/>
  <c r="ANE51" i="8"/>
  <c r="ANF51" i="8"/>
  <c r="ANG51" i="8"/>
  <c r="ANH51" i="8"/>
  <c r="ANI51" i="8"/>
  <c r="ANJ51" i="8"/>
  <c r="ANK51" i="8"/>
  <c r="ANL51" i="8"/>
  <c r="ANM51" i="8"/>
  <c r="ANN51" i="8"/>
  <c r="ANO51" i="8"/>
  <c r="ANP51" i="8"/>
  <c r="ANQ51" i="8"/>
  <c r="ANR51" i="8"/>
  <c r="ANS51" i="8"/>
  <c r="ANT51" i="8"/>
  <c r="ANU51" i="8"/>
  <c r="ANV51" i="8"/>
  <c r="ANW51" i="8"/>
  <c r="ANX51" i="8"/>
  <c r="ANY51" i="8"/>
  <c r="ANZ51" i="8"/>
  <c r="AOA51" i="8"/>
  <c r="AOB51" i="8"/>
  <c r="AOC51" i="8"/>
  <c r="AOD51" i="8"/>
  <c r="AOE51" i="8"/>
  <c r="AOF51" i="8"/>
  <c r="AOG51" i="8"/>
  <c r="AOH51" i="8"/>
  <c r="AOI51" i="8"/>
  <c r="AOJ51" i="8"/>
  <c r="AOK51" i="8"/>
  <c r="AOL51" i="8"/>
  <c r="AOM51" i="8"/>
  <c r="AON51" i="8"/>
  <c r="AOO51" i="8"/>
  <c r="AOP51" i="8"/>
  <c r="AOQ51" i="8"/>
  <c r="AOR51" i="8"/>
  <c r="AOS51" i="8"/>
  <c r="AOT51" i="8"/>
  <c r="AOU51" i="8"/>
  <c r="AOV51" i="8"/>
  <c r="AOW51" i="8"/>
  <c r="AOX51" i="8"/>
  <c r="AOY51" i="8"/>
  <c r="AOZ51" i="8"/>
  <c r="APA51" i="8"/>
  <c r="APB51" i="8"/>
  <c r="APC51" i="8"/>
  <c r="APD51" i="8"/>
  <c r="APE51" i="8"/>
  <c r="APF51" i="8"/>
  <c r="APG51" i="8"/>
  <c r="APH51" i="8"/>
  <c r="API51" i="8"/>
  <c r="APJ51" i="8"/>
  <c r="APK51" i="8"/>
  <c r="APL51" i="8"/>
  <c r="APM51" i="8"/>
  <c r="APN51" i="8"/>
  <c r="APO51" i="8"/>
  <c r="APP51" i="8"/>
  <c r="APQ51" i="8"/>
  <c r="APR51" i="8"/>
  <c r="APS51" i="8"/>
  <c r="APT51" i="8"/>
  <c r="APU51" i="8"/>
  <c r="APV51" i="8"/>
  <c r="APW51" i="8"/>
  <c r="APX51" i="8"/>
  <c r="APY51" i="8"/>
  <c r="APZ51" i="8"/>
  <c r="AQA51" i="8"/>
  <c r="AQB51" i="8"/>
  <c r="AQC51" i="8"/>
  <c r="AQD51" i="8"/>
  <c r="AQE51" i="8"/>
  <c r="AQF51" i="8"/>
  <c r="AQG51" i="8"/>
  <c r="AQH51" i="8"/>
  <c r="AQI51" i="8"/>
  <c r="AQJ51" i="8"/>
  <c r="AQK51" i="8"/>
  <c r="AQL51" i="8"/>
  <c r="AQM51" i="8"/>
  <c r="AQN51" i="8"/>
  <c r="AQO51" i="8"/>
  <c r="AQP51" i="8"/>
  <c r="AQQ51" i="8"/>
  <c r="AQR51" i="8"/>
  <c r="AQS51" i="8"/>
  <c r="AQT51" i="8"/>
  <c r="AQU51" i="8"/>
  <c r="AQV51" i="8"/>
  <c r="AQW51" i="8"/>
  <c r="AQX51" i="8"/>
  <c r="AQY51" i="8"/>
  <c r="AQZ51" i="8"/>
  <c r="ARA51" i="8"/>
  <c r="ARB51" i="8"/>
  <c r="ARC51" i="8"/>
  <c r="ARD51" i="8"/>
  <c r="ARE51" i="8"/>
  <c r="ARF51" i="8"/>
  <c r="ARG51" i="8"/>
  <c r="ARH51" i="8"/>
  <c r="ARI51" i="8"/>
  <c r="ARJ51" i="8"/>
  <c r="ARK51" i="8"/>
  <c r="ARL51" i="8"/>
  <c r="ARM51" i="8"/>
  <c r="ARN51" i="8"/>
  <c r="ARO51" i="8"/>
  <c r="ARP51" i="8"/>
  <c r="ARQ51" i="8"/>
  <c r="ARR51" i="8"/>
  <c r="ARS51" i="8"/>
  <c r="ART51" i="8"/>
  <c r="ARU51" i="8"/>
  <c r="ARV51" i="8"/>
  <c r="ARW51" i="8"/>
  <c r="ARX51" i="8"/>
  <c r="ARY51" i="8"/>
  <c r="ARZ51" i="8"/>
  <c r="ASA51" i="8"/>
  <c r="ASB51" i="8"/>
  <c r="ASC51" i="8"/>
  <c r="ASD51" i="8"/>
  <c r="ASE51" i="8"/>
  <c r="ASF51" i="8"/>
  <c r="ASG51" i="8"/>
  <c r="ASH51" i="8"/>
  <c r="ASI51" i="8"/>
  <c r="ASJ51" i="8"/>
  <c r="ASK51" i="8"/>
  <c r="ASL51" i="8"/>
  <c r="ASM51" i="8"/>
  <c r="ASN51" i="8"/>
  <c r="ASO51" i="8"/>
  <c r="ASP51" i="8"/>
  <c r="ASQ51" i="8"/>
  <c r="ASR51" i="8"/>
  <c r="ASS51" i="8"/>
  <c r="AST51" i="8"/>
  <c r="ASU51" i="8"/>
  <c r="ASV51" i="8"/>
  <c r="ASW51" i="8"/>
  <c r="ASX51" i="8"/>
  <c r="ASY51" i="8"/>
  <c r="ASZ51" i="8"/>
  <c r="ATA51" i="8"/>
  <c r="ATB51" i="8"/>
  <c r="ATC51" i="8"/>
  <c r="ATD51" i="8"/>
  <c r="ATE51" i="8"/>
  <c r="ATF51" i="8"/>
  <c r="ATG51" i="8"/>
  <c r="ATH51" i="8"/>
  <c r="ATI51" i="8"/>
  <c r="ATJ51" i="8"/>
  <c r="ATK51" i="8"/>
  <c r="ATL51" i="8"/>
  <c r="ATM51" i="8"/>
  <c r="ATN51" i="8"/>
  <c r="ATO51" i="8"/>
  <c r="ATP51" i="8"/>
  <c r="ATQ51" i="8"/>
  <c r="ATR51" i="8"/>
  <c r="ATS51" i="8"/>
  <c r="ATT51" i="8"/>
  <c r="ATU51" i="8"/>
  <c r="ATV51" i="8"/>
  <c r="ATW51" i="8"/>
  <c r="ATX51" i="8"/>
  <c r="ATY51" i="8"/>
  <c r="ATZ51" i="8"/>
  <c r="AUA51" i="8"/>
  <c r="AUB51" i="8"/>
  <c r="AUC51" i="8"/>
  <c r="AUD51" i="8"/>
  <c r="AUE51" i="8"/>
  <c r="AUF51" i="8"/>
  <c r="AUG51" i="8"/>
  <c r="AUH51" i="8"/>
  <c r="AUI51" i="8"/>
  <c r="AUJ51" i="8"/>
  <c r="AUK51" i="8"/>
  <c r="AUL51" i="8"/>
  <c r="AUM51" i="8"/>
  <c r="AUN51" i="8"/>
  <c r="AUO51" i="8"/>
  <c r="AUP51" i="8"/>
  <c r="AUQ51" i="8"/>
  <c r="AUR51" i="8"/>
  <c r="AUS51" i="8"/>
  <c r="AUT51" i="8"/>
  <c r="AUU51" i="8"/>
  <c r="AUV51" i="8"/>
  <c r="AUW51" i="8"/>
  <c r="AUX51" i="8"/>
  <c r="AUY51" i="8"/>
  <c r="AUZ51" i="8"/>
  <c r="AVA51" i="8"/>
  <c r="AVB51" i="8"/>
  <c r="AVC51" i="8"/>
  <c r="AVD51" i="8"/>
  <c r="AVE51" i="8"/>
  <c r="AVF51" i="8"/>
  <c r="AVG51" i="8"/>
  <c r="AVH51" i="8"/>
  <c r="AVI51" i="8"/>
  <c r="AVJ51" i="8"/>
  <c r="AVK51" i="8"/>
  <c r="AVL51" i="8"/>
  <c r="AVM51" i="8"/>
  <c r="AVN51" i="8"/>
  <c r="AVO51" i="8"/>
  <c r="AVP51" i="8"/>
  <c r="AVQ51" i="8"/>
  <c r="AVR51" i="8"/>
  <c r="AVS51" i="8"/>
  <c r="AVT51" i="8"/>
  <c r="AVU51" i="8"/>
  <c r="AVV51" i="8"/>
  <c r="AVW51" i="8"/>
  <c r="AVX51" i="8"/>
  <c r="AVY51" i="8"/>
  <c r="AVZ51" i="8"/>
  <c r="AWA51" i="8"/>
  <c r="AWB51" i="8"/>
  <c r="AWC51" i="8"/>
  <c r="AWD51" i="8"/>
  <c r="AWE51" i="8"/>
  <c r="AWF51" i="8"/>
  <c r="AWG51" i="8"/>
  <c r="AWH51" i="8"/>
  <c r="AWI51" i="8"/>
  <c r="AWJ51" i="8"/>
  <c r="AWK51" i="8"/>
  <c r="AWL51" i="8"/>
  <c r="AWM51" i="8"/>
  <c r="AWN51" i="8"/>
  <c r="AWO51" i="8"/>
  <c r="AWP51" i="8"/>
  <c r="AWQ51" i="8"/>
  <c r="AWR51" i="8"/>
  <c r="AWS51" i="8"/>
  <c r="AWT51" i="8"/>
  <c r="AWU51" i="8"/>
  <c r="AWV51" i="8"/>
  <c r="AWW51" i="8"/>
  <c r="AWX51" i="8"/>
  <c r="AWY51" i="8"/>
  <c r="AWZ51" i="8"/>
  <c r="AXA51" i="8"/>
  <c r="AXB51" i="8"/>
  <c r="AXC51" i="8"/>
  <c r="AXD51" i="8"/>
  <c r="AXE51" i="8"/>
  <c r="AXF51" i="8"/>
  <c r="AXG51" i="8"/>
  <c r="AXH51" i="8"/>
  <c r="AXI51" i="8"/>
  <c r="AXJ51" i="8"/>
  <c r="AXK51" i="8"/>
  <c r="AXL51" i="8"/>
  <c r="AXM51" i="8"/>
  <c r="AXN51" i="8"/>
  <c r="AXO51" i="8"/>
  <c r="AXP51" i="8"/>
  <c r="AXQ51" i="8"/>
  <c r="AXR51" i="8"/>
  <c r="AXS51" i="8"/>
  <c r="AXT51" i="8"/>
  <c r="AXU51" i="8"/>
  <c r="AXV51" i="8"/>
  <c r="AXW51" i="8"/>
  <c r="AXX51" i="8"/>
  <c r="AXY51" i="8"/>
  <c r="AXZ51" i="8"/>
  <c r="AYA51" i="8"/>
  <c r="AYB51" i="8"/>
  <c r="AYC51" i="8"/>
  <c r="AYD51" i="8"/>
  <c r="AYE51" i="8"/>
  <c r="AYF51" i="8"/>
  <c r="AYG51" i="8"/>
  <c r="AYH51" i="8"/>
  <c r="AYI51" i="8"/>
  <c r="AYJ51" i="8"/>
  <c r="AYK51" i="8"/>
  <c r="AYL51" i="8"/>
  <c r="AYM51" i="8"/>
  <c r="AYN51" i="8"/>
  <c r="AYO51" i="8"/>
  <c r="AYP51" i="8"/>
  <c r="AYQ51" i="8"/>
  <c r="AYR51" i="8"/>
  <c r="AYS51" i="8"/>
  <c r="AYT51" i="8"/>
  <c r="AYU51" i="8"/>
  <c r="AYV51" i="8"/>
  <c r="AYW51" i="8"/>
  <c r="AYX51" i="8"/>
  <c r="AYY51" i="8"/>
  <c r="AYZ51" i="8"/>
  <c r="AZA51" i="8"/>
  <c r="AZB51" i="8"/>
  <c r="AZC51" i="8"/>
  <c r="AZD51" i="8"/>
  <c r="AZE51" i="8"/>
  <c r="AZF51" i="8"/>
  <c r="AZG51" i="8"/>
  <c r="AZH51" i="8"/>
  <c r="AZI51" i="8"/>
  <c r="AZJ51" i="8"/>
  <c r="AZK51" i="8"/>
  <c r="AZL51" i="8"/>
  <c r="AZM51" i="8"/>
  <c r="AZN51" i="8"/>
  <c r="AZO51" i="8"/>
  <c r="AZP51" i="8"/>
  <c r="AZQ51" i="8"/>
  <c r="AZR51" i="8"/>
  <c r="AZS51" i="8"/>
  <c r="AZT51" i="8"/>
  <c r="AZU51" i="8"/>
  <c r="AZV51" i="8"/>
  <c r="AZW51" i="8"/>
  <c r="AZX51" i="8"/>
  <c r="AZY51" i="8"/>
  <c r="AZZ51" i="8"/>
  <c r="BAA51" i="8"/>
  <c r="BAB51" i="8"/>
  <c r="BAC51" i="8"/>
  <c r="BAD51" i="8"/>
  <c r="BAE51" i="8"/>
  <c r="BAF51" i="8"/>
  <c r="BAG51" i="8"/>
  <c r="BAH51" i="8"/>
  <c r="BAI51" i="8"/>
  <c r="BAJ51" i="8"/>
  <c r="BAK51" i="8"/>
  <c r="BAL51" i="8"/>
  <c r="BAM51" i="8"/>
  <c r="BAN51" i="8"/>
  <c r="BAO51" i="8"/>
  <c r="BAP51" i="8"/>
  <c r="BAQ51" i="8"/>
  <c r="BAR51" i="8"/>
  <c r="BAS51" i="8"/>
  <c r="BAT51" i="8"/>
  <c r="BAU51" i="8"/>
  <c r="BAV51" i="8"/>
  <c r="BAW51" i="8"/>
  <c r="BAX51" i="8"/>
  <c r="BAY51" i="8"/>
  <c r="BAZ51" i="8"/>
  <c r="BBA51" i="8"/>
  <c r="BBB51" i="8"/>
  <c r="BBC51" i="8"/>
  <c r="BBD51" i="8"/>
  <c r="BBE51" i="8"/>
  <c r="BBF51" i="8"/>
  <c r="BBG51" i="8"/>
  <c r="BBH51" i="8"/>
  <c r="BBI51" i="8"/>
  <c r="BBJ51" i="8"/>
  <c r="BBK51" i="8"/>
  <c r="BBL51" i="8"/>
  <c r="BBM51" i="8"/>
  <c r="BBN51" i="8"/>
  <c r="BBO51" i="8"/>
  <c r="BBP51" i="8"/>
  <c r="BBQ51" i="8"/>
  <c r="BBR51" i="8"/>
  <c r="BBS51" i="8"/>
  <c r="BBT51" i="8"/>
  <c r="BBU51" i="8"/>
  <c r="BBV51" i="8"/>
  <c r="BBW51" i="8"/>
  <c r="BBX51" i="8"/>
  <c r="BBY51" i="8"/>
  <c r="BBZ51" i="8"/>
  <c r="BCA51" i="8"/>
  <c r="BCB51" i="8"/>
  <c r="BCC51" i="8"/>
  <c r="BCD51" i="8"/>
  <c r="BCE51" i="8"/>
  <c r="BCF51" i="8"/>
  <c r="BCG51" i="8"/>
  <c r="BCH51" i="8"/>
  <c r="BCI51" i="8"/>
  <c r="BCJ51" i="8"/>
  <c r="BCK51" i="8"/>
  <c r="BCL51" i="8"/>
  <c r="BCM51" i="8"/>
  <c r="BCN51" i="8"/>
  <c r="BCO51" i="8"/>
  <c r="BCP51" i="8"/>
  <c r="BCQ51" i="8"/>
  <c r="BCR51" i="8"/>
  <c r="BCS51" i="8"/>
  <c r="BCT51" i="8"/>
  <c r="BCU51" i="8"/>
  <c r="BCV51" i="8"/>
  <c r="BCW51" i="8"/>
  <c r="BCX51" i="8"/>
  <c r="BCY51" i="8"/>
  <c r="BCZ51" i="8"/>
  <c r="BDA51" i="8"/>
  <c r="BDB51" i="8"/>
  <c r="BDC51" i="8"/>
  <c r="BDD51" i="8"/>
  <c r="BDE51" i="8"/>
  <c r="BDF51" i="8"/>
  <c r="BDG51" i="8"/>
  <c r="BDH51" i="8"/>
  <c r="BDI51" i="8"/>
  <c r="BDJ51" i="8"/>
  <c r="BDK51" i="8"/>
  <c r="BDL51" i="8"/>
  <c r="BDM51" i="8"/>
  <c r="BDN51" i="8"/>
  <c r="BDO51" i="8"/>
  <c r="BDP51" i="8"/>
  <c r="BDQ51" i="8"/>
  <c r="BDR51" i="8"/>
  <c r="BDS51" i="8"/>
  <c r="BDT51" i="8"/>
  <c r="BDU51" i="8"/>
  <c r="BDV51" i="8"/>
  <c r="BDW51" i="8"/>
  <c r="BDX51" i="8"/>
  <c r="BDY51" i="8"/>
  <c r="BDZ51" i="8"/>
  <c r="BEA51" i="8"/>
  <c r="BEB51" i="8"/>
  <c r="BEC51" i="8"/>
  <c r="BED51" i="8"/>
  <c r="BEE51" i="8"/>
  <c r="BEF51" i="8"/>
  <c r="BEG51" i="8"/>
  <c r="BEH51" i="8"/>
  <c r="BEI51" i="8"/>
  <c r="BEJ51" i="8"/>
  <c r="BEK51" i="8"/>
  <c r="BEL51" i="8"/>
  <c r="BEM51" i="8"/>
  <c r="BEN51" i="8"/>
  <c r="BEO51" i="8"/>
  <c r="BEP51" i="8"/>
  <c r="BEQ51" i="8"/>
  <c r="BER51" i="8"/>
  <c r="BES51" i="8"/>
  <c r="BET51" i="8"/>
  <c r="BEU51" i="8"/>
  <c r="BEV51" i="8"/>
  <c r="BEW51" i="8"/>
  <c r="BEX51" i="8"/>
  <c r="BEY51" i="8"/>
  <c r="BEZ51" i="8"/>
  <c r="BFA51" i="8"/>
  <c r="BFB51" i="8"/>
  <c r="BFC51" i="8"/>
  <c r="BFD51" i="8"/>
  <c r="BFE51" i="8"/>
  <c r="BFF51" i="8"/>
  <c r="BFG51" i="8"/>
  <c r="BFH51" i="8"/>
  <c r="BFI51" i="8"/>
  <c r="BFJ51" i="8"/>
  <c r="BFK51" i="8"/>
  <c r="BFL51" i="8"/>
  <c r="BFM51" i="8"/>
  <c r="BFN51" i="8"/>
  <c r="BFO51" i="8"/>
  <c r="BFP51" i="8"/>
  <c r="BFQ51" i="8"/>
  <c r="BFR51" i="8"/>
  <c r="BFS51" i="8"/>
  <c r="BFT51" i="8"/>
  <c r="BFU51" i="8"/>
  <c r="BFV51" i="8"/>
  <c r="BFW51" i="8"/>
  <c r="BFX51" i="8"/>
  <c r="BFY51" i="8"/>
  <c r="BFZ51" i="8"/>
  <c r="BGA51" i="8"/>
  <c r="BGB51" i="8"/>
  <c r="BGC51" i="8"/>
  <c r="BGD51" i="8"/>
  <c r="BGE51" i="8"/>
  <c r="BGF51" i="8"/>
  <c r="BGG51" i="8"/>
  <c r="BGH51" i="8"/>
  <c r="BGI51" i="8"/>
  <c r="BGJ51" i="8"/>
  <c r="BGK51" i="8"/>
  <c r="BGL51" i="8"/>
  <c r="BGM51" i="8"/>
  <c r="BGN51" i="8"/>
  <c r="BGO51" i="8"/>
  <c r="BGP51" i="8"/>
  <c r="BGQ51" i="8"/>
  <c r="BGR51" i="8"/>
  <c r="BGS51" i="8"/>
  <c r="BGT51" i="8"/>
  <c r="BGU51" i="8"/>
  <c r="BGV51" i="8"/>
  <c r="BGW51" i="8"/>
  <c r="BGX51" i="8"/>
  <c r="BGY51" i="8"/>
  <c r="BGZ51" i="8"/>
  <c r="BHA51" i="8"/>
  <c r="BHB51" i="8"/>
  <c r="BHC51" i="8"/>
  <c r="BHD51" i="8"/>
  <c r="BHE51" i="8"/>
  <c r="BHF51" i="8"/>
  <c r="BHG51" i="8"/>
  <c r="BHH51" i="8"/>
  <c r="BHI51" i="8"/>
  <c r="BHJ51" i="8"/>
  <c r="BHK51" i="8"/>
  <c r="BHL51" i="8"/>
  <c r="BHM51" i="8"/>
  <c r="BHN51" i="8"/>
  <c r="BHO51" i="8"/>
  <c r="BHP51" i="8"/>
  <c r="BHQ51" i="8"/>
  <c r="BHR51" i="8"/>
  <c r="BHS51" i="8"/>
  <c r="BHT51" i="8"/>
  <c r="BHU51" i="8"/>
  <c r="BHV51" i="8"/>
  <c r="BHW51" i="8"/>
  <c r="BHX51" i="8"/>
  <c r="BHY51" i="8"/>
  <c r="BHZ51" i="8"/>
  <c r="BIA51" i="8"/>
  <c r="BIB51" i="8"/>
  <c r="BIC51" i="8"/>
  <c r="BID51" i="8"/>
  <c r="BIE51" i="8"/>
  <c r="BIF51" i="8"/>
  <c r="BIG51" i="8"/>
  <c r="BIH51" i="8"/>
  <c r="BII51" i="8"/>
  <c r="BIJ51" i="8"/>
  <c r="BIK51" i="8"/>
  <c r="BIL51" i="8"/>
  <c r="BIM51" i="8"/>
  <c r="BIN51" i="8"/>
  <c r="BIO51" i="8"/>
  <c r="BIP51" i="8"/>
  <c r="BIQ51" i="8"/>
  <c r="BIR51" i="8"/>
  <c r="BIS51" i="8"/>
  <c r="BIT51" i="8"/>
  <c r="BIU51" i="8"/>
  <c r="BIV51" i="8"/>
  <c r="BIW51" i="8"/>
  <c r="BIX51" i="8"/>
  <c r="BIY51" i="8"/>
  <c r="BIZ51" i="8"/>
  <c r="BJA51" i="8"/>
  <c r="BJB51" i="8"/>
  <c r="BJC51" i="8"/>
  <c r="BJD51" i="8"/>
  <c r="BJE51" i="8"/>
  <c r="BJF51" i="8"/>
  <c r="BJG51" i="8"/>
  <c r="BJH51" i="8"/>
  <c r="BJI51" i="8"/>
  <c r="BJJ51" i="8"/>
  <c r="BJK51" i="8"/>
  <c r="BJL51" i="8"/>
  <c r="BJM51" i="8"/>
  <c r="BJN51" i="8"/>
  <c r="BJO51" i="8"/>
  <c r="BJP51" i="8"/>
  <c r="BJQ51" i="8"/>
  <c r="BJR51" i="8"/>
  <c r="BJS51" i="8"/>
  <c r="BJT51" i="8"/>
  <c r="BJU51" i="8"/>
  <c r="BJV51" i="8"/>
  <c r="BJW51" i="8"/>
  <c r="BJX51" i="8"/>
  <c r="BJY51" i="8"/>
  <c r="BJZ51" i="8"/>
  <c r="BKA51" i="8"/>
  <c r="BKB51" i="8"/>
  <c r="BKC51" i="8"/>
  <c r="BKD51" i="8"/>
  <c r="BKE51" i="8"/>
  <c r="BKF51" i="8"/>
  <c r="BKG51" i="8"/>
  <c r="BKH51" i="8"/>
  <c r="BKI51" i="8"/>
  <c r="BKJ51" i="8"/>
  <c r="BKK51" i="8"/>
  <c r="BKL51" i="8"/>
  <c r="BKM51" i="8"/>
  <c r="BKN51" i="8"/>
  <c r="BKO51" i="8"/>
  <c r="BKP51" i="8"/>
  <c r="BKQ51" i="8"/>
  <c r="BKR51" i="8"/>
  <c r="BKS51" i="8"/>
  <c r="BKT51" i="8"/>
  <c r="BKU51" i="8"/>
  <c r="BKV51" i="8"/>
  <c r="BKW51" i="8"/>
  <c r="BKX51" i="8"/>
  <c r="BKY51" i="8"/>
  <c r="BKZ51" i="8"/>
  <c r="BLA51" i="8"/>
  <c r="BLB51" i="8"/>
  <c r="BLC51" i="8"/>
  <c r="BLD51" i="8"/>
  <c r="BLE51" i="8"/>
  <c r="BLF51" i="8"/>
  <c r="BLG51" i="8"/>
  <c r="BLH51" i="8"/>
  <c r="BLI51" i="8"/>
  <c r="BLJ51" i="8"/>
  <c r="BLK51" i="8"/>
  <c r="BLL51" i="8"/>
  <c r="BLM51" i="8"/>
  <c r="BLN51" i="8"/>
  <c r="BLO51" i="8"/>
  <c r="BLP51" i="8"/>
  <c r="BLQ51" i="8"/>
  <c r="BLR51" i="8"/>
  <c r="BLS51" i="8"/>
  <c r="BLT51" i="8"/>
  <c r="BLU51" i="8"/>
  <c r="BLV51" i="8"/>
  <c r="BLW51" i="8"/>
  <c r="BLX51" i="8"/>
  <c r="BLY51" i="8"/>
  <c r="BLZ51" i="8"/>
  <c r="BMA51" i="8"/>
  <c r="BMB51" i="8"/>
  <c r="BMC51" i="8"/>
  <c r="BMD51" i="8"/>
  <c r="BME51" i="8"/>
  <c r="BMF51" i="8"/>
  <c r="BMG51" i="8"/>
  <c r="BMH51" i="8"/>
  <c r="BMI51" i="8"/>
  <c r="BMJ51" i="8"/>
  <c r="BMK51" i="8"/>
  <c r="BML51" i="8"/>
  <c r="BMM51" i="8"/>
  <c r="BMN51" i="8"/>
  <c r="BMO51" i="8"/>
  <c r="BMP51" i="8"/>
  <c r="BMQ51" i="8"/>
  <c r="BMR51" i="8"/>
  <c r="BMS51" i="8"/>
  <c r="BMT51" i="8"/>
  <c r="BMU51" i="8"/>
  <c r="BMV51" i="8"/>
  <c r="BMW51" i="8"/>
  <c r="BMX51" i="8"/>
  <c r="BMY51" i="8"/>
  <c r="BMZ51" i="8"/>
  <c r="BNA51" i="8"/>
  <c r="BNB51" i="8"/>
  <c r="BNC51" i="8"/>
  <c r="BND51" i="8"/>
  <c r="BNE51" i="8"/>
  <c r="BNF51" i="8"/>
  <c r="BNG51" i="8"/>
  <c r="BNH51" i="8"/>
  <c r="BNI51" i="8"/>
  <c r="BNJ51" i="8"/>
  <c r="BNK51" i="8"/>
  <c r="BNL51" i="8"/>
  <c r="BNM51" i="8"/>
  <c r="BNN51" i="8"/>
  <c r="BNO51" i="8"/>
  <c r="BNP51" i="8"/>
  <c r="BNQ51" i="8"/>
  <c r="BNR51" i="8"/>
  <c r="BNS51" i="8"/>
  <c r="BNT51" i="8"/>
  <c r="BNU51" i="8"/>
  <c r="BNV51" i="8"/>
  <c r="BNW51" i="8"/>
  <c r="BNX51" i="8"/>
  <c r="BNY51" i="8"/>
  <c r="BNZ51" i="8"/>
  <c r="BOA51" i="8"/>
  <c r="BOB51" i="8"/>
  <c r="BOC51" i="8"/>
  <c r="BOD51" i="8"/>
  <c r="BOE51" i="8"/>
  <c r="BOF51" i="8"/>
  <c r="BOG51" i="8"/>
  <c r="BOH51" i="8"/>
  <c r="BOI51" i="8"/>
  <c r="BOJ51" i="8"/>
  <c r="BOK51" i="8"/>
  <c r="BOL51" i="8"/>
  <c r="BOM51" i="8"/>
  <c r="BON51" i="8"/>
  <c r="BOO51" i="8"/>
  <c r="BOP51" i="8"/>
  <c r="BOQ51" i="8"/>
  <c r="BOR51" i="8"/>
  <c r="BOS51" i="8"/>
  <c r="BOT51" i="8"/>
  <c r="BOU51" i="8"/>
  <c r="BOV51" i="8"/>
  <c r="BOW51" i="8"/>
  <c r="BOX51" i="8"/>
  <c r="BOY51" i="8"/>
  <c r="BOZ51" i="8"/>
  <c r="BPA51" i="8"/>
  <c r="BPB51" i="8"/>
  <c r="BPC51" i="8"/>
  <c r="BPD51" i="8"/>
  <c r="BPE51" i="8"/>
  <c r="BPF51" i="8"/>
  <c r="BPG51" i="8"/>
  <c r="BPH51" i="8"/>
  <c r="BPI51" i="8"/>
  <c r="BPJ51" i="8"/>
  <c r="BPK51" i="8"/>
  <c r="BPL51" i="8"/>
  <c r="BPM51" i="8"/>
  <c r="BPN51" i="8"/>
  <c r="BPO51" i="8"/>
  <c r="BPP51" i="8"/>
  <c r="BPQ51" i="8"/>
  <c r="BPR51" i="8"/>
  <c r="BPS51" i="8"/>
  <c r="BPT51" i="8"/>
  <c r="BPU51" i="8"/>
  <c r="BPV51" i="8"/>
  <c r="BPW51" i="8"/>
  <c r="BPX51" i="8"/>
  <c r="BPY51" i="8"/>
  <c r="BPZ51" i="8"/>
  <c r="BQA51" i="8"/>
  <c r="BQB51" i="8"/>
  <c r="BQC51" i="8"/>
  <c r="BQD51" i="8"/>
  <c r="BQE51" i="8"/>
  <c r="BQF51" i="8"/>
  <c r="BQG51" i="8"/>
  <c r="BQH51" i="8"/>
  <c r="BQI51" i="8"/>
  <c r="BQJ51" i="8"/>
  <c r="BQK51" i="8"/>
  <c r="BQL51" i="8"/>
  <c r="BQM51" i="8"/>
  <c r="BQN51" i="8"/>
  <c r="BQO51" i="8"/>
  <c r="BQP51" i="8"/>
  <c r="BQQ51" i="8"/>
  <c r="BQR51" i="8"/>
  <c r="BQS51" i="8"/>
  <c r="BQT51" i="8"/>
  <c r="BQU51" i="8"/>
  <c r="BQV51" i="8"/>
  <c r="BQW51" i="8"/>
  <c r="BQX51" i="8"/>
  <c r="BQY51" i="8"/>
  <c r="BQZ51" i="8"/>
  <c r="BRA51" i="8"/>
  <c r="BRB51" i="8"/>
  <c r="BRC51" i="8"/>
  <c r="BRD51" i="8"/>
  <c r="BRE51" i="8"/>
  <c r="BRF51" i="8"/>
  <c r="BRG51" i="8"/>
  <c r="BRH51" i="8"/>
  <c r="BRI51" i="8"/>
  <c r="BRJ51" i="8"/>
  <c r="BRK51" i="8"/>
  <c r="BRL51" i="8"/>
  <c r="BRM51" i="8"/>
  <c r="BRN51" i="8"/>
  <c r="BRO51" i="8"/>
  <c r="BRP51" i="8"/>
  <c r="BRQ51" i="8"/>
  <c r="BRR51" i="8"/>
  <c r="BRS51" i="8"/>
  <c r="BRT51" i="8"/>
  <c r="BRU51" i="8"/>
  <c r="BRV51" i="8"/>
  <c r="BRW51" i="8"/>
  <c r="BRX51" i="8"/>
  <c r="BRY51" i="8"/>
  <c r="BRZ51" i="8"/>
  <c r="BSA51" i="8"/>
  <c r="BSB51" i="8"/>
  <c r="BSC51" i="8"/>
  <c r="BSD51" i="8"/>
  <c r="BSE51" i="8"/>
  <c r="BSF51" i="8"/>
  <c r="BSG51" i="8"/>
  <c r="BSH51" i="8"/>
  <c r="BSI51" i="8"/>
  <c r="BSJ51" i="8"/>
  <c r="BSK51" i="8"/>
  <c r="BSL51" i="8"/>
  <c r="BSM51" i="8"/>
  <c r="BSN51" i="8"/>
  <c r="BSO51" i="8"/>
  <c r="BSP51" i="8"/>
  <c r="BSQ51" i="8"/>
  <c r="BSR51" i="8"/>
  <c r="BSS51" i="8"/>
  <c r="BST51" i="8"/>
  <c r="BSU51" i="8"/>
  <c r="BSV51" i="8"/>
  <c r="BSW51" i="8"/>
  <c r="BSX51" i="8"/>
  <c r="BSY51" i="8"/>
  <c r="BSZ51" i="8"/>
  <c r="BTA51" i="8"/>
  <c r="BTB51" i="8"/>
  <c r="BTC51" i="8"/>
  <c r="BTD51" i="8"/>
  <c r="BTE51" i="8"/>
  <c r="BTF51" i="8"/>
  <c r="BTG51" i="8"/>
  <c r="BTH51" i="8"/>
  <c r="BTI51" i="8"/>
  <c r="BTJ51" i="8"/>
  <c r="BTK51" i="8"/>
  <c r="BTL51" i="8"/>
  <c r="BTM51" i="8"/>
  <c r="BTN51" i="8"/>
  <c r="BTO51" i="8"/>
  <c r="BTP51" i="8"/>
  <c r="BTQ51" i="8"/>
  <c r="BTR51" i="8"/>
  <c r="BTS51" i="8"/>
  <c r="BTT51" i="8"/>
  <c r="BTU51" i="8"/>
  <c r="BTV51" i="8"/>
  <c r="BTW51" i="8"/>
  <c r="BTX51" i="8"/>
  <c r="BTY51" i="8"/>
  <c r="BTZ51" i="8"/>
  <c r="BUA51" i="8"/>
  <c r="BUB51" i="8"/>
  <c r="BUC51" i="8"/>
  <c r="BUD51" i="8"/>
  <c r="BUE51" i="8"/>
  <c r="BUF51" i="8"/>
  <c r="BUG51" i="8"/>
  <c r="BUH51" i="8"/>
  <c r="BUI51" i="8"/>
  <c r="BUJ51" i="8"/>
  <c r="BUK51" i="8"/>
  <c r="BUL51" i="8"/>
  <c r="BUM51" i="8"/>
  <c r="BUN51" i="8"/>
  <c r="BUO51" i="8"/>
  <c r="BUP51" i="8"/>
  <c r="BUQ51" i="8"/>
  <c r="BUR51" i="8"/>
  <c r="BUS51" i="8"/>
  <c r="BUT51" i="8"/>
  <c r="BUU51" i="8"/>
  <c r="BUV51" i="8"/>
  <c r="BUW51" i="8"/>
  <c r="BUX51" i="8"/>
  <c r="BUY51" i="8"/>
  <c r="BUZ51" i="8"/>
  <c r="BVA51" i="8"/>
  <c r="BVB51" i="8"/>
  <c r="BVC51" i="8"/>
  <c r="BVD51" i="8"/>
  <c r="BVE51" i="8"/>
  <c r="BVF51" i="8"/>
  <c r="BVG51" i="8"/>
  <c r="BVH51" i="8"/>
  <c r="BVI51" i="8"/>
  <c r="BVJ51" i="8"/>
  <c r="BVK51" i="8"/>
  <c r="BVL51" i="8"/>
  <c r="BVM51" i="8"/>
  <c r="BVN51" i="8"/>
  <c r="BVO51" i="8"/>
  <c r="BVP51" i="8"/>
  <c r="BVQ51" i="8"/>
  <c r="BVR51" i="8"/>
  <c r="BVS51" i="8"/>
  <c r="BVT51" i="8"/>
  <c r="BVU51" i="8"/>
  <c r="BVV51" i="8"/>
  <c r="BVW51" i="8"/>
  <c r="BVX51" i="8"/>
  <c r="BVY51" i="8"/>
  <c r="BVZ51" i="8"/>
  <c r="BWA51" i="8"/>
  <c r="BWB51" i="8"/>
  <c r="BWC51" i="8"/>
  <c r="BWD51" i="8"/>
  <c r="BWE51" i="8"/>
  <c r="BWF51" i="8"/>
  <c r="BWG51" i="8"/>
  <c r="BWH51" i="8"/>
  <c r="BWI51" i="8"/>
  <c r="BWJ51" i="8"/>
  <c r="BWK51" i="8"/>
  <c r="BWL51" i="8"/>
  <c r="BWM51" i="8"/>
  <c r="BWN51" i="8"/>
  <c r="BWO51" i="8"/>
  <c r="BWP51" i="8"/>
  <c r="BWQ51" i="8"/>
  <c r="BWR51" i="8"/>
  <c r="BWS51" i="8"/>
  <c r="BWT51" i="8"/>
  <c r="BWU51" i="8"/>
  <c r="BWV51" i="8"/>
  <c r="BWW51" i="8"/>
  <c r="BWX51" i="8"/>
  <c r="BWY51" i="8"/>
  <c r="BWZ51" i="8"/>
  <c r="BXA51" i="8"/>
  <c r="BXB51" i="8"/>
  <c r="BXC51" i="8"/>
  <c r="BXD51" i="8"/>
  <c r="BXE51" i="8"/>
  <c r="BXF51" i="8"/>
  <c r="BXG51" i="8"/>
  <c r="BXH51" i="8"/>
  <c r="BXI51" i="8"/>
  <c r="BXJ51" i="8"/>
  <c r="BXK51" i="8"/>
  <c r="BXL51" i="8"/>
  <c r="BXM51" i="8"/>
  <c r="BXN51" i="8"/>
  <c r="BXO51" i="8"/>
  <c r="BXP51" i="8"/>
  <c r="BXQ51" i="8"/>
  <c r="BXR51" i="8"/>
  <c r="BXS51" i="8"/>
  <c r="BXT51" i="8"/>
  <c r="BXU51" i="8"/>
  <c r="BXV51" i="8"/>
  <c r="BXW51" i="8"/>
  <c r="BXX51" i="8"/>
  <c r="BXY51" i="8"/>
  <c r="BXZ51" i="8"/>
  <c r="BYA51" i="8"/>
  <c r="BYB51" i="8"/>
  <c r="BYC51" i="8"/>
  <c r="BYD51" i="8"/>
  <c r="BYE51" i="8"/>
  <c r="BYF51" i="8"/>
  <c r="BYG51" i="8"/>
  <c r="BYH51" i="8"/>
  <c r="BYI51" i="8"/>
  <c r="BYJ51" i="8"/>
  <c r="BYK51" i="8"/>
  <c r="BYL51" i="8"/>
  <c r="BYM51" i="8"/>
  <c r="BYN51" i="8"/>
  <c r="BYO51" i="8"/>
  <c r="BYP51" i="8"/>
  <c r="BYQ51" i="8"/>
  <c r="BYR51" i="8"/>
  <c r="BYS51" i="8"/>
  <c r="BYT51" i="8"/>
  <c r="BYU51" i="8"/>
  <c r="BYV51" i="8"/>
  <c r="BYW51" i="8"/>
  <c r="BYX51" i="8"/>
  <c r="BYY51" i="8"/>
  <c r="BYZ51" i="8"/>
  <c r="BZA51" i="8"/>
  <c r="BZB51" i="8"/>
  <c r="BZC51" i="8"/>
  <c r="BZD51" i="8"/>
  <c r="BZE51" i="8"/>
  <c r="BZF51" i="8"/>
  <c r="BZG51" i="8"/>
  <c r="BZH51" i="8"/>
  <c r="BZI51" i="8"/>
  <c r="BZJ51" i="8"/>
  <c r="BZK51" i="8"/>
  <c r="BZL51" i="8"/>
  <c r="BZM51" i="8"/>
  <c r="BZN51" i="8"/>
  <c r="BZO51" i="8"/>
  <c r="BZP51" i="8"/>
  <c r="BZQ51" i="8"/>
  <c r="BZR51" i="8"/>
  <c r="BZS51" i="8"/>
  <c r="BZT51" i="8"/>
  <c r="BZU51" i="8"/>
  <c r="BZV51" i="8"/>
  <c r="BZW51" i="8"/>
  <c r="BZX51" i="8"/>
  <c r="BZY51" i="8"/>
  <c r="BZZ51" i="8"/>
  <c r="CAA51" i="8"/>
  <c r="CAB51" i="8"/>
  <c r="CAC51" i="8"/>
  <c r="CAD51" i="8"/>
  <c r="CAE51" i="8"/>
  <c r="CAF51" i="8"/>
  <c r="CAG51" i="8"/>
  <c r="CAH51" i="8"/>
  <c r="CAI51" i="8"/>
  <c r="CAJ51" i="8"/>
  <c r="CAK51" i="8"/>
  <c r="CAL51" i="8"/>
  <c r="CAM51" i="8"/>
  <c r="CAN51" i="8"/>
  <c r="CAO51" i="8"/>
  <c r="CAP51" i="8"/>
  <c r="CAQ51" i="8"/>
  <c r="CAR51" i="8"/>
  <c r="CAS51" i="8"/>
  <c r="CAT51" i="8"/>
  <c r="CAU51" i="8"/>
  <c r="CAV51" i="8"/>
  <c r="CAW51" i="8"/>
  <c r="CAX51" i="8"/>
  <c r="CAY51" i="8"/>
  <c r="CAZ51" i="8"/>
  <c r="CBA51" i="8"/>
  <c r="CBB51" i="8"/>
  <c r="CBC51" i="8"/>
  <c r="CBD51" i="8"/>
  <c r="CBE51" i="8"/>
  <c r="CBF51" i="8"/>
  <c r="CBG51" i="8"/>
  <c r="CBH51" i="8"/>
  <c r="CBI51" i="8"/>
  <c r="CBJ51" i="8"/>
  <c r="CBK51" i="8"/>
  <c r="CBL51" i="8"/>
  <c r="CBM51" i="8"/>
  <c r="CBN51" i="8"/>
  <c r="CBO51" i="8"/>
  <c r="CBP51" i="8"/>
  <c r="CBQ51" i="8"/>
  <c r="CBR51" i="8"/>
  <c r="CBS51" i="8"/>
  <c r="CBT51" i="8"/>
  <c r="CBU51" i="8"/>
  <c r="CBV51" i="8"/>
  <c r="CBW51" i="8"/>
  <c r="CBX51" i="8"/>
  <c r="CBY51" i="8"/>
  <c r="CBZ51" i="8"/>
  <c r="CCA51" i="8"/>
  <c r="CCB51" i="8"/>
  <c r="CCC51" i="8"/>
  <c r="CCD51" i="8"/>
  <c r="CCE51" i="8"/>
  <c r="CCF51" i="8"/>
  <c r="CCG51" i="8"/>
  <c r="CCH51" i="8"/>
  <c r="CCI51" i="8"/>
  <c r="CCJ51" i="8"/>
  <c r="CCK51" i="8"/>
  <c r="CCL51" i="8"/>
  <c r="CCM51" i="8"/>
  <c r="CCN51" i="8"/>
  <c r="CCO51" i="8"/>
  <c r="CCP51" i="8"/>
  <c r="CCQ51" i="8"/>
  <c r="CCR51" i="8"/>
  <c r="CCS51" i="8"/>
  <c r="CCT51" i="8"/>
  <c r="CCU51" i="8"/>
  <c r="CCV51" i="8"/>
  <c r="CCW51" i="8"/>
  <c r="CCX51" i="8"/>
  <c r="CCY51" i="8"/>
  <c r="CCZ51" i="8"/>
  <c r="CDA51" i="8"/>
  <c r="CDB51" i="8"/>
  <c r="CDC51" i="8"/>
  <c r="CDD51" i="8"/>
  <c r="CDE51" i="8"/>
  <c r="CDF51" i="8"/>
  <c r="CDG51" i="8"/>
  <c r="CDH51" i="8"/>
  <c r="CDI51" i="8"/>
  <c r="CDJ51" i="8"/>
  <c r="CDK51" i="8"/>
  <c r="CDL51" i="8"/>
  <c r="CDM51" i="8"/>
  <c r="CDN51" i="8"/>
  <c r="CDO51" i="8"/>
  <c r="CDP51" i="8"/>
  <c r="CDQ51" i="8"/>
  <c r="CDR51" i="8"/>
  <c r="CDS51" i="8"/>
  <c r="CDT51" i="8"/>
  <c r="CDU51" i="8"/>
  <c r="CDV51" i="8"/>
  <c r="CDW51" i="8"/>
  <c r="CDX51" i="8"/>
  <c r="CDY51" i="8"/>
  <c r="CDZ51" i="8"/>
  <c r="CEA51" i="8"/>
  <c r="CEB51" i="8"/>
  <c r="CEC51" i="8"/>
  <c r="CED51" i="8"/>
  <c r="CEE51" i="8"/>
  <c r="CEF51" i="8"/>
  <c r="CEG51" i="8"/>
  <c r="CEH51" i="8"/>
  <c r="CEI51" i="8"/>
  <c r="CEJ51" i="8"/>
  <c r="CEK51" i="8"/>
  <c r="CEL51" i="8"/>
  <c r="CEM51" i="8"/>
  <c r="CEN51" i="8"/>
  <c r="CEO51" i="8"/>
  <c r="CEP51" i="8"/>
  <c r="CEQ51" i="8"/>
  <c r="CER51" i="8"/>
  <c r="CES51" i="8"/>
  <c r="CET51" i="8"/>
  <c r="CEU51" i="8"/>
  <c r="CEV51" i="8"/>
  <c r="CEW51" i="8"/>
  <c r="CEX51" i="8"/>
  <c r="CEY51" i="8"/>
  <c r="CEZ51" i="8"/>
  <c r="CFA51" i="8"/>
  <c r="CFB51" i="8"/>
  <c r="CFC51" i="8"/>
  <c r="CFD51" i="8"/>
  <c r="CFE51" i="8"/>
  <c r="CFF51" i="8"/>
  <c r="CFG51" i="8"/>
  <c r="CFH51" i="8"/>
  <c r="CFI51" i="8"/>
  <c r="CFJ51" i="8"/>
  <c r="CFK51" i="8"/>
  <c r="CFL51" i="8"/>
  <c r="CFM51" i="8"/>
  <c r="CFN51" i="8"/>
  <c r="CFO51" i="8"/>
  <c r="CFP51" i="8"/>
  <c r="CFQ51" i="8"/>
  <c r="CFR51" i="8"/>
  <c r="CFS51" i="8"/>
  <c r="CFT51" i="8"/>
  <c r="CFU51" i="8"/>
  <c r="CFV51" i="8"/>
  <c r="CFW51" i="8"/>
  <c r="CFX51" i="8"/>
  <c r="CFY51" i="8"/>
  <c r="CFZ51" i="8"/>
  <c r="CGA51" i="8"/>
  <c r="CGB51" i="8"/>
  <c r="CGC51" i="8"/>
  <c r="CGD51" i="8"/>
  <c r="CGE51" i="8"/>
  <c r="CGF51" i="8"/>
  <c r="CGG51" i="8"/>
  <c r="CGH51" i="8"/>
  <c r="CGI51" i="8"/>
  <c r="CGJ51" i="8"/>
  <c r="CGK51" i="8"/>
  <c r="CGL51" i="8"/>
  <c r="CGM51" i="8"/>
  <c r="CGN51" i="8"/>
  <c r="CGO51" i="8"/>
  <c r="CGP51" i="8"/>
  <c r="CGQ51" i="8"/>
  <c r="CGR51" i="8"/>
  <c r="CGS51" i="8"/>
  <c r="CGT51" i="8"/>
  <c r="CGU51" i="8"/>
  <c r="CGV51" i="8"/>
  <c r="CGW51" i="8"/>
  <c r="CGX51" i="8"/>
  <c r="CGY51" i="8"/>
  <c r="CGZ51" i="8"/>
  <c r="CHA51" i="8"/>
  <c r="CHB51" i="8"/>
  <c r="CHC51" i="8"/>
  <c r="CHD51" i="8"/>
  <c r="CHE51" i="8"/>
  <c r="CHF51" i="8"/>
  <c r="CHG51" i="8"/>
  <c r="CHH51" i="8"/>
  <c r="CHI51" i="8"/>
  <c r="CHJ51" i="8"/>
  <c r="CHK51" i="8"/>
  <c r="CHL51" i="8"/>
  <c r="CHM51" i="8"/>
  <c r="CHN51" i="8"/>
  <c r="CHO51" i="8"/>
  <c r="CHP51" i="8"/>
  <c r="CHQ51" i="8"/>
  <c r="CHR51" i="8"/>
  <c r="CHS51" i="8"/>
  <c r="CHT51" i="8"/>
  <c r="CHU51" i="8"/>
  <c r="CHV51" i="8"/>
  <c r="CHW51" i="8"/>
  <c r="CHX51" i="8"/>
  <c r="CHY51" i="8"/>
  <c r="CHZ51" i="8"/>
  <c r="CIA51" i="8"/>
  <c r="CIB51" i="8"/>
  <c r="CIC51" i="8"/>
  <c r="CID51" i="8"/>
  <c r="CIE51" i="8"/>
  <c r="CIF51" i="8"/>
  <c r="CIG51" i="8"/>
  <c r="CIH51" i="8"/>
  <c r="CII51" i="8"/>
  <c r="CIJ51" i="8"/>
  <c r="CIK51" i="8"/>
  <c r="CIL51" i="8"/>
  <c r="CIM51" i="8"/>
  <c r="CIN51" i="8"/>
  <c r="CIO51" i="8"/>
  <c r="CIP51" i="8"/>
  <c r="CIQ51" i="8"/>
  <c r="CIR51" i="8"/>
  <c r="CIS51" i="8"/>
  <c r="CIT51" i="8"/>
  <c r="CIU51" i="8"/>
  <c r="CIV51" i="8"/>
  <c r="CIW51" i="8"/>
  <c r="CIX51" i="8"/>
  <c r="CIY51" i="8"/>
  <c r="CIZ51" i="8"/>
  <c r="CJA51" i="8"/>
  <c r="CJB51" i="8"/>
  <c r="CJC51" i="8"/>
  <c r="CJD51" i="8"/>
  <c r="CJE51" i="8"/>
  <c r="CJF51" i="8"/>
  <c r="CJG51" i="8"/>
  <c r="CJH51" i="8"/>
  <c r="CJI51" i="8"/>
  <c r="CJJ51" i="8"/>
  <c r="CJK51" i="8"/>
  <c r="CJL51" i="8"/>
  <c r="CJM51" i="8"/>
  <c r="CJN51" i="8"/>
  <c r="CJO51" i="8"/>
  <c r="CJP51" i="8"/>
  <c r="CJQ51" i="8"/>
  <c r="CJR51" i="8"/>
  <c r="CJS51" i="8"/>
  <c r="CJT51" i="8"/>
  <c r="CJU51" i="8"/>
  <c r="CJV51" i="8"/>
  <c r="CJW51" i="8"/>
  <c r="CJX51" i="8"/>
  <c r="CJY51" i="8"/>
  <c r="CJZ51" i="8"/>
  <c r="CKA51" i="8"/>
  <c r="CKB51" i="8"/>
  <c r="CKC51" i="8"/>
  <c r="CKD51" i="8"/>
  <c r="CKE51" i="8"/>
  <c r="CKF51" i="8"/>
  <c r="CKG51" i="8"/>
  <c r="CKH51" i="8"/>
  <c r="CKI51" i="8"/>
  <c r="CKJ51" i="8"/>
  <c r="CKK51" i="8"/>
  <c r="CKL51" i="8"/>
  <c r="CKM51" i="8"/>
  <c r="CKN51" i="8"/>
  <c r="CKO51" i="8"/>
  <c r="CKP51" i="8"/>
  <c r="CKQ51" i="8"/>
  <c r="CKR51" i="8"/>
  <c r="CKS51" i="8"/>
  <c r="CKT51" i="8"/>
  <c r="CKU51" i="8"/>
  <c r="CKV51" i="8"/>
  <c r="CKW51" i="8"/>
  <c r="CKX51" i="8"/>
  <c r="CKY51" i="8"/>
  <c r="CKZ51" i="8"/>
  <c r="CLA51" i="8"/>
  <c r="CLB51" i="8"/>
  <c r="CLC51" i="8"/>
  <c r="CLD51" i="8"/>
  <c r="CLE51" i="8"/>
  <c r="CLF51" i="8"/>
  <c r="CLG51" i="8"/>
  <c r="CLH51" i="8"/>
  <c r="CLI51" i="8"/>
  <c r="CLJ51" i="8"/>
  <c r="CLK51" i="8"/>
  <c r="CLL51" i="8"/>
  <c r="CLM51" i="8"/>
  <c r="CLN51" i="8"/>
  <c r="CLO51" i="8"/>
  <c r="CLP51" i="8"/>
  <c r="CLQ51" i="8"/>
  <c r="CLR51" i="8"/>
  <c r="CLS51" i="8"/>
  <c r="CLT51" i="8"/>
  <c r="CLU51" i="8"/>
  <c r="CLV51" i="8"/>
  <c r="CLW51" i="8"/>
  <c r="CLX51" i="8"/>
  <c r="CLY51" i="8"/>
  <c r="CLZ51" i="8"/>
  <c r="CMA51" i="8"/>
  <c r="CMB51" i="8"/>
  <c r="CMC51" i="8"/>
  <c r="CMD51" i="8"/>
  <c r="CME51" i="8"/>
  <c r="CMF51" i="8"/>
  <c r="CMG51" i="8"/>
  <c r="CMH51" i="8"/>
  <c r="CMI51" i="8"/>
  <c r="CMJ51" i="8"/>
  <c r="CMK51" i="8"/>
  <c r="CML51" i="8"/>
  <c r="CMM51" i="8"/>
  <c r="CMN51" i="8"/>
  <c r="CMO51" i="8"/>
  <c r="CMP51" i="8"/>
  <c r="CMQ51" i="8"/>
  <c r="CMR51" i="8"/>
  <c r="CMS51" i="8"/>
  <c r="CMT51" i="8"/>
  <c r="CMU51" i="8"/>
  <c r="CMV51" i="8"/>
  <c r="CMW51" i="8"/>
  <c r="CMX51" i="8"/>
  <c r="CMY51" i="8"/>
  <c r="CMZ51" i="8"/>
  <c r="CNA51" i="8"/>
  <c r="CNB51" i="8"/>
  <c r="CNC51" i="8"/>
  <c r="CND51" i="8"/>
  <c r="CNE51" i="8"/>
  <c r="CNF51" i="8"/>
  <c r="CNG51" i="8"/>
  <c r="CNH51" i="8"/>
  <c r="CNI51" i="8"/>
  <c r="CNJ51" i="8"/>
  <c r="CNK51" i="8"/>
  <c r="CNL51" i="8"/>
  <c r="CNM51" i="8"/>
  <c r="CNN51" i="8"/>
  <c r="CNO51" i="8"/>
  <c r="CNP51" i="8"/>
  <c r="CNQ51" i="8"/>
  <c r="CNR51" i="8"/>
  <c r="CNS51" i="8"/>
  <c r="CNT51" i="8"/>
  <c r="CNU51" i="8"/>
  <c r="CNV51" i="8"/>
  <c r="CNW51" i="8"/>
  <c r="CNX51" i="8"/>
  <c r="CNY51" i="8"/>
  <c r="CNZ51" i="8"/>
  <c r="COA51" i="8"/>
  <c r="COB51" i="8"/>
  <c r="COC51" i="8"/>
  <c r="COD51" i="8"/>
  <c r="COE51" i="8"/>
  <c r="COF51" i="8"/>
  <c r="COG51" i="8"/>
  <c r="COH51" i="8"/>
  <c r="COI51" i="8"/>
  <c r="COJ51" i="8"/>
  <c r="COK51" i="8"/>
  <c r="COL51" i="8"/>
  <c r="COM51" i="8"/>
  <c r="CON51" i="8"/>
  <c r="COO51" i="8"/>
  <c r="COP51" i="8"/>
  <c r="COQ51" i="8"/>
  <c r="COR51" i="8"/>
  <c r="COS51" i="8"/>
  <c r="COT51" i="8"/>
  <c r="COU51" i="8"/>
  <c r="COV51" i="8"/>
  <c r="COW51" i="8"/>
  <c r="COX51" i="8"/>
  <c r="COY51" i="8"/>
  <c r="COZ51" i="8"/>
  <c r="CPA51" i="8"/>
  <c r="CPB51" i="8"/>
  <c r="CPC51" i="8"/>
  <c r="CPD51" i="8"/>
  <c r="CPE51" i="8"/>
  <c r="CPF51" i="8"/>
  <c r="CPG51" i="8"/>
  <c r="CPH51" i="8"/>
  <c r="CPI51" i="8"/>
  <c r="CPJ51" i="8"/>
  <c r="CPK51" i="8"/>
  <c r="CPL51" i="8"/>
  <c r="CPM51" i="8"/>
  <c r="CPN51" i="8"/>
  <c r="CPO51" i="8"/>
  <c r="CPP51" i="8"/>
  <c r="CPQ51" i="8"/>
  <c r="CPR51" i="8"/>
  <c r="CPS51" i="8"/>
  <c r="CPT51" i="8"/>
  <c r="CPU51" i="8"/>
  <c r="CPV51" i="8"/>
  <c r="CPW51" i="8"/>
  <c r="CPX51" i="8"/>
  <c r="CPY51" i="8"/>
  <c r="CPZ51" i="8"/>
  <c r="CQA51" i="8"/>
  <c r="CQB51" i="8"/>
  <c r="CQC51" i="8"/>
  <c r="CQD51" i="8"/>
  <c r="CQE51" i="8"/>
  <c r="CQF51" i="8"/>
  <c r="CQG51" i="8"/>
  <c r="CQH51" i="8"/>
  <c r="CQI51" i="8"/>
  <c r="CQJ51" i="8"/>
  <c r="CQK51" i="8"/>
  <c r="CQL51" i="8"/>
  <c r="CQM51" i="8"/>
  <c r="CQN51" i="8"/>
  <c r="CQO51" i="8"/>
  <c r="CQP51" i="8"/>
  <c r="CQQ51" i="8"/>
  <c r="CQR51" i="8"/>
  <c r="CQS51" i="8"/>
  <c r="CQT51" i="8"/>
  <c r="CQU51" i="8"/>
  <c r="CQV51" i="8"/>
  <c r="CQW51" i="8"/>
  <c r="CQX51" i="8"/>
  <c r="CQY51" i="8"/>
  <c r="CQZ51" i="8"/>
  <c r="CRA51" i="8"/>
  <c r="CRB51" i="8"/>
  <c r="CRC51" i="8"/>
  <c r="CRD51" i="8"/>
  <c r="CRE51" i="8"/>
  <c r="CRF51" i="8"/>
  <c r="CRG51" i="8"/>
  <c r="CRH51" i="8"/>
  <c r="CRI51" i="8"/>
  <c r="CRJ51" i="8"/>
  <c r="CRK51" i="8"/>
  <c r="CRL51" i="8"/>
  <c r="CRM51" i="8"/>
  <c r="CRN51" i="8"/>
  <c r="CRO51" i="8"/>
  <c r="CRP51" i="8"/>
  <c r="CRQ51" i="8"/>
  <c r="CRR51" i="8"/>
  <c r="CRS51" i="8"/>
  <c r="CRT51" i="8"/>
  <c r="CRU51" i="8"/>
  <c r="CRV51" i="8"/>
  <c r="CRW51" i="8"/>
  <c r="CRX51" i="8"/>
  <c r="CRY51" i="8"/>
  <c r="CRZ51" i="8"/>
  <c r="CSA51" i="8"/>
  <c r="CSB51" i="8"/>
  <c r="CSC51" i="8"/>
  <c r="CSD51" i="8"/>
  <c r="CSE51" i="8"/>
  <c r="CSF51" i="8"/>
  <c r="CSG51" i="8"/>
  <c r="CSH51" i="8"/>
  <c r="CSI51" i="8"/>
  <c r="CSJ51" i="8"/>
  <c r="CSK51" i="8"/>
  <c r="CSL51" i="8"/>
  <c r="CSM51" i="8"/>
  <c r="CSN51" i="8"/>
  <c r="CSO51" i="8"/>
  <c r="CSP51" i="8"/>
  <c r="CSQ51" i="8"/>
  <c r="CSR51" i="8"/>
  <c r="CSS51" i="8"/>
  <c r="CST51" i="8"/>
  <c r="CSU51" i="8"/>
  <c r="CSV51" i="8"/>
  <c r="CSW51" i="8"/>
  <c r="CSX51" i="8"/>
  <c r="CSY51" i="8"/>
  <c r="CSZ51" i="8"/>
  <c r="CTA51" i="8"/>
  <c r="CTB51" i="8"/>
  <c r="CTC51" i="8"/>
  <c r="CTD51" i="8"/>
  <c r="CTE51" i="8"/>
  <c r="CTF51" i="8"/>
  <c r="CTG51" i="8"/>
  <c r="CTH51" i="8"/>
  <c r="CTI51" i="8"/>
  <c r="CTJ51" i="8"/>
  <c r="CTK51" i="8"/>
  <c r="CTL51" i="8"/>
  <c r="CTM51" i="8"/>
  <c r="CTN51" i="8"/>
  <c r="CTO51" i="8"/>
  <c r="CTP51" i="8"/>
  <c r="CTQ51" i="8"/>
  <c r="CTR51" i="8"/>
  <c r="CTS51" i="8"/>
  <c r="CTT51" i="8"/>
  <c r="CTU51" i="8"/>
  <c r="CTV51" i="8"/>
  <c r="CTW51" i="8"/>
  <c r="CTX51" i="8"/>
  <c r="CTY51" i="8"/>
  <c r="CTZ51" i="8"/>
  <c r="CUA51" i="8"/>
  <c r="CUB51" i="8"/>
  <c r="CUC51" i="8"/>
  <c r="CUD51" i="8"/>
  <c r="CUE51" i="8"/>
  <c r="CUF51" i="8"/>
  <c r="CUG51" i="8"/>
  <c r="CUH51" i="8"/>
  <c r="CUI51" i="8"/>
  <c r="CUJ51" i="8"/>
  <c r="CUK51" i="8"/>
  <c r="CUL51" i="8"/>
  <c r="CUM51" i="8"/>
  <c r="CUN51" i="8"/>
  <c r="CUO51" i="8"/>
  <c r="CUP51" i="8"/>
  <c r="CUQ51" i="8"/>
  <c r="CUR51" i="8"/>
  <c r="CUS51" i="8"/>
  <c r="CUT51" i="8"/>
  <c r="CUU51" i="8"/>
  <c r="CUV51" i="8"/>
  <c r="CUW51" i="8"/>
  <c r="CUX51" i="8"/>
  <c r="CUY51" i="8"/>
  <c r="CUZ51" i="8"/>
  <c r="CVA51" i="8"/>
  <c r="CVB51" i="8"/>
  <c r="CVC51" i="8"/>
  <c r="CVD51" i="8"/>
  <c r="CVE51" i="8"/>
  <c r="CVF51" i="8"/>
  <c r="CVG51" i="8"/>
  <c r="CVH51" i="8"/>
  <c r="CVI51" i="8"/>
  <c r="CVJ51" i="8"/>
  <c r="CVK51" i="8"/>
  <c r="CVL51" i="8"/>
  <c r="CVM51" i="8"/>
  <c r="CVN51" i="8"/>
  <c r="CVO51" i="8"/>
  <c r="CVP51" i="8"/>
  <c r="CVQ51" i="8"/>
  <c r="CVR51" i="8"/>
  <c r="CVS51" i="8"/>
  <c r="CVT51" i="8"/>
  <c r="CVU51" i="8"/>
  <c r="CVV51" i="8"/>
  <c r="CVW51" i="8"/>
  <c r="CVX51" i="8"/>
  <c r="CVY51" i="8"/>
  <c r="CVZ51" i="8"/>
  <c r="CWA51" i="8"/>
  <c r="CWB51" i="8"/>
  <c r="CWC51" i="8"/>
  <c r="CWD51" i="8"/>
  <c r="CWE51" i="8"/>
  <c r="CWF51" i="8"/>
  <c r="CWG51" i="8"/>
  <c r="CWH51" i="8"/>
  <c r="CWI51" i="8"/>
  <c r="CWJ51" i="8"/>
  <c r="CWK51" i="8"/>
  <c r="CWL51" i="8"/>
  <c r="CWM51" i="8"/>
  <c r="CWN51" i="8"/>
  <c r="CWO51" i="8"/>
  <c r="CWP51" i="8"/>
  <c r="CWQ51" i="8"/>
  <c r="CWR51" i="8"/>
  <c r="CWS51" i="8"/>
  <c r="CWT51" i="8"/>
  <c r="CWU51" i="8"/>
  <c r="CWV51" i="8"/>
  <c r="CWW51" i="8"/>
  <c r="CWX51" i="8"/>
  <c r="CWY51" i="8"/>
  <c r="CWZ51" i="8"/>
  <c r="CXA51" i="8"/>
  <c r="CXB51" i="8"/>
  <c r="CXC51" i="8"/>
  <c r="CXD51" i="8"/>
  <c r="CXE51" i="8"/>
  <c r="CXF51" i="8"/>
  <c r="CXG51" i="8"/>
  <c r="CXH51" i="8"/>
  <c r="CXI51" i="8"/>
  <c r="CXJ51" i="8"/>
  <c r="CXK51" i="8"/>
  <c r="CXL51" i="8"/>
  <c r="CXM51" i="8"/>
  <c r="CXN51" i="8"/>
  <c r="CXO51" i="8"/>
  <c r="CXP51" i="8"/>
  <c r="CXQ51" i="8"/>
  <c r="CXR51" i="8"/>
  <c r="CXS51" i="8"/>
  <c r="CXT51" i="8"/>
  <c r="CXU51" i="8"/>
  <c r="CXV51" i="8"/>
  <c r="CXW51" i="8"/>
  <c r="CXX51" i="8"/>
  <c r="CXY51" i="8"/>
  <c r="CXZ51" i="8"/>
  <c r="CYA51" i="8"/>
  <c r="CYB51" i="8"/>
  <c r="CYC51" i="8"/>
  <c r="CYD51" i="8"/>
  <c r="CYE51" i="8"/>
  <c r="CYF51" i="8"/>
  <c r="CYG51" i="8"/>
  <c r="CYH51" i="8"/>
  <c r="CYI51" i="8"/>
  <c r="CYJ51" i="8"/>
  <c r="CYK51" i="8"/>
  <c r="CYL51" i="8"/>
  <c r="CYM51" i="8"/>
  <c r="CYN51" i="8"/>
  <c r="CYO51" i="8"/>
  <c r="CYP51" i="8"/>
  <c r="CYQ51" i="8"/>
  <c r="CYR51" i="8"/>
  <c r="CYS51" i="8"/>
  <c r="CYT51" i="8"/>
  <c r="CYU51" i="8"/>
  <c r="CYV51" i="8"/>
  <c r="CYW51" i="8"/>
  <c r="CYX51" i="8"/>
  <c r="CYY51" i="8"/>
  <c r="CYZ51" i="8"/>
  <c r="CZA51" i="8"/>
  <c r="CZB51" i="8"/>
  <c r="CZC51" i="8"/>
  <c r="CZD51" i="8"/>
  <c r="CZE51" i="8"/>
  <c r="CZF51" i="8"/>
  <c r="CZG51" i="8"/>
  <c r="CZH51" i="8"/>
  <c r="CZI51" i="8"/>
  <c r="CZJ51" i="8"/>
  <c r="CZK51" i="8"/>
  <c r="CZL51" i="8"/>
  <c r="CZM51" i="8"/>
  <c r="CZN51" i="8"/>
  <c r="CZO51" i="8"/>
  <c r="CZP51" i="8"/>
  <c r="CZQ51" i="8"/>
  <c r="CZR51" i="8"/>
  <c r="CZS51" i="8"/>
  <c r="CZT51" i="8"/>
  <c r="CZU51" i="8"/>
  <c r="CZV51" i="8"/>
  <c r="CZW51" i="8"/>
  <c r="CZX51" i="8"/>
  <c r="CZY51" i="8"/>
  <c r="CZZ51" i="8"/>
  <c r="DAA51" i="8"/>
  <c r="DAB51" i="8"/>
  <c r="DAC51" i="8"/>
  <c r="DAD51" i="8"/>
  <c r="DAE51" i="8"/>
  <c r="DAF51" i="8"/>
  <c r="DAG51" i="8"/>
  <c r="DAH51" i="8"/>
  <c r="DAI51" i="8"/>
  <c r="DAJ51" i="8"/>
  <c r="DAK51" i="8"/>
  <c r="DAL51" i="8"/>
  <c r="DAM51" i="8"/>
  <c r="DAN51" i="8"/>
  <c r="DAO51" i="8"/>
  <c r="DAP51" i="8"/>
  <c r="DAQ51" i="8"/>
  <c r="DAR51" i="8"/>
  <c r="DAS51" i="8"/>
  <c r="DAT51" i="8"/>
  <c r="DAU51" i="8"/>
  <c r="DAV51" i="8"/>
  <c r="DAW51" i="8"/>
  <c r="DAX51" i="8"/>
  <c r="DAY51" i="8"/>
  <c r="DAZ51" i="8"/>
  <c r="DBA51" i="8"/>
  <c r="DBB51" i="8"/>
  <c r="DBC51" i="8"/>
  <c r="DBD51" i="8"/>
  <c r="DBE51" i="8"/>
  <c r="DBF51" i="8"/>
  <c r="DBG51" i="8"/>
  <c r="DBH51" i="8"/>
  <c r="DBI51" i="8"/>
  <c r="DBJ51" i="8"/>
  <c r="DBK51" i="8"/>
  <c r="DBL51" i="8"/>
  <c r="DBM51" i="8"/>
  <c r="DBN51" i="8"/>
  <c r="DBO51" i="8"/>
  <c r="DBP51" i="8"/>
  <c r="DBQ51" i="8"/>
  <c r="DBR51" i="8"/>
  <c r="DBS51" i="8"/>
  <c r="DBT51" i="8"/>
  <c r="DBU51" i="8"/>
  <c r="DBV51" i="8"/>
  <c r="DBW51" i="8"/>
  <c r="DBX51" i="8"/>
  <c r="DBY51" i="8"/>
  <c r="DBZ51" i="8"/>
  <c r="DCA51" i="8"/>
  <c r="DCB51" i="8"/>
  <c r="DCC51" i="8"/>
  <c r="DCD51" i="8"/>
  <c r="DCE51" i="8"/>
  <c r="DCF51" i="8"/>
  <c r="DCG51" i="8"/>
  <c r="DCH51" i="8"/>
  <c r="DCI51" i="8"/>
  <c r="DCJ51" i="8"/>
  <c r="DCK51" i="8"/>
  <c r="DCL51" i="8"/>
  <c r="DCM51" i="8"/>
  <c r="DCN51" i="8"/>
  <c r="DCO51" i="8"/>
  <c r="DCP51" i="8"/>
  <c r="DCQ51" i="8"/>
  <c r="DCR51" i="8"/>
  <c r="DCS51" i="8"/>
  <c r="DCT51" i="8"/>
  <c r="DCU51" i="8"/>
  <c r="DCV51" i="8"/>
  <c r="DCW51" i="8"/>
  <c r="DCX51" i="8"/>
  <c r="DCY51" i="8"/>
  <c r="DCZ51" i="8"/>
  <c r="DDA51" i="8"/>
  <c r="DDB51" i="8"/>
  <c r="DDC51" i="8"/>
  <c r="DDD51" i="8"/>
  <c r="DDE51" i="8"/>
  <c r="DDF51" i="8"/>
  <c r="DDG51" i="8"/>
  <c r="DDH51" i="8"/>
  <c r="DDI51" i="8"/>
  <c r="DDJ51" i="8"/>
  <c r="DDK51" i="8"/>
  <c r="DDL51" i="8"/>
  <c r="DDM51" i="8"/>
  <c r="DDN51" i="8"/>
  <c r="DDO51" i="8"/>
  <c r="DDP51" i="8"/>
  <c r="DDQ51" i="8"/>
  <c r="DDR51" i="8"/>
  <c r="DDS51" i="8"/>
  <c r="DDT51" i="8"/>
  <c r="DDU51" i="8"/>
  <c r="DDV51" i="8"/>
  <c r="DDW51" i="8"/>
  <c r="DDX51" i="8"/>
  <c r="DDY51" i="8"/>
  <c r="DDZ51" i="8"/>
  <c r="DEA51" i="8"/>
  <c r="DEB51" i="8"/>
  <c r="DEC51" i="8"/>
  <c r="DED51" i="8"/>
  <c r="DEE51" i="8"/>
  <c r="DEF51" i="8"/>
  <c r="DEG51" i="8"/>
  <c r="DEH51" i="8"/>
  <c r="DEI51" i="8"/>
  <c r="DEJ51" i="8"/>
  <c r="DEK51" i="8"/>
  <c r="DEL51" i="8"/>
  <c r="DEM51" i="8"/>
  <c r="DEN51" i="8"/>
  <c r="DEO51" i="8"/>
  <c r="DEP51" i="8"/>
  <c r="DEQ51" i="8"/>
  <c r="DER51" i="8"/>
  <c r="DES51" i="8"/>
  <c r="DET51" i="8"/>
  <c r="DEU51" i="8"/>
  <c r="DEV51" i="8"/>
  <c r="DEW51" i="8"/>
  <c r="DEX51" i="8"/>
  <c r="DEY51" i="8"/>
  <c r="DEZ51" i="8"/>
  <c r="DFA51" i="8"/>
  <c r="DFB51" i="8"/>
  <c r="DFC51" i="8"/>
  <c r="DFD51" i="8"/>
  <c r="DFE51" i="8"/>
  <c r="DFF51" i="8"/>
  <c r="DFG51" i="8"/>
  <c r="DFH51" i="8"/>
  <c r="DFI51" i="8"/>
  <c r="DFJ51" i="8"/>
  <c r="DFK51" i="8"/>
  <c r="DFL51" i="8"/>
  <c r="DFM51" i="8"/>
  <c r="DFN51" i="8"/>
  <c r="DFO51" i="8"/>
  <c r="DFP51" i="8"/>
  <c r="DFQ51" i="8"/>
  <c r="DFR51" i="8"/>
  <c r="DFS51" i="8"/>
  <c r="DFT51" i="8"/>
  <c r="DFU51" i="8"/>
  <c r="DFV51" i="8"/>
  <c r="DFW51" i="8"/>
  <c r="DFX51" i="8"/>
  <c r="DFY51" i="8"/>
  <c r="DFZ51" i="8"/>
  <c r="DGA51" i="8"/>
  <c r="DGB51" i="8"/>
  <c r="DGC51" i="8"/>
  <c r="DGD51" i="8"/>
  <c r="DGE51" i="8"/>
  <c r="DGF51" i="8"/>
  <c r="DGG51" i="8"/>
  <c r="DGH51" i="8"/>
  <c r="DGI51" i="8"/>
  <c r="DGJ51" i="8"/>
  <c r="DGK51" i="8"/>
  <c r="DGL51" i="8"/>
  <c r="DGM51" i="8"/>
  <c r="DGN51" i="8"/>
  <c r="DGO51" i="8"/>
  <c r="DGP51" i="8"/>
  <c r="DGQ51" i="8"/>
  <c r="DGR51" i="8"/>
  <c r="DGS51" i="8"/>
  <c r="DGT51" i="8"/>
  <c r="DGU51" i="8"/>
  <c r="DGV51" i="8"/>
  <c r="DGW51" i="8"/>
  <c r="DGX51" i="8"/>
  <c r="DGY51" i="8"/>
  <c r="DGZ51" i="8"/>
  <c r="DHA51" i="8"/>
  <c r="DHB51" i="8"/>
  <c r="DHC51" i="8"/>
  <c r="DHD51" i="8"/>
  <c r="DHE51" i="8"/>
  <c r="DHF51" i="8"/>
  <c r="DHG51" i="8"/>
  <c r="DHH51" i="8"/>
  <c r="DHI51" i="8"/>
  <c r="DHJ51" i="8"/>
  <c r="DHK51" i="8"/>
  <c r="DHL51" i="8"/>
  <c r="DHM51" i="8"/>
  <c r="DHN51" i="8"/>
  <c r="DHO51" i="8"/>
  <c r="DHP51" i="8"/>
  <c r="DHQ51" i="8"/>
  <c r="DHR51" i="8"/>
  <c r="DHS51" i="8"/>
  <c r="DHT51" i="8"/>
  <c r="DHU51" i="8"/>
  <c r="DHV51" i="8"/>
  <c r="DHW51" i="8"/>
  <c r="DHX51" i="8"/>
  <c r="DHY51" i="8"/>
  <c r="DHZ51" i="8"/>
  <c r="DIA51" i="8"/>
  <c r="DIB51" i="8"/>
  <c r="DIC51" i="8"/>
  <c r="DID51" i="8"/>
  <c r="DIE51" i="8"/>
  <c r="DIF51" i="8"/>
  <c r="DIG51" i="8"/>
  <c r="DIH51" i="8"/>
  <c r="DII51" i="8"/>
  <c r="DIJ51" i="8"/>
  <c r="DIK51" i="8"/>
  <c r="DIL51" i="8"/>
  <c r="DIM51" i="8"/>
  <c r="DIN51" i="8"/>
  <c r="DIO51" i="8"/>
  <c r="DIP51" i="8"/>
  <c r="DIQ51" i="8"/>
  <c r="DIR51" i="8"/>
  <c r="DIS51" i="8"/>
  <c r="DIT51" i="8"/>
  <c r="DIU51" i="8"/>
  <c r="DIV51" i="8"/>
  <c r="DIW51" i="8"/>
  <c r="DIX51" i="8"/>
  <c r="DIY51" i="8"/>
  <c r="DIZ51" i="8"/>
  <c r="DJA51" i="8"/>
  <c r="DJB51" i="8"/>
  <c r="DJC51" i="8"/>
  <c r="DJD51" i="8"/>
  <c r="DJE51" i="8"/>
  <c r="DJF51" i="8"/>
  <c r="DJG51" i="8"/>
  <c r="DJH51" i="8"/>
  <c r="DJI51" i="8"/>
  <c r="DJJ51" i="8"/>
  <c r="DJK51" i="8"/>
  <c r="DJL51" i="8"/>
  <c r="DJM51" i="8"/>
  <c r="DJN51" i="8"/>
  <c r="DJO51" i="8"/>
  <c r="DJP51" i="8"/>
  <c r="DJQ51" i="8"/>
  <c r="DJR51" i="8"/>
  <c r="DJS51" i="8"/>
  <c r="DJT51" i="8"/>
  <c r="DJU51" i="8"/>
  <c r="DJV51" i="8"/>
  <c r="DJW51" i="8"/>
  <c r="DJX51" i="8"/>
  <c r="DJY51" i="8"/>
  <c r="DJZ51" i="8"/>
  <c r="DKA51" i="8"/>
  <c r="DKB51" i="8"/>
  <c r="DKC51" i="8"/>
  <c r="DKD51" i="8"/>
  <c r="DKE51" i="8"/>
  <c r="DKF51" i="8"/>
  <c r="DKG51" i="8"/>
  <c r="DKH51" i="8"/>
  <c r="DKI51" i="8"/>
  <c r="DKJ51" i="8"/>
  <c r="DKK51" i="8"/>
  <c r="DKL51" i="8"/>
  <c r="DKM51" i="8"/>
  <c r="DKN51" i="8"/>
  <c r="DKO51" i="8"/>
  <c r="DKP51" i="8"/>
  <c r="DKQ51" i="8"/>
  <c r="DKR51" i="8"/>
  <c r="DKS51" i="8"/>
  <c r="DKT51" i="8"/>
  <c r="DKU51" i="8"/>
  <c r="DKV51" i="8"/>
  <c r="DKW51" i="8"/>
  <c r="DKX51" i="8"/>
  <c r="DKY51" i="8"/>
  <c r="DKZ51" i="8"/>
  <c r="DLA51" i="8"/>
  <c r="DLB51" i="8"/>
  <c r="DLC51" i="8"/>
  <c r="DLD51" i="8"/>
  <c r="DLE51" i="8"/>
  <c r="DLF51" i="8"/>
  <c r="DLG51" i="8"/>
  <c r="DLH51" i="8"/>
  <c r="DLI51" i="8"/>
  <c r="DLJ51" i="8"/>
  <c r="DLK51" i="8"/>
  <c r="DLL51" i="8"/>
  <c r="DLM51" i="8"/>
  <c r="DLN51" i="8"/>
  <c r="DLO51" i="8"/>
  <c r="DLP51" i="8"/>
  <c r="DLQ51" i="8"/>
  <c r="DLR51" i="8"/>
  <c r="DLS51" i="8"/>
  <c r="DLT51" i="8"/>
  <c r="DLU51" i="8"/>
  <c r="DLV51" i="8"/>
  <c r="DLW51" i="8"/>
  <c r="DLX51" i="8"/>
  <c r="DLY51" i="8"/>
  <c r="DLZ51" i="8"/>
  <c r="DMA51" i="8"/>
  <c r="DMB51" i="8"/>
  <c r="DMC51" i="8"/>
  <c r="DMD51" i="8"/>
  <c r="DME51" i="8"/>
  <c r="DMF51" i="8"/>
  <c r="DMG51" i="8"/>
  <c r="DMH51" i="8"/>
  <c r="DMI51" i="8"/>
  <c r="DMJ51" i="8"/>
  <c r="DMK51" i="8"/>
  <c r="DML51" i="8"/>
  <c r="DMM51" i="8"/>
  <c r="DMN51" i="8"/>
  <c r="DMO51" i="8"/>
  <c r="DMP51" i="8"/>
  <c r="DMQ51" i="8"/>
  <c r="DMR51" i="8"/>
  <c r="DMS51" i="8"/>
  <c r="DMT51" i="8"/>
  <c r="DMU51" i="8"/>
  <c r="DMV51" i="8"/>
  <c r="DMW51" i="8"/>
  <c r="DMX51" i="8"/>
  <c r="DMY51" i="8"/>
  <c r="DMZ51" i="8"/>
  <c r="DNA51" i="8"/>
  <c r="DNB51" i="8"/>
  <c r="DNC51" i="8"/>
  <c r="DND51" i="8"/>
  <c r="DNE51" i="8"/>
  <c r="DNF51" i="8"/>
  <c r="DNG51" i="8"/>
  <c r="DNH51" i="8"/>
  <c r="DNI51" i="8"/>
  <c r="DNJ51" i="8"/>
  <c r="DNK51" i="8"/>
  <c r="DNL51" i="8"/>
  <c r="DNM51" i="8"/>
  <c r="DNN51" i="8"/>
  <c r="DNO51" i="8"/>
  <c r="DNP51" i="8"/>
  <c r="DNQ51" i="8"/>
  <c r="DNR51" i="8"/>
  <c r="DNS51" i="8"/>
  <c r="DNT51" i="8"/>
  <c r="DNU51" i="8"/>
  <c r="DNV51" i="8"/>
  <c r="DNW51" i="8"/>
  <c r="DNX51" i="8"/>
  <c r="DNY51" i="8"/>
  <c r="DNZ51" i="8"/>
  <c r="DOA51" i="8"/>
  <c r="DOB51" i="8"/>
  <c r="DOC51" i="8"/>
  <c r="DOD51" i="8"/>
  <c r="DOE51" i="8"/>
  <c r="DOF51" i="8"/>
  <c r="DOG51" i="8"/>
  <c r="DOH51" i="8"/>
  <c r="DOI51" i="8"/>
  <c r="DOJ51" i="8"/>
  <c r="DOK51" i="8"/>
  <c r="DOL51" i="8"/>
  <c r="DOM51" i="8"/>
  <c r="DON51" i="8"/>
  <c r="DOO51" i="8"/>
  <c r="DOP51" i="8"/>
  <c r="DOQ51" i="8"/>
  <c r="DOR51" i="8"/>
  <c r="DOS51" i="8"/>
  <c r="DOT51" i="8"/>
  <c r="DOU51" i="8"/>
  <c r="DOV51" i="8"/>
  <c r="DOW51" i="8"/>
  <c r="DOX51" i="8"/>
  <c r="DOY51" i="8"/>
  <c r="DOZ51" i="8"/>
  <c r="DPA51" i="8"/>
  <c r="DPB51" i="8"/>
  <c r="DPC51" i="8"/>
  <c r="DPD51" i="8"/>
  <c r="DPE51" i="8"/>
  <c r="DPF51" i="8"/>
  <c r="DPG51" i="8"/>
  <c r="DPH51" i="8"/>
  <c r="DPI51" i="8"/>
  <c r="DPJ51" i="8"/>
  <c r="DPK51" i="8"/>
  <c r="DPL51" i="8"/>
  <c r="DPM51" i="8"/>
  <c r="DPN51" i="8"/>
  <c r="DPO51" i="8"/>
  <c r="DPP51" i="8"/>
  <c r="DPQ51" i="8"/>
  <c r="DPR51" i="8"/>
  <c r="DPS51" i="8"/>
  <c r="DPT51" i="8"/>
  <c r="DPU51" i="8"/>
  <c r="DPV51" i="8"/>
  <c r="DPW51" i="8"/>
  <c r="DPX51" i="8"/>
  <c r="DPY51" i="8"/>
  <c r="DPZ51" i="8"/>
  <c r="DQA51" i="8"/>
  <c r="DQB51" i="8"/>
  <c r="DQC51" i="8"/>
  <c r="DQD51" i="8"/>
  <c r="DQE51" i="8"/>
  <c r="DQF51" i="8"/>
  <c r="DQG51" i="8"/>
  <c r="DQH51" i="8"/>
  <c r="DQI51" i="8"/>
  <c r="DQJ51" i="8"/>
  <c r="DQK51" i="8"/>
  <c r="DQL51" i="8"/>
  <c r="DQM51" i="8"/>
  <c r="DQN51" i="8"/>
  <c r="DQO51" i="8"/>
  <c r="DQP51" i="8"/>
  <c r="DQQ51" i="8"/>
  <c r="DQR51" i="8"/>
  <c r="DQS51" i="8"/>
  <c r="DQT51" i="8"/>
  <c r="DQU51" i="8"/>
  <c r="DQV51" i="8"/>
  <c r="DQW51" i="8"/>
  <c r="DQX51" i="8"/>
  <c r="DQY51" i="8"/>
  <c r="DQZ51" i="8"/>
  <c r="DRA51" i="8"/>
  <c r="DRB51" i="8"/>
  <c r="DRC51" i="8"/>
  <c r="DRD51" i="8"/>
  <c r="DRE51" i="8"/>
  <c r="DRF51" i="8"/>
  <c r="DRG51" i="8"/>
  <c r="DRH51" i="8"/>
  <c r="DRI51" i="8"/>
  <c r="DRJ51" i="8"/>
  <c r="DRK51" i="8"/>
  <c r="DRL51" i="8"/>
  <c r="DRM51" i="8"/>
  <c r="DRN51" i="8"/>
  <c r="DRO51" i="8"/>
  <c r="DRP51" i="8"/>
  <c r="DRQ51" i="8"/>
  <c r="DRR51" i="8"/>
  <c r="DRS51" i="8"/>
  <c r="DRT51" i="8"/>
  <c r="DRU51" i="8"/>
  <c r="DRV51" i="8"/>
  <c r="DRW51" i="8"/>
  <c r="DRX51" i="8"/>
  <c r="DRY51" i="8"/>
  <c r="DRZ51" i="8"/>
  <c r="DSA51" i="8"/>
  <c r="DSB51" i="8"/>
  <c r="DSC51" i="8"/>
  <c r="DSD51" i="8"/>
  <c r="DSE51" i="8"/>
  <c r="DSF51" i="8"/>
  <c r="DSG51" i="8"/>
  <c r="DSH51" i="8"/>
  <c r="DSI51" i="8"/>
  <c r="DSJ51" i="8"/>
  <c r="DSK51" i="8"/>
  <c r="DSL51" i="8"/>
  <c r="DSM51" i="8"/>
  <c r="DSN51" i="8"/>
  <c r="DSO51" i="8"/>
  <c r="DSP51" i="8"/>
  <c r="DSQ51" i="8"/>
  <c r="DSR51" i="8"/>
  <c r="DSS51" i="8"/>
  <c r="DST51" i="8"/>
  <c r="DSU51" i="8"/>
  <c r="DSV51" i="8"/>
  <c r="DSW51" i="8"/>
  <c r="DSX51" i="8"/>
  <c r="DSY51" i="8"/>
  <c r="DSZ51" i="8"/>
  <c r="DTA51" i="8"/>
  <c r="DTB51" i="8"/>
  <c r="DTC51" i="8"/>
  <c r="DTD51" i="8"/>
  <c r="DTE51" i="8"/>
  <c r="DTF51" i="8"/>
  <c r="DTG51" i="8"/>
  <c r="DTH51" i="8"/>
  <c r="DTI51" i="8"/>
  <c r="DTJ51" i="8"/>
  <c r="DTK51" i="8"/>
  <c r="DTL51" i="8"/>
  <c r="DTM51" i="8"/>
  <c r="DTN51" i="8"/>
  <c r="DTO51" i="8"/>
  <c r="DTP51" i="8"/>
  <c r="DTQ51" i="8"/>
  <c r="DTR51" i="8"/>
  <c r="DTS51" i="8"/>
  <c r="DTT51" i="8"/>
  <c r="DTU51" i="8"/>
  <c r="DTV51" i="8"/>
  <c r="DTW51" i="8"/>
  <c r="DTX51" i="8"/>
  <c r="DTY51" i="8"/>
  <c r="DTZ51" i="8"/>
  <c r="DUA51" i="8"/>
  <c r="DUB51" i="8"/>
  <c r="DUC51" i="8"/>
  <c r="DUD51" i="8"/>
  <c r="DUE51" i="8"/>
  <c r="DUF51" i="8"/>
  <c r="DUG51" i="8"/>
  <c r="DUH51" i="8"/>
  <c r="DUI51" i="8"/>
  <c r="DUJ51" i="8"/>
  <c r="DUK51" i="8"/>
  <c r="DUL51" i="8"/>
  <c r="DUM51" i="8"/>
  <c r="DUN51" i="8"/>
  <c r="DUO51" i="8"/>
  <c r="DUP51" i="8"/>
  <c r="DUQ51" i="8"/>
  <c r="DUR51" i="8"/>
  <c r="DUS51" i="8"/>
  <c r="DUT51" i="8"/>
  <c r="DUU51" i="8"/>
  <c r="DUV51" i="8"/>
  <c r="DUW51" i="8"/>
  <c r="DUX51" i="8"/>
  <c r="DUY51" i="8"/>
  <c r="DUZ51" i="8"/>
  <c r="DVA51" i="8"/>
  <c r="DVB51" i="8"/>
  <c r="DVC51" i="8"/>
  <c r="DVD51" i="8"/>
  <c r="DVE51" i="8"/>
  <c r="DVF51" i="8"/>
  <c r="DVG51" i="8"/>
  <c r="DVH51" i="8"/>
  <c r="DVI51" i="8"/>
  <c r="DVJ51" i="8"/>
  <c r="DVK51" i="8"/>
  <c r="DVL51" i="8"/>
  <c r="DVM51" i="8"/>
  <c r="DVN51" i="8"/>
  <c r="DVO51" i="8"/>
  <c r="DVP51" i="8"/>
  <c r="DVQ51" i="8"/>
  <c r="DVR51" i="8"/>
  <c r="DVS51" i="8"/>
  <c r="DVT51" i="8"/>
  <c r="DVU51" i="8"/>
  <c r="DVV51" i="8"/>
  <c r="DVW51" i="8"/>
  <c r="DVX51" i="8"/>
  <c r="DVY51" i="8"/>
  <c r="DVZ51" i="8"/>
  <c r="DWA51" i="8"/>
  <c r="DWB51" i="8"/>
  <c r="DWC51" i="8"/>
  <c r="DWD51" i="8"/>
  <c r="DWE51" i="8"/>
  <c r="DWF51" i="8"/>
  <c r="DWG51" i="8"/>
  <c r="DWH51" i="8"/>
  <c r="DWI51" i="8"/>
  <c r="DWJ51" i="8"/>
  <c r="DWK51" i="8"/>
  <c r="DWL51" i="8"/>
  <c r="DWM51" i="8"/>
  <c r="DWN51" i="8"/>
  <c r="DWO51" i="8"/>
  <c r="DWP51" i="8"/>
  <c r="DWQ51" i="8"/>
  <c r="DWR51" i="8"/>
  <c r="DWS51" i="8"/>
  <c r="DWT51" i="8"/>
  <c r="DWU51" i="8"/>
  <c r="DWV51" i="8"/>
  <c r="DWW51" i="8"/>
  <c r="DWX51" i="8"/>
  <c r="DWY51" i="8"/>
  <c r="DWZ51" i="8"/>
  <c r="DXA51" i="8"/>
  <c r="DXB51" i="8"/>
  <c r="DXC51" i="8"/>
  <c r="DXD51" i="8"/>
  <c r="DXE51" i="8"/>
  <c r="DXF51" i="8"/>
  <c r="DXG51" i="8"/>
  <c r="DXH51" i="8"/>
  <c r="DXI51" i="8"/>
  <c r="DXJ51" i="8"/>
  <c r="DXK51" i="8"/>
  <c r="DXL51" i="8"/>
  <c r="DXM51" i="8"/>
  <c r="DXN51" i="8"/>
  <c r="DXO51" i="8"/>
  <c r="DXP51" i="8"/>
  <c r="DXQ51" i="8"/>
  <c r="DXR51" i="8"/>
  <c r="DXS51" i="8"/>
  <c r="DXT51" i="8"/>
  <c r="DXU51" i="8"/>
  <c r="DXV51" i="8"/>
  <c r="DXW51" i="8"/>
  <c r="DXX51" i="8"/>
  <c r="DXY51" i="8"/>
  <c r="DXZ51" i="8"/>
  <c r="DYA51" i="8"/>
  <c r="DYB51" i="8"/>
  <c r="DYC51" i="8"/>
  <c r="DYD51" i="8"/>
  <c r="DYE51" i="8"/>
  <c r="DYF51" i="8"/>
  <c r="DYG51" i="8"/>
  <c r="DYH51" i="8"/>
  <c r="DYI51" i="8"/>
  <c r="DYJ51" i="8"/>
  <c r="DYK51" i="8"/>
  <c r="DYL51" i="8"/>
  <c r="DYM51" i="8"/>
  <c r="DYN51" i="8"/>
  <c r="DYO51" i="8"/>
  <c r="DYP51" i="8"/>
  <c r="DYQ51" i="8"/>
  <c r="DYR51" i="8"/>
  <c r="DYS51" i="8"/>
  <c r="DYT51" i="8"/>
  <c r="DYU51" i="8"/>
  <c r="DYV51" i="8"/>
  <c r="DYW51" i="8"/>
  <c r="DYX51" i="8"/>
  <c r="DYY51" i="8"/>
  <c r="DYZ51" i="8"/>
  <c r="DZA51" i="8"/>
  <c r="DZB51" i="8"/>
  <c r="DZC51" i="8"/>
  <c r="DZD51" i="8"/>
  <c r="DZE51" i="8"/>
  <c r="DZF51" i="8"/>
  <c r="DZG51" i="8"/>
  <c r="DZH51" i="8"/>
  <c r="DZI51" i="8"/>
  <c r="DZJ51" i="8"/>
  <c r="DZK51" i="8"/>
  <c r="DZL51" i="8"/>
  <c r="DZM51" i="8"/>
  <c r="DZN51" i="8"/>
  <c r="DZO51" i="8"/>
  <c r="DZP51" i="8"/>
  <c r="DZQ51" i="8"/>
  <c r="DZR51" i="8"/>
  <c r="DZS51" i="8"/>
  <c r="DZT51" i="8"/>
  <c r="DZU51" i="8"/>
  <c r="DZV51" i="8"/>
  <c r="DZW51" i="8"/>
  <c r="DZX51" i="8"/>
  <c r="DZY51" i="8"/>
  <c r="DZZ51" i="8"/>
  <c r="EAA51" i="8"/>
  <c r="EAB51" i="8"/>
  <c r="EAC51" i="8"/>
  <c r="EAD51" i="8"/>
  <c r="EAE51" i="8"/>
  <c r="EAF51" i="8"/>
  <c r="EAG51" i="8"/>
  <c r="EAH51" i="8"/>
  <c r="EAI51" i="8"/>
  <c r="EAJ51" i="8"/>
  <c r="EAK51" i="8"/>
  <c r="EAL51" i="8"/>
  <c r="EAM51" i="8"/>
  <c r="EAN51" i="8"/>
  <c r="EAO51" i="8"/>
  <c r="EAP51" i="8"/>
  <c r="EAQ51" i="8"/>
  <c r="EAR51" i="8"/>
  <c r="EAS51" i="8"/>
  <c r="EAT51" i="8"/>
  <c r="EAU51" i="8"/>
  <c r="EAV51" i="8"/>
  <c r="EAW51" i="8"/>
  <c r="EAX51" i="8"/>
  <c r="EAY51" i="8"/>
  <c r="EAZ51" i="8"/>
  <c r="EBA51" i="8"/>
  <c r="EBB51" i="8"/>
  <c r="EBC51" i="8"/>
  <c r="EBD51" i="8"/>
  <c r="EBE51" i="8"/>
  <c r="EBF51" i="8"/>
  <c r="EBG51" i="8"/>
  <c r="EBH51" i="8"/>
  <c r="EBI51" i="8"/>
  <c r="EBJ51" i="8"/>
  <c r="EBK51" i="8"/>
  <c r="EBL51" i="8"/>
  <c r="EBM51" i="8"/>
  <c r="EBN51" i="8"/>
  <c r="EBO51" i="8"/>
  <c r="EBP51" i="8"/>
  <c r="EBQ51" i="8"/>
  <c r="EBR51" i="8"/>
  <c r="EBS51" i="8"/>
  <c r="EBT51" i="8"/>
  <c r="EBU51" i="8"/>
  <c r="EBV51" i="8"/>
  <c r="EBW51" i="8"/>
  <c r="EBX51" i="8"/>
  <c r="EBY51" i="8"/>
  <c r="EBZ51" i="8"/>
  <c r="ECA51" i="8"/>
  <c r="ECB51" i="8"/>
  <c r="ECC51" i="8"/>
  <c r="ECD51" i="8"/>
  <c r="ECE51" i="8"/>
  <c r="ECF51" i="8"/>
  <c r="ECG51" i="8"/>
  <c r="ECH51" i="8"/>
  <c r="ECI51" i="8"/>
  <c r="ECJ51" i="8"/>
  <c r="ECK51" i="8"/>
  <c r="ECL51" i="8"/>
  <c r="ECM51" i="8"/>
  <c r="ECN51" i="8"/>
  <c r="ECO51" i="8"/>
  <c r="ECP51" i="8"/>
  <c r="ECQ51" i="8"/>
  <c r="ECR51" i="8"/>
  <c r="ECS51" i="8"/>
  <c r="ECT51" i="8"/>
  <c r="ECU51" i="8"/>
  <c r="ECV51" i="8"/>
  <c r="ECW51" i="8"/>
  <c r="ECX51" i="8"/>
  <c r="ECY51" i="8"/>
  <c r="ECZ51" i="8"/>
  <c r="EDA51" i="8"/>
  <c r="EDB51" i="8"/>
  <c r="EDC51" i="8"/>
  <c r="EDD51" i="8"/>
  <c r="EDE51" i="8"/>
  <c r="EDF51" i="8"/>
  <c r="EDG51" i="8"/>
  <c r="EDH51" i="8"/>
  <c r="EDI51" i="8"/>
  <c r="EDJ51" i="8"/>
  <c r="EDK51" i="8"/>
  <c r="EDL51" i="8"/>
  <c r="EDM51" i="8"/>
  <c r="EDN51" i="8"/>
  <c r="EDO51" i="8"/>
  <c r="EDP51" i="8"/>
  <c r="EDQ51" i="8"/>
  <c r="EDR51" i="8"/>
  <c r="EDS51" i="8"/>
  <c r="EDT51" i="8"/>
  <c r="EDU51" i="8"/>
  <c r="EDV51" i="8"/>
  <c r="EDW51" i="8"/>
  <c r="EDX51" i="8"/>
  <c r="EDY51" i="8"/>
  <c r="EDZ51" i="8"/>
  <c r="EEA51" i="8"/>
  <c r="EEB51" i="8"/>
  <c r="EEC51" i="8"/>
  <c r="EED51" i="8"/>
  <c r="EEE51" i="8"/>
  <c r="EEF51" i="8"/>
  <c r="EEG51" i="8"/>
  <c r="EEH51" i="8"/>
  <c r="EEI51" i="8"/>
  <c r="EEJ51" i="8"/>
  <c r="EEK51" i="8"/>
  <c r="EEL51" i="8"/>
  <c r="EEM51" i="8"/>
  <c r="EEN51" i="8"/>
  <c r="EEO51" i="8"/>
  <c r="EEP51" i="8"/>
  <c r="EEQ51" i="8"/>
  <c r="EER51" i="8"/>
  <c r="EES51" i="8"/>
  <c r="EET51" i="8"/>
  <c r="EEU51" i="8"/>
  <c r="EEV51" i="8"/>
  <c r="EEW51" i="8"/>
  <c r="EEX51" i="8"/>
  <c r="EEY51" i="8"/>
  <c r="EEZ51" i="8"/>
  <c r="EFA51" i="8"/>
  <c r="EFB51" i="8"/>
  <c r="EFC51" i="8"/>
  <c r="EFD51" i="8"/>
  <c r="EFE51" i="8"/>
  <c r="EFF51" i="8"/>
  <c r="EFG51" i="8"/>
  <c r="EFH51" i="8"/>
  <c r="EFI51" i="8"/>
  <c r="EFJ51" i="8"/>
  <c r="EFK51" i="8"/>
  <c r="EFL51" i="8"/>
  <c r="EFM51" i="8"/>
  <c r="EFN51" i="8"/>
  <c r="EFO51" i="8"/>
  <c r="EFP51" i="8"/>
  <c r="EFQ51" i="8"/>
  <c r="EFR51" i="8"/>
  <c r="EFS51" i="8"/>
  <c r="EFT51" i="8"/>
  <c r="EFU51" i="8"/>
  <c r="EFV51" i="8"/>
  <c r="EFW51" i="8"/>
  <c r="EFX51" i="8"/>
  <c r="EFY51" i="8"/>
  <c r="EFZ51" i="8"/>
  <c r="EGA51" i="8"/>
  <c r="EGB51" i="8"/>
  <c r="EGC51" i="8"/>
  <c r="EGD51" i="8"/>
  <c r="EGE51" i="8"/>
  <c r="EGF51" i="8"/>
  <c r="EGG51" i="8"/>
  <c r="EGH51" i="8"/>
  <c r="EGI51" i="8"/>
  <c r="EGJ51" i="8"/>
  <c r="EGK51" i="8"/>
  <c r="EGL51" i="8"/>
  <c r="EGM51" i="8"/>
  <c r="EGN51" i="8"/>
  <c r="EGO51" i="8"/>
  <c r="EGP51" i="8"/>
  <c r="EGQ51" i="8"/>
  <c r="EGR51" i="8"/>
  <c r="EGS51" i="8"/>
  <c r="EGT51" i="8"/>
  <c r="EGU51" i="8"/>
  <c r="EGV51" i="8"/>
  <c r="EGW51" i="8"/>
  <c r="EGX51" i="8"/>
  <c r="EGY51" i="8"/>
  <c r="EGZ51" i="8"/>
  <c r="EHA51" i="8"/>
  <c r="EHB51" i="8"/>
  <c r="EHC51" i="8"/>
  <c r="EHD51" i="8"/>
  <c r="EHE51" i="8"/>
  <c r="EHF51" i="8"/>
  <c r="EHG51" i="8"/>
  <c r="EHH51" i="8"/>
  <c r="EHI51" i="8"/>
  <c r="EHJ51" i="8"/>
  <c r="EHK51" i="8"/>
  <c r="EHL51" i="8"/>
  <c r="EHM51" i="8"/>
  <c r="EHN51" i="8"/>
  <c r="EHO51" i="8"/>
  <c r="EHP51" i="8"/>
  <c r="EHQ51" i="8"/>
  <c r="EHR51" i="8"/>
  <c r="EHS51" i="8"/>
  <c r="EHT51" i="8"/>
  <c r="EHU51" i="8"/>
  <c r="EHV51" i="8"/>
  <c r="EHW51" i="8"/>
  <c r="EHX51" i="8"/>
  <c r="EHY51" i="8"/>
  <c r="EHZ51" i="8"/>
  <c r="EIA51" i="8"/>
  <c r="EIB51" i="8"/>
  <c r="EIC51" i="8"/>
  <c r="EID51" i="8"/>
  <c r="EIE51" i="8"/>
  <c r="EIF51" i="8"/>
  <c r="EIG51" i="8"/>
  <c r="EIH51" i="8"/>
  <c r="EII51" i="8"/>
  <c r="EIJ51" i="8"/>
  <c r="EIK51" i="8"/>
  <c r="EIL51" i="8"/>
  <c r="EIM51" i="8"/>
  <c r="EIN51" i="8"/>
  <c r="EIO51" i="8"/>
  <c r="EIP51" i="8"/>
  <c r="EIQ51" i="8"/>
  <c r="EIR51" i="8"/>
  <c r="EIS51" i="8"/>
  <c r="EIT51" i="8"/>
  <c r="EIU51" i="8"/>
  <c r="EIV51" i="8"/>
  <c r="EIW51" i="8"/>
  <c r="EIX51" i="8"/>
  <c r="EIY51" i="8"/>
  <c r="EIZ51" i="8"/>
  <c r="EJA51" i="8"/>
  <c r="EJB51" i="8"/>
  <c r="EJC51" i="8"/>
  <c r="EJD51" i="8"/>
  <c r="EJE51" i="8"/>
  <c r="EJF51" i="8"/>
  <c r="EJG51" i="8"/>
  <c r="EJH51" i="8"/>
  <c r="EJI51" i="8"/>
  <c r="EJJ51" i="8"/>
  <c r="EJK51" i="8"/>
  <c r="EJL51" i="8"/>
  <c r="EJM51" i="8"/>
  <c r="EJN51" i="8"/>
  <c r="EJO51" i="8"/>
  <c r="EJP51" i="8"/>
  <c r="EJQ51" i="8"/>
  <c r="EJR51" i="8"/>
  <c r="EJS51" i="8"/>
  <c r="EJT51" i="8"/>
  <c r="EJU51" i="8"/>
  <c r="EJV51" i="8"/>
  <c r="EJW51" i="8"/>
  <c r="EJX51" i="8"/>
  <c r="EJY51" i="8"/>
  <c r="EJZ51" i="8"/>
  <c r="EKA51" i="8"/>
  <c r="EKB51" i="8"/>
  <c r="EKC51" i="8"/>
  <c r="EKD51" i="8"/>
  <c r="EKE51" i="8"/>
  <c r="EKF51" i="8"/>
  <c r="EKG51" i="8"/>
  <c r="EKH51" i="8"/>
  <c r="EKI51" i="8"/>
  <c r="EKJ51" i="8"/>
  <c r="EKK51" i="8"/>
  <c r="EKL51" i="8"/>
  <c r="EKM51" i="8"/>
  <c r="EKN51" i="8"/>
  <c r="EKO51" i="8"/>
  <c r="EKP51" i="8"/>
  <c r="EKQ51" i="8"/>
  <c r="EKR51" i="8"/>
  <c r="EKS51" i="8"/>
  <c r="EKT51" i="8"/>
  <c r="EKU51" i="8"/>
  <c r="EKV51" i="8"/>
  <c r="EKW51" i="8"/>
  <c r="EKX51" i="8"/>
  <c r="EKY51" i="8"/>
  <c r="EKZ51" i="8"/>
  <c r="ELA51" i="8"/>
  <c r="ELB51" i="8"/>
  <c r="ELC51" i="8"/>
  <c r="ELD51" i="8"/>
  <c r="ELE51" i="8"/>
  <c r="ELF51" i="8"/>
  <c r="ELG51" i="8"/>
  <c r="ELH51" i="8"/>
  <c r="ELI51" i="8"/>
  <c r="ELJ51" i="8"/>
  <c r="ELK51" i="8"/>
  <c r="ELL51" i="8"/>
  <c r="ELM51" i="8"/>
  <c r="ELN51" i="8"/>
  <c r="ELO51" i="8"/>
  <c r="ELP51" i="8"/>
  <c r="ELQ51" i="8"/>
  <c r="ELR51" i="8"/>
  <c r="ELS51" i="8"/>
  <c r="ELT51" i="8"/>
  <c r="ELU51" i="8"/>
  <c r="ELV51" i="8"/>
  <c r="ELW51" i="8"/>
  <c r="ELX51" i="8"/>
  <c r="ELY51" i="8"/>
  <c r="ELZ51" i="8"/>
  <c r="EMA51" i="8"/>
  <c r="EMB51" i="8"/>
  <c r="EMC51" i="8"/>
  <c r="EMD51" i="8"/>
  <c r="EME51" i="8"/>
  <c r="EMF51" i="8"/>
  <c r="EMG51" i="8"/>
  <c r="EMH51" i="8"/>
  <c r="EMI51" i="8"/>
  <c r="EMJ51" i="8"/>
  <c r="EMK51" i="8"/>
  <c r="EML51" i="8"/>
  <c r="EMM51" i="8"/>
  <c r="EMN51" i="8"/>
  <c r="EMO51" i="8"/>
  <c r="EMP51" i="8"/>
  <c r="EMQ51" i="8"/>
  <c r="EMR51" i="8"/>
  <c r="EMS51" i="8"/>
  <c r="EMT51" i="8"/>
  <c r="EMU51" i="8"/>
  <c r="EMV51" i="8"/>
  <c r="EMW51" i="8"/>
  <c r="EMX51" i="8"/>
  <c r="EMY51" i="8"/>
  <c r="EMZ51" i="8"/>
  <c r="ENA51" i="8"/>
  <c r="ENB51" i="8"/>
  <c r="ENC51" i="8"/>
  <c r="END51" i="8"/>
  <c r="ENE51" i="8"/>
  <c r="ENF51" i="8"/>
  <c r="ENG51" i="8"/>
  <c r="ENH51" i="8"/>
  <c r="ENI51" i="8"/>
  <c r="ENJ51" i="8"/>
  <c r="ENK51" i="8"/>
  <c r="ENL51" i="8"/>
  <c r="ENM51" i="8"/>
  <c r="ENN51" i="8"/>
  <c r="ENO51" i="8"/>
  <c r="ENP51" i="8"/>
  <c r="ENQ51" i="8"/>
  <c r="ENR51" i="8"/>
  <c r="ENS51" i="8"/>
  <c r="ENT51" i="8"/>
  <c r="ENU51" i="8"/>
  <c r="ENV51" i="8"/>
  <c r="ENW51" i="8"/>
  <c r="ENX51" i="8"/>
  <c r="ENY51" i="8"/>
  <c r="ENZ51" i="8"/>
  <c r="EOA51" i="8"/>
  <c r="EOB51" i="8"/>
  <c r="EOC51" i="8"/>
  <c r="EOD51" i="8"/>
  <c r="EOE51" i="8"/>
  <c r="EOF51" i="8"/>
  <c r="EOG51" i="8"/>
  <c r="EOH51" i="8"/>
  <c r="EOI51" i="8"/>
  <c r="EOJ51" i="8"/>
  <c r="EOK51" i="8"/>
  <c r="EOL51" i="8"/>
  <c r="EOM51" i="8"/>
  <c r="EON51" i="8"/>
  <c r="EOO51" i="8"/>
  <c r="EOP51" i="8"/>
  <c r="EOQ51" i="8"/>
  <c r="EOR51" i="8"/>
  <c r="EOS51" i="8"/>
  <c r="EOT51" i="8"/>
  <c r="EOU51" i="8"/>
  <c r="EOV51" i="8"/>
  <c r="EOW51" i="8"/>
  <c r="EOX51" i="8"/>
  <c r="EOY51" i="8"/>
  <c r="EOZ51" i="8"/>
  <c r="EPA51" i="8"/>
  <c r="EPB51" i="8"/>
  <c r="EPC51" i="8"/>
  <c r="EPD51" i="8"/>
  <c r="EPE51" i="8"/>
  <c r="EPF51" i="8"/>
  <c r="EPG51" i="8"/>
  <c r="EPH51" i="8"/>
  <c r="EPI51" i="8"/>
  <c r="EPJ51" i="8"/>
  <c r="EPK51" i="8"/>
  <c r="EPL51" i="8"/>
  <c r="EPM51" i="8"/>
  <c r="EPN51" i="8"/>
  <c r="EPO51" i="8"/>
  <c r="EPP51" i="8"/>
  <c r="EPQ51" i="8"/>
  <c r="EPR51" i="8"/>
  <c r="EPS51" i="8"/>
  <c r="EPT51" i="8"/>
  <c r="EPU51" i="8"/>
  <c r="EPV51" i="8"/>
  <c r="EPW51" i="8"/>
  <c r="EPX51" i="8"/>
  <c r="EPY51" i="8"/>
  <c r="EPZ51" i="8"/>
  <c r="EQA51" i="8"/>
  <c r="EQB51" i="8"/>
  <c r="EQC51" i="8"/>
  <c r="EQD51" i="8"/>
  <c r="EQE51" i="8"/>
  <c r="EQF51" i="8"/>
  <c r="EQG51" i="8"/>
  <c r="EQH51" i="8"/>
  <c r="EQI51" i="8"/>
  <c r="EQJ51" i="8"/>
  <c r="EQK51" i="8"/>
  <c r="EQL51" i="8"/>
  <c r="EQM51" i="8"/>
  <c r="EQN51" i="8"/>
  <c r="EQO51" i="8"/>
  <c r="EQP51" i="8"/>
  <c r="EQQ51" i="8"/>
  <c r="EQR51" i="8"/>
  <c r="EQS51" i="8"/>
  <c r="EQT51" i="8"/>
  <c r="EQU51" i="8"/>
  <c r="EQV51" i="8"/>
  <c r="EQW51" i="8"/>
  <c r="EQX51" i="8"/>
  <c r="EQY51" i="8"/>
  <c r="EQZ51" i="8"/>
  <c r="ERA51" i="8"/>
  <c r="ERB51" i="8"/>
  <c r="ERC51" i="8"/>
  <c r="ERD51" i="8"/>
  <c r="ERE51" i="8"/>
  <c r="ERF51" i="8"/>
  <c r="ERG51" i="8"/>
  <c r="ERH51" i="8"/>
  <c r="ERI51" i="8"/>
  <c r="ERJ51" i="8"/>
  <c r="ERK51" i="8"/>
  <c r="ERL51" i="8"/>
  <c r="ERM51" i="8"/>
  <c r="ERN51" i="8"/>
  <c r="ERO51" i="8"/>
  <c r="ERP51" i="8"/>
  <c r="ERQ51" i="8"/>
  <c r="ERR51" i="8"/>
  <c r="ERS51" i="8"/>
  <c r="ERT51" i="8"/>
  <c r="ERU51" i="8"/>
  <c r="ERV51" i="8"/>
  <c r="ERW51" i="8"/>
  <c r="ERX51" i="8"/>
  <c r="ERY51" i="8"/>
  <c r="ERZ51" i="8"/>
  <c r="ESA51" i="8"/>
  <c r="ESB51" i="8"/>
  <c r="ESC51" i="8"/>
  <c r="ESD51" i="8"/>
  <c r="ESE51" i="8"/>
  <c r="ESF51" i="8"/>
  <c r="ESG51" i="8"/>
  <c r="ESH51" i="8"/>
  <c r="ESI51" i="8"/>
  <c r="ESJ51" i="8"/>
  <c r="ESK51" i="8"/>
  <c r="ESL51" i="8"/>
  <c r="ESM51" i="8"/>
  <c r="ESN51" i="8"/>
  <c r="ESO51" i="8"/>
  <c r="ESP51" i="8"/>
  <c r="ESQ51" i="8"/>
  <c r="ESR51" i="8"/>
  <c r="ESS51" i="8"/>
  <c r="EST51" i="8"/>
  <c r="ESU51" i="8"/>
  <c r="ESV51" i="8"/>
  <c r="ESW51" i="8"/>
  <c r="ESX51" i="8"/>
  <c r="ESY51" i="8"/>
  <c r="ESZ51" i="8"/>
  <c r="ETA51" i="8"/>
  <c r="ETB51" i="8"/>
  <c r="ETC51" i="8"/>
  <c r="ETD51" i="8"/>
  <c r="ETE51" i="8"/>
  <c r="ETF51" i="8"/>
  <c r="ETG51" i="8"/>
  <c r="ETH51" i="8"/>
  <c r="ETI51" i="8"/>
  <c r="ETJ51" i="8"/>
  <c r="ETK51" i="8"/>
  <c r="ETL51" i="8"/>
  <c r="ETM51" i="8"/>
  <c r="ETN51" i="8"/>
  <c r="ETO51" i="8"/>
  <c r="ETP51" i="8"/>
  <c r="ETQ51" i="8"/>
  <c r="ETR51" i="8"/>
  <c r="ETS51" i="8"/>
  <c r="ETT51" i="8"/>
  <c r="ETU51" i="8"/>
  <c r="ETV51" i="8"/>
  <c r="ETW51" i="8"/>
  <c r="ETX51" i="8"/>
  <c r="ETY51" i="8"/>
  <c r="ETZ51" i="8"/>
  <c r="EUA51" i="8"/>
  <c r="EUB51" i="8"/>
  <c r="EUC51" i="8"/>
  <c r="EUD51" i="8"/>
  <c r="EUE51" i="8"/>
  <c r="EUF51" i="8"/>
  <c r="EUG51" i="8"/>
  <c r="EUH51" i="8"/>
  <c r="EUI51" i="8"/>
  <c r="EUJ51" i="8"/>
  <c r="EUK51" i="8"/>
  <c r="EUL51" i="8"/>
  <c r="EUM51" i="8"/>
  <c r="EUN51" i="8"/>
  <c r="EUO51" i="8"/>
  <c r="EUP51" i="8"/>
  <c r="EUQ51" i="8"/>
  <c r="EUR51" i="8"/>
  <c r="EUS51" i="8"/>
  <c r="EUT51" i="8"/>
  <c r="EUU51" i="8"/>
  <c r="EUV51" i="8"/>
  <c r="EUW51" i="8"/>
  <c r="EUX51" i="8"/>
  <c r="EUY51" i="8"/>
  <c r="EUZ51" i="8"/>
  <c r="EVA51" i="8"/>
  <c r="EVB51" i="8"/>
  <c r="EVC51" i="8"/>
  <c r="EVD51" i="8"/>
  <c r="EVE51" i="8"/>
  <c r="EVF51" i="8"/>
  <c r="EVG51" i="8"/>
  <c r="EVH51" i="8"/>
  <c r="EVI51" i="8"/>
  <c r="EVJ51" i="8"/>
  <c r="EVK51" i="8"/>
  <c r="EVL51" i="8"/>
  <c r="EVM51" i="8"/>
  <c r="EVN51" i="8"/>
  <c r="EVO51" i="8"/>
  <c r="EVP51" i="8"/>
  <c r="EVQ51" i="8"/>
  <c r="EVR51" i="8"/>
  <c r="EVS51" i="8"/>
  <c r="EVT51" i="8"/>
  <c r="EVU51" i="8"/>
  <c r="EVV51" i="8"/>
  <c r="EVW51" i="8"/>
  <c r="EVX51" i="8"/>
  <c r="EVY51" i="8"/>
  <c r="EVZ51" i="8"/>
  <c r="EWA51" i="8"/>
  <c r="EWB51" i="8"/>
  <c r="EWC51" i="8"/>
  <c r="EWD51" i="8"/>
  <c r="EWE51" i="8"/>
  <c r="EWF51" i="8"/>
  <c r="EWG51" i="8"/>
  <c r="EWH51" i="8"/>
  <c r="EWI51" i="8"/>
  <c r="EWJ51" i="8"/>
  <c r="EWK51" i="8"/>
  <c r="EWL51" i="8"/>
  <c r="EWM51" i="8"/>
  <c r="EWN51" i="8"/>
  <c r="EWO51" i="8"/>
  <c r="EWP51" i="8"/>
  <c r="EWQ51" i="8"/>
  <c r="EWR51" i="8"/>
  <c r="EWS51" i="8"/>
  <c r="EWT51" i="8"/>
  <c r="EWU51" i="8"/>
  <c r="EWV51" i="8"/>
  <c r="EWW51" i="8"/>
  <c r="EWX51" i="8"/>
  <c r="EWY51" i="8"/>
  <c r="EWZ51" i="8"/>
  <c r="EXA51" i="8"/>
  <c r="EXB51" i="8"/>
  <c r="EXC51" i="8"/>
  <c r="EXD51" i="8"/>
  <c r="EXE51" i="8"/>
  <c r="EXF51" i="8"/>
  <c r="EXG51" i="8"/>
  <c r="EXH51" i="8"/>
  <c r="EXI51" i="8"/>
  <c r="EXJ51" i="8"/>
  <c r="EXK51" i="8"/>
  <c r="EXL51" i="8"/>
  <c r="EXM51" i="8"/>
  <c r="EXN51" i="8"/>
  <c r="EXO51" i="8"/>
  <c r="EXP51" i="8"/>
  <c r="EXQ51" i="8"/>
  <c r="EXR51" i="8"/>
  <c r="EXS51" i="8"/>
  <c r="EXT51" i="8"/>
  <c r="EXU51" i="8"/>
  <c r="EXV51" i="8"/>
  <c r="EXW51" i="8"/>
  <c r="EXX51" i="8"/>
  <c r="EXY51" i="8"/>
  <c r="EXZ51" i="8"/>
  <c r="EYA51" i="8"/>
  <c r="EYB51" i="8"/>
  <c r="EYC51" i="8"/>
  <c r="EYD51" i="8"/>
  <c r="EYE51" i="8"/>
  <c r="EYF51" i="8"/>
  <c r="EYG51" i="8"/>
  <c r="EYH51" i="8"/>
  <c r="EYI51" i="8"/>
  <c r="EYJ51" i="8"/>
  <c r="EYK51" i="8"/>
  <c r="EYL51" i="8"/>
  <c r="EYM51" i="8"/>
  <c r="EYN51" i="8"/>
  <c r="EYO51" i="8"/>
  <c r="EYP51" i="8"/>
  <c r="EYQ51" i="8"/>
  <c r="EYR51" i="8"/>
  <c r="EYS51" i="8"/>
  <c r="EYT51" i="8"/>
  <c r="EYU51" i="8"/>
  <c r="EYV51" i="8"/>
  <c r="EYW51" i="8"/>
  <c r="EYX51" i="8"/>
  <c r="EYY51" i="8"/>
  <c r="EYZ51" i="8"/>
  <c r="EZA51" i="8"/>
  <c r="EZB51" i="8"/>
  <c r="EZC51" i="8"/>
  <c r="EZD51" i="8"/>
  <c r="EZE51" i="8"/>
  <c r="EZF51" i="8"/>
  <c r="EZG51" i="8"/>
  <c r="EZH51" i="8"/>
  <c r="EZI51" i="8"/>
  <c r="EZJ51" i="8"/>
  <c r="EZK51" i="8"/>
  <c r="EZL51" i="8"/>
  <c r="EZM51" i="8"/>
  <c r="EZN51" i="8"/>
  <c r="EZO51" i="8"/>
  <c r="EZP51" i="8"/>
  <c r="EZQ51" i="8"/>
  <c r="EZR51" i="8"/>
  <c r="EZS51" i="8"/>
  <c r="EZT51" i="8"/>
  <c r="EZU51" i="8"/>
  <c r="EZV51" i="8"/>
  <c r="EZW51" i="8"/>
  <c r="EZX51" i="8"/>
  <c r="EZY51" i="8"/>
  <c r="EZZ51" i="8"/>
  <c r="FAA51" i="8"/>
  <c r="FAB51" i="8"/>
  <c r="FAC51" i="8"/>
  <c r="FAD51" i="8"/>
  <c r="FAE51" i="8"/>
  <c r="FAF51" i="8"/>
  <c r="FAG51" i="8"/>
  <c r="FAH51" i="8"/>
  <c r="FAI51" i="8"/>
  <c r="FAJ51" i="8"/>
  <c r="FAK51" i="8"/>
  <c r="FAL51" i="8"/>
  <c r="FAM51" i="8"/>
  <c r="FAN51" i="8"/>
  <c r="FAO51" i="8"/>
  <c r="FAP51" i="8"/>
  <c r="FAQ51" i="8"/>
  <c r="FAR51" i="8"/>
  <c r="FAS51" i="8"/>
  <c r="FAT51" i="8"/>
  <c r="FAU51" i="8"/>
  <c r="FAV51" i="8"/>
  <c r="FAW51" i="8"/>
  <c r="FAX51" i="8"/>
  <c r="FAY51" i="8"/>
  <c r="FAZ51" i="8"/>
  <c r="FBA51" i="8"/>
  <c r="FBB51" i="8"/>
  <c r="FBC51" i="8"/>
  <c r="FBD51" i="8"/>
  <c r="FBE51" i="8"/>
  <c r="FBF51" i="8"/>
  <c r="FBG51" i="8"/>
  <c r="FBH51" i="8"/>
  <c r="FBI51" i="8"/>
  <c r="FBJ51" i="8"/>
  <c r="FBK51" i="8"/>
  <c r="FBL51" i="8"/>
  <c r="FBM51" i="8"/>
  <c r="FBN51" i="8"/>
  <c r="FBO51" i="8"/>
  <c r="FBP51" i="8"/>
  <c r="FBQ51" i="8"/>
  <c r="FBR51" i="8"/>
  <c r="FBS51" i="8"/>
  <c r="FBT51" i="8"/>
  <c r="FBU51" i="8"/>
  <c r="FBV51" i="8"/>
  <c r="FBW51" i="8"/>
  <c r="FBX51" i="8"/>
  <c r="FBY51" i="8"/>
  <c r="FBZ51" i="8"/>
  <c r="FCA51" i="8"/>
  <c r="FCB51" i="8"/>
  <c r="FCC51" i="8"/>
  <c r="FCD51" i="8"/>
  <c r="FCE51" i="8"/>
  <c r="FCF51" i="8"/>
  <c r="FCG51" i="8"/>
  <c r="FCH51" i="8"/>
  <c r="FCI51" i="8"/>
  <c r="FCJ51" i="8"/>
  <c r="FCK51" i="8"/>
  <c r="FCL51" i="8"/>
  <c r="FCM51" i="8"/>
  <c r="FCN51" i="8"/>
  <c r="FCO51" i="8"/>
  <c r="FCP51" i="8"/>
  <c r="FCQ51" i="8"/>
  <c r="FCR51" i="8"/>
  <c r="FCS51" i="8"/>
  <c r="FCT51" i="8"/>
  <c r="FCU51" i="8"/>
  <c r="FCV51" i="8"/>
  <c r="FCW51" i="8"/>
  <c r="FCX51" i="8"/>
  <c r="FCY51" i="8"/>
  <c r="FCZ51" i="8"/>
  <c r="FDA51" i="8"/>
  <c r="FDB51" i="8"/>
  <c r="FDC51" i="8"/>
  <c r="FDD51" i="8"/>
  <c r="FDE51" i="8"/>
  <c r="FDF51" i="8"/>
  <c r="FDG51" i="8"/>
  <c r="FDH51" i="8"/>
  <c r="FDI51" i="8"/>
  <c r="FDJ51" i="8"/>
  <c r="FDK51" i="8"/>
  <c r="FDL51" i="8"/>
  <c r="FDM51" i="8"/>
  <c r="FDN51" i="8"/>
  <c r="FDO51" i="8"/>
  <c r="FDP51" i="8"/>
  <c r="FDQ51" i="8"/>
  <c r="FDR51" i="8"/>
  <c r="FDS51" i="8"/>
  <c r="FDT51" i="8"/>
  <c r="FDU51" i="8"/>
  <c r="FDV51" i="8"/>
  <c r="FDW51" i="8"/>
  <c r="FDX51" i="8"/>
  <c r="FDY51" i="8"/>
  <c r="FDZ51" i="8"/>
  <c r="FEA51" i="8"/>
  <c r="FEB51" i="8"/>
  <c r="FEC51" i="8"/>
  <c r="FED51" i="8"/>
  <c r="FEE51" i="8"/>
  <c r="FEF51" i="8"/>
  <c r="FEG51" i="8"/>
  <c r="FEH51" i="8"/>
  <c r="FEI51" i="8"/>
  <c r="FEJ51" i="8"/>
  <c r="FEK51" i="8"/>
  <c r="FEL51" i="8"/>
  <c r="FEM51" i="8"/>
  <c r="FEN51" i="8"/>
  <c r="FEO51" i="8"/>
  <c r="FEP51" i="8"/>
  <c r="FEQ51" i="8"/>
  <c r="FER51" i="8"/>
  <c r="FES51" i="8"/>
  <c r="FET51" i="8"/>
  <c r="FEU51" i="8"/>
  <c r="FEV51" i="8"/>
  <c r="FEW51" i="8"/>
  <c r="FEX51" i="8"/>
  <c r="FEY51" i="8"/>
  <c r="FEZ51" i="8"/>
  <c r="FFA51" i="8"/>
  <c r="FFB51" i="8"/>
  <c r="FFC51" i="8"/>
  <c r="FFD51" i="8"/>
  <c r="FFE51" i="8"/>
  <c r="FFF51" i="8"/>
  <c r="FFG51" i="8"/>
  <c r="FFH51" i="8"/>
  <c r="FFI51" i="8"/>
  <c r="FFJ51" i="8"/>
  <c r="FFK51" i="8"/>
  <c r="FFL51" i="8"/>
  <c r="FFM51" i="8"/>
  <c r="FFN51" i="8"/>
  <c r="FFO51" i="8"/>
  <c r="FFP51" i="8"/>
  <c r="FFQ51" i="8"/>
  <c r="FFR51" i="8"/>
  <c r="FFS51" i="8"/>
  <c r="FFT51" i="8"/>
  <c r="FFU51" i="8"/>
  <c r="FFV51" i="8"/>
  <c r="FFW51" i="8"/>
  <c r="FFX51" i="8"/>
  <c r="FFY51" i="8"/>
  <c r="FFZ51" i="8"/>
  <c r="FGA51" i="8"/>
  <c r="FGB51" i="8"/>
  <c r="FGC51" i="8"/>
  <c r="FGD51" i="8"/>
  <c r="FGE51" i="8"/>
  <c r="FGF51" i="8"/>
  <c r="FGG51" i="8"/>
  <c r="FGH51" i="8"/>
  <c r="FGI51" i="8"/>
  <c r="FGJ51" i="8"/>
  <c r="FGK51" i="8"/>
  <c r="FGL51" i="8"/>
  <c r="FGM51" i="8"/>
  <c r="FGN51" i="8"/>
  <c r="FGO51" i="8"/>
  <c r="FGP51" i="8"/>
  <c r="FGQ51" i="8"/>
  <c r="FGR51" i="8"/>
  <c r="FGS51" i="8"/>
  <c r="FGT51" i="8"/>
  <c r="FGU51" i="8"/>
  <c r="FGV51" i="8"/>
  <c r="FGW51" i="8"/>
  <c r="FGX51" i="8"/>
  <c r="FGY51" i="8"/>
  <c r="FGZ51" i="8"/>
  <c r="FHA51" i="8"/>
  <c r="FHB51" i="8"/>
  <c r="FHC51" i="8"/>
  <c r="FHD51" i="8"/>
  <c r="FHE51" i="8"/>
  <c r="FHF51" i="8"/>
  <c r="FHG51" i="8"/>
  <c r="FHH51" i="8"/>
  <c r="FHI51" i="8"/>
  <c r="FHJ51" i="8"/>
  <c r="FHK51" i="8"/>
  <c r="FHL51" i="8"/>
  <c r="FHM51" i="8"/>
  <c r="FHN51" i="8"/>
  <c r="FHO51" i="8"/>
  <c r="FHP51" i="8"/>
  <c r="FHQ51" i="8"/>
  <c r="FHR51" i="8"/>
  <c r="FHS51" i="8"/>
  <c r="FHT51" i="8"/>
  <c r="FHU51" i="8"/>
  <c r="FHV51" i="8"/>
  <c r="FHW51" i="8"/>
  <c r="FHX51" i="8"/>
  <c r="FHY51" i="8"/>
  <c r="FHZ51" i="8"/>
  <c r="FIA51" i="8"/>
  <c r="FIB51" i="8"/>
  <c r="FIC51" i="8"/>
  <c r="FID51" i="8"/>
  <c r="FIE51" i="8"/>
  <c r="FIF51" i="8"/>
  <c r="FIG51" i="8"/>
  <c r="FIH51" i="8"/>
  <c r="FII51" i="8"/>
  <c r="FIJ51" i="8"/>
  <c r="FIK51" i="8"/>
  <c r="FIL51" i="8"/>
  <c r="FIM51" i="8"/>
  <c r="FIN51" i="8"/>
  <c r="FIO51" i="8"/>
  <c r="FIP51" i="8"/>
  <c r="FIQ51" i="8"/>
  <c r="FIR51" i="8"/>
  <c r="FIS51" i="8"/>
  <c r="FIT51" i="8"/>
  <c r="FIU51" i="8"/>
  <c r="FIV51" i="8"/>
  <c r="FIW51" i="8"/>
  <c r="FIX51" i="8"/>
  <c r="FIY51" i="8"/>
  <c r="FIZ51" i="8"/>
  <c r="FJA51" i="8"/>
  <c r="FJB51" i="8"/>
  <c r="FJC51" i="8"/>
  <c r="FJD51" i="8"/>
  <c r="FJE51" i="8"/>
  <c r="FJF51" i="8"/>
  <c r="FJG51" i="8"/>
  <c r="FJH51" i="8"/>
  <c r="FJI51" i="8"/>
  <c r="FJJ51" i="8"/>
  <c r="FJK51" i="8"/>
  <c r="FJL51" i="8"/>
  <c r="FJM51" i="8"/>
  <c r="FJN51" i="8"/>
  <c r="FJO51" i="8"/>
  <c r="FJP51" i="8"/>
  <c r="FJQ51" i="8"/>
  <c r="FJR51" i="8"/>
  <c r="FJS51" i="8"/>
  <c r="FJT51" i="8"/>
  <c r="FJU51" i="8"/>
  <c r="FJV51" i="8"/>
  <c r="FJW51" i="8"/>
  <c r="FJX51" i="8"/>
  <c r="FJY51" i="8"/>
  <c r="FJZ51" i="8"/>
  <c r="FKA51" i="8"/>
  <c r="FKB51" i="8"/>
  <c r="FKC51" i="8"/>
  <c r="FKD51" i="8"/>
  <c r="FKE51" i="8"/>
  <c r="FKF51" i="8"/>
  <c r="FKG51" i="8"/>
  <c r="FKH51" i="8"/>
  <c r="FKI51" i="8"/>
  <c r="FKJ51" i="8"/>
  <c r="FKK51" i="8"/>
  <c r="FKL51" i="8"/>
  <c r="FKM51" i="8"/>
  <c r="FKN51" i="8"/>
  <c r="FKO51" i="8"/>
  <c r="FKP51" i="8"/>
  <c r="FKQ51" i="8"/>
  <c r="FKR51" i="8"/>
  <c r="FKS51" i="8"/>
  <c r="FKT51" i="8"/>
  <c r="FKU51" i="8"/>
  <c r="FKV51" i="8"/>
  <c r="FKW51" i="8"/>
  <c r="FKX51" i="8"/>
  <c r="FKY51" i="8"/>
  <c r="FKZ51" i="8"/>
  <c r="FLA51" i="8"/>
  <c r="FLB51" i="8"/>
  <c r="FLC51" i="8"/>
  <c r="FLD51" i="8"/>
  <c r="FLE51" i="8"/>
  <c r="FLF51" i="8"/>
  <c r="FLG51" i="8"/>
  <c r="FLH51" i="8"/>
  <c r="FLI51" i="8"/>
  <c r="FLJ51" i="8"/>
  <c r="FLK51" i="8"/>
  <c r="FLL51" i="8"/>
  <c r="FLM51" i="8"/>
  <c r="FLN51" i="8"/>
  <c r="FLO51" i="8"/>
  <c r="FLP51" i="8"/>
  <c r="FLQ51" i="8"/>
  <c r="FLR51" i="8"/>
  <c r="FLS51" i="8"/>
  <c r="FLT51" i="8"/>
  <c r="FLU51" i="8"/>
  <c r="FLV51" i="8"/>
  <c r="FLW51" i="8"/>
  <c r="FLX51" i="8"/>
  <c r="FLY51" i="8"/>
  <c r="FLZ51" i="8"/>
  <c r="FMA51" i="8"/>
  <c r="FMB51" i="8"/>
  <c r="FMC51" i="8"/>
  <c r="FMD51" i="8"/>
  <c r="FME51" i="8"/>
  <c r="FMF51" i="8"/>
  <c r="FMG51" i="8"/>
  <c r="FMH51" i="8"/>
  <c r="FMI51" i="8"/>
  <c r="FMJ51" i="8"/>
  <c r="FMK51" i="8"/>
  <c r="FML51" i="8"/>
  <c r="FMM51" i="8"/>
  <c r="FMN51" i="8"/>
  <c r="FMO51" i="8"/>
  <c r="FMP51" i="8"/>
  <c r="FMQ51" i="8"/>
  <c r="FMR51" i="8"/>
  <c r="FMS51" i="8"/>
  <c r="FMT51" i="8"/>
  <c r="FMU51" i="8"/>
  <c r="FMV51" i="8"/>
  <c r="FMW51" i="8"/>
  <c r="FMX51" i="8"/>
  <c r="FMY51" i="8"/>
  <c r="FMZ51" i="8"/>
  <c r="FNA51" i="8"/>
  <c r="FNB51" i="8"/>
  <c r="FNC51" i="8"/>
  <c r="FND51" i="8"/>
  <c r="FNE51" i="8"/>
  <c r="FNF51" i="8"/>
  <c r="FNG51" i="8"/>
  <c r="FNH51" i="8"/>
  <c r="FNI51" i="8"/>
  <c r="FNJ51" i="8"/>
  <c r="FNK51" i="8"/>
  <c r="FNL51" i="8"/>
  <c r="FNM51" i="8"/>
  <c r="FNN51" i="8"/>
  <c r="FNO51" i="8"/>
  <c r="FNP51" i="8"/>
  <c r="FNQ51" i="8"/>
  <c r="FNR51" i="8"/>
  <c r="FNS51" i="8"/>
  <c r="FNT51" i="8"/>
  <c r="FNU51" i="8"/>
  <c r="FNV51" i="8"/>
  <c r="FNW51" i="8"/>
  <c r="FNX51" i="8"/>
  <c r="FNY51" i="8"/>
  <c r="FNZ51" i="8"/>
  <c r="FOA51" i="8"/>
  <c r="FOB51" i="8"/>
  <c r="FOC51" i="8"/>
  <c r="FOD51" i="8"/>
  <c r="FOE51" i="8"/>
  <c r="FOF51" i="8"/>
  <c r="FOG51" i="8"/>
  <c r="FOH51" i="8"/>
  <c r="FOI51" i="8"/>
  <c r="FOJ51" i="8"/>
  <c r="FOK51" i="8"/>
  <c r="FOL51" i="8"/>
  <c r="FOM51" i="8"/>
  <c r="FON51" i="8"/>
  <c r="FOO51" i="8"/>
  <c r="FOP51" i="8"/>
  <c r="FOQ51" i="8"/>
  <c r="FOR51" i="8"/>
  <c r="FOS51" i="8"/>
  <c r="FOT51" i="8"/>
  <c r="FOU51" i="8"/>
  <c r="FOV51" i="8"/>
  <c r="FOW51" i="8"/>
  <c r="FOX51" i="8"/>
  <c r="FOY51" i="8"/>
  <c r="FOZ51" i="8"/>
  <c r="FPA51" i="8"/>
  <c r="FPB51" i="8"/>
  <c r="FPC51" i="8"/>
  <c r="FPD51" i="8"/>
  <c r="FPE51" i="8"/>
  <c r="FPF51" i="8"/>
  <c r="FPG51" i="8"/>
  <c r="FPH51" i="8"/>
  <c r="FPI51" i="8"/>
  <c r="FPJ51" i="8"/>
  <c r="FPK51" i="8"/>
  <c r="FPL51" i="8"/>
  <c r="FPM51" i="8"/>
  <c r="FPN51" i="8"/>
  <c r="FPO51" i="8"/>
  <c r="FPP51" i="8"/>
  <c r="FPQ51" i="8"/>
  <c r="FPR51" i="8"/>
  <c r="FPS51" i="8"/>
  <c r="FPT51" i="8"/>
  <c r="FPU51" i="8"/>
  <c r="FPV51" i="8"/>
  <c r="FPW51" i="8"/>
  <c r="FPX51" i="8"/>
  <c r="FPY51" i="8"/>
  <c r="FPZ51" i="8"/>
  <c r="FQA51" i="8"/>
  <c r="FQB51" i="8"/>
  <c r="FQC51" i="8"/>
  <c r="FQD51" i="8"/>
  <c r="FQE51" i="8"/>
  <c r="FQF51" i="8"/>
  <c r="FQG51" i="8"/>
  <c r="FQH51" i="8"/>
  <c r="FQI51" i="8"/>
  <c r="FQJ51" i="8"/>
  <c r="FQK51" i="8"/>
  <c r="FQL51" i="8"/>
  <c r="FQM51" i="8"/>
  <c r="FQN51" i="8"/>
  <c r="FQO51" i="8"/>
  <c r="FQP51" i="8"/>
  <c r="FQQ51" i="8"/>
  <c r="FQR51" i="8"/>
  <c r="FQS51" i="8"/>
  <c r="FQT51" i="8"/>
  <c r="FQU51" i="8"/>
  <c r="FQV51" i="8"/>
  <c r="FQW51" i="8"/>
  <c r="FQX51" i="8"/>
  <c r="FQY51" i="8"/>
  <c r="FQZ51" i="8"/>
  <c r="FRA51" i="8"/>
  <c r="FRB51" i="8"/>
  <c r="FRC51" i="8"/>
  <c r="FRD51" i="8"/>
  <c r="FRE51" i="8"/>
  <c r="FRF51" i="8"/>
  <c r="FRG51" i="8"/>
  <c r="FRH51" i="8"/>
  <c r="FRI51" i="8"/>
  <c r="FRJ51" i="8"/>
  <c r="FRK51" i="8"/>
  <c r="FRL51" i="8"/>
  <c r="FRM51" i="8"/>
  <c r="FRN51" i="8"/>
  <c r="FRO51" i="8"/>
  <c r="FRP51" i="8"/>
  <c r="FRQ51" i="8"/>
  <c r="FRR51" i="8"/>
  <c r="FRS51" i="8"/>
  <c r="FRT51" i="8"/>
  <c r="FRU51" i="8"/>
  <c r="FRV51" i="8"/>
  <c r="FRW51" i="8"/>
  <c r="FRX51" i="8"/>
  <c r="FRY51" i="8"/>
  <c r="FRZ51" i="8"/>
  <c r="FSA51" i="8"/>
  <c r="FSB51" i="8"/>
  <c r="FSC51" i="8"/>
  <c r="FSD51" i="8"/>
  <c r="FSE51" i="8"/>
  <c r="FSF51" i="8"/>
  <c r="FSG51" i="8"/>
  <c r="FSH51" i="8"/>
  <c r="FSI51" i="8"/>
  <c r="FSJ51" i="8"/>
  <c r="FSK51" i="8"/>
  <c r="FSL51" i="8"/>
  <c r="FSM51" i="8"/>
  <c r="FSN51" i="8"/>
  <c r="FSO51" i="8"/>
  <c r="FSP51" i="8"/>
  <c r="FSQ51" i="8"/>
  <c r="FSR51" i="8"/>
  <c r="FSS51" i="8"/>
  <c r="FST51" i="8"/>
  <c r="FSU51" i="8"/>
  <c r="FSV51" i="8"/>
  <c r="FSW51" i="8"/>
  <c r="FSX51" i="8"/>
  <c r="FSY51" i="8"/>
  <c r="FSZ51" i="8"/>
  <c r="FTA51" i="8"/>
  <c r="FTB51" i="8"/>
  <c r="FTC51" i="8"/>
  <c r="FTD51" i="8"/>
  <c r="FTE51" i="8"/>
  <c r="FTF51" i="8"/>
  <c r="FTG51" i="8"/>
  <c r="FTH51" i="8"/>
  <c r="FTI51" i="8"/>
  <c r="FTJ51" i="8"/>
  <c r="FTK51" i="8"/>
  <c r="FTL51" i="8"/>
  <c r="FTM51" i="8"/>
  <c r="FTN51" i="8"/>
  <c r="FTO51" i="8"/>
  <c r="FTP51" i="8"/>
  <c r="FTQ51" i="8"/>
  <c r="FTR51" i="8"/>
  <c r="FTS51" i="8"/>
  <c r="FTT51" i="8"/>
  <c r="FTU51" i="8"/>
  <c r="FTV51" i="8"/>
  <c r="FTW51" i="8"/>
  <c r="FTX51" i="8"/>
  <c r="FTY51" i="8"/>
  <c r="FTZ51" i="8"/>
  <c r="FUA51" i="8"/>
  <c r="FUB51" i="8"/>
  <c r="FUC51" i="8"/>
  <c r="FUD51" i="8"/>
  <c r="FUE51" i="8"/>
  <c r="FUF51" i="8"/>
  <c r="FUG51" i="8"/>
  <c r="FUH51" i="8"/>
  <c r="FUI51" i="8"/>
  <c r="FUJ51" i="8"/>
  <c r="FUK51" i="8"/>
  <c r="FUL51" i="8"/>
  <c r="FUM51" i="8"/>
  <c r="FUN51" i="8"/>
  <c r="FUO51" i="8"/>
  <c r="FUP51" i="8"/>
  <c r="FUQ51" i="8"/>
  <c r="FUR51" i="8"/>
  <c r="FUS51" i="8"/>
  <c r="FUT51" i="8"/>
  <c r="FUU51" i="8"/>
  <c r="FUV51" i="8"/>
  <c r="FUW51" i="8"/>
  <c r="FUX51" i="8"/>
  <c r="FUY51" i="8"/>
  <c r="FUZ51" i="8"/>
  <c r="FVA51" i="8"/>
  <c r="FVB51" i="8"/>
  <c r="FVC51" i="8"/>
  <c r="FVD51" i="8"/>
  <c r="FVE51" i="8"/>
  <c r="FVF51" i="8"/>
  <c r="FVG51" i="8"/>
  <c r="FVH51" i="8"/>
  <c r="FVI51" i="8"/>
  <c r="FVJ51" i="8"/>
  <c r="FVK51" i="8"/>
  <c r="FVL51" i="8"/>
  <c r="FVM51" i="8"/>
  <c r="FVN51" i="8"/>
  <c r="FVO51" i="8"/>
  <c r="FVP51" i="8"/>
  <c r="FVQ51" i="8"/>
  <c r="FVR51" i="8"/>
  <c r="FVS51" i="8"/>
  <c r="FVT51" i="8"/>
  <c r="FVU51" i="8"/>
  <c r="FVV51" i="8"/>
  <c r="FVW51" i="8"/>
  <c r="FVX51" i="8"/>
  <c r="FVY51" i="8"/>
  <c r="FVZ51" i="8"/>
  <c r="FWA51" i="8"/>
  <c r="FWB51" i="8"/>
  <c r="FWC51" i="8"/>
  <c r="FWD51" i="8"/>
  <c r="FWE51" i="8"/>
  <c r="FWF51" i="8"/>
  <c r="FWG51" i="8"/>
  <c r="FWH51" i="8"/>
  <c r="FWI51" i="8"/>
  <c r="FWJ51" i="8"/>
  <c r="FWK51" i="8"/>
  <c r="FWL51" i="8"/>
  <c r="FWM51" i="8"/>
  <c r="FWN51" i="8"/>
  <c r="FWO51" i="8"/>
  <c r="FWP51" i="8"/>
  <c r="FWQ51" i="8"/>
  <c r="FWR51" i="8"/>
  <c r="FWS51" i="8"/>
  <c r="FWT51" i="8"/>
  <c r="FWU51" i="8"/>
  <c r="FWV51" i="8"/>
  <c r="FWW51" i="8"/>
  <c r="FWX51" i="8"/>
  <c r="FWY51" i="8"/>
  <c r="FWZ51" i="8"/>
  <c r="E52" i="8"/>
  <c r="F52" i="8"/>
  <c r="G52" i="8"/>
  <c r="H52" i="8"/>
  <c r="I52" i="8"/>
  <c r="J52" i="8"/>
  <c r="K52" i="8"/>
  <c r="L52" i="8"/>
  <c r="O52" i="8"/>
  <c r="P52" i="8"/>
  <c r="Q52" i="8"/>
  <c r="R52" i="8"/>
  <c r="S52" i="8"/>
  <c r="T52" i="8"/>
  <c r="U52" i="8"/>
  <c r="V52" i="8"/>
  <c r="W52" i="8"/>
  <c r="X52" i="8"/>
  <c r="AA52" i="8"/>
  <c r="AB52" i="8"/>
  <c r="AC52" i="8"/>
  <c r="AD52" i="8"/>
  <c r="AE52" i="8"/>
  <c r="AF52" i="8"/>
  <c r="AG52" i="8"/>
  <c r="AH52" i="8"/>
  <c r="AI52" i="8"/>
  <c r="AJ52" i="8"/>
  <c r="AM52" i="8"/>
  <c r="AN52" i="8"/>
  <c r="AO52" i="8"/>
  <c r="AP52" i="8"/>
  <c r="AQ52" i="8"/>
  <c r="AR52" i="8"/>
  <c r="AS52" i="8"/>
  <c r="AT52" i="8"/>
  <c r="AU52" i="8"/>
  <c r="AV52" i="8"/>
  <c r="AY52" i="8"/>
  <c r="AZ52" i="8"/>
  <c r="BA52" i="8"/>
  <c r="BB52" i="8"/>
  <c r="BC52" i="8"/>
  <c r="BD52" i="8"/>
  <c r="BE52" i="8"/>
  <c r="BF52" i="8"/>
  <c r="BG52" i="8"/>
  <c r="BH52" i="8"/>
  <c r="BK52" i="8"/>
  <c r="BL52" i="8"/>
  <c r="BM52" i="8"/>
  <c r="BN52" i="8"/>
  <c r="BO52" i="8"/>
  <c r="BP52" i="8"/>
  <c r="BQ52" i="8"/>
  <c r="BR52" i="8"/>
  <c r="BS52" i="8"/>
  <c r="BT52" i="8"/>
  <c r="BW52" i="8"/>
  <c r="BX52" i="8"/>
  <c r="BY52" i="8"/>
  <c r="BZ52" i="8"/>
  <c r="CA52" i="8"/>
  <c r="CB52" i="8"/>
  <c r="CC52" i="8"/>
  <c r="CD52" i="8"/>
  <c r="CE52" i="8"/>
  <c r="CF52" i="8"/>
  <c r="CI52" i="8"/>
  <c r="CJ52" i="8"/>
  <c r="CK52" i="8"/>
  <c r="CL52" i="8"/>
  <c r="CM52" i="8"/>
  <c r="CN52" i="8"/>
  <c r="CO52" i="8"/>
  <c r="CP52" i="8"/>
  <c r="CQ52" i="8"/>
  <c r="CR52" i="8"/>
  <c r="CU52" i="8"/>
  <c r="CV52" i="8"/>
  <c r="CW52" i="8"/>
  <c r="CX52" i="8"/>
  <c r="CY52" i="8"/>
  <c r="CZ52" i="8"/>
  <c r="DA52" i="8"/>
  <c r="DB52" i="8"/>
  <c r="DC52" i="8"/>
  <c r="DD52" i="8"/>
  <c r="DG52" i="8"/>
  <c r="DH52" i="8"/>
  <c r="DI52" i="8"/>
  <c r="DJ52" i="8"/>
  <c r="DK52" i="8"/>
  <c r="DL52" i="8"/>
  <c r="DM52" i="8"/>
  <c r="DN52" i="8"/>
  <c r="DO52" i="8"/>
  <c r="DP52" i="8"/>
  <c r="DS52" i="8"/>
  <c r="DT52" i="8"/>
  <c r="DU52" i="8"/>
  <c r="DV52" i="8"/>
  <c r="DW52" i="8"/>
  <c r="DX52" i="8"/>
  <c r="DY52" i="8"/>
  <c r="DZ52" i="8"/>
  <c r="EA52" i="8"/>
  <c r="EB52" i="8"/>
  <c r="EE52" i="8"/>
  <c r="EF52" i="8"/>
  <c r="EG52" i="8"/>
  <c r="EH52" i="8"/>
  <c r="EI52" i="8"/>
  <c r="EJ52" i="8"/>
  <c r="EK52" i="8"/>
  <c r="EL52" i="8"/>
  <c r="EM52" i="8"/>
  <c r="EN52" i="8"/>
  <c r="EQ52" i="8"/>
  <c r="ER52" i="8"/>
  <c r="ES52" i="8"/>
  <c r="ET52" i="8"/>
  <c r="EU52" i="8"/>
  <c r="EV52" i="8"/>
  <c r="EW52" i="8"/>
  <c r="EX52" i="8"/>
  <c r="EY52" i="8"/>
  <c r="EZ52" i="8"/>
  <c r="FC52" i="8"/>
  <c r="FD52" i="8"/>
  <c r="FE52" i="8"/>
  <c r="FF52" i="8"/>
  <c r="FG52" i="8"/>
  <c r="FH52" i="8"/>
  <c r="FI52" i="8"/>
  <c r="FJ52" i="8"/>
  <c r="FK52" i="8"/>
  <c r="FL52" i="8"/>
  <c r="FO52" i="8"/>
  <c r="FP52" i="8"/>
  <c r="FQ52" i="8"/>
  <c r="FR52" i="8"/>
  <c r="FS52" i="8"/>
  <c r="FT52" i="8"/>
  <c r="FU52" i="8"/>
  <c r="FV52" i="8"/>
  <c r="FW52" i="8"/>
  <c r="FX52" i="8"/>
  <c r="GA52" i="8"/>
  <c r="GB52" i="8"/>
  <c r="GC52" i="8"/>
  <c r="GD52" i="8"/>
  <c r="GE52" i="8"/>
  <c r="GF52" i="8"/>
  <c r="GG52" i="8"/>
  <c r="GH52" i="8"/>
  <c r="GI52" i="8"/>
  <c r="GJ52" i="8"/>
  <c r="GM52" i="8"/>
  <c r="GN52" i="8"/>
  <c r="GO52" i="8"/>
  <c r="GP52" i="8"/>
  <c r="GQ52" i="8"/>
  <c r="GR52" i="8"/>
  <c r="GS52" i="8"/>
  <c r="GT52" i="8"/>
  <c r="GU52" i="8"/>
  <c r="GV52" i="8"/>
  <c r="GY52" i="8"/>
  <c r="GZ52" i="8"/>
  <c r="HA52" i="8"/>
  <c r="HB52" i="8"/>
  <c r="HC52" i="8"/>
  <c r="HD52" i="8"/>
  <c r="HE52" i="8"/>
  <c r="HF52" i="8"/>
  <c r="HG52" i="8"/>
  <c r="HH52" i="8"/>
  <c r="HK52" i="8"/>
  <c r="HL52" i="8"/>
  <c r="HM52" i="8"/>
  <c r="HN52" i="8"/>
  <c r="HO52" i="8"/>
  <c r="HP52" i="8"/>
  <c r="HQ52" i="8"/>
  <c r="HR52" i="8"/>
  <c r="HS52" i="8"/>
  <c r="HT52" i="8"/>
  <c r="HW52" i="8"/>
  <c r="HX52" i="8"/>
  <c r="HY52" i="8"/>
  <c r="HZ52" i="8"/>
  <c r="IA52" i="8"/>
  <c r="IB52" i="8"/>
  <c r="IC52" i="8"/>
  <c r="ID52" i="8"/>
  <c r="IE52" i="8"/>
  <c r="IF52" i="8"/>
  <c r="II52" i="8"/>
  <c r="IJ52" i="8"/>
  <c r="IK52" i="8"/>
  <c r="IL52" i="8"/>
  <c r="IM52" i="8"/>
  <c r="IN52" i="8"/>
  <c r="IO52" i="8"/>
  <c r="IP52" i="8"/>
  <c r="IQ52" i="8"/>
  <c r="IR52" i="8"/>
  <c r="IU52" i="8"/>
  <c r="IV52" i="8"/>
  <c r="IW52" i="8"/>
  <c r="IX52" i="8"/>
  <c r="IY52" i="8"/>
  <c r="IZ52" i="8"/>
  <c r="JA52" i="8"/>
  <c r="JB52" i="8"/>
  <c r="JC52" i="8"/>
  <c r="JD52" i="8"/>
  <c r="JG52" i="8"/>
  <c r="JH52" i="8"/>
  <c r="JI52" i="8"/>
  <c r="JJ52" i="8"/>
  <c r="JK52" i="8"/>
  <c r="JL52" i="8"/>
  <c r="JM52" i="8"/>
  <c r="JN52" i="8"/>
  <c r="JO52" i="8"/>
  <c r="JP52" i="8"/>
  <c r="JS52" i="8"/>
  <c r="JT52" i="8"/>
  <c r="JU52" i="8"/>
  <c r="JV52" i="8"/>
  <c r="JW52" i="8"/>
  <c r="JX52" i="8"/>
  <c r="JY52" i="8"/>
  <c r="JZ52" i="8"/>
  <c r="KA52" i="8"/>
  <c r="KB52" i="8"/>
  <c r="KE52" i="8"/>
  <c r="KF52" i="8"/>
  <c r="KG52" i="8"/>
  <c r="KH52" i="8"/>
  <c r="KI52" i="8"/>
  <c r="KJ52" i="8"/>
  <c r="KK52" i="8"/>
  <c r="KL52" i="8"/>
  <c r="KM52" i="8"/>
  <c r="KN52" i="8"/>
  <c r="KQ52" i="8"/>
  <c r="KR52" i="8"/>
  <c r="KS52" i="8"/>
  <c r="KT52" i="8"/>
  <c r="KU52" i="8"/>
  <c r="KV52" i="8"/>
  <c r="KW52" i="8"/>
  <c r="KX52" i="8"/>
  <c r="KY52" i="8"/>
  <c r="KZ52" i="8"/>
  <c r="LC52" i="8"/>
  <c r="LD52" i="8"/>
  <c r="LE52" i="8"/>
  <c r="LF52" i="8"/>
  <c r="LG52" i="8"/>
  <c r="LH52" i="8"/>
  <c r="LI52" i="8"/>
  <c r="LJ52" i="8"/>
  <c r="LK52" i="8"/>
  <c r="LL52" i="8"/>
  <c r="LO52" i="8"/>
  <c r="LP52" i="8"/>
  <c r="LQ52" i="8"/>
  <c r="LR52" i="8"/>
  <c r="LS52" i="8"/>
  <c r="LT52" i="8"/>
  <c r="LU52" i="8"/>
  <c r="LV52" i="8"/>
  <c r="LW52" i="8"/>
  <c r="LX52" i="8"/>
  <c r="MA52" i="8"/>
  <c r="MB52" i="8"/>
  <c r="MC52" i="8"/>
  <c r="MD52" i="8"/>
  <c r="ME52" i="8"/>
  <c r="MF52" i="8"/>
  <c r="MG52" i="8"/>
  <c r="MH52" i="8"/>
  <c r="MI52" i="8"/>
  <c r="MJ52" i="8"/>
  <c r="MM52" i="8"/>
  <c r="MN52" i="8"/>
  <c r="MO52" i="8"/>
  <c r="MP52" i="8"/>
  <c r="MQ52" i="8"/>
  <c r="MR52" i="8"/>
  <c r="MS52" i="8"/>
  <c r="MT52" i="8"/>
  <c r="MU52" i="8"/>
  <c r="MV52" i="8"/>
  <c r="MY52" i="8"/>
  <c r="MZ52" i="8"/>
  <c r="NA52" i="8"/>
  <c r="NB52" i="8"/>
  <c r="NC52" i="8"/>
  <c r="ND52" i="8"/>
  <c r="NE52" i="8"/>
  <c r="NF52" i="8"/>
  <c r="NG52" i="8"/>
  <c r="NH52" i="8"/>
  <c r="NK52" i="8"/>
  <c r="NL52" i="8"/>
  <c r="NM52" i="8"/>
  <c r="NN52" i="8"/>
  <c r="NO52" i="8"/>
  <c r="NP52" i="8"/>
  <c r="NQ52" i="8"/>
  <c r="NR52" i="8"/>
  <c r="NS52" i="8"/>
  <c r="NT52" i="8"/>
  <c r="NW52" i="8"/>
  <c r="NX52" i="8"/>
  <c r="NY52" i="8"/>
  <c r="NZ52" i="8"/>
  <c r="OA52" i="8"/>
  <c r="OB52" i="8"/>
  <c r="OC52" i="8"/>
  <c r="OD52" i="8"/>
  <c r="OE52" i="8"/>
  <c r="OF52" i="8"/>
  <c r="OI52" i="8"/>
  <c r="OJ52" i="8"/>
  <c r="OK52" i="8"/>
  <c r="OL52" i="8"/>
  <c r="OM52" i="8"/>
  <c r="ON52" i="8"/>
  <c r="OO52" i="8"/>
  <c r="OP52" i="8"/>
  <c r="OQ52" i="8"/>
  <c r="OR52" i="8"/>
  <c r="OU52" i="8"/>
  <c r="OV52" i="8"/>
  <c r="OW52" i="8"/>
  <c r="OX52" i="8"/>
  <c r="OY52" i="8"/>
  <c r="OZ52" i="8"/>
  <c r="PA52" i="8"/>
  <c r="PB52" i="8"/>
  <c r="PC52" i="8"/>
  <c r="PD52" i="8"/>
  <c r="PG52" i="8"/>
  <c r="PH52" i="8"/>
  <c r="PI52" i="8"/>
  <c r="PJ52" i="8"/>
  <c r="PK52" i="8"/>
  <c r="PL52" i="8"/>
  <c r="PM52" i="8"/>
  <c r="PN52" i="8"/>
  <c r="PO52" i="8"/>
  <c r="PP52" i="8"/>
  <c r="PS52" i="8"/>
  <c r="PT52" i="8"/>
  <c r="PU52" i="8"/>
  <c r="PV52" i="8"/>
  <c r="PW52" i="8"/>
  <c r="PX52" i="8"/>
  <c r="PY52" i="8"/>
  <c r="PZ52" i="8"/>
  <c r="QA52" i="8"/>
  <c r="QB52" i="8"/>
  <c r="QE52" i="8"/>
  <c r="QF52" i="8"/>
  <c r="QG52" i="8"/>
  <c r="QH52" i="8"/>
  <c r="QI52" i="8"/>
  <c r="QJ52" i="8"/>
  <c r="QK52" i="8"/>
  <c r="QL52" i="8"/>
  <c r="QM52" i="8"/>
  <c r="QN52" i="8"/>
  <c r="QQ52" i="8"/>
  <c r="QR52" i="8"/>
  <c r="QS52" i="8"/>
  <c r="QT52" i="8"/>
  <c r="QU52" i="8"/>
  <c r="QV52" i="8"/>
  <c r="QW52" i="8"/>
  <c r="QX52" i="8"/>
  <c r="QY52" i="8"/>
  <c r="QZ52" i="8"/>
  <c r="RC52" i="8"/>
  <c r="RD52" i="8"/>
  <c r="RE52" i="8"/>
  <c r="RF52" i="8"/>
  <c r="RG52" i="8"/>
  <c r="RH52" i="8"/>
  <c r="RI52" i="8"/>
  <c r="RJ52" i="8"/>
  <c r="RK52" i="8"/>
  <c r="RL52" i="8"/>
  <c r="RO52" i="8"/>
  <c r="RP52" i="8"/>
  <c r="RQ52" i="8"/>
  <c r="RR52" i="8"/>
  <c r="RS52" i="8"/>
  <c r="RT52" i="8"/>
  <c r="RU52" i="8"/>
  <c r="RV52" i="8"/>
  <c r="RW52" i="8"/>
  <c r="RX52" i="8"/>
  <c r="SA52" i="8"/>
  <c r="SB52" i="8"/>
  <c r="SC52" i="8"/>
  <c r="SD52" i="8"/>
  <c r="SE52" i="8"/>
  <c r="SF52" i="8"/>
  <c r="SG52" i="8"/>
  <c r="SH52" i="8"/>
  <c r="SI52" i="8"/>
  <c r="SJ52" i="8"/>
  <c r="SM52" i="8"/>
  <c r="SN52" i="8"/>
  <c r="SO52" i="8"/>
  <c r="SP52" i="8"/>
  <c r="SQ52" i="8"/>
  <c r="SR52" i="8"/>
  <c r="SS52" i="8"/>
  <c r="ST52" i="8"/>
  <c r="SU52" i="8"/>
  <c r="SV52" i="8"/>
  <c r="SY52" i="8"/>
  <c r="SZ52" i="8"/>
  <c r="TA52" i="8"/>
  <c r="TB52" i="8"/>
  <c r="TC52" i="8"/>
  <c r="TD52" i="8"/>
  <c r="TE52" i="8"/>
  <c r="TF52" i="8"/>
  <c r="TG52" i="8"/>
  <c r="TH52" i="8"/>
  <c r="TK52" i="8"/>
  <c r="TL52" i="8"/>
  <c r="TM52" i="8"/>
  <c r="TN52" i="8"/>
  <c r="TO52" i="8"/>
  <c r="TP52" i="8"/>
  <c r="TQ52" i="8"/>
  <c r="TR52" i="8"/>
  <c r="TS52" i="8"/>
  <c r="TT52" i="8"/>
  <c r="TW52" i="8"/>
  <c r="TX52" i="8"/>
  <c r="TY52" i="8"/>
  <c r="TZ52" i="8"/>
  <c r="UA52" i="8"/>
  <c r="UB52" i="8"/>
  <c r="UC52" i="8"/>
  <c r="UD52" i="8"/>
  <c r="UE52" i="8"/>
  <c r="UF52" i="8"/>
  <c r="UI52" i="8"/>
  <c r="UJ52" i="8"/>
  <c r="UK52" i="8"/>
  <c r="UL52" i="8"/>
  <c r="UM52" i="8"/>
  <c r="UN52" i="8"/>
  <c r="UO52" i="8"/>
  <c r="UP52" i="8"/>
  <c r="UQ52" i="8"/>
  <c r="UR52" i="8"/>
  <c r="UU52" i="8"/>
  <c r="UV52" i="8"/>
  <c r="UW52" i="8"/>
  <c r="UX52" i="8"/>
  <c r="UY52" i="8"/>
  <c r="UZ52" i="8"/>
  <c r="VA52" i="8"/>
  <c r="VB52" i="8"/>
  <c r="VC52" i="8"/>
  <c r="VD52" i="8"/>
  <c r="VG52" i="8"/>
  <c r="VH52" i="8"/>
  <c r="VI52" i="8"/>
  <c r="VJ52" i="8"/>
  <c r="VK52" i="8"/>
  <c r="VL52" i="8"/>
  <c r="VM52" i="8"/>
  <c r="VN52" i="8"/>
  <c r="VO52" i="8"/>
  <c r="VP52" i="8"/>
  <c r="VS52" i="8"/>
  <c r="VT52" i="8"/>
  <c r="VU52" i="8"/>
  <c r="VV52" i="8"/>
  <c r="VW52" i="8"/>
  <c r="VX52" i="8"/>
  <c r="VY52" i="8"/>
  <c r="VZ52" i="8"/>
  <c r="WA52" i="8"/>
  <c r="WB52" i="8"/>
  <c r="WE52" i="8"/>
  <c r="WF52" i="8"/>
  <c r="WG52" i="8"/>
  <c r="WH52" i="8"/>
  <c r="WI52" i="8"/>
  <c r="WJ52" i="8"/>
  <c r="WK52" i="8"/>
  <c r="WL52" i="8"/>
  <c r="WM52" i="8"/>
  <c r="WN52" i="8"/>
  <c r="WQ52" i="8"/>
  <c r="WR52" i="8"/>
  <c r="WS52" i="8"/>
  <c r="WT52" i="8"/>
  <c r="WU52" i="8"/>
  <c r="WV52" i="8"/>
  <c r="WW52" i="8"/>
  <c r="WX52" i="8"/>
  <c r="WY52" i="8"/>
  <c r="WZ52" i="8"/>
  <c r="XC52" i="8"/>
  <c r="XD52" i="8"/>
  <c r="XE52" i="8"/>
  <c r="XF52" i="8"/>
  <c r="XG52" i="8"/>
  <c r="XH52" i="8"/>
  <c r="XI52" i="8"/>
  <c r="XJ52" i="8"/>
  <c r="XK52" i="8"/>
  <c r="XL52" i="8"/>
  <c r="XO52" i="8"/>
  <c r="XP52" i="8"/>
  <c r="XQ52" i="8"/>
  <c r="XR52" i="8"/>
  <c r="XS52" i="8"/>
  <c r="XT52" i="8"/>
  <c r="XU52" i="8"/>
  <c r="XV52" i="8"/>
  <c r="XW52" i="8"/>
  <c r="XX52" i="8"/>
  <c r="YA52" i="8"/>
  <c r="YB52" i="8"/>
  <c r="YC52" i="8"/>
  <c r="YD52" i="8"/>
  <c r="YE52" i="8"/>
  <c r="YF52" i="8"/>
  <c r="YG52" i="8"/>
  <c r="YH52" i="8"/>
  <c r="YI52" i="8"/>
  <c r="YJ52" i="8"/>
  <c r="YM52" i="8"/>
  <c r="YN52" i="8"/>
  <c r="YO52" i="8"/>
  <c r="YP52" i="8"/>
  <c r="YQ52" i="8"/>
  <c r="YR52" i="8"/>
  <c r="YS52" i="8"/>
  <c r="YT52" i="8"/>
  <c r="YU52" i="8"/>
  <c r="YV52" i="8"/>
  <c r="YY52" i="8"/>
  <c r="YZ52" i="8"/>
  <c r="ZA52" i="8"/>
  <c r="ZB52" i="8"/>
  <c r="ZC52" i="8"/>
  <c r="ZD52" i="8"/>
  <c r="ZE52" i="8"/>
  <c r="ZF52" i="8"/>
  <c r="ZG52" i="8"/>
  <c r="ZH52" i="8"/>
  <c r="ZK52" i="8"/>
  <c r="ZL52" i="8"/>
  <c r="ZM52" i="8"/>
  <c r="ZN52" i="8"/>
  <c r="ZO52" i="8"/>
  <c r="ZP52" i="8"/>
  <c r="ZQ52" i="8"/>
  <c r="ZR52" i="8"/>
  <c r="ZS52" i="8"/>
  <c r="ZT52" i="8"/>
  <c r="ZW52" i="8"/>
  <c r="ZX52" i="8"/>
  <c r="ZY52" i="8"/>
  <c r="ZZ52" i="8"/>
  <c r="AAA52" i="8"/>
  <c r="AAB52" i="8"/>
  <c r="AAC52" i="8"/>
  <c r="AAD52" i="8"/>
  <c r="AAE52" i="8"/>
  <c r="AAF52" i="8"/>
  <c r="AAI52" i="8"/>
  <c r="AAJ52" i="8"/>
  <c r="AAK52" i="8"/>
  <c r="AAL52" i="8"/>
  <c r="AAM52" i="8"/>
  <c r="AAN52" i="8"/>
  <c r="AAO52" i="8"/>
  <c r="AAP52" i="8"/>
  <c r="AAQ52" i="8"/>
  <c r="AAR52" i="8"/>
  <c r="AAU52" i="8"/>
  <c r="AAV52" i="8"/>
  <c r="AAW52" i="8"/>
  <c r="AAX52" i="8"/>
  <c r="AAY52" i="8"/>
  <c r="AAZ52" i="8"/>
  <c r="ABA52" i="8"/>
  <c r="ABB52" i="8"/>
  <c r="ABC52" i="8"/>
  <c r="ABD52" i="8"/>
  <c r="ABG52" i="8"/>
  <c r="ABH52" i="8"/>
  <c r="ABI52" i="8"/>
  <c r="ABJ52" i="8"/>
  <c r="ABK52" i="8"/>
  <c r="ABL52" i="8"/>
  <c r="ABM52" i="8"/>
  <c r="ABN52" i="8"/>
  <c r="ABO52" i="8"/>
  <c r="ABP52" i="8"/>
  <c r="ABS52" i="8"/>
  <c r="ABT52" i="8"/>
  <c r="ABU52" i="8"/>
  <c r="ABV52" i="8"/>
  <c r="ABW52" i="8"/>
  <c r="ABX52" i="8"/>
  <c r="ABY52" i="8"/>
  <c r="ABZ52" i="8"/>
  <c r="ACA52" i="8"/>
  <c r="ACB52" i="8"/>
  <c r="ACE52" i="8"/>
  <c r="ACF52" i="8"/>
  <c r="ACG52" i="8"/>
  <c r="ACH52" i="8"/>
  <c r="ACI52" i="8"/>
  <c r="ACJ52" i="8"/>
  <c r="ACK52" i="8"/>
  <c r="ACL52" i="8"/>
  <c r="ACM52" i="8"/>
  <c r="ACN52" i="8"/>
  <c r="ACQ52" i="8"/>
  <c r="ACR52" i="8"/>
  <c r="ACS52" i="8"/>
  <c r="ACT52" i="8"/>
  <c r="ACU52" i="8"/>
  <c r="ACV52" i="8"/>
  <c r="ACW52" i="8"/>
  <c r="ACX52" i="8"/>
  <c r="ACY52" i="8"/>
  <c r="ACZ52" i="8"/>
  <c r="ADC52" i="8"/>
  <c r="ADD52" i="8"/>
  <c r="ADE52" i="8"/>
  <c r="ADF52" i="8"/>
  <c r="ADG52" i="8"/>
  <c r="ADH52" i="8"/>
  <c r="ADI52" i="8"/>
  <c r="ADJ52" i="8"/>
  <c r="ADK52" i="8"/>
  <c r="ADL52" i="8"/>
  <c r="ADO52" i="8"/>
  <c r="ADP52" i="8"/>
  <c r="ADQ52" i="8"/>
  <c r="ADR52" i="8"/>
  <c r="ADS52" i="8"/>
  <c r="ADT52" i="8"/>
  <c r="ADU52" i="8"/>
  <c r="ADV52" i="8"/>
  <c r="ADW52" i="8"/>
  <c r="ADX52" i="8"/>
  <c r="AEA52" i="8"/>
  <c r="AEB52" i="8"/>
  <c r="AEC52" i="8"/>
  <c r="AED52" i="8"/>
  <c r="AEE52" i="8"/>
  <c r="AEF52" i="8"/>
  <c r="AEG52" i="8"/>
  <c r="AEH52" i="8"/>
  <c r="AEI52" i="8"/>
  <c r="AEJ52" i="8"/>
  <c r="AEM52" i="8"/>
  <c r="AEN52" i="8"/>
  <c r="AEO52" i="8"/>
  <c r="AEP52" i="8"/>
  <c r="AEQ52" i="8"/>
  <c r="AER52" i="8"/>
  <c r="AES52" i="8"/>
  <c r="AET52" i="8"/>
  <c r="AEU52" i="8"/>
  <c r="AEV52" i="8"/>
  <c r="AEY52" i="8"/>
  <c r="AEZ52" i="8"/>
  <c r="AFA52" i="8"/>
  <c r="AFB52" i="8"/>
  <c r="AFC52" i="8"/>
  <c r="AFD52" i="8"/>
  <c r="AFE52" i="8"/>
  <c r="AFF52" i="8"/>
  <c r="AFG52" i="8"/>
  <c r="AFH52" i="8"/>
  <c r="AFK52" i="8"/>
  <c r="AFL52" i="8"/>
  <c r="AFM52" i="8"/>
  <c r="AFN52" i="8"/>
  <c r="AFO52" i="8"/>
  <c r="AFP52" i="8"/>
  <c r="AFQ52" i="8"/>
  <c r="AFR52" i="8"/>
  <c r="AFS52" i="8"/>
  <c r="AFT52" i="8"/>
  <c r="AFW52" i="8"/>
  <c r="AFX52" i="8"/>
  <c r="AFY52" i="8"/>
  <c r="AFZ52" i="8"/>
  <c r="AGA52" i="8"/>
  <c r="AGB52" i="8"/>
  <c r="AGC52" i="8"/>
  <c r="AGD52" i="8"/>
  <c r="AGE52" i="8"/>
  <c r="AGF52" i="8"/>
  <c r="AGI52" i="8"/>
  <c r="AGJ52" i="8"/>
  <c r="AGK52" i="8"/>
  <c r="AGL52" i="8"/>
  <c r="AGM52" i="8"/>
  <c r="AGN52" i="8"/>
  <c r="AGO52" i="8"/>
  <c r="AGP52" i="8"/>
  <c r="AGQ52" i="8"/>
  <c r="AGR52" i="8"/>
  <c r="AGU52" i="8"/>
  <c r="AGV52" i="8"/>
  <c r="AGW52" i="8"/>
  <c r="AGX52" i="8"/>
  <c r="AGY52" i="8"/>
  <c r="AGZ52" i="8"/>
  <c r="AHA52" i="8"/>
  <c r="AHB52" i="8"/>
  <c r="AHC52" i="8"/>
  <c r="AHD52" i="8"/>
  <c r="AHG52" i="8"/>
  <c r="AHH52" i="8"/>
  <c r="AHI52" i="8"/>
  <c r="AHJ52" i="8"/>
  <c r="AHK52" i="8"/>
  <c r="AHL52" i="8"/>
  <c r="AHM52" i="8"/>
  <c r="AHN52" i="8"/>
  <c r="AHO52" i="8"/>
  <c r="AHP52" i="8"/>
  <c r="AHS52" i="8"/>
  <c r="AHT52" i="8"/>
  <c r="AHU52" i="8"/>
  <c r="AHV52" i="8"/>
  <c r="AHW52" i="8"/>
  <c r="AHX52" i="8"/>
  <c r="AHY52" i="8"/>
  <c r="AHZ52" i="8"/>
  <c r="AIA52" i="8"/>
  <c r="AIB52" i="8"/>
  <c r="AIE52" i="8"/>
  <c r="AIF52" i="8"/>
  <c r="AIG52" i="8"/>
  <c r="AIH52" i="8"/>
  <c r="AII52" i="8"/>
  <c r="AIJ52" i="8"/>
  <c r="AIK52" i="8"/>
  <c r="AIL52" i="8"/>
  <c r="AIM52" i="8"/>
  <c r="AIN52" i="8"/>
  <c r="AIQ52" i="8"/>
  <c r="AIR52" i="8"/>
  <c r="AIS52" i="8"/>
  <c r="AIT52" i="8"/>
  <c r="AIU52" i="8"/>
  <c r="AIV52" i="8"/>
  <c r="AIW52" i="8"/>
  <c r="AIX52" i="8"/>
  <c r="AIY52" i="8"/>
  <c r="AIZ52" i="8"/>
  <c r="AJC52" i="8"/>
  <c r="AJD52" i="8"/>
  <c r="AJE52" i="8"/>
  <c r="AJF52" i="8"/>
  <c r="AJG52" i="8"/>
  <c r="AJH52" i="8"/>
  <c r="AJI52" i="8"/>
  <c r="AJJ52" i="8"/>
  <c r="AJK52" i="8"/>
  <c r="AJL52" i="8"/>
  <c r="AJO52" i="8"/>
  <c r="AJP52" i="8"/>
  <c r="AJQ52" i="8"/>
  <c r="AJR52" i="8"/>
  <c r="AJS52" i="8"/>
  <c r="AJT52" i="8"/>
  <c r="AJU52" i="8"/>
  <c r="AJV52" i="8"/>
  <c r="AJW52" i="8"/>
  <c r="AJX52" i="8"/>
  <c r="AKA52" i="8"/>
  <c r="AKB52" i="8"/>
  <c r="AKC52" i="8"/>
  <c r="AKD52" i="8"/>
  <c r="AKE52" i="8"/>
  <c r="AKF52" i="8"/>
  <c r="AKG52" i="8"/>
  <c r="AKH52" i="8"/>
  <c r="AKI52" i="8"/>
  <c r="AKJ52" i="8"/>
  <c r="AKM52" i="8"/>
  <c r="AKN52" i="8"/>
  <c r="AKO52" i="8"/>
  <c r="AKP52" i="8"/>
  <c r="AKQ52" i="8"/>
  <c r="AKR52" i="8"/>
  <c r="AKS52" i="8"/>
  <c r="AKT52" i="8"/>
  <c r="AKU52" i="8"/>
  <c r="AKV52" i="8"/>
  <c r="AKY52" i="8"/>
  <c r="AKZ52" i="8"/>
  <c r="ALA52" i="8"/>
  <c r="ALB52" i="8"/>
  <c r="ALC52" i="8"/>
  <c r="ALD52" i="8"/>
  <c r="ALE52" i="8"/>
  <c r="ALF52" i="8"/>
  <c r="ALG52" i="8"/>
  <c r="ALH52" i="8"/>
  <c r="ALK52" i="8"/>
  <c r="ALL52" i="8"/>
  <c r="ALM52" i="8"/>
  <c r="ALN52" i="8"/>
  <c r="ALO52" i="8"/>
  <c r="ALP52" i="8"/>
  <c r="ALQ52" i="8"/>
  <c r="ALR52" i="8"/>
  <c r="ALS52" i="8"/>
  <c r="ALT52" i="8"/>
  <c r="ALW52" i="8"/>
  <c r="ALX52" i="8"/>
  <c r="ALY52" i="8"/>
  <c r="ALZ52" i="8"/>
  <c r="AMA52" i="8"/>
  <c r="AMB52" i="8"/>
  <c r="AMC52" i="8"/>
  <c r="AMD52" i="8"/>
  <c r="AME52" i="8"/>
  <c r="AMF52" i="8"/>
  <c r="AMG52" i="8"/>
  <c r="AMI52" i="8"/>
  <c r="AMJ52" i="8"/>
  <c r="AMK52" i="8"/>
  <c r="AML52" i="8"/>
  <c r="AMM52" i="8"/>
  <c r="AMN52" i="8"/>
  <c r="AMO52" i="8"/>
  <c r="AMP52" i="8"/>
  <c r="AMQ52" i="8"/>
  <c r="AMR52" i="8"/>
  <c r="AMS52" i="8"/>
  <c r="AMT52" i="8"/>
  <c r="AMU52" i="8"/>
  <c r="AMV52" i="8"/>
  <c r="AMW52" i="8"/>
  <c r="AMX52" i="8"/>
  <c r="AMY52" i="8"/>
  <c r="AMZ52" i="8"/>
  <c r="ANA52" i="8"/>
  <c r="ANB52" i="8"/>
  <c r="ANC52" i="8"/>
  <c r="AND52" i="8"/>
  <c r="ANE52" i="8"/>
  <c r="ANF52" i="8"/>
  <c r="ANG52" i="8"/>
  <c r="ANH52" i="8"/>
  <c r="ANI52" i="8"/>
  <c r="ANJ52" i="8"/>
  <c r="ANK52" i="8"/>
  <c r="ANL52" i="8"/>
  <c r="ANM52" i="8"/>
  <c r="ANN52" i="8"/>
  <c r="ANO52" i="8"/>
  <c r="ANP52" i="8"/>
  <c r="ANQ52" i="8"/>
  <c r="ANR52" i="8"/>
  <c r="ANS52" i="8"/>
  <c r="ANT52" i="8"/>
  <c r="ANU52" i="8"/>
  <c r="ANV52" i="8"/>
  <c r="ANW52" i="8"/>
  <c r="ANX52" i="8"/>
  <c r="ANY52" i="8"/>
  <c r="ANZ52" i="8"/>
  <c r="AOA52" i="8"/>
  <c r="AOB52" i="8"/>
  <c r="AOC52" i="8"/>
  <c r="AOD52" i="8"/>
  <c r="AOE52" i="8"/>
  <c r="AOF52" i="8"/>
  <c r="AOG52" i="8"/>
  <c r="AOH52" i="8"/>
  <c r="AOI52" i="8"/>
  <c r="AOJ52" i="8"/>
  <c r="AOK52" i="8"/>
  <c r="AOL52" i="8"/>
  <c r="AOM52" i="8"/>
  <c r="AON52" i="8"/>
  <c r="AOO52" i="8"/>
  <c r="AOP52" i="8"/>
  <c r="AOQ52" i="8"/>
  <c r="AOR52" i="8"/>
  <c r="AOS52" i="8"/>
  <c r="AOT52" i="8"/>
  <c r="AOU52" i="8"/>
  <c r="AOV52" i="8"/>
  <c r="AOW52" i="8"/>
  <c r="AOX52" i="8"/>
  <c r="AOY52" i="8"/>
  <c r="AOZ52" i="8"/>
  <c r="APA52" i="8"/>
  <c r="APB52" i="8"/>
  <c r="APC52" i="8"/>
  <c r="APD52" i="8"/>
  <c r="APE52" i="8"/>
  <c r="APF52" i="8"/>
  <c r="APG52" i="8"/>
  <c r="APH52" i="8"/>
  <c r="API52" i="8"/>
  <c r="APJ52" i="8"/>
  <c r="APK52" i="8"/>
  <c r="APL52" i="8"/>
  <c r="APM52" i="8"/>
  <c r="APN52" i="8"/>
  <c r="APO52" i="8"/>
  <c r="APP52" i="8"/>
  <c r="APQ52" i="8"/>
  <c r="APR52" i="8"/>
  <c r="APS52" i="8"/>
  <c r="APT52" i="8"/>
  <c r="APU52" i="8"/>
  <c r="APV52" i="8"/>
  <c r="APW52" i="8"/>
  <c r="APX52" i="8"/>
  <c r="APY52" i="8"/>
  <c r="APZ52" i="8"/>
  <c r="AQA52" i="8"/>
  <c r="AQB52" i="8"/>
  <c r="AQC52" i="8"/>
  <c r="AQD52" i="8"/>
  <c r="AQE52" i="8"/>
  <c r="AQF52" i="8"/>
  <c r="AQG52" i="8"/>
  <c r="AQH52" i="8"/>
  <c r="AQI52" i="8"/>
  <c r="AQJ52" i="8"/>
  <c r="AQK52" i="8"/>
  <c r="AQL52" i="8"/>
  <c r="AQM52" i="8"/>
  <c r="AQN52" i="8"/>
  <c r="AQO52" i="8"/>
  <c r="AQP52" i="8"/>
  <c r="AQQ52" i="8"/>
  <c r="AQR52" i="8"/>
  <c r="AQS52" i="8"/>
  <c r="AQT52" i="8"/>
  <c r="AQU52" i="8"/>
  <c r="AQV52" i="8"/>
  <c r="AQW52" i="8"/>
  <c r="AQX52" i="8"/>
  <c r="AQY52" i="8"/>
  <c r="AQZ52" i="8"/>
  <c r="ARA52" i="8"/>
  <c r="ARB52" i="8"/>
  <c r="ARC52" i="8"/>
  <c r="ARD52" i="8"/>
  <c r="ARE52" i="8"/>
  <c r="ARF52" i="8"/>
  <c r="ARG52" i="8"/>
  <c r="ARH52" i="8"/>
  <c r="ARI52" i="8"/>
  <c r="ARJ52" i="8"/>
  <c r="ARK52" i="8"/>
  <c r="ARL52" i="8"/>
  <c r="ARM52" i="8"/>
  <c r="ARN52" i="8"/>
  <c r="ARO52" i="8"/>
  <c r="ARP52" i="8"/>
  <c r="ARQ52" i="8"/>
  <c r="ARR52" i="8"/>
  <c r="ARS52" i="8"/>
  <c r="ART52" i="8"/>
  <c r="ARU52" i="8"/>
  <c r="ARV52" i="8"/>
  <c r="ARW52" i="8"/>
  <c r="ARX52" i="8"/>
  <c r="ARY52" i="8"/>
  <c r="ARZ52" i="8"/>
  <c r="ASA52" i="8"/>
  <c r="ASB52" i="8"/>
  <c r="ASC52" i="8"/>
  <c r="ASD52" i="8"/>
  <c r="ASE52" i="8"/>
  <c r="ASF52" i="8"/>
  <c r="ASG52" i="8"/>
  <c r="ASH52" i="8"/>
  <c r="ASI52" i="8"/>
  <c r="ASJ52" i="8"/>
  <c r="ASK52" i="8"/>
  <c r="ASL52" i="8"/>
  <c r="ASM52" i="8"/>
  <c r="ASN52" i="8"/>
  <c r="ASO52" i="8"/>
  <c r="ASP52" i="8"/>
  <c r="ASQ52" i="8"/>
  <c r="ASR52" i="8"/>
  <c r="ASS52" i="8"/>
  <c r="AST52" i="8"/>
  <c r="ASU52" i="8"/>
  <c r="ASV52" i="8"/>
  <c r="ASW52" i="8"/>
  <c r="ASX52" i="8"/>
  <c r="ASY52" i="8"/>
  <c r="ASZ52" i="8"/>
  <c r="ATA52" i="8"/>
  <c r="ATB52" i="8"/>
  <c r="ATC52" i="8"/>
  <c r="ATD52" i="8"/>
  <c r="ATE52" i="8"/>
  <c r="ATF52" i="8"/>
  <c r="ATG52" i="8"/>
  <c r="ATH52" i="8"/>
  <c r="ATI52" i="8"/>
  <c r="ATJ52" i="8"/>
  <c r="ATK52" i="8"/>
  <c r="ATL52" i="8"/>
  <c r="ATM52" i="8"/>
  <c r="ATN52" i="8"/>
  <c r="ATO52" i="8"/>
  <c r="ATP52" i="8"/>
  <c r="ATQ52" i="8"/>
  <c r="ATR52" i="8"/>
  <c r="ATS52" i="8"/>
  <c r="ATT52" i="8"/>
  <c r="ATU52" i="8"/>
  <c r="ATV52" i="8"/>
  <c r="ATW52" i="8"/>
  <c r="ATX52" i="8"/>
  <c r="ATY52" i="8"/>
  <c r="ATZ52" i="8"/>
  <c r="AUA52" i="8"/>
  <c r="AUB52" i="8"/>
  <c r="AUC52" i="8"/>
  <c r="AUD52" i="8"/>
  <c r="AUE52" i="8"/>
  <c r="AUF52" i="8"/>
  <c r="AUG52" i="8"/>
  <c r="AUH52" i="8"/>
  <c r="AUI52" i="8"/>
  <c r="AUJ52" i="8"/>
  <c r="AUK52" i="8"/>
  <c r="AUL52" i="8"/>
  <c r="AUM52" i="8"/>
  <c r="AUN52" i="8"/>
  <c r="AUO52" i="8"/>
  <c r="AUP52" i="8"/>
  <c r="AUQ52" i="8"/>
  <c r="AUR52" i="8"/>
  <c r="AUS52" i="8"/>
  <c r="AUT52" i="8"/>
  <c r="AUU52" i="8"/>
  <c r="AUV52" i="8"/>
  <c r="AUW52" i="8"/>
  <c r="AUX52" i="8"/>
  <c r="AUY52" i="8"/>
  <c r="AUZ52" i="8"/>
  <c r="AVA52" i="8"/>
  <c r="AVB52" i="8"/>
  <c r="AVC52" i="8"/>
  <c r="AVD52" i="8"/>
  <c r="AVE52" i="8"/>
  <c r="AVF52" i="8"/>
  <c r="AVG52" i="8"/>
  <c r="AVH52" i="8"/>
  <c r="AVI52" i="8"/>
  <c r="AVJ52" i="8"/>
  <c r="AVK52" i="8"/>
  <c r="AVL52" i="8"/>
  <c r="AVM52" i="8"/>
  <c r="AVN52" i="8"/>
  <c r="AVO52" i="8"/>
  <c r="AVP52" i="8"/>
  <c r="AVQ52" i="8"/>
  <c r="AVR52" i="8"/>
  <c r="AVS52" i="8"/>
  <c r="AVT52" i="8"/>
  <c r="AVU52" i="8"/>
  <c r="AVV52" i="8"/>
  <c r="AVW52" i="8"/>
  <c r="AVX52" i="8"/>
  <c r="AVY52" i="8"/>
  <c r="AVZ52" i="8"/>
  <c r="AWA52" i="8"/>
  <c r="AWB52" i="8"/>
  <c r="AWC52" i="8"/>
  <c r="AWD52" i="8"/>
  <c r="AWE52" i="8"/>
  <c r="AWF52" i="8"/>
  <c r="AWG52" i="8"/>
  <c r="AWH52" i="8"/>
  <c r="AWI52" i="8"/>
  <c r="AWJ52" i="8"/>
  <c r="AWK52" i="8"/>
  <c r="AWL52" i="8"/>
  <c r="AWM52" i="8"/>
  <c r="AWN52" i="8"/>
  <c r="AWO52" i="8"/>
  <c r="AWP52" i="8"/>
  <c r="AWQ52" i="8"/>
  <c r="AWR52" i="8"/>
  <c r="AWS52" i="8"/>
  <c r="AWT52" i="8"/>
  <c r="AWU52" i="8"/>
  <c r="AWV52" i="8"/>
  <c r="AWW52" i="8"/>
  <c r="AWX52" i="8"/>
  <c r="AWY52" i="8"/>
  <c r="AWZ52" i="8"/>
  <c r="AXA52" i="8"/>
  <c r="AXB52" i="8"/>
  <c r="AXC52" i="8"/>
  <c r="AXD52" i="8"/>
  <c r="AXE52" i="8"/>
  <c r="AXF52" i="8"/>
  <c r="AXG52" i="8"/>
  <c r="AXH52" i="8"/>
  <c r="AXI52" i="8"/>
  <c r="AXJ52" i="8"/>
  <c r="AXK52" i="8"/>
  <c r="AXL52" i="8"/>
  <c r="AXM52" i="8"/>
  <c r="AXN52" i="8"/>
  <c r="AXO52" i="8"/>
  <c r="AXP52" i="8"/>
  <c r="AXQ52" i="8"/>
  <c r="AXR52" i="8"/>
  <c r="AXS52" i="8"/>
  <c r="AXT52" i="8"/>
  <c r="AXU52" i="8"/>
  <c r="AXV52" i="8"/>
  <c r="AXW52" i="8"/>
  <c r="AXX52" i="8"/>
  <c r="AXY52" i="8"/>
  <c r="AXZ52" i="8"/>
  <c r="AYA52" i="8"/>
  <c r="AYB52" i="8"/>
  <c r="AYC52" i="8"/>
  <c r="AYD52" i="8"/>
  <c r="AYE52" i="8"/>
  <c r="AYF52" i="8"/>
  <c r="AYG52" i="8"/>
  <c r="AYH52" i="8"/>
  <c r="AYI52" i="8"/>
  <c r="AYJ52" i="8"/>
  <c r="AYK52" i="8"/>
  <c r="AYL52" i="8"/>
  <c r="AYM52" i="8"/>
  <c r="AYN52" i="8"/>
  <c r="AYO52" i="8"/>
  <c r="AYP52" i="8"/>
  <c r="AYQ52" i="8"/>
  <c r="AYR52" i="8"/>
  <c r="AYS52" i="8"/>
  <c r="AYT52" i="8"/>
  <c r="AYU52" i="8"/>
  <c r="AYV52" i="8"/>
  <c r="AYW52" i="8"/>
  <c r="AYX52" i="8"/>
  <c r="AYY52" i="8"/>
  <c r="AYZ52" i="8"/>
  <c r="AZA52" i="8"/>
  <c r="AZB52" i="8"/>
  <c r="AZC52" i="8"/>
  <c r="AZD52" i="8"/>
  <c r="AZE52" i="8"/>
  <c r="AZF52" i="8"/>
  <c r="AZG52" i="8"/>
  <c r="AZH52" i="8"/>
  <c r="AZI52" i="8"/>
  <c r="AZJ52" i="8"/>
  <c r="AZK52" i="8"/>
  <c r="AZL52" i="8"/>
  <c r="AZM52" i="8"/>
  <c r="AZN52" i="8"/>
  <c r="AZO52" i="8"/>
  <c r="AZP52" i="8"/>
  <c r="AZQ52" i="8"/>
  <c r="AZR52" i="8"/>
  <c r="AZS52" i="8"/>
  <c r="AZT52" i="8"/>
  <c r="AZU52" i="8"/>
  <c r="AZV52" i="8"/>
  <c r="AZW52" i="8"/>
  <c r="AZX52" i="8"/>
  <c r="AZY52" i="8"/>
  <c r="AZZ52" i="8"/>
  <c r="BAA52" i="8"/>
  <c r="BAB52" i="8"/>
  <c r="BAC52" i="8"/>
  <c r="BAD52" i="8"/>
  <c r="BAE52" i="8"/>
  <c r="BAF52" i="8"/>
  <c r="BAG52" i="8"/>
  <c r="BAH52" i="8"/>
  <c r="BAI52" i="8"/>
  <c r="BAJ52" i="8"/>
  <c r="BAK52" i="8"/>
  <c r="BAL52" i="8"/>
  <c r="BAM52" i="8"/>
  <c r="BAN52" i="8"/>
  <c r="BAO52" i="8"/>
  <c r="BAP52" i="8"/>
  <c r="BAQ52" i="8"/>
  <c r="BAR52" i="8"/>
  <c r="BAS52" i="8"/>
  <c r="BAT52" i="8"/>
  <c r="BAU52" i="8"/>
  <c r="BAV52" i="8"/>
  <c r="BAW52" i="8"/>
  <c r="BAX52" i="8"/>
  <c r="BAY52" i="8"/>
  <c r="BAZ52" i="8"/>
  <c r="BBA52" i="8"/>
  <c r="BBB52" i="8"/>
  <c r="BBC52" i="8"/>
  <c r="BBD52" i="8"/>
  <c r="BBE52" i="8"/>
  <c r="BBF52" i="8"/>
  <c r="BBG52" i="8"/>
  <c r="BBH52" i="8"/>
  <c r="BBI52" i="8"/>
  <c r="BBJ52" i="8"/>
  <c r="BBK52" i="8"/>
  <c r="BBL52" i="8"/>
  <c r="BBM52" i="8"/>
  <c r="BBN52" i="8"/>
  <c r="BBO52" i="8"/>
  <c r="BBP52" i="8"/>
  <c r="BBQ52" i="8"/>
  <c r="BBR52" i="8"/>
  <c r="BBS52" i="8"/>
  <c r="BBT52" i="8"/>
  <c r="BBU52" i="8"/>
  <c r="BBV52" i="8"/>
  <c r="BBW52" i="8"/>
  <c r="BBX52" i="8"/>
  <c r="BBY52" i="8"/>
  <c r="BBZ52" i="8"/>
  <c r="BCA52" i="8"/>
  <c r="BCB52" i="8"/>
  <c r="BCC52" i="8"/>
  <c r="BCD52" i="8"/>
  <c r="BCE52" i="8"/>
  <c r="BCF52" i="8"/>
  <c r="BCG52" i="8"/>
  <c r="BCH52" i="8"/>
  <c r="BCI52" i="8"/>
  <c r="BCJ52" i="8"/>
  <c r="BCK52" i="8"/>
  <c r="BCL52" i="8"/>
  <c r="BCM52" i="8"/>
  <c r="BCN52" i="8"/>
  <c r="BCO52" i="8"/>
  <c r="BCP52" i="8"/>
  <c r="BCQ52" i="8"/>
  <c r="BCR52" i="8"/>
  <c r="BCS52" i="8"/>
  <c r="BCT52" i="8"/>
  <c r="BCU52" i="8"/>
  <c r="BCV52" i="8"/>
  <c r="BCW52" i="8"/>
  <c r="BCX52" i="8"/>
  <c r="BCY52" i="8"/>
  <c r="BCZ52" i="8"/>
  <c r="BDA52" i="8"/>
  <c r="BDB52" i="8"/>
  <c r="BDC52" i="8"/>
  <c r="BDD52" i="8"/>
  <c r="BDE52" i="8"/>
  <c r="BDF52" i="8"/>
  <c r="BDG52" i="8"/>
  <c r="BDH52" i="8"/>
  <c r="BDI52" i="8"/>
  <c r="BDJ52" i="8"/>
  <c r="BDK52" i="8"/>
  <c r="BDL52" i="8"/>
  <c r="BDM52" i="8"/>
  <c r="BDN52" i="8"/>
  <c r="BDO52" i="8"/>
  <c r="BDP52" i="8"/>
  <c r="BDQ52" i="8"/>
  <c r="BDR52" i="8"/>
  <c r="BDS52" i="8"/>
  <c r="BDT52" i="8"/>
  <c r="BDU52" i="8"/>
  <c r="BDV52" i="8"/>
  <c r="BDW52" i="8"/>
  <c r="BDX52" i="8"/>
  <c r="BDY52" i="8"/>
  <c r="BDZ52" i="8"/>
  <c r="BEA52" i="8"/>
  <c r="BEB52" i="8"/>
  <c r="BEC52" i="8"/>
  <c r="BED52" i="8"/>
  <c r="BEE52" i="8"/>
  <c r="BEF52" i="8"/>
  <c r="BEG52" i="8"/>
  <c r="BEH52" i="8"/>
  <c r="BEI52" i="8"/>
  <c r="BEJ52" i="8"/>
  <c r="BEK52" i="8"/>
  <c r="BEL52" i="8"/>
  <c r="BEM52" i="8"/>
  <c r="BEN52" i="8"/>
  <c r="BEO52" i="8"/>
  <c r="BEP52" i="8"/>
  <c r="BEQ52" i="8"/>
  <c r="BER52" i="8"/>
  <c r="BES52" i="8"/>
  <c r="BET52" i="8"/>
  <c r="BEU52" i="8"/>
  <c r="BEV52" i="8"/>
  <c r="BEW52" i="8"/>
  <c r="BEX52" i="8"/>
  <c r="BEY52" i="8"/>
  <c r="BEZ52" i="8"/>
  <c r="BFA52" i="8"/>
  <c r="BFB52" i="8"/>
  <c r="BFC52" i="8"/>
  <c r="BFD52" i="8"/>
  <c r="BFE52" i="8"/>
  <c r="BFF52" i="8"/>
  <c r="BFG52" i="8"/>
  <c r="BFH52" i="8"/>
  <c r="BFI52" i="8"/>
  <c r="BFJ52" i="8"/>
  <c r="BFK52" i="8"/>
  <c r="BFL52" i="8"/>
  <c r="BFM52" i="8"/>
  <c r="BFN52" i="8"/>
  <c r="BFO52" i="8"/>
  <c r="BFP52" i="8"/>
  <c r="BFQ52" i="8"/>
  <c r="BFR52" i="8"/>
  <c r="BFS52" i="8"/>
  <c r="BFT52" i="8"/>
  <c r="BFU52" i="8"/>
  <c r="BFV52" i="8"/>
  <c r="BFW52" i="8"/>
  <c r="BFX52" i="8"/>
  <c r="BFY52" i="8"/>
  <c r="BFZ52" i="8"/>
  <c r="BGA52" i="8"/>
  <c r="BGB52" i="8"/>
  <c r="BGC52" i="8"/>
  <c r="BGD52" i="8"/>
  <c r="BGE52" i="8"/>
  <c r="BGF52" i="8"/>
  <c r="BGG52" i="8"/>
  <c r="BGH52" i="8"/>
  <c r="BGI52" i="8"/>
  <c r="BGJ52" i="8"/>
  <c r="BGK52" i="8"/>
  <c r="BGL52" i="8"/>
  <c r="BGM52" i="8"/>
  <c r="BGN52" i="8"/>
  <c r="BGO52" i="8"/>
  <c r="BGP52" i="8"/>
  <c r="BGQ52" i="8"/>
  <c r="BGR52" i="8"/>
  <c r="BGS52" i="8"/>
  <c r="BGT52" i="8"/>
  <c r="BGU52" i="8"/>
  <c r="BGV52" i="8"/>
  <c r="BGW52" i="8"/>
  <c r="BGX52" i="8"/>
  <c r="BGY52" i="8"/>
  <c r="BGZ52" i="8"/>
  <c r="BHA52" i="8"/>
  <c r="BHB52" i="8"/>
  <c r="BHC52" i="8"/>
  <c r="BHD52" i="8"/>
  <c r="BHE52" i="8"/>
  <c r="BHF52" i="8"/>
  <c r="BHG52" i="8"/>
  <c r="BHH52" i="8"/>
  <c r="BHI52" i="8"/>
  <c r="BHJ52" i="8"/>
  <c r="BHK52" i="8"/>
  <c r="BHL52" i="8"/>
  <c r="BHM52" i="8"/>
  <c r="BHN52" i="8"/>
  <c r="BHO52" i="8"/>
  <c r="BHP52" i="8"/>
  <c r="BHQ52" i="8"/>
  <c r="BHR52" i="8"/>
  <c r="BHS52" i="8"/>
  <c r="BHT52" i="8"/>
  <c r="BHU52" i="8"/>
  <c r="BHV52" i="8"/>
  <c r="BHW52" i="8"/>
  <c r="BHX52" i="8"/>
  <c r="BHY52" i="8"/>
  <c r="BHZ52" i="8"/>
  <c r="BIA52" i="8"/>
  <c r="BIB52" i="8"/>
  <c r="BIC52" i="8"/>
  <c r="BID52" i="8"/>
  <c r="BIE52" i="8"/>
  <c r="BIF52" i="8"/>
  <c r="BIG52" i="8"/>
  <c r="BIH52" i="8"/>
  <c r="BII52" i="8"/>
  <c r="BIJ52" i="8"/>
  <c r="BIK52" i="8"/>
  <c r="BIL52" i="8"/>
  <c r="BIM52" i="8"/>
  <c r="BIN52" i="8"/>
  <c r="BIO52" i="8"/>
  <c r="BIP52" i="8"/>
  <c r="BIQ52" i="8"/>
  <c r="BIR52" i="8"/>
  <c r="BIS52" i="8"/>
  <c r="BIT52" i="8"/>
  <c r="BIU52" i="8"/>
  <c r="BIV52" i="8"/>
  <c r="BIW52" i="8"/>
  <c r="BIX52" i="8"/>
  <c r="BIY52" i="8"/>
  <c r="BIZ52" i="8"/>
  <c r="BJA52" i="8"/>
  <c r="BJB52" i="8"/>
  <c r="BJC52" i="8"/>
  <c r="BJD52" i="8"/>
  <c r="BJE52" i="8"/>
  <c r="BJF52" i="8"/>
  <c r="BJG52" i="8"/>
  <c r="BJH52" i="8"/>
  <c r="BJI52" i="8"/>
  <c r="BJJ52" i="8"/>
  <c r="BJK52" i="8"/>
  <c r="BJL52" i="8"/>
  <c r="BJM52" i="8"/>
  <c r="BJN52" i="8"/>
  <c r="BJO52" i="8"/>
  <c r="BJP52" i="8"/>
  <c r="BJQ52" i="8"/>
  <c r="BJR52" i="8"/>
  <c r="BJS52" i="8"/>
  <c r="BJT52" i="8"/>
  <c r="BJU52" i="8"/>
  <c r="BJV52" i="8"/>
  <c r="BJW52" i="8"/>
  <c r="BJX52" i="8"/>
  <c r="BJY52" i="8"/>
  <c r="BJZ52" i="8"/>
  <c r="BKA52" i="8"/>
  <c r="BKB52" i="8"/>
  <c r="BKC52" i="8"/>
  <c r="BKD52" i="8"/>
  <c r="BKE52" i="8"/>
  <c r="BKF52" i="8"/>
  <c r="BKG52" i="8"/>
  <c r="BKH52" i="8"/>
  <c r="BKI52" i="8"/>
  <c r="BKJ52" i="8"/>
  <c r="BKK52" i="8"/>
  <c r="BKL52" i="8"/>
  <c r="BKM52" i="8"/>
  <c r="BKN52" i="8"/>
  <c r="BKO52" i="8"/>
  <c r="BKP52" i="8"/>
  <c r="BKQ52" i="8"/>
  <c r="BKR52" i="8"/>
  <c r="BKS52" i="8"/>
  <c r="BKT52" i="8"/>
  <c r="BKU52" i="8"/>
  <c r="BKV52" i="8"/>
  <c r="BKW52" i="8"/>
  <c r="BKX52" i="8"/>
  <c r="BKY52" i="8"/>
  <c r="BKZ52" i="8"/>
  <c r="BLA52" i="8"/>
  <c r="BLB52" i="8"/>
  <c r="BLC52" i="8"/>
  <c r="BLD52" i="8"/>
  <c r="BLE52" i="8"/>
  <c r="BLF52" i="8"/>
  <c r="BLG52" i="8"/>
  <c r="BLH52" i="8"/>
  <c r="BLI52" i="8"/>
  <c r="BLJ52" i="8"/>
  <c r="BLK52" i="8"/>
  <c r="BLL52" i="8"/>
  <c r="BLM52" i="8"/>
  <c r="BLN52" i="8"/>
  <c r="BLO52" i="8"/>
  <c r="BLP52" i="8"/>
  <c r="BLQ52" i="8"/>
  <c r="BLR52" i="8"/>
  <c r="BLS52" i="8"/>
  <c r="BLT52" i="8"/>
  <c r="BLU52" i="8"/>
  <c r="BLV52" i="8"/>
  <c r="BLW52" i="8"/>
  <c r="BLX52" i="8"/>
  <c r="BLY52" i="8"/>
  <c r="BLZ52" i="8"/>
  <c r="BMA52" i="8"/>
  <c r="BMB52" i="8"/>
  <c r="BMC52" i="8"/>
  <c r="BMD52" i="8"/>
  <c r="BME52" i="8"/>
  <c r="BMF52" i="8"/>
  <c r="BMG52" i="8"/>
  <c r="BMH52" i="8"/>
  <c r="BMI52" i="8"/>
  <c r="BMJ52" i="8"/>
  <c r="BMK52" i="8"/>
  <c r="BML52" i="8"/>
  <c r="BMM52" i="8"/>
  <c r="BMN52" i="8"/>
  <c r="BMO52" i="8"/>
  <c r="BMP52" i="8"/>
  <c r="BMQ52" i="8"/>
  <c r="BMR52" i="8"/>
  <c r="BMS52" i="8"/>
  <c r="BMT52" i="8"/>
  <c r="BMU52" i="8"/>
  <c r="BMV52" i="8"/>
  <c r="BMW52" i="8"/>
  <c r="BMX52" i="8"/>
  <c r="BMY52" i="8"/>
  <c r="BMZ52" i="8"/>
  <c r="BNA52" i="8"/>
  <c r="BNB52" i="8"/>
  <c r="BNC52" i="8"/>
  <c r="BND52" i="8"/>
  <c r="BNE52" i="8"/>
  <c r="BNF52" i="8"/>
  <c r="BNG52" i="8"/>
  <c r="BNH52" i="8"/>
  <c r="BNI52" i="8"/>
  <c r="BNJ52" i="8"/>
  <c r="BNK52" i="8"/>
  <c r="BNL52" i="8"/>
  <c r="BNM52" i="8"/>
  <c r="BNN52" i="8"/>
  <c r="BNO52" i="8"/>
  <c r="BNP52" i="8"/>
  <c r="BNQ52" i="8"/>
  <c r="BNR52" i="8"/>
  <c r="BNS52" i="8"/>
  <c r="BNT52" i="8"/>
  <c r="BNU52" i="8"/>
  <c r="BNV52" i="8"/>
  <c r="BNW52" i="8"/>
  <c r="BNX52" i="8"/>
  <c r="BNY52" i="8"/>
  <c r="BNZ52" i="8"/>
  <c r="BOA52" i="8"/>
  <c r="BOB52" i="8"/>
  <c r="BOC52" i="8"/>
  <c r="BOD52" i="8"/>
  <c r="BOE52" i="8"/>
  <c r="BOF52" i="8"/>
  <c r="BOG52" i="8"/>
  <c r="BOH52" i="8"/>
  <c r="BOI52" i="8"/>
  <c r="BOJ52" i="8"/>
  <c r="BOK52" i="8"/>
  <c r="BOL52" i="8"/>
  <c r="BOM52" i="8"/>
  <c r="BON52" i="8"/>
  <c r="BOO52" i="8"/>
  <c r="BOP52" i="8"/>
  <c r="BOQ52" i="8"/>
  <c r="BOR52" i="8"/>
  <c r="BOS52" i="8"/>
  <c r="BOT52" i="8"/>
  <c r="BOU52" i="8"/>
  <c r="BOV52" i="8"/>
  <c r="BOW52" i="8"/>
  <c r="BOX52" i="8"/>
  <c r="BOY52" i="8"/>
  <c r="BOZ52" i="8"/>
  <c r="BPA52" i="8"/>
  <c r="BPB52" i="8"/>
  <c r="BPC52" i="8"/>
  <c r="BPD52" i="8"/>
  <c r="BPE52" i="8"/>
  <c r="BPF52" i="8"/>
  <c r="BPG52" i="8"/>
  <c r="BPH52" i="8"/>
  <c r="BPI52" i="8"/>
  <c r="BPJ52" i="8"/>
  <c r="BPK52" i="8"/>
  <c r="BPL52" i="8"/>
  <c r="BPM52" i="8"/>
  <c r="BPN52" i="8"/>
  <c r="BPO52" i="8"/>
  <c r="BPP52" i="8"/>
  <c r="BPQ52" i="8"/>
  <c r="BPR52" i="8"/>
  <c r="BPS52" i="8"/>
  <c r="BPT52" i="8"/>
  <c r="BPU52" i="8"/>
  <c r="BPV52" i="8"/>
  <c r="BPW52" i="8"/>
  <c r="BPX52" i="8"/>
  <c r="BPY52" i="8"/>
  <c r="BPZ52" i="8"/>
  <c r="BQA52" i="8"/>
  <c r="BQB52" i="8"/>
  <c r="BQC52" i="8"/>
  <c r="BQD52" i="8"/>
  <c r="BQE52" i="8"/>
  <c r="BQF52" i="8"/>
  <c r="BQG52" i="8"/>
  <c r="BQH52" i="8"/>
  <c r="BQI52" i="8"/>
  <c r="BQJ52" i="8"/>
  <c r="BQK52" i="8"/>
  <c r="BQL52" i="8"/>
  <c r="BQM52" i="8"/>
  <c r="BQN52" i="8"/>
  <c r="BQO52" i="8"/>
  <c r="BQP52" i="8"/>
  <c r="BQQ52" i="8"/>
  <c r="BQR52" i="8"/>
  <c r="BQS52" i="8"/>
  <c r="BQT52" i="8"/>
  <c r="BQU52" i="8"/>
  <c r="BQV52" i="8"/>
  <c r="BQW52" i="8"/>
  <c r="BQX52" i="8"/>
  <c r="BQY52" i="8"/>
  <c r="BQZ52" i="8"/>
  <c r="BRA52" i="8"/>
  <c r="BRB52" i="8"/>
  <c r="BRC52" i="8"/>
  <c r="BRD52" i="8"/>
  <c r="BRE52" i="8"/>
  <c r="BRF52" i="8"/>
  <c r="BRG52" i="8"/>
  <c r="BRH52" i="8"/>
  <c r="BRI52" i="8"/>
  <c r="BRJ52" i="8"/>
  <c r="BRK52" i="8"/>
  <c r="BRL52" i="8"/>
  <c r="BRM52" i="8"/>
  <c r="BRN52" i="8"/>
  <c r="BRO52" i="8"/>
  <c r="BRP52" i="8"/>
  <c r="BRQ52" i="8"/>
  <c r="BRR52" i="8"/>
  <c r="BRS52" i="8"/>
  <c r="BRT52" i="8"/>
  <c r="BRU52" i="8"/>
  <c r="BRV52" i="8"/>
  <c r="BRW52" i="8"/>
  <c r="BRX52" i="8"/>
  <c r="BRY52" i="8"/>
  <c r="BRZ52" i="8"/>
  <c r="BSA52" i="8"/>
  <c r="BSB52" i="8"/>
  <c r="BSC52" i="8"/>
  <c r="BSD52" i="8"/>
  <c r="BSE52" i="8"/>
  <c r="BSF52" i="8"/>
  <c r="BSG52" i="8"/>
  <c r="BSH52" i="8"/>
  <c r="BSI52" i="8"/>
  <c r="BSJ52" i="8"/>
  <c r="BSK52" i="8"/>
  <c r="BSL52" i="8"/>
  <c r="BSM52" i="8"/>
  <c r="BSN52" i="8"/>
  <c r="BSO52" i="8"/>
  <c r="BSP52" i="8"/>
  <c r="BSQ52" i="8"/>
  <c r="BSR52" i="8"/>
  <c r="BSS52" i="8"/>
  <c r="BST52" i="8"/>
  <c r="BSU52" i="8"/>
  <c r="BSV52" i="8"/>
  <c r="BSW52" i="8"/>
  <c r="BSX52" i="8"/>
  <c r="BSY52" i="8"/>
  <c r="BSZ52" i="8"/>
  <c r="BTA52" i="8"/>
  <c r="BTB52" i="8"/>
  <c r="BTC52" i="8"/>
  <c r="BTD52" i="8"/>
  <c r="BTE52" i="8"/>
  <c r="BTF52" i="8"/>
  <c r="BTG52" i="8"/>
  <c r="BTH52" i="8"/>
  <c r="BTI52" i="8"/>
  <c r="BTJ52" i="8"/>
  <c r="BTK52" i="8"/>
  <c r="BTL52" i="8"/>
  <c r="BTM52" i="8"/>
  <c r="BTN52" i="8"/>
  <c r="BTO52" i="8"/>
  <c r="BTP52" i="8"/>
  <c r="BTQ52" i="8"/>
  <c r="BTR52" i="8"/>
  <c r="BTS52" i="8"/>
  <c r="BTT52" i="8"/>
  <c r="BTU52" i="8"/>
  <c r="BTV52" i="8"/>
  <c r="BTW52" i="8"/>
  <c r="BTX52" i="8"/>
  <c r="BTY52" i="8"/>
  <c r="BTZ52" i="8"/>
  <c r="BUA52" i="8"/>
  <c r="BUB52" i="8"/>
  <c r="BUC52" i="8"/>
  <c r="BUD52" i="8"/>
  <c r="BUE52" i="8"/>
  <c r="BUF52" i="8"/>
  <c r="BUG52" i="8"/>
  <c r="BUH52" i="8"/>
  <c r="BUI52" i="8"/>
  <c r="BUJ52" i="8"/>
  <c r="BUK52" i="8"/>
  <c r="BUL52" i="8"/>
  <c r="BUM52" i="8"/>
  <c r="BUN52" i="8"/>
  <c r="BUO52" i="8"/>
  <c r="BUP52" i="8"/>
  <c r="BUQ52" i="8"/>
  <c r="BUR52" i="8"/>
  <c r="BUS52" i="8"/>
  <c r="BUT52" i="8"/>
  <c r="BUU52" i="8"/>
  <c r="BUV52" i="8"/>
  <c r="BUW52" i="8"/>
  <c r="BUX52" i="8"/>
  <c r="BUY52" i="8"/>
  <c r="BUZ52" i="8"/>
  <c r="BVA52" i="8"/>
  <c r="BVB52" i="8"/>
  <c r="BVC52" i="8"/>
  <c r="BVD52" i="8"/>
  <c r="BVE52" i="8"/>
  <c r="BVF52" i="8"/>
  <c r="BVG52" i="8"/>
  <c r="BVH52" i="8"/>
  <c r="BVI52" i="8"/>
  <c r="BVJ52" i="8"/>
  <c r="BVK52" i="8"/>
  <c r="BVL52" i="8"/>
  <c r="BVM52" i="8"/>
  <c r="BVN52" i="8"/>
  <c r="BVO52" i="8"/>
  <c r="BVP52" i="8"/>
  <c r="BVQ52" i="8"/>
  <c r="BVR52" i="8"/>
  <c r="BVS52" i="8"/>
  <c r="BVT52" i="8"/>
  <c r="BVU52" i="8"/>
  <c r="BVV52" i="8"/>
  <c r="BVW52" i="8"/>
  <c r="BVX52" i="8"/>
  <c r="BVY52" i="8"/>
  <c r="BVZ52" i="8"/>
  <c r="BWA52" i="8"/>
  <c r="BWB52" i="8"/>
  <c r="BWC52" i="8"/>
  <c r="BWD52" i="8"/>
  <c r="BWE52" i="8"/>
  <c r="BWF52" i="8"/>
  <c r="BWG52" i="8"/>
  <c r="BWH52" i="8"/>
  <c r="BWI52" i="8"/>
  <c r="BWJ52" i="8"/>
  <c r="BWK52" i="8"/>
  <c r="BWL52" i="8"/>
  <c r="BWM52" i="8"/>
  <c r="BWN52" i="8"/>
  <c r="BWO52" i="8"/>
  <c r="BWP52" i="8"/>
  <c r="BWQ52" i="8"/>
  <c r="BWR52" i="8"/>
  <c r="BWS52" i="8"/>
  <c r="BWT52" i="8"/>
  <c r="BWU52" i="8"/>
  <c r="BWV52" i="8"/>
  <c r="BWW52" i="8"/>
  <c r="BWX52" i="8"/>
  <c r="BWY52" i="8"/>
  <c r="BWZ52" i="8"/>
  <c r="BXA52" i="8"/>
  <c r="BXB52" i="8"/>
  <c r="BXC52" i="8"/>
  <c r="BXD52" i="8"/>
  <c r="BXE52" i="8"/>
  <c r="BXF52" i="8"/>
  <c r="BXG52" i="8"/>
  <c r="BXH52" i="8"/>
  <c r="BXI52" i="8"/>
  <c r="BXJ52" i="8"/>
  <c r="BXK52" i="8"/>
  <c r="BXL52" i="8"/>
  <c r="BXM52" i="8"/>
  <c r="BXN52" i="8"/>
  <c r="BXO52" i="8"/>
  <c r="BXP52" i="8"/>
  <c r="BXQ52" i="8"/>
  <c r="BXR52" i="8"/>
  <c r="BXS52" i="8"/>
  <c r="BXT52" i="8"/>
  <c r="BXU52" i="8"/>
  <c r="BXV52" i="8"/>
  <c r="BXW52" i="8"/>
  <c r="BXX52" i="8"/>
  <c r="BXY52" i="8"/>
  <c r="BXZ52" i="8"/>
  <c r="BYA52" i="8"/>
  <c r="BYB52" i="8"/>
  <c r="BYC52" i="8"/>
  <c r="BYD52" i="8"/>
  <c r="BYE52" i="8"/>
  <c r="BYF52" i="8"/>
  <c r="BYG52" i="8"/>
  <c r="BYH52" i="8"/>
  <c r="BYI52" i="8"/>
  <c r="BYJ52" i="8"/>
  <c r="BYK52" i="8"/>
  <c r="BYL52" i="8"/>
  <c r="BYM52" i="8"/>
  <c r="BYN52" i="8"/>
  <c r="BYO52" i="8"/>
  <c r="BYP52" i="8"/>
  <c r="BYQ52" i="8"/>
  <c r="BYR52" i="8"/>
  <c r="BYS52" i="8"/>
  <c r="BYT52" i="8"/>
  <c r="BYU52" i="8"/>
  <c r="BYV52" i="8"/>
  <c r="BYW52" i="8"/>
  <c r="BYX52" i="8"/>
  <c r="BYY52" i="8"/>
  <c r="BYZ52" i="8"/>
  <c r="BZA52" i="8"/>
  <c r="BZB52" i="8"/>
  <c r="BZC52" i="8"/>
  <c r="BZD52" i="8"/>
  <c r="BZE52" i="8"/>
  <c r="BZF52" i="8"/>
  <c r="BZG52" i="8"/>
  <c r="BZH52" i="8"/>
  <c r="BZI52" i="8"/>
  <c r="BZJ52" i="8"/>
  <c r="BZK52" i="8"/>
  <c r="BZL52" i="8"/>
  <c r="BZM52" i="8"/>
  <c r="BZN52" i="8"/>
  <c r="BZO52" i="8"/>
  <c r="BZP52" i="8"/>
  <c r="BZQ52" i="8"/>
  <c r="BZR52" i="8"/>
  <c r="BZS52" i="8"/>
  <c r="BZT52" i="8"/>
  <c r="BZU52" i="8"/>
  <c r="BZV52" i="8"/>
  <c r="BZW52" i="8"/>
  <c r="BZX52" i="8"/>
  <c r="BZY52" i="8"/>
  <c r="BZZ52" i="8"/>
  <c r="CAA52" i="8"/>
  <c r="CAB52" i="8"/>
  <c r="CAC52" i="8"/>
  <c r="CAD52" i="8"/>
  <c r="CAE52" i="8"/>
  <c r="CAF52" i="8"/>
  <c r="CAG52" i="8"/>
  <c r="CAH52" i="8"/>
  <c r="CAI52" i="8"/>
  <c r="CAJ52" i="8"/>
  <c r="CAK52" i="8"/>
  <c r="CAL52" i="8"/>
  <c r="CAM52" i="8"/>
  <c r="CAN52" i="8"/>
  <c r="CAO52" i="8"/>
  <c r="CAP52" i="8"/>
  <c r="CAQ52" i="8"/>
  <c r="CAR52" i="8"/>
  <c r="CAS52" i="8"/>
  <c r="CAT52" i="8"/>
  <c r="CAU52" i="8"/>
  <c r="CAV52" i="8"/>
  <c r="CAW52" i="8"/>
  <c r="CAX52" i="8"/>
  <c r="CAY52" i="8"/>
  <c r="CAZ52" i="8"/>
  <c r="CBA52" i="8"/>
  <c r="CBB52" i="8"/>
  <c r="CBC52" i="8"/>
  <c r="CBD52" i="8"/>
  <c r="CBE52" i="8"/>
  <c r="CBF52" i="8"/>
  <c r="CBG52" i="8"/>
  <c r="CBH52" i="8"/>
  <c r="CBI52" i="8"/>
  <c r="CBJ52" i="8"/>
  <c r="CBK52" i="8"/>
  <c r="CBL52" i="8"/>
  <c r="CBM52" i="8"/>
  <c r="CBN52" i="8"/>
  <c r="CBO52" i="8"/>
  <c r="CBP52" i="8"/>
  <c r="CBQ52" i="8"/>
  <c r="CBR52" i="8"/>
  <c r="CBS52" i="8"/>
  <c r="CBT52" i="8"/>
  <c r="CBU52" i="8"/>
  <c r="CBV52" i="8"/>
  <c r="CBW52" i="8"/>
  <c r="CBX52" i="8"/>
  <c r="CBY52" i="8"/>
  <c r="CBZ52" i="8"/>
  <c r="CCA52" i="8"/>
  <c r="CCB52" i="8"/>
  <c r="CCC52" i="8"/>
  <c r="CCD52" i="8"/>
  <c r="CCE52" i="8"/>
  <c r="CCF52" i="8"/>
  <c r="CCG52" i="8"/>
  <c r="CCH52" i="8"/>
  <c r="CCI52" i="8"/>
  <c r="CCJ52" i="8"/>
  <c r="CCK52" i="8"/>
  <c r="CCL52" i="8"/>
  <c r="CCM52" i="8"/>
  <c r="CCN52" i="8"/>
  <c r="CCO52" i="8"/>
  <c r="CCP52" i="8"/>
  <c r="CCQ52" i="8"/>
  <c r="CCR52" i="8"/>
  <c r="CCS52" i="8"/>
  <c r="CCT52" i="8"/>
  <c r="CCU52" i="8"/>
  <c r="CCV52" i="8"/>
  <c r="CCW52" i="8"/>
  <c r="CCX52" i="8"/>
  <c r="CCY52" i="8"/>
  <c r="CCZ52" i="8"/>
  <c r="CDA52" i="8"/>
  <c r="CDB52" i="8"/>
  <c r="CDC52" i="8"/>
  <c r="CDD52" i="8"/>
  <c r="CDE52" i="8"/>
  <c r="CDF52" i="8"/>
  <c r="CDG52" i="8"/>
  <c r="CDH52" i="8"/>
  <c r="CDI52" i="8"/>
  <c r="CDJ52" i="8"/>
  <c r="CDK52" i="8"/>
  <c r="CDL52" i="8"/>
  <c r="CDM52" i="8"/>
  <c r="CDN52" i="8"/>
  <c r="CDO52" i="8"/>
  <c r="CDP52" i="8"/>
  <c r="CDQ52" i="8"/>
  <c r="CDR52" i="8"/>
  <c r="CDS52" i="8"/>
  <c r="CDT52" i="8"/>
  <c r="CDU52" i="8"/>
  <c r="CDV52" i="8"/>
  <c r="CDW52" i="8"/>
  <c r="CDX52" i="8"/>
  <c r="CDY52" i="8"/>
  <c r="CDZ52" i="8"/>
  <c r="CEA52" i="8"/>
  <c r="CEB52" i="8"/>
  <c r="CEC52" i="8"/>
  <c r="CED52" i="8"/>
  <c r="CEE52" i="8"/>
  <c r="CEF52" i="8"/>
  <c r="CEG52" i="8"/>
  <c r="CEH52" i="8"/>
  <c r="CEI52" i="8"/>
  <c r="CEJ52" i="8"/>
  <c r="CEK52" i="8"/>
  <c r="CEL52" i="8"/>
  <c r="CEM52" i="8"/>
  <c r="CEN52" i="8"/>
  <c r="CEO52" i="8"/>
  <c r="CEP52" i="8"/>
  <c r="CEQ52" i="8"/>
  <c r="CER52" i="8"/>
  <c r="CES52" i="8"/>
  <c r="CET52" i="8"/>
  <c r="CEU52" i="8"/>
  <c r="CEV52" i="8"/>
  <c r="CEW52" i="8"/>
  <c r="CEX52" i="8"/>
  <c r="CEY52" i="8"/>
  <c r="CEZ52" i="8"/>
  <c r="CFA52" i="8"/>
  <c r="CFB52" i="8"/>
  <c r="CFC52" i="8"/>
  <c r="CFD52" i="8"/>
  <c r="CFE52" i="8"/>
  <c r="CFF52" i="8"/>
  <c r="CFG52" i="8"/>
  <c r="CFH52" i="8"/>
  <c r="CFI52" i="8"/>
  <c r="CFJ52" i="8"/>
  <c r="CFK52" i="8"/>
  <c r="CFL52" i="8"/>
  <c r="CFM52" i="8"/>
  <c r="CFN52" i="8"/>
  <c r="CFO52" i="8"/>
  <c r="CFP52" i="8"/>
  <c r="CFQ52" i="8"/>
  <c r="CFR52" i="8"/>
  <c r="CFS52" i="8"/>
  <c r="CFT52" i="8"/>
  <c r="CFU52" i="8"/>
  <c r="CFV52" i="8"/>
  <c r="CFW52" i="8"/>
  <c r="CFX52" i="8"/>
  <c r="CFY52" i="8"/>
  <c r="CFZ52" i="8"/>
  <c r="CGA52" i="8"/>
  <c r="CGB52" i="8"/>
  <c r="CGC52" i="8"/>
  <c r="CGD52" i="8"/>
  <c r="CGE52" i="8"/>
  <c r="CGF52" i="8"/>
  <c r="CGG52" i="8"/>
  <c r="CGH52" i="8"/>
  <c r="CGI52" i="8"/>
  <c r="CGJ52" i="8"/>
  <c r="CGK52" i="8"/>
  <c r="CGL52" i="8"/>
  <c r="CGM52" i="8"/>
  <c r="CGN52" i="8"/>
  <c r="CGO52" i="8"/>
  <c r="CGP52" i="8"/>
  <c r="CGQ52" i="8"/>
  <c r="CGR52" i="8"/>
  <c r="CGS52" i="8"/>
  <c r="CGT52" i="8"/>
  <c r="CGU52" i="8"/>
  <c r="CGV52" i="8"/>
  <c r="CGW52" i="8"/>
  <c r="CGX52" i="8"/>
  <c r="CGY52" i="8"/>
  <c r="CGZ52" i="8"/>
  <c r="CHA52" i="8"/>
  <c r="CHB52" i="8"/>
  <c r="CHC52" i="8"/>
  <c r="CHD52" i="8"/>
  <c r="CHE52" i="8"/>
  <c r="CHF52" i="8"/>
  <c r="CHG52" i="8"/>
  <c r="CHH52" i="8"/>
  <c r="CHI52" i="8"/>
  <c r="CHJ52" i="8"/>
  <c r="CHK52" i="8"/>
  <c r="CHL52" i="8"/>
  <c r="CHM52" i="8"/>
  <c r="CHN52" i="8"/>
  <c r="CHO52" i="8"/>
  <c r="CHP52" i="8"/>
  <c r="CHQ52" i="8"/>
  <c r="CHR52" i="8"/>
  <c r="CHS52" i="8"/>
  <c r="CHT52" i="8"/>
  <c r="CHU52" i="8"/>
  <c r="CHV52" i="8"/>
  <c r="CHW52" i="8"/>
  <c r="CHX52" i="8"/>
  <c r="CHY52" i="8"/>
  <c r="CHZ52" i="8"/>
  <c r="CIA52" i="8"/>
  <c r="CIB52" i="8"/>
  <c r="CIC52" i="8"/>
  <c r="CID52" i="8"/>
  <c r="CIE52" i="8"/>
  <c r="CIF52" i="8"/>
  <c r="CIG52" i="8"/>
  <c r="CIH52" i="8"/>
  <c r="CII52" i="8"/>
  <c r="CIJ52" i="8"/>
  <c r="CIK52" i="8"/>
  <c r="CIL52" i="8"/>
  <c r="CIM52" i="8"/>
  <c r="CIN52" i="8"/>
  <c r="CIO52" i="8"/>
  <c r="CIP52" i="8"/>
  <c r="CIQ52" i="8"/>
  <c r="CIR52" i="8"/>
  <c r="CIS52" i="8"/>
  <c r="CIT52" i="8"/>
  <c r="CIU52" i="8"/>
  <c r="CIV52" i="8"/>
  <c r="CIW52" i="8"/>
  <c r="CIX52" i="8"/>
  <c r="CIY52" i="8"/>
  <c r="CIZ52" i="8"/>
  <c r="CJA52" i="8"/>
  <c r="CJB52" i="8"/>
  <c r="CJC52" i="8"/>
  <c r="CJD52" i="8"/>
  <c r="CJE52" i="8"/>
  <c r="CJF52" i="8"/>
  <c r="CJG52" i="8"/>
  <c r="CJH52" i="8"/>
  <c r="CJI52" i="8"/>
  <c r="CJJ52" i="8"/>
  <c r="CJK52" i="8"/>
  <c r="CJL52" i="8"/>
  <c r="CJM52" i="8"/>
  <c r="CJN52" i="8"/>
  <c r="CJO52" i="8"/>
  <c r="CJP52" i="8"/>
  <c r="CJQ52" i="8"/>
  <c r="CJR52" i="8"/>
  <c r="CJS52" i="8"/>
  <c r="CJT52" i="8"/>
  <c r="CJU52" i="8"/>
  <c r="CJV52" i="8"/>
  <c r="CJW52" i="8"/>
  <c r="CJX52" i="8"/>
  <c r="CJY52" i="8"/>
  <c r="CJZ52" i="8"/>
  <c r="CKA52" i="8"/>
  <c r="CKB52" i="8"/>
  <c r="CKC52" i="8"/>
  <c r="CKD52" i="8"/>
  <c r="CKE52" i="8"/>
  <c r="CKF52" i="8"/>
  <c r="CKG52" i="8"/>
  <c r="CKH52" i="8"/>
  <c r="CKI52" i="8"/>
  <c r="CKJ52" i="8"/>
  <c r="CKK52" i="8"/>
  <c r="CKL52" i="8"/>
  <c r="CKM52" i="8"/>
  <c r="CKN52" i="8"/>
  <c r="CKO52" i="8"/>
  <c r="CKP52" i="8"/>
  <c r="CKQ52" i="8"/>
  <c r="CKR52" i="8"/>
  <c r="CKS52" i="8"/>
  <c r="CKT52" i="8"/>
  <c r="CKU52" i="8"/>
  <c r="CKV52" i="8"/>
  <c r="CKW52" i="8"/>
  <c r="CKX52" i="8"/>
  <c r="CKY52" i="8"/>
  <c r="CKZ52" i="8"/>
  <c r="CLA52" i="8"/>
  <c r="CLB52" i="8"/>
  <c r="CLC52" i="8"/>
  <c r="CLD52" i="8"/>
  <c r="CLE52" i="8"/>
  <c r="CLF52" i="8"/>
  <c r="CLG52" i="8"/>
  <c r="CLH52" i="8"/>
  <c r="CLI52" i="8"/>
  <c r="CLJ52" i="8"/>
  <c r="CLK52" i="8"/>
  <c r="CLL52" i="8"/>
  <c r="CLM52" i="8"/>
  <c r="CLN52" i="8"/>
  <c r="CLO52" i="8"/>
  <c r="CLP52" i="8"/>
  <c r="CLQ52" i="8"/>
  <c r="CLR52" i="8"/>
  <c r="CLS52" i="8"/>
  <c r="CLT52" i="8"/>
  <c r="CLU52" i="8"/>
  <c r="CLV52" i="8"/>
  <c r="CLW52" i="8"/>
  <c r="CLX52" i="8"/>
  <c r="CLY52" i="8"/>
  <c r="CLZ52" i="8"/>
  <c r="CMA52" i="8"/>
  <c r="CMB52" i="8"/>
  <c r="CMC52" i="8"/>
  <c r="CMD52" i="8"/>
  <c r="CME52" i="8"/>
  <c r="CMF52" i="8"/>
  <c r="CMG52" i="8"/>
  <c r="CMH52" i="8"/>
  <c r="CMI52" i="8"/>
  <c r="CMJ52" i="8"/>
  <c r="CMK52" i="8"/>
  <c r="CML52" i="8"/>
  <c r="CMM52" i="8"/>
  <c r="CMN52" i="8"/>
  <c r="CMO52" i="8"/>
  <c r="CMP52" i="8"/>
  <c r="CMQ52" i="8"/>
  <c r="CMR52" i="8"/>
  <c r="CMS52" i="8"/>
  <c r="CMT52" i="8"/>
  <c r="CMU52" i="8"/>
  <c r="CMV52" i="8"/>
  <c r="CMW52" i="8"/>
  <c r="CMX52" i="8"/>
  <c r="CMY52" i="8"/>
  <c r="CMZ52" i="8"/>
  <c r="CNA52" i="8"/>
  <c r="CNB52" i="8"/>
  <c r="CNC52" i="8"/>
  <c r="CND52" i="8"/>
  <c r="CNE52" i="8"/>
  <c r="CNF52" i="8"/>
  <c r="CNG52" i="8"/>
  <c r="CNH52" i="8"/>
  <c r="CNI52" i="8"/>
  <c r="CNJ52" i="8"/>
  <c r="CNK52" i="8"/>
  <c r="CNL52" i="8"/>
  <c r="CNM52" i="8"/>
  <c r="CNN52" i="8"/>
  <c r="CNO52" i="8"/>
  <c r="CNP52" i="8"/>
  <c r="CNQ52" i="8"/>
  <c r="CNR52" i="8"/>
  <c r="CNS52" i="8"/>
  <c r="CNT52" i="8"/>
  <c r="CNU52" i="8"/>
  <c r="CNV52" i="8"/>
  <c r="CNW52" i="8"/>
  <c r="CNX52" i="8"/>
  <c r="CNY52" i="8"/>
  <c r="CNZ52" i="8"/>
  <c r="COA52" i="8"/>
  <c r="COB52" i="8"/>
  <c r="COC52" i="8"/>
  <c r="COD52" i="8"/>
  <c r="COE52" i="8"/>
  <c r="COF52" i="8"/>
  <c r="COG52" i="8"/>
  <c r="COH52" i="8"/>
  <c r="COI52" i="8"/>
  <c r="COJ52" i="8"/>
  <c r="COK52" i="8"/>
  <c r="COL52" i="8"/>
  <c r="COM52" i="8"/>
  <c r="CON52" i="8"/>
  <c r="COO52" i="8"/>
  <c r="COP52" i="8"/>
  <c r="COQ52" i="8"/>
  <c r="COR52" i="8"/>
  <c r="COS52" i="8"/>
  <c r="COT52" i="8"/>
  <c r="COU52" i="8"/>
  <c r="COV52" i="8"/>
  <c r="COW52" i="8"/>
  <c r="COX52" i="8"/>
  <c r="COY52" i="8"/>
  <c r="COZ52" i="8"/>
  <c r="CPA52" i="8"/>
  <c r="CPB52" i="8"/>
  <c r="CPC52" i="8"/>
  <c r="CPD52" i="8"/>
  <c r="CPE52" i="8"/>
  <c r="CPF52" i="8"/>
  <c r="CPG52" i="8"/>
  <c r="CPH52" i="8"/>
  <c r="CPI52" i="8"/>
  <c r="CPJ52" i="8"/>
  <c r="CPK52" i="8"/>
  <c r="CPL52" i="8"/>
  <c r="CPM52" i="8"/>
  <c r="CPN52" i="8"/>
  <c r="CPO52" i="8"/>
  <c r="CPP52" i="8"/>
  <c r="CPQ52" i="8"/>
  <c r="CPR52" i="8"/>
  <c r="CPS52" i="8"/>
  <c r="CPT52" i="8"/>
  <c r="CPU52" i="8"/>
  <c r="CPV52" i="8"/>
  <c r="CPW52" i="8"/>
  <c r="CPX52" i="8"/>
  <c r="CPY52" i="8"/>
  <c r="CPZ52" i="8"/>
  <c r="CQA52" i="8"/>
  <c r="CQB52" i="8"/>
  <c r="CQC52" i="8"/>
  <c r="CQD52" i="8"/>
  <c r="CQE52" i="8"/>
  <c r="CQF52" i="8"/>
  <c r="CQG52" i="8"/>
  <c r="CQH52" i="8"/>
  <c r="CQI52" i="8"/>
  <c r="CQJ52" i="8"/>
  <c r="CQK52" i="8"/>
  <c r="CQL52" i="8"/>
  <c r="CQM52" i="8"/>
  <c r="CQN52" i="8"/>
  <c r="CQO52" i="8"/>
  <c r="CQP52" i="8"/>
  <c r="CQQ52" i="8"/>
  <c r="CQR52" i="8"/>
  <c r="CQS52" i="8"/>
  <c r="CQT52" i="8"/>
  <c r="CQU52" i="8"/>
  <c r="CQV52" i="8"/>
  <c r="CQW52" i="8"/>
  <c r="CQX52" i="8"/>
  <c r="CQY52" i="8"/>
  <c r="CQZ52" i="8"/>
  <c r="CRA52" i="8"/>
  <c r="CRB52" i="8"/>
  <c r="CRC52" i="8"/>
  <c r="CRD52" i="8"/>
  <c r="CRE52" i="8"/>
  <c r="CRF52" i="8"/>
  <c r="CRG52" i="8"/>
  <c r="CRH52" i="8"/>
  <c r="CRI52" i="8"/>
  <c r="CRJ52" i="8"/>
  <c r="CRK52" i="8"/>
  <c r="CRL52" i="8"/>
  <c r="CRM52" i="8"/>
  <c r="CRN52" i="8"/>
  <c r="CRO52" i="8"/>
  <c r="CRP52" i="8"/>
  <c r="CRQ52" i="8"/>
  <c r="CRR52" i="8"/>
  <c r="CRS52" i="8"/>
  <c r="CRT52" i="8"/>
  <c r="CRU52" i="8"/>
  <c r="CRV52" i="8"/>
  <c r="CRW52" i="8"/>
  <c r="CRX52" i="8"/>
  <c r="CRY52" i="8"/>
  <c r="CRZ52" i="8"/>
  <c r="CSA52" i="8"/>
  <c r="CSB52" i="8"/>
  <c r="CSC52" i="8"/>
  <c r="CSD52" i="8"/>
  <c r="CSE52" i="8"/>
  <c r="CSF52" i="8"/>
  <c r="CSG52" i="8"/>
  <c r="CSH52" i="8"/>
  <c r="CSI52" i="8"/>
  <c r="CSJ52" i="8"/>
  <c r="CSK52" i="8"/>
  <c r="CSL52" i="8"/>
  <c r="CSM52" i="8"/>
  <c r="CSN52" i="8"/>
  <c r="CSO52" i="8"/>
  <c r="CSP52" i="8"/>
  <c r="CSQ52" i="8"/>
  <c r="CSR52" i="8"/>
  <c r="CSS52" i="8"/>
  <c r="CST52" i="8"/>
  <c r="CSU52" i="8"/>
  <c r="CSV52" i="8"/>
  <c r="CSW52" i="8"/>
  <c r="CSX52" i="8"/>
  <c r="CSY52" i="8"/>
  <c r="CSZ52" i="8"/>
  <c r="CTA52" i="8"/>
  <c r="CTB52" i="8"/>
  <c r="CTC52" i="8"/>
  <c r="CTD52" i="8"/>
  <c r="CTE52" i="8"/>
  <c r="CTF52" i="8"/>
  <c r="CTG52" i="8"/>
  <c r="CTH52" i="8"/>
  <c r="CTI52" i="8"/>
  <c r="CTJ52" i="8"/>
  <c r="CTK52" i="8"/>
  <c r="CTL52" i="8"/>
  <c r="CTM52" i="8"/>
  <c r="CTN52" i="8"/>
  <c r="CTO52" i="8"/>
  <c r="CTP52" i="8"/>
  <c r="CTQ52" i="8"/>
  <c r="CTR52" i="8"/>
  <c r="CTS52" i="8"/>
  <c r="CTT52" i="8"/>
  <c r="CTU52" i="8"/>
  <c r="CTV52" i="8"/>
  <c r="CTW52" i="8"/>
  <c r="CTX52" i="8"/>
  <c r="CTY52" i="8"/>
  <c r="CTZ52" i="8"/>
  <c r="CUA52" i="8"/>
  <c r="CUB52" i="8"/>
  <c r="CUC52" i="8"/>
  <c r="CUD52" i="8"/>
  <c r="CUE52" i="8"/>
  <c r="CUF52" i="8"/>
  <c r="CUG52" i="8"/>
  <c r="CUH52" i="8"/>
  <c r="CUI52" i="8"/>
  <c r="CUJ52" i="8"/>
  <c r="CUK52" i="8"/>
  <c r="CUL52" i="8"/>
  <c r="CUM52" i="8"/>
  <c r="CUN52" i="8"/>
  <c r="CUO52" i="8"/>
  <c r="CUP52" i="8"/>
  <c r="CUQ52" i="8"/>
  <c r="CUR52" i="8"/>
  <c r="CUS52" i="8"/>
  <c r="CUT52" i="8"/>
  <c r="CUU52" i="8"/>
  <c r="CUV52" i="8"/>
  <c r="CUW52" i="8"/>
  <c r="CUX52" i="8"/>
  <c r="CUY52" i="8"/>
  <c r="CUZ52" i="8"/>
  <c r="CVA52" i="8"/>
  <c r="CVB52" i="8"/>
  <c r="CVC52" i="8"/>
  <c r="CVD52" i="8"/>
  <c r="CVE52" i="8"/>
  <c r="CVF52" i="8"/>
  <c r="CVG52" i="8"/>
  <c r="CVH52" i="8"/>
  <c r="CVI52" i="8"/>
  <c r="CVJ52" i="8"/>
  <c r="CVK52" i="8"/>
  <c r="CVL52" i="8"/>
  <c r="CVM52" i="8"/>
  <c r="CVN52" i="8"/>
  <c r="CVO52" i="8"/>
  <c r="CVP52" i="8"/>
  <c r="CVQ52" i="8"/>
  <c r="CVR52" i="8"/>
  <c r="CVS52" i="8"/>
  <c r="CVT52" i="8"/>
  <c r="CVU52" i="8"/>
  <c r="CVV52" i="8"/>
  <c r="CVW52" i="8"/>
  <c r="CVX52" i="8"/>
  <c r="CVY52" i="8"/>
  <c r="CVZ52" i="8"/>
  <c r="CWA52" i="8"/>
  <c r="CWB52" i="8"/>
  <c r="CWC52" i="8"/>
  <c r="CWD52" i="8"/>
  <c r="CWE52" i="8"/>
  <c r="CWF52" i="8"/>
  <c r="CWG52" i="8"/>
  <c r="CWH52" i="8"/>
  <c r="CWI52" i="8"/>
  <c r="CWJ52" i="8"/>
  <c r="CWK52" i="8"/>
  <c r="CWL52" i="8"/>
  <c r="CWM52" i="8"/>
  <c r="CWN52" i="8"/>
  <c r="CWO52" i="8"/>
  <c r="CWP52" i="8"/>
  <c r="CWQ52" i="8"/>
  <c r="CWR52" i="8"/>
  <c r="CWS52" i="8"/>
  <c r="CWT52" i="8"/>
  <c r="CWU52" i="8"/>
  <c r="CWV52" i="8"/>
  <c r="CWW52" i="8"/>
  <c r="CWX52" i="8"/>
  <c r="CWY52" i="8"/>
  <c r="CWZ52" i="8"/>
  <c r="CXA52" i="8"/>
  <c r="CXB52" i="8"/>
  <c r="CXC52" i="8"/>
  <c r="CXD52" i="8"/>
  <c r="CXE52" i="8"/>
  <c r="CXF52" i="8"/>
  <c r="CXG52" i="8"/>
  <c r="CXH52" i="8"/>
  <c r="CXI52" i="8"/>
  <c r="CXJ52" i="8"/>
  <c r="CXK52" i="8"/>
  <c r="CXL52" i="8"/>
  <c r="CXM52" i="8"/>
  <c r="CXN52" i="8"/>
  <c r="CXO52" i="8"/>
  <c r="CXP52" i="8"/>
  <c r="CXQ52" i="8"/>
  <c r="CXR52" i="8"/>
  <c r="CXS52" i="8"/>
  <c r="CXT52" i="8"/>
  <c r="CXU52" i="8"/>
  <c r="CXV52" i="8"/>
  <c r="CXW52" i="8"/>
  <c r="CXX52" i="8"/>
  <c r="CXY52" i="8"/>
  <c r="CXZ52" i="8"/>
  <c r="CYA52" i="8"/>
  <c r="CYB52" i="8"/>
  <c r="CYC52" i="8"/>
  <c r="CYD52" i="8"/>
  <c r="CYE52" i="8"/>
  <c r="CYF52" i="8"/>
  <c r="CYG52" i="8"/>
  <c r="CYH52" i="8"/>
  <c r="CYI52" i="8"/>
  <c r="CYJ52" i="8"/>
  <c r="CYK52" i="8"/>
  <c r="CYL52" i="8"/>
  <c r="CYM52" i="8"/>
  <c r="CYN52" i="8"/>
  <c r="CYO52" i="8"/>
  <c r="CYP52" i="8"/>
  <c r="CYQ52" i="8"/>
  <c r="CYR52" i="8"/>
  <c r="CYS52" i="8"/>
  <c r="CYT52" i="8"/>
  <c r="CYU52" i="8"/>
  <c r="CYV52" i="8"/>
  <c r="CYW52" i="8"/>
  <c r="CYX52" i="8"/>
  <c r="CYY52" i="8"/>
  <c r="CYZ52" i="8"/>
  <c r="CZA52" i="8"/>
  <c r="CZB52" i="8"/>
  <c r="CZC52" i="8"/>
  <c r="CZD52" i="8"/>
  <c r="CZE52" i="8"/>
  <c r="CZF52" i="8"/>
  <c r="CZG52" i="8"/>
  <c r="CZH52" i="8"/>
  <c r="CZI52" i="8"/>
  <c r="CZJ52" i="8"/>
  <c r="CZK52" i="8"/>
  <c r="CZL52" i="8"/>
  <c r="CZM52" i="8"/>
  <c r="CZN52" i="8"/>
  <c r="CZO52" i="8"/>
  <c r="CZP52" i="8"/>
  <c r="CZQ52" i="8"/>
  <c r="CZR52" i="8"/>
  <c r="CZS52" i="8"/>
  <c r="CZT52" i="8"/>
  <c r="CZU52" i="8"/>
  <c r="CZV52" i="8"/>
  <c r="CZW52" i="8"/>
  <c r="CZX52" i="8"/>
  <c r="CZY52" i="8"/>
  <c r="CZZ52" i="8"/>
  <c r="DAA52" i="8"/>
  <c r="DAB52" i="8"/>
  <c r="DAC52" i="8"/>
  <c r="DAD52" i="8"/>
  <c r="DAE52" i="8"/>
  <c r="DAF52" i="8"/>
  <c r="DAG52" i="8"/>
  <c r="DAH52" i="8"/>
  <c r="DAI52" i="8"/>
  <c r="DAJ52" i="8"/>
  <c r="DAK52" i="8"/>
  <c r="DAL52" i="8"/>
  <c r="DAM52" i="8"/>
  <c r="DAN52" i="8"/>
  <c r="DAO52" i="8"/>
  <c r="DAP52" i="8"/>
  <c r="DAQ52" i="8"/>
  <c r="DAR52" i="8"/>
  <c r="DAS52" i="8"/>
  <c r="DAT52" i="8"/>
  <c r="DAU52" i="8"/>
  <c r="DAV52" i="8"/>
  <c r="DAW52" i="8"/>
  <c r="DAX52" i="8"/>
  <c r="DAY52" i="8"/>
  <c r="DAZ52" i="8"/>
  <c r="DBA52" i="8"/>
  <c r="DBB52" i="8"/>
  <c r="DBC52" i="8"/>
  <c r="DBD52" i="8"/>
  <c r="DBE52" i="8"/>
  <c r="DBF52" i="8"/>
  <c r="DBG52" i="8"/>
  <c r="DBH52" i="8"/>
  <c r="DBI52" i="8"/>
  <c r="DBJ52" i="8"/>
  <c r="DBK52" i="8"/>
  <c r="DBL52" i="8"/>
  <c r="DBM52" i="8"/>
  <c r="DBN52" i="8"/>
  <c r="DBO52" i="8"/>
  <c r="DBP52" i="8"/>
  <c r="DBQ52" i="8"/>
  <c r="DBR52" i="8"/>
  <c r="DBS52" i="8"/>
  <c r="DBT52" i="8"/>
  <c r="DBU52" i="8"/>
  <c r="DBV52" i="8"/>
  <c r="DBW52" i="8"/>
  <c r="DBX52" i="8"/>
  <c r="DBY52" i="8"/>
  <c r="DBZ52" i="8"/>
  <c r="DCA52" i="8"/>
  <c r="DCB52" i="8"/>
  <c r="DCC52" i="8"/>
  <c r="DCD52" i="8"/>
  <c r="DCE52" i="8"/>
  <c r="DCF52" i="8"/>
  <c r="DCG52" i="8"/>
  <c r="DCH52" i="8"/>
  <c r="DCI52" i="8"/>
  <c r="DCJ52" i="8"/>
  <c r="DCK52" i="8"/>
  <c r="DCL52" i="8"/>
  <c r="DCM52" i="8"/>
  <c r="DCN52" i="8"/>
  <c r="DCO52" i="8"/>
  <c r="DCP52" i="8"/>
  <c r="DCQ52" i="8"/>
  <c r="DCR52" i="8"/>
  <c r="DCS52" i="8"/>
  <c r="DCT52" i="8"/>
  <c r="DCU52" i="8"/>
  <c r="DCV52" i="8"/>
  <c r="DCW52" i="8"/>
  <c r="DCX52" i="8"/>
  <c r="DCY52" i="8"/>
  <c r="DCZ52" i="8"/>
  <c r="DDA52" i="8"/>
  <c r="DDB52" i="8"/>
  <c r="DDC52" i="8"/>
  <c r="DDD52" i="8"/>
  <c r="DDE52" i="8"/>
  <c r="DDF52" i="8"/>
  <c r="DDG52" i="8"/>
  <c r="DDH52" i="8"/>
  <c r="DDI52" i="8"/>
  <c r="DDJ52" i="8"/>
  <c r="DDK52" i="8"/>
  <c r="DDL52" i="8"/>
  <c r="DDM52" i="8"/>
  <c r="DDN52" i="8"/>
  <c r="DDO52" i="8"/>
  <c r="DDP52" i="8"/>
  <c r="DDQ52" i="8"/>
  <c r="DDR52" i="8"/>
  <c r="DDS52" i="8"/>
  <c r="DDT52" i="8"/>
  <c r="DDU52" i="8"/>
  <c r="DDV52" i="8"/>
  <c r="DDW52" i="8"/>
  <c r="DDX52" i="8"/>
  <c r="DDY52" i="8"/>
  <c r="DDZ52" i="8"/>
  <c r="DEA52" i="8"/>
  <c r="DEB52" i="8"/>
  <c r="DEC52" i="8"/>
  <c r="DED52" i="8"/>
  <c r="DEE52" i="8"/>
  <c r="DEF52" i="8"/>
  <c r="DEG52" i="8"/>
  <c r="DEH52" i="8"/>
  <c r="DEI52" i="8"/>
  <c r="DEJ52" i="8"/>
  <c r="DEK52" i="8"/>
  <c r="DEL52" i="8"/>
  <c r="DEM52" i="8"/>
  <c r="DEN52" i="8"/>
  <c r="DEO52" i="8"/>
  <c r="DEP52" i="8"/>
  <c r="DEQ52" i="8"/>
  <c r="DER52" i="8"/>
  <c r="DES52" i="8"/>
  <c r="DET52" i="8"/>
  <c r="DEU52" i="8"/>
  <c r="DEV52" i="8"/>
  <c r="DEW52" i="8"/>
  <c r="DEX52" i="8"/>
  <c r="DEY52" i="8"/>
  <c r="DEZ52" i="8"/>
  <c r="DFA52" i="8"/>
  <c r="DFB52" i="8"/>
  <c r="DFC52" i="8"/>
  <c r="DFD52" i="8"/>
  <c r="DFE52" i="8"/>
  <c r="DFF52" i="8"/>
  <c r="DFG52" i="8"/>
  <c r="DFH52" i="8"/>
  <c r="DFI52" i="8"/>
  <c r="DFJ52" i="8"/>
  <c r="DFK52" i="8"/>
  <c r="DFL52" i="8"/>
  <c r="DFM52" i="8"/>
  <c r="DFN52" i="8"/>
  <c r="DFO52" i="8"/>
  <c r="DFP52" i="8"/>
  <c r="DFQ52" i="8"/>
  <c r="DFR52" i="8"/>
  <c r="DFS52" i="8"/>
  <c r="DFT52" i="8"/>
  <c r="DFU52" i="8"/>
  <c r="DFV52" i="8"/>
  <c r="DFW52" i="8"/>
  <c r="DFX52" i="8"/>
  <c r="DFY52" i="8"/>
  <c r="DFZ52" i="8"/>
  <c r="DGA52" i="8"/>
  <c r="DGB52" i="8"/>
  <c r="DGC52" i="8"/>
  <c r="DGD52" i="8"/>
  <c r="DGE52" i="8"/>
  <c r="DGF52" i="8"/>
  <c r="DGG52" i="8"/>
  <c r="DGH52" i="8"/>
  <c r="DGI52" i="8"/>
  <c r="DGJ52" i="8"/>
  <c r="DGK52" i="8"/>
  <c r="DGL52" i="8"/>
  <c r="DGM52" i="8"/>
  <c r="DGN52" i="8"/>
  <c r="DGO52" i="8"/>
  <c r="DGP52" i="8"/>
  <c r="DGQ52" i="8"/>
  <c r="DGR52" i="8"/>
  <c r="DGS52" i="8"/>
  <c r="DGT52" i="8"/>
  <c r="DGU52" i="8"/>
  <c r="DGV52" i="8"/>
  <c r="DGW52" i="8"/>
  <c r="DGX52" i="8"/>
  <c r="DGY52" i="8"/>
  <c r="DGZ52" i="8"/>
  <c r="DHA52" i="8"/>
  <c r="DHB52" i="8"/>
  <c r="DHC52" i="8"/>
  <c r="DHD52" i="8"/>
  <c r="DHE52" i="8"/>
  <c r="DHF52" i="8"/>
  <c r="DHG52" i="8"/>
  <c r="DHH52" i="8"/>
  <c r="DHI52" i="8"/>
  <c r="DHJ52" i="8"/>
  <c r="DHK52" i="8"/>
  <c r="DHL52" i="8"/>
  <c r="DHM52" i="8"/>
  <c r="DHN52" i="8"/>
  <c r="DHO52" i="8"/>
  <c r="DHP52" i="8"/>
  <c r="DHQ52" i="8"/>
  <c r="DHR52" i="8"/>
  <c r="DHS52" i="8"/>
  <c r="DHT52" i="8"/>
  <c r="DHU52" i="8"/>
  <c r="DHV52" i="8"/>
  <c r="DHW52" i="8"/>
  <c r="DHX52" i="8"/>
  <c r="DHY52" i="8"/>
  <c r="DHZ52" i="8"/>
  <c r="DIA52" i="8"/>
  <c r="DIB52" i="8"/>
  <c r="DIC52" i="8"/>
  <c r="DID52" i="8"/>
  <c r="DIE52" i="8"/>
  <c r="DIF52" i="8"/>
  <c r="DIG52" i="8"/>
  <c r="DIH52" i="8"/>
  <c r="DII52" i="8"/>
  <c r="DIJ52" i="8"/>
  <c r="DIK52" i="8"/>
  <c r="DIL52" i="8"/>
  <c r="DIM52" i="8"/>
  <c r="DIN52" i="8"/>
  <c r="DIO52" i="8"/>
  <c r="DIP52" i="8"/>
  <c r="DIQ52" i="8"/>
  <c r="DIR52" i="8"/>
  <c r="DIS52" i="8"/>
  <c r="DIT52" i="8"/>
  <c r="DIU52" i="8"/>
  <c r="DIV52" i="8"/>
  <c r="DIW52" i="8"/>
  <c r="DIX52" i="8"/>
  <c r="DIY52" i="8"/>
  <c r="DIZ52" i="8"/>
  <c r="DJA52" i="8"/>
  <c r="DJB52" i="8"/>
  <c r="DJC52" i="8"/>
  <c r="DJD52" i="8"/>
  <c r="DJE52" i="8"/>
  <c r="DJF52" i="8"/>
  <c r="DJG52" i="8"/>
  <c r="DJH52" i="8"/>
  <c r="DJI52" i="8"/>
  <c r="DJJ52" i="8"/>
  <c r="DJK52" i="8"/>
  <c r="DJL52" i="8"/>
  <c r="DJM52" i="8"/>
  <c r="DJN52" i="8"/>
  <c r="DJO52" i="8"/>
  <c r="DJP52" i="8"/>
  <c r="DJQ52" i="8"/>
  <c r="DJR52" i="8"/>
  <c r="DJS52" i="8"/>
  <c r="DJT52" i="8"/>
  <c r="DJU52" i="8"/>
  <c r="DJV52" i="8"/>
  <c r="DJW52" i="8"/>
  <c r="DJX52" i="8"/>
  <c r="DJY52" i="8"/>
  <c r="DJZ52" i="8"/>
  <c r="DKA52" i="8"/>
  <c r="DKB52" i="8"/>
  <c r="DKC52" i="8"/>
  <c r="DKD52" i="8"/>
  <c r="DKE52" i="8"/>
  <c r="DKF52" i="8"/>
  <c r="DKG52" i="8"/>
  <c r="DKH52" i="8"/>
  <c r="DKI52" i="8"/>
  <c r="DKJ52" i="8"/>
  <c r="DKK52" i="8"/>
  <c r="DKL52" i="8"/>
  <c r="DKM52" i="8"/>
  <c r="DKN52" i="8"/>
  <c r="DKO52" i="8"/>
  <c r="DKP52" i="8"/>
  <c r="DKQ52" i="8"/>
  <c r="DKR52" i="8"/>
  <c r="DKS52" i="8"/>
  <c r="DKT52" i="8"/>
  <c r="DKU52" i="8"/>
  <c r="DKV52" i="8"/>
  <c r="DKW52" i="8"/>
  <c r="DKX52" i="8"/>
  <c r="DKY52" i="8"/>
  <c r="DKZ52" i="8"/>
  <c r="DLA52" i="8"/>
  <c r="DLB52" i="8"/>
  <c r="DLC52" i="8"/>
  <c r="DLD52" i="8"/>
  <c r="DLE52" i="8"/>
  <c r="DLF52" i="8"/>
  <c r="DLG52" i="8"/>
  <c r="DLH52" i="8"/>
  <c r="DLI52" i="8"/>
  <c r="DLJ52" i="8"/>
  <c r="DLK52" i="8"/>
  <c r="DLL52" i="8"/>
  <c r="DLM52" i="8"/>
  <c r="DLN52" i="8"/>
  <c r="DLO52" i="8"/>
  <c r="DLP52" i="8"/>
  <c r="DLQ52" i="8"/>
  <c r="DLR52" i="8"/>
  <c r="DLS52" i="8"/>
  <c r="DLT52" i="8"/>
  <c r="DLU52" i="8"/>
  <c r="DLV52" i="8"/>
  <c r="DLW52" i="8"/>
  <c r="DLX52" i="8"/>
  <c r="DLY52" i="8"/>
  <c r="DLZ52" i="8"/>
  <c r="DMA52" i="8"/>
  <c r="DMB52" i="8"/>
  <c r="DMC52" i="8"/>
  <c r="DMD52" i="8"/>
  <c r="DME52" i="8"/>
  <c r="DMF52" i="8"/>
  <c r="DMG52" i="8"/>
  <c r="DMH52" i="8"/>
  <c r="DMI52" i="8"/>
  <c r="DMJ52" i="8"/>
  <c r="DMK52" i="8"/>
  <c r="DML52" i="8"/>
  <c r="DMM52" i="8"/>
  <c r="DMN52" i="8"/>
  <c r="DMO52" i="8"/>
  <c r="DMP52" i="8"/>
  <c r="DMQ52" i="8"/>
  <c r="DMR52" i="8"/>
  <c r="DMS52" i="8"/>
  <c r="DMT52" i="8"/>
  <c r="DMU52" i="8"/>
  <c r="DMV52" i="8"/>
  <c r="DMW52" i="8"/>
  <c r="DMX52" i="8"/>
  <c r="DMY52" i="8"/>
  <c r="DMZ52" i="8"/>
  <c r="DNA52" i="8"/>
  <c r="DNB52" i="8"/>
  <c r="DNC52" i="8"/>
  <c r="DND52" i="8"/>
  <c r="DNE52" i="8"/>
  <c r="DNF52" i="8"/>
  <c r="DNG52" i="8"/>
  <c r="DNH52" i="8"/>
  <c r="DNI52" i="8"/>
  <c r="DNJ52" i="8"/>
  <c r="DNK52" i="8"/>
  <c r="DNL52" i="8"/>
  <c r="DNM52" i="8"/>
  <c r="DNN52" i="8"/>
  <c r="DNO52" i="8"/>
  <c r="DNP52" i="8"/>
  <c r="DNQ52" i="8"/>
  <c r="DNR52" i="8"/>
  <c r="DNS52" i="8"/>
  <c r="DNT52" i="8"/>
  <c r="DNU52" i="8"/>
  <c r="DNV52" i="8"/>
  <c r="DNW52" i="8"/>
  <c r="DNX52" i="8"/>
  <c r="DNY52" i="8"/>
  <c r="DNZ52" i="8"/>
  <c r="DOA52" i="8"/>
  <c r="DOB52" i="8"/>
  <c r="DOC52" i="8"/>
  <c r="DOD52" i="8"/>
  <c r="DOE52" i="8"/>
  <c r="DOF52" i="8"/>
  <c r="DOG52" i="8"/>
  <c r="DOH52" i="8"/>
  <c r="DOI52" i="8"/>
  <c r="DOJ52" i="8"/>
  <c r="DOK52" i="8"/>
  <c r="DOL52" i="8"/>
  <c r="DOM52" i="8"/>
  <c r="DON52" i="8"/>
  <c r="DOO52" i="8"/>
  <c r="DOP52" i="8"/>
  <c r="DOQ52" i="8"/>
  <c r="DOR52" i="8"/>
  <c r="DOS52" i="8"/>
  <c r="DOT52" i="8"/>
  <c r="DOU52" i="8"/>
  <c r="DOV52" i="8"/>
  <c r="DOW52" i="8"/>
  <c r="DOX52" i="8"/>
  <c r="DOY52" i="8"/>
  <c r="DOZ52" i="8"/>
  <c r="DPA52" i="8"/>
  <c r="DPB52" i="8"/>
  <c r="DPC52" i="8"/>
  <c r="DPD52" i="8"/>
  <c r="DPE52" i="8"/>
  <c r="DPF52" i="8"/>
  <c r="DPG52" i="8"/>
  <c r="DPH52" i="8"/>
  <c r="DPI52" i="8"/>
  <c r="DPJ52" i="8"/>
  <c r="DPK52" i="8"/>
  <c r="DPL52" i="8"/>
  <c r="DPM52" i="8"/>
  <c r="DPN52" i="8"/>
  <c r="DPO52" i="8"/>
  <c r="DPP52" i="8"/>
  <c r="DPQ52" i="8"/>
  <c r="DPR52" i="8"/>
  <c r="DPS52" i="8"/>
  <c r="DPT52" i="8"/>
  <c r="DPU52" i="8"/>
  <c r="DPV52" i="8"/>
  <c r="DPW52" i="8"/>
  <c r="DPX52" i="8"/>
  <c r="DPY52" i="8"/>
  <c r="DPZ52" i="8"/>
  <c r="DQA52" i="8"/>
  <c r="DQB52" i="8"/>
  <c r="DQC52" i="8"/>
  <c r="DQD52" i="8"/>
  <c r="DQE52" i="8"/>
  <c r="DQF52" i="8"/>
  <c r="DQG52" i="8"/>
  <c r="DQH52" i="8"/>
  <c r="DQI52" i="8"/>
  <c r="DQJ52" i="8"/>
  <c r="DQK52" i="8"/>
  <c r="DQL52" i="8"/>
  <c r="DQM52" i="8"/>
  <c r="DQN52" i="8"/>
  <c r="DQO52" i="8"/>
  <c r="DQP52" i="8"/>
  <c r="DQQ52" i="8"/>
  <c r="DQR52" i="8"/>
  <c r="DQS52" i="8"/>
  <c r="DQT52" i="8"/>
  <c r="DQU52" i="8"/>
  <c r="DQV52" i="8"/>
  <c r="DQW52" i="8"/>
  <c r="DQX52" i="8"/>
  <c r="DQY52" i="8"/>
  <c r="DQZ52" i="8"/>
  <c r="DRA52" i="8"/>
  <c r="DRB52" i="8"/>
  <c r="DRC52" i="8"/>
  <c r="DRD52" i="8"/>
  <c r="DRE52" i="8"/>
  <c r="DRF52" i="8"/>
  <c r="DRG52" i="8"/>
  <c r="DRH52" i="8"/>
  <c r="DRI52" i="8"/>
  <c r="DRJ52" i="8"/>
  <c r="DRK52" i="8"/>
  <c r="DRL52" i="8"/>
  <c r="DRM52" i="8"/>
  <c r="DRN52" i="8"/>
  <c r="DRO52" i="8"/>
  <c r="DRP52" i="8"/>
  <c r="DRQ52" i="8"/>
  <c r="DRR52" i="8"/>
  <c r="DRS52" i="8"/>
  <c r="DRT52" i="8"/>
  <c r="DRU52" i="8"/>
  <c r="DRV52" i="8"/>
  <c r="DRW52" i="8"/>
  <c r="DRX52" i="8"/>
  <c r="DRY52" i="8"/>
  <c r="DRZ52" i="8"/>
  <c r="DSA52" i="8"/>
  <c r="DSB52" i="8"/>
  <c r="DSC52" i="8"/>
  <c r="DSD52" i="8"/>
  <c r="DSE52" i="8"/>
  <c r="DSF52" i="8"/>
  <c r="DSG52" i="8"/>
  <c r="DSH52" i="8"/>
  <c r="DSI52" i="8"/>
  <c r="DSJ52" i="8"/>
  <c r="DSK52" i="8"/>
  <c r="DSL52" i="8"/>
  <c r="DSM52" i="8"/>
  <c r="DSN52" i="8"/>
  <c r="DSO52" i="8"/>
  <c r="DSP52" i="8"/>
  <c r="DSQ52" i="8"/>
  <c r="DSR52" i="8"/>
  <c r="DSS52" i="8"/>
  <c r="DST52" i="8"/>
  <c r="DSU52" i="8"/>
  <c r="DSV52" i="8"/>
  <c r="DSW52" i="8"/>
  <c r="DSX52" i="8"/>
  <c r="DSY52" i="8"/>
  <c r="DSZ52" i="8"/>
  <c r="DTA52" i="8"/>
  <c r="DTB52" i="8"/>
  <c r="DTC52" i="8"/>
  <c r="DTD52" i="8"/>
  <c r="DTE52" i="8"/>
  <c r="DTF52" i="8"/>
  <c r="DTG52" i="8"/>
  <c r="DTH52" i="8"/>
  <c r="DTI52" i="8"/>
  <c r="DTJ52" i="8"/>
  <c r="DTK52" i="8"/>
  <c r="DTL52" i="8"/>
  <c r="DTM52" i="8"/>
  <c r="DTN52" i="8"/>
  <c r="DTO52" i="8"/>
  <c r="DTP52" i="8"/>
  <c r="DTQ52" i="8"/>
  <c r="DTR52" i="8"/>
  <c r="DTS52" i="8"/>
  <c r="DTT52" i="8"/>
  <c r="DTU52" i="8"/>
  <c r="DTV52" i="8"/>
  <c r="DTW52" i="8"/>
  <c r="DTX52" i="8"/>
  <c r="DTY52" i="8"/>
  <c r="DTZ52" i="8"/>
  <c r="DUA52" i="8"/>
  <c r="DUB52" i="8"/>
  <c r="DUC52" i="8"/>
  <c r="DUD52" i="8"/>
  <c r="DUE52" i="8"/>
  <c r="DUF52" i="8"/>
  <c r="DUG52" i="8"/>
  <c r="DUH52" i="8"/>
  <c r="DUI52" i="8"/>
  <c r="DUJ52" i="8"/>
  <c r="DUK52" i="8"/>
  <c r="DUL52" i="8"/>
  <c r="DUM52" i="8"/>
  <c r="DUN52" i="8"/>
  <c r="DUO52" i="8"/>
  <c r="DUP52" i="8"/>
  <c r="DUQ52" i="8"/>
  <c r="DUR52" i="8"/>
  <c r="DUS52" i="8"/>
  <c r="DUT52" i="8"/>
  <c r="DUU52" i="8"/>
  <c r="DUV52" i="8"/>
  <c r="DUW52" i="8"/>
  <c r="DUX52" i="8"/>
  <c r="DUY52" i="8"/>
  <c r="DUZ52" i="8"/>
  <c r="DVA52" i="8"/>
  <c r="DVB52" i="8"/>
  <c r="DVC52" i="8"/>
  <c r="DVD52" i="8"/>
  <c r="DVE52" i="8"/>
  <c r="DVF52" i="8"/>
  <c r="DVG52" i="8"/>
  <c r="DVH52" i="8"/>
  <c r="DVI52" i="8"/>
  <c r="DVJ52" i="8"/>
  <c r="DVK52" i="8"/>
  <c r="DVL52" i="8"/>
  <c r="DVM52" i="8"/>
  <c r="DVN52" i="8"/>
  <c r="DVO52" i="8"/>
  <c r="DVP52" i="8"/>
  <c r="DVQ52" i="8"/>
  <c r="DVR52" i="8"/>
  <c r="DVS52" i="8"/>
  <c r="DVT52" i="8"/>
  <c r="DVU52" i="8"/>
  <c r="DVV52" i="8"/>
  <c r="DVW52" i="8"/>
  <c r="DVX52" i="8"/>
  <c r="DVY52" i="8"/>
  <c r="DVZ52" i="8"/>
  <c r="DWA52" i="8"/>
  <c r="DWB52" i="8"/>
  <c r="DWC52" i="8"/>
  <c r="DWD52" i="8"/>
  <c r="DWE52" i="8"/>
  <c r="DWF52" i="8"/>
  <c r="DWG52" i="8"/>
  <c r="DWH52" i="8"/>
  <c r="DWI52" i="8"/>
  <c r="DWJ52" i="8"/>
  <c r="DWK52" i="8"/>
  <c r="DWL52" i="8"/>
  <c r="DWM52" i="8"/>
  <c r="DWN52" i="8"/>
  <c r="DWO52" i="8"/>
  <c r="DWP52" i="8"/>
  <c r="DWQ52" i="8"/>
  <c r="DWR52" i="8"/>
  <c r="DWS52" i="8"/>
  <c r="DWT52" i="8"/>
  <c r="DWU52" i="8"/>
  <c r="DWV52" i="8"/>
  <c r="DWW52" i="8"/>
  <c r="DWX52" i="8"/>
  <c r="DWY52" i="8"/>
  <c r="DWZ52" i="8"/>
  <c r="DXA52" i="8"/>
  <c r="DXB52" i="8"/>
  <c r="DXC52" i="8"/>
  <c r="DXD52" i="8"/>
  <c r="DXE52" i="8"/>
  <c r="DXF52" i="8"/>
  <c r="DXG52" i="8"/>
  <c r="DXH52" i="8"/>
  <c r="DXI52" i="8"/>
  <c r="DXJ52" i="8"/>
  <c r="DXK52" i="8"/>
  <c r="DXL52" i="8"/>
  <c r="DXM52" i="8"/>
  <c r="DXN52" i="8"/>
  <c r="DXO52" i="8"/>
  <c r="DXP52" i="8"/>
  <c r="DXQ52" i="8"/>
  <c r="DXR52" i="8"/>
  <c r="DXS52" i="8"/>
  <c r="DXT52" i="8"/>
  <c r="DXU52" i="8"/>
  <c r="DXV52" i="8"/>
  <c r="DXW52" i="8"/>
  <c r="DXX52" i="8"/>
  <c r="DXY52" i="8"/>
  <c r="DXZ52" i="8"/>
  <c r="DYA52" i="8"/>
  <c r="DYB52" i="8"/>
  <c r="DYC52" i="8"/>
  <c r="DYD52" i="8"/>
  <c r="DYE52" i="8"/>
  <c r="DYF52" i="8"/>
  <c r="DYG52" i="8"/>
  <c r="DYH52" i="8"/>
  <c r="DYI52" i="8"/>
  <c r="DYJ52" i="8"/>
  <c r="DYK52" i="8"/>
  <c r="DYL52" i="8"/>
  <c r="DYM52" i="8"/>
  <c r="DYN52" i="8"/>
  <c r="DYO52" i="8"/>
  <c r="DYP52" i="8"/>
  <c r="DYQ52" i="8"/>
  <c r="DYR52" i="8"/>
  <c r="DYS52" i="8"/>
  <c r="DYT52" i="8"/>
  <c r="DYU52" i="8"/>
  <c r="DYV52" i="8"/>
  <c r="DYW52" i="8"/>
  <c r="DYX52" i="8"/>
  <c r="DYY52" i="8"/>
  <c r="DYZ52" i="8"/>
  <c r="DZA52" i="8"/>
  <c r="DZB52" i="8"/>
  <c r="DZC52" i="8"/>
  <c r="DZD52" i="8"/>
  <c r="DZE52" i="8"/>
  <c r="DZF52" i="8"/>
  <c r="DZG52" i="8"/>
  <c r="DZH52" i="8"/>
  <c r="DZI52" i="8"/>
  <c r="DZJ52" i="8"/>
  <c r="DZK52" i="8"/>
  <c r="DZL52" i="8"/>
  <c r="DZM52" i="8"/>
  <c r="DZN52" i="8"/>
  <c r="DZO52" i="8"/>
  <c r="DZP52" i="8"/>
  <c r="DZQ52" i="8"/>
  <c r="DZR52" i="8"/>
  <c r="DZS52" i="8"/>
  <c r="DZT52" i="8"/>
  <c r="DZU52" i="8"/>
  <c r="DZV52" i="8"/>
  <c r="DZW52" i="8"/>
  <c r="DZX52" i="8"/>
  <c r="DZY52" i="8"/>
  <c r="DZZ52" i="8"/>
  <c r="EAA52" i="8"/>
  <c r="EAB52" i="8"/>
  <c r="EAC52" i="8"/>
  <c r="EAD52" i="8"/>
  <c r="EAE52" i="8"/>
  <c r="EAF52" i="8"/>
  <c r="EAG52" i="8"/>
  <c r="EAH52" i="8"/>
  <c r="EAI52" i="8"/>
  <c r="EAJ52" i="8"/>
  <c r="EAK52" i="8"/>
  <c r="EAL52" i="8"/>
  <c r="EAM52" i="8"/>
  <c r="EAN52" i="8"/>
  <c r="EAO52" i="8"/>
  <c r="EAP52" i="8"/>
  <c r="EAQ52" i="8"/>
  <c r="EAR52" i="8"/>
  <c r="EAS52" i="8"/>
  <c r="EAT52" i="8"/>
  <c r="EAU52" i="8"/>
  <c r="EAV52" i="8"/>
  <c r="EAW52" i="8"/>
  <c r="EAX52" i="8"/>
  <c r="EAY52" i="8"/>
  <c r="EAZ52" i="8"/>
  <c r="EBA52" i="8"/>
  <c r="EBB52" i="8"/>
  <c r="EBC52" i="8"/>
  <c r="EBD52" i="8"/>
  <c r="EBE52" i="8"/>
  <c r="EBF52" i="8"/>
  <c r="EBG52" i="8"/>
  <c r="EBH52" i="8"/>
  <c r="EBI52" i="8"/>
  <c r="EBJ52" i="8"/>
  <c r="EBK52" i="8"/>
  <c r="EBL52" i="8"/>
  <c r="EBM52" i="8"/>
  <c r="EBN52" i="8"/>
  <c r="EBO52" i="8"/>
  <c r="EBP52" i="8"/>
  <c r="EBQ52" i="8"/>
  <c r="EBR52" i="8"/>
  <c r="EBS52" i="8"/>
  <c r="EBT52" i="8"/>
  <c r="EBU52" i="8"/>
  <c r="EBV52" i="8"/>
  <c r="EBW52" i="8"/>
  <c r="EBX52" i="8"/>
  <c r="EBY52" i="8"/>
  <c r="EBZ52" i="8"/>
  <c r="ECA52" i="8"/>
  <c r="ECB52" i="8"/>
  <c r="ECC52" i="8"/>
  <c r="ECD52" i="8"/>
  <c r="ECE52" i="8"/>
  <c r="ECF52" i="8"/>
  <c r="ECG52" i="8"/>
  <c r="ECH52" i="8"/>
  <c r="ECI52" i="8"/>
  <c r="ECJ52" i="8"/>
  <c r="ECK52" i="8"/>
  <c r="ECL52" i="8"/>
  <c r="ECM52" i="8"/>
  <c r="ECN52" i="8"/>
  <c r="ECO52" i="8"/>
  <c r="ECP52" i="8"/>
  <c r="ECQ52" i="8"/>
  <c r="ECR52" i="8"/>
  <c r="ECS52" i="8"/>
  <c r="ECT52" i="8"/>
  <c r="ECU52" i="8"/>
  <c r="ECV52" i="8"/>
  <c r="ECW52" i="8"/>
  <c r="ECX52" i="8"/>
  <c r="ECY52" i="8"/>
  <c r="ECZ52" i="8"/>
  <c r="EDA52" i="8"/>
  <c r="EDB52" i="8"/>
  <c r="EDC52" i="8"/>
  <c r="EDD52" i="8"/>
  <c r="EDE52" i="8"/>
  <c r="EDF52" i="8"/>
  <c r="EDG52" i="8"/>
  <c r="EDH52" i="8"/>
  <c r="EDI52" i="8"/>
  <c r="EDJ52" i="8"/>
  <c r="EDK52" i="8"/>
  <c r="EDL52" i="8"/>
  <c r="EDM52" i="8"/>
  <c r="EDN52" i="8"/>
  <c r="EDO52" i="8"/>
  <c r="EDP52" i="8"/>
  <c r="EDQ52" i="8"/>
  <c r="EDR52" i="8"/>
  <c r="EDS52" i="8"/>
  <c r="EDT52" i="8"/>
  <c r="EDU52" i="8"/>
  <c r="EDV52" i="8"/>
  <c r="EDW52" i="8"/>
  <c r="EDX52" i="8"/>
  <c r="EDY52" i="8"/>
  <c r="EDZ52" i="8"/>
  <c r="EEA52" i="8"/>
  <c r="EEB52" i="8"/>
  <c r="EEC52" i="8"/>
  <c r="EED52" i="8"/>
  <c r="EEE52" i="8"/>
  <c r="EEF52" i="8"/>
  <c r="EEG52" i="8"/>
  <c r="EEH52" i="8"/>
  <c r="EEI52" i="8"/>
  <c r="EEJ52" i="8"/>
  <c r="EEK52" i="8"/>
  <c r="EEL52" i="8"/>
  <c r="EEM52" i="8"/>
  <c r="EEN52" i="8"/>
  <c r="EEO52" i="8"/>
  <c r="EEP52" i="8"/>
  <c r="EEQ52" i="8"/>
  <c r="EER52" i="8"/>
  <c r="EES52" i="8"/>
  <c r="EET52" i="8"/>
  <c r="EEU52" i="8"/>
  <c r="EEV52" i="8"/>
  <c r="EEW52" i="8"/>
  <c r="EEX52" i="8"/>
  <c r="EEY52" i="8"/>
  <c r="EEZ52" i="8"/>
  <c r="EFA52" i="8"/>
  <c r="EFB52" i="8"/>
  <c r="EFC52" i="8"/>
  <c r="EFD52" i="8"/>
  <c r="EFE52" i="8"/>
  <c r="EFF52" i="8"/>
  <c r="EFG52" i="8"/>
  <c r="EFH52" i="8"/>
  <c r="EFI52" i="8"/>
  <c r="EFJ52" i="8"/>
  <c r="EFK52" i="8"/>
  <c r="EFL52" i="8"/>
  <c r="EFM52" i="8"/>
  <c r="EFN52" i="8"/>
  <c r="EFO52" i="8"/>
  <c r="EFP52" i="8"/>
  <c r="EFQ52" i="8"/>
  <c r="EFR52" i="8"/>
  <c r="EFS52" i="8"/>
  <c r="EFT52" i="8"/>
  <c r="EFU52" i="8"/>
  <c r="EFV52" i="8"/>
  <c r="EFW52" i="8"/>
  <c r="EFX52" i="8"/>
  <c r="EFY52" i="8"/>
  <c r="EFZ52" i="8"/>
  <c r="EGA52" i="8"/>
  <c r="EGB52" i="8"/>
  <c r="EGC52" i="8"/>
  <c r="EGD52" i="8"/>
  <c r="EGE52" i="8"/>
  <c r="EGF52" i="8"/>
  <c r="EGG52" i="8"/>
  <c r="EGH52" i="8"/>
  <c r="EGI52" i="8"/>
  <c r="EGJ52" i="8"/>
  <c r="EGK52" i="8"/>
  <c r="EGL52" i="8"/>
  <c r="EGM52" i="8"/>
  <c r="EGN52" i="8"/>
  <c r="EGO52" i="8"/>
  <c r="EGP52" i="8"/>
  <c r="EGQ52" i="8"/>
  <c r="EGR52" i="8"/>
  <c r="EGS52" i="8"/>
  <c r="EGT52" i="8"/>
  <c r="EGU52" i="8"/>
  <c r="EGV52" i="8"/>
  <c r="EGW52" i="8"/>
  <c r="EGX52" i="8"/>
  <c r="EGY52" i="8"/>
  <c r="EGZ52" i="8"/>
  <c r="EHA52" i="8"/>
  <c r="EHB52" i="8"/>
  <c r="EHC52" i="8"/>
  <c r="EHD52" i="8"/>
  <c r="EHE52" i="8"/>
  <c r="EHF52" i="8"/>
  <c r="EHG52" i="8"/>
  <c r="EHH52" i="8"/>
  <c r="EHI52" i="8"/>
  <c r="EHJ52" i="8"/>
  <c r="EHK52" i="8"/>
  <c r="EHL52" i="8"/>
  <c r="EHM52" i="8"/>
  <c r="EHN52" i="8"/>
  <c r="EHO52" i="8"/>
  <c r="EHP52" i="8"/>
  <c r="EHQ52" i="8"/>
  <c r="EHR52" i="8"/>
  <c r="EHS52" i="8"/>
  <c r="EHT52" i="8"/>
  <c r="EHU52" i="8"/>
  <c r="EHV52" i="8"/>
  <c r="EHW52" i="8"/>
  <c r="EHX52" i="8"/>
  <c r="EHY52" i="8"/>
  <c r="EHZ52" i="8"/>
  <c r="EIA52" i="8"/>
  <c r="EIB52" i="8"/>
  <c r="EIC52" i="8"/>
  <c r="EID52" i="8"/>
  <c r="EIE52" i="8"/>
  <c r="EIF52" i="8"/>
  <c r="EIG52" i="8"/>
  <c r="EIH52" i="8"/>
  <c r="EII52" i="8"/>
  <c r="EIJ52" i="8"/>
  <c r="EIK52" i="8"/>
  <c r="EIL52" i="8"/>
  <c r="EIM52" i="8"/>
  <c r="EIN52" i="8"/>
  <c r="EIO52" i="8"/>
  <c r="EIP52" i="8"/>
  <c r="EIQ52" i="8"/>
  <c r="EIR52" i="8"/>
  <c r="EIS52" i="8"/>
  <c r="EIT52" i="8"/>
  <c r="EIU52" i="8"/>
  <c r="EIV52" i="8"/>
  <c r="EIW52" i="8"/>
  <c r="EIX52" i="8"/>
  <c r="EIY52" i="8"/>
  <c r="EIZ52" i="8"/>
  <c r="EJA52" i="8"/>
  <c r="EJB52" i="8"/>
  <c r="EJC52" i="8"/>
  <c r="EJD52" i="8"/>
  <c r="EJE52" i="8"/>
  <c r="EJF52" i="8"/>
  <c r="EJG52" i="8"/>
  <c r="EJH52" i="8"/>
  <c r="EJI52" i="8"/>
  <c r="EJJ52" i="8"/>
  <c r="EJK52" i="8"/>
  <c r="EJL52" i="8"/>
  <c r="EJM52" i="8"/>
  <c r="EJN52" i="8"/>
  <c r="EJO52" i="8"/>
  <c r="EJP52" i="8"/>
  <c r="EJQ52" i="8"/>
  <c r="EJR52" i="8"/>
  <c r="EJS52" i="8"/>
  <c r="EJT52" i="8"/>
  <c r="EJU52" i="8"/>
  <c r="EJV52" i="8"/>
  <c r="EJW52" i="8"/>
  <c r="EJX52" i="8"/>
  <c r="EJY52" i="8"/>
  <c r="EJZ52" i="8"/>
  <c r="EKA52" i="8"/>
  <c r="EKB52" i="8"/>
  <c r="EKC52" i="8"/>
  <c r="EKD52" i="8"/>
  <c r="EKE52" i="8"/>
  <c r="EKF52" i="8"/>
  <c r="EKG52" i="8"/>
  <c r="EKH52" i="8"/>
  <c r="EKI52" i="8"/>
  <c r="EKJ52" i="8"/>
  <c r="EKK52" i="8"/>
  <c r="EKL52" i="8"/>
  <c r="EKM52" i="8"/>
  <c r="EKN52" i="8"/>
  <c r="EKO52" i="8"/>
  <c r="EKP52" i="8"/>
  <c r="EKQ52" i="8"/>
  <c r="EKR52" i="8"/>
  <c r="EKS52" i="8"/>
  <c r="EKT52" i="8"/>
  <c r="EKU52" i="8"/>
  <c r="EKV52" i="8"/>
  <c r="EKW52" i="8"/>
  <c r="EKX52" i="8"/>
  <c r="EKY52" i="8"/>
  <c r="EKZ52" i="8"/>
  <c r="ELA52" i="8"/>
  <c r="ELB52" i="8"/>
  <c r="ELC52" i="8"/>
  <c r="ELD52" i="8"/>
  <c r="ELE52" i="8"/>
  <c r="ELF52" i="8"/>
  <c r="ELG52" i="8"/>
  <c r="ELH52" i="8"/>
  <c r="ELI52" i="8"/>
  <c r="ELJ52" i="8"/>
  <c r="ELK52" i="8"/>
  <c r="ELL52" i="8"/>
  <c r="ELM52" i="8"/>
  <c r="ELN52" i="8"/>
  <c r="ELO52" i="8"/>
  <c r="ELP52" i="8"/>
  <c r="ELQ52" i="8"/>
  <c r="ELR52" i="8"/>
  <c r="ELS52" i="8"/>
  <c r="ELT52" i="8"/>
  <c r="ELU52" i="8"/>
  <c r="ELV52" i="8"/>
  <c r="ELW52" i="8"/>
  <c r="ELX52" i="8"/>
  <c r="ELY52" i="8"/>
  <c r="ELZ52" i="8"/>
  <c r="EMA52" i="8"/>
  <c r="EMB52" i="8"/>
  <c r="EMC52" i="8"/>
  <c r="EMD52" i="8"/>
  <c r="EME52" i="8"/>
  <c r="EMF52" i="8"/>
  <c r="EMG52" i="8"/>
  <c r="EMH52" i="8"/>
  <c r="EMI52" i="8"/>
  <c r="EMJ52" i="8"/>
  <c r="EMK52" i="8"/>
  <c r="EML52" i="8"/>
  <c r="EMM52" i="8"/>
  <c r="EMN52" i="8"/>
  <c r="EMO52" i="8"/>
  <c r="EMP52" i="8"/>
  <c r="EMQ52" i="8"/>
  <c r="EMR52" i="8"/>
  <c r="EMS52" i="8"/>
  <c r="EMT52" i="8"/>
  <c r="EMU52" i="8"/>
  <c r="EMV52" i="8"/>
  <c r="EMW52" i="8"/>
  <c r="EMX52" i="8"/>
  <c r="EMY52" i="8"/>
  <c r="EMZ52" i="8"/>
  <c r="ENA52" i="8"/>
  <c r="ENB52" i="8"/>
  <c r="ENC52" i="8"/>
  <c r="END52" i="8"/>
  <c r="ENE52" i="8"/>
  <c r="ENF52" i="8"/>
  <c r="ENG52" i="8"/>
  <c r="ENH52" i="8"/>
  <c r="ENI52" i="8"/>
  <c r="ENJ52" i="8"/>
  <c r="ENK52" i="8"/>
  <c r="ENL52" i="8"/>
  <c r="ENM52" i="8"/>
  <c r="ENN52" i="8"/>
  <c r="ENO52" i="8"/>
  <c r="ENP52" i="8"/>
  <c r="ENQ52" i="8"/>
  <c r="ENR52" i="8"/>
  <c r="ENS52" i="8"/>
  <c r="ENT52" i="8"/>
  <c r="ENU52" i="8"/>
  <c r="ENV52" i="8"/>
  <c r="ENW52" i="8"/>
  <c r="ENX52" i="8"/>
  <c r="ENY52" i="8"/>
  <c r="ENZ52" i="8"/>
  <c r="EOA52" i="8"/>
  <c r="EOB52" i="8"/>
  <c r="EOC52" i="8"/>
  <c r="EOD52" i="8"/>
  <c r="EOE52" i="8"/>
  <c r="EOF52" i="8"/>
  <c r="EOG52" i="8"/>
  <c r="EOH52" i="8"/>
  <c r="EOI52" i="8"/>
  <c r="EOJ52" i="8"/>
  <c r="EOK52" i="8"/>
  <c r="EOL52" i="8"/>
  <c r="EOM52" i="8"/>
  <c r="EON52" i="8"/>
  <c r="EOO52" i="8"/>
  <c r="EOP52" i="8"/>
  <c r="EOQ52" i="8"/>
  <c r="EOR52" i="8"/>
  <c r="EOS52" i="8"/>
  <c r="EOT52" i="8"/>
  <c r="EOU52" i="8"/>
  <c r="EOV52" i="8"/>
  <c r="EOW52" i="8"/>
  <c r="EOX52" i="8"/>
  <c r="EOY52" i="8"/>
  <c r="EOZ52" i="8"/>
  <c r="EPA52" i="8"/>
  <c r="EPB52" i="8"/>
  <c r="EPC52" i="8"/>
  <c r="EPD52" i="8"/>
  <c r="EPE52" i="8"/>
  <c r="EPF52" i="8"/>
  <c r="EPG52" i="8"/>
  <c r="EPH52" i="8"/>
  <c r="EPI52" i="8"/>
  <c r="EPJ52" i="8"/>
  <c r="EPK52" i="8"/>
  <c r="EPL52" i="8"/>
  <c r="EPM52" i="8"/>
  <c r="EPN52" i="8"/>
  <c r="EPO52" i="8"/>
  <c r="EPP52" i="8"/>
  <c r="EPQ52" i="8"/>
  <c r="EPR52" i="8"/>
  <c r="EPS52" i="8"/>
  <c r="EPT52" i="8"/>
  <c r="EPU52" i="8"/>
  <c r="EPV52" i="8"/>
  <c r="EPW52" i="8"/>
  <c r="EPX52" i="8"/>
  <c r="EPY52" i="8"/>
  <c r="EPZ52" i="8"/>
  <c r="EQA52" i="8"/>
  <c r="EQB52" i="8"/>
  <c r="EQC52" i="8"/>
  <c r="EQD52" i="8"/>
  <c r="EQE52" i="8"/>
  <c r="EQF52" i="8"/>
  <c r="EQG52" i="8"/>
  <c r="EQH52" i="8"/>
  <c r="EQI52" i="8"/>
  <c r="EQJ52" i="8"/>
  <c r="EQK52" i="8"/>
  <c r="EQL52" i="8"/>
  <c r="EQM52" i="8"/>
  <c r="EQN52" i="8"/>
  <c r="EQO52" i="8"/>
  <c r="EQP52" i="8"/>
  <c r="EQQ52" i="8"/>
  <c r="EQR52" i="8"/>
  <c r="EQS52" i="8"/>
  <c r="EQT52" i="8"/>
  <c r="EQU52" i="8"/>
  <c r="EQV52" i="8"/>
  <c r="EQW52" i="8"/>
  <c r="EQX52" i="8"/>
  <c r="EQY52" i="8"/>
  <c r="EQZ52" i="8"/>
  <c r="ERA52" i="8"/>
  <c r="ERB52" i="8"/>
  <c r="ERC52" i="8"/>
  <c r="ERD52" i="8"/>
  <c r="ERE52" i="8"/>
  <c r="ERF52" i="8"/>
  <c r="ERG52" i="8"/>
  <c r="ERH52" i="8"/>
  <c r="ERI52" i="8"/>
  <c r="ERJ52" i="8"/>
  <c r="ERK52" i="8"/>
  <c r="ERL52" i="8"/>
  <c r="ERM52" i="8"/>
  <c r="ERN52" i="8"/>
  <c r="ERO52" i="8"/>
  <c r="ERP52" i="8"/>
  <c r="ERQ52" i="8"/>
  <c r="ERR52" i="8"/>
  <c r="ERS52" i="8"/>
  <c r="ERT52" i="8"/>
  <c r="ERU52" i="8"/>
  <c r="ERV52" i="8"/>
  <c r="ERW52" i="8"/>
  <c r="ERX52" i="8"/>
  <c r="ERY52" i="8"/>
  <c r="ERZ52" i="8"/>
  <c r="ESA52" i="8"/>
  <c r="ESB52" i="8"/>
  <c r="ESC52" i="8"/>
  <c r="ESD52" i="8"/>
  <c r="ESE52" i="8"/>
  <c r="ESF52" i="8"/>
  <c r="ESG52" i="8"/>
  <c r="ESH52" i="8"/>
  <c r="ESI52" i="8"/>
  <c r="ESJ52" i="8"/>
  <c r="ESK52" i="8"/>
  <c r="ESL52" i="8"/>
  <c r="ESM52" i="8"/>
  <c r="ESN52" i="8"/>
  <c r="ESO52" i="8"/>
  <c r="ESP52" i="8"/>
  <c r="ESQ52" i="8"/>
  <c r="ESR52" i="8"/>
  <c r="ESS52" i="8"/>
  <c r="EST52" i="8"/>
  <c r="ESU52" i="8"/>
  <c r="ESV52" i="8"/>
  <c r="ESW52" i="8"/>
  <c r="ESX52" i="8"/>
  <c r="ESY52" i="8"/>
  <c r="ESZ52" i="8"/>
  <c r="ETA52" i="8"/>
  <c r="ETB52" i="8"/>
  <c r="ETC52" i="8"/>
  <c r="ETD52" i="8"/>
  <c r="ETE52" i="8"/>
  <c r="ETF52" i="8"/>
  <c r="ETG52" i="8"/>
  <c r="ETH52" i="8"/>
  <c r="ETI52" i="8"/>
  <c r="ETJ52" i="8"/>
  <c r="ETK52" i="8"/>
  <c r="ETL52" i="8"/>
  <c r="ETM52" i="8"/>
  <c r="ETN52" i="8"/>
  <c r="ETO52" i="8"/>
  <c r="ETP52" i="8"/>
  <c r="ETQ52" i="8"/>
  <c r="ETR52" i="8"/>
  <c r="ETS52" i="8"/>
  <c r="ETT52" i="8"/>
  <c r="ETU52" i="8"/>
  <c r="ETV52" i="8"/>
  <c r="ETW52" i="8"/>
  <c r="ETX52" i="8"/>
  <c r="ETY52" i="8"/>
  <c r="ETZ52" i="8"/>
  <c r="EUA52" i="8"/>
  <c r="EUB52" i="8"/>
  <c r="EUC52" i="8"/>
  <c r="EUD52" i="8"/>
  <c r="EUE52" i="8"/>
  <c r="EUF52" i="8"/>
  <c r="EUG52" i="8"/>
  <c r="EUH52" i="8"/>
  <c r="EUI52" i="8"/>
  <c r="EUJ52" i="8"/>
  <c r="EUK52" i="8"/>
  <c r="EUL52" i="8"/>
  <c r="EUM52" i="8"/>
  <c r="EUN52" i="8"/>
  <c r="EUO52" i="8"/>
  <c r="EUP52" i="8"/>
  <c r="EUQ52" i="8"/>
  <c r="EUR52" i="8"/>
  <c r="EUS52" i="8"/>
  <c r="EUT52" i="8"/>
  <c r="EUU52" i="8"/>
  <c r="EUV52" i="8"/>
  <c r="EUW52" i="8"/>
  <c r="EUX52" i="8"/>
  <c r="EUY52" i="8"/>
  <c r="EUZ52" i="8"/>
  <c r="EVA52" i="8"/>
  <c r="EVB52" i="8"/>
  <c r="EVC52" i="8"/>
  <c r="EVD52" i="8"/>
  <c r="EVE52" i="8"/>
  <c r="EVF52" i="8"/>
  <c r="EVG52" i="8"/>
  <c r="EVH52" i="8"/>
  <c r="EVI52" i="8"/>
  <c r="EVJ52" i="8"/>
  <c r="EVK52" i="8"/>
  <c r="EVL52" i="8"/>
  <c r="EVM52" i="8"/>
  <c r="EVN52" i="8"/>
  <c r="EVO52" i="8"/>
  <c r="EVP52" i="8"/>
  <c r="EVQ52" i="8"/>
  <c r="EVR52" i="8"/>
  <c r="EVS52" i="8"/>
  <c r="EVT52" i="8"/>
  <c r="EVU52" i="8"/>
  <c r="EVV52" i="8"/>
  <c r="EVW52" i="8"/>
  <c r="EVX52" i="8"/>
  <c r="EVY52" i="8"/>
  <c r="EVZ52" i="8"/>
  <c r="EWA52" i="8"/>
  <c r="EWB52" i="8"/>
  <c r="EWC52" i="8"/>
  <c r="EWD52" i="8"/>
  <c r="EWE52" i="8"/>
  <c r="EWF52" i="8"/>
  <c r="EWG52" i="8"/>
  <c r="EWH52" i="8"/>
  <c r="EWI52" i="8"/>
  <c r="EWJ52" i="8"/>
  <c r="EWK52" i="8"/>
  <c r="EWL52" i="8"/>
  <c r="EWM52" i="8"/>
  <c r="EWN52" i="8"/>
  <c r="EWO52" i="8"/>
  <c r="EWP52" i="8"/>
  <c r="EWQ52" i="8"/>
  <c r="EWR52" i="8"/>
  <c r="EWS52" i="8"/>
  <c r="EWT52" i="8"/>
  <c r="EWU52" i="8"/>
  <c r="EWV52" i="8"/>
  <c r="EWW52" i="8"/>
  <c r="EWX52" i="8"/>
  <c r="EWY52" i="8"/>
  <c r="EWZ52" i="8"/>
  <c r="EXA52" i="8"/>
  <c r="EXB52" i="8"/>
  <c r="EXC52" i="8"/>
  <c r="EXD52" i="8"/>
  <c r="EXE52" i="8"/>
  <c r="EXF52" i="8"/>
  <c r="EXG52" i="8"/>
  <c r="EXH52" i="8"/>
  <c r="EXI52" i="8"/>
  <c r="EXJ52" i="8"/>
  <c r="EXK52" i="8"/>
  <c r="EXL52" i="8"/>
  <c r="EXM52" i="8"/>
  <c r="EXN52" i="8"/>
  <c r="EXO52" i="8"/>
  <c r="EXP52" i="8"/>
  <c r="EXQ52" i="8"/>
  <c r="EXR52" i="8"/>
  <c r="EXS52" i="8"/>
  <c r="EXT52" i="8"/>
  <c r="EXU52" i="8"/>
  <c r="EXV52" i="8"/>
  <c r="EXW52" i="8"/>
  <c r="EXX52" i="8"/>
  <c r="EXY52" i="8"/>
  <c r="EXZ52" i="8"/>
  <c r="EYA52" i="8"/>
  <c r="EYB52" i="8"/>
  <c r="EYC52" i="8"/>
  <c r="EYD52" i="8"/>
  <c r="EYE52" i="8"/>
  <c r="EYF52" i="8"/>
  <c r="EYG52" i="8"/>
  <c r="EYH52" i="8"/>
  <c r="EYI52" i="8"/>
  <c r="EYJ52" i="8"/>
  <c r="EYK52" i="8"/>
  <c r="EYL52" i="8"/>
  <c r="EYM52" i="8"/>
  <c r="EYN52" i="8"/>
  <c r="EYO52" i="8"/>
  <c r="EYP52" i="8"/>
  <c r="EYQ52" i="8"/>
  <c r="EYR52" i="8"/>
  <c r="EYS52" i="8"/>
  <c r="EYT52" i="8"/>
  <c r="EYU52" i="8"/>
  <c r="EYV52" i="8"/>
  <c r="EYW52" i="8"/>
  <c r="EYX52" i="8"/>
  <c r="EYY52" i="8"/>
  <c r="EYZ52" i="8"/>
  <c r="EZA52" i="8"/>
  <c r="EZB52" i="8"/>
  <c r="EZC52" i="8"/>
  <c r="EZD52" i="8"/>
  <c r="EZE52" i="8"/>
  <c r="EZF52" i="8"/>
  <c r="EZG52" i="8"/>
  <c r="EZH52" i="8"/>
  <c r="EZI52" i="8"/>
  <c r="EZJ52" i="8"/>
  <c r="EZK52" i="8"/>
  <c r="EZL52" i="8"/>
  <c r="EZM52" i="8"/>
  <c r="EZN52" i="8"/>
  <c r="EZO52" i="8"/>
  <c r="EZP52" i="8"/>
  <c r="EZQ52" i="8"/>
  <c r="EZR52" i="8"/>
  <c r="EZS52" i="8"/>
  <c r="EZT52" i="8"/>
  <c r="EZU52" i="8"/>
  <c r="EZV52" i="8"/>
  <c r="EZW52" i="8"/>
  <c r="EZX52" i="8"/>
  <c r="EZY52" i="8"/>
  <c r="EZZ52" i="8"/>
  <c r="FAA52" i="8"/>
  <c r="FAB52" i="8"/>
  <c r="FAC52" i="8"/>
  <c r="FAD52" i="8"/>
  <c r="FAE52" i="8"/>
  <c r="FAF52" i="8"/>
  <c r="FAG52" i="8"/>
  <c r="FAH52" i="8"/>
  <c r="FAI52" i="8"/>
  <c r="FAJ52" i="8"/>
  <c r="FAK52" i="8"/>
  <c r="FAL52" i="8"/>
  <c r="FAM52" i="8"/>
  <c r="FAN52" i="8"/>
  <c r="FAO52" i="8"/>
  <c r="FAP52" i="8"/>
  <c r="FAQ52" i="8"/>
  <c r="FAR52" i="8"/>
  <c r="FAS52" i="8"/>
  <c r="FAT52" i="8"/>
  <c r="FAU52" i="8"/>
  <c r="FAV52" i="8"/>
  <c r="FAW52" i="8"/>
  <c r="FAX52" i="8"/>
  <c r="FAY52" i="8"/>
  <c r="FAZ52" i="8"/>
  <c r="FBA52" i="8"/>
  <c r="FBB52" i="8"/>
  <c r="FBC52" i="8"/>
  <c r="FBD52" i="8"/>
  <c r="FBE52" i="8"/>
  <c r="FBF52" i="8"/>
  <c r="FBG52" i="8"/>
  <c r="FBH52" i="8"/>
  <c r="FBI52" i="8"/>
  <c r="FBJ52" i="8"/>
  <c r="FBK52" i="8"/>
  <c r="FBL52" i="8"/>
  <c r="FBM52" i="8"/>
  <c r="FBN52" i="8"/>
  <c r="FBO52" i="8"/>
  <c r="FBP52" i="8"/>
  <c r="FBQ52" i="8"/>
  <c r="FBR52" i="8"/>
  <c r="FBS52" i="8"/>
  <c r="FBT52" i="8"/>
  <c r="FBU52" i="8"/>
  <c r="FBV52" i="8"/>
  <c r="FBW52" i="8"/>
  <c r="FBX52" i="8"/>
  <c r="FBY52" i="8"/>
  <c r="FBZ52" i="8"/>
  <c r="FCA52" i="8"/>
  <c r="FCB52" i="8"/>
  <c r="FCC52" i="8"/>
  <c r="FCD52" i="8"/>
  <c r="FCE52" i="8"/>
  <c r="FCF52" i="8"/>
  <c r="FCG52" i="8"/>
  <c r="FCH52" i="8"/>
  <c r="FCI52" i="8"/>
  <c r="FCJ52" i="8"/>
  <c r="FCK52" i="8"/>
  <c r="FCL52" i="8"/>
  <c r="FCM52" i="8"/>
  <c r="FCN52" i="8"/>
  <c r="FCO52" i="8"/>
  <c r="FCP52" i="8"/>
  <c r="FCQ52" i="8"/>
  <c r="FCR52" i="8"/>
  <c r="FCS52" i="8"/>
  <c r="FCT52" i="8"/>
  <c r="FCU52" i="8"/>
  <c r="FCV52" i="8"/>
  <c r="FCW52" i="8"/>
  <c r="FCX52" i="8"/>
  <c r="FCY52" i="8"/>
  <c r="FCZ52" i="8"/>
  <c r="FDA52" i="8"/>
  <c r="FDB52" i="8"/>
  <c r="FDC52" i="8"/>
  <c r="FDD52" i="8"/>
  <c r="FDE52" i="8"/>
  <c r="FDF52" i="8"/>
  <c r="FDG52" i="8"/>
  <c r="FDH52" i="8"/>
  <c r="FDI52" i="8"/>
  <c r="FDJ52" i="8"/>
  <c r="FDK52" i="8"/>
  <c r="FDL52" i="8"/>
  <c r="FDM52" i="8"/>
  <c r="FDN52" i="8"/>
  <c r="FDO52" i="8"/>
  <c r="FDP52" i="8"/>
  <c r="FDQ52" i="8"/>
  <c r="FDR52" i="8"/>
  <c r="FDS52" i="8"/>
  <c r="FDT52" i="8"/>
  <c r="FDU52" i="8"/>
  <c r="FDV52" i="8"/>
  <c r="FDW52" i="8"/>
  <c r="FDX52" i="8"/>
  <c r="FDY52" i="8"/>
  <c r="FDZ52" i="8"/>
  <c r="FEA52" i="8"/>
  <c r="FEB52" i="8"/>
  <c r="FEC52" i="8"/>
  <c r="FED52" i="8"/>
  <c r="FEE52" i="8"/>
  <c r="FEF52" i="8"/>
  <c r="FEG52" i="8"/>
  <c r="FEH52" i="8"/>
  <c r="FEI52" i="8"/>
  <c r="FEJ52" i="8"/>
  <c r="FEK52" i="8"/>
  <c r="FEL52" i="8"/>
  <c r="FEM52" i="8"/>
  <c r="FEN52" i="8"/>
  <c r="FEO52" i="8"/>
  <c r="FEP52" i="8"/>
  <c r="FEQ52" i="8"/>
  <c r="FER52" i="8"/>
  <c r="FES52" i="8"/>
  <c r="FET52" i="8"/>
  <c r="FEU52" i="8"/>
  <c r="FEV52" i="8"/>
  <c r="FEW52" i="8"/>
  <c r="FEX52" i="8"/>
  <c r="FEY52" i="8"/>
  <c r="FEZ52" i="8"/>
  <c r="FFA52" i="8"/>
  <c r="FFB52" i="8"/>
  <c r="FFC52" i="8"/>
  <c r="FFD52" i="8"/>
  <c r="FFE52" i="8"/>
  <c r="FFF52" i="8"/>
  <c r="FFG52" i="8"/>
  <c r="FFH52" i="8"/>
  <c r="FFI52" i="8"/>
  <c r="FFJ52" i="8"/>
  <c r="FFK52" i="8"/>
  <c r="FFL52" i="8"/>
  <c r="FFM52" i="8"/>
  <c r="FFN52" i="8"/>
  <c r="FFO52" i="8"/>
  <c r="FFP52" i="8"/>
  <c r="FFQ52" i="8"/>
  <c r="FFR52" i="8"/>
  <c r="FFS52" i="8"/>
  <c r="FFT52" i="8"/>
  <c r="FFU52" i="8"/>
  <c r="FFV52" i="8"/>
  <c r="FFW52" i="8"/>
  <c r="FFX52" i="8"/>
  <c r="FFY52" i="8"/>
  <c r="FFZ52" i="8"/>
  <c r="FGA52" i="8"/>
  <c r="FGB52" i="8"/>
  <c r="FGC52" i="8"/>
  <c r="FGD52" i="8"/>
  <c r="FGE52" i="8"/>
  <c r="FGF52" i="8"/>
  <c r="FGG52" i="8"/>
  <c r="FGH52" i="8"/>
  <c r="FGI52" i="8"/>
  <c r="FGJ52" i="8"/>
  <c r="FGK52" i="8"/>
  <c r="FGL52" i="8"/>
  <c r="FGM52" i="8"/>
  <c r="FGN52" i="8"/>
  <c r="FGO52" i="8"/>
  <c r="FGP52" i="8"/>
  <c r="FGQ52" i="8"/>
  <c r="FGR52" i="8"/>
  <c r="FGS52" i="8"/>
  <c r="FGT52" i="8"/>
  <c r="FGU52" i="8"/>
  <c r="FGV52" i="8"/>
  <c r="FGW52" i="8"/>
  <c r="FGX52" i="8"/>
  <c r="FGY52" i="8"/>
  <c r="FGZ52" i="8"/>
  <c r="FHA52" i="8"/>
  <c r="FHB52" i="8"/>
  <c r="FHC52" i="8"/>
  <c r="FHD52" i="8"/>
  <c r="FHE52" i="8"/>
  <c r="FHF52" i="8"/>
  <c r="FHG52" i="8"/>
  <c r="FHH52" i="8"/>
  <c r="FHI52" i="8"/>
  <c r="FHJ52" i="8"/>
  <c r="FHK52" i="8"/>
  <c r="FHL52" i="8"/>
  <c r="FHM52" i="8"/>
  <c r="FHN52" i="8"/>
  <c r="FHO52" i="8"/>
  <c r="FHP52" i="8"/>
  <c r="FHQ52" i="8"/>
  <c r="FHR52" i="8"/>
  <c r="FHS52" i="8"/>
  <c r="FHT52" i="8"/>
  <c r="FHU52" i="8"/>
  <c r="FHV52" i="8"/>
  <c r="FHW52" i="8"/>
  <c r="FHX52" i="8"/>
  <c r="FHY52" i="8"/>
  <c r="FHZ52" i="8"/>
  <c r="FIA52" i="8"/>
  <c r="FIB52" i="8"/>
  <c r="FIC52" i="8"/>
  <c r="FID52" i="8"/>
  <c r="FIE52" i="8"/>
  <c r="FIF52" i="8"/>
  <c r="FIG52" i="8"/>
  <c r="FIH52" i="8"/>
  <c r="FII52" i="8"/>
  <c r="FIJ52" i="8"/>
  <c r="FIK52" i="8"/>
  <c r="FIL52" i="8"/>
  <c r="FIM52" i="8"/>
  <c r="FIN52" i="8"/>
  <c r="FIO52" i="8"/>
  <c r="FIP52" i="8"/>
  <c r="FIQ52" i="8"/>
  <c r="FIR52" i="8"/>
  <c r="FIS52" i="8"/>
  <c r="FIT52" i="8"/>
  <c r="FIU52" i="8"/>
  <c r="FIV52" i="8"/>
  <c r="FIW52" i="8"/>
  <c r="FIX52" i="8"/>
  <c r="FIY52" i="8"/>
  <c r="FIZ52" i="8"/>
  <c r="FJA52" i="8"/>
  <c r="FJB52" i="8"/>
  <c r="FJC52" i="8"/>
  <c r="FJD52" i="8"/>
  <c r="FJE52" i="8"/>
  <c r="FJF52" i="8"/>
  <c r="FJG52" i="8"/>
  <c r="FJH52" i="8"/>
  <c r="FJI52" i="8"/>
  <c r="FJJ52" i="8"/>
  <c r="FJK52" i="8"/>
  <c r="FJL52" i="8"/>
  <c r="FJM52" i="8"/>
  <c r="FJN52" i="8"/>
  <c r="FJO52" i="8"/>
  <c r="FJP52" i="8"/>
  <c r="FJQ52" i="8"/>
  <c r="FJR52" i="8"/>
  <c r="FJS52" i="8"/>
  <c r="FJT52" i="8"/>
  <c r="FJU52" i="8"/>
  <c r="FJV52" i="8"/>
  <c r="FJW52" i="8"/>
  <c r="FJX52" i="8"/>
  <c r="FJY52" i="8"/>
  <c r="FJZ52" i="8"/>
  <c r="FKA52" i="8"/>
  <c r="FKB52" i="8"/>
  <c r="FKC52" i="8"/>
  <c r="FKD52" i="8"/>
  <c r="FKE52" i="8"/>
  <c r="FKF52" i="8"/>
  <c r="FKG52" i="8"/>
  <c r="FKH52" i="8"/>
  <c r="FKI52" i="8"/>
  <c r="FKJ52" i="8"/>
  <c r="FKK52" i="8"/>
  <c r="FKL52" i="8"/>
  <c r="FKM52" i="8"/>
  <c r="FKN52" i="8"/>
  <c r="FKO52" i="8"/>
  <c r="FKP52" i="8"/>
  <c r="FKQ52" i="8"/>
  <c r="FKR52" i="8"/>
  <c r="FKS52" i="8"/>
  <c r="FKT52" i="8"/>
  <c r="FKU52" i="8"/>
  <c r="FKV52" i="8"/>
  <c r="FKW52" i="8"/>
  <c r="FKX52" i="8"/>
  <c r="FKY52" i="8"/>
  <c r="FKZ52" i="8"/>
  <c r="FLA52" i="8"/>
  <c r="FLB52" i="8"/>
  <c r="FLC52" i="8"/>
  <c r="FLD52" i="8"/>
  <c r="FLE52" i="8"/>
  <c r="FLF52" i="8"/>
  <c r="FLG52" i="8"/>
  <c r="FLH52" i="8"/>
  <c r="FLI52" i="8"/>
  <c r="FLJ52" i="8"/>
  <c r="FLK52" i="8"/>
  <c r="FLL52" i="8"/>
  <c r="FLM52" i="8"/>
  <c r="FLN52" i="8"/>
  <c r="FLO52" i="8"/>
  <c r="FLP52" i="8"/>
  <c r="FLQ52" i="8"/>
  <c r="FLR52" i="8"/>
  <c r="FLS52" i="8"/>
  <c r="FLT52" i="8"/>
  <c r="FLU52" i="8"/>
  <c r="FLV52" i="8"/>
  <c r="FLW52" i="8"/>
  <c r="FLX52" i="8"/>
  <c r="FLY52" i="8"/>
  <c r="FLZ52" i="8"/>
  <c r="FMA52" i="8"/>
  <c r="FMB52" i="8"/>
  <c r="FMC52" i="8"/>
  <c r="FMD52" i="8"/>
  <c r="FME52" i="8"/>
  <c r="FMF52" i="8"/>
  <c r="FMG52" i="8"/>
  <c r="FMH52" i="8"/>
  <c r="FMI52" i="8"/>
  <c r="FMJ52" i="8"/>
  <c r="FMK52" i="8"/>
  <c r="FML52" i="8"/>
  <c r="FMM52" i="8"/>
  <c r="FMN52" i="8"/>
  <c r="FMO52" i="8"/>
  <c r="FMP52" i="8"/>
  <c r="FMQ52" i="8"/>
  <c r="FMR52" i="8"/>
  <c r="FMS52" i="8"/>
  <c r="FMT52" i="8"/>
  <c r="FMU52" i="8"/>
  <c r="FMV52" i="8"/>
  <c r="FMW52" i="8"/>
  <c r="FMX52" i="8"/>
  <c r="FMY52" i="8"/>
  <c r="FMZ52" i="8"/>
  <c r="FNA52" i="8"/>
  <c r="FNB52" i="8"/>
  <c r="FNC52" i="8"/>
  <c r="FND52" i="8"/>
  <c r="FNE52" i="8"/>
  <c r="FNF52" i="8"/>
  <c r="FNG52" i="8"/>
  <c r="FNH52" i="8"/>
  <c r="FNI52" i="8"/>
  <c r="FNJ52" i="8"/>
  <c r="FNK52" i="8"/>
  <c r="FNL52" i="8"/>
  <c r="FNM52" i="8"/>
  <c r="FNN52" i="8"/>
  <c r="FNO52" i="8"/>
  <c r="FNP52" i="8"/>
  <c r="FNQ52" i="8"/>
  <c r="FNR52" i="8"/>
  <c r="FNS52" i="8"/>
  <c r="FNT52" i="8"/>
  <c r="FNU52" i="8"/>
  <c r="FNV52" i="8"/>
  <c r="FNW52" i="8"/>
  <c r="FNX52" i="8"/>
  <c r="FNY52" i="8"/>
  <c r="FNZ52" i="8"/>
  <c r="FOA52" i="8"/>
  <c r="FOB52" i="8"/>
  <c r="FOC52" i="8"/>
  <c r="FOD52" i="8"/>
  <c r="FOE52" i="8"/>
  <c r="FOF52" i="8"/>
  <c r="FOG52" i="8"/>
  <c r="FOH52" i="8"/>
  <c r="FOI52" i="8"/>
  <c r="FOJ52" i="8"/>
  <c r="FOK52" i="8"/>
  <c r="FOL52" i="8"/>
  <c r="FOM52" i="8"/>
  <c r="FON52" i="8"/>
  <c r="FOO52" i="8"/>
  <c r="FOP52" i="8"/>
  <c r="FOQ52" i="8"/>
  <c r="FOR52" i="8"/>
  <c r="FOS52" i="8"/>
  <c r="FOT52" i="8"/>
  <c r="FOU52" i="8"/>
  <c r="FOV52" i="8"/>
  <c r="FOW52" i="8"/>
  <c r="FOX52" i="8"/>
  <c r="FOY52" i="8"/>
  <c r="FOZ52" i="8"/>
  <c r="FPA52" i="8"/>
  <c r="FPB52" i="8"/>
  <c r="FPC52" i="8"/>
  <c r="FPD52" i="8"/>
  <c r="FPE52" i="8"/>
  <c r="FPF52" i="8"/>
  <c r="FPG52" i="8"/>
  <c r="FPH52" i="8"/>
  <c r="FPI52" i="8"/>
  <c r="FPJ52" i="8"/>
  <c r="FPK52" i="8"/>
  <c r="FPL52" i="8"/>
  <c r="FPM52" i="8"/>
  <c r="FPN52" i="8"/>
  <c r="FPO52" i="8"/>
  <c r="FPP52" i="8"/>
  <c r="FPQ52" i="8"/>
  <c r="FPR52" i="8"/>
  <c r="FPS52" i="8"/>
  <c r="FPT52" i="8"/>
  <c r="FPU52" i="8"/>
  <c r="FPV52" i="8"/>
  <c r="FPW52" i="8"/>
  <c r="FPX52" i="8"/>
  <c r="FPY52" i="8"/>
  <c r="FPZ52" i="8"/>
  <c r="FQA52" i="8"/>
  <c r="FQB52" i="8"/>
  <c r="FQC52" i="8"/>
  <c r="FQD52" i="8"/>
  <c r="FQE52" i="8"/>
  <c r="FQF52" i="8"/>
  <c r="FQG52" i="8"/>
  <c r="FQH52" i="8"/>
  <c r="FQI52" i="8"/>
  <c r="FQJ52" i="8"/>
  <c r="FQK52" i="8"/>
  <c r="FQL52" i="8"/>
  <c r="FQM52" i="8"/>
  <c r="FQN52" i="8"/>
  <c r="FQO52" i="8"/>
  <c r="FQP52" i="8"/>
  <c r="FQQ52" i="8"/>
  <c r="FQR52" i="8"/>
  <c r="FQS52" i="8"/>
  <c r="FQT52" i="8"/>
  <c r="FQU52" i="8"/>
  <c r="FQV52" i="8"/>
  <c r="FQW52" i="8"/>
  <c r="FQX52" i="8"/>
  <c r="FQY52" i="8"/>
  <c r="FQZ52" i="8"/>
  <c r="FRA52" i="8"/>
  <c r="FRB52" i="8"/>
  <c r="FRC52" i="8"/>
  <c r="FRD52" i="8"/>
  <c r="FRE52" i="8"/>
  <c r="FRF52" i="8"/>
  <c r="FRG52" i="8"/>
  <c r="FRH52" i="8"/>
  <c r="FRI52" i="8"/>
  <c r="FRJ52" i="8"/>
  <c r="FRK52" i="8"/>
  <c r="FRL52" i="8"/>
  <c r="FRM52" i="8"/>
  <c r="FRN52" i="8"/>
  <c r="FRO52" i="8"/>
  <c r="FRP52" i="8"/>
  <c r="FRQ52" i="8"/>
  <c r="FRR52" i="8"/>
  <c r="FRS52" i="8"/>
  <c r="FRT52" i="8"/>
  <c r="FRU52" i="8"/>
  <c r="FRV52" i="8"/>
  <c r="FRW52" i="8"/>
  <c r="FRX52" i="8"/>
  <c r="FRY52" i="8"/>
  <c r="FRZ52" i="8"/>
  <c r="FSA52" i="8"/>
  <c r="FSB52" i="8"/>
  <c r="FSC52" i="8"/>
  <c r="FSD52" i="8"/>
  <c r="FSE52" i="8"/>
  <c r="FSF52" i="8"/>
  <c r="FSG52" i="8"/>
  <c r="FSH52" i="8"/>
  <c r="FSI52" i="8"/>
  <c r="FSJ52" i="8"/>
  <c r="FSK52" i="8"/>
  <c r="FSL52" i="8"/>
  <c r="FSM52" i="8"/>
  <c r="FSN52" i="8"/>
  <c r="FSO52" i="8"/>
  <c r="FSP52" i="8"/>
  <c r="FSQ52" i="8"/>
  <c r="FSR52" i="8"/>
  <c r="FSS52" i="8"/>
  <c r="FST52" i="8"/>
  <c r="FSU52" i="8"/>
  <c r="FSV52" i="8"/>
  <c r="FSW52" i="8"/>
  <c r="FSX52" i="8"/>
  <c r="FSY52" i="8"/>
  <c r="FSZ52" i="8"/>
  <c r="FTA52" i="8"/>
  <c r="FTB52" i="8"/>
  <c r="FTC52" i="8"/>
  <c r="FTD52" i="8"/>
  <c r="FTE52" i="8"/>
  <c r="FTF52" i="8"/>
  <c r="FTG52" i="8"/>
  <c r="FTH52" i="8"/>
  <c r="FTI52" i="8"/>
  <c r="FTJ52" i="8"/>
  <c r="FTK52" i="8"/>
  <c r="FTL52" i="8"/>
  <c r="FTM52" i="8"/>
  <c r="FTN52" i="8"/>
  <c r="FTO52" i="8"/>
  <c r="FTP52" i="8"/>
  <c r="FTQ52" i="8"/>
  <c r="FTR52" i="8"/>
  <c r="FTS52" i="8"/>
  <c r="FTT52" i="8"/>
  <c r="FTU52" i="8"/>
  <c r="FTV52" i="8"/>
  <c r="FTW52" i="8"/>
  <c r="FTX52" i="8"/>
  <c r="FTY52" i="8"/>
  <c r="FTZ52" i="8"/>
  <c r="FUA52" i="8"/>
  <c r="FUB52" i="8"/>
  <c r="FUC52" i="8"/>
  <c r="FUD52" i="8"/>
  <c r="FUE52" i="8"/>
  <c r="FUF52" i="8"/>
  <c r="FUG52" i="8"/>
  <c r="FUH52" i="8"/>
  <c r="FUI52" i="8"/>
  <c r="FUJ52" i="8"/>
  <c r="FUK52" i="8"/>
  <c r="FUL52" i="8"/>
  <c r="FUM52" i="8"/>
  <c r="FUN52" i="8"/>
  <c r="FUO52" i="8"/>
  <c r="FUP52" i="8"/>
  <c r="FUQ52" i="8"/>
  <c r="FUR52" i="8"/>
  <c r="FUS52" i="8"/>
  <c r="FUT52" i="8"/>
  <c r="FUU52" i="8"/>
  <c r="FUV52" i="8"/>
  <c r="FUW52" i="8"/>
  <c r="FUX52" i="8"/>
  <c r="FUY52" i="8"/>
  <c r="FUZ52" i="8"/>
  <c r="FVA52" i="8"/>
  <c r="FVB52" i="8"/>
  <c r="FVC52" i="8"/>
  <c r="FVD52" i="8"/>
  <c r="FVE52" i="8"/>
  <c r="FVF52" i="8"/>
  <c r="FVG52" i="8"/>
  <c r="FVH52" i="8"/>
  <c r="FVI52" i="8"/>
  <c r="FVJ52" i="8"/>
  <c r="FVK52" i="8"/>
  <c r="FVL52" i="8"/>
  <c r="FVM52" i="8"/>
  <c r="FVN52" i="8"/>
  <c r="FVO52" i="8"/>
  <c r="FVP52" i="8"/>
  <c r="FVQ52" i="8"/>
  <c r="FVR52" i="8"/>
  <c r="FVS52" i="8"/>
  <c r="FVT52" i="8"/>
  <c r="FVU52" i="8"/>
  <c r="FVV52" i="8"/>
  <c r="FVW52" i="8"/>
  <c r="FVX52" i="8"/>
  <c r="FVY52" i="8"/>
  <c r="FVZ52" i="8"/>
  <c r="FWA52" i="8"/>
  <c r="FWB52" i="8"/>
  <c r="FWC52" i="8"/>
  <c r="FWD52" i="8"/>
  <c r="FWE52" i="8"/>
  <c r="FWF52" i="8"/>
  <c r="FWG52" i="8"/>
  <c r="FWH52" i="8"/>
  <c r="FWI52" i="8"/>
  <c r="FWJ52" i="8"/>
  <c r="FWK52" i="8"/>
  <c r="FWL52" i="8"/>
  <c r="FWM52" i="8"/>
  <c r="FWN52" i="8"/>
  <c r="FWO52" i="8"/>
  <c r="FWP52" i="8"/>
  <c r="FWQ52" i="8"/>
  <c r="FWR52" i="8"/>
  <c r="FWS52" i="8"/>
  <c r="FWT52" i="8"/>
  <c r="FWU52" i="8"/>
  <c r="FWV52" i="8"/>
  <c r="FWW52" i="8"/>
  <c r="FWX52" i="8"/>
  <c r="FWY52" i="8"/>
  <c r="FWZ52"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BG53" i="8"/>
  <c r="BH53" i="8"/>
  <c r="BI53" i="8"/>
  <c r="BJ53" i="8"/>
  <c r="BK53" i="8"/>
  <c r="BL53" i="8"/>
  <c r="BM53" i="8"/>
  <c r="BN53" i="8"/>
  <c r="BO53" i="8"/>
  <c r="BP53" i="8"/>
  <c r="BQ53" i="8"/>
  <c r="BR53" i="8"/>
  <c r="BS53" i="8"/>
  <c r="BT53" i="8"/>
  <c r="BU53" i="8"/>
  <c r="BV53" i="8"/>
  <c r="BW53" i="8"/>
  <c r="BX53" i="8"/>
  <c r="BY53" i="8"/>
  <c r="BZ53" i="8"/>
  <c r="CA53" i="8"/>
  <c r="CB53" i="8"/>
  <c r="CC53" i="8"/>
  <c r="CD53" i="8"/>
  <c r="CE53" i="8"/>
  <c r="CF53" i="8"/>
  <c r="CG53" i="8"/>
  <c r="CH53" i="8"/>
  <c r="CI53" i="8"/>
  <c r="CJ53" i="8"/>
  <c r="CK53" i="8"/>
  <c r="CL53" i="8"/>
  <c r="CM53" i="8"/>
  <c r="CN53" i="8"/>
  <c r="CO53" i="8"/>
  <c r="CP53" i="8"/>
  <c r="CQ53" i="8"/>
  <c r="CR53" i="8"/>
  <c r="CS53" i="8"/>
  <c r="CT53" i="8"/>
  <c r="CU53" i="8"/>
  <c r="CV53" i="8"/>
  <c r="CW53" i="8"/>
  <c r="CX53" i="8"/>
  <c r="CY53" i="8"/>
  <c r="CZ53" i="8"/>
  <c r="DA53" i="8"/>
  <c r="DB53" i="8"/>
  <c r="DC53" i="8"/>
  <c r="DD53" i="8"/>
  <c r="DE53" i="8"/>
  <c r="DF53" i="8"/>
  <c r="DG53" i="8"/>
  <c r="DH53" i="8"/>
  <c r="DI53" i="8"/>
  <c r="DJ53" i="8"/>
  <c r="DK53" i="8"/>
  <c r="DL53" i="8"/>
  <c r="DM53" i="8"/>
  <c r="DN53" i="8"/>
  <c r="DO53" i="8"/>
  <c r="DP53" i="8"/>
  <c r="DQ53" i="8"/>
  <c r="DR53" i="8"/>
  <c r="DS53" i="8"/>
  <c r="DT53" i="8"/>
  <c r="DU53" i="8"/>
  <c r="DV53" i="8"/>
  <c r="DW53" i="8"/>
  <c r="DX53" i="8"/>
  <c r="DY53" i="8"/>
  <c r="DZ53" i="8"/>
  <c r="EA53" i="8"/>
  <c r="EB53" i="8"/>
  <c r="EC53" i="8"/>
  <c r="ED53" i="8"/>
  <c r="EE53" i="8"/>
  <c r="EF53" i="8"/>
  <c r="EG53" i="8"/>
  <c r="EH53" i="8"/>
  <c r="EI53" i="8"/>
  <c r="EJ53" i="8"/>
  <c r="EK53" i="8"/>
  <c r="EL53" i="8"/>
  <c r="EM53" i="8"/>
  <c r="EN53" i="8"/>
  <c r="EO53" i="8"/>
  <c r="EP53" i="8"/>
  <c r="EQ53" i="8"/>
  <c r="ER53" i="8"/>
  <c r="ES53" i="8"/>
  <c r="ET53" i="8"/>
  <c r="EU53" i="8"/>
  <c r="EV53" i="8"/>
  <c r="EW53" i="8"/>
  <c r="EX53" i="8"/>
  <c r="EY53" i="8"/>
  <c r="EZ53" i="8"/>
  <c r="FA53" i="8"/>
  <c r="FB53" i="8"/>
  <c r="FC53" i="8"/>
  <c r="FD53" i="8"/>
  <c r="FE53" i="8"/>
  <c r="FF53" i="8"/>
  <c r="FG53" i="8"/>
  <c r="FH53" i="8"/>
  <c r="FI53" i="8"/>
  <c r="FJ53" i="8"/>
  <c r="FK53" i="8"/>
  <c r="FL53" i="8"/>
  <c r="FM53" i="8"/>
  <c r="FN53" i="8"/>
  <c r="FO53" i="8"/>
  <c r="FP53" i="8"/>
  <c r="FQ53" i="8"/>
  <c r="FR53" i="8"/>
  <c r="FS53" i="8"/>
  <c r="FT53" i="8"/>
  <c r="FU53" i="8"/>
  <c r="FV53" i="8"/>
  <c r="FW53" i="8"/>
  <c r="FX53" i="8"/>
  <c r="FY53" i="8"/>
  <c r="FZ53" i="8"/>
  <c r="GA53" i="8"/>
  <c r="GB53" i="8"/>
  <c r="GC53" i="8"/>
  <c r="GD53" i="8"/>
  <c r="GE53" i="8"/>
  <c r="GF53" i="8"/>
  <c r="GG53" i="8"/>
  <c r="GH53" i="8"/>
  <c r="GI53" i="8"/>
  <c r="GJ53" i="8"/>
  <c r="GK53" i="8"/>
  <c r="GL53" i="8"/>
  <c r="GM53" i="8"/>
  <c r="GN53" i="8"/>
  <c r="GO53" i="8"/>
  <c r="GP53" i="8"/>
  <c r="GQ53" i="8"/>
  <c r="GR53" i="8"/>
  <c r="GS53" i="8"/>
  <c r="GT53" i="8"/>
  <c r="GU53" i="8"/>
  <c r="GV53" i="8"/>
  <c r="GW53" i="8"/>
  <c r="GX53" i="8"/>
  <c r="GY53" i="8"/>
  <c r="GZ53" i="8"/>
  <c r="HA53" i="8"/>
  <c r="HB53" i="8"/>
  <c r="HC53" i="8"/>
  <c r="HD53" i="8"/>
  <c r="HE53" i="8"/>
  <c r="HF53" i="8"/>
  <c r="HG53" i="8"/>
  <c r="HH53" i="8"/>
  <c r="HI53" i="8"/>
  <c r="HJ53" i="8"/>
  <c r="HK53" i="8"/>
  <c r="HL53" i="8"/>
  <c r="HM53" i="8"/>
  <c r="HN53" i="8"/>
  <c r="HO53" i="8"/>
  <c r="HP53" i="8"/>
  <c r="HQ53" i="8"/>
  <c r="HR53" i="8"/>
  <c r="HS53" i="8"/>
  <c r="HT53" i="8"/>
  <c r="HU53" i="8"/>
  <c r="HV53" i="8"/>
  <c r="HW53" i="8"/>
  <c r="HX53" i="8"/>
  <c r="HY53" i="8"/>
  <c r="HZ53" i="8"/>
  <c r="IA53" i="8"/>
  <c r="IB53" i="8"/>
  <c r="IC53" i="8"/>
  <c r="ID53" i="8"/>
  <c r="IE53" i="8"/>
  <c r="IF53" i="8"/>
  <c r="IG53" i="8"/>
  <c r="IH53" i="8"/>
  <c r="II53" i="8"/>
  <c r="IJ53" i="8"/>
  <c r="IK53" i="8"/>
  <c r="IL53" i="8"/>
  <c r="IM53" i="8"/>
  <c r="IN53" i="8"/>
  <c r="IO53" i="8"/>
  <c r="IP53" i="8"/>
  <c r="IQ53" i="8"/>
  <c r="IR53" i="8"/>
  <c r="IS53" i="8"/>
  <c r="IT53" i="8"/>
  <c r="IU53" i="8"/>
  <c r="IV53" i="8"/>
  <c r="IW53" i="8"/>
  <c r="IX53" i="8"/>
  <c r="IY53" i="8"/>
  <c r="IZ53" i="8"/>
  <c r="JA53" i="8"/>
  <c r="JB53" i="8"/>
  <c r="JC53" i="8"/>
  <c r="JD53" i="8"/>
  <c r="JE53" i="8"/>
  <c r="JF53" i="8"/>
  <c r="JG53" i="8"/>
  <c r="JH53" i="8"/>
  <c r="JI53" i="8"/>
  <c r="JJ53" i="8"/>
  <c r="JK53" i="8"/>
  <c r="JL53" i="8"/>
  <c r="JM53" i="8"/>
  <c r="JN53" i="8"/>
  <c r="JO53" i="8"/>
  <c r="JP53" i="8"/>
  <c r="JQ53" i="8"/>
  <c r="JR53" i="8"/>
  <c r="JS53" i="8"/>
  <c r="JT53" i="8"/>
  <c r="JU53" i="8"/>
  <c r="JV53" i="8"/>
  <c r="JW53" i="8"/>
  <c r="JX53" i="8"/>
  <c r="JY53" i="8"/>
  <c r="JZ53" i="8"/>
  <c r="KA53" i="8"/>
  <c r="KB53" i="8"/>
  <c r="KC53" i="8"/>
  <c r="KD53" i="8"/>
  <c r="KE53" i="8"/>
  <c r="KF53" i="8"/>
  <c r="KG53" i="8"/>
  <c r="KH53" i="8"/>
  <c r="KI53" i="8"/>
  <c r="KJ53" i="8"/>
  <c r="KK53" i="8"/>
  <c r="KL53" i="8"/>
  <c r="KM53" i="8"/>
  <c r="KN53" i="8"/>
  <c r="KO53" i="8"/>
  <c r="KP53" i="8"/>
  <c r="KQ53" i="8"/>
  <c r="KR53" i="8"/>
  <c r="KS53" i="8"/>
  <c r="KT53" i="8"/>
  <c r="KU53" i="8"/>
  <c r="KV53" i="8"/>
  <c r="KW53" i="8"/>
  <c r="KX53" i="8"/>
  <c r="KY53" i="8"/>
  <c r="KZ53" i="8"/>
  <c r="LA53" i="8"/>
  <c r="LB53" i="8"/>
  <c r="LC53" i="8"/>
  <c r="LD53" i="8"/>
  <c r="LE53" i="8"/>
  <c r="LF53" i="8"/>
  <c r="LG53" i="8"/>
  <c r="LH53" i="8"/>
  <c r="LI53" i="8"/>
  <c r="LJ53" i="8"/>
  <c r="LK53" i="8"/>
  <c r="LL53" i="8"/>
  <c r="LM53" i="8"/>
  <c r="LN53" i="8"/>
  <c r="LO53" i="8"/>
  <c r="LP53" i="8"/>
  <c r="LQ53" i="8"/>
  <c r="LR53" i="8"/>
  <c r="LS53" i="8"/>
  <c r="LT53" i="8"/>
  <c r="LU53" i="8"/>
  <c r="LV53" i="8"/>
  <c r="LW53" i="8"/>
  <c r="LX53" i="8"/>
  <c r="LY53" i="8"/>
  <c r="LZ53" i="8"/>
  <c r="MA53" i="8"/>
  <c r="MB53" i="8"/>
  <c r="MC53" i="8"/>
  <c r="MD53" i="8"/>
  <c r="ME53" i="8"/>
  <c r="MF53" i="8"/>
  <c r="MG53" i="8"/>
  <c r="MH53" i="8"/>
  <c r="MI53" i="8"/>
  <c r="MJ53" i="8"/>
  <c r="MK53" i="8"/>
  <c r="ML53" i="8"/>
  <c r="MM53" i="8"/>
  <c r="MN53" i="8"/>
  <c r="MO53" i="8"/>
  <c r="MP53" i="8"/>
  <c r="MQ53" i="8"/>
  <c r="MR53" i="8"/>
  <c r="MS53" i="8"/>
  <c r="MT53" i="8"/>
  <c r="MU53" i="8"/>
  <c r="MV53" i="8"/>
  <c r="MW53" i="8"/>
  <c r="MX53" i="8"/>
  <c r="MY53" i="8"/>
  <c r="MZ53" i="8"/>
  <c r="NA53" i="8"/>
  <c r="NB53" i="8"/>
  <c r="NC53" i="8"/>
  <c r="ND53" i="8"/>
  <c r="NE53" i="8"/>
  <c r="NF53" i="8"/>
  <c r="NG53" i="8"/>
  <c r="NH53" i="8"/>
  <c r="NI53" i="8"/>
  <c r="NJ53" i="8"/>
  <c r="NK53" i="8"/>
  <c r="NL53" i="8"/>
  <c r="NM53" i="8"/>
  <c r="NN53" i="8"/>
  <c r="NO53" i="8"/>
  <c r="NP53" i="8"/>
  <c r="NQ53" i="8"/>
  <c r="NR53" i="8"/>
  <c r="NS53" i="8"/>
  <c r="NT53" i="8"/>
  <c r="NU53" i="8"/>
  <c r="NV53" i="8"/>
  <c r="NW53" i="8"/>
  <c r="NX53" i="8"/>
  <c r="NY53" i="8"/>
  <c r="NZ53" i="8"/>
  <c r="OA53" i="8"/>
  <c r="OB53" i="8"/>
  <c r="OC53" i="8"/>
  <c r="OD53" i="8"/>
  <c r="OE53" i="8"/>
  <c r="OF53" i="8"/>
  <c r="OG53" i="8"/>
  <c r="OH53" i="8"/>
  <c r="OI53" i="8"/>
  <c r="OJ53" i="8"/>
  <c r="OK53" i="8"/>
  <c r="OL53" i="8"/>
  <c r="OM53" i="8"/>
  <c r="ON53" i="8"/>
  <c r="OO53" i="8"/>
  <c r="OP53" i="8"/>
  <c r="OQ53" i="8"/>
  <c r="OR53" i="8"/>
  <c r="OS53" i="8"/>
  <c r="OT53" i="8"/>
  <c r="OU53" i="8"/>
  <c r="OV53" i="8"/>
  <c r="OW53" i="8"/>
  <c r="OX53" i="8"/>
  <c r="OY53" i="8"/>
  <c r="OZ53" i="8"/>
  <c r="PA53" i="8"/>
  <c r="PB53" i="8"/>
  <c r="PC53" i="8"/>
  <c r="PD53" i="8"/>
  <c r="PE53" i="8"/>
  <c r="PF53" i="8"/>
  <c r="PG53" i="8"/>
  <c r="PH53" i="8"/>
  <c r="PI53" i="8"/>
  <c r="PJ53" i="8"/>
  <c r="PK53" i="8"/>
  <c r="PL53" i="8"/>
  <c r="PM53" i="8"/>
  <c r="PN53" i="8"/>
  <c r="PO53" i="8"/>
  <c r="PP53" i="8"/>
  <c r="PQ53" i="8"/>
  <c r="PR53" i="8"/>
  <c r="PS53" i="8"/>
  <c r="PT53" i="8"/>
  <c r="PU53" i="8"/>
  <c r="PV53" i="8"/>
  <c r="PW53" i="8"/>
  <c r="PX53" i="8"/>
  <c r="PY53" i="8"/>
  <c r="PZ53" i="8"/>
  <c r="QA53" i="8"/>
  <c r="QB53" i="8"/>
  <c r="QC53" i="8"/>
  <c r="QD53" i="8"/>
  <c r="QE53" i="8"/>
  <c r="QF53" i="8"/>
  <c r="QG53" i="8"/>
  <c r="QH53" i="8"/>
  <c r="QI53" i="8"/>
  <c r="QJ53" i="8"/>
  <c r="QK53" i="8"/>
  <c r="QL53" i="8"/>
  <c r="QM53" i="8"/>
  <c r="QN53" i="8"/>
  <c r="QO53" i="8"/>
  <c r="QP53" i="8"/>
  <c r="QQ53" i="8"/>
  <c r="QR53" i="8"/>
  <c r="QS53" i="8"/>
  <c r="QT53" i="8"/>
  <c r="QU53" i="8"/>
  <c r="QV53" i="8"/>
  <c r="QW53" i="8"/>
  <c r="QX53" i="8"/>
  <c r="QY53" i="8"/>
  <c r="QZ53" i="8"/>
  <c r="RA53" i="8"/>
  <c r="RB53" i="8"/>
  <c r="RC53" i="8"/>
  <c r="RD53" i="8"/>
  <c r="RE53" i="8"/>
  <c r="RF53" i="8"/>
  <c r="RG53" i="8"/>
  <c r="RH53" i="8"/>
  <c r="RI53" i="8"/>
  <c r="RJ53" i="8"/>
  <c r="RK53" i="8"/>
  <c r="RL53" i="8"/>
  <c r="RM53" i="8"/>
  <c r="RN53" i="8"/>
  <c r="RO53" i="8"/>
  <c r="RP53" i="8"/>
  <c r="RQ53" i="8"/>
  <c r="RR53" i="8"/>
  <c r="RS53" i="8"/>
  <c r="RT53" i="8"/>
  <c r="RU53" i="8"/>
  <c r="RV53" i="8"/>
  <c r="RW53" i="8"/>
  <c r="RX53" i="8"/>
  <c r="RY53" i="8"/>
  <c r="RZ53" i="8"/>
  <c r="SA53" i="8"/>
  <c r="SB53" i="8"/>
  <c r="SC53" i="8"/>
  <c r="SD53" i="8"/>
  <c r="SE53" i="8"/>
  <c r="SF53" i="8"/>
  <c r="SG53" i="8"/>
  <c r="SH53" i="8"/>
  <c r="SI53" i="8"/>
  <c r="SJ53" i="8"/>
  <c r="SK53" i="8"/>
  <c r="SL53" i="8"/>
  <c r="SM53" i="8"/>
  <c r="SN53" i="8"/>
  <c r="SO53" i="8"/>
  <c r="SP53" i="8"/>
  <c r="SQ53" i="8"/>
  <c r="SR53" i="8"/>
  <c r="SS53" i="8"/>
  <c r="ST53" i="8"/>
  <c r="SU53" i="8"/>
  <c r="SV53" i="8"/>
  <c r="SW53" i="8"/>
  <c r="SX53" i="8"/>
  <c r="SY53" i="8"/>
  <c r="SZ53" i="8"/>
  <c r="TA53" i="8"/>
  <c r="TB53" i="8"/>
  <c r="TC53" i="8"/>
  <c r="TD53" i="8"/>
  <c r="TE53" i="8"/>
  <c r="TF53" i="8"/>
  <c r="TG53" i="8"/>
  <c r="TH53" i="8"/>
  <c r="TI53" i="8"/>
  <c r="TJ53" i="8"/>
  <c r="TK53" i="8"/>
  <c r="TL53" i="8"/>
  <c r="TM53" i="8"/>
  <c r="TN53" i="8"/>
  <c r="TO53" i="8"/>
  <c r="TP53" i="8"/>
  <c r="TQ53" i="8"/>
  <c r="TR53" i="8"/>
  <c r="TS53" i="8"/>
  <c r="TT53" i="8"/>
  <c r="TU53" i="8"/>
  <c r="TV53" i="8"/>
  <c r="TW53" i="8"/>
  <c r="TX53" i="8"/>
  <c r="TY53" i="8"/>
  <c r="TZ53" i="8"/>
  <c r="UA53" i="8"/>
  <c r="UB53" i="8"/>
  <c r="UC53" i="8"/>
  <c r="UD53" i="8"/>
  <c r="UE53" i="8"/>
  <c r="UF53" i="8"/>
  <c r="UG53" i="8"/>
  <c r="UH53" i="8"/>
  <c r="UI53" i="8"/>
  <c r="UJ53" i="8"/>
  <c r="UK53" i="8"/>
  <c r="UL53" i="8"/>
  <c r="UM53" i="8"/>
  <c r="UN53" i="8"/>
  <c r="UO53" i="8"/>
  <c r="UP53" i="8"/>
  <c r="UQ53" i="8"/>
  <c r="UR53" i="8"/>
  <c r="US53" i="8"/>
  <c r="UT53" i="8"/>
  <c r="UU53" i="8"/>
  <c r="UV53" i="8"/>
  <c r="UW53" i="8"/>
  <c r="UX53" i="8"/>
  <c r="UY53" i="8"/>
  <c r="UZ53" i="8"/>
  <c r="VA53" i="8"/>
  <c r="VB53" i="8"/>
  <c r="VC53" i="8"/>
  <c r="VD53" i="8"/>
  <c r="VE53" i="8"/>
  <c r="VF53" i="8"/>
  <c r="VG53" i="8"/>
  <c r="VH53" i="8"/>
  <c r="VI53" i="8"/>
  <c r="VJ53" i="8"/>
  <c r="VK53" i="8"/>
  <c r="VL53" i="8"/>
  <c r="VM53" i="8"/>
  <c r="VN53" i="8"/>
  <c r="VO53" i="8"/>
  <c r="VP53" i="8"/>
  <c r="VQ53" i="8"/>
  <c r="VR53" i="8"/>
  <c r="VS53" i="8"/>
  <c r="VT53" i="8"/>
  <c r="VU53" i="8"/>
  <c r="VV53" i="8"/>
  <c r="VW53" i="8"/>
  <c r="VX53" i="8"/>
  <c r="VY53" i="8"/>
  <c r="VZ53" i="8"/>
  <c r="WA53" i="8"/>
  <c r="WB53" i="8"/>
  <c r="WC53" i="8"/>
  <c r="WD53" i="8"/>
  <c r="WE53" i="8"/>
  <c r="WF53" i="8"/>
  <c r="WG53" i="8"/>
  <c r="WH53" i="8"/>
  <c r="WI53" i="8"/>
  <c r="WJ53" i="8"/>
  <c r="WK53" i="8"/>
  <c r="WL53" i="8"/>
  <c r="WM53" i="8"/>
  <c r="WN53" i="8"/>
  <c r="WO53" i="8"/>
  <c r="WP53" i="8"/>
  <c r="WQ53" i="8"/>
  <c r="WR53" i="8"/>
  <c r="WS53" i="8"/>
  <c r="WT53" i="8"/>
  <c r="WU53" i="8"/>
  <c r="WV53" i="8"/>
  <c r="WW53" i="8"/>
  <c r="WX53" i="8"/>
  <c r="WY53" i="8"/>
  <c r="WZ53" i="8"/>
  <c r="XA53" i="8"/>
  <c r="XB53" i="8"/>
  <c r="XC53" i="8"/>
  <c r="XD53" i="8"/>
  <c r="XE53" i="8"/>
  <c r="XF53" i="8"/>
  <c r="XG53" i="8"/>
  <c r="XH53" i="8"/>
  <c r="XI53" i="8"/>
  <c r="XJ53" i="8"/>
  <c r="XK53" i="8"/>
  <c r="XL53" i="8"/>
  <c r="XM53" i="8"/>
  <c r="XN53" i="8"/>
  <c r="XO53" i="8"/>
  <c r="XP53" i="8"/>
  <c r="XQ53" i="8"/>
  <c r="XR53" i="8"/>
  <c r="XS53" i="8"/>
  <c r="XT53" i="8"/>
  <c r="XU53" i="8"/>
  <c r="XV53" i="8"/>
  <c r="XW53" i="8"/>
  <c r="XX53" i="8"/>
  <c r="XY53" i="8"/>
  <c r="XZ53" i="8"/>
  <c r="YA53" i="8"/>
  <c r="YB53" i="8"/>
  <c r="YC53" i="8"/>
  <c r="YD53" i="8"/>
  <c r="YE53" i="8"/>
  <c r="YF53" i="8"/>
  <c r="YG53" i="8"/>
  <c r="YH53" i="8"/>
  <c r="YI53" i="8"/>
  <c r="YJ53" i="8"/>
  <c r="YK53" i="8"/>
  <c r="YL53" i="8"/>
  <c r="YM53" i="8"/>
  <c r="YN53" i="8"/>
  <c r="YO53" i="8"/>
  <c r="YP53" i="8"/>
  <c r="YQ53" i="8"/>
  <c r="YR53" i="8"/>
  <c r="YS53" i="8"/>
  <c r="YT53" i="8"/>
  <c r="YU53" i="8"/>
  <c r="YV53" i="8"/>
  <c r="YW53" i="8"/>
  <c r="YX53" i="8"/>
  <c r="YY53" i="8"/>
  <c r="YZ53" i="8"/>
  <c r="ZA53" i="8"/>
  <c r="ZB53" i="8"/>
  <c r="ZC53" i="8"/>
  <c r="ZD53" i="8"/>
  <c r="ZE53" i="8"/>
  <c r="ZF53" i="8"/>
  <c r="ZG53" i="8"/>
  <c r="ZH53" i="8"/>
  <c r="ZI53" i="8"/>
  <c r="ZJ53" i="8"/>
  <c r="ZK53" i="8"/>
  <c r="ZL53" i="8"/>
  <c r="ZM53" i="8"/>
  <c r="ZN53" i="8"/>
  <c r="ZO53" i="8"/>
  <c r="ZP53" i="8"/>
  <c r="ZQ53" i="8"/>
  <c r="ZR53" i="8"/>
  <c r="ZS53" i="8"/>
  <c r="ZT53" i="8"/>
  <c r="ZU53" i="8"/>
  <c r="ZV53" i="8"/>
  <c r="ZW53" i="8"/>
  <c r="ZX53" i="8"/>
  <c r="ZY53" i="8"/>
  <c r="ZZ53" i="8"/>
  <c r="AAA53" i="8"/>
  <c r="AAB53" i="8"/>
  <c r="AAC53" i="8"/>
  <c r="AAD53" i="8"/>
  <c r="AAE53" i="8"/>
  <c r="AAF53" i="8"/>
  <c r="AAG53" i="8"/>
  <c r="AAH53" i="8"/>
  <c r="AAI53" i="8"/>
  <c r="AAJ53" i="8"/>
  <c r="AAK53" i="8"/>
  <c r="AAL53" i="8"/>
  <c r="AAM53" i="8"/>
  <c r="AAN53" i="8"/>
  <c r="AAO53" i="8"/>
  <c r="AAP53" i="8"/>
  <c r="AAQ53" i="8"/>
  <c r="AAR53" i="8"/>
  <c r="AAS53" i="8"/>
  <c r="AAT53" i="8"/>
  <c r="AAU53" i="8"/>
  <c r="AAV53" i="8"/>
  <c r="AAW53" i="8"/>
  <c r="AAX53" i="8"/>
  <c r="AAY53" i="8"/>
  <c r="AAZ53" i="8"/>
  <c r="ABA53" i="8"/>
  <c r="ABB53" i="8"/>
  <c r="ABC53" i="8"/>
  <c r="ABD53" i="8"/>
  <c r="ABE53" i="8"/>
  <c r="ABF53" i="8"/>
  <c r="ABG53" i="8"/>
  <c r="ABH53" i="8"/>
  <c r="ABI53" i="8"/>
  <c r="ABJ53" i="8"/>
  <c r="ABK53" i="8"/>
  <c r="ABL53" i="8"/>
  <c r="ABM53" i="8"/>
  <c r="ABN53" i="8"/>
  <c r="ABO53" i="8"/>
  <c r="ABP53" i="8"/>
  <c r="ABQ53" i="8"/>
  <c r="ABR53" i="8"/>
  <c r="ABS53" i="8"/>
  <c r="ABT53" i="8"/>
  <c r="ABU53" i="8"/>
  <c r="ABV53" i="8"/>
  <c r="ABW53" i="8"/>
  <c r="ABX53" i="8"/>
  <c r="ABY53" i="8"/>
  <c r="ABZ53" i="8"/>
  <c r="ACA53" i="8"/>
  <c r="ACB53" i="8"/>
  <c r="ACC53" i="8"/>
  <c r="ACD53" i="8"/>
  <c r="ACE53" i="8"/>
  <c r="ACF53" i="8"/>
  <c r="ACG53" i="8"/>
  <c r="ACH53" i="8"/>
  <c r="ACI53" i="8"/>
  <c r="ACJ53" i="8"/>
  <c r="ACK53" i="8"/>
  <c r="ACL53" i="8"/>
  <c r="ACM53" i="8"/>
  <c r="ACN53" i="8"/>
  <c r="ACO53" i="8"/>
  <c r="ACP53" i="8"/>
  <c r="ACQ53" i="8"/>
  <c r="ACR53" i="8"/>
  <c r="ACS53" i="8"/>
  <c r="ACT53" i="8"/>
  <c r="ACU53" i="8"/>
  <c r="ACV53" i="8"/>
  <c r="ACW53" i="8"/>
  <c r="ACX53" i="8"/>
  <c r="ACY53" i="8"/>
  <c r="ACZ53" i="8"/>
  <c r="ADA53" i="8"/>
  <c r="ADB53" i="8"/>
  <c r="ADC53" i="8"/>
  <c r="ADD53" i="8"/>
  <c r="ADE53" i="8"/>
  <c r="ADF53" i="8"/>
  <c r="ADG53" i="8"/>
  <c r="ADH53" i="8"/>
  <c r="ADI53" i="8"/>
  <c r="ADJ53" i="8"/>
  <c r="ADK53" i="8"/>
  <c r="ADL53" i="8"/>
  <c r="ADM53" i="8"/>
  <c r="ADN53" i="8"/>
  <c r="ADO53" i="8"/>
  <c r="ADP53" i="8"/>
  <c r="ADQ53" i="8"/>
  <c r="ADR53" i="8"/>
  <c r="ADS53" i="8"/>
  <c r="ADT53" i="8"/>
  <c r="ADU53" i="8"/>
  <c r="ADV53" i="8"/>
  <c r="ADW53" i="8"/>
  <c r="ADX53" i="8"/>
  <c r="ADY53" i="8"/>
  <c r="ADZ53" i="8"/>
  <c r="AEA53" i="8"/>
  <c r="AEB53" i="8"/>
  <c r="AEC53" i="8"/>
  <c r="AED53" i="8"/>
  <c r="AEE53" i="8"/>
  <c r="AEF53" i="8"/>
  <c r="AEG53" i="8"/>
  <c r="AEH53" i="8"/>
  <c r="AEI53" i="8"/>
  <c r="AEJ53" i="8"/>
  <c r="AEK53" i="8"/>
  <c r="AEL53" i="8"/>
  <c r="AEM53" i="8"/>
  <c r="AEN53" i="8"/>
  <c r="AEO53" i="8"/>
  <c r="AEP53" i="8"/>
  <c r="AEQ53" i="8"/>
  <c r="AER53" i="8"/>
  <c r="AES53" i="8"/>
  <c r="AET53" i="8"/>
  <c r="AEU53" i="8"/>
  <c r="AEV53" i="8"/>
  <c r="AEW53" i="8"/>
  <c r="AEX53" i="8"/>
  <c r="AEY53" i="8"/>
  <c r="AEZ53" i="8"/>
  <c r="AFA53" i="8"/>
  <c r="AFB53" i="8"/>
  <c r="AFC53" i="8"/>
  <c r="AFD53" i="8"/>
  <c r="AFE53" i="8"/>
  <c r="AFF53" i="8"/>
  <c r="AFG53" i="8"/>
  <c r="AFH53" i="8"/>
  <c r="AFI53" i="8"/>
  <c r="AFJ53" i="8"/>
  <c r="AFK53" i="8"/>
  <c r="AFL53" i="8"/>
  <c r="AFM53" i="8"/>
  <c r="AFN53" i="8"/>
  <c r="AFO53" i="8"/>
  <c r="AFP53" i="8"/>
  <c r="AFQ53" i="8"/>
  <c r="AFR53" i="8"/>
  <c r="AFS53" i="8"/>
  <c r="AFT53" i="8"/>
  <c r="AFU53" i="8"/>
  <c r="AFV53" i="8"/>
  <c r="AFW53" i="8"/>
  <c r="AFX53" i="8"/>
  <c r="AFY53" i="8"/>
  <c r="AFZ53" i="8"/>
  <c r="AGA53" i="8"/>
  <c r="AGB53" i="8"/>
  <c r="AGC53" i="8"/>
  <c r="AGD53" i="8"/>
  <c r="AGE53" i="8"/>
  <c r="AGF53" i="8"/>
  <c r="AGG53" i="8"/>
  <c r="AGH53" i="8"/>
  <c r="AGI53" i="8"/>
  <c r="AGJ53" i="8"/>
  <c r="AGK53" i="8"/>
  <c r="AGL53" i="8"/>
  <c r="AGM53" i="8"/>
  <c r="AGN53" i="8"/>
  <c r="AGO53" i="8"/>
  <c r="AGP53" i="8"/>
  <c r="AGQ53" i="8"/>
  <c r="AGR53" i="8"/>
  <c r="AGS53" i="8"/>
  <c r="AGT53" i="8"/>
  <c r="AGU53" i="8"/>
  <c r="AGV53" i="8"/>
  <c r="AGW53" i="8"/>
  <c r="AGX53" i="8"/>
  <c r="AGY53" i="8"/>
  <c r="AGZ53" i="8"/>
  <c r="AHA53" i="8"/>
  <c r="AHB53" i="8"/>
  <c r="AHC53" i="8"/>
  <c r="AHD53" i="8"/>
  <c r="AHE53" i="8"/>
  <c r="AHF53" i="8"/>
  <c r="AHG53" i="8"/>
  <c r="AHH53" i="8"/>
  <c r="AHI53" i="8"/>
  <c r="AHJ53" i="8"/>
  <c r="AHK53" i="8"/>
  <c r="AHL53" i="8"/>
  <c r="AHM53" i="8"/>
  <c r="AHN53" i="8"/>
  <c r="AHO53" i="8"/>
  <c r="AHP53" i="8"/>
  <c r="AHQ53" i="8"/>
  <c r="AHR53" i="8"/>
  <c r="AHS53" i="8"/>
  <c r="AHT53" i="8"/>
  <c r="AHU53" i="8"/>
  <c r="AHV53" i="8"/>
  <c r="AHW53" i="8"/>
  <c r="AHX53" i="8"/>
  <c r="AHY53" i="8"/>
  <c r="AHZ53" i="8"/>
  <c r="AIA53" i="8"/>
  <c r="AIB53" i="8"/>
  <c r="AIC53" i="8"/>
  <c r="AID53" i="8"/>
  <c r="AIE53" i="8"/>
  <c r="AIF53" i="8"/>
  <c r="AIG53" i="8"/>
  <c r="AIH53" i="8"/>
  <c r="AII53" i="8"/>
  <c r="AIJ53" i="8"/>
  <c r="AIK53" i="8"/>
  <c r="AIL53" i="8"/>
  <c r="AIM53" i="8"/>
  <c r="AIN53" i="8"/>
  <c r="AIO53" i="8"/>
  <c r="AIP53" i="8"/>
  <c r="AIQ53" i="8"/>
  <c r="AIR53" i="8"/>
  <c r="AIS53" i="8"/>
  <c r="AIT53" i="8"/>
  <c r="AIU53" i="8"/>
  <c r="AIV53" i="8"/>
  <c r="AIW53" i="8"/>
  <c r="AIX53" i="8"/>
  <c r="AIY53" i="8"/>
  <c r="AIZ53" i="8"/>
  <c r="AJA53" i="8"/>
  <c r="AJB53" i="8"/>
  <c r="AJC53" i="8"/>
  <c r="AJD53" i="8"/>
  <c r="AJE53" i="8"/>
  <c r="AJF53" i="8"/>
  <c r="AJG53" i="8"/>
  <c r="AJH53" i="8"/>
  <c r="AJI53" i="8"/>
  <c r="AJJ53" i="8"/>
  <c r="AJK53" i="8"/>
  <c r="AJL53" i="8"/>
  <c r="AJM53" i="8"/>
  <c r="AJN53" i="8"/>
  <c r="AJO53" i="8"/>
  <c r="AJP53" i="8"/>
  <c r="AJQ53" i="8"/>
  <c r="AJR53" i="8"/>
  <c r="AJS53" i="8"/>
  <c r="AJT53" i="8"/>
  <c r="AJU53" i="8"/>
  <c r="AJV53" i="8"/>
  <c r="AJW53" i="8"/>
  <c r="AJX53" i="8"/>
  <c r="AJY53" i="8"/>
  <c r="AJZ53" i="8"/>
  <c r="AKA53" i="8"/>
  <c r="AKB53" i="8"/>
  <c r="AKC53" i="8"/>
  <c r="AKD53" i="8"/>
  <c r="AKE53" i="8"/>
  <c r="AKF53" i="8"/>
  <c r="AKG53" i="8"/>
  <c r="AKH53" i="8"/>
  <c r="AKI53" i="8"/>
  <c r="AKJ53" i="8"/>
  <c r="AKK53" i="8"/>
  <c r="AKL53" i="8"/>
  <c r="AKM53" i="8"/>
  <c r="AKN53" i="8"/>
  <c r="AKO53" i="8"/>
  <c r="AKP53" i="8"/>
  <c r="AKQ53" i="8"/>
  <c r="AKR53" i="8"/>
  <c r="AKS53" i="8"/>
  <c r="AKT53" i="8"/>
  <c r="AKU53" i="8"/>
  <c r="AKV53" i="8"/>
  <c r="AKW53" i="8"/>
  <c r="AKX53" i="8"/>
  <c r="AKY53" i="8"/>
  <c r="AKZ53" i="8"/>
  <c r="ALA53" i="8"/>
  <c r="ALB53" i="8"/>
  <c r="ALC53" i="8"/>
  <c r="ALD53" i="8"/>
  <c r="ALE53" i="8"/>
  <c r="ALF53" i="8"/>
  <c r="ALG53" i="8"/>
  <c r="ALH53" i="8"/>
  <c r="ALI53" i="8"/>
  <c r="ALJ53" i="8"/>
  <c r="ALK53" i="8"/>
  <c r="ALL53" i="8"/>
  <c r="ALM53" i="8"/>
  <c r="ALN53" i="8"/>
  <c r="ALO53" i="8"/>
  <c r="ALP53" i="8"/>
  <c r="ALQ53" i="8"/>
  <c r="ALR53" i="8"/>
  <c r="ALS53" i="8"/>
  <c r="ALT53" i="8"/>
  <c r="ALU53" i="8"/>
  <c r="ALV53" i="8"/>
  <c r="ALW53" i="8"/>
  <c r="ALX53" i="8"/>
  <c r="ALY53" i="8"/>
  <c r="ALZ53" i="8"/>
  <c r="AMA53" i="8"/>
  <c r="AMB53" i="8"/>
  <c r="AMC53" i="8"/>
  <c r="AMD53" i="8"/>
  <c r="AME53" i="8"/>
  <c r="AMF53" i="8"/>
  <c r="AMG53" i="8"/>
  <c r="AMH53" i="8"/>
  <c r="AMI53" i="8"/>
  <c r="AMJ53" i="8"/>
  <c r="AMK53" i="8"/>
  <c r="AML53" i="8"/>
  <c r="AMM53" i="8"/>
  <c r="AMN53" i="8"/>
  <c r="AMO53" i="8"/>
  <c r="AMP53" i="8"/>
  <c r="AMQ53" i="8"/>
  <c r="AMR53" i="8"/>
  <c r="AMS53" i="8"/>
  <c r="AMT53" i="8"/>
  <c r="AMU53" i="8"/>
  <c r="AMV53" i="8"/>
  <c r="AMW53" i="8"/>
  <c r="AMX53" i="8"/>
  <c r="AMY53" i="8"/>
  <c r="AMZ53" i="8"/>
  <c r="ANA53" i="8"/>
  <c r="ANB53" i="8"/>
  <c r="ANC53" i="8"/>
  <c r="AND53" i="8"/>
  <c r="ANE53" i="8"/>
  <c r="ANF53" i="8"/>
  <c r="ANG53" i="8"/>
  <c r="ANH53" i="8"/>
  <c r="ANI53" i="8"/>
  <c r="ANJ53" i="8"/>
  <c r="ANK53" i="8"/>
  <c r="ANL53" i="8"/>
  <c r="ANM53" i="8"/>
  <c r="ANN53" i="8"/>
  <c r="ANO53" i="8"/>
  <c r="ANP53" i="8"/>
  <c r="ANQ53" i="8"/>
  <c r="ANR53" i="8"/>
  <c r="ANS53" i="8"/>
  <c r="ANT53" i="8"/>
  <c r="ANU53" i="8"/>
  <c r="ANV53" i="8"/>
  <c r="ANW53" i="8"/>
  <c r="ANX53" i="8"/>
  <c r="ANY53" i="8"/>
  <c r="ANZ53" i="8"/>
  <c r="AOA53" i="8"/>
  <c r="AOB53" i="8"/>
  <c r="AOC53" i="8"/>
  <c r="AOD53" i="8"/>
  <c r="AOE53" i="8"/>
  <c r="AOF53" i="8"/>
  <c r="AOG53" i="8"/>
  <c r="AOH53" i="8"/>
  <c r="AOI53" i="8"/>
  <c r="AOJ53" i="8"/>
  <c r="AOK53" i="8"/>
  <c r="AOL53" i="8"/>
  <c r="AOM53" i="8"/>
  <c r="AON53" i="8"/>
  <c r="AOO53" i="8"/>
  <c r="AOP53" i="8"/>
  <c r="AOQ53" i="8"/>
  <c r="AOR53" i="8"/>
  <c r="AOS53" i="8"/>
  <c r="AOT53" i="8"/>
  <c r="AOU53" i="8"/>
  <c r="AOV53" i="8"/>
  <c r="AOW53" i="8"/>
  <c r="AOX53" i="8"/>
  <c r="AOY53" i="8"/>
  <c r="AOZ53" i="8"/>
  <c r="APA53" i="8"/>
  <c r="APB53" i="8"/>
  <c r="APC53" i="8"/>
  <c r="APD53" i="8"/>
  <c r="APE53" i="8"/>
  <c r="APF53" i="8"/>
  <c r="APG53" i="8"/>
  <c r="APH53" i="8"/>
  <c r="API53" i="8"/>
  <c r="APJ53" i="8"/>
  <c r="APK53" i="8"/>
  <c r="APL53" i="8"/>
  <c r="APM53" i="8"/>
  <c r="APN53" i="8"/>
  <c r="APO53" i="8"/>
  <c r="APP53" i="8"/>
  <c r="APQ53" i="8"/>
  <c r="APR53" i="8"/>
  <c r="APS53" i="8"/>
  <c r="APT53" i="8"/>
  <c r="APU53" i="8"/>
  <c r="APV53" i="8"/>
  <c r="APW53" i="8"/>
  <c r="APX53" i="8"/>
  <c r="APY53" i="8"/>
  <c r="APZ53" i="8"/>
  <c r="AQA53" i="8"/>
  <c r="AQB53" i="8"/>
  <c r="AQC53" i="8"/>
  <c r="AQD53" i="8"/>
  <c r="AQE53" i="8"/>
  <c r="AQF53" i="8"/>
  <c r="AQG53" i="8"/>
  <c r="AQH53" i="8"/>
  <c r="AQI53" i="8"/>
  <c r="AQJ53" i="8"/>
  <c r="AQK53" i="8"/>
  <c r="AQL53" i="8"/>
  <c r="AQM53" i="8"/>
  <c r="AQN53" i="8"/>
  <c r="AQO53" i="8"/>
  <c r="AQP53" i="8"/>
  <c r="AQQ53" i="8"/>
  <c r="AQR53" i="8"/>
  <c r="AQS53" i="8"/>
  <c r="AQT53" i="8"/>
  <c r="AQU53" i="8"/>
  <c r="AQV53" i="8"/>
  <c r="AQW53" i="8"/>
  <c r="AQX53" i="8"/>
  <c r="AQY53" i="8"/>
  <c r="AQZ53" i="8"/>
  <c r="ARA53" i="8"/>
  <c r="ARB53" i="8"/>
  <c r="ARC53" i="8"/>
  <c r="ARD53" i="8"/>
  <c r="ARE53" i="8"/>
  <c r="ARF53" i="8"/>
  <c r="ARG53" i="8"/>
  <c r="ARH53" i="8"/>
  <c r="ARI53" i="8"/>
  <c r="ARJ53" i="8"/>
  <c r="ARK53" i="8"/>
  <c r="ARL53" i="8"/>
  <c r="ARM53" i="8"/>
  <c r="ARN53" i="8"/>
  <c r="ARO53" i="8"/>
  <c r="ARP53" i="8"/>
  <c r="ARQ53" i="8"/>
  <c r="ARR53" i="8"/>
  <c r="ARS53" i="8"/>
  <c r="ART53" i="8"/>
  <c r="ARU53" i="8"/>
  <c r="ARV53" i="8"/>
  <c r="ARW53" i="8"/>
  <c r="ARX53" i="8"/>
  <c r="ARY53" i="8"/>
  <c r="ARZ53" i="8"/>
  <c r="ASA53" i="8"/>
  <c r="ASB53" i="8"/>
  <c r="ASC53" i="8"/>
  <c r="ASD53" i="8"/>
  <c r="ASE53" i="8"/>
  <c r="ASF53" i="8"/>
  <c r="ASG53" i="8"/>
  <c r="ASH53" i="8"/>
  <c r="ASI53" i="8"/>
  <c r="ASJ53" i="8"/>
  <c r="ASK53" i="8"/>
  <c r="ASL53" i="8"/>
  <c r="ASM53" i="8"/>
  <c r="ASN53" i="8"/>
  <c r="ASO53" i="8"/>
  <c r="ASP53" i="8"/>
  <c r="ASQ53" i="8"/>
  <c r="ASR53" i="8"/>
  <c r="ASS53" i="8"/>
  <c r="AST53" i="8"/>
  <c r="ASU53" i="8"/>
  <c r="ASV53" i="8"/>
  <c r="ASW53" i="8"/>
  <c r="ASX53" i="8"/>
  <c r="ASY53" i="8"/>
  <c r="ASZ53" i="8"/>
  <c r="ATA53" i="8"/>
  <c r="ATB53" i="8"/>
  <c r="ATC53" i="8"/>
  <c r="ATD53" i="8"/>
  <c r="ATE53" i="8"/>
  <c r="ATF53" i="8"/>
  <c r="ATG53" i="8"/>
  <c r="ATH53" i="8"/>
  <c r="ATI53" i="8"/>
  <c r="ATJ53" i="8"/>
  <c r="ATK53" i="8"/>
  <c r="ATL53" i="8"/>
  <c r="ATM53" i="8"/>
  <c r="ATN53" i="8"/>
  <c r="ATO53" i="8"/>
  <c r="ATP53" i="8"/>
  <c r="ATQ53" i="8"/>
  <c r="ATR53" i="8"/>
  <c r="ATS53" i="8"/>
  <c r="ATT53" i="8"/>
  <c r="ATU53" i="8"/>
  <c r="ATV53" i="8"/>
  <c r="ATW53" i="8"/>
  <c r="ATX53" i="8"/>
  <c r="ATY53" i="8"/>
  <c r="ATZ53" i="8"/>
  <c r="AUA53" i="8"/>
  <c r="AUB53" i="8"/>
  <c r="AUC53" i="8"/>
  <c r="AUD53" i="8"/>
  <c r="AUE53" i="8"/>
  <c r="AUF53" i="8"/>
  <c r="AUG53" i="8"/>
  <c r="AUH53" i="8"/>
  <c r="AUI53" i="8"/>
  <c r="AUJ53" i="8"/>
  <c r="AUK53" i="8"/>
  <c r="AUL53" i="8"/>
  <c r="AUM53" i="8"/>
  <c r="AUN53" i="8"/>
  <c r="AUO53" i="8"/>
  <c r="AUP53" i="8"/>
  <c r="AUQ53" i="8"/>
  <c r="AUR53" i="8"/>
  <c r="AUS53" i="8"/>
  <c r="AUT53" i="8"/>
  <c r="AUU53" i="8"/>
  <c r="AUV53" i="8"/>
  <c r="AUW53" i="8"/>
  <c r="AUX53" i="8"/>
  <c r="AUY53" i="8"/>
  <c r="AUZ53" i="8"/>
  <c r="AVA53" i="8"/>
  <c r="AVB53" i="8"/>
  <c r="AVC53" i="8"/>
  <c r="AVD53" i="8"/>
  <c r="AVE53" i="8"/>
  <c r="AVF53" i="8"/>
  <c r="AVG53" i="8"/>
  <c r="AVH53" i="8"/>
  <c r="AVI53" i="8"/>
  <c r="AVJ53" i="8"/>
  <c r="AVK53" i="8"/>
  <c r="AVL53" i="8"/>
  <c r="AVM53" i="8"/>
  <c r="AVN53" i="8"/>
  <c r="AVO53" i="8"/>
  <c r="AVP53" i="8"/>
  <c r="AVQ53" i="8"/>
  <c r="AVR53" i="8"/>
  <c r="AVS53" i="8"/>
  <c r="AVT53" i="8"/>
  <c r="AVU53" i="8"/>
  <c r="AVV53" i="8"/>
  <c r="AVW53" i="8"/>
  <c r="AVX53" i="8"/>
  <c r="AVY53" i="8"/>
  <c r="AVZ53" i="8"/>
  <c r="AWA53" i="8"/>
  <c r="AWB53" i="8"/>
  <c r="AWC53" i="8"/>
  <c r="AWD53" i="8"/>
  <c r="AWE53" i="8"/>
  <c r="AWF53" i="8"/>
  <c r="AWG53" i="8"/>
  <c r="AWH53" i="8"/>
  <c r="AWI53" i="8"/>
  <c r="AWJ53" i="8"/>
  <c r="AWK53" i="8"/>
  <c r="AWL53" i="8"/>
  <c r="AWM53" i="8"/>
  <c r="AWN53" i="8"/>
  <c r="AWO53" i="8"/>
  <c r="AWP53" i="8"/>
  <c r="AWQ53" i="8"/>
  <c r="AWR53" i="8"/>
  <c r="AWS53" i="8"/>
  <c r="AWT53" i="8"/>
  <c r="AWU53" i="8"/>
  <c r="AWV53" i="8"/>
  <c r="AWW53" i="8"/>
  <c r="AWX53" i="8"/>
  <c r="AWY53" i="8"/>
  <c r="AWZ53" i="8"/>
  <c r="AXA53" i="8"/>
  <c r="AXB53" i="8"/>
  <c r="AXC53" i="8"/>
  <c r="AXD53" i="8"/>
  <c r="AXE53" i="8"/>
  <c r="AXF53" i="8"/>
  <c r="AXG53" i="8"/>
  <c r="AXH53" i="8"/>
  <c r="AXI53" i="8"/>
  <c r="AXJ53" i="8"/>
  <c r="AXK53" i="8"/>
  <c r="AXL53" i="8"/>
  <c r="AXM53" i="8"/>
  <c r="AXN53" i="8"/>
  <c r="AXO53" i="8"/>
  <c r="AXP53" i="8"/>
  <c r="AXQ53" i="8"/>
  <c r="AXR53" i="8"/>
  <c r="AXS53" i="8"/>
  <c r="AXT53" i="8"/>
  <c r="AXU53" i="8"/>
  <c r="AXV53" i="8"/>
  <c r="AXW53" i="8"/>
  <c r="AXX53" i="8"/>
  <c r="AXY53" i="8"/>
  <c r="AXZ53" i="8"/>
  <c r="AYA53" i="8"/>
  <c r="AYB53" i="8"/>
  <c r="AYC53" i="8"/>
  <c r="AYD53" i="8"/>
  <c r="AYE53" i="8"/>
  <c r="AYF53" i="8"/>
  <c r="AYG53" i="8"/>
  <c r="AYH53" i="8"/>
  <c r="AYI53" i="8"/>
  <c r="AYJ53" i="8"/>
  <c r="AYK53" i="8"/>
  <c r="AYL53" i="8"/>
  <c r="AYM53" i="8"/>
  <c r="AYN53" i="8"/>
  <c r="AYO53" i="8"/>
  <c r="AYP53" i="8"/>
  <c r="AYQ53" i="8"/>
  <c r="AYR53" i="8"/>
  <c r="AYS53" i="8"/>
  <c r="AYT53" i="8"/>
  <c r="AYU53" i="8"/>
  <c r="AYV53" i="8"/>
  <c r="AYW53" i="8"/>
  <c r="AYX53" i="8"/>
  <c r="AYY53" i="8"/>
  <c r="AYZ53" i="8"/>
  <c r="AZA53" i="8"/>
  <c r="AZB53" i="8"/>
  <c r="AZC53" i="8"/>
  <c r="AZD53" i="8"/>
  <c r="AZE53" i="8"/>
  <c r="AZF53" i="8"/>
  <c r="AZG53" i="8"/>
  <c r="AZH53" i="8"/>
  <c r="AZI53" i="8"/>
  <c r="AZJ53" i="8"/>
  <c r="AZK53" i="8"/>
  <c r="AZL53" i="8"/>
  <c r="AZM53" i="8"/>
  <c r="AZN53" i="8"/>
  <c r="AZO53" i="8"/>
  <c r="AZP53" i="8"/>
  <c r="AZQ53" i="8"/>
  <c r="AZR53" i="8"/>
  <c r="AZS53" i="8"/>
  <c r="AZT53" i="8"/>
  <c r="AZU53" i="8"/>
  <c r="AZV53" i="8"/>
  <c r="AZW53" i="8"/>
  <c r="AZX53" i="8"/>
  <c r="AZY53" i="8"/>
  <c r="AZZ53" i="8"/>
  <c r="BAA53" i="8"/>
  <c r="BAB53" i="8"/>
  <c r="BAC53" i="8"/>
  <c r="BAD53" i="8"/>
  <c r="BAE53" i="8"/>
  <c r="BAF53" i="8"/>
  <c r="BAG53" i="8"/>
  <c r="BAH53" i="8"/>
  <c r="BAI53" i="8"/>
  <c r="BAJ53" i="8"/>
  <c r="BAK53" i="8"/>
  <c r="BAL53" i="8"/>
  <c r="BAM53" i="8"/>
  <c r="BAN53" i="8"/>
  <c r="BAO53" i="8"/>
  <c r="BAP53" i="8"/>
  <c r="BAQ53" i="8"/>
  <c r="BAR53" i="8"/>
  <c r="BAS53" i="8"/>
  <c r="BAT53" i="8"/>
  <c r="BAU53" i="8"/>
  <c r="BAV53" i="8"/>
  <c r="BAW53" i="8"/>
  <c r="BAX53" i="8"/>
  <c r="BAY53" i="8"/>
  <c r="BAZ53" i="8"/>
  <c r="BBA53" i="8"/>
  <c r="BBB53" i="8"/>
  <c r="BBC53" i="8"/>
  <c r="BBD53" i="8"/>
  <c r="BBE53" i="8"/>
  <c r="BBF53" i="8"/>
  <c r="BBG53" i="8"/>
  <c r="BBH53" i="8"/>
  <c r="BBI53" i="8"/>
  <c r="BBJ53" i="8"/>
  <c r="BBK53" i="8"/>
  <c r="BBL53" i="8"/>
  <c r="BBM53" i="8"/>
  <c r="BBN53" i="8"/>
  <c r="BBO53" i="8"/>
  <c r="BBP53" i="8"/>
  <c r="BBQ53" i="8"/>
  <c r="BBR53" i="8"/>
  <c r="BBS53" i="8"/>
  <c r="BBT53" i="8"/>
  <c r="BBU53" i="8"/>
  <c r="BBV53" i="8"/>
  <c r="BBW53" i="8"/>
  <c r="BBX53" i="8"/>
  <c r="BBY53" i="8"/>
  <c r="BBZ53" i="8"/>
  <c r="BCA53" i="8"/>
  <c r="BCB53" i="8"/>
  <c r="BCC53" i="8"/>
  <c r="BCD53" i="8"/>
  <c r="BCE53" i="8"/>
  <c r="BCF53" i="8"/>
  <c r="BCG53" i="8"/>
  <c r="BCH53" i="8"/>
  <c r="BCI53" i="8"/>
  <c r="BCJ53" i="8"/>
  <c r="BCK53" i="8"/>
  <c r="BCL53" i="8"/>
  <c r="BCM53" i="8"/>
  <c r="BCN53" i="8"/>
  <c r="BCO53" i="8"/>
  <c r="BCP53" i="8"/>
  <c r="BCQ53" i="8"/>
  <c r="BCR53" i="8"/>
  <c r="BCS53" i="8"/>
  <c r="BCT53" i="8"/>
  <c r="BCU53" i="8"/>
  <c r="BCV53" i="8"/>
  <c r="BCW53" i="8"/>
  <c r="BCX53" i="8"/>
  <c r="BCY53" i="8"/>
  <c r="BCZ53" i="8"/>
  <c r="BDA53" i="8"/>
  <c r="BDB53" i="8"/>
  <c r="BDC53" i="8"/>
  <c r="BDD53" i="8"/>
  <c r="BDE53" i="8"/>
  <c r="BDF53" i="8"/>
  <c r="BDG53" i="8"/>
  <c r="BDH53" i="8"/>
  <c r="BDI53" i="8"/>
  <c r="BDJ53" i="8"/>
  <c r="BDK53" i="8"/>
  <c r="BDL53" i="8"/>
  <c r="BDM53" i="8"/>
  <c r="BDN53" i="8"/>
  <c r="BDO53" i="8"/>
  <c r="BDP53" i="8"/>
  <c r="BDQ53" i="8"/>
  <c r="BDR53" i="8"/>
  <c r="BDS53" i="8"/>
  <c r="BDT53" i="8"/>
  <c r="BDU53" i="8"/>
  <c r="BDV53" i="8"/>
  <c r="BDW53" i="8"/>
  <c r="BDX53" i="8"/>
  <c r="BDY53" i="8"/>
  <c r="BDZ53" i="8"/>
  <c r="BEA53" i="8"/>
  <c r="BEB53" i="8"/>
  <c r="BEC53" i="8"/>
  <c r="BED53" i="8"/>
  <c r="BEE53" i="8"/>
  <c r="BEF53" i="8"/>
  <c r="BEG53" i="8"/>
  <c r="BEH53" i="8"/>
  <c r="BEI53" i="8"/>
  <c r="BEJ53" i="8"/>
  <c r="BEK53" i="8"/>
  <c r="BEL53" i="8"/>
  <c r="BEM53" i="8"/>
  <c r="BEN53" i="8"/>
  <c r="BEO53" i="8"/>
  <c r="BEP53" i="8"/>
  <c r="BEQ53" i="8"/>
  <c r="BER53" i="8"/>
  <c r="BES53" i="8"/>
  <c r="BET53" i="8"/>
  <c r="BEU53" i="8"/>
  <c r="BEV53" i="8"/>
  <c r="BEW53" i="8"/>
  <c r="BEX53" i="8"/>
  <c r="BEY53" i="8"/>
  <c r="BEZ53" i="8"/>
  <c r="BFA53" i="8"/>
  <c r="BFB53" i="8"/>
  <c r="BFC53" i="8"/>
  <c r="BFD53" i="8"/>
  <c r="BFE53" i="8"/>
  <c r="BFF53" i="8"/>
  <c r="BFG53" i="8"/>
  <c r="BFH53" i="8"/>
  <c r="BFI53" i="8"/>
  <c r="BFJ53" i="8"/>
  <c r="BFK53" i="8"/>
  <c r="BFL53" i="8"/>
  <c r="BFM53" i="8"/>
  <c r="BFN53" i="8"/>
  <c r="BFO53" i="8"/>
  <c r="BFP53" i="8"/>
  <c r="BFQ53" i="8"/>
  <c r="BFR53" i="8"/>
  <c r="BFS53" i="8"/>
  <c r="BFT53" i="8"/>
  <c r="BFU53" i="8"/>
  <c r="BFV53" i="8"/>
  <c r="BFW53" i="8"/>
  <c r="BFX53" i="8"/>
  <c r="BFY53" i="8"/>
  <c r="BFZ53" i="8"/>
  <c r="BGA53" i="8"/>
  <c r="BGB53" i="8"/>
  <c r="BGC53" i="8"/>
  <c r="BGD53" i="8"/>
  <c r="BGE53" i="8"/>
  <c r="BGF53" i="8"/>
  <c r="BGG53" i="8"/>
  <c r="BGH53" i="8"/>
  <c r="BGI53" i="8"/>
  <c r="BGJ53" i="8"/>
  <c r="BGK53" i="8"/>
  <c r="BGL53" i="8"/>
  <c r="BGM53" i="8"/>
  <c r="BGN53" i="8"/>
  <c r="BGO53" i="8"/>
  <c r="BGP53" i="8"/>
  <c r="BGQ53" i="8"/>
  <c r="BGR53" i="8"/>
  <c r="BGS53" i="8"/>
  <c r="BGT53" i="8"/>
  <c r="BGU53" i="8"/>
  <c r="BGV53" i="8"/>
  <c r="BGW53" i="8"/>
  <c r="BGX53" i="8"/>
  <c r="BGY53" i="8"/>
  <c r="BGZ53" i="8"/>
  <c r="BHA53" i="8"/>
  <c r="BHB53" i="8"/>
  <c r="BHC53" i="8"/>
  <c r="BHD53" i="8"/>
  <c r="BHE53" i="8"/>
  <c r="BHF53" i="8"/>
  <c r="BHG53" i="8"/>
  <c r="BHH53" i="8"/>
  <c r="BHI53" i="8"/>
  <c r="BHJ53" i="8"/>
  <c r="BHK53" i="8"/>
  <c r="BHL53" i="8"/>
  <c r="BHM53" i="8"/>
  <c r="BHN53" i="8"/>
  <c r="BHO53" i="8"/>
  <c r="BHP53" i="8"/>
  <c r="BHQ53" i="8"/>
  <c r="BHR53" i="8"/>
  <c r="BHS53" i="8"/>
  <c r="BHT53" i="8"/>
  <c r="BHU53" i="8"/>
  <c r="BHV53" i="8"/>
  <c r="BHW53" i="8"/>
  <c r="BHX53" i="8"/>
  <c r="BHY53" i="8"/>
  <c r="BHZ53" i="8"/>
  <c r="BIA53" i="8"/>
  <c r="BIB53" i="8"/>
  <c r="BIC53" i="8"/>
  <c r="BID53" i="8"/>
  <c r="BIE53" i="8"/>
  <c r="BIF53" i="8"/>
  <c r="BIG53" i="8"/>
  <c r="BIH53" i="8"/>
  <c r="BII53" i="8"/>
  <c r="BIJ53" i="8"/>
  <c r="BIK53" i="8"/>
  <c r="BIL53" i="8"/>
  <c r="BIM53" i="8"/>
  <c r="BIN53" i="8"/>
  <c r="BIO53" i="8"/>
  <c r="BIP53" i="8"/>
  <c r="BIQ53" i="8"/>
  <c r="BIR53" i="8"/>
  <c r="BIS53" i="8"/>
  <c r="BIT53" i="8"/>
  <c r="BIU53" i="8"/>
  <c r="BIV53" i="8"/>
  <c r="BIW53" i="8"/>
  <c r="BIX53" i="8"/>
  <c r="BIY53" i="8"/>
  <c r="BIZ53" i="8"/>
  <c r="BJA53" i="8"/>
  <c r="BJB53" i="8"/>
  <c r="BJC53" i="8"/>
  <c r="BJD53" i="8"/>
  <c r="BJE53" i="8"/>
  <c r="BJF53" i="8"/>
  <c r="BJG53" i="8"/>
  <c r="BJH53" i="8"/>
  <c r="BJI53" i="8"/>
  <c r="BJJ53" i="8"/>
  <c r="BJK53" i="8"/>
  <c r="BJL53" i="8"/>
  <c r="BJM53" i="8"/>
  <c r="BJN53" i="8"/>
  <c r="BJO53" i="8"/>
  <c r="BJP53" i="8"/>
  <c r="BJQ53" i="8"/>
  <c r="BJR53" i="8"/>
  <c r="BJS53" i="8"/>
  <c r="BJT53" i="8"/>
  <c r="BJU53" i="8"/>
  <c r="BJV53" i="8"/>
  <c r="BJW53" i="8"/>
  <c r="BJX53" i="8"/>
  <c r="BJY53" i="8"/>
  <c r="BJZ53" i="8"/>
  <c r="BKA53" i="8"/>
  <c r="BKB53" i="8"/>
  <c r="BKC53" i="8"/>
  <c r="BKD53" i="8"/>
  <c r="BKE53" i="8"/>
  <c r="BKF53" i="8"/>
  <c r="BKG53" i="8"/>
  <c r="BKH53" i="8"/>
  <c r="BKI53" i="8"/>
  <c r="BKJ53" i="8"/>
  <c r="BKK53" i="8"/>
  <c r="BKL53" i="8"/>
  <c r="BKM53" i="8"/>
  <c r="BKN53" i="8"/>
  <c r="BKO53" i="8"/>
  <c r="BKP53" i="8"/>
  <c r="BKQ53" i="8"/>
  <c r="BKR53" i="8"/>
  <c r="BKS53" i="8"/>
  <c r="BKT53" i="8"/>
  <c r="BKU53" i="8"/>
  <c r="BKV53" i="8"/>
  <c r="BKW53" i="8"/>
  <c r="BKX53" i="8"/>
  <c r="BKY53" i="8"/>
  <c r="BKZ53" i="8"/>
  <c r="BLA53" i="8"/>
  <c r="BLB53" i="8"/>
  <c r="BLC53" i="8"/>
  <c r="BLD53" i="8"/>
  <c r="BLE53" i="8"/>
  <c r="BLF53" i="8"/>
  <c r="BLG53" i="8"/>
  <c r="BLH53" i="8"/>
  <c r="BLI53" i="8"/>
  <c r="BLJ53" i="8"/>
  <c r="BLK53" i="8"/>
  <c r="BLL53" i="8"/>
  <c r="BLM53" i="8"/>
  <c r="BLN53" i="8"/>
  <c r="BLO53" i="8"/>
  <c r="BLP53" i="8"/>
  <c r="BLQ53" i="8"/>
  <c r="BLR53" i="8"/>
  <c r="BLS53" i="8"/>
  <c r="BLT53" i="8"/>
  <c r="BLU53" i="8"/>
  <c r="BLV53" i="8"/>
  <c r="BLW53" i="8"/>
  <c r="BLX53" i="8"/>
  <c r="BLY53" i="8"/>
  <c r="BLZ53" i="8"/>
  <c r="BMA53" i="8"/>
  <c r="BMB53" i="8"/>
  <c r="BMC53" i="8"/>
  <c r="BMD53" i="8"/>
  <c r="BME53" i="8"/>
  <c r="BMF53" i="8"/>
  <c r="BMG53" i="8"/>
  <c r="BMH53" i="8"/>
  <c r="BMI53" i="8"/>
  <c r="BMJ53" i="8"/>
  <c r="BMK53" i="8"/>
  <c r="BML53" i="8"/>
  <c r="BMM53" i="8"/>
  <c r="BMN53" i="8"/>
  <c r="BMO53" i="8"/>
  <c r="BMP53" i="8"/>
  <c r="BMQ53" i="8"/>
  <c r="BMR53" i="8"/>
  <c r="BMS53" i="8"/>
  <c r="BMT53" i="8"/>
  <c r="BMU53" i="8"/>
  <c r="BMV53" i="8"/>
  <c r="BMW53" i="8"/>
  <c r="BMX53" i="8"/>
  <c r="BMY53" i="8"/>
  <c r="BMZ53" i="8"/>
  <c r="BNA53" i="8"/>
  <c r="BNB53" i="8"/>
  <c r="BNC53" i="8"/>
  <c r="BND53" i="8"/>
  <c r="BNE53" i="8"/>
  <c r="BNF53" i="8"/>
  <c r="BNG53" i="8"/>
  <c r="BNH53" i="8"/>
  <c r="BNI53" i="8"/>
  <c r="BNJ53" i="8"/>
  <c r="BNK53" i="8"/>
  <c r="BNL53" i="8"/>
  <c r="BNM53" i="8"/>
  <c r="BNN53" i="8"/>
  <c r="BNO53" i="8"/>
  <c r="BNP53" i="8"/>
  <c r="BNQ53" i="8"/>
  <c r="BNR53" i="8"/>
  <c r="BNS53" i="8"/>
  <c r="BNT53" i="8"/>
  <c r="BNU53" i="8"/>
  <c r="BNV53" i="8"/>
  <c r="BNW53" i="8"/>
  <c r="BNX53" i="8"/>
  <c r="BNY53" i="8"/>
  <c r="BNZ53" i="8"/>
  <c r="BOA53" i="8"/>
  <c r="BOB53" i="8"/>
  <c r="BOC53" i="8"/>
  <c r="BOD53" i="8"/>
  <c r="BOE53" i="8"/>
  <c r="BOF53" i="8"/>
  <c r="BOG53" i="8"/>
  <c r="BOH53" i="8"/>
  <c r="BOI53" i="8"/>
  <c r="BOJ53" i="8"/>
  <c r="BOK53" i="8"/>
  <c r="BOL53" i="8"/>
  <c r="BOM53" i="8"/>
  <c r="BON53" i="8"/>
  <c r="BOO53" i="8"/>
  <c r="BOP53" i="8"/>
  <c r="BOQ53" i="8"/>
  <c r="BOR53" i="8"/>
  <c r="BOS53" i="8"/>
  <c r="BOT53" i="8"/>
  <c r="BOU53" i="8"/>
  <c r="BOV53" i="8"/>
  <c r="BOW53" i="8"/>
  <c r="BOX53" i="8"/>
  <c r="BOY53" i="8"/>
  <c r="BOZ53" i="8"/>
  <c r="BPA53" i="8"/>
  <c r="BPB53" i="8"/>
  <c r="BPC53" i="8"/>
  <c r="BPD53" i="8"/>
  <c r="BPE53" i="8"/>
  <c r="BPF53" i="8"/>
  <c r="BPG53" i="8"/>
  <c r="BPH53" i="8"/>
  <c r="BPI53" i="8"/>
  <c r="BPJ53" i="8"/>
  <c r="BPK53" i="8"/>
  <c r="BPL53" i="8"/>
  <c r="BPM53" i="8"/>
  <c r="BPN53" i="8"/>
  <c r="BPO53" i="8"/>
  <c r="BPP53" i="8"/>
  <c r="BPQ53" i="8"/>
  <c r="BPR53" i="8"/>
  <c r="BPS53" i="8"/>
  <c r="BPT53" i="8"/>
  <c r="BPU53" i="8"/>
  <c r="BPV53" i="8"/>
  <c r="BPW53" i="8"/>
  <c r="BPX53" i="8"/>
  <c r="BPY53" i="8"/>
  <c r="BPZ53" i="8"/>
  <c r="BQA53" i="8"/>
  <c r="BQB53" i="8"/>
  <c r="BQC53" i="8"/>
  <c r="BQD53" i="8"/>
  <c r="BQE53" i="8"/>
  <c r="BQF53" i="8"/>
  <c r="BQG53" i="8"/>
  <c r="BQH53" i="8"/>
  <c r="BQI53" i="8"/>
  <c r="BQJ53" i="8"/>
  <c r="BQK53" i="8"/>
  <c r="BQL53" i="8"/>
  <c r="BQM53" i="8"/>
  <c r="BQN53" i="8"/>
  <c r="BQO53" i="8"/>
  <c r="BQP53" i="8"/>
  <c r="BQQ53" i="8"/>
  <c r="BQR53" i="8"/>
  <c r="BQS53" i="8"/>
  <c r="BQT53" i="8"/>
  <c r="BQU53" i="8"/>
  <c r="BQV53" i="8"/>
  <c r="BQW53" i="8"/>
  <c r="BQX53" i="8"/>
  <c r="BQY53" i="8"/>
  <c r="BQZ53" i="8"/>
  <c r="BRA53" i="8"/>
  <c r="BRB53" i="8"/>
  <c r="BRC53" i="8"/>
  <c r="BRD53" i="8"/>
  <c r="BRE53" i="8"/>
  <c r="BRF53" i="8"/>
  <c r="BRG53" i="8"/>
  <c r="BRH53" i="8"/>
  <c r="BRI53" i="8"/>
  <c r="BRJ53" i="8"/>
  <c r="BRK53" i="8"/>
  <c r="BRL53" i="8"/>
  <c r="BRM53" i="8"/>
  <c r="BRN53" i="8"/>
  <c r="BRO53" i="8"/>
  <c r="BRP53" i="8"/>
  <c r="BRQ53" i="8"/>
  <c r="BRR53" i="8"/>
  <c r="BRS53" i="8"/>
  <c r="BRT53" i="8"/>
  <c r="BRU53" i="8"/>
  <c r="BRV53" i="8"/>
  <c r="BRW53" i="8"/>
  <c r="BRX53" i="8"/>
  <c r="BRY53" i="8"/>
  <c r="BRZ53" i="8"/>
  <c r="BSA53" i="8"/>
  <c r="BSB53" i="8"/>
  <c r="BSC53" i="8"/>
  <c r="BSD53" i="8"/>
  <c r="BSE53" i="8"/>
  <c r="BSF53" i="8"/>
  <c r="BSG53" i="8"/>
  <c r="BSH53" i="8"/>
  <c r="BSI53" i="8"/>
  <c r="BSJ53" i="8"/>
  <c r="BSK53" i="8"/>
  <c r="BSL53" i="8"/>
  <c r="BSM53" i="8"/>
  <c r="BSN53" i="8"/>
  <c r="BSO53" i="8"/>
  <c r="BSP53" i="8"/>
  <c r="BSQ53" i="8"/>
  <c r="BSR53" i="8"/>
  <c r="BSS53" i="8"/>
  <c r="BST53" i="8"/>
  <c r="BSU53" i="8"/>
  <c r="BSV53" i="8"/>
  <c r="BSW53" i="8"/>
  <c r="BSX53" i="8"/>
  <c r="BSY53" i="8"/>
  <c r="BSZ53" i="8"/>
  <c r="BTA53" i="8"/>
  <c r="BTB53" i="8"/>
  <c r="BTC53" i="8"/>
  <c r="BTD53" i="8"/>
  <c r="BTE53" i="8"/>
  <c r="BTF53" i="8"/>
  <c r="BTG53" i="8"/>
  <c r="BTH53" i="8"/>
  <c r="BTI53" i="8"/>
  <c r="BTJ53" i="8"/>
  <c r="BTK53" i="8"/>
  <c r="BTL53" i="8"/>
  <c r="BTM53" i="8"/>
  <c r="BTN53" i="8"/>
  <c r="BTO53" i="8"/>
  <c r="BTP53" i="8"/>
  <c r="BTQ53" i="8"/>
  <c r="BTR53" i="8"/>
  <c r="BTS53" i="8"/>
  <c r="BTT53" i="8"/>
  <c r="BTU53" i="8"/>
  <c r="BTV53" i="8"/>
  <c r="BTW53" i="8"/>
  <c r="BTX53" i="8"/>
  <c r="BTY53" i="8"/>
  <c r="BTZ53" i="8"/>
  <c r="BUA53" i="8"/>
  <c r="BUB53" i="8"/>
  <c r="BUC53" i="8"/>
  <c r="BUD53" i="8"/>
  <c r="BUE53" i="8"/>
  <c r="BUF53" i="8"/>
  <c r="BUG53" i="8"/>
  <c r="BUH53" i="8"/>
  <c r="BUI53" i="8"/>
  <c r="BUJ53" i="8"/>
  <c r="BUK53" i="8"/>
  <c r="BUL53" i="8"/>
  <c r="BUM53" i="8"/>
  <c r="BUN53" i="8"/>
  <c r="BUO53" i="8"/>
  <c r="BUP53" i="8"/>
  <c r="BUQ53" i="8"/>
  <c r="BUR53" i="8"/>
  <c r="BUS53" i="8"/>
  <c r="BUT53" i="8"/>
  <c r="BUU53" i="8"/>
  <c r="BUV53" i="8"/>
  <c r="BUW53" i="8"/>
  <c r="BUX53" i="8"/>
  <c r="BUY53" i="8"/>
  <c r="BUZ53" i="8"/>
  <c r="BVA53" i="8"/>
  <c r="BVB53" i="8"/>
  <c r="BVC53" i="8"/>
  <c r="BVD53" i="8"/>
  <c r="BVE53" i="8"/>
  <c r="BVF53" i="8"/>
  <c r="BVG53" i="8"/>
  <c r="BVH53" i="8"/>
  <c r="BVI53" i="8"/>
  <c r="BVJ53" i="8"/>
  <c r="BVK53" i="8"/>
  <c r="BVL53" i="8"/>
  <c r="BVM53" i="8"/>
  <c r="BVN53" i="8"/>
  <c r="BVO53" i="8"/>
  <c r="BVP53" i="8"/>
  <c r="BVQ53" i="8"/>
  <c r="BVR53" i="8"/>
  <c r="BVS53" i="8"/>
  <c r="BVT53" i="8"/>
  <c r="BVU53" i="8"/>
  <c r="BVV53" i="8"/>
  <c r="BVW53" i="8"/>
  <c r="BVX53" i="8"/>
  <c r="BVY53" i="8"/>
  <c r="BVZ53" i="8"/>
  <c r="BWA53" i="8"/>
  <c r="BWB53" i="8"/>
  <c r="BWC53" i="8"/>
  <c r="BWD53" i="8"/>
  <c r="BWE53" i="8"/>
  <c r="BWF53" i="8"/>
  <c r="BWG53" i="8"/>
  <c r="BWH53" i="8"/>
  <c r="BWI53" i="8"/>
  <c r="BWJ53" i="8"/>
  <c r="BWK53" i="8"/>
  <c r="BWL53" i="8"/>
  <c r="BWM53" i="8"/>
  <c r="BWN53" i="8"/>
  <c r="BWO53" i="8"/>
  <c r="BWP53" i="8"/>
  <c r="BWQ53" i="8"/>
  <c r="BWR53" i="8"/>
  <c r="BWS53" i="8"/>
  <c r="BWT53" i="8"/>
  <c r="BWU53" i="8"/>
  <c r="BWV53" i="8"/>
  <c r="BWW53" i="8"/>
  <c r="BWX53" i="8"/>
  <c r="BWY53" i="8"/>
  <c r="BWZ53" i="8"/>
  <c r="BXA53" i="8"/>
  <c r="BXB53" i="8"/>
  <c r="BXC53" i="8"/>
  <c r="BXD53" i="8"/>
  <c r="BXE53" i="8"/>
  <c r="BXF53" i="8"/>
  <c r="BXG53" i="8"/>
  <c r="BXH53" i="8"/>
  <c r="BXI53" i="8"/>
  <c r="BXJ53" i="8"/>
  <c r="BXK53" i="8"/>
  <c r="BXL53" i="8"/>
  <c r="BXM53" i="8"/>
  <c r="BXN53" i="8"/>
  <c r="BXO53" i="8"/>
  <c r="BXP53" i="8"/>
  <c r="BXQ53" i="8"/>
  <c r="BXR53" i="8"/>
  <c r="BXS53" i="8"/>
  <c r="BXT53" i="8"/>
  <c r="BXU53" i="8"/>
  <c r="BXV53" i="8"/>
  <c r="BXW53" i="8"/>
  <c r="BXX53" i="8"/>
  <c r="BXY53" i="8"/>
  <c r="BXZ53" i="8"/>
  <c r="BYA53" i="8"/>
  <c r="BYB53" i="8"/>
  <c r="BYC53" i="8"/>
  <c r="BYD53" i="8"/>
  <c r="BYE53" i="8"/>
  <c r="BYF53" i="8"/>
  <c r="BYG53" i="8"/>
  <c r="BYH53" i="8"/>
  <c r="BYI53" i="8"/>
  <c r="BYJ53" i="8"/>
  <c r="BYK53" i="8"/>
  <c r="BYL53" i="8"/>
  <c r="BYM53" i="8"/>
  <c r="BYN53" i="8"/>
  <c r="BYO53" i="8"/>
  <c r="BYP53" i="8"/>
  <c r="BYQ53" i="8"/>
  <c r="BYR53" i="8"/>
  <c r="BYS53" i="8"/>
  <c r="BYT53" i="8"/>
  <c r="BYU53" i="8"/>
  <c r="BYV53" i="8"/>
  <c r="BYW53" i="8"/>
  <c r="BYX53" i="8"/>
  <c r="BYY53" i="8"/>
  <c r="BYZ53" i="8"/>
  <c r="BZA53" i="8"/>
  <c r="BZB53" i="8"/>
  <c r="BZC53" i="8"/>
  <c r="BZD53" i="8"/>
  <c r="BZE53" i="8"/>
  <c r="BZF53" i="8"/>
  <c r="BZG53" i="8"/>
  <c r="BZH53" i="8"/>
  <c r="BZI53" i="8"/>
  <c r="BZJ53" i="8"/>
  <c r="BZK53" i="8"/>
  <c r="BZL53" i="8"/>
  <c r="BZM53" i="8"/>
  <c r="BZN53" i="8"/>
  <c r="BZO53" i="8"/>
  <c r="BZP53" i="8"/>
  <c r="BZQ53" i="8"/>
  <c r="BZR53" i="8"/>
  <c r="BZS53" i="8"/>
  <c r="BZT53" i="8"/>
  <c r="BZU53" i="8"/>
  <c r="BZV53" i="8"/>
  <c r="BZW53" i="8"/>
  <c r="BZX53" i="8"/>
  <c r="BZY53" i="8"/>
  <c r="BZZ53" i="8"/>
  <c r="CAA53" i="8"/>
  <c r="CAB53" i="8"/>
  <c r="CAC53" i="8"/>
  <c r="CAD53" i="8"/>
  <c r="CAE53" i="8"/>
  <c r="CAF53" i="8"/>
  <c r="CAG53" i="8"/>
  <c r="CAH53" i="8"/>
  <c r="CAI53" i="8"/>
  <c r="CAJ53" i="8"/>
  <c r="CAK53" i="8"/>
  <c r="CAL53" i="8"/>
  <c r="CAM53" i="8"/>
  <c r="CAN53" i="8"/>
  <c r="CAO53" i="8"/>
  <c r="CAP53" i="8"/>
  <c r="CAQ53" i="8"/>
  <c r="CAR53" i="8"/>
  <c r="CAS53" i="8"/>
  <c r="CAT53" i="8"/>
  <c r="CAU53" i="8"/>
  <c r="CAV53" i="8"/>
  <c r="CAW53" i="8"/>
  <c r="CAX53" i="8"/>
  <c r="CAY53" i="8"/>
  <c r="CAZ53" i="8"/>
  <c r="CBA53" i="8"/>
  <c r="CBB53" i="8"/>
  <c r="CBC53" i="8"/>
  <c r="CBD53" i="8"/>
  <c r="CBE53" i="8"/>
  <c r="CBF53" i="8"/>
  <c r="CBG53" i="8"/>
  <c r="CBH53" i="8"/>
  <c r="CBI53" i="8"/>
  <c r="CBJ53" i="8"/>
  <c r="CBK53" i="8"/>
  <c r="CBL53" i="8"/>
  <c r="CBM53" i="8"/>
  <c r="CBN53" i="8"/>
  <c r="CBO53" i="8"/>
  <c r="CBP53" i="8"/>
  <c r="CBQ53" i="8"/>
  <c r="CBR53" i="8"/>
  <c r="CBS53" i="8"/>
  <c r="CBT53" i="8"/>
  <c r="CBU53" i="8"/>
  <c r="CBV53" i="8"/>
  <c r="CBW53" i="8"/>
  <c r="CBX53" i="8"/>
  <c r="CBY53" i="8"/>
  <c r="CBZ53" i="8"/>
  <c r="CCA53" i="8"/>
  <c r="CCB53" i="8"/>
  <c r="CCC53" i="8"/>
  <c r="CCD53" i="8"/>
  <c r="CCE53" i="8"/>
  <c r="CCF53" i="8"/>
  <c r="CCG53" i="8"/>
  <c r="CCH53" i="8"/>
  <c r="CCI53" i="8"/>
  <c r="CCJ53" i="8"/>
  <c r="CCK53" i="8"/>
  <c r="CCL53" i="8"/>
  <c r="CCM53" i="8"/>
  <c r="CCN53" i="8"/>
  <c r="CCO53" i="8"/>
  <c r="CCP53" i="8"/>
  <c r="CCQ53" i="8"/>
  <c r="CCR53" i="8"/>
  <c r="CCS53" i="8"/>
  <c r="CCT53" i="8"/>
  <c r="CCU53" i="8"/>
  <c r="CCV53" i="8"/>
  <c r="CCW53" i="8"/>
  <c r="CCX53" i="8"/>
  <c r="CCY53" i="8"/>
  <c r="CCZ53" i="8"/>
  <c r="CDA53" i="8"/>
  <c r="CDB53" i="8"/>
  <c r="CDC53" i="8"/>
  <c r="CDD53" i="8"/>
  <c r="CDE53" i="8"/>
  <c r="CDF53" i="8"/>
  <c r="CDG53" i="8"/>
  <c r="CDH53" i="8"/>
  <c r="CDI53" i="8"/>
  <c r="CDJ53" i="8"/>
  <c r="CDK53" i="8"/>
  <c r="CDL53" i="8"/>
  <c r="CDM53" i="8"/>
  <c r="CDN53" i="8"/>
  <c r="CDO53" i="8"/>
  <c r="CDP53" i="8"/>
  <c r="CDQ53" i="8"/>
  <c r="CDR53" i="8"/>
  <c r="CDS53" i="8"/>
  <c r="CDT53" i="8"/>
  <c r="CDU53" i="8"/>
  <c r="CDV53" i="8"/>
  <c r="CDW53" i="8"/>
  <c r="CDX53" i="8"/>
  <c r="CDY53" i="8"/>
  <c r="CDZ53" i="8"/>
  <c r="CEA53" i="8"/>
  <c r="CEB53" i="8"/>
  <c r="CEC53" i="8"/>
  <c r="CED53" i="8"/>
  <c r="CEE53" i="8"/>
  <c r="CEF53" i="8"/>
  <c r="CEG53" i="8"/>
  <c r="CEH53" i="8"/>
  <c r="CEI53" i="8"/>
  <c r="CEJ53" i="8"/>
  <c r="CEK53" i="8"/>
  <c r="CEL53" i="8"/>
  <c r="CEM53" i="8"/>
  <c r="CEN53" i="8"/>
  <c r="CEO53" i="8"/>
  <c r="CEP53" i="8"/>
  <c r="CEQ53" i="8"/>
  <c r="CER53" i="8"/>
  <c r="CES53" i="8"/>
  <c r="CET53" i="8"/>
  <c r="CEU53" i="8"/>
  <c r="CEV53" i="8"/>
  <c r="CEW53" i="8"/>
  <c r="CEX53" i="8"/>
  <c r="CEY53" i="8"/>
  <c r="CEZ53" i="8"/>
  <c r="CFA53" i="8"/>
  <c r="CFB53" i="8"/>
  <c r="CFC53" i="8"/>
  <c r="CFD53" i="8"/>
  <c r="CFE53" i="8"/>
  <c r="CFF53" i="8"/>
  <c r="CFG53" i="8"/>
  <c r="CFH53" i="8"/>
  <c r="CFI53" i="8"/>
  <c r="CFJ53" i="8"/>
  <c r="CFK53" i="8"/>
  <c r="CFL53" i="8"/>
  <c r="CFM53" i="8"/>
  <c r="CFN53" i="8"/>
  <c r="CFO53" i="8"/>
  <c r="CFP53" i="8"/>
  <c r="CFQ53" i="8"/>
  <c r="CFR53" i="8"/>
  <c r="CFS53" i="8"/>
  <c r="CFT53" i="8"/>
  <c r="CFU53" i="8"/>
  <c r="CFV53" i="8"/>
  <c r="CFW53" i="8"/>
  <c r="CFX53" i="8"/>
  <c r="CFY53" i="8"/>
  <c r="CFZ53" i="8"/>
  <c r="CGA53" i="8"/>
  <c r="CGB53" i="8"/>
  <c r="CGC53" i="8"/>
  <c r="CGD53" i="8"/>
  <c r="CGE53" i="8"/>
  <c r="CGF53" i="8"/>
  <c r="CGG53" i="8"/>
  <c r="CGH53" i="8"/>
  <c r="CGI53" i="8"/>
  <c r="CGJ53" i="8"/>
  <c r="CGK53" i="8"/>
  <c r="CGL53" i="8"/>
  <c r="CGM53" i="8"/>
  <c r="CGN53" i="8"/>
  <c r="CGO53" i="8"/>
  <c r="CGP53" i="8"/>
  <c r="CGQ53" i="8"/>
  <c r="CGR53" i="8"/>
  <c r="CGS53" i="8"/>
  <c r="CGT53" i="8"/>
  <c r="CGU53" i="8"/>
  <c r="CGV53" i="8"/>
  <c r="CGW53" i="8"/>
  <c r="CGX53" i="8"/>
  <c r="CGY53" i="8"/>
  <c r="CGZ53" i="8"/>
  <c r="CHA53" i="8"/>
  <c r="CHB53" i="8"/>
  <c r="CHC53" i="8"/>
  <c r="CHD53" i="8"/>
  <c r="CHE53" i="8"/>
  <c r="CHF53" i="8"/>
  <c r="CHG53" i="8"/>
  <c r="CHH53" i="8"/>
  <c r="CHI53" i="8"/>
  <c r="CHJ53" i="8"/>
  <c r="CHK53" i="8"/>
  <c r="CHL53" i="8"/>
  <c r="CHM53" i="8"/>
  <c r="CHN53" i="8"/>
  <c r="CHO53" i="8"/>
  <c r="CHP53" i="8"/>
  <c r="CHQ53" i="8"/>
  <c r="CHR53" i="8"/>
  <c r="CHS53" i="8"/>
  <c r="CHT53" i="8"/>
  <c r="CHU53" i="8"/>
  <c r="CHV53" i="8"/>
  <c r="CHW53" i="8"/>
  <c r="CHX53" i="8"/>
  <c r="CHY53" i="8"/>
  <c r="CHZ53" i="8"/>
  <c r="CIA53" i="8"/>
  <c r="CIB53" i="8"/>
  <c r="CIC53" i="8"/>
  <c r="CID53" i="8"/>
  <c r="CIE53" i="8"/>
  <c r="CIF53" i="8"/>
  <c r="CIG53" i="8"/>
  <c r="CIH53" i="8"/>
  <c r="CII53" i="8"/>
  <c r="CIJ53" i="8"/>
  <c r="CIK53" i="8"/>
  <c r="CIL53" i="8"/>
  <c r="CIM53" i="8"/>
  <c r="CIN53" i="8"/>
  <c r="CIO53" i="8"/>
  <c r="CIP53" i="8"/>
  <c r="CIQ53" i="8"/>
  <c r="CIR53" i="8"/>
  <c r="CIS53" i="8"/>
  <c r="CIT53" i="8"/>
  <c r="CIU53" i="8"/>
  <c r="CIV53" i="8"/>
  <c r="CIW53" i="8"/>
  <c r="CIX53" i="8"/>
  <c r="CIY53" i="8"/>
  <c r="CIZ53" i="8"/>
  <c r="CJA53" i="8"/>
  <c r="CJB53" i="8"/>
  <c r="CJC53" i="8"/>
  <c r="CJD53" i="8"/>
  <c r="CJE53" i="8"/>
  <c r="CJF53" i="8"/>
  <c r="CJG53" i="8"/>
  <c r="CJH53" i="8"/>
  <c r="CJI53" i="8"/>
  <c r="CJJ53" i="8"/>
  <c r="CJK53" i="8"/>
  <c r="CJL53" i="8"/>
  <c r="CJM53" i="8"/>
  <c r="CJN53" i="8"/>
  <c r="CJO53" i="8"/>
  <c r="CJP53" i="8"/>
  <c r="CJQ53" i="8"/>
  <c r="CJR53" i="8"/>
  <c r="CJS53" i="8"/>
  <c r="CJT53" i="8"/>
  <c r="CJU53" i="8"/>
  <c r="CJV53" i="8"/>
  <c r="CJW53" i="8"/>
  <c r="CJX53" i="8"/>
  <c r="CJY53" i="8"/>
  <c r="CJZ53" i="8"/>
  <c r="CKA53" i="8"/>
  <c r="CKB53" i="8"/>
  <c r="CKC53" i="8"/>
  <c r="CKD53" i="8"/>
  <c r="CKE53" i="8"/>
  <c r="CKF53" i="8"/>
  <c r="CKG53" i="8"/>
  <c r="CKH53" i="8"/>
  <c r="CKI53" i="8"/>
  <c r="CKJ53" i="8"/>
  <c r="CKK53" i="8"/>
  <c r="CKL53" i="8"/>
  <c r="CKM53" i="8"/>
  <c r="CKN53" i="8"/>
  <c r="CKO53" i="8"/>
  <c r="CKP53" i="8"/>
  <c r="CKQ53" i="8"/>
  <c r="CKR53" i="8"/>
  <c r="CKS53" i="8"/>
  <c r="CKT53" i="8"/>
  <c r="CKU53" i="8"/>
  <c r="CKV53" i="8"/>
  <c r="CKW53" i="8"/>
  <c r="CKX53" i="8"/>
  <c r="CKY53" i="8"/>
  <c r="CKZ53" i="8"/>
  <c r="CLA53" i="8"/>
  <c r="CLB53" i="8"/>
  <c r="CLC53" i="8"/>
  <c r="CLD53" i="8"/>
  <c r="CLE53" i="8"/>
  <c r="CLF53" i="8"/>
  <c r="CLG53" i="8"/>
  <c r="CLH53" i="8"/>
  <c r="CLI53" i="8"/>
  <c r="CLJ53" i="8"/>
  <c r="CLK53" i="8"/>
  <c r="CLL53" i="8"/>
  <c r="CLM53" i="8"/>
  <c r="CLN53" i="8"/>
  <c r="CLO53" i="8"/>
  <c r="CLP53" i="8"/>
  <c r="CLQ53" i="8"/>
  <c r="CLR53" i="8"/>
  <c r="CLS53" i="8"/>
  <c r="CLT53" i="8"/>
  <c r="CLU53" i="8"/>
  <c r="CLV53" i="8"/>
  <c r="CLW53" i="8"/>
  <c r="CLX53" i="8"/>
  <c r="CLY53" i="8"/>
  <c r="CLZ53" i="8"/>
  <c r="CMA53" i="8"/>
  <c r="CMB53" i="8"/>
  <c r="CMC53" i="8"/>
  <c r="CMD53" i="8"/>
  <c r="CME53" i="8"/>
  <c r="CMF53" i="8"/>
  <c r="CMG53" i="8"/>
  <c r="CMH53" i="8"/>
  <c r="CMI53" i="8"/>
  <c r="CMJ53" i="8"/>
  <c r="CMK53" i="8"/>
  <c r="CML53" i="8"/>
  <c r="CMM53" i="8"/>
  <c r="CMN53" i="8"/>
  <c r="CMO53" i="8"/>
  <c r="CMP53" i="8"/>
  <c r="CMQ53" i="8"/>
  <c r="CMR53" i="8"/>
  <c r="CMS53" i="8"/>
  <c r="CMT53" i="8"/>
  <c r="CMU53" i="8"/>
  <c r="CMV53" i="8"/>
  <c r="CMW53" i="8"/>
  <c r="CMX53" i="8"/>
  <c r="CMY53" i="8"/>
  <c r="CMZ53" i="8"/>
  <c r="CNA53" i="8"/>
  <c r="CNB53" i="8"/>
  <c r="CNC53" i="8"/>
  <c r="CND53" i="8"/>
  <c r="CNE53" i="8"/>
  <c r="CNF53" i="8"/>
  <c r="CNG53" i="8"/>
  <c r="CNH53" i="8"/>
  <c r="CNI53" i="8"/>
  <c r="CNJ53" i="8"/>
  <c r="CNK53" i="8"/>
  <c r="CNL53" i="8"/>
  <c r="CNM53" i="8"/>
  <c r="CNN53" i="8"/>
  <c r="CNO53" i="8"/>
  <c r="CNP53" i="8"/>
  <c r="CNQ53" i="8"/>
  <c r="CNR53" i="8"/>
  <c r="CNS53" i="8"/>
  <c r="CNT53" i="8"/>
  <c r="CNU53" i="8"/>
  <c r="CNV53" i="8"/>
  <c r="CNW53" i="8"/>
  <c r="CNX53" i="8"/>
  <c r="CNY53" i="8"/>
  <c r="CNZ53" i="8"/>
  <c r="COA53" i="8"/>
  <c r="COB53" i="8"/>
  <c r="COC53" i="8"/>
  <c r="COD53" i="8"/>
  <c r="COE53" i="8"/>
  <c r="COF53" i="8"/>
  <c r="COG53" i="8"/>
  <c r="COH53" i="8"/>
  <c r="COI53" i="8"/>
  <c r="COJ53" i="8"/>
  <c r="COK53" i="8"/>
  <c r="COL53" i="8"/>
  <c r="COM53" i="8"/>
  <c r="CON53" i="8"/>
  <c r="COO53" i="8"/>
  <c r="COP53" i="8"/>
  <c r="COQ53" i="8"/>
  <c r="COR53" i="8"/>
  <c r="COS53" i="8"/>
  <c r="COT53" i="8"/>
  <c r="COU53" i="8"/>
  <c r="COV53" i="8"/>
  <c r="COW53" i="8"/>
  <c r="COX53" i="8"/>
  <c r="COY53" i="8"/>
  <c r="COZ53" i="8"/>
  <c r="CPA53" i="8"/>
  <c r="CPB53" i="8"/>
  <c r="CPC53" i="8"/>
  <c r="CPD53" i="8"/>
  <c r="CPE53" i="8"/>
  <c r="CPF53" i="8"/>
  <c r="CPG53" i="8"/>
  <c r="CPH53" i="8"/>
  <c r="CPI53" i="8"/>
  <c r="CPJ53" i="8"/>
  <c r="CPK53" i="8"/>
  <c r="CPL53" i="8"/>
  <c r="CPM53" i="8"/>
  <c r="CPN53" i="8"/>
  <c r="CPO53" i="8"/>
  <c r="CPP53" i="8"/>
  <c r="CPQ53" i="8"/>
  <c r="CPR53" i="8"/>
  <c r="CPS53" i="8"/>
  <c r="CPT53" i="8"/>
  <c r="CPU53" i="8"/>
  <c r="CPV53" i="8"/>
  <c r="CPW53" i="8"/>
  <c r="CPX53" i="8"/>
  <c r="CPY53" i="8"/>
  <c r="CPZ53" i="8"/>
  <c r="CQA53" i="8"/>
  <c r="CQB53" i="8"/>
  <c r="CQC53" i="8"/>
  <c r="CQD53" i="8"/>
  <c r="CQE53" i="8"/>
  <c r="CQF53" i="8"/>
  <c r="CQG53" i="8"/>
  <c r="CQH53" i="8"/>
  <c r="CQI53" i="8"/>
  <c r="CQJ53" i="8"/>
  <c r="CQK53" i="8"/>
  <c r="CQL53" i="8"/>
  <c r="CQM53" i="8"/>
  <c r="CQN53" i="8"/>
  <c r="CQO53" i="8"/>
  <c r="CQP53" i="8"/>
  <c r="CQQ53" i="8"/>
  <c r="CQR53" i="8"/>
  <c r="CQS53" i="8"/>
  <c r="CQT53" i="8"/>
  <c r="CQU53" i="8"/>
  <c r="CQV53" i="8"/>
  <c r="CQW53" i="8"/>
  <c r="CQX53" i="8"/>
  <c r="CQY53" i="8"/>
  <c r="CQZ53" i="8"/>
  <c r="CRA53" i="8"/>
  <c r="CRB53" i="8"/>
  <c r="CRC53" i="8"/>
  <c r="CRD53" i="8"/>
  <c r="CRE53" i="8"/>
  <c r="CRF53" i="8"/>
  <c r="CRG53" i="8"/>
  <c r="CRH53" i="8"/>
  <c r="CRI53" i="8"/>
  <c r="CRJ53" i="8"/>
  <c r="CRK53" i="8"/>
  <c r="CRL53" i="8"/>
  <c r="CRM53" i="8"/>
  <c r="CRN53" i="8"/>
  <c r="CRO53" i="8"/>
  <c r="CRP53" i="8"/>
  <c r="CRQ53" i="8"/>
  <c r="CRR53" i="8"/>
  <c r="CRS53" i="8"/>
  <c r="CRT53" i="8"/>
  <c r="CRU53" i="8"/>
  <c r="CRV53" i="8"/>
  <c r="CRW53" i="8"/>
  <c r="CRX53" i="8"/>
  <c r="CRY53" i="8"/>
  <c r="CRZ53" i="8"/>
  <c r="CSA53" i="8"/>
  <c r="CSB53" i="8"/>
  <c r="CSC53" i="8"/>
  <c r="CSD53" i="8"/>
  <c r="CSE53" i="8"/>
  <c r="CSF53" i="8"/>
  <c r="CSG53" i="8"/>
  <c r="CSH53" i="8"/>
  <c r="CSI53" i="8"/>
  <c r="CSJ53" i="8"/>
  <c r="CSK53" i="8"/>
  <c r="CSL53" i="8"/>
  <c r="CSM53" i="8"/>
  <c r="CSN53" i="8"/>
  <c r="CSO53" i="8"/>
  <c r="CSP53" i="8"/>
  <c r="CSQ53" i="8"/>
  <c r="CSR53" i="8"/>
  <c r="CSS53" i="8"/>
  <c r="CST53" i="8"/>
  <c r="CSU53" i="8"/>
  <c r="CSV53" i="8"/>
  <c r="CSW53" i="8"/>
  <c r="CSX53" i="8"/>
  <c r="CSY53" i="8"/>
  <c r="CSZ53" i="8"/>
  <c r="CTA53" i="8"/>
  <c r="CTB53" i="8"/>
  <c r="CTC53" i="8"/>
  <c r="CTD53" i="8"/>
  <c r="CTE53" i="8"/>
  <c r="CTF53" i="8"/>
  <c r="CTG53" i="8"/>
  <c r="CTH53" i="8"/>
  <c r="CTI53" i="8"/>
  <c r="CTJ53" i="8"/>
  <c r="CTK53" i="8"/>
  <c r="CTL53" i="8"/>
  <c r="CTM53" i="8"/>
  <c r="CTN53" i="8"/>
  <c r="CTO53" i="8"/>
  <c r="CTP53" i="8"/>
  <c r="CTQ53" i="8"/>
  <c r="CTR53" i="8"/>
  <c r="CTS53" i="8"/>
  <c r="CTT53" i="8"/>
  <c r="CTU53" i="8"/>
  <c r="CTV53" i="8"/>
  <c r="CTW53" i="8"/>
  <c r="CTX53" i="8"/>
  <c r="CTY53" i="8"/>
  <c r="CTZ53" i="8"/>
  <c r="CUA53" i="8"/>
  <c r="CUB53" i="8"/>
  <c r="CUC53" i="8"/>
  <c r="CUD53" i="8"/>
  <c r="CUE53" i="8"/>
  <c r="CUF53" i="8"/>
  <c r="CUG53" i="8"/>
  <c r="CUH53" i="8"/>
  <c r="CUI53" i="8"/>
  <c r="CUJ53" i="8"/>
  <c r="CUK53" i="8"/>
  <c r="CUL53" i="8"/>
  <c r="CUM53" i="8"/>
  <c r="CUN53" i="8"/>
  <c r="CUO53" i="8"/>
  <c r="CUP53" i="8"/>
  <c r="CUQ53" i="8"/>
  <c r="CUR53" i="8"/>
  <c r="CUS53" i="8"/>
  <c r="CUT53" i="8"/>
  <c r="CUU53" i="8"/>
  <c r="CUV53" i="8"/>
  <c r="CUW53" i="8"/>
  <c r="CUX53" i="8"/>
  <c r="CUY53" i="8"/>
  <c r="CUZ53" i="8"/>
  <c r="CVA53" i="8"/>
  <c r="CVB53" i="8"/>
  <c r="CVC53" i="8"/>
  <c r="CVD53" i="8"/>
  <c r="CVE53" i="8"/>
  <c r="CVF53" i="8"/>
  <c r="CVG53" i="8"/>
  <c r="CVH53" i="8"/>
  <c r="CVI53" i="8"/>
  <c r="CVJ53" i="8"/>
  <c r="CVK53" i="8"/>
  <c r="CVL53" i="8"/>
  <c r="CVM53" i="8"/>
  <c r="CVN53" i="8"/>
  <c r="CVO53" i="8"/>
  <c r="CVP53" i="8"/>
  <c r="CVQ53" i="8"/>
  <c r="CVR53" i="8"/>
  <c r="CVS53" i="8"/>
  <c r="CVT53" i="8"/>
  <c r="CVU53" i="8"/>
  <c r="CVV53" i="8"/>
  <c r="CVW53" i="8"/>
  <c r="CVX53" i="8"/>
  <c r="CVY53" i="8"/>
  <c r="CVZ53" i="8"/>
  <c r="CWA53" i="8"/>
  <c r="CWB53" i="8"/>
  <c r="CWC53" i="8"/>
  <c r="CWD53" i="8"/>
  <c r="CWE53" i="8"/>
  <c r="CWF53" i="8"/>
  <c r="CWG53" i="8"/>
  <c r="CWH53" i="8"/>
  <c r="CWI53" i="8"/>
  <c r="CWJ53" i="8"/>
  <c r="CWK53" i="8"/>
  <c r="CWL53" i="8"/>
  <c r="CWM53" i="8"/>
  <c r="CWN53" i="8"/>
  <c r="CWO53" i="8"/>
  <c r="CWP53" i="8"/>
  <c r="CWQ53" i="8"/>
  <c r="CWR53" i="8"/>
  <c r="CWS53" i="8"/>
  <c r="CWT53" i="8"/>
  <c r="CWU53" i="8"/>
  <c r="CWV53" i="8"/>
  <c r="CWW53" i="8"/>
  <c r="CWX53" i="8"/>
  <c r="CWY53" i="8"/>
  <c r="CWZ53" i="8"/>
  <c r="CXA53" i="8"/>
  <c r="CXB53" i="8"/>
  <c r="CXC53" i="8"/>
  <c r="CXD53" i="8"/>
  <c r="CXE53" i="8"/>
  <c r="CXF53" i="8"/>
  <c r="CXG53" i="8"/>
  <c r="CXH53" i="8"/>
  <c r="CXI53" i="8"/>
  <c r="CXJ53" i="8"/>
  <c r="CXK53" i="8"/>
  <c r="CXL53" i="8"/>
  <c r="CXM53" i="8"/>
  <c r="CXN53" i="8"/>
  <c r="CXO53" i="8"/>
  <c r="CXP53" i="8"/>
  <c r="CXQ53" i="8"/>
  <c r="CXR53" i="8"/>
  <c r="CXS53" i="8"/>
  <c r="CXT53" i="8"/>
  <c r="CXU53" i="8"/>
  <c r="CXV53" i="8"/>
  <c r="CXW53" i="8"/>
  <c r="CXX53" i="8"/>
  <c r="CXY53" i="8"/>
  <c r="CXZ53" i="8"/>
  <c r="CYA53" i="8"/>
  <c r="CYB53" i="8"/>
  <c r="CYC53" i="8"/>
  <c r="CYD53" i="8"/>
  <c r="CYE53" i="8"/>
  <c r="CYF53" i="8"/>
  <c r="CYG53" i="8"/>
  <c r="CYH53" i="8"/>
  <c r="CYI53" i="8"/>
  <c r="CYJ53" i="8"/>
  <c r="CYK53" i="8"/>
  <c r="CYL53" i="8"/>
  <c r="CYM53" i="8"/>
  <c r="CYN53" i="8"/>
  <c r="CYO53" i="8"/>
  <c r="CYP53" i="8"/>
  <c r="CYQ53" i="8"/>
  <c r="CYR53" i="8"/>
  <c r="CYS53" i="8"/>
  <c r="CYT53" i="8"/>
  <c r="CYU53" i="8"/>
  <c r="CYV53" i="8"/>
  <c r="CYW53" i="8"/>
  <c r="CYX53" i="8"/>
  <c r="CYY53" i="8"/>
  <c r="CYZ53" i="8"/>
  <c r="CZA53" i="8"/>
  <c r="CZB53" i="8"/>
  <c r="CZC53" i="8"/>
  <c r="CZD53" i="8"/>
  <c r="CZE53" i="8"/>
  <c r="CZF53" i="8"/>
  <c r="CZG53" i="8"/>
  <c r="CZH53" i="8"/>
  <c r="CZI53" i="8"/>
  <c r="CZJ53" i="8"/>
  <c r="CZK53" i="8"/>
  <c r="CZL53" i="8"/>
  <c r="CZM53" i="8"/>
  <c r="CZN53" i="8"/>
  <c r="CZO53" i="8"/>
  <c r="CZP53" i="8"/>
  <c r="CZQ53" i="8"/>
  <c r="CZR53" i="8"/>
  <c r="CZS53" i="8"/>
  <c r="CZT53" i="8"/>
  <c r="CZU53" i="8"/>
  <c r="CZV53" i="8"/>
  <c r="CZW53" i="8"/>
  <c r="CZX53" i="8"/>
  <c r="CZY53" i="8"/>
  <c r="CZZ53" i="8"/>
  <c r="DAA53" i="8"/>
  <c r="DAB53" i="8"/>
  <c r="DAC53" i="8"/>
  <c r="DAD53" i="8"/>
  <c r="DAE53" i="8"/>
  <c r="DAF53" i="8"/>
  <c r="DAG53" i="8"/>
  <c r="DAH53" i="8"/>
  <c r="DAI53" i="8"/>
  <c r="DAJ53" i="8"/>
  <c r="DAK53" i="8"/>
  <c r="DAL53" i="8"/>
  <c r="DAM53" i="8"/>
  <c r="DAN53" i="8"/>
  <c r="DAO53" i="8"/>
  <c r="DAP53" i="8"/>
  <c r="DAQ53" i="8"/>
  <c r="DAR53" i="8"/>
  <c r="DAS53" i="8"/>
  <c r="DAT53" i="8"/>
  <c r="DAU53" i="8"/>
  <c r="DAV53" i="8"/>
  <c r="DAW53" i="8"/>
  <c r="DAX53" i="8"/>
  <c r="DAY53" i="8"/>
  <c r="DAZ53" i="8"/>
  <c r="DBA53" i="8"/>
  <c r="DBB53" i="8"/>
  <c r="DBC53" i="8"/>
  <c r="DBD53" i="8"/>
  <c r="DBE53" i="8"/>
  <c r="DBF53" i="8"/>
  <c r="DBG53" i="8"/>
  <c r="DBH53" i="8"/>
  <c r="DBI53" i="8"/>
  <c r="DBJ53" i="8"/>
  <c r="DBK53" i="8"/>
  <c r="DBL53" i="8"/>
  <c r="DBM53" i="8"/>
  <c r="DBN53" i="8"/>
  <c r="DBO53" i="8"/>
  <c r="DBP53" i="8"/>
  <c r="DBQ53" i="8"/>
  <c r="DBR53" i="8"/>
  <c r="DBS53" i="8"/>
  <c r="DBT53" i="8"/>
  <c r="DBU53" i="8"/>
  <c r="DBV53" i="8"/>
  <c r="DBW53" i="8"/>
  <c r="DBX53" i="8"/>
  <c r="DBY53" i="8"/>
  <c r="DBZ53" i="8"/>
  <c r="DCA53" i="8"/>
  <c r="DCB53" i="8"/>
  <c r="DCC53" i="8"/>
  <c r="DCD53" i="8"/>
  <c r="DCE53" i="8"/>
  <c r="DCF53" i="8"/>
  <c r="DCG53" i="8"/>
  <c r="DCH53" i="8"/>
  <c r="DCI53" i="8"/>
  <c r="DCJ53" i="8"/>
  <c r="DCK53" i="8"/>
  <c r="DCL53" i="8"/>
  <c r="DCM53" i="8"/>
  <c r="DCN53" i="8"/>
  <c r="DCO53" i="8"/>
  <c r="DCP53" i="8"/>
  <c r="DCQ53" i="8"/>
  <c r="DCR53" i="8"/>
  <c r="DCS53" i="8"/>
  <c r="DCT53" i="8"/>
  <c r="DCU53" i="8"/>
  <c r="DCV53" i="8"/>
  <c r="DCW53" i="8"/>
  <c r="DCX53" i="8"/>
  <c r="DCY53" i="8"/>
  <c r="DCZ53" i="8"/>
  <c r="DDA53" i="8"/>
  <c r="DDB53" i="8"/>
  <c r="DDC53" i="8"/>
  <c r="DDD53" i="8"/>
  <c r="DDE53" i="8"/>
  <c r="DDF53" i="8"/>
  <c r="DDG53" i="8"/>
  <c r="DDH53" i="8"/>
  <c r="DDI53" i="8"/>
  <c r="DDJ53" i="8"/>
  <c r="DDK53" i="8"/>
  <c r="DDL53" i="8"/>
  <c r="DDM53" i="8"/>
  <c r="DDN53" i="8"/>
  <c r="DDO53" i="8"/>
  <c r="DDP53" i="8"/>
  <c r="DDQ53" i="8"/>
  <c r="DDR53" i="8"/>
  <c r="DDS53" i="8"/>
  <c r="DDT53" i="8"/>
  <c r="DDU53" i="8"/>
  <c r="DDV53" i="8"/>
  <c r="DDW53" i="8"/>
  <c r="DDX53" i="8"/>
  <c r="DDY53" i="8"/>
  <c r="DDZ53" i="8"/>
  <c r="DEA53" i="8"/>
  <c r="DEB53" i="8"/>
  <c r="DEC53" i="8"/>
  <c r="DED53" i="8"/>
  <c r="DEE53" i="8"/>
  <c r="DEF53" i="8"/>
  <c r="DEG53" i="8"/>
  <c r="DEH53" i="8"/>
  <c r="DEI53" i="8"/>
  <c r="DEJ53" i="8"/>
  <c r="DEK53" i="8"/>
  <c r="DEL53" i="8"/>
  <c r="DEM53" i="8"/>
  <c r="DEN53" i="8"/>
  <c r="DEO53" i="8"/>
  <c r="DEP53" i="8"/>
  <c r="DEQ53" i="8"/>
  <c r="DER53" i="8"/>
  <c r="DES53" i="8"/>
  <c r="DET53" i="8"/>
  <c r="DEU53" i="8"/>
  <c r="DEV53" i="8"/>
  <c r="DEW53" i="8"/>
  <c r="DEX53" i="8"/>
  <c r="DEY53" i="8"/>
  <c r="DEZ53" i="8"/>
  <c r="DFA53" i="8"/>
  <c r="DFB53" i="8"/>
  <c r="DFC53" i="8"/>
  <c r="DFD53" i="8"/>
  <c r="DFE53" i="8"/>
  <c r="DFF53" i="8"/>
  <c r="DFG53" i="8"/>
  <c r="DFH53" i="8"/>
  <c r="DFI53" i="8"/>
  <c r="DFJ53" i="8"/>
  <c r="DFK53" i="8"/>
  <c r="DFL53" i="8"/>
  <c r="DFM53" i="8"/>
  <c r="DFN53" i="8"/>
  <c r="DFO53" i="8"/>
  <c r="DFP53" i="8"/>
  <c r="DFQ53" i="8"/>
  <c r="DFR53" i="8"/>
  <c r="DFS53" i="8"/>
  <c r="DFT53" i="8"/>
  <c r="DFU53" i="8"/>
  <c r="DFV53" i="8"/>
  <c r="DFW53" i="8"/>
  <c r="DFX53" i="8"/>
  <c r="DFY53" i="8"/>
  <c r="DFZ53" i="8"/>
  <c r="DGA53" i="8"/>
  <c r="DGB53" i="8"/>
  <c r="DGC53" i="8"/>
  <c r="DGD53" i="8"/>
  <c r="DGE53" i="8"/>
  <c r="DGF53" i="8"/>
  <c r="DGG53" i="8"/>
  <c r="DGH53" i="8"/>
  <c r="DGI53" i="8"/>
  <c r="DGJ53" i="8"/>
  <c r="DGK53" i="8"/>
  <c r="DGL53" i="8"/>
  <c r="DGM53" i="8"/>
  <c r="DGN53" i="8"/>
  <c r="DGO53" i="8"/>
  <c r="DGP53" i="8"/>
  <c r="DGQ53" i="8"/>
  <c r="DGR53" i="8"/>
  <c r="DGS53" i="8"/>
  <c r="DGT53" i="8"/>
  <c r="DGU53" i="8"/>
  <c r="DGV53" i="8"/>
  <c r="DGW53" i="8"/>
  <c r="DGX53" i="8"/>
  <c r="DGY53" i="8"/>
  <c r="DGZ53" i="8"/>
  <c r="DHA53" i="8"/>
  <c r="DHB53" i="8"/>
  <c r="DHC53" i="8"/>
  <c r="DHD53" i="8"/>
  <c r="DHE53" i="8"/>
  <c r="DHF53" i="8"/>
  <c r="DHG53" i="8"/>
  <c r="DHH53" i="8"/>
  <c r="DHI53" i="8"/>
  <c r="DHJ53" i="8"/>
  <c r="DHK53" i="8"/>
  <c r="DHL53" i="8"/>
  <c r="DHM53" i="8"/>
  <c r="DHN53" i="8"/>
  <c r="DHO53" i="8"/>
  <c r="DHP53" i="8"/>
  <c r="DHQ53" i="8"/>
  <c r="DHR53" i="8"/>
  <c r="DHS53" i="8"/>
  <c r="DHT53" i="8"/>
  <c r="DHU53" i="8"/>
  <c r="DHV53" i="8"/>
  <c r="DHW53" i="8"/>
  <c r="DHX53" i="8"/>
  <c r="DHY53" i="8"/>
  <c r="DHZ53" i="8"/>
  <c r="DIA53" i="8"/>
  <c r="DIB53" i="8"/>
  <c r="DIC53" i="8"/>
  <c r="DID53" i="8"/>
  <c r="DIE53" i="8"/>
  <c r="DIF53" i="8"/>
  <c r="DIG53" i="8"/>
  <c r="DIH53" i="8"/>
  <c r="DII53" i="8"/>
  <c r="DIJ53" i="8"/>
  <c r="DIK53" i="8"/>
  <c r="DIL53" i="8"/>
  <c r="DIM53" i="8"/>
  <c r="DIN53" i="8"/>
  <c r="DIO53" i="8"/>
  <c r="DIP53" i="8"/>
  <c r="DIQ53" i="8"/>
  <c r="DIR53" i="8"/>
  <c r="DIS53" i="8"/>
  <c r="DIT53" i="8"/>
  <c r="DIU53" i="8"/>
  <c r="DIV53" i="8"/>
  <c r="DIW53" i="8"/>
  <c r="DIX53" i="8"/>
  <c r="DIY53" i="8"/>
  <c r="DIZ53" i="8"/>
  <c r="DJA53" i="8"/>
  <c r="DJB53" i="8"/>
  <c r="DJC53" i="8"/>
  <c r="DJD53" i="8"/>
  <c r="DJE53" i="8"/>
  <c r="DJF53" i="8"/>
  <c r="DJG53" i="8"/>
  <c r="DJH53" i="8"/>
  <c r="DJI53" i="8"/>
  <c r="DJJ53" i="8"/>
  <c r="DJK53" i="8"/>
  <c r="DJL53" i="8"/>
  <c r="DJM53" i="8"/>
  <c r="DJN53" i="8"/>
  <c r="DJO53" i="8"/>
  <c r="DJP53" i="8"/>
  <c r="DJQ53" i="8"/>
  <c r="DJR53" i="8"/>
  <c r="DJS53" i="8"/>
  <c r="DJT53" i="8"/>
  <c r="DJU53" i="8"/>
  <c r="DJV53" i="8"/>
  <c r="DJW53" i="8"/>
  <c r="DJX53" i="8"/>
  <c r="DJY53" i="8"/>
  <c r="DJZ53" i="8"/>
  <c r="DKA53" i="8"/>
  <c r="DKB53" i="8"/>
  <c r="DKC53" i="8"/>
  <c r="DKD53" i="8"/>
  <c r="DKE53" i="8"/>
  <c r="DKF53" i="8"/>
  <c r="DKG53" i="8"/>
  <c r="DKH53" i="8"/>
  <c r="DKI53" i="8"/>
  <c r="DKJ53" i="8"/>
  <c r="DKK53" i="8"/>
  <c r="DKL53" i="8"/>
  <c r="DKM53" i="8"/>
  <c r="DKN53" i="8"/>
  <c r="DKO53" i="8"/>
  <c r="DKP53" i="8"/>
  <c r="DKQ53" i="8"/>
  <c r="DKR53" i="8"/>
  <c r="DKS53" i="8"/>
  <c r="DKT53" i="8"/>
  <c r="DKU53" i="8"/>
  <c r="DKV53" i="8"/>
  <c r="DKW53" i="8"/>
  <c r="DKX53" i="8"/>
  <c r="DKY53" i="8"/>
  <c r="DKZ53" i="8"/>
  <c r="DLA53" i="8"/>
  <c r="DLB53" i="8"/>
  <c r="DLC53" i="8"/>
  <c r="DLD53" i="8"/>
  <c r="DLE53" i="8"/>
  <c r="DLF53" i="8"/>
  <c r="DLG53" i="8"/>
  <c r="DLH53" i="8"/>
  <c r="DLI53" i="8"/>
  <c r="DLJ53" i="8"/>
  <c r="DLK53" i="8"/>
  <c r="DLL53" i="8"/>
  <c r="DLM53" i="8"/>
  <c r="DLN53" i="8"/>
  <c r="DLO53" i="8"/>
  <c r="DLP53" i="8"/>
  <c r="DLQ53" i="8"/>
  <c r="DLR53" i="8"/>
  <c r="DLS53" i="8"/>
  <c r="DLT53" i="8"/>
  <c r="DLU53" i="8"/>
  <c r="DLV53" i="8"/>
  <c r="DLW53" i="8"/>
  <c r="DLX53" i="8"/>
  <c r="DLY53" i="8"/>
  <c r="DLZ53" i="8"/>
  <c r="DMA53" i="8"/>
  <c r="DMB53" i="8"/>
  <c r="DMC53" i="8"/>
  <c r="DMD53" i="8"/>
  <c r="DME53" i="8"/>
  <c r="DMF53" i="8"/>
  <c r="DMG53" i="8"/>
  <c r="DMH53" i="8"/>
  <c r="DMI53" i="8"/>
  <c r="DMJ53" i="8"/>
  <c r="DMK53" i="8"/>
  <c r="DML53" i="8"/>
  <c r="DMM53" i="8"/>
  <c r="DMN53" i="8"/>
  <c r="DMO53" i="8"/>
  <c r="DMP53" i="8"/>
  <c r="DMQ53" i="8"/>
  <c r="DMR53" i="8"/>
  <c r="DMS53" i="8"/>
  <c r="DMT53" i="8"/>
  <c r="DMU53" i="8"/>
  <c r="DMV53" i="8"/>
  <c r="DMW53" i="8"/>
  <c r="DMX53" i="8"/>
  <c r="DMY53" i="8"/>
  <c r="DMZ53" i="8"/>
  <c r="DNA53" i="8"/>
  <c r="DNB53" i="8"/>
  <c r="DNC53" i="8"/>
  <c r="DND53" i="8"/>
  <c r="DNE53" i="8"/>
  <c r="DNF53" i="8"/>
  <c r="DNG53" i="8"/>
  <c r="DNH53" i="8"/>
  <c r="DNI53" i="8"/>
  <c r="DNJ53" i="8"/>
  <c r="DNK53" i="8"/>
  <c r="DNL53" i="8"/>
  <c r="DNM53" i="8"/>
  <c r="DNN53" i="8"/>
  <c r="DNO53" i="8"/>
  <c r="DNP53" i="8"/>
  <c r="DNQ53" i="8"/>
  <c r="DNR53" i="8"/>
  <c r="DNS53" i="8"/>
  <c r="DNT53" i="8"/>
  <c r="DNU53" i="8"/>
  <c r="DNV53" i="8"/>
  <c r="DNW53" i="8"/>
  <c r="DNX53" i="8"/>
  <c r="DNY53" i="8"/>
  <c r="DNZ53" i="8"/>
  <c r="DOA53" i="8"/>
  <c r="DOB53" i="8"/>
  <c r="DOC53" i="8"/>
  <c r="DOD53" i="8"/>
  <c r="DOE53" i="8"/>
  <c r="DOF53" i="8"/>
  <c r="DOG53" i="8"/>
  <c r="DOH53" i="8"/>
  <c r="DOI53" i="8"/>
  <c r="DOJ53" i="8"/>
  <c r="DOK53" i="8"/>
  <c r="DOL53" i="8"/>
  <c r="DOM53" i="8"/>
  <c r="DON53" i="8"/>
  <c r="DOO53" i="8"/>
  <c r="DOP53" i="8"/>
  <c r="DOQ53" i="8"/>
  <c r="DOR53" i="8"/>
  <c r="DOS53" i="8"/>
  <c r="DOT53" i="8"/>
  <c r="DOU53" i="8"/>
  <c r="DOV53" i="8"/>
  <c r="DOW53" i="8"/>
  <c r="DOX53" i="8"/>
  <c r="DOY53" i="8"/>
  <c r="DOZ53" i="8"/>
  <c r="DPA53" i="8"/>
  <c r="DPB53" i="8"/>
  <c r="DPC53" i="8"/>
  <c r="DPD53" i="8"/>
  <c r="DPE53" i="8"/>
  <c r="DPF53" i="8"/>
  <c r="DPG53" i="8"/>
  <c r="DPH53" i="8"/>
  <c r="DPI53" i="8"/>
  <c r="DPJ53" i="8"/>
  <c r="DPK53" i="8"/>
  <c r="DPL53" i="8"/>
  <c r="DPM53" i="8"/>
  <c r="DPN53" i="8"/>
  <c r="DPO53" i="8"/>
  <c r="DPP53" i="8"/>
  <c r="DPQ53" i="8"/>
  <c r="DPR53" i="8"/>
  <c r="DPS53" i="8"/>
  <c r="DPT53" i="8"/>
  <c r="DPU53" i="8"/>
  <c r="DPV53" i="8"/>
  <c r="DPW53" i="8"/>
  <c r="DPX53" i="8"/>
  <c r="DPY53" i="8"/>
  <c r="DPZ53" i="8"/>
  <c r="DQA53" i="8"/>
  <c r="DQB53" i="8"/>
  <c r="DQC53" i="8"/>
  <c r="DQD53" i="8"/>
  <c r="DQE53" i="8"/>
  <c r="DQF53" i="8"/>
  <c r="DQG53" i="8"/>
  <c r="DQH53" i="8"/>
  <c r="DQI53" i="8"/>
  <c r="DQJ53" i="8"/>
  <c r="DQK53" i="8"/>
  <c r="DQL53" i="8"/>
  <c r="DQM53" i="8"/>
  <c r="DQN53" i="8"/>
  <c r="DQO53" i="8"/>
  <c r="DQP53" i="8"/>
  <c r="DQQ53" i="8"/>
  <c r="DQR53" i="8"/>
  <c r="DQS53" i="8"/>
  <c r="DQT53" i="8"/>
  <c r="DQU53" i="8"/>
  <c r="DQV53" i="8"/>
  <c r="DQW53" i="8"/>
  <c r="DQX53" i="8"/>
  <c r="DQY53" i="8"/>
  <c r="DQZ53" i="8"/>
  <c r="DRA53" i="8"/>
  <c r="DRB53" i="8"/>
  <c r="DRC53" i="8"/>
  <c r="DRD53" i="8"/>
  <c r="DRE53" i="8"/>
  <c r="DRF53" i="8"/>
  <c r="DRG53" i="8"/>
  <c r="DRH53" i="8"/>
  <c r="DRI53" i="8"/>
  <c r="DRJ53" i="8"/>
  <c r="DRK53" i="8"/>
  <c r="DRL53" i="8"/>
  <c r="DRM53" i="8"/>
  <c r="DRN53" i="8"/>
  <c r="DRO53" i="8"/>
  <c r="DRP53" i="8"/>
  <c r="DRQ53" i="8"/>
  <c r="DRR53" i="8"/>
  <c r="DRS53" i="8"/>
  <c r="DRT53" i="8"/>
  <c r="DRU53" i="8"/>
  <c r="DRV53" i="8"/>
  <c r="DRW53" i="8"/>
  <c r="DRX53" i="8"/>
  <c r="DRY53" i="8"/>
  <c r="DRZ53" i="8"/>
  <c r="DSA53" i="8"/>
  <c r="DSB53" i="8"/>
  <c r="DSC53" i="8"/>
  <c r="DSD53" i="8"/>
  <c r="DSE53" i="8"/>
  <c r="DSF53" i="8"/>
  <c r="DSG53" i="8"/>
  <c r="DSH53" i="8"/>
  <c r="DSI53" i="8"/>
  <c r="DSJ53" i="8"/>
  <c r="DSK53" i="8"/>
  <c r="DSL53" i="8"/>
  <c r="DSM53" i="8"/>
  <c r="DSN53" i="8"/>
  <c r="DSO53" i="8"/>
  <c r="DSP53" i="8"/>
  <c r="DSQ53" i="8"/>
  <c r="DSR53" i="8"/>
  <c r="DSS53" i="8"/>
  <c r="DST53" i="8"/>
  <c r="DSU53" i="8"/>
  <c r="DSV53" i="8"/>
  <c r="DSW53" i="8"/>
  <c r="DSX53" i="8"/>
  <c r="DSY53" i="8"/>
  <c r="DSZ53" i="8"/>
  <c r="DTA53" i="8"/>
  <c r="DTB53" i="8"/>
  <c r="DTC53" i="8"/>
  <c r="DTD53" i="8"/>
  <c r="DTE53" i="8"/>
  <c r="DTF53" i="8"/>
  <c r="DTG53" i="8"/>
  <c r="DTH53" i="8"/>
  <c r="DTI53" i="8"/>
  <c r="DTJ53" i="8"/>
  <c r="DTK53" i="8"/>
  <c r="DTL53" i="8"/>
  <c r="DTM53" i="8"/>
  <c r="DTN53" i="8"/>
  <c r="DTO53" i="8"/>
  <c r="DTP53" i="8"/>
  <c r="DTQ53" i="8"/>
  <c r="DTR53" i="8"/>
  <c r="DTS53" i="8"/>
  <c r="DTT53" i="8"/>
  <c r="DTU53" i="8"/>
  <c r="DTV53" i="8"/>
  <c r="DTW53" i="8"/>
  <c r="DTX53" i="8"/>
  <c r="DTY53" i="8"/>
  <c r="DTZ53" i="8"/>
  <c r="DUA53" i="8"/>
  <c r="DUB53" i="8"/>
  <c r="DUC53" i="8"/>
  <c r="DUD53" i="8"/>
  <c r="DUE53" i="8"/>
  <c r="DUF53" i="8"/>
  <c r="DUG53" i="8"/>
  <c r="DUH53" i="8"/>
  <c r="DUI53" i="8"/>
  <c r="DUJ53" i="8"/>
  <c r="DUK53" i="8"/>
  <c r="DUL53" i="8"/>
  <c r="DUM53" i="8"/>
  <c r="DUN53" i="8"/>
  <c r="DUO53" i="8"/>
  <c r="DUP53" i="8"/>
  <c r="DUQ53" i="8"/>
  <c r="DUR53" i="8"/>
  <c r="DUS53" i="8"/>
  <c r="DUT53" i="8"/>
  <c r="DUU53" i="8"/>
  <c r="DUV53" i="8"/>
  <c r="DUW53" i="8"/>
  <c r="DUX53" i="8"/>
  <c r="DUY53" i="8"/>
  <c r="DUZ53" i="8"/>
  <c r="DVA53" i="8"/>
  <c r="DVB53" i="8"/>
  <c r="DVC53" i="8"/>
  <c r="DVD53" i="8"/>
  <c r="DVE53" i="8"/>
  <c r="DVF53" i="8"/>
  <c r="DVG53" i="8"/>
  <c r="DVH53" i="8"/>
  <c r="DVI53" i="8"/>
  <c r="DVJ53" i="8"/>
  <c r="DVK53" i="8"/>
  <c r="DVL53" i="8"/>
  <c r="DVM53" i="8"/>
  <c r="DVN53" i="8"/>
  <c r="DVO53" i="8"/>
  <c r="DVP53" i="8"/>
  <c r="DVQ53" i="8"/>
  <c r="DVR53" i="8"/>
  <c r="DVS53" i="8"/>
  <c r="DVT53" i="8"/>
  <c r="DVU53" i="8"/>
  <c r="DVV53" i="8"/>
  <c r="DVW53" i="8"/>
  <c r="DVX53" i="8"/>
  <c r="DVY53" i="8"/>
  <c r="DVZ53" i="8"/>
  <c r="DWA53" i="8"/>
  <c r="DWB53" i="8"/>
  <c r="DWC53" i="8"/>
  <c r="DWD53" i="8"/>
  <c r="DWE53" i="8"/>
  <c r="DWF53" i="8"/>
  <c r="DWG53" i="8"/>
  <c r="DWH53" i="8"/>
  <c r="DWI53" i="8"/>
  <c r="DWJ53" i="8"/>
  <c r="DWK53" i="8"/>
  <c r="DWL53" i="8"/>
  <c r="DWM53" i="8"/>
  <c r="DWN53" i="8"/>
  <c r="DWO53" i="8"/>
  <c r="DWP53" i="8"/>
  <c r="DWQ53" i="8"/>
  <c r="DWR53" i="8"/>
  <c r="DWS53" i="8"/>
  <c r="DWT53" i="8"/>
  <c r="DWU53" i="8"/>
  <c r="DWV53" i="8"/>
  <c r="DWW53" i="8"/>
  <c r="DWX53" i="8"/>
  <c r="DWY53" i="8"/>
  <c r="DWZ53" i="8"/>
  <c r="DXA53" i="8"/>
  <c r="DXB53" i="8"/>
  <c r="DXC53" i="8"/>
  <c r="DXD53" i="8"/>
  <c r="DXE53" i="8"/>
  <c r="DXF53" i="8"/>
  <c r="DXG53" i="8"/>
  <c r="DXH53" i="8"/>
  <c r="DXI53" i="8"/>
  <c r="DXJ53" i="8"/>
  <c r="DXK53" i="8"/>
  <c r="DXL53" i="8"/>
  <c r="DXM53" i="8"/>
  <c r="DXN53" i="8"/>
  <c r="DXO53" i="8"/>
  <c r="DXP53" i="8"/>
  <c r="DXQ53" i="8"/>
  <c r="DXR53" i="8"/>
  <c r="DXS53" i="8"/>
  <c r="DXT53" i="8"/>
  <c r="DXU53" i="8"/>
  <c r="DXV53" i="8"/>
  <c r="DXW53" i="8"/>
  <c r="DXX53" i="8"/>
  <c r="DXY53" i="8"/>
  <c r="DXZ53" i="8"/>
  <c r="DYA53" i="8"/>
  <c r="DYB53" i="8"/>
  <c r="DYC53" i="8"/>
  <c r="DYD53" i="8"/>
  <c r="DYE53" i="8"/>
  <c r="DYF53" i="8"/>
  <c r="DYG53" i="8"/>
  <c r="DYH53" i="8"/>
  <c r="DYI53" i="8"/>
  <c r="DYJ53" i="8"/>
  <c r="DYK53" i="8"/>
  <c r="DYL53" i="8"/>
  <c r="DYM53" i="8"/>
  <c r="DYN53" i="8"/>
  <c r="DYO53" i="8"/>
  <c r="DYP53" i="8"/>
  <c r="DYQ53" i="8"/>
  <c r="DYR53" i="8"/>
  <c r="DYS53" i="8"/>
  <c r="DYT53" i="8"/>
  <c r="DYU53" i="8"/>
  <c r="DYV53" i="8"/>
  <c r="DYW53" i="8"/>
  <c r="DYX53" i="8"/>
  <c r="DYY53" i="8"/>
  <c r="DYZ53" i="8"/>
  <c r="DZA53" i="8"/>
  <c r="DZB53" i="8"/>
  <c r="DZC53" i="8"/>
  <c r="DZD53" i="8"/>
  <c r="DZE53" i="8"/>
  <c r="DZF53" i="8"/>
  <c r="DZG53" i="8"/>
  <c r="DZH53" i="8"/>
  <c r="DZI53" i="8"/>
  <c r="DZJ53" i="8"/>
  <c r="DZK53" i="8"/>
  <c r="DZL53" i="8"/>
  <c r="DZM53" i="8"/>
  <c r="DZN53" i="8"/>
  <c r="DZO53" i="8"/>
  <c r="DZP53" i="8"/>
  <c r="DZQ53" i="8"/>
  <c r="DZR53" i="8"/>
  <c r="DZS53" i="8"/>
  <c r="DZT53" i="8"/>
  <c r="DZU53" i="8"/>
  <c r="DZV53" i="8"/>
  <c r="DZW53" i="8"/>
  <c r="DZX53" i="8"/>
  <c r="DZY53" i="8"/>
  <c r="DZZ53" i="8"/>
  <c r="EAA53" i="8"/>
  <c r="EAB53" i="8"/>
  <c r="EAC53" i="8"/>
  <c r="EAD53" i="8"/>
  <c r="EAE53" i="8"/>
  <c r="EAF53" i="8"/>
  <c r="EAG53" i="8"/>
  <c r="EAH53" i="8"/>
  <c r="EAI53" i="8"/>
  <c r="EAJ53" i="8"/>
  <c r="EAK53" i="8"/>
  <c r="EAL53" i="8"/>
  <c r="EAM53" i="8"/>
  <c r="EAN53" i="8"/>
  <c r="EAO53" i="8"/>
  <c r="EAP53" i="8"/>
  <c r="EAQ53" i="8"/>
  <c r="EAR53" i="8"/>
  <c r="EAS53" i="8"/>
  <c r="EAT53" i="8"/>
  <c r="EAU53" i="8"/>
  <c r="EAV53" i="8"/>
  <c r="EAW53" i="8"/>
  <c r="EAX53" i="8"/>
  <c r="EAY53" i="8"/>
  <c r="EAZ53" i="8"/>
  <c r="EBA53" i="8"/>
  <c r="EBB53" i="8"/>
  <c r="EBC53" i="8"/>
  <c r="EBD53" i="8"/>
  <c r="EBE53" i="8"/>
  <c r="EBF53" i="8"/>
  <c r="EBG53" i="8"/>
  <c r="EBH53" i="8"/>
  <c r="EBI53" i="8"/>
  <c r="EBJ53" i="8"/>
  <c r="EBK53" i="8"/>
  <c r="EBL53" i="8"/>
  <c r="EBM53" i="8"/>
  <c r="EBN53" i="8"/>
  <c r="EBO53" i="8"/>
  <c r="EBP53" i="8"/>
  <c r="EBQ53" i="8"/>
  <c r="EBR53" i="8"/>
  <c r="EBS53" i="8"/>
  <c r="EBT53" i="8"/>
  <c r="EBU53" i="8"/>
  <c r="EBV53" i="8"/>
  <c r="EBW53" i="8"/>
  <c r="EBX53" i="8"/>
  <c r="EBY53" i="8"/>
  <c r="EBZ53" i="8"/>
  <c r="ECA53" i="8"/>
  <c r="ECB53" i="8"/>
  <c r="ECC53" i="8"/>
  <c r="ECD53" i="8"/>
  <c r="ECE53" i="8"/>
  <c r="ECF53" i="8"/>
  <c r="ECG53" i="8"/>
  <c r="ECH53" i="8"/>
  <c r="ECI53" i="8"/>
  <c r="ECJ53" i="8"/>
  <c r="ECK53" i="8"/>
  <c r="ECL53" i="8"/>
  <c r="ECM53" i="8"/>
  <c r="ECN53" i="8"/>
  <c r="ECO53" i="8"/>
  <c r="ECP53" i="8"/>
  <c r="ECQ53" i="8"/>
  <c r="ECR53" i="8"/>
  <c r="ECS53" i="8"/>
  <c r="ECT53" i="8"/>
  <c r="ECU53" i="8"/>
  <c r="ECV53" i="8"/>
  <c r="ECW53" i="8"/>
  <c r="ECX53" i="8"/>
  <c r="ECY53" i="8"/>
  <c r="ECZ53" i="8"/>
  <c r="EDA53" i="8"/>
  <c r="EDB53" i="8"/>
  <c r="EDC53" i="8"/>
  <c r="EDD53" i="8"/>
  <c r="EDE53" i="8"/>
  <c r="EDF53" i="8"/>
  <c r="EDG53" i="8"/>
  <c r="EDH53" i="8"/>
  <c r="EDI53" i="8"/>
  <c r="EDJ53" i="8"/>
  <c r="EDK53" i="8"/>
  <c r="EDL53" i="8"/>
  <c r="EDM53" i="8"/>
  <c r="EDN53" i="8"/>
  <c r="EDO53" i="8"/>
  <c r="EDP53" i="8"/>
  <c r="EDQ53" i="8"/>
  <c r="EDR53" i="8"/>
  <c r="EDS53" i="8"/>
  <c r="EDT53" i="8"/>
  <c r="EDU53" i="8"/>
  <c r="EDV53" i="8"/>
  <c r="EDW53" i="8"/>
  <c r="EDX53" i="8"/>
  <c r="EDY53" i="8"/>
  <c r="EDZ53" i="8"/>
  <c r="EEA53" i="8"/>
  <c r="EEB53" i="8"/>
  <c r="EEC53" i="8"/>
  <c r="EED53" i="8"/>
  <c r="EEE53" i="8"/>
  <c r="EEF53" i="8"/>
  <c r="EEG53" i="8"/>
  <c r="EEH53" i="8"/>
  <c r="EEI53" i="8"/>
  <c r="EEJ53" i="8"/>
  <c r="EEK53" i="8"/>
  <c r="EEL53" i="8"/>
  <c r="EEM53" i="8"/>
  <c r="EEN53" i="8"/>
  <c r="EEO53" i="8"/>
  <c r="EEP53" i="8"/>
  <c r="EEQ53" i="8"/>
  <c r="EER53" i="8"/>
  <c r="EES53" i="8"/>
  <c r="EET53" i="8"/>
  <c r="EEU53" i="8"/>
  <c r="EEV53" i="8"/>
  <c r="EEW53" i="8"/>
  <c r="EEX53" i="8"/>
  <c r="EEY53" i="8"/>
  <c r="EEZ53" i="8"/>
  <c r="EFA53" i="8"/>
  <c r="EFB53" i="8"/>
  <c r="EFC53" i="8"/>
  <c r="EFD53" i="8"/>
  <c r="EFE53" i="8"/>
  <c r="EFF53" i="8"/>
  <c r="EFG53" i="8"/>
  <c r="EFH53" i="8"/>
  <c r="EFI53" i="8"/>
  <c r="EFJ53" i="8"/>
  <c r="EFK53" i="8"/>
  <c r="EFL53" i="8"/>
  <c r="EFM53" i="8"/>
  <c r="EFN53" i="8"/>
  <c r="EFO53" i="8"/>
  <c r="EFP53" i="8"/>
  <c r="EFQ53" i="8"/>
  <c r="EFR53" i="8"/>
  <c r="EFS53" i="8"/>
  <c r="EFT53" i="8"/>
  <c r="EFU53" i="8"/>
  <c r="EFV53" i="8"/>
  <c r="EFW53" i="8"/>
  <c r="EFX53" i="8"/>
  <c r="EFY53" i="8"/>
  <c r="EFZ53" i="8"/>
  <c r="EGA53" i="8"/>
  <c r="EGB53" i="8"/>
  <c r="EGC53" i="8"/>
  <c r="EGD53" i="8"/>
  <c r="EGE53" i="8"/>
  <c r="EGF53" i="8"/>
  <c r="EGG53" i="8"/>
  <c r="EGH53" i="8"/>
  <c r="EGI53" i="8"/>
  <c r="EGJ53" i="8"/>
  <c r="EGK53" i="8"/>
  <c r="EGL53" i="8"/>
  <c r="EGM53" i="8"/>
  <c r="EGN53" i="8"/>
  <c r="EGO53" i="8"/>
  <c r="EGP53" i="8"/>
  <c r="EGQ53" i="8"/>
  <c r="EGR53" i="8"/>
  <c r="EGS53" i="8"/>
  <c r="EGT53" i="8"/>
  <c r="EGU53" i="8"/>
  <c r="EGV53" i="8"/>
  <c r="EGW53" i="8"/>
  <c r="EGX53" i="8"/>
  <c r="EGY53" i="8"/>
  <c r="EGZ53" i="8"/>
  <c r="EHA53" i="8"/>
  <c r="EHB53" i="8"/>
  <c r="EHC53" i="8"/>
  <c r="EHD53" i="8"/>
  <c r="EHE53" i="8"/>
  <c r="EHF53" i="8"/>
  <c r="EHG53" i="8"/>
  <c r="EHH53" i="8"/>
  <c r="EHI53" i="8"/>
  <c r="EHJ53" i="8"/>
  <c r="EHK53" i="8"/>
  <c r="EHL53" i="8"/>
  <c r="EHM53" i="8"/>
  <c r="EHN53" i="8"/>
  <c r="EHO53" i="8"/>
  <c r="EHP53" i="8"/>
  <c r="EHQ53" i="8"/>
  <c r="EHR53" i="8"/>
  <c r="EHS53" i="8"/>
  <c r="EHT53" i="8"/>
  <c r="EHU53" i="8"/>
  <c r="EHV53" i="8"/>
  <c r="EHW53" i="8"/>
  <c r="EHX53" i="8"/>
  <c r="EHY53" i="8"/>
  <c r="EHZ53" i="8"/>
  <c r="EIA53" i="8"/>
  <c r="EIB53" i="8"/>
  <c r="EIC53" i="8"/>
  <c r="EID53" i="8"/>
  <c r="EIE53" i="8"/>
  <c r="EIF53" i="8"/>
  <c r="EIG53" i="8"/>
  <c r="EIH53" i="8"/>
  <c r="EII53" i="8"/>
  <c r="EIJ53" i="8"/>
  <c r="EIK53" i="8"/>
  <c r="EIL53" i="8"/>
  <c r="EIM53" i="8"/>
  <c r="EIN53" i="8"/>
  <c r="EIO53" i="8"/>
  <c r="EIP53" i="8"/>
  <c r="EIQ53" i="8"/>
  <c r="EIR53" i="8"/>
  <c r="EIS53" i="8"/>
  <c r="EIT53" i="8"/>
  <c r="EIU53" i="8"/>
  <c r="EIV53" i="8"/>
  <c r="EIW53" i="8"/>
  <c r="EIX53" i="8"/>
  <c r="EIY53" i="8"/>
  <c r="EIZ53" i="8"/>
  <c r="EJA53" i="8"/>
  <c r="EJB53" i="8"/>
  <c r="EJC53" i="8"/>
  <c r="EJD53" i="8"/>
  <c r="EJE53" i="8"/>
  <c r="EJF53" i="8"/>
  <c r="EJG53" i="8"/>
  <c r="EJH53" i="8"/>
  <c r="EJI53" i="8"/>
  <c r="EJJ53" i="8"/>
  <c r="EJK53" i="8"/>
  <c r="EJL53" i="8"/>
  <c r="EJM53" i="8"/>
  <c r="EJN53" i="8"/>
  <c r="EJO53" i="8"/>
  <c r="EJP53" i="8"/>
  <c r="EJQ53" i="8"/>
  <c r="EJR53" i="8"/>
  <c r="EJS53" i="8"/>
  <c r="EJT53" i="8"/>
  <c r="EJU53" i="8"/>
  <c r="EJV53" i="8"/>
  <c r="EJW53" i="8"/>
  <c r="EJX53" i="8"/>
  <c r="EJY53" i="8"/>
  <c r="EJZ53" i="8"/>
  <c r="EKA53" i="8"/>
  <c r="EKB53" i="8"/>
  <c r="EKC53" i="8"/>
  <c r="EKD53" i="8"/>
  <c r="EKE53" i="8"/>
  <c r="EKF53" i="8"/>
  <c r="EKG53" i="8"/>
  <c r="EKH53" i="8"/>
  <c r="EKI53" i="8"/>
  <c r="EKJ53" i="8"/>
  <c r="EKK53" i="8"/>
  <c r="EKL53" i="8"/>
  <c r="EKM53" i="8"/>
  <c r="EKN53" i="8"/>
  <c r="EKO53" i="8"/>
  <c r="EKP53" i="8"/>
  <c r="EKQ53" i="8"/>
  <c r="EKR53" i="8"/>
  <c r="EKS53" i="8"/>
  <c r="EKT53" i="8"/>
  <c r="EKU53" i="8"/>
  <c r="EKV53" i="8"/>
  <c r="EKW53" i="8"/>
  <c r="EKX53" i="8"/>
  <c r="EKY53" i="8"/>
  <c r="EKZ53" i="8"/>
  <c r="ELA53" i="8"/>
  <c r="ELB53" i="8"/>
  <c r="ELC53" i="8"/>
  <c r="ELD53" i="8"/>
  <c r="ELE53" i="8"/>
  <c r="ELF53" i="8"/>
  <c r="ELG53" i="8"/>
  <c r="ELH53" i="8"/>
  <c r="ELI53" i="8"/>
  <c r="ELJ53" i="8"/>
  <c r="ELK53" i="8"/>
  <c r="ELL53" i="8"/>
  <c r="ELM53" i="8"/>
  <c r="ELN53" i="8"/>
  <c r="ELO53" i="8"/>
  <c r="ELP53" i="8"/>
  <c r="ELQ53" i="8"/>
  <c r="ELR53" i="8"/>
  <c r="ELS53" i="8"/>
  <c r="ELT53" i="8"/>
  <c r="ELU53" i="8"/>
  <c r="ELV53" i="8"/>
  <c r="ELW53" i="8"/>
  <c r="ELX53" i="8"/>
  <c r="ELY53" i="8"/>
  <c r="ELZ53" i="8"/>
  <c r="EMA53" i="8"/>
  <c r="EMB53" i="8"/>
  <c r="EMC53" i="8"/>
  <c r="EMD53" i="8"/>
  <c r="EME53" i="8"/>
  <c r="EMF53" i="8"/>
  <c r="EMG53" i="8"/>
  <c r="EMH53" i="8"/>
  <c r="EMI53" i="8"/>
  <c r="EMJ53" i="8"/>
  <c r="EMK53" i="8"/>
  <c r="EML53" i="8"/>
  <c r="EMM53" i="8"/>
  <c r="EMN53" i="8"/>
  <c r="EMO53" i="8"/>
  <c r="EMP53" i="8"/>
  <c r="EMQ53" i="8"/>
  <c r="EMR53" i="8"/>
  <c r="EMS53" i="8"/>
  <c r="EMT53" i="8"/>
  <c r="EMU53" i="8"/>
  <c r="EMV53" i="8"/>
  <c r="EMW53" i="8"/>
  <c r="EMX53" i="8"/>
  <c r="EMY53" i="8"/>
  <c r="EMZ53" i="8"/>
  <c r="ENA53" i="8"/>
  <c r="ENB53" i="8"/>
  <c r="ENC53" i="8"/>
  <c r="END53" i="8"/>
  <c r="ENE53" i="8"/>
  <c r="ENF53" i="8"/>
  <c r="ENG53" i="8"/>
  <c r="ENH53" i="8"/>
  <c r="ENI53" i="8"/>
  <c r="ENJ53" i="8"/>
  <c r="ENK53" i="8"/>
  <c r="ENL53" i="8"/>
  <c r="ENM53" i="8"/>
  <c r="ENN53" i="8"/>
  <c r="ENO53" i="8"/>
  <c r="ENP53" i="8"/>
  <c r="ENQ53" i="8"/>
  <c r="ENR53" i="8"/>
  <c r="ENS53" i="8"/>
  <c r="ENT53" i="8"/>
  <c r="ENU53" i="8"/>
  <c r="ENV53" i="8"/>
  <c r="ENW53" i="8"/>
  <c r="ENX53" i="8"/>
  <c r="ENY53" i="8"/>
  <c r="ENZ53" i="8"/>
  <c r="EOA53" i="8"/>
  <c r="EOB53" i="8"/>
  <c r="EOC53" i="8"/>
  <c r="EOD53" i="8"/>
  <c r="EOE53" i="8"/>
  <c r="EOF53" i="8"/>
  <c r="EOG53" i="8"/>
  <c r="EOH53" i="8"/>
  <c r="EOI53" i="8"/>
  <c r="EOJ53" i="8"/>
  <c r="EOK53" i="8"/>
  <c r="EOL53" i="8"/>
  <c r="EOM53" i="8"/>
  <c r="EON53" i="8"/>
  <c r="EOO53" i="8"/>
  <c r="EOP53" i="8"/>
  <c r="EOQ53" i="8"/>
  <c r="EOR53" i="8"/>
  <c r="EOS53" i="8"/>
  <c r="EOT53" i="8"/>
  <c r="EOU53" i="8"/>
  <c r="EOV53" i="8"/>
  <c r="EOW53" i="8"/>
  <c r="EOX53" i="8"/>
  <c r="EOY53" i="8"/>
  <c r="EOZ53" i="8"/>
  <c r="EPA53" i="8"/>
  <c r="EPB53" i="8"/>
  <c r="EPC53" i="8"/>
  <c r="EPD53" i="8"/>
  <c r="EPE53" i="8"/>
  <c r="EPF53" i="8"/>
  <c r="EPG53" i="8"/>
  <c r="EPH53" i="8"/>
  <c r="EPI53" i="8"/>
  <c r="EPJ53" i="8"/>
  <c r="EPK53" i="8"/>
  <c r="EPL53" i="8"/>
  <c r="EPM53" i="8"/>
  <c r="EPN53" i="8"/>
  <c r="EPO53" i="8"/>
  <c r="EPP53" i="8"/>
  <c r="EPQ53" i="8"/>
  <c r="EPR53" i="8"/>
  <c r="EPS53" i="8"/>
  <c r="EPT53" i="8"/>
  <c r="EPU53" i="8"/>
  <c r="EPV53" i="8"/>
  <c r="EPW53" i="8"/>
  <c r="EPX53" i="8"/>
  <c r="EPY53" i="8"/>
  <c r="EPZ53" i="8"/>
  <c r="EQA53" i="8"/>
  <c r="EQB53" i="8"/>
  <c r="EQC53" i="8"/>
  <c r="EQD53" i="8"/>
  <c r="EQE53" i="8"/>
  <c r="EQF53" i="8"/>
  <c r="EQG53" i="8"/>
  <c r="EQH53" i="8"/>
  <c r="EQI53" i="8"/>
  <c r="EQJ53" i="8"/>
  <c r="EQK53" i="8"/>
  <c r="EQL53" i="8"/>
  <c r="EQM53" i="8"/>
  <c r="EQN53" i="8"/>
  <c r="EQO53" i="8"/>
  <c r="EQP53" i="8"/>
  <c r="EQQ53" i="8"/>
  <c r="EQR53" i="8"/>
  <c r="EQS53" i="8"/>
  <c r="EQT53" i="8"/>
  <c r="EQU53" i="8"/>
  <c r="EQV53" i="8"/>
  <c r="EQW53" i="8"/>
  <c r="EQX53" i="8"/>
  <c r="EQY53" i="8"/>
  <c r="EQZ53" i="8"/>
  <c r="ERA53" i="8"/>
  <c r="ERB53" i="8"/>
  <c r="ERC53" i="8"/>
  <c r="ERD53" i="8"/>
  <c r="ERE53" i="8"/>
  <c r="ERF53" i="8"/>
  <c r="ERG53" i="8"/>
  <c r="ERH53" i="8"/>
  <c r="ERI53" i="8"/>
  <c r="ERJ53" i="8"/>
  <c r="ERK53" i="8"/>
  <c r="ERL53" i="8"/>
  <c r="ERM53" i="8"/>
  <c r="ERN53" i="8"/>
  <c r="ERO53" i="8"/>
  <c r="ERP53" i="8"/>
  <c r="ERQ53" i="8"/>
  <c r="ERR53" i="8"/>
  <c r="ERS53" i="8"/>
  <c r="ERT53" i="8"/>
  <c r="ERU53" i="8"/>
  <c r="ERV53" i="8"/>
  <c r="ERW53" i="8"/>
  <c r="ERX53" i="8"/>
  <c r="ERY53" i="8"/>
  <c r="ERZ53" i="8"/>
  <c r="ESA53" i="8"/>
  <c r="ESB53" i="8"/>
  <c r="ESC53" i="8"/>
  <c r="ESD53" i="8"/>
  <c r="ESE53" i="8"/>
  <c r="ESF53" i="8"/>
  <c r="ESG53" i="8"/>
  <c r="ESH53" i="8"/>
  <c r="ESI53" i="8"/>
  <c r="ESJ53" i="8"/>
  <c r="ESK53" i="8"/>
  <c r="ESL53" i="8"/>
  <c r="ESM53" i="8"/>
  <c r="ESN53" i="8"/>
  <c r="ESO53" i="8"/>
  <c r="ESP53" i="8"/>
  <c r="ESQ53" i="8"/>
  <c r="ESR53" i="8"/>
  <c r="ESS53" i="8"/>
  <c r="EST53" i="8"/>
  <c r="ESU53" i="8"/>
  <c r="ESV53" i="8"/>
  <c r="ESW53" i="8"/>
  <c r="ESX53" i="8"/>
  <c r="ESY53" i="8"/>
  <c r="ESZ53" i="8"/>
  <c r="ETA53" i="8"/>
  <c r="ETB53" i="8"/>
  <c r="ETC53" i="8"/>
  <c r="ETD53" i="8"/>
  <c r="ETE53" i="8"/>
  <c r="ETF53" i="8"/>
  <c r="ETG53" i="8"/>
  <c r="ETH53" i="8"/>
  <c r="ETI53" i="8"/>
  <c r="ETJ53" i="8"/>
  <c r="ETK53" i="8"/>
  <c r="ETL53" i="8"/>
  <c r="ETM53" i="8"/>
  <c r="ETN53" i="8"/>
  <c r="ETO53" i="8"/>
  <c r="ETP53" i="8"/>
  <c r="ETQ53" i="8"/>
  <c r="ETR53" i="8"/>
  <c r="ETS53" i="8"/>
  <c r="ETT53" i="8"/>
  <c r="ETU53" i="8"/>
  <c r="ETV53" i="8"/>
  <c r="ETW53" i="8"/>
  <c r="ETX53" i="8"/>
  <c r="ETY53" i="8"/>
  <c r="ETZ53" i="8"/>
  <c r="EUA53" i="8"/>
  <c r="EUB53" i="8"/>
  <c r="EUC53" i="8"/>
  <c r="EUD53" i="8"/>
  <c r="EUE53" i="8"/>
  <c r="EUF53" i="8"/>
  <c r="EUG53" i="8"/>
  <c r="EUH53" i="8"/>
  <c r="EUI53" i="8"/>
  <c r="EUJ53" i="8"/>
  <c r="EUK53" i="8"/>
  <c r="EUL53" i="8"/>
  <c r="EUM53" i="8"/>
  <c r="EUN53" i="8"/>
  <c r="EUO53" i="8"/>
  <c r="EUP53" i="8"/>
  <c r="EUQ53" i="8"/>
  <c r="EUR53" i="8"/>
  <c r="EUS53" i="8"/>
  <c r="EUT53" i="8"/>
  <c r="EUU53" i="8"/>
  <c r="EUV53" i="8"/>
  <c r="EUW53" i="8"/>
  <c r="EUX53" i="8"/>
  <c r="EUY53" i="8"/>
  <c r="EUZ53" i="8"/>
  <c r="EVA53" i="8"/>
  <c r="EVB53" i="8"/>
  <c r="EVC53" i="8"/>
  <c r="EVD53" i="8"/>
  <c r="EVE53" i="8"/>
  <c r="EVF53" i="8"/>
  <c r="EVG53" i="8"/>
  <c r="EVH53" i="8"/>
  <c r="EVI53" i="8"/>
  <c r="EVJ53" i="8"/>
  <c r="EVK53" i="8"/>
  <c r="EVL53" i="8"/>
  <c r="EVM53" i="8"/>
  <c r="EVN53" i="8"/>
  <c r="EVO53" i="8"/>
  <c r="EVP53" i="8"/>
  <c r="EVQ53" i="8"/>
  <c r="EVR53" i="8"/>
  <c r="EVS53" i="8"/>
  <c r="EVT53" i="8"/>
  <c r="EVU53" i="8"/>
  <c r="EVV53" i="8"/>
  <c r="EVW53" i="8"/>
  <c r="EVX53" i="8"/>
  <c r="EVY53" i="8"/>
  <c r="EVZ53" i="8"/>
  <c r="EWA53" i="8"/>
  <c r="EWB53" i="8"/>
  <c r="EWC53" i="8"/>
  <c r="EWD53" i="8"/>
  <c r="EWE53" i="8"/>
  <c r="EWF53" i="8"/>
  <c r="EWG53" i="8"/>
  <c r="EWH53" i="8"/>
  <c r="EWI53" i="8"/>
  <c r="EWJ53" i="8"/>
  <c r="EWK53" i="8"/>
  <c r="EWL53" i="8"/>
  <c r="EWM53" i="8"/>
  <c r="EWN53" i="8"/>
  <c r="EWO53" i="8"/>
  <c r="EWP53" i="8"/>
  <c r="EWQ53" i="8"/>
  <c r="EWR53" i="8"/>
  <c r="EWS53" i="8"/>
  <c r="EWT53" i="8"/>
  <c r="EWU53" i="8"/>
  <c r="EWV53" i="8"/>
  <c r="EWW53" i="8"/>
  <c r="EWX53" i="8"/>
  <c r="EWY53" i="8"/>
  <c r="EWZ53" i="8"/>
  <c r="EXA53" i="8"/>
  <c r="EXB53" i="8"/>
  <c r="EXC53" i="8"/>
  <c r="EXD53" i="8"/>
  <c r="EXE53" i="8"/>
  <c r="EXF53" i="8"/>
  <c r="EXG53" i="8"/>
  <c r="EXH53" i="8"/>
  <c r="EXI53" i="8"/>
  <c r="EXJ53" i="8"/>
  <c r="EXK53" i="8"/>
  <c r="EXL53" i="8"/>
  <c r="EXM53" i="8"/>
  <c r="EXN53" i="8"/>
  <c r="EXO53" i="8"/>
  <c r="EXP53" i="8"/>
  <c r="EXQ53" i="8"/>
  <c r="EXR53" i="8"/>
  <c r="EXS53" i="8"/>
  <c r="EXT53" i="8"/>
  <c r="EXU53" i="8"/>
  <c r="EXV53" i="8"/>
  <c r="EXW53" i="8"/>
  <c r="EXX53" i="8"/>
  <c r="EXY53" i="8"/>
  <c r="EXZ53" i="8"/>
  <c r="EYA53" i="8"/>
  <c r="EYB53" i="8"/>
  <c r="EYC53" i="8"/>
  <c r="EYD53" i="8"/>
  <c r="EYE53" i="8"/>
  <c r="EYF53" i="8"/>
  <c r="EYG53" i="8"/>
  <c r="EYH53" i="8"/>
  <c r="EYI53" i="8"/>
  <c r="EYJ53" i="8"/>
  <c r="EYK53" i="8"/>
  <c r="EYL53" i="8"/>
  <c r="EYM53" i="8"/>
  <c r="EYN53" i="8"/>
  <c r="EYO53" i="8"/>
  <c r="EYP53" i="8"/>
  <c r="EYQ53" i="8"/>
  <c r="EYR53" i="8"/>
  <c r="EYS53" i="8"/>
  <c r="EYT53" i="8"/>
  <c r="EYU53" i="8"/>
  <c r="EYV53" i="8"/>
  <c r="EYW53" i="8"/>
  <c r="EYX53" i="8"/>
  <c r="EYY53" i="8"/>
  <c r="EYZ53" i="8"/>
  <c r="EZA53" i="8"/>
  <c r="EZB53" i="8"/>
  <c r="EZC53" i="8"/>
  <c r="EZD53" i="8"/>
  <c r="EZE53" i="8"/>
  <c r="EZF53" i="8"/>
  <c r="EZG53" i="8"/>
  <c r="EZH53" i="8"/>
  <c r="EZI53" i="8"/>
  <c r="EZJ53" i="8"/>
  <c r="EZK53" i="8"/>
  <c r="EZL53" i="8"/>
  <c r="EZM53" i="8"/>
  <c r="EZN53" i="8"/>
  <c r="EZO53" i="8"/>
  <c r="EZP53" i="8"/>
  <c r="EZQ53" i="8"/>
  <c r="EZR53" i="8"/>
  <c r="EZS53" i="8"/>
  <c r="EZT53" i="8"/>
  <c r="EZU53" i="8"/>
  <c r="EZV53" i="8"/>
  <c r="EZW53" i="8"/>
  <c r="EZX53" i="8"/>
  <c r="EZY53" i="8"/>
  <c r="EZZ53" i="8"/>
  <c r="FAA53" i="8"/>
  <c r="FAB53" i="8"/>
  <c r="FAC53" i="8"/>
  <c r="FAD53" i="8"/>
  <c r="FAE53" i="8"/>
  <c r="FAF53" i="8"/>
  <c r="FAG53" i="8"/>
  <c r="FAH53" i="8"/>
  <c r="FAI53" i="8"/>
  <c r="FAJ53" i="8"/>
  <c r="FAK53" i="8"/>
  <c r="FAL53" i="8"/>
  <c r="FAM53" i="8"/>
  <c r="FAN53" i="8"/>
  <c r="FAO53" i="8"/>
  <c r="FAP53" i="8"/>
  <c r="FAQ53" i="8"/>
  <c r="FAR53" i="8"/>
  <c r="FAS53" i="8"/>
  <c r="FAT53" i="8"/>
  <c r="FAU53" i="8"/>
  <c r="FAV53" i="8"/>
  <c r="FAW53" i="8"/>
  <c r="FAX53" i="8"/>
  <c r="FAY53" i="8"/>
  <c r="FAZ53" i="8"/>
  <c r="FBA53" i="8"/>
  <c r="FBB53" i="8"/>
  <c r="FBC53" i="8"/>
  <c r="FBD53" i="8"/>
  <c r="FBE53" i="8"/>
  <c r="FBF53" i="8"/>
  <c r="FBG53" i="8"/>
  <c r="FBH53" i="8"/>
  <c r="FBI53" i="8"/>
  <c r="FBJ53" i="8"/>
  <c r="FBK53" i="8"/>
  <c r="FBL53" i="8"/>
  <c r="FBM53" i="8"/>
  <c r="FBN53" i="8"/>
  <c r="FBO53" i="8"/>
  <c r="FBP53" i="8"/>
  <c r="FBQ53" i="8"/>
  <c r="FBR53" i="8"/>
  <c r="FBS53" i="8"/>
  <c r="FBT53" i="8"/>
  <c r="FBU53" i="8"/>
  <c r="FBV53" i="8"/>
  <c r="FBW53" i="8"/>
  <c r="FBX53" i="8"/>
  <c r="FBY53" i="8"/>
  <c r="FBZ53" i="8"/>
  <c r="FCA53" i="8"/>
  <c r="FCB53" i="8"/>
  <c r="FCC53" i="8"/>
  <c r="FCD53" i="8"/>
  <c r="FCE53" i="8"/>
  <c r="FCF53" i="8"/>
  <c r="FCG53" i="8"/>
  <c r="FCH53" i="8"/>
  <c r="FCI53" i="8"/>
  <c r="FCJ53" i="8"/>
  <c r="FCK53" i="8"/>
  <c r="FCL53" i="8"/>
  <c r="FCM53" i="8"/>
  <c r="FCN53" i="8"/>
  <c r="FCO53" i="8"/>
  <c r="FCP53" i="8"/>
  <c r="FCQ53" i="8"/>
  <c r="FCR53" i="8"/>
  <c r="FCS53" i="8"/>
  <c r="FCT53" i="8"/>
  <c r="FCU53" i="8"/>
  <c r="FCV53" i="8"/>
  <c r="FCW53" i="8"/>
  <c r="FCX53" i="8"/>
  <c r="FCY53" i="8"/>
  <c r="FCZ53" i="8"/>
  <c r="FDA53" i="8"/>
  <c r="FDB53" i="8"/>
  <c r="FDC53" i="8"/>
  <c r="FDD53" i="8"/>
  <c r="FDE53" i="8"/>
  <c r="FDF53" i="8"/>
  <c r="FDG53" i="8"/>
  <c r="FDH53" i="8"/>
  <c r="FDI53" i="8"/>
  <c r="FDJ53" i="8"/>
  <c r="FDK53" i="8"/>
  <c r="FDL53" i="8"/>
  <c r="FDM53" i="8"/>
  <c r="FDN53" i="8"/>
  <c r="FDO53" i="8"/>
  <c r="FDP53" i="8"/>
  <c r="FDQ53" i="8"/>
  <c r="FDR53" i="8"/>
  <c r="FDS53" i="8"/>
  <c r="FDT53" i="8"/>
  <c r="FDU53" i="8"/>
  <c r="FDV53" i="8"/>
  <c r="FDW53" i="8"/>
  <c r="FDX53" i="8"/>
  <c r="FDY53" i="8"/>
  <c r="FDZ53" i="8"/>
  <c r="FEA53" i="8"/>
  <c r="FEB53" i="8"/>
  <c r="FEC53" i="8"/>
  <c r="FED53" i="8"/>
  <c r="FEE53" i="8"/>
  <c r="FEF53" i="8"/>
  <c r="FEG53" i="8"/>
  <c r="FEH53" i="8"/>
  <c r="FEI53" i="8"/>
  <c r="FEJ53" i="8"/>
  <c r="FEK53" i="8"/>
  <c r="FEL53" i="8"/>
  <c r="FEM53" i="8"/>
  <c r="FEN53" i="8"/>
  <c r="FEO53" i="8"/>
  <c r="FEP53" i="8"/>
  <c r="FEQ53" i="8"/>
  <c r="FER53" i="8"/>
  <c r="FES53" i="8"/>
  <c r="FET53" i="8"/>
  <c r="FEU53" i="8"/>
  <c r="FEV53" i="8"/>
  <c r="FEW53" i="8"/>
  <c r="FEX53" i="8"/>
  <c r="FEY53" i="8"/>
  <c r="FEZ53" i="8"/>
  <c r="FFA53" i="8"/>
  <c r="FFB53" i="8"/>
  <c r="FFC53" i="8"/>
  <c r="FFD53" i="8"/>
  <c r="FFE53" i="8"/>
  <c r="FFF53" i="8"/>
  <c r="FFG53" i="8"/>
  <c r="FFH53" i="8"/>
  <c r="FFI53" i="8"/>
  <c r="FFJ53" i="8"/>
  <c r="FFK53" i="8"/>
  <c r="FFL53" i="8"/>
  <c r="FFM53" i="8"/>
  <c r="FFN53" i="8"/>
  <c r="FFO53" i="8"/>
  <c r="FFP53" i="8"/>
  <c r="FFQ53" i="8"/>
  <c r="FFR53" i="8"/>
  <c r="FFS53" i="8"/>
  <c r="FFT53" i="8"/>
  <c r="FFU53" i="8"/>
  <c r="FFV53" i="8"/>
  <c r="FFW53" i="8"/>
  <c r="FFX53" i="8"/>
  <c r="FFY53" i="8"/>
  <c r="FFZ53" i="8"/>
  <c r="FGA53" i="8"/>
  <c r="FGB53" i="8"/>
  <c r="FGC53" i="8"/>
  <c r="FGD53" i="8"/>
  <c r="FGE53" i="8"/>
  <c r="FGF53" i="8"/>
  <c r="FGG53" i="8"/>
  <c r="FGH53" i="8"/>
  <c r="FGI53" i="8"/>
  <c r="FGJ53" i="8"/>
  <c r="FGK53" i="8"/>
  <c r="FGL53" i="8"/>
  <c r="FGM53" i="8"/>
  <c r="FGN53" i="8"/>
  <c r="FGO53" i="8"/>
  <c r="FGP53" i="8"/>
  <c r="FGQ53" i="8"/>
  <c r="FGR53" i="8"/>
  <c r="FGS53" i="8"/>
  <c r="FGT53" i="8"/>
  <c r="FGU53" i="8"/>
  <c r="FGV53" i="8"/>
  <c r="FGW53" i="8"/>
  <c r="FGX53" i="8"/>
  <c r="FGY53" i="8"/>
  <c r="FGZ53" i="8"/>
  <c r="FHA53" i="8"/>
  <c r="FHB53" i="8"/>
  <c r="FHC53" i="8"/>
  <c r="FHD53" i="8"/>
  <c r="FHE53" i="8"/>
  <c r="FHF53" i="8"/>
  <c r="FHG53" i="8"/>
  <c r="FHH53" i="8"/>
  <c r="FHI53" i="8"/>
  <c r="FHJ53" i="8"/>
  <c r="FHK53" i="8"/>
  <c r="FHL53" i="8"/>
  <c r="FHM53" i="8"/>
  <c r="FHN53" i="8"/>
  <c r="FHO53" i="8"/>
  <c r="FHP53" i="8"/>
  <c r="FHQ53" i="8"/>
  <c r="FHR53" i="8"/>
  <c r="FHS53" i="8"/>
  <c r="FHT53" i="8"/>
  <c r="FHU53" i="8"/>
  <c r="FHV53" i="8"/>
  <c r="FHW53" i="8"/>
  <c r="FHX53" i="8"/>
  <c r="FHY53" i="8"/>
  <c r="FHZ53" i="8"/>
  <c r="FIA53" i="8"/>
  <c r="FIB53" i="8"/>
  <c r="FIC53" i="8"/>
  <c r="FID53" i="8"/>
  <c r="FIE53" i="8"/>
  <c r="FIF53" i="8"/>
  <c r="FIG53" i="8"/>
  <c r="FIH53" i="8"/>
  <c r="FII53" i="8"/>
  <c r="FIJ53" i="8"/>
  <c r="FIK53" i="8"/>
  <c r="FIL53" i="8"/>
  <c r="FIM53" i="8"/>
  <c r="FIN53" i="8"/>
  <c r="FIO53" i="8"/>
  <c r="FIP53" i="8"/>
  <c r="FIQ53" i="8"/>
  <c r="FIR53" i="8"/>
  <c r="FIS53" i="8"/>
  <c r="FIT53" i="8"/>
  <c r="FIU53" i="8"/>
  <c r="FIV53" i="8"/>
  <c r="FIW53" i="8"/>
  <c r="FIX53" i="8"/>
  <c r="FIY53" i="8"/>
  <c r="FIZ53" i="8"/>
  <c r="FJA53" i="8"/>
  <c r="FJB53" i="8"/>
  <c r="FJC53" i="8"/>
  <c r="FJD53" i="8"/>
  <c r="FJE53" i="8"/>
  <c r="FJF53" i="8"/>
  <c r="FJG53" i="8"/>
  <c r="FJH53" i="8"/>
  <c r="FJI53" i="8"/>
  <c r="FJJ53" i="8"/>
  <c r="FJK53" i="8"/>
  <c r="FJL53" i="8"/>
  <c r="FJM53" i="8"/>
  <c r="FJN53" i="8"/>
  <c r="FJO53" i="8"/>
  <c r="FJP53" i="8"/>
  <c r="FJQ53" i="8"/>
  <c r="FJR53" i="8"/>
  <c r="FJS53" i="8"/>
  <c r="FJT53" i="8"/>
  <c r="FJU53" i="8"/>
  <c r="FJV53" i="8"/>
  <c r="FJW53" i="8"/>
  <c r="FJX53" i="8"/>
  <c r="FJY53" i="8"/>
  <c r="FJZ53" i="8"/>
  <c r="FKA53" i="8"/>
  <c r="FKB53" i="8"/>
  <c r="FKC53" i="8"/>
  <c r="FKD53" i="8"/>
  <c r="FKE53" i="8"/>
  <c r="FKF53" i="8"/>
  <c r="FKG53" i="8"/>
  <c r="FKH53" i="8"/>
  <c r="FKI53" i="8"/>
  <c r="FKJ53" i="8"/>
  <c r="FKK53" i="8"/>
  <c r="FKL53" i="8"/>
  <c r="FKM53" i="8"/>
  <c r="FKN53" i="8"/>
  <c r="FKO53" i="8"/>
  <c r="FKP53" i="8"/>
  <c r="FKQ53" i="8"/>
  <c r="FKR53" i="8"/>
  <c r="FKS53" i="8"/>
  <c r="FKT53" i="8"/>
  <c r="FKU53" i="8"/>
  <c r="FKV53" i="8"/>
  <c r="FKW53" i="8"/>
  <c r="FKX53" i="8"/>
  <c r="FKY53" i="8"/>
  <c r="FKZ53" i="8"/>
  <c r="FLA53" i="8"/>
  <c r="FLB53" i="8"/>
  <c r="FLC53" i="8"/>
  <c r="FLD53" i="8"/>
  <c r="FLE53" i="8"/>
  <c r="FLF53" i="8"/>
  <c r="FLG53" i="8"/>
  <c r="FLH53" i="8"/>
  <c r="FLI53" i="8"/>
  <c r="FLJ53" i="8"/>
  <c r="FLK53" i="8"/>
  <c r="FLL53" i="8"/>
  <c r="FLM53" i="8"/>
  <c r="FLN53" i="8"/>
  <c r="FLO53" i="8"/>
  <c r="FLP53" i="8"/>
  <c r="FLQ53" i="8"/>
  <c r="FLR53" i="8"/>
  <c r="FLS53" i="8"/>
  <c r="FLT53" i="8"/>
  <c r="FLU53" i="8"/>
  <c r="FLV53" i="8"/>
  <c r="FLW53" i="8"/>
  <c r="FLX53" i="8"/>
  <c r="FLY53" i="8"/>
  <c r="FLZ53" i="8"/>
  <c r="FMA53" i="8"/>
  <c r="FMB53" i="8"/>
  <c r="FMC53" i="8"/>
  <c r="FMD53" i="8"/>
  <c r="FME53" i="8"/>
  <c r="FMF53" i="8"/>
  <c r="FMG53" i="8"/>
  <c r="FMH53" i="8"/>
  <c r="FMI53" i="8"/>
  <c r="FMJ53" i="8"/>
  <c r="FMK53" i="8"/>
  <c r="FML53" i="8"/>
  <c r="FMM53" i="8"/>
  <c r="FMN53" i="8"/>
  <c r="FMO53" i="8"/>
  <c r="FMP53" i="8"/>
  <c r="FMQ53" i="8"/>
  <c r="FMR53" i="8"/>
  <c r="FMS53" i="8"/>
  <c r="FMT53" i="8"/>
  <c r="FMU53" i="8"/>
  <c r="FMV53" i="8"/>
  <c r="FMW53" i="8"/>
  <c r="FMX53" i="8"/>
  <c r="FMY53" i="8"/>
  <c r="FMZ53" i="8"/>
  <c r="FNA53" i="8"/>
  <c r="FNB53" i="8"/>
  <c r="FNC53" i="8"/>
  <c r="FND53" i="8"/>
  <c r="FNE53" i="8"/>
  <c r="FNF53" i="8"/>
  <c r="FNG53" i="8"/>
  <c r="FNH53" i="8"/>
  <c r="FNI53" i="8"/>
  <c r="FNJ53" i="8"/>
  <c r="FNK53" i="8"/>
  <c r="FNL53" i="8"/>
  <c r="FNM53" i="8"/>
  <c r="FNN53" i="8"/>
  <c r="FNO53" i="8"/>
  <c r="FNP53" i="8"/>
  <c r="FNQ53" i="8"/>
  <c r="FNR53" i="8"/>
  <c r="FNS53" i="8"/>
  <c r="FNT53" i="8"/>
  <c r="FNU53" i="8"/>
  <c r="FNV53" i="8"/>
  <c r="FNW53" i="8"/>
  <c r="FNX53" i="8"/>
  <c r="FNY53" i="8"/>
  <c r="FNZ53" i="8"/>
  <c r="FOA53" i="8"/>
  <c r="FOB53" i="8"/>
  <c r="FOC53" i="8"/>
  <c r="FOD53" i="8"/>
  <c r="FOE53" i="8"/>
  <c r="FOF53" i="8"/>
  <c r="FOG53" i="8"/>
  <c r="FOH53" i="8"/>
  <c r="FOI53" i="8"/>
  <c r="FOJ53" i="8"/>
  <c r="FOK53" i="8"/>
  <c r="FOL53" i="8"/>
  <c r="FOM53" i="8"/>
  <c r="FON53" i="8"/>
  <c r="FOO53" i="8"/>
  <c r="FOP53" i="8"/>
  <c r="FOQ53" i="8"/>
  <c r="FOR53" i="8"/>
  <c r="FOS53" i="8"/>
  <c r="FOT53" i="8"/>
  <c r="FOU53" i="8"/>
  <c r="FOV53" i="8"/>
  <c r="FOW53" i="8"/>
  <c r="FOX53" i="8"/>
  <c r="FOY53" i="8"/>
  <c r="FOZ53" i="8"/>
  <c r="FPA53" i="8"/>
  <c r="FPB53" i="8"/>
  <c r="FPC53" i="8"/>
  <c r="FPD53" i="8"/>
  <c r="FPE53" i="8"/>
  <c r="FPF53" i="8"/>
  <c r="FPG53" i="8"/>
  <c r="FPH53" i="8"/>
  <c r="FPI53" i="8"/>
  <c r="FPJ53" i="8"/>
  <c r="FPK53" i="8"/>
  <c r="FPL53" i="8"/>
  <c r="FPM53" i="8"/>
  <c r="FPN53" i="8"/>
  <c r="FPO53" i="8"/>
  <c r="FPP53" i="8"/>
  <c r="FPQ53" i="8"/>
  <c r="FPR53" i="8"/>
  <c r="FPS53" i="8"/>
  <c r="FPT53" i="8"/>
  <c r="FPU53" i="8"/>
  <c r="FPV53" i="8"/>
  <c r="FPW53" i="8"/>
  <c r="FPX53" i="8"/>
  <c r="FPY53" i="8"/>
  <c r="FPZ53" i="8"/>
  <c r="FQA53" i="8"/>
  <c r="FQB53" i="8"/>
  <c r="FQC53" i="8"/>
  <c r="FQD53" i="8"/>
  <c r="FQE53" i="8"/>
  <c r="FQF53" i="8"/>
  <c r="FQG53" i="8"/>
  <c r="FQH53" i="8"/>
  <c r="FQI53" i="8"/>
  <c r="FQJ53" i="8"/>
  <c r="FQK53" i="8"/>
  <c r="FQL53" i="8"/>
  <c r="FQM53" i="8"/>
  <c r="FQN53" i="8"/>
  <c r="FQO53" i="8"/>
  <c r="FQP53" i="8"/>
  <c r="FQQ53" i="8"/>
  <c r="FQR53" i="8"/>
  <c r="FQS53" i="8"/>
  <c r="FQT53" i="8"/>
  <c r="FQU53" i="8"/>
  <c r="FQV53" i="8"/>
  <c r="FQW53" i="8"/>
  <c r="FQX53" i="8"/>
  <c r="FQY53" i="8"/>
  <c r="FQZ53" i="8"/>
  <c r="FRA53" i="8"/>
  <c r="FRB53" i="8"/>
  <c r="FRC53" i="8"/>
  <c r="FRD53" i="8"/>
  <c r="FRE53" i="8"/>
  <c r="FRF53" i="8"/>
  <c r="FRG53" i="8"/>
  <c r="FRH53" i="8"/>
  <c r="FRI53" i="8"/>
  <c r="FRJ53" i="8"/>
  <c r="FRK53" i="8"/>
  <c r="FRL53" i="8"/>
  <c r="FRM53" i="8"/>
  <c r="FRN53" i="8"/>
  <c r="FRO53" i="8"/>
  <c r="FRP53" i="8"/>
  <c r="FRQ53" i="8"/>
  <c r="FRR53" i="8"/>
  <c r="FRS53" i="8"/>
  <c r="FRT53" i="8"/>
  <c r="FRU53" i="8"/>
  <c r="FRV53" i="8"/>
  <c r="FRW53" i="8"/>
  <c r="FRX53" i="8"/>
  <c r="FRY53" i="8"/>
  <c r="FRZ53" i="8"/>
  <c r="FSA53" i="8"/>
  <c r="FSB53" i="8"/>
  <c r="FSC53" i="8"/>
  <c r="FSD53" i="8"/>
  <c r="FSE53" i="8"/>
  <c r="FSF53" i="8"/>
  <c r="FSG53" i="8"/>
  <c r="FSH53" i="8"/>
  <c r="FSI53" i="8"/>
  <c r="FSJ53" i="8"/>
  <c r="FSK53" i="8"/>
  <c r="FSL53" i="8"/>
  <c r="FSM53" i="8"/>
  <c r="FSN53" i="8"/>
  <c r="FSO53" i="8"/>
  <c r="FSP53" i="8"/>
  <c r="FSQ53" i="8"/>
  <c r="FSR53" i="8"/>
  <c r="FSS53" i="8"/>
  <c r="FST53" i="8"/>
  <c r="FSU53" i="8"/>
  <c r="FSV53" i="8"/>
  <c r="FSW53" i="8"/>
  <c r="FSX53" i="8"/>
  <c r="FSY53" i="8"/>
  <c r="FSZ53" i="8"/>
  <c r="FTA53" i="8"/>
  <c r="FTB53" i="8"/>
  <c r="FTC53" i="8"/>
  <c r="FTD53" i="8"/>
  <c r="FTE53" i="8"/>
  <c r="FTF53" i="8"/>
  <c r="FTG53" i="8"/>
  <c r="FTH53" i="8"/>
  <c r="FTI53" i="8"/>
  <c r="FTJ53" i="8"/>
  <c r="FTK53" i="8"/>
  <c r="FTL53" i="8"/>
  <c r="FTM53" i="8"/>
  <c r="FTN53" i="8"/>
  <c r="FTO53" i="8"/>
  <c r="FTP53" i="8"/>
  <c r="FTQ53" i="8"/>
  <c r="FTR53" i="8"/>
  <c r="FTS53" i="8"/>
  <c r="FTT53" i="8"/>
  <c r="FTU53" i="8"/>
  <c r="FTV53" i="8"/>
  <c r="FTW53" i="8"/>
  <c r="FTX53" i="8"/>
  <c r="FTY53" i="8"/>
  <c r="FTZ53" i="8"/>
  <c r="FUA53" i="8"/>
  <c r="FUB53" i="8"/>
  <c r="FUC53" i="8"/>
  <c r="FUD53" i="8"/>
  <c r="FUE53" i="8"/>
  <c r="FUF53" i="8"/>
  <c r="FUG53" i="8"/>
  <c r="FUH53" i="8"/>
  <c r="FUI53" i="8"/>
  <c r="FUJ53" i="8"/>
  <c r="FUK53" i="8"/>
  <c r="FUL53" i="8"/>
  <c r="FUM53" i="8"/>
  <c r="FUN53" i="8"/>
  <c r="FUO53" i="8"/>
  <c r="FUP53" i="8"/>
  <c r="FUQ53" i="8"/>
  <c r="FUR53" i="8"/>
  <c r="FUS53" i="8"/>
  <c r="FUT53" i="8"/>
  <c r="FUU53" i="8"/>
  <c r="FUV53" i="8"/>
  <c r="FUW53" i="8"/>
  <c r="FUX53" i="8"/>
  <c r="FUY53" i="8"/>
  <c r="FUZ53" i="8"/>
  <c r="FVA53" i="8"/>
  <c r="FVB53" i="8"/>
  <c r="FVC53" i="8"/>
  <c r="FVD53" i="8"/>
  <c r="FVE53" i="8"/>
  <c r="FVF53" i="8"/>
  <c r="FVG53" i="8"/>
  <c r="FVH53" i="8"/>
  <c r="FVI53" i="8"/>
  <c r="FVJ53" i="8"/>
  <c r="FVK53" i="8"/>
  <c r="FVL53" i="8"/>
  <c r="FVM53" i="8"/>
  <c r="FVN53" i="8"/>
  <c r="FVO53" i="8"/>
  <c r="FVP53" i="8"/>
  <c r="FVQ53" i="8"/>
  <c r="FVR53" i="8"/>
  <c r="FVS53" i="8"/>
  <c r="FVT53" i="8"/>
  <c r="FVU53" i="8"/>
  <c r="FVV53" i="8"/>
  <c r="FVW53" i="8"/>
  <c r="FVX53" i="8"/>
  <c r="FVY53" i="8"/>
  <c r="FVZ53" i="8"/>
  <c r="FWA53" i="8"/>
  <c r="FWB53" i="8"/>
  <c r="FWC53" i="8"/>
  <c r="FWD53" i="8"/>
  <c r="FWE53" i="8"/>
  <c r="FWF53" i="8"/>
  <c r="FWG53" i="8"/>
  <c r="FWH53" i="8"/>
  <c r="FWI53" i="8"/>
  <c r="FWJ53" i="8"/>
  <c r="FWK53" i="8"/>
  <c r="FWL53" i="8"/>
  <c r="FWM53" i="8"/>
  <c r="FWN53" i="8"/>
  <c r="FWO53" i="8"/>
  <c r="FWP53" i="8"/>
  <c r="FWQ53" i="8"/>
  <c r="FWR53" i="8"/>
  <c r="FWS53" i="8"/>
  <c r="FWT53" i="8"/>
  <c r="FWU53" i="8"/>
  <c r="FWV53" i="8"/>
  <c r="FWW53" i="8"/>
  <c r="FWX53" i="8"/>
  <c r="FWY53" i="8"/>
  <c r="FWZ53" i="8"/>
  <c r="B1" i="8" a="1"/>
  <c r="B1" i="8" l="1"/>
  <c r="C4610" i="7" l="1"/>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B1" i="2"/>
  <c r="L4" i="7" l="1"/>
  <c r="M4" i="7" s="1"/>
  <c r="N4" i="7" s="1"/>
  <c r="O4" i="7" s="1"/>
  <c r="P4" i="7" s="1"/>
  <c r="Q4" i="7" s="1"/>
  <c r="R4" i="7" s="1"/>
  <c r="S4" i="7" s="1"/>
  <c r="T4" i="7" s="1"/>
  <c r="U4" i="7" s="1"/>
  <c r="V4" i="7" s="1"/>
  <c r="W4" i="7" s="1"/>
  <c r="X4" i="7" s="1"/>
  <c r="Y4" i="7" s="1"/>
  <c r="Z4" i="7" s="1"/>
  <c r="AA4" i="7" s="1"/>
  <c r="AB4" i="7" s="1"/>
  <c r="AC4" i="7" s="1"/>
  <c r="AD4" i="7" s="1"/>
  <c r="AE4" i="7" s="1"/>
  <c r="AF4" i="7" s="1"/>
  <c r="AG4" i="7" s="1"/>
  <c r="AH4" i="7" s="1"/>
  <c r="AI4" i="7" s="1"/>
  <c r="AJ4" i="7" s="1"/>
  <c r="AK4" i="7" s="1"/>
  <c r="AL4" i="7" s="1"/>
  <c r="AM4" i="7" s="1"/>
  <c r="AN4" i="7" s="1"/>
  <c r="AO4" i="7" s="1"/>
  <c r="AP4" i="7" s="1"/>
  <c r="AQ4" i="7" s="1"/>
  <c r="AR4" i="7" s="1"/>
  <c r="AS4" i="7" s="1"/>
  <c r="AT4" i="7" s="1"/>
  <c r="AU4" i="7" s="1"/>
  <c r="AV4" i="7" s="1"/>
  <c r="AW4" i="7" s="1"/>
  <c r="AX4" i="7" s="1"/>
  <c r="AY4" i="7" s="1"/>
  <c r="AZ4" i="7" s="1"/>
  <c r="BA4" i="7" s="1"/>
  <c r="BB4" i="7" s="1"/>
  <c r="BC4" i="7" s="1"/>
  <c r="BD4" i="7" s="1"/>
  <c r="BE4" i="7" s="1"/>
  <c r="BF4" i="7" s="1"/>
  <c r="BG4" i="7" s="1"/>
  <c r="BH4" i="7" s="1"/>
  <c r="BI4" i="7" s="1"/>
  <c r="BJ4" i="7" s="1"/>
  <c r="BK4" i="7" s="1"/>
  <c r="BL4" i="7" s="1"/>
  <c r="BM4" i="7" s="1"/>
  <c r="BN4" i="7" s="1"/>
  <c r="BO4" i="7" s="1"/>
  <c r="BP4" i="7" s="1"/>
  <c r="BQ4" i="7" s="1"/>
  <c r="BR4" i="7" s="1"/>
  <c r="BS4" i="7" s="1"/>
  <c r="BT4" i="7" s="1"/>
  <c r="BU4" i="7" s="1"/>
  <c r="BV4" i="7" s="1"/>
  <c r="BW4" i="7" s="1"/>
  <c r="BX4" i="7" s="1"/>
  <c r="BY4" i="7" s="1"/>
  <c r="BZ4" i="7" s="1"/>
  <c r="CA4" i="7" s="1"/>
  <c r="CB4" i="7" s="1"/>
  <c r="CC4" i="7" s="1"/>
  <c r="CD4" i="7" s="1"/>
  <c r="CE4" i="7" s="1"/>
  <c r="CF4" i="7" s="1"/>
  <c r="CG4" i="7" s="1"/>
  <c r="CH4" i="7" s="1"/>
  <c r="CI4" i="7" s="1"/>
  <c r="CJ4" i="7" s="1"/>
  <c r="CK4" i="7" s="1"/>
  <c r="CL4" i="7" s="1"/>
  <c r="CM4" i="7" s="1"/>
  <c r="CN4" i="7" s="1"/>
  <c r="CO4" i="7" s="1"/>
  <c r="CP4" i="7" s="1"/>
  <c r="CQ4" i="7" s="1"/>
  <c r="CR4" i="7" s="1"/>
  <c r="CS4" i="7" s="1"/>
  <c r="CT4" i="7" s="1"/>
  <c r="CU4" i="7" s="1"/>
  <c r="CV4" i="7" s="1"/>
  <c r="CW4" i="7" s="1"/>
  <c r="CX4" i="7" s="1"/>
  <c r="CY4" i="7" s="1"/>
  <c r="CZ4" i="7" s="1"/>
  <c r="DA4" i="7" s="1"/>
  <c r="DB4" i="7" s="1"/>
  <c r="DC4" i="7" s="1"/>
  <c r="DD4" i="7" s="1"/>
  <c r="DE4" i="7" s="1"/>
  <c r="DF4" i="7" s="1"/>
  <c r="DG4" i="7" s="1"/>
  <c r="DH4" i="7" s="1"/>
  <c r="DI4" i="7" s="1"/>
  <c r="DJ4" i="7" s="1"/>
  <c r="DK4" i="7" s="1"/>
  <c r="DL4" i="7" s="1"/>
  <c r="DM4" i="7" s="1"/>
  <c r="DN4" i="7" s="1"/>
  <c r="DO4" i="7" s="1"/>
  <c r="DP4" i="7" s="1"/>
  <c r="DQ4" i="7" s="1"/>
  <c r="DR4" i="7" s="1"/>
  <c r="DS4" i="7" s="1"/>
  <c r="DT4" i="7" s="1"/>
  <c r="DU4" i="7" s="1"/>
  <c r="DV4" i="7" s="1"/>
  <c r="DW4" i="7" s="1"/>
  <c r="DX4" i="7" s="1"/>
  <c r="DY4" i="7" s="1"/>
  <c r="DZ4" i="7" s="1"/>
  <c r="EA4" i="7" s="1"/>
  <c r="EB4" i="7" s="1"/>
  <c r="EC4" i="7" s="1"/>
  <c r="ED4" i="7" s="1"/>
  <c r="EE4" i="7" s="1"/>
  <c r="EF4" i="7" s="1"/>
  <c r="EG4" i="7" s="1"/>
  <c r="EH4" i="7" s="1"/>
  <c r="EI4" i="7" s="1"/>
  <c r="EJ4" i="7" s="1"/>
  <c r="EK4" i="7" s="1"/>
  <c r="EL4" i="7" s="1"/>
  <c r="EM4" i="7" s="1"/>
  <c r="EN4" i="7" s="1"/>
  <c r="EO4" i="7" s="1"/>
  <c r="EP4" i="7" s="1"/>
  <c r="EQ4" i="7" s="1"/>
  <c r="ER4" i="7" s="1"/>
  <c r="ES4" i="7" s="1"/>
  <c r="ET4" i="7" s="1"/>
  <c r="EU4" i="7" s="1"/>
  <c r="EV4" i="7" s="1"/>
  <c r="EW4" i="7" s="1"/>
  <c r="EX4" i="7" s="1"/>
  <c r="EY4" i="7" s="1"/>
  <c r="EZ4" i="7" s="1"/>
  <c r="FA4" i="7" s="1"/>
  <c r="FB4" i="7" s="1"/>
  <c r="FC4" i="7" s="1"/>
  <c r="FD4" i="7" s="1"/>
  <c r="FE4" i="7" s="1"/>
  <c r="FF4" i="7" s="1"/>
  <c r="FG4" i="7" s="1"/>
  <c r="FH4" i="7" s="1"/>
  <c r="FI4" i="7" s="1"/>
  <c r="FJ4" i="7" s="1"/>
  <c r="FK4" i="7" s="1"/>
  <c r="FL4" i="7" s="1"/>
  <c r="FM4" i="7" s="1"/>
  <c r="FN4" i="7" s="1"/>
  <c r="FO4" i="7" s="1"/>
  <c r="FP4" i="7" s="1"/>
  <c r="FQ4" i="7" s="1"/>
  <c r="FR4" i="7" s="1"/>
  <c r="FS4" i="7" s="1"/>
  <c r="FT4" i="7" s="1"/>
  <c r="FU4" i="7" s="1"/>
  <c r="FV4" i="7" s="1"/>
  <c r="FW4" i="7" s="1"/>
  <c r="FX4" i="7" s="1"/>
  <c r="FY4" i="7" s="1"/>
  <c r="FZ4" i="7" s="1"/>
  <c r="GA4" i="7" s="1"/>
  <c r="GB4" i="7" s="1"/>
  <c r="GC4" i="7" s="1"/>
  <c r="GD4" i="7" s="1"/>
  <c r="GE4" i="7" s="1"/>
  <c r="GF4" i="7" s="1"/>
  <c r="GG4" i="7" s="1"/>
  <c r="GH4" i="7" s="1"/>
  <c r="GI4" i="7" s="1"/>
  <c r="GJ4" i="7" s="1"/>
  <c r="GK4" i="7" s="1"/>
  <c r="GL4" i="7" s="1"/>
  <c r="GM4" i="7" s="1"/>
  <c r="GN4" i="7" s="1"/>
  <c r="GO4" i="7" s="1"/>
  <c r="GP4" i="7" s="1"/>
  <c r="GQ4" i="7" s="1"/>
  <c r="GR4" i="7" s="1"/>
  <c r="GS4" i="7" s="1"/>
  <c r="GT4" i="7" s="1"/>
  <c r="GU4" i="7" s="1"/>
  <c r="GV4" i="7" s="1"/>
  <c r="GW4" i="7" s="1"/>
  <c r="GX4" i="7" s="1"/>
  <c r="GY4" i="7" s="1"/>
  <c r="GZ4" i="7" s="1"/>
  <c r="HA4" i="7" s="1"/>
  <c r="HB4" i="7" s="1"/>
  <c r="HC4" i="7" s="1"/>
  <c r="HD4" i="7" s="1"/>
  <c r="HE4" i="7" s="1"/>
  <c r="HF4" i="7" s="1"/>
  <c r="HG4" i="7" s="1"/>
  <c r="HH4" i="7" s="1"/>
  <c r="HI4" i="7" s="1"/>
  <c r="HJ4" i="7" s="1"/>
  <c r="HK4" i="7" s="1"/>
  <c r="HL4" i="7" s="1"/>
  <c r="HM4" i="7" s="1"/>
  <c r="HN4" i="7" s="1"/>
  <c r="HO4" i="7" s="1"/>
  <c r="HP4" i="7" s="1"/>
  <c r="HQ4" i="7" s="1"/>
  <c r="HR4" i="7" s="1"/>
  <c r="HS4" i="7" s="1"/>
  <c r="HT4" i="7" s="1"/>
  <c r="HU4" i="7" s="1"/>
  <c r="HV4" i="7" s="1"/>
  <c r="HW4" i="7" s="1"/>
  <c r="HX4" i="7" s="1"/>
  <c r="HY4" i="7" s="1"/>
  <c r="HZ4" i="7" s="1"/>
  <c r="IA4" i="7" s="1"/>
  <c r="IB4" i="7" s="1"/>
  <c r="IC4" i="7" s="1"/>
  <c r="ID4" i="7" s="1"/>
  <c r="IE4" i="7" s="1"/>
  <c r="IF4" i="7" s="1"/>
  <c r="IG4" i="7" s="1"/>
  <c r="IH4" i="7" s="1"/>
  <c r="II4" i="7" s="1"/>
  <c r="IJ4" i="7" s="1"/>
  <c r="IK4" i="7" s="1"/>
  <c r="IL4" i="7" s="1"/>
  <c r="IM4" i="7" s="1"/>
  <c r="IN4" i="7" s="1"/>
  <c r="IO4" i="7" s="1"/>
  <c r="IP4" i="7" s="1"/>
  <c r="IQ4" i="7" s="1"/>
  <c r="IR4" i="7" s="1"/>
  <c r="IS4" i="7" s="1"/>
  <c r="IT4" i="7" s="1"/>
  <c r="IU4" i="7" s="1"/>
  <c r="IV4" i="7" s="1"/>
  <c r="IW4" i="7" s="1"/>
  <c r="IX4" i="7" s="1"/>
  <c r="IY4" i="7" s="1"/>
  <c r="IZ4" i="7" s="1"/>
  <c r="JA4" i="7" s="1"/>
  <c r="JB4" i="7" s="1"/>
  <c r="JC4" i="7" s="1"/>
  <c r="JD4" i="7" s="1"/>
  <c r="JE4" i="7" s="1"/>
  <c r="JF4" i="7" s="1"/>
  <c r="JG4" i="7" s="1"/>
  <c r="JH4" i="7" s="1"/>
  <c r="JI4" i="7" s="1"/>
  <c r="JJ4" i="7" s="1"/>
  <c r="JK4" i="7" s="1"/>
  <c r="JL4" i="7" s="1"/>
  <c r="JM4" i="7" s="1"/>
  <c r="JN4" i="7" s="1"/>
  <c r="JO4" i="7" s="1"/>
  <c r="JP4" i="7" s="1"/>
  <c r="JQ4" i="7" s="1"/>
  <c r="JR4" i="7" s="1"/>
  <c r="JS4" i="7" s="1"/>
  <c r="JT4" i="7" s="1"/>
  <c r="JU4" i="7" s="1"/>
  <c r="JV4" i="7" s="1"/>
  <c r="JW4" i="7" s="1"/>
  <c r="JX4" i="7" s="1"/>
  <c r="JY4" i="7" s="1"/>
  <c r="JZ4" i="7" s="1"/>
  <c r="KA4" i="7" s="1"/>
  <c r="KB4" i="7" s="1"/>
  <c r="KC4" i="7" s="1"/>
  <c r="KD4" i="7" s="1"/>
  <c r="KE4" i="7" s="1"/>
  <c r="KF4" i="7" s="1"/>
  <c r="KG4" i="7" s="1"/>
  <c r="KH4" i="7" s="1"/>
  <c r="KI4" i="7" s="1"/>
  <c r="KJ4" i="7" s="1"/>
  <c r="KK4" i="7" s="1"/>
  <c r="KL4" i="7" s="1"/>
  <c r="KM4" i="7" s="1"/>
  <c r="KN4" i="7" s="1"/>
  <c r="KO4" i="7" s="1"/>
  <c r="KP4" i="7" s="1"/>
  <c r="KQ4" i="7" s="1"/>
  <c r="KR4" i="7" s="1"/>
  <c r="KS4" i="7" s="1"/>
  <c r="KT4" i="7" s="1"/>
  <c r="KU4" i="7" s="1"/>
  <c r="KV4" i="7" s="1"/>
  <c r="KW4" i="7" s="1"/>
  <c r="KX4" i="7" s="1"/>
  <c r="KY4" i="7" s="1"/>
  <c r="KZ4" i="7" s="1"/>
  <c r="LA4" i="7" s="1"/>
  <c r="LB4" i="7" s="1"/>
  <c r="LC4" i="7" s="1"/>
  <c r="LD4" i="7" s="1"/>
  <c r="LE4" i="7" s="1"/>
  <c r="LF4" i="7" s="1"/>
  <c r="LG4" i="7" s="1"/>
  <c r="LH4" i="7" s="1"/>
  <c r="LI4" i="7" s="1"/>
  <c r="LJ4" i="7" s="1"/>
  <c r="LK4" i="7" s="1"/>
  <c r="LL4" i="7" s="1"/>
  <c r="LM4" i="7" s="1"/>
  <c r="LN4" i="7" s="1"/>
  <c r="LO4" i="7" s="1"/>
  <c r="LP4" i="7" s="1"/>
  <c r="LQ4" i="7" s="1"/>
  <c r="LR4" i="7" s="1"/>
  <c r="LS4" i="7" s="1"/>
  <c r="LT4" i="7" s="1"/>
  <c r="LU4" i="7" s="1"/>
  <c r="LV4" i="7" s="1"/>
  <c r="LW4" i="7" s="1"/>
  <c r="LX4" i="7" s="1"/>
  <c r="LY4" i="7" s="1"/>
  <c r="LZ4" i="7" s="1"/>
  <c r="MA4" i="7" s="1"/>
  <c r="MB4" i="7" s="1"/>
  <c r="MC4" i="7" s="1"/>
  <c r="MD4" i="7" s="1"/>
  <c r="ME4" i="7" s="1"/>
  <c r="MF4" i="7" s="1"/>
  <c r="MG4" i="7" s="1"/>
  <c r="MH4" i="7" s="1"/>
  <c r="MI4" i="7" s="1"/>
  <c r="MJ4" i="7" s="1"/>
  <c r="MK4" i="7" s="1"/>
  <c r="ML4" i="7" s="1"/>
  <c r="MM4" i="7" s="1"/>
  <c r="MN4" i="7" s="1"/>
  <c r="MO4" i="7" s="1"/>
  <c r="MP4" i="7" s="1"/>
  <c r="MQ4" i="7" s="1"/>
  <c r="MR4" i="7" s="1"/>
  <c r="MS4" i="7" s="1"/>
  <c r="MT4" i="7" s="1"/>
  <c r="MU4" i="7" s="1"/>
  <c r="MV4" i="7" s="1"/>
  <c r="MW4" i="7" s="1"/>
  <c r="MX4" i="7" s="1"/>
  <c r="MY4" i="7" s="1"/>
  <c r="MZ4" i="7" s="1"/>
  <c r="NA4" i="7" s="1"/>
  <c r="NB4" i="7" s="1"/>
  <c r="NC4" i="7" s="1"/>
  <c r="ND4" i="7" s="1"/>
  <c r="NE4" i="7" s="1"/>
  <c r="NF4" i="7" s="1"/>
  <c r="NG4" i="7" s="1"/>
  <c r="NH4" i="7" s="1"/>
  <c r="NI4" i="7" s="1"/>
  <c r="NJ4" i="7" s="1"/>
  <c r="NK4" i="7" s="1"/>
  <c r="NL4" i="7" s="1"/>
  <c r="NM4" i="7" s="1"/>
  <c r="NN4" i="7" s="1"/>
  <c r="NO4" i="7" s="1"/>
  <c r="NP4" i="7" s="1"/>
  <c r="NQ4" i="7" s="1"/>
  <c r="NR4" i="7" s="1"/>
  <c r="NS4" i="7" s="1"/>
  <c r="NT4" i="7" s="1"/>
  <c r="NU4" i="7" s="1"/>
  <c r="NV4" i="7" s="1"/>
  <c r="NW4" i="7" s="1"/>
  <c r="NX4" i="7" s="1"/>
  <c r="NY4" i="7" s="1"/>
  <c r="NZ4" i="7" s="1"/>
  <c r="OA4" i="7" s="1"/>
  <c r="OB4" i="7" s="1"/>
  <c r="OC4" i="7" s="1"/>
  <c r="OD4" i="7" s="1"/>
  <c r="OE4" i="7" s="1"/>
  <c r="OF4" i="7" s="1"/>
  <c r="OG4" i="7" s="1"/>
  <c r="OH4" i="7" s="1"/>
  <c r="OI4" i="7" s="1"/>
  <c r="OJ4" i="7" s="1"/>
  <c r="OK4" i="7" s="1"/>
  <c r="OL4" i="7" s="1"/>
  <c r="OM4" i="7" s="1"/>
  <c r="ON4" i="7" s="1"/>
  <c r="OO4" i="7" s="1"/>
  <c r="OP4" i="7" s="1"/>
  <c r="OQ4" i="7" s="1"/>
  <c r="OR4" i="7" s="1"/>
  <c r="OS4" i="7" s="1"/>
  <c r="OT4" i="7" s="1"/>
  <c r="OU4" i="7" s="1"/>
  <c r="OV4" i="7" s="1"/>
  <c r="OW4" i="7" s="1"/>
  <c r="OX4" i="7" s="1"/>
  <c r="OY4" i="7" s="1"/>
  <c r="OZ4" i="7" s="1"/>
  <c r="PA4" i="7" s="1"/>
  <c r="PB4" i="7" s="1"/>
  <c r="PC4" i="7" s="1"/>
  <c r="PD4" i="7" s="1"/>
  <c r="PE4" i="7" s="1"/>
  <c r="PF4" i="7" s="1"/>
  <c r="PG4" i="7" s="1"/>
  <c r="PH4" i="7" s="1"/>
  <c r="PI4" i="7" s="1"/>
  <c r="PJ4" i="7" s="1"/>
  <c r="PK4" i="7" s="1"/>
  <c r="PL4" i="7" s="1"/>
  <c r="PM4" i="7" s="1"/>
  <c r="PN4" i="7" s="1"/>
  <c r="PO4" i="7" s="1"/>
  <c r="PP4" i="7" s="1"/>
  <c r="PQ4" i="7" s="1"/>
  <c r="PR4" i="7" s="1"/>
  <c r="PS4" i="7" s="1"/>
  <c r="PT4" i="7" s="1"/>
  <c r="PU4" i="7" s="1"/>
  <c r="PV4" i="7" s="1"/>
  <c r="PW4" i="7" s="1"/>
  <c r="PX4" i="7" s="1"/>
  <c r="PY4" i="7" s="1"/>
  <c r="PZ4" i="7" s="1"/>
  <c r="QA4" i="7" s="1"/>
  <c r="QB4" i="7" s="1"/>
  <c r="QC4" i="7" s="1"/>
  <c r="QD4" i="7" s="1"/>
  <c r="QE4" i="7" s="1"/>
  <c r="QF4" i="7" s="1"/>
  <c r="QG4" i="7" s="1"/>
  <c r="QH4" i="7" s="1"/>
  <c r="QI4" i="7" s="1"/>
  <c r="QJ4" i="7" s="1"/>
  <c r="QK4" i="7" s="1"/>
  <c r="QL4" i="7" s="1"/>
  <c r="QM4" i="7" s="1"/>
  <c r="QN4" i="7" s="1"/>
  <c r="QO4" i="7" s="1"/>
  <c r="QP4" i="7" s="1"/>
  <c r="QQ4" i="7" s="1"/>
  <c r="QR4" i="7" s="1"/>
  <c r="QS4" i="7" s="1"/>
  <c r="QT4" i="7" s="1"/>
  <c r="QU4" i="7" s="1"/>
  <c r="QV4" i="7" s="1"/>
  <c r="QW4" i="7" s="1"/>
  <c r="QX4" i="7" s="1"/>
  <c r="QY4" i="7" s="1"/>
  <c r="QZ4" i="7" s="1"/>
  <c r="RA4" i="7" s="1"/>
  <c r="RB4" i="7" s="1"/>
  <c r="RC4" i="7" s="1"/>
  <c r="RD4" i="7" s="1"/>
  <c r="RE4" i="7" s="1"/>
  <c r="RF4" i="7" s="1"/>
  <c r="RG4" i="7" s="1"/>
  <c r="RH4" i="7" s="1"/>
  <c r="RI4" i="7" s="1"/>
  <c r="RJ4" i="7" s="1"/>
  <c r="RK4" i="7" s="1"/>
  <c r="RL4" i="7" s="1"/>
  <c r="RM4" i="7" s="1"/>
  <c r="RN4" i="7" s="1"/>
  <c r="RO4" i="7" s="1"/>
  <c r="RP4" i="7" s="1"/>
  <c r="RQ4" i="7" s="1"/>
  <c r="RR4" i="7" s="1"/>
  <c r="RS4" i="7" s="1"/>
  <c r="RT4" i="7" s="1"/>
  <c r="RU4" i="7" s="1"/>
  <c r="RV4" i="7" s="1"/>
  <c r="RW4" i="7" s="1"/>
  <c r="RX4" i="7" s="1"/>
  <c r="RY4" i="7" s="1"/>
  <c r="RZ4" i="7" s="1"/>
  <c r="SA4" i="7" s="1"/>
  <c r="SB4" i="7" s="1"/>
  <c r="SC4" i="7" s="1"/>
  <c r="SD4" i="7" s="1"/>
  <c r="SE4" i="7" s="1"/>
  <c r="SF4" i="7" s="1"/>
  <c r="SG4" i="7" s="1"/>
  <c r="SH4" i="7" s="1"/>
  <c r="SI4" i="7" s="1"/>
  <c r="SJ4" i="7" s="1"/>
  <c r="SK4" i="7" s="1"/>
  <c r="SL4" i="7" s="1"/>
  <c r="SM4" i="7" s="1"/>
  <c r="SN4" i="7" s="1"/>
  <c r="SO4" i="7" s="1"/>
  <c r="SP4" i="7" s="1"/>
  <c r="SQ4" i="7" s="1"/>
  <c r="SR4" i="7" s="1"/>
  <c r="SS4" i="7" s="1"/>
  <c r="ST4" i="7" s="1"/>
  <c r="SU4" i="7" s="1"/>
  <c r="SV4" i="7" s="1"/>
  <c r="SW4" i="7" s="1"/>
  <c r="SX4" i="7" s="1"/>
  <c r="SY4" i="7" s="1"/>
  <c r="SZ4" i="7" s="1"/>
  <c r="TA4" i="7" s="1"/>
  <c r="TB4" i="7" s="1"/>
  <c r="TC4" i="7" s="1"/>
  <c r="TD4" i="7" s="1"/>
  <c r="TE4" i="7" s="1"/>
  <c r="TF4" i="7" s="1"/>
  <c r="TG4" i="7" s="1"/>
  <c r="TH4" i="7" s="1"/>
  <c r="TI4" i="7" s="1"/>
  <c r="TJ4" i="7" s="1"/>
  <c r="TK4" i="7" s="1"/>
  <c r="TL4" i="7" s="1"/>
  <c r="TM4" i="7" s="1"/>
  <c r="TN4" i="7" s="1"/>
  <c r="TO4" i="7" s="1"/>
  <c r="TP4" i="7" s="1"/>
  <c r="TQ4" i="7" s="1"/>
  <c r="TR4" i="7" s="1"/>
  <c r="TS4" i="7" s="1"/>
  <c r="TT4" i="7" s="1"/>
  <c r="TU4" i="7" s="1"/>
  <c r="TV4" i="7" s="1"/>
  <c r="TW4" i="7" s="1"/>
  <c r="TX4" i="7" s="1"/>
  <c r="TY4" i="7" s="1"/>
  <c r="TZ4" i="7" s="1"/>
  <c r="UA4" i="7" s="1"/>
  <c r="UB4" i="7" s="1"/>
  <c r="UC4" i="7" s="1"/>
  <c r="UD4" i="7" s="1"/>
  <c r="UE4" i="7" s="1"/>
  <c r="UF4" i="7" s="1"/>
  <c r="UG4" i="7" s="1"/>
  <c r="UH4" i="7" s="1"/>
  <c r="UI4" i="7" s="1"/>
  <c r="UJ4" i="7" s="1"/>
  <c r="UK4" i="7" s="1"/>
  <c r="UL4" i="7" s="1"/>
  <c r="UM4" i="7" s="1"/>
  <c r="UN4" i="7" s="1"/>
  <c r="UO4" i="7" s="1"/>
  <c r="UP4" i="7" s="1"/>
  <c r="UQ4" i="7" s="1"/>
  <c r="UR4" i="7" s="1"/>
  <c r="US4" i="7" s="1"/>
  <c r="UT4" i="7" s="1"/>
  <c r="UU4" i="7" s="1"/>
  <c r="UV4" i="7" s="1"/>
  <c r="UW4" i="7" s="1"/>
  <c r="UX4" i="7" s="1"/>
  <c r="UY4" i="7" s="1"/>
  <c r="UZ4" i="7" s="1"/>
  <c r="VA4" i="7" s="1"/>
  <c r="VB4" i="7" s="1"/>
  <c r="VC4" i="7" s="1"/>
  <c r="VD4" i="7" s="1"/>
  <c r="VE4" i="7" s="1"/>
  <c r="VF4" i="7" s="1"/>
  <c r="VG4" i="7" s="1"/>
  <c r="VH4" i="7" s="1"/>
  <c r="VI4" i="7" s="1"/>
  <c r="VJ4" i="7" s="1"/>
  <c r="VK4" i="7" s="1"/>
  <c r="VL4" i="7" s="1"/>
  <c r="VM4" i="7" s="1"/>
  <c r="VN4" i="7" s="1"/>
  <c r="VO4" i="7" s="1"/>
  <c r="VP4" i="7" s="1"/>
  <c r="VQ4" i="7" s="1"/>
  <c r="VR4" i="7" s="1"/>
  <c r="VS4" i="7" s="1"/>
  <c r="VT4" i="7" s="1"/>
  <c r="VU4" i="7" s="1"/>
  <c r="VV4" i="7" s="1"/>
  <c r="VW4" i="7" s="1"/>
  <c r="VX4" i="7" s="1"/>
  <c r="VY4" i="7" s="1"/>
  <c r="VZ4" i="7" s="1"/>
  <c r="WA4" i="7" s="1"/>
  <c r="WB4" i="7" s="1"/>
  <c r="WC4" i="7" s="1"/>
  <c r="WD4" i="7" s="1"/>
  <c r="WE4" i="7" s="1"/>
  <c r="WF4" i="7" s="1"/>
  <c r="WG4" i="7" s="1"/>
  <c r="WH4" i="7" s="1"/>
  <c r="WI4" i="7" s="1"/>
  <c r="WJ4" i="7" s="1"/>
  <c r="WK4" i="7" s="1"/>
  <c r="WL4" i="7" s="1"/>
  <c r="WM4" i="7" s="1"/>
  <c r="WN4" i="7" s="1"/>
  <c r="WO4" i="7" s="1"/>
  <c r="WP4" i="7" s="1"/>
  <c r="WQ4" i="7" s="1"/>
  <c r="WR4" i="7" s="1"/>
  <c r="WS4" i="7" s="1"/>
  <c r="WT4" i="7" s="1"/>
  <c r="WU4" i="7" s="1"/>
  <c r="WV4" i="7" s="1"/>
  <c r="WW4" i="7" s="1"/>
  <c r="WX4" i="7" s="1"/>
  <c r="WY4" i="7" s="1"/>
  <c r="WZ4" i="7" s="1"/>
  <c r="XA4" i="7" s="1"/>
  <c r="XB4" i="7" s="1"/>
  <c r="XC4" i="7" s="1"/>
  <c r="XD4" i="7" s="1"/>
  <c r="XE4" i="7" s="1"/>
  <c r="XF4" i="7" s="1"/>
  <c r="XG4" i="7" s="1"/>
  <c r="XH4" i="7" s="1"/>
  <c r="XI4" i="7" s="1"/>
  <c r="XJ4" i="7" s="1"/>
  <c r="XK4" i="7" s="1"/>
  <c r="XL4" i="7" s="1"/>
  <c r="XM4" i="7" s="1"/>
  <c r="XN4" i="7" s="1"/>
  <c r="XO4" i="7" s="1"/>
  <c r="XP4" i="7" s="1"/>
  <c r="XQ4" i="7" s="1"/>
  <c r="XR4" i="7" s="1"/>
  <c r="XS4" i="7" s="1"/>
  <c r="XT4" i="7" s="1"/>
  <c r="XU4" i="7" s="1"/>
  <c r="XV4" i="7" s="1"/>
  <c r="XW4" i="7" s="1"/>
  <c r="XX4" i="7" s="1"/>
  <c r="XY4" i="7" s="1"/>
  <c r="XZ4" i="7" s="1"/>
  <c r="YA4" i="7" s="1"/>
  <c r="YB4" i="7" s="1"/>
  <c r="YC4" i="7" s="1"/>
  <c r="YD4" i="7" s="1"/>
  <c r="YE4" i="7" s="1"/>
  <c r="YF4" i="7" s="1"/>
  <c r="YG4" i="7" s="1"/>
  <c r="YH4" i="7" s="1"/>
  <c r="YI4" i="7" s="1"/>
  <c r="YJ4" i="7" s="1"/>
  <c r="YK4" i="7" s="1"/>
  <c r="YL4" i="7" s="1"/>
  <c r="YM4" i="7" s="1"/>
  <c r="YN4" i="7" s="1"/>
  <c r="YO4" i="7" s="1"/>
  <c r="YP4" i="7" s="1"/>
  <c r="YQ4" i="7" s="1"/>
  <c r="YR4" i="7" s="1"/>
  <c r="YS4" i="7" s="1"/>
  <c r="YT4" i="7" s="1"/>
  <c r="YU4" i="7" s="1"/>
  <c r="YV4" i="7" s="1"/>
  <c r="YW4" i="7" s="1"/>
  <c r="YX4" i="7" s="1"/>
  <c r="YY4" i="7" s="1"/>
  <c r="YZ4" i="7" s="1"/>
  <c r="ZA4" i="7" s="1"/>
  <c r="ZB4" i="7" s="1"/>
  <c r="ZC4" i="7" s="1"/>
  <c r="ZD4" i="7" s="1"/>
  <c r="ZE4" i="7" s="1"/>
  <c r="ZF4" i="7" s="1"/>
  <c r="ZG4" i="7" s="1"/>
  <c r="ZH4" i="7" s="1"/>
  <c r="ZI4" i="7" s="1"/>
  <c r="ZJ4" i="7" s="1"/>
  <c r="ZK4" i="7" s="1"/>
  <c r="ZL4" i="7" s="1"/>
  <c r="ZM4" i="7" s="1"/>
  <c r="ZN4" i="7" s="1"/>
  <c r="ZO4" i="7" s="1"/>
  <c r="ZP4" i="7" s="1"/>
  <c r="ZQ4" i="7" s="1"/>
  <c r="ZR4" i="7" s="1"/>
  <c r="ZS4" i="7" s="1"/>
  <c r="ZT4" i="7" s="1"/>
  <c r="ZU4" i="7" s="1"/>
  <c r="ZV4" i="7" s="1"/>
  <c r="ZW4" i="7" s="1"/>
  <c r="ZX4" i="7" s="1"/>
  <c r="ZY4" i="7" s="1"/>
  <c r="ZZ4" i="7" s="1"/>
  <c r="AAA4" i="7" s="1"/>
  <c r="AAB4" i="7" s="1"/>
  <c r="AAC4" i="7" s="1"/>
  <c r="AAD4" i="7" s="1"/>
  <c r="AAE4" i="7" s="1"/>
  <c r="AAF4" i="7" s="1"/>
  <c r="AAG4" i="7" s="1"/>
  <c r="AAH4" i="7" s="1"/>
  <c r="AAI4" i="7" s="1"/>
  <c r="AAJ4" i="7" s="1"/>
  <c r="AAK4" i="7" s="1"/>
  <c r="AAL4" i="7" s="1"/>
  <c r="AAM4" i="7" s="1"/>
  <c r="AAN4" i="7" s="1"/>
  <c r="AAO4" i="7" s="1"/>
  <c r="AAP4" i="7" s="1"/>
  <c r="AAQ4" i="7" s="1"/>
  <c r="AAR4" i="7" s="1"/>
  <c r="AAS4" i="7" s="1"/>
  <c r="AAT4" i="7" s="1"/>
  <c r="AAU4" i="7" s="1"/>
  <c r="AAV4" i="7" s="1"/>
  <c r="AAW4" i="7" s="1"/>
  <c r="AAX4" i="7" s="1"/>
  <c r="AAY4" i="7" s="1"/>
  <c r="AAZ4" i="7" s="1"/>
  <c r="ABA4" i="7" s="1"/>
  <c r="ABB4" i="7" s="1"/>
  <c r="ABC4" i="7" s="1"/>
  <c r="ABD4" i="7" s="1"/>
  <c r="ABE4" i="7" s="1"/>
  <c r="ABF4" i="7" s="1"/>
  <c r="ABG4" i="7" s="1"/>
  <c r="ABH4" i="7" s="1"/>
  <c r="ABI4" i="7" s="1"/>
  <c r="ABJ4" i="7" s="1"/>
  <c r="ABK4" i="7" s="1"/>
  <c r="ABL4" i="7" s="1"/>
  <c r="ABM4" i="7" s="1"/>
  <c r="ABN4" i="7" s="1"/>
  <c r="ABO4" i="7" s="1"/>
  <c r="ABP4" i="7" s="1"/>
  <c r="ABQ4" i="7" s="1"/>
  <c r="ABR4" i="7" s="1"/>
  <c r="ABS4" i="7" s="1"/>
  <c r="ABT4" i="7" s="1"/>
  <c r="ABU4" i="7" s="1"/>
  <c r="ABV4" i="7" s="1"/>
  <c r="ABW4" i="7" s="1"/>
  <c r="ABX4" i="7" s="1"/>
  <c r="ABY4" i="7" s="1"/>
  <c r="ABZ4" i="7" s="1"/>
  <c r="ACA4" i="7" s="1"/>
  <c r="ACB4" i="7" s="1"/>
  <c r="ACC4" i="7" s="1"/>
  <c r="ACD4" i="7" s="1"/>
  <c r="ACE4" i="7" s="1"/>
  <c r="ACF4" i="7" s="1"/>
  <c r="ACG4" i="7" s="1"/>
  <c r="ACH4" i="7" s="1"/>
  <c r="ACI4" i="7" s="1"/>
  <c r="ACJ4" i="7" s="1"/>
  <c r="ACK4" i="7" s="1"/>
  <c r="ACL4" i="7" s="1"/>
  <c r="ACM4" i="7" s="1"/>
  <c r="ACN4" i="7" s="1"/>
  <c r="ACO4" i="7" s="1"/>
  <c r="ACP4" i="7" s="1"/>
  <c r="ACQ4" i="7" s="1"/>
  <c r="ACR4" i="7" s="1"/>
  <c r="ACS4" i="7" s="1"/>
  <c r="ACT4" i="7" s="1"/>
  <c r="ACU4" i="7" s="1"/>
  <c r="ACV4" i="7" s="1"/>
  <c r="ACW4" i="7" s="1"/>
  <c r="ACX4" i="7" s="1"/>
  <c r="ACY4" i="7" s="1"/>
  <c r="ACZ4" i="7" s="1"/>
  <c r="ADA4" i="7" s="1"/>
  <c r="ADB4" i="7" s="1"/>
  <c r="ADC4" i="7" s="1"/>
  <c r="ADD4" i="7" s="1"/>
  <c r="ADE4" i="7" s="1"/>
  <c r="ADF4" i="7" s="1"/>
  <c r="ADG4" i="7" s="1"/>
  <c r="ADH4" i="7" s="1"/>
  <c r="ADI4" i="7" s="1"/>
  <c r="ADJ4" i="7" s="1"/>
  <c r="ADK4" i="7" s="1"/>
  <c r="ADL4" i="7" s="1"/>
  <c r="ADM4" i="7" s="1"/>
  <c r="ADN4" i="7" s="1"/>
  <c r="ADO4" i="7" s="1"/>
  <c r="ADP4" i="7" s="1"/>
  <c r="ADQ4" i="7" s="1"/>
  <c r="ADR4" i="7" s="1"/>
  <c r="ADS4" i="7" s="1"/>
  <c r="ADT4" i="7" s="1"/>
  <c r="ADU4" i="7" s="1"/>
  <c r="ADV4" i="7" s="1"/>
  <c r="ADW4" i="7" s="1"/>
  <c r="ADX4" i="7" s="1"/>
  <c r="ADY4" i="7" s="1"/>
  <c r="ADZ4" i="7" s="1"/>
  <c r="AEA4" i="7" s="1"/>
  <c r="AEB4" i="7" s="1"/>
  <c r="AEC4" i="7" s="1"/>
  <c r="AED4" i="7" s="1"/>
  <c r="AEE4" i="7" s="1"/>
  <c r="AEF4" i="7" s="1"/>
  <c r="AEG4" i="7" s="1"/>
  <c r="AEH4" i="7" s="1"/>
  <c r="AEI4" i="7" s="1"/>
  <c r="AEJ4" i="7" s="1"/>
  <c r="AEK4" i="7" s="1"/>
  <c r="AEL4" i="7" s="1"/>
  <c r="AEM4" i="7" s="1"/>
  <c r="AEN4" i="7" s="1"/>
  <c r="AEO4" i="7" s="1"/>
  <c r="AEP4" i="7" s="1"/>
  <c r="AEQ4" i="7" s="1"/>
  <c r="AER4" i="7" s="1"/>
  <c r="AES4" i="7" s="1"/>
  <c r="AET4" i="7" s="1"/>
  <c r="AEU4" i="7" s="1"/>
  <c r="AEV4" i="7" s="1"/>
  <c r="AEW4" i="7" s="1"/>
  <c r="AEX4" i="7" s="1"/>
  <c r="AEY4" i="7" s="1"/>
  <c r="AEZ4" i="7" s="1"/>
  <c r="AFA4" i="7" s="1"/>
  <c r="AFB4" i="7" s="1"/>
  <c r="AFC4" i="7" s="1"/>
  <c r="AFD4" i="7" s="1"/>
  <c r="AFE4" i="7" s="1"/>
  <c r="AFF4" i="7" s="1"/>
  <c r="AFG4" i="7" s="1"/>
  <c r="AFH4" i="7" s="1"/>
  <c r="AFI4" i="7" s="1"/>
  <c r="AFJ4" i="7" s="1"/>
  <c r="AFK4" i="7" s="1"/>
  <c r="AFL4" i="7" s="1"/>
  <c r="AFM4" i="7" s="1"/>
  <c r="AFN4" i="7" s="1"/>
  <c r="AFO4" i="7" s="1"/>
  <c r="AFP4" i="7" s="1"/>
  <c r="AFQ4" i="7" s="1"/>
  <c r="AFR4" i="7" s="1"/>
  <c r="AFS4" i="7" s="1"/>
  <c r="AFT4" i="7" s="1"/>
  <c r="AFU4" i="7" s="1"/>
  <c r="AFV4" i="7" s="1"/>
  <c r="AFW4" i="7" s="1"/>
  <c r="AFX4" i="7" s="1"/>
  <c r="AFY4" i="7" s="1"/>
  <c r="AFZ4" i="7" s="1"/>
  <c r="AGA4" i="7" s="1"/>
  <c r="AGB4" i="7" s="1"/>
  <c r="AGC4" i="7" s="1"/>
  <c r="AGD4" i="7" s="1"/>
  <c r="AGE4" i="7" s="1"/>
  <c r="AGF4" i="7" s="1"/>
  <c r="AGG4" i="7" s="1"/>
  <c r="AGH4" i="7" s="1"/>
  <c r="AGI4" i="7" s="1"/>
  <c r="AGJ4" i="7" s="1"/>
  <c r="AGK4" i="7" s="1"/>
  <c r="AGL4" i="7" s="1"/>
  <c r="AGM4" i="7" s="1"/>
  <c r="AGN4" i="7" s="1"/>
  <c r="AGO4" i="7" s="1"/>
  <c r="AGP4" i="7" s="1"/>
  <c r="AGQ4" i="7" s="1"/>
  <c r="AGR4" i="7" s="1"/>
  <c r="AGS4" i="7" s="1"/>
  <c r="AGT4" i="7" s="1"/>
  <c r="AGU4" i="7" s="1"/>
  <c r="AGV4" i="7" s="1"/>
  <c r="AGW4" i="7" s="1"/>
  <c r="AGX4" i="7" s="1"/>
  <c r="AGY4" i="7" s="1"/>
  <c r="AGZ4" i="7" s="1"/>
  <c r="AHA4" i="7" s="1"/>
  <c r="AHB4" i="7" s="1"/>
  <c r="AHC4" i="7" s="1"/>
  <c r="AHD4" i="7" s="1"/>
  <c r="AHE4" i="7" s="1"/>
  <c r="AHF4" i="7" s="1"/>
  <c r="AHG4" i="7" s="1"/>
  <c r="AHH4" i="7" s="1"/>
  <c r="AHI4" i="7" s="1"/>
  <c r="AHJ4" i="7" s="1"/>
  <c r="AHK4" i="7" s="1"/>
  <c r="AHL4" i="7" s="1"/>
  <c r="AHM4" i="7" s="1"/>
  <c r="AHN4" i="7" s="1"/>
  <c r="AHO4" i="7" s="1"/>
  <c r="AHP4" i="7" s="1"/>
  <c r="AHQ4" i="7" s="1"/>
  <c r="AHR4" i="7" s="1"/>
  <c r="AHS4" i="7" s="1"/>
  <c r="AHT4" i="7" s="1"/>
  <c r="AHU4" i="7" s="1"/>
  <c r="AHV4" i="7" s="1"/>
  <c r="AHW4" i="7" s="1"/>
  <c r="AHX4" i="7" s="1"/>
  <c r="AHY4" i="7" s="1"/>
  <c r="AHZ4" i="7" s="1"/>
  <c r="AIA4" i="7" s="1"/>
  <c r="AIB4" i="7" s="1"/>
  <c r="AIC4" i="7" s="1"/>
  <c r="AID4" i="7" s="1"/>
  <c r="AIE4" i="7" s="1"/>
  <c r="AIF4" i="7" s="1"/>
  <c r="AIG4" i="7" s="1"/>
  <c r="AIH4" i="7" s="1"/>
  <c r="AII4" i="7" s="1"/>
  <c r="AIJ4" i="7" s="1"/>
  <c r="AIK4" i="7" s="1"/>
  <c r="AIL4" i="7" s="1"/>
  <c r="AIM4" i="7" s="1"/>
  <c r="AIN4" i="7" s="1"/>
  <c r="AIO4" i="7" s="1"/>
  <c r="AIP4" i="7" s="1"/>
  <c r="AIQ4" i="7" s="1"/>
  <c r="AIR4" i="7" s="1"/>
  <c r="AIS4" i="7" s="1"/>
  <c r="AIT4" i="7" s="1"/>
  <c r="AIU4" i="7" s="1"/>
  <c r="AIV4" i="7" s="1"/>
  <c r="AIW4" i="7" s="1"/>
  <c r="AIX4" i="7" s="1"/>
  <c r="AIY4" i="7" s="1"/>
  <c r="AIZ4" i="7" s="1"/>
  <c r="AJA4" i="7" s="1"/>
  <c r="AJB4" i="7" s="1"/>
  <c r="AJC4" i="7" s="1"/>
  <c r="AJD4" i="7" s="1"/>
  <c r="AJE4" i="7" s="1"/>
  <c r="AJF4" i="7" s="1"/>
  <c r="AJG4" i="7" s="1"/>
  <c r="AJH4" i="7" s="1"/>
  <c r="AJI4" i="7" s="1"/>
  <c r="AJJ4" i="7" s="1"/>
  <c r="AJK4" i="7" s="1"/>
  <c r="AJL4" i="7" s="1"/>
  <c r="AJM4" i="7" s="1"/>
  <c r="AJN4" i="7" s="1"/>
  <c r="AJO4" i="7" s="1"/>
  <c r="AJP4" i="7" s="1"/>
  <c r="AJQ4" i="7" s="1"/>
  <c r="AJR4" i="7" s="1"/>
  <c r="AJS4" i="7" s="1"/>
  <c r="AJT4" i="7" s="1"/>
  <c r="AJU4" i="7" s="1"/>
  <c r="AJV4" i="7" s="1"/>
  <c r="AJW4" i="7" s="1"/>
  <c r="AJX4" i="7" s="1"/>
  <c r="AJY4" i="7" s="1"/>
  <c r="AJZ4" i="7" s="1"/>
  <c r="AKA4" i="7" s="1"/>
  <c r="AKB4" i="7" s="1"/>
  <c r="AKC4" i="7" s="1"/>
  <c r="AKD4" i="7" s="1"/>
  <c r="AKE4" i="7" s="1"/>
  <c r="AKF4" i="7" s="1"/>
  <c r="AKG4" i="7" s="1"/>
  <c r="AKH4" i="7" s="1"/>
  <c r="AKI4" i="7" s="1"/>
  <c r="AKJ4" i="7" s="1"/>
  <c r="AKK4" i="7" s="1"/>
  <c r="AKL4" i="7" s="1"/>
  <c r="AKM4" i="7" s="1"/>
  <c r="AKN4" i="7" s="1"/>
  <c r="AKO4" i="7" s="1"/>
  <c r="AKP4" i="7" s="1"/>
  <c r="AKQ4" i="7" s="1"/>
  <c r="AKR4" i="7" s="1"/>
  <c r="AKS4" i="7" s="1"/>
  <c r="AKT4" i="7" s="1"/>
  <c r="AKU4" i="7" s="1"/>
  <c r="AKV4" i="7" s="1"/>
  <c r="AKW4" i="7" s="1"/>
  <c r="AKX4" i="7" s="1"/>
  <c r="AKY4" i="7" s="1"/>
  <c r="AKZ4" i="7" s="1"/>
  <c r="ALA4" i="7" s="1"/>
  <c r="ALB4" i="7" s="1"/>
  <c r="ALC4" i="7" s="1"/>
  <c r="ALD4" i="7" s="1"/>
  <c r="ALE4" i="7" s="1"/>
  <c r="ALF4" i="7" s="1"/>
  <c r="ALG4" i="7" s="1"/>
  <c r="ALH4" i="7" s="1"/>
  <c r="ALI4" i="7" s="1"/>
  <c r="ALJ4" i="7" s="1"/>
  <c r="ALK4" i="7" s="1"/>
  <c r="ALL4" i="7" s="1"/>
  <c r="ALM4" i="7" s="1"/>
  <c r="ALN4" i="7" s="1"/>
  <c r="ALO4" i="7" s="1"/>
  <c r="ALP4" i="7" s="1"/>
  <c r="ALQ4" i="7" s="1"/>
  <c r="ALR4" i="7" s="1"/>
  <c r="ALS4" i="7" s="1"/>
  <c r="ALT4" i="7" s="1"/>
  <c r="ALU4" i="7" s="1"/>
  <c r="ALV4" i="7" s="1"/>
  <c r="ALW4" i="7" s="1"/>
  <c r="ALX4" i="7" s="1"/>
  <c r="ALY4" i="7" s="1"/>
  <c r="ALZ4" i="7" s="1"/>
  <c r="AMA4" i="7" s="1"/>
  <c r="AMB4" i="7" s="1"/>
  <c r="AMC4" i="7" s="1"/>
  <c r="AMD4" i="7" s="1"/>
  <c r="AME4" i="7" s="1"/>
  <c r="AMF4" i="7" s="1"/>
  <c r="AMG4" i="7" s="1"/>
  <c r="AMH4" i="7" s="1"/>
  <c r="AMI4" i="7" s="1"/>
  <c r="AMJ4" i="7" s="1"/>
  <c r="AMK4" i="7" s="1"/>
  <c r="AML4" i="7" s="1"/>
  <c r="AMM4" i="7" s="1"/>
  <c r="AMN4" i="7" s="1"/>
  <c r="AMO4" i="7" s="1"/>
  <c r="AMP4" i="7" s="1"/>
  <c r="AMQ4" i="7" s="1"/>
  <c r="AMR4" i="7" s="1"/>
  <c r="AMS4" i="7" s="1"/>
  <c r="AMT4" i="7" s="1"/>
  <c r="AMU4" i="7" s="1"/>
  <c r="AMV4" i="7" s="1"/>
  <c r="AMW4" i="7" s="1"/>
  <c r="AMX4" i="7" s="1"/>
  <c r="AMY4" i="7" s="1"/>
  <c r="AMZ4" i="7" s="1"/>
  <c r="ANA4" i="7" s="1"/>
  <c r="ANB4" i="7" s="1"/>
  <c r="ANC4" i="7" s="1"/>
  <c r="AND4" i="7" s="1"/>
  <c r="ANE4" i="7" s="1"/>
  <c r="ANF4" i="7" s="1"/>
  <c r="ANG4" i="7" s="1"/>
  <c r="ANH4" i="7" s="1"/>
  <c r="ANI4" i="7" s="1"/>
  <c r="ANJ4" i="7" s="1"/>
  <c r="ANK4" i="7" s="1"/>
  <c r="ANL4" i="7" s="1"/>
  <c r="ANM4" i="7" s="1"/>
  <c r="ANN4" i="7" s="1"/>
  <c r="ANO4" i="7" s="1"/>
  <c r="ANP4" i="7" s="1"/>
  <c r="ANQ4" i="7" s="1"/>
  <c r="ANR4" i="7" s="1"/>
  <c r="ANS4" i="7" s="1"/>
  <c r="ANT4" i="7" s="1"/>
  <c r="ANU4" i="7" s="1"/>
  <c r="ANV4" i="7" s="1"/>
  <c r="ANW4" i="7" s="1"/>
  <c r="ANX4" i="7" s="1"/>
  <c r="ANY4" i="7" s="1"/>
  <c r="ANZ4" i="7" s="1"/>
  <c r="AOA4" i="7" s="1"/>
  <c r="AOB4" i="7" s="1"/>
  <c r="AOC4" i="7" s="1"/>
  <c r="AOD4" i="7" s="1"/>
  <c r="AOE4" i="7" s="1"/>
  <c r="AOF4" i="7" s="1"/>
  <c r="AOG4" i="7" s="1"/>
  <c r="AOH4" i="7" s="1"/>
  <c r="AOI4" i="7" s="1"/>
  <c r="AOJ4" i="7" s="1"/>
  <c r="AOK4" i="7" s="1"/>
  <c r="AOL4" i="7" s="1"/>
  <c r="AOM4" i="7" s="1"/>
  <c r="AON4" i="7" s="1"/>
  <c r="AOO4" i="7" s="1"/>
  <c r="AOP4" i="7" s="1"/>
  <c r="AOQ4" i="7" s="1"/>
  <c r="AOR4" i="7" s="1"/>
  <c r="AOS4" i="7" s="1"/>
  <c r="AOT4" i="7" s="1"/>
  <c r="AOU4" i="7" s="1"/>
  <c r="AOV4" i="7" s="1"/>
  <c r="AOW4" i="7" s="1"/>
  <c r="AOX4" i="7" s="1"/>
  <c r="AOY4" i="7" s="1"/>
  <c r="AOZ4" i="7" s="1"/>
  <c r="APA4" i="7" s="1"/>
  <c r="APB4" i="7" s="1"/>
  <c r="APC4" i="7" s="1"/>
  <c r="APD4" i="7" s="1"/>
  <c r="APE4" i="7" s="1"/>
  <c r="APF4" i="7" s="1"/>
  <c r="APG4" i="7" s="1"/>
  <c r="APH4" i="7" s="1"/>
  <c r="API4" i="7" s="1"/>
  <c r="APJ4" i="7" s="1"/>
  <c r="APK4" i="7" s="1"/>
  <c r="APL4" i="7" s="1"/>
  <c r="APM4" i="7" s="1"/>
  <c r="APN4" i="7" s="1"/>
  <c r="APO4" i="7" s="1"/>
  <c r="APP4" i="7" s="1"/>
  <c r="APQ4" i="7" s="1"/>
  <c r="APR4" i="7" s="1"/>
  <c r="APS4" i="7" s="1"/>
  <c r="APT4" i="7" s="1"/>
  <c r="APU4" i="7" s="1"/>
  <c r="APV4" i="7" s="1"/>
  <c r="APW4" i="7" s="1"/>
  <c r="APX4" i="7" s="1"/>
  <c r="APY4" i="7" s="1"/>
  <c r="APZ4" i="7" s="1"/>
  <c r="AQA4" i="7" s="1"/>
  <c r="AQB4" i="7" s="1"/>
  <c r="AQC4" i="7" s="1"/>
  <c r="AQD4" i="7" s="1"/>
  <c r="AQE4" i="7" s="1"/>
  <c r="AQF4" i="7" s="1"/>
  <c r="AQG4" i="7" s="1"/>
  <c r="AQH4" i="7" s="1"/>
  <c r="AQI4" i="7" s="1"/>
  <c r="AQJ4" i="7" s="1"/>
  <c r="AQK4" i="7" s="1"/>
  <c r="AQL4" i="7" s="1"/>
  <c r="AQM4" i="7" s="1"/>
  <c r="AQN4" i="7" s="1"/>
  <c r="AQO4" i="7" s="1"/>
  <c r="AQP4" i="7" s="1"/>
  <c r="AQQ4" i="7" s="1"/>
  <c r="AQR4" i="7" s="1"/>
  <c r="AQS4" i="7" s="1"/>
  <c r="AQT4" i="7" s="1"/>
  <c r="AQU4" i="7" s="1"/>
  <c r="AQV4" i="7" s="1"/>
  <c r="AQW4" i="7" s="1"/>
  <c r="AQX4" i="7" s="1"/>
  <c r="AQY4" i="7" s="1"/>
  <c r="AQZ4" i="7" s="1"/>
  <c r="ARA4" i="7" s="1"/>
  <c r="ARB4" i="7" s="1"/>
  <c r="ARC4" i="7" s="1"/>
  <c r="ARD4" i="7" s="1"/>
  <c r="ARE4" i="7" s="1"/>
  <c r="ARF4" i="7" s="1"/>
  <c r="ARG4" i="7" s="1"/>
  <c r="ARH4" i="7" s="1"/>
  <c r="ARI4" i="7" s="1"/>
  <c r="ARJ4" i="7" s="1"/>
  <c r="ARK4" i="7" s="1"/>
  <c r="ARL4" i="7" s="1"/>
  <c r="ARM4" i="7" s="1"/>
  <c r="ARN4" i="7" s="1"/>
  <c r="ARO4" i="7" s="1"/>
  <c r="ARP4" i="7" s="1"/>
  <c r="ARQ4" i="7" s="1"/>
  <c r="ARR4" i="7" s="1"/>
  <c r="ARS4" i="7" s="1"/>
  <c r="ART4" i="7" s="1"/>
  <c r="ARU4" i="7" s="1"/>
  <c r="ARV4" i="7" s="1"/>
  <c r="ARW4" i="7" s="1"/>
  <c r="ARX4" i="7" s="1"/>
  <c r="ARY4" i="7" s="1"/>
  <c r="ARZ4" i="7" s="1"/>
  <c r="ASA4" i="7" s="1"/>
  <c r="ASB4" i="7" s="1"/>
  <c r="ASC4" i="7" s="1"/>
  <c r="ASD4" i="7" s="1"/>
  <c r="ASE4" i="7" s="1"/>
  <c r="ASF4" i="7" s="1"/>
  <c r="ASG4" i="7" s="1"/>
  <c r="ASH4" i="7" s="1"/>
  <c r="ASI4" i="7" s="1"/>
  <c r="ASJ4" i="7" s="1"/>
  <c r="ASK4" i="7" s="1"/>
  <c r="ASL4" i="7" s="1"/>
  <c r="ASM4" i="7" s="1"/>
  <c r="ASN4" i="7" s="1"/>
  <c r="ASO4" i="7" s="1"/>
  <c r="ASP4" i="7" s="1"/>
  <c r="ASQ4" i="7" s="1"/>
  <c r="ASR4" i="7" s="1"/>
  <c r="ASS4" i="7" s="1"/>
  <c r="AST4" i="7" s="1"/>
  <c r="ASU4" i="7" s="1"/>
  <c r="ASV4" i="7" s="1"/>
  <c r="ASW4" i="7" s="1"/>
  <c r="ASX4" i="7" s="1"/>
  <c r="ASY4" i="7" s="1"/>
  <c r="ASZ4" i="7" s="1"/>
  <c r="ATA4" i="7" s="1"/>
  <c r="ATB4" i="7" s="1"/>
  <c r="ATC4" i="7" s="1"/>
  <c r="ATD4" i="7" s="1"/>
  <c r="ATE4" i="7" s="1"/>
  <c r="ATF4" i="7" s="1"/>
  <c r="ATG4" i="7" s="1"/>
  <c r="ATH4" i="7" s="1"/>
  <c r="ATI4" i="7" s="1"/>
  <c r="ATJ4" i="7" s="1"/>
  <c r="ATK4" i="7" s="1"/>
  <c r="ATL4" i="7" s="1"/>
  <c r="ATM4" i="7" s="1"/>
  <c r="ATN4" i="7" s="1"/>
  <c r="ATO4" i="7" s="1"/>
  <c r="ATP4" i="7" s="1"/>
  <c r="ATQ4" i="7" s="1"/>
  <c r="ATR4" i="7" s="1"/>
  <c r="ATS4" i="7" s="1"/>
  <c r="ATT4" i="7" s="1"/>
  <c r="ATU4" i="7" s="1"/>
  <c r="ATV4" i="7" s="1"/>
  <c r="ATW4" i="7" s="1"/>
  <c r="ATX4" i="7" s="1"/>
  <c r="ATY4" i="7" s="1"/>
  <c r="ATZ4" i="7" s="1"/>
  <c r="AUA4" i="7" s="1"/>
  <c r="AUB4" i="7" s="1"/>
  <c r="AUC4" i="7" s="1"/>
  <c r="AUD4" i="7" s="1"/>
  <c r="AUE4" i="7" s="1"/>
  <c r="AUF4" i="7" s="1"/>
  <c r="AUG4" i="7" s="1"/>
  <c r="AUH4" i="7" s="1"/>
  <c r="AUI4" i="7" s="1"/>
  <c r="AUJ4" i="7" s="1"/>
  <c r="AUK4" i="7" s="1"/>
  <c r="AUL4" i="7" s="1"/>
  <c r="AUM4" i="7" s="1"/>
  <c r="AUN4" i="7" s="1"/>
  <c r="AUO4" i="7" s="1"/>
  <c r="AUP4" i="7" s="1"/>
  <c r="AUQ4" i="7" s="1"/>
  <c r="AUR4" i="7" s="1"/>
  <c r="AUS4" i="7" s="1"/>
  <c r="AUT4" i="7" s="1"/>
  <c r="AUU4" i="7" s="1"/>
  <c r="AUV4" i="7" s="1"/>
  <c r="AUW4" i="7" s="1"/>
  <c r="AUX4" i="7" s="1"/>
  <c r="AUY4" i="7" s="1"/>
  <c r="AUZ4" i="7" s="1"/>
  <c r="AVA4" i="7" s="1"/>
  <c r="AVB4" i="7" s="1"/>
  <c r="AVC4" i="7" s="1"/>
  <c r="AVD4" i="7" s="1"/>
  <c r="AVE4" i="7" s="1"/>
  <c r="AVF4" i="7" s="1"/>
  <c r="AVG4" i="7" s="1"/>
  <c r="AVH4" i="7" s="1"/>
  <c r="AVI4" i="7" s="1"/>
  <c r="AVJ4" i="7" s="1"/>
  <c r="AVK4" i="7" s="1"/>
  <c r="AVL4" i="7" s="1"/>
  <c r="AVM4" i="7" s="1"/>
  <c r="AVN4" i="7" s="1"/>
  <c r="AVO4" i="7" s="1"/>
  <c r="AVP4" i="7" s="1"/>
  <c r="AVQ4" i="7" s="1"/>
  <c r="AVR4" i="7" s="1"/>
  <c r="AVS4" i="7" s="1"/>
  <c r="AVT4" i="7" s="1"/>
  <c r="AVU4" i="7" s="1"/>
  <c r="AVV4" i="7" s="1"/>
  <c r="AVW4" i="7" s="1"/>
  <c r="AVX4" i="7" s="1"/>
  <c r="AVY4" i="7" s="1"/>
  <c r="AVZ4" i="7" s="1"/>
  <c r="AWA4" i="7" s="1"/>
  <c r="AWB4" i="7" s="1"/>
  <c r="AWC4" i="7" s="1"/>
  <c r="AWD4" i="7" s="1"/>
  <c r="AWE4" i="7" s="1"/>
  <c r="AWF4" i="7" s="1"/>
  <c r="AWG4" i="7" s="1"/>
  <c r="AWH4" i="7" s="1"/>
  <c r="AWI4" i="7" s="1"/>
  <c r="AWJ4" i="7" s="1"/>
  <c r="AWK4" i="7" s="1"/>
  <c r="AWL4" i="7" s="1"/>
  <c r="AWM4" i="7" s="1"/>
  <c r="AWN4" i="7" s="1"/>
  <c r="AWO4" i="7" s="1"/>
  <c r="AWP4" i="7" s="1"/>
  <c r="AWQ4" i="7" s="1"/>
  <c r="AWR4" i="7" s="1"/>
  <c r="AWS4" i="7" s="1"/>
  <c r="AWT4" i="7" s="1"/>
  <c r="AWU4" i="7" s="1"/>
  <c r="AWV4" i="7" s="1"/>
  <c r="AWW4" i="7" s="1"/>
  <c r="AWX4" i="7" s="1"/>
  <c r="AWY4" i="7" s="1"/>
  <c r="AWZ4" i="7" s="1"/>
  <c r="AXA4" i="7" s="1"/>
  <c r="AXB4" i="7" s="1"/>
  <c r="AXC4" i="7" s="1"/>
  <c r="AXD4" i="7" s="1"/>
  <c r="AXE4" i="7" s="1"/>
  <c r="AXF4" i="7" s="1"/>
  <c r="AXG4" i="7" s="1"/>
  <c r="AXH4" i="7" s="1"/>
  <c r="AXI4" i="7" s="1"/>
  <c r="AXJ4" i="7" s="1"/>
  <c r="AXK4" i="7" s="1"/>
  <c r="AXL4" i="7" s="1"/>
  <c r="AXM4" i="7" s="1"/>
  <c r="AXN4" i="7" s="1"/>
  <c r="AXO4" i="7" s="1"/>
  <c r="AXP4" i="7" s="1"/>
  <c r="AXQ4" i="7" s="1"/>
  <c r="AXR4" i="7" s="1"/>
  <c r="AXS4" i="7" s="1"/>
  <c r="AXT4" i="7" s="1"/>
  <c r="AXU4" i="7" s="1"/>
  <c r="AXV4" i="7" s="1"/>
  <c r="AXW4" i="7" s="1"/>
  <c r="AXX4" i="7" s="1"/>
  <c r="AXY4" i="7" s="1"/>
  <c r="AXZ4" i="7" s="1"/>
  <c r="AYA4" i="7" s="1"/>
  <c r="AYB4" i="7" s="1"/>
  <c r="AYC4" i="7" s="1"/>
  <c r="AYD4" i="7" s="1"/>
  <c r="AYE4" i="7" s="1"/>
  <c r="AYF4" i="7" s="1"/>
  <c r="AYG4" i="7" s="1"/>
  <c r="AYH4" i="7" s="1"/>
  <c r="AYI4" i="7" s="1"/>
  <c r="AYJ4" i="7" s="1"/>
  <c r="AYK4" i="7" s="1"/>
  <c r="AYL4" i="7" s="1"/>
  <c r="AYM4" i="7" s="1"/>
  <c r="AYN4" i="7" s="1"/>
  <c r="AYO4" i="7" s="1"/>
  <c r="AYP4" i="7" s="1"/>
  <c r="AYQ4" i="7" s="1"/>
  <c r="AYR4" i="7" s="1"/>
  <c r="AYS4" i="7" s="1"/>
  <c r="AYT4" i="7" s="1"/>
  <c r="AYU4" i="7" s="1"/>
  <c r="AYV4" i="7" s="1"/>
  <c r="AYW4" i="7" s="1"/>
  <c r="AYX4" i="7" s="1"/>
  <c r="AYY4" i="7" s="1"/>
  <c r="AYZ4" i="7" s="1"/>
  <c r="AZA4" i="7" s="1"/>
  <c r="AZB4" i="7" s="1"/>
  <c r="AZC4" i="7" s="1"/>
  <c r="AZD4" i="7" s="1"/>
  <c r="AZE4" i="7" s="1"/>
  <c r="AZF4" i="7" s="1"/>
  <c r="AZG4" i="7" s="1"/>
  <c r="AZH4" i="7" s="1"/>
  <c r="AZI4" i="7" s="1"/>
  <c r="AZJ4" i="7" s="1"/>
  <c r="AZK4" i="7" s="1"/>
  <c r="AZL4" i="7" s="1"/>
  <c r="AZM4" i="7" s="1"/>
  <c r="AZN4" i="7" s="1"/>
  <c r="AZO4" i="7" s="1"/>
  <c r="AZP4" i="7" s="1"/>
  <c r="AZQ4" i="7" s="1"/>
  <c r="AZR4" i="7" s="1"/>
  <c r="AZS4" i="7" s="1"/>
  <c r="AZT4" i="7" s="1"/>
  <c r="AZU4" i="7" s="1"/>
  <c r="AZV4" i="7" s="1"/>
  <c r="AZW4" i="7" s="1"/>
  <c r="AZX4" i="7" s="1"/>
  <c r="AZY4" i="7" s="1"/>
  <c r="AZZ4" i="7" s="1"/>
  <c r="BAA4" i="7" s="1"/>
  <c r="BAB4" i="7" s="1"/>
  <c r="BAC4" i="7" s="1"/>
  <c r="BAD4" i="7" s="1"/>
  <c r="BAE4" i="7" s="1"/>
  <c r="BAF4" i="7" s="1"/>
  <c r="BAG4" i="7" s="1"/>
  <c r="BAH4" i="7" s="1"/>
  <c r="BAI4" i="7" s="1"/>
  <c r="BAJ4" i="7" s="1"/>
  <c r="BAK4" i="7" s="1"/>
  <c r="BAL4" i="7" s="1"/>
  <c r="BAM4" i="7" s="1"/>
  <c r="BAN4" i="7" s="1"/>
  <c r="BAO4" i="7" s="1"/>
  <c r="BAP4" i="7" s="1"/>
  <c r="BAQ4" i="7" s="1"/>
  <c r="BAR4" i="7" s="1"/>
  <c r="BAS4" i="7" s="1"/>
  <c r="BAT4" i="7" s="1"/>
  <c r="BAU4" i="7" s="1"/>
  <c r="BAV4" i="7" s="1"/>
  <c r="BAW4" i="7" s="1"/>
  <c r="BAX4" i="7" s="1"/>
  <c r="BAY4" i="7" s="1"/>
  <c r="BAZ4" i="7" s="1"/>
  <c r="BBA4" i="7" s="1"/>
  <c r="BBB4" i="7" s="1"/>
  <c r="BBC4" i="7" s="1"/>
  <c r="BBD4" i="7" s="1"/>
  <c r="BBE4" i="7" s="1"/>
  <c r="BBF4" i="7" s="1"/>
  <c r="BBG4" i="7" s="1"/>
  <c r="BBH4" i="7" s="1"/>
  <c r="BBI4" i="7" s="1"/>
  <c r="BBJ4" i="7" s="1"/>
  <c r="BBK4" i="7" s="1"/>
  <c r="BBL4" i="7" s="1"/>
  <c r="BBM4" i="7" s="1"/>
  <c r="BBN4" i="7" s="1"/>
  <c r="BBO4" i="7" s="1"/>
  <c r="BBP4" i="7" s="1"/>
  <c r="BBQ4" i="7" s="1"/>
  <c r="BBR4" i="7" s="1"/>
  <c r="BBS4" i="7" s="1"/>
  <c r="BBT4" i="7" s="1"/>
  <c r="BBU4" i="7" s="1"/>
  <c r="BBV4" i="7" s="1"/>
  <c r="BBW4" i="7" s="1"/>
  <c r="BBX4" i="7" s="1"/>
  <c r="BBY4" i="7" s="1"/>
  <c r="BBZ4" i="7" s="1"/>
  <c r="BCA4" i="7" s="1"/>
  <c r="BCB4" i="7" s="1"/>
  <c r="BCC4" i="7" s="1"/>
  <c r="BCD4" i="7" s="1"/>
  <c r="BCE4" i="7" s="1"/>
  <c r="BCF4" i="7" s="1"/>
  <c r="BCG4" i="7" s="1"/>
  <c r="BCH4" i="7" s="1"/>
  <c r="BCI4" i="7" s="1"/>
  <c r="BCJ4" i="7" s="1"/>
  <c r="BCK4" i="7" s="1"/>
  <c r="BCL4" i="7" s="1"/>
  <c r="BCM4" i="7" s="1"/>
  <c r="BCN4" i="7" s="1"/>
  <c r="BCO4" i="7" s="1"/>
  <c r="BCP4" i="7" s="1"/>
  <c r="BCQ4" i="7" s="1"/>
  <c r="BCR4" i="7" s="1"/>
  <c r="BCS4" i="7" s="1"/>
  <c r="BCT4" i="7" s="1"/>
  <c r="BCU4" i="7" s="1"/>
  <c r="BCV4" i="7" s="1"/>
  <c r="BCW4" i="7" s="1"/>
  <c r="BCX4" i="7" s="1"/>
  <c r="BCY4" i="7" s="1"/>
  <c r="BCZ4" i="7" s="1"/>
  <c r="BDA4" i="7" s="1"/>
  <c r="BDB4" i="7" s="1"/>
  <c r="BDC4" i="7" s="1"/>
  <c r="BDD4" i="7" s="1"/>
  <c r="BDE4" i="7" s="1"/>
  <c r="BDF4" i="7" s="1"/>
  <c r="BDG4" i="7" s="1"/>
  <c r="BDH4" i="7" s="1"/>
  <c r="BDI4" i="7" s="1"/>
  <c r="BDJ4" i="7" s="1"/>
  <c r="BDK4" i="7" s="1"/>
  <c r="BDL4" i="7" s="1"/>
  <c r="BDM4" i="7" s="1"/>
  <c r="BDN4" i="7" s="1"/>
  <c r="BDO4" i="7" s="1"/>
  <c r="BDP4" i="7" s="1"/>
  <c r="BDQ4" i="7" s="1"/>
  <c r="BDR4" i="7" s="1"/>
  <c r="BDS4" i="7" s="1"/>
  <c r="BDT4" i="7" s="1"/>
  <c r="BDU4" i="7" s="1"/>
  <c r="BDV4" i="7" s="1"/>
  <c r="BDW4" i="7" s="1"/>
  <c r="BDX4" i="7" s="1"/>
  <c r="BDY4" i="7" s="1"/>
  <c r="BDZ4" i="7" s="1"/>
  <c r="BEA4" i="7" s="1"/>
  <c r="BEB4" i="7" s="1"/>
  <c r="BEC4" i="7" s="1"/>
  <c r="BED4" i="7" s="1"/>
  <c r="BEE4" i="7" s="1"/>
  <c r="BEF4" i="7" s="1"/>
  <c r="BEG4" i="7" s="1"/>
  <c r="BEH4" i="7" s="1"/>
  <c r="BEI4" i="7" s="1"/>
  <c r="BEJ4" i="7" s="1"/>
  <c r="BEK4" i="7" s="1"/>
  <c r="BEL4" i="7" s="1"/>
  <c r="BEM4" i="7" s="1"/>
  <c r="BEN4" i="7" s="1"/>
  <c r="BEO4" i="7" s="1"/>
  <c r="BEP4" i="7" s="1"/>
  <c r="BEQ4" i="7" s="1"/>
  <c r="BER4" i="7" s="1"/>
  <c r="BES4" i="7" s="1"/>
  <c r="BET4" i="7" s="1"/>
  <c r="BEU4" i="7" s="1"/>
  <c r="BEV4" i="7" s="1"/>
  <c r="BEW4" i="7" s="1"/>
  <c r="BEX4" i="7" s="1"/>
  <c r="BEY4" i="7" s="1"/>
  <c r="BEZ4" i="7" s="1"/>
  <c r="BFA4" i="7" s="1"/>
  <c r="BFB4" i="7" s="1"/>
  <c r="BFC4" i="7" s="1"/>
  <c r="BFD4" i="7" s="1"/>
  <c r="BFE4" i="7" s="1"/>
  <c r="BFF4" i="7" s="1"/>
  <c r="BFG4" i="7" s="1"/>
  <c r="BFH4" i="7" s="1"/>
  <c r="BFI4" i="7" s="1"/>
  <c r="BFJ4" i="7" s="1"/>
  <c r="BFK4" i="7" s="1"/>
  <c r="BFL4" i="7" s="1"/>
  <c r="BFM4" i="7" s="1"/>
  <c r="BFN4" i="7" s="1"/>
  <c r="BFO4" i="7" s="1"/>
  <c r="BFP4" i="7" s="1"/>
  <c r="BFQ4" i="7" s="1"/>
  <c r="BFR4" i="7" s="1"/>
  <c r="BFS4" i="7" s="1"/>
  <c r="BFT4" i="7" s="1"/>
  <c r="BFU4" i="7" s="1"/>
  <c r="BFV4" i="7" s="1"/>
  <c r="BFW4" i="7" s="1"/>
  <c r="BFX4" i="7" s="1"/>
  <c r="BFY4" i="7" s="1"/>
  <c r="BFZ4" i="7" s="1"/>
  <c r="BGA4" i="7" s="1"/>
  <c r="BGB4" i="7" s="1"/>
  <c r="BGC4" i="7" s="1"/>
  <c r="BGD4" i="7" s="1"/>
  <c r="BGE4" i="7" s="1"/>
  <c r="BGF4" i="7" s="1"/>
  <c r="BGG4" i="7" s="1"/>
  <c r="BGH4" i="7" s="1"/>
  <c r="BGI4" i="7" s="1"/>
  <c r="BGJ4" i="7" s="1"/>
  <c r="BGK4" i="7" s="1"/>
  <c r="BGL4" i="7" s="1"/>
  <c r="BGM4" i="7" s="1"/>
  <c r="BGN4" i="7" s="1"/>
  <c r="BGO4" i="7" s="1"/>
  <c r="BGP4" i="7" s="1"/>
  <c r="BGQ4" i="7" s="1"/>
  <c r="BGR4" i="7" s="1"/>
  <c r="BGS4" i="7" s="1"/>
  <c r="BGT4" i="7" s="1"/>
  <c r="BGU4" i="7" s="1"/>
  <c r="BGV4" i="7" s="1"/>
  <c r="BGW4" i="7" s="1"/>
  <c r="BGX4" i="7" s="1"/>
  <c r="BGY4" i="7" s="1"/>
  <c r="BGZ4" i="7" s="1"/>
  <c r="BHA4" i="7" s="1"/>
  <c r="BHB4" i="7" s="1"/>
  <c r="BHC4" i="7" s="1"/>
  <c r="BHD4" i="7" s="1"/>
  <c r="BHE4" i="7" s="1"/>
  <c r="BHF4" i="7" s="1"/>
  <c r="BHG4" i="7" s="1"/>
  <c r="BHH4" i="7" s="1"/>
  <c r="BHI4" i="7" s="1"/>
  <c r="BHJ4" i="7" s="1"/>
  <c r="BHK4" i="7" s="1"/>
  <c r="BHL4" i="7" s="1"/>
  <c r="BHM4" i="7" s="1"/>
  <c r="BHN4" i="7" s="1"/>
  <c r="BHO4" i="7" s="1"/>
  <c r="BHP4" i="7" s="1"/>
  <c r="BHQ4" i="7" s="1"/>
  <c r="BHR4" i="7" s="1"/>
  <c r="BHS4" i="7" s="1"/>
  <c r="BHT4" i="7" s="1"/>
  <c r="BHU4" i="7" s="1"/>
  <c r="BHV4" i="7" s="1"/>
  <c r="BHW4" i="7" s="1"/>
  <c r="BHX4" i="7" s="1"/>
  <c r="BHY4" i="7" s="1"/>
  <c r="BHZ4" i="7" s="1"/>
  <c r="BIA4" i="7" s="1"/>
  <c r="BIB4" i="7" s="1"/>
  <c r="BIC4" i="7" s="1"/>
  <c r="BID4" i="7" s="1"/>
  <c r="BIE4" i="7" s="1"/>
  <c r="BIF4" i="7" s="1"/>
  <c r="BIG4" i="7" s="1"/>
  <c r="BIH4" i="7" s="1"/>
  <c r="BII4" i="7" s="1"/>
  <c r="BIJ4" i="7" s="1"/>
  <c r="BIK4" i="7" s="1"/>
  <c r="BIL4" i="7" s="1"/>
  <c r="BIM4" i="7" s="1"/>
  <c r="BIN4" i="7" s="1"/>
  <c r="BIO4" i="7" s="1"/>
  <c r="BIP4" i="7" s="1"/>
  <c r="BIQ4" i="7" s="1"/>
  <c r="BIR4" i="7" s="1"/>
  <c r="BIS4" i="7" s="1"/>
  <c r="BIT4" i="7" s="1"/>
  <c r="BIU4" i="7" s="1"/>
  <c r="BIV4" i="7" s="1"/>
  <c r="BIW4" i="7" s="1"/>
  <c r="BIX4" i="7" s="1"/>
  <c r="BIY4" i="7" s="1"/>
  <c r="BIZ4" i="7" s="1"/>
  <c r="BJA4" i="7" s="1"/>
  <c r="BJB4" i="7" s="1"/>
  <c r="BJC4" i="7" s="1"/>
  <c r="BJD4" i="7" s="1"/>
  <c r="BJE4" i="7" s="1"/>
  <c r="BJF4" i="7" s="1"/>
  <c r="BJG4" i="7" s="1"/>
  <c r="BJH4" i="7" s="1"/>
  <c r="BJI4" i="7" s="1"/>
  <c r="BJJ4" i="7" s="1"/>
  <c r="BJK4" i="7" s="1"/>
  <c r="BJL4" i="7" s="1"/>
  <c r="BJM4" i="7" s="1"/>
  <c r="BJN4" i="7" s="1"/>
  <c r="BJO4" i="7" s="1"/>
  <c r="BJP4" i="7" s="1"/>
  <c r="BJQ4" i="7" s="1"/>
  <c r="BJR4" i="7" s="1"/>
  <c r="BJS4" i="7" s="1"/>
  <c r="BJT4" i="7" s="1"/>
  <c r="BJU4" i="7" s="1"/>
  <c r="BJV4" i="7" s="1"/>
  <c r="BJW4" i="7" s="1"/>
  <c r="BJX4" i="7" s="1"/>
  <c r="BJY4" i="7" s="1"/>
  <c r="BJZ4" i="7" s="1"/>
  <c r="BKA4" i="7" s="1"/>
  <c r="BKB4" i="7" s="1"/>
  <c r="BKC4" i="7" s="1"/>
  <c r="BKD4" i="7" s="1"/>
  <c r="BKE4" i="7" s="1"/>
  <c r="BKF4" i="7" s="1"/>
  <c r="BKG4" i="7" s="1"/>
  <c r="BKH4" i="7" s="1"/>
  <c r="BKI4" i="7" s="1"/>
  <c r="BKJ4" i="7" s="1"/>
  <c r="BKK4" i="7" s="1"/>
  <c r="BKL4" i="7" s="1"/>
  <c r="BKM4" i="7" s="1"/>
  <c r="BKN4" i="7" s="1"/>
  <c r="BKO4" i="7" s="1"/>
  <c r="BKP4" i="7" s="1"/>
  <c r="BKQ4" i="7" s="1"/>
  <c r="BKR4" i="7" s="1"/>
  <c r="BKS4" i="7" s="1"/>
  <c r="BKT4" i="7" s="1"/>
  <c r="BKU4" i="7" s="1"/>
  <c r="BKV4" i="7" s="1"/>
  <c r="BKW4" i="7" s="1"/>
  <c r="BKX4" i="7" s="1"/>
  <c r="BKY4" i="7" s="1"/>
  <c r="BKZ4" i="7" s="1"/>
  <c r="BLA4" i="7" s="1"/>
  <c r="BLB4" i="7" s="1"/>
  <c r="BLC4" i="7" s="1"/>
  <c r="BLD4" i="7" s="1"/>
  <c r="BLE4" i="7" s="1"/>
  <c r="BLF4" i="7" s="1"/>
  <c r="BLG4" i="7" s="1"/>
  <c r="BLH4" i="7" s="1"/>
  <c r="BLI4" i="7" s="1"/>
  <c r="BLJ4" i="7" s="1"/>
  <c r="BLK4" i="7" s="1"/>
  <c r="BLL4" i="7" s="1"/>
  <c r="BLM4" i="7" s="1"/>
  <c r="BLN4" i="7" s="1"/>
  <c r="BLO4" i="7" s="1"/>
  <c r="BLP4" i="7" s="1"/>
  <c r="BLQ4" i="7" s="1"/>
  <c r="BLR4" i="7" s="1"/>
  <c r="BLS4" i="7" s="1"/>
  <c r="BLT4" i="7" s="1"/>
  <c r="BLU4" i="7" s="1"/>
  <c r="BLV4" i="7" s="1"/>
  <c r="BLW4" i="7" s="1"/>
  <c r="BLX4" i="7" s="1"/>
  <c r="BLY4" i="7" s="1"/>
  <c r="BLZ4" i="7" s="1"/>
  <c r="BMA4" i="7" s="1"/>
  <c r="BMB4" i="7" s="1"/>
  <c r="BMC4" i="7" s="1"/>
  <c r="BMD4" i="7" s="1"/>
  <c r="BME4" i="7" s="1"/>
  <c r="BMF4" i="7" s="1"/>
  <c r="BMG4" i="7" s="1"/>
  <c r="BMH4" i="7" s="1"/>
  <c r="BMI4" i="7" s="1"/>
  <c r="BMJ4" i="7" s="1"/>
  <c r="BMK4" i="7" s="1"/>
  <c r="BML4" i="7" s="1"/>
  <c r="BMM4" i="7" s="1"/>
  <c r="BMN4" i="7" s="1"/>
  <c r="BMO4" i="7" s="1"/>
  <c r="BMP4" i="7" s="1"/>
  <c r="BMQ4" i="7" s="1"/>
  <c r="BMR4" i="7" s="1"/>
  <c r="BMS4" i="7" s="1"/>
  <c r="BMT4" i="7" s="1"/>
  <c r="BMU4" i="7" s="1"/>
  <c r="BMV4" i="7" s="1"/>
  <c r="BMW4" i="7" s="1"/>
  <c r="BMX4" i="7" s="1"/>
  <c r="BMY4" i="7" s="1"/>
  <c r="BMZ4" i="7" s="1"/>
  <c r="BNA4" i="7" s="1"/>
  <c r="BNB4" i="7" s="1"/>
  <c r="BNC4" i="7" s="1"/>
  <c r="BND4" i="7" s="1"/>
  <c r="BNE4" i="7" s="1"/>
  <c r="BNF4" i="7" s="1"/>
  <c r="BNG4" i="7" s="1"/>
  <c r="BNH4" i="7" s="1"/>
  <c r="BNI4" i="7" s="1"/>
  <c r="BNJ4" i="7" s="1"/>
  <c r="BNK4" i="7" s="1"/>
  <c r="BNL4" i="7" s="1"/>
  <c r="BNM4" i="7" s="1"/>
  <c r="BNN4" i="7" s="1"/>
  <c r="BNO4" i="7" s="1"/>
  <c r="BNP4" i="7" s="1"/>
  <c r="BNQ4" i="7" s="1"/>
  <c r="BNR4" i="7" s="1"/>
  <c r="BNS4" i="7" s="1"/>
  <c r="BNT4" i="7" s="1"/>
  <c r="BNU4" i="7" s="1"/>
  <c r="BNV4" i="7" s="1"/>
  <c r="BNW4" i="7" s="1"/>
  <c r="BNX4" i="7" s="1"/>
  <c r="BNY4" i="7" s="1"/>
  <c r="BNZ4" i="7" s="1"/>
  <c r="BOA4" i="7" s="1"/>
  <c r="BOB4" i="7" s="1"/>
  <c r="BOC4" i="7" s="1"/>
  <c r="BOD4" i="7" s="1"/>
  <c r="BOE4" i="7" s="1"/>
  <c r="BOF4" i="7" s="1"/>
  <c r="BOG4" i="7" s="1"/>
  <c r="BOH4" i="7" s="1"/>
  <c r="BOI4" i="7" s="1"/>
  <c r="BOJ4" i="7" s="1"/>
  <c r="BOK4" i="7" s="1"/>
  <c r="BOL4" i="7" s="1"/>
  <c r="BOM4" i="7" s="1"/>
  <c r="BON4" i="7" s="1"/>
  <c r="BOO4" i="7" s="1"/>
  <c r="BOP4" i="7" s="1"/>
  <c r="BOQ4" i="7" s="1"/>
  <c r="BOR4" i="7" s="1"/>
  <c r="BOS4" i="7" s="1"/>
  <c r="BOT4" i="7" s="1"/>
  <c r="BOU4" i="7" s="1"/>
  <c r="BOV4" i="7" s="1"/>
  <c r="BOW4" i="7" s="1"/>
  <c r="BOX4" i="7" s="1"/>
  <c r="BOY4" i="7" s="1"/>
  <c r="BOZ4" i="7" s="1"/>
  <c r="BPA4" i="7" s="1"/>
  <c r="BPB4" i="7" s="1"/>
  <c r="BPC4" i="7" s="1"/>
  <c r="BPD4" i="7" s="1"/>
  <c r="BPE4" i="7" s="1"/>
  <c r="BPF4" i="7" s="1"/>
  <c r="BPG4" i="7" s="1"/>
  <c r="BPH4" i="7" s="1"/>
  <c r="BPI4" i="7" s="1"/>
  <c r="BPJ4" i="7" s="1"/>
  <c r="BPK4" i="7" s="1"/>
  <c r="BPL4" i="7" s="1"/>
  <c r="BPM4" i="7" s="1"/>
  <c r="BPN4" i="7" s="1"/>
  <c r="BPO4" i="7" s="1"/>
  <c r="BPP4" i="7" s="1"/>
  <c r="BPQ4" i="7" s="1"/>
  <c r="BPR4" i="7" s="1"/>
  <c r="BPS4" i="7" s="1"/>
  <c r="BPT4" i="7" s="1"/>
  <c r="BPU4" i="7" s="1"/>
  <c r="BPV4" i="7" s="1"/>
  <c r="BPW4" i="7" s="1"/>
  <c r="BPX4" i="7" s="1"/>
  <c r="BPY4" i="7" s="1"/>
  <c r="BPZ4" i="7" s="1"/>
  <c r="BQA4" i="7" s="1"/>
  <c r="BQB4" i="7" s="1"/>
  <c r="BQC4" i="7" s="1"/>
  <c r="BQD4" i="7" s="1"/>
  <c r="BQE4" i="7" s="1"/>
  <c r="BQF4" i="7" s="1"/>
  <c r="BQG4" i="7" s="1"/>
  <c r="BQH4" i="7" s="1"/>
  <c r="BQI4" i="7" s="1"/>
  <c r="BQJ4" i="7" s="1"/>
  <c r="BQK4" i="7" s="1"/>
  <c r="BQL4" i="7" s="1"/>
  <c r="BQM4" i="7" s="1"/>
  <c r="BQN4" i="7" s="1"/>
  <c r="BQO4" i="7" s="1"/>
  <c r="BQP4" i="7" s="1"/>
  <c r="BQQ4" i="7" s="1"/>
  <c r="BQR4" i="7" s="1"/>
  <c r="BQS4" i="7" s="1"/>
  <c r="BQT4" i="7" s="1"/>
  <c r="BQU4" i="7" s="1"/>
  <c r="BQV4" i="7" s="1"/>
  <c r="BQW4" i="7" s="1"/>
  <c r="BQX4" i="7" s="1"/>
  <c r="BQY4" i="7" s="1"/>
  <c r="BQZ4" i="7" s="1"/>
  <c r="BRA4" i="7" s="1"/>
  <c r="BRB4" i="7" s="1"/>
  <c r="BRC4" i="7" s="1"/>
  <c r="BRD4" i="7" s="1"/>
  <c r="BRE4" i="7" s="1"/>
  <c r="BRF4" i="7" s="1"/>
  <c r="BRG4" i="7" s="1"/>
  <c r="BRH4" i="7" s="1"/>
  <c r="BRI4" i="7" s="1"/>
  <c r="BRJ4" i="7" s="1"/>
  <c r="BRK4" i="7" s="1"/>
  <c r="BRL4" i="7" s="1"/>
  <c r="BRM4" i="7" s="1"/>
  <c r="BRN4" i="7" s="1"/>
  <c r="BRO4" i="7" s="1"/>
  <c r="BRP4" i="7" s="1"/>
  <c r="BRQ4" i="7" s="1"/>
  <c r="BRR4" i="7" s="1"/>
  <c r="BRS4" i="7" s="1"/>
  <c r="BRT4" i="7" s="1"/>
  <c r="BRU4" i="7" s="1"/>
  <c r="BRV4" i="7" s="1"/>
  <c r="BRW4" i="7" s="1"/>
  <c r="BRX4" i="7" s="1"/>
  <c r="BRY4" i="7" s="1"/>
  <c r="BRZ4" i="7" s="1"/>
  <c r="BSA4" i="7" s="1"/>
  <c r="BSB4" i="7" s="1"/>
  <c r="BSC4" i="7" s="1"/>
  <c r="BSD4" i="7" s="1"/>
  <c r="BSE4" i="7" s="1"/>
  <c r="BSF4" i="7" s="1"/>
  <c r="BSG4" i="7" s="1"/>
  <c r="BSH4" i="7" s="1"/>
  <c r="BSI4" i="7" s="1"/>
  <c r="BSJ4" i="7" s="1"/>
  <c r="BSK4" i="7" s="1"/>
  <c r="BSL4" i="7" s="1"/>
  <c r="BSM4" i="7" s="1"/>
  <c r="BSN4" i="7" s="1"/>
  <c r="BSO4" i="7" s="1"/>
  <c r="BSP4" i="7" s="1"/>
  <c r="BSQ4" i="7" s="1"/>
  <c r="BSR4" i="7" s="1"/>
  <c r="BSS4" i="7" s="1"/>
  <c r="BST4" i="7" s="1"/>
  <c r="BSU4" i="7" s="1"/>
  <c r="BSV4" i="7" s="1"/>
  <c r="BSW4" i="7" s="1"/>
  <c r="BSX4" i="7" s="1"/>
  <c r="BSY4" i="7" s="1"/>
  <c r="BSZ4" i="7" s="1"/>
  <c r="BTA4" i="7" s="1"/>
  <c r="BTB4" i="7" s="1"/>
  <c r="BTC4" i="7" s="1"/>
  <c r="BTD4" i="7" s="1"/>
  <c r="BTE4" i="7" s="1"/>
  <c r="BTF4" i="7" s="1"/>
  <c r="BTG4" i="7" s="1"/>
  <c r="BTH4" i="7" s="1"/>
  <c r="BTI4" i="7" s="1"/>
  <c r="BTJ4" i="7" s="1"/>
  <c r="BTK4" i="7" s="1"/>
  <c r="BTL4" i="7" s="1"/>
  <c r="BTM4" i="7" s="1"/>
  <c r="BTN4" i="7" s="1"/>
  <c r="BTO4" i="7" s="1"/>
  <c r="BTP4" i="7" s="1"/>
  <c r="BTQ4" i="7" s="1"/>
  <c r="BTR4" i="7" s="1"/>
  <c r="BTS4" i="7" s="1"/>
  <c r="BTT4" i="7" s="1"/>
  <c r="BTU4" i="7" s="1"/>
  <c r="BTV4" i="7" s="1"/>
  <c r="BTW4" i="7" s="1"/>
  <c r="BTX4" i="7" s="1"/>
  <c r="BTY4" i="7" s="1"/>
  <c r="BTZ4" i="7" s="1"/>
  <c r="BUA4" i="7" s="1"/>
  <c r="BUB4" i="7" s="1"/>
  <c r="BUC4" i="7" s="1"/>
  <c r="BUD4" i="7" s="1"/>
  <c r="BUE4" i="7" s="1"/>
  <c r="BUF4" i="7" s="1"/>
  <c r="BUG4" i="7" s="1"/>
  <c r="BUH4" i="7" s="1"/>
  <c r="BUI4" i="7" s="1"/>
  <c r="BUJ4" i="7" s="1"/>
  <c r="BUK4" i="7" s="1"/>
  <c r="BUL4" i="7" s="1"/>
  <c r="BUM4" i="7" s="1"/>
  <c r="BUN4" i="7" s="1"/>
  <c r="BUO4" i="7" s="1"/>
  <c r="BUP4" i="7" s="1"/>
  <c r="BUQ4" i="7" s="1"/>
  <c r="BUR4" i="7" s="1"/>
  <c r="BUS4" i="7" s="1"/>
  <c r="BUT4" i="7" s="1"/>
  <c r="BUU4" i="7" s="1"/>
  <c r="BUV4" i="7" s="1"/>
  <c r="BUW4" i="7" s="1"/>
  <c r="BUX4" i="7" s="1"/>
  <c r="BUY4" i="7" s="1"/>
  <c r="BUZ4" i="7" s="1"/>
  <c r="BVA4" i="7" s="1"/>
  <c r="BVB4" i="7" s="1"/>
  <c r="BVC4" i="7" s="1"/>
  <c r="BVD4" i="7" s="1"/>
  <c r="BVE4" i="7" s="1"/>
  <c r="BVF4" i="7" s="1"/>
  <c r="BVG4" i="7" s="1"/>
  <c r="BVH4" i="7" s="1"/>
  <c r="BVI4" i="7" s="1"/>
  <c r="BVJ4" i="7" s="1"/>
  <c r="BVK4" i="7" s="1"/>
  <c r="BVL4" i="7" s="1"/>
  <c r="BVM4" i="7" s="1"/>
  <c r="BVN4" i="7" s="1"/>
  <c r="BVO4" i="7" s="1"/>
  <c r="BVP4" i="7" s="1"/>
  <c r="BVQ4" i="7" s="1"/>
  <c r="BVR4" i="7" s="1"/>
  <c r="BVS4" i="7" s="1"/>
  <c r="BVT4" i="7" s="1"/>
  <c r="BVU4" i="7" s="1"/>
  <c r="BVV4" i="7" s="1"/>
  <c r="BVW4" i="7" s="1"/>
  <c r="BVX4" i="7" s="1"/>
  <c r="BVY4" i="7" s="1"/>
  <c r="BVZ4" i="7" s="1"/>
  <c r="BWA4" i="7" s="1"/>
  <c r="BWB4" i="7" s="1"/>
  <c r="BWC4" i="7" s="1"/>
  <c r="BWD4" i="7" s="1"/>
  <c r="BWE4" i="7" s="1"/>
  <c r="BWF4" i="7" s="1"/>
  <c r="BWG4" i="7" s="1"/>
  <c r="BWH4" i="7" s="1"/>
  <c r="BWI4" i="7" s="1"/>
  <c r="BWJ4" i="7" s="1"/>
  <c r="BWK4" i="7" s="1"/>
  <c r="BWL4" i="7" s="1"/>
  <c r="BWM4" i="7" s="1"/>
  <c r="BWN4" i="7" s="1"/>
  <c r="BWO4" i="7" s="1"/>
  <c r="BWP4" i="7" s="1"/>
  <c r="BWQ4" i="7" s="1"/>
  <c r="BWR4" i="7" s="1"/>
  <c r="BWS4" i="7" s="1"/>
  <c r="BWT4" i="7" s="1"/>
  <c r="BWU4" i="7" s="1"/>
  <c r="BWV4" i="7" s="1"/>
  <c r="BWW4" i="7" s="1"/>
  <c r="BWX4" i="7" s="1"/>
  <c r="BWY4" i="7" s="1"/>
  <c r="BWZ4" i="7" s="1"/>
  <c r="BXA4" i="7" s="1"/>
  <c r="BXB4" i="7" s="1"/>
  <c r="BXC4" i="7" s="1"/>
  <c r="BXD4" i="7" s="1"/>
  <c r="BXE4" i="7" s="1"/>
  <c r="BXF4" i="7" s="1"/>
  <c r="BXG4" i="7" s="1"/>
  <c r="BXH4" i="7" s="1"/>
  <c r="BXI4" i="7" s="1"/>
  <c r="BXJ4" i="7" s="1"/>
  <c r="BXK4" i="7" s="1"/>
  <c r="BXL4" i="7" s="1"/>
  <c r="BXM4" i="7" s="1"/>
  <c r="BXN4" i="7" s="1"/>
  <c r="BXO4" i="7" s="1"/>
  <c r="BXP4" i="7" s="1"/>
  <c r="BXQ4" i="7" s="1"/>
  <c r="BXR4" i="7" s="1"/>
  <c r="BXS4" i="7" s="1"/>
  <c r="BXT4" i="7" s="1"/>
  <c r="BXU4" i="7" s="1"/>
  <c r="BXV4" i="7" s="1"/>
  <c r="BXW4" i="7" s="1"/>
  <c r="BXX4" i="7" s="1"/>
  <c r="BXY4" i="7" s="1"/>
  <c r="BXZ4" i="7" s="1"/>
  <c r="BYA4" i="7" s="1"/>
  <c r="BYB4" i="7" s="1"/>
  <c r="BYC4" i="7" s="1"/>
  <c r="BYD4" i="7" s="1"/>
  <c r="BYE4" i="7" s="1"/>
  <c r="BYF4" i="7" s="1"/>
  <c r="BYG4" i="7" s="1"/>
  <c r="BYH4" i="7" s="1"/>
  <c r="BYI4" i="7" s="1"/>
  <c r="BYJ4" i="7" s="1"/>
  <c r="BYK4" i="7" s="1"/>
  <c r="BYL4" i="7" s="1"/>
  <c r="BYM4" i="7" s="1"/>
  <c r="BYN4" i="7" s="1"/>
  <c r="BYO4" i="7" s="1"/>
  <c r="BYP4" i="7" s="1"/>
  <c r="BYQ4" i="7" s="1"/>
  <c r="BYR4" i="7" s="1"/>
  <c r="BYS4" i="7" s="1"/>
  <c r="BYT4" i="7" s="1"/>
  <c r="BYU4" i="7" s="1"/>
  <c r="BYV4" i="7" s="1"/>
  <c r="BYW4" i="7" s="1"/>
  <c r="BYX4" i="7" s="1"/>
  <c r="BYY4" i="7" s="1"/>
  <c r="BYZ4" i="7" s="1"/>
  <c r="BZA4" i="7" s="1"/>
  <c r="BZB4" i="7" s="1"/>
  <c r="BZC4" i="7" s="1"/>
  <c r="BZD4" i="7" s="1"/>
  <c r="BZE4" i="7" s="1"/>
  <c r="BZF4" i="7" s="1"/>
  <c r="BZG4" i="7" s="1"/>
  <c r="BZH4" i="7" s="1"/>
  <c r="BZI4" i="7" s="1"/>
  <c r="BZJ4" i="7" s="1"/>
  <c r="BZK4" i="7" s="1"/>
  <c r="BZL4" i="7" s="1"/>
  <c r="BZM4" i="7" s="1"/>
  <c r="BZN4" i="7" s="1"/>
  <c r="BZO4" i="7" s="1"/>
  <c r="BZP4" i="7" s="1"/>
  <c r="BZQ4" i="7" s="1"/>
  <c r="BZR4" i="7" s="1"/>
  <c r="BZS4" i="7" s="1"/>
  <c r="BZT4" i="7" s="1"/>
  <c r="BZU4" i="7" s="1"/>
  <c r="BZV4" i="7" s="1"/>
  <c r="BZW4" i="7" s="1"/>
  <c r="BZX4" i="7" s="1"/>
  <c r="BZY4" i="7" s="1"/>
  <c r="BZZ4" i="7" s="1"/>
  <c r="CAA4" i="7" s="1"/>
  <c r="CAB4" i="7" s="1"/>
  <c r="CAC4" i="7" s="1"/>
  <c r="CAD4" i="7" s="1"/>
  <c r="CAE4" i="7" s="1"/>
  <c r="CAF4" i="7" s="1"/>
  <c r="CAG4" i="7" s="1"/>
  <c r="CAH4" i="7" s="1"/>
  <c r="CAI4" i="7" s="1"/>
  <c r="CAJ4" i="7" s="1"/>
  <c r="CAK4" i="7" s="1"/>
  <c r="CAL4" i="7" s="1"/>
  <c r="CAM4" i="7" s="1"/>
  <c r="CAN4" i="7" s="1"/>
  <c r="CAO4" i="7" s="1"/>
  <c r="CAP4" i="7" s="1"/>
  <c r="CAQ4" i="7" s="1"/>
  <c r="CAR4" i="7" s="1"/>
  <c r="CAS4" i="7" s="1"/>
  <c r="CAT4" i="7" s="1"/>
  <c r="CAU4" i="7" s="1"/>
  <c r="CAV4" i="7" s="1"/>
  <c r="CAW4" i="7" s="1"/>
  <c r="CAX4" i="7" s="1"/>
  <c r="CAY4" i="7" s="1"/>
  <c r="CAZ4" i="7" s="1"/>
  <c r="CBA4" i="7" s="1"/>
  <c r="CBB4" i="7" s="1"/>
  <c r="CBC4" i="7" s="1"/>
  <c r="CBD4" i="7" s="1"/>
  <c r="CBE4" i="7" s="1"/>
  <c r="CBF4" i="7" s="1"/>
  <c r="CBG4" i="7" s="1"/>
  <c r="CBH4" i="7" s="1"/>
  <c r="CBI4" i="7" s="1"/>
  <c r="CBJ4" i="7" s="1"/>
  <c r="CBK4" i="7" s="1"/>
  <c r="CBL4" i="7" s="1"/>
  <c r="CBM4" i="7" s="1"/>
  <c r="CBN4" i="7" s="1"/>
  <c r="CBO4" i="7" s="1"/>
  <c r="CBP4" i="7" s="1"/>
  <c r="CBQ4" i="7" s="1"/>
  <c r="CBR4" i="7" s="1"/>
  <c r="CBS4" i="7" s="1"/>
  <c r="CBT4" i="7" s="1"/>
  <c r="CBU4" i="7" s="1"/>
  <c r="CBV4" i="7" s="1"/>
  <c r="CBW4" i="7" s="1"/>
  <c r="CBX4" i="7" s="1"/>
  <c r="CBY4" i="7" s="1"/>
  <c r="CBZ4" i="7" s="1"/>
  <c r="CCA4" i="7" s="1"/>
  <c r="CCB4" i="7" s="1"/>
  <c r="CCC4" i="7" s="1"/>
  <c r="CCD4" i="7" s="1"/>
  <c r="CCE4" i="7" s="1"/>
  <c r="CCF4" i="7" s="1"/>
  <c r="CCG4" i="7" s="1"/>
  <c r="CCH4" i="7" s="1"/>
  <c r="CCI4" i="7" s="1"/>
  <c r="CCJ4" i="7" s="1"/>
  <c r="CCK4" i="7" s="1"/>
  <c r="CCL4" i="7" s="1"/>
  <c r="CCM4" i="7" s="1"/>
  <c r="CCN4" i="7" s="1"/>
  <c r="CCO4" i="7" s="1"/>
  <c r="CCP4" i="7" s="1"/>
  <c r="CCQ4" i="7" s="1"/>
  <c r="CCR4" i="7" s="1"/>
  <c r="CCS4" i="7" s="1"/>
  <c r="CCT4" i="7" s="1"/>
  <c r="CCU4" i="7" s="1"/>
  <c r="CCV4" i="7" s="1"/>
  <c r="CCW4" i="7" s="1"/>
  <c r="CCX4" i="7" s="1"/>
  <c r="CCY4" i="7" s="1"/>
  <c r="CCZ4" i="7" s="1"/>
  <c r="CDA4" i="7" s="1"/>
  <c r="CDB4" i="7" s="1"/>
  <c r="CDC4" i="7" s="1"/>
  <c r="CDD4" i="7" s="1"/>
  <c r="CDE4" i="7" s="1"/>
  <c r="CDF4" i="7" s="1"/>
  <c r="CDG4" i="7" s="1"/>
  <c r="CDH4" i="7" s="1"/>
  <c r="CDI4" i="7" s="1"/>
  <c r="CDJ4" i="7" s="1"/>
  <c r="CDK4" i="7" s="1"/>
  <c r="CDL4" i="7" s="1"/>
  <c r="CDM4" i="7" s="1"/>
  <c r="CDN4" i="7" s="1"/>
  <c r="CDO4" i="7" s="1"/>
  <c r="CDP4" i="7" s="1"/>
  <c r="CDQ4" i="7" s="1"/>
  <c r="CDR4" i="7" s="1"/>
  <c r="CDS4" i="7" s="1"/>
  <c r="CDT4" i="7" s="1"/>
  <c r="CDU4" i="7" s="1"/>
  <c r="CDV4" i="7" s="1"/>
  <c r="CDW4" i="7" s="1"/>
  <c r="CDX4" i="7" s="1"/>
  <c r="CDY4" i="7" s="1"/>
  <c r="CDZ4" i="7" s="1"/>
  <c r="CEA4" i="7" s="1"/>
  <c r="CEB4" i="7" s="1"/>
  <c r="CEC4" i="7" s="1"/>
  <c r="CED4" i="7" s="1"/>
  <c r="CEE4" i="7" s="1"/>
  <c r="CEF4" i="7" s="1"/>
  <c r="CEG4" i="7" s="1"/>
  <c r="CEH4" i="7" s="1"/>
  <c r="CEI4" i="7" s="1"/>
  <c r="CEJ4" i="7" s="1"/>
  <c r="CEK4" i="7" s="1"/>
  <c r="CEL4" i="7" s="1"/>
  <c r="CEM4" i="7" s="1"/>
  <c r="CEN4" i="7" s="1"/>
  <c r="CEO4" i="7" s="1"/>
  <c r="CEP4" i="7" s="1"/>
  <c r="CEQ4" i="7" s="1"/>
  <c r="CER4" i="7" s="1"/>
  <c r="CES4" i="7" s="1"/>
  <c r="CET4" i="7" s="1"/>
  <c r="CEU4" i="7" s="1"/>
  <c r="CEV4" i="7" s="1"/>
  <c r="CEW4" i="7" s="1"/>
  <c r="CEX4" i="7" s="1"/>
  <c r="CEY4" i="7" s="1"/>
  <c r="CEZ4" i="7" s="1"/>
  <c r="CFA4" i="7" s="1"/>
  <c r="CFB4" i="7" s="1"/>
  <c r="CFC4" i="7" s="1"/>
  <c r="CFD4" i="7" s="1"/>
  <c r="CFE4" i="7" s="1"/>
  <c r="CFF4" i="7" s="1"/>
  <c r="CFG4" i="7" s="1"/>
  <c r="CFH4" i="7" s="1"/>
  <c r="CFI4" i="7" s="1"/>
  <c r="CFJ4" i="7" s="1"/>
  <c r="CFK4" i="7" s="1"/>
  <c r="CFL4" i="7" s="1"/>
  <c r="CFM4" i="7" s="1"/>
  <c r="CFN4" i="7" s="1"/>
  <c r="CFO4" i="7" s="1"/>
  <c r="CFP4" i="7" s="1"/>
  <c r="CFQ4" i="7" s="1"/>
  <c r="CFR4" i="7" s="1"/>
  <c r="CFS4" i="7" s="1"/>
  <c r="CFT4" i="7" s="1"/>
  <c r="CFU4" i="7" s="1"/>
  <c r="CFV4" i="7" s="1"/>
  <c r="CFW4" i="7" s="1"/>
  <c r="CFX4" i="7" s="1"/>
  <c r="CFY4" i="7" s="1"/>
  <c r="CFZ4" i="7" s="1"/>
  <c r="CGA4" i="7" s="1"/>
  <c r="CGB4" i="7" s="1"/>
  <c r="CGC4" i="7" s="1"/>
  <c r="CGD4" i="7" s="1"/>
  <c r="CGE4" i="7" s="1"/>
  <c r="CGF4" i="7" s="1"/>
  <c r="CGG4" i="7" s="1"/>
  <c r="CGH4" i="7" s="1"/>
  <c r="CGI4" i="7" s="1"/>
  <c r="CGJ4" i="7" s="1"/>
  <c r="CGK4" i="7" s="1"/>
  <c r="CGL4" i="7" s="1"/>
  <c r="CGM4" i="7" s="1"/>
  <c r="CGN4" i="7" s="1"/>
  <c r="CGO4" i="7" s="1"/>
  <c r="CGP4" i="7" s="1"/>
  <c r="CGQ4" i="7" s="1"/>
  <c r="CGR4" i="7" s="1"/>
  <c r="CGS4" i="7" s="1"/>
  <c r="CGT4" i="7" s="1"/>
  <c r="CGU4" i="7" s="1"/>
  <c r="CGV4" i="7" s="1"/>
  <c r="CGW4" i="7" s="1"/>
  <c r="CGX4" i="7" s="1"/>
  <c r="CGY4" i="7" s="1"/>
  <c r="CGZ4" i="7" s="1"/>
  <c r="CHA4" i="7" s="1"/>
  <c r="CHB4" i="7" s="1"/>
  <c r="CHC4" i="7" s="1"/>
  <c r="CHD4" i="7" s="1"/>
  <c r="CHE4" i="7" s="1"/>
  <c r="CHF4" i="7" s="1"/>
  <c r="CHG4" i="7" s="1"/>
  <c r="CHH4" i="7" s="1"/>
  <c r="CHI4" i="7" s="1"/>
  <c r="CHJ4" i="7" s="1"/>
  <c r="CHK4" i="7" s="1"/>
  <c r="CHL4" i="7" s="1"/>
  <c r="CHM4" i="7" s="1"/>
  <c r="CHN4" i="7" s="1"/>
  <c r="CHO4" i="7" s="1"/>
  <c r="CHP4" i="7" s="1"/>
  <c r="CHQ4" i="7" s="1"/>
  <c r="CHR4" i="7" s="1"/>
  <c r="CHS4" i="7" s="1"/>
  <c r="CHT4" i="7" s="1"/>
  <c r="CHU4" i="7" s="1"/>
  <c r="CHV4" i="7" s="1"/>
  <c r="CHW4" i="7" s="1"/>
  <c r="CHX4" i="7" s="1"/>
  <c r="CHY4" i="7" s="1"/>
  <c r="CHZ4" i="7" s="1"/>
  <c r="CIA4" i="7" s="1"/>
  <c r="CIB4" i="7" s="1"/>
  <c r="CIC4" i="7" s="1"/>
  <c r="CID4" i="7" s="1"/>
  <c r="CIE4" i="7" s="1"/>
  <c r="CIF4" i="7" s="1"/>
  <c r="CIG4" i="7" s="1"/>
  <c r="CIH4" i="7" s="1"/>
  <c r="CII4" i="7" s="1"/>
  <c r="CIJ4" i="7" s="1"/>
  <c r="CIK4" i="7" s="1"/>
  <c r="CIL4" i="7" s="1"/>
  <c r="CIM4" i="7" s="1"/>
  <c r="CIN4" i="7" s="1"/>
  <c r="CIO4" i="7" s="1"/>
  <c r="CIP4" i="7" s="1"/>
  <c r="CIQ4" i="7" s="1"/>
  <c r="CIR4" i="7" s="1"/>
  <c r="CIS4" i="7" s="1"/>
  <c r="CIT4" i="7" s="1"/>
  <c r="CIU4" i="7" s="1"/>
  <c r="CIV4" i="7" s="1"/>
  <c r="CIW4" i="7" s="1"/>
  <c r="CIX4" i="7" s="1"/>
  <c r="CIY4" i="7" s="1"/>
  <c r="CIZ4" i="7" s="1"/>
  <c r="CJA4" i="7" s="1"/>
  <c r="CJB4" i="7" s="1"/>
  <c r="CJC4" i="7" s="1"/>
  <c r="CJD4" i="7" s="1"/>
  <c r="CJE4" i="7" s="1"/>
  <c r="CJF4" i="7" s="1"/>
  <c r="CJG4" i="7" s="1"/>
  <c r="CJH4" i="7" s="1"/>
  <c r="CJI4" i="7" s="1"/>
  <c r="CJJ4" i="7" s="1"/>
  <c r="CJK4" i="7" s="1"/>
  <c r="CJL4" i="7" s="1"/>
  <c r="CJM4" i="7" s="1"/>
  <c r="CJN4" i="7" s="1"/>
  <c r="CJO4" i="7" s="1"/>
  <c r="CJP4" i="7" s="1"/>
  <c r="CJQ4" i="7" s="1"/>
  <c r="CJR4" i="7" s="1"/>
  <c r="CJS4" i="7" s="1"/>
  <c r="CJT4" i="7" s="1"/>
  <c r="CJU4" i="7" s="1"/>
  <c r="CJV4" i="7" s="1"/>
  <c r="CJW4" i="7" s="1"/>
  <c r="CJX4" i="7" s="1"/>
  <c r="CJY4" i="7" s="1"/>
  <c r="CJZ4" i="7" s="1"/>
  <c r="CKA4" i="7" s="1"/>
  <c r="CKB4" i="7" s="1"/>
  <c r="CKC4" i="7" s="1"/>
  <c r="CKD4" i="7" s="1"/>
  <c r="CKE4" i="7" s="1"/>
  <c r="CKF4" i="7" s="1"/>
  <c r="CKG4" i="7" s="1"/>
  <c r="CKH4" i="7" s="1"/>
  <c r="CKI4" i="7" s="1"/>
  <c r="CKJ4" i="7" s="1"/>
  <c r="CKK4" i="7" s="1"/>
  <c r="CKL4" i="7" s="1"/>
  <c r="CKM4" i="7" s="1"/>
  <c r="CKN4" i="7" s="1"/>
  <c r="CKO4" i="7" s="1"/>
  <c r="CKP4" i="7" s="1"/>
  <c r="CKQ4" i="7" s="1"/>
  <c r="CKR4" i="7" s="1"/>
  <c r="CKS4" i="7" s="1"/>
  <c r="CKT4" i="7" s="1"/>
  <c r="CKU4" i="7" s="1"/>
  <c r="CKV4" i="7" s="1"/>
  <c r="CKW4" i="7" s="1"/>
  <c r="CKX4" i="7" s="1"/>
  <c r="CKY4" i="7" s="1"/>
  <c r="CKZ4" i="7" s="1"/>
  <c r="CLA4" i="7" s="1"/>
  <c r="CLB4" i="7" s="1"/>
  <c r="CLC4" i="7" s="1"/>
  <c r="CLD4" i="7" s="1"/>
  <c r="CLE4" i="7" s="1"/>
  <c r="CLF4" i="7" s="1"/>
  <c r="CLG4" i="7" s="1"/>
  <c r="CLH4" i="7" s="1"/>
  <c r="CLI4" i="7" s="1"/>
  <c r="CLJ4" i="7" s="1"/>
  <c r="CLK4" i="7" s="1"/>
  <c r="CLL4" i="7" s="1"/>
  <c r="CLM4" i="7" s="1"/>
  <c r="CLN4" i="7" s="1"/>
  <c r="CLO4" i="7" s="1"/>
  <c r="CLP4" i="7" s="1"/>
  <c r="CLQ4" i="7" s="1"/>
  <c r="CLR4" i="7" s="1"/>
  <c r="CLS4" i="7" s="1"/>
  <c r="CLT4" i="7" s="1"/>
  <c r="CLU4" i="7" s="1"/>
  <c r="CLV4" i="7" s="1"/>
  <c r="CLW4" i="7" s="1"/>
  <c r="CLX4" i="7" s="1"/>
  <c r="CLY4" i="7" s="1"/>
  <c r="CLZ4" i="7" s="1"/>
  <c r="CMA4" i="7" s="1"/>
  <c r="CMB4" i="7" s="1"/>
  <c r="CMC4" i="7" s="1"/>
  <c r="CMD4" i="7" s="1"/>
  <c r="CME4" i="7" s="1"/>
  <c r="CMF4" i="7" s="1"/>
  <c r="CMG4" i="7" s="1"/>
  <c r="CMH4" i="7" s="1"/>
  <c r="CMI4" i="7" s="1"/>
  <c r="CMJ4" i="7" s="1"/>
  <c r="CMK4" i="7" s="1"/>
  <c r="CML4" i="7" s="1"/>
  <c r="CMM4" i="7" s="1"/>
  <c r="CMN4" i="7" s="1"/>
  <c r="CMO4" i="7" s="1"/>
  <c r="CMP4" i="7" s="1"/>
  <c r="CMQ4" i="7" s="1"/>
  <c r="CMR4" i="7" s="1"/>
  <c r="CMS4" i="7" s="1"/>
  <c r="CMT4" i="7" s="1"/>
  <c r="CMU4" i="7" s="1"/>
  <c r="CMV4" i="7" s="1"/>
  <c r="CMW4" i="7" s="1"/>
  <c r="CMX4" i="7" s="1"/>
  <c r="CMY4" i="7" s="1"/>
  <c r="CMZ4" i="7" s="1"/>
  <c r="CNA4" i="7" s="1"/>
  <c r="CNB4" i="7" s="1"/>
  <c r="CNC4" i="7" s="1"/>
  <c r="CND4" i="7" s="1"/>
  <c r="CNE4" i="7" s="1"/>
  <c r="CNF4" i="7" s="1"/>
  <c r="CNG4" i="7" s="1"/>
  <c r="CNH4" i="7" s="1"/>
  <c r="CNI4" i="7" s="1"/>
  <c r="CNJ4" i="7" s="1"/>
  <c r="CNK4" i="7" s="1"/>
  <c r="CNL4" i="7" s="1"/>
  <c r="CNM4" i="7" s="1"/>
  <c r="CNN4" i="7" s="1"/>
  <c r="CNO4" i="7" s="1"/>
  <c r="CNP4" i="7" s="1"/>
  <c r="CNQ4" i="7" s="1"/>
  <c r="CNR4" i="7" s="1"/>
  <c r="CNS4" i="7" s="1"/>
  <c r="CNT4" i="7" s="1"/>
  <c r="CNU4" i="7" s="1"/>
  <c r="CNV4" i="7" s="1"/>
  <c r="CNW4" i="7" s="1"/>
  <c r="CNX4" i="7" s="1"/>
  <c r="CNY4" i="7" s="1"/>
  <c r="CNZ4" i="7" s="1"/>
  <c r="COA4" i="7" s="1"/>
  <c r="COB4" i="7" s="1"/>
  <c r="COC4" i="7" s="1"/>
  <c r="COD4" i="7" s="1"/>
  <c r="COE4" i="7" s="1"/>
  <c r="COF4" i="7" s="1"/>
  <c r="COG4" i="7" s="1"/>
  <c r="COH4" i="7" s="1"/>
  <c r="COI4" i="7" s="1"/>
  <c r="COJ4" i="7" s="1"/>
  <c r="COK4" i="7" s="1"/>
  <c r="COL4" i="7" s="1"/>
  <c r="COM4" i="7" s="1"/>
  <c r="CON4" i="7" s="1"/>
  <c r="COO4" i="7" s="1"/>
  <c r="COP4" i="7" s="1"/>
  <c r="COQ4" i="7" s="1"/>
  <c r="COR4" i="7" s="1"/>
  <c r="COS4" i="7" s="1"/>
  <c r="COT4" i="7" s="1"/>
  <c r="COU4" i="7" s="1"/>
  <c r="COV4" i="7" s="1"/>
  <c r="COW4" i="7" s="1"/>
  <c r="COX4" i="7" s="1"/>
  <c r="COY4" i="7" s="1"/>
  <c r="COZ4" i="7" s="1"/>
  <c r="CPA4" i="7" s="1"/>
  <c r="CPB4" i="7" s="1"/>
  <c r="CPC4" i="7" s="1"/>
  <c r="CPD4" i="7" s="1"/>
  <c r="CPE4" i="7" s="1"/>
  <c r="CPF4" i="7" s="1"/>
  <c r="CPG4" i="7" s="1"/>
  <c r="CPH4" i="7" s="1"/>
  <c r="CPI4" i="7" s="1"/>
  <c r="CPJ4" i="7" s="1"/>
  <c r="CPK4" i="7" s="1"/>
  <c r="CPL4" i="7" s="1"/>
  <c r="CPM4" i="7" s="1"/>
  <c r="CPN4" i="7" s="1"/>
  <c r="CPO4" i="7" s="1"/>
  <c r="CPP4" i="7" s="1"/>
  <c r="CPQ4" i="7" s="1"/>
  <c r="CPR4" i="7" s="1"/>
  <c r="CPS4" i="7" s="1"/>
  <c r="CPT4" i="7" s="1"/>
  <c r="CPU4" i="7" s="1"/>
  <c r="CPV4" i="7" s="1"/>
  <c r="CPW4" i="7" s="1"/>
  <c r="CPX4" i="7" s="1"/>
  <c r="CPY4" i="7" s="1"/>
  <c r="CPZ4" i="7" s="1"/>
  <c r="CQA4" i="7" s="1"/>
  <c r="CQB4" i="7" s="1"/>
  <c r="CQC4" i="7" s="1"/>
  <c r="CQD4" i="7" s="1"/>
  <c r="CQE4" i="7" s="1"/>
  <c r="CQF4" i="7" s="1"/>
  <c r="CQG4" i="7" s="1"/>
  <c r="CQH4" i="7" s="1"/>
  <c r="CQI4" i="7" s="1"/>
  <c r="CQJ4" i="7" s="1"/>
  <c r="CQK4" i="7" s="1"/>
  <c r="CQL4" i="7" s="1"/>
  <c r="CQM4" i="7" s="1"/>
  <c r="CQN4" i="7" s="1"/>
  <c r="CQO4" i="7" s="1"/>
  <c r="CQP4" i="7" s="1"/>
  <c r="CQQ4" i="7" s="1"/>
  <c r="CQR4" i="7" s="1"/>
  <c r="CQS4" i="7" s="1"/>
  <c r="CQT4" i="7" s="1"/>
  <c r="CQU4" i="7" s="1"/>
  <c r="CQV4" i="7" s="1"/>
  <c r="CQW4" i="7" s="1"/>
  <c r="CQX4" i="7" s="1"/>
  <c r="CQY4" i="7" s="1"/>
  <c r="CQZ4" i="7" s="1"/>
  <c r="CRA4" i="7" s="1"/>
  <c r="CRB4" i="7" s="1"/>
  <c r="CRC4" i="7" s="1"/>
  <c r="CRD4" i="7" s="1"/>
  <c r="CRE4" i="7" s="1"/>
  <c r="CRF4" i="7" s="1"/>
  <c r="CRG4" i="7" s="1"/>
  <c r="CRH4" i="7" s="1"/>
  <c r="CRI4" i="7" s="1"/>
  <c r="CRJ4" i="7" s="1"/>
  <c r="CRK4" i="7" s="1"/>
  <c r="CRL4" i="7" s="1"/>
  <c r="CRM4" i="7" s="1"/>
  <c r="CRN4" i="7" s="1"/>
  <c r="CRO4" i="7" s="1"/>
  <c r="CRP4" i="7" s="1"/>
  <c r="CRQ4" i="7" s="1"/>
  <c r="CRR4" i="7" s="1"/>
  <c r="CRS4" i="7" s="1"/>
  <c r="CRT4" i="7" s="1"/>
  <c r="CRU4" i="7" s="1"/>
  <c r="CRV4" i="7" s="1"/>
  <c r="CRW4" i="7" s="1"/>
  <c r="CRX4" i="7" s="1"/>
  <c r="CRY4" i="7" s="1"/>
  <c r="CRZ4" i="7" s="1"/>
  <c r="CSA4" i="7" s="1"/>
  <c r="CSB4" i="7" s="1"/>
  <c r="CSC4" i="7" s="1"/>
  <c r="CSD4" i="7" s="1"/>
  <c r="CSE4" i="7" s="1"/>
  <c r="CSF4" i="7" s="1"/>
  <c r="CSG4" i="7" s="1"/>
  <c r="CSH4" i="7" s="1"/>
  <c r="CSI4" i="7" s="1"/>
  <c r="CSJ4" i="7" s="1"/>
  <c r="CSK4" i="7" s="1"/>
  <c r="CSL4" i="7" s="1"/>
  <c r="CSM4" i="7" s="1"/>
  <c r="CSN4" i="7" s="1"/>
  <c r="CSO4" i="7" s="1"/>
  <c r="CSP4" i="7" s="1"/>
  <c r="CSQ4" i="7" s="1"/>
  <c r="CSR4" i="7" s="1"/>
  <c r="CSS4" i="7" s="1"/>
  <c r="CST4" i="7" s="1"/>
  <c r="CSU4" i="7" s="1"/>
  <c r="CSV4" i="7" s="1"/>
  <c r="CSW4" i="7" s="1"/>
  <c r="CSX4" i="7" s="1"/>
  <c r="CSY4" i="7" s="1"/>
  <c r="CSZ4" i="7" s="1"/>
  <c r="CTA4" i="7" s="1"/>
  <c r="CTB4" i="7" s="1"/>
  <c r="CTC4" i="7" s="1"/>
  <c r="CTD4" i="7" s="1"/>
  <c r="CTE4" i="7" s="1"/>
  <c r="CTF4" i="7" s="1"/>
  <c r="CTG4" i="7" s="1"/>
  <c r="CTH4" i="7" s="1"/>
  <c r="CTI4" i="7" s="1"/>
  <c r="CTJ4" i="7" s="1"/>
  <c r="CTK4" i="7" s="1"/>
  <c r="CTL4" i="7" s="1"/>
  <c r="CTM4" i="7" s="1"/>
  <c r="CTN4" i="7" s="1"/>
  <c r="CTO4" i="7" s="1"/>
  <c r="CTP4" i="7" s="1"/>
  <c r="CTQ4" i="7" s="1"/>
  <c r="CTR4" i="7" s="1"/>
  <c r="CTS4" i="7" s="1"/>
  <c r="CTT4" i="7" s="1"/>
  <c r="CTU4" i="7" s="1"/>
  <c r="CTV4" i="7" s="1"/>
  <c r="CTW4" i="7" s="1"/>
  <c r="CTX4" i="7" s="1"/>
  <c r="CTY4" i="7" s="1"/>
  <c r="CTZ4" i="7" s="1"/>
  <c r="CUA4" i="7" s="1"/>
  <c r="CUB4" i="7" s="1"/>
  <c r="CUC4" i="7" s="1"/>
  <c r="CUD4" i="7" s="1"/>
  <c r="CUE4" i="7" s="1"/>
  <c r="CUF4" i="7" s="1"/>
  <c r="CUG4" i="7" s="1"/>
  <c r="CUH4" i="7" s="1"/>
  <c r="CUI4" i="7" s="1"/>
  <c r="CUJ4" i="7" s="1"/>
  <c r="CUK4" i="7" s="1"/>
  <c r="CUL4" i="7" s="1"/>
  <c r="CUM4" i="7" s="1"/>
  <c r="CUN4" i="7" s="1"/>
  <c r="CUO4" i="7" s="1"/>
  <c r="CUP4" i="7" s="1"/>
  <c r="CUQ4" i="7" s="1"/>
  <c r="CUR4" i="7" s="1"/>
  <c r="CUS4" i="7" s="1"/>
  <c r="CUT4" i="7" s="1"/>
  <c r="CUU4" i="7" s="1"/>
  <c r="CUV4" i="7" s="1"/>
  <c r="CUW4" i="7" s="1"/>
  <c r="CUX4" i="7" s="1"/>
  <c r="CUY4" i="7" s="1"/>
  <c r="CUZ4" i="7" s="1"/>
  <c r="CVA4" i="7" s="1"/>
  <c r="CVB4" i="7" s="1"/>
  <c r="CVC4" i="7" s="1"/>
  <c r="CVD4" i="7" s="1"/>
  <c r="CVE4" i="7" s="1"/>
  <c r="CVF4" i="7" s="1"/>
  <c r="CVG4" i="7" s="1"/>
  <c r="CVH4" i="7" s="1"/>
  <c r="CVI4" i="7" s="1"/>
  <c r="CVJ4" i="7" s="1"/>
  <c r="CVK4" i="7" s="1"/>
  <c r="CVL4" i="7" s="1"/>
  <c r="CVM4" i="7" s="1"/>
  <c r="CVN4" i="7" s="1"/>
  <c r="CVO4" i="7" s="1"/>
  <c r="CVP4" i="7" s="1"/>
  <c r="CVQ4" i="7" s="1"/>
  <c r="CVR4" i="7" s="1"/>
  <c r="CVS4" i="7" s="1"/>
  <c r="CVT4" i="7" s="1"/>
  <c r="CVU4" i="7" s="1"/>
  <c r="CVV4" i="7" s="1"/>
  <c r="CVW4" i="7" s="1"/>
  <c r="CVX4" i="7" s="1"/>
  <c r="CVY4" i="7" s="1"/>
  <c r="CVZ4" i="7" s="1"/>
  <c r="CWA4" i="7" s="1"/>
  <c r="CWB4" i="7" s="1"/>
  <c r="CWC4" i="7" s="1"/>
  <c r="CWD4" i="7" s="1"/>
  <c r="CWE4" i="7" s="1"/>
  <c r="CWF4" i="7" s="1"/>
  <c r="CWG4" i="7" s="1"/>
  <c r="CWH4" i="7" s="1"/>
  <c r="CWI4" i="7" s="1"/>
  <c r="CWJ4" i="7" s="1"/>
  <c r="CWK4" i="7" s="1"/>
  <c r="CWL4" i="7" s="1"/>
  <c r="CWM4" i="7" s="1"/>
  <c r="CWN4" i="7" s="1"/>
  <c r="CWO4" i="7" s="1"/>
  <c r="CWP4" i="7" s="1"/>
  <c r="CWQ4" i="7" s="1"/>
  <c r="CWR4" i="7" s="1"/>
  <c r="CWS4" i="7" s="1"/>
  <c r="CWT4" i="7" s="1"/>
  <c r="CWU4" i="7" s="1"/>
  <c r="CWV4" i="7" s="1"/>
  <c r="CWW4" i="7" s="1"/>
  <c r="CWX4" i="7" s="1"/>
  <c r="CWY4" i="7" s="1"/>
  <c r="CWZ4" i="7" s="1"/>
  <c r="CXA4" i="7" s="1"/>
  <c r="CXB4" i="7" s="1"/>
  <c r="CXC4" i="7" s="1"/>
  <c r="CXD4" i="7" s="1"/>
  <c r="CXE4" i="7" s="1"/>
  <c r="CXF4" i="7" s="1"/>
  <c r="CXG4" i="7" s="1"/>
  <c r="CXH4" i="7" s="1"/>
  <c r="CXI4" i="7" s="1"/>
  <c r="CXJ4" i="7" s="1"/>
  <c r="CXK4" i="7" s="1"/>
  <c r="CXL4" i="7" s="1"/>
  <c r="CXM4" i="7" s="1"/>
  <c r="CXN4" i="7" s="1"/>
  <c r="CXO4" i="7" s="1"/>
  <c r="CXP4" i="7" s="1"/>
  <c r="CXQ4" i="7" s="1"/>
  <c r="CXR4" i="7" s="1"/>
  <c r="CXS4" i="7" s="1"/>
  <c r="CXT4" i="7" s="1"/>
  <c r="CXU4" i="7" s="1"/>
  <c r="CXV4" i="7" s="1"/>
  <c r="CXW4" i="7" s="1"/>
  <c r="CXX4" i="7" s="1"/>
  <c r="CXY4" i="7" s="1"/>
  <c r="CXZ4" i="7" s="1"/>
  <c r="CYA4" i="7" s="1"/>
  <c r="CYB4" i="7" s="1"/>
  <c r="CYC4" i="7" s="1"/>
  <c r="CYD4" i="7" s="1"/>
  <c r="CYE4" i="7" s="1"/>
  <c r="CYF4" i="7" s="1"/>
  <c r="CYG4" i="7" s="1"/>
  <c r="CYH4" i="7" s="1"/>
  <c r="CYI4" i="7" s="1"/>
  <c r="CYJ4" i="7" s="1"/>
  <c r="CYK4" i="7" s="1"/>
  <c r="CYL4" i="7" s="1"/>
  <c r="CYM4" i="7" s="1"/>
  <c r="CYN4" i="7" s="1"/>
  <c r="CYO4" i="7" s="1"/>
  <c r="CYP4" i="7" s="1"/>
  <c r="CYQ4" i="7" s="1"/>
  <c r="CYR4" i="7" s="1"/>
  <c r="CYS4" i="7" s="1"/>
  <c r="CYT4" i="7" s="1"/>
  <c r="CYU4" i="7" s="1"/>
  <c r="CYV4" i="7" s="1"/>
  <c r="CYW4" i="7" s="1"/>
  <c r="CYX4" i="7" s="1"/>
  <c r="CYY4" i="7" s="1"/>
  <c r="CYZ4" i="7" s="1"/>
  <c r="CZA4" i="7" s="1"/>
  <c r="CZB4" i="7" s="1"/>
  <c r="CZC4" i="7" s="1"/>
  <c r="CZD4" i="7" s="1"/>
  <c r="CZE4" i="7" s="1"/>
  <c r="CZF4" i="7" s="1"/>
  <c r="CZG4" i="7" s="1"/>
  <c r="CZH4" i="7" s="1"/>
  <c r="CZI4" i="7" s="1"/>
  <c r="CZJ4" i="7" s="1"/>
  <c r="CZK4" i="7" s="1"/>
  <c r="CZL4" i="7" s="1"/>
  <c r="CZM4" i="7" s="1"/>
  <c r="CZN4" i="7" s="1"/>
  <c r="CZO4" i="7" s="1"/>
  <c r="CZP4" i="7" s="1"/>
  <c r="CZQ4" i="7" s="1"/>
  <c r="CZR4" i="7" s="1"/>
  <c r="CZS4" i="7" s="1"/>
  <c r="CZT4" i="7" s="1"/>
  <c r="CZU4" i="7" s="1"/>
  <c r="CZV4" i="7" s="1"/>
  <c r="CZW4" i="7" s="1"/>
  <c r="CZX4" i="7" s="1"/>
  <c r="CZY4" i="7" s="1"/>
  <c r="CZZ4" i="7" s="1"/>
  <c r="DAA4" i="7" s="1"/>
  <c r="DAB4" i="7" s="1"/>
  <c r="DAC4" i="7" s="1"/>
  <c r="DAD4" i="7" s="1"/>
  <c r="DAE4" i="7" s="1"/>
  <c r="DAF4" i="7" s="1"/>
  <c r="DAG4" i="7" s="1"/>
  <c r="DAH4" i="7" s="1"/>
  <c r="DAI4" i="7" s="1"/>
  <c r="DAJ4" i="7" s="1"/>
  <c r="DAK4" i="7" s="1"/>
  <c r="DAL4" i="7" s="1"/>
  <c r="DAM4" i="7" s="1"/>
  <c r="DAN4" i="7" s="1"/>
  <c r="DAO4" i="7" s="1"/>
  <c r="DAP4" i="7" s="1"/>
  <c r="DAQ4" i="7" s="1"/>
  <c r="DAR4" i="7" s="1"/>
  <c r="DAS4" i="7" s="1"/>
  <c r="DAT4" i="7" s="1"/>
  <c r="DAU4" i="7" s="1"/>
  <c r="DAV4" i="7" s="1"/>
  <c r="DAW4" i="7" s="1"/>
  <c r="DAX4" i="7" s="1"/>
  <c r="DAY4" i="7" s="1"/>
  <c r="DAZ4" i="7" s="1"/>
  <c r="DBA4" i="7" s="1"/>
  <c r="DBB4" i="7" s="1"/>
  <c r="DBC4" i="7" s="1"/>
  <c r="DBD4" i="7" s="1"/>
  <c r="DBE4" i="7" s="1"/>
  <c r="DBF4" i="7" s="1"/>
  <c r="DBG4" i="7" s="1"/>
  <c r="DBH4" i="7" s="1"/>
  <c r="DBI4" i="7" s="1"/>
  <c r="DBJ4" i="7" s="1"/>
  <c r="DBK4" i="7" s="1"/>
  <c r="DBL4" i="7" s="1"/>
  <c r="DBM4" i="7" s="1"/>
  <c r="DBN4" i="7" s="1"/>
  <c r="DBO4" i="7" s="1"/>
  <c r="DBP4" i="7" s="1"/>
  <c r="DBQ4" i="7" s="1"/>
  <c r="DBR4" i="7" s="1"/>
  <c r="DBS4" i="7" s="1"/>
  <c r="DBT4" i="7" s="1"/>
  <c r="DBU4" i="7" s="1"/>
  <c r="DBV4" i="7" s="1"/>
  <c r="DBW4" i="7" s="1"/>
  <c r="DBX4" i="7" s="1"/>
  <c r="DBY4" i="7" s="1"/>
  <c r="DBZ4" i="7" s="1"/>
  <c r="DCA4" i="7" s="1"/>
  <c r="DCB4" i="7" s="1"/>
  <c r="DCC4" i="7" s="1"/>
  <c r="DCD4" i="7" s="1"/>
  <c r="DCE4" i="7" s="1"/>
  <c r="DCF4" i="7" s="1"/>
  <c r="DCG4" i="7" s="1"/>
  <c r="DCH4" i="7" s="1"/>
  <c r="DCI4" i="7" s="1"/>
  <c r="DCJ4" i="7" s="1"/>
  <c r="DCK4" i="7" s="1"/>
  <c r="DCL4" i="7" s="1"/>
  <c r="DCM4" i="7" s="1"/>
  <c r="DCN4" i="7" s="1"/>
  <c r="DCO4" i="7" s="1"/>
  <c r="DCP4" i="7" s="1"/>
  <c r="DCQ4" i="7" s="1"/>
  <c r="DCR4" i="7" s="1"/>
  <c r="DCS4" i="7" s="1"/>
  <c r="DCT4" i="7" s="1"/>
  <c r="DCU4" i="7" s="1"/>
  <c r="DCV4" i="7" s="1"/>
  <c r="DCW4" i="7" s="1"/>
  <c r="DCX4" i="7" s="1"/>
  <c r="DCY4" i="7" s="1"/>
  <c r="DCZ4" i="7" s="1"/>
  <c r="DDA4" i="7" s="1"/>
  <c r="DDB4" i="7" s="1"/>
  <c r="DDC4" i="7" s="1"/>
  <c r="DDD4" i="7" s="1"/>
  <c r="DDE4" i="7" s="1"/>
  <c r="DDF4" i="7" s="1"/>
  <c r="DDG4" i="7" s="1"/>
  <c r="DDH4" i="7" s="1"/>
  <c r="DDI4" i="7" s="1"/>
  <c r="DDJ4" i="7" s="1"/>
  <c r="DDK4" i="7" s="1"/>
  <c r="DDL4" i="7" s="1"/>
  <c r="DDM4" i="7" s="1"/>
  <c r="DDN4" i="7" s="1"/>
  <c r="DDO4" i="7" s="1"/>
  <c r="DDP4" i="7" s="1"/>
  <c r="DDQ4" i="7" s="1"/>
  <c r="DDR4" i="7" s="1"/>
  <c r="DDS4" i="7" s="1"/>
  <c r="DDT4" i="7" s="1"/>
  <c r="DDU4" i="7" s="1"/>
  <c r="DDV4" i="7" s="1"/>
  <c r="DDW4" i="7" s="1"/>
  <c r="DDX4" i="7" s="1"/>
  <c r="DDY4" i="7" s="1"/>
  <c r="DDZ4" i="7" s="1"/>
  <c r="DEA4" i="7" s="1"/>
  <c r="DEB4" i="7" s="1"/>
  <c r="DEC4" i="7" s="1"/>
  <c r="DED4" i="7" s="1"/>
  <c r="DEE4" i="7" s="1"/>
  <c r="DEF4" i="7" s="1"/>
  <c r="DEG4" i="7" s="1"/>
  <c r="DEH4" i="7" s="1"/>
  <c r="DEI4" i="7" s="1"/>
  <c r="DEJ4" i="7" s="1"/>
  <c r="DEK4" i="7" s="1"/>
  <c r="DEL4" i="7" s="1"/>
  <c r="DEM4" i="7" s="1"/>
  <c r="DEN4" i="7" s="1"/>
  <c r="DEO4" i="7" s="1"/>
  <c r="DEP4" i="7" s="1"/>
  <c r="DEQ4" i="7" s="1"/>
  <c r="DER4" i="7" s="1"/>
  <c r="DES4" i="7" s="1"/>
  <c r="DET4" i="7" s="1"/>
  <c r="DEU4" i="7" s="1"/>
  <c r="DEV4" i="7" s="1"/>
  <c r="DEW4" i="7" s="1"/>
  <c r="DEX4" i="7" s="1"/>
  <c r="DEY4" i="7" s="1"/>
  <c r="DEZ4" i="7" s="1"/>
  <c r="DFA4" i="7" s="1"/>
  <c r="DFB4" i="7" s="1"/>
  <c r="DFC4" i="7" s="1"/>
  <c r="DFD4" i="7" s="1"/>
  <c r="DFE4" i="7" s="1"/>
  <c r="DFF4" i="7" s="1"/>
  <c r="DFG4" i="7" s="1"/>
  <c r="DFH4" i="7" s="1"/>
  <c r="DFI4" i="7" s="1"/>
  <c r="DFJ4" i="7" s="1"/>
  <c r="DFK4" i="7" s="1"/>
  <c r="DFL4" i="7" s="1"/>
  <c r="DFM4" i="7" s="1"/>
  <c r="DFN4" i="7" s="1"/>
  <c r="DFO4" i="7" s="1"/>
  <c r="DFP4" i="7" s="1"/>
  <c r="DFQ4" i="7" s="1"/>
  <c r="DFR4" i="7" s="1"/>
  <c r="DFS4" i="7" s="1"/>
  <c r="DFT4" i="7" s="1"/>
  <c r="DFU4" i="7" s="1"/>
  <c r="DFV4" i="7" s="1"/>
  <c r="DFW4" i="7" s="1"/>
  <c r="DFX4" i="7" s="1"/>
  <c r="DFY4" i="7" s="1"/>
  <c r="DFZ4" i="7" s="1"/>
  <c r="DGA4" i="7" s="1"/>
  <c r="DGB4" i="7" s="1"/>
  <c r="DGC4" i="7" s="1"/>
  <c r="DGD4" i="7" s="1"/>
  <c r="DGE4" i="7" s="1"/>
  <c r="DGF4" i="7" s="1"/>
  <c r="DGG4" i="7" s="1"/>
  <c r="DGH4" i="7" s="1"/>
  <c r="DGI4" i="7" s="1"/>
  <c r="DGJ4" i="7" s="1"/>
  <c r="DGK4" i="7" s="1"/>
  <c r="DGL4" i="7" s="1"/>
  <c r="DGM4" i="7" s="1"/>
  <c r="DGN4" i="7" s="1"/>
  <c r="DGO4" i="7" s="1"/>
  <c r="DGP4" i="7" s="1"/>
  <c r="DGQ4" i="7" s="1"/>
  <c r="DGR4" i="7" s="1"/>
  <c r="DGS4" i="7" s="1"/>
  <c r="DGT4" i="7" s="1"/>
  <c r="DGU4" i="7" s="1"/>
  <c r="DGV4" i="7" s="1"/>
  <c r="DGW4" i="7" s="1"/>
  <c r="DGX4" i="7" s="1"/>
  <c r="DGY4" i="7" s="1"/>
  <c r="DGZ4" i="7" s="1"/>
  <c r="DHA4" i="7" s="1"/>
  <c r="DHB4" i="7" s="1"/>
  <c r="DHC4" i="7" s="1"/>
  <c r="DHD4" i="7" s="1"/>
  <c r="DHE4" i="7" s="1"/>
  <c r="DHF4" i="7" s="1"/>
  <c r="DHG4" i="7" s="1"/>
  <c r="DHH4" i="7" s="1"/>
  <c r="DHI4" i="7" s="1"/>
  <c r="DHJ4" i="7" s="1"/>
  <c r="DHK4" i="7" s="1"/>
  <c r="DHL4" i="7" s="1"/>
  <c r="DHM4" i="7" s="1"/>
  <c r="DHN4" i="7" s="1"/>
  <c r="DHO4" i="7" s="1"/>
  <c r="DHP4" i="7" s="1"/>
  <c r="DHQ4" i="7" s="1"/>
  <c r="DHR4" i="7" s="1"/>
  <c r="DHS4" i="7" s="1"/>
  <c r="DHT4" i="7" s="1"/>
  <c r="DHU4" i="7" s="1"/>
  <c r="DHV4" i="7" s="1"/>
  <c r="DHW4" i="7" s="1"/>
  <c r="DHX4" i="7" s="1"/>
  <c r="DHY4" i="7" s="1"/>
  <c r="DHZ4" i="7" s="1"/>
  <c r="DIA4" i="7" s="1"/>
  <c r="DIB4" i="7" s="1"/>
  <c r="DIC4" i="7" s="1"/>
  <c r="DID4" i="7" s="1"/>
  <c r="DIE4" i="7" s="1"/>
  <c r="DIF4" i="7" s="1"/>
  <c r="DIG4" i="7" s="1"/>
  <c r="DIH4" i="7" s="1"/>
  <c r="DII4" i="7" s="1"/>
  <c r="DIJ4" i="7" s="1"/>
  <c r="DIK4" i="7" s="1"/>
  <c r="DIL4" i="7" s="1"/>
  <c r="DIM4" i="7" s="1"/>
  <c r="DIN4" i="7" s="1"/>
  <c r="DIO4" i="7" s="1"/>
  <c r="DIP4" i="7" s="1"/>
  <c r="DIQ4" i="7" s="1"/>
  <c r="DIR4" i="7" s="1"/>
  <c r="DIS4" i="7" s="1"/>
  <c r="DIT4" i="7" s="1"/>
  <c r="DIU4" i="7" s="1"/>
  <c r="DIV4" i="7" s="1"/>
  <c r="DIW4" i="7" s="1"/>
  <c r="DIX4" i="7" s="1"/>
  <c r="DIY4" i="7" s="1"/>
  <c r="DIZ4" i="7" s="1"/>
  <c r="DJA4" i="7" s="1"/>
  <c r="DJB4" i="7" s="1"/>
  <c r="DJC4" i="7" s="1"/>
  <c r="DJD4" i="7" s="1"/>
  <c r="DJE4" i="7" s="1"/>
  <c r="DJF4" i="7" s="1"/>
  <c r="DJG4" i="7" s="1"/>
  <c r="DJH4" i="7" s="1"/>
  <c r="DJI4" i="7" s="1"/>
  <c r="DJJ4" i="7" s="1"/>
  <c r="DJK4" i="7" s="1"/>
  <c r="DJL4" i="7" s="1"/>
  <c r="DJM4" i="7" s="1"/>
  <c r="DJN4" i="7" s="1"/>
  <c r="DJO4" i="7" s="1"/>
  <c r="DJP4" i="7" s="1"/>
  <c r="DJQ4" i="7" s="1"/>
  <c r="DJR4" i="7" s="1"/>
  <c r="DJS4" i="7" s="1"/>
  <c r="DJT4" i="7" s="1"/>
  <c r="DJU4" i="7" s="1"/>
  <c r="DJV4" i="7" s="1"/>
  <c r="DJW4" i="7" s="1"/>
  <c r="DJX4" i="7" s="1"/>
  <c r="DJY4" i="7" s="1"/>
  <c r="DJZ4" i="7" s="1"/>
  <c r="DKA4" i="7" s="1"/>
  <c r="DKB4" i="7" s="1"/>
  <c r="DKC4" i="7" s="1"/>
  <c r="DKD4" i="7" s="1"/>
  <c r="DKE4" i="7" s="1"/>
  <c r="DKF4" i="7" s="1"/>
  <c r="DKG4" i="7" s="1"/>
  <c r="DKH4" i="7" s="1"/>
  <c r="DKI4" i="7" s="1"/>
  <c r="DKJ4" i="7" s="1"/>
  <c r="DKK4" i="7" s="1"/>
  <c r="DKL4" i="7" s="1"/>
  <c r="DKM4" i="7" s="1"/>
  <c r="DKN4" i="7" s="1"/>
  <c r="DKO4" i="7" s="1"/>
  <c r="DKP4" i="7" s="1"/>
  <c r="DKQ4" i="7" s="1"/>
  <c r="DKR4" i="7" s="1"/>
  <c r="DKS4" i="7" s="1"/>
  <c r="DKT4" i="7" s="1"/>
  <c r="DKU4" i="7" s="1"/>
  <c r="DKV4" i="7" s="1"/>
  <c r="DKW4" i="7" s="1"/>
  <c r="DKX4" i="7" s="1"/>
  <c r="DKY4" i="7" s="1"/>
  <c r="DKZ4" i="7" s="1"/>
  <c r="DLA4" i="7" s="1"/>
  <c r="DLB4" i="7" s="1"/>
  <c r="DLC4" i="7" s="1"/>
  <c r="DLD4" i="7" s="1"/>
  <c r="DLE4" i="7" s="1"/>
  <c r="DLF4" i="7" s="1"/>
  <c r="DLG4" i="7" s="1"/>
  <c r="DLH4" i="7" s="1"/>
  <c r="DLI4" i="7" s="1"/>
  <c r="DLJ4" i="7" s="1"/>
  <c r="DLK4" i="7" s="1"/>
  <c r="DLL4" i="7" s="1"/>
  <c r="DLM4" i="7" s="1"/>
  <c r="DLN4" i="7" s="1"/>
  <c r="DLO4" i="7" s="1"/>
  <c r="DLP4" i="7" s="1"/>
  <c r="DLQ4" i="7" s="1"/>
  <c r="DLR4" i="7" s="1"/>
  <c r="DLS4" i="7" s="1"/>
  <c r="DLT4" i="7" s="1"/>
  <c r="DLU4" i="7" s="1"/>
  <c r="DLV4" i="7" s="1"/>
  <c r="DLW4" i="7" s="1"/>
  <c r="DLX4" i="7" s="1"/>
  <c r="DLY4" i="7" s="1"/>
  <c r="DLZ4" i="7" s="1"/>
  <c r="DMA4" i="7" s="1"/>
  <c r="DMB4" i="7" s="1"/>
  <c r="DMC4" i="7" s="1"/>
  <c r="DMD4" i="7" s="1"/>
  <c r="DME4" i="7" s="1"/>
  <c r="DMF4" i="7" s="1"/>
  <c r="DMG4" i="7" s="1"/>
  <c r="DMH4" i="7" s="1"/>
  <c r="DMI4" i="7" s="1"/>
  <c r="DMJ4" i="7" s="1"/>
  <c r="DMK4" i="7" s="1"/>
  <c r="DML4" i="7" s="1"/>
  <c r="DMM4" i="7" s="1"/>
  <c r="DMN4" i="7" s="1"/>
  <c r="DMO4" i="7" s="1"/>
  <c r="DMP4" i="7" s="1"/>
  <c r="DMQ4" i="7" s="1"/>
  <c r="DMR4" i="7" s="1"/>
  <c r="DMS4" i="7" s="1"/>
  <c r="DMT4" i="7" s="1"/>
  <c r="DMU4" i="7" s="1"/>
  <c r="DMV4" i="7" s="1"/>
  <c r="DMW4" i="7" s="1"/>
  <c r="DMX4" i="7" s="1"/>
  <c r="DMY4" i="7" s="1"/>
  <c r="DMZ4" i="7" s="1"/>
  <c r="DNA4" i="7" s="1"/>
  <c r="DNB4" i="7" s="1"/>
  <c r="DNC4" i="7" s="1"/>
  <c r="DND4" i="7" s="1"/>
  <c r="DNE4" i="7" s="1"/>
  <c r="DNF4" i="7" s="1"/>
  <c r="DNG4" i="7" s="1"/>
  <c r="DNH4" i="7" s="1"/>
  <c r="DNI4" i="7" s="1"/>
  <c r="DNJ4" i="7" s="1"/>
  <c r="DNK4" i="7" s="1"/>
  <c r="DNL4" i="7" s="1"/>
  <c r="DNM4" i="7" s="1"/>
  <c r="DNN4" i="7" s="1"/>
  <c r="DNO4" i="7" s="1"/>
  <c r="DNP4" i="7" s="1"/>
  <c r="DNQ4" i="7" s="1"/>
  <c r="DNR4" i="7" s="1"/>
  <c r="DNS4" i="7" s="1"/>
  <c r="DNT4" i="7" s="1"/>
  <c r="DNU4" i="7" s="1"/>
  <c r="DNV4" i="7" s="1"/>
  <c r="DNW4" i="7" s="1"/>
  <c r="DNX4" i="7" s="1"/>
  <c r="DNY4" i="7" s="1"/>
  <c r="DNZ4" i="7" s="1"/>
  <c r="DOA4" i="7" s="1"/>
  <c r="DOB4" i="7" s="1"/>
  <c r="DOC4" i="7" s="1"/>
  <c r="DOD4" i="7" s="1"/>
  <c r="DOE4" i="7" s="1"/>
  <c r="DOF4" i="7" s="1"/>
  <c r="DOG4" i="7" s="1"/>
  <c r="DOH4" i="7" s="1"/>
  <c r="DOI4" i="7" s="1"/>
  <c r="DOJ4" i="7" s="1"/>
  <c r="DOK4" i="7" s="1"/>
  <c r="DOL4" i="7" s="1"/>
  <c r="DOM4" i="7" s="1"/>
  <c r="DON4" i="7" s="1"/>
  <c r="DOO4" i="7" s="1"/>
  <c r="DOP4" i="7" s="1"/>
  <c r="DOQ4" i="7" s="1"/>
  <c r="DOR4" i="7" s="1"/>
  <c r="DOS4" i="7" s="1"/>
  <c r="DOT4" i="7" s="1"/>
  <c r="DOU4" i="7" s="1"/>
  <c r="DOV4" i="7" s="1"/>
  <c r="DOW4" i="7" s="1"/>
  <c r="DOX4" i="7" s="1"/>
  <c r="DOY4" i="7" s="1"/>
  <c r="DOZ4" i="7" s="1"/>
  <c r="DPA4" i="7" s="1"/>
  <c r="DPB4" i="7" s="1"/>
  <c r="DPC4" i="7" s="1"/>
  <c r="DPD4" i="7" s="1"/>
  <c r="DPE4" i="7" s="1"/>
  <c r="DPF4" i="7" s="1"/>
  <c r="DPG4" i="7" s="1"/>
  <c r="DPH4" i="7" s="1"/>
  <c r="DPI4" i="7" s="1"/>
  <c r="DPJ4" i="7" s="1"/>
  <c r="DPK4" i="7" s="1"/>
  <c r="DPL4" i="7" s="1"/>
  <c r="DPM4" i="7" s="1"/>
  <c r="DPN4" i="7" s="1"/>
  <c r="DPO4" i="7" s="1"/>
  <c r="DPP4" i="7" s="1"/>
  <c r="DPQ4" i="7" s="1"/>
  <c r="DPR4" i="7" s="1"/>
  <c r="DPS4" i="7" s="1"/>
  <c r="DPT4" i="7" s="1"/>
  <c r="DPU4" i="7" s="1"/>
  <c r="DPV4" i="7" s="1"/>
  <c r="DPW4" i="7" s="1"/>
  <c r="DPX4" i="7" s="1"/>
  <c r="DPY4" i="7" s="1"/>
  <c r="DPZ4" i="7" s="1"/>
  <c r="DQA4" i="7" s="1"/>
  <c r="DQB4" i="7" s="1"/>
  <c r="DQC4" i="7" s="1"/>
  <c r="DQD4" i="7" s="1"/>
  <c r="DQE4" i="7" s="1"/>
  <c r="DQF4" i="7" s="1"/>
  <c r="DQG4" i="7" s="1"/>
  <c r="DQH4" i="7" s="1"/>
  <c r="DQI4" i="7" s="1"/>
  <c r="DQJ4" i="7" s="1"/>
  <c r="DQK4" i="7" s="1"/>
  <c r="DQL4" i="7" s="1"/>
  <c r="DQM4" i="7" s="1"/>
  <c r="DQN4" i="7" s="1"/>
  <c r="DQO4" i="7" s="1"/>
  <c r="DQP4" i="7" s="1"/>
  <c r="DQQ4" i="7" s="1"/>
  <c r="DQR4" i="7" s="1"/>
  <c r="DQS4" i="7" s="1"/>
  <c r="DQT4" i="7" s="1"/>
  <c r="DQU4" i="7" s="1"/>
  <c r="DQV4" i="7" s="1"/>
  <c r="DQW4" i="7" s="1"/>
  <c r="DQX4" i="7" s="1"/>
  <c r="DQY4" i="7" s="1"/>
  <c r="DQZ4" i="7" s="1"/>
  <c r="DRA4" i="7" s="1"/>
  <c r="DRB4" i="7" s="1"/>
  <c r="DRC4" i="7" s="1"/>
  <c r="DRD4" i="7" s="1"/>
  <c r="DRE4" i="7" s="1"/>
  <c r="DRF4" i="7" s="1"/>
  <c r="DRG4" i="7" s="1"/>
  <c r="DRH4" i="7" s="1"/>
  <c r="DRI4" i="7" s="1"/>
  <c r="DRJ4" i="7" s="1"/>
  <c r="DRK4" i="7" s="1"/>
  <c r="DRL4" i="7" s="1"/>
  <c r="DRM4" i="7" s="1"/>
  <c r="DRN4" i="7" s="1"/>
  <c r="DRO4" i="7" s="1"/>
  <c r="DRP4" i="7" s="1"/>
  <c r="DRQ4" i="7" s="1"/>
  <c r="DRR4" i="7" s="1"/>
  <c r="DRS4" i="7" s="1"/>
  <c r="DRT4" i="7" s="1"/>
  <c r="DRU4" i="7" s="1"/>
  <c r="DRV4" i="7" s="1"/>
  <c r="DRW4" i="7" s="1"/>
  <c r="DRX4" i="7" s="1"/>
  <c r="DRY4" i="7" s="1"/>
  <c r="DRZ4" i="7" s="1"/>
  <c r="DSA4" i="7" s="1"/>
  <c r="DSB4" i="7" s="1"/>
  <c r="DSC4" i="7" s="1"/>
  <c r="DSD4" i="7" s="1"/>
  <c r="DSE4" i="7" s="1"/>
  <c r="DSF4" i="7" s="1"/>
  <c r="DSG4" i="7" s="1"/>
  <c r="DSH4" i="7" s="1"/>
  <c r="DSI4" i="7" s="1"/>
  <c r="DSJ4" i="7" s="1"/>
  <c r="DSK4" i="7" s="1"/>
  <c r="DSL4" i="7" s="1"/>
  <c r="DSM4" i="7" s="1"/>
  <c r="DSN4" i="7" s="1"/>
  <c r="DSO4" i="7" s="1"/>
  <c r="DSP4" i="7" s="1"/>
  <c r="DSQ4" i="7" s="1"/>
  <c r="DSR4" i="7" s="1"/>
  <c r="DSS4" i="7" s="1"/>
  <c r="DST4" i="7" s="1"/>
  <c r="DSU4" i="7" s="1"/>
  <c r="DSV4" i="7" s="1"/>
  <c r="DSW4" i="7" s="1"/>
  <c r="DSX4" i="7" s="1"/>
  <c r="DSY4" i="7" s="1"/>
  <c r="DSZ4" i="7" s="1"/>
  <c r="DTA4" i="7" s="1"/>
  <c r="DTB4" i="7" s="1"/>
  <c r="DTC4" i="7" s="1"/>
  <c r="DTD4" i="7" s="1"/>
  <c r="DTE4" i="7" s="1"/>
  <c r="DTF4" i="7" s="1"/>
  <c r="DTG4" i="7" s="1"/>
  <c r="DTH4" i="7" s="1"/>
  <c r="DTI4" i="7" s="1"/>
  <c r="DTJ4" i="7" s="1"/>
  <c r="DTK4" i="7" s="1"/>
  <c r="DTL4" i="7" s="1"/>
  <c r="DTM4" i="7" s="1"/>
  <c r="DTN4" i="7" s="1"/>
  <c r="DTO4" i="7" s="1"/>
  <c r="DTP4" i="7" s="1"/>
  <c r="DTQ4" i="7" s="1"/>
  <c r="DTR4" i="7" s="1"/>
  <c r="DTS4" i="7" s="1"/>
  <c r="DTT4" i="7" s="1"/>
  <c r="DTU4" i="7" s="1"/>
  <c r="DTV4" i="7" s="1"/>
  <c r="DTW4" i="7" s="1"/>
  <c r="DTX4" i="7" s="1"/>
  <c r="DTY4" i="7" s="1"/>
  <c r="DTZ4" i="7" s="1"/>
  <c r="DUA4" i="7" s="1"/>
  <c r="DUB4" i="7" s="1"/>
  <c r="DUC4" i="7" s="1"/>
  <c r="DUD4" i="7" s="1"/>
  <c r="DUE4" i="7" s="1"/>
  <c r="DUF4" i="7" s="1"/>
  <c r="DUG4" i="7" s="1"/>
  <c r="DUH4" i="7" s="1"/>
  <c r="DUI4" i="7" s="1"/>
  <c r="DUJ4" i="7" s="1"/>
  <c r="DUK4" i="7" s="1"/>
  <c r="DUL4" i="7" s="1"/>
  <c r="DUM4" i="7" s="1"/>
  <c r="DUN4" i="7" s="1"/>
  <c r="DUO4" i="7" s="1"/>
  <c r="DUP4" i="7" s="1"/>
  <c r="DUQ4" i="7" s="1"/>
  <c r="DUR4" i="7" s="1"/>
  <c r="DUS4" i="7" s="1"/>
  <c r="DUT4" i="7" s="1"/>
  <c r="DUU4" i="7" s="1"/>
  <c r="DUV4" i="7" s="1"/>
  <c r="DUW4" i="7" s="1"/>
  <c r="DUX4" i="7" s="1"/>
  <c r="DUY4" i="7" s="1"/>
  <c r="DUZ4" i="7" s="1"/>
  <c r="DVA4" i="7" s="1"/>
  <c r="DVB4" i="7" s="1"/>
  <c r="DVC4" i="7" s="1"/>
  <c r="DVD4" i="7" s="1"/>
  <c r="DVE4" i="7" s="1"/>
  <c r="DVF4" i="7" s="1"/>
  <c r="DVG4" i="7" s="1"/>
  <c r="DVH4" i="7" s="1"/>
  <c r="DVI4" i="7" s="1"/>
  <c r="DVJ4" i="7" s="1"/>
  <c r="DVK4" i="7" s="1"/>
  <c r="DVL4" i="7" s="1"/>
  <c r="DVM4" i="7" s="1"/>
  <c r="DVN4" i="7" s="1"/>
  <c r="DVO4" i="7" s="1"/>
  <c r="DVP4" i="7" s="1"/>
  <c r="DVQ4" i="7" s="1"/>
  <c r="DVR4" i="7" s="1"/>
  <c r="DVS4" i="7" s="1"/>
  <c r="DVT4" i="7" s="1"/>
  <c r="DVU4" i="7" s="1"/>
  <c r="DVV4" i="7" s="1"/>
  <c r="DVW4" i="7" s="1"/>
  <c r="DVX4" i="7" s="1"/>
  <c r="DVY4" i="7" s="1"/>
  <c r="DVZ4" i="7" s="1"/>
  <c r="DWA4" i="7" s="1"/>
  <c r="DWB4" i="7" s="1"/>
  <c r="DWC4" i="7" s="1"/>
  <c r="DWD4" i="7" s="1"/>
  <c r="DWE4" i="7" s="1"/>
  <c r="DWF4" i="7" s="1"/>
  <c r="DWG4" i="7" s="1"/>
  <c r="DWH4" i="7" s="1"/>
  <c r="DWI4" i="7" s="1"/>
  <c r="DWJ4" i="7" s="1"/>
  <c r="DWK4" i="7" s="1"/>
  <c r="DWL4" i="7" s="1"/>
  <c r="DWM4" i="7" s="1"/>
  <c r="DWN4" i="7" s="1"/>
  <c r="DWO4" i="7" s="1"/>
  <c r="DWP4" i="7" s="1"/>
  <c r="DWQ4" i="7" s="1"/>
  <c r="DWR4" i="7" s="1"/>
  <c r="DWS4" i="7" s="1"/>
  <c r="DWT4" i="7" s="1"/>
  <c r="DWU4" i="7" s="1"/>
  <c r="DWV4" i="7" s="1"/>
  <c r="DWW4" i="7" s="1"/>
  <c r="DWX4" i="7" s="1"/>
  <c r="DWY4" i="7" s="1"/>
  <c r="DWZ4" i="7" s="1"/>
  <c r="DXA4" i="7" s="1"/>
  <c r="DXB4" i="7" s="1"/>
  <c r="DXC4" i="7" s="1"/>
  <c r="DXD4" i="7" s="1"/>
  <c r="DXE4" i="7" s="1"/>
  <c r="DXF4" i="7" s="1"/>
  <c r="DXG4" i="7" s="1"/>
  <c r="DXH4" i="7" s="1"/>
  <c r="DXI4" i="7" s="1"/>
  <c r="DXJ4" i="7" s="1"/>
  <c r="DXK4" i="7" s="1"/>
  <c r="DXL4" i="7" s="1"/>
  <c r="DXM4" i="7" s="1"/>
  <c r="DXN4" i="7" s="1"/>
  <c r="DXO4" i="7" s="1"/>
  <c r="DXP4" i="7" s="1"/>
  <c r="DXQ4" i="7" s="1"/>
  <c r="DXR4" i="7" s="1"/>
  <c r="DXS4" i="7" s="1"/>
  <c r="DXT4" i="7" s="1"/>
  <c r="DXU4" i="7" s="1"/>
  <c r="DXV4" i="7" s="1"/>
  <c r="DXW4" i="7" s="1"/>
  <c r="DXX4" i="7" s="1"/>
  <c r="DXY4" i="7" s="1"/>
  <c r="DXZ4" i="7" s="1"/>
  <c r="DYA4" i="7" s="1"/>
  <c r="DYB4" i="7" s="1"/>
  <c r="DYC4" i="7" s="1"/>
  <c r="DYD4" i="7" s="1"/>
  <c r="DYE4" i="7" s="1"/>
  <c r="DYF4" i="7" s="1"/>
  <c r="DYG4" i="7" s="1"/>
  <c r="DYH4" i="7" s="1"/>
  <c r="DYI4" i="7" s="1"/>
  <c r="DYJ4" i="7" s="1"/>
  <c r="DYK4" i="7" s="1"/>
  <c r="DYL4" i="7" s="1"/>
  <c r="DYM4" i="7" s="1"/>
  <c r="DYN4" i="7" s="1"/>
  <c r="DYO4" i="7" s="1"/>
  <c r="DYP4" i="7" s="1"/>
  <c r="DYQ4" i="7" s="1"/>
  <c r="DYR4" i="7" s="1"/>
  <c r="DYS4" i="7" s="1"/>
  <c r="DYT4" i="7" s="1"/>
  <c r="DYU4" i="7" s="1"/>
  <c r="DYV4" i="7" s="1"/>
  <c r="DYW4" i="7" s="1"/>
  <c r="DYX4" i="7" s="1"/>
  <c r="DYY4" i="7" s="1"/>
  <c r="DYZ4" i="7" s="1"/>
  <c r="DZA4" i="7" s="1"/>
  <c r="DZB4" i="7" s="1"/>
  <c r="DZC4" i="7" s="1"/>
  <c r="DZD4" i="7" s="1"/>
  <c r="DZE4" i="7" s="1"/>
  <c r="DZF4" i="7" s="1"/>
  <c r="DZG4" i="7" s="1"/>
  <c r="DZH4" i="7" s="1"/>
  <c r="DZI4" i="7" s="1"/>
  <c r="DZJ4" i="7" s="1"/>
  <c r="DZK4" i="7" s="1"/>
  <c r="DZL4" i="7" s="1"/>
  <c r="DZM4" i="7" s="1"/>
  <c r="DZN4" i="7" s="1"/>
  <c r="DZO4" i="7" s="1"/>
  <c r="DZP4" i="7" s="1"/>
  <c r="DZQ4" i="7" s="1"/>
  <c r="DZR4" i="7" s="1"/>
  <c r="DZS4" i="7" s="1"/>
  <c r="DZT4" i="7" s="1"/>
  <c r="DZU4" i="7" s="1"/>
  <c r="DZV4" i="7" s="1"/>
  <c r="DZW4" i="7" s="1"/>
  <c r="DZX4" i="7" s="1"/>
  <c r="DZY4" i="7" s="1"/>
  <c r="DZZ4" i="7" s="1"/>
  <c r="EAA4" i="7" s="1"/>
  <c r="EAB4" i="7" s="1"/>
  <c r="EAC4" i="7" s="1"/>
  <c r="EAD4" i="7" s="1"/>
  <c r="EAE4" i="7" s="1"/>
  <c r="EAF4" i="7" s="1"/>
  <c r="EAG4" i="7" s="1"/>
  <c r="EAH4" i="7" s="1"/>
  <c r="EAI4" i="7" s="1"/>
  <c r="EAJ4" i="7" s="1"/>
  <c r="EAK4" i="7" s="1"/>
  <c r="EAL4" i="7" s="1"/>
  <c r="EAM4" i="7" s="1"/>
  <c r="EAN4" i="7" s="1"/>
  <c r="EAO4" i="7" s="1"/>
  <c r="EAP4" i="7" s="1"/>
  <c r="EAQ4" i="7" s="1"/>
  <c r="EAR4" i="7" s="1"/>
  <c r="EAS4" i="7" s="1"/>
  <c r="EAT4" i="7" s="1"/>
  <c r="EAU4" i="7" s="1"/>
  <c r="EAV4" i="7" s="1"/>
  <c r="EAW4" i="7" s="1"/>
  <c r="EAX4" i="7" s="1"/>
  <c r="EAY4" i="7" s="1"/>
  <c r="EAZ4" i="7" s="1"/>
  <c r="EBA4" i="7" s="1"/>
  <c r="EBB4" i="7" s="1"/>
  <c r="EBC4" i="7" s="1"/>
  <c r="EBD4" i="7" s="1"/>
  <c r="EBE4" i="7" s="1"/>
  <c r="EBF4" i="7" s="1"/>
  <c r="EBG4" i="7" s="1"/>
  <c r="EBH4" i="7" s="1"/>
  <c r="EBI4" i="7" s="1"/>
  <c r="EBJ4" i="7" s="1"/>
  <c r="EBK4" i="7" s="1"/>
  <c r="EBL4" i="7" s="1"/>
  <c r="EBM4" i="7" s="1"/>
  <c r="EBN4" i="7" s="1"/>
  <c r="EBO4" i="7" s="1"/>
  <c r="EBP4" i="7" s="1"/>
  <c r="EBQ4" i="7" s="1"/>
  <c r="EBR4" i="7" s="1"/>
  <c r="EBS4" i="7" s="1"/>
  <c r="EBT4" i="7" s="1"/>
  <c r="EBU4" i="7" s="1"/>
  <c r="EBV4" i="7" s="1"/>
  <c r="EBW4" i="7" s="1"/>
  <c r="EBX4" i="7" s="1"/>
  <c r="EBY4" i="7" s="1"/>
  <c r="EBZ4" i="7" s="1"/>
  <c r="ECA4" i="7" s="1"/>
  <c r="ECB4" i="7" s="1"/>
  <c r="ECC4" i="7" s="1"/>
  <c r="ECD4" i="7" s="1"/>
  <c r="ECE4" i="7" s="1"/>
  <c r="ECF4" i="7" s="1"/>
  <c r="ECG4" i="7" s="1"/>
  <c r="ECH4" i="7" s="1"/>
  <c r="ECI4" i="7" s="1"/>
  <c r="ECJ4" i="7" s="1"/>
  <c r="ECK4" i="7" s="1"/>
  <c r="ECL4" i="7" s="1"/>
  <c r="ECM4" i="7" s="1"/>
  <c r="ECN4" i="7" s="1"/>
  <c r="ECO4" i="7" s="1"/>
  <c r="ECP4" i="7" s="1"/>
  <c r="ECQ4" i="7" s="1"/>
  <c r="ECR4" i="7" s="1"/>
  <c r="ECS4" i="7" s="1"/>
  <c r="ECT4" i="7" s="1"/>
  <c r="ECU4" i="7" s="1"/>
  <c r="ECV4" i="7" s="1"/>
  <c r="ECW4" i="7" s="1"/>
  <c r="ECX4" i="7" s="1"/>
  <c r="ECY4" i="7" s="1"/>
  <c r="ECZ4" i="7" s="1"/>
  <c r="EDA4" i="7" s="1"/>
  <c r="EDB4" i="7" s="1"/>
  <c r="EDC4" i="7" s="1"/>
  <c r="EDD4" i="7" s="1"/>
  <c r="EDE4" i="7" s="1"/>
  <c r="EDF4" i="7" s="1"/>
  <c r="EDG4" i="7" s="1"/>
  <c r="EDH4" i="7" s="1"/>
  <c r="EDI4" i="7" s="1"/>
  <c r="EDJ4" i="7" s="1"/>
  <c r="EDK4" i="7" s="1"/>
  <c r="EDL4" i="7" s="1"/>
  <c r="EDM4" i="7" s="1"/>
  <c r="EDN4" i="7" s="1"/>
  <c r="EDO4" i="7" s="1"/>
  <c r="EDP4" i="7" s="1"/>
  <c r="EDQ4" i="7" s="1"/>
  <c r="EDR4" i="7" s="1"/>
  <c r="EDS4" i="7" s="1"/>
  <c r="EDT4" i="7" s="1"/>
  <c r="EDU4" i="7" s="1"/>
  <c r="EDV4" i="7" s="1"/>
  <c r="EDW4" i="7" s="1"/>
  <c r="EDX4" i="7" s="1"/>
  <c r="EDY4" i="7" s="1"/>
  <c r="EDZ4" i="7" s="1"/>
  <c r="EEA4" i="7" s="1"/>
  <c r="EEB4" i="7" s="1"/>
  <c r="EEC4" i="7" s="1"/>
  <c r="EED4" i="7" s="1"/>
  <c r="EEE4" i="7" s="1"/>
  <c r="EEF4" i="7" s="1"/>
  <c r="EEG4" i="7" s="1"/>
  <c r="EEH4" i="7" s="1"/>
  <c r="EEI4" i="7" s="1"/>
  <c r="EEJ4" i="7" s="1"/>
  <c r="EEK4" i="7" s="1"/>
  <c r="EEL4" i="7" s="1"/>
  <c r="EEM4" i="7" s="1"/>
  <c r="EEN4" i="7" s="1"/>
  <c r="EEO4" i="7" s="1"/>
  <c r="EEP4" i="7" s="1"/>
  <c r="EEQ4" i="7" s="1"/>
  <c r="EER4" i="7" s="1"/>
  <c r="EES4" i="7" s="1"/>
  <c r="EET4" i="7" s="1"/>
  <c r="EEU4" i="7" s="1"/>
  <c r="EEV4" i="7" s="1"/>
  <c r="EEW4" i="7" s="1"/>
  <c r="EEX4" i="7" s="1"/>
  <c r="EEY4" i="7" s="1"/>
  <c r="EEZ4" i="7" s="1"/>
  <c r="EFA4" i="7" s="1"/>
  <c r="EFB4" i="7" s="1"/>
  <c r="EFC4" i="7" s="1"/>
  <c r="EFD4" i="7" s="1"/>
  <c r="EFE4" i="7" s="1"/>
  <c r="EFF4" i="7" s="1"/>
  <c r="EFG4" i="7" s="1"/>
  <c r="EFH4" i="7" s="1"/>
  <c r="EFI4" i="7" s="1"/>
  <c r="EFJ4" i="7" s="1"/>
  <c r="EFK4" i="7" s="1"/>
  <c r="EFL4" i="7" s="1"/>
  <c r="EFM4" i="7" s="1"/>
  <c r="EFN4" i="7" s="1"/>
  <c r="EFO4" i="7" s="1"/>
  <c r="EFP4" i="7" s="1"/>
  <c r="EFQ4" i="7" s="1"/>
  <c r="EFR4" i="7" s="1"/>
  <c r="EFS4" i="7" s="1"/>
  <c r="EFT4" i="7" s="1"/>
  <c r="EFU4" i="7" s="1"/>
  <c r="EFV4" i="7" s="1"/>
  <c r="EFW4" i="7" s="1"/>
  <c r="EFX4" i="7" s="1"/>
  <c r="EFY4" i="7" s="1"/>
  <c r="EFZ4" i="7" s="1"/>
  <c r="EGA4" i="7" s="1"/>
  <c r="EGB4" i="7" s="1"/>
  <c r="EGC4" i="7" s="1"/>
  <c r="EGD4" i="7" s="1"/>
  <c r="EGE4" i="7" s="1"/>
  <c r="EGF4" i="7" s="1"/>
  <c r="EGG4" i="7" s="1"/>
  <c r="EGH4" i="7" s="1"/>
  <c r="EGI4" i="7" s="1"/>
  <c r="EGJ4" i="7" s="1"/>
  <c r="EGK4" i="7" s="1"/>
  <c r="EGL4" i="7" s="1"/>
  <c r="EGM4" i="7" s="1"/>
  <c r="EGN4" i="7" s="1"/>
  <c r="EGO4" i="7" s="1"/>
  <c r="EGP4" i="7" s="1"/>
  <c r="EGQ4" i="7" s="1"/>
  <c r="EGR4" i="7" s="1"/>
  <c r="EGS4" i="7" s="1"/>
  <c r="EGT4" i="7" s="1"/>
  <c r="EGU4" i="7" s="1"/>
  <c r="EGV4" i="7" s="1"/>
  <c r="EGW4" i="7" s="1"/>
  <c r="EGX4" i="7" s="1"/>
  <c r="EGY4" i="7" s="1"/>
  <c r="EGZ4" i="7" s="1"/>
  <c r="EHA4" i="7" s="1"/>
  <c r="EHB4" i="7" s="1"/>
  <c r="EHC4" i="7" s="1"/>
  <c r="EHD4" i="7" s="1"/>
  <c r="EHE4" i="7" s="1"/>
  <c r="EHF4" i="7" s="1"/>
  <c r="EHG4" i="7" s="1"/>
  <c r="EHH4" i="7" s="1"/>
  <c r="EHI4" i="7" s="1"/>
  <c r="EHJ4" i="7" s="1"/>
  <c r="EHK4" i="7" s="1"/>
  <c r="EHL4" i="7" s="1"/>
  <c r="EHM4" i="7" s="1"/>
  <c r="EHN4" i="7" s="1"/>
  <c r="EHO4" i="7" s="1"/>
  <c r="EHP4" i="7" s="1"/>
  <c r="EHQ4" i="7" s="1"/>
  <c r="EHR4" i="7" s="1"/>
  <c r="EHS4" i="7" s="1"/>
  <c r="EHT4" i="7" s="1"/>
  <c r="EHU4" i="7" s="1"/>
  <c r="EHV4" i="7" s="1"/>
  <c r="EHW4" i="7" s="1"/>
  <c r="EHX4" i="7" s="1"/>
  <c r="EHY4" i="7" s="1"/>
  <c r="EHZ4" i="7" s="1"/>
  <c r="EIA4" i="7" s="1"/>
  <c r="EIB4" i="7" s="1"/>
  <c r="EIC4" i="7" s="1"/>
  <c r="EID4" i="7" s="1"/>
  <c r="EIE4" i="7" s="1"/>
  <c r="EIF4" i="7" s="1"/>
  <c r="EIG4" i="7" s="1"/>
  <c r="EIH4" i="7" s="1"/>
  <c r="EII4" i="7" s="1"/>
  <c r="EIJ4" i="7" s="1"/>
  <c r="EIK4" i="7" s="1"/>
  <c r="EIL4" i="7" s="1"/>
  <c r="EIM4" i="7" s="1"/>
  <c r="EIN4" i="7" s="1"/>
  <c r="EIO4" i="7" s="1"/>
  <c r="EIP4" i="7" s="1"/>
  <c r="EIQ4" i="7" s="1"/>
  <c r="EIR4" i="7" s="1"/>
  <c r="EIS4" i="7" s="1"/>
  <c r="EIT4" i="7" s="1"/>
  <c r="EIU4" i="7" s="1"/>
  <c r="EIV4" i="7" s="1"/>
  <c r="EIW4" i="7" s="1"/>
  <c r="EIX4" i="7" s="1"/>
  <c r="EIY4" i="7" s="1"/>
  <c r="EIZ4" i="7" s="1"/>
  <c r="EJA4" i="7" s="1"/>
  <c r="EJB4" i="7" s="1"/>
  <c r="EJC4" i="7" s="1"/>
  <c r="EJD4" i="7" s="1"/>
  <c r="EJE4" i="7" s="1"/>
  <c r="EJF4" i="7" s="1"/>
  <c r="EJG4" i="7" s="1"/>
  <c r="EJH4" i="7" s="1"/>
  <c r="EJI4" i="7" s="1"/>
  <c r="EJJ4" i="7" s="1"/>
  <c r="EJK4" i="7" s="1"/>
  <c r="EJL4" i="7" s="1"/>
  <c r="EJM4" i="7" s="1"/>
  <c r="EJN4" i="7" s="1"/>
  <c r="EJO4" i="7" s="1"/>
  <c r="EJP4" i="7" s="1"/>
  <c r="EJQ4" i="7" s="1"/>
  <c r="EJR4" i="7" s="1"/>
  <c r="EJS4" i="7" s="1"/>
  <c r="EJT4" i="7" s="1"/>
  <c r="EJU4" i="7" s="1"/>
  <c r="EJV4" i="7" s="1"/>
  <c r="EJW4" i="7" s="1"/>
  <c r="EJX4" i="7" s="1"/>
  <c r="EJY4" i="7" s="1"/>
  <c r="EJZ4" i="7" s="1"/>
  <c r="EKA4" i="7" s="1"/>
  <c r="EKB4" i="7" s="1"/>
  <c r="EKC4" i="7" s="1"/>
  <c r="EKD4" i="7" s="1"/>
  <c r="EKE4" i="7" s="1"/>
  <c r="EKF4" i="7" s="1"/>
  <c r="EKG4" i="7" s="1"/>
  <c r="EKH4" i="7" s="1"/>
  <c r="EKI4" i="7" s="1"/>
  <c r="EKJ4" i="7" s="1"/>
  <c r="EKK4" i="7" s="1"/>
  <c r="EKL4" i="7" s="1"/>
  <c r="EKM4" i="7" s="1"/>
  <c r="EKN4" i="7" s="1"/>
  <c r="EKO4" i="7" s="1"/>
  <c r="EKP4" i="7" s="1"/>
  <c r="EKQ4" i="7" s="1"/>
  <c r="EKR4" i="7" s="1"/>
  <c r="EKS4" i="7" s="1"/>
  <c r="EKT4" i="7" s="1"/>
  <c r="EKU4" i="7" s="1"/>
  <c r="EKV4" i="7" s="1"/>
  <c r="EKW4" i="7" s="1"/>
  <c r="EKX4" i="7" s="1"/>
  <c r="EKY4" i="7" s="1"/>
  <c r="EKZ4" i="7" s="1"/>
  <c r="ELA4" i="7" s="1"/>
  <c r="ELB4" i="7" s="1"/>
  <c r="ELC4" i="7" s="1"/>
  <c r="ELD4" i="7" s="1"/>
  <c r="ELE4" i="7" s="1"/>
  <c r="ELF4" i="7" s="1"/>
  <c r="ELG4" i="7" s="1"/>
  <c r="ELH4" i="7" s="1"/>
  <c r="ELI4" i="7" s="1"/>
  <c r="ELJ4" i="7" s="1"/>
  <c r="ELK4" i="7" s="1"/>
  <c r="ELL4" i="7" s="1"/>
  <c r="ELM4" i="7" s="1"/>
  <c r="ELN4" i="7" s="1"/>
  <c r="ELO4" i="7" s="1"/>
  <c r="ELP4" i="7" s="1"/>
  <c r="ELQ4" i="7" s="1"/>
  <c r="ELR4" i="7" s="1"/>
  <c r="ELS4" i="7" s="1"/>
  <c r="ELT4" i="7" s="1"/>
  <c r="ELU4" i="7" s="1"/>
  <c r="ELV4" i="7" s="1"/>
  <c r="ELW4" i="7" s="1"/>
  <c r="ELX4" i="7" s="1"/>
  <c r="ELY4" i="7" s="1"/>
  <c r="ELZ4" i="7" s="1"/>
  <c r="EMA4" i="7" s="1"/>
  <c r="EMB4" i="7" s="1"/>
  <c r="EMC4" i="7" s="1"/>
  <c r="EMD4" i="7" s="1"/>
  <c r="EME4" i="7" s="1"/>
  <c r="EMF4" i="7" s="1"/>
  <c r="EMG4" i="7" s="1"/>
  <c r="EMH4" i="7" s="1"/>
  <c r="EMI4" i="7" s="1"/>
  <c r="EMJ4" i="7" s="1"/>
  <c r="EMK4" i="7" s="1"/>
  <c r="EML4" i="7" s="1"/>
  <c r="EMM4" i="7" s="1"/>
  <c r="EMN4" i="7" s="1"/>
  <c r="EMO4" i="7" s="1"/>
  <c r="EMP4" i="7" s="1"/>
  <c r="EMQ4" i="7" s="1"/>
  <c r="EMR4" i="7" s="1"/>
  <c r="EMS4" i="7" s="1"/>
  <c r="EMT4" i="7" s="1"/>
  <c r="EMU4" i="7" s="1"/>
  <c r="EMV4" i="7" s="1"/>
  <c r="EMW4" i="7" s="1"/>
  <c r="EMX4" i="7" s="1"/>
  <c r="EMY4" i="7" s="1"/>
  <c r="EMZ4" i="7" s="1"/>
  <c r="ENA4" i="7" s="1"/>
  <c r="ENB4" i="7" s="1"/>
  <c r="ENC4" i="7" s="1"/>
  <c r="END4" i="7" s="1"/>
  <c r="ENE4" i="7" s="1"/>
  <c r="ENF4" i="7" s="1"/>
  <c r="ENG4" i="7" s="1"/>
  <c r="ENH4" i="7" s="1"/>
  <c r="ENI4" i="7" s="1"/>
  <c r="ENJ4" i="7" s="1"/>
  <c r="ENK4" i="7" s="1"/>
  <c r="ENL4" i="7" s="1"/>
  <c r="ENM4" i="7" s="1"/>
  <c r="ENN4" i="7" s="1"/>
  <c r="ENO4" i="7" s="1"/>
  <c r="ENP4" i="7" s="1"/>
  <c r="ENQ4" i="7" s="1"/>
  <c r="ENR4" i="7" s="1"/>
  <c r="ENS4" i="7" s="1"/>
  <c r="ENT4" i="7" s="1"/>
  <c r="ENU4" i="7" s="1"/>
  <c r="ENV4" i="7" s="1"/>
  <c r="ENW4" i="7" s="1"/>
  <c r="ENX4" i="7" s="1"/>
  <c r="ENY4" i="7" s="1"/>
  <c r="ENZ4" i="7" s="1"/>
  <c r="EOA4" i="7" s="1"/>
  <c r="EOB4" i="7" s="1"/>
  <c r="EOC4" i="7" s="1"/>
  <c r="EOD4" i="7" s="1"/>
  <c r="EOE4" i="7" s="1"/>
  <c r="EOF4" i="7" s="1"/>
  <c r="EOG4" i="7" s="1"/>
  <c r="EOH4" i="7" s="1"/>
  <c r="EOI4" i="7" s="1"/>
  <c r="EOJ4" i="7" s="1"/>
  <c r="EOK4" i="7" s="1"/>
  <c r="EOL4" i="7" s="1"/>
  <c r="EOM4" i="7" s="1"/>
  <c r="EON4" i="7" s="1"/>
  <c r="EOO4" i="7" s="1"/>
  <c r="EOP4" i="7" s="1"/>
  <c r="EOQ4" i="7" s="1"/>
  <c r="EOR4" i="7" s="1"/>
  <c r="EOS4" i="7" s="1"/>
  <c r="EOT4" i="7" s="1"/>
  <c r="EOU4" i="7" s="1"/>
  <c r="EOV4" i="7" s="1"/>
  <c r="EOW4" i="7" s="1"/>
  <c r="EOX4" i="7" s="1"/>
  <c r="EOY4" i="7" s="1"/>
  <c r="EOZ4" i="7" s="1"/>
  <c r="EPA4" i="7" s="1"/>
  <c r="EPB4" i="7" s="1"/>
  <c r="EPC4" i="7" s="1"/>
  <c r="EPD4" i="7" s="1"/>
  <c r="EPE4" i="7" s="1"/>
  <c r="EPF4" i="7" s="1"/>
  <c r="EPG4" i="7" s="1"/>
  <c r="EPH4" i="7" s="1"/>
  <c r="EPI4" i="7" s="1"/>
  <c r="EPJ4" i="7" s="1"/>
  <c r="EPK4" i="7" s="1"/>
  <c r="EPL4" i="7" s="1"/>
  <c r="EPM4" i="7" s="1"/>
  <c r="EPN4" i="7" s="1"/>
  <c r="EPO4" i="7" s="1"/>
  <c r="EPP4" i="7" s="1"/>
  <c r="EPQ4" i="7" s="1"/>
  <c r="EPR4" i="7" s="1"/>
  <c r="EPS4" i="7" s="1"/>
  <c r="EPT4" i="7" s="1"/>
  <c r="EPU4" i="7" s="1"/>
  <c r="EPV4" i="7" s="1"/>
  <c r="EPW4" i="7" s="1"/>
  <c r="EPX4" i="7" s="1"/>
  <c r="EPY4" i="7" s="1"/>
  <c r="EPZ4" i="7" s="1"/>
  <c r="EQA4" i="7" s="1"/>
  <c r="EQB4" i="7" s="1"/>
  <c r="EQC4" i="7" s="1"/>
  <c r="EQD4" i="7" s="1"/>
  <c r="EQE4" i="7" s="1"/>
  <c r="EQF4" i="7" s="1"/>
  <c r="EQG4" i="7" s="1"/>
  <c r="EQH4" i="7" s="1"/>
  <c r="EQI4" i="7" s="1"/>
  <c r="EQJ4" i="7" s="1"/>
  <c r="EQK4" i="7" s="1"/>
  <c r="EQL4" i="7" s="1"/>
  <c r="EQM4" i="7" s="1"/>
  <c r="EQN4" i="7" s="1"/>
  <c r="EQO4" i="7" s="1"/>
  <c r="EQP4" i="7" s="1"/>
  <c r="EQQ4" i="7" s="1"/>
  <c r="EQR4" i="7" s="1"/>
  <c r="EQS4" i="7" s="1"/>
  <c r="EQT4" i="7" s="1"/>
  <c r="EQU4" i="7" s="1"/>
  <c r="EQV4" i="7" s="1"/>
  <c r="EQW4" i="7" s="1"/>
  <c r="EQX4" i="7" s="1"/>
  <c r="EQY4" i="7" s="1"/>
  <c r="EQZ4" i="7" s="1"/>
  <c r="ERA4" i="7" s="1"/>
  <c r="ERB4" i="7" s="1"/>
  <c r="ERC4" i="7" s="1"/>
  <c r="ERD4" i="7" s="1"/>
  <c r="ERE4" i="7" s="1"/>
  <c r="ERF4" i="7" s="1"/>
  <c r="ERG4" i="7" s="1"/>
  <c r="ERH4" i="7" s="1"/>
  <c r="ERI4" i="7" s="1"/>
  <c r="ERJ4" i="7" s="1"/>
  <c r="ERK4" i="7" s="1"/>
  <c r="ERL4" i="7" s="1"/>
  <c r="ERM4" i="7" s="1"/>
  <c r="ERN4" i="7" s="1"/>
  <c r="ERO4" i="7" s="1"/>
  <c r="ERP4" i="7" s="1"/>
  <c r="ERQ4" i="7" s="1"/>
  <c r="ERR4" i="7" s="1"/>
  <c r="ERS4" i="7" s="1"/>
  <c r="ERT4" i="7" s="1"/>
  <c r="ERU4" i="7" s="1"/>
  <c r="ERV4" i="7" s="1"/>
  <c r="ERW4" i="7" s="1"/>
  <c r="ERX4" i="7" s="1"/>
  <c r="ERY4" i="7" s="1"/>
  <c r="ERZ4" i="7" s="1"/>
  <c r="ESA4" i="7" s="1"/>
  <c r="ESB4" i="7" s="1"/>
  <c r="ESC4" i="7" s="1"/>
  <c r="ESD4" i="7" s="1"/>
  <c r="ESE4" i="7" s="1"/>
  <c r="ESF4" i="7" s="1"/>
  <c r="ESG4" i="7" s="1"/>
  <c r="ESH4" i="7" s="1"/>
  <c r="ESI4" i="7" s="1"/>
  <c r="ESJ4" i="7" s="1"/>
  <c r="ESK4" i="7" s="1"/>
  <c r="ESL4" i="7" s="1"/>
  <c r="ESM4" i="7" s="1"/>
  <c r="ESN4" i="7" s="1"/>
  <c r="ESO4" i="7" s="1"/>
  <c r="ESP4" i="7" s="1"/>
  <c r="ESQ4" i="7" s="1"/>
  <c r="ESR4" i="7" s="1"/>
  <c r="ESS4" i="7" s="1"/>
  <c r="EST4" i="7" s="1"/>
  <c r="ESU4" i="7" s="1"/>
  <c r="ESV4" i="7" s="1"/>
  <c r="ESW4" i="7" s="1"/>
  <c r="ESX4" i="7" s="1"/>
  <c r="ESY4" i="7" s="1"/>
  <c r="ESZ4" i="7" s="1"/>
  <c r="ETA4" i="7" s="1"/>
  <c r="ETB4" i="7" s="1"/>
  <c r="ETC4" i="7" s="1"/>
  <c r="ETD4" i="7" s="1"/>
  <c r="ETE4" i="7" s="1"/>
  <c r="ETF4" i="7" s="1"/>
  <c r="ETG4" i="7" s="1"/>
  <c r="ETH4" i="7" s="1"/>
  <c r="ETI4" i="7" s="1"/>
  <c r="ETJ4" i="7" s="1"/>
  <c r="ETK4" i="7" s="1"/>
  <c r="ETL4" i="7" s="1"/>
  <c r="ETM4" i="7" s="1"/>
  <c r="ETN4" i="7" s="1"/>
  <c r="ETO4" i="7" s="1"/>
  <c r="ETP4" i="7" s="1"/>
  <c r="ETQ4" i="7" s="1"/>
  <c r="ETR4" i="7" s="1"/>
  <c r="ETS4" i="7" s="1"/>
  <c r="ETT4" i="7" s="1"/>
  <c r="ETU4" i="7" s="1"/>
  <c r="ETV4" i="7" s="1"/>
  <c r="ETW4" i="7" s="1"/>
  <c r="ETX4" i="7" s="1"/>
  <c r="ETY4" i="7" s="1"/>
  <c r="ETZ4" i="7" s="1"/>
  <c r="EUA4" i="7" s="1"/>
  <c r="EUB4" i="7" s="1"/>
  <c r="EUC4" i="7" s="1"/>
  <c r="EUD4" i="7" s="1"/>
  <c r="EUE4" i="7" s="1"/>
  <c r="EUF4" i="7" s="1"/>
  <c r="EUG4" i="7" s="1"/>
  <c r="EUH4" i="7" s="1"/>
  <c r="EUI4" i="7" s="1"/>
  <c r="EUJ4" i="7" s="1"/>
  <c r="EUK4" i="7" s="1"/>
  <c r="EUL4" i="7" s="1"/>
  <c r="EUM4" i="7" s="1"/>
  <c r="EUN4" i="7" s="1"/>
  <c r="EUO4" i="7" s="1"/>
  <c r="EUP4" i="7" s="1"/>
  <c r="EUQ4" i="7" s="1"/>
  <c r="EUR4" i="7" s="1"/>
  <c r="EUS4" i="7" s="1"/>
  <c r="EUT4" i="7" s="1"/>
  <c r="EUU4" i="7" s="1"/>
  <c r="EUV4" i="7" s="1"/>
  <c r="EUW4" i="7" s="1"/>
  <c r="EUX4" i="7" s="1"/>
  <c r="EUY4" i="7" s="1"/>
  <c r="EUZ4" i="7" s="1"/>
  <c r="EVA4" i="7" s="1"/>
  <c r="EVB4" i="7" s="1"/>
  <c r="EVC4" i="7" s="1"/>
  <c r="EVD4" i="7" s="1"/>
  <c r="EVE4" i="7" s="1"/>
  <c r="EVF4" i="7" s="1"/>
  <c r="EVG4" i="7" s="1"/>
  <c r="EVH4" i="7" s="1"/>
  <c r="EVI4" i="7" s="1"/>
  <c r="EVJ4" i="7" s="1"/>
  <c r="EVK4" i="7" s="1"/>
  <c r="EVL4" i="7" s="1"/>
  <c r="EVM4" i="7" s="1"/>
  <c r="EVN4" i="7" s="1"/>
  <c r="EVO4" i="7" s="1"/>
  <c r="EVP4" i="7" s="1"/>
  <c r="EVQ4" i="7" s="1"/>
  <c r="EVR4" i="7" s="1"/>
  <c r="EVS4" i="7" s="1"/>
  <c r="EVT4" i="7" s="1"/>
  <c r="EVU4" i="7" s="1"/>
  <c r="EVV4" i="7" s="1"/>
  <c r="EVW4" i="7" s="1"/>
  <c r="EVX4" i="7" s="1"/>
  <c r="EVY4" i="7" s="1"/>
  <c r="EVZ4" i="7" s="1"/>
  <c r="EWA4" i="7" s="1"/>
  <c r="EWB4" i="7" s="1"/>
  <c r="EWC4" i="7" s="1"/>
  <c r="EWD4" i="7" s="1"/>
  <c r="EWE4" i="7" s="1"/>
  <c r="EWF4" i="7" s="1"/>
  <c r="EWG4" i="7" s="1"/>
  <c r="EWH4" i="7" s="1"/>
  <c r="EWI4" i="7" s="1"/>
  <c r="EWJ4" i="7" s="1"/>
  <c r="EWK4" i="7" s="1"/>
  <c r="EWL4" i="7" s="1"/>
  <c r="EWM4" i="7" s="1"/>
  <c r="EWN4" i="7" s="1"/>
  <c r="EWO4" i="7" s="1"/>
  <c r="EWP4" i="7" s="1"/>
  <c r="EWQ4" i="7" s="1"/>
  <c r="EWR4" i="7" s="1"/>
  <c r="EWS4" i="7" s="1"/>
  <c r="EWT4" i="7" s="1"/>
  <c r="EWU4" i="7" s="1"/>
  <c r="EWV4" i="7" s="1"/>
  <c r="EWW4" i="7" s="1"/>
  <c r="EWX4" i="7" s="1"/>
  <c r="EWY4" i="7" s="1"/>
  <c r="EWZ4" i="7" s="1"/>
  <c r="EXA4" i="7" s="1"/>
  <c r="EXB4" i="7" s="1"/>
  <c r="EXC4" i="7" s="1"/>
  <c r="EXD4" i="7" s="1"/>
  <c r="EXE4" i="7" s="1"/>
  <c r="EXF4" i="7" s="1"/>
  <c r="EXG4" i="7" s="1"/>
  <c r="EXH4" i="7" s="1"/>
  <c r="EXI4" i="7" s="1"/>
  <c r="EXJ4" i="7" s="1"/>
  <c r="EXK4" i="7" s="1"/>
  <c r="EXL4" i="7" s="1"/>
  <c r="EXM4" i="7" s="1"/>
  <c r="EXN4" i="7" s="1"/>
  <c r="EXO4" i="7" s="1"/>
  <c r="EXP4" i="7" s="1"/>
  <c r="EXQ4" i="7" s="1"/>
  <c r="EXR4" i="7" s="1"/>
  <c r="EXS4" i="7" s="1"/>
  <c r="EXT4" i="7" s="1"/>
  <c r="EXU4" i="7" s="1"/>
  <c r="EXV4" i="7" s="1"/>
  <c r="EXW4" i="7" s="1"/>
  <c r="EXX4" i="7" s="1"/>
  <c r="EXY4" i="7" s="1"/>
  <c r="EXZ4" i="7" s="1"/>
  <c r="EYA4" i="7" s="1"/>
  <c r="EYB4" i="7" s="1"/>
  <c r="EYC4" i="7" s="1"/>
  <c r="EYD4" i="7" s="1"/>
  <c r="EYE4" i="7" s="1"/>
  <c r="EYF4" i="7" s="1"/>
  <c r="EYG4" i="7" s="1"/>
  <c r="EYH4" i="7" s="1"/>
  <c r="EYI4" i="7" s="1"/>
  <c r="EYJ4" i="7" s="1"/>
  <c r="EYK4" i="7" s="1"/>
  <c r="EYL4" i="7" s="1"/>
  <c r="EYM4" i="7" s="1"/>
  <c r="EYN4" i="7" s="1"/>
  <c r="EYO4" i="7" s="1"/>
  <c r="EYP4" i="7" s="1"/>
  <c r="EYQ4" i="7" s="1"/>
  <c r="EYR4" i="7" s="1"/>
  <c r="EYS4" i="7" s="1"/>
  <c r="EYT4" i="7" s="1"/>
  <c r="EYU4" i="7" s="1"/>
  <c r="EYV4" i="7" s="1"/>
  <c r="EYW4" i="7" s="1"/>
  <c r="EYX4" i="7" s="1"/>
  <c r="EYY4" i="7" s="1"/>
  <c r="EYZ4" i="7" s="1"/>
  <c r="EZA4" i="7" s="1"/>
  <c r="EZB4" i="7" s="1"/>
  <c r="EZC4" i="7" s="1"/>
  <c r="EZD4" i="7" s="1"/>
  <c r="EZE4" i="7" s="1"/>
  <c r="EZF4" i="7" s="1"/>
  <c r="EZG4" i="7" s="1"/>
  <c r="EZH4" i="7" s="1"/>
  <c r="EZI4" i="7" s="1"/>
  <c r="EZJ4" i="7" s="1"/>
  <c r="EZK4" i="7" s="1"/>
  <c r="EZL4" i="7" s="1"/>
  <c r="EZM4" i="7" s="1"/>
  <c r="EZN4" i="7" s="1"/>
  <c r="EZO4" i="7" s="1"/>
  <c r="EZP4" i="7" s="1"/>
  <c r="EZQ4" i="7" s="1"/>
  <c r="EZR4" i="7" s="1"/>
  <c r="EZS4" i="7" s="1"/>
  <c r="EZT4" i="7" s="1"/>
  <c r="EZU4" i="7" s="1"/>
  <c r="EZV4" i="7" s="1"/>
  <c r="EZW4" i="7" s="1"/>
  <c r="EZX4" i="7" s="1"/>
  <c r="EZY4" i="7" s="1"/>
  <c r="EZZ4" i="7" s="1"/>
  <c r="FAA4" i="7" s="1"/>
  <c r="FAB4" i="7" s="1"/>
  <c r="FAC4" i="7" s="1"/>
  <c r="FAD4" i="7" s="1"/>
  <c r="FAE4" i="7" s="1"/>
  <c r="FAF4" i="7" s="1"/>
  <c r="FAG4" i="7" s="1"/>
  <c r="FAH4" i="7" s="1"/>
  <c r="FAI4" i="7" s="1"/>
  <c r="FAJ4" i="7" s="1"/>
  <c r="FAK4" i="7" s="1"/>
  <c r="FAL4" i="7" s="1"/>
  <c r="FAM4" i="7" s="1"/>
  <c r="FAN4" i="7" s="1"/>
  <c r="FAO4" i="7" s="1"/>
  <c r="FAP4" i="7" s="1"/>
  <c r="FAQ4" i="7" s="1"/>
  <c r="FAR4" i="7" s="1"/>
  <c r="FAS4" i="7" s="1"/>
  <c r="FAT4" i="7" s="1"/>
  <c r="FAU4" i="7" s="1"/>
  <c r="FAV4" i="7" s="1"/>
  <c r="FAW4" i="7" s="1"/>
  <c r="FAX4" i="7" s="1"/>
  <c r="FAY4" i="7" s="1"/>
  <c r="FAZ4" i="7" s="1"/>
  <c r="FBA4" i="7" s="1"/>
  <c r="FBB4" i="7" s="1"/>
  <c r="FBC4" i="7" s="1"/>
  <c r="FBD4" i="7" s="1"/>
  <c r="FBE4" i="7" s="1"/>
  <c r="FBF4" i="7" s="1"/>
  <c r="FBG4" i="7" s="1"/>
  <c r="FBH4" i="7" s="1"/>
  <c r="FBI4" i="7" s="1"/>
  <c r="FBJ4" i="7" s="1"/>
  <c r="FBK4" i="7" s="1"/>
  <c r="FBL4" i="7" s="1"/>
  <c r="FBM4" i="7" s="1"/>
  <c r="FBN4" i="7" s="1"/>
  <c r="FBO4" i="7" s="1"/>
  <c r="FBP4" i="7" s="1"/>
  <c r="FBQ4" i="7" s="1"/>
  <c r="FBR4" i="7" s="1"/>
  <c r="FBS4" i="7" s="1"/>
  <c r="FBT4" i="7" s="1"/>
  <c r="FBU4" i="7" s="1"/>
  <c r="FBV4" i="7" s="1"/>
  <c r="FBW4" i="7" s="1"/>
  <c r="FBX4" i="7" s="1"/>
  <c r="FBY4" i="7" s="1"/>
  <c r="FBZ4" i="7" s="1"/>
  <c r="FCA4" i="7" s="1"/>
  <c r="FCB4" i="7" s="1"/>
  <c r="FCC4" i="7" s="1"/>
  <c r="FCD4" i="7" s="1"/>
  <c r="FCE4" i="7" s="1"/>
  <c r="FCF4" i="7" s="1"/>
  <c r="FCG4" i="7" s="1"/>
  <c r="FCH4" i="7" s="1"/>
  <c r="FCI4" i="7" s="1"/>
  <c r="FCJ4" i="7" s="1"/>
  <c r="FCK4" i="7" s="1"/>
  <c r="FCL4" i="7" s="1"/>
  <c r="FCM4" i="7" s="1"/>
  <c r="FCN4" i="7" s="1"/>
  <c r="FCO4" i="7" s="1"/>
  <c r="FCP4" i="7" s="1"/>
  <c r="FCQ4" i="7" s="1"/>
  <c r="FCR4" i="7" s="1"/>
  <c r="FCS4" i="7" s="1"/>
  <c r="FCT4" i="7" s="1"/>
  <c r="FCU4" i="7" s="1"/>
  <c r="FCV4" i="7" s="1"/>
  <c r="FCW4" i="7" s="1"/>
  <c r="FCX4" i="7" s="1"/>
  <c r="FCY4" i="7" s="1"/>
  <c r="FCZ4" i="7" s="1"/>
  <c r="FDA4" i="7" s="1"/>
  <c r="FDB4" i="7" s="1"/>
  <c r="FDC4" i="7" s="1"/>
  <c r="FDD4" i="7" s="1"/>
  <c r="FDE4" i="7" s="1"/>
  <c r="FDF4" i="7" s="1"/>
  <c r="FDG4" i="7" s="1"/>
  <c r="FDH4" i="7" s="1"/>
  <c r="FDI4" i="7" s="1"/>
  <c r="FDJ4" i="7" s="1"/>
  <c r="FDK4" i="7" s="1"/>
  <c r="FDL4" i="7" s="1"/>
  <c r="FDM4" i="7" s="1"/>
  <c r="FDN4" i="7" s="1"/>
  <c r="FDO4" i="7" s="1"/>
  <c r="FDP4" i="7" s="1"/>
  <c r="FDQ4" i="7" s="1"/>
  <c r="FDR4" i="7" s="1"/>
  <c r="FDS4" i="7" s="1"/>
  <c r="FDT4" i="7" s="1"/>
  <c r="FDU4" i="7" s="1"/>
  <c r="FDV4" i="7" s="1"/>
  <c r="FDW4" i="7" s="1"/>
  <c r="FDX4" i="7" s="1"/>
  <c r="FDY4" i="7" s="1"/>
  <c r="FDZ4" i="7" s="1"/>
  <c r="FEA4" i="7" s="1"/>
  <c r="FEB4" i="7" s="1"/>
  <c r="FEC4" i="7" s="1"/>
  <c r="FED4" i="7" s="1"/>
  <c r="FEE4" i="7" s="1"/>
  <c r="FEF4" i="7" s="1"/>
  <c r="FEG4" i="7" s="1"/>
  <c r="FEH4" i="7" s="1"/>
  <c r="FEI4" i="7" s="1"/>
  <c r="FEJ4" i="7" s="1"/>
  <c r="FEK4" i="7" s="1"/>
  <c r="FEL4" i="7" s="1"/>
  <c r="FEM4" i="7" s="1"/>
  <c r="FEN4" i="7" s="1"/>
  <c r="FEO4" i="7" s="1"/>
  <c r="FEP4" i="7" s="1"/>
  <c r="FEQ4" i="7" s="1"/>
  <c r="FER4" i="7" s="1"/>
  <c r="FES4" i="7" s="1"/>
  <c r="FET4" i="7" s="1"/>
  <c r="FEU4" i="7" s="1"/>
  <c r="FEV4" i="7" s="1"/>
  <c r="FEW4" i="7" s="1"/>
  <c r="FEX4" i="7" s="1"/>
  <c r="FEY4" i="7" s="1"/>
  <c r="FEZ4" i="7" s="1"/>
  <c r="FFA4" i="7" s="1"/>
  <c r="FFB4" i="7" s="1"/>
  <c r="FFC4" i="7" s="1"/>
  <c r="FFD4" i="7" s="1"/>
  <c r="FFE4" i="7" s="1"/>
  <c r="FFF4" i="7" s="1"/>
  <c r="FFG4" i="7" s="1"/>
  <c r="FFH4" i="7" s="1"/>
  <c r="FFI4" i="7" s="1"/>
  <c r="FFJ4" i="7" s="1"/>
  <c r="FFK4" i="7" s="1"/>
  <c r="FFL4" i="7" s="1"/>
  <c r="FFM4" i="7" s="1"/>
  <c r="FFN4" i="7" s="1"/>
  <c r="FFO4" i="7" s="1"/>
  <c r="FFP4" i="7" s="1"/>
  <c r="FFQ4" i="7" s="1"/>
  <c r="FFR4" i="7" s="1"/>
  <c r="FFS4" i="7" s="1"/>
  <c r="FFT4" i="7" s="1"/>
  <c r="FFU4" i="7" s="1"/>
  <c r="FFV4" i="7" s="1"/>
  <c r="FFW4" i="7" s="1"/>
  <c r="FFX4" i="7" s="1"/>
  <c r="FFY4" i="7" s="1"/>
  <c r="FFZ4" i="7" s="1"/>
  <c r="FGA4" i="7" s="1"/>
  <c r="FGB4" i="7" s="1"/>
  <c r="FGC4" i="7" s="1"/>
  <c r="FGD4" i="7" s="1"/>
  <c r="FGE4" i="7" s="1"/>
  <c r="FGF4" i="7" s="1"/>
  <c r="FGG4" i="7" s="1"/>
  <c r="FGH4" i="7" s="1"/>
  <c r="FGI4" i="7" s="1"/>
  <c r="FGJ4" i="7" s="1"/>
  <c r="FGK4" i="7" s="1"/>
  <c r="FGL4" i="7" s="1"/>
  <c r="FGM4" i="7" s="1"/>
  <c r="FGN4" i="7" s="1"/>
  <c r="FGO4" i="7" s="1"/>
  <c r="FGP4" i="7" s="1"/>
  <c r="FGQ4" i="7" s="1"/>
  <c r="FGR4" i="7" s="1"/>
  <c r="FGS4" i="7" s="1"/>
  <c r="FGT4" i="7" s="1"/>
  <c r="FGU4" i="7" s="1"/>
  <c r="FGV4" i="7" s="1"/>
  <c r="FGW4" i="7" s="1"/>
  <c r="FGX4" i="7" s="1"/>
  <c r="FGY4" i="7" s="1"/>
  <c r="FGZ4" i="7" s="1"/>
  <c r="FHA4" i="7" s="1"/>
  <c r="FHB4" i="7" s="1"/>
  <c r="FHC4" i="7" s="1"/>
  <c r="FHD4" i="7" s="1"/>
  <c r="FHE4" i="7" s="1"/>
  <c r="FHF4" i="7" s="1"/>
  <c r="FHG4" i="7" s="1"/>
  <c r="FHH4" i="7" s="1"/>
  <c r="FHI4" i="7" s="1"/>
  <c r="FHJ4" i="7" s="1"/>
  <c r="FHK4" i="7" s="1"/>
  <c r="FHL4" i="7" s="1"/>
  <c r="FHM4" i="7" s="1"/>
  <c r="FHN4" i="7" s="1"/>
  <c r="FHO4" i="7" s="1"/>
  <c r="FHP4" i="7" s="1"/>
  <c r="FHQ4" i="7" s="1"/>
  <c r="FHR4" i="7" s="1"/>
  <c r="FHS4" i="7" s="1"/>
  <c r="FHT4" i="7" s="1"/>
  <c r="FHU4" i="7" s="1"/>
  <c r="FHV4" i="7" s="1"/>
  <c r="FHW4" i="7" s="1"/>
  <c r="FHX4" i="7" s="1"/>
  <c r="FHY4" i="7" s="1"/>
  <c r="FHZ4" i="7" s="1"/>
  <c r="FIA4" i="7" s="1"/>
  <c r="FIB4" i="7" s="1"/>
  <c r="FIC4" i="7" s="1"/>
  <c r="FID4" i="7" s="1"/>
  <c r="FIE4" i="7" s="1"/>
  <c r="FIF4" i="7" s="1"/>
  <c r="FIG4" i="7" s="1"/>
  <c r="FIH4" i="7" s="1"/>
  <c r="FII4" i="7" s="1"/>
  <c r="FIJ4" i="7" s="1"/>
  <c r="FIK4" i="7" s="1"/>
  <c r="FIL4" i="7" s="1"/>
  <c r="FIM4" i="7" s="1"/>
  <c r="FIN4" i="7" s="1"/>
  <c r="FIO4" i="7" s="1"/>
  <c r="FIP4" i="7" s="1"/>
  <c r="FIQ4" i="7" s="1"/>
  <c r="FIR4" i="7" s="1"/>
  <c r="FIS4" i="7" s="1"/>
  <c r="FIT4" i="7" s="1"/>
  <c r="FIU4" i="7" s="1"/>
  <c r="FIV4" i="7" s="1"/>
  <c r="FIW4" i="7" s="1"/>
  <c r="FIX4" i="7" s="1"/>
  <c r="FIY4" i="7" s="1"/>
  <c r="FIZ4" i="7" s="1"/>
  <c r="FJA4" i="7" s="1"/>
  <c r="FJB4" i="7" s="1"/>
  <c r="FJC4" i="7" s="1"/>
  <c r="FJD4" i="7" s="1"/>
  <c r="FJE4" i="7" s="1"/>
  <c r="FJF4" i="7" s="1"/>
  <c r="FJG4" i="7" s="1"/>
  <c r="FJH4" i="7" s="1"/>
  <c r="FJI4" i="7" s="1"/>
  <c r="FJJ4" i="7" s="1"/>
  <c r="FJK4" i="7" s="1"/>
  <c r="FJL4" i="7" s="1"/>
  <c r="FJM4" i="7" s="1"/>
  <c r="FJN4" i="7" s="1"/>
  <c r="FJO4" i="7" s="1"/>
  <c r="FJP4" i="7" s="1"/>
  <c r="FJQ4" i="7" s="1"/>
  <c r="FJR4" i="7" s="1"/>
  <c r="FJS4" i="7" s="1"/>
  <c r="FJT4" i="7" s="1"/>
  <c r="FJU4" i="7" s="1"/>
  <c r="FJV4" i="7" s="1"/>
  <c r="FJW4" i="7" s="1"/>
  <c r="FJX4" i="7" s="1"/>
  <c r="FJY4" i="7" s="1"/>
  <c r="FJZ4" i="7" s="1"/>
  <c r="FKA4" i="7" s="1"/>
  <c r="FKB4" i="7" s="1"/>
  <c r="FKC4" i="7" s="1"/>
  <c r="FKD4" i="7" s="1"/>
  <c r="FKE4" i="7" s="1"/>
  <c r="FKF4" i="7" s="1"/>
  <c r="FKG4" i="7" s="1"/>
  <c r="FKH4" i="7" s="1"/>
  <c r="FKI4" i="7" s="1"/>
  <c r="FKJ4" i="7" s="1"/>
  <c r="FKK4" i="7" s="1"/>
  <c r="FKL4" i="7" s="1"/>
  <c r="FKM4" i="7" s="1"/>
  <c r="FKN4" i="7" s="1"/>
  <c r="FKO4" i="7" s="1"/>
  <c r="FKP4" i="7" s="1"/>
  <c r="FKQ4" i="7" s="1"/>
  <c r="FKR4" i="7" s="1"/>
  <c r="FKS4" i="7" s="1"/>
  <c r="FKT4" i="7" s="1"/>
  <c r="FKU4" i="7" s="1"/>
  <c r="FKV4" i="7" s="1"/>
  <c r="FKW4" i="7" s="1"/>
  <c r="FKX4" i="7" s="1"/>
  <c r="FKY4" i="7" s="1"/>
  <c r="FKZ4" i="7" s="1"/>
  <c r="FLA4" i="7" s="1"/>
  <c r="FLB4" i="7" s="1"/>
  <c r="FLC4" i="7" s="1"/>
  <c r="FLD4" i="7" s="1"/>
  <c r="FLE4" i="7" s="1"/>
  <c r="FLF4" i="7" s="1"/>
  <c r="FLG4" i="7" s="1"/>
  <c r="FLH4" i="7" s="1"/>
  <c r="FLI4" i="7" s="1"/>
  <c r="FLJ4" i="7" s="1"/>
  <c r="FLK4" i="7" s="1"/>
  <c r="FLL4" i="7" s="1"/>
  <c r="FLM4" i="7" s="1"/>
  <c r="FLN4" i="7" s="1"/>
  <c r="FLO4" i="7" s="1"/>
  <c r="FLP4" i="7" s="1"/>
  <c r="FLQ4" i="7" s="1"/>
  <c r="FLR4" i="7" s="1"/>
  <c r="FLS4" i="7" s="1"/>
  <c r="FLT4" i="7" s="1"/>
  <c r="FLU4" i="7" s="1"/>
  <c r="FLV4" i="7" s="1"/>
  <c r="FLW4" i="7" s="1"/>
  <c r="FLX4" i="7" s="1"/>
  <c r="FLY4" i="7" s="1"/>
  <c r="FLZ4" i="7" s="1"/>
  <c r="FMA4" i="7" s="1"/>
  <c r="FMB4" i="7" s="1"/>
  <c r="FMC4" i="7" s="1"/>
  <c r="FMD4" i="7" s="1"/>
  <c r="FME4" i="7" s="1"/>
  <c r="FMF4" i="7" s="1"/>
  <c r="FMG4" i="7" s="1"/>
  <c r="FMH4" i="7" s="1"/>
  <c r="FMI4" i="7" s="1"/>
  <c r="FMJ4" i="7" s="1"/>
  <c r="FMK4" i="7" s="1"/>
  <c r="FML4" i="7" s="1"/>
  <c r="FMM4" i="7" s="1"/>
  <c r="FMN4" i="7" s="1"/>
  <c r="FMO4" i="7" s="1"/>
  <c r="FMP4" i="7" s="1"/>
  <c r="FMQ4" i="7" s="1"/>
  <c r="FMR4" i="7" s="1"/>
  <c r="FMS4" i="7" s="1"/>
  <c r="FMT4" i="7" s="1"/>
  <c r="FMU4" i="7" s="1"/>
  <c r="FMV4" i="7" s="1"/>
  <c r="FMW4" i="7" s="1"/>
  <c r="FMX4" i="7" s="1"/>
  <c r="FMY4" i="7" s="1"/>
  <c r="FMZ4" i="7" s="1"/>
  <c r="FNA4" i="7" s="1"/>
  <c r="FNB4" i="7" s="1"/>
  <c r="FNC4" i="7" s="1"/>
  <c r="FND4" i="7" s="1"/>
  <c r="FNE4" i="7" s="1"/>
  <c r="FNF4" i="7" s="1"/>
  <c r="FNG4" i="7" s="1"/>
  <c r="FNH4" i="7" s="1"/>
  <c r="FNI4" i="7" s="1"/>
  <c r="FNJ4" i="7" s="1"/>
  <c r="FNK4" i="7" s="1"/>
  <c r="FNL4" i="7" s="1"/>
  <c r="FNM4" i="7" s="1"/>
  <c r="FNN4" i="7" s="1"/>
  <c r="FNO4" i="7" s="1"/>
  <c r="FNP4" i="7" s="1"/>
  <c r="FNQ4" i="7" s="1"/>
  <c r="FNR4" i="7" s="1"/>
  <c r="FNS4" i="7" s="1"/>
  <c r="FNT4" i="7" s="1"/>
  <c r="FNU4" i="7" s="1"/>
  <c r="FNV4" i="7" s="1"/>
  <c r="FNW4" i="7" s="1"/>
  <c r="FNX4" i="7" s="1"/>
  <c r="FNY4" i="7" s="1"/>
  <c r="FNZ4" i="7" s="1"/>
  <c r="FOA4" i="7" s="1"/>
  <c r="FOB4" i="7" s="1"/>
  <c r="FOC4" i="7" s="1"/>
  <c r="FOD4" i="7" s="1"/>
  <c r="FOE4" i="7" s="1"/>
  <c r="FOF4" i="7" s="1"/>
  <c r="FOG4" i="7" s="1"/>
  <c r="FOH4" i="7" s="1"/>
  <c r="FOI4" i="7" s="1"/>
  <c r="FOJ4" i="7" s="1"/>
  <c r="FOK4" i="7" s="1"/>
  <c r="FOL4" i="7" s="1"/>
  <c r="FOM4" i="7" s="1"/>
  <c r="FON4" i="7" s="1"/>
  <c r="FOO4" i="7" s="1"/>
  <c r="FOP4" i="7" s="1"/>
  <c r="FOQ4" i="7" s="1"/>
  <c r="FOR4" i="7" s="1"/>
  <c r="FOS4" i="7" s="1"/>
  <c r="FOT4" i="7" s="1"/>
  <c r="FOU4" i="7" s="1"/>
  <c r="FOV4" i="7" s="1"/>
  <c r="FOW4" i="7" s="1"/>
  <c r="FOX4" i="7" s="1"/>
  <c r="FOY4" i="7" s="1"/>
  <c r="FOZ4" i="7" s="1"/>
  <c r="FPA4" i="7" s="1"/>
  <c r="FPB4" i="7" s="1"/>
  <c r="FPC4" i="7" s="1"/>
  <c r="FPD4" i="7" s="1"/>
  <c r="FPE4" i="7" s="1"/>
  <c r="FPF4" i="7" s="1"/>
  <c r="FPG4" i="7" s="1"/>
  <c r="FPH4" i="7" s="1"/>
  <c r="FPI4" i="7" s="1"/>
  <c r="FPJ4" i="7" s="1"/>
  <c r="FPK4" i="7" s="1"/>
  <c r="FPL4" i="7" s="1"/>
  <c r="FPM4" i="7" s="1"/>
  <c r="FPN4" i="7" s="1"/>
  <c r="FPO4" i="7" s="1"/>
  <c r="FPP4" i="7" s="1"/>
  <c r="FPQ4" i="7" s="1"/>
  <c r="FPR4" i="7" s="1"/>
  <c r="FPS4" i="7" s="1"/>
  <c r="FPT4" i="7" s="1"/>
  <c r="FPU4" i="7" s="1"/>
  <c r="FPV4" i="7" s="1"/>
  <c r="FPW4" i="7" s="1"/>
  <c r="FPX4" i="7" s="1"/>
  <c r="FPY4" i="7" s="1"/>
  <c r="FPZ4" i="7" s="1"/>
  <c r="FQA4" i="7" s="1"/>
  <c r="FQB4" i="7" s="1"/>
  <c r="FQC4" i="7" s="1"/>
  <c r="FQD4" i="7" s="1"/>
  <c r="FQE4" i="7" s="1"/>
  <c r="FQF4" i="7" s="1"/>
  <c r="FQG4" i="7" s="1"/>
  <c r="FQH4" i="7" s="1"/>
  <c r="FQI4" i="7" s="1"/>
  <c r="FQJ4" i="7" s="1"/>
  <c r="FQK4" i="7" s="1"/>
  <c r="FQL4" i="7" s="1"/>
  <c r="FQM4" i="7" s="1"/>
  <c r="FQN4" i="7" s="1"/>
  <c r="FQO4" i="7" s="1"/>
  <c r="FQP4" i="7" s="1"/>
  <c r="FQQ4" i="7" s="1"/>
  <c r="FQR4" i="7" s="1"/>
  <c r="FQS4" i="7" s="1"/>
  <c r="FQT4" i="7" s="1"/>
  <c r="FQU4" i="7" s="1"/>
  <c r="FQV4" i="7" s="1"/>
  <c r="FQW4" i="7" s="1"/>
  <c r="FQX4" i="7" s="1"/>
  <c r="FQY4" i="7" s="1"/>
  <c r="FQZ4" i="7" s="1"/>
  <c r="FRA4" i="7" s="1"/>
  <c r="FRB4" i="7" s="1"/>
  <c r="FRC4" i="7" s="1"/>
  <c r="FRD4" i="7" s="1"/>
  <c r="FRE4" i="7" s="1"/>
  <c r="FRF4" i="7" s="1"/>
  <c r="FRG4" i="7" s="1"/>
  <c r="FRH4" i="7" s="1"/>
  <c r="FRI4" i="7" s="1"/>
  <c r="FRJ4" i="7" s="1"/>
  <c r="FRK4" i="7" s="1"/>
  <c r="FRL4" i="7" s="1"/>
  <c r="FRM4" i="7" s="1"/>
  <c r="FRN4" i="7" s="1"/>
  <c r="FRO4" i="7" s="1"/>
  <c r="FRP4" i="7" s="1"/>
  <c r="FRQ4" i="7" s="1"/>
  <c r="FRR4" i="7" s="1"/>
  <c r="FRS4" i="7" s="1"/>
  <c r="FRT4" i="7" s="1"/>
  <c r="FRU4" i="7" s="1"/>
  <c r="FRV4" i="7" s="1"/>
  <c r="FRW4" i="7" s="1"/>
  <c r="FRX4" i="7" s="1"/>
  <c r="FRY4" i="7" s="1"/>
  <c r="FRZ4" i="7" s="1"/>
  <c r="FSA4" i="7" s="1"/>
  <c r="FSB4" i="7" s="1"/>
  <c r="FSC4" i="7" s="1"/>
  <c r="FSD4" i="7" s="1"/>
  <c r="FSE4" i="7" s="1"/>
  <c r="FSF4" i="7" s="1"/>
  <c r="FSG4" i="7" s="1"/>
  <c r="FSH4" i="7" s="1"/>
  <c r="FSI4" i="7" s="1"/>
  <c r="FSJ4" i="7" s="1"/>
  <c r="FSK4" i="7" s="1"/>
  <c r="FSL4" i="7" s="1"/>
  <c r="FSM4" i="7" s="1"/>
  <c r="FSN4" i="7" s="1"/>
  <c r="FSO4" i="7" s="1"/>
  <c r="FSP4" i="7" s="1"/>
  <c r="FSQ4" i="7" s="1"/>
  <c r="FSR4" i="7" s="1"/>
  <c r="FSS4" i="7" s="1"/>
  <c r="FST4" i="7" s="1"/>
  <c r="FSU4" i="7" s="1"/>
  <c r="FSV4" i="7" s="1"/>
  <c r="FSW4" i="7" s="1"/>
  <c r="FSX4" i="7" s="1"/>
  <c r="FSY4" i="7" s="1"/>
  <c r="FSZ4" i="7" s="1"/>
  <c r="FTA4" i="7" s="1"/>
  <c r="FTB4" i="7" s="1"/>
  <c r="FTC4" i="7" s="1"/>
  <c r="FTD4" i="7" s="1"/>
  <c r="FTE4" i="7" s="1"/>
  <c r="FTF4" i="7" s="1"/>
  <c r="FTG4" i="7" s="1"/>
  <c r="FTH4" i="7" s="1"/>
  <c r="FTI4" i="7" s="1"/>
  <c r="FTJ4" i="7" s="1"/>
  <c r="FTK4" i="7" s="1"/>
  <c r="FTL4" i="7" s="1"/>
  <c r="FTM4" i="7" s="1"/>
  <c r="FTN4" i="7" s="1"/>
  <c r="FTO4" i="7" s="1"/>
  <c r="FTP4" i="7" s="1"/>
  <c r="FTQ4" i="7" s="1"/>
  <c r="FTR4" i="7" s="1"/>
  <c r="FTS4" i="7" s="1"/>
  <c r="FTT4" i="7" s="1"/>
  <c r="FTU4" i="7" s="1"/>
  <c r="FTV4" i="7" s="1"/>
  <c r="FTW4" i="7" s="1"/>
  <c r="FTX4" i="7" s="1"/>
  <c r="FTY4" i="7" s="1"/>
  <c r="FTZ4" i="7" s="1"/>
  <c r="FUA4" i="7" s="1"/>
  <c r="FUB4" i="7" s="1"/>
  <c r="FUC4" i="7" s="1"/>
  <c r="FUD4" i="7" s="1"/>
  <c r="FUE4" i="7" s="1"/>
  <c r="FUF4" i="7" s="1"/>
  <c r="FUG4" i="7" s="1"/>
  <c r="FUH4" i="7" s="1"/>
  <c r="FUI4" i="7" s="1"/>
  <c r="FUJ4" i="7" s="1"/>
  <c r="FUK4" i="7" s="1"/>
  <c r="FUL4" i="7" s="1"/>
  <c r="FUM4" i="7" s="1"/>
  <c r="FUN4" i="7" s="1"/>
  <c r="FUO4" i="7" s="1"/>
  <c r="FUP4" i="7" s="1"/>
  <c r="U471" i="7" l="1"/>
  <c r="U15" i="7" s="1"/>
  <c r="U16" i="7" l="1"/>
  <c r="G21" i="1"/>
  <c r="F21" i="1"/>
  <c r="E21" i="1"/>
  <c r="E5" i="1"/>
  <c r="BQ471" i="7" l="1"/>
  <c r="BQ10" i="7" s="1"/>
  <c r="BP471" i="7"/>
  <c r="BP27" i="7" s="1"/>
  <c r="BO471" i="7"/>
  <c r="BN471" i="7"/>
  <c r="BN73" i="7" s="1"/>
  <c r="BM471" i="7"/>
  <c r="BL471" i="7"/>
  <c r="BL58" i="7" s="1"/>
  <c r="BK471" i="7"/>
  <c r="BJ471" i="7"/>
  <c r="BJ91" i="7" s="1"/>
  <c r="BI471" i="7"/>
  <c r="BI176" i="7" s="1"/>
  <c r="BH471" i="7"/>
  <c r="BH60" i="7" s="1"/>
  <c r="BG471" i="7"/>
  <c r="BF471" i="7"/>
  <c r="BF236" i="7" s="1"/>
  <c r="BE471" i="7"/>
  <c r="BE174" i="7" s="1"/>
  <c r="BD471" i="7"/>
  <c r="BD84" i="7" s="1"/>
  <c r="BC471" i="7"/>
  <c r="BB471" i="7"/>
  <c r="BB98" i="7" s="1"/>
  <c r="BA471" i="7"/>
  <c r="AZ471" i="7"/>
  <c r="AZ51" i="7" s="1"/>
  <c r="AY471" i="7"/>
  <c r="AY245" i="7" s="1"/>
  <c r="AX471" i="7"/>
  <c r="AX105" i="7" s="1"/>
  <c r="AW471" i="7"/>
  <c r="AV471" i="7"/>
  <c r="AV21" i="7" s="1"/>
  <c r="AU471" i="7"/>
  <c r="AU219" i="7" s="1"/>
  <c r="AT471" i="7"/>
  <c r="AT78" i="7" s="1"/>
  <c r="AS471" i="7"/>
  <c r="AR471" i="7"/>
  <c r="AR74" i="7" s="1"/>
  <c r="AQ471" i="7"/>
  <c r="AP471" i="7"/>
  <c r="AP120" i="7" s="1"/>
  <c r="AO471" i="7"/>
  <c r="AN471" i="7"/>
  <c r="AN76" i="7" s="1"/>
  <c r="AM471" i="7"/>
  <c r="AL471" i="7"/>
  <c r="AK471" i="7"/>
  <c r="AJ471" i="7"/>
  <c r="AJ24" i="7" s="1"/>
  <c r="AI471" i="7"/>
  <c r="AH471" i="7"/>
  <c r="AH71" i="7" s="1"/>
  <c r="AG471" i="7"/>
  <c r="AG202" i="7" s="1"/>
  <c r="AF471" i="7"/>
  <c r="AE471" i="7"/>
  <c r="AD471" i="7"/>
  <c r="AC471" i="7"/>
  <c r="AB471" i="7"/>
  <c r="AB31" i="7" s="1"/>
  <c r="AA471" i="7"/>
  <c r="Z471" i="7"/>
  <c r="Z88" i="7" s="1"/>
  <c r="Y471" i="7"/>
  <c r="X471" i="7"/>
  <c r="X14" i="7" s="1"/>
  <c r="W471" i="7"/>
  <c r="W10" i="7" s="1"/>
  <c r="V471" i="7"/>
  <c r="T471" i="7"/>
  <c r="AD73" i="7" l="1"/>
  <c r="T64" i="7"/>
  <c r="T10" i="7"/>
  <c r="V10" i="7"/>
  <c r="V11" i="7"/>
  <c r="AL150" i="7"/>
  <c r="V39" i="7"/>
  <c r="AD27" i="7"/>
  <c r="V15" i="7"/>
  <c r="BB70" i="7"/>
  <c r="AP11" i="7"/>
  <c r="AL23" i="7"/>
  <c r="BJ35" i="7"/>
  <c r="AH13" i="7"/>
  <c r="AH25" i="7"/>
  <c r="BN49" i="7"/>
  <c r="BF19" i="7"/>
  <c r="V29" i="7"/>
  <c r="BB93" i="7"/>
  <c r="AZ16" i="7"/>
  <c r="AB18" i="7"/>
  <c r="BD30" i="7"/>
  <c r="AJ43" i="7"/>
  <c r="V57" i="7"/>
  <c r="BH79" i="7"/>
  <c r="BH123" i="7"/>
  <c r="BJ11" i="7"/>
  <c r="BB13" i="7"/>
  <c r="AL15" i="7"/>
  <c r="X17" i="7"/>
  <c r="BB18" i="7"/>
  <c r="Z20" i="7"/>
  <c r="BJ21" i="7"/>
  <c r="BB23" i="7"/>
  <c r="AX25" i="7"/>
  <c r="AT27" i="7"/>
  <c r="AL29" i="7"/>
  <c r="AX37" i="7"/>
  <c r="Z45" i="7"/>
  <c r="BD65" i="7"/>
  <c r="AX72" i="7"/>
  <c r="AL81" i="7"/>
  <c r="Z100" i="7"/>
  <c r="AT144" i="7"/>
  <c r="AR10" i="7"/>
  <c r="AN12" i="7"/>
  <c r="BH15" i="7"/>
  <c r="AL17" i="7"/>
  <c r="V19" i="7"/>
  <c r="BD20" i="7"/>
  <c r="AN22" i="7"/>
  <c r="V26" i="7"/>
  <c r="BF29" i="7"/>
  <c r="BF32" i="7"/>
  <c r="AR39" i="7"/>
  <c r="BJ46" i="7"/>
  <c r="AL53" i="7"/>
  <c r="AH67" i="7"/>
  <c r="V83" i="7"/>
  <c r="AT107" i="7"/>
  <c r="AH166" i="7"/>
  <c r="Z11" i="7"/>
  <c r="BN12" i="7"/>
  <c r="AT14" i="7"/>
  <c r="Z16" i="7"/>
  <c r="BF17" i="7"/>
  <c r="AP19" i="7"/>
  <c r="Z21" i="7"/>
  <c r="BJ22" i="7"/>
  <c r="BF24" i="7"/>
  <c r="AT26" i="7"/>
  <c r="AP28" i="7"/>
  <c r="AD30" i="7"/>
  <c r="AD34" i="7"/>
  <c r="AN41" i="7"/>
  <c r="AH48" i="7"/>
  <c r="Z55" i="7"/>
  <c r="AL62" i="7"/>
  <c r="V69" i="7"/>
  <c r="AD114" i="7"/>
  <c r="AK359" i="7"/>
  <c r="AK367" i="7"/>
  <c r="AK363" i="7"/>
  <c r="AK347" i="7"/>
  <c r="AK317" i="7"/>
  <c r="AK333" i="7"/>
  <c r="AK303" i="7"/>
  <c r="AK365" i="7"/>
  <c r="AK319" i="7"/>
  <c r="AK315" i="7"/>
  <c r="AK287" i="7"/>
  <c r="AK271" i="7"/>
  <c r="AK285" i="7"/>
  <c r="AK269" i="7"/>
  <c r="CK256" i="7"/>
  <c r="AK331" i="7"/>
  <c r="AK301" i="7"/>
  <c r="AK253" i="7"/>
  <c r="AK240" i="7"/>
  <c r="AK220" i="7"/>
  <c r="AK212" i="7"/>
  <c r="AK200" i="7"/>
  <c r="AK299" i="7"/>
  <c r="AK251" i="7"/>
  <c r="AK236" i="7"/>
  <c r="AK228" i="7"/>
  <c r="AK208" i="7"/>
  <c r="AK188" i="7"/>
  <c r="AK267" i="7"/>
  <c r="AK255" i="7"/>
  <c r="AK244" i="7"/>
  <c r="AK232" i="7"/>
  <c r="AK192" i="7"/>
  <c r="AK184" i="7"/>
  <c r="AK216" i="7"/>
  <c r="AK248" i="7"/>
  <c r="AK224" i="7"/>
  <c r="AK196" i="7"/>
  <c r="AK172" i="7"/>
  <c r="AK283" i="7"/>
  <c r="AK180" i="7"/>
  <c r="AK335" i="7"/>
  <c r="AK204" i="7"/>
  <c r="AK176" i="7"/>
  <c r="DA248" i="7"/>
  <c r="BA343" i="7"/>
  <c r="BA339" i="7"/>
  <c r="BA309" i="7"/>
  <c r="BA325" i="7"/>
  <c r="DA347" i="7"/>
  <c r="DA297" i="7"/>
  <c r="BA341" i="7"/>
  <c r="BA311" i="7"/>
  <c r="BA307" i="7"/>
  <c r="BA359" i="7"/>
  <c r="BA355" i="7"/>
  <c r="BA323" i="7"/>
  <c r="BA295" i="7"/>
  <c r="BA279" i="7"/>
  <c r="BA263" i="7"/>
  <c r="BA293" i="7"/>
  <c r="BA277" i="7"/>
  <c r="BA261" i="7"/>
  <c r="BA327" i="7"/>
  <c r="BA357" i="7"/>
  <c r="BA248" i="7"/>
  <c r="BA244" i="7"/>
  <c r="BA216" i="7"/>
  <c r="BA204" i="7"/>
  <c r="BA192" i="7"/>
  <c r="BA291" i="7"/>
  <c r="BA240" i="7"/>
  <c r="BA232" i="7"/>
  <c r="BA212" i="7"/>
  <c r="BA184" i="7"/>
  <c r="BA259" i="7"/>
  <c r="BA236" i="7"/>
  <c r="BA224" i="7"/>
  <c r="BA196" i="7"/>
  <c r="BA188" i="7"/>
  <c r="BA180" i="7"/>
  <c r="BA220" i="7"/>
  <c r="BA228" i="7"/>
  <c r="BA200" i="7"/>
  <c r="BA176" i="7"/>
  <c r="BA275" i="7"/>
  <c r="BA208" i="7"/>
  <c r="DM363" i="7"/>
  <c r="BM353" i="7"/>
  <c r="BM319" i="7"/>
  <c r="BM369" i="7"/>
  <c r="BM365" i="7"/>
  <c r="BM351" i="7"/>
  <c r="BM349" i="7"/>
  <c r="BM335" i="7"/>
  <c r="BM305" i="7"/>
  <c r="BM301" i="7"/>
  <c r="BM321" i="7"/>
  <c r="BM317" i="7"/>
  <c r="BM333" i="7"/>
  <c r="BM289" i="7"/>
  <c r="BM273" i="7"/>
  <c r="BM287" i="7"/>
  <c r="BM271" i="7"/>
  <c r="BM337" i="7"/>
  <c r="BM303" i="7"/>
  <c r="BM255" i="7"/>
  <c r="BM234" i="7"/>
  <c r="BM222" i="7"/>
  <c r="BM194" i="7"/>
  <c r="BM178" i="7"/>
  <c r="BM253" i="7"/>
  <c r="BM246" i="7"/>
  <c r="BM242" i="7"/>
  <c r="BM214" i="7"/>
  <c r="BM202" i="7"/>
  <c r="BM190" i="7"/>
  <c r="BM269" i="7"/>
  <c r="BM257" i="7"/>
  <c r="BM226" i="7"/>
  <c r="BM206" i="7"/>
  <c r="BM198" i="7"/>
  <c r="BM186" i="7"/>
  <c r="BM367" i="7"/>
  <c r="BM170" i="7"/>
  <c r="BM230" i="7"/>
  <c r="BM174" i="7"/>
  <c r="BM218" i="7"/>
  <c r="BM238" i="7"/>
  <c r="BM182" i="7"/>
  <c r="T223" i="7"/>
  <c r="T283" i="7"/>
  <c r="T280" i="7"/>
  <c r="T247" i="7"/>
  <c r="T215" i="7"/>
  <c r="T183" i="7"/>
  <c r="T251" i="7"/>
  <c r="T159" i="7"/>
  <c r="T115" i="7"/>
  <c r="T112" i="7"/>
  <c r="T143" i="7"/>
  <c r="T102" i="7"/>
  <c r="T119" i="7"/>
  <c r="T99" i="7"/>
  <c r="T96" i="7"/>
  <c r="T70" i="7"/>
  <c r="T35" i="7"/>
  <c r="T32" i="7"/>
  <c r="T86" i="7"/>
  <c r="T51" i="7"/>
  <c r="T48" i="7"/>
  <c r="T127" i="7"/>
  <c r="T83" i="7"/>
  <c r="T80" i="7"/>
  <c r="T54" i="7"/>
  <c r="X245" i="7"/>
  <c r="X297" i="7"/>
  <c r="X294" i="7"/>
  <c r="X265" i="7"/>
  <c r="X262" i="7"/>
  <c r="X197" i="7"/>
  <c r="X229" i="7"/>
  <c r="X125" i="7"/>
  <c r="X116" i="7"/>
  <c r="X141" i="7"/>
  <c r="X113" i="7"/>
  <c r="X110" i="7"/>
  <c r="X100" i="7"/>
  <c r="X157" i="7"/>
  <c r="X49" i="7"/>
  <c r="X46" i="7"/>
  <c r="X36" i="7"/>
  <c r="X94" i="7"/>
  <c r="X65" i="7"/>
  <c r="X62" i="7"/>
  <c r="X52" i="7"/>
  <c r="X84" i="7"/>
  <c r="X33" i="7"/>
  <c r="AB219" i="7"/>
  <c r="AB279" i="7"/>
  <c r="AB276" i="7"/>
  <c r="AB211" i="7"/>
  <c r="AB243" i="7"/>
  <c r="AB92" i="7"/>
  <c r="AB179" i="7"/>
  <c r="AB155" i="7"/>
  <c r="AB108" i="7"/>
  <c r="AB95" i="7"/>
  <c r="AB123" i="7"/>
  <c r="AB114" i="7"/>
  <c r="AB76" i="7"/>
  <c r="AB63" i="7"/>
  <c r="AB50" i="7"/>
  <c r="AB79" i="7"/>
  <c r="AB66" i="7"/>
  <c r="AB98" i="7"/>
  <c r="AB60" i="7"/>
  <c r="AB47" i="7"/>
  <c r="AB34" i="7"/>
  <c r="AF293" i="7"/>
  <c r="AF290" i="7"/>
  <c r="AF261" i="7"/>
  <c r="AF193" i="7"/>
  <c r="AF225" i="7"/>
  <c r="AF153" i="7"/>
  <c r="AF109" i="7"/>
  <c r="AF90" i="7"/>
  <c r="AF258" i="7"/>
  <c r="AF137" i="7"/>
  <c r="AF121" i="7"/>
  <c r="AF106" i="7"/>
  <c r="AF96" i="7"/>
  <c r="AF169" i="7"/>
  <c r="AF93" i="7"/>
  <c r="AF74" i="7"/>
  <c r="AF64" i="7"/>
  <c r="AF80" i="7"/>
  <c r="AF45" i="7"/>
  <c r="AF112" i="7"/>
  <c r="AF77" i="7"/>
  <c r="AF58" i="7"/>
  <c r="AF48" i="7"/>
  <c r="AJ191" i="7"/>
  <c r="AJ275" i="7"/>
  <c r="AJ272" i="7"/>
  <c r="AJ207" i="7"/>
  <c r="AJ239" i="7"/>
  <c r="AJ135" i="7"/>
  <c r="AJ94" i="7"/>
  <c r="AJ91" i="7"/>
  <c r="AJ119" i="7"/>
  <c r="AJ110" i="7"/>
  <c r="AJ107" i="7"/>
  <c r="AJ88" i="7"/>
  <c r="AJ151" i="7"/>
  <c r="AJ78" i="7"/>
  <c r="AJ75" i="7"/>
  <c r="AJ56" i="7"/>
  <c r="AJ175" i="7"/>
  <c r="AJ167" i="7"/>
  <c r="AJ104" i="7"/>
  <c r="AJ72" i="7"/>
  <c r="AJ62" i="7"/>
  <c r="AJ59" i="7"/>
  <c r="AJ40" i="7"/>
  <c r="AN205" i="7"/>
  <c r="AN289" i="7"/>
  <c r="AN286" i="7"/>
  <c r="AN221" i="7"/>
  <c r="AN189" i="7"/>
  <c r="AN165" i="7"/>
  <c r="AN89" i="7"/>
  <c r="AN149" i="7"/>
  <c r="AN117" i="7"/>
  <c r="AN105" i="7"/>
  <c r="AN254" i="7"/>
  <c r="AN108" i="7"/>
  <c r="AN73" i="7"/>
  <c r="AN54" i="7"/>
  <c r="AN44" i="7"/>
  <c r="AN257" i="7"/>
  <c r="AN102" i="7"/>
  <c r="AN92" i="7"/>
  <c r="AN70" i="7"/>
  <c r="AN60" i="7"/>
  <c r="AN133" i="7"/>
  <c r="AN57" i="7"/>
  <c r="AN38" i="7"/>
  <c r="AR271" i="7"/>
  <c r="AR268" i="7"/>
  <c r="AR235" i="7"/>
  <c r="AR203" i="7"/>
  <c r="AR171" i="7"/>
  <c r="AR100" i="7"/>
  <c r="AR87" i="7"/>
  <c r="AR163" i="7"/>
  <c r="AR116" i="7"/>
  <c r="AR103" i="7"/>
  <c r="AR131" i="7"/>
  <c r="AR106" i="7"/>
  <c r="AR147" i="7"/>
  <c r="AR84" i="7"/>
  <c r="AR71" i="7"/>
  <c r="AR42" i="7"/>
  <c r="AR90" i="7"/>
  <c r="AR58" i="7"/>
  <c r="AR36" i="7"/>
  <c r="AR68" i="7"/>
  <c r="AR55" i="7"/>
  <c r="AV225" i="7"/>
  <c r="AV285" i="7"/>
  <c r="AV282" i="7"/>
  <c r="AV249" i="7"/>
  <c r="AV217" i="7"/>
  <c r="AV253" i="7"/>
  <c r="AV129" i="7"/>
  <c r="AV114" i="7"/>
  <c r="AV104" i="7"/>
  <c r="AV250" i="7"/>
  <c r="AV185" i="7"/>
  <c r="AV145" i="7"/>
  <c r="AV121" i="7"/>
  <c r="AV98" i="7"/>
  <c r="AV88" i="7"/>
  <c r="AV53" i="7"/>
  <c r="AV34" i="7"/>
  <c r="AV161" i="7"/>
  <c r="AV69" i="7"/>
  <c r="AV50" i="7"/>
  <c r="AV40" i="7"/>
  <c r="AV101" i="7"/>
  <c r="AV82" i="7"/>
  <c r="AV72" i="7"/>
  <c r="AV37" i="7"/>
  <c r="AZ247" i="7"/>
  <c r="AZ296" i="7"/>
  <c r="AZ267" i="7"/>
  <c r="AZ264" i="7"/>
  <c r="AZ231" i="7"/>
  <c r="AZ143" i="7"/>
  <c r="AZ102" i="7"/>
  <c r="AZ99" i="7"/>
  <c r="AZ127" i="7"/>
  <c r="AZ115" i="7"/>
  <c r="AZ199" i="7"/>
  <c r="AZ159" i="7"/>
  <c r="AZ119" i="7"/>
  <c r="AZ112" i="7"/>
  <c r="AZ86" i="7"/>
  <c r="AZ83" i="7"/>
  <c r="AZ48" i="7"/>
  <c r="AZ64" i="7"/>
  <c r="AZ38" i="7"/>
  <c r="AZ35" i="7"/>
  <c r="AZ96" i="7"/>
  <c r="AZ70" i="7"/>
  <c r="AZ67" i="7"/>
  <c r="AZ32" i="7"/>
  <c r="BD121" i="7"/>
  <c r="BD281" i="7"/>
  <c r="BD278" i="7"/>
  <c r="BD181" i="7"/>
  <c r="BD245" i="7"/>
  <c r="BD113" i="7"/>
  <c r="BD213" i="7"/>
  <c r="BD157" i="7"/>
  <c r="BD94" i="7"/>
  <c r="BD125" i="7"/>
  <c r="BD117" i="7"/>
  <c r="BD116" i="7"/>
  <c r="BD97" i="7"/>
  <c r="BD141" i="7"/>
  <c r="BD62" i="7"/>
  <c r="BD52" i="7"/>
  <c r="BD33" i="7"/>
  <c r="BD100" i="7"/>
  <c r="BD78" i="7"/>
  <c r="BD68" i="7"/>
  <c r="BD49" i="7"/>
  <c r="BD110" i="7"/>
  <c r="BD81" i="7"/>
  <c r="BD46" i="7"/>
  <c r="BD36" i="7"/>
  <c r="BH295" i="7"/>
  <c r="BH292" i="7"/>
  <c r="BH263" i="7"/>
  <c r="BH260" i="7"/>
  <c r="BH227" i="7"/>
  <c r="BH155" i="7"/>
  <c r="BH108" i="7"/>
  <c r="BH139" i="7"/>
  <c r="BH98" i="7"/>
  <c r="BH111" i="7"/>
  <c r="BH92" i="7"/>
  <c r="BH66" i="7"/>
  <c r="BH47" i="7"/>
  <c r="BH195" i="7"/>
  <c r="BH114" i="7"/>
  <c r="BH95" i="7"/>
  <c r="BH82" i="7"/>
  <c r="BH63" i="7"/>
  <c r="BH44" i="7"/>
  <c r="BH76" i="7"/>
  <c r="BH50" i="7"/>
  <c r="BH31" i="7"/>
  <c r="BL249" i="7"/>
  <c r="BL277" i="7"/>
  <c r="BL274" i="7"/>
  <c r="BL241" i="7"/>
  <c r="BL177" i="7"/>
  <c r="BL209" i="7"/>
  <c r="BL137" i="7"/>
  <c r="BL106" i="7"/>
  <c r="BL96" i="7"/>
  <c r="BL93" i="7"/>
  <c r="BL121" i="7"/>
  <c r="BL112" i="7"/>
  <c r="BL109" i="7"/>
  <c r="BL153" i="7"/>
  <c r="BL90" i="7"/>
  <c r="BL80" i="7"/>
  <c r="BL77" i="7"/>
  <c r="BL42" i="7"/>
  <c r="BL32" i="7"/>
  <c r="BL169" i="7"/>
  <c r="BL74" i="7"/>
  <c r="BL64" i="7"/>
  <c r="BL61" i="7"/>
  <c r="BP239" i="7"/>
  <c r="BP291" i="7"/>
  <c r="BP288" i="7"/>
  <c r="BP259" i="7"/>
  <c r="BP223" i="7"/>
  <c r="BP110" i="7"/>
  <c r="BP88" i="7"/>
  <c r="BP191" i="7"/>
  <c r="BP167" i="7"/>
  <c r="BP119" i="7"/>
  <c r="BP104" i="7"/>
  <c r="BP91" i="7"/>
  <c r="BP256" i="7"/>
  <c r="BP135" i="7"/>
  <c r="BP94" i="7"/>
  <c r="BP72" i="7"/>
  <c r="BP59" i="7"/>
  <c r="BP151" i="7"/>
  <c r="BP107" i="7"/>
  <c r="BP75" i="7"/>
  <c r="BP46" i="7"/>
  <c r="BP78" i="7"/>
  <c r="BP56" i="7"/>
  <c r="BP43" i="7"/>
  <c r="AL10" i="7"/>
  <c r="BL10" i="7"/>
  <c r="AL11" i="7"/>
  <c r="BF11" i="7"/>
  <c r="AH12" i="7"/>
  <c r="BH12" i="7"/>
  <c r="AF13" i="7"/>
  <c r="AT13" i="7"/>
  <c r="BN13" i="7"/>
  <c r="AL14" i="7"/>
  <c r="BP14" i="7"/>
  <c r="AH15" i="7"/>
  <c r="BB15" i="7"/>
  <c r="T16" i="7"/>
  <c r="AP16" i="7"/>
  <c r="BN16" i="7"/>
  <c r="AH17" i="7"/>
  <c r="BD17" i="7"/>
  <c r="V18" i="7"/>
  <c r="AV18" i="7"/>
  <c r="T19" i="7"/>
  <c r="AH19" i="7"/>
  <c r="BB19" i="7"/>
  <c r="X20" i="7"/>
  <c r="AX20" i="7"/>
  <c r="V21" i="7"/>
  <c r="AP21" i="7"/>
  <c r="BF21" i="7"/>
  <c r="AD22" i="7"/>
  <c r="BB22" i="7"/>
  <c r="AH23" i="7"/>
  <c r="AX23" i="7"/>
  <c r="Z24" i="7"/>
  <c r="AX24" i="7"/>
  <c r="AD25" i="7"/>
  <c r="AT25" i="7"/>
  <c r="BN25" i="7"/>
  <c r="AR26" i="7"/>
  <c r="Z27" i="7"/>
  <c r="AP27" i="7"/>
  <c r="BJ27" i="7"/>
  <c r="AN28" i="7"/>
  <c r="BN28" i="7"/>
  <c r="AH29" i="7"/>
  <c r="BB29" i="7"/>
  <c r="X30" i="7"/>
  <c r="AT30" i="7"/>
  <c r="V31" i="7"/>
  <c r="AF32" i="7"/>
  <c r="BJ33" i="7"/>
  <c r="AT35" i="7"/>
  <c r="AD37" i="7"/>
  <c r="BP40" i="7"/>
  <c r="BB42" i="7"/>
  <c r="AX44" i="7"/>
  <c r="AJ46" i="7"/>
  <c r="BN47" i="7"/>
  <c r="AX49" i="7"/>
  <c r="AD51" i="7"/>
  <c r="BN52" i="7"/>
  <c r="AZ54" i="7"/>
  <c r="AV56" i="7"/>
  <c r="AL58" i="7"/>
  <c r="AH60" i="7"/>
  <c r="BN61" i="7"/>
  <c r="BB63" i="7"/>
  <c r="AH65" i="7"/>
  <c r="T67" i="7"/>
  <c r="AX68" i="7"/>
  <c r="AD70" i="7"/>
  <c r="Z72" i="7"/>
  <c r="BJ75" i="7"/>
  <c r="BB77" i="7"/>
  <c r="AL79" i="7"/>
  <c r="X81" i="7"/>
  <c r="BB82" i="7"/>
  <c r="Z84" i="7"/>
  <c r="BJ85" i="7"/>
  <c r="BF112" i="7"/>
  <c r="AB139" i="7"/>
  <c r="AH160" i="7"/>
  <c r="Y349" i="7"/>
  <c r="Y357" i="7"/>
  <c r="Y355" i="7"/>
  <c r="Y353" i="7"/>
  <c r="Y341" i="7"/>
  <c r="Y337" i="7"/>
  <c r="Y307" i="7"/>
  <c r="BY246" i="7"/>
  <c r="Y323" i="7"/>
  <c r="Y339" i="7"/>
  <c r="Y309" i="7"/>
  <c r="Y305" i="7"/>
  <c r="Y293" i="7"/>
  <c r="Y277" i="7"/>
  <c r="Y261" i="7"/>
  <c r="Y291" i="7"/>
  <c r="Y275" i="7"/>
  <c r="Y259" i="7"/>
  <c r="Y321" i="7"/>
  <c r="Y238" i="7"/>
  <c r="Y230" i="7"/>
  <c r="Y210" i="7"/>
  <c r="Y202" i="7"/>
  <c r="Y325" i="7"/>
  <c r="Y289" i="7"/>
  <c r="Y257" i="7"/>
  <c r="Y226" i="7"/>
  <c r="Y218" i="7"/>
  <c r="Y206" i="7"/>
  <c r="Y198" i="7"/>
  <c r="Y182" i="7"/>
  <c r="Y242" i="7"/>
  <c r="Y234" i="7"/>
  <c r="Y214" i="7"/>
  <c r="Y190" i="7"/>
  <c r="Y178" i="7"/>
  <c r="Y186" i="7"/>
  <c r="Y246" i="7"/>
  <c r="Y222" i="7"/>
  <c r="Y194" i="7"/>
  <c r="Y273" i="7"/>
  <c r="Y174" i="7"/>
  <c r="CC327" i="7"/>
  <c r="AC323" i="7"/>
  <c r="AC319" i="7"/>
  <c r="AC367" i="7"/>
  <c r="AC339" i="7"/>
  <c r="AC335" i="7"/>
  <c r="AC305" i="7"/>
  <c r="AC321" i="7"/>
  <c r="AC337" i="7"/>
  <c r="AC303" i="7"/>
  <c r="AC291" i="7"/>
  <c r="AC275" i="7"/>
  <c r="AC259" i="7"/>
  <c r="AC369" i="7"/>
  <c r="AC289" i="7"/>
  <c r="AC273" i="7"/>
  <c r="AC307" i="7"/>
  <c r="CC277" i="7"/>
  <c r="AC287" i="7"/>
  <c r="AC257" i="7"/>
  <c r="AC248" i="7"/>
  <c r="AC244" i="7"/>
  <c r="AC216" i="7"/>
  <c r="AC192" i="7"/>
  <c r="AC271" i="7"/>
  <c r="AC255" i="7"/>
  <c r="AC240" i="7"/>
  <c r="AC232" i="7"/>
  <c r="AC220" i="7"/>
  <c r="AC212" i="7"/>
  <c r="AC184" i="7"/>
  <c r="AC224" i="7"/>
  <c r="AC204" i="7"/>
  <c r="AC196" i="7"/>
  <c r="AC180" i="7"/>
  <c r="AC188" i="7"/>
  <c r="AC176" i="7"/>
  <c r="AC236" i="7"/>
  <c r="AC208" i="7"/>
  <c r="AC200" i="7"/>
  <c r="AC172" i="7"/>
  <c r="AW327" i="7"/>
  <c r="AW343" i="7"/>
  <c r="AW313" i="7"/>
  <c r="AW309" i="7"/>
  <c r="AW329" i="7"/>
  <c r="AW325" i="7"/>
  <c r="AW297" i="7"/>
  <c r="AW281" i="7"/>
  <c r="AW265" i="7"/>
  <c r="AW295" i="7"/>
  <c r="AW279" i="7"/>
  <c r="AW263" i="7"/>
  <c r="AW341" i="7"/>
  <c r="AW261" i="7"/>
  <c r="AW230" i="7"/>
  <c r="AW210" i="7"/>
  <c r="AW202" i="7"/>
  <c r="AW190" i="7"/>
  <c r="AW311" i="7"/>
  <c r="AW238" i="7"/>
  <c r="AW226" i="7"/>
  <c r="AW218" i="7"/>
  <c r="AW198" i="7"/>
  <c r="AW182" i="7"/>
  <c r="AW345" i="7"/>
  <c r="AW277" i="7"/>
  <c r="AW246" i="7"/>
  <c r="AW242" i="7"/>
  <c r="AW234" i="7"/>
  <c r="AW222" i="7"/>
  <c r="AW214" i="7"/>
  <c r="AW178" i="7"/>
  <c r="AW194" i="7"/>
  <c r="AW174" i="7"/>
  <c r="AW293" i="7"/>
  <c r="AW186" i="7"/>
  <c r="AW206" i="7"/>
  <c r="DQ308" i="7"/>
  <c r="DQ289" i="7"/>
  <c r="DQ187" i="7"/>
  <c r="BQ365" i="7"/>
  <c r="BQ351" i="7"/>
  <c r="BQ349" i="7"/>
  <c r="BQ335" i="7"/>
  <c r="BQ331" i="7"/>
  <c r="BQ301" i="7"/>
  <c r="BQ347" i="7"/>
  <c r="BQ317" i="7"/>
  <c r="DQ240" i="7"/>
  <c r="BQ367" i="7"/>
  <c r="BQ363" i="7"/>
  <c r="BQ333" i="7"/>
  <c r="BQ303" i="7"/>
  <c r="BQ299" i="7"/>
  <c r="BQ319" i="7"/>
  <c r="BQ287" i="7"/>
  <c r="BQ271" i="7"/>
  <c r="BQ315" i="7"/>
  <c r="BQ285" i="7"/>
  <c r="BQ269" i="7"/>
  <c r="BQ253" i="7"/>
  <c r="BQ236" i="7"/>
  <c r="BQ228" i="7"/>
  <c r="BQ208" i="7"/>
  <c r="BQ188" i="7"/>
  <c r="BQ283" i="7"/>
  <c r="BQ251" i="7"/>
  <c r="BQ248" i="7"/>
  <c r="BQ224" i="7"/>
  <c r="BQ216" i="7"/>
  <c r="BQ204" i="7"/>
  <c r="BQ196" i="7"/>
  <c r="BQ180" i="7"/>
  <c r="BQ255" i="7"/>
  <c r="BQ240" i="7"/>
  <c r="BQ220" i="7"/>
  <c r="BQ212" i="7"/>
  <c r="BQ200" i="7"/>
  <c r="BQ176" i="7"/>
  <c r="BQ267" i="7"/>
  <c r="BQ232" i="7"/>
  <c r="BQ244" i="7"/>
  <c r="BQ192" i="7"/>
  <c r="BQ172" i="7"/>
  <c r="AN86" i="7"/>
  <c r="BM210" i="7"/>
  <c r="V274" i="7"/>
  <c r="V271" i="7"/>
  <c r="V190" i="7"/>
  <c r="V238" i="7"/>
  <c r="V222" i="7"/>
  <c r="V174" i="7"/>
  <c r="V158" i="7"/>
  <c r="V150" i="7"/>
  <c r="V140" i="7"/>
  <c r="V117" i="7"/>
  <c r="V114" i="7"/>
  <c r="V105" i="7"/>
  <c r="V102" i="7"/>
  <c r="V87" i="7"/>
  <c r="V142" i="7"/>
  <c r="V134" i="7"/>
  <c r="V124" i="7"/>
  <c r="V118" i="7"/>
  <c r="V103" i="7"/>
  <c r="V93" i="7"/>
  <c r="V90" i="7"/>
  <c r="V206" i="7"/>
  <c r="V166" i="7"/>
  <c r="V156" i="7"/>
  <c r="V115" i="7"/>
  <c r="V111" i="7"/>
  <c r="V101" i="7"/>
  <c r="V98" i="7"/>
  <c r="V89" i="7"/>
  <c r="V126" i="7"/>
  <c r="V86" i="7"/>
  <c r="V71" i="7"/>
  <c r="V61" i="7"/>
  <c r="V58" i="7"/>
  <c r="V51" i="7"/>
  <c r="V47" i="7"/>
  <c r="V37" i="7"/>
  <c r="V34" i="7"/>
  <c r="V121" i="7"/>
  <c r="V106" i="7"/>
  <c r="V99" i="7"/>
  <c r="V77" i="7"/>
  <c r="V74" i="7"/>
  <c r="V67" i="7"/>
  <c r="V63" i="7"/>
  <c r="V53" i="7"/>
  <c r="V50" i="7"/>
  <c r="V41" i="7"/>
  <c r="V38" i="7"/>
  <c r="V109" i="7"/>
  <c r="V95" i="7"/>
  <c r="V85" i="7"/>
  <c r="V82" i="7"/>
  <c r="V73" i="7"/>
  <c r="V70" i="7"/>
  <c r="V55" i="7"/>
  <c r="V45" i="7"/>
  <c r="V42" i="7"/>
  <c r="V35" i="7"/>
  <c r="AP280" i="7"/>
  <c r="AP277" i="7"/>
  <c r="AP228" i="7"/>
  <c r="AP196" i="7"/>
  <c r="AP180" i="7"/>
  <c r="AP212" i="7"/>
  <c r="AP244" i="7"/>
  <c r="AP172" i="7"/>
  <c r="AP162" i="7"/>
  <c r="AP132" i="7"/>
  <c r="AP119" i="7"/>
  <c r="AP112" i="7"/>
  <c r="AP105" i="7"/>
  <c r="AP93" i="7"/>
  <c r="AP88" i="7"/>
  <c r="AP156" i="7"/>
  <c r="AP146" i="7"/>
  <c r="AP109" i="7"/>
  <c r="AP104" i="7"/>
  <c r="AP95" i="7"/>
  <c r="AP92" i="7"/>
  <c r="AP148" i="7"/>
  <c r="AP124" i="7"/>
  <c r="AP115" i="7"/>
  <c r="AP107" i="7"/>
  <c r="AP101" i="7"/>
  <c r="AP96" i="7"/>
  <c r="AP89" i="7"/>
  <c r="AP108" i="7"/>
  <c r="AP99" i="7"/>
  <c r="AP77" i="7"/>
  <c r="AP72" i="7"/>
  <c r="AP63" i="7"/>
  <c r="AP60" i="7"/>
  <c r="AP51" i="7"/>
  <c r="AP43" i="7"/>
  <c r="AP37" i="7"/>
  <c r="AP32" i="7"/>
  <c r="AP140" i="7"/>
  <c r="AP130" i="7"/>
  <c r="AP111" i="7"/>
  <c r="AP79" i="7"/>
  <c r="AP76" i="7"/>
  <c r="AP67" i="7"/>
  <c r="AP59" i="7"/>
  <c r="AP53" i="7"/>
  <c r="AP48" i="7"/>
  <c r="AP41" i="7"/>
  <c r="AP164" i="7"/>
  <c r="AP91" i="7"/>
  <c r="AP85" i="7"/>
  <c r="AP80" i="7"/>
  <c r="AP73" i="7"/>
  <c r="AP61" i="7"/>
  <c r="AP56" i="7"/>
  <c r="AP47" i="7"/>
  <c r="AP44" i="7"/>
  <c r="AP35" i="7"/>
  <c r="AX276" i="7"/>
  <c r="AX273" i="7"/>
  <c r="AX224" i="7"/>
  <c r="AX192" i="7"/>
  <c r="AX208" i="7"/>
  <c r="AX176" i="7"/>
  <c r="AX160" i="7"/>
  <c r="AX136" i="7"/>
  <c r="AX126" i="7"/>
  <c r="AX116" i="7"/>
  <c r="AX97" i="7"/>
  <c r="AX95" i="7"/>
  <c r="AX92" i="7"/>
  <c r="AX91" i="7"/>
  <c r="AX144" i="7"/>
  <c r="AX120" i="7"/>
  <c r="AX113" i="7"/>
  <c r="AX111" i="7"/>
  <c r="AX108" i="7"/>
  <c r="AX107" i="7"/>
  <c r="AX101" i="7"/>
  <c r="AX89" i="7"/>
  <c r="AX240" i="7"/>
  <c r="AX152" i="7"/>
  <c r="AX142" i="7"/>
  <c r="AX104" i="7"/>
  <c r="AX103" i="7"/>
  <c r="AX100" i="7"/>
  <c r="AX168" i="7"/>
  <c r="AX81" i="7"/>
  <c r="AX79" i="7"/>
  <c r="AX76" i="7"/>
  <c r="AX75" i="7"/>
  <c r="AX69" i="7"/>
  <c r="AX57" i="7"/>
  <c r="AX40" i="7"/>
  <c r="AX39" i="7"/>
  <c r="AX36" i="7"/>
  <c r="AX88" i="7"/>
  <c r="AX85" i="7"/>
  <c r="AX73" i="7"/>
  <c r="AX56" i="7"/>
  <c r="AX55" i="7"/>
  <c r="AX52" i="7"/>
  <c r="AX33" i="7"/>
  <c r="AX31" i="7"/>
  <c r="AX158" i="7"/>
  <c r="AX87" i="7"/>
  <c r="AX84" i="7"/>
  <c r="AX65" i="7"/>
  <c r="AX63" i="7"/>
  <c r="AX60" i="7"/>
  <c r="AX59" i="7"/>
  <c r="AX53" i="7"/>
  <c r="AX41" i="7"/>
  <c r="BB290" i="7"/>
  <c r="BB287" i="7"/>
  <c r="BB258" i="7"/>
  <c r="BB238" i="7"/>
  <c r="BB182" i="7"/>
  <c r="BB206" i="7"/>
  <c r="BB190" i="7"/>
  <c r="BB222" i="7"/>
  <c r="BB166" i="7"/>
  <c r="BB156" i="7"/>
  <c r="BB115" i="7"/>
  <c r="BB111" i="7"/>
  <c r="BB101" i="7"/>
  <c r="BB90" i="7"/>
  <c r="BB89" i="7"/>
  <c r="BB255" i="7"/>
  <c r="BB158" i="7"/>
  <c r="BB150" i="7"/>
  <c r="BB140" i="7"/>
  <c r="BB118" i="7"/>
  <c r="BB106" i="7"/>
  <c r="BB105" i="7"/>
  <c r="BB87" i="7"/>
  <c r="BB174" i="7"/>
  <c r="BB126" i="7"/>
  <c r="BB114" i="7"/>
  <c r="BB109" i="7"/>
  <c r="BB102" i="7"/>
  <c r="BB99" i="7"/>
  <c r="BB95" i="7"/>
  <c r="BB121" i="7"/>
  <c r="BB85" i="7"/>
  <c r="BB74" i="7"/>
  <c r="BB73" i="7"/>
  <c r="BB55" i="7"/>
  <c r="BB50" i="7"/>
  <c r="BB45" i="7"/>
  <c r="BB38" i="7"/>
  <c r="BB35" i="7"/>
  <c r="BB31" i="7"/>
  <c r="BB124" i="7"/>
  <c r="BB86" i="7"/>
  <c r="BB71" i="7"/>
  <c r="BB66" i="7"/>
  <c r="BB61" i="7"/>
  <c r="BB54" i="7"/>
  <c r="BB51" i="7"/>
  <c r="BB47" i="7"/>
  <c r="BB37" i="7"/>
  <c r="BB142" i="7"/>
  <c r="BB83" i="7"/>
  <c r="BB79" i="7"/>
  <c r="BB69" i="7"/>
  <c r="BB58" i="7"/>
  <c r="BB57" i="7"/>
  <c r="BB39" i="7"/>
  <c r="BB34" i="7"/>
  <c r="BF272" i="7"/>
  <c r="BF269" i="7"/>
  <c r="BF220" i="7"/>
  <c r="BF204" i="7"/>
  <c r="BF140" i="7"/>
  <c r="BF138" i="7"/>
  <c r="BF120" i="7"/>
  <c r="BF107" i="7"/>
  <c r="BF87" i="7"/>
  <c r="BF172" i="7"/>
  <c r="BF164" i="7"/>
  <c r="BF124" i="7"/>
  <c r="BF122" i="7"/>
  <c r="BF103" i="7"/>
  <c r="BF100" i="7"/>
  <c r="BF96" i="7"/>
  <c r="BF93" i="7"/>
  <c r="BF88" i="7"/>
  <c r="BF188" i="7"/>
  <c r="BF156" i="7"/>
  <c r="BF154" i="7"/>
  <c r="BF132" i="7"/>
  <c r="BF115" i="7"/>
  <c r="BF113" i="7"/>
  <c r="BF101" i="7"/>
  <c r="BF91" i="7"/>
  <c r="BF116" i="7"/>
  <c r="BF104" i="7"/>
  <c r="BF97" i="7"/>
  <c r="BF71" i="7"/>
  <c r="BF68" i="7"/>
  <c r="BF64" i="7"/>
  <c r="BF61" i="7"/>
  <c r="BF56" i="7"/>
  <c r="BF51" i="7"/>
  <c r="BF49" i="7"/>
  <c r="BF37" i="7"/>
  <c r="BF109" i="7"/>
  <c r="BF84" i="7"/>
  <c r="BF80" i="7"/>
  <c r="BF77" i="7"/>
  <c r="BF72" i="7"/>
  <c r="BF67" i="7"/>
  <c r="BF65" i="7"/>
  <c r="BF53" i="7"/>
  <c r="BF43" i="7"/>
  <c r="BF148" i="7"/>
  <c r="BF119" i="7"/>
  <c r="BF99" i="7"/>
  <c r="BF85" i="7"/>
  <c r="BF75" i="7"/>
  <c r="BF55" i="7"/>
  <c r="BF52" i="7"/>
  <c r="BF48" i="7"/>
  <c r="BF45" i="7"/>
  <c r="BF40" i="7"/>
  <c r="BF35" i="7"/>
  <c r="BF33" i="7"/>
  <c r="BJ286" i="7"/>
  <c r="BJ283" i="7"/>
  <c r="BJ186" i="7"/>
  <c r="BJ234" i="7"/>
  <c r="BJ178" i="7"/>
  <c r="BJ218" i="7"/>
  <c r="BJ130" i="7"/>
  <c r="BJ122" i="7"/>
  <c r="BJ118" i="7"/>
  <c r="BJ105" i="7"/>
  <c r="BJ98" i="7"/>
  <c r="BJ94" i="7"/>
  <c r="BJ202" i="7"/>
  <c r="BJ170" i="7"/>
  <c r="BJ168" i="7"/>
  <c r="BJ114" i="7"/>
  <c r="BJ110" i="7"/>
  <c r="BJ99" i="7"/>
  <c r="BJ97" i="7"/>
  <c r="BJ95" i="7"/>
  <c r="BJ86" i="7"/>
  <c r="BJ251" i="7"/>
  <c r="BJ146" i="7"/>
  <c r="BJ138" i="7"/>
  <c r="BJ136" i="7"/>
  <c r="BJ107" i="7"/>
  <c r="BJ89" i="7"/>
  <c r="BJ162" i="7"/>
  <c r="BJ152" i="7"/>
  <c r="BJ111" i="7"/>
  <c r="BJ102" i="7"/>
  <c r="BJ82" i="7"/>
  <c r="BJ78" i="7"/>
  <c r="BJ67" i="7"/>
  <c r="BJ65" i="7"/>
  <c r="BJ63" i="7"/>
  <c r="BJ54" i="7"/>
  <c r="BJ53" i="7"/>
  <c r="BJ43" i="7"/>
  <c r="BJ83" i="7"/>
  <c r="BJ81" i="7"/>
  <c r="BJ79" i="7"/>
  <c r="BJ70" i="7"/>
  <c r="BJ69" i="7"/>
  <c r="BJ59" i="7"/>
  <c r="BJ41" i="7"/>
  <c r="BJ34" i="7"/>
  <c r="BJ113" i="7"/>
  <c r="BJ73" i="7"/>
  <c r="BJ66" i="7"/>
  <c r="BJ62" i="7"/>
  <c r="BJ51" i="7"/>
  <c r="BJ49" i="7"/>
  <c r="BJ47" i="7"/>
  <c r="BJ38" i="7"/>
  <c r="BJ37" i="7"/>
  <c r="BN297" i="7"/>
  <c r="BN268" i="7"/>
  <c r="BN265" i="7"/>
  <c r="BN200" i="7"/>
  <c r="BN232" i="7"/>
  <c r="BN184" i="7"/>
  <c r="BN248" i="7"/>
  <c r="BN168" i="7"/>
  <c r="BN150" i="7"/>
  <c r="BN144" i="7"/>
  <c r="BN112" i="7"/>
  <c r="BN109" i="7"/>
  <c r="BN103" i="7"/>
  <c r="BN100" i="7"/>
  <c r="BN99" i="7"/>
  <c r="BN97" i="7"/>
  <c r="BN95" i="7"/>
  <c r="BN152" i="7"/>
  <c r="BN134" i="7"/>
  <c r="BN128" i="7"/>
  <c r="BN116" i="7"/>
  <c r="BN115" i="7"/>
  <c r="BN113" i="7"/>
  <c r="BN111" i="7"/>
  <c r="BN216" i="7"/>
  <c r="BN166" i="7"/>
  <c r="BN160" i="7"/>
  <c r="BN120" i="7"/>
  <c r="BN108" i="7"/>
  <c r="BN105" i="7"/>
  <c r="BN96" i="7"/>
  <c r="BN93" i="7"/>
  <c r="BN87" i="7"/>
  <c r="BN136" i="7"/>
  <c r="BN92" i="7"/>
  <c r="BN84" i="7"/>
  <c r="BN83" i="7"/>
  <c r="BN81" i="7"/>
  <c r="BN79" i="7"/>
  <c r="BN44" i="7"/>
  <c r="BN41" i="7"/>
  <c r="BN32" i="7"/>
  <c r="BN60" i="7"/>
  <c r="BN57" i="7"/>
  <c r="BN48" i="7"/>
  <c r="BN45" i="7"/>
  <c r="BN39" i="7"/>
  <c r="BN36" i="7"/>
  <c r="BN35" i="7"/>
  <c r="BN33" i="7"/>
  <c r="BN31" i="7"/>
  <c r="BN80" i="7"/>
  <c r="BN77" i="7"/>
  <c r="BN71" i="7"/>
  <c r="BN68" i="7"/>
  <c r="BN67" i="7"/>
  <c r="BN65" i="7"/>
  <c r="BN63" i="7"/>
  <c r="AT10" i="7"/>
  <c r="AD11" i="7"/>
  <c r="AT11" i="7"/>
  <c r="BP11" i="7"/>
  <c r="AP12" i="7"/>
  <c r="V13" i="7"/>
  <c r="AL13" i="7"/>
  <c r="BF13" i="7"/>
  <c r="AD14" i="7"/>
  <c r="BD14" i="7"/>
  <c r="AB15" i="7"/>
  <c r="AP15" i="7"/>
  <c r="BJ15" i="7"/>
  <c r="AF16" i="7"/>
  <c r="BF16" i="7"/>
  <c r="Z17" i="7"/>
  <c r="AT17" i="7"/>
  <c r="BJ17" i="7"/>
  <c r="AD18" i="7"/>
  <c r="BH18" i="7"/>
  <c r="Z19" i="7"/>
  <c r="AT19" i="7"/>
  <c r="BJ19" i="7"/>
  <c r="AH20" i="7"/>
  <c r="BF20" i="7"/>
  <c r="AD21" i="7"/>
  <c r="AX21" i="7"/>
  <c r="T22" i="7"/>
  <c r="AT22" i="7"/>
  <c r="V23" i="7"/>
  <c r="AR23" i="7"/>
  <c r="BF23" i="7"/>
  <c r="AP24" i="7"/>
  <c r="BP24" i="7"/>
  <c r="AN25" i="7"/>
  <c r="BB25" i="7"/>
  <c r="AF26" i="7"/>
  <c r="BB26" i="7"/>
  <c r="AJ27" i="7"/>
  <c r="AX27" i="7"/>
  <c r="AB28" i="7"/>
  <c r="AX28" i="7"/>
  <c r="Z29" i="7"/>
  <c r="AP29" i="7"/>
  <c r="BL29" i="7"/>
  <c r="AJ30" i="7"/>
  <c r="BJ30" i="7"/>
  <c r="AP31" i="7"/>
  <c r="Z33" i="7"/>
  <c r="BH34" i="7"/>
  <c r="AH36" i="7"/>
  <c r="T38" i="7"/>
  <c r="BF39" i="7"/>
  <c r="BB41" i="7"/>
  <c r="AX43" i="7"/>
  <c r="AP45" i="7"/>
  <c r="AD47" i="7"/>
  <c r="BL48" i="7"/>
  <c r="AL50" i="7"/>
  <c r="BN51" i="7"/>
  <c r="BB53" i="7"/>
  <c r="AT55" i="7"/>
  <c r="AP57" i="7"/>
  <c r="AL59" i="7"/>
  <c r="AF61" i="7"/>
  <c r="BP62" i="7"/>
  <c r="AP64" i="7"/>
  <c r="V66" i="7"/>
  <c r="BB67" i="7"/>
  <c r="AP69" i="7"/>
  <c r="Z75" i="7"/>
  <c r="BN76" i="7"/>
  <c r="Z80" i="7"/>
  <c r="BF81" i="7"/>
  <c r="AP83" i="7"/>
  <c r="Z85" i="7"/>
  <c r="AL95" i="7"/>
  <c r="BJ101" i="7"/>
  <c r="AL109" i="7"/>
  <c r="BJ115" i="7"/>
  <c r="AX128" i="7"/>
  <c r="BF170" i="7"/>
  <c r="BQ184" i="7"/>
  <c r="BJ254" i="7"/>
  <c r="BU281" i="7"/>
  <c r="BU147" i="7"/>
  <c r="U325" i="7"/>
  <c r="BU303" i="7"/>
  <c r="U341" i="7"/>
  <c r="U311" i="7"/>
  <c r="U307" i="7"/>
  <c r="U327" i="7"/>
  <c r="U323" i="7"/>
  <c r="U295" i="7"/>
  <c r="U279" i="7"/>
  <c r="U263" i="7"/>
  <c r="U343" i="7"/>
  <c r="U309" i="7"/>
  <c r="U293" i="7"/>
  <c r="U277" i="7"/>
  <c r="U261" i="7"/>
  <c r="U259" i="7"/>
  <c r="U236" i="7"/>
  <c r="U224" i="7"/>
  <c r="U196" i="7"/>
  <c r="U188" i="7"/>
  <c r="U180" i="7"/>
  <c r="U339" i="7"/>
  <c r="U248" i="7"/>
  <c r="U244" i="7"/>
  <c r="U216" i="7"/>
  <c r="U204" i="7"/>
  <c r="U192" i="7"/>
  <c r="U275" i="7"/>
  <c r="U228" i="7"/>
  <c r="U220" i="7"/>
  <c r="U208" i="7"/>
  <c r="U200" i="7"/>
  <c r="U291" i="7"/>
  <c r="U240" i="7"/>
  <c r="U212" i="7"/>
  <c r="U184" i="7"/>
  <c r="U172" i="7"/>
  <c r="U176" i="7"/>
  <c r="U232" i="7"/>
  <c r="CG291" i="7"/>
  <c r="AG335" i="7"/>
  <c r="AG305" i="7"/>
  <c r="AG301" i="7"/>
  <c r="AG321" i="7"/>
  <c r="AG317" i="7"/>
  <c r="AG337" i="7"/>
  <c r="AG333" i="7"/>
  <c r="AG303" i="7"/>
  <c r="CG239" i="7"/>
  <c r="AG351" i="7"/>
  <c r="AG289" i="7"/>
  <c r="AG273" i="7"/>
  <c r="AG319" i="7"/>
  <c r="AG287" i="7"/>
  <c r="AG271" i="7"/>
  <c r="AG269" i="7"/>
  <c r="AG255" i="7"/>
  <c r="AG226" i="7"/>
  <c r="AG206" i="7"/>
  <c r="AG198" i="7"/>
  <c r="AG186" i="7"/>
  <c r="AG182" i="7"/>
  <c r="AG353" i="7"/>
  <c r="AG253" i="7"/>
  <c r="AG246" i="7"/>
  <c r="AG234" i="7"/>
  <c r="AG222" i="7"/>
  <c r="AG194" i="7"/>
  <c r="AG285" i="7"/>
  <c r="AG257" i="7"/>
  <c r="AG238" i="7"/>
  <c r="AG230" i="7"/>
  <c r="AG218" i="7"/>
  <c r="AG210" i="7"/>
  <c r="AG242" i="7"/>
  <c r="AG214" i="7"/>
  <c r="AG190" i="7"/>
  <c r="AG349" i="7"/>
  <c r="AG178" i="7"/>
  <c r="AG174" i="7"/>
  <c r="CO238" i="7"/>
  <c r="AO333" i="7"/>
  <c r="AO329" i="7"/>
  <c r="CO287" i="7"/>
  <c r="AO345" i="7"/>
  <c r="AO315" i="7"/>
  <c r="AO349" i="7"/>
  <c r="AO331" i="7"/>
  <c r="AO301" i="7"/>
  <c r="AO347" i="7"/>
  <c r="AO313" i="7"/>
  <c r="AO285" i="7"/>
  <c r="AO269" i="7"/>
  <c r="AO299" i="7"/>
  <c r="AO283" i="7"/>
  <c r="AO267" i="7"/>
  <c r="AO317" i="7"/>
  <c r="AO297" i="7"/>
  <c r="AO251" i="7"/>
  <c r="AO246" i="7"/>
  <c r="AO234" i="7"/>
  <c r="AO222" i="7"/>
  <c r="AO214" i="7"/>
  <c r="AO194" i="7"/>
  <c r="AO281" i="7"/>
  <c r="AO242" i="7"/>
  <c r="AO230" i="7"/>
  <c r="AO202" i="7"/>
  <c r="AO190" i="7"/>
  <c r="AO178" i="7"/>
  <c r="AO253" i="7"/>
  <c r="AO226" i="7"/>
  <c r="AO206" i="7"/>
  <c r="AO186" i="7"/>
  <c r="AO218" i="7"/>
  <c r="AO198" i="7"/>
  <c r="AO174" i="7"/>
  <c r="AO238" i="7"/>
  <c r="AO210" i="7"/>
  <c r="AO182" i="7"/>
  <c r="AO265" i="7"/>
  <c r="CS354" i="7"/>
  <c r="CS249" i="7"/>
  <c r="AS359" i="7"/>
  <c r="AS345" i="7"/>
  <c r="AS315" i="7"/>
  <c r="AS311" i="7"/>
  <c r="AS331" i="7"/>
  <c r="AS327" i="7"/>
  <c r="AS361" i="7"/>
  <c r="AS347" i="7"/>
  <c r="AS343" i="7"/>
  <c r="AS313" i="7"/>
  <c r="AS299" i="7"/>
  <c r="AS283" i="7"/>
  <c r="AS267" i="7"/>
  <c r="CS167" i="7"/>
  <c r="AS363" i="7"/>
  <c r="AS329" i="7"/>
  <c r="AS297" i="7"/>
  <c r="AS281" i="7"/>
  <c r="AS265" i="7"/>
  <c r="AS279" i="7"/>
  <c r="AS236" i="7"/>
  <c r="AS208" i="7"/>
  <c r="AS196" i="7"/>
  <c r="AS188" i="7"/>
  <c r="AS180" i="7"/>
  <c r="AS263" i="7"/>
  <c r="AS248" i="7"/>
  <c r="AS244" i="7"/>
  <c r="AS224" i="7"/>
  <c r="AS216" i="7"/>
  <c r="AS204" i="7"/>
  <c r="AS295" i="7"/>
  <c r="AS251" i="7"/>
  <c r="AS240" i="7"/>
  <c r="AS228" i="7"/>
  <c r="AS220" i="7"/>
  <c r="AS200" i="7"/>
  <c r="AS192" i="7"/>
  <c r="AS176" i="7"/>
  <c r="AS212" i="7"/>
  <c r="AS184" i="7"/>
  <c r="AS172" i="7"/>
  <c r="AS232" i="7"/>
  <c r="BE365" i="7"/>
  <c r="BE325" i="7"/>
  <c r="BE321" i="7"/>
  <c r="BE341" i="7"/>
  <c r="BE337" i="7"/>
  <c r="BE307" i="7"/>
  <c r="BE369" i="7"/>
  <c r="BE357" i="7"/>
  <c r="BE355" i="7"/>
  <c r="BE353" i="7"/>
  <c r="BE323" i="7"/>
  <c r="BE309" i="7"/>
  <c r="BE293" i="7"/>
  <c r="BE277" i="7"/>
  <c r="BE261" i="7"/>
  <c r="BE339" i="7"/>
  <c r="BE305" i="7"/>
  <c r="BE291" i="7"/>
  <c r="BE275" i="7"/>
  <c r="BE259" i="7"/>
  <c r="BE289" i="7"/>
  <c r="BE226" i="7"/>
  <c r="BE218" i="7"/>
  <c r="BE206" i="7"/>
  <c r="BE198" i="7"/>
  <c r="BE273" i="7"/>
  <c r="BE257" i="7"/>
  <c r="BE222" i="7"/>
  <c r="BE194" i="7"/>
  <c r="BE186" i="7"/>
  <c r="BE238" i="7"/>
  <c r="BE230" i="7"/>
  <c r="BE210" i="7"/>
  <c r="BE202" i="7"/>
  <c r="BE182" i="7"/>
  <c r="BE246" i="7"/>
  <c r="BE242" i="7"/>
  <c r="BE214" i="7"/>
  <c r="BE190" i="7"/>
  <c r="BE178" i="7"/>
  <c r="BE234" i="7"/>
  <c r="DI396" i="7"/>
  <c r="BI337" i="7"/>
  <c r="BI307" i="7"/>
  <c r="BI303" i="7"/>
  <c r="BI355" i="7"/>
  <c r="BI353" i="7"/>
  <c r="BI323" i="7"/>
  <c r="BI319" i="7"/>
  <c r="BI351" i="7"/>
  <c r="BI339" i="7"/>
  <c r="BI335" i="7"/>
  <c r="BI305" i="7"/>
  <c r="BI291" i="7"/>
  <c r="BI275" i="7"/>
  <c r="BI259" i="7"/>
  <c r="BI289" i="7"/>
  <c r="BI273" i="7"/>
  <c r="BI271" i="7"/>
  <c r="BI257" i="7"/>
  <c r="BI240" i="7"/>
  <c r="BI232" i="7"/>
  <c r="BI220" i="7"/>
  <c r="BI212" i="7"/>
  <c r="BI184" i="7"/>
  <c r="BI255" i="7"/>
  <c r="BI236" i="7"/>
  <c r="BI228" i="7"/>
  <c r="BI208" i="7"/>
  <c r="BI200" i="7"/>
  <c r="BI188" i="7"/>
  <c r="BI287" i="7"/>
  <c r="BI248" i="7"/>
  <c r="BI244" i="7"/>
  <c r="BI216" i="7"/>
  <c r="BI192" i="7"/>
  <c r="BI224" i="7"/>
  <c r="BI196" i="7"/>
  <c r="BI172" i="7"/>
  <c r="BI204" i="7"/>
  <c r="BI321" i="7"/>
  <c r="BI180" i="7"/>
  <c r="X78" i="7"/>
  <c r="Z288" i="7"/>
  <c r="Z285" i="7"/>
  <c r="Z204" i="7"/>
  <c r="Z236" i="7"/>
  <c r="Z188" i="7"/>
  <c r="Z256" i="7"/>
  <c r="Z164" i="7"/>
  <c r="Z124" i="7"/>
  <c r="Z122" i="7"/>
  <c r="Z120" i="7"/>
  <c r="Z103" i="7"/>
  <c r="Z93" i="7"/>
  <c r="Z253" i="7"/>
  <c r="Z220" i="7"/>
  <c r="Z170" i="7"/>
  <c r="Z148" i="7"/>
  <c r="Z109" i="7"/>
  <c r="Z99" i="7"/>
  <c r="Z97" i="7"/>
  <c r="Z172" i="7"/>
  <c r="Z140" i="7"/>
  <c r="Z138" i="7"/>
  <c r="Z117" i="7"/>
  <c r="Z116" i="7"/>
  <c r="Z112" i="7"/>
  <c r="Z107" i="7"/>
  <c r="Z104" i="7"/>
  <c r="Z87" i="7"/>
  <c r="Z132" i="7"/>
  <c r="Z119" i="7"/>
  <c r="Z115" i="7"/>
  <c r="Z101" i="7"/>
  <c r="Z96" i="7"/>
  <c r="Z91" i="7"/>
  <c r="Z77" i="7"/>
  <c r="Z67" i="7"/>
  <c r="Z65" i="7"/>
  <c r="Z53" i="7"/>
  <c r="Z52" i="7"/>
  <c r="Z48" i="7"/>
  <c r="Z43" i="7"/>
  <c r="Z40" i="7"/>
  <c r="Z156" i="7"/>
  <c r="Z113" i="7"/>
  <c r="Z83" i="7"/>
  <c r="Z81" i="7"/>
  <c r="Z69" i="7"/>
  <c r="Z68" i="7"/>
  <c r="Z64" i="7"/>
  <c r="Z59" i="7"/>
  <c r="Z56" i="7"/>
  <c r="Z39" i="7"/>
  <c r="Z154" i="7"/>
  <c r="Z71" i="7"/>
  <c r="Z61" i="7"/>
  <c r="Z51" i="7"/>
  <c r="Z49" i="7"/>
  <c r="Z37" i="7"/>
  <c r="Z36" i="7"/>
  <c r="Z32" i="7"/>
  <c r="AD299" i="7"/>
  <c r="AD270" i="7"/>
  <c r="AD267" i="7"/>
  <c r="AD218" i="7"/>
  <c r="AD186" i="7"/>
  <c r="AD202" i="7"/>
  <c r="AD170" i="7"/>
  <c r="AD168" i="7"/>
  <c r="AD118" i="7"/>
  <c r="AD99" i="7"/>
  <c r="AD97" i="7"/>
  <c r="AD95" i="7"/>
  <c r="AD162" i="7"/>
  <c r="AD154" i="7"/>
  <c r="AD152" i="7"/>
  <c r="AD115" i="7"/>
  <c r="AD113" i="7"/>
  <c r="AD111" i="7"/>
  <c r="AD101" i="7"/>
  <c r="AD98" i="7"/>
  <c r="AD94" i="7"/>
  <c r="AD91" i="7"/>
  <c r="AD234" i="7"/>
  <c r="AD130" i="7"/>
  <c r="AD122" i="7"/>
  <c r="AD105" i="7"/>
  <c r="AD102" i="7"/>
  <c r="AD110" i="7"/>
  <c r="AD89" i="7"/>
  <c r="AD83" i="7"/>
  <c r="AD81" i="7"/>
  <c r="AD79" i="7"/>
  <c r="AD69" i="7"/>
  <c r="AD66" i="7"/>
  <c r="AD62" i="7"/>
  <c r="AD59" i="7"/>
  <c r="AD41" i="7"/>
  <c r="AD38" i="7"/>
  <c r="AD146" i="7"/>
  <c r="AD136" i="7"/>
  <c r="AD85" i="7"/>
  <c r="AD82" i="7"/>
  <c r="AD78" i="7"/>
  <c r="AD75" i="7"/>
  <c r="AD57" i="7"/>
  <c r="AD54" i="7"/>
  <c r="AD35" i="7"/>
  <c r="AD33" i="7"/>
  <c r="AD31" i="7"/>
  <c r="AD138" i="7"/>
  <c r="AD117" i="7"/>
  <c r="AD107" i="7"/>
  <c r="AD86" i="7"/>
  <c r="AD67" i="7"/>
  <c r="AD65" i="7"/>
  <c r="AD63" i="7"/>
  <c r="AD53" i="7"/>
  <c r="AD50" i="7"/>
  <c r="AD46" i="7"/>
  <c r="AD43" i="7"/>
  <c r="AH284" i="7"/>
  <c r="AH281" i="7"/>
  <c r="AH232" i="7"/>
  <c r="AH184" i="7"/>
  <c r="AH200" i="7"/>
  <c r="AH248" i="7"/>
  <c r="AH216" i="7"/>
  <c r="AH152" i="7"/>
  <c r="AH134" i="7"/>
  <c r="AH128" i="7"/>
  <c r="AH115" i="7"/>
  <c r="AH113" i="7"/>
  <c r="AH111" i="7"/>
  <c r="AH108" i="7"/>
  <c r="AH96" i="7"/>
  <c r="AH136" i="7"/>
  <c r="AH112" i="7"/>
  <c r="AH100" i="7"/>
  <c r="AH89" i="7"/>
  <c r="AH176" i="7"/>
  <c r="AH168" i="7"/>
  <c r="AH150" i="7"/>
  <c r="AH144" i="7"/>
  <c r="AH120" i="7"/>
  <c r="AH109" i="7"/>
  <c r="AH103" i="7"/>
  <c r="AH99" i="7"/>
  <c r="AH97" i="7"/>
  <c r="AH95" i="7"/>
  <c r="AH92" i="7"/>
  <c r="AH87" i="7"/>
  <c r="AH80" i="7"/>
  <c r="AH68" i="7"/>
  <c r="AH57" i="7"/>
  <c r="AH45" i="7"/>
  <c r="AH39" i="7"/>
  <c r="AH35" i="7"/>
  <c r="AH33" i="7"/>
  <c r="AH31" i="7"/>
  <c r="AH116" i="7"/>
  <c r="AH84" i="7"/>
  <c r="AH73" i="7"/>
  <c r="AH61" i="7"/>
  <c r="AH55" i="7"/>
  <c r="AH51" i="7"/>
  <c r="AH49" i="7"/>
  <c r="AH47" i="7"/>
  <c r="AH44" i="7"/>
  <c r="AH32" i="7"/>
  <c r="AH252" i="7"/>
  <c r="AH105" i="7"/>
  <c r="AH93" i="7"/>
  <c r="AH83" i="7"/>
  <c r="AH81" i="7"/>
  <c r="AH79" i="7"/>
  <c r="AH76" i="7"/>
  <c r="AH64" i="7"/>
  <c r="AH52" i="7"/>
  <c r="AH41" i="7"/>
  <c r="AL246" i="7"/>
  <c r="AL298" i="7"/>
  <c r="AL295" i="7"/>
  <c r="AL266" i="7"/>
  <c r="AL263" i="7"/>
  <c r="AL214" i="7"/>
  <c r="AL198" i="7"/>
  <c r="AL182" i="7"/>
  <c r="AL148" i="7"/>
  <c r="AL142" i="7"/>
  <c r="AL121" i="7"/>
  <c r="AL110" i="7"/>
  <c r="AL107" i="7"/>
  <c r="AL106" i="7"/>
  <c r="AL101" i="7"/>
  <c r="AL98" i="7"/>
  <c r="AL166" i="7"/>
  <c r="AL132" i="7"/>
  <c r="AL126" i="7"/>
  <c r="AL114" i="7"/>
  <c r="AL93" i="7"/>
  <c r="AL87" i="7"/>
  <c r="AL164" i="7"/>
  <c r="AL158" i="7"/>
  <c r="AL134" i="7"/>
  <c r="AL118" i="7"/>
  <c r="AL113" i="7"/>
  <c r="AL111" i="7"/>
  <c r="AL94" i="7"/>
  <c r="AL91" i="7"/>
  <c r="AL90" i="7"/>
  <c r="AL85" i="7"/>
  <c r="AL82" i="7"/>
  <c r="AL61" i="7"/>
  <c r="AL55" i="7"/>
  <c r="AL49" i="7"/>
  <c r="AL47" i="7"/>
  <c r="AL230" i="7"/>
  <c r="AL97" i="7"/>
  <c r="AL77" i="7"/>
  <c r="AL71" i="7"/>
  <c r="AL65" i="7"/>
  <c r="AL63" i="7"/>
  <c r="AL46" i="7"/>
  <c r="AL43" i="7"/>
  <c r="AL42" i="7"/>
  <c r="AL37" i="7"/>
  <c r="AL34" i="7"/>
  <c r="AL103" i="7"/>
  <c r="AL78" i="7"/>
  <c r="AL75" i="7"/>
  <c r="AL74" i="7"/>
  <c r="AL69" i="7"/>
  <c r="AL66" i="7"/>
  <c r="AL45" i="7"/>
  <c r="AL39" i="7"/>
  <c r="AL33" i="7"/>
  <c r="AL31" i="7"/>
  <c r="AT294" i="7"/>
  <c r="AT291" i="7"/>
  <c r="AT262" i="7"/>
  <c r="AT259" i="7"/>
  <c r="AT242" i="7"/>
  <c r="AT178" i="7"/>
  <c r="AT210" i="7"/>
  <c r="AT194" i="7"/>
  <c r="AT154" i="7"/>
  <c r="AT146" i="7"/>
  <c r="AT117" i="7"/>
  <c r="AT109" i="7"/>
  <c r="AT103" i="7"/>
  <c r="AT86" i="7"/>
  <c r="AT226" i="7"/>
  <c r="AT160" i="7"/>
  <c r="AT138" i="7"/>
  <c r="AT130" i="7"/>
  <c r="AT102" i="7"/>
  <c r="AT99" i="7"/>
  <c r="AT97" i="7"/>
  <c r="AT91" i="7"/>
  <c r="AT90" i="7"/>
  <c r="AT170" i="7"/>
  <c r="AT162" i="7"/>
  <c r="AT128" i="7"/>
  <c r="AT110" i="7"/>
  <c r="AT105" i="7"/>
  <c r="AT93" i="7"/>
  <c r="AT87" i="7"/>
  <c r="AT113" i="7"/>
  <c r="AT106" i="7"/>
  <c r="AT94" i="7"/>
  <c r="AT70" i="7"/>
  <c r="AT67" i="7"/>
  <c r="AT65" i="7"/>
  <c r="AT59" i="7"/>
  <c r="AT58" i="7"/>
  <c r="AT46" i="7"/>
  <c r="AT41" i="7"/>
  <c r="AT118" i="7"/>
  <c r="AT83" i="7"/>
  <c r="AT81" i="7"/>
  <c r="AT75" i="7"/>
  <c r="AT74" i="7"/>
  <c r="AT62" i="7"/>
  <c r="AT57" i="7"/>
  <c r="AT45" i="7"/>
  <c r="AT39" i="7"/>
  <c r="AT122" i="7"/>
  <c r="AT115" i="7"/>
  <c r="AT89" i="7"/>
  <c r="AT77" i="7"/>
  <c r="AT71" i="7"/>
  <c r="AT54" i="7"/>
  <c r="AT51" i="7"/>
  <c r="AT49" i="7"/>
  <c r="AT43" i="7"/>
  <c r="AT42" i="7"/>
  <c r="BW170" i="7"/>
  <c r="BW272" i="7"/>
  <c r="W348" i="7"/>
  <c r="W318" i="7"/>
  <c r="W314" i="7"/>
  <c r="W364" i="7"/>
  <c r="W362" i="7"/>
  <c r="W334" i="7"/>
  <c r="W330" i="7"/>
  <c r="W300" i="7"/>
  <c r="W346" i="7"/>
  <c r="W316" i="7"/>
  <c r="W286" i="7"/>
  <c r="W270" i="7"/>
  <c r="W350" i="7"/>
  <c r="W302" i="7"/>
  <c r="W284" i="7"/>
  <c r="W268" i="7"/>
  <c r="W366" i="7"/>
  <c r="W282" i="7"/>
  <c r="W252" i="7"/>
  <c r="W243" i="7"/>
  <c r="W203" i="7"/>
  <c r="W191" i="7"/>
  <c r="W183" i="7"/>
  <c r="W266" i="7"/>
  <c r="W250" i="7"/>
  <c r="W239" i="7"/>
  <c r="W231" i="7"/>
  <c r="W219" i="7"/>
  <c r="W211" i="7"/>
  <c r="W332" i="7"/>
  <c r="W298" i="7"/>
  <c r="W254" i="7"/>
  <c r="W247" i="7"/>
  <c r="W235" i="7"/>
  <c r="W223" i="7"/>
  <c r="W215" i="7"/>
  <c r="W195" i="7"/>
  <c r="W179" i="7"/>
  <c r="W227" i="7"/>
  <c r="W199" i="7"/>
  <c r="W175" i="7"/>
  <c r="W207" i="7"/>
  <c r="W171" i="7"/>
  <c r="W187" i="7"/>
  <c r="AA364" i="7"/>
  <c r="AA330" i="7"/>
  <c r="AA300" i="7"/>
  <c r="AA346" i="7"/>
  <c r="AA316" i="7"/>
  <c r="AA312" i="7"/>
  <c r="AA332" i="7"/>
  <c r="AA328" i="7"/>
  <c r="AA344" i="7"/>
  <c r="AA284" i="7"/>
  <c r="AA268" i="7"/>
  <c r="AA298" i="7"/>
  <c r="AA282" i="7"/>
  <c r="AA266" i="7"/>
  <c r="AA348" i="7"/>
  <c r="AA314" i="7"/>
  <c r="AA264" i="7"/>
  <c r="AA250" i="7"/>
  <c r="AA249" i="7"/>
  <c r="AA225" i="7"/>
  <c r="AA217" i="7"/>
  <c r="AA205" i="7"/>
  <c r="AA181" i="7"/>
  <c r="CA152" i="7"/>
  <c r="AA245" i="7"/>
  <c r="AA233" i="7"/>
  <c r="AA193" i="7"/>
  <c r="AA185" i="7"/>
  <c r="AA280" i="7"/>
  <c r="AA252" i="7"/>
  <c r="AA237" i="7"/>
  <c r="AA209" i="7"/>
  <c r="AA197" i="7"/>
  <c r="AA189" i="7"/>
  <c r="AA229" i="7"/>
  <c r="AA201" i="7"/>
  <c r="AA177" i="7"/>
  <c r="AA221" i="7"/>
  <c r="AA241" i="7"/>
  <c r="AA296" i="7"/>
  <c r="AA213" i="7"/>
  <c r="AA173" i="7"/>
  <c r="CE300" i="7"/>
  <c r="AE362" i="7"/>
  <c r="AE346" i="7"/>
  <c r="AE342" i="7"/>
  <c r="AE312" i="7"/>
  <c r="AE358" i="7"/>
  <c r="AE328" i="7"/>
  <c r="AE360" i="7"/>
  <c r="AE344" i="7"/>
  <c r="AE314" i="7"/>
  <c r="AE310" i="7"/>
  <c r="AE330" i="7"/>
  <c r="AE298" i="7"/>
  <c r="AE282" i="7"/>
  <c r="AE266" i="7"/>
  <c r="AE326" i="7"/>
  <c r="AE296" i="7"/>
  <c r="AE280" i="7"/>
  <c r="AE264" i="7"/>
  <c r="AE239" i="7"/>
  <c r="AE231" i="7"/>
  <c r="AE219" i="7"/>
  <c r="AE294" i="7"/>
  <c r="AE227" i="7"/>
  <c r="AE207" i="7"/>
  <c r="AE199" i="7"/>
  <c r="AE187" i="7"/>
  <c r="AE179" i="7"/>
  <c r="AE262" i="7"/>
  <c r="AE250" i="7"/>
  <c r="AE211" i="7"/>
  <c r="AE203" i="7"/>
  <c r="AE191" i="7"/>
  <c r="AE183" i="7"/>
  <c r="AE278" i="7"/>
  <c r="AE235" i="7"/>
  <c r="AE247" i="7"/>
  <c r="AE223" i="7"/>
  <c r="AE195" i="7"/>
  <c r="AE175" i="7"/>
  <c r="AE215" i="7"/>
  <c r="AE171" i="7"/>
  <c r="AE243" i="7"/>
  <c r="AI358" i="7"/>
  <c r="AI356" i="7"/>
  <c r="AI328" i="7"/>
  <c r="AI324" i="7"/>
  <c r="AI344" i="7"/>
  <c r="AI340" i="7"/>
  <c r="AI310" i="7"/>
  <c r="CI282" i="7"/>
  <c r="AI326" i="7"/>
  <c r="AI296" i="7"/>
  <c r="AI280" i="7"/>
  <c r="AI264" i="7"/>
  <c r="AI312" i="7"/>
  <c r="AI294" i="7"/>
  <c r="AI278" i="7"/>
  <c r="AI262" i="7"/>
  <c r="AI342" i="7"/>
  <c r="AI292" i="7"/>
  <c r="AI245" i="7"/>
  <c r="AI233" i="7"/>
  <c r="AI185" i="7"/>
  <c r="AI276" i="7"/>
  <c r="AI241" i="7"/>
  <c r="AI229" i="7"/>
  <c r="AI221" i="7"/>
  <c r="AI213" i="7"/>
  <c r="AI201" i="7"/>
  <c r="AI177" i="7"/>
  <c r="AI249" i="7"/>
  <c r="AI217" i="7"/>
  <c r="AI205" i="7"/>
  <c r="AI193" i="7"/>
  <c r="AI181" i="7"/>
  <c r="AI308" i="7"/>
  <c r="AI260" i="7"/>
  <c r="AI237" i="7"/>
  <c r="AI209" i="7"/>
  <c r="AI173" i="7"/>
  <c r="AI225" i="7"/>
  <c r="AI197" i="7"/>
  <c r="AI189" i="7"/>
  <c r="CM244" i="7"/>
  <c r="AM340" i="7"/>
  <c r="AM310" i="7"/>
  <c r="AM306" i="7"/>
  <c r="CM162" i="7"/>
  <c r="AM326" i="7"/>
  <c r="AM322" i="7"/>
  <c r="AM342" i="7"/>
  <c r="AM338" i="7"/>
  <c r="AM308" i="7"/>
  <c r="AM294" i="7"/>
  <c r="AM278" i="7"/>
  <c r="AM262" i="7"/>
  <c r="AM358" i="7"/>
  <c r="AM354" i="7"/>
  <c r="AM292" i="7"/>
  <c r="AM276" i="7"/>
  <c r="AM260" i="7"/>
  <c r="AM356" i="7"/>
  <c r="AM324" i="7"/>
  <c r="AM274" i="7"/>
  <c r="AM227" i="7"/>
  <c r="AM199" i="7"/>
  <c r="AM187" i="7"/>
  <c r="AM179" i="7"/>
  <c r="AM258" i="7"/>
  <c r="AM247" i="7"/>
  <c r="AM243" i="7"/>
  <c r="AM235" i="7"/>
  <c r="AM223" i="7"/>
  <c r="AM215" i="7"/>
  <c r="AM195" i="7"/>
  <c r="AM290" i="7"/>
  <c r="AM231" i="7"/>
  <c r="AM219" i="7"/>
  <c r="AM207" i="7"/>
  <c r="AM203" i="7"/>
  <c r="AM239" i="7"/>
  <c r="AM211" i="7"/>
  <c r="AM183" i="7"/>
  <c r="AM175" i="7"/>
  <c r="AM171" i="7"/>
  <c r="AM191" i="7"/>
  <c r="CQ261" i="7"/>
  <c r="CQ329" i="7"/>
  <c r="AQ370" i="7"/>
  <c r="AQ322" i="7"/>
  <c r="AQ368" i="7"/>
  <c r="AQ338" i="7"/>
  <c r="AQ308" i="7"/>
  <c r="AQ304" i="7"/>
  <c r="AQ356" i="7"/>
  <c r="AQ354" i="7"/>
  <c r="AQ324" i="7"/>
  <c r="AQ320" i="7"/>
  <c r="AQ340" i="7"/>
  <c r="AQ306" i="7"/>
  <c r="AQ292" i="7"/>
  <c r="AQ276" i="7"/>
  <c r="AQ260" i="7"/>
  <c r="AQ336" i="7"/>
  <c r="AQ290" i="7"/>
  <c r="AQ274" i="7"/>
  <c r="AQ258" i="7"/>
  <c r="AQ352" i="7"/>
  <c r="AQ241" i="7"/>
  <c r="AQ229" i="7"/>
  <c r="AQ213" i="7"/>
  <c r="AQ201" i="7"/>
  <c r="AQ189" i="7"/>
  <c r="AQ177" i="7"/>
  <c r="AQ256" i="7"/>
  <c r="AQ237" i="7"/>
  <c r="AQ225" i="7"/>
  <c r="AQ209" i="7"/>
  <c r="AQ197" i="7"/>
  <c r="AQ272" i="7"/>
  <c r="AQ245" i="7"/>
  <c r="AQ233" i="7"/>
  <c r="AQ221" i="7"/>
  <c r="AQ185" i="7"/>
  <c r="AQ205" i="7"/>
  <c r="AQ173" i="7"/>
  <c r="AQ288" i="7"/>
  <c r="AQ181" i="7"/>
  <c r="AQ249" i="7"/>
  <c r="AQ217" i="7"/>
  <c r="AU368" i="7"/>
  <c r="AU338" i="7"/>
  <c r="AU334" i="7"/>
  <c r="AU304" i="7"/>
  <c r="AU354" i="7"/>
  <c r="AU320" i="7"/>
  <c r="AU352" i="7"/>
  <c r="AU350" i="7"/>
  <c r="AU336" i="7"/>
  <c r="AU306" i="7"/>
  <c r="AU302" i="7"/>
  <c r="CU338" i="7"/>
  <c r="AU290" i="7"/>
  <c r="AU274" i="7"/>
  <c r="AU258" i="7"/>
  <c r="CU292" i="7"/>
  <c r="AU322" i="7"/>
  <c r="AU288" i="7"/>
  <c r="AU272" i="7"/>
  <c r="AU256" i="7"/>
  <c r="AU247" i="7"/>
  <c r="AU243" i="7"/>
  <c r="AU223" i="7"/>
  <c r="AU215" i="7"/>
  <c r="AU203" i="7"/>
  <c r="AU195" i="7"/>
  <c r="AU286" i="7"/>
  <c r="AU254" i="7"/>
  <c r="AU239" i="7"/>
  <c r="AU211" i="7"/>
  <c r="AU191" i="7"/>
  <c r="AU183" i="7"/>
  <c r="AU318" i="7"/>
  <c r="AU235" i="7"/>
  <c r="AU227" i="7"/>
  <c r="AU199" i="7"/>
  <c r="AU187" i="7"/>
  <c r="AU179" i="7"/>
  <c r="AU270" i="7"/>
  <c r="AU231" i="7"/>
  <c r="AU207" i="7"/>
  <c r="AU175" i="7"/>
  <c r="AU171" i="7"/>
  <c r="AY368" i="7"/>
  <c r="AY364" i="7"/>
  <c r="AY320" i="7"/>
  <c r="AY316" i="7"/>
  <c r="AY352" i="7"/>
  <c r="AY350" i="7"/>
  <c r="AY336" i="7"/>
  <c r="AY332" i="7"/>
  <c r="AY302" i="7"/>
  <c r="AY366" i="7"/>
  <c r="AY348" i="7"/>
  <c r="AY318" i="7"/>
  <c r="AY288" i="7"/>
  <c r="AY272" i="7"/>
  <c r="AY286" i="7"/>
  <c r="AY270" i="7"/>
  <c r="AY334" i="7"/>
  <c r="AY300" i="7"/>
  <c r="AY284" i="7"/>
  <c r="AY254" i="7"/>
  <c r="AY249" i="7"/>
  <c r="AY237" i="7"/>
  <c r="AY225" i="7"/>
  <c r="AY217" i="7"/>
  <c r="AY209" i="7"/>
  <c r="AY197" i="7"/>
  <c r="AY268" i="7"/>
  <c r="AY252" i="7"/>
  <c r="AY205" i="7"/>
  <c r="AY193" i="7"/>
  <c r="AY185" i="7"/>
  <c r="AY181" i="7"/>
  <c r="AY304" i="7"/>
  <c r="AY256" i="7"/>
  <c r="AY241" i="7"/>
  <c r="AY229" i="7"/>
  <c r="AY213" i="7"/>
  <c r="AY201" i="7"/>
  <c r="AY189" i="7"/>
  <c r="AY177" i="7"/>
  <c r="AY233" i="7"/>
  <c r="AY173" i="7"/>
  <c r="AY221" i="7"/>
  <c r="BC350" i="7"/>
  <c r="BC332" i="7"/>
  <c r="BC302" i="7"/>
  <c r="BC348" i="7"/>
  <c r="BC318" i="7"/>
  <c r="BC314" i="7"/>
  <c r="BC334" i="7"/>
  <c r="BC330" i="7"/>
  <c r="BC300" i="7"/>
  <c r="BC316" i="7"/>
  <c r="BC286" i="7"/>
  <c r="BC270" i="7"/>
  <c r="BC346" i="7"/>
  <c r="BC284" i="7"/>
  <c r="BC268" i="7"/>
  <c r="BC266" i="7"/>
  <c r="BC252" i="7"/>
  <c r="BC239" i="7"/>
  <c r="BC231" i="7"/>
  <c r="BC211" i="7"/>
  <c r="BC191" i="7"/>
  <c r="BC183" i="7"/>
  <c r="BC250" i="7"/>
  <c r="BC219" i="7"/>
  <c r="BC207" i="7"/>
  <c r="BC199" i="7"/>
  <c r="BC362" i="7"/>
  <c r="BC282" i="7"/>
  <c r="BC254" i="7"/>
  <c r="BC247" i="7"/>
  <c r="BC243" i="7"/>
  <c r="BC223" i="7"/>
  <c r="BC215" i="7"/>
  <c r="BC203" i="7"/>
  <c r="BC195" i="7"/>
  <c r="BC235" i="7"/>
  <c r="BC179" i="7"/>
  <c r="BC298" i="7"/>
  <c r="BC187" i="7"/>
  <c r="BC227" i="7"/>
  <c r="BC175" i="7"/>
  <c r="BC171" i="7"/>
  <c r="BG348" i="7"/>
  <c r="BG344" i="7"/>
  <c r="BG314" i="7"/>
  <c r="BG360" i="7"/>
  <c r="BG330" i="7"/>
  <c r="BG300" i="7"/>
  <c r="BG362" i="7"/>
  <c r="BG346" i="7"/>
  <c r="BG316" i="7"/>
  <c r="BG312" i="7"/>
  <c r="BG364" i="7"/>
  <c r="BG284" i="7"/>
  <c r="BG268" i="7"/>
  <c r="BG332" i="7"/>
  <c r="BG298" i="7"/>
  <c r="BG282" i="7"/>
  <c r="BG266" i="7"/>
  <c r="BG328" i="7"/>
  <c r="BG250" i="7"/>
  <c r="BG245" i="7"/>
  <c r="BG205" i="7"/>
  <c r="BG193" i="7"/>
  <c r="BG185" i="7"/>
  <c r="BG296" i="7"/>
  <c r="BG233" i="7"/>
  <c r="BG221" i="7"/>
  <c r="BG213" i="7"/>
  <c r="BG264" i="7"/>
  <c r="BG252" i="7"/>
  <c r="BG249" i="7"/>
  <c r="BG237" i="7"/>
  <c r="BG225" i="7"/>
  <c r="BG217" i="7"/>
  <c r="BG209" i="7"/>
  <c r="BG197" i="7"/>
  <c r="BG181" i="7"/>
  <c r="BG280" i="7"/>
  <c r="BG177" i="7"/>
  <c r="BG241" i="7"/>
  <c r="BG189" i="7"/>
  <c r="BG229" i="7"/>
  <c r="BG201" i="7"/>
  <c r="BG173" i="7"/>
  <c r="BK360" i="7"/>
  <c r="BK330" i="7"/>
  <c r="BK326" i="7"/>
  <c r="DK182" i="7"/>
  <c r="BK362" i="7"/>
  <c r="BK346" i="7"/>
  <c r="BK342" i="7"/>
  <c r="BK312" i="7"/>
  <c r="BK358" i="7"/>
  <c r="BK328" i="7"/>
  <c r="BK298" i="7"/>
  <c r="BK282" i="7"/>
  <c r="BK266" i="7"/>
  <c r="BK296" i="7"/>
  <c r="BK280" i="7"/>
  <c r="BK264" i="7"/>
  <c r="BK344" i="7"/>
  <c r="BK310" i="7"/>
  <c r="BK314" i="7"/>
  <c r="BK294" i="7"/>
  <c r="BK227" i="7"/>
  <c r="BK219" i="7"/>
  <c r="BK207" i="7"/>
  <c r="BK199" i="7"/>
  <c r="BK278" i="7"/>
  <c r="BK235" i="7"/>
  <c r="BK195" i="7"/>
  <c r="BK187" i="7"/>
  <c r="BK179" i="7"/>
  <c r="BK250" i="7"/>
  <c r="BK239" i="7"/>
  <c r="BK231" i="7"/>
  <c r="BK211" i="7"/>
  <c r="BK191" i="7"/>
  <c r="BK183" i="7"/>
  <c r="BK243" i="7"/>
  <c r="BK215" i="7"/>
  <c r="BK171" i="7"/>
  <c r="BK262" i="7"/>
  <c r="BK203" i="7"/>
  <c r="BK223" i="7"/>
  <c r="BK175" i="7"/>
  <c r="BK247" i="7"/>
  <c r="BO342" i="7"/>
  <c r="BO312" i="7"/>
  <c r="BO308" i="7"/>
  <c r="DO366" i="7"/>
  <c r="BO358" i="7"/>
  <c r="BO356" i="7"/>
  <c r="BO328" i="7"/>
  <c r="BO324" i="7"/>
  <c r="BO344" i="7"/>
  <c r="BO340" i="7"/>
  <c r="BO310" i="7"/>
  <c r="BO326" i="7"/>
  <c r="BO296" i="7"/>
  <c r="BO280" i="7"/>
  <c r="BO264" i="7"/>
  <c r="BO294" i="7"/>
  <c r="BO278" i="7"/>
  <c r="BO262" i="7"/>
  <c r="BO360" i="7"/>
  <c r="BO276" i="7"/>
  <c r="BO241" i="7"/>
  <c r="BO233" i="7"/>
  <c r="BO221" i="7"/>
  <c r="BO213" i="7"/>
  <c r="BO177" i="7"/>
  <c r="BO260" i="7"/>
  <c r="BO229" i="7"/>
  <c r="BO209" i="7"/>
  <c r="BO201" i="7"/>
  <c r="BO189" i="7"/>
  <c r="BO292" i="7"/>
  <c r="BO245" i="7"/>
  <c r="BO205" i="7"/>
  <c r="BO193" i="7"/>
  <c r="BO185" i="7"/>
  <c r="BO237" i="7"/>
  <c r="BO181" i="7"/>
  <c r="BO217" i="7"/>
  <c r="BO173" i="7"/>
  <c r="BO249" i="7"/>
  <c r="BO197" i="7"/>
  <c r="BO225" i="7"/>
  <c r="AF10" i="7"/>
  <c r="BB10" i="7"/>
  <c r="AJ11" i="7"/>
  <c r="AX11" i="7"/>
  <c r="AB12" i="7"/>
  <c r="AX12" i="7"/>
  <c r="Z13" i="7"/>
  <c r="AP13" i="7"/>
  <c r="BL13" i="7"/>
  <c r="AJ14" i="7"/>
  <c r="BJ14" i="7"/>
  <c r="AD15" i="7"/>
  <c r="AX15" i="7"/>
  <c r="BN15" i="7"/>
  <c r="AH16" i="7"/>
  <c r="BL16" i="7"/>
  <c r="AD17" i="7"/>
  <c r="AX17" i="7"/>
  <c r="BN17" i="7"/>
  <c r="AL18" i="7"/>
  <c r="BJ18" i="7"/>
  <c r="AD19" i="7"/>
  <c r="AZ19" i="7"/>
  <c r="BN19" i="7"/>
  <c r="AR20" i="7"/>
  <c r="BN20" i="7"/>
  <c r="AL21" i="7"/>
  <c r="BB21" i="7"/>
  <c r="V22" i="7"/>
  <c r="AZ22" i="7"/>
  <c r="Z23" i="7"/>
  <c r="AT23" i="7"/>
  <c r="BN23" i="7"/>
  <c r="AV24" i="7"/>
  <c r="V25" i="7"/>
  <c r="AP25" i="7"/>
  <c r="BJ25" i="7"/>
  <c r="AL26" i="7"/>
  <c r="BL26" i="7"/>
  <c r="AL27" i="7"/>
  <c r="BF27" i="7"/>
  <c r="AH28" i="7"/>
  <c r="BH28" i="7"/>
  <c r="AF29" i="7"/>
  <c r="AT29" i="7"/>
  <c r="BN29" i="7"/>
  <c r="AL30" i="7"/>
  <c r="BP30" i="7"/>
  <c r="BJ31" i="7"/>
  <c r="AT33" i="7"/>
  <c r="Z35" i="7"/>
  <c r="BF36" i="7"/>
  <c r="AT38" i="7"/>
  <c r="AP40" i="7"/>
  <c r="AF42" i="7"/>
  <c r="AB44" i="7"/>
  <c r="BL45" i="7"/>
  <c r="AX47" i="7"/>
  <c r="AD49" i="7"/>
  <c r="BJ50" i="7"/>
  <c r="AR52" i="7"/>
  <c r="V54" i="7"/>
  <c r="BN55" i="7"/>
  <c r="BJ57" i="7"/>
  <c r="BF59" i="7"/>
  <c r="AT61" i="7"/>
  <c r="AH63" i="7"/>
  <c r="BN64" i="7"/>
  <c r="AV66" i="7"/>
  <c r="X68" i="7"/>
  <c r="BF69" i="7"/>
  <c r="AX71" i="7"/>
  <c r="AT73" i="7"/>
  <c r="AP75" i="7"/>
  <c r="AH77" i="7"/>
  <c r="V79" i="7"/>
  <c r="AZ80" i="7"/>
  <c r="AB82" i="7"/>
  <c r="BF83" i="7"/>
  <c r="AV85" i="7"/>
  <c r="BN89" i="7"/>
  <c r="X97" i="7"/>
  <c r="BB103" i="7"/>
  <c r="AB111" i="7"/>
  <c r="BJ117" i="7"/>
  <c r="BB134" i="7"/>
  <c r="BJ154" i="7"/>
  <c r="BA172" i="7"/>
  <c r="AQ193" i="7"/>
  <c r="AC228" i="7"/>
  <c r="BM285" i="7"/>
  <c r="AF467" i="7"/>
  <c r="AF463" i="7"/>
  <c r="AF459" i="7"/>
  <c r="AF455" i="7"/>
  <c r="AF451" i="7"/>
  <c r="AF447" i="7"/>
  <c r="AF443" i="7"/>
  <c r="AF439" i="7"/>
  <c r="AF435" i="7"/>
  <c r="AF431" i="7"/>
  <c r="AF427" i="7"/>
  <c r="AF423" i="7"/>
  <c r="AF469" i="7"/>
  <c r="AF465" i="7"/>
  <c r="AF461" i="7"/>
  <c r="AF457" i="7"/>
  <c r="AF453" i="7"/>
  <c r="AF449" i="7"/>
  <c r="AF445" i="7"/>
  <c r="AF441" i="7"/>
  <c r="AF437" i="7"/>
  <c r="AF433" i="7"/>
  <c r="AF429" i="7"/>
  <c r="AF425" i="7"/>
  <c r="AF421" i="7"/>
  <c r="AF417" i="7"/>
  <c r="AF413" i="7"/>
  <c r="AF409" i="7"/>
  <c r="AF405" i="7"/>
  <c r="AF401" i="7"/>
  <c r="AF397" i="7"/>
  <c r="AF393" i="7"/>
  <c r="AF389" i="7"/>
  <c r="AF385" i="7"/>
  <c r="AF381" i="7"/>
  <c r="AF377" i="7"/>
  <c r="AF373" i="7"/>
  <c r="AF369" i="7"/>
  <c r="AF366" i="7"/>
  <c r="AF361" i="7"/>
  <c r="AF358" i="7"/>
  <c r="AF353" i="7"/>
  <c r="AF350" i="7"/>
  <c r="AF345" i="7"/>
  <c r="AF342" i="7"/>
  <c r="AF337" i="7"/>
  <c r="AF334" i="7"/>
  <c r="AF329" i="7"/>
  <c r="AF326" i="7"/>
  <c r="AF321" i="7"/>
  <c r="AF318" i="7"/>
  <c r="AF313" i="7"/>
  <c r="AF310" i="7"/>
  <c r="AF305" i="7"/>
  <c r="AF302" i="7"/>
  <c r="AF297" i="7"/>
  <c r="AF294" i="7"/>
  <c r="AF289" i="7"/>
  <c r="AF286" i="7"/>
  <c r="AF281" i="7"/>
  <c r="AF278" i="7"/>
  <c r="AF273" i="7"/>
  <c r="AF270" i="7"/>
  <c r="AF265" i="7"/>
  <c r="AF262" i="7"/>
  <c r="AF257" i="7"/>
  <c r="AF254" i="7"/>
  <c r="AF470" i="7"/>
  <c r="AF462" i="7"/>
  <c r="AF454" i="7"/>
  <c r="AF446" i="7"/>
  <c r="AF438" i="7"/>
  <c r="AF430" i="7"/>
  <c r="AF414" i="7"/>
  <c r="AF411" i="7"/>
  <c r="AF408" i="7"/>
  <c r="AF398" i="7"/>
  <c r="AF395" i="7"/>
  <c r="AF392" i="7"/>
  <c r="AF382" i="7"/>
  <c r="AF379" i="7"/>
  <c r="AF376" i="7"/>
  <c r="AF367" i="7"/>
  <c r="AF365" i="7"/>
  <c r="AF364" i="7"/>
  <c r="AF363" i="7"/>
  <c r="AF362" i="7"/>
  <c r="AF360" i="7"/>
  <c r="AF335" i="7"/>
  <c r="AF333" i="7"/>
  <c r="AF332" i="7"/>
  <c r="AF331" i="7"/>
  <c r="AF330" i="7"/>
  <c r="AF328" i="7"/>
  <c r="AF303" i="7"/>
  <c r="AF301" i="7"/>
  <c r="AF300" i="7"/>
  <c r="AF299" i="7"/>
  <c r="AF298" i="7"/>
  <c r="AF296" i="7"/>
  <c r="AF271" i="7"/>
  <c r="AF269" i="7"/>
  <c r="AF268" i="7"/>
  <c r="AF267" i="7"/>
  <c r="AF266" i="7"/>
  <c r="AF264" i="7"/>
  <c r="AF247" i="7"/>
  <c r="AF242" i="7"/>
  <c r="AF239" i="7"/>
  <c r="AF234" i="7"/>
  <c r="AF231" i="7"/>
  <c r="AF226" i="7"/>
  <c r="AF223" i="7"/>
  <c r="AF218" i="7"/>
  <c r="AF215" i="7"/>
  <c r="AF210" i="7"/>
  <c r="AF207" i="7"/>
  <c r="AF202" i="7"/>
  <c r="AF199" i="7"/>
  <c r="AF194" i="7"/>
  <c r="AF191" i="7"/>
  <c r="AF186" i="7"/>
  <c r="AF183" i="7"/>
  <c r="AF178" i="7"/>
  <c r="AF175" i="7"/>
  <c r="AF468" i="7"/>
  <c r="AF460" i="7"/>
  <c r="AF452" i="7"/>
  <c r="AF444" i="7"/>
  <c r="AF436" i="7"/>
  <c r="AF428" i="7"/>
  <c r="AF418" i="7"/>
  <c r="AF415" i="7"/>
  <c r="AF412" i="7"/>
  <c r="AF402" i="7"/>
  <c r="AF399" i="7"/>
  <c r="AF396" i="7"/>
  <c r="AF386" i="7"/>
  <c r="AF383" i="7"/>
  <c r="AF380" i="7"/>
  <c r="AF359" i="7"/>
  <c r="AF357" i="7"/>
  <c r="AF356" i="7"/>
  <c r="AF355" i="7"/>
  <c r="AF354" i="7"/>
  <c r="AF352" i="7"/>
  <c r="AF327" i="7"/>
  <c r="AF325" i="7"/>
  <c r="AF324" i="7"/>
  <c r="AF323" i="7"/>
  <c r="AF322" i="7"/>
  <c r="AF320" i="7"/>
  <c r="AF466" i="7"/>
  <c r="AF458" i="7"/>
  <c r="AF450" i="7"/>
  <c r="AF442" i="7"/>
  <c r="AF434" i="7"/>
  <c r="AF426" i="7"/>
  <c r="AF422" i="7"/>
  <c r="AF419" i="7"/>
  <c r="AF416" i="7"/>
  <c r="AF406" i="7"/>
  <c r="AF403" i="7"/>
  <c r="AF400" i="7"/>
  <c r="AF390" i="7"/>
  <c r="AF387" i="7"/>
  <c r="AF384" i="7"/>
  <c r="AF374" i="7"/>
  <c r="AF371" i="7"/>
  <c r="AF351" i="7"/>
  <c r="AF349" i="7"/>
  <c r="AF348" i="7"/>
  <c r="AF347" i="7"/>
  <c r="AF346" i="7"/>
  <c r="AF344" i="7"/>
  <c r="AF319" i="7"/>
  <c r="AF317" i="7"/>
  <c r="AF316" i="7"/>
  <c r="AF315" i="7"/>
  <c r="AF314" i="7"/>
  <c r="AF312" i="7"/>
  <c r="AF287" i="7"/>
  <c r="AF285" i="7"/>
  <c r="AF284" i="7"/>
  <c r="AF283" i="7"/>
  <c r="AF282" i="7"/>
  <c r="AF280" i="7"/>
  <c r="AF255" i="7"/>
  <c r="AF253" i="7"/>
  <c r="AF252" i="7"/>
  <c r="AF251" i="7"/>
  <c r="AF250" i="7"/>
  <c r="AF246" i="7"/>
  <c r="AF243" i="7"/>
  <c r="AF238" i="7"/>
  <c r="AF235" i="7"/>
  <c r="AF230" i="7"/>
  <c r="AF227" i="7"/>
  <c r="AF222" i="7"/>
  <c r="AF219" i="7"/>
  <c r="AF214" i="7"/>
  <c r="AF211" i="7"/>
  <c r="AF206" i="7"/>
  <c r="AF203" i="7"/>
  <c r="AF198" i="7"/>
  <c r="AF195" i="7"/>
  <c r="AF190" i="7"/>
  <c r="AF187" i="7"/>
  <c r="AF182" i="7"/>
  <c r="AF179" i="7"/>
  <c r="AF174" i="7"/>
  <c r="AF171" i="7"/>
  <c r="AF343" i="7"/>
  <c r="AF340" i="7"/>
  <c r="AF339" i="7"/>
  <c r="AF336" i="7"/>
  <c r="AF311" i="7"/>
  <c r="AF308" i="7"/>
  <c r="AF307" i="7"/>
  <c r="AF306" i="7"/>
  <c r="AF279" i="7"/>
  <c r="AF276" i="7"/>
  <c r="AF275" i="7"/>
  <c r="AF274" i="7"/>
  <c r="AF272" i="7"/>
  <c r="AF248" i="7"/>
  <c r="AF245" i="7"/>
  <c r="AF240" i="7"/>
  <c r="AF237" i="7"/>
  <c r="AF232" i="7"/>
  <c r="AF229" i="7"/>
  <c r="AF221" i="7"/>
  <c r="AF216" i="7"/>
  <c r="AF213" i="7"/>
  <c r="AF208" i="7"/>
  <c r="AF200" i="7"/>
  <c r="AF197" i="7"/>
  <c r="AF192" i="7"/>
  <c r="AF189" i="7"/>
  <c r="AF184" i="7"/>
  <c r="AF181" i="7"/>
  <c r="AF176" i="7"/>
  <c r="AF173" i="7"/>
  <c r="AF170" i="7"/>
  <c r="AF168" i="7"/>
  <c r="AF166" i="7"/>
  <c r="AF164" i="7"/>
  <c r="AF162" i="7"/>
  <c r="AF160" i="7"/>
  <c r="AF158" i="7"/>
  <c r="AF156" i="7"/>
  <c r="AF154" i="7"/>
  <c r="AF152" i="7"/>
  <c r="AF150" i="7"/>
  <c r="AF148" i="7"/>
  <c r="AF146" i="7"/>
  <c r="AF144" i="7"/>
  <c r="AF142" i="7"/>
  <c r="AF140" i="7"/>
  <c r="AF138" i="7"/>
  <c r="AF136" i="7"/>
  <c r="AF134" i="7"/>
  <c r="AF132" i="7"/>
  <c r="AF130" i="7"/>
  <c r="AF128" i="7"/>
  <c r="AF126" i="7"/>
  <c r="AF124" i="7"/>
  <c r="AF122" i="7"/>
  <c r="AF464" i="7"/>
  <c r="AF456" i="7"/>
  <c r="AF448" i="7"/>
  <c r="AF440" i="7"/>
  <c r="AF432" i="7"/>
  <c r="AF424" i="7"/>
  <c r="AF420" i="7"/>
  <c r="AF410" i="7"/>
  <c r="AF407" i="7"/>
  <c r="AF404" i="7"/>
  <c r="AF394" i="7"/>
  <c r="AF391" i="7"/>
  <c r="AF388" i="7"/>
  <c r="AF378" i="7"/>
  <c r="AF375" i="7"/>
  <c r="AF372" i="7"/>
  <c r="AF370" i="7"/>
  <c r="AF368" i="7"/>
  <c r="AF341" i="7"/>
  <c r="AF338" i="7"/>
  <c r="AF309" i="7"/>
  <c r="AF304" i="7"/>
  <c r="AF277" i="7"/>
  <c r="AF224" i="7"/>
  <c r="AF205" i="7"/>
  <c r="AF288" i="7"/>
  <c r="AF256" i="7"/>
  <c r="AF295" i="7"/>
  <c r="AF263" i="7"/>
  <c r="AF292" i="7"/>
  <c r="AF291" i="7"/>
  <c r="AF260" i="7"/>
  <c r="AF259" i="7"/>
  <c r="AF244" i="7"/>
  <c r="AF236" i="7"/>
  <c r="AF228" i="7"/>
  <c r="AF220" i="7"/>
  <c r="AF212" i="7"/>
  <c r="AF204" i="7"/>
  <c r="AF196" i="7"/>
  <c r="AF188" i="7"/>
  <c r="AF180" i="7"/>
  <c r="AF172" i="7"/>
  <c r="AF165" i="7"/>
  <c r="AF157" i="7"/>
  <c r="AF149" i="7"/>
  <c r="AF141" i="7"/>
  <c r="AF133" i="7"/>
  <c r="AF125" i="7"/>
  <c r="AF119" i="7"/>
  <c r="AF115" i="7"/>
  <c r="AF111" i="7"/>
  <c r="AF107" i="7"/>
  <c r="AF103" i="7"/>
  <c r="AF99" i="7"/>
  <c r="AF95" i="7"/>
  <c r="AF91" i="7"/>
  <c r="AF87" i="7"/>
  <c r="AF83" i="7"/>
  <c r="AF79" i="7"/>
  <c r="AF75" i="7"/>
  <c r="AF71" i="7"/>
  <c r="AF67" i="7"/>
  <c r="AF63" i="7"/>
  <c r="AF59" i="7"/>
  <c r="AF55" i="7"/>
  <c r="AF51" i="7"/>
  <c r="AF47" i="7"/>
  <c r="AF43" i="7"/>
  <c r="AF39" i="7"/>
  <c r="AF35" i="7"/>
  <c r="AF31" i="7"/>
  <c r="AF27" i="7"/>
  <c r="AF23" i="7"/>
  <c r="AF19" i="7"/>
  <c r="AF15" i="7"/>
  <c r="AF11" i="7"/>
  <c r="AF163" i="7"/>
  <c r="AF155" i="7"/>
  <c r="AF147" i="7"/>
  <c r="AF139" i="7"/>
  <c r="AF131" i="7"/>
  <c r="AF123" i="7"/>
  <c r="AF118" i="7"/>
  <c r="CR469" i="7"/>
  <c r="CR467" i="7"/>
  <c r="CR465" i="7"/>
  <c r="CR470" i="7"/>
  <c r="CR468" i="7"/>
  <c r="CR466" i="7"/>
  <c r="CR464" i="7"/>
  <c r="CR462" i="7"/>
  <c r="CR457" i="7"/>
  <c r="CR459" i="7"/>
  <c r="CR458" i="7"/>
  <c r="CR456" i="7"/>
  <c r="CR454" i="7"/>
  <c r="CR451" i="7"/>
  <c r="CR446" i="7"/>
  <c r="CR443" i="7"/>
  <c r="CR460" i="7"/>
  <c r="CR440" i="7"/>
  <c r="CR444" i="7"/>
  <c r="CR442" i="7"/>
  <c r="CR441" i="7"/>
  <c r="CR438" i="7"/>
  <c r="CR435" i="7"/>
  <c r="CR429" i="7"/>
  <c r="CR427" i="7"/>
  <c r="CR425" i="7"/>
  <c r="CR423" i="7"/>
  <c r="CR421" i="7"/>
  <c r="CR419" i="7"/>
  <c r="CR417" i="7"/>
  <c r="CR455" i="7"/>
  <c r="CR453" i="7"/>
  <c r="CR461" i="7"/>
  <c r="CR449" i="7"/>
  <c r="CR447" i="7"/>
  <c r="CR445" i="7"/>
  <c r="CR436" i="7"/>
  <c r="CR434" i="7"/>
  <c r="CR433" i="7"/>
  <c r="CR432" i="7"/>
  <c r="CR431" i="7"/>
  <c r="CR426" i="7"/>
  <c r="CR418" i="7"/>
  <c r="CR439" i="7"/>
  <c r="CR424" i="7"/>
  <c r="CR422" i="7"/>
  <c r="CR420" i="7"/>
  <c r="CR450" i="7"/>
  <c r="CR414" i="7"/>
  <c r="CR411" i="7"/>
  <c r="CR406" i="7"/>
  <c r="CR452" i="7"/>
  <c r="CR412" i="7"/>
  <c r="CR410" i="7"/>
  <c r="CR409" i="7"/>
  <c r="CR408" i="7"/>
  <c r="CR407" i="7"/>
  <c r="CR405" i="7"/>
  <c r="CR399" i="7"/>
  <c r="CR396" i="7"/>
  <c r="CR394" i="7"/>
  <c r="CR392" i="7"/>
  <c r="CR390" i="7"/>
  <c r="CR388" i="7"/>
  <c r="CR386" i="7"/>
  <c r="CR384" i="7"/>
  <c r="CR382" i="7"/>
  <c r="CR380" i="7"/>
  <c r="CR378" i="7"/>
  <c r="CR376" i="7"/>
  <c r="CR374" i="7"/>
  <c r="CR372" i="7"/>
  <c r="CR370" i="7"/>
  <c r="CR368" i="7"/>
  <c r="CR366" i="7"/>
  <c r="CR364" i="7"/>
  <c r="CR437" i="7"/>
  <c r="CR428" i="7"/>
  <c r="CR404" i="7"/>
  <c r="CR401" i="7"/>
  <c r="CR398" i="7"/>
  <c r="CR463" i="7"/>
  <c r="CR448" i="7"/>
  <c r="CR403" i="7"/>
  <c r="CR400" i="7"/>
  <c r="CR397" i="7"/>
  <c r="CR393" i="7"/>
  <c r="CR389" i="7"/>
  <c r="CR385" i="7"/>
  <c r="CR381" i="7"/>
  <c r="CR373" i="7"/>
  <c r="CR430" i="7"/>
  <c r="CR395" i="7"/>
  <c r="CR391" i="7"/>
  <c r="CR387" i="7"/>
  <c r="CR383" i="7"/>
  <c r="CR377" i="7"/>
  <c r="CR369" i="7"/>
  <c r="CR362" i="7"/>
  <c r="CR360" i="7"/>
  <c r="CR358" i="7"/>
  <c r="CR356" i="7"/>
  <c r="CR354" i="7"/>
  <c r="CR352" i="7"/>
  <c r="CR350" i="7"/>
  <c r="CR348" i="7"/>
  <c r="CR346" i="7"/>
  <c r="CR344" i="7"/>
  <c r="CR342" i="7"/>
  <c r="CR340" i="7"/>
  <c r="CR338" i="7"/>
  <c r="CR336" i="7"/>
  <c r="CR334" i="7"/>
  <c r="CR332" i="7"/>
  <c r="CR330" i="7"/>
  <c r="CR328" i="7"/>
  <c r="CR326" i="7"/>
  <c r="CR324" i="7"/>
  <c r="CR416" i="7"/>
  <c r="CR402" i="7"/>
  <c r="CR379" i="7"/>
  <c r="CR375" i="7"/>
  <c r="CR359" i="7"/>
  <c r="CR351" i="7"/>
  <c r="CR343" i="7"/>
  <c r="CR335" i="7"/>
  <c r="CR327" i="7"/>
  <c r="CR367" i="7"/>
  <c r="CR363" i="7"/>
  <c r="CR349" i="7"/>
  <c r="CR347" i="7"/>
  <c r="CR345" i="7"/>
  <c r="CR415" i="7"/>
  <c r="CR365" i="7"/>
  <c r="CR361" i="7"/>
  <c r="CR333" i="7"/>
  <c r="CR331" i="7"/>
  <c r="CR329" i="7"/>
  <c r="CR341" i="7"/>
  <c r="CR339" i="7"/>
  <c r="CR337" i="7"/>
  <c r="CR371" i="7"/>
  <c r="CR355" i="7"/>
  <c r="CR413" i="7"/>
  <c r="CR357" i="7"/>
  <c r="CR353" i="7"/>
  <c r="CR325" i="7"/>
  <c r="AR469" i="7"/>
  <c r="AR465" i="7"/>
  <c r="AR461" i="7"/>
  <c r="AR457" i="7"/>
  <c r="AR453" i="7"/>
  <c r="AR449" i="7"/>
  <c r="AR445" i="7"/>
  <c r="AR441" i="7"/>
  <c r="AR437" i="7"/>
  <c r="AR433" i="7"/>
  <c r="AR429" i="7"/>
  <c r="AR425" i="7"/>
  <c r="AR467" i="7"/>
  <c r="AR463" i="7"/>
  <c r="AR459" i="7"/>
  <c r="AR455" i="7"/>
  <c r="AR451" i="7"/>
  <c r="AR447" i="7"/>
  <c r="AR443" i="7"/>
  <c r="AR439" i="7"/>
  <c r="AR435" i="7"/>
  <c r="AR431" i="7"/>
  <c r="AR427" i="7"/>
  <c r="AR423" i="7"/>
  <c r="AR419" i="7"/>
  <c r="AR415" i="7"/>
  <c r="AR411" i="7"/>
  <c r="AR407" i="7"/>
  <c r="AR403" i="7"/>
  <c r="AR399" i="7"/>
  <c r="AR395" i="7"/>
  <c r="AR391" i="7"/>
  <c r="AR387" i="7"/>
  <c r="AR383" i="7"/>
  <c r="AR379" i="7"/>
  <c r="AR375" i="7"/>
  <c r="AR371" i="7"/>
  <c r="AR368" i="7"/>
  <c r="AR363" i="7"/>
  <c r="AR360" i="7"/>
  <c r="AR355" i="7"/>
  <c r="AR352" i="7"/>
  <c r="AR347" i="7"/>
  <c r="AR344" i="7"/>
  <c r="AR339" i="7"/>
  <c r="AR336" i="7"/>
  <c r="AR331" i="7"/>
  <c r="AR328" i="7"/>
  <c r="AR323" i="7"/>
  <c r="AR320" i="7"/>
  <c r="AR315" i="7"/>
  <c r="AR312" i="7"/>
  <c r="AR307" i="7"/>
  <c r="AR304" i="7"/>
  <c r="AR299" i="7"/>
  <c r="AR296" i="7"/>
  <c r="AR291" i="7"/>
  <c r="AR288" i="7"/>
  <c r="AR283" i="7"/>
  <c r="AR280" i="7"/>
  <c r="AR275" i="7"/>
  <c r="AR272" i="7"/>
  <c r="AR267" i="7"/>
  <c r="AR264" i="7"/>
  <c r="AR259" i="7"/>
  <c r="AR256" i="7"/>
  <c r="AR251" i="7"/>
  <c r="AR464" i="7"/>
  <c r="AR456" i="7"/>
  <c r="AR448" i="7"/>
  <c r="AR440" i="7"/>
  <c r="AR432" i="7"/>
  <c r="AR424" i="7"/>
  <c r="AR421" i="7"/>
  <c r="AR418" i="7"/>
  <c r="AR408" i="7"/>
  <c r="AR405" i="7"/>
  <c r="AR402" i="7"/>
  <c r="AR392" i="7"/>
  <c r="AR389" i="7"/>
  <c r="AR386" i="7"/>
  <c r="AR376" i="7"/>
  <c r="AR373" i="7"/>
  <c r="AR370" i="7"/>
  <c r="AR345" i="7"/>
  <c r="AR343" i="7"/>
  <c r="AR342" i="7"/>
  <c r="AR341" i="7"/>
  <c r="AR340" i="7"/>
  <c r="AR338" i="7"/>
  <c r="AR313" i="7"/>
  <c r="AR311" i="7"/>
  <c r="AR310" i="7"/>
  <c r="AR309" i="7"/>
  <c r="AR308" i="7"/>
  <c r="AR306" i="7"/>
  <c r="AR281" i="7"/>
  <c r="AR279" i="7"/>
  <c r="AR278" i="7"/>
  <c r="AR277" i="7"/>
  <c r="AR276" i="7"/>
  <c r="AR274" i="7"/>
  <c r="AR249" i="7"/>
  <c r="AR244" i="7"/>
  <c r="AR241" i="7"/>
  <c r="AR236" i="7"/>
  <c r="AR233" i="7"/>
  <c r="AR228" i="7"/>
  <c r="AR225" i="7"/>
  <c r="AR220" i="7"/>
  <c r="AR217" i="7"/>
  <c r="AR212" i="7"/>
  <c r="AR209" i="7"/>
  <c r="AR204" i="7"/>
  <c r="AR201" i="7"/>
  <c r="AR196" i="7"/>
  <c r="AR193" i="7"/>
  <c r="AR188" i="7"/>
  <c r="AR185" i="7"/>
  <c r="AR180" i="7"/>
  <c r="AR177" i="7"/>
  <c r="AR172" i="7"/>
  <c r="AR470" i="7"/>
  <c r="AR462" i="7"/>
  <c r="AR454" i="7"/>
  <c r="AR446" i="7"/>
  <c r="AR438" i="7"/>
  <c r="AR430" i="7"/>
  <c r="AR422" i="7"/>
  <c r="AR412" i="7"/>
  <c r="AR409" i="7"/>
  <c r="AR406" i="7"/>
  <c r="AR396" i="7"/>
  <c r="AR393" i="7"/>
  <c r="AR390" i="7"/>
  <c r="AR380" i="7"/>
  <c r="AR377" i="7"/>
  <c r="AR374" i="7"/>
  <c r="AR369" i="7"/>
  <c r="AR367" i="7"/>
  <c r="AR366" i="7"/>
  <c r="AR365" i="7"/>
  <c r="AR364" i="7"/>
  <c r="AR362" i="7"/>
  <c r="AR337" i="7"/>
  <c r="AR335" i="7"/>
  <c r="AR334" i="7"/>
  <c r="AR333" i="7"/>
  <c r="AR332" i="7"/>
  <c r="AR330" i="7"/>
  <c r="AR305" i="7"/>
  <c r="AR303" i="7"/>
  <c r="AR302" i="7"/>
  <c r="AR301" i="7"/>
  <c r="AR300" i="7"/>
  <c r="AR468" i="7"/>
  <c r="AR460" i="7"/>
  <c r="AR452" i="7"/>
  <c r="AR444" i="7"/>
  <c r="AR436" i="7"/>
  <c r="AR428" i="7"/>
  <c r="AR416" i="7"/>
  <c r="AR413" i="7"/>
  <c r="AR410" i="7"/>
  <c r="AR400" i="7"/>
  <c r="AR397" i="7"/>
  <c r="AR394" i="7"/>
  <c r="AR384" i="7"/>
  <c r="AR381" i="7"/>
  <c r="AR378" i="7"/>
  <c r="AR361" i="7"/>
  <c r="AR359" i="7"/>
  <c r="AR358" i="7"/>
  <c r="AR357" i="7"/>
  <c r="AR356" i="7"/>
  <c r="AR354" i="7"/>
  <c r="AR329" i="7"/>
  <c r="AR327" i="7"/>
  <c r="AR326" i="7"/>
  <c r="AR325" i="7"/>
  <c r="AR324" i="7"/>
  <c r="AR322" i="7"/>
  <c r="AR297" i="7"/>
  <c r="AR295" i="7"/>
  <c r="AR294" i="7"/>
  <c r="AR293" i="7"/>
  <c r="AR292" i="7"/>
  <c r="AR290" i="7"/>
  <c r="AR265" i="7"/>
  <c r="AR263" i="7"/>
  <c r="AR262" i="7"/>
  <c r="AR261" i="7"/>
  <c r="AR260" i="7"/>
  <c r="AR258" i="7"/>
  <c r="AR248" i="7"/>
  <c r="AR245" i="7"/>
  <c r="AR240" i="7"/>
  <c r="AR237" i="7"/>
  <c r="AR232" i="7"/>
  <c r="AR229" i="7"/>
  <c r="AR224" i="7"/>
  <c r="AR221" i="7"/>
  <c r="AR216" i="7"/>
  <c r="AR213" i="7"/>
  <c r="AR208" i="7"/>
  <c r="AR205" i="7"/>
  <c r="AR200" i="7"/>
  <c r="AR197" i="7"/>
  <c r="AR192" i="7"/>
  <c r="AR189" i="7"/>
  <c r="AR184" i="7"/>
  <c r="AR181" i="7"/>
  <c r="AR176" i="7"/>
  <c r="AR173" i="7"/>
  <c r="AR353" i="7"/>
  <c r="AR350" i="7"/>
  <c r="AR321" i="7"/>
  <c r="AR317" i="7"/>
  <c r="AR316" i="7"/>
  <c r="AR289" i="7"/>
  <c r="AR285" i="7"/>
  <c r="AR284" i="7"/>
  <c r="AR257" i="7"/>
  <c r="AR253" i="7"/>
  <c r="AR252" i="7"/>
  <c r="AR242" i="7"/>
  <c r="AR234" i="7"/>
  <c r="AR226" i="7"/>
  <c r="AR210" i="7"/>
  <c r="AR207" i="7"/>
  <c r="AR202" i="7"/>
  <c r="AR194" i="7"/>
  <c r="AR186" i="7"/>
  <c r="AR178" i="7"/>
  <c r="AR175" i="7"/>
  <c r="AR170" i="7"/>
  <c r="AR168" i="7"/>
  <c r="AR166" i="7"/>
  <c r="AR164" i="7"/>
  <c r="AR162" i="7"/>
  <c r="AR160" i="7"/>
  <c r="AR158" i="7"/>
  <c r="AR156" i="7"/>
  <c r="AR154" i="7"/>
  <c r="AR152" i="7"/>
  <c r="AR150" i="7"/>
  <c r="AR148" i="7"/>
  <c r="AR146" i="7"/>
  <c r="AR144" i="7"/>
  <c r="AR142" i="7"/>
  <c r="AR140" i="7"/>
  <c r="AR138" i="7"/>
  <c r="AR136" i="7"/>
  <c r="AR134" i="7"/>
  <c r="AR132" i="7"/>
  <c r="AR130" i="7"/>
  <c r="AR128" i="7"/>
  <c r="AR126" i="7"/>
  <c r="AR124" i="7"/>
  <c r="AR122" i="7"/>
  <c r="AR466" i="7"/>
  <c r="AR458" i="7"/>
  <c r="AR450" i="7"/>
  <c r="AR442" i="7"/>
  <c r="AR434" i="7"/>
  <c r="AR426" i="7"/>
  <c r="AR420" i="7"/>
  <c r="AR417" i="7"/>
  <c r="AR414" i="7"/>
  <c r="AR404" i="7"/>
  <c r="AR401" i="7"/>
  <c r="AR398" i="7"/>
  <c r="AR388" i="7"/>
  <c r="AR385" i="7"/>
  <c r="AR382" i="7"/>
  <c r="AR372" i="7"/>
  <c r="AR351" i="7"/>
  <c r="AR349" i="7"/>
  <c r="AR348" i="7"/>
  <c r="AR346" i="7"/>
  <c r="AR319" i="7"/>
  <c r="AR318" i="7"/>
  <c r="AR314" i="7"/>
  <c r="AR287" i="7"/>
  <c r="AR286" i="7"/>
  <c r="AR282" i="7"/>
  <c r="AR255" i="7"/>
  <c r="AR254" i="7"/>
  <c r="AR250" i="7"/>
  <c r="AR247" i="7"/>
  <c r="AR239" i="7"/>
  <c r="AR231" i="7"/>
  <c r="AR223" i="7"/>
  <c r="AR218" i="7"/>
  <c r="AR215" i="7"/>
  <c r="AR199" i="7"/>
  <c r="AR191" i="7"/>
  <c r="AR183" i="7"/>
  <c r="AR298" i="7"/>
  <c r="AR266" i="7"/>
  <c r="AR273" i="7"/>
  <c r="AR270" i="7"/>
  <c r="AR269" i="7"/>
  <c r="AR246" i="7"/>
  <c r="AR238" i="7"/>
  <c r="AR230" i="7"/>
  <c r="AR222" i="7"/>
  <c r="AR214" i="7"/>
  <c r="AR206" i="7"/>
  <c r="AR198" i="7"/>
  <c r="AR190" i="7"/>
  <c r="AR182" i="7"/>
  <c r="AR174" i="7"/>
  <c r="AR167" i="7"/>
  <c r="AR159" i="7"/>
  <c r="AR151" i="7"/>
  <c r="AR143" i="7"/>
  <c r="AR135" i="7"/>
  <c r="AR127" i="7"/>
  <c r="AR121" i="7"/>
  <c r="AR117" i="7"/>
  <c r="AR113" i="7"/>
  <c r="AR109" i="7"/>
  <c r="AR105" i="7"/>
  <c r="AR101" i="7"/>
  <c r="AR97" i="7"/>
  <c r="AR93" i="7"/>
  <c r="AR89" i="7"/>
  <c r="AR85" i="7"/>
  <c r="AR81" i="7"/>
  <c r="AR77" i="7"/>
  <c r="AR73" i="7"/>
  <c r="AR69" i="7"/>
  <c r="AR65" i="7"/>
  <c r="AR61" i="7"/>
  <c r="AR57" i="7"/>
  <c r="AR53" i="7"/>
  <c r="AR49" i="7"/>
  <c r="AR45" i="7"/>
  <c r="AR41" i="7"/>
  <c r="AR37" i="7"/>
  <c r="AR33" i="7"/>
  <c r="AR29" i="7"/>
  <c r="AR25" i="7"/>
  <c r="AR21" i="7"/>
  <c r="AR17" i="7"/>
  <c r="AR13" i="7"/>
  <c r="AR165" i="7"/>
  <c r="AR157" i="7"/>
  <c r="AR149" i="7"/>
  <c r="AR141" i="7"/>
  <c r="AR133" i="7"/>
  <c r="AR125" i="7"/>
  <c r="AR120" i="7"/>
  <c r="DH469" i="7"/>
  <c r="DH467" i="7"/>
  <c r="DH465" i="7"/>
  <c r="DH470" i="7"/>
  <c r="DH462" i="7"/>
  <c r="DH457" i="7"/>
  <c r="DH468" i="7"/>
  <c r="DH466" i="7"/>
  <c r="DH464" i="7"/>
  <c r="DH463" i="7"/>
  <c r="DH460" i="7"/>
  <c r="DH455" i="7"/>
  <c r="DH454" i="7"/>
  <c r="DH451" i="7"/>
  <c r="DH446" i="7"/>
  <c r="DH443" i="7"/>
  <c r="DH456" i="7"/>
  <c r="DH453" i="7"/>
  <c r="DH440" i="7"/>
  <c r="DH438" i="7"/>
  <c r="DH435" i="7"/>
  <c r="DH430" i="7"/>
  <c r="DH429" i="7"/>
  <c r="DH427" i="7"/>
  <c r="DH425" i="7"/>
  <c r="DH423" i="7"/>
  <c r="DH421" i="7"/>
  <c r="DH419" i="7"/>
  <c r="DH417" i="7"/>
  <c r="DH449" i="7"/>
  <c r="DH447" i="7"/>
  <c r="DH445" i="7"/>
  <c r="DH458" i="7"/>
  <c r="DH441" i="7"/>
  <c r="DH426" i="7"/>
  <c r="DH418" i="7"/>
  <c r="DH461" i="7"/>
  <c r="DH459" i="7"/>
  <c r="DH450" i="7"/>
  <c r="DH433" i="7"/>
  <c r="DH448" i="7"/>
  <c r="DH442" i="7"/>
  <c r="DH414" i="7"/>
  <c r="DH411" i="7"/>
  <c r="DH406" i="7"/>
  <c r="DH432" i="7"/>
  <c r="DH431" i="7"/>
  <c r="DH444" i="7"/>
  <c r="DH428" i="7"/>
  <c r="DH424" i="7"/>
  <c r="DH404" i="7"/>
  <c r="DH399" i="7"/>
  <c r="DH396" i="7"/>
  <c r="DH394" i="7"/>
  <c r="DH392" i="7"/>
  <c r="DH390" i="7"/>
  <c r="DH388" i="7"/>
  <c r="DH386" i="7"/>
  <c r="DH384" i="7"/>
  <c r="DH382" i="7"/>
  <c r="DH380" i="7"/>
  <c r="DH378" i="7"/>
  <c r="DH376" i="7"/>
  <c r="DH374" i="7"/>
  <c r="DH372" i="7"/>
  <c r="DH370" i="7"/>
  <c r="DH368" i="7"/>
  <c r="DH366" i="7"/>
  <c r="DH364" i="7"/>
  <c r="DH362" i="7"/>
  <c r="DH401" i="7"/>
  <c r="DH398" i="7"/>
  <c r="DH439" i="7"/>
  <c r="DH437" i="7"/>
  <c r="DH436" i="7"/>
  <c r="DH434" i="7"/>
  <c r="DH415" i="7"/>
  <c r="DH413" i="7"/>
  <c r="DH397" i="7"/>
  <c r="DH393" i="7"/>
  <c r="DH389" i="7"/>
  <c r="DH385" i="7"/>
  <c r="DH381" i="7"/>
  <c r="DH373" i="7"/>
  <c r="DH416" i="7"/>
  <c r="DH403" i="7"/>
  <c r="DH400" i="7"/>
  <c r="DH395" i="7"/>
  <c r="DH391" i="7"/>
  <c r="DH387" i="7"/>
  <c r="DH383" i="7"/>
  <c r="DH377" i="7"/>
  <c r="DH369" i="7"/>
  <c r="DH360" i="7"/>
  <c r="DH358" i="7"/>
  <c r="DH356" i="7"/>
  <c r="DH354" i="7"/>
  <c r="DH352" i="7"/>
  <c r="DH350" i="7"/>
  <c r="DH348" i="7"/>
  <c r="DH346" i="7"/>
  <c r="DH344" i="7"/>
  <c r="DH342" i="7"/>
  <c r="DH340" i="7"/>
  <c r="DH338" i="7"/>
  <c r="DH336" i="7"/>
  <c r="DH334" i="7"/>
  <c r="DH332" i="7"/>
  <c r="DH330" i="7"/>
  <c r="DH328" i="7"/>
  <c r="DH326" i="7"/>
  <c r="DH324" i="7"/>
  <c r="DH322" i="7"/>
  <c r="DH320" i="7"/>
  <c r="DH318" i="7"/>
  <c r="DH316" i="7"/>
  <c r="DH314" i="7"/>
  <c r="DH312" i="7"/>
  <c r="DH310" i="7"/>
  <c r="DH308" i="7"/>
  <c r="DH306" i="7"/>
  <c r="DH304" i="7"/>
  <c r="DH302" i="7"/>
  <c r="DH452" i="7"/>
  <c r="DH422" i="7"/>
  <c r="DH420" i="7"/>
  <c r="DH412" i="7"/>
  <c r="DH410" i="7"/>
  <c r="DH408" i="7"/>
  <c r="DH379" i="7"/>
  <c r="DH359" i="7"/>
  <c r="DH351" i="7"/>
  <c r="DH343" i="7"/>
  <c r="DH335" i="7"/>
  <c r="DH327" i="7"/>
  <c r="DH319" i="7"/>
  <c r="DH311" i="7"/>
  <c r="DH402" i="7"/>
  <c r="DH341" i="7"/>
  <c r="DH339" i="7"/>
  <c r="DH337" i="7"/>
  <c r="DH309" i="7"/>
  <c r="DH307" i="7"/>
  <c r="DH305" i="7"/>
  <c r="DH301" i="7"/>
  <c r="DH299" i="7"/>
  <c r="DH297" i="7"/>
  <c r="DH295" i="7"/>
  <c r="DH293" i="7"/>
  <c r="DH291" i="7"/>
  <c r="DH289" i="7"/>
  <c r="DH407" i="7"/>
  <c r="DH375" i="7"/>
  <c r="DH371" i="7"/>
  <c r="DH357" i="7"/>
  <c r="DH355" i="7"/>
  <c r="DH353" i="7"/>
  <c r="DH325" i="7"/>
  <c r="DH323" i="7"/>
  <c r="DH321" i="7"/>
  <c r="DH303" i="7"/>
  <c r="DH300" i="7"/>
  <c r="DH298" i="7"/>
  <c r="DH296" i="7"/>
  <c r="DH294" i="7"/>
  <c r="DH292" i="7"/>
  <c r="DH290" i="7"/>
  <c r="DH363" i="7"/>
  <c r="DH361" i="7"/>
  <c r="DH409" i="7"/>
  <c r="DH367" i="7"/>
  <c r="DH333" i="7"/>
  <c r="DH331" i="7"/>
  <c r="DH329" i="7"/>
  <c r="DH349" i="7"/>
  <c r="DH345" i="7"/>
  <c r="DH231" i="7"/>
  <c r="DH227" i="7"/>
  <c r="DH223" i="7"/>
  <c r="DH219" i="7"/>
  <c r="DH215" i="7"/>
  <c r="DH211" i="7"/>
  <c r="DH207" i="7"/>
  <c r="DH203" i="7"/>
  <c r="DH199" i="7"/>
  <c r="DH195" i="7"/>
  <c r="DH191" i="7"/>
  <c r="DH188" i="7"/>
  <c r="DH183" i="7"/>
  <c r="DH180" i="7"/>
  <c r="DH175" i="7"/>
  <c r="DH172" i="7"/>
  <c r="DH167" i="7"/>
  <c r="DH164" i="7"/>
  <c r="DH159" i="7"/>
  <c r="DH156" i="7"/>
  <c r="DH151" i="7"/>
  <c r="DH148" i="7"/>
  <c r="DH347" i="7"/>
  <c r="DH229" i="7"/>
  <c r="DH225" i="7"/>
  <c r="DH221" i="7"/>
  <c r="DH217" i="7"/>
  <c r="DH213" i="7"/>
  <c r="DH209" i="7"/>
  <c r="DH205" i="7"/>
  <c r="DH201" i="7"/>
  <c r="DH197" i="7"/>
  <c r="DH193" i="7"/>
  <c r="DH189" i="7"/>
  <c r="DH187" i="7"/>
  <c r="DH184" i="7"/>
  <c r="DH179" i="7"/>
  <c r="DH176" i="7"/>
  <c r="DH171" i="7"/>
  <c r="DH168" i="7"/>
  <c r="DH163" i="7"/>
  <c r="DH160" i="7"/>
  <c r="DH155" i="7"/>
  <c r="DH152" i="7"/>
  <c r="DH147" i="7"/>
  <c r="DH317" i="7"/>
  <c r="DH230" i="7"/>
  <c r="DH222" i="7"/>
  <c r="DH214" i="7"/>
  <c r="DH206" i="7"/>
  <c r="DH198" i="7"/>
  <c r="DH190" i="7"/>
  <c r="DH185" i="7"/>
  <c r="DH182" i="7"/>
  <c r="DH169" i="7"/>
  <c r="DH166" i="7"/>
  <c r="DH153" i="7"/>
  <c r="DH150" i="7"/>
  <c r="DH365" i="7"/>
  <c r="DH313" i="7"/>
  <c r="DH226" i="7"/>
  <c r="DH218" i="7"/>
  <c r="DH210" i="7"/>
  <c r="DH202" i="7"/>
  <c r="DH194" i="7"/>
  <c r="DH177" i="7"/>
  <c r="DH174" i="7"/>
  <c r="DH161" i="7"/>
  <c r="DH158" i="7"/>
  <c r="DH220" i="7"/>
  <c r="DH204" i="7"/>
  <c r="DH186" i="7"/>
  <c r="DH157" i="7"/>
  <c r="DH154" i="7"/>
  <c r="BH469" i="7"/>
  <c r="BH465" i="7"/>
  <c r="BH461" i="7"/>
  <c r="BH457" i="7"/>
  <c r="BH453" i="7"/>
  <c r="BH449" i="7"/>
  <c r="BH445" i="7"/>
  <c r="BH441" i="7"/>
  <c r="BH437" i="7"/>
  <c r="BH433" i="7"/>
  <c r="BH429" i="7"/>
  <c r="BH425" i="7"/>
  <c r="DH228" i="7"/>
  <c r="DH212" i="7"/>
  <c r="DH196" i="7"/>
  <c r="DH173" i="7"/>
  <c r="DH170" i="7"/>
  <c r="BH467" i="7"/>
  <c r="BH463" i="7"/>
  <c r="BH459" i="7"/>
  <c r="BH455" i="7"/>
  <c r="BH451" i="7"/>
  <c r="BH447" i="7"/>
  <c r="BH443" i="7"/>
  <c r="BH439" i="7"/>
  <c r="BH435" i="7"/>
  <c r="BH431" i="7"/>
  <c r="BH427" i="7"/>
  <c r="BH423" i="7"/>
  <c r="BH419" i="7"/>
  <c r="BH415" i="7"/>
  <c r="BH411" i="7"/>
  <c r="BH407" i="7"/>
  <c r="BH403" i="7"/>
  <c r="BH399" i="7"/>
  <c r="BH395" i="7"/>
  <c r="BH391" i="7"/>
  <c r="BH387" i="7"/>
  <c r="BH383" i="7"/>
  <c r="BH379" i="7"/>
  <c r="BH375" i="7"/>
  <c r="BH371" i="7"/>
  <c r="BH368" i="7"/>
  <c r="BH363" i="7"/>
  <c r="BH360" i="7"/>
  <c r="BH355" i="7"/>
  <c r="BH352" i="7"/>
  <c r="BH347" i="7"/>
  <c r="BH344" i="7"/>
  <c r="BH339" i="7"/>
  <c r="BH336" i="7"/>
  <c r="BH331" i="7"/>
  <c r="BH328" i="7"/>
  <c r="BH323" i="7"/>
  <c r="BH320" i="7"/>
  <c r="BH315" i="7"/>
  <c r="BH312" i="7"/>
  <c r="BH307" i="7"/>
  <c r="BH304" i="7"/>
  <c r="BH299" i="7"/>
  <c r="BH296" i="7"/>
  <c r="BH291" i="7"/>
  <c r="BH288" i="7"/>
  <c r="BH283" i="7"/>
  <c r="BH280" i="7"/>
  <c r="BH275" i="7"/>
  <c r="BH272" i="7"/>
  <c r="BH267" i="7"/>
  <c r="BH264" i="7"/>
  <c r="BH259" i="7"/>
  <c r="BH256" i="7"/>
  <c r="BH251" i="7"/>
  <c r="DH405" i="7"/>
  <c r="DH224" i="7"/>
  <c r="DH208" i="7"/>
  <c r="DH192" i="7"/>
  <c r="DH181" i="7"/>
  <c r="DH178" i="7"/>
  <c r="DH149" i="7"/>
  <c r="DH200" i="7"/>
  <c r="DH162" i="7"/>
  <c r="BH464" i="7"/>
  <c r="BH456" i="7"/>
  <c r="BH448" i="7"/>
  <c r="BH440" i="7"/>
  <c r="BH432" i="7"/>
  <c r="BH424" i="7"/>
  <c r="BH416" i="7"/>
  <c r="BH413" i="7"/>
  <c r="BH410" i="7"/>
  <c r="BH400" i="7"/>
  <c r="BH397" i="7"/>
  <c r="BH394" i="7"/>
  <c r="BH384" i="7"/>
  <c r="BH381" i="7"/>
  <c r="BH378" i="7"/>
  <c r="BH369" i="7"/>
  <c r="BH367" i="7"/>
  <c r="BH366" i="7"/>
  <c r="BH365" i="7"/>
  <c r="BH364" i="7"/>
  <c r="BH362" i="7"/>
  <c r="BH337" i="7"/>
  <c r="BH335" i="7"/>
  <c r="BH334" i="7"/>
  <c r="BH333" i="7"/>
  <c r="BH332" i="7"/>
  <c r="BH330" i="7"/>
  <c r="BH305" i="7"/>
  <c r="BH303" i="7"/>
  <c r="BH302" i="7"/>
  <c r="BH301" i="7"/>
  <c r="BH300" i="7"/>
  <c r="BH298" i="7"/>
  <c r="BH273" i="7"/>
  <c r="BH271" i="7"/>
  <c r="BH270" i="7"/>
  <c r="BH269" i="7"/>
  <c r="BH268" i="7"/>
  <c r="BH266" i="7"/>
  <c r="BH249" i="7"/>
  <c r="BH244" i="7"/>
  <c r="BH241" i="7"/>
  <c r="BH236" i="7"/>
  <c r="BH233" i="7"/>
  <c r="BH228" i="7"/>
  <c r="BH225" i="7"/>
  <c r="BH220" i="7"/>
  <c r="BH217" i="7"/>
  <c r="BH212" i="7"/>
  <c r="BH209" i="7"/>
  <c r="BH204" i="7"/>
  <c r="BH201" i="7"/>
  <c r="BH196" i="7"/>
  <c r="BH193" i="7"/>
  <c r="BH188" i="7"/>
  <c r="BH185" i="7"/>
  <c r="BH180" i="7"/>
  <c r="BH177" i="7"/>
  <c r="BH172" i="7"/>
  <c r="DH165" i="7"/>
  <c r="BH470" i="7"/>
  <c r="BH462" i="7"/>
  <c r="BH454" i="7"/>
  <c r="BH446" i="7"/>
  <c r="BH438" i="7"/>
  <c r="BH430" i="7"/>
  <c r="BH420" i="7"/>
  <c r="BH417" i="7"/>
  <c r="BH414" i="7"/>
  <c r="BH404" i="7"/>
  <c r="BH401" i="7"/>
  <c r="BH398" i="7"/>
  <c r="BH388" i="7"/>
  <c r="BH385" i="7"/>
  <c r="BH382" i="7"/>
  <c r="BH372" i="7"/>
  <c r="BH361" i="7"/>
  <c r="BH359" i="7"/>
  <c r="BH358" i="7"/>
  <c r="BH357" i="7"/>
  <c r="BH356" i="7"/>
  <c r="BH354" i="7"/>
  <c r="BH329" i="7"/>
  <c r="BH327" i="7"/>
  <c r="BH326" i="7"/>
  <c r="BH325" i="7"/>
  <c r="BH324" i="7"/>
  <c r="BH322" i="7"/>
  <c r="BH468" i="7"/>
  <c r="BH460" i="7"/>
  <c r="BH452" i="7"/>
  <c r="BH444" i="7"/>
  <c r="BH436" i="7"/>
  <c r="BH428" i="7"/>
  <c r="BH421" i="7"/>
  <c r="BH418" i="7"/>
  <c r="BH408" i="7"/>
  <c r="BH405" i="7"/>
  <c r="BH402" i="7"/>
  <c r="BH392" i="7"/>
  <c r="BH389" i="7"/>
  <c r="BH386" i="7"/>
  <c r="BH376" i="7"/>
  <c r="BH373" i="7"/>
  <c r="BH370" i="7"/>
  <c r="BH353" i="7"/>
  <c r="BH351" i="7"/>
  <c r="BH350" i="7"/>
  <c r="BH349" i="7"/>
  <c r="BH348" i="7"/>
  <c r="BH346" i="7"/>
  <c r="BH321" i="7"/>
  <c r="BH319" i="7"/>
  <c r="BH318" i="7"/>
  <c r="BH317" i="7"/>
  <c r="BH316" i="7"/>
  <c r="BH314" i="7"/>
  <c r="BH289" i="7"/>
  <c r="BH287" i="7"/>
  <c r="BH286" i="7"/>
  <c r="BH285" i="7"/>
  <c r="BH284" i="7"/>
  <c r="BH282" i="7"/>
  <c r="BH257" i="7"/>
  <c r="BH255" i="7"/>
  <c r="BH254" i="7"/>
  <c r="BH253" i="7"/>
  <c r="BH252" i="7"/>
  <c r="BH250" i="7"/>
  <c r="BH248" i="7"/>
  <c r="BH245" i="7"/>
  <c r="BH240" i="7"/>
  <c r="BH237" i="7"/>
  <c r="BH232" i="7"/>
  <c r="BH229" i="7"/>
  <c r="BH224" i="7"/>
  <c r="BH221" i="7"/>
  <c r="BH216" i="7"/>
  <c r="BH213" i="7"/>
  <c r="BH208" i="7"/>
  <c r="BH205" i="7"/>
  <c r="BH200" i="7"/>
  <c r="BH197" i="7"/>
  <c r="BH192" i="7"/>
  <c r="BH189" i="7"/>
  <c r="BH184" i="7"/>
  <c r="BH181" i="7"/>
  <c r="BH176" i="7"/>
  <c r="BH173" i="7"/>
  <c r="BH342" i="7"/>
  <c r="BH341" i="7"/>
  <c r="BH338" i="7"/>
  <c r="BH311" i="7"/>
  <c r="BH310" i="7"/>
  <c r="BH309" i="7"/>
  <c r="BH306" i="7"/>
  <c r="BH279" i="7"/>
  <c r="BH278" i="7"/>
  <c r="BH277" i="7"/>
  <c r="BH274" i="7"/>
  <c r="BH247" i="7"/>
  <c r="BH239" i="7"/>
  <c r="BH231" i="7"/>
  <c r="BH226" i="7"/>
  <c r="BH223" i="7"/>
  <c r="BH215" i="7"/>
  <c r="BH210" i="7"/>
  <c r="BH207" i="7"/>
  <c r="BH199" i="7"/>
  <c r="BH191" i="7"/>
  <c r="BH183" i="7"/>
  <c r="BH178" i="7"/>
  <c r="BH170" i="7"/>
  <c r="BH168" i="7"/>
  <c r="BH166" i="7"/>
  <c r="BH164" i="7"/>
  <c r="BH162" i="7"/>
  <c r="BH160" i="7"/>
  <c r="BH158" i="7"/>
  <c r="BH156" i="7"/>
  <c r="BH154" i="7"/>
  <c r="BH152" i="7"/>
  <c r="BH150" i="7"/>
  <c r="BH148" i="7"/>
  <c r="BH146" i="7"/>
  <c r="BH144" i="7"/>
  <c r="BH142" i="7"/>
  <c r="BH140" i="7"/>
  <c r="BH138" i="7"/>
  <c r="BH136" i="7"/>
  <c r="BH134" i="7"/>
  <c r="BH132" i="7"/>
  <c r="BH130" i="7"/>
  <c r="BH128" i="7"/>
  <c r="BH126" i="7"/>
  <c r="BH124" i="7"/>
  <c r="BH122" i="7"/>
  <c r="DH315" i="7"/>
  <c r="DH216" i="7"/>
  <c r="BH466" i="7"/>
  <c r="BH458" i="7"/>
  <c r="BH450" i="7"/>
  <c r="BH442" i="7"/>
  <c r="BH434" i="7"/>
  <c r="BH426" i="7"/>
  <c r="BH422" i="7"/>
  <c r="BH412" i="7"/>
  <c r="BH409" i="7"/>
  <c r="BH406" i="7"/>
  <c r="BH396" i="7"/>
  <c r="BH393" i="7"/>
  <c r="BH390" i="7"/>
  <c r="BH380" i="7"/>
  <c r="BH377" i="7"/>
  <c r="BH374" i="7"/>
  <c r="BH345" i="7"/>
  <c r="BH343" i="7"/>
  <c r="BH340" i="7"/>
  <c r="BH313" i="7"/>
  <c r="BH308" i="7"/>
  <c r="BH281" i="7"/>
  <c r="BH276" i="7"/>
  <c r="BH242" i="7"/>
  <c r="BH234" i="7"/>
  <c r="BH218" i="7"/>
  <c r="BH202" i="7"/>
  <c r="BH194" i="7"/>
  <c r="BH186" i="7"/>
  <c r="BH175" i="7"/>
  <c r="BH290" i="7"/>
  <c r="BH297" i="7"/>
  <c r="BH265" i="7"/>
  <c r="BH294" i="7"/>
  <c r="BH293" i="7"/>
  <c r="BH262" i="7"/>
  <c r="BH261" i="7"/>
  <c r="BH246" i="7"/>
  <c r="BH238" i="7"/>
  <c r="BH230" i="7"/>
  <c r="BH222" i="7"/>
  <c r="BH214" i="7"/>
  <c r="BH206" i="7"/>
  <c r="BH198" i="7"/>
  <c r="BH190" i="7"/>
  <c r="BH182" i="7"/>
  <c r="BH174" i="7"/>
  <c r="BH167" i="7"/>
  <c r="BH159" i="7"/>
  <c r="BH151" i="7"/>
  <c r="BH143" i="7"/>
  <c r="BH135" i="7"/>
  <c r="BH127" i="7"/>
  <c r="BH121" i="7"/>
  <c r="BH117" i="7"/>
  <c r="BH113" i="7"/>
  <c r="BH109" i="7"/>
  <c r="BH105" i="7"/>
  <c r="BH101" i="7"/>
  <c r="BH97" i="7"/>
  <c r="BH93" i="7"/>
  <c r="BH89" i="7"/>
  <c r="BH85" i="7"/>
  <c r="BH81" i="7"/>
  <c r="BH77" i="7"/>
  <c r="BH73" i="7"/>
  <c r="BH69" i="7"/>
  <c r="BH65" i="7"/>
  <c r="BH61" i="7"/>
  <c r="BH57" i="7"/>
  <c r="BH53" i="7"/>
  <c r="BH49" i="7"/>
  <c r="BH45" i="7"/>
  <c r="BH41" i="7"/>
  <c r="BH37" i="7"/>
  <c r="BH33" i="7"/>
  <c r="BH29" i="7"/>
  <c r="BH25" i="7"/>
  <c r="BH21" i="7"/>
  <c r="BH17" i="7"/>
  <c r="BH13" i="7"/>
  <c r="BH258" i="7"/>
  <c r="BH165" i="7"/>
  <c r="BH157" i="7"/>
  <c r="BH149" i="7"/>
  <c r="BH141" i="7"/>
  <c r="BH133" i="7"/>
  <c r="BH125" i="7"/>
  <c r="BH120" i="7"/>
  <c r="BD10" i="7"/>
  <c r="BP10" i="7"/>
  <c r="AB11" i="7"/>
  <c r="AZ12" i="7"/>
  <c r="BL12" i="7"/>
  <c r="X13" i="7"/>
  <c r="AV14" i="7"/>
  <c r="BH14" i="7"/>
  <c r="T15" i="7"/>
  <c r="AZ15" i="7"/>
  <c r="T18" i="7"/>
  <c r="AF22" i="7"/>
  <c r="AR22" i="7"/>
  <c r="BH24" i="7"/>
  <c r="BD26" i="7"/>
  <c r="BP26" i="7"/>
  <c r="AB27" i="7"/>
  <c r="AB30" i="7"/>
  <c r="AZ31" i="7"/>
  <c r="AR32" i="7"/>
  <c r="BD32" i="7"/>
  <c r="AR35" i="7"/>
  <c r="BP36" i="7"/>
  <c r="AN37" i="7"/>
  <c r="BP39" i="7"/>
  <c r="AB40" i="7"/>
  <c r="AN40" i="7"/>
  <c r="BH43" i="7"/>
  <c r="T44" i="7"/>
  <c r="AF44" i="7"/>
  <c r="AB46" i="7"/>
  <c r="AZ47" i="7"/>
  <c r="T50" i="7"/>
  <c r="AN50" i="7"/>
  <c r="AZ50" i="7"/>
  <c r="AF54" i="7"/>
  <c r="AR54" i="7"/>
  <c r="AJ55" i="7"/>
  <c r="BH56" i="7"/>
  <c r="AF57" i="7"/>
  <c r="BD58" i="7"/>
  <c r="BP58" i="7"/>
  <c r="AB59" i="7"/>
  <c r="AB62" i="7"/>
  <c r="AZ63" i="7"/>
  <c r="AR64" i="7"/>
  <c r="BD64" i="7"/>
  <c r="T66" i="7"/>
  <c r="AV10" i="7"/>
  <c r="BH10" i="7"/>
  <c r="T11" i="7"/>
  <c r="T14" i="7"/>
  <c r="AN14" i="7"/>
  <c r="AZ14" i="7"/>
  <c r="AJ16" i="7"/>
  <c r="AV16" i="7"/>
  <c r="AN17" i="7"/>
  <c r="AF18" i="7"/>
  <c r="AR18" i="7"/>
  <c r="BH20" i="7"/>
  <c r="AF21" i="7"/>
  <c r="BL21" i="7"/>
  <c r="X22" i="7"/>
  <c r="AJ22" i="7"/>
  <c r="BH23" i="7"/>
  <c r="T24" i="7"/>
  <c r="AF24" i="7"/>
  <c r="AB26" i="7"/>
  <c r="X28" i="7"/>
  <c r="AR28" i="7"/>
  <c r="BD28" i="7"/>
  <c r="T30" i="7"/>
  <c r="AN30" i="7"/>
  <c r="AZ30" i="7"/>
  <c r="BP32" i="7"/>
  <c r="AN33" i="7"/>
  <c r="BL34" i="7"/>
  <c r="AJ35" i="7"/>
  <c r="BP35" i="7"/>
  <c r="AB36" i="7"/>
  <c r="AN36" i="7"/>
  <c r="AF37" i="7"/>
  <c r="BL37" i="7"/>
  <c r="X38" i="7"/>
  <c r="AJ38" i="7"/>
  <c r="BH39" i="7"/>
  <c r="T40" i="7"/>
  <c r="AF40" i="7"/>
  <c r="AB42" i="7"/>
  <c r="AZ43" i="7"/>
  <c r="AJ48" i="7"/>
  <c r="AV48" i="7"/>
  <c r="AF50" i="7"/>
  <c r="AR50" i="7"/>
  <c r="BH52" i="7"/>
  <c r="AF53" i="7"/>
  <c r="AV58" i="7"/>
  <c r="BH58" i="7"/>
  <c r="T59" i="7"/>
  <c r="T62" i="7"/>
  <c r="AN62" i="7"/>
  <c r="AZ62" i="7"/>
  <c r="AR63" i="7"/>
  <c r="AJ64" i="7"/>
  <c r="AV64" i="7"/>
  <c r="BH68" i="7"/>
  <c r="AF69" i="7"/>
  <c r="BL69" i="7"/>
  <c r="X70" i="7"/>
  <c r="AJ70" i="7"/>
  <c r="BH71" i="7"/>
  <c r="T72" i="7"/>
  <c r="AF72" i="7"/>
  <c r="AB74" i="7"/>
  <c r="X76" i="7"/>
  <c r="AR76" i="7"/>
  <c r="BD76" i="7"/>
  <c r="T78" i="7"/>
  <c r="AN78" i="7"/>
  <c r="AZ78" i="7"/>
  <c r="BP80" i="7"/>
  <c r="AN81" i="7"/>
  <c r="BL82" i="7"/>
  <c r="BP83" i="7"/>
  <c r="AB84" i="7"/>
  <c r="AN84" i="7"/>
  <c r="BD86" i="7"/>
  <c r="BP86" i="7"/>
  <c r="AB87" i="7"/>
  <c r="BH87" i="7"/>
  <c r="T88" i="7"/>
  <c r="AF88" i="7"/>
  <c r="BD89" i="7"/>
  <c r="AV90" i="7"/>
  <c r="BH90" i="7"/>
  <c r="T91" i="7"/>
  <c r="AJ96" i="7"/>
  <c r="AV96" i="7"/>
  <c r="AF98" i="7"/>
  <c r="AR98" i="7"/>
  <c r="BH100" i="7"/>
  <c r="AF101" i="7"/>
  <c r="BD102" i="7"/>
  <c r="BP102" i="7"/>
  <c r="AB103" i="7"/>
  <c r="BH103" i="7"/>
  <c r="T104" i="7"/>
  <c r="AF104" i="7"/>
  <c r="BD105" i="7"/>
  <c r="AV106" i="7"/>
  <c r="BH106" i="7"/>
  <c r="T107" i="7"/>
  <c r="AZ107" i="7"/>
  <c r="AR108" i="7"/>
  <c r="BD108" i="7"/>
  <c r="T110" i="7"/>
  <c r="AN110" i="7"/>
  <c r="AZ110" i="7"/>
  <c r="AJ112" i="7"/>
  <c r="AV112" i="7"/>
  <c r="BL114" i="7"/>
  <c r="BP115" i="7"/>
  <c r="AB116" i="7"/>
  <c r="AN116" i="7"/>
  <c r="AB119" i="7"/>
  <c r="AR119" i="7"/>
  <c r="BH119" i="7"/>
  <c r="X121" i="7"/>
  <c r="AN121" i="7"/>
  <c r="AJ127" i="7"/>
  <c r="BP127" i="7"/>
  <c r="AB131" i="7"/>
  <c r="BH131" i="7"/>
  <c r="T135" i="7"/>
  <c r="AZ135" i="7"/>
  <c r="AR139" i="7"/>
  <c r="AB147" i="7"/>
  <c r="BH147" i="7"/>
  <c r="AV153" i="7"/>
  <c r="AJ159" i="7"/>
  <c r="BP159" i="7"/>
  <c r="AB163" i="7"/>
  <c r="BH163" i="7"/>
  <c r="T167" i="7"/>
  <c r="AZ167" i="7"/>
  <c r="AF177" i="7"/>
  <c r="X181" i="7"/>
  <c r="AZ183" i="7"/>
  <c r="AR187" i="7"/>
  <c r="AB195" i="7"/>
  <c r="AV201" i="7"/>
  <c r="AF209" i="7"/>
  <c r="X213" i="7"/>
  <c r="AZ215" i="7"/>
  <c r="AR219" i="7"/>
  <c r="BL225" i="7"/>
  <c r="T231" i="7"/>
  <c r="BH243" i="7"/>
  <c r="BX469" i="7"/>
  <c r="BX467" i="7"/>
  <c r="BX465" i="7"/>
  <c r="BX461" i="7"/>
  <c r="BX464" i="7"/>
  <c r="BX459" i="7"/>
  <c r="BX456" i="7"/>
  <c r="BX462" i="7"/>
  <c r="BX457" i="7"/>
  <c r="BX453" i="7"/>
  <c r="BX448" i="7"/>
  <c r="BX445" i="7"/>
  <c r="BX466" i="7"/>
  <c r="BX455" i="7"/>
  <c r="BX468" i="7"/>
  <c r="BX463" i="7"/>
  <c r="BX460" i="7"/>
  <c r="BX440" i="7"/>
  <c r="BX437" i="7"/>
  <c r="BX432" i="7"/>
  <c r="BX429" i="7"/>
  <c r="BX427" i="7"/>
  <c r="BX425" i="7"/>
  <c r="BX423" i="7"/>
  <c r="BX421" i="7"/>
  <c r="BX419" i="7"/>
  <c r="BX458" i="7"/>
  <c r="BX454" i="7"/>
  <c r="BX452" i="7"/>
  <c r="BX450" i="7"/>
  <c r="BX446" i="7"/>
  <c r="BX444" i="7"/>
  <c r="BX442" i="7"/>
  <c r="BX428" i="7"/>
  <c r="BX420" i="7"/>
  <c r="BX449" i="7"/>
  <c r="BX439" i="7"/>
  <c r="BX436" i="7"/>
  <c r="BX470" i="7"/>
  <c r="BX451" i="7"/>
  <c r="BX431" i="7"/>
  <c r="BX426" i="7"/>
  <c r="BX422" i="7"/>
  <c r="BX416" i="7"/>
  <c r="BX413" i="7"/>
  <c r="BX408" i="7"/>
  <c r="BX405" i="7"/>
  <c r="BX447" i="7"/>
  <c r="BX441" i="7"/>
  <c r="BX435" i="7"/>
  <c r="BX434" i="7"/>
  <c r="BX433" i="7"/>
  <c r="BX438" i="7"/>
  <c r="BX430" i="7"/>
  <c r="BX406" i="7"/>
  <c r="BX404" i="7"/>
  <c r="BX401" i="7"/>
  <c r="BX398" i="7"/>
  <c r="BX396" i="7"/>
  <c r="BX394" i="7"/>
  <c r="BX392" i="7"/>
  <c r="BX390" i="7"/>
  <c r="BX388" i="7"/>
  <c r="BX386" i="7"/>
  <c r="BX384" i="7"/>
  <c r="BX382" i="7"/>
  <c r="BX380" i="7"/>
  <c r="BX378" i="7"/>
  <c r="BX376" i="7"/>
  <c r="BX374" i="7"/>
  <c r="BX372" i="7"/>
  <c r="BX370" i="7"/>
  <c r="BX368" i="7"/>
  <c r="BX366" i="7"/>
  <c r="BX364" i="7"/>
  <c r="BX443" i="7"/>
  <c r="BX418" i="7"/>
  <c r="BX403" i="7"/>
  <c r="BX400" i="7"/>
  <c r="BX395" i="7"/>
  <c r="BX391" i="7"/>
  <c r="BX387" i="7"/>
  <c r="BX383" i="7"/>
  <c r="BX375" i="7"/>
  <c r="BX417" i="7"/>
  <c r="BX415" i="7"/>
  <c r="BX402" i="7"/>
  <c r="BX397" i="7"/>
  <c r="BX393" i="7"/>
  <c r="BX389" i="7"/>
  <c r="BX385" i="7"/>
  <c r="BX381" i="7"/>
  <c r="BX379" i="7"/>
  <c r="BX371" i="7"/>
  <c r="BX363" i="7"/>
  <c r="BX362" i="7"/>
  <c r="BX360" i="7"/>
  <c r="BX358" i="7"/>
  <c r="BX356" i="7"/>
  <c r="BX354" i="7"/>
  <c r="BX352" i="7"/>
  <c r="BX350" i="7"/>
  <c r="BX348" i="7"/>
  <c r="BX346" i="7"/>
  <c r="BX344" i="7"/>
  <c r="BX342" i="7"/>
  <c r="BX340" i="7"/>
  <c r="BX338" i="7"/>
  <c r="BX336" i="7"/>
  <c r="BX334" i="7"/>
  <c r="BX332" i="7"/>
  <c r="BX330" i="7"/>
  <c r="BX328" i="7"/>
  <c r="BX326" i="7"/>
  <c r="BX324" i="7"/>
  <c r="BX322" i="7"/>
  <c r="BX320" i="7"/>
  <c r="BX318" i="7"/>
  <c r="BX316" i="7"/>
  <c r="BX314" i="7"/>
  <c r="BX312" i="7"/>
  <c r="BX310" i="7"/>
  <c r="BX308" i="7"/>
  <c r="BX306" i="7"/>
  <c r="BX304" i="7"/>
  <c r="BX302" i="7"/>
  <c r="BX411" i="7"/>
  <c r="BX409" i="7"/>
  <c r="BX407" i="7"/>
  <c r="BX399" i="7"/>
  <c r="BX414" i="7"/>
  <c r="BX369" i="7"/>
  <c r="BX361" i="7"/>
  <c r="BX353" i="7"/>
  <c r="BX345" i="7"/>
  <c r="BX337" i="7"/>
  <c r="BX329" i="7"/>
  <c r="BX321" i="7"/>
  <c r="BX313" i="7"/>
  <c r="BX410" i="7"/>
  <c r="BX377" i="7"/>
  <c r="BX373" i="7"/>
  <c r="BX367" i="7"/>
  <c r="BX343" i="7"/>
  <c r="BX341" i="7"/>
  <c r="BX339" i="7"/>
  <c r="BX311" i="7"/>
  <c r="BX309" i="7"/>
  <c r="BX307" i="7"/>
  <c r="BX301" i="7"/>
  <c r="BX299" i="7"/>
  <c r="BX297" i="7"/>
  <c r="BX295" i="7"/>
  <c r="BX293" i="7"/>
  <c r="BX291" i="7"/>
  <c r="BX289" i="7"/>
  <c r="BX287" i="7"/>
  <c r="BX285" i="7"/>
  <c r="BX283" i="7"/>
  <c r="BX281" i="7"/>
  <c r="BX279" i="7"/>
  <c r="BX277" i="7"/>
  <c r="BX275" i="7"/>
  <c r="BX273" i="7"/>
  <c r="BX271" i="7"/>
  <c r="BX269" i="7"/>
  <c r="BX267" i="7"/>
  <c r="BX424" i="7"/>
  <c r="BX365" i="7"/>
  <c r="BX359" i="7"/>
  <c r="BX357" i="7"/>
  <c r="BX355" i="7"/>
  <c r="BX327" i="7"/>
  <c r="BX325" i="7"/>
  <c r="BX323" i="7"/>
  <c r="BX305" i="7"/>
  <c r="BX300" i="7"/>
  <c r="BX298" i="7"/>
  <c r="BX296" i="7"/>
  <c r="BX294" i="7"/>
  <c r="BX292" i="7"/>
  <c r="BX290" i="7"/>
  <c r="BX288" i="7"/>
  <c r="BX286" i="7"/>
  <c r="BX284" i="7"/>
  <c r="BX282" i="7"/>
  <c r="BX280" i="7"/>
  <c r="BX278" i="7"/>
  <c r="BX276" i="7"/>
  <c r="BX274" i="7"/>
  <c r="BX272" i="7"/>
  <c r="BX270" i="7"/>
  <c r="BX268" i="7"/>
  <c r="BX266" i="7"/>
  <c r="BX264" i="7"/>
  <c r="BX262" i="7"/>
  <c r="BX260" i="7"/>
  <c r="BX258" i="7"/>
  <c r="BX256" i="7"/>
  <c r="BX254" i="7"/>
  <c r="BX252" i="7"/>
  <c r="BX250" i="7"/>
  <c r="BX248" i="7"/>
  <c r="BX246" i="7"/>
  <c r="BX244" i="7"/>
  <c r="BX242" i="7"/>
  <c r="BX240" i="7"/>
  <c r="BX238" i="7"/>
  <c r="BX335" i="7"/>
  <c r="BX333" i="7"/>
  <c r="BX331" i="7"/>
  <c r="BX259" i="7"/>
  <c r="BX251" i="7"/>
  <c r="BX243" i="7"/>
  <c r="BX303" i="7"/>
  <c r="BX263" i="7"/>
  <c r="BX255" i="7"/>
  <c r="BX247" i="7"/>
  <c r="BX239" i="7"/>
  <c r="BX319" i="7"/>
  <c r="BX315" i="7"/>
  <c r="BX253" i="7"/>
  <c r="BX237" i="7"/>
  <c r="BX233" i="7"/>
  <c r="BX229" i="7"/>
  <c r="BX225" i="7"/>
  <c r="BX221" i="7"/>
  <c r="BX217" i="7"/>
  <c r="BX213" i="7"/>
  <c r="BX209" i="7"/>
  <c r="BX205" i="7"/>
  <c r="BX201" i="7"/>
  <c r="BX317" i="7"/>
  <c r="BX261" i="7"/>
  <c r="BX245" i="7"/>
  <c r="BX235" i="7"/>
  <c r="BX231" i="7"/>
  <c r="BX227" i="7"/>
  <c r="BX223" i="7"/>
  <c r="BX219" i="7"/>
  <c r="BX215" i="7"/>
  <c r="BX211" i="7"/>
  <c r="BX207" i="7"/>
  <c r="BX203" i="7"/>
  <c r="BX199" i="7"/>
  <c r="BX257" i="7"/>
  <c r="BX232" i="7"/>
  <c r="BX224" i="7"/>
  <c r="BX216" i="7"/>
  <c r="BX208" i="7"/>
  <c r="BX200" i="7"/>
  <c r="BX349" i="7"/>
  <c r="BX241" i="7"/>
  <c r="BX236" i="7"/>
  <c r="BX228" i="7"/>
  <c r="BX220" i="7"/>
  <c r="BX212" i="7"/>
  <c r="BX204" i="7"/>
  <c r="BX265" i="7"/>
  <c r="BX222" i="7"/>
  <c r="BX206" i="7"/>
  <c r="X467" i="7"/>
  <c r="X463" i="7"/>
  <c r="X459" i="7"/>
  <c r="X455" i="7"/>
  <c r="X451" i="7"/>
  <c r="X447" i="7"/>
  <c r="X443" i="7"/>
  <c r="X439" i="7"/>
  <c r="X435" i="7"/>
  <c r="X431" i="7"/>
  <c r="X427" i="7"/>
  <c r="BX412" i="7"/>
  <c r="BX347" i="7"/>
  <c r="BX230" i="7"/>
  <c r="BX214" i="7"/>
  <c r="BX198" i="7"/>
  <c r="X469" i="7"/>
  <c r="X465" i="7"/>
  <c r="X461" i="7"/>
  <c r="X457" i="7"/>
  <c r="X453" i="7"/>
  <c r="X449" i="7"/>
  <c r="X445" i="7"/>
  <c r="X441" i="7"/>
  <c r="X437" i="7"/>
  <c r="X433" i="7"/>
  <c r="X429" i="7"/>
  <c r="X425" i="7"/>
  <c r="X421" i="7"/>
  <c r="X417" i="7"/>
  <c r="X413" i="7"/>
  <c r="X409" i="7"/>
  <c r="X405" i="7"/>
  <c r="X401" i="7"/>
  <c r="X397" i="7"/>
  <c r="X393" i="7"/>
  <c r="X389" i="7"/>
  <c r="X385" i="7"/>
  <c r="X381" i="7"/>
  <c r="X377" i="7"/>
  <c r="X373" i="7"/>
  <c r="X370" i="7"/>
  <c r="X365" i="7"/>
  <c r="X362" i="7"/>
  <c r="X357" i="7"/>
  <c r="X354" i="7"/>
  <c r="X349" i="7"/>
  <c r="X346" i="7"/>
  <c r="X341" i="7"/>
  <c r="X338" i="7"/>
  <c r="X333" i="7"/>
  <c r="X330" i="7"/>
  <c r="X325" i="7"/>
  <c r="X322" i="7"/>
  <c r="X317" i="7"/>
  <c r="X314" i="7"/>
  <c r="X309" i="7"/>
  <c r="X306" i="7"/>
  <c r="X301" i="7"/>
  <c r="X298" i="7"/>
  <c r="X293" i="7"/>
  <c r="X290" i="7"/>
  <c r="X285" i="7"/>
  <c r="X282" i="7"/>
  <c r="X277" i="7"/>
  <c r="X274" i="7"/>
  <c r="X269" i="7"/>
  <c r="X266" i="7"/>
  <c r="X261" i="7"/>
  <c r="X258" i="7"/>
  <c r="X253" i="7"/>
  <c r="X250" i="7"/>
  <c r="BX351" i="7"/>
  <c r="BX249" i="7"/>
  <c r="BX226" i="7"/>
  <c r="BX210" i="7"/>
  <c r="BX234" i="7"/>
  <c r="X466" i="7"/>
  <c r="X458" i="7"/>
  <c r="X450" i="7"/>
  <c r="X442" i="7"/>
  <c r="X434" i="7"/>
  <c r="X426" i="7"/>
  <c r="X418" i="7"/>
  <c r="X415" i="7"/>
  <c r="X412" i="7"/>
  <c r="X402" i="7"/>
  <c r="X399" i="7"/>
  <c r="X396" i="7"/>
  <c r="X386" i="7"/>
  <c r="X383" i="7"/>
  <c r="X380" i="7"/>
  <c r="X369" i="7"/>
  <c r="X368" i="7"/>
  <c r="X367" i="7"/>
  <c r="X366" i="7"/>
  <c r="X364" i="7"/>
  <c r="X339" i="7"/>
  <c r="X337" i="7"/>
  <c r="X336" i="7"/>
  <c r="X335" i="7"/>
  <c r="X334" i="7"/>
  <c r="X332" i="7"/>
  <c r="X307" i="7"/>
  <c r="X305" i="7"/>
  <c r="X304" i="7"/>
  <c r="X303" i="7"/>
  <c r="X302" i="7"/>
  <c r="X300" i="7"/>
  <c r="X275" i="7"/>
  <c r="X273" i="7"/>
  <c r="X272" i="7"/>
  <c r="X271" i="7"/>
  <c r="X270" i="7"/>
  <c r="X268" i="7"/>
  <c r="X246" i="7"/>
  <c r="X243" i="7"/>
  <c r="X238" i="7"/>
  <c r="X235" i="7"/>
  <c r="X230" i="7"/>
  <c r="X227" i="7"/>
  <c r="X222" i="7"/>
  <c r="X219" i="7"/>
  <c r="X214" i="7"/>
  <c r="X211" i="7"/>
  <c r="X206" i="7"/>
  <c r="X203" i="7"/>
  <c r="X198" i="7"/>
  <c r="X195" i="7"/>
  <c r="X190" i="7"/>
  <c r="X187" i="7"/>
  <c r="X182" i="7"/>
  <c r="X179" i="7"/>
  <c r="X174" i="7"/>
  <c r="X171" i="7"/>
  <c r="BX218" i="7"/>
  <c r="X464" i="7"/>
  <c r="X456" i="7"/>
  <c r="X448" i="7"/>
  <c r="X440" i="7"/>
  <c r="X432" i="7"/>
  <c r="X424" i="7"/>
  <c r="X422" i="7"/>
  <c r="X419" i="7"/>
  <c r="X416" i="7"/>
  <c r="X406" i="7"/>
  <c r="X403" i="7"/>
  <c r="X400" i="7"/>
  <c r="X390" i="7"/>
  <c r="X387" i="7"/>
  <c r="X384" i="7"/>
  <c r="X374" i="7"/>
  <c r="X371" i="7"/>
  <c r="X363" i="7"/>
  <c r="X361" i="7"/>
  <c r="X360" i="7"/>
  <c r="X359" i="7"/>
  <c r="X358" i="7"/>
  <c r="X356" i="7"/>
  <c r="X331" i="7"/>
  <c r="X329" i="7"/>
  <c r="X328" i="7"/>
  <c r="X327" i="7"/>
  <c r="X326" i="7"/>
  <c r="X324" i="7"/>
  <c r="BX202" i="7"/>
  <c r="X470" i="7"/>
  <c r="X462" i="7"/>
  <c r="X454" i="7"/>
  <c r="X446" i="7"/>
  <c r="X438" i="7"/>
  <c r="X430" i="7"/>
  <c r="X423" i="7"/>
  <c r="X420" i="7"/>
  <c r="X410" i="7"/>
  <c r="X407" i="7"/>
  <c r="X404" i="7"/>
  <c r="X394" i="7"/>
  <c r="X391" i="7"/>
  <c r="X388" i="7"/>
  <c r="X378" i="7"/>
  <c r="X375" i="7"/>
  <c r="X372" i="7"/>
  <c r="X355" i="7"/>
  <c r="X353" i="7"/>
  <c r="X352" i="7"/>
  <c r="X351" i="7"/>
  <c r="X350" i="7"/>
  <c r="X348" i="7"/>
  <c r="X323" i="7"/>
  <c r="X321" i="7"/>
  <c r="X320" i="7"/>
  <c r="X319" i="7"/>
  <c r="X318" i="7"/>
  <c r="X316" i="7"/>
  <c r="X291" i="7"/>
  <c r="X289" i="7"/>
  <c r="X288" i="7"/>
  <c r="X287" i="7"/>
  <c r="X286" i="7"/>
  <c r="X284" i="7"/>
  <c r="X259" i="7"/>
  <c r="X257" i="7"/>
  <c r="X256" i="7"/>
  <c r="X255" i="7"/>
  <c r="X254" i="7"/>
  <c r="X252" i="7"/>
  <c r="X247" i="7"/>
  <c r="X242" i="7"/>
  <c r="X239" i="7"/>
  <c r="X234" i="7"/>
  <c r="X231" i="7"/>
  <c r="X226" i="7"/>
  <c r="X223" i="7"/>
  <c r="X218" i="7"/>
  <c r="X215" i="7"/>
  <c r="X210" i="7"/>
  <c r="X207" i="7"/>
  <c r="X202" i="7"/>
  <c r="X199" i="7"/>
  <c r="X194" i="7"/>
  <c r="X191" i="7"/>
  <c r="X186" i="7"/>
  <c r="X183" i="7"/>
  <c r="X178" i="7"/>
  <c r="X175" i="7"/>
  <c r="X347" i="7"/>
  <c r="X345" i="7"/>
  <c r="X343" i="7"/>
  <c r="X342" i="7"/>
  <c r="X340" i="7"/>
  <c r="X315" i="7"/>
  <c r="X313" i="7"/>
  <c r="X312" i="7"/>
  <c r="X311" i="7"/>
  <c r="X310" i="7"/>
  <c r="X308" i="7"/>
  <c r="X283" i="7"/>
  <c r="X281" i="7"/>
  <c r="X280" i="7"/>
  <c r="X279" i="7"/>
  <c r="X278" i="7"/>
  <c r="X276" i="7"/>
  <c r="X251" i="7"/>
  <c r="X241" i="7"/>
  <c r="X236" i="7"/>
  <c r="X233" i="7"/>
  <c r="X228" i="7"/>
  <c r="X225" i="7"/>
  <c r="X217" i="7"/>
  <c r="X212" i="7"/>
  <c r="X209" i="7"/>
  <c r="X204" i="7"/>
  <c r="X201" i="7"/>
  <c r="X193" i="7"/>
  <c r="X188" i="7"/>
  <c r="X185" i="7"/>
  <c r="X180" i="7"/>
  <c r="X172" i="7"/>
  <c r="X170" i="7"/>
  <c r="X168" i="7"/>
  <c r="X166" i="7"/>
  <c r="X164" i="7"/>
  <c r="X162" i="7"/>
  <c r="X160" i="7"/>
  <c r="X158" i="7"/>
  <c r="X156" i="7"/>
  <c r="X154" i="7"/>
  <c r="X152" i="7"/>
  <c r="X150" i="7"/>
  <c r="X148" i="7"/>
  <c r="X146" i="7"/>
  <c r="X144" i="7"/>
  <c r="X142" i="7"/>
  <c r="X140" i="7"/>
  <c r="X138" i="7"/>
  <c r="X136" i="7"/>
  <c r="X134" i="7"/>
  <c r="X132" i="7"/>
  <c r="X130" i="7"/>
  <c r="X128" i="7"/>
  <c r="X126" i="7"/>
  <c r="X124" i="7"/>
  <c r="X122" i="7"/>
  <c r="X468" i="7"/>
  <c r="X460" i="7"/>
  <c r="X452" i="7"/>
  <c r="X444" i="7"/>
  <c r="X436" i="7"/>
  <c r="X428" i="7"/>
  <c r="X414" i="7"/>
  <c r="X411" i="7"/>
  <c r="X408" i="7"/>
  <c r="X398" i="7"/>
  <c r="X395" i="7"/>
  <c r="X392" i="7"/>
  <c r="X382" i="7"/>
  <c r="X379" i="7"/>
  <c r="X376" i="7"/>
  <c r="X344" i="7"/>
  <c r="X249" i="7"/>
  <c r="X244" i="7"/>
  <c r="X220" i="7"/>
  <c r="X196" i="7"/>
  <c r="X177" i="7"/>
  <c r="X292" i="7"/>
  <c r="X260" i="7"/>
  <c r="X299" i="7"/>
  <c r="X267" i="7"/>
  <c r="X296" i="7"/>
  <c r="X295" i="7"/>
  <c r="X264" i="7"/>
  <c r="X263" i="7"/>
  <c r="X248" i="7"/>
  <c r="X240" i="7"/>
  <c r="X232" i="7"/>
  <c r="X224" i="7"/>
  <c r="X216" i="7"/>
  <c r="X208" i="7"/>
  <c r="X200" i="7"/>
  <c r="X192" i="7"/>
  <c r="X184" i="7"/>
  <c r="X176" i="7"/>
  <c r="X169" i="7"/>
  <c r="X161" i="7"/>
  <c r="X153" i="7"/>
  <c r="X145" i="7"/>
  <c r="X137" i="7"/>
  <c r="X129" i="7"/>
  <c r="X119" i="7"/>
  <c r="X115" i="7"/>
  <c r="X111" i="7"/>
  <c r="X107" i="7"/>
  <c r="X103" i="7"/>
  <c r="X99" i="7"/>
  <c r="X95" i="7"/>
  <c r="X91" i="7"/>
  <c r="X87" i="7"/>
  <c r="X83" i="7"/>
  <c r="X79" i="7"/>
  <c r="X75" i="7"/>
  <c r="X71" i="7"/>
  <c r="X67" i="7"/>
  <c r="X63" i="7"/>
  <c r="X59" i="7"/>
  <c r="X55" i="7"/>
  <c r="X51" i="7"/>
  <c r="X47" i="7"/>
  <c r="X43" i="7"/>
  <c r="X39" i="7"/>
  <c r="X35" i="7"/>
  <c r="X31" i="7"/>
  <c r="X27" i="7"/>
  <c r="X23" i="7"/>
  <c r="X19" i="7"/>
  <c r="X15" i="7"/>
  <c r="X11" i="7"/>
  <c r="X167" i="7"/>
  <c r="X159" i="7"/>
  <c r="X151" i="7"/>
  <c r="X143" i="7"/>
  <c r="X135" i="7"/>
  <c r="X127" i="7"/>
  <c r="X118" i="7"/>
  <c r="CJ469" i="7"/>
  <c r="CJ467" i="7"/>
  <c r="CJ465" i="7"/>
  <c r="CJ466" i="7"/>
  <c r="CJ464" i="7"/>
  <c r="CJ463" i="7"/>
  <c r="CJ460" i="7"/>
  <c r="CJ470" i="7"/>
  <c r="CJ468" i="7"/>
  <c r="CJ461" i="7"/>
  <c r="CJ458" i="7"/>
  <c r="CJ455" i="7"/>
  <c r="CJ450" i="7"/>
  <c r="CJ447" i="7"/>
  <c r="CJ442" i="7"/>
  <c r="CJ459" i="7"/>
  <c r="CJ448" i="7"/>
  <c r="CJ446" i="7"/>
  <c r="CJ445" i="7"/>
  <c r="CJ444" i="7"/>
  <c r="CJ443" i="7"/>
  <c r="CJ441" i="7"/>
  <c r="CJ439" i="7"/>
  <c r="CJ434" i="7"/>
  <c r="CJ431" i="7"/>
  <c r="CJ429" i="7"/>
  <c r="CJ427" i="7"/>
  <c r="CJ425" i="7"/>
  <c r="CJ423" i="7"/>
  <c r="CJ421" i="7"/>
  <c r="CJ419" i="7"/>
  <c r="CJ417" i="7"/>
  <c r="CJ457" i="7"/>
  <c r="CJ454" i="7"/>
  <c r="CJ452" i="7"/>
  <c r="CJ440" i="7"/>
  <c r="CJ438" i="7"/>
  <c r="CJ437" i="7"/>
  <c r="CJ436" i="7"/>
  <c r="CJ435" i="7"/>
  <c r="CJ433" i="7"/>
  <c r="CJ430" i="7"/>
  <c r="CJ422" i="7"/>
  <c r="CJ428" i="7"/>
  <c r="CJ426" i="7"/>
  <c r="CJ424" i="7"/>
  <c r="CJ415" i="7"/>
  <c r="CJ410" i="7"/>
  <c r="CJ407" i="7"/>
  <c r="CJ462" i="7"/>
  <c r="CJ453" i="7"/>
  <c r="CJ432" i="7"/>
  <c r="CJ449" i="7"/>
  <c r="CJ418" i="7"/>
  <c r="CJ416" i="7"/>
  <c r="CJ414" i="7"/>
  <c r="CJ413" i="7"/>
  <c r="CJ412" i="7"/>
  <c r="CJ411" i="7"/>
  <c r="CJ409" i="7"/>
  <c r="CJ403" i="7"/>
  <c r="CJ400" i="7"/>
  <c r="CJ396" i="7"/>
  <c r="CJ394" i="7"/>
  <c r="CJ392" i="7"/>
  <c r="CJ390" i="7"/>
  <c r="CJ388" i="7"/>
  <c r="CJ386" i="7"/>
  <c r="CJ384" i="7"/>
  <c r="CJ382" i="7"/>
  <c r="CJ380" i="7"/>
  <c r="CJ378" i="7"/>
  <c r="CJ376" i="7"/>
  <c r="CJ374" i="7"/>
  <c r="CJ372" i="7"/>
  <c r="CJ370" i="7"/>
  <c r="CJ368" i="7"/>
  <c r="CJ366" i="7"/>
  <c r="CJ364" i="7"/>
  <c r="CJ408" i="7"/>
  <c r="CJ406" i="7"/>
  <c r="CJ405" i="7"/>
  <c r="CJ404" i="7"/>
  <c r="CJ402" i="7"/>
  <c r="CJ397" i="7"/>
  <c r="CJ393" i="7"/>
  <c r="CJ389" i="7"/>
  <c r="CJ385" i="7"/>
  <c r="CJ381" i="7"/>
  <c r="CJ377" i="7"/>
  <c r="CJ369" i="7"/>
  <c r="CJ456" i="7"/>
  <c r="CJ420" i="7"/>
  <c r="CJ399" i="7"/>
  <c r="CJ395" i="7"/>
  <c r="CJ391" i="7"/>
  <c r="CJ387" i="7"/>
  <c r="CJ383" i="7"/>
  <c r="CJ373" i="7"/>
  <c r="CJ365" i="7"/>
  <c r="CJ362" i="7"/>
  <c r="CJ360" i="7"/>
  <c r="CJ358" i="7"/>
  <c r="CJ356" i="7"/>
  <c r="CJ354" i="7"/>
  <c r="CJ352" i="7"/>
  <c r="CJ350" i="7"/>
  <c r="CJ348" i="7"/>
  <c r="CJ346" i="7"/>
  <c r="CJ344" i="7"/>
  <c r="CJ342" i="7"/>
  <c r="CJ340" i="7"/>
  <c r="CJ338" i="7"/>
  <c r="CJ336" i="7"/>
  <c r="CJ334" i="7"/>
  <c r="CJ332" i="7"/>
  <c r="CJ330" i="7"/>
  <c r="CJ328" i="7"/>
  <c r="CJ326" i="7"/>
  <c r="CJ324" i="7"/>
  <c r="CJ322" i="7"/>
  <c r="CJ320" i="7"/>
  <c r="CJ318" i="7"/>
  <c r="CJ316" i="7"/>
  <c r="CJ314" i="7"/>
  <c r="CJ312" i="7"/>
  <c r="CJ310" i="7"/>
  <c r="CJ308" i="7"/>
  <c r="CJ306" i="7"/>
  <c r="CJ304" i="7"/>
  <c r="CJ302" i="7"/>
  <c r="CJ451" i="7"/>
  <c r="CJ401" i="7"/>
  <c r="CJ355" i="7"/>
  <c r="CJ347" i="7"/>
  <c r="CJ339" i="7"/>
  <c r="CJ331" i="7"/>
  <c r="CJ323" i="7"/>
  <c r="CJ315" i="7"/>
  <c r="CJ307" i="7"/>
  <c r="CJ398" i="7"/>
  <c r="CJ379" i="7"/>
  <c r="CJ363" i="7"/>
  <c r="CJ353" i="7"/>
  <c r="CJ351" i="7"/>
  <c r="CJ349" i="7"/>
  <c r="CJ321" i="7"/>
  <c r="CJ319" i="7"/>
  <c r="CJ317" i="7"/>
  <c r="CJ303" i="7"/>
  <c r="CJ301" i="7"/>
  <c r="CJ299" i="7"/>
  <c r="CJ297" i="7"/>
  <c r="CJ295" i="7"/>
  <c r="CJ293" i="7"/>
  <c r="CJ291" i="7"/>
  <c r="CJ289" i="7"/>
  <c r="CJ287" i="7"/>
  <c r="CJ285" i="7"/>
  <c r="CJ283" i="7"/>
  <c r="CJ281" i="7"/>
  <c r="CJ279" i="7"/>
  <c r="CJ277" i="7"/>
  <c r="CJ275" i="7"/>
  <c r="CJ273" i="7"/>
  <c r="CJ271" i="7"/>
  <c r="CJ269" i="7"/>
  <c r="CJ267" i="7"/>
  <c r="CJ337" i="7"/>
  <c r="CJ335" i="7"/>
  <c r="CJ333" i="7"/>
  <c r="CJ300" i="7"/>
  <c r="CJ298" i="7"/>
  <c r="CJ296" i="7"/>
  <c r="CJ294" i="7"/>
  <c r="CJ292" i="7"/>
  <c r="CJ290" i="7"/>
  <c r="CJ288" i="7"/>
  <c r="CJ286" i="7"/>
  <c r="CJ284" i="7"/>
  <c r="CJ282" i="7"/>
  <c r="CJ280" i="7"/>
  <c r="CJ278" i="7"/>
  <c r="CJ276" i="7"/>
  <c r="CJ274" i="7"/>
  <c r="CJ272" i="7"/>
  <c r="CJ270" i="7"/>
  <c r="CJ268" i="7"/>
  <c r="CJ266" i="7"/>
  <c r="CJ264" i="7"/>
  <c r="CJ262" i="7"/>
  <c r="CJ260" i="7"/>
  <c r="CJ258" i="7"/>
  <c r="CJ256" i="7"/>
  <c r="CJ254" i="7"/>
  <c r="CJ252" i="7"/>
  <c r="CJ250" i="7"/>
  <c r="CJ248" i="7"/>
  <c r="CJ246" i="7"/>
  <c r="CJ244" i="7"/>
  <c r="CJ242" i="7"/>
  <c r="CJ240" i="7"/>
  <c r="CJ238" i="7"/>
  <c r="CJ345" i="7"/>
  <c r="CJ343" i="7"/>
  <c r="CJ341" i="7"/>
  <c r="CJ305" i="7"/>
  <c r="CJ261" i="7"/>
  <c r="CJ253" i="7"/>
  <c r="CJ245" i="7"/>
  <c r="CJ237" i="7"/>
  <c r="CJ375" i="7"/>
  <c r="CJ371" i="7"/>
  <c r="CJ313" i="7"/>
  <c r="CJ311" i="7"/>
  <c r="CJ309" i="7"/>
  <c r="CJ265" i="7"/>
  <c r="CJ257" i="7"/>
  <c r="CJ249" i="7"/>
  <c r="CJ241" i="7"/>
  <c r="CJ329" i="7"/>
  <c r="CJ325" i="7"/>
  <c r="CJ263" i="7"/>
  <c r="CJ247" i="7"/>
  <c r="CJ235" i="7"/>
  <c r="CJ231" i="7"/>
  <c r="CJ227" i="7"/>
  <c r="CJ223" i="7"/>
  <c r="CJ219" i="7"/>
  <c r="CJ327" i="7"/>
  <c r="CJ255" i="7"/>
  <c r="CJ239" i="7"/>
  <c r="CJ233" i="7"/>
  <c r="CJ229" i="7"/>
  <c r="CJ225" i="7"/>
  <c r="CJ221" i="7"/>
  <c r="CJ217" i="7"/>
  <c r="CJ234" i="7"/>
  <c r="CJ226" i="7"/>
  <c r="CJ218" i="7"/>
  <c r="CJ367" i="7"/>
  <c r="CJ359" i="7"/>
  <c r="CJ251" i="7"/>
  <c r="CJ230" i="7"/>
  <c r="CJ222" i="7"/>
  <c r="CJ357" i="7"/>
  <c r="CJ232" i="7"/>
  <c r="CJ216" i="7"/>
  <c r="AJ469" i="7"/>
  <c r="AJ465" i="7"/>
  <c r="AJ461" i="7"/>
  <c r="AJ457" i="7"/>
  <c r="AJ453" i="7"/>
  <c r="AJ449" i="7"/>
  <c r="AJ445" i="7"/>
  <c r="AJ441" i="7"/>
  <c r="AJ437" i="7"/>
  <c r="AJ433" i="7"/>
  <c r="AJ429" i="7"/>
  <c r="AJ425" i="7"/>
  <c r="CJ243" i="7"/>
  <c r="CJ224" i="7"/>
  <c r="AJ467" i="7"/>
  <c r="AJ463" i="7"/>
  <c r="AJ459" i="7"/>
  <c r="AJ455" i="7"/>
  <c r="AJ451" i="7"/>
  <c r="AJ447" i="7"/>
  <c r="AJ443" i="7"/>
  <c r="AJ439" i="7"/>
  <c r="AJ435" i="7"/>
  <c r="AJ431" i="7"/>
  <c r="AJ427" i="7"/>
  <c r="AJ423" i="7"/>
  <c r="AJ419" i="7"/>
  <c r="AJ415" i="7"/>
  <c r="AJ411" i="7"/>
  <c r="AJ407" i="7"/>
  <c r="AJ403" i="7"/>
  <c r="AJ399" i="7"/>
  <c r="AJ395" i="7"/>
  <c r="AJ391" i="7"/>
  <c r="AJ387" i="7"/>
  <c r="AJ383" i="7"/>
  <c r="AJ379" i="7"/>
  <c r="AJ375" i="7"/>
  <c r="AJ371" i="7"/>
  <c r="AJ367" i="7"/>
  <c r="AJ364" i="7"/>
  <c r="AJ359" i="7"/>
  <c r="AJ356" i="7"/>
  <c r="AJ351" i="7"/>
  <c r="M351" i="7" s="1"/>
  <c r="AJ348" i="7"/>
  <c r="AJ343" i="7"/>
  <c r="AJ340" i="7"/>
  <c r="AJ335" i="7"/>
  <c r="AJ332" i="7"/>
  <c r="AJ327" i="7"/>
  <c r="AJ324" i="7"/>
  <c r="AJ319" i="7"/>
  <c r="AJ316" i="7"/>
  <c r="AJ311" i="7"/>
  <c r="AJ308" i="7"/>
  <c r="AJ303" i="7"/>
  <c r="AJ300" i="7"/>
  <c r="AJ295" i="7"/>
  <c r="AJ292" i="7"/>
  <c r="AJ287" i="7"/>
  <c r="M287" i="7" s="1"/>
  <c r="AJ284" i="7"/>
  <c r="AJ279" i="7"/>
  <c r="AJ276" i="7"/>
  <c r="AJ271" i="7"/>
  <c r="AJ268" i="7"/>
  <c r="AJ263" i="7"/>
  <c r="AJ260" i="7"/>
  <c r="AJ255" i="7"/>
  <c r="M255" i="7" s="1"/>
  <c r="AJ252" i="7"/>
  <c r="CJ259" i="7"/>
  <c r="CJ236" i="7"/>
  <c r="CJ220" i="7"/>
  <c r="AJ468" i="7"/>
  <c r="AJ460" i="7"/>
  <c r="AJ452" i="7"/>
  <c r="AJ444" i="7"/>
  <c r="AJ436" i="7"/>
  <c r="AJ428" i="7"/>
  <c r="AJ422" i="7"/>
  <c r="AJ412" i="7"/>
  <c r="AJ409" i="7"/>
  <c r="AJ406" i="7"/>
  <c r="AJ396" i="7"/>
  <c r="AJ393" i="7"/>
  <c r="AJ390" i="7"/>
  <c r="AJ380" i="7"/>
  <c r="AJ377" i="7"/>
  <c r="AJ374" i="7"/>
  <c r="AJ349" i="7"/>
  <c r="AJ347" i="7"/>
  <c r="AJ346" i="7"/>
  <c r="AJ345" i="7"/>
  <c r="AJ344" i="7"/>
  <c r="AJ342" i="7"/>
  <c r="AJ317" i="7"/>
  <c r="AJ315" i="7"/>
  <c r="AJ314" i="7"/>
  <c r="AJ313" i="7"/>
  <c r="AJ312" i="7"/>
  <c r="AJ310" i="7"/>
  <c r="AJ285" i="7"/>
  <c r="AJ283" i="7"/>
  <c r="AJ282" i="7"/>
  <c r="AJ281" i="7"/>
  <c r="AJ280" i="7"/>
  <c r="AJ278" i="7"/>
  <c r="AJ253" i="7"/>
  <c r="AJ251" i="7"/>
  <c r="AJ250" i="7"/>
  <c r="AJ248" i="7"/>
  <c r="AJ245" i="7"/>
  <c r="AJ240" i="7"/>
  <c r="AJ237" i="7"/>
  <c r="AJ232" i="7"/>
  <c r="AJ229" i="7"/>
  <c r="AJ224" i="7"/>
  <c r="AJ221" i="7"/>
  <c r="AJ216" i="7"/>
  <c r="AJ213" i="7"/>
  <c r="AJ208" i="7"/>
  <c r="AJ205" i="7"/>
  <c r="AJ200" i="7"/>
  <c r="AJ197" i="7"/>
  <c r="AJ192" i="7"/>
  <c r="M192" i="7" s="1"/>
  <c r="AJ189" i="7"/>
  <c r="AJ184" i="7"/>
  <c r="AJ181" i="7"/>
  <c r="AJ176" i="7"/>
  <c r="M176" i="7" s="1"/>
  <c r="AJ173" i="7"/>
  <c r="CJ228" i="7"/>
  <c r="AJ466" i="7"/>
  <c r="AJ458" i="7"/>
  <c r="AJ450" i="7"/>
  <c r="AJ442" i="7"/>
  <c r="AJ434" i="7"/>
  <c r="AJ426" i="7"/>
  <c r="AJ416" i="7"/>
  <c r="AJ413" i="7"/>
  <c r="AJ410" i="7"/>
  <c r="AJ400" i="7"/>
  <c r="AJ397" i="7"/>
  <c r="AJ394" i="7"/>
  <c r="AJ384" i="7"/>
  <c r="AJ381" i="7"/>
  <c r="AJ378" i="7"/>
  <c r="AJ370" i="7"/>
  <c r="AJ369" i="7"/>
  <c r="AJ368" i="7"/>
  <c r="AJ366" i="7"/>
  <c r="AJ341" i="7"/>
  <c r="AJ339" i="7"/>
  <c r="AJ338" i="7"/>
  <c r="AJ337" i="7"/>
  <c r="AJ336" i="7"/>
  <c r="AJ334" i="7"/>
  <c r="AJ309" i="7"/>
  <c r="AJ307" i="7"/>
  <c r="AJ306" i="7"/>
  <c r="AJ305" i="7"/>
  <c r="AJ304" i="7"/>
  <c r="AJ302" i="7"/>
  <c r="AJ464" i="7"/>
  <c r="AJ456" i="7"/>
  <c r="AJ448" i="7"/>
  <c r="AJ440" i="7"/>
  <c r="AJ432" i="7"/>
  <c r="AJ424" i="7"/>
  <c r="AJ420" i="7"/>
  <c r="AJ417" i="7"/>
  <c r="AJ414" i="7"/>
  <c r="AJ404" i="7"/>
  <c r="AJ401" i="7"/>
  <c r="AJ398" i="7"/>
  <c r="AJ388" i="7"/>
  <c r="AJ385" i="7"/>
  <c r="AJ382" i="7"/>
  <c r="AJ372" i="7"/>
  <c r="AJ365" i="7"/>
  <c r="AJ363" i="7"/>
  <c r="AJ362" i="7"/>
  <c r="AJ361" i="7"/>
  <c r="AJ360" i="7"/>
  <c r="AJ358" i="7"/>
  <c r="AJ333" i="7"/>
  <c r="AJ331" i="7"/>
  <c r="AJ330" i="7"/>
  <c r="AJ329" i="7"/>
  <c r="AJ328" i="7"/>
  <c r="AJ326" i="7"/>
  <c r="AJ301" i="7"/>
  <c r="AJ299" i="7"/>
  <c r="AJ298" i="7"/>
  <c r="AJ297" i="7"/>
  <c r="AJ296" i="7"/>
  <c r="AJ294" i="7"/>
  <c r="AJ269" i="7"/>
  <c r="AJ267" i="7"/>
  <c r="AJ266" i="7"/>
  <c r="AJ265" i="7"/>
  <c r="AJ264" i="7"/>
  <c r="AJ262" i="7"/>
  <c r="AJ249" i="7"/>
  <c r="AJ244" i="7"/>
  <c r="AJ241" i="7"/>
  <c r="AJ236" i="7"/>
  <c r="AJ233" i="7"/>
  <c r="AJ228" i="7"/>
  <c r="AJ225" i="7"/>
  <c r="AJ220" i="7"/>
  <c r="AJ217" i="7"/>
  <c r="AJ212" i="7"/>
  <c r="AJ209" i="7"/>
  <c r="AJ204" i="7"/>
  <c r="AJ201" i="7"/>
  <c r="AJ196" i="7"/>
  <c r="AJ193" i="7"/>
  <c r="AJ188" i="7"/>
  <c r="AJ185" i="7"/>
  <c r="AJ180" i="7"/>
  <c r="AJ177" i="7"/>
  <c r="AJ172" i="7"/>
  <c r="AJ357" i="7"/>
  <c r="AJ355" i="7"/>
  <c r="AJ354" i="7"/>
  <c r="AJ353" i="7"/>
  <c r="AJ352" i="7"/>
  <c r="AJ350" i="7"/>
  <c r="AJ325" i="7"/>
  <c r="AJ322" i="7"/>
  <c r="AJ321" i="7"/>
  <c r="AJ320" i="7"/>
  <c r="AJ293" i="7"/>
  <c r="AJ291" i="7"/>
  <c r="AJ290" i="7"/>
  <c r="AJ289" i="7"/>
  <c r="AJ288" i="7"/>
  <c r="AJ259" i="7"/>
  <c r="AJ258" i="7"/>
  <c r="AJ257" i="7"/>
  <c r="AJ256" i="7"/>
  <c r="AJ243" i="7"/>
  <c r="AJ238" i="7"/>
  <c r="AJ227" i="7"/>
  <c r="AJ219" i="7"/>
  <c r="AJ206" i="7"/>
  <c r="AJ203" i="7"/>
  <c r="AJ198" i="7"/>
  <c r="AJ195" i="7"/>
  <c r="AJ190" i="7"/>
  <c r="AJ187" i="7"/>
  <c r="AJ182" i="7"/>
  <c r="AJ179" i="7"/>
  <c r="AJ174" i="7"/>
  <c r="AJ171" i="7"/>
  <c r="AJ170" i="7"/>
  <c r="AJ168" i="7"/>
  <c r="AJ166" i="7"/>
  <c r="AJ164" i="7"/>
  <c r="AJ162" i="7"/>
  <c r="AJ160" i="7"/>
  <c r="AJ158" i="7"/>
  <c r="AJ156" i="7"/>
  <c r="AJ154" i="7"/>
  <c r="AJ152" i="7"/>
  <c r="AJ150" i="7"/>
  <c r="AJ148" i="7"/>
  <c r="AJ146" i="7"/>
  <c r="AJ144" i="7"/>
  <c r="AJ142" i="7"/>
  <c r="AJ140" i="7"/>
  <c r="AJ138" i="7"/>
  <c r="AJ136" i="7"/>
  <c r="AJ134" i="7"/>
  <c r="AJ132" i="7"/>
  <c r="AJ130" i="7"/>
  <c r="AJ128" i="7"/>
  <c r="AJ126" i="7"/>
  <c r="AJ124" i="7"/>
  <c r="AJ122" i="7"/>
  <c r="CJ361" i="7"/>
  <c r="AJ470" i="7"/>
  <c r="AJ462" i="7"/>
  <c r="AJ454" i="7"/>
  <c r="AJ446" i="7"/>
  <c r="AJ438" i="7"/>
  <c r="AJ430" i="7"/>
  <c r="AJ421" i="7"/>
  <c r="AJ418" i="7"/>
  <c r="AJ408" i="7"/>
  <c r="AJ405" i="7"/>
  <c r="AJ402" i="7"/>
  <c r="AJ392" i="7"/>
  <c r="AJ389" i="7"/>
  <c r="AJ386" i="7"/>
  <c r="AJ376" i="7"/>
  <c r="AJ373" i="7"/>
  <c r="AJ323" i="7"/>
  <c r="AJ318" i="7"/>
  <c r="AJ286" i="7"/>
  <c r="AJ261" i="7"/>
  <c r="AJ254" i="7"/>
  <c r="AJ246" i="7"/>
  <c r="AJ235" i="7"/>
  <c r="AJ230" i="7"/>
  <c r="AJ222" i="7"/>
  <c r="AJ214" i="7"/>
  <c r="AJ211" i="7"/>
  <c r="AJ270" i="7"/>
  <c r="AJ277" i="7"/>
  <c r="AJ274" i="7"/>
  <c r="AJ273" i="7"/>
  <c r="AJ242" i="7"/>
  <c r="AJ234" i="7"/>
  <c r="AJ226" i="7"/>
  <c r="AJ218" i="7"/>
  <c r="AJ210" i="7"/>
  <c r="AJ202" i="7"/>
  <c r="AJ194" i="7"/>
  <c r="AJ186" i="7"/>
  <c r="AJ178" i="7"/>
  <c r="AJ163" i="7"/>
  <c r="AJ155" i="7"/>
  <c r="AJ147" i="7"/>
  <c r="AJ139" i="7"/>
  <c r="AJ131" i="7"/>
  <c r="AJ123" i="7"/>
  <c r="AJ121" i="7"/>
  <c r="AJ117" i="7"/>
  <c r="AJ113" i="7"/>
  <c r="AJ109" i="7"/>
  <c r="AJ105" i="7"/>
  <c r="AJ101" i="7"/>
  <c r="AJ97" i="7"/>
  <c r="AJ93" i="7"/>
  <c r="AJ89" i="7"/>
  <c r="AJ85" i="7"/>
  <c r="AJ81" i="7"/>
  <c r="AJ77" i="7"/>
  <c r="AJ73" i="7"/>
  <c r="AJ69" i="7"/>
  <c r="AJ65" i="7"/>
  <c r="AJ61" i="7"/>
  <c r="AJ57" i="7"/>
  <c r="AJ53" i="7"/>
  <c r="AJ49" i="7"/>
  <c r="AJ45" i="7"/>
  <c r="AJ41" i="7"/>
  <c r="AJ37" i="7"/>
  <c r="AJ33" i="7"/>
  <c r="AJ29" i="7"/>
  <c r="AJ25" i="7"/>
  <c r="AJ21" i="7"/>
  <c r="AJ17" i="7"/>
  <c r="AJ13" i="7"/>
  <c r="AJ169" i="7"/>
  <c r="AJ161" i="7"/>
  <c r="AJ153" i="7"/>
  <c r="AJ145" i="7"/>
  <c r="AJ137" i="7"/>
  <c r="AJ129" i="7"/>
  <c r="AJ120" i="7"/>
  <c r="CN469" i="7"/>
  <c r="CN467" i="7"/>
  <c r="CN465" i="7"/>
  <c r="CN464" i="7"/>
  <c r="CN461" i="7"/>
  <c r="CN459" i="7"/>
  <c r="CN456" i="7"/>
  <c r="CN453" i="7"/>
  <c r="CN448" i="7"/>
  <c r="CN445" i="7"/>
  <c r="CN466" i="7"/>
  <c r="CN457" i="7"/>
  <c r="CN454" i="7"/>
  <c r="CN452" i="7"/>
  <c r="CN451" i="7"/>
  <c r="CN450" i="7"/>
  <c r="CN449" i="7"/>
  <c r="CN447" i="7"/>
  <c r="CN468" i="7"/>
  <c r="CN463" i="7"/>
  <c r="CN455" i="7"/>
  <c r="CN440" i="7"/>
  <c r="CN437" i="7"/>
  <c r="CN432" i="7"/>
  <c r="CN429" i="7"/>
  <c r="CN427" i="7"/>
  <c r="CN425" i="7"/>
  <c r="CN423" i="7"/>
  <c r="CN421" i="7"/>
  <c r="CN419" i="7"/>
  <c r="CN417" i="7"/>
  <c r="CN460" i="7"/>
  <c r="CN446" i="7"/>
  <c r="CN444" i="7"/>
  <c r="CN442" i="7"/>
  <c r="CN470" i="7"/>
  <c r="CN458" i="7"/>
  <c r="CN428" i="7"/>
  <c r="CN420" i="7"/>
  <c r="CN443" i="7"/>
  <c r="CN433" i="7"/>
  <c r="CN462" i="7"/>
  <c r="CN439" i="7"/>
  <c r="CN436" i="7"/>
  <c r="CN435" i="7"/>
  <c r="CN434" i="7"/>
  <c r="CN430" i="7"/>
  <c r="CN416" i="7"/>
  <c r="CN413" i="7"/>
  <c r="CN408" i="7"/>
  <c r="CN405" i="7"/>
  <c r="CN438" i="7"/>
  <c r="CN401" i="7"/>
  <c r="CN398" i="7"/>
  <c r="CN396" i="7"/>
  <c r="CN394" i="7"/>
  <c r="CN392" i="7"/>
  <c r="CN390" i="7"/>
  <c r="CN388" i="7"/>
  <c r="CN386" i="7"/>
  <c r="CN384" i="7"/>
  <c r="CN382" i="7"/>
  <c r="CN380" i="7"/>
  <c r="CN378" i="7"/>
  <c r="CN376" i="7"/>
  <c r="CN374" i="7"/>
  <c r="CN372" i="7"/>
  <c r="CN370" i="7"/>
  <c r="CN368" i="7"/>
  <c r="CN366" i="7"/>
  <c r="CN364" i="7"/>
  <c r="CN441" i="7"/>
  <c r="CN431" i="7"/>
  <c r="CN422" i="7"/>
  <c r="CN415" i="7"/>
  <c r="CN403" i="7"/>
  <c r="CN400" i="7"/>
  <c r="CN418" i="7"/>
  <c r="CN414" i="7"/>
  <c r="CN412" i="7"/>
  <c r="CN410" i="7"/>
  <c r="CN402" i="7"/>
  <c r="CN395" i="7"/>
  <c r="CN391" i="7"/>
  <c r="CN387" i="7"/>
  <c r="CN383" i="7"/>
  <c r="CN375" i="7"/>
  <c r="CN426" i="7"/>
  <c r="CN424" i="7"/>
  <c r="CN411" i="7"/>
  <c r="CN409" i="7"/>
  <c r="CN407" i="7"/>
  <c r="CN397" i="7"/>
  <c r="CN393" i="7"/>
  <c r="CN389" i="7"/>
  <c r="CN385" i="7"/>
  <c r="CN381" i="7"/>
  <c r="CN379" i="7"/>
  <c r="CN371" i="7"/>
  <c r="CN363" i="7"/>
  <c r="CN362" i="7"/>
  <c r="CN360" i="7"/>
  <c r="CN358" i="7"/>
  <c r="CN356" i="7"/>
  <c r="CN354" i="7"/>
  <c r="CN352" i="7"/>
  <c r="CN350" i="7"/>
  <c r="CN348" i="7"/>
  <c r="CN346" i="7"/>
  <c r="CN344" i="7"/>
  <c r="CN342" i="7"/>
  <c r="CN340" i="7"/>
  <c r="CN338" i="7"/>
  <c r="CN336" i="7"/>
  <c r="CN334" i="7"/>
  <c r="CN332" i="7"/>
  <c r="CN330" i="7"/>
  <c r="CN328" i="7"/>
  <c r="CN326" i="7"/>
  <c r="CN324" i="7"/>
  <c r="CN322" i="7"/>
  <c r="CN320" i="7"/>
  <c r="CN318" i="7"/>
  <c r="CN316" i="7"/>
  <c r="CN314" i="7"/>
  <c r="CN312" i="7"/>
  <c r="CN310" i="7"/>
  <c r="CN308" i="7"/>
  <c r="CN306" i="7"/>
  <c r="CN304" i="7"/>
  <c r="CN302" i="7"/>
  <c r="CN367" i="7"/>
  <c r="CN365" i="7"/>
  <c r="CN361" i="7"/>
  <c r="CN353" i="7"/>
  <c r="CN345" i="7"/>
  <c r="CN337" i="7"/>
  <c r="CN329" i="7"/>
  <c r="CN321" i="7"/>
  <c r="CN313" i="7"/>
  <c r="CN399" i="7"/>
  <c r="CN373" i="7"/>
  <c r="CN369" i="7"/>
  <c r="CN335" i="7"/>
  <c r="CN333" i="7"/>
  <c r="CN331" i="7"/>
  <c r="CN301" i="7"/>
  <c r="CN299" i="7"/>
  <c r="CN297" i="7"/>
  <c r="CN295" i="7"/>
  <c r="CN293" i="7"/>
  <c r="CN291" i="7"/>
  <c r="CN289" i="7"/>
  <c r="CN287" i="7"/>
  <c r="CN285" i="7"/>
  <c r="CN283" i="7"/>
  <c r="CN281" i="7"/>
  <c r="CN279" i="7"/>
  <c r="CN277" i="7"/>
  <c r="CN275" i="7"/>
  <c r="CN273" i="7"/>
  <c r="CN271" i="7"/>
  <c r="CN269" i="7"/>
  <c r="CN267" i="7"/>
  <c r="CN406" i="7"/>
  <c r="CN377" i="7"/>
  <c r="CN351" i="7"/>
  <c r="CN349" i="7"/>
  <c r="CN347" i="7"/>
  <c r="CN319" i="7"/>
  <c r="CN317" i="7"/>
  <c r="CN315" i="7"/>
  <c r="CN305" i="7"/>
  <c r="CN300" i="7"/>
  <c r="CN298" i="7"/>
  <c r="CN296" i="7"/>
  <c r="CN294" i="7"/>
  <c r="CN292" i="7"/>
  <c r="CN290" i="7"/>
  <c r="CN288" i="7"/>
  <c r="CN286" i="7"/>
  <c r="CN284" i="7"/>
  <c r="CN282" i="7"/>
  <c r="CN280" i="7"/>
  <c r="CN278" i="7"/>
  <c r="CN276" i="7"/>
  <c r="CN274" i="7"/>
  <c r="CN272" i="7"/>
  <c r="CN270" i="7"/>
  <c r="CN268" i="7"/>
  <c r="CN266" i="7"/>
  <c r="CN264" i="7"/>
  <c r="CN262" i="7"/>
  <c r="CN260" i="7"/>
  <c r="CN258" i="7"/>
  <c r="CN256" i="7"/>
  <c r="CN254" i="7"/>
  <c r="CN252" i="7"/>
  <c r="CN250" i="7"/>
  <c r="CN248" i="7"/>
  <c r="CN246" i="7"/>
  <c r="CN244" i="7"/>
  <c r="CN242" i="7"/>
  <c r="CN240" i="7"/>
  <c r="CN238" i="7"/>
  <c r="CN327" i="7"/>
  <c r="CN325" i="7"/>
  <c r="CN323" i="7"/>
  <c r="CN303" i="7"/>
  <c r="CN259" i="7"/>
  <c r="CN251" i="7"/>
  <c r="CN243" i="7"/>
  <c r="CN359" i="7"/>
  <c r="CN357" i="7"/>
  <c r="CN355" i="7"/>
  <c r="CN263" i="7"/>
  <c r="CN255" i="7"/>
  <c r="CN247" i="7"/>
  <c r="CN239" i="7"/>
  <c r="CN404" i="7"/>
  <c r="CN309" i="7"/>
  <c r="CN261" i="7"/>
  <c r="CN245" i="7"/>
  <c r="CN233" i="7"/>
  <c r="CN229" i="7"/>
  <c r="CN225" i="7"/>
  <c r="CN221" i="7"/>
  <c r="CN217" i="7"/>
  <c r="CN213" i="7"/>
  <c r="CN209" i="7"/>
  <c r="CN205" i="7"/>
  <c r="CN201" i="7"/>
  <c r="CN311" i="7"/>
  <c r="CN307" i="7"/>
  <c r="CN253" i="7"/>
  <c r="CN237" i="7"/>
  <c r="CN235" i="7"/>
  <c r="CN231" i="7"/>
  <c r="CN227" i="7"/>
  <c r="CN223" i="7"/>
  <c r="CN219" i="7"/>
  <c r="CN215" i="7"/>
  <c r="CN211" i="7"/>
  <c r="CN207" i="7"/>
  <c r="CN203" i="7"/>
  <c r="CN339" i="7"/>
  <c r="CN249" i="7"/>
  <c r="CN232" i="7"/>
  <c r="CN224" i="7"/>
  <c r="CN216" i="7"/>
  <c r="CN208" i="7"/>
  <c r="CN176" i="7"/>
  <c r="CN343" i="7"/>
  <c r="CN265" i="7"/>
  <c r="CN236" i="7"/>
  <c r="CN228" i="7"/>
  <c r="CN220" i="7"/>
  <c r="CN212" i="7"/>
  <c r="CN204" i="7"/>
  <c r="CN341" i="7"/>
  <c r="CN257" i="7"/>
  <c r="CN230" i="7"/>
  <c r="CN214" i="7"/>
  <c r="AN467" i="7"/>
  <c r="AN463" i="7"/>
  <c r="AN459" i="7"/>
  <c r="AN455" i="7"/>
  <c r="AN451" i="7"/>
  <c r="AN447" i="7"/>
  <c r="AN443" i="7"/>
  <c r="AN439" i="7"/>
  <c r="AN435" i="7"/>
  <c r="AN431" i="7"/>
  <c r="AN427" i="7"/>
  <c r="AN423" i="7"/>
  <c r="CN222" i="7"/>
  <c r="CN206" i="7"/>
  <c r="AN469" i="7"/>
  <c r="AN465" i="7"/>
  <c r="AN461" i="7"/>
  <c r="AN457" i="7"/>
  <c r="AN453" i="7"/>
  <c r="AN449" i="7"/>
  <c r="AN445" i="7"/>
  <c r="AN441" i="7"/>
  <c r="AN437" i="7"/>
  <c r="AN433" i="7"/>
  <c r="AN429" i="7"/>
  <c r="AN425" i="7"/>
  <c r="AN421" i="7"/>
  <c r="AN417" i="7"/>
  <c r="AN413" i="7"/>
  <c r="AN409" i="7"/>
  <c r="AN405" i="7"/>
  <c r="AN401" i="7"/>
  <c r="AN397" i="7"/>
  <c r="AN393" i="7"/>
  <c r="AN389" i="7"/>
  <c r="AN385" i="7"/>
  <c r="AN381" i="7"/>
  <c r="AN377" i="7"/>
  <c r="AN373" i="7"/>
  <c r="AN370" i="7"/>
  <c r="AN365" i="7"/>
  <c r="AN362" i="7"/>
  <c r="AN357" i="7"/>
  <c r="AN354" i="7"/>
  <c r="AN349" i="7"/>
  <c r="AN346" i="7"/>
  <c r="AN341" i="7"/>
  <c r="AN338" i="7"/>
  <c r="AN333" i="7"/>
  <c r="AN330" i="7"/>
  <c r="AN325" i="7"/>
  <c r="AN322" i="7"/>
  <c r="AN317" i="7"/>
  <c r="AN314" i="7"/>
  <c r="AN309" i="7"/>
  <c r="AN306" i="7"/>
  <c r="AN301" i="7"/>
  <c r="AN298" i="7"/>
  <c r="AN293" i="7"/>
  <c r="AN290" i="7"/>
  <c r="AN285" i="7"/>
  <c r="AN282" i="7"/>
  <c r="AN277" i="7"/>
  <c r="AN274" i="7"/>
  <c r="AN269" i="7"/>
  <c r="AN266" i="7"/>
  <c r="AN261" i="7"/>
  <c r="AN258" i="7"/>
  <c r="AN253" i="7"/>
  <c r="AN250" i="7"/>
  <c r="CN241" i="7"/>
  <c r="CN234" i="7"/>
  <c r="CN218" i="7"/>
  <c r="CN202" i="7"/>
  <c r="CN226" i="7"/>
  <c r="AN466" i="7"/>
  <c r="AN458" i="7"/>
  <c r="AN450" i="7"/>
  <c r="AN442" i="7"/>
  <c r="AN434" i="7"/>
  <c r="AN426" i="7"/>
  <c r="AN420" i="7"/>
  <c r="AN410" i="7"/>
  <c r="AN407" i="7"/>
  <c r="AN404" i="7"/>
  <c r="AN394" i="7"/>
  <c r="AN391" i="7"/>
  <c r="AN388" i="7"/>
  <c r="AN378" i="7"/>
  <c r="AN375" i="7"/>
  <c r="AN372" i="7"/>
  <c r="AN363" i="7"/>
  <c r="AN361" i="7"/>
  <c r="AN360" i="7"/>
  <c r="AN359" i="7"/>
  <c r="AN358" i="7"/>
  <c r="AN356" i="7"/>
  <c r="AN331" i="7"/>
  <c r="AN329" i="7"/>
  <c r="AN328" i="7"/>
  <c r="AN327" i="7"/>
  <c r="AN326" i="7"/>
  <c r="AN324" i="7"/>
  <c r="AN299" i="7"/>
  <c r="AN297" i="7"/>
  <c r="AN296" i="7"/>
  <c r="AN295" i="7"/>
  <c r="AN294" i="7"/>
  <c r="AN292" i="7"/>
  <c r="AN267" i="7"/>
  <c r="AN265" i="7"/>
  <c r="AN264" i="7"/>
  <c r="AN263" i="7"/>
  <c r="AN262" i="7"/>
  <c r="AN260" i="7"/>
  <c r="AN246" i="7"/>
  <c r="AN243" i="7"/>
  <c r="AN238" i="7"/>
  <c r="AN235" i="7"/>
  <c r="AN230" i="7"/>
  <c r="AN227" i="7"/>
  <c r="AN222" i="7"/>
  <c r="AN219" i="7"/>
  <c r="AN214" i="7"/>
  <c r="AN211" i="7"/>
  <c r="AN206" i="7"/>
  <c r="AN203" i="7"/>
  <c r="AN198" i="7"/>
  <c r="AN195" i="7"/>
  <c r="AN190" i="7"/>
  <c r="AN187" i="7"/>
  <c r="AN182" i="7"/>
  <c r="AN179" i="7"/>
  <c r="AN174" i="7"/>
  <c r="AN171" i="7"/>
  <c r="CN210" i="7"/>
  <c r="AN464" i="7"/>
  <c r="AN456" i="7"/>
  <c r="AN448" i="7"/>
  <c r="AN440" i="7"/>
  <c r="AN432" i="7"/>
  <c r="AN424" i="7"/>
  <c r="AN414" i="7"/>
  <c r="AN411" i="7"/>
  <c r="AN408" i="7"/>
  <c r="AN398" i="7"/>
  <c r="AN395" i="7"/>
  <c r="AN392" i="7"/>
  <c r="AN382" i="7"/>
  <c r="AN379" i="7"/>
  <c r="AN376" i="7"/>
  <c r="AN355" i="7"/>
  <c r="AN353" i="7"/>
  <c r="AN352" i="7"/>
  <c r="AN351" i="7"/>
  <c r="AN350" i="7"/>
  <c r="AN348" i="7"/>
  <c r="AN323" i="7"/>
  <c r="AN321" i="7"/>
  <c r="AN320" i="7"/>
  <c r="AN319" i="7"/>
  <c r="AN318" i="7"/>
  <c r="AN316" i="7"/>
  <c r="AN470" i="7"/>
  <c r="AN462" i="7"/>
  <c r="AN454" i="7"/>
  <c r="AN446" i="7"/>
  <c r="AN438" i="7"/>
  <c r="AN430" i="7"/>
  <c r="AN418" i="7"/>
  <c r="AN415" i="7"/>
  <c r="AN412" i="7"/>
  <c r="AN402" i="7"/>
  <c r="AN399" i="7"/>
  <c r="AN396" i="7"/>
  <c r="AN386" i="7"/>
  <c r="AN383" i="7"/>
  <c r="AN380" i="7"/>
  <c r="AN347" i="7"/>
  <c r="AN345" i="7"/>
  <c r="AN344" i="7"/>
  <c r="AN343" i="7"/>
  <c r="AN342" i="7"/>
  <c r="AN340" i="7"/>
  <c r="AN315" i="7"/>
  <c r="AN313" i="7"/>
  <c r="AN312" i="7"/>
  <c r="AN311" i="7"/>
  <c r="AN310" i="7"/>
  <c r="AN308" i="7"/>
  <c r="AN283" i="7"/>
  <c r="AN281" i="7"/>
  <c r="AN280" i="7"/>
  <c r="AN279" i="7"/>
  <c r="AN278" i="7"/>
  <c r="AN276" i="7"/>
  <c r="AN251" i="7"/>
  <c r="AN247" i="7"/>
  <c r="AN242" i="7"/>
  <c r="AN239" i="7"/>
  <c r="AN234" i="7"/>
  <c r="AN231" i="7"/>
  <c r="AN226" i="7"/>
  <c r="AN223" i="7"/>
  <c r="AN218" i="7"/>
  <c r="AN215" i="7"/>
  <c r="AN210" i="7"/>
  <c r="AN207" i="7"/>
  <c r="AN202" i="7"/>
  <c r="AN199" i="7"/>
  <c r="AN194" i="7"/>
  <c r="AN191" i="7"/>
  <c r="AN186" i="7"/>
  <c r="AN183" i="7"/>
  <c r="AN178" i="7"/>
  <c r="AN175" i="7"/>
  <c r="AN339" i="7"/>
  <c r="AN337" i="7"/>
  <c r="AN336" i="7"/>
  <c r="AN335" i="7"/>
  <c r="AN334" i="7"/>
  <c r="AN332" i="7"/>
  <c r="AN307" i="7"/>
  <c r="AN303" i="7"/>
  <c r="AN302" i="7"/>
  <c r="AN275" i="7"/>
  <c r="AN272" i="7"/>
  <c r="AN270" i="7"/>
  <c r="AN268" i="7"/>
  <c r="AN249" i="7"/>
  <c r="AN244" i="7"/>
  <c r="AN241" i="7"/>
  <c r="AN236" i="7"/>
  <c r="AN233" i="7"/>
  <c r="AN228" i="7"/>
  <c r="AN220" i="7"/>
  <c r="AN212" i="7"/>
  <c r="AN209" i="7"/>
  <c r="AN204" i="7"/>
  <c r="AN201" i="7"/>
  <c r="AN196" i="7"/>
  <c r="AN193" i="7"/>
  <c r="AN188" i="7"/>
  <c r="AN185" i="7"/>
  <c r="AN180" i="7"/>
  <c r="AN172" i="7"/>
  <c r="AN170" i="7"/>
  <c r="AN168" i="7"/>
  <c r="AN166" i="7"/>
  <c r="AN164" i="7"/>
  <c r="AN162" i="7"/>
  <c r="AN160" i="7"/>
  <c r="AN158" i="7"/>
  <c r="AN156" i="7"/>
  <c r="AN154" i="7"/>
  <c r="AN152" i="7"/>
  <c r="AN150" i="7"/>
  <c r="AN148" i="7"/>
  <c r="AN146" i="7"/>
  <c r="AN144" i="7"/>
  <c r="AN142" i="7"/>
  <c r="AN140" i="7"/>
  <c r="AN138" i="7"/>
  <c r="AN136" i="7"/>
  <c r="AN134" i="7"/>
  <c r="AN132" i="7"/>
  <c r="AN130" i="7"/>
  <c r="AN128" i="7"/>
  <c r="AN126" i="7"/>
  <c r="AN124" i="7"/>
  <c r="AN122" i="7"/>
  <c r="AN468" i="7"/>
  <c r="AN460" i="7"/>
  <c r="AN452" i="7"/>
  <c r="AN444" i="7"/>
  <c r="AN436" i="7"/>
  <c r="AN428" i="7"/>
  <c r="AN422" i="7"/>
  <c r="AN419" i="7"/>
  <c r="AN416" i="7"/>
  <c r="AN406" i="7"/>
  <c r="AN403" i="7"/>
  <c r="AN400" i="7"/>
  <c r="AN390" i="7"/>
  <c r="AN387" i="7"/>
  <c r="AN384" i="7"/>
  <c r="AN374" i="7"/>
  <c r="AN371" i="7"/>
  <c r="AN369" i="7"/>
  <c r="AN368" i="7"/>
  <c r="AN367" i="7"/>
  <c r="AN366" i="7"/>
  <c r="AN364" i="7"/>
  <c r="AN305" i="7"/>
  <c r="AN304" i="7"/>
  <c r="AN300" i="7"/>
  <c r="AN273" i="7"/>
  <c r="AN271" i="7"/>
  <c r="AN225" i="7"/>
  <c r="AN217" i="7"/>
  <c r="AN177" i="7"/>
  <c r="AN284" i="7"/>
  <c r="AN252" i="7"/>
  <c r="AN291" i="7"/>
  <c r="AN259" i="7"/>
  <c r="AN288" i="7"/>
  <c r="AN287" i="7"/>
  <c r="AN256" i="7"/>
  <c r="AN255" i="7"/>
  <c r="AN248" i="7"/>
  <c r="AN240" i="7"/>
  <c r="AN232" i="7"/>
  <c r="AN224" i="7"/>
  <c r="AN216" i="7"/>
  <c r="AN208" i="7"/>
  <c r="AN200" i="7"/>
  <c r="AN192" i="7"/>
  <c r="AN184" i="7"/>
  <c r="AN176" i="7"/>
  <c r="AN169" i="7"/>
  <c r="AN161" i="7"/>
  <c r="AN153" i="7"/>
  <c r="AN145" i="7"/>
  <c r="AN137" i="7"/>
  <c r="AN129" i="7"/>
  <c r="AN119" i="7"/>
  <c r="AN115" i="7"/>
  <c r="AN111" i="7"/>
  <c r="AN107" i="7"/>
  <c r="AN103" i="7"/>
  <c r="AN99" i="7"/>
  <c r="AN95" i="7"/>
  <c r="AN91" i="7"/>
  <c r="AN87" i="7"/>
  <c r="AN83" i="7"/>
  <c r="AN79" i="7"/>
  <c r="AN75" i="7"/>
  <c r="AN71" i="7"/>
  <c r="AN67" i="7"/>
  <c r="AN63" i="7"/>
  <c r="AN59" i="7"/>
  <c r="AN55" i="7"/>
  <c r="AN51" i="7"/>
  <c r="AN47" i="7"/>
  <c r="AN43" i="7"/>
  <c r="AN39" i="7"/>
  <c r="AN35" i="7"/>
  <c r="AN31" i="7"/>
  <c r="AN27" i="7"/>
  <c r="AN23" i="7"/>
  <c r="AN19" i="7"/>
  <c r="AN15" i="7"/>
  <c r="AN11" i="7"/>
  <c r="AN167" i="7"/>
  <c r="AN159" i="7"/>
  <c r="AN151" i="7"/>
  <c r="AN143" i="7"/>
  <c r="AN135" i="7"/>
  <c r="AN127" i="7"/>
  <c r="AN118" i="7"/>
  <c r="CZ469" i="7"/>
  <c r="CZ467" i="7"/>
  <c r="CZ465" i="7"/>
  <c r="CZ466" i="7"/>
  <c r="CZ463" i="7"/>
  <c r="CZ460" i="7"/>
  <c r="CZ464" i="7"/>
  <c r="CZ461" i="7"/>
  <c r="CZ458" i="7"/>
  <c r="CZ459" i="7"/>
  <c r="CZ457" i="7"/>
  <c r="CZ456" i="7"/>
  <c r="CZ455" i="7"/>
  <c r="CZ450" i="7"/>
  <c r="CZ447" i="7"/>
  <c r="CZ442" i="7"/>
  <c r="CZ470" i="7"/>
  <c r="CZ439" i="7"/>
  <c r="CZ434" i="7"/>
  <c r="CZ431" i="7"/>
  <c r="CZ429" i="7"/>
  <c r="CZ427" i="7"/>
  <c r="CZ425" i="7"/>
  <c r="CZ423" i="7"/>
  <c r="CZ421" i="7"/>
  <c r="CZ419" i="7"/>
  <c r="CZ417" i="7"/>
  <c r="CZ462" i="7"/>
  <c r="CZ454" i="7"/>
  <c r="CZ452" i="7"/>
  <c r="CZ448" i="7"/>
  <c r="CZ446" i="7"/>
  <c r="CZ444" i="7"/>
  <c r="CZ432" i="7"/>
  <c r="CZ430" i="7"/>
  <c r="CZ422" i="7"/>
  <c r="CZ468" i="7"/>
  <c r="CZ453" i="7"/>
  <c r="CZ449" i="7"/>
  <c r="CZ436" i="7"/>
  <c r="CZ420" i="7"/>
  <c r="CZ443" i="7"/>
  <c r="CZ440" i="7"/>
  <c r="CZ435" i="7"/>
  <c r="CZ433" i="7"/>
  <c r="CZ426" i="7"/>
  <c r="CZ415" i="7"/>
  <c r="CZ410" i="7"/>
  <c r="CZ407" i="7"/>
  <c r="CZ451" i="7"/>
  <c r="CZ445" i="7"/>
  <c r="CZ438" i="7"/>
  <c r="CZ437" i="7"/>
  <c r="CZ441" i="7"/>
  <c r="CZ408" i="7"/>
  <c r="CZ406" i="7"/>
  <c r="CZ405" i="7"/>
  <c r="CZ404" i="7"/>
  <c r="CZ403" i="7"/>
  <c r="CZ400" i="7"/>
  <c r="CZ396" i="7"/>
  <c r="CZ394" i="7"/>
  <c r="CZ392" i="7"/>
  <c r="CZ390" i="7"/>
  <c r="CZ388" i="7"/>
  <c r="CZ386" i="7"/>
  <c r="CZ384" i="7"/>
  <c r="CZ382" i="7"/>
  <c r="CZ380" i="7"/>
  <c r="CZ378" i="7"/>
  <c r="CZ376" i="7"/>
  <c r="CZ374" i="7"/>
  <c r="CZ372" i="7"/>
  <c r="CZ370" i="7"/>
  <c r="CZ368" i="7"/>
  <c r="CZ366" i="7"/>
  <c r="CZ364" i="7"/>
  <c r="CZ362" i="7"/>
  <c r="CZ418" i="7"/>
  <c r="CZ402" i="7"/>
  <c r="CZ424" i="7"/>
  <c r="CZ399" i="7"/>
  <c r="CZ397" i="7"/>
  <c r="CZ393" i="7"/>
  <c r="CZ389" i="7"/>
  <c r="CZ385" i="7"/>
  <c r="CZ381" i="7"/>
  <c r="CZ377" i="7"/>
  <c r="CZ369" i="7"/>
  <c r="CZ395" i="7"/>
  <c r="CZ391" i="7"/>
  <c r="CZ387" i="7"/>
  <c r="CZ383" i="7"/>
  <c r="CZ373" i="7"/>
  <c r="CZ365" i="7"/>
  <c r="CZ360" i="7"/>
  <c r="CZ358" i="7"/>
  <c r="CZ356" i="7"/>
  <c r="CZ354" i="7"/>
  <c r="CZ352" i="7"/>
  <c r="CZ350" i="7"/>
  <c r="CZ348" i="7"/>
  <c r="CZ346" i="7"/>
  <c r="CZ344" i="7"/>
  <c r="CZ342" i="7"/>
  <c r="CZ340" i="7"/>
  <c r="CZ338" i="7"/>
  <c r="CZ336" i="7"/>
  <c r="CZ334" i="7"/>
  <c r="CZ332" i="7"/>
  <c r="CZ330" i="7"/>
  <c r="CZ328" i="7"/>
  <c r="CZ326" i="7"/>
  <c r="CZ324" i="7"/>
  <c r="CZ322" i="7"/>
  <c r="CZ320" i="7"/>
  <c r="CZ318" i="7"/>
  <c r="CZ316" i="7"/>
  <c r="CZ314" i="7"/>
  <c r="CZ312" i="7"/>
  <c r="CZ310" i="7"/>
  <c r="CZ308" i="7"/>
  <c r="CZ306" i="7"/>
  <c r="CZ304" i="7"/>
  <c r="CZ302" i="7"/>
  <c r="CZ413" i="7"/>
  <c r="CZ411" i="7"/>
  <c r="CZ409" i="7"/>
  <c r="CZ401" i="7"/>
  <c r="CZ398" i="7"/>
  <c r="CZ371" i="7"/>
  <c r="CZ355" i="7"/>
  <c r="CZ347" i="7"/>
  <c r="CZ339" i="7"/>
  <c r="CZ331" i="7"/>
  <c r="CZ323" i="7"/>
  <c r="CZ315" i="7"/>
  <c r="CZ307" i="7"/>
  <c r="CZ414" i="7"/>
  <c r="CZ375" i="7"/>
  <c r="CZ367" i="7"/>
  <c r="CZ345" i="7"/>
  <c r="CZ343" i="7"/>
  <c r="CZ341" i="7"/>
  <c r="CZ313" i="7"/>
  <c r="CZ311" i="7"/>
  <c r="CZ309" i="7"/>
  <c r="CZ303" i="7"/>
  <c r="CZ301" i="7"/>
  <c r="CZ299" i="7"/>
  <c r="CZ297" i="7"/>
  <c r="CZ295" i="7"/>
  <c r="CZ293" i="7"/>
  <c r="CZ291" i="7"/>
  <c r="CZ289" i="7"/>
  <c r="CZ287" i="7"/>
  <c r="CZ285" i="7"/>
  <c r="CZ283" i="7"/>
  <c r="CZ281" i="7"/>
  <c r="CZ279" i="7"/>
  <c r="CZ277" i="7"/>
  <c r="CZ275" i="7"/>
  <c r="CZ273" i="7"/>
  <c r="CZ271" i="7"/>
  <c r="CZ269" i="7"/>
  <c r="CZ267" i="7"/>
  <c r="CZ379" i="7"/>
  <c r="CZ361" i="7"/>
  <c r="CZ359" i="7"/>
  <c r="CZ357" i="7"/>
  <c r="CZ329" i="7"/>
  <c r="CZ327" i="7"/>
  <c r="CZ325" i="7"/>
  <c r="CZ300" i="7"/>
  <c r="CZ298" i="7"/>
  <c r="CZ296" i="7"/>
  <c r="CZ294" i="7"/>
  <c r="CZ292" i="7"/>
  <c r="CZ290" i="7"/>
  <c r="CZ288" i="7"/>
  <c r="CZ286" i="7"/>
  <c r="CZ284" i="7"/>
  <c r="CZ282" i="7"/>
  <c r="CZ280" i="7"/>
  <c r="CZ278" i="7"/>
  <c r="CZ276" i="7"/>
  <c r="CZ274" i="7"/>
  <c r="CZ272" i="7"/>
  <c r="CZ270" i="7"/>
  <c r="CZ268" i="7"/>
  <c r="CZ266" i="7"/>
  <c r="CZ264" i="7"/>
  <c r="CZ262" i="7"/>
  <c r="CZ260" i="7"/>
  <c r="CZ258" i="7"/>
  <c r="CZ256" i="7"/>
  <c r="CZ254" i="7"/>
  <c r="CZ252" i="7"/>
  <c r="CZ250" i="7"/>
  <c r="CZ248" i="7"/>
  <c r="CZ246" i="7"/>
  <c r="CZ244" i="7"/>
  <c r="CZ242" i="7"/>
  <c r="CZ240" i="7"/>
  <c r="CZ238" i="7"/>
  <c r="CZ236" i="7"/>
  <c r="CZ337" i="7"/>
  <c r="CZ335" i="7"/>
  <c r="CZ333" i="7"/>
  <c r="CZ261" i="7"/>
  <c r="CZ253" i="7"/>
  <c r="CZ245" i="7"/>
  <c r="CZ237" i="7"/>
  <c r="CZ412" i="7"/>
  <c r="CZ363" i="7"/>
  <c r="CZ305" i="7"/>
  <c r="CZ265" i="7"/>
  <c r="CZ257" i="7"/>
  <c r="CZ249" i="7"/>
  <c r="CZ241" i="7"/>
  <c r="CZ416" i="7"/>
  <c r="CZ319" i="7"/>
  <c r="CZ255" i="7"/>
  <c r="CZ239" i="7"/>
  <c r="CZ235" i="7"/>
  <c r="CZ231" i="7"/>
  <c r="CZ227" i="7"/>
  <c r="CZ223" i="7"/>
  <c r="CZ219" i="7"/>
  <c r="CZ215" i="7"/>
  <c r="CZ211" i="7"/>
  <c r="CZ207" i="7"/>
  <c r="CZ203" i="7"/>
  <c r="CZ199" i="7"/>
  <c r="CZ195" i="7"/>
  <c r="CZ191" i="7"/>
  <c r="CZ187" i="7"/>
  <c r="CZ184" i="7"/>
  <c r="CZ179" i="7"/>
  <c r="CZ176" i="7"/>
  <c r="CZ171" i="7"/>
  <c r="CZ168" i="7"/>
  <c r="CZ163" i="7"/>
  <c r="CZ160" i="7"/>
  <c r="CZ155" i="7"/>
  <c r="CZ152" i="7"/>
  <c r="CZ321" i="7"/>
  <c r="CZ317" i="7"/>
  <c r="CZ263" i="7"/>
  <c r="CZ247" i="7"/>
  <c r="CZ233" i="7"/>
  <c r="CZ229" i="7"/>
  <c r="CZ225" i="7"/>
  <c r="CZ221" i="7"/>
  <c r="CZ217" i="7"/>
  <c r="CZ213" i="7"/>
  <c r="CZ209" i="7"/>
  <c r="CZ205" i="7"/>
  <c r="CZ201" i="7"/>
  <c r="CZ197" i="7"/>
  <c r="CZ193" i="7"/>
  <c r="CZ189" i="7"/>
  <c r="CZ188" i="7"/>
  <c r="CZ183" i="7"/>
  <c r="CZ180" i="7"/>
  <c r="CZ175" i="7"/>
  <c r="CZ172" i="7"/>
  <c r="CZ167" i="7"/>
  <c r="CZ164" i="7"/>
  <c r="CZ159" i="7"/>
  <c r="CZ156" i="7"/>
  <c r="CZ151" i="7"/>
  <c r="CZ349" i="7"/>
  <c r="CZ259" i="7"/>
  <c r="CZ234" i="7"/>
  <c r="CZ226" i="7"/>
  <c r="CZ218" i="7"/>
  <c r="CZ210" i="7"/>
  <c r="CZ202" i="7"/>
  <c r="CZ194" i="7"/>
  <c r="CZ186" i="7"/>
  <c r="CZ173" i="7"/>
  <c r="CZ170" i="7"/>
  <c r="CZ157" i="7"/>
  <c r="CZ154" i="7"/>
  <c r="CZ353" i="7"/>
  <c r="CZ243" i="7"/>
  <c r="CZ230" i="7"/>
  <c r="CZ222" i="7"/>
  <c r="CZ214" i="7"/>
  <c r="CZ206" i="7"/>
  <c r="CZ198" i="7"/>
  <c r="CZ190" i="7"/>
  <c r="CZ181" i="7"/>
  <c r="CZ178" i="7"/>
  <c r="CZ165" i="7"/>
  <c r="CZ162" i="7"/>
  <c r="CZ146" i="7"/>
  <c r="CZ428" i="7"/>
  <c r="CZ224" i="7"/>
  <c r="CZ208" i="7"/>
  <c r="CZ192" i="7"/>
  <c r="CZ161" i="7"/>
  <c r="CZ158" i="7"/>
  <c r="AZ469" i="7"/>
  <c r="AZ465" i="7"/>
  <c r="AZ461" i="7"/>
  <c r="AZ457" i="7"/>
  <c r="AZ453" i="7"/>
  <c r="AZ449" i="7"/>
  <c r="AZ445" i="7"/>
  <c r="AZ441" i="7"/>
  <c r="AZ437" i="7"/>
  <c r="AZ433" i="7"/>
  <c r="AZ429" i="7"/>
  <c r="AZ425" i="7"/>
  <c r="CZ351" i="7"/>
  <c r="CZ232" i="7"/>
  <c r="CZ216" i="7"/>
  <c r="CZ200" i="7"/>
  <c r="CZ177" i="7"/>
  <c r="CZ174" i="7"/>
  <c r="AZ467" i="7"/>
  <c r="AZ463" i="7"/>
  <c r="AZ459" i="7"/>
  <c r="AZ455" i="7"/>
  <c r="AZ451" i="7"/>
  <c r="AZ447" i="7"/>
  <c r="AZ443" i="7"/>
  <c r="AZ439" i="7"/>
  <c r="AZ435" i="7"/>
  <c r="AZ431" i="7"/>
  <c r="AZ427" i="7"/>
  <c r="AZ423" i="7"/>
  <c r="AZ419" i="7"/>
  <c r="AZ415" i="7"/>
  <c r="AZ411" i="7"/>
  <c r="AZ407" i="7"/>
  <c r="AZ403" i="7"/>
  <c r="AZ399" i="7"/>
  <c r="AZ395" i="7"/>
  <c r="AZ391" i="7"/>
  <c r="AZ387" i="7"/>
  <c r="AZ383" i="7"/>
  <c r="AZ379" i="7"/>
  <c r="AZ375" i="7"/>
  <c r="AZ371" i="7"/>
  <c r="AZ367" i="7"/>
  <c r="AZ364" i="7"/>
  <c r="AZ359" i="7"/>
  <c r="AZ356" i="7"/>
  <c r="AZ351" i="7"/>
  <c r="AZ348" i="7"/>
  <c r="AZ343" i="7"/>
  <c r="AZ340" i="7"/>
  <c r="AZ335" i="7"/>
  <c r="AZ332" i="7"/>
  <c r="AZ327" i="7"/>
  <c r="AZ324" i="7"/>
  <c r="AZ319" i="7"/>
  <c r="AZ316" i="7"/>
  <c r="AZ311" i="7"/>
  <c r="AZ308" i="7"/>
  <c r="AZ303" i="7"/>
  <c r="AZ300" i="7"/>
  <c r="AZ295" i="7"/>
  <c r="AZ292" i="7"/>
  <c r="AZ287" i="7"/>
  <c r="AZ284" i="7"/>
  <c r="AZ279" i="7"/>
  <c r="AZ276" i="7"/>
  <c r="AZ271" i="7"/>
  <c r="AZ268" i="7"/>
  <c r="AZ263" i="7"/>
  <c r="AZ260" i="7"/>
  <c r="AZ255" i="7"/>
  <c r="AZ252" i="7"/>
  <c r="CZ251" i="7"/>
  <c r="CZ228" i="7"/>
  <c r="CZ212" i="7"/>
  <c r="CZ196" i="7"/>
  <c r="CZ185" i="7"/>
  <c r="CZ182" i="7"/>
  <c r="CZ153" i="7"/>
  <c r="CZ150" i="7"/>
  <c r="CZ169" i="7"/>
  <c r="AZ468" i="7"/>
  <c r="AZ460" i="7"/>
  <c r="AZ452" i="7"/>
  <c r="AZ444" i="7"/>
  <c r="AZ436" i="7"/>
  <c r="AZ428" i="7"/>
  <c r="AZ420" i="7"/>
  <c r="AZ417" i="7"/>
  <c r="AZ414" i="7"/>
  <c r="AZ404" i="7"/>
  <c r="AZ401" i="7"/>
  <c r="AZ398" i="7"/>
  <c r="AZ388" i="7"/>
  <c r="AZ385" i="7"/>
  <c r="AZ382" i="7"/>
  <c r="AZ372" i="7"/>
  <c r="AZ369" i="7"/>
  <c r="AZ368" i="7"/>
  <c r="AZ366" i="7"/>
  <c r="AZ341" i="7"/>
  <c r="AZ339" i="7"/>
  <c r="AZ338" i="7"/>
  <c r="AZ337" i="7"/>
  <c r="AZ336" i="7"/>
  <c r="AZ334" i="7"/>
  <c r="AZ309" i="7"/>
  <c r="AZ307" i="7"/>
  <c r="AZ306" i="7"/>
  <c r="AZ305" i="7"/>
  <c r="AZ304" i="7"/>
  <c r="AZ302" i="7"/>
  <c r="AZ277" i="7"/>
  <c r="AZ275" i="7"/>
  <c r="AZ274" i="7"/>
  <c r="AZ273" i="7"/>
  <c r="AZ272" i="7"/>
  <c r="AZ270" i="7"/>
  <c r="AZ248" i="7"/>
  <c r="AZ245" i="7"/>
  <c r="AZ240" i="7"/>
  <c r="AZ237" i="7"/>
  <c r="AZ232" i="7"/>
  <c r="AZ229" i="7"/>
  <c r="AZ224" i="7"/>
  <c r="AZ221" i="7"/>
  <c r="AZ216" i="7"/>
  <c r="AZ213" i="7"/>
  <c r="AZ208" i="7"/>
  <c r="AZ205" i="7"/>
  <c r="AZ200" i="7"/>
  <c r="AZ197" i="7"/>
  <c r="AZ192" i="7"/>
  <c r="AZ189" i="7"/>
  <c r="AZ184" i="7"/>
  <c r="AZ181" i="7"/>
  <c r="AZ176" i="7"/>
  <c r="AZ173" i="7"/>
  <c r="CZ220" i="7"/>
  <c r="AZ466" i="7"/>
  <c r="AZ458" i="7"/>
  <c r="AZ450" i="7"/>
  <c r="AZ442" i="7"/>
  <c r="AZ434" i="7"/>
  <c r="AZ426" i="7"/>
  <c r="AZ421" i="7"/>
  <c r="AZ418" i="7"/>
  <c r="AZ408" i="7"/>
  <c r="AZ405" i="7"/>
  <c r="AZ402" i="7"/>
  <c r="AZ392" i="7"/>
  <c r="AZ389" i="7"/>
  <c r="AZ386" i="7"/>
  <c r="AZ376" i="7"/>
  <c r="AZ373" i="7"/>
  <c r="AZ370" i="7"/>
  <c r="AZ365" i="7"/>
  <c r="AZ363" i="7"/>
  <c r="AZ362" i="7"/>
  <c r="AZ361" i="7"/>
  <c r="AZ360" i="7"/>
  <c r="AZ358" i="7"/>
  <c r="AZ333" i="7"/>
  <c r="AZ331" i="7"/>
  <c r="AZ330" i="7"/>
  <c r="AZ329" i="7"/>
  <c r="AZ328" i="7"/>
  <c r="AZ326" i="7"/>
  <c r="AZ301" i="7"/>
  <c r="AZ299" i="7"/>
  <c r="CZ204" i="7"/>
  <c r="AZ464" i="7"/>
  <c r="AZ456" i="7"/>
  <c r="AZ448" i="7"/>
  <c r="AZ440" i="7"/>
  <c r="AZ432" i="7"/>
  <c r="AZ424" i="7"/>
  <c r="AZ422" i="7"/>
  <c r="AZ412" i="7"/>
  <c r="AZ409" i="7"/>
  <c r="AZ406" i="7"/>
  <c r="AZ396" i="7"/>
  <c r="AZ393" i="7"/>
  <c r="AZ390" i="7"/>
  <c r="AZ380" i="7"/>
  <c r="AZ377" i="7"/>
  <c r="AZ374" i="7"/>
  <c r="AZ357" i="7"/>
  <c r="AZ355" i="7"/>
  <c r="AZ354" i="7"/>
  <c r="AZ353" i="7"/>
  <c r="AZ352" i="7"/>
  <c r="AZ350" i="7"/>
  <c r="AZ325" i="7"/>
  <c r="AZ323" i="7"/>
  <c r="AZ322" i="7"/>
  <c r="AZ321" i="7"/>
  <c r="AZ320" i="7"/>
  <c r="AZ318" i="7"/>
  <c r="AZ293" i="7"/>
  <c r="AZ291" i="7"/>
  <c r="AZ290" i="7"/>
  <c r="AZ289" i="7"/>
  <c r="AZ288" i="7"/>
  <c r="AZ286" i="7"/>
  <c r="AZ261" i="7"/>
  <c r="AZ259" i="7"/>
  <c r="AZ258" i="7"/>
  <c r="AZ257" i="7"/>
  <c r="AZ256" i="7"/>
  <c r="AZ254" i="7"/>
  <c r="AZ249" i="7"/>
  <c r="AZ244" i="7"/>
  <c r="AZ241" i="7"/>
  <c r="AZ236" i="7"/>
  <c r="AZ233" i="7"/>
  <c r="AZ228" i="7"/>
  <c r="AZ225" i="7"/>
  <c r="AZ220" i="7"/>
  <c r="AZ217" i="7"/>
  <c r="AZ212" i="7"/>
  <c r="AZ209" i="7"/>
  <c r="AZ204" i="7"/>
  <c r="AZ201" i="7"/>
  <c r="AZ196" i="7"/>
  <c r="AZ193" i="7"/>
  <c r="AZ188" i="7"/>
  <c r="AZ185" i="7"/>
  <c r="AZ180" i="7"/>
  <c r="AZ177" i="7"/>
  <c r="AZ172" i="7"/>
  <c r="AZ342" i="7"/>
  <c r="AZ317" i="7"/>
  <c r="AZ315" i="7"/>
  <c r="AZ310" i="7"/>
  <c r="AZ285" i="7"/>
  <c r="AZ283" i="7"/>
  <c r="AZ278" i="7"/>
  <c r="AZ253" i="7"/>
  <c r="AZ251" i="7"/>
  <c r="AZ243" i="7"/>
  <c r="AZ238" i="7"/>
  <c r="AZ219" i="7"/>
  <c r="AZ203" i="7"/>
  <c r="AZ198" i="7"/>
  <c r="AZ195" i="7"/>
  <c r="AZ190" i="7"/>
  <c r="AZ187" i="7"/>
  <c r="AZ182" i="7"/>
  <c r="AZ174" i="7"/>
  <c r="AZ170" i="7"/>
  <c r="AZ168" i="7"/>
  <c r="AZ166" i="7"/>
  <c r="AZ164" i="7"/>
  <c r="AZ162" i="7"/>
  <c r="AZ160" i="7"/>
  <c r="AZ158" i="7"/>
  <c r="AZ156" i="7"/>
  <c r="AZ154" i="7"/>
  <c r="AZ152" i="7"/>
  <c r="AZ150" i="7"/>
  <c r="AZ148" i="7"/>
  <c r="AZ146" i="7"/>
  <c r="AZ144" i="7"/>
  <c r="AZ142" i="7"/>
  <c r="AZ140" i="7"/>
  <c r="AZ138" i="7"/>
  <c r="AZ136" i="7"/>
  <c r="AZ134" i="7"/>
  <c r="AZ132" i="7"/>
  <c r="AZ130" i="7"/>
  <c r="AZ128" i="7"/>
  <c r="AZ126" i="7"/>
  <c r="AZ124" i="7"/>
  <c r="AZ122" i="7"/>
  <c r="CZ166" i="7"/>
  <c r="AZ470" i="7"/>
  <c r="AZ462" i="7"/>
  <c r="AZ454" i="7"/>
  <c r="AZ446" i="7"/>
  <c r="AZ438" i="7"/>
  <c r="AZ430" i="7"/>
  <c r="AZ416" i="7"/>
  <c r="AZ413" i="7"/>
  <c r="AZ410" i="7"/>
  <c r="AZ400" i="7"/>
  <c r="AZ397" i="7"/>
  <c r="AZ394" i="7"/>
  <c r="AZ384" i="7"/>
  <c r="AZ381" i="7"/>
  <c r="AZ378" i="7"/>
  <c r="AZ349" i="7"/>
  <c r="AZ347" i="7"/>
  <c r="AZ346" i="7"/>
  <c r="AZ345" i="7"/>
  <c r="AZ344" i="7"/>
  <c r="AZ314" i="7"/>
  <c r="AZ313" i="7"/>
  <c r="AZ312" i="7"/>
  <c r="AZ282" i="7"/>
  <c r="AZ281" i="7"/>
  <c r="AZ280" i="7"/>
  <c r="AZ250" i="7"/>
  <c r="AZ246" i="7"/>
  <c r="AZ235" i="7"/>
  <c r="AZ230" i="7"/>
  <c r="AZ227" i="7"/>
  <c r="AZ222" i="7"/>
  <c r="AZ214" i="7"/>
  <c r="AZ211" i="7"/>
  <c r="AZ206" i="7"/>
  <c r="AZ179" i="7"/>
  <c r="AZ171" i="7"/>
  <c r="AZ294" i="7"/>
  <c r="AZ262" i="7"/>
  <c r="AZ269" i="7"/>
  <c r="AZ298" i="7"/>
  <c r="AZ297" i="7"/>
  <c r="AZ266" i="7"/>
  <c r="AZ265" i="7"/>
  <c r="AZ242" i="7"/>
  <c r="AZ234" i="7"/>
  <c r="AZ226" i="7"/>
  <c r="AZ218" i="7"/>
  <c r="AZ210" i="7"/>
  <c r="AZ202" i="7"/>
  <c r="AZ194" i="7"/>
  <c r="AZ186" i="7"/>
  <c r="AZ178" i="7"/>
  <c r="AZ163" i="7"/>
  <c r="AZ155" i="7"/>
  <c r="AZ147" i="7"/>
  <c r="AZ139" i="7"/>
  <c r="AZ131" i="7"/>
  <c r="AZ123" i="7"/>
  <c r="AZ121" i="7"/>
  <c r="AZ117" i="7"/>
  <c r="AZ113" i="7"/>
  <c r="AZ109" i="7"/>
  <c r="AZ105" i="7"/>
  <c r="AZ101" i="7"/>
  <c r="AZ97" i="7"/>
  <c r="AZ93" i="7"/>
  <c r="AZ89" i="7"/>
  <c r="AZ85" i="7"/>
  <c r="AZ81" i="7"/>
  <c r="AZ77" i="7"/>
  <c r="AZ73" i="7"/>
  <c r="AZ69" i="7"/>
  <c r="AZ65" i="7"/>
  <c r="AZ61" i="7"/>
  <c r="AZ57" i="7"/>
  <c r="AZ53" i="7"/>
  <c r="AZ49" i="7"/>
  <c r="AZ45" i="7"/>
  <c r="AZ41" i="7"/>
  <c r="AZ37" i="7"/>
  <c r="AZ33" i="7"/>
  <c r="AZ29" i="7"/>
  <c r="AZ25" i="7"/>
  <c r="AZ21" i="7"/>
  <c r="AZ17" i="7"/>
  <c r="AZ13" i="7"/>
  <c r="AZ169" i="7"/>
  <c r="AZ161" i="7"/>
  <c r="AZ153" i="7"/>
  <c r="AZ145" i="7"/>
  <c r="AZ137" i="7"/>
  <c r="AZ129" i="7"/>
  <c r="AZ120" i="7"/>
  <c r="DD469" i="7"/>
  <c r="DD467" i="7"/>
  <c r="DD465" i="7"/>
  <c r="DD464" i="7"/>
  <c r="DD470" i="7"/>
  <c r="DD468" i="7"/>
  <c r="DD466" i="7"/>
  <c r="DD461" i="7"/>
  <c r="DD459" i="7"/>
  <c r="DD456" i="7"/>
  <c r="DD462" i="7"/>
  <c r="DD453" i="7"/>
  <c r="DD448" i="7"/>
  <c r="DD445" i="7"/>
  <c r="DD460" i="7"/>
  <c r="DD446" i="7"/>
  <c r="DD444" i="7"/>
  <c r="DD443" i="7"/>
  <c r="DD442" i="7"/>
  <c r="DD441" i="7"/>
  <c r="DD458" i="7"/>
  <c r="DD455" i="7"/>
  <c r="DD454" i="7"/>
  <c r="DD452" i="7"/>
  <c r="DD451" i="7"/>
  <c r="DD450" i="7"/>
  <c r="DD449" i="7"/>
  <c r="DD447" i="7"/>
  <c r="DD440" i="7"/>
  <c r="DD437" i="7"/>
  <c r="DD432" i="7"/>
  <c r="DD429" i="7"/>
  <c r="DD427" i="7"/>
  <c r="DD425" i="7"/>
  <c r="DD423" i="7"/>
  <c r="DD421" i="7"/>
  <c r="DD419" i="7"/>
  <c r="DD417" i="7"/>
  <c r="DD457" i="7"/>
  <c r="DD463" i="7"/>
  <c r="DD439" i="7"/>
  <c r="DD428" i="7"/>
  <c r="DD420" i="7"/>
  <c r="DD438" i="7"/>
  <c r="DD434" i="7"/>
  <c r="DD424" i="7"/>
  <c r="DD418" i="7"/>
  <c r="DD416" i="7"/>
  <c r="DD413" i="7"/>
  <c r="DD408" i="7"/>
  <c r="DD405" i="7"/>
  <c r="DD422" i="7"/>
  <c r="DD415" i="7"/>
  <c r="DD401" i="7"/>
  <c r="DD398" i="7"/>
  <c r="DD396" i="7"/>
  <c r="DD394" i="7"/>
  <c r="DD392" i="7"/>
  <c r="DD390" i="7"/>
  <c r="DD388" i="7"/>
  <c r="DD386" i="7"/>
  <c r="DD384" i="7"/>
  <c r="DD382" i="7"/>
  <c r="DD380" i="7"/>
  <c r="DD378" i="7"/>
  <c r="DD376" i="7"/>
  <c r="DD374" i="7"/>
  <c r="DD372" i="7"/>
  <c r="DD370" i="7"/>
  <c r="DD368" i="7"/>
  <c r="DD366" i="7"/>
  <c r="DD364" i="7"/>
  <c r="DD362" i="7"/>
  <c r="DD426" i="7"/>
  <c r="DD414" i="7"/>
  <c r="DD412" i="7"/>
  <c r="DD411" i="7"/>
  <c r="DD410" i="7"/>
  <c r="DD409" i="7"/>
  <c r="DD407" i="7"/>
  <c r="DD403" i="7"/>
  <c r="DD400" i="7"/>
  <c r="DD433" i="7"/>
  <c r="DD431" i="7"/>
  <c r="DD430" i="7"/>
  <c r="DD406" i="7"/>
  <c r="DD404" i="7"/>
  <c r="DD395" i="7"/>
  <c r="DD391" i="7"/>
  <c r="DD387" i="7"/>
  <c r="DD383" i="7"/>
  <c r="DD375" i="7"/>
  <c r="DD402" i="7"/>
  <c r="DD397" i="7"/>
  <c r="DD393" i="7"/>
  <c r="DD389" i="7"/>
  <c r="DD385" i="7"/>
  <c r="DD381" i="7"/>
  <c r="DD379" i="7"/>
  <c r="DD371" i="7"/>
  <c r="DD363" i="7"/>
  <c r="DD360" i="7"/>
  <c r="DD358" i="7"/>
  <c r="DD356" i="7"/>
  <c r="DD354" i="7"/>
  <c r="DD352" i="7"/>
  <c r="DD350" i="7"/>
  <c r="DD348" i="7"/>
  <c r="DD346" i="7"/>
  <c r="DD344" i="7"/>
  <c r="DD342" i="7"/>
  <c r="DD340" i="7"/>
  <c r="DD338" i="7"/>
  <c r="DD336" i="7"/>
  <c r="DD334" i="7"/>
  <c r="DD332" i="7"/>
  <c r="DD330" i="7"/>
  <c r="DD328" i="7"/>
  <c r="DD326" i="7"/>
  <c r="DD324" i="7"/>
  <c r="DD322" i="7"/>
  <c r="DD320" i="7"/>
  <c r="DD318" i="7"/>
  <c r="DD316" i="7"/>
  <c r="DD314" i="7"/>
  <c r="DD312" i="7"/>
  <c r="DD310" i="7"/>
  <c r="DD308" i="7"/>
  <c r="DD306" i="7"/>
  <c r="DD304" i="7"/>
  <c r="DD302" i="7"/>
  <c r="DD399" i="7"/>
  <c r="DD435" i="7"/>
  <c r="DD377" i="7"/>
  <c r="DD369" i="7"/>
  <c r="DD361" i="7"/>
  <c r="DD353" i="7"/>
  <c r="DD345" i="7"/>
  <c r="DD337" i="7"/>
  <c r="DD329" i="7"/>
  <c r="DD321" i="7"/>
  <c r="DD313" i="7"/>
  <c r="DD305" i="7"/>
  <c r="DD436" i="7"/>
  <c r="DD359" i="7"/>
  <c r="DD357" i="7"/>
  <c r="DD355" i="7"/>
  <c r="DD327" i="7"/>
  <c r="DD325" i="7"/>
  <c r="DD323" i="7"/>
  <c r="DD301" i="7"/>
  <c r="DD299" i="7"/>
  <c r="DD297" i="7"/>
  <c r="DD295" i="7"/>
  <c r="DD293" i="7"/>
  <c r="DD291" i="7"/>
  <c r="DD289" i="7"/>
  <c r="DD287" i="7"/>
  <c r="DD285" i="7"/>
  <c r="DD283" i="7"/>
  <c r="DD281" i="7"/>
  <c r="DD279" i="7"/>
  <c r="DD277" i="7"/>
  <c r="DD275" i="7"/>
  <c r="DD273" i="7"/>
  <c r="DD271" i="7"/>
  <c r="DD269" i="7"/>
  <c r="DD267" i="7"/>
  <c r="DD343" i="7"/>
  <c r="DD341" i="7"/>
  <c r="DD339" i="7"/>
  <c r="DD311" i="7"/>
  <c r="DD309" i="7"/>
  <c r="DD307" i="7"/>
  <c r="DD300" i="7"/>
  <c r="DD298" i="7"/>
  <c r="DD296" i="7"/>
  <c r="DD294" i="7"/>
  <c r="DD292" i="7"/>
  <c r="DD290" i="7"/>
  <c r="DD288" i="7"/>
  <c r="DD286" i="7"/>
  <c r="DD284" i="7"/>
  <c r="DD282" i="7"/>
  <c r="DD280" i="7"/>
  <c r="DD278" i="7"/>
  <c r="DD276" i="7"/>
  <c r="DD274" i="7"/>
  <c r="DD272" i="7"/>
  <c r="DD270" i="7"/>
  <c r="DD268" i="7"/>
  <c r="DD266" i="7"/>
  <c r="DD264" i="7"/>
  <c r="DD262" i="7"/>
  <c r="DD260" i="7"/>
  <c r="DD258" i="7"/>
  <c r="DD256" i="7"/>
  <c r="DD254" i="7"/>
  <c r="DD252" i="7"/>
  <c r="DD250" i="7"/>
  <c r="DD248" i="7"/>
  <c r="DD246" i="7"/>
  <c r="DD244" i="7"/>
  <c r="DD365" i="7"/>
  <c r="DD319" i="7"/>
  <c r="DD317" i="7"/>
  <c r="DD315" i="7"/>
  <c r="DD259" i="7"/>
  <c r="DD251" i="7"/>
  <c r="DD243" i="7"/>
  <c r="DD351" i="7"/>
  <c r="DD349" i="7"/>
  <c r="DD347" i="7"/>
  <c r="DD303" i="7"/>
  <c r="DD263" i="7"/>
  <c r="DD255" i="7"/>
  <c r="DD247" i="7"/>
  <c r="DD373" i="7"/>
  <c r="DD253" i="7"/>
  <c r="DD225" i="7"/>
  <c r="DD221" i="7"/>
  <c r="DD217" i="7"/>
  <c r="DD213" i="7"/>
  <c r="DD209" i="7"/>
  <c r="DD205" i="7"/>
  <c r="DD201" i="7"/>
  <c r="DD197" i="7"/>
  <c r="DD193" i="7"/>
  <c r="DD189" i="7"/>
  <c r="DD185" i="7"/>
  <c r="DD182" i="7"/>
  <c r="DD177" i="7"/>
  <c r="DD174" i="7"/>
  <c r="DD169" i="7"/>
  <c r="DD166" i="7"/>
  <c r="DD161" i="7"/>
  <c r="DD158" i="7"/>
  <c r="DD153" i="7"/>
  <c r="DD150" i="7"/>
  <c r="DD145" i="7"/>
  <c r="DD261" i="7"/>
  <c r="DD245" i="7"/>
  <c r="DD223" i="7"/>
  <c r="DD219" i="7"/>
  <c r="DD215" i="7"/>
  <c r="DD211" i="7"/>
  <c r="DD207" i="7"/>
  <c r="DD203" i="7"/>
  <c r="DD199" i="7"/>
  <c r="DD195" i="7"/>
  <c r="DD191" i="7"/>
  <c r="DD186" i="7"/>
  <c r="DD181" i="7"/>
  <c r="DD178" i="7"/>
  <c r="DD173" i="7"/>
  <c r="DD170" i="7"/>
  <c r="DD165" i="7"/>
  <c r="DD162" i="7"/>
  <c r="DD157" i="7"/>
  <c r="DD154" i="7"/>
  <c r="DD149" i="7"/>
  <c r="DD146" i="7"/>
  <c r="DD333" i="7"/>
  <c r="DD224" i="7"/>
  <c r="DD216" i="7"/>
  <c r="DD208" i="7"/>
  <c r="DD200" i="7"/>
  <c r="DD192" i="7"/>
  <c r="DD187" i="7"/>
  <c r="DD184" i="7"/>
  <c r="DD171" i="7"/>
  <c r="DD168" i="7"/>
  <c r="DD155" i="7"/>
  <c r="DD152" i="7"/>
  <c r="DD143" i="7"/>
  <c r="DD139" i="7"/>
  <c r="DD135" i="7"/>
  <c r="DD131" i="7"/>
  <c r="DD127" i="7"/>
  <c r="DD123" i="7"/>
  <c r="DD119" i="7"/>
  <c r="DD115" i="7"/>
  <c r="DD111" i="7"/>
  <c r="DD107" i="7"/>
  <c r="DD103" i="7"/>
  <c r="DD99" i="7"/>
  <c r="DD95" i="7"/>
  <c r="DD257" i="7"/>
  <c r="DD220" i="7"/>
  <c r="DD212" i="7"/>
  <c r="DD204" i="7"/>
  <c r="DD196" i="7"/>
  <c r="DD179" i="7"/>
  <c r="DD176" i="7"/>
  <c r="DD163" i="7"/>
  <c r="DD160" i="7"/>
  <c r="DD147" i="7"/>
  <c r="DD141" i="7"/>
  <c r="DD137" i="7"/>
  <c r="DD133" i="7"/>
  <c r="DD129" i="7"/>
  <c r="DD125" i="7"/>
  <c r="DD121" i="7"/>
  <c r="DD117" i="7"/>
  <c r="DD113" i="7"/>
  <c r="DD109" i="7"/>
  <c r="DD105" i="7"/>
  <c r="DD101" i="7"/>
  <c r="DD97" i="7"/>
  <c r="DD367" i="7"/>
  <c r="DD249" i="7"/>
  <c r="DD222" i="7"/>
  <c r="DD206" i="7"/>
  <c r="DD190" i="7"/>
  <c r="DD175" i="7"/>
  <c r="DD172" i="7"/>
  <c r="DD142" i="7"/>
  <c r="DD134" i="7"/>
  <c r="DD126" i="7"/>
  <c r="DD118" i="7"/>
  <c r="DD110" i="7"/>
  <c r="DD102" i="7"/>
  <c r="BD467" i="7"/>
  <c r="BD463" i="7"/>
  <c r="BD459" i="7"/>
  <c r="BD455" i="7"/>
  <c r="BD451" i="7"/>
  <c r="BD447" i="7"/>
  <c r="BD443" i="7"/>
  <c r="BD439" i="7"/>
  <c r="BD435" i="7"/>
  <c r="BD431" i="7"/>
  <c r="BD427" i="7"/>
  <c r="BD423" i="7"/>
  <c r="DD335" i="7"/>
  <c r="DD214" i="7"/>
  <c r="DD198" i="7"/>
  <c r="DD188" i="7"/>
  <c r="DD159" i="7"/>
  <c r="DD156" i="7"/>
  <c r="DD138" i="7"/>
  <c r="DD130" i="7"/>
  <c r="DD122" i="7"/>
  <c r="DD114" i="7"/>
  <c r="DD106" i="7"/>
  <c r="DD98" i="7"/>
  <c r="BD469" i="7"/>
  <c r="BD465" i="7"/>
  <c r="BD461" i="7"/>
  <c r="BD457" i="7"/>
  <c r="BD453" i="7"/>
  <c r="BD449" i="7"/>
  <c r="BD445" i="7"/>
  <c r="BD441" i="7"/>
  <c r="BD437" i="7"/>
  <c r="BD433" i="7"/>
  <c r="BD429" i="7"/>
  <c r="BD425" i="7"/>
  <c r="BD421" i="7"/>
  <c r="BD417" i="7"/>
  <c r="BD413" i="7"/>
  <c r="BD409" i="7"/>
  <c r="BD405" i="7"/>
  <c r="BD401" i="7"/>
  <c r="BD397" i="7"/>
  <c r="BD393" i="7"/>
  <c r="BD389" i="7"/>
  <c r="BD385" i="7"/>
  <c r="BD381" i="7"/>
  <c r="BD377" i="7"/>
  <c r="BD373" i="7"/>
  <c r="BD365" i="7"/>
  <c r="BD362" i="7"/>
  <c r="BD357" i="7"/>
  <c r="BD354" i="7"/>
  <c r="BD349" i="7"/>
  <c r="BD346" i="7"/>
  <c r="BD341" i="7"/>
  <c r="BD338" i="7"/>
  <c r="BD333" i="7"/>
  <c r="BD330" i="7"/>
  <c r="BD325" i="7"/>
  <c r="BD322" i="7"/>
  <c r="BD317" i="7"/>
  <c r="BD314" i="7"/>
  <c r="BD309" i="7"/>
  <c r="BD306" i="7"/>
  <c r="BD301" i="7"/>
  <c r="BD298" i="7"/>
  <c r="BD293" i="7"/>
  <c r="BD290" i="7"/>
  <c r="BD285" i="7"/>
  <c r="BD282" i="7"/>
  <c r="BD277" i="7"/>
  <c r="BD274" i="7"/>
  <c r="BD269" i="7"/>
  <c r="BD266" i="7"/>
  <c r="BD261" i="7"/>
  <c r="BD258" i="7"/>
  <c r="BD253" i="7"/>
  <c r="BD250" i="7"/>
  <c r="DD226" i="7"/>
  <c r="DD210" i="7"/>
  <c r="DD194" i="7"/>
  <c r="DD167" i="7"/>
  <c r="DD164" i="7"/>
  <c r="DD144" i="7"/>
  <c r="DD136" i="7"/>
  <c r="DD128" i="7"/>
  <c r="DD120" i="7"/>
  <c r="DD112" i="7"/>
  <c r="DD104" i="7"/>
  <c r="DD96" i="7"/>
  <c r="DD331" i="7"/>
  <c r="DD218" i="7"/>
  <c r="DD132" i="7"/>
  <c r="DD100" i="7"/>
  <c r="BD466" i="7"/>
  <c r="BD458" i="7"/>
  <c r="BD450" i="7"/>
  <c r="BD442" i="7"/>
  <c r="BD434" i="7"/>
  <c r="BD426" i="7"/>
  <c r="BD418" i="7"/>
  <c r="BD415" i="7"/>
  <c r="BD412" i="7"/>
  <c r="BD402" i="7"/>
  <c r="BD399" i="7"/>
  <c r="BD396" i="7"/>
  <c r="BD386" i="7"/>
  <c r="BD383" i="7"/>
  <c r="BD380" i="7"/>
  <c r="BD370" i="7"/>
  <c r="BD355" i="7"/>
  <c r="BD353" i="7"/>
  <c r="BD352" i="7"/>
  <c r="BD351" i="7"/>
  <c r="BD350" i="7"/>
  <c r="BD348" i="7"/>
  <c r="BD323" i="7"/>
  <c r="BD321" i="7"/>
  <c r="BD320" i="7"/>
  <c r="BD319" i="7"/>
  <c r="BD318" i="7"/>
  <c r="BD316" i="7"/>
  <c r="BD291" i="7"/>
  <c r="BD289" i="7"/>
  <c r="BD288" i="7"/>
  <c r="BD287" i="7"/>
  <c r="BD286" i="7"/>
  <c r="BD284" i="7"/>
  <c r="BD259" i="7"/>
  <c r="BD257" i="7"/>
  <c r="BD256" i="7"/>
  <c r="BD255" i="7"/>
  <c r="BD254" i="7"/>
  <c r="BD252" i="7"/>
  <c r="BD246" i="7"/>
  <c r="BD243" i="7"/>
  <c r="BD238" i="7"/>
  <c r="BD235" i="7"/>
  <c r="BD230" i="7"/>
  <c r="BD227" i="7"/>
  <c r="BD222" i="7"/>
  <c r="BD219" i="7"/>
  <c r="BD214" i="7"/>
  <c r="BD211" i="7"/>
  <c r="BD206" i="7"/>
  <c r="BD203" i="7"/>
  <c r="BD198" i="7"/>
  <c r="BD195" i="7"/>
  <c r="BD190" i="7"/>
  <c r="BD187" i="7"/>
  <c r="BD182" i="7"/>
  <c r="BD179" i="7"/>
  <c r="BD174" i="7"/>
  <c r="BD171" i="7"/>
  <c r="DD202" i="7"/>
  <c r="DD148" i="7"/>
  <c r="DD124" i="7"/>
  <c r="BD464" i="7"/>
  <c r="BD456" i="7"/>
  <c r="BD448" i="7"/>
  <c r="BD440" i="7"/>
  <c r="BD432" i="7"/>
  <c r="BD424" i="7"/>
  <c r="BD422" i="7"/>
  <c r="BD419" i="7"/>
  <c r="BD416" i="7"/>
  <c r="BD406" i="7"/>
  <c r="BD403" i="7"/>
  <c r="BD400" i="7"/>
  <c r="BD390" i="7"/>
  <c r="BD387" i="7"/>
  <c r="BD384" i="7"/>
  <c r="BD374" i="7"/>
  <c r="BD371" i="7"/>
  <c r="BD347" i="7"/>
  <c r="BD345" i="7"/>
  <c r="BD344" i="7"/>
  <c r="BD343" i="7"/>
  <c r="BD342" i="7"/>
  <c r="BD340" i="7"/>
  <c r="BD315" i="7"/>
  <c r="BD313" i="7"/>
  <c r="BD312" i="7"/>
  <c r="BD311" i="7"/>
  <c r="BD310" i="7"/>
  <c r="BD308" i="7"/>
  <c r="DD265" i="7"/>
  <c r="DD180" i="7"/>
  <c r="DD151" i="7"/>
  <c r="DD116" i="7"/>
  <c r="BD470" i="7"/>
  <c r="BD462" i="7"/>
  <c r="BD454" i="7"/>
  <c r="BD446" i="7"/>
  <c r="BD438" i="7"/>
  <c r="BD430" i="7"/>
  <c r="BD420" i="7"/>
  <c r="BD410" i="7"/>
  <c r="BD407" i="7"/>
  <c r="BD404" i="7"/>
  <c r="BD394" i="7"/>
  <c r="BD391" i="7"/>
  <c r="BD388" i="7"/>
  <c r="BD378" i="7"/>
  <c r="BD375" i="7"/>
  <c r="BD372" i="7"/>
  <c r="BD369" i="7"/>
  <c r="BD368" i="7"/>
  <c r="BD367" i="7"/>
  <c r="BD366" i="7"/>
  <c r="BD364" i="7"/>
  <c r="BD339" i="7"/>
  <c r="BD337" i="7"/>
  <c r="BD336" i="7"/>
  <c r="BD335" i="7"/>
  <c r="BD334" i="7"/>
  <c r="BD332" i="7"/>
  <c r="BD307" i="7"/>
  <c r="BD305" i="7"/>
  <c r="BD304" i="7"/>
  <c r="BD303" i="7"/>
  <c r="BD302" i="7"/>
  <c r="BD300" i="7"/>
  <c r="BD275" i="7"/>
  <c r="BD273" i="7"/>
  <c r="BD272" i="7"/>
  <c r="BD271" i="7"/>
  <c r="BD270" i="7"/>
  <c r="BD268" i="7"/>
  <c r="BD247" i="7"/>
  <c r="BD242" i="7"/>
  <c r="BD239" i="7"/>
  <c r="BD234" i="7"/>
  <c r="BD231" i="7"/>
  <c r="BD226" i="7"/>
  <c r="BD223" i="7"/>
  <c r="BD218" i="7"/>
  <c r="BD215" i="7"/>
  <c r="BD210" i="7"/>
  <c r="BD207" i="7"/>
  <c r="BD202" i="7"/>
  <c r="BD199" i="7"/>
  <c r="BD194" i="7"/>
  <c r="BD191" i="7"/>
  <c r="BD186" i="7"/>
  <c r="BD183" i="7"/>
  <c r="BD178" i="7"/>
  <c r="BD175" i="7"/>
  <c r="BD356" i="7"/>
  <c r="BD331" i="7"/>
  <c r="BD329" i="7"/>
  <c r="BD328" i="7"/>
  <c r="BD327" i="7"/>
  <c r="BD326" i="7"/>
  <c r="BD324" i="7"/>
  <c r="BD297" i="7"/>
  <c r="BD292" i="7"/>
  <c r="BD267" i="7"/>
  <c r="BD264" i="7"/>
  <c r="BD263" i="7"/>
  <c r="BD262" i="7"/>
  <c r="BD228" i="7"/>
  <c r="BD225" i="7"/>
  <c r="BD217" i="7"/>
  <c r="BD212" i="7"/>
  <c r="BD209" i="7"/>
  <c r="BD204" i="7"/>
  <c r="BD177" i="7"/>
  <c r="BD170" i="7"/>
  <c r="BD168" i="7"/>
  <c r="BD166" i="7"/>
  <c r="BD164" i="7"/>
  <c r="BD162" i="7"/>
  <c r="BD160" i="7"/>
  <c r="BD158" i="7"/>
  <c r="BD156" i="7"/>
  <c r="BD154" i="7"/>
  <c r="BD152" i="7"/>
  <c r="BD150" i="7"/>
  <c r="BD148" i="7"/>
  <c r="BD146" i="7"/>
  <c r="BD144" i="7"/>
  <c r="BD142" i="7"/>
  <c r="BD140" i="7"/>
  <c r="BD138" i="7"/>
  <c r="BD136" i="7"/>
  <c r="BD134" i="7"/>
  <c r="BD132" i="7"/>
  <c r="BD130" i="7"/>
  <c r="BD128" i="7"/>
  <c r="BD126" i="7"/>
  <c r="BD124" i="7"/>
  <c r="BD122" i="7"/>
  <c r="DD183" i="7"/>
  <c r="DD140" i="7"/>
  <c r="DD108" i="7"/>
  <c r="BD468" i="7"/>
  <c r="BD460" i="7"/>
  <c r="BD452" i="7"/>
  <c r="BD444" i="7"/>
  <c r="BD436" i="7"/>
  <c r="BD428" i="7"/>
  <c r="BD414" i="7"/>
  <c r="BD411" i="7"/>
  <c r="BD408" i="7"/>
  <c r="BD398" i="7"/>
  <c r="BD395" i="7"/>
  <c r="BD392" i="7"/>
  <c r="BD382" i="7"/>
  <c r="BD379" i="7"/>
  <c r="BD376" i="7"/>
  <c r="BD363" i="7"/>
  <c r="BD361" i="7"/>
  <c r="BD360" i="7"/>
  <c r="BD359" i="7"/>
  <c r="BD358" i="7"/>
  <c r="BD299" i="7"/>
  <c r="BD296" i="7"/>
  <c r="BD295" i="7"/>
  <c r="BD294" i="7"/>
  <c r="BD265" i="7"/>
  <c r="BD260" i="7"/>
  <c r="BD249" i="7"/>
  <c r="BD244" i="7"/>
  <c r="BD241" i="7"/>
  <c r="BD236" i="7"/>
  <c r="BD233" i="7"/>
  <c r="BD220" i="7"/>
  <c r="BD201" i="7"/>
  <c r="BD196" i="7"/>
  <c r="BD193" i="7"/>
  <c r="BD188" i="7"/>
  <c r="BD185" i="7"/>
  <c r="BD180" i="7"/>
  <c r="BD172" i="7"/>
  <c r="BD276" i="7"/>
  <c r="BD283" i="7"/>
  <c r="BD251" i="7"/>
  <c r="BD280" i="7"/>
  <c r="BD279" i="7"/>
  <c r="BD248" i="7"/>
  <c r="BD240" i="7"/>
  <c r="BD232" i="7"/>
  <c r="BD224" i="7"/>
  <c r="BD216" i="7"/>
  <c r="BD208" i="7"/>
  <c r="BD200" i="7"/>
  <c r="BD192" i="7"/>
  <c r="BD184" i="7"/>
  <c r="BD176" i="7"/>
  <c r="BD169" i="7"/>
  <c r="BD161" i="7"/>
  <c r="BD153" i="7"/>
  <c r="BD145" i="7"/>
  <c r="BD137" i="7"/>
  <c r="BD129" i="7"/>
  <c r="BD119" i="7"/>
  <c r="BD115" i="7"/>
  <c r="BD111" i="7"/>
  <c r="BD107" i="7"/>
  <c r="BD103" i="7"/>
  <c r="BD99" i="7"/>
  <c r="BD95" i="7"/>
  <c r="BD91" i="7"/>
  <c r="BD87" i="7"/>
  <c r="BD83" i="7"/>
  <c r="BD79" i="7"/>
  <c r="BD75" i="7"/>
  <c r="BD71" i="7"/>
  <c r="BD67" i="7"/>
  <c r="BD63" i="7"/>
  <c r="BD59" i="7"/>
  <c r="BD55" i="7"/>
  <c r="BD51" i="7"/>
  <c r="BD47" i="7"/>
  <c r="BD43" i="7"/>
  <c r="BD39" i="7"/>
  <c r="BD35" i="7"/>
  <c r="BD31" i="7"/>
  <c r="BD27" i="7"/>
  <c r="BD23" i="7"/>
  <c r="BD19" i="7"/>
  <c r="BD15" i="7"/>
  <c r="BD11" i="7"/>
  <c r="BD167" i="7"/>
  <c r="BD159" i="7"/>
  <c r="BD151" i="7"/>
  <c r="BD143" i="7"/>
  <c r="BD135" i="7"/>
  <c r="BD127" i="7"/>
  <c r="BD118" i="7"/>
  <c r="DP469" i="7"/>
  <c r="DP467" i="7"/>
  <c r="DP465" i="7"/>
  <c r="DP466" i="7"/>
  <c r="DP463" i="7"/>
  <c r="DP460" i="7"/>
  <c r="DP461" i="7"/>
  <c r="DP458" i="7"/>
  <c r="DP450" i="7"/>
  <c r="DP447" i="7"/>
  <c r="DP442" i="7"/>
  <c r="DP470" i="7"/>
  <c r="DP464" i="7"/>
  <c r="DP457" i="7"/>
  <c r="DP454" i="7"/>
  <c r="DP453" i="7"/>
  <c r="DP452" i="7"/>
  <c r="DP451" i="7"/>
  <c r="DP449" i="7"/>
  <c r="DP439" i="7"/>
  <c r="DP434" i="7"/>
  <c r="DP431" i="7"/>
  <c r="DP429" i="7"/>
  <c r="DP427" i="7"/>
  <c r="DP425" i="7"/>
  <c r="DP423" i="7"/>
  <c r="DP421" i="7"/>
  <c r="DP419" i="7"/>
  <c r="DP417" i="7"/>
  <c r="DP468" i="7"/>
  <c r="DP456" i="7"/>
  <c r="DP448" i="7"/>
  <c r="DP446" i="7"/>
  <c r="DP444" i="7"/>
  <c r="DP459" i="7"/>
  <c r="DP440" i="7"/>
  <c r="DP422" i="7"/>
  <c r="DP462" i="7"/>
  <c r="DP443" i="7"/>
  <c r="DP437" i="7"/>
  <c r="DP433" i="7"/>
  <c r="DP430" i="7"/>
  <c r="DP441" i="7"/>
  <c r="DP438" i="7"/>
  <c r="DP420" i="7"/>
  <c r="DP415" i="7"/>
  <c r="DP445" i="7"/>
  <c r="DP436" i="7"/>
  <c r="DP435" i="7"/>
  <c r="DP432" i="7"/>
  <c r="DP426" i="7"/>
  <c r="DP424" i="7"/>
  <c r="DP416" i="7"/>
  <c r="DP414" i="7"/>
  <c r="DP428" i="7"/>
  <c r="DP418" i="7"/>
  <c r="DP455" i="7"/>
  <c r="BP469" i="7"/>
  <c r="BP465" i="7"/>
  <c r="BP461" i="7"/>
  <c r="BP457" i="7"/>
  <c r="BP453" i="7"/>
  <c r="BP449" i="7"/>
  <c r="BP445" i="7"/>
  <c r="BP441" i="7"/>
  <c r="BP437" i="7"/>
  <c r="BP433" i="7"/>
  <c r="BP429" i="7"/>
  <c r="BP425" i="7"/>
  <c r="BP467" i="7"/>
  <c r="BP463" i="7"/>
  <c r="BP459" i="7"/>
  <c r="BP455" i="7"/>
  <c r="BP451" i="7"/>
  <c r="BP447" i="7"/>
  <c r="BP443" i="7"/>
  <c r="BP439" i="7"/>
  <c r="BP435" i="7"/>
  <c r="BP431" i="7"/>
  <c r="BP427" i="7"/>
  <c r="BP423" i="7"/>
  <c r="BP419" i="7"/>
  <c r="BP415" i="7"/>
  <c r="BP411" i="7"/>
  <c r="BP407" i="7"/>
  <c r="BP403" i="7"/>
  <c r="BP399" i="7"/>
  <c r="BP395" i="7"/>
  <c r="BP391" i="7"/>
  <c r="BP387" i="7"/>
  <c r="BP383" i="7"/>
  <c r="BP379" i="7"/>
  <c r="BP375" i="7"/>
  <c r="BP371" i="7"/>
  <c r="BP367" i="7"/>
  <c r="BP364" i="7"/>
  <c r="BP359" i="7"/>
  <c r="BP356" i="7"/>
  <c r="BP351" i="7"/>
  <c r="BP348" i="7"/>
  <c r="BP343" i="7"/>
  <c r="BP340" i="7"/>
  <c r="BP335" i="7"/>
  <c r="BP332" i="7"/>
  <c r="BP327" i="7"/>
  <c r="BP324" i="7"/>
  <c r="BP319" i="7"/>
  <c r="BP316" i="7"/>
  <c r="BP311" i="7"/>
  <c r="BP308" i="7"/>
  <c r="BP303" i="7"/>
  <c r="BP300" i="7"/>
  <c r="BP295" i="7"/>
  <c r="BP292" i="7"/>
  <c r="BP287" i="7"/>
  <c r="BP284" i="7"/>
  <c r="BP279" i="7"/>
  <c r="BP276" i="7"/>
  <c r="BP271" i="7"/>
  <c r="BP268" i="7"/>
  <c r="BP263" i="7"/>
  <c r="BP260" i="7"/>
  <c r="BP255" i="7"/>
  <c r="BP252" i="7"/>
  <c r="BP468" i="7"/>
  <c r="BP460" i="7"/>
  <c r="BP452" i="7"/>
  <c r="BP444" i="7"/>
  <c r="BP436" i="7"/>
  <c r="BP428" i="7"/>
  <c r="BP422" i="7"/>
  <c r="BP412" i="7"/>
  <c r="BP409" i="7"/>
  <c r="BP406" i="7"/>
  <c r="BP396" i="7"/>
  <c r="BP393" i="7"/>
  <c r="BP390" i="7"/>
  <c r="BP380" i="7"/>
  <c r="BP377" i="7"/>
  <c r="BP374" i="7"/>
  <c r="BP365" i="7"/>
  <c r="BP363" i="7"/>
  <c r="BP362" i="7"/>
  <c r="BP361" i="7"/>
  <c r="BP360" i="7"/>
  <c r="BP358" i="7"/>
  <c r="BP333" i="7"/>
  <c r="BP331" i="7"/>
  <c r="BP330" i="7"/>
  <c r="BP329" i="7"/>
  <c r="BP328" i="7"/>
  <c r="BP326" i="7"/>
  <c r="BP301" i="7"/>
  <c r="BP299" i="7"/>
  <c r="BP298" i="7"/>
  <c r="BP297" i="7"/>
  <c r="BP296" i="7"/>
  <c r="BP294" i="7"/>
  <c r="BP269" i="7"/>
  <c r="BP267" i="7"/>
  <c r="BP266" i="7"/>
  <c r="BP265" i="7"/>
  <c r="BP264" i="7"/>
  <c r="BP262" i="7"/>
  <c r="BP248" i="7"/>
  <c r="BP245" i="7"/>
  <c r="BP240" i="7"/>
  <c r="BP237" i="7"/>
  <c r="BP232" i="7"/>
  <c r="BP229" i="7"/>
  <c r="BP224" i="7"/>
  <c r="BP221" i="7"/>
  <c r="BP216" i="7"/>
  <c r="BP213" i="7"/>
  <c r="BP208" i="7"/>
  <c r="BP205" i="7"/>
  <c r="BP200" i="7"/>
  <c r="BP197" i="7"/>
  <c r="BP192" i="7"/>
  <c r="BP189" i="7"/>
  <c r="BP184" i="7"/>
  <c r="BP181" i="7"/>
  <c r="BP176" i="7"/>
  <c r="BP173" i="7"/>
  <c r="BP466" i="7"/>
  <c r="BP458" i="7"/>
  <c r="BP450" i="7"/>
  <c r="BP442" i="7"/>
  <c r="BP434" i="7"/>
  <c r="BP426" i="7"/>
  <c r="BP416" i="7"/>
  <c r="BP413" i="7"/>
  <c r="BP410" i="7"/>
  <c r="BP400" i="7"/>
  <c r="BP397" i="7"/>
  <c r="BP394" i="7"/>
  <c r="BP384" i="7"/>
  <c r="BP381" i="7"/>
  <c r="BP378" i="7"/>
  <c r="BP357" i="7"/>
  <c r="BP355" i="7"/>
  <c r="BP354" i="7"/>
  <c r="BP353" i="7"/>
  <c r="BP352" i="7"/>
  <c r="BP350" i="7"/>
  <c r="BP325" i="7"/>
  <c r="BP323" i="7"/>
  <c r="BP322" i="7"/>
  <c r="BP321" i="7"/>
  <c r="BP320" i="7"/>
  <c r="BP318" i="7"/>
  <c r="BP464" i="7"/>
  <c r="BP456" i="7"/>
  <c r="BP448" i="7"/>
  <c r="BP440" i="7"/>
  <c r="BP432" i="7"/>
  <c r="BP424" i="7"/>
  <c r="BP420" i="7"/>
  <c r="BP417" i="7"/>
  <c r="BP414" i="7"/>
  <c r="BP404" i="7"/>
  <c r="BP401" i="7"/>
  <c r="BP398" i="7"/>
  <c r="BP388" i="7"/>
  <c r="BP385" i="7"/>
  <c r="BP382" i="7"/>
  <c r="BP372" i="7"/>
  <c r="BP349" i="7"/>
  <c r="BP347" i="7"/>
  <c r="BP346" i="7"/>
  <c r="BP345" i="7"/>
  <c r="BP344" i="7"/>
  <c r="BP342" i="7"/>
  <c r="BP317" i="7"/>
  <c r="BP315" i="7"/>
  <c r="BP314" i="7"/>
  <c r="BP313" i="7"/>
  <c r="BP312" i="7"/>
  <c r="BP310" i="7"/>
  <c r="BP285" i="7"/>
  <c r="BP283" i="7"/>
  <c r="BP282" i="7"/>
  <c r="BP281" i="7"/>
  <c r="BP280" i="7"/>
  <c r="BP278" i="7"/>
  <c r="BP253" i="7"/>
  <c r="BP251" i="7"/>
  <c r="BP250" i="7"/>
  <c r="BP249" i="7"/>
  <c r="BP244" i="7"/>
  <c r="BP241" i="7"/>
  <c r="BP236" i="7"/>
  <c r="BP233" i="7"/>
  <c r="BP228" i="7"/>
  <c r="BP225" i="7"/>
  <c r="BP220" i="7"/>
  <c r="BP217" i="7"/>
  <c r="BP212" i="7"/>
  <c r="BP209" i="7"/>
  <c r="BP204" i="7"/>
  <c r="BP201" i="7"/>
  <c r="BP196" i="7"/>
  <c r="BP193" i="7"/>
  <c r="BP188" i="7"/>
  <c r="BP185" i="7"/>
  <c r="BP180" i="7"/>
  <c r="BP177" i="7"/>
  <c r="BP172" i="7"/>
  <c r="BP341" i="7"/>
  <c r="BP339" i="7"/>
  <c r="BP338" i="7"/>
  <c r="BP336" i="7"/>
  <c r="BP334" i="7"/>
  <c r="BP309" i="7"/>
  <c r="BP307" i="7"/>
  <c r="BP306" i="7"/>
  <c r="BP305" i="7"/>
  <c r="BP304" i="7"/>
  <c r="BP302" i="7"/>
  <c r="BP277" i="7"/>
  <c r="BP275" i="7"/>
  <c r="BP274" i="7"/>
  <c r="BP273" i="7"/>
  <c r="BP270" i="7"/>
  <c r="BP246" i="7"/>
  <c r="BP235" i="7"/>
  <c r="BP230" i="7"/>
  <c r="BP227" i="7"/>
  <c r="BP222" i="7"/>
  <c r="BP214" i="7"/>
  <c r="BP211" i="7"/>
  <c r="BP206" i="7"/>
  <c r="BP203" i="7"/>
  <c r="BP187" i="7"/>
  <c r="BP179" i="7"/>
  <c r="BP171" i="7"/>
  <c r="BP168" i="7"/>
  <c r="BP166" i="7"/>
  <c r="BP164" i="7"/>
  <c r="BP162" i="7"/>
  <c r="BP160" i="7"/>
  <c r="BP158" i="7"/>
  <c r="BP156" i="7"/>
  <c r="BP154" i="7"/>
  <c r="BP152" i="7"/>
  <c r="BP150" i="7"/>
  <c r="BP148" i="7"/>
  <c r="BP146" i="7"/>
  <c r="BP144" i="7"/>
  <c r="BP142" i="7"/>
  <c r="BP140" i="7"/>
  <c r="BP138" i="7"/>
  <c r="BP136" i="7"/>
  <c r="BP134" i="7"/>
  <c r="BP132" i="7"/>
  <c r="BP130" i="7"/>
  <c r="BP128" i="7"/>
  <c r="BP126" i="7"/>
  <c r="BP124" i="7"/>
  <c r="BP122" i="7"/>
  <c r="BP470" i="7"/>
  <c r="BP462" i="7"/>
  <c r="BP454" i="7"/>
  <c r="BP446" i="7"/>
  <c r="BP438" i="7"/>
  <c r="BP430" i="7"/>
  <c r="BP421" i="7"/>
  <c r="BP418" i="7"/>
  <c r="BP408" i="7"/>
  <c r="BP405" i="7"/>
  <c r="BP402" i="7"/>
  <c r="BP392" i="7"/>
  <c r="BP389" i="7"/>
  <c r="BP386" i="7"/>
  <c r="BP376" i="7"/>
  <c r="BP373" i="7"/>
  <c r="BP370" i="7"/>
  <c r="BP369" i="7"/>
  <c r="BP368" i="7"/>
  <c r="BP366" i="7"/>
  <c r="BP337" i="7"/>
  <c r="BP272" i="7"/>
  <c r="BP243" i="7"/>
  <c r="BP238" i="7"/>
  <c r="BP219" i="7"/>
  <c r="BP198" i="7"/>
  <c r="BP195" i="7"/>
  <c r="BP190" i="7"/>
  <c r="BP182" i="7"/>
  <c r="BP174" i="7"/>
  <c r="BP286" i="7"/>
  <c r="BP293" i="7"/>
  <c r="BP261" i="7"/>
  <c r="BP290" i="7"/>
  <c r="BP289" i="7"/>
  <c r="BP258" i="7"/>
  <c r="BP257" i="7"/>
  <c r="BP242" i="7"/>
  <c r="BP234" i="7"/>
  <c r="BP226" i="7"/>
  <c r="BP218" i="7"/>
  <c r="BP210" i="7"/>
  <c r="BP202" i="7"/>
  <c r="BP194" i="7"/>
  <c r="BP186" i="7"/>
  <c r="BP178" i="7"/>
  <c r="BP170" i="7"/>
  <c r="BP163" i="7"/>
  <c r="BP155" i="7"/>
  <c r="BP147" i="7"/>
  <c r="BP139" i="7"/>
  <c r="BP131" i="7"/>
  <c r="BP123" i="7"/>
  <c r="BP117" i="7"/>
  <c r="BP113" i="7"/>
  <c r="BP109" i="7"/>
  <c r="BP105" i="7"/>
  <c r="BP101" i="7"/>
  <c r="BP97" i="7"/>
  <c r="BP93" i="7"/>
  <c r="BP89" i="7"/>
  <c r="BP85" i="7"/>
  <c r="BP81" i="7"/>
  <c r="BP77" i="7"/>
  <c r="BP73" i="7"/>
  <c r="BP69" i="7"/>
  <c r="BP65" i="7"/>
  <c r="BP61" i="7"/>
  <c r="BP57" i="7"/>
  <c r="BP53" i="7"/>
  <c r="BP49" i="7"/>
  <c r="BP45" i="7"/>
  <c r="BP41" i="7"/>
  <c r="BP37" i="7"/>
  <c r="BP33" i="7"/>
  <c r="BP29" i="7"/>
  <c r="BP25" i="7"/>
  <c r="BP21" i="7"/>
  <c r="BP17" i="7"/>
  <c r="BP13" i="7"/>
  <c r="BP254" i="7"/>
  <c r="BP169" i="7"/>
  <c r="BP161" i="7"/>
  <c r="BP153" i="7"/>
  <c r="BP145" i="7"/>
  <c r="BP137" i="7"/>
  <c r="BP129" i="7"/>
  <c r="BP121" i="7"/>
  <c r="BP120" i="7"/>
  <c r="X10" i="7"/>
  <c r="AJ10" i="7"/>
  <c r="BH11" i="7"/>
  <c r="T12" i="7"/>
  <c r="AF12" i="7"/>
  <c r="AB14" i="7"/>
  <c r="AR19" i="7"/>
  <c r="BP20" i="7"/>
  <c r="AN21" i="7"/>
  <c r="BL22" i="7"/>
  <c r="AJ23" i="7"/>
  <c r="BP23" i="7"/>
  <c r="AB24" i="7"/>
  <c r="AN24" i="7"/>
  <c r="AF25" i="7"/>
  <c r="BL25" i="7"/>
  <c r="X26" i="7"/>
  <c r="AJ26" i="7"/>
  <c r="AZ28" i="7"/>
  <c r="BL28" i="7"/>
  <c r="X29" i="7"/>
  <c r="AV30" i="7"/>
  <c r="BH30" i="7"/>
  <c r="T31" i="7"/>
  <c r="X32" i="7"/>
  <c r="T34" i="7"/>
  <c r="AN34" i="7"/>
  <c r="AZ34" i="7"/>
  <c r="AJ36" i="7"/>
  <c r="AV36" i="7"/>
  <c r="BL38" i="7"/>
  <c r="AJ39" i="7"/>
  <c r="BH40" i="7"/>
  <c r="AF41" i="7"/>
  <c r="BD42" i="7"/>
  <c r="BP42" i="7"/>
  <c r="AB43" i="7"/>
  <c r="AZ44" i="7"/>
  <c r="BL44" i="7"/>
  <c r="X45" i="7"/>
  <c r="AV46" i="7"/>
  <c r="BH46" i="7"/>
  <c r="T47" i="7"/>
  <c r="AR51" i="7"/>
  <c r="BP52" i="7"/>
  <c r="AN53" i="7"/>
  <c r="BL54" i="7"/>
  <c r="BP55" i="7"/>
  <c r="AB56" i="7"/>
  <c r="AN56" i="7"/>
  <c r="BL57" i="7"/>
  <c r="X58" i="7"/>
  <c r="AJ58" i="7"/>
  <c r="AZ60" i="7"/>
  <c r="BL60" i="7"/>
  <c r="X61" i="7"/>
  <c r="AV62" i="7"/>
  <c r="BH62" i="7"/>
  <c r="T63" i="7"/>
  <c r="AV65" i="7"/>
  <c r="AN66" i="7"/>
  <c r="AZ66" i="7"/>
  <c r="AJ68" i="7"/>
  <c r="AV68" i="7"/>
  <c r="AF70" i="7"/>
  <c r="AR70" i="7"/>
  <c r="AB10" i="7"/>
  <c r="AZ11" i="7"/>
  <c r="X12" i="7"/>
  <c r="AR12" i="7"/>
  <c r="BD12" i="7"/>
  <c r="AV13" i="7"/>
  <c r="AR15" i="7"/>
  <c r="BP16" i="7"/>
  <c r="BL18" i="7"/>
  <c r="AJ19" i="7"/>
  <c r="BP19" i="7"/>
  <c r="AB20" i="7"/>
  <c r="AN20" i="7"/>
  <c r="BD22" i="7"/>
  <c r="BP22" i="7"/>
  <c r="AB23" i="7"/>
  <c r="AZ24" i="7"/>
  <c r="BL24" i="7"/>
  <c r="X25" i="7"/>
  <c r="BD25" i="7"/>
  <c r="AV26" i="7"/>
  <c r="BH26" i="7"/>
  <c r="T27" i="7"/>
  <c r="AZ27" i="7"/>
  <c r="AV29" i="7"/>
  <c r="AR31" i="7"/>
  <c r="AJ32" i="7"/>
  <c r="AV32" i="7"/>
  <c r="AF34" i="7"/>
  <c r="AR34" i="7"/>
  <c r="BH36" i="7"/>
  <c r="BD38" i="7"/>
  <c r="BP38" i="7"/>
  <c r="AB39" i="7"/>
  <c r="AZ40" i="7"/>
  <c r="BL40" i="7"/>
  <c r="X41" i="7"/>
  <c r="BD41" i="7"/>
  <c r="AV42" i="7"/>
  <c r="BH42" i="7"/>
  <c r="T43" i="7"/>
  <c r="X44" i="7"/>
  <c r="AR44" i="7"/>
  <c r="BD44" i="7"/>
  <c r="AV45" i="7"/>
  <c r="T46" i="7"/>
  <c r="AN46" i="7"/>
  <c r="AZ46" i="7"/>
  <c r="AR47" i="7"/>
  <c r="BP48" i="7"/>
  <c r="AN49" i="7"/>
  <c r="BL50" i="7"/>
  <c r="AJ51" i="7"/>
  <c r="BP51" i="7"/>
  <c r="AB52" i="7"/>
  <c r="AN52" i="7"/>
  <c r="BL53" i="7"/>
  <c r="X54" i="7"/>
  <c r="AJ54" i="7"/>
  <c r="BD54" i="7"/>
  <c r="BP54" i="7"/>
  <c r="AB55" i="7"/>
  <c r="BH55" i="7"/>
  <c r="T56" i="7"/>
  <c r="AF56" i="7"/>
  <c r="AZ56" i="7"/>
  <c r="BL56" i="7"/>
  <c r="X57" i="7"/>
  <c r="BD57" i="7"/>
  <c r="AB58" i="7"/>
  <c r="AZ59" i="7"/>
  <c r="X60" i="7"/>
  <c r="AR60" i="7"/>
  <c r="BD60" i="7"/>
  <c r="AV61" i="7"/>
  <c r="BP64" i="7"/>
  <c r="AN65" i="7"/>
  <c r="AF66" i="7"/>
  <c r="AR66" i="7"/>
  <c r="BL66" i="7"/>
  <c r="AJ67" i="7"/>
  <c r="BP67" i="7"/>
  <c r="AB68" i="7"/>
  <c r="AN68" i="7"/>
  <c r="BD70" i="7"/>
  <c r="BP70" i="7"/>
  <c r="AB71" i="7"/>
  <c r="AZ72" i="7"/>
  <c r="BL72" i="7"/>
  <c r="X73" i="7"/>
  <c r="BD73" i="7"/>
  <c r="AV74" i="7"/>
  <c r="BH74" i="7"/>
  <c r="T75" i="7"/>
  <c r="AZ75" i="7"/>
  <c r="AV77" i="7"/>
  <c r="AR79" i="7"/>
  <c r="AJ80" i="7"/>
  <c r="AV80" i="7"/>
  <c r="AF82" i="7"/>
  <c r="AR82" i="7"/>
  <c r="AJ83" i="7"/>
  <c r="BH84" i="7"/>
  <c r="AF85" i="7"/>
  <c r="BL85" i="7"/>
  <c r="X86" i="7"/>
  <c r="AJ86" i="7"/>
  <c r="AZ88" i="7"/>
  <c r="BL88" i="7"/>
  <c r="X89" i="7"/>
  <c r="AB90" i="7"/>
  <c r="AZ91" i="7"/>
  <c r="X92" i="7"/>
  <c r="AR92" i="7"/>
  <c r="BD92" i="7"/>
  <c r="AV93" i="7"/>
  <c r="T94" i="7"/>
  <c r="AN94" i="7"/>
  <c r="AZ94" i="7"/>
  <c r="AR95" i="7"/>
  <c r="BP96" i="7"/>
  <c r="AN97" i="7"/>
  <c r="BL98" i="7"/>
  <c r="AJ99" i="7"/>
  <c r="BP99" i="7"/>
  <c r="AB100" i="7"/>
  <c r="AN100" i="7"/>
  <c r="BL101" i="7"/>
  <c r="X102" i="7"/>
  <c r="AJ102" i="7"/>
  <c r="AZ104" i="7"/>
  <c r="BL104" i="7"/>
  <c r="X105" i="7"/>
  <c r="AB106" i="7"/>
  <c r="X108" i="7"/>
  <c r="AV109" i="7"/>
  <c r="AR111" i="7"/>
  <c r="BP112" i="7"/>
  <c r="AN113" i="7"/>
  <c r="AF114" i="7"/>
  <c r="AR114" i="7"/>
  <c r="AJ115" i="7"/>
  <c r="BH116" i="7"/>
  <c r="AF117" i="7"/>
  <c r="AV117" i="7"/>
  <c r="BL117" i="7"/>
  <c r="AR123" i="7"/>
  <c r="AN125" i="7"/>
  <c r="AF129" i="7"/>
  <c r="BL129" i="7"/>
  <c r="X133" i="7"/>
  <c r="BD133" i="7"/>
  <c r="AV137" i="7"/>
  <c r="AN141" i="7"/>
  <c r="AJ143" i="7"/>
  <c r="BP143" i="7"/>
  <c r="AF145" i="7"/>
  <c r="BL145" i="7"/>
  <c r="X149" i="7"/>
  <c r="BD149" i="7"/>
  <c r="T151" i="7"/>
  <c r="AZ151" i="7"/>
  <c r="AR155" i="7"/>
  <c r="AN157" i="7"/>
  <c r="AF161" i="7"/>
  <c r="BL161" i="7"/>
  <c r="X165" i="7"/>
  <c r="BD165" i="7"/>
  <c r="AV169" i="7"/>
  <c r="AN173" i="7"/>
  <c r="BP175" i="7"/>
  <c r="BH179" i="7"/>
  <c r="BL193" i="7"/>
  <c r="BD197" i="7"/>
  <c r="T199" i="7"/>
  <c r="BP207" i="7"/>
  <c r="BH211" i="7"/>
  <c r="AJ223" i="7"/>
  <c r="AB227" i="7"/>
  <c r="BD229" i="7"/>
  <c r="AV233" i="7"/>
  <c r="AN237" i="7"/>
  <c r="AF241" i="7"/>
  <c r="BV470" i="7"/>
  <c r="BV468" i="7"/>
  <c r="BV466" i="7"/>
  <c r="BV465" i="7"/>
  <c r="BV462" i="7"/>
  <c r="BV469" i="7"/>
  <c r="BV467" i="7"/>
  <c r="BV460" i="7"/>
  <c r="BV457" i="7"/>
  <c r="BV459" i="7"/>
  <c r="BV454" i="7"/>
  <c r="BV449" i="7"/>
  <c r="BV446" i="7"/>
  <c r="BV441" i="7"/>
  <c r="BV463" i="7"/>
  <c r="BV461" i="7"/>
  <c r="BV456" i="7"/>
  <c r="BV440" i="7"/>
  <c r="BV447" i="7"/>
  <c r="BV445" i="7"/>
  <c r="BV444" i="7"/>
  <c r="BV443" i="7"/>
  <c r="BV442" i="7"/>
  <c r="BV438" i="7"/>
  <c r="BV433" i="7"/>
  <c r="BV430" i="7"/>
  <c r="BV428" i="7"/>
  <c r="BV426" i="7"/>
  <c r="BV424" i="7"/>
  <c r="BV422" i="7"/>
  <c r="BV420" i="7"/>
  <c r="BV418" i="7"/>
  <c r="BV458" i="7"/>
  <c r="BV452" i="7"/>
  <c r="BV450" i="7"/>
  <c r="BV448" i="7"/>
  <c r="BV439" i="7"/>
  <c r="BV437" i="7"/>
  <c r="BV436" i="7"/>
  <c r="BV435" i="7"/>
  <c r="BV434" i="7"/>
  <c r="BV432" i="7"/>
  <c r="BV429" i="7"/>
  <c r="BV421" i="7"/>
  <c r="BV427" i="7"/>
  <c r="BV425" i="7"/>
  <c r="BV423" i="7"/>
  <c r="BV464" i="7"/>
  <c r="BV455" i="7"/>
  <c r="BV417" i="7"/>
  <c r="BV414" i="7"/>
  <c r="BV409" i="7"/>
  <c r="BV406" i="7"/>
  <c r="BV451" i="7"/>
  <c r="BV431" i="7"/>
  <c r="BV415" i="7"/>
  <c r="BV413" i="7"/>
  <c r="BV412" i="7"/>
  <c r="BV411" i="7"/>
  <c r="BV410" i="7"/>
  <c r="BV408" i="7"/>
  <c r="BV402" i="7"/>
  <c r="BV399" i="7"/>
  <c r="BV397" i="7"/>
  <c r="BV395" i="7"/>
  <c r="BV393" i="7"/>
  <c r="BV391" i="7"/>
  <c r="BV389" i="7"/>
  <c r="BV387" i="7"/>
  <c r="BV385" i="7"/>
  <c r="BV383" i="7"/>
  <c r="BV381" i="7"/>
  <c r="BV379" i="7"/>
  <c r="BV377" i="7"/>
  <c r="BV375" i="7"/>
  <c r="BV373" i="7"/>
  <c r="BV371" i="7"/>
  <c r="BV369" i="7"/>
  <c r="BV367" i="7"/>
  <c r="BV365" i="7"/>
  <c r="BV363" i="7"/>
  <c r="BV419" i="7"/>
  <c r="BV407" i="7"/>
  <c r="BV405" i="7"/>
  <c r="BV404" i="7"/>
  <c r="BV401" i="7"/>
  <c r="BV403" i="7"/>
  <c r="BV396" i="7"/>
  <c r="BV392" i="7"/>
  <c r="BV388" i="7"/>
  <c r="BV384" i="7"/>
  <c r="BV376" i="7"/>
  <c r="BV453" i="7"/>
  <c r="BV398" i="7"/>
  <c r="BV394" i="7"/>
  <c r="BV390" i="7"/>
  <c r="BV386" i="7"/>
  <c r="BV382" i="7"/>
  <c r="BV380" i="7"/>
  <c r="BV372" i="7"/>
  <c r="BV364" i="7"/>
  <c r="BV361" i="7"/>
  <c r="BV359" i="7"/>
  <c r="BV357" i="7"/>
  <c r="BV355" i="7"/>
  <c r="BV353" i="7"/>
  <c r="BV351" i="7"/>
  <c r="BV349" i="7"/>
  <c r="BV347" i="7"/>
  <c r="BV345" i="7"/>
  <c r="BV343" i="7"/>
  <c r="BV341" i="7"/>
  <c r="BV339" i="7"/>
  <c r="BV337" i="7"/>
  <c r="BV335" i="7"/>
  <c r="BV333" i="7"/>
  <c r="BV331" i="7"/>
  <c r="BV329" i="7"/>
  <c r="BV327" i="7"/>
  <c r="BV325" i="7"/>
  <c r="BV323" i="7"/>
  <c r="BV321" i="7"/>
  <c r="BV319" i="7"/>
  <c r="BV317" i="7"/>
  <c r="BV315" i="7"/>
  <c r="BV313" i="7"/>
  <c r="BV311" i="7"/>
  <c r="BV309" i="7"/>
  <c r="BV307" i="7"/>
  <c r="BV305" i="7"/>
  <c r="BV303" i="7"/>
  <c r="BV362" i="7"/>
  <c r="BV354" i="7"/>
  <c r="BV346" i="7"/>
  <c r="BV338" i="7"/>
  <c r="BV330" i="7"/>
  <c r="BV322" i="7"/>
  <c r="BV314" i="7"/>
  <c r="BV306" i="7"/>
  <c r="BV416" i="7"/>
  <c r="BV368" i="7"/>
  <c r="BV352" i="7"/>
  <c r="BV350" i="7"/>
  <c r="BV348" i="7"/>
  <c r="BV320" i="7"/>
  <c r="BV318" i="7"/>
  <c r="BV316" i="7"/>
  <c r="BV302" i="7"/>
  <c r="BV300" i="7"/>
  <c r="BV298" i="7"/>
  <c r="BV296" i="7"/>
  <c r="BV294" i="7"/>
  <c r="BV292" i="7"/>
  <c r="BV290" i="7"/>
  <c r="BV288" i="7"/>
  <c r="BV286" i="7"/>
  <c r="BV284" i="7"/>
  <c r="BV282" i="7"/>
  <c r="BV280" i="7"/>
  <c r="BV278" i="7"/>
  <c r="BV276" i="7"/>
  <c r="BV274" i="7"/>
  <c r="BV272" i="7"/>
  <c r="BV270" i="7"/>
  <c r="BV268" i="7"/>
  <c r="BV266" i="7"/>
  <c r="BV400" i="7"/>
  <c r="BV366" i="7"/>
  <c r="BV336" i="7"/>
  <c r="BV334" i="7"/>
  <c r="BV332" i="7"/>
  <c r="BV301" i="7"/>
  <c r="BV299" i="7"/>
  <c r="BV297" i="7"/>
  <c r="BV295" i="7"/>
  <c r="BV293" i="7"/>
  <c r="BV291" i="7"/>
  <c r="BV289" i="7"/>
  <c r="BV287" i="7"/>
  <c r="BV285" i="7"/>
  <c r="BV283" i="7"/>
  <c r="BV281" i="7"/>
  <c r="BV279" i="7"/>
  <c r="BV277" i="7"/>
  <c r="BV275" i="7"/>
  <c r="BV273" i="7"/>
  <c r="BV271" i="7"/>
  <c r="BV269" i="7"/>
  <c r="BV267" i="7"/>
  <c r="BV265" i="7"/>
  <c r="BV263" i="7"/>
  <c r="BV261" i="7"/>
  <c r="BV259" i="7"/>
  <c r="BV257" i="7"/>
  <c r="BV255" i="7"/>
  <c r="BV253" i="7"/>
  <c r="BV251" i="7"/>
  <c r="BV249" i="7"/>
  <c r="BV247" i="7"/>
  <c r="BV245" i="7"/>
  <c r="BV243" i="7"/>
  <c r="BV241" i="7"/>
  <c r="BV239" i="7"/>
  <c r="BV237" i="7"/>
  <c r="BV312" i="7"/>
  <c r="BV310" i="7"/>
  <c r="BV308" i="7"/>
  <c r="BV304" i="7"/>
  <c r="BV260" i="7"/>
  <c r="BV252" i="7"/>
  <c r="BV244" i="7"/>
  <c r="BV378" i="7"/>
  <c r="BV344" i="7"/>
  <c r="BV342" i="7"/>
  <c r="BV340" i="7"/>
  <c r="BV264" i="7"/>
  <c r="BV256" i="7"/>
  <c r="BV248" i="7"/>
  <c r="BV240" i="7"/>
  <c r="BV360" i="7"/>
  <c r="BV356" i="7"/>
  <c r="BV262" i="7"/>
  <c r="BV246" i="7"/>
  <c r="BV234" i="7"/>
  <c r="BV230" i="7"/>
  <c r="BV226" i="7"/>
  <c r="BV222" i="7"/>
  <c r="BV218" i="7"/>
  <c r="BV214" i="7"/>
  <c r="BV210" i="7"/>
  <c r="BV206" i="7"/>
  <c r="BV202" i="7"/>
  <c r="BV198" i="7"/>
  <c r="BV194" i="7"/>
  <c r="BV190" i="7"/>
  <c r="BV186" i="7"/>
  <c r="BV183" i="7"/>
  <c r="BV178" i="7"/>
  <c r="BV175" i="7"/>
  <c r="BV170" i="7"/>
  <c r="BV167" i="7"/>
  <c r="BV162" i="7"/>
  <c r="BV159" i="7"/>
  <c r="BV154" i="7"/>
  <c r="BV151" i="7"/>
  <c r="BV146" i="7"/>
  <c r="BV358" i="7"/>
  <c r="BV254" i="7"/>
  <c r="BV238" i="7"/>
  <c r="BV236" i="7"/>
  <c r="BV232" i="7"/>
  <c r="BV228" i="7"/>
  <c r="BV224" i="7"/>
  <c r="BV220" i="7"/>
  <c r="BV216" i="7"/>
  <c r="BV212" i="7"/>
  <c r="BV208" i="7"/>
  <c r="BV204" i="7"/>
  <c r="BV200" i="7"/>
  <c r="BV196" i="7"/>
  <c r="BV192" i="7"/>
  <c r="BV187" i="7"/>
  <c r="BV182" i="7"/>
  <c r="BV179" i="7"/>
  <c r="BV174" i="7"/>
  <c r="BV171" i="7"/>
  <c r="BV166" i="7"/>
  <c r="BV163" i="7"/>
  <c r="BV158" i="7"/>
  <c r="BV155" i="7"/>
  <c r="BV150" i="7"/>
  <c r="BV147" i="7"/>
  <c r="BV370" i="7"/>
  <c r="BV328" i="7"/>
  <c r="BV233" i="7"/>
  <c r="BV225" i="7"/>
  <c r="BV217" i="7"/>
  <c r="BV209" i="7"/>
  <c r="BV201" i="7"/>
  <c r="BV193" i="7"/>
  <c r="BV180" i="7"/>
  <c r="BV177" i="7"/>
  <c r="BV164" i="7"/>
  <c r="BV161" i="7"/>
  <c r="BV148" i="7"/>
  <c r="BV145" i="7"/>
  <c r="BV144" i="7"/>
  <c r="BV140" i="7"/>
  <c r="BV136" i="7"/>
  <c r="BV132" i="7"/>
  <c r="BV128" i="7"/>
  <c r="BV124" i="7"/>
  <c r="BV120" i="7"/>
  <c r="BV116" i="7"/>
  <c r="BV112" i="7"/>
  <c r="BV108" i="7"/>
  <c r="BV104" i="7"/>
  <c r="BV100" i="7"/>
  <c r="BV96" i="7"/>
  <c r="BV92" i="7"/>
  <c r="BV88" i="7"/>
  <c r="BV84" i="7"/>
  <c r="BV80" i="7"/>
  <c r="BV76" i="7"/>
  <c r="BV72" i="7"/>
  <c r="BV68" i="7"/>
  <c r="BV64" i="7"/>
  <c r="BV60" i="7"/>
  <c r="BV56" i="7"/>
  <c r="BV52" i="7"/>
  <c r="BV48" i="7"/>
  <c r="BV44" i="7"/>
  <c r="BV40" i="7"/>
  <c r="BV36" i="7"/>
  <c r="BV32" i="7"/>
  <c r="BV30" i="7"/>
  <c r="BV324" i="7"/>
  <c r="BV250" i="7"/>
  <c r="BV229" i="7"/>
  <c r="BV221" i="7"/>
  <c r="BV213" i="7"/>
  <c r="BV205" i="7"/>
  <c r="BV197" i="7"/>
  <c r="BV188" i="7"/>
  <c r="BV185" i="7"/>
  <c r="BV172" i="7"/>
  <c r="BV169" i="7"/>
  <c r="BV156" i="7"/>
  <c r="BV153" i="7"/>
  <c r="BV142" i="7"/>
  <c r="BV138" i="7"/>
  <c r="BV134" i="7"/>
  <c r="BV130" i="7"/>
  <c r="BV126" i="7"/>
  <c r="BV122" i="7"/>
  <c r="BV118" i="7"/>
  <c r="BV114" i="7"/>
  <c r="BV110" i="7"/>
  <c r="BV106" i="7"/>
  <c r="BV102" i="7"/>
  <c r="BV98" i="7"/>
  <c r="BV94" i="7"/>
  <c r="BV90" i="7"/>
  <c r="BV86" i="7"/>
  <c r="BV82" i="7"/>
  <c r="BV78" i="7"/>
  <c r="BV74" i="7"/>
  <c r="BV70" i="7"/>
  <c r="BV66" i="7"/>
  <c r="BV62" i="7"/>
  <c r="BV58" i="7"/>
  <c r="BV54" i="7"/>
  <c r="BV50" i="7"/>
  <c r="BV46" i="7"/>
  <c r="BV42" i="7"/>
  <c r="BV38" i="7"/>
  <c r="BV34" i="7"/>
  <c r="BV31" i="7"/>
  <c r="BV242" i="7"/>
  <c r="BV231" i="7"/>
  <c r="BV215" i="7"/>
  <c r="BV199" i="7"/>
  <c r="BV168" i="7"/>
  <c r="BV165" i="7"/>
  <c r="BV143" i="7"/>
  <c r="BV135" i="7"/>
  <c r="BV127" i="7"/>
  <c r="BV119" i="7"/>
  <c r="BV111" i="7"/>
  <c r="BV103" i="7"/>
  <c r="BV95" i="7"/>
  <c r="BV87" i="7"/>
  <c r="BV79" i="7"/>
  <c r="BV71" i="7"/>
  <c r="BV63" i="7"/>
  <c r="BV55" i="7"/>
  <c r="BV47" i="7"/>
  <c r="BV39" i="7"/>
  <c r="V468" i="7"/>
  <c r="V464" i="7"/>
  <c r="V460" i="7"/>
  <c r="V456" i="7"/>
  <c r="V452" i="7"/>
  <c r="V448" i="7"/>
  <c r="V444" i="7"/>
  <c r="V440" i="7"/>
  <c r="V436" i="7"/>
  <c r="V432" i="7"/>
  <c r="V428" i="7"/>
  <c r="V424" i="7"/>
  <c r="BV374" i="7"/>
  <c r="BV223" i="7"/>
  <c r="BV207" i="7"/>
  <c r="BV191" i="7"/>
  <c r="BV184" i="7"/>
  <c r="BV181" i="7"/>
  <c r="BV152" i="7"/>
  <c r="BV149" i="7"/>
  <c r="BV139" i="7"/>
  <c r="BV131" i="7"/>
  <c r="BV123" i="7"/>
  <c r="BV115" i="7"/>
  <c r="BV107" i="7"/>
  <c r="BV99" i="7"/>
  <c r="BV91" i="7"/>
  <c r="BV83" i="7"/>
  <c r="BV75" i="7"/>
  <c r="BV67" i="7"/>
  <c r="BV59" i="7"/>
  <c r="BV51" i="7"/>
  <c r="BV43" i="7"/>
  <c r="BV35" i="7"/>
  <c r="V470" i="7"/>
  <c r="V466" i="7"/>
  <c r="V462" i="7"/>
  <c r="V458" i="7"/>
  <c r="V454" i="7"/>
  <c r="V450" i="7"/>
  <c r="V446" i="7"/>
  <c r="V442" i="7"/>
  <c r="V438" i="7"/>
  <c r="V434" i="7"/>
  <c r="V430" i="7"/>
  <c r="V426" i="7"/>
  <c r="V422" i="7"/>
  <c r="V418" i="7"/>
  <c r="V414" i="7"/>
  <c r="V410" i="7"/>
  <c r="V406" i="7"/>
  <c r="V402" i="7"/>
  <c r="V398" i="7"/>
  <c r="V394" i="7"/>
  <c r="V390" i="7"/>
  <c r="V386" i="7"/>
  <c r="V382" i="7"/>
  <c r="V378" i="7"/>
  <c r="V374" i="7"/>
  <c r="V366" i="7"/>
  <c r="V363" i="7"/>
  <c r="V358" i="7"/>
  <c r="V355" i="7"/>
  <c r="V350" i="7"/>
  <c r="V347" i="7"/>
  <c r="V342" i="7"/>
  <c r="V339" i="7"/>
  <c r="V334" i="7"/>
  <c r="V331" i="7"/>
  <c r="V326" i="7"/>
  <c r="V323" i="7"/>
  <c r="V318" i="7"/>
  <c r="V315" i="7"/>
  <c r="V310" i="7"/>
  <c r="V307" i="7"/>
  <c r="V302" i="7"/>
  <c r="V299" i="7"/>
  <c r="V294" i="7"/>
  <c r="V291" i="7"/>
  <c r="V286" i="7"/>
  <c r="V283" i="7"/>
  <c r="V278" i="7"/>
  <c r="V275" i="7"/>
  <c r="V270" i="7"/>
  <c r="V267" i="7"/>
  <c r="V262" i="7"/>
  <c r="V259" i="7"/>
  <c r="V254" i="7"/>
  <c r="V251" i="7"/>
  <c r="BV326" i="7"/>
  <c r="BV235" i="7"/>
  <c r="BV219" i="7"/>
  <c r="BV203" i="7"/>
  <c r="BV189" i="7"/>
  <c r="BV160" i="7"/>
  <c r="BV157" i="7"/>
  <c r="BV137" i="7"/>
  <c r="BV129" i="7"/>
  <c r="BV121" i="7"/>
  <c r="BV113" i="7"/>
  <c r="BV105" i="7"/>
  <c r="BV97" i="7"/>
  <c r="BV89" i="7"/>
  <c r="BV81" i="7"/>
  <c r="BV73" i="7"/>
  <c r="BV65" i="7"/>
  <c r="BV57" i="7"/>
  <c r="BV49" i="7"/>
  <c r="BV41" i="7"/>
  <c r="BV33" i="7"/>
  <c r="BV211" i="7"/>
  <c r="BV173" i="7"/>
  <c r="BV125" i="7"/>
  <c r="BV93" i="7"/>
  <c r="BV61" i="7"/>
  <c r="V467" i="7"/>
  <c r="V459" i="7"/>
  <c r="V451" i="7"/>
  <c r="V443" i="7"/>
  <c r="V435" i="7"/>
  <c r="V427" i="7"/>
  <c r="V421" i="7"/>
  <c r="V411" i="7"/>
  <c r="V408" i="7"/>
  <c r="V405" i="7"/>
  <c r="V395" i="7"/>
  <c r="V392" i="7"/>
  <c r="V389" i="7"/>
  <c r="V379" i="7"/>
  <c r="V376" i="7"/>
  <c r="V373" i="7"/>
  <c r="V348" i="7"/>
  <c r="V346" i="7"/>
  <c r="V345" i="7"/>
  <c r="V344" i="7"/>
  <c r="V343" i="7"/>
  <c r="V341" i="7"/>
  <c r="V316" i="7"/>
  <c r="V314" i="7"/>
  <c r="V313" i="7"/>
  <c r="V312" i="7"/>
  <c r="V311" i="7"/>
  <c r="V309" i="7"/>
  <c r="V284" i="7"/>
  <c r="V282" i="7"/>
  <c r="V281" i="7"/>
  <c r="V280" i="7"/>
  <c r="V279" i="7"/>
  <c r="V277" i="7"/>
  <c r="V252" i="7"/>
  <c r="V250" i="7"/>
  <c r="V247" i="7"/>
  <c r="V244" i="7"/>
  <c r="V239" i="7"/>
  <c r="V236" i="7"/>
  <c r="V231" i="7"/>
  <c r="V228" i="7"/>
  <c r="V223" i="7"/>
  <c r="V220" i="7"/>
  <c r="V215" i="7"/>
  <c r="V212" i="7"/>
  <c r="V207" i="7"/>
  <c r="V204" i="7"/>
  <c r="V199" i="7"/>
  <c r="V196" i="7"/>
  <c r="V191" i="7"/>
  <c r="V188" i="7"/>
  <c r="V183" i="7"/>
  <c r="V180" i="7"/>
  <c r="V175" i="7"/>
  <c r="V172" i="7"/>
  <c r="BV195" i="7"/>
  <c r="BV176" i="7"/>
  <c r="BV117" i="7"/>
  <c r="BV85" i="7"/>
  <c r="BV53" i="7"/>
  <c r="V465" i="7"/>
  <c r="V457" i="7"/>
  <c r="V449" i="7"/>
  <c r="V441" i="7"/>
  <c r="V433" i="7"/>
  <c r="V425" i="7"/>
  <c r="V415" i="7"/>
  <c r="V412" i="7"/>
  <c r="V409" i="7"/>
  <c r="V399" i="7"/>
  <c r="V396" i="7"/>
  <c r="V393" i="7"/>
  <c r="V383" i="7"/>
  <c r="V380" i="7"/>
  <c r="V377" i="7"/>
  <c r="V370" i="7"/>
  <c r="V369" i="7"/>
  <c r="V368" i="7"/>
  <c r="V367" i="7"/>
  <c r="V365" i="7"/>
  <c r="V340" i="7"/>
  <c r="V338" i="7"/>
  <c r="V337" i="7"/>
  <c r="V336" i="7"/>
  <c r="V335" i="7"/>
  <c r="V333" i="7"/>
  <c r="V308" i="7"/>
  <c r="V306" i="7"/>
  <c r="V305" i="7"/>
  <c r="V304" i="7"/>
  <c r="V303" i="7"/>
  <c r="V301" i="7"/>
  <c r="BV141" i="7"/>
  <c r="BV109" i="7"/>
  <c r="BV77" i="7"/>
  <c r="BV45" i="7"/>
  <c r="V463" i="7"/>
  <c r="V455" i="7"/>
  <c r="V447" i="7"/>
  <c r="V439" i="7"/>
  <c r="V431" i="7"/>
  <c r="V419" i="7"/>
  <c r="V416" i="7"/>
  <c r="V413" i="7"/>
  <c r="V403" i="7"/>
  <c r="V400" i="7"/>
  <c r="V397" i="7"/>
  <c r="V387" i="7"/>
  <c r="V384" i="7"/>
  <c r="V381" i="7"/>
  <c r="V371" i="7"/>
  <c r="V364" i="7"/>
  <c r="V362" i="7"/>
  <c r="V361" i="7"/>
  <c r="V360" i="7"/>
  <c r="V359" i="7"/>
  <c r="V357" i="7"/>
  <c r="V332" i="7"/>
  <c r="V330" i="7"/>
  <c r="V329" i="7"/>
  <c r="V328" i="7"/>
  <c r="V327" i="7"/>
  <c r="V325" i="7"/>
  <c r="V300" i="7"/>
  <c r="V298" i="7"/>
  <c r="V297" i="7"/>
  <c r="V296" i="7"/>
  <c r="V295" i="7"/>
  <c r="V293" i="7"/>
  <c r="V268" i="7"/>
  <c r="V266" i="7"/>
  <c r="V265" i="7"/>
  <c r="V264" i="7"/>
  <c r="V263" i="7"/>
  <c r="V261" i="7"/>
  <c r="V248" i="7"/>
  <c r="V243" i="7"/>
  <c r="V240" i="7"/>
  <c r="V235" i="7"/>
  <c r="V232" i="7"/>
  <c r="V227" i="7"/>
  <c r="V224" i="7"/>
  <c r="V219" i="7"/>
  <c r="V216" i="7"/>
  <c r="V211" i="7"/>
  <c r="V208" i="7"/>
  <c r="V203" i="7"/>
  <c r="V200" i="7"/>
  <c r="V195" i="7"/>
  <c r="V192" i="7"/>
  <c r="V187" i="7"/>
  <c r="V184" i="7"/>
  <c r="V179" i="7"/>
  <c r="V176" i="7"/>
  <c r="V171" i="7"/>
  <c r="V354" i="7"/>
  <c r="V353" i="7"/>
  <c r="V352" i="7"/>
  <c r="V324" i="7"/>
  <c r="V322" i="7"/>
  <c r="V321" i="7"/>
  <c r="V320" i="7"/>
  <c r="V319" i="7"/>
  <c r="V317" i="7"/>
  <c r="V290" i="7"/>
  <c r="V289" i="7"/>
  <c r="V288" i="7"/>
  <c r="V287" i="7"/>
  <c r="V285" i="7"/>
  <c r="V258" i="7"/>
  <c r="V257" i="7"/>
  <c r="V256" i="7"/>
  <c r="V255" i="7"/>
  <c r="V253" i="7"/>
  <c r="V245" i="7"/>
  <c r="V237" i="7"/>
  <c r="V226" i="7"/>
  <c r="V221" i="7"/>
  <c r="V218" i="7"/>
  <c r="V210" i="7"/>
  <c r="V197" i="7"/>
  <c r="V189" i="7"/>
  <c r="V181" i="7"/>
  <c r="V178" i="7"/>
  <c r="V173" i="7"/>
  <c r="V169" i="7"/>
  <c r="V167" i="7"/>
  <c r="V165" i="7"/>
  <c r="V163" i="7"/>
  <c r="V161" i="7"/>
  <c r="V159" i="7"/>
  <c r="V157" i="7"/>
  <c r="V155" i="7"/>
  <c r="V153" i="7"/>
  <c r="V151" i="7"/>
  <c r="V149" i="7"/>
  <c r="V147" i="7"/>
  <c r="V145" i="7"/>
  <c r="V143" i="7"/>
  <c r="V141" i="7"/>
  <c r="V139" i="7"/>
  <c r="V137" i="7"/>
  <c r="V135" i="7"/>
  <c r="V133" i="7"/>
  <c r="V131" i="7"/>
  <c r="V129" i="7"/>
  <c r="V127" i="7"/>
  <c r="V125" i="7"/>
  <c r="V123" i="7"/>
  <c r="BV258" i="7"/>
  <c r="BV227" i="7"/>
  <c r="BV133" i="7"/>
  <c r="BV101" i="7"/>
  <c r="BV69" i="7"/>
  <c r="BV37" i="7"/>
  <c r="V469" i="7"/>
  <c r="V461" i="7"/>
  <c r="V453" i="7"/>
  <c r="V445" i="7"/>
  <c r="V437" i="7"/>
  <c r="V429" i="7"/>
  <c r="V423" i="7"/>
  <c r="V420" i="7"/>
  <c r="V417" i="7"/>
  <c r="V407" i="7"/>
  <c r="V404" i="7"/>
  <c r="V401" i="7"/>
  <c r="V391" i="7"/>
  <c r="V388" i="7"/>
  <c r="V385" i="7"/>
  <c r="V375" i="7"/>
  <c r="V372" i="7"/>
  <c r="V356" i="7"/>
  <c r="V351" i="7"/>
  <c r="V349" i="7"/>
  <c r="V292" i="7"/>
  <c r="V260" i="7"/>
  <c r="V242" i="7"/>
  <c r="V234" i="7"/>
  <c r="V229" i="7"/>
  <c r="V213" i="7"/>
  <c r="V205" i="7"/>
  <c r="V202" i="7"/>
  <c r="V194" i="7"/>
  <c r="V186" i="7"/>
  <c r="V276" i="7"/>
  <c r="V273" i="7"/>
  <c r="V272" i="7"/>
  <c r="V249" i="7"/>
  <c r="V241" i="7"/>
  <c r="V233" i="7"/>
  <c r="V225" i="7"/>
  <c r="V217" i="7"/>
  <c r="V209" i="7"/>
  <c r="V201" i="7"/>
  <c r="V193" i="7"/>
  <c r="V185" i="7"/>
  <c r="V177" i="7"/>
  <c r="V170" i="7"/>
  <c r="V162" i="7"/>
  <c r="V154" i="7"/>
  <c r="V146" i="7"/>
  <c r="V138" i="7"/>
  <c r="V130" i="7"/>
  <c r="V122" i="7"/>
  <c r="V120" i="7"/>
  <c r="V116" i="7"/>
  <c r="V112" i="7"/>
  <c r="V108" i="7"/>
  <c r="V104" i="7"/>
  <c r="V100" i="7"/>
  <c r="V96" i="7"/>
  <c r="V92" i="7"/>
  <c r="V88" i="7"/>
  <c r="V84" i="7"/>
  <c r="V80" i="7"/>
  <c r="V76" i="7"/>
  <c r="V72" i="7"/>
  <c r="V68" i="7"/>
  <c r="V64" i="7"/>
  <c r="V60" i="7"/>
  <c r="V56" i="7"/>
  <c r="V52" i="7"/>
  <c r="V48" i="7"/>
  <c r="V44" i="7"/>
  <c r="V40" i="7"/>
  <c r="V36" i="7"/>
  <c r="V32" i="7"/>
  <c r="V28" i="7"/>
  <c r="V24" i="7"/>
  <c r="V20" i="7"/>
  <c r="V16" i="7"/>
  <c r="V12" i="7"/>
  <c r="V269" i="7"/>
  <c r="V168" i="7"/>
  <c r="V160" i="7"/>
  <c r="V152" i="7"/>
  <c r="V144" i="7"/>
  <c r="V136" i="7"/>
  <c r="V128" i="7"/>
  <c r="V119" i="7"/>
  <c r="BZ470" i="7"/>
  <c r="BZ468" i="7"/>
  <c r="BZ466" i="7"/>
  <c r="BZ463" i="7"/>
  <c r="BZ458" i="7"/>
  <c r="BZ455" i="7"/>
  <c r="BZ452" i="7"/>
  <c r="BZ447" i="7"/>
  <c r="BZ444" i="7"/>
  <c r="BZ469" i="7"/>
  <c r="BZ453" i="7"/>
  <c r="BZ451" i="7"/>
  <c r="BZ450" i="7"/>
  <c r="BZ449" i="7"/>
  <c r="BZ448" i="7"/>
  <c r="BZ446" i="7"/>
  <c r="BZ461" i="7"/>
  <c r="BZ459" i="7"/>
  <c r="BZ456" i="7"/>
  <c r="BZ454" i="7"/>
  <c r="BZ439" i="7"/>
  <c r="BZ436" i="7"/>
  <c r="BZ431" i="7"/>
  <c r="BZ430" i="7"/>
  <c r="BZ428" i="7"/>
  <c r="BZ426" i="7"/>
  <c r="BZ424" i="7"/>
  <c r="BZ422" i="7"/>
  <c r="BZ420" i="7"/>
  <c r="BZ418" i="7"/>
  <c r="BZ462" i="7"/>
  <c r="BZ442" i="7"/>
  <c r="BZ440" i="7"/>
  <c r="BZ465" i="7"/>
  <c r="BZ427" i="7"/>
  <c r="BZ419" i="7"/>
  <c r="BZ467" i="7"/>
  <c r="BZ464" i="7"/>
  <c r="BZ445" i="7"/>
  <c r="BZ441" i="7"/>
  <c r="BZ438" i="7"/>
  <c r="BZ435" i="7"/>
  <c r="BZ434" i="7"/>
  <c r="BZ433" i="7"/>
  <c r="BZ432" i="7"/>
  <c r="BZ425" i="7"/>
  <c r="BZ421" i="7"/>
  <c r="BZ415" i="7"/>
  <c r="BZ412" i="7"/>
  <c r="BZ407" i="7"/>
  <c r="BZ404" i="7"/>
  <c r="BZ437" i="7"/>
  <c r="BZ457" i="7"/>
  <c r="BZ443" i="7"/>
  <c r="BZ400" i="7"/>
  <c r="BZ397" i="7"/>
  <c r="BZ395" i="7"/>
  <c r="BZ393" i="7"/>
  <c r="BZ391" i="7"/>
  <c r="BZ389" i="7"/>
  <c r="BZ387" i="7"/>
  <c r="BZ385" i="7"/>
  <c r="BZ383" i="7"/>
  <c r="BZ381" i="7"/>
  <c r="BZ379" i="7"/>
  <c r="BZ377" i="7"/>
  <c r="BZ375" i="7"/>
  <c r="BZ373" i="7"/>
  <c r="BZ371" i="7"/>
  <c r="BZ369" i="7"/>
  <c r="BZ367" i="7"/>
  <c r="BZ365" i="7"/>
  <c r="BZ363" i="7"/>
  <c r="BZ417" i="7"/>
  <c r="BZ416" i="7"/>
  <c r="BZ414" i="7"/>
  <c r="BZ402" i="7"/>
  <c r="BZ399" i="7"/>
  <c r="BZ423" i="7"/>
  <c r="BZ410" i="7"/>
  <c r="BZ408" i="7"/>
  <c r="BZ406" i="7"/>
  <c r="BZ401" i="7"/>
  <c r="BZ394" i="7"/>
  <c r="BZ390" i="7"/>
  <c r="BZ386" i="7"/>
  <c r="BZ382" i="7"/>
  <c r="BZ374" i="7"/>
  <c r="BZ413" i="7"/>
  <c r="BZ411" i="7"/>
  <c r="BZ409" i="7"/>
  <c r="BZ396" i="7"/>
  <c r="BZ392" i="7"/>
  <c r="BZ388" i="7"/>
  <c r="BZ384" i="7"/>
  <c r="BZ378" i="7"/>
  <c r="BZ370" i="7"/>
  <c r="BZ361" i="7"/>
  <c r="BZ359" i="7"/>
  <c r="BZ357" i="7"/>
  <c r="BZ355" i="7"/>
  <c r="BZ353" i="7"/>
  <c r="BZ351" i="7"/>
  <c r="BZ349" i="7"/>
  <c r="BZ347" i="7"/>
  <c r="BZ345" i="7"/>
  <c r="BZ343" i="7"/>
  <c r="BZ341" i="7"/>
  <c r="BZ339" i="7"/>
  <c r="BZ337" i="7"/>
  <c r="BZ335" i="7"/>
  <c r="BZ333" i="7"/>
  <c r="BZ331" i="7"/>
  <c r="BZ329" i="7"/>
  <c r="BZ327" i="7"/>
  <c r="BZ325" i="7"/>
  <c r="BZ323" i="7"/>
  <c r="BZ321" i="7"/>
  <c r="BZ319" i="7"/>
  <c r="BZ317" i="7"/>
  <c r="BZ315" i="7"/>
  <c r="BZ313" i="7"/>
  <c r="BZ311" i="7"/>
  <c r="BZ309" i="7"/>
  <c r="BZ307" i="7"/>
  <c r="BZ305" i="7"/>
  <c r="BZ303" i="7"/>
  <c r="BZ460" i="7"/>
  <c r="BZ405" i="7"/>
  <c r="BZ403" i="7"/>
  <c r="BZ380" i="7"/>
  <c r="BZ429" i="7"/>
  <c r="BZ376" i="7"/>
  <c r="BZ368" i="7"/>
  <c r="BZ366" i="7"/>
  <c r="BZ364" i="7"/>
  <c r="BZ360" i="7"/>
  <c r="BZ352" i="7"/>
  <c r="BZ344" i="7"/>
  <c r="BZ336" i="7"/>
  <c r="BZ328" i="7"/>
  <c r="BZ320" i="7"/>
  <c r="BZ312" i="7"/>
  <c r="BZ362" i="7"/>
  <c r="BZ334" i="7"/>
  <c r="BZ332" i="7"/>
  <c r="BZ330" i="7"/>
  <c r="BZ300" i="7"/>
  <c r="BZ298" i="7"/>
  <c r="BZ296" i="7"/>
  <c r="BZ294" i="7"/>
  <c r="BZ292" i="7"/>
  <c r="BZ290" i="7"/>
  <c r="BZ288" i="7"/>
  <c r="BZ286" i="7"/>
  <c r="BZ284" i="7"/>
  <c r="BZ282" i="7"/>
  <c r="BZ280" i="7"/>
  <c r="BZ278" i="7"/>
  <c r="BZ276" i="7"/>
  <c r="BZ274" i="7"/>
  <c r="BZ272" i="7"/>
  <c r="BZ270" i="7"/>
  <c r="BZ268" i="7"/>
  <c r="BZ266" i="7"/>
  <c r="BZ372" i="7"/>
  <c r="BZ350" i="7"/>
  <c r="BZ348" i="7"/>
  <c r="BZ346" i="7"/>
  <c r="BZ318" i="7"/>
  <c r="BZ316" i="7"/>
  <c r="BZ314" i="7"/>
  <c r="BZ304" i="7"/>
  <c r="BZ301" i="7"/>
  <c r="BZ299" i="7"/>
  <c r="BZ297" i="7"/>
  <c r="BZ295" i="7"/>
  <c r="BZ293" i="7"/>
  <c r="BZ291" i="7"/>
  <c r="BZ289" i="7"/>
  <c r="BZ287" i="7"/>
  <c r="BZ285" i="7"/>
  <c r="BZ283" i="7"/>
  <c r="BZ281" i="7"/>
  <c r="BZ279" i="7"/>
  <c r="BZ277" i="7"/>
  <c r="BZ275" i="7"/>
  <c r="BZ273" i="7"/>
  <c r="BZ271" i="7"/>
  <c r="BZ269" i="7"/>
  <c r="BZ267" i="7"/>
  <c r="BZ265" i="7"/>
  <c r="BZ263" i="7"/>
  <c r="BZ261" i="7"/>
  <c r="BZ259" i="7"/>
  <c r="BZ257" i="7"/>
  <c r="BZ255" i="7"/>
  <c r="BZ253" i="7"/>
  <c r="BZ251" i="7"/>
  <c r="BZ249" i="7"/>
  <c r="BZ247" i="7"/>
  <c r="BZ245" i="7"/>
  <c r="BZ243" i="7"/>
  <c r="BZ241" i="7"/>
  <c r="BZ239" i="7"/>
  <c r="BZ237" i="7"/>
  <c r="BZ398" i="7"/>
  <c r="BZ358" i="7"/>
  <c r="BZ356" i="7"/>
  <c r="BZ354" i="7"/>
  <c r="BZ302" i="7"/>
  <c r="BZ258" i="7"/>
  <c r="BZ250" i="7"/>
  <c r="BZ242" i="7"/>
  <c r="BZ326" i="7"/>
  <c r="BZ324" i="7"/>
  <c r="BZ322" i="7"/>
  <c r="BZ262" i="7"/>
  <c r="BZ254" i="7"/>
  <c r="BZ246" i="7"/>
  <c r="BZ238" i="7"/>
  <c r="BZ340" i="7"/>
  <c r="BZ260" i="7"/>
  <c r="BZ244" i="7"/>
  <c r="BZ236" i="7"/>
  <c r="BZ232" i="7"/>
  <c r="BZ228" i="7"/>
  <c r="BZ224" i="7"/>
  <c r="BZ220" i="7"/>
  <c r="BZ216" i="7"/>
  <c r="BZ212" i="7"/>
  <c r="BZ208" i="7"/>
  <c r="BZ204" i="7"/>
  <c r="BZ200" i="7"/>
  <c r="BZ196" i="7"/>
  <c r="BZ192" i="7"/>
  <c r="BZ189" i="7"/>
  <c r="BZ184" i="7"/>
  <c r="BZ181" i="7"/>
  <c r="BZ176" i="7"/>
  <c r="BZ173" i="7"/>
  <c r="BZ168" i="7"/>
  <c r="BZ165" i="7"/>
  <c r="BZ160" i="7"/>
  <c r="BZ157" i="7"/>
  <c r="BZ152" i="7"/>
  <c r="BZ149" i="7"/>
  <c r="BZ342" i="7"/>
  <c r="BZ338" i="7"/>
  <c r="BZ252" i="7"/>
  <c r="BZ234" i="7"/>
  <c r="BZ230" i="7"/>
  <c r="BZ226" i="7"/>
  <c r="BZ222" i="7"/>
  <c r="BZ218" i="7"/>
  <c r="BZ214" i="7"/>
  <c r="BZ210" i="7"/>
  <c r="BZ206" i="7"/>
  <c r="BZ202" i="7"/>
  <c r="BZ198" i="7"/>
  <c r="BZ194" i="7"/>
  <c r="BZ190" i="7"/>
  <c r="BZ188" i="7"/>
  <c r="BZ185" i="7"/>
  <c r="BZ180" i="7"/>
  <c r="BZ177" i="7"/>
  <c r="BZ172" i="7"/>
  <c r="BZ169" i="7"/>
  <c r="BZ164" i="7"/>
  <c r="BZ161" i="7"/>
  <c r="BZ156" i="7"/>
  <c r="BZ153" i="7"/>
  <c r="BZ148" i="7"/>
  <c r="BZ145" i="7"/>
  <c r="BZ248" i="7"/>
  <c r="BZ231" i="7"/>
  <c r="BZ223" i="7"/>
  <c r="BZ215" i="7"/>
  <c r="BZ207" i="7"/>
  <c r="BZ199" i="7"/>
  <c r="BZ191" i="7"/>
  <c r="BZ178" i="7"/>
  <c r="BZ175" i="7"/>
  <c r="BZ162" i="7"/>
  <c r="BZ159" i="7"/>
  <c r="BZ146" i="7"/>
  <c r="BZ142" i="7"/>
  <c r="BZ138" i="7"/>
  <c r="BZ134" i="7"/>
  <c r="BZ130" i="7"/>
  <c r="BZ126" i="7"/>
  <c r="BZ122" i="7"/>
  <c r="BZ118" i="7"/>
  <c r="BZ114" i="7"/>
  <c r="BZ110" i="7"/>
  <c r="BZ106" i="7"/>
  <c r="BZ102" i="7"/>
  <c r="BZ98" i="7"/>
  <c r="BZ94" i="7"/>
  <c r="BZ90" i="7"/>
  <c r="BZ86" i="7"/>
  <c r="BZ62" i="7"/>
  <c r="BZ308" i="7"/>
  <c r="BZ264" i="7"/>
  <c r="BZ235" i="7"/>
  <c r="BZ227" i="7"/>
  <c r="BZ219" i="7"/>
  <c r="BZ211" i="7"/>
  <c r="BZ203" i="7"/>
  <c r="BZ195" i="7"/>
  <c r="BZ186" i="7"/>
  <c r="BZ183" i="7"/>
  <c r="BZ170" i="7"/>
  <c r="BZ167" i="7"/>
  <c r="BZ154" i="7"/>
  <c r="BZ151" i="7"/>
  <c r="BZ144" i="7"/>
  <c r="BZ140" i="7"/>
  <c r="BZ136" i="7"/>
  <c r="BZ132" i="7"/>
  <c r="BZ128" i="7"/>
  <c r="BZ124" i="7"/>
  <c r="BZ120" i="7"/>
  <c r="BZ116" i="7"/>
  <c r="BZ112" i="7"/>
  <c r="BZ108" i="7"/>
  <c r="BZ104" i="7"/>
  <c r="BZ100" i="7"/>
  <c r="BZ96" i="7"/>
  <c r="BZ92" i="7"/>
  <c r="BZ88" i="7"/>
  <c r="BZ84" i="7"/>
  <c r="BZ229" i="7"/>
  <c r="BZ213" i="7"/>
  <c r="BZ197" i="7"/>
  <c r="BZ182" i="7"/>
  <c r="BZ179" i="7"/>
  <c r="BZ150" i="7"/>
  <c r="BZ147" i="7"/>
  <c r="BZ141" i="7"/>
  <c r="BZ133" i="7"/>
  <c r="BZ125" i="7"/>
  <c r="BZ117" i="7"/>
  <c r="BZ109" i="7"/>
  <c r="BZ101" i="7"/>
  <c r="BZ93" i="7"/>
  <c r="BZ85" i="7"/>
  <c r="Z470" i="7"/>
  <c r="Z466" i="7"/>
  <c r="Z462" i="7"/>
  <c r="Z458" i="7"/>
  <c r="Z454" i="7"/>
  <c r="Z450" i="7"/>
  <c r="Z446" i="7"/>
  <c r="Z442" i="7"/>
  <c r="Z438" i="7"/>
  <c r="Z434" i="7"/>
  <c r="Z430" i="7"/>
  <c r="Z426" i="7"/>
  <c r="BZ306" i="7"/>
  <c r="BZ256" i="7"/>
  <c r="BZ221" i="7"/>
  <c r="BZ205" i="7"/>
  <c r="BZ166" i="7"/>
  <c r="BZ163" i="7"/>
  <c r="BZ137" i="7"/>
  <c r="BZ129" i="7"/>
  <c r="BZ121" i="7"/>
  <c r="BZ113" i="7"/>
  <c r="BZ105" i="7"/>
  <c r="BZ97" i="7"/>
  <c r="BZ89" i="7"/>
  <c r="Z468" i="7"/>
  <c r="Z464" i="7"/>
  <c r="Z460" i="7"/>
  <c r="Z456" i="7"/>
  <c r="Z452" i="7"/>
  <c r="Z448" i="7"/>
  <c r="Z444" i="7"/>
  <c r="Z440" i="7"/>
  <c r="Z436" i="7"/>
  <c r="Z432" i="7"/>
  <c r="Z428" i="7"/>
  <c r="Z424" i="7"/>
  <c r="Z420" i="7"/>
  <c r="Z416" i="7"/>
  <c r="Z412" i="7"/>
  <c r="Z408" i="7"/>
  <c r="Z404" i="7"/>
  <c r="Z400" i="7"/>
  <c r="Z396" i="7"/>
  <c r="Z392" i="7"/>
  <c r="Z388" i="7"/>
  <c r="Z384" i="7"/>
  <c r="Z380" i="7"/>
  <c r="Z376" i="7"/>
  <c r="Z372" i="7"/>
  <c r="Z369" i="7"/>
  <c r="Z364" i="7"/>
  <c r="Z361" i="7"/>
  <c r="Z356" i="7"/>
  <c r="Z353" i="7"/>
  <c r="Z348" i="7"/>
  <c r="Z345" i="7"/>
  <c r="Z340" i="7"/>
  <c r="Z337" i="7"/>
  <c r="Z332" i="7"/>
  <c r="Z329" i="7"/>
  <c r="Z324" i="7"/>
  <c r="Z321" i="7"/>
  <c r="Z316" i="7"/>
  <c r="Z313" i="7"/>
  <c r="Z308" i="7"/>
  <c r="Z305" i="7"/>
  <c r="Z300" i="7"/>
  <c r="Z297" i="7"/>
  <c r="Z292" i="7"/>
  <c r="Z289" i="7"/>
  <c r="Z284" i="7"/>
  <c r="Z281" i="7"/>
  <c r="Z276" i="7"/>
  <c r="Z273" i="7"/>
  <c r="Z268" i="7"/>
  <c r="Z265" i="7"/>
  <c r="Z260" i="7"/>
  <c r="Z257" i="7"/>
  <c r="Z252" i="7"/>
  <c r="BZ310" i="7"/>
  <c r="BZ233" i="7"/>
  <c r="BZ217" i="7"/>
  <c r="BZ201" i="7"/>
  <c r="BZ174" i="7"/>
  <c r="BZ171" i="7"/>
  <c r="BZ143" i="7"/>
  <c r="BZ135" i="7"/>
  <c r="BZ127" i="7"/>
  <c r="BZ119" i="7"/>
  <c r="BZ111" i="7"/>
  <c r="BZ103" i="7"/>
  <c r="BZ95" i="7"/>
  <c r="BZ87" i="7"/>
  <c r="BZ79" i="7"/>
  <c r="BZ240" i="7"/>
  <c r="BZ193" i="7"/>
  <c r="BZ139" i="7"/>
  <c r="BZ107" i="7"/>
  <c r="Z465" i="7"/>
  <c r="Z457" i="7"/>
  <c r="Z449" i="7"/>
  <c r="Z441" i="7"/>
  <c r="Z433" i="7"/>
  <c r="Z425" i="7"/>
  <c r="Z422" i="7"/>
  <c r="Z419" i="7"/>
  <c r="Z409" i="7"/>
  <c r="Z406" i="7"/>
  <c r="Z403" i="7"/>
  <c r="Z393" i="7"/>
  <c r="Z390" i="7"/>
  <c r="Z387" i="7"/>
  <c r="Z377" i="7"/>
  <c r="Z374" i="7"/>
  <c r="Z371" i="7"/>
  <c r="Z362" i="7"/>
  <c r="Z360" i="7"/>
  <c r="Z359" i="7"/>
  <c r="Z358" i="7"/>
  <c r="Z357" i="7"/>
  <c r="Z355" i="7"/>
  <c r="Z330" i="7"/>
  <c r="Z328" i="7"/>
  <c r="Z327" i="7"/>
  <c r="Z326" i="7"/>
  <c r="Z325" i="7"/>
  <c r="Z323" i="7"/>
  <c r="Z298" i="7"/>
  <c r="Z296" i="7"/>
  <c r="Z295" i="7"/>
  <c r="Z294" i="7"/>
  <c r="Z293" i="7"/>
  <c r="Z291" i="7"/>
  <c r="Z266" i="7"/>
  <c r="Z264" i="7"/>
  <c r="Z263" i="7"/>
  <c r="Z262" i="7"/>
  <c r="Z261" i="7"/>
  <c r="Z259" i="7"/>
  <c r="Z245" i="7"/>
  <c r="Z242" i="7"/>
  <c r="Z237" i="7"/>
  <c r="Z234" i="7"/>
  <c r="Z229" i="7"/>
  <c r="Z226" i="7"/>
  <c r="Z221" i="7"/>
  <c r="Z218" i="7"/>
  <c r="Z213" i="7"/>
  <c r="Z210" i="7"/>
  <c r="Z205" i="7"/>
  <c r="Z202" i="7"/>
  <c r="Z197" i="7"/>
  <c r="Z194" i="7"/>
  <c r="Z189" i="7"/>
  <c r="Z186" i="7"/>
  <c r="Z181" i="7"/>
  <c r="Z178" i="7"/>
  <c r="Z173" i="7"/>
  <c r="BZ131" i="7"/>
  <c r="BZ99" i="7"/>
  <c r="Z463" i="7"/>
  <c r="Z455" i="7"/>
  <c r="Z447" i="7"/>
  <c r="Z439" i="7"/>
  <c r="Z431" i="7"/>
  <c r="Z423" i="7"/>
  <c r="Z413" i="7"/>
  <c r="Z410" i="7"/>
  <c r="Z407" i="7"/>
  <c r="Z397" i="7"/>
  <c r="Z394" i="7"/>
  <c r="Z391" i="7"/>
  <c r="Z381" i="7"/>
  <c r="Z378" i="7"/>
  <c r="Z375" i="7"/>
  <c r="Z354" i="7"/>
  <c r="Z352" i="7"/>
  <c r="Z351" i="7"/>
  <c r="Z350" i="7"/>
  <c r="Z349" i="7"/>
  <c r="Z347" i="7"/>
  <c r="Z322" i="7"/>
  <c r="Z320" i="7"/>
  <c r="Z319" i="7"/>
  <c r="Z318" i="7"/>
  <c r="Z317" i="7"/>
  <c r="Z315" i="7"/>
  <c r="BZ225" i="7"/>
  <c r="BZ155" i="7"/>
  <c r="BZ123" i="7"/>
  <c r="BZ91" i="7"/>
  <c r="Z469" i="7"/>
  <c r="Z461" i="7"/>
  <c r="Z453" i="7"/>
  <c r="Z445" i="7"/>
  <c r="Z437" i="7"/>
  <c r="Z429" i="7"/>
  <c r="Z417" i="7"/>
  <c r="Z414" i="7"/>
  <c r="Z411" i="7"/>
  <c r="Z401" i="7"/>
  <c r="Z398" i="7"/>
  <c r="Z395" i="7"/>
  <c r="Z385" i="7"/>
  <c r="Z382" i="7"/>
  <c r="Z379" i="7"/>
  <c r="Z346" i="7"/>
  <c r="Z344" i="7"/>
  <c r="Z343" i="7"/>
  <c r="Z342" i="7"/>
  <c r="Z341" i="7"/>
  <c r="Z339" i="7"/>
  <c r="Z314" i="7"/>
  <c r="Z312" i="7"/>
  <c r="Z311" i="7"/>
  <c r="Z310" i="7"/>
  <c r="Z309" i="7"/>
  <c r="Z307" i="7"/>
  <c r="Z282" i="7"/>
  <c r="Z280" i="7"/>
  <c r="Z279" i="7"/>
  <c r="Z278" i="7"/>
  <c r="Z277" i="7"/>
  <c r="Z275" i="7"/>
  <c r="Z250" i="7"/>
  <c r="Z249" i="7"/>
  <c r="Z246" i="7"/>
  <c r="Z241" i="7"/>
  <c r="Z238" i="7"/>
  <c r="Z233" i="7"/>
  <c r="Z230" i="7"/>
  <c r="Z225" i="7"/>
  <c r="Z222" i="7"/>
  <c r="Z217" i="7"/>
  <c r="Z214" i="7"/>
  <c r="Z209" i="7"/>
  <c r="Z206" i="7"/>
  <c r="Z201" i="7"/>
  <c r="Z198" i="7"/>
  <c r="Z193" i="7"/>
  <c r="Z190" i="7"/>
  <c r="Z185" i="7"/>
  <c r="Z182" i="7"/>
  <c r="Z177" i="7"/>
  <c r="Z174" i="7"/>
  <c r="Z336" i="7"/>
  <c r="Z335" i="7"/>
  <c r="Z334" i="7"/>
  <c r="Z331" i="7"/>
  <c r="Z306" i="7"/>
  <c r="Z303" i="7"/>
  <c r="Z302" i="7"/>
  <c r="Z301" i="7"/>
  <c r="Z299" i="7"/>
  <c r="Z274" i="7"/>
  <c r="Z272" i="7"/>
  <c r="Z271" i="7"/>
  <c r="Z270" i="7"/>
  <c r="Z267" i="7"/>
  <c r="Z248" i="7"/>
  <c r="Z243" i="7"/>
  <c r="Z240" i="7"/>
  <c r="Z235" i="7"/>
  <c r="Z232" i="7"/>
  <c r="Z219" i="7"/>
  <c r="Z216" i="7"/>
  <c r="Z208" i="7"/>
  <c r="Z203" i="7"/>
  <c r="Z200" i="7"/>
  <c r="Z195" i="7"/>
  <c r="Z192" i="7"/>
  <c r="Z187" i="7"/>
  <c r="Z184" i="7"/>
  <c r="Z176" i="7"/>
  <c r="Z169" i="7"/>
  <c r="Z167" i="7"/>
  <c r="Z165" i="7"/>
  <c r="Z163" i="7"/>
  <c r="Z161" i="7"/>
  <c r="Z159" i="7"/>
  <c r="Z157" i="7"/>
  <c r="Z155" i="7"/>
  <c r="Z153" i="7"/>
  <c r="Z151" i="7"/>
  <c r="Z149" i="7"/>
  <c r="Z147" i="7"/>
  <c r="Z145" i="7"/>
  <c r="Z143" i="7"/>
  <c r="Z141" i="7"/>
  <c r="Z139" i="7"/>
  <c r="Z137" i="7"/>
  <c r="Z135" i="7"/>
  <c r="Z133" i="7"/>
  <c r="Z131" i="7"/>
  <c r="Z129" i="7"/>
  <c r="Z127" i="7"/>
  <c r="Z125" i="7"/>
  <c r="Z123" i="7"/>
  <c r="BZ209" i="7"/>
  <c r="BZ187" i="7"/>
  <c r="BZ158" i="7"/>
  <c r="BZ115" i="7"/>
  <c r="BZ83" i="7"/>
  <c r="Z467" i="7"/>
  <c r="Z459" i="7"/>
  <c r="Z451" i="7"/>
  <c r="Z443" i="7"/>
  <c r="Z435" i="7"/>
  <c r="Z427" i="7"/>
  <c r="Z421" i="7"/>
  <c r="Z418" i="7"/>
  <c r="Z415" i="7"/>
  <c r="Z405" i="7"/>
  <c r="Z402" i="7"/>
  <c r="Z399" i="7"/>
  <c r="Z389" i="7"/>
  <c r="Z386" i="7"/>
  <c r="Z383" i="7"/>
  <c r="Z373" i="7"/>
  <c r="Z370" i="7"/>
  <c r="Z368" i="7"/>
  <c r="Z367" i="7"/>
  <c r="Z366" i="7"/>
  <c r="Z365" i="7"/>
  <c r="Z363" i="7"/>
  <c r="Z338" i="7"/>
  <c r="Z333" i="7"/>
  <c r="Z304" i="7"/>
  <c r="Z269" i="7"/>
  <c r="Z227" i="7"/>
  <c r="Z224" i="7"/>
  <c r="Z211" i="7"/>
  <c r="Z179" i="7"/>
  <c r="Z171" i="7"/>
  <c r="Z283" i="7"/>
  <c r="Z251" i="7"/>
  <c r="Z290" i="7"/>
  <c r="Z258" i="7"/>
  <c r="Z287" i="7"/>
  <c r="Z286" i="7"/>
  <c r="Z255" i="7"/>
  <c r="Z254" i="7"/>
  <c r="Z247" i="7"/>
  <c r="Z239" i="7"/>
  <c r="Z231" i="7"/>
  <c r="Z223" i="7"/>
  <c r="Z215" i="7"/>
  <c r="Z207" i="7"/>
  <c r="Z199" i="7"/>
  <c r="Z191" i="7"/>
  <c r="Z183" i="7"/>
  <c r="Z175" i="7"/>
  <c r="Z168" i="7"/>
  <c r="Z160" i="7"/>
  <c r="Z152" i="7"/>
  <c r="Z144" i="7"/>
  <c r="Z136" i="7"/>
  <c r="Z128" i="7"/>
  <c r="Z118" i="7"/>
  <c r="Z114" i="7"/>
  <c r="Z110" i="7"/>
  <c r="Z106" i="7"/>
  <c r="Z102" i="7"/>
  <c r="Z98" i="7"/>
  <c r="Z94" i="7"/>
  <c r="Z90" i="7"/>
  <c r="Z86" i="7"/>
  <c r="Z82" i="7"/>
  <c r="Z78" i="7"/>
  <c r="Z74" i="7"/>
  <c r="Z70" i="7"/>
  <c r="Z66" i="7"/>
  <c r="Z62" i="7"/>
  <c r="Z58" i="7"/>
  <c r="Z54" i="7"/>
  <c r="Z50" i="7"/>
  <c r="Z46" i="7"/>
  <c r="Z42" i="7"/>
  <c r="Z38" i="7"/>
  <c r="Z34" i="7"/>
  <c r="Z30" i="7"/>
  <c r="Z26" i="7"/>
  <c r="Z22" i="7"/>
  <c r="Z18" i="7"/>
  <c r="Z14" i="7"/>
  <c r="Z10" i="7"/>
  <c r="Z166" i="7"/>
  <c r="Z158" i="7"/>
  <c r="Z150" i="7"/>
  <c r="Z142" i="7"/>
  <c r="Z134" i="7"/>
  <c r="Z126" i="7"/>
  <c r="Z121" i="7"/>
  <c r="CD470" i="7"/>
  <c r="CD468" i="7"/>
  <c r="CD466" i="7"/>
  <c r="CD464" i="7"/>
  <c r="CD469" i="7"/>
  <c r="CD463" i="7"/>
  <c r="CD467" i="7"/>
  <c r="CD465" i="7"/>
  <c r="CD461" i="7"/>
  <c r="CD456" i="7"/>
  <c r="CD460" i="7"/>
  <c r="CD459" i="7"/>
  <c r="CD458" i="7"/>
  <c r="CD457" i="7"/>
  <c r="CD453" i="7"/>
  <c r="CD450" i="7"/>
  <c r="CD445" i="7"/>
  <c r="CD442" i="7"/>
  <c r="CD462" i="7"/>
  <c r="CD443" i="7"/>
  <c r="CD441" i="7"/>
  <c r="CD437" i="7"/>
  <c r="CD434" i="7"/>
  <c r="CD430" i="7"/>
  <c r="CD428" i="7"/>
  <c r="CD426" i="7"/>
  <c r="CD424" i="7"/>
  <c r="CD422" i="7"/>
  <c r="CD420" i="7"/>
  <c r="CD418" i="7"/>
  <c r="CD455" i="7"/>
  <c r="CD451" i="7"/>
  <c r="CD449" i="7"/>
  <c r="CD447" i="7"/>
  <c r="CD435" i="7"/>
  <c r="CD433" i="7"/>
  <c r="CD432" i="7"/>
  <c r="CD431" i="7"/>
  <c r="CD425" i="7"/>
  <c r="CD417" i="7"/>
  <c r="CD454" i="7"/>
  <c r="CD423" i="7"/>
  <c r="CD421" i="7"/>
  <c r="CD448" i="7"/>
  <c r="CD439" i="7"/>
  <c r="CD438" i="7"/>
  <c r="CD427" i="7"/>
  <c r="CD413" i="7"/>
  <c r="CD410" i="7"/>
  <c r="CD405" i="7"/>
  <c r="CD444" i="7"/>
  <c r="CD452" i="7"/>
  <c r="CD446" i="7"/>
  <c r="CD411" i="7"/>
  <c r="CD409" i="7"/>
  <c r="CD408" i="7"/>
  <c r="CD407" i="7"/>
  <c r="CD406" i="7"/>
  <c r="CD404" i="7"/>
  <c r="CD403" i="7"/>
  <c r="CD398" i="7"/>
  <c r="CD397" i="7"/>
  <c r="CD395" i="7"/>
  <c r="CD393" i="7"/>
  <c r="CD391" i="7"/>
  <c r="CD389" i="7"/>
  <c r="CD387" i="7"/>
  <c r="CD385" i="7"/>
  <c r="CD383" i="7"/>
  <c r="CD381" i="7"/>
  <c r="CD379" i="7"/>
  <c r="CD377" i="7"/>
  <c r="CD375" i="7"/>
  <c r="CD373" i="7"/>
  <c r="CD371" i="7"/>
  <c r="CD369" i="7"/>
  <c r="CD367" i="7"/>
  <c r="CD365" i="7"/>
  <c r="CD363" i="7"/>
  <c r="CD440" i="7"/>
  <c r="CD419" i="7"/>
  <c r="CD400" i="7"/>
  <c r="CD429" i="7"/>
  <c r="CD402" i="7"/>
  <c r="CD399" i="7"/>
  <c r="CD396" i="7"/>
  <c r="CD392" i="7"/>
  <c r="CD388" i="7"/>
  <c r="CD384" i="7"/>
  <c r="CD380" i="7"/>
  <c r="CD372" i="7"/>
  <c r="CD394" i="7"/>
  <c r="CD390" i="7"/>
  <c r="CD386" i="7"/>
  <c r="CD382" i="7"/>
  <c r="CD376" i="7"/>
  <c r="CD368" i="7"/>
  <c r="CD361" i="7"/>
  <c r="CD359" i="7"/>
  <c r="CD357" i="7"/>
  <c r="CD355" i="7"/>
  <c r="CD353" i="7"/>
  <c r="CD351" i="7"/>
  <c r="CD349" i="7"/>
  <c r="CD347" i="7"/>
  <c r="CD345" i="7"/>
  <c r="CD343" i="7"/>
  <c r="CD341" i="7"/>
  <c r="CD339" i="7"/>
  <c r="CD337" i="7"/>
  <c r="CD335" i="7"/>
  <c r="CD333" i="7"/>
  <c r="CD331" i="7"/>
  <c r="CD329" i="7"/>
  <c r="CD327" i="7"/>
  <c r="CD325" i="7"/>
  <c r="CD323" i="7"/>
  <c r="CD321" i="7"/>
  <c r="CD319" i="7"/>
  <c r="CD317" i="7"/>
  <c r="CD315" i="7"/>
  <c r="CD313" i="7"/>
  <c r="CD311" i="7"/>
  <c r="CD309" i="7"/>
  <c r="CD307" i="7"/>
  <c r="CD305" i="7"/>
  <c r="CD303" i="7"/>
  <c r="CD436" i="7"/>
  <c r="CD416" i="7"/>
  <c r="CD414" i="7"/>
  <c r="CD412" i="7"/>
  <c r="CD401" i="7"/>
  <c r="CD378" i="7"/>
  <c r="CD415" i="7"/>
  <c r="CD374" i="7"/>
  <c r="CD358" i="7"/>
  <c r="CD350" i="7"/>
  <c r="CD342" i="7"/>
  <c r="CD334" i="7"/>
  <c r="CD326" i="7"/>
  <c r="CD318" i="7"/>
  <c r="CD310" i="7"/>
  <c r="CD348" i="7"/>
  <c r="CD346" i="7"/>
  <c r="CD344" i="7"/>
  <c r="CD316" i="7"/>
  <c r="CD314" i="7"/>
  <c r="CD312" i="7"/>
  <c r="CD300" i="7"/>
  <c r="CD298" i="7"/>
  <c r="CD296" i="7"/>
  <c r="CD294" i="7"/>
  <c r="CD292" i="7"/>
  <c r="CD290" i="7"/>
  <c r="CD288" i="7"/>
  <c r="CD286" i="7"/>
  <c r="CD284" i="7"/>
  <c r="CD282" i="7"/>
  <c r="CD280" i="7"/>
  <c r="CD278" i="7"/>
  <c r="CD276" i="7"/>
  <c r="CD274" i="7"/>
  <c r="CD272" i="7"/>
  <c r="CD270" i="7"/>
  <c r="CD268" i="7"/>
  <c r="CD266" i="7"/>
  <c r="CD362" i="7"/>
  <c r="CD360" i="7"/>
  <c r="CD332" i="7"/>
  <c r="CD330" i="7"/>
  <c r="CD328" i="7"/>
  <c r="CD302" i="7"/>
  <c r="CD301" i="7"/>
  <c r="CD299" i="7"/>
  <c r="CD297" i="7"/>
  <c r="CD295" i="7"/>
  <c r="CD293" i="7"/>
  <c r="CD291" i="7"/>
  <c r="CD289" i="7"/>
  <c r="CD287" i="7"/>
  <c r="CD285" i="7"/>
  <c r="CD283" i="7"/>
  <c r="CD281" i="7"/>
  <c r="CD279" i="7"/>
  <c r="CD277" i="7"/>
  <c r="CD275" i="7"/>
  <c r="CD273" i="7"/>
  <c r="CD271" i="7"/>
  <c r="CD269" i="7"/>
  <c r="CD267" i="7"/>
  <c r="CD265" i="7"/>
  <c r="CD263" i="7"/>
  <c r="CD261" i="7"/>
  <c r="CD259" i="7"/>
  <c r="CD257" i="7"/>
  <c r="CD255" i="7"/>
  <c r="CD253" i="7"/>
  <c r="CD251" i="7"/>
  <c r="CD249" i="7"/>
  <c r="CD247" i="7"/>
  <c r="CD245" i="7"/>
  <c r="CD243" i="7"/>
  <c r="CD241" i="7"/>
  <c r="CD239" i="7"/>
  <c r="CD237" i="7"/>
  <c r="CD364" i="7"/>
  <c r="CD340" i="7"/>
  <c r="CD338" i="7"/>
  <c r="CD336" i="7"/>
  <c r="CD264" i="7"/>
  <c r="CD256" i="7"/>
  <c r="CD248" i="7"/>
  <c r="CD240" i="7"/>
  <c r="CD370" i="7"/>
  <c r="CD308" i="7"/>
  <c r="CD306" i="7"/>
  <c r="CD260" i="7"/>
  <c r="CD252" i="7"/>
  <c r="CD244" i="7"/>
  <c r="CD324" i="7"/>
  <c r="CD320" i="7"/>
  <c r="CD304" i="7"/>
  <c r="CD258" i="7"/>
  <c r="CD242" i="7"/>
  <c r="CD234" i="7"/>
  <c r="CD230" i="7"/>
  <c r="CD226" i="7"/>
  <c r="CD222" i="7"/>
  <c r="CD218" i="7"/>
  <c r="CD214" i="7"/>
  <c r="CD210" i="7"/>
  <c r="CD206" i="7"/>
  <c r="CD202" i="7"/>
  <c r="CD198" i="7"/>
  <c r="CD194" i="7"/>
  <c r="CD190" i="7"/>
  <c r="CD187" i="7"/>
  <c r="CD182" i="7"/>
  <c r="CD179" i="7"/>
  <c r="CD174" i="7"/>
  <c r="CD171" i="7"/>
  <c r="CD166" i="7"/>
  <c r="CD163" i="7"/>
  <c r="CD158" i="7"/>
  <c r="CD155" i="7"/>
  <c r="CD150" i="7"/>
  <c r="CD147" i="7"/>
  <c r="CD322" i="7"/>
  <c r="CD250" i="7"/>
  <c r="CD236" i="7"/>
  <c r="CD232" i="7"/>
  <c r="CD228" i="7"/>
  <c r="CD224" i="7"/>
  <c r="CD220" i="7"/>
  <c r="CD216" i="7"/>
  <c r="CD212" i="7"/>
  <c r="CD208" i="7"/>
  <c r="CD204" i="7"/>
  <c r="CD200" i="7"/>
  <c r="CD196" i="7"/>
  <c r="CD192" i="7"/>
  <c r="CD186" i="7"/>
  <c r="CD183" i="7"/>
  <c r="CD178" i="7"/>
  <c r="CD175" i="7"/>
  <c r="CD170" i="7"/>
  <c r="CD167" i="7"/>
  <c r="CD162" i="7"/>
  <c r="CD159" i="7"/>
  <c r="CD154" i="7"/>
  <c r="CD151" i="7"/>
  <c r="CD146" i="7"/>
  <c r="CD354" i="7"/>
  <c r="CD262" i="7"/>
  <c r="CD229" i="7"/>
  <c r="CD221" i="7"/>
  <c r="CD213" i="7"/>
  <c r="CD205" i="7"/>
  <c r="CD197" i="7"/>
  <c r="CD189" i="7"/>
  <c r="CD176" i="7"/>
  <c r="CD173" i="7"/>
  <c r="CD160" i="7"/>
  <c r="CD157" i="7"/>
  <c r="CD144" i="7"/>
  <c r="CD140" i="7"/>
  <c r="CD136" i="7"/>
  <c r="CD132" i="7"/>
  <c r="CD128" i="7"/>
  <c r="CD124" i="7"/>
  <c r="CD120" i="7"/>
  <c r="CD116" i="7"/>
  <c r="CD112" i="7"/>
  <c r="CD108" i="7"/>
  <c r="CD104" i="7"/>
  <c r="CD100" i="7"/>
  <c r="CD96" i="7"/>
  <c r="CD92" i="7"/>
  <c r="CD88" i="7"/>
  <c r="CD84" i="7"/>
  <c r="CD80" i="7"/>
  <c r="CD68" i="7"/>
  <c r="CD64" i="7"/>
  <c r="CD60" i="7"/>
  <c r="CD56" i="7"/>
  <c r="CD52" i="7"/>
  <c r="CD48" i="7"/>
  <c r="CD44" i="7"/>
  <c r="CD40" i="7"/>
  <c r="CD246" i="7"/>
  <c r="CD233" i="7"/>
  <c r="CD225" i="7"/>
  <c r="CD217" i="7"/>
  <c r="CD209" i="7"/>
  <c r="CD201" i="7"/>
  <c r="CD193" i="7"/>
  <c r="CD184" i="7"/>
  <c r="CD181" i="7"/>
  <c r="CD168" i="7"/>
  <c r="CD165" i="7"/>
  <c r="CD152" i="7"/>
  <c r="CD149" i="7"/>
  <c r="CD142" i="7"/>
  <c r="CD138" i="7"/>
  <c r="CD134" i="7"/>
  <c r="CD130" i="7"/>
  <c r="CD126" i="7"/>
  <c r="CD122" i="7"/>
  <c r="CD118" i="7"/>
  <c r="CD114" i="7"/>
  <c r="CD110" i="7"/>
  <c r="CD106" i="7"/>
  <c r="CD102" i="7"/>
  <c r="CD98" i="7"/>
  <c r="CD94" i="7"/>
  <c r="CD90" i="7"/>
  <c r="CD86" i="7"/>
  <c r="CD82" i="7"/>
  <c r="CD70" i="7"/>
  <c r="CD66" i="7"/>
  <c r="CD62" i="7"/>
  <c r="CD58" i="7"/>
  <c r="CD54" i="7"/>
  <c r="CD50" i="7"/>
  <c r="CD46" i="7"/>
  <c r="CD42" i="7"/>
  <c r="CD38" i="7"/>
  <c r="CD227" i="7"/>
  <c r="CD211" i="7"/>
  <c r="CD195" i="7"/>
  <c r="CD164" i="7"/>
  <c r="CD161" i="7"/>
  <c r="CD139" i="7"/>
  <c r="CD131" i="7"/>
  <c r="CD123" i="7"/>
  <c r="CD115" i="7"/>
  <c r="CD107" i="7"/>
  <c r="CD99" i="7"/>
  <c r="CD91" i="7"/>
  <c r="CD83" i="7"/>
  <c r="CD67" i="7"/>
  <c r="CD59" i="7"/>
  <c r="CD51" i="7"/>
  <c r="CD43" i="7"/>
  <c r="AD468" i="7"/>
  <c r="AD464" i="7"/>
  <c r="AD460" i="7"/>
  <c r="AD456" i="7"/>
  <c r="AD452" i="7"/>
  <c r="AD448" i="7"/>
  <c r="AD444" i="7"/>
  <c r="AD440" i="7"/>
  <c r="AD436" i="7"/>
  <c r="AD432" i="7"/>
  <c r="AD428" i="7"/>
  <c r="AD424" i="7"/>
  <c r="CD366" i="7"/>
  <c r="CD356" i="7"/>
  <c r="CD238" i="7"/>
  <c r="CD235" i="7"/>
  <c r="CD219" i="7"/>
  <c r="CD203" i="7"/>
  <c r="CD180" i="7"/>
  <c r="CD177" i="7"/>
  <c r="CD148" i="7"/>
  <c r="CD145" i="7"/>
  <c r="CD143" i="7"/>
  <c r="CD135" i="7"/>
  <c r="CD127" i="7"/>
  <c r="CD119" i="7"/>
  <c r="CD111" i="7"/>
  <c r="CD103" i="7"/>
  <c r="CD95" i="7"/>
  <c r="CD87" i="7"/>
  <c r="CD79" i="7"/>
  <c r="CD71" i="7"/>
  <c r="CD63" i="7"/>
  <c r="CD55" i="7"/>
  <c r="CD47" i="7"/>
  <c r="CD39" i="7"/>
  <c r="AD470" i="7"/>
  <c r="AD466" i="7"/>
  <c r="AD462" i="7"/>
  <c r="AD458" i="7"/>
  <c r="AD454" i="7"/>
  <c r="AD450" i="7"/>
  <c r="AD446" i="7"/>
  <c r="AD442" i="7"/>
  <c r="AD438" i="7"/>
  <c r="AD434" i="7"/>
  <c r="AD430" i="7"/>
  <c r="AD426" i="7"/>
  <c r="AD422" i="7"/>
  <c r="AD418" i="7"/>
  <c r="AD414" i="7"/>
  <c r="AD410" i="7"/>
  <c r="AD406" i="7"/>
  <c r="AD402" i="7"/>
  <c r="AD398" i="7"/>
  <c r="AD394" i="7"/>
  <c r="AD390" i="7"/>
  <c r="AD386" i="7"/>
  <c r="AD382" i="7"/>
  <c r="AD378" i="7"/>
  <c r="AD374" i="7"/>
  <c r="AD370" i="7"/>
  <c r="AD367" i="7"/>
  <c r="AD362" i="7"/>
  <c r="AD359" i="7"/>
  <c r="AD354" i="7"/>
  <c r="AD351" i="7"/>
  <c r="AD346" i="7"/>
  <c r="AD343" i="7"/>
  <c r="AD338" i="7"/>
  <c r="AD335" i="7"/>
  <c r="AD330" i="7"/>
  <c r="AD327" i="7"/>
  <c r="AD322" i="7"/>
  <c r="AD319" i="7"/>
  <c r="AD314" i="7"/>
  <c r="AD311" i="7"/>
  <c r="AD306" i="7"/>
  <c r="AD303" i="7"/>
  <c r="AD298" i="7"/>
  <c r="AD295" i="7"/>
  <c r="AD290" i="7"/>
  <c r="AD287" i="7"/>
  <c r="AD282" i="7"/>
  <c r="AD279" i="7"/>
  <c r="AD274" i="7"/>
  <c r="AD271" i="7"/>
  <c r="AD266" i="7"/>
  <c r="AD263" i="7"/>
  <c r="AD258" i="7"/>
  <c r="AD255" i="7"/>
  <c r="AD250" i="7"/>
  <c r="CD254" i="7"/>
  <c r="CD231" i="7"/>
  <c r="CD215" i="7"/>
  <c r="CD199" i="7"/>
  <c r="CD188" i="7"/>
  <c r="CD185" i="7"/>
  <c r="CD156" i="7"/>
  <c r="CD153" i="7"/>
  <c r="CD141" i="7"/>
  <c r="CD133" i="7"/>
  <c r="CD125" i="7"/>
  <c r="CD117" i="7"/>
  <c r="CD109" i="7"/>
  <c r="CD101" i="7"/>
  <c r="CD93" i="7"/>
  <c r="CD85" i="7"/>
  <c r="CD69" i="7"/>
  <c r="CD61" i="7"/>
  <c r="CD53" i="7"/>
  <c r="CD45" i="7"/>
  <c r="CD37" i="7"/>
  <c r="CD121" i="7"/>
  <c r="CD89" i="7"/>
  <c r="CD57" i="7"/>
  <c r="AD463" i="7"/>
  <c r="AD455" i="7"/>
  <c r="AD447" i="7"/>
  <c r="AD439" i="7"/>
  <c r="AD431" i="7"/>
  <c r="AD423" i="7"/>
  <c r="AD420" i="7"/>
  <c r="AD417" i="7"/>
  <c r="AD407" i="7"/>
  <c r="AD404" i="7"/>
  <c r="AD401" i="7"/>
  <c r="AD391" i="7"/>
  <c r="AD388" i="7"/>
  <c r="AD385" i="7"/>
  <c r="AD375" i="7"/>
  <c r="AD372" i="7"/>
  <c r="AD369" i="7"/>
  <c r="AD344" i="7"/>
  <c r="AD342" i="7"/>
  <c r="AD341" i="7"/>
  <c r="AD340" i="7"/>
  <c r="AD339" i="7"/>
  <c r="AD337" i="7"/>
  <c r="AD312" i="7"/>
  <c r="AD310" i="7"/>
  <c r="AD309" i="7"/>
  <c r="AD308" i="7"/>
  <c r="AD307" i="7"/>
  <c r="AD305" i="7"/>
  <c r="AD280" i="7"/>
  <c r="AD278" i="7"/>
  <c r="AD277" i="7"/>
  <c r="AD276" i="7"/>
  <c r="AD275" i="7"/>
  <c r="AD273" i="7"/>
  <c r="AD248" i="7"/>
  <c r="AD243" i="7"/>
  <c r="AD240" i="7"/>
  <c r="AD235" i="7"/>
  <c r="AD232" i="7"/>
  <c r="AD227" i="7"/>
  <c r="AD224" i="7"/>
  <c r="AD219" i="7"/>
  <c r="AD216" i="7"/>
  <c r="AD211" i="7"/>
  <c r="AD208" i="7"/>
  <c r="AD203" i="7"/>
  <c r="AD200" i="7"/>
  <c r="AD195" i="7"/>
  <c r="AD192" i="7"/>
  <c r="AD187" i="7"/>
  <c r="AD184" i="7"/>
  <c r="AD179" i="7"/>
  <c r="AD176" i="7"/>
  <c r="AD171" i="7"/>
  <c r="CD223" i="7"/>
  <c r="CD169" i="7"/>
  <c r="CD113" i="7"/>
  <c r="CD81" i="7"/>
  <c r="CD49" i="7"/>
  <c r="AD469" i="7"/>
  <c r="AD461" i="7"/>
  <c r="AD453" i="7"/>
  <c r="AD445" i="7"/>
  <c r="AD437" i="7"/>
  <c r="AD429" i="7"/>
  <c r="AD421" i="7"/>
  <c r="AD411" i="7"/>
  <c r="AD408" i="7"/>
  <c r="AD405" i="7"/>
  <c r="AD395" i="7"/>
  <c r="AD392" i="7"/>
  <c r="AD389" i="7"/>
  <c r="AD379" i="7"/>
  <c r="AD376" i="7"/>
  <c r="AD373" i="7"/>
  <c r="AD368" i="7"/>
  <c r="AD366" i="7"/>
  <c r="AD365" i="7"/>
  <c r="AD364" i="7"/>
  <c r="AD363" i="7"/>
  <c r="AD361" i="7"/>
  <c r="AD336" i="7"/>
  <c r="AD334" i="7"/>
  <c r="AD333" i="7"/>
  <c r="AD332" i="7"/>
  <c r="AD331" i="7"/>
  <c r="AD329" i="7"/>
  <c r="AD304" i="7"/>
  <c r="AD302" i="7"/>
  <c r="AD301" i="7"/>
  <c r="AD300" i="7"/>
  <c r="CD207" i="7"/>
  <c r="CD172" i="7"/>
  <c r="CD137" i="7"/>
  <c r="CD105" i="7"/>
  <c r="CD41" i="7"/>
  <c r="AD467" i="7"/>
  <c r="AD459" i="7"/>
  <c r="AD451" i="7"/>
  <c r="AD443" i="7"/>
  <c r="AD435" i="7"/>
  <c r="AD427" i="7"/>
  <c r="AD415" i="7"/>
  <c r="AD412" i="7"/>
  <c r="AD409" i="7"/>
  <c r="AD399" i="7"/>
  <c r="AD396" i="7"/>
  <c r="AD393" i="7"/>
  <c r="AD383" i="7"/>
  <c r="AD380" i="7"/>
  <c r="AD377" i="7"/>
  <c r="AD360" i="7"/>
  <c r="AD358" i="7"/>
  <c r="AD357" i="7"/>
  <c r="AD356" i="7"/>
  <c r="AD355" i="7"/>
  <c r="AD353" i="7"/>
  <c r="AD328" i="7"/>
  <c r="AD326" i="7"/>
  <c r="AD325" i="7"/>
  <c r="AD324" i="7"/>
  <c r="AD323" i="7"/>
  <c r="AD321" i="7"/>
  <c r="AD296" i="7"/>
  <c r="AD294" i="7"/>
  <c r="AD293" i="7"/>
  <c r="AD292" i="7"/>
  <c r="AD291" i="7"/>
  <c r="AD289" i="7"/>
  <c r="AD264" i="7"/>
  <c r="AD262" i="7"/>
  <c r="AD261" i="7"/>
  <c r="AD260" i="7"/>
  <c r="AD259" i="7"/>
  <c r="AD257" i="7"/>
  <c r="AD247" i="7"/>
  <c r="AD244" i="7"/>
  <c r="AD239" i="7"/>
  <c r="AD236" i="7"/>
  <c r="AD231" i="7"/>
  <c r="AD228" i="7"/>
  <c r="AD223" i="7"/>
  <c r="AD220" i="7"/>
  <c r="AD215" i="7"/>
  <c r="AD212" i="7"/>
  <c r="AD207" i="7"/>
  <c r="AD204" i="7"/>
  <c r="AD199" i="7"/>
  <c r="AD196" i="7"/>
  <c r="AD191" i="7"/>
  <c r="AD188" i="7"/>
  <c r="AD183" i="7"/>
  <c r="AD180" i="7"/>
  <c r="AD175" i="7"/>
  <c r="AD172" i="7"/>
  <c r="AD352" i="7"/>
  <c r="AD350" i="7"/>
  <c r="AD347" i="7"/>
  <c r="AD345" i="7"/>
  <c r="AD320" i="7"/>
  <c r="AD317" i="7"/>
  <c r="AD316" i="7"/>
  <c r="AD315" i="7"/>
  <c r="AD313" i="7"/>
  <c r="AD288" i="7"/>
  <c r="AD285" i="7"/>
  <c r="AD284" i="7"/>
  <c r="AD283" i="7"/>
  <c r="AD281" i="7"/>
  <c r="AD256" i="7"/>
  <c r="AD253" i="7"/>
  <c r="AD252" i="7"/>
  <c r="AD251" i="7"/>
  <c r="AD241" i="7"/>
  <c r="AD238" i="7"/>
  <c r="AD233" i="7"/>
  <c r="AD225" i="7"/>
  <c r="AD217" i="7"/>
  <c r="AD209" i="7"/>
  <c r="AD206" i="7"/>
  <c r="AD201" i="7"/>
  <c r="AD198" i="7"/>
  <c r="AD193" i="7"/>
  <c r="AD190" i="7"/>
  <c r="AD185" i="7"/>
  <c r="AD182" i="7"/>
  <c r="AD174" i="7"/>
  <c r="AD169" i="7"/>
  <c r="AD167" i="7"/>
  <c r="AD165" i="7"/>
  <c r="AD163" i="7"/>
  <c r="AD161" i="7"/>
  <c r="AD159" i="7"/>
  <c r="AD157" i="7"/>
  <c r="AD155" i="7"/>
  <c r="AD153" i="7"/>
  <c r="AD151" i="7"/>
  <c r="AD149" i="7"/>
  <c r="AD147" i="7"/>
  <c r="AD145" i="7"/>
  <c r="AD143" i="7"/>
  <c r="AD141" i="7"/>
  <c r="AD139" i="7"/>
  <c r="AD137" i="7"/>
  <c r="AD135" i="7"/>
  <c r="AD133" i="7"/>
  <c r="AD131" i="7"/>
  <c r="AD129" i="7"/>
  <c r="AD127" i="7"/>
  <c r="AD125" i="7"/>
  <c r="AD123" i="7"/>
  <c r="CD352" i="7"/>
  <c r="CD191" i="7"/>
  <c r="CD129" i="7"/>
  <c r="CD97" i="7"/>
  <c r="CD65" i="7"/>
  <c r="AD465" i="7"/>
  <c r="AD457" i="7"/>
  <c r="AD449" i="7"/>
  <c r="AD441" i="7"/>
  <c r="AD433" i="7"/>
  <c r="AD425" i="7"/>
  <c r="AD419" i="7"/>
  <c r="AD416" i="7"/>
  <c r="AD413" i="7"/>
  <c r="AD403" i="7"/>
  <c r="AD400" i="7"/>
  <c r="AD397" i="7"/>
  <c r="AD387" i="7"/>
  <c r="AD384" i="7"/>
  <c r="AD381" i="7"/>
  <c r="AD371" i="7"/>
  <c r="AD349" i="7"/>
  <c r="AD348" i="7"/>
  <c r="AD318" i="7"/>
  <c r="AD286" i="7"/>
  <c r="AD254" i="7"/>
  <c r="AD249" i="7"/>
  <c r="AD246" i="7"/>
  <c r="AD230" i="7"/>
  <c r="AD222" i="7"/>
  <c r="AD214" i="7"/>
  <c r="AD177" i="7"/>
  <c r="AD297" i="7"/>
  <c r="AD265" i="7"/>
  <c r="AD272" i="7"/>
  <c r="AD269" i="7"/>
  <c r="AD268" i="7"/>
  <c r="AD245" i="7"/>
  <c r="AD237" i="7"/>
  <c r="AD229" i="7"/>
  <c r="AD221" i="7"/>
  <c r="AD213" i="7"/>
  <c r="AD205" i="7"/>
  <c r="AD197" i="7"/>
  <c r="AD189" i="7"/>
  <c r="AD181" i="7"/>
  <c r="AD173" i="7"/>
  <c r="AD166" i="7"/>
  <c r="AD158" i="7"/>
  <c r="AD150" i="7"/>
  <c r="AD142" i="7"/>
  <c r="AD134" i="7"/>
  <c r="AD126" i="7"/>
  <c r="AD120" i="7"/>
  <c r="AD116" i="7"/>
  <c r="AD112" i="7"/>
  <c r="AD108" i="7"/>
  <c r="AD104" i="7"/>
  <c r="AD100" i="7"/>
  <c r="AD96" i="7"/>
  <c r="AD92" i="7"/>
  <c r="AD88" i="7"/>
  <c r="AD84" i="7"/>
  <c r="AD80" i="7"/>
  <c r="AD76" i="7"/>
  <c r="AD72" i="7"/>
  <c r="AD68" i="7"/>
  <c r="AD64" i="7"/>
  <c r="AD60" i="7"/>
  <c r="AD56" i="7"/>
  <c r="AD52" i="7"/>
  <c r="AD48" i="7"/>
  <c r="AD44" i="7"/>
  <c r="AD40" i="7"/>
  <c r="AD36" i="7"/>
  <c r="AD32" i="7"/>
  <c r="AD28" i="7"/>
  <c r="AD24" i="7"/>
  <c r="AD20" i="7"/>
  <c r="AD16" i="7"/>
  <c r="AD12" i="7"/>
  <c r="AD164" i="7"/>
  <c r="AD156" i="7"/>
  <c r="AD148" i="7"/>
  <c r="AD140" i="7"/>
  <c r="AD132" i="7"/>
  <c r="AD124" i="7"/>
  <c r="AD119" i="7"/>
  <c r="CH470" i="7"/>
  <c r="CH468" i="7"/>
  <c r="CH466" i="7"/>
  <c r="CH464" i="7"/>
  <c r="CH467" i="7"/>
  <c r="CH469" i="7"/>
  <c r="CH461" i="7"/>
  <c r="CH462" i="7"/>
  <c r="CH459" i="7"/>
  <c r="CH451" i="7"/>
  <c r="CH448" i="7"/>
  <c r="CH443" i="7"/>
  <c r="CH465" i="7"/>
  <c r="CH463" i="7"/>
  <c r="CH449" i="7"/>
  <c r="CH447" i="7"/>
  <c r="CH446" i="7"/>
  <c r="CH445" i="7"/>
  <c r="CH444" i="7"/>
  <c r="CH442" i="7"/>
  <c r="CH460" i="7"/>
  <c r="CH456" i="7"/>
  <c r="CH455" i="7"/>
  <c r="CH454" i="7"/>
  <c r="CH453" i="7"/>
  <c r="CH452" i="7"/>
  <c r="CH450" i="7"/>
  <c r="CH440" i="7"/>
  <c r="CH435" i="7"/>
  <c r="CH432" i="7"/>
  <c r="CH430" i="7"/>
  <c r="CH428" i="7"/>
  <c r="CH426" i="7"/>
  <c r="CH424" i="7"/>
  <c r="CH422" i="7"/>
  <c r="CH420" i="7"/>
  <c r="CH418" i="7"/>
  <c r="CH441" i="7"/>
  <c r="CH457" i="7"/>
  <c r="CH423" i="7"/>
  <c r="CH458" i="7"/>
  <c r="CH439" i="7"/>
  <c r="CH429" i="7"/>
  <c r="CH425" i="7"/>
  <c r="CH419" i="7"/>
  <c r="CH417" i="7"/>
  <c r="CH416" i="7"/>
  <c r="CH411" i="7"/>
  <c r="CH408" i="7"/>
  <c r="CH434" i="7"/>
  <c r="CH431" i="7"/>
  <c r="CH427" i="7"/>
  <c r="CH401" i="7"/>
  <c r="CH397" i="7"/>
  <c r="CH395" i="7"/>
  <c r="CH393" i="7"/>
  <c r="CH391" i="7"/>
  <c r="CH389" i="7"/>
  <c r="CH387" i="7"/>
  <c r="CH385" i="7"/>
  <c r="CH383" i="7"/>
  <c r="CH381" i="7"/>
  <c r="CH379" i="7"/>
  <c r="CH377" i="7"/>
  <c r="CH375" i="7"/>
  <c r="CH373" i="7"/>
  <c r="CH371" i="7"/>
  <c r="CH369" i="7"/>
  <c r="CH367" i="7"/>
  <c r="CH365" i="7"/>
  <c r="CH363" i="7"/>
  <c r="CH415" i="7"/>
  <c r="CH414" i="7"/>
  <c r="CH413" i="7"/>
  <c r="CH412" i="7"/>
  <c r="CH410" i="7"/>
  <c r="CH403" i="7"/>
  <c r="CH398" i="7"/>
  <c r="CH409" i="7"/>
  <c r="CH407" i="7"/>
  <c r="CH405" i="7"/>
  <c r="CH400" i="7"/>
  <c r="CH394" i="7"/>
  <c r="CH390" i="7"/>
  <c r="CH386" i="7"/>
  <c r="CH382" i="7"/>
  <c r="CH378" i="7"/>
  <c r="CH370" i="7"/>
  <c r="CH438" i="7"/>
  <c r="CH437" i="7"/>
  <c r="CH436" i="7"/>
  <c r="CH433" i="7"/>
  <c r="CH406" i="7"/>
  <c r="CH404" i="7"/>
  <c r="CH396" i="7"/>
  <c r="CH392" i="7"/>
  <c r="CH388" i="7"/>
  <c r="CH384" i="7"/>
  <c r="CH374" i="7"/>
  <c r="CH366" i="7"/>
  <c r="CH361" i="7"/>
  <c r="CH359" i="7"/>
  <c r="CH357" i="7"/>
  <c r="CH355" i="7"/>
  <c r="CH353" i="7"/>
  <c r="CH351" i="7"/>
  <c r="CH349" i="7"/>
  <c r="CH347" i="7"/>
  <c r="CH345" i="7"/>
  <c r="CH343" i="7"/>
  <c r="CH341" i="7"/>
  <c r="CH337" i="7"/>
  <c r="CH335" i="7"/>
  <c r="CH333" i="7"/>
  <c r="CH331" i="7"/>
  <c r="CH329" i="7"/>
  <c r="CH327" i="7"/>
  <c r="CH421" i="7"/>
  <c r="CH402" i="7"/>
  <c r="CH399" i="7"/>
  <c r="CH380" i="7"/>
  <c r="CH372" i="7"/>
  <c r="CH364" i="7"/>
  <c r="CH356" i="7"/>
  <c r="CH348" i="7"/>
  <c r="CH340" i="7"/>
  <c r="CH332" i="7"/>
  <c r="CH362" i="7"/>
  <c r="CH360" i="7"/>
  <c r="CH358" i="7"/>
  <c r="CH330" i="7"/>
  <c r="CH328" i="7"/>
  <c r="CH346" i="7"/>
  <c r="CH344" i="7"/>
  <c r="CH342" i="7"/>
  <c r="CH354" i="7"/>
  <c r="CH352" i="7"/>
  <c r="CH350" i="7"/>
  <c r="CH368" i="7"/>
  <c r="CH338" i="7"/>
  <c r="CH334" i="7"/>
  <c r="CH376" i="7"/>
  <c r="AH470" i="7"/>
  <c r="AH466" i="7"/>
  <c r="AH462" i="7"/>
  <c r="AH458" i="7"/>
  <c r="AH454" i="7"/>
  <c r="AH450" i="7"/>
  <c r="AH446" i="7"/>
  <c r="AH442" i="7"/>
  <c r="AH438" i="7"/>
  <c r="AH434" i="7"/>
  <c r="AH430" i="7"/>
  <c r="AH426" i="7"/>
  <c r="AH468" i="7"/>
  <c r="AH464" i="7"/>
  <c r="AH460" i="7"/>
  <c r="AH456" i="7"/>
  <c r="AH452" i="7"/>
  <c r="AH448" i="7"/>
  <c r="AH444" i="7"/>
  <c r="AH440" i="7"/>
  <c r="AH436" i="7"/>
  <c r="AH432" i="7"/>
  <c r="AH428" i="7"/>
  <c r="AH424" i="7"/>
  <c r="AH420" i="7"/>
  <c r="AH416" i="7"/>
  <c r="AH412" i="7"/>
  <c r="AH408" i="7"/>
  <c r="AH404" i="7"/>
  <c r="AH400" i="7"/>
  <c r="AH396" i="7"/>
  <c r="AH392" i="7"/>
  <c r="AH388" i="7"/>
  <c r="AH384" i="7"/>
  <c r="AH380" i="7"/>
  <c r="AH376" i="7"/>
  <c r="AH372" i="7"/>
  <c r="AH368" i="7"/>
  <c r="AH365" i="7"/>
  <c r="AH360" i="7"/>
  <c r="AH357" i="7"/>
  <c r="AH352" i="7"/>
  <c r="AH349" i="7"/>
  <c r="AH344" i="7"/>
  <c r="AH341" i="7"/>
  <c r="AH336" i="7"/>
  <c r="AH333" i="7"/>
  <c r="AH328" i="7"/>
  <c r="AH325" i="7"/>
  <c r="AH320" i="7"/>
  <c r="AH317" i="7"/>
  <c r="AH312" i="7"/>
  <c r="AH309" i="7"/>
  <c r="AH304" i="7"/>
  <c r="AH301" i="7"/>
  <c r="AH296" i="7"/>
  <c r="AH293" i="7"/>
  <c r="AH288" i="7"/>
  <c r="AH285" i="7"/>
  <c r="AH280" i="7"/>
  <c r="AH277" i="7"/>
  <c r="AH272" i="7"/>
  <c r="AH269" i="7"/>
  <c r="AH264" i="7"/>
  <c r="AH261" i="7"/>
  <c r="AH256" i="7"/>
  <c r="AH253" i="7"/>
  <c r="AH469" i="7"/>
  <c r="AH461" i="7"/>
  <c r="AH453" i="7"/>
  <c r="AH445" i="7"/>
  <c r="AH437" i="7"/>
  <c r="AH429" i="7"/>
  <c r="AH421" i="7"/>
  <c r="AH418" i="7"/>
  <c r="AH415" i="7"/>
  <c r="AH405" i="7"/>
  <c r="AH402" i="7"/>
  <c r="AH399" i="7"/>
  <c r="AH389" i="7"/>
  <c r="AH386" i="7"/>
  <c r="AH383" i="7"/>
  <c r="AH373" i="7"/>
  <c r="AH358" i="7"/>
  <c r="AH356" i="7"/>
  <c r="AH355" i="7"/>
  <c r="AH354" i="7"/>
  <c r="AH353" i="7"/>
  <c r="AH351" i="7"/>
  <c r="AH326" i="7"/>
  <c r="AH324" i="7"/>
  <c r="AH323" i="7"/>
  <c r="AH322" i="7"/>
  <c r="AH321" i="7"/>
  <c r="AH319" i="7"/>
  <c r="AH294" i="7"/>
  <c r="AH292" i="7"/>
  <c r="AH291" i="7"/>
  <c r="AH290" i="7"/>
  <c r="AH289" i="7"/>
  <c r="AH287" i="7"/>
  <c r="AH262" i="7"/>
  <c r="AH260" i="7"/>
  <c r="AH259" i="7"/>
  <c r="AH258" i="7"/>
  <c r="AH257" i="7"/>
  <c r="AH255" i="7"/>
  <c r="AH249" i="7"/>
  <c r="AH246" i="7"/>
  <c r="AH241" i="7"/>
  <c r="AH238" i="7"/>
  <c r="AH233" i="7"/>
  <c r="AH230" i="7"/>
  <c r="AH225" i="7"/>
  <c r="AH222" i="7"/>
  <c r="AH217" i="7"/>
  <c r="AH214" i="7"/>
  <c r="AH209" i="7"/>
  <c r="AH206" i="7"/>
  <c r="AH201" i="7"/>
  <c r="AH198" i="7"/>
  <c r="AH193" i="7"/>
  <c r="AH190" i="7"/>
  <c r="AH185" i="7"/>
  <c r="AH182" i="7"/>
  <c r="AH177" i="7"/>
  <c r="AH174" i="7"/>
  <c r="AH467" i="7"/>
  <c r="AH459" i="7"/>
  <c r="AH451" i="7"/>
  <c r="AH443" i="7"/>
  <c r="AH435" i="7"/>
  <c r="AH427" i="7"/>
  <c r="AH422" i="7"/>
  <c r="AH419" i="7"/>
  <c r="AH409" i="7"/>
  <c r="AH406" i="7"/>
  <c r="AH403" i="7"/>
  <c r="AH393" i="7"/>
  <c r="AH390" i="7"/>
  <c r="AH387" i="7"/>
  <c r="AH377" i="7"/>
  <c r="AH374" i="7"/>
  <c r="AH371" i="7"/>
  <c r="AH350" i="7"/>
  <c r="AH348" i="7"/>
  <c r="AH347" i="7"/>
  <c r="AH346" i="7"/>
  <c r="AH345" i="7"/>
  <c r="AH343" i="7"/>
  <c r="AH318" i="7"/>
  <c r="AH316" i="7"/>
  <c r="AH315" i="7"/>
  <c r="AH314" i="7"/>
  <c r="AH313" i="7"/>
  <c r="AH311" i="7"/>
  <c r="CH336" i="7"/>
  <c r="AH465" i="7"/>
  <c r="AH457" i="7"/>
  <c r="AH449" i="7"/>
  <c r="AH441" i="7"/>
  <c r="AH433" i="7"/>
  <c r="AH425" i="7"/>
  <c r="AH413" i="7"/>
  <c r="AH410" i="7"/>
  <c r="AH407" i="7"/>
  <c r="AH397" i="7"/>
  <c r="AH394" i="7"/>
  <c r="AH391" i="7"/>
  <c r="AH381" i="7"/>
  <c r="AH378" i="7"/>
  <c r="AH375" i="7"/>
  <c r="AH370" i="7"/>
  <c r="AH369" i="7"/>
  <c r="AH367" i="7"/>
  <c r="AH342" i="7"/>
  <c r="AH340" i="7"/>
  <c r="AH339" i="7"/>
  <c r="AH338" i="7"/>
  <c r="AH337" i="7"/>
  <c r="AH335" i="7"/>
  <c r="AH310" i="7"/>
  <c r="AH308" i="7"/>
  <c r="AH307" i="7"/>
  <c r="AH306" i="7"/>
  <c r="AH305" i="7"/>
  <c r="AH303" i="7"/>
  <c r="AH278" i="7"/>
  <c r="AH276" i="7"/>
  <c r="AH275" i="7"/>
  <c r="AH274" i="7"/>
  <c r="AH273" i="7"/>
  <c r="AH271" i="7"/>
  <c r="AH245" i="7"/>
  <c r="AH242" i="7"/>
  <c r="AH237" i="7"/>
  <c r="AH234" i="7"/>
  <c r="AH229" i="7"/>
  <c r="AH226" i="7"/>
  <c r="AH221" i="7"/>
  <c r="AH218" i="7"/>
  <c r="AH213" i="7"/>
  <c r="AH210" i="7"/>
  <c r="AH205" i="7"/>
  <c r="AH202" i="7"/>
  <c r="AH197" i="7"/>
  <c r="AH194" i="7"/>
  <c r="AH189" i="7"/>
  <c r="AH186" i="7"/>
  <c r="AH181" i="7"/>
  <c r="AH178" i="7"/>
  <c r="AH173" i="7"/>
  <c r="AH334" i="7"/>
  <c r="AH332" i="7"/>
  <c r="AH331" i="7"/>
  <c r="AH330" i="7"/>
  <c r="AH302" i="7"/>
  <c r="AH299" i="7"/>
  <c r="AH298" i="7"/>
  <c r="AH297" i="7"/>
  <c r="AH295" i="7"/>
  <c r="AH270" i="7"/>
  <c r="AH268" i="7"/>
  <c r="AH267" i="7"/>
  <c r="AH266" i="7"/>
  <c r="AH247" i="7"/>
  <c r="AH244" i="7"/>
  <c r="AH239" i="7"/>
  <c r="AH236" i="7"/>
  <c r="AH231" i="7"/>
  <c r="AH228" i="7"/>
  <c r="AH220" i="7"/>
  <c r="AH212" i="7"/>
  <c r="AH207" i="7"/>
  <c r="AH204" i="7"/>
  <c r="AH199" i="7"/>
  <c r="AH196" i="7"/>
  <c r="AH188" i="7"/>
  <c r="AH183" i="7"/>
  <c r="AH180" i="7"/>
  <c r="AH172" i="7"/>
  <c r="AH169" i="7"/>
  <c r="AH167" i="7"/>
  <c r="AH165" i="7"/>
  <c r="AH163" i="7"/>
  <c r="AH161" i="7"/>
  <c r="AH159" i="7"/>
  <c r="AH157" i="7"/>
  <c r="AH155" i="7"/>
  <c r="AH153" i="7"/>
  <c r="AH151" i="7"/>
  <c r="AH149" i="7"/>
  <c r="AH147" i="7"/>
  <c r="AH145" i="7"/>
  <c r="AH143" i="7"/>
  <c r="AH141" i="7"/>
  <c r="AH139" i="7"/>
  <c r="AH137" i="7"/>
  <c r="AH135" i="7"/>
  <c r="AH133" i="7"/>
  <c r="AH131" i="7"/>
  <c r="AH129" i="7"/>
  <c r="AH127" i="7"/>
  <c r="AH125" i="7"/>
  <c r="AH123" i="7"/>
  <c r="AH463" i="7"/>
  <c r="AH455" i="7"/>
  <c r="AH447" i="7"/>
  <c r="AH439" i="7"/>
  <c r="AH431" i="7"/>
  <c r="AH423" i="7"/>
  <c r="AH417" i="7"/>
  <c r="AH414" i="7"/>
  <c r="AH411" i="7"/>
  <c r="AH401" i="7"/>
  <c r="AH398" i="7"/>
  <c r="AH395" i="7"/>
  <c r="AH385" i="7"/>
  <c r="AH382" i="7"/>
  <c r="AH379" i="7"/>
  <c r="AH366" i="7"/>
  <c r="AH364" i="7"/>
  <c r="AH363" i="7"/>
  <c r="AH362" i="7"/>
  <c r="AH361" i="7"/>
  <c r="AH359" i="7"/>
  <c r="AH329" i="7"/>
  <c r="AH327" i="7"/>
  <c r="AH300" i="7"/>
  <c r="AH265" i="7"/>
  <c r="AH263" i="7"/>
  <c r="AH223" i="7"/>
  <c r="AH215" i="7"/>
  <c r="AH191" i="7"/>
  <c r="AH175" i="7"/>
  <c r="AH279" i="7"/>
  <c r="AH286" i="7"/>
  <c r="AH254" i="7"/>
  <c r="AH283" i="7"/>
  <c r="AH282" i="7"/>
  <c r="AH251" i="7"/>
  <c r="AH250" i="7"/>
  <c r="AH243" i="7"/>
  <c r="AH235" i="7"/>
  <c r="AH227" i="7"/>
  <c r="AH219" i="7"/>
  <c r="AH211" i="7"/>
  <c r="AH203" i="7"/>
  <c r="AH195" i="7"/>
  <c r="AH187" i="7"/>
  <c r="AH179" i="7"/>
  <c r="AH171" i="7"/>
  <c r="AH164" i="7"/>
  <c r="AH156" i="7"/>
  <c r="AH148" i="7"/>
  <c r="AH140" i="7"/>
  <c r="AH132" i="7"/>
  <c r="AH124" i="7"/>
  <c r="AH118" i="7"/>
  <c r="AH114" i="7"/>
  <c r="AH110" i="7"/>
  <c r="AH106" i="7"/>
  <c r="AH102" i="7"/>
  <c r="AH98" i="7"/>
  <c r="AH94" i="7"/>
  <c r="AH90" i="7"/>
  <c r="AH86" i="7"/>
  <c r="AH82" i="7"/>
  <c r="AH78" i="7"/>
  <c r="AH74" i="7"/>
  <c r="AH70" i="7"/>
  <c r="AH66" i="7"/>
  <c r="AH62" i="7"/>
  <c r="AH58" i="7"/>
  <c r="AH54" i="7"/>
  <c r="AH50" i="7"/>
  <c r="AH46" i="7"/>
  <c r="AH42" i="7"/>
  <c r="AH38" i="7"/>
  <c r="AH34" i="7"/>
  <c r="AH30" i="7"/>
  <c r="AH26" i="7"/>
  <c r="AH22" i="7"/>
  <c r="AH18" i="7"/>
  <c r="AH14" i="7"/>
  <c r="AH10" i="7"/>
  <c r="AH170" i="7"/>
  <c r="AH162" i="7"/>
  <c r="AH154" i="7"/>
  <c r="AH146" i="7"/>
  <c r="AH138" i="7"/>
  <c r="AH130" i="7"/>
  <c r="AH122" i="7"/>
  <c r="AH121" i="7"/>
  <c r="AH117" i="7"/>
  <c r="CL470" i="7"/>
  <c r="CL468" i="7"/>
  <c r="CL466" i="7"/>
  <c r="CL464" i="7"/>
  <c r="CL465" i="7"/>
  <c r="CL462" i="7"/>
  <c r="CL460" i="7"/>
  <c r="CL457" i="7"/>
  <c r="CL469" i="7"/>
  <c r="CL467" i="7"/>
  <c r="CL463" i="7"/>
  <c r="CL458" i="7"/>
  <c r="CL456" i="7"/>
  <c r="CL454" i="7"/>
  <c r="CL449" i="7"/>
  <c r="CL446" i="7"/>
  <c r="CL441" i="7"/>
  <c r="CL440" i="7"/>
  <c r="CL461" i="7"/>
  <c r="CL438" i="7"/>
  <c r="CL433" i="7"/>
  <c r="CL430" i="7"/>
  <c r="CL428" i="7"/>
  <c r="CL426" i="7"/>
  <c r="CL424" i="7"/>
  <c r="CL422" i="7"/>
  <c r="CL420" i="7"/>
  <c r="CL418" i="7"/>
  <c r="CL452" i="7"/>
  <c r="CL450" i="7"/>
  <c r="CL448" i="7"/>
  <c r="CL444" i="7"/>
  <c r="CL442" i="7"/>
  <c r="CL431" i="7"/>
  <c r="CL429" i="7"/>
  <c r="CL421" i="7"/>
  <c r="CL455" i="7"/>
  <c r="CL451" i="7"/>
  <c r="CL434" i="7"/>
  <c r="CL453" i="7"/>
  <c r="CL447" i="7"/>
  <c r="CL432" i="7"/>
  <c r="CL414" i="7"/>
  <c r="CL409" i="7"/>
  <c r="CL406" i="7"/>
  <c r="CL443" i="7"/>
  <c r="CL437" i="7"/>
  <c r="CL436" i="7"/>
  <c r="CL435" i="7"/>
  <c r="CL459" i="7"/>
  <c r="CL417" i="7"/>
  <c r="CL407" i="7"/>
  <c r="CL405" i="7"/>
  <c r="CL404" i="7"/>
  <c r="CL402" i="7"/>
  <c r="CL399" i="7"/>
  <c r="CL397" i="7"/>
  <c r="CL395" i="7"/>
  <c r="CL393" i="7"/>
  <c r="CL391" i="7"/>
  <c r="CL389" i="7"/>
  <c r="CL387" i="7"/>
  <c r="CL385" i="7"/>
  <c r="CL383" i="7"/>
  <c r="CL381" i="7"/>
  <c r="CL379" i="7"/>
  <c r="CL377" i="7"/>
  <c r="CL375" i="7"/>
  <c r="CL373" i="7"/>
  <c r="CL371" i="7"/>
  <c r="CL369" i="7"/>
  <c r="CL367" i="7"/>
  <c r="CL365" i="7"/>
  <c r="CL363" i="7"/>
  <c r="CL401" i="7"/>
  <c r="CL416" i="7"/>
  <c r="CL398" i="7"/>
  <c r="CL396" i="7"/>
  <c r="CL392" i="7"/>
  <c r="CL388" i="7"/>
  <c r="CL384" i="7"/>
  <c r="CL376" i="7"/>
  <c r="CL439" i="7"/>
  <c r="CL423" i="7"/>
  <c r="CL419" i="7"/>
  <c r="CL403" i="7"/>
  <c r="CL394" i="7"/>
  <c r="CL390" i="7"/>
  <c r="CL386" i="7"/>
  <c r="CL382" i="7"/>
  <c r="CL380" i="7"/>
  <c r="CL372" i="7"/>
  <c r="CL364" i="7"/>
  <c r="CL361" i="7"/>
  <c r="CL359" i="7"/>
  <c r="CL357" i="7"/>
  <c r="CL355" i="7"/>
  <c r="CL353" i="7"/>
  <c r="CL351" i="7"/>
  <c r="CL349" i="7"/>
  <c r="CL347" i="7"/>
  <c r="CL345" i="7"/>
  <c r="CL343" i="7"/>
  <c r="CL341" i="7"/>
  <c r="CL339" i="7"/>
  <c r="CL337" i="7"/>
  <c r="CL335" i="7"/>
  <c r="CL333" i="7"/>
  <c r="CL331" i="7"/>
  <c r="CL329" i="7"/>
  <c r="CL327" i="7"/>
  <c r="CL325" i="7"/>
  <c r="CL323" i="7"/>
  <c r="CL321" i="7"/>
  <c r="CL319" i="7"/>
  <c r="CL317" i="7"/>
  <c r="CL315" i="7"/>
  <c r="CL313" i="7"/>
  <c r="CL311" i="7"/>
  <c r="CL309" i="7"/>
  <c r="CL307" i="7"/>
  <c r="CL305" i="7"/>
  <c r="CL303" i="7"/>
  <c r="CL427" i="7"/>
  <c r="CL425" i="7"/>
  <c r="CL415" i="7"/>
  <c r="CL413" i="7"/>
  <c r="CL411" i="7"/>
  <c r="CL400" i="7"/>
  <c r="CL408" i="7"/>
  <c r="CL370" i="7"/>
  <c r="CL362" i="7"/>
  <c r="CL354" i="7"/>
  <c r="CL346" i="7"/>
  <c r="CL338" i="7"/>
  <c r="CL330" i="7"/>
  <c r="CL322" i="7"/>
  <c r="CL314" i="7"/>
  <c r="CL306" i="7"/>
  <c r="CL445" i="7"/>
  <c r="CL344" i="7"/>
  <c r="CL342" i="7"/>
  <c r="CL340" i="7"/>
  <c r="CL312" i="7"/>
  <c r="CL310" i="7"/>
  <c r="CL308" i="7"/>
  <c r="CL302" i="7"/>
  <c r="CL300" i="7"/>
  <c r="CL298" i="7"/>
  <c r="CL296" i="7"/>
  <c r="CL294" i="7"/>
  <c r="CL292" i="7"/>
  <c r="CL290" i="7"/>
  <c r="CL288" i="7"/>
  <c r="CL286" i="7"/>
  <c r="CL284" i="7"/>
  <c r="CL282" i="7"/>
  <c r="CL280" i="7"/>
  <c r="CL278" i="7"/>
  <c r="CL276" i="7"/>
  <c r="CL274" i="7"/>
  <c r="CL272" i="7"/>
  <c r="CL270" i="7"/>
  <c r="CL268" i="7"/>
  <c r="CL266" i="7"/>
  <c r="CL412" i="7"/>
  <c r="CL374" i="7"/>
  <c r="CL360" i="7"/>
  <c r="CL358" i="7"/>
  <c r="CL356" i="7"/>
  <c r="CL328" i="7"/>
  <c r="CL326" i="7"/>
  <c r="CL324" i="7"/>
  <c r="CL301" i="7"/>
  <c r="CL299" i="7"/>
  <c r="CL297" i="7"/>
  <c r="CL295" i="7"/>
  <c r="CL293" i="7"/>
  <c r="CL291" i="7"/>
  <c r="CL289" i="7"/>
  <c r="CL287" i="7"/>
  <c r="CL285" i="7"/>
  <c r="CL283" i="7"/>
  <c r="CL281" i="7"/>
  <c r="CL279" i="7"/>
  <c r="CL277" i="7"/>
  <c r="CL275" i="7"/>
  <c r="CL273" i="7"/>
  <c r="CL271" i="7"/>
  <c r="CL269" i="7"/>
  <c r="CL267" i="7"/>
  <c r="CL265" i="7"/>
  <c r="CL263" i="7"/>
  <c r="CL261" i="7"/>
  <c r="CL259" i="7"/>
  <c r="CL257" i="7"/>
  <c r="CL255" i="7"/>
  <c r="CL253" i="7"/>
  <c r="CL251" i="7"/>
  <c r="CL249" i="7"/>
  <c r="CL247" i="7"/>
  <c r="CL245" i="7"/>
  <c r="CL243" i="7"/>
  <c r="CL241" i="7"/>
  <c r="CL239" i="7"/>
  <c r="CL237" i="7"/>
  <c r="CL368" i="7"/>
  <c r="CL260" i="7"/>
  <c r="CL252" i="7"/>
  <c r="CL244" i="7"/>
  <c r="CL336" i="7"/>
  <c r="CL334" i="7"/>
  <c r="CL332" i="7"/>
  <c r="CL304" i="7"/>
  <c r="CL264" i="7"/>
  <c r="CL256" i="7"/>
  <c r="CL248" i="7"/>
  <c r="CL240" i="7"/>
  <c r="CL410" i="7"/>
  <c r="CL350" i="7"/>
  <c r="CL254" i="7"/>
  <c r="CL238" i="7"/>
  <c r="CL234" i="7"/>
  <c r="CL230" i="7"/>
  <c r="CL226" i="7"/>
  <c r="CL222" i="7"/>
  <c r="CL218" i="7"/>
  <c r="CL214" i="7"/>
  <c r="CL210" i="7"/>
  <c r="CL206" i="7"/>
  <c r="CL202" i="7"/>
  <c r="CL198" i="7"/>
  <c r="CL194" i="7"/>
  <c r="CL190" i="7"/>
  <c r="CL186" i="7"/>
  <c r="CL183" i="7"/>
  <c r="CL178" i="7"/>
  <c r="CL175" i="7"/>
  <c r="CL170" i="7"/>
  <c r="CL167" i="7"/>
  <c r="CL162" i="7"/>
  <c r="CL159" i="7"/>
  <c r="CL154" i="7"/>
  <c r="CL151" i="7"/>
  <c r="CL146" i="7"/>
  <c r="CL378" i="7"/>
  <c r="CL366" i="7"/>
  <c r="CL352" i="7"/>
  <c r="CL348" i="7"/>
  <c r="CL262" i="7"/>
  <c r="CL246" i="7"/>
  <c r="CL236" i="7"/>
  <c r="CL232" i="7"/>
  <c r="CL228" i="7"/>
  <c r="CL224" i="7"/>
  <c r="CL220" i="7"/>
  <c r="CL216" i="7"/>
  <c r="CL212" i="7"/>
  <c r="CL208" i="7"/>
  <c r="CL204" i="7"/>
  <c r="CL200" i="7"/>
  <c r="CL196" i="7"/>
  <c r="CL192" i="7"/>
  <c r="CL187" i="7"/>
  <c r="CL182" i="7"/>
  <c r="CL179" i="7"/>
  <c r="CL174" i="7"/>
  <c r="CL171" i="7"/>
  <c r="CL166" i="7"/>
  <c r="CL163" i="7"/>
  <c r="CL158" i="7"/>
  <c r="CL155" i="7"/>
  <c r="CL150" i="7"/>
  <c r="CL147" i="7"/>
  <c r="CL258" i="7"/>
  <c r="CL233" i="7"/>
  <c r="CL225" i="7"/>
  <c r="CL217" i="7"/>
  <c r="CL209" i="7"/>
  <c r="CL201" i="7"/>
  <c r="CL193" i="7"/>
  <c r="CL188" i="7"/>
  <c r="CL185" i="7"/>
  <c r="CL172" i="7"/>
  <c r="CL169" i="7"/>
  <c r="CL156" i="7"/>
  <c r="CL153" i="7"/>
  <c r="CL144" i="7"/>
  <c r="CL140" i="7"/>
  <c r="CL136" i="7"/>
  <c r="CL132" i="7"/>
  <c r="CL128" i="7"/>
  <c r="CL124" i="7"/>
  <c r="CL120" i="7"/>
  <c r="CL96" i="7"/>
  <c r="CL92" i="7"/>
  <c r="CL88" i="7"/>
  <c r="CL84" i="7"/>
  <c r="CL80" i="7"/>
  <c r="CL318" i="7"/>
  <c r="CL242" i="7"/>
  <c r="CL229" i="7"/>
  <c r="CL221" i="7"/>
  <c r="CL213" i="7"/>
  <c r="CL205" i="7"/>
  <c r="CL197" i="7"/>
  <c r="CL189" i="7"/>
  <c r="CL180" i="7"/>
  <c r="CL177" i="7"/>
  <c r="CL164" i="7"/>
  <c r="CL161" i="7"/>
  <c r="CL148" i="7"/>
  <c r="CL145" i="7"/>
  <c r="CL142" i="7"/>
  <c r="CL138" i="7"/>
  <c r="CL134" i="7"/>
  <c r="CL130" i="7"/>
  <c r="CL126" i="7"/>
  <c r="CL122" i="7"/>
  <c r="CL94" i="7"/>
  <c r="CL90" i="7"/>
  <c r="CL86" i="7"/>
  <c r="CL82" i="7"/>
  <c r="CL78" i="7"/>
  <c r="CL316" i="7"/>
  <c r="CL223" i="7"/>
  <c r="CL207" i="7"/>
  <c r="CL191" i="7"/>
  <c r="CL160" i="7"/>
  <c r="CL157" i="7"/>
  <c r="CL143" i="7"/>
  <c r="CL135" i="7"/>
  <c r="CL127" i="7"/>
  <c r="CL95" i="7"/>
  <c r="CL87" i="7"/>
  <c r="CL79" i="7"/>
  <c r="AL468" i="7"/>
  <c r="AL464" i="7"/>
  <c r="AL460" i="7"/>
  <c r="AL456" i="7"/>
  <c r="AL452" i="7"/>
  <c r="AL448" i="7"/>
  <c r="AL444" i="7"/>
  <c r="AL440" i="7"/>
  <c r="AL436" i="7"/>
  <c r="AL432" i="7"/>
  <c r="AL428" i="7"/>
  <c r="AL424" i="7"/>
  <c r="CL231" i="7"/>
  <c r="CL215" i="7"/>
  <c r="CL199" i="7"/>
  <c r="CL176" i="7"/>
  <c r="CL173" i="7"/>
  <c r="CL139" i="7"/>
  <c r="CL131" i="7"/>
  <c r="CL123" i="7"/>
  <c r="CL91" i="7"/>
  <c r="CL83" i="7"/>
  <c r="AL470" i="7"/>
  <c r="AL466" i="7"/>
  <c r="AL462" i="7"/>
  <c r="AL458" i="7"/>
  <c r="AL454" i="7"/>
  <c r="AL450" i="7"/>
  <c r="AL446" i="7"/>
  <c r="AL442" i="7"/>
  <c r="AL438" i="7"/>
  <c r="AL434" i="7"/>
  <c r="AL430" i="7"/>
  <c r="AL426" i="7"/>
  <c r="AL422" i="7"/>
  <c r="AL418" i="7"/>
  <c r="AL414" i="7"/>
  <c r="AL410" i="7"/>
  <c r="AL406" i="7"/>
  <c r="AL402" i="7"/>
  <c r="AL398" i="7"/>
  <c r="AL394" i="7"/>
  <c r="AL390" i="7"/>
  <c r="AL386" i="7"/>
  <c r="AL382" i="7"/>
  <c r="AL378" i="7"/>
  <c r="AL374" i="7"/>
  <c r="AL366" i="7"/>
  <c r="AL363" i="7"/>
  <c r="AL358" i="7"/>
  <c r="AL355" i="7"/>
  <c r="AL350" i="7"/>
  <c r="AL347" i="7"/>
  <c r="AL342" i="7"/>
  <c r="AL339" i="7"/>
  <c r="AL334" i="7"/>
  <c r="AL331" i="7"/>
  <c r="AL326" i="7"/>
  <c r="AL323" i="7"/>
  <c r="AL318" i="7"/>
  <c r="AL315" i="7"/>
  <c r="AL310" i="7"/>
  <c r="AL307" i="7"/>
  <c r="AL302" i="7"/>
  <c r="AL299" i="7"/>
  <c r="AL294" i="7"/>
  <c r="AL291" i="7"/>
  <c r="AL286" i="7"/>
  <c r="AL283" i="7"/>
  <c r="AL278" i="7"/>
  <c r="AL275" i="7"/>
  <c r="AL270" i="7"/>
  <c r="AL267" i="7"/>
  <c r="AL262" i="7"/>
  <c r="AL259" i="7"/>
  <c r="AL254" i="7"/>
  <c r="AL251" i="7"/>
  <c r="CL227" i="7"/>
  <c r="CL211" i="7"/>
  <c r="CL195" i="7"/>
  <c r="CL184" i="7"/>
  <c r="CL181" i="7"/>
  <c r="CL152" i="7"/>
  <c r="CL149" i="7"/>
  <c r="CL137" i="7"/>
  <c r="CL129" i="7"/>
  <c r="CL121" i="7"/>
  <c r="CL89" i="7"/>
  <c r="CL81" i="7"/>
  <c r="CL250" i="7"/>
  <c r="CL203" i="7"/>
  <c r="CL85" i="7"/>
  <c r="AL467" i="7"/>
  <c r="AL459" i="7"/>
  <c r="AL451" i="7"/>
  <c r="AL443" i="7"/>
  <c r="AL435" i="7"/>
  <c r="AL427" i="7"/>
  <c r="AL419" i="7"/>
  <c r="AL416" i="7"/>
  <c r="AL413" i="7"/>
  <c r="AL403" i="7"/>
  <c r="AL400" i="7"/>
  <c r="AL397" i="7"/>
  <c r="AL387" i="7"/>
  <c r="AL384" i="7"/>
  <c r="AL381" i="7"/>
  <c r="AL371" i="7"/>
  <c r="AL370" i="7"/>
  <c r="AL369" i="7"/>
  <c r="AL368" i="7"/>
  <c r="AL367" i="7"/>
  <c r="AL365" i="7"/>
  <c r="AL340" i="7"/>
  <c r="AL338" i="7"/>
  <c r="AL337" i="7"/>
  <c r="AL336" i="7"/>
  <c r="AL335" i="7"/>
  <c r="AL333" i="7"/>
  <c r="AL308" i="7"/>
  <c r="AL306" i="7"/>
  <c r="AL305" i="7"/>
  <c r="AL304" i="7"/>
  <c r="AL303" i="7"/>
  <c r="AL301" i="7"/>
  <c r="AL276" i="7"/>
  <c r="AL274" i="7"/>
  <c r="AL273" i="7"/>
  <c r="AL272" i="7"/>
  <c r="AL271" i="7"/>
  <c r="AL269" i="7"/>
  <c r="AL247" i="7"/>
  <c r="AL244" i="7"/>
  <c r="AL239" i="7"/>
  <c r="AL236" i="7"/>
  <c r="AL231" i="7"/>
  <c r="AL228" i="7"/>
  <c r="AL223" i="7"/>
  <c r="AL220" i="7"/>
  <c r="AL215" i="7"/>
  <c r="AL212" i="7"/>
  <c r="AL207" i="7"/>
  <c r="AL204" i="7"/>
  <c r="AL199" i="7"/>
  <c r="AL196" i="7"/>
  <c r="AL191" i="7"/>
  <c r="AL188" i="7"/>
  <c r="AL183" i="7"/>
  <c r="AL180" i="7"/>
  <c r="AL175" i="7"/>
  <c r="AL172" i="7"/>
  <c r="CL320" i="7"/>
  <c r="CL141" i="7"/>
  <c r="CL77" i="7"/>
  <c r="AL465" i="7"/>
  <c r="AL457" i="7"/>
  <c r="AL449" i="7"/>
  <c r="AL441" i="7"/>
  <c r="AL433" i="7"/>
  <c r="AL425" i="7"/>
  <c r="AL420" i="7"/>
  <c r="AL417" i="7"/>
  <c r="AL407" i="7"/>
  <c r="AL404" i="7"/>
  <c r="AL401" i="7"/>
  <c r="AL391" i="7"/>
  <c r="AL388" i="7"/>
  <c r="AL385" i="7"/>
  <c r="AL375" i="7"/>
  <c r="AL372" i="7"/>
  <c r="AL364" i="7"/>
  <c r="AL362" i="7"/>
  <c r="AL361" i="7"/>
  <c r="AL360" i="7"/>
  <c r="AL359" i="7"/>
  <c r="AL357" i="7"/>
  <c r="AL332" i="7"/>
  <c r="AL330" i="7"/>
  <c r="AL329" i="7"/>
  <c r="AL328" i="7"/>
  <c r="AL327" i="7"/>
  <c r="AL325" i="7"/>
  <c r="AL300" i="7"/>
  <c r="CL235" i="7"/>
  <c r="CL165" i="7"/>
  <c r="CL133" i="7"/>
  <c r="AL463" i="7"/>
  <c r="AL455" i="7"/>
  <c r="AL447" i="7"/>
  <c r="AL439" i="7"/>
  <c r="AL431" i="7"/>
  <c r="AL423" i="7"/>
  <c r="AL421" i="7"/>
  <c r="AL411" i="7"/>
  <c r="AL408" i="7"/>
  <c r="AL405" i="7"/>
  <c r="AL395" i="7"/>
  <c r="AL392" i="7"/>
  <c r="AL389" i="7"/>
  <c r="AL379" i="7"/>
  <c r="AL376" i="7"/>
  <c r="AL373" i="7"/>
  <c r="AL356" i="7"/>
  <c r="AL354" i="7"/>
  <c r="AL353" i="7"/>
  <c r="AL352" i="7"/>
  <c r="AL351" i="7"/>
  <c r="AL349" i="7"/>
  <c r="AL324" i="7"/>
  <c r="AL322" i="7"/>
  <c r="AL321" i="7"/>
  <c r="AL320" i="7"/>
  <c r="AL319" i="7"/>
  <c r="AL317" i="7"/>
  <c r="AL292" i="7"/>
  <c r="AL290" i="7"/>
  <c r="AL289" i="7"/>
  <c r="AL288" i="7"/>
  <c r="AL287" i="7"/>
  <c r="AL285" i="7"/>
  <c r="AL260" i="7"/>
  <c r="AL258" i="7"/>
  <c r="AL257" i="7"/>
  <c r="AL256" i="7"/>
  <c r="AL255" i="7"/>
  <c r="AL253" i="7"/>
  <c r="AL248" i="7"/>
  <c r="AL243" i="7"/>
  <c r="AL240" i="7"/>
  <c r="AL235" i="7"/>
  <c r="AL232" i="7"/>
  <c r="AL227" i="7"/>
  <c r="AL224" i="7"/>
  <c r="AL219" i="7"/>
  <c r="AL216" i="7"/>
  <c r="AL211" i="7"/>
  <c r="AL208" i="7"/>
  <c r="AL203" i="7"/>
  <c r="AL200" i="7"/>
  <c r="AL195" i="7"/>
  <c r="AL192" i="7"/>
  <c r="AL187" i="7"/>
  <c r="AL184" i="7"/>
  <c r="AL179" i="7"/>
  <c r="AL176" i="7"/>
  <c r="AL171" i="7"/>
  <c r="AL345" i="7"/>
  <c r="AL343" i="7"/>
  <c r="AL316" i="7"/>
  <c r="AL313" i="7"/>
  <c r="AL311" i="7"/>
  <c r="AL284" i="7"/>
  <c r="AL281" i="7"/>
  <c r="AL279" i="7"/>
  <c r="AL252" i="7"/>
  <c r="AL245" i="7"/>
  <c r="AL242" i="7"/>
  <c r="AL237" i="7"/>
  <c r="AL234" i="7"/>
  <c r="AL229" i="7"/>
  <c r="AL226" i="7"/>
  <c r="AL221" i="7"/>
  <c r="AL213" i="7"/>
  <c r="AL210" i="7"/>
  <c r="AL202" i="7"/>
  <c r="AL197" i="7"/>
  <c r="AL189" i="7"/>
  <c r="AL186" i="7"/>
  <c r="AL181" i="7"/>
  <c r="AL178" i="7"/>
  <c r="AL173" i="7"/>
  <c r="AL169" i="7"/>
  <c r="AL167" i="7"/>
  <c r="AL165" i="7"/>
  <c r="AL163" i="7"/>
  <c r="AL161" i="7"/>
  <c r="AL159" i="7"/>
  <c r="AL157" i="7"/>
  <c r="AL155" i="7"/>
  <c r="AL153" i="7"/>
  <c r="AL151" i="7"/>
  <c r="AL149" i="7"/>
  <c r="AL147" i="7"/>
  <c r="AL145" i="7"/>
  <c r="AL143" i="7"/>
  <c r="AL141" i="7"/>
  <c r="AL139" i="7"/>
  <c r="AL137" i="7"/>
  <c r="AL135" i="7"/>
  <c r="AL133" i="7"/>
  <c r="AL131" i="7"/>
  <c r="AL129" i="7"/>
  <c r="AL127" i="7"/>
  <c r="AL125" i="7"/>
  <c r="AL123" i="7"/>
  <c r="CL219" i="7"/>
  <c r="CL168" i="7"/>
  <c r="CL125" i="7"/>
  <c r="CL93" i="7"/>
  <c r="AL469" i="7"/>
  <c r="AL461" i="7"/>
  <c r="AL453" i="7"/>
  <c r="AL445" i="7"/>
  <c r="AL437" i="7"/>
  <c r="AL429" i="7"/>
  <c r="AL415" i="7"/>
  <c r="AL412" i="7"/>
  <c r="AL409" i="7"/>
  <c r="AL399" i="7"/>
  <c r="AL396" i="7"/>
  <c r="AL393" i="7"/>
  <c r="AL383" i="7"/>
  <c r="AL380" i="7"/>
  <c r="AL377" i="7"/>
  <c r="AL348" i="7"/>
  <c r="AL346" i="7"/>
  <c r="AL344" i="7"/>
  <c r="AL341" i="7"/>
  <c r="AL314" i="7"/>
  <c r="AL312" i="7"/>
  <c r="AL309" i="7"/>
  <c r="AL282" i="7"/>
  <c r="AL280" i="7"/>
  <c r="AL277" i="7"/>
  <c r="AL250" i="7"/>
  <c r="AL218" i="7"/>
  <c r="AL205" i="7"/>
  <c r="AL194" i="7"/>
  <c r="AL293" i="7"/>
  <c r="AL261" i="7"/>
  <c r="AL268" i="7"/>
  <c r="AL297" i="7"/>
  <c r="AL296" i="7"/>
  <c r="AL265" i="7"/>
  <c r="AL264" i="7"/>
  <c r="AL249" i="7"/>
  <c r="AL241" i="7"/>
  <c r="AL233" i="7"/>
  <c r="AL225" i="7"/>
  <c r="AL217" i="7"/>
  <c r="AL209" i="7"/>
  <c r="AL201" i="7"/>
  <c r="AL193" i="7"/>
  <c r="AL185" i="7"/>
  <c r="AL177" i="7"/>
  <c r="AL170" i="7"/>
  <c r="AL162" i="7"/>
  <c r="AL154" i="7"/>
  <c r="AL146" i="7"/>
  <c r="AL138" i="7"/>
  <c r="AL130" i="7"/>
  <c r="AL122" i="7"/>
  <c r="AL120" i="7"/>
  <c r="AL116" i="7"/>
  <c r="AL112" i="7"/>
  <c r="AL108" i="7"/>
  <c r="AL104" i="7"/>
  <c r="AL100" i="7"/>
  <c r="AL96" i="7"/>
  <c r="AL92" i="7"/>
  <c r="AL88" i="7"/>
  <c r="AL84" i="7"/>
  <c r="AL80" i="7"/>
  <c r="AL76" i="7"/>
  <c r="AL72" i="7"/>
  <c r="AL68" i="7"/>
  <c r="AL64" i="7"/>
  <c r="AL60" i="7"/>
  <c r="AL56" i="7"/>
  <c r="AL52" i="7"/>
  <c r="AL48" i="7"/>
  <c r="AL44" i="7"/>
  <c r="AL40" i="7"/>
  <c r="AL36" i="7"/>
  <c r="AL32" i="7"/>
  <c r="AL28" i="7"/>
  <c r="AL24" i="7"/>
  <c r="AL20" i="7"/>
  <c r="AL16" i="7"/>
  <c r="AL12" i="7"/>
  <c r="AL168" i="7"/>
  <c r="AL160" i="7"/>
  <c r="AL152" i="7"/>
  <c r="AL144" i="7"/>
  <c r="AL136" i="7"/>
  <c r="AL128" i="7"/>
  <c r="AL119" i="7"/>
  <c r="CP470" i="7"/>
  <c r="CP468" i="7"/>
  <c r="CP466" i="7"/>
  <c r="CP464" i="7"/>
  <c r="CP469" i="7"/>
  <c r="CP467" i="7"/>
  <c r="CP465" i="7"/>
  <c r="CP460" i="7"/>
  <c r="CP463" i="7"/>
  <c r="CP458" i="7"/>
  <c r="CP461" i="7"/>
  <c r="CP455" i="7"/>
  <c r="CP452" i="7"/>
  <c r="CP447" i="7"/>
  <c r="CP444" i="7"/>
  <c r="CP462" i="7"/>
  <c r="CP459" i="7"/>
  <c r="CP456" i="7"/>
  <c r="CP445" i="7"/>
  <c r="CP443" i="7"/>
  <c r="CP442" i="7"/>
  <c r="CP441" i="7"/>
  <c r="CP453" i="7"/>
  <c r="CP451" i="7"/>
  <c r="CP450" i="7"/>
  <c r="CP449" i="7"/>
  <c r="CP448" i="7"/>
  <c r="CP446" i="7"/>
  <c r="CP439" i="7"/>
  <c r="CP436" i="7"/>
  <c r="CP431" i="7"/>
  <c r="CP430" i="7"/>
  <c r="CP428" i="7"/>
  <c r="CP426" i="7"/>
  <c r="CP424" i="7"/>
  <c r="CP422" i="7"/>
  <c r="CP420" i="7"/>
  <c r="CP418" i="7"/>
  <c r="CP438" i="7"/>
  <c r="CP427" i="7"/>
  <c r="CP419" i="7"/>
  <c r="CP432" i="7"/>
  <c r="CP429" i="7"/>
  <c r="CP437" i="7"/>
  <c r="CP417" i="7"/>
  <c r="CP415" i="7"/>
  <c r="CP412" i="7"/>
  <c r="CP407" i="7"/>
  <c r="CP404" i="7"/>
  <c r="CP457" i="7"/>
  <c r="CP440" i="7"/>
  <c r="CP421" i="7"/>
  <c r="CP416" i="7"/>
  <c r="CP414" i="7"/>
  <c r="CP400" i="7"/>
  <c r="CP397" i="7"/>
  <c r="CP395" i="7"/>
  <c r="CP393" i="7"/>
  <c r="CP391" i="7"/>
  <c r="CP389" i="7"/>
  <c r="CP387" i="7"/>
  <c r="CP385" i="7"/>
  <c r="CP383" i="7"/>
  <c r="CP381" i="7"/>
  <c r="CP379" i="7"/>
  <c r="CP377" i="7"/>
  <c r="CP375" i="7"/>
  <c r="CP373" i="7"/>
  <c r="CP371" i="7"/>
  <c r="CP369" i="7"/>
  <c r="CP367" i="7"/>
  <c r="CP365" i="7"/>
  <c r="CP363" i="7"/>
  <c r="CP435" i="7"/>
  <c r="CP434" i="7"/>
  <c r="CP433" i="7"/>
  <c r="CP425" i="7"/>
  <c r="CP423" i="7"/>
  <c r="CP413" i="7"/>
  <c r="CP411" i="7"/>
  <c r="CP410" i="7"/>
  <c r="CP409" i="7"/>
  <c r="CP408" i="7"/>
  <c r="CP406" i="7"/>
  <c r="CP402" i="7"/>
  <c r="CP399" i="7"/>
  <c r="CP394" i="7"/>
  <c r="CP390" i="7"/>
  <c r="CP386" i="7"/>
  <c r="CP382" i="7"/>
  <c r="CP374" i="7"/>
  <c r="CP405" i="7"/>
  <c r="CP401" i="7"/>
  <c r="CP396" i="7"/>
  <c r="CP392" i="7"/>
  <c r="CP388" i="7"/>
  <c r="CP384" i="7"/>
  <c r="CP378" i="7"/>
  <c r="CP370" i="7"/>
  <c r="CP361" i="7"/>
  <c r="CP398" i="7"/>
  <c r="CP380" i="7"/>
  <c r="CP368" i="7"/>
  <c r="CP364" i="7"/>
  <c r="CP454" i="7"/>
  <c r="CP403" i="7"/>
  <c r="CP366" i="7"/>
  <c r="CP376" i="7"/>
  <c r="CP372" i="7"/>
  <c r="AP470" i="7"/>
  <c r="AP466" i="7"/>
  <c r="AP462" i="7"/>
  <c r="AP458" i="7"/>
  <c r="AP454" i="7"/>
  <c r="AP450" i="7"/>
  <c r="AP446" i="7"/>
  <c r="AP442" i="7"/>
  <c r="AP438" i="7"/>
  <c r="AP434" i="7"/>
  <c r="AP430" i="7"/>
  <c r="AP426" i="7"/>
  <c r="AP468" i="7"/>
  <c r="AP464" i="7"/>
  <c r="AP460" i="7"/>
  <c r="AP456" i="7"/>
  <c r="AP452" i="7"/>
  <c r="AP448" i="7"/>
  <c r="AP444" i="7"/>
  <c r="AP440" i="7"/>
  <c r="AP436" i="7"/>
  <c r="AP432" i="7"/>
  <c r="AP428" i="7"/>
  <c r="AP424" i="7"/>
  <c r="AP420" i="7"/>
  <c r="AP416" i="7"/>
  <c r="AP412" i="7"/>
  <c r="AP408" i="7"/>
  <c r="AP404" i="7"/>
  <c r="AP400" i="7"/>
  <c r="AP396" i="7"/>
  <c r="AP392" i="7"/>
  <c r="AP388" i="7"/>
  <c r="AP384" i="7"/>
  <c r="AP380" i="7"/>
  <c r="AP376" i="7"/>
  <c r="AP372" i="7"/>
  <c r="AP369" i="7"/>
  <c r="AP364" i="7"/>
  <c r="AP361" i="7"/>
  <c r="AP356" i="7"/>
  <c r="AP353" i="7"/>
  <c r="AP348" i="7"/>
  <c r="AP345" i="7"/>
  <c r="AP340" i="7"/>
  <c r="AP337" i="7"/>
  <c r="AP332" i="7"/>
  <c r="AP329" i="7"/>
  <c r="AP324" i="7"/>
  <c r="AP321" i="7"/>
  <c r="AP316" i="7"/>
  <c r="AP313" i="7"/>
  <c r="AP308" i="7"/>
  <c r="AP305" i="7"/>
  <c r="AP300" i="7"/>
  <c r="AP297" i="7"/>
  <c r="AP292" i="7"/>
  <c r="AP289" i="7"/>
  <c r="AP284" i="7"/>
  <c r="AP281" i="7"/>
  <c r="AP276" i="7"/>
  <c r="AP273" i="7"/>
  <c r="AP268" i="7"/>
  <c r="AP265" i="7"/>
  <c r="AP260" i="7"/>
  <c r="AP257" i="7"/>
  <c r="AP252" i="7"/>
  <c r="CP362" i="7"/>
  <c r="AP465" i="7"/>
  <c r="AP457" i="7"/>
  <c r="AP449" i="7"/>
  <c r="AP441" i="7"/>
  <c r="AP433" i="7"/>
  <c r="AP425" i="7"/>
  <c r="AP417" i="7"/>
  <c r="AP414" i="7"/>
  <c r="AP411" i="7"/>
  <c r="AP401" i="7"/>
  <c r="AP398" i="7"/>
  <c r="AP395" i="7"/>
  <c r="AP385" i="7"/>
  <c r="AP382" i="7"/>
  <c r="AP379" i="7"/>
  <c r="AP354" i="7"/>
  <c r="AP352" i="7"/>
  <c r="AP351" i="7"/>
  <c r="AP350" i="7"/>
  <c r="AP349" i="7"/>
  <c r="AP347" i="7"/>
  <c r="AP322" i="7"/>
  <c r="AP320" i="7"/>
  <c r="AP319" i="7"/>
  <c r="AP318" i="7"/>
  <c r="AP317" i="7"/>
  <c r="AP315" i="7"/>
  <c r="AP290" i="7"/>
  <c r="AP288" i="7"/>
  <c r="AP287" i="7"/>
  <c r="AP286" i="7"/>
  <c r="AP285" i="7"/>
  <c r="AP283" i="7"/>
  <c r="AP258" i="7"/>
  <c r="AP256" i="7"/>
  <c r="AP255" i="7"/>
  <c r="AP254" i="7"/>
  <c r="AP253" i="7"/>
  <c r="AP251" i="7"/>
  <c r="AP245" i="7"/>
  <c r="AP242" i="7"/>
  <c r="AP237" i="7"/>
  <c r="AP234" i="7"/>
  <c r="AP229" i="7"/>
  <c r="AP226" i="7"/>
  <c r="AP221" i="7"/>
  <c r="AP218" i="7"/>
  <c r="AP213" i="7"/>
  <c r="AP210" i="7"/>
  <c r="AP205" i="7"/>
  <c r="AP202" i="7"/>
  <c r="AP197" i="7"/>
  <c r="AP194" i="7"/>
  <c r="AP189" i="7"/>
  <c r="AP186" i="7"/>
  <c r="AP181" i="7"/>
  <c r="AP178" i="7"/>
  <c r="AP173" i="7"/>
  <c r="AP463" i="7"/>
  <c r="AP455" i="7"/>
  <c r="AP447" i="7"/>
  <c r="AP439" i="7"/>
  <c r="AP431" i="7"/>
  <c r="AP423" i="7"/>
  <c r="AP421" i="7"/>
  <c r="AP418" i="7"/>
  <c r="AP415" i="7"/>
  <c r="AP405" i="7"/>
  <c r="AP402" i="7"/>
  <c r="AP399" i="7"/>
  <c r="AP389" i="7"/>
  <c r="AP386" i="7"/>
  <c r="AP383" i="7"/>
  <c r="AP373" i="7"/>
  <c r="AP346" i="7"/>
  <c r="AP344" i="7"/>
  <c r="AP343" i="7"/>
  <c r="AP342" i="7"/>
  <c r="AP341" i="7"/>
  <c r="AP339" i="7"/>
  <c r="AP314" i="7"/>
  <c r="AP312" i="7"/>
  <c r="AP311" i="7"/>
  <c r="AP310" i="7"/>
  <c r="AP309" i="7"/>
  <c r="AP307" i="7"/>
  <c r="AP469" i="7"/>
  <c r="AP461" i="7"/>
  <c r="AP453" i="7"/>
  <c r="AP445" i="7"/>
  <c r="AP437" i="7"/>
  <c r="AP429" i="7"/>
  <c r="AP422" i="7"/>
  <c r="AP419" i="7"/>
  <c r="AP409" i="7"/>
  <c r="AP406" i="7"/>
  <c r="AP403" i="7"/>
  <c r="AP393" i="7"/>
  <c r="AP390" i="7"/>
  <c r="AP387" i="7"/>
  <c r="AP377" i="7"/>
  <c r="AP374" i="7"/>
  <c r="AP371" i="7"/>
  <c r="AP370" i="7"/>
  <c r="AP368" i="7"/>
  <c r="AP367" i="7"/>
  <c r="AP366" i="7"/>
  <c r="AP365" i="7"/>
  <c r="AP363" i="7"/>
  <c r="AP338" i="7"/>
  <c r="AP336" i="7"/>
  <c r="AP335" i="7"/>
  <c r="AP334" i="7"/>
  <c r="AP333" i="7"/>
  <c r="AP331" i="7"/>
  <c r="AP306" i="7"/>
  <c r="AP304" i="7"/>
  <c r="AP303" i="7"/>
  <c r="AP302" i="7"/>
  <c r="AP301" i="7"/>
  <c r="AP299" i="7"/>
  <c r="AP274" i="7"/>
  <c r="AP272" i="7"/>
  <c r="AP271" i="7"/>
  <c r="AP270" i="7"/>
  <c r="AP269" i="7"/>
  <c r="AP267" i="7"/>
  <c r="AP249" i="7"/>
  <c r="AP246" i="7"/>
  <c r="AP241" i="7"/>
  <c r="AP238" i="7"/>
  <c r="AP233" i="7"/>
  <c r="AP230" i="7"/>
  <c r="AP225" i="7"/>
  <c r="AP222" i="7"/>
  <c r="AP217" i="7"/>
  <c r="AP214" i="7"/>
  <c r="AP209" i="7"/>
  <c r="AP206" i="7"/>
  <c r="AP201" i="7"/>
  <c r="AP198" i="7"/>
  <c r="AP193" i="7"/>
  <c r="AP190" i="7"/>
  <c r="AP185" i="7"/>
  <c r="AP182" i="7"/>
  <c r="AP177" i="7"/>
  <c r="AP174" i="7"/>
  <c r="AP357" i="7"/>
  <c r="AP355" i="7"/>
  <c r="AP330" i="7"/>
  <c r="AP328" i="7"/>
  <c r="AP326" i="7"/>
  <c r="AP325" i="7"/>
  <c r="AP298" i="7"/>
  <c r="AP295" i="7"/>
  <c r="AP293" i="7"/>
  <c r="AP291" i="7"/>
  <c r="AP266" i="7"/>
  <c r="AP264" i="7"/>
  <c r="AP262" i="7"/>
  <c r="AP259" i="7"/>
  <c r="AP248" i="7"/>
  <c r="AP243" i="7"/>
  <c r="AP227" i="7"/>
  <c r="AP219" i="7"/>
  <c r="AP208" i="7"/>
  <c r="AP203" i="7"/>
  <c r="AP195" i="7"/>
  <c r="AP187" i="7"/>
  <c r="AP179" i="7"/>
  <c r="AP176" i="7"/>
  <c r="AP171" i="7"/>
  <c r="AP169" i="7"/>
  <c r="AP167" i="7"/>
  <c r="AP165" i="7"/>
  <c r="AP163" i="7"/>
  <c r="AP161" i="7"/>
  <c r="AP159" i="7"/>
  <c r="AP157" i="7"/>
  <c r="AP155" i="7"/>
  <c r="AP153" i="7"/>
  <c r="AP151" i="7"/>
  <c r="AP149" i="7"/>
  <c r="AP147" i="7"/>
  <c r="AP145" i="7"/>
  <c r="AP143" i="7"/>
  <c r="AP141" i="7"/>
  <c r="AP139" i="7"/>
  <c r="AP137" i="7"/>
  <c r="AP135" i="7"/>
  <c r="AP133" i="7"/>
  <c r="AP131" i="7"/>
  <c r="AP129" i="7"/>
  <c r="AP127" i="7"/>
  <c r="AP125" i="7"/>
  <c r="AP123" i="7"/>
  <c r="AP467" i="7"/>
  <c r="AP459" i="7"/>
  <c r="AP451" i="7"/>
  <c r="AP443" i="7"/>
  <c r="AP435" i="7"/>
  <c r="AP427" i="7"/>
  <c r="AP413" i="7"/>
  <c r="AP410" i="7"/>
  <c r="AP407" i="7"/>
  <c r="AP397" i="7"/>
  <c r="AP394" i="7"/>
  <c r="AP391" i="7"/>
  <c r="AP381" i="7"/>
  <c r="AP378" i="7"/>
  <c r="AP375" i="7"/>
  <c r="AP362" i="7"/>
  <c r="AP360" i="7"/>
  <c r="AP359" i="7"/>
  <c r="AP358" i="7"/>
  <c r="AP327" i="7"/>
  <c r="AP323" i="7"/>
  <c r="AP296" i="7"/>
  <c r="AP294" i="7"/>
  <c r="AP263" i="7"/>
  <c r="AP261" i="7"/>
  <c r="AP240" i="7"/>
  <c r="AP235" i="7"/>
  <c r="AP232" i="7"/>
  <c r="AP224" i="7"/>
  <c r="AP216" i="7"/>
  <c r="AP211" i="7"/>
  <c r="AP200" i="7"/>
  <c r="AP192" i="7"/>
  <c r="AP184" i="7"/>
  <c r="AP275" i="7"/>
  <c r="AP282" i="7"/>
  <c r="AP250" i="7"/>
  <c r="AP279" i="7"/>
  <c r="AP278" i="7"/>
  <c r="AP247" i="7"/>
  <c r="AP239" i="7"/>
  <c r="AP231" i="7"/>
  <c r="AP223" i="7"/>
  <c r="AP215" i="7"/>
  <c r="AP207" i="7"/>
  <c r="AP199" i="7"/>
  <c r="AP191" i="7"/>
  <c r="AP183" i="7"/>
  <c r="AP175" i="7"/>
  <c r="AP168" i="7"/>
  <c r="AP160" i="7"/>
  <c r="AP152" i="7"/>
  <c r="AP144" i="7"/>
  <c r="AP136" i="7"/>
  <c r="AP128" i="7"/>
  <c r="AP118" i="7"/>
  <c r="AP114" i="7"/>
  <c r="AP110" i="7"/>
  <c r="AP106" i="7"/>
  <c r="AP102" i="7"/>
  <c r="AP98" i="7"/>
  <c r="AP94" i="7"/>
  <c r="AP90" i="7"/>
  <c r="AP86" i="7"/>
  <c r="AP82" i="7"/>
  <c r="AP78" i="7"/>
  <c r="AP74" i="7"/>
  <c r="AP70" i="7"/>
  <c r="AP66" i="7"/>
  <c r="AP62" i="7"/>
  <c r="AP58" i="7"/>
  <c r="AP54" i="7"/>
  <c r="AP50" i="7"/>
  <c r="AP46" i="7"/>
  <c r="AP42" i="7"/>
  <c r="AP38" i="7"/>
  <c r="AP34" i="7"/>
  <c r="AP30" i="7"/>
  <c r="AP26" i="7"/>
  <c r="AP22" i="7"/>
  <c r="AP18" i="7"/>
  <c r="AP14" i="7"/>
  <c r="AP10" i="7"/>
  <c r="AP166" i="7"/>
  <c r="AP158" i="7"/>
  <c r="AP150" i="7"/>
  <c r="AP142" i="7"/>
  <c r="AP134" i="7"/>
  <c r="AP126" i="7"/>
  <c r="AP121" i="7"/>
  <c r="AP117" i="7"/>
  <c r="CT470" i="7"/>
  <c r="CT468" i="7"/>
  <c r="CT466" i="7"/>
  <c r="CT464" i="7"/>
  <c r="CT469" i="7"/>
  <c r="CT463" i="7"/>
  <c r="CT461" i="7"/>
  <c r="CT456" i="7"/>
  <c r="CT462" i="7"/>
  <c r="CT453" i="7"/>
  <c r="CT450" i="7"/>
  <c r="CT445" i="7"/>
  <c r="CT442" i="7"/>
  <c r="CT458" i="7"/>
  <c r="CT455" i="7"/>
  <c r="CT454" i="7"/>
  <c r="CT452" i="7"/>
  <c r="CT460" i="7"/>
  <c r="CT459" i="7"/>
  <c r="CT437" i="7"/>
  <c r="CT434" i="7"/>
  <c r="CT430" i="7"/>
  <c r="CT428" i="7"/>
  <c r="CT426" i="7"/>
  <c r="CT424" i="7"/>
  <c r="CT422" i="7"/>
  <c r="CT420" i="7"/>
  <c r="CT418" i="7"/>
  <c r="CT467" i="7"/>
  <c r="CT451" i="7"/>
  <c r="CT449" i="7"/>
  <c r="CT447" i="7"/>
  <c r="CT443" i="7"/>
  <c r="CT441" i="7"/>
  <c r="CT440" i="7"/>
  <c r="CT425" i="7"/>
  <c r="CT417" i="7"/>
  <c r="CT457" i="7"/>
  <c r="CT448" i="7"/>
  <c r="CT444" i="7"/>
  <c r="CT438" i="7"/>
  <c r="CT435" i="7"/>
  <c r="CT431" i="7"/>
  <c r="CT446" i="7"/>
  <c r="CT421" i="7"/>
  <c r="CT413" i="7"/>
  <c r="CT410" i="7"/>
  <c r="CT405" i="7"/>
  <c r="CT465" i="7"/>
  <c r="CT436" i="7"/>
  <c r="CT433" i="7"/>
  <c r="CT432" i="7"/>
  <c r="CT427" i="7"/>
  <c r="CT423" i="7"/>
  <c r="CT403" i="7"/>
  <c r="CT398" i="7"/>
  <c r="CT397" i="7"/>
  <c r="CT395" i="7"/>
  <c r="CT393" i="7"/>
  <c r="CT391" i="7"/>
  <c r="CT389" i="7"/>
  <c r="CT387" i="7"/>
  <c r="CT385" i="7"/>
  <c r="CT383" i="7"/>
  <c r="CT381" i="7"/>
  <c r="CT379" i="7"/>
  <c r="CT377" i="7"/>
  <c r="CT375" i="7"/>
  <c r="CT373" i="7"/>
  <c r="CT371" i="7"/>
  <c r="CT369" i="7"/>
  <c r="CT367" i="7"/>
  <c r="CT365" i="7"/>
  <c r="CT363" i="7"/>
  <c r="CT439" i="7"/>
  <c r="CT429" i="7"/>
  <c r="CT400" i="7"/>
  <c r="CT415" i="7"/>
  <c r="CT396" i="7"/>
  <c r="CT392" i="7"/>
  <c r="CT388" i="7"/>
  <c r="CT384" i="7"/>
  <c r="CT380" i="7"/>
  <c r="CT372" i="7"/>
  <c r="CT416" i="7"/>
  <c r="CT414" i="7"/>
  <c r="CT412" i="7"/>
  <c r="CT402" i="7"/>
  <c r="CT399" i="7"/>
  <c r="CT394" i="7"/>
  <c r="CT390" i="7"/>
  <c r="CT386" i="7"/>
  <c r="CT382" i="7"/>
  <c r="CT376" i="7"/>
  <c r="CT368" i="7"/>
  <c r="CT361" i="7"/>
  <c r="CT359" i="7"/>
  <c r="CT357" i="7"/>
  <c r="CT355" i="7"/>
  <c r="CT353" i="7"/>
  <c r="CT351" i="7"/>
  <c r="CT349" i="7"/>
  <c r="CT347" i="7"/>
  <c r="CT345" i="7"/>
  <c r="CT343" i="7"/>
  <c r="CT341" i="7"/>
  <c r="CT339" i="7"/>
  <c r="CT337" i="7"/>
  <c r="CT335" i="7"/>
  <c r="CT333" i="7"/>
  <c r="CT331" i="7"/>
  <c r="CT327" i="7"/>
  <c r="CT325" i="7"/>
  <c r="CT323" i="7"/>
  <c r="CT321" i="7"/>
  <c r="CT319" i="7"/>
  <c r="CT317" i="7"/>
  <c r="CT315" i="7"/>
  <c r="CT313" i="7"/>
  <c r="CT311" i="7"/>
  <c r="CT309" i="7"/>
  <c r="CT307" i="7"/>
  <c r="CT305" i="7"/>
  <c r="CT303" i="7"/>
  <c r="CT408" i="7"/>
  <c r="CT406" i="7"/>
  <c r="CT404" i="7"/>
  <c r="CT378" i="7"/>
  <c r="CT409" i="7"/>
  <c r="CT358" i="7"/>
  <c r="CT350" i="7"/>
  <c r="CT342" i="7"/>
  <c r="CT334" i="7"/>
  <c r="CT326" i="7"/>
  <c r="CT318" i="7"/>
  <c r="CT310" i="7"/>
  <c r="CT411" i="7"/>
  <c r="CT374" i="7"/>
  <c r="CT370" i="7"/>
  <c r="CT366" i="7"/>
  <c r="CT340" i="7"/>
  <c r="CT338" i="7"/>
  <c r="CT336" i="7"/>
  <c r="CT308" i="7"/>
  <c r="CT306" i="7"/>
  <c r="CT300" i="7"/>
  <c r="CT298" i="7"/>
  <c r="CT296" i="7"/>
  <c r="CT294" i="7"/>
  <c r="CT292" i="7"/>
  <c r="CT290" i="7"/>
  <c r="CT288" i="7"/>
  <c r="CT286" i="7"/>
  <c r="CT284" i="7"/>
  <c r="CT282" i="7"/>
  <c r="CT280" i="7"/>
  <c r="CT278" i="7"/>
  <c r="CT276" i="7"/>
  <c r="CT274" i="7"/>
  <c r="CT272" i="7"/>
  <c r="CT270" i="7"/>
  <c r="CT268" i="7"/>
  <c r="CT266" i="7"/>
  <c r="CT364" i="7"/>
  <c r="CT356" i="7"/>
  <c r="CT354" i="7"/>
  <c r="CT352" i="7"/>
  <c r="CT324" i="7"/>
  <c r="CT322" i="7"/>
  <c r="CT320" i="7"/>
  <c r="CT302" i="7"/>
  <c r="CT301" i="7"/>
  <c r="CT299" i="7"/>
  <c r="CT297" i="7"/>
  <c r="CT295" i="7"/>
  <c r="CT293" i="7"/>
  <c r="CT291" i="7"/>
  <c r="CT289" i="7"/>
  <c r="CT287" i="7"/>
  <c r="CT285" i="7"/>
  <c r="CT283" i="7"/>
  <c r="CT281" i="7"/>
  <c r="CT279" i="7"/>
  <c r="CT277" i="7"/>
  <c r="CT275" i="7"/>
  <c r="CT273" i="7"/>
  <c r="CT271" i="7"/>
  <c r="CT269" i="7"/>
  <c r="CT267" i="7"/>
  <c r="CT265" i="7"/>
  <c r="CT263" i="7"/>
  <c r="CT261" i="7"/>
  <c r="CT259" i="7"/>
  <c r="CT332" i="7"/>
  <c r="CT330" i="7"/>
  <c r="CT328" i="7"/>
  <c r="CT264" i="7"/>
  <c r="CT419" i="7"/>
  <c r="CT401" i="7"/>
  <c r="CT362" i="7"/>
  <c r="CT360" i="7"/>
  <c r="CT260" i="7"/>
  <c r="CT314" i="7"/>
  <c r="CT407" i="7"/>
  <c r="CT316" i="7"/>
  <c r="CT312" i="7"/>
  <c r="CT348" i="7"/>
  <c r="CT304" i="7"/>
  <c r="CT344" i="7"/>
  <c r="CT238" i="7"/>
  <c r="CT262" i="7"/>
  <c r="AT468" i="7"/>
  <c r="AT464" i="7"/>
  <c r="AT460" i="7"/>
  <c r="AT456" i="7"/>
  <c r="AT452" i="7"/>
  <c r="AT448" i="7"/>
  <c r="AT444" i="7"/>
  <c r="AT440" i="7"/>
  <c r="AT436" i="7"/>
  <c r="AT432" i="7"/>
  <c r="AT428" i="7"/>
  <c r="AT424" i="7"/>
  <c r="AT470" i="7"/>
  <c r="AT466" i="7"/>
  <c r="AT462" i="7"/>
  <c r="AT458" i="7"/>
  <c r="AT454" i="7"/>
  <c r="AT450" i="7"/>
  <c r="AT446" i="7"/>
  <c r="AT442" i="7"/>
  <c r="AT438" i="7"/>
  <c r="AT434" i="7"/>
  <c r="AT430" i="7"/>
  <c r="AT426" i="7"/>
  <c r="AT422" i="7"/>
  <c r="AT418" i="7"/>
  <c r="AT414" i="7"/>
  <c r="AT410" i="7"/>
  <c r="AT406" i="7"/>
  <c r="AT402" i="7"/>
  <c r="AT398" i="7"/>
  <c r="AT394" i="7"/>
  <c r="AT390" i="7"/>
  <c r="AT386" i="7"/>
  <c r="AT382" i="7"/>
  <c r="AT378" i="7"/>
  <c r="AT374" i="7"/>
  <c r="AT370" i="7"/>
  <c r="AT367" i="7"/>
  <c r="AT362" i="7"/>
  <c r="AT359" i="7"/>
  <c r="AT354" i="7"/>
  <c r="AT351" i="7"/>
  <c r="AT346" i="7"/>
  <c r="AT343" i="7"/>
  <c r="AT338" i="7"/>
  <c r="AT335" i="7"/>
  <c r="AT330" i="7"/>
  <c r="AT327" i="7"/>
  <c r="AT322" i="7"/>
  <c r="AT319" i="7"/>
  <c r="AT314" i="7"/>
  <c r="AT311" i="7"/>
  <c r="AT306" i="7"/>
  <c r="AT303" i="7"/>
  <c r="AT298" i="7"/>
  <c r="AT295" i="7"/>
  <c r="AT290" i="7"/>
  <c r="AT287" i="7"/>
  <c r="AT282" i="7"/>
  <c r="AT279" i="7"/>
  <c r="AT274" i="7"/>
  <c r="AT271" i="7"/>
  <c r="AT266" i="7"/>
  <c r="AT263" i="7"/>
  <c r="AT258" i="7"/>
  <c r="AT255" i="7"/>
  <c r="AT250" i="7"/>
  <c r="CT346" i="7"/>
  <c r="AT463" i="7"/>
  <c r="AT455" i="7"/>
  <c r="AT447" i="7"/>
  <c r="AT439" i="7"/>
  <c r="AT431" i="7"/>
  <c r="AT423" i="7"/>
  <c r="AT415" i="7"/>
  <c r="AT412" i="7"/>
  <c r="AT409" i="7"/>
  <c r="AT399" i="7"/>
  <c r="AT396" i="7"/>
  <c r="AT393" i="7"/>
  <c r="AT383" i="7"/>
  <c r="AT380" i="7"/>
  <c r="AT377" i="7"/>
  <c r="AT368" i="7"/>
  <c r="AT366" i="7"/>
  <c r="AT365" i="7"/>
  <c r="AT364" i="7"/>
  <c r="AT363" i="7"/>
  <c r="AT361" i="7"/>
  <c r="AT336" i="7"/>
  <c r="AT334" i="7"/>
  <c r="AT333" i="7"/>
  <c r="AT332" i="7"/>
  <c r="AT331" i="7"/>
  <c r="AT329" i="7"/>
  <c r="AT304" i="7"/>
  <c r="AT302" i="7"/>
  <c r="AT301" i="7"/>
  <c r="AT300" i="7"/>
  <c r="AT299" i="7"/>
  <c r="AT297" i="7"/>
  <c r="AT272" i="7"/>
  <c r="AT270" i="7"/>
  <c r="AT269" i="7"/>
  <c r="AT268" i="7"/>
  <c r="AT267" i="7"/>
  <c r="AT265" i="7"/>
  <c r="AT248" i="7"/>
  <c r="AT243" i="7"/>
  <c r="AT240" i="7"/>
  <c r="AT235" i="7"/>
  <c r="AT232" i="7"/>
  <c r="AT227" i="7"/>
  <c r="AT224" i="7"/>
  <c r="AT219" i="7"/>
  <c r="AT216" i="7"/>
  <c r="AT211" i="7"/>
  <c r="AT208" i="7"/>
  <c r="AT203" i="7"/>
  <c r="AT200" i="7"/>
  <c r="AT195" i="7"/>
  <c r="AT192" i="7"/>
  <c r="AT187" i="7"/>
  <c r="AT184" i="7"/>
  <c r="AT179" i="7"/>
  <c r="AT176" i="7"/>
  <c r="AT171" i="7"/>
  <c r="AT469" i="7"/>
  <c r="AT461" i="7"/>
  <c r="AT453" i="7"/>
  <c r="AT445" i="7"/>
  <c r="AT437" i="7"/>
  <c r="AT429" i="7"/>
  <c r="AT419" i="7"/>
  <c r="AT416" i="7"/>
  <c r="AT413" i="7"/>
  <c r="AT403" i="7"/>
  <c r="AT400" i="7"/>
  <c r="AT397" i="7"/>
  <c r="AT387" i="7"/>
  <c r="AT384" i="7"/>
  <c r="AT381" i="7"/>
  <c r="AT371" i="7"/>
  <c r="AT360" i="7"/>
  <c r="AT358" i="7"/>
  <c r="AT357" i="7"/>
  <c r="AT356" i="7"/>
  <c r="AT355" i="7"/>
  <c r="AT353" i="7"/>
  <c r="AT328" i="7"/>
  <c r="AT326" i="7"/>
  <c r="AT325" i="7"/>
  <c r="AT324" i="7"/>
  <c r="AT323" i="7"/>
  <c r="AT321" i="7"/>
  <c r="AT467" i="7"/>
  <c r="AT459" i="7"/>
  <c r="AT451" i="7"/>
  <c r="AT443" i="7"/>
  <c r="AT435" i="7"/>
  <c r="AT427" i="7"/>
  <c r="AT420" i="7"/>
  <c r="AT417" i="7"/>
  <c r="AT407" i="7"/>
  <c r="AT404" i="7"/>
  <c r="AT401" i="7"/>
  <c r="AT391" i="7"/>
  <c r="AT388" i="7"/>
  <c r="AT385" i="7"/>
  <c r="AT375" i="7"/>
  <c r="AT372" i="7"/>
  <c r="AT352" i="7"/>
  <c r="AT350" i="7"/>
  <c r="AT349" i="7"/>
  <c r="AT348" i="7"/>
  <c r="AT347" i="7"/>
  <c r="AT345" i="7"/>
  <c r="AT320" i="7"/>
  <c r="AT318" i="7"/>
  <c r="AT317" i="7"/>
  <c r="AT316" i="7"/>
  <c r="AT315" i="7"/>
  <c r="AT313" i="7"/>
  <c r="AT288" i="7"/>
  <c r="AT286" i="7"/>
  <c r="AT285" i="7"/>
  <c r="AT284" i="7"/>
  <c r="AT283" i="7"/>
  <c r="AT281" i="7"/>
  <c r="AT256" i="7"/>
  <c r="AT254" i="7"/>
  <c r="AT253" i="7"/>
  <c r="AT252" i="7"/>
  <c r="AT251" i="7"/>
  <c r="AT247" i="7"/>
  <c r="AT244" i="7"/>
  <c r="AT239" i="7"/>
  <c r="AT236" i="7"/>
  <c r="AT231" i="7"/>
  <c r="AT228" i="7"/>
  <c r="AT223" i="7"/>
  <c r="AT220" i="7"/>
  <c r="AT215" i="7"/>
  <c r="AT212" i="7"/>
  <c r="AT207" i="7"/>
  <c r="AT204" i="7"/>
  <c r="AT199" i="7"/>
  <c r="AT196" i="7"/>
  <c r="AT191" i="7"/>
  <c r="AT188" i="7"/>
  <c r="AT183" i="7"/>
  <c r="AT180" i="7"/>
  <c r="AT175" i="7"/>
  <c r="AT172" i="7"/>
  <c r="AT342" i="7"/>
  <c r="AT339" i="7"/>
  <c r="AT337" i="7"/>
  <c r="AT310" i="7"/>
  <c r="AT307" i="7"/>
  <c r="AT278" i="7"/>
  <c r="AT275" i="7"/>
  <c r="AT249" i="7"/>
  <c r="AT241" i="7"/>
  <c r="AT238" i="7"/>
  <c r="AT233" i="7"/>
  <c r="AT209" i="7"/>
  <c r="AT201" i="7"/>
  <c r="AT198" i="7"/>
  <c r="AT193" i="7"/>
  <c r="AT190" i="7"/>
  <c r="AT185" i="7"/>
  <c r="AT182" i="7"/>
  <c r="AT174" i="7"/>
  <c r="AT169" i="7"/>
  <c r="AT167" i="7"/>
  <c r="AT165" i="7"/>
  <c r="AT163" i="7"/>
  <c r="AT161" i="7"/>
  <c r="AT159" i="7"/>
  <c r="AT157" i="7"/>
  <c r="AT155" i="7"/>
  <c r="AT153" i="7"/>
  <c r="AT151" i="7"/>
  <c r="AT149" i="7"/>
  <c r="AT147" i="7"/>
  <c r="AT145" i="7"/>
  <c r="AT143" i="7"/>
  <c r="AT141" i="7"/>
  <c r="AT139" i="7"/>
  <c r="AT137" i="7"/>
  <c r="AT135" i="7"/>
  <c r="AT133" i="7"/>
  <c r="AT131" i="7"/>
  <c r="AT129" i="7"/>
  <c r="AT127" i="7"/>
  <c r="AT125" i="7"/>
  <c r="AT123" i="7"/>
  <c r="AT465" i="7"/>
  <c r="AT457" i="7"/>
  <c r="AT449" i="7"/>
  <c r="AT441" i="7"/>
  <c r="AT433" i="7"/>
  <c r="AT425" i="7"/>
  <c r="AT421" i="7"/>
  <c r="AT411" i="7"/>
  <c r="AT408" i="7"/>
  <c r="AT405" i="7"/>
  <c r="AT395" i="7"/>
  <c r="AT392" i="7"/>
  <c r="AT389" i="7"/>
  <c r="AT379" i="7"/>
  <c r="AT376" i="7"/>
  <c r="AT373" i="7"/>
  <c r="AT369" i="7"/>
  <c r="AT344" i="7"/>
  <c r="AT341" i="7"/>
  <c r="AT340" i="7"/>
  <c r="AT312" i="7"/>
  <c r="AT309" i="7"/>
  <c r="AT308" i="7"/>
  <c r="AT305" i="7"/>
  <c r="AT280" i="7"/>
  <c r="AT277" i="7"/>
  <c r="AT276" i="7"/>
  <c r="AT273" i="7"/>
  <c r="AT246" i="7"/>
  <c r="AT230" i="7"/>
  <c r="AT225" i="7"/>
  <c r="AT222" i="7"/>
  <c r="AT217" i="7"/>
  <c r="AT214" i="7"/>
  <c r="AT206" i="7"/>
  <c r="AT177" i="7"/>
  <c r="AT289" i="7"/>
  <c r="AT257" i="7"/>
  <c r="AT296" i="7"/>
  <c r="AT264" i="7"/>
  <c r="AT293" i="7"/>
  <c r="AT292" i="7"/>
  <c r="AT261" i="7"/>
  <c r="AT260" i="7"/>
  <c r="AT245" i="7"/>
  <c r="AT237" i="7"/>
  <c r="AT229" i="7"/>
  <c r="AT221" i="7"/>
  <c r="AT213" i="7"/>
  <c r="AT205" i="7"/>
  <c r="AT197" i="7"/>
  <c r="AT189" i="7"/>
  <c r="AT181" i="7"/>
  <c r="AT173" i="7"/>
  <c r="AT166" i="7"/>
  <c r="AT158" i="7"/>
  <c r="AT150" i="7"/>
  <c r="AT142" i="7"/>
  <c r="AT134" i="7"/>
  <c r="AT126" i="7"/>
  <c r="AT120" i="7"/>
  <c r="AT116" i="7"/>
  <c r="AT112" i="7"/>
  <c r="AT108" i="7"/>
  <c r="AT104" i="7"/>
  <c r="AT100" i="7"/>
  <c r="AT96" i="7"/>
  <c r="AT92" i="7"/>
  <c r="AT88" i="7"/>
  <c r="AT84" i="7"/>
  <c r="AT80" i="7"/>
  <c r="AT76" i="7"/>
  <c r="AT72" i="7"/>
  <c r="AT68" i="7"/>
  <c r="AT64" i="7"/>
  <c r="AT60" i="7"/>
  <c r="AT56" i="7"/>
  <c r="AT52" i="7"/>
  <c r="AT48" i="7"/>
  <c r="AT44" i="7"/>
  <c r="AT40" i="7"/>
  <c r="AT36" i="7"/>
  <c r="AT32" i="7"/>
  <c r="AT28" i="7"/>
  <c r="AT24" i="7"/>
  <c r="AT20" i="7"/>
  <c r="AT16" i="7"/>
  <c r="AT12" i="7"/>
  <c r="AT164" i="7"/>
  <c r="AT156" i="7"/>
  <c r="AT148" i="7"/>
  <c r="AT140" i="7"/>
  <c r="AT132" i="7"/>
  <c r="AT124" i="7"/>
  <c r="AT119" i="7"/>
  <c r="CX470" i="7"/>
  <c r="CX468" i="7"/>
  <c r="CX466" i="7"/>
  <c r="CX464" i="7"/>
  <c r="CX467" i="7"/>
  <c r="CX465" i="7"/>
  <c r="CX461" i="7"/>
  <c r="CX469" i="7"/>
  <c r="CX462" i="7"/>
  <c r="CX459" i="7"/>
  <c r="CX460" i="7"/>
  <c r="CX451" i="7"/>
  <c r="CX448" i="7"/>
  <c r="CX443" i="7"/>
  <c r="CX463" i="7"/>
  <c r="CX456" i="7"/>
  <c r="CX441" i="7"/>
  <c r="CX457" i="7"/>
  <c r="CX449" i="7"/>
  <c r="CX447" i="7"/>
  <c r="CX446" i="7"/>
  <c r="CX445" i="7"/>
  <c r="CX444" i="7"/>
  <c r="CX442" i="7"/>
  <c r="CX440" i="7"/>
  <c r="CX435" i="7"/>
  <c r="CX432" i="7"/>
  <c r="CX430" i="7"/>
  <c r="CX428" i="7"/>
  <c r="CX426" i="7"/>
  <c r="CX424" i="7"/>
  <c r="CX422" i="7"/>
  <c r="CX420" i="7"/>
  <c r="CX418" i="7"/>
  <c r="CX454" i="7"/>
  <c r="CX452" i="7"/>
  <c r="CX450" i="7"/>
  <c r="CX439" i="7"/>
  <c r="CX438" i="7"/>
  <c r="CX437" i="7"/>
  <c r="CX436" i="7"/>
  <c r="CX434" i="7"/>
  <c r="CX423" i="7"/>
  <c r="CX433" i="7"/>
  <c r="CX429" i="7"/>
  <c r="CX427" i="7"/>
  <c r="CX425" i="7"/>
  <c r="CX431" i="7"/>
  <c r="CX419" i="7"/>
  <c r="CX416" i="7"/>
  <c r="CX411" i="7"/>
  <c r="CX408" i="7"/>
  <c r="CX458" i="7"/>
  <c r="CX455" i="7"/>
  <c r="CX415" i="7"/>
  <c r="CX414" i="7"/>
  <c r="CX413" i="7"/>
  <c r="CX412" i="7"/>
  <c r="CX410" i="7"/>
  <c r="CX401" i="7"/>
  <c r="CX397" i="7"/>
  <c r="CX395" i="7"/>
  <c r="CX393" i="7"/>
  <c r="CX391" i="7"/>
  <c r="CX389" i="7"/>
  <c r="CX387" i="7"/>
  <c r="CX385" i="7"/>
  <c r="CX383" i="7"/>
  <c r="CX381" i="7"/>
  <c r="CX379" i="7"/>
  <c r="CX377" i="7"/>
  <c r="CX375" i="7"/>
  <c r="CX373" i="7"/>
  <c r="CX371" i="7"/>
  <c r="CX369" i="7"/>
  <c r="CX367" i="7"/>
  <c r="CX365" i="7"/>
  <c r="CX363" i="7"/>
  <c r="CX453" i="7"/>
  <c r="CX409" i="7"/>
  <c r="CX407" i="7"/>
  <c r="CX406" i="7"/>
  <c r="CX405" i="7"/>
  <c r="CX404" i="7"/>
  <c r="CX403" i="7"/>
  <c r="CX398" i="7"/>
  <c r="CX421" i="7"/>
  <c r="CX394" i="7"/>
  <c r="CX390" i="7"/>
  <c r="CX386" i="7"/>
  <c r="CX382" i="7"/>
  <c r="CX378" i="7"/>
  <c r="CX370" i="7"/>
  <c r="CX400" i="7"/>
  <c r="CX396" i="7"/>
  <c r="CX392" i="7"/>
  <c r="CX388" i="7"/>
  <c r="CX384" i="7"/>
  <c r="CX374" i="7"/>
  <c r="CX366" i="7"/>
  <c r="CX361" i="7"/>
  <c r="CX359" i="7"/>
  <c r="CX357" i="7"/>
  <c r="CX355" i="7"/>
  <c r="CX353" i="7"/>
  <c r="CX351" i="7"/>
  <c r="CX349" i="7"/>
  <c r="CX347" i="7"/>
  <c r="CX345" i="7"/>
  <c r="CX343" i="7"/>
  <c r="CX341" i="7"/>
  <c r="CX339" i="7"/>
  <c r="CX337" i="7"/>
  <c r="CX335" i="7"/>
  <c r="CX333" i="7"/>
  <c r="CX331" i="7"/>
  <c r="CX329" i="7"/>
  <c r="CX327" i="7"/>
  <c r="CX325" i="7"/>
  <c r="CX323" i="7"/>
  <c r="CX321" i="7"/>
  <c r="CX319" i="7"/>
  <c r="CX317" i="7"/>
  <c r="CX315" i="7"/>
  <c r="CX313" i="7"/>
  <c r="CX311" i="7"/>
  <c r="CX309" i="7"/>
  <c r="CX307" i="7"/>
  <c r="CX305" i="7"/>
  <c r="CX303" i="7"/>
  <c r="CX417" i="7"/>
  <c r="CX399" i="7"/>
  <c r="CX356" i="7"/>
  <c r="CX348" i="7"/>
  <c r="CX340" i="7"/>
  <c r="CX332" i="7"/>
  <c r="CX324" i="7"/>
  <c r="CX316" i="7"/>
  <c r="CX308" i="7"/>
  <c r="CX368" i="7"/>
  <c r="CX354" i="7"/>
  <c r="CX352" i="7"/>
  <c r="CX350" i="7"/>
  <c r="CX322" i="7"/>
  <c r="CX320" i="7"/>
  <c r="CX318" i="7"/>
  <c r="CX304" i="7"/>
  <c r="CX300" i="7"/>
  <c r="CX298" i="7"/>
  <c r="CX296" i="7"/>
  <c r="CX294" i="7"/>
  <c r="CX292" i="7"/>
  <c r="CX290" i="7"/>
  <c r="CX288" i="7"/>
  <c r="CX286" i="7"/>
  <c r="CX284" i="7"/>
  <c r="CX282" i="7"/>
  <c r="CX280" i="7"/>
  <c r="CX278" i="7"/>
  <c r="CX276" i="7"/>
  <c r="CX274" i="7"/>
  <c r="CX272" i="7"/>
  <c r="CX270" i="7"/>
  <c r="CX268" i="7"/>
  <c r="CX266" i="7"/>
  <c r="CX338" i="7"/>
  <c r="CX336" i="7"/>
  <c r="CX334" i="7"/>
  <c r="CX306" i="7"/>
  <c r="CX301" i="7"/>
  <c r="CX299" i="7"/>
  <c r="CX297" i="7"/>
  <c r="CX295" i="7"/>
  <c r="CX293" i="7"/>
  <c r="CX291" i="7"/>
  <c r="CX289" i="7"/>
  <c r="CX287" i="7"/>
  <c r="CX285" i="7"/>
  <c r="CX283" i="7"/>
  <c r="CX281" i="7"/>
  <c r="CX279" i="7"/>
  <c r="CX277" i="7"/>
  <c r="CX275" i="7"/>
  <c r="CX273" i="7"/>
  <c r="CX271" i="7"/>
  <c r="CX269" i="7"/>
  <c r="CX267" i="7"/>
  <c r="CX265" i="7"/>
  <c r="CX263" i="7"/>
  <c r="CX261" i="7"/>
  <c r="CX259" i="7"/>
  <c r="CX257" i="7"/>
  <c r="CX255" i="7"/>
  <c r="CX253" i="7"/>
  <c r="CX251" i="7"/>
  <c r="CX249" i="7"/>
  <c r="CX247" i="7"/>
  <c r="CX245" i="7"/>
  <c r="CX243" i="7"/>
  <c r="CX241" i="7"/>
  <c r="CX239" i="7"/>
  <c r="CX237" i="7"/>
  <c r="CX402" i="7"/>
  <c r="CX364" i="7"/>
  <c r="CX314" i="7"/>
  <c r="CX312" i="7"/>
  <c r="CX310" i="7"/>
  <c r="CX262" i="7"/>
  <c r="CX254" i="7"/>
  <c r="CX246" i="7"/>
  <c r="CX238" i="7"/>
  <c r="CX346" i="7"/>
  <c r="CX344" i="7"/>
  <c r="CX342" i="7"/>
  <c r="CX258" i="7"/>
  <c r="CX250" i="7"/>
  <c r="CX242" i="7"/>
  <c r="CX372" i="7"/>
  <c r="CX360" i="7"/>
  <c r="CX264" i="7"/>
  <c r="CX248" i="7"/>
  <c r="CX232" i="7"/>
  <c r="CX228" i="7"/>
  <c r="CX224" i="7"/>
  <c r="CX220" i="7"/>
  <c r="CX216" i="7"/>
  <c r="CX212" i="7"/>
  <c r="CX208" i="7"/>
  <c r="CX204" i="7"/>
  <c r="CX200" i="7"/>
  <c r="CX196" i="7"/>
  <c r="CX192" i="7"/>
  <c r="CX188" i="7"/>
  <c r="CX185" i="7"/>
  <c r="CX180" i="7"/>
  <c r="CX177" i="7"/>
  <c r="CX172" i="7"/>
  <c r="CX169" i="7"/>
  <c r="CX164" i="7"/>
  <c r="CX161" i="7"/>
  <c r="CX156" i="7"/>
  <c r="CX153" i="7"/>
  <c r="CX148" i="7"/>
  <c r="CX145" i="7"/>
  <c r="CX380" i="7"/>
  <c r="CX376" i="7"/>
  <c r="CX362" i="7"/>
  <c r="CX358" i="7"/>
  <c r="CX256" i="7"/>
  <c r="CX240" i="7"/>
  <c r="CX234" i="7"/>
  <c r="CX230" i="7"/>
  <c r="CX226" i="7"/>
  <c r="CX222" i="7"/>
  <c r="CX218" i="7"/>
  <c r="CX214" i="7"/>
  <c r="CX210" i="7"/>
  <c r="CX206" i="7"/>
  <c r="CX202" i="7"/>
  <c r="CX198" i="7"/>
  <c r="CX194" i="7"/>
  <c r="CX190" i="7"/>
  <c r="CX184" i="7"/>
  <c r="CX181" i="7"/>
  <c r="CX176" i="7"/>
  <c r="CX173" i="7"/>
  <c r="CX168" i="7"/>
  <c r="CX165" i="7"/>
  <c r="CX160" i="7"/>
  <c r="CX157" i="7"/>
  <c r="CX152" i="7"/>
  <c r="CX149" i="7"/>
  <c r="CX236" i="7"/>
  <c r="CX235" i="7"/>
  <c r="CX227" i="7"/>
  <c r="CX219" i="7"/>
  <c r="CX211" i="7"/>
  <c r="CX203" i="7"/>
  <c r="CX195" i="7"/>
  <c r="CX182" i="7"/>
  <c r="CX179" i="7"/>
  <c r="CX166" i="7"/>
  <c r="CX163" i="7"/>
  <c r="CX150" i="7"/>
  <c r="CX147" i="7"/>
  <c r="CX142" i="7"/>
  <c r="CX328" i="7"/>
  <c r="CX252" i="7"/>
  <c r="CX231" i="7"/>
  <c r="CX223" i="7"/>
  <c r="CX215" i="7"/>
  <c r="CX207" i="7"/>
  <c r="CX199" i="7"/>
  <c r="CX191" i="7"/>
  <c r="CX187" i="7"/>
  <c r="CX174" i="7"/>
  <c r="CX171" i="7"/>
  <c r="CX158" i="7"/>
  <c r="CX155" i="7"/>
  <c r="CX144" i="7"/>
  <c r="CX112" i="7"/>
  <c r="CX244" i="7"/>
  <c r="CX233" i="7"/>
  <c r="CX217" i="7"/>
  <c r="CX201" i="7"/>
  <c r="CX170" i="7"/>
  <c r="CX167" i="7"/>
  <c r="AX470" i="7"/>
  <c r="AX466" i="7"/>
  <c r="AX462" i="7"/>
  <c r="AX458" i="7"/>
  <c r="AX454" i="7"/>
  <c r="AX450" i="7"/>
  <c r="AX446" i="7"/>
  <c r="AX442" i="7"/>
  <c r="AX438" i="7"/>
  <c r="AX434" i="7"/>
  <c r="AX430" i="7"/>
  <c r="AX426" i="7"/>
  <c r="CX326" i="7"/>
  <c r="CX302" i="7"/>
  <c r="CX225" i="7"/>
  <c r="CX209" i="7"/>
  <c r="CX193" i="7"/>
  <c r="CX186" i="7"/>
  <c r="CX183" i="7"/>
  <c r="CX154" i="7"/>
  <c r="AX468" i="7"/>
  <c r="AX464" i="7"/>
  <c r="AX460" i="7"/>
  <c r="AX456" i="7"/>
  <c r="AX452" i="7"/>
  <c r="AX448" i="7"/>
  <c r="AX444" i="7"/>
  <c r="AX440" i="7"/>
  <c r="AX436" i="7"/>
  <c r="AX432" i="7"/>
  <c r="AX428" i="7"/>
  <c r="AX424" i="7"/>
  <c r="AX420" i="7"/>
  <c r="AX416" i="7"/>
  <c r="AX412" i="7"/>
  <c r="AX408" i="7"/>
  <c r="AX404" i="7"/>
  <c r="AX400" i="7"/>
  <c r="AX396" i="7"/>
  <c r="AX392" i="7"/>
  <c r="AX388" i="7"/>
  <c r="AX384" i="7"/>
  <c r="AX380" i="7"/>
  <c r="AX376" i="7"/>
  <c r="AX372" i="7"/>
  <c r="AX368" i="7"/>
  <c r="AX365" i="7"/>
  <c r="AX360" i="7"/>
  <c r="AX357" i="7"/>
  <c r="AX352" i="7"/>
  <c r="AX349" i="7"/>
  <c r="AX344" i="7"/>
  <c r="AX341" i="7"/>
  <c r="AX336" i="7"/>
  <c r="AX333" i="7"/>
  <c r="AX328" i="7"/>
  <c r="AX325" i="7"/>
  <c r="AX320" i="7"/>
  <c r="AX317" i="7"/>
  <c r="AX312" i="7"/>
  <c r="AX309" i="7"/>
  <c r="AX304" i="7"/>
  <c r="AX301" i="7"/>
  <c r="AX296" i="7"/>
  <c r="AX293" i="7"/>
  <c r="AX288" i="7"/>
  <c r="AX285" i="7"/>
  <c r="AX280" i="7"/>
  <c r="AX277" i="7"/>
  <c r="AX272" i="7"/>
  <c r="AX269" i="7"/>
  <c r="AX264" i="7"/>
  <c r="AX261" i="7"/>
  <c r="AX256" i="7"/>
  <c r="AX253" i="7"/>
  <c r="CX330" i="7"/>
  <c r="CX221" i="7"/>
  <c r="CX205" i="7"/>
  <c r="CX189" i="7"/>
  <c r="CX162" i="7"/>
  <c r="CX159" i="7"/>
  <c r="CX260" i="7"/>
  <c r="CX213" i="7"/>
  <c r="AX469" i="7"/>
  <c r="AX461" i="7"/>
  <c r="AX453" i="7"/>
  <c r="AX445" i="7"/>
  <c r="AX437" i="7"/>
  <c r="AX429" i="7"/>
  <c r="AX413" i="7"/>
  <c r="AX410" i="7"/>
  <c r="AX407" i="7"/>
  <c r="AX397" i="7"/>
  <c r="AX394" i="7"/>
  <c r="AX391" i="7"/>
  <c r="AX381" i="7"/>
  <c r="AX378" i="7"/>
  <c r="AX375" i="7"/>
  <c r="AX350" i="7"/>
  <c r="AX348" i="7"/>
  <c r="AX347" i="7"/>
  <c r="AX346" i="7"/>
  <c r="AX345" i="7"/>
  <c r="AX343" i="7"/>
  <c r="AX318" i="7"/>
  <c r="AX316" i="7"/>
  <c r="AX315" i="7"/>
  <c r="AX314" i="7"/>
  <c r="AX313" i="7"/>
  <c r="AX311" i="7"/>
  <c r="AX286" i="7"/>
  <c r="AX284" i="7"/>
  <c r="AX283" i="7"/>
  <c r="AX282" i="7"/>
  <c r="AX281" i="7"/>
  <c r="AX279" i="7"/>
  <c r="AX254" i="7"/>
  <c r="AX252" i="7"/>
  <c r="AX251" i="7"/>
  <c r="AX250" i="7"/>
  <c r="AX249" i="7"/>
  <c r="AX246" i="7"/>
  <c r="AX241" i="7"/>
  <c r="AX238" i="7"/>
  <c r="AX233" i="7"/>
  <c r="AX230" i="7"/>
  <c r="AX225" i="7"/>
  <c r="AX222" i="7"/>
  <c r="AX217" i="7"/>
  <c r="AX214" i="7"/>
  <c r="AX209" i="7"/>
  <c r="AX206" i="7"/>
  <c r="AX201" i="7"/>
  <c r="AX198" i="7"/>
  <c r="AX193" i="7"/>
  <c r="AX190" i="7"/>
  <c r="AX185" i="7"/>
  <c r="AX182" i="7"/>
  <c r="AX177" i="7"/>
  <c r="AX174" i="7"/>
  <c r="CX197" i="7"/>
  <c r="AX467" i="7"/>
  <c r="AX459" i="7"/>
  <c r="AX451" i="7"/>
  <c r="AX443" i="7"/>
  <c r="AX435" i="7"/>
  <c r="AX427" i="7"/>
  <c r="AX417" i="7"/>
  <c r="AX414" i="7"/>
  <c r="AX411" i="7"/>
  <c r="AX401" i="7"/>
  <c r="AX398" i="7"/>
  <c r="AX395" i="7"/>
  <c r="AX385" i="7"/>
  <c r="AX382" i="7"/>
  <c r="AX379" i="7"/>
  <c r="AX369" i="7"/>
  <c r="AX367" i="7"/>
  <c r="AX342" i="7"/>
  <c r="AX340" i="7"/>
  <c r="AX339" i="7"/>
  <c r="AX338" i="7"/>
  <c r="AX337" i="7"/>
  <c r="AX335" i="7"/>
  <c r="AX310" i="7"/>
  <c r="AX308" i="7"/>
  <c r="AX307" i="7"/>
  <c r="AX306" i="7"/>
  <c r="AX305" i="7"/>
  <c r="AX303" i="7"/>
  <c r="CX175" i="7"/>
  <c r="CX146" i="7"/>
  <c r="CX143" i="7"/>
  <c r="CX111" i="7"/>
  <c r="AX465" i="7"/>
  <c r="AX457" i="7"/>
  <c r="AX449" i="7"/>
  <c r="AX441" i="7"/>
  <c r="AX433" i="7"/>
  <c r="AX425" i="7"/>
  <c r="AX421" i="7"/>
  <c r="AX418" i="7"/>
  <c r="AX415" i="7"/>
  <c r="AX405" i="7"/>
  <c r="AX402" i="7"/>
  <c r="AX399" i="7"/>
  <c r="AX389" i="7"/>
  <c r="AX386" i="7"/>
  <c r="AX383" i="7"/>
  <c r="AX373" i="7"/>
  <c r="AX370" i="7"/>
  <c r="AX366" i="7"/>
  <c r="AX364" i="7"/>
  <c r="AX363" i="7"/>
  <c r="AX362" i="7"/>
  <c r="AX361" i="7"/>
  <c r="AX359" i="7"/>
  <c r="AX334" i="7"/>
  <c r="AX332" i="7"/>
  <c r="AX331" i="7"/>
  <c r="AX330" i="7"/>
  <c r="AX329" i="7"/>
  <c r="AX327" i="7"/>
  <c r="AX302" i="7"/>
  <c r="AX300" i="7"/>
  <c r="AX299" i="7"/>
  <c r="AX298" i="7"/>
  <c r="AX297" i="7"/>
  <c r="AX295" i="7"/>
  <c r="AX270" i="7"/>
  <c r="AX268" i="7"/>
  <c r="AX267" i="7"/>
  <c r="AX266" i="7"/>
  <c r="AX265" i="7"/>
  <c r="AX263" i="7"/>
  <c r="AX245" i="7"/>
  <c r="AX242" i="7"/>
  <c r="AX237" i="7"/>
  <c r="AX234" i="7"/>
  <c r="AX229" i="7"/>
  <c r="AX226" i="7"/>
  <c r="AX221" i="7"/>
  <c r="AX218" i="7"/>
  <c r="AX213" i="7"/>
  <c r="AX210" i="7"/>
  <c r="AX205" i="7"/>
  <c r="AX202" i="7"/>
  <c r="AX197" i="7"/>
  <c r="AX194" i="7"/>
  <c r="AX189" i="7"/>
  <c r="AX186" i="7"/>
  <c r="AX181" i="7"/>
  <c r="AX178" i="7"/>
  <c r="AX173" i="7"/>
  <c r="AX356" i="7"/>
  <c r="AX355" i="7"/>
  <c r="AX354" i="7"/>
  <c r="AX353" i="7"/>
  <c r="AX326" i="7"/>
  <c r="AX324" i="7"/>
  <c r="AX321" i="7"/>
  <c r="AX292" i="7"/>
  <c r="AX291" i="7"/>
  <c r="AX290" i="7"/>
  <c r="AX289" i="7"/>
  <c r="AX262" i="7"/>
  <c r="AX259" i="7"/>
  <c r="AX258" i="7"/>
  <c r="AX257" i="7"/>
  <c r="AX228" i="7"/>
  <c r="AX212" i="7"/>
  <c r="AX207" i="7"/>
  <c r="AX204" i="7"/>
  <c r="AX175" i="7"/>
  <c r="AX169" i="7"/>
  <c r="AX167" i="7"/>
  <c r="AX165" i="7"/>
  <c r="AX163" i="7"/>
  <c r="AX161" i="7"/>
  <c r="AX159" i="7"/>
  <c r="AX157" i="7"/>
  <c r="AX155" i="7"/>
  <c r="AX153" i="7"/>
  <c r="AX151" i="7"/>
  <c r="AX149" i="7"/>
  <c r="AX147" i="7"/>
  <c r="AX145" i="7"/>
  <c r="AX143" i="7"/>
  <c r="AX141" i="7"/>
  <c r="AX139" i="7"/>
  <c r="AX137" i="7"/>
  <c r="AX135" i="7"/>
  <c r="AX133" i="7"/>
  <c r="AX131" i="7"/>
  <c r="AX129" i="7"/>
  <c r="AX127" i="7"/>
  <c r="AX125" i="7"/>
  <c r="AX123" i="7"/>
  <c r="CX229" i="7"/>
  <c r="CX178" i="7"/>
  <c r="AX463" i="7"/>
  <c r="AX455" i="7"/>
  <c r="AX447" i="7"/>
  <c r="AX439" i="7"/>
  <c r="AX431" i="7"/>
  <c r="AX423" i="7"/>
  <c r="AX422" i="7"/>
  <c r="AX419" i="7"/>
  <c r="AX409" i="7"/>
  <c r="AX406" i="7"/>
  <c r="AX403" i="7"/>
  <c r="AX393" i="7"/>
  <c r="AX390" i="7"/>
  <c r="AX387" i="7"/>
  <c r="AX377" i="7"/>
  <c r="AX374" i="7"/>
  <c r="AX371" i="7"/>
  <c r="AX358" i="7"/>
  <c r="AX351" i="7"/>
  <c r="AX323" i="7"/>
  <c r="AX322" i="7"/>
  <c r="AX319" i="7"/>
  <c r="AX294" i="7"/>
  <c r="AX287" i="7"/>
  <c r="AX260" i="7"/>
  <c r="AX255" i="7"/>
  <c r="AX247" i="7"/>
  <c r="AX244" i="7"/>
  <c r="AX239" i="7"/>
  <c r="AX236" i="7"/>
  <c r="AX231" i="7"/>
  <c r="AX223" i="7"/>
  <c r="AX220" i="7"/>
  <c r="AX215" i="7"/>
  <c r="AX199" i="7"/>
  <c r="AX196" i="7"/>
  <c r="AX191" i="7"/>
  <c r="AX188" i="7"/>
  <c r="AX183" i="7"/>
  <c r="AX180" i="7"/>
  <c r="AX172" i="7"/>
  <c r="AX271" i="7"/>
  <c r="AX278" i="7"/>
  <c r="AX275" i="7"/>
  <c r="AX274" i="7"/>
  <c r="AX243" i="7"/>
  <c r="AX235" i="7"/>
  <c r="AX227" i="7"/>
  <c r="AX219" i="7"/>
  <c r="AX211" i="7"/>
  <c r="AX203" i="7"/>
  <c r="AX195" i="7"/>
  <c r="AX187" i="7"/>
  <c r="AX179" i="7"/>
  <c r="AX171" i="7"/>
  <c r="AX164" i="7"/>
  <c r="AX156" i="7"/>
  <c r="AX148" i="7"/>
  <c r="AX140" i="7"/>
  <c r="AX132" i="7"/>
  <c r="AX124" i="7"/>
  <c r="AX118" i="7"/>
  <c r="AX114" i="7"/>
  <c r="AX110" i="7"/>
  <c r="AX106" i="7"/>
  <c r="AX102" i="7"/>
  <c r="AX98" i="7"/>
  <c r="AX94" i="7"/>
  <c r="AX90" i="7"/>
  <c r="AX86" i="7"/>
  <c r="AX82" i="7"/>
  <c r="AX78" i="7"/>
  <c r="AX74" i="7"/>
  <c r="AX70" i="7"/>
  <c r="AX66" i="7"/>
  <c r="AX62" i="7"/>
  <c r="AX58" i="7"/>
  <c r="AX54" i="7"/>
  <c r="AX50" i="7"/>
  <c r="AX46" i="7"/>
  <c r="AX42" i="7"/>
  <c r="AX38" i="7"/>
  <c r="AX34" i="7"/>
  <c r="AX30" i="7"/>
  <c r="AX26" i="7"/>
  <c r="AX22" i="7"/>
  <c r="AX18" i="7"/>
  <c r="AX14" i="7"/>
  <c r="AX10" i="7"/>
  <c r="AX170" i="7"/>
  <c r="AX162" i="7"/>
  <c r="AX154" i="7"/>
  <c r="AX146" i="7"/>
  <c r="AX138" i="7"/>
  <c r="AX130" i="7"/>
  <c r="AX122" i="7"/>
  <c r="AX121" i="7"/>
  <c r="AX117" i="7"/>
  <c r="DB470" i="7"/>
  <c r="DB468" i="7"/>
  <c r="DB466" i="7"/>
  <c r="DB464" i="7"/>
  <c r="DB465" i="7"/>
  <c r="DB462" i="7"/>
  <c r="DB460" i="7"/>
  <c r="DB457" i="7"/>
  <c r="DB454" i="7"/>
  <c r="DB449" i="7"/>
  <c r="DB446" i="7"/>
  <c r="DB441" i="7"/>
  <c r="DB455" i="7"/>
  <c r="DB453" i="7"/>
  <c r="DB452" i="7"/>
  <c r="DB451" i="7"/>
  <c r="DB450" i="7"/>
  <c r="DB448" i="7"/>
  <c r="DB440" i="7"/>
  <c r="DB467" i="7"/>
  <c r="DB463" i="7"/>
  <c r="DB461" i="7"/>
  <c r="DB459" i="7"/>
  <c r="DB456" i="7"/>
  <c r="DB438" i="7"/>
  <c r="DB433" i="7"/>
  <c r="DB430" i="7"/>
  <c r="DB428" i="7"/>
  <c r="DB426" i="7"/>
  <c r="DB424" i="7"/>
  <c r="DB422" i="7"/>
  <c r="DB420" i="7"/>
  <c r="DB418" i="7"/>
  <c r="DB444" i="7"/>
  <c r="DB442" i="7"/>
  <c r="DB469" i="7"/>
  <c r="DB429" i="7"/>
  <c r="DB421" i="7"/>
  <c r="DB445" i="7"/>
  <c r="DB439" i="7"/>
  <c r="DB435" i="7"/>
  <c r="DB458" i="7"/>
  <c r="DB437" i="7"/>
  <c r="DB436" i="7"/>
  <c r="DB425" i="7"/>
  <c r="DB414" i="7"/>
  <c r="DB409" i="7"/>
  <c r="DB406" i="7"/>
  <c r="DB447" i="7"/>
  <c r="DB402" i="7"/>
  <c r="DB399" i="7"/>
  <c r="DB397" i="7"/>
  <c r="DB395" i="7"/>
  <c r="DB423" i="7"/>
  <c r="DB419" i="7"/>
  <c r="DB417" i="7"/>
  <c r="DB416" i="7"/>
  <c r="DB401" i="7"/>
  <c r="DB427" i="7"/>
  <c r="DB412" i="7"/>
  <c r="DB410" i="7"/>
  <c r="DB408" i="7"/>
  <c r="DB403" i="7"/>
  <c r="DB396" i="7"/>
  <c r="DB415" i="7"/>
  <c r="DB413" i="7"/>
  <c r="DB411" i="7"/>
  <c r="DB398" i="7"/>
  <c r="DB443" i="7"/>
  <c r="DB407" i="7"/>
  <c r="DB405" i="7"/>
  <c r="DB431" i="7"/>
  <c r="DB400" i="7"/>
  <c r="DB282" i="7"/>
  <c r="DB404" i="7"/>
  <c r="DB434" i="7"/>
  <c r="DB432" i="7"/>
  <c r="BB468" i="7"/>
  <c r="BB464" i="7"/>
  <c r="BB460" i="7"/>
  <c r="BB456" i="7"/>
  <c r="BB452" i="7"/>
  <c r="BB448" i="7"/>
  <c r="BB444" i="7"/>
  <c r="BB440" i="7"/>
  <c r="BB436" i="7"/>
  <c r="BB432" i="7"/>
  <c r="BB428" i="7"/>
  <c r="BB424" i="7"/>
  <c r="BB470" i="7"/>
  <c r="BB466" i="7"/>
  <c r="BB462" i="7"/>
  <c r="BB458" i="7"/>
  <c r="BB454" i="7"/>
  <c r="BB450" i="7"/>
  <c r="BB446" i="7"/>
  <c r="BB442" i="7"/>
  <c r="BB438" i="7"/>
  <c r="BB434" i="7"/>
  <c r="BB430" i="7"/>
  <c r="BB426" i="7"/>
  <c r="BB422" i="7"/>
  <c r="BB418" i="7"/>
  <c r="BB414" i="7"/>
  <c r="BB410" i="7"/>
  <c r="BB406" i="7"/>
  <c r="BB402" i="7"/>
  <c r="BB398" i="7"/>
  <c r="BB394" i="7"/>
  <c r="BB390" i="7"/>
  <c r="BB386" i="7"/>
  <c r="BB382" i="7"/>
  <c r="BB378" i="7"/>
  <c r="BB374" i="7"/>
  <c r="BB370" i="7"/>
  <c r="BB366" i="7"/>
  <c r="BB363" i="7"/>
  <c r="BB358" i="7"/>
  <c r="BB355" i="7"/>
  <c r="BB350" i="7"/>
  <c r="BB347" i="7"/>
  <c r="BB342" i="7"/>
  <c r="BB339" i="7"/>
  <c r="BB334" i="7"/>
  <c r="BB331" i="7"/>
  <c r="BB326" i="7"/>
  <c r="BB323" i="7"/>
  <c r="BB318" i="7"/>
  <c r="BB315" i="7"/>
  <c r="BB310" i="7"/>
  <c r="BB307" i="7"/>
  <c r="BB302" i="7"/>
  <c r="BB299" i="7"/>
  <c r="BB294" i="7"/>
  <c r="BB291" i="7"/>
  <c r="BB286" i="7"/>
  <c r="BB283" i="7"/>
  <c r="BB278" i="7"/>
  <c r="BB275" i="7"/>
  <c r="BB270" i="7"/>
  <c r="BB267" i="7"/>
  <c r="BB262" i="7"/>
  <c r="BB259" i="7"/>
  <c r="BB254" i="7"/>
  <c r="BB251" i="7"/>
  <c r="BB467" i="7"/>
  <c r="BB459" i="7"/>
  <c r="BB451" i="7"/>
  <c r="BB443" i="7"/>
  <c r="BB435" i="7"/>
  <c r="BB427" i="7"/>
  <c r="BB421" i="7"/>
  <c r="BB411" i="7"/>
  <c r="BB408" i="7"/>
  <c r="BB405" i="7"/>
  <c r="BB395" i="7"/>
  <c r="BB392" i="7"/>
  <c r="BB389" i="7"/>
  <c r="BB379" i="7"/>
  <c r="BB376" i="7"/>
  <c r="BB373" i="7"/>
  <c r="BB364" i="7"/>
  <c r="BB362" i="7"/>
  <c r="BB361" i="7"/>
  <c r="BB360" i="7"/>
  <c r="BB359" i="7"/>
  <c r="BB357" i="7"/>
  <c r="BB332" i="7"/>
  <c r="BB330" i="7"/>
  <c r="BB329" i="7"/>
  <c r="BB328" i="7"/>
  <c r="BB327" i="7"/>
  <c r="BB325" i="7"/>
  <c r="BB300" i="7"/>
  <c r="BB298" i="7"/>
  <c r="BB297" i="7"/>
  <c r="BB296" i="7"/>
  <c r="BB295" i="7"/>
  <c r="BB293" i="7"/>
  <c r="BB268" i="7"/>
  <c r="BB266" i="7"/>
  <c r="BB265" i="7"/>
  <c r="BB264" i="7"/>
  <c r="BB263" i="7"/>
  <c r="BB261" i="7"/>
  <c r="BB247" i="7"/>
  <c r="BB244" i="7"/>
  <c r="BB239" i="7"/>
  <c r="BB236" i="7"/>
  <c r="BB231" i="7"/>
  <c r="BB228" i="7"/>
  <c r="BB223" i="7"/>
  <c r="BB220" i="7"/>
  <c r="BB215" i="7"/>
  <c r="BB212" i="7"/>
  <c r="BB207" i="7"/>
  <c r="BB204" i="7"/>
  <c r="BB199" i="7"/>
  <c r="BB196" i="7"/>
  <c r="BB191" i="7"/>
  <c r="BB188" i="7"/>
  <c r="BB183" i="7"/>
  <c r="BB180" i="7"/>
  <c r="BB175" i="7"/>
  <c r="BB172" i="7"/>
  <c r="BB465" i="7"/>
  <c r="BB457" i="7"/>
  <c r="BB449" i="7"/>
  <c r="BB441" i="7"/>
  <c r="BB433" i="7"/>
  <c r="BB425" i="7"/>
  <c r="BB415" i="7"/>
  <c r="BB412" i="7"/>
  <c r="BB409" i="7"/>
  <c r="BB399" i="7"/>
  <c r="BB396" i="7"/>
  <c r="BB393" i="7"/>
  <c r="BB383" i="7"/>
  <c r="BB380" i="7"/>
  <c r="BB377" i="7"/>
  <c r="BB356" i="7"/>
  <c r="BB354" i="7"/>
  <c r="BB353" i="7"/>
  <c r="BB352" i="7"/>
  <c r="BB351" i="7"/>
  <c r="BB349" i="7"/>
  <c r="BB324" i="7"/>
  <c r="BB322" i="7"/>
  <c r="BB321" i="7"/>
  <c r="BB320" i="7"/>
  <c r="BB319" i="7"/>
  <c r="BB317" i="7"/>
  <c r="BB463" i="7"/>
  <c r="BB455" i="7"/>
  <c r="BB447" i="7"/>
  <c r="BB439" i="7"/>
  <c r="BB431" i="7"/>
  <c r="BB423" i="7"/>
  <c r="BB419" i="7"/>
  <c r="BB416" i="7"/>
  <c r="BB413" i="7"/>
  <c r="BB403" i="7"/>
  <c r="BB400" i="7"/>
  <c r="BB397" i="7"/>
  <c r="BB387" i="7"/>
  <c r="BB384" i="7"/>
  <c r="BB381" i="7"/>
  <c r="BB371" i="7"/>
  <c r="BB348" i="7"/>
  <c r="BB346" i="7"/>
  <c r="BB345" i="7"/>
  <c r="BB344" i="7"/>
  <c r="BB343" i="7"/>
  <c r="BB341" i="7"/>
  <c r="BB316" i="7"/>
  <c r="BB314" i="7"/>
  <c r="BB313" i="7"/>
  <c r="BB312" i="7"/>
  <c r="BB311" i="7"/>
  <c r="BB309" i="7"/>
  <c r="BB284" i="7"/>
  <c r="BB282" i="7"/>
  <c r="BB281" i="7"/>
  <c r="BB280" i="7"/>
  <c r="BB279" i="7"/>
  <c r="BB277" i="7"/>
  <c r="BB252" i="7"/>
  <c r="BB250" i="7"/>
  <c r="BB248" i="7"/>
  <c r="BB243" i="7"/>
  <c r="BB240" i="7"/>
  <c r="BB235" i="7"/>
  <c r="BB232" i="7"/>
  <c r="BB227" i="7"/>
  <c r="BB224" i="7"/>
  <c r="BB219" i="7"/>
  <c r="BB216" i="7"/>
  <c r="BB211" i="7"/>
  <c r="BB208" i="7"/>
  <c r="BB203" i="7"/>
  <c r="BB200" i="7"/>
  <c r="BB195" i="7"/>
  <c r="BB192" i="7"/>
  <c r="BB187" i="7"/>
  <c r="BB184" i="7"/>
  <c r="BB179" i="7"/>
  <c r="BB176" i="7"/>
  <c r="BB171" i="7"/>
  <c r="BB338" i="7"/>
  <c r="BB337" i="7"/>
  <c r="BB336" i="7"/>
  <c r="BB335" i="7"/>
  <c r="BB333" i="7"/>
  <c r="BB306" i="7"/>
  <c r="BB304" i="7"/>
  <c r="BB303" i="7"/>
  <c r="BB301" i="7"/>
  <c r="BB274" i="7"/>
  <c r="BB269" i="7"/>
  <c r="BB226" i="7"/>
  <c r="BB221" i="7"/>
  <c r="BB210" i="7"/>
  <c r="BB205" i="7"/>
  <c r="BB178" i="7"/>
  <c r="BB169" i="7"/>
  <c r="BB167" i="7"/>
  <c r="BB165" i="7"/>
  <c r="BB163" i="7"/>
  <c r="BB161" i="7"/>
  <c r="BB159" i="7"/>
  <c r="BB157" i="7"/>
  <c r="BB155" i="7"/>
  <c r="BB153" i="7"/>
  <c r="BB151" i="7"/>
  <c r="BB149" i="7"/>
  <c r="BB147" i="7"/>
  <c r="BB145" i="7"/>
  <c r="BB143" i="7"/>
  <c r="BB141" i="7"/>
  <c r="BB139" i="7"/>
  <c r="BB137" i="7"/>
  <c r="BB135" i="7"/>
  <c r="BB133" i="7"/>
  <c r="BB131" i="7"/>
  <c r="BB129" i="7"/>
  <c r="BB127" i="7"/>
  <c r="BB125" i="7"/>
  <c r="BB123" i="7"/>
  <c r="BB469" i="7"/>
  <c r="BB461" i="7"/>
  <c r="BB453" i="7"/>
  <c r="BB445" i="7"/>
  <c r="BB437" i="7"/>
  <c r="BB429" i="7"/>
  <c r="BB420" i="7"/>
  <c r="BB417" i="7"/>
  <c r="BB407" i="7"/>
  <c r="BB404" i="7"/>
  <c r="BB401" i="7"/>
  <c r="BB391" i="7"/>
  <c r="BB388" i="7"/>
  <c r="BB385" i="7"/>
  <c r="BB375" i="7"/>
  <c r="BB372" i="7"/>
  <c r="BB369" i="7"/>
  <c r="BB368" i="7"/>
  <c r="BB367" i="7"/>
  <c r="BB365" i="7"/>
  <c r="BB340" i="7"/>
  <c r="BB308" i="7"/>
  <c r="BB305" i="7"/>
  <c r="BB276" i="7"/>
  <c r="BB273" i="7"/>
  <c r="BB272" i="7"/>
  <c r="BB271" i="7"/>
  <c r="BB245" i="7"/>
  <c r="BB242" i="7"/>
  <c r="BB237" i="7"/>
  <c r="BB234" i="7"/>
  <c r="BB229" i="7"/>
  <c r="BB218" i="7"/>
  <c r="BB213" i="7"/>
  <c r="BB202" i="7"/>
  <c r="S202" i="7" s="1"/>
  <c r="BB197" i="7"/>
  <c r="BB194" i="7"/>
  <c r="BB189" i="7"/>
  <c r="BB186" i="7"/>
  <c r="BB181" i="7"/>
  <c r="BB173" i="7"/>
  <c r="BB285" i="7"/>
  <c r="BB292" i="7"/>
  <c r="BB260" i="7"/>
  <c r="BB289" i="7"/>
  <c r="BB288" i="7"/>
  <c r="BB257" i="7"/>
  <c r="BB256" i="7"/>
  <c r="BB249" i="7"/>
  <c r="BB241" i="7"/>
  <c r="BB233" i="7"/>
  <c r="BB225" i="7"/>
  <c r="BB217" i="7"/>
  <c r="BB209" i="7"/>
  <c r="BB201" i="7"/>
  <c r="BB193" i="7"/>
  <c r="BB185" i="7"/>
  <c r="BB177" i="7"/>
  <c r="BB170" i="7"/>
  <c r="BB162" i="7"/>
  <c r="BB154" i="7"/>
  <c r="BB146" i="7"/>
  <c r="BB138" i="7"/>
  <c r="BB130" i="7"/>
  <c r="BB122" i="7"/>
  <c r="BB120" i="7"/>
  <c r="BB116" i="7"/>
  <c r="BB112" i="7"/>
  <c r="BB108" i="7"/>
  <c r="BB104" i="7"/>
  <c r="BB100" i="7"/>
  <c r="BB96" i="7"/>
  <c r="BB92" i="7"/>
  <c r="BB88" i="7"/>
  <c r="BB84" i="7"/>
  <c r="BB80" i="7"/>
  <c r="BB76" i="7"/>
  <c r="BB72" i="7"/>
  <c r="BB68" i="7"/>
  <c r="BB64" i="7"/>
  <c r="BB60" i="7"/>
  <c r="BB56" i="7"/>
  <c r="BB52" i="7"/>
  <c r="BB48" i="7"/>
  <c r="BB44" i="7"/>
  <c r="BB40" i="7"/>
  <c r="BB36" i="7"/>
  <c r="BB32" i="7"/>
  <c r="BB28" i="7"/>
  <c r="BB24" i="7"/>
  <c r="BB20" i="7"/>
  <c r="BB16" i="7"/>
  <c r="BB12" i="7"/>
  <c r="BB253" i="7"/>
  <c r="BB168" i="7"/>
  <c r="BB160" i="7"/>
  <c r="BB152" i="7"/>
  <c r="BB144" i="7"/>
  <c r="BB136" i="7"/>
  <c r="BB128" i="7"/>
  <c r="BB119" i="7"/>
  <c r="DF470" i="7"/>
  <c r="DF468" i="7"/>
  <c r="DF466" i="7"/>
  <c r="DF464" i="7"/>
  <c r="DF460" i="7"/>
  <c r="DF469" i="7"/>
  <c r="DF467" i="7"/>
  <c r="DF465" i="7"/>
  <c r="DF463" i="7"/>
  <c r="DF458" i="7"/>
  <c r="DF455" i="7"/>
  <c r="DF459" i="7"/>
  <c r="DF457" i="7"/>
  <c r="DF452" i="7"/>
  <c r="DF447" i="7"/>
  <c r="DF444" i="7"/>
  <c r="DF462" i="7"/>
  <c r="DF445" i="7"/>
  <c r="DF443" i="7"/>
  <c r="DF442" i="7"/>
  <c r="DF441" i="7"/>
  <c r="DF439" i="7"/>
  <c r="DF436" i="7"/>
  <c r="DF431" i="7"/>
  <c r="DF428" i="7"/>
  <c r="DF426" i="7"/>
  <c r="DF424" i="7"/>
  <c r="DF422" i="7"/>
  <c r="DF420" i="7"/>
  <c r="DF418" i="7"/>
  <c r="DF440" i="7"/>
  <c r="DF453" i="7"/>
  <c r="DF451" i="7"/>
  <c r="DF449" i="7"/>
  <c r="DF437" i="7"/>
  <c r="DF435" i="7"/>
  <c r="DF434" i="7"/>
  <c r="DF433" i="7"/>
  <c r="DF432" i="7"/>
  <c r="DF430" i="7"/>
  <c r="DF427" i="7"/>
  <c r="DF419" i="7"/>
  <c r="DF456" i="7"/>
  <c r="DF454" i="7"/>
  <c r="DF425" i="7"/>
  <c r="DF423" i="7"/>
  <c r="DF421" i="7"/>
  <c r="DF415" i="7"/>
  <c r="DF412" i="7"/>
  <c r="DF407" i="7"/>
  <c r="DF404" i="7"/>
  <c r="DF448" i="7"/>
  <c r="DF461" i="7"/>
  <c r="DF450" i="7"/>
  <c r="DF417" i="7"/>
  <c r="DF413" i="7"/>
  <c r="DF411" i="7"/>
  <c r="DF410" i="7"/>
  <c r="DF409" i="7"/>
  <c r="DF408" i="7"/>
  <c r="DF406" i="7"/>
  <c r="DF400" i="7"/>
  <c r="DF397" i="7"/>
  <c r="DF395" i="7"/>
  <c r="DF393" i="7"/>
  <c r="DF391" i="7"/>
  <c r="DF389" i="7"/>
  <c r="DF387" i="7"/>
  <c r="DF385" i="7"/>
  <c r="DF383" i="7"/>
  <c r="DF381" i="7"/>
  <c r="DF379" i="7"/>
  <c r="DF377" i="7"/>
  <c r="DF375" i="7"/>
  <c r="DF373" i="7"/>
  <c r="DF371" i="7"/>
  <c r="DF369" i="7"/>
  <c r="DF367" i="7"/>
  <c r="DF365" i="7"/>
  <c r="DF363" i="7"/>
  <c r="DF429" i="7"/>
  <c r="DF405" i="7"/>
  <c r="DF402" i="7"/>
  <c r="DF399" i="7"/>
  <c r="DF401" i="7"/>
  <c r="DF394" i="7"/>
  <c r="DF390" i="7"/>
  <c r="DF386" i="7"/>
  <c r="DF382" i="7"/>
  <c r="DF374" i="7"/>
  <c r="DF396" i="7"/>
  <c r="DF392" i="7"/>
  <c r="DF388" i="7"/>
  <c r="DF384" i="7"/>
  <c r="DF378" i="7"/>
  <c r="DF370" i="7"/>
  <c r="DF362" i="7"/>
  <c r="DF361" i="7"/>
  <c r="DF359" i="7"/>
  <c r="DF357" i="7"/>
  <c r="DF355" i="7"/>
  <c r="DF353" i="7"/>
  <c r="DF351" i="7"/>
  <c r="DF349" i="7"/>
  <c r="DF347" i="7"/>
  <c r="DF345" i="7"/>
  <c r="DF343" i="7"/>
  <c r="DF341" i="7"/>
  <c r="DF339" i="7"/>
  <c r="DF337" i="7"/>
  <c r="DF335" i="7"/>
  <c r="DF333" i="7"/>
  <c r="DF331" i="7"/>
  <c r="DF329" i="7"/>
  <c r="DF327" i="7"/>
  <c r="DF325" i="7"/>
  <c r="DF323" i="7"/>
  <c r="DF321" i="7"/>
  <c r="DF319" i="7"/>
  <c r="DF317" i="7"/>
  <c r="DF315" i="7"/>
  <c r="DF313" i="7"/>
  <c r="DF311" i="7"/>
  <c r="DF309" i="7"/>
  <c r="DF307" i="7"/>
  <c r="DF305" i="7"/>
  <c r="DF303" i="7"/>
  <c r="DF446" i="7"/>
  <c r="DF416" i="7"/>
  <c r="DF414" i="7"/>
  <c r="DF403" i="7"/>
  <c r="DF380" i="7"/>
  <c r="DF398" i="7"/>
  <c r="DF376" i="7"/>
  <c r="DF360" i="7"/>
  <c r="DF352" i="7"/>
  <c r="DF344" i="7"/>
  <c r="DF336" i="7"/>
  <c r="DF328" i="7"/>
  <c r="DF320" i="7"/>
  <c r="DF312" i="7"/>
  <c r="DF350" i="7"/>
  <c r="DF348" i="7"/>
  <c r="DF346" i="7"/>
  <c r="DF318" i="7"/>
  <c r="DF316" i="7"/>
  <c r="DF314" i="7"/>
  <c r="DF300" i="7"/>
  <c r="DF298" i="7"/>
  <c r="DF296" i="7"/>
  <c r="DF294" i="7"/>
  <c r="DF292" i="7"/>
  <c r="DF290" i="7"/>
  <c r="DF288" i="7"/>
  <c r="DF286" i="7"/>
  <c r="DF284" i="7"/>
  <c r="DF282" i="7"/>
  <c r="DF280" i="7"/>
  <c r="DF278" i="7"/>
  <c r="DF276" i="7"/>
  <c r="DF274" i="7"/>
  <c r="DF272" i="7"/>
  <c r="DF270" i="7"/>
  <c r="DF268" i="7"/>
  <c r="DF266" i="7"/>
  <c r="DF438" i="7"/>
  <c r="DF334" i="7"/>
  <c r="DF332" i="7"/>
  <c r="DF330" i="7"/>
  <c r="DF304" i="7"/>
  <c r="DF301" i="7"/>
  <c r="DF299" i="7"/>
  <c r="DF297" i="7"/>
  <c r="DF295" i="7"/>
  <c r="DF293" i="7"/>
  <c r="DF291" i="7"/>
  <c r="DF289" i="7"/>
  <c r="DF287" i="7"/>
  <c r="DF285" i="7"/>
  <c r="DF283" i="7"/>
  <c r="DF281" i="7"/>
  <c r="DF279" i="7"/>
  <c r="DF277" i="7"/>
  <c r="DF275" i="7"/>
  <c r="DF273" i="7"/>
  <c r="DF271" i="7"/>
  <c r="DF269" i="7"/>
  <c r="DF267" i="7"/>
  <c r="DF265" i="7"/>
  <c r="DF263" i="7"/>
  <c r="DF261" i="7"/>
  <c r="DF259" i="7"/>
  <c r="DF257" i="7"/>
  <c r="DF255" i="7"/>
  <c r="DF253" i="7"/>
  <c r="DF251" i="7"/>
  <c r="DF249" i="7"/>
  <c r="DF247" i="7"/>
  <c r="DF245" i="7"/>
  <c r="DF243" i="7"/>
  <c r="DF241" i="7"/>
  <c r="DF239" i="7"/>
  <c r="DF372" i="7"/>
  <c r="DF368" i="7"/>
  <c r="DF342" i="7"/>
  <c r="DF340" i="7"/>
  <c r="DF338" i="7"/>
  <c r="DF302" i="7"/>
  <c r="DF258" i="7"/>
  <c r="DF250" i="7"/>
  <c r="DF242" i="7"/>
  <c r="DF364" i="7"/>
  <c r="DF310" i="7"/>
  <c r="DF308" i="7"/>
  <c r="DF306" i="7"/>
  <c r="DF262" i="7"/>
  <c r="DF254" i="7"/>
  <c r="DF246" i="7"/>
  <c r="DF238" i="7"/>
  <c r="DF366" i="7"/>
  <c r="DF324" i="7"/>
  <c r="DF260" i="7"/>
  <c r="DF244" i="7"/>
  <c r="DF228" i="7"/>
  <c r="DF224" i="7"/>
  <c r="DF220" i="7"/>
  <c r="DF216" i="7"/>
  <c r="DF212" i="7"/>
  <c r="DF208" i="7"/>
  <c r="DF204" i="7"/>
  <c r="DF200" i="7"/>
  <c r="DF196" i="7"/>
  <c r="DF192" i="7"/>
  <c r="DF184" i="7"/>
  <c r="DF181" i="7"/>
  <c r="DF176" i="7"/>
  <c r="DF173" i="7"/>
  <c r="DF168" i="7"/>
  <c r="DF165" i="7"/>
  <c r="DF160" i="7"/>
  <c r="DF157" i="7"/>
  <c r="DF152" i="7"/>
  <c r="DF149" i="7"/>
  <c r="DF326" i="7"/>
  <c r="DF322" i="7"/>
  <c r="DF252" i="7"/>
  <c r="DF230" i="7"/>
  <c r="DF226" i="7"/>
  <c r="DF222" i="7"/>
  <c r="DF218" i="7"/>
  <c r="DF214" i="7"/>
  <c r="DF210" i="7"/>
  <c r="DF206" i="7"/>
  <c r="DF202" i="7"/>
  <c r="DF198" i="7"/>
  <c r="DF194" i="7"/>
  <c r="DF190" i="7"/>
  <c r="DF188" i="7"/>
  <c r="DF185" i="7"/>
  <c r="DF180" i="7"/>
  <c r="DF177" i="7"/>
  <c r="DF172" i="7"/>
  <c r="DF169" i="7"/>
  <c r="DF164" i="7"/>
  <c r="DF161" i="7"/>
  <c r="DF156" i="7"/>
  <c r="DF153" i="7"/>
  <c r="DF148" i="7"/>
  <c r="DF145" i="7"/>
  <c r="DF358" i="7"/>
  <c r="DF264" i="7"/>
  <c r="DF223" i="7"/>
  <c r="DF215" i="7"/>
  <c r="DF207" i="7"/>
  <c r="DF199" i="7"/>
  <c r="DF191" i="7"/>
  <c r="DF178" i="7"/>
  <c r="DF175" i="7"/>
  <c r="DF162" i="7"/>
  <c r="DF159" i="7"/>
  <c r="DF146" i="7"/>
  <c r="DF142" i="7"/>
  <c r="DF138" i="7"/>
  <c r="DF134" i="7"/>
  <c r="DF130" i="7"/>
  <c r="DF126" i="7"/>
  <c r="DF122" i="7"/>
  <c r="DF118" i="7"/>
  <c r="DF114" i="7"/>
  <c r="DF110" i="7"/>
  <c r="DF106" i="7"/>
  <c r="DF102" i="7"/>
  <c r="DF98" i="7"/>
  <c r="DF94" i="7"/>
  <c r="DF90" i="7"/>
  <c r="DF62" i="7"/>
  <c r="DF20" i="7"/>
  <c r="DF354" i="7"/>
  <c r="DF248" i="7"/>
  <c r="DF227" i="7"/>
  <c r="DF219" i="7"/>
  <c r="DF211" i="7"/>
  <c r="DF203" i="7"/>
  <c r="DF195" i="7"/>
  <c r="DF186" i="7"/>
  <c r="DF183" i="7"/>
  <c r="DF170" i="7"/>
  <c r="DF167" i="7"/>
  <c r="DF154" i="7"/>
  <c r="DF151" i="7"/>
  <c r="DF144" i="7"/>
  <c r="DF140" i="7"/>
  <c r="DF136" i="7"/>
  <c r="DF132" i="7"/>
  <c r="DF128" i="7"/>
  <c r="DF124" i="7"/>
  <c r="DF120" i="7"/>
  <c r="DF116" i="7"/>
  <c r="DF112" i="7"/>
  <c r="DF108" i="7"/>
  <c r="DF104" i="7"/>
  <c r="DF100" i="7"/>
  <c r="DF96" i="7"/>
  <c r="DF92" i="7"/>
  <c r="DF72" i="7"/>
  <c r="DF60" i="7"/>
  <c r="DF24" i="7"/>
  <c r="DF21" i="7"/>
  <c r="DF229" i="7"/>
  <c r="DF213" i="7"/>
  <c r="DF197" i="7"/>
  <c r="DF166" i="7"/>
  <c r="DF163" i="7"/>
  <c r="DF141" i="7"/>
  <c r="DF133" i="7"/>
  <c r="DF125" i="7"/>
  <c r="DF117" i="7"/>
  <c r="DF109" i="7"/>
  <c r="DF101" i="7"/>
  <c r="DF93" i="7"/>
  <c r="DF61" i="7"/>
  <c r="DF22" i="7"/>
  <c r="DF19" i="7"/>
  <c r="BF470" i="7"/>
  <c r="BF466" i="7"/>
  <c r="BF462" i="7"/>
  <c r="BF458" i="7"/>
  <c r="BF454" i="7"/>
  <c r="BF450" i="7"/>
  <c r="BF446" i="7"/>
  <c r="BF442" i="7"/>
  <c r="BF438" i="7"/>
  <c r="BF434" i="7"/>
  <c r="BF430" i="7"/>
  <c r="BF426" i="7"/>
  <c r="DF240" i="7"/>
  <c r="DF221" i="7"/>
  <c r="DF205" i="7"/>
  <c r="DF189" i="7"/>
  <c r="DF182" i="7"/>
  <c r="DF179" i="7"/>
  <c r="DF150" i="7"/>
  <c r="DF147" i="7"/>
  <c r="DF137" i="7"/>
  <c r="DF129" i="7"/>
  <c r="DF121" i="7"/>
  <c r="DF113" i="7"/>
  <c r="DF105" i="7"/>
  <c r="DF97" i="7"/>
  <c r="BF468" i="7"/>
  <c r="BF464" i="7"/>
  <c r="BF460" i="7"/>
  <c r="BF456" i="7"/>
  <c r="BF452" i="7"/>
  <c r="BF448" i="7"/>
  <c r="BF444" i="7"/>
  <c r="BF440" i="7"/>
  <c r="BF436" i="7"/>
  <c r="BF432" i="7"/>
  <c r="BF428" i="7"/>
  <c r="BF424" i="7"/>
  <c r="BF420" i="7"/>
  <c r="BF416" i="7"/>
  <c r="BF412" i="7"/>
  <c r="BF408" i="7"/>
  <c r="BF404" i="7"/>
  <c r="BF400" i="7"/>
  <c r="BF396" i="7"/>
  <c r="BF392" i="7"/>
  <c r="BF388" i="7"/>
  <c r="BF384" i="7"/>
  <c r="BF380" i="7"/>
  <c r="BF376" i="7"/>
  <c r="BF372" i="7"/>
  <c r="BF369" i="7"/>
  <c r="BF364" i="7"/>
  <c r="BF361" i="7"/>
  <c r="BF356" i="7"/>
  <c r="BF353" i="7"/>
  <c r="BF348" i="7"/>
  <c r="BF345" i="7"/>
  <c r="BF340" i="7"/>
  <c r="BF337" i="7"/>
  <c r="BF332" i="7"/>
  <c r="BF329" i="7"/>
  <c r="BF324" i="7"/>
  <c r="BF321" i="7"/>
  <c r="BF316" i="7"/>
  <c r="BF313" i="7"/>
  <c r="BF308" i="7"/>
  <c r="BF305" i="7"/>
  <c r="BF300" i="7"/>
  <c r="BF297" i="7"/>
  <c r="BF292" i="7"/>
  <c r="BF289" i="7"/>
  <c r="BF284" i="7"/>
  <c r="BF281" i="7"/>
  <c r="BF276" i="7"/>
  <c r="BF273" i="7"/>
  <c r="BF268" i="7"/>
  <c r="BF265" i="7"/>
  <c r="BF260" i="7"/>
  <c r="BF257" i="7"/>
  <c r="BF252" i="7"/>
  <c r="DF256" i="7"/>
  <c r="DF217" i="7"/>
  <c r="DF201" i="7"/>
  <c r="DF187" i="7"/>
  <c r="DF158" i="7"/>
  <c r="DF155" i="7"/>
  <c r="DF143" i="7"/>
  <c r="DF135" i="7"/>
  <c r="DF127" i="7"/>
  <c r="DF119" i="7"/>
  <c r="DF111" i="7"/>
  <c r="DF103" i="7"/>
  <c r="DF95" i="7"/>
  <c r="DF174" i="7"/>
  <c r="DF123" i="7"/>
  <c r="DF91" i="7"/>
  <c r="BF465" i="7"/>
  <c r="BF457" i="7"/>
  <c r="BF449" i="7"/>
  <c r="BF441" i="7"/>
  <c r="BF433" i="7"/>
  <c r="BF425" i="7"/>
  <c r="BF422" i="7"/>
  <c r="BF419" i="7"/>
  <c r="BF409" i="7"/>
  <c r="BF406" i="7"/>
  <c r="BF403" i="7"/>
  <c r="BF393" i="7"/>
  <c r="BF390" i="7"/>
  <c r="BF387" i="7"/>
  <c r="BF377" i="7"/>
  <c r="BF374" i="7"/>
  <c r="BF371" i="7"/>
  <c r="BF346" i="7"/>
  <c r="BF344" i="7"/>
  <c r="BF343" i="7"/>
  <c r="BF342" i="7"/>
  <c r="BF341" i="7"/>
  <c r="BF339" i="7"/>
  <c r="BF314" i="7"/>
  <c r="BF312" i="7"/>
  <c r="BF311" i="7"/>
  <c r="BF310" i="7"/>
  <c r="BF309" i="7"/>
  <c r="BF307" i="7"/>
  <c r="BF282" i="7"/>
  <c r="BF280" i="7"/>
  <c r="BF279" i="7"/>
  <c r="BF278" i="7"/>
  <c r="BF277" i="7"/>
  <c r="BF275" i="7"/>
  <c r="BF250" i="7"/>
  <c r="BF245" i="7"/>
  <c r="BF242" i="7"/>
  <c r="BF237" i="7"/>
  <c r="BF234" i="7"/>
  <c r="BF229" i="7"/>
  <c r="BF226" i="7"/>
  <c r="BF221" i="7"/>
  <c r="BF218" i="7"/>
  <c r="BF213" i="7"/>
  <c r="BF210" i="7"/>
  <c r="BF205" i="7"/>
  <c r="BF202" i="7"/>
  <c r="BF197" i="7"/>
  <c r="BF194" i="7"/>
  <c r="BF189" i="7"/>
  <c r="BF186" i="7"/>
  <c r="BF181" i="7"/>
  <c r="BF178" i="7"/>
  <c r="BF173" i="7"/>
  <c r="DF356" i="7"/>
  <c r="DF225" i="7"/>
  <c r="DF115" i="7"/>
  <c r="DF23" i="7"/>
  <c r="BF463" i="7"/>
  <c r="BF455" i="7"/>
  <c r="BF447" i="7"/>
  <c r="BF439" i="7"/>
  <c r="BF431" i="7"/>
  <c r="BF423" i="7"/>
  <c r="BF413" i="7"/>
  <c r="BF410" i="7"/>
  <c r="BF407" i="7"/>
  <c r="BF397" i="7"/>
  <c r="BF394" i="7"/>
  <c r="BF391" i="7"/>
  <c r="BF381" i="7"/>
  <c r="BF378" i="7"/>
  <c r="BF375" i="7"/>
  <c r="BF368" i="7"/>
  <c r="BF367" i="7"/>
  <c r="BF366" i="7"/>
  <c r="BF365" i="7"/>
  <c r="BF363" i="7"/>
  <c r="BF338" i="7"/>
  <c r="BF336" i="7"/>
  <c r="BF335" i="7"/>
  <c r="BF334" i="7"/>
  <c r="BF333" i="7"/>
  <c r="BF331" i="7"/>
  <c r="BF306" i="7"/>
  <c r="BF304" i="7"/>
  <c r="BF303" i="7"/>
  <c r="BF302" i="7"/>
  <c r="BF301" i="7"/>
  <c r="BF299" i="7"/>
  <c r="DF209" i="7"/>
  <c r="DF139" i="7"/>
  <c r="DF107" i="7"/>
  <c r="BF469" i="7"/>
  <c r="BF461" i="7"/>
  <c r="BF453" i="7"/>
  <c r="BF445" i="7"/>
  <c r="BF437" i="7"/>
  <c r="BF429" i="7"/>
  <c r="BF417" i="7"/>
  <c r="BF414" i="7"/>
  <c r="BF411" i="7"/>
  <c r="BF401" i="7"/>
  <c r="BF398" i="7"/>
  <c r="BF395" i="7"/>
  <c r="BF385" i="7"/>
  <c r="BF382" i="7"/>
  <c r="BF379" i="7"/>
  <c r="BF362" i="7"/>
  <c r="BF360" i="7"/>
  <c r="BF359" i="7"/>
  <c r="BF358" i="7"/>
  <c r="BF357" i="7"/>
  <c r="BF355" i="7"/>
  <c r="BF330" i="7"/>
  <c r="BF328" i="7"/>
  <c r="BF327" i="7"/>
  <c r="BF326" i="7"/>
  <c r="BF325" i="7"/>
  <c r="BF323" i="7"/>
  <c r="BF298" i="7"/>
  <c r="BF296" i="7"/>
  <c r="BF295" i="7"/>
  <c r="BF294" i="7"/>
  <c r="BF293" i="7"/>
  <c r="BF291" i="7"/>
  <c r="BF266" i="7"/>
  <c r="BF264" i="7"/>
  <c r="BF263" i="7"/>
  <c r="BF262" i="7"/>
  <c r="BF261" i="7"/>
  <c r="BF259" i="7"/>
  <c r="BF249" i="7"/>
  <c r="BF246" i="7"/>
  <c r="BF241" i="7"/>
  <c r="BF238" i="7"/>
  <c r="BF233" i="7"/>
  <c r="BF230" i="7"/>
  <c r="BF225" i="7"/>
  <c r="BF222" i="7"/>
  <c r="BF217" i="7"/>
  <c r="BF214" i="7"/>
  <c r="BF209" i="7"/>
  <c r="BF206" i="7"/>
  <c r="BF201" i="7"/>
  <c r="BF198" i="7"/>
  <c r="BF193" i="7"/>
  <c r="BF190" i="7"/>
  <c r="BF185" i="7"/>
  <c r="BF182" i="7"/>
  <c r="BF177" i="7"/>
  <c r="BF174" i="7"/>
  <c r="BF354" i="7"/>
  <c r="BF352" i="7"/>
  <c r="BF320" i="7"/>
  <c r="BF318" i="7"/>
  <c r="BF317" i="7"/>
  <c r="BF315" i="7"/>
  <c r="BF290" i="7"/>
  <c r="BF288" i="7"/>
  <c r="BF286" i="7"/>
  <c r="BF285" i="7"/>
  <c r="BF283" i="7"/>
  <c r="BF258" i="7"/>
  <c r="BF256" i="7"/>
  <c r="BF254" i="7"/>
  <c r="BF253" i="7"/>
  <c r="BF251" i="7"/>
  <c r="BF243" i="7"/>
  <c r="BF240" i="7"/>
  <c r="BF232" i="7"/>
  <c r="BF224" i="7"/>
  <c r="BF219" i="7"/>
  <c r="BF216" i="7"/>
  <c r="BF208" i="7"/>
  <c r="BF203" i="7"/>
  <c r="BF200" i="7"/>
  <c r="BF195" i="7"/>
  <c r="BF192" i="7"/>
  <c r="BF187" i="7"/>
  <c r="BF184" i="7"/>
  <c r="BF169" i="7"/>
  <c r="BF167" i="7"/>
  <c r="BF165" i="7"/>
  <c r="BF163" i="7"/>
  <c r="BF161" i="7"/>
  <c r="BF159" i="7"/>
  <c r="BF157" i="7"/>
  <c r="BF155" i="7"/>
  <c r="BF153" i="7"/>
  <c r="BF151" i="7"/>
  <c r="BF149" i="7"/>
  <c r="BF147" i="7"/>
  <c r="BF145" i="7"/>
  <c r="BF143" i="7"/>
  <c r="BF141" i="7"/>
  <c r="BF139" i="7"/>
  <c r="BF137" i="7"/>
  <c r="BF135" i="7"/>
  <c r="BF133" i="7"/>
  <c r="BF131" i="7"/>
  <c r="BF129" i="7"/>
  <c r="BF127" i="7"/>
  <c r="BF125" i="7"/>
  <c r="BF123" i="7"/>
  <c r="DF193" i="7"/>
  <c r="DF171" i="7"/>
  <c r="DF131" i="7"/>
  <c r="DF99" i="7"/>
  <c r="DF18" i="7"/>
  <c r="BF467" i="7"/>
  <c r="BF459" i="7"/>
  <c r="BF451" i="7"/>
  <c r="BF443" i="7"/>
  <c r="BF435" i="7"/>
  <c r="BF427" i="7"/>
  <c r="BF421" i="7"/>
  <c r="BF418" i="7"/>
  <c r="BF415" i="7"/>
  <c r="BF405" i="7"/>
  <c r="BF402" i="7"/>
  <c r="BF399" i="7"/>
  <c r="BF389" i="7"/>
  <c r="BF386" i="7"/>
  <c r="BF383" i="7"/>
  <c r="BF373" i="7"/>
  <c r="BF370" i="7"/>
  <c r="BF351" i="7"/>
  <c r="BF350" i="7"/>
  <c r="BF349" i="7"/>
  <c r="BF347" i="7"/>
  <c r="BF322" i="7"/>
  <c r="BF319" i="7"/>
  <c r="BF287" i="7"/>
  <c r="BF255" i="7"/>
  <c r="BF248" i="7"/>
  <c r="BF235" i="7"/>
  <c r="BF227" i="7"/>
  <c r="BF211" i="7"/>
  <c r="BF179" i="7"/>
  <c r="BF176" i="7"/>
  <c r="BF171" i="7"/>
  <c r="BF274" i="7"/>
  <c r="BF271" i="7"/>
  <c r="BF270" i="7"/>
  <c r="BF247" i="7"/>
  <c r="BF239" i="7"/>
  <c r="BF231" i="7"/>
  <c r="BF223" i="7"/>
  <c r="BF215" i="7"/>
  <c r="BF207" i="7"/>
  <c r="BF199" i="7"/>
  <c r="BF191" i="7"/>
  <c r="BF183" i="7"/>
  <c r="BF175" i="7"/>
  <c r="BF168" i="7"/>
  <c r="BF160" i="7"/>
  <c r="BF152" i="7"/>
  <c r="BF144" i="7"/>
  <c r="BF136" i="7"/>
  <c r="BF128" i="7"/>
  <c r="BF118" i="7"/>
  <c r="BF114" i="7"/>
  <c r="BF110" i="7"/>
  <c r="BF106" i="7"/>
  <c r="BF102" i="7"/>
  <c r="BF98" i="7"/>
  <c r="BF94" i="7"/>
  <c r="BF90" i="7"/>
  <c r="BF86" i="7"/>
  <c r="BF82" i="7"/>
  <c r="BF78" i="7"/>
  <c r="BF74" i="7"/>
  <c r="BF70" i="7"/>
  <c r="BF66" i="7"/>
  <c r="BF62" i="7"/>
  <c r="BF58" i="7"/>
  <c r="BF54" i="7"/>
  <c r="BF50" i="7"/>
  <c r="BF46" i="7"/>
  <c r="BF42" i="7"/>
  <c r="BF38" i="7"/>
  <c r="BF34" i="7"/>
  <c r="BF30" i="7"/>
  <c r="BF26" i="7"/>
  <c r="BF22" i="7"/>
  <c r="BF18" i="7"/>
  <c r="BF14" i="7"/>
  <c r="BF10" i="7"/>
  <c r="BF267" i="7"/>
  <c r="BF166" i="7"/>
  <c r="BF158" i="7"/>
  <c r="BF150" i="7"/>
  <c r="BF142" i="7"/>
  <c r="BF134" i="7"/>
  <c r="BF126" i="7"/>
  <c r="BF121" i="7"/>
  <c r="BF117" i="7"/>
  <c r="BJ468" i="7"/>
  <c r="BJ464" i="7"/>
  <c r="BJ460" i="7"/>
  <c r="BJ456" i="7"/>
  <c r="BJ452" i="7"/>
  <c r="BJ448" i="7"/>
  <c r="BJ444" i="7"/>
  <c r="BJ440" i="7"/>
  <c r="BJ436" i="7"/>
  <c r="BJ432" i="7"/>
  <c r="BJ428" i="7"/>
  <c r="BJ424" i="7"/>
  <c r="BJ470" i="7"/>
  <c r="BJ466" i="7"/>
  <c r="BJ462" i="7"/>
  <c r="BJ458" i="7"/>
  <c r="BJ454" i="7"/>
  <c r="BJ450" i="7"/>
  <c r="BJ446" i="7"/>
  <c r="BJ442" i="7"/>
  <c r="BJ438" i="7"/>
  <c r="BJ434" i="7"/>
  <c r="BJ430" i="7"/>
  <c r="BJ426" i="7"/>
  <c r="BJ422" i="7"/>
  <c r="BJ418" i="7"/>
  <c r="BJ414" i="7"/>
  <c r="BJ410" i="7"/>
  <c r="BJ406" i="7"/>
  <c r="BJ402" i="7"/>
  <c r="BJ398" i="7"/>
  <c r="BJ394" i="7"/>
  <c r="BJ390" i="7"/>
  <c r="BJ386" i="7"/>
  <c r="BJ382" i="7"/>
  <c r="BJ378" i="7"/>
  <c r="BJ374" i="7"/>
  <c r="BJ370" i="7"/>
  <c r="BJ367" i="7"/>
  <c r="BJ362" i="7"/>
  <c r="BJ359" i="7"/>
  <c r="BJ354" i="7"/>
  <c r="BJ351" i="7"/>
  <c r="BJ346" i="7"/>
  <c r="BJ343" i="7"/>
  <c r="BJ338" i="7"/>
  <c r="BJ335" i="7"/>
  <c r="BJ330" i="7"/>
  <c r="BJ327" i="7"/>
  <c r="BJ322" i="7"/>
  <c r="BJ319" i="7"/>
  <c r="BJ314" i="7"/>
  <c r="BJ311" i="7"/>
  <c r="BJ306" i="7"/>
  <c r="BJ303" i="7"/>
  <c r="BJ298" i="7"/>
  <c r="BJ295" i="7"/>
  <c r="BJ290" i="7"/>
  <c r="BJ287" i="7"/>
  <c r="BJ282" i="7"/>
  <c r="BJ279" i="7"/>
  <c r="BJ274" i="7"/>
  <c r="BJ271" i="7"/>
  <c r="BJ266" i="7"/>
  <c r="BJ263" i="7"/>
  <c r="BJ258" i="7"/>
  <c r="BJ255" i="7"/>
  <c r="BJ250" i="7"/>
  <c r="BJ463" i="7"/>
  <c r="BJ455" i="7"/>
  <c r="BJ447" i="7"/>
  <c r="BJ439" i="7"/>
  <c r="BJ431" i="7"/>
  <c r="BJ423" i="7"/>
  <c r="BJ420" i="7"/>
  <c r="BJ417" i="7"/>
  <c r="BJ407" i="7"/>
  <c r="BJ404" i="7"/>
  <c r="BJ401" i="7"/>
  <c r="BJ391" i="7"/>
  <c r="BJ388" i="7"/>
  <c r="BJ385" i="7"/>
  <c r="BJ375" i="7"/>
  <c r="BJ372" i="7"/>
  <c r="BJ360" i="7"/>
  <c r="BJ358" i="7"/>
  <c r="BJ357" i="7"/>
  <c r="BJ356" i="7"/>
  <c r="BJ355" i="7"/>
  <c r="BJ353" i="7"/>
  <c r="BJ328" i="7"/>
  <c r="BJ326" i="7"/>
  <c r="BJ325" i="7"/>
  <c r="BJ324" i="7"/>
  <c r="BJ323" i="7"/>
  <c r="BJ321" i="7"/>
  <c r="BJ296" i="7"/>
  <c r="BJ294" i="7"/>
  <c r="BJ293" i="7"/>
  <c r="BJ292" i="7"/>
  <c r="BJ291" i="7"/>
  <c r="BJ289" i="7"/>
  <c r="BJ264" i="7"/>
  <c r="BJ262" i="7"/>
  <c r="BJ261" i="7"/>
  <c r="BJ260" i="7"/>
  <c r="BJ259" i="7"/>
  <c r="BJ257" i="7"/>
  <c r="BJ248" i="7"/>
  <c r="BJ243" i="7"/>
  <c r="BJ240" i="7"/>
  <c r="BJ235" i="7"/>
  <c r="BJ232" i="7"/>
  <c r="BJ227" i="7"/>
  <c r="BJ224" i="7"/>
  <c r="BJ219" i="7"/>
  <c r="BJ216" i="7"/>
  <c r="BJ211" i="7"/>
  <c r="BJ208" i="7"/>
  <c r="BJ203" i="7"/>
  <c r="BJ200" i="7"/>
  <c r="BJ195" i="7"/>
  <c r="BJ192" i="7"/>
  <c r="BJ187" i="7"/>
  <c r="BJ184" i="7"/>
  <c r="BJ179" i="7"/>
  <c r="BJ176" i="7"/>
  <c r="BJ171" i="7"/>
  <c r="BJ469" i="7"/>
  <c r="BJ461" i="7"/>
  <c r="BJ453" i="7"/>
  <c r="BJ445" i="7"/>
  <c r="BJ437" i="7"/>
  <c r="BJ429" i="7"/>
  <c r="BJ421" i="7"/>
  <c r="BJ411" i="7"/>
  <c r="BJ408" i="7"/>
  <c r="BJ405" i="7"/>
  <c r="BJ395" i="7"/>
  <c r="BJ392" i="7"/>
  <c r="BJ389" i="7"/>
  <c r="BJ379" i="7"/>
  <c r="BJ376" i="7"/>
  <c r="BJ373" i="7"/>
  <c r="BJ352" i="7"/>
  <c r="BJ350" i="7"/>
  <c r="BJ349" i="7"/>
  <c r="BJ348" i="7"/>
  <c r="BJ347" i="7"/>
  <c r="BJ345" i="7"/>
  <c r="BJ320" i="7"/>
  <c r="BJ318" i="7"/>
  <c r="BJ317" i="7"/>
  <c r="BJ316" i="7"/>
  <c r="BJ315" i="7"/>
  <c r="BJ313" i="7"/>
  <c r="BJ467" i="7"/>
  <c r="BJ459" i="7"/>
  <c r="BJ451" i="7"/>
  <c r="BJ443" i="7"/>
  <c r="BJ435" i="7"/>
  <c r="BJ427" i="7"/>
  <c r="BJ415" i="7"/>
  <c r="BJ412" i="7"/>
  <c r="BJ409" i="7"/>
  <c r="BJ399" i="7"/>
  <c r="BJ396" i="7"/>
  <c r="BJ393" i="7"/>
  <c r="BJ383" i="7"/>
  <c r="BJ380" i="7"/>
  <c r="BJ377" i="7"/>
  <c r="BJ369" i="7"/>
  <c r="BJ344" i="7"/>
  <c r="BJ342" i="7"/>
  <c r="BJ341" i="7"/>
  <c r="BJ340" i="7"/>
  <c r="BJ339" i="7"/>
  <c r="BJ337" i="7"/>
  <c r="BJ312" i="7"/>
  <c r="BJ310" i="7"/>
  <c r="BJ309" i="7"/>
  <c r="BJ308" i="7"/>
  <c r="BJ307" i="7"/>
  <c r="BJ305" i="7"/>
  <c r="BJ280" i="7"/>
  <c r="BJ278" i="7"/>
  <c r="BJ277" i="7"/>
  <c r="BJ276" i="7"/>
  <c r="BJ275" i="7"/>
  <c r="BJ273" i="7"/>
  <c r="BJ247" i="7"/>
  <c r="BJ244" i="7"/>
  <c r="BJ239" i="7"/>
  <c r="BJ236" i="7"/>
  <c r="BJ231" i="7"/>
  <c r="BJ228" i="7"/>
  <c r="BJ223" i="7"/>
  <c r="BJ220" i="7"/>
  <c r="BJ215" i="7"/>
  <c r="BJ212" i="7"/>
  <c r="BJ207" i="7"/>
  <c r="BJ204" i="7"/>
  <c r="BJ199" i="7"/>
  <c r="BJ196" i="7"/>
  <c r="BJ191" i="7"/>
  <c r="BJ188" i="7"/>
  <c r="BJ183" i="7"/>
  <c r="BJ180" i="7"/>
  <c r="BJ175" i="7"/>
  <c r="BJ172" i="7"/>
  <c r="BJ336" i="7"/>
  <c r="BJ334" i="7"/>
  <c r="BJ333" i="7"/>
  <c r="BJ331" i="7"/>
  <c r="BJ329" i="7"/>
  <c r="BJ304" i="7"/>
  <c r="BJ302" i="7"/>
  <c r="BJ301" i="7"/>
  <c r="BJ300" i="7"/>
  <c r="BJ297" i="7"/>
  <c r="BJ270" i="7"/>
  <c r="BJ269" i="7"/>
  <c r="BJ267" i="7"/>
  <c r="BJ246" i="7"/>
  <c r="BJ230" i="7"/>
  <c r="BJ225" i="7"/>
  <c r="BJ222" i="7"/>
  <c r="BJ217" i="7"/>
  <c r="BJ214" i="7"/>
  <c r="BJ209" i="7"/>
  <c r="BJ206" i="7"/>
  <c r="BJ182" i="7"/>
  <c r="BJ177" i="7"/>
  <c r="BJ169" i="7"/>
  <c r="BJ167" i="7"/>
  <c r="BJ165" i="7"/>
  <c r="BJ163" i="7"/>
  <c r="BJ161" i="7"/>
  <c r="BJ159" i="7"/>
  <c r="BJ157" i="7"/>
  <c r="BJ155" i="7"/>
  <c r="BJ153" i="7"/>
  <c r="BJ151" i="7"/>
  <c r="BJ149" i="7"/>
  <c r="BJ147" i="7"/>
  <c r="BJ145" i="7"/>
  <c r="BJ143" i="7"/>
  <c r="BJ141" i="7"/>
  <c r="BJ139" i="7"/>
  <c r="BJ137" i="7"/>
  <c r="BJ135" i="7"/>
  <c r="BJ133" i="7"/>
  <c r="BJ131" i="7"/>
  <c r="BJ129" i="7"/>
  <c r="BJ127" i="7"/>
  <c r="BJ125" i="7"/>
  <c r="BJ123" i="7"/>
  <c r="BJ465" i="7"/>
  <c r="BJ457" i="7"/>
  <c r="BJ449" i="7"/>
  <c r="BJ441" i="7"/>
  <c r="BJ433" i="7"/>
  <c r="BJ425" i="7"/>
  <c r="BJ419" i="7"/>
  <c r="BJ416" i="7"/>
  <c r="BJ413" i="7"/>
  <c r="BJ403" i="7"/>
  <c r="BJ400" i="7"/>
  <c r="BJ397" i="7"/>
  <c r="BJ387" i="7"/>
  <c r="BJ384" i="7"/>
  <c r="BJ381" i="7"/>
  <c r="BJ371" i="7"/>
  <c r="BJ368" i="7"/>
  <c r="BJ366" i="7"/>
  <c r="BJ365" i="7"/>
  <c r="BJ364" i="7"/>
  <c r="BJ363" i="7"/>
  <c r="BJ361" i="7"/>
  <c r="BJ332" i="7"/>
  <c r="BJ299" i="7"/>
  <c r="BJ272" i="7"/>
  <c r="BJ268" i="7"/>
  <c r="BJ265" i="7"/>
  <c r="BJ249" i="7"/>
  <c r="BJ241" i="7"/>
  <c r="BJ238" i="7"/>
  <c r="BJ233" i="7"/>
  <c r="BJ201" i="7"/>
  <c r="BJ198" i="7"/>
  <c r="BJ193" i="7"/>
  <c r="BJ190" i="7"/>
  <c r="BJ185" i="7"/>
  <c r="BJ174" i="7"/>
  <c r="BJ281" i="7"/>
  <c r="BJ288" i="7"/>
  <c r="BJ256" i="7"/>
  <c r="BJ285" i="7"/>
  <c r="BJ284" i="7"/>
  <c r="BJ253" i="7"/>
  <c r="BJ252" i="7"/>
  <c r="BJ245" i="7"/>
  <c r="BJ237" i="7"/>
  <c r="BJ229" i="7"/>
  <c r="BJ221" i="7"/>
  <c r="BJ213" i="7"/>
  <c r="BJ205" i="7"/>
  <c r="BJ197" i="7"/>
  <c r="BJ189" i="7"/>
  <c r="BJ181" i="7"/>
  <c r="BJ173" i="7"/>
  <c r="BJ166" i="7"/>
  <c r="BJ158" i="7"/>
  <c r="BJ150" i="7"/>
  <c r="BJ142" i="7"/>
  <c r="BJ134" i="7"/>
  <c r="BJ126" i="7"/>
  <c r="BJ120" i="7"/>
  <c r="BJ116" i="7"/>
  <c r="BJ112" i="7"/>
  <c r="BJ108" i="7"/>
  <c r="BJ104" i="7"/>
  <c r="BJ100" i="7"/>
  <c r="BJ96" i="7"/>
  <c r="BJ92" i="7"/>
  <c r="BJ88" i="7"/>
  <c r="BJ84" i="7"/>
  <c r="BJ80" i="7"/>
  <c r="BJ76" i="7"/>
  <c r="BJ72" i="7"/>
  <c r="BJ68" i="7"/>
  <c r="BJ64" i="7"/>
  <c r="BJ60" i="7"/>
  <c r="BJ56" i="7"/>
  <c r="BJ52" i="7"/>
  <c r="BJ48" i="7"/>
  <c r="BJ44" i="7"/>
  <c r="BJ40" i="7"/>
  <c r="BJ36" i="7"/>
  <c r="BJ32" i="7"/>
  <c r="BJ28" i="7"/>
  <c r="BJ24" i="7"/>
  <c r="BJ20" i="7"/>
  <c r="BJ16" i="7"/>
  <c r="BJ12" i="7"/>
  <c r="BJ164" i="7"/>
  <c r="BJ156" i="7"/>
  <c r="BJ148" i="7"/>
  <c r="BJ140" i="7"/>
  <c r="BJ132" i="7"/>
  <c r="BJ124" i="7"/>
  <c r="BJ119" i="7"/>
  <c r="DN470" i="7"/>
  <c r="DN468" i="7"/>
  <c r="DN466" i="7"/>
  <c r="DN464" i="7"/>
  <c r="DN467" i="7"/>
  <c r="DN461" i="7"/>
  <c r="DN465" i="7"/>
  <c r="DN462" i="7"/>
  <c r="DN459" i="7"/>
  <c r="DN469" i="7"/>
  <c r="DN458" i="7"/>
  <c r="DN457" i="7"/>
  <c r="DN456" i="7"/>
  <c r="DN455" i="7"/>
  <c r="DN451" i="7"/>
  <c r="DN448" i="7"/>
  <c r="DN443" i="7"/>
  <c r="DN463" i="7"/>
  <c r="DN441" i="7"/>
  <c r="DN440" i="7"/>
  <c r="DN435" i="7"/>
  <c r="DN432" i="7"/>
  <c r="DN428" i="7"/>
  <c r="DN426" i="7"/>
  <c r="DN424" i="7"/>
  <c r="DN422" i="7"/>
  <c r="DN420" i="7"/>
  <c r="DN418" i="7"/>
  <c r="DN454" i="7"/>
  <c r="DN452" i="7"/>
  <c r="DN450" i="7"/>
  <c r="DN439" i="7"/>
  <c r="DN460" i="7"/>
  <c r="DN446" i="7"/>
  <c r="DN444" i="7"/>
  <c r="DN442" i="7"/>
  <c r="DN433" i="7"/>
  <c r="DN431" i="7"/>
  <c r="DN430" i="7"/>
  <c r="DN423" i="7"/>
  <c r="DN438" i="7"/>
  <c r="DN434" i="7"/>
  <c r="DN421" i="7"/>
  <c r="DN419" i="7"/>
  <c r="DN445" i="7"/>
  <c r="DN437" i="7"/>
  <c r="DN436" i="7"/>
  <c r="DN416" i="7"/>
  <c r="DN411" i="7"/>
  <c r="DN408" i="7"/>
  <c r="DN453" i="7"/>
  <c r="DN447" i="7"/>
  <c r="DN417" i="7"/>
  <c r="DN409" i="7"/>
  <c r="DN407" i="7"/>
  <c r="DN406" i="7"/>
  <c r="DN405" i="7"/>
  <c r="DN404" i="7"/>
  <c r="DN401" i="7"/>
  <c r="DN397" i="7"/>
  <c r="DN395" i="7"/>
  <c r="DN393" i="7"/>
  <c r="DN391" i="7"/>
  <c r="DN389" i="7"/>
  <c r="DN387" i="7"/>
  <c r="DN385" i="7"/>
  <c r="DN383" i="7"/>
  <c r="DN381" i="7"/>
  <c r="DN379" i="7"/>
  <c r="DN377" i="7"/>
  <c r="DN375" i="7"/>
  <c r="DN373" i="7"/>
  <c r="DN371" i="7"/>
  <c r="DN369" i="7"/>
  <c r="DN367" i="7"/>
  <c r="DN365" i="7"/>
  <c r="DN363" i="7"/>
  <c r="DN403" i="7"/>
  <c r="DN398" i="7"/>
  <c r="DN400" i="7"/>
  <c r="DN394" i="7"/>
  <c r="DN390" i="7"/>
  <c r="DN386" i="7"/>
  <c r="DN382" i="7"/>
  <c r="DN378" i="7"/>
  <c r="DN370" i="7"/>
  <c r="DN427" i="7"/>
  <c r="DN425" i="7"/>
  <c r="DN396" i="7"/>
  <c r="DN392" i="7"/>
  <c r="DN388" i="7"/>
  <c r="DN384" i="7"/>
  <c r="DN380" i="7"/>
  <c r="DN374" i="7"/>
  <c r="DN366" i="7"/>
  <c r="DN361" i="7"/>
  <c r="DN359" i="7"/>
  <c r="DN357" i="7"/>
  <c r="DN355" i="7"/>
  <c r="DN353" i="7"/>
  <c r="DN351" i="7"/>
  <c r="DN349" i="7"/>
  <c r="DN347" i="7"/>
  <c r="DN345" i="7"/>
  <c r="DN343" i="7"/>
  <c r="DN341" i="7"/>
  <c r="DN339" i="7"/>
  <c r="DN337" i="7"/>
  <c r="DN335" i="7"/>
  <c r="DN333" i="7"/>
  <c r="DN331" i="7"/>
  <c r="DN329" i="7"/>
  <c r="DN327" i="7"/>
  <c r="DN325" i="7"/>
  <c r="DN323" i="7"/>
  <c r="DN321" i="7"/>
  <c r="DN319" i="7"/>
  <c r="DN317" i="7"/>
  <c r="DN315" i="7"/>
  <c r="DN313" i="7"/>
  <c r="DN311" i="7"/>
  <c r="DN309" i="7"/>
  <c r="DN307" i="7"/>
  <c r="DN305" i="7"/>
  <c r="DN303" i="7"/>
  <c r="DN449" i="7"/>
  <c r="DN429" i="7"/>
  <c r="DN415" i="7"/>
  <c r="DN413" i="7"/>
  <c r="DN402" i="7"/>
  <c r="DN399" i="7"/>
  <c r="DN412" i="7"/>
  <c r="DN372" i="7"/>
  <c r="DN356" i="7"/>
  <c r="DN348" i="7"/>
  <c r="DN340" i="7"/>
  <c r="DN332" i="7"/>
  <c r="DN324" i="7"/>
  <c r="DN316" i="7"/>
  <c r="DN308" i="7"/>
  <c r="DN362" i="7"/>
  <c r="DN346" i="7"/>
  <c r="DN344" i="7"/>
  <c r="DN342" i="7"/>
  <c r="DN314" i="7"/>
  <c r="DN312" i="7"/>
  <c r="DN310" i="7"/>
  <c r="DN304" i="7"/>
  <c r="DN300" i="7"/>
  <c r="DN298" i="7"/>
  <c r="DN296" i="7"/>
  <c r="DN294" i="7"/>
  <c r="DN292" i="7"/>
  <c r="DN290" i="7"/>
  <c r="DN280" i="7"/>
  <c r="DN410" i="7"/>
  <c r="DN376" i="7"/>
  <c r="DN364" i="7"/>
  <c r="DN360" i="7"/>
  <c r="DN358" i="7"/>
  <c r="DN330" i="7"/>
  <c r="DN328" i="7"/>
  <c r="DN326" i="7"/>
  <c r="DN301" i="7"/>
  <c r="DN299" i="7"/>
  <c r="DN297" i="7"/>
  <c r="DN295" i="7"/>
  <c r="DN293" i="7"/>
  <c r="DN291" i="7"/>
  <c r="DN289" i="7"/>
  <c r="DN287" i="7"/>
  <c r="DN267" i="7"/>
  <c r="DN259" i="7"/>
  <c r="DN247" i="7"/>
  <c r="DN245" i="7"/>
  <c r="DN243" i="7"/>
  <c r="DN241" i="7"/>
  <c r="DN239" i="7"/>
  <c r="DN237" i="7"/>
  <c r="DN306" i="7"/>
  <c r="DN246" i="7"/>
  <c r="DN238" i="7"/>
  <c r="DN338" i="7"/>
  <c r="DN336" i="7"/>
  <c r="DN334" i="7"/>
  <c r="DN242" i="7"/>
  <c r="DN354" i="7"/>
  <c r="DN350" i="7"/>
  <c r="DN302" i="7"/>
  <c r="DN240" i="7"/>
  <c r="DN232" i="7"/>
  <c r="DN228" i="7"/>
  <c r="DN224" i="7"/>
  <c r="DN220" i="7"/>
  <c r="DN216" i="7"/>
  <c r="DN212" i="7"/>
  <c r="DN208" i="7"/>
  <c r="DN204" i="7"/>
  <c r="DN200" i="7"/>
  <c r="DN196" i="7"/>
  <c r="DN192" i="7"/>
  <c r="DN188" i="7"/>
  <c r="DN185" i="7"/>
  <c r="DN180" i="7"/>
  <c r="DN177" i="7"/>
  <c r="DN172" i="7"/>
  <c r="DN169" i="7"/>
  <c r="DN164" i="7"/>
  <c r="DN161" i="7"/>
  <c r="DN156" i="7"/>
  <c r="DN153" i="7"/>
  <c r="DN352" i="7"/>
  <c r="DN234" i="7"/>
  <c r="DN230" i="7"/>
  <c r="DN226" i="7"/>
  <c r="DN222" i="7"/>
  <c r="DN218" i="7"/>
  <c r="DN214" i="7"/>
  <c r="DN210" i="7"/>
  <c r="DN206" i="7"/>
  <c r="DN202" i="7"/>
  <c r="DN198" i="7"/>
  <c r="DN194" i="7"/>
  <c r="DN190" i="7"/>
  <c r="DN184" i="7"/>
  <c r="DN181" i="7"/>
  <c r="DN176" i="7"/>
  <c r="DN173" i="7"/>
  <c r="DN168" i="7"/>
  <c r="DN165" i="7"/>
  <c r="DN160" i="7"/>
  <c r="DN157" i="7"/>
  <c r="DN152" i="7"/>
  <c r="DN149" i="7"/>
  <c r="DN414" i="7"/>
  <c r="DN318" i="7"/>
  <c r="DN235" i="7"/>
  <c r="DN227" i="7"/>
  <c r="DN219" i="7"/>
  <c r="DN211" i="7"/>
  <c r="DN203" i="7"/>
  <c r="DN195" i="7"/>
  <c r="DN187" i="7"/>
  <c r="DN174" i="7"/>
  <c r="DN171" i="7"/>
  <c r="DN158" i="7"/>
  <c r="DN155" i="7"/>
  <c r="DN142" i="7"/>
  <c r="DN368" i="7"/>
  <c r="DN322" i="7"/>
  <c r="DN244" i="7"/>
  <c r="DN231" i="7"/>
  <c r="DN223" i="7"/>
  <c r="DN215" i="7"/>
  <c r="DN207" i="7"/>
  <c r="DN199" i="7"/>
  <c r="DN191" i="7"/>
  <c r="DN182" i="7"/>
  <c r="DN179" i="7"/>
  <c r="DN166" i="7"/>
  <c r="DN163" i="7"/>
  <c r="DN150" i="7"/>
  <c r="DN147" i="7"/>
  <c r="DN320" i="7"/>
  <c r="DN236" i="7"/>
  <c r="DN225" i="7"/>
  <c r="DN209" i="7"/>
  <c r="DN193" i="7"/>
  <c r="DN162" i="7"/>
  <c r="DN159" i="7"/>
  <c r="BN470" i="7"/>
  <c r="BN466" i="7"/>
  <c r="BN462" i="7"/>
  <c r="BN458" i="7"/>
  <c r="BN454" i="7"/>
  <c r="BN450" i="7"/>
  <c r="BN446" i="7"/>
  <c r="BN442" i="7"/>
  <c r="BN438" i="7"/>
  <c r="BN434" i="7"/>
  <c r="BN430" i="7"/>
  <c r="BN426" i="7"/>
  <c r="DN233" i="7"/>
  <c r="DN217" i="7"/>
  <c r="DN201" i="7"/>
  <c r="DN178" i="7"/>
  <c r="DN175" i="7"/>
  <c r="DN146" i="7"/>
  <c r="BN468" i="7"/>
  <c r="BN464" i="7"/>
  <c r="BN460" i="7"/>
  <c r="BN456" i="7"/>
  <c r="BN452" i="7"/>
  <c r="BN448" i="7"/>
  <c r="BN444" i="7"/>
  <c r="BN440" i="7"/>
  <c r="BN436" i="7"/>
  <c r="BN432" i="7"/>
  <c r="BN428" i="7"/>
  <c r="BN424" i="7"/>
  <c r="BN420" i="7"/>
  <c r="BN416" i="7"/>
  <c r="BN412" i="7"/>
  <c r="BN408" i="7"/>
  <c r="BN404" i="7"/>
  <c r="BN400" i="7"/>
  <c r="BN396" i="7"/>
  <c r="BN392" i="7"/>
  <c r="BN388" i="7"/>
  <c r="BN384" i="7"/>
  <c r="BN380" i="7"/>
  <c r="BN376" i="7"/>
  <c r="BN372" i="7"/>
  <c r="BN368" i="7"/>
  <c r="BN365" i="7"/>
  <c r="BN360" i="7"/>
  <c r="BN357" i="7"/>
  <c r="BN352" i="7"/>
  <c r="BN349" i="7"/>
  <c r="BN344" i="7"/>
  <c r="BN341" i="7"/>
  <c r="BN336" i="7"/>
  <c r="BN333" i="7"/>
  <c r="BN328" i="7"/>
  <c r="BN325" i="7"/>
  <c r="BN320" i="7"/>
  <c r="BN317" i="7"/>
  <c r="BN312" i="7"/>
  <c r="BN309" i="7"/>
  <c r="BN304" i="7"/>
  <c r="BN301" i="7"/>
  <c r="BN296" i="7"/>
  <c r="BN293" i="7"/>
  <c r="BN288" i="7"/>
  <c r="BN285" i="7"/>
  <c r="BN280" i="7"/>
  <c r="BN277" i="7"/>
  <c r="BN272" i="7"/>
  <c r="BN269" i="7"/>
  <c r="BN264" i="7"/>
  <c r="BN261" i="7"/>
  <c r="BN256" i="7"/>
  <c r="BN253" i="7"/>
  <c r="DN229" i="7"/>
  <c r="DN213" i="7"/>
  <c r="DN197" i="7"/>
  <c r="DN186" i="7"/>
  <c r="DN183" i="7"/>
  <c r="DN154" i="7"/>
  <c r="DN151" i="7"/>
  <c r="DN205" i="7"/>
  <c r="DN167" i="7"/>
  <c r="BN469" i="7"/>
  <c r="BN461" i="7"/>
  <c r="BN453" i="7"/>
  <c r="BN445" i="7"/>
  <c r="BN437" i="7"/>
  <c r="BN429" i="7"/>
  <c r="BN421" i="7"/>
  <c r="BN418" i="7"/>
  <c r="BN415" i="7"/>
  <c r="BN405" i="7"/>
  <c r="BN402" i="7"/>
  <c r="BN399" i="7"/>
  <c r="BN389" i="7"/>
  <c r="BN386" i="7"/>
  <c r="BN383" i="7"/>
  <c r="BN373" i="7"/>
  <c r="BN370" i="7"/>
  <c r="BN369" i="7"/>
  <c r="BN367" i="7"/>
  <c r="BN342" i="7"/>
  <c r="BN340" i="7"/>
  <c r="BN339" i="7"/>
  <c r="BN338" i="7"/>
  <c r="BN337" i="7"/>
  <c r="BN335" i="7"/>
  <c r="BN310" i="7"/>
  <c r="BN308" i="7"/>
  <c r="BN307" i="7"/>
  <c r="BN306" i="7"/>
  <c r="BN305" i="7"/>
  <c r="BN303" i="7"/>
  <c r="BN278" i="7"/>
  <c r="BN276" i="7"/>
  <c r="BN275" i="7"/>
  <c r="BN274" i="7"/>
  <c r="BN273" i="7"/>
  <c r="BN271" i="7"/>
  <c r="BN249" i="7"/>
  <c r="BN246" i="7"/>
  <c r="BN241" i="7"/>
  <c r="BN238" i="7"/>
  <c r="BN233" i="7"/>
  <c r="BN230" i="7"/>
  <c r="BN225" i="7"/>
  <c r="BN222" i="7"/>
  <c r="BN217" i="7"/>
  <c r="BN214" i="7"/>
  <c r="BN209" i="7"/>
  <c r="BN206" i="7"/>
  <c r="BN201" i="7"/>
  <c r="BN198" i="7"/>
  <c r="BN193" i="7"/>
  <c r="BN190" i="7"/>
  <c r="BN185" i="7"/>
  <c r="BN182" i="7"/>
  <c r="BN177" i="7"/>
  <c r="BN174" i="7"/>
  <c r="DN189" i="7"/>
  <c r="DN170" i="7"/>
  <c r="BN467" i="7"/>
  <c r="BN459" i="7"/>
  <c r="BN451" i="7"/>
  <c r="BN443" i="7"/>
  <c r="BN435" i="7"/>
  <c r="BN427" i="7"/>
  <c r="BN422" i="7"/>
  <c r="BN419" i="7"/>
  <c r="BN409" i="7"/>
  <c r="BN406" i="7"/>
  <c r="BN403" i="7"/>
  <c r="BN393" i="7"/>
  <c r="BN390" i="7"/>
  <c r="BN387" i="7"/>
  <c r="BN377" i="7"/>
  <c r="BN374" i="7"/>
  <c r="BN371" i="7"/>
  <c r="BN366" i="7"/>
  <c r="BN364" i="7"/>
  <c r="BN363" i="7"/>
  <c r="BN362" i="7"/>
  <c r="BN361" i="7"/>
  <c r="BN359" i="7"/>
  <c r="BN334" i="7"/>
  <c r="BN332" i="7"/>
  <c r="BN331" i="7"/>
  <c r="BN330" i="7"/>
  <c r="BN329" i="7"/>
  <c r="BN327" i="7"/>
  <c r="BN302" i="7"/>
  <c r="BN300" i="7"/>
  <c r="BN299" i="7"/>
  <c r="BN465" i="7"/>
  <c r="BN457" i="7"/>
  <c r="BN449" i="7"/>
  <c r="BN441" i="7"/>
  <c r="BN433" i="7"/>
  <c r="BN425" i="7"/>
  <c r="BN413" i="7"/>
  <c r="BN410" i="7"/>
  <c r="BN407" i="7"/>
  <c r="BN397" i="7"/>
  <c r="BN394" i="7"/>
  <c r="BN391" i="7"/>
  <c r="BN381" i="7"/>
  <c r="BN378" i="7"/>
  <c r="BN375" i="7"/>
  <c r="BN358" i="7"/>
  <c r="BN356" i="7"/>
  <c r="BN355" i="7"/>
  <c r="BN354" i="7"/>
  <c r="BN353" i="7"/>
  <c r="BN351" i="7"/>
  <c r="BN326" i="7"/>
  <c r="BN324" i="7"/>
  <c r="BN323" i="7"/>
  <c r="BN322" i="7"/>
  <c r="BN321" i="7"/>
  <c r="BN319" i="7"/>
  <c r="BN294" i="7"/>
  <c r="BN292" i="7"/>
  <c r="BN291" i="7"/>
  <c r="BN290" i="7"/>
  <c r="BN289" i="7"/>
  <c r="BN287" i="7"/>
  <c r="BN262" i="7"/>
  <c r="BN260" i="7"/>
  <c r="BN259" i="7"/>
  <c r="BN258" i="7"/>
  <c r="BN257" i="7"/>
  <c r="BN255" i="7"/>
  <c r="BN245" i="7"/>
  <c r="BN242" i="7"/>
  <c r="BN237" i="7"/>
  <c r="BN234" i="7"/>
  <c r="BN229" i="7"/>
  <c r="BN226" i="7"/>
  <c r="BN221" i="7"/>
  <c r="BN218" i="7"/>
  <c r="BN213" i="7"/>
  <c r="BN210" i="7"/>
  <c r="BN205" i="7"/>
  <c r="BN202" i="7"/>
  <c r="BN197" i="7"/>
  <c r="BN194" i="7"/>
  <c r="BN189" i="7"/>
  <c r="BN186" i="7"/>
  <c r="BN181" i="7"/>
  <c r="BN178" i="7"/>
  <c r="BN173" i="7"/>
  <c r="BN170" i="7"/>
  <c r="BN346" i="7"/>
  <c r="BN318" i="7"/>
  <c r="BN316" i="7"/>
  <c r="BN315" i="7"/>
  <c r="BN314" i="7"/>
  <c r="BN311" i="7"/>
  <c r="BN284" i="7"/>
  <c r="BN283" i="7"/>
  <c r="BN282" i="7"/>
  <c r="BN279" i="7"/>
  <c r="BN254" i="7"/>
  <c r="BN252" i="7"/>
  <c r="BN251" i="7"/>
  <c r="BN250" i="7"/>
  <c r="BN247" i="7"/>
  <c r="BN244" i="7"/>
  <c r="BN239" i="7"/>
  <c r="BN236" i="7"/>
  <c r="BN231" i="7"/>
  <c r="BN223" i="7"/>
  <c r="BN220" i="7"/>
  <c r="BN215" i="7"/>
  <c r="BN207" i="7"/>
  <c r="BN199" i="7"/>
  <c r="BN196" i="7"/>
  <c r="BN191" i="7"/>
  <c r="BN188" i="7"/>
  <c r="BN183" i="7"/>
  <c r="BN180" i="7"/>
  <c r="BN172" i="7"/>
  <c r="BN169" i="7"/>
  <c r="BN167" i="7"/>
  <c r="BN165" i="7"/>
  <c r="BN163" i="7"/>
  <c r="BN161" i="7"/>
  <c r="BN159" i="7"/>
  <c r="BN157" i="7"/>
  <c r="BN155" i="7"/>
  <c r="BN153" i="7"/>
  <c r="BN151" i="7"/>
  <c r="BN149" i="7"/>
  <c r="BN147" i="7"/>
  <c r="BN145" i="7"/>
  <c r="BN143" i="7"/>
  <c r="BN141" i="7"/>
  <c r="BN139" i="7"/>
  <c r="BN137" i="7"/>
  <c r="BN135" i="7"/>
  <c r="BN133" i="7"/>
  <c r="BN131" i="7"/>
  <c r="BN129" i="7"/>
  <c r="BN127" i="7"/>
  <c r="BN125" i="7"/>
  <c r="BN123" i="7"/>
  <c r="BN121" i="7"/>
  <c r="DN221" i="7"/>
  <c r="BN463" i="7"/>
  <c r="BN455" i="7"/>
  <c r="BN447" i="7"/>
  <c r="BN439" i="7"/>
  <c r="BN431" i="7"/>
  <c r="BN423" i="7"/>
  <c r="BN417" i="7"/>
  <c r="BN414" i="7"/>
  <c r="BN411" i="7"/>
  <c r="BN401" i="7"/>
  <c r="BN398" i="7"/>
  <c r="BN395" i="7"/>
  <c r="BN385" i="7"/>
  <c r="BN382" i="7"/>
  <c r="BN379" i="7"/>
  <c r="BN350" i="7"/>
  <c r="BN348" i="7"/>
  <c r="BN347" i="7"/>
  <c r="BN345" i="7"/>
  <c r="BN343" i="7"/>
  <c r="BN313" i="7"/>
  <c r="BN286" i="7"/>
  <c r="BN281" i="7"/>
  <c r="BN228" i="7"/>
  <c r="BN212" i="7"/>
  <c r="BN204" i="7"/>
  <c r="BN175" i="7"/>
  <c r="BN295" i="7"/>
  <c r="BN270" i="7"/>
  <c r="BN298" i="7"/>
  <c r="BN267" i="7"/>
  <c r="BN266" i="7"/>
  <c r="BN243" i="7"/>
  <c r="BN235" i="7"/>
  <c r="BN227" i="7"/>
  <c r="BN219" i="7"/>
  <c r="BN211" i="7"/>
  <c r="BN203" i="7"/>
  <c r="BN195" i="7"/>
  <c r="BN187" i="7"/>
  <c r="BN179" i="7"/>
  <c r="BN171" i="7"/>
  <c r="BN164" i="7"/>
  <c r="BN156" i="7"/>
  <c r="BN148" i="7"/>
  <c r="BN140" i="7"/>
  <c r="BN132" i="7"/>
  <c r="BN124" i="7"/>
  <c r="BN118" i="7"/>
  <c r="BN114" i="7"/>
  <c r="BN110" i="7"/>
  <c r="BN106" i="7"/>
  <c r="BN102" i="7"/>
  <c r="BN98" i="7"/>
  <c r="BN94" i="7"/>
  <c r="BN90" i="7"/>
  <c r="BN86" i="7"/>
  <c r="BN82" i="7"/>
  <c r="BN78" i="7"/>
  <c r="BN74" i="7"/>
  <c r="BN70" i="7"/>
  <c r="BN66" i="7"/>
  <c r="BN62" i="7"/>
  <c r="BN58" i="7"/>
  <c r="BN54" i="7"/>
  <c r="BN50" i="7"/>
  <c r="BN46" i="7"/>
  <c r="BN42" i="7"/>
  <c r="BN38" i="7"/>
  <c r="BN34" i="7"/>
  <c r="BN30" i="7"/>
  <c r="BN26" i="7"/>
  <c r="BN22" i="7"/>
  <c r="BN18" i="7"/>
  <c r="BN14" i="7"/>
  <c r="BN10" i="7"/>
  <c r="BN263" i="7"/>
  <c r="BN162" i="7"/>
  <c r="BN154" i="7"/>
  <c r="BN146" i="7"/>
  <c r="BN138" i="7"/>
  <c r="BN130" i="7"/>
  <c r="BN122" i="7"/>
  <c r="BN117" i="7"/>
  <c r="AD10" i="7"/>
  <c r="AN10" i="7"/>
  <c r="AZ10" i="7"/>
  <c r="BJ10" i="7"/>
  <c r="AH11" i="7"/>
  <c r="AR11" i="7"/>
  <c r="BB11" i="7"/>
  <c r="BN11" i="7"/>
  <c r="Z12" i="7"/>
  <c r="AJ12" i="7"/>
  <c r="AV12" i="7"/>
  <c r="BF12" i="7"/>
  <c r="BP12" i="7"/>
  <c r="AD13" i="7"/>
  <c r="AN13" i="7"/>
  <c r="AX13" i="7"/>
  <c r="BJ13" i="7"/>
  <c r="V14" i="7"/>
  <c r="AF14" i="7"/>
  <c r="AR14" i="7"/>
  <c r="BB14" i="7"/>
  <c r="BL14" i="7"/>
  <c r="Z15" i="7"/>
  <c r="AJ15" i="7"/>
  <c r="AT15" i="7"/>
  <c r="BF15" i="7"/>
  <c r="BP15" i="7"/>
  <c r="AB16" i="7"/>
  <c r="AN16" i="7"/>
  <c r="AX16" i="7"/>
  <c r="BH16" i="7"/>
  <c r="V17" i="7"/>
  <c r="AF17" i="7"/>
  <c r="AP17" i="7"/>
  <c r="BB17" i="7"/>
  <c r="BL17" i="7"/>
  <c r="X18" i="7"/>
  <c r="AJ18" i="7"/>
  <c r="AT18" i="7"/>
  <c r="BD18" i="7"/>
  <c r="BP18" i="7"/>
  <c r="AB19" i="7"/>
  <c r="AL19" i="7"/>
  <c r="AX19" i="7"/>
  <c r="BH19" i="7"/>
  <c r="T20" i="7"/>
  <c r="AF20" i="7"/>
  <c r="AP20" i="7"/>
  <c r="AZ20" i="7"/>
  <c r="BL20" i="7"/>
  <c r="X21" i="7"/>
  <c r="AH21" i="7"/>
  <c r="AT21" i="7"/>
  <c r="BD21" i="7"/>
  <c r="BN21" i="7"/>
  <c r="AB22" i="7"/>
  <c r="AL22" i="7"/>
  <c r="AV22" i="7"/>
  <c r="BH22" i="7"/>
  <c r="T23" i="7"/>
  <c r="AD23" i="7"/>
  <c r="AP23" i="7"/>
  <c r="AZ23" i="7"/>
  <c r="BJ23" i="7"/>
  <c r="X24" i="7"/>
  <c r="AH24" i="7"/>
  <c r="AR24" i="7"/>
  <c r="BD24" i="7"/>
  <c r="BN24" i="7"/>
  <c r="Z25" i="7"/>
  <c r="AL25" i="7"/>
  <c r="AV25" i="7"/>
  <c r="BF25" i="7"/>
  <c r="T26" i="7"/>
  <c r="AD26" i="7"/>
  <c r="AN26" i="7"/>
  <c r="AZ26" i="7"/>
  <c r="BJ26" i="7"/>
  <c r="V27" i="7"/>
  <c r="AH27" i="7"/>
  <c r="AR27" i="7"/>
  <c r="BB27" i="7"/>
  <c r="BN27" i="7"/>
  <c r="Z28" i="7"/>
  <c r="AJ28" i="7"/>
  <c r="AV28" i="7"/>
  <c r="BF28" i="7"/>
  <c r="BP28" i="7"/>
  <c r="AD29" i="7"/>
  <c r="AN29" i="7"/>
  <c r="AX29" i="7"/>
  <c r="BJ29" i="7"/>
  <c r="V30" i="7"/>
  <c r="AF30" i="7"/>
  <c r="AR30" i="7"/>
  <c r="BB30" i="7"/>
  <c r="BL30" i="7"/>
  <c r="Z31" i="7"/>
  <c r="AJ31" i="7"/>
  <c r="AT31" i="7"/>
  <c r="BF31" i="7"/>
  <c r="BP31" i="7"/>
  <c r="AB32" i="7"/>
  <c r="AN32" i="7"/>
  <c r="AX32" i="7"/>
  <c r="BH32" i="7"/>
  <c r="V33" i="7"/>
  <c r="AF33" i="7"/>
  <c r="AP33" i="7"/>
  <c r="BB33" i="7"/>
  <c r="BL33" i="7"/>
  <c r="X34" i="7"/>
  <c r="AJ34" i="7"/>
  <c r="AT34" i="7"/>
  <c r="BD34" i="7"/>
  <c r="BP34" i="7"/>
  <c r="AB35" i="7"/>
  <c r="AL35" i="7"/>
  <c r="AX35" i="7"/>
  <c r="BH35" i="7"/>
  <c r="T36" i="7"/>
  <c r="AF36" i="7"/>
  <c r="AP36" i="7"/>
  <c r="AZ36" i="7"/>
  <c r="BL36" i="7"/>
  <c r="X37" i="7"/>
  <c r="AH37" i="7"/>
  <c r="AT37" i="7"/>
  <c r="BD37" i="7"/>
  <c r="BN37" i="7"/>
  <c r="AB38" i="7"/>
  <c r="AL38" i="7"/>
  <c r="AV38" i="7"/>
  <c r="BH38" i="7"/>
  <c r="T39" i="7"/>
  <c r="AD39" i="7"/>
  <c r="AP39" i="7"/>
  <c r="AZ39" i="7"/>
  <c r="BJ39" i="7"/>
  <c r="X40" i="7"/>
  <c r="AH40" i="7"/>
  <c r="AR40" i="7"/>
  <c r="BD40" i="7"/>
  <c r="BN40" i="7"/>
  <c r="Z41" i="7"/>
  <c r="AL41" i="7"/>
  <c r="AV41" i="7"/>
  <c r="BF41" i="7"/>
  <c r="T42" i="7"/>
  <c r="AD42" i="7"/>
  <c r="AN42" i="7"/>
  <c r="AZ42" i="7"/>
  <c r="BJ42" i="7"/>
  <c r="V43" i="7"/>
  <c r="AH43" i="7"/>
  <c r="AR43" i="7"/>
  <c r="BB43" i="7"/>
  <c r="BN43" i="7"/>
  <c r="Z44" i="7"/>
  <c r="AJ44" i="7"/>
  <c r="AV44" i="7"/>
  <c r="BF44" i="7"/>
  <c r="BP44" i="7"/>
  <c r="AD45" i="7"/>
  <c r="AN45" i="7"/>
  <c r="AX45" i="7"/>
  <c r="BJ45" i="7"/>
  <c r="V46" i="7"/>
  <c r="AF46" i="7"/>
  <c r="AR46" i="7"/>
  <c r="BB46" i="7"/>
  <c r="BL46" i="7"/>
  <c r="Z47" i="7"/>
  <c r="AJ47" i="7"/>
  <c r="AT47" i="7"/>
  <c r="BF47" i="7"/>
  <c r="BP47" i="7"/>
  <c r="AB48" i="7"/>
  <c r="AN48" i="7"/>
  <c r="AX48" i="7"/>
  <c r="BH48" i="7"/>
  <c r="V49" i="7"/>
  <c r="AF49" i="7"/>
  <c r="AP49" i="7"/>
  <c r="BB49" i="7"/>
  <c r="BL49" i="7"/>
  <c r="X50" i="7"/>
  <c r="AJ50" i="7"/>
  <c r="AT50" i="7"/>
  <c r="BD50" i="7"/>
  <c r="BP50" i="7"/>
  <c r="AB51" i="7"/>
  <c r="AL51" i="7"/>
  <c r="AX51" i="7"/>
  <c r="BH51" i="7"/>
  <c r="T52" i="7"/>
  <c r="AF52" i="7"/>
  <c r="AP52" i="7"/>
  <c r="AZ52" i="7"/>
  <c r="BL52" i="7"/>
  <c r="X53" i="7"/>
  <c r="AH53" i="7"/>
  <c r="AT53" i="7"/>
  <c r="BD53" i="7"/>
  <c r="BN53" i="7"/>
  <c r="AB54" i="7"/>
  <c r="AL54" i="7"/>
  <c r="AV54" i="7"/>
  <c r="BH54" i="7"/>
  <c r="T55" i="7"/>
  <c r="AD55" i="7"/>
  <c r="AP55" i="7"/>
  <c r="AZ55" i="7"/>
  <c r="BJ55" i="7"/>
  <c r="X56" i="7"/>
  <c r="AH56" i="7"/>
  <c r="AR56" i="7"/>
  <c r="BD56" i="7"/>
  <c r="BN56" i="7"/>
  <c r="Z57" i="7"/>
  <c r="AL57" i="7"/>
  <c r="AV57" i="7"/>
  <c r="BF57" i="7"/>
  <c r="T58" i="7"/>
  <c r="AD58" i="7"/>
  <c r="AN58" i="7"/>
  <c r="AZ58" i="7"/>
  <c r="BJ58" i="7"/>
  <c r="V59" i="7"/>
  <c r="AH59" i="7"/>
  <c r="AR59" i="7"/>
  <c r="BB59" i="7"/>
  <c r="BN59" i="7"/>
  <c r="Z60" i="7"/>
  <c r="AJ60" i="7"/>
  <c r="AV60" i="7"/>
  <c r="BF60" i="7"/>
  <c r="BP60" i="7"/>
  <c r="AD61" i="7"/>
  <c r="AN61" i="7"/>
  <c r="AX61" i="7"/>
  <c r="BJ61" i="7"/>
  <c r="V62" i="7"/>
  <c r="AF62" i="7"/>
  <c r="AR62" i="7"/>
  <c r="BB62" i="7"/>
  <c r="BL62" i="7"/>
  <c r="Z63" i="7"/>
  <c r="AJ63" i="7"/>
  <c r="AT63" i="7"/>
  <c r="BF63" i="7"/>
  <c r="BP63" i="7"/>
  <c r="AB64" i="7"/>
  <c r="AN64" i="7"/>
  <c r="AX64" i="7"/>
  <c r="BH64" i="7"/>
  <c r="V65" i="7"/>
  <c r="AF65" i="7"/>
  <c r="AP65" i="7"/>
  <c r="BB65" i="7"/>
  <c r="BL65" i="7"/>
  <c r="X66" i="7"/>
  <c r="AJ66" i="7"/>
  <c r="AT66" i="7"/>
  <c r="BD66" i="7"/>
  <c r="BP66" i="7"/>
  <c r="AB67" i="7"/>
  <c r="AL67" i="7"/>
  <c r="AX67" i="7"/>
  <c r="BH67" i="7"/>
  <c r="T68" i="7"/>
  <c r="AF68" i="7"/>
  <c r="AP68" i="7"/>
  <c r="AZ68" i="7"/>
  <c r="BL68" i="7"/>
  <c r="X69" i="7"/>
  <c r="AH69" i="7"/>
  <c r="AT69" i="7"/>
  <c r="BD69" i="7"/>
  <c r="BN69" i="7"/>
  <c r="AB70" i="7"/>
  <c r="AL70" i="7"/>
  <c r="AV70" i="7"/>
  <c r="BH70" i="7"/>
  <c r="T71" i="7"/>
  <c r="AD71" i="7"/>
  <c r="AP71" i="7"/>
  <c r="AZ71" i="7"/>
  <c r="BJ71" i="7"/>
  <c r="X72" i="7"/>
  <c r="AH72" i="7"/>
  <c r="AR72" i="7"/>
  <c r="BD72" i="7"/>
  <c r="BN72" i="7"/>
  <c r="Z73" i="7"/>
  <c r="AL73" i="7"/>
  <c r="AV73" i="7"/>
  <c r="BF73" i="7"/>
  <c r="T74" i="7"/>
  <c r="AD74" i="7"/>
  <c r="AN74" i="7"/>
  <c r="AZ74" i="7"/>
  <c r="BJ74" i="7"/>
  <c r="V75" i="7"/>
  <c r="AH75" i="7"/>
  <c r="AR75" i="7"/>
  <c r="BB75" i="7"/>
  <c r="BN75" i="7"/>
  <c r="Z76" i="7"/>
  <c r="AJ76" i="7"/>
  <c r="AV76" i="7"/>
  <c r="BF76" i="7"/>
  <c r="BP76" i="7"/>
  <c r="AD77" i="7"/>
  <c r="AN77" i="7"/>
  <c r="AX77" i="7"/>
  <c r="BJ77" i="7"/>
  <c r="V78" i="7"/>
  <c r="AF78" i="7"/>
  <c r="AR78" i="7"/>
  <c r="BB78" i="7"/>
  <c r="BL78" i="7"/>
  <c r="Z79" i="7"/>
  <c r="AJ79" i="7"/>
  <c r="AT79" i="7"/>
  <c r="BF79" i="7"/>
  <c r="BP79" i="7"/>
  <c r="AB80" i="7"/>
  <c r="AN80" i="7"/>
  <c r="AX80" i="7"/>
  <c r="BH80" i="7"/>
  <c r="V81" i="7"/>
  <c r="AF81" i="7"/>
  <c r="AP81" i="7"/>
  <c r="BB81" i="7"/>
  <c r="BL81" i="7"/>
  <c r="X82" i="7"/>
  <c r="AJ82" i="7"/>
  <c r="AT82" i="7"/>
  <c r="BD82" i="7"/>
  <c r="BP82" i="7"/>
  <c r="AB83" i="7"/>
  <c r="AL83" i="7"/>
  <c r="AX83" i="7"/>
  <c r="BH83" i="7"/>
  <c r="T84" i="7"/>
  <c r="AF84" i="7"/>
  <c r="AP84" i="7"/>
  <c r="AZ84" i="7"/>
  <c r="BL84" i="7"/>
  <c r="X85" i="7"/>
  <c r="AH85" i="7"/>
  <c r="AT85" i="7"/>
  <c r="BD85" i="7"/>
  <c r="BN85" i="7"/>
  <c r="AB86" i="7"/>
  <c r="AL86" i="7"/>
  <c r="AV86" i="7"/>
  <c r="BH86" i="7"/>
  <c r="T87" i="7"/>
  <c r="AD87" i="7"/>
  <c r="AP87" i="7"/>
  <c r="AZ87" i="7"/>
  <c r="BJ87" i="7"/>
  <c r="X88" i="7"/>
  <c r="AH88" i="7"/>
  <c r="AR88" i="7"/>
  <c r="BD88" i="7"/>
  <c r="BN88" i="7"/>
  <c r="Z89" i="7"/>
  <c r="AL89" i="7"/>
  <c r="AV89" i="7"/>
  <c r="BF89" i="7"/>
  <c r="T90" i="7"/>
  <c r="AD90" i="7"/>
  <c r="AN90" i="7"/>
  <c r="AZ90" i="7"/>
  <c r="BJ90" i="7"/>
  <c r="V91" i="7"/>
  <c r="AH91" i="7"/>
  <c r="AR91" i="7"/>
  <c r="BB91" i="7"/>
  <c r="BN91" i="7"/>
  <c r="Z92" i="7"/>
  <c r="AJ92" i="7"/>
  <c r="AV92" i="7"/>
  <c r="BF92" i="7"/>
  <c r="BP92" i="7"/>
  <c r="AD93" i="7"/>
  <c r="AN93" i="7"/>
  <c r="AX93" i="7"/>
  <c r="BJ93" i="7"/>
  <c r="V94" i="7"/>
  <c r="AF94" i="7"/>
  <c r="AR94" i="7"/>
  <c r="BB94" i="7"/>
  <c r="BL94" i="7"/>
  <c r="Z95" i="7"/>
  <c r="AJ95" i="7"/>
  <c r="AT95" i="7"/>
  <c r="BF95" i="7"/>
  <c r="BP95" i="7"/>
  <c r="AB96" i="7"/>
  <c r="AN96" i="7"/>
  <c r="AX96" i="7"/>
  <c r="BH96" i="7"/>
  <c r="V97" i="7"/>
  <c r="AF97" i="7"/>
  <c r="AP97" i="7"/>
  <c r="BB97" i="7"/>
  <c r="BL97" i="7"/>
  <c r="X98" i="7"/>
  <c r="AJ98" i="7"/>
  <c r="AT98" i="7"/>
  <c r="BD98" i="7"/>
  <c r="BP98" i="7"/>
  <c r="AB99" i="7"/>
  <c r="AL99" i="7"/>
  <c r="AX99" i="7"/>
  <c r="BH99" i="7"/>
  <c r="T100" i="7"/>
  <c r="AF100" i="7"/>
  <c r="AP100" i="7"/>
  <c r="AZ100" i="7"/>
  <c r="BL100" i="7"/>
  <c r="X101" i="7"/>
  <c r="AH101" i="7"/>
  <c r="AT101" i="7"/>
  <c r="BD101" i="7"/>
  <c r="BN101" i="7"/>
  <c r="AB102" i="7"/>
  <c r="AL102" i="7"/>
  <c r="AV102" i="7"/>
  <c r="BH102" i="7"/>
  <c r="T103" i="7"/>
  <c r="AD103" i="7"/>
  <c r="AP103" i="7"/>
  <c r="AZ103" i="7"/>
  <c r="BJ103" i="7"/>
  <c r="X104" i="7"/>
  <c r="AH104" i="7"/>
  <c r="AR104" i="7"/>
  <c r="BD104" i="7"/>
  <c r="BN104" i="7"/>
  <c r="Z105" i="7"/>
  <c r="AL105" i="7"/>
  <c r="AV105" i="7"/>
  <c r="BF105" i="7"/>
  <c r="T106" i="7"/>
  <c r="AD106" i="7"/>
  <c r="AN106" i="7"/>
  <c r="AZ106" i="7"/>
  <c r="BJ106" i="7"/>
  <c r="V107" i="7"/>
  <c r="AH107" i="7"/>
  <c r="AR107" i="7"/>
  <c r="BB107" i="7"/>
  <c r="BN107" i="7"/>
  <c r="Z108" i="7"/>
  <c r="AJ108" i="7"/>
  <c r="AV108" i="7"/>
  <c r="BF108" i="7"/>
  <c r="BP108" i="7"/>
  <c r="AD109" i="7"/>
  <c r="AN109" i="7"/>
  <c r="AX109" i="7"/>
  <c r="BJ109" i="7"/>
  <c r="V110" i="7"/>
  <c r="AF110" i="7"/>
  <c r="AR110" i="7"/>
  <c r="BB110" i="7"/>
  <c r="BL110" i="7"/>
  <c r="Z111" i="7"/>
  <c r="AJ111" i="7"/>
  <c r="AT111" i="7"/>
  <c r="BF111" i="7"/>
  <c r="BP111" i="7"/>
  <c r="AB112" i="7"/>
  <c r="AN112" i="7"/>
  <c r="AX112" i="7"/>
  <c r="BH112" i="7"/>
  <c r="V113" i="7"/>
  <c r="AF113" i="7"/>
  <c r="AP113" i="7"/>
  <c r="BB113" i="7"/>
  <c r="BL113" i="7"/>
  <c r="X114" i="7"/>
  <c r="AJ114" i="7"/>
  <c r="AT114" i="7"/>
  <c r="BD114" i="7"/>
  <c r="BP114" i="7"/>
  <c r="AB115" i="7"/>
  <c r="AL115" i="7"/>
  <c r="AX115" i="7"/>
  <c r="BH115" i="7"/>
  <c r="T116" i="7"/>
  <c r="AF116" i="7"/>
  <c r="AP116" i="7"/>
  <c r="AZ116" i="7"/>
  <c r="BL116" i="7"/>
  <c r="X117" i="7"/>
  <c r="AL117" i="7"/>
  <c r="BB117" i="7"/>
  <c r="T118" i="7"/>
  <c r="AJ118" i="7"/>
  <c r="AZ118" i="7"/>
  <c r="BP118" i="7"/>
  <c r="AH119" i="7"/>
  <c r="AX119" i="7"/>
  <c r="BN119" i="7"/>
  <c r="AF120" i="7"/>
  <c r="AV120" i="7"/>
  <c r="BL120" i="7"/>
  <c r="AD121" i="7"/>
  <c r="AT121" i="7"/>
  <c r="BJ121" i="7"/>
  <c r="AP122" i="7"/>
  <c r="X123" i="7"/>
  <c r="BD123" i="7"/>
  <c r="AL124" i="7"/>
  <c r="T125" i="7"/>
  <c r="AZ125" i="7"/>
  <c r="AH126" i="7"/>
  <c r="BN126" i="7"/>
  <c r="AV127" i="7"/>
  <c r="AD128" i="7"/>
  <c r="BJ128" i="7"/>
  <c r="AR129" i="7"/>
  <c r="Z130" i="7"/>
  <c r="BF130" i="7"/>
  <c r="AN131" i="7"/>
  <c r="V132" i="7"/>
  <c r="BB132" i="7"/>
  <c r="AJ133" i="7"/>
  <c r="BP133" i="7"/>
  <c r="AX134" i="7"/>
  <c r="AF135" i="7"/>
  <c r="BL135" i="7"/>
  <c r="AT136" i="7"/>
  <c r="AB137" i="7"/>
  <c r="BH137" i="7"/>
  <c r="AP138" i="7"/>
  <c r="X139" i="7"/>
  <c r="BD139" i="7"/>
  <c r="AL140" i="7"/>
  <c r="T141" i="7"/>
  <c r="AZ141" i="7"/>
  <c r="AH142" i="7"/>
  <c r="BN142" i="7"/>
  <c r="AV143" i="7"/>
  <c r="AD144" i="7"/>
  <c r="BJ144" i="7"/>
  <c r="AR145" i="7"/>
  <c r="Z146" i="7"/>
  <c r="BF146" i="7"/>
  <c r="AN147" i="7"/>
  <c r="V148" i="7"/>
  <c r="BB148" i="7"/>
  <c r="AJ149" i="7"/>
  <c r="BP149" i="7"/>
  <c r="AX150" i="7"/>
  <c r="AF151" i="7"/>
  <c r="BL151" i="7"/>
  <c r="AT152" i="7"/>
  <c r="AB153" i="7"/>
  <c r="BH153" i="7"/>
  <c r="AP154" i="7"/>
  <c r="X155" i="7"/>
  <c r="BD155" i="7"/>
  <c r="AL156" i="7"/>
  <c r="T157" i="7"/>
  <c r="AZ157" i="7"/>
  <c r="AH158" i="7"/>
  <c r="BN158" i="7"/>
  <c r="AV159" i="7"/>
  <c r="AD160" i="7"/>
  <c r="BJ160" i="7"/>
  <c r="AR161" i="7"/>
  <c r="Z162" i="7"/>
  <c r="BF162" i="7"/>
  <c r="AN163" i="7"/>
  <c r="V164" i="7"/>
  <c r="BB164" i="7"/>
  <c r="AJ165" i="7"/>
  <c r="BP165" i="7"/>
  <c r="AX166" i="7"/>
  <c r="AF167" i="7"/>
  <c r="BL167" i="7"/>
  <c r="AT168" i="7"/>
  <c r="AB169" i="7"/>
  <c r="BH169" i="7"/>
  <c r="AP170" i="7"/>
  <c r="BH171" i="7"/>
  <c r="X173" i="7"/>
  <c r="AL174" i="7"/>
  <c r="AZ175" i="7"/>
  <c r="BN176" i="7"/>
  <c r="AD178" i="7"/>
  <c r="AR179" i="7"/>
  <c r="BF180" i="7"/>
  <c r="V182" i="7"/>
  <c r="AJ183" i="7"/>
  <c r="AX184" i="7"/>
  <c r="BL185" i="7"/>
  <c r="AB187" i="7"/>
  <c r="AP188" i="7"/>
  <c r="BD189" i="7"/>
  <c r="T191" i="7"/>
  <c r="AH192" i="7"/>
  <c r="AV193" i="7"/>
  <c r="BJ194" i="7"/>
  <c r="Z196" i="7"/>
  <c r="AN197" i="7"/>
  <c r="BB198" i="7"/>
  <c r="BP199" i="7"/>
  <c r="AF201" i="7"/>
  <c r="AT202" i="7"/>
  <c r="BH203" i="7"/>
  <c r="X205" i="7"/>
  <c r="AL206" i="7"/>
  <c r="AZ207" i="7"/>
  <c r="BN208" i="7"/>
  <c r="AD210" i="7"/>
  <c r="AR211" i="7"/>
  <c r="BF212" i="7"/>
  <c r="V214" i="7"/>
  <c r="AJ215" i="7"/>
  <c r="AX216" i="7"/>
  <c r="BL217" i="7"/>
  <c r="AP220" i="7"/>
  <c r="BD221" i="7"/>
  <c r="AH224" i="7"/>
  <c r="BJ226" i="7"/>
  <c r="Z228" i="7"/>
  <c r="AN229" i="7"/>
  <c r="BB230" i="7"/>
  <c r="S230" i="7" s="1"/>
  <c r="BP231" i="7"/>
  <c r="AF233" i="7"/>
  <c r="AT234" i="7"/>
  <c r="BH235" i="7"/>
  <c r="X237" i="7"/>
  <c r="AL238" i="7"/>
  <c r="AZ239" i="7"/>
  <c r="BN240" i="7"/>
  <c r="AD242" i="7"/>
  <c r="AR243" i="7"/>
  <c r="BF244" i="7"/>
  <c r="V246" i="7"/>
  <c r="AJ247" i="7"/>
  <c r="AX248" i="7"/>
  <c r="BT469" i="7"/>
  <c r="BT467" i="7"/>
  <c r="BT465" i="7"/>
  <c r="BT466" i="7"/>
  <c r="BT470" i="7"/>
  <c r="BT468" i="7"/>
  <c r="BT463" i="7"/>
  <c r="BT461" i="7"/>
  <c r="BT458" i="7"/>
  <c r="BT464" i="7"/>
  <c r="BT455" i="7"/>
  <c r="BT450" i="7"/>
  <c r="BT447" i="7"/>
  <c r="BT442" i="7"/>
  <c r="BT460" i="7"/>
  <c r="BT457" i="7"/>
  <c r="BT448" i="7"/>
  <c r="BT446" i="7"/>
  <c r="BT445" i="7"/>
  <c r="BT444" i="7"/>
  <c r="BT443" i="7"/>
  <c r="BT441" i="7"/>
  <c r="BT454" i="7"/>
  <c r="BT453" i="7"/>
  <c r="BT452" i="7"/>
  <c r="BT451" i="7"/>
  <c r="BT449" i="7"/>
  <c r="BT439" i="7"/>
  <c r="BT434" i="7"/>
  <c r="BT431" i="7"/>
  <c r="BT429" i="7"/>
  <c r="BT427" i="7"/>
  <c r="BT425" i="7"/>
  <c r="BT423" i="7"/>
  <c r="BT421" i="7"/>
  <c r="BT419" i="7"/>
  <c r="BT462" i="7"/>
  <c r="BT430" i="7"/>
  <c r="BT422" i="7"/>
  <c r="BT456" i="7"/>
  <c r="BT437" i="7"/>
  <c r="BT433" i="7"/>
  <c r="BT420" i="7"/>
  <c r="BT418" i="7"/>
  <c r="BT415" i="7"/>
  <c r="BT410" i="7"/>
  <c r="BT407" i="7"/>
  <c r="BT440" i="7"/>
  <c r="BT436" i="7"/>
  <c r="BT435" i="7"/>
  <c r="BT432" i="7"/>
  <c r="BT426" i="7"/>
  <c r="BT424" i="7"/>
  <c r="BT417" i="7"/>
  <c r="BT403" i="7"/>
  <c r="BT400" i="7"/>
  <c r="BT398" i="7"/>
  <c r="BT396" i="7"/>
  <c r="BT394" i="7"/>
  <c r="BT392" i="7"/>
  <c r="BT390" i="7"/>
  <c r="BT388" i="7"/>
  <c r="BT386" i="7"/>
  <c r="BT384" i="7"/>
  <c r="BT382" i="7"/>
  <c r="BT380" i="7"/>
  <c r="BT378" i="7"/>
  <c r="BT376" i="7"/>
  <c r="BT374" i="7"/>
  <c r="BT372" i="7"/>
  <c r="BT370" i="7"/>
  <c r="BT368" i="7"/>
  <c r="BT366" i="7"/>
  <c r="BT364" i="7"/>
  <c r="BT459" i="7"/>
  <c r="BT438" i="7"/>
  <c r="BT428" i="7"/>
  <c r="BT416" i="7"/>
  <c r="BT414" i="7"/>
  <c r="BT413" i="7"/>
  <c r="BT412" i="7"/>
  <c r="BT411" i="7"/>
  <c r="BT409" i="7"/>
  <c r="BT402" i="7"/>
  <c r="BT405" i="7"/>
  <c r="BT399" i="7"/>
  <c r="BT397" i="7"/>
  <c r="BT393" i="7"/>
  <c r="BT389" i="7"/>
  <c r="BT385" i="7"/>
  <c r="BT381" i="7"/>
  <c r="BT377" i="7"/>
  <c r="BT369" i="7"/>
  <c r="BT408" i="7"/>
  <c r="BT406" i="7"/>
  <c r="BT404" i="7"/>
  <c r="BT395" i="7"/>
  <c r="BT391" i="7"/>
  <c r="BT387" i="7"/>
  <c r="BT383" i="7"/>
  <c r="BT373" i="7"/>
  <c r="BT365" i="7"/>
  <c r="BT362" i="7"/>
  <c r="BT360" i="7"/>
  <c r="BT358" i="7"/>
  <c r="BT356" i="7"/>
  <c r="BT354" i="7"/>
  <c r="BT352" i="7"/>
  <c r="BT350" i="7"/>
  <c r="BT348" i="7"/>
  <c r="BT346" i="7"/>
  <c r="BT344" i="7"/>
  <c r="BT342" i="7"/>
  <c r="BT340" i="7"/>
  <c r="BT338" i="7"/>
  <c r="BT336" i="7"/>
  <c r="BT334" i="7"/>
  <c r="BT332" i="7"/>
  <c r="BT330" i="7"/>
  <c r="BT328" i="7"/>
  <c r="BT326" i="7"/>
  <c r="BT324" i="7"/>
  <c r="BT322" i="7"/>
  <c r="BT320" i="7"/>
  <c r="BT318" i="7"/>
  <c r="BT316" i="7"/>
  <c r="BT314" i="7"/>
  <c r="BT312" i="7"/>
  <c r="BT310" i="7"/>
  <c r="BT308" i="7"/>
  <c r="BT306" i="7"/>
  <c r="BT304" i="7"/>
  <c r="BT401" i="7"/>
  <c r="BT379" i="7"/>
  <c r="BT371" i="7"/>
  <c r="BT363" i="7"/>
  <c r="BT355" i="7"/>
  <c r="BT347" i="7"/>
  <c r="BT339" i="7"/>
  <c r="BT331" i="7"/>
  <c r="BT323" i="7"/>
  <c r="BT315" i="7"/>
  <c r="BT307" i="7"/>
  <c r="BT361" i="7"/>
  <c r="BT359" i="7"/>
  <c r="BT357" i="7"/>
  <c r="BT329" i="7"/>
  <c r="BT327" i="7"/>
  <c r="BT325" i="7"/>
  <c r="BT303" i="7"/>
  <c r="BT301" i="7"/>
  <c r="BT299" i="7"/>
  <c r="BT297" i="7"/>
  <c r="BT295" i="7"/>
  <c r="BT293" i="7"/>
  <c r="BT291" i="7"/>
  <c r="BT289" i="7"/>
  <c r="BT287" i="7"/>
  <c r="BT285" i="7"/>
  <c r="BT283" i="7"/>
  <c r="BT281" i="7"/>
  <c r="BT279" i="7"/>
  <c r="BT277" i="7"/>
  <c r="BT275" i="7"/>
  <c r="BT273" i="7"/>
  <c r="BT271" i="7"/>
  <c r="BT269" i="7"/>
  <c r="BT267" i="7"/>
  <c r="BT367" i="7"/>
  <c r="BT345" i="7"/>
  <c r="BT343" i="7"/>
  <c r="BT341" i="7"/>
  <c r="BT313" i="7"/>
  <c r="BT311" i="7"/>
  <c r="BT309" i="7"/>
  <c r="BT302" i="7"/>
  <c r="BT300" i="7"/>
  <c r="BT298" i="7"/>
  <c r="BT296" i="7"/>
  <c r="BT294" i="7"/>
  <c r="BT292" i="7"/>
  <c r="BT290" i="7"/>
  <c r="BT288" i="7"/>
  <c r="BT286" i="7"/>
  <c r="BT284" i="7"/>
  <c r="BT282" i="7"/>
  <c r="BT280" i="7"/>
  <c r="BT278" i="7"/>
  <c r="BT276" i="7"/>
  <c r="BT274" i="7"/>
  <c r="BT272" i="7"/>
  <c r="BT270" i="7"/>
  <c r="BT268" i="7"/>
  <c r="BT266" i="7"/>
  <c r="BT264" i="7"/>
  <c r="BT262" i="7"/>
  <c r="BT260" i="7"/>
  <c r="BT258" i="7"/>
  <c r="BT256" i="7"/>
  <c r="BT254" i="7"/>
  <c r="BT252" i="7"/>
  <c r="BT250" i="7"/>
  <c r="BT248" i="7"/>
  <c r="BT246" i="7"/>
  <c r="BT244" i="7"/>
  <c r="BT242" i="7"/>
  <c r="BT240" i="7"/>
  <c r="BT238" i="7"/>
  <c r="BT375" i="7"/>
  <c r="BT353" i="7"/>
  <c r="BT351" i="7"/>
  <c r="BT349" i="7"/>
  <c r="BT261" i="7"/>
  <c r="BT253" i="7"/>
  <c r="BT245" i="7"/>
  <c r="BT237" i="7"/>
  <c r="BT321" i="7"/>
  <c r="BT319" i="7"/>
  <c r="BT317" i="7"/>
  <c r="BT305" i="7"/>
  <c r="BT265" i="7"/>
  <c r="BT257" i="7"/>
  <c r="BT249" i="7"/>
  <c r="BT241" i="7"/>
  <c r="BT335" i="7"/>
  <c r="BT255" i="7"/>
  <c r="BT239" i="7"/>
  <c r="BT235" i="7"/>
  <c r="BT231" i="7"/>
  <c r="BT227" i="7"/>
  <c r="BT223" i="7"/>
  <c r="BT219" i="7"/>
  <c r="BT215" i="7"/>
  <c r="BT211" i="7"/>
  <c r="BT207" i="7"/>
  <c r="BT203" i="7"/>
  <c r="BT199" i="7"/>
  <c r="BT195" i="7"/>
  <c r="BT191" i="7"/>
  <c r="BT187" i="7"/>
  <c r="BT184" i="7"/>
  <c r="BT179" i="7"/>
  <c r="BT176" i="7"/>
  <c r="BT171" i="7"/>
  <c r="BT168" i="7"/>
  <c r="BT163" i="7"/>
  <c r="BT160" i="7"/>
  <c r="BT155" i="7"/>
  <c r="BT152" i="7"/>
  <c r="BT147" i="7"/>
  <c r="BT337" i="7"/>
  <c r="BT333" i="7"/>
  <c r="BT263" i="7"/>
  <c r="BT247" i="7"/>
  <c r="BT233" i="7"/>
  <c r="BT229" i="7"/>
  <c r="BT225" i="7"/>
  <c r="BT221" i="7"/>
  <c r="BT217" i="7"/>
  <c r="BT213" i="7"/>
  <c r="BT209" i="7"/>
  <c r="BT205" i="7"/>
  <c r="BT201" i="7"/>
  <c r="BT197" i="7"/>
  <c r="BT193" i="7"/>
  <c r="BT188" i="7"/>
  <c r="BT183" i="7"/>
  <c r="BT180" i="7"/>
  <c r="BT175" i="7"/>
  <c r="BT172" i="7"/>
  <c r="BT167" i="7"/>
  <c r="BT164" i="7"/>
  <c r="BT159" i="7"/>
  <c r="BT156" i="7"/>
  <c r="BT151" i="7"/>
  <c r="BT148" i="7"/>
  <c r="BT243" i="7"/>
  <c r="BT234" i="7"/>
  <c r="BT226" i="7"/>
  <c r="BT218" i="7"/>
  <c r="BT210" i="7"/>
  <c r="BT202" i="7"/>
  <c r="BT194" i="7"/>
  <c r="BT189" i="7"/>
  <c r="BT186" i="7"/>
  <c r="BT173" i="7"/>
  <c r="BT170" i="7"/>
  <c r="BT157" i="7"/>
  <c r="BT154" i="7"/>
  <c r="BT141" i="7"/>
  <c r="BT137" i="7"/>
  <c r="BT133" i="7"/>
  <c r="BT259" i="7"/>
  <c r="BT230" i="7"/>
  <c r="BT222" i="7"/>
  <c r="BT214" i="7"/>
  <c r="BT206" i="7"/>
  <c r="BT198" i="7"/>
  <c r="BT190" i="7"/>
  <c r="BT181" i="7"/>
  <c r="BT178" i="7"/>
  <c r="BT165" i="7"/>
  <c r="BT162" i="7"/>
  <c r="BT149" i="7"/>
  <c r="BT146" i="7"/>
  <c r="BT143" i="7"/>
  <c r="BT139" i="7"/>
  <c r="BT135" i="7"/>
  <c r="BT131" i="7"/>
  <c r="BT224" i="7"/>
  <c r="BT208" i="7"/>
  <c r="BT192" i="7"/>
  <c r="BT177" i="7"/>
  <c r="BT174" i="7"/>
  <c r="BT145" i="7"/>
  <c r="BT144" i="7"/>
  <c r="BT136" i="7"/>
  <c r="T469" i="7"/>
  <c r="T465" i="7"/>
  <c r="T461" i="7"/>
  <c r="T457" i="7"/>
  <c r="T453" i="7"/>
  <c r="T449" i="7"/>
  <c r="T445" i="7"/>
  <c r="T441" i="7"/>
  <c r="T437" i="7"/>
  <c r="T433" i="7"/>
  <c r="T429" i="7"/>
  <c r="T425" i="7"/>
  <c r="BT251" i="7"/>
  <c r="BT232" i="7"/>
  <c r="BT216" i="7"/>
  <c r="BT200" i="7"/>
  <c r="BT161" i="7"/>
  <c r="BT158" i="7"/>
  <c r="BT140" i="7"/>
  <c r="BT132" i="7"/>
  <c r="T467" i="7"/>
  <c r="T463" i="7"/>
  <c r="T459" i="7"/>
  <c r="T455" i="7"/>
  <c r="T451" i="7"/>
  <c r="T447" i="7"/>
  <c r="T443" i="7"/>
  <c r="T439" i="7"/>
  <c r="T435" i="7"/>
  <c r="T431" i="7"/>
  <c r="T427" i="7"/>
  <c r="T423" i="7"/>
  <c r="T419" i="7"/>
  <c r="T415" i="7"/>
  <c r="T411" i="7"/>
  <c r="T407" i="7"/>
  <c r="T403" i="7"/>
  <c r="T399" i="7"/>
  <c r="T395" i="7"/>
  <c r="T391" i="7"/>
  <c r="T387" i="7"/>
  <c r="T383" i="7"/>
  <c r="T379" i="7"/>
  <c r="T375" i="7"/>
  <c r="T371" i="7"/>
  <c r="T367" i="7"/>
  <c r="T364" i="7"/>
  <c r="T359" i="7"/>
  <c r="T356" i="7"/>
  <c r="T351" i="7"/>
  <c r="T348" i="7"/>
  <c r="T343" i="7"/>
  <c r="T340" i="7"/>
  <c r="T335" i="7"/>
  <c r="T332" i="7"/>
  <c r="T327" i="7"/>
  <c r="T324" i="7"/>
  <c r="T319" i="7"/>
  <c r="T316" i="7"/>
  <c r="T311" i="7"/>
  <c r="T308" i="7"/>
  <c r="T303" i="7"/>
  <c r="T300" i="7"/>
  <c r="T295" i="7"/>
  <c r="T292" i="7"/>
  <c r="T287" i="7"/>
  <c r="T284" i="7"/>
  <c r="T279" i="7"/>
  <c r="T276" i="7"/>
  <c r="T271" i="7"/>
  <c r="T268" i="7"/>
  <c r="T263" i="7"/>
  <c r="T260" i="7"/>
  <c r="T255" i="7"/>
  <c r="T252" i="7"/>
  <c r="BT228" i="7"/>
  <c r="BT212" i="7"/>
  <c r="BT196" i="7"/>
  <c r="BT169" i="7"/>
  <c r="BT166" i="7"/>
  <c r="BT138" i="7"/>
  <c r="BT185" i="7"/>
  <c r="BT134" i="7"/>
  <c r="T468" i="7"/>
  <c r="T460" i="7"/>
  <c r="T452" i="7"/>
  <c r="T444" i="7"/>
  <c r="T436" i="7"/>
  <c r="T428" i="7"/>
  <c r="T420" i="7"/>
  <c r="T417" i="7"/>
  <c r="T414" i="7"/>
  <c r="T404" i="7"/>
  <c r="T401" i="7"/>
  <c r="T398" i="7"/>
  <c r="T388" i="7"/>
  <c r="T385" i="7"/>
  <c r="T382" i="7"/>
  <c r="T372" i="7"/>
  <c r="T357" i="7"/>
  <c r="T355" i="7"/>
  <c r="T354" i="7"/>
  <c r="T353" i="7"/>
  <c r="T352" i="7"/>
  <c r="T350" i="7"/>
  <c r="T325" i="7"/>
  <c r="T323" i="7"/>
  <c r="T322" i="7"/>
  <c r="T321" i="7"/>
  <c r="T320" i="7"/>
  <c r="T318" i="7"/>
  <c r="T293" i="7"/>
  <c r="T291" i="7"/>
  <c r="T290" i="7"/>
  <c r="T289" i="7"/>
  <c r="T288" i="7"/>
  <c r="T286" i="7"/>
  <c r="T261" i="7"/>
  <c r="T259" i="7"/>
  <c r="T258" i="7"/>
  <c r="T257" i="7"/>
  <c r="T256" i="7"/>
  <c r="T254" i="7"/>
  <c r="T248" i="7"/>
  <c r="T245" i="7"/>
  <c r="T240" i="7"/>
  <c r="T237" i="7"/>
  <c r="T232" i="7"/>
  <c r="T229" i="7"/>
  <c r="T224" i="7"/>
  <c r="T221" i="7"/>
  <c r="T216" i="7"/>
  <c r="T213" i="7"/>
  <c r="T208" i="7"/>
  <c r="T205" i="7"/>
  <c r="T200" i="7"/>
  <c r="T197" i="7"/>
  <c r="T192" i="7"/>
  <c r="T189" i="7"/>
  <c r="T184" i="7"/>
  <c r="T181" i="7"/>
  <c r="T176" i="7"/>
  <c r="T173" i="7"/>
  <c r="BT236" i="7"/>
  <c r="T466" i="7"/>
  <c r="T458" i="7"/>
  <c r="T450" i="7"/>
  <c r="T442" i="7"/>
  <c r="T434" i="7"/>
  <c r="T426" i="7"/>
  <c r="T421" i="7"/>
  <c r="T418" i="7"/>
  <c r="T408" i="7"/>
  <c r="T405" i="7"/>
  <c r="T402" i="7"/>
  <c r="T392" i="7"/>
  <c r="T389" i="7"/>
  <c r="T386" i="7"/>
  <c r="T376" i="7"/>
  <c r="T373" i="7"/>
  <c r="T349" i="7"/>
  <c r="T347" i="7"/>
  <c r="T346" i="7"/>
  <c r="T345" i="7"/>
  <c r="T344" i="7"/>
  <c r="T342" i="7"/>
  <c r="T317" i="7"/>
  <c r="T315" i="7"/>
  <c r="T314" i="7"/>
  <c r="T313" i="7"/>
  <c r="T312" i="7"/>
  <c r="T310" i="7"/>
  <c r="BT220" i="7"/>
  <c r="BT150" i="7"/>
  <c r="T464" i="7"/>
  <c r="T456" i="7"/>
  <c r="T448" i="7"/>
  <c r="T440" i="7"/>
  <c r="T432" i="7"/>
  <c r="T424" i="7"/>
  <c r="T422" i="7"/>
  <c r="T412" i="7"/>
  <c r="T409" i="7"/>
  <c r="T406" i="7"/>
  <c r="T396" i="7"/>
  <c r="T393" i="7"/>
  <c r="T390" i="7"/>
  <c r="T380" i="7"/>
  <c r="T377" i="7"/>
  <c r="T374" i="7"/>
  <c r="T370" i="7"/>
  <c r="T369" i="7"/>
  <c r="T368" i="7"/>
  <c r="T366" i="7"/>
  <c r="T341" i="7"/>
  <c r="T339" i="7"/>
  <c r="T338" i="7"/>
  <c r="T337" i="7"/>
  <c r="T336" i="7"/>
  <c r="T334" i="7"/>
  <c r="T309" i="7"/>
  <c r="T307" i="7"/>
  <c r="T306" i="7"/>
  <c r="T305" i="7"/>
  <c r="T304" i="7"/>
  <c r="T302" i="7"/>
  <c r="T277" i="7"/>
  <c r="T275" i="7"/>
  <c r="T274" i="7"/>
  <c r="T273" i="7"/>
  <c r="T272" i="7"/>
  <c r="T270" i="7"/>
  <c r="T249" i="7"/>
  <c r="T244" i="7"/>
  <c r="T241" i="7"/>
  <c r="T236" i="7"/>
  <c r="T233" i="7"/>
  <c r="T228" i="7"/>
  <c r="T225" i="7"/>
  <c r="T220" i="7"/>
  <c r="T217" i="7"/>
  <c r="T212" i="7"/>
  <c r="T209" i="7"/>
  <c r="T204" i="7"/>
  <c r="T201" i="7"/>
  <c r="T196" i="7"/>
  <c r="T193" i="7"/>
  <c r="T188" i="7"/>
  <c r="T185" i="7"/>
  <c r="T180" i="7"/>
  <c r="T177" i="7"/>
  <c r="T172" i="7"/>
  <c r="T331" i="7"/>
  <c r="T330" i="7"/>
  <c r="T328" i="7"/>
  <c r="T326" i="7"/>
  <c r="T301" i="7"/>
  <c r="T299" i="7"/>
  <c r="T298" i="7"/>
  <c r="T297" i="7"/>
  <c r="T294" i="7"/>
  <c r="T267" i="7"/>
  <c r="T264" i="7"/>
  <c r="T262" i="7"/>
  <c r="T246" i="7"/>
  <c r="T243" i="7"/>
  <c r="T238" i="7"/>
  <c r="T235" i="7"/>
  <c r="T230" i="7"/>
  <c r="T219" i="7"/>
  <c r="T214" i="7"/>
  <c r="T203" i="7"/>
  <c r="T198" i="7"/>
  <c r="T195" i="7"/>
  <c r="T190" i="7"/>
  <c r="T187" i="7"/>
  <c r="T182" i="7"/>
  <c r="T174" i="7"/>
  <c r="T170" i="7"/>
  <c r="T168" i="7"/>
  <c r="T166" i="7"/>
  <c r="T164" i="7"/>
  <c r="T162" i="7"/>
  <c r="T160" i="7"/>
  <c r="T158" i="7"/>
  <c r="T156" i="7"/>
  <c r="T154" i="7"/>
  <c r="T152" i="7"/>
  <c r="T150" i="7"/>
  <c r="T148" i="7"/>
  <c r="T146" i="7"/>
  <c r="T144" i="7"/>
  <c r="T142" i="7"/>
  <c r="T140" i="7"/>
  <c r="T138" i="7"/>
  <c r="T136" i="7"/>
  <c r="T134" i="7"/>
  <c r="T132" i="7"/>
  <c r="T130" i="7"/>
  <c r="T128" i="7"/>
  <c r="T126" i="7"/>
  <c r="T124" i="7"/>
  <c r="T122" i="7"/>
  <c r="BT204" i="7"/>
  <c r="BT182" i="7"/>
  <c r="BT153" i="7"/>
  <c r="BT142" i="7"/>
  <c r="T470" i="7"/>
  <c r="T462" i="7"/>
  <c r="T454" i="7"/>
  <c r="T446" i="7"/>
  <c r="T438" i="7"/>
  <c r="T430" i="7"/>
  <c r="T416" i="7"/>
  <c r="T413" i="7"/>
  <c r="T410" i="7"/>
  <c r="T400" i="7"/>
  <c r="T397" i="7"/>
  <c r="T394" i="7"/>
  <c r="T384" i="7"/>
  <c r="T381" i="7"/>
  <c r="T378" i="7"/>
  <c r="T365" i="7"/>
  <c r="T363" i="7"/>
  <c r="T362" i="7"/>
  <c r="T361" i="7"/>
  <c r="T360" i="7"/>
  <c r="T358" i="7"/>
  <c r="T333" i="7"/>
  <c r="T329" i="7"/>
  <c r="T296" i="7"/>
  <c r="T269" i="7"/>
  <c r="T266" i="7"/>
  <c r="T265" i="7"/>
  <c r="T227" i="7"/>
  <c r="T222" i="7"/>
  <c r="T211" i="7"/>
  <c r="T206" i="7"/>
  <c r="T179" i="7"/>
  <c r="T171" i="7"/>
  <c r="T278" i="7"/>
  <c r="T285" i="7"/>
  <c r="T253" i="7"/>
  <c r="T282" i="7"/>
  <c r="T281" i="7"/>
  <c r="T250" i="7"/>
  <c r="T242" i="7"/>
  <c r="T234" i="7"/>
  <c r="T226" i="7"/>
  <c r="T218" i="7"/>
  <c r="T210" i="7"/>
  <c r="T202" i="7"/>
  <c r="T194" i="7"/>
  <c r="T186" i="7"/>
  <c r="T178" i="7"/>
  <c r="T163" i="7"/>
  <c r="T155" i="7"/>
  <c r="T147" i="7"/>
  <c r="T139" i="7"/>
  <c r="T131" i="7"/>
  <c r="T123" i="7"/>
  <c r="T121" i="7"/>
  <c r="T117" i="7"/>
  <c r="T113" i="7"/>
  <c r="T109" i="7"/>
  <c r="T105" i="7"/>
  <c r="T101" i="7"/>
  <c r="T97" i="7"/>
  <c r="T93" i="7"/>
  <c r="T89" i="7"/>
  <c r="T85" i="7"/>
  <c r="T81" i="7"/>
  <c r="T77" i="7"/>
  <c r="T73" i="7"/>
  <c r="T69" i="7"/>
  <c r="T65" i="7"/>
  <c r="T61" i="7"/>
  <c r="T57" i="7"/>
  <c r="T53" i="7"/>
  <c r="T49" i="7"/>
  <c r="T45" i="7"/>
  <c r="T41" i="7"/>
  <c r="T37" i="7"/>
  <c r="T33" i="7"/>
  <c r="T29" i="7"/>
  <c r="T25" i="7"/>
  <c r="T21" i="7"/>
  <c r="T17" i="7"/>
  <c r="T13" i="7"/>
  <c r="T169" i="7"/>
  <c r="T161" i="7"/>
  <c r="T153" i="7"/>
  <c r="T145" i="7"/>
  <c r="T137" i="7"/>
  <c r="T129" i="7"/>
  <c r="T120" i="7"/>
  <c r="CB469" i="7"/>
  <c r="CB467" i="7"/>
  <c r="CB465" i="7"/>
  <c r="CB470" i="7"/>
  <c r="CB468" i="7"/>
  <c r="CB466" i="7"/>
  <c r="CB464" i="7"/>
  <c r="CB462" i="7"/>
  <c r="CB457" i="7"/>
  <c r="CB463" i="7"/>
  <c r="CB454" i="7"/>
  <c r="CB451" i="7"/>
  <c r="CB446" i="7"/>
  <c r="CB443" i="7"/>
  <c r="CB444" i="7"/>
  <c r="CB442" i="7"/>
  <c r="CB441" i="7"/>
  <c r="CB440" i="7"/>
  <c r="CB458" i="7"/>
  <c r="CB452" i="7"/>
  <c r="CB450" i="7"/>
  <c r="CB449" i="7"/>
  <c r="CB448" i="7"/>
  <c r="CB447" i="7"/>
  <c r="CB445" i="7"/>
  <c r="CB438" i="7"/>
  <c r="CB435" i="7"/>
  <c r="CB429" i="7"/>
  <c r="CB427" i="7"/>
  <c r="CB425" i="7"/>
  <c r="CB423" i="7"/>
  <c r="CB421" i="7"/>
  <c r="CB419" i="7"/>
  <c r="CB417" i="7"/>
  <c r="CB456" i="7"/>
  <c r="CB459" i="7"/>
  <c r="CB455" i="7"/>
  <c r="CB453" i="7"/>
  <c r="CB439" i="7"/>
  <c r="CB437" i="7"/>
  <c r="CB426" i="7"/>
  <c r="CB418" i="7"/>
  <c r="CB434" i="7"/>
  <c r="CB430" i="7"/>
  <c r="CB428" i="7"/>
  <c r="CB461" i="7"/>
  <c r="CB436" i="7"/>
  <c r="CB424" i="7"/>
  <c r="CB420" i="7"/>
  <c r="CB414" i="7"/>
  <c r="CB411" i="7"/>
  <c r="CB406" i="7"/>
  <c r="CB416" i="7"/>
  <c r="CB415" i="7"/>
  <c r="CB413" i="7"/>
  <c r="CB399" i="7"/>
  <c r="CB396" i="7"/>
  <c r="CB394" i="7"/>
  <c r="CB392" i="7"/>
  <c r="CB390" i="7"/>
  <c r="CB388" i="7"/>
  <c r="CB386" i="7"/>
  <c r="CB384" i="7"/>
  <c r="CB382" i="7"/>
  <c r="CB380" i="7"/>
  <c r="CB378" i="7"/>
  <c r="CB376" i="7"/>
  <c r="CB374" i="7"/>
  <c r="CB372" i="7"/>
  <c r="CB370" i="7"/>
  <c r="CB368" i="7"/>
  <c r="CB366" i="7"/>
  <c r="CB364" i="7"/>
  <c r="CB422" i="7"/>
  <c r="CB412" i="7"/>
  <c r="CB410" i="7"/>
  <c r="CB409" i="7"/>
  <c r="CB408" i="7"/>
  <c r="CB407" i="7"/>
  <c r="CB405" i="7"/>
  <c r="CB401" i="7"/>
  <c r="CB398" i="7"/>
  <c r="CB404" i="7"/>
  <c r="CB397" i="7"/>
  <c r="CB393" i="7"/>
  <c r="CB389" i="7"/>
  <c r="CB385" i="7"/>
  <c r="CB381" i="7"/>
  <c r="CB373" i="7"/>
  <c r="CB460" i="7"/>
  <c r="CB403" i="7"/>
  <c r="CB400" i="7"/>
  <c r="CB395" i="7"/>
  <c r="CB391" i="7"/>
  <c r="CB387" i="7"/>
  <c r="CB383" i="7"/>
  <c r="CB377" i="7"/>
  <c r="CB369" i="7"/>
  <c r="CB362" i="7"/>
  <c r="CB360" i="7"/>
  <c r="CB358" i="7"/>
  <c r="CB356" i="7"/>
  <c r="CB354" i="7"/>
  <c r="CB352" i="7"/>
  <c r="CB350" i="7"/>
  <c r="CB348" i="7"/>
  <c r="CB346" i="7"/>
  <c r="CB344" i="7"/>
  <c r="CB342" i="7"/>
  <c r="CB340" i="7"/>
  <c r="CB338" i="7"/>
  <c r="CB336" i="7"/>
  <c r="CB334" i="7"/>
  <c r="CB332" i="7"/>
  <c r="CB330" i="7"/>
  <c r="CB328" i="7"/>
  <c r="CB326" i="7"/>
  <c r="CB324" i="7"/>
  <c r="CB322" i="7"/>
  <c r="CB320" i="7"/>
  <c r="CB318" i="7"/>
  <c r="CB316" i="7"/>
  <c r="CB314" i="7"/>
  <c r="CB312" i="7"/>
  <c r="CB310" i="7"/>
  <c r="CB308" i="7"/>
  <c r="CB306" i="7"/>
  <c r="CB304" i="7"/>
  <c r="CB302" i="7"/>
  <c r="CB433" i="7"/>
  <c r="CB432" i="7"/>
  <c r="CB431" i="7"/>
  <c r="CB379" i="7"/>
  <c r="CB402" i="7"/>
  <c r="CB359" i="7"/>
  <c r="CB351" i="7"/>
  <c r="CB343" i="7"/>
  <c r="CB335" i="7"/>
  <c r="CB327" i="7"/>
  <c r="CB319" i="7"/>
  <c r="CB311" i="7"/>
  <c r="CB357" i="7"/>
  <c r="CB355" i="7"/>
  <c r="CB353" i="7"/>
  <c r="CB325" i="7"/>
  <c r="CB323" i="7"/>
  <c r="CB321" i="7"/>
  <c r="CB301" i="7"/>
  <c r="CB299" i="7"/>
  <c r="CB297" i="7"/>
  <c r="CB295" i="7"/>
  <c r="CB293" i="7"/>
  <c r="CB291" i="7"/>
  <c r="CB289" i="7"/>
  <c r="CB287" i="7"/>
  <c r="CB285" i="7"/>
  <c r="CB283" i="7"/>
  <c r="CB281" i="7"/>
  <c r="CB279" i="7"/>
  <c r="CB277" i="7"/>
  <c r="CB275" i="7"/>
  <c r="CB273" i="7"/>
  <c r="CB271" i="7"/>
  <c r="CB269" i="7"/>
  <c r="CB267" i="7"/>
  <c r="CB341" i="7"/>
  <c r="CB339" i="7"/>
  <c r="CB337" i="7"/>
  <c r="CB309" i="7"/>
  <c r="CB307" i="7"/>
  <c r="CB303" i="7"/>
  <c r="CB300" i="7"/>
  <c r="CB298" i="7"/>
  <c r="CB296" i="7"/>
  <c r="CB294" i="7"/>
  <c r="CB292" i="7"/>
  <c r="CB290" i="7"/>
  <c r="CB288" i="7"/>
  <c r="CB286" i="7"/>
  <c r="CB284" i="7"/>
  <c r="CB282" i="7"/>
  <c r="CB280" i="7"/>
  <c r="CB278" i="7"/>
  <c r="CB276" i="7"/>
  <c r="CB274" i="7"/>
  <c r="CB272" i="7"/>
  <c r="CB270" i="7"/>
  <c r="CB268" i="7"/>
  <c r="CB266" i="7"/>
  <c r="CB264" i="7"/>
  <c r="CB262" i="7"/>
  <c r="CB260" i="7"/>
  <c r="CB258" i="7"/>
  <c r="CB256" i="7"/>
  <c r="CB254" i="7"/>
  <c r="CB252" i="7"/>
  <c r="CB250" i="7"/>
  <c r="CB248" i="7"/>
  <c r="CB246" i="7"/>
  <c r="CB244" i="7"/>
  <c r="CB242" i="7"/>
  <c r="CB240" i="7"/>
  <c r="CB238" i="7"/>
  <c r="CB317" i="7"/>
  <c r="CB315" i="7"/>
  <c r="CB313" i="7"/>
  <c r="CB265" i="7"/>
  <c r="CB257" i="7"/>
  <c r="CB249" i="7"/>
  <c r="CB241" i="7"/>
  <c r="CB365" i="7"/>
  <c r="CB349" i="7"/>
  <c r="CB347" i="7"/>
  <c r="CB345" i="7"/>
  <c r="CB261" i="7"/>
  <c r="CB253" i="7"/>
  <c r="CB245" i="7"/>
  <c r="CB237" i="7"/>
  <c r="CB361" i="7"/>
  <c r="CB251" i="7"/>
  <c r="CB235" i="7"/>
  <c r="CB231" i="7"/>
  <c r="CB227" i="7"/>
  <c r="CB223" i="7"/>
  <c r="CB219" i="7"/>
  <c r="CB215" i="7"/>
  <c r="CB211" i="7"/>
  <c r="CB207" i="7"/>
  <c r="CB203" i="7"/>
  <c r="CB199" i="7"/>
  <c r="CB195" i="7"/>
  <c r="CB191" i="7"/>
  <c r="CB188" i="7"/>
  <c r="CB183" i="7"/>
  <c r="CB180" i="7"/>
  <c r="CB175" i="7"/>
  <c r="CB172" i="7"/>
  <c r="CB167" i="7"/>
  <c r="CB164" i="7"/>
  <c r="CB367" i="7"/>
  <c r="CB259" i="7"/>
  <c r="CB243" i="7"/>
  <c r="CB233" i="7"/>
  <c r="CB229" i="7"/>
  <c r="CB225" i="7"/>
  <c r="CB221" i="7"/>
  <c r="CB217" i="7"/>
  <c r="CB213" i="7"/>
  <c r="CB209" i="7"/>
  <c r="CB205" i="7"/>
  <c r="CB201" i="7"/>
  <c r="CB197" i="7"/>
  <c r="CB193" i="7"/>
  <c r="CB187" i="7"/>
  <c r="CB184" i="7"/>
  <c r="CB179" i="7"/>
  <c r="CB176" i="7"/>
  <c r="CB171" i="7"/>
  <c r="CB168" i="7"/>
  <c r="CB163" i="7"/>
  <c r="CB160" i="7"/>
  <c r="CB329" i="7"/>
  <c r="CB239" i="7"/>
  <c r="CB230" i="7"/>
  <c r="CB222" i="7"/>
  <c r="CB214" i="7"/>
  <c r="CB206" i="7"/>
  <c r="CB198" i="7"/>
  <c r="CB190" i="7"/>
  <c r="CB185" i="7"/>
  <c r="CB182" i="7"/>
  <c r="CB169" i="7"/>
  <c r="CB166" i="7"/>
  <c r="CB371" i="7"/>
  <c r="CB333" i="7"/>
  <c r="CB255" i="7"/>
  <c r="CB234" i="7"/>
  <c r="CB226" i="7"/>
  <c r="CB218" i="7"/>
  <c r="CB210" i="7"/>
  <c r="CB202" i="7"/>
  <c r="CB194" i="7"/>
  <c r="CB177" i="7"/>
  <c r="CB174" i="7"/>
  <c r="CB161" i="7"/>
  <c r="CB305" i="7"/>
  <c r="CB247" i="7"/>
  <c r="CB236" i="7"/>
  <c r="CB220" i="7"/>
  <c r="CB204" i="7"/>
  <c r="CB173" i="7"/>
  <c r="CB170" i="7"/>
  <c r="AB469" i="7"/>
  <c r="AB465" i="7"/>
  <c r="AB461" i="7"/>
  <c r="AB457" i="7"/>
  <c r="AB453" i="7"/>
  <c r="AB449" i="7"/>
  <c r="AB445" i="7"/>
  <c r="AB441" i="7"/>
  <c r="AB437" i="7"/>
  <c r="AB433" i="7"/>
  <c r="AB429" i="7"/>
  <c r="AB425" i="7"/>
  <c r="CB363" i="7"/>
  <c r="CB331" i="7"/>
  <c r="CB228" i="7"/>
  <c r="CB196" i="7"/>
  <c r="CB189" i="7"/>
  <c r="CB186" i="7"/>
  <c r="AB467" i="7"/>
  <c r="AB463" i="7"/>
  <c r="AB459" i="7"/>
  <c r="AB455" i="7"/>
  <c r="AB451" i="7"/>
  <c r="AB447" i="7"/>
  <c r="AB443" i="7"/>
  <c r="AB439" i="7"/>
  <c r="AB435" i="7"/>
  <c r="AB431" i="7"/>
  <c r="AB427" i="7"/>
  <c r="AB423" i="7"/>
  <c r="AB419" i="7"/>
  <c r="AB415" i="7"/>
  <c r="AB411" i="7"/>
  <c r="AB407" i="7"/>
  <c r="AB403" i="7"/>
  <c r="AB399" i="7"/>
  <c r="AB395" i="7"/>
  <c r="AB391" i="7"/>
  <c r="AB387" i="7"/>
  <c r="AB383" i="7"/>
  <c r="AB379" i="7"/>
  <c r="AB375" i="7"/>
  <c r="AB371" i="7"/>
  <c r="AB368" i="7"/>
  <c r="AB363" i="7"/>
  <c r="AB360" i="7"/>
  <c r="AB355" i="7"/>
  <c r="AB352" i="7"/>
  <c r="AB347" i="7"/>
  <c r="AB344" i="7"/>
  <c r="AB339" i="7"/>
  <c r="AB336" i="7"/>
  <c r="AB331" i="7"/>
  <c r="AB328" i="7"/>
  <c r="AB323" i="7"/>
  <c r="AB320" i="7"/>
  <c r="AB315" i="7"/>
  <c r="AB312" i="7"/>
  <c r="AB307" i="7"/>
  <c r="AB304" i="7"/>
  <c r="AB299" i="7"/>
  <c r="AB296" i="7"/>
  <c r="AB291" i="7"/>
  <c r="AB288" i="7"/>
  <c r="AB283" i="7"/>
  <c r="AB280" i="7"/>
  <c r="AB275" i="7"/>
  <c r="AB272" i="7"/>
  <c r="AB267" i="7"/>
  <c r="AB264" i="7"/>
  <c r="AB259" i="7"/>
  <c r="AB256" i="7"/>
  <c r="AB251" i="7"/>
  <c r="CB224" i="7"/>
  <c r="CB208" i="7"/>
  <c r="CB192" i="7"/>
  <c r="CB165" i="7"/>
  <c r="CB162" i="7"/>
  <c r="CB216" i="7"/>
  <c r="CB178" i="7"/>
  <c r="AB464" i="7"/>
  <c r="AB456" i="7"/>
  <c r="AB448" i="7"/>
  <c r="AB440" i="7"/>
  <c r="AB432" i="7"/>
  <c r="AB424" i="7"/>
  <c r="AB416" i="7"/>
  <c r="AB413" i="7"/>
  <c r="AB410" i="7"/>
  <c r="AB400" i="7"/>
  <c r="AB397" i="7"/>
  <c r="AB394" i="7"/>
  <c r="AB384" i="7"/>
  <c r="AB381" i="7"/>
  <c r="AB378" i="7"/>
  <c r="AB353" i="7"/>
  <c r="AB351" i="7"/>
  <c r="AB350" i="7"/>
  <c r="AB349" i="7"/>
  <c r="AB348" i="7"/>
  <c r="AB346" i="7"/>
  <c r="AB321" i="7"/>
  <c r="AB319" i="7"/>
  <c r="AB318" i="7"/>
  <c r="AB317" i="7"/>
  <c r="AB316" i="7"/>
  <c r="AB314" i="7"/>
  <c r="AB289" i="7"/>
  <c r="AB287" i="7"/>
  <c r="AB286" i="7"/>
  <c r="AB285" i="7"/>
  <c r="AB284" i="7"/>
  <c r="AB282" i="7"/>
  <c r="AB257" i="7"/>
  <c r="AB255" i="7"/>
  <c r="AB254" i="7"/>
  <c r="AB253" i="7"/>
  <c r="AB252" i="7"/>
  <c r="AB250" i="7"/>
  <c r="AB249" i="7"/>
  <c r="AB244" i="7"/>
  <c r="AB241" i="7"/>
  <c r="AB236" i="7"/>
  <c r="AB233" i="7"/>
  <c r="AB228" i="7"/>
  <c r="AB225" i="7"/>
  <c r="AB220" i="7"/>
  <c r="AB217" i="7"/>
  <c r="AB212" i="7"/>
  <c r="AB209" i="7"/>
  <c r="AB204" i="7"/>
  <c r="AB201" i="7"/>
  <c r="AB196" i="7"/>
  <c r="AB193" i="7"/>
  <c r="AB188" i="7"/>
  <c r="AB185" i="7"/>
  <c r="AB180" i="7"/>
  <c r="AB177" i="7"/>
  <c r="AB172" i="7"/>
  <c r="CB263" i="7"/>
  <c r="CB200" i="7"/>
  <c r="CB181" i="7"/>
  <c r="AB470" i="7"/>
  <c r="AB462" i="7"/>
  <c r="AB454" i="7"/>
  <c r="AB446" i="7"/>
  <c r="AB438" i="7"/>
  <c r="AB430" i="7"/>
  <c r="AB420" i="7"/>
  <c r="AB417" i="7"/>
  <c r="AB414" i="7"/>
  <c r="AB404" i="7"/>
  <c r="AB401" i="7"/>
  <c r="AB398" i="7"/>
  <c r="AB388" i="7"/>
  <c r="AB385" i="7"/>
  <c r="AB382" i="7"/>
  <c r="AB372" i="7"/>
  <c r="AB370" i="7"/>
  <c r="AB345" i="7"/>
  <c r="AB343" i="7"/>
  <c r="AB342" i="7"/>
  <c r="AB341" i="7"/>
  <c r="AB340" i="7"/>
  <c r="AB338" i="7"/>
  <c r="AB313" i="7"/>
  <c r="AB311" i="7"/>
  <c r="AB310" i="7"/>
  <c r="AB309" i="7"/>
  <c r="AB308" i="7"/>
  <c r="AB306" i="7"/>
  <c r="AB468" i="7"/>
  <c r="AB460" i="7"/>
  <c r="AB452" i="7"/>
  <c r="AB444" i="7"/>
  <c r="AB436" i="7"/>
  <c r="AB428" i="7"/>
  <c r="AB421" i="7"/>
  <c r="AB418" i="7"/>
  <c r="AB408" i="7"/>
  <c r="AB405" i="7"/>
  <c r="AB402" i="7"/>
  <c r="AB392" i="7"/>
  <c r="AB389" i="7"/>
  <c r="AB386" i="7"/>
  <c r="AB376" i="7"/>
  <c r="AB373" i="7"/>
  <c r="AB369" i="7"/>
  <c r="AB367" i="7"/>
  <c r="AB366" i="7"/>
  <c r="AB365" i="7"/>
  <c r="AB364" i="7"/>
  <c r="AB362" i="7"/>
  <c r="AB337" i="7"/>
  <c r="AB335" i="7"/>
  <c r="AB334" i="7"/>
  <c r="AB333" i="7"/>
  <c r="AB332" i="7"/>
  <c r="AB330" i="7"/>
  <c r="AB305" i="7"/>
  <c r="AB303" i="7"/>
  <c r="AB302" i="7"/>
  <c r="AB301" i="7"/>
  <c r="AB300" i="7"/>
  <c r="AB298" i="7"/>
  <c r="AB273" i="7"/>
  <c r="AB271" i="7"/>
  <c r="AB270" i="7"/>
  <c r="AB269" i="7"/>
  <c r="AB268" i="7"/>
  <c r="AB266" i="7"/>
  <c r="AB248" i="7"/>
  <c r="AB245" i="7"/>
  <c r="AB240" i="7"/>
  <c r="AB237" i="7"/>
  <c r="AB232" i="7"/>
  <c r="AB229" i="7"/>
  <c r="AB224" i="7"/>
  <c r="AB221" i="7"/>
  <c r="AB216" i="7"/>
  <c r="AB213" i="7"/>
  <c r="AB208" i="7"/>
  <c r="AB205" i="7"/>
  <c r="AB200" i="7"/>
  <c r="AB197" i="7"/>
  <c r="AB192" i="7"/>
  <c r="AB189" i="7"/>
  <c r="AB184" i="7"/>
  <c r="AB181" i="7"/>
  <c r="AB176" i="7"/>
  <c r="AB173" i="7"/>
  <c r="AB358" i="7"/>
  <c r="AB357" i="7"/>
  <c r="AB354" i="7"/>
  <c r="AB326" i="7"/>
  <c r="AB325" i="7"/>
  <c r="AB324" i="7"/>
  <c r="AB322" i="7"/>
  <c r="AB297" i="7"/>
  <c r="AB295" i="7"/>
  <c r="AB294" i="7"/>
  <c r="AB293" i="7"/>
  <c r="AB290" i="7"/>
  <c r="AB262" i="7"/>
  <c r="AB258" i="7"/>
  <c r="AB247" i="7"/>
  <c r="AB239" i="7"/>
  <c r="AB231" i="7"/>
  <c r="AB226" i="7"/>
  <c r="AB218" i="7"/>
  <c r="AB210" i="7"/>
  <c r="AB207" i="7"/>
  <c r="AB199" i="7"/>
  <c r="AB183" i="7"/>
  <c r="AB178" i="7"/>
  <c r="AB170" i="7"/>
  <c r="AB168" i="7"/>
  <c r="AB166" i="7"/>
  <c r="AB164" i="7"/>
  <c r="AB162" i="7"/>
  <c r="AB160" i="7"/>
  <c r="AB158" i="7"/>
  <c r="AB156" i="7"/>
  <c r="AB154" i="7"/>
  <c r="AB152" i="7"/>
  <c r="AB150" i="7"/>
  <c r="AB148" i="7"/>
  <c r="AB146" i="7"/>
  <c r="AB144" i="7"/>
  <c r="AB142" i="7"/>
  <c r="AB140" i="7"/>
  <c r="AB138" i="7"/>
  <c r="AB136" i="7"/>
  <c r="AB134" i="7"/>
  <c r="AB132" i="7"/>
  <c r="AB130" i="7"/>
  <c r="AB128" i="7"/>
  <c r="AB126" i="7"/>
  <c r="AB124" i="7"/>
  <c r="AB122" i="7"/>
  <c r="CB375" i="7"/>
  <c r="CB232" i="7"/>
  <c r="AB466" i="7"/>
  <c r="AB458" i="7"/>
  <c r="AB450" i="7"/>
  <c r="AB442" i="7"/>
  <c r="AB434" i="7"/>
  <c r="AB426" i="7"/>
  <c r="AB422" i="7"/>
  <c r="AB412" i="7"/>
  <c r="AB409" i="7"/>
  <c r="AB406" i="7"/>
  <c r="AB396" i="7"/>
  <c r="AB393" i="7"/>
  <c r="AB390" i="7"/>
  <c r="AB380" i="7"/>
  <c r="AB377" i="7"/>
  <c r="AB374" i="7"/>
  <c r="AB361" i="7"/>
  <c r="AB359" i="7"/>
  <c r="AB356" i="7"/>
  <c r="AB329" i="7"/>
  <c r="AB327" i="7"/>
  <c r="AB292" i="7"/>
  <c r="AB265" i="7"/>
  <c r="AB263" i="7"/>
  <c r="AB261" i="7"/>
  <c r="AB260" i="7"/>
  <c r="AB242" i="7"/>
  <c r="AB234" i="7"/>
  <c r="AB223" i="7"/>
  <c r="AB215" i="7"/>
  <c r="AB202" i="7"/>
  <c r="AB194" i="7"/>
  <c r="AB191" i="7"/>
  <c r="AB186" i="7"/>
  <c r="AB175" i="7"/>
  <c r="AB274" i="7"/>
  <c r="AB281" i="7"/>
  <c r="AB278" i="7"/>
  <c r="AB277" i="7"/>
  <c r="AB246" i="7"/>
  <c r="AB238" i="7"/>
  <c r="AB230" i="7"/>
  <c r="AB222" i="7"/>
  <c r="AB214" i="7"/>
  <c r="AB206" i="7"/>
  <c r="AB198" i="7"/>
  <c r="AB190" i="7"/>
  <c r="AB182" i="7"/>
  <c r="AB174" i="7"/>
  <c r="AB167" i="7"/>
  <c r="AB159" i="7"/>
  <c r="AB151" i="7"/>
  <c r="AB143" i="7"/>
  <c r="AB135" i="7"/>
  <c r="AB127" i="7"/>
  <c r="AB121" i="7"/>
  <c r="AB117" i="7"/>
  <c r="AB113" i="7"/>
  <c r="AB109" i="7"/>
  <c r="AB105" i="7"/>
  <c r="AB101" i="7"/>
  <c r="AB97" i="7"/>
  <c r="AB93" i="7"/>
  <c r="AB89" i="7"/>
  <c r="AB85" i="7"/>
  <c r="AB81" i="7"/>
  <c r="AB77" i="7"/>
  <c r="AB73" i="7"/>
  <c r="AB69" i="7"/>
  <c r="AB65" i="7"/>
  <c r="AB61" i="7"/>
  <c r="AB57" i="7"/>
  <c r="AB53" i="7"/>
  <c r="AB49" i="7"/>
  <c r="AB45" i="7"/>
  <c r="AB41" i="7"/>
  <c r="AB37" i="7"/>
  <c r="AB33" i="7"/>
  <c r="AB29" i="7"/>
  <c r="AB25" i="7"/>
  <c r="AB21" i="7"/>
  <c r="AB17" i="7"/>
  <c r="AB13" i="7"/>
  <c r="AB165" i="7"/>
  <c r="AB157" i="7"/>
  <c r="AB149" i="7"/>
  <c r="AB141" i="7"/>
  <c r="AB133" i="7"/>
  <c r="AB125" i="7"/>
  <c r="AB120" i="7"/>
  <c r="CV469" i="7"/>
  <c r="CV467" i="7"/>
  <c r="CV465" i="7"/>
  <c r="CV468" i="7"/>
  <c r="CV470" i="7"/>
  <c r="CV462" i="7"/>
  <c r="CV463" i="7"/>
  <c r="CV460" i="7"/>
  <c r="CV452" i="7"/>
  <c r="CV449" i="7"/>
  <c r="CV444" i="7"/>
  <c r="CV441" i="7"/>
  <c r="CV464" i="7"/>
  <c r="CV457" i="7"/>
  <c r="CV450" i="7"/>
  <c r="CV448" i="7"/>
  <c r="CV447" i="7"/>
  <c r="CV446" i="7"/>
  <c r="CV445" i="7"/>
  <c r="CV443" i="7"/>
  <c r="CV466" i="7"/>
  <c r="CV458" i="7"/>
  <c r="CV455" i="7"/>
  <c r="CV454" i="7"/>
  <c r="CV453" i="7"/>
  <c r="CV451" i="7"/>
  <c r="CV436" i="7"/>
  <c r="CV433" i="7"/>
  <c r="CV429" i="7"/>
  <c r="CV427" i="7"/>
  <c r="CV425" i="7"/>
  <c r="CV423" i="7"/>
  <c r="CV421" i="7"/>
  <c r="CV419" i="7"/>
  <c r="CV417" i="7"/>
  <c r="CV461" i="7"/>
  <c r="CV456" i="7"/>
  <c r="CV440" i="7"/>
  <c r="CV459" i="7"/>
  <c r="CV424" i="7"/>
  <c r="CV437" i="7"/>
  <c r="CV434" i="7"/>
  <c r="CV420" i="7"/>
  <c r="CV418" i="7"/>
  <c r="CV412" i="7"/>
  <c r="CV409" i="7"/>
  <c r="CV404" i="7"/>
  <c r="CV442" i="7"/>
  <c r="CV435" i="7"/>
  <c r="CV432" i="7"/>
  <c r="CV431" i="7"/>
  <c r="CV439" i="7"/>
  <c r="CV438" i="7"/>
  <c r="CV430" i="7"/>
  <c r="CV428" i="7"/>
  <c r="CV402" i="7"/>
  <c r="CV396" i="7"/>
  <c r="CV394" i="7"/>
  <c r="CV392" i="7"/>
  <c r="CV390" i="7"/>
  <c r="CV388" i="7"/>
  <c r="CV386" i="7"/>
  <c r="CV384" i="7"/>
  <c r="CV382" i="7"/>
  <c r="CV380" i="7"/>
  <c r="CV378" i="7"/>
  <c r="CV376" i="7"/>
  <c r="CV374" i="7"/>
  <c r="CV372" i="7"/>
  <c r="CV370" i="7"/>
  <c r="CV368" i="7"/>
  <c r="CV366" i="7"/>
  <c r="CV364" i="7"/>
  <c r="CV416" i="7"/>
  <c r="CV415" i="7"/>
  <c r="CV414" i="7"/>
  <c r="CV413" i="7"/>
  <c r="CV411" i="7"/>
  <c r="CV399" i="7"/>
  <c r="CV407" i="7"/>
  <c r="CV405" i="7"/>
  <c r="CV401" i="7"/>
  <c r="CV398" i="7"/>
  <c r="CV395" i="7"/>
  <c r="CV391" i="7"/>
  <c r="CV387" i="7"/>
  <c r="CV383" i="7"/>
  <c r="CV379" i="7"/>
  <c r="CV371" i="7"/>
  <c r="CV410" i="7"/>
  <c r="CV408" i="7"/>
  <c r="CV406" i="7"/>
  <c r="CV397" i="7"/>
  <c r="CV393" i="7"/>
  <c r="CV389" i="7"/>
  <c r="CV385" i="7"/>
  <c r="CV381" i="7"/>
  <c r="CV375" i="7"/>
  <c r="CV367" i="7"/>
  <c r="CV362" i="7"/>
  <c r="CV360" i="7"/>
  <c r="CV358" i="7"/>
  <c r="CV356" i="7"/>
  <c r="CV354" i="7"/>
  <c r="CV352" i="7"/>
  <c r="CV350" i="7"/>
  <c r="CV348" i="7"/>
  <c r="CV346" i="7"/>
  <c r="CV344" i="7"/>
  <c r="CV342" i="7"/>
  <c r="CV340" i="7"/>
  <c r="CV338" i="7"/>
  <c r="CV336" i="7"/>
  <c r="CV334" i="7"/>
  <c r="CV332" i="7"/>
  <c r="CV330" i="7"/>
  <c r="CV328" i="7"/>
  <c r="CV326" i="7"/>
  <c r="CV324" i="7"/>
  <c r="CV322" i="7"/>
  <c r="CV320" i="7"/>
  <c r="CV318" i="7"/>
  <c r="CV316" i="7"/>
  <c r="CV314" i="7"/>
  <c r="CV312" i="7"/>
  <c r="CV310" i="7"/>
  <c r="CV308" i="7"/>
  <c r="CV306" i="7"/>
  <c r="CV304" i="7"/>
  <c r="CV302" i="7"/>
  <c r="CV403" i="7"/>
  <c r="CV400" i="7"/>
  <c r="CV377" i="7"/>
  <c r="CV373" i="7"/>
  <c r="CV365" i="7"/>
  <c r="CV363" i="7"/>
  <c r="CV357" i="7"/>
  <c r="CV349" i="7"/>
  <c r="CV341" i="7"/>
  <c r="CV333" i="7"/>
  <c r="CV325" i="7"/>
  <c r="CV317" i="7"/>
  <c r="CV309" i="7"/>
  <c r="CV422" i="7"/>
  <c r="CV361" i="7"/>
  <c r="CV359" i="7"/>
  <c r="CV331" i="7"/>
  <c r="CV329" i="7"/>
  <c r="CV327" i="7"/>
  <c r="CV305" i="7"/>
  <c r="CV301" i="7"/>
  <c r="CV299" i="7"/>
  <c r="CV297" i="7"/>
  <c r="CV295" i="7"/>
  <c r="CV293" i="7"/>
  <c r="CV291" i="7"/>
  <c r="CV289" i="7"/>
  <c r="CV287" i="7"/>
  <c r="CV285" i="7"/>
  <c r="CV283" i="7"/>
  <c r="CV281" i="7"/>
  <c r="CV279" i="7"/>
  <c r="CV277" i="7"/>
  <c r="CV275" i="7"/>
  <c r="CV273" i="7"/>
  <c r="CV271" i="7"/>
  <c r="CV269" i="7"/>
  <c r="CV267" i="7"/>
  <c r="CV426" i="7"/>
  <c r="CV369" i="7"/>
  <c r="CV347" i="7"/>
  <c r="CV345" i="7"/>
  <c r="CV343" i="7"/>
  <c r="CV315" i="7"/>
  <c r="CV313" i="7"/>
  <c r="CV311" i="7"/>
  <c r="CV300" i="7"/>
  <c r="CV298" i="7"/>
  <c r="CV296" i="7"/>
  <c r="CV294" i="7"/>
  <c r="CV292" i="7"/>
  <c r="CV290" i="7"/>
  <c r="CV288" i="7"/>
  <c r="CV286" i="7"/>
  <c r="CV284" i="7"/>
  <c r="CV282" i="7"/>
  <c r="CV280" i="7"/>
  <c r="CV278" i="7"/>
  <c r="CV276" i="7"/>
  <c r="CV274" i="7"/>
  <c r="CV272" i="7"/>
  <c r="CV270" i="7"/>
  <c r="CV268" i="7"/>
  <c r="CV266" i="7"/>
  <c r="CV264" i="7"/>
  <c r="CV262" i="7"/>
  <c r="CV260" i="7"/>
  <c r="CV258" i="7"/>
  <c r="CV256" i="7"/>
  <c r="CV254" i="7"/>
  <c r="CV252" i="7"/>
  <c r="CV250" i="7"/>
  <c r="CV248" i="7"/>
  <c r="CV246" i="7"/>
  <c r="CV244" i="7"/>
  <c r="CV242" i="7"/>
  <c r="CV240" i="7"/>
  <c r="CV238" i="7"/>
  <c r="CV236" i="7"/>
  <c r="CV355" i="7"/>
  <c r="CV353" i="7"/>
  <c r="CV351" i="7"/>
  <c r="CV263" i="7"/>
  <c r="CV255" i="7"/>
  <c r="CV247" i="7"/>
  <c r="CV239" i="7"/>
  <c r="CV323" i="7"/>
  <c r="CV321" i="7"/>
  <c r="CV319" i="7"/>
  <c r="CV259" i="7"/>
  <c r="CV251" i="7"/>
  <c r="CV243" i="7"/>
  <c r="CV339" i="7"/>
  <c r="CV335" i="7"/>
  <c r="CV257" i="7"/>
  <c r="CV241" i="7"/>
  <c r="CV233" i="7"/>
  <c r="CV229" i="7"/>
  <c r="CV225" i="7"/>
  <c r="CV221" i="7"/>
  <c r="CV217" i="7"/>
  <c r="CV213" i="7"/>
  <c r="CV209" i="7"/>
  <c r="CV205" i="7"/>
  <c r="CV201" i="7"/>
  <c r="CV197" i="7"/>
  <c r="CV193" i="7"/>
  <c r="CV189" i="7"/>
  <c r="CV186" i="7"/>
  <c r="CV181" i="7"/>
  <c r="CV178" i="7"/>
  <c r="CV173" i="7"/>
  <c r="CV170" i="7"/>
  <c r="CV165" i="7"/>
  <c r="CV162" i="7"/>
  <c r="CV157" i="7"/>
  <c r="CV154" i="7"/>
  <c r="CV149" i="7"/>
  <c r="CV146" i="7"/>
  <c r="CV337" i="7"/>
  <c r="CV303" i="7"/>
  <c r="CV265" i="7"/>
  <c r="CV249" i="7"/>
  <c r="CV235" i="7"/>
  <c r="CV231" i="7"/>
  <c r="CV227" i="7"/>
  <c r="CV223" i="7"/>
  <c r="CV219" i="7"/>
  <c r="CV215" i="7"/>
  <c r="CV211" i="7"/>
  <c r="CV207" i="7"/>
  <c r="CV203" i="7"/>
  <c r="CV199" i="7"/>
  <c r="CV195" i="7"/>
  <c r="CV191" i="7"/>
  <c r="CV185" i="7"/>
  <c r="CV182" i="7"/>
  <c r="CV177" i="7"/>
  <c r="CV174" i="7"/>
  <c r="CV169" i="7"/>
  <c r="CV166" i="7"/>
  <c r="CV161" i="7"/>
  <c r="CV158" i="7"/>
  <c r="CV153" i="7"/>
  <c r="CV150" i="7"/>
  <c r="CV145" i="7"/>
  <c r="CV307" i="7"/>
  <c r="CV245" i="7"/>
  <c r="CV228" i="7"/>
  <c r="CV220" i="7"/>
  <c r="CV212" i="7"/>
  <c r="CV204" i="7"/>
  <c r="CV196" i="7"/>
  <c r="CV188" i="7"/>
  <c r="CV175" i="7"/>
  <c r="CV172" i="7"/>
  <c r="CV159" i="7"/>
  <c r="CV156" i="7"/>
  <c r="CV143" i="7"/>
  <c r="CV139" i="7"/>
  <c r="CV135" i="7"/>
  <c r="CV131" i="7"/>
  <c r="CV107" i="7"/>
  <c r="CV103" i="7"/>
  <c r="CV99" i="7"/>
  <c r="CV95" i="7"/>
  <c r="CV91" i="7"/>
  <c r="CV87" i="7"/>
  <c r="CV261" i="7"/>
  <c r="CV232" i="7"/>
  <c r="CV224" i="7"/>
  <c r="CV216" i="7"/>
  <c r="CV208" i="7"/>
  <c r="CV200" i="7"/>
  <c r="CV192" i="7"/>
  <c r="CV183" i="7"/>
  <c r="CV180" i="7"/>
  <c r="CV167" i="7"/>
  <c r="CV164" i="7"/>
  <c r="CV151" i="7"/>
  <c r="CV148" i="7"/>
  <c r="CV141" i="7"/>
  <c r="CV137" i="7"/>
  <c r="CV133" i="7"/>
  <c r="CV129" i="7"/>
  <c r="CV109" i="7"/>
  <c r="CV105" i="7"/>
  <c r="CV101" i="7"/>
  <c r="CV97" i="7"/>
  <c r="CV93" i="7"/>
  <c r="CV89" i="7"/>
  <c r="CV226" i="7"/>
  <c r="CV210" i="7"/>
  <c r="CV194" i="7"/>
  <c r="CV179" i="7"/>
  <c r="CV176" i="7"/>
  <c r="CV147" i="7"/>
  <c r="CV138" i="7"/>
  <c r="CV130" i="7"/>
  <c r="CV106" i="7"/>
  <c r="CV98" i="7"/>
  <c r="CV90" i="7"/>
  <c r="AV467" i="7"/>
  <c r="AV463" i="7"/>
  <c r="AV459" i="7"/>
  <c r="AV455" i="7"/>
  <c r="AV451" i="7"/>
  <c r="AV447" i="7"/>
  <c r="AV443" i="7"/>
  <c r="AV439" i="7"/>
  <c r="AV435" i="7"/>
  <c r="AV431" i="7"/>
  <c r="AV427" i="7"/>
  <c r="AV423" i="7"/>
  <c r="CV253" i="7"/>
  <c r="CV234" i="7"/>
  <c r="CV218" i="7"/>
  <c r="CV202" i="7"/>
  <c r="CV163" i="7"/>
  <c r="CV160" i="7"/>
  <c r="CV142" i="7"/>
  <c r="CV134" i="7"/>
  <c r="CV110" i="7"/>
  <c r="CV102" i="7"/>
  <c r="CV94" i="7"/>
  <c r="CV86" i="7"/>
  <c r="AV469" i="7"/>
  <c r="AV465" i="7"/>
  <c r="AV461" i="7"/>
  <c r="AV457" i="7"/>
  <c r="AV453" i="7"/>
  <c r="AV449" i="7"/>
  <c r="AV445" i="7"/>
  <c r="AV441" i="7"/>
  <c r="AV437" i="7"/>
  <c r="AV433" i="7"/>
  <c r="AV429" i="7"/>
  <c r="AV425" i="7"/>
  <c r="AV421" i="7"/>
  <c r="AV417" i="7"/>
  <c r="AV413" i="7"/>
  <c r="AV409" i="7"/>
  <c r="AV405" i="7"/>
  <c r="AV401" i="7"/>
  <c r="AV397" i="7"/>
  <c r="AV393" i="7"/>
  <c r="AV389" i="7"/>
  <c r="AV385" i="7"/>
  <c r="AV381" i="7"/>
  <c r="AV377" i="7"/>
  <c r="AV373" i="7"/>
  <c r="AV369" i="7"/>
  <c r="AV366" i="7"/>
  <c r="AV361" i="7"/>
  <c r="AV358" i="7"/>
  <c r="AV353" i="7"/>
  <c r="AV350" i="7"/>
  <c r="AV345" i="7"/>
  <c r="AV342" i="7"/>
  <c r="AV337" i="7"/>
  <c r="AV334" i="7"/>
  <c r="AV329" i="7"/>
  <c r="AV326" i="7"/>
  <c r="AV321" i="7"/>
  <c r="AV318" i="7"/>
  <c r="AV313" i="7"/>
  <c r="AV310" i="7"/>
  <c r="AV305" i="7"/>
  <c r="AV302" i="7"/>
  <c r="AV297" i="7"/>
  <c r="AV294" i="7"/>
  <c r="AV289" i="7"/>
  <c r="AV286" i="7"/>
  <c r="AV281" i="7"/>
  <c r="AV278" i="7"/>
  <c r="AV273" i="7"/>
  <c r="AV270" i="7"/>
  <c r="AV265" i="7"/>
  <c r="AV262" i="7"/>
  <c r="AV257" i="7"/>
  <c r="AV254" i="7"/>
  <c r="CV230" i="7"/>
  <c r="CV214" i="7"/>
  <c r="CV198" i="7"/>
  <c r="CV171" i="7"/>
  <c r="CV168" i="7"/>
  <c r="CV140" i="7"/>
  <c r="CV132" i="7"/>
  <c r="CV108" i="7"/>
  <c r="CV100" i="7"/>
  <c r="CV92" i="7"/>
  <c r="CV190" i="7"/>
  <c r="CV152" i="7"/>
  <c r="CV136" i="7"/>
  <c r="CV104" i="7"/>
  <c r="AV470" i="7"/>
  <c r="AV462" i="7"/>
  <c r="AV454" i="7"/>
  <c r="AV446" i="7"/>
  <c r="AV438" i="7"/>
  <c r="AV430" i="7"/>
  <c r="AV422" i="7"/>
  <c r="AV419" i="7"/>
  <c r="AV416" i="7"/>
  <c r="AV406" i="7"/>
  <c r="AV403" i="7"/>
  <c r="AV400" i="7"/>
  <c r="AV390" i="7"/>
  <c r="AV387" i="7"/>
  <c r="AV384" i="7"/>
  <c r="AV374" i="7"/>
  <c r="AV371" i="7"/>
  <c r="AV359" i="7"/>
  <c r="AV357" i="7"/>
  <c r="AV356" i="7"/>
  <c r="AV355" i="7"/>
  <c r="AV354" i="7"/>
  <c r="AV352" i="7"/>
  <c r="AV327" i="7"/>
  <c r="AV325" i="7"/>
  <c r="AV324" i="7"/>
  <c r="AV323" i="7"/>
  <c r="AV322" i="7"/>
  <c r="AV320" i="7"/>
  <c r="AV295" i="7"/>
  <c r="AV293" i="7"/>
  <c r="AV292" i="7"/>
  <c r="AV291" i="7"/>
  <c r="AV290" i="7"/>
  <c r="AV288" i="7"/>
  <c r="AV263" i="7"/>
  <c r="AV261" i="7"/>
  <c r="AV260" i="7"/>
  <c r="AV259" i="7"/>
  <c r="AV258" i="7"/>
  <c r="AV256" i="7"/>
  <c r="AV247" i="7"/>
  <c r="AV242" i="7"/>
  <c r="AV239" i="7"/>
  <c r="AV234" i="7"/>
  <c r="AV231" i="7"/>
  <c r="AV226" i="7"/>
  <c r="AV223" i="7"/>
  <c r="AV218" i="7"/>
  <c r="AV215" i="7"/>
  <c r="AV210" i="7"/>
  <c r="AV207" i="7"/>
  <c r="AV202" i="7"/>
  <c r="AV199" i="7"/>
  <c r="AV194" i="7"/>
  <c r="AV191" i="7"/>
  <c r="AV186" i="7"/>
  <c r="AV183" i="7"/>
  <c r="AV178" i="7"/>
  <c r="AV175" i="7"/>
  <c r="CV184" i="7"/>
  <c r="CV155" i="7"/>
  <c r="CV96" i="7"/>
  <c r="AV468" i="7"/>
  <c r="AV460" i="7"/>
  <c r="AV452" i="7"/>
  <c r="AV444" i="7"/>
  <c r="AV436" i="7"/>
  <c r="AV428" i="7"/>
  <c r="AV420" i="7"/>
  <c r="AV410" i="7"/>
  <c r="AV407" i="7"/>
  <c r="AV404" i="7"/>
  <c r="AV394" i="7"/>
  <c r="AV391" i="7"/>
  <c r="AV388" i="7"/>
  <c r="AV378" i="7"/>
  <c r="AV375" i="7"/>
  <c r="AV372" i="7"/>
  <c r="AV351" i="7"/>
  <c r="AV349" i="7"/>
  <c r="AV348" i="7"/>
  <c r="AV347" i="7"/>
  <c r="AV346" i="7"/>
  <c r="AV344" i="7"/>
  <c r="AV319" i="7"/>
  <c r="AV317" i="7"/>
  <c r="AV316" i="7"/>
  <c r="AV315" i="7"/>
  <c r="AV314" i="7"/>
  <c r="AV312" i="7"/>
  <c r="CV222" i="7"/>
  <c r="CV187" i="7"/>
  <c r="CV88" i="7"/>
  <c r="AV466" i="7"/>
  <c r="AV458" i="7"/>
  <c r="AV450" i="7"/>
  <c r="AV442" i="7"/>
  <c r="AV434" i="7"/>
  <c r="AV426" i="7"/>
  <c r="AV414" i="7"/>
  <c r="AV411" i="7"/>
  <c r="AV408" i="7"/>
  <c r="AV398" i="7"/>
  <c r="AV395" i="7"/>
  <c r="AV392" i="7"/>
  <c r="AV382" i="7"/>
  <c r="AV379" i="7"/>
  <c r="AV376" i="7"/>
  <c r="AV368" i="7"/>
  <c r="AV343" i="7"/>
  <c r="AV341" i="7"/>
  <c r="AV340" i="7"/>
  <c r="AV339" i="7"/>
  <c r="AV338" i="7"/>
  <c r="AV336" i="7"/>
  <c r="AV311" i="7"/>
  <c r="AV309" i="7"/>
  <c r="AV308" i="7"/>
  <c r="AV307" i="7"/>
  <c r="AV306" i="7"/>
  <c r="AV304" i="7"/>
  <c r="AV279" i="7"/>
  <c r="AV277" i="7"/>
  <c r="AV276" i="7"/>
  <c r="AV275" i="7"/>
  <c r="AV274" i="7"/>
  <c r="AV272" i="7"/>
  <c r="AV246" i="7"/>
  <c r="AV243" i="7"/>
  <c r="AV238" i="7"/>
  <c r="AV235" i="7"/>
  <c r="AV230" i="7"/>
  <c r="AV227" i="7"/>
  <c r="AV222" i="7"/>
  <c r="AV219" i="7"/>
  <c r="AV214" i="7"/>
  <c r="AV211" i="7"/>
  <c r="AV206" i="7"/>
  <c r="AV203" i="7"/>
  <c r="AV198" i="7"/>
  <c r="AV195" i="7"/>
  <c r="AV190" i="7"/>
  <c r="AV187" i="7"/>
  <c r="AV182" i="7"/>
  <c r="AV179" i="7"/>
  <c r="AV174" i="7"/>
  <c r="AV171" i="7"/>
  <c r="AV335" i="7"/>
  <c r="AV333" i="7"/>
  <c r="AV332" i="7"/>
  <c r="AV331" i="7"/>
  <c r="AV330" i="7"/>
  <c r="AV328" i="7"/>
  <c r="AV303" i="7"/>
  <c r="AV301" i="7"/>
  <c r="AV298" i="7"/>
  <c r="AV269" i="7"/>
  <c r="AV268" i="7"/>
  <c r="AV267" i="7"/>
  <c r="AV266" i="7"/>
  <c r="AV264" i="7"/>
  <c r="AV248" i="7"/>
  <c r="AV221" i="7"/>
  <c r="AV208" i="7"/>
  <c r="AV205" i="7"/>
  <c r="AV176" i="7"/>
  <c r="AV170" i="7"/>
  <c r="AV168" i="7"/>
  <c r="AV166" i="7"/>
  <c r="AV164" i="7"/>
  <c r="AV162" i="7"/>
  <c r="AV160" i="7"/>
  <c r="AV158" i="7"/>
  <c r="AV156" i="7"/>
  <c r="AV154" i="7"/>
  <c r="AV152" i="7"/>
  <c r="AV150" i="7"/>
  <c r="AV148" i="7"/>
  <c r="AV146" i="7"/>
  <c r="AV144" i="7"/>
  <c r="AV142" i="7"/>
  <c r="AV140" i="7"/>
  <c r="AV138" i="7"/>
  <c r="AV136" i="7"/>
  <c r="AV134" i="7"/>
  <c r="AV132" i="7"/>
  <c r="AV130" i="7"/>
  <c r="AV128" i="7"/>
  <c r="AV126" i="7"/>
  <c r="AV124" i="7"/>
  <c r="AV122" i="7"/>
  <c r="CV237" i="7"/>
  <c r="CV206" i="7"/>
  <c r="CV144" i="7"/>
  <c r="AV464" i="7"/>
  <c r="AV456" i="7"/>
  <c r="AV448" i="7"/>
  <c r="AV440" i="7"/>
  <c r="AV432" i="7"/>
  <c r="AV424" i="7"/>
  <c r="AV418" i="7"/>
  <c r="AV415" i="7"/>
  <c r="AV412" i="7"/>
  <c r="AV402" i="7"/>
  <c r="AV399" i="7"/>
  <c r="AV396" i="7"/>
  <c r="AV386" i="7"/>
  <c r="AV383" i="7"/>
  <c r="AV380" i="7"/>
  <c r="AV370" i="7"/>
  <c r="AV367" i="7"/>
  <c r="AV365" i="7"/>
  <c r="AV364" i="7"/>
  <c r="AV363" i="7"/>
  <c r="AV362" i="7"/>
  <c r="AV360" i="7"/>
  <c r="AV300" i="7"/>
  <c r="AV299" i="7"/>
  <c r="AV296" i="7"/>
  <c r="AV271" i="7"/>
  <c r="AV245" i="7"/>
  <c r="AV240" i="7"/>
  <c r="AV237" i="7"/>
  <c r="AV232" i="7"/>
  <c r="AV229" i="7"/>
  <c r="AV224" i="7"/>
  <c r="AV216" i="7"/>
  <c r="AV213" i="7"/>
  <c r="AV200" i="7"/>
  <c r="AV197" i="7"/>
  <c r="AV192" i="7"/>
  <c r="AV189" i="7"/>
  <c r="AV184" i="7"/>
  <c r="AV181" i="7"/>
  <c r="AV173" i="7"/>
  <c r="AV280" i="7"/>
  <c r="AV287" i="7"/>
  <c r="AV255" i="7"/>
  <c r="AV284" i="7"/>
  <c r="AV283" i="7"/>
  <c r="AV252" i="7"/>
  <c r="AV251" i="7"/>
  <c r="AV244" i="7"/>
  <c r="AV236" i="7"/>
  <c r="AV228" i="7"/>
  <c r="AV220" i="7"/>
  <c r="AV212" i="7"/>
  <c r="AV204" i="7"/>
  <c r="AV196" i="7"/>
  <c r="AV188" i="7"/>
  <c r="AV180" i="7"/>
  <c r="AV172" i="7"/>
  <c r="AV165" i="7"/>
  <c r="AV157" i="7"/>
  <c r="AV149" i="7"/>
  <c r="AV141" i="7"/>
  <c r="AV133" i="7"/>
  <c r="AV125" i="7"/>
  <c r="AV119" i="7"/>
  <c r="AV115" i="7"/>
  <c r="AV111" i="7"/>
  <c r="AV107" i="7"/>
  <c r="AV103" i="7"/>
  <c r="AV99" i="7"/>
  <c r="AV95" i="7"/>
  <c r="AV91" i="7"/>
  <c r="AV87" i="7"/>
  <c r="AV83" i="7"/>
  <c r="AV79" i="7"/>
  <c r="AV75" i="7"/>
  <c r="AV71" i="7"/>
  <c r="AV67" i="7"/>
  <c r="AV63" i="7"/>
  <c r="AV59" i="7"/>
  <c r="AV55" i="7"/>
  <c r="AV51" i="7"/>
  <c r="AV47" i="7"/>
  <c r="AV43" i="7"/>
  <c r="AV39" i="7"/>
  <c r="AV35" i="7"/>
  <c r="AV31" i="7"/>
  <c r="AV27" i="7"/>
  <c r="AV23" i="7"/>
  <c r="AV19" i="7"/>
  <c r="AV15" i="7"/>
  <c r="AV11" i="7"/>
  <c r="AV163" i="7"/>
  <c r="AV155" i="7"/>
  <c r="AV147" i="7"/>
  <c r="AV139" i="7"/>
  <c r="AV131" i="7"/>
  <c r="AV123" i="7"/>
  <c r="AV118" i="7"/>
  <c r="DL469" i="7"/>
  <c r="DL467" i="7"/>
  <c r="DL465" i="7"/>
  <c r="DL468" i="7"/>
  <c r="DL466" i="7"/>
  <c r="DL464" i="7"/>
  <c r="DL462" i="7"/>
  <c r="DL470" i="7"/>
  <c r="DL463" i="7"/>
  <c r="DL460" i="7"/>
  <c r="DL455" i="7"/>
  <c r="DL461" i="7"/>
  <c r="DL452" i="7"/>
  <c r="DL449" i="7"/>
  <c r="DL444" i="7"/>
  <c r="DL441" i="7"/>
  <c r="DL458" i="7"/>
  <c r="DL442" i="7"/>
  <c r="DL459" i="7"/>
  <c r="DL450" i="7"/>
  <c r="DL448" i="7"/>
  <c r="DL447" i="7"/>
  <c r="DL446" i="7"/>
  <c r="DL445" i="7"/>
  <c r="DL443" i="7"/>
  <c r="DL436" i="7"/>
  <c r="DL433" i="7"/>
  <c r="DL429" i="7"/>
  <c r="DL427" i="7"/>
  <c r="DL425" i="7"/>
  <c r="DL423" i="7"/>
  <c r="DL421" i="7"/>
  <c r="DL419" i="7"/>
  <c r="DL417" i="7"/>
  <c r="DL456" i="7"/>
  <c r="DL454" i="7"/>
  <c r="DL439" i="7"/>
  <c r="DL438" i="7"/>
  <c r="DL437" i="7"/>
  <c r="DL435" i="7"/>
  <c r="DL424" i="7"/>
  <c r="DL431" i="7"/>
  <c r="DL428" i="7"/>
  <c r="DL426" i="7"/>
  <c r="DL451" i="7"/>
  <c r="DL434" i="7"/>
  <c r="DL432" i="7"/>
  <c r="DL412" i="7"/>
  <c r="DL409" i="7"/>
  <c r="DL404" i="7"/>
  <c r="DL453" i="7"/>
  <c r="DL418" i="7"/>
  <c r="DL416" i="7"/>
  <c r="DL415" i="7"/>
  <c r="DL414" i="7"/>
  <c r="DL413" i="7"/>
  <c r="DL411" i="7"/>
  <c r="DL402" i="7"/>
  <c r="DL396" i="7"/>
  <c r="DL394" i="7"/>
  <c r="DL392" i="7"/>
  <c r="DL390" i="7"/>
  <c r="DL388" i="7"/>
  <c r="DL386" i="7"/>
  <c r="DL384" i="7"/>
  <c r="DL382" i="7"/>
  <c r="DL380" i="7"/>
  <c r="DL378" i="7"/>
  <c r="DL376" i="7"/>
  <c r="DL374" i="7"/>
  <c r="DL372" i="7"/>
  <c r="DL370" i="7"/>
  <c r="DL368" i="7"/>
  <c r="DL366" i="7"/>
  <c r="DL364" i="7"/>
  <c r="DL362" i="7"/>
  <c r="DL430" i="7"/>
  <c r="DL420" i="7"/>
  <c r="DL410" i="7"/>
  <c r="DL408" i="7"/>
  <c r="DL407" i="7"/>
  <c r="DL406" i="7"/>
  <c r="DL405" i="7"/>
  <c r="DL399" i="7"/>
  <c r="DL395" i="7"/>
  <c r="DL391" i="7"/>
  <c r="DL387" i="7"/>
  <c r="DL383" i="7"/>
  <c r="DL379" i="7"/>
  <c r="DL371" i="7"/>
  <c r="DL440" i="7"/>
  <c r="DL422" i="7"/>
  <c r="DL401" i="7"/>
  <c r="DL398" i="7"/>
  <c r="DL397" i="7"/>
  <c r="DL393" i="7"/>
  <c r="DL389" i="7"/>
  <c r="DL385" i="7"/>
  <c r="DL381" i="7"/>
  <c r="DL375" i="7"/>
  <c r="DL367" i="7"/>
  <c r="DL360" i="7"/>
  <c r="DL358" i="7"/>
  <c r="DL356" i="7"/>
  <c r="DL354" i="7"/>
  <c r="DL352" i="7"/>
  <c r="DL350" i="7"/>
  <c r="DL348" i="7"/>
  <c r="DL346" i="7"/>
  <c r="DL344" i="7"/>
  <c r="DL342" i="7"/>
  <c r="DL340" i="7"/>
  <c r="DL338" i="7"/>
  <c r="DL336" i="7"/>
  <c r="DL334" i="7"/>
  <c r="DL332" i="7"/>
  <c r="DL330" i="7"/>
  <c r="DL328" i="7"/>
  <c r="DL326" i="7"/>
  <c r="DL324" i="7"/>
  <c r="DL322" i="7"/>
  <c r="DL320" i="7"/>
  <c r="DL318" i="7"/>
  <c r="DL316" i="7"/>
  <c r="DL314" i="7"/>
  <c r="DL312" i="7"/>
  <c r="DL310" i="7"/>
  <c r="DL308" i="7"/>
  <c r="DL306" i="7"/>
  <c r="DL304" i="7"/>
  <c r="DL302" i="7"/>
  <c r="DL377" i="7"/>
  <c r="DL403" i="7"/>
  <c r="DL357" i="7"/>
  <c r="DL349" i="7"/>
  <c r="DL341" i="7"/>
  <c r="DL333" i="7"/>
  <c r="DL325" i="7"/>
  <c r="DL317" i="7"/>
  <c r="DL309" i="7"/>
  <c r="DL363" i="7"/>
  <c r="DL355" i="7"/>
  <c r="DL353" i="7"/>
  <c r="DL351" i="7"/>
  <c r="DL323" i="7"/>
  <c r="DL321" i="7"/>
  <c r="DL319" i="7"/>
  <c r="DL301" i="7"/>
  <c r="DL299" i="7"/>
  <c r="DL297" i="7"/>
  <c r="DL295" i="7"/>
  <c r="DL293" i="7"/>
  <c r="DL291" i="7"/>
  <c r="DL289" i="7"/>
  <c r="DL287" i="7"/>
  <c r="DL285" i="7"/>
  <c r="DL283" i="7"/>
  <c r="DL281" i="7"/>
  <c r="DL279" i="7"/>
  <c r="DL277" i="7"/>
  <c r="DL275" i="7"/>
  <c r="DL273" i="7"/>
  <c r="DL271" i="7"/>
  <c r="DL269" i="7"/>
  <c r="DL267" i="7"/>
  <c r="DL265" i="7"/>
  <c r="DL365" i="7"/>
  <c r="DL339" i="7"/>
  <c r="DL337" i="7"/>
  <c r="DL335" i="7"/>
  <c r="DL307" i="7"/>
  <c r="DL305" i="7"/>
  <c r="DL300" i="7"/>
  <c r="DL298" i="7"/>
  <c r="DL296" i="7"/>
  <c r="DL294" i="7"/>
  <c r="DL292" i="7"/>
  <c r="DL290" i="7"/>
  <c r="DL288" i="7"/>
  <c r="DL286" i="7"/>
  <c r="DL284" i="7"/>
  <c r="DL282" i="7"/>
  <c r="DL280" i="7"/>
  <c r="DL278" i="7"/>
  <c r="DL276" i="7"/>
  <c r="DL274" i="7"/>
  <c r="DL272" i="7"/>
  <c r="DL270" i="7"/>
  <c r="DL268" i="7"/>
  <c r="DL266" i="7"/>
  <c r="DL264" i="7"/>
  <c r="DL262" i="7"/>
  <c r="DL260" i="7"/>
  <c r="DL246" i="7"/>
  <c r="DL244" i="7"/>
  <c r="DL242" i="7"/>
  <c r="DL240" i="7"/>
  <c r="DL238" i="7"/>
  <c r="DL236" i="7"/>
  <c r="DL457" i="7"/>
  <c r="DL373" i="7"/>
  <c r="DL369" i="7"/>
  <c r="DL347" i="7"/>
  <c r="DL345" i="7"/>
  <c r="DL343" i="7"/>
  <c r="DL263" i="7"/>
  <c r="DL247" i="7"/>
  <c r="DL239" i="7"/>
  <c r="DL315" i="7"/>
  <c r="DL313" i="7"/>
  <c r="DL311" i="7"/>
  <c r="DL243" i="7"/>
  <c r="DL329" i="7"/>
  <c r="DL233" i="7"/>
  <c r="DL229" i="7"/>
  <c r="DL225" i="7"/>
  <c r="DL221" i="7"/>
  <c r="DL217" i="7"/>
  <c r="DL213" i="7"/>
  <c r="DL209" i="7"/>
  <c r="DL205" i="7"/>
  <c r="DL201" i="7"/>
  <c r="DL197" i="7"/>
  <c r="DL193" i="7"/>
  <c r="DL189" i="7"/>
  <c r="DL186" i="7"/>
  <c r="DL181" i="7"/>
  <c r="DL178" i="7"/>
  <c r="DL173" i="7"/>
  <c r="DL170" i="7"/>
  <c r="DL165" i="7"/>
  <c r="DL162" i="7"/>
  <c r="DL157" i="7"/>
  <c r="DL154" i="7"/>
  <c r="DL149" i="7"/>
  <c r="DL146" i="7"/>
  <c r="DL331" i="7"/>
  <c r="DL327" i="7"/>
  <c r="DL241" i="7"/>
  <c r="DL235" i="7"/>
  <c r="DL231" i="7"/>
  <c r="DL227" i="7"/>
  <c r="DL223" i="7"/>
  <c r="DL219" i="7"/>
  <c r="DL215" i="7"/>
  <c r="DL211" i="7"/>
  <c r="DL207" i="7"/>
  <c r="DL203" i="7"/>
  <c r="DL199" i="7"/>
  <c r="DL195" i="7"/>
  <c r="DL191" i="7"/>
  <c r="DL185" i="7"/>
  <c r="DL182" i="7"/>
  <c r="DL177" i="7"/>
  <c r="DL174" i="7"/>
  <c r="DL169" i="7"/>
  <c r="DL166" i="7"/>
  <c r="DL161" i="7"/>
  <c r="DL158" i="7"/>
  <c r="DL153" i="7"/>
  <c r="DL150" i="7"/>
  <c r="DL145" i="7"/>
  <c r="DL359" i="7"/>
  <c r="DL237" i="7"/>
  <c r="DL228" i="7"/>
  <c r="DL220" i="7"/>
  <c r="DL212" i="7"/>
  <c r="DL204" i="7"/>
  <c r="DL196" i="7"/>
  <c r="DL183" i="7"/>
  <c r="DL180" i="7"/>
  <c r="DL167" i="7"/>
  <c r="DL164" i="7"/>
  <c r="DL151" i="7"/>
  <c r="DL148" i="7"/>
  <c r="DL143" i="7"/>
  <c r="DL139" i="7"/>
  <c r="DL135" i="7"/>
  <c r="DL131" i="7"/>
  <c r="DL127" i="7"/>
  <c r="DL123" i="7"/>
  <c r="DL119" i="7"/>
  <c r="DL115" i="7"/>
  <c r="DL111" i="7"/>
  <c r="DL87" i="7"/>
  <c r="DL83" i="7"/>
  <c r="DL25" i="7"/>
  <c r="DL22" i="7"/>
  <c r="DL232" i="7"/>
  <c r="DL224" i="7"/>
  <c r="DL216" i="7"/>
  <c r="DL208" i="7"/>
  <c r="DL200" i="7"/>
  <c r="DL192" i="7"/>
  <c r="DL188" i="7"/>
  <c r="DL175" i="7"/>
  <c r="DL172" i="7"/>
  <c r="DL159" i="7"/>
  <c r="DL156" i="7"/>
  <c r="DL141" i="7"/>
  <c r="DL137" i="7"/>
  <c r="DL133" i="7"/>
  <c r="DL129" i="7"/>
  <c r="DL125" i="7"/>
  <c r="DL121" i="7"/>
  <c r="DL117" i="7"/>
  <c r="DL113" i="7"/>
  <c r="DL109" i="7"/>
  <c r="DL400" i="7"/>
  <c r="DL361" i="7"/>
  <c r="DL234" i="7"/>
  <c r="DL218" i="7"/>
  <c r="DL202" i="7"/>
  <c r="DL171" i="7"/>
  <c r="DL168" i="7"/>
  <c r="DL138" i="7"/>
  <c r="DL130" i="7"/>
  <c r="DL122" i="7"/>
  <c r="DL114" i="7"/>
  <c r="DL82" i="7"/>
  <c r="DL24" i="7"/>
  <c r="BL467" i="7"/>
  <c r="BL463" i="7"/>
  <c r="BL459" i="7"/>
  <c r="BL455" i="7"/>
  <c r="BL451" i="7"/>
  <c r="BL447" i="7"/>
  <c r="BL443" i="7"/>
  <c r="BL439" i="7"/>
  <c r="BL435" i="7"/>
  <c r="BL431" i="7"/>
  <c r="BL427" i="7"/>
  <c r="BL423" i="7"/>
  <c r="DL245" i="7"/>
  <c r="DL226" i="7"/>
  <c r="DL210" i="7"/>
  <c r="DL194" i="7"/>
  <c r="DL187" i="7"/>
  <c r="DL184" i="7"/>
  <c r="DL155" i="7"/>
  <c r="DL152" i="7"/>
  <c r="DL142" i="7"/>
  <c r="DL134" i="7"/>
  <c r="DL126" i="7"/>
  <c r="DL118" i="7"/>
  <c r="DL110" i="7"/>
  <c r="DL86" i="7"/>
  <c r="BL469" i="7"/>
  <c r="BL465" i="7"/>
  <c r="BL461" i="7"/>
  <c r="BL457" i="7"/>
  <c r="BL453" i="7"/>
  <c r="BL449" i="7"/>
  <c r="BL445" i="7"/>
  <c r="BL441" i="7"/>
  <c r="BL437" i="7"/>
  <c r="BL433" i="7"/>
  <c r="BL429" i="7"/>
  <c r="BL425" i="7"/>
  <c r="BL421" i="7"/>
  <c r="BL417" i="7"/>
  <c r="BL413" i="7"/>
  <c r="BL409" i="7"/>
  <c r="BL405" i="7"/>
  <c r="BL401" i="7"/>
  <c r="BL397" i="7"/>
  <c r="BL393" i="7"/>
  <c r="BL389" i="7"/>
  <c r="BL385" i="7"/>
  <c r="BL381" i="7"/>
  <c r="BL377" i="7"/>
  <c r="BL373" i="7"/>
  <c r="BL369" i="7"/>
  <c r="BL366" i="7"/>
  <c r="BL361" i="7"/>
  <c r="BL358" i="7"/>
  <c r="BL353" i="7"/>
  <c r="BL350" i="7"/>
  <c r="BL345" i="7"/>
  <c r="BL342" i="7"/>
  <c r="BL337" i="7"/>
  <c r="BL334" i="7"/>
  <c r="BL329" i="7"/>
  <c r="BL326" i="7"/>
  <c r="BL321" i="7"/>
  <c r="BL318" i="7"/>
  <c r="BL313" i="7"/>
  <c r="BL310" i="7"/>
  <c r="BL305" i="7"/>
  <c r="BL302" i="7"/>
  <c r="BL297" i="7"/>
  <c r="BL294" i="7"/>
  <c r="BL289" i="7"/>
  <c r="BL286" i="7"/>
  <c r="BL281" i="7"/>
  <c r="BL278" i="7"/>
  <c r="BL273" i="7"/>
  <c r="BL270" i="7"/>
  <c r="BL265" i="7"/>
  <c r="BL262" i="7"/>
  <c r="BL257" i="7"/>
  <c r="BL254" i="7"/>
  <c r="DL303" i="7"/>
  <c r="DL261" i="7"/>
  <c r="DL222" i="7"/>
  <c r="DL206" i="7"/>
  <c r="DL190" i="7"/>
  <c r="DL163" i="7"/>
  <c r="DL160" i="7"/>
  <c r="DL140" i="7"/>
  <c r="DL132" i="7"/>
  <c r="DL124" i="7"/>
  <c r="DL116" i="7"/>
  <c r="DL108" i="7"/>
  <c r="DL84" i="7"/>
  <c r="DL23" i="7"/>
  <c r="DL179" i="7"/>
  <c r="DL128" i="7"/>
  <c r="BL470" i="7"/>
  <c r="BL462" i="7"/>
  <c r="BL454" i="7"/>
  <c r="BL446" i="7"/>
  <c r="BL438" i="7"/>
  <c r="BL430" i="7"/>
  <c r="BL414" i="7"/>
  <c r="BL411" i="7"/>
  <c r="BL408" i="7"/>
  <c r="BL398" i="7"/>
  <c r="BL395" i="7"/>
  <c r="BL392" i="7"/>
  <c r="BL382" i="7"/>
  <c r="BL379" i="7"/>
  <c r="BL376" i="7"/>
  <c r="BL351" i="7"/>
  <c r="BL349" i="7"/>
  <c r="BL348" i="7"/>
  <c r="BL347" i="7"/>
  <c r="BL346" i="7"/>
  <c r="BL344" i="7"/>
  <c r="BL319" i="7"/>
  <c r="BL317" i="7"/>
  <c r="BL316" i="7"/>
  <c r="BL315" i="7"/>
  <c r="BL314" i="7"/>
  <c r="BL312" i="7"/>
  <c r="BL287" i="7"/>
  <c r="BL285" i="7"/>
  <c r="BL284" i="7"/>
  <c r="BL283" i="7"/>
  <c r="BL282" i="7"/>
  <c r="BL280" i="7"/>
  <c r="BL255" i="7"/>
  <c r="BL253" i="7"/>
  <c r="BL252" i="7"/>
  <c r="BL251" i="7"/>
  <c r="BL250" i="7"/>
  <c r="BL247" i="7"/>
  <c r="BL242" i="7"/>
  <c r="BL239" i="7"/>
  <c r="BL234" i="7"/>
  <c r="BL231" i="7"/>
  <c r="BL226" i="7"/>
  <c r="BL223" i="7"/>
  <c r="BL218" i="7"/>
  <c r="BL215" i="7"/>
  <c r="BL210" i="7"/>
  <c r="BL207" i="7"/>
  <c r="BL202" i="7"/>
  <c r="BL199" i="7"/>
  <c r="BL194" i="7"/>
  <c r="BL191" i="7"/>
  <c r="BL186" i="7"/>
  <c r="BL183" i="7"/>
  <c r="BL178" i="7"/>
  <c r="BL175" i="7"/>
  <c r="BL170" i="7"/>
  <c r="DL230" i="7"/>
  <c r="DL120" i="7"/>
  <c r="BL468" i="7"/>
  <c r="BL460" i="7"/>
  <c r="BL452" i="7"/>
  <c r="BL444" i="7"/>
  <c r="BL436" i="7"/>
  <c r="BL428" i="7"/>
  <c r="BL418" i="7"/>
  <c r="BL415" i="7"/>
  <c r="BL412" i="7"/>
  <c r="BL402" i="7"/>
  <c r="BL399" i="7"/>
  <c r="BL396" i="7"/>
  <c r="BL386" i="7"/>
  <c r="BL383" i="7"/>
  <c r="BL380" i="7"/>
  <c r="BL370" i="7"/>
  <c r="BL368" i="7"/>
  <c r="BL343" i="7"/>
  <c r="BL341" i="7"/>
  <c r="BL340" i="7"/>
  <c r="BL339" i="7"/>
  <c r="BL338" i="7"/>
  <c r="BL336" i="7"/>
  <c r="BL311" i="7"/>
  <c r="BL309" i="7"/>
  <c r="BL308" i="7"/>
  <c r="BL307" i="7"/>
  <c r="BL306" i="7"/>
  <c r="BL304" i="7"/>
  <c r="DL214" i="7"/>
  <c r="DL144" i="7"/>
  <c r="DL112" i="7"/>
  <c r="BL466" i="7"/>
  <c r="BL458" i="7"/>
  <c r="BL450" i="7"/>
  <c r="BL442" i="7"/>
  <c r="BL434" i="7"/>
  <c r="BL426" i="7"/>
  <c r="BL422" i="7"/>
  <c r="BL419" i="7"/>
  <c r="BL416" i="7"/>
  <c r="BL406" i="7"/>
  <c r="BL403" i="7"/>
  <c r="BL400" i="7"/>
  <c r="BL390" i="7"/>
  <c r="BL387" i="7"/>
  <c r="BL384" i="7"/>
  <c r="BL374" i="7"/>
  <c r="BL371" i="7"/>
  <c r="BL367" i="7"/>
  <c r="BL365" i="7"/>
  <c r="BL364" i="7"/>
  <c r="BL363" i="7"/>
  <c r="BL362" i="7"/>
  <c r="BL360" i="7"/>
  <c r="BL335" i="7"/>
  <c r="BL333" i="7"/>
  <c r="BL332" i="7"/>
  <c r="BL331" i="7"/>
  <c r="BL330" i="7"/>
  <c r="BL328" i="7"/>
  <c r="BL303" i="7"/>
  <c r="BL301" i="7"/>
  <c r="BL300" i="7"/>
  <c r="BL299" i="7"/>
  <c r="BL298" i="7"/>
  <c r="BL296" i="7"/>
  <c r="BL271" i="7"/>
  <c r="BL269" i="7"/>
  <c r="BL268" i="7"/>
  <c r="BL267" i="7"/>
  <c r="BL266" i="7"/>
  <c r="BL264" i="7"/>
  <c r="BL246" i="7"/>
  <c r="BL243" i="7"/>
  <c r="BL238" i="7"/>
  <c r="BL235" i="7"/>
  <c r="BL230" i="7"/>
  <c r="BL227" i="7"/>
  <c r="BL222" i="7"/>
  <c r="BL219" i="7"/>
  <c r="BL214" i="7"/>
  <c r="BL211" i="7"/>
  <c r="BL206" i="7"/>
  <c r="BL203" i="7"/>
  <c r="BL198" i="7"/>
  <c r="BL195" i="7"/>
  <c r="BL190" i="7"/>
  <c r="BL187" i="7"/>
  <c r="BL182" i="7"/>
  <c r="BL179" i="7"/>
  <c r="BL174" i="7"/>
  <c r="BL171" i="7"/>
  <c r="BL356" i="7"/>
  <c r="BL354" i="7"/>
  <c r="BL352" i="7"/>
  <c r="BL327" i="7"/>
  <c r="BL325" i="7"/>
  <c r="BL324" i="7"/>
  <c r="BL323" i="7"/>
  <c r="BL320" i="7"/>
  <c r="BL293" i="7"/>
  <c r="BL292" i="7"/>
  <c r="BL290" i="7"/>
  <c r="BL288" i="7"/>
  <c r="BL263" i="7"/>
  <c r="BL261" i="7"/>
  <c r="BL258" i="7"/>
  <c r="BL256" i="7"/>
  <c r="BL245" i="7"/>
  <c r="BL240" i="7"/>
  <c r="BL237" i="7"/>
  <c r="BL232" i="7"/>
  <c r="BL229" i="7"/>
  <c r="BL224" i="7"/>
  <c r="BL216" i="7"/>
  <c r="BL213" i="7"/>
  <c r="BL208" i="7"/>
  <c r="BL200" i="7"/>
  <c r="BL197" i="7"/>
  <c r="BL192" i="7"/>
  <c r="BL189" i="7"/>
  <c r="BL184" i="7"/>
  <c r="BL181" i="7"/>
  <c r="BL173" i="7"/>
  <c r="BL168" i="7"/>
  <c r="BL166" i="7"/>
  <c r="BL164" i="7"/>
  <c r="BL162" i="7"/>
  <c r="BL160" i="7"/>
  <c r="BL158" i="7"/>
  <c r="BL156" i="7"/>
  <c r="BL154" i="7"/>
  <c r="BL152" i="7"/>
  <c r="BL150" i="7"/>
  <c r="BL148" i="7"/>
  <c r="BL146" i="7"/>
  <c r="BL144" i="7"/>
  <c r="BL142" i="7"/>
  <c r="BL140" i="7"/>
  <c r="BL138" i="7"/>
  <c r="BL136" i="7"/>
  <c r="BL134" i="7"/>
  <c r="BL132" i="7"/>
  <c r="BL130" i="7"/>
  <c r="BL128" i="7"/>
  <c r="BL126" i="7"/>
  <c r="BL124" i="7"/>
  <c r="BL122" i="7"/>
  <c r="DL198" i="7"/>
  <c r="DL176" i="7"/>
  <c r="DL147" i="7"/>
  <c r="DL136" i="7"/>
  <c r="BL464" i="7"/>
  <c r="BL456" i="7"/>
  <c r="BL448" i="7"/>
  <c r="BL440" i="7"/>
  <c r="BL432" i="7"/>
  <c r="BL424" i="7"/>
  <c r="BL420" i="7"/>
  <c r="BL410" i="7"/>
  <c r="BL407" i="7"/>
  <c r="BL404" i="7"/>
  <c r="BL394" i="7"/>
  <c r="BL391" i="7"/>
  <c r="BL388" i="7"/>
  <c r="BL378" i="7"/>
  <c r="BL375" i="7"/>
  <c r="BL372" i="7"/>
  <c r="BL359" i="7"/>
  <c r="BL357" i="7"/>
  <c r="BL355" i="7"/>
  <c r="BL322" i="7"/>
  <c r="BL295" i="7"/>
  <c r="BL291" i="7"/>
  <c r="BL260" i="7"/>
  <c r="BL259" i="7"/>
  <c r="BL248" i="7"/>
  <c r="BL221" i="7"/>
  <c r="BL205" i="7"/>
  <c r="BL176" i="7"/>
  <c r="BL272" i="7"/>
  <c r="BL279" i="7"/>
  <c r="BL276" i="7"/>
  <c r="BL275" i="7"/>
  <c r="BL244" i="7"/>
  <c r="BL236" i="7"/>
  <c r="BL228" i="7"/>
  <c r="BL220" i="7"/>
  <c r="BL212" i="7"/>
  <c r="BL204" i="7"/>
  <c r="BL196" i="7"/>
  <c r="BL188" i="7"/>
  <c r="BL180" i="7"/>
  <c r="BL172" i="7"/>
  <c r="BL165" i="7"/>
  <c r="BL157" i="7"/>
  <c r="BL149" i="7"/>
  <c r="BL141" i="7"/>
  <c r="BL133" i="7"/>
  <c r="BL125" i="7"/>
  <c r="BL119" i="7"/>
  <c r="BL115" i="7"/>
  <c r="BL111" i="7"/>
  <c r="BL107" i="7"/>
  <c r="BL103" i="7"/>
  <c r="BL99" i="7"/>
  <c r="BL95" i="7"/>
  <c r="BL91" i="7"/>
  <c r="BL87" i="7"/>
  <c r="BL83" i="7"/>
  <c r="BL79" i="7"/>
  <c r="BL75" i="7"/>
  <c r="BL71" i="7"/>
  <c r="BL67" i="7"/>
  <c r="BL63" i="7"/>
  <c r="BL59" i="7"/>
  <c r="BL55" i="7"/>
  <c r="BL51" i="7"/>
  <c r="BL47" i="7"/>
  <c r="BL43" i="7"/>
  <c r="BL39" i="7"/>
  <c r="BL35" i="7"/>
  <c r="BL31" i="7"/>
  <c r="BL27" i="7"/>
  <c r="BL23" i="7"/>
  <c r="BL19" i="7"/>
  <c r="BL15" i="7"/>
  <c r="BL11" i="7"/>
  <c r="BL163" i="7"/>
  <c r="BL155" i="7"/>
  <c r="BL147" i="7"/>
  <c r="BL139" i="7"/>
  <c r="BL131" i="7"/>
  <c r="BL123" i="7"/>
  <c r="BL118" i="7"/>
  <c r="BD13" i="7"/>
  <c r="X16" i="7"/>
  <c r="AR16" i="7"/>
  <c r="BD16" i="7"/>
  <c r="AV17" i="7"/>
  <c r="AN18" i="7"/>
  <c r="AZ18" i="7"/>
  <c r="AJ20" i="7"/>
  <c r="AV20" i="7"/>
  <c r="BH27" i="7"/>
  <c r="T28" i="7"/>
  <c r="AF28" i="7"/>
  <c r="BD29" i="7"/>
  <c r="AV33" i="7"/>
  <c r="AF38" i="7"/>
  <c r="AR38" i="7"/>
  <c r="BL41" i="7"/>
  <c r="X42" i="7"/>
  <c r="AJ42" i="7"/>
  <c r="BD45" i="7"/>
  <c r="X48" i="7"/>
  <c r="AR48" i="7"/>
  <c r="BD48" i="7"/>
  <c r="AV49" i="7"/>
  <c r="AJ52" i="7"/>
  <c r="AV52" i="7"/>
  <c r="BH59" i="7"/>
  <c r="T60" i="7"/>
  <c r="AF60" i="7"/>
  <c r="BD61" i="7"/>
  <c r="X64" i="7"/>
  <c r="AR67" i="7"/>
  <c r="BP68" i="7"/>
  <c r="AN69" i="7"/>
  <c r="BL70" i="7"/>
  <c r="AJ71" i="7"/>
  <c r="BP71" i="7"/>
  <c r="AB72" i="7"/>
  <c r="AN72" i="7"/>
  <c r="BH72" i="7"/>
  <c r="AF73" i="7"/>
  <c r="BL73" i="7"/>
  <c r="X74" i="7"/>
  <c r="AJ74" i="7"/>
  <c r="BD74" i="7"/>
  <c r="BP74" i="7"/>
  <c r="AB75" i="7"/>
  <c r="BH75" i="7"/>
  <c r="T76" i="7"/>
  <c r="AF76" i="7"/>
  <c r="AZ76" i="7"/>
  <c r="BL76" i="7"/>
  <c r="X77" i="7"/>
  <c r="BD77" i="7"/>
  <c r="AB78" i="7"/>
  <c r="AV78" i="7"/>
  <c r="BH78" i="7"/>
  <c r="T79" i="7"/>
  <c r="AZ79" i="7"/>
  <c r="X80" i="7"/>
  <c r="AR80" i="7"/>
  <c r="BD80" i="7"/>
  <c r="AV81" i="7"/>
  <c r="T82" i="7"/>
  <c r="AN82" i="7"/>
  <c r="AZ82" i="7"/>
  <c r="AR83" i="7"/>
  <c r="AJ84" i="7"/>
  <c r="AV84" i="7"/>
  <c r="BP84" i="7"/>
  <c r="AN85" i="7"/>
  <c r="AF86" i="7"/>
  <c r="AR86" i="7"/>
  <c r="BL86" i="7"/>
  <c r="AJ87" i="7"/>
  <c r="BP87" i="7"/>
  <c r="AB88" i="7"/>
  <c r="AN88" i="7"/>
  <c r="BH88" i="7"/>
  <c r="AF89" i="7"/>
  <c r="BL89" i="7"/>
  <c r="X90" i="7"/>
  <c r="AJ90" i="7"/>
  <c r="BD90" i="7"/>
  <c r="BP90" i="7"/>
  <c r="AB91" i="7"/>
  <c r="BH91" i="7"/>
  <c r="T92" i="7"/>
  <c r="AF92" i="7"/>
  <c r="AZ92" i="7"/>
  <c r="BL92" i="7"/>
  <c r="X93" i="7"/>
  <c r="BD93" i="7"/>
  <c r="AB94" i="7"/>
  <c r="AV94" i="7"/>
  <c r="BH94" i="7"/>
  <c r="T95" i="7"/>
  <c r="AZ95" i="7"/>
  <c r="X96" i="7"/>
  <c r="AR96" i="7"/>
  <c r="BD96" i="7"/>
  <c r="AV97" i="7"/>
  <c r="T98" i="7"/>
  <c r="AN98" i="7"/>
  <c r="AZ98" i="7"/>
  <c r="AR99" i="7"/>
  <c r="AJ100" i="7"/>
  <c r="AV100" i="7"/>
  <c r="BP100" i="7"/>
  <c r="AN101" i="7"/>
  <c r="AF102" i="7"/>
  <c r="AR102" i="7"/>
  <c r="BL102" i="7"/>
  <c r="AJ103" i="7"/>
  <c r="BP103" i="7"/>
  <c r="AB104" i="7"/>
  <c r="AN104" i="7"/>
  <c r="BH104" i="7"/>
  <c r="AF105" i="7"/>
  <c r="BL105" i="7"/>
  <c r="X106" i="7"/>
  <c r="AJ106" i="7"/>
  <c r="BD106" i="7"/>
  <c r="BP106" i="7"/>
  <c r="AB107" i="7"/>
  <c r="BH107" i="7"/>
  <c r="T108" i="7"/>
  <c r="AF108" i="7"/>
  <c r="AZ108" i="7"/>
  <c r="BL108" i="7"/>
  <c r="X109" i="7"/>
  <c r="BD109" i="7"/>
  <c r="AB110" i="7"/>
  <c r="AV110" i="7"/>
  <c r="BH110" i="7"/>
  <c r="T111" i="7"/>
  <c r="AZ111" i="7"/>
  <c r="X112" i="7"/>
  <c r="AR112" i="7"/>
  <c r="BD112" i="7"/>
  <c r="AV113" i="7"/>
  <c r="T114" i="7"/>
  <c r="AN114" i="7"/>
  <c r="AZ114" i="7"/>
  <c r="AR115" i="7"/>
  <c r="AJ116" i="7"/>
  <c r="AV116" i="7"/>
  <c r="BP116" i="7"/>
  <c r="AB118" i="7"/>
  <c r="AR118" i="7"/>
  <c r="BH118" i="7"/>
  <c r="X120" i="7"/>
  <c r="AN120" i="7"/>
  <c r="BD120" i="7"/>
  <c r="AN123" i="7"/>
  <c r="AJ125" i="7"/>
  <c r="BP125" i="7"/>
  <c r="AF127" i="7"/>
  <c r="BL127" i="7"/>
  <c r="AB129" i="7"/>
  <c r="BH129" i="7"/>
  <c r="X131" i="7"/>
  <c r="BD131" i="7"/>
  <c r="T133" i="7"/>
  <c r="AZ133" i="7"/>
  <c r="AV135" i="7"/>
  <c r="AR137" i="7"/>
  <c r="AN139" i="7"/>
  <c r="AJ141" i="7"/>
  <c r="BP141" i="7"/>
  <c r="AF143" i="7"/>
  <c r="BL143" i="7"/>
  <c r="AB145" i="7"/>
  <c r="BH145" i="7"/>
  <c r="X147" i="7"/>
  <c r="BD147" i="7"/>
  <c r="T149" i="7"/>
  <c r="AZ149" i="7"/>
  <c r="AV151" i="7"/>
  <c r="AR153" i="7"/>
  <c r="AN155" i="7"/>
  <c r="AJ157" i="7"/>
  <c r="BP157" i="7"/>
  <c r="AF159" i="7"/>
  <c r="BL159" i="7"/>
  <c r="AB161" i="7"/>
  <c r="BH161" i="7"/>
  <c r="X163" i="7"/>
  <c r="BD163" i="7"/>
  <c r="T165" i="7"/>
  <c r="AZ165" i="7"/>
  <c r="AV167" i="7"/>
  <c r="AR169" i="7"/>
  <c r="AB171" i="7"/>
  <c r="BD173" i="7"/>
  <c r="T175" i="7"/>
  <c r="AV177" i="7"/>
  <c r="Z180" i="7"/>
  <c r="AN181" i="7"/>
  <c r="BP183" i="7"/>
  <c r="AF185" i="7"/>
  <c r="AT186" i="7"/>
  <c r="BH187" i="7"/>
  <c r="X189" i="7"/>
  <c r="AL190" i="7"/>
  <c r="AZ191" i="7"/>
  <c r="BN192" i="7"/>
  <c r="AD194" i="7"/>
  <c r="AR195" i="7"/>
  <c r="BF196" i="7"/>
  <c r="V198" i="7"/>
  <c r="AJ199" i="7"/>
  <c r="AX200" i="7"/>
  <c r="BL201" i="7"/>
  <c r="AB203" i="7"/>
  <c r="AP204" i="7"/>
  <c r="BD205" i="7"/>
  <c r="T207" i="7"/>
  <c r="AH208" i="7"/>
  <c r="AV209" i="7"/>
  <c r="BJ210" i="7"/>
  <c r="Z212" i="7"/>
  <c r="AN213" i="7"/>
  <c r="BB214" i="7"/>
  <c r="BP215" i="7"/>
  <c r="AF217" i="7"/>
  <c r="AT218" i="7"/>
  <c r="BH219" i="7"/>
  <c r="X221" i="7"/>
  <c r="AL222" i="7"/>
  <c r="AZ223" i="7"/>
  <c r="BN224" i="7"/>
  <c r="AD226" i="7"/>
  <c r="AR227" i="7"/>
  <c r="BF228" i="7"/>
  <c r="V230" i="7"/>
  <c r="AJ231" i="7"/>
  <c r="AX232" i="7"/>
  <c r="BL233" i="7"/>
  <c r="AB235" i="7"/>
  <c r="AP236" i="7"/>
  <c r="BD237" i="7"/>
  <c r="T239" i="7"/>
  <c r="AH240" i="7"/>
  <c r="AV241" i="7"/>
  <c r="BJ242" i="7"/>
  <c r="Z244" i="7"/>
  <c r="AN245" i="7"/>
  <c r="BB246" i="7"/>
  <c r="BP247" i="7"/>
  <c r="AF249" i="7"/>
  <c r="AK349" i="7"/>
  <c r="AC351" i="7"/>
  <c r="AK351" i="7"/>
  <c r="U359" i="7"/>
  <c r="AW359" i="7"/>
  <c r="AA360" i="7"/>
  <c r="AI360" i="7"/>
  <c r="AO361" i="7"/>
  <c r="AW361" i="7"/>
  <c r="AA362" i="7"/>
  <c r="AO363" i="7"/>
  <c r="BC364" i="7"/>
  <c r="AG365" i="7"/>
  <c r="AO365" i="7"/>
  <c r="AU366" i="7"/>
  <c r="BC366" i="7"/>
  <c r="AG367" i="7"/>
  <c r="BI367" i="7"/>
  <c r="Y369" i="7"/>
  <c r="AG369" i="7"/>
  <c r="BI369" i="7"/>
  <c r="AM370" i="7"/>
  <c r="BU31" i="7"/>
  <c r="CO185" i="7"/>
  <c r="CE251" i="7"/>
  <c r="CS269" i="7"/>
  <c r="BY295" i="7"/>
  <c r="DM324" i="7"/>
  <c r="BU334" i="7"/>
  <c r="BY343" i="7"/>
  <c r="AC353" i="7"/>
  <c r="U355" i="7"/>
  <c r="AC355" i="7"/>
  <c r="U357" i="7"/>
  <c r="AW357" i="7"/>
  <c r="BW470" i="7"/>
  <c r="BW467" i="7"/>
  <c r="BW463" i="7"/>
  <c r="BW461" i="7"/>
  <c r="BW459" i="7"/>
  <c r="BW457" i="7"/>
  <c r="BW464" i="7"/>
  <c r="BW468" i="7"/>
  <c r="BW466" i="7"/>
  <c r="BW465" i="7"/>
  <c r="BW462" i="7"/>
  <c r="BW454" i="7"/>
  <c r="BW452" i="7"/>
  <c r="BW450" i="7"/>
  <c r="BW448" i="7"/>
  <c r="BW446" i="7"/>
  <c r="BW444" i="7"/>
  <c r="BW442" i="7"/>
  <c r="BW469" i="7"/>
  <c r="BW460" i="7"/>
  <c r="BW458" i="7"/>
  <c r="BW456" i="7"/>
  <c r="BW451" i="7"/>
  <c r="BW443" i="7"/>
  <c r="BW440" i="7"/>
  <c r="BW438" i="7"/>
  <c r="BW436" i="7"/>
  <c r="BW434" i="7"/>
  <c r="BW432" i="7"/>
  <c r="BW441" i="7"/>
  <c r="BW435" i="7"/>
  <c r="BW433" i="7"/>
  <c r="BW431" i="7"/>
  <c r="BW426" i="7"/>
  <c r="BW423" i="7"/>
  <c r="BW418" i="7"/>
  <c r="BW416" i="7"/>
  <c r="BW414" i="7"/>
  <c r="BW412" i="7"/>
  <c r="BW410" i="7"/>
  <c r="BW408" i="7"/>
  <c r="BW406" i="7"/>
  <c r="BW404" i="7"/>
  <c r="BW453" i="7"/>
  <c r="BW424" i="7"/>
  <c r="BW422" i="7"/>
  <c r="BW421" i="7"/>
  <c r="BW420" i="7"/>
  <c r="BW445" i="7"/>
  <c r="BW430" i="7"/>
  <c r="BW411" i="7"/>
  <c r="BW403" i="7"/>
  <c r="BW401" i="7"/>
  <c r="BW399" i="7"/>
  <c r="BW439" i="7"/>
  <c r="BW437" i="7"/>
  <c r="BW429" i="7"/>
  <c r="BW428" i="7"/>
  <c r="BW427" i="7"/>
  <c r="BW419" i="7"/>
  <c r="BW409" i="7"/>
  <c r="BW407" i="7"/>
  <c r="BW405" i="7"/>
  <c r="BW455" i="7"/>
  <c r="BW449" i="7"/>
  <c r="BW398" i="7"/>
  <c r="BW396" i="7"/>
  <c r="BW394" i="7"/>
  <c r="BW392" i="7"/>
  <c r="BW390" i="7"/>
  <c r="BW388" i="7"/>
  <c r="BW386" i="7"/>
  <c r="BW384" i="7"/>
  <c r="BW382" i="7"/>
  <c r="BW400" i="7"/>
  <c r="BW378" i="7"/>
  <c r="BW373" i="7"/>
  <c r="BW370" i="7"/>
  <c r="BW447" i="7"/>
  <c r="BW377" i="7"/>
  <c r="BW374" i="7"/>
  <c r="BW369" i="7"/>
  <c r="BW366" i="7"/>
  <c r="BW417" i="7"/>
  <c r="BW415" i="7"/>
  <c r="BW413" i="7"/>
  <c r="BW402" i="7"/>
  <c r="BW397" i="7"/>
  <c r="BW393" i="7"/>
  <c r="BW389" i="7"/>
  <c r="BW385" i="7"/>
  <c r="BW381" i="7"/>
  <c r="BW379" i="7"/>
  <c r="BW425" i="7"/>
  <c r="BW387" i="7"/>
  <c r="BW375" i="7"/>
  <c r="BW372" i="7"/>
  <c r="BW359" i="7"/>
  <c r="BW356" i="7"/>
  <c r="BW351" i="7"/>
  <c r="BW348" i="7"/>
  <c r="BW343" i="7"/>
  <c r="BW340" i="7"/>
  <c r="BW335" i="7"/>
  <c r="BW332" i="7"/>
  <c r="BW327" i="7"/>
  <c r="BW324" i="7"/>
  <c r="BW319" i="7"/>
  <c r="BW316" i="7"/>
  <c r="BW311" i="7"/>
  <c r="BW308" i="7"/>
  <c r="BW364" i="7"/>
  <c r="BW349" i="7"/>
  <c r="BW347" i="7"/>
  <c r="BW346" i="7"/>
  <c r="BW345" i="7"/>
  <c r="BW344" i="7"/>
  <c r="BW342" i="7"/>
  <c r="BW317" i="7"/>
  <c r="BW315" i="7"/>
  <c r="BW314" i="7"/>
  <c r="BW313" i="7"/>
  <c r="BW312" i="7"/>
  <c r="BW310" i="7"/>
  <c r="BW304" i="7"/>
  <c r="BW391" i="7"/>
  <c r="BW376" i="7"/>
  <c r="BW362" i="7"/>
  <c r="BW361" i="7"/>
  <c r="BW360" i="7"/>
  <c r="BW358" i="7"/>
  <c r="BW333" i="7"/>
  <c r="BW331" i="7"/>
  <c r="BW330" i="7"/>
  <c r="BW329" i="7"/>
  <c r="BW328" i="7"/>
  <c r="BW326" i="7"/>
  <c r="BW303" i="7"/>
  <c r="BW371" i="7"/>
  <c r="BW363" i="7"/>
  <c r="BW341" i="7"/>
  <c r="BW339" i="7"/>
  <c r="BW337" i="7"/>
  <c r="BW306" i="7"/>
  <c r="BW299" i="7"/>
  <c r="BW295" i="7"/>
  <c r="BW291" i="7"/>
  <c r="BW287" i="7"/>
  <c r="BW283" i="7"/>
  <c r="BW279" i="7"/>
  <c r="BW275" i="7"/>
  <c r="BW271" i="7"/>
  <c r="BW267" i="7"/>
  <c r="BW265" i="7"/>
  <c r="BW262" i="7"/>
  <c r="BW257" i="7"/>
  <c r="BW254" i="7"/>
  <c r="BW249" i="7"/>
  <c r="BW246" i="7"/>
  <c r="BW241" i="7"/>
  <c r="BW238" i="7"/>
  <c r="BW236" i="7"/>
  <c r="BW234" i="7"/>
  <c r="BW232" i="7"/>
  <c r="BW230" i="7"/>
  <c r="BW228" i="7"/>
  <c r="BW226" i="7"/>
  <c r="BW224" i="7"/>
  <c r="BW222" i="7"/>
  <c r="BW220" i="7"/>
  <c r="BW218" i="7"/>
  <c r="BW216" i="7"/>
  <c r="BW214" i="7"/>
  <c r="BW212" i="7"/>
  <c r="BW210" i="7"/>
  <c r="BW208" i="7"/>
  <c r="BW206" i="7"/>
  <c r="BW204" i="7"/>
  <c r="BW202" i="7"/>
  <c r="BW200" i="7"/>
  <c r="BW198" i="7"/>
  <c r="BW196" i="7"/>
  <c r="BW194" i="7"/>
  <c r="BW192" i="7"/>
  <c r="BW190" i="7"/>
  <c r="BW367" i="7"/>
  <c r="BW338" i="7"/>
  <c r="BW336" i="7"/>
  <c r="BW334" i="7"/>
  <c r="BW309" i="7"/>
  <c r="BW307" i="7"/>
  <c r="BW301" i="7"/>
  <c r="BW297" i="7"/>
  <c r="BW293" i="7"/>
  <c r="BW289" i="7"/>
  <c r="BW285" i="7"/>
  <c r="BW281" i="7"/>
  <c r="BW277" i="7"/>
  <c r="BW273" i="7"/>
  <c r="BW269" i="7"/>
  <c r="BW261" i="7"/>
  <c r="BW258" i="7"/>
  <c r="BW253" i="7"/>
  <c r="BW250" i="7"/>
  <c r="BW245" i="7"/>
  <c r="BW242" i="7"/>
  <c r="BW237" i="7"/>
  <c r="BW235" i="7"/>
  <c r="BW233" i="7"/>
  <c r="BW231" i="7"/>
  <c r="BW229" i="7"/>
  <c r="BW227" i="7"/>
  <c r="BW225" i="7"/>
  <c r="BW223" i="7"/>
  <c r="BW221" i="7"/>
  <c r="BW219" i="7"/>
  <c r="BW217" i="7"/>
  <c r="BW215" i="7"/>
  <c r="BW213" i="7"/>
  <c r="BW211" i="7"/>
  <c r="BW209" i="7"/>
  <c r="BW207" i="7"/>
  <c r="BW205" i="7"/>
  <c r="BW203" i="7"/>
  <c r="BW201" i="7"/>
  <c r="BW199" i="7"/>
  <c r="BW197" i="7"/>
  <c r="BW195" i="7"/>
  <c r="BW193" i="7"/>
  <c r="BW191" i="7"/>
  <c r="BW189" i="7"/>
  <c r="BW187" i="7"/>
  <c r="BW185" i="7"/>
  <c r="BW183" i="7"/>
  <c r="BW181" i="7"/>
  <c r="BW179" i="7"/>
  <c r="BW177" i="7"/>
  <c r="BW175" i="7"/>
  <c r="BW173" i="7"/>
  <c r="BW171" i="7"/>
  <c r="BW169" i="7"/>
  <c r="BW167" i="7"/>
  <c r="BW165" i="7"/>
  <c r="BW163" i="7"/>
  <c r="BW161" i="7"/>
  <c r="BW159" i="7"/>
  <c r="BW157" i="7"/>
  <c r="BW155" i="7"/>
  <c r="BW153" i="7"/>
  <c r="BW151" i="7"/>
  <c r="BW149" i="7"/>
  <c r="BW147" i="7"/>
  <c r="BW145" i="7"/>
  <c r="BW352" i="7"/>
  <c r="BW323" i="7"/>
  <c r="BW305" i="7"/>
  <c r="BW302" i="7"/>
  <c r="BW294" i="7"/>
  <c r="BW286" i="7"/>
  <c r="BW278" i="7"/>
  <c r="BW270" i="7"/>
  <c r="BW259" i="7"/>
  <c r="BW256" i="7"/>
  <c r="BW243" i="7"/>
  <c r="BW240" i="7"/>
  <c r="BW188" i="7"/>
  <c r="BW180" i="7"/>
  <c r="BW172" i="7"/>
  <c r="BW164" i="7"/>
  <c r="BW156" i="7"/>
  <c r="BW148" i="7"/>
  <c r="BW144" i="7"/>
  <c r="BW142" i="7"/>
  <c r="BW140" i="7"/>
  <c r="BW138" i="7"/>
  <c r="BW136" i="7"/>
  <c r="BW134" i="7"/>
  <c r="BW132" i="7"/>
  <c r="BW130" i="7"/>
  <c r="BW128" i="7"/>
  <c r="BW126" i="7"/>
  <c r="BW124" i="7"/>
  <c r="BW122" i="7"/>
  <c r="BW120" i="7"/>
  <c r="BW118" i="7"/>
  <c r="BW116" i="7"/>
  <c r="BW114" i="7"/>
  <c r="BW112" i="7"/>
  <c r="BW110" i="7"/>
  <c r="BW108" i="7"/>
  <c r="BW354" i="7"/>
  <c r="BW350" i="7"/>
  <c r="BW325" i="7"/>
  <c r="BW321" i="7"/>
  <c r="BW298" i="7"/>
  <c r="BW290" i="7"/>
  <c r="BW282" i="7"/>
  <c r="BW274" i="7"/>
  <c r="BW266" i="7"/>
  <c r="BW264" i="7"/>
  <c r="BW251" i="7"/>
  <c r="BW248" i="7"/>
  <c r="BW184" i="7"/>
  <c r="BW176" i="7"/>
  <c r="BW168" i="7"/>
  <c r="BW160" i="7"/>
  <c r="BW152" i="7"/>
  <c r="BW143" i="7"/>
  <c r="BW141" i="7"/>
  <c r="BW139" i="7"/>
  <c r="BW137" i="7"/>
  <c r="BW135" i="7"/>
  <c r="BW133" i="7"/>
  <c r="BW131" i="7"/>
  <c r="BW129" i="7"/>
  <c r="BW127" i="7"/>
  <c r="BW125" i="7"/>
  <c r="BW123" i="7"/>
  <c r="BW121" i="7"/>
  <c r="BW119" i="7"/>
  <c r="BW117" i="7"/>
  <c r="BW115" i="7"/>
  <c r="BW113" i="7"/>
  <c r="BW111" i="7"/>
  <c r="BW109" i="7"/>
  <c r="BW107" i="7"/>
  <c r="BW395" i="7"/>
  <c r="BW368" i="7"/>
  <c r="BW365" i="7"/>
  <c r="BW353" i="7"/>
  <c r="BW320" i="7"/>
  <c r="BW300" i="7"/>
  <c r="BW284" i="7"/>
  <c r="BW268" i="7"/>
  <c r="BW263" i="7"/>
  <c r="BW260" i="7"/>
  <c r="BW174" i="7"/>
  <c r="BW158" i="7"/>
  <c r="W470" i="7"/>
  <c r="W468" i="7"/>
  <c r="W466" i="7"/>
  <c r="W464" i="7"/>
  <c r="W462" i="7"/>
  <c r="W460" i="7"/>
  <c r="W458" i="7"/>
  <c r="W456" i="7"/>
  <c r="W454" i="7"/>
  <c r="W452" i="7"/>
  <c r="W450" i="7"/>
  <c r="W448" i="7"/>
  <c r="W446" i="7"/>
  <c r="W444" i="7"/>
  <c r="W442" i="7"/>
  <c r="W440" i="7"/>
  <c r="W438" i="7"/>
  <c r="W436" i="7"/>
  <c r="W434" i="7"/>
  <c r="W432" i="7"/>
  <c r="W430" i="7"/>
  <c r="W428" i="7"/>
  <c r="W426" i="7"/>
  <c r="W424" i="7"/>
  <c r="W422" i="7"/>
  <c r="W420" i="7"/>
  <c r="W418" i="7"/>
  <c r="W416" i="7"/>
  <c r="W414" i="7"/>
  <c r="W412" i="7"/>
  <c r="W410" i="7"/>
  <c r="W408" i="7"/>
  <c r="W406" i="7"/>
  <c r="W404" i="7"/>
  <c r="W402" i="7"/>
  <c r="W400" i="7"/>
  <c r="W398" i="7"/>
  <c r="W396" i="7"/>
  <c r="W394" i="7"/>
  <c r="W392" i="7"/>
  <c r="W390" i="7"/>
  <c r="W388" i="7"/>
  <c r="W386" i="7"/>
  <c r="W384" i="7"/>
  <c r="W382" i="7"/>
  <c r="W380" i="7"/>
  <c r="W378" i="7"/>
  <c r="W376" i="7"/>
  <c r="W374" i="7"/>
  <c r="W372" i="7"/>
  <c r="BW357" i="7"/>
  <c r="BW292" i="7"/>
  <c r="BW276" i="7"/>
  <c r="BW247" i="7"/>
  <c r="BW244" i="7"/>
  <c r="BW182" i="7"/>
  <c r="BW166" i="7"/>
  <c r="BW150" i="7"/>
  <c r="W469" i="7"/>
  <c r="W467" i="7"/>
  <c r="W465" i="7"/>
  <c r="W463" i="7"/>
  <c r="W461" i="7"/>
  <c r="W459" i="7"/>
  <c r="W457" i="7"/>
  <c r="W455" i="7"/>
  <c r="W453" i="7"/>
  <c r="W451" i="7"/>
  <c r="W449" i="7"/>
  <c r="W447" i="7"/>
  <c r="W445" i="7"/>
  <c r="W443" i="7"/>
  <c r="W441" i="7"/>
  <c r="W439" i="7"/>
  <c r="W437" i="7"/>
  <c r="W435" i="7"/>
  <c r="W433" i="7"/>
  <c r="W431" i="7"/>
  <c r="W429" i="7"/>
  <c r="W427" i="7"/>
  <c r="W425" i="7"/>
  <c r="W423" i="7"/>
  <c r="W421" i="7"/>
  <c r="W419" i="7"/>
  <c r="W417" i="7"/>
  <c r="W415" i="7"/>
  <c r="W413" i="7"/>
  <c r="W411" i="7"/>
  <c r="W409" i="7"/>
  <c r="W407" i="7"/>
  <c r="W405" i="7"/>
  <c r="W403" i="7"/>
  <c r="W401" i="7"/>
  <c r="W399" i="7"/>
  <c r="W397" i="7"/>
  <c r="W395" i="7"/>
  <c r="W393" i="7"/>
  <c r="W391" i="7"/>
  <c r="W389" i="7"/>
  <c r="W387" i="7"/>
  <c r="W385" i="7"/>
  <c r="W383" i="7"/>
  <c r="W381" i="7"/>
  <c r="W379" i="7"/>
  <c r="W377" i="7"/>
  <c r="W375" i="7"/>
  <c r="W373" i="7"/>
  <c r="W371" i="7"/>
  <c r="W369" i="7"/>
  <c r="W367" i="7"/>
  <c r="W365" i="7"/>
  <c r="W363" i="7"/>
  <c r="W361" i="7"/>
  <c r="W359" i="7"/>
  <c r="W357" i="7"/>
  <c r="W355" i="7"/>
  <c r="W353" i="7"/>
  <c r="W351" i="7"/>
  <c r="W349" i="7"/>
  <c r="W347" i="7"/>
  <c r="W345" i="7"/>
  <c r="W343" i="7"/>
  <c r="W341" i="7"/>
  <c r="W339" i="7"/>
  <c r="W337" i="7"/>
  <c r="W335" i="7"/>
  <c r="W333" i="7"/>
  <c r="W331" i="7"/>
  <c r="W329" i="7"/>
  <c r="W327" i="7"/>
  <c r="W325" i="7"/>
  <c r="W323" i="7"/>
  <c r="W321" i="7"/>
  <c r="W319" i="7"/>
  <c r="W317" i="7"/>
  <c r="W315" i="7"/>
  <c r="W313" i="7"/>
  <c r="W311" i="7"/>
  <c r="W309" i="7"/>
  <c r="W307" i="7"/>
  <c r="W305" i="7"/>
  <c r="W303" i="7"/>
  <c r="W301" i="7"/>
  <c r="W299" i="7"/>
  <c r="W297" i="7"/>
  <c r="W295" i="7"/>
  <c r="W293" i="7"/>
  <c r="W291" i="7"/>
  <c r="W289" i="7"/>
  <c r="W287" i="7"/>
  <c r="W285" i="7"/>
  <c r="W283" i="7"/>
  <c r="W281" i="7"/>
  <c r="W279" i="7"/>
  <c r="W277" i="7"/>
  <c r="W275" i="7"/>
  <c r="W273" i="7"/>
  <c r="W271" i="7"/>
  <c r="W269" i="7"/>
  <c r="W267" i="7"/>
  <c r="W265" i="7"/>
  <c r="W263" i="7"/>
  <c r="W261" i="7"/>
  <c r="W259" i="7"/>
  <c r="W257" i="7"/>
  <c r="W255" i="7"/>
  <c r="W253" i="7"/>
  <c r="W251" i="7"/>
  <c r="BW355" i="7"/>
  <c r="BW280" i="7"/>
  <c r="BW162" i="7"/>
  <c r="BW380" i="7"/>
  <c r="BW322" i="7"/>
  <c r="BW296" i="7"/>
  <c r="BW239" i="7"/>
  <c r="BW178" i="7"/>
  <c r="BW146" i="7"/>
  <c r="W368" i="7"/>
  <c r="W360" i="7"/>
  <c r="W352" i="7"/>
  <c r="W344" i="7"/>
  <c r="W336" i="7"/>
  <c r="W328" i="7"/>
  <c r="W320" i="7"/>
  <c r="W312" i="7"/>
  <c r="W304" i="7"/>
  <c r="W296" i="7"/>
  <c r="W288" i="7"/>
  <c r="W280" i="7"/>
  <c r="W272" i="7"/>
  <c r="W264" i="7"/>
  <c r="W256" i="7"/>
  <c r="W248" i="7"/>
  <c r="W246" i="7"/>
  <c r="W244" i="7"/>
  <c r="W242" i="7"/>
  <c r="W240" i="7"/>
  <c r="W238" i="7"/>
  <c r="W236" i="7"/>
  <c r="W234" i="7"/>
  <c r="W232" i="7"/>
  <c r="W230" i="7"/>
  <c r="W228" i="7"/>
  <c r="W226" i="7"/>
  <c r="W224" i="7"/>
  <c r="W222" i="7"/>
  <c r="W220" i="7"/>
  <c r="W218" i="7"/>
  <c r="W216" i="7"/>
  <c r="W214" i="7"/>
  <c r="W212" i="7"/>
  <c r="W210" i="7"/>
  <c r="W208" i="7"/>
  <c r="W206" i="7"/>
  <c r="W204" i="7"/>
  <c r="W202" i="7"/>
  <c r="W200" i="7"/>
  <c r="W198" i="7"/>
  <c r="W196" i="7"/>
  <c r="W194" i="7"/>
  <c r="W192" i="7"/>
  <c r="W190" i="7"/>
  <c r="W188" i="7"/>
  <c r="W186" i="7"/>
  <c r="W184" i="7"/>
  <c r="W182" i="7"/>
  <c r="W180" i="7"/>
  <c r="W178" i="7"/>
  <c r="W176" i="7"/>
  <c r="W174" i="7"/>
  <c r="W172" i="7"/>
  <c r="BW288" i="7"/>
  <c r="BW255" i="7"/>
  <c r="BW186" i="7"/>
  <c r="BW154" i="7"/>
  <c r="CA468" i="7"/>
  <c r="CA465" i="7"/>
  <c r="CA463" i="7"/>
  <c r="CA461" i="7"/>
  <c r="CA459" i="7"/>
  <c r="CA457" i="7"/>
  <c r="CA470" i="7"/>
  <c r="CA469" i="7"/>
  <c r="CA467" i="7"/>
  <c r="CA462" i="7"/>
  <c r="CA460" i="7"/>
  <c r="CA454" i="7"/>
  <c r="CA452" i="7"/>
  <c r="CA450" i="7"/>
  <c r="CA448" i="7"/>
  <c r="CA446" i="7"/>
  <c r="CA444" i="7"/>
  <c r="CA442" i="7"/>
  <c r="CA449" i="7"/>
  <c r="CA441" i="7"/>
  <c r="CA440" i="7"/>
  <c r="CA438" i="7"/>
  <c r="CA436" i="7"/>
  <c r="CA434" i="7"/>
  <c r="CA432" i="7"/>
  <c r="CA464" i="7"/>
  <c r="CA458" i="7"/>
  <c r="CA447" i="7"/>
  <c r="CA445" i="7"/>
  <c r="CA443" i="7"/>
  <c r="CA466" i="7"/>
  <c r="CA455" i="7"/>
  <c r="CA453" i="7"/>
  <c r="CA451" i="7"/>
  <c r="CA433" i="7"/>
  <c r="CA456" i="7"/>
  <c r="CA429" i="7"/>
  <c r="CA424" i="7"/>
  <c r="CA421" i="7"/>
  <c r="CA416" i="7"/>
  <c r="CA414" i="7"/>
  <c r="CA412" i="7"/>
  <c r="CA410" i="7"/>
  <c r="CA408" i="7"/>
  <c r="CA406" i="7"/>
  <c r="CA404" i="7"/>
  <c r="CA431" i="7"/>
  <c r="CA437" i="7"/>
  <c r="CA435" i="7"/>
  <c r="CA428" i="7"/>
  <c r="CA419" i="7"/>
  <c r="CA418" i="7"/>
  <c r="CA417" i="7"/>
  <c r="CA409" i="7"/>
  <c r="CA403" i="7"/>
  <c r="CA401" i="7"/>
  <c r="CA399" i="7"/>
  <c r="CA439" i="7"/>
  <c r="CA402" i="7"/>
  <c r="CA423" i="7"/>
  <c r="CA420" i="7"/>
  <c r="CA415" i="7"/>
  <c r="CA413" i="7"/>
  <c r="CA411" i="7"/>
  <c r="CA396" i="7"/>
  <c r="CA394" i="7"/>
  <c r="CA392" i="7"/>
  <c r="CA390" i="7"/>
  <c r="CA388" i="7"/>
  <c r="CA386" i="7"/>
  <c r="CA384" i="7"/>
  <c r="CA382" i="7"/>
  <c r="CA427" i="7"/>
  <c r="CA426" i="7"/>
  <c r="CA425" i="7"/>
  <c r="CA422" i="7"/>
  <c r="CA398" i="7"/>
  <c r="CA379" i="7"/>
  <c r="CA376" i="7"/>
  <c r="CA371" i="7"/>
  <c r="CA407" i="7"/>
  <c r="CA405" i="7"/>
  <c r="CA380" i="7"/>
  <c r="CA375" i="7"/>
  <c r="CA372" i="7"/>
  <c r="CA367" i="7"/>
  <c r="CA364" i="7"/>
  <c r="CA400" i="7"/>
  <c r="CA395" i="7"/>
  <c r="CA391" i="7"/>
  <c r="CA387" i="7"/>
  <c r="CA383" i="7"/>
  <c r="CA377" i="7"/>
  <c r="CA385" i="7"/>
  <c r="CA378" i="7"/>
  <c r="CA373" i="7"/>
  <c r="CA370" i="7"/>
  <c r="CA365" i="7"/>
  <c r="CA363" i="7"/>
  <c r="CA362" i="7"/>
  <c r="CA357" i="7"/>
  <c r="CA354" i="7"/>
  <c r="CA349" i="7"/>
  <c r="CA346" i="7"/>
  <c r="CA341" i="7"/>
  <c r="CA338" i="7"/>
  <c r="CA333" i="7"/>
  <c r="CA330" i="7"/>
  <c r="CA325" i="7"/>
  <c r="CA322" i="7"/>
  <c r="CA317" i="7"/>
  <c r="CA314" i="7"/>
  <c r="CA309" i="7"/>
  <c r="CA306" i="7"/>
  <c r="CA393" i="7"/>
  <c r="CA381" i="7"/>
  <c r="CA369" i="7"/>
  <c r="CA366" i="7"/>
  <c r="CA361" i="7"/>
  <c r="CA360" i="7"/>
  <c r="CA359" i="7"/>
  <c r="CA358" i="7"/>
  <c r="CA356" i="7"/>
  <c r="CA331" i="7"/>
  <c r="CA329" i="7"/>
  <c r="CA328" i="7"/>
  <c r="CA327" i="7"/>
  <c r="CA326" i="7"/>
  <c r="CA324" i="7"/>
  <c r="CA305" i="7"/>
  <c r="CA302" i="7"/>
  <c r="CA368" i="7"/>
  <c r="CA347" i="7"/>
  <c r="CA345" i="7"/>
  <c r="CA344" i="7"/>
  <c r="CA343" i="7"/>
  <c r="CA342" i="7"/>
  <c r="CA340" i="7"/>
  <c r="CA315" i="7"/>
  <c r="CA313" i="7"/>
  <c r="CA312" i="7"/>
  <c r="CA311" i="7"/>
  <c r="CA310" i="7"/>
  <c r="CA308" i="7"/>
  <c r="CA352" i="7"/>
  <c r="CA350" i="7"/>
  <c r="CA348" i="7"/>
  <c r="CA323" i="7"/>
  <c r="CA321" i="7"/>
  <c r="CA319" i="7"/>
  <c r="CA301" i="7"/>
  <c r="CA297" i="7"/>
  <c r="CA293" i="7"/>
  <c r="CA289" i="7"/>
  <c r="CA285" i="7"/>
  <c r="CA281" i="7"/>
  <c r="CA277" i="7"/>
  <c r="CA273" i="7"/>
  <c r="CA269" i="7"/>
  <c r="CA263" i="7"/>
  <c r="CA260" i="7"/>
  <c r="CA255" i="7"/>
  <c r="CA252" i="7"/>
  <c r="CA247" i="7"/>
  <c r="CA244" i="7"/>
  <c r="CA239" i="7"/>
  <c r="CA236" i="7"/>
  <c r="CA234" i="7"/>
  <c r="CA232" i="7"/>
  <c r="CA230" i="7"/>
  <c r="CA228" i="7"/>
  <c r="CA226" i="7"/>
  <c r="CA224" i="7"/>
  <c r="CA222" i="7"/>
  <c r="CA220" i="7"/>
  <c r="CA218" i="7"/>
  <c r="CA216" i="7"/>
  <c r="CA214" i="7"/>
  <c r="CA212" i="7"/>
  <c r="CA210" i="7"/>
  <c r="CA208" i="7"/>
  <c r="CA206" i="7"/>
  <c r="CA204" i="7"/>
  <c r="CA202" i="7"/>
  <c r="CA200" i="7"/>
  <c r="CA198" i="7"/>
  <c r="CA196" i="7"/>
  <c r="CA194" i="7"/>
  <c r="CA192" i="7"/>
  <c r="CA190" i="7"/>
  <c r="CA430" i="7"/>
  <c r="CA397" i="7"/>
  <c r="CA374" i="7"/>
  <c r="CA355" i="7"/>
  <c r="CA353" i="7"/>
  <c r="CA351" i="7"/>
  <c r="CA320" i="7"/>
  <c r="CA318" i="7"/>
  <c r="CA316" i="7"/>
  <c r="CA304" i="7"/>
  <c r="CA299" i="7"/>
  <c r="CA295" i="7"/>
  <c r="CA291" i="7"/>
  <c r="CA287" i="7"/>
  <c r="CA283" i="7"/>
  <c r="CA279" i="7"/>
  <c r="CA275" i="7"/>
  <c r="CA271" i="7"/>
  <c r="CA267" i="7"/>
  <c r="CA264" i="7"/>
  <c r="CA259" i="7"/>
  <c r="CA256" i="7"/>
  <c r="CA251" i="7"/>
  <c r="CA248" i="7"/>
  <c r="CA243" i="7"/>
  <c r="CA240" i="7"/>
  <c r="CA235" i="7"/>
  <c r="CA233" i="7"/>
  <c r="CA231" i="7"/>
  <c r="CA229" i="7"/>
  <c r="CA227" i="7"/>
  <c r="CA225" i="7"/>
  <c r="CA223" i="7"/>
  <c r="CA221" i="7"/>
  <c r="CA219" i="7"/>
  <c r="CA217" i="7"/>
  <c r="CA215" i="7"/>
  <c r="CA213" i="7"/>
  <c r="CA211" i="7"/>
  <c r="CA209" i="7"/>
  <c r="CA207" i="7"/>
  <c r="CA205" i="7"/>
  <c r="CA203" i="7"/>
  <c r="CA201" i="7"/>
  <c r="CA199" i="7"/>
  <c r="CA197" i="7"/>
  <c r="CA195" i="7"/>
  <c r="CA193" i="7"/>
  <c r="CA191" i="7"/>
  <c r="CA189" i="7"/>
  <c r="CA187" i="7"/>
  <c r="CA185" i="7"/>
  <c r="CA183" i="7"/>
  <c r="CA181" i="7"/>
  <c r="CA179" i="7"/>
  <c r="CA177" i="7"/>
  <c r="CA175" i="7"/>
  <c r="CA173" i="7"/>
  <c r="CA171" i="7"/>
  <c r="CA169" i="7"/>
  <c r="CA167" i="7"/>
  <c r="CA165" i="7"/>
  <c r="CA163" i="7"/>
  <c r="CA161" i="7"/>
  <c r="CA159" i="7"/>
  <c r="CA157" i="7"/>
  <c r="CA155" i="7"/>
  <c r="CA153" i="7"/>
  <c r="CA151" i="7"/>
  <c r="CA149" i="7"/>
  <c r="CA147" i="7"/>
  <c r="CA145" i="7"/>
  <c r="CA389" i="7"/>
  <c r="CA336" i="7"/>
  <c r="CA332" i="7"/>
  <c r="CA307" i="7"/>
  <c r="CA300" i="7"/>
  <c r="CA292" i="7"/>
  <c r="CA284" i="7"/>
  <c r="CA276" i="7"/>
  <c r="CA268" i="7"/>
  <c r="CA257" i="7"/>
  <c r="CA254" i="7"/>
  <c r="CA241" i="7"/>
  <c r="CA238" i="7"/>
  <c r="CA186" i="7"/>
  <c r="CA178" i="7"/>
  <c r="CA170" i="7"/>
  <c r="CA162" i="7"/>
  <c r="CA154" i="7"/>
  <c r="CA146" i="7"/>
  <c r="CA144" i="7"/>
  <c r="CA142" i="7"/>
  <c r="CA140" i="7"/>
  <c r="CA138" i="7"/>
  <c r="CA136" i="7"/>
  <c r="CA134" i="7"/>
  <c r="CA132" i="7"/>
  <c r="CA130" i="7"/>
  <c r="CA128" i="7"/>
  <c r="CA124" i="7"/>
  <c r="CA122" i="7"/>
  <c r="CA120" i="7"/>
  <c r="CA118" i="7"/>
  <c r="CA116" i="7"/>
  <c r="CA114" i="7"/>
  <c r="CA112" i="7"/>
  <c r="CA110" i="7"/>
  <c r="CA108" i="7"/>
  <c r="CA106" i="7"/>
  <c r="CA104" i="7"/>
  <c r="CA102" i="7"/>
  <c r="CA100" i="7"/>
  <c r="CA98" i="7"/>
  <c r="CA96" i="7"/>
  <c r="CA94" i="7"/>
  <c r="CA92" i="7"/>
  <c r="CA90" i="7"/>
  <c r="CA88" i="7"/>
  <c r="CA86" i="7"/>
  <c r="CA84" i="7"/>
  <c r="CA82" i="7"/>
  <c r="CA80" i="7"/>
  <c r="CA64" i="7"/>
  <c r="CA56" i="7"/>
  <c r="CA54" i="7"/>
  <c r="CA52" i="7"/>
  <c r="CA50" i="7"/>
  <c r="CA334" i="7"/>
  <c r="CA303" i="7"/>
  <c r="CA296" i="7"/>
  <c r="CA288" i="7"/>
  <c r="CA280" i="7"/>
  <c r="CA272" i="7"/>
  <c r="CA265" i="7"/>
  <c r="CA262" i="7"/>
  <c r="CA249" i="7"/>
  <c r="CA246" i="7"/>
  <c r="CA182" i="7"/>
  <c r="CA174" i="7"/>
  <c r="CA166" i="7"/>
  <c r="CA158" i="7"/>
  <c r="CA150" i="7"/>
  <c r="CA143" i="7"/>
  <c r="CA141" i="7"/>
  <c r="CA139" i="7"/>
  <c r="CA137" i="7"/>
  <c r="CA135" i="7"/>
  <c r="CA133" i="7"/>
  <c r="CA131" i="7"/>
  <c r="CA129" i="7"/>
  <c r="CA127" i="7"/>
  <c r="CA123" i="7"/>
  <c r="CA121" i="7"/>
  <c r="CA119" i="7"/>
  <c r="CA117" i="7"/>
  <c r="CA115" i="7"/>
  <c r="CA113" i="7"/>
  <c r="CA111" i="7"/>
  <c r="CA109" i="7"/>
  <c r="CA107" i="7"/>
  <c r="CA105" i="7"/>
  <c r="CA103" i="7"/>
  <c r="CA101" i="7"/>
  <c r="CA99" i="7"/>
  <c r="CA97" i="7"/>
  <c r="CA95" i="7"/>
  <c r="CA93" i="7"/>
  <c r="CA91" i="7"/>
  <c r="CA89" i="7"/>
  <c r="CA87" i="7"/>
  <c r="CA85" i="7"/>
  <c r="CA83" i="7"/>
  <c r="CA81" i="7"/>
  <c r="CA59" i="7"/>
  <c r="CA55" i="7"/>
  <c r="CA53" i="7"/>
  <c r="CA51" i="7"/>
  <c r="CA49" i="7"/>
  <c r="CA337" i="7"/>
  <c r="CA298" i="7"/>
  <c r="CA282" i="7"/>
  <c r="CA266" i="7"/>
  <c r="CA245" i="7"/>
  <c r="CA242" i="7"/>
  <c r="CA188" i="7"/>
  <c r="CA172" i="7"/>
  <c r="CA156" i="7"/>
  <c r="AA470" i="7"/>
  <c r="AA468" i="7"/>
  <c r="AA466" i="7"/>
  <c r="AA464" i="7"/>
  <c r="AA462" i="7"/>
  <c r="AA460" i="7"/>
  <c r="AA458" i="7"/>
  <c r="AA456" i="7"/>
  <c r="AA454" i="7"/>
  <c r="AA452" i="7"/>
  <c r="AA450" i="7"/>
  <c r="AA448" i="7"/>
  <c r="AA446" i="7"/>
  <c r="AA444" i="7"/>
  <c r="AA442" i="7"/>
  <c r="AA440" i="7"/>
  <c r="AA438" i="7"/>
  <c r="AA436" i="7"/>
  <c r="AA434" i="7"/>
  <c r="AA432" i="7"/>
  <c r="AA430" i="7"/>
  <c r="AA428" i="7"/>
  <c r="AA426" i="7"/>
  <c r="AA424" i="7"/>
  <c r="AA422" i="7"/>
  <c r="AA420" i="7"/>
  <c r="AA418" i="7"/>
  <c r="AA416" i="7"/>
  <c r="AA414" i="7"/>
  <c r="AA412" i="7"/>
  <c r="AA410" i="7"/>
  <c r="AA408" i="7"/>
  <c r="AA406" i="7"/>
  <c r="AA404" i="7"/>
  <c r="AA402" i="7"/>
  <c r="AA400" i="7"/>
  <c r="AA398" i="7"/>
  <c r="AA396" i="7"/>
  <c r="AA394" i="7"/>
  <c r="AA392" i="7"/>
  <c r="AA390" i="7"/>
  <c r="AA388" i="7"/>
  <c r="AA386" i="7"/>
  <c r="AA384" i="7"/>
  <c r="AA382" i="7"/>
  <c r="AA380" i="7"/>
  <c r="AA378" i="7"/>
  <c r="AA376" i="7"/>
  <c r="AA374" i="7"/>
  <c r="AA372" i="7"/>
  <c r="CA290" i="7"/>
  <c r="CA274" i="7"/>
  <c r="CA261" i="7"/>
  <c r="CA258" i="7"/>
  <c r="CA180" i="7"/>
  <c r="CA164" i="7"/>
  <c r="CA148" i="7"/>
  <c r="AA469" i="7"/>
  <c r="AA467" i="7"/>
  <c r="AA465" i="7"/>
  <c r="AA463" i="7"/>
  <c r="AA461" i="7"/>
  <c r="AA459" i="7"/>
  <c r="AA457" i="7"/>
  <c r="AA455" i="7"/>
  <c r="AA453" i="7"/>
  <c r="AA451" i="7"/>
  <c r="AA449" i="7"/>
  <c r="AA447" i="7"/>
  <c r="AA445" i="7"/>
  <c r="AA443" i="7"/>
  <c r="AA441" i="7"/>
  <c r="AA439" i="7"/>
  <c r="AA437" i="7"/>
  <c r="AA435" i="7"/>
  <c r="AA433" i="7"/>
  <c r="AA431" i="7"/>
  <c r="AA429" i="7"/>
  <c r="AA427" i="7"/>
  <c r="AA425" i="7"/>
  <c r="AA423" i="7"/>
  <c r="AA421" i="7"/>
  <c r="AA419" i="7"/>
  <c r="AA417" i="7"/>
  <c r="AA415" i="7"/>
  <c r="AA413" i="7"/>
  <c r="AA411" i="7"/>
  <c r="AA409" i="7"/>
  <c r="AA407" i="7"/>
  <c r="AA405" i="7"/>
  <c r="AA403" i="7"/>
  <c r="AA401" i="7"/>
  <c r="AA399" i="7"/>
  <c r="AA397" i="7"/>
  <c r="AA395" i="7"/>
  <c r="AA393" i="7"/>
  <c r="AA391" i="7"/>
  <c r="AA389" i="7"/>
  <c r="AA387" i="7"/>
  <c r="AA385" i="7"/>
  <c r="AA383" i="7"/>
  <c r="AA381" i="7"/>
  <c r="AA379" i="7"/>
  <c r="AA377" i="7"/>
  <c r="AA375" i="7"/>
  <c r="AA373" i="7"/>
  <c r="AA371" i="7"/>
  <c r="AA369" i="7"/>
  <c r="AA367" i="7"/>
  <c r="AA365" i="7"/>
  <c r="AA363" i="7"/>
  <c r="AA361" i="7"/>
  <c r="AA359" i="7"/>
  <c r="AA357" i="7"/>
  <c r="AA355" i="7"/>
  <c r="AA353" i="7"/>
  <c r="AA351" i="7"/>
  <c r="AA349" i="7"/>
  <c r="AA347" i="7"/>
  <c r="AA345" i="7"/>
  <c r="AA343" i="7"/>
  <c r="AA341" i="7"/>
  <c r="AA339" i="7"/>
  <c r="AA337" i="7"/>
  <c r="AA335" i="7"/>
  <c r="AA333" i="7"/>
  <c r="AA331" i="7"/>
  <c r="AA329" i="7"/>
  <c r="AA327" i="7"/>
  <c r="AA325" i="7"/>
  <c r="AA323" i="7"/>
  <c r="AA321" i="7"/>
  <c r="AA319" i="7"/>
  <c r="AA317" i="7"/>
  <c r="AA315" i="7"/>
  <c r="AA313" i="7"/>
  <c r="AA311" i="7"/>
  <c r="AA309" i="7"/>
  <c r="AA307" i="7"/>
  <c r="AA305" i="7"/>
  <c r="AA303" i="7"/>
  <c r="AA301" i="7"/>
  <c r="AA299" i="7"/>
  <c r="AA297" i="7"/>
  <c r="AA295" i="7"/>
  <c r="AA293" i="7"/>
  <c r="AA291" i="7"/>
  <c r="AA289" i="7"/>
  <c r="AA287" i="7"/>
  <c r="AA285" i="7"/>
  <c r="AA283" i="7"/>
  <c r="AA281" i="7"/>
  <c r="AA279" i="7"/>
  <c r="AA277" i="7"/>
  <c r="AA275" i="7"/>
  <c r="AA273" i="7"/>
  <c r="AA271" i="7"/>
  <c r="AA269" i="7"/>
  <c r="AA267" i="7"/>
  <c r="AA265" i="7"/>
  <c r="AA263" i="7"/>
  <c r="AA261" i="7"/>
  <c r="AA259" i="7"/>
  <c r="AA257" i="7"/>
  <c r="AA255" i="7"/>
  <c r="AA253" i="7"/>
  <c r="AA251" i="7"/>
  <c r="CA339" i="7"/>
  <c r="CA294" i="7"/>
  <c r="CA253" i="7"/>
  <c r="CA176" i="7"/>
  <c r="CA278" i="7"/>
  <c r="CA250" i="7"/>
  <c r="CA160" i="7"/>
  <c r="AA366" i="7"/>
  <c r="AA358" i="7"/>
  <c r="AA350" i="7"/>
  <c r="AA342" i="7"/>
  <c r="AA334" i="7"/>
  <c r="AA326" i="7"/>
  <c r="AA318" i="7"/>
  <c r="AA310" i="7"/>
  <c r="AA302" i="7"/>
  <c r="AA294" i="7"/>
  <c r="AA286" i="7"/>
  <c r="AA278" i="7"/>
  <c r="AA270" i="7"/>
  <c r="AA262" i="7"/>
  <c r="AA254" i="7"/>
  <c r="AA248" i="7"/>
  <c r="AA246" i="7"/>
  <c r="AA244" i="7"/>
  <c r="AA242" i="7"/>
  <c r="AA240" i="7"/>
  <c r="AA238" i="7"/>
  <c r="AA236" i="7"/>
  <c r="AA234" i="7"/>
  <c r="AA232" i="7"/>
  <c r="AA230" i="7"/>
  <c r="AA228" i="7"/>
  <c r="AA226" i="7"/>
  <c r="AA224" i="7"/>
  <c r="AA222" i="7"/>
  <c r="AA220" i="7"/>
  <c r="AA218" i="7"/>
  <c r="AA216" i="7"/>
  <c r="AA214" i="7"/>
  <c r="AA212" i="7"/>
  <c r="AA210" i="7"/>
  <c r="AA208" i="7"/>
  <c r="AA206" i="7"/>
  <c r="AA204" i="7"/>
  <c r="AA202" i="7"/>
  <c r="AA200" i="7"/>
  <c r="AA198" i="7"/>
  <c r="AA196" i="7"/>
  <c r="AA194" i="7"/>
  <c r="AA192" i="7"/>
  <c r="AA190" i="7"/>
  <c r="AA188" i="7"/>
  <c r="AA186" i="7"/>
  <c r="AA184" i="7"/>
  <c r="AA182" i="7"/>
  <c r="AA180" i="7"/>
  <c r="AA178" i="7"/>
  <c r="AA176" i="7"/>
  <c r="AA174" i="7"/>
  <c r="AA172" i="7"/>
  <c r="CA335" i="7"/>
  <c r="CA270" i="7"/>
  <c r="CA237" i="7"/>
  <c r="CA168" i="7"/>
  <c r="CE466" i="7"/>
  <c r="CE463" i="7"/>
  <c r="CE461" i="7"/>
  <c r="CE459" i="7"/>
  <c r="CE457" i="7"/>
  <c r="CE464" i="7"/>
  <c r="CE458" i="7"/>
  <c r="CE454" i="7"/>
  <c r="CE452" i="7"/>
  <c r="CE450" i="7"/>
  <c r="CE448" i="7"/>
  <c r="CE446" i="7"/>
  <c r="CE444" i="7"/>
  <c r="CE442" i="7"/>
  <c r="CE470" i="7"/>
  <c r="CE468" i="7"/>
  <c r="CE456" i="7"/>
  <c r="CE455" i="7"/>
  <c r="CE447" i="7"/>
  <c r="CE440" i="7"/>
  <c r="CE438" i="7"/>
  <c r="CE436" i="7"/>
  <c r="CE434" i="7"/>
  <c r="CE432" i="7"/>
  <c r="CE467" i="7"/>
  <c r="CE460" i="7"/>
  <c r="CE469" i="7"/>
  <c r="CE462" i="7"/>
  <c r="CE439" i="7"/>
  <c r="CE431" i="7"/>
  <c r="CE465" i="7"/>
  <c r="CE453" i="7"/>
  <c r="CE451" i="7"/>
  <c r="CE449" i="7"/>
  <c r="CE445" i="7"/>
  <c r="CE443" i="7"/>
  <c r="CE441" i="7"/>
  <c r="CE430" i="7"/>
  <c r="CE427" i="7"/>
  <c r="CE422" i="7"/>
  <c r="CE419" i="7"/>
  <c r="CE416" i="7"/>
  <c r="CE414" i="7"/>
  <c r="CE412" i="7"/>
  <c r="CE410" i="7"/>
  <c r="CE408" i="7"/>
  <c r="CE406" i="7"/>
  <c r="CE404" i="7"/>
  <c r="CE437" i="7"/>
  <c r="CE433" i="7"/>
  <c r="CE420" i="7"/>
  <c r="CE423" i="7"/>
  <c r="CE415" i="7"/>
  <c r="CE407" i="7"/>
  <c r="CE403" i="7"/>
  <c r="CE401" i="7"/>
  <c r="CE399" i="7"/>
  <c r="CE421" i="7"/>
  <c r="CE405" i="7"/>
  <c r="CE400" i="7"/>
  <c r="CE429" i="7"/>
  <c r="CE426" i="7"/>
  <c r="CE425" i="7"/>
  <c r="CE424" i="7"/>
  <c r="CE402" i="7"/>
  <c r="CE396" i="7"/>
  <c r="CE394" i="7"/>
  <c r="CE392" i="7"/>
  <c r="CE390" i="7"/>
  <c r="CE388" i="7"/>
  <c r="CE386" i="7"/>
  <c r="CE384" i="7"/>
  <c r="CE382" i="7"/>
  <c r="CE428" i="7"/>
  <c r="CE377" i="7"/>
  <c r="CE374" i="7"/>
  <c r="CE369" i="7"/>
  <c r="CE418" i="7"/>
  <c r="CE373" i="7"/>
  <c r="CE370" i="7"/>
  <c r="CE365" i="7"/>
  <c r="CE435" i="7"/>
  <c r="CE398" i="7"/>
  <c r="CE397" i="7"/>
  <c r="CE393" i="7"/>
  <c r="CE389" i="7"/>
  <c r="CE385" i="7"/>
  <c r="CE381" i="7"/>
  <c r="CE380" i="7"/>
  <c r="CE383" i="7"/>
  <c r="CE371" i="7"/>
  <c r="CE360" i="7"/>
  <c r="CE355" i="7"/>
  <c r="CE352" i="7"/>
  <c r="CE347" i="7"/>
  <c r="CE344" i="7"/>
  <c r="CE339" i="7"/>
  <c r="CE336" i="7"/>
  <c r="CE331" i="7"/>
  <c r="CE328" i="7"/>
  <c r="CE323" i="7"/>
  <c r="CE320" i="7"/>
  <c r="CE315" i="7"/>
  <c r="CE312" i="7"/>
  <c r="CE307" i="7"/>
  <c r="CE413" i="7"/>
  <c r="CE387" i="7"/>
  <c r="CE376" i="7"/>
  <c r="CE372" i="7"/>
  <c r="CE368" i="7"/>
  <c r="CE364" i="7"/>
  <c r="CE345" i="7"/>
  <c r="CE343" i="7"/>
  <c r="CE342" i="7"/>
  <c r="CE341" i="7"/>
  <c r="CE340" i="7"/>
  <c r="CE338" i="7"/>
  <c r="CE313" i="7"/>
  <c r="CE311" i="7"/>
  <c r="CE310" i="7"/>
  <c r="CE309" i="7"/>
  <c r="CE308" i="7"/>
  <c r="CE306" i="7"/>
  <c r="CE303" i="7"/>
  <c r="CE409" i="7"/>
  <c r="CE395" i="7"/>
  <c r="CE375" i="7"/>
  <c r="CE366" i="7"/>
  <c r="CE363" i="7"/>
  <c r="CE361" i="7"/>
  <c r="CE359" i="7"/>
  <c r="CE358" i="7"/>
  <c r="CE357" i="7"/>
  <c r="CE356" i="7"/>
  <c r="CE354" i="7"/>
  <c r="CE329" i="7"/>
  <c r="CE327" i="7"/>
  <c r="CE326" i="7"/>
  <c r="CE325" i="7"/>
  <c r="CE324" i="7"/>
  <c r="CE322" i="7"/>
  <c r="CE304" i="7"/>
  <c r="CE417" i="7"/>
  <c r="CE411" i="7"/>
  <c r="CE391" i="7"/>
  <c r="CE367" i="7"/>
  <c r="CE334" i="7"/>
  <c r="CE332" i="7"/>
  <c r="CE330" i="7"/>
  <c r="CE299" i="7"/>
  <c r="CE295" i="7"/>
  <c r="CE291" i="7"/>
  <c r="CE287" i="7"/>
  <c r="CE283" i="7"/>
  <c r="CE279" i="7"/>
  <c r="CE275" i="7"/>
  <c r="CE271" i="7"/>
  <c r="CE267" i="7"/>
  <c r="CE261" i="7"/>
  <c r="CE258" i="7"/>
  <c r="CE253" i="7"/>
  <c r="CE250" i="7"/>
  <c r="CE245" i="7"/>
  <c r="CE242" i="7"/>
  <c r="CE237" i="7"/>
  <c r="CE236" i="7"/>
  <c r="CE234" i="7"/>
  <c r="CE232" i="7"/>
  <c r="CE230" i="7"/>
  <c r="CE228" i="7"/>
  <c r="CE226" i="7"/>
  <c r="CE224" i="7"/>
  <c r="CE222" i="7"/>
  <c r="CE220" i="7"/>
  <c r="CE218" i="7"/>
  <c r="CE216" i="7"/>
  <c r="CE214" i="7"/>
  <c r="CE212" i="7"/>
  <c r="CE210" i="7"/>
  <c r="CE208" i="7"/>
  <c r="CE206" i="7"/>
  <c r="CE204" i="7"/>
  <c r="CE202" i="7"/>
  <c r="CE200" i="7"/>
  <c r="CE198" i="7"/>
  <c r="CE196" i="7"/>
  <c r="CE194" i="7"/>
  <c r="CE192" i="7"/>
  <c r="CE190" i="7"/>
  <c r="CE379" i="7"/>
  <c r="CE362" i="7"/>
  <c r="CE337" i="7"/>
  <c r="CE335" i="7"/>
  <c r="CE333" i="7"/>
  <c r="CE305" i="7"/>
  <c r="CE302" i="7"/>
  <c r="CE301" i="7"/>
  <c r="CE297" i="7"/>
  <c r="CE293" i="7"/>
  <c r="CE289" i="7"/>
  <c r="CE285" i="7"/>
  <c r="CE281" i="7"/>
  <c r="CE277" i="7"/>
  <c r="CE273" i="7"/>
  <c r="CE269" i="7"/>
  <c r="CE265" i="7"/>
  <c r="CE262" i="7"/>
  <c r="CE257" i="7"/>
  <c r="CE254" i="7"/>
  <c r="CE249" i="7"/>
  <c r="CE246" i="7"/>
  <c r="CE241" i="7"/>
  <c r="CE238" i="7"/>
  <c r="CE235" i="7"/>
  <c r="CE233" i="7"/>
  <c r="CE231" i="7"/>
  <c r="CE229" i="7"/>
  <c r="CE227" i="7"/>
  <c r="CE225" i="7"/>
  <c r="CE223" i="7"/>
  <c r="CE221" i="7"/>
  <c r="CE219" i="7"/>
  <c r="CE217" i="7"/>
  <c r="CE215" i="7"/>
  <c r="CE213" i="7"/>
  <c r="CE211" i="7"/>
  <c r="CE209" i="7"/>
  <c r="CE207" i="7"/>
  <c r="CE205" i="7"/>
  <c r="CE203" i="7"/>
  <c r="CE201" i="7"/>
  <c r="CE199" i="7"/>
  <c r="CE197" i="7"/>
  <c r="CE195" i="7"/>
  <c r="CE193" i="7"/>
  <c r="CE191" i="7"/>
  <c r="CE189" i="7"/>
  <c r="CE187" i="7"/>
  <c r="CE185" i="7"/>
  <c r="CE183" i="7"/>
  <c r="CE181" i="7"/>
  <c r="CE179" i="7"/>
  <c r="CE177" i="7"/>
  <c r="CE175" i="7"/>
  <c r="CE173" i="7"/>
  <c r="CE171" i="7"/>
  <c r="CE169" i="7"/>
  <c r="CE167" i="7"/>
  <c r="CE165" i="7"/>
  <c r="CE163" i="7"/>
  <c r="CE161" i="7"/>
  <c r="CE159" i="7"/>
  <c r="CE157" i="7"/>
  <c r="CE155" i="7"/>
  <c r="CE153" i="7"/>
  <c r="CE151" i="7"/>
  <c r="CE149" i="7"/>
  <c r="CE147" i="7"/>
  <c r="CE145" i="7"/>
  <c r="CE353" i="7"/>
  <c r="CE349" i="7"/>
  <c r="CE316" i="7"/>
  <c r="CE298" i="7"/>
  <c r="CE290" i="7"/>
  <c r="CE282" i="7"/>
  <c r="CE274" i="7"/>
  <c r="CE266" i="7"/>
  <c r="CE255" i="7"/>
  <c r="CE252" i="7"/>
  <c r="CE239" i="7"/>
  <c r="CE184" i="7"/>
  <c r="CE176" i="7"/>
  <c r="CE168" i="7"/>
  <c r="CE160" i="7"/>
  <c r="CE152" i="7"/>
  <c r="CE144" i="7"/>
  <c r="CE142" i="7"/>
  <c r="CE140" i="7"/>
  <c r="CE138" i="7"/>
  <c r="CE136" i="7"/>
  <c r="CE134" i="7"/>
  <c r="CE132" i="7"/>
  <c r="CE130" i="7"/>
  <c r="CE128" i="7"/>
  <c r="CE126" i="7"/>
  <c r="CE124" i="7"/>
  <c r="CE122" i="7"/>
  <c r="CE120" i="7"/>
  <c r="CE118" i="7"/>
  <c r="CE116" i="7"/>
  <c r="CE114" i="7"/>
  <c r="CE112" i="7"/>
  <c r="CE110" i="7"/>
  <c r="CE108" i="7"/>
  <c r="CE106" i="7"/>
  <c r="CE104" i="7"/>
  <c r="CE102" i="7"/>
  <c r="CE100" i="7"/>
  <c r="CE98" i="7"/>
  <c r="CE96" i="7"/>
  <c r="CE94" i="7"/>
  <c r="CE92" i="7"/>
  <c r="CE90" i="7"/>
  <c r="CE88" i="7"/>
  <c r="CE74" i="7"/>
  <c r="CE72" i="7"/>
  <c r="CE70" i="7"/>
  <c r="CE68" i="7"/>
  <c r="CE66" i="7"/>
  <c r="CE64" i="7"/>
  <c r="CE62" i="7"/>
  <c r="CE60" i="7"/>
  <c r="CE58" i="7"/>
  <c r="CE56" i="7"/>
  <c r="CE54" i="7"/>
  <c r="CE52" i="7"/>
  <c r="CE50" i="7"/>
  <c r="CE48" i="7"/>
  <c r="CE351" i="7"/>
  <c r="CE318" i="7"/>
  <c r="CE314" i="7"/>
  <c r="CE294" i="7"/>
  <c r="CE286" i="7"/>
  <c r="CE278" i="7"/>
  <c r="CE270" i="7"/>
  <c r="CE263" i="7"/>
  <c r="CE260" i="7"/>
  <c r="CE247" i="7"/>
  <c r="CE244" i="7"/>
  <c r="CE188" i="7"/>
  <c r="CE180" i="7"/>
  <c r="CE172" i="7"/>
  <c r="CE164" i="7"/>
  <c r="CE156" i="7"/>
  <c r="CE148" i="7"/>
  <c r="CE143" i="7"/>
  <c r="CE141" i="7"/>
  <c r="CE139" i="7"/>
  <c r="CE137" i="7"/>
  <c r="CE135" i="7"/>
  <c r="CE133" i="7"/>
  <c r="CE131" i="7"/>
  <c r="CE129" i="7"/>
  <c r="CE127" i="7"/>
  <c r="CE125" i="7"/>
  <c r="CE123" i="7"/>
  <c r="CE121" i="7"/>
  <c r="CE119" i="7"/>
  <c r="CE117" i="7"/>
  <c r="CE115" i="7"/>
  <c r="CE113" i="7"/>
  <c r="CE111" i="7"/>
  <c r="CE109" i="7"/>
  <c r="CE107" i="7"/>
  <c r="CE105" i="7"/>
  <c r="CE103" i="7"/>
  <c r="CE101" i="7"/>
  <c r="CE99" i="7"/>
  <c r="CE97" i="7"/>
  <c r="CE95" i="7"/>
  <c r="CE93" i="7"/>
  <c r="CE91" i="7"/>
  <c r="CE89" i="7"/>
  <c r="CE87" i="7"/>
  <c r="CE75" i="7"/>
  <c r="CE73" i="7"/>
  <c r="CE71" i="7"/>
  <c r="CE69" i="7"/>
  <c r="CE67" i="7"/>
  <c r="CE65" i="7"/>
  <c r="CE63" i="7"/>
  <c r="CE61" i="7"/>
  <c r="CE59" i="7"/>
  <c r="CE57" i="7"/>
  <c r="CE55" i="7"/>
  <c r="CE53" i="7"/>
  <c r="CE51" i="7"/>
  <c r="CE49" i="7"/>
  <c r="CE47" i="7"/>
  <c r="CE346" i="7"/>
  <c r="CE321" i="7"/>
  <c r="CE296" i="7"/>
  <c r="CE280" i="7"/>
  <c r="CE259" i="7"/>
  <c r="CE256" i="7"/>
  <c r="CE186" i="7"/>
  <c r="CE170" i="7"/>
  <c r="CE154" i="7"/>
  <c r="AE470" i="7"/>
  <c r="AE468" i="7"/>
  <c r="AE466" i="7"/>
  <c r="AE464" i="7"/>
  <c r="AE462" i="7"/>
  <c r="AE460" i="7"/>
  <c r="AE458" i="7"/>
  <c r="AE456" i="7"/>
  <c r="AE454" i="7"/>
  <c r="AE452" i="7"/>
  <c r="AE450" i="7"/>
  <c r="AE448" i="7"/>
  <c r="AE446" i="7"/>
  <c r="AE444" i="7"/>
  <c r="AE442" i="7"/>
  <c r="AE440" i="7"/>
  <c r="AE438" i="7"/>
  <c r="AE436" i="7"/>
  <c r="AE434" i="7"/>
  <c r="AE432" i="7"/>
  <c r="AE430" i="7"/>
  <c r="AE428" i="7"/>
  <c r="AE426" i="7"/>
  <c r="AE424" i="7"/>
  <c r="AE422" i="7"/>
  <c r="AE420" i="7"/>
  <c r="AE418" i="7"/>
  <c r="AE416" i="7"/>
  <c r="AE414" i="7"/>
  <c r="AE412" i="7"/>
  <c r="AE410" i="7"/>
  <c r="AE408" i="7"/>
  <c r="AE406" i="7"/>
  <c r="AE404" i="7"/>
  <c r="AE402" i="7"/>
  <c r="AE400" i="7"/>
  <c r="AE398" i="7"/>
  <c r="AE396" i="7"/>
  <c r="AE394" i="7"/>
  <c r="AE392" i="7"/>
  <c r="AE390" i="7"/>
  <c r="AE388" i="7"/>
  <c r="AE386" i="7"/>
  <c r="AE384" i="7"/>
  <c r="AE382" i="7"/>
  <c r="AE380" i="7"/>
  <c r="AE378" i="7"/>
  <c r="AE376" i="7"/>
  <c r="AE374" i="7"/>
  <c r="AE372" i="7"/>
  <c r="CE350" i="7"/>
  <c r="CE317" i="7"/>
  <c r="CE288" i="7"/>
  <c r="CE272" i="7"/>
  <c r="CE243" i="7"/>
  <c r="CE240" i="7"/>
  <c r="CE178" i="7"/>
  <c r="CE162" i="7"/>
  <c r="CE146" i="7"/>
  <c r="AE469" i="7"/>
  <c r="AE467" i="7"/>
  <c r="AE465" i="7"/>
  <c r="AE463" i="7"/>
  <c r="AE461" i="7"/>
  <c r="AE459" i="7"/>
  <c r="AE457" i="7"/>
  <c r="AE455" i="7"/>
  <c r="AE453" i="7"/>
  <c r="AE451" i="7"/>
  <c r="AE449" i="7"/>
  <c r="AE447" i="7"/>
  <c r="AE445" i="7"/>
  <c r="AE443" i="7"/>
  <c r="AE441" i="7"/>
  <c r="AE439" i="7"/>
  <c r="AE437" i="7"/>
  <c r="AE435" i="7"/>
  <c r="AE433" i="7"/>
  <c r="AE431" i="7"/>
  <c r="AE429" i="7"/>
  <c r="AE427" i="7"/>
  <c r="AE425" i="7"/>
  <c r="AE423" i="7"/>
  <c r="AE421" i="7"/>
  <c r="AE419" i="7"/>
  <c r="AE417" i="7"/>
  <c r="AE415" i="7"/>
  <c r="AE413" i="7"/>
  <c r="AE411" i="7"/>
  <c r="AE409" i="7"/>
  <c r="AE407" i="7"/>
  <c r="AE405" i="7"/>
  <c r="AE403" i="7"/>
  <c r="AE401" i="7"/>
  <c r="AE399" i="7"/>
  <c r="AE397" i="7"/>
  <c r="AE395" i="7"/>
  <c r="AE393" i="7"/>
  <c r="AE391" i="7"/>
  <c r="AE389" i="7"/>
  <c r="AE387" i="7"/>
  <c r="AE385" i="7"/>
  <c r="AE383" i="7"/>
  <c r="AE381" i="7"/>
  <c r="AE379" i="7"/>
  <c r="AE377" i="7"/>
  <c r="AE375" i="7"/>
  <c r="AE373" i="7"/>
  <c r="AE371" i="7"/>
  <c r="AE369" i="7"/>
  <c r="AE367" i="7"/>
  <c r="AE365" i="7"/>
  <c r="AE363" i="7"/>
  <c r="AE361" i="7"/>
  <c r="AE359" i="7"/>
  <c r="AE357" i="7"/>
  <c r="AE355" i="7"/>
  <c r="AE353" i="7"/>
  <c r="AE351" i="7"/>
  <c r="AE349" i="7"/>
  <c r="AE347" i="7"/>
  <c r="AE345" i="7"/>
  <c r="AE343" i="7"/>
  <c r="AE341" i="7"/>
  <c r="AE339" i="7"/>
  <c r="AE337" i="7"/>
  <c r="AE335" i="7"/>
  <c r="AE333" i="7"/>
  <c r="AE331" i="7"/>
  <c r="AE329" i="7"/>
  <c r="AE327" i="7"/>
  <c r="AE325" i="7"/>
  <c r="AE323" i="7"/>
  <c r="AE321" i="7"/>
  <c r="AE319" i="7"/>
  <c r="AE317" i="7"/>
  <c r="AE315" i="7"/>
  <c r="AE313" i="7"/>
  <c r="AE311" i="7"/>
  <c r="AE309" i="7"/>
  <c r="AE307" i="7"/>
  <c r="AE305" i="7"/>
  <c r="AE303" i="7"/>
  <c r="AE301" i="7"/>
  <c r="AE299" i="7"/>
  <c r="AE297" i="7"/>
  <c r="AE295" i="7"/>
  <c r="AE293" i="7"/>
  <c r="AE291" i="7"/>
  <c r="AE289" i="7"/>
  <c r="AE287" i="7"/>
  <c r="AE285" i="7"/>
  <c r="AE283" i="7"/>
  <c r="AE281" i="7"/>
  <c r="AE279" i="7"/>
  <c r="AE277" i="7"/>
  <c r="AE275" i="7"/>
  <c r="AE273" i="7"/>
  <c r="AE271" i="7"/>
  <c r="AE269" i="7"/>
  <c r="AE267" i="7"/>
  <c r="AE265" i="7"/>
  <c r="AE263" i="7"/>
  <c r="AE261" i="7"/>
  <c r="AE259" i="7"/>
  <c r="AE257" i="7"/>
  <c r="AE255" i="7"/>
  <c r="AE253" i="7"/>
  <c r="AE251" i="7"/>
  <c r="CE348" i="7"/>
  <c r="CE276" i="7"/>
  <c r="CE264" i="7"/>
  <c r="CE158" i="7"/>
  <c r="CE292" i="7"/>
  <c r="CE174" i="7"/>
  <c r="AE364" i="7"/>
  <c r="AE356" i="7"/>
  <c r="AE348" i="7"/>
  <c r="AE340" i="7"/>
  <c r="AE332" i="7"/>
  <c r="AE324" i="7"/>
  <c r="AE316" i="7"/>
  <c r="AE308" i="7"/>
  <c r="AE300" i="7"/>
  <c r="AE292" i="7"/>
  <c r="AE284" i="7"/>
  <c r="AE276" i="7"/>
  <c r="AE268" i="7"/>
  <c r="AE260" i="7"/>
  <c r="AE252" i="7"/>
  <c r="AE248" i="7"/>
  <c r="AE246" i="7"/>
  <c r="AE244" i="7"/>
  <c r="AE242" i="7"/>
  <c r="AE240" i="7"/>
  <c r="AE238" i="7"/>
  <c r="AE236" i="7"/>
  <c r="AE234" i="7"/>
  <c r="AE232" i="7"/>
  <c r="AE230" i="7"/>
  <c r="AE228" i="7"/>
  <c r="AE226" i="7"/>
  <c r="AE224" i="7"/>
  <c r="AE222" i="7"/>
  <c r="AE220" i="7"/>
  <c r="AE218" i="7"/>
  <c r="AE216" i="7"/>
  <c r="AE214" i="7"/>
  <c r="AE212" i="7"/>
  <c r="AE210" i="7"/>
  <c r="AE208" i="7"/>
  <c r="AE206" i="7"/>
  <c r="AE204" i="7"/>
  <c r="AE202" i="7"/>
  <c r="AE200" i="7"/>
  <c r="AE198" i="7"/>
  <c r="AE196" i="7"/>
  <c r="AE194" i="7"/>
  <c r="AE192" i="7"/>
  <c r="AE190" i="7"/>
  <c r="AE188" i="7"/>
  <c r="AE186" i="7"/>
  <c r="AE184" i="7"/>
  <c r="AE182" i="7"/>
  <c r="AE180" i="7"/>
  <c r="AE178" i="7"/>
  <c r="AE176" i="7"/>
  <c r="AE174" i="7"/>
  <c r="AE172" i="7"/>
  <c r="CE319" i="7"/>
  <c r="CE284" i="7"/>
  <c r="CE248" i="7"/>
  <c r="CE182" i="7"/>
  <c r="CE150" i="7"/>
  <c r="CI469" i="7"/>
  <c r="CI464" i="7"/>
  <c r="CI463" i="7"/>
  <c r="CI461" i="7"/>
  <c r="CI459" i="7"/>
  <c r="CI457" i="7"/>
  <c r="CI470" i="7"/>
  <c r="CI468" i="7"/>
  <c r="CI467" i="7"/>
  <c r="CI466" i="7"/>
  <c r="CI465" i="7"/>
  <c r="CI456" i="7"/>
  <c r="CI454" i="7"/>
  <c r="CI452" i="7"/>
  <c r="CI450" i="7"/>
  <c r="CI448" i="7"/>
  <c r="CI446" i="7"/>
  <c r="CI444" i="7"/>
  <c r="CI442" i="7"/>
  <c r="CI462" i="7"/>
  <c r="CI453" i="7"/>
  <c r="CI445" i="7"/>
  <c r="CI440" i="7"/>
  <c r="CI438" i="7"/>
  <c r="CI436" i="7"/>
  <c r="CI434" i="7"/>
  <c r="CI432" i="7"/>
  <c r="CI458" i="7"/>
  <c r="CI443" i="7"/>
  <c r="CI441" i="7"/>
  <c r="CI451" i="7"/>
  <c r="CI449" i="7"/>
  <c r="CI447" i="7"/>
  <c r="CI437" i="7"/>
  <c r="CI460" i="7"/>
  <c r="CI439" i="7"/>
  <c r="CI428" i="7"/>
  <c r="CI425" i="7"/>
  <c r="CI420" i="7"/>
  <c r="CI417" i="7"/>
  <c r="CI416" i="7"/>
  <c r="CI414" i="7"/>
  <c r="CI412" i="7"/>
  <c r="CI410" i="7"/>
  <c r="CI408" i="7"/>
  <c r="CI406" i="7"/>
  <c r="CI404" i="7"/>
  <c r="CI435" i="7"/>
  <c r="CI431" i="7"/>
  <c r="CI430" i="7"/>
  <c r="CI429" i="7"/>
  <c r="CI427" i="7"/>
  <c r="CI421" i="7"/>
  <c r="CI418" i="7"/>
  <c r="CI413" i="7"/>
  <c r="CI405" i="7"/>
  <c r="CI403" i="7"/>
  <c r="CI401" i="7"/>
  <c r="CI399" i="7"/>
  <c r="CI433" i="7"/>
  <c r="CI455" i="7"/>
  <c r="CI426" i="7"/>
  <c r="CI415" i="7"/>
  <c r="CI398" i="7"/>
  <c r="CI411" i="7"/>
  <c r="CI409" i="7"/>
  <c r="CI407" i="7"/>
  <c r="CI400" i="7"/>
  <c r="CI396" i="7"/>
  <c r="CI394" i="7"/>
  <c r="CI392" i="7"/>
  <c r="CI390" i="7"/>
  <c r="CI388" i="7"/>
  <c r="CI386" i="7"/>
  <c r="CI384" i="7"/>
  <c r="CI382" i="7"/>
  <c r="CI380" i="7"/>
  <c r="CI375" i="7"/>
  <c r="CI372" i="7"/>
  <c r="CI402" i="7"/>
  <c r="CI379" i="7"/>
  <c r="CI376" i="7"/>
  <c r="CI371" i="7"/>
  <c r="CI368" i="7"/>
  <c r="CI363" i="7"/>
  <c r="CI424" i="7"/>
  <c r="CI423" i="7"/>
  <c r="CI422" i="7"/>
  <c r="CI419" i="7"/>
  <c r="CI395" i="7"/>
  <c r="CI391" i="7"/>
  <c r="CI387" i="7"/>
  <c r="CI383" i="7"/>
  <c r="CI378" i="7"/>
  <c r="CI397" i="7"/>
  <c r="CI381" i="7"/>
  <c r="CI377" i="7"/>
  <c r="CI369" i="7"/>
  <c r="CI361" i="7"/>
  <c r="CI358" i="7"/>
  <c r="CI353" i="7"/>
  <c r="CI350" i="7"/>
  <c r="CI345" i="7"/>
  <c r="CI342" i="7"/>
  <c r="CI337" i="7"/>
  <c r="CI334" i="7"/>
  <c r="CI329" i="7"/>
  <c r="CI326" i="7"/>
  <c r="CI321" i="7"/>
  <c r="CI318" i="7"/>
  <c r="CI313" i="7"/>
  <c r="CI310" i="7"/>
  <c r="CI367" i="7"/>
  <c r="CI359" i="7"/>
  <c r="CI357" i="7"/>
  <c r="CI356" i="7"/>
  <c r="CI355" i="7"/>
  <c r="CI354" i="7"/>
  <c r="CI352" i="7"/>
  <c r="CI327" i="7"/>
  <c r="CI325" i="7"/>
  <c r="CI324" i="7"/>
  <c r="CI323" i="7"/>
  <c r="CI322" i="7"/>
  <c r="CI320" i="7"/>
  <c r="CI389" i="7"/>
  <c r="CI365" i="7"/>
  <c r="CI343" i="7"/>
  <c r="CI341" i="7"/>
  <c r="CI340" i="7"/>
  <c r="CI339" i="7"/>
  <c r="CI338" i="7"/>
  <c r="CI336" i="7"/>
  <c r="CI311" i="7"/>
  <c r="CI309" i="7"/>
  <c r="CI308" i="7"/>
  <c r="CI307" i="7"/>
  <c r="CI306" i="7"/>
  <c r="CI305" i="7"/>
  <c r="CI302" i="7"/>
  <c r="CI373" i="7"/>
  <c r="CI351" i="7"/>
  <c r="CI349" i="7"/>
  <c r="CI347" i="7"/>
  <c r="CI316" i="7"/>
  <c r="CI314" i="7"/>
  <c r="CI312" i="7"/>
  <c r="CI301" i="7"/>
  <c r="CI297" i="7"/>
  <c r="CI385" i="7"/>
  <c r="CI366" i="7"/>
  <c r="CI348" i="7"/>
  <c r="CI346" i="7"/>
  <c r="CI344" i="7"/>
  <c r="CI319" i="7"/>
  <c r="CI317" i="7"/>
  <c r="CI315" i="7"/>
  <c r="CI303" i="7"/>
  <c r="CI299" i="7"/>
  <c r="CI295" i="7"/>
  <c r="CI370" i="7"/>
  <c r="CI362" i="7"/>
  <c r="CI333" i="7"/>
  <c r="CI296" i="7"/>
  <c r="CI374" i="7"/>
  <c r="CI360" i="7"/>
  <c r="CI335" i="7"/>
  <c r="CI331" i="7"/>
  <c r="CI300" i="7"/>
  <c r="CI330" i="7"/>
  <c r="CI294" i="7"/>
  <c r="AI470" i="7"/>
  <c r="AI468" i="7"/>
  <c r="AI466" i="7"/>
  <c r="AI464" i="7"/>
  <c r="AI462" i="7"/>
  <c r="AI460" i="7"/>
  <c r="AI458" i="7"/>
  <c r="AI456" i="7"/>
  <c r="AI454" i="7"/>
  <c r="AI452" i="7"/>
  <c r="AI450" i="7"/>
  <c r="AI448" i="7"/>
  <c r="AI446" i="7"/>
  <c r="AI444" i="7"/>
  <c r="AI442" i="7"/>
  <c r="AI440" i="7"/>
  <c r="AI438" i="7"/>
  <c r="AI436" i="7"/>
  <c r="AI434" i="7"/>
  <c r="AI432" i="7"/>
  <c r="AI430" i="7"/>
  <c r="AI428" i="7"/>
  <c r="AI426" i="7"/>
  <c r="AI424" i="7"/>
  <c r="AI422" i="7"/>
  <c r="AI420" i="7"/>
  <c r="AI418" i="7"/>
  <c r="AI416" i="7"/>
  <c r="AI414" i="7"/>
  <c r="AI412" i="7"/>
  <c r="AI410" i="7"/>
  <c r="AI408" i="7"/>
  <c r="AI406" i="7"/>
  <c r="AI404" i="7"/>
  <c r="AI402" i="7"/>
  <c r="AI400" i="7"/>
  <c r="AI398" i="7"/>
  <c r="AI396" i="7"/>
  <c r="AI394" i="7"/>
  <c r="AI392" i="7"/>
  <c r="AI390" i="7"/>
  <c r="AI388" i="7"/>
  <c r="AI386" i="7"/>
  <c r="AI384" i="7"/>
  <c r="AI382" i="7"/>
  <c r="AI380" i="7"/>
  <c r="AI378" i="7"/>
  <c r="AI376" i="7"/>
  <c r="AI374" i="7"/>
  <c r="AI372" i="7"/>
  <c r="CI364" i="7"/>
  <c r="AI469" i="7"/>
  <c r="AI467" i="7"/>
  <c r="AI465" i="7"/>
  <c r="AI463" i="7"/>
  <c r="AI461" i="7"/>
  <c r="AI459" i="7"/>
  <c r="AI457" i="7"/>
  <c r="AI455" i="7"/>
  <c r="AI453" i="7"/>
  <c r="AI451" i="7"/>
  <c r="AI449" i="7"/>
  <c r="AI447" i="7"/>
  <c r="AI445" i="7"/>
  <c r="AI443" i="7"/>
  <c r="AI441" i="7"/>
  <c r="AI439" i="7"/>
  <c r="AI437" i="7"/>
  <c r="AI435" i="7"/>
  <c r="AI433" i="7"/>
  <c r="AI431" i="7"/>
  <c r="AI429" i="7"/>
  <c r="AI427" i="7"/>
  <c r="AI425" i="7"/>
  <c r="AI423" i="7"/>
  <c r="AI421" i="7"/>
  <c r="AI419" i="7"/>
  <c r="AI417" i="7"/>
  <c r="AI415" i="7"/>
  <c r="AI413" i="7"/>
  <c r="AI411" i="7"/>
  <c r="AI409" i="7"/>
  <c r="AI407" i="7"/>
  <c r="AI405" i="7"/>
  <c r="AI403" i="7"/>
  <c r="AI401" i="7"/>
  <c r="AI399" i="7"/>
  <c r="AI397" i="7"/>
  <c r="AI395" i="7"/>
  <c r="AI393" i="7"/>
  <c r="AI391" i="7"/>
  <c r="AI389" i="7"/>
  <c r="AI387" i="7"/>
  <c r="AI385" i="7"/>
  <c r="AI383" i="7"/>
  <c r="AI381" i="7"/>
  <c r="AI379" i="7"/>
  <c r="AI377" i="7"/>
  <c r="AI375" i="7"/>
  <c r="AI373" i="7"/>
  <c r="AI371" i="7"/>
  <c r="AI369" i="7"/>
  <c r="AI367" i="7"/>
  <c r="AI365" i="7"/>
  <c r="AI363" i="7"/>
  <c r="AI361" i="7"/>
  <c r="AI359" i="7"/>
  <c r="AI357" i="7"/>
  <c r="AI355" i="7"/>
  <c r="AI353" i="7"/>
  <c r="AI351" i="7"/>
  <c r="AI349" i="7"/>
  <c r="AI347" i="7"/>
  <c r="AI345" i="7"/>
  <c r="AI343" i="7"/>
  <c r="AI341" i="7"/>
  <c r="AI339" i="7"/>
  <c r="AI337" i="7"/>
  <c r="AI335" i="7"/>
  <c r="AI333" i="7"/>
  <c r="AI331" i="7"/>
  <c r="AI329" i="7"/>
  <c r="AI327" i="7"/>
  <c r="AI325" i="7"/>
  <c r="AI323" i="7"/>
  <c r="AI321" i="7"/>
  <c r="AI319" i="7"/>
  <c r="AI317" i="7"/>
  <c r="AI315" i="7"/>
  <c r="AI313" i="7"/>
  <c r="AI311" i="7"/>
  <c r="AI309" i="7"/>
  <c r="AI307" i="7"/>
  <c r="AI305" i="7"/>
  <c r="AI303" i="7"/>
  <c r="AI301" i="7"/>
  <c r="AI299" i="7"/>
  <c r="AI297" i="7"/>
  <c r="AI295" i="7"/>
  <c r="AI293" i="7"/>
  <c r="AI291" i="7"/>
  <c r="AI289" i="7"/>
  <c r="AI287" i="7"/>
  <c r="AI285" i="7"/>
  <c r="AI283" i="7"/>
  <c r="AI281" i="7"/>
  <c r="AI279" i="7"/>
  <c r="AI277" i="7"/>
  <c r="AI275" i="7"/>
  <c r="AI273" i="7"/>
  <c r="AI271" i="7"/>
  <c r="AI269" i="7"/>
  <c r="AI267" i="7"/>
  <c r="AI265" i="7"/>
  <c r="AI263" i="7"/>
  <c r="AI261" i="7"/>
  <c r="AI259" i="7"/>
  <c r="AI257" i="7"/>
  <c r="AI255" i="7"/>
  <c r="AI253" i="7"/>
  <c r="AI251" i="7"/>
  <c r="CI332" i="7"/>
  <c r="CI393" i="7"/>
  <c r="CI304" i="7"/>
  <c r="AI370" i="7"/>
  <c r="AI362" i="7"/>
  <c r="AI354" i="7"/>
  <c r="AI346" i="7"/>
  <c r="AI338" i="7"/>
  <c r="AI330" i="7"/>
  <c r="AI322" i="7"/>
  <c r="AI314" i="7"/>
  <c r="AI306" i="7"/>
  <c r="AI298" i="7"/>
  <c r="AI290" i="7"/>
  <c r="AI282" i="7"/>
  <c r="AI274" i="7"/>
  <c r="AI266" i="7"/>
  <c r="AI258" i="7"/>
  <c r="AI250" i="7"/>
  <c r="AI248" i="7"/>
  <c r="AI246" i="7"/>
  <c r="AI244" i="7"/>
  <c r="AI242" i="7"/>
  <c r="AI240" i="7"/>
  <c r="AI238" i="7"/>
  <c r="AI236" i="7"/>
  <c r="AI234" i="7"/>
  <c r="AI232" i="7"/>
  <c r="AI230" i="7"/>
  <c r="AI228" i="7"/>
  <c r="AI226" i="7"/>
  <c r="AI224" i="7"/>
  <c r="AI222" i="7"/>
  <c r="AI220" i="7"/>
  <c r="AI218" i="7"/>
  <c r="AI216" i="7"/>
  <c r="AI214" i="7"/>
  <c r="AI212" i="7"/>
  <c r="AI210" i="7"/>
  <c r="AI208" i="7"/>
  <c r="AI206" i="7"/>
  <c r="AI204" i="7"/>
  <c r="AI202" i="7"/>
  <c r="AI200" i="7"/>
  <c r="AI198" i="7"/>
  <c r="AI196" i="7"/>
  <c r="AI194" i="7"/>
  <c r="AI192" i="7"/>
  <c r="AI190" i="7"/>
  <c r="AI188" i="7"/>
  <c r="AI186" i="7"/>
  <c r="AI184" i="7"/>
  <c r="AI182" i="7"/>
  <c r="AI180" i="7"/>
  <c r="AI178" i="7"/>
  <c r="AI176" i="7"/>
  <c r="AI174" i="7"/>
  <c r="AI172" i="7"/>
  <c r="CI328" i="7"/>
  <c r="CI298" i="7"/>
  <c r="CM470" i="7"/>
  <c r="CM467" i="7"/>
  <c r="CM463" i="7"/>
  <c r="CM461" i="7"/>
  <c r="CM459" i="7"/>
  <c r="CM457" i="7"/>
  <c r="CM462" i="7"/>
  <c r="CM454" i="7"/>
  <c r="CM452" i="7"/>
  <c r="CM450" i="7"/>
  <c r="CM448" i="7"/>
  <c r="CM446" i="7"/>
  <c r="CM444" i="7"/>
  <c r="CM442" i="7"/>
  <c r="CM465" i="7"/>
  <c r="CM460" i="7"/>
  <c r="CM451" i="7"/>
  <c r="CM443" i="7"/>
  <c r="CM440" i="7"/>
  <c r="CM438" i="7"/>
  <c r="CM436" i="7"/>
  <c r="CM434" i="7"/>
  <c r="CM432" i="7"/>
  <c r="CM468" i="7"/>
  <c r="CM455" i="7"/>
  <c r="CM453" i="7"/>
  <c r="CM458" i="7"/>
  <c r="CM435" i="7"/>
  <c r="CM464" i="7"/>
  <c r="CM426" i="7"/>
  <c r="CM423" i="7"/>
  <c r="CM418" i="7"/>
  <c r="CM416" i="7"/>
  <c r="CM414" i="7"/>
  <c r="CM412" i="7"/>
  <c r="CM410" i="7"/>
  <c r="CM408" i="7"/>
  <c r="CM406" i="7"/>
  <c r="CM404" i="7"/>
  <c r="CM447" i="7"/>
  <c r="CM437" i="7"/>
  <c r="CM441" i="7"/>
  <c r="CM433" i="7"/>
  <c r="CM431" i="7"/>
  <c r="CM427" i="7"/>
  <c r="CM424" i="7"/>
  <c r="CM420" i="7"/>
  <c r="CM411" i="7"/>
  <c r="CM403" i="7"/>
  <c r="CM401" i="7"/>
  <c r="CM399" i="7"/>
  <c r="CM469" i="7"/>
  <c r="CM456" i="7"/>
  <c r="CM449" i="7"/>
  <c r="CM439" i="7"/>
  <c r="CM419" i="7"/>
  <c r="CM398" i="7"/>
  <c r="CM396" i="7"/>
  <c r="CM394" i="7"/>
  <c r="CM392" i="7"/>
  <c r="CM390" i="7"/>
  <c r="CM388" i="7"/>
  <c r="CM386" i="7"/>
  <c r="CM384" i="7"/>
  <c r="CM382" i="7"/>
  <c r="CM445" i="7"/>
  <c r="CM378" i="7"/>
  <c r="CM373" i="7"/>
  <c r="CM370" i="7"/>
  <c r="CM425" i="7"/>
  <c r="CM422" i="7"/>
  <c r="CM421" i="7"/>
  <c r="CM415" i="7"/>
  <c r="CM413" i="7"/>
  <c r="CM400" i="7"/>
  <c r="CM377" i="7"/>
  <c r="CM374" i="7"/>
  <c r="CM369" i="7"/>
  <c r="CM366" i="7"/>
  <c r="CM466" i="7"/>
  <c r="CM430" i="7"/>
  <c r="CM429" i="7"/>
  <c r="CM428" i="7"/>
  <c r="CM417" i="7"/>
  <c r="CM409" i="7"/>
  <c r="CM407" i="7"/>
  <c r="CM405" i="7"/>
  <c r="CM397" i="7"/>
  <c r="CM393" i="7"/>
  <c r="CM389" i="7"/>
  <c r="CM385" i="7"/>
  <c r="CM381" i="7"/>
  <c r="CM379" i="7"/>
  <c r="CM395" i="7"/>
  <c r="CM368" i="7"/>
  <c r="CM359" i="7"/>
  <c r="CM356" i="7"/>
  <c r="CM351" i="7"/>
  <c r="CM348" i="7"/>
  <c r="CM343" i="7"/>
  <c r="CM340" i="7"/>
  <c r="CM335" i="7"/>
  <c r="CM332" i="7"/>
  <c r="CM327" i="7"/>
  <c r="CM324" i="7"/>
  <c r="CM319" i="7"/>
  <c r="CM316" i="7"/>
  <c r="CM311" i="7"/>
  <c r="CM308" i="7"/>
  <c r="CM391" i="7"/>
  <c r="CM375" i="7"/>
  <c r="CM371" i="7"/>
  <c r="CM365" i="7"/>
  <c r="CM341" i="7"/>
  <c r="CM339" i="7"/>
  <c r="CM338" i="7"/>
  <c r="CM337" i="7"/>
  <c r="CM336" i="7"/>
  <c r="CM334" i="7"/>
  <c r="CM309" i="7"/>
  <c r="CM307" i="7"/>
  <c r="CM306" i="7"/>
  <c r="CM304" i="7"/>
  <c r="CM402" i="7"/>
  <c r="CM383" i="7"/>
  <c r="CM376" i="7"/>
  <c r="CM372" i="7"/>
  <c r="CM367" i="7"/>
  <c r="CM363" i="7"/>
  <c r="CM357" i="7"/>
  <c r="CM355" i="7"/>
  <c r="CM354" i="7"/>
  <c r="CM353" i="7"/>
  <c r="CM352" i="7"/>
  <c r="CM350" i="7"/>
  <c r="CM325" i="7"/>
  <c r="CM323" i="7"/>
  <c r="CM322" i="7"/>
  <c r="CM321" i="7"/>
  <c r="CM320" i="7"/>
  <c r="CM318" i="7"/>
  <c r="CM303" i="7"/>
  <c r="CM362" i="7"/>
  <c r="CM360" i="7"/>
  <c r="CM358" i="7"/>
  <c r="CM333" i="7"/>
  <c r="CM331" i="7"/>
  <c r="CM329" i="7"/>
  <c r="CM299" i="7"/>
  <c r="CM295" i="7"/>
  <c r="CM291" i="7"/>
  <c r="CM287" i="7"/>
  <c r="CM283" i="7"/>
  <c r="CM279" i="7"/>
  <c r="CM275" i="7"/>
  <c r="CM271" i="7"/>
  <c r="CM267" i="7"/>
  <c r="CM265" i="7"/>
  <c r="CM262" i="7"/>
  <c r="CM257" i="7"/>
  <c r="CM254" i="7"/>
  <c r="CM249" i="7"/>
  <c r="CM246" i="7"/>
  <c r="CM241" i="7"/>
  <c r="CM238" i="7"/>
  <c r="CM236" i="7"/>
  <c r="CM234" i="7"/>
  <c r="CM232" i="7"/>
  <c r="CM230" i="7"/>
  <c r="CM228" i="7"/>
  <c r="CM226" i="7"/>
  <c r="CM224" i="7"/>
  <c r="CM222" i="7"/>
  <c r="CM220" i="7"/>
  <c r="CM218" i="7"/>
  <c r="CM216" i="7"/>
  <c r="CM214" i="7"/>
  <c r="CM212" i="7"/>
  <c r="CM210" i="7"/>
  <c r="CM208" i="7"/>
  <c r="CM206" i="7"/>
  <c r="CM204" i="7"/>
  <c r="CM202" i="7"/>
  <c r="CM200" i="7"/>
  <c r="CM198" i="7"/>
  <c r="CM196" i="7"/>
  <c r="CM194" i="7"/>
  <c r="CM192" i="7"/>
  <c r="CM190" i="7"/>
  <c r="CM380" i="7"/>
  <c r="CM364" i="7"/>
  <c r="CM361" i="7"/>
  <c r="CM330" i="7"/>
  <c r="CM328" i="7"/>
  <c r="CM326" i="7"/>
  <c r="CM301" i="7"/>
  <c r="CM297" i="7"/>
  <c r="CM293" i="7"/>
  <c r="CM289" i="7"/>
  <c r="CM285" i="7"/>
  <c r="CM281" i="7"/>
  <c r="CM277" i="7"/>
  <c r="CM273" i="7"/>
  <c r="CM269" i="7"/>
  <c r="CM261" i="7"/>
  <c r="CM258" i="7"/>
  <c r="CM253" i="7"/>
  <c r="CM250" i="7"/>
  <c r="CM245" i="7"/>
  <c r="CM242" i="7"/>
  <c r="CM237" i="7"/>
  <c r="CM235" i="7"/>
  <c r="CM233" i="7"/>
  <c r="CM231" i="7"/>
  <c r="CM229" i="7"/>
  <c r="CM227" i="7"/>
  <c r="CM225" i="7"/>
  <c r="CM223" i="7"/>
  <c r="CM221" i="7"/>
  <c r="CM219" i="7"/>
  <c r="CM217" i="7"/>
  <c r="CM215" i="7"/>
  <c r="CM213" i="7"/>
  <c r="CM211" i="7"/>
  <c r="CM209" i="7"/>
  <c r="CM207" i="7"/>
  <c r="CM205" i="7"/>
  <c r="CM203" i="7"/>
  <c r="CM201" i="7"/>
  <c r="CM199" i="7"/>
  <c r="CM197" i="7"/>
  <c r="CM195" i="7"/>
  <c r="CM193" i="7"/>
  <c r="CM191" i="7"/>
  <c r="CM189" i="7"/>
  <c r="CM187" i="7"/>
  <c r="CM185" i="7"/>
  <c r="CM183" i="7"/>
  <c r="CM181" i="7"/>
  <c r="CM179" i="7"/>
  <c r="CM177" i="7"/>
  <c r="CM175" i="7"/>
  <c r="CM173" i="7"/>
  <c r="CM171" i="7"/>
  <c r="CM169" i="7"/>
  <c r="CM167" i="7"/>
  <c r="CM165" i="7"/>
  <c r="CM163" i="7"/>
  <c r="CM161" i="7"/>
  <c r="CM159" i="7"/>
  <c r="CM157" i="7"/>
  <c r="CM155" i="7"/>
  <c r="CM153" i="7"/>
  <c r="CM151" i="7"/>
  <c r="CM149" i="7"/>
  <c r="CM147" i="7"/>
  <c r="CM145" i="7"/>
  <c r="CM346" i="7"/>
  <c r="CM342" i="7"/>
  <c r="CM317" i="7"/>
  <c r="CM313" i="7"/>
  <c r="CM294" i="7"/>
  <c r="CM286" i="7"/>
  <c r="CM278" i="7"/>
  <c r="CM270" i="7"/>
  <c r="CM264" i="7"/>
  <c r="CM251" i="7"/>
  <c r="CM248" i="7"/>
  <c r="CM188" i="7"/>
  <c r="CM180" i="7"/>
  <c r="CM172" i="7"/>
  <c r="CM164" i="7"/>
  <c r="CM156" i="7"/>
  <c r="CM148" i="7"/>
  <c r="CM144" i="7"/>
  <c r="CM142" i="7"/>
  <c r="CM140" i="7"/>
  <c r="CM138" i="7"/>
  <c r="CM136" i="7"/>
  <c r="CM134" i="7"/>
  <c r="CM132" i="7"/>
  <c r="CM130" i="7"/>
  <c r="CM128" i="7"/>
  <c r="CM387" i="7"/>
  <c r="CM344" i="7"/>
  <c r="CM315" i="7"/>
  <c r="CM298" i="7"/>
  <c r="CM290" i="7"/>
  <c r="CM282" i="7"/>
  <c r="CM274" i="7"/>
  <c r="CM266" i="7"/>
  <c r="CM259" i="7"/>
  <c r="CM256" i="7"/>
  <c r="CM243" i="7"/>
  <c r="CM240" i="7"/>
  <c r="CM184" i="7"/>
  <c r="CM176" i="7"/>
  <c r="CM168" i="7"/>
  <c r="CM160" i="7"/>
  <c r="CM152" i="7"/>
  <c r="CM143" i="7"/>
  <c r="CM141" i="7"/>
  <c r="CM139" i="7"/>
  <c r="CM137" i="7"/>
  <c r="CM135" i="7"/>
  <c r="CM133" i="7"/>
  <c r="CM131" i="7"/>
  <c r="CM129" i="7"/>
  <c r="CM127" i="7"/>
  <c r="CM347" i="7"/>
  <c r="CM314" i="7"/>
  <c r="CM305" i="7"/>
  <c r="CM292" i="7"/>
  <c r="CM276" i="7"/>
  <c r="CM255" i="7"/>
  <c r="CM252" i="7"/>
  <c r="CM182" i="7"/>
  <c r="CM166" i="7"/>
  <c r="CM150" i="7"/>
  <c r="AM470" i="7"/>
  <c r="AM468" i="7"/>
  <c r="AM466" i="7"/>
  <c r="AM464" i="7"/>
  <c r="AM462" i="7"/>
  <c r="AM460" i="7"/>
  <c r="AM458" i="7"/>
  <c r="AM456" i="7"/>
  <c r="AM454" i="7"/>
  <c r="AM452" i="7"/>
  <c r="AM450" i="7"/>
  <c r="AM448" i="7"/>
  <c r="AM446" i="7"/>
  <c r="AM444" i="7"/>
  <c r="AM442" i="7"/>
  <c r="AM440" i="7"/>
  <c r="AM438" i="7"/>
  <c r="AM436" i="7"/>
  <c r="AM434" i="7"/>
  <c r="AM432" i="7"/>
  <c r="AM430" i="7"/>
  <c r="AM428" i="7"/>
  <c r="AM426" i="7"/>
  <c r="AM424" i="7"/>
  <c r="AM422" i="7"/>
  <c r="AM420" i="7"/>
  <c r="AM418" i="7"/>
  <c r="AM416" i="7"/>
  <c r="AM414" i="7"/>
  <c r="AM412" i="7"/>
  <c r="AM410" i="7"/>
  <c r="AM408" i="7"/>
  <c r="AM406" i="7"/>
  <c r="AM404" i="7"/>
  <c r="AM402" i="7"/>
  <c r="AM400" i="7"/>
  <c r="AM398" i="7"/>
  <c r="AM396" i="7"/>
  <c r="AM394" i="7"/>
  <c r="AM392" i="7"/>
  <c r="AM390" i="7"/>
  <c r="AM388" i="7"/>
  <c r="AM386" i="7"/>
  <c r="AM384" i="7"/>
  <c r="AM382" i="7"/>
  <c r="AM380" i="7"/>
  <c r="AM378" i="7"/>
  <c r="AM376" i="7"/>
  <c r="AM374" i="7"/>
  <c r="AM372" i="7"/>
  <c r="CM310" i="7"/>
  <c r="CM302" i="7"/>
  <c r="CM300" i="7"/>
  <c r="CM284" i="7"/>
  <c r="CM268" i="7"/>
  <c r="CM239" i="7"/>
  <c r="CM174" i="7"/>
  <c r="CM158" i="7"/>
  <c r="AM469" i="7"/>
  <c r="AM467" i="7"/>
  <c r="AM465" i="7"/>
  <c r="AM463" i="7"/>
  <c r="AM461" i="7"/>
  <c r="AM459" i="7"/>
  <c r="AM457" i="7"/>
  <c r="AM455" i="7"/>
  <c r="AM453" i="7"/>
  <c r="AM451" i="7"/>
  <c r="AM449" i="7"/>
  <c r="AM447" i="7"/>
  <c r="AM445" i="7"/>
  <c r="AM443" i="7"/>
  <c r="AM441" i="7"/>
  <c r="AM439" i="7"/>
  <c r="AM437" i="7"/>
  <c r="AM435" i="7"/>
  <c r="AM433" i="7"/>
  <c r="AM431" i="7"/>
  <c r="AM429" i="7"/>
  <c r="AM427" i="7"/>
  <c r="AM425" i="7"/>
  <c r="AM423" i="7"/>
  <c r="AM421" i="7"/>
  <c r="AM419" i="7"/>
  <c r="AM417" i="7"/>
  <c r="AM415" i="7"/>
  <c r="AM413" i="7"/>
  <c r="AM411" i="7"/>
  <c r="AM409" i="7"/>
  <c r="AM407" i="7"/>
  <c r="AM405" i="7"/>
  <c r="AM403" i="7"/>
  <c r="AM401" i="7"/>
  <c r="AM399" i="7"/>
  <c r="AM397" i="7"/>
  <c r="AM395" i="7"/>
  <c r="AM393" i="7"/>
  <c r="AM391" i="7"/>
  <c r="AM389" i="7"/>
  <c r="AM387" i="7"/>
  <c r="AM385" i="7"/>
  <c r="AM383" i="7"/>
  <c r="AM381" i="7"/>
  <c r="AM379" i="7"/>
  <c r="AM377" i="7"/>
  <c r="AM375" i="7"/>
  <c r="AM373" i="7"/>
  <c r="AM371" i="7"/>
  <c r="AM369" i="7"/>
  <c r="AM367" i="7"/>
  <c r="AM365" i="7"/>
  <c r="AM363" i="7"/>
  <c r="AM361" i="7"/>
  <c r="AM359" i="7"/>
  <c r="AM357" i="7"/>
  <c r="AM355" i="7"/>
  <c r="AM353" i="7"/>
  <c r="AM351" i="7"/>
  <c r="AM349" i="7"/>
  <c r="AM347" i="7"/>
  <c r="AM345" i="7"/>
  <c r="AM343" i="7"/>
  <c r="AM341" i="7"/>
  <c r="AM339" i="7"/>
  <c r="AM337" i="7"/>
  <c r="AM335" i="7"/>
  <c r="AM333" i="7"/>
  <c r="AM331" i="7"/>
  <c r="AM329" i="7"/>
  <c r="AM327" i="7"/>
  <c r="AM325" i="7"/>
  <c r="AM323" i="7"/>
  <c r="AM321" i="7"/>
  <c r="AM319" i="7"/>
  <c r="AM317" i="7"/>
  <c r="AM315" i="7"/>
  <c r="AM313" i="7"/>
  <c r="AM311" i="7"/>
  <c r="AM309" i="7"/>
  <c r="AM307" i="7"/>
  <c r="AM305" i="7"/>
  <c r="AM303" i="7"/>
  <c r="AM301" i="7"/>
  <c r="AM299" i="7"/>
  <c r="AM297" i="7"/>
  <c r="AM295" i="7"/>
  <c r="AM293" i="7"/>
  <c r="AM291" i="7"/>
  <c r="AM289" i="7"/>
  <c r="AM287" i="7"/>
  <c r="AM285" i="7"/>
  <c r="AM283" i="7"/>
  <c r="AM281" i="7"/>
  <c r="AM279" i="7"/>
  <c r="AM277" i="7"/>
  <c r="AM275" i="7"/>
  <c r="AM273" i="7"/>
  <c r="AM271" i="7"/>
  <c r="AM269" i="7"/>
  <c r="AM267" i="7"/>
  <c r="AM265" i="7"/>
  <c r="AM263" i="7"/>
  <c r="AM261" i="7"/>
  <c r="AM259" i="7"/>
  <c r="AM257" i="7"/>
  <c r="AM255" i="7"/>
  <c r="AM253" i="7"/>
  <c r="AM251" i="7"/>
  <c r="CM272" i="7"/>
  <c r="CM263" i="7"/>
  <c r="CM186" i="7"/>
  <c r="CM154" i="7"/>
  <c r="CM349" i="7"/>
  <c r="CM288" i="7"/>
  <c r="CM260" i="7"/>
  <c r="CM170" i="7"/>
  <c r="AM368" i="7"/>
  <c r="AM360" i="7"/>
  <c r="AM352" i="7"/>
  <c r="AM344" i="7"/>
  <c r="AM336" i="7"/>
  <c r="AM328" i="7"/>
  <c r="AM320" i="7"/>
  <c r="AM312" i="7"/>
  <c r="AM304" i="7"/>
  <c r="AM296" i="7"/>
  <c r="AM288" i="7"/>
  <c r="AM280" i="7"/>
  <c r="AM272" i="7"/>
  <c r="AM264" i="7"/>
  <c r="AM256" i="7"/>
  <c r="AM248" i="7"/>
  <c r="AM246" i="7"/>
  <c r="AM244" i="7"/>
  <c r="AM242" i="7"/>
  <c r="AM240" i="7"/>
  <c r="AM238" i="7"/>
  <c r="AM236" i="7"/>
  <c r="AM234" i="7"/>
  <c r="AM232" i="7"/>
  <c r="AM230" i="7"/>
  <c r="AM228" i="7"/>
  <c r="AM226" i="7"/>
  <c r="AM224" i="7"/>
  <c r="AM222" i="7"/>
  <c r="AM220" i="7"/>
  <c r="AM218" i="7"/>
  <c r="AM216" i="7"/>
  <c r="AM214" i="7"/>
  <c r="AM212" i="7"/>
  <c r="AM210" i="7"/>
  <c r="AM208" i="7"/>
  <c r="AM206" i="7"/>
  <c r="AM204" i="7"/>
  <c r="AM202" i="7"/>
  <c r="AM200" i="7"/>
  <c r="AM198" i="7"/>
  <c r="AM196" i="7"/>
  <c r="AM194" i="7"/>
  <c r="AM192" i="7"/>
  <c r="AM190" i="7"/>
  <c r="AM188" i="7"/>
  <c r="AM186" i="7"/>
  <c r="AM184" i="7"/>
  <c r="AM182" i="7"/>
  <c r="AM180" i="7"/>
  <c r="AM178" i="7"/>
  <c r="AM176" i="7"/>
  <c r="AM174" i="7"/>
  <c r="AM172" i="7"/>
  <c r="CM312" i="7"/>
  <c r="CM280" i="7"/>
  <c r="CM247" i="7"/>
  <c r="CM178" i="7"/>
  <c r="CM146" i="7"/>
  <c r="CQ468" i="7"/>
  <c r="CQ465" i="7"/>
  <c r="CQ463" i="7"/>
  <c r="CQ461" i="7"/>
  <c r="CQ459" i="7"/>
  <c r="CQ457" i="7"/>
  <c r="CQ466" i="7"/>
  <c r="CQ464" i="7"/>
  <c r="CQ462" i="7"/>
  <c r="CQ470" i="7"/>
  <c r="CQ469" i="7"/>
  <c r="CQ467" i="7"/>
  <c r="CQ460" i="7"/>
  <c r="CQ454" i="7"/>
  <c r="CQ452" i="7"/>
  <c r="CQ450" i="7"/>
  <c r="CQ448" i="7"/>
  <c r="CQ446" i="7"/>
  <c r="CQ444" i="7"/>
  <c r="CQ442" i="7"/>
  <c r="CQ449" i="7"/>
  <c r="CQ441" i="7"/>
  <c r="CQ440" i="7"/>
  <c r="CQ438" i="7"/>
  <c r="CQ436" i="7"/>
  <c r="CQ434" i="7"/>
  <c r="CQ432" i="7"/>
  <c r="CQ456" i="7"/>
  <c r="CQ447" i="7"/>
  <c r="CQ445" i="7"/>
  <c r="CQ443" i="7"/>
  <c r="CQ433" i="7"/>
  <c r="CQ458" i="7"/>
  <c r="CQ455" i="7"/>
  <c r="CQ453" i="7"/>
  <c r="CQ451" i="7"/>
  <c r="CQ439" i="7"/>
  <c r="CQ437" i="7"/>
  <c r="CQ435" i="7"/>
  <c r="CQ429" i="7"/>
  <c r="CQ424" i="7"/>
  <c r="CQ421" i="7"/>
  <c r="CQ416" i="7"/>
  <c r="CQ414" i="7"/>
  <c r="CQ412" i="7"/>
  <c r="CQ410" i="7"/>
  <c r="CQ408" i="7"/>
  <c r="CQ406" i="7"/>
  <c r="CQ404" i="7"/>
  <c r="CQ430" i="7"/>
  <c r="CQ428" i="7"/>
  <c r="CQ427" i="7"/>
  <c r="CQ426" i="7"/>
  <c r="CQ425" i="7"/>
  <c r="CQ423" i="7"/>
  <c r="CQ422" i="7"/>
  <c r="CQ409" i="7"/>
  <c r="CQ403" i="7"/>
  <c r="CQ401" i="7"/>
  <c r="CQ399" i="7"/>
  <c r="CQ431" i="7"/>
  <c r="CQ420" i="7"/>
  <c r="CQ419" i="7"/>
  <c r="CQ415" i="7"/>
  <c r="CQ413" i="7"/>
  <c r="CQ411" i="7"/>
  <c r="CQ402" i="7"/>
  <c r="CQ418" i="7"/>
  <c r="CQ407" i="7"/>
  <c r="CQ405" i="7"/>
  <c r="CQ396" i="7"/>
  <c r="CQ394" i="7"/>
  <c r="CQ392" i="7"/>
  <c r="CQ390" i="7"/>
  <c r="CQ388" i="7"/>
  <c r="CQ386" i="7"/>
  <c r="CQ384" i="7"/>
  <c r="CQ382" i="7"/>
  <c r="CQ379" i="7"/>
  <c r="CQ376" i="7"/>
  <c r="CQ371" i="7"/>
  <c r="CQ417" i="7"/>
  <c r="CQ398" i="7"/>
  <c r="CQ380" i="7"/>
  <c r="CQ375" i="7"/>
  <c r="CQ372" i="7"/>
  <c r="CQ367" i="7"/>
  <c r="CQ364" i="7"/>
  <c r="CQ395" i="7"/>
  <c r="CQ391" i="7"/>
  <c r="CQ387" i="7"/>
  <c r="CQ383" i="7"/>
  <c r="CQ377" i="7"/>
  <c r="CQ400" i="7"/>
  <c r="CQ393" i="7"/>
  <c r="CQ362" i="7"/>
  <c r="CQ357" i="7"/>
  <c r="CQ354" i="7"/>
  <c r="CQ349" i="7"/>
  <c r="CQ346" i="7"/>
  <c r="CQ341" i="7"/>
  <c r="CQ338" i="7"/>
  <c r="CQ333" i="7"/>
  <c r="CQ330" i="7"/>
  <c r="CQ325" i="7"/>
  <c r="CQ322" i="7"/>
  <c r="CQ317" i="7"/>
  <c r="CQ314" i="7"/>
  <c r="CQ309" i="7"/>
  <c r="CQ306" i="7"/>
  <c r="CQ397" i="7"/>
  <c r="CQ385" i="7"/>
  <c r="CQ355" i="7"/>
  <c r="CQ353" i="7"/>
  <c r="CQ352" i="7"/>
  <c r="CQ351" i="7"/>
  <c r="CQ350" i="7"/>
  <c r="CQ348" i="7"/>
  <c r="CQ323" i="7"/>
  <c r="CQ321" i="7"/>
  <c r="CQ320" i="7"/>
  <c r="CQ319" i="7"/>
  <c r="CQ318" i="7"/>
  <c r="CQ316" i="7"/>
  <c r="CQ305" i="7"/>
  <c r="CQ302" i="7"/>
  <c r="CQ378" i="7"/>
  <c r="CQ339" i="7"/>
  <c r="CQ337" i="7"/>
  <c r="CQ336" i="7"/>
  <c r="CQ335" i="7"/>
  <c r="CQ334" i="7"/>
  <c r="CQ332" i="7"/>
  <c r="CQ307" i="7"/>
  <c r="CQ389" i="7"/>
  <c r="CQ374" i="7"/>
  <c r="CQ370" i="7"/>
  <c r="CQ366" i="7"/>
  <c r="CQ363" i="7"/>
  <c r="CQ344" i="7"/>
  <c r="CQ342" i="7"/>
  <c r="CQ340" i="7"/>
  <c r="CQ315" i="7"/>
  <c r="CQ313" i="7"/>
  <c r="CQ311" i="7"/>
  <c r="CQ304" i="7"/>
  <c r="CQ301" i="7"/>
  <c r="CQ297" i="7"/>
  <c r="CQ293" i="7"/>
  <c r="CQ289" i="7"/>
  <c r="CQ285" i="7"/>
  <c r="CQ281" i="7"/>
  <c r="CQ277" i="7"/>
  <c r="CQ273" i="7"/>
  <c r="CQ269" i="7"/>
  <c r="CQ263" i="7"/>
  <c r="CQ260" i="7"/>
  <c r="CQ255" i="7"/>
  <c r="CQ252" i="7"/>
  <c r="CQ247" i="7"/>
  <c r="CQ244" i="7"/>
  <c r="CQ239" i="7"/>
  <c r="CQ236" i="7"/>
  <c r="CQ234" i="7"/>
  <c r="CQ232" i="7"/>
  <c r="CQ230" i="7"/>
  <c r="CQ228" i="7"/>
  <c r="CQ226" i="7"/>
  <c r="CQ224" i="7"/>
  <c r="CQ222" i="7"/>
  <c r="CQ220" i="7"/>
  <c r="CQ218" i="7"/>
  <c r="CQ216" i="7"/>
  <c r="CQ214" i="7"/>
  <c r="CQ212" i="7"/>
  <c r="CQ210" i="7"/>
  <c r="CQ208" i="7"/>
  <c r="CQ206" i="7"/>
  <c r="CQ204" i="7"/>
  <c r="CQ202" i="7"/>
  <c r="CQ200" i="7"/>
  <c r="CQ198" i="7"/>
  <c r="CQ196" i="7"/>
  <c r="CQ194" i="7"/>
  <c r="CQ192" i="7"/>
  <c r="CQ190" i="7"/>
  <c r="CQ347" i="7"/>
  <c r="CQ345" i="7"/>
  <c r="CQ343" i="7"/>
  <c r="CQ312" i="7"/>
  <c r="CQ310" i="7"/>
  <c r="CQ308" i="7"/>
  <c r="CQ299" i="7"/>
  <c r="CQ295" i="7"/>
  <c r="CQ291" i="7"/>
  <c r="CQ287" i="7"/>
  <c r="CQ283" i="7"/>
  <c r="CQ279" i="7"/>
  <c r="CQ275" i="7"/>
  <c r="CQ271" i="7"/>
  <c r="CQ267" i="7"/>
  <c r="CQ264" i="7"/>
  <c r="CQ259" i="7"/>
  <c r="CQ256" i="7"/>
  <c r="CQ251" i="7"/>
  <c r="CQ248" i="7"/>
  <c r="CQ243" i="7"/>
  <c r="CQ240" i="7"/>
  <c r="CQ235" i="7"/>
  <c r="CQ233" i="7"/>
  <c r="CQ231" i="7"/>
  <c r="CQ229" i="7"/>
  <c r="CQ227" i="7"/>
  <c r="CQ225" i="7"/>
  <c r="CQ223" i="7"/>
  <c r="CQ221" i="7"/>
  <c r="CQ219" i="7"/>
  <c r="CQ217" i="7"/>
  <c r="CQ215" i="7"/>
  <c r="CQ213" i="7"/>
  <c r="CQ211" i="7"/>
  <c r="CQ209" i="7"/>
  <c r="CQ207" i="7"/>
  <c r="CQ205" i="7"/>
  <c r="CQ203" i="7"/>
  <c r="CQ201" i="7"/>
  <c r="CQ199" i="7"/>
  <c r="CQ197" i="7"/>
  <c r="CQ195" i="7"/>
  <c r="CQ193" i="7"/>
  <c r="CQ191" i="7"/>
  <c r="CQ189" i="7"/>
  <c r="CQ187" i="7"/>
  <c r="CQ185" i="7"/>
  <c r="CQ183" i="7"/>
  <c r="CQ181" i="7"/>
  <c r="CQ179" i="7"/>
  <c r="CQ177" i="7"/>
  <c r="CQ175" i="7"/>
  <c r="CQ173" i="7"/>
  <c r="CQ171" i="7"/>
  <c r="CQ169" i="7"/>
  <c r="CQ359" i="7"/>
  <c r="CQ326" i="7"/>
  <c r="CQ300" i="7"/>
  <c r="CQ292" i="7"/>
  <c r="CQ284" i="7"/>
  <c r="CQ276" i="7"/>
  <c r="CQ268" i="7"/>
  <c r="CQ265" i="7"/>
  <c r="CQ262" i="7"/>
  <c r="CQ249" i="7"/>
  <c r="CQ246" i="7"/>
  <c r="CQ186" i="7"/>
  <c r="CQ178" i="7"/>
  <c r="CQ170" i="7"/>
  <c r="CQ361" i="7"/>
  <c r="CQ328" i="7"/>
  <c r="CQ324" i="7"/>
  <c r="CQ296" i="7"/>
  <c r="CQ288" i="7"/>
  <c r="CQ280" i="7"/>
  <c r="CQ272" i="7"/>
  <c r="CQ257" i="7"/>
  <c r="CQ254" i="7"/>
  <c r="CQ241" i="7"/>
  <c r="CQ238" i="7"/>
  <c r="CQ182" i="7"/>
  <c r="CQ174" i="7"/>
  <c r="CQ381" i="7"/>
  <c r="CQ356" i="7"/>
  <c r="CQ331" i="7"/>
  <c r="CQ290" i="7"/>
  <c r="CQ274" i="7"/>
  <c r="CQ237" i="7"/>
  <c r="CQ180" i="7"/>
  <c r="AQ470" i="7"/>
  <c r="AQ468" i="7"/>
  <c r="AQ466" i="7"/>
  <c r="AQ464" i="7"/>
  <c r="AQ462" i="7"/>
  <c r="AQ460" i="7"/>
  <c r="AQ458" i="7"/>
  <c r="AQ456" i="7"/>
  <c r="AQ454" i="7"/>
  <c r="AQ452" i="7"/>
  <c r="AQ450" i="7"/>
  <c r="AQ448" i="7"/>
  <c r="AQ446" i="7"/>
  <c r="AQ444" i="7"/>
  <c r="AQ442" i="7"/>
  <c r="AQ440" i="7"/>
  <c r="AQ438" i="7"/>
  <c r="AQ436" i="7"/>
  <c r="AQ434" i="7"/>
  <c r="AQ432" i="7"/>
  <c r="AQ430" i="7"/>
  <c r="AQ428" i="7"/>
  <c r="AQ426" i="7"/>
  <c r="AQ424" i="7"/>
  <c r="AQ422" i="7"/>
  <c r="AQ420" i="7"/>
  <c r="AQ418" i="7"/>
  <c r="AQ416" i="7"/>
  <c r="AQ414" i="7"/>
  <c r="AQ412" i="7"/>
  <c r="AQ410" i="7"/>
  <c r="AQ408" i="7"/>
  <c r="AQ406" i="7"/>
  <c r="AQ404" i="7"/>
  <c r="AQ402" i="7"/>
  <c r="AQ400" i="7"/>
  <c r="AQ398" i="7"/>
  <c r="AQ396" i="7"/>
  <c r="AQ394" i="7"/>
  <c r="AQ392" i="7"/>
  <c r="AQ390" i="7"/>
  <c r="AQ388" i="7"/>
  <c r="AQ386" i="7"/>
  <c r="AQ384" i="7"/>
  <c r="AQ382" i="7"/>
  <c r="AQ380" i="7"/>
  <c r="AQ378" i="7"/>
  <c r="AQ376" i="7"/>
  <c r="AQ374" i="7"/>
  <c r="AQ372" i="7"/>
  <c r="CQ373" i="7"/>
  <c r="CQ360" i="7"/>
  <c r="CQ327" i="7"/>
  <c r="CQ298" i="7"/>
  <c r="CQ282" i="7"/>
  <c r="CQ266" i="7"/>
  <c r="CQ253" i="7"/>
  <c r="CQ250" i="7"/>
  <c r="CQ188" i="7"/>
  <c r="CQ172" i="7"/>
  <c r="AQ469" i="7"/>
  <c r="AQ467" i="7"/>
  <c r="AQ465" i="7"/>
  <c r="AQ463" i="7"/>
  <c r="AQ461" i="7"/>
  <c r="AQ459" i="7"/>
  <c r="AQ457" i="7"/>
  <c r="AQ455" i="7"/>
  <c r="AQ453" i="7"/>
  <c r="AQ451" i="7"/>
  <c r="AQ449" i="7"/>
  <c r="AQ447" i="7"/>
  <c r="AQ445" i="7"/>
  <c r="AQ443" i="7"/>
  <c r="AQ441" i="7"/>
  <c r="AQ439" i="7"/>
  <c r="AQ437" i="7"/>
  <c r="AQ435" i="7"/>
  <c r="AQ433" i="7"/>
  <c r="AQ431" i="7"/>
  <c r="AQ429" i="7"/>
  <c r="AQ427" i="7"/>
  <c r="AQ425" i="7"/>
  <c r="AQ423" i="7"/>
  <c r="AQ421" i="7"/>
  <c r="AQ419" i="7"/>
  <c r="AQ417" i="7"/>
  <c r="AQ415" i="7"/>
  <c r="AQ413" i="7"/>
  <c r="AQ411" i="7"/>
  <c r="AQ409" i="7"/>
  <c r="AQ407" i="7"/>
  <c r="AQ405" i="7"/>
  <c r="AQ403" i="7"/>
  <c r="AQ401" i="7"/>
  <c r="AQ399" i="7"/>
  <c r="AQ397" i="7"/>
  <c r="AQ395" i="7"/>
  <c r="AQ393" i="7"/>
  <c r="AQ391" i="7"/>
  <c r="AQ389" i="7"/>
  <c r="AQ387" i="7"/>
  <c r="AQ385" i="7"/>
  <c r="AQ383" i="7"/>
  <c r="AQ381" i="7"/>
  <c r="AQ379" i="7"/>
  <c r="AQ377" i="7"/>
  <c r="AQ375" i="7"/>
  <c r="AQ373" i="7"/>
  <c r="AQ371" i="7"/>
  <c r="AQ369" i="7"/>
  <c r="AQ367" i="7"/>
  <c r="AQ365" i="7"/>
  <c r="AQ363" i="7"/>
  <c r="AQ361" i="7"/>
  <c r="AQ359" i="7"/>
  <c r="AQ357" i="7"/>
  <c r="AQ355" i="7"/>
  <c r="AQ353" i="7"/>
  <c r="AQ351" i="7"/>
  <c r="AQ349" i="7"/>
  <c r="AQ347" i="7"/>
  <c r="AQ345" i="7"/>
  <c r="AQ343" i="7"/>
  <c r="AQ341" i="7"/>
  <c r="AQ339" i="7"/>
  <c r="AQ337" i="7"/>
  <c r="AQ335" i="7"/>
  <c r="AQ333" i="7"/>
  <c r="AQ331" i="7"/>
  <c r="AQ329" i="7"/>
  <c r="AQ327" i="7"/>
  <c r="AQ325" i="7"/>
  <c r="AQ323" i="7"/>
  <c r="AQ321" i="7"/>
  <c r="AQ319" i="7"/>
  <c r="AQ317" i="7"/>
  <c r="AQ315" i="7"/>
  <c r="AQ313" i="7"/>
  <c r="AQ311" i="7"/>
  <c r="AQ309" i="7"/>
  <c r="AQ307" i="7"/>
  <c r="AQ305" i="7"/>
  <c r="AQ303" i="7"/>
  <c r="AQ301" i="7"/>
  <c r="AQ299" i="7"/>
  <c r="AQ297" i="7"/>
  <c r="AQ295" i="7"/>
  <c r="AQ293" i="7"/>
  <c r="AQ291" i="7"/>
  <c r="AQ289" i="7"/>
  <c r="AQ287" i="7"/>
  <c r="AQ285" i="7"/>
  <c r="AQ283" i="7"/>
  <c r="AQ281" i="7"/>
  <c r="AQ279" i="7"/>
  <c r="AQ277" i="7"/>
  <c r="AQ275" i="7"/>
  <c r="AQ273" i="7"/>
  <c r="AQ271" i="7"/>
  <c r="AQ269" i="7"/>
  <c r="AQ267" i="7"/>
  <c r="AQ265" i="7"/>
  <c r="AQ263" i="7"/>
  <c r="AQ261" i="7"/>
  <c r="AQ259" i="7"/>
  <c r="AQ257" i="7"/>
  <c r="AQ255" i="7"/>
  <c r="AQ253" i="7"/>
  <c r="AQ251" i="7"/>
  <c r="CQ303" i="7"/>
  <c r="CQ286" i="7"/>
  <c r="CQ245" i="7"/>
  <c r="CQ369" i="7"/>
  <c r="CQ358" i="7"/>
  <c r="CQ270" i="7"/>
  <c r="CQ242" i="7"/>
  <c r="CQ184" i="7"/>
  <c r="AQ366" i="7"/>
  <c r="AQ358" i="7"/>
  <c r="AQ350" i="7"/>
  <c r="AQ342" i="7"/>
  <c r="AQ334" i="7"/>
  <c r="AQ326" i="7"/>
  <c r="AQ318" i="7"/>
  <c r="AQ310" i="7"/>
  <c r="AQ302" i="7"/>
  <c r="AQ294" i="7"/>
  <c r="AQ286" i="7"/>
  <c r="AQ278" i="7"/>
  <c r="AQ270" i="7"/>
  <c r="AQ262" i="7"/>
  <c r="AQ254" i="7"/>
  <c r="AQ248" i="7"/>
  <c r="AQ246" i="7"/>
  <c r="AQ244" i="7"/>
  <c r="AQ242" i="7"/>
  <c r="AQ240" i="7"/>
  <c r="AQ238" i="7"/>
  <c r="AQ236" i="7"/>
  <c r="AQ234" i="7"/>
  <c r="AQ232" i="7"/>
  <c r="AQ230" i="7"/>
  <c r="AQ228" i="7"/>
  <c r="AQ226" i="7"/>
  <c r="AQ224" i="7"/>
  <c r="AQ222" i="7"/>
  <c r="AQ220" i="7"/>
  <c r="AQ218" i="7"/>
  <c r="AQ216" i="7"/>
  <c r="AQ214" i="7"/>
  <c r="AQ212" i="7"/>
  <c r="AQ210" i="7"/>
  <c r="AQ208" i="7"/>
  <c r="AQ206" i="7"/>
  <c r="AQ204" i="7"/>
  <c r="AQ202" i="7"/>
  <c r="AQ200" i="7"/>
  <c r="AQ198" i="7"/>
  <c r="AQ196" i="7"/>
  <c r="AQ194" i="7"/>
  <c r="AQ192" i="7"/>
  <c r="AQ190" i="7"/>
  <c r="AQ188" i="7"/>
  <c r="AQ186" i="7"/>
  <c r="AQ184" i="7"/>
  <c r="AQ182" i="7"/>
  <c r="AQ180" i="7"/>
  <c r="AQ178" i="7"/>
  <c r="AQ176" i="7"/>
  <c r="AQ174" i="7"/>
  <c r="AQ172" i="7"/>
  <c r="CQ368" i="7"/>
  <c r="CQ365" i="7"/>
  <c r="CQ294" i="7"/>
  <c r="CQ258" i="7"/>
  <c r="CU466" i="7"/>
  <c r="CU463" i="7"/>
  <c r="CU461" i="7"/>
  <c r="CU459" i="7"/>
  <c r="CU457" i="7"/>
  <c r="CU460" i="7"/>
  <c r="CU458" i="7"/>
  <c r="CU454" i="7"/>
  <c r="CU452" i="7"/>
  <c r="CU450" i="7"/>
  <c r="CU448" i="7"/>
  <c r="CU446" i="7"/>
  <c r="CU444" i="7"/>
  <c r="CU442" i="7"/>
  <c r="CU464" i="7"/>
  <c r="CU455" i="7"/>
  <c r="CU447" i="7"/>
  <c r="CU440" i="7"/>
  <c r="CU438" i="7"/>
  <c r="CU436" i="7"/>
  <c r="CU434" i="7"/>
  <c r="CU432" i="7"/>
  <c r="CU467" i="7"/>
  <c r="CU453" i="7"/>
  <c r="CU451" i="7"/>
  <c r="CU449" i="7"/>
  <c r="CU469" i="7"/>
  <c r="CU462" i="7"/>
  <c r="CU439" i="7"/>
  <c r="CU431" i="7"/>
  <c r="CU470" i="7"/>
  <c r="CU445" i="7"/>
  <c r="CU443" i="7"/>
  <c r="CU441" i="7"/>
  <c r="CU456" i="7"/>
  <c r="CU430" i="7"/>
  <c r="CU427" i="7"/>
  <c r="CU422" i="7"/>
  <c r="CU419" i="7"/>
  <c r="CU416" i="7"/>
  <c r="CU414" i="7"/>
  <c r="CU412" i="7"/>
  <c r="CU410" i="7"/>
  <c r="CU408" i="7"/>
  <c r="CU406" i="7"/>
  <c r="CU404" i="7"/>
  <c r="CU465" i="7"/>
  <c r="CU428" i="7"/>
  <c r="CU424" i="7"/>
  <c r="CU415" i="7"/>
  <c r="CU407" i="7"/>
  <c r="CU403" i="7"/>
  <c r="CU401" i="7"/>
  <c r="CU399" i="7"/>
  <c r="CU433" i="7"/>
  <c r="CU437" i="7"/>
  <c r="CU435" i="7"/>
  <c r="CU429" i="7"/>
  <c r="CU426" i="7"/>
  <c r="CU425" i="7"/>
  <c r="CU417" i="7"/>
  <c r="CU400" i="7"/>
  <c r="CU468" i="7"/>
  <c r="CU402" i="7"/>
  <c r="CU396" i="7"/>
  <c r="CU394" i="7"/>
  <c r="CU392" i="7"/>
  <c r="CU390" i="7"/>
  <c r="CU388" i="7"/>
  <c r="CU386" i="7"/>
  <c r="CU384" i="7"/>
  <c r="CU382" i="7"/>
  <c r="CU413" i="7"/>
  <c r="CU411" i="7"/>
  <c r="CU409" i="7"/>
  <c r="CU377" i="7"/>
  <c r="CU374" i="7"/>
  <c r="CU369" i="7"/>
  <c r="CU378" i="7"/>
  <c r="CU373" i="7"/>
  <c r="CU370" i="7"/>
  <c r="CU365" i="7"/>
  <c r="CU418" i="7"/>
  <c r="CU397" i="7"/>
  <c r="CU393" i="7"/>
  <c r="CU389" i="7"/>
  <c r="CU385" i="7"/>
  <c r="CU381" i="7"/>
  <c r="CU380" i="7"/>
  <c r="CU391" i="7"/>
  <c r="CU376" i="7"/>
  <c r="CU368" i="7"/>
  <c r="CU367" i="7"/>
  <c r="CU366" i="7"/>
  <c r="CU364" i="7"/>
  <c r="CU360" i="7"/>
  <c r="CU355" i="7"/>
  <c r="CU352" i="7"/>
  <c r="CU347" i="7"/>
  <c r="CU344" i="7"/>
  <c r="CU339" i="7"/>
  <c r="CU336" i="7"/>
  <c r="CU331" i="7"/>
  <c r="CU328" i="7"/>
  <c r="CU323" i="7"/>
  <c r="CU320" i="7"/>
  <c r="CU315" i="7"/>
  <c r="CU312" i="7"/>
  <c r="CU307" i="7"/>
  <c r="CU405" i="7"/>
  <c r="CU372" i="7"/>
  <c r="CU362" i="7"/>
  <c r="CU337" i="7"/>
  <c r="CU335" i="7"/>
  <c r="CU334" i="7"/>
  <c r="CU333" i="7"/>
  <c r="CU332" i="7"/>
  <c r="CU330" i="7"/>
  <c r="CU303" i="7"/>
  <c r="CU421" i="7"/>
  <c r="CU387" i="7"/>
  <c r="CU375" i="7"/>
  <c r="CU371" i="7"/>
  <c r="CU353" i="7"/>
  <c r="CU351" i="7"/>
  <c r="CU350" i="7"/>
  <c r="CU349" i="7"/>
  <c r="CU348" i="7"/>
  <c r="CU346" i="7"/>
  <c r="CU321" i="7"/>
  <c r="CU319" i="7"/>
  <c r="CU318" i="7"/>
  <c r="CU317" i="7"/>
  <c r="CU316" i="7"/>
  <c r="CU314" i="7"/>
  <c r="CU304" i="7"/>
  <c r="CU361" i="7"/>
  <c r="CU359" i="7"/>
  <c r="CU357" i="7"/>
  <c r="CU326" i="7"/>
  <c r="CU324" i="7"/>
  <c r="CU322" i="7"/>
  <c r="CU305" i="7"/>
  <c r="CU302" i="7"/>
  <c r="CU299" i="7"/>
  <c r="CU295" i="7"/>
  <c r="CU291" i="7"/>
  <c r="CU287" i="7"/>
  <c r="CU283" i="7"/>
  <c r="CU279" i="7"/>
  <c r="CU275" i="7"/>
  <c r="CU271" i="7"/>
  <c r="CU267" i="7"/>
  <c r="CU261" i="7"/>
  <c r="CU258" i="7"/>
  <c r="CU253" i="7"/>
  <c r="CU250" i="7"/>
  <c r="CU245" i="7"/>
  <c r="CU242" i="7"/>
  <c r="CU237" i="7"/>
  <c r="CU234" i="7"/>
  <c r="CU232" i="7"/>
  <c r="CU230" i="7"/>
  <c r="CU228" i="7"/>
  <c r="CU226" i="7"/>
  <c r="CU224" i="7"/>
  <c r="CU222" i="7"/>
  <c r="CU220" i="7"/>
  <c r="CU218" i="7"/>
  <c r="CU216" i="7"/>
  <c r="CU214" i="7"/>
  <c r="CU212" i="7"/>
  <c r="CU210" i="7"/>
  <c r="CU208" i="7"/>
  <c r="CU206" i="7"/>
  <c r="CU204" i="7"/>
  <c r="CU202" i="7"/>
  <c r="CU200" i="7"/>
  <c r="CU198" i="7"/>
  <c r="CU196" i="7"/>
  <c r="CU194" i="7"/>
  <c r="CU192" i="7"/>
  <c r="CU190" i="7"/>
  <c r="CU395" i="7"/>
  <c r="CU383" i="7"/>
  <c r="CU358" i="7"/>
  <c r="CU356" i="7"/>
  <c r="CU354" i="7"/>
  <c r="CU329" i="7"/>
  <c r="CU327" i="7"/>
  <c r="CU325" i="7"/>
  <c r="CU301" i="7"/>
  <c r="CU297" i="7"/>
  <c r="CU293" i="7"/>
  <c r="CU289" i="7"/>
  <c r="CU285" i="7"/>
  <c r="CU281" i="7"/>
  <c r="CU277" i="7"/>
  <c r="CU273" i="7"/>
  <c r="CU269" i="7"/>
  <c r="CU265" i="7"/>
  <c r="CU262" i="7"/>
  <c r="CU257" i="7"/>
  <c r="CU254" i="7"/>
  <c r="CU249" i="7"/>
  <c r="CU246" i="7"/>
  <c r="CU241" i="7"/>
  <c r="CU238" i="7"/>
  <c r="CU235" i="7"/>
  <c r="CU233" i="7"/>
  <c r="CU231" i="7"/>
  <c r="CU229" i="7"/>
  <c r="CU227" i="7"/>
  <c r="CU225" i="7"/>
  <c r="CU223" i="7"/>
  <c r="CU221" i="7"/>
  <c r="CU219" i="7"/>
  <c r="CU217" i="7"/>
  <c r="CU215" i="7"/>
  <c r="CU213" i="7"/>
  <c r="CU211" i="7"/>
  <c r="CU209" i="7"/>
  <c r="CU207" i="7"/>
  <c r="CU205" i="7"/>
  <c r="CU203" i="7"/>
  <c r="CU201" i="7"/>
  <c r="CU199" i="7"/>
  <c r="CU197" i="7"/>
  <c r="CU195" i="7"/>
  <c r="CU193" i="7"/>
  <c r="CU191" i="7"/>
  <c r="CU189" i="7"/>
  <c r="CU187" i="7"/>
  <c r="CU185" i="7"/>
  <c r="CU183" i="7"/>
  <c r="CU181" i="7"/>
  <c r="CU179" i="7"/>
  <c r="CU177" i="7"/>
  <c r="CU175" i="7"/>
  <c r="CU173" i="7"/>
  <c r="CU171" i="7"/>
  <c r="CU169" i="7"/>
  <c r="CU167" i="7"/>
  <c r="CU165" i="7"/>
  <c r="CU163" i="7"/>
  <c r="CU161" i="7"/>
  <c r="CU159" i="7"/>
  <c r="CU157" i="7"/>
  <c r="CU155" i="7"/>
  <c r="CU153" i="7"/>
  <c r="CU151" i="7"/>
  <c r="CU149" i="7"/>
  <c r="CU147" i="7"/>
  <c r="CU145" i="7"/>
  <c r="CU379" i="7"/>
  <c r="CU343" i="7"/>
  <c r="CU310" i="7"/>
  <c r="CU306" i="7"/>
  <c r="CU298" i="7"/>
  <c r="CU290" i="7"/>
  <c r="CU282" i="7"/>
  <c r="CU274" i="7"/>
  <c r="CU266" i="7"/>
  <c r="CU263" i="7"/>
  <c r="CU260" i="7"/>
  <c r="CU247" i="7"/>
  <c r="CU244" i="7"/>
  <c r="CU184" i="7"/>
  <c r="CU176" i="7"/>
  <c r="CU168" i="7"/>
  <c r="CU160" i="7"/>
  <c r="CU152" i="7"/>
  <c r="CU144" i="7"/>
  <c r="CU142" i="7"/>
  <c r="CU140" i="7"/>
  <c r="CU138" i="7"/>
  <c r="CU136" i="7"/>
  <c r="CU134" i="7"/>
  <c r="CU130" i="7"/>
  <c r="CU112" i="7"/>
  <c r="CU110" i="7"/>
  <c r="CU108" i="7"/>
  <c r="CU106" i="7"/>
  <c r="CU104" i="7"/>
  <c r="CU102" i="7"/>
  <c r="CU100" i="7"/>
  <c r="CU98" i="7"/>
  <c r="CU96" i="7"/>
  <c r="CU420" i="7"/>
  <c r="CU345" i="7"/>
  <c r="CU341" i="7"/>
  <c r="CU308" i="7"/>
  <c r="CU294" i="7"/>
  <c r="CU286" i="7"/>
  <c r="CU278" i="7"/>
  <c r="CU270" i="7"/>
  <c r="CU255" i="7"/>
  <c r="CU252" i="7"/>
  <c r="CU239" i="7"/>
  <c r="CU236" i="7"/>
  <c r="CU188" i="7"/>
  <c r="CU180" i="7"/>
  <c r="CU172" i="7"/>
  <c r="CU164" i="7"/>
  <c r="CU156" i="7"/>
  <c r="CU148" i="7"/>
  <c r="CU143" i="7"/>
  <c r="CU141" i="7"/>
  <c r="CU139" i="7"/>
  <c r="CU137" i="7"/>
  <c r="CU135" i="7"/>
  <c r="CU133" i="7"/>
  <c r="CU123" i="7"/>
  <c r="CU113" i="7"/>
  <c r="CU111" i="7"/>
  <c r="CU109" i="7"/>
  <c r="CU107" i="7"/>
  <c r="CU105" i="7"/>
  <c r="CU103" i="7"/>
  <c r="CU101" i="7"/>
  <c r="CU99" i="7"/>
  <c r="CU97" i="7"/>
  <c r="CU363" i="7"/>
  <c r="CU340" i="7"/>
  <c r="CU288" i="7"/>
  <c r="CU272" i="7"/>
  <c r="CU251" i="7"/>
  <c r="CU248" i="7"/>
  <c r="CU178" i="7"/>
  <c r="CU162" i="7"/>
  <c r="CU146" i="7"/>
  <c r="AU470" i="7"/>
  <c r="AU468" i="7"/>
  <c r="AU466" i="7"/>
  <c r="AU464" i="7"/>
  <c r="AU462" i="7"/>
  <c r="AU460" i="7"/>
  <c r="AU458" i="7"/>
  <c r="AU456" i="7"/>
  <c r="AU454" i="7"/>
  <c r="AU452" i="7"/>
  <c r="AU450" i="7"/>
  <c r="AU448" i="7"/>
  <c r="AU446" i="7"/>
  <c r="AU444" i="7"/>
  <c r="AU442" i="7"/>
  <c r="AU440" i="7"/>
  <c r="AU438" i="7"/>
  <c r="AU436" i="7"/>
  <c r="AU434" i="7"/>
  <c r="AU432" i="7"/>
  <c r="AU430" i="7"/>
  <c r="AU428" i="7"/>
  <c r="AU426" i="7"/>
  <c r="AU424" i="7"/>
  <c r="AU422" i="7"/>
  <c r="AU420" i="7"/>
  <c r="AU418" i="7"/>
  <c r="AU416" i="7"/>
  <c r="AU414" i="7"/>
  <c r="AU412" i="7"/>
  <c r="AU410" i="7"/>
  <c r="AU408" i="7"/>
  <c r="AU406" i="7"/>
  <c r="AU404" i="7"/>
  <c r="AU402" i="7"/>
  <c r="AU400" i="7"/>
  <c r="AU398" i="7"/>
  <c r="AU396" i="7"/>
  <c r="AU394" i="7"/>
  <c r="AU392" i="7"/>
  <c r="AU390" i="7"/>
  <c r="AU388" i="7"/>
  <c r="AU386" i="7"/>
  <c r="AU384" i="7"/>
  <c r="AU382" i="7"/>
  <c r="AU380" i="7"/>
  <c r="AU378" i="7"/>
  <c r="AU376" i="7"/>
  <c r="AU374" i="7"/>
  <c r="AU372" i="7"/>
  <c r="AU370" i="7"/>
  <c r="CU423" i="7"/>
  <c r="CU398" i="7"/>
  <c r="CU311" i="7"/>
  <c r="CU296" i="7"/>
  <c r="CU280" i="7"/>
  <c r="CU264" i="7"/>
  <c r="CU186" i="7"/>
  <c r="CU170" i="7"/>
  <c r="CU154" i="7"/>
  <c r="AU469" i="7"/>
  <c r="AU467" i="7"/>
  <c r="AU465" i="7"/>
  <c r="AU463" i="7"/>
  <c r="AU461" i="7"/>
  <c r="AU459" i="7"/>
  <c r="AU457" i="7"/>
  <c r="AU455" i="7"/>
  <c r="AU453" i="7"/>
  <c r="AU451" i="7"/>
  <c r="AU449" i="7"/>
  <c r="AU447" i="7"/>
  <c r="AU445" i="7"/>
  <c r="AU443" i="7"/>
  <c r="AU441" i="7"/>
  <c r="AU439" i="7"/>
  <c r="AU437" i="7"/>
  <c r="AU435" i="7"/>
  <c r="AU433" i="7"/>
  <c r="AU431" i="7"/>
  <c r="AU429" i="7"/>
  <c r="AU427" i="7"/>
  <c r="AU425" i="7"/>
  <c r="AU423" i="7"/>
  <c r="AU421" i="7"/>
  <c r="AU419" i="7"/>
  <c r="AU417" i="7"/>
  <c r="AU415" i="7"/>
  <c r="AU413" i="7"/>
  <c r="AU411" i="7"/>
  <c r="AU409" i="7"/>
  <c r="AU407" i="7"/>
  <c r="AU405" i="7"/>
  <c r="AU403" i="7"/>
  <c r="AU401" i="7"/>
  <c r="AU399" i="7"/>
  <c r="AU397" i="7"/>
  <c r="AU395" i="7"/>
  <c r="AU393" i="7"/>
  <c r="AU391" i="7"/>
  <c r="AU389" i="7"/>
  <c r="AU387" i="7"/>
  <c r="AU385" i="7"/>
  <c r="AU383" i="7"/>
  <c r="AU381" i="7"/>
  <c r="AU379" i="7"/>
  <c r="AU377" i="7"/>
  <c r="AU375" i="7"/>
  <c r="AU373" i="7"/>
  <c r="AU371" i="7"/>
  <c r="AU369" i="7"/>
  <c r="AU367" i="7"/>
  <c r="AU365" i="7"/>
  <c r="AU363" i="7"/>
  <c r="AU361" i="7"/>
  <c r="AU359" i="7"/>
  <c r="AU357" i="7"/>
  <c r="AU355" i="7"/>
  <c r="AU353" i="7"/>
  <c r="AU351" i="7"/>
  <c r="AU349" i="7"/>
  <c r="AU347" i="7"/>
  <c r="AU345" i="7"/>
  <c r="AU343" i="7"/>
  <c r="AU341" i="7"/>
  <c r="AU339" i="7"/>
  <c r="AU337" i="7"/>
  <c r="AU335" i="7"/>
  <c r="AU333" i="7"/>
  <c r="AU331" i="7"/>
  <c r="AU329" i="7"/>
  <c r="AU327" i="7"/>
  <c r="AU325" i="7"/>
  <c r="AU323" i="7"/>
  <c r="AU321" i="7"/>
  <c r="AU319" i="7"/>
  <c r="AU317" i="7"/>
  <c r="AU315" i="7"/>
  <c r="AU313" i="7"/>
  <c r="AU311" i="7"/>
  <c r="AU309" i="7"/>
  <c r="AU307" i="7"/>
  <c r="AU305" i="7"/>
  <c r="AU303" i="7"/>
  <c r="AU301" i="7"/>
  <c r="AU299" i="7"/>
  <c r="AU297" i="7"/>
  <c r="AU295" i="7"/>
  <c r="AU293" i="7"/>
  <c r="AU291" i="7"/>
  <c r="AU289" i="7"/>
  <c r="AU287" i="7"/>
  <c r="AU285" i="7"/>
  <c r="AU283" i="7"/>
  <c r="AU281" i="7"/>
  <c r="AU279" i="7"/>
  <c r="AU277" i="7"/>
  <c r="AU275" i="7"/>
  <c r="AU273" i="7"/>
  <c r="AU271" i="7"/>
  <c r="AU269" i="7"/>
  <c r="AU267" i="7"/>
  <c r="AU265" i="7"/>
  <c r="AU263" i="7"/>
  <c r="AU261" i="7"/>
  <c r="AU259" i="7"/>
  <c r="AU257" i="7"/>
  <c r="AU255" i="7"/>
  <c r="AU253" i="7"/>
  <c r="AU251" i="7"/>
  <c r="CU309" i="7"/>
  <c r="CU300" i="7"/>
  <c r="CU268" i="7"/>
  <c r="CU256" i="7"/>
  <c r="CU182" i="7"/>
  <c r="CU150" i="7"/>
  <c r="CU342" i="7"/>
  <c r="CU284" i="7"/>
  <c r="CU259" i="7"/>
  <c r="CU166" i="7"/>
  <c r="AU364" i="7"/>
  <c r="AU356" i="7"/>
  <c r="AU348" i="7"/>
  <c r="AU340" i="7"/>
  <c r="AU332" i="7"/>
  <c r="AU324" i="7"/>
  <c r="AU316" i="7"/>
  <c r="AU308" i="7"/>
  <c r="AU300" i="7"/>
  <c r="AU292" i="7"/>
  <c r="AU284" i="7"/>
  <c r="AU276" i="7"/>
  <c r="AU268" i="7"/>
  <c r="AU260" i="7"/>
  <c r="AU252" i="7"/>
  <c r="AU248" i="7"/>
  <c r="AU246" i="7"/>
  <c r="AU244" i="7"/>
  <c r="AU242" i="7"/>
  <c r="AU240" i="7"/>
  <c r="AU238" i="7"/>
  <c r="AU236" i="7"/>
  <c r="AU234" i="7"/>
  <c r="AU232" i="7"/>
  <c r="AU230" i="7"/>
  <c r="AU228" i="7"/>
  <c r="AU226" i="7"/>
  <c r="AU224" i="7"/>
  <c r="AU222" i="7"/>
  <c r="AU220" i="7"/>
  <c r="AU218" i="7"/>
  <c r="AU216" i="7"/>
  <c r="AU214" i="7"/>
  <c r="AU212" i="7"/>
  <c r="AU210" i="7"/>
  <c r="AU208" i="7"/>
  <c r="AU206" i="7"/>
  <c r="AU204" i="7"/>
  <c r="AU202" i="7"/>
  <c r="AU200" i="7"/>
  <c r="AU198" i="7"/>
  <c r="AU196" i="7"/>
  <c r="AU194" i="7"/>
  <c r="AU192" i="7"/>
  <c r="AU190" i="7"/>
  <c r="AU188" i="7"/>
  <c r="AU186" i="7"/>
  <c r="AU184" i="7"/>
  <c r="AU182" i="7"/>
  <c r="AU180" i="7"/>
  <c r="AU178" i="7"/>
  <c r="AU176" i="7"/>
  <c r="AU174" i="7"/>
  <c r="AU172" i="7"/>
  <c r="CU276" i="7"/>
  <c r="CU240" i="7"/>
  <c r="CU174" i="7"/>
  <c r="CY469" i="7"/>
  <c r="CY464" i="7"/>
  <c r="CY463" i="7"/>
  <c r="CY461" i="7"/>
  <c r="CY459" i="7"/>
  <c r="CY457" i="7"/>
  <c r="CY470" i="7"/>
  <c r="CY468" i="7"/>
  <c r="CY467" i="7"/>
  <c r="CY466" i="7"/>
  <c r="CY465" i="7"/>
  <c r="CY456" i="7"/>
  <c r="CY454" i="7"/>
  <c r="CY452" i="7"/>
  <c r="CY450" i="7"/>
  <c r="CY448" i="7"/>
  <c r="CY446" i="7"/>
  <c r="CY444" i="7"/>
  <c r="CY442" i="7"/>
  <c r="CY458" i="7"/>
  <c r="CY453" i="7"/>
  <c r="CY445" i="7"/>
  <c r="CY440" i="7"/>
  <c r="CY438" i="7"/>
  <c r="CY436" i="7"/>
  <c r="CY434" i="7"/>
  <c r="CY432" i="7"/>
  <c r="CY443" i="7"/>
  <c r="CY441" i="7"/>
  <c r="CY437" i="7"/>
  <c r="CY462" i="7"/>
  <c r="CY435" i="7"/>
  <c r="CY433" i="7"/>
  <c r="CY431" i="7"/>
  <c r="CY428" i="7"/>
  <c r="CY425" i="7"/>
  <c r="CY420" i="7"/>
  <c r="CY417" i="7"/>
  <c r="CY416" i="7"/>
  <c r="CY414" i="7"/>
  <c r="CY412" i="7"/>
  <c r="CY410" i="7"/>
  <c r="CY408" i="7"/>
  <c r="CY406" i="7"/>
  <c r="CY404" i="7"/>
  <c r="CY426" i="7"/>
  <c r="CY424" i="7"/>
  <c r="CY423" i="7"/>
  <c r="CY422" i="7"/>
  <c r="CY421" i="7"/>
  <c r="CY419" i="7"/>
  <c r="CY455" i="7"/>
  <c r="CY449" i="7"/>
  <c r="CY430" i="7"/>
  <c r="CY413" i="7"/>
  <c r="CY405" i="7"/>
  <c r="CY403" i="7"/>
  <c r="CY401" i="7"/>
  <c r="CY399" i="7"/>
  <c r="CY460" i="7"/>
  <c r="CY439" i="7"/>
  <c r="CY411" i="7"/>
  <c r="CY409" i="7"/>
  <c r="CY407" i="7"/>
  <c r="CY398" i="7"/>
  <c r="CY447" i="7"/>
  <c r="CY400" i="7"/>
  <c r="CY396" i="7"/>
  <c r="CY394" i="7"/>
  <c r="CY392" i="7"/>
  <c r="CY390" i="7"/>
  <c r="CY388" i="7"/>
  <c r="CY386" i="7"/>
  <c r="CY384" i="7"/>
  <c r="CY382" i="7"/>
  <c r="CY451" i="7"/>
  <c r="CY402" i="7"/>
  <c r="CY380" i="7"/>
  <c r="CY375" i="7"/>
  <c r="CY372" i="7"/>
  <c r="CY418" i="7"/>
  <c r="CY379" i="7"/>
  <c r="CY376" i="7"/>
  <c r="CY371" i="7"/>
  <c r="CY368" i="7"/>
  <c r="CY363" i="7"/>
  <c r="CY415" i="7"/>
  <c r="CY395" i="7"/>
  <c r="CY391" i="7"/>
  <c r="CY387" i="7"/>
  <c r="CY383" i="7"/>
  <c r="CY378" i="7"/>
  <c r="CY389" i="7"/>
  <c r="CY374" i="7"/>
  <c r="CY361" i="7"/>
  <c r="CY358" i="7"/>
  <c r="CY345" i="7"/>
  <c r="CY342" i="7"/>
  <c r="CY318" i="7"/>
  <c r="CY377" i="7"/>
  <c r="CY364" i="7"/>
  <c r="CY348" i="7"/>
  <c r="CY346" i="7"/>
  <c r="CY344" i="7"/>
  <c r="CY319" i="7"/>
  <c r="CY317" i="7"/>
  <c r="CY315" i="7"/>
  <c r="CY314" i="7"/>
  <c r="CY312" i="7"/>
  <c r="CY429" i="7"/>
  <c r="CY393" i="7"/>
  <c r="CY381" i="7"/>
  <c r="CY366" i="7"/>
  <c r="CY362" i="7"/>
  <c r="CY360" i="7"/>
  <c r="CY305" i="7"/>
  <c r="CY302" i="7"/>
  <c r="CY427" i="7"/>
  <c r="CY367" i="7"/>
  <c r="CY308" i="7"/>
  <c r="CY306" i="7"/>
  <c r="CY303" i="7"/>
  <c r="CY373" i="7"/>
  <c r="CY369" i="7"/>
  <c r="CY340" i="7"/>
  <c r="CY311" i="7"/>
  <c r="CY307" i="7"/>
  <c r="CY385" i="7"/>
  <c r="CY356" i="7"/>
  <c r="CY352" i="7"/>
  <c r="CY397" i="7"/>
  <c r="CY365" i="7"/>
  <c r="CY354" i="7"/>
  <c r="CY357" i="7"/>
  <c r="CY324" i="7"/>
  <c r="AY470" i="7"/>
  <c r="AY468" i="7"/>
  <c r="AY466" i="7"/>
  <c r="AY464" i="7"/>
  <c r="AY462" i="7"/>
  <c r="AY460" i="7"/>
  <c r="AY458" i="7"/>
  <c r="AY456" i="7"/>
  <c r="AY454" i="7"/>
  <c r="AY452" i="7"/>
  <c r="AY450" i="7"/>
  <c r="AY448" i="7"/>
  <c r="AY446" i="7"/>
  <c r="AY444" i="7"/>
  <c r="AY442" i="7"/>
  <c r="AY440" i="7"/>
  <c r="AY438" i="7"/>
  <c r="AY436" i="7"/>
  <c r="AY434" i="7"/>
  <c r="AY432" i="7"/>
  <c r="AY430" i="7"/>
  <c r="AY428" i="7"/>
  <c r="AY426" i="7"/>
  <c r="AY424" i="7"/>
  <c r="AY422" i="7"/>
  <c r="AY420" i="7"/>
  <c r="AY418" i="7"/>
  <c r="AY416" i="7"/>
  <c r="AY414" i="7"/>
  <c r="AY412" i="7"/>
  <c r="AY410" i="7"/>
  <c r="AY408" i="7"/>
  <c r="AY406" i="7"/>
  <c r="AY404" i="7"/>
  <c r="AY402" i="7"/>
  <c r="AY400" i="7"/>
  <c r="AY398" i="7"/>
  <c r="AY396" i="7"/>
  <c r="AY394" i="7"/>
  <c r="AY392" i="7"/>
  <c r="AY390" i="7"/>
  <c r="AY388" i="7"/>
  <c r="AY386" i="7"/>
  <c r="AY384" i="7"/>
  <c r="AY382" i="7"/>
  <c r="AY380" i="7"/>
  <c r="AY378" i="7"/>
  <c r="AY376" i="7"/>
  <c r="AY374" i="7"/>
  <c r="AY372" i="7"/>
  <c r="AY370" i="7"/>
  <c r="CY320" i="7"/>
  <c r="AY469" i="7"/>
  <c r="AY467" i="7"/>
  <c r="AY465" i="7"/>
  <c r="AY463" i="7"/>
  <c r="AY461" i="7"/>
  <c r="AY459" i="7"/>
  <c r="AY457" i="7"/>
  <c r="AY455" i="7"/>
  <c r="AY453" i="7"/>
  <c r="AY451" i="7"/>
  <c r="AY449" i="7"/>
  <c r="AY447" i="7"/>
  <c r="AY445" i="7"/>
  <c r="AY443" i="7"/>
  <c r="AY441" i="7"/>
  <c r="AY439" i="7"/>
  <c r="AY437" i="7"/>
  <c r="AY435" i="7"/>
  <c r="AY433" i="7"/>
  <c r="AY431" i="7"/>
  <c r="AY429" i="7"/>
  <c r="AY427" i="7"/>
  <c r="AY425" i="7"/>
  <c r="AY423" i="7"/>
  <c r="AY421" i="7"/>
  <c r="AY419" i="7"/>
  <c r="AY417" i="7"/>
  <c r="AY415" i="7"/>
  <c r="AY413" i="7"/>
  <c r="AY411" i="7"/>
  <c r="AY409" i="7"/>
  <c r="AY407" i="7"/>
  <c r="AY405" i="7"/>
  <c r="AY403" i="7"/>
  <c r="AY401" i="7"/>
  <c r="AY399" i="7"/>
  <c r="AY397" i="7"/>
  <c r="AY395" i="7"/>
  <c r="AY393" i="7"/>
  <c r="AY391" i="7"/>
  <c r="AY389" i="7"/>
  <c r="AY387" i="7"/>
  <c r="AY385" i="7"/>
  <c r="AY383" i="7"/>
  <c r="AY381" i="7"/>
  <c r="AY379" i="7"/>
  <c r="AY377" i="7"/>
  <c r="AY375" i="7"/>
  <c r="AY373" i="7"/>
  <c r="AY371" i="7"/>
  <c r="AY369" i="7"/>
  <c r="AY367" i="7"/>
  <c r="AY365" i="7"/>
  <c r="AY363" i="7"/>
  <c r="AY361" i="7"/>
  <c r="AY359" i="7"/>
  <c r="AY357" i="7"/>
  <c r="AY355" i="7"/>
  <c r="AY353" i="7"/>
  <c r="AY351" i="7"/>
  <c r="AY349" i="7"/>
  <c r="AY347" i="7"/>
  <c r="AY345" i="7"/>
  <c r="AY343" i="7"/>
  <c r="AY341" i="7"/>
  <c r="AY339" i="7"/>
  <c r="AY337" i="7"/>
  <c r="AY335" i="7"/>
  <c r="AY333" i="7"/>
  <c r="AY331" i="7"/>
  <c r="AY329" i="7"/>
  <c r="AY327" i="7"/>
  <c r="AY325" i="7"/>
  <c r="AY323" i="7"/>
  <c r="AY321" i="7"/>
  <c r="AY319" i="7"/>
  <c r="AY317" i="7"/>
  <c r="AY315" i="7"/>
  <c r="AY313" i="7"/>
  <c r="AY311" i="7"/>
  <c r="AY309" i="7"/>
  <c r="AY307" i="7"/>
  <c r="AY305" i="7"/>
  <c r="AY303" i="7"/>
  <c r="AY301" i="7"/>
  <c r="AY299" i="7"/>
  <c r="AY297" i="7"/>
  <c r="AY295" i="7"/>
  <c r="AY293" i="7"/>
  <c r="AY291" i="7"/>
  <c r="AY289" i="7"/>
  <c r="AY287" i="7"/>
  <c r="AY285" i="7"/>
  <c r="AY283" i="7"/>
  <c r="AY281" i="7"/>
  <c r="AY279" i="7"/>
  <c r="AY277" i="7"/>
  <c r="AY275" i="7"/>
  <c r="AY273" i="7"/>
  <c r="AY271" i="7"/>
  <c r="AY269" i="7"/>
  <c r="AY267" i="7"/>
  <c r="AY265" i="7"/>
  <c r="AY263" i="7"/>
  <c r="AY261" i="7"/>
  <c r="AY259" i="7"/>
  <c r="AY257" i="7"/>
  <c r="AY255" i="7"/>
  <c r="AY253" i="7"/>
  <c r="AY251" i="7"/>
  <c r="CY359" i="7"/>
  <c r="AY362" i="7"/>
  <c r="AY354" i="7"/>
  <c r="AY346" i="7"/>
  <c r="AY338" i="7"/>
  <c r="AY330" i="7"/>
  <c r="AY322" i="7"/>
  <c r="AY314" i="7"/>
  <c r="AY306" i="7"/>
  <c r="AY298" i="7"/>
  <c r="AY290" i="7"/>
  <c r="AY282" i="7"/>
  <c r="AY274" i="7"/>
  <c r="AY266" i="7"/>
  <c r="AY258" i="7"/>
  <c r="AY250" i="7"/>
  <c r="AY248" i="7"/>
  <c r="AY246" i="7"/>
  <c r="AY244" i="7"/>
  <c r="AY242" i="7"/>
  <c r="AY240" i="7"/>
  <c r="AY238" i="7"/>
  <c r="AY236" i="7"/>
  <c r="AY234" i="7"/>
  <c r="AY232" i="7"/>
  <c r="AY230" i="7"/>
  <c r="AY228" i="7"/>
  <c r="AY226" i="7"/>
  <c r="AY224" i="7"/>
  <c r="AY222" i="7"/>
  <c r="AY220" i="7"/>
  <c r="AY218" i="7"/>
  <c r="AY216" i="7"/>
  <c r="AY214" i="7"/>
  <c r="AY212" i="7"/>
  <c r="AY210" i="7"/>
  <c r="AY208" i="7"/>
  <c r="AY206" i="7"/>
  <c r="AY204" i="7"/>
  <c r="AY202" i="7"/>
  <c r="AY200" i="7"/>
  <c r="AY198" i="7"/>
  <c r="AY196" i="7"/>
  <c r="AY194" i="7"/>
  <c r="AY192" i="7"/>
  <c r="AY190" i="7"/>
  <c r="AY188" i="7"/>
  <c r="AY186" i="7"/>
  <c r="AY184" i="7"/>
  <c r="AY182" i="7"/>
  <c r="AY180" i="7"/>
  <c r="AY178" i="7"/>
  <c r="AY176" i="7"/>
  <c r="AY174" i="7"/>
  <c r="AY172" i="7"/>
  <c r="DC470" i="7"/>
  <c r="DC467" i="7"/>
  <c r="DC463" i="7"/>
  <c r="DC461" i="7"/>
  <c r="DC459" i="7"/>
  <c r="DC457" i="7"/>
  <c r="DC455" i="7"/>
  <c r="DC469" i="7"/>
  <c r="DC462" i="7"/>
  <c r="DC454" i="7"/>
  <c r="DC452" i="7"/>
  <c r="DC450" i="7"/>
  <c r="DC448" i="7"/>
  <c r="DC446" i="7"/>
  <c r="DC444" i="7"/>
  <c r="DC442" i="7"/>
  <c r="DC451" i="7"/>
  <c r="DC443" i="7"/>
  <c r="DC440" i="7"/>
  <c r="DC438" i="7"/>
  <c r="DC436" i="7"/>
  <c r="DC434" i="7"/>
  <c r="DC432" i="7"/>
  <c r="DC430" i="7"/>
  <c r="DC468" i="7"/>
  <c r="DC465" i="7"/>
  <c r="DC458" i="7"/>
  <c r="DC449" i="7"/>
  <c r="DC447" i="7"/>
  <c r="DC445" i="7"/>
  <c r="DC453" i="7"/>
  <c r="DC435" i="7"/>
  <c r="DC466" i="7"/>
  <c r="DC426" i="7"/>
  <c r="DC423" i="7"/>
  <c r="DC418" i="7"/>
  <c r="DC416" i="7"/>
  <c r="DC414" i="7"/>
  <c r="DC412" i="7"/>
  <c r="DC410" i="7"/>
  <c r="DC408" i="7"/>
  <c r="DC406" i="7"/>
  <c r="DC404" i="7"/>
  <c r="DC460" i="7"/>
  <c r="DC441" i="7"/>
  <c r="DC431" i="7"/>
  <c r="DC456" i="7"/>
  <c r="DC439" i="7"/>
  <c r="DC428" i="7"/>
  <c r="DC421" i="7"/>
  <c r="DC417" i="7"/>
  <c r="DC411" i="7"/>
  <c r="DC420" i="7"/>
  <c r="DC419" i="7"/>
  <c r="DC464" i="7"/>
  <c r="DC427" i="7"/>
  <c r="DC425" i="7"/>
  <c r="DC424" i="7"/>
  <c r="DC422" i="7"/>
  <c r="DC415" i="7"/>
  <c r="DC413" i="7"/>
  <c r="DC429" i="7"/>
  <c r="DC409" i="7"/>
  <c r="DC407" i="7"/>
  <c r="DC405" i="7"/>
  <c r="DC379" i="7"/>
  <c r="DC433" i="7"/>
  <c r="DC338" i="7"/>
  <c r="DC437" i="7"/>
  <c r="BC470" i="7"/>
  <c r="BC468" i="7"/>
  <c r="BC466" i="7"/>
  <c r="BC464" i="7"/>
  <c r="BC462" i="7"/>
  <c r="BC460" i="7"/>
  <c r="BC458" i="7"/>
  <c r="BC456" i="7"/>
  <c r="BC454" i="7"/>
  <c r="BC452" i="7"/>
  <c r="BC450" i="7"/>
  <c r="BC448" i="7"/>
  <c r="BC446" i="7"/>
  <c r="BC444" i="7"/>
  <c r="BC442" i="7"/>
  <c r="BC440" i="7"/>
  <c r="BC438" i="7"/>
  <c r="BC436" i="7"/>
  <c r="BC434" i="7"/>
  <c r="BC432" i="7"/>
  <c r="BC430" i="7"/>
  <c r="BC428" i="7"/>
  <c r="BC426" i="7"/>
  <c r="BC424" i="7"/>
  <c r="BC422" i="7"/>
  <c r="BC420" i="7"/>
  <c r="BC418" i="7"/>
  <c r="BC416" i="7"/>
  <c r="BC414" i="7"/>
  <c r="BC412" i="7"/>
  <c r="BC410" i="7"/>
  <c r="BC408" i="7"/>
  <c r="BC406" i="7"/>
  <c r="BC404" i="7"/>
  <c r="BC402" i="7"/>
  <c r="BC400" i="7"/>
  <c r="BC398" i="7"/>
  <c r="BC396" i="7"/>
  <c r="BC394" i="7"/>
  <c r="BC392" i="7"/>
  <c r="BC390" i="7"/>
  <c r="BC388" i="7"/>
  <c r="BC386" i="7"/>
  <c r="BC384" i="7"/>
  <c r="BC382" i="7"/>
  <c r="BC380" i="7"/>
  <c r="BC378" i="7"/>
  <c r="BC376" i="7"/>
  <c r="BC374" i="7"/>
  <c r="BC372" i="7"/>
  <c r="BC370" i="7"/>
  <c r="BC469" i="7"/>
  <c r="BC467" i="7"/>
  <c r="BC465" i="7"/>
  <c r="BC463" i="7"/>
  <c r="BC461" i="7"/>
  <c r="BC459" i="7"/>
  <c r="BC457" i="7"/>
  <c r="BC455" i="7"/>
  <c r="BC453" i="7"/>
  <c r="BC451" i="7"/>
  <c r="BC449" i="7"/>
  <c r="BC447" i="7"/>
  <c r="BC445" i="7"/>
  <c r="BC443" i="7"/>
  <c r="BC441" i="7"/>
  <c r="BC439" i="7"/>
  <c r="BC437" i="7"/>
  <c r="BC435" i="7"/>
  <c r="BC433" i="7"/>
  <c r="BC431" i="7"/>
  <c r="BC429" i="7"/>
  <c r="BC427" i="7"/>
  <c r="BC425" i="7"/>
  <c r="BC423" i="7"/>
  <c r="BC421" i="7"/>
  <c r="BC419" i="7"/>
  <c r="BC417" i="7"/>
  <c r="BC415" i="7"/>
  <c r="BC413" i="7"/>
  <c r="BC411" i="7"/>
  <c r="BC409" i="7"/>
  <c r="BC407" i="7"/>
  <c r="BC405" i="7"/>
  <c r="BC403" i="7"/>
  <c r="BC401" i="7"/>
  <c r="BC399" i="7"/>
  <c r="BC397" i="7"/>
  <c r="BC395" i="7"/>
  <c r="BC393" i="7"/>
  <c r="BC391" i="7"/>
  <c r="BC389" i="7"/>
  <c r="BC387" i="7"/>
  <c r="BC385" i="7"/>
  <c r="BC383" i="7"/>
  <c r="BC381" i="7"/>
  <c r="BC379" i="7"/>
  <c r="BC377" i="7"/>
  <c r="BC375" i="7"/>
  <c r="BC373" i="7"/>
  <c r="BC371" i="7"/>
  <c r="BC369" i="7"/>
  <c r="BC367" i="7"/>
  <c r="BC365" i="7"/>
  <c r="BC363" i="7"/>
  <c r="BC361" i="7"/>
  <c r="BC359" i="7"/>
  <c r="BC357" i="7"/>
  <c r="BC355" i="7"/>
  <c r="BC353" i="7"/>
  <c r="BC351" i="7"/>
  <c r="BC349" i="7"/>
  <c r="BC347" i="7"/>
  <c r="BC345" i="7"/>
  <c r="BC343" i="7"/>
  <c r="BC341" i="7"/>
  <c r="BC339" i="7"/>
  <c r="BC337" i="7"/>
  <c r="BC335" i="7"/>
  <c r="BC333" i="7"/>
  <c r="BC331" i="7"/>
  <c r="BC329" i="7"/>
  <c r="BC327" i="7"/>
  <c r="BC325" i="7"/>
  <c r="BC323" i="7"/>
  <c r="BC321" i="7"/>
  <c r="BC319" i="7"/>
  <c r="BC317" i="7"/>
  <c r="BC315" i="7"/>
  <c r="BC313" i="7"/>
  <c r="BC311" i="7"/>
  <c r="BC309" i="7"/>
  <c r="BC307" i="7"/>
  <c r="BC305" i="7"/>
  <c r="BC303" i="7"/>
  <c r="BC301" i="7"/>
  <c r="BC299" i="7"/>
  <c r="BC297" i="7"/>
  <c r="BC295" i="7"/>
  <c r="BC293" i="7"/>
  <c r="BC291" i="7"/>
  <c r="BC289" i="7"/>
  <c r="BC287" i="7"/>
  <c r="BC285" i="7"/>
  <c r="BC283" i="7"/>
  <c r="BC281" i="7"/>
  <c r="BC279" i="7"/>
  <c r="BC277" i="7"/>
  <c r="BC275" i="7"/>
  <c r="BC273" i="7"/>
  <c r="BC271" i="7"/>
  <c r="BC269" i="7"/>
  <c r="BC267" i="7"/>
  <c r="BC265" i="7"/>
  <c r="BC263" i="7"/>
  <c r="BC261" i="7"/>
  <c r="BC259" i="7"/>
  <c r="BC257" i="7"/>
  <c r="BC255" i="7"/>
  <c r="BC253" i="7"/>
  <c r="BC251" i="7"/>
  <c r="BC368" i="7"/>
  <c r="BC360" i="7"/>
  <c r="BC352" i="7"/>
  <c r="BC344" i="7"/>
  <c r="BC336" i="7"/>
  <c r="BC328" i="7"/>
  <c r="BC320" i="7"/>
  <c r="BC312" i="7"/>
  <c r="BC304" i="7"/>
  <c r="BC296" i="7"/>
  <c r="BC288" i="7"/>
  <c r="BC280" i="7"/>
  <c r="BC272" i="7"/>
  <c r="BC264" i="7"/>
  <c r="BC256" i="7"/>
  <c r="BC248" i="7"/>
  <c r="BC246" i="7"/>
  <c r="BC244" i="7"/>
  <c r="BC242" i="7"/>
  <c r="BC240" i="7"/>
  <c r="BC238" i="7"/>
  <c r="BC236" i="7"/>
  <c r="BC234" i="7"/>
  <c r="BC232" i="7"/>
  <c r="BC230" i="7"/>
  <c r="BC228" i="7"/>
  <c r="BC226" i="7"/>
  <c r="BC224" i="7"/>
  <c r="BC222" i="7"/>
  <c r="BC220" i="7"/>
  <c r="BC218" i="7"/>
  <c r="BC216" i="7"/>
  <c r="BC214" i="7"/>
  <c r="BC212" i="7"/>
  <c r="BC210" i="7"/>
  <c r="BC208" i="7"/>
  <c r="BC206" i="7"/>
  <c r="BC204" i="7"/>
  <c r="BC202" i="7"/>
  <c r="BC200" i="7"/>
  <c r="BC198" i="7"/>
  <c r="BC196" i="7"/>
  <c r="BC194" i="7"/>
  <c r="BC192" i="7"/>
  <c r="BC190" i="7"/>
  <c r="BC188" i="7"/>
  <c r="BC186" i="7"/>
  <c r="BC184" i="7"/>
  <c r="BC182" i="7"/>
  <c r="BC180" i="7"/>
  <c r="BC178" i="7"/>
  <c r="BC176" i="7"/>
  <c r="BC174" i="7"/>
  <c r="BC172" i="7"/>
  <c r="DG468" i="7"/>
  <c r="DG465" i="7"/>
  <c r="DG463" i="7"/>
  <c r="DG461" i="7"/>
  <c r="DG459" i="7"/>
  <c r="DG457" i="7"/>
  <c r="DG455" i="7"/>
  <c r="DG462" i="7"/>
  <c r="DG466" i="7"/>
  <c r="DG464" i="7"/>
  <c r="DG460" i="7"/>
  <c r="DG454" i="7"/>
  <c r="DG452" i="7"/>
  <c r="DG450" i="7"/>
  <c r="DG448" i="7"/>
  <c r="DG446" i="7"/>
  <c r="DG444" i="7"/>
  <c r="DG442" i="7"/>
  <c r="DG470" i="7"/>
  <c r="DG458" i="7"/>
  <c r="DG456" i="7"/>
  <c r="DG449" i="7"/>
  <c r="DG441" i="7"/>
  <c r="DG440" i="7"/>
  <c r="DG438" i="7"/>
  <c r="DG436" i="7"/>
  <c r="DG434" i="7"/>
  <c r="DG432" i="7"/>
  <c r="DG430" i="7"/>
  <c r="DG433" i="7"/>
  <c r="DG469" i="7"/>
  <c r="DG453" i="7"/>
  <c r="DG451" i="7"/>
  <c r="DG447" i="7"/>
  <c r="DG445" i="7"/>
  <c r="DG443" i="7"/>
  <c r="DG431" i="7"/>
  <c r="DG429" i="7"/>
  <c r="DG424" i="7"/>
  <c r="DG421" i="7"/>
  <c r="DG416" i="7"/>
  <c r="DG414" i="7"/>
  <c r="DG412" i="7"/>
  <c r="DG410" i="7"/>
  <c r="DG408" i="7"/>
  <c r="DG406" i="7"/>
  <c r="DG404" i="7"/>
  <c r="DG437" i="7"/>
  <c r="DG422" i="7"/>
  <c r="DG420" i="7"/>
  <c r="DG419" i="7"/>
  <c r="DG427" i="7"/>
  <c r="DG423" i="7"/>
  <c r="DG409" i="7"/>
  <c r="DG403" i="7"/>
  <c r="DG401" i="7"/>
  <c r="DG399" i="7"/>
  <c r="DG467" i="7"/>
  <c r="DG426" i="7"/>
  <c r="DG425" i="7"/>
  <c r="DG407" i="7"/>
  <c r="DG405" i="7"/>
  <c r="DG402" i="7"/>
  <c r="DG428" i="7"/>
  <c r="DG396" i="7"/>
  <c r="DG394" i="7"/>
  <c r="DG392" i="7"/>
  <c r="DG390" i="7"/>
  <c r="DG388" i="7"/>
  <c r="DG386" i="7"/>
  <c r="DG384" i="7"/>
  <c r="DG382" i="7"/>
  <c r="DG435" i="7"/>
  <c r="DG418" i="7"/>
  <c r="DG398" i="7"/>
  <c r="DG379" i="7"/>
  <c r="DG376" i="7"/>
  <c r="DG371" i="7"/>
  <c r="DG368" i="7"/>
  <c r="DG380" i="7"/>
  <c r="DG375" i="7"/>
  <c r="DG372" i="7"/>
  <c r="DG367" i="7"/>
  <c r="DG364" i="7"/>
  <c r="DG417" i="7"/>
  <c r="DG400" i="7"/>
  <c r="DG395" i="7"/>
  <c r="DG391" i="7"/>
  <c r="DG387" i="7"/>
  <c r="DG383" i="7"/>
  <c r="DG377" i="7"/>
  <c r="DG439" i="7"/>
  <c r="DG411" i="7"/>
  <c r="DG385" i="7"/>
  <c r="DG373" i="7"/>
  <c r="DG370" i="7"/>
  <c r="DG357" i="7"/>
  <c r="DG354" i="7"/>
  <c r="DG349" i="7"/>
  <c r="DG346" i="7"/>
  <c r="DG341" i="7"/>
  <c r="DG338" i="7"/>
  <c r="DG333" i="7"/>
  <c r="DG330" i="7"/>
  <c r="DG325" i="7"/>
  <c r="DG322" i="7"/>
  <c r="DG317" i="7"/>
  <c r="DG314" i="7"/>
  <c r="DG309" i="7"/>
  <c r="DG306" i="7"/>
  <c r="DG389" i="7"/>
  <c r="DG378" i="7"/>
  <c r="DG374" i="7"/>
  <c r="DG365" i="7"/>
  <c r="DG347" i="7"/>
  <c r="DG345" i="7"/>
  <c r="DG344" i="7"/>
  <c r="DG343" i="7"/>
  <c r="DG342" i="7"/>
  <c r="DG340" i="7"/>
  <c r="DG315" i="7"/>
  <c r="DG313" i="7"/>
  <c r="DG312" i="7"/>
  <c r="DG311" i="7"/>
  <c r="DG310" i="7"/>
  <c r="DG308" i="7"/>
  <c r="DG302" i="7"/>
  <c r="DG413" i="7"/>
  <c r="DG397" i="7"/>
  <c r="DG366" i="7"/>
  <c r="DG363" i="7"/>
  <c r="DG361" i="7"/>
  <c r="DG360" i="7"/>
  <c r="DG359" i="7"/>
  <c r="DG358" i="7"/>
  <c r="DG356" i="7"/>
  <c r="DG331" i="7"/>
  <c r="DG329" i="7"/>
  <c r="DG328" i="7"/>
  <c r="DG327" i="7"/>
  <c r="DG326" i="7"/>
  <c r="DG324" i="7"/>
  <c r="DG336" i="7"/>
  <c r="DG334" i="7"/>
  <c r="DG332" i="7"/>
  <c r="DG307" i="7"/>
  <c r="DG305" i="7"/>
  <c r="DG301" i="7"/>
  <c r="DG297" i="7"/>
  <c r="DG293" i="7"/>
  <c r="DG289" i="7"/>
  <c r="DG285" i="7"/>
  <c r="DG281" i="7"/>
  <c r="DG277" i="7"/>
  <c r="DG230" i="7"/>
  <c r="DG228" i="7"/>
  <c r="DG226" i="7"/>
  <c r="DG224" i="7"/>
  <c r="DG222" i="7"/>
  <c r="DG220" i="7"/>
  <c r="DG218" i="7"/>
  <c r="DG216" i="7"/>
  <c r="DG214" i="7"/>
  <c r="DG212" i="7"/>
  <c r="DG210" i="7"/>
  <c r="DG208" i="7"/>
  <c r="DG206" i="7"/>
  <c r="DG204" i="7"/>
  <c r="DG202" i="7"/>
  <c r="DG200" i="7"/>
  <c r="DG198" i="7"/>
  <c r="DG196" i="7"/>
  <c r="DG194" i="7"/>
  <c r="DG192" i="7"/>
  <c r="DG190" i="7"/>
  <c r="DG415" i="7"/>
  <c r="DG393" i="7"/>
  <c r="DG381" i="7"/>
  <c r="DG339" i="7"/>
  <c r="DG337" i="7"/>
  <c r="DG335" i="7"/>
  <c r="DG304" i="7"/>
  <c r="DG299" i="7"/>
  <c r="DG295" i="7"/>
  <c r="DG291" i="7"/>
  <c r="DG287" i="7"/>
  <c r="DG283" i="7"/>
  <c r="DG279" i="7"/>
  <c r="DG229" i="7"/>
  <c r="DG227" i="7"/>
  <c r="DG225" i="7"/>
  <c r="DG223" i="7"/>
  <c r="DG221" i="7"/>
  <c r="DG219" i="7"/>
  <c r="DG217" i="7"/>
  <c r="DG215" i="7"/>
  <c r="DG213" i="7"/>
  <c r="DG211" i="7"/>
  <c r="DG209" i="7"/>
  <c r="DG207" i="7"/>
  <c r="DG205" i="7"/>
  <c r="DG203" i="7"/>
  <c r="DG201" i="7"/>
  <c r="DG199" i="7"/>
  <c r="DG197" i="7"/>
  <c r="DG195" i="7"/>
  <c r="DG193" i="7"/>
  <c r="DG191" i="7"/>
  <c r="DG189" i="7"/>
  <c r="DG187" i="7"/>
  <c r="DG185" i="7"/>
  <c r="DG183" i="7"/>
  <c r="DG181" i="7"/>
  <c r="DG179" i="7"/>
  <c r="DG177" i="7"/>
  <c r="DG175" i="7"/>
  <c r="DG173" i="7"/>
  <c r="DG171" i="7"/>
  <c r="DG169" i="7"/>
  <c r="DG167" i="7"/>
  <c r="DG165" i="7"/>
  <c r="DG163" i="7"/>
  <c r="DG161" i="7"/>
  <c r="DG159" i="7"/>
  <c r="DG157" i="7"/>
  <c r="DG155" i="7"/>
  <c r="DG153" i="7"/>
  <c r="DG151" i="7"/>
  <c r="DG149" i="7"/>
  <c r="DG147" i="7"/>
  <c r="DG145" i="7"/>
  <c r="DG353" i="7"/>
  <c r="DG320" i="7"/>
  <c r="DG316" i="7"/>
  <c r="DG303" i="7"/>
  <c r="DG300" i="7"/>
  <c r="DG292" i="7"/>
  <c r="DG284" i="7"/>
  <c r="DG276" i="7"/>
  <c r="DG186" i="7"/>
  <c r="DG178" i="7"/>
  <c r="DG170" i="7"/>
  <c r="DG162" i="7"/>
  <c r="DG154" i="7"/>
  <c r="DG146" i="7"/>
  <c r="DG144" i="7"/>
  <c r="DG142" i="7"/>
  <c r="DG140" i="7"/>
  <c r="DG138" i="7"/>
  <c r="DG136" i="7"/>
  <c r="DG134" i="7"/>
  <c r="DG132" i="7"/>
  <c r="DG369" i="7"/>
  <c r="DG355" i="7"/>
  <c r="DG351" i="7"/>
  <c r="DG318" i="7"/>
  <c r="DG296" i="7"/>
  <c r="DG288" i="7"/>
  <c r="DG280" i="7"/>
  <c r="DG182" i="7"/>
  <c r="DG174" i="7"/>
  <c r="DG166" i="7"/>
  <c r="DG158" i="7"/>
  <c r="DG150" i="7"/>
  <c r="DG143" i="7"/>
  <c r="DG141" i="7"/>
  <c r="DG139" i="7"/>
  <c r="DG137" i="7"/>
  <c r="DG135" i="7"/>
  <c r="DG133" i="7"/>
  <c r="DG350" i="7"/>
  <c r="DG298" i="7"/>
  <c r="DG282" i="7"/>
  <c r="DG258" i="7"/>
  <c r="DG188" i="7"/>
  <c r="DG172" i="7"/>
  <c r="DG156" i="7"/>
  <c r="BG470" i="7"/>
  <c r="BG468" i="7"/>
  <c r="BG466" i="7"/>
  <c r="BG464" i="7"/>
  <c r="BG462" i="7"/>
  <c r="BG460" i="7"/>
  <c r="BG458" i="7"/>
  <c r="BG456" i="7"/>
  <c r="BG454" i="7"/>
  <c r="BG452" i="7"/>
  <c r="BG450" i="7"/>
  <c r="BG448" i="7"/>
  <c r="BG446" i="7"/>
  <c r="BG444" i="7"/>
  <c r="BG442" i="7"/>
  <c r="BG440" i="7"/>
  <c r="BG438" i="7"/>
  <c r="BG436" i="7"/>
  <c r="BG434" i="7"/>
  <c r="BG432" i="7"/>
  <c r="BG430" i="7"/>
  <c r="BG428" i="7"/>
  <c r="BG426" i="7"/>
  <c r="BG424" i="7"/>
  <c r="BG422" i="7"/>
  <c r="BG420" i="7"/>
  <c r="BG418" i="7"/>
  <c r="BG416" i="7"/>
  <c r="BG414" i="7"/>
  <c r="BG412" i="7"/>
  <c r="BG410" i="7"/>
  <c r="BG408" i="7"/>
  <c r="BG406" i="7"/>
  <c r="BG404" i="7"/>
  <c r="BG402" i="7"/>
  <c r="BG400" i="7"/>
  <c r="BG398" i="7"/>
  <c r="BG396" i="7"/>
  <c r="BG394" i="7"/>
  <c r="BG392" i="7"/>
  <c r="BG390" i="7"/>
  <c r="BG388" i="7"/>
  <c r="BG386" i="7"/>
  <c r="BG384" i="7"/>
  <c r="BG382" i="7"/>
  <c r="BG380" i="7"/>
  <c r="BG378" i="7"/>
  <c r="BG376" i="7"/>
  <c r="BG374" i="7"/>
  <c r="BG372" i="7"/>
  <c r="BG370" i="7"/>
  <c r="DG362" i="7"/>
  <c r="DG321" i="7"/>
  <c r="DG290" i="7"/>
  <c r="DG180" i="7"/>
  <c r="DG164" i="7"/>
  <c r="DG148" i="7"/>
  <c r="BG469" i="7"/>
  <c r="BG467" i="7"/>
  <c r="BG465" i="7"/>
  <c r="BG463" i="7"/>
  <c r="BG461" i="7"/>
  <c r="BG459" i="7"/>
  <c r="BG457" i="7"/>
  <c r="BG455" i="7"/>
  <c r="BG453" i="7"/>
  <c r="BG451" i="7"/>
  <c r="BG449" i="7"/>
  <c r="BG447" i="7"/>
  <c r="BG445" i="7"/>
  <c r="BG443" i="7"/>
  <c r="BG441" i="7"/>
  <c r="BG439" i="7"/>
  <c r="BG437" i="7"/>
  <c r="BG435" i="7"/>
  <c r="BG433" i="7"/>
  <c r="BG431" i="7"/>
  <c r="BG429" i="7"/>
  <c r="BG427" i="7"/>
  <c r="BG425" i="7"/>
  <c r="BG423" i="7"/>
  <c r="BG421" i="7"/>
  <c r="BG419" i="7"/>
  <c r="BG417" i="7"/>
  <c r="BG415" i="7"/>
  <c r="BG413" i="7"/>
  <c r="BG411" i="7"/>
  <c r="BG409" i="7"/>
  <c r="BG407" i="7"/>
  <c r="BG405" i="7"/>
  <c r="BG403" i="7"/>
  <c r="BG401" i="7"/>
  <c r="BG399" i="7"/>
  <c r="BG397" i="7"/>
  <c r="BG395" i="7"/>
  <c r="BG393" i="7"/>
  <c r="BG391" i="7"/>
  <c r="BG389" i="7"/>
  <c r="BG387" i="7"/>
  <c r="BG385" i="7"/>
  <c r="BG383" i="7"/>
  <c r="BG381" i="7"/>
  <c r="BG379" i="7"/>
  <c r="BG377" i="7"/>
  <c r="BG375" i="7"/>
  <c r="BG373" i="7"/>
  <c r="BG371" i="7"/>
  <c r="BG369" i="7"/>
  <c r="BG367" i="7"/>
  <c r="BG365" i="7"/>
  <c r="BG363" i="7"/>
  <c r="BG361" i="7"/>
  <c r="BG359" i="7"/>
  <c r="BG357" i="7"/>
  <c r="BG355" i="7"/>
  <c r="BG353" i="7"/>
  <c r="BG351" i="7"/>
  <c r="BG349" i="7"/>
  <c r="BG347" i="7"/>
  <c r="BG345" i="7"/>
  <c r="BG343" i="7"/>
  <c r="BG341" i="7"/>
  <c r="BG339" i="7"/>
  <c r="BG337" i="7"/>
  <c r="BG335" i="7"/>
  <c r="BG333" i="7"/>
  <c r="BG331" i="7"/>
  <c r="BG329" i="7"/>
  <c r="BG327" i="7"/>
  <c r="BG325" i="7"/>
  <c r="BG323" i="7"/>
  <c r="BG321" i="7"/>
  <c r="BG319" i="7"/>
  <c r="BG317" i="7"/>
  <c r="BG315" i="7"/>
  <c r="BG313" i="7"/>
  <c r="BG311" i="7"/>
  <c r="BG309" i="7"/>
  <c r="BG307" i="7"/>
  <c r="BG305" i="7"/>
  <c r="BG303" i="7"/>
  <c r="BG301" i="7"/>
  <c r="BG299" i="7"/>
  <c r="BG297" i="7"/>
  <c r="BG295" i="7"/>
  <c r="BG293" i="7"/>
  <c r="BG291" i="7"/>
  <c r="BG289" i="7"/>
  <c r="BG287" i="7"/>
  <c r="BG285" i="7"/>
  <c r="BG283" i="7"/>
  <c r="BG281" i="7"/>
  <c r="BG279" i="7"/>
  <c r="BG277" i="7"/>
  <c r="BG275" i="7"/>
  <c r="BG273" i="7"/>
  <c r="BG271" i="7"/>
  <c r="BG269" i="7"/>
  <c r="BG267" i="7"/>
  <c r="BG265" i="7"/>
  <c r="BG263" i="7"/>
  <c r="BG261" i="7"/>
  <c r="BG259" i="7"/>
  <c r="BG257" i="7"/>
  <c r="BG255" i="7"/>
  <c r="BG253" i="7"/>
  <c r="BG251" i="7"/>
  <c r="DG352" i="7"/>
  <c r="DG278" i="7"/>
  <c r="DG160" i="7"/>
  <c r="DG319" i="7"/>
  <c r="DG294" i="7"/>
  <c r="DG176" i="7"/>
  <c r="BG366" i="7"/>
  <c r="BG358" i="7"/>
  <c r="BG350" i="7"/>
  <c r="BG342" i="7"/>
  <c r="BG334" i="7"/>
  <c r="BG326" i="7"/>
  <c r="BG318" i="7"/>
  <c r="BG310" i="7"/>
  <c r="BG302" i="7"/>
  <c r="BG294" i="7"/>
  <c r="BG286" i="7"/>
  <c r="BG278" i="7"/>
  <c r="BG270" i="7"/>
  <c r="BG262" i="7"/>
  <c r="BG254" i="7"/>
  <c r="BG248" i="7"/>
  <c r="BG246" i="7"/>
  <c r="BG244" i="7"/>
  <c r="BG242" i="7"/>
  <c r="BG240" i="7"/>
  <c r="BG238" i="7"/>
  <c r="BG236" i="7"/>
  <c r="BG234" i="7"/>
  <c r="BG232" i="7"/>
  <c r="BG230" i="7"/>
  <c r="BG228" i="7"/>
  <c r="BG226" i="7"/>
  <c r="BG224" i="7"/>
  <c r="BG222" i="7"/>
  <c r="BG220" i="7"/>
  <c r="BG218" i="7"/>
  <c r="BG216" i="7"/>
  <c r="BG214" i="7"/>
  <c r="BG212" i="7"/>
  <c r="BG210" i="7"/>
  <c r="BG208" i="7"/>
  <c r="BG206" i="7"/>
  <c r="BG204" i="7"/>
  <c r="BG202" i="7"/>
  <c r="BG200" i="7"/>
  <c r="BG198" i="7"/>
  <c r="BG196" i="7"/>
  <c r="BG194" i="7"/>
  <c r="BG192" i="7"/>
  <c r="BG190" i="7"/>
  <c r="BG188" i="7"/>
  <c r="BG186" i="7"/>
  <c r="BG184" i="7"/>
  <c r="BG182" i="7"/>
  <c r="BG180" i="7"/>
  <c r="BG178" i="7"/>
  <c r="BG176" i="7"/>
  <c r="BG174" i="7"/>
  <c r="BG172" i="7"/>
  <c r="DG348" i="7"/>
  <c r="DG323" i="7"/>
  <c r="DG286" i="7"/>
  <c r="DG184" i="7"/>
  <c r="DG152" i="7"/>
  <c r="DK466" i="7"/>
  <c r="DK463" i="7"/>
  <c r="DK461" i="7"/>
  <c r="DK459" i="7"/>
  <c r="DK457" i="7"/>
  <c r="DK455" i="7"/>
  <c r="DK470" i="7"/>
  <c r="DK469" i="7"/>
  <c r="DK468" i="7"/>
  <c r="DK467" i="7"/>
  <c r="DK465" i="7"/>
  <c r="DK460" i="7"/>
  <c r="DK458" i="7"/>
  <c r="DK454" i="7"/>
  <c r="DK452" i="7"/>
  <c r="DK450" i="7"/>
  <c r="DK448" i="7"/>
  <c r="DK446" i="7"/>
  <c r="DK444" i="7"/>
  <c r="DK442" i="7"/>
  <c r="DK447" i="7"/>
  <c r="DK440" i="7"/>
  <c r="DK438" i="7"/>
  <c r="DK436" i="7"/>
  <c r="DK434" i="7"/>
  <c r="DK432" i="7"/>
  <c r="DK430" i="7"/>
  <c r="DK445" i="7"/>
  <c r="DK443" i="7"/>
  <c r="DK441" i="7"/>
  <c r="DK456" i="7"/>
  <c r="DK453" i="7"/>
  <c r="DK451" i="7"/>
  <c r="DK449" i="7"/>
  <c r="DK439" i="7"/>
  <c r="DK431" i="7"/>
  <c r="DK427" i="7"/>
  <c r="DK422" i="7"/>
  <c r="DK419" i="7"/>
  <c r="DK416" i="7"/>
  <c r="DK414" i="7"/>
  <c r="DK412" i="7"/>
  <c r="DK410" i="7"/>
  <c r="DK408" i="7"/>
  <c r="DK406" i="7"/>
  <c r="DK404" i="7"/>
  <c r="DK435" i="7"/>
  <c r="DK429" i="7"/>
  <c r="DK433" i="7"/>
  <c r="DK425" i="7"/>
  <c r="DK421" i="7"/>
  <c r="DK418" i="7"/>
  <c r="DK417" i="7"/>
  <c r="DK415" i="7"/>
  <c r="DK407" i="7"/>
  <c r="DK403" i="7"/>
  <c r="DK401" i="7"/>
  <c r="DK399" i="7"/>
  <c r="DK437" i="7"/>
  <c r="DK464" i="7"/>
  <c r="DK400" i="7"/>
  <c r="DK413" i="7"/>
  <c r="DK411" i="7"/>
  <c r="DK409" i="7"/>
  <c r="DK402" i="7"/>
  <c r="DK396" i="7"/>
  <c r="DK394" i="7"/>
  <c r="DK392" i="7"/>
  <c r="DK390" i="7"/>
  <c r="DK388" i="7"/>
  <c r="DK386" i="7"/>
  <c r="DK384" i="7"/>
  <c r="DK382" i="7"/>
  <c r="DK380" i="7"/>
  <c r="DK405" i="7"/>
  <c r="DK377" i="7"/>
  <c r="DK374" i="7"/>
  <c r="DK369" i="7"/>
  <c r="DK424" i="7"/>
  <c r="DK423" i="7"/>
  <c r="DK420" i="7"/>
  <c r="DK378" i="7"/>
  <c r="DK373" i="7"/>
  <c r="DK370" i="7"/>
  <c r="DK365" i="7"/>
  <c r="DK362" i="7"/>
  <c r="DK428" i="7"/>
  <c r="DK426" i="7"/>
  <c r="DK398" i="7"/>
  <c r="DK397" i="7"/>
  <c r="DK393" i="7"/>
  <c r="DK389" i="7"/>
  <c r="DK385" i="7"/>
  <c r="DK381" i="7"/>
  <c r="DK383" i="7"/>
  <c r="DK379" i="7"/>
  <c r="DK371" i="7"/>
  <c r="DK368" i="7"/>
  <c r="DK363" i="7"/>
  <c r="DK360" i="7"/>
  <c r="DK355" i="7"/>
  <c r="DK352" i="7"/>
  <c r="DK347" i="7"/>
  <c r="DK344" i="7"/>
  <c r="DK339" i="7"/>
  <c r="DK336" i="7"/>
  <c r="DK331" i="7"/>
  <c r="DK328" i="7"/>
  <c r="DK323" i="7"/>
  <c r="DK320" i="7"/>
  <c r="DK315" i="7"/>
  <c r="DK312" i="7"/>
  <c r="DK307" i="7"/>
  <c r="DK462" i="7"/>
  <c r="DK367" i="7"/>
  <c r="DK361" i="7"/>
  <c r="DK359" i="7"/>
  <c r="DK358" i="7"/>
  <c r="DK357" i="7"/>
  <c r="DK356" i="7"/>
  <c r="DK354" i="7"/>
  <c r="DK329" i="7"/>
  <c r="DK327" i="7"/>
  <c r="DK326" i="7"/>
  <c r="DK325" i="7"/>
  <c r="DK324" i="7"/>
  <c r="DK322" i="7"/>
  <c r="DK303" i="7"/>
  <c r="DK391" i="7"/>
  <c r="DK345" i="7"/>
  <c r="DK343" i="7"/>
  <c r="DK342" i="7"/>
  <c r="DK341" i="7"/>
  <c r="DK340" i="7"/>
  <c r="DK338" i="7"/>
  <c r="DK313" i="7"/>
  <c r="DK311" i="7"/>
  <c r="DK310" i="7"/>
  <c r="DK309" i="7"/>
  <c r="DK308" i="7"/>
  <c r="DK306" i="7"/>
  <c r="DK304" i="7"/>
  <c r="DK387" i="7"/>
  <c r="DK366" i="7"/>
  <c r="DK353" i="7"/>
  <c r="DK351" i="7"/>
  <c r="DK349" i="7"/>
  <c r="DK318" i="7"/>
  <c r="DK316" i="7"/>
  <c r="DK314" i="7"/>
  <c r="DK299" i="7"/>
  <c r="DK295" i="7"/>
  <c r="DK291" i="7"/>
  <c r="DK242" i="7"/>
  <c r="DK237" i="7"/>
  <c r="DK234" i="7"/>
  <c r="DK232" i="7"/>
  <c r="DK230" i="7"/>
  <c r="DK228" i="7"/>
  <c r="DK226" i="7"/>
  <c r="DK224" i="7"/>
  <c r="DK222" i="7"/>
  <c r="DK220" i="7"/>
  <c r="DK218" i="7"/>
  <c r="DK216" i="7"/>
  <c r="DK214" i="7"/>
  <c r="DK212" i="7"/>
  <c r="DK210" i="7"/>
  <c r="DK208" i="7"/>
  <c r="DK206" i="7"/>
  <c r="DK204" i="7"/>
  <c r="DK202" i="7"/>
  <c r="DK200" i="7"/>
  <c r="DK198" i="7"/>
  <c r="DK196" i="7"/>
  <c r="DK194" i="7"/>
  <c r="DK192" i="7"/>
  <c r="DK190" i="7"/>
  <c r="DK375" i="7"/>
  <c r="DK350" i="7"/>
  <c r="DK348" i="7"/>
  <c r="DK346" i="7"/>
  <c r="DK321" i="7"/>
  <c r="DK319" i="7"/>
  <c r="DK317" i="7"/>
  <c r="DK302" i="7"/>
  <c r="DK301" i="7"/>
  <c r="DK297" i="7"/>
  <c r="DK293" i="7"/>
  <c r="DK241" i="7"/>
  <c r="DK238" i="7"/>
  <c r="DK235" i="7"/>
  <c r="DK233" i="7"/>
  <c r="DK231" i="7"/>
  <c r="DK229" i="7"/>
  <c r="DK227" i="7"/>
  <c r="DK225" i="7"/>
  <c r="DK223" i="7"/>
  <c r="DK221" i="7"/>
  <c r="DK219" i="7"/>
  <c r="DK217" i="7"/>
  <c r="DK215" i="7"/>
  <c r="DK213" i="7"/>
  <c r="DK211" i="7"/>
  <c r="DK209" i="7"/>
  <c r="DK207" i="7"/>
  <c r="DK205" i="7"/>
  <c r="DK203" i="7"/>
  <c r="DK201" i="7"/>
  <c r="DK199" i="7"/>
  <c r="DK197" i="7"/>
  <c r="DK195" i="7"/>
  <c r="DK193" i="7"/>
  <c r="DK191" i="7"/>
  <c r="DK189" i="7"/>
  <c r="DK187" i="7"/>
  <c r="DK185" i="7"/>
  <c r="DK183" i="7"/>
  <c r="DK181" i="7"/>
  <c r="DK179" i="7"/>
  <c r="DK177" i="7"/>
  <c r="DK175" i="7"/>
  <c r="DK173" i="7"/>
  <c r="DK171" i="7"/>
  <c r="DK169" i="7"/>
  <c r="DK167" i="7"/>
  <c r="DK165" i="7"/>
  <c r="DK163" i="7"/>
  <c r="DK161" i="7"/>
  <c r="DK159" i="7"/>
  <c r="DK157" i="7"/>
  <c r="DK155" i="7"/>
  <c r="DK153" i="7"/>
  <c r="DK151" i="7"/>
  <c r="DK149" i="7"/>
  <c r="DK147" i="7"/>
  <c r="DK145" i="7"/>
  <c r="DK395" i="7"/>
  <c r="DK337" i="7"/>
  <c r="DK333" i="7"/>
  <c r="DK298" i="7"/>
  <c r="DK290" i="7"/>
  <c r="DK239" i="7"/>
  <c r="DK236" i="7"/>
  <c r="DK184" i="7"/>
  <c r="DK176" i="7"/>
  <c r="DK168" i="7"/>
  <c r="DK160" i="7"/>
  <c r="DK152" i="7"/>
  <c r="DK144" i="7"/>
  <c r="DK142" i="7"/>
  <c r="DK140" i="7"/>
  <c r="DK138" i="7"/>
  <c r="DK364" i="7"/>
  <c r="DK335" i="7"/>
  <c r="DK294" i="7"/>
  <c r="DK244" i="7"/>
  <c r="DK188" i="7"/>
  <c r="DK180" i="7"/>
  <c r="DK172" i="7"/>
  <c r="DK164" i="7"/>
  <c r="DK156" i="7"/>
  <c r="DK148" i="7"/>
  <c r="DK143" i="7"/>
  <c r="DK141" i="7"/>
  <c r="DK139" i="7"/>
  <c r="DK376" i="7"/>
  <c r="DK334" i="7"/>
  <c r="DK296" i="7"/>
  <c r="DK243" i="7"/>
  <c r="DK240" i="7"/>
  <c r="DK186" i="7"/>
  <c r="DK170" i="7"/>
  <c r="DK154" i="7"/>
  <c r="BK470" i="7"/>
  <c r="BK468" i="7"/>
  <c r="BK466" i="7"/>
  <c r="BK464" i="7"/>
  <c r="BK462" i="7"/>
  <c r="BK460" i="7"/>
  <c r="BK458" i="7"/>
  <c r="BK456" i="7"/>
  <c r="BK454" i="7"/>
  <c r="BK452" i="7"/>
  <c r="BK450" i="7"/>
  <c r="BK448" i="7"/>
  <c r="BK446" i="7"/>
  <c r="BK444" i="7"/>
  <c r="BK442" i="7"/>
  <c r="BK440" i="7"/>
  <c r="BK438" i="7"/>
  <c r="BK436" i="7"/>
  <c r="BK434" i="7"/>
  <c r="BK432" i="7"/>
  <c r="BK430" i="7"/>
  <c r="BK428" i="7"/>
  <c r="BK426" i="7"/>
  <c r="BK424" i="7"/>
  <c r="BK422" i="7"/>
  <c r="BK420" i="7"/>
  <c r="BK418" i="7"/>
  <c r="BK416" i="7"/>
  <c r="BK414" i="7"/>
  <c r="BK412" i="7"/>
  <c r="BK410" i="7"/>
  <c r="BK408" i="7"/>
  <c r="BK406" i="7"/>
  <c r="BK404" i="7"/>
  <c r="BK402" i="7"/>
  <c r="BK400" i="7"/>
  <c r="BK398" i="7"/>
  <c r="BK396" i="7"/>
  <c r="BK394" i="7"/>
  <c r="BK392" i="7"/>
  <c r="BK390" i="7"/>
  <c r="BK388" i="7"/>
  <c r="BK386" i="7"/>
  <c r="BK384" i="7"/>
  <c r="BK382" i="7"/>
  <c r="BK380" i="7"/>
  <c r="BK378" i="7"/>
  <c r="BK376" i="7"/>
  <c r="BK374" i="7"/>
  <c r="BK372" i="7"/>
  <c r="BK370" i="7"/>
  <c r="DK330" i="7"/>
  <c r="DK305" i="7"/>
  <c r="DK178" i="7"/>
  <c r="DK162" i="7"/>
  <c r="DK146" i="7"/>
  <c r="BK469" i="7"/>
  <c r="BK467" i="7"/>
  <c r="BK465" i="7"/>
  <c r="BK463" i="7"/>
  <c r="BK461" i="7"/>
  <c r="BK459" i="7"/>
  <c r="BK457" i="7"/>
  <c r="BK455" i="7"/>
  <c r="BK453" i="7"/>
  <c r="BK451" i="7"/>
  <c r="BK449" i="7"/>
  <c r="BK447" i="7"/>
  <c r="BK445" i="7"/>
  <c r="BK443" i="7"/>
  <c r="BK441" i="7"/>
  <c r="BK439" i="7"/>
  <c r="BK437" i="7"/>
  <c r="BK435" i="7"/>
  <c r="BK433" i="7"/>
  <c r="BK431" i="7"/>
  <c r="BK429" i="7"/>
  <c r="BK427" i="7"/>
  <c r="BK425" i="7"/>
  <c r="BK423" i="7"/>
  <c r="BK421" i="7"/>
  <c r="BK419" i="7"/>
  <c r="BK417" i="7"/>
  <c r="BK415" i="7"/>
  <c r="BK413" i="7"/>
  <c r="BK411" i="7"/>
  <c r="BK409" i="7"/>
  <c r="BK407" i="7"/>
  <c r="BK405" i="7"/>
  <c r="BK403" i="7"/>
  <c r="BK401" i="7"/>
  <c r="BK399" i="7"/>
  <c r="BK397" i="7"/>
  <c r="BK395" i="7"/>
  <c r="BK393" i="7"/>
  <c r="BK391" i="7"/>
  <c r="BK389" i="7"/>
  <c r="BK387" i="7"/>
  <c r="BK385" i="7"/>
  <c r="BK383" i="7"/>
  <c r="BK381" i="7"/>
  <c r="BK379" i="7"/>
  <c r="BK377" i="7"/>
  <c r="BK375" i="7"/>
  <c r="BK373" i="7"/>
  <c r="BK371" i="7"/>
  <c r="BK369" i="7"/>
  <c r="BK367" i="7"/>
  <c r="BK365" i="7"/>
  <c r="BK363" i="7"/>
  <c r="BK361" i="7"/>
  <c r="BK359" i="7"/>
  <c r="BK357" i="7"/>
  <c r="BK355" i="7"/>
  <c r="BK353" i="7"/>
  <c r="BK351" i="7"/>
  <c r="BK349" i="7"/>
  <c r="BK347" i="7"/>
  <c r="BK345" i="7"/>
  <c r="BK343" i="7"/>
  <c r="BK341" i="7"/>
  <c r="BK339" i="7"/>
  <c r="BK337" i="7"/>
  <c r="BK335" i="7"/>
  <c r="BK333" i="7"/>
  <c r="BK331" i="7"/>
  <c r="BK329" i="7"/>
  <c r="BK327" i="7"/>
  <c r="BK325" i="7"/>
  <c r="BK323" i="7"/>
  <c r="BK321" i="7"/>
  <c r="BK319" i="7"/>
  <c r="BK317" i="7"/>
  <c r="BK315" i="7"/>
  <c r="BK313" i="7"/>
  <c r="BK311" i="7"/>
  <c r="BK309" i="7"/>
  <c r="BK307" i="7"/>
  <c r="BK305" i="7"/>
  <c r="BK303" i="7"/>
  <c r="BK301" i="7"/>
  <c r="BK299" i="7"/>
  <c r="BK297" i="7"/>
  <c r="BK295" i="7"/>
  <c r="BK293" i="7"/>
  <c r="BK291" i="7"/>
  <c r="BK289" i="7"/>
  <c r="BK287" i="7"/>
  <c r="BK285" i="7"/>
  <c r="BK283" i="7"/>
  <c r="BK281" i="7"/>
  <c r="BK279" i="7"/>
  <c r="BK277" i="7"/>
  <c r="BK275" i="7"/>
  <c r="BK273" i="7"/>
  <c r="BK271" i="7"/>
  <c r="BK269" i="7"/>
  <c r="BK267" i="7"/>
  <c r="BK265" i="7"/>
  <c r="BK263" i="7"/>
  <c r="BK261" i="7"/>
  <c r="BK259" i="7"/>
  <c r="BK257" i="7"/>
  <c r="BK255" i="7"/>
  <c r="BK253" i="7"/>
  <c r="BK251" i="7"/>
  <c r="DK292" i="7"/>
  <c r="DK174" i="7"/>
  <c r="DK158" i="7"/>
  <c r="BK364" i="7"/>
  <c r="BK356" i="7"/>
  <c r="BK348" i="7"/>
  <c r="BK340" i="7"/>
  <c r="BK332" i="7"/>
  <c r="BK324" i="7"/>
  <c r="BK316" i="7"/>
  <c r="BK308" i="7"/>
  <c r="BK300" i="7"/>
  <c r="BK292" i="7"/>
  <c r="BK284" i="7"/>
  <c r="BK276" i="7"/>
  <c r="BK268" i="7"/>
  <c r="BK260" i="7"/>
  <c r="BK252" i="7"/>
  <c r="BK248" i="7"/>
  <c r="BK246" i="7"/>
  <c r="BK244" i="7"/>
  <c r="BK242" i="7"/>
  <c r="BK240" i="7"/>
  <c r="BK238" i="7"/>
  <c r="BK236" i="7"/>
  <c r="BK234" i="7"/>
  <c r="BK232" i="7"/>
  <c r="BK230" i="7"/>
  <c r="BK228" i="7"/>
  <c r="BK226" i="7"/>
  <c r="BK224" i="7"/>
  <c r="BK222" i="7"/>
  <c r="BK220" i="7"/>
  <c r="BK218" i="7"/>
  <c r="BK216" i="7"/>
  <c r="BK214" i="7"/>
  <c r="BK212" i="7"/>
  <c r="BK210" i="7"/>
  <c r="BK208" i="7"/>
  <c r="BK206" i="7"/>
  <c r="BK204" i="7"/>
  <c r="BK202" i="7"/>
  <c r="BK200" i="7"/>
  <c r="BK198" i="7"/>
  <c r="BK196" i="7"/>
  <c r="BK194" i="7"/>
  <c r="BK192" i="7"/>
  <c r="BK190" i="7"/>
  <c r="BK188" i="7"/>
  <c r="BK186" i="7"/>
  <c r="BK184" i="7"/>
  <c r="BK182" i="7"/>
  <c r="BK180" i="7"/>
  <c r="BK178" i="7"/>
  <c r="BK176" i="7"/>
  <c r="BK174" i="7"/>
  <c r="BK172" i="7"/>
  <c r="BK170" i="7"/>
  <c r="DK372" i="7"/>
  <c r="DK332" i="7"/>
  <c r="DK300" i="7"/>
  <c r="DK166" i="7"/>
  <c r="DO469" i="7"/>
  <c r="DO464" i="7"/>
  <c r="DO463" i="7"/>
  <c r="DO461" i="7"/>
  <c r="DO459" i="7"/>
  <c r="DO457" i="7"/>
  <c r="DO455" i="7"/>
  <c r="DO456" i="7"/>
  <c r="DO454" i="7"/>
  <c r="DO452" i="7"/>
  <c r="DO450" i="7"/>
  <c r="DO448" i="7"/>
  <c r="DO446" i="7"/>
  <c r="DO444" i="7"/>
  <c r="DO442" i="7"/>
  <c r="DO467" i="7"/>
  <c r="DO465" i="7"/>
  <c r="DO462" i="7"/>
  <c r="DO453" i="7"/>
  <c r="DO445" i="7"/>
  <c r="DO440" i="7"/>
  <c r="DO438" i="7"/>
  <c r="DO436" i="7"/>
  <c r="DO434" i="7"/>
  <c r="DO432" i="7"/>
  <c r="DO430" i="7"/>
  <c r="DO439" i="7"/>
  <c r="DO466" i="7"/>
  <c r="DO458" i="7"/>
  <c r="DO437" i="7"/>
  <c r="DO460" i="7"/>
  <c r="DO468" i="7"/>
  <c r="DO428" i="7"/>
  <c r="DO425" i="7"/>
  <c r="DO420" i="7"/>
  <c r="DO417" i="7"/>
  <c r="DO416" i="7"/>
  <c r="DO414" i="7"/>
  <c r="DO412" i="7"/>
  <c r="DO410" i="7"/>
  <c r="DO408" i="7"/>
  <c r="DO406" i="7"/>
  <c r="DO404" i="7"/>
  <c r="DO451" i="7"/>
  <c r="DO447" i="7"/>
  <c r="DO435" i="7"/>
  <c r="DO427" i="7"/>
  <c r="DO424" i="7"/>
  <c r="DO413" i="7"/>
  <c r="DO405" i="7"/>
  <c r="DO403" i="7"/>
  <c r="DO401" i="7"/>
  <c r="DO399" i="7"/>
  <c r="DO441" i="7"/>
  <c r="DO419" i="7"/>
  <c r="DO398" i="7"/>
  <c r="DO433" i="7"/>
  <c r="DO431" i="7"/>
  <c r="DO423" i="7"/>
  <c r="DO422" i="7"/>
  <c r="DO421" i="7"/>
  <c r="DO400" i="7"/>
  <c r="DO396" i="7"/>
  <c r="DO394" i="7"/>
  <c r="DO392" i="7"/>
  <c r="DO390" i="7"/>
  <c r="DO388" i="7"/>
  <c r="DO386" i="7"/>
  <c r="DO384" i="7"/>
  <c r="DO382" i="7"/>
  <c r="DO380" i="7"/>
  <c r="DO470" i="7"/>
  <c r="DO375" i="7"/>
  <c r="DO372" i="7"/>
  <c r="DO449" i="7"/>
  <c r="DO443" i="7"/>
  <c r="DO429" i="7"/>
  <c r="DO426" i="7"/>
  <c r="DO415" i="7"/>
  <c r="DO402" i="7"/>
  <c r="DO379" i="7"/>
  <c r="DO376" i="7"/>
  <c r="DO371" i="7"/>
  <c r="DO368" i="7"/>
  <c r="DO363" i="7"/>
  <c r="DO418" i="7"/>
  <c r="DO411" i="7"/>
  <c r="DO409" i="7"/>
  <c r="DO407" i="7"/>
  <c r="DO395" i="7"/>
  <c r="DO391" i="7"/>
  <c r="DO387" i="7"/>
  <c r="DO383" i="7"/>
  <c r="DO378" i="7"/>
  <c r="DO397" i="7"/>
  <c r="DO381" i="7"/>
  <c r="DO369" i="7"/>
  <c r="DO361" i="7"/>
  <c r="DO358" i="7"/>
  <c r="DO353" i="7"/>
  <c r="DO350" i="7"/>
  <c r="DO345" i="7"/>
  <c r="DO342" i="7"/>
  <c r="DO337" i="7"/>
  <c r="DO334" i="7"/>
  <c r="DO329" i="7"/>
  <c r="DO326" i="7"/>
  <c r="DO321" i="7"/>
  <c r="DO318" i="7"/>
  <c r="DO313" i="7"/>
  <c r="DO310" i="7"/>
  <c r="DO305" i="7"/>
  <c r="DO393" i="7"/>
  <c r="DO373" i="7"/>
  <c r="DO365" i="7"/>
  <c r="DO343" i="7"/>
  <c r="DO341" i="7"/>
  <c r="DO340" i="7"/>
  <c r="DO339" i="7"/>
  <c r="DO338" i="7"/>
  <c r="DO336" i="7"/>
  <c r="DO311" i="7"/>
  <c r="DO309" i="7"/>
  <c r="DO308" i="7"/>
  <c r="DO307" i="7"/>
  <c r="DO306" i="7"/>
  <c r="DO385" i="7"/>
  <c r="DO377" i="7"/>
  <c r="DO374" i="7"/>
  <c r="DO370" i="7"/>
  <c r="DO367" i="7"/>
  <c r="DO359" i="7"/>
  <c r="DO357" i="7"/>
  <c r="DO356" i="7"/>
  <c r="DO355" i="7"/>
  <c r="DO354" i="7"/>
  <c r="DO352" i="7"/>
  <c r="DO327" i="7"/>
  <c r="DO325" i="7"/>
  <c r="DO324" i="7"/>
  <c r="DO323" i="7"/>
  <c r="DO322" i="7"/>
  <c r="DO320" i="7"/>
  <c r="DO302" i="7"/>
  <c r="DO364" i="7"/>
  <c r="DO360" i="7"/>
  <c r="DO335" i="7"/>
  <c r="DO333" i="7"/>
  <c r="DO331" i="7"/>
  <c r="DO301" i="7"/>
  <c r="DO251" i="7"/>
  <c r="DO248" i="7"/>
  <c r="DO243" i="7"/>
  <c r="DO240" i="7"/>
  <c r="DO234" i="7"/>
  <c r="DO232" i="7"/>
  <c r="DO230" i="7"/>
  <c r="DO228" i="7"/>
  <c r="DO226" i="7"/>
  <c r="DO224" i="7"/>
  <c r="DO222" i="7"/>
  <c r="DO220" i="7"/>
  <c r="DO218" i="7"/>
  <c r="DO216" i="7"/>
  <c r="DO214" i="7"/>
  <c r="DO212" i="7"/>
  <c r="DO210" i="7"/>
  <c r="DO208" i="7"/>
  <c r="DO206" i="7"/>
  <c r="DO204" i="7"/>
  <c r="DO202" i="7"/>
  <c r="DO200" i="7"/>
  <c r="DO198" i="7"/>
  <c r="DO196" i="7"/>
  <c r="DO194" i="7"/>
  <c r="DO192" i="7"/>
  <c r="DO190" i="7"/>
  <c r="DO332" i="7"/>
  <c r="DO330" i="7"/>
  <c r="DO328" i="7"/>
  <c r="DO303" i="7"/>
  <c r="DO279" i="7"/>
  <c r="DO252" i="7"/>
  <c r="DO247" i="7"/>
  <c r="DO244" i="7"/>
  <c r="DO239" i="7"/>
  <c r="DO236" i="7"/>
  <c r="DO235" i="7"/>
  <c r="DO233" i="7"/>
  <c r="DO231" i="7"/>
  <c r="DO229" i="7"/>
  <c r="DO227" i="7"/>
  <c r="DO225" i="7"/>
  <c r="DO223" i="7"/>
  <c r="DO221" i="7"/>
  <c r="DO219" i="7"/>
  <c r="DO217" i="7"/>
  <c r="DO215" i="7"/>
  <c r="DO213" i="7"/>
  <c r="DO211" i="7"/>
  <c r="DO209" i="7"/>
  <c r="DO207" i="7"/>
  <c r="DO205" i="7"/>
  <c r="DO203" i="7"/>
  <c r="DO201" i="7"/>
  <c r="DO199" i="7"/>
  <c r="DO197" i="7"/>
  <c r="DO195" i="7"/>
  <c r="DO193" i="7"/>
  <c r="DO191" i="7"/>
  <c r="DO189" i="7"/>
  <c r="DO187" i="7"/>
  <c r="DO185" i="7"/>
  <c r="DO183" i="7"/>
  <c r="DO181" i="7"/>
  <c r="DO179" i="7"/>
  <c r="DO177" i="7"/>
  <c r="DO175" i="7"/>
  <c r="DO173" i="7"/>
  <c r="DO167" i="7"/>
  <c r="DO362" i="7"/>
  <c r="DO346" i="7"/>
  <c r="DO317" i="7"/>
  <c r="DO288" i="7"/>
  <c r="DO250" i="7"/>
  <c r="DO237" i="7"/>
  <c r="DO182" i="7"/>
  <c r="DO174" i="7"/>
  <c r="DO348" i="7"/>
  <c r="DO344" i="7"/>
  <c r="DO319" i="7"/>
  <c r="DO315" i="7"/>
  <c r="DO300" i="7"/>
  <c r="DO245" i="7"/>
  <c r="DO242" i="7"/>
  <c r="DO186" i="7"/>
  <c r="DO178" i="7"/>
  <c r="DO162" i="7"/>
  <c r="DO351" i="7"/>
  <c r="DO184" i="7"/>
  <c r="BO470" i="7"/>
  <c r="BO468" i="7"/>
  <c r="BO466" i="7"/>
  <c r="BO464" i="7"/>
  <c r="BO462" i="7"/>
  <c r="BO460" i="7"/>
  <c r="BO458" i="7"/>
  <c r="BO456" i="7"/>
  <c r="BO454" i="7"/>
  <c r="BO452" i="7"/>
  <c r="BO450" i="7"/>
  <c r="BO448" i="7"/>
  <c r="BO446" i="7"/>
  <c r="BO444" i="7"/>
  <c r="BO442" i="7"/>
  <c r="BO440" i="7"/>
  <c r="BO438" i="7"/>
  <c r="BO436" i="7"/>
  <c r="BO434" i="7"/>
  <c r="BO432" i="7"/>
  <c r="BO430" i="7"/>
  <c r="BO428" i="7"/>
  <c r="BO426" i="7"/>
  <c r="BO424" i="7"/>
  <c r="BO422" i="7"/>
  <c r="BO420" i="7"/>
  <c r="BO418" i="7"/>
  <c r="BO416" i="7"/>
  <c r="BO414" i="7"/>
  <c r="BO412" i="7"/>
  <c r="BO410" i="7"/>
  <c r="BO408" i="7"/>
  <c r="BO406" i="7"/>
  <c r="BO404" i="7"/>
  <c r="BO402" i="7"/>
  <c r="BO400" i="7"/>
  <c r="BO398" i="7"/>
  <c r="BO396" i="7"/>
  <c r="BO394" i="7"/>
  <c r="BO392" i="7"/>
  <c r="BO390" i="7"/>
  <c r="BO388" i="7"/>
  <c r="BO386" i="7"/>
  <c r="BO384" i="7"/>
  <c r="BO382" i="7"/>
  <c r="BO380" i="7"/>
  <c r="BO378" i="7"/>
  <c r="BO376" i="7"/>
  <c r="BO374" i="7"/>
  <c r="BO372" i="7"/>
  <c r="BO370" i="7"/>
  <c r="DO347" i="7"/>
  <c r="DO314" i="7"/>
  <c r="DO304" i="7"/>
  <c r="DO241" i="7"/>
  <c r="DO238" i="7"/>
  <c r="DO176" i="7"/>
  <c r="BO469" i="7"/>
  <c r="BO467" i="7"/>
  <c r="BO465" i="7"/>
  <c r="BO463" i="7"/>
  <c r="BO461" i="7"/>
  <c r="BO459" i="7"/>
  <c r="BO457" i="7"/>
  <c r="BO455" i="7"/>
  <c r="BO453" i="7"/>
  <c r="BO451" i="7"/>
  <c r="BO449" i="7"/>
  <c r="BO447" i="7"/>
  <c r="BO445" i="7"/>
  <c r="BO443" i="7"/>
  <c r="BO441" i="7"/>
  <c r="BO439" i="7"/>
  <c r="BO437" i="7"/>
  <c r="BO435" i="7"/>
  <c r="BO433" i="7"/>
  <c r="BO431" i="7"/>
  <c r="BO429" i="7"/>
  <c r="BO427" i="7"/>
  <c r="BO425" i="7"/>
  <c r="BO423" i="7"/>
  <c r="BO421" i="7"/>
  <c r="BO419" i="7"/>
  <c r="BO417" i="7"/>
  <c r="BO415" i="7"/>
  <c r="BO413" i="7"/>
  <c r="BO411" i="7"/>
  <c r="BO409" i="7"/>
  <c r="BO407" i="7"/>
  <c r="BO405" i="7"/>
  <c r="BO403" i="7"/>
  <c r="BO401" i="7"/>
  <c r="BO399" i="7"/>
  <c r="BO397" i="7"/>
  <c r="BO395" i="7"/>
  <c r="BO393" i="7"/>
  <c r="BO391" i="7"/>
  <c r="BO389" i="7"/>
  <c r="BO387" i="7"/>
  <c r="BO385" i="7"/>
  <c r="BO383" i="7"/>
  <c r="BO381" i="7"/>
  <c r="BO379" i="7"/>
  <c r="BO377" i="7"/>
  <c r="BO375" i="7"/>
  <c r="BO373" i="7"/>
  <c r="BO371" i="7"/>
  <c r="BO369" i="7"/>
  <c r="BO367" i="7"/>
  <c r="BO365" i="7"/>
  <c r="BO363" i="7"/>
  <c r="BO361" i="7"/>
  <c r="BO359" i="7"/>
  <c r="BO357" i="7"/>
  <c r="BO355" i="7"/>
  <c r="BO353" i="7"/>
  <c r="BO351" i="7"/>
  <c r="BO349" i="7"/>
  <c r="BO347" i="7"/>
  <c r="BO345" i="7"/>
  <c r="BO343" i="7"/>
  <c r="BO341" i="7"/>
  <c r="BO339" i="7"/>
  <c r="BO337" i="7"/>
  <c r="BO335" i="7"/>
  <c r="BO333" i="7"/>
  <c r="BO331" i="7"/>
  <c r="BO329" i="7"/>
  <c r="BO327" i="7"/>
  <c r="BO325" i="7"/>
  <c r="BO323" i="7"/>
  <c r="BO321" i="7"/>
  <c r="BO319" i="7"/>
  <c r="BO317" i="7"/>
  <c r="BO315" i="7"/>
  <c r="BO313" i="7"/>
  <c r="BO311" i="7"/>
  <c r="BO309" i="7"/>
  <c r="BO307" i="7"/>
  <c r="BO305" i="7"/>
  <c r="BO303" i="7"/>
  <c r="BO301" i="7"/>
  <c r="BO299" i="7"/>
  <c r="BO297" i="7"/>
  <c r="BO295" i="7"/>
  <c r="BO293" i="7"/>
  <c r="BO291" i="7"/>
  <c r="BO289" i="7"/>
  <c r="BO287" i="7"/>
  <c r="BO285" i="7"/>
  <c r="BO283" i="7"/>
  <c r="BO281" i="7"/>
  <c r="BO279" i="7"/>
  <c r="BO277" i="7"/>
  <c r="BO275" i="7"/>
  <c r="BO273" i="7"/>
  <c r="BO271" i="7"/>
  <c r="BO269" i="7"/>
  <c r="BO267" i="7"/>
  <c r="BO265" i="7"/>
  <c r="BO263" i="7"/>
  <c r="BO261" i="7"/>
  <c r="BO259" i="7"/>
  <c r="BO257" i="7"/>
  <c r="BO255" i="7"/>
  <c r="BO253" i="7"/>
  <c r="BO251" i="7"/>
  <c r="DO188" i="7"/>
  <c r="DO156" i="7"/>
  <c r="DO312" i="7"/>
  <c r="DO172" i="7"/>
  <c r="BO362" i="7"/>
  <c r="BO354" i="7"/>
  <c r="BO346" i="7"/>
  <c r="BO338" i="7"/>
  <c r="BO330" i="7"/>
  <c r="BO322" i="7"/>
  <c r="BO314" i="7"/>
  <c r="BO306" i="7"/>
  <c r="BO298" i="7"/>
  <c r="BO290" i="7"/>
  <c r="BO282" i="7"/>
  <c r="BO274" i="7"/>
  <c r="BO266" i="7"/>
  <c r="BO258" i="7"/>
  <c r="BO250" i="7"/>
  <c r="BO248" i="7"/>
  <c r="BO246" i="7"/>
  <c r="BO244" i="7"/>
  <c r="BO242" i="7"/>
  <c r="BO240" i="7"/>
  <c r="BO238" i="7"/>
  <c r="BO236" i="7"/>
  <c r="BO234" i="7"/>
  <c r="BO232" i="7"/>
  <c r="BO230" i="7"/>
  <c r="BO228" i="7"/>
  <c r="BO226" i="7"/>
  <c r="BO224" i="7"/>
  <c r="BO222" i="7"/>
  <c r="BO220" i="7"/>
  <c r="BO218" i="7"/>
  <c r="BO216" i="7"/>
  <c r="BO214" i="7"/>
  <c r="BO212" i="7"/>
  <c r="BO210" i="7"/>
  <c r="BO208" i="7"/>
  <c r="BO206" i="7"/>
  <c r="BO204" i="7"/>
  <c r="BO202" i="7"/>
  <c r="BO200" i="7"/>
  <c r="BO198" i="7"/>
  <c r="BO196" i="7"/>
  <c r="BO194" i="7"/>
  <c r="BO192" i="7"/>
  <c r="BO190" i="7"/>
  <c r="BO188" i="7"/>
  <c r="BO186" i="7"/>
  <c r="BO184" i="7"/>
  <c r="BO182" i="7"/>
  <c r="BO180" i="7"/>
  <c r="BO178" i="7"/>
  <c r="BO176" i="7"/>
  <c r="BO174" i="7"/>
  <c r="BO172" i="7"/>
  <c r="BO170" i="7"/>
  <c r="DO389" i="7"/>
  <c r="DO316" i="7"/>
  <c r="DO249" i="7"/>
  <c r="DO180" i="7"/>
  <c r="U10" i="7"/>
  <c r="Y10" i="7"/>
  <c r="AC10" i="7"/>
  <c r="AG10" i="7"/>
  <c r="AK10" i="7"/>
  <c r="AO10" i="7"/>
  <c r="AS10" i="7"/>
  <c r="AW10" i="7"/>
  <c r="BA10" i="7"/>
  <c r="BE10" i="7"/>
  <c r="BI10" i="7"/>
  <c r="BM10" i="7"/>
  <c r="W11" i="7"/>
  <c r="AA11" i="7"/>
  <c r="AE11" i="7"/>
  <c r="AI11" i="7"/>
  <c r="AM11" i="7"/>
  <c r="AQ11" i="7"/>
  <c r="AU11" i="7"/>
  <c r="AY11" i="7"/>
  <c r="BC11" i="7"/>
  <c r="BG11" i="7"/>
  <c r="BK11" i="7"/>
  <c r="BO11" i="7"/>
  <c r="U12" i="7"/>
  <c r="Y12" i="7"/>
  <c r="AC12" i="7"/>
  <c r="AG12" i="7"/>
  <c r="AK12" i="7"/>
  <c r="AO12" i="7"/>
  <c r="AS12" i="7"/>
  <c r="AW12" i="7"/>
  <c r="BA12" i="7"/>
  <c r="BE12" i="7"/>
  <c r="BI12" i="7"/>
  <c r="BM12" i="7"/>
  <c r="BQ12" i="7"/>
  <c r="W13" i="7"/>
  <c r="AA13" i="7"/>
  <c r="AE13" i="7"/>
  <c r="AI13" i="7"/>
  <c r="AM13" i="7"/>
  <c r="AQ13" i="7"/>
  <c r="AU13" i="7"/>
  <c r="AY13" i="7"/>
  <c r="BC13" i="7"/>
  <c r="BG13" i="7"/>
  <c r="BK13" i="7"/>
  <c r="BO13" i="7"/>
  <c r="U14" i="7"/>
  <c r="Y14" i="7"/>
  <c r="AC14" i="7"/>
  <c r="AG14" i="7"/>
  <c r="AK14" i="7"/>
  <c r="AO14" i="7"/>
  <c r="AS14" i="7"/>
  <c r="AW14" i="7"/>
  <c r="BA14" i="7"/>
  <c r="BE14" i="7"/>
  <c r="BI14" i="7"/>
  <c r="BM14" i="7"/>
  <c r="BQ14" i="7"/>
  <c r="W15" i="7"/>
  <c r="AA15" i="7"/>
  <c r="AE15" i="7"/>
  <c r="AI15" i="7"/>
  <c r="AM15" i="7"/>
  <c r="AQ15" i="7"/>
  <c r="AU15" i="7"/>
  <c r="AY15" i="7"/>
  <c r="BC15" i="7"/>
  <c r="BG15" i="7"/>
  <c r="BK15" i="7"/>
  <c r="BO15" i="7"/>
  <c r="Y16" i="7"/>
  <c r="AC16" i="7"/>
  <c r="AG16" i="7"/>
  <c r="AK16" i="7"/>
  <c r="AO16" i="7"/>
  <c r="AS16" i="7"/>
  <c r="AW16" i="7"/>
  <c r="BA16" i="7"/>
  <c r="BE16" i="7"/>
  <c r="BI16" i="7"/>
  <c r="BM16" i="7"/>
  <c r="BQ16" i="7"/>
  <c r="W17" i="7"/>
  <c r="AA17" i="7"/>
  <c r="AE17" i="7"/>
  <c r="AI17" i="7"/>
  <c r="AM17" i="7"/>
  <c r="AQ17" i="7"/>
  <c r="AU17" i="7"/>
  <c r="AY17" i="7"/>
  <c r="BC17" i="7"/>
  <c r="BG17" i="7"/>
  <c r="BK17" i="7"/>
  <c r="BO17" i="7"/>
  <c r="U18" i="7"/>
  <c r="Y18" i="7"/>
  <c r="AC18" i="7"/>
  <c r="AG18" i="7"/>
  <c r="AK18" i="7"/>
  <c r="AO18" i="7"/>
  <c r="AS18" i="7"/>
  <c r="AW18" i="7"/>
  <c r="BA18" i="7"/>
  <c r="BE18" i="7"/>
  <c r="BI18" i="7"/>
  <c r="BM18" i="7"/>
  <c r="BQ18" i="7"/>
  <c r="W19" i="7"/>
  <c r="AA19" i="7"/>
  <c r="AE19" i="7"/>
  <c r="AI19" i="7"/>
  <c r="AM19" i="7"/>
  <c r="AQ19" i="7"/>
  <c r="AU19" i="7"/>
  <c r="AY19" i="7"/>
  <c r="BC19" i="7"/>
  <c r="BG19" i="7"/>
  <c r="BK19" i="7"/>
  <c r="BO19" i="7"/>
  <c r="U20" i="7"/>
  <c r="Y20" i="7"/>
  <c r="AC20" i="7"/>
  <c r="AG20" i="7"/>
  <c r="AK20" i="7"/>
  <c r="AO20" i="7"/>
  <c r="AS20" i="7"/>
  <c r="AW20" i="7"/>
  <c r="BA20" i="7"/>
  <c r="BE20" i="7"/>
  <c r="BI20" i="7"/>
  <c r="BM20" i="7"/>
  <c r="BQ20" i="7"/>
  <c r="W21" i="7"/>
  <c r="AA21" i="7"/>
  <c r="AE21" i="7"/>
  <c r="AI21" i="7"/>
  <c r="AM21" i="7"/>
  <c r="AQ21" i="7"/>
  <c r="AU21" i="7"/>
  <c r="AY21" i="7"/>
  <c r="BC21" i="7"/>
  <c r="BG21" i="7"/>
  <c r="BK21" i="7"/>
  <c r="BO21" i="7"/>
  <c r="U22" i="7"/>
  <c r="Y22" i="7"/>
  <c r="AC22" i="7"/>
  <c r="AG22" i="7"/>
  <c r="AK22" i="7"/>
  <c r="AO22" i="7"/>
  <c r="AS22" i="7"/>
  <c r="AW22" i="7"/>
  <c r="BA22" i="7"/>
  <c r="BE22" i="7"/>
  <c r="BI22" i="7"/>
  <c r="BM22" i="7"/>
  <c r="BQ22" i="7"/>
  <c r="W23" i="7"/>
  <c r="AA23" i="7"/>
  <c r="AE23" i="7"/>
  <c r="AI23" i="7"/>
  <c r="AM23" i="7"/>
  <c r="AQ23" i="7"/>
  <c r="AU23" i="7"/>
  <c r="AY23" i="7"/>
  <c r="BC23" i="7"/>
  <c r="BG23" i="7"/>
  <c r="BK23" i="7"/>
  <c r="BO23" i="7"/>
  <c r="U24" i="7"/>
  <c r="Y24" i="7"/>
  <c r="AC24" i="7"/>
  <c r="AG24" i="7"/>
  <c r="AK24" i="7"/>
  <c r="AO24" i="7"/>
  <c r="AS24" i="7"/>
  <c r="AW24" i="7"/>
  <c r="BA24" i="7"/>
  <c r="BE24" i="7"/>
  <c r="BI24" i="7"/>
  <c r="M24" i="7" s="1"/>
  <c r="BM24" i="7"/>
  <c r="BQ24" i="7"/>
  <c r="W25" i="7"/>
  <c r="AA25" i="7"/>
  <c r="AE25" i="7"/>
  <c r="AI25" i="7"/>
  <c r="AM25" i="7"/>
  <c r="AQ25" i="7"/>
  <c r="AU25" i="7"/>
  <c r="AY25" i="7"/>
  <c r="BC25" i="7"/>
  <c r="BG25" i="7"/>
  <c r="BK25" i="7"/>
  <c r="BO25" i="7"/>
  <c r="U26" i="7"/>
  <c r="Y26" i="7"/>
  <c r="AC26" i="7"/>
  <c r="AG26" i="7"/>
  <c r="AK26" i="7"/>
  <c r="AO26" i="7"/>
  <c r="AS26" i="7"/>
  <c r="AW26" i="7"/>
  <c r="BA26" i="7"/>
  <c r="BE26" i="7"/>
  <c r="BI26" i="7"/>
  <c r="BM26" i="7"/>
  <c r="BQ26" i="7"/>
  <c r="W27" i="7"/>
  <c r="AA27" i="7"/>
  <c r="AE27" i="7"/>
  <c r="AI27" i="7"/>
  <c r="AM27" i="7"/>
  <c r="AQ27" i="7"/>
  <c r="AU27" i="7"/>
  <c r="AY27" i="7"/>
  <c r="BC27" i="7"/>
  <c r="BG27" i="7"/>
  <c r="BK27" i="7"/>
  <c r="BO27" i="7"/>
  <c r="U28" i="7"/>
  <c r="Y28" i="7"/>
  <c r="AC28" i="7"/>
  <c r="AG28" i="7"/>
  <c r="AK28" i="7"/>
  <c r="AO28" i="7"/>
  <c r="AS28" i="7"/>
  <c r="AW28" i="7"/>
  <c r="BA28" i="7"/>
  <c r="BE28" i="7"/>
  <c r="BI28" i="7"/>
  <c r="BM28" i="7"/>
  <c r="BQ28" i="7"/>
  <c r="W29" i="7"/>
  <c r="AA29" i="7"/>
  <c r="AE29" i="7"/>
  <c r="AI29" i="7"/>
  <c r="AM29" i="7"/>
  <c r="AQ29" i="7"/>
  <c r="AU29" i="7"/>
  <c r="AY29" i="7"/>
  <c r="BC29" i="7"/>
  <c r="BG29" i="7"/>
  <c r="BK29" i="7"/>
  <c r="BO29" i="7"/>
  <c r="U30" i="7"/>
  <c r="Y30" i="7"/>
  <c r="AC30" i="7"/>
  <c r="AG30" i="7"/>
  <c r="AK30" i="7"/>
  <c r="AO30" i="7"/>
  <c r="AS30" i="7"/>
  <c r="AW30" i="7"/>
  <c r="BA30" i="7"/>
  <c r="BE30" i="7"/>
  <c r="BI30" i="7"/>
  <c r="BM30" i="7"/>
  <c r="BQ30" i="7"/>
  <c r="W31" i="7"/>
  <c r="AA31" i="7"/>
  <c r="AE31" i="7"/>
  <c r="AI31" i="7"/>
  <c r="AM31" i="7"/>
  <c r="AQ31" i="7"/>
  <c r="AU31" i="7"/>
  <c r="AY31" i="7"/>
  <c r="BC31" i="7"/>
  <c r="BG31" i="7"/>
  <c r="BK31" i="7"/>
  <c r="BO31" i="7"/>
  <c r="U32" i="7"/>
  <c r="Y32" i="7"/>
  <c r="AC32" i="7"/>
  <c r="AG32" i="7"/>
  <c r="AK32" i="7"/>
  <c r="AO32" i="7"/>
  <c r="AS32" i="7"/>
  <c r="AW32" i="7"/>
  <c r="BA32" i="7"/>
  <c r="BE32" i="7"/>
  <c r="BI32" i="7"/>
  <c r="BM32" i="7"/>
  <c r="BQ32" i="7"/>
  <c r="W33" i="7"/>
  <c r="AA33" i="7"/>
  <c r="AE33" i="7"/>
  <c r="AI33" i="7"/>
  <c r="AM33" i="7"/>
  <c r="AQ33" i="7"/>
  <c r="AU33" i="7"/>
  <c r="AY33" i="7"/>
  <c r="BC33" i="7"/>
  <c r="BG33" i="7"/>
  <c r="BK33" i="7"/>
  <c r="BO33" i="7"/>
  <c r="U34" i="7"/>
  <c r="Y34" i="7"/>
  <c r="AC34" i="7"/>
  <c r="AG34" i="7"/>
  <c r="AK34" i="7"/>
  <c r="AO34" i="7"/>
  <c r="AS34" i="7"/>
  <c r="AW34" i="7"/>
  <c r="BA34" i="7"/>
  <c r="BE34" i="7"/>
  <c r="BI34" i="7"/>
  <c r="BM34" i="7"/>
  <c r="BQ34" i="7"/>
  <c r="W35" i="7"/>
  <c r="AA35" i="7"/>
  <c r="AE35" i="7"/>
  <c r="AI35" i="7"/>
  <c r="AM35" i="7"/>
  <c r="AQ35" i="7"/>
  <c r="AU35" i="7"/>
  <c r="AY35" i="7"/>
  <c r="BC35" i="7"/>
  <c r="BG35" i="7"/>
  <c r="BK35" i="7"/>
  <c r="BO35" i="7"/>
  <c r="U36" i="7"/>
  <c r="Y36" i="7"/>
  <c r="AC36" i="7"/>
  <c r="AG36" i="7"/>
  <c r="AK36" i="7"/>
  <c r="AO36" i="7"/>
  <c r="AS36" i="7"/>
  <c r="AW36" i="7"/>
  <c r="BA36" i="7"/>
  <c r="BE36" i="7"/>
  <c r="BI36" i="7"/>
  <c r="BM36" i="7"/>
  <c r="BQ36" i="7"/>
  <c r="W37" i="7"/>
  <c r="AA37" i="7"/>
  <c r="AE37" i="7"/>
  <c r="AI37" i="7"/>
  <c r="AM37" i="7"/>
  <c r="AQ37" i="7"/>
  <c r="AU37" i="7"/>
  <c r="AY37" i="7"/>
  <c r="BC37" i="7"/>
  <c r="BG37" i="7"/>
  <c r="BK37" i="7"/>
  <c r="BO37" i="7"/>
  <c r="U38" i="7"/>
  <c r="Y38" i="7"/>
  <c r="AC38" i="7"/>
  <c r="AG38" i="7"/>
  <c r="AK38" i="7"/>
  <c r="AO38" i="7"/>
  <c r="AS38" i="7"/>
  <c r="AW38" i="7"/>
  <c r="BA38" i="7"/>
  <c r="BE38" i="7"/>
  <c r="BI38" i="7"/>
  <c r="BM38" i="7"/>
  <c r="BQ38" i="7"/>
  <c r="W39" i="7"/>
  <c r="AA39" i="7"/>
  <c r="AE39" i="7"/>
  <c r="AI39" i="7"/>
  <c r="AM39" i="7"/>
  <c r="AQ39" i="7"/>
  <c r="AU39" i="7"/>
  <c r="AY39" i="7"/>
  <c r="BC39" i="7"/>
  <c r="BG39" i="7"/>
  <c r="BK39" i="7"/>
  <c r="BO39" i="7"/>
  <c r="U40" i="7"/>
  <c r="Y40" i="7"/>
  <c r="AC40" i="7"/>
  <c r="AG40" i="7"/>
  <c r="AK40" i="7"/>
  <c r="AO40" i="7"/>
  <c r="AS40" i="7"/>
  <c r="AW40" i="7"/>
  <c r="BA40" i="7"/>
  <c r="BE40" i="7"/>
  <c r="BI40" i="7"/>
  <c r="BM40" i="7"/>
  <c r="BQ40" i="7"/>
  <c r="W41" i="7"/>
  <c r="AA41" i="7"/>
  <c r="AE41" i="7"/>
  <c r="AI41" i="7"/>
  <c r="AM41" i="7"/>
  <c r="AQ41" i="7"/>
  <c r="AU41" i="7"/>
  <c r="AY41" i="7"/>
  <c r="BC41" i="7"/>
  <c r="BG41" i="7"/>
  <c r="BK41" i="7"/>
  <c r="BO41" i="7"/>
  <c r="U42" i="7"/>
  <c r="Y42" i="7"/>
  <c r="AC42" i="7"/>
  <c r="AG42" i="7"/>
  <c r="AK42" i="7"/>
  <c r="AO42" i="7"/>
  <c r="AS42" i="7"/>
  <c r="AW42" i="7"/>
  <c r="BA42" i="7"/>
  <c r="BE42" i="7"/>
  <c r="BI42" i="7"/>
  <c r="BM42" i="7"/>
  <c r="BQ42" i="7"/>
  <c r="W43" i="7"/>
  <c r="AA43" i="7"/>
  <c r="AE43" i="7"/>
  <c r="AI43" i="7"/>
  <c r="AM43" i="7"/>
  <c r="AQ43" i="7"/>
  <c r="AU43" i="7"/>
  <c r="AY43" i="7"/>
  <c r="BC43" i="7"/>
  <c r="BG43" i="7"/>
  <c r="BK43" i="7"/>
  <c r="BO43" i="7"/>
  <c r="U44" i="7"/>
  <c r="Y44" i="7"/>
  <c r="AC44" i="7"/>
  <c r="AG44" i="7"/>
  <c r="AK44" i="7"/>
  <c r="AO44" i="7"/>
  <c r="AS44" i="7"/>
  <c r="AW44" i="7"/>
  <c r="BA44" i="7"/>
  <c r="BE44" i="7"/>
  <c r="BI44" i="7"/>
  <c r="BM44" i="7"/>
  <c r="BQ44" i="7"/>
  <c r="W45" i="7"/>
  <c r="AA45" i="7"/>
  <c r="AE45" i="7"/>
  <c r="AI45" i="7"/>
  <c r="AM45" i="7"/>
  <c r="AQ45" i="7"/>
  <c r="AU45" i="7"/>
  <c r="AY45" i="7"/>
  <c r="BC45" i="7"/>
  <c r="BG45" i="7"/>
  <c r="BK45" i="7"/>
  <c r="BO45" i="7"/>
  <c r="U46" i="7"/>
  <c r="Y46" i="7"/>
  <c r="AC46" i="7"/>
  <c r="AG46" i="7"/>
  <c r="AK46" i="7"/>
  <c r="AO46" i="7"/>
  <c r="AS46" i="7"/>
  <c r="AW46" i="7"/>
  <c r="BA46" i="7"/>
  <c r="BE46" i="7"/>
  <c r="BI46" i="7"/>
  <c r="BM46" i="7"/>
  <c r="BQ46" i="7"/>
  <c r="W47" i="7"/>
  <c r="AA47" i="7"/>
  <c r="AE47" i="7"/>
  <c r="AI47" i="7"/>
  <c r="AM47" i="7"/>
  <c r="AQ47" i="7"/>
  <c r="AU47" i="7"/>
  <c r="AY47" i="7"/>
  <c r="BC47" i="7"/>
  <c r="BG47" i="7"/>
  <c r="BK47" i="7"/>
  <c r="BO47" i="7"/>
  <c r="U48" i="7"/>
  <c r="Y48" i="7"/>
  <c r="AC48" i="7"/>
  <c r="AG48" i="7"/>
  <c r="AK48" i="7"/>
  <c r="AO48" i="7"/>
  <c r="AS48" i="7"/>
  <c r="AW48" i="7"/>
  <c r="BA48" i="7"/>
  <c r="BE48" i="7"/>
  <c r="BI48" i="7"/>
  <c r="BM48" i="7"/>
  <c r="BQ48" i="7"/>
  <c r="W49" i="7"/>
  <c r="AA49" i="7"/>
  <c r="AE49" i="7"/>
  <c r="AI49" i="7"/>
  <c r="AM49" i="7"/>
  <c r="AQ49" i="7"/>
  <c r="AU49" i="7"/>
  <c r="AY49" i="7"/>
  <c r="BC49" i="7"/>
  <c r="BG49" i="7"/>
  <c r="BK49" i="7"/>
  <c r="BO49" i="7"/>
  <c r="U50" i="7"/>
  <c r="Y50" i="7"/>
  <c r="AC50" i="7"/>
  <c r="AG50" i="7"/>
  <c r="AK50" i="7"/>
  <c r="AO50" i="7"/>
  <c r="AS50" i="7"/>
  <c r="AW50" i="7"/>
  <c r="BA50" i="7"/>
  <c r="BE50" i="7"/>
  <c r="BI50" i="7"/>
  <c r="BM50" i="7"/>
  <c r="BQ50" i="7"/>
  <c r="W51" i="7"/>
  <c r="AA51" i="7"/>
  <c r="AE51" i="7"/>
  <c r="AI51" i="7"/>
  <c r="AM51" i="7"/>
  <c r="AQ51" i="7"/>
  <c r="AU51" i="7"/>
  <c r="AY51" i="7"/>
  <c r="BC51" i="7"/>
  <c r="BG51" i="7"/>
  <c r="BK51" i="7"/>
  <c r="BO51" i="7"/>
  <c r="U52" i="7"/>
  <c r="Y52" i="7"/>
  <c r="AC52" i="7"/>
  <c r="AG52" i="7"/>
  <c r="AK52" i="7"/>
  <c r="AO52" i="7"/>
  <c r="AS52" i="7"/>
  <c r="AW52" i="7"/>
  <c r="BA52" i="7"/>
  <c r="BE52" i="7"/>
  <c r="BI52" i="7"/>
  <c r="BM52" i="7"/>
  <c r="BQ52" i="7"/>
  <c r="W53" i="7"/>
  <c r="AA53" i="7"/>
  <c r="AE53" i="7"/>
  <c r="AI53" i="7"/>
  <c r="AM53" i="7"/>
  <c r="AQ53" i="7"/>
  <c r="AU53" i="7"/>
  <c r="AY53" i="7"/>
  <c r="BC53" i="7"/>
  <c r="BG53" i="7"/>
  <c r="BK53" i="7"/>
  <c r="BO53" i="7"/>
  <c r="U54" i="7"/>
  <c r="Y54" i="7"/>
  <c r="AC54" i="7"/>
  <c r="AG54" i="7"/>
  <c r="AK54" i="7"/>
  <c r="AO54" i="7"/>
  <c r="AS54" i="7"/>
  <c r="AW54" i="7"/>
  <c r="BA54" i="7"/>
  <c r="BE54" i="7"/>
  <c r="BI54" i="7"/>
  <c r="BM54" i="7"/>
  <c r="BQ54" i="7"/>
  <c r="W55" i="7"/>
  <c r="AA55" i="7"/>
  <c r="AE55" i="7"/>
  <c r="AI55" i="7"/>
  <c r="AM55" i="7"/>
  <c r="AQ55" i="7"/>
  <c r="AU55" i="7"/>
  <c r="AY55" i="7"/>
  <c r="BC55" i="7"/>
  <c r="BG55" i="7"/>
  <c r="BK55" i="7"/>
  <c r="BO55" i="7"/>
  <c r="U56" i="7"/>
  <c r="Y56" i="7"/>
  <c r="AC56" i="7"/>
  <c r="AG56" i="7"/>
  <c r="AK56" i="7"/>
  <c r="AO56" i="7"/>
  <c r="AS56" i="7"/>
  <c r="AW56" i="7"/>
  <c r="BA56" i="7"/>
  <c r="BE56" i="7"/>
  <c r="BI56" i="7"/>
  <c r="BM56" i="7"/>
  <c r="BQ56" i="7"/>
  <c r="W57" i="7"/>
  <c r="AA57" i="7"/>
  <c r="AE57" i="7"/>
  <c r="AI57" i="7"/>
  <c r="AM57" i="7"/>
  <c r="AQ57" i="7"/>
  <c r="AU57" i="7"/>
  <c r="AY57" i="7"/>
  <c r="BC57" i="7"/>
  <c r="BG57" i="7"/>
  <c r="BK57" i="7"/>
  <c r="BO57" i="7"/>
  <c r="U58" i="7"/>
  <c r="Y58" i="7"/>
  <c r="AC58" i="7"/>
  <c r="AG58" i="7"/>
  <c r="AK58" i="7"/>
  <c r="AO58" i="7"/>
  <c r="AS58" i="7"/>
  <c r="AW58" i="7"/>
  <c r="BA58" i="7"/>
  <c r="BE58" i="7"/>
  <c r="BI58" i="7"/>
  <c r="BM58" i="7"/>
  <c r="BQ58" i="7"/>
  <c r="W59" i="7"/>
  <c r="AA59" i="7"/>
  <c r="AE59" i="7"/>
  <c r="AI59" i="7"/>
  <c r="AM59" i="7"/>
  <c r="AQ59" i="7"/>
  <c r="AU59" i="7"/>
  <c r="AY59" i="7"/>
  <c r="BC59" i="7"/>
  <c r="BG59" i="7"/>
  <c r="BK59" i="7"/>
  <c r="BO59" i="7"/>
  <c r="U60" i="7"/>
  <c r="Y60" i="7"/>
  <c r="AC60" i="7"/>
  <c r="AG60" i="7"/>
  <c r="AK60" i="7"/>
  <c r="AO60" i="7"/>
  <c r="AS60" i="7"/>
  <c r="AW60" i="7"/>
  <c r="BA60" i="7"/>
  <c r="BE60" i="7"/>
  <c r="BI60" i="7"/>
  <c r="BM60" i="7"/>
  <c r="BQ60" i="7"/>
  <c r="W61" i="7"/>
  <c r="AA61" i="7"/>
  <c r="AE61" i="7"/>
  <c r="AI61" i="7"/>
  <c r="AM61" i="7"/>
  <c r="AQ61" i="7"/>
  <c r="AU61" i="7"/>
  <c r="AY61" i="7"/>
  <c r="BC61" i="7"/>
  <c r="BG61" i="7"/>
  <c r="BK61" i="7"/>
  <c r="BO61" i="7"/>
  <c r="U62" i="7"/>
  <c r="Y62" i="7"/>
  <c r="AC62" i="7"/>
  <c r="AG62" i="7"/>
  <c r="AK62" i="7"/>
  <c r="AO62" i="7"/>
  <c r="AS62" i="7"/>
  <c r="AW62" i="7"/>
  <c r="BA62" i="7"/>
  <c r="BE62" i="7"/>
  <c r="BI62" i="7"/>
  <c r="BM62" i="7"/>
  <c r="BQ62" i="7"/>
  <c r="W63" i="7"/>
  <c r="AA63" i="7"/>
  <c r="AE63" i="7"/>
  <c r="AI63" i="7"/>
  <c r="AM63" i="7"/>
  <c r="AQ63" i="7"/>
  <c r="AU63" i="7"/>
  <c r="AY63" i="7"/>
  <c r="BC63" i="7"/>
  <c r="BG63" i="7"/>
  <c r="BK63" i="7"/>
  <c r="BO63" i="7"/>
  <c r="U64" i="7"/>
  <c r="Y64" i="7"/>
  <c r="AC64" i="7"/>
  <c r="AG64" i="7"/>
  <c r="AK64" i="7"/>
  <c r="AO64" i="7"/>
  <c r="AS64" i="7"/>
  <c r="AW64" i="7"/>
  <c r="BA64" i="7"/>
  <c r="BE64" i="7"/>
  <c r="BI64" i="7"/>
  <c r="BM64" i="7"/>
  <c r="BQ64" i="7"/>
  <c r="W65" i="7"/>
  <c r="AA65" i="7"/>
  <c r="AE65" i="7"/>
  <c r="AI65" i="7"/>
  <c r="AM65" i="7"/>
  <c r="AQ65" i="7"/>
  <c r="AU65" i="7"/>
  <c r="AY65" i="7"/>
  <c r="BC65" i="7"/>
  <c r="BG65" i="7"/>
  <c r="BK65" i="7"/>
  <c r="BO65" i="7"/>
  <c r="U66" i="7"/>
  <c r="Y66" i="7"/>
  <c r="AC66" i="7"/>
  <c r="AG66" i="7"/>
  <c r="AK66" i="7"/>
  <c r="AO66" i="7"/>
  <c r="AS66" i="7"/>
  <c r="AW66" i="7"/>
  <c r="BA66" i="7"/>
  <c r="BE66" i="7"/>
  <c r="BI66" i="7"/>
  <c r="BM66" i="7"/>
  <c r="BQ66" i="7"/>
  <c r="W67" i="7"/>
  <c r="AA67" i="7"/>
  <c r="AE67" i="7"/>
  <c r="AI67" i="7"/>
  <c r="AM67" i="7"/>
  <c r="AQ67" i="7"/>
  <c r="AU67" i="7"/>
  <c r="AY67" i="7"/>
  <c r="BC67" i="7"/>
  <c r="BG67" i="7"/>
  <c r="BK67" i="7"/>
  <c r="BO67" i="7"/>
  <c r="U68" i="7"/>
  <c r="Y68" i="7"/>
  <c r="AC68" i="7"/>
  <c r="AG68" i="7"/>
  <c r="AK68" i="7"/>
  <c r="AO68" i="7"/>
  <c r="AS68" i="7"/>
  <c r="AW68" i="7"/>
  <c r="BA68" i="7"/>
  <c r="BE68" i="7"/>
  <c r="BI68" i="7"/>
  <c r="BM68" i="7"/>
  <c r="BQ68" i="7"/>
  <c r="W69" i="7"/>
  <c r="AA69" i="7"/>
  <c r="AE69" i="7"/>
  <c r="AI69" i="7"/>
  <c r="AM69" i="7"/>
  <c r="AQ69" i="7"/>
  <c r="AU69" i="7"/>
  <c r="AY69" i="7"/>
  <c r="BC69" i="7"/>
  <c r="BG69" i="7"/>
  <c r="BK69" i="7"/>
  <c r="BO69" i="7"/>
  <c r="U70" i="7"/>
  <c r="Y70" i="7"/>
  <c r="AC70" i="7"/>
  <c r="AG70" i="7"/>
  <c r="AK70" i="7"/>
  <c r="AO70" i="7"/>
  <c r="AS70" i="7"/>
  <c r="AW70" i="7"/>
  <c r="BA70" i="7"/>
  <c r="BE70" i="7"/>
  <c r="BI70" i="7"/>
  <c r="BM70" i="7"/>
  <c r="BQ70" i="7"/>
  <c r="W71" i="7"/>
  <c r="AA71" i="7"/>
  <c r="AE71" i="7"/>
  <c r="AI71" i="7"/>
  <c r="AM71" i="7"/>
  <c r="AQ71" i="7"/>
  <c r="AU71" i="7"/>
  <c r="AY71" i="7"/>
  <c r="BC71" i="7"/>
  <c r="BG71" i="7"/>
  <c r="BK71" i="7"/>
  <c r="BO71" i="7"/>
  <c r="U72" i="7"/>
  <c r="Y72" i="7"/>
  <c r="AC72" i="7"/>
  <c r="AG72" i="7"/>
  <c r="AK72" i="7"/>
  <c r="AO72" i="7"/>
  <c r="AS72" i="7"/>
  <c r="AW72" i="7"/>
  <c r="BA72" i="7"/>
  <c r="BE72" i="7"/>
  <c r="BI72" i="7"/>
  <c r="BM72" i="7"/>
  <c r="BQ72" i="7"/>
  <c r="W73" i="7"/>
  <c r="AA73" i="7"/>
  <c r="AE73" i="7"/>
  <c r="AI73" i="7"/>
  <c r="AM73" i="7"/>
  <c r="AQ73" i="7"/>
  <c r="AU73" i="7"/>
  <c r="AY73" i="7"/>
  <c r="BC73" i="7"/>
  <c r="BG73" i="7"/>
  <c r="BK73" i="7"/>
  <c r="BO73" i="7"/>
  <c r="U74" i="7"/>
  <c r="Y74" i="7"/>
  <c r="AC74" i="7"/>
  <c r="AG74" i="7"/>
  <c r="AK74" i="7"/>
  <c r="AO74" i="7"/>
  <c r="AS74" i="7"/>
  <c r="AW74" i="7"/>
  <c r="BA74" i="7"/>
  <c r="BE74" i="7"/>
  <c r="BI74" i="7"/>
  <c r="BM74" i="7"/>
  <c r="BQ74" i="7"/>
  <c r="W75" i="7"/>
  <c r="AA75" i="7"/>
  <c r="AE75" i="7"/>
  <c r="AI75" i="7"/>
  <c r="AM75" i="7"/>
  <c r="AQ75" i="7"/>
  <c r="AU75" i="7"/>
  <c r="AY75" i="7"/>
  <c r="BC75" i="7"/>
  <c r="BG75" i="7"/>
  <c r="BK75" i="7"/>
  <c r="BO75" i="7"/>
  <c r="U76" i="7"/>
  <c r="Y76" i="7"/>
  <c r="AC76" i="7"/>
  <c r="AG76" i="7"/>
  <c r="AK76" i="7"/>
  <c r="AO76" i="7"/>
  <c r="AS76" i="7"/>
  <c r="AW76" i="7"/>
  <c r="BA76" i="7"/>
  <c r="BE76" i="7"/>
  <c r="BI76" i="7"/>
  <c r="BM76" i="7"/>
  <c r="BQ76" i="7"/>
  <c r="W77" i="7"/>
  <c r="AA77" i="7"/>
  <c r="AE77" i="7"/>
  <c r="AI77" i="7"/>
  <c r="AM77" i="7"/>
  <c r="AQ77" i="7"/>
  <c r="AU77" i="7"/>
  <c r="AY77" i="7"/>
  <c r="BC77" i="7"/>
  <c r="BG77" i="7"/>
  <c r="BK77" i="7"/>
  <c r="BO77" i="7"/>
  <c r="U78" i="7"/>
  <c r="Y78" i="7"/>
  <c r="AC78" i="7"/>
  <c r="AG78" i="7"/>
  <c r="AK78" i="7"/>
  <c r="AO78" i="7"/>
  <c r="AS78" i="7"/>
  <c r="AW78" i="7"/>
  <c r="BA78" i="7"/>
  <c r="BE78" i="7"/>
  <c r="BI78" i="7"/>
  <c r="BM78" i="7"/>
  <c r="BQ78" i="7"/>
  <c r="W79" i="7"/>
  <c r="AA79" i="7"/>
  <c r="AE79" i="7"/>
  <c r="AI79" i="7"/>
  <c r="AM79" i="7"/>
  <c r="AQ79" i="7"/>
  <c r="AU79" i="7"/>
  <c r="AY79" i="7"/>
  <c r="BC79" i="7"/>
  <c r="BG79" i="7"/>
  <c r="BK79" i="7"/>
  <c r="BO79" i="7"/>
  <c r="U80" i="7"/>
  <c r="Y80" i="7"/>
  <c r="AC80" i="7"/>
  <c r="AG80" i="7"/>
  <c r="AK80" i="7"/>
  <c r="AO80" i="7"/>
  <c r="AS80" i="7"/>
  <c r="AW80" i="7"/>
  <c r="BA80" i="7"/>
  <c r="BE80" i="7"/>
  <c r="BI80" i="7"/>
  <c r="BM80" i="7"/>
  <c r="BQ80" i="7"/>
  <c r="W81" i="7"/>
  <c r="AA81" i="7"/>
  <c r="AE81" i="7"/>
  <c r="AI81" i="7"/>
  <c r="AM81" i="7"/>
  <c r="AQ81" i="7"/>
  <c r="AU81" i="7"/>
  <c r="AY81" i="7"/>
  <c r="BC81" i="7"/>
  <c r="BG81" i="7"/>
  <c r="BK81" i="7"/>
  <c r="BO81" i="7"/>
  <c r="U82" i="7"/>
  <c r="Y82" i="7"/>
  <c r="AC82" i="7"/>
  <c r="AG82" i="7"/>
  <c r="AK82" i="7"/>
  <c r="AO82" i="7"/>
  <c r="AS82" i="7"/>
  <c r="AW82" i="7"/>
  <c r="BA82" i="7"/>
  <c r="BE82" i="7"/>
  <c r="BI82" i="7"/>
  <c r="BM82" i="7"/>
  <c r="BQ82" i="7"/>
  <c r="W83" i="7"/>
  <c r="AA83" i="7"/>
  <c r="AE83" i="7"/>
  <c r="AI83" i="7"/>
  <c r="AM83" i="7"/>
  <c r="AQ83" i="7"/>
  <c r="AU83" i="7"/>
  <c r="AY83" i="7"/>
  <c r="BC83" i="7"/>
  <c r="BG83" i="7"/>
  <c r="BK83" i="7"/>
  <c r="BO83" i="7"/>
  <c r="U84" i="7"/>
  <c r="Y84" i="7"/>
  <c r="AC84" i="7"/>
  <c r="AG84" i="7"/>
  <c r="AK84" i="7"/>
  <c r="AO84" i="7"/>
  <c r="AS84" i="7"/>
  <c r="AW84" i="7"/>
  <c r="BA84" i="7"/>
  <c r="BE84" i="7"/>
  <c r="BI84" i="7"/>
  <c r="BM84" i="7"/>
  <c r="BQ84" i="7"/>
  <c r="W85" i="7"/>
  <c r="AA85" i="7"/>
  <c r="AE85" i="7"/>
  <c r="AI85" i="7"/>
  <c r="AM85" i="7"/>
  <c r="AQ85" i="7"/>
  <c r="AU85" i="7"/>
  <c r="AY85" i="7"/>
  <c r="BC85" i="7"/>
  <c r="BG85" i="7"/>
  <c r="BK85" i="7"/>
  <c r="BO85" i="7"/>
  <c r="U86" i="7"/>
  <c r="Y86" i="7"/>
  <c r="AC86" i="7"/>
  <c r="AG86" i="7"/>
  <c r="AK86" i="7"/>
  <c r="AO86" i="7"/>
  <c r="AS86" i="7"/>
  <c r="AW86" i="7"/>
  <c r="BA86" i="7"/>
  <c r="BE86" i="7"/>
  <c r="BI86" i="7"/>
  <c r="BM86" i="7"/>
  <c r="BQ86" i="7"/>
  <c r="W87" i="7"/>
  <c r="AA87" i="7"/>
  <c r="AE87" i="7"/>
  <c r="AI87" i="7"/>
  <c r="AM87" i="7"/>
  <c r="AQ87" i="7"/>
  <c r="AU87" i="7"/>
  <c r="AY87" i="7"/>
  <c r="BC87" i="7"/>
  <c r="BG87" i="7"/>
  <c r="BK87" i="7"/>
  <c r="BO87" i="7"/>
  <c r="U88" i="7"/>
  <c r="Y88" i="7"/>
  <c r="AC88" i="7"/>
  <c r="AG88" i="7"/>
  <c r="AK88" i="7"/>
  <c r="AO88" i="7"/>
  <c r="AS88" i="7"/>
  <c r="AW88" i="7"/>
  <c r="BA88" i="7"/>
  <c r="BE88" i="7"/>
  <c r="BI88" i="7"/>
  <c r="BM88" i="7"/>
  <c r="BQ88" i="7"/>
  <c r="W89" i="7"/>
  <c r="AA89" i="7"/>
  <c r="AE89" i="7"/>
  <c r="AI89" i="7"/>
  <c r="AM89" i="7"/>
  <c r="AQ89" i="7"/>
  <c r="AU89" i="7"/>
  <c r="AY89" i="7"/>
  <c r="BC89" i="7"/>
  <c r="BG89" i="7"/>
  <c r="BK89" i="7"/>
  <c r="BO89" i="7"/>
  <c r="U90" i="7"/>
  <c r="Y90" i="7"/>
  <c r="AC90" i="7"/>
  <c r="AG90" i="7"/>
  <c r="AK90" i="7"/>
  <c r="AO90" i="7"/>
  <c r="AS90" i="7"/>
  <c r="AW90" i="7"/>
  <c r="BA90" i="7"/>
  <c r="BE90" i="7"/>
  <c r="BI90" i="7"/>
  <c r="BM90" i="7"/>
  <c r="BQ90" i="7"/>
  <c r="W91" i="7"/>
  <c r="AA91" i="7"/>
  <c r="AE91" i="7"/>
  <c r="AI91" i="7"/>
  <c r="AM91" i="7"/>
  <c r="AQ91" i="7"/>
  <c r="AU91" i="7"/>
  <c r="AY91" i="7"/>
  <c r="BC91" i="7"/>
  <c r="BG91" i="7"/>
  <c r="BK91" i="7"/>
  <c r="BO91" i="7"/>
  <c r="U92" i="7"/>
  <c r="Y92" i="7"/>
  <c r="AC92" i="7"/>
  <c r="AG92" i="7"/>
  <c r="AK92" i="7"/>
  <c r="AO92" i="7"/>
  <c r="AS92" i="7"/>
  <c r="AW92" i="7"/>
  <c r="BA92" i="7"/>
  <c r="BE92" i="7"/>
  <c r="BI92" i="7"/>
  <c r="BM92" i="7"/>
  <c r="BQ92" i="7"/>
  <c r="W93" i="7"/>
  <c r="AA93" i="7"/>
  <c r="AE93" i="7"/>
  <c r="AI93" i="7"/>
  <c r="AM93" i="7"/>
  <c r="AQ93" i="7"/>
  <c r="AU93" i="7"/>
  <c r="AY93" i="7"/>
  <c r="BC93" i="7"/>
  <c r="BG93" i="7"/>
  <c r="BK93" i="7"/>
  <c r="BO93" i="7"/>
  <c r="U94" i="7"/>
  <c r="Y94" i="7"/>
  <c r="AC94" i="7"/>
  <c r="AG94" i="7"/>
  <c r="AK94" i="7"/>
  <c r="AO94" i="7"/>
  <c r="AS94" i="7"/>
  <c r="AW94" i="7"/>
  <c r="BA94" i="7"/>
  <c r="BE94" i="7"/>
  <c r="BI94" i="7"/>
  <c r="BM94" i="7"/>
  <c r="BQ94" i="7"/>
  <c r="W95" i="7"/>
  <c r="AA95" i="7"/>
  <c r="AE95" i="7"/>
  <c r="AI95" i="7"/>
  <c r="AM95" i="7"/>
  <c r="AQ95" i="7"/>
  <c r="AU95" i="7"/>
  <c r="AY95" i="7"/>
  <c r="BC95" i="7"/>
  <c r="BG95" i="7"/>
  <c r="BK95" i="7"/>
  <c r="BO95" i="7"/>
  <c r="U96" i="7"/>
  <c r="Y96" i="7"/>
  <c r="AC96" i="7"/>
  <c r="AG96" i="7"/>
  <c r="AK96" i="7"/>
  <c r="AO96" i="7"/>
  <c r="AS96" i="7"/>
  <c r="AW96" i="7"/>
  <c r="BA96" i="7"/>
  <c r="BE96" i="7"/>
  <c r="BI96" i="7"/>
  <c r="BM96" i="7"/>
  <c r="BQ96" i="7"/>
  <c r="W97" i="7"/>
  <c r="AA97" i="7"/>
  <c r="AE97" i="7"/>
  <c r="AI97" i="7"/>
  <c r="AM97" i="7"/>
  <c r="AQ97" i="7"/>
  <c r="AU97" i="7"/>
  <c r="AY97" i="7"/>
  <c r="BC97" i="7"/>
  <c r="BG97" i="7"/>
  <c r="BK97" i="7"/>
  <c r="BO97" i="7"/>
  <c r="U98" i="7"/>
  <c r="Y98" i="7"/>
  <c r="AC98" i="7"/>
  <c r="AG98" i="7"/>
  <c r="AK98" i="7"/>
  <c r="AO98" i="7"/>
  <c r="AS98" i="7"/>
  <c r="AW98" i="7"/>
  <c r="BA98" i="7"/>
  <c r="BE98" i="7"/>
  <c r="BI98" i="7"/>
  <c r="BM98" i="7"/>
  <c r="BQ98" i="7"/>
  <c r="W99" i="7"/>
  <c r="AA99" i="7"/>
  <c r="AE99" i="7"/>
  <c r="AI99" i="7"/>
  <c r="AM99" i="7"/>
  <c r="AQ99" i="7"/>
  <c r="AU99" i="7"/>
  <c r="AY99" i="7"/>
  <c r="BC99" i="7"/>
  <c r="BG99" i="7"/>
  <c r="BK99" i="7"/>
  <c r="BO99" i="7"/>
  <c r="U100" i="7"/>
  <c r="Y100" i="7"/>
  <c r="AC100" i="7"/>
  <c r="AG100" i="7"/>
  <c r="AK100" i="7"/>
  <c r="AO100" i="7"/>
  <c r="AS100" i="7"/>
  <c r="AW100" i="7"/>
  <c r="BA100" i="7"/>
  <c r="BE100" i="7"/>
  <c r="BI100" i="7"/>
  <c r="BM100" i="7"/>
  <c r="BQ100" i="7"/>
  <c r="W101" i="7"/>
  <c r="AA101" i="7"/>
  <c r="AE101" i="7"/>
  <c r="AI101" i="7"/>
  <c r="AM101" i="7"/>
  <c r="AQ101" i="7"/>
  <c r="AU101" i="7"/>
  <c r="AY101" i="7"/>
  <c r="BC101" i="7"/>
  <c r="BG101" i="7"/>
  <c r="BK101" i="7"/>
  <c r="BO101" i="7"/>
  <c r="U102" i="7"/>
  <c r="Y102" i="7"/>
  <c r="AC102" i="7"/>
  <c r="AG102" i="7"/>
  <c r="AK102" i="7"/>
  <c r="AO102" i="7"/>
  <c r="AS102" i="7"/>
  <c r="AW102" i="7"/>
  <c r="BA102" i="7"/>
  <c r="BE102" i="7"/>
  <c r="BI102" i="7"/>
  <c r="BM102" i="7"/>
  <c r="BQ102" i="7"/>
  <c r="W103" i="7"/>
  <c r="AA103" i="7"/>
  <c r="AE103" i="7"/>
  <c r="AI103" i="7"/>
  <c r="AM103" i="7"/>
  <c r="AQ103" i="7"/>
  <c r="AU103" i="7"/>
  <c r="AY103" i="7"/>
  <c r="BC103" i="7"/>
  <c r="BG103" i="7"/>
  <c r="BK103" i="7"/>
  <c r="BO103" i="7"/>
  <c r="U104" i="7"/>
  <c r="Y104" i="7"/>
  <c r="AC104" i="7"/>
  <c r="AG104" i="7"/>
  <c r="AK104" i="7"/>
  <c r="AO104" i="7"/>
  <c r="AS104" i="7"/>
  <c r="AW104" i="7"/>
  <c r="BA104" i="7"/>
  <c r="BE104" i="7"/>
  <c r="BI104" i="7"/>
  <c r="BM104" i="7"/>
  <c r="BQ104" i="7"/>
  <c r="W105" i="7"/>
  <c r="AA105" i="7"/>
  <c r="AE105" i="7"/>
  <c r="AI105" i="7"/>
  <c r="AM105" i="7"/>
  <c r="AQ105" i="7"/>
  <c r="AU105" i="7"/>
  <c r="AY105" i="7"/>
  <c r="BC105" i="7"/>
  <c r="BG105" i="7"/>
  <c r="BK105" i="7"/>
  <c r="BO105" i="7"/>
  <c r="U106" i="7"/>
  <c r="Y106" i="7"/>
  <c r="AC106" i="7"/>
  <c r="AG106" i="7"/>
  <c r="AK106" i="7"/>
  <c r="AO106" i="7"/>
  <c r="AS106" i="7"/>
  <c r="AW106" i="7"/>
  <c r="BA106" i="7"/>
  <c r="BE106" i="7"/>
  <c r="BI106" i="7"/>
  <c r="BM106" i="7"/>
  <c r="BQ106" i="7"/>
  <c r="W107" i="7"/>
  <c r="AA107" i="7"/>
  <c r="AE107" i="7"/>
  <c r="AI107" i="7"/>
  <c r="AM107" i="7"/>
  <c r="AQ107" i="7"/>
  <c r="AU107" i="7"/>
  <c r="AY107" i="7"/>
  <c r="BC107" i="7"/>
  <c r="BG107" i="7"/>
  <c r="BK107" i="7"/>
  <c r="BO107" i="7"/>
  <c r="U108" i="7"/>
  <c r="Y108" i="7"/>
  <c r="AC108" i="7"/>
  <c r="AG108" i="7"/>
  <c r="AK108" i="7"/>
  <c r="AO108" i="7"/>
  <c r="AS108" i="7"/>
  <c r="AW108" i="7"/>
  <c r="BA108" i="7"/>
  <c r="BE108" i="7"/>
  <c r="BI108" i="7"/>
  <c r="BM108" i="7"/>
  <c r="BQ108" i="7"/>
  <c r="W109" i="7"/>
  <c r="AA109" i="7"/>
  <c r="AE109" i="7"/>
  <c r="AI109" i="7"/>
  <c r="AM109" i="7"/>
  <c r="AQ109" i="7"/>
  <c r="AU109" i="7"/>
  <c r="AY109" i="7"/>
  <c r="BC109" i="7"/>
  <c r="BG109" i="7"/>
  <c r="BK109" i="7"/>
  <c r="BO109" i="7"/>
  <c r="U110" i="7"/>
  <c r="Y110" i="7"/>
  <c r="AC110" i="7"/>
  <c r="AG110" i="7"/>
  <c r="AK110" i="7"/>
  <c r="AO110" i="7"/>
  <c r="AS110" i="7"/>
  <c r="AW110" i="7"/>
  <c r="BA110" i="7"/>
  <c r="BE110" i="7"/>
  <c r="BI110" i="7"/>
  <c r="BM110" i="7"/>
  <c r="BQ110" i="7"/>
  <c r="W111" i="7"/>
  <c r="AA111" i="7"/>
  <c r="AE111" i="7"/>
  <c r="AI111" i="7"/>
  <c r="AM111" i="7"/>
  <c r="AQ111" i="7"/>
  <c r="AU111" i="7"/>
  <c r="AY111" i="7"/>
  <c r="BC111" i="7"/>
  <c r="BG111" i="7"/>
  <c r="BK111" i="7"/>
  <c r="BO111" i="7"/>
  <c r="U112" i="7"/>
  <c r="Y112" i="7"/>
  <c r="AC112" i="7"/>
  <c r="AG112" i="7"/>
  <c r="AK112" i="7"/>
  <c r="AO112" i="7"/>
  <c r="AS112" i="7"/>
  <c r="AW112" i="7"/>
  <c r="BA112" i="7"/>
  <c r="BE112" i="7"/>
  <c r="BI112" i="7"/>
  <c r="BM112" i="7"/>
  <c r="BQ112" i="7"/>
  <c r="W113" i="7"/>
  <c r="AA113" i="7"/>
  <c r="AE113" i="7"/>
  <c r="AI113" i="7"/>
  <c r="AM113" i="7"/>
  <c r="AQ113" i="7"/>
  <c r="AU113" i="7"/>
  <c r="AY113" i="7"/>
  <c r="BC113" i="7"/>
  <c r="BG113" i="7"/>
  <c r="BK113" i="7"/>
  <c r="BO113" i="7"/>
  <c r="U114" i="7"/>
  <c r="Y114" i="7"/>
  <c r="AC114" i="7"/>
  <c r="AG114" i="7"/>
  <c r="AK114" i="7"/>
  <c r="AO114" i="7"/>
  <c r="AS114" i="7"/>
  <c r="AW114" i="7"/>
  <c r="BA114" i="7"/>
  <c r="BE114" i="7"/>
  <c r="BI114" i="7"/>
  <c r="BM114" i="7"/>
  <c r="BQ114" i="7"/>
  <c r="W115" i="7"/>
  <c r="AA115" i="7"/>
  <c r="AE115" i="7"/>
  <c r="AI115" i="7"/>
  <c r="AM115" i="7"/>
  <c r="AQ115" i="7"/>
  <c r="AU115" i="7"/>
  <c r="AY115" i="7"/>
  <c r="BC115" i="7"/>
  <c r="BG115" i="7"/>
  <c r="BK115" i="7"/>
  <c r="BO115" i="7"/>
  <c r="U116" i="7"/>
  <c r="Y116" i="7"/>
  <c r="AC116" i="7"/>
  <c r="AG116" i="7"/>
  <c r="AK116" i="7"/>
  <c r="AO116" i="7"/>
  <c r="AS116" i="7"/>
  <c r="AW116" i="7"/>
  <c r="BA116" i="7"/>
  <c r="BE116" i="7"/>
  <c r="BI116" i="7"/>
  <c r="BM116" i="7"/>
  <c r="BQ116" i="7"/>
  <c r="W117" i="7"/>
  <c r="AA117" i="7"/>
  <c r="AE117" i="7"/>
  <c r="AI117" i="7"/>
  <c r="AM117" i="7"/>
  <c r="AQ117" i="7"/>
  <c r="AU117" i="7"/>
  <c r="AY117" i="7"/>
  <c r="BC117" i="7"/>
  <c r="BG117" i="7"/>
  <c r="BK117" i="7"/>
  <c r="BO117" i="7"/>
  <c r="U118" i="7"/>
  <c r="Y118" i="7"/>
  <c r="AC118" i="7"/>
  <c r="AG118" i="7"/>
  <c r="AK118" i="7"/>
  <c r="AO118" i="7"/>
  <c r="AS118" i="7"/>
  <c r="AW118" i="7"/>
  <c r="BA118" i="7"/>
  <c r="BE118" i="7"/>
  <c r="BI118" i="7"/>
  <c r="BM118" i="7"/>
  <c r="BQ118" i="7"/>
  <c r="W119" i="7"/>
  <c r="AA119" i="7"/>
  <c r="AE119" i="7"/>
  <c r="AI119" i="7"/>
  <c r="AM119" i="7"/>
  <c r="AQ119" i="7"/>
  <c r="AU119" i="7"/>
  <c r="AY119" i="7"/>
  <c r="BC119" i="7"/>
  <c r="BG119" i="7"/>
  <c r="BK119" i="7"/>
  <c r="BO119" i="7"/>
  <c r="U120" i="7"/>
  <c r="Y120" i="7"/>
  <c r="AC120" i="7"/>
  <c r="AG120" i="7"/>
  <c r="AK120" i="7"/>
  <c r="AO120" i="7"/>
  <c r="AS120" i="7"/>
  <c r="AW120" i="7"/>
  <c r="BA120" i="7"/>
  <c r="BE120" i="7"/>
  <c r="BI120" i="7"/>
  <c r="BM120" i="7"/>
  <c r="BQ120" i="7"/>
  <c r="W121" i="7"/>
  <c r="AA121" i="7"/>
  <c r="AE121" i="7"/>
  <c r="AI121" i="7"/>
  <c r="AM121" i="7"/>
  <c r="AQ121" i="7"/>
  <c r="AU121" i="7"/>
  <c r="AY121" i="7"/>
  <c r="BC121" i="7"/>
  <c r="BG121" i="7"/>
  <c r="BK121" i="7"/>
  <c r="BO121" i="7"/>
  <c r="U122" i="7"/>
  <c r="Y122" i="7"/>
  <c r="AC122" i="7"/>
  <c r="AG122" i="7"/>
  <c r="AK122" i="7"/>
  <c r="AO122" i="7"/>
  <c r="AS122" i="7"/>
  <c r="AW122" i="7"/>
  <c r="BA122" i="7"/>
  <c r="BE122" i="7"/>
  <c r="BI122" i="7"/>
  <c r="BM122" i="7"/>
  <c r="BQ122" i="7"/>
  <c r="W123" i="7"/>
  <c r="AA123" i="7"/>
  <c r="AE123" i="7"/>
  <c r="AI123" i="7"/>
  <c r="AM123" i="7"/>
  <c r="AQ123" i="7"/>
  <c r="AU123" i="7"/>
  <c r="AY123" i="7"/>
  <c r="BC123" i="7"/>
  <c r="BG123" i="7"/>
  <c r="BK123" i="7"/>
  <c r="BO123" i="7"/>
  <c r="U124" i="7"/>
  <c r="Y124" i="7"/>
  <c r="AC124" i="7"/>
  <c r="AG124" i="7"/>
  <c r="AK124" i="7"/>
  <c r="AO124" i="7"/>
  <c r="AS124" i="7"/>
  <c r="AW124" i="7"/>
  <c r="BA124" i="7"/>
  <c r="BE124" i="7"/>
  <c r="BI124" i="7"/>
  <c r="BM124" i="7"/>
  <c r="BQ124" i="7"/>
  <c r="W125" i="7"/>
  <c r="AA125" i="7"/>
  <c r="AE125" i="7"/>
  <c r="AI125" i="7"/>
  <c r="AM125" i="7"/>
  <c r="AQ125" i="7"/>
  <c r="AU125" i="7"/>
  <c r="AY125" i="7"/>
  <c r="BC125" i="7"/>
  <c r="BG125" i="7"/>
  <c r="BK125" i="7"/>
  <c r="BO125" i="7"/>
  <c r="U126" i="7"/>
  <c r="Y126" i="7"/>
  <c r="AC126" i="7"/>
  <c r="AG126" i="7"/>
  <c r="AK126" i="7"/>
  <c r="AO126" i="7"/>
  <c r="AS126" i="7"/>
  <c r="AW126" i="7"/>
  <c r="BA126" i="7"/>
  <c r="BE126" i="7"/>
  <c r="BI126" i="7"/>
  <c r="BM126" i="7"/>
  <c r="BQ126" i="7"/>
  <c r="W127" i="7"/>
  <c r="AA127" i="7"/>
  <c r="AE127" i="7"/>
  <c r="AI127" i="7"/>
  <c r="AM127" i="7"/>
  <c r="AQ127" i="7"/>
  <c r="AU127" i="7"/>
  <c r="AY127" i="7"/>
  <c r="BC127" i="7"/>
  <c r="BG127" i="7"/>
  <c r="BK127" i="7"/>
  <c r="BO127" i="7"/>
  <c r="U128" i="7"/>
  <c r="Y128" i="7"/>
  <c r="AC128" i="7"/>
  <c r="AG128" i="7"/>
  <c r="AK128" i="7"/>
  <c r="AO128" i="7"/>
  <c r="AS128" i="7"/>
  <c r="AW128" i="7"/>
  <c r="BA128" i="7"/>
  <c r="BE128" i="7"/>
  <c r="BI128" i="7"/>
  <c r="BM128" i="7"/>
  <c r="BQ128" i="7"/>
  <c r="W129" i="7"/>
  <c r="AA129" i="7"/>
  <c r="AE129" i="7"/>
  <c r="AI129" i="7"/>
  <c r="AM129" i="7"/>
  <c r="AQ129" i="7"/>
  <c r="AU129" i="7"/>
  <c r="AY129" i="7"/>
  <c r="BC129" i="7"/>
  <c r="BG129" i="7"/>
  <c r="BK129" i="7"/>
  <c r="BO129" i="7"/>
  <c r="U130" i="7"/>
  <c r="Y130" i="7"/>
  <c r="AC130" i="7"/>
  <c r="AG130" i="7"/>
  <c r="AK130" i="7"/>
  <c r="AO130" i="7"/>
  <c r="AS130" i="7"/>
  <c r="AW130" i="7"/>
  <c r="BA130" i="7"/>
  <c r="BE130" i="7"/>
  <c r="BI130" i="7"/>
  <c r="BM130" i="7"/>
  <c r="BQ130" i="7"/>
  <c r="W131" i="7"/>
  <c r="AA131" i="7"/>
  <c r="AE131" i="7"/>
  <c r="AI131" i="7"/>
  <c r="AM131" i="7"/>
  <c r="AQ131" i="7"/>
  <c r="AU131" i="7"/>
  <c r="AY131" i="7"/>
  <c r="BC131" i="7"/>
  <c r="BG131" i="7"/>
  <c r="BK131" i="7"/>
  <c r="BO131" i="7"/>
  <c r="U132" i="7"/>
  <c r="Y132" i="7"/>
  <c r="AC132" i="7"/>
  <c r="AG132" i="7"/>
  <c r="AK132" i="7"/>
  <c r="AO132" i="7"/>
  <c r="AS132" i="7"/>
  <c r="AW132" i="7"/>
  <c r="BA132" i="7"/>
  <c r="BE132" i="7"/>
  <c r="BI132" i="7"/>
  <c r="BM132" i="7"/>
  <c r="BQ132" i="7"/>
  <c r="W133" i="7"/>
  <c r="AA133" i="7"/>
  <c r="AE133" i="7"/>
  <c r="AI133" i="7"/>
  <c r="AM133" i="7"/>
  <c r="AQ133" i="7"/>
  <c r="AU133" i="7"/>
  <c r="AY133" i="7"/>
  <c r="BC133" i="7"/>
  <c r="BG133" i="7"/>
  <c r="BK133" i="7"/>
  <c r="BO133" i="7"/>
  <c r="U134" i="7"/>
  <c r="Y134" i="7"/>
  <c r="AC134" i="7"/>
  <c r="AG134" i="7"/>
  <c r="AK134" i="7"/>
  <c r="AO134" i="7"/>
  <c r="AS134" i="7"/>
  <c r="AW134" i="7"/>
  <c r="BA134" i="7"/>
  <c r="BE134" i="7"/>
  <c r="BI134" i="7"/>
  <c r="BM134" i="7"/>
  <c r="BQ134" i="7"/>
  <c r="W135" i="7"/>
  <c r="AA135" i="7"/>
  <c r="AE135" i="7"/>
  <c r="AI135" i="7"/>
  <c r="AM135" i="7"/>
  <c r="AQ135" i="7"/>
  <c r="AU135" i="7"/>
  <c r="AY135" i="7"/>
  <c r="BC135" i="7"/>
  <c r="BG135" i="7"/>
  <c r="BK135" i="7"/>
  <c r="BO135" i="7"/>
  <c r="U136" i="7"/>
  <c r="Y136" i="7"/>
  <c r="AC136" i="7"/>
  <c r="AG136" i="7"/>
  <c r="AK136" i="7"/>
  <c r="AO136" i="7"/>
  <c r="AS136" i="7"/>
  <c r="AW136" i="7"/>
  <c r="BA136" i="7"/>
  <c r="BE136" i="7"/>
  <c r="BI136" i="7"/>
  <c r="BM136" i="7"/>
  <c r="BQ136" i="7"/>
  <c r="W137" i="7"/>
  <c r="AA137" i="7"/>
  <c r="AE137" i="7"/>
  <c r="AI137" i="7"/>
  <c r="AM137" i="7"/>
  <c r="AQ137" i="7"/>
  <c r="AU137" i="7"/>
  <c r="AY137" i="7"/>
  <c r="BC137" i="7"/>
  <c r="BG137" i="7"/>
  <c r="BK137" i="7"/>
  <c r="BO137" i="7"/>
  <c r="U138" i="7"/>
  <c r="Y138" i="7"/>
  <c r="AC138" i="7"/>
  <c r="AG138" i="7"/>
  <c r="AK138" i="7"/>
  <c r="AO138" i="7"/>
  <c r="AS138" i="7"/>
  <c r="AW138" i="7"/>
  <c r="BA138" i="7"/>
  <c r="BE138" i="7"/>
  <c r="BI138" i="7"/>
  <c r="BM138" i="7"/>
  <c r="BQ138" i="7"/>
  <c r="W139" i="7"/>
  <c r="AA139" i="7"/>
  <c r="AE139" i="7"/>
  <c r="AI139" i="7"/>
  <c r="AM139" i="7"/>
  <c r="AQ139" i="7"/>
  <c r="AU139" i="7"/>
  <c r="AY139" i="7"/>
  <c r="BC139" i="7"/>
  <c r="BG139" i="7"/>
  <c r="BK139" i="7"/>
  <c r="BO139" i="7"/>
  <c r="U140" i="7"/>
  <c r="Y140" i="7"/>
  <c r="AC140" i="7"/>
  <c r="AG140" i="7"/>
  <c r="AK140" i="7"/>
  <c r="AO140" i="7"/>
  <c r="AS140" i="7"/>
  <c r="AW140" i="7"/>
  <c r="BA140" i="7"/>
  <c r="BE140" i="7"/>
  <c r="BI140" i="7"/>
  <c r="BM140" i="7"/>
  <c r="BQ140" i="7"/>
  <c r="W141" i="7"/>
  <c r="AA141" i="7"/>
  <c r="AE141" i="7"/>
  <c r="AI141" i="7"/>
  <c r="AM141" i="7"/>
  <c r="AQ141" i="7"/>
  <c r="AU141" i="7"/>
  <c r="AY141" i="7"/>
  <c r="BC141" i="7"/>
  <c r="BG141" i="7"/>
  <c r="BK141" i="7"/>
  <c r="BO141" i="7"/>
  <c r="U142" i="7"/>
  <c r="Y142" i="7"/>
  <c r="AC142" i="7"/>
  <c r="AG142" i="7"/>
  <c r="AK142" i="7"/>
  <c r="AO142" i="7"/>
  <c r="AS142" i="7"/>
  <c r="AW142" i="7"/>
  <c r="BA142" i="7"/>
  <c r="BE142" i="7"/>
  <c r="BI142" i="7"/>
  <c r="BM142" i="7"/>
  <c r="BQ142" i="7"/>
  <c r="W143" i="7"/>
  <c r="AA143" i="7"/>
  <c r="AE143" i="7"/>
  <c r="AI143" i="7"/>
  <c r="AM143" i="7"/>
  <c r="AQ143" i="7"/>
  <c r="AU143" i="7"/>
  <c r="AY143" i="7"/>
  <c r="BC143" i="7"/>
  <c r="BG143" i="7"/>
  <c r="BK143" i="7"/>
  <c r="BO143" i="7"/>
  <c r="U144" i="7"/>
  <c r="Y144" i="7"/>
  <c r="AC144" i="7"/>
  <c r="AG144" i="7"/>
  <c r="AK144" i="7"/>
  <c r="AO144" i="7"/>
  <c r="AS144" i="7"/>
  <c r="AW144" i="7"/>
  <c r="BA144" i="7"/>
  <c r="BE144" i="7"/>
  <c r="BI144" i="7"/>
  <c r="BM144" i="7"/>
  <c r="BQ144" i="7"/>
  <c r="W145" i="7"/>
  <c r="AA145" i="7"/>
  <c r="AE145" i="7"/>
  <c r="AI145" i="7"/>
  <c r="AM145" i="7"/>
  <c r="AQ145" i="7"/>
  <c r="AU145" i="7"/>
  <c r="AY145" i="7"/>
  <c r="BC145" i="7"/>
  <c r="BG145" i="7"/>
  <c r="BK145" i="7"/>
  <c r="BO145" i="7"/>
  <c r="U146" i="7"/>
  <c r="Y146" i="7"/>
  <c r="AC146" i="7"/>
  <c r="AG146" i="7"/>
  <c r="AK146" i="7"/>
  <c r="AO146" i="7"/>
  <c r="AS146" i="7"/>
  <c r="AW146" i="7"/>
  <c r="BA146" i="7"/>
  <c r="BE146" i="7"/>
  <c r="BI146" i="7"/>
  <c r="BM146" i="7"/>
  <c r="BQ146" i="7"/>
  <c r="W147" i="7"/>
  <c r="AA147" i="7"/>
  <c r="AE147" i="7"/>
  <c r="AI147" i="7"/>
  <c r="AM147" i="7"/>
  <c r="AQ147" i="7"/>
  <c r="AU147" i="7"/>
  <c r="AY147" i="7"/>
  <c r="BC147" i="7"/>
  <c r="BG147" i="7"/>
  <c r="BK147" i="7"/>
  <c r="BO147" i="7"/>
  <c r="U148" i="7"/>
  <c r="Y148" i="7"/>
  <c r="AC148" i="7"/>
  <c r="AG148" i="7"/>
  <c r="AK148" i="7"/>
  <c r="AO148" i="7"/>
  <c r="AS148" i="7"/>
  <c r="AW148" i="7"/>
  <c r="BA148" i="7"/>
  <c r="BE148" i="7"/>
  <c r="BI148" i="7"/>
  <c r="BM148" i="7"/>
  <c r="BQ148" i="7"/>
  <c r="W149" i="7"/>
  <c r="AA149" i="7"/>
  <c r="AE149" i="7"/>
  <c r="AI149" i="7"/>
  <c r="AM149" i="7"/>
  <c r="AQ149" i="7"/>
  <c r="AU149" i="7"/>
  <c r="AY149" i="7"/>
  <c r="BC149" i="7"/>
  <c r="BG149" i="7"/>
  <c r="BK149" i="7"/>
  <c r="BO149" i="7"/>
  <c r="U150" i="7"/>
  <c r="Y150" i="7"/>
  <c r="AC150" i="7"/>
  <c r="AG150" i="7"/>
  <c r="AK150" i="7"/>
  <c r="AO150" i="7"/>
  <c r="AS150" i="7"/>
  <c r="AW150" i="7"/>
  <c r="BA150" i="7"/>
  <c r="BE150" i="7"/>
  <c r="BI150" i="7"/>
  <c r="BM150" i="7"/>
  <c r="BQ150" i="7"/>
  <c r="W151" i="7"/>
  <c r="AA151" i="7"/>
  <c r="AE151" i="7"/>
  <c r="AI151" i="7"/>
  <c r="AM151" i="7"/>
  <c r="AQ151" i="7"/>
  <c r="AU151" i="7"/>
  <c r="AY151" i="7"/>
  <c r="BC151" i="7"/>
  <c r="BG151" i="7"/>
  <c r="BK151" i="7"/>
  <c r="BO151" i="7"/>
  <c r="U152" i="7"/>
  <c r="Y152" i="7"/>
  <c r="AC152" i="7"/>
  <c r="AG152" i="7"/>
  <c r="AK152" i="7"/>
  <c r="AO152" i="7"/>
  <c r="AS152" i="7"/>
  <c r="AW152" i="7"/>
  <c r="BA152" i="7"/>
  <c r="BE152" i="7"/>
  <c r="BI152" i="7"/>
  <c r="BM152" i="7"/>
  <c r="BQ152" i="7"/>
  <c r="W153" i="7"/>
  <c r="AA153" i="7"/>
  <c r="AE153" i="7"/>
  <c r="AI153" i="7"/>
  <c r="AM153" i="7"/>
  <c r="AQ153" i="7"/>
  <c r="AU153" i="7"/>
  <c r="AY153" i="7"/>
  <c r="BC153" i="7"/>
  <c r="BG153" i="7"/>
  <c r="BK153" i="7"/>
  <c r="BO153" i="7"/>
  <c r="U154" i="7"/>
  <c r="Y154" i="7"/>
  <c r="AC154" i="7"/>
  <c r="AG154" i="7"/>
  <c r="AK154" i="7"/>
  <c r="AO154" i="7"/>
  <c r="AS154" i="7"/>
  <c r="AW154" i="7"/>
  <c r="BA154" i="7"/>
  <c r="BE154" i="7"/>
  <c r="BI154" i="7"/>
  <c r="BM154" i="7"/>
  <c r="BQ154" i="7"/>
  <c r="W155" i="7"/>
  <c r="AA155" i="7"/>
  <c r="AE155" i="7"/>
  <c r="AI155" i="7"/>
  <c r="AM155" i="7"/>
  <c r="AQ155" i="7"/>
  <c r="AU155" i="7"/>
  <c r="AY155" i="7"/>
  <c r="BC155" i="7"/>
  <c r="BG155" i="7"/>
  <c r="BK155" i="7"/>
  <c r="BO155" i="7"/>
  <c r="U156" i="7"/>
  <c r="Y156" i="7"/>
  <c r="AC156" i="7"/>
  <c r="AG156" i="7"/>
  <c r="AK156" i="7"/>
  <c r="AO156" i="7"/>
  <c r="AS156" i="7"/>
  <c r="AW156" i="7"/>
  <c r="BA156" i="7"/>
  <c r="BE156" i="7"/>
  <c r="BI156" i="7"/>
  <c r="BM156" i="7"/>
  <c r="BQ156" i="7"/>
  <c r="W157" i="7"/>
  <c r="AA157" i="7"/>
  <c r="AE157" i="7"/>
  <c r="AI157" i="7"/>
  <c r="AM157" i="7"/>
  <c r="AQ157" i="7"/>
  <c r="AU157" i="7"/>
  <c r="AY157" i="7"/>
  <c r="BC157" i="7"/>
  <c r="BG157" i="7"/>
  <c r="BK157" i="7"/>
  <c r="BO157" i="7"/>
  <c r="U158" i="7"/>
  <c r="Y158" i="7"/>
  <c r="AC158" i="7"/>
  <c r="AG158" i="7"/>
  <c r="AK158" i="7"/>
  <c r="AO158" i="7"/>
  <c r="AS158" i="7"/>
  <c r="AW158" i="7"/>
  <c r="BA158" i="7"/>
  <c r="BE158" i="7"/>
  <c r="BI158" i="7"/>
  <c r="BM158" i="7"/>
  <c r="BQ158" i="7"/>
  <c r="W159" i="7"/>
  <c r="AA159" i="7"/>
  <c r="AE159" i="7"/>
  <c r="AI159" i="7"/>
  <c r="AM159" i="7"/>
  <c r="AQ159" i="7"/>
  <c r="AU159" i="7"/>
  <c r="AY159" i="7"/>
  <c r="BC159" i="7"/>
  <c r="BG159" i="7"/>
  <c r="BK159" i="7"/>
  <c r="BO159" i="7"/>
  <c r="U160" i="7"/>
  <c r="Y160" i="7"/>
  <c r="AC160" i="7"/>
  <c r="AG160" i="7"/>
  <c r="AK160" i="7"/>
  <c r="AO160" i="7"/>
  <c r="AS160" i="7"/>
  <c r="AW160" i="7"/>
  <c r="BA160" i="7"/>
  <c r="BE160" i="7"/>
  <c r="BI160" i="7"/>
  <c r="BM160" i="7"/>
  <c r="BQ160" i="7"/>
  <c r="W161" i="7"/>
  <c r="AA161" i="7"/>
  <c r="AE161" i="7"/>
  <c r="AI161" i="7"/>
  <c r="AM161" i="7"/>
  <c r="AQ161" i="7"/>
  <c r="AU161" i="7"/>
  <c r="AY161" i="7"/>
  <c r="BC161" i="7"/>
  <c r="BG161" i="7"/>
  <c r="BK161" i="7"/>
  <c r="BO161" i="7"/>
  <c r="U162" i="7"/>
  <c r="Y162" i="7"/>
  <c r="AC162" i="7"/>
  <c r="AG162" i="7"/>
  <c r="AK162" i="7"/>
  <c r="AO162" i="7"/>
  <c r="AS162" i="7"/>
  <c r="AW162" i="7"/>
  <c r="BA162" i="7"/>
  <c r="BE162" i="7"/>
  <c r="BI162" i="7"/>
  <c r="BM162" i="7"/>
  <c r="BQ162" i="7"/>
  <c r="W163" i="7"/>
  <c r="AA163" i="7"/>
  <c r="AE163" i="7"/>
  <c r="AI163" i="7"/>
  <c r="AM163" i="7"/>
  <c r="AQ163" i="7"/>
  <c r="AU163" i="7"/>
  <c r="AY163" i="7"/>
  <c r="BC163" i="7"/>
  <c r="BG163" i="7"/>
  <c r="BK163" i="7"/>
  <c r="BO163" i="7"/>
  <c r="U164" i="7"/>
  <c r="Y164" i="7"/>
  <c r="AC164" i="7"/>
  <c r="AG164" i="7"/>
  <c r="AK164" i="7"/>
  <c r="AO164" i="7"/>
  <c r="AS164" i="7"/>
  <c r="AW164" i="7"/>
  <c r="BA164" i="7"/>
  <c r="BE164" i="7"/>
  <c r="BI164" i="7"/>
  <c r="BM164" i="7"/>
  <c r="BQ164" i="7"/>
  <c r="W165" i="7"/>
  <c r="AA165" i="7"/>
  <c r="AE165" i="7"/>
  <c r="AI165" i="7"/>
  <c r="AM165" i="7"/>
  <c r="AQ165" i="7"/>
  <c r="AU165" i="7"/>
  <c r="AY165" i="7"/>
  <c r="BC165" i="7"/>
  <c r="BG165" i="7"/>
  <c r="BK165" i="7"/>
  <c r="BO165" i="7"/>
  <c r="U166" i="7"/>
  <c r="Y166" i="7"/>
  <c r="AC166" i="7"/>
  <c r="AG166" i="7"/>
  <c r="AK166" i="7"/>
  <c r="AO166" i="7"/>
  <c r="AS166" i="7"/>
  <c r="AW166" i="7"/>
  <c r="BA166" i="7"/>
  <c r="BE166" i="7"/>
  <c r="BI166" i="7"/>
  <c r="BM166" i="7"/>
  <c r="BQ166" i="7"/>
  <c r="W167" i="7"/>
  <c r="AA167" i="7"/>
  <c r="AE167" i="7"/>
  <c r="AI167" i="7"/>
  <c r="AM167" i="7"/>
  <c r="AQ167" i="7"/>
  <c r="AU167" i="7"/>
  <c r="AY167" i="7"/>
  <c r="BC167" i="7"/>
  <c r="BG167" i="7"/>
  <c r="BK167" i="7"/>
  <c r="BO167" i="7"/>
  <c r="U168" i="7"/>
  <c r="Y168" i="7"/>
  <c r="AC168" i="7"/>
  <c r="AG168" i="7"/>
  <c r="AK168" i="7"/>
  <c r="AO168" i="7"/>
  <c r="AS168" i="7"/>
  <c r="AW168" i="7"/>
  <c r="BA168" i="7"/>
  <c r="BE168" i="7"/>
  <c r="BI168" i="7"/>
  <c r="BM168" i="7"/>
  <c r="BQ168" i="7"/>
  <c r="W169" i="7"/>
  <c r="AA169" i="7"/>
  <c r="AE169" i="7"/>
  <c r="AI169" i="7"/>
  <c r="AM169" i="7"/>
  <c r="AQ169" i="7"/>
  <c r="AU169" i="7"/>
  <c r="AY169" i="7"/>
  <c r="BC169" i="7"/>
  <c r="BG169" i="7"/>
  <c r="BK169" i="7"/>
  <c r="BO169" i="7"/>
  <c r="U170" i="7"/>
  <c r="Y170" i="7"/>
  <c r="AC170" i="7"/>
  <c r="AG170" i="7"/>
  <c r="AK170" i="7"/>
  <c r="AO170" i="7"/>
  <c r="AS170" i="7"/>
  <c r="AW170" i="7"/>
  <c r="BA170" i="7"/>
  <c r="BE170" i="7"/>
  <c r="BI170" i="7"/>
  <c r="AA171" i="7"/>
  <c r="AQ171" i="7"/>
  <c r="BG171" i="7"/>
  <c r="Y172" i="7"/>
  <c r="AO172" i="7"/>
  <c r="BE172" i="7"/>
  <c r="W173" i="7"/>
  <c r="AM173" i="7"/>
  <c r="BC173" i="7"/>
  <c r="U174" i="7"/>
  <c r="AK174" i="7"/>
  <c r="BA174" i="7"/>
  <c r="BQ174" i="7"/>
  <c r="AI175" i="7"/>
  <c r="AY175" i="7"/>
  <c r="BO175" i="7"/>
  <c r="AG176" i="7"/>
  <c r="AW176" i="7"/>
  <c r="BM176" i="7"/>
  <c r="AE177" i="7"/>
  <c r="AU177" i="7"/>
  <c r="BK177" i="7"/>
  <c r="AC178" i="7"/>
  <c r="AS178" i="7"/>
  <c r="BI178" i="7"/>
  <c r="AA179" i="7"/>
  <c r="AQ179" i="7"/>
  <c r="BG179" i="7"/>
  <c r="Y180" i="7"/>
  <c r="AO180" i="7"/>
  <c r="BE180" i="7"/>
  <c r="W181" i="7"/>
  <c r="AM181" i="7"/>
  <c r="BC181" i="7"/>
  <c r="U182" i="7"/>
  <c r="AK182" i="7"/>
  <c r="BA182" i="7"/>
  <c r="BQ182" i="7"/>
  <c r="AI183" i="7"/>
  <c r="AY183" i="7"/>
  <c r="BO183" i="7"/>
  <c r="AG184" i="7"/>
  <c r="AW184" i="7"/>
  <c r="BM184" i="7"/>
  <c r="AE185" i="7"/>
  <c r="AU185" i="7"/>
  <c r="BK185" i="7"/>
  <c r="AC186" i="7"/>
  <c r="AS186" i="7"/>
  <c r="BI186" i="7"/>
  <c r="AA187" i="7"/>
  <c r="AQ187" i="7"/>
  <c r="BG187" i="7"/>
  <c r="Y188" i="7"/>
  <c r="AO188" i="7"/>
  <c r="BE188" i="7"/>
  <c r="W189" i="7"/>
  <c r="AM189" i="7"/>
  <c r="BC189" i="7"/>
  <c r="U190" i="7"/>
  <c r="AK190" i="7"/>
  <c r="BA190" i="7"/>
  <c r="BQ190" i="7"/>
  <c r="AI191" i="7"/>
  <c r="AY191" i="7"/>
  <c r="BO191" i="7"/>
  <c r="AG192" i="7"/>
  <c r="AW192" i="7"/>
  <c r="BM192" i="7"/>
  <c r="AE193" i="7"/>
  <c r="AU193" i="7"/>
  <c r="BK193" i="7"/>
  <c r="AC194" i="7"/>
  <c r="AS194" i="7"/>
  <c r="BI194" i="7"/>
  <c r="AA195" i="7"/>
  <c r="AQ195" i="7"/>
  <c r="BG195" i="7"/>
  <c r="Y196" i="7"/>
  <c r="AO196" i="7"/>
  <c r="BE196" i="7"/>
  <c r="W197" i="7"/>
  <c r="AM197" i="7"/>
  <c r="BC197" i="7"/>
  <c r="U198" i="7"/>
  <c r="AK198" i="7"/>
  <c r="BA198" i="7"/>
  <c r="BQ198" i="7"/>
  <c r="AI199" i="7"/>
  <c r="AY199" i="7"/>
  <c r="BO199" i="7"/>
  <c r="AG200" i="7"/>
  <c r="AW200" i="7"/>
  <c r="BM200" i="7"/>
  <c r="AE201" i="7"/>
  <c r="AU201" i="7"/>
  <c r="BK201" i="7"/>
  <c r="AC202" i="7"/>
  <c r="AS202" i="7"/>
  <c r="BI202" i="7"/>
  <c r="AA203" i="7"/>
  <c r="AQ203" i="7"/>
  <c r="BG203" i="7"/>
  <c r="Y204" i="7"/>
  <c r="AO204" i="7"/>
  <c r="BE204" i="7"/>
  <c r="W205" i="7"/>
  <c r="AM205" i="7"/>
  <c r="BC205" i="7"/>
  <c r="U206" i="7"/>
  <c r="AK206" i="7"/>
  <c r="BA206" i="7"/>
  <c r="BQ206" i="7"/>
  <c r="AI207" i="7"/>
  <c r="AY207" i="7"/>
  <c r="BO207" i="7"/>
  <c r="AG208" i="7"/>
  <c r="AW208" i="7"/>
  <c r="BM208" i="7"/>
  <c r="AE209" i="7"/>
  <c r="AU209" i="7"/>
  <c r="BK209" i="7"/>
  <c r="AC210" i="7"/>
  <c r="AS210" i="7"/>
  <c r="BI210" i="7"/>
  <c r="AA211" i="7"/>
  <c r="AQ211" i="7"/>
  <c r="BG211" i="7"/>
  <c r="Y212" i="7"/>
  <c r="AO212" i="7"/>
  <c r="BE212" i="7"/>
  <c r="W213" i="7"/>
  <c r="AM213" i="7"/>
  <c r="BC213" i="7"/>
  <c r="U214" i="7"/>
  <c r="AK214" i="7"/>
  <c r="BA214" i="7"/>
  <c r="BQ214" i="7"/>
  <c r="AI215" i="7"/>
  <c r="AY215" i="7"/>
  <c r="BO215" i="7"/>
  <c r="AG216" i="7"/>
  <c r="AW216" i="7"/>
  <c r="BM216" i="7"/>
  <c r="AE217" i="7"/>
  <c r="AU217" i="7"/>
  <c r="BK217" i="7"/>
  <c r="AC218" i="7"/>
  <c r="AS218" i="7"/>
  <c r="BI218" i="7"/>
  <c r="AA219" i="7"/>
  <c r="AQ219" i="7"/>
  <c r="BG219" i="7"/>
  <c r="Y220" i="7"/>
  <c r="AO220" i="7"/>
  <c r="BE220" i="7"/>
  <c r="W221" i="7"/>
  <c r="AM221" i="7"/>
  <c r="BC221" i="7"/>
  <c r="U222" i="7"/>
  <c r="AK222" i="7"/>
  <c r="BA222" i="7"/>
  <c r="BQ222" i="7"/>
  <c r="AI223" i="7"/>
  <c r="AY223" i="7"/>
  <c r="BO223" i="7"/>
  <c r="AG224" i="7"/>
  <c r="AW224" i="7"/>
  <c r="BM224" i="7"/>
  <c r="AE225" i="7"/>
  <c r="AU225" i="7"/>
  <c r="BK225" i="7"/>
  <c r="AC226" i="7"/>
  <c r="AS226" i="7"/>
  <c r="BI226" i="7"/>
  <c r="AA227" i="7"/>
  <c r="AQ227" i="7"/>
  <c r="BG227" i="7"/>
  <c r="Y228" i="7"/>
  <c r="AO228" i="7"/>
  <c r="BE228" i="7"/>
  <c r="W229" i="7"/>
  <c r="AM229" i="7"/>
  <c r="BC229" i="7"/>
  <c r="U230" i="7"/>
  <c r="AK230" i="7"/>
  <c r="BA230" i="7"/>
  <c r="BQ230" i="7"/>
  <c r="AI231" i="7"/>
  <c r="AY231" i="7"/>
  <c r="BO231" i="7"/>
  <c r="AG232" i="7"/>
  <c r="AW232" i="7"/>
  <c r="BM232" i="7"/>
  <c r="AE233" i="7"/>
  <c r="AU233" i="7"/>
  <c r="BK233" i="7"/>
  <c r="AC234" i="7"/>
  <c r="AS234" i="7"/>
  <c r="BI234" i="7"/>
  <c r="AA235" i="7"/>
  <c r="AQ235" i="7"/>
  <c r="BG235" i="7"/>
  <c r="Y236" i="7"/>
  <c r="AO236" i="7"/>
  <c r="BE236" i="7"/>
  <c r="W237" i="7"/>
  <c r="AM237" i="7"/>
  <c r="BC237" i="7"/>
  <c r="U238" i="7"/>
  <c r="AK238" i="7"/>
  <c r="BA238" i="7"/>
  <c r="BQ238" i="7"/>
  <c r="AI239" i="7"/>
  <c r="AY239" i="7"/>
  <c r="BO239" i="7"/>
  <c r="AG240" i="7"/>
  <c r="AW240" i="7"/>
  <c r="BM240" i="7"/>
  <c r="AE241" i="7"/>
  <c r="AU241" i="7"/>
  <c r="BK241" i="7"/>
  <c r="AC242" i="7"/>
  <c r="AS242" i="7"/>
  <c r="BI242" i="7"/>
  <c r="AA243" i="7"/>
  <c r="AQ243" i="7"/>
  <c r="BG243" i="7"/>
  <c r="Y244" i="7"/>
  <c r="AO244" i="7"/>
  <c r="BE244" i="7"/>
  <c r="W245" i="7"/>
  <c r="AM245" i="7"/>
  <c r="BC245" i="7"/>
  <c r="U246" i="7"/>
  <c r="AK246" i="7"/>
  <c r="BA246" i="7"/>
  <c r="BQ246" i="7"/>
  <c r="AI247" i="7"/>
  <c r="AY247" i="7"/>
  <c r="BO247" i="7"/>
  <c r="AG248" i="7"/>
  <c r="AW248" i="7"/>
  <c r="BM248" i="7"/>
  <c r="AE249" i="7"/>
  <c r="AU249" i="7"/>
  <c r="BK249" i="7"/>
  <c r="AM250" i="7"/>
  <c r="AU250" i="7"/>
  <c r="Y251" i="7"/>
  <c r="BA251" i="7"/>
  <c r="BI251" i="7"/>
  <c r="AM252" i="7"/>
  <c r="BO252" i="7"/>
  <c r="Y253" i="7"/>
  <c r="BA253" i="7"/>
  <c r="AE254" i="7"/>
  <c r="AM254" i="7"/>
  <c r="BO254" i="7"/>
  <c r="AS255" i="7"/>
  <c r="BA255" i="7"/>
  <c r="AE256" i="7"/>
  <c r="BG256" i="7"/>
  <c r="BO256" i="7"/>
  <c r="AS257" i="7"/>
  <c r="W258" i="7"/>
  <c r="AE258" i="7"/>
  <c r="BG258" i="7"/>
  <c r="AK259" i="7"/>
  <c r="AS259" i="7"/>
  <c r="W260" i="7"/>
  <c r="AY260" i="7"/>
  <c r="BG260" i="7"/>
  <c r="AK261" i="7"/>
  <c r="BM261" i="7"/>
  <c r="W262" i="7"/>
  <c r="AY262" i="7"/>
  <c r="AC263" i="7"/>
  <c r="AK263" i="7"/>
  <c r="BM263" i="7"/>
  <c r="AQ264" i="7"/>
  <c r="AY264" i="7"/>
  <c r="AC265" i="7"/>
  <c r="BE265" i="7"/>
  <c r="BM265" i="7"/>
  <c r="AQ266" i="7"/>
  <c r="U267" i="7"/>
  <c r="AC267" i="7"/>
  <c r="BE267" i="7"/>
  <c r="AI268" i="7"/>
  <c r="AQ268" i="7"/>
  <c r="U269" i="7"/>
  <c r="AW269" i="7"/>
  <c r="BE269" i="7"/>
  <c r="AI270" i="7"/>
  <c r="BK270" i="7"/>
  <c r="U271" i="7"/>
  <c r="AW271" i="7"/>
  <c r="AA272" i="7"/>
  <c r="AI272" i="7"/>
  <c r="BK272" i="7"/>
  <c r="AO273" i="7"/>
  <c r="AW273" i="7"/>
  <c r="AA274" i="7"/>
  <c r="BC274" i="7"/>
  <c r="BK274" i="7"/>
  <c r="AO275" i="7"/>
  <c r="BQ275" i="7"/>
  <c r="AA276" i="7"/>
  <c r="BC276" i="7"/>
  <c r="AG277" i="7"/>
  <c r="AO277" i="7"/>
  <c r="BQ277" i="7"/>
  <c r="AU278" i="7"/>
  <c r="BC278" i="7"/>
  <c r="AG279" i="7"/>
  <c r="BI279" i="7"/>
  <c r="BQ279" i="7"/>
  <c r="AU280" i="7"/>
  <c r="Y281" i="7"/>
  <c r="AG281" i="7"/>
  <c r="BI281" i="7"/>
  <c r="AM282" i="7"/>
  <c r="AU282" i="7"/>
  <c r="Y283" i="7"/>
  <c r="BA283" i="7"/>
  <c r="BI283" i="7"/>
  <c r="AM284" i="7"/>
  <c r="BO284" i="7"/>
  <c r="Y285" i="7"/>
  <c r="BA285" i="7"/>
  <c r="AE286" i="7"/>
  <c r="AM286" i="7"/>
  <c r="BO286" i="7"/>
  <c r="AS287" i="7"/>
  <c r="BA287" i="7"/>
  <c r="AE288" i="7"/>
  <c r="BG288" i="7"/>
  <c r="BO288" i="7"/>
  <c r="AS289" i="7"/>
  <c r="W290" i="7"/>
  <c r="AE290" i="7"/>
  <c r="BG290" i="7"/>
  <c r="AK291" i="7"/>
  <c r="AS291" i="7"/>
  <c r="W292" i="7"/>
  <c r="AY292" i="7"/>
  <c r="BG292" i="7"/>
  <c r="AK293" i="7"/>
  <c r="BM293" i="7"/>
  <c r="W294" i="7"/>
  <c r="AY294" i="7"/>
  <c r="AC295" i="7"/>
  <c r="AK295" i="7"/>
  <c r="BM295" i="7"/>
  <c r="AQ296" i="7"/>
  <c r="AY296" i="7"/>
  <c r="AC297" i="7"/>
  <c r="BE297" i="7"/>
  <c r="BM297" i="7"/>
  <c r="AQ298" i="7"/>
  <c r="U299" i="7"/>
  <c r="AC299" i="7"/>
  <c r="BE299" i="7"/>
  <c r="AI300" i="7"/>
  <c r="AQ300" i="7"/>
  <c r="U301" i="7"/>
  <c r="AW301" i="7"/>
  <c r="BE301" i="7"/>
  <c r="AI302" i="7"/>
  <c r="BK302" i="7"/>
  <c r="U303" i="7"/>
  <c r="AW303" i="7"/>
  <c r="AA304" i="7"/>
  <c r="AI304" i="7"/>
  <c r="BK304" i="7"/>
  <c r="AO305" i="7"/>
  <c r="AW305" i="7"/>
  <c r="AA306" i="7"/>
  <c r="BC306" i="7"/>
  <c r="BK306" i="7"/>
  <c r="AO307" i="7"/>
  <c r="BQ307" i="7"/>
  <c r="AA308" i="7"/>
  <c r="BC308" i="7"/>
  <c r="AG309" i="7"/>
  <c r="AO309" i="7"/>
  <c r="BQ309" i="7"/>
  <c r="AU310" i="7"/>
  <c r="BC310" i="7"/>
  <c r="AG311" i="7"/>
  <c r="BI311" i="7"/>
  <c r="BQ311" i="7"/>
  <c r="AU312" i="7"/>
  <c r="Y313" i="7"/>
  <c r="AG313" i="7"/>
  <c r="BI313" i="7"/>
  <c r="AM314" i="7"/>
  <c r="AU314" i="7"/>
  <c r="Y315" i="7"/>
  <c r="BA315" i="7"/>
  <c r="BI315" i="7"/>
  <c r="AM316" i="7"/>
  <c r="BO316" i="7"/>
  <c r="Y317" i="7"/>
  <c r="BA317" i="7"/>
  <c r="AE318" i="7"/>
  <c r="AM318" i="7"/>
  <c r="BO318" i="7"/>
  <c r="AS319" i="7"/>
  <c r="BA319" i="7"/>
  <c r="AE320" i="7"/>
  <c r="BG320" i="7"/>
  <c r="BO320" i="7"/>
  <c r="AS321" i="7"/>
  <c r="W322" i="7"/>
  <c r="AE322" i="7"/>
  <c r="BG322" i="7"/>
  <c r="AK323" i="7"/>
  <c r="AS323" i="7"/>
  <c r="W324" i="7"/>
  <c r="AY324" i="7"/>
  <c r="BG324" i="7"/>
  <c r="AK325" i="7"/>
  <c r="BM325" i="7"/>
  <c r="W326" i="7"/>
  <c r="AY326" i="7"/>
  <c r="AC327" i="7"/>
  <c r="AK327" i="7"/>
  <c r="BM327" i="7"/>
  <c r="AQ328" i="7"/>
  <c r="AY328" i="7"/>
  <c r="AC329" i="7"/>
  <c r="BE329" i="7"/>
  <c r="BM329" i="7"/>
  <c r="AQ330" i="7"/>
  <c r="U331" i="7"/>
  <c r="AC331" i="7"/>
  <c r="BE331" i="7"/>
  <c r="AI332" i="7"/>
  <c r="AQ332" i="7"/>
  <c r="U333" i="7"/>
  <c r="AW333" i="7"/>
  <c r="BE333" i="7"/>
  <c r="AI334" i="7"/>
  <c r="BK334" i="7"/>
  <c r="U335" i="7"/>
  <c r="AW335" i="7"/>
  <c r="AA336" i="7"/>
  <c r="AI336" i="7"/>
  <c r="BK336" i="7"/>
  <c r="AO337" i="7"/>
  <c r="AW337" i="7"/>
  <c r="AA338" i="7"/>
  <c r="BC338" i="7"/>
  <c r="BK338" i="7"/>
  <c r="AO339" i="7"/>
  <c r="BQ339" i="7"/>
  <c r="AA340" i="7"/>
  <c r="BC340" i="7"/>
  <c r="AG341" i="7"/>
  <c r="AO341" i="7"/>
  <c r="BQ341" i="7"/>
  <c r="AU342" i="7"/>
  <c r="BC342" i="7"/>
  <c r="AG343" i="7"/>
  <c r="BI343" i="7"/>
  <c r="BQ343" i="7"/>
  <c r="AU344" i="7"/>
  <c r="Y345" i="7"/>
  <c r="AG345" i="7"/>
  <c r="BI345" i="7"/>
  <c r="AM346" i="7"/>
  <c r="AU346" i="7"/>
  <c r="Y347" i="7"/>
  <c r="BA347" i="7"/>
  <c r="BI347" i="7"/>
  <c r="AM348" i="7"/>
  <c r="BO348" i="7"/>
  <c r="BA349" i="7"/>
  <c r="AE350" i="7"/>
  <c r="AM350" i="7"/>
  <c r="BO350" i="7"/>
  <c r="AS351" i="7"/>
  <c r="BA351" i="7"/>
  <c r="AE352" i="7"/>
  <c r="BG352" i="7"/>
  <c r="BO352" i="7"/>
  <c r="AS353" i="7"/>
  <c r="W354" i="7"/>
  <c r="AE354" i="7"/>
  <c r="BG354" i="7"/>
  <c r="AK355" i="7"/>
  <c r="AS355" i="7"/>
  <c r="W356" i="7"/>
  <c r="AY356" i="7"/>
  <c r="BG356" i="7"/>
  <c r="AK357" i="7"/>
  <c r="BM357" i="7"/>
  <c r="W358" i="7"/>
  <c r="AY358" i="7"/>
  <c r="AC359" i="7"/>
  <c r="BM359" i="7"/>
  <c r="AQ360" i="7"/>
  <c r="AY360" i="7"/>
  <c r="AC361" i="7"/>
  <c r="BE361" i="7"/>
  <c r="BM361" i="7"/>
  <c r="AQ362" i="7"/>
  <c r="U363" i="7"/>
  <c r="AC363" i="7"/>
  <c r="BE363" i="7"/>
  <c r="AI364" i="7"/>
  <c r="AQ364" i="7"/>
  <c r="U365" i="7"/>
  <c r="AW365" i="7"/>
  <c r="AI366" i="7"/>
  <c r="BK366" i="7"/>
  <c r="U367" i="7"/>
  <c r="AW367" i="7"/>
  <c r="AA368" i="7"/>
  <c r="AI368" i="7"/>
  <c r="BK368" i="7"/>
  <c r="AO369" i="7"/>
  <c r="AW369" i="7"/>
  <c r="AA370" i="7"/>
  <c r="CU158" i="7"/>
  <c r="DG168" i="7"/>
  <c r="DM173" i="7"/>
  <c r="BU179" i="7"/>
  <c r="CA184" i="7"/>
  <c r="BW252" i="7"/>
  <c r="CA286" i="7"/>
  <c r="CM296" i="7"/>
  <c r="CS301" i="7"/>
  <c r="BW318" i="7"/>
  <c r="CM345" i="7"/>
  <c r="BW383" i="7"/>
  <c r="BU468" i="7"/>
  <c r="BU464" i="7"/>
  <c r="BU462" i="7"/>
  <c r="BU460" i="7"/>
  <c r="BU458" i="7"/>
  <c r="BU456" i="7"/>
  <c r="BU469" i="7"/>
  <c r="BU467" i="7"/>
  <c r="BU466" i="7"/>
  <c r="BU465" i="7"/>
  <c r="BU470" i="7"/>
  <c r="BU463" i="7"/>
  <c r="BU455" i="7"/>
  <c r="BU453" i="7"/>
  <c r="BU451" i="7"/>
  <c r="BU449" i="7"/>
  <c r="BU447" i="7"/>
  <c r="BU445" i="7"/>
  <c r="BU443" i="7"/>
  <c r="BU441" i="7"/>
  <c r="BU461" i="7"/>
  <c r="BU452" i="7"/>
  <c r="BU444" i="7"/>
  <c r="BU439" i="7"/>
  <c r="BU437" i="7"/>
  <c r="BU435" i="7"/>
  <c r="BU433" i="7"/>
  <c r="BU431" i="7"/>
  <c r="BU442" i="7"/>
  <c r="BU457" i="7"/>
  <c r="BU450" i="7"/>
  <c r="BU448" i="7"/>
  <c r="BU446" i="7"/>
  <c r="BU436" i="7"/>
  <c r="BU454" i="7"/>
  <c r="BU438" i="7"/>
  <c r="BU427" i="7"/>
  <c r="BU424" i="7"/>
  <c r="BU419" i="7"/>
  <c r="BU417" i="7"/>
  <c r="BU415" i="7"/>
  <c r="BU413" i="7"/>
  <c r="BU411" i="7"/>
  <c r="BU409" i="7"/>
  <c r="BU407" i="7"/>
  <c r="BU405" i="7"/>
  <c r="BU459" i="7"/>
  <c r="BU430" i="7"/>
  <c r="BU429" i="7"/>
  <c r="BU428" i="7"/>
  <c r="BU426" i="7"/>
  <c r="BU440" i="7"/>
  <c r="BU423" i="7"/>
  <c r="BU412" i="7"/>
  <c r="BU404" i="7"/>
  <c r="BU402" i="7"/>
  <c r="BU400" i="7"/>
  <c r="BU432" i="7"/>
  <c r="BU434" i="7"/>
  <c r="BU425" i="7"/>
  <c r="BU416" i="7"/>
  <c r="BU414" i="7"/>
  <c r="BU410" i="7"/>
  <c r="BU408" i="7"/>
  <c r="BU406" i="7"/>
  <c r="BU399" i="7"/>
  <c r="BU397" i="7"/>
  <c r="BU395" i="7"/>
  <c r="BU393" i="7"/>
  <c r="BU391" i="7"/>
  <c r="BU389" i="7"/>
  <c r="BU387" i="7"/>
  <c r="BU385" i="7"/>
  <c r="BU383" i="7"/>
  <c r="BU381" i="7"/>
  <c r="BU418" i="7"/>
  <c r="BU379" i="7"/>
  <c r="BU374" i="7"/>
  <c r="BU371" i="7"/>
  <c r="BU401" i="7"/>
  <c r="BU378" i="7"/>
  <c r="BU375" i="7"/>
  <c r="BU370" i="7"/>
  <c r="BU367" i="7"/>
  <c r="BU398" i="7"/>
  <c r="BU394" i="7"/>
  <c r="BU390" i="7"/>
  <c r="BU386" i="7"/>
  <c r="BU382" i="7"/>
  <c r="BU380" i="7"/>
  <c r="BU421" i="7"/>
  <c r="BU403" i="7"/>
  <c r="BU396" i="7"/>
  <c r="BU360" i="7"/>
  <c r="BU357" i="7"/>
  <c r="BU352" i="7"/>
  <c r="BU349" i="7"/>
  <c r="BU344" i="7"/>
  <c r="BU341" i="7"/>
  <c r="BU336" i="7"/>
  <c r="BU333" i="7"/>
  <c r="BU328" i="7"/>
  <c r="BU325" i="7"/>
  <c r="BU320" i="7"/>
  <c r="BU317" i="7"/>
  <c r="BU312" i="7"/>
  <c r="BU309" i="7"/>
  <c r="BU420" i="7"/>
  <c r="BU388" i="7"/>
  <c r="BU365" i="7"/>
  <c r="BU358" i="7"/>
  <c r="BU356" i="7"/>
  <c r="BU355" i="7"/>
  <c r="BU354" i="7"/>
  <c r="BU353" i="7"/>
  <c r="BU351" i="7"/>
  <c r="BU326" i="7"/>
  <c r="BU324" i="7"/>
  <c r="BU323" i="7"/>
  <c r="BU322" i="7"/>
  <c r="BU321" i="7"/>
  <c r="BU319" i="7"/>
  <c r="BU305" i="7"/>
  <c r="BU363" i="7"/>
  <c r="BU342" i="7"/>
  <c r="BU340" i="7"/>
  <c r="BU339" i="7"/>
  <c r="BU338" i="7"/>
  <c r="BU337" i="7"/>
  <c r="BU335" i="7"/>
  <c r="BU310" i="7"/>
  <c r="BU308" i="7"/>
  <c r="BU307" i="7"/>
  <c r="BU306" i="7"/>
  <c r="BU304" i="7"/>
  <c r="BU422" i="7"/>
  <c r="BU368" i="7"/>
  <c r="BU347" i="7"/>
  <c r="BU345" i="7"/>
  <c r="BU343" i="7"/>
  <c r="BU318" i="7"/>
  <c r="BU316" i="7"/>
  <c r="BU314" i="7"/>
  <c r="BU300" i="7"/>
  <c r="BU296" i="7"/>
  <c r="BU292" i="7"/>
  <c r="BU288" i="7"/>
  <c r="BU284" i="7"/>
  <c r="BU280" i="7"/>
  <c r="BU276" i="7"/>
  <c r="BU272" i="7"/>
  <c r="BU268" i="7"/>
  <c r="BU263" i="7"/>
  <c r="BU258" i="7"/>
  <c r="BU255" i="7"/>
  <c r="BU250" i="7"/>
  <c r="BU247" i="7"/>
  <c r="BU242" i="7"/>
  <c r="BU239" i="7"/>
  <c r="BU235" i="7"/>
  <c r="BU233" i="7"/>
  <c r="BU231" i="7"/>
  <c r="BU229" i="7"/>
  <c r="BU227" i="7"/>
  <c r="BU225" i="7"/>
  <c r="BU223" i="7"/>
  <c r="BU221" i="7"/>
  <c r="BU219" i="7"/>
  <c r="BU217" i="7"/>
  <c r="BU215" i="7"/>
  <c r="BU213" i="7"/>
  <c r="BU211" i="7"/>
  <c r="BU209" i="7"/>
  <c r="BU207" i="7"/>
  <c r="BU205" i="7"/>
  <c r="BU203" i="7"/>
  <c r="BU201" i="7"/>
  <c r="BU199" i="7"/>
  <c r="BU197" i="7"/>
  <c r="BU195" i="7"/>
  <c r="BU193" i="7"/>
  <c r="BU191" i="7"/>
  <c r="BU392" i="7"/>
  <c r="BU377" i="7"/>
  <c r="BU373" i="7"/>
  <c r="BU369" i="7"/>
  <c r="BU364" i="7"/>
  <c r="BU350" i="7"/>
  <c r="BU348" i="7"/>
  <c r="BU346" i="7"/>
  <c r="BU315" i="7"/>
  <c r="BU313" i="7"/>
  <c r="BU311" i="7"/>
  <c r="BU302" i="7"/>
  <c r="BU298" i="7"/>
  <c r="BU294" i="7"/>
  <c r="BU290" i="7"/>
  <c r="BU286" i="7"/>
  <c r="BU282" i="7"/>
  <c r="BU278" i="7"/>
  <c r="BU274" i="7"/>
  <c r="BU270" i="7"/>
  <c r="BU266" i="7"/>
  <c r="BU262" i="7"/>
  <c r="BU259" i="7"/>
  <c r="BU254" i="7"/>
  <c r="BU251" i="7"/>
  <c r="BU246" i="7"/>
  <c r="BU243" i="7"/>
  <c r="BU238" i="7"/>
  <c r="BU236" i="7"/>
  <c r="BU234" i="7"/>
  <c r="BU232" i="7"/>
  <c r="BU230" i="7"/>
  <c r="BU228" i="7"/>
  <c r="BU226" i="7"/>
  <c r="BU224" i="7"/>
  <c r="BU222" i="7"/>
  <c r="BU220" i="7"/>
  <c r="BU218" i="7"/>
  <c r="BU216" i="7"/>
  <c r="BU214" i="7"/>
  <c r="BU212" i="7"/>
  <c r="BU210" i="7"/>
  <c r="BU208" i="7"/>
  <c r="BU206" i="7"/>
  <c r="BU204" i="7"/>
  <c r="BU202" i="7"/>
  <c r="BU200" i="7"/>
  <c r="BU198" i="7"/>
  <c r="BU196" i="7"/>
  <c r="BU194" i="7"/>
  <c r="BU192" i="7"/>
  <c r="BU190" i="7"/>
  <c r="BU188" i="7"/>
  <c r="BU186" i="7"/>
  <c r="BU184" i="7"/>
  <c r="BU182" i="7"/>
  <c r="BU180" i="7"/>
  <c r="BU178" i="7"/>
  <c r="BU176" i="7"/>
  <c r="BU174" i="7"/>
  <c r="BU172" i="7"/>
  <c r="BU170" i="7"/>
  <c r="BU168" i="7"/>
  <c r="BU166" i="7"/>
  <c r="BU164" i="7"/>
  <c r="BU162" i="7"/>
  <c r="BU160" i="7"/>
  <c r="BU158" i="7"/>
  <c r="BU156" i="7"/>
  <c r="BU154" i="7"/>
  <c r="BU152" i="7"/>
  <c r="BU150" i="7"/>
  <c r="BU148" i="7"/>
  <c r="BU146" i="7"/>
  <c r="BU376" i="7"/>
  <c r="BU366" i="7"/>
  <c r="BU331" i="7"/>
  <c r="BU327" i="7"/>
  <c r="BU295" i="7"/>
  <c r="BU287" i="7"/>
  <c r="BU279" i="7"/>
  <c r="BU271" i="7"/>
  <c r="BU265" i="7"/>
  <c r="BU252" i="7"/>
  <c r="BU249" i="7"/>
  <c r="BU189" i="7"/>
  <c r="BU181" i="7"/>
  <c r="BU173" i="7"/>
  <c r="BU165" i="7"/>
  <c r="BU157" i="7"/>
  <c r="BU149" i="7"/>
  <c r="BU143" i="7"/>
  <c r="BU141" i="7"/>
  <c r="BU139" i="7"/>
  <c r="BU137" i="7"/>
  <c r="BU135" i="7"/>
  <c r="BU133" i="7"/>
  <c r="BU131" i="7"/>
  <c r="BU129" i="7"/>
  <c r="BU127" i="7"/>
  <c r="BU125" i="7"/>
  <c r="BU123" i="7"/>
  <c r="BU121" i="7"/>
  <c r="BU119" i="7"/>
  <c r="BU117" i="7"/>
  <c r="BU115" i="7"/>
  <c r="BU113" i="7"/>
  <c r="BU111" i="7"/>
  <c r="BU109" i="7"/>
  <c r="BU107" i="7"/>
  <c r="BU105" i="7"/>
  <c r="BU103" i="7"/>
  <c r="BU101" i="7"/>
  <c r="BU99" i="7"/>
  <c r="BU97" i="7"/>
  <c r="BU95" i="7"/>
  <c r="BU93" i="7"/>
  <c r="BU91" i="7"/>
  <c r="BU89" i="7"/>
  <c r="BU87" i="7"/>
  <c r="BU85" i="7"/>
  <c r="BU83" i="7"/>
  <c r="BU81" i="7"/>
  <c r="BU79" i="7"/>
  <c r="BU77" i="7"/>
  <c r="BU75" i="7"/>
  <c r="BU73" i="7"/>
  <c r="BU71" i="7"/>
  <c r="BU69" i="7"/>
  <c r="BU67" i="7"/>
  <c r="BU65" i="7"/>
  <c r="BU63" i="7"/>
  <c r="BU61" i="7"/>
  <c r="BU59" i="7"/>
  <c r="BU57" i="7"/>
  <c r="BU55" i="7"/>
  <c r="BU53" i="7"/>
  <c r="BU51" i="7"/>
  <c r="BU49" i="7"/>
  <c r="BU47" i="7"/>
  <c r="BU45" i="7"/>
  <c r="BU43" i="7"/>
  <c r="BU41" i="7"/>
  <c r="BU39" i="7"/>
  <c r="BU37" i="7"/>
  <c r="BU35" i="7"/>
  <c r="BU33" i="7"/>
  <c r="BU384" i="7"/>
  <c r="BU372" i="7"/>
  <c r="BU362" i="7"/>
  <c r="BU329" i="7"/>
  <c r="BU299" i="7"/>
  <c r="BU291" i="7"/>
  <c r="BU283" i="7"/>
  <c r="BU275" i="7"/>
  <c r="BU267" i="7"/>
  <c r="BU260" i="7"/>
  <c r="BU257" i="7"/>
  <c r="BU244" i="7"/>
  <c r="BU241" i="7"/>
  <c r="BU185" i="7"/>
  <c r="BU177" i="7"/>
  <c r="BU169" i="7"/>
  <c r="BU161" i="7"/>
  <c r="BU153" i="7"/>
  <c r="BU145" i="7"/>
  <c r="BU144" i="7"/>
  <c r="BU142" i="7"/>
  <c r="BU140" i="7"/>
  <c r="BU138" i="7"/>
  <c r="BU136" i="7"/>
  <c r="BU134" i="7"/>
  <c r="BU132" i="7"/>
  <c r="BU130" i="7"/>
  <c r="BU128" i="7"/>
  <c r="BU126" i="7"/>
  <c r="BU124" i="7"/>
  <c r="BU122" i="7"/>
  <c r="BU120" i="7"/>
  <c r="BU118" i="7"/>
  <c r="BU116" i="7"/>
  <c r="BU114" i="7"/>
  <c r="BU112" i="7"/>
  <c r="BU110" i="7"/>
  <c r="BU108" i="7"/>
  <c r="BU106" i="7"/>
  <c r="BU104" i="7"/>
  <c r="BU102" i="7"/>
  <c r="BU100" i="7"/>
  <c r="BU98" i="7"/>
  <c r="BU96" i="7"/>
  <c r="BU94" i="7"/>
  <c r="BU92" i="7"/>
  <c r="BU90" i="7"/>
  <c r="BU88" i="7"/>
  <c r="BU86" i="7"/>
  <c r="BU84" i="7"/>
  <c r="BU82" i="7"/>
  <c r="BU80" i="7"/>
  <c r="BU78" i="7"/>
  <c r="BU76" i="7"/>
  <c r="BU74" i="7"/>
  <c r="BU72" i="7"/>
  <c r="BU70" i="7"/>
  <c r="BU68" i="7"/>
  <c r="BU66" i="7"/>
  <c r="BU64" i="7"/>
  <c r="BU62" i="7"/>
  <c r="BU60" i="7"/>
  <c r="BU58" i="7"/>
  <c r="BU56" i="7"/>
  <c r="BU54" i="7"/>
  <c r="BU52" i="7"/>
  <c r="BU50" i="7"/>
  <c r="BU48" i="7"/>
  <c r="BU46" i="7"/>
  <c r="BU44" i="7"/>
  <c r="BU42" i="7"/>
  <c r="BU40" i="7"/>
  <c r="BU38" i="7"/>
  <c r="BU36" i="7"/>
  <c r="BU34" i="7"/>
  <c r="BU32" i="7"/>
  <c r="BU30" i="7"/>
  <c r="BU28" i="7"/>
  <c r="BU26" i="7"/>
  <c r="BU24" i="7"/>
  <c r="BU22" i="7"/>
  <c r="BU20" i="7"/>
  <c r="BU18" i="7"/>
  <c r="BU16" i="7"/>
  <c r="BU361" i="7"/>
  <c r="BU293" i="7"/>
  <c r="BU277" i="7"/>
  <c r="BU240" i="7"/>
  <c r="BU237" i="7"/>
  <c r="BU183" i="7"/>
  <c r="BU167" i="7"/>
  <c r="BU151" i="7"/>
  <c r="BU25" i="7"/>
  <c r="BU17" i="7"/>
  <c r="U469" i="7"/>
  <c r="U467" i="7"/>
  <c r="U465" i="7"/>
  <c r="U463" i="7"/>
  <c r="U461" i="7"/>
  <c r="U459" i="7"/>
  <c r="U457" i="7"/>
  <c r="U455" i="7"/>
  <c r="U453" i="7"/>
  <c r="U451" i="7"/>
  <c r="U449" i="7"/>
  <c r="U447" i="7"/>
  <c r="U445" i="7"/>
  <c r="U443" i="7"/>
  <c r="U441" i="7"/>
  <c r="U439" i="7"/>
  <c r="U437" i="7"/>
  <c r="U435" i="7"/>
  <c r="U433" i="7"/>
  <c r="U431" i="7"/>
  <c r="U429" i="7"/>
  <c r="U427" i="7"/>
  <c r="U425" i="7"/>
  <c r="U423" i="7"/>
  <c r="U421" i="7"/>
  <c r="U419" i="7"/>
  <c r="U417" i="7"/>
  <c r="U415" i="7"/>
  <c r="U413" i="7"/>
  <c r="U411" i="7"/>
  <c r="U409" i="7"/>
  <c r="U407" i="7"/>
  <c r="U405" i="7"/>
  <c r="U403" i="7"/>
  <c r="U401" i="7"/>
  <c r="U399" i="7"/>
  <c r="U397" i="7"/>
  <c r="U395" i="7"/>
  <c r="U393" i="7"/>
  <c r="U391" i="7"/>
  <c r="U389" i="7"/>
  <c r="U387" i="7"/>
  <c r="U385" i="7"/>
  <c r="U383" i="7"/>
  <c r="U381" i="7"/>
  <c r="U379" i="7"/>
  <c r="U377" i="7"/>
  <c r="U375" i="7"/>
  <c r="U373" i="7"/>
  <c r="U371" i="7"/>
  <c r="BU332" i="7"/>
  <c r="BU301" i="7"/>
  <c r="BU285" i="7"/>
  <c r="BU269" i="7"/>
  <c r="BU256" i="7"/>
  <c r="BU253" i="7"/>
  <c r="BU175" i="7"/>
  <c r="BU159" i="7"/>
  <c r="BU29" i="7"/>
  <c r="BU21" i="7"/>
  <c r="U470" i="7"/>
  <c r="U468" i="7"/>
  <c r="U466" i="7"/>
  <c r="U464" i="7"/>
  <c r="U462" i="7"/>
  <c r="U460" i="7"/>
  <c r="U458" i="7"/>
  <c r="U456" i="7"/>
  <c r="U454" i="7"/>
  <c r="U452" i="7"/>
  <c r="U450" i="7"/>
  <c r="U448" i="7"/>
  <c r="U446" i="7"/>
  <c r="U444" i="7"/>
  <c r="U442" i="7"/>
  <c r="U440" i="7"/>
  <c r="U438" i="7"/>
  <c r="U436" i="7"/>
  <c r="U434" i="7"/>
  <c r="U432" i="7"/>
  <c r="U430" i="7"/>
  <c r="U428" i="7"/>
  <c r="U426" i="7"/>
  <c r="U424" i="7"/>
  <c r="U422" i="7"/>
  <c r="U420" i="7"/>
  <c r="U418" i="7"/>
  <c r="U416" i="7"/>
  <c r="U414" i="7"/>
  <c r="U412" i="7"/>
  <c r="U410" i="7"/>
  <c r="U408" i="7"/>
  <c r="U406" i="7"/>
  <c r="U404" i="7"/>
  <c r="U402" i="7"/>
  <c r="U400" i="7"/>
  <c r="U398" i="7"/>
  <c r="U396" i="7"/>
  <c r="U394" i="7"/>
  <c r="U392" i="7"/>
  <c r="U390" i="7"/>
  <c r="U388" i="7"/>
  <c r="U386" i="7"/>
  <c r="U384" i="7"/>
  <c r="U382" i="7"/>
  <c r="U380" i="7"/>
  <c r="U378" i="7"/>
  <c r="U376" i="7"/>
  <c r="U374" i="7"/>
  <c r="U372" i="7"/>
  <c r="U370" i="7"/>
  <c r="U368" i="7"/>
  <c r="U366" i="7"/>
  <c r="U364" i="7"/>
  <c r="U362" i="7"/>
  <c r="U360" i="7"/>
  <c r="U358" i="7"/>
  <c r="U356" i="7"/>
  <c r="U354" i="7"/>
  <c r="U352" i="7"/>
  <c r="U350" i="7"/>
  <c r="U348" i="7"/>
  <c r="U346" i="7"/>
  <c r="U344" i="7"/>
  <c r="U342" i="7"/>
  <c r="U340" i="7"/>
  <c r="U338" i="7"/>
  <c r="U336" i="7"/>
  <c r="U334" i="7"/>
  <c r="U332" i="7"/>
  <c r="U330" i="7"/>
  <c r="U328" i="7"/>
  <c r="U326" i="7"/>
  <c r="U324" i="7"/>
  <c r="U322" i="7"/>
  <c r="U320" i="7"/>
  <c r="U318" i="7"/>
  <c r="U316" i="7"/>
  <c r="U314" i="7"/>
  <c r="U312" i="7"/>
  <c r="U310" i="7"/>
  <c r="U308" i="7"/>
  <c r="U306" i="7"/>
  <c r="U304" i="7"/>
  <c r="U302" i="7"/>
  <c r="U300" i="7"/>
  <c r="U298" i="7"/>
  <c r="U296" i="7"/>
  <c r="U294" i="7"/>
  <c r="U292" i="7"/>
  <c r="U290" i="7"/>
  <c r="U288" i="7"/>
  <c r="U286" i="7"/>
  <c r="U284" i="7"/>
  <c r="U282" i="7"/>
  <c r="U280" i="7"/>
  <c r="U278" i="7"/>
  <c r="U276" i="7"/>
  <c r="U274" i="7"/>
  <c r="U272" i="7"/>
  <c r="U270" i="7"/>
  <c r="U268" i="7"/>
  <c r="U266" i="7"/>
  <c r="U264" i="7"/>
  <c r="U262" i="7"/>
  <c r="U260" i="7"/>
  <c r="U258" i="7"/>
  <c r="U256" i="7"/>
  <c r="U254" i="7"/>
  <c r="U252" i="7"/>
  <c r="U250" i="7"/>
  <c r="BU330" i="7"/>
  <c r="BU289" i="7"/>
  <c r="BU248" i="7"/>
  <c r="BU171" i="7"/>
  <c r="BU27" i="7"/>
  <c r="BU273" i="7"/>
  <c r="BU245" i="7"/>
  <c r="BU187" i="7"/>
  <c r="BU155" i="7"/>
  <c r="BU19" i="7"/>
  <c r="U369" i="7"/>
  <c r="U361" i="7"/>
  <c r="U353" i="7"/>
  <c r="U345" i="7"/>
  <c r="U337" i="7"/>
  <c r="U329" i="7"/>
  <c r="U321" i="7"/>
  <c r="U313" i="7"/>
  <c r="U305" i="7"/>
  <c r="U297" i="7"/>
  <c r="U289" i="7"/>
  <c r="U281" i="7"/>
  <c r="U273" i="7"/>
  <c r="U265" i="7"/>
  <c r="U257" i="7"/>
  <c r="U249" i="7"/>
  <c r="U247" i="7"/>
  <c r="U245" i="7"/>
  <c r="U243" i="7"/>
  <c r="U241" i="7"/>
  <c r="U239" i="7"/>
  <c r="U237" i="7"/>
  <c r="U235" i="7"/>
  <c r="U233" i="7"/>
  <c r="U231" i="7"/>
  <c r="U229" i="7"/>
  <c r="U227" i="7"/>
  <c r="U225" i="7"/>
  <c r="U223" i="7"/>
  <c r="U221" i="7"/>
  <c r="U219" i="7"/>
  <c r="U217" i="7"/>
  <c r="U215" i="7"/>
  <c r="U213" i="7"/>
  <c r="U211" i="7"/>
  <c r="U209" i="7"/>
  <c r="U207" i="7"/>
  <c r="U205" i="7"/>
  <c r="U203" i="7"/>
  <c r="U201" i="7"/>
  <c r="U199" i="7"/>
  <c r="U197" i="7"/>
  <c r="U195" i="7"/>
  <c r="U193" i="7"/>
  <c r="U191" i="7"/>
  <c r="U189" i="7"/>
  <c r="U187" i="7"/>
  <c r="U185" i="7"/>
  <c r="U183" i="7"/>
  <c r="U181" i="7"/>
  <c r="U179" i="7"/>
  <c r="U177" i="7"/>
  <c r="U175" i="7"/>
  <c r="U173" i="7"/>
  <c r="U171" i="7"/>
  <c r="BU297" i="7"/>
  <c r="BU261" i="7"/>
  <c r="BU163" i="7"/>
  <c r="BU23" i="7"/>
  <c r="BY469" i="7"/>
  <c r="BY466" i="7"/>
  <c r="BY464" i="7"/>
  <c r="BY462" i="7"/>
  <c r="BY460" i="7"/>
  <c r="BY458" i="7"/>
  <c r="BY456" i="7"/>
  <c r="BY463" i="7"/>
  <c r="BY461" i="7"/>
  <c r="BY455" i="7"/>
  <c r="BY453" i="7"/>
  <c r="BY451" i="7"/>
  <c r="BY449" i="7"/>
  <c r="BY447" i="7"/>
  <c r="BY445" i="7"/>
  <c r="BY443" i="7"/>
  <c r="BY441" i="7"/>
  <c r="BY467" i="7"/>
  <c r="BY465" i="7"/>
  <c r="BY450" i="7"/>
  <c r="BY442" i="7"/>
  <c r="BY439" i="7"/>
  <c r="BY437" i="7"/>
  <c r="BY435" i="7"/>
  <c r="BY433" i="7"/>
  <c r="BY431" i="7"/>
  <c r="BY459" i="7"/>
  <c r="BY454" i="7"/>
  <c r="BY452" i="7"/>
  <c r="BY434" i="7"/>
  <c r="BY448" i="7"/>
  <c r="BY446" i="7"/>
  <c r="BY444" i="7"/>
  <c r="BY468" i="7"/>
  <c r="BY440" i="7"/>
  <c r="BY430" i="7"/>
  <c r="BY425" i="7"/>
  <c r="BY422" i="7"/>
  <c r="BY417" i="7"/>
  <c r="BY415" i="7"/>
  <c r="BY413" i="7"/>
  <c r="BY411" i="7"/>
  <c r="BY409" i="7"/>
  <c r="BY407" i="7"/>
  <c r="BY405" i="7"/>
  <c r="BY470" i="7"/>
  <c r="BY432" i="7"/>
  <c r="BY429" i="7"/>
  <c r="BY410" i="7"/>
  <c r="BY402" i="7"/>
  <c r="BY400" i="7"/>
  <c r="BY398" i="7"/>
  <c r="BY438" i="7"/>
  <c r="BY436" i="7"/>
  <c r="BY418" i="7"/>
  <c r="BY403" i="7"/>
  <c r="BY457" i="7"/>
  <c r="BY397" i="7"/>
  <c r="BY395" i="7"/>
  <c r="BY393" i="7"/>
  <c r="BY391" i="7"/>
  <c r="BY389" i="7"/>
  <c r="BY387" i="7"/>
  <c r="BY385" i="7"/>
  <c r="BY383" i="7"/>
  <c r="BY381" i="7"/>
  <c r="BY424" i="7"/>
  <c r="BY421" i="7"/>
  <c r="BY420" i="7"/>
  <c r="BY416" i="7"/>
  <c r="BY414" i="7"/>
  <c r="BY412" i="7"/>
  <c r="BY380" i="7"/>
  <c r="BY377" i="7"/>
  <c r="BY372" i="7"/>
  <c r="BY369" i="7"/>
  <c r="BY399" i="7"/>
  <c r="BY376" i="7"/>
  <c r="BY373" i="7"/>
  <c r="BY368" i="7"/>
  <c r="BY365" i="7"/>
  <c r="BY396" i="7"/>
  <c r="BY392" i="7"/>
  <c r="BY388" i="7"/>
  <c r="BY384" i="7"/>
  <c r="BY378" i="7"/>
  <c r="BY427" i="7"/>
  <c r="BY423" i="7"/>
  <c r="BY419" i="7"/>
  <c r="BY406" i="7"/>
  <c r="BY394" i="7"/>
  <c r="BY367" i="7"/>
  <c r="BY358" i="7"/>
  <c r="BY355" i="7"/>
  <c r="BY350" i="7"/>
  <c r="BY347" i="7"/>
  <c r="BY342" i="7"/>
  <c r="BY339" i="7"/>
  <c r="BY334" i="7"/>
  <c r="BY331" i="7"/>
  <c r="BY326" i="7"/>
  <c r="BY323" i="7"/>
  <c r="BY318" i="7"/>
  <c r="BY315" i="7"/>
  <c r="BY310" i="7"/>
  <c r="BY307" i="7"/>
  <c r="BY428" i="7"/>
  <c r="BY404" i="7"/>
  <c r="BY382" i="7"/>
  <c r="BY375" i="7"/>
  <c r="BY371" i="7"/>
  <c r="BY363" i="7"/>
  <c r="BY340" i="7"/>
  <c r="BY338" i="7"/>
  <c r="BY337" i="7"/>
  <c r="BY336" i="7"/>
  <c r="BY335" i="7"/>
  <c r="BY333" i="7"/>
  <c r="BY308" i="7"/>
  <c r="BY306" i="7"/>
  <c r="BY303" i="7"/>
  <c r="BY401" i="7"/>
  <c r="BY390" i="7"/>
  <c r="BY379" i="7"/>
  <c r="BY374" i="7"/>
  <c r="BY370" i="7"/>
  <c r="BY356" i="7"/>
  <c r="BY354" i="7"/>
  <c r="BY353" i="7"/>
  <c r="BY352" i="7"/>
  <c r="BY351" i="7"/>
  <c r="BY349" i="7"/>
  <c r="BY324" i="7"/>
  <c r="BY322" i="7"/>
  <c r="BY321" i="7"/>
  <c r="BY320" i="7"/>
  <c r="BY319" i="7"/>
  <c r="BY317" i="7"/>
  <c r="BY302" i="7"/>
  <c r="BY408" i="7"/>
  <c r="BY386" i="7"/>
  <c r="BY366" i="7"/>
  <c r="BY362" i="7"/>
  <c r="BY360" i="7"/>
  <c r="BY329" i="7"/>
  <c r="BY327" i="7"/>
  <c r="BY325" i="7"/>
  <c r="BY305" i="7"/>
  <c r="BY298" i="7"/>
  <c r="BY294" i="7"/>
  <c r="BY290" i="7"/>
  <c r="BY286" i="7"/>
  <c r="BY282" i="7"/>
  <c r="BY278" i="7"/>
  <c r="BY274" i="7"/>
  <c r="BY270" i="7"/>
  <c r="BY266" i="7"/>
  <c r="BY264" i="7"/>
  <c r="BY261" i="7"/>
  <c r="BY256" i="7"/>
  <c r="BY253" i="7"/>
  <c r="BY248" i="7"/>
  <c r="BY245" i="7"/>
  <c r="BY240" i="7"/>
  <c r="BY237" i="7"/>
  <c r="BY235" i="7"/>
  <c r="BY233" i="7"/>
  <c r="BY231" i="7"/>
  <c r="BY229" i="7"/>
  <c r="BY227" i="7"/>
  <c r="BY225" i="7"/>
  <c r="BY223" i="7"/>
  <c r="BY221" i="7"/>
  <c r="BY219" i="7"/>
  <c r="BY217" i="7"/>
  <c r="BY215" i="7"/>
  <c r="BY213" i="7"/>
  <c r="BY211" i="7"/>
  <c r="BY209" i="7"/>
  <c r="BY207" i="7"/>
  <c r="BY205" i="7"/>
  <c r="BY203" i="7"/>
  <c r="BY201" i="7"/>
  <c r="BY199" i="7"/>
  <c r="BY197" i="7"/>
  <c r="BY195" i="7"/>
  <c r="BY193" i="7"/>
  <c r="BY191" i="7"/>
  <c r="BY361" i="7"/>
  <c r="BY359" i="7"/>
  <c r="BY357" i="7"/>
  <c r="BY332" i="7"/>
  <c r="BY330" i="7"/>
  <c r="BY328" i="7"/>
  <c r="BY300" i="7"/>
  <c r="BY296" i="7"/>
  <c r="BY292" i="7"/>
  <c r="BY288" i="7"/>
  <c r="BY284" i="7"/>
  <c r="BY280" i="7"/>
  <c r="BY276" i="7"/>
  <c r="BY272" i="7"/>
  <c r="BY268" i="7"/>
  <c r="BY265" i="7"/>
  <c r="BY260" i="7"/>
  <c r="BY257" i="7"/>
  <c r="BY252" i="7"/>
  <c r="BY249" i="7"/>
  <c r="BY244" i="7"/>
  <c r="BY241" i="7"/>
  <c r="BY236" i="7"/>
  <c r="BY234" i="7"/>
  <c r="BY232" i="7"/>
  <c r="BY230" i="7"/>
  <c r="BY228" i="7"/>
  <c r="BY226" i="7"/>
  <c r="BY224" i="7"/>
  <c r="BY222" i="7"/>
  <c r="BY220" i="7"/>
  <c r="BY218" i="7"/>
  <c r="BY216" i="7"/>
  <c r="BY214" i="7"/>
  <c r="BY212" i="7"/>
  <c r="BY210" i="7"/>
  <c r="BY208" i="7"/>
  <c r="BY206" i="7"/>
  <c r="BY204" i="7"/>
  <c r="BY202" i="7"/>
  <c r="BY200" i="7"/>
  <c r="BY198" i="7"/>
  <c r="BY196" i="7"/>
  <c r="BY194" i="7"/>
  <c r="BY192" i="7"/>
  <c r="BY190" i="7"/>
  <c r="BY188" i="7"/>
  <c r="BY186" i="7"/>
  <c r="BY184" i="7"/>
  <c r="BY182" i="7"/>
  <c r="BY180" i="7"/>
  <c r="BY178" i="7"/>
  <c r="BY176" i="7"/>
  <c r="BY174" i="7"/>
  <c r="BY172" i="7"/>
  <c r="BY170" i="7"/>
  <c r="BY168" i="7"/>
  <c r="BY166" i="7"/>
  <c r="BY164" i="7"/>
  <c r="BY162" i="7"/>
  <c r="BY160" i="7"/>
  <c r="BY158" i="7"/>
  <c r="BY156" i="7"/>
  <c r="BY154" i="7"/>
  <c r="BY152" i="7"/>
  <c r="BY150" i="7"/>
  <c r="BY148" i="7"/>
  <c r="BY146" i="7"/>
  <c r="BY426" i="7"/>
  <c r="BY348" i="7"/>
  <c r="BY344" i="7"/>
  <c r="BY311" i="7"/>
  <c r="BY301" i="7"/>
  <c r="BY293" i="7"/>
  <c r="BY285" i="7"/>
  <c r="BY277" i="7"/>
  <c r="BY269" i="7"/>
  <c r="BY263" i="7"/>
  <c r="BY250" i="7"/>
  <c r="BY247" i="7"/>
  <c r="BY187" i="7"/>
  <c r="BY179" i="7"/>
  <c r="BY171" i="7"/>
  <c r="BY163" i="7"/>
  <c r="BY155" i="7"/>
  <c r="BY147" i="7"/>
  <c r="BY143" i="7"/>
  <c r="BY141" i="7"/>
  <c r="BY139" i="7"/>
  <c r="BY137" i="7"/>
  <c r="BY135" i="7"/>
  <c r="BY133" i="7"/>
  <c r="BY131" i="7"/>
  <c r="BY129" i="7"/>
  <c r="BY127" i="7"/>
  <c r="BY125" i="7"/>
  <c r="BY123" i="7"/>
  <c r="BY121" i="7"/>
  <c r="BY105" i="7"/>
  <c r="BY364" i="7"/>
  <c r="BY346" i="7"/>
  <c r="BY313" i="7"/>
  <c r="BY309" i="7"/>
  <c r="BY297" i="7"/>
  <c r="BY289" i="7"/>
  <c r="BY281" i="7"/>
  <c r="BY273" i="7"/>
  <c r="BY258" i="7"/>
  <c r="BY255" i="7"/>
  <c r="BY242" i="7"/>
  <c r="BY239" i="7"/>
  <c r="BY183" i="7"/>
  <c r="BY175" i="7"/>
  <c r="BY167" i="7"/>
  <c r="BY159" i="7"/>
  <c r="BY151" i="7"/>
  <c r="BY144" i="7"/>
  <c r="BY142" i="7"/>
  <c r="BY140" i="7"/>
  <c r="BY138" i="7"/>
  <c r="BY136" i="7"/>
  <c r="BY134" i="7"/>
  <c r="BY132" i="7"/>
  <c r="BY130" i="7"/>
  <c r="BY128" i="7"/>
  <c r="BY126" i="7"/>
  <c r="BY124" i="7"/>
  <c r="BY122" i="7"/>
  <c r="BY345" i="7"/>
  <c r="BY312" i="7"/>
  <c r="BY291" i="7"/>
  <c r="BY275" i="7"/>
  <c r="BY254" i="7"/>
  <c r="BY251" i="7"/>
  <c r="BY181" i="7"/>
  <c r="BY165" i="7"/>
  <c r="BY149" i="7"/>
  <c r="Y469" i="7"/>
  <c r="Y467" i="7"/>
  <c r="Y465" i="7"/>
  <c r="Y463" i="7"/>
  <c r="Y461" i="7"/>
  <c r="Y459" i="7"/>
  <c r="Y457" i="7"/>
  <c r="Y455" i="7"/>
  <c r="Y453" i="7"/>
  <c r="Y451" i="7"/>
  <c r="Y449" i="7"/>
  <c r="Y447" i="7"/>
  <c r="Y445" i="7"/>
  <c r="Y443" i="7"/>
  <c r="Y441" i="7"/>
  <c r="Y439" i="7"/>
  <c r="Y437" i="7"/>
  <c r="Y435" i="7"/>
  <c r="Y433" i="7"/>
  <c r="Y431" i="7"/>
  <c r="Y429" i="7"/>
  <c r="Y427" i="7"/>
  <c r="Y425" i="7"/>
  <c r="Y423" i="7"/>
  <c r="Y421" i="7"/>
  <c r="Y419" i="7"/>
  <c r="Y417" i="7"/>
  <c r="Y415" i="7"/>
  <c r="Y413" i="7"/>
  <c r="Y411" i="7"/>
  <c r="Y409" i="7"/>
  <c r="Y407" i="7"/>
  <c r="Y405" i="7"/>
  <c r="Y403" i="7"/>
  <c r="Y401" i="7"/>
  <c r="Y399" i="7"/>
  <c r="Y397" i="7"/>
  <c r="Y395" i="7"/>
  <c r="Y393" i="7"/>
  <c r="Y391" i="7"/>
  <c r="Y389" i="7"/>
  <c r="Y387" i="7"/>
  <c r="Y385" i="7"/>
  <c r="Y383" i="7"/>
  <c r="Y381" i="7"/>
  <c r="Y379" i="7"/>
  <c r="Y377" i="7"/>
  <c r="Y375" i="7"/>
  <c r="Y373" i="7"/>
  <c r="Y371" i="7"/>
  <c r="BY341" i="7"/>
  <c r="BY316" i="7"/>
  <c r="BY304" i="7"/>
  <c r="BY299" i="7"/>
  <c r="BY283" i="7"/>
  <c r="BY267" i="7"/>
  <c r="BY238" i="7"/>
  <c r="BY189" i="7"/>
  <c r="BY173" i="7"/>
  <c r="BY157" i="7"/>
  <c r="Y470" i="7"/>
  <c r="Y468" i="7"/>
  <c r="Y466" i="7"/>
  <c r="Y464" i="7"/>
  <c r="Y462" i="7"/>
  <c r="Y460" i="7"/>
  <c r="Y458" i="7"/>
  <c r="Y456" i="7"/>
  <c r="Y454" i="7"/>
  <c r="Y452" i="7"/>
  <c r="Y450" i="7"/>
  <c r="Y448" i="7"/>
  <c r="Y446" i="7"/>
  <c r="Y444" i="7"/>
  <c r="Y442" i="7"/>
  <c r="Y440" i="7"/>
  <c r="Y438" i="7"/>
  <c r="Y436" i="7"/>
  <c r="Y434" i="7"/>
  <c r="Y432" i="7"/>
  <c r="Y430" i="7"/>
  <c r="Y428" i="7"/>
  <c r="Y426" i="7"/>
  <c r="Y424" i="7"/>
  <c r="Y422" i="7"/>
  <c r="Y420" i="7"/>
  <c r="Y418" i="7"/>
  <c r="Y416" i="7"/>
  <c r="Y414" i="7"/>
  <c r="Y412" i="7"/>
  <c r="Y410" i="7"/>
  <c r="Y408" i="7"/>
  <c r="Y406" i="7"/>
  <c r="Y404" i="7"/>
  <c r="Y402" i="7"/>
  <c r="Y400" i="7"/>
  <c r="Y398" i="7"/>
  <c r="Y396" i="7"/>
  <c r="Y394" i="7"/>
  <c r="Y392" i="7"/>
  <c r="Y390" i="7"/>
  <c r="Y388" i="7"/>
  <c r="Y386" i="7"/>
  <c r="Y384" i="7"/>
  <c r="Y382" i="7"/>
  <c r="Y380" i="7"/>
  <c r="Y378" i="7"/>
  <c r="Y376" i="7"/>
  <c r="Y374" i="7"/>
  <c r="Y372" i="7"/>
  <c r="Y370" i="7"/>
  <c r="Y368" i="7"/>
  <c r="Y366" i="7"/>
  <c r="Y364" i="7"/>
  <c r="Y362" i="7"/>
  <c r="Y360" i="7"/>
  <c r="Y358" i="7"/>
  <c r="Y356" i="7"/>
  <c r="Y354" i="7"/>
  <c r="Y352" i="7"/>
  <c r="Y350" i="7"/>
  <c r="Y348" i="7"/>
  <c r="Y346" i="7"/>
  <c r="Y344" i="7"/>
  <c r="Y342" i="7"/>
  <c r="Y340" i="7"/>
  <c r="Y338" i="7"/>
  <c r="Y336" i="7"/>
  <c r="Y334" i="7"/>
  <c r="Y332" i="7"/>
  <c r="Y330" i="7"/>
  <c r="Y328" i="7"/>
  <c r="Y326" i="7"/>
  <c r="Y324" i="7"/>
  <c r="Y322" i="7"/>
  <c r="Y320" i="7"/>
  <c r="Y318" i="7"/>
  <c r="Y316" i="7"/>
  <c r="Y314" i="7"/>
  <c r="Y312" i="7"/>
  <c r="Y310" i="7"/>
  <c r="Y308" i="7"/>
  <c r="Y306" i="7"/>
  <c r="Y304" i="7"/>
  <c r="Y302" i="7"/>
  <c r="Y300" i="7"/>
  <c r="Y298" i="7"/>
  <c r="Y296" i="7"/>
  <c r="Y294" i="7"/>
  <c r="Y292" i="7"/>
  <c r="Y290" i="7"/>
  <c r="Y288" i="7"/>
  <c r="Y286" i="7"/>
  <c r="Y284" i="7"/>
  <c r="Y282" i="7"/>
  <c r="Y280" i="7"/>
  <c r="Y278" i="7"/>
  <c r="Y276" i="7"/>
  <c r="Y274" i="7"/>
  <c r="Y272" i="7"/>
  <c r="Y270" i="7"/>
  <c r="Y268" i="7"/>
  <c r="Y266" i="7"/>
  <c r="Y264" i="7"/>
  <c r="Y262" i="7"/>
  <c r="Y260" i="7"/>
  <c r="Y258" i="7"/>
  <c r="Y256" i="7"/>
  <c r="Y254" i="7"/>
  <c r="Y252" i="7"/>
  <c r="Y250" i="7"/>
  <c r="BY314" i="7"/>
  <c r="BY271" i="7"/>
  <c r="BY259" i="7"/>
  <c r="BY185" i="7"/>
  <c r="BY153" i="7"/>
  <c r="BY287" i="7"/>
  <c r="BY262" i="7"/>
  <c r="BY169" i="7"/>
  <c r="Y367" i="7"/>
  <c r="Y359" i="7"/>
  <c r="Y351" i="7"/>
  <c r="Y343" i="7"/>
  <c r="Y335" i="7"/>
  <c r="Y327" i="7"/>
  <c r="Y319" i="7"/>
  <c r="Y311" i="7"/>
  <c r="Y303" i="7"/>
  <c r="Y295" i="7"/>
  <c r="Y287" i="7"/>
  <c r="Y279" i="7"/>
  <c r="Y271" i="7"/>
  <c r="Y263" i="7"/>
  <c r="Y255" i="7"/>
  <c r="Y249" i="7"/>
  <c r="Y247" i="7"/>
  <c r="Y245" i="7"/>
  <c r="Y243" i="7"/>
  <c r="Y241" i="7"/>
  <c r="Y239" i="7"/>
  <c r="Y237" i="7"/>
  <c r="Y235" i="7"/>
  <c r="Y233" i="7"/>
  <c r="Y231" i="7"/>
  <c r="Y229" i="7"/>
  <c r="Y227" i="7"/>
  <c r="Y225" i="7"/>
  <c r="Y223" i="7"/>
  <c r="Y221" i="7"/>
  <c r="Y219" i="7"/>
  <c r="Y217" i="7"/>
  <c r="Y215" i="7"/>
  <c r="Y213" i="7"/>
  <c r="Y211" i="7"/>
  <c r="Y209" i="7"/>
  <c r="Y207" i="7"/>
  <c r="Y205" i="7"/>
  <c r="Y203" i="7"/>
  <c r="Y201" i="7"/>
  <c r="Y199" i="7"/>
  <c r="Y197" i="7"/>
  <c r="Y195" i="7"/>
  <c r="Y193" i="7"/>
  <c r="Y191" i="7"/>
  <c r="Y189" i="7"/>
  <c r="Y187" i="7"/>
  <c r="Y185" i="7"/>
  <c r="Y183" i="7"/>
  <c r="Y181" i="7"/>
  <c r="Y179" i="7"/>
  <c r="Y177" i="7"/>
  <c r="Y175" i="7"/>
  <c r="Y173" i="7"/>
  <c r="Y171" i="7"/>
  <c r="BY279" i="7"/>
  <c r="BY243" i="7"/>
  <c r="BY177" i="7"/>
  <c r="BY145" i="7"/>
  <c r="CC467" i="7"/>
  <c r="CC464" i="7"/>
  <c r="CC462" i="7"/>
  <c r="CC460" i="7"/>
  <c r="CC458" i="7"/>
  <c r="CC456" i="7"/>
  <c r="CC465" i="7"/>
  <c r="CC461" i="7"/>
  <c r="CC470" i="7"/>
  <c r="CC469" i="7"/>
  <c r="CC468" i="7"/>
  <c r="CC466" i="7"/>
  <c r="CC459" i="7"/>
  <c r="CC455" i="7"/>
  <c r="CC453" i="7"/>
  <c r="CC451" i="7"/>
  <c r="CC449" i="7"/>
  <c r="CC447" i="7"/>
  <c r="CC445" i="7"/>
  <c r="CC443" i="7"/>
  <c r="CC441" i="7"/>
  <c r="CC448" i="7"/>
  <c r="CC439" i="7"/>
  <c r="CC437" i="7"/>
  <c r="CC435" i="7"/>
  <c r="CC433" i="7"/>
  <c r="CC431" i="7"/>
  <c r="CC457" i="7"/>
  <c r="CC446" i="7"/>
  <c r="CC444" i="7"/>
  <c r="CC442" i="7"/>
  <c r="CC440" i="7"/>
  <c r="CC432" i="7"/>
  <c r="CC463" i="7"/>
  <c r="CC438" i="7"/>
  <c r="CC436" i="7"/>
  <c r="CC434" i="7"/>
  <c r="CC428" i="7"/>
  <c r="CC423" i="7"/>
  <c r="CC420" i="7"/>
  <c r="CC415" i="7"/>
  <c r="CC413" i="7"/>
  <c r="CC411" i="7"/>
  <c r="CC409" i="7"/>
  <c r="CC407" i="7"/>
  <c r="CC405" i="7"/>
  <c r="CC429" i="7"/>
  <c r="CC427" i="7"/>
  <c r="CC426" i="7"/>
  <c r="CC425" i="7"/>
  <c r="CC424" i="7"/>
  <c r="CC422" i="7"/>
  <c r="CC454" i="7"/>
  <c r="CC416" i="7"/>
  <c r="CC408" i="7"/>
  <c r="CC402" i="7"/>
  <c r="CC400" i="7"/>
  <c r="CC398" i="7"/>
  <c r="CC450" i="7"/>
  <c r="CC417" i="7"/>
  <c r="CC414" i="7"/>
  <c r="CC412" i="7"/>
  <c r="CC410" i="7"/>
  <c r="CC401" i="7"/>
  <c r="CC452" i="7"/>
  <c r="CC421" i="7"/>
  <c r="CC406" i="7"/>
  <c r="CC404" i="7"/>
  <c r="CC403" i="7"/>
  <c r="CC397" i="7"/>
  <c r="CC395" i="7"/>
  <c r="CC393" i="7"/>
  <c r="CC391" i="7"/>
  <c r="CC389" i="7"/>
  <c r="CC387" i="7"/>
  <c r="CC385" i="7"/>
  <c r="CC383" i="7"/>
  <c r="CC381" i="7"/>
  <c r="CC430" i="7"/>
  <c r="CC419" i="7"/>
  <c r="CC378" i="7"/>
  <c r="CC375" i="7"/>
  <c r="CC370" i="7"/>
  <c r="CC379" i="7"/>
  <c r="CC374" i="7"/>
  <c r="CC371" i="7"/>
  <c r="CC366" i="7"/>
  <c r="CC363" i="7"/>
  <c r="CC418" i="7"/>
  <c r="CC394" i="7"/>
  <c r="CC390" i="7"/>
  <c r="CC386" i="7"/>
  <c r="CC382" i="7"/>
  <c r="CC392" i="7"/>
  <c r="CC361" i="7"/>
  <c r="CC356" i="7"/>
  <c r="CC353" i="7"/>
  <c r="CC348" i="7"/>
  <c r="CC345" i="7"/>
  <c r="CC340" i="7"/>
  <c r="CC337" i="7"/>
  <c r="CC332" i="7"/>
  <c r="CC329" i="7"/>
  <c r="CC324" i="7"/>
  <c r="CC321" i="7"/>
  <c r="CC316" i="7"/>
  <c r="CC313" i="7"/>
  <c r="CC308" i="7"/>
  <c r="CC365" i="7"/>
  <c r="CC354" i="7"/>
  <c r="CC352" i="7"/>
  <c r="CC351" i="7"/>
  <c r="CC350" i="7"/>
  <c r="CC349" i="7"/>
  <c r="CC347" i="7"/>
  <c r="CC322" i="7"/>
  <c r="CC320" i="7"/>
  <c r="CC319" i="7"/>
  <c r="CC318" i="7"/>
  <c r="CC317" i="7"/>
  <c r="CC315" i="7"/>
  <c r="CC304" i="7"/>
  <c r="CC396" i="7"/>
  <c r="CC384" i="7"/>
  <c r="CC380" i="7"/>
  <c r="CC367" i="7"/>
  <c r="CC364" i="7"/>
  <c r="CC338" i="7"/>
  <c r="CC336" i="7"/>
  <c r="CC335" i="7"/>
  <c r="CC334" i="7"/>
  <c r="CC333" i="7"/>
  <c r="CC331" i="7"/>
  <c r="CC306" i="7"/>
  <c r="CC305" i="7"/>
  <c r="CC376" i="7"/>
  <c r="CC372" i="7"/>
  <c r="CC346" i="7"/>
  <c r="CC344" i="7"/>
  <c r="CC342" i="7"/>
  <c r="CC311" i="7"/>
  <c r="CC309" i="7"/>
  <c r="CC307" i="7"/>
  <c r="CC303" i="7"/>
  <c r="CC300" i="7"/>
  <c r="CC296" i="7"/>
  <c r="CC292" i="7"/>
  <c r="CC288" i="7"/>
  <c r="CC284" i="7"/>
  <c r="CC280" i="7"/>
  <c r="CC276" i="7"/>
  <c r="CC272" i="7"/>
  <c r="CC268" i="7"/>
  <c r="CC262" i="7"/>
  <c r="CC259" i="7"/>
  <c r="CC254" i="7"/>
  <c r="CC251" i="7"/>
  <c r="CC246" i="7"/>
  <c r="CC243" i="7"/>
  <c r="CC238" i="7"/>
  <c r="CC235" i="7"/>
  <c r="CC233" i="7"/>
  <c r="CC231" i="7"/>
  <c r="CC229" i="7"/>
  <c r="CC227" i="7"/>
  <c r="CC225" i="7"/>
  <c r="CC223" i="7"/>
  <c r="CC221" i="7"/>
  <c r="CC219" i="7"/>
  <c r="CC217" i="7"/>
  <c r="CC215" i="7"/>
  <c r="CC213" i="7"/>
  <c r="CC211" i="7"/>
  <c r="CC399" i="7"/>
  <c r="CC368" i="7"/>
  <c r="CC343" i="7"/>
  <c r="CC341" i="7"/>
  <c r="CC339" i="7"/>
  <c r="CC314" i="7"/>
  <c r="CC312" i="7"/>
  <c r="CC310" i="7"/>
  <c r="CC298" i="7"/>
  <c r="CC294" i="7"/>
  <c r="CC290" i="7"/>
  <c r="CC286" i="7"/>
  <c r="CC282" i="7"/>
  <c r="CC278" i="7"/>
  <c r="CC274" i="7"/>
  <c r="CC270" i="7"/>
  <c r="CC266" i="7"/>
  <c r="CC263" i="7"/>
  <c r="CC258" i="7"/>
  <c r="CC255" i="7"/>
  <c r="CC250" i="7"/>
  <c r="CC247" i="7"/>
  <c r="CC242" i="7"/>
  <c r="CC239" i="7"/>
  <c r="CC236" i="7"/>
  <c r="CC234" i="7"/>
  <c r="CC232" i="7"/>
  <c r="CC230" i="7"/>
  <c r="CC228" i="7"/>
  <c r="CC226" i="7"/>
  <c r="CC224" i="7"/>
  <c r="CC222" i="7"/>
  <c r="CC220" i="7"/>
  <c r="CC218" i="7"/>
  <c r="CC216" i="7"/>
  <c r="CC214" i="7"/>
  <c r="CC212" i="7"/>
  <c r="CC377" i="7"/>
  <c r="CC369" i="7"/>
  <c r="CC357" i="7"/>
  <c r="CC328" i="7"/>
  <c r="CC299" i="7"/>
  <c r="CC291" i="7"/>
  <c r="CC283" i="7"/>
  <c r="CC275" i="7"/>
  <c r="CC267" i="7"/>
  <c r="CC264" i="7"/>
  <c r="CC261" i="7"/>
  <c r="CC248" i="7"/>
  <c r="CC245" i="7"/>
  <c r="CC373" i="7"/>
  <c r="CC359" i="7"/>
  <c r="CC355" i="7"/>
  <c r="CC330" i="7"/>
  <c r="CC326" i="7"/>
  <c r="CC295" i="7"/>
  <c r="CC287" i="7"/>
  <c r="CC279" i="7"/>
  <c r="CC271" i="7"/>
  <c r="CC256" i="7"/>
  <c r="CC253" i="7"/>
  <c r="CC240" i="7"/>
  <c r="CC237" i="7"/>
  <c r="CC388" i="7"/>
  <c r="CC362" i="7"/>
  <c r="CC289" i="7"/>
  <c r="CC273" i="7"/>
  <c r="CC265" i="7"/>
  <c r="AC469" i="7"/>
  <c r="AC467" i="7"/>
  <c r="AC465" i="7"/>
  <c r="AC463" i="7"/>
  <c r="AC461" i="7"/>
  <c r="AC459" i="7"/>
  <c r="AC457" i="7"/>
  <c r="AC455" i="7"/>
  <c r="AC453" i="7"/>
  <c r="AC451" i="7"/>
  <c r="AC449" i="7"/>
  <c r="AC447" i="7"/>
  <c r="AC445" i="7"/>
  <c r="AC443" i="7"/>
  <c r="AC441" i="7"/>
  <c r="AC439" i="7"/>
  <c r="AC437" i="7"/>
  <c r="AC435" i="7"/>
  <c r="AC433" i="7"/>
  <c r="AC431" i="7"/>
  <c r="AC429" i="7"/>
  <c r="AC427" i="7"/>
  <c r="AC425" i="7"/>
  <c r="AC423" i="7"/>
  <c r="AC421" i="7"/>
  <c r="AC419" i="7"/>
  <c r="AC417" i="7"/>
  <c r="AC415" i="7"/>
  <c r="AC413" i="7"/>
  <c r="AC411" i="7"/>
  <c r="AC409" i="7"/>
  <c r="AC407" i="7"/>
  <c r="AC405" i="7"/>
  <c r="AC403" i="7"/>
  <c r="AC401" i="7"/>
  <c r="AC399" i="7"/>
  <c r="AC397" i="7"/>
  <c r="AC395" i="7"/>
  <c r="AC393" i="7"/>
  <c r="AC391" i="7"/>
  <c r="AC389" i="7"/>
  <c r="AC387" i="7"/>
  <c r="AC385" i="7"/>
  <c r="AC383" i="7"/>
  <c r="AC381" i="7"/>
  <c r="AC379" i="7"/>
  <c r="AC377" i="7"/>
  <c r="AC375" i="7"/>
  <c r="AC373" i="7"/>
  <c r="AC371" i="7"/>
  <c r="CC358" i="7"/>
  <c r="CC325" i="7"/>
  <c r="CC297" i="7"/>
  <c r="CC281" i="7"/>
  <c r="CC252" i="7"/>
  <c r="CC249" i="7"/>
  <c r="AC470" i="7"/>
  <c r="AC468" i="7"/>
  <c r="AC466" i="7"/>
  <c r="AC464" i="7"/>
  <c r="AC462" i="7"/>
  <c r="AC460" i="7"/>
  <c r="AC458" i="7"/>
  <c r="AC456" i="7"/>
  <c r="AC454" i="7"/>
  <c r="AC452" i="7"/>
  <c r="AC450" i="7"/>
  <c r="AC448" i="7"/>
  <c r="AC446" i="7"/>
  <c r="AC444" i="7"/>
  <c r="AC442" i="7"/>
  <c r="AC440" i="7"/>
  <c r="AC438" i="7"/>
  <c r="AC436" i="7"/>
  <c r="AC434" i="7"/>
  <c r="AC432" i="7"/>
  <c r="AC430" i="7"/>
  <c r="AC428" i="7"/>
  <c r="AC426" i="7"/>
  <c r="AC424" i="7"/>
  <c r="AC422" i="7"/>
  <c r="AC420" i="7"/>
  <c r="AC418" i="7"/>
  <c r="AC416" i="7"/>
  <c r="AC414" i="7"/>
  <c r="AC412" i="7"/>
  <c r="AC410" i="7"/>
  <c r="AC408" i="7"/>
  <c r="AC406" i="7"/>
  <c r="AC404" i="7"/>
  <c r="AC402" i="7"/>
  <c r="AC400" i="7"/>
  <c r="AC398" i="7"/>
  <c r="AC396" i="7"/>
  <c r="AC394" i="7"/>
  <c r="AC392" i="7"/>
  <c r="AC390" i="7"/>
  <c r="AC388" i="7"/>
  <c r="AC386" i="7"/>
  <c r="AC384" i="7"/>
  <c r="AC382" i="7"/>
  <c r="AC380" i="7"/>
  <c r="AC378" i="7"/>
  <c r="AC376" i="7"/>
  <c r="AC374" i="7"/>
  <c r="AC372" i="7"/>
  <c r="AC370" i="7"/>
  <c r="AC368" i="7"/>
  <c r="AC366" i="7"/>
  <c r="AC364" i="7"/>
  <c r="AC362" i="7"/>
  <c r="AC360" i="7"/>
  <c r="AC358" i="7"/>
  <c r="AC356" i="7"/>
  <c r="AC354" i="7"/>
  <c r="AC352" i="7"/>
  <c r="AC350" i="7"/>
  <c r="AC348" i="7"/>
  <c r="AC346" i="7"/>
  <c r="AC344" i="7"/>
  <c r="AC342" i="7"/>
  <c r="AC340" i="7"/>
  <c r="AC338" i="7"/>
  <c r="AC336" i="7"/>
  <c r="AC334" i="7"/>
  <c r="AC332" i="7"/>
  <c r="AC330" i="7"/>
  <c r="AC328" i="7"/>
  <c r="AC326" i="7"/>
  <c r="AC324" i="7"/>
  <c r="AC322" i="7"/>
  <c r="AC320" i="7"/>
  <c r="AC318" i="7"/>
  <c r="AC316" i="7"/>
  <c r="AC314" i="7"/>
  <c r="AC312" i="7"/>
  <c r="AC310" i="7"/>
  <c r="AC308" i="7"/>
  <c r="AC306" i="7"/>
  <c r="AC304" i="7"/>
  <c r="AC302" i="7"/>
  <c r="AC300" i="7"/>
  <c r="AC298" i="7"/>
  <c r="AC296" i="7"/>
  <c r="AC294" i="7"/>
  <c r="AC292" i="7"/>
  <c r="AC290" i="7"/>
  <c r="AC288" i="7"/>
  <c r="AC286" i="7"/>
  <c r="AC284" i="7"/>
  <c r="AC282" i="7"/>
  <c r="AC280" i="7"/>
  <c r="AC278" i="7"/>
  <c r="AC276" i="7"/>
  <c r="AC274" i="7"/>
  <c r="AC272" i="7"/>
  <c r="AC270" i="7"/>
  <c r="AC268" i="7"/>
  <c r="AC266" i="7"/>
  <c r="AC264" i="7"/>
  <c r="AC262" i="7"/>
  <c r="AC260" i="7"/>
  <c r="AC258" i="7"/>
  <c r="AC256" i="7"/>
  <c r="AC254" i="7"/>
  <c r="AC252" i="7"/>
  <c r="AC250" i="7"/>
  <c r="CC323" i="7"/>
  <c r="CC285" i="7"/>
  <c r="CC241" i="7"/>
  <c r="CC301" i="7"/>
  <c r="CC269" i="7"/>
  <c r="CC244" i="7"/>
  <c r="AC365" i="7"/>
  <c r="AC357" i="7"/>
  <c r="AC349" i="7"/>
  <c r="AC341" i="7"/>
  <c r="AC333" i="7"/>
  <c r="AC325" i="7"/>
  <c r="AC317" i="7"/>
  <c r="AC309" i="7"/>
  <c r="AC301" i="7"/>
  <c r="AC293" i="7"/>
  <c r="AC285" i="7"/>
  <c r="AC277" i="7"/>
  <c r="AC269" i="7"/>
  <c r="AC261" i="7"/>
  <c r="AC253" i="7"/>
  <c r="AC249" i="7"/>
  <c r="AC247" i="7"/>
  <c r="AC245" i="7"/>
  <c r="AC243" i="7"/>
  <c r="AC241" i="7"/>
  <c r="AC239" i="7"/>
  <c r="AC237" i="7"/>
  <c r="AC235" i="7"/>
  <c r="AC233" i="7"/>
  <c r="AC231" i="7"/>
  <c r="AC229" i="7"/>
  <c r="AC227" i="7"/>
  <c r="AC225" i="7"/>
  <c r="AC223" i="7"/>
  <c r="AC221" i="7"/>
  <c r="AC219" i="7"/>
  <c r="AC217" i="7"/>
  <c r="AC215" i="7"/>
  <c r="AC213" i="7"/>
  <c r="AC211" i="7"/>
  <c r="AC209" i="7"/>
  <c r="AC207" i="7"/>
  <c r="AC205" i="7"/>
  <c r="AC203" i="7"/>
  <c r="AC201" i="7"/>
  <c r="AC199" i="7"/>
  <c r="AC197" i="7"/>
  <c r="AC195" i="7"/>
  <c r="AC193" i="7"/>
  <c r="AC191" i="7"/>
  <c r="AC189" i="7"/>
  <c r="AC187" i="7"/>
  <c r="AC185" i="7"/>
  <c r="AC183" i="7"/>
  <c r="AC181" i="7"/>
  <c r="AC179" i="7"/>
  <c r="AC177" i="7"/>
  <c r="AC175" i="7"/>
  <c r="AC173" i="7"/>
  <c r="AC171" i="7"/>
  <c r="CC360" i="7"/>
  <c r="CC302" i="7"/>
  <c r="CC293" i="7"/>
  <c r="CC260" i="7"/>
  <c r="CG470" i="7"/>
  <c r="CG465" i="7"/>
  <c r="CG462" i="7"/>
  <c r="CG460" i="7"/>
  <c r="CG458" i="7"/>
  <c r="CG456" i="7"/>
  <c r="CG457" i="7"/>
  <c r="CG455" i="7"/>
  <c r="CG453" i="7"/>
  <c r="CG451" i="7"/>
  <c r="CG449" i="7"/>
  <c r="CG447" i="7"/>
  <c r="CG445" i="7"/>
  <c r="CG443" i="7"/>
  <c r="CG441" i="7"/>
  <c r="CG454" i="7"/>
  <c r="CG446" i="7"/>
  <c r="CG439" i="7"/>
  <c r="CG437" i="7"/>
  <c r="CG435" i="7"/>
  <c r="CG433" i="7"/>
  <c r="CG431" i="7"/>
  <c r="CG459" i="7"/>
  <c r="CG452" i="7"/>
  <c r="CG450" i="7"/>
  <c r="CG448" i="7"/>
  <c r="CG440" i="7"/>
  <c r="CG467" i="7"/>
  <c r="CG464" i="7"/>
  <c r="CG438" i="7"/>
  <c r="CG468" i="7"/>
  <c r="CG463" i="7"/>
  <c r="CG429" i="7"/>
  <c r="CG426" i="7"/>
  <c r="CG421" i="7"/>
  <c r="CG418" i="7"/>
  <c r="CG415" i="7"/>
  <c r="CG413" i="7"/>
  <c r="CG411" i="7"/>
  <c r="CG409" i="7"/>
  <c r="CG407" i="7"/>
  <c r="CG405" i="7"/>
  <c r="CG442" i="7"/>
  <c r="CG436" i="7"/>
  <c r="CG432" i="7"/>
  <c r="CG466" i="7"/>
  <c r="CG444" i="7"/>
  <c r="CG422" i="7"/>
  <c r="CG414" i="7"/>
  <c r="CG406" i="7"/>
  <c r="CG402" i="7"/>
  <c r="CG400" i="7"/>
  <c r="CG398" i="7"/>
  <c r="CG469" i="7"/>
  <c r="CG428" i="7"/>
  <c r="CG425" i="7"/>
  <c r="CG424" i="7"/>
  <c r="CG423" i="7"/>
  <c r="CG419" i="7"/>
  <c r="CG399" i="7"/>
  <c r="CG461" i="7"/>
  <c r="CG430" i="7"/>
  <c r="CG427" i="7"/>
  <c r="CG416" i="7"/>
  <c r="CG401" i="7"/>
  <c r="CG397" i="7"/>
  <c r="CG395" i="7"/>
  <c r="CG393" i="7"/>
  <c r="CG391" i="7"/>
  <c r="CG389" i="7"/>
  <c r="CG387" i="7"/>
  <c r="CG385" i="7"/>
  <c r="CG383" i="7"/>
  <c r="CG381" i="7"/>
  <c r="CG417" i="7"/>
  <c r="CG403" i="7"/>
  <c r="CG376" i="7"/>
  <c r="CG373" i="7"/>
  <c r="CG434" i="7"/>
  <c r="CG412" i="7"/>
  <c r="CG410" i="7"/>
  <c r="CG408" i="7"/>
  <c r="CG380" i="7"/>
  <c r="CG377" i="7"/>
  <c r="CG372" i="7"/>
  <c r="CG369" i="7"/>
  <c r="CG364" i="7"/>
  <c r="CG420" i="7"/>
  <c r="CG404" i="7"/>
  <c r="CG396" i="7"/>
  <c r="CG392" i="7"/>
  <c r="CG388" i="7"/>
  <c r="CG384" i="7"/>
  <c r="CG379" i="7"/>
  <c r="CG390" i="7"/>
  <c r="CG375" i="7"/>
  <c r="CG368" i="7"/>
  <c r="CG367" i="7"/>
  <c r="CG366" i="7"/>
  <c r="CG365" i="7"/>
  <c r="CG363" i="7"/>
  <c r="CG362" i="7"/>
  <c r="CG359" i="7"/>
  <c r="CG354" i="7"/>
  <c r="CG351" i="7"/>
  <c r="CG346" i="7"/>
  <c r="CG343" i="7"/>
  <c r="CG338" i="7"/>
  <c r="CG335" i="7"/>
  <c r="CG330" i="7"/>
  <c r="CG327" i="7"/>
  <c r="CG322" i="7"/>
  <c r="CG319" i="7"/>
  <c r="CG314" i="7"/>
  <c r="CG311" i="7"/>
  <c r="CG306" i="7"/>
  <c r="CG386" i="7"/>
  <c r="CG378" i="7"/>
  <c r="CG374" i="7"/>
  <c r="CG370" i="7"/>
  <c r="CG361" i="7"/>
  <c r="CG336" i="7"/>
  <c r="CG334" i="7"/>
  <c r="CG333" i="7"/>
  <c r="CG332" i="7"/>
  <c r="CG331" i="7"/>
  <c r="CG329" i="7"/>
  <c r="CG302" i="7"/>
  <c r="CG371" i="7"/>
  <c r="CG352" i="7"/>
  <c r="CG350" i="7"/>
  <c r="CG349" i="7"/>
  <c r="CG348" i="7"/>
  <c r="CG347" i="7"/>
  <c r="CG345" i="7"/>
  <c r="CG320" i="7"/>
  <c r="CG318" i="7"/>
  <c r="CG317" i="7"/>
  <c r="CG316" i="7"/>
  <c r="CG315" i="7"/>
  <c r="CG313" i="7"/>
  <c r="CG303" i="7"/>
  <c r="CG357" i="7"/>
  <c r="CG355" i="7"/>
  <c r="CG353" i="7"/>
  <c r="CG328" i="7"/>
  <c r="CG326" i="7"/>
  <c r="CG324" i="7"/>
  <c r="CG304" i="7"/>
  <c r="CG298" i="7"/>
  <c r="CG294" i="7"/>
  <c r="CG290" i="7"/>
  <c r="CG286" i="7"/>
  <c r="CG282" i="7"/>
  <c r="CG278" i="7"/>
  <c r="CG274" i="7"/>
  <c r="CG270" i="7"/>
  <c r="CG266" i="7"/>
  <c r="CG265" i="7"/>
  <c r="CG260" i="7"/>
  <c r="CG257" i="7"/>
  <c r="CG252" i="7"/>
  <c r="CG249" i="7"/>
  <c r="CG244" i="7"/>
  <c r="CG241" i="7"/>
  <c r="CG235" i="7"/>
  <c r="CG233" i="7"/>
  <c r="CG231" i="7"/>
  <c r="CG229" i="7"/>
  <c r="CG227" i="7"/>
  <c r="CG225" i="7"/>
  <c r="CG223" i="7"/>
  <c r="CG221" i="7"/>
  <c r="CG219" i="7"/>
  <c r="CG217" i="7"/>
  <c r="CG215" i="7"/>
  <c r="CG213" i="7"/>
  <c r="CG211" i="7"/>
  <c r="CG209" i="7"/>
  <c r="CG207" i="7"/>
  <c r="CG205" i="7"/>
  <c r="CG203" i="7"/>
  <c r="CG201" i="7"/>
  <c r="CG199" i="7"/>
  <c r="CG197" i="7"/>
  <c r="CG195" i="7"/>
  <c r="CG193" i="7"/>
  <c r="CG191" i="7"/>
  <c r="CG189" i="7"/>
  <c r="CG360" i="7"/>
  <c r="CG358" i="7"/>
  <c r="CG356" i="7"/>
  <c r="CG325" i="7"/>
  <c r="CG323" i="7"/>
  <c r="CG321" i="7"/>
  <c r="CG300" i="7"/>
  <c r="CG296" i="7"/>
  <c r="CG292" i="7"/>
  <c r="CG284" i="7"/>
  <c r="CG280" i="7"/>
  <c r="CG276" i="7"/>
  <c r="CG272" i="7"/>
  <c r="CG268" i="7"/>
  <c r="CG264" i="7"/>
  <c r="CG261" i="7"/>
  <c r="CG256" i="7"/>
  <c r="CG253" i="7"/>
  <c r="CG248" i="7"/>
  <c r="CG245" i="7"/>
  <c r="CG240" i="7"/>
  <c r="CG237" i="7"/>
  <c r="CG236" i="7"/>
  <c r="CG234" i="7"/>
  <c r="CG232" i="7"/>
  <c r="CG230" i="7"/>
  <c r="CG228" i="7"/>
  <c r="CG226" i="7"/>
  <c r="CG224" i="7"/>
  <c r="CG222" i="7"/>
  <c r="CG220" i="7"/>
  <c r="CG218" i="7"/>
  <c r="CG216" i="7"/>
  <c r="CG214" i="7"/>
  <c r="CG212" i="7"/>
  <c r="CG210" i="7"/>
  <c r="CG208" i="7"/>
  <c r="CG206" i="7"/>
  <c r="CG204" i="7"/>
  <c r="CG202" i="7"/>
  <c r="CG200" i="7"/>
  <c r="CG198" i="7"/>
  <c r="CG196" i="7"/>
  <c r="CG194" i="7"/>
  <c r="CG192" i="7"/>
  <c r="CG190" i="7"/>
  <c r="CG188" i="7"/>
  <c r="CG186" i="7"/>
  <c r="CG184" i="7"/>
  <c r="CG382" i="7"/>
  <c r="CG341" i="7"/>
  <c r="CG337" i="7"/>
  <c r="CG312" i="7"/>
  <c r="CG308" i="7"/>
  <c r="CG297" i="7"/>
  <c r="CG289" i="7"/>
  <c r="CG281" i="7"/>
  <c r="CG273" i="7"/>
  <c r="CG262" i="7"/>
  <c r="CG259" i="7"/>
  <c r="CG246" i="7"/>
  <c r="CG243" i="7"/>
  <c r="CG183" i="7"/>
  <c r="CG394" i="7"/>
  <c r="CG339" i="7"/>
  <c r="CG310" i="7"/>
  <c r="CG305" i="7"/>
  <c r="CG301" i="7"/>
  <c r="CG293" i="7"/>
  <c r="CG285" i="7"/>
  <c r="CG277" i="7"/>
  <c r="CG269" i="7"/>
  <c r="CG254" i="7"/>
  <c r="CG251" i="7"/>
  <c r="CG238" i="7"/>
  <c r="CG187" i="7"/>
  <c r="CG287" i="7"/>
  <c r="CG271" i="7"/>
  <c r="CG250" i="7"/>
  <c r="CG247" i="7"/>
  <c r="AG469" i="7"/>
  <c r="AG467" i="7"/>
  <c r="AG465" i="7"/>
  <c r="AG463" i="7"/>
  <c r="AG461" i="7"/>
  <c r="AG459" i="7"/>
  <c r="AG457" i="7"/>
  <c r="AG455" i="7"/>
  <c r="AG453" i="7"/>
  <c r="AG451" i="7"/>
  <c r="AG449" i="7"/>
  <c r="AG447" i="7"/>
  <c r="AG445" i="7"/>
  <c r="AG443" i="7"/>
  <c r="AG441" i="7"/>
  <c r="AG439" i="7"/>
  <c r="AG437" i="7"/>
  <c r="AG435" i="7"/>
  <c r="AG433" i="7"/>
  <c r="AG431" i="7"/>
  <c r="AG429" i="7"/>
  <c r="AG427" i="7"/>
  <c r="AG425" i="7"/>
  <c r="AG423" i="7"/>
  <c r="AG421" i="7"/>
  <c r="AG419" i="7"/>
  <c r="AG417" i="7"/>
  <c r="AG415" i="7"/>
  <c r="AG413" i="7"/>
  <c r="AG411" i="7"/>
  <c r="AG409" i="7"/>
  <c r="AG407" i="7"/>
  <c r="AG405" i="7"/>
  <c r="AG403" i="7"/>
  <c r="AG401" i="7"/>
  <c r="AG399" i="7"/>
  <c r="AG397" i="7"/>
  <c r="AG395" i="7"/>
  <c r="AG393" i="7"/>
  <c r="AG391" i="7"/>
  <c r="AG389" i="7"/>
  <c r="AG387" i="7"/>
  <c r="AG385" i="7"/>
  <c r="AG383" i="7"/>
  <c r="AG381" i="7"/>
  <c r="AG379" i="7"/>
  <c r="AG377" i="7"/>
  <c r="AG375" i="7"/>
  <c r="AG373" i="7"/>
  <c r="AG371" i="7"/>
  <c r="CG342" i="7"/>
  <c r="CG309" i="7"/>
  <c r="CG295" i="7"/>
  <c r="CG279" i="7"/>
  <c r="CG263" i="7"/>
  <c r="CG185" i="7"/>
  <c r="AG470" i="7"/>
  <c r="AG468" i="7"/>
  <c r="AG466" i="7"/>
  <c r="AG464" i="7"/>
  <c r="AG462" i="7"/>
  <c r="AG460" i="7"/>
  <c r="AG458" i="7"/>
  <c r="AG456" i="7"/>
  <c r="AG454" i="7"/>
  <c r="AG452" i="7"/>
  <c r="AG450" i="7"/>
  <c r="AG448" i="7"/>
  <c r="AG446" i="7"/>
  <c r="AG444" i="7"/>
  <c r="AG442" i="7"/>
  <c r="AG440" i="7"/>
  <c r="AG438" i="7"/>
  <c r="AG436" i="7"/>
  <c r="AG434" i="7"/>
  <c r="AG432" i="7"/>
  <c r="AG430" i="7"/>
  <c r="AG428" i="7"/>
  <c r="AG426" i="7"/>
  <c r="AG424" i="7"/>
  <c r="AG422" i="7"/>
  <c r="AG420" i="7"/>
  <c r="AG418" i="7"/>
  <c r="AG416" i="7"/>
  <c r="AG414" i="7"/>
  <c r="AG412" i="7"/>
  <c r="AG410" i="7"/>
  <c r="AG408" i="7"/>
  <c r="AG406" i="7"/>
  <c r="AG404" i="7"/>
  <c r="AG402" i="7"/>
  <c r="AG400" i="7"/>
  <c r="AG398" i="7"/>
  <c r="AG396" i="7"/>
  <c r="AG394" i="7"/>
  <c r="AG392" i="7"/>
  <c r="AG390" i="7"/>
  <c r="AG388" i="7"/>
  <c r="AG386" i="7"/>
  <c r="AG384" i="7"/>
  <c r="AG382" i="7"/>
  <c r="AG380" i="7"/>
  <c r="AG378" i="7"/>
  <c r="AG376" i="7"/>
  <c r="AG374" i="7"/>
  <c r="AG372" i="7"/>
  <c r="AG370" i="7"/>
  <c r="AG368" i="7"/>
  <c r="AG366" i="7"/>
  <c r="AG364" i="7"/>
  <c r="AG362" i="7"/>
  <c r="AG360" i="7"/>
  <c r="AG358" i="7"/>
  <c r="AG356" i="7"/>
  <c r="AG354" i="7"/>
  <c r="AG352" i="7"/>
  <c r="AG350" i="7"/>
  <c r="AG348" i="7"/>
  <c r="AG346" i="7"/>
  <c r="AG344" i="7"/>
  <c r="AG342" i="7"/>
  <c r="AG340" i="7"/>
  <c r="AG338" i="7"/>
  <c r="AG336" i="7"/>
  <c r="AG334" i="7"/>
  <c r="AG332" i="7"/>
  <c r="AG330" i="7"/>
  <c r="AG328" i="7"/>
  <c r="AG326" i="7"/>
  <c r="AG324" i="7"/>
  <c r="AG322" i="7"/>
  <c r="AG320" i="7"/>
  <c r="AG318" i="7"/>
  <c r="AG316" i="7"/>
  <c r="AG314" i="7"/>
  <c r="AG312" i="7"/>
  <c r="AG310" i="7"/>
  <c r="AG308" i="7"/>
  <c r="AG306" i="7"/>
  <c r="AG304" i="7"/>
  <c r="AG302" i="7"/>
  <c r="AG300" i="7"/>
  <c r="AG298" i="7"/>
  <c r="AG296" i="7"/>
  <c r="AG294" i="7"/>
  <c r="AG292" i="7"/>
  <c r="AG290" i="7"/>
  <c r="AG288" i="7"/>
  <c r="AG286" i="7"/>
  <c r="AG284" i="7"/>
  <c r="AG282" i="7"/>
  <c r="AG280" i="7"/>
  <c r="AG278" i="7"/>
  <c r="AG276" i="7"/>
  <c r="AG274" i="7"/>
  <c r="AG272" i="7"/>
  <c r="AG270" i="7"/>
  <c r="AG268" i="7"/>
  <c r="AG266" i="7"/>
  <c r="AG264" i="7"/>
  <c r="AG262" i="7"/>
  <c r="AG260" i="7"/>
  <c r="AG258" i="7"/>
  <c r="AG256" i="7"/>
  <c r="AG254" i="7"/>
  <c r="AG252" i="7"/>
  <c r="AG250" i="7"/>
  <c r="CG307" i="7"/>
  <c r="CG299" i="7"/>
  <c r="CG267" i="7"/>
  <c r="CG258" i="7"/>
  <c r="CG340" i="7"/>
  <c r="CG283" i="7"/>
  <c r="CG255" i="7"/>
  <c r="AG363" i="7"/>
  <c r="AG355" i="7"/>
  <c r="AG347" i="7"/>
  <c r="AG339" i="7"/>
  <c r="AG331" i="7"/>
  <c r="AG323" i="7"/>
  <c r="AG315" i="7"/>
  <c r="AG307" i="7"/>
  <c r="AG299" i="7"/>
  <c r="AG291" i="7"/>
  <c r="AG283" i="7"/>
  <c r="AG275" i="7"/>
  <c r="AG267" i="7"/>
  <c r="AG259" i="7"/>
  <c r="AG251" i="7"/>
  <c r="AG249" i="7"/>
  <c r="AG247" i="7"/>
  <c r="AG245" i="7"/>
  <c r="AG243" i="7"/>
  <c r="AG241" i="7"/>
  <c r="AG239" i="7"/>
  <c r="AG237" i="7"/>
  <c r="AG235" i="7"/>
  <c r="AG233" i="7"/>
  <c r="AG231" i="7"/>
  <c r="AG229" i="7"/>
  <c r="AG227" i="7"/>
  <c r="AG225" i="7"/>
  <c r="AG223" i="7"/>
  <c r="AG221" i="7"/>
  <c r="AG219" i="7"/>
  <c r="AG217" i="7"/>
  <c r="AG215" i="7"/>
  <c r="AG213" i="7"/>
  <c r="AG211" i="7"/>
  <c r="AG209" i="7"/>
  <c r="AG207" i="7"/>
  <c r="AG205" i="7"/>
  <c r="AG203" i="7"/>
  <c r="AG201" i="7"/>
  <c r="AG199" i="7"/>
  <c r="AG197" i="7"/>
  <c r="AG195" i="7"/>
  <c r="AG193" i="7"/>
  <c r="AG191" i="7"/>
  <c r="AG189" i="7"/>
  <c r="AG187" i="7"/>
  <c r="AG185" i="7"/>
  <c r="AG183" i="7"/>
  <c r="AG181" i="7"/>
  <c r="AG179" i="7"/>
  <c r="AG177" i="7"/>
  <c r="AG175" i="7"/>
  <c r="AG173" i="7"/>
  <c r="AG171" i="7"/>
  <c r="CG344" i="7"/>
  <c r="CG275" i="7"/>
  <c r="CG242" i="7"/>
  <c r="CK468" i="7"/>
  <c r="CK462" i="7"/>
  <c r="CK460" i="7"/>
  <c r="CK458" i="7"/>
  <c r="CK456" i="7"/>
  <c r="CK469" i="7"/>
  <c r="CK467" i="7"/>
  <c r="CK466" i="7"/>
  <c r="CK465" i="7"/>
  <c r="CK464" i="7"/>
  <c r="CK463" i="7"/>
  <c r="CK455" i="7"/>
  <c r="CK453" i="7"/>
  <c r="CK451" i="7"/>
  <c r="CK449" i="7"/>
  <c r="CK447" i="7"/>
  <c r="CK445" i="7"/>
  <c r="CK443" i="7"/>
  <c r="CK441" i="7"/>
  <c r="CK459" i="7"/>
  <c r="CK457" i="7"/>
  <c r="CK452" i="7"/>
  <c r="CK444" i="7"/>
  <c r="CK439" i="7"/>
  <c r="CK437" i="7"/>
  <c r="CK435" i="7"/>
  <c r="CK433" i="7"/>
  <c r="CK431" i="7"/>
  <c r="CK461" i="7"/>
  <c r="CK470" i="7"/>
  <c r="CK442" i="7"/>
  <c r="CK436" i="7"/>
  <c r="CK454" i="7"/>
  <c r="CK440" i="7"/>
  <c r="CK450" i="7"/>
  <c r="CK448" i="7"/>
  <c r="CK446" i="7"/>
  <c r="CK434" i="7"/>
  <c r="CK432" i="7"/>
  <c r="CK427" i="7"/>
  <c r="CK424" i="7"/>
  <c r="CK419" i="7"/>
  <c r="CK415" i="7"/>
  <c r="CK413" i="7"/>
  <c r="CK411" i="7"/>
  <c r="CK409" i="7"/>
  <c r="CK407" i="7"/>
  <c r="CK405" i="7"/>
  <c r="CK438" i="7"/>
  <c r="CK425" i="7"/>
  <c r="CK423" i="7"/>
  <c r="CK422" i="7"/>
  <c r="CK421" i="7"/>
  <c r="CK420" i="7"/>
  <c r="CK428" i="7"/>
  <c r="CK412" i="7"/>
  <c r="CK404" i="7"/>
  <c r="CK402" i="7"/>
  <c r="CK400" i="7"/>
  <c r="CK398" i="7"/>
  <c r="CK430" i="7"/>
  <c r="CK429" i="7"/>
  <c r="CK410" i="7"/>
  <c r="CK408" i="7"/>
  <c r="CK406" i="7"/>
  <c r="CK417" i="7"/>
  <c r="CK399" i="7"/>
  <c r="CK397" i="7"/>
  <c r="CK395" i="7"/>
  <c r="CK393" i="7"/>
  <c r="CK391" i="7"/>
  <c r="CK389" i="7"/>
  <c r="CK387" i="7"/>
  <c r="CK385" i="7"/>
  <c r="CK383" i="7"/>
  <c r="CK381" i="7"/>
  <c r="CK401" i="7"/>
  <c r="CK379" i="7"/>
  <c r="CK374" i="7"/>
  <c r="CK371" i="7"/>
  <c r="CK378" i="7"/>
  <c r="CK375" i="7"/>
  <c r="CK370" i="7"/>
  <c r="CK367" i="7"/>
  <c r="CK426" i="7"/>
  <c r="CK403" i="7"/>
  <c r="CK394" i="7"/>
  <c r="CK390" i="7"/>
  <c r="CK386" i="7"/>
  <c r="CK382" i="7"/>
  <c r="CK380" i="7"/>
  <c r="CK377" i="7"/>
  <c r="CK416" i="7"/>
  <c r="CK388" i="7"/>
  <c r="CK376" i="7"/>
  <c r="CK373" i="7"/>
  <c r="CK360" i="7"/>
  <c r="CK357" i="7"/>
  <c r="CK352" i="7"/>
  <c r="CK349" i="7"/>
  <c r="CK344" i="7"/>
  <c r="CK341" i="7"/>
  <c r="CK336" i="7"/>
  <c r="CK333" i="7"/>
  <c r="CK328" i="7"/>
  <c r="CK325" i="7"/>
  <c r="CK320" i="7"/>
  <c r="CK317" i="7"/>
  <c r="CK312" i="7"/>
  <c r="CK309" i="7"/>
  <c r="CK392" i="7"/>
  <c r="CK366" i="7"/>
  <c r="CK350" i="7"/>
  <c r="CK348" i="7"/>
  <c r="CK347" i="7"/>
  <c r="CK346" i="7"/>
  <c r="CK345" i="7"/>
  <c r="CK343" i="7"/>
  <c r="CK318" i="7"/>
  <c r="CK316" i="7"/>
  <c r="CK315" i="7"/>
  <c r="CK314" i="7"/>
  <c r="CK313" i="7"/>
  <c r="CK311" i="7"/>
  <c r="CK305" i="7"/>
  <c r="CK368" i="7"/>
  <c r="CK364" i="7"/>
  <c r="CK362" i="7"/>
  <c r="CK361" i="7"/>
  <c r="CK359" i="7"/>
  <c r="CK334" i="7"/>
  <c r="CK332" i="7"/>
  <c r="CK331" i="7"/>
  <c r="CK330" i="7"/>
  <c r="CK329" i="7"/>
  <c r="CK327" i="7"/>
  <c r="CK304" i="7"/>
  <c r="CK414" i="7"/>
  <c r="CK396" i="7"/>
  <c r="CK384" i="7"/>
  <c r="CK369" i="7"/>
  <c r="CK365" i="7"/>
  <c r="CK339" i="7"/>
  <c r="CK337" i="7"/>
  <c r="CK335" i="7"/>
  <c r="CK310" i="7"/>
  <c r="CK308" i="7"/>
  <c r="CK306" i="7"/>
  <c r="CK302" i="7"/>
  <c r="CK300" i="7"/>
  <c r="CK296" i="7"/>
  <c r="CK292" i="7"/>
  <c r="CK288" i="7"/>
  <c r="CK284" i="7"/>
  <c r="CK280" i="7"/>
  <c r="CK276" i="7"/>
  <c r="CK272" i="7"/>
  <c r="CK268" i="7"/>
  <c r="CK263" i="7"/>
  <c r="CK258" i="7"/>
  <c r="CK255" i="7"/>
  <c r="CK250" i="7"/>
  <c r="CK247" i="7"/>
  <c r="CK242" i="7"/>
  <c r="CK239" i="7"/>
  <c r="CK235" i="7"/>
  <c r="CK233" i="7"/>
  <c r="CK231" i="7"/>
  <c r="CK229" i="7"/>
  <c r="CK227" i="7"/>
  <c r="CK225" i="7"/>
  <c r="CK223" i="7"/>
  <c r="CK221" i="7"/>
  <c r="CK219" i="7"/>
  <c r="CK215" i="7"/>
  <c r="CK213" i="7"/>
  <c r="CK211" i="7"/>
  <c r="CK209" i="7"/>
  <c r="CK207" i="7"/>
  <c r="CK205" i="7"/>
  <c r="CK203" i="7"/>
  <c r="CK342" i="7"/>
  <c r="CK340" i="7"/>
  <c r="CK338" i="7"/>
  <c r="CK307" i="7"/>
  <c r="CK298" i="7"/>
  <c r="CK294" i="7"/>
  <c r="CK290" i="7"/>
  <c r="CK286" i="7"/>
  <c r="CK282" i="7"/>
  <c r="CK278" i="7"/>
  <c r="CK274" i="7"/>
  <c r="CK270" i="7"/>
  <c r="CK266" i="7"/>
  <c r="CK262" i="7"/>
  <c r="CK259" i="7"/>
  <c r="CK254" i="7"/>
  <c r="CK251" i="7"/>
  <c r="CK246" i="7"/>
  <c r="CK243" i="7"/>
  <c r="CK238" i="7"/>
  <c r="CK236" i="7"/>
  <c r="CK234" i="7"/>
  <c r="CK232" i="7"/>
  <c r="CK230" i="7"/>
  <c r="CK228" i="7"/>
  <c r="CK226" i="7"/>
  <c r="CK224" i="7"/>
  <c r="CK222" i="7"/>
  <c r="CK220" i="7"/>
  <c r="CK218" i="7"/>
  <c r="CK216" i="7"/>
  <c r="CK214" i="7"/>
  <c r="CK212" i="7"/>
  <c r="CK210" i="7"/>
  <c r="CK208" i="7"/>
  <c r="CK206" i="7"/>
  <c r="CK204" i="7"/>
  <c r="CK358" i="7"/>
  <c r="CK354" i="7"/>
  <c r="CK321" i="7"/>
  <c r="CK303" i="7"/>
  <c r="CK295" i="7"/>
  <c r="CK287" i="7"/>
  <c r="CK279" i="7"/>
  <c r="CK271" i="7"/>
  <c r="CK260" i="7"/>
  <c r="CK257" i="7"/>
  <c r="CK244" i="7"/>
  <c r="CK241" i="7"/>
  <c r="CK363" i="7"/>
  <c r="CK356" i="7"/>
  <c r="CK323" i="7"/>
  <c r="CK319" i="7"/>
  <c r="CK299" i="7"/>
  <c r="CK291" i="7"/>
  <c r="CK283" i="7"/>
  <c r="CK275" i="7"/>
  <c r="CK267" i="7"/>
  <c r="CK265" i="7"/>
  <c r="CK252" i="7"/>
  <c r="CK249" i="7"/>
  <c r="CK372" i="7"/>
  <c r="CK355" i="7"/>
  <c r="CK322" i="7"/>
  <c r="CK301" i="7"/>
  <c r="CK285" i="7"/>
  <c r="CK269" i="7"/>
  <c r="CK264" i="7"/>
  <c r="CK261" i="7"/>
  <c r="AK469" i="7"/>
  <c r="AK467" i="7"/>
  <c r="AK465" i="7"/>
  <c r="AK463" i="7"/>
  <c r="AK461" i="7"/>
  <c r="AK459" i="7"/>
  <c r="AK457" i="7"/>
  <c r="AK455" i="7"/>
  <c r="AK453" i="7"/>
  <c r="AK451" i="7"/>
  <c r="AK449" i="7"/>
  <c r="AK447" i="7"/>
  <c r="AK445" i="7"/>
  <c r="AK443" i="7"/>
  <c r="AK441" i="7"/>
  <c r="AK439" i="7"/>
  <c r="AK437" i="7"/>
  <c r="AK435" i="7"/>
  <c r="AK433" i="7"/>
  <c r="AK431" i="7"/>
  <c r="AK429" i="7"/>
  <c r="AK427" i="7"/>
  <c r="AK425" i="7"/>
  <c r="AK423" i="7"/>
  <c r="AK421" i="7"/>
  <c r="AK419" i="7"/>
  <c r="AK417" i="7"/>
  <c r="AK415" i="7"/>
  <c r="AK413" i="7"/>
  <c r="AK411" i="7"/>
  <c r="AK409" i="7"/>
  <c r="AK407" i="7"/>
  <c r="AK405" i="7"/>
  <c r="AK403" i="7"/>
  <c r="AK401" i="7"/>
  <c r="AK399" i="7"/>
  <c r="AK397" i="7"/>
  <c r="AK395" i="7"/>
  <c r="AK393" i="7"/>
  <c r="AK391" i="7"/>
  <c r="AK389" i="7"/>
  <c r="AK387" i="7"/>
  <c r="AK385" i="7"/>
  <c r="AK383" i="7"/>
  <c r="AK381" i="7"/>
  <c r="AK379" i="7"/>
  <c r="AK377" i="7"/>
  <c r="AK375" i="7"/>
  <c r="AK373" i="7"/>
  <c r="AK371" i="7"/>
  <c r="CK351" i="7"/>
  <c r="CK326" i="7"/>
  <c r="CK293" i="7"/>
  <c r="CK277" i="7"/>
  <c r="CK248" i="7"/>
  <c r="CK245" i="7"/>
  <c r="AK470" i="7"/>
  <c r="AK468" i="7"/>
  <c r="AK466" i="7"/>
  <c r="AK464" i="7"/>
  <c r="AK462" i="7"/>
  <c r="AK460" i="7"/>
  <c r="AK458" i="7"/>
  <c r="AK456" i="7"/>
  <c r="AK454" i="7"/>
  <c r="AK452" i="7"/>
  <c r="AK450" i="7"/>
  <c r="AK448" i="7"/>
  <c r="AK446" i="7"/>
  <c r="AK444" i="7"/>
  <c r="AK442" i="7"/>
  <c r="AK440" i="7"/>
  <c r="AK438" i="7"/>
  <c r="AK436" i="7"/>
  <c r="AK434" i="7"/>
  <c r="AK432" i="7"/>
  <c r="AK430" i="7"/>
  <c r="AK428" i="7"/>
  <c r="AK426" i="7"/>
  <c r="AK424" i="7"/>
  <c r="AK422" i="7"/>
  <c r="AK420" i="7"/>
  <c r="AK418" i="7"/>
  <c r="AK416" i="7"/>
  <c r="AK414" i="7"/>
  <c r="AK412" i="7"/>
  <c r="AK410" i="7"/>
  <c r="AK408" i="7"/>
  <c r="AK406" i="7"/>
  <c r="AK404" i="7"/>
  <c r="AK402" i="7"/>
  <c r="AK400" i="7"/>
  <c r="AK398" i="7"/>
  <c r="AK396" i="7"/>
  <c r="AK394" i="7"/>
  <c r="AK392" i="7"/>
  <c r="AK390" i="7"/>
  <c r="AK388" i="7"/>
  <c r="AK386" i="7"/>
  <c r="AK384" i="7"/>
  <c r="AK382" i="7"/>
  <c r="AK380" i="7"/>
  <c r="AK378" i="7"/>
  <c r="AK376" i="7"/>
  <c r="AK374" i="7"/>
  <c r="AK372" i="7"/>
  <c r="AK370" i="7"/>
  <c r="AK368" i="7"/>
  <c r="AK366" i="7"/>
  <c r="AK364" i="7"/>
  <c r="AK362" i="7"/>
  <c r="AK360" i="7"/>
  <c r="AK358" i="7"/>
  <c r="AK356" i="7"/>
  <c r="AK354" i="7"/>
  <c r="AK352" i="7"/>
  <c r="AK350" i="7"/>
  <c r="AK348" i="7"/>
  <c r="AK346" i="7"/>
  <c r="AK344" i="7"/>
  <c r="AK342" i="7"/>
  <c r="AK340" i="7"/>
  <c r="AK338" i="7"/>
  <c r="AK336" i="7"/>
  <c r="AK334" i="7"/>
  <c r="AK332" i="7"/>
  <c r="AK330" i="7"/>
  <c r="AK328" i="7"/>
  <c r="AK326" i="7"/>
  <c r="AK324" i="7"/>
  <c r="AK322" i="7"/>
  <c r="AK320" i="7"/>
  <c r="AK318" i="7"/>
  <c r="AK316" i="7"/>
  <c r="AK314" i="7"/>
  <c r="AK312" i="7"/>
  <c r="AK310" i="7"/>
  <c r="AK308" i="7"/>
  <c r="AK306" i="7"/>
  <c r="AK304" i="7"/>
  <c r="AK302" i="7"/>
  <c r="AK300" i="7"/>
  <c r="AK298" i="7"/>
  <c r="AK296" i="7"/>
  <c r="AK294" i="7"/>
  <c r="AK292" i="7"/>
  <c r="AK290" i="7"/>
  <c r="AK288" i="7"/>
  <c r="AK286" i="7"/>
  <c r="AK284" i="7"/>
  <c r="AK282" i="7"/>
  <c r="AK280" i="7"/>
  <c r="AK278" i="7"/>
  <c r="AK276" i="7"/>
  <c r="AK274" i="7"/>
  <c r="AK272" i="7"/>
  <c r="AK270" i="7"/>
  <c r="AK268" i="7"/>
  <c r="AK266" i="7"/>
  <c r="AK264" i="7"/>
  <c r="AK262" i="7"/>
  <c r="AK260" i="7"/>
  <c r="AK258" i="7"/>
  <c r="AK256" i="7"/>
  <c r="AK254" i="7"/>
  <c r="AK252" i="7"/>
  <c r="AK250" i="7"/>
  <c r="CK281" i="7"/>
  <c r="CK240" i="7"/>
  <c r="CK324" i="7"/>
  <c r="CK297" i="7"/>
  <c r="CK237" i="7"/>
  <c r="AK369" i="7"/>
  <c r="AK361" i="7"/>
  <c r="AK353" i="7"/>
  <c r="AK345" i="7"/>
  <c r="AK337" i="7"/>
  <c r="AK329" i="7"/>
  <c r="AK321" i="7"/>
  <c r="AK313" i="7"/>
  <c r="AK305" i="7"/>
  <c r="AK297" i="7"/>
  <c r="AK289" i="7"/>
  <c r="AK281" i="7"/>
  <c r="AK273" i="7"/>
  <c r="AK265" i="7"/>
  <c r="AK257" i="7"/>
  <c r="AK249" i="7"/>
  <c r="AK247" i="7"/>
  <c r="AK245" i="7"/>
  <c r="AK243" i="7"/>
  <c r="AK241" i="7"/>
  <c r="AK239" i="7"/>
  <c r="AK237" i="7"/>
  <c r="AK235" i="7"/>
  <c r="AK233" i="7"/>
  <c r="AK231" i="7"/>
  <c r="AK229" i="7"/>
  <c r="AK227" i="7"/>
  <c r="AK225" i="7"/>
  <c r="AK223" i="7"/>
  <c r="AK221" i="7"/>
  <c r="AK219" i="7"/>
  <c r="AK217" i="7"/>
  <c r="AK215" i="7"/>
  <c r="AK213" i="7"/>
  <c r="AK211" i="7"/>
  <c r="AK209" i="7"/>
  <c r="AK207" i="7"/>
  <c r="AK205" i="7"/>
  <c r="AK203" i="7"/>
  <c r="AK201" i="7"/>
  <c r="AK199" i="7"/>
  <c r="AK197" i="7"/>
  <c r="AK195" i="7"/>
  <c r="AK193" i="7"/>
  <c r="AK191" i="7"/>
  <c r="AK189" i="7"/>
  <c r="AK187" i="7"/>
  <c r="AK185" i="7"/>
  <c r="AK183" i="7"/>
  <c r="AK181" i="7"/>
  <c r="AK179" i="7"/>
  <c r="AK177" i="7"/>
  <c r="AK175" i="7"/>
  <c r="AK173" i="7"/>
  <c r="AK171" i="7"/>
  <c r="CK353" i="7"/>
  <c r="CK289" i="7"/>
  <c r="CK253" i="7"/>
  <c r="CO469" i="7"/>
  <c r="CO466" i="7"/>
  <c r="CO462" i="7"/>
  <c r="CO460" i="7"/>
  <c r="CO458" i="7"/>
  <c r="CO456" i="7"/>
  <c r="CO470" i="7"/>
  <c r="CO468" i="7"/>
  <c r="CO463" i="7"/>
  <c r="CO461" i="7"/>
  <c r="CO455" i="7"/>
  <c r="CO453" i="7"/>
  <c r="CO451" i="7"/>
  <c r="CO449" i="7"/>
  <c r="CO447" i="7"/>
  <c r="CO445" i="7"/>
  <c r="CO443" i="7"/>
  <c r="CO441" i="7"/>
  <c r="CO450" i="7"/>
  <c r="CO442" i="7"/>
  <c r="CO439" i="7"/>
  <c r="CO437" i="7"/>
  <c r="CO435" i="7"/>
  <c r="CO433" i="7"/>
  <c r="CO431" i="7"/>
  <c r="CO448" i="7"/>
  <c r="CO446" i="7"/>
  <c r="CO444" i="7"/>
  <c r="CO465" i="7"/>
  <c r="CO457" i="7"/>
  <c r="CO454" i="7"/>
  <c r="CO452" i="7"/>
  <c r="CO434" i="7"/>
  <c r="CO464" i="7"/>
  <c r="CO467" i="7"/>
  <c r="CO430" i="7"/>
  <c r="CO425" i="7"/>
  <c r="CO422" i="7"/>
  <c r="CO417" i="7"/>
  <c r="CO415" i="7"/>
  <c r="CO413" i="7"/>
  <c r="CO411" i="7"/>
  <c r="CO409" i="7"/>
  <c r="CO407" i="7"/>
  <c r="CO405" i="7"/>
  <c r="CO436" i="7"/>
  <c r="CO438" i="7"/>
  <c r="CO426" i="7"/>
  <c r="CO423" i="7"/>
  <c r="CO419" i="7"/>
  <c r="CO418" i="7"/>
  <c r="CO410" i="7"/>
  <c r="CO402" i="7"/>
  <c r="CO400" i="7"/>
  <c r="CO398" i="7"/>
  <c r="CO459" i="7"/>
  <c r="CO440" i="7"/>
  <c r="CO403" i="7"/>
  <c r="CO432" i="7"/>
  <c r="CO424" i="7"/>
  <c r="CO421" i="7"/>
  <c r="CO420" i="7"/>
  <c r="CO416" i="7"/>
  <c r="CO414" i="7"/>
  <c r="CO412" i="7"/>
  <c r="CO397" i="7"/>
  <c r="CO395" i="7"/>
  <c r="CO393" i="7"/>
  <c r="CO391" i="7"/>
  <c r="CO389" i="7"/>
  <c r="CO387" i="7"/>
  <c r="CO385" i="7"/>
  <c r="CO383" i="7"/>
  <c r="CO381" i="7"/>
  <c r="CO408" i="7"/>
  <c r="CO406" i="7"/>
  <c r="CO404" i="7"/>
  <c r="CO399" i="7"/>
  <c r="CO380" i="7"/>
  <c r="CO377" i="7"/>
  <c r="CO372" i="7"/>
  <c r="CO369" i="7"/>
  <c r="CO429" i="7"/>
  <c r="CO428" i="7"/>
  <c r="CO427" i="7"/>
  <c r="CO376" i="7"/>
  <c r="CO373" i="7"/>
  <c r="CO368" i="7"/>
  <c r="CO365" i="7"/>
  <c r="CO401" i="7"/>
  <c r="CO396" i="7"/>
  <c r="CO392" i="7"/>
  <c r="CO388" i="7"/>
  <c r="CO384" i="7"/>
  <c r="CO378" i="7"/>
  <c r="CO386" i="7"/>
  <c r="CO379" i="7"/>
  <c r="CO374" i="7"/>
  <c r="CO371" i="7"/>
  <c r="CO366" i="7"/>
  <c r="CO364" i="7"/>
  <c r="CO363" i="7"/>
  <c r="CO358" i="7"/>
  <c r="CO355" i="7"/>
  <c r="CO350" i="7"/>
  <c r="CO347" i="7"/>
  <c r="CO342" i="7"/>
  <c r="CO339" i="7"/>
  <c r="CO334" i="7"/>
  <c r="CO331" i="7"/>
  <c r="CO326" i="7"/>
  <c r="CO323" i="7"/>
  <c r="CO318" i="7"/>
  <c r="CO315" i="7"/>
  <c r="CO310" i="7"/>
  <c r="CO307" i="7"/>
  <c r="CO362" i="7"/>
  <c r="CO361" i="7"/>
  <c r="CO360" i="7"/>
  <c r="CO359" i="7"/>
  <c r="CO357" i="7"/>
  <c r="CO332" i="7"/>
  <c r="CO330" i="7"/>
  <c r="CO329" i="7"/>
  <c r="CO328" i="7"/>
  <c r="CO327" i="7"/>
  <c r="CO325" i="7"/>
  <c r="CO303" i="7"/>
  <c r="CO394" i="7"/>
  <c r="CO382" i="7"/>
  <c r="CO370" i="7"/>
  <c r="CO348" i="7"/>
  <c r="CO346" i="7"/>
  <c r="CO345" i="7"/>
  <c r="CO344" i="7"/>
  <c r="CO343" i="7"/>
  <c r="CO341" i="7"/>
  <c r="CO316" i="7"/>
  <c r="CO314" i="7"/>
  <c r="CO313" i="7"/>
  <c r="CO312" i="7"/>
  <c r="CO311" i="7"/>
  <c r="CO309" i="7"/>
  <c r="CO302" i="7"/>
  <c r="CO356" i="7"/>
  <c r="CO354" i="7"/>
  <c r="CO352" i="7"/>
  <c r="CO321" i="7"/>
  <c r="CO319" i="7"/>
  <c r="CO317" i="7"/>
  <c r="CO298" i="7"/>
  <c r="CO294" i="7"/>
  <c r="CO290" i="7"/>
  <c r="CO286" i="7"/>
  <c r="CO282" i="7"/>
  <c r="CO278" i="7"/>
  <c r="CO274" i="7"/>
  <c r="CO270" i="7"/>
  <c r="CO266" i="7"/>
  <c r="CO264" i="7"/>
  <c r="CO261" i="7"/>
  <c r="CO256" i="7"/>
  <c r="CO253" i="7"/>
  <c r="CO248" i="7"/>
  <c r="CO245" i="7"/>
  <c r="CO240" i="7"/>
  <c r="CO237" i="7"/>
  <c r="CO235" i="7"/>
  <c r="CO233" i="7"/>
  <c r="CO231" i="7"/>
  <c r="CO229" i="7"/>
  <c r="CO227" i="7"/>
  <c r="CO225" i="7"/>
  <c r="CO223" i="7"/>
  <c r="CO221" i="7"/>
  <c r="CO219" i="7"/>
  <c r="CO217" i="7"/>
  <c r="CO215" i="7"/>
  <c r="CO213" i="7"/>
  <c r="CO211" i="7"/>
  <c r="CO209" i="7"/>
  <c r="CO207" i="7"/>
  <c r="CO205" i="7"/>
  <c r="CO203" i="7"/>
  <c r="CO201" i="7"/>
  <c r="CO199" i="7"/>
  <c r="CO197" i="7"/>
  <c r="CO195" i="7"/>
  <c r="CO193" i="7"/>
  <c r="CO191" i="7"/>
  <c r="CO189" i="7"/>
  <c r="CO390" i="7"/>
  <c r="CO367" i="7"/>
  <c r="CO353" i="7"/>
  <c r="CO351" i="7"/>
  <c r="CO349" i="7"/>
  <c r="CO324" i="7"/>
  <c r="CO322" i="7"/>
  <c r="CO320" i="7"/>
  <c r="CO305" i="7"/>
  <c r="CO300" i="7"/>
  <c r="CO296" i="7"/>
  <c r="CO292" i="7"/>
  <c r="CO288" i="7"/>
  <c r="CO284" i="7"/>
  <c r="CO280" i="7"/>
  <c r="CO276" i="7"/>
  <c r="CO272" i="7"/>
  <c r="CO268" i="7"/>
  <c r="CO265" i="7"/>
  <c r="CO260" i="7"/>
  <c r="CO257" i="7"/>
  <c r="CO252" i="7"/>
  <c r="CO249" i="7"/>
  <c r="CO244" i="7"/>
  <c r="CO241" i="7"/>
  <c r="CO236" i="7"/>
  <c r="CO234" i="7"/>
  <c r="CO232" i="7"/>
  <c r="CO230" i="7"/>
  <c r="CO228" i="7"/>
  <c r="CO226" i="7"/>
  <c r="CO224" i="7"/>
  <c r="CO222" i="7"/>
  <c r="CO220" i="7"/>
  <c r="CO218" i="7"/>
  <c r="CO216" i="7"/>
  <c r="CO214" i="7"/>
  <c r="CO212" i="7"/>
  <c r="CO210" i="7"/>
  <c r="CO208" i="7"/>
  <c r="CO206" i="7"/>
  <c r="CO204" i="7"/>
  <c r="CO202" i="7"/>
  <c r="CO200" i="7"/>
  <c r="CO198" i="7"/>
  <c r="CO196" i="7"/>
  <c r="CO194" i="7"/>
  <c r="CO192" i="7"/>
  <c r="CO190" i="7"/>
  <c r="CO188" i="7"/>
  <c r="CO186" i="7"/>
  <c r="CO184" i="7"/>
  <c r="CO182" i="7"/>
  <c r="CO180" i="7"/>
  <c r="CO178" i="7"/>
  <c r="CO338" i="7"/>
  <c r="CO301" i="7"/>
  <c r="CO293" i="7"/>
  <c r="CO285" i="7"/>
  <c r="CO277" i="7"/>
  <c r="CO269" i="7"/>
  <c r="CO258" i="7"/>
  <c r="CO255" i="7"/>
  <c r="CO242" i="7"/>
  <c r="CO239" i="7"/>
  <c r="CO187" i="7"/>
  <c r="CO179" i="7"/>
  <c r="CO375" i="7"/>
  <c r="CO340" i="7"/>
  <c r="CO336" i="7"/>
  <c r="CO304" i="7"/>
  <c r="CO297" i="7"/>
  <c r="CO289" i="7"/>
  <c r="CO281" i="7"/>
  <c r="CO273" i="7"/>
  <c r="CO263" i="7"/>
  <c r="CO250" i="7"/>
  <c r="CO247" i="7"/>
  <c r="CO183" i="7"/>
  <c r="CO151" i="7"/>
  <c r="CO306" i="7"/>
  <c r="CO299" i="7"/>
  <c r="CO283" i="7"/>
  <c r="CO267" i="7"/>
  <c r="CO246" i="7"/>
  <c r="CO243" i="7"/>
  <c r="AO469" i="7"/>
  <c r="AO467" i="7"/>
  <c r="AO465" i="7"/>
  <c r="AO463" i="7"/>
  <c r="AO461" i="7"/>
  <c r="AO459" i="7"/>
  <c r="AO457" i="7"/>
  <c r="AO455" i="7"/>
  <c r="AO453" i="7"/>
  <c r="AO451" i="7"/>
  <c r="AO449" i="7"/>
  <c r="AO447" i="7"/>
  <c r="AO445" i="7"/>
  <c r="AO443" i="7"/>
  <c r="AO441" i="7"/>
  <c r="AO439" i="7"/>
  <c r="AO437" i="7"/>
  <c r="AO435" i="7"/>
  <c r="AO433" i="7"/>
  <c r="AO431" i="7"/>
  <c r="AO429" i="7"/>
  <c r="AO427" i="7"/>
  <c r="AO425" i="7"/>
  <c r="AO423" i="7"/>
  <c r="AO421" i="7"/>
  <c r="AO419" i="7"/>
  <c r="AO417" i="7"/>
  <c r="AO415" i="7"/>
  <c r="AO413" i="7"/>
  <c r="AO411" i="7"/>
  <c r="AO409" i="7"/>
  <c r="AO407" i="7"/>
  <c r="AO405" i="7"/>
  <c r="AO403" i="7"/>
  <c r="AO401" i="7"/>
  <c r="AO399" i="7"/>
  <c r="AO397" i="7"/>
  <c r="AO395" i="7"/>
  <c r="AO393" i="7"/>
  <c r="AO391" i="7"/>
  <c r="AO389" i="7"/>
  <c r="AO387" i="7"/>
  <c r="AO385" i="7"/>
  <c r="AO383" i="7"/>
  <c r="AO381" i="7"/>
  <c r="AO379" i="7"/>
  <c r="AO377" i="7"/>
  <c r="AO375" i="7"/>
  <c r="AO373" i="7"/>
  <c r="AO371" i="7"/>
  <c r="CO335" i="7"/>
  <c r="CO291" i="7"/>
  <c r="CO275" i="7"/>
  <c r="CO262" i="7"/>
  <c r="CO259" i="7"/>
  <c r="CO181" i="7"/>
  <c r="AO470" i="7"/>
  <c r="AO468" i="7"/>
  <c r="AO466" i="7"/>
  <c r="AO464" i="7"/>
  <c r="AO462" i="7"/>
  <c r="AO460" i="7"/>
  <c r="AO458" i="7"/>
  <c r="AO456" i="7"/>
  <c r="AO454" i="7"/>
  <c r="AO452" i="7"/>
  <c r="AO450" i="7"/>
  <c r="AO448" i="7"/>
  <c r="AO446" i="7"/>
  <c r="AO444" i="7"/>
  <c r="AO442" i="7"/>
  <c r="AO440" i="7"/>
  <c r="AO438" i="7"/>
  <c r="AO436" i="7"/>
  <c r="AO434" i="7"/>
  <c r="AO432" i="7"/>
  <c r="AO430" i="7"/>
  <c r="AO428" i="7"/>
  <c r="AO426" i="7"/>
  <c r="AO424" i="7"/>
  <c r="AO422" i="7"/>
  <c r="AO420" i="7"/>
  <c r="AO418" i="7"/>
  <c r="AO416" i="7"/>
  <c r="AO414" i="7"/>
  <c r="AO412" i="7"/>
  <c r="AO410" i="7"/>
  <c r="AO408" i="7"/>
  <c r="AO406" i="7"/>
  <c r="AO404" i="7"/>
  <c r="AO402" i="7"/>
  <c r="AO400" i="7"/>
  <c r="AO398" i="7"/>
  <c r="AO396" i="7"/>
  <c r="AO394" i="7"/>
  <c r="AO392" i="7"/>
  <c r="AO390" i="7"/>
  <c r="AO388" i="7"/>
  <c r="AO386" i="7"/>
  <c r="AO384" i="7"/>
  <c r="AO382" i="7"/>
  <c r="AO380" i="7"/>
  <c r="AO378" i="7"/>
  <c r="AO376" i="7"/>
  <c r="AO374" i="7"/>
  <c r="AO372" i="7"/>
  <c r="AO370" i="7"/>
  <c r="AO368" i="7"/>
  <c r="AO366" i="7"/>
  <c r="AO364" i="7"/>
  <c r="AO362" i="7"/>
  <c r="AO360" i="7"/>
  <c r="AO358" i="7"/>
  <c r="AO356" i="7"/>
  <c r="AO354" i="7"/>
  <c r="AO352" i="7"/>
  <c r="AO350" i="7"/>
  <c r="AO348" i="7"/>
  <c r="AO346" i="7"/>
  <c r="AO344" i="7"/>
  <c r="AO342" i="7"/>
  <c r="AO340" i="7"/>
  <c r="AO338" i="7"/>
  <c r="AO336" i="7"/>
  <c r="AO334" i="7"/>
  <c r="AO332" i="7"/>
  <c r="AO330" i="7"/>
  <c r="AO328" i="7"/>
  <c r="AO326" i="7"/>
  <c r="AO324" i="7"/>
  <c r="AO322" i="7"/>
  <c r="AO320" i="7"/>
  <c r="AO318" i="7"/>
  <c r="AO316" i="7"/>
  <c r="AO314" i="7"/>
  <c r="AO312" i="7"/>
  <c r="AO310" i="7"/>
  <c r="AO308" i="7"/>
  <c r="AO306" i="7"/>
  <c r="AO304" i="7"/>
  <c r="AO302" i="7"/>
  <c r="AO300" i="7"/>
  <c r="AO298" i="7"/>
  <c r="AO296" i="7"/>
  <c r="AO294" i="7"/>
  <c r="AO292" i="7"/>
  <c r="AO290" i="7"/>
  <c r="AO288" i="7"/>
  <c r="AO286" i="7"/>
  <c r="AO284" i="7"/>
  <c r="AO282" i="7"/>
  <c r="AO280" i="7"/>
  <c r="AO278" i="7"/>
  <c r="AO276" i="7"/>
  <c r="AO274" i="7"/>
  <c r="AO272" i="7"/>
  <c r="AO270" i="7"/>
  <c r="AO268" i="7"/>
  <c r="AO266" i="7"/>
  <c r="AO264" i="7"/>
  <c r="AO262" i="7"/>
  <c r="AO260" i="7"/>
  <c r="AO258" i="7"/>
  <c r="AO256" i="7"/>
  <c r="AO254" i="7"/>
  <c r="AO252" i="7"/>
  <c r="AO250" i="7"/>
  <c r="CO295" i="7"/>
  <c r="CO251" i="7"/>
  <c r="CO333" i="7"/>
  <c r="CO279" i="7"/>
  <c r="CO254" i="7"/>
  <c r="AO367" i="7"/>
  <c r="AO359" i="7"/>
  <c r="AO351" i="7"/>
  <c r="AO343" i="7"/>
  <c r="AO335" i="7"/>
  <c r="AO327" i="7"/>
  <c r="AO319" i="7"/>
  <c r="AO311" i="7"/>
  <c r="AO303" i="7"/>
  <c r="AO295" i="7"/>
  <c r="AO287" i="7"/>
  <c r="AO279" i="7"/>
  <c r="AO271" i="7"/>
  <c r="AO263" i="7"/>
  <c r="AO255" i="7"/>
  <c r="AO249" i="7"/>
  <c r="AO247" i="7"/>
  <c r="AO245" i="7"/>
  <c r="AO243" i="7"/>
  <c r="AO241" i="7"/>
  <c r="AO239" i="7"/>
  <c r="AO237" i="7"/>
  <c r="AO235" i="7"/>
  <c r="AO233" i="7"/>
  <c r="AO231" i="7"/>
  <c r="AO229" i="7"/>
  <c r="AO227" i="7"/>
  <c r="AO225" i="7"/>
  <c r="AO223" i="7"/>
  <c r="AO221" i="7"/>
  <c r="AO219" i="7"/>
  <c r="AO217" i="7"/>
  <c r="AO215" i="7"/>
  <c r="AO213" i="7"/>
  <c r="AO211" i="7"/>
  <c r="AO209" i="7"/>
  <c r="AO207" i="7"/>
  <c r="AO205" i="7"/>
  <c r="AO203" i="7"/>
  <c r="AO201" i="7"/>
  <c r="AO199" i="7"/>
  <c r="AO197" i="7"/>
  <c r="AO195" i="7"/>
  <c r="AO193" i="7"/>
  <c r="AO191" i="7"/>
  <c r="AO189" i="7"/>
  <c r="AO187" i="7"/>
  <c r="AO185" i="7"/>
  <c r="AO183" i="7"/>
  <c r="AO181" i="7"/>
  <c r="AO179" i="7"/>
  <c r="AO177" i="7"/>
  <c r="AO175" i="7"/>
  <c r="AO173" i="7"/>
  <c r="AO171" i="7"/>
  <c r="CO337" i="7"/>
  <c r="CO271" i="7"/>
  <c r="CS467" i="7"/>
  <c r="CS464" i="7"/>
  <c r="CS462" i="7"/>
  <c r="CS460" i="7"/>
  <c r="CS458" i="7"/>
  <c r="CS456" i="7"/>
  <c r="CS461" i="7"/>
  <c r="CS465" i="7"/>
  <c r="CS459" i="7"/>
  <c r="CS455" i="7"/>
  <c r="CS453" i="7"/>
  <c r="CS451" i="7"/>
  <c r="CS449" i="7"/>
  <c r="CS447" i="7"/>
  <c r="CS445" i="7"/>
  <c r="CS443" i="7"/>
  <c r="CS441" i="7"/>
  <c r="CS470" i="7"/>
  <c r="CS468" i="7"/>
  <c r="CS466" i="7"/>
  <c r="CS457" i="7"/>
  <c r="CS448" i="7"/>
  <c r="CS439" i="7"/>
  <c r="CS437" i="7"/>
  <c r="CS435" i="7"/>
  <c r="CS433" i="7"/>
  <c r="CS431" i="7"/>
  <c r="CS469" i="7"/>
  <c r="CS440" i="7"/>
  <c r="CS432" i="7"/>
  <c r="CS428" i="7"/>
  <c r="CS423" i="7"/>
  <c r="CS420" i="7"/>
  <c r="CS415" i="7"/>
  <c r="CS413" i="7"/>
  <c r="CS411" i="7"/>
  <c r="CS409" i="7"/>
  <c r="CS407" i="7"/>
  <c r="CS405" i="7"/>
  <c r="CS452" i="7"/>
  <c r="CS421" i="7"/>
  <c r="CS419" i="7"/>
  <c r="CS429" i="7"/>
  <c r="CS425" i="7"/>
  <c r="CS416" i="7"/>
  <c r="CS408" i="7"/>
  <c r="CS402" i="7"/>
  <c r="CS400" i="7"/>
  <c r="CS398" i="7"/>
  <c r="CS463" i="7"/>
  <c r="CS446" i="7"/>
  <c r="CS434" i="7"/>
  <c r="CS424" i="7"/>
  <c r="CS422" i="7"/>
  <c r="CS418" i="7"/>
  <c r="CS406" i="7"/>
  <c r="CS404" i="7"/>
  <c r="CS401" i="7"/>
  <c r="CS450" i="7"/>
  <c r="CS444" i="7"/>
  <c r="CS438" i="7"/>
  <c r="CS436" i="7"/>
  <c r="CS430" i="7"/>
  <c r="CS427" i="7"/>
  <c r="CS426" i="7"/>
  <c r="CS417" i="7"/>
  <c r="CS403" i="7"/>
  <c r="CS397" i="7"/>
  <c r="CS395" i="7"/>
  <c r="CS393" i="7"/>
  <c r="CS391" i="7"/>
  <c r="CS389" i="7"/>
  <c r="CS387" i="7"/>
  <c r="CS385" i="7"/>
  <c r="CS383" i="7"/>
  <c r="CS381" i="7"/>
  <c r="CS454" i="7"/>
  <c r="CS442" i="7"/>
  <c r="CS378" i="7"/>
  <c r="CS375" i="7"/>
  <c r="CS370" i="7"/>
  <c r="CS379" i="7"/>
  <c r="CS374" i="7"/>
  <c r="CS371" i="7"/>
  <c r="CS366" i="7"/>
  <c r="CS363" i="7"/>
  <c r="CS414" i="7"/>
  <c r="CS412" i="7"/>
  <c r="CS410" i="7"/>
  <c r="CS399" i="7"/>
  <c r="CS394" i="7"/>
  <c r="CS390" i="7"/>
  <c r="CS386" i="7"/>
  <c r="CS382" i="7"/>
  <c r="CS384" i="7"/>
  <c r="CS372" i="7"/>
  <c r="CS369" i="7"/>
  <c r="CS361" i="7"/>
  <c r="CS356" i="7"/>
  <c r="CS353" i="7"/>
  <c r="CS348" i="7"/>
  <c r="CS345" i="7"/>
  <c r="CS340" i="7"/>
  <c r="CS337" i="7"/>
  <c r="CS332" i="7"/>
  <c r="CS329" i="7"/>
  <c r="CS324" i="7"/>
  <c r="CS321" i="7"/>
  <c r="CS316" i="7"/>
  <c r="CS313" i="7"/>
  <c r="CS308" i="7"/>
  <c r="CS396" i="7"/>
  <c r="CS380" i="7"/>
  <c r="CS376" i="7"/>
  <c r="CS346" i="7"/>
  <c r="CS344" i="7"/>
  <c r="CS343" i="7"/>
  <c r="CS342" i="7"/>
  <c r="CS341" i="7"/>
  <c r="CS339" i="7"/>
  <c r="CS314" i="7"/>
  <c r="CS312" i="7"/>
  <c r="CS311" i="7"/>
  <c r="CS310" i="7"/>
  <c r="CS309" i="7"/>
  <c r="CS307" i="7"/>
  <c r="CS304" i="7"/>
  <c r="CS388" i="7"/>
  <c r="CS373" i="7"/>
  <c r="CS368" i="7"/>
  <c r="CS362" i="7"/>
  <c r="CS360" i="7"/>
  <c r="CS359" i="7"/>
  <c r="CS358" i="7"/>
  <c r="CS357" i="7"/>
  <c r="CS355" i="7"/>
  <c r="CS330" i="7"/>
  <c r="CS328" i="7"/>
  <c r="CS327" i="7"/>
  <c r="CS326" i="7"/>
  <c r="CS325" i="7"/>
  <c r="CS323" i="7"/>
  <c r="CS305" i="7"/>
  <c r="CS377" i="7"/>
  <c r="CS338" i="7"/>
  <c r="CS336" i="7"/>
  <c r="CS334" i="7"/>
  <c r="CS300" i="7"/>
  <c r="CS296" i="7"/>
  <c r="CS292" i="7"/>
  <c r="CS288" i="7"/>
  <c r="CS284" i="7"/>
  <c r="CS280" i="7"/>
  <c r="CS276" i="7"/>
  <c r="CS272" i="7"/>
  <c r="CS268" i="7"/>
  <c r="CS262" i="7"/>
  <c r="CS259" i="7"/>
  <c r="CS254" i="7"/>
  <c r="CS251" i="7"/>
  <c r="CS246" i="7"/>
  <c r="CS243" i="7"/>
  <c r="CS238" i="7"/>
  <c r="CS235" i="7"/>
  <c r="CS233" i="7"/>
  <c r="CS231" i="7"/>
  <c r="CS229" i="7"/>
  <c r="CS227" i="7"/>
  <c r="CS225" i="7"/>
  <c r="CS223" i="7"/>
  <c r="CS221" i="7"/>
  <c r="CS219" i="7"/>
  <c r="CS217" i="7"/>
  <c r="CS215" i="7"/>
  <c r="CS213" i="7"/>
  <c r="CS211" i="7"/>
  <c r="CS209" i="7"/>
  <c r="CS207" i="7"/>
  <c r="CS205" i="7"/>
  <c r="CS203" i="7"/>
  <c r="CS201" i="7"/>
  <c r="CS199" i="7"/>
  <c r="CS197" i="7"/>
  <c r="CS195" i="7"/>
  <c r="CS193" i="7"/>
  <c r="CS191" i="7"/>
  <c r="CS189" i="7"/>
  <c r="CS365" i="7"/>
  <c r="CS335" i="7"/>
  <c r="CS333" i="7"/>
  <c r="CS331" i="7"/>
  <c r="CS306" i="7"/>
  <c r="CS303" i="7"/>
  <c r="CS298" i="7"/>
  <c r="CS294" i="7"/>
  <c r="CS290" i="7"/>
  <c r="CS286" i="7"/>
  <c r="CS282" i="7"/>
  <c r="CS278" i="7"/>
  <c r="CS274" i="7"/>
  <c r="CS270" i="7"/>
  <c r="CS266" i="7"/>
  <c r="CS263" i="7"/>
  <c r="CS258" i="7"/>
  <c r="CS255" i="7"/>
  <c r="CS250" i="7"/>
  <c r="CS247" i="7"/>
  <c r="CS242" i="7"/>
  <c r="CS239" i="7"/>
  <c r="CS234" i="7"/>
  <c r="CS232" i="7"/>
  <c r="CS230" i="7"/>
  <c r="CS228" i="7"/>
  <c r="CS226" i="7"/>
  <c r="CS224" i="7"/>
  <c r="CS222" i="7"/>
  <c r="CS220" i="7"/>
  <c r="CS218" i="7"/>
  <c r="CS216" i="7"/>
  <c r="CS214" i="7"/>
  <c r="CS212" i="7"/>
  <c r="CS210" i="7"/>
  <c r="CS208" i="7"/>
  <c r="CS206" i="7"/>
  <c r="CS204" i="7"/>
  <c r="CS202" i="7"/>
  <c r="CS200" i="7"/>
  <c r="CS198" i="7"/>
  <c r="CS196" i="7"/>
  <c r="CS194" i="7"/>
  <c r="CS192" i="7"/>
  <c r="CS190" i="7"/>
  <c r="CS188" i="7"/>
  <c r="CS186" i="7"/>
  <c r="CS184" i="7"/>
  <c r="CS182" i="7"/>
  <c r="CS180" i="7"/>
  <c r="CS178" i="7"/>
  <c r="CS176" i="7"/>
  <c r="CS174" i="7"/>
  <c r="CS172" i="7"/>
  <c r="CS170" i="7"/>
  <c r="CS168" i="7"/>
  <c r="CS166" i="7"/>
  <c r="CS164" i="7"/>
  <c r="CS162" i="7"/>
  <c r="CS160" i="7"/>
  <c r="CS158" i="7"/>
  <c r="CS156" i="7"/>
  <c r="CS154" i="7"/>
  <c r="CS152" i="7"/>
  <c r="CS150" i="7"/>
  <c r="CS148" i="7"/>
  <c r="CS146" i="7"/>
  <c r="CS392" i="7"/>
  <c r="CS367" i="7"/>
  <c r="CS364" i="7"/>
  <c r="CS351" i="7"/>
  <c r="CS347" i="7"/>
  <c r="CS322" i="7"/>
  <c r="CS318" i="7"/>
  <c r="CS302" i="7"/>
  <c r="CS299" i="7"/>
  <c r="CS291" i="7"/>
  <c r="CS283" i="7"/>
  <c r="CS275" i="7"/>
  <c r="CS267" i="7"/>
  <c r="CS256" i="7"/>
  <c r="CS253" i="7"/>
  <c r="CS240" i="7"/>
  <c r="CS237" i="7"/>
  <c r="CS185" i="7"/>
  <c r="CS177" i="7"/>
  <c r="CS169" i="7"/>
  <c r="CS161" i="7"/>
  <c r="CS153" i="7"/>
  <c r="CS145" i="7"/>
  <c r="CS349" i="7"/>
  <c r="CS320" i="7"/>
  <c r="CS295" i="7"/>
  <c r="CS287" i="7"/>
  <c r="CS279" i="7"/>
  <c r="CS271" i="7"/>
  <c r="CS264" i="7"/>
  <c r="CS261" i="7"/>
  <c r="CS248" i="7"/>
  <c r="CS245" i="7"/>
  <c r="CS181" i="7"/>
  <c r="CS173" i="7"/>
  <c r="CS165" i="7"/>
  <c r="CS157" i="7"/>
  <c r="CS149" i="7"/>
  <c r="CS144" i="7"/>
  <c r="CS315" i="7"/>
  <c r="CS297" i="7"/>
  <c r="CS281" i="7"/>
  <c r="CS260" i="7"/>
  <c r="CS257" i="7"/>
  <c r="CS187" i="7"/>
  <c r="CS171" i="7"/>
  <c r="CS155" i="7"/>
  <c r="AS469" i="7"/>
  <c r="AS467" i="7"/>
  <c r="AS465" i="7"/>
  <c r="AS463" i="7"/>
  <c r="AS461" i="7"/>
  <c r="AS459" i="7"/>
  <c r="AS457" i="7"/>
  <c r="AS455" i="7"/>
  <c r="AS453" i="7"/>
  <c r="AS451" i="7"/>
  <c r="AS449" i="7"/>
  <c r="AS447" i="7"/>
  <c r="AS445" i="7"/>
  <c r="AS443" i="7"/>
  <c r="AS441" i="7"/>
  <c r="AS439" i="7"/>
  <c r="AS437" i="7"/>
  <c r="AS435" i="7"/>
  <c r="AS433" i="7"/>
  <c r="AS431" i="7"/>
  <c r="AS429" i="7"/>
  <c r="AS427" i="7"/>
  <c r="AS425" i="7"/>
  <c r="AS423" i="7"/>
  <c r="AS421" i="7"/>
  <c r="AS419" i="7"/>
  <c r="AS417" i="7"/>
  <c r="AS415" i="7"/>
  <c r="AS413" i="7"/>
  <c r="AS411" i="7"/>
  <c r="AS409" i="7"/>
  <c r="AS407" i="7"/>
  <c r="AS405" i="7"/>
  <c r="AS403" i="7"/>
  <c r="AS401" i="7"/>
  <c r="AS399" i="7"/>
  <c r="AS397" i="7"/>
  <c r="AS395" i="7"/>
  <c r="AS393" i="7"/>
  <c r="AS391" i="7"/>
  <c r="AS389" i="7"/>
  <c r="AS387" i="7"/>
  <c r="AS385" i="7"/>
  <c r="AS383" i="7"/>
  <c r="AS381" i="7"/>
  <c r="AS379" i="7"/>
  <c r="AS377" i="7"/>
  <c r="AS375" i="7"/>
  <c r="AS373" i="7"/>
  <c r="AS371" i="7"/>
  <c r="CS352" i="7"/>
  <c r="CS319" i="7"/>
  <c r="CS289" i="7"/>
  <c r="CS273" i="7"/>
  <c r="CS244" i="7"/>
  <c r="CS241" i="7"/>
  <c r="CS179" i="7"/>
  <c r="CS163" i="7"/>
  <c r="CS147" i="7"/>
  <c r="AS470" i="7"/>
  <c r="AS468" i="7"/>
  <c r="AS466" i="7"/>
  <c r="AS464" i="7"/>
  <c r="AS462" i="7"/>
  <c r="AS460" i="7"/>
  <c r="AS458" i="7"/>
  <c r="AS456" i="7"/>
  <c r="AS454" i="7"/>
  <c r="AS452" i="7"/>
  <c r="AS450" i="7"/>
  <c r="AS448" i="7"/>
  <c r="AS446" i="7"/>
  <c r="AS444" i="7"/>
  <c r="AS442" i="7"/>
  <c r="AS440" i="7"/>
  <c r="AS438" i="7"/>
  <c r="AS436" i="7"/>
  <c r="AS434" i="7"/>
  <c r="AS432" i="7"/>
  <c r="AS430" i="7"/>
  <c r="AS428" i="7"/>
  <c r="AS426" i="7"/>
  <c r="AS424" i="7"/>
  <c r="AS422" i="7"/>
  <c r="AS420" i="7"/>
  <c r="AS418" i="7"/>
  <c r="AS416" i="7"/>
  <c r="AS414" i="7"/>
  <c r="AS412" i="7"/>
  <c r="AS410" i="7"/>
  <c r="AS408" i="7"/>
  <c r="AS406" i="7"/>
  <c r="AS404" i="7"/>
  <c r="AS402" i="7"/>
  <c r="AS400" i="7"/>
  <c r="AS398" i="7"/>
  <c r="AS396" i="7"/>
  <c r="AS394" i="7"/>
  <c r="AS392" i="7"/>
  <c r="AS390" i="7"/>
  <c r="AS388" i="7"/>
  <c r="AS386" i="7"/>
  <c r="AS384" i="7"/>
  <c r="AS382" i="7"/>
  <c r="AS380" i="7"/>
  <c r="AS378" i="7"/>
  <c r="AS376" i="7"/>
  <c r="AS374" i="7"/>
  <c r="AS372" i="7"/>
  <c r="AS370" i="7"/>
  <c r="AS368" i="7"/>
  <c r="AS366" i="7"/>
  <c r="AS364" i="7"/>
  <c r="AS362" i="7"/>
  <c r="AS360" i="7"/>
  <c r="AS358" i="7"/>
  <c r="AS356" i="7"/>
  <c r="AS354" i="7"/>
  <c r="AS352" i="7"/>
  <c r="AS350" i="7"/>
  <c r="AS348" i="7"/>
  <c r="AS346" i="7"/>
  <c r="AS344" i="7"/>
  <c r="AS342" i="7"/>
  <c r="AS340" i="7"/>
  <c r="AS338" i="7"/>
  <c r="AS336" i="7"/>
  <c r="AS334" i="7"/>
  <c r="AS332" i="7"/>
  <c r="AS330" i="7"/>
  <c r="AS328" i="7"/>
  <c r="AS326" i="7"/>
  <c r="AS324" i="7"/>
  <c r="AS322" i="7"/>
  <c r="AS320" i="7"/>
  <c r="AS318" i="7"/>
  <c r="AS316" i="7"/>
  <c r="AS314" i="7"/>
  <c r="AS312" i="7"/>
  <c r="AS310" i="7"/>
  <c r="AS308" i="7"/>
  <c r="AS306" i="7"/>
  <c r="AS304" i="7"/>
  <c r="AS302" i="7"/>
  <c r="AS300" i="7"/>
  <c r="AS298" i="7"/>
  <c r="AS296" i="7"/>
  <c r="AS294" i="7"/>
  <c r="AS292" i="7"/>
  <c r="AS290" i="7"/>
  <c r="AS288" i="7"/>
  <c r="AS286" i="7"/>
  <c r="AS284" i="7"/>
  <c r="AS282" i="7"/>
  <c r="AS280" i="7"/>
  <c r="AS278" i="7"/>
  <c r="AS276" i="7"/>
  <c r="AS274" i="7"/>
  <c r="AS272" i="7"/>
  <c r="AS270" i="7"/>
  <c r="AS268" i="7"/>
  <c r="AS266" i="7"/>
  <c r="AS264" i="7"/>
  <c r="AS262" i="7"/>
  <c r="AS260" i="7"/>
  <c r="AS258" i="7"/>
  <c r="AS256" i="7"/>
  <c r="AS254" i="7"/>
  <c r="AS252" i="7"/>
  <c r="AS250" i="7"/>
  <c r="CS350" i="7"/>
  <c r="CS277" i="7"/>
  <c r="CS159" i="7"/>
  <c r="CS317" i="7"/>
  <c r="CS293" i="7"/>
  <c r="CS265" i="7"/>
  <c r="CS236" i="7"/>
  <c r="CS175" i="7"/>
  <c r="AS365" i="7"/>
  <c r="AS357" i="7"/>
  <c r="AS349" i="7"/>
  <c r="AS341" i="7"/>
  <c r="AS333" i="7"/>
  <c r="AS325" i="7"/>
  <c r="AS317" i="7"/>
  <c r="AS309" i="7"/>
  <c r="AS301" i="7"/>
  <c r="AS293" i="7"/>
  <c r="AS285" i="7"/>
  <c r="AS277" i="7"/>
  <c r="AS269" i="7"/>
  <c r="AS261" i="7"/>
  <c r="AS253" i="7"/>
  <c r="AS249" i="7"/>
  <c r="AS247" i="7"/>
  <c r="AS245" i="7"/>
  <c r="AS243" i="7"/>
  <c r="AS241" i="7"/>
  <c r="AS239" i="7"/>
  <c r="AS237" i="7"/>
  <c r="AS235" i="7"/>
  <c r="AS233" i="7"/>
  <c r="AS231" i="7"/>
  <c r="AS229" i="7"/>
  <c r="AS227" i="7"/>
  <c r="AS225" i="7"/>
  <c r="AS223" i="7"/>
  <c r="AS221" i="7"/>
  <c r="AS219" i="7"/>
  <c r="AS217" i="7"/>
  <c r="AS215" i="7"/>
  <c r="AS213" i="7"/>
  <c r="AS211" i="7"/>
  <c r="AS209" i="7"/>
  <c r="AS207" i="7"/>
  <c r="AS205" i="7"/>
  <c r="AS203" i="7"/>
  <c r="AS201" i="7"/>
  <c r="AS199" i="7"/>
  <c r="AS197" i="7"/>
  <c r="AS195" i="7"/>
  <c r="AS193" i="7"/>
  <c r="AS191" i="7"/>
  <c r="AS189" i="7"/>
  <c r="AS187" i="7"/>
  <c r="AS185" i="7"/>
  <c r="AS183" i="7"/>
  <c r="AS181" i="7"/>
  <c r="AS179" i="7"/>
  <c r="AS177" i="7"/>
  <c r="AS175" i="7"/>
  <c r="AS173" i="7"/>
  <c r="AS171" i="7"/>
  <c r="CS285" i="7"/>
  <c r="CS252" i="7"/>
  <c r="CS183" i="7"/>
  <c r="CS151" i="7"/>
  <c r="CW470" i="7"/>
  <c r="CW465" i="7"/>
  <c r="CW462" i="7"/>
  <c r="CW460" i="7"/>
  <c r="CW458" i="7"/>
  <c r="CW456" i="7"/>
  <c r="CW469" i="7"/>
  <c r="CW468" i="7"/>
  <c r="CW467" i="7"/>
  <c r="CW466" i="7"/>
  <c r="CW464" i="7"/>
  <c r="CW457" i="7"/>
  <c r="CW455" i="7"/>
  <c r="CW453" i="7"/>
  <c r="CW451" i="7"/>
  <c r="CW449" i="7"/>
  <c r="CW447" i="7"/>
  <c r="CW445" i="7"/>
  <c r="CW443" i="7"/>
  <c r="CW441" i="7"/>
  <c r="CW463" i="7"/>
  <c r="CW454" i="7"/>
  <c r="CW446" i="7"/>
  <c r="CW439" i="7"/>
  <c r="CW437" i="7"/>
  <c r="CW435" i="7"/>
  <c r="CW433" i="7"/>
  <c r="CW431" i="7"/>
  <c r="CW461" i="7"/>
  <c r="CW444" i="7"/>
  <c r="CW442" i="7"/>
  <c r="CW440" i="7"/>
  <c r="CW452" i="7"/>
  <c r="CW450" i="7"/>
  <c r="CW448" i="7"/>
  <c r="CW438" i="7"/>
  <c r="CW459" i="7"/>
  <c r="CW429" i="7"/>
  <c r="CW426" i="7"/>
  <c r="CW421" i="7"/>
  <c r="CW418" i="7"/>
  <c r="CW415" i="7"/>
  <c r="CW413" i="7"/>
  <c r="CW411" i="7"/>
  <c r="CW409" i="7"/>
  <c r="CW407" i="7"/>
  <c r="CW405" i="7"/>
  <c r="CW430" i="7"/>
  <c r="CW428" i="7"/>
  <c r="CW432" i="7"/>
  <c r="CW427" i="7"/>
  <c r="CW423" i="7"/>
  <c r="CW417" i="7"/>
  <c r="CW414" i="7"/>
  <c r="CW406" i="7"/>
  <c r="CW402" i="7"/>
  <c r="CW400" i="7"/>
  <c r="CW398" i="7"/>
  <c r="CW436" i="7"/>
  <c r="CW434" i="7"/>
  <c r="CW416" i="7"/>
  <c r="CW399" i="7"/>
  <c r="CW412" i="7"/>
  <c r="CW410" i="7"/>
  <c r="CW408" i="7"/>
  <c r="CW401" i="7"/>
  <c r="CW397" i="7"/>
  <c r="CW395" i="7"/>
  <c r="CW393" i="7"/>
  <c r="CW391" i="7"/>
  <c r="CW389" i="7"/>
  <c r="CW387" i="7"/>
  <c r="CW385" i="7"/>
  <c r="CW383" i="7"/>
  <c r="CW381" i="7"/>
  <c r="CW422" i="7"/>
  <c r="CW420" i="7"/>
  <c r="CW419" i="7"/>
  <c r="CW376" i="7"/>
  <c r="CW373" i="7"/>
  <c r="CW404" i="7"/>
  <c r="CW403" i="7"/>
  <c r="CW380" i="7"/>
  <c r="CW377" i="7"/>
  <c r="CW372" i="7"/>
  <c r="CW369" i="7"/>
  <c r="CW364" i="7"/>
  <c r="CW396" i="7"/>
  <c r="CW392" i="7"/>
  <c r="CW388" i="7"/>
  <c r="CW384" i="7"/>
  <c r="CW379" i="7"/>
  <c r="CW382" i="7"/>
  <c r="CW378" i="7"/>
  <c r="CW370" i="7"/>
  <c r="CW362" i="7"/>
  <c r="CW359" i="7"/>
  <c r="CW354" i="7"/>
  <c r="CW351" i="7"/>
  <c r="CW346" i="7"/>
  <c r="CW343" i="7"/>
  <c r="CW338" i="7"/>
  <c r="CW335" i="7"/>
  <c r="CW330" i="7"/>
  <c r="CW327" i="7"/>
  <c r="CW322" i="7"/>
  <c r="CW319" i="7"/>
  <c r="CW314" i="7"/>
  <c r="CW311" i="7"/>
  <c r="CW306" i="7"/>
  <c r="CW425" i="7"/>
  <c r="CW390" i="7"/>
  <c r="CW365" i="7"/>
  <c r="CW360" i="7"/>
  <c r="CW358" i="7"/>
  <c r="CW357" i="7"/>
  <c r="CW356" i="7"/>
  <c r="CW355" i="7"/>
  <c r="CW353" i="7"/>
  <c r="CW328" i="7"/>
  <c r="CW326" i="7"/>
  <c r="CW325" i="7"/>
  <c r="CW324" i="7"/>
  <c r="CW323" i="7"/>
  <c r="CW321" i="7"/>
  <c r="CW302" i="7"/>
  <c r="CW367" i="7"/>
  <c r="CW363" i="7"/>
  <c r="CW344" i="7"/>
  <c r="CW342" i="7"/>
  <c r="CW341" i="7"/>
  <c r="CW340" i="7"/>
  <c r="CW339" i="7"/>
  <c r="CW337" i="7"/>
  <c r="CW312" i="7"/>
  <c r="CW310" i="7"/>
  <c r="CW309" i="7"/>
  <c r="CW308" i="7"/>
  <c r="CW303" i="7"/>
  <c r="CW394" i="7"/>
  <c r="CW375" i="7"/>
  <c r="CW371" i="7"/>
  <c r="CW349" i="7"/>
  <c r="CW347" i="7"/>
  <c r="CW345" i="7"/>
  <c r="CW320" i="7"/>
  <c r="CW318" i="7"/>
  <c r="CW316" i="7"/>
  <c r="CW298" i="7"/>
  <c r="CW294" i="7"/>
  <c r="CW290" i="7"/>
  <c r="CW286" i="7"/>
  <c r="CW282" i="7"/>
  <c r="CW278" i="7"/>
  <c r="CW274" i="7"/>
  <c r="CW270" i="7"/>
  <c r="CW266" i="7"/>
  <c r="CW265" i="7"/>
  <c r="CW260" i="7"/>
  <c r="CW257" i="7"/>
  <c r="CW252" i="7"/>
  <c r="CW249" i="7"/>
  <c r="CW244" i="7"/>
  <c r="CW241" i="7"/>
  <c r="CW236" i="7"/>
  <c r="CW235" i="7"/>
  <c r="CW233" i="7"/>
  <c r="CW231" i="7"/>
  <c r="CW229" i="7"/>
  <c r="CW227" i="7"/>
  <c r="CW225" i="7"/>
  <c r="CW223" i="7"/>
  <c r="CW221" i="7"/>
  <c r="CW219" i="7"/>
  <c r="CW217" i="7"/>
  <c r="CW215" i="7"/>
  <c r="CW213" i="7"/>
  <c r="CW211" i="7"/>
  <c r="CW209" i="7"/>
  <c r="CW205" i="7"/>
  <c r="CW203" i="7"/>
  <c r="CW201" i="7"/>
  <c r="CW199" i="7"/>
  <c r="CW197" i="7"/>
  <c r="CW195" i="7"/>
  <c r="CW193" i="7"/>
  <c r="CW191" i="7"/>
  <c r="CW189" i="7"/>
  <c r="CW424" i="7"/>
  <c r="CW368" i="7"/>
  <c r="CW352" i="7"/>
  <c r="CW350" i="7"/>
  <c r="CW348" i="7"/>
  <c r="CW317" i="7"/>
  <c r="CW315" i="7"/>
  <c r="CW313" i="7"/>
  <c r="CW304" i="7"/>
  <c r="CW300" i="7"/>
  <c r="CW296" i="7"/>
  <c r="CW292" i="7"/>
  <c r="CW288" i="7"/>
  <c r="CW284" i="7"/>
  <c r="CW280" i="7"/>
  <c r="CW276" i="7"/>
  <c r="CW272" i="7"/>
  <c r="CW268" i="7"/>
  <c r="CW264" i="7"/>
  <c r="CW261" i="7"/>
  <c r="CW253" i="7"/>
  <c r="CW248" i="7"/>
  <c r="CW245" i="7"/>
  <c r="CW240" i="7"/>
  <c r="CW237" i="7"/>
  <c r="CW234" i="7"/>
  <c r="CW232" i="7"/>
  <c r="CW230" i="7"/>
  <c r="CW228" i="7"/>
  <c r="CW226" i="7"/>
  <c r="CW224" i="7"/>
  <c r="CW222" i="7"/>
  <c r="CW220" i="7"/>
  <c r="CW218" i="7"/>
  <c r="CW216" i="7"/>
  <c r="CW214" i="7"/>
  <c r="CW212" i="7"/>
  <c r="CW210" i="7"/>
  <c r="CW208" i="7"/>
  <c r="CW206" i="7"/>
  <c r="CW204" i="7"/>
  <c r="CW202" i="7"/>
  <c r="CW200" i="7"/>
  <c r="CW198" i="7"/>
  <c r="CW196" i="7"/>
  <c r="CW194" i="7"/>
  <c r="CW192" i="7"/>
  <c r="CW190" i="7"/>
  <c r="CW188" i="7"/>
  <c r="CW186" i="7"/>
  <c r="CW184" i="7"/>
  <c r="CW182" i="7"/>
  <c r="CW180" i="7"/>
  <c r="CW178" i="7"/>
  <c r="CW176" i="7"/>
  <c r="CW174" i="7"/>
  <c r="CW172" i="7"/>
  <c r="CW170" i="7"/>
  <c r="CW168" i="7"/>
  <c r="CW331" i="7"/>
  <c r="CW297" i="7"/>
  <c r="CW289" i="7"/>
  <c r="CW281" i="7"/>
  <c r="CW273" i="7"/>
  <c r="CW254" i="7"/>
  <c r="CW251" i="7"/>
  <c r="CW238" i="7"/>
  <c r="CW183" i="7"/>
  <c r="CW175" i="7"/>
  <c r="CW167" i="7"/>
  <c r="CW333" i="7"/>
  <c r="CW329" i="7"/>
  <c r="CW301" i="7"/>
  <c r="CW293" i="7"/>
  <c r="CW285" i="7"/>
  <c r="CW277" i="7"/>
  <c r="CW269" i="7"/>
  <c r="CW262" i="7"/>
  <c r="CW259" i="7"/>
  <c r="CW246" i="7"/>
  <c r="CW243" i="7"/>
  <c r="CW187" i="7"/>
  <c r="CW179" i="7"/>
  <c r="CW171" i="7"/>
  <c r="CW155" i="7"/>
  <c r="CW374" i="7"/>
  <c r="CW366" i="7"/>
  <c r="CW332" i="7"/>
  <c r="CW295" i="7"/>
  <c r="CW279" i="7"/>
  <c r="CW242" i="7"/>
  <c r="CW239" i="7"/>
  <c r="CW185" i="7"/>
  <c r="CW169" i="7"/>
  <c r="AW469" i="7"/>
  <c r="AW467" i="7"/>
  <c r="AW465" i="7"/>
  <c r="AW463" i="7"/>
  <c r="AW461" i="7"/>
  <c r="AW459" i="7"/>
  <c r="AW457" i="7"/>
  <c r="AW455" i="7"/>
  <c r="AW453" i="7"/>
  <c r="AW451" i="7"/>
  <c r="AW449" i="7"/>
  <c r="AW447" i="7"/>
  <c r="AW445" i="7"/>
  <c r="AW443" i="7"/>
  <c r="AW441" i="7"/>
  <c r="AW439" i="7"/>
  <c r="AW437" i="7"/>
  <c r="AW435" i="7"/>
  <c r="AW433" i="7"/>
  <c r="AW431" i="7"/>
  <c r="AW429" i="7"/>
  <c r="AW427" i="7"/>
  <c r="AW425" i="7"/>
  <c r="AW423" i="7"/>
  <c r="AW421" i="7"/>
  <c r="AW419" i="7"/>
  <c r="AW417" i="7"/>
  <c r="AW415" i="7"/>
  <c r="AW413" i="7"/>
  <c r="AW411" i="7"/>
  <c r="AW409" i="7"/>
  <c r="AW407" i="7"/>
  <c r="AW405" i="7"/>
  <c r="AW403" i="7"/>
  <c r="AW401" i="7"/>
  <c r="AW399" i="7"/>
  <c r="AW397" i="7"/>
  <c r="AW395" i="7"/>
  <c r="AW393" i="7"/>
  <c r="AW391" i="7"/>
  <c r="AW389" i="7"/>
  <c r="AW387" i="7"/>
  <c r="AW385" i="7"/>
  <c r="AW383" i="7"/>
  <c r="AW381" i="7"/>
  <c r="AW379" i="7"/>
  <c r="AW377" i="7"/>
  <c r="AW375" i="7"/>
  <c r="AW373" i="7"/>
  <c r="AW371" i="7"/>
  <c r="CW361" i="7"/>
  <c r="CW336" i="7"/>
  <c r="CW287" i="7"/>
  <c r="CW271" i="7"/>
  <c r="CW258" i="7"/>
  <c r="CW255" i="7"/>
  <c r="CW177" i="7"/>
  <c r="AW470" i="7"/>
  <c r="AW468" i="7"/>
  <c r="AW466" i="7"/>
  <c r="AW464" i="7"/>
  <c r="AW462" i="7"/>
  <c r="AW460" i="7"/>
  <c r="AW458" i="7"/>
  <c r="AW456" i="7"/>
  <c r="AW454" i="7"/>
  <c r="AW452" i="7"/>
  <c r="AW450" i="7"/>
  <c r="AW448" i="7"/>
  <c r="AW446" i="7"/>
  <c r="AW444" i="7"/>
  <c r="AW442" i="7"/>
  <c r="AW440" i="7"/>
  <c r="AW438" i="7"/>
  <c r="AW436" i="7"/>
  <c r="AW434" i="7"/>
  <c r="AW432" i="7"/>
  <c r="AW430" i="7"/>
  <c r="AW428" i="7"/>
  <c r="AW426" i="7"/>
  <c r="AW424" i="7"/>
  <c r="AW422" i="7"/>
  <c r="AW420" i="7"/>
  <c r="AW418" i="7"/>
  <c r="AW416" i="7"/>
  <c r="AW414" i="7"/>
  <c r="AW412" i="7"/>
  <c r="AW410" i="7"/>
  <c r="AW408" i="7"/>
  <c r="AW406" i="7"/>
  <c r="AW404" i="7"/>
  <c r="AW402" i="7"/>
  <c r="AW400" i="7"/>
  <c r="AW398" i="7"/>
  <c r="AW396" i="7"/>
  <c r="AW394" i="7"/>
  <c r="AW392" i="7"/>
  <c r="AW390" i="7"/>
  <c r="AW388" i="7"/>
  <c r="AW386" i="7"/>
  <c r="AW384" i="7"/>
  <c r="AW382" i="7"/>
  <c r="AW380" i="7"/>
  <c r="AW378" i="7"/>
  <c r="AW376" i="7"/>
  <c r="AW374" i="7"/>
  <c r="AW372" i="7"/>
  <c r="AW370" i="7"/>
  <c r="AW368" i="7"/>
  <c r="AW366" i="7"/>
  <c r="AW364" i="7"/>
  <c r="AW362" i="7"/>
  <c r="AW360" i="7"/>
  <c r="AW358" i="7"/>
  <c r="AW356" i="7"/>
  <c r="AW354" i="7"/>
  <c r="AW352" i="7"/>
  <c r="AW350" i="7"/>
  <c r="AW348" i="7"/>
  <c r="AW346" i="7"/>
  <c r="AW344" i="7"/>
  <c r="AW342" i="7"/>
  <c r="AW340" i="7"/>
  <c r="AW338" i="7"/>
  <c r="AW336" i="7"/>
  <c r="AW334" i="7"/>
  <c r="AW332" i="7"/>
  <c r="AW330" i="7"/>
  <c r="AW328" i="7"/>
  <c r="AW326" i="7"/>
  <c r="AW324" i="7"/>
  <c r="AW322" i="7"/>
  <c r="AW320" i="7"/>
  <c r="AW318" i="7"/>
  <c r="AW316" i="7"/>
  <c r="AW314" i="7"/>
  <c r="AW312" i="7"/>
  <c r="AW310" i="7"/>
  <c r="AW308" i="7"/>
  <c r="AW306" i="7"/>
  <c r="AW304" i="7"/>
  <c r="AW302" i="7"/>
  <c r="AW300" i="7"/>
  <c r="AW298" i="7"/>
  <c r="AW296" i="7"/>
  <c r="AW294" i="7"/>
  <c r="AW292" i="7"/>
  <c r="AW290" i="7"/>
  <c r="AW288" i="7"/>
  <c r="AW286" i="7"/>
  <c r="AW284" i="7"/>
  <c r="AW282" i="7"/>
  <c r="AW280" i="7"/>
  <c r="AW278" i="7"/>
  <c r="AW276" i="7"/>
  <c r="AW274" i="7"/>
  <c r="AW272" i="7"/>
  <c r="AW270" i="7"/>
  <c r="AW268" i="7"/>
  <c r="AW266" i="7"/>
  <c r="AW264" i="7"/>
  <c r="AW262" i="7"/>
  <c r="AW260" i="7"/>
  <c r="AW258" i="7"/>
  <c r="AW256" i="7"/>
  <c r="AW254" i="7"/>
  <c r="AW252" i="7"/>
  <c r="AW250" i="7"/>
  <c r="CW386" i="7"/>
  <c r="CW334" i="7"/>
  <c r="CW291" i="7"/>
  <c r="CW250" i="7"/>
  <c r="CW173" i="7"/>
  <c r="CW275" i="7"/>
  <c r="CW247" i="7"/>
  <c r="AW363" i="7"/>
  <c r="AW355" i="7"/>
  <c r="AW347" i="7"/>
  <c r="AW339" i="7"/>
  <c r="AW331" i="7"/>
  <c r="AW323" i="7"/>
  <c r="AW315" i="7"/>
  <c r="AW307" i="7"/>
  <c r="AW299" i="7"/>
  <c r="AW291" i="7"/>
  <c r="AW283" i="7"/>
  <c r="AW275" i="7"/>
  <c r="AW267" i="7"/>
  <c r="AW259" i="7"/>
  <c r="AW251" i="7"/>
  <c r="AW249" i="7"/>
  <c r="AW247" i="7"/>
  <c r="AW245" i="7"/>
  <c r="AW243" i="7"/>
  <c r="AW241" i="7"/>
  <c r="AW239" i="7"/>
  <c r="AW237" i="7"/>
  <c r="AW235" i="7"/>
  <c r="AW233" i="7"/>
  <c r="AW231" i="7"/>
  <c r="AW229" i="7"/>
  <c r="AW227" i="7"/>
  <c r="AW225" i="7"/>
  <c r="AW223" i="7"/>
  <c r="AW221" i="7"/>
  <c r="AW219" i="7"/>
  <c r="AW217" i="7"/>
  <c r="AW215" i="7"/>
  <c r="AW213" i="7"/>
  <c r="AW211" i="7"/>
  <c r="AW209" i="7"/>
  <c r="AW207" i="7"/>
  <c r="AW205" i="7"/>
  <c r="AW203" i="7"/>
  <c r="AW201" i="7"/>
  <c r="AW199" i="7"/>
  <c r="AW197" i="7"/>
  <c r="AW195" i="7"/>
  <c r="AW193" i="7"/>
  <c r="AW191" i="7"/>
  <c r="AW189" i="7"/>
  <c r="AW187" i="7"/>
  <c r="AW185" i="7"/>
  <c r="AW183" i="7"/>
  <c r="AW181" i="7"/>
  <c r="AW179" i="7"/>
  <c r="AW177" i="7"/>
  <c r="AW175" i="7"/>
  <c r="AW173" i="7"/>
  <c r="AW171" i="7"/>
  <c r="CW305" i="7"/>
  <c r="CW299" i="7"/>
  <c r="CW267" i="7"/>
  <c r="CW263" i="7"/>
  <c r="DA468" i="7"/>
  <c r="DA462" i="7"/>
  <c r="DA460" i="7"/>
  <c r="DA458" i="7"/>
  <c r="DA456" i="7"/>
  <c r="DA463" i="7"/>
  <c r="DA455" i="7"/>
  <c r="DA453" i="7"/>
  <c r="DA451" i="7"/>
  <c r="DA449" i="7"/>
  <c r="DA447" i="7"/>
  <c r="DA445" i="7"/>
  <c r="DA443" i="7"/>
  <c r="DA441" i="7"/>
  <c r="DA469" i="7"/>
  <c r="DA467" i="7"/>
  <c r="DA465" i="7"/>
  <c r="DA461" i="7"/>
  <c r="DA452" i="7"/>
  <c r="DA444" i="7"/>
  <c r="DA439" i="7"/>
  <c r="DA437" i="7"/>
  <c r="DA435" i="7"/>
  <c r="DA433" i="7"/>
  <c r="DA431" i="7"/>
  <c r="DA459" i="7"/>
  <c r="DA454" i="7"/>
  <c r="DA470" i="7"/>
  <c r="DA464" i="7"/>
  <c r="DA436" i="7"/>
  <c r="DA450" i="7"/>
  <c r="DA448" i="7"/>
  <c r="DA446" i="7"/>
  <c r="DA466" i="7"/>
  <c r="DA457" i="7"/>
  <c r="DA442" i="7"/>
  <c r="DA427" i="7"/>
  <c r="DA424" i="7"/>
  <c r="DA419" i="7"/>
  <c r="DA415" i="7"/>
  <c r="DA413" i="7"/>
  <c r="DA411" i="7"/>
  <c r="DA409" i="7"/>
  <c r="DA407" i="7"/>
  <c r="DA405" i="7"/>
  <c r="DA440" i="7"/>
  <c r="DA432" i="7"/>
  <c r="DA438" i="7"/>
  <c r="DA434" i="7"/>
  <c r="DA429" i="7"/>
  <c r="DA422" i="7"/>
  <c r="DA412" i="7"/>
  <c r="DA404" i="7"/>
  <c r="DA402" i="7"/>
  <c r="DA400" i="7"/>
  <c r="DA398" i="7"/>
  <c r="DA418" i="7"/>
  <c r="DA421" i="7"/>
  <c r="DA420" i="7"/>
  <c r="DA399" i="7"/>
  <c r="DA397" i="7"/>
  <c r="DA395" i="7"/>
  <c r="DA393" i="7"/>
  <c r="DA391" i="7"/>
  <c r="DA389" i="7"/>
  <c r="DA387" i="7"/>
  <c r="DA385" i="7"/>
  <c r="DA383" i="7"/>
  <c r="DA381" i="7"/>
  <c r="DA428" i="7"/>
  <c r="DA426" i="7"/>
  <c r="DA425" i="7"/>
  <c r="DA423" i="7"/>
  <c r="DA417" i="7"/>
  <c r="DA416" i="7"/>
  <c r="DA414" i="7"/>
  <c r="DA379" i="7"/>
  <c r="DA374" i="7"/>
  <c r="DA371" i="7"/>
  <c r="DA401" i="7"/>
  <c r="DA378" i="7"/>
  <c r="DA375" i="7"/>
  <c r="DA370" i="7"/>
  <c r="DA367" i="7"/>
  <c r="DA362" i="7"/>
  <c r="DA394" i="7"/>
  <c r="DA390" i="7"/>
  <c r="DA386" i="7"/>
  <c r="DA382" i="7"/>
  <c r="DA380" i="7"/>
  <c r="DA377" i="7"/>
  <c r="DA410" i="7"/>
  <c r="DA396" i="7"/>
  <c r="DA360" i="7"/>
  <c r="DA357" i="7"/>
  <c r="DA352" i="7"/>
  <c r="DA349" i="7"/>
  <c r="DA344" i="7"/>
  <c r="DA341" i="7"/>
  <c r="DA336" i="7"/>
  <c r="DA333" i="7"/>
  <c r="DA328" i="7"/>
  <c r="DA325" i="7"/>
  <c r="DA320" i="7"/>
  <c r="DA317" i="7"/>
  <c r="DA312" i="7"/>
  <c r="DA309" i="7"/>
  <c r="DA430" i="7"/>
  <c r="DA408" i="7"/>
  <c r="DA384" i="7"/>
  <c r="DA373" i="7"/>
  <c r="DA369" i="7"/>
  <c r="DA363" i="7"/>
  <c r="DA342" i="7"/>
  <c r="DA340" i="7"/>
  <c r="DA339" i="7"/>
  <c r="DA338" i="7"/>
  <c r="DA337" i="7"/>
  <c r="DA335" i="7"/>
  <c r="DA310" i="7"/>
  <c r="DA308" i="7"/>
  <c r="DA307" i="7"/>
  <c r="DA306" i="7"/>
  <c r="DA305" i="7"/>
  <c r="DA392" i="7"/>
  <c r="DA376" i="7"/>
  <c r="DA372" i="7"/>
  <c r="DA365" i="7"/>
  <c r="DA358" i="7"/>
  <c r="DA356" i="7"/>
  <c r="DA355" i="7"/>
  <c r="DA354" i="7"/>
  <c r="DA353" i="7"/>
  <c r="DA351" i="7"/>
  <c r="DA326" i="7"/>
  <c r="DA324" i="7"/>
  <c r="DA323" i="7"/>
  <c r="DA322" i="7"/>
  <c r="DA321" i="7"/>
  <c r="DA319" i="7"/>
  <c r="DA304" i="7"/>
  <c r="DA331" i="7"/>
  <c r="DA329" i="7"/>
  <c r="DA327" i="7"/>
  <c r="DA300" i="7"/>
  <c r="DA296" i="7"/>
  <c r="DA292" i="7"/>
  <c r="DA288" i="7"/>
  <c r="DA284" i="7"/>
  <c r="DA280" i="7"/>
  <c r="DA276" i="7"/>
  <c r="DA272" i="7"/>
  <c r="DA268" i="7"/>
  <c r="DA263" i="7"/>
  <c r="DA258" i="7"/>
  <c r="DA255" i="7"/>
  <c r="DA250" i="7"/>
  <c r="DA247" i="7"/>
  <c r="DA242" i="7"/>
  <c r="DA239" i="7"/>
  <c r="DA235" i="7"/>
  <c r="DA233" i="7"/>
  <c r="DA231" i="7"/>
  <c r="DA229" i="7"/>
  <c r="DA227" i="7"/>
  <c r="DA225" i="7"/>
  <c r="DA223" i="7"/>
  <c r="DA221" i="7"/>
  <c r="DA219" i="7"/>
  <c r="DA217" i="7"/>
  <c r="DA215" i="7"/>
  <c r="DA213" i="7"/>
  <c r="DA211" i="7"/>
  <c r="DA209" i="7"/>
  <c r="DA207" i="7"/>
  <c r="DA205" i="7"/>
  <c r="DA203" i="7"/>
  <c r="DA201" i="7"/>
  <c r="DA199" i="7"/>
  <c r="DA197" i="7"/>
  <c r="DA195" i="7"/>
  <c r="DA193" i="7"/>
  <c r="DA191" i="7"/>
  <c r="DA189" i="7"/>
  <c r="DA406" i="7"/>
  <c r="DA403" i="7"/>
  <c r="DA388" i="7"/>
  <c r="DA366" i="7"/>
  <c r="DA361" i="7"/>
  <c r="DA359" i="7"/>
  <c r="DA334" i="7"/>
  <c r="DA332" i="7"/>
  <c r="DA330" i="7"/>
  <c r="DA302" i="7"/>
  <c r="DA298" i="7"/>
  <c r="DA294" i="7"/>
  <c r="DA290" i="7"/>
  <c r="DA286" i="7"/>
  <c r="DA282" i="7"/>
  <c r="DA278" i="7"/>
  <c r="DA274" i="7"/>
  <c r="DA270" i="7"/>
  <c r="DA266" i="7"/>
  <c r="DA262" i="7"/>
  <c r="DA259" i="7"/>
  <c r="DA254" i="7"/>
  <c r="DA251" i="7"/>
  <c r="DA246" i="7"/>
  <c r="DA243" i="7"/>
  <c r="DA238" i="7"/>
  <c r="DA234" i="7"/>
  <c r="DA232" i="7"/>
  <c r="DA230" i="7"/>
  <c r="DA228" i="7"/>
  <c r="DA226" i="7"/>
  <c r="DA224" i="7"/>
  <c r="DA222" i="7"/>
  <c r="DA220" i="7"/>
  <c r="DA218" i="7"/>
  <c r="DA216" i="7"/>
  <c r="DA214" i="7"/>
  <c r="DA212" i="7"/>
  <c r="DA210" i="7"/>
  <c r="DA208" i="7"/>
  <c r="DA206" i="7"/>
  <c r="DA204" i="7"/>
  <c r="DA202" i="7"/>
  <c r="DA200" i="7"/>
  <c r="DA198" i="7"/>
  <c r="DA196" i="7"/>
  <c r="DA194" i="7"/>
  <c r="DA192" i="7"/>
  <c r="DA190" i="7"/>
  <c r="DA188" i="7"/>
  <c r="DA186" i="7"/>
  <c r="DA184" i="7"/>
  <c r="DA182" i="7"/>
  <c r="DA180" i="7"/>
  <c r="DA178" i="7"/>
  <c r="DA176" i="7"/>
  <c r="DA174" i="7"/>
  <c r="DA348" i="7"/>
  <c r="DA315" i="7"/>
  <c r="DA311" i="7"/>
  <c r="DA295" i="7"/>
  <c r="DA287" i="7"/>
  <c r="DA279" i="7"/>
  <c r="DA271" i="7"/>
  <c r="DA265" i="7"/>
  <c r="DA252" i="7"/>
  <c r="DA249" i="7"/>
  <c r="DA236" i="7"/>
  <c r="DA181" i="7"/>
  <c r="DA368" i="7"/>
  <c r="DA350" i="7"/>
  <c r="DA346" i="7"/>
  <c r="DA313" i="7"/>
  <c r="DA299" i="7"/>
  <c r="DA291" i="7"/>
  <c r="DA283" i="7"/>
  <c r="DA275" i="7"/>
  <c r="DA267" i="7"/>
  <c r="DA260" i="7"/>
  <c r="DA257" i="7"/>
  <c r="DA244" i="7"/>
  <c r="DA241" i="7"/>
  <c r="DA185" i="7"/>
  <c r="DA177" i="7"/>
  <c r="DA316" i="7"/>
  <c r="DA303" i="7"/>
  <c r="DA293" i="7"/>
  <c r="DA277" i="7"/>
  <c r="DA256" i="7"/>
  <c r="DA253" i="7"/>
  <c r="DA183" i="7"/>
  <c r="BA469" i="7"/>
  <c r="BA467" i="7"/>
  <c r="BA465" i="7"/>
  <c r="BA463" i="7"/>
  <c r="BA461" i="7"/>
  <c r="BA459" i="7"/>
  <c r="BA457" i="7"/>
  <c r="BA455" i="7"/>
  <c r="BA453" i="7"/>
  <c r="BA451" i="7"/>
  <c r="BA449" i="7"/>
  <c r="BA447" i="7"/>
  <c r="BA445" i="7"/>
  <c r="BA443" i="7"/>
  <c r="BA441" i="7"/>
  <c r="BA439" i="7"/>
  <c r="BA437" i="7"/>
  <c r="BA435" i="7"/>
  <c r="BA433" i="7"/>
  <c r="BA431" i="7"/>
  <c r="BA429" i="7"/>
  <c r="BA427" i="7"/>
  <c r="BA425" i="7"/>
  <c r="BA423" i="7"/>
  <c r="BA421" i="7"/>
  <c r="BA419" i="7"/>
  <c r="BA417" i="7"/>
  <c r="BA415" i="7"/>
  <c r="BA413" i="7"/>
  <c r="BA411" i="7"/>
  <c r="BA409" i="7"/>
  <c r="BA407" i="7"/>
  <c r="BA405" i="7"/>
  <c r="BA403" i="7"/>
  <c r="BA401" i="7"/>
  <c r="BA399" i="7"/>
  <c r="BA397" i="7"/>
  <c r="BA395" i="7"/>
  <c r="BA393" i="7"/>
  <c r="BA391" i="7"/>
  <c r="BA389" i="7"/>
  <c r="BA387" i="7"/>
  <c r="BA385" i="7"/>
  <c r="BA383" i="7"/>
  <c r="BA381" i="7"/>
  <c r="BA379" i="7"/>
  <c r="BA377" i="7"/>
  <c r="BA375" i="7"/>
  <c r="BA373" i="7"/>
  <c r="BA371" i="7"/>
  <c r="DA345" i="7"/>
  <c r="DA301" i="7"/>
  <c r="DA285" i="7"/>
  <c r="DA269" i="7"/>
  <c r="DA240" i="7"/>
  <c r="DA237" i="7"/>
  <c r="DA175" i="7"/>
  <c r="BA470" i="7"/>
  <c r="BA468" i="7"/>
  <c r="BA466" i="7"/>
  <c r="BA464" i="7"/>
  <c r="BA462" i="7"/>
  <c r="BA460" i="7"/>
  <c r="BA458" i="7"/>
  <c r="BA456" i="7"/>
  <c r="BA454" i="7"/>
  <c r="BA452" i="7"/>
  <c r="BA450" i="7"/>
  <c r="BA448" i="7"/>
  <c r="BA446" i="7"/>
  <c r="BA444" i="7"/>
  <c r="BA442" i="7"/>
  <c r="BA440" i="7"/>
  <c r="BA438" i="7"/>
  <c r="BA436" i="7"/>
  <c r="BA434" i="7"/>
  <c r="BA432" i="7"/>
  <c r="BA430" i="7"/>
  <c r="BA428" i="7"/>
  <c r="BA426" i="7"/>
  <c r="BA424" i="7"/>
  <c r="BA422" i="7"/>
  <c r="BA420" i="7"/>
  <c r="BA418" i="7"/>
  <c r="BA416" i="7"/>
  <c r="BA414" i="7"/>
  <c r="BA412" i="7"/>
  <c r="BA410" i="7"/>
  <c r="BA408" i="7"/>
  <c r="BA406" i="7"/>
  <c r="BA404" i="7"/>
  <c r="BA402" i="7"/>
  <c r="BA400" i="7"/>
  <c r="BA398" i="7"/>
  <c r="BA396" i="7"/>
  <c r="BA394" i="7"/>
  <c r="BA392" i="7"/>
  <c r="BA390" i="7"/>
  <c r="BA388" i="7"/>
  <c r="BA386" i="7"/>
  <c r="BA384" i="7"/>
  <c r="BA382" i="7"/>
  <c r="BA380" i="7"/>
  <c r="BA378" i="7"/>
  <c r="BA376" i="7"/>
  <c r="BA374" i="7"/>
  <c r="BA372" i="7"/>
  <c r="BA370" i="7"/>
  <c r="BA368" i="7"/>
  <c r="BA366" i="7"/>
  <c r="BA364" i="7"/>
  <c r="BA362" i="7"/>
  <c r="BA360" i="7"/>
  <c r="BA358" i="7"/>
  <c r="BA356" i="7"/>
  <c r="BA354" i="7"/>
  <c r="BA352" i="7"/>
  <c r="BA350" i="7"/>
  <c r="BA348" i="7"/>
  <c r="BA346" i="7"/>
  <c r="BA344" i="7"/>
  <c r="BA342" i="7"/>
  <c r="BA340" i="7"/>
  <c r="BA338" i="7"/>
  <c r="BA336" i="7"/>
  <c r="BA334" i="7"/>
  <c r="BA332" i="7"/>
  <c r="BA330" i="7"/>
  <c r="BA328" i="7"/>
  <c r="BA326" i="7"/>
  <c r="BA324" i="7"/>
  <c r="BA322" i="7"/>
  <c r="BA320" i="7"/>
  <c r="BA318" i="7"/>
  <c r="BA316" i="7"/>
  <c r="BA314" i="7"/>
  <c r="BA312" i="7"/>
  <c r="BA310" i="7"/>
  <c r="BA308" i="7"/>
  <c r="BA306" i="7"/>
  <c r="BA304" i="7"/>
  <c r="BA302" i="7"/>
  <c r="BA300" i="7"/>
  <c r="BA298" i="7"/>
  <c r="BA296" i="7"/>
  <c r="BA294" i="7"/>
  <c r="BA292" i="7"/>
  <c r="BA290" i="7"/>
  <c r="BA288" i="7"/>
  <c r="BA286" i="7"/>
  <c r="BA284" i="7"/>
  <c r="BA282" i="7"/>
  <c r="BA280" i="7"/>
  <c r="BA278" i="7"/>
  <c r="BA276" i="7"/>
  <c r="BA274" i="7"/>
  <c r="BA272" i="7"/>
  <c r="BA270" i="7"/>
  <c r="BA268" i="7"/>
  <c r="BA266" i="7"/>
  <c r="BA264" i="7"/>
  <c r="BA262" i="7"/>
  <c r="BA260" i="7"/>
  <c r="BA258" i="7"/>
  <c r="BA256" i="7"/>
  <c r="BA254" i="7"/>
  <c r="BA252" i="7"/>
  <c r="BA250" i="7"/>
  <c r="DA364" i="7"/>
  <c r="DA343" i="7"/>
  <c r="DA318" i="7"/>
  <c r="DA273" i="7"/>
  <c r="DA261" i="7"/>
  <c r="DA187" i="7"/>
  <c r="DA289" i="7"/>
  <c r="DA264" i="7"/>
  <c r="BA369" i="7"/>
  <c r="BA361" i="7"/>
  <c r="BA353" i="7"/>
  <c r="BA345" i="7"/>
  <c r="BA337" i="7"/>
  <c r="BA329" i="7"/>
  <c r="BA321" i="7"/>
  <c r="BA313" i="7"/>
  <c r="BA305" i="7"/>
  <c r="BA297" i="7"/>
  <c r="BA289" i="7"/>
  <c r="BA281" i="7"/>
  <c r="BA273" i="7"/>
  <c r="BA265" i="7"/>
  <c r="BA257" i="7"/>
  <c r="BA249" i="7"/>
  <c r="BA247" i="7"/>
  <c r="BA245" i="7"/>
  <c r="BA243" i="7"/>
  <c r="BA241" i="7"/>
  <c r="BA239" i="7"/>
  <c r="BA237" i="7"/>
  <c r="BA235" i="7"/>
  <c r="BA233" i="7"/>
  <c r="BA231" i="7"/>
  <c r="BA229" i="7"/>
  <c r="BA227" i="7"/>
  <c r="BA225" i="7"/>
  <c r="BA223" i="7"/>
  <c r="BA221" i="7"/>
  <c r="BA219" i="7"/>
  <c r="BA217" i="7"/>
  <c r="BA215" i="7"/>
  <c r="BA213" i="7"/>
  <c r="BA211" i="7"/>
  <c r="BA209" i="7"/>
  <c r="BA207" i="7"/>
  <c r="BA205" i="7"/>
  <c r="BA203" i="7"/>
  <c r="BA201" i="7"/>
  <c r="BA199" i="7"/>
  <c r="BA197" i="7"/>
  <c r="BA195" i="7"/>
  <c r="BA193" i="7"/>
  <c r="BA191" i="7"/>
  <c r="BA189" i="7"/>
  <c r="BA187" i="7"/>
  <c r="BA185" i="7"/>
  <c r="BA183" i="7"/>
  <c r="BA181" i="7"/>
  <c r="BA179" i="7"/>
  <c r="BA177" i="7"/>
  <c r="BA175" i="7"/>
  <c r="BA173" i="7"/>
  <c r="BA171" i="7"/>
  <c r="DA314" i="7"/>
  <c r="DA281" i="7"/>
  <c r="DA245" i="7"/>
  <c r="DA179" i="7"/>
  <c r="DE469" i="7"/>
  <c r="DE466" i="7"/>
  <c r="DE462" i="7"/>
  <c r="DE460" i="7"/>
  <c r="DE458" i="7"/>
  <c r="DE456" i="7"/>
  <c r="DE467" i="7"/>
  <c r="DE465" i="7"/>
  <c r="DE464" i="7"/>
  <c r="DE463" i="7"/>
  <c r="DE470" i="7"/>
  <c r="DE468" i="7"/>
  <c r="DE461" i="7"/>
  <c r="DE453" i="7"/>
  <c r="DE451" i="7"/>
  <c r="DE449" i="7"/>
  <c r="DE447" i="7"/>
  <c r="DE445" i="7"/>
  <c r="DE443" i="7"/>
  <c r="DE441" i="7"/>
  <c r="DE450" i="7"/>
  <c r="DE442" i="7"/>
  <c r="DE439" i="7"/>
  <c r="DE437" i="7"/>
  <c r="DE435" i="7"/>
  <c r="DE433" i="7"/>
  <c r="DE431" i="7"/>
  <c r="DE457" i="7"/>
  <c r="DE448" i="7"/>
  <c r="DE446" i="7"/>
  <c r="DE444" i="7"/>
  <c r="DE434" i="7"/>
  <c r="DE455" i="7"/>
  <c r="DE440" i="7"/>
  <c r="DE438" i="7"/>
  <c r="DE436" i="7"/>
  <c r="DE425" i="7"/>
  <c r="DE422" i="7"/>
  <c r="DE417" i="7"/>
  <c r="DE415" i="7"/>
  <c r="DE413" i="7"/>
  <c r="DE411" i="7"/>
  <c r="DE409" i="7"/>
  <c r="DE407" i="7"/>
  <c r="DE405" i="7"/>
  <c r="DE430" i="7"/>
  <c r="DE429" i="7"/>
  <c r="DE428" i="7"/>
  <c r="DE427" i="7"/>
  <c r="DE426" i="7"/>
  <c r="DE424" i="7"/>
  <c r="DE459" i="7"/>
  <c r="DE452" i="7"/>
  <c r="DE420" i="7"/>
  <c r="DE410" i="7"/>
  <c r="DE402" i="7"/>
  <c r="DE400" i="7"/>
  <c r="DE398" i="7"/>
  <c r="DE454" i="7"/>
  <c r="DE423" i="7"/>
  <c r="DE421" i="7"/>
  <c r="DE416" i="7"/>
  <c r="DE414" i="7"/>
  <c r="DE412" i="7"/>
  <c r="DE403" i="7"/>
  <c r="DE408" i="7"/>
  <c r="DE406" i="7"/>
  <c r="DE404" i="7"/>
  <c r="DE397" i="7"/>
  <c r="DE395" i="7"/>
  <c r="DE393" i="7"/>
  <c r="DE391" i="7"/>
  <c r="DE389" i="7"/>
  <c r="DE387" i="7"/>
  <c r="DE385" i="7"/>
  <c r="DE383" i="7"/>
  <c r="DE381" i="7"/>
  <c r="DE432" i="7"/>
  <c r="DE380" i="7"/>
  <c r="DE377" i="7"/>
  <c r="DE372" i="7"/>
  <c r="DE369" i="7"/>
  <c r="DE399" i="7"/>
  <c r="DE376" i="7"/>
  <c r="DE373" i="7"/>
  <c r="DE368" i="7"/>
  <c r="DE365" i="7"/>
  <c r="DE419" i="7"/>
  <c r="DE396" i="7"/>
  <c r="DE392" i="7"/>
  <c r="DE388" i="7"/>
  <c r="DE384" i="7"/>
  <c r="DE378" i="7"/>
  <c r="DE394" i="7"/>
  <c r="DE358" i="7"/>
  <c r="DE355" i="7"/>
  <c r="DE307" i="7"/>
  <c r="DE401" i="7"/>
  <c r="DE366" i="7"/>
  <c r="DE362" i="7"/>
  <c r="DE356" i="7"/>
  <c r="DE317" i="7"/>
  <c r="DE418" i="7"/>
  <c r="DE386" i="7"/>
  <c r="DE367" i="7"/>
  <c r="DE364" i="7"/>
  <c r="DE382" i="7"/>
  <c r="DE379" i="7"/>
  <c r="DE374" i="7"/>
  <c r="DE370" i="7"/>
  <c r="DE292" i="7"/>
  <c r="DE363" i="7"/>
  <c r="DE361" i="7"/>
  <c r="DE357" i="7"/>
  <c r="DE390" i="7"/>
  <c r="DE359" i="7"/>
  <c r="BE469" i="7"/>
  <c r="BE467" i="7"/>
  <c r="BE465" i="7"/>
  <c r="BE463" i="7"/>
  <c r="BE461" i="7"/>
  <c r="BE459" i="7"/>
  <c r="BE457" i="7"/>
  <c r="BE455" i="7"/>
  <c r="BE453" i="7"/>
  <c r="BE451" i="7"/>
  <c r="BE449" i="7"/>
  <c r="BE447" i="7"/>
  <c r="BE445" i="7"/>
  <c r="BE443" i="7"/>
  <c r="BE441" i="7"/>
  <c r="BE439" i="7"/>
  <c r="BE437" i="7"/>
  <c r="BE435" i="7"/>
  <c r="BE433" i="7"/>
  <c r="BE431" i="7"/>
  <c r="BE429" i="7"/>
  <c r="BE427" i="7"/>
  <c r="BE425" i="7"/>
  <c r="BE423" i="7"/>
  <c r="BE421" i="7"/>
  <c r="BE419" i="7"/>
  <c r="BE417" i="7"/>
  <c r="BE415" i="7"/>
  <c r="BE413" i="7"/>
  <c r="BE411" i="7"/>
  <c r="BE409" i="7"/>
  <c r="BE407" i="7"/>
  <c r="BE405" i="7"/>
  <c r="BE403" i="7"/>
  <c r="BE401" i="7"/>
  <c r="BE399" i="7"/>
  <c r="BE397" i="7"/>
  <c r="BE395" i="7"/>
  <c r="BE393" i="7"/>
  <c r="BE391" i="7"/>
  <c r="BE389" i="7"/>
  <c r="BE387" i="7"/>
  <c r="BE385" i="7"/>
  <c r="BE383" i="7"/>
  <c r="BE381" i="7"/>
  <c r="BE379" i="7"/>
  <c r="BE377" i="7"/>
  <c r="BE375" i="7"/>
  <c r="BE373" i="7"/>
  <c r="BE371" i="7"/>
  <c r="DE375" i="7"/>
  <c r="BE470" i="7"/>
  <c r="BE468" i="7"/>
  <c r="BE466" i="7"/>
  <c r="BE464" i="7"/>
  <c r="BE462" i="7"/>
  <c r="BE460" i="7"/>
  <c r="BE458" i="7"/>
  <c r="BE456" i="7"/>
  <c r="BE454" i="7"/>
  <c r="BE452" i="7"/>
  <c r="BE450" i="7"/>
  <c r="BE448" i="7"/>
  <c r="BE446" i="7"/>
  <c r="BE444" i="7"/>
  <c r="BE442" i="7"/>
  <c r="BE440" i="7"/>
  <c r="BE438" i="7"/>
  <c r="BE436" i="7"/>
  <c r="BE434" i="7"/>
  <c r="BE432" i="7"/>
  <c r="BE430" i="7"/>
  <c r="BE428" i="7"/>
  <c r="BE426" i="7"/>
  <c r="BE424" i="7"/>
  <c r="BE422" i="7"/>
  <c r="BE420" i="7"/>
  <c r="BE418" i="7"/>
  <c r="BE416" i="7"/>
  <c r="BE414" i="7"/>
  <c r="BE412" i="7"/>
  <c r="BE410" i="7"/>
  <c r="BE408" i="7"/>
  <c r="BE406" i="7"/>
  <c r="BE404" i="7"/>
  <c r="BE402" i="7"/>
  <c r="BE400" i="7"/>
  <c r="BE398" i="7"/>
  <c r="BE396" i="7"/>
  <c r="BE394" i="7"/>
  <c r="BE392" i="7"/>
  <c r="BE390" i="7"/>
  <c r="BE388" i="7"/>
  <c r="BE386" i="7"/>
  <c r="BE384" i="7"/>
  <c r="BE382" i="7"/>
  <c r="BE380" i="7"/>
  <c r="BE378" i="7"/>
  <c r="BE376" i="7"/>
  <c r="BE374" i="7"/>
  <c r="BE372" i="7"/>
  <c r="BE370" i="7"/>
  <c r="BE368" i="7"/>
  <c r="BE366" i="7"/>
  <c r="BE364" i="7"/>
  <c r="BE362" i="7"/>
  <c r="BE360" i="7"/>
  <c r="BE358" i="7"/>
  <c r="BE356" i="7"/>
  <c r="BE354" i="7"/>
  <c r="BE352" i="7"/>
  <c r="BE350" i="7"/>
  <c r="BE348" i="7"/>
  <c r="BE346" i="7"/>
  <c r="BE344" i="7"/>
  <c r="BE342" i="7"/>
  <c r="BE340" i="7"/>
  <c r="BE338" i="7"/>
  <c r="BE336" i="7"/>
  <c r="BE334" i="7"/>
  <c r="BE332" i="7"/>
  <c r="BE330" i="7"/>
  <c r="BE328" i="7"/>
  <c r="BE326" i="7"/>
  <c r="BE324" i="7"/>
  <c r="BE322" i="7"/>
  <c r="BE320" i="7"/>
  <c r="BE318" i="7"/>
  <c r="BE316" i="7"/>
  <c r="BE314" i="7"/>
  <c r="BE312" i="7"/>
  <c r="BE310" i="7"/>
  <c r="BE308" i="7"/>
  <c r="BE306" i="7"/>
  <c r="BE304" i="7"/>
  <c r="BE302" i="7"/>
  <c r="BE300" i="7"/>
  <c r="BE298" i="7"/>
  <c r="BE296" i="7"/>
  <c r="BE294" i="7"/>
  <c r="BE292" i="7"/>
  <c r="BE290" i="7"/>
  <c r="BE288" i="7"/>
  <c r="BE286" i="7"/>
  <c r="BE284" i="7"/>
  <c r="BE282" i="7"/>
  <c r="BE280" i="7"/>
  <c r="BE278" i="7"/>
  <c r="BE276" i="7"/>
  <c r="BE274" i="7"/>
  <c r="BE272" i="7"/>
  <c r="BE270" i="7"/>
  <c r="BE268" i="7"/>
  <c r="BE266" i="7"/>
  <c r="BE264" i="7"/>
  <c r="BE262" i="7"/>
  <c r="BE260" i="7"/>
  <c r="BE258" i="7"/>
  <c r="BE256" i="7"/>
  <c r="BE254" i="7"/>
  <c r="BE252" i="7"/>
  <c r="BE250" i="7"/>
  <c r="DE371" i="7"/>
  <c r="DE360" i="7"/>
  <c r="DE271" i="7"/>
  <c r="BE367" i="7"/>
  <c r="BE359" i="7"/>
  <c r="BE351" i="7"/>
  <c r="BE343" i="7"/>
  <c r="BE335" i="7"/>
  <c r="BE327" i="7"/>
  <c r="BE319" i="7"/>
  <c r="BE311" i="7"/>
  <c r="BE303" i="7"/>
  <c r="BE295" i="7"/>
  <c r="BE287" i="7"/>
  <c r="BE279" i="7"/>
  <c r="BE271" i="7"/>
  <c r="BE263" i="7"/>
  <c r="BE255" i="7"/>
  <c r="BE249" i="7"/>
  <c r="BE247" i="7"/>
  <c r="BE245" i="7"/>
  <c r="BE243" i="7"/>
  <c r="BE241" i="7"/>
  <c r="BE239" i="7"/>
  <c r="BE237" i="7"/>
  <c r="BE235" i="7"/>
  <c r="BE233" i="7"/>
  <c r="BE231" i="7"/>
  <c r="BE229" i="7"/>
  <c r="BE227" i="7"/>
  <c r="BE225" i="7"/>
  <c r="BE223" i="7"/>
  <c r="BE221" i="7"/>
  <c r="BE219" i="7"/>
  <c r="BE217" i="7"/>
  <c r="BE215" i="7"/>
  <c r="BE213" i="7"/>
  <c r="BE211" i="7"/>
  <c r="BE209" i="7"/>
  <c r="BE207" i="7"/>
  <c r="BE205" i="7"/>
  <c r="BE203" i="7"/>
  <c r="BE201" i="7"/>
  <c r="BE199" i="7"/>
  <c r="BE197" i="7"/>
  <c r="BE195" i="7"/>
  <c r="BE193" i="7"/>
  <c r="BE191" i="7"/>
  <c r="BE189" i="7"/>
  <c r="BE187" i="7"/>
  <c r="BE185" i="7"/>
  <c r="BE183" i="7"/>
  <c r="BE181" i="7"/>
  <c r="BE179" i="7"/>
  <c r="BE177" i="7"/>
  <c r="BE175" i="7"/>
  <c r="BE173" i="7"/>
  <c r="BE171" i="7"/>
  <c r="DI467" i="7"/>
  <c r="DI464" i="7"/>
  <c r="DI462" i="7"/>
  <c r="DI460" i="7"/>
  <c r="DI458" i="7"/>
  <c r="DI456" i="7"/>
  <c r="DI461" i="7"/>
  <c r="DI459" i="7"/>
  <c r="DI453" i="7"/>
  <c r="DI451" i="7"/>
  <c r="DI449" i="7"/>
  <c r="DI447" i="7"/>
  <c r="DI445" i="7"/>
  <c r="DI443" i="7"/>
  <c r="DI441" i="7"/>
  <c r="DI448" i="7"/>
  <c r="DI439" i="7"/>
  <c r="DI437" i="7"/>
  <c r="DI435" i="7"/>
  <c r="DI433" i="7"/>
  <c r="DI431" i="7"/>
  <c r="DI469" i="7"/>
  <c r="DI466" i="7"/>
  <c r="DI454" i="7"/>
  <c r="DI452" i="7"/>
  <c r="DI450" i="7"/>
  <c r="DI468" i="7"/>
  <c r="DI465" i="7"/>
  <c r="DI457" i="7"/>
  <c r="DI440" i="7"/>
  <c r="DI432" i="7"/>
  <c r="DI463" i="7"/>
  <c r="DI455" i="7"/>
  <c r="DI428" i="7"/>
  <c r="DI423" i="7"/>
  <c r="DI420" i="7"/>
  <c r="DI415" i="7"/>
  <c r="DI413" i="7"/>
  <c r="DI411" i="7"/>
  <c r="DI409" i="7"/>
  <c r="DI407" i="7"/>
  <c r="DI405" i="7"/>
  <c r="DI446" i="7"/>
  <c r="DI442" i="7"/>
  <c r="DI436" i="7"/>
  <c r="DI426" i="7"/>
  <c r="DI422" i="7"/>
  <c r="DI419" i="7"/>
  <c r="DI416" i="7"/>
  <c r="DI408" i="7"/>
  <c r="DI402" i="7"/>
  <c r="DI400" i="7"/>
  <c r="DI398" i="7"/>
  <c r="DI444" i="7"/>
  <c r="DI434" i="7"/>
  <c r="DI430" i="7"/>
  <c r="DI429" i="7"/>
  <c r="DI427" i="7"/>
  <c r="DI401" i="7"/>
  <c r="DI418" i="7"/>
  <c r="DI403" i="7"/>
  <c r="DI397" i="7"/>
  <c r="DI395" i="7"/>
  <c r="DI393" i="7"/>
  <c r="DI391" i="7"/>
  <c r="DI389" i="7"/>
  <c r="DI387" i="7"/>
  <c r="DI385" i="7"/>
  <c r="DI383" i="7"/>
  <c r="DI381" i="7"/>
  <c r="DI438" i="7"/>
  <c r="DI378" i="7"/>
  <c r="DI375" i="7"/>
  <c r="DI370" i="7"/>
  <c r="DI417" i="7"/>
  <c r="DI414" i="7"/>
  <c r="DI412" i="7"/>
  <c r="DI410" i="7"/>
  <c r="DI379" i="7"/>
  <c r="DI374" i="7"/>
  <c r="DI371" i="7"/>
  <c r="DI366" i="7"/>
  <c r="DI363" i="7"/>
  <c r="DI425" i="7"/>
  <c r="DI424" i="7"/>
  <c r="DI421" i="7"/>
  <c r="DI406" i="7"/>
  <c r="DI404" i="7"/>
  <c r="DI394" i="7"/>
  <c r="DI390" i="7"/>
  <c r="DI386" i="7"/>
  <c r="DI382" i="7"/>
  <c r="DI470" i="7"/>
  <c r="DI392" i="7"/>
  <c r="DI367" i="7"/>
  <c r="DI365" i="7"/>
  <c r="DI361" i="7"/>
  <c r="DI356" i="7"/>
  <c r="DI329" i="7"/>
  <c r="DI388" i="7"/>
  <c r="DI376" i="7"/>
  <c r="DI372" i="7"/>
  <c r="DI368" i="7"/>
  <c r="DI364" i="7"/>
  <c r="DI380" i="7"/>
  <c r="DI373" i="7"/>
  <c r="DI369" i="7"/>
  <c r="DI362" i="7"/>
  <c r="DI359" i="7"/>
  <c r="DI357" i="7"/>
  <c r="DI231" i="7"/>
  <c r="DI229" i="7"/>
  <c r="DI227" i="7"/>
  <c r="DI360" i="7"/>
  <c r="DI358" i="7"/>
  <c r="DI230" i="7"/>
  <c r="DI228" i="7"/>
  <c r="DI399" i="7"/>
  <c r="DI291" i="7"/>
  <c r="DI249" i="7"/>
  <c r="BI469" i="7"/>
  <c r="BI467" i="7"/>
  <c r="BI465" i="7"/>
  <c r="BI463" i="7"/>
  <c r="BI461" i="7"/>
  <c r="BI459" i="7"/>
  <c r="BI457" i="7"/>
  <c r="BI455" i="7"/>
  <c r="BI453" i="7"/>
  <c r="BI451" i="7"/>
  <c r="BI449" i="7"/>
  <c r="BI447" i="7"/>
  <c r="BI445" i="7"/>
  <c r="BI443" i="7"/>
  <c r="BI441" i="7"/>
  <c r="BI439" i="7"/>
  <c r="BI437" i="7"/>
  <c r="BI435" i="7"/>
  <c r="BI433" i="7"/>
  <c r="BI431" i="7"/>
  <c r="BI429" i="7"/>
  <c r="BI427" i="7"/>
  <c r="BI425" i="7"/>
  <c r="BI423" i="7"/>
  <c r="BI421" i="7"/>
  <c r="BI419" i="7"/>
  <c r="BI417" i="7"/>
  <c r="BI415" i="7"/>
  <c r="BI413" i="7"/>
  <c r="BI411" i="7"/>
  <c r="BI409" i="7"/>
  <c r="BI407" i="7"/>
  <c r="BI405" i="7"/>
  <c r="BI403" i="7"/>
  <c r="BI401" i="7"/>
  <c r="BI399" i="7"/>
  <c r="BI397" i="7"/>
  <c r="BI395" i="7"/>
  <c r="BI393" i="7"/>
  <c r="BI391" i="7"/>
  <c r="BI389" i="7"/>
  <c r="BI387" i="7"/>
  <c r="BI385" i="7"/>
  <c r="BI383" i="7"/>
  <c r="BI381" i="7"/>
  <c r="BI379" i="7"/>
  <c r="BI377" i="7"/>
  <c r="BI375" i="7"/>
  <c r="BI373" i="7"/>
  <c r="BI371" i="7"/>
  <c r="DI384" i="7"/>
  <c r="BI470" i="7"/>
  <c r="BI468" i="7"/>
  <c r="BI466" i="7"/>
  <c r="BI464" i="7"/>
  <c r="BI462" i="7"/>
  <c r="BI460" i="7"/>
  <c r="BI458" i="7"/>
  <c r="BI456" i="7"/>
  <c r="BI454" i="7"/>
  <c r="BI452" i="7"/>
  <c r="BI450" i="7"/>
  <c r="BI448" i="7"/>
  <c r="BI446" i="7"/>
  <c r="BI444" i="7"/>
  <c r="BI442" i="7"/>
  <c r="BI440" i="7"/>
  <c r="BI438" i="7"/>
  <c r="BI436" i="7"/>
  <c r="BI434" i="7"/>
  <c r="BI432" i="7"/>
  <c r="BI430" i="7"/>
  <c r="BI428" i="7"/>
  <c r="BI426" i="7"/>
  <c r="BI424" i="7"/>
  <c r="BI422" i="7"/>
  <c r="BI420" i="7"/>
  <c r="BI418" i="7"/>
  <c r="BI416" i="7"/>
  <c r="BI414" i="7"/>
  <c r="BI412" i="7"/>
  <c r="BI410" i="7"/>
  <c r="BI408" i="7"/>
  <c r="BI406" i="7"/>
  <c r="BI404" i="7"/>
  <c r="BI402" i="7"/>
  <c r="BI400" i="7"/>
  <c r="BI398" i="7"/>
  <c r="BI396" i="7"/>
  <c r="BI394" i="7"/>
  <c r="BI392" i="7"/>
  <c r="BI390" i="7"/>
  <c r="BI388" i="7"/>
  <c r="BI386" i="7"/>
  <c r="BI384" i="7"/>
  <c r="BI382" i="7"/>
  <c r="BI380" i="7"/>
  <c r="BI378" i="7"/>
  <c r="BI376" i="7"/>
  <c r="BI374" i="7"/>
  <c r="BI372" i="7"/>
  <c r="BI370" i="7"/>
  <c r="BI368" i="7"/>
  <c r="BI366" i="7"/>
  <c r="BI364" i="7"/>
  <c r="BI362" i="7"/>
  <c r="BI360" i="7"/>
  <c r="BI358" i="7"/>
  <c r="BI356" i="7"/>
  <c r="BI354" i="7"/>
  <c r="BI352" i="7"/>
  <c r="BI350" i="7"/>
  <c r="BI348" i="7"/>
  <c r="BI346" i="7"/>
  <c r="BI344" i="7"/>
  <c r="BI342" i="7"/>
  <c r="BI340" i="7"/>
  <c r="BI338" i="7"/>
  <c r="BI336" i="7"/>
  <c r="BI334" i="7"/>
  <c r="BI332" i="7"/>
  <c r="BI330" i="7"/>
  <c r="BI328" i="7"/>
  <c r="BI326" i="7"/>
  <c r="BI324" i="7"/>
  <c r="BI322" i="7"/>
  <c r="BI320" i="7"/>
  <c r="BI318" i="7"/>
  <c r="BI316" i="7"/>
  <c r="BI314" i="7"/>
  <c r="BI312" i="7"/>
  <c r="BI310" i="7"/>
  <c r="BI308" i="7"/>
  <c r="BI306" i="7"/>
  <c r="BI304" i="7"/>
  <c r="BI302" i="7"/>
  <c r="BI300" i="7"/>
  <c r="BI298" i="7"/>
  <c r="BI296" i="7"/>
  <c r="BI294" i="7"/>
  <c r="BI292" i="7"/>
  <c r="BI290" i="7"/>
  <c r="BI288" i="7"/>
  <c r="BI286" i="7"/>
  <c r="BI284" i="7"/>
  <c r="BI282" i="7"/>
  <c r="BI280" i="7"/>
  <c r="BI278" i="7"/>
  <c r="BI276" i="7"/>
  <c r="BI274" i="7"/>
  <c r="BI272" i="7"/>
  <c r="BI270" i="7"/>
  <c r="BI268" i="7"/>
  <c r="BI266" i="7"/>
  <c r="BI264" i="7"/>
  <c r="BI262" i="7"/>
  <c r="BI260" i="7"/>
  <c r="BI258" i="7"/>
  <c r="BI256" i="7"/>
  <c r="BI254" i="7"/>
  <c r="BI252" i="7"/>
  <c r="BI250" i="7"/>
  <c r="BI365" i="7"/>
  <c r="BI357" i="7"/>
  <c r="BI349" i="7"/>
  <c r="BI341" i="7"/>
  <c r="BI333" i="7"/>
  <c r="BI325" i="7"/>
  <c r="BI317" i="7"/>
  <c r="BI309" i="7"/>
  <c r="BI301" i="7"/>
  <c r="BI293" i="7"/>
  <c r="BI285" i="7"/>
  <c r="BI277" i="7"/>
  <c r="BI269" i="7"/>
  <c r="BI261" i="7"/>
  <c r="BI253" i="7"/>
  <c r="BI249" i="7"/>
  <c r="BI247" i="7"/>
  <c r="BI245" i="7"/>
  <c r="BI243" i="7"/>
  <c r="BI241" i="7"/>
  <c r="BI239" i="7"/>
  <c r="BI237" i="7"/>
  <c r="BI235" i="7"/>
  <c r="BI233" i="7"/>
  <c r="BI231" i="7"/>
  <c r="BI229" i="7"/>
  <c r="BI227" i="7"/>
  <c r="BI225" i="7"/>
  <c r="BI223" i="7"/>
  <c r="BI221" i="7"/>
  <c r="BI219" i="7"/>
  <c r="BI217" i="7"/>
  <c r="BI215" i="7"/>
  <c r="BI213" i="7"/>
  <c r="BI211" i="7"/>
  <c r="BI209" i="7"/>
  <c r="BI207" i="7"/>
  <c r="BI205" i="7"/>
  <c r="BI203" i="7"/>
  <c r="BI201" i="7"/>
  <c r="BI199" i="7"/>
  <c r="BI197" i="7"/>
  <c r="BI195" i="7"/>
  <c r="BI193" i="7"/>
  <c r="BI191" i="7"/>
  <c r="BI189" i="7"/>
  <c r="BI187" i="7"/>
  <c r="BI185" i="7"/>
  <c r="BI183" i="7"/>
  <c r="BI181" i="7"/>
  <c r="BI179" i="7"/>
  <c r="BI177" i="7"/>
  <c r="BI175" i="7"/>
  <c r="BI173" i="7"/>
  <c r="BI171" i="7"/>
  <c r="DI377" i="7"/>
  <c r="DM470" i="7"/>
  <c r="DM465" i="7"/>
  <c r="DM462" i="7"/>
  <c r="DM460" i="7"/>
  <c r="DM458" i="7"/>
  <c r="DM456" i="7"/>
  <c r="DM469" i="7"/>
  <c r="DM468" i="7"/>
  <c r="DM467" i="7"/>
  <c r="DM466" i="7"/>
  <c r="DM464" i="7"/>
  <c r="DM457" i="7"/>
  <c r="DM453" i="7"/>
  <c r="DM451" i="7"/>
  <c r="DM449" i="7"/>
  <c r="DM447" i="7"/>
  <c r="DM445" i="7"/>
  <c r="DM443" i="7"/>
  <c r="DM441" i="7"/>
  <c r="DM459" i="7"/>
  <c r="DM454" i="7"/>
  <c r="DM446" i="7"/>
  <c r="DM439" i="7"/>
  <c r="DM437" i="7"/>
  <c r="DM435" i="7"/>
  <c r="DM433" i="7"/>
  <c r="DM431" i="7"/>
  <c r="DM463" i="7"/>
  <c r="DM461" i="7"/>
  <c r="DM440" i="7"/>
  <c r="DM455" i="7"/>
  <c r="DM444" i="7"/>
  <c r="DM442" i="7"/>
  <c r="DM438" i="7"/>
  <c r="DM430" i="7"/>
  <c r="DM452" i="7"/>
  <c r="DM450" i="7"/>
  <c r="DM448" i="7"/>
  <c r="DM436" i="7"/>
  <c r="DM434" i="7"/>
  <c r="DM432" i="7"/>
  <c r="DM429" i="7"/>
  <c r="DM426" i="7"/>
  <c r="DM421" i="7"/>
  <c r="DM418" i="7"/>
  <c r="DM415" i="7"/>
  <c r="DM413" i="7"/>
  <c r="DM411" i="7"/>
  <c r="DM409" i="7"/>
  <c r="DM407" i="7"/>
  <c r="DM405" i="7"/>
  <c r="DM427" i="7"/>
  <c r="DM425" i="7"/>
  <c r="DM424" i="7"/>
  <c r="DM423" i="7"/>
  <c r="DM422" i="7"/>
  <c r="DM420" i="7"/>
  <c r="DM428" i="7"/>
  <c r="DM414" i="7"/>
  <c r="DM406" i="7"/>
  <c r="DM402" i="7"/>
  <c r="DM400" i="7"/>
  <c r="DM398" i="7"/>
  <c r="DM412" i="7"/>
  <c r="DM410" i="7"/>
  <c r="DM408" i="7"/>
  <c r="DM399" i="7"/>
  <c r="DM419" i="7"/>
  <c r="DM417" i="7"/>
  <c r="DM404" i="7"/>
  <c r="DM401" i="7"/>
  <c r="DM397" i="7"/>
  <c r="DM395" i="7"/>
  <c r="DM393" i="7"/>
  <c r="DM391" i="7"/>
  <c r="DM389" i="7"/>
  <c r="DM387" i="7"/>
  <c r="DM385" i="7"/>
  <c r="DM383" i="7"/>
  <c r="DM381" i="7"/>
  <c r="DM403" i="7"/>
  <c r="DM376" i="7"/>
  <c r="DM373" i="7"/>
  <c r="DM368" i="7"/>
  <c r="DM377" i="7"/>
  <c r="DM372" i="7"/>
  <c r="DM369" i="7"/>
  <c r="DM364" i="7"/>
  <c r="DM396" i="7"/>
  <c r="DM392" i="7"/>
  <c r="DM388" i="7"/>
  <c r="DM384" i="7"/>
  <c r="DM380" i="7"/>
  <c r="DM379" i="7"/>
  <c r="DM390" i="7"/>
  <c r="DM375" i="7"/>
  <c r="DM359" i="7"/>
  <c r="DM354" i="7"/>
  <c r="DM351" i="7"/>
  <c r="DM346" i="7"/>
  <c r="DM343" i="7"/>
  <c r="DM338" i="7"/>
  <c r="DM335" i="7"/>
  <c r="DM330" i="7"/>
  <c r="DM327" i="7"/>
  <c r="DM322" i="7"/>
  <c r="DM319" i="7"/>
  <c r="DM314" i="7"/>
  <c r="DM311" i="7"/>
  <c r="DM394" i="7"/>
  <c r="DM382" i="7"/>
  <c r="DM366" i="7"/>
  <c r="DM352" i="7"/>
  <c r="DM350" i="7"/>
  <c r="DM349" i="7"/>
  <c r="DM348" i="7"/>
  <c r="DM347" i="7"/>
  <c r="DM345" i="7"/>
  <c r="DM320" i="7"/>
  <c r="DM318" i="7"/>
  <c r="DM317" i="7"/>
  <c r="DM316" i="7"/>
  <c r="DM315" i="7"/>
  <c r="DM313" i="7"/>
  <c r="DM416" i="7"/>
  <c r="DM361" i="7"/>
  <c r="DM336" i="7"/>
  <c r="DM334" i="7"/>
  <c r="DM333" i="7"/>
  <c r="DM332" i="7"/>
  <c r="DM331" i="7"/>
  <c r="DM329" i="7"/>
  <c r="DM341" i="7"/>
  <c r="DM339" i="7"/>
  <c r="DM337" i="7"/>
  <c r="DM312" i="7"/>
  <c r="DM310" i="7"/>
  <c r="DM308" i="7"/>
  <c r="DM244" i="7"/>
  <c r="DM241" i="7"/>
  <c r="DM236" i="7"/>
  <c r="DM235" i="7"/>
  <c r="DM233" i="7"/>
  <c r="DM231" i="7"/>
  <c r="DM229" i="7"/>
  <c r="DM227" i="7"/>
  <c r="DM225" i="7"/>
  <c r="DM223" i="7"/>
  <c r="DM221" i="7"/>
  <c r="DM219" i="7"/>
  <c r="DM217" i="7"/>
  <c r="DM215" i="7"/>
  <c r="DM213" i="7"/>
  <c r="DM211" i="7"/>
  <c r="DM209" i="7"/>
  <c r="DM207" i="7"/>
  <c r="DM205" i="7"/>
  <c r="DM203" i="7"/>
  <c r="DM201" i="7"/>
  <c r="DM199" i="7"/>
  <c r="DM197" i="7"/>
  <c r="DM195" i="7"/>
  <c r="DM193" i="7"/>
  <c r="DM191" i="7"/>
  <c r="DM189" i="7"/>
  <c r="DM386" i="7"/>
  <c r="DM371" i="7"/>
  <c r="DM365" i="7"/>
  <c r="DM362" i="7"/>
  <c r="DM344" i="7"/>
  <c r="DM342" i="7"/>
  <c r="DM340" i="7"/>
  <c r="DM309" i="7"/>
  <c r="DM261" i="7"/>
  <c r="DM245" i="7"/>
  <c r="DM240" i="7"/>
  <c r="DM237" i="7"/>
  <c r="DM234" i="7"/>
  <c r="DM232" i="7"/>
  <c r="DM230" i="7"/>
  <c r="DM228" i="7"/>
  <c r="DM226" i="7"/>
  <c r="DM224" i="7"/>
  <c r="DM222" i="7"/>
  <c r="DM220" i="7"/>
  <c r="DM218" i="7"/>
  <c r="DM216" i="7"/>
  <c r="DM214" i="7"/>
  <c r="DM212" i="7"/>
  <c r="DM210" i="7"/>
  <c r="DM208" i="7"/>
  <c r="DM206" i="7"/>
  <c r="DM204" i="7"/>
  <c r="DM202" i="7"/>
  <c r="DM200" i="7"/>
  <c r="DM198" i="7"/>
  <c r="DM196" i="7"/>
  <c r="DM194" i="7"/>
  <c r="DM192" i="7"/>
  <c r="DM190" i="7"/>
  <c r="DM188" i="7"/>
  <c r="DM186" i="7"/>
  <c r="DM184" i="7"/>
  <c r="DM182" i="7"/>
  <c r="DM180" i="7"/>
  <c r="DM178" i="7"/>
  <c r="DM176" i="7"/>
  <c r="DM174" i="7"/>
  <c r="DM374" i="7"/>
  <c r="DM358" i="7"/>
  <c r="DM325" i="7"/>
  <c r="DM321" i="7"/>
  <c r="DM243" i="7"/>
  <c r="DM183" i="7"/>
  <c r="DM175" i="7"/>
  <c r="DM370" i="7"/>
  <c r="DM367" i="7"/>
  <c r="DM360" i="7"/>
  <c r="DM356" i="7"/>
  <c r="DM323" i="7"/>
  <c r="DM269" i="7"/>
  <c r="DM238" i="7"/>
  <c r="DM187" i="7"/>
  <c r="DM179" i="7"/>
  <c r="DM326" i="7"/>
  <c r="DM177" i="7"/>
  <c r="BM469" i="7"/>
  <c r="BM467" i="7"/>
  <c r="BM465" i="7"/>
  <c r="BM463" i="7"/>
  <c r="BM461" i="7"/>
  <c r="BM459" i="7"/>
  <c r="BM457" i="7"/>
  <c r="BM455" i="7"/>
  <c r="BM453" i="7"/>
  <c r="BM451" i="7"/>
  <c r="BM449" i="7"/>
  <c r="BM447" i="7"/>
  <c r="BM445" i="7"/>
  <c r="BM443" i="7"/>
  <c r="BM441" i="7"/>
  <c r="BM439" i="7"/>
  <c r="BM437" i="7"/>
  <c r="BM435" i="7"/>
  <c r="BM433" i="7"/>
  <c r="BM431" i="7"/>
  <c r="BM429" i="7"/>
  <c r="BM427" i="7"/>
  <c r="BM425" i="7"/>
  <c r="BM423" i="7"/>
  <c r="BM421" i="7"/>
  <c r="BM419" i="7"/>
  <c r="BM417" i="7"/>
  <c r="BM415" i="7"/>
  <c r="BM413" i="7"/>
  <c r="BM411" i="7"/>
  <c r="BM409" i="7"/>
  <c r="BM407" i="7"/>
  <c r="BM405" i="7"/>
  <c r="BM403" i="7"/>
  <c r="BM401" i="7"/>
  <c r="BM399" i="7"/>
  <c r="BM397" i="7"/>
  <c r="BM395" i="7"/>
  <c r="BM393" i="7"/>
  <c r="BM391" i="7"/>
  <c r="BM389" i="7"/>
  <c r="BM387" i="7"/>
  <c r="BM385" i="7"/>
  <c r="BM383" i="7"/>
  <c r="BM381" i="7"/>
  <c r="BM379" i="7"/>
  <c r="BM377" i="7"/>
  <c r="BM375" i="7"/>
  <c r="BM373" i="7"/>
  <c r="BM371" i="7"/>
  <c r="DM378" i="7"/>
  <c r="DM355" i="7"/>
  <c r="DM185" i="7"/>
  <c r="BM470" i="7"/>
  <c r="BM468" i="7"/>
  <c r="BM466" i="7"/>
  <c r="BM464" i="7"/>
  <c r="BM462" i="7"/>
  <c r="BM460" i="7"/>
  <c r="BM458" i="7"/>
  <c r="BM456" i="7"/>
  <c r="BM454" i="7"/>
  <c r="BM452" i="7"/>
  <c r="BM450" i="7"/>
  <c r="BM448" i="7"/>
  <c r="BM446" i="7"/>
  <c r="BM444" i="7"/>
  <c r="BM442" i="7"/>
  <c r="BM440" i="7"/>
  <c r="BM438" i="7"/>
  <c r="BM436" i="7"/>
  <c r="BM434" i="7"/>
  <c r="BM432" i="7"/>
  <c r="BM430" i="7"/>
  <c r="BM428" i="7"/>
  <c r="BM426" i="7"/>
  <c r="BM424" i="7"/>
  <c r="BM422" i="7"/>
  <c r="BM420" i="7"/>
  <c r="BM418" i="7"/>
  <c r="BM416" i="7"/>
  <c r="BM414" i="7"/>
  <c r="BM412" i="7"/>
  <c r="BM410" i="7"/>
  <c r="BM408" i="7"/>
  <c r="BM406" i="7"/>
  <c r="BM404" i="7"/>
  <c r="BM402" i="7"/>
  <c r="BM400" i="7"/>
  <c r="BM398" i="7"/>
  <c r="BM396" i="7"/>
  <c r="BM394" i="7"/>
  <c r="BM392" i="7"/>
  <c r="BM390" i="7"/>
  <c r="BM388" i="7"/>
  <c r="BM386" i="7"/>
  <c r="BM384" i="7"/>
  <c r="BM382" i="7"/>
  <c r="BM380" i="7"/>
  <c r="BM378" i="7"/>
  <c r="BM376" i="7"/>
  <c r="BM374" i="7"/>
  <c r="BM372" i="7"/>
  <c r="BM370" i="7"/>
  <c r="BM368" i="7"/>
  <c r="BM366" i="7"/>
  <c r="BM364" i="7"/>
  <c r="BM362" i="7"/>
  <c r="BM360" i="7"/>
  <c r="BM358" i="7"/>
  <c r="BM356" i="7"/>
  <c r="BM354" i="7"/>
  <c r="BM352" i="7"/>
  <c r="BM350" i="7"/>
  <c r="BM348" i="7"/>
  <c r="BM346" i="7"/>
  <c r="BM344" i="7"/>
  <c r="BM342" i="7"/>
  <c r="BM340" i="7"/>
  <c r="BM338" i="7"/>
  <c r="BM336" i="7"/>
  <c r="BM334" i="7"/>
  <c r="BM332" i="7"/>
  <c r="BM330" i="7"/>
  <c r="BM328" i="7"/>
  <c r="BM326" i="7"/>
  <c r="BM324" i="7"/>
  <c r="BM322" i="7"/>
  <c r="BM320" i="7"/>
  <c r="BM318" i="7"/>
  <c r="BM316" i="7"/>
  <c r="BM314" i="7"/>
  <c r="BM312" i="7"/>
  <c r="BM310" i="7"/>
  <c r="BM308" i="7"/>
  <c r="BM306" i="7"/>
  <c r="BM304" i="7"/>
  <c r="BM302" i="7"/>
  <c r="BM300" i="7"/>
  <c r="BM298" i="7"/>
  <c r="BM296" i="7"/>
  <c r="BM294" i="7"/>
  <c r="BM292" i="7"/>
  <c r="BM290" i="7"/>
  <c r="BM288" i="7"/>
  <c r="BM286" i="7"/>
  <c r="BM284" i="7"/>
  <c r="BM282" i="7"/>
  <c r="BM280" i="7"/>
  <c r="BM278" i="7"/>
  <c r="BM276" i="7"/>
  <c r="BM274" i="7"/>
  <c r="BM272" i="7"/>
  <c r="BM270" i="7"/>
  <c r="BM268" i="7"/>
  <c r="BM266" i="7"/>
  <c r="BM264" i="7"/>
  <c r="BM262" i="7"/>
  <c r="BM260" i="7"/>
  <c r="BM258" i="7"/>
  <c r="BM256" i="7"/>
  <c r="BM254" i="7"/>
  <c r="BM252" i="7"/>
  <c r="BM250" i="7"/>
  <c r="DM242" i="7"/>
  <c r="DM353" i="7"/>
  <c r="DM328" i="7"/>
  <c r="DM239" i="7"/>
  <c r="DM181" i="7"/>
  <c r="BM363" i="7"/>
  <c r="BM355" i="7"/>
  <c r="BM347" i="7"/>
  <c r="BM339" i="7"/>
  <c r="BM331" i="7"/>
  <c r="BM323" i="7"/>
  <c r="BM315" i="7"/>
  <c r="BM307" i="7"/>
  <c r="BM299" i="7"/>
  <c r="BM291" i="7"/>
  <c r="BM283" i="7"/>
  <c r="BM275" i="7"/>
  <c r="BM267" i="7"/>
  <c r="BM259" i="7"/>
  <c r="BM251" i="7"/>
  <c r="BM249" i="7"/>
  <c r="BM247" i="7"/>
  <c r="BM245" i="7"/>
  <c r="BM243" i="7"/>
  <c r="BM241" i="7"/>
  <c r="BM239" i="7"/>
  <c r="BM237" i="7"/>
  <c r="BM235" i="7"/>
  <c r="BM233" i="7"/>
  <c r="BM231" i="7"/>
  <c r="BM229" i="7"/>
  <c r="BM227" i="7"/>
  <c r="BM225" i="7"/>
  <c r="BM223" i="7"/>
  <c r="BM221" i="7"/>
  <c r="BM219" i="7"/>
  <c r="BM217" i="7"/>
  <c r="BM215" i="7"/>
  <c r="BM213" i="7"/>
  <c r="BM211" i="7"/>
  <c r="BM209" i="7"/>
  <c r="BM207" i="7"/>
  <c r="BM205" i="7"/>
  <c r="BM203" i="7"/>
  <c r="BM201" i="7"/>
  <c r="BM199" i="7"/>
  <c r="BM197" i="7"/>
  <c r="BM195" i="7"/>
  <c r="BM193" i="7"/>
  <c r="BM191" i="7"/>
  <c r="BM189" i="7"/>
  <c r="BM187" i="7"/>
  <c r="BM185" i="7"/>
  <c r="BM183" i="7"/>
  <c r="BM181" i="7"/>
  <c r="BM179" i="7"/>
  <c r="BM177" i="7"/>
  <c r="BM175" i="7"/>
  <c r="BM173" i="7"/>
  <c r="BM171" i="7"/>
  <c r="DM357" i="7"/>
  <c r="DQ468" i="7"/>
  <c r="DQ462" i="7"/>
  <c r="DQ460" i="7"/>
  <c r="DQ458" i="7"/>
  <c r="DQ456" i="7"/>
  <c r="DQ470" i="7"/>
  <c r="DQ463" i="7"/>
  <c r="DQ455" i="7"/>
  <c r="DQ453" i="7"/>
  <c r="DQ451" i="7"/>
  <c r="DQ449" i="7"/>
  <c r="DQ447" i="7"/>
  <c r="DQ445" i="7"/>
  <c r="DQ443" i="7"/>
  <c r="DQ441" i="7"/>
  <c r="DQ452" i="7"/>
  <c r="DQ444" i="7"/>
  <c r="DQ439" i="7"/>
  <c r="DQ437" i="7"/>
  <c r="DQ435" i="7"/>
  <c r="DQ433" i="7"/>
  <c r="DQ431" i="7"/>
  <c r="DQ467" i="7"/>
  <c r="DQ450" i="7"/>
  <c r="DQ448" i="7"/>
  <c r="DQ446" i="7"/>
  <c r="DQ469" i="7"/>
  <c r="DQ464" i="7"/>
  <c r="DQ461" i="7"/>
  <c r="DQ457" i="7"/>
  <c r="DQ454" i="7"/>
  <c r="DQ436" i="7"/>
  <c r="DQ465" i="7"/>
  <c r="DQ459" i="7"/>
  <c r="DQ442" i="7"/>
  <c r="DQ440" i="7"/>
  <c r="DQ427" i="7"/>
  <c r="DQ424" i="7"/>
  <c r="DQ419" i="7"/>
  <c r="DQ415" i="7"/>
  <c r="DQ413" i="7"/>
  <c r="DQ411" i="7"/>
  <c r="DQ409" i="7"/>
  <c r="DQ407" i="7"/>
  <c r="DQ405" i="7"/>
  <c r="DQ426" i="7"/>
  <c r="DQ423" i="7"/>
  <c r="DQ418" i="7"/>
  <c r="DQ412" i="7"/>
  <c r="DQ404" i="7"/>
  <c r="DQ402" i="7"/>
  <c r="DQ400" i="7"/>
  <c r="DQ398" i="7"/>
  <c r="DQ432" i="7"/>
  <c r="DQ430" i="7"/>
  <c r="DQ422" i="7"/>
  <c r="DQ421" i="7"/>
  <c r="DQ420" i="7"/>
  <c r="DQ438" i="7"/>
  <c r="DQ434" i="7"/>
  <c r="DQ429" i="7"/>
  <c r="DQ428" i="7"/>
  <c r="DQ425" i="7"/>
  <c r="DQ416" i="7"/>
  <c r="DQ414" i="7"/>
  <c r="DQ399" i="7"/>
  <c r="DQ397" i="7"/>
  <c r="DQ395" i="7"/>
  <c r="DQ393" i="7"/>
  <c r="DQ391" i="7"/>
  <c r="DQ389" i="7"/>
  <c r="DQ387" i="7"/>
  <c r="DQ385" i="7"/>
  <c r="DQ383" i="7"/>
  <c r="DQ381" i="7"/>
  <c r="DQ410" i="7"/>
  <c r="DQ408" i="7"/>
  <c r="DQ406" i="7"/>
  <c r="DQ401" i="7"/>
  <c r="DQ379" i="7"/>
  <c r="DQ374" i="7"/>
  <c r="DQ371" i="7"/>
  <c r="DQ466" i="7"/>
  <c r="DQ378" i="7"/>
  <c r="DQ375" i="7"/>
  <c r="DQ370" i="7"/>
  <c r="DQ367" i="7"/>
  <c r="DQ362" i="7"/>
  <c r="DQ403" i="7"/>
  <c r="DQ394" i="7"/>
  <c r="DQ390" i="7"/>
  <c r="DQ386" i="7"/>
  <c r="DQ382" i="7"/>
  <c r="DQ377" i="7"/>
  <c r="DQ388" i="7"/>
  <c r="DQ376" i="7"/>
  <c r="DQ373" i="7"/>
  <c r="DQ366" i="7"/>
  <c r="DQ365" i="7"/>
  <c r="DQ364" i="7"/>
  <c r="DQ363" i="7"/>
  <c r="DQ360" i="7"/>
  <c r="DQ357" i="7"/>
  <c r="DQ352" i="7"/>
  <c r="DQ349" i="7"/>
  <c r="DQ344" i="7"/>
  <c r="DQ341" i="7"/>
  <c r="DQ336" i="7"/>
  <c r="DQ333" i="7"/>
  <c r="DQ328" i="7"/>
  <c r="DQ325" i="7"/>
  <c r="DQ320" i="7"/>
  <c r="DQ317" i="7"/>
  <c r="DQ312" i="7"/>
  <c r="DQ309" i="7"/>
  <c r="DQ417" i="7"/>
  <c r="DQ369" i="7"/>
  <c r="DQ361" i="7"/>
  <c r="DQ359" i="7"/>
  <c r="DQ334" i="7"/>
  <c r="DQ332" i="7"/>
  <c r="DQ331" i="7"/>
  <c r="DQ330" i="7"/>
  <c r="DQ329" i="7"/>
  <c r="DQ327" i="7"/>
  <c r="DQ396" i="7"/>
  <c r="DQ384" i="7"/>
  <c r="DQ372" i="7"/>
  <c r="DQ368" i="7"/>
  <c r="DQ350" i="7"/>
  <c r="DQ348" i="7"/>
  <c r="DQ347" i="7"/>
  <c r="DQ346" i="7"/>
  <c r="DQ345" i="7"/>
  <c r="DQ343" i="7"/>
  <c r="DQ318" i="7"/>
  <c r="DQ316" i="7"/>
  <c r="DQ315" i="7"/>
  <c r="DQ314" i="7"/>
  <c r="DQ313" i="7"/>
  <c r="DQ311" i="7"/>
  <c r="DQ304" i="7"/>
  <c r="DQ392" i="7"/>
  <c r="DQ380" i="7"/>
  <c r="DQ358" i="7"/>
  <c r="DQ356" i="7"/>
  <c r="DQ354" i="7"/>
  <c r="DQ323" i="7"/>
  <c r="DQ321" i="7"/>
  <c r="DQ319" i="7"/>
  <c r="DQ302" i="7"/>
  <c r="DQ300" i="7"/>
  <c r="DQ296" i="7"/>
  <c r="DQ292" i="7"/>
  <c r="DQ288" i="7"/>
  <c r="DQ284" i="7"/>
  <c r="DQ250" i="7"/>
  <c r="DQ247" i="7"/>
  <c r="DQ242" i="7"/>
  <c r="DQ239" i="7"/>
  <c r="DQ235" i="7"/>
  <c r="DQ233" i="7"/>
  <c r="DQ231" i="7"/>
  <c r="DQ229" i="7"/>
  <c r="DQ227" i="7"/>
  <c r="DQ225" i="7"/>
  <c r="DQ223" i="7"/>
  <c r="DQ221" i="7"/>
  <c r="DQ219" i="7"/>
  <c r="DQ217" i="7"/>
  <c r="DQ215" i="7"/>
  <c r="DQ213" i="7"/>
  <c r="DQ211" i="7"/>
  <c r="DQ209" i="7"/>
  <c r="DQ207" i="7"/>
  <c r="DQ205" i="7"/>
  <c r="DQ203" i="7"/>
  <c r="DQ201" i="7"/>
  <c r="DQ199" i="7"/>
  <c r="DQ197" i="7"/>
  <c r="DQ195" i="7"/>
  <c r="DQ193" i="7"/>
  <c r="DQ191" i="7"/>
  <c r="DQ189" i="7"/>
  <c r="DQ355" i="7"/>
  <c r="DQ353" i="7"/>
  <c r="DQ351" i="7"/>
  <c r="DQ326" i="7"/>
  <c r="DQ324" i="7"/>
  <c r="DQ322" i="7"/>
  <c r="DQ298" i="7"/>
  <c r="DQ294" i="7"/>
  <c r="DQ290" i="7"/>
  <c r="DQ286" i="7"/>
  <c r="DQ282" i="7"/>
  <c r="DQ254" i="7"/>
  <c r="DQ251" i="7"/>
  <c r="DQ246" i="7"/>
  <c r="DQ243" i="7"/>
  <c r="DQ238" i="7"/>
  <c r="DQ234" i="7"/>
  <c r="DQ232" i="7"/>
  <c r="DQ230" i="7"/>
  <c r="DQ228" i="7"/>
  <c r="DQ226" i="7"/>
  <c r="DQ224" i="7"/>
  <c r="DQ222" i="7"/>
  <c r="DQ220" i="7"/>
  <c r="DQ218" i="7"/>
  <c r="DQ216" i="7"/>
  <c r="DQ214" i="7"/>
  <c r="DQ212" i="7"/>
  <c r="DQ210" i="7"/>
  <c r="DQ208" i="7"/>
  <c r="DQ206" i="7"/>
  <c r="DQ204" i="7"/>
  <c r="DQ202" i="7"/>
  <c r="DQ200" i="7"/>
  <c r="DQ198" i="7"/>
  <c r="DQ196" i="7"/>
  <c r="DQ194" i="7"/>
  <c r="DQ192" i="7"/>
  <c r="DQ190" i="7"/>
  <c r="DQ188" i="7"/>
  <c r="DQ186" i="7"/>
  <c r="DQ184" i="7"/>
  <c r="DQ182" i="7"/>
  <c r="DQ180" i="7"/>
  <c r="DQ178" i="7"/>
  <c r="DQ176" i="7"/>
  <c r="DQ174" i="7"/>
  <c r="DQ172" i="7"/>
  <c r="DQ170" i="7"/>
  <c r="DQ168" i="7"/>
  <c r="DQ166" i="7"/>
  <c r="DQ164" i="7"/>
  <c r="DQ162" i="7"/>
  <c r="DQ160" i="7"/>
  <c r="DQ158" i="7"/>
  <c r="DQ156" i="7"/>
  <c r="DQ154" i="7"/>
  <c r="DQ152" i="7"/>
  <c r="DQ342" i="7"/>
  <c r="DQ338" i="7"/>
  <c r="DQ305" i="7"/>
  <c r="DQ295" i="7"/>
  <c r="DQ287" i="7"/>
  <c r="DQ244" i="7"/>
  <c r="DQ241" i="7"/>
  <c r="DQ181" i="7"/>
  <c r="DQ173" i="7"/>
  <c r="DQ165" i="7"/>
  <c r="DQ157" i="7"/>
  <c r="DQ137" i="7"/>
  <c r="DQ340" i="7"/>
  <c r="DQ307" i="7"/>
  <c r="DQ303" i="7"/>
  <c r="DQ299" i="7"/>
  <c r="DQ291" i="7"/>
  <c r="DQ283" i="7"/>
  <c r="DQ252" i="7"/>
  <c r="DQ249" i="7"/>
  <c r="DQ236" i="7"/>
  <c r="DQ185" i="7"/>
  <c r="DQ177" i="7"/>
  <c r="DQ169" i="7"/>
  <c r="DQ161" i="7"/>
  <c r="DQ153" i="7"/>
  <c r="DQ335" i="7"/>
  <c r="DQ310" i="7"/>
  <c r="DQ301" i="7"/>
  <c r="DQ285" i="7"/>
  <c r="DQ248" i="7"/>
  <c r="DQ245" i="7"/>
  <c r="DQ175" i="7"/>
  <c r="DQ159" i="7"/>
  <c r="BQ469" i="7"/>
  <c r="BQ467" i="7"/>
  <c r="BQ465" i="7"/>
  <c r="BQ463" i="7"/>
  <c r="BQ461" i="7"/>
  <c r="BQ459" i="7"/>
  <c r="BQ457" i="7"/>
  <c r="BQ455" i="7"/>
  <c r="BQ453" i="7"/>
  <c r="BQ451" i="7"/>
  <c r="BQ449" i="7"/>
  <c r="BQ447" i="7"/>
  <c r="BQ445" i="7"/>
  <c r="BQ443" i="7"/>
  <c r="BQ441" i="7"/>
  <c r="BQ439" i="7"/>
  <c r="BQ437" i="7"/>
  <c r="BQ435" i="7"/>
  <c r="BQ433" i="7"/>
  <c r="BQ431" i="7"/>
  <c r="BQ429" i="7"/>
  <c r="BQ427" i="7"/>
  <c r="BQ425" i="7"/>
  <c r="BQ423" i="7"/>
  <c r="BQ421" i="7"/>
  <c r="BQ419" i="7"/>
  <c r="BQ417" i="7"/>
  <c r="BQ415" i="7"/>
  <c r="BQ413" i="7"/>
  <c r="BQ411" i="7"/>
  <c r="BQ409" i="7"/>
  <c r="BQ407" i="7"/>
  <c r="BQ405" i="7"/>
  <c r="BQ403" i="7"/>
  <c r="BQ401" i="7"/>
  <c r="BQ399" i="7"/>
  <c r="BQ397" i="7"/>
  <c r="BQ395" i="7"/>
  <c r="BQ393" i="7"/>
  <c r="BQ391" i="7"/>
  <c r="BQ389" i="7"/>
  <c r="BQ387" i="7"/>
  <c r="BQ385" i="7"/>
  <c r="BQ383" i="7"/>
  <c r="BQ381" i="7"/>
  <c r="BQ379" i="7"/>
  <c r="BQ377" i="7"/>
  <c r="BQ375" i="7"/>
  <c r="BQ373" i="7"/>
  <c r="BQ371" i="7"/>
  <c r="DQ339" i="7"/>
  <c r="DQ306" i="7"/>
  <c r="DQ293" i="7"/>
  <c r="DQ183" i="7"/>
  <c r="DQ167" i="7"/>
  <c r="BQ470" i="7"/>
  <c r="BQ468" i="7"/>
  <c r="BQ466" i="7"/>
  <c r="BQ464" i="7"/>
  <c r="BQ462" i="7"/>
  <c r="BQ460" i="7"/>
  <c r="BQ458" i="7"/>
  <c r="BQ456" i="7"/>
  <c r="BQ454" i="7"/>
  <c r="BQ452" i="7"/>
  <c r="BQ450" i="7"/>
  <c r="BQ448" i="7"/>
  <c r="BQ446" i="7"/>
  <c r="BQ444" i="7"/>
  <c r="BQ442" i="7"/>
  <c r="BQ440" i="7"/>
  <c r="BQ438" i="7"/>
  <c r="BQ436" i="7"/>
  <c r="BQ434" i="7"/>
  <c r="BQ432" i="7"/>
  <c r="BQ430" i="7"/>
  <c r="BQ428" i="7"/>
  <c r="BQ426" i="7"/>
  <c r="BQ424" i="7"/>
  <c r="BQ422" i="7"/>
  <c r="BQ420" i="7"/>
  <c r="BQ418" i="7"/>
  <c r="BQ416" i="7"/>
  <c r="BQ414" i="7"/>
  <c r="BQ412" i="7"/>
  <c r="BQ410" i="7"/>
  <c r="BQ408" i="7"/>
  <c r="BQ406" i="7"/>
  <c r="BQ404" i="7"/>
  <c r="BQ402" i="7"/>
  <c r="BQ400" i="7"/>
  <c r="BQ398" i="7"/>
  <c r="BQ396" i="7"/>
  <c r="BQ394" i="7"/>
  <c r="BQ392" i="7"/>
  <c r="BQ390" i="7"/>
  <c r="BQ388" i="7"/>
  <c r="BQ386" i="7"/>
  <c r="BQ384" i="7"/>
  <c r="BQ382" i="7"/>
  <c r="BQ380" i="7"/>
  <c r="BQ378" i="7"/>
  <c r="BQ376" i="7"/>
  <c r="BQ374" i="7"/>
  <c r="BQ372" i="7"/>
  <c r="BQ370" i="7"/>
  <c r="BQ368" i="7"/>
  <c r="BQ366" i="7"/>
  <c r="BQ364" i="7"/>
  <c r="BQ362" i="7"/>
  <c r="BQ360" i="7"/>
  <c r="BQ358" i="7"/>
  <c r="BQ356" i="7"/>
  <c r="BQ354" i="7"/>
  <c r="BQ352" i="7"/>
  <c r="BQ350" i="7"/>
  <c r="BQ348" i="7"/>
  <c r="BQ346" i="7"/>
  <c r="BQ344" i="7"/>
  <c r="BQ342" i="7"/>
  <c r="BQ340" i="7"/>
  <c r="BQ338" i="7"/>
  <c r="BQ336" i="7"/>
  <c r="BQ334" i="7"/>
  <c r="BQ332" i="7"/>
  <c r="BQ330" i="7"/>
  <c r="BQ328" i="7"/>
  <c r="BQ326" i="7"/>
  <c r="BQ324" i="7"/>
  <c r="BQ322" i="7"/>
  <c r="BQ320" i="7"/>
  <c r="BQ318" i="7"/>
  <c r="BQ316" i="7"/>
  <c r="BQ314" i="7"/>
  <c r="BQ312" i="7"/>
  <c r="BQ310" i="7"/>
  <c r="BQ308" i="7"/>
  <c r="BQ306" i="7"/>
  <c r="BQ304" i="7"/>
  <c r="BQ302" i="7"/>
  <c r="BQ300" i="7"/>
  <c r="BQ298" i="7"/>
  <c r="BQ296" i="7"/>
  <c r="BQ294" i="7"/>
  <c r="BQ292" i="7"/>
  <c r="BQ290" i="7"/>
  <c r="BQ288" i="7"/>
  <c r="BQ286" i="7"/>
  <c r="BQ284" i="7"/>
  <c r="BQ282" i="7"/>
  <c r="BQ280" i="7"/>
  <c r="BQ278" i="7"/>
  <c r="BQ276" i="7"/>
  <c r="BQ274" i="7"/>
  <c r="BQ272" i="7"/>
  <c r="BQ270" i="7"/>
  <c r="BQ268" i="7"/>
  <c r="BQ266" i="7"/>
  <c r="BQ264" i="7"/>
  <c r="BQ262" i="7"/>
  <c r="BQ260" i="7"/>
  <c r="BQ258" i="7"/>
  <c r="BQ256" i="7"/>
  <c r="BQ254" i="7"/>
  <c r="BQ252" i="7"/>
  <c r="BQ250" i="7"/>
  <c r="DQ297" i="7"/>
  <c r="DQ253" i="7"/>
  <c r="DQ179" i="7"/>
  <c r="DQ337" i="7"/>
  <c r="DQ281" i="7"/>
  <c r="DQ163" i="7"/>
  <c r="BQ369" i="7"/>
  <c r="BQ361" i="7"/>
  <c r="BQ353" i="7"/>
  <c r="BQ345" i="7"/>
  <c r="BQ337" i="7"/>
  <c r="BQ329" i="7"/>
  <c r="BQ321" i="7"/>
  <c r="BQ313" i="7"/>
  <c r="BQ305" i="7"/>
  <c r="BQ297" i="7"/>
  <c r="BQ289" i="7"/>
  <c r="BQ281" i="7"/>
  <c r="BQ273" i="7"/>
  <c r="BQ265" i="7"/>
  <c r="BQ257" i="7"/>
  <c r="BQ249" i="7"/>
  <c r="BQ247" i="7"/>
  <c r="BQ245" i="7"/>
  <c r="BQ243" i="7"/>
  <c r="BQ241" i="7"/>
  <c r="BQ239" i="7"/>
  <c r="BQ237" i="7"/>
  <c r="BQ235" i="7"/>
  <c r="BQ233" i="7"/>
  <c r="BQ231" i="7"/>
  <c r="BQ229" i="7"/>
  <c r="BQ227" i="7"/>
  <c r="BQ225" i="7"/>
  <c r="BQ223" i="7"/>
  <c r="BQ221" i="7"/>
  <c r="BQ219" i="7"/>
  <c r="BQ217" i="7"/>
  <c r="BQ215" i="7"/>
  <c r="BQ213" i="7"/>
  <c r="BQ211" i="7"/>
  <c r="BQ209" i="7"/>
  <c r="BQ207" i="7"/>
  <c r="BQ205" i="7"/>
  <c r="BQ203" i="7"/>
  <c r="BQ201" i="7"/>
  <c r="BQ199" i="7"/>
  <c r="BQ197" i="7"/>
  <c r="BQ195" i="7"/>
  <c r="BQ193" i="7"/>
  <c r="BQ191" i="7"/>
  <c r="BQ189" i="7"/>
  <c r="BQ187" i="7"/>
  <c r="BQ185" i="7"/>
  <c r="BQ183" i="7"/>
  <c r="BQ181" i="7"/>
  <c r="BQ179" i="7"/>
  <c r="BQ177" i="7"/>
  <c r="BQ175" i="7"/>
  <c r="BQ173" i="7"/>
  <c r="BQ171" i="7"/>
  <c r="DQ237" i="7"/>
  <c r="DQ171" i="7"/>
  <c r="AA10" i="7"/>
  <c r="AE10" i="7"/>
  <c r="AI10" i="7"/>
  <c r="AM10" i="7"/>
  <c r="AQ10" i="7"/>
  <c r="AU10" i="7"/>
  <c r="AY10" i="7"/>
  <c r="BC10" i="7"/>
  <c r="BG10" i="7"/>
  <c r="BK10" i="7"/>
  <c r="BO10" i="7"/>
  <c r="U11" i="7"/>
  <c r="Y11" i="7"/>
  <c r="AC11" i="7"/>
  <c r="AG11" i="7"/>
  <c r="AK11" i="7"/>
  <c r="AO11" i="7"/>
  <c r="AS11" i="7"/>
  <c r="AW11" i="7"/>
  <c r="BA11" i="7"/>
  <c r="BE11" i="7"/>
  <c r="BI11" i="7"/>
  <c r="BM11" i="7"/>
  <c r="BQ11" i="7"/>
  <c r="W12" i="7"/>
  <c r="AA12" i="7"/>
  <c r="AE12" i="7"/>
  <c r="AI12" i="7"/>
  <c r="AM12" i="7"/>
  <c r="AQ12" i="7"/>
  <c r="AU12" i="7"/>
  <c r="AY12" i="7"/>
  <c r="BC12" i="7"/>
  <c r="BG12" i="7"/>
  <c r="BK12" i="7"/>
  <c r="BO12" i="7"/>
  <c r="U13" i="7"/>
  <c r="Y13" i="7"/>
  <c r="AC13" i="7"/>
  <c r="AG13" i="7"/>
  <c r="AK13" i="7"/>
  <c r="AO13" i="7"/>
  <c r="AS13" i="7"/>
  <c r="AW13" i="7"/>
  <c r="BA13" i="7"/>
  <c r="BE13" i="7"/>
  <c r="BI13" i="7"/>
  <c r="BM13" i="7"/>
  <c r="BQ13" i="7"/>
  <c r="W14" i="7"/>
  <c r="AA14" i="7"/>
  <c r="AE14" i="7"/>
  <c r="AI14" i="7"/>
  <c r="AM14" i="7"/>
  <c r="AQ14" i="7"/>
  <c r="AU14" i="7"/>
  <c r="AY14" i="7"/>
  <c r="BC14" i="7"/>
  <c r="BG14" i="7"/>
  <c r="BK14" i="7"/>
  <c r="BO14" i="7"/>
  <c r="Y15" i="7"/>
  <c r="AC15" i="7"/>
  <c r="AG15" i="7"/>
  <c r="AK15" i="7"/>
  <c r="AO15" i="7"/>
  <c r="AS15" i="7"/>
  <c r="AW15" i="7"/>
  <c r="BA15" i="7"/>
  <c r="BE15" i="7"/>
  <c r="BI15" i="7"/>
  <c r="BM15" i="7"/>
  <c r="BQ15" i="7"/>
  <c r="W16" i="7"/>
  <c r="AA16" i="7"/>
  <c r="AE16" i="7"/>
  <c r="AI16" i="7"/>
  <c r="AM16" i="7"/>
  <c r="AQ16" i="7"/>
  <c r="AU16" i="7"/>
  <c r="AY16" i="7"/>
  <c r="BC16" i="7"/>
  <c r="BG16" i="7"/>
  <c r="BK16" i="7"/>
  <c r="BO16" i="7"/>
  <c r="U17" i="7"/>
  <c r="Y17" i="7"/>
  <c r="AC17" i="7"/>
  <c r="AG17" i="7"/>
  <c r="AK17" i="7"/>
  <c r="AO17" i="7"/>
  <c r="AS17" i="7"/>
  <c r="AW17" i="7"/>
  <c r="BA17" i="7"/>
  <c r="BE17" i="7"/>
  <c r="BI17" i="7"/>
  <c r="BM17" i="7"/>
  <c r="BQ17" i="7"/>
  <c r="W18" i="7"/>
  <c r="AA18" i="7"/>
  <c r="AE18" i="7"/>
  <c r="AI18" i="7"/>
  <c r="AM18" i="7"/>
  <c r="AQ18" i="7"/>
  <c r="AU18" i="7"/>
  <c r="AY18" i="7"/>
  <c r="BC18" i="7"/>
  <c r="BG18" i="7"/>
  <c r="BK18" i="7"/>
  <c r="BO18" i="7"/>
  <c r="U19" i="7"/>
  <c r="Y19" i="7"/>
  <c r="AC19" i="7"/>
  <c r="AG19" i="7"/>
  <c r="AK19" i="7"/>
  <c r="AO19" i="7"/>
  <c r="AS19" i="7"/>
  <c r="AW19" i="7"/>
  <c r="BA19" i="7"/>
  <c r="BE19" i="7"/>
  <c r="BI19" i="7"/>
  <c r="BM19" i="7"/>
  <c r="BQ19" i="7"/>
  <c r="W20" i="7"/>
  <c r="AA20" i="7"/>
  <c r="AE20" i="7"/>
  <c r="AI20" i="7"/>
  <c r="AM20" i="7"/>
  <c r="AQ20" i="7"/>
  <c r="AU20" i="7"/>
  <c r="AY20" i="7"/>
  <c r="BC20" i="7"/>
  <c r="BG20" i="7"/>
  <c r="BK20" i="7"/>
  <c r="BO20" i="7"/>
  <c r="U21" i="7"/>
  <c r="Y21" i="7"/>
  <c r="AC21" i="7"/>
  <c r="AG21" i="7"/>
  <c r="AK21" i="7"/>
  <c r="AO21" i="7"/>
  <c r="AS21" i="7"/>
  <c r="AW21" i="7"/>
  <c r="BA21" i="7"/>
  <c r="BE21" i="7"/>
  <c r="BI21" i="7"/>
  <c r="BM21" i="7"/>
  <c r="BQ21" i="7"/>
  <c r="W22" i="7"/>
  <c r="AA22" i="7"/>
  <c r="AE22" i="7"/>
  <c r="AI22" i="7"/>
  <c r="AM22" i="7"/>
  <c r="AQ22" i="7"/>
  <c r="AU22" i="7"/>
  <c r="AY22" i="7"/>
  <c r="BC22" i="7"/>
  <c r="BG22" i="7"/>
  <c r="BK22" i="7"/>
  <c r="BO22" i="7"/>
  <c r="U23" i="7"/>
  <c r="Y23" i="7"/>
  <c r="AC23" i="7"/>
  <c r="AG23" i="7"/>
  <c r="AK23" i="7"/>
  <c r="AO23" i="7"/>
  <c r="AS23" i="7"/>
  <c r="AW23" i="7"/>
  <c r="BA23" i="7"/>
  <c r="BE23" i="7"/>
  <c r="BI23" i="7"/>
  <c r="BM23" i="7"/>
  <c r="BQ23" i="7"/>
  <c r="W24" i="7"/>
  <c r="AA24" i="7"/>
  <c r="AE24" i="7"/>
  <c r="AI24" i="7"/>
  <c r="AM24" i="7"/>
  <c r="AQ24" i="7"/>
  <c r="AU24" i="7"/>
  <c r="AY24" i="7"/>
  <c r="BC24" i="7"/>
  <c r="BG24" i="7"/>
  <c r="BK24" i="7"/>
  <c r="BO24" i="7"/>
  <c r="U25" i="7"/>
  <c r="Y25" i="7"/>
  <c r="AC25" i="7"/>
  <c r="AG25" i="7"/>
  <c r="AK25" i="7"/>
  <c r="AO25" i="7"/>
  <c r="AS25" i="7"/>
  <c r="AW25" i="7"/>
  <c r="BA25" i="7"/>
  <c r="BE25" i="7"/>
  <c r="BI25" i="7"/>
  <c r="BM25" i="7"/>
  <c r="BQ25" i="7"/>
  <c r="W26" i="7"/>
  <c r="AA26" i="7"/>
  <c r="AE26" i="7"/>
  <c r="AI26" i="7"/>
  <c r="AM26" i="7"/>
  <c r="AQ26" i="7"/>
  <c r="AU26" i="7"/>
  <c r="AY26" i="7"/>
  <c r="BC26" i="7"/>
  <c r="BG26" i="7"/>
  <c r="BK26" i="7"/>
  <c r="BO26" i="7"/>
  <c r="U27" i="7"/>
  <c r="Y27" i="7"/>
  <c r="AC27" i="7"/>
  <c r="AG27" i="7"/>
  <c r="AK27" i="7"/>
  <c r="AO27" i="7"/>
  <c r="AS27" i="7"/>
  <c r="AW27" i="7"/>
  <c r="BA27" i="7"/>
  <c r="BE27" i="7"/>
  <c r="BI27" i="7"/>
  <c r="BM27" i="7"/>
  <c r="BQ27" i="7"/>
  <c r="W28" i="7"/>
  <c r="AA28" i="7"/>
  <c r="AE28" i="7"/>
  <c r="AI28" i="7"/>
  <c r="AM28" i="7"/>
  <c r="AQ28" i="7"/>
  <c r="AU28" i="7"/>
  <c r="AY28" i="7"/>
  <c r="BC28" i="7"/>
  <c r="BG28" i="7"/>
  <c r="BK28" i="7"/>
  <c r="BO28" i="7"/>
  <c r="U29" i="7"/>
  <c r="Y29" i="7"/>
  <c r="AC29" i="7"/>
  <c r="AG29" i="7"/>
  <c r="AK29" i="7"/>
  <c r="AO29" i="7"/>
  <c r="AS29" i="7"/>
  <c r="AW29" i="7"/>
  <c r="BA29" i="7"/>
  <c r="BE29" i="7"/>
  <c r="BI29" i="7"/>
  <c r="BM29" i="7"/>
  <c r="BQ29" i="7"/>
  <c r="W30" i="7"/>
  <c r="AA30" i="7"/>
  <c r="AE30" i="7"/>
  <c r="AI30" i="7"/>
  <c r="AM30" i="7"/>
  <c r="AQ30" i="7"/>
  <c r="AU30" i="7"/>
  <c r="AY30" i="7"/>
  <c r="BC30" i="7"/>
  <c r="BG30" i="7"/>
  <c r="BK30" i="7"/>
  <c r="BO30" i="7"/>
  <c r="U31" i="7"/>
  <c r="Y31" i="7"/>
  <c r="AC31" i="7"/>
  <c r="AG31" i="7"/>
  <c r="AK31" i="7"/>
  <c r="AO31" i="7"/>
  <c r="AS31" i="7"/>
  <c r="AW31" i="7"/>
  <c r="BA31" i="7"/>
  <c r="BE31" i="7"/>
  <c r="BI31" i="7"/>
  <c r="BM31" i="7"/>
  <c r="BQ31" i="7"/>
  <c r="W32" i="7"/>
  <c r="AA32" i="7"/>
  <c r="AE32" i="7"/>
  <c r="AI32" i="7"/>
  <c r="AM32" i="7"/>
  <c r="AQ32" i="7"/>
  <c r="AU32" i="7"/>
  <c r="AY32" i="7"/>
  <c r="BC32" i="7"/>
  <c r="BG32" i="7"/>
  <c r="BK32" i="7"/>
  <c r="BO32" i="7"/>
  <c r="U33" i="7"/>
  <c r="Y33" i="7"/>
  <c r="AC33" i="7"/>
  <c r="AG33" i="7"/>
  <c r="AK33" i="7"/>
  <c r="AO33" i="7"/>
  <c r="AS33" i="7"/>
  <c r="AW33" i="7"/>
  <c r="BA33" i="7"/>
  <c r="BE33" i="7"/>
  <c r="BI33" i="7"/>
  <c r="BM33" i="7"/>
  <c r="BQ33" i="7"/>
  <c r="W34" i="7"/>
  <c r="AA34" i="7"/>
  <c r="AE34" i="7"/>
  <c r="AI34" i="7"/>
  <c r="AM34" i="7"/>
  <c r="AQ34" i="7"/>
  <c r="AU34" i="7"/>
  <c r="AY34" i="7"/>
  <c r="BC34" i="7"/>
  <c r="BG34" i="7"/>
  <c r="BK34" i="7"/>
  <c r="BO34" i="7"/>
  <c r="U35" i="7"/>
  <c r="Y35" i="7"/>
  <c r="AC35" i="7"/>
  <c r="AG35" i="7"/>
  <c r="AK35" i="7"/>
  <c r="AO35" i="7"/>
  <c r="AS35" i="7"/>
  <c r="AW35" i="7"/>
  <c r="BA35" i="7"/>
  <c r="BE35" i="7"/>
  <c r="BI35" i="7"/>
  <c r="BM35" i="7"/>
  <c r="BQ35" i="7"/>
  <c r="W36" i="7"/>
  <c r="AA36" i="7"/>
  <c r="AE36" i="7"/>
  <c r="AI36" i="7"/>
  <c r="AM36" i="7"/>
  <c r="AQ36" i="7"/>
  <c r="AU36" i="7"/>
  <c r="AY36" i="7"/>
  <c r="BC36" i="7"/>
  <c r="BG36" i="7"/>
  <c r="BK36" i="7"/>
  <c r="BO36" i="7"/>
  <c r="U37" i="7"/>
  <c r="Y37" i="7"/>
  <c r="AC37" i="7"/>
  <c r="AG37" i="7"/>
  <c r="AK37" i="7"/>
  <c r="AO37" i="7"/>
  <c r="AS37" i="7"/>
  <c r="AW37" i="7"/>
  <c r="BA37" i="7"/>
  <c r="BE37" i="7"/>
  <c r="BI37" i="7"/>
  <c r="BM37" i="7"/>
  <c r="BQ37" i="7"/>
  <c r="W38" i="7"/>
  <c r="AA38" i="7"/>
  <c r="AE38" i="7"/>
  <c r="AI38" i="7"/>
  <c r="AM38" i="7"/>
  <c r="AQ38" i="7"/>
  <c r="AU38" i="7"/>
  <c r="AY38" i="7"/>
  <c r="BC38" i="7"/>
  <c r="BG38" i="7"/>
  <c r="BK38" i="7"/>
  <c r="BO38" i="7"/>
  <c r="U39" i="7"/>
  <c r="Y39" i="7"/>
  <c r="AC39" i="7"/>
  <c r="AG39" i="7"/>
  <c r="AK39" i="7"/>
  <c r="AO39" i="7"/>
  <c r="AS39" i="7"/>
  <c r="AW39" i="7"/>
  <c r="BA39" i="7"/>
  <c r="BE39" i="7"/>
  <c r="BI39" i="7"/>
  <c r="BM39" i="7"/>
  <c r="BQ39" i="7"/>
  <c r="W40" i="7"/>
  <c r="AA40" i="7"/>
  <c r="AE40" i="7"/>
  <c r="AI40" i="7"/>
  <c r="AM40" i="7"/>
  <c r="AQ40" i="7"/>
  <c r="AU40" i="7"/>
  <c r="AY40" i="7"/>
  <c r="BC40" i="7"/>
  <c r="BG40" i="7"/>
  <c r="BK40" i="7"/>
  <c r="BO40" i="7"/>
  <c r="U41" i="7"/>
  <c r="Y41" i="7"/>
  <c r="AC41" i="7"/>
  <c r="AG41" i="7"/>
  <c r="AK41" i="7"/>
  <c r="AO41" i="7"/>
  <c r="AS41" i="7"/>
  <c r="AW41" i="7"/>
  <c r="BA41" i="7"/>
  <c r="BE41" i="7"/>
  <c r="BI41" i="7"/>
  <c r="BM41" i="7"/>
  <c r="BQ41" i="7"/>
  <c r="W42" i="7"/>
  <c r="AA42" i="7"/>
  <c r="AE42" i="7"/>
  <c r="AI42" i="7"/>
  <c r="AM42" i="7"/>
  <c r="AQ42" i="7"/>
  <c r="AU42" i="7"/>
  <c r="AY42" i="7"/>
  <c r="BC42" i="7"/>
  <c r="BG42" i="7"/>
  <c r="BK42" i="7"/>
  <c r="BO42" i="7"/>
  <c r="U43" i="7"/>
  <c r="Y43" i="7"/>
  <c r="AC43" i="7"/>
  <c r="AG43" i="7"/>
  <c r="AK43" i="7"/>
  <c r="AO43" i="7"/>
  <c r="AS43" i="7"/>
  <c r="AW43" i="7"/>
  <c r="BA43" i="7"/>
  <c r="BE43" i="7"/>
  <c r="BI43" i="7"/>
  <c r="BM43" i="7"/>
  <c r="BQ43" i="7"/>
  <c r="W44" i="7"/>
  <c r="AA44" i="7"/>
  <c r="AE44" i="7"/>
  <c r="AI44" i="7"/>
  <c r="AM44" i="7"/>
  <c r="AQ44" i="7"/>
  <c r="AU44" i="7"/>
  <c r="AY44" i="7"/>
  <c r="BC44" i="7"/>
  <c r="BG44" i="7"/>
  <c r="BK44" i="7"/>
  <c r="BO44" i="7"/>
  <c r="U45" i="7"/>
  <c r="Y45" i="7"/>
  <c r="AC45" i="7"/>
  <c r="AG45" i="7"/>
  <c r="AK45" i="7"/>
  <c r="AO45" i="7"/>
  <c r="AS45" i="7"/>
  <c r="AW45" i="7"/>
  <c r="BA45" i="7"/>
  <c r="BE45" i="7"/>
  <c r="BI45" i="7"/>
  <c r="BM45" i="7"/>
  <c r="BQ45" i="7"/>
  <c r="W46" i="7"/>
  <c r="AA46" i="7"/>
  <c r="AE46" i="7"/>
  <c r="AI46" i="7"/>
  <c r="AM46" i="7"/>
  <c r="AQ46" i="7"/>
  <c r="AU46" i="7"/>
  <c r="AY46" i="7"/>
  <c r="BC46" i="7"/>
  <c r="BG46" i="7"/>
  <c r="BK46" i="7"/>
  <c r="BO46" i="7"/>
  <c r="U47" i="7"/>
  <c r="Y47" i="7"/>
  <c r="AC47" i="7"/>
  <c r="AG47" i="7"/>
  <c r="AK47" i="7"/>
  <c r="AO47" i="7"/>
  <c r="AS47" i="7"/>
  <c r="AW47" i="7"/>
  <c r="BA47" i="7"/>
  <c r="BE47" i="7"/>
  <c r="BI47" i="7"/>
  <c r="BM47" i="7"/>
  <c r="BQ47" i="7"/>
  <c r="W48" i="7"/>
  <c r="AA48" i="7"/>
  <c r="AE48" i="7"/>
  <c r="AI48" i="7"/>
  <c r="AM48" i="7"/>
  <c r="AQ48" i="7"/>
  <c r="AU48" i="7"/>
  <c r="AY48" i="7"/>
  <c r="BC48" i="7"/>
  <c r="BG48" i="7"/>
  <c r="BK48" i="7"/>
  <c r="BO48" i="7"/>
  <c r="U49" i="7"/>
  <c r="Y49" i="7"/>
  <c r="AC49" i="7"/>
  <c r="AG49" i="7"/>
  <c r="AK49" i="7"/>
  <c r="AO49" i="7"/>
  <c r="AS49" i="7"/>
  <c r="AW49" i="7"/>
  <c r="BA49" i="7"/>
  <c r="BE49" i="7"/>
  <c r="BI49" i="7"/>
  <c r="BM49" i="7"/>
  <c r="BQ49" i="7"/>
  <c r="W50" i="7"/>
  <c r="AA50" i="7"/>
  <c r="AE50" i="7"/>
  <c r="AI50" i="7"/>
  <c r="AM50" i="7"/>
  <c r="AQ50" i="7"/>
  <c r="AU50" i="7"/>
  <c r="AY50" i="7"/>
  <c r="BC50" i="7"/>
  <c r="BG50" i="7"/>
  <c r="BK50" i="7"/>
  <c r="BO50" i="7"/>
  <c r="U51" i="7"/>
  <c r="Y51" i="7"/>
  <c r="AC51" i="7"/>
  <c r="AG51" i="7"/>
  <c r="AK51" i="7"/>
  <c r="AO51" i="7"/>
  <c r="AS51" i="7"/>
  <c r="AW51" i="7"/>
  <c r="BA51" i="7"/>
  <c r="BE51" i="7"/>
  <c r="BI51" i="7"/>
  <c r="BM51" i="7"/>
  <c r="BQ51" i="7"/>
  <c r="W52" i="7"/>
  <c r="AA52" i="7"/>
  <c r="AE52" i="7"/>
  <c r="AI52" i="7"/>
  <c r="AM52" i="7"/>
  <c r="AQ52" i="7"/>
  <c r="AU52" i="7"/>
  <c r="AY52" i="7"/>
  <c r="BC52" i="7"/>
  <c r="BG52" i="7"/>
  <c r="BK52" i="7"/>
  <c r="BO52" i="7"/>
  <c r="U53" i="7"/>
  <c r="Y53" i="7"/>
  <c r="AC53" i="7"/>
  <c r="AG53" i="7"/>
  <c r="AK53" i="7"/>
  <c r="AO53" i="7"/>
  <c r="AS53" i="7"/>
  <c r="AW53" i="7"/>
  <c r="BA53" i="7"/>
  <c r="BE53" i="7"/>
  <c r="BI53" i="7"/>
  <c r="BM53" i="7"/>
  <c r="BQ53" i="7"/>
  <c r="W54" i="7"/>
  <c r="AA54" i="7"/>
  <c r="AE54" i="7"/>
  <c r="AI54" i="7"/>
  <c r="AM54" i="7"/>
  <c r="AQ54" i="7"/>
  <c r="AU54" i="7"/>
  <c r="AY54" i="7"/>
  <c r="BC54" i="7"/>
  <c r="BG54" i="7"/>
  <c r="BK54" i="7"/>
  <c r="BO54" i="7"/>
  <c r="U55" i="7"/>
  <c r="Y55" i="7"/>
  <c r="AC55" i="7"/>
  <c r="AG55" i="7"/>
  <c r="AK55" i="7"/>
  <c r="AO55" i="7"/>
  <c r="AS55" i="7"/>
  <c r="AW55" i="7"/>
  <c r="BA55" i="7"/>
  <c r="BE55" i="7"/>
  <c r="BI55" i="7"/>
  <c r="BM55" i="7"/>
  <c r="BQ55" i="7"/>
  <c r="W56" i="7"/>
  <c r="AA56" i="7"/>
  <c r="AE56" i="7"/>
  <c r="AI56" i="7"/>
  <c r="AM56" i="7"/>
  <c r="AQ56" i="7"/>
  <c r="AU56" i="7"/>
  <c r="AY56" i="7"/>
  <c r="BC56" i="7"/>
  <c r="BG56" i="7"/>
  <c r="BK56" i="7"/>
  <c r="BO56" i="7"/>
  <c r="U57" i="7"/>
  <c r="Y57" i="7"/>
  <c r="AC57" i="7"/>
  <c r="AG57" i="7"/>
  <c r="AK57" i="7"/>
  <c r="AO57" i="7"/>
  <c r="AS57" i="7"/>
  <c r="AW57" i="7"/>
  <c r="BA57" i="7"/>
  <c r="BE57" i="7"/>
  <c r="BI57" i="7"/>
  <c r="BM57" i="7"/>
  <c r="BQ57" i="7"/>
  <c r="W58" i="7"/>
  <c r="AA58" i="7"/>
  <c r="AE58" i="7"/>
  <c r="AI58" i="7"/>
  <c r="AM58" i="7"/>
  <c r="AQ58" i="7"/>
  <c r="AU58" i="7"/>
  <c r="AY58" i="7"/>
  <c r="BC58" i="7"/>
  <c r="BG58" i="7"/>
  <c r="BK58" i="7"/>
  <c r="BO58" i="7"/>
  <c r="U59" i="7"/>
  <c r="Y59" i="7"/>
  <c r="AC59" i="7"/>
  <c r="AG59" i="7"/>
  <c r="AK59" i="7"/>
  <c r="AO59" i="7"/>
  <c r="AS59" i="7"/>
  <c r="AW59" i="7"/>
  <c r="BA59" i="7"/>
  <c r="BE59" i="7"/>
  <c r="BI59" i="7"/>
  <c r="BM59" i="7"/>
  <c r="BQ59" i="7"/>
  <c r="W60" i="7"/>
  <c r="AA60" i="7"/>
  <c r="AE60" i="7"/>
  <c r="AI60" i="7"/>
  <c r="AM60" i="7"/>
  <c r="AQ60" i="7"/>
  <c r="AU60" i="7"/>
  <c r="AY60" i="7"/>
  <c r="BC60" i="7"/>
  <c r="BG60" i="7"/>
  <c r="BK60" i="7"/>
  <c r="BO60" i="7"/>
  <c r="U61" i="7"/>
  <c r="Y61" i="7"/>
  <c r="AC61" i="7"/>
  <c r="AG61" i="7"/>
  <c r="AK61" i="7"/>
  <c r="AO61" i="7"/>
  <c r="AS61" i="7"/>
  <c r="AW61" i="7"/>
  <c r="BA61" i="7"/>
  <c r="BE61" i="7"/>
  <c r="BI61" i="7"/>
  <c r="BM61" i="7"/>
  <c r="BQ61" i="7"/>
  <c r="W62" i="7"/>
  <c r="AA62" i="7"/>
  <c r="AE62" i="7"/>
  <c r="AI62" i="7"/>
  <c r="AM62" i="7"/>
  <c r="AQ62" i="7"/>
  <c r="AU62" i="7"/>
  <c r="AY62" i="7"/>
  <c r="BC62" i="7"/>
  <c r="BG62" i="7"/>
  <c r="BK62" i="7"/>
  <c r="BO62" i="7"/>
  <c r="U63" i="7"/>
  <c r="Y63" i="7"/>
  <c r="AC63" i="7"/>
  <c r="AG63" i="7"/>
  <c r="AK63" i="7"/>
  <c r="AO63" i="7"/>
  <c r="AS63" i="7"/>
  <c r="AW63" i="7"/>
  <c r="BA63" i="7"/>
  <c r="BE63" i="7"/>
  <c r="BI63" i="7"/>
  <c r="BM63" i="7"/>
  <c r="BQ63" i="7"/>
  <c r="W64" i="7"/>
  <c r="AA64" i="7"/>
  <c r="AE64" i="7"/>
  <c r="AI64" i="7"/>
  <c r="AM64" i="7"/>
  <c r="AQ64" i="7"/>
  <c r="AU64" i="7"/>
  <c r="AY64" i="7"/>
  <c r="BC64" i="7"/>
  <c r="BG64" i="7"/>
  <c r="BK64" i="7"/>
  <c r="BO64" i="7"/>
  <c r="U65" i="7"/>
  <c r="Y65" i="7"/>
  <c r="AC65" i="7"/>
  <c r="AG65" i="7"/>
  <c r="AK65" i="7"/>
  <c r="AO65" i="7"/>
  <c r="AS65" i="7"/>
  <c r="AW65" i="7"/>
  <c r="BA65" i="7"/>
  <c r="BE65" i="7"/>
  <c r="BI65" i="7"/>
  <c r="BM65" i="7"/>
  <c r="BQ65" i="7"/>
  <c r="W66" i="7"/>
  <c r="AA66" i="7"/>
  <c r="AE66" i="7"/>
  <c r="AI66" i="7"/>
  <c r="AM66" i="7"/>
  <c r="AQ66" i="7"/>
  <c r="AU66" i="7"/>
  <c r="AY66" i="7"/>
  <c r="BC66" i="7"/>
  <c r="BG66" i="7"/>
  <c r="BK66" i="7"/>
  <c r="BO66" i="7"/>
  <c r="U67" i="7"/>
  <c r="Y67" i="7"/>
  <c r="AC67" i="7"/>
  <c r="AG67" i="7"/>
  <c r="AK67" i="7"/>
  <c r="AO67" i="7"/>
  <c r="AS67" i="7"/>
  <c r="AW67" i="7"/>
  <c r="BA67" i="7"/>
  <c r="BE67" i="7"/>
  <c r="BI67" i="7"/>
  <c r="BM67" i="7"/>
  <c r="BQ67" i="7"/>
  <c r="W68" i="7"/>
  <c r="AA68" i="7"/>
  <c r="AE68" i="7"/>
  <c r="AI68" i="7"/>
  <c r="AM68" i="7"/>
  <c r="AQ68" i="7"/>
  <c r="AU68" i="7"/>
  <c r="AY68" i="7"/>
  <c r="BC68" i="7"/>
  <c r="BG68" i="7"/>
  <c r="BK68" i="7"/>
  <c r="BO68" i="7"/>
  <c r="U69" i="7"/>
  <c r="Y69" i="7"/>
  <c r="AC69" i="7"/>
  <c r="AG69" i="7"/>
  <c r="AK69" i="7"/>
  <c r="AO69" i="7"/>
  <c r="AS69" i="7"/>
  <c r="AW69" i="7"/>
  <c r="BA69" i="7"/>
  <c r="BE69" i="7"/>
  <c r="BI69" i="7"/>
  <c r="BM69" i="7"/>
  <c r="BQ69" i="7"/>
  <c r="W70" i="7"/>
  <c r="AA70" i="7"/>
  <c r="AE70" i="7"/>
  <c r="AI70" i="7"/>
  <c r="AM70" i="7"/>
  <c r="AQ70" i="7"/>
  <c r="AU70" i="7"/>
  <c r="AY70" i="7"/>
  <c r="BC70" i="7"/>
  <c r="BG70" i="7"/>
  <c r="BK70" i="7"/>
  <c r="BO70" i="7"/>
  <c r="U71" i="7"/>
  <c r="Y71" i="7"/>
  <c r="AC71" i="7"/>
  <c r="AG71" i="7"/>
  <c r="AK71" i="7"/>
  <c r="AO71" i="7"/>
  <c r="AS71" i="7"/>
  <c r="AW71" i="7"/>
  <c r="BA71" i="7"/>
  <c r="BE71" i="7"/>
  <c r="BI71" i="7"/>
  <c r="BM71" i="7"/>
  <c r="BQ71" i="7"/>
  <c r="W72" i="7"/>
  <c r="AA72" i="7"/>
  <c r="AE72" i="7"/>
  <c r="AI72" i="7"/>
  <c r="AM72" i="7"/>
  <c r="AQ72" i="7"/>
  <c r="AU72" i="7"/>
  <c r="AY72" i="7"/>
  <c r="BC72" i="7"/>
  <c r="BG72" i="7"/>
  <c r="BK72" i="7"/>
  <c r="BO72" i="7"/>
  <c r="U73" i="7"/>
  <c r="Y73" i="7"/>
  <c r="AC73" i="7"/>
  <c r="AG73" i="7"/>
  <c r="AK73" i="7"/>
  <c r="AO73" i="7"/>
  <c r="AS73" i="7"/>
  <c r="AW73" i="7"/>
  <c r="BA73" i="7"/>
  <c r="BE73" i="7"/>
  <c r="BI73" i="7"/>
  <c r="BM73" i="7"/>
  <c r="BQ73" i="7"/>
  <c r="W74" i="7"/>
  <c r="AA74" i="7"/>
  <c r="AE74" i="7"/>
  <c r="AI74" i="7"/>
  <c r="AM74" i="7"/>
  <c r="AQ74" i="7"/>
  <c r="AU74" i="7"/>
  <c r="AY74" i="7"/>
  <c r="BC74" i="7"/>
  <c r="BG74" i="7"/>
  <c r="BK74" i="7"/>
  <c r="BO74" i="7"/>
  <c r="U75" i="7"/>
  <c r="Y75" i="7"/>
  <c r="AC75" i="7"/>
  <c r="AG75" i="7"/>
  <c r="AK75" i="7"/>
  <c r="AO75" i="7"/>
  <c r="AS75" i="7"/>
  <c r="AW75" i="7"/>
  <c r="BA75" i="7"/>
  <c r="BE75" i="7"/>
  <c r="BI75" i="7"/>
  <c r="BM75" i="7"/>
  <c r="BQ75" i="7"/>
  <c r="W76" i="7"/>
  <c r="AA76" i="7"/>
  <c r="AE76" i="7"/>
  <c r="AI76" i="7"/>
  <c r="AM76" i="7"/>
  <c r="AQ76" i="7"/>
  <c r="AU76" i="7"/>
  <c r="AY76" i="7"/>
  <c r="BC76" i="7"/>
  <c r="BG76" i="7"/>
  <c r="BK76" i="7"/>
  <c r="BO76" i="7"/>
  <c r="U77" i="7"/>
  <c r="Y77" i="7"/>
  <c r="AC77" i="7"/>
  <c r="AG77" i="7"/>
  <c r="AK77" i="7"/>
  <c r="AO77" i="7"/>
  <c r="AS77" i="7"/>
  <c r="AW77" i="7"/>
  <c r="BA77" i="7"/>
  <c r="BE77" i="7"/>
  <c r="BI77" i="7"/>
  <c r="BM77" i="7"/>
  <c r="BQ77" i="7"/>
  <c r="W78" i="7"/>
  <c r="AA78" i="7"/>
  <c r="AE78" i="7"/>
  <c r="AI78" i="7"/>
  <c r="AM78" i="7"/>
  <c r="AQ78" i="7"/>
  <c r="AU78" i="7"/>
  <c r="AY78" i="7"/>
  <c r="BC78" i="7"/>
  <c r="BG78" i="7"/>
  <c r="BK78" i="7"/>
  <c r="BO78" i="7"/>
  <c r="U79" i="7"/>
  <c r="Y79" i="7"/>
  <c r="AC79" i="7"/>
  <c r="AG79" i="7"/>
  <c r="AK79" i="7"/>
  <c r="AO79" i="7"/>
  <c r="AS79" i="7"/>
  <c r="AW79" i="7"/>
  <c r="BA79" i="7"/>
  <c r="BE79" i="7"/>
  <c r="BI79" i="7"/>
  <c r="BM79" i="7"/>
  <c r="BQ79" i="7"/>
  <c r="W80" i="7"/>
  <c r="AA80" i="7"/>
  <c r="AE80" i="7"/>
  <c r="AI80" i="7"/>
  <c r="AM80" i="7"/>
  <c r="AQ80" i="7"/>
  <c r="AU80" i="7"/>
  <c r="AY80" i="7"/>
  <c r="BC80" i="7"/>
  <c r="BG80" i="7"/>
  <c r="BK80" i="7"/>
  <c r="BO80" i="7"/>
  <c r="U81" i="7"/>
  <c r="Y81" i="7"/>
  <c r="AC81" i="7"/>
  <c r="AG81" i="7"/>
  <c r="AK81" i="7"/>
  <c r="AO81" i="7"/>
  <c r="AS81" i="7"/>
  <c r="AW81" i="7"/>
  <c r="BA81" i="7"/>
  <c r="BE81" i="7"/>
  <c r="BI81" i="7"/>
  <c r="BM81" i="7"/>
  <c r="BQ81" i="7"/>
  <c r="W82" i="7"/>
  <c r="AA82" i="7"/>
  <c r="AE82" i="7"/>
  <c r="AI82" i="7"/>
  <c r="AM82" i="7"/>
  <c r="AQ82" i="7"/>
  <c r="AU82" i="7"/>
  <c r="AY82" i="7"/>
  <c r="BC82" i="7"/>
  <c r="BG82" i="7"/>
  <c r="BK82" i="7"/>
  <c r="BO82" i="7"/>
  <c r="U83" i="7"/>
  <c r="Y83" i="7"/>
  <c r="AC83" i="7"/>
  <c r="AG83" i="7"/>
  <c r="AK83" i="7"/>
  <c r="AO83" i="7"/>
  <c r="AS83" i="7"/>
  <c r="AW83" i="7"/>
  <c r="BA83" i="7"/>
  <c r="BE83" i="7"/>
  <c r="BI83" i="7"/>
  <c r="BM83" i="7"/>
  <c r="BQ83" i="7"/>
  <c r="W84" i="7"/>
  <c r="AA84" i="7"/>
  <c r="AE84" i="7"/>
  <c r="AI84" i="7"/>
  <c r="AM84" i="7"/>
  <c r="AQ84" i="7"/>
  <c r="AU84" i="7"/>
  <c r="AY84" i="7"/>
  <c r="BC84" i="7"/>
  <c r="BG84" i="7"/>
  <c r="BK84" i="7"/>
  <c r="BO84" i="7"/>
  <c r="U85" i="7"/>
  <c r="Y85" i="7"/>
  <c r="AC85" i="7"/>
  <c r="AG85" i="7"/>
  <c r="AK85" i="7"/>
  <c r="AO85" i="7"/>
  <c r="AS85" i="7"/>
  <c r="AW85" i="7"/>
  <c r="BA85" i="7"/>
  <c r="BE85" i="7"/>
  <c r="BI85" i="7"/>
  <c r="BM85" i="7"/>
  <c r="BQ85" i="7"/>
  <c r="W86" i="7"/>
  <c r="AA86" i="7"/>
  <c r="AE86" i="7"/>
  <c r="AI86" i="7"/>
  <c r="AM86" i="7"/>
  <c r="AQ86" i="7"/>
  <c r="AU86" i="7"/>
  <c r="AY86" i="7"/>
  <c r="BC86" i="7"/>
  <c r="BG86" i="7"/>
  <c r="BK86" i="7"/>
  <c r="BO86" i="7"/>
  <c r="U87" i="7"/>
  <c r="Y87" i="7"/>
  <c r="AC87" i="7"/>
  <c r="AG87" i="7"/>
  <c r="AK87" i="7"/>
  <c r="AO87" i="7"/>
  <c r="AS87" i="7"/>
  <c r="AW87" i="7"/>
  <c r="BA87" i="7"/>
  <c r="BE87" i="7"/>
  <c r="BI87" i="7"/>
  <c r="BM87" i="7"/>
  <c r="BQ87" i="7"/>
  <c r="W88" i="7"/>
  <c r="AA88" i="7"/>
  <c r="AE88" i="7"/>
  <c r="AI88" i="7"/>
  <c r="AM88" i="7"/>
  <c r="AQ88" i="7"/>
  <c r="AU88" i="7"/>
  <c r="AY88" i="7"/>
  <c r="BC88" i="7"/>
  <c r="BG88" i="7"/>
  <c r="BK88" i="7"/>
  <c r="BO88" i="7"/>
  <c r="U89" i="7"/>
  <c r="Y89" i="7"/>
  <c r="AC89" i="7"/>
  <c r="AG89" i="7"/>
  <c r="AK89" i="7"/>
  <c r="AO89" i="7"/>
  <c r="AS89" i="7"/>
  <c r="AW89" i="7"/>
  <c r="BA89" i="7"/>
  <c r="BE89" i="7"/>
  <c r="BI89" i="7"/>
  <c r="BM89" i="7"/>
  <c r="BQ89" i="7"/>
  <c r="W90" i="7"/>
  <c r="AA90" i="7"/>
  <c r="AE90" i="7"/>
  <c r="AI90" i="7"/>
  <c r="AM90" i="7"/>
  <c r="AQ90" i="7"/>
  <c r="AU90" i="7"/>
  <c r="AY90" i="7"/>
  <c r="BC90" i="7"/>
  <c r="BG90" i="7"/>
  <c r="BK90" i="7"/>
  <c r="BO90" i="7"/>
  <c r="U91" i="7"/>
  <c r="Y91" i="7"/>
  <c r="AC91" i="7"/>
  <c r="AG91" i="7"/>
  <c r="AK91" i="7"/>
  <c r="AO91" i="7"/>
  <c r="AS91" i="7"/>
  <c r="AW91" i="7"/>
  <c r="BA91" i="7"/>
  <c r="BE91" i="7"/>
  <c r="BI91" i="7"/>
  <c r="BM91" i="7"/>
  <c r="BQ91" i="7"/>
  <c r="W92" i="7"/>
  <c r="AA92" i="7"/>
  <c r="AE92" i="7"/>
  <c r="AI92" i="7"/>
  <c r="AM92" i="7"/>
  <c r="AQ92" i="7"/>
  <c r="AU92" i="7"/>
  <c r="AY92" i="7"/>
  <c r="BC92" i="7"/>
  <c r="BG92" i="7"/>
  <c r="BK92" i="7"/>
  <c r="BO92" i="7"/>
  <c r="U93" i="7"/>
  <c r="Y93" i="7"/>
  <c r="AC93" i="7"/>
  <c r="AG93" i="7"/>
  <c r="AK93" i="7"/>
  <c r="AO93" i="7"/>
  <c r="AS93" i="7"/>
  <c r="AW93" i="7"/>
  <c r="BA93" i="7"/>
  <c r="BE93" i="7"/>
  <c r="BI93" i="7"/>
  <c r="BM93" i="7"/>
  <c r="BQ93" i="7"/>
  <c r="W94" i="7"/>
  <c r="AA94" i="7"/>
  <c r="AE94" i="7"/>
  <c r="AI94" i="7"/>
  <c r="AM94" i="7"/>
  <c r="AQ94" i="7"/>
  <c r="AU94" i="7"/>
  <c r="AY94" i="7"/>
  <c r="BC94" i="7"/>
  <c r="BG94" i="7"/>
  <c r="BK94" i="7"/>
  <c r="BO94" i="7"/>
  <c r="U95" i="7"/>
  <c r="Y95" i="7"/>
  <c r="AC95" i="7"/>
  <c r="AG95" i="7"/>
  <c r="AK95" i="7"/>
  <c r="AO95" i="7"/>
  <c r="AS95" i="7"/>
  <c r="AW95" i="7"/>
  <c r="BA95" i="7"/>
  <c r="BE95" i="7"/>
  <c r="BI95" i="7"/>
  <c r="BM95" i="7"/>
  <c r="BQ95" i="7"/>
  <c r="W96" i="7"/>
  <c r="AA96" i="7"/>
  <c r="AE96" i="7"/>
  <c r="AI96" i="7"/>
  <c r="AM96" i="7"/>
  <c r="AQ96" i="7"/>
  <c r="AU96" i="7"/>
  <c r="AY96" i="7"/>
  <c r="BC96" i="7"/>
  <c r="BG96" i="7"/>
  <c r="BK96" i="7"/>
  <c r="BO96" i="7"/>
  <c r="U97" i="7"/>
  <c r="Y97" i="7"/>
  <c r="AC97" i="7"/>
  <c r="AG97" i="7"/>
  <c r="AK97" i="7"/>
  <c r="AO97" i="7"/>
  <c r="AS97" i="7"/>
  <c r="AW97" i="7"/>
  <c r="BA97" i="7"/>
  <c r="BE97" i="7"/>
  <c r="BI97" i="7"/>
  <c r="BM97" i="7"/>
  <c r="BQ97" i="7"/>
  <c r="W98" i="7"/>
  <c r="AA98" i="7"/>
  <c r="AE98" i="7"/>
  <c r="AI98" i="7"/>
  <c r="AM98" i="7"/>
  <c r="AQ98" i="7"/>
  <c r="AU98" i="7"/>
  <c r="AY98" i="7"/>
  <c r="BC98" i="7"/>
  <c r="BG98" i="7"/>
  <c r="BK98" i="7"/>
  <c r="BO98" i="7"/>
  <c r="U99" i="7"/>
  <c r="Y99" i="7"/>
  <c r="AC99" i="7"/>
  <c r="AG99" i="7"/>
  <c r="AK99" i="7"/>
  <c r="AO99" i="7"/>
  <c r="AS99" i="7"/>
  <c r="AW99" i="7"/>
  <c r="BA99" i="7"/>
  <c r="BE99" i="7"/>
  <c r="BI99" i="7"/>
  <c r="BM99" i="7"/>
  <c r="BQ99" i="7"/>
  <c r="W100" i="7"/>
  <c r="AA100" i="7"/>
  <c r="AE100" i="7"/>
  <c r="AI100" i="7"/>
  <c r="AM100" i="7"/>
  <c r="AQ100" i="7"/>
  <c r="AU100" i="7"/>
  <c r="AY100" i="7"/>
  <c r="BC100" i="7"/>
  <c r="BG100" i="7"/>
  <c r="BK100" i="7"/>
  <c r="BO100" i="7"/>
  <c r="U101" i="7"/>
  <c r="Y101" i="7"/>
  <c r="AC101" i="7"/>
  <c r="AG101" i="7"/>
  <c r="AK101" i="7"/>
  <c r="AO101" i="7"/>
  <c r="AS101" i="7"/>
  <c r="AW101" i="7"/>
  <c r="BA101" i="7"/>
  <c r="BE101" i="7"/>
  <c r="BI101" i="7"/>
  <c r="BM101" i="7"/>
  <c r="BQ101" i="7"/>
  <c r="W102" i="7"/>
  <c r="AA102" i="7"/>
  <c r="AE102" i="7"/>
  <c r="AI102" i="7"/>
  <c r="AM102" i="7"/>
  <c r="AQ102" i="7"/>
  <c r="AU102" i="7"/>
  <c r="AY102" i="7"/>
  <c r="BC102" i="7"/>
  <c r="BG102" i="7"/>
  <c r="BK102" i="7"/>
  <c r="BO102" i="7"/>
  <c r="U103" i="7"/>
  <c r="Y103" i="7"/>
  <c r="AC103" i="7"/>
  <c r="AG103" i="7"/>
  <c r="AK103" i="7"/>
  <c r="AO103" i="7"/>
  <c r="AS103" i="7"/>
  <c r="AW103" i="7"/>
  <c r="BA103" i="7"/>
  <c r="BE103" i="7"/>
  <c r="BI103" i="7"/>
  <c r="BM103" i="7"/>
  <c r="BQ103" i="7"/>
  <c r="W104" i="7"/>
  <c r="AA104" i="7"/>
  <c r="AE104" i="7"/>
  <c r="AI104" i="7"/>
  <c r="AM104" i="7"/>
  <c r="AQ104" i="7"/>
  <c r="AU104" i="7"/>
  <c r="AY104" i="7"/>
  <c r="BC104" i="7"/>
  <c r="BG104" i="7"/>
  <c r="BK104" i="7"/>
  <c r="BO104" i="7"/>
  <c r="U105" i="7"/>
  <c r="Y105" i="7"/>
  <c r="AC105" i="7"/>
  <c r="AG105" i="7"/>
  <c r="AK105" i="7"/>
  <c r="AO105" i="7"/>
  <c r="AS105" i="7"/>
  <c r="AW105" i="7"/>
  <c r="BA105" i="7"/>
  <c r="BE105" i="7"/>
  <c r="BI105" i="7"/>
  <c r="BM105" i="7"/>
  <c r="BQ105" i="7"/>
  <c r="W106" i="7"/>
  <c r="AA106" i="7"/>
  <c r="AE106" i="7"/>
  <c r="AI106" i="7"/>
  <c r="AM106" i="7"/>
  <c r="AQ106" i="7"/>
  <c r="AU106" i="7"/>
  <c r="AY106" i="7"/>
  <c r="BC106" i="7"/>
  <c r="BG106" i="7"/>
  <c r="BK106" i="7"/>
  <c r="BO106" i="7"/>
  <c r="U107" i="7"/>
  <c r="Y107" i="7"/>
  <c r="AC107" i="7"/>
  <c r="AG107" i="7"/>
  <c r="AK107" i="7"/>
  <c r="AO107" i="7"/>
  <c r="AS107" i="7"/>
  <c r="AW107" i="7"/>
  <c r="BA107" i="7"/>
  <c r="BE107" i="7"/>
  <c r="BI107" i="7"/>
  <c r="BM107" i="7"/>
  <c r="BQ107" i="7"/>
  <c r="W108" i="7"/>
  <c r="AA108" i="7"/>
  <c r="AE108" i="7"/>
  <c r="AI108" i="7"/>
  <c r="AM108" i="7"/>
  <c r="AQ108" i="7"/>
  <c r="AU108" i="7"/>
  <c r="AY108" i="7"/>
  <c r="BC108" i="7"/>
  <c r="BG108" i="7"/>
  <c r="BK108" i="7"/>
  <c r="BO108" i="7"/>
  <c r="U109" i="7"/>
  <c r="Y109" i="7"/>
  <c r="AC109" i="7"/>
  <c r="AG109" i="7"/>
  <c r="AK109" i="7"/>
  <c r="AO109" i="7"/>
  <c r="AS109" i="7"/>
  <c r="AW109" i="7"/>
  <c r="BA109" i="7"/>
  <c r="BE109" i="7"/>
  <c r="BI109" i="7"/>
  <c r="BM109" i="7"/>
  <c r="BQ109" i="7"/>
  <c r="W110" i="7"/>
  <c r="AA110" i="7"/>
  <c r="AE110" i="7"/>
  <c r="AI110" i="7"/>
  <c r="AM110" i="7"/>
  <c r="AQ110" i="7"/>
  <c r="AU110" i="7"/>
  <c r="AY110" i="7"/>
  <c r="BC110" i="7"/>
  <c r="BG110" i="7"/>
  <c r="BK110" i="7"/>
  <c r="BO110" i="7"/>
  <c r="U111" i="7"/>
  <c r="Y111" i="7"/>
  <c r="AC111" i="7"/>
  <c r="AG111" i="7"/>
  <c r="AK111" i="7"/>
  <c r="AO111" i="7"/>
  <c r="AS111" i="7"/>
  <c r="AW111" i="7"/>
  <c r="BA111" i="7"/>
  <c r="BE111" i="7"/>
  <c r="BI111" i="7"/>
  <c r="BM111" i="7"/>
  <c r="BQ111" i="7"/>
  <c r="W112" i="7"/>
  <c r="AA112" i="7"/>
  <c r="AE112" i="7"/>
  <c r="AI112" i="7"/>
  <c r="AM112" i="7"/>
  <c r="AQ112" i="7"/>
  <c r="AU112" i="7"/>
  <c r="AY112" i="7"/>
  <c r="BC112" i="7"/>
  <c r="BG112" i="7"/>
  <c r="BK112" i="7"/>
  <c r="BO112" i="7"/>
  <c r="U113" i="7"/>
  <c r="Y113" i="7"/>
  <c r="AC113" i="7"/>
  <c r="AG113" i="7"/>
  <c r="AK113" i="7"/>
  <c r="AO113" i="7"/>
  <c r="AS113" i="7"/>
  <c r="AW113" i="7"/>
  <c r="BA113" i="7"/>
  <c r="BE113" i="7"/>
  <c r="BI113" i="7"/>
  <c r="BM113" i="7"/>
  <c r="BQ113" i="7"/>
  <c r="W114" i="7"/>
  <c r="AA114" i="7"/>
  <c r="AE114" i="7"/>
  <c r="AI114" i="7"/>
  <c r="AM114" i="7"/>
  <c r="AQ114" i="7"/>
  <c r="AU114" i="7"/>
  <c r="AY114" i="7"/>
  <c r="BC114" i="7"/>
  <c r="BG114" i="7"/>
  <c r="BK114" i="7"/>
  <c r="BO114" i="7"/>
  <c r="U115" i="7"/>
  <c r="Y115" i="7"/>
  <c r="AC115" i="7"/>
  <c r="AG115" i="7"/>
  <c r="AK115" i="7"/>
  <c r="AO115" i="7"/>
  <c r="AS115" i="7"/>
  <c r="AW115" i="7"/>
  <c r="BA115" i="7"/>
  <c r="BE115" i="7"/>
  <c r="BI115" i="7"/>
  <c r="BM115" i="7"/>
  <c r="BQ115" i="7"/>
  <c r="W116" i="7"/>
  <c r="AA116" i="7"/>
  <c r="AE116" i="7"/>
  <c r="AI116" i="7"/>
  <c r="AM116" i="7"/>
  <c r="AQ116" i="7"/>
  <c r="AU116" i="7"/>
  <c r="AY116" i="7"/>
  <c r="BC116" i="7"/>
  <c r="BG116" i="7"/>
  <c r="BK116" i="7"/>
  <c r="BO116" i="7"/>
  <c r="U117" i="7"/>
  <c r="Y117" i="7"/>
  <c r="AC117" i="7"/>
  <c r="AG117" i="7"/>
  <c r="AK117" i="7"/>
  <c r="AO117" i="7"/>
  <c r="AS117" i="7"/>
  <c r="AW117" i="7"/>
  <c r="BA117" i="7"/>
  <c r="BE117" i="7"/>
  <c r="BI117" i="7"/>
  <c r="BM117" i="7"/>
  <c r="BQ117" i="7"/>
  <c r="W118" i="7"/>
  <c r="AA118" i="7"/>
  <c r="AE118" i="7"/>
  <c r="AI118" i="7"/>
  <c r="AM118" i="7"/>
  <c r="AQ118" i="7"/>
  <c r="AU118" i="7"/>
  <c r="AY118" i="7"/>
  <c r="BC118" i="7"/>
  <c r="BG118" i="7"/>
  <c r="BK118" i="7"/>
  <c r="BO118" i="7"/>
  <c r="U119" i="7"/>
  <c r="Y119" i="7"/>
  <c r="AC119" i="7"/>
  <c r="AG119" i="7"/>
  <c r="AK119" i="7"/>
  <c r="AO119" i="7"/>
  <c r="AS119" i="7"/>
  <c r="AW119" i="7"/>
  <c r="BA119" i="7"/>
  <c r="BE119" i="7"/>
  <c r="BI119" i="7"/>
  <c r="BM119" i="7"/>
  <c r="BQ119" i="7"/>
  <c r="W120" i="7"/>
  <c r="AA120" i="7"/>
  <c r="AE120" i="7"/>
  <c r="AI120" i="7"/>
  <c r="AM120" i="7"/>
  <c r="AQ120" i="7"/>
  <c r="AU120" i="7"/>
  <c r="AY120" i="7"/>
  <c r="BC120" i="7"/>
  <c r="BG120" i="7"/>
  <c r="BK120" i="7"/>
  <c r="BO120" i="7"/>
  <c r="U121" i="7"/>
  <c r="Y121" i="7"/>
  <c r="AC121" i="7"/>
  <c r="AG121" i="7"/>
  <c r="AK121" i="7"/>
  <c r="AO121" i="7"/>
  <c r="AS121" i="7"/>
  <c r="AW121" i="7"/>
  <c r="BA121" i="7"/>
  <c r="BE121" i="7"/>
  <c r="BI121" i="7"/>
  <c r="BM121" i="7"/>
  <c r="BQ121" i="7"/>
  <c r="W122" i="7"/>
  <c r="AA122" i="7"/>
  <c r="AE122" i="7"/>
  <c r="AI122" i="7"/>
  <c r="AM122" i="7"/>
  <c r="AQ122" i="7"/>
  <c r="AU122" i="7"/>
  <c r="AY122" i="7"/>
  <c r="BC122" i="7"/>
  <c r="BG122" i="7"/>
  <c r="BK122" i="7"/>
  <c r="BO122" i="7"/>
  <c r="U123" i="7"/>
  <c r="Y123" i="7"/>
  <c r="AC123" i="7"/>
  <c r="AG123" i="7"/>
  <c r="AK123" i="7"/>
  <c r="AO123" i="7"/>
  <c r="AS123" i="7"/>
  <c r="AW123" i="7"/>
  <c r="BA123" i="7"/>
  <c r="BE123" i="7"/>
  <c r="BI123" i="7"/>
  <c r="BM123" i="7"/>
  <c r="BQ123" i="7"/>
  <c r="W124" i="7"/>
  <c r="AA124" i="7"/>
  <c r="AE124" i="7"/>
  <c r="AI124" i="7"/>
  <c r="AM124" i="7"/>
  <c r="AQ124" i="7"/>
  <c r="AU124" i="7"/>
  <c r="AY124" i="7"/>
  <c r="BC124" i="7"/>
  <c r="BG124" i="7"/>
  <c r="BK124" i="7"/>
  <c r="BO124" i="7"/>
  <c r="U125" i="7"/>
  <c r="Y125" i="7"/>
  <c r="AC125" i="7"/>
  <c r="AG125" i="7"/>
  <c r="AK125" i="7"/>
  <c r="AO125" i="7"/>
  <c r="AS125" i="7"/>
  <c r="AW125" i="7"/>
  <c r="BA125" i="7"/>
  <c r="BE125" i="7"/>
  <c r="BI125" i="7"/>
  <c r="BM125" i="7"/>
  <c r="BQ125" i="7"/>
  <c r="W126" i="7"/>
  <c r="AA126" i="7"/>
  <c r="AE126" i="7"/>
  <c r="AI126" i="7"/>
  <c r="AM126" i="7"/>
  <c r="AQ126" i="7"/>
  <c r="AU126" i="7"/>
  <c r="AY126" i="7"/>
  <c r="BC126" i="7"/>
  <c r="BG126" i="7"/>
  <c r="BK126" i="7"/>
  <c r="BO126" i="7"/>
  <c r="U127" i="7"/>
  <c r="Y127" i="7"/>
  <c r="AC127" i="7"/>
  <c r="AG127" i="7"/>
  <c r="AK127" i="7"/>
  <c r="AO127" i="7"/>
  <c r="AS127" i="7"/>
  <c r="AW127" i="7"/>
  <c r="BA127" i="7"/>
  <c r="BE127" i="7"/>
  <c r="BI127" i="7"/>
  <c r="BM127" i="7"/>
  <c r="BQ127" i="7"/>
  <c r="W128" i="7"/>
  <c r="AA128" i="7"/>
  <c r="AE128" i="7"/>
  <c r="AI128" i="7"/>
  <c r="AM128" i="7"/>
  <c r="AQ128" i="7"/>
  <c r="AU128" i="7"/>
  <c r="AY128" i="7"/>
  <c r="BC128" i="7"/>
  <c r="BG128" i="7"/>
  <c r="BK128" i="7"/>
  <c r="BO128" i="7"/>
  <c r="U129" i="7"/>
  <c r="Y129" i="7"/>
  <c r="AC129" i="7"/>
  <c r="AG129" i="7"/>
  <c r="AK129" i="7"/>
  <c r="AO129" i="7"/>
  <c r="AS129" i="7"/>
  <c r="AW129" i="7"/>
  <c r="BA129" i="7"/>
  <c r="BE129" i="7"/>
  <c r="BI129" i="7"/>
  <c r="BM129" i="7"/>
  <c r="BQ129" i="7"/>
  <c r="W130" i="7"/>
  <c r="AA130" i="7"/>
  <c r="AE130" i="7"/>
  <c r="AI130" i="7"/>
  <c r="AM130" i="7"/>
  <c r="AQ130" i="7"/>
  <c r="AU130" i="7"/>
  <c r="AY130" i="7"/>
  <c r="BC130" i="7"/>
  <c r="BG130" i="7"/>
  <c r="BK130" i="7"/>
  <c r="BO130" i="7"/>
  <c r="U131" i="7"/>
  <c r="Y131" i="7"/>
  <c r="AC131" i="7"/>
  <c r="AG131" i="7"/>
  <c r="AK131" i="7"/>
  <c r="AO131" i="7"/>
  <c r="AS131" i="7"/>
  <c r="AW131" i="7"/>
  <c r="BA131" i="7"/>
  <c r="BE131" i="7"/>
  <c r="BI131" i="7"/>
  <c r="BM131" i="7"/>
  <c r="BQ131" i="7"/>
  <c r="W132" i="7"/>
  <c r="AA132" i="7"/>
  <c r="AE132" i="7"/>
  <c r="AI132" i="7"/>
  <c r="AM132" i="7"/>
  <c r="AQ132" i="7"/>
  <c r="AU132" i="7"/>
  <c r="AY132" i="7"/>
  <c r="BC132" i="7"/>
  <c r="BG132" i="7"/>
  <c r="BK132" i="7"/>
  <c r="BO132" i="7"/>
  <c r="U133" i="7"/>
  <c r="Y133" i="7"/>
  <c r="AC133" i="7"/>
  <c r="AG133" i="7"/>
  <c r="AK133" i="7"/>
  <c r="AO133" i="7"/>
  <c r="AS133" i="7"/>
  <c r="AW133" i="7"/>
  <c r="BA133" i="7"/>
  <c r="BE133" i="7"/>
  <c r="BI133" i="7"/>
  <c r="BM133" i="7"/>
  <c r="BQ133" i="7"/>
  <c r="W134" i="7"/>
  <c r="AA134" i="7"/>
  <c r="AE134" i="7"/>
  <c r="AI134" i="7"/>
  <c r="AM134" i="7"/>
  <c r="AQ134" i="7"/>
  <c r="AU134" i="7"/>
  <c r="AY134" i="7"/>
  <c r="BC134" i="7"/>
  <c r="BG134" i="7"/>
  <c r="BK134" i="7"/>
  <c r="BO134" i="7"/>
  <c r="U135" i="7"/>
  <c r="Y135" i="7"/>
  <c r="AC135" i="7"/>
  <c r="AG135" i="7"/>
  <c r="AK135" i="7"/>
  <c r="AO135" i="7"/>
  <c r="AS135" i="7"/>
  <c r="AW135" i="7"/>
  <c r="BA135" i="7"/>
  <c r="BE135" i="7"/>
  <c r="BI135" i="7"/>
  <c r="BM135" i="7"/>
  <c r="BQ135" i="7"/>
  <c r="W136" i="7"/>
  <c r="AA136" i="7"/>
  <c r="AE136" i="7"/>
  <c r="AI136" i="7"/>
  <c r="AM136" i="7"/>
  <c r="AQ136" i="7"/>
  <c r="AU136" i="7"/>
  <c r="AY136" i="7"/>
  <c r="BC136" i="7"/>
  <c r="BG136" i="7"/>
  <c r="BK136" i="7"/>
  <c r="BO136" i="7"/>
  <c r="U137" i="7"/>
  <c r="Y137" i="7"/>
  <c r="AC137" i="7"/>
  <c r="AG137" i="7"/>
  <c r="AK137" i="7"/>
  <c r="AO137" i="7"/>
  <c r="AS137" i="7"/>
  <c r="AW137" i="7"/>
  <c r="BA137" i="7"/>
  <c r="BE137" i="7"/>
  <c r="BI137" i="7"/>
  <c r="BM137" i="7"/>
  <c r="BQ137" i="7"/>
  <c r="W138" i="7"/>
  <c r="AA138" i="7"/>
  <c r="AE138" i="7"/>
  <c r="AI138" i="7"/>
  <c r="AM138" i="7"/>
  <c r="AQ138" i="7"/>
  <c r="AU138" i="7"/>
  <c r="AY138" i="7"/>
  <c r="BC138" i="7"/>
  <c r="BG138" i="7"/>
  <c r="BK138" i="7"/>
  <c r="BO138" i="7"/>
  <c r="U139" i="7"/>
  <c r="Y139" i="7"/>
  <c r="AC139" i="7"/>
  <c r="AG139" i="7"/>
  <c r="AK139" i="7"/>
  <c r="AO139" i="7"/>
  <c r="AS139" i="7"/>
  <c r="AW139" i="7"/>
  <c r="BA139" i="7"/>
  <c r="BE139" i="7"/>
  <c r="BI139" i="7"/>
  <c r="BM139" i="7"/>
  <c r="BQ139" i="7"/>
  <c r="W140" i="7"/>
  <c r="AA140" i="7"/>
  <c r="AE140" i="7"/>
  <c r="AI140" i="7"/>
  <c r="AM140" i="7"/>
  <c r="AQ140" i="7"/>
  <c r="AU140" i="7"/>
  <c r="AY140" i="7"/>
  <c r="BC140" i="7"/>
  <c r="BG140" i="7"/>
  <c r="BK140" i="7"/>
  <c r="BO140" i="7"/>
  <c r="U141" i="7"/>
  <c r="Y141" i="7"/>
  <c r="AC141" i="7"/>
  <c r="AG141" i="7"/>
  <c r="AK141" i="7"/>
  <c r="AO141" i="7"/>
  <c r="AS141" i="7"/>
  <c r="AW141" i="7"/>
  <c r="BA141" i="7"/>
  <c r="BE141" i="7"/>
  <c r="BI141" i="7"/>
  <c r="BM141" i="7"/>
  <c r="BQ141" i="7"/>
  <c r="W142" i="7"/>
  <c r="AA142" i="7"/>
  <c r="AE142" i="7"/>
  <c r="AI142" i="7"/>
  <c r="AM142" i="7"/>
  <c r="AQ142" i="7"/>
  <c r="AU142" i="7"/>
  <c r="AY142" i="7"/>
  <c r="BC142" i="7"/>
  <c r="BG142" i="7"/>
  <c r="BK142" i="7"/>
  <c r="BO142" i="7"/>
  <c r="U143" i="7"/>
  <c r="Y143" i="7"/>
  <c r="AC143" i="7"/>
  <c r="AG143" i="7"/>
  <c r="AK143" i="7"/>
  <c r="AO143" i="7"/>
  <c r="AS143" i="7"/>
  <c r="AW143" i="7"/>
  <c r="BA143" i="7"/>
  <c r="BE143" i="7"/>
  <c r="BI143" i="7"/>
  <c r="BM143" i="7"/>
  <c r="BQ143" i="7"/>
  <c r="W144" i="7"/>
  <c r="AA144" i="7"/>
  <c r="AE144" i="7"/>
  <c r="AI144" i="7"/>
  <c r="AM144" i="7"/>
  <c r="AQ144" i="7"/>
  <c r="AU144" i="7"/>
  <c r="AY144" i="7"/>
  <c r="BC144" i="7"/>
  <c r="BG144" i="7"/>
  <c r="BK144" i="7"/>
  <c r="BO144" i="7"/>
  <c r="U145" i="7"/>
  <c r="Y145" i="7"/>
  <c r="AC145" i="7"/>
  <c r="AG145" i="7"/>
  <c r="AK145" i="7"/>
  <c r="AO145" i="7"/>
  <c r="AS145" i="7"/>
  <c r="AW145" i="7"/>
  <c r="BA145" i="7"/>
  <c r="BE145" i="7"/>
  <c r="BI145" i="7"/>
  <c r="BM145" i="7"/>
  <c r="BQ145" i="7"/>
  <c r="W146" i="7"/>
  <c r="AA146" i="7"/>
  <c r="AE146" i="7"/>
  <c r="AI146" i="7"/>
  <c r="AM146" i="7"/>
  <c r="AQ146" i="7"/>
  <c r="AU146" i="7"/>
  <c r="AY146" i="7"/>
  <c r="BC146" i="7"/>
  <c r="BG146" i="7"/>
  <c r="BK146" i="7"/>
  <c r="BO146" i="7"/>
  <c r="U147" i="7"/>
  <c r="Y147" i="7"/>
  <c r="AC147" i="7"/>
  <c r="AG147" i="7"/>
  <c r="AK147" i="7"/>
  <c r="AO147" i="7"/>
  <c r="AS147" i="7"/>
  <c r="AW147" i="7"/>
  <c r="BA147" i="7"/>
  <c r="BE147" i="7"/>
  <c r="BI147" i="7"/>
  <c r="BM147" i="7"/>
  <c r="BQ147" i="7"/>
  <c r="W148" i="7"/>
  <c r="AA148" i="7"/>
  <c r="AE148" i="7"/>
  <c r="AI148" i="7"/>
  <c r="AM148" i="7"/>
  <c r="AQ148" i="7"/>
  <c r="AU148" i="7"/>
  <c r="AY148" i="7"/>
  <c r="BC148" i="7"/>
  <c r="BG148" i="7"/>
  <c r="BK148" i="7"/>
  <c r="BO148" i="7"/>
  <c r="U149" i="7"/>
  <c r="Y149" i="7"/>
  <c r="AC149" i="7"/>
  <c r="AG149" i="7"/>
  <c r="AK149" i="7"/>
  <c r="AO149" i="7"/>
  <c r="AS149" i="7"/>
  <c r="AW149" i="7"/>
  <c r="BA149" i="7"/>
  <c r="BE149" i="7"/>
  <c r="BI149" i="7"/>
  <c r="BM149" i="7"/>
  <c r="BQ149" i="7"/>
  <c r="W150" i="7"/>
  <c r="AA150" i="7"/>
  <c r="AE150" i="7"/>
  <c r="AI150" i="7"/>
  <c r="AM150" i="7"/>
  <c r="AQ150" i="7"/>
  <c r="AU150" i="7"/>
  <c r="AY150" i="7"/>
  <c r="BC150" i="7"/>
  <c r="BG150" i="7"/>
  <c r="BK150" i="7"/>
  <c r="BO150" i="7"/>
  <c r="U151" i="7"/>
  <c r="Y151" i="7"/>
  <c r="AC151" i="7"/>
  <c r="AG151" i="7"/>
  <c r="AK151" i="7"/>
  <c r="AO151" i="7"/>
  <c r="AS151" i="7"/>
  <c r="AW151" i="7"/>
  <c r="BA151" i="7"/>
  <c r="BE151" i="7"/>
  <c r="BI151" i="7"/>
  <c r="BM151" i="7"/>
  <c r="BQ151" i="7"/>
  <c r="W152" i="7"/>
  <c r="AA152" i="7"/>
  <c r="AE152" i="7"/>
  <c r="AI152" i="7"/>
  <c r="AM152" i="7"/>
  <c r="AQ152" i="7"/>
  <c r="AU152" i="7"/>
  <c r="AY152" i="7"/>
  <c r="BC152" i="7"/>
  <c r="BG152" i="7"/>
  <c r="BK152" i="7"/>
  <c r="BO152" i="7"/>
  <c r="U153" i="7"/>
  <c r="Y153" i="7"/>
  <c r="AC153" i="7"/>
  <c r="AG153" i="7"/>
  <c r="AK153" i="7"/>
  <c r="AO153" i="7"/>
  <c r="AS153" i="7"/>
  <c r="AW153" i="7"/>
  <c r="BA153" i="7"/>
  <c r="BE153" i="7"/>
  <c r="BI153" i="7"/>
  <c r="BM153" i="7"/>
  <c r="BQ153" i="7"/>
  <c r="W154" i="7"/>
  <c r="AA154" i="7"/>
  <c r="AE154" i="7"/>
  <c r="AI154" i="7"/>
  <c r="AM154" i="7"/>
  <c r="AQ154" i="7"/>
  <c r="AU154" i="7"/>
  <c r="AY154" i="7"/>
  <c r="BC154" i="7"/>
  <c r="BG154" i="7"/>
  <c r="BK154" i="7"/>
  <c r="BO154" i="7"/>
  <c r="U155" i="7"/>
  <c r="Y155" i="7"/>
  <c r="AC155" i="7"/>
  <c r="AG155" i="7"/>
  <c r="AK155" i="7"/>
  <c r="AO155" i="7"/>
  <c r="AS155" i="7"/>
  <c r="AW155" i="7"/>
  <c r="BA155" i="7"/>
  <c r="BE155" i="7"/>
  <c r="BI155" i="7"/>
  <c r="BM155" i="7"/>
  <c r="BQ155" i="7"/>
  <c r="W156" i="7"/>
  <c r="AA156" i="7"/>
  <c r="AE156" i="7"/>
  <c r="AI156" i="7"/>
  <c r="AM156" i="7"/>
  <c r="AQ156" i="7"/>
  <c r="AU156" i="7"/>
  <c r="AY156" i="7"/>
  <c r="BC156" i="7"/>
  <c r="BG156" i="7"/>
  <c r="BK156" i="7"/>
  <c r="BO156" i="7"/>
  <c r="U157" i="7"/>
  <c r="Y157" i="7"/>
  <c r="AC157" i="7"/>
  <c r="AG157" i="7"/>
  <c r="AK157" i="7"/>
  <c r="AO157" i="7"/>
  <c r="AS157" i="7"/>
  <c r="AW157" i="7"/>
  <c r="BA157" i="7"/>
  <c r="BE157" i="7"/>
  <c r="BI157" i="7"/>
  <c r="BM157" i="7"/>
  <c r="BQ157" i="7"/>
  <c r="W158" i="7"/>
  <c r="AA158" i="7"/>
  <c r="AE158" i="7"/>
  <c r="AI158" i="7"/>
  <c r="AM158" i="7"/>
  <c r="AQ158" i="7"/>
  <c r="AU158" i="7"/>
  <c r="AY158" i="7"/>
  <c r="BC158" i="7"/>
  <c r="BG158" i="7"/>
  <c r="BK158" i="7"/>
  <c r="BO158" i="7"/>
  <c r="U159" i="7"/>
  <c r="Y159" i="7"/>
  <c r="AC159" i="7"/>
  <c r="AG159" i="7"/>
  <c r="AK159" i="7"/>
  <c r="AO159" i="7"/>
  <c r="AS159" i="7"/>
  <c r="AW159" i="7"/>
  <c r="BA159" i="7"/>
  <c r="BE159" i="7"/>
  <c r="BI159" i="7"/>
  <c r="BM159" i="7"/>
  <c r="BQ159" i="7"/>
  <c r="W160" i="7"/>
  <c r="AA160" i="7"/>
  <c r="AE160" i="7"/>
  <c r="AI160" i="7"/>
  <c r="AM160" i="7"/>
  <c r="AQ160" i="7"/>
  <c r="AU160" i="7"/>
  <c r="AY160" i="7"/>
  <c r="BC160" i="7"/>
  <c r="BG160" i="7"/>
  <c r="BK160" i="7"/>
  <c r="BO160" i="7"/>
  <c r="U161" i="7"/>
  <c r="Y161" i="7"/>
  <c r="AC161" i="7"/>
  <c r="AG161" i="7"/>
  <c r="AK161" i="7"/>
  <c r="AO161" i="7"/>
  <c r="AS161" i="7"/>
  <c r="AW161" i="7"/>
  <c r="BA161" i="7"/>
  <c r="BE161" i="7"/>
  <c r="BI161" i="7"/>
  <c r="BM161" i="7"/>
  <c r="BQ161" i="7"/>
  <c r="W162" i="7"/>
  <c r="AA162" i="7"/>
  <c r="AE162" i="7"/>
  <c r="AI162" i="7"/>
  <c r="AM162" i="7"/>
  <c r="AQ162" i="7"/>
  <c r="AU162" i="7"/>
  <c r="AY162" i="7"/>
  <c r="BC162" i="7"/>
  <c r="BG162" i="7"/>
  <c r="BK162" i="7"/>
  <c r="BO162" i="7"/>
  <c r="U163" i="7"/>
  <c r="Y163" i="7"/>
  <c r="AC163" i="7"/>
  <c r="AG163" i="7"/>
  <c r="AK163" i="7"/>
  <c r="AO163" i="7"/>
  <c r="AS163" i="7"/>
  <c r="AW163" i="7"/>
  <c r="BA163" i="7"/>
  <c r="BE163" i="7"/>
  <c r="BI163" i="7"/>
  <c r="BM163" i="7"/>
  <c r="BQ163" i="7"/>
  <c r="W164" i="7"/>
  <c r="AA164" i="7"/>
  <c r="AE164" i="7"/>
  <c r="AI164" i="7"/>
  <c r="AM164" i="7"/>
  <c r="AQ164" i="7"/>
  <c r="AU164" i="7"/>
  <c r="AY164" i="7"/>
  <c r="BC164" i="7"/>
  <c r="BG164" i="7"/>
  <c r="BK164" i="7"/>
  <c r="BO164" i="7"/>
  <c r="U165" i="7"/>
  <c r="Y165" i="7"/>
  <c r="AC165" i="7"/>
  <c r="AG165" i="7"/>
  <c r="AK165" i="7"/>
  <c r="AO165" i="7"/>
  <c r="AS165" i="7"/>
  <c r="AW165" i="7"/>
  <c r="BA165" i="7"/>
  <c r="BE165" i="7"/>
  <c r="BI165" i="7"/>
  <c r="BM165" i="7"/>
  <c r="BQ165" i="7"/>
  <c r="W166" i="7"/>
  <c r="AA166" i="7"/>
  <c r="AE166" i="7"/>
  <c r="AI166" i="7"/>
  <c r="AM166" i="7"/>
  <c r="AQ166" i="7"/>
  <c r="AU166" i="7"/>
  <c r="AY166" i="7"/>
  <c r="BC166" i="7"/>
  <c r="BG166" i="7"/>
  <c r="BK166" i="7"/>
  <c r="BO166" i="7"/>
  <c r="U167" i="7"/>
  <c r="Y167" i="7"/>
  <c r="AC167" i="7"/>
  <c r="AG167" i="7"/>
  <c r="AK167" i="7"/>
  <c r="AO167" i="7"/>
  <c r="AS167" i="7"/>
  <c r="AW167" i="7"/>
  <c r="BA167" i="7"/>
  <c r="BE167" i="7"/>
  <c r="BI167" i="7"/>
  <c r="BM167" i="7"/>
  <c r="BQ167" i="7"/>
  <c r="W168" i="7"/>
  <c r="AA168" i="7"/>
  <c r="AE168" i="7"/>
  <c r="AI168" i="7"/>
  <c r="AM168" i="7"/>
  <c r="AQ168" i="7"/>
  <c r="AU168" i="7"/>
  <c r="AY168" i="7"/>
  <c r="BC168" i="7"/>
  <c r="BG168" i="7"/>
  <c r="BK168" i="7"/>
  <c r="BO168" i="7"/>
  <c r="U169" i="7"/>
  <c r="Y169" i="7"/>
  <c r="AC169" i="7"/>
  <c r="AG169" i="7"/>
  <c r="AK169" i="7"/>
  <c r="AO169" i="7"/>
  <c r="AS169" i="7"/>
  <c r="AW169" i="7"/>
  <c r="BA169" i="7"/>
  <c r="BE169" i="7"/>
  <c r="BI169" i="7"/>
  <c r="BM169" i="7"/>
  <c r="BQ169" i="7"/>
  <c r="W170" i="7"/>
  <c r="AA170" i="7"/>
  <c r="AE170" i="7"/>
  <c r="AI170" i="7"/>
  <c r="AM170" i="7"/>
  <c r="AQ170" i="7"/>
  <c r="AU170" i="7"/>
  <c r="AY170" i="7"/>
  <c r="BC170" i="7"/>
  <c r="BG170" i="7"/>
  <c r="BQ170" i="7"/>
  <c r="AI171" i="7"/>
  <c r="AY171" i="7"/>
  <c r="BO171" i="7"/>
  <c r="AG172" i="7"/>
  <c r="AW172" i="7"/>
  <c r="BM172" i="7"/>
  <c r="AE173" i="7"/>
  <c r="AU173" i="7"/>
  <c r="BK173" i="7"/>
  <c r="AC174" i="7"/>
  <c r="AS174" i="7"/>
  <c r="BI174" i="7"/>
  <c r="AA175" i="7"/>
  <c r="AQ175" i="7"/>
  <c r="BG175" i="7"/>
  <c r="Y176" i="7"/>
  <c r="AO176" i="7"/>
  <c r="BE176" i="7"/>
  <c r="W177" i="7"/>
  <c r="AM177" i="7"/>
  <c r="BC177" i="7"/>
  <c r="U178" i="7"/>
  <c r="AK178" i="7"/>
  <c r="BA178" i="7"/>
  <c r="BQ178" i="7"/>
  <c r="AI179" i="7"/>
  <c r="AY179" i="7"/>
  <c r="BO179" i="7"/>
  <c r="AG180" i="7"/>
  <c r="AW180" i="7"/>
  <c r="BM180" i="7"/>
  <c r="AE181" i="7"/>
  <c r="AU181" i="7"/>
  <c r="BK181" i="7"/>
  <c r="AC182" i="7"/>
  <c r="AS182" i="7"/>
  <c r="BI182" i="7"/>
  <c r="AA183" i="7"/>
  <c r="AQ183" i="7"/>
  <c r="BG183" i="7"/>
  <c r="Y184" i="7"/>
  <c r="AO184" i="7"/>
  <c r="BE184" i="7"/>
  <c r="W185" i="7"/>
  <c r="AM185" i="7"/>
  <c r="BC185" i="7"/>
  <c r="U186" i="7"/>
  <c r="AK186" i="7"/>
  <c r="BA186" i="7"/>
  <c r="BQ186" i="7"/>
  <c r="AI187" i="7"/>
  <c r="AY187" i="7"/>
  <c r="BO187" i="7"/>
  <c r="AG188" i="7"/>
  <c r="AW188" i="7"/>
  <c r="BM188" i="7"/>
  <c r="AE189" i="7"/>
  <c r="AU189" i="7"/>
  <c r="BK189" i="7"/>
  <c r="AC190" i="7"/>
  <c r="AS190" i="7"/>
  <c r="BI190" i="7"/>
  <c r="AA191" i="7"/>
  <c r="AQ191" i="7"/>
  <c r="BG191" i="7"/>
  <c r="Y192" i="7"/>
  <c r="AO192" i="7"/>
  <c r="BE192" i="7"/>
  <c r="W193" i="7"/>
  <c r="AM193" i="7"/>
  <c r="BC193" i="7"/>
  <c r="U194" i="7"/>
  <c r="AK194" i="7"/>
  <c r="BA194" i="7"/>
  <c r="BQ194" i="7"/>
  <c r="AI195" i="7"/>
  <c r="AY195" i="7"/>
  <c r="BO195" i="7"/>
  <c r="AG196" i="7"/>
  <c r="AW196" i="7"/>
  <c r="BM196" i="7"/>
  <c r="AE197" i="7"/>
  <c r="AU197" i="7"/>
  <c r="BK197" i="7"/>
  <c r="AC198" i="7"/>
  <c r="AS198" i="7"/>
  <c r="BI198" i="7"/>
  <c r="AA199" i="7"/>
  <c r="AQ199" i="7"/>
  <c r="BG199" i="7"/>
  <c r="Y200" i="7"/>
  <c r="AO200" i="7"/>
  <c r="BE200" i="7"/>
  <c r="W201" i="7"/>
  <c r="AM201" i="7"/>
  <c r="BC201" i="7"/>
  <c r="U202" i="7"/>
  <c r="AK202" i="7"/>
  <c r="BA202" i="7"/>
  <c r="BQ202" i="7"/>
  <c r="AI203" i="7"/>
  <c r="AY203" i="7"/>
  <c r="BO203" i="7"/>
  <c r="AG204" i="7"/>
  <c r="AW204" i="7"/>
  <c r="BM204" i="7"/>
  <c r="AE205" i="7"/>
  <c r="AU205" i="7"/>
  <c r="BK205" i="7"/>
  <c r="AC206" i="7"/>
  <c r="AS206" i="7"/>
  <c r="BI206" i="7"/>
  <c r="AA207" i="7"/>
  <c r="AQ207" i="7"/>
  <c r="BG207" i="7"/>
  <c r="Y208" i="7"/>
  <c r="AO208" i="7"/>
  <c r="BE208" i="7"/>
  <c r="W209" i="7"/>
  <c r="AM209" i="7"/>
  <c r="BC209" i="7"/>
  <c r="U210" i="7"/>
  <c r="AK210" i="7"/>
  <c r="BA210" i="7"/>
  <c r="BQ210" i="7"/>
  <c r="AI211" i="7"/>
  <c r="AY211" i="7"/>
  <c r="BO211" i="7"/>
  <c r="AG212" i="7"/>
  <c r="AW212" i="7"/>
  <c r="BM212" i="7"/>
  <c r="AE213" i="7"/>
  <c r="AU213" i="7"/>
  <c r="BK213" i="7"/>
  <c r="AC214" i="7"/>
  <c r="AS214" i="7"/>
  <c r="BI214" i="7"/>
  <c r="AA215" i="7"/>
  <c r="AQ215" i="7"/>
  <c r="BG215" i="7"/>
  <c r="Y216" i="7"/>
  <c r="AO216" i="7"/>
  <c r="BE216" i="7"/>
  <c r="W217" i="7"/>
  <c r="AM217" i="7"/>
  <c r="BC217" i="7"/>
  <c r="U218" i="7"/>
  <c r="AK218" i="7"/>
  <c r="BA218" i="7"/>
  <c r="BQ218" i="7"/>
  <c r="AI219" i="7"/>
  <c r="AY219" i="7"/>
  <c r="BO219" i="7"/>
  <c r="AG220" i="7"/>
  <c r="AW220" i="7"/>
  <c r="BM220" i="7"/>
  <c r="AE221" i="7"/>
  <c r="AU221" i="7"/>
  <c r="BK221" i="7"/>
  <c r="AC222" i="7"/>
  <c r="AS222" i="7"/>
  <c r="BI222" i="7"/>
  <c r="AA223" i="7"/>
  <c r="AQ223" i="7"/>
  <c r="BG223" i="7"/>
  <c r="Y224" i="7"/>
  <c r="AO224" i="7"/>
  <c r="BE224" i="7"/>
  <c r="W225" i="7"/>
  <c r="AM225" i="7"/>
  <c r="BC225" i="7"/>
  <c r="U226" i="7"/>
  <c r="AK226" i="7"/>
  <c r="BA226" i="7"/>
  <c r="BQ226" i="7"/>
  <c r="AI227" i="7"/>
  <c r="AY227" i="7"/>
  <c r="BO227" i="7"/>
  <c r="AG228" i="7"/>
  <c r="AW228" i="7"/>
  <c r="BM228" i="7"/>
  <c r="AE229" i="7"/>
  <c r="AU229" i="7"/>
  <c r="BK229" i="7"/>
  <c r="AC230" i="7"/>
  <c r="AS230" i="7"/>
  <c r="BI230" i="7"/>
  <c r="AA231" i="7"/>
  <c r="AQ231" i="7"/>
  <c r="BG231" i="7"/>
  <c r="Y232" i="7"/>
  <c r="AO232" i="7"/>
  <c r="BE232" i="7"/>
  <c r="W233" i="7"/>
  <c r="AM233" i="7"/>
  <c r="BC233" i="7"/>
  <c r="U234" i="7"/>
  <c r="AK234" i="7"/>
  <c r="BA234" i="7"/>
  <c r="BQ234" i="7"/>
  <c r="AI235" i="7"/>
  <c r="AY235" i="7"/>
  <c r="BO235" i="7"/>
  <c r="AG236" i="7"/>
  <c r="AW236" i="7"/>
  <c r="BM236" i="7"/>
  <c r="AE237" i="7"/>
  <c r="AU237" i="7"/>
  <c r="BK237" i="7"/>
  <c r="AC238" i="7"/>
  <c r="AS238" i="7"/>
  <c r="BI238" i="7"/>
  <c r="AA239" i="7"/>
  <c r="AQ239" i="7"/>
  <c r="BG239" i="7"/>
  <c r="Y240" i="7"/>
  <c r="AO240" i="7"/>
  <c r="BE240" i="7"/>
  <c r="W241" i="7"/>
  <c r="AM241" i="7"/>
  <c r="BC241" i="7"/>
  <c r="U242" i="7"/>
  <c r="AK242" i="7"/>
  <c r="BA242" i="7"/>
  <c r="BQ242" i="7"/>
  <c r="AI243" i="7"/>
  <c r="AY243" i="7"/>
  <c r="BO243" i="7"/>
  <c r="AG244" i="7"/>
  <c r="AW244" i="7"/>
  <c r="BM244" i="7"/>
  <c r="AE245" i="7"/>
  <c r="AU245" i="7"/>
  <c r="BK245" i="7"/>
  <c r="AC246" i="7"/>
  <c r="AS246" i="7"/>
  <c r="BI246" i="7"/>
  <c r="AA247" i="7"/>
  <c r="AQ247" i="7"/>
  <c r="BG247" i="7"/>
  <c r="Y248" i="7"/>
  <c r="AO248" i="7"/>
  <c r="BE248" i="7"/>
  <c r="W249" i="7"/>
  <c r="AM249" i="7"/>
  <c r="BC249" i="7"/>
  <c r="AQ250" i="7"/>
  <c r="U251" i="7"/>
  <c r="AC251" i="7"/>
  <c r="BE251" i="7"/>
  <c r="AI252" i="7"/>
  <c r="AQ252" i="7"/>
  <c r="U253" i="7"/>
  <c r="AW253" i="7"/>
  <c r="BE253" i="7"/>
  <c r="AI254" i="7"/>
  <c r="BK254" i="7"/>
  <c r="U255" i="7"/>
  <c r="AW255" i="7"/>
  <c r="AA256" i="7"/>
  <c r="AI256" i="7"/>
  <c r="BK256" i="7"/>
  <c r="AO257" i="7"/>
  <c r="AW257" i="7"/>
  <c r="AA258" i="7"/>
  <c r="BC258" i="7"/>
  <c r="BK258" i="7"/>
  <c r="AO259" i="7"/>
  <c r="BQ259" i="7"/>
  <c r="AA260" i="7"/>
  <c r="BC260" i="7"/>
  <c r="AG261" i="7"/>
  <c r="AO261" i="7"/>
  <c r="BQ261" i="7"/>
  <c r="AU262" i="7"/>
  <c r="BC262" i="7"/>
  <c r="AG263" i="7"/>
  <c r="BI263" i="7"/>
  <c r="BQ263" i="7"/>
  <c r="AU264" i="7"/>
  <c r="Y265" i="7"/>
  <c r="AG265" i="7"/>
  <c r="BI265" i="7"/>
  <c r="AM266" i="7"/>
  <c r="AU266" i="7"/>
  <c r="Y267" i="7"/>
  <c r="BA267" i="7"/>
  <c r="BI267" i="7"/>
  <c r="AM268" i="7"/>
  <c r="BO268" i="7"/>
  <c r="Y269" i="7"/>
  <c r="BA269" i="7"/>
  <c r="AE270" i="7"/>
  <c r="AM270" i="7"/>
  <c r="BO270" i="7"/>
  <c r="AS271" i="7"/>
  <c r="BA271" i="7"/>
  <c r="AE272" i="7"/>
  <c r="BG272" i="7"/>
  <c r="BO272" i="7"/>
  <c r="AS273" i="7"/>
  <c r="W274" i="7"/>
  <c r="AE274" i="7"/>
  <c r="BG274" i="7"/>
  <c r="AK275" i="7"/>
  <c r="AS275" i="7"/>
  <c r="W276" i="7"/>
  <c r="AY276" i="7"/>
  <c r="BG276" i="7"/>
  <c r="AK277" i="7"/>
  <c r="BM277" i="7"/>
  <c r="W278" i="7"/>
  <c r="AY278" i="7"/>
  <c r="AC279" i="7"/>
  <c r="AK279" i="7"/>
  <c r="BM279" i="7"/>
  <c r="AQ280" i="7"/>
  <c r="AY280" i="7"/>
  <c r="AC281" i="7"/>
  <c r="BE281" i="7"/>
  <c r="BM281" i="7"/>
  <c r="AQ282" i="7"/>
  <c r="U283" i="7"/>
  <c r="AC283" i="7"/>
  <c r="BE283" i="7"/>
  <c r="AI284" i="7"/>
  <c r="AQ284" i="7"/>
  <c r="U285" i="7"/>
  <c r="AW285" i="7"/>
  <c r="BE285" i="7"/>
  <c r="AI286" i="7"/>
  <c r="BK286" i="7"/>
  <c r="U287" i="7"/>
  <c r="AW287" i="7"/>
  <c r="AA288" i="7"/>
  <c r="AI288" i="7"/>
  <c r="BK288" i="7"/>
  <c r="AO289" i="7"/>
  <c r="AW289" i="7"/>
  <c r="AA290" i="7"/>
  <c r="BC290" i="7"/>
  <c r="BK290" i="7"/>
  <c r="AO291" i="7"/>
  <c r="BQ291" i="7"/>
  <c r="AA292" i="7"/>
  <c r="BC292" i="7"/>
  <c r="AG293" i="7"/>
  <c r="AO293" i="7"/>
  <c r="BQ293" i="7"/>
  <c r="AU294" i="7"/>
  <c r="BC294" i="7"/>
  <c r="AG295" i="7"/>
  <c r="BI295" i="7"/>
  <c r="BQ295" i="7"/>
  <c r="AU296" i="7"/>
  <c r="Y297" i="7"/>
  <c r="AG297" i="7"/>
  <c r="BI297" i="7"/>
  <c r="AM298" i="7"/>
  <c r="AU298" i="7"/>
  <c r="Y299" i="7"/>
  <c r="BA299" i="7"/>
  <c r="BI299" i="7"/>
  <c r="AM300" i="7"/>
  <c r="BO300" i="7"/>
  <c r="Y301" i="7"/>
  <c r="BA301" i="7"/>
  <c r="AE302" i="7"/>
  <c r="AM302" i="7"/>
  <c r="BO302" i="7"/>
  <c r="AS303" i="7"/>
  <c r="BA303" i="7"/>
  <c r="AE304" i="7"/>
  <c r="BG304" i="7"/>
  <c r="BO304" i="7"/>
  <c r="AS305" i="7"/>
  <c r="W306" i="7"/>
  <c r="AE306" i="7"/>
  <c r="BG306" i="7"/>
  <c r="AK307" i="7"/>
  <c r="AS307" i="7"/>
  <c r="W308" i="7"/>
  <c r="AY308" i="7"/>
  <c r="BG308" i="7"/>
  <c r="AK309" i="7"/>
  <c r="BM309" i="7"/>
  <c r="W310" i="7"/>
  <c r="AY310" i="7"/>
  <c r="AC311" i="7"/>
  <c r="AK311" i="7"/>
  <c r="BM311" i="7"/>
  <c r="AQ312" i="7"/>
  <c r="AY312" i="7"/>
  <c r="AC313" i="7"/>
  <c r="BE313" i="7"/>
  <c r="BM313" i="7"/>
  <c r="AQ314" i="7"/>
  <c r="U315" i="7"/>
  <c r="AC315" i="7"/>
  <c r="BE315" i="7"/>
  <c r="AI316" i="7"/>
  <c r="AQ316" i="7"/>
  <c r="U317" i="7"/>
  <c r="AW317" i="7"/>
  <c r="BE317" i="7"/>
  <c r="AI318" i="7"/>
  <c r="BK318" i="7"/>
  <c r="U319" i="7"/>
  <c r="AW319" i="7"/>
  <c r="AA320" i="7"/>
  <c r="AI320" i="7"/>
  <c r="BK320" i="7"/>
  <c r="AO321" i="7"/>
  <c r="AW321" i="7"/>
  <c r="AA322" i="7"/>
  <c r="BC322" i="7"/>
  <c r="BK322" i="7"/>
  <c r="AO323" i="7"/>
  <c r="BQ323" i="7"/>
  <c r="AA324" i="7"/>
  <c r="BC324" i="7"/>
  <c r="AG325" i="7"/>
  <c r="AO325" i="7"/>
  <c r="BQ325" i="7"/>
  <c r="AU326" i="7"/>
  <c r="BC326" i="7"/>
  <c r="AG327" i="7"/>
  <c r="BI327" i="7"/>
  <c r="BQ327" i="7"/>
  <c r="AU328" i="7"/>
  <c r="Y329" i="7"/>
  <c r="AG329" i="7"/>
  <c r="BI329" i="7"/>
  <c r="AM330" i="7"/>
  <c r="AU330" i="7"/>
  <c r="Y331" i="7"/>
  <c r="BA331" i="7"/>
  <c r="BI331" i="7"/>
  <c r="AM332" i="7"/>
  <c r="BO332" i="7"/>
  <c r="Y333" i="7"/>
  <c r="BA333" i="7"/>
  <c r="AE334" i="7"/>
  <c r="AM334" i="7"/>
  <c r="BO334" i="7"/>
  <c r="AS335" i="7"/>
  <c r="BA335" i="7"/>
  <c r="AE336" i="7"/>
  <c r="BG336" i="7"/>
  <c r="BO336" i="7"/>
  <c r="AS337" i="7"/>
  <c r="W338" i="7"/>
  <c r="AE338" i="7"/>
  <c r="BG338" i="7"/>
  <c r="AK339" i="7"/>
  <c r="AS339" i="7"/>
  <c r="W340" i="7"/>
  <c r="AY340" i="7"/>
  <c r="BG340" i="7"/>
  <c r="AK341" i="7"/>
  <c r="BM341" i="7"/>
  <c r="W342" i="7"/>
  <c r="AY342" i="7"/>
  <c r="AC343" i="7"/>
  <c r="AK343" i="7"/>
  <c r="BM343" i="7"/>
  <c r="AQ344" i="7"/>
  <c r="AY344" i="7"/>
  <c r="AC345" i="7"/>
  <c r="BE345" i="7"/>
  <c r="BM345" i="7"/>
  <c r="AQ346" i="7"/>
  <c r="U347" i="7"/>
  <c r="AC347" i="7"/>
  <c r="BE347" i="7"/>
  <c r="AI348" i="7"/>
  <c r="AQ348" i="7"/>
  <c r="U349" i="7"/>
  <c r="AW349" i="7"/>
  <c r="BE349" i="7"/>
  <c r="AI350" i="7"/>
  <c r="BK350" i="7"/>
  <c r="U351" i="7"/>
  <c r="AW351" i="7"/>
  <c r="AA352" i="7"/>
  <c r="AI352" i="7"/>
  <c r="BK352" i="7"/>
  <c r="AO353" i="7"/>
  <c r="AW353" i="7"/>
  <c r="AA354" i="7"/>
  <c r="BC354" i="7"/>
  <c r="BK354" i="7"/>
  <c r="AO355" i="7"/>
  <c r="BQ355" i="7"/>
  <c r="AA356" i="7"/>
  <c r="BC356" i="7"/>
  <c r="AG357" i="7"/>
  <c r="AO357" i="7"/>
  <c r="BQ357" i="7"/>
  <c r="AU358" i="7"/>
  <c r="BC358" i="7"/>
  <c r="AG359" i="7"/>
  <c r="BI359" i="7"/>
  <c r="BQ359" i="7"/>
  <c r="AU360" i="7"/>
  <c r="Y361" i="7"/>
  <c r="AG361" i="7"/>
  <c r="BI361" i="7"/>
  <c r="AM362" i="7"/>
  <c r="AU362" i="7"/>
  <c r="Y363" i="7"/>
  <c r="BA363" i="7"/>
  <c r="BI363" i="7"/>
  <c r="AM364" i="7"/>
  <c r="BO364" i="7"/>
  <c r="Y365" i="7"/>
  <c r="BA365" i="7"/>
  <c r="AE366" i="7"/>
  <c r="AM366" i="7"/>
  <c r="BO366" i="7"/>
  <c r="AS367" i="7"/>
  <c r="BA367" i="7"/>
  <c r="AE368" i="7"/>
  <c r="BG368" i="7"/>
  <c r="BO368" i="7"/>
  <c r="AS369" i="7"/>
  <c r="W370" i="7"/>
  <c r="AE370" i="7"/>
  <c r="DK150" i="7"/>
  <c r="DQ155" i="7"/>
  <c r="BY161" i="7"/>
  <c r="CE166" i="7"/>
  <c r="CQ176" i="7"/>
  <c r="CW181" i="7"/>
  <c r="CU243" i="7"/>
  <c r="DO246" i="7"/>
  <c r="CC257" i="7"/>
  <c r="BU264" i="7"/>
  <c r="CE268" i="7"/>
  <c r="CK273" i="7"/>
  <c r="CQ278" i="7"/>
  <c r="CW283" i="7"/>
  <c r="CU313" i="7"/>
  <c r="DO349" i="7"/>
  <c r="BU359" i="7"/>
  <c r="CY370" i="7"/>
  <c r="CK418" i="7"/>
  <c r="FUQ4" i="7"/>
  <c r="FUR4" i="7" s="1"/>
  <c r="FUS4" i="7" s="1"/>
  <c r="FUT4" i="7" s="1"/>
  <c r="FUU4" i="7" s="1"/>
  <c r="FUV4" i="7" s="1"/>
  <c r="FUW4" i="7" s="1"/>
  <c r="FUX4" i="7" s="1"/>
  <c r="FUY4" i="7" s="1"/>
  <c r="FUZ4" i="7" s="1"/>
  <c r="FVA4" i="7" s="1"/>
  <c r="FVB4" i="7" s="1"/>
  <c r="FVC4" i="7" s="1"/>
  <c r="FVD4" i="7" s="1"/>
  <c r="FVE4" i="7" s="1"/>
  <c r="FVF4" i="7" s="1"/>
  <c r="FVG4" i="7" s="1"/>
  <c r="FVH4" i="7" s="1"/>
  <c r="FVI4" i="7" s="1"/>
  <c r="FVJ4" i="7" s="1"/>
  <c r="FVK4" i="7" s="1"/>
  <c r="FVL4" i="7" s="1"/>
  <c r="FVM4" i="7" s="1"/>
  <c r="FVN4" i="7" s="1"/>
  <c r="FVO4" i="7" s="1"/>
  <c r="FVP4" i="7" s="1"/>
  <c r="FVQ4" i="7" s="1"/>
  <c r="FVR4" i="7" s="1"/>
  <c r="FVS4" i="7" s="1"/>
  <c r="FVT4" i="7" s="1"/>
  <c r="FVU4" i="7" s="1"/>
  <c r="FVV4" i="7" s="1"/>
  <c r="FVW4" i="7" s="1"/>
  <c r="FVX4" i="7" s="1"/>
  <c r="FVY4" i="7" s="1"/>
  <c r="FVZ4" i="7" s="1"/>
  <c r="FWA4" i="7" s="1"/>
  <c r="FWB4" i="7" s="1"/>
  <c r="FWC4" i="7" s="1"/>
  <c r="FWD4" i="7" s="1"/>
  <c r="FWE4" i="7" s="1"/>
  <c r="FWF4" i="7" s="1"/>
  <c r="FWG4" i="7" s="1"/>
  <c r="FWH4" i="7" s="1"/>
  <c r="FWI4" i="7" s="1"/>
  <c r="FWJ4" i="7" s="1"/>
  <c r="FWK4" i="7" s="1"/>
  <c r="FWL4" i="7" s="1"/>
  <c r="FWM4" i="7" s="1"/>
  <c r="FWN4" i="7" s="1"/>
  <c r="FWO4" i="7" s="1"/>
  <c r="FWP4" i="7" s="1"/>
  <c r="FWQ4" i="7" s="1"/>
  <c r="FWR4" i="7" s="1"/>
  <c r="FWS4" i="7" s="1"/>
  <c r="FWT4" i="7" s="1"/>
  <c r="FWU4" i="7" s="1"/>
  <c r="FWV4" i="7" s="1"/>
  <c r="FWW4" i="7" s="1"/>
  <c r="FWX4" i="7" s="1"/>
  <c r="FWY4" i="7" s="1"/>
  <c r="FWZ4" i="7" s="1"/>
  <c r="FXA4" i="7" s="1"/>
  <c r="FXB4" i="7" s="1"/>
  <c r="FXC4" i="7" s="1"/>
  <c r="FXD4" i="7" s="1"/>
  <c r="FXE4" i="7" s="1"/>
  <c r="FXF4" i="7" s="1"/>
  <c r="FXG4" i="7" s="1"/>
  <c r="S303" i="7" l="1"/>
  <c r="P323" i="7"/>
  <c r="S333" i="7"/>
  <c r="S335" i="7"/>
  <c r="S253" i="7"/>
  <c r="S214" i="7"/>
  <c r="S305" i="7"/>
  <c r="P228" i="7"/>
  <c r="S269" i="7"/>
  <c r="S210" i="7"/>
  <c r="S226" i="7"/>
  <c r="P261" i="7"/>
  <c r="P291" i="7"/>
  <c r="P355" i="7"/>
  <c r="P224" i="7"/>
  <c r="P200" i="7"/>
  <c r="S337" i="7"/>
  <c r="S349" i="7"/>
  <c r="S257" i="7"/>
  <c r="P232" i="7"/>
  <c r="P220" i="7"/>
  <c r="P188" i="7"/>
  <c r="P275" i="7"/>
  <c r="P133" i="7"/>
  <c r="P18" i="7"/>
  <c r="P339" i="7"/>
  <c r="P295" i="7"/>
  <c r="P161" i="7"/>
  <c r="P145" i="7"/>
  <c r="P129" i="7"/>
  <c r="P113" i="7"/>
  <c r="P81" i="7"/>
  <c r="P49" i="7"/>
  <c r="P17" i="7"/>
  <c r="P110" i="7"/>
  <c r="P94" i="7"/>
  <c r="P78" i="7"/>
  <c r="P46" i="7"/>
  <c r="P10" i="7"/>
  <c r="P159" i="7"/>
  <c r="P79" i="7"/>
  <c r="P63" i="7"/>
  <c r="P31" i="7"/>
  <c r="P13" i="7"/>
  <c r="P156" i="7"/>
  <c r="P140" i="7"/>
  <c r="P347" i="7"/>
  <c r="P357" i="7"/>
  <c r="P325" i="7"/>
  <c r="P297" i="7"/>
  <c r="P155" i="7"/>
  <c r="P139" i="7"/>
  <c r="P123" i="7"/>
  <c r="P75" i="7"/>
  <c r="P59" i="7"/>
  <c r="P27" i="7"/>
  <c r="P177" i="7"/>
  <c r="P209" i="7"/>
  <c r="P241" i="7"/>
  <c r="P270" i="7"/>
  <c r="P318" i="7"/>
  <c r="P334" i="7"/>
  <c r="P366" i="7"/>
  <c r="P414" i="7"/>
  <c r="P430" i="7"/>
  <c r="P446" i="7"/>
  <c r="P462" i="7"/>
  <c r="P377" i="7"/>
  <c r="P425" i="7"/>
  <c r="P457" i="7"/>
  <c r="O382" i="7"/>
  <c r="O229" i="7"/>
  <c r="O371" i="7"/>
  <c r="O368" i="7"/>
  <c r="O410" i="7"/>
  <c r="O383" i="7"/>
  <c r="O401" i="7"/>
  <c r="O424" i="7"/>
  <c r="O414" i="7"/>
  <c r="O429" i="7"/>
  <c r="O450" i="7"/>
  <c r="O446" i="7"/>
  <c r="P120" i="7"/>
  <c r="P88" i="7"/>
  <c r="P72" i="7"/>
  <c r="P40" i="7"/>
  <c r="P24" i="7"/>
  <c r="P166" i="7"/>
  <c r="P150" i="7"/>
  <c r="P134" i="7"/>
  <c r="P70" i="7"/>
  <c r="P38" i="7"/>
  <c r="P361" i="7"/>
  <c r="P167" i="7"/>
  <c r="P135" i="7"/>
  <c r="P119" i="7"/>
  <c r="P87" i="7"/>
  <c r="P55" i="7"/>
  <c r="P39" i="7"/>
  <c r="P23" i="7"/>
  <c r="P181" i="7"/>
  <c r="P213" i="7"/>
  <c r="P245" i="7"/>
  <c r="P258" i="7"/>
  <c r="P274" i="7"/>
  <c r="P338" i="7"/>
  <c r="P370" i="7"/>
  <c r="P386" i="7"/>
  <c r="P402" i="7"/>
  <c r="P434" i="7"/>
  <c r="P381" i="7"/>
  <c r="P413" i="7"/>
  <c r="O230" i="7"/>
  <c r="O358" i="7"/>
  <c r="O357" i="7"/>
  <c r="O329" i="7"/>
  <c r="O374" i="7"/>
  <c r="O390" i="7"/>
  <c r="O364" i="7"/>
  <c r="O427" i="7"/>
  <c r="O411" i="7"/>
  <c r="P100" i="7"/>
  <c r="P215" i="7"/>
  <c r="P260" i="7"/>
  <c r="P292" i="7"/>
  <c r="P324" i="7"/>
  <c r="P356" i="7"/>
  <c r="P372" i="7"/>
  <c r="P388" i="7"/>
  <c r="P399" i="7"/>
  <c r="P431" i="7"/>
  <c r="P463" i="7"/>
  <c r="O362" i="7"/>
  <c r="O430" i="7"/>
  <c r="O438" i="7"/>
  <c r="O443" i="7"/>
  <c r="P163" i="7"/>
  <c r="P131" i="7"/>
  <c r="P67" i="7"/>
  <c r="P51" i="7"/>
  <c r="P19" i="7"/>
  <c r="P201" i="7"/>
  <c r="P233" i="7"/>
  <c r="P262" i="7"/>
  <c r="P278" i="7"/>
  <c r="P326" i="7"/>
  <c r="P342" i="7"/>
  <c r="P406" i="7"/>
  <c r="P422" i="7"/>
  <c r="P438" i="7"/>
  <c r="P417" i="7"/>
  <c r="O384" i="7"/>
  <c r="O376" i="7"/>
  <c r="O461" i="7"/>
  <c r="O398" i="7"/>
  <c r="O464" i="7"/>
  <c r="O433" i="7"/>
  <c r="P313" i="7"/>
  <c r="P96" i="7"/>
  <c r="P80" i="7"/>
  <c r="P64" i="7"/>
  <c r="P48" i="7"/>
  <c r="P32" i="7"/>
  <c r="P171" i="7"/>
  <c r="P187" i="7"/>
  <c r="P203" i="7"/>
  <c r="P219" i="7"/>
  <c r="P264" i="7"/>
  <c r="P280" i="7"/>
  <c r="P296" i="7"/>
  <c r="P312" i="7"/>
  <c r="P328" i="7"/>
  <c r="P344" i="7"/>
  <c r="P360" i="7"/>
  <c r="P392" i="7"/>
  <c r="P408" i="7"/>
  <c r="P387" i="7"/>
  <c r="P419" i="7"/>
  <c r="P451" i="7"/>
  <c r="O365" i="7"/>
  <c r="O377" i="7"/>
  <c r="O403" i="7"/>
  <c r="O393" i="7"/>
  <c r="O399" i="7"/>
  <c r="O400" i="7"/>
  <c r="O418" i="7"/>
  <c r="O467" i="7"/>
  <c r="O435" i="7"/>
  <c r="O447" i="7"/>
  <c r="P365" i="7"/>
  <c r="P189" i="7"/>
  <c r="P221" i="7"/>
  <c r="P250" i="7"/>
  <c r="P266" i="7"/>
  <c r="P282" i="7"/>
  <c r="P362" i="7"/>
  <c r="P437" i="7"/>
  <c r="P469" i="7"/>
  <c r="O394" i="7"/>
  <c r="O417" i="7"/>
  <c r="O449" i="7"/>
  <c r="O462" i="7"/>
  <c r="P124" i="7"/>
  <c r="P60" i="7"/>
  <c r="P125" i="7"/>
  <c r="P109" i="7"/>
  <c r="P93" i="7"/>
  <c r="P77" i="7"/>
  <c r="P61" i="7"/>
  <c r="P45" i="7"/>
  <c r="P29" i="7"/>
  <c r="P11" i="7"/>
  <c r="P207" i="7"/>
  <c r="P331" i="7"/>
  <c r="P396" i="7"/>
  <c r="P460" i="7"/>
  <c r="O397" i="7"/>
  <c r="O423" i="7"/>
  <c r="O405" i="7"/>
  <c r="O426" i="7"/>
  <c r="P26" i="7"/>
  <c r="P243" i="7"/>
  <c r="P336" i="7"/>
  <c r="P352" i="7"/>
  <c r="P384" i="7"/>
  <c r="P432" i="7"/>
  <c r="P464" i="7"/>
  <c r="O228" i="7"/>
  <c r="O231" i="7"/>
  <c r="O420" i="7"/>
  <c r="O412" i="7"/>
  <c r="O463" i="7"/>
  <c r="O454" i="7"/>
  <c r="P345" i="7"/>
  <c r="P367" i="7"/>
  <c r="P107" i="7"/>
  <c r="P306" i="7"/>
  <c r="P322" i="7"/>
  <c r="O359" i="7"/>
  <c r="O387" i="7"/>
  <c r="O468" i="7"/>
  <c r="O457" i="7"/>
  <c r="P216" i="7"/>
  <c r="P276" i="7"/>
  <c r="P308" i="7"/>
  <c r="P340" i="7"/>
  <c r="O469" i="7"/>
  <c r="O413" i="7"/>
  <c r="O431" i="7"/>
  <c r="P341" i="7"/>
  <c r="P204" i="7"/>
  <c r="P97" i="7"/>
  <c r="P65" i="7"/>
  <c r="P33" i="7"/>
  <c r="P440" i="7"/>
  <c r="P371" i="7"/>
  <c r="P403" i="7"/>
  <c r="P435" i="7"/>
  <c r="P467" i="7"/>
  <c r="P158" i="7"/>
  <c r="P142" i="7"/>
  <c r="P126" i="7"/>
  <c r="P259" i="7"/>
  <c r="P394" i="7"/>
  <c r="P442" i="7"/>
  <c r="P389" i="7"/>
  <c r="O392" i="7"/>
  <c r="P248" i="7"/>
  <c r="P184" i="7"/>
  <c r="P175" i="7"/>
  <c r="P191" i="7"/>
  <c r="P223" i="7"/>
  <c r="P267" i="7"/>
  <c r="P380" i="7"/>
  <c r="P428" i="7"/>
  <c r="O381" i="7"/>
  <c r="O406" i="7"/>
  <c r="O448" i="7"/>
  <c r="P43" i="7"/>
  <c r="P254" i="7"/>
  <c r="P398" i="7"/>
  <c r="P441" i="7"/>
  <c r="O407" i="7"/>
  <c r="P236" i="7"/>
  <c r="P172" i="7"/>
  <c r="P153" i="7"/>
  <c r="P283" i="7"/>
  <c r="P277" i="7"/>
  <c r="P102" i="7"/>
  <c r="P22" i="7"/>
  <c r="P299" i="7"/>
  <c r="O369" i="7"/>
  <c r="O373" i="7"/>
  <c r="P208" i="7"/>
  <c r="P265" i="7"/>
  <c r="P149" i="7"/>
  <c r="P99" i="7"/>
  <c r="P358" i="7"/>
  <c r="P374" i="7"/>
  <c r="P385" i="7"/>
  <c r="P433" i="7"/>
  <c r="P465" i="7"/>
  <c r="O372" i="7"/>
  <c r="O445" i="7"/>
  <c r="O458" i="7"/>
  <c r="P235" i="7"/>
  <c r="P315" i="7"/>
  <c r="P376" i="7"/>
  <c r="P424" i="7"/>
  <c r="O388" i="7"/>
  <c r="P30" i="7"/>
  <c r="P196" i="7"/>
  <c r="P127" i="7"/>
  <c r="P95" i="7"/>
  <c r="P426" i="7"/>
  <c r="P421" i="7"/>
  <c r="O249" i="7"/>
  <c r="P268" i="7"/>
  <c r="P300" i="7"/>
  <c r="P332" i="7"/>
  <c r="P364" i="7"/>
  <c r="P412" i="7"/>
  <c r="O227" i="7"/>
  <c r="O465" i="7"/>
  <c r="P281" i="7"/>
  <c r="P240" i="7"/>
  <c r="P176" i="7"/>
  <c r="P170" i="7"/>
  <c r="P154" i="7"/>
  <c r="P138" i="7"/>
  <c r="P122" i="7"/>
  <c r="P106" i="7"/>
  <c r="O404" i="7"/>
  <c r="O453" i="7"/>
  <c r="P104" i="7"/>
  <c r="P137" i="7"/>
  <c r="P121" i="7"/>
  <c r="P89" i="7"/>
  <c r="P57" i="7"/>
  <c r="P25" i="7"/>
  <c r="P272" i="7"/>
  <c r="P304" i="7"/>
  <c r="P320" i="7"/>
  <c r="P395" i="7"/>
  <c r="P427" i="7"/>
  <c r="P459" i="7"/>
  <c r="O422" i="7"/>
  <c r="O452" i="7"/>
  <c r="M273" i="7"/>
  <c r="P111" i="7"/>
  <c r="S301" i="7"/>
  <c r="S351" i="7"/>
  <c r="M180" i="7"/>
  <c r="M244" i="7"/>
  <c r="L396" i="7"/>
  <c r="S234" i="7"/>
  <c r="P66" i="7"/>
  <c r="P90" i="7"/>
  <c r="L241" i="7"/>
  <c r="P42" i="7"/>
  <c r="S289" i="7"/>
  <c r="S242" i="7"/>
  <c r="S321" i="7"/>
  <c r="P330" i="7"/>
  <c r="P346" i="7"/>
  <c r="P410" i="7"/>
  <c r="P405" i="7"/>
  <c r="P453" i="7"/>
  <c r="O366" i="7"/>
  <c r="O421" i="7"/>
  <c r="O437" i="7"/>
  <c r="P108" i="7"/>
  <c r="M172" i="7"/>
  <c r="P74" i="7"/>
  <c r="S271" i="7"/>
  <c r="R291" i="7"/>
  <c r="P71" i="7"/>
  <c r="P197" i="7"/>
  <c r="P229" i="7"/>
  <c r="P290" i="7"/>
  <c r="P466" i="7"/>
  <c r="O441" i="7"/>
  <c r="P164" i="7"/>
  <c r="P148" i="7"/>
  <c r="P132" i="7"/>
  <c r="P68" i="7"/>
  <c r="P369" i="7"/>
  <c r="S178" i="7"/>
  <c r="P199" i="7"/>
  <c r="P452" i="7"/>
  <c r="P383" i="7"/>
  <c r="P415" i="7"/>
  <c r="P447" i="7"/>
  <c r="O360" i="7"/>
  <c r="O379" i="7"/>
  <c r="S353" i="7"/>
  <c r="M337" i="7"/>
  <c r="P185" i="7"/>
  <c r="P217" i="7"/>
  <c r="P249" i="7"/>
  <c r="P12" i="7"/>
  <c r="M305" i="7"/>
  <c r="M303" i="7"/>
  <c r="P375" i="7"/>
  <c r="P407" i="7"/>
  <c r="P439" i="7"/>
  <c r="O367" i="7"/>
  <c r="O408" i="7"/>
  <c r="P343" i="7"/>
  <c r="P448" i="7"/>
  <c r="O356" i="7"/>
  <c r="O385" i="7"/>
  <c r="S285" i="7"/>
  <c r="M224" i="7"/>
  <c r="P179" i="7"/>
  <c r="P288" i="7"/>
  <c r="P103" i="7"/>
  <c r="P450" i="7"/>
  <c r="P397" i="7"/>
  <c r="P445" i="7"/>
  <c r="O434" i="7"/>
  <c r="O459" i="7"/>
  <c r="P311" i="7"/>
  <c r="P37" i="7"/>
  <c r="P183" i="7"/>
  <c r="P436" i="7"/>
  <c r="O378" i="7"/>
  <c r="P84" i="7"/>
  <c r="M291" i="7"/>
  <c r="M353" i="7"/>
  <c r="M188" i="7"/>
  <c r="M220" i="7"/>
  <c r="M200" i="7"/>
  <c r="M232" i="7"/>
  <c r="P101" i="7"/>
  <c r="P69" i="7"/>
  <c r="P307" i="7"/>
  <c r="P390" i="7"/>
  <c r="P401" i="7"/>
  <c r="O391" i="7"/>
  <c r="P82" i="7"/>
  <c r="P50" i="7"/>
  <c r="S186" i="7"/>
  <c r="S319" i="7"/>
  <c r="P279" i="7"/>
  <c r="P160" i="7"/>
  <c r="P144" i="7"/>
  <c r="P128" i="7"/>
  <c r="P112" i="7"/>
  <c r="P16" i="7"/>
  <c r="M208" i="7"/>
  <c r="M240" i="7"/>
  <c r="P47" i="7"/>
  <c r="M339" i="7"/>
  <c r="M271" i="7"/>
  <c r="P157" i="7"/>
  <c r="P76" i="7"/>
  <c r="M259" i="7"/>
  <c r="M204" i="7"/>
  <c r="M236" i="7"/>
  <c r="M216" i="7"/>
  <c r="M212" i="7"/>
  <c r="M323" i="7"/>
  <c r="P141" i="7"/>
  <c r="P92" i="7"/>
  <c r="P118" i="7"/>
  <c r="P247" i="7"/>
  <c r="P116" i="7"/>
  <c r="P52" i="7"/>
  <c r="P34" i="7"/>
  <c r="P143" i="7"/>
  <c r="P173" i="7"/>
  <c r="P205" i="7"/>
  <c r="P237" i="7"/>
  <c r="P298" i="7"/>
  <c r="P314" i="7"/>
  <c r="P378" i="7"/>
  <c r="P373" i="7"/>
  <c r="O402" i="7"/>
  <c r="O440" i="7"/>
  <c r="P62" i="7"/>
  <c r="S238" i="7"/>
  <c r="P359" i="7"/>
  <c r="P239" i="7"/>
  <c r="P391" i="7"/>
  <c r="P423" i="7"/>
  <c r="P455" i="7"/>
  <c r="O451" i="7"/>
  <c r="P28" i="7"/>
  <c r="P263" i="7"/>
  <c r="P193" i="7"/>
  <c r="P225" i="7"/>
  <c r="P302" i="7"/>
  <c r="P382" i="7"/>
  <c r="P409" i="7"/>
  <c r="O361" i="7"/>
  <c r="P58" i="7"/>
  <c r="P195" i="7"/>
  <c r="P256" i="7"/>
  <c r="P416" i="7"/>
  <c r="O370" i="7"/>
  <c r="O375" i="7"/>
  <c r="O425" i="7"/>
  <c r="O409" i="7"/>
  <c r="O455" i="7"/>
  <c r="P168" i="7"/>
  <c r="P152" i="7"/>
  <c r="P136" i="7"/>
  <c r="S246" i="7"/>
  <c r="P327" i="7"/>
  <c r="P293" i="7"/>
  <c r="P354" i="7"/>
  <c r="P418" i="7"/>
  <c r="P429" i="7"/>
  <c r="P461" i="7"/>
  <c r="O428" i="7"/>
  <c r="O444" i="7"/>
  <c r="P86" i="7"/>
  <c r="P54" i="7"/>
  <c r="M289" i="7"/>
  <c r="P117" i="7"/>
  <c r="P85" i="7"/>
  <c r="P53" i="7"/>
  <c r="P21" i="7"/>
  <c r="P231" i="7"/>
  <c r="P420" i="7"/>
  <c r="P468" i="7"/>
  <c r="O466" i="7"/>
  <c r="O456" i="7"/>
  <c r="P36" i="7"/>
  <c r="S218" i="7"/>
  <c r="P151" i="7"/>
  <c r="O386" i="7"/>
  <c r="O432" i="7"/>
  <c r="P115" i="7"/>
  <c r="P251" i="7"/>
  <c r="P456" i="7"/>
  <c r="O436" i="7"/>
  <c r="O460" i="7"/>
  <c r="P14" i="7"/>
  <c r="P35" i="7"/>
  <c r="P15" i="7"/>
  <c r="P458" i="7"/>
  <c r="O380" i="7"/>
  <c r="O395" i="7"/>
  <c r="O419" i="7"/>
  <c r="O442" i="7"/>
  <c r="P192" i="7"/>
  <c r="M257" i="7"/>
  <c r="M228" i="7"/>
  <c r="P147" i="7"/>
  <c r="P329" i="7"/>
  <c r="P252" i="7"/>
  <c r="P284" i="7"/>
  <c r="P316" i="7"/>
  <c r="P348" i="7"/>
  <c r="P444" i="7"/>
  <c r="O396" i="7"/>
  <c r="O439" i="7"/>
  <c r="P309" i="7"/>
  <c r="P44" i="7"/>
  <c r="S194" i="7"/>
  <c r="M321" i="7"/>
  <c r="M335" i="7"/>
  <c r="P244" i="7"/>
  <c r="P180" i="7"/>
  <c r="P91" i="7"/>
  <c r="P286" i="7"/>
  <c r="P350" i="7"/>
  <c r="P393" i="7"/>
  <c r="M184" i="7"/>
  <c r="M248" i="7"/>
  <c r="P257" i="7"/>
  <c r="P182" i="7"/>
  <c r="P287" i="7"/>
  <c r="M275" i="7"/>
  <c r="P169" i="7"/>
  <c r="P105" i="7"/>
  <c r="P73" i="7"/>
  <c r="P41" i="7"/>
  <c r="P211" i="7"/>
  <c r="P227" i="7"/>
  <c r="P368" i="7"/>
  <c r="P400" i="7"/>
  <c r="P379" i="7"/>
  <c r="P411" i="7"/>
  <c r="P443" i="7"/>
  <c r="O416" i="7"/>
  <c r="P56" i="7"/>
  <c r="M307" i="7"/>
  <c r="P165" i="7"/>
  <c r="P363" i="7"/>
  <c r="P404" i="7"/>
  <c r="O389" i="7"/>
  <c r="P20" i="7"/>
  <c r="S273" i="7"/>
  <c r="M319" i="7"/>
  <c r="P212" i="7"/>
  <c r="P83" i="7"/>
  <c r="P294" i="7"/>
  <c r="P310" i="7"/>
  <c r="P454" i="7"/>
  <c r="P449" i="7"/>
  <c r="O363" i="7"/>
  <c r="O415" i="7"/>
  <c r="P162" i="7"/>
  <c r="P146" i="7"/>
  <c r="P130" i="7"/>
  <c r="P114" i="7"/>
  <c r="S198" i="7"/>
  <c r="S317" i="7"/>
  <c r="S206" i="7"/>
  <c r="M231" i="7"/>
  <c r="S132" i="7"/>
  <c r="S113" i="7"/>
  <c r="M98" i="7"/>
  <c r="S43" i="7"/>
  <c r="M28" i="7"/>
  <c r="S14" i="7"/>
  <c r="S168" i="7"/>
  <c r="S36" i="7"/>
  <c r="S68" i="7"/>
  <c r="S100" i="7"/>
  <c r="S138" i="7"/>
  <c r="S201" i="7"/>
  <c r="S375" i="7"/>
  <c r="S420" i="7"/>
  <c r="S125" i="7"/>
  <c r="S141" i="7"/>
  <c r="S157" i="7"/>
  <c r="S205" i="7"/>
  <c r="S304" i="7"/>
  <c r="S176" i="7"/>
  <c r="S208" i="7"/>
  <c r="S240" i="7"/>
  <c r="S281" i="7"/>
  <c r="S316" i="7"/>
  <c r="S381" i="7"/>
  <c r="S419" i="7"/>
  <c r="S399" i="7"/>
  <c r="S457" i="7"/>
  <c r="S196" i="7"/>
  <c r="S228" i="7"/>
  <c r="S264" i="7"/>
  <c r="S298" i="7"/>
  <c r="S357" i="7"/>
  <c r="S379" i="7"/>
  <c r="S427" i="7"/>
  <c r="S259" i="7"/>
  <c r="S291" i="7"/>
  <c r="S323" i="7"/>
  <c r="S355" i="7"/>
  <c r="S386" i="7"/>
  <c r="S418" i="7"/>
  <c r="S450" i="7"/>
  <c r="S428" i="7"/>
  <c r="S460" i="7"/>
  <c r="R340" i="7"/>
  <c r="R358" i="7"/>
  <c r="R267" i="7"/>
  <c r="R283" i="7"/>
  <c r="R299" i="7"/>
  <c r="R370" i="7"/>
  <c r="R276" i="7"/>
  <c r="R292" i="7"/>
  <c r="R336" i="7"/>
  <c r="R354" i="7"/>
  <c r="R305" i="7"/>
  <c r="R321" i="7"/>
  <c r="R337" i="7"/>
  <c r="R353" i="7"/>
  <c r="R382" i="7"/>
  <c r="R376" i="7"/>
  <c r="R412" i="7"/>
  <c r="R365" i="7"/>
  <c r="R381" i="7"/>
  <c r="R397" i="7"/>
  <c r="R436" i="7"/>
  <c r="R469" i="7"/>
  <c r="R428" i="7"/>
  <c r="R467" i="7"/>
  <c r="R441" i="7"/>
  <c r="R464" i="7"/>
  <c r="M143" i="7"/>
  <c r="M86" i="7"/>
  <c r="M54" i="7"/>
  <c r="M199" i="7"/>
  <c r="M125" i="7"/>
  <c r="M84" i="7"/>
  <c r="M74" i="7"/>
  <c r="M71" i="7"/>
  <c r="M108" i="7"/>
  <c r="S94" i="7"/>
  <c r="M79" i="7"/>
  <c r="S65" i="7"/>
  <c r="M50" i="7"/>
  <c r="S40" i="7"/>
  <c r="S72" i="7"/>
  <c r="S104" i="7"/>
  <c r="S146" i="7"/>
  <c r="S209" i="7"/>
  <c r="S288" i="7"/>
  <c r="S189" i="7"/>
  <c r="S237" i="7"/>
  <c r="S308" i="7"/>
  <c r="S385" i="7"/>
  <c r="S429" i="7"/>
  <c r="S127" i="7"/>
  <c r="S143" i="7"/>
  <c r="S159" i="7"/>
  <c r="S306" i="7"/>
  <c r="S179" i="7"/>
  <c r="S211" i="7"/>
  <c r="S243" i="7"/>
  <c r="S282" i="7"/>
  <c r="S341" i="7"/>
  <c r="S384" i="7"/>
  <c r="S423" i="7"/>
  <c r="S320" i="7"/>
  <c r="S354" i="7"/>
  <c r="S409" i="7"/>
  <c r="S465" i="7"/>
  <c r="S199" i="7"/>
  <c r="S231" i="7"/>
  <c r="S265" i="7"/>
  <c r="S300" i="7"/>
  <c r="S359" i="7"/>
  <c r="S389" i="7"/>
  <c r="S435" i="7"/>
  <c r="S262" i="7"/>
  <c r="S294" i="7"/>
  <c r="S326" i="7"/>
  <c r="S358" i="7"/>
  <c r="S390" i="7"/>
  <c r="S422" i="7"/>
  <c r="S454" i="7"/>
  <c r="S432" i="7"/>
  <c r="S464" i="7"/>
  <c r="R344" i="7"/>
  <c r="R360" i="7"/>
  <c r="R269" i="7"/>
  <c r="R285" i="7"/>
  <c r="R301" i="7"/>
  <c r="R374" i="7"/>
  <c r="R278" i="7"/>
  <c r="R294" i="7"/>
  <c r="R400" i="7"/>
  <c r="R366" i="7"/>
  <c r="R307" i="7"/>
  <c r="R323" i="7"/>
  <c r="R339" i="7"/>
  <c r="R355" i="7"/>
  <c r="R386" i="7"/>
  <c r="R384" i="7"/>
  <c r="R427" i="7"/>
  <c r="R367" i="7"/>
  <c r="R383" i="7"/>
  <c r="R399" i="7"/>
  <c r="R437" i="7"/>
  <c r="R442" i="7"/>
  <c r="R430" i="7"/>
  <c r="R440" i="7"/>
  <c r="R446" i="7"/>
  <c r="R466" i="7"/>
  <c r="M100" i="7"/>
  <c r="M90" i="7"/>
  <c r="M87" i="7"/>
  <c r="M42" i="7"/>
  <c r="M215" i="7"/>
  <c r="S75" i="7"/>
  <c r="M60" i="7"/>
  <c r="S46" i="7"/>
  <c r="M31" i="7"/>
  <c r="S17" i="7"/>
  <c r="S119" i="7"/>
  <c r="S12" i="7"/>
  <c r="S44" i="7"/>
  <c r="S76" i="7"/>
  <c r="S108" i="7"/>
  <c r="S154" i="7"/>
  <c r="S217" i="7"/>
  <c r="S340" i="7"/>
  <c r="S388" i="7"/>
  <c r="S437" i="7"/>
  <c r="S129" i="7"/>
  <c r="S145" i="7"/>
  <c r="S161" i="7"/>
  <c r="S221" i="7"/>
  <c r="S184" i="7"/>
  <c r="S216" i="7"/>
  <c r="S248" i="7"/>
  <c r="S284" i="7"/>
  <c r="S343" i="7"/>
  <c r="S387" i="7"/>
  <c r="S431" i="7"/>
  <c r="S356" i="7"/>
  <c r="S412" i="7"/>
  <c r="S172" i="7"/>
  <c r="S204" i="7"/>
  <c r="S236" i="7"/>
  <c r="S266" i="7"/>
  <c r="S325" i="7"/>
  <c r="S360" i="7"/>
  <c r="S392" i="7"/>
  <c r="S443" i="7"/>
  <c r="S267" i="7"/>
  <c r="S299" i="7"/>
  <c r="S331" i="7"/>
  <c r="S363" i="7"/>
  <c r="S394" i="7"/>
  <c r="S426" i="7"/>
  <c r="S458" i="7"/>
  <c r="S436" i="7"/>
  <c r="S468" i="7"/>
  <c r="R264" i="7"/>
  <c r="R362" i="7"/>
  <c r="R271" i="7"/>
  <c r="R287" i="7"/>
  <c r="R316" i="7"/>
  <c r="R404" i="7"/>
  <c r="R280" i="7"/>
  <c r="R296" i="7"/>
  <c r="R306" i="7"/>
  <c r="R368" i="7"/>
  <c r="R309" i="7"/>
  <c r="R325" i="7"/>
  <c r="R341" i="7"/>
  <c r="R357" i="7"/>
  <c r="R390" i="7"/>
  <c r="R388" i="7"/>
  <c r="R401" i="7"/>
  <c r="R369" i="7"/>
  <c r="R385" i="7"/>
  <c r="R402" i="7"/>
  <c r="R458" i="7"/>
  <c r="R444" i="7"/>
  <c r="R433" i="7"/>
  <c r="R448" i="7"/>
  <c r="R449" i="7"/>
  <c r="R468" i="7"/>
  <c r="M116" i="7"/>
  <c r="M106" i="7"/>
  <c r="M103" i="7"/>
  <c r="M183" i="7"/>
  <c r="M111" i="7"/>
  <c r="S97" i="7"/>
  <c r="M82" i="7"/>
  <c r="S27" i="7"/>
  <c r="M12" i="7"/>
  <c r="S128" i="7"/>
  <c r="S16" i="7"/>
  <c r="S48" i="7"/>
  <c r="S80" i="7"/>
  <c r="S112" i="7"/>
  <c r="S162" i="7"/>
  <c r="S225" i="7"/>
  <c r="S260" i="7"/>
  <c r="S197" i="7"/>
  <c r="S245" i="7"/>
  <c r="S365" i="7"/>
  <c r="S391" i="7"/>
  <c r="S445" i="7"/>
  <c r="S131" i="7"/>
  <c r="S147" i="7"/>
  <c r="S163" i="7"/>
  <c r="S187" i="7"/>
  <c r="S219" i="7"/>
  <c r="S250" i="7"/>
  <c r="S309" i="7"/>
  <c r="S344" i="7"/>
  <c r="S397" i="7"/>
  <c r="S439" i="7"/>
  <c r="S322" i="7"/>
  <c r="S377" i="7"/>
  <c r="S415" i="7"/>
  <c r="S175" i="7"/>
  <c r="S207" i="7"/>
  <c r="S239" i="7"/>
  <c r="S268" i="7"/>
  <c r="S327" i="7"/>
  <c r="S361" i="7"/>
  <c r="S395" i="7"/>
  <c r="S451" i="7"/>
  <c r="S270" i="7"/>
  <c r="S302" i="7"/>
  <c r="S334" i="7"/>
  <c r="S366" i="7"/>
  <c r="S398" i="7"/>
  <c r="S430" i="7"/>
  <c r="S462" i="7"/>
  <c r="S440" i="7"/>
  <c r="R312" i="7"/>
  <c r="R324" i="7"/>
  <c r="R378" i="7"/>
  <c r="R273" i="7"/>
  <c r="R289" i="7"/>
  <c r="R318" i="7"/>
  <c r="R266" i="7"/>
  <c r="R282" i="7"/>
  <c r="R298" i="7"/>
  <c r="R314" i="7"/>
  <c r="R431" i="7"/>
  <c r="R311" i="7"/>
  <c r="R327" i="7"/>
  <c r="R343" i="7"/>
  <c r="R359" i="7"/>
  <c r="R394" i="7"/>
  <c r="R392" i="7"/>
  <c r="R416" i="7"/>
  <c r="R371" i="7"/>
  <c r="R387" i="7"/>
  <c r="R447" i="7"/>
  <c r="R435" i="7"/>
  <c r="R418" i="7"/>
  <c r="R438" i="7"/>
  <c r="R450" i="7"/>
  <c r="R454" i="7"/>
  <c r="M26" i="7"/>
  <c r="M10" i="7"/>
  <c r="M153" i="7"/>
  <c r="M33" i="7"/>
  <c r="M141" i="7"/>
  <c r="M52" i="7"/>
  <c r="M247" i="7"/>
  <c r="M118" i="7"/>
  <c r="S107" i="7"/>
  <c r="M92" i="7"/>
  <c r="S78" i="7"/>
  <c r="M63" i="7"/>
  <c r="S49" i="7"/>
  <c r="M34" i="7"/>
  <c r="S136" i="7"/>
  <c r="S20" i="7"/>
  <c r="S52" i="7"/>
  <c r="S84" i="7"/>
  <c r="S116" i="7"/>
  <c r="S170" i="7"/>
  <c r="S233" i="7"/>
  <c r="S292" i="7"/>
  <c r="S367" i="7"/>
  <c r="S401" i="7"/>
  <c r="S453" i="7"/>
  <c r="S133" i="7"/>
  <c r="S149" i="7"/>
  <c r="S165" i="7"/>
  <c r="S336" i="7"/>
  <c r="S192" i="7"/>
  <c r="S224" i="7"/>
  <c r="S252" i="7"/>
  <c r="S311" i="7"/>
  <c r="S345" i="7"/>
  <c r="S400" i="7"/>
  <c r="S447" i="7"/>
  <c r="S324" i="7"/>
  <c r="S380" i="7"/>
  <c r="S425" i="7"/>
  <c r="S180" i="7"/>
  <c r="S212" i="7"/>
  <c r="S244" i="7"/>
  <c r="S293" i="7"/>
  <c r="S328" i="7"/>
  <c r="S362" i="7"/>
  <c r="S405" i="7"/>
  <c r="S459" i="7"/>
  <c r="S275" i="7"/>
  <c r="S307" i="7"/>
  <c r="S339" i="7"/>
  <c r="S370" i="7"/>
  <c r="S402" i="7"/>
  <c r="S434" i="7"/>
  <c r="S466" i="7"/>
  <c r="S444" i="7"/>
  <c r="R308" i="7"/>
  <c r="R326" i="7"/>
  <c r="R434" i="7"/>
  <c r="R275" i="7"/>
  <c r="R320" i="7"/>
  <c r="R268" i="7"/>
  <c r="R284" i="7"/>
  <c r="R300" i="7"/>
  <c r="R322" i="7"/>
  <c r="R405" i="7"/>
  <c r="R313" i="7"/>
  <c r="R329" i="7"/>
  <c r="R345" i="7"/>
  <c r="R361" i="7"/>
  <c r="R398" i="7"/>
  <c r="R396" i="7"/>
  <c r="R417" i="7"/>
  <c r="R373" i="7"/>
  <c r="R389" i="7"/>
  <c r="R406" i="7"/>
  <c r="R439" i="7"/>
  <c r="R420" i="7"/>
  <c r="R456" i="7"/>
  <c r="R451" i="7"/>
  <c r="R457" i="7"/>
  <c r="M20" i="7"/>
  <c r="M165" i="7"/>
  <c r="M114" i="7"/>
  <c r="S59" i="7"/>
  <c r="M44" i="7"/>
  <c r="S30" i="7"/>
  <c r="M15" i="7"/>
  <c r="S144" i="7"/>
  <c r="S24" i="7"/>
  <c r="S56" i="7"/>
  <c r="S88" i="7"/>
  <c r="S120" i="7"/>
  <c r="S177" i="7"/>
  <c r="S241" i="7"/>
  <c r="S213" i="7"/>
  <c r="S272" i="7"/>
  <c r="S368" i="7"/>
  <c r="S404" i="7"/>
  <c r="S461" i="7"/>
  <c r="S135" i="7"/>
  <c r="S151" i="7"/>
  <c r="S167" i="7"/>
  <c r="S274" i="7"/>
  <c r="S195" i="7"/>
  <c r="S227" i="7"/>
  <c r="S277" i="7"/>
  <c r="S312" i="7"/>
  <c r="S346" i="7"/>
  <c r="S403" i="7"/>
  <c r="S455" i="7"/>
  <c r="S383" i="7"/>
  <c r="S433" i="7"/>
  <c r="S183" i="7"/>
  <c r="S215" i="7"/>
  <c r="S247" i="7"/>
  <c r="S295" i="7"/>
  <c r="S329" i="7"/>
  <c r="S364" i="7"/>
  <c r="S408" i="7"/>
  <c r="S467" i="7"/>
  <c r="S278" i="7"/>
  <c r="S310" i="7"/>
  <c r="S342" i="7"/>
  <c r="S374" i="7"/>
  <c r="S406" i="7"/>
  <c r="S438" i="7"/>
  <c r="S448" i="7"/>
  <c r="R342" i="7"/>
  <c r="R328" i="7"/>
  <c r="R261" i="7"/>
  <c r="R277" i="7"/>
  <c r="R293" i="7"/>
  <c r="R348" i="7"/>
  <c r="R270" i="7"/>
  <c r="R286" i="7"/>
  <c r="R302" i="7"/>
  <c r="R330" i="7"/>
  <c r="R407" i="7"/>
  <c r="R315" i="7"/>
  <c r="R331" i="7"/>
  <c r="R347" i="7"/>
  <c r="R364" i="7"/>
  <c r="R411" i="7"/>
  <c r="R403" i="7"/>
  <c r="R419" i="7"/>
  <c r="R375" i="7"/>
  <c r="R391" i="7"/>
  <c r="R409" i="7"/>
  <c r="R445" i="7"/>
  <c r="R422" i="7"/>
  <c r="R459" i="7"/>
  <c r="R452" i="7"/>
  <c r="R460" i="7"/>
  <c r="S164" i="7"/>
  <c r="M149" i="7"/>
  <c r="S117" i="7"/>
  <c r="S110" i="7"/>
  <c r="M95" i="7"/>
  <c r="S81" i="7"/>
  <c r="M66" i="7"/>
  <c r="S11" i="7"/>
  <c r="S152" i="7"/>
  <c r="S28" i="7"/>
  <c r="S60" i="7"/>
  <c r="S92" i="7"/>
  <c r="S122" i="7"/>
  <c r="S185" i="7"/>
  <c r="S249" i="7"/>
  <c r="S173" i="7"/>
  <c r="S369" i="7"/>
  <c r="S407" i="7"/>
  <c r="S469" i="7"/>
  <c r="S137" i="7"/>
  <c r="S153" i="7"/>
  <c r="S169" i="7"/>
  <c r="S338" i="7"/>
  <c r="S200" i="7"/>
  <c r="S232" i="7"/>
  <c r="S279" i="7"/>
  <c r="S313" i="7"/>
  <c r="S348" i="7"/>
  <c r="S413" i="7"/>
  <c r="S463" i="7"/>
  <c r="S393" i="7"/>
  <c r="S441" i="7"/>
  <c r="S188" i="7"/>
  <c r="S220" i="7"/>
  <c r="S261" i="7"/>
  <c r="S296" i="7"/>
  <c r="S330" i="7"/>
  <c r="S373" i="7"/>
  <c r="S411" i="7"/>
  <c r="S251" i="7"/>
  <c r="S283" i="7"/>
  <c r="S315" i="7"/>
  <c r="S347" i="7"/>
  <c r="S378" i="7"/>
  <c r="S410" i="7"/>
  <c r="S442" i="7"/>
  <c r="R310" i="7"/>
  <c r="S452" i="7"/>
  <c r="R432" i="7"/>
  <c r="R304" i="7"/>
  <c r="R263" i="7"/>
  <c r="R279" i="7"/>
  <c r="R295" i="7"/>
  <c r="R350" i="7"/>
  <c r="R272" i="7"/>
  <c r="R332" i="7"/>
  <c r="R338" i="7"/>
  <c r="R443" i="7"/>
  <c r="R317" i="7"/>
  <c r="R333" i="7"/>
  <c r="R349" i="7"/>
  <c r="R372" i="7"/>
  <c r="R413" i="7"/>
  <c r="R408" i="7"/>
  <c r="R423" i="7"/>
  <c r="R377" i="7"/>
  <c r="R393" i="7"/>
  <c r="R414" i="7"/>
  <c r="R421" i="7"/>
  <c r="R424" i="7"/>
  <c r="R461" i="7"/>
  <c r="R453" i="7"/>
  <c r="R462" i="7"/>
  <c r="P98" i="7"/>
  <c r="S98" i="7"/>
  <c r="M157" i="7"/>
  <c r="S148" i="7"/>
  <c r="M133" i="7"/>
  <c r="S91" i="7"/>
  <c r="M76" i="7"/>
  <c r="S62" i="7"/>
  <c r="M47" i="7"/>
  <c r="S33" i="7"/>
  <c r="M18" i="7"/>
  <c r="S160" i="7"/>
  <c r="S32" i="7"/>
  <c r="S64" i="7"/>
  <c r="S96" i="7"/>
  <c r="S130" i="7"/>
  <c r="S193" i="7"/>
  <c r="S256" i="7"/>
  <c r="S181" i="7"/>
  <c r="S229" i="7"/>
  <c r="S276" i="7"/>
  <c r="S372" i="7"/>
  <c r="S417" i="7"/>
  <c r="S123" i="7"/>
  <c r="S139" i="7"/>
  <c r="S155" i="7"/>
  <c r="S171" i="7"/>
  <c r="S203" i="7"/>
  <c r="S235" i="7"/>
  <c r="S280" i="7"/>
  <c r="S314" i="7"/>
  <c r="S371" i="7"/>
  <c r="S416" i="7"/>
  <c r="S352" i="7"/>
  <c r="S396" i="7"/>
  <c r="S449" i="7"/>
  <c r="S191" i="7"/>
  <c r="S223" i="7"/>
  <c r="S263" i="7"/>
  <c r="S297" i="7"/>
  <c r="S332" i="7"/>
  <c r="S376" i="7"/>
  <c r="S421" i="7"/>
  <c r="S254" i="7"/>
  <c r="S286" i="7"/>
  <c r="S318" i="7"/>
  <c r="S350" i="7"/>
  <c r="S382" i="7"/>
  <c r="S414" i="7"/>
  <c r="S446" i="7"/>
  <c r="S424" i="7"/>
  <c r="S456" i="7"/>
  <c r="R262" i="7"/>
  <c r="R356" i="7"/>
  <c r="R265" i="7"/>
  <c r="R281" i="7"/>
  <c r="R297" i="7"/>
  <c r="R352" i="7"/>
  <c r="R274" i="7"/>
  <c r="R290" i="7"/>
  <c r="R334" i="7"/>
  <c r="R346" i="7"/>
  <c r="R303" i="7"/>
  <c r="R319" i="7"/>
  <c r="R335" i="7"/>
  <c r="R351" i="7"/>
  <c r="R380" i="7"/>
  <c r="R415" i="7"/>
  <c r="R410" i="7"/>
  <c r="R363" i="7"/>
  <c r="R379" i="7"/>
  <c r="R395" i="7"/>
  <c r="R425" i="7"/>
  <c r="R429" i="7"/>
  <c r="R426" i="7"/>
  <c r="R463" i="7"/>
  <c r="R455" i="7"/>
  <c r="R465" i="7"/>
  <c r="M32" i="7"/>
  <c r="M58" i="7"/>
  <c r="M36" i="7"/>
  <c r="M129" i="7"/>
  <c r="M21" i="7"/>
  <c r="M53" i="7"/>
  <c r="M85" i="7"/>
  <c r="M117" i="7"/>
  <c r="M178" i="7"/>
  <c r="M242" i="7"/>
  <c r="M230" i="7"/>
  <c r="M373" i="7"/>
  <c r="M418" i="7"/>
  <c r="L361" i="7"/>
  <c r="M136" i="7"/>
  <c r="M152" i="7"/>
  <c r="M168" i="7"/>
  <c r="M195" i="7"/>
  <c r="M256" i="7"/>
  <c r="M293" i="7"/>
  <c r="M354" i="7"/>
  <c r="M193" i="7"/>
  <c r="M225" i="7"/>
  <c r="M264" i="7"/>
  <c r="M298" i="7"/>
  <c r="M333" i="7"/>
  <c r="M382" i="7"/>
  <c r="M420" i="7"/>
  <c r="M302" i="7"/>
  <c r="M378" i="7"/>
  <c r="M416" i="7"/>
  <c r="M173" i="7"/>
  <c r="M205" i="7"/>
  <c r="M237" i="7"/>
  <c r="M280" i="7"/>
  <c r="M314" i="7"/>
  <c r="M349" i="7"/>
  <c r="M409" i="7"/>
  <c r="M468" i="7"/>
  <c r="M263" i="7"/>
  <c r="M295" i="7"/>
  <c r="M327" i="7"/>
  <c r="M359" i="7"/>
  <c r="M391" i="7"/>
  <c r="M423" i="7"/>
  <c r="M455" i="7"/>
  <c r="M429" i="7"/>
  <c r="M461" i="7"/>
  <c r="L234" i="7"/>
  <c r="L233" i="7"/>
  <c r="L375" i="7"/>
  <c r="L345" i="7"/>
  <c r="L252" i="7"/>
  <c r="L268" i="7"/>
  <c r="L284" i="7"/>
  <c r="L300" i="7"/>
  <c r="L275" i="7"/>
  <c r="L291" i="7"/>
  <c r="L319" i="7"/>
  <c r="L307" i="7"/>
  <c r="L451" i="7"/>
  <c r="L316" i="7"/>
  <c r="L332" i="7"/>
  <c r="L348" i="7"/>
  <c r="L365" i="7"/>
  <c r="L456" i="7"/>
  <c r="L402" i="7"/>
  <c r="L370" i="7"/>
  <c r="L386" i="7"/>
  <c r="L409" i="7"/>
  <c r="L432" i="7"/>
  <c r="L428" i="7"/>
  <c r="L440" i="7"/>
  <c r="L425" i="7"/>
  <c r="L444" i="7"/>
  <c r="L455" i="7"/>
  <c r="L466" i="7"/>
  <c r="M48" i="7"/>
  <c r="M223" i="7"/>
  <c r="M102" i="7"/>
  <c r="M80" i="7"/>
  <c r="M19" i="7"/>
  <c r="M137" i="7"/>
  <c r="M25" i="7"/>
  <c r="M57" i="7"/>
  <c r="M89" i="7"/>
  <c r="M121" i="7"/>
  <c r="M186" i="7"/>
  <c r="M235" i="7"/>
  <c r="M376" i="7"/>
  <c r="M421" i="7"/>
  <c r="M122" i="7"/>
  <c r="M138" i="7"/>
  <c r="M154" i="7"/>
  <c r="M170" i="7"/>
  <c r="M198" i="7"/>
  <c r="M320" i="7"/>
  <c r="M355" i="7"/>
  <c r="M196" i="7"/>
  <c r="M265" i="7"/>
  <c r="M299" i="7"/>
  <c r="M358" i="7"/>
  <c r="M385" i="7"/>
  <c r="M424" i="7"/>
  <c r="M304" i="7"/>
  <c r="M338" i="7"/>
  <c r="M381" i="7"/>
  <c r="M426" i="7"/>
  <c r="M281" i="7"/>
  <c r="M315" i="7"/>
  <c r="M374" i="7"/>
  <c r="M412" i="7"/>
  <c r="M268" i="7"/>
  <c r="M300" i="7"/>
  <c r="M332" i="7"/>
  <c r="M364" i="7"/>
  <c r="M395" i="7"/>
  <c r="M427" i="7"/>
  <c r="M459" i="7"/>
  <c r="M433" i="7"/>
  <c r="M465" i="7"/>
  <c r="L230" i="7"/>
  <c r="L239" i="7"/>
  <c r="L227" i="7"/>
  <c r="L249" i="7"/>
  <c r="L237" i="7"/>
  <c r="M67" i="7"/>
  <c r="M23" i="7"/>
  <c r="M145" i="7"/>
  <c r="M29" i="7"/>
  <c r="M61" i="7"/>
  <c r="M93" i="7"/>
  <c r="M123" i="7"/>
  <c r="M194" i="7"/>
  <c r="M274" i="7"/>
  <c r="M246" i="7"/>
  <c r="M386" i="7"/>
  <c r="M65" i="7"/>
  <c r="M97" i="7"/>
  <c r="M131" i="7"/>
  <c r="M202" i="7"/>
  <c r="P202" i="7"/>
  <c r="M277" i="7"/>
  <c r="M254" i="7"/>
  <c r="M389" i="7"/>
  <c r="M438" i="7"/>
  <c r="M126" i="7"/>
  <c r="M142" i="7"/>
  <c r="M158" i="7"/>
  <c r="M174" i="7"/>
  <c r="M206" i="7"/>
  <c r="M322" i="7"/>
  <c r="M267" i="7"/>
  <c r="M326" i="7"/>
  <c r="M361" i="7"/>
  <c r="M398" i="7"/>
  <c r="M440" i="7"/>
  <c r="M306" i="7"/>
  <c r="M341" i="7"/>
  <c r="M394" i="7"/>
  <c r="M442" i="7"/>
  <c r="M283" i="7"/>
  <c r="M342" i="7"/>
  <c r="M380" i="7"/>
  <c r="M428" i="7"/>
  <c r="L236" i="7"/>
  <c r="M276" i="7"/>
  <c r="M308" i="7"/>
  <c r="M340" i="7"/>
  <c r="M371" i="7"/>
  <c r="M403" i="7"/>
  <c r="M435" i="7"/>
  <c r="M467" i="7"/>
  <c r="M441" i="7"/>
  <c r="L359" i="7"/>
  <c r="L327" i="7"/>
  <c r="L235" i="7"/>
  <c r="L265" i="7"/>
  <c r="L253" i="7"/>
  <c r="L242" i="7"/>
  <c r="L258" i="7"/>
  <c r="L274" i="7"/>
  <c r="L290" i="7"/>
  <c r="L337" i="7"/>
  <c r="L281" i="7"/>
  <c r="L297" i="7"/>
  <c r="L351" i="7"/>
  <c r="L331" i="7"/>
  <c r="L306" i="7"/>
  <c r="L322" i="7"/>
  <c r="L338" i="7"/>
  <c r="L354" i="7"/>
  <c r="L387" i="7"/>
  <c r="L381" i="7"/>
  <c r="L406" i="7"/>
  <c r="L376" i="7"/>
  <c r="L392" i="7"/>
  <c r="L413" i="7"/>
  <c r="L407" i="7"/>
  <c r="L433" i="7"/>
  <c r="L457" i="7"/>
  <c r="L431" i="7"/>
  <c r="L448" i="7"/>
  <c r="L468" i="7"/>
  <c r="L469" i="7"/>
  <c r="M64" i="7"/>
  <c r="M22" i="7"/>
  <c r="S21" i="7"/>
  <c r="P349" i="7"/>
  <c r="P337" i="7"/>
  <c r="S67" i="7"/>
  <c r="S53" i="7"/>
  <c r="S142" i="7"/>
  <c r="S86" i="7"/>
  <c r="S73" i="7"/>
  <c r="S114" i="7"/>
  <c r="S150" i="7"/>
  <c r="S156" i="7"/>
  <c r="S287" i="7"/>
  <c r="M46" i="7"/>
  <c r="M167" i="7"/>
  <c r="M110" i="7"/>
  <c r="M161" i="7"/>
  <c r="M37" i="7"/>
  <c r="M69" i="7"/>
  <c r="M101" i="7"/>
  <c r="M139" i="7"/>
  <c r="M210" i="7"/>
  <c r="M270" i="7"/>
  <c r="M261" i="7"/>
  <c r="M392" i="7"/>
  <c r="M446" i="7"/>
  <c r="M128" i="7"/>
  <c r="M144" i="7"/>
  <c r="M160" i="7"/>
  <c r="M179" i="7"/>
  <c r="M219" i="7"/>
  <c r="M288" i="7"/>
  <c r="M325" i="7"/>
  <c r="M177" i="7"/>
  <c r="M209" i="7"/>
  <c r="M241" i="7"/>
  <c r="M269" i="7"/>
  <c r="M328" i="7"/>
  <c r="M362" i="7"/>
  <c r="M401" i="7"/>
  <c r="M448" i="7"/>
  <c r="M366" i="7"/>
  <c r="M397" i="7"/>
  <c r="M450" i="7"/>
  <c r="M189" i="7"/>
  <c r="M221" i="7"/>
  <c r="M250" i="7"/>
  <c r="M285" i="7"/>
  <c r="M344" i="7"/>
  <c r="M390" i="7"/>
  <c r="M436" i="7"/>
  <c r="L259" i="7"/>
  <c r="M279" i="7"/>
  <c r="M311" i="7"/>
  <c r="M343" i="7"/>
  <c r="M375" i="7"/>
  <c r="M407" i="7"/>
  <c r="M439" i="7"/>
  <c r="M445" i="7"/>
  <c r="L232" i="7"/>
  <c r="L367" i="7"/>
  <c r="L247" i="7"/>
  <c r="L309" i="7"/>
  <c r="L261" i="7"/>
  <c r="L244" i="7"/>
  <c r="L260" i="7"/>
  <c r="L276" i="7"/>
  <c r="L292" i="7"/>
  <c r="L267" i="7"/>
  <c r="L283" i="7"/>
  <c r="L299" i="7"/>
  <c r="L353" i="7"/>
  <c r="M115" i="7"/>
  <c r="M83" i="7"/>
  <c r="M39" i="7"/>
  <c r="M169" i="7"/>
  <c r="M41" i="7"/>
  <c r="M73" i="7"/>
  <c r="M105" i="7"/>
  <c r="M147" i="7"/>
  <c r="M218" i="7"/>
  <c r="M211" i="7"/>
  <c r="M286" i="7"/>
  <c r="M402" i="7"/>
  <c r="M51" i="7"/>
  <c r="M68" i="7"/>
  <c r="M13" i="7"/>
  <c r="M45" i="7"/>
  <c r="M77" i="7"/>
  <c r="M109" i="7"/>
  <c r="M155" i="7"/>
  <c r="M226" i="7"/>
  <c r="M214" i="7"/>
  <c r="M318" i="7"/>
  <c r="M405" i="7"/>
  <c r="M462" i="7"/>
  <c r="M132" i="7"/>
  <c r="M148" i="7"/>
  <c r="M164" i="7"/>
  <c r="M187" i="7"/>
  <c r="M238" i="7"/>
  <c r="M290" i="7"/>
  <c r="M352" i="7"/>
  <c r="M185" i="7"/>
  <c r="M217" i="7"/>
  <c r="M249" i="7"/>
  <c r="M296" i="7"/>
  <c r="M330" i="7"/>
  <c r="M365" i="7"/>
  <c r="M414" i="7"/>
  <c r="M464" i="7"/>
  <c r="M334" i="7"/>
  <c r="M369" i="7"/>
  <c r="M410" i="7"/>
  <c r="M466" i="7"/>
  <c r="M197" i="7"/>
  <c r="M229" i="7"/>
  <c r="M253" i="7"/>
  <c r="M312" i="7"/>
  <c r="M346" i="7"/>
  <c r="M396" i="7"/>
  <c r="M452" i="7"/>
  <c r="M99" i="7"/>
  <c r="M120" i="7"/>
  <c r="M17" i="7"/>
  <c r="M49" i="7"/>
  <c r="M81" i="7"/>
  <c r="M113" i="7"/>
  <c r="M163" i="7"/>
  <c r="M234" i="7"/>
  <c r="M222" i="7"/>
  <c r="M408" i="7"/>
  <c r="M134" i="7"/>
  <c r="M150" i="7"/>
  <c r="M166" i="7"/>
  <c r="M190" i="7"/>
  <c r="M243" i="7"/>
  <c r="M262" i="7"/>
  <c r="M297" i="7"/>
  <c r="M331" i="7"/>
  <c r="M372" i="7"/>
  <c r="M417" i="7"/>
  <c r="M336" i="7"/>
  <c r="M370" i="7"/>
  <c r="M413" i="7"/>
  <c r="L228" i="7"/>
  <c r="M278" i="7"/>
  <c r="M313" i="7"/>
  <c r="M347" i="7"/>
  <c r="M406" i="7"/>
  <c r="M460" i="7"/>
  <c r="M260" i="7"/>
  <c r="M292" i="7"/>
  <c r="M324" i="7"/>
  <c r="M356" i="7"/>
  <c r="M387" i="7"/>
  <c r="M419" i="7"/>
  <c r="M451" i="7"/>
  <c r="M425" i="7"/>
  <c r="M457" i="7"/>
  <c r="L229" i="7"/>
  <c r="L329" i="7"/>
  <c r="L371" i="7"/>
  <c r="L343" i="7"/>
  <c r="L250" i="7"/>
  <c r="L266" i="7"/>
  <c r="L282" i="7"/>
  <c r="L298" i="7"/>
  <c r="L273" i="7"/>
  <c r="L289" i="7"/>
  <c r="L317" i="7"/>
  <c r="L398" i="7"/>
  <c r="L401" i="7"/>
  <c r="L314" i="7"/>
  <c r="L330" i="7"/>
  <c r="L346" i="7"/>
  <c r="L362" i="7"/>
  <c r="L420" i="7"/>
  <c r="L397" i="7"/>
  <c r="L368" i="7"/>
  <c r="L384" i="7"/>
  <c r="L403" i="7"/>
  <c r="L449" i="7"/>
  <c r="L426" i="7"/>
  <c r="L438" i="7"/>
  <c r="L423" i="7"/>
  <c r="L443" i="7"/>
  <c r="L450" i="7"/>
  <c r="L464" i="7"/>
  <c r="M159" i="7"/>
  <c r="L339" i="7"/>
  <c r="L308" i="7"/>
  <c r="L324" i="7"/>
  <c r="L340" i="7"/>
  <c r="L356" i="7"/>
  <c r="L391" i="7"/>
  <c r="L385" i="7"/>
  <c r="L408" i="7"/>
  <c r="L378" i="7"/>
  <c r="L394" i="7"/>
  <c r="L414" i="7"/>
  <c r="L410" i="7"/>
  <c r="L435" i="7"/>
  <c r="L417" i="7"/>
  <c r="L434" i="7"/>
  <c r="L459" i="7"/>
  <c r="M112" i="7"/>
  <c r="M16" i="7"/>
  <c r="S103" i="7"/>
  <c r="M11" i="7"/>
  <c r="P190" i="7"/>
  <c r="P285" i="7"/>
  <c r="P186" i="7"/>
  <c r="P319" i="7"/>
  <c r="S25" i="7"/>
  <c r="S34" i="7"/>
  <c r="S37" i="7"/>
  <c r="S124" i="7"/>
  <c r="S74" i="7"/>
  <c r="S126" i="7"/>
  <c r="S158" i="7"/>
  <c r="S166" i="7"/>
  <c r="S290" i="7"/>
  <c r="S19" i="7"/>
  <c r="M175" i="7"/>
  <c r="M119" i="7"/>
  <c r="M191" i="7"/>
  <c r="S18" i="7"/>
  <c r="M43" i="7"/>
  <c r="M454" i="7"/>
  <c r="M130" i="7"/>
  <c r="M146" i="7"/>
  <c r="M162" i="7"/>
  <c r="M182" i="7"/>
  <c r="M227" i="7"/>
  <c r="M350" i="7"/>
  <c r="M294" i="7"/>
  <c r="M329" i="7"/>
  <c r="M363" i="7"/>
  <c r="M404" i="7"/>
  <c r="M456" i="7"/>
  <c r="M309" i="7"/>
  <c r="M368" i="7"/>
  <c r="M400" i="7"/>
  <c r="M458" i="7"/>
  <c r="M251" i="7"/>
  <c r="M310" i="7"/>
  <c r="M345" i="7"/>
  <c r="M393" i="7"/>
  <c r="M444" i="7"/>
  <c r="M252" i="7"/>
  <c r="M284" i="7"/>
  <c r="M316" i="7"/>
  <c r="M348" i="7"/>
  <c r="M379" i="7"/>
  <c r="M411" i="7"/>
  <c r="M443" i="7"/>
  <c r="M449" i="7"/>
  <c r="L357" i="7"/>
  <c r="L263" i="7"/>
  <c r="L311" i="7"/>
  <c r="L305" i="7"/>
  <c r="L246" i="7"/>
  <c r="L262" i="7"/>
  <c r="L278" i="7"/>
  <c r="L294" i="7"/>
  <c r="L269" i="7"/>
  <c r="L285" i="7"/>
  <c r="L301" i="7"/>
  <c r="L363" i="7"/>
  <c r="L347" i="7"/>
  <c r="L310" i="7"/>
  <c r="L326" i="7"/>
  <c r="L342" i="7"/>
  <c r="L358" i="7"/>
  <c r="L395" i="7"/>
  <c r="L389" i="7"/>
  <c r="L364" i="7"/>
  <c r="L380" i="7"/>
  <c r="L416" i="7"/>
  <c r="L415" i="7"/>
  <c r="L436" i="7"/>
  <c r="L419" i="7"/>
  <c r="L439" i="7"/>
  <c r="L442" i="7"/>
  <c r="L460" i="7"/>
  <c r="M70" i="7"/>
  <c r="M35" i="7"/>
  <c r="M55" i="7"/>
  <c r="M14" i="7"/>
  <c r="S10" i="7"/>
  <c r="P214" i="7"/>
  <c r="P194" i="7"/>
  <c r="P198" i="7"/>
  <c r="P273" i="7"/>
  <c r="P317" i="7"/>
  <c r="S39" i="7"/>
  <c r="S47" i="7"/>
  <c r="S31" i="7"/>
  <c r="S85" i="7"/>
  <c r="S174" i="7"/>
  <c r="S255" i="7"/>
  <c r="S222" i="7"/>
  <c r="S42" i="7"/>
  <c r="S22" i="7"/>
  <c r="M56" i="7"/>
  <c r="M91" i="7"/>
  <c r="M383" i="7"/>
  <c r="M415" i="7"/>
  <c r="M447" i="7"/>
  <c r="L243" i="7"/>
  <c r="M453" i="7"/>
  <c r="L325" i="7"/>
  <c r="L313" i="7"/>
  <c r="L341" i="7"/>
  <c r="L248" i="7"/>
  <c r="L264" i="7"/>
  <c r="L280" i="7"/>
  <c r="L296" i="7"/>
  <c r="L271" i="7"/>
  <c r="L287" i="7"/>
  <c r="L303" i="7"/>
  <c r="L379" i="7"/>
  <c r="L312" i="7"/>
  <c r="L328" i="7"/>
  <c r="L344" i="7"/>
  <c r="L360" i="7"/>
  <c r="L399" i="7"/>
  <c r="L393" i="7"/>
  <c r="L366" i="7"/>
  <c r="L382" i="7"/>
  <c r="L400" i="7"/>
  <c r="L418" i="7"/>
  <c r="L424" i="7"/>
  <c r="L437" i="7"/>
  <c r="L421" i="7"/>
  <c r="L441" i="7"/>
  <c r="L447" i="7"/>
  <c r="L463" i="7"/>
  <c r="M38" i="7"/>
  <c r="P242" i="7"/>
  <c r="P222" i="7"/>
  <c r="P206" i="7"/>
  <c r="P289" i="7"/>
  <c r="P321" i="7"/>
  <c r="S57" i="7"/>
  <c r="S51" i="7"/>
  <c r="S35" i="7"/>
  <c r="S121" i="7"/>
  <c r="S87" i="7"/>
  <c r="S89" i="7"/>
  <c r="S190" i="7"/>
  <c r="S29" i="7"/>
  <c r="S15" i="7"/>
  <c r="M40" i="7"/>
  <c r="M75" i="7"/>
  <c r="M94" i="7"/>
  <c r="P210" i="7"/>
  <c r="P234" i="7"/>
  <c r="P226" i="7"/>
  <c r="P351" i="7"/>
  <c r="P301" i="7"/>
  <c r="S58" i="7"/>
  <c r="S54" i="7"/>
  <c r="S38" i="7"/>
  <c r="S95" i="7"/>
  <c r="S105" i="7"/>
  <c r="S90" i="7"/>
  <c r="S82" i="7"/>
  <c r="M59" i="7"/>
  <c r="M78" i="7"/>
  <c r="M135" i="7"/>
  <c r="S13" i="7"/>
  <c r="P218" i="7"/>
  <c r="P246" i="7"/>
  <c r="P255" i="7"/>
  <c r="P305" i="7"/>
  <c r="S69" i="7"/>
  <c r="S61" i="7"/>
  <c r="S45" i="7"/>
  <c r="S99" i="7"/>
  <c r="S106" i="7"/>
  <c r="S101" i="7"/>
  <c r="S182" i="7"/>
  <c r="M62" i="7"/>
  <c r="M151" i="7"/>
  <c r="M239" i="7"/>
  <c r="S93" i="7"/>
  <c r="L238" i="7"/>
  <c r="L254" i="7"/>
  <c r="L270" i="7"/>
  <c r="L286" i="7"/>
  <c r="L333" i="7"/>
  <c r="L277" i="7"/>
  <c r="L293" i="7"/>
  <c r="L321" i="7"/>
  <c r="L315" i="7"/>
  <c r="L302" i="7"/>
  <c r="L318" i="7"/>
  <c r="L334" i="7"/>
  <c r="L350" i="7"/>
  <c r="L373" i="7"/>
  <c r="L369" i="7"/>
  <c r="L404" i="7"/>
  <c r="L372" i="7"/>
  <c r="L388" i="7"/>
  <c r="L411" i="7"/>
  <c r="L453" i="7"/>
  <c r="L422" i="7"/>
  <c r="L452" i="7"/>
  <c r="L427" i="7"/>
  <c r="L445" i="7"/>
  <c r="L458" i="7"/>
  <c r="L465" i="7"/>
  <c r="M127" i="7"/>
  <c r="S134" i="7"/>
  <c r="P174" i="7"/>
  <c r="P230" i="7"/>
  <c r="P253" i="7"/>
  <c r="P269" i="7"/>
  <c r="P303" i="7"/>
  <c r="P335" i="7"/>
  <c r="M27" i="7"/>
  <c r="S79" i="7"/>
  <c r="S66" i="7"/>
  <c r="S50" i="7"/>
  <c r="S102" i="7"/>
  <c r="S118" i="7"/>
  <c r="S111" i="7"/>
  <c r="S63" i="7"/>
  <c r="M72" i="7"/>
  <c r="M88" i="7"/>
  <c r="M207" i="7"/>
  <c r="S23" i="7"/>
  <c r="S70" i="7"/>
  <c r="M430" i="7"/>
  <c r="M124" i="7"/>
  <c r="M140" i="7"/>
  <c r="M156" i="7"/>
  <c r="M171" i="7"/>
  <c r="M203" i="7"/>
  <c r="M258" i="7"/>
  <c r="M357" i="7"/>
  <c r="M201" i="7"/>
  <c r="M233" i="7"/>
  <c r="M266" i="7"/>
  <c r="M301" i="7"/>
  <c r="M360" i="7"/>
  <c r="M388" i="7"/>
  <c r="M432" i="7"/>
  <c r="M384" i="7"/>
  <c r="M434" i="7"/>
  <c r="M181" i="7"/>
  <c r="M213" i="7"/>
  <c r="M245" i="7"/>
  <c r="M282" i="7"/>
  <c r="M317" i="7"/>
  <c r="M377" i="7"/>
  <c r="M422" i="7"/>
  <c r="M367" i="7"/>
  <c r="M399" i="7"/>
  <c r="M431" i="7"/>
  <c r="M463" i="7"/>
  <c r="M437" i="7"/>
  <c r="M469" i="7"/>
  <c r="L251" i="7"/>
  <c r="L255" i="7"/>
  <c r="L231" i="7"/>
  <c r="L257" i="7"/>
  <c r="L245" i="7"/>
  <c r="L240" i="7"/>
  <c r="L256" i="7"/>
  <c r="L272" i="7"/>
  <c r="L288" i="7"/>
  <c r="L335" i="7"/>
  <c r="L279" i="7"/>
  <c r="L295" i="7"/>
  <c r="L349" i="7"/>
  <c r="L323" i="7"/>
  <c r="L304" i="7"/>
  <c r="L320" i="7"/>
  <c r="L336" i="7"/>
  <c r="L352" i="7"/>
  <c r="L383" i="7"/>
  <c r="L377" i="7"/>
  <c r="L405" i="7"/>
  <c r="L374" i="7"/>
  <c r="L390" i="7"/>
  <c r="L412" i="7"/>
  <c r="L462" i="7"/>
  <c r="L430" i="7"/>
  <c r="L454" i="7"/>
  <c r="L429" i="7"/>
  <c r="L446" i="7"/>
  <c r="L461" i="7"/>
  <c r="L467" i="7"/>
  <c r="M96" i="7"/>
  <c r="P178" i="7"/>
  <c r="P238" i="7"/>
  <c r="P353" i="7"/>
  <c r="P271" i="7"/>
  <c r="P333" i="7"/>
  <c r="O291" i="7"/>
  <c r="S41" i="7"/>
  <c r="M30" i="7"/>
  <c r="S26" i="7"/>
  <c r="S83" i="7"/>
  <c r="S71" i="7"/>
  <c r="S55" i="7"/>
  <c r="S109" i="7"/>
  <c r="S140" i="7"/>
  <c r="S115" i="7"/>
  <c r="S258" i="7"/>
  <c r="S77" i="7"/>
  <c r="M104" i="7"/>
  <c r="M107" i="7"/>
  <c r="M272" i="7"/>
  <c r="I21" i="1" l="1"/>
  <c r="S21" i="1" s="1"/>
  <c r="Q138" i="1" l="1"/>
  <c r="Q65" i="1"/>
  <c r="Q103" i="1"/>
  <c r="D22" i="8"/>
  <c r="D20" i="8"/>
  <c r="D17" i="2" l="1"/>
  <c r="D18" i="2"/>
  <c r="D20" i="2"/>
  <c r="D22" i="2"/>
  <c r="D63" i="8" l="1"/>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1" i="8"/>
  <c r="D19" i="8"/>
  <c r="D18" i="8"/>
  <c r="D17" i="8"/>
  <c r="D16" i="8"/>
  <c r="D15" i="8"/>
  <c r="D14" i="8"/>
  <c r="D13" i="8"/>
  <c r="D12" i="8"/>
  <c r="D11" i="8"/>
  <c r="D10" i="8"/>
  <c r="D9" i="8"/>
  <c r="D8" i="8"/>
  <c r="D7" i="8"/>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1" i="2"/>
  <c r="D19" i="2"/>
  <c r="D16" i="2"/>
  <c r="D15" i="2"/>
  <c r="D14" i="2"/>
  <c r="D13" i="2"/>
  <c r="D12" i="2"/>
  <c r="D11" i="2"/>
  <c r="D10" i="2"/>
  <c r="D9" i="2"/>
  <c r="D8" i="2"/>
  <c r="D7" i="2"/>
  <c r="I138" i="1" l="1"/>
  <c r="I103" i="1" l="1"/>
  <c r="I65" i="1"/>
  <c r="DQ119" i="7" l="1"/>
  <c r="DQ118" i="7"/>
  <c r="DQ117" i="7"/>
  <c r="DQ116" i="7"/>
  <c r="DQ115" i="7"/>
  <c r="DQ114" i="7"/>
  <c r="DQ113" i="7"/>
  <c r="DQ112" i="7"/>
  <c r="DQ111" i="7"/>
  <c r="DQ110" i="7"/>
  <c r="DQ109" i="7"/>
  <c r="DQ108" i="7"/>
  <c r="DQ107" i="7"/>
  <c r="DQ106" i="7"/>
  <c r="DQ105" i="7"/>
  <c r="DQ104" i="7"/>
  <c r="DQ103" i="7"/>
  <c r="DQ102" i="7"/>
  <c r="DO141" i="7"/>
  <c r="DO134" i="7"/>
  <c r="DO133" i="7"/>
  <c r="DN139" i="7"/>
  <c r="DP275" i="7"/>
  <c r="DL85" i="7"/>
  <c r="DM172" i="7"/>
  <c r="DQ101" i="7"/>
  <c r="DQ100" i="7"/>
  <c r="DQ99" i="7"/>
  <c r="DQ98" i="7"/>
  <c r="DQ97" i="7"/>
  <c r="DQ96" i="7"/>
  <c r="DQ95" i="7"/>
  <c r="DQ61" i="7"/>
  <c r="DQ45" i="7"/>
  <c r="DQ44" i="7"/>
  <c r="DQ43" i="7"/>
  <c r="DQ42" i="7"/>
  <c r="DL28" i="7"/>
  <c r="DL74" i="7"/>
  <c r="C4609" i="7"/>
  <c r="DQ280" i="7" s="1"/>
  <c r="C4608" i="7"/>
  <c r="DQ279" i="7" s="1"/>
  <c r="C4607" i="7"/>
  <c r="DQ278" i="7" s="1"/>
  <c r="C4606" i="7"/>
  <c r="DQ277" i="7" s="1"/>
  <c r="C4605" i="7"/>
  <c r="DQ276" i="7" s="1"/>
  <c r="C4604" i="7"/>
  <c r="DQ275" i="7" s="1"/>
  <c r="C4603" i="7"/>
  <c r="DQ274" i="7" s="1"/>
  <c r="C4602" i="7"/>
  <c r="DQ273" i="7" s="1"/>
  <c r="C4601" i="7"/>
  <c r="DQ272" i="7" s="1"/>
  <c r="C4600" i="7"/>
  <c r="DQ271" i="7" s="1"/>
  <c r="C4599" i="7"/>
  <c r="DQ270" i="7" s="1"/>
  <c r="C4598" i="7"/>
  <c r="DQ269" i="7" s="1"/>
  <c r="C4597" i="7"/>
  <c r="DQ268" i="7" s="1"/>
  <c r="C4596" i="7"/>
  <c r="DQ267" i="7" s="1"/>
  <c r="C4595" i="7"/>
  <c r="DQ266" i="7" s="1"/>
  <c r="C4594" i="7"/>
  <c r="DQ265" i="7" s="1"/>
  <c r="C4593" i="7"/>
  <c r="DQ264" i="7" s="1"/>
  <c r="C4592" i="7"/>
  <c r="DQ263" i="7" s="1"/>
  <c r="C4591" i="7"/>
  <c r="DQ262" i="7" s="1"/>
  <c r="C4590" i="7"/>
  <c r="DQ261" i="7" s="1"/>
  <c r="C4589" i="7"/>
  <c r="DQ260" i="7" s="1"/>
  <c r="C4588" i="7"/>
  <c r="DQ259" i="7" s="1"/>
  <c r="C4587" i="7"/>
  <c r="DQ258" i="7" s="1"/>
  <c r="C4586" i="7"/>
  <c r="DQ257" i="7" s="1"/>
  <c r="C4585" i="7"/>
  <c r="DQ256" i="7" s="1"/>
  <c r="C4584" i="7"/>
  <c r="DQ255" i="7" s="1"/>
  <c r="C4583" i="7"/>
  <c r="DO299" i="7" s="1"/>
  <c r="C4582" i="7"/>
  <c r="DO298" i="7" s="1"/>
  <c r="C4581" i="7"/>
  <c r="DO297" i="7" s="1"/>
  <c r="C4580" i="7"/>
  <c r="DO296" i="7" s="1"/>
  <c r="C4579" i="7"/>
  <c r="DO295" i="7" s="1"/>
  <c r="C4578" i="7"/>
  <c r="DO294" i="7" s="1"/>
  <c r="C4577" i="7"/>
  <c r="DO293" i="7" s="1"/>
  <c r="C4576" i="7"/>
  <c r="DO275" i="7" s="1"/>
  <c r="C4575" i="7"/>
  <c r="DO292" i="7" s="1"/>
  <c r="C4574" i="7"/>
  <c r="DO291" i="7" s="1"/>
  <c r="C4573" i="7"/>
  <c r="DO267" i="7" s="1"/>
  <c r="C4572" i="7"/>
  <c r="DO290" i="7" s="1"/>
  <c r="C4571" i="7"/>
  <c r="DO289" i="7" s="1"/>
  <c r="C4570" i="7"/>
  <c r="DO287" i="7" s="1"/>
  <c r="C4569" i="7"/>
  <c r="DO286" i="7" s="1"/>
  <c r="C4568" i="7"/>
  <c r="DO285" i="7" s="1"/>
  <c r="C4567" i="7"/>
  <c r="DO284" i="7" s="1"/>
  <c r="C4566" i="7"/>
  <c r="DO283" i="7" s="1"/>
  <c r="C4565" i="7"/>
  <c r="DO282" i="7" s="1"/>
  <c r="C4564" i="7"/>
  <c r="DO281" i="7" s="1"/>
  <c r="C4563" i="7"/>
  <c r="DO280" i="7" s="1"/>
  <c r="C4562" i="7"/>
  <c r="DO278" i="7" s="1"/>
  <c r="C4561" i="7"/>
  <c r="DO277" i="7" s="1"/>
  <c r="C4560" i="7"/>
  <c r="DO276" i="7" s="1"/>
  <c r="C4559" i="7"/>
  <c r="DO274" i="7" s="1"/>
  <c r="C4558" i="7"/>
  <c r="DO273" i="7" s="1"/>
  <c r="C4557" i="7"/>
  <c r="DO272" i="7" s="1"/>
  <c r="C4556" i="7"/>
  <c r="DO271" i="7" s="1"/>
  <c r="C4555" i="7"/>
  <c r="DO270" i="7" s="1"/>
  <c r="C4554" i="7"/>
  <c r="DO269" i="7" s="1"/>
  <c r="C4553" i="7"/>
  <c r="DO268" i="7" s="1"/>
  <c r="C4552" i="7"/>
  <c r="DO266" i="7" s="1"/>
  <c r="C4551" i="7"/>
  <c r="DO265" i="7" s="1"/>
  <c r="C4550" i="7"/>
  <c r="DO264" i="7" s="1"/>
  <c r="C4549" i="7"/>
  <c r="DO263" i="7" s="1"/>
  <c r="C4548" i="7"/>
  <c r="DO262" i="7" s="1"/>
  <c r="C4547" i="7"/>
  <c r="DO261" i="7" s="1"/>
  <c r="C4546" i="7"/>
  <c r="DO260" i="7" s="1"/>
  <c r="C4545" i="7"/>
  <c r="C4544" i="7"/>
  <c r="DO258" i="7" s="1"/>
  <c r="C4543" i="7"/>
  <c r="DO257" i="7" s="1"/>
  <c r="C4542" i="7"/>
  <c r="DO256" i="7" s="1"/>
  <c r="C4541" i="7"/>
  <c r="DO255" i="7" s="1"/>
  <c r="C4540" i="7"/>
  <c r="DO254" i="7" s="1"/>
  <c r="C4539" i="7"/>
  <c r="DO253" i="7" s="1"/>
  <c r="C4538" i="7"/>
  <c r="DP413" i="7" s="1"/>
  <c r="C4537" i="7"/>
  <c r="DP412" i="7" s="1"/>
  <c r="C4536" i="7"/>
  <c r="DP411" i="7" s="1"/>
  <c r="C4535" i="7"/>
  <c r="DP410" i="7" s="1"/>
  <c r="C4534" i="7"/>
  <c r="DP409" i="7" s="1"/>
  <c r="C4533" i="7"/>
  <c r="DP408" i="7" s="1"/>
  <c r="C4532" i="7"/>
  <c r="DP407" i="7" s="1"/>
  <c r="C4531" i="7"/>
  <c r="DP406" i="7" s="1"/>
  <c r="C4530" i="7"/>
  <c r="DP405" i="7" s="1"/>
  <c r="C4529" i="7"/>
  <c r="DP404" i="7" s="1"/>
  <c r="C4528" i="7"/>
  <c r="DP403" i="7" s="1"/>
  <c r="C4527" i="7"/>
  <c r="DP402" i="7" s="1"/>
  <c r="C4526" i="7"/>
  <c r="DP401" i="7" s="1"/>
  <c r="C4525" i="7"/>
  <c r="DP400" i="7" s="1"/>
  <c r="C4524" i="7"/>
  <c r="DP399" i="7" s="1"/>
  <c r="C4523" i="7"/>
  <c r="DP398" i="7" s="1"/>
  <c r="C4522" i="7"/>
  <c r="DP397" i="7" s="1"/>
  <c r="C4521" i="7"/>
  <c r="DP396" i="7" s="1"/>
  <c r="C4520" i="7"/>
  <c r="DP395" i="7" s="1"/>
  <c r="C4519" i="7"/>
  <c r="DP394" i="7" s="1"/>
  <c r="C4518" i="7"/>
  <c r="DP393" i="7" s="1"/>
  <c r="C4517" i="7"/>
  <c r="DP392" i="7" s="1"/>
  <c r="C4516" i="7"/>
  <c r="DP391" i="7" s="1"/>
  <c r="C4515" i="7"/>
  <c r="DP390" i="7" s="1"/>
  <c r="C4514" i="7"/>
  <c r="DP389" i="7" s="1"/>
  <c r="C4513" i="7"/>
  <c r="DP388" i="7" s="1"/>
  <c r="C4512" i="7"/>
  <c r="DP387" i="7" s="1"/>
  <c r="C4511" i="7"/>
  <c r="DP386" i="7" s="1"/>
  <c r="C4510" i="7"/>
  <c r="DP385" i="7" s="1"/>
  <c r="C4509" i="7"/>
  <c r="DP384" i="7" s="1"/>
  <c r="C4508" i="7"/>
  <c r="DP383" i="7" s="1"/>
  <c r="C4507" i="7"/>
  <c r="DP382" i="7" s="1"/>
  <c r="C4506" i="7"/>
  <c r="DP381" i="7" s="1"/>
  <c r="C4505" i="7"/>
  <c r="DP380" i="7" s="1"/>
  <c r="C4504" i="7"/>
  <c r="DP379" i="7" s="1"/>
  <c r="C4503" i="7"/>
  <c r="DP378" i="7" s="1"/>
  <c r="C4502" i="7"/>
  <c r="DP377" i="7" s="1"/>
  <c r="C4501" i="7"/>
  <c r="DP376" i="7" s="1"/>
  <c r="C4500" i="7"/>
  <c r="DP375" i="7" s="1"/>
  <c r="C4499" i="7"/>
  <c r="DP374" i="7" s="1"/>
  <c r="C4498" i="7"/>
  <c r="DP373" i="7" s="1"/>
  <c r="C4497" i="7"/>
  <c r="DP372" i="7" s="1"/>
  <c r="C4496" i="7"/>
  <c r="DP371" i="7" s="1"/>
  <c r="C4495" i="7"/>
  <c r="DP370" i="7" s="1"/>
  <c r="C4494" i="7"/>
  <c r="DP369" i="7" s="1"/>
  <c r="C4493" i="7"/>
  <c r="DP368" i="7" s="1"/>
  <c r="C4492" i="7"/>
  <c r="DP367" i="7" s="1"/>
  <c r="C4491" i="7"/>
  <c r="DP366" i="7" s="1"/>
  <c r="C4490" i="7"/>
  <c r="DP365" i="7" s="1"/>
  <c r="C4489" i="7"/>
  <c r="DP364" i="7" s="1"/>
  <c r="C4488" i="7"/>
  <c r="DP363" i="7" s="1"/>
  <c r="C4487" i="7"/>
  <c r="DP362" i="7" s="1"/>
  <c r="C4486" i="7"/>
  <c r="DP361" i="7" s="1"/>
  <c r="C4485" i="7"/>
  <c r="C4484" i="7"/>
  <c r="C4483" i="7"/>
  <c r="DP358" i="7" s="1"/>
  <c r="C4482" i="7"/>
  <c r="DP357" i="7" s="1"/>
  <c r="C4481" i="7"/>
  <c r="DP356" i="7" s="1"/>
  <c r="C4480" i="7"/>
  <c r="DP355" i="7" s="1"/>
  <c r="C4479" i="7"/>
  <c r="DP354" i="7" s="1"/>
  <c r="C4478" i="7"/>
  <c r="DP353" i="7" s="1"/>
  <c r="C4477" i="7"/>
  <c r="DP352" i="7" s="1"/>
  <c r="C4476" i="7"/>
  <c r="DP351" i="7" s="1"/>
  <c r="C4475" i="7"/>
  <c r="DP350" i="7" s="1"/>
  <c r="C4474" i="7"/>
  <c r="DP349" i="7" s="1"/>
  <c r="C4473" i="7"/>
  <c r="DP348" i="7" s="1"/>
  <c r="C4472" i="7"/>
  <c r="DP347" i="7" s="1"/>
  <c r="C4471" i="7"/>
  <c r="DP346" i="7" s="1"/>
  <c r="C4470" i="7"/>
  <c r="DP345" i="7" s="1"/>
  <c r="C4469" i="7"/>
  <c r="DP344" i="7" s="1"/>
  <c r="C4468" i="7"/>
  <c r="DP343" i="7" s="1"/>
  <c r="C4467" i="7"/>
  <c r="DP342" i="7" s="1"/>
  <c r="C4466" i="7"/>
  <c r="DP341" i="7" s="1"/>
  <c r="C4465" i="7"/>
  <c r="DP340" i="7" s="1"/>
  <c r="C4464" i="7"/>
  <c r="DP339" i="7" s="1"/>
  <c r="C4463" i="7"/>
  <c r="DP338" i="7" s="1"/>
  <c r="C4462" i="7"/>
  <c r="DP337" i="7" s="1"/>
  <c r="C4461" i="7"/>
  <c r="DP336" i="7" s="1"/>
  <c r="C4460" i="7"/>
  <c r="DP335" i="7" s="1"/>
  <c r="C4459" i="7"/>
  <c r="DP334" i="7" s="1"/>
  <c r="C4458" i="7"/>
  <c r="DP333" i="7" s="1"/>
  <c r="C4457" i="7"/>
  <c r="DP332" i="7" s="1"/>
  <c r="C4456" i="7"/>
  <c r="DP331" i="7" s="1"/>
  <c r="C4455" i="7"/>
  <c r="DP330" i="7" s="1"/>
  <c r="C4454" i="7"/>
  <c r="DP329" i="7" s="1"/>
  <c r="C4453" i="7"/>
  <c r="DP328" i="7" s="1"/>
  <c r="C4452" i="7"/>
  <c r="DP327" i="7" s="1"/>
  <c r="C4451" i="7"/>
  <c r="DP326" i="7" s="1"/>
  <c r="C4450" i="7"/>
  <c r="DP325" i="7" s="1"/>
  <c r="C4449" i="7"/>
  <c r="DP324" i="7" s="1"/>
  <c r="C4448" i="7"/>
  <c r="DP323" i="7" s="1"/>
  <c r="C4447" i="7"/>
  <c r="C4446" i="7"/>
  <c r="C4445" i="7"/>
  <c r="C4444" i="7"/>
  <c r="C4443" i="7"/>
  <c r="C4442" i="7"/>
  <c r="C4441" i="7"/>
  <c r="C4440" i="7"/>
  <c r="C4439" i="7"/>
  <c r="C4438" i="7"/>
  <c r="C4437" i="7"/>
  <c r="C4436" i="7"/>
  <c r="C4435" i="7"/>
  <c r="C4434" i="7"/>
  <c r="C4433" i="7"/>
  <c r="C4432" i="7"/>
  <c r="C4431" i="7"/>
  <c r="C4430" i="7"/>
  <c r="C4429" i="7"/>
  <c r="C4428" i="7"/>
  <c r="C4427" i="7"/>
  <c r="C4426" i="7"/>
  <c r="C4425" i="7"/>
  <c r="C4424" i="7"/>
  <c r="C4423" i="7"/>
  <c r="C4422" i="7"/>
  <c r="C4421" i="7"/>
  <c r="C4420" i="7"/>
  <c r="DH146" i="7" s="1"/>
  <c r="C4419" i="7"/>
  <c r="C4418" i="7"/>
  <c r="C4417" i="7"/>
  <c r="C4416" i="7"/>
  <c r="C4415" i="7"/>
  <c r="C4414" i="7"/>
  <c r="C4413" i="7"/>
  <c r="C4412" i="7"/>
  <c r="C4411" i="7"/>
  <c r="C4410" i="7"/>
  <c r="C4409" i="7"/>
  <c r="C4408" i="7"/>
  <c r="C4407" i="7"/>
  <c r="C4406" i="7"/>
  <c r="C4405" i="7"/>
  <c r="C4404" i="7"/>
  <c r="C4403" i="7"/>
  <c r="C4402" i="7"/>
  <c r="C4401" i="7"/>
  <c r="C4400" i="7"/>
  <c r="C4399" i="7"/>
  <c r="C4398" i="7"/>
  <c r="C4397" i="7"/>
  <c r="C4396" i="7"/>
  <c r="C4395" i="7"/>
  <c r="C4394" i="7"/>
  <c r="C4393" i="7"/>
  <c r="C4392" i="7"/>
  <c r="C4391" i="7"/>
  <c r="C4390" i="7"/>
  <c r="C4389" i="7"/>
  <c r="C4388" i="7"/>
  <c r="C4387" i="7"/>
  <c r="C4386" i="7"/>
  <c r="C4385" i="7"/>
  <c r="C4384" i="7"/>
  <c r="C4383" i="7"/>
  <c r="C4382" i="7"/>
  <c r="C4381" i="7"/>
  <c r="C4380" i="7"/>
  <c r="C4379" i="7"/>
  <c r="C4378" i="7"/>
  <c r="C4377" i="7"/>
  <c r="DN288" i="7" s="1"/>
  <c r="C4376" i="7"/>
  <c r="DN286" i="7" s="1"/>
  <c r="C4375" i="7"/>
  <c r="DN285" i="7" s="1"/>
  <c r="C4374" i="7"/>
  <c r="DN284" i="7" s="1"/>
  <c r="C4373" i="7"/>
  <c r="DN283" i="7" s="1"/>
  <c r="C4372" i="7"/>
  <c r="DN282" i="7" s="1"/>
  <c r="C4371" i="7"/>
  <c r="DN281" i="7" s="1"/>
  <c r="C4370" i="7"/>
  <c r="DN279" i="7" s="1"/>
  <c r="C4369" i="7"/>
  <c r="DN278" i="7" s="1"/>
  <c r="C4368" i="7"/>
  <c r="DN277" i="7" s="1"/>
  <c r="C4367" i="7"/>
  <c r="DN276" i="7" s="1"/>
  <c r="C4366" i="7"/>
  <c r="DN275" i="7" s="1"/>
  <c r="C4365" i="7"/>
  <c r="DN274" i="7" s="1"/>
  <c r="C4364" i="7"/>
  <c r="DN273" i="7" s="1"/>
  <c r="C4363" i="7"/>
  <c r="DN272" i="7" s="1"/>
  <c r="C4362" i="7"/>
  <c r="DN270" i="7" s="1"/>
  <c r="C4361" i="7"/>
  <c r="DN269" i="7" s="1"/>
  <c r="C4360" i="7"/>
  <c r="DN268" i="7" s="1"/>
  <c r="C4359" i="7"/>
  <c r="DN266" i="7" s="1"/>
  <c r="C4358" i="7"/>
  <c r="DN265" i="7" s="1"/>
  <c r="C4357" i="7"/>
  <c r="DN264" i="7" s="1"/>
  <c r="C4356" i="7"/>
  <c r="DN263" i="7" s="1"/>
  <c r="C4355" i="7"/>
  <c r="C4354" i="7"/>
  <c r="C4353" i="7"/>
  <c r="DN260" i="7" s="1"/>
  <c r="C4352" i="7"/>
  <c r="DN258" i="7" s="1"/>
  <c r="C4351" i="7"/>
  <c r="DN257" i="7" s="1"/>
  <c r="C4350" i="7"/>
  <c r="DN256" i="7" s="1"/>
  <c r="C4349" i="7"/>
  <c r="DN271" i="7" s="1"/>
  <c r="C4348" i="7"/>
  <c r="DN255" i="7" s="1"/>
  <c r="C4347" i="7"/>
  <c r="DN254" i="7" s="1"/>
  <c r="C4346" i="7"/>
  <c r="DN253" i="7" s="1"/>
  <c r="C4345" i="7"/>
  <c r="DN252" i="7" s="1"/>
  <c r="C4344" i="7"/>
  <c r="DN251" i="7" s="1"/>
  <c r="C4343" i="7"/>
  <c r="DN250" i="7" s="1"/>
  <c r="C4342" i="7"/>
  <c r="DN249" i="7" s="1"/>
  <c r="C4341" i="7"/>
  <c r="DN248" i="7" s="1"/>
  <c r="C4340" i="7"/>
  <c r="DL259" i="7" s="1"/>
  <c r="C4339" i="7"/>
  <c r="DL258" i="7" s="1"/>
  <c r="C4338" i="7"/>
  <c r="DL257" i="7" s="1"/>
  <c r="C4337" i="7"/>
  <c r="DL256" i="7" s="1"/>
  <c r="C4336" i="7"/>
  <c r="DL255" i="7" s="1"/>
  <c r="C4335" i="7"/>
  <c r="DL254" i="7" s="1"/>
  <c r="C4334" i="7"/>
  <c r="DL253" i="7" s="1"/>
  <c r="C4333" i="7"/>
  <c r="DL252" i="7" s="1"/>
  <c r="C4332" i="7"/>
  <c r="DL251" i="7" s="1"/>
  <c r="C4331" i="7"/>
  <c r="DL250" i="7" s="1"/>
  <c r="C4330" i="7"/>
  <c r="DL249" i="7" s="1"/>
  <c r="C4329" i="7"/>
  <c r="DL248" i="7" s="1"/>
  <c r="C4328" i="7"/>
  <c r="C4327" i="7"/>
  <c r="DM307" i="7" s="1"/>
  <c r="C4326" i="7"/>
  <c r="DM306" i="7" s="1"/>
  <c r="C4325" i="7"/>
  <c r="DM305" i="7" s="1"/>
  <c r="C4324" i="7"/>
  <c r="DM304" i="7" s="1"/>
  <c r="C4323" i="7"/>
  <c r="DM303" i="7" s="1"/>
  <c r="C4322" i="7"/>
  <c r="DM302" i="7" s="1"/>
  <c r="C4321" i="7"/>
  <c r="DM301" i="7" s="1"/>
  <c r="C4320" i="7"/>
  <c r="DM300" i="7" s="1"/>
  <c r="C4319" i="7"/>
  <c r="DM299" i="7" s="1"/>
  <c r="C4318" i="7"/>
  <c r="DM298" i="7" s="1"/>
  <c r="C4317" i="7"/>
  <c r="DM297" i="7" s="1"/>
  <c r="C4316" i="7"/>
  <c r="DM296" i="7" s="1"/>
  <c r="C4315" i="7"/>
  <c r="DM295" i="7" s="1"/>
  <c r="C4314" i="7"/>
  <c r="DM294" i="7" s="1"/>
  <c r="C4313" i="7"/>
  <c r="DM293" i="7" s="1"/>
  <c r="C4312" i="7"/>
  <c r="DM292" i="7" s="1"/>
  <c r="C4311" i="7"/>
  <c r="DM291" i="7" s="1"/>
  <c r="C4310" i="7"/>
  <c r="DM290" i="7" s="1"/>
  <c r="C4309" i="7"/>
  <c r="DM289" i="7" s="1"/>
  <c r="C4308" i="7"/>
  <c r="DM288" i="7" s="1"/>
  <c r="C4307" i="7"/>
  <c r="DM287" i="7" s="1"/>
  <c r="C4306" i="7"/>
  <c r="DM286" i="7" s="1"/>
  <c r="C4305" i="7"/>
  <c r="DM285" i="7" s="1"/>
  <c r="C4304" i="7"/>
  <c r="DM284" i="7" s="1"/>
  <c r="C4303" i="7"/>
  <c r="DM283" i="7" s="1"/>
  <c r="C4302" i="7"/>
  <c r="DM282" i="7" s="1"/>
  <c r="C4301" i="7"/>
  <c r="DM281" i="7" s="1"/>
  <c r="C4300" i="7"/>
  <c r="DM280" i="7" s="1"/>
  <c r="C4299" i="7"/>
  <c r="DM279" i="7" s="1"/>
  <c r="C4298" i="7"/>
  <c r="DM278" i="7" s="1"/>
  <c r="C4297" i="7"/>
  <c r="DM277" i="7" s="1"/>
  <c r="C4296" i="7"/>
  <c r="DM276" i="7" s="1"/>
  <c r="C4295" i="7"/>
  <c r="DM275" i="7" s="1"/>
  <c r="C4294" i="7"/>
  <c r="C4293" i="7"/>
  <c r="DM273" i="7" s="1"/>
  <c r="C4292" i="7"/>
  <c r="DM272" i="7" s="1"/>
  <c r="C4291" i="7"/>
  <c r="DM271" i="7" s="1"/>
  <c r="C4290" i="7"/>
  <c r="DM270" i="7" s="1"/>
  <c r="C4289" i="7"/>
  <c r="DM268" i="7" s="1"/>
  <c r="C4288" i="7"/>
  <c r="DM267" i="7" s="1"/>
  <c r="C4287" i="7"/>
  <c r="DM266" i="7" s="1"/>
  <c r="C4286" i="7"/>
  <c r="DM265" i="7" s="1"/>
  <c r="C4285" i="7"/>
  <c r="DM264" i="7" s="1"/>
  <c r="C4284" i="7"/>
  <c r="C4283" i="7"/>
  <c r="DM262" i="7" s="1"/>
  <c r="C4282" i="7"/>
  <c r="DM260" i="7" s="1"/>
  <c r="C4281" i="7"/>
  <c r="DM259" i="7" s="1"/>
  <c r="C4280" i="7"/>
  <c r="DM258" i="7" s="1"/>
  <c r="C4279" i="7"/>
  <c r="DM257" i="7" s="1"/>
  <c r="C4278" i="7"/>
  <c r="DM256" i="7" s="1"/>
  <c r="C4277" i="7"/>
  <c r="DM255" i="7" s="1"/>
  <c r="C4276" i="7"/>
  <c r="DM254" i="7" s="1"/>
  <c r="C4275" i="7"/>
  <c r="DM253" i="7" s="1"/>
  <c r="C4274" i="7"/>
  <c r="DM252" i="7" s="1"/>
  <c r="C4273" i="7"/>
  <c r="DM251" i="7" s="1"/>
  <c r="C4272" i="7"/>
  <c r="DM250" i="7" s="1"/>
  <c r="C4271" i="7"/>
  <c r="DM249" i="7" s="1"/>
  <c r="C4270" i="7"/>
  <c r="DM248" i="7" s="1"/>
  <c r="C4269" i="7"/>
  <c r="DM247" i="7" s="1"/>
  <c r="C4268" i="7"/>
  <c r="DM246" i="7" s="1"/>
  <c r="C4267" i="7"/>
  <c r="DK289" i="7" s="1"/>
  <c r="C4266" i="7"/>
  <c r="DK288" i="7" s="1"/>
  <c r="C4265" i="7"/>
  <c r="DK287" i="7" s="1"/>
  <c r="C4264" i="7"/>
  <c r="DK286" i="7" s="1"/>
  <c r="C4263" i="7"/>
  <c r="DK285" i="7" s="1"/>
  <c r="C4262" i="7"/>
  <c r="DK284" i="7" s="1"/>
  <c r="C4261" i="7"/>
  <c r="DK283" i="7" s="1"/>
  <c r="C4260" i="7"/>
  <c r="DK282" i="7" s="1"/>
  <c r="C4259" i="7"/>
  <c r="DK281" i="7" s="1"/>
  <c r="C4258" i="7"/>
  <c r="DK280" i="7" s="1"/>
  <c r="C4257" i="7"/>
  <c r="DK279" i="7" s="1"/>
  <c r="C4256" i="7"/>
  <c r="DK278" i="7" s="1"/>
  <c r="C4255" i="7"/>
  <c r="DK277" i="7" s="1"/>
  <c r="C4254" i="7"/>
  <c r="DK276" i="7" s="1"/>
  <c r="C4253" i="7"/>
  <c r="DK275" i="7" s="1"/>
  <c r="C4252" i="7"/>
  <c r="DK274" i="7" s="1"/>
  <c r="C4251" i="7"/>
  <c r="DK273" i="7" s="1"/>
  <c r="C4250" i="7"/>
  <c r="DK272" i="7" s="1"/>
  <c r="C4249" i="7"/>
  <c r="DK271" i="7" s="1"/>
  <c r="C4248" i="7"/>
  <c r="DK270" i="7" s="1"/>
  <c r="C4247" i="7"/>
  <c r="DK269" i="7" s="1"/>
  <c r="C4246" i="7"/>
  <c r="DK268" i="7" s="1"/>
  <c r="C4245" i="7"/>
  <c r="DK267" i="7" s="1"/>
  <c r="C4244" i="7"/>
  <c r="DK266" i="7" s="1"/>
  <c r="C4243" i="7"/>
  <c r="DK265" i="7" s="1"/>
  <c r="C4242" i="7"/>
  <c r="DK264" i="7" s="1"/>
  <c r="C4241" i="7"/>
  <c r="DK263" i="7" s="1"/>
  <c r="C4240" i="7"/>
  <c r="DK262" i="7" s="1"/>
  <c r="C4239" i="7"/>
  <c r="DK261" i="7" s="1"/>
  <c r="C4238" i="7"/>
  <c r="DK260" i="7" s="1"/>
  <c r="C4237" i="7"/>
  <c r="DK259" i="7" s="1"/>
  <c r="C4236" i="7"/>
  <c r="DK258" i="7" s="1"/>
  <c r="C4235" i="7"/>
  <c r="DK257" i="7" s="1"/>
  <c r="C4234" i="7"/>
  <c r="DK256" i="7" s="1"/>
  <c r="C4233" i="7"/>
  <c r="DK255" i="7" s="1"/>
  <c r="C4232" i="7"/>
  <c r="DK254" i="7" s="1"/>
  <c r="C4231" i="7"/>
  <c r="DK253" i="7" s="1"/>
  <c r="C4230" i="7"/>
  <c r="DK252" i="7" s="1"/>
  <c r="C4229" i="7"/>
  <c r="DK251" i="7" s="1"/>
  <c r="C4228" i="7"/>
  <c r="DK250" i="7" s="1"/>
  <c r="C4227" i="7"/>
  <c r="DK249" i="7" s="1"/>
  <c r="C4226" i="7"/>
  <c r="DK248" i="7" s="1"/>
  <c r="C4225" i="7"/>
  <c r="DK247" i="7" s="1"/>
  <c r="C4224" i="7"/>
  <c r="DK246" i="7" s="1"/>
  <c r="C4223" i="7"/>
  <c r="DK245" i="7" s="1"/>
  <c r="C4222" i="7"/>
  <c r="C4221" i="7"/>
  <c r="C4220" i="7"/>
  <c r="C4219" i="7"/>
  <c r="C4218" i="7"/>
  <c r="C4217" i="7"/>
  <c r="C4216" i="7"/>
  <c r="C4215" i="7"/>
  <c r="C4214" i="7"/>
  <c r="C4213" i="7"/>
  <c r="C4212" i="7"/>
  <c r="C4211" i="7"/>
  <c r="C4210" i="7"/>
  <c r="C4209" i="7"/>
  <c r="C4208" i="7"/>
  <c r="C4207" i="7"/>
  <c r="C4206" i="7"/>
  <c r="C4205" i="7"/>
  <c r="C4204" i="7"/>
  <c r="C4203" i="7"/>
  <c r="C4202" i="7"/>
  <c r="C4201" i="7"/>
  <c r="C4200" i="7"/>
  <c r="C4199" i="7"/>
  <c r="C4198" i="7"/>
  <c r="C4197" i="7"/>
  <c r="C4196" i="7"/>
  <c r="C4195" i="7"/>
  <c r="C4194" i="7"/>
  <c r="C4193" i="7"/>
  <c r="C4192" i="7"/>
  <c r="C4191" i="7"/>
  <c r="C4190" i="7"/>
  <c r="C4189" i="7"/>
  <c r="C4188" i="7"/>
  <c r="C4187" i="7"/>
  <c r="C4186" i="7"/>
  <c r="C4185" i="7"/>
  <c r="C4184" i="7"/>
  <c r="C4183" i="7"/>
  <c r="C4182" i="7"/>
  <c r="C4181" i="7"/>
  <c r="C4180" i="7"/>
  <c r="C4179" i="7"/>
  <c r="C4178" i="7"/>
  <c r="C4177" i="7"/>
  <c r="C4176" i="7"/>
  <c r="C4175" i="7"/>
  <c r="C4174" i="7"/>
  <c r="C4173" i="7"/>
  <c r="C4172" i="7"/>
  <c r="C4171" i="7"/>
  <c r="C4170" i="7"/>
  <c r="C4169" i="7"/>
  <c r="C4168" i="7"/>
  <c r="C4167" i="7"/>
  <c r="C4166" i="7"/>
  <c r="C4165" i="7"/>
  <c r="C4164" i="7"/>
  <c r="C4163" i="7"/>
  <c r="C4162" i="7"/>
  <c r="C4161" i="7"/>
  <c r="C4160" i="7"/>
  <c r="C4159" i="7"/>
  <c r="C4158" i="7"/>
  <c r="C4157" i="7"/>
  <c r="C4156" i="7"/>
  <c r="C4155" i="7"/>
  <c r="C4154" i="7"/>
  <c r="C4153" i="7"/>
  <c r="C4152" i="7"/>
  <c r="C4151" i="7"/>
  <c r="C4150" i="7"/>
  <c r="C4149" i="7"/>
  <c r="C4148" i="7"/>
  <c r="C4147" i="7"/>
  <c r="C4146" i="7"/>
  <c r="C4145" i="7"/>
  <c r="C4144" i="7"/>
  <c r="C4143" i="7"/>
  <c r="C4142" i="7"/>
  <c r="C4141" i="7"/>
  <c r="C4140" i="7"/>
  <c r="C4139" i="7"/>
  <c r="C4138" i="7"/>
  <c r="C4137" i="7"/>
  <c r="C4136" i="7"/>
  <c r="C4135" i="7"/>
  <c r="C4134" i="7"/>
  <c r="C4133" i="7"/>
  <c r="C4132" i="7"/>
  <c r="C4131" i="7"/>
  <c r="C4130" i="7"/>
  <c r="C4129" i="7"/>
  <c r="DF59" i="7" s="1"/>
  <c r="C4128" i="7"/>
  <c r="C4127" i="7"/>
  <c r="C4126" i="7"/>
  <c r="C4125" i="7"/>
  <c r="C4124" i="7"/>
  <c r="C4123" i="7"/>
  <c r="C4122" i="7"/>
  <c r="C4121" i="7"/>
  <c r="C4120" i="7"/>
  <c r="C4119" i="7"/>
  <c r="C4118" i="7"/>
  <c r="C4117" i="7"/>
  <c r="C4116" i="7"/>
  <c r="C4115" i="7"/>
  <c r="C4114" i="7"/>
  <c r="C4113" i="7"/>
  <c r="C4112" i="7"/>
  <c r="C4111" i="7"/>
  <c r="C4110" i="7"/>
  <c r="C4109" i="7"/>
  <c r="C4108" i="7"/>
  <c r="C4107" i="7"/>
  <c r="C4106" i="7"/>
  <c r="C4105" i="7"/>
  <c r="C4104" i="7"/>
  <c r="C4103" i="7"/>
  <c r="C4102" i="7"/>
  <c r="C4101" i="7"/>
  <c r="C4100" i="7"/>
  <c r="C4099" i="7"/>
  <c r="C4098" i="7"/>
  <c r="C4097" i="7"/>
  <c r="C4096" i="7"/>
  <c r="C4095" i="7"/>
  <c r="C4094" i="7"/>
  <c r="C4093" i="7"/>
  <c r="C4092" i="7"/>
  <c r="C4091" i="7"/>
  <c r="C4090" i="7"/>
  <c r="C4089" i="7"/>
  <c r="C4088" i="7"/>
  <c r="C4087" i="7"/>
  <c r="C4086" i="7"/>
  <c r="C4085" i="7"/>
  <c r="C4084" i="7"/>
  <c r="C4083" i="7"/>
  <c r="C4082" i="7"/>
  <c r="C4081" i="7"/>
  <c r="C4080" i="7"/>
  <c r="C4079" i="7"/>
  <c r="C4078" i="7"/>
  <c r="C4077" i="7"/>
  <c r="DD93" i="7" s="1"/>
  <c r="C4076" i="7"/>
  <c r="DD92" i="7" s="1"/>
  <c r="C4075" i="7"/>
  <c r="C4074" i="7"/>
  <c r="C4073" i="7"/>
  <c r="C4072" i="7"/>
  <c r="DD88" i="7" s="1"/>
  <c r="C4071" i="7"/>
  <c r="C4070" i="7"/>
  <c r="C4069" i="7"/>
  <c r="C4068" i="7"/>
  <c r="C4067" i="7"/>
  <c r="C4066" i="7"/>
  <c r="C4065" i="7"/>
  <c r="C4064" i="7"/>
  <c r="C4063" i="7"/>
  <c r="C4062" i="7"/>
  <c r="C4061" i="7"/>
  <c r="C4060" i="7"/>
  <c r="C4059" i="7"/>
  <c r="C4058" i="7"/>
  <c r="C4057" i="7"/>
  <c r="C4056" i="7"/>
  <c r="C4055" i="7"/>
  <c r="C4054" i="7"/>
  <c r="C4053" i="7"/>
  <c r="C4052" i="7"/>
  <c r="C4051" i="7"/>
  <c r="C4050" i="7"/>
  <c r="C4049" i="7"/>
  <c r="C4048" i="7"/>
  <c r="C4047" i="7"/>
  <c r="C4046" i="7"/>
  <c r="C4045" i="7"/>
  <c r="C4044" i="7"/>
  <c r="C4043" i="7"/>
  <c r="C4042" i="7"/>
  <c r="C4041" i="7"/>
  <c r="C4040" i="7"/>
  <c r="C4039" i="7"/>
  <c r="C4038" i="7"/>
  <c r="C4037" i="7"/>
  <c r="C4036" i="7"/>
  <c r="C4035" i="7"/>
  <c r="C4034" i="7"/>
  <c r="C4033" i="7"/>
  <c r="C4032" i="7"/>
  <c r="C4031" i="7"/>
  <c r="C4030" i="7"/>
  <c r="C4029" i="7"/>
  <c r="C4028" i="7"/>
  <c r="C4027" i="7"/>
  <c r="C4026" i="7"/>
  <c r="C4025" i="7"/>
  <c r="C4024" i="7"/>
  <c r="C4023" i="7"/>
  <c r="C4022" i="7"/>
  <c r="C4021" i="7"/>
  <c r="C4020" i="7"/>
  <c r="C4019" i="7"/>
  <c r="C4018" i="7"/>
  <c r="C4017" i="7"/>
  <c r="C4016" i="7"/>
  <c r="C4015" i="7"/>
  <c r="C4014" i="7"/>
  <c r="C4013" i="7"/>
  <c r="C4012" i="7"/>
  <c r="C4011" i="7"/>
  <c r="C4010" i="7"/>
  <c r="C4009" i="7"/>
  <c r="C4008" i="7"/>
  <c r="C4007" i="7"/>
  <c r="C4006" i="7"/>
  <c r="C4005" i="7"/>
  <c r="C4004" i="7"/>
  <c r="C4003" i="7"/>
  <c r="C4002" i="7"/>
  <c r="C4001" i="7"/>
  <c r="C4000" i="7"/>
  <c r="C3999" i="7"/>
  <c r="C3998" i="7"/>
  <c r="C3997" i="7"/>
  <c r="C3996" i="7"/>
  <c r="C3995" i="7"/>
  <c r="C3994" i="7"/>
  <c r="C3993" i="7"/>
  <c r="C3992" i="7"/>
  <c r="C3991" i="7"/>
  <c r="C3990" i="7"/>
  <c r="C3989" i="7"/>
  <c r="C3988" i="7"/>
  <c r="C3987" i="7"/>
  <c r="C3986" i="7"/>
  <c r="C3985" i="7"/>
  <c r="C3984" i="7"/>
  <c r="C3983" i="7"/>
  <c r="C3982" i="7"/>
  <c r="C3981" i="7"/>
  <c r="C3980" i="7"/>
  <c r="C3979" i="7"/>
  <c r="C3978" i="7"/>
  <c r="C3977" i="7"/>
  <c r="C3976" i="7"/>
  <c r="C3975" i="7"/>
  <c r="C3974" i="7"/>
  <c r="C3973" i="7"/>
  <c r="C3972" i="7"/>
  <c r="C3971" i="7"/>
  <c r="C3970" i="7"/>
  <c r="C3969" i="7"/>
  <c r="C3968" i="7"/>
  <c r="C3967" i="7"/>
  <c r="C3966" i="7"/>
  <c r="C3965" i="7"/>
  <c r="C3964" i="7"/>
  <c r="C3963" i="7"/>
  <c r="C3962" i="7"/>
  <c r="C3961" i="7"/>
  <c r="C3960" i="7"/>
  <c r="C3959" i="7"/>
  <c r="C3958" i="7"/>
  <c r="C3957" i="7"/>
  <c r="C3956" i="7"/>
  <c r="C3955" i="7"/>
  <c r="C3954" i="7"/>
  <c r="C3953" i="7"/>
  <c r="C3952" i="7"/>
  <c r="C3951" i="7"/>
  <c r="C3950" i="7"/>
  <c r="C3949" i="7"/>
  <c r="DF71" i="7" s="1"/>
  <c r="C3948" i="7"/>
  <c r="DF70" i="7" s="1"/>
  <c r="C3947" i="7"/>
  <c r="DF69" i="7" s="1"/>
  <c r="C3946" i="7"/>
  <c r="DF68" i="7" s="1"/>
  <c r="C3945" i="7"/>
  <c r="DF67" i="7" s="1"/>
  <c r="C3944" i="7"/>
  <c r="C3943" i="7"/>
  <c r="C3942" i="7"/>
  <c r="C3941" i="7"/>
  <c r="C3940" i="7"/>
  <c r="C3939" i="7"/>
  <c r="C3938" i="7"/>
  <c r="C3937" i="7"/>
  <c r="C3936" i="7"/>
  <c r="C3935" i="7"/>
  <c r="C3934" i="7"/>
  <c r="C3933" i="7"/>
  <c r="C3932" i="7"/>
  <c r="C3931" i="7"/>
  <c r="C3930" i="7"/>
  <c r="C3929" i="7"/>
  <c r="C3928" i="7"/>
  <c r="C3927" i="7"/>
  <c r="C3926" i="7"/>
  <c r="C3925" i="7"/>
  <c r="C3924" i="7"/>
  <c r="C3923" i="7"/>
  <c r="C3922" i="7"/>
  <c r="C3921" i="7"/>
  <c r="C3920" i="7"/>
  <c r="C3919" i="7"/>
  <c r="C3918" i="7"/>
  <c r="C3917" i="7"/>
  <c r="C3916" i="7"/>
  <c r="C3915" i="7"/>
  <c r="C3914" i="7"/>
  <c r="C3913" i="7"/>
  <c r="C3912" i="7"/>
  <c r="C3911" i="7"/>
  <c r="C3910" i="7"/>
  <c r="C3909" i="7"/>
  <c r="C3908" i="7"/>
  <c r="C3907" i="7"/>
  <c r="C3906" i="7"/>
  <c r="C3905" i="7"/>
  <c r="C3904" i="7"/>
  <c r="C3903" i="7"/>
  <c r="C3902" i="7"/>
  <c r="C3901" i="7"/>
  <c r="C3900" i="7"/>
  <c r="C3899" i="7"/>
  <c r="C3898" i="7"/>
  <c r="C3897" i="7"/>
  <c r="C3896" i="7"/>
  <c r="C3895" i="7"/>
  <c r="C3894" i="7"/>
  <c r="C3893" i="7"/>
  <c r="C3892" i="7"/>
  <c r="C3891" i="7"/>
  <c r="C3890" i="7"/>
  <c r="DF63" i="7" s="1"/>
  <c r="C3889" i="7"/>
  <c r="C3888" i="7"/>
  <c r="C3887" i="7"/>
  <c r="C3886" i="7"/>
  <c r="C3885" i="7"/>
  <c r="C3884" i="7"/>
  <c r="C3883" i="7"/>
  <c r="C3882" i="7"/>
  <c r="C3881" i="7"/>
  <c r="C3880" i="7"/>
  <c r="C3879" i="7"/>
  <c r="C3878" i="7"/>
  <c r="C3877" i="7"/>
  <c r="C3876" i="7"/>
  <c r="C3875" i="7"/>
  <c r="C3874" i="7"/>
  <c r="C3873" i="7"/>
  <c r="C3872" i="7"/>
  <c r="C3871" i="7"/>
  <c r="C3870" i="7"/>
  <c r="C3869" i="7"/>
  <c r="C3868" i="7"/>
  <c r="C3867" i="7"/>
  <c r="C3866" i="7"/>
  <c r="C3865" i="7"/>
  <c r="C3864" i="7"/>
  <c r="C3863" i="7"/>
  <c r="C3862" i="7"/>
  <c r="C3861" i="7"/>
  <c r="C3860" i="7"/>
  <c r="C3859" i="7"/>
  <c r="C3858" i="7"/>
  <c r="C3857" i="7"/>
  <c r="DB258" i="7" s="1"/>
  <c r="R258" i="7" s="1"/>
  <c r="C3856" i="7"/>
  <c r="DB257" i="7" s="1"/>
  <c r="R257" i="7" s="1"/>
  <c r="C3855" i="7"/>
  <c r="C3854" i="7"/>
  <c r="C3853" i="7"/>
  <c r="C3852" i="7"/>
  <c r="C3851" i="7"/>
  <c r="C3850" i="7"/>
  <c r="C3849" i="7"/>
  <c r="C3848" i="7"/>
  <c r="C3847" i="7"/>
  <c r="C3846" i="7"/>
  <c r="C3845" i="7"/>
  <c r="C3844" i="7"/>
  <c r="C3843" i="7"/>
  <c r="C3842" i="7"/>
  <c r="C3841" i="7"/>
  <c r="C3840" i="7"/>
  <c r="C3839" i="7"/>
  <c r="C3838" i="7"/>
  <c r="C3837" i="7"/>
  <c r="DI354" i="7" s="1"/>
  <c r="O354" i="7" s="1"/>
  <c r="C3836" i="7"/>
  <c r="DI353" i="7" s="1"/>
  <c r="O353" i="7" s="1"/>
  <c r="C3835" i="7"/>
  <c r="DI352" i="7" s="1"/>
  <c r="O352" i="7" s="1"/>
  <c r="C3834" i="7"/>
  <c r="DI351" i="7" s="1"/>
  <c r="O351" i="7" s="1"/>
  <c r="C3833" i="7"/>
  <c r="DI350" i="7" s="1"/>
  <c r="O350" i="7" s="1"/>
  <c r="C3832" i="7"/>
  <c r="C3831" i="7"/>
  <c r="C3830" i="7"/>
  <c r="DI347" i="7" s="1"/>
  <c r="O347" i="7" s="1"/>
  <c r="C3829" i="7"/>
  <c r="DI346" i="7" s="1"/>
  <c r="O346" i="7" s="1"/>
  <c r="C3828" i="7"/>
  <c r="DI345" i="7" s="1"/>
  <c r="O345" i="7" s="1"/>
  <c r="C3827" i="7"/>
  <c r="DI344" i="7" s="1"/>
  <c r="O344" i="7" s="1"/>
  <c r="C3826" i="7"/>
  <c r="DI343" i="7" s="1"/>
  <c r="O343" i="7" s="1"/>
  <c r="C3825" i="7"/>
  <c r="DI342" i="7" s="1"/>
  <c r="O342" i="7" s="1"/>
  <c r="C3824" i="7"/>
  <c r="DI341" i="7" s="1"/>
  <c r="O341" i="7" s="1"/>
  <c r="C3823" i="7"/>
  <c r="DI340" i="7" s="1"/>
  <c r="O340" i="7" s="1"/>
  <c r="C3822" i="7"/>
  <c r="DI294" i="7" s="1"/>
  <c r="O294" i="7" s="1"/>
  <c r="C3821" i="7"/>
  <c r="DI339" i="7" s="1"/>
  <c r="O339" i="7" s="1"/>
  <c r="C3820" i="7"/>
  <c r="DI338" i="7" s="1"/>
  <c r="O338" i="7" s="1"/>
  <c r="C3819" i="7"/>
  <c r="DI337" i="7" s="1"/>
  <c r="O337" i="7" s="1"/>
  <c r="C3818" i="7"/>
  <c r="DI336" i="7" s="1"/>
  <c r="O336" i="7" s="1"/>
  <c r="C3817" i="7"/>
  <c r="DI335" i="7" s="1"/>
  <c r="O335" i="7" s="1"/>
  <c r="C3816" i="7"/>
  <c r="DI334" i="7" s="1"/>
  <c r="O334" i="7" s="1"/>
  <c r="C3815" i="7"/>
  <c r="DI333" i="7" s="1"/>
  <c r="O333" i="7" s="1"/>
  <c r="C3814" i="7"/>
  <c r="DI332" i="7" s="1"/>
  <c r="O332" i="7" s="1"/>
  <c r="C3813" i="7"/>
  <c r="DI331" i="7" s="1"/>
  <c r="O331" i="7" s="1"/>
  <c r="C3812" i="7"/>
  <c r="DI330" i="7" s="1"/>
  <c r="O330" i="7" s="1"/>
  <c r="C3811" i="7"/>
  <c r="DI328" i="7" s="1"/>
  <c r="O328" i="7" s="1"/>
  <c r="C3810" i="7"/>
  <c r="DI327" i="7" s="1"/>
  <c r="O327" i="7" s="1"/>
  <c r="C3809" i="7"/>
  <c r="DI326" i="7" s="1"/>
  <c r="O326" i="7" s="1"/>
  <c r="C3808" i="7"/>
  <c r="DI325" i="7" s="1"/>
  <c r="O325" i="7" s="1"/>
  <c r="C3807" i="7"/>
  <c r="DI324" i="7" s="1"/>
  <c r="O324" i="7" s="1"/>
  <c r="C3806" i="7"/>
  <c r="DI323" i="7" s="1"/>
  <c r="O323" i="7" s="1"/>
  <c r="C3805" i="7"/>
  <c r="DI322" i="7" s="1"/>
  <c r="O322" i="7" s="1"/>
  <c r="C3804" i="7"/>
  <c r="DI321" i="7" s="1"/>
  <c r="O321" i="7" s="1"/>
  <c r="C3803" i="7"/>
  <c r="DI320" i="7" s="1"/>
  <c r="O320" i="7" s="1"/>
  <c r="C3802" i="7"/>
  <c r="DI319" i="7" s="1"/>
  <c r="O319" i="7" s="1"/>
  <c r="C3801" i="7"/>
  <c r="DI318" i="7" s="1"/>
  <c r="O318" i="7" s="1"/>
  <c r="C3800" i="7"/>
  <c r="DI317" i="7" s="1"/>
  <c r="O317" i="7" s="1"/>
  <c r="C3799" i="7"/>
  <c r="DI316" i="7" s="1"/>
  <c r="O316" i="7" s="1"/>
  <c r="C3798" i="7"/>
  <c r="DI315" i="7" s="1"/>
  <c r="O315" i="7" s="1"/>
  <c r="C3797" i="7"/>
  <c r="DI314" i="7" s="1"/>
  <c r="O314" i="7" s="1"/>
  <c r="C3796" i="7"/>
  <c r="DI313" i="7" s="1"/>
  <c r="O313" i="7" s="1"/>
  <c r="C3795" i="7"/>
  <c r="DI312" i="7" s="1"/>
  <c r="O312" i="7" s="1"/>
  <c r="C3794" i="7"/>
  <c r="DI311" i="7" s="1"/>
  <c r="O311" i="7" s="1"/>
  <c r="C3793" i="7"/>
  <c r="DI310" i="7" s="1"/>
  <c r="O310" i="7" s="1"/>
  <c r="C3792" i="7"/>
  <c r="DI308" i="7" s="1"/>
  <c r="O308" i="7" s="1"/>
  <c r="C3791" i="7"/>
  <c r="DI307" i="7" s="1"/>
  <c r="O307" i="7" s="1"/>
  <c r="C3790" i="7"/>
  <c r="DI306" i="7" s="1"/>
  <c r="O306" i="7" s="1"/>
  <c r="C3789" i="7"/>
  <c r="DI305" i="7" s="1"/>
  <c r="O305" i="7" s="1"/>
  <c r="C3788" i="7"/>
  <c r="DI304" i="7" s="1"/>
  <c r="O304" i="7" s="1"/>
  <c r="C3787" i="7"/>
  <c r="DI303" i="7" s="1"/>
  <c r="O303" i="7" s="1"/>
  <c r="C3786" i="7"/>
  <c r="DI302" i="7" s="1"/>
  <c r="O302" i="7" s="1"/>
  <c r="C3785" i="7"/>
  <c r="DI301" i="7" s="1"/>
  <c r="O301" i="7" s="1"/>
  <c r="C3784" i="7"/>
  <c r="DI300" i="7" s="1"/>
  <c r="O300" i="7" s="1"/>
  <c r="C3783" i="7"/>
  <c r="DI299" i="7" s="1"/>
  <c r="O299" i="7" s="1"/>
  <c r="C3782" i="7"/>
  <c r="DI298" i="7" s="1"/>
  <c r="O298" i="7" s="1"/>
  <c r="C3781" i="7"/>
  <c r="DI297" i="7" s="1"/>
  <c r="O297" i="7" s="1"/>
  <c r="C3780" i="7"/>
  <c r="DI296" i="7" s="1"/>
  <c r="O296" i="7" s="1"/>
  <c r="C3779" i="7"/>
  <c r="DI295" i="7" s="1"/>
  <c r="O295" i="7" s="1"/>
  <c r="C3778" i="7"/>
  <c r="DI293" i="7" s="1"/>
  <c r="O293" i="7" s="1"/>
  <c r="C3777" i="7"/>
  <c r="DI292" i="7" s="1"/>
  <c r="O292" i="7" s="1"/>
  <c r="C3776" i="7"/>
  <c r="DI309" i="7" s="1"/>
  <c r="O309" i="7" s="1"/>
  <c r="C3775" i="7"/>
  <c r="DI290" i="7" s="1"/>
  <c r="O290" i="7" s="1"/>
  <c r="C3774" i="7"/>
  <c r="DI289" i="7" s="1"/>
  <c r="O289" i="7" s="1"/>
  <c r="C3773" i="7"/>
  <c r="C3772" i="7"/>
  <c r="DI287" i="7" s="1"/>
  <c r="O287" i="7" s="1"/>
  <c r="C3771" i="7"/>
  <c r="DI286" i="7" s="1"/>
  <c r="O286" i="7" s="1"/>
  <c r="C3770" i="7"/>
  <c r="DI285" i="7" s="1"/>
  <c r="O285" i="7" s="1"/>
  <c r="C3769" i="7"/>
  <c r="DI284" i="7" s="1"/>
  <c r="O284" i="7" s="1"/>
  <c r="C3768" i="7"/>
  <c r="DI283" i="7" s="1"/>
  <c r="O283" i="7" s="1"/>
  <c r="C3767" i="7"/>
  <c r="DI282" i="7" s="1"/>
  <c r="O282" i="7" s="1"/>
  <c r="C3766" i="7"/>
  <c r="DI281" i="7" s="1"/>
  <c r="O281" i="7" s="1"/>
  <c r="C3765" i="7"/>
  <c r="DI280" i="7" s="1"/>
  <c r="O280" i="7" s="1"/>
  <c r="C3764" i="7"/>
  <c r="DI279" i="7" s="1"/>
  <c r="O279" i="7" s="1"/>
  <c r="C3763" i="7"/>
  <c r="DI278" i="7" s="1"/>
  <c r="O278" i="7" s="1"/>
  <c r="C3762" i="7"/>
  <c r="DI277" i="7" s="1"/>
  <c r="O277" i="7" s="1"/>
  <c r="C3761" i="7"/>
  <c r="DI276" i="7" s="1"/>
  <c r="O276" i="7" s="1"/>
  <c r="C3760" i="7"/>
  <c r="DI275" i="7" s="1"/>
  <c r="O275" i="7" s="1"/>
  <c r="C3759" i="7"/>
  <c r="DI274" i="7" s="1"/>
  <c r="O274" i="7" s="1"/>
  <c r="C3758" i="7"/>
  <c r="DI273" i="7" s="1"/>
  <c r="O273" i="7" s="1"/>
  <c r="C3757" i="7"/>
  <c r="DI272" i="7" s="1"/>
  <c r="O272" i="7" s="1"/>
  <c r="C3756" i="7"/>
  <c r="DI271" i="7" s="1"/>
  <c r="O271" i="7" s="1"/>
  <c r="C3755" i="7"/>
  <c r="DI270" i="7" s="1"/>
  <c r="O270" i="7" s="1"/>
  <c r="C3754" i="7"/>
  <c r="DI269" i="7" s="1"/>
  <c r="O269" i="7" s="1"/>
  <c r="C3753" i="7"/>
  <c r="DI268" i="7" s="1"/>
  <c r="O268" i="7" s="1"/>
  <c r="C3752" i="7"/>
  <c r="DI267" i="7" s="1"/>
  <c r="O267" i="7" s="1"/>
  <c r="C3751" i="7"/>
  <c r="DI266" i="7" s="1"/>
  <c r="O266" i="7" s="1"/>
  <c r="C3750" i="7"/>
  <c r="DI265" i="7" s="1"/>
  <c r="O265" i="7" s="1"/>
  <c r="C3749" i="7"/>
  <c r="DI264" i="7" s="1"/>
  <c r="O264" i="7" s="1"/>
  <c r="C3748" i="7"/>
  <c r="DI263" i="7" s="1"/>
  <c r="O263" i="7" s="1"/>
  <c r="C3747" i="7"/>
  <c r="DI262" i="7" s="1"/>
  <c r="O262" i="7" s="1"/>
  <c r="C3746" i="7"/>
  <c r="DI261" i="7" s="1"/>
  <c r="O261" i="7" s="1"/>
  <c r="C3745" i="7"/>
  <c r="DI260" i="7" s="1"/>
  <c r="O260" i="7" s="1"/>
  <c r="C3744" i="7"/>
  <c r="DI259" i="7" s="1"/>
  <c r="O259" i="7" s="1"/>
  <c r="C3743" i="7"/>
  <c r="DI258" i="7" s="1"/>
  <c r="O258" i="7" s="1"/>
  <c r="C3742" i="7"/>
  <c r="DI255" i="7" s="1"/>
  <c r="O255" i="7" s="1"/>
  <c r="C3741" i="7"/>
  <c r="DI257" i="7" s="1"/>
  <c r="O257" i="7" s="1"/>
  <c r="C3740" i="7"/>
  <c r="DI256" i="7" s="1"/>
  <c r="O256" i="7" s="1"/>
  <c r="C3739" i="7"/>
  <c r="DI254" i="7" s="1"/>
  <c r="O254" i="7" s="1"/>
  <c r="C3738" i="7"/>
  <c r="DI253" i="7" s="1"/>
  <c r="O253" i="7" s="1"/>
  <c r="C3737" i="7"/>
  <c r="DI252" i="7" s="1"/>
  <c r="O252" i="7" s="1"/>
  <c r="C3736" i="7"/>
  <c r="DI251" i="7" s="1"/>
  <c r="O251" i="7" s="1"/>
  <c r="C3735" i="7"/>
  <c r="DI250" i="7" s="1"/>
  <c r="O250" i="7" s="1"/>
  <c r="C3734" i="7"/>
  <c r="DI248" i="7" s="1"/>
  <c r="O248" i="7" s="1"/>
  <c r="C3733" i="7"/>
  <c r="DI247" i="7" s="1"/>
  <c r="O247" i="7" s="1"/>
  <c r="C3732" i="7"/>
  <c r="DI246" i="7" s="1"/>
  <c r="O246" i="7" s="1"/>
  <c r="C3731" i="7"/>
  <c r="DI245" i="7" s="1"/>
  <c r="O245" i="7" s="1"/>
  <c r="C3730" i="7"/>
  <c r="DI244" i="7" s="1"/>
  <c r="O244" i="7" s="1"/>
  <c r="C3729" i="7"/>
  <c r="DI243" i="7" s="1"/>
  <c r="O243" i="7" s="1"/>
  <c r="C3728" i="7"/>
  <c r="DI242" i="7" s="1"/>
  <c r="O242" i="7" s="1"/>
  <c r="C3727" i="7"/>
  <c r="DI241" i="7" s="1"/>
  <c r="O241" i="7" s="1"/>
  <c r="C3726" i="7"/>
  <c r="DI240" i="7" s="1"/>
  <c r="O240" i="7" s="1"/>
  <c r="C3725" i="7"/>
  <c r="DI239" i="7" s="1"/>
  <c r="O239" i="7" s="1"/>
  <c r="C3724" i="7"/>
  <c r="DI238" i="7" s="1"/>
  <c r="O238" i="7" s="1"/>
  <c r="C3723" i="7"/>
  <c r="DI237" i="7" s="1"/>
  <c r="O237" i="7" s="1"/>
  <c r="C3722" i="7"/>
  <c r="DI236" i="7" s="1"/>
  <c r="O236" i="7" s="1"/>
  <c r="C3721" i="7"/>
  <c r="DI235" i="7" s="1"/>
  <c r="O235" i="7" s="1"/>
  <c r="C3720" i="7"/>
  <c r="DI234" i="7" s="1"/>
  <c r="O234" i="7" s="1"/>
  <c r="C3719" i="7"/>
  <c r="DI233" i="7" s="1"/>
  <c r="O233" i="7" s="1"/>
  <c r="C3718" i="7"/>
  <c r="DI232" i="7" s="1"/>
  <c r="O232" i="7" s="1"/>
  <c r="C3717" i="7"/>
  <c r="DH288" i="7" s="1"/>
  <c r="C3716" i="7"/>
  <c r="DH287" i="7" s="1"/>
  <c r="C3715" i="7"/>
  <c r="DH286" i="7" s="1"/>
  <c r="C3714" i="7"/>
  <c r="DH285" i="7" s="1"/>
  <c r="C3713" i="7"/>
  <c r="DH284" i="7" s="1"/>
  <c r="C3712" i="7"/>
  <c r="DH283" i="7" s="1"/>
  <c r="C3711" i="7"/>
  <c r="DH282" i="7" s="1"/>
  <c r="C3710" i="7"/>
  <c r="DH281" i="7" s="1"/>
  <c r="C3709" i="7"/>
  <c r="DH280" i="7" s="1"/>
  <c r="C3708" i="7"/>
  <c r="DH279" i="7" s="1"/>
  <c r="C3707" i="7"/>
  <c r="DH278" i="7" s="1"/>
  <c r="C3706" i="7"/>
  <c r="DH277" i="7" s="1"/>
  <c r="C3705" i="7"/>
  <c r="DH276" i="7" s="1"/>
  <c r="C3704" i="7"/>
  <c r="DH275" i="7" s="1"/>
  <c r="C3703" i="7"/>
  <c r="DH274" i="7" s="1"/>
  <c r="C3702" i="7"/>
  <c r="DH273" i="7" s="1"/>
  <c r="C3701" i="7"/>
  <c r="DH272" i="7" s="1"/>
  <c r="C3700" i="7"/>
  <c r="DH271" i="7" s="1"/>
  <c r="C3699" i="7"/>
  <c r="DH270" i="7" s="1"/>
  <c r="C3698" i="7"/>
  <c r="DH269" i="7" s="1"/>
  <c r="C3697" i="7"/>
  <c r="DH268" i="7" s="1"/>
  <c r="C3696" i="7"/>
  <c r="DH267" i="7" s="1"/>
  <c r="C3695" i="7"/>
  <c r="DH266" i="7" s="1"/>
  <c r="C3694" i="7"/>
  <c r="DH265" i="7" s="1"/>
  <c r="C3693" i="7"/>
  <c r="DH264" i="7" s="1"/>
  <c r="C3692" i="7"/>
  <c r="DH263" i="7" s="1"/>
  <c r="C3691" i="7"/>
  <c r="DH262" i="7" s="1"/>
  <c r="C3690" i="7"/>
  <c r="DH261" i="7" s="1"/>
  <c r="C3689" i="7"/>
  <c r="DH260" i="7" s="1"/>
  <c r="C3688" i="7"/>
  <c r="DH259" i="7" s="1"/>
  <c r="C3687" i="7"/>
  <c r="DH258" i="7" s="1"/>
  <c r="C3686" i="7"/>
  <c r="DH257" i="7" s="1"/>
  <c r="C3685" i="7"/>
  <c r="DH256" i="7" s="1"/>
  <c r="C3684" i="7"/>
  <c r="DH254" i="7" s="1"/>
  <c r="C3683" i="7"/>
  <c r="DH255" i="7" s="1"/>
  <c r="C3682" i="7"/>
  <c r="DH253" i="7" s="1"/>
  <c r="C3681" i="7"/>
  <c r="DH252" i="7" s="1"/>
  <c r="C3680" i="7"/>
  <c r="DH251" i="7" s="1"/>
  <c r="C3679" i="7"/>
  <c r="DH250" i="7" s="1"/>
  <c r="C3678" i="7"/>
  <c r="DH248" i="7" s="1"/>
  <c r="C3677" i="7"/>
  <c r="DH249" i="7" s="1"/>
  <c r="C3676" i="7"/>
  <c r="DH247" i="7" s="1"/>
  <c r="C3675" i="7"/>
  <c r="DH246" i="7" s="1"/>
  <c r="C3674" i="7"/>
  <c r="DH245" i="7" s="1"/>
  <c r="C3673" i="7"/>
  <c r="DH244" i="7" s="1"/>
  <c r="C3672" i="7"/>
  <c r="DH243" i="7" s="1"/>
  <c r="C3671" i="7"/>
  <c r="DH242" i="7" s="1"/>
  <c r="C3670" i="7"/>
  <c r="DH241" i="7" s="1"/>
  <c r="C3669" i="7"/>
  <c r="DH240" i="7" s="1"/>
  <c r="C3668" i="7"/>
  <c r="DH239" i="7" s="1"/>
  <c r="C3667" i="7"/>
  <c r="DH238" i="7" s="1"/>
  <c r="C3666" i="7"/>
  <c r="DH237" i="7" s="1"/>
  <c r="C3665" i="7"/>
  <c r="DH236" i="7" s="1"/>
  <c r="C3664" i="7"/>
  <c r="DH235" i="7" s="1"/>
  <c r="C3663" i="7"/>
  <c r="DH234" i="7" s="1"/>
  <c r="C3662" i="7"/>
  <c r="DH233" i="7" s="1"/>
  <c r="C3661" i="7"/>
  <c r="DH232" i="7" s="1"/>
  <c r="C3660" i="7"/>
  <c r="DG275" i="7" s="1"/>
  <c r="C3659" i="7"/>
  <c r="DG274" i="7" s="1"/>
  <c r="C3658" i="7"/>
  <c r="DG273" i="7" s="1"/>
  <c r="C3657" i="7"/>
  <c r="DG272" i="7" s="1"/>
  <c r="C3656" i="7"/>
  <c r="DG271" i="7" s="1"/>
  <c r="C3655" i="7"/>
  <c r="DG270" i="7" s="1"/>
  <c r="C3654" i="7"/>
  <c r="DG269" i="7" s="1"/>
  <c r="C3653" i="7"/>
  <c r="DG268" i="7" s="1"/>
  <c r="C3652" i="7"/>
  <c r="DG267" i="7" s="1"/>
  <c r="C3651" i="7"/>
  <c r="DG266" i="7" s="1"/>
  <c r="C3650" i="7"/>
  <c r="DG265" i="7" s="1"/>
  <c r="C3649" i="7"/>
  <c r="DG264" i="7" s="1"/>
  <c r="C3648" i="7"/>
  <c r="DG263" i="7" s="1"/>
  <c r="C3647" i="7"/>
  <c r="DG262" i="7" s="1"/>
  <c r="C3646" i="7"/>
  <c r="DG261" i="7" s="1"/>
  <c r="C3645" i="7"/>
  <c r="DG260" i="7" s="1"/>
  <c r="C3644" i="7"/>
  <c r="DG259" i="7" s="1"/>
  <c r="C3643" i="7"/>
  <c r="DG257" i="7" s="1"/>
  <c r="C3642" i="7"/>
  <c r="DG256" i="7" s="1"/>
  <c r="C3641" i="7"/>
  <c r="DG255" i="7" s="1"/>
  <c r="C3640" i="7"/>
  <c r="DG254" i="7" s="1"/>
  <c r="C3639" i="7"/>
  <c r="DG253" i="7" s="1"/>
  <c r="C3638" i="7"/>
  <c r="DG252" i="7" s="1"/>
  <c r="C3637" i="7"/>
  <c r="DG251" i="7" s="1"/>
  <c r="C3636" i="7"/>
  <c r="DG250" i="7" s="1"/>
  <c r="C3635" i="7"/>
  <c r="DG249" i="7" s="1"/>
  <c r="C3634" i="7"/>
  <c r="DG248" i="7" s="1"/>
  <c r="C3633" i="7"/>
  <c r="DG247" i="7" s="1"/>
  <c r="C3632" i="7"/>
  <c r="DG246" i="7" s="1"/>
  <c r="C3631" i="7"/>
  <c r="DG245" i="7" s="1"/>
  <c r="C3630" i="7"/>
  <c r="DG244" i="7" s="1"/>
  <c r="C3629" i="7"/>
  <c r="DG243" i="7" s="1"/>
  <c r="C3628" i="7"/>
  <c r="DG242" i="7" s="1"/>
  <c r="C3627" i="7"/>
  <c r="DG241" i="7" s="1"/>
  <c r="C3626" i="7"/>
  <c r="DG240" i="7" s="1"/>
  <c r="C3625" i="7"/>
  <c r="DG239" i="7" s="1"/>
  <c r="C3624" i="7"/>
  <c r="DG238" i="7" s="1"/>
  <c r="C3623" i="7"/>
  <c r="DG237" i="7" s="1"/>
  <c r="C3622" i="7"/>
  <c r="DG236" i="7" s="1"/>
  <c r="C3621" i="7"/>
  <c r="DG235" i="7" s="1"/>
  <c r="C3620" i="7"/>
  <c r="DG234" i="7" s="1"/>
  <c r="C3619" i="7"/>
  <c r="DG233" i="7" s="1"/>
  <c r="C3618" i="7"/>
  <c r="DG232" i="7" s="1"/>
  <c r="C3617" i="7"/>
  <c r="DG231" i="7" s="1"/>
  <c r="C3616" i="7"/>
  <c r="DF237" i="7" s="1"/>
  <c r="C3615" i="7"/>
  <c r="DF235" i="7" s="1"/>
  <c r="C3614" i="7"/>
  <c r="DF236" i="7" s="1"/>
  <c r="C3613" i="7"/>
  <c r="DF234" i="7" s="1"/>
  <c r="C3612" i="7"/>
  <c r="DF233" i="7" s="1"/>
  <c r="C3611" i="7"/>
  <c r="DF232" i="7" s="1"/>
  <c r="C3610" i="7"/>
  <c r="DF231" i="7" s="1"/>
  <c r="C3609" i="7"/>
  <c r="C3608" i="7"/>
  <c r="C3607" i="7"/>
  <c r="C3606" i="7"/>
  <c r="C3605" i="7"/>
  <c r="DE354" i="7" s="1"/>
  <c r="C3604" i="7"/>
  <c r="DE353" i="7" s="1"/>
  <c r="C3603" i="7"/>
  <c r="DE352" i="7" s="1"/>
  <c r="C3602" i="7"/>
  <c r="DE351" i="7" s="1"/>
  <c r="C3601" i="7"/>
  <c r="DE350" i="7" s="1"/>
  <c r="C3600" i="7"/>
  <c r="DE349" i="7" s="1"/>
  <c r="C3599" i="7"/>
  <c r="DE348" i="7" s="1"/>
  <c r="C3598" i="7"/>
  <c r="C3597" i="7"/>
  <c r="DE346" i="7" s="1"/>
  <c r="C3596" i="7"/>
  <c r="DE345" i="7" s="1"/>
  <c r="C3595" i="7"/>
  <c r="DE344" i="7" s="1"/>
  <c r="C3594" i="7"/>
  <c r="DE343" i="7" s="1"/>
  <c r="C3593" i="7"/>
  <c r="DE342" i="7" s="1"/>
  <c r="C3592" i="7"/>
  <c r="DE341" i="7" s="1"/>
  <c r="C3591" i="7"/>
  <c r="DE340" i="7" s="1"/>
  <c r="C3590" i="7"/>
  <c r="DE339" i="7" s="1"/>
  <c r="C3589" i="7"/>
  <c r="DE338" i="7" s="1"/>
  <c r="C3588" i="7"/>
  <c r="DE337" i="7" s="1"/>
  <c r="C3587" i="7"/>
  <c r="DE336" i="7" s="1"/>
  <c r="C3586" i="7"/>
  <c r="DE335" i="7" s="1"/>
  <c r="C3585" i="7"/>
  <c r="DE334" i="7" s="1"/>
  <c r="C3584" i="7"/>
  <c r="DE333" i="7" s="1"/>
  <c r="C3583" i="7"/>
  <c r="DE332" i="7" s="1"/>
  <c r="C3582" i="7"/>
  <c r="DE331" i="7" s="1"/>
  <c r="C3581" i="7"/>
  <c r="DE330" i="7" s="1"/>
  <c r="C3580" i="7"/>
  <c r="DE329" i="7" s="1"/>
  <c r="C3579" i="7"/>
  <c r="DE328" i="7" s="1"/>
  <c r="C3578" i="7"/>
  <c r="DE327" i="7" s="1"/>
  <c r="C3577" i="7"/>
  <c r="DE326" i="7" s="1"/>
  <c r="C3576" i="7"/>
  <c r="DE325" i="7" s="1"/>
  <c r="C3575" i="7"/>
  <c r="DE324" i="7" s="1"/>
  <c r="C3574" i="7"/>
  <c r="DE323" i="7" s="1"/>
  <c r="C3573" i="7"/>
  <c r="DE322" i="7" s="1"/>
  <c r="C3572" i="7"/>
  <c r="DE321" i="7" s="1"/>
  <c r="C3571" i="7"/>
  <c r="DE320" i="7" s="1"/>
  <c r="C3570" i="7"/>
  <c r="DE319" i="7" s="1"/>
  <c r="C3569" i="7"/>
  <c r="DE318" i="7" s="1"/>
  <c r="C3568" i="7"/>
  <c r="DE316" i="7" s="1"/>
  <c r="C3567" i="7"/>
  <c r="DE315" i="7" s="1"/>
  <c r="C3566" i="7"/>
  <c r="DE314" i="7" s="1"/>
  <c r="C3565" i="7"/>
  <c r="DE313" i="7" s="1"/>
  <c r="C3564" i="7"/>
  <c r="DE312" i="7" s="1"/>
  <c r="C3563" i="7"/>
  <c r="DE311" i="7" s="1"/>
  <c r="C3562" i="7"/>
  <c r="DE310" i="7" s="1"/>
  <c r="C3561" i="7"/>
  <c r="DE309" i="7" s="1"/>
  <c r="C3560" i="7"/>
  <c r="DE308" i="7" s="1"/>
  <c r="C3559" i="7"/>
  <c r="DE306" i="7" s="1"/>
  <c r="C3558" i="7"/>
  <c r="DE305" i="7" s="1"/>
  <c r="C3557" i="7"/>
  <c r="DE304" i="7" s="1"/>
  <c r="C3556" i="7"/>
  <c r="DE303" i="7" s="1"/>
  <c r="C3555" i="7"/>
  <c r="DE302" i="7" s="1"/>
  <c r="C3554" i="7"/>
  <c r="DE301" i="7" s="1"/>
  <c r="C3553" i="7"/>
  <c r="DE300" i="7" s="1"/>
  <c r="C3552" i="7"/>
  <c r="DE299" i="7" s="1"/>
  <c r="C3551" i="7"/>
  <c r="DE298" i="7" s="1"/>
  <c r="C3550" i="7"/>
  <c r="DE297" i="7" s="1"/>
  <c r="C3549" i="7"/>
  <c r="DE296" i="7" s="1"/>
  <c r="C3548" i="7"/>
  <c r="DE295" i="7" s="1"/>
  <c r="C3547" i="7"/>
  <c r="DE294" i="7" s="1"/>
  <c r="C3546" i="7"/>
  <c r="DE293" i="7" s="1"/>
  <c r="C3545" i="7"/>
  <c r="DE291" i="7" s="1"/>
  <c r="C3544" i="7"/>
  <c r="DE290" i="7" s="1"/>
  <c r="C3543" i="7"/>
  <c r="DE289" i="7" s="1"/>
  <c r="C3542" i="7"/>
  <c r="DE288" i="7" s="1"/>
  <c r="C3541" i="7"/>
  <c r="DE287" i="7" s="1"/>
  <c r="C3540" i="7"/>
  <c r="DE286" i="7" s="1"/>
  <c r="C3539" i="7"/>
  <c r="DE285" i="7" s="1"/>
  <c r="C3538" i="7"/>
  <c r="DE284" i="7" s="1"/>
  <c r="C3537" i="7"/>
  <c r="DE283" i="7" s="1"/>
  <c r="C3536" i="7"/>
  <c r="DE282" i="7" s="1"/>
  <c r="C3535" i="7"/>
  <c r="DE281" i="7" s="1"/>
  <c r="C3534" i="7"/>
  <c r="DE280" i="7" s="1"/>
  <c r="C3533" i="7"/>
  <c r="DE279" i="7" s="1"/>
  <c r="C3532" i="7"/>
  <c r="C3531" i="7"/>
  <c r="C3530" i="7"/>
  <c r="C3529" i="7"/>
  <c r="C3528" i="7"/>
  <c r="DE274" i="7" s="1"/>
  <c r="C3527" i="7"/>
  <c r="DE273" i="7" s="1"/>
  <c r="C3526" i="7"/>
  <c r="C3525" i="7"/>
  <c r="C3524" i="7"/>
  <c r="C3523" i="7"/>
  <c r="C3522" i="7"/>
  <c r="DE267" i="7" s="1"/>
  <c r="C3521" i="7"/>
  <c r="C3520" i="7"/>
  <c r="DE265" i="7" s="1"/>
  <c r="C3519" i="7"/>
  <c r="DE264" i="7" s="1"/>
  <c r="C3518" i="7"/>
  <c r="DE263" i="7" s="1"/>
  <c r="C3517" i="7"/>
  <c r="DE262" i="7" s="1"/>
  <c r="C3516" i="7"/>
  <c r="DE261" i="7" s="1"/>
  <c r="C3515" i="7"/>
  <c r="DE260" i="7" s="1"/>
  <c r="C3514" i="7"/>
  <c r="DE259" i="7" s="1"/>
  <c r="C3513" i="7"/>
  <c r="DE258" i="7" s="1"/>
  <c r="C3512" i="7"/>
  <c r="DE257" i="7" s="1"/>
  <c r="C3511" i="7"/>
  <c r="DE256" i="7" s="1"/>
  <c r="C3510" i="7"/>
  <c r="DE255" i="7" s="1"/>
  <c r="C3509" i="7"/>
  <c r="DE254" i="7" s="1"/>
  <c r="C3508" i="7"/>
  <c r="DE253" i="7" s="1"/>
  <c r="C3507" i="7"/>
  <c r="DE252" i="7" s="1"/>
  <c r="C3506" i="7"/>
  <c r="C3505" i="7"/>
  <c r="C3504" i="7"/>
  <c r="DE249" i="7" s="1"/>
  <c r="C3503" i="7"/>
  <c r="DE248" i="7" s="1"/>
  <c r="C3502" i="7"/>
  <c r="DE247" i="7" s="1"/>
  <c r="C3501" i="7"/>
  <c r="DE246" i="7" s="1"/>
  <c r="C3500" i="7"/>
  <c r="DE245" i="7" s="1"/>
  <c r="C3499" i="7"/>
  <c r="DE244" i="7" s="1"/>
  <c r="C3498" i="7"/>
  <c r="DE243" i="7" s="1"/>
  <c r="C3497" i="7"/>
  <c r="DE242" i="7" s="1"/>
  <c r="C3496" i="7"/>
  <c r="DE241" i="7" s="1"/>
  <c r="C3495" i="7"/>
  <c r="DE240" i="7" s="1"/>
  <c r="C3494" i="7"/>
  <c r="DE239" i="7" s="1"/>
  <c r="C3493" i="7"/>
  <c r="DE238" i="7" s="1"/>
  <c r="C3492" i="7"/>
  <c r="DE237" i="7" s="1"/>
  <c r="C3491" i="7"/>
  <c r="DE236" i="7" s="1"/>
  <c r="C3490" i="7"/>
  <c r="DE235" i="7" s="1"/>
  <c r="C3489" i="7"/>
  <c r="DE234" i="7" s="1"/>
  <c r="C3488" i="7"/>
  <c r="DE233" i="7" s="1"/>
  <c r="C3487" i="7"/>
  <c r="C3486" i="7"/>
  <c r="C3485" i="7"/>
  <c r="C3484" i="7"/>
  <c r="C3483" i="7"/>
  <c r="C3482" i="7"/>
  <c r="C3481" i="7"/>
  <c r="DD242" i="7" s="1"/>
  <c r="C3480" i="7"/>
  <c r="DD241" i="7" s="1"/>
  <c r="C3479" i="7"/>
  <c r="DD240" i="7" s="1"/>
  <c r="C3478" i="7"/>
  <c r="DD239" i="7" s="1"/>
  <c r="C3477" i="7"/>
  <c r="DD238" i="7" s="1"/>
  <c r="C3476" i="7"/>
  <c r="DD237" i="7" s="1"/>
  <c r="C3475" i="7"/>
  <c r="DD236" i="7" s="1"/>
  <c r="C3474" i="7"/>
  <c r="DD235" i="7" s="1"/>
  <c r="C3473" i="7"/>
  <c r="DD234" i="7" s="1"/>
  <c r="C3472" i="7"/>
  <c r="DD233" i="7" s="1"/>
  <c r="C3471" i="7"/>
  <c r="DD232" i="7" s="1"/>
  <c r="C3470" i="7"/>
  <c r="DD231" i="7" s="1"/>
  <c r="C3469" i="7"/>
  <c r="DD230" i="7" s="1"/>
  <c r="C3468" i="7"/>
  <c r="DD229" i="7" s="1"/>
  <c r="C3467" i="7"/>
  <c r="DD228" i="7" s="1"/>
  <c r="C3466" i="7"/>
  <c r="DD227" i="7" s="1"/>
  <c r="C3465" i="7"/>
  <c r="DC403" i="7" s="1"/>
  <c r="C3464" i="7"/>
  <c r="DC402" i="7" s="1"/>
  <c r="C3463" i="7"/>
  <c r="DC401" i="7" s="1"/>
  <c r="C3462" i="7"/>
  <c r="DC400" i="7" s="1"/>
  <c r="C3461" i="7"/>
  <c r="DC399" i="7" s="1"/>
  <c r="C3460" i="7"/>
  <c r="DC398" i="7" s="1"/>
  <c r="C3459" i="7"/>
  <c r="DC397" i="7" s="1"/>
  <c r="C3458" i="7"/>
  <c r="DC396" i="7" s="1"/>
  <c r="C3457" i="7"/>
  <c r="C3456" i="7"/>
  <c r="C3455" i="7"/>
  <c r="DC393" i="7" s="1"/>
  <c r="C3454" i="7"/>
  <c r="DC392" i="7" s="1"/>
  <c r="C3453" i="7"/>
  <c r="DC391" i="7" s="1"/>
  <c r="C3452" i="7"/>
  <c r="DC390" i="7" s="1"/>
  <c r="C3451" i="7"/>
  <c r="DC389" i="7" s="1"/>
  <c r="C3450" i="7"/>
  <c r="DC388" i="7" s="1"/>
  <c r="C3449" i="7"/>
  <c r="DC387" i="7" s="1"/>
  <c r="C3448" i="7"/>
  <c r="DC386" i="7" s="1"/>
  <c r="C3447" i="7"/>
  <c r="DC385" i="7" s="1"/>
  <c r="C3446" i="7"/>
  <c r="DC384" i="7" s="1"/>
  <c r="C3445" i="7"/>
  <c r="DC383" i="7" s="1"/>
  <c r="C3444" i="7"/>
  <c r="DC381" i="7" s="1"/>
  <c r="C3443" i="7"/>
  <c r="DC382" i="7" s="1"/>
  <c r="C3442" i="7"/>
  <c r="DC380" i="7" s="1"/>
  <c r="C3441" i="7"/>
  <c r="DC378" i="7" s="1"/>
  <c r="C3440" i="7"/>
  <c r="DC377" i="7" s="1"/>
  <c r="C3439" i="7"/>
  <c r="DC376" i="7" s="1"/>
  <c r="C3438" i="7"/>
  <c r="DC375" i="7" s="1"/>
  <c r="C3437" i="7"/>
  <c r="DC374" i="7" s="1"/>
  <c r="C3436" i="7"/>
  <c r="DC372" i="7" s="1"/>
  <c r="C3435" i="7"/>
  <c r="DC371" i="7" s="1"/>
  <c r="C3434" i="7"/>
  <c r="DC370" i="7" s="1"/>
  <c r="C3433" i="7"/>
  <c r="DC369" i="7" s="1"/>
  <c r="C3432" i="7"/>
  <c r="DC368" i="7" s="1"/>
  <c r="C3431" i="7"/>
  <c r="DC367" i="7" s="1"/>
  <c r="C3430" i="7"/>
  <c r="DC366" i="7" s="1"/>
  <c r="C3429" i="7"/>
  <c r="DC365" i="7" s="1"/>
  <c r="C3428" i="7"/>
  <c r="DC364" i="7" s="1"/>
  <c r="C3427" i="7"/>
  <c r="DC363" i="7" s="1"/>
  <c r="C3426" i="7"/>
  <c r="DC362" i="7" s="1"/>
  <c r="C3425" i="7"/>
  <c r="DC361" i="7" s="1"/>
  <c r="C3424" i="7"/>
  <c r="DC360" i="7" s="1"/>
  <c r="C3423" i="7"/>
  <c r="DC358" i="7" s="1"/>
  <c r="C3422" i="7"/>
  <c r="DC357" i="7" s="1"/>
  <c r="C3421" i="7"/>
  <c r="DC356" i="7" s="1"/>
  <c r="C3420" i="7"/>
  <c r="DC355" i="7" s="1"/>
  <c r="C3419" i="7"/>
  <c r="DC354" i="7" s="1"/>
  <c r="C3418" i="7"/>
  <c r="DC353" i="7" s="1"/>
  <c r="C3417" i="7"/>
  <c r="DC352" i="7" s="1"/>
  <c r="C3416" i="7"/>
  <c r="DC351" i="7" s="1"/>
  <c r="C3415" i="7"/>
  <c r="DC350" i="7" s="1"/>
  <c r="C3414" i="7"/>
  <c r="DC349" i="7" s="1"/>
  <c r="C3413" i="7"/>
  <c r="DC348" i="7" s="1"/>
  <c r="C3412" i="7"/>
  <c r="DC347" i="7" s="1"/>
  <c r="C3411" i="7"/>
  <c r="DC346" i="7" s="1"/>
  <c r="C3410" i="7"/>
  <c r="DC345" i="7" s="1"/>
  <c r="C3409" i="7"/>
  <c r="DC344" i="7" s="1"/>
  <c r="C3408" i="7"/>
  <c r="DC343" i="7" s="1"/>
  <c r="C3407" i="7"/>
  <c r="DC342" i="7" s="1"/>
  <c r="C3406" i="7"/>
  <c r="DC341" i="7" s="1"/>
  <c r="C3405" i="7"/>
  <c r="DC340" i="7" s="1"/>
  <c r="C3404" i="7"/>
  <c r="DC339" i="7" s="1"/>
  <c r="C3403" i="7"/>
  <c r="DC373" i="7" s="1"/>
  <c r="C3402" i="7"/>
  <c r="CV81" i="7" s="1"/>
  <c r="C3401" i="7"/>
  <c r="C3400" i="7"/>
  <c r="C3399" i="7"/>
  <c r="C3398" i="7"/>
  <c r="DC334" i="7" s="1"/>
  <c r="C3397" i="7"/>
  <c r="DC333" i="7" s="1"/>
  <c r="C3396" i="7"/>
  <c r="DC332" i="7" s="1"/>
  <c r="C3395" i="7"/>
  <c r="DC331" i="7" s="1"/>
  <c r="C3394" i="7"/>
  <c r="DC330" i="7" s="1"/>
  <c r="C3393" i="7"/>
  <c r="DC329" i="7" s="1"/>
  <c r="C3392" i="7"/>
  <c r="DC328" i="7" s="1"/>
  <c r="C3391" i="7"/>
  <c r="DC327" i="7" s="1"/>
  <c r="C3390" i="7"/>
  <c r="DC326" i="7" s="1"/>
  <c r="C3389" i="7"/>
  <c r="DC325" i="7" s="1"/>
  <c r="C3388" i="7"/>
  <c r="DC324" i="7" s="1"/>
  <c r="C3387" i="7"/>
  <c r="DC323" i="7" s="1"/>
  <c r="C3386" i="7"/>
  <c r="DC322" i="7" s="1"/>
  <c r="C3385" i="7"/>
  <c r="DC321" i="7" s="1"/>
  <c r="C3384" i="7"/>
  <c r="DC320" i="7" s="1"/>
  <c r="C3383" i="7"/>
  <c r="DC319" i="7" s="1"/>
  <c r="C3382" i="7"/>
  <c r="DC318" i="7" s="1"/>
  <c r="C3381" i="7"/>
  <c r="DC317" i="7" s="1"/>
  <c r="C3380" i="7"/>
  <c r="DC316" i="7" s="1"/>
  <c r="C3379" i="7"/>
  <c r="DC315" i="7" s="1"/>
  <c r="C3378" i="7"/>
  <c r="DC314" i="7" s="1"/>
  <c r="C3377" i="7"/>
  <c r="DC313" i="7" s="1"/>
  <c r="C3376" i="7"/>
  <c r="DC312" i="7" s="1"/>
  <c r="C3375" i="7"/>
  <c r="DC311" i="7" s="1"/>
  <c r="C3374" i="7"/>
  <c r="DC310" i="7" s="1"/>
  <c r="C3373" i="7"/>
  <c r="DC309" i="7" s="1"/>
  <c r="C3372" i="7"/>
  <c r="DC308" i="7" s="1"/>
  <c r="C3371" i="7"/>
  <c r="DC307" i="7" s="1"/>
  <c r="C3370" i="7"/>
  <c r="DC306" i="7" s="1"/>
  <c r="C3369" i="7"/>
  <c r="DC305" i="7" s="1"/>
  <c r="C3368" i="7"/>
  <c r="DC304" i="7" s="1"/>
  <c r="C3367" i="7"/>
  <c r="DC303" i="7" s="1"/>
  <c r="C3366" i="7"/>
  <c r="DC302" i="7" s="1"/>
  <c r="C3365" i="7"/>
  <c r="DC301" i="7" s="1"/>
  <c r="C3364" i="7"/>
  <c r="DC296" i="7" s="1"/>
  <c r="C3363" i="7"/>
  <c r="DC298" i="7" s="1"/>
  <c r="C3362" i="7"/>
  <c r="DC300" i="7" s="1"/>
  <c r="C3361" i="7"/>
  <c r="DC299" i="7" s="1"/>
  <c r="C3360" i="7"/>
  <c r="DC297" i="7" s="1"/>
  <c r="C3359" i="7"/>
  <c r="DC295" i="7" s="1"/>
  <c r="C3358" i="7"/>
  <c r="DC294" i="7" s="1"/>
  <c r="C3357" i="7"/>
  <c r="DC293" i="7" s="1"/>
  <c r="C3356" i="7"/>
  <c r="DC292" i="7" s="1"/>
  <c r="C3355" i="7"/>
  <c r="DC291" i="7" s="1"/>
  <c r="C3354" i="7"/>
  <c r="DC290" i="7" s="1"/>
  <c r="C3353" i="7"/>
  <c r="DC289" i="7" s="1"/>
  <c r="C3352" i="7"/>
  <c r="DC288" i="7" s="1"/>
  <c r="C3351" i="7"/>
  <c r="DC287" i="7" s="1"/>
  <c r="C3350" i="7"/>
  <c r="DC286" i="7" s="1"/>
  <c r="C3349" i="7"/>
  <c r="DC285" i="7" s="1"/>
  <c r="C3348" i="7"/>
  <c r="DC284" i="7" s="1"/>
  <c r="C3347" i="7"/>
  <c r="DC283" i="7" s="1"/>
  <c r="C3346" i="7"/>
  <c r="DC282" i="7" s="1"/>
  <c r="C3345" i="7"/>
  <c r="DC281" i="7" s="1"/>
  <c r="C3344" i="7"/>
  <c r="DC280" i="7" s="1"/>
  <c r="C3343" i="7"/>
  <c r="DC279" i="7" s="1"/>
  <c r="C3342" i="7"/>
  <c r="C3341" i="7"/>
  <c r="C3340" i="7"/>
  <c r="C3339" i="7"/>
  <c r="C3338" i="7"/>
  <c r="C3337" i="7"/>
  <c r="C3336" i="7"/>
  <c r="C3335" i="7"/>
  <c r="C3334" i="7"/>
  <c r="C3333" i="7"/>
  <c r="C3332" i="7"/>
  <c r="C3331" i="7"/>
  <c r="DC359" i="7" s="1"/>
  <c r="C3330" i="7"/>
  <c r="C3329" i="7"/>
  <c r="C3328" i="7"/>
  <c r="C3327" i="7"/>
  <c r="C3326" i="7"/>
  <c r="C3325" i="7"/>
  <c r="C3324" i="7"/>
  <c r="C3323" i="7"/>
  <c r="C3322" i="7"/>
  <c r="C3321" i="7"/>
  <c r="C3320" i="7"/>
  <c r="C3319" i="7"/>
  <c r="C3318" i="7"/>
  <c r="C3317" i="7"/>
  <c r="C3316" i="7"/>
  <c r="C3315" i="7"/>
  <c r="C3314" i="7"/>
  <c r="C3313" i="7"/>
  <c r="C3312" i="7"/>
  <c r="C3311" i="7"/>
  <c r="C3310" i="7"/>
  <c r="C3309" i="7"/>
  <c r="C3308" i="7"/>
  <c r="C3307" i="7"/>
  <c r="C3306" i="7"/>
  <c r="C3305" i="7"/>
  <c r="C3304" i="7"/>
  <c r="C3303" i="7"/>
  <c r="C3302" i="7"/>
  <c r="C3301" i="7"/>
  <c r="C3300" i="7"/>
  <c r="C3299" i="7"/>
  <c r="C3298" i="7"/>
  <c r="C3297" i="7"/>
  <c r="C3296" i="7"/>
  <c r="C3295" i="7"/>
  <c r="C3294" i="7"/>
  <c r="C3293" i="7"/>
  <c r="C3292" i="7"/>
  <c r="C3291" i="7"/>
  <c r="C3290" i="7"/>
  <c r="C3289" i="7"/>
  <c r="C3288" i="7"/>
  <c r="DB394" i="7" s="1"/>
  <c r="C3287" i="7"/>
  <c r="DB393" i="7" s="1"/>
  <c r="C3286" i="7"/>
  <c r="DB391" i="7" s="1"/>
  <c r="C3285" i="7"/>
  <c r="DB390" i="7" s="1"/>
  <c r="C3284" i="7"/>
  <c r="DB389" i="7" s="1"/>
  <c r="C3283" i="7"/>
  <c r="DB388" i="7" s="1"/>
  <c r="C3282" i="7"/>
  <c r="DB387" i="7" s="1"/>
  <c r="C3281" i="7"/>
  <c r="DB386" i="7" s="1"/>
  <c r="C3280" i="7"/>
  <c r="DB385" i="7" s="1"/>
  <c r="C3279" i="7"/>
  <c r="DB384" i="7" s="1"/>
  <c r="C3278" i="7"/>
  <c r="DB383" i="7" s="1"/>
  <c r="C3277" i="7"/>
  <c r="DB382" i="7" s="1"/>
  <c r="C3276" i="7"/>
  <c r="DB381" i="7" s="1"/>
  <c r="C3275" i="7"/>
  <c r="DB380" i="7" s="1"/>
  <c r="C3274" i="7"/>
  <c r="DB379" i="7" s="1"/>
  <c r="C3273" i="7"/>
  <c r="DB378" i="7" s="1"/>
  <c r="C3272" i="7"/>
  <c r="DB377" i="7" s="1"/>
  <c r="C3271" i="7"/>
  <c r="DB376" i="7" s="1"/>
  <c r="C3270" i="7"/>
  <c r="DB375" i="7" s="1"/>
  <c r="C3269" i="7"/>
  <c r="DB374" i="7" s="1"/>
  <c r="C3268" i="7"/>
  <c r="DB373" i="7" s="1"/>
  <c r="C3267" i="7"/>
  <c r="DB372" i="7" s="1"/>
  <c r="C3266" i="7"/>
  <c r="DB371" i="7" s="1"/>
  <c r="C3265" i="7"/>
  <c r="DB370" i="7" s="1"/>
  <c r="C3264" i="7"/>
  <c r="DB369" i="7" s="1"/>
  <c r="C3263" i="7"/>
  <c r="C3262" i="7"/>
  <c r="DB368" i="7" s="1"/>
  <c r="C3261" i="7"/>
  <c r="DB367" i="7" s="1"/>
  <c r="C3260" i="7"/>
  <c r="DB366" i="7" s="1"/>
  <c r="C3259" i="7"/>
  <c r="DB364" i="7" s="1"/>
  <c r="C3258" i="7"/>
  <c r="DB365" i="7" s="1"/>
  <c r="C3257" i="7"/>
  <c r="DB363" i="7" s="1"/>
  <c r="C3256" i="7"/>
  <c r="DB362" i="7" s="1"/>
  <c r="C3255" i="7"/>
  <c r="DB361" i="7" s="1"/>
  <c r="C3254" i="7"/>
  <c r="DB360" i="7" s="1"/>
  <c r="C3253" i="7"/>
  <c r="DB359" i="7" s="1"/>
  <c r="C3252" i="7"/>
  <c r="DB358" i="7" s="1"/>
  <c r="C3251" i="7"/>
  <c r="DB357" i="7" s="1"/>
  <c r="C3250" i="7"/>
  <c r="DB356" i="7" s="1"/>
  <c r="C3249" i="7"/>
  <c r="DB355" i="7" s="1"/>
  <c r="C3248" i="7"/>
  <c r="DB354" i="7" s="1"/>
  <c r="C3247" i="7"/>
  <c r="DB353" i="7" s="1"/>
  <c r="C3246" i="7"/>
  <c r="DB352" i="7" s="1"/>
  <c r="C3245" i="7"/>
  <c r="DB351" i="7" s="1"/>
  <c r="C3244" i="7"/>
  <c r="DB350" i="7" s="1"/>
  <c r="C3243" i="7"/>
  <c r="DB349" i="7" s="1"/>
  <c r="C3242" i="7"/>
  <c r="DB348" i="7" s="1"/>
  <c r="C3241" i="7"/>
  <c r="DB347" i="7" s="1"/>
  <c r="C3240" i="7"/>
  <c r="DB346" i="7" s="1"/>
  <c r="C3239" i="7"/>
  <c r="DB345" i="7" s="1"/>
  <c r="C3238" i="7"/>
  <c r="DB344" i="7" s="1"/>
  <c r="C3237" i="7"/>
  <c r="DB343" i="7" s="1"/>
  <c r="C3236" i="7"/>
  <c r="DB342" i="7" s="1"/>
  <c r="C3235" i="7"/>
  <c r="DB341" i="7" s="1"/>
  <c r="C3234" i="7"/>
  <c r="DB340" i="7" s="1"/>
  <c r="C3233" i="7"/>
  <c r="DB339" i="7" s="1"/>
  <c r="C3232" i="7"/>
  <c r="DB338" i="7" s="1"/>
  <c r="C3231" i="7"/>
  <c r="DB337" i="7" s="1"/>
  <c r="C3230" i="7"/>
  <c r="DB336" i="7" s="1"/>
  <c r="C3229" i="7"/>
  <c r="DB335" i="7" s="1"/>
  <c r="C3228" i="7"/>
  <c r="DB334" i="7" s="1"/>
  <c r="C3227" i="7"/>
  <c r="DB333" i="7" s="1"/>
  <c r="C3226" i="7"/>
  <c r="DB332" i="7" s="1"/>
  <c r="C3225" i="7"/>
  <c r="DB331" i="7" s="1"/>
  <c r="C3224" i="7"/>
  <c r="DB330" i="7" s="1"/>
  <c r="C3223" i="7"/>
  <c r="DB329" i="7" s="1"/>
  <c r="C3222" i="7"/>
  <c r="DB328" i="7" s="1"/>
  <c r="C3221" i="7"/>
  <c r="C3220" i="7"/>
  <c r="DB326" i="7" s="1"/>
  <c r="C3219" i="7"/>
  <c r="DB325" i="7" s="1"/>
  <c r="C3218" i="7"/>
  <c r="C3217" i="7"/>
  <c r="DB323" i="7" s="1"/>
  <c r="C3216" i="7"/>
  <c r="DB322" i="7" s="1"/>
  <c r="C3215" i="7"/>
  <c r="DB321" i="7" s="1"/>
  <c r="C3214" i="7"/>
  <c r="DB320" i="7" s="1"/>
  <c r="C3213" i="7"/>
  <c r="DB319" i="7" s="1"/>
  <c r="C3212" i="7"/>
  <c r="DB318" i="7" s="1"/>
  <c r="C3211" i="7"/>
  <c r="DB317" i="7" s="1"/>
  <c r="C3210" i="7"/>
  <c r="DB316" i="7" s="1"/>
  <c r="C3209" i="7"/>
  <c r="DB315" i="7" s="1"/>
  <c r="C3208" i="7"/>
  <c r="DB314" i="7" s="1"/>
  <c r="C3207" i="7"/>
  <c r="DB313" i="7" s="1"/>
  <c r="C3206" i="7"/>
  <c r="DB312" i="7" s="1"/>
  <c r="C3205" i="7"/>
  <c r="DB311" i="7" s="1"/>
  <c r="C3204" i="7"/>
  <c r="DB310" i="7" s="1"/>
  <c r="C3203" i="7"/>
  <c r="DB309" i="7" s="1"/>
  <c r="C3202" i="7"/>
  <c r="DB308" i="7" s="1"/>
  <c r="C3201" i="7"/>
  <c r="DB307" i="7" s="1"/>
  <c r="C3200" i="7"/>
  <c r="DB306" i="7" s="1"/>
  <c r="C3199" i="7"/>
  <c r="DB305" i="7" s="1"/>
  <c r="C3198" i="7"/>
  <c r="DB304" i="7" s="1"/>
  <c r="C3197" i="7"/>
  <c r="DB303" i="7" s="1"/>
  <c r="C3196" i="7"/>
  <c r="DB302" i="7" s="1"/>
  <c r="C3195" i="7"/>
  <c r="C3194" i="7"/>
  <c r="DB300" i="7" s="1"/>
  <c r="C3193" i="7"/>
  <c r="DB299" i="7" s="1"/>
  <c r="C3192" i="7"/>
  <c r="DB298" i="7" s="1"/>
  <c r="C3191" i="7"/>
  <c r="DB297" i="7" s="1"/>
  <c r="C3190" i="7"/>
  <c r="DB296" i="7" s="1"/>
  <c r="C3189" i="7"/>
  <c r="DB295" i="7" s="1"/>
  <c r="C3188" i="7"/>
  <c r="DB294" i="7" s="1"/>
  <c r="C3187" i="7"/>
  <c r="DB293" i="7" s="1"/>
  <c r="C3186" i="7"/>
  <c r="DB292" i="7" s="1"/>
  <c r="C3185" i="7"/>
  <c r="DB291" i="7" s="1"/>
  <c r="C3184" i="7"/>
  <c r="DB290" i="7" s="1"/>
  <c r="C3183" i="7"/>
  <c r="DB289" i="7" s="1"/>
  <c r="C3182" i="7"/>
  <c r="DB288" i="7" s="1"/>
  <c r="C3181" i="7"/>
  <c r="DB287" i="7" s="1"/>
  <c r="C3180" i="7"/>
  <c r="DB286" i="7" s="1"/>
  <c r="C3179" i="7"/>
  <c r="DB285" i="7" s="1"/>
  <c r="C3178" i="7"/>
  <c r="DB284" i="7" s="1"/>
  <c r="C3177" i="7"/>
  <c r="DB283" i="7" s="1"/>
  <c r="C3176" i="7"/>
  <c r="C3175" i="7"/>
  <c r="DB281" i="7" s="1"/>
  <c r="C3174" i="7"/>
  <c r="DB392" i="7" s="1"/>
  <c r="C3173" i="7"/>
  <c r="DB280" i="7" s="1"/>
  <c r="C3172" i="7"/>
  <c r="DB279" i="7" s="1"/>
  <c r="C3171" i="7"/>
  <c r="DB278" i="7" s="1"/>
  <c r="C3170" i="7"/>
  <c r="DB277" i="7" s="1"/>
  <c r="C3169" i="7"/>
  <c r="DB276" i="7" s="1"/>
  <c r="C3168" i="7"/>
  <c r="DB275" i="7" s="1"/>
  <c r="C3167" i="7"/>
  <c r="DB274" i="7" s="1"/>
  <c r="C3166" i="7"/>
  <c r="DB273" i="7" s="1"/>
  <c r="C3165" i="7"/>
  <c r="DB272" i="7" s="1"/>
  <c r="C3164" i="7"/>
  <c r="DB271" i="7" s="1"/>
  <c r="C3163" i="7"/>
  <c r="DB270" i="7" s="1"/>
  <c r="C3162" i="7"/>
  <c r="DB269" i="7" s="1"/>
  <c r="C3161" i="7"/>
  <c r="DB268" i="7" s="1"/>
  <c r="C3160" i="7"/>
  <c r="DB267" i="7" s="1"/>
  <c r="C3159" i="7"/>
  <c r="DB266" i="7" s="1"/>
  <c r="C3158" i="7"/>
  <c r="DB265" i="7" s="1"/>
  <c r="C3157" i="7"/>
  <c r="DB264" i="7" s="1"/>
  <c r="C3156" i="7"/>
  <c r="DB263" i="7" s="1"/>
  <c r="C3155" i="7"/>
  <c r="DB262" i="7" s="1"/>
  <c r="C3154" i="7"/>
  <c r="DB261" i="7" s="1"/>
  <c r="C3153" i="7"/>
  <c r="C3152" i="7"/>
  <c r="C3151" i="7"/>
  <c r="C3150" i="7"/>
  <c r="C3149" i="7"/>
  <c r="C3148" i="7"/>
  <c r="C3147" i="7"/>
  <c r="C3146" i="7"/>
  <c r="C3145" i="7"/>
  <c r="C3144" i="7"/>
  <c r="C3143" i="7"/>
  <c r="C3142" i="7"/>
  <c r="C3141" i="7"/>
  <c r="C3140" i="7"/>
  <c r="C3139" i="7"/>
  <c r="C3138" i="7"/>
  <c r="C3137" i="7"/>
  <c r="C3136" i="7"/>
  <c r="C3135" i="7"/>
  <c r="C3134" i="7"/>
  <c r="C3133" i="7"/>
  <c r="C3132" i="7"/>
  <c r="C3131" i="7"/>
  <c r="C3130" i="7"/>
  <c r="C3129" i="7"/>
  <c r="C3128" i="7"/>
  <c r="C3127" i="7"/>
  <c r="C3126" i="7"/>
  <c r="C3125" i="7"/>
  <c r="C3124" i="7"/>
  <c r="C3123" i="7"/>
  <c r="C3122" i="7"/>
  <c r="C3121" i="7"/>
  <c r="C3120" i="7"/>
  <c r="C3119" i="7"/>
  <c r="C3118" i="7"/>
  <c r="CY355" i="7" s="1"/>
  <c r="C3117" i="7"/>
  <c r="CY353" i="7" s="1"/>
  <c r="C3116" i="7"/>
  <c r="CY351" i="7" s="1"/>
  <c r="C3115" i="7"/>
  <c r="CY350" i="7" s="1"/>
  <c r="C3114" i="7"/>
  <c r="CY349" i="7" s="1"/>
  <c r="C3113" i="7"/>
  <c r="CY347" i="7" s="1"/>
  <c r="C3112" i="7"/>
  <c r="CY343" i="7" s="1"/>
  <c r="C3111" i="7"/>
  <c r="CY341" i="7" s="1"/>
  <c r="C3110" i="7"/>
  <c r="CY339" i="7" s="1"/>
  <c r="C3109" i="7"/>
  <c r="CY338" i="7" s="1"/>
  <c r="C3108" i="7"/>
  <c r="CY337" i="7" s="1"/>
  <c r="C3107" i="7"/>
  <c r="CY336" i="7" s="1"/>
  <c r="C3106" i="7"/>
  <c r="C3105" i="7"/>
  <c r="CY335" i="7" s="1"/>
  <c r="C3104" i="7"/>
  <c r="CY334" i="7" s="1"/>
  <c r="C3103" i="7"/>
  <c r="CY333" i="7" s="1"/>
  <c r="C3102" i="7"/>
  <c r="CY332" i="7" s="1"/>
  <c r="C3101" i="7"/>
  <c r="CY331" i="7" s="1"/>
  <c r="C3100" i="7"/>
  <c r="CY330" i="7" s="1"/>
  <c r="C3099" i="7"/>
  <c r="CY329" i="7" s="1"/>
  <c r="C3098" i="7"/>
  <c r="CY328" i="7" s="1"/>
  <c r="C3097" i="7"/>
  <c r="CY327" i="7" s="1"/>
  <c r="C3096" i="7"/>
  <c r="C3095" i="7"/>
  <c r="C3094" i="7"/>
  <c r="C3093" i="7"/>
  <c r="CY322" i="7" s="1"/>
  <c r="C3092" i="7"/>
  <c r="CY321" i="7" s="1"/>
  <c r="C3091" i="7"/>
  <c r="CY316" i="7" s="1"/>
  <c r="C3090" i="7"/>
  <c r="C3089" i="7"/>
  <c r="CY310" i="7" s="1"/>
  <c r="C3088" i="7"/>
  <c r="CY309" i="7" s="1"/>
  <c r="C3087" i="7"/>
  <c r="CY304" i="7" s="1"/>
  <c r="C3086" i="7"/>
  <c r="CY301" i="7" s="1"/>
  <c r="C3085" i="7"/>
  <c r="CY300" i="7" s="1"/>
  <c r="C3084" i="7"/>
  <c r="CY299" i="7" s="1"/>
  <c r="C3083" i="7"/>
  <c r="C3082" i="7"/>
  <c r="C3081" i="7"/>
  <c r="C3080" i="7"/>
  <c r="C3079" i="7"/>
  <c r="C3078" i="7"/>
  <c r="C3077" i="7"/>
  <c r="C3076" i="7"/>
  <c r="C3075" i="7"/>
  <c r="C3074" i="7"/>
  <c r="C3073" i="7"/>
  <c r="C3072" i="7"/>
  <c r="C3071" i="7"/>
  <c r="C3070" i="7"/>
  <c r="C3069" i="7"/>
  <c r="C3068" i="7"/>
  <c r="C3067" i="7"/>
  <c r="C3066" i="7"/>
  <c r="C3065" i="7"/>
  <c r="C3064" i="7"/>
  <c r="C3063" i="7"/>
  <c r="C3062" i="7"/>
  <c r="C3061" i="7"/>
  <c r="C3060" i="7"/>
  <c r="C3059" i="7"/>
  <c r="C3058" i="7"/>
  <c r="C3057" i="7"/>
  <c r="C3056" i="7"/>
  <c r="C3055" i="7"/>
  <c r="C3054" i="7"/>
  <c r="C3053" i="7"/>
  <c r="C3052" i="7"/>
  <c r="C3051" i="7"/>
  <c r="C3050" i="7"/>
  <c r="C3049" i="7"/>
  <c r="C3048" i="7"/>
  <c r="C3047" i="7"/>
  <c r="C3046" i="7"/>
  <c r="C3045" i="7"/>
  <c r="C3044" i="7"/>
  <c r="C3043" i="7"/>
  <c r="C3042" i="7"/>
  <c r="C3041" i="7"/>
  <c r="C3040" i="7"/>
  <c r="C3039" i="7"/>
  <c r="C3038" i="7"/>
  <c r="C3037" i="7"/>
  <c r="C3036" i="7"/>
  <c r="C3035" i="7"/>
  <c r="C3034" i="7"/>
  <c r="C3033" i="7"/>
  <c r="C3032" i="7"/>
  <c r="C3031" i="7"/>
  <c r="C3030" i="7"/>
  <c r="C3029" i="7"/>
  <c r="C3028" i="7"/>
  <c r="C3027" i="7"/>
  <c r="C3026" i="7"/>
  <c r="C3025" i="7"/>
  <c r="C3024" i="7"/>
  <c r="C3023" i="7"/>
  <c r="C3022" i="7"/>
  <c r="C3021" i="7"/>
  <c r="C3020" i="7"/>
  <c r="C3019" i="7"/>
  <c r="C3018" i="7"/>
  <c r="C3017" i="7"/>
  <c r="C3016" i="7"/>
  <c r="C3015" i="7"/>
  <c r="C3014" i="7"/>
  <c r="C3013" i="7"/>
  <c r="C3012" i="7"/>
  <c r="C3011" i="7"/>
  <c r="CX151" i="7" s="1"/>
  <c r="C3010" i="7"/>
  <c r="C3009" i="7"/>
  <c r="C3008" i="7"/>
  <c r="C3007" i="7"/>
  <c r="C3006" i="7"/>
  <c r="C3005" i="7"/>
  <c r="C3004" i="7"/>
  <c r="C3003" i="7"/>
  <c r="C3002" i="7"/>
  <c r="C3001" i="7"/>
  <c r="C3000" i="7"/>
  <c r="C2999" i="7"/>
  <c r="C2998" i="7"/>
  <c r="C2997" i="7"/>
  <c r="C2996" i="7"/>
  <c r="C2995" i="7"/>
  <c r="C2994" i="7"/>
  <c r="C2993" i="7"/>
  <c r="C2992" i="7"/>
  <c r="C2991" i="7"/>
  <c r="C2990" i="7"/>
  <c r="C2989" i="7"/>
  <c r="C2988" i="7"/>
  <c r="C2987" i="7"/>
  <c r="CU132" i="7" s="1"/>
  <c r="C2986" i="7"/>
  <c r="CU131" i="7" s="1"/>
  <c r="C2985" i="7"/>
  <c r="CU129" i="7" s="1"/>
  <c r="C2984" i="7"/>
  <c r="CU128" i="7" s="1"/>
  <c r="C2983" i="7"/>
  <c r="CU127" i="7" s="1"/>
  <c r="C2982" i="7"/>
  <c r="C2981" i="7"/>
  <c r="CU126" i="7" s="1"/>
  <c r="C2980" i="7"/>
  <c r="CU125" i="7" s="1"/>
  <c r="C2979" i="7"/>
  <c r="CU124" i="7" s="1"/>
  <c r="C2978" i="7"/>
  <c r="CU122" i="7" s="1"/>
  <c r="C2977" i="7"/>
  <c r="CU121" i="7" s="1"/>
  <c r="C2976" i="7"/>
  <c r="CU120" i="7" s="1"/>
  <c r="C2975" i="7"/>
  <c r="CU119" i="7" s="1"/>
  <c r="C2974" i="7"/>
  <c r="CU118" i="7" s="1"/>
  <c r="C2973" i="7"/>
  <c r="CU117" i="7" s="1"/>
  <c r="C2972" i="7"/>
  <c r="CU116" i="7" s="1"/>
  <c r="C2971" i="7"/>
  <c r="CU115" i="7" s="1"/>
  <c r="C2970" i="7"/>
  <c r="CU114" i="7" s="1"/>
  <c r="C2969" i="7"/>
  <c r="CX141" i="7" s="1"/>
  <c r="C2968" i="7"/>
  <c r="CX140" i="7" s="1"/>
  <c r="C2967" i="7"/>
  <c r="CX139" i="7" s="1"/>
  <c r="C2966" i="7"/>
  <c r="CX138" i="7" s="1"/>
  <c r="C2965" i="7"/>
  <c r="CX137" i="7" s="1"/>
  <c r="C2964" i="7"/>
  <c r="CX136" i="7" s="1"/>
  <c r="C2963" i="7"/>
  <c r="CX135" i="7" s="1"/>
  <c r="C2962" i="7"/>
  <c r="CX134" i="7" s="1"/>
  <c r="C2961" i="7"/>
  <c r="CX133" i="7" s="1"/>
  <c r="C2960" i="7"/>
  <c r="CX132" i="7" s="1"/>
  <c r="C2959" i="7"/>
  <c r="CX131" i="7" s="1"/>
  <c r="C2958" i="7"/>
  <c r="CX130" i="7" s="1"/>
  <c r="C2957" i="7"/>
  <c r="CX129" i="7" s="1"/>
  <c r="C2956" i="7"/>
  <c r="CX128" i="7" s="1"/>
  <c r="C2955" i="7"/>
  <c r="CX127" i="7" s="1"/>
  <c r="C2954" i="7"/>
  <c r="CX126" i="7" s="1"/>
  <c r="C2953" i="7"/>
  <c r="CX125" i="7" s="1"/>
  <c r="C2952" i="7"/>
  <c r="CX124" i="7" s="1"/>
  <c r="C2951" i="7"/>
  <c r="CX123" i="7" s="1"/>
  <c r="C2950" i="7"/>
  <c r="CX122" i="7" s="1"/>
  <c r="C2949" i="7"/>
  <c r="CX121" i="7" s="1"/>
  <c r="C2948" i="7"/>
  <c r="CX120" i="7" s="1"/>
  <c r="C2947" i="7"/>
  <c r="CX119" i="7" s="1"/>
  <c r="C2946" i="7"/>
  <c r="CX118" i="7" s="1"/>
  <c r="C2945" i="7"/>
  <c r="CX117" i="7" s="1"/>
  <c r="C2944" i="7"/>
  <c r="CX116" i="7" s="1"/>
  <c r="C2943" i="7"/>
  <c r="CX115" i="7" s="1"/>
  <c r="C2942" i="7"/>
  <c r="CX114" i="7" s="1"/>
  <c r="C2941" i="7"/>
  <c r="CX113" i="7" s="1"/>
  <c r="C2940" i="7"/>
  <c r="CW166" i="7" s="1"/>
  <c r="C2939" i="7"/>
  <c r="CW165" i="7" s="1"/>
  <c r="C2938" i="7"/>
  <c r="CW164" i="7" s="1"/>
  <c r="C2937" i="7"/>
  <c r="CW163" i="7" s="1"/>
  <c r="C2936" i="7"/>
  <c r="CW162" i="7" s="1"/>
  <c r="C2935" i="7"/>
  <c r="CW161" i="7" s="1"/>
  <c r="C2934" i="7"/>
  <c r="CW160" i="7" s="1"/>
  <c r="C2933" i="7"/>
  <c r="CW159" i="7" s="1"/>
  <c r="C2932" i="7"/>
  <c r="CW158" i="7" s="1"/>
  <c r="C2931" i="7"/>
  <c r="CW157" i="7" s="1"/>
  <c r="C2930" i="7"/>
  <c r="CW156" i="7" s="1"/>
  <c r="C2929" i="7"/>
  <c r="CW154" i="7" s="1"/>
  <c r="C2928" i="7"/>
  <c r="CW153" i="7" s="1"/>
  <c r="C2927" i="7"/>
  <c r="CW152" i="7" s="1"/>
  <c r="C2926" i="7"/>
  <c r="CW151" i="7" s="1"/>
  <c r="C2925" i="7"/>
  <c r="CW150" i="7" s="1"/>
  <c r="C2924" i="7"/>
  <c r="CW149" i="7" s="1"/>
  <c r="C2923" i="7"/>
  <c r="CW148" i="7" s="1"/>
  <c r="C2922" i="7"/>
  <c r="CW147" i="7" s="1"/>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V128" i="7" s="1"/>
  <c r="C2885" i="7"/>
  <c r="CV127" i="7" s="1"/>
  <c r="C2884" i="7"/>
  <c r="CV126" i="7" s="1"/>
  <c r="C2883" i="7"/>
  <c r="CV125" i="7" s="1"/>
  <c r="C2882" i="7"/>
  <c r="CV124" i="7" s="1"/>
  <c r="C2881" i="7"/>
  <c r="CV123" i="7" s="1"/>
  <c r="C2880" i="7"/>
  <c r="CV122" i="7" s="1"/>
  <c r="C2879" i="7"/>
  <c r="CV121" i="7" s="1"/>
  <c r="C2878" i="7"/>
  <c r="CV120" i="7" s="1"/>
  <c r="C2877" i="7"/>
  <c r="CV119" i="7" s="1"/>
  <c r="C2876" i="7"/>
  <c r="CV118" i="7" s="1"/>
  <c r="C2875" i="7"/>
  <c r="CV117" i="7" s="1"/>
  <c r="C2874" i="7"/>
  <c r="CV116" i="7" s="1"/>
  <c r="C2873" i="7"/>
  <c r="CV115" i="7" s="1"/>
  <c r="C2872" i="7"/>
  <c r="CV114" i="7" s="1"/>
  <c r="C2871" i="7"/>
  <c r="CV113" i="7" s="1"/>
  <c r="C2870" i="7"/>
  <c r="CV112" i="7" s="1"/>
  <c r="C2869" i="7"/>
  <c r="CV111" i="7" s="1"/>
  <c r="C2868" i="7"/>
  <c r="CT258" i="7" s="1"/>
  <c r="C2867" i="7"/>
  <c r="CT257" i="7" s="1"/>
  <c r="C2866" i="7"/>
  <c r="CT256" i="7" s="1"/>
  <c r="C2865" i="7"/>
  <c r="CT255" i="7" s="1"/>
  <c r="C2864" i="7"/>
  <c r="CT254" i="7" s="1"/>
  <c r="C2863" i="7"/>
  <c r="CT253" i="7" s="1"/>
  <c r="C2862" i="7"/>
  <c r="CT252" i="7" s="1"/>
  <c r="C2861" i="7"/>
  <c r="CT251" i="7" s="1"/>
  <c r="C2860" i="7"/>
  <c r="CT250" i="7" s="1"/>
  <c r="C2859" i="7"/>
  <c r="CT249" i="7" s="1"/>
  <c r="C2858" i="7"/>
  <c r="CT248" i="7" s="1"/>
  <c r="C2857" i="7"/>
  <c r="CT247" i="7" s="1"/>
  <c r="C2856" i="7"/>
  <c r="CT246" i="7" s="1"/>
  <c r="C2855" i="7"/>
  <c r="CT245" i="7" s="1"/>
  <c r="C2854" i="7"/>
  <c r="CT244" i="7" s="1"/>
  <c r="C2853" i="7"/>
  <c r="CT243" i="7" s="1"/>
  <c r="C2852" i="7"/>
  <c r="CT242" i="7" s="1"/>
  <c r="C2851" i="7"/>
  <c r="CT241" i="7" s="1"/>
  <c r="C2850" i="7"/>
  <c r="CT240" i="7" s="1"/>
  <c r="C2849" i="7"/>
  <c r="CT239" i="7" s="1"/>
  <c r="C2848" i="7"/>
  <c r="CT237" i="7" s="1"/>
  <c r="C2847" i="7"/>
  <c r="CT236" i="7" s="1"/>
  <c r="C2846" i="7"/>
  <c r="CT235" i="7" s="1"/>
  <c r="C2845" i="7"/>
  <c r="C2844" i="7"/>
  <c r="C2843" i="7"/>
  <c r="C2842" i="7"/>
  <c r="C2841" i="7"/>
  <c r="C2840" i="7"/>
  <c r="C2839" i="7"/>
  <c r="C2838" i="7"/>
  <c r="C2837" i="7"/>
  <c r="C2836" i="7"/>
  <c r="C2835" i="7"/>
  <c r="C2834" i="7"/>
  <c r="C2833" i="7"/>
  <c r="CP360" i="7" s="1"/>
  <c r="C2832" i="7"/>
  <c r="CP359" i="7" s="1"/>
  <c r="C2831" i="7"/>
  <c r="CP358" i="7" s="1"/>
  <c r="C2830" i="7"/>
  <c r="CP357" i="7" s="1"/>
  <c r="C2829" i="7"/>
  <c r="CP356" i="7" s="1"/>
  <c r="C2828" i="7"/>
  <c r="CP355" i="7" s="1"/>
  <c r="C2827" i="7"/>
  <c r="CP354" i="7" s="1"/>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DA173" i="7" s="1"/>
  <c r="C2719" i="7"/>
  <c r="DA172" i="7" s="1"/>
  <c r="C2718" i="7"/>
  <c r="DA171" i="7" s="1"/>
  <c r="C2717" i="7"/>
  <c r="DA170" i="7" s="1"/>
  <c r="C2716" i="7"/>
  <c r="DA169" i="7" s="1"/>
  <c r="C2715" i="7"/>
  <c r="DA168" i="7" s="1"/>
  <c r="C2714" i="7"/>
  <c r="DA167" i="7" s="1"/>
  <c r="C2713" i="7"/>
  <c r="DA166" i="7" s="1"/>
  <c r="C2712" i="7"/>
  <c r="DA165" i="7" s="1"/>
  <c r="C2711" i="7"/>
  <c r="DA164" i="7" s="1"/>
  <c r="C2710" i="7"/>
  <c r="DA163" i="7" s="1"/>
  <c r="C2709" i="7"/>
  <c r="DA162" i="7" s="1"/>
  <c r="C2708" i="7"/>
  <c r="DA161" i="7" s="1"/>
  <c r="C2707" i="7"/>
  <c r="DA160" i="7" s="1"/>
  <c r="C2706" i="7"/>
  <c r="DA159" i="7" s="1"/>
  <c r="C2705" i="7"/>
  <c r="DA158" i="7" s="1"/>
  <c r="C2704" i="7"/>
  <c r="DA157" i="7" s="1"/>
  <c r="C2703" i="7"/>
  <c r="DA156" i="7" s="1"/>
  <c r="C2702" i="7"/>
  <c r="DA155" i="7" s="1"/>
  <c r="C2701" i="7"/>
  <c r="DA154" i="7" s="1"/>
  <c r="C2700" i="7"/>
  <c r="DA153" i="7" s="1"/>
  <c r="C2699" i="7"/>
  <c r="DA152" i="7" s="1"/>
  <c r="C2698" i="7"/>
  <c r="DA151" i="7" s="1"/>
  <c r="C2697" i="7"/>
  <c r="DA150" i="7" s="1"/>
  <c r="C2696" i="7"/>
  <c r="DA149" i="7" s="1"/>
  <c r="C2695" i="7"/>
  <c r="DA148" i="7" s="1"/>
  <c r="C2694" i="7"/>
  <c r="DA147" i="7" s="1"/>
  <c r="C2693" i="7"/>
  <c r="DA146" i="7" s="1"/>
  <c r="C2692" i="7"/>
  <c r="DA145" i="7" s="1"/>
  <c r="C2691" i="7"/>
  <c r="DA144" i="7" s="1"/>
  <c r="C2690" i="7"/>
  <c r="DA143" i="7" s="1"/>
  <c r="C2689" i="7"/>
  <c r="DA142" i="7" s="1"/>
  <c r="C2688" i="7"/>
  <c r="DA141" i="7" s="1"/>
  <c r="C2687" i="7"/>
  <c r="DA140" i="7" s="1"/>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Z149" i="7" s="1"/>
  <c r="C2655" i="7"/>
  <c r="CZ148" i="7" s="1"/>
  <c r="C2654" i="7"/>
  <c r="CZ147" i="7" s="1"/>
  <c r="C2653" i="7"/>
  <c r="CZ145" i="7" s="1"/>
  <c r="C2652" i="7"/>
  <c r="CZ144" i="7" s="1"/>
  <c r="C2651" i="7"/>
  <c r="CZ143" i="7" s="1"/>
  <c r="C2650" i="7"/>
  <c r="CZ142" i="7" s="1"/>
  <c r="C2649" i="7"/>
  <c r="CZ141" i="7" s="1"/>
  <c r="C2648" i="7"/>
  <c r="CZ140" i="7" s="1"/>
  <c r="C2647" i="7"/>
  <c r="CZ139" i="7" s="1"/>
  <c r="C2646" i="7"/>
  <c r="CZ138" i="7" s="1"/>
  <c r="C2645" i="7"/>
  <c r="CZ137" i="7" s="1"/>
  <c r="C2644" i="7"/>
  <c r="CZ136" i="7" s="1"/>
  <c r="C2643" i="7"/>
  <c r="CZ135" i="7" s="1"/>
  <c r="C2642" i="7"/>
  <c r="CZ134" i="7" s="1"/>
  <c r="C2641" i="7"/>
  <c r="CZ133" i="7" s="1"/>
  <c r="C2640" i="7"/>
  <c r="CZ132" i="7" s="1"/>
  <c r="C2639" i="7"/>
  <c r="CZ131" i="7" s="1"/>
  <c r="C2638" i="7"/>
  <c r="CZ130" i="7" s="1"/>
  <c r="C2637" i="7"/>
  <c r="CZ129" i="7" s="1"/>
  <c r="C2636" i="7"/>
  <c r="CZ128" i="7" s="1"/>
  <c r="C2635" i="7"/>
  <c r="CZ127" i="7" s="1"/>
  <c r="C2634" i="7"/>
  <c r="CZ126" i="7" s="1"/>
  <c r="C2633" i="7"/>
  <c r="CZ125" i="7" s="1"/>
  <c r="C2632" i="7"/>
  <c r="CZ124" i="7" s="1"/>
  <c r="C2631" i="7"/>
  <c r="CZ123" i="7" s="1"/>
  <c r="C2630" i="7"/>
  <c r="CZ122" i="7" s="1"/>
  <c r="C2629" i="7"/>
  <c r="CZ121" i="7" s="1"/>
  <c r="C2628" i="7"/>
  <c r="CZ120" i="7" s="1"/>
  <c r="C2627" i="7"/>
  <c r="CZ119" i="7" s="1"/>
  <c r="C2626" i="7"/>
  <c r="CZ118" i="7" s="1"/>
  <c r="C2625" i="7"/>
  <c r="CZ117" i="7" s="1"/>
  <c r="C2624" i="7"/>
  <c r="C2623" i="7"/>
  <c r="C2622" i="7"/>
  <c r="C2621" i="7"/>
  <c r="C2620" i="7"/>
  <c r="C2619" i="7"/>
  <c r="C2618" i="7"/>
  <c r="C2617" i="7"/>
  <c r="C2616" i="7"/>
  <c r="CS143" i="7" s="1"/>
  <c r="C2615" i="7"/>
  <c r="CS142" i="7" s="1"/>
  <c r="C2614" i="7"/>
  <c r="CS141" i="7" s="1"/>
  <c r="C2613" i="7"/>
  <c r="CS140" i="7" s="1"/>
  <c r="C2612" i="7"/>
  <c r="CS139" i="7" s="1"/>
  <c r="C2611" i="7"/>
  <c r="CS138" i="7" s="1"/>
  <c r="C2610" i="7"/>
  <c r="CS137" i="7" s="1"/>
  <c r="C2609" i="7"/>
  <c r="CS136" i="7" s="1"/>
  <c r="C2608" i="7"/>
  <c r="CS135" i="7" s="1"/>
  <c r="C2607" i="7"/>
  <c r="CS134" i="7" s="1"/>
  <c r="C2606" i="7"/>
  <c r="CS133" i="7" s="1"/>
  <c r="C2605" i="7"/>
  <c r="CS132" i="7" s="1"/>
  <c r="C2604" i="7"/>
  <c r="CS131" i="7" s="1"/>
  <c r="C2603" i="7"/>
  <c r="CS130" i="7" s="1"/>
  <c r="C2602" i="7"/>
  <c r="CS129" i="7" s="1"/>
  <c r="C2601" i="7"/>
  <c r="CS128" i="7" s="1"/>
  <c r="C2600" i="7"/>
  <c r="CS127" i="7" s="1"/>
  <c r="C2599" i="7"/>
  <c r="CS126" i="7" s="1"/>
  <c r="C2598" i="7"/>
  <c r="CS125" i="7" s="1"/>
  <c r="C2597" i="7"/>
  <c r="CS124" i="7" s="1"/>
  <c r="C2596" i="7"/>
  <c r="CS123" i="7" s="1"/>
  <c r="C2595" i="7"/>
  <c r="CS122" i="7" s="1"/>
  <c r="C2594" i="7"/>
  <c r="CS121" i="7" s="1"/>
  <c r="C2593" i="7"/>
  <c r="CS120" i="7" s="1"/>
  <c r="C2592" i="7"/>
  <c r="CS119" i="7" s="1"/>
  <c r="C2591" i="7"/>
  <c r="CS118" i="7" s="1"/>
  <c r="C2590" i="7"/>
  <c r="CS117" i="7" s="1"/>
  <c r="C2589" i="7"/>
  <c r="CS116" i="7" s="1"/>
  <c r="C2588" i="7"/>
  <c r="CS115" i="7" s="1"/>
  <c r="C2587" i="7"/>
  <c r="CS114" i="7" s="1"/>
  <c r="C2586" i="7"/>
  <c r="CS113" i="7" s="1"/>
  <c r="C2585" i="7"/>
  <c r="CS112" i="7" s="1"/>
  <c r="C2584" i="7"/>
  <c r="CS111" i="7" s="1"/>
  <c r="C2583" i="7"/>
  <c r="CS110" i="7" s="1"/>
  <c r="C2582" i="7"/>
  <c r="C2581" i="7"/>
  <c r="C2580" i="7"/>
  <c r="C2579" i="7"/>
  <c r="CQ168" i="7" s="1"/>
  <c r="C2578" i="7"/>
  <c r="CQ167" i="7" s="1"/>
  <c r="C2577" i="7"/>
  <c r="CQ166" i="7" s="1"/>
  <c r="C2576" i="7"/>
  <c r="CQ165" i="7" s="1"/>
  <c r="C2575" i="7"/>
  <c r="CQ164" i="7" s="1"/>
  <c r="C2574" i="7"/>
  <c r="CQ163" i="7" s="1"/>
  <c r="C2573" i="7"/>
  <c r="CQ162" i="7" s="1"/>
  <c r="C2572" i="7"/>
  <c r="CQ161" i="7" s="1"/>
  <c r="C2571" i="7"/>
  <c r="CQ160" i="7" s="1"/>
  <c r="C2570" i="7"/>
  <c r="CQ159" i="7" s="1"/>
  <c r="C2569" i="7"/>
  <c r="CQ158" i="7" s="1"/>
  <c r="C2568" i="7"/>
  <c r="CQ157" i="7" s="1"/>
  <c r="C2567" i="7"/>
  <c r="CQ156" i="7" s="1"/>
  <c r="C2566" i="7"/>
  <c r="CQ155" i="7" s="1"/>
  <c r="C2565" i="7"/>
  <c r="CQ154" i="7" s="1"/>
  <c r="C2564" i="7"/>
  <c r="CQ153" i="7" s="1"/>
  <c r="C2563" i="7"/>
  <c r="CQ152" i="7" s="1"/>
  <c r="C2562" i="7"/>
  <c r="CQ151" i="7" s="1"/>
  <c r="C2561" i="7"/>
  <c r="CQ150" i="7" s="1"/>
  <c r="C2560" i="7"/>
  <c r="CQ149" i="7" s="1"/>
  <c r="C2559" i="7"/>
  <c r="CQ148" i="7" s="1"/>
  <c r="C2558" i="7"/>
  <c r="CQ147" i="7" s="1"/>
  <c r="C2557" i="7"/>
  <c r="CQ146" i="7" s="1"/>
  <c r="C2556" i="7"/>
  <c r="CQ145" i="7" s="1"/>
  <c r="C2555" i="7"/>
  <c r="CQ144" i="7" s="1"/>
  <c r="C2554" i="7"/>
  <c r="CQ143" i="7" s="1"/>
  <c r="C2553" i="7"/>
  <c r="CQ142" i="7" s="1"/>
  <c r="C2552" i="7"/>
  <c r="CQ141" i="7" s="1"/>
  <c r="C2551" i="7"/>
  <c r="CQ140" i="7" s="1"/>
  <c r="C2550" i="7"/>
  <c r="CQ139" i="7" s="1"/>
  <c r="C2549" i="7"/>
  <c r="CQ138" i="7" s="1"/>
  <c r="C2548" i="7"/>
  <c r="CQ137" i="7" s="1"/>
  <c r="C2547" i="7"/>
  <c r="CQ136" i="7" s="1"/>
  <c r="C2546" i="7"/>
  <c r="CQ135" i="7" s="1"/>
  <c r="C2545" i="7"/>
  <c r="CQ134" i="7" s="1"/>
  <c r="C2544" i="7"/>
  <c r="CQ133" i="7" s="1"/>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L74" i="7" s="1"/>
  <c r="C2431" i="7"/>
  <c r="C2430" i="7"/>
  <c r="C2429" i="7"/>
  <c r="C2428" i="7"/>
  <c r="CL70" i="7" s="1"/>
  <c r="C2427" i="7"/>
  <c r="C2426" i="7"/>
  <c r="C2425" i="7"/>
  <c r="C2424" i="7"/>
  <c r="CL66" i="7" s="1"/>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O308" i="7" s="1"/>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K171" i="7" s="1"/>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K217" i="7" s="1"/>
  <c r="C2128" i="7"/>
  <c r="C2127" i="7"/>
  <c r="C2126" i="7"/>
  <c r="C2125" i="7"/>
  <c r="C2124" i="7"/>
  <c r="C2123" i="7"/>
  <c r="C2122" i="7"/>
  <c r="C2121" i="7"/>
  <c r="C2120" i="7"/>
  <c r="C2119" i="7"/>
  <c r="C2118" i="7"/>
  <c r="C2117" i="7"/>
  <c r="C2116" i="7"/>
  <c r="CJ203" i="7" s="1"/>
  <c r="C2115" i="7"/>
  <c r="C2114" i="7"/>
  <c r="C2113" i="7"/>
  <c r="C2112" i="7"/>
  <c r="C2111" i="7"/>
  <c r="C2110" i="7"/>
  <c r="C2109" i="7"/>
  <c r="C2108" i="7"/>
  <c r="C2107" i="7"/>
  <c r="C2106" i="7"/>
  <c r="C2105" i="7"/>
  <c r="CJ192" i="7" s="1"/>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O177" i="7" s="1"/>
  <c r="C2060" i="7"/>
  <c r="CO176" i="7" s="1"/>
  <c r="C2059" i="7"/>
  <c r="CO175" i="7" s="1"/>
  <c r="C2058" i="7"/>
  <c r="CO174" i="7" s="1"/>
  <c r="C2057" i="7"/>
  <c r="CO173" i="7" s="1"/>
  <c r="C2056" i="7"/>
  <c r="CO172" i="7" s="1"/>
  <c r="C2055" i="7"/>
  <c r="CO171" i="7" s="1"/>
  <c r="C2054" i="7"/>
  <c r="CO170" i="7" s="1"/>
  <c r="C2053" i="7"/>
  <c r="CO169" i="7" s="1"/>
  <c r="C2052" i="7"/>
  <c r="CO168" i="7" s="1"/>
  <c r="C2051" i="7"/>
  <c r="CO167" i="7" s="1"/>
  <c r="C2050" i="7"/>
  <c r="CO166" i="7" s="1"/>
  <c r="C2049" i="7"/>
  <c r="CO165" i="7" s="1"/>
  <c r="C2048" i="7"/>
  <c r="CO164" i="7" s="1"/>
  <c r="C2047" i="7"/>
  <c r="CO163" i="7" s="1"/>
  <c r="C2046" i="7"/>
  <c r="CO162" i="7" s="1"/>
  <c r="C2045" i="7"/>
  <c r="C2044" i="7"/>
  <c r="CO160" i="7" s="1"/>
  <c r="C2043" i="7"/>
  <c r="CO159" i="7" s="1"/>
  <c r="C2042" i="7"/>
  <c r="CO158" i="7" s="1"/>
  <c r="C2041" i="7"/>
  <c r="CO157" i="7" s="1"/>
  <c r="C2040" i="7"/>
  <c r="CO156" i="7" s="1"/>
  <c r="C2039" i="7"/>
  <c r="CO155" i="7" s="1"/>
  <c r="C2038" i="7"/>
  <c r="CO154" i="7" s="1"/>
  <c r="C2037" i="7"/>
  <c r="CO153" i="7" s="1"/>
  <c r="C2036" i="7"/>
  <c r="CO152" i="7" s="1"/>
  <c r="C2035" i="7"/>
  <c r="CO150" i="7" s="1"/>
  <c r="C2034" i="7"/>
  <c r="CO149" i="7" s="1"/>
  <c r="C2033" i="7"/>
  <c r="CO148" i="7" s="1"/>
  <c r="C2032" i="7"/>
  <c r="CO147" i="7" s="1"/>
  <c r="C2031" i="7"/>
  <c r="CO146" i="7" s="1"/>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L119" i="7" s="1"/>
  <c r="C1981" i="7"/>
  <c r="CL118" i="7" s="1"/>
  <c r="C1980" i="7"/>
  <c r="CL117" i="7" s="1"/>
  <c r="C1979" i="7"/>
  <c r="CL116" i="7" s="1"/>
  <c r="C1978" i="7"/>
  <c r="CL115" i="7" s="1"/>
  <c r="C1977" i="7"/>
  <c r="CL114" i="7" s="1"/>
  <c r="C1976" i="7"/>
  <c r="CL113" i="7" s="1"/>
  <c r="C1975" i="7"/>
  <c r="CL112" i="7" s="1"/>
  <c r="C1974" i="7"/>
  <c r="CL111" i="7" s="1"/>
  <c r="C1973" i="7"/>
  <c r="CL110" i="7" s="1"/>
  <c r="C1972" i="7"/>
  <c r="CL109" i="7" s="1"/>
  <c r="C1971" i="7"/>
  <c r="CL108" i="7" s="1"/>
  <c r="C1970" i="7"/>
  <c r="C1969" i="7"/>
  <c r="CL106" i="7" s="1"/>
  <c r="C1968" i="7"/>
  <c r="CL105" i="7" s="1"/>
  <c r="C1967" i="7"/>
  <c r="CL104" i="7" s="1"/>
  <c r="C1966" i="7"/>
  <c r="CL103" i="7" s="1"/>
  <c r="C1965" i="7"/>
  <c r="CL102" i="7" s="1"/>
  <c r="C1964" i="7"/>
  <c r="CL101" i="7" s="1"/>
  <c r="C1963" i="7"/>
  <c r="CL100" i="7" s="1"/>
  <c r="C1962" i="7"/>
  <c r="CL99" i="7" s="1"/>
  <c r="C1961" i="7"/>
  <c r="CL98" i="7" s="1"/>
  <c r="C1960" i="7"/>
  <c r="C1959" i="7"/>
  <c r="C1958" i="7"/>
  <c r="C1957" i="7"/>
  <c r="C1956" i="7"/>
  <c r="C1955" i="7"/>
  <c r="CM122" i="7" s="1"/>
  <c r="C1954" i="7"/>
  <c r="CM121" i="7" s="1"/>
  <c r="C1953" i="7"/>
  <c r="CM120" i="7" s="1"/>
  <c r="C1952" i="7"/>
  <c r="C1951" i="7"/>
  <c r="CM118" i="7" s="1"/>
  <c r="C1950" i="7"/>
  <c r="CM117" i="7" s="1"/>
  <c r="C1949" i="7"/>
  <c r="CM116" i="7" s="1"/>
  <c r="C1948" i="7"/>
  <c r="C1947" i="7"/>
  <c r="CM114" i="7" s="1"/>
  <c r="C1946" i="7"/>
  <c r="CM113" i="7" s="1"/>
  <c r="C1945" i="7"/>
  <c r="CM112" i="7" s="1"/>
  <c r="C1944" i="7"/>
  <c r="CM111" i="7" s="1"/>
  <c r="C1943" i="7"/>
  <c r="CM110" i="7" s="1"/>
  <c r="C1942" i="7"/>
  <c r="CM109" i="7" s="1"/>
  <c r="C1941" i="7"/>
  <c r="CM108" i="7" s="1"/>
  <c r="C1940" i="7"/>
  <c r="CM107" i="7" s="1"/>
  <c r="C1939" i="7"/>
  <c r="CM106" i="7" s="1"/>
  <c r="C1938" i="7"/>
  <c r="CM105" i="7" s="1"/>
  <c r="C1937" i="7"/>
  <c r="CM104" i="7" s="1"/>
  <c r="C1936" i="7"/>
  <c r="CM103" i="7" s="1"/>
  <c r="C1935" i="7"/>
  <c r="CM102" i="7" s="1"/>
  <c r="C1934" i="7"/>
  <c r="CM101" i="7" s="1"/>
  <c r="C1933" i="7"/>
  <c r="CM100" i="7" s="1"/>
  <c r="C1932" i="7"/>
  <c r="CM99" i="7" s="1"/>
  <c r="C1931" i="7"/>
  <c r="CM98" i="7" s="1"/>
  <c r="C1930" i="7"/>
  <c r="C1929" i="7"/>
  <c r="CN200" i="7" s="1"/>
  <c r="C1928" i="7"/>
  <c r="CN199" i="7" s="1"/>
  <c r="C1927" i="7"/>
  <c r="CN198" i="7" s="1"/>
  <c r="C1926" i="7"/>
  <c r="CN197" i="7" s="1"/>
  <c r="C1925" i="7"/>
  <c r="CN196" i="7" s="1"/>
  <c r="C1924" i="7"/>
  <c r="CN195" i="7" s="1"/>
  <c r="C1923" i="7"/>
  <c r="CN194" i="7" s="1"/>
  <c r="C1922" i="7"/>
  <c r="CN193" i="7" s="1"/>
  <c r="C1921" i="7"/>
  <c r="CN192" i="7" s="1"/>
  <c r="C1920" i="7"/>
  <c r="CN191" i="7" s="1"/>
  <c r="C1919" i="7"/>
  <c r="CN190" i="7" s="1"/>
  <c r="C1918" i="7"/>
  <c r="CN189" i="7" s="1"/>
  <c r="C1917" i="7"/>
  <c r="CN188" i="7" s="1"/>
  <c r="C1916" i="7"/>
  <c r="CN187" i="7" s="1"/>
  <c r="C1915" i="7"/>
  <c r="CN186" i="7" s="1"/>
  <c r="C1914" i="7"/>
  <c r="CN185" i="7" s="1"/>
  <c r="C1913" i="7"/>
  <c r="CN184" i="7" s="1"/>
  <c r="C1912" i="7"/>
  <c r="CN183" i="7" s="1"/>
  <c r="C1911" i="7"/>
  <c r="CN182" i="7" s="1"/>
  <c r="C1910" i="7"/>
  <c r="CN181" i="7" s="1"/>
  <c r="C1909" i="7"/>
  <c r="CN180" i="7" s="1"/>
  <c r="C1908" i="7"/>
  <c r="CN179" i="7" s="1"/>
  <c r="C1907" i="7"/>
  <c r="CN178" i="7" s="1"/>
  <c r="C1906" i="7"/>
  <c r="CN177" i="7" s="1"/>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K202" i="7" s="1"/>
  <c r="C1824" i="7"/>
  <c r="CK201" i="7" s="1"/>
  <c r="C1823" i="7"/>
  <c r="CK200" i="7" s="1"/>
  <c r="C1822" i="7"/>
  <c r="CK199" i="7" s="1"/>
  <c r="C1821" i="7"/>
  <c r="CK198" i="7" s="1"/>
  <c r="C1820" i="7"/>
  <c r="CK197" i="7" s="1"/>
  <c r="C1819" i="7"/>
  <c r="CK196" i="7" s="1"/>
  <c r="C1818" i="7"/>
  <c r="CK195" i="7" s="1"/>
  <c r="C1817" i="7"/>
  <c r="CK194" i="7" s="1"/>
  <c r="C1816" i="7"/>
  <c r="CK193" i="7" s="1"/>
  <c r="C1815" i="7"/>
  <c r="CK192" i="7" s="1"/>
  <c r="C1814" i="7"/>
  <c r="CK191" i="7" s="1"/>
  <c r="C1813" i="7"/>
  <c r="CK190" i="7" s="1"/>
  <c r="C1812" i="7"/>
  <c r="CK189" i="7" s="1"/>
  <c r="C1811" i="7"/>
  <c r="CK188" i="7" s="1"/>
  <c r="C1810" i="7"/>
  <c r="CK187" i="7" s="1"/>
  <c r="C1809" i="7"/>
  <c r="CK186" i="7" s="1"/>
  <c r="C1808" i="7"/>
  <c r="CK185" i="7" s="1"/>
  <c r="C1807" i="7"/>
  <c r="CK184" i="7" s="1"/>
  <c r="C1806" i="7"/>
  <c r="CK183" i="7" s="1"/>
  <c r="C1805" i="7"/>
  <c r="CK182" i="7" s="1"/>
  <c r="C1804" i="7"/>
  <c r="CK181" i="7" s="1"/>
  <c r="C1803" i="7"/>
  <c r="CK180" i="7" s="1"/>
  <c r="C1802" i="7"/>
  <c r="CK179" i="7" s="1"/>
  <c r="C1801" i="7"/>
  <c r="CK178" i="7" s="1"/>
  <c r="C1800" i="7"/>
  <c r="CK177" i="7" s="1"/>
  <c r="C1799" i="7"/>
  <c r="CK176" i="7" s="1"/>
  <c r="C1798" i="7"/>
  <c r="CK175" i="7" s="1"/>
  <c r="C1797" i="7"/>
  <c r="CK174" i="7" s="1"/>
  <c r="C1796" i="7"/>
  <c r="CK173" i="7" s="1"/>
  <c r="C1795" i="7"/>
  <c r="CK172" i="7" s="1"/>
  <c r="C1794" i="7"/>
  <c r="CK170" i="7" s="1"/>
  <c r="C1793" i="7"/>
  <c r="CK169" i="7" s="1"/>
  <c r="C1792" i="7"/>
  <c r="CK168" i="7" s="1"/>
  <c r="C1791" i="7"/>
  <c r="CK167" i="7" s="1"/>
  <c r="C1790" i="7"/>
  <c r="CK166" i="7" s="1"/>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G146" i="7" s="1"/>
  <c r="C1722" i="7"/>
  <c r="C1721" i="7"/>
  <c r="CG144" i="7" s="1"/>
  <c r="C1720" i="7"/>
  <c r="C1719" i="7"/>
  <c r="C1718" i="7"/>
  <c r="C1717" i="7"/>
  <c r="C1716" i="7"/>
  <c r="C1715" i="7"/>
  <c r="CJ213" i="7" s="1"/>
  <c r="C1714" i="7"/>
  <c r="CJ212" i="7" s="1"/>
  <c r="C1713" i="7"/>
  <c r="C1712" i="7"/>
  <c r="C1711" i="7"/>
  <c r="CJ209" i="7" s="1"/>
  <c r="C1710" i="7"/>
  <c r="CJ208" i="7" s="1"/>
  <c r="C1709" i="7"/>
  <c r="CJ207" i="7" s="1"/>
  <c r="C1708" i="7"/>
  <c r="CJ206" i="7" s="1"/>
  <c r="C1707" i="7"/>
  <c r="CJ205" i="7" s="1"/>
  <c r="C1706" i="7"/>
  <c r="CJ204" i="7" s="1"/>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G288" i="7" s="1"/>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I293" i="7" s="1"/>
  <c r="C1594" i="7"/>
  <c r="CI292" i="7" s="1"/>
  <c r="C1593" i="7"/>
  <c r="CI291" i="7" s="1"/>
  <c r="C1592" i="7"/>
  <c r="CI290" i="7" s="1"/>
  <c r="C1591" i="7"/>
  <c r="CI289" i="7" s="1"/>
  <c r="C1590" i="7"/>
  <c r="CI286" i="7" s="1"/>
  <c r="C1589" i="7"/>
  <c r="CI287" i="7" s="1"/>
  <c r="C1588" i="7"/>
  <c r="CI285" i="7" s="1"/>
  <c r="C1587" i="7"/>
  <c r="CI288" i="7" s="1"/>
  <c r="C1586" i="7"/>
  <c r="CI284" i="7" s="1"/>
  <c r="C1585" i="7"/>
  <c r="CI283" i="7" s="1"/>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G182" i="7" s="1"/>
  <c r="C1394" i="7"/>
  <c r="CG181" i="7" s="1"/>
  <c r="C1393" i="7"/>
  <c r="CG180" i="7" s="1"/>
  <c r="C1392" i="7"/>
  <c r="CG179" i="7" s="1"/>
  <c r="C1391" i="7"/>
  <c r="CG178" i="7" s="1"/>
  <c r="C1390" i="7"/>
  <c r="CG177" i="7" s="1"/>
  <c r="C1389" i="7"/>
  <c r="CG176" i="7" s="1"/>
  <c r="C1388" i="7"/>
  <c r="CG175" i="7" s="1"/>
  <c r="C1387" i="7"/>
  <c r="CG174" i="7" s="1"/>
  <c r="C1386" i="7"/>
  <c r="CG173" i="7" s="1"/>
  <c r="C1385" i="7"/>
  <c r="CG172" i="7" s="1"/>
  <c r="C1384" i="7"/>
  <c r="CG171" i="7" s="1"/>
  <c r="C1383" i="7"/>
  <c r="CG170" i="7" s="1"/>
  <c r="C1382" i="7"/>
  <c r="CG169" i="7" s="1"/>
  <c r="C1381" i="7"/>
  <c r="CG168" i="7" s="1"/>
  <c r="C1380" i="7"/>
  <c r="CG167" i="7" s="1"/>
  <c r="C1379" i="7"/>
  <c r="CG166" i="7" s="1"/>
  <c r="C1378" i="7"/>
  <c r="CG165" i="7" s="1"/>
  <c r="C1377" i="7"/>
  <c r="CG164" i="7" s="1"/>
  <c r="C1376" i="7"/>
  <c r="CG163" i="7" s="1"/>
  <c r="C1375" i="7"/>
  <c r="CG162" i="7" s="1"/>
  <c r="C1374" i="7"/>
  <c r="CG161" i="7" s="1"/>
  <c r="C1373" i="7"/>
  <c r="CG160" i="7" s="1"/>
  <c r="C1372" i="7"/>
  <c r="CG159" i="7" s="1"/>
  <c r="C1371" i="7"/>
  <c r="CG158" i="7" s="1"/>
  <c r="C1370" i="7"/>
  <c r="CG157" i="7" s="1"/>
  <c r="C1369" i="7"/>
  <c r="CG156" i="7" s="1"/>
  <c r="C1368" i="7"/>
  <c r="CG155" i="7" s="1"/>
  <c r="C1367" i="7"/>
  <c r="CG154" i="7" s="1"/>
  <c r="C1366" i="7"/>
  <c r="CG153" i="7" s="1"/>
  <c r="C1365" i="7"/>
  <c r="CG152" i="7" s="1"/>
  <c r="C1364" i="7"/>
  <c r="CG151" i="7" s="1"/>
  <c r="C1363" i="7"/>
  <c r="CG150" i="7" s="1"/>
  <c r="C1362" i="7"/>
  <c r="CG149" i="7" s="1"/>
  <c r="C1361" i="7"/>
  <c r="CG148" i="7" s="1"/>
  <c r="C1360" i="7"/>
  <c r="CG147" i="7" s="1"/>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E46" i="7" s="1"/>
  <c r="C1170" i="7"/>
  <c r="CE45" i="7" s="1"/>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E378" i="7" s="1"/>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E86" i="7" s="1"/>
  <c r="C944" i="7"/>
  <c r="CE85" i="7" s="1"/>
  <c r="C943" i="7"/>
  <c r="CE84" i="7" s="1"/>
  <c r="C942" i="7"/>
  <c r="CE83" i="7" s="1"/>
  <c r="C941" i="7"/>
  <c r="CE82" i="7" s="1"/>
  <c r="C940" i="7"/>
  <c r="CE81" i="7" s="1"/>
  <c r="C939" i="7"/>
  <c r="CE80" i="7" s="1"/>
  <c r="C938" i="7"/>
  <c r="CE79" i="7" s="1"/>
  <c r="C937" i="7"/>
  <c r="CE78" i="7" s="1"/>
  <c r="C936" i="7"/>
  <c r="CE77" i="7" s="1"/>
  <c r="C935" i="7"/>
  <c r="CE76" i="7" s="1"/>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D35" i="7" s="1"/>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C182" i="7" s="1"/>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D78" i="7" s="1"/>
  <c r="C696" i="7"/>
  <c r="CD77" i="7" s="1"/>
  <c r="C695" i="7"/>
  <c r="CD76" i="7" s="1"/>
  <c r="C694" i="7"/>
  <c r="CD75" i="7" s="1"/>
  <c r="C693" i="7"/>
  <c r="CD74" i="7" s="1"/>
  <c r="C692" i="7"/>
  <c r="CD73" i="7" s="1"/>
  <c r="C691" i="7"/>
  <c r="CD72" i="7" s="1"/>
  <c r="C690" i="7"/>
  <c r="C689" i="7"/>
  <c r="C688" i="7"/>
  <c r="CC210" i="7" s="1"/>
  <c r="C687" i="7"/>
  <c r="CC209" i="7" s="1"/>
  <c r="C686" i="7"/>
  <c r="CC208" i="7" s="1"/>
  <c r="C685" i="7"/>
  <c r="CC207" i="7" s="1"/>
  <c r="C684" i="7"/>
  <c r="CC206" i="7" s="1"/>
  <c r="C683" i="7"/>
  <c r="CC205" i="7" s="1"/>
  <c r="C682" i="7"/>
  <c r="CC204" i="7" s="1"/>
  <c r="C681" i="7"/>
  <c r="CC203" i="7" s="1"/>
  <c r="C680" i="7"/>
  <c r="C679" i="7"/>
  <c r="C678" i="7"/>
  <c r="C677" i="7"/>
  <c r="CB148" i="7" s="1"/>
  <c r="C676" i="7"/>
  <c r="CB147" i="7" s="1"/>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B212" i="7" s="1"/>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B159" i="7" s="1"/>
  <c r="C545" i="7"/>
  <c r="CB158" i="7" s="1"/>
  <c r="C544" i="7"/>
  <c r="CB157" i="7" s="1"/>
  <c r="C543" i="7"/>
  <c r="CB156" i="7" s="1"/>
  <c r="C542" i="7"/>
  <c r="CB155" i="7" s="1"/>
  <c r="C541" i="7"/>
  <c r="CB154" i="7" s="1"/>
  <c r="C540" i="7"/>
  <c r="C539" i="7"/>
  <c r="CB152" i="7" s="1"/>
  <c r="C538" i="7"/>
  <c r="CB151" i="7" s="1"/>
  <c r="C537" i="7"/>
  <c r="CB150" i="7" s="1"/>
  <c r="C536" i="7"/>
  <c r="CB149" i="7" s="1"/>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A79" i="7" s="1"/>
  <c r="C454" i="7"/>
  <c r="CA78" i="7" s="1"/>
  <c r="C453" i="7"/>
  <c r="CA77" i="7" s="1"/>
  <c r="C452" i="7"/>
  <c r="CA76" i="7" s="1"/>
  <c r="C451" i="7"/>
  <c r="C450" i="7"/>
  <c r="CA75" i="7" s="1"/>
  <c r="C449" i="7"/>
  <c r="CA74" i="7" s="1"/>
  <c r="C448" i="7"/>
  <c r="C447" i="7"/>
  <c r="CA73" i="7" s="1"/>
  <c r="C446" i="7"/>
  <c r="CA72" i="7" s="1"/>
  <c r="C445" i="7"/>
  <c r="CA71" i="7" s="1"/>
  <c r="C444" i="7"/>
  <c r="CA70" i="7" s="1"/>
  <c r="C443" i="7"/>
  <c r="CA69" i="7" s="1"/>
  <c r="C442" i="7"/>
  <c r="CA68" i="7" s="1"/>
  <c r="C441" i="7"/>
  <c r="CA67" i="7" s="1"/>
  <c r="C440" i="7"/>
  <c r="CA66" i="7" s="1"/>
  <c r="C439" i="7"/>
  <c r="CA65" i="7" s="1"/>
  <c r="C438" i="7"/>
  <c r="CA63" i="7" s="1"/>
  <c r="C437" i="7"/>
  <c r="CA62" i="7" s="1"/>
  <c r="C436" i="7"/>
  <c r="CA61" i="7" s="1"/>
  <c r="C435" i="7"/>
  <c r="CA60" i="7" s="1"/>
  <c r="C434" i="7"/>
  <c r="CA58" i="7" s="1"/>
  <c r="C433" i="7"/>
  <c r="CA57" i="7" s="1"/>
  <c r="C432" i="7"/>
  <c r="C431" i="7"/>
  <c r="C430" i="7"/>
  <c r="C429" i="7"/>
  <c r="C428" i="7"/>
  <c r="BZ82" i="7" s="1"/>
  <c r="C427" i="7"/>
  <c r="BZ81" i="7" s="1"/>
  <c r="C426" i="7"/>
  <c r="BZ80" i="7" s="1"/>
  <c r="C425" i="7"/>
  <c r="BZ78" i="7" s="1"/>
  <c r="C424" i="7"/>
  <c r="BZ77" i="7" s="1"/>
  <c r="C423" i="7"/>
  <c r="BZ76" i="7" s="1"/>
  <c r="C422" i="7"/>
  <c r="BZ75" i="7" s="1"/>
  <c r="C421" i="7"/>
  <c r="BZ74" i="7" s="1"/>
  <c r="C420" i="7"/>
  <c r="BZ73" i="7" s="1"/>
  <c r="C419" i="7"/>
  <c r="BZ72" i="7" s="1"/>
  <c r="C418" i="7"/>
  <c r="BZ71" i="7" s="1"/>
  <c r="C417" i="7"/>
  <c r="BZ70" i="7" s="1"/>
  <c r="C416" i="7"/>
  <c r="BZ69" i="7" s="1"/>
  <c r="C415" i="7"/>
  <c r="BZ68" i="7" s="1"/>
  <c r="C414" i="7"/>
  <c r="BZ67" i="7" s="1"/>
  <c r="C413" i="7"/>
  <c r="BZ66" i="7" s="1"/>
  <c r="C412" i="7"/>
  <c r="BZ65" i="7" s="1"/>
  <c r="C411" i="7"/>
  <c r="BZ64" i="7" s="1"/>
  <c r="C410" i="7"/>
  <c r="BZ63" i="7" s="1"/>
  <c r="C409" i="7"/>
  <c r="BZ61" i="7" s="1"/>
  <c r="C408" i="7"/>
  <c r="BZ60" i="7" s="1"/>
  <c r="C407" i="7"/>
  <c r="BZ59" i="7" s="1"/>
  <c r="C406" i="7"/>
  <c r="C405" i="7"/>
  <c r="C404" i="7"/>
  <c r="C403" i="7"/>
  <c r="C402" i="7"/>
  <c r="C401" i="7"/>
  <c r="BX197" i="7" s="1"/>
  <c r="C400" i="7"/>
  <c r="BX196" i="7" s="1"/>
  <c r="C399" i="7"/>
  <c r="C398" i="7"/>
  <c r="BY119" i="7" s="1"/>
  <c r="C397" i="7"/>
  <c r="C396" i="7"/>
  <c r="BY117" i="7" s="1"/>
  <c r="C395" i="7"/>
  <c r="C394" i="7"/>
  <c r="BY115" i="7" s="1"/>
  <c r="C393" i="7"/>
  <c r="BY114" i="7" s="1"/>
  <c r="C392" i="7"/>
  <c r="BY113" i="7" s="1"/>
  <c r="C391" i="7"/>
  <c r="BY112" i="7" s="1"/>
  <c r="C390" i="7"/>
  <c r="BY111" i="7" s="1"/>
  <c r="C389" i="7"/>
  <c r="BY110" i="7" s="1"/>
  <c r="C388" i="7"/>
  <c r="BY109" i="7" s="1"/>
  <c r="C387" i="7"/>
  <c r="BY108" i="7" s="1"/>
  <c r="C386" i="7"/>
  <c r="BY107" i="7" s="1"/>
  <c r="C385" i="7"/>
  <c r="BY106" i="7" s="1"/>
  <c r="C384" i="7"/>
  <c r="BY104" i="7" s="1"/>
  <c r="C383" i="7"/>
  <c r="BY103" i="7" s="1"/>
  <c r="C382" i="7"/>
  <c r="BY102" i="7" s="1"/>
  <c r="C381" i="7"/>
  <c r="BY101" i="7" s="1"/>
  <c r="C380" i="7"/>
  <c r="BY100" i="7" s="1"/>
  <c r="C379" i="7"/>
  <c r="BY99" i="7" s="1"/>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BW103" i="7" s="1"/>
  <c r="C215" i="7"/>
  <c r="C214" i="7"/>
  <c r="C213" i="7"/>
  <c r="C212" i="7"/>
  <c r="C211" i="7"/>
  <c r="C210" i="7"/>
  <c r="C209" i="7"/>
  <c r="C208" i="7"/>
  <c r="C207" i="7"/>
  <c r="C206" i="7"/>
  <c r="C205" i="7"/>
  <c r="C204" i="7"/>
  <c r="BV29" i="7" s="1"/>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BT125" i="7" s="1"/>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BU15" i="7" s="1"/>
  <c r="C6" i="7"/>
  <c r="BU14" i="7" s="1"/>
  <c r="C5" i="7"/>
  <c r="BU13" i="7" s="1"/>
  <c r="C4" i="7"/>
  <c r="BU12" i="7" s="1"/>
  <c r="C3" i="7"/>
  <c r="BU11" i="7" s="1"/>
  <c r="C2" i="7"/>
  <c r="BU10" i="7" s="1"/>
  <c r="DP359" i="7" l="1"/>
  <c r="DL58" i="7"/>
  <c r="DP360" i="7"/>
  <c r="DL59" i="7"/>
  <c r="CI269" i="7"/>
  <c r="CM115" i="7"/>
  <c r="CI281" i="7"/>
  <c r="CL97" i="7"/>
  <c r="CN158" i="7"/>
  <c r="CP339" i="7"/>
  <c r="CV79" i="7"/>
  <c r="DC336" i="7"/>
  <c r="CW146" i="7"/>
  <c r="DE278" i="7"/>
  <c r="DF26" i="7"/>
  <c r="DI349" i="7"/>
  <c r="O349" i="7" s="1"/>
  <c r="CU84" i="7"/>
  <c r="DE266" i="7"/>
  <c r="CG145" i="7"/>
  <c r="CJ193" i="7"/>
  <c r="CR316" i="7"/>
  <c r="CY313" i="7"/>
  <c r="CL107" i="7"/>
  <c r="CU86" i="7"/>
  <c r="DE268" i="7"/>
  <c r="CG135" i="7"/>
  <c r="CJ210" i="7"/>
  <c r="CI273" i="7"/>
  <c r="CM119" i="7"/>
  <c r="CJ195" i="7"/>
  <c r="CU87" i="7"/>
  <c r="DE269" i="7"/>
  <c r="BY98" i="7"/>
  <c r="CG136" i="7"/>
  <c r="CJ211" i="7"/>
  <c r="CJ196" i="7"/>
  <c r="CU88" i="7"/>
  <c r="DE270" i="7"/>
  <c r="DC278" i="7"/>
  <c r="DI355" i="7"/>
  <c r="O355" i="7" s="1"/>
  <c r="DO259" i="7"/>
  <c r="CV80" i="7"/>
  <c r="DC337" i="7"/>
  <c r="CJ197" i="7"/>
  <c r="CO145" i="7"/>
  <c r="CR320" i="7"/>
  <c r="CY323" i="7"/>
  <c r="CS108" i="7"/>
  <c r="CW140" i="7"/>
  <c r="DE272" i="7"/>
  <c r="CY298" i="7"/>
  <c r="DE347" i="7"/>
  <c r="DB259" i="7"/>
  <c r="R259" i="7" s="1"/>
  <c r="DE232" i="7"/>
  <c r="DM274" i="7"/>
  <c r="DG129" i="7"/>
  <c r="DN261" i="7"/>
  <c r="BV28" i="7"/>
  <c r="BX191" i="7"/>
  <c r="BY116" i="7"/>
  <c r="CR321" i="7"/>
  <c r="CY325" i="7"/>
  <c r="CS109" i="7"/>
  <c r="DB252" i="7"/>
  <c r="R252" i="7" s="1"/>
  <c r="DB260" i="7"/>
  <c r="R260" i="7" s="1"/>
  <c r="DG130" i="7"/>
  <c r="DN262" i="7"/>
  <c r="CA48" i="7"/>
  <c r="CB153" i="7"/>
  <c r="CB131" i="7"/>
  <c r="CG139" i="7"/>
  <c r="CJ214" i="7"/>
  <c r="CI277" i="7"/>
  <c r="CM123" i="7"/>
  <c r="CJ199" i="7"/>
  <c r="CR322" i="7"/>
  <c r="CY326" i="7"/>
  <c r="CV83" i="7"/>
  <c r="DC394" i="7"/>
  <c r="DB253" i="7"/>
  <c r="R253" i="7" s="1"/>
  <c r="DC274" i="7"/>
  <c r="DG128" i="7"/>
  <c r="DM263" i="7"/>
  <c r="DB327" i="7"/>
  <c r="DI288" i="7"/>
  <c r="O288" i="7" s="1"/>
  <c r="BX193" i="7"/>
  <c r="BY118" i="7"/>
  <c r="CG140" i="7"/>
  <c r="CJ215" i="7"/>
  <c r="CI278" i="7"/>
  <c r="CM124" i="7"/>
  <c r="CJ200" i="7"/>
  <c r="CV84" i="7"/>
  <c r="DC395" i="7"/>
  <c r="CX100" i="7"/>
  <c r="DE250" i="7"/>
  <c r="CW143" i="7"/>
  <c r="DE275" i="7"/>
  <c r="DB254" i="7"/>
  <c r="R254" i="7" s="1"/>
  <c r="CI279" i="7"/>
  <c r="CM125" i="7"/>
  <c r="CJ201" i="7"/>
  <c r="CK164" i="7"/>
  <c r="DA138" i="7"/>
  <c r="DB324" i="7"/>
  <c r="CX101" i="7"/>
  <c r="DE251" i="7"/>
  <c r="CW144" i="7"/>
  <c r="DE276" i="7"/>
  <c r="DB255" i="7"/>
  <c r="R255" i="7" s="1"/>
  <c r="BX195" i="7"/>
  <c r="BY120" i="7"/>
  <c r="CI280" i="7"/>
  <c r="CM126" i="7"/>
  <c r="CJ202" i="7"/>
  <c r="CZ115" i="7"/>
  <c r="DB301" i="7"/>
  <c r="CV78" i="7"/>
  <c r="DC335" i="7"/>
  <c r="CW145" i="7"/>
  <c r="DE277" i="7"/>
  <c r="DF25" i="7"/>
  <c r="DI348" i="7"/>
  <c r="O348" i="7" s="1"/>
  <c r="DB256" i="7"/>
  <c r="R256" i="7" s="1"/>
  <c r="DL30" i="7"/>
  <c r="DL37" i="7"/>
  <c r="DL33" i="7"/>
  <c r="DF42" i="7"/>
  <c r="DL51" i="7"/>
  <c r="DF43" i="7"/>
  <c r="DF44" i="7"/>
  <c r="CD17" i="7"/>
  <c r="BT67" i="7"/>
  <c r="DL21" i="7"/>
  <c r="DL73" i="7"/>
  <c r="DF64" i="7"/>
  <c r="DL75" i="7"/>
  <c r="CT329" i="7"/>
  <c r="CW207" i="7"/>
  <c r="DL76" i="7"/>
  <c r="DL77" i="7"/>
  <c r="DL78" i="7"/>
  <c r="DL79" i="7"/>
  <c r="DL80" i="7"/>
  <c r="BT59" i="7"/>
  <c r="CD28" i="7"/>
  <c r="DL57" i="7"/>
  <c r="DL81" i="7"/>
  <c r="CD27" i="7"/>
  <c r="DD65" i="7"/>
  <c r="CY271" i="7"/>
  <c r="CY295" i="7"/>
  <c r="DF45" i="7"/>
  <c r="DF65" i="7"/>
  <c r="DD66" i="7"/>
  <c r="CL62" i="7"/>
  <c r="DF46" i="7"/>
  <c r="DF66" i="7"/>
  <c r="CY285" i="7"/>
  <c r="CY287" i="7"/>
  <c r="CY279" i="7"/>
  <c r="CY281" i="7"/>
  <c r="DQ56" i="7"/>
  <c r="CE30" i="7"/>
  <c r="DQ57" i="7"/>
  <c r="DQ58" i="7"/>
  <c r="DL52" i="7"/>
  <c r="DQ59" i="7"/>
  <c r="DL53" i="7"/>
  <c r="DQ60" i="7"/>
  <c r="DL54" i="7"/>
  <c r="DL55" i="7"/>
  <c r="DQ50" i="7"/>
  <c r="CV57" i="7"/>
  <c r="DL56" i="7"/>
  <c r="CV58" i="7"/>
  <c r="CY277" i="7"/>
  <c r="DQ62" i="7"/>
  <c r="CY230" i="7"/>
  <c r="CY238" i="7"/>
  <c r="CY246" i="7"/>
  <c r="DQ53" i="7"/>
  <c r="DQ51" i="7"/>
  <c r="DQ52" i="7"/>
  <c r="CY264" i="7"/>
  <c r="CY269" i="7"/>
  <c r="CY270" i="7"/>
  <c r="L355" i="7"/>
  <c r="BX183" i="7"/>
  <c r="CY254" i="7"/>
  <c r="CY262" i="7"/>
  <c r="CY293" i="7"/>
  <c r="CD23" i="7"/>
  <c r="CY272" i="7"/>
  <c r="CY280" i="7"/>
  <c r="CY288" i="7"/>
  <c r="CY296" i="7"/>
  <c r="BX185" i="7"/>
  <c r="CD24" i="7"/>
  <c r="CY265" i="7"/>
  <c r="CY273" i="7"/>
  <c r="CY289" i="7"/>
  <c r="CY297" i="7"/>
  <c r="CY224" i="7"/>
  <c r="CY232" i="7"/>
  <c r="CD25" i="7"/>
  <c r="CV59" i="7"/>
  <c r="CY274" i="7"/>
  <c r="CY282" i="7"/>
  <c r="CY290" i="7"/>
  <c r="CD26" i="7"/>
  <c r="CV60" i="7"/>
  <c r="CY275" i="7"/>
  <c r="CY283" i="7"/>
  <c r="CY291" i="7"/>
  <c r="DF57" i="7"/>
  <c r="BT91" i="7"/>
  <c r="CY268" i="7"/>
  <c r="CY276" i="7"/>
  <c r="CY284" i="7"/>
  <c r="CY292" i="7"/>
  <c r="DF58" i="7"/>
  <c r="CY278" i="7"/>
  <c r="CY286" i="7"/>
  <c r="CY294" i="7"/>
  <c r="BX184" i="7"/>
  <c r="BX192" i="7"/>
  <c r="CY223" i="7"/>
  <c r="CY263" i="7"/>
  <c r="CE31" i="7"/>
  <c r="BX178" i="7"/>
  <c r="BX186" i="7"/>
  <c r="BX194" i="7"/>
  <c r="CX107" i="7"/>
  <c r="CY266" i="7"/>
  <c r="CX108" i="7"/>
  <c r="CY267" i="7"/>
  <c r="BX182" i="7"/>
  <c r="BX190" i="7"/>
  <c r="CY231" i="7"/>
  <c r="CY239" i="7"/>
  <c r="CY247" i="7"/>
  <c r="CY255" i="7"/>
  <c r="CY240" i="7"/>
  <c r="CY248" i="7"/>
  <c r="CY225" i="7"/>
  <c r="CY233" i="7"/>
  <c r="CY241" i="7"/>
  <c r="CY257" i="7"/>
  <c r="BX179" i="7"/>
  <c r="BX187" i="7"/>
  <c r="CY226" i="7"/>
  <c r="CY234" i="7"/>
  <c r="CY242" i="7"/>
  <c r="CY250" i="7"/>
  <c r="BX180" i="7"/>
  <c r="BX188" i="7"/>
  <c r="CY227" i="7"/>
  <c r="CY235" i="7"/>
  <c r="CY243" i="7"/>
  <c r="CY251" i="7"/>
  <c r="BX181" i="7"/>
  <c r="BX189" i="7"/>
  <c r="CY228" i="7"/>
  <c r="CY236" i="7"/>
  <c r="CY244" i="7"/>
  <c r="CY252" i="7"/>
  <c r="CY229" i="7"/>
  <c r="CY237" i="7"/>
  <c r="CY261" i="7"/>
  <c r="R288" i="7"/>
  <c r="DF32" i="7"/>
  <c r="DL39" i="7"/>
  <c r="DQ46" i="7"/>
  <c r="DF34" i="7"/>
  <c r="DQ41" i="7"/>
  <c r="DF36" i="7"/>
  <c r="DL38" i="7"/>
  <c r="DD43" i="7"/>
  <c r="DL45" i="7"/>
  <c r="BT83" i="7"/>
  <c r="CV29" i="7"/>
  <c r="BT63" i="7"/>
  <c r="DL36" i="7"/>
  <c r="DF41" i="7"/>
  <c r="DL46" i="7"/>
  <c r="DD45" i="7"/>
  <c r="BT75" i="7"/>
  <c r="DF38" i="7"/>
  <c r="CU39" i="7"/>
  <c r="DD31" i="7"/>
  <c r="DD33" i="7"/>
  <c r="DD35" i="7"/>
  <c r="DF31" i="7"/>
  <c r="DK54" i="7"/>
  <c r="CU32" i="7"/>
  <c r="CU40" i="7"/>
  <c r="DD32" i="7"/>
  <c r="DL29" i="7"/>
  <c r="DF27" i="7"/>
  <c r="DL31" i="7"/>
  <c r="DF28" i="7"/>
  <c r="DL32" i="7"/>
  <c r="DQ54" i="7"/>
  <c r="CU36" i="7"/>
  <c r="DD28" i="7"/>
  <c r="DF29" i="7"/>
  <c r="DL26" i="7"/>
  <c r="DQ55" i="7"/>
  <c r="DD29" i="7"/>
  <c r="DF30" i="7"/>
  <c r="DL27" i="7"/>
  <c r="DL34" i="7"/>
  <c r="DD30" i="7"/>
  <c r="DL35" i="7"/>
  <c r="DD36" i="7"/>
  <c r="DF33" i="7"/>
  <c r="CD20" i="7"/>
  <c r="DD37" i="7"/>
  <c r="DK56" i="7"/>
  <c r="BT89" i="7"/>
  <c r="CZ112" i="7"/>
  <c r="CV28" i="7"/>
  <c r="CD21" i="7"/>
  <c r="CV37" i="7"/>
  <c r="CU35" i="7"/>
  <c r="DD39" i="7"/>
  <c r="CV33" i="7"/>
  <c r="CZ114" i="7"/>
  <c r="CV30" i="7"/>
  <c r="CV31" i="7"/>
  <c r="DD41" i="7"/>
  <c r="DO37" i="7"/>
  <c r="DO20" i="7"/>
  <c r="DO36" i="7"/>
  <c r="CK13" i="7"/>
  <c r="CK21" i="7"/>
  <c r="DQ13" i="7"/>
  <c r="DO35" i="7"/>
  <c r="DQ14" i="7"/>
  <c r="DQ22" i="7"/>
  <c r="DQ30" i="7"/>
  <c r="DO32" i="7"/>
  <c r="DQ15" i="7"/>
  <c r="DQ23" i="7"/>
  <c r="DQ31" i="7"/>
  <c r="DO15" i="7"/>
  <c r="DO16" i="7"/>
  <c r="DO24" i="7"/>
  <c r="CY215" i="7"/>
  <c r="CY256" i="7"/>
  <c r="CY201" i="7"/>
  <c r="CY209" i="7"/>
  <c r="CU69" i="7"/>
  <c r="CY249" i="7"/>
  <c r="CY217" i="7"/>
  <c r="CY258" i="7"/>
  <c r="CY218" i="7"/>
  <c r="CY259" i="7"/>
  <c r="CY219" i="7"/>
  <c r="CY260" i="7"/>
  <c r="CY197" i="7"/>
  <c r="CY205" i="7"/>
  <c r="CY213" i="7"/>
  <c r="CQ28" i="7"/>
  <c r="CU65" i="7"/>
  <c r="CY245" i="7"/>
  <c r="CU73" i="7"/>
  <c r="CY253" i="7"/>
  <c r="CY221" i="7"/>
  <c r="CY222" i="7"/>
  <c r="BT93" i="7"/>
  <c r="BT71" i="7"/>
  <c r="BT79" i="7"/>
  <c r="BT87" i="7"/>
  <c r="BT95" i="7"/>
  <c r="BT80" i="7"/>
  <c r="BT88" i="7"/>
  <c r="BT96" i="7"/>
  <c r="BT76" i="7"/>
  <c r="BT84" i="7"/>
  <c r="BT92" i="7"/>
  <c r="CQ12" i="7"/>
  <c r="CQ20" i="7"/>
  <c r="DO33" i="7"/>
  <c r="DQ16" i="7"/>
  <c r="DQ24" i="7"/>
  <c r="DQ32" i="7"/>
  <c r="DO26" i="7"/>
  <c r="DO34" i="7"/>
  <c r="DQ17" i="7"/>
  <c r="DQ25" i="7"/>
  <c r="DQ33" i="7"/>
  <c r="DQ18" i="7"/>
  <c r="DQ26" i="7"/>
  <c r="DQ34" i="7"/>
  <c r="CE11" i="7"/>
  <c r="DA16" i="7"/>
  <c r="DA24" i="7"/>
  <c r="DA32" i="7"/>
  <c r="DO28" i="7"/>
  <c r="DQ19" i="7"/>
  <c r="DQ27" i="7"/>
  <c r="DQ12" i="7"/>
  <c r="DQ20" i="7"/>
  <c r="DQ28" i="7"/>
  <c r="DO38" i="7"/>
  <c r="DQ21" i="7"/>
  <c r="DQ29" i="7"/>
  <c r="DQ37" i="7"/>
  <c r="BW55" i="7"/>
  <c r="BW63" i="7"/>
  <c r="BW71" i="7"/>
  <c r="BW79" i="7"/>
  <c r="CD10" i="7"/>
  <c r="CH10" i="7"/>
  <c r="CJ11" i="7"/>
  <c r="CJ19" i="7"/>
  <c r="DO11" i="7"/>
  <c r="DQ35" i="7"/>
  <c r="CP12" i="7"/>
  <c r="DO12" i="7"/>
  <c r="CV14" i="7"/>
  <c r="CX18" i="7"/>
  <c r="CP20" i="7"/>
  <c r="DO14" i="7"/>
  <c r="DQ38" i="7"/>
  <c r="DQ39" i="7"/>
  <c r="CX26" i="7"/>
  <c r="CC10" i="7"/>
  <c r="CE15" i="7"/>
  <c r="CL17" i="7"/>
  <c r="CL25" i="7"/>
  <c r="CO15" i="7"/>
  <c r="CO23" i="7"/>
  <c r="CZ17" i="7"/>
  <c r="CZ25" i="7"/>
  <c r="CM12" i="7"/>
  <c r="CM20" i="7"/>
  <c r="CR16" i="7"/>
  <c r="CR24" i="7"/>
  <c r="BY10" i="7"/>
  <c r="CJ15" i="7"/>
  <c r="CJ23" i="7"/>
  <c r="CL13" i="7"/>
  <c r="CL21" i="7"/>
  <c r="CO11" i="7"/>
  <c r="CO19" i="7"/>
  <c r="CZ13" i="7"/>
  <c r="CZ21" i="7"/>
  <c r="CZ29" i="7"/>
  <c r="CW18" i="7"/>
  <c r="CY13" i="7"/>
  <c r="CY21" i="7"/>
  <c r="CY29" i="7"/>
  <c r="CY37" i="7"/>
  <c r="DC17" i="7"/>
  <c r="BW59" i="7"/>
  <c r="BW67" i="7"/>
  <c r="BW75" i="7"/>
  <c r="CI14" i="7"/>
  <c r="CI22" i="7"/>
  <c r="DF11" i="7"/>
  <c r="DG19" i="7"/>
  <c r="CK17" i="7"/>
  <c r="CK25" i="7"/>
  <c r="CP24" i="7"/>
  <c r="CQ16" i="7"/>
  <c r="CQ24" i="7"/>
  <c r="CM16" i="7"/>
  <c r="CM24" i="7"/>
  <c r="CR12" i="7"/>
  <c r="CR20" i="7"/>
  <c r="CR28" i="7"/>
  <c r="DA12" i="7"/>
  <c r="DA20" i="7"/>
  <c r="DA28" i="7"/>
  <c r="CW14" i="7"/>
  <c r="CW30" i="7"/>
  <c r="CY17" i="7"/>
  <c r="CY25" i="7"/>
  <c r="CY33" i="7"/>
  <c r="DC13" i="7"/>
  <c r="DC21" i="7"/>
  <c r="CI10" i="7"/>
  <c r="CI18" i="7"/>
  <c r="CX14" i="7"/>
  <c r="CX22" i="7"/>
  <c r="CX30" i="7"/>
  <c r="DG15" i="7"/>
  <c r="DG23" i="7"/>
  <c r="DK11" i="7"/>
  <c r="DK15" i="7"/>
  <c r="DK19" i="7"/>
  <c r="DC25" i="7"/>
  <c r="DC29" i="7"/>
  <c r="DE13" i="7"/>
  <c r="DE17" i="7"/>
  <c r="DE21" i="7"/>
  <c r="DE25" i="7"/>
  <c r="DE29" i="7"/>
  <c r="DE33" i="7"/>
  <c r="DH12" i="7"/>
  <c r="DG27" i="7"/>
  <c r="DG31" i="7"/>
  <c r="DG35" i="7"/>
  <c r="DG39" i="7"/>
  <c r="DG43" i="7"/>
  <c r="CF14" i="7"/>
  <c r="CI12" i="7"/>
  <c r="CI20" i="7"/>
  <c r="CF10" i="7"/>
  <c r="CI16" i="7"/>
  <c r="BT101" i="7"/>
  <c r="BT105" i="7"/>
  <c r="BT109" i="7"/>
  <c r="BT113" i="7"/>
  <c r="BT117" i="7"/>
  <c r="BT121" i="7"/>
  <c r="BW14" i="7"/>
  <c r="BW18" i="7"/>
  <c r="BW22" i="7"/>
  <c r="BW34" i="7"/>
  <c r="BW42" i="7"/>
  <c r="BW46" i="7"/>
  <c r="BX11" i="7"/>
  <c r="BX131" i="7"/>
  <c r="BY12" i="7"/>
  <c r="CA11" i="7"/>
  <c r="CB20" i="7"/>
  <c r="CC56" i="7"/>
  <c r="CH20" i="7"/>
  <c r="CH24" i="7"/>
  <c r="CH28" i="7"/>
  <c r="CH153" i="7"/>
  <c r="CH157" i="7"/>
  <c r="CH161" i="7"/>
  <c r="CE13" i="7"/>
  <c r="CE17" i="7"/>
  <c r="CF282" i="7"/>
  <c r="CF189" i="7"/>
  <c r="CF345" i="7"/>
  <c r="CG14" i="7"/>
  <c r="CG18" i="7"/>
  <c r="CG27" i="7"/>
  <c r="CV12" i="7"/>
  <c r="CV16" i="7"/>
  <c r="CV20" i="7"/>
  <c r="CX12" i="7"/>
  <c r="DF13" i="7"/>
  <c r="DG13" i="7"/>
  <c r="DG17" i="7"/>
  <c r="DG21" i="7"/>
  <c r="DG25" i="7"/>
  <c r="DG29" i="7"/>
  <c r="DG33" i="7"/>
  <c r="CI124" i="7"/>
  <c r="CJ13" i="7"/>
  <c r="CJ17" i="7"/>
  <c r="CJ21" i="7"/>
  <c r="CJ25" i="7"/>
  <c r="CK12" i="7"/>
  <c r="CK16" i="7"/>
  <c r="CK20" i="7"/>
  <c r="CK24" i="7"/>
  <c r="CN11" i="7"/>
  <c r="CL15" i="7"/>
  <c r="CL19" i="7"/>
  <c r="CL23" i="7"/>
  <c r="CL27" i="7"/>
  <c r="CO13" i="7"/>
  <c r="CO17" i="7"/>
  <c r="CO21" i="7"/>
  <c r="CO29" i="7"/>
  <c r="CP11" i="7"/>
  <c r="CP15" i="7"/>
  <c r="CP19" i="7"/>
  <c r="CP23" i="7"/>
  <c r="CP27" i="7"/>
  <c r="CR14" i="7"/>
  <c r="CR22" i="7"/>
  <c r="CR26" i="7"/>
  <c r="CR30" i="7"/>
  <c r="CR43" i="7"/>
  <c r="CR55" i="7"/>
  <c r="CQ11" i="7"/>
  <c r="CQ15" i="7"/>
  <c r="CQ19" i="7"/>
  <c r="CQ23" i="7"/>
  <c r="CQ27" i="7"/>
  <c r="CQ31" i="7"/>
  <c r="DA18" i="7"/>
  <c r="DA22" i="7"/>
  <c r="DA26" i="7"/>
  <c r="DA34" i="7"/>
  <c r="CW16" i="7"/>
  <c r="CW20" i="7"/>
  <c r="CW28" i="7"/>
  <c r="CW32" i="7"/>
  <c r="CW36" i="7"/>
  <c r="CY11" i="7"/>
  <c r="CY23" i="7"/>
  <c r="CY27" i="7"/>
  <c r="CY31" i="7"/>
  <c r="CY35" i="7"/>
  <c r="CY39" i="7"/>
  <c r="DC11" i="7"/>
  <c r="DC15" i="7"/>
  <c r="DC19" i="7"/>
  <c r="DC23" i="7"/>
  <c r="DC27" i="7"/>
  <c r="DC31" i="7"/>
  <c r="DC35" i="7"/>
  <c r="DC68" i="7"/>
  <c r="DD13" i="7"/>
  <c r="DD17" i="7"/>
  <c r="DD21" i="7"/>
  <c r="DD25" i="7"/>
  <c r="DE11" i="7"/>
  <c r="DE15" i="7"/>
  <c r="DE19" i="7"/>
  <c r="DE23" i="7"/>
  <c r="DE27" i="7"/>
  <c r="DE31" i="7"/>
  <c r="DE35" i="7"/>
  <c r="DE39" i="7"/>
  <c r="DE43" i="7"/>
  <c r="DH14" i="7"/>
  <c r="DH22" i="7"/>
  <c r="DH26" i="7"/>
  <c r="DH30" i="7"/>
  <c r="DK14" i="7"/>
  <c r="DK18" i="7"/>
  <c r="DK22" i="7"/>
  <c r="DK26" i="7"/>
  <c r="DK30" i="7"/>
  <c r="DM15" i="7"/>
  <c r="DM19" i="7"/>
  <c r="DM23" i="7"/>
  <c r="DM35" i="7"/>
  <c r="DM39" i="7"/>
  <c r="CC60" i="7"/>
  <c r="CN19" i="7"/>
  <c r="CS14" i="7"/>
  <c r="CS26" i="7"/>
  <c r="CT18" i="7"/>
  <c r="CT34" i="7"/>
  <c r="CE10" i="7"/>
  <c r="CE14" i="7"/>
  <c r="CF13" i="7"/>
  <c r="CG11" i="7"/>
  <c r="CG15" i="7"/>
  <c r="CG19" i="7"/>
  <c r="CI11" i="7"/>
  <c r="CI15" i="7"/>
  <c r="CI19" i="7"/>
  <c r="CJ18" i="7"/>
  <c r="CJ22" i="7"/>
  <c r="CN12" i="7"/>
  <c r="CN16" i="7"/>
  <c r="CN20" i="7"/>
  <c r="CN24" i="7"/>
  <c r="CM11" i="7"/>
  <c r="CM15" i="7"/>
  <c r="CM19" i="7"/>
  <c r="CM23" i="7"/>
  <c r="CL20" i="7"/>
  <c r="CL24" i="7"/>
  <c r="CO10" i="7"/>
  <c r="CO14" i="7"/>
  <c r="CO18" i="7"/>
  <c r="CO22" i="7"/>
  <c r="CR11" i="7"/>
  <c r="CR15" i="7"/>
  <c r="CR19" i="7"/>
  <c r="CR23" i="7"/>
  <c r="CR27" i="7"/>
  <c r="CS11" i="7"/>
  <c r="CS15" i="7"/>
  <c r="CS19" i="7"/>
  <c r="CS23" i="7"/>
  <c r="CS27" i="7"/>
  <c r="DA19" i="7"/>
  <c r="DA23" i="7"/>
  <c r="CT11" i="7"/>
  <c r="CT15" i="7"/>
  <c r="CT19" i="7"/>
  <c r="CT23" i="7"/>
  <c r="CT27" i="7"/>
  <c r="CV11" i="7"/>
  <c r="CV15" i="7"/>
  <c r="CV19" i="7"/>
  <c r="CV23" i="7"/>
  <c r="CW13" i="7"/>
  <c r="CW17" i="7"/>
  <c r="CW21" i="7"/>
  <c r="CW29" i="7"/>
  <c r="CX15" i="7"/>
  <c r="CX19" i="7"/>
  <c r="CX23" i="7"/>
  <c r="CX27" i="7"/>
  <c r="CX31" i="7"/>
  <c r="CC64" i="7"/>
  <c r="CN23" i="7"/>
  <c r="CS30" i="7"/>
  <c r="CT22" i="7"/>
  <c r="CG12" i="7"/>
  <c r="CG20" i="7"/>
  <c r="CK10" i="7"/>
  <c r="CK18" i="7"/>
  <c r="CN17" i="7"/>
  <c r="CN21" i="7"/>
  <c r="CP13" i="7"/>
  <c r="CP17" i="7"/>
  <c r="CP21" i="7"/>
  <c r="CP25" i="7"/>
  <c r="CQ13" i="7"/>
  <c r="CQ17" i="7"/>
  <c r="CQ21" i="7"/>
  <c r="CQ25" i="7"/>
  <c r="CQ29" i="7"/>
  <c r="CS12" i="7"/>
  <c r="CS16" i="7"/>
  <c r="CS20" i="7"/>
  <c r="CS28" i="7"/>
  <c r="CT12" i="7"/>
  <c r="CT16" i="7"/>
  <c r="CT20" i="7"/>
  <c r="CT24" i="7"/>
  <c r="CT28" i="7"/>
  <c r="CX16" i="7"/>
  <c r="CX20" i="7"/>
  <c r="CX24" i="7"/>
  <c r="CX28" i="7"/>
  <c r="CU11" i="7"/>
  <c r="CU15" i="7"/>
  <c r="CU23" i="7"/>
  <c r="CU27" i="7"/>
  <c r="CY41" i="7"/>
  <c r="DB13" i="7"/>
  <c r="DB17" i="7"/>
  <c r="DB21" i="7"/>
  <c r="DB25" i="7"/>
  <c r="DB29" i="7"/>
  <c r="CC72" i="7"/>
  <c r="CS18" i="7"/>
  <c r="CT10" i="7"/>
  <c r="CT26" i="7"/>
  <c r="CG16" i="7"/>
  <c r="CK14" i="7"/>
  <c r="CK22" i="7"/>
  <c r="CN13" i="7"/>
  <c r="CN25" i="7"/>
  <c r="BT22" i="7"/>
  <c r="BT26" i="7"/>
  <c r="BT30" i="7"/>
  <c r="BT34" i="7"/>
  <c r="BT38" i="7"/>
  <c r="BT46" i="7"/>
  <c r="BX10" i="7"/>
  <c r="BY11" i="7"/>
  <c r="CA10" i="7"/>
  <c r="CH11" i="7"/>
  <c r="CE12" i="7"/>
  <c r="CE16" i="7"/>
  <c r="CG13" i="7"/>
  <c r="CG17" i="7"/>
  <c r="CG22" i="7"/>
  <c r="CI13" i="7"/>
  <c r="CI17" i="7"/>
  <c r="CJ12" i="7"/>
  <c r="CJ16" i="7"/>
  <c r="CJ20" i="7"/>
  <c r="CK15" i="7"/>
  <c r="CK19" i="7"/>
  <c r="CK23" i="7"/>
  <c r="CN10" i="7"/>
  <c r="CN14" i="7"/>
  <c r="CN18" i="7"/>
  <c r="CN22" i="7"/>
  <c r="CN26" i="7"/>
  <c r="CM25" i="7"/>
  <c r="CL26" i="7"/>
  <c r="CO24" i="7"/>
  <c r="CP10" i="7"/>
  <c r="CP14" i="7"/>
  <c r="CP18" i="7"/>
  <c r="CP22" i="7"/>
  <c r="CP26" i="7"/>
  <c r="CR13" i="7"/>
  <c r="CR17" i="7"/>
  <c r="CR21" i="7"/>
  <c r="CR25" i="7"/>
  <c r="CQ10" i="7"/>
  <c r="CQ14" i="7"/>
  <c r="CQ18" i="7"/>
  <c r="CQ22" i="7"/>
  <c r="CQ26" i="7"/>
  <c r="CS13" i="7"/>
  <c r="CS17" i="7"/>
  <c r="CS21" i="7"/>
  <c r="CS25" i="7"/>
  <c r="CS29" i="7"/>
  <c r="CZ10" i="7"/>
  <c r="CZ18" i="7"/>
  <c r="CZ22" i="7"/>
  <c r="CZ26" i="7"/>
  <c r="DA21" i="7"/>
  <c r="DA25" i="7"/>
  <c r="CV13" i="7"/>
  <c r="CV21" i="7"/>
  <c r="CW11" i="7"/>
  <c r="CW19" i="7"/>
  <c r="CW27" i="7"/>
  <c r="CX13" i="7"/>
  <c r="CX17" i="7"/>
  <c r="CX21" i="7"/>
  <c r="CC68" i="7"/>
  <c r="CF21" i="7"/>
  <c r="CN15" i="7"/>
  <c r="CS22" i="7"/>
  <c r="CT14" i="7"/>
  <c r="CT30" i="7"/>
  <c r="CU25" i="7"/>
  <c r="DB11" i="7"/>
  <c r="DB15" i="7"/>
  <c r="DB19" i="7"/>
  <c r="DB23" i="7"/>
  <c r="DB27" i="7"/>
  <c r="DB31" i="7"/>
  <c r="DE48" i="7"/>
  <c r="DI10" i="7"/>
  <c r="DI14" i="7"/>
  <c r="DI18" i="7"/>
  <c r="DI38" i="7"/>
  <c r="DI42" i="7"/>
  <c r="DI46" i="7"/>
  <c r="DI50" i="7"/>
  <c r="DJ13" i="7"/>
  <c r="DJ17" i="7"/>
  <c r="DJ21" i="7"/>
  <c r="DJ25" i="7"/>
  <c r="DJ29" i="7"/>
  <c r="DJ33" i="7"/>
  <c r="DK34" i="7"/>
  <c r="DK38" i="7"/>
  <c r="DK42" i="7"/>
  <c r="DM43" i="7"/>
  <c r="DM47" i="7"/>
  <c r="DM51" i="7"/>
  <c r="DM55" i="7"/>
  <c r="DM59" i="7"/>
  <c r="DL14" i="7"/>
  <c r="DL18" i="7"/>
  <c r="DN11" i="7"/>
  <c r="DN15" i="7"/>
  <c r="DN19" i="7"/>
  <c r="DN23" i="7"/>
  <c r="DN27" i="7"/>
  <c r="DN31" i="7"/>
  <c r="DN35" i="7"/>
  <c r="DN39" i="7"/>
  <c r="DP13" i="7"/>
  <c r="DP21" i="7"/>
  <c r="DP25" i="7"/>
  <c r="DP29" i="7"/>
  <c r="DP33" i="7"/>
  <c r="DP37" i="7"/>
  <c r="CU10" i="7"/>
  <c r="CU14" i="7"/>
  <c r="CU18" i="7"/>
  <c r="CU22" i="7"/>
  <c r="CU26" i="7"/>
  <c r="CY12" i="7"/>
  <c r="CY20" i="7"/>
  <c r="CY24" i="7"/>
  <c r="CY28" i="7"/>
  <c r="DB12" i="7"/>
  <c r="DB16" i="7"/>
  <c r="DB20" i="7"/>
  <c r="DB24" i="7"/>
  <c r="DB28" i="7"/>
  <c r="DC12" i="7"/>
  <c r="DC16" i="7"/>
  <c r="DC20" i="7"/>
  <c r="DC24" i="7"/>
  <c r="DC28" i="7"/>
  <c r="DD10" i="7"/>
  <c r="DD14" i="7"/>
  <c r="DD18" i="7"/>
  <c r="DD22" i="7"/>
  <c r="DD26" i="7"/>
  <c r="DE12" i="7"/>
  <c r="DE16" i="7"/>
  <c r="DE20" i="7"/>
  <c r="DE24" i="7"/>
  <c r="DE28" i="7"/>
  <c r="DE32" i="7"/>
  <c r="DF12" i="7"/>
  <c r="DG12" i="7"/>
  <c r="DG16" i="7"/>
  <c r="DG20" i="7"/>
  <c r="DG24" i="7"/>
  <c r="DG28" i="7"/>
  <c r="DG32" i="7"/>
  <c r="DH11" i="7"/>
  <c r="DH15" i="7"/>
  <c r="DH19" i="7"/>
  <c r="DH23" i="7"/>
  <c r="DI11" i="7"/>
  <c r="DI15" i="7"/>
  <c r="DI19" i="7"/>
  <c r="DJ10" i="7"/>
  <c r="DJ14" i="7"/>
  <c r="DJ18" i="7"/>
  <c r="DJ22" i="7"/>
  <c r="DJ26" i="7"/>
  <c r="DJ30" i="7"/>
  <c r="DJ34" i="7"/>
  <c r="DK23" i="7"/>
  <c r="DK27" i="7"/>
  <c r="DK31" i="7"/>
  <c r="DK35" i="7"/>
  <c r="DK39" i="7"/>
  <c r="DM20" i="7"/>
  <c r="DM24" i="7"/>
  <c r="DM36" i="7"/>
  <c r="DL15" i="7"/>
  <c r="DN12" i="7"/>
  <c r="DN16" i="7"/>
  <c r="DN20" i="7"/>
  <c r="DN24" i="7"/>
  <c r="DN32" i="7"/>
  <c r="DN36" i="7"/>
  <c r="DP10" i="7"/>
  <c r="DP14" i="7"/>
  <c r="DP26" i="7"/>
  <c r="DP30" i="7"/>
  <c r="DP38" i="7"/>
  <c r="DO21" i="7"/>
  <c r="DO25" i="7"/>
  <c r="DO29" i="7"/>
  <c r="DD15" i="7"/>
  <c r="DD19" i="7"/>
  <c r="DD23" i="7"/>
  <c r="DH16" i="7"/>
  <c r="DH20" i="7"/>
  <c r="DH24" i="7"/>
  <c r="DH28" i="7"/>
  <c r="DH32" i="7"/>
  <c r="DI12" i="7"/>
  <c r="DI16" i="7"/>
  <c r="DI20" i="7"/>
  <c r="DI24" i="7"/>
  <c r="DI28" i="7"/>
  <c r="DI32" i="7"/>
  <c r="DJ11" i="7"/>
  <c r="DJ15" i="7"/>
  <c r="DJ23" i="7"/>
  <c r="DJ27" i="7"/>
  <c r="DJ31" i="7"/>
  <c r="DK12" i="7"/>
  <c r="DK16" i="7"/>
  <c r="DK20" i="7"/>
  <c r="DK24" i="7"/>
  <c r="DK28" i="7"/>
  <c r="DK32" i="7"/>
  <c r="DK36" i="7"/>
  <c r="DM13" i="7"/>
  <c r="DM33" i="7"/>
  <c r="DM37" i="7"/>
  <c r="DL12" i="7"/>
  <c r="DL16" i="7"/>
  <c r="DN13" i="7"/>
  <c r="DN17" i="7"/>
  <c r="DN21" i="7"/>
  <c r="DN25" i="7"/>
  <c r="DN29" i="7"/>
  <c r="DN33" i="7"/>
  <c r="DN37" i="7"/>
  <c r="DP11" i="7"/>
  <c r="DP15" i="7"/>
  <c r="DP19" i="7"/>
  <c r="DP23" i="7"/>
  <c r="DP27" i="7"/>
  <c r="DP31" i="7"/>
  <c r="DP35" i="7"/>
  <c r="DP39" i="7"/>
  <c r="DO51" i="7"/>
  <c r="DO13" i="7"/>
  <c r="DO18" i="7"/>
  <c r="DO22" i="7"/>
  <c r="DO30" i="7"/>
  <c r="CX25" i="7"/>
  <c r="CX29" i="7"/>
  <c r="CU24" i="7"/>
  <c r="CY10" i="7"/>
  <c r="CY14" i="7"/>
  <c r="CY18" i="7"/>
  <c r="CY22" i="7"/>
  <c r="CY26" i="7"/>
  <c r="CY30" i="7"/>
  <c r="DB10" i="7"/>
  <c r="DB14" i="7"/>
  <c r="DB18" i="7"/>
  <c r="DB22" i="7"/>
  <c r="DB26" i="7"/>
  <c r="DB30" i="7"/>
  <c r="DC10" i="7"/>
  <c r="DC14" i="7"/>
  <c r="DC18" i="7"/>
  <c r="DC22" i="7"/>
  <c r="DC26" i="7"/>
  <c r="DC30" i="7"/>
  <c r="DE10" i="7"/>
  <c r="DE14" i="7"/>
  <c r="DE18" i="7"/>
  <c r="DE30" i="7"/>
  <c r="DF14" i="7"/>
  <c r="DG10" i="7"/>
  <c r="DG14" i="7"/>
  <c r="DG18" i="7"/>
  <c r="DG22" i="7"/>
  <c r="DG26" i="7"/>
  <c r="DG30" i="7"/>
  <c r="DH13" i="7"/>
  <c r="DH17" i="7"/>
  <c r="DH21" i="7"/>
  <c r="DH29" i="7"/>
  <c r="DI13" i="7"/>
  <c r="DI17" i="7"/>
  <c r="DI21" i="7"/>
  <c r="DI25" i="7"/>
  <c r="DI29" i="7"/>
  <c r="DI33" i="7"/>
  <c r="DJ12" i="7"/>
  <c r="DJ16" i="7"/>
  <c r="DJ20" i="7"/>
  <c r="DJ24" i="7"/>
  <c r="DJ28" i="7"/>
  <c r="DJ32" i="7"/>
  <c r="DJ36" i="7"/>
  <c r="DK13" i="7"/>
  <c r="DK17" i="7"/>
  <c r="DK21" i="7"/>
  <c r="DK29" i="7"/>
  <c r="DK33" i="7"/>
  <c r="DK37" i="7"/>
  <c r="DM14" i="7"/>
  <c r="DM38" i="7"/>
  <c r="DL13" i="7"/>
  <c r="DL17" i="7"/>
  <c r="DN14" i="7"/>
  <c r="DN18" i="7"/>
  <c r="DN22" i="7"/>
  <c r="DN26" i="7"/>
  <c r="DN30" i="7"/>
  <c r="DN38" i="7"/>
  <c r="DP12" i="7"/>
  <c r="DP20" i="7"/>
  <c r="DP24" i="7"/>
  <c r="DP28" i="7"/>
  <c r="DP32" i="7"/>
  <c r="DP36" i="7"/>
  <c r="DO19" i="7"/>
  <c r="DO23" i="7"/>
  <c r="DO27" i="7"/>
  <c r="DO31" i="7"/>
  <c r="DQ36" i="7"/>
  <c r="CR51" i="7"/>
  <c r="CS32" i="7"/>
  <c r="CV36" i="7"/>
  <c r="CW34" i="7"/>
  <c r="CU33" i="7"/>
  <c r="CU37" i="7"/>
  <c r="CU41" i="7"/>
  <c r="DI36" i="7"/>
  <c r="DI40" i="7"/>
  <c r="DK40" i="7"/>
  <c r="DK44" i="7"/>
  <c r="DL47" i="7"/>
  <c r="DO60" i="7"/>
  <c r="DN145" i="7"/>
  <c r="DQ48" i="7"/>
  <c r="CC79" i="7"/>
  <c r="CD22" i="7"/>
  <c r="CR29" i="7"/>
  <c r="CV32" i="7"/>
  <c r="CV35" i="7"/>
  <c r="CU34" i="7"/>
  <c r="CU38" i="7"/>
  <c r="DD34" i="7"/>
  <c r="DD38" i="7"/>
  <c r="DD42" i="7"/>
  <c r="DF35" i="7"/>
  <c r="DF39" i="7"/>
  <c r="DK53" i="7"/>
  <c r="DK57" i="7"/>
  <c r="DN148" i="7"/>
  <c r="DQ49" i="7"/>
  <c r="CR47" i="7"/>
  <c r="DH34" i="7"/>
  <c r="DN43" i="7"/>
  <c r="DN47" i="7"/>
  <c r="DN51" i="7"/>
  <c r="BX144" i="7"/>
  <c r="BX148" i="7"/>
  <c r="BX152" i="7"/>
  <c r="BX156" i="7"/>
  <c r="BX160" i="7"/>
  <c r="CV34" i="7"/>
  <c r="DB32" i="7"/>
  <c r="DD40" i="7"/>
  <c r="DD44" i="7"/>
  <c r="DF37" i="7"/>
  <c r="DK55" i="7"/>
  <c r="DK59" i="7"/>
  <c r="DL50" i="7"/>
  <c r="DN59" i="7"/>
  <c r="DN144" i="7"/>
  <c r="DQ47" i="7"/>
  <c r="DO131" i="7"/>
  <c r="DQ63" i="7"/>
  <c r="BW30" i="7"/>
  <c r="CF286" i="7"/>
  <c r="BT10" i="7"/>
  <c r="BT14" i="7"/>
  <c r="BT18" i="7"/>
  <c r="BT42" i="7"/>
  <c r="BT50" i="7"/>
  <c r="BT54" i="7"/>
  <c r="BT100" i="7"/>
  <c r="BT104" i="7"/>
  <c r="BT108" i="7"/>
  <c r="BT112" i="7"/>
  <c r="BT116" i="7"/>
  <c r="BT120" i="7"/>
  <c r="BT124" i="7"/>
  <c r="BW13" i="7"/>
  <c r="BW17" i="7"/>
  <c r="BW21" i="7"/>
  <c r="BW25" i="7"/>
  <c r="BW41" i="7"/>
  <c r="BW45" i="7"/>
  <c r="BW49" i="7"/>
  <c r="BW54" i="7"/>
  <c r="BW58" i="7"/>
  <c r="BW66" i="7"/>
  <c r="BW70" i="7"/>
  <c r="BW78" i="7"/>
  <c r="BW83" i="7"/>
  <c r="BW87" i="7"/>
  <c r="BW91" i="7"/>
  <c r="BW95" i="7"/>
  <c r="BW99" i="7"/>
  <c r="BY28" i="7"/>
  <c r="BY45" i="7"/>
  <c r="BY49" i="7"/>
  <c r="BZ13" i="7"/>
  <c r="CA14" i="7"/>
  <c r="CA20" i="7"/>
  <c r="CA24" i="7"/>
  <c r="CB19" i="7"/>
  <c r="CB34" i="7"/>
  <c r="CB49" i="7"/>
  <c r="CB80" i="7"/>
  <c r="CB84" i="7"/>
  <c r="CB97" i="7"/>
  <c r="CB101" i="7"/>
  <c r="CB105" i="7"/>
  <c r="CB123" i="7"/>
  <c r="CB127" i="7"/>
  <c r="CC24" i="7"/>
  <c r="CC28" i="7"/>
  <c r="CC51" i="7"/>
  <c r="CC55" i="7"/>
  <c r="CC59" i="7"/>
  <c r="CC63" i="7"/>
  <c r="CC67" i="7"/>
  <c r="CC71" i="7"/>
  <c r="CC83" i="7"/>
  <c r="CC87" i="7"/>
  <c r="CC108" i="7"/>
  <c r="CC125" i="7"/>
  <c r="CC129" i="7"/>
  <c r="CC133" i="7"/>
  <c r="CC137" i="7"/>
  <c r="CC141" i="7"/>
  <c r="CC145" i="7"/>
  <c r="CC149" i="7"/>
  <c r="CC153" i="7"/>
  <c r="CC157" i="7"/>
  <c r="CC161" i="7"/>
  <c r="CC178" i="7"/>
  <c r="CH23" i="7"/>
  <c r="CH27" i="7"/>
  <c r="CH164" i="7"/>
  <c r="CH253" i="7"/>
  <c r="CE20" i="7"/>
  <c r="CF20" i="7"/>
  <c r="CF29" i="7"/>
  <c r="CF179" i="7"/>
  <c r="CF285" i="7"/>
  <c r="CF328" i="7"/>
  <c r="CF332" i="7"/>
  <c r="CF336" i="7"/>
  <c r="CF340" i="7"/>
  <c r="CF344" i="7"/>
  <c r="CF348" i="7"/>
  <c r="CG26" i="7"/>
  <c r="CJ24" i="7"/>
  <c r="CJ28" i="7"/>
  <c r="CJ32" i="7"/>
  <c r="CJ36" i="7"/>
  <c r="CJ40" i="7"/>
  <c r="CK31" i="7"/>
  <c r="CK35" i="7"/>
  <c r="CK39" i="7"/>
  <c r="CN30" i="7"/>
  <c r="CN34" i="7"/>
  <c r="CN38" i="7"/>
  <c r="CN42" i="7"/>
  <c r="CL34" i="7"/>
  <c r="CO28" i="7"/>
  <c r="CO32" i="7"/>
  <c r="CO36" i="7"/>
  <c r="CO44" i="7"/>
  <c r="CO48" i="7"/>
  <c r="CP289" i="7"/>
  <c r="CR34" i="7"/>
  <c r="CR38" i="7"/>
  <c r="CR42" i="7"/>
  <c r="CR46" i="7"/>
  <c r="CR50" i="7"/>
  <c r="CR54" i="7"/>
  <c r="CR138" i="7"/>
  <c r="CS33" i="7"/>
  <c r="DA33" i="7"/>
  <c r="DA37" i="7"/>
  <c r="DA41" i="7"/>
  <c r="DA45" i="7"/>
  <c r="CT41" i="7"/>
  <c r="CT45" i="7"/>
  <c r="CT49" i="7"/>
  <c r="CT53" i="7"/>
  <c r="CW31" i="7"/>
  <c r="CW35" i="7"/>
  <c r="CY34" i="7"/>
  <c r="CY38" i="7"/>
  <c r="DC34" i="7"/>
  <c r="DE47" i="7"/>
  <c r="DE51" i="7"/>
  <c r="DE55" i="7"/>
  <c r="DE59" i="7"/>
  <c r="DE63" i="7"/>
  <c r="DG34" i="7"/>
  <c r="DG38" i="7"/>
  <c r="DG42" i="7"/>
  <c r="DH72" i="7"/>
  <c r="DI37" i="7"/>
  <c r="DI45" i="7"/>
  <c r="DI53" i="7"/>
  <c r="DI57" i="7"/>
  <c r="DI61" i="7"/>
  <c r="BW29" i="7"/>
  <c r="BW33" i="7"/>
  <c r="BW37" i="7"/>
  <c r="BW62" i="7"/>
  <c r="BW74" i="7"/>
  <c r="CC104" i="7"/>
  <c r="CG30" i="7"/>
  <c r="CJ72" i="7"/>
  <c r="BW38" i="7"/>
  <c r="CA21" i="7"/>
  <c r="CA25" i="7"/>
  <c r="CC76" i="7"/>
  <c r="CC84" i="7"/>
  <c r="CF30" i="7"/>
  <c r="CG23" i="7"/>
  <c r="CG31" i="7"/>
  <c r="CG39" i="7"/>
  <c r="CG43" i="7"/>
  <c r="CN57" i="7"/>
  <c r="CP31" i="7"/>
  <c r="CX38" i="7"/>
  <c r="CY72" i="7"/>
  <c r="DB39" i="7"/>
  <c r="DB55" i="7"/>
  <c r="DC39" i="7"/>
  <c r="DC96" i="7"/>
  <c r="DJ37" i="7"/>
  <c r="DJ41" i="7"/>
  <c r="DJ45" i="7"/>
  <c r="DJ49" i="7"/>
  <c r="DK46" i="7"/>
  <c r="DL41" i="7"/>
  <c r="DM11" i="7"/>
  <c r="DL49" i="7"/>
  <c r="DM27" i="7"/>
  <c r="DN54" i="7"/>
  <c r="DM31" i="7"/>
  <c r="DN58" i="7"/>
  <c r="DP41" i="7"/>
  <c r="DP45" i="7"/>
  <c r="DP49" i="7"/>
  <c r="DP53" i="7"/>
  <c r="DP57" i="7"/>
  <c r="DP61" i="7"/>
  <c r="DN143" i="7"/>
  <c r="DO62" i="7"/>
  <c r="BW11" i="7"/>
  <c r="BW27" i="7"/>
  <c r="BW35" i="7"/>
  <c r="BX132" i="7"/>
  <c r="BX136" i="7"/>
  <c r="BX140" i="7"/>
  <c r="CM27" i="7"/>
  <c r="CR31" i="7"/>
  <c r="CR40" i="7"/>
  <c r="CQ32" i="7"/>
  <c r="CS31" i="7"/>
  <c r="CT31" i="7"/>
  <c r="CW33" i="7"/>
  <c r="CW37" i="7"/>
  <c r="CX35" i="7"/>
  <c r="CX39" i="7"/>
  <c r="CY32" i="7"/>
  <c r="CY36" i="7"/>
  <c r="CY40" i="7"/>
  <c r="DB36" i="7"/>
  <c r="DB40" i="7"/>
  <c r="DB44" i="7"/>
  <c r="DC32" i="7"/>
  <c r="DC36" i="7"/>
  <c r="DC40" i="7"/>
  <c r="DC44" i="7"/>
  <c r="DE36" i="7"/>
  <c r="DE40" i="7"/>
  <c r="DE44" i="7"/>
  <c r="DG36" i="7"/>
  <c r="DG40" i="7"/>
  <c r="DG44" i="7"/>
  <c r="DH47" i="7"/>
  <c r="DI51" i="7"/>
  <c r="DJ38" i="7"/>
  <c r="DJ42" i="7"/>
  <c r="DJ46" i="7"/>
  <c r="DJ50" i="7"/>
  <c r="DK43" i="7"/>
  <c r="DK47" i="7"/>
  <c r="DL42" i="7"/>
  <c r="DM28" i="7"/>
  <c r="DN55" i="7"/>
  <c r="DM40" i="7"/>
  <c r="DM48" i="7"/>
  <c r="DM52" i="7"/>
  <c r="DM56" i="7"/>
  <c r="DN40" i="7"/>
  <c r="DP42" i="7"/>
  <c r="DP46" i="7"/>
  <c r="DP50" i="7"/>
  <c r="DP54" i="7"/>
  <c r="DP58" i="7"/>
  <c r="DO59" i="7"/>
  <c r="CG34" i="7"/>
  <c r="CJ68" i="7"/>
  <c r="CC80" i="7"/>
  <c r="CF164" i="7"/>
  <c r="CF197" i="7"/>
  <c r="CF290" i="7"/>
  <c r="CG35" i="7"/>
  <c r="CN53" i="7"/>
  <c r="CX34" i="7"/>
  <c r="CY68" i="7"/>
  <c r="DB35" i="7"/>
  <c r="DB43" i="7"/>
  <c r="DC43" i="7"/>
  <c r="DF87" i="7"/>
  <c r="DF40" i="7"/>
  <c r="DG49" i="7"/>
  <c r="CQ33" i="7"/>
  <c r="CZ33" i="7"/>
  <c r="CT32" i="7"/>
  <c r="CX32" i="7"/>
  <c r="CX40" i="7"/>
  <c r="DB33" i="7"/>
  <c r="DB37" i="7"/>
  <c r="DB41" i="7"/>
  <c r="DC33" i="7"/>
  <c r="DC37" i="7"/>
  <c r="DC41" i="7"/>
  <c r="DC45" i="7"/>
  <c r="DE37" i="7"/>
  <c r="DE41" i="7"/>
  <c r="DG37" i="7"/>
  <c r="DG41" i="7"/>
  <c r="DH36" i="7"/>
  <c r="DH48" i="7"/>
  <c r="DI44" i="7"/>
  <c r="DI48" i="7"/>
  <c r="DJ39" i="7"/>
  <c r="DJ43" i="7"/>
  <c r="DJ47" i="7"/>
  <c r="DJ51" i="7"/>
  <c r="DK48" i="7"/>
  <c r="DL43" i="7"/>
  <c r="DM25" i="7"/>
  <c r="DN52" i="7"/>
  <c r="DM29" i="7"/>
  <c r="DN56" i="7"/>
  <c r="DM45" i="7"/>
  <c r="DM49" i="7"/>
  <c r="DM53" i="7"/>
  <c r="DM57" i="7"/>
  <c r="DN45" i="7"/>
  <c r="DN49" i="7"/>
  <c r="DP43" i="7"/>
  <c r="DP47" i="7"/>
  <c r="DP51" i="7"/>
  <c r="DP55" i="7"/>
  <c r="DP59" i="7"/>
  <c r="CC75" i="7"/>
  <c r="CF42" i="7"/>
  <c r="CG38" i="7"/>
  <c r="CJ64" i="7"/>
  <c r="CJ80" i="7"/>
  <c r="CJ88" i="7"/>
  <c r="CP30" i="7"/>
  <c r="CP35" i="7"/>
  <c r="CP39" i="7"/>
  <c r="CP43" i="7"/>
  <c r="CP47" i="7"/>
  <c r="CR196" i="7"/>
  <c r="CR200" i="7"/>
  <c r="CQ30" i="7"/>
  <c r="CS50" i="7"/>
  <c r="CZ30" i="7"/>
  <c r="CZ34" i="7"/>
  <c r="CZ38" i="7"/>
  <c r="CZ42" i="7"/>
  <c r="CZ46" i="7"/>
  <c r="CZ50" i="7"/>
  <c r="CZ54" i="7"/>
  <c r="CT57" i="7"/>
  <c r="CX33" i="7"/>
  <c r="CX37" i="7"/>
  <c r="DB34" i="7"/>
  <c r="DB38" i="7"/>
  <c r="R38" i="7" s="1"/>
  <c r="DB42" i="7"/>
  <c r="DB46" i="7"/>
  <c r="DB50" i="7"/>
  <c r="DB54" i="7"/>
  <c r="DB58" i="7"/>
  <c r="DC38" i="7"/>
  <c r="DC42" i="7"/>
  <c r="DG52" i="7"/>
  <c r="DG56" i="7"/>
  <c r="DH33" i="7"/>
  <c r="DH37" i="7"/>
  <c r="DH54" i="7"/>
  <c r="DI41" i="7"/>
  <c r="DI65" i="7"/>
  <c r="DI69" i="7"/>
  <c r="DI73" i="7"/>
  <c r="DJ40" i="7"/>
  <c r="DJ44" i="7"/>
  <c r="DJ48" i="7"/>
  <c r="DJ52" i="7"/>
  <c r="DJ56" i="7"/>
  <c r="DJ60" i="7"/>
  <c r="DK41" i="7"/>
  <c r="DK45" i="7"/>
  <c r="DL40" i="7"/>
  <c r="DK49" i="7"/>
  <c r="DL44" i="7"/>
  <c r="DM10" i="7"/>
  <c r="DL48" i="7"/>
  <c r="DM26" i="7"/>
  <c r="DN53" i="7"/>
  <c r="DM30" i="7"/>
  <c r="DN57" i="7"/>
  <c r="DM34" i="7"/>
  <c r="DN61" i="7"/>
  <c r="DM42" i="7"/>
  <c r="DM46" i="7"/>
  <c r="DM50" i="7"/>
  <c r="DM54" i="7"/>
  <c r="DM58" i="7"/>
  <c r="DN42" i="7"/>
  <c r="DN50" i="7"/>
  <c r="DP40" i="7"/>
  <c r="DP44" i="7"/>
  <c r="DP48" i="7"/>
  <c r="DP52" i="7"/>
  <c r="DP56" i="7"/>
  <c r="DN141" i="7"/>
  <c r="DO61" i="7"/>
  <c r="BX164" i="7"/>
  <c r="CH150" i="7"/>
  <c r="CG40" i="7"/>
  <c r="CG137" i="7"/>
  <c r="CG141" i="7"/>
  <c r="CT224" i="7"/>
  <c r="CT228" i="7"/>
  <c r="CA18" i="7"/>
  <c r="CF302" i="7"/>
  <c r="BW26" i="7"/>
  <c r="BW100" i="7"/>
  <c r="BY20" i="7"/>
  <c r="BY37" i="7"/>
  <c r="CF260" i="7"/>
  <c r="CF294" i="7"/>
  <c r="CI270" i="7"/>
  <c r="CL59" i="7"/>
  <c r="CL63" i="7"/>
  <c r="CL67" i="7"/>
  <c r="CL71" i="7"/>
  <c r="CL75" i="7"/>
  <c r="CS80" i="7"/>
  <c r="CZ113" i="7"/>
  <c r="CZ89" i="7"/>
  <c r="CZ97" i="7"/>
  <c r="CZ101" i="7"/>
  <c r="CX43" i="7"/>
  <c r="CX106" i="7"/>
  <c r="CX47" i="7"/>
  <c r="CX110" i="7"/>
  <c r="CU29" i="7"/>
  <c r="CU93" i="7"/>
  <c r="DI224" i="7"/>
  <c r="DK50" i="7"/>
  <c r="DK135" i="7"/>
  <c r="DN138" i="7"/>
  <c r="BT128" i="7"/>
  <c r="BT130" i="7"/>
  <c r="CF293" i="7"/>
  <c r="BW88" i="7"/>
  <c r="BW96" i="7"/>
  <c r="BY16" i="7"/>
  <c r="BY41" i="7"/>
  <c r="CB106" i="7"/>
  <c r="CI144" i="7"/>
  <c r="CJ61" i="7"/>
  <c r="L61" i="7" s="1"/>
  <c r="BX168" i="7"/>
  <c r="CI275" i="7"/>
  <c r="CP213" i="7"/>
  <c r="CZ106" i="7"/>
  <c r="CZ110" i="7"/>
  <c r="DA135" i="7"/>
  <c r="CV27" i="7"/>
  <c r="CV85" i="7"/>
  <c r="CT232" i="7"/>
  <c r="CU30" i="7"/>
  <c r="CU94" i="7"/>
  <c r="CX88" i="7"/>
  <c r="CX92" i="7"/>
  <c r="CY220" i="7"/>
  <c r="DC276" i="7"/>
  <c r="DD90" i="7"/>
  <c r="DF16" i="7"/>
  <c r="DF88" i="7"/>
  <c r="DK51" i="7"/>
  <c r="DK136" i="7"/>
  <c r="DL19" i="7"/>
  <c r="DL106" i="7"/>
  <c r="CF289" i="7"/>
  <c r="BW92" i="7"/>
  <c r="BV20" i="7"/>
  <c r="BY33" i="7"/>
  <c r="CC33" i="7"/>
  <c r="CF298" i="7"/>
  <c r="CI148" i="7"/>
  <c r="CI274" i="7"/>
  <c r="BW31" i="7"/>
  <c r="CI92" i="7"/>
  <c r="CG142" i="7"/>
  <c r="CV24" i="7"/>
  <c r="CV82" i="7"/>
  <c r="CX102" i="7"/>
  <c r="CT233" i="7"/>
  <c r="CU90" i="7"/>
  <c r="CW141" i="7"/>
  <c r="CX36" i="7"/>
  <c r="CX99" i="7"/>
  <c r="CU19" i="7"/>
  <c r="CU83" i="7"/>
  <c r="CU31" i="7"/>
  <c r="CU95" i="7"/>
  <c r="DC273" i="7"/>
  <c r="DC277" i="7"/>
  <c r="DD91" i="7"/>
  <c r="DD27" i="7"/>
  <c r="DD94" i="7"/>
  <c r="DF17" i="7"/>
  <c r="DF89" i="7"/>
  <c r="DK52" i="7"/>
  <c r="DK137" i="7"/>
  <c r="DL20" i="7"/>
  <c r="DL107" i="7"/>
  <c r="CN113" i="7"/>
  <c r="CN117" i="7"/>
  <c r="CN175" i="7"/>
  <c r="CN162" i="7"/>
  <c r="CS83" i="7"/>
  <c r="CZ116" i="7"/>
  <c r="CZ88" i="7"/>
  <c r="CZ92" i="7"/>
  <c r="CZ96" i="7"/>
  <c r="CZ100" i="7"/>
  <c r="DA60" i="7"/>
  <c r="DA139" i="7"/>
  <c r="CT226" i="7"/>
  <c r="CT230" i="7"/>
  <c r="CU91" i="7"/>
  <c r="CW142" i="7"/>
  <c r="CX42" i="7"/>
  <c r="CX105" i="7"/>
  <c r="CX46" i="7"/>
  <c r="CX109" i="7"/>
  <c r="CU28" i="7"/>
  <c r="CU92" i="7"/>
  <c r="DB250" i="7"/>
  <c r="R250" i="7" s="1"/>
  <c r="DC262" i="7"/>
  <c r="DG60" i="7"/>
  <c r="DG131" i="7"/>
  <c r="DN137" i="7"/>
  <c r="CC32" i="7"/>
  <c r="CJ191" i="7"/>
  <c r="BY25" i="7"/>
  <c r="BY46" i="7"/>
  <c r="BY62" i="7"/>
  <c r="BY74" i="7"/>
  <c r="BY86" i="7"/>
  <c r="CC44" i="7"/>
  <c r="CC88" i="7"/>
  <c r="CC183" i="7"/>
  <c r="CF329" i="7"/>
  <c r="CI51" i="7"/>
  <c r="CI63" i="7"/>
  <c r="CI136" i="7"/>
  <c r="CJ188" i="7"/>
  <c r="CN61" i="7"/>
  <c r="CN65" i="7"/>
  <c r="CN69" i="7"/>
  <c r="CN73" i="7"/>
  <c r="CN77" i="7"/>
  <c r="CN81" i="7"/>
  <c r="CN85" i="7"/>
  <c r="CN89" i="7"/>
  <c r="CN93" i="7"/>
  <c r="CN97" i="7"/>
  <c r="CN101" i="7"/>
  <c r="CN159" i="7"/>
  <c r="CN163" i="7"/>
  <c r="DA30" i="7"/>
  <c r="DA137" i="7"/>
  <c r="CZ105" i="7"/>
  <c r="CZ109" i="7"/>
  <c r="CW24" i="7"/>
  <c r="CW138" i="7"/>
  <c r="CT223" i="7"/>
  <c r="CX104" i="7"/>
  <c r="CT227" i="7"/>
  <c r="CT231" i="7"/>
  <c r="CY76" i="7"/>
  <c r="CY80" i="7"/>
  <c r="CY84" i="7"/>
  <c r="DB137" i="7"/>
  <c r="DB242" i="7"/>
  <c r="R242" i="7" s="1"/>
  <c r="DB251" i="7"/>
  <c r="R251" i="7" s="1"/>
  <c r="DC92" i="7"/>
  <c r="DC100" i="7"/>
  <c r="DC104" i="7"/>
  <c r="DC108" i="7"/>
  <c r="DC275" i="7"/>
  <c r="DC112" i="7"/>
  <c r="DC116" i="7"/>
  <c r="DC120" i="7"/>
  <c r="DC124" i="7"/>
  <c r="DD89" i="7"/>
  <c r="DC254" i="7"/>
  <c r="DC258" i="7"/>
  <c r="DC263" i="7"/>
  <c r="DC267" i="7"/>
  <c r="DN116" i="7"/>
  <c r="DN120" i="7"/>
  <c r="CA32" i="7"/>
  <c r="CN46" i="7"/>
  <c r="BW50" i="7"/>
  <c r="BY50" i="7"/>
  <c r="BY58" i="7"/>
  <c r="BY70" i="7"/>
  <c r="BY82" i="7"/>
  <c r="CA33" i="7"/>
  <c r="CB50" i="7"/>
  <c r="CC158" i="7"/>
  <c r="CF54" i="7"/>
  <c r="CF337" i="7"/>
  <c r="CI43" i="7"/>
  <c r="CI55" i="7"/>
  <c r="CI67" i="7"/>
  <c r="CI120" i="7"/>
  <c r="CI132" i="7"/>
  <c r="BT65" i="7"/>
  <c r="BT73" i="7"/>
  <c r="BT81" i="7"/>
  <c r="BT106" i="7"/>
  <c r="BT114" i="7"/>
  <c r="BT122" i="7"/>
  <c r="BW19" i="7"/>
  <c r="BW43" i="7"/>
  <c r="BW56" i="7"/>
  <c r="BW60" i="7"/>
  <c r="BW68" i="7"/>
  <c r="BW76" i="7"/>
  <c r="BV15" i="7"/>
  <c r="BV23" i="7"/>
  <c r="BX20" i="7"/>
  <c r="BX28" i="7"/>
  <c r="BX37" i="7"/>
  <c r="BY17" i="7"/>
  <c r="BY26" i="7"/>
  <c r="BY42" i="7"/>
  <c r="CC180" i="7"/>
  <c r="CF390" i="7"/>
  <c r="CI44" i="7"/>
  <c r="CI52" i="7"/>
  <c r="CI60" i="7"/>
  <c r="CI68" i="7"/>
  <c r="CI76" i="7"/>
  <c r="CI84" i="7"/>
  <c r="CI96" i="7"/>
  <c r="CI108" i="7"/>
  <c r="CI112" i="7"/>
  <c r="CI271" i="7"/>
  <c r="CK152" i="7"/>
  <c r="CK160" i="7"/>
  <c r="CN164" i="7"/>
  <c r="CL60" i="7"/>
  <c r="CL68" i="7"/>
  <c r="CL76" i="7"/>
  <c r="CR308" i="7"/>
  <c r="CZ90" i="7"/>
  <c r="CZ94" i="7"/>
  <c r="CZ98" i="7"/>
  <c r="CZ102" i="7"/>
  <c r="CW25" i="7"/>
  <c r="CW139" i="7"/>
  <c r="CV62" i="7"/>
  <c r="CU85" i="7"/>
  <c r="CV66" i="7"/>
  <c r="CU89" i="7"/>
  <c r="CV70" i="7"/>
  <c r="CX96" i="7"/>
  <c r="CU77" i="7"/>
  <c r="CY216" i="7"/>
  <c r="CY198" i="7"/>
  <c r="CY202" i="7"/>
  <c r="CY206" i="7"/>
  <c r="CY210" i="7"/>
  <c r="CY214" i="7"/>
  <c r="DB231" i="7"/>
  <c r="R231" i="7" s="1"/>
  <c r="DB235" i="7"/>
  <c r="R235" i="7" s="1"/>
  <c r="DB239" i="7"/>
  <c r="R239" i="7" s="1"/>
  <c r="DC255" i="7"/>
  <c r="DC260" i="7"/>
  <c r="DC264" i="7"/>
  <c r="DC268" i="7"/>
  <c r="DC272" i="7"/>
  <c r="DD80" i="7"/>
  <c r="DD85" i="7"/>
  <c r="DH143" i="7"/>
  <c r="DI201" i="7"/>
  <c r="L201" i="7" s="1"/>
  <c r="DI225" i="7"/>
  <c r="DM12" i="7"/>
  <c r="DL105" i="7"/>
  <c r="DN127" i="7"/>
  <c r="CA36" i="7"/>
  <c r="CB38" i="7"/>
  <c r="BT60" i="7"/>
  <c r="BT64" i="7"/>
  <c r="BT68" i="7"/>
  <c r="BT72" i="7"/>
  <c r="BW84" i="7"/>
  <c r="BX32" i="7"/>
  <c r="BY29" i="7"/>
  <c r="BY54" i="7"/>
  <c r="BY66" i="7"/>
  <c r="BY78" i="7"/>
  <c r="CA29" i="7"/>
  <c r="CB46" i="7"/>
  <c r="CC48" i="7"/>
  <c r="CC179" i="7"/>
  <c r="CF333" i="7"/>
  <c r="CI47" i="7"/>
  <c r="CI59" i="7"/>
  <c r="CI71" i="7"/>
  <c r="CI128" i="7"/>
  <c r="CI140" i="7"/>
  <c r="BT61" i="7"/>
  <c r="BT69" i="7"/>
  <c r="BT77" i="7"/>
  <c r="BT85" i="7"/>
  <c r="BT102" i="7"/>
  <c r="BT110" i="7"/>
  <c r="BT118" i="7"/>
  <c r="BT126" i="7"/>
  <c r="BW15" i="7"/>
  <c r="BW23" i="7"/>
  <c r="BW39" i="7"/>
  <c r="BW47" i="7"/>
  <c r="BW64" i="7"/>
  <c r="BW72" i="7"/>
  <c r="BW80" i="7"/>
  <c r="BV19" i="7"/>
  <c r="BX16" i="7"/>
  <c r="BX24" i="7"/>
  <c r="BX33" i="7"/>
  <c r="BX41" i="7"/>
  <c r="BX171" i="7"/>
  <c r="BY21" i="7"/>
  <c r="BY30" i="7"/>
  <c r="BY34" i="7"/>
  <c r="BZ51" i="7"/>
  <c r="CC184" i="7"/>
  <c r="CE40" i="7"/>
  <c r="CI48" i="7"/>
  <c r="CI56" i="7"/>
  <c r="CI64" i="7"/>
  <c r="CI72" i="7"/>
  <c r="CI80" i="7"/>
  <c r="CI100" i="7"/>
  <c r="CI104" i="7"/>
  <c r="CI116" i="7"/>
  <c r="CJ189" i="7"/>
  <c r="CK148" i="7"/>
  <c r="CK156" i="7"/>
  <c r="CN160" i="7"/>
  <c r="CL64" i="7"/>
  <c r="CL72" i="7"/>
  <c r="CR304" i="7"/>
  <c r="CR312" i="7"/>
  <c r="BT58" i="7"/>
  <c r="BT62" i="7"/>
  <c r="BT66" i="7"/>
  <c r="BT70" i="7"/>
  <c r="BT74" i="7"/>
  <c r="BT78" i="7"/>
  <c r="BT82" i="7"/>
  <c r="BT86" i="7"/>
  <c r="BT90" i="7"/>
  <c r="BT94" i="7"/>
  <c r="DB249" i="7"/>
  <c r="R249" i="7" s="1"/>
  <c r="DC269" i="7"/>
  <c r="DD86" i="7"/>
  <c r="DF85" i="7"/>
  <c r="DH144" i="7"/>
  <c r="DI226" i="7"/>
  <c r="DM41" i="7"/>
  <c r="DN124" i="7"/>
  <c r="DL104" i="7"/>
  <c r="CA28" i="7"/>
  <c r="CF259" i="7"/>
  <c r="CP215" i="7"/>
  <c r="CP219" i="7"/>
  <c r="CP227" i="7"/>
  <c r="CP231" i="7"/>
  <c r="CP235" i="7"/>
  <c r="CP239" i="7"/>
  <c r="CP243" i="7"/>
  <c r="CP247" i="7"/>
  <c r="DA29" i="7"/>
  <c r="DA136" i="7"/>
  <c r="CW23" i="7"/>
  <c r="CW137" i="7"/>
  <c r="CT222" i="7"/>
  <c r="CX103" i="7"/>
  <c r="CT234" i="7"/>
  <c r="CU82" i="7"/>
  <c r="DC144" i="7"/>
  <c r="DC148" i="7"/>
  <c r="DC152" i="7"/>
  <c r="DC266" i="7"/>
  <c r="DC270" i="7"/>
  <c r="DD87" i="7"/>
  <c r="DF86" i="7"/>
  <c r="DH145" i="7"/>
  <c r="DI223" i="7"/>
  <c r="CP158" i="7"/>
  <c r="CP162" i="7"/>
  <c r="CP166" i="7"/>
  <c r="CY71" i="7"/>
  <c r="CY75" i="7"/>
  <c r="CY79" i="7"/>
  <c r="CY83" i="7"/>
  <c r="CY87" i="7"/>
  <c r="DJ65" i="7"/>
  <c r="DJ69" i="7"/>
  <c r="DJ73" i="7"/>
  <c r="DJ77" i="7"/>
  <c r="CL38" i="7"/>
  <c r="CO12" i="7"/>
  <c r="CL42" i="7"/>
  <c r="CO16" i="7"/>
  <c r="CL46" i="7"/>
  <c r="CO20" i="7"/>
  <c r="BX62" i="7"/>
  <c r="BY90" i="7"/>
  <c r="BZ10" i="7"/>
  <c r="CB81" i="7"/>
  <c r="CH67" i="7"/>
  <c r="BX67" i="7"/>
  <c r="BX79" i="7"/>
  <c r="BX99" i="7"/>
  <c r="BX107" i="7"/>
  <c r="BY59" i="7"/>
  <c r="BY71" i="7"/>
  <c r="BY75" i="7"/>
  <c r="BY87" i="7"/>
  <c r="CC40" i="7"/>
  <c r="CI201" i="7"/>
  <c r="CI209" i="7"/>
  <c r="CI217" i="7"/>
  <c r="CI225" i="7"/>
  <c r="CN86" i="7"/>
  <c r="CN90" i="7"/>
  <c r="CN94" i="7"/>
  <c r="CN98" i="7"/>
  <c r="CN168" i="7"/>
  <c r="CL12" i="7"/>
  <c r="CN172" i="7"/>
  <c r="CL16" i="7"/>
  <c r="CM82" i="7"/>
  <c r="CO26" i="7"/>
  <c r="CP34" i="7"/>
  <c r="CP16" i="7"/>
  <c r="CQ109" i="7"/>
  <c r="CZ12" i="7"/>
  <c r="CQ113" i="7"/>
  <c r="CZ16" i="7"/>
  <c r="CQ116" i="7"/>
  <c r="CZ20" i="7"/>
  <c r="CQ120" i="7"/>
  <c r="CZ24" i="7"/>
  <c r="CQ124" i="7"/>
  <c r="CZ28" i="7"/>
  <c r="CQ128" i="7"/>
  <c r="CZ32" i="7"/>
  <c r="CS85" i="7"/>
  <c r="DA11" i="7"/>
  <c r="CS89" i="7"/>
  <c r="DA15" i="7"/>
  <c r="CS102" i="7"/>
  <c r="DA27" i="7"/>
  <c r="CS106" i="7"/>
  <c r="DA31" i="7"/>
  <c r="CV74" i="7"/>
  <c r="CX11" i="7"/>
  <c r="CW121" i="7"/>
  <c r="CY16" i="7"/>
  <c r="DE211" i="7"/>
  <c r="DH27" i="7"/>
  <c r="DE215" i="7"/>
  <c r="DH31" i="7"/>
  <c r="DE219" i="7"/>
  <c r="DH35" i="7"/>
  <c r="DE224" i="7"/>
  <c r="DH39" i="7"/>
  <c r="DE228" i="7"/>
  <c r="DH43" i="7"/>
  <c r="DG101" i="7"/>
  <c r="DI23" i="7"/>
  <c r="DG105" i="7"/>
  <c r="DI27" i="7"/>
  <c r="DG109" i="7"/>
  <c r="DI31" i="7"/>
  <c r="DG113" i="7"/>
  <c r="DI35" i="7"/>
  <c r="DG117" i="7"/>
  <c r="DI39" i="7"/>
  <c r="DG121" i="7"/>
  <c r="DI43" i="7"/>
  <c r="DG125" i="7"/>
  <c r="DI47" i="7"/>
  <c r="DJ106" i="7"/>
  <c r="DJ114" i="7"/>
  <c r="DJ266" i="7"/>
  <c r="DJ35" i="7"/>
  <c r="DK61" i="7"/>
  <c r="DM16" i="7"/>
  <c r="DK77" i="7"/>
  <c r="DM32" i="7"/>
  <c r="DK115" i="7"/>
  <c r="DM44" i="7"/>
  <c r="DL61" i="7"/>
  <c r="DL11" i="7"/>
  <c r="DK114" i="7"/>
  <c r="DN28" i="7"/>
  <c r="DK131" i="7"/>
  <c r="DN44" i="7"/>
  <c r="DK134" i="7"/>
  <c r="DN48" i="7"/>
  <c r="DN62" i="7"/>
  <c r="DP18" i="7"/>
  <c r="DN66" i="7"/>
  <c r="DP22" i="7"/>
  <c r="DN78" i="7"/>
  <c r="DP34" i="7"/>
  <c r="DP181" i="7"/>
  <c r="DO17" i="7"/>
  <c r="DO95" i="7"/>
  <c r="DO41" i="7"/>
  <c r="DO99" i="7"/>
  <c r="DO45" i="7"/>
  <c r="DO103" i="7"/>
  <c r="DO49" i="7"/>
  <c r="DO107" i="7"/>
  <c r="DO53" i="7"/>
  <c r="DO111" i="7"/>
  <c r="DO57" i="7"/>
  <c r="DQ64" i="7"/>
  <c r="DQ10" i="7"/>
  <c r="CB135" i="7"/>
  <c r="CC11" i="7"/>
  <c r="CC186" i="7"/>
  <c r="CD11" i="7"/>
  <c r="CE24" i="7"/>
  <c r="CF11" i="7"/>
  <c r="CE29" i="7"/>
  <c r="CF15" i="7"/>
  <c r="CJ76" i="7"/>
  <c r="CB85" i="7"/>
  <c r="CH63" i="7"/>
  <c r="CH75" i="7"/>
  <c r="CE25" i="7"/>
  <c r="CF12" i="7"/>
  <c r="CG21" i="7"/>
  <c r="CG10" i="7"/>
  <c r="CJ65" i="7"/>
  <c r="BX63" i="7"/>
  <c r="BX71" i="7"/>
  <c r="BX75" i="7"/>
  <c r="BX95" i="7"/>
  <c r="BX103" i="7"/>
  <c r="BY63" i="7"/>
  <c r="BY67" i="7"/>
  <c r="BY79" i="7"/>
  <c r="BY83" i="7"/>
  <c r="CC176" i="7"/>
  <c r="CH60" i="7"/>
  <c r="CI205" i="7"/>
  <c r="CI213" i="7"/>
  <c r="CI221" i="7"/>
  <c r="CI229" i="7"/>
  <c r="CI233" i="7"/>
  <c r="CJ10" i="7"/>
  <c r="CI237" i="7"/>
  <c r="CJ14" i="7"/>
  <c r="BX64" i="7"/>
  <c r="CB10" i="7"/>
  <c r="CM83" i="7"/>
  <c r="CO27" i="7"/>
  <c r="CS48" i="7"/>
  <c r="CS24" i="7"/>
  <c r="CW38" i="7"/>
  <c r="CW10" i="7"/>
  <c r="CV40" i="7"/>
  <c r="CW22" i="7"/>
  <c r="CV44" i="7"/>
  <c r="CW26" i="7"/>
  <c r="CW49" i="7"/>
  <c r="CX45" i="7"/>
  <c r="DD47" i="7"/>
  <c r="DD11" i="7"/>
  <c r="DD64" i="7"/>
  <c r="DE45" i="7"/>
  <c r="DF55" i="7"/>
  <c r="DG45" i="7"/>
  <c r="DE225" i="7"/>
  <c r="DH40" i="7"/>
  <c r="DE229" i="7"/>
  <c r="DH44" i="7"/>
  <c r="DJ61" i="7"/>
  <c r="DJ19" i="7"/>
  <c r="DK62" i="7"/>
  <c r="DM17" i="7"/>
  <c r="DK66" i="7"/>
  <c r="DM21" i="7"/>
  <c r="DK128" i="7"/>
  <c r="DN41" i="7"/>
  <c r="DO63" i="7"/>
  <c r="DO10" i="7"/>
  <c r="DO96" i="7"/>
  <c r="DO42" i="7"/>
  <c r="DO100" i="7"/>
  <c r="DO46" i="7"/>
  <c r="DO104" i="7"/>
  <c r="DO50" i="7"/>
  <c r="DO108" i="7"/>
  <c r="DO54" i="7"/>
  <c r="DO112" i="7"/>
  <c r="DO58" i="7"/>
  <c r="DQ65" i="7"/>
  <c r="DQ11" i="7"/>
  <c r="CG115" i="7"/>
  <c r="CI21" i="7"/>
  <c r="CJ150" i="7"/>
  <c r="CK11" i="7"/>
  <c r="CN121" i="7"/>
  <c r="CM13" i="7"/>
  <c r="CN125" i="7"/>
  <c r="CM17" i="7"/>
  <c r="CN129" i="7"/>
  <c r="CM21" i="7"/>
  <c r="CR61" i="7"/>
  <c r="CR65" i="7"/>
  <c r="CR69" i="7"/>
  <c r="CR73" i="7"/>
  <c r="CR77" i="7"/>
  <c r="CQ111" i="7"/>
  <c r="CZ14" i="7"/>
  <c r="CS87" i="7"/>
  <c r="DA13" i="7"/>
  <c r="CS91" i="7"/>
  <c r="DA17" i="7"/>
  <c r="DA64" i="7"/>
  <c r="CT13" i="7"/>
  <c r="DA68" i="7"/>
  <c r="CT17" i="7"/>
  <c r="DA72" i="7"/>
  <c r="CT21" i="7"/>
  <c r="DA76" i="7"/>
  <c r="CT25" i="7"/>
  <c r="DA80" i="7"/>
  <c r="CT29" i="7"/>
  <c r="DA84" i="7"/>
  <c r="CT33" i="7"/>
  <c r="CT69" i="7"/>
  <c r="CT73" i="7"/>
  <c r="CT77" i="7"/>
  <c r="CT81" i="7"/>
  <c r="CT85" i="7"/>
  <c r="CT89" i="7"/>
  <c r="CT162" i="7"/>
  <c r="CV17" i="7"/>
  <c r="CT170" i="7"/>
  <c r="CV25" i="7"/>
  <c r="CT178" i="7"/>
  <c r="CW15" i="7"/>
  <c r="CX50" i="7"/>
  <c r="CU12" i="7"/>
  <c r="CX54" i="7"/>
  <c r="CU16" i="7"/>
  <c r="CX58" i="7"/>
  <c r="CU20" i="7"/>
  <c r="DC181" i="7"/>
  <c r="DD12" i="7"/>
  <c r="DC185" i="7"/>
  <c r="DD16" i="7"/>
  <c r="DC189" i="7"/>
  <c r="DD20" i="7"/>
  <c r="DC193" i="7"/>
  <c r="DD24" i="7"/>
  <c r="DC209" i="7"/>
  <c r="DE22" i="7"/>
  <c r="DC213" i="7"/>
  <c r="DE26" i="7"/>
  <c r="DD53" i="7"/>
  <c r="DE34" i="7"/>
  <c r="DD57" i="7"/>
  <c r="DE38" i="7"/>
  <c r="DD61" i="7"/>
  <c r="DE42" i="7"/>
  <c r="DE74" i="7"/>
  <c r="DE78" i="7"/>
  <c r="DE82" i="7"/>
  <c r="DE86" i="7"/>
  <c r="DE90" i="7"/>
  <c r="DF47" i="7"/>
  <c r="DF10" i="7"/>
  <c r="DF56" i="7"/>
  <c r="DG46" i="7"/>
  <c r="DH64" i="7"/>
  <c r="DH25" i="7"/>
  <c r="DE226" i="7"/>
  <c r="DH41" i="7"/>
  <c r="DE230" i="7"/>
  <c r="DH45" i="7"/>
  <c r="DG127" i="7"/>
  <c r="DI49" i="7"/>
  <c r="DJ268" i="7"/>
  <c r="DJ272" i="7"/>
  <c r="DJ276" i="7"/>
  <c r="DJ280" i="7"/>
  <c r="DJ284" i="7"/>
  <c r="DJ289" i="7"/>
  <c r="DJ297" i="7"/>
  <c r="DJ429" i="7"/>
  <c r="DK25" i="7"/>
  <c r="DK63" i="7"/>
  <c r="DM18" i="7"/>
  <c r="DK67" i="7"/>
  <c r="DM22" i="7"/>
  <c r="DN60" i="7"/>
  <c r="DN10" i="7"/>
  <c r="DK121" i="7"/>
  <c r="DN34" i="7"/>
  <c r="DK133" i="7"/>
  <c r="DN46" i="7"/>
  <c r="DL71" i="7"/>
  <c r="DP16" i="7"/>
  <c r="DM146" i="7"/>
  <c r="DP60" i="7"/>
  <c r="DO93" i="7"/>
  <c r="DO39" i="7"/>
  <c r="DO97" i="7"/>
  <c r="DO43" i="7"/>
  <c r="DO101" i="7"/>
  <c r="DO47" i="7"/>
  <c r="DO109" i="7"/>
  <c r="DO55" i="7"/>
  <c r="CJ84" i="7"/>
  <c r="CN166" i="7"/>
  <c r="CL10" i="7"/>
  <c r="CN170" i="7"/>
  <c r="CL14" i="7"/>
  <c r="CN174" i="7"/>
  <c r="CL18" i="7"/>
  <c r="CM52" i="7"/>
  <c r="CL22" i="7"/>
  <c r="BX42" i="7"/>
  <c r="CB136" i="7"/>
  <c r="CC12" i="7"/>
  <c r="CH71" i="7"/>
  <c r="CN114" i="7"/>
  <c r="CN118" i="7"/>
  <c r="CM10" i="7"/>
  <c r="CN122" i="7"/>
  <c r="CM14" i="7"/>
  <c r="CN126" i="7"/>
  <c r="CM18" i="7"/>
  <c r="CN130" i="7"/>
  <c r="CM22" i="7"/>
  <c r="CN134" i="7"/>
  <c r="CM26" i="7"/>
  <c r="CN167" i="7"/>
  <c r="CL11" i="7"/>
  <c r="CM81" i="7"/>
  <c r="CO25" i="7"/>
  <c r="CR32" i="7"/>
  <c r="CR10" i="7"/>
  <c r="CR323" i="7"/>
  <c r="CS10" i="7"/>
  <c r="CQ108" i="7"/>
  <c r="CZ11" i="7"/>
  <c r="CQ112" i="7"/>
  <c r="CZ15" i="7"/>
  <c r="CQ115" i="7"/>
  <c r="CZ19" i="7"/>
  <c r="CQ119" i="7"/>
  <c r="CZ23" i="7"/>
  <c r="CQ123" i="7"/>
  <c r="CZ27" i="7"/>
  <c r="CQ127" i="7"/>
  <c r="CZ31" i="7"/>
  <c r="CS84" i="7"/>
  <c r="DA10" i="7"/>
  <c r="CS88" i="7"/>
  <c r="DA14" i="7"/>
  <c r="CV39" i="7"/>
  <c r="CV10" i="7"/>
  <c r="CT163" i="7"/>
  <c r="CV18" i="7"/>
  <c r="CT167" i="7"/>
  <c r="CV22" i="7"/>
  <c r="CT171" i="7"/>
  <c r="CV26" i="7"/>
  <c r="CT175" i="7"/>
  <c r="CW12" i="7"/>
  <c r="CX41" i="7"/>
  <c r="CX10" i="7"/>
  <c r="CX51" i="7"/>
  <c r="CU13" i="7"/>
  <c r="CX55" i="7"/>
  <c r="CU17" i="7"/>
  <c r="CX59" i="7"/>
  <c r="CU21" i="7"/>
  <c r="CW120" i="7"/>
  <c r="CY15" i="7"/>
  <c r="CW124" i="7"/>
  <c r="CY19" i="7"/>
  <c r="DF52" i="7"/>
  <c r="DF15" i="7"/>
  <c r="DG48" i="7"/>
  <c r="DG11" i="7"/>
  <c r="DH49" i="7"/>
  <c r="DH10" i="7"/>
  <c r="DH57" i="7"/>
  <c r="DH18" i="7"/>
  <c r="DE223" i="7"/>
  <c r="DH38" i="7"/>
  <c r="DE227" i="7"/>
  <c r="DH42" i="7"/>
  <c r="DE231" i="7"/>
  <c r="DH46" i="7"/>
  <c r="DG100" i="7"/>
  <c r="DI22" i="7"/>
  <c r="DG104" i="7"/>
  <c r="DI26" i="7"/>
  <c r="DG108" i="7"/>
  <c r="DI30" i="7"/>
  <c r="DG112" i="7"/>
  <c r="DI34" i="7"/>
  <c r="DK58" i="7"/>
  <c r="DK10" i="7"/>
  <c r="DL60" i="7"/>
  <c r="DL10" i="7"/>
  <c r="DL72" i="7"/>
  <c r="DP17" i="7"/>
  <c r="DO94" i="7"/>
  <c r="DO40" i="7"/>
  <c r="DO98" i="7"/>
  <c r="DO44" i="7"/>
  <c r="DO102" i="7"/>
  <c r="DO48" i="7"/>
  <c r="DO106" i="7"/>
  <c r="DO52" i="7"/>
  <c r="DO110" i="7"/>
  <c r="DO56" i="7"/>
  <c r="CK27" i="7"/>
  <c r="CK43" i="7"/>
  <c r="CK47" i="7"/>
  <c r="CP106" i="7"/>
  <c r="CP175" i="7"/>
  <c r="CP179" i="7"/>
  <c r="CB132" i="7"/>
  <c r="CC105" i="7"/>
  <c r="CF39" i="7"/>
  <c r="CF95" i="7"/>
  <c r="CF107" i="7"/>
  <c r="CF139" i="7"/>
  <c r="CF176" i="7"/>
  <c r="CF193" i="7"/>
  <c r="CF307" i="7"/>
  <c r="CF319" i="7"/>
  <c r="CF341" i="7"/>
  <c r="CJ147" i="7"/>
  <c r="CK28" i="7"/>
  <c r="CK32" i="7"/>
  <c r="CK36" i="7"/>
  <c r="CK40" i="7"/>
  <c r="CK44" i="7"/>
  <c r="CN31" i="7"/>
  <c r="CB124" i="7"/>
  <c r="CF17" i="7"/>
  <c r="CF23" i="7"/>
  <c r="CF35" i="7"/>
  <c r="CF103" i="7"/>
  <c r="CF168" i="7"/>
  <c r="CF172" i="7"/>
  <c r="CF303" i="7"/>
  <c r="CF315" i="7"/>
  <c r="CF323" i="7"/>
  <c r="BZ19" i="7"/>
  <c r="BZ35" i="7"/>
  <c r="BZ43" i="7"/>
  <c r="CB21" i="7"/>
  <c r="CB69" i="7"/>
  <c r="CB82" i="7"/>
  <c r="CB91" i="7"/>
  <c r="CB117" i="7"/>
  <c r="CB125" i="7"/>
  <c r="CB133" i="7"/>
  <c r="CC30" i="7"/>
  <c r="CC45" i="7"/>
  <c r="CC53" i="7"/>
  <c r="CC61" i="7"/>
  <c r="CC69" i="7"/>
  <c r="CC77" i="7"/>
  <c r="CC85" i="7"/>
  <c r="CH21" i="7"/>
  <c r="CF31" i="7"/>
  <c r="CF40" i="7"/>
  <c r="CF96" i="7"/>
  <c r="CF104" i="7"/>
  <c r="CF112" i="7"/>
  <c r="CB128" i="7"/>
  <c r="CC162" i="7"/>
  <c r="CE21" i="7"/>
  <c r="CE27" i="7"/>
  <c r="CF43" i="7"/>
  <c r="CF91" i="7"/>
  <c r="CF111" i="7"/>
  <c r="CF143" i="7"/>
  <c r="CF160" i="7"/>
  <c r="CF201" i="7"/>
  <c r="CF311" i="7"/>
  <c r="BZ11" i="7"/>
  <c r="BZ39" i="7"/>
  <c r="BZ47" i="7"/>
  <c r="CA16" i="7"/>
  <c r="CB65" i="7"/>
  <c r="CB74" i="7"/>
  <c r="CB86" i="7"/>
  <c r="CB95" i="7"/>
  <c r="CB121" i="7"/>
  <c r="CB129" i="7"/>
  <c r="CC26" i="7"/>
  <c r="CC34" i="7"/>
  <c r="CC49" i="7"/>
  <c r="CC57" i="7"/>
  <c r="CC65" i="7"/>
  <c r="CC73" i="7"/>
  <c r="CC81" i="7"/>
  <c r="CC89" i="7"/>
  <c r="CF36" i="7"/>
  <c r="CF92" i="7"/>
  <c r="CF100" i="7"/>
  <c r="CF108" i="7"/>
  <c r="CF124" i="7"/>
  <c r="CP183" i="7"/>
  <c r="CP187" i="7"/>
  <c r="CP191" i="7"/>
  <c r="CP195" i="7"/>
  <c r="CP211" i="7"/>
  <c r="CQ34" i="7"/>
  <c r="CQ38" i="7"/>
  <c r="CQ42" i="7"/>
  <c r="CQ46" i="7"/>
  <c r="CQ50" i="7"/>
  <c r="CQ54" i="7"/>
  <c r="CQ58" i="7"/>
  <c r="CS37" i="7"/>
  <c r="CS41" i="7"/>
  <c r="CS45" i="7"/>
  <c r="CT166" i="7"/>
  <c r="CV49" i="7"/>
  <c r="CT174" i="7"/>
  <c r="CW39" i="7"/>
  <c r="CT182" i="7"/>
  <c r="CU44" i="7"/>
  <c r="CU48" i="7"/>
  <c r="CU52" i="7"/>
  <c r="CU56" i="7"/>
  <c r="CY42" i="7"/>
  <c r="CY46" i="7"/>
  <c r="CY50" i="7"/>
  <c r="CY54" i="7"/>
  <c r="CY58" i="7"/>
  <c r="DC46" i="7"/>
  <c r="DC50" i="7"/>
  <c r="DC54" i="7"/>
  <c r="DC58" i="7"/>
  <c r="CN35" i="7"/>
  <c r="CN39" i="7"/>
  <c r="CN43" i="7"/>
  <c r="CN105" i="7"/>
  <c r="CN109" i="7"/>
  <c r="CP36" i="7"/>
  <c r="CP40" i="7"/>
  <c r="CP44" i="7"/>
  <c r="CP48" i="7"/>
  <c r="CP103" i="7"/>
  <c r="CP159" i="7"/>
  <c r="CP163" i="7"/>
  <c r="CP167" i="7"/>
  <c r="CP172" i="7"/>
  <c r="CP176" i="7"/>
  <c r="CP180" i="7"/>
  <c r="CP184" i="7"/>
  <c r="CP188" i="7"/>
  <c r="CP192" i="7"/>
  <c r="CP196" i="7"/>
  <c r="CP212" i="7"/>
  <c r="CP216" i="7"/>
  <c r="CP220" i="7"/>
  <c r="CP224" i="7"/>
  <c r="CP228" i="7"/>
  <c r="CP232" i="7"/>
  <c r="CP236" i="7"/>
  <c r="CP240" i="7"/>
  <c r="CP244" i="7"/>
  <c r="CR35" i="7"/>
  <c r="CR39" i="7"/>
  <c r="CR197" i="7"/>
  <c r="CR201" i="7"/>
  <c r="CQ35" i="7"/>
  <c r="CQ39" i="7"/>
  <c r="CQ43" i="7"/>
  <c r="CQ47" i="7"/>
  <c r="CQ51" i="7"/>
  <c r="CQ55" i="7"/>
  <c r="CQ59" i="7"/>
  <c r="CZ39" i="7"/>
  <c r="CZ43" i="7"/>
  <c r="CZ47" i="7"/>
  <c r="CZ51" i="7"/>
  <c r="CZ55" i="7"/>
  <c r="CT42" i="7"/>
  <c r="CT46" i="7"/>
  <c r="CT50" i="7"/>
  <c r="CT54" i="7"/>
  <c r="CT58" i="7"/>
  <c r="CT66" i="7"/>
  <c r="CT70" i="7"/>
  <c r="CT74" i="7"/>
  <c r="CT78" i="7"/>
  <c r="CT82" i="7"/>
  <c r="CT86" i="7"/>
  <c r="CT179" i="7"/>
  <c r="CT183" i="7"/>
  <c r="CW48" i="7"/>
  <c r="CU45" i="7"/>
  <c r="CU49" i="7"/>
  <c r="CU53" i="7"/>
  <c r="CY43" i="7"/>
  <c r="CY47" i="7"/>
  <c r="CY51" i="7"/>
  <c r="CY55" i="7"/>
  <c r="CF136" i="7"/>
  <c r="CF144" i="7"/>
  <c r="CF152" i="7"/>
  <c r="CF272" i="7"/>
  <c r="CF308" i="7"/>
  <c r="CF316" i="7"/>
  <c r="CF398" i="7"/>
  <c r="CF406" i="7"/>
  <c r="CF414" i="7"/>
  <c r="CF422" i="7"/>
  <c r="CF430" i="7"/>
  <c r="CF438" i="7"/>
  <c r="CF450" i="7"/>
  <c r="CG113" i="7"/>
  <c r="CI189" i="7"/>
  <c r="CI197" i="7"/>
  <c r="CJ120" i="7"/>
  <c r="CJ124" i="7"/>
  <c r="CJ148" i="7"/>
  <c r="CK29" i="7"/>
  <c r="CK33" i="7"/>
  <c r="CK37" i="7"/>
  <c r="CK41" i="7"/>
  <c r="CK45" i="7"/>
  <c r="CN102" i="7"/>
  <c r="CN106" i="7"/>
  <c r="CN110" i="7"/>
  <c r="CL28" i="7"/>
  <c r="CP37" i="7"/>
  <c r="CP41" i="7"/>
  <c r="CP45" i="7"/>
  <c r="CP49" i="7"/>
  <c r="CP87" i="7"/>
  <c r="CP91" i="7"/>
  <c r="CP95" i="7"/>
  <c r="CP104" i="7"/>
  <c r="CP108" i="7"/>
  <c r="CP112" i="7"/>
  <c r="CP116" i="7"/>
  <c r="CP120" i="7"/>
  <c r="CP124" i="7"/>
  <c r="CP160" i="7"/>
  <c r="CP164" i="7"/>
  <c r="CP168" i="7"/>
  <c r="CP197" i="7"/>
  <c r="CP217" i="7"/>
  <c r="CP221" i="7"/>
  <c r="CP225" i="7"/>
  <c r="CP229" i="7"/>
  <c r="CP233" i="7"/>
  <c r="CP237" i="7"/>
  <c r="CP241" i="7"/>
  <c r="CP245" i="7"/>
  <c r="CR36" i="7"/>
  <c r="CR44" i="7"/>
  <c r="CR48" i="7"/>
  <c r="CR52" i="7"/>
  <c r="CR108" i="7"/>
  <c r="CR198" i="7"/>
  <c r="CR202" i="7"/>
  <c r="CQ36" i="7"/>
  <c r="CQ40" i="7"/>
  <c r="CQ44" i="7"/>
  <c r="CQ48" i="7"/>
  <c r="CQ52" i="7"/>
  <c r="CQ56" i="7"/>
  <c r="CZ36" i="7"/>
  <c r="CZ52" i="7"/>
  <c r="CS81" i="7"/>
  <c r="CT35" i="7"/>
  <c r="CT39" i="7"/>
  <c r="CT43" i="7"/>
  <c r="CT47" i="7"/>
  <c r="CT51" i="7"/>
  <c r="CT55" i="7"/>
  <c r="CT67" i="7"/>
  <c r="CT71" i="7"/>
  <c r="CT75" i="7"/>
  <c r="CT79" i="7"/>
  <c r="CT83" i="7"/>
  <c r="CT87" i="7"/>
  <c r="CT160" i="7"/>
  <c r="CT164" i="7"/>
  <c r="CT168" i="7"/>
  <c r="CT172" i="7"/>
  <c r="CF132" i="7"/>
  <c r="CF140" i="7"/>
  <c r="CF148" i="7"/>
  <c r="CF299" i="7"/>
  <c r="CF312" i="7"/>
  <c r="CF320" i="7"/>
  <c r="CF394" i="7"/>
  <c r="CF402" i="7"/>
  <c r="CF410" i="7"/>
  <c r="CF418" i="7"/>
  <c r="CF426" i="7"/>
  <c r="CF434" i="7"/>
  <c r="CF442" i="7"/>
  <c r="CI193" i="7"/>
  <c r="CJ116" i="7"/>
  <c r="BZ12" i="7"/>
  <c r="BZ16" i="7"/>
  <c r="CA13" i="7"/>
  <c r="CA17" i="7"/>
  <c r="CB14" i="7"/>
  <c r="CB18" i="7"/>
  <c r="CB96" i="7"/>
  <c r="CC14" i="7"/>
  <c r="CC18" i="7"/>
  <c r="CD14" i="7"/>
  <c r="CD18" i="7"/>
  <c r="CH22" i="7"/>
  <c r="CH26" i="7"/>
  <c r="CE19" i="7"/>
  <c r="CE23" i="7"/>
  <c r="CF16" i="7"/>
  <c r="CE28" i="7"/>
  <c r="CF19" i="7"/>
  <c r="CF32" i="7"/>
  <c r="CG25" i="7"/>
  <c r="CG29" i="7"/>
  <c r="CG33" i="7"/>
  <c r="CG37" i="7"/>
  <c r="CI24" i="7"/>
  <c r="CI28" i="7"/>
  <c r="CI32" i="7"/>
  <c r="CI36" i="7"/>
  <c r="CI40" i="7"/>
  <c r="CJ27" i="7"/>
  <c r="CJ31" i="7"/>
  <c r="L31" i="7" s="1"/>
  <c r="CJ35" i="7"/>
  <c r="L35" i="7" s="1"/>
  <c r="CJ39" i="7"/>
  <c r="CK26" i="7"/>
  <c r="CK30" i="7"/>
  <c r="CK34" i="7"/>
  <c r="CK38" i="7"/>
  <c r="CK42" i="7"/>
  <c r="CK46" i="7"/>
  <c r="CN29" i="7"/>
  <c r="CN33" i="7"/>
  <c r="CN37" i="7"/>
  <c r="CN41" i="7"/>
  <c r="CN45" i="7"/>
  <c r="CM28" i="7"/>
  <c r="CM32" i="7"/>
  <c r="CM36" i="7"/>
  <c r="CM40" i="7"/>
  <c r="CM44" i="7"/>
  <c r="CL29" i="7"/>
  <c r="CL33" i="7"/>
  <c r="CL37" i="7"/>
  <c r="CL41" i="7"/>
  <c r="CL45" i="7"/>
  <c r="CO31" i="7"/>
  <c r="CO35" i="7"/>
  <c r="CO43" i="7"/>
  <c r="CO47" i="7"/>
  <c r="CP29" i="7"/>
  <c r="CP38" i="7"/>
  <c r="CP42" i="7"/>
  <c r="CP46" i="7"/>
  <c r="CR33" i="7"/>
  <c r="CR37" i="7"/>
  <c r="CR41" i="7"/>
  <c r="CR45" i="7"/>
  <c r="CR49" i="7"/>
  <c r="CR53" i="7"/>
  <c r="CQ37" i="7"/>
  <c r="CQ41" i="7"/>
  <c r="CQ45" i="7"/>
  <c r="CQ49" i="7"/>
  <c r="CQ53" i="7"/>
  <c r="CQ57" i="7"/>
  <c r="CS36" i="7"/>
  <c r="CS40" i="7"/>
  <c r="CS44" i="7"/>
  <c r="CS49" i="7"/>
  <c r="CS53" i="7"/>
  <c r="CS57" i="7"/>
  <c r="CZ41" i="7"/>
  <c r="CZ45" i="7"/>
  <c r="CZ49" i="7"/>
  <c r="CZ53" i="7"/>
  <c r="CZ57" i="7"/>
  <c r="DA36" i="7"/>
  <c r="DA40" i="7"/>
  <c r="DA44" i="7"/>
  <c r="DA48" i="7"/>
  <c r="DA52" i="7"/>
  <c r="DA56" i="7"/>
  <c r="CT36" i="7"/>
  <c r="CT40" i="7"/>
  <c r="CT44" i="7"/>
  <c r="CT48" i="7"/>
  <c r="CT52" i="7"/>
  <c r="CT56" i="7"/>
  <c r="CV48" i="7"/>
  <c r="CV53" i="7"/>
  <c r="CW40" i="7"/>
  <c r="DC62" i="7"/>
  <c r="DC197" i="7"/>
  <c r="DE46" i="7"/>
  <c r="DE142" i="7"/>
  <c r="DG47" i="7"/>
  <c r="DF51" i="7"/>
  <c r="DG64" i="7"/>
  <c r="DG68" i="7"/>
  <c r="DG72" i="7"/>
  <c r="DH68" i="7"/>
  <c r="DJ332" i="7"/>
  <c r="DJ356" i="7"/>
  <c r="DJ360" i="7"/>
  <c r="DK71" i="7"/>
  <c r="DK75" i="7"/>
  <c r="DK79" i="7"/>
  <c r="DK83" i="7"/>
  <c r="DM63" i="7"/>
  <c r="DM67" i="7"/>
  <c r="DM71" i="7"/>
  <c r="DM75" i="7"/>
  <c r="DM79" i="7"/>
  <c r="DM83" i="7"/>
  <c r="DM87" i="7"/>
  <c r="DL63" i="7"/>
  <c r="DL67" i="7"/>
  <c r="DN64" i="7"/>
  <c r="DN68" i="7"/>
  <c r="DN72" i="7"/>
  <c r="DN76" i="7"/>
  <c r="DN80" i="7"/>
  <c r="DN84" i="7"/>
  <c r="DP64" i="7"/>
  <c r="DP68" i="7"/>
  <c r="DP72" i="7"/>
  <c r="DP76" i="7"/>
  <c r="DP88" i="7"/>
  <c r="DP220" i="7"/>
  <c r="DO105" i="7"/>
  <c r="DO64" i="7"/>
  <c r="DQ66" i="7"/>
  <c r="DO68" i="7"/>
  <c r="DQ70" i="7"/>
  <c r="DO72" i="7"/>
  <c r="DQ74" i="7"/>
  <c r="DO76" i="7"/>
  <c r="DQ78" i="7"/>
  <c r="DO80" i="7"/>
  <c r="DQ82" i="7"/>
  <c r="DO84" i="7"/>
  <c r="DQ86" i="7"/>
  <c r="DO88" i="7"/>
  <c r="DQ90" i="7"/>
  <c r="DO92" i="7"/>
  <c r="DQ94" i="7"/>
  <c r="CY59" i="7"/>
  <c r="DC47" i="7"/>
  <c r="DC51" i="7"/>
  <c r="DC55" i="7"/>
  <c r="DC59" i="7"/>
  <c r="DC63" i="7"/>
  <c r="DC145" i="7"/>
  <c r="DC149" i="7"/>
  <c r="DC153" i="7"/>
  <c r="DC157" i="7"/>
  <c r="DC161" i="7"/>
  <c r="DC202" i="7"/>
  <c r="DE70" i="7"/>
  <c r="DF48" i="7"/>
  <c r="DG73" i="7"/>
  <c r="DH51" i="7"/>
  <c r="DH65" i="7"/>
  <c r="DH69" i="7"/>
  <c r="DH73" i="7"/>
  <c r="DI54" i="7"/>
  <c r="DI58" i="7"/>
  <c r="DI62" i="7"/>
  <c r="DI66" i="7"/>
  <c r="DI70" i="7"/>
  <c r="DI74" i="7"/>
  <c r="DJ53" i="7"/>
  <c r="DJ57" i="7"/>
  <c r="DJ62" i="7"/>
  <c r="DJ66" i="7"/>
  <c r="DJ70" i="7"/>
  <c r="DJ74" i="7"/>
  <c r="DJ81" i="7"/>
  <c r="DJ85" i="7"/>
  <c r="DJ89" i="7"/>
  <c r="DJ93" i="7"/>
  <c r="DK60" i="7"/>
  <c r="DK64" i="7"/>
  <c r="DK68" i="7"/>
  <c r="DK72" i="7"/>
  <c r="DK76" i="7"/>
  <c r="DK80" i="7"/>
  <c r="DK84" i="7"/>
  <c r="DM60" i="7"/>
  <c r="DM64" i="7"/>
  <c r="DM68" i="7"/>
  <c r="DM72" i="7"/>
  <c r="DM76" i="7"/>
  <c r="DM80" i="7"/>
  <c r="DM84" i="7"/>
  <c r="DL64" i="7"/>
  <c r="DL68" i="7"/>
  <c r="DN65" i="7"/>
  <c r="DN69" i="7"/>
  <c r="DN73" i="7"/>
  <c r="DN77" i="7"/>
  <c r="DN81" i="7"/>
  <c r="DN85" i="7"/>
  <c r="DP65" i="7"/>
  <c r="DP69" i="7"/>
  <c r="DP73" i="7"/>
  <c r="DP85" i="7"/>
  <c r="DO65" i="7"/>
  <c r="DQ67" i="7"/>
  <c r="DO69" i="7"/>
  <c r="DQ71" i="7"/>
  <c r="DO73" i="7"/>
  <c r="DQ75" i="7"/>
  <c r="DO77" i="7"/>
  <c r="DQ79" i="7"/>
  <c r="DO81" i="7"/>
  <c r="DQ83" i="7"/>
  <c r="DO85" i="7"/>
  <c r="DQ87" i="7"/>
  <c r="DO89" i="7"/>
  <c r="DQ91" i="7"/>
  <c r="CT176" i="7"/>
  <c r="CT180" i="7"/>
  <c r="CW61" i="7"/>
  <c r="CX44" i="7"/>
  <c r="CW105" i="7"/>
  <c r="CW109" i="7"/>
  <c r="CW113" i="7"/>
  <c r="CU42" i="7"/>
  <c r="CY69" i="7"/>
  <c r="CY73" i="7"/>
  <c r="CY77" i="7"/>
  <c r="CY81" i="7"/>
  <c r="CY85" i="7"/>
  <c r="DB102" i="7"/>
  <c r="DB106" i="7"/>
  <c r="DB110" i="7"/>
  <c r="DB114" i="7"/>
  <c r="DB118" i="7"/>
  <c r="DB122" i="7"/>
  <c r="DB126" i="7"/>
  <c r="DB130" i="7"/>
  <c r="DB134" i="7"/>
  <c r="DC65" i="7"/>
  <c r="DC69" i="7"/>
  <c r="DC93" i="7"/>
  <c r="DC97" i="7"/>
  <c r="DC101" i="7"/>
  <c r="DC105" i="7"/>
  <c r="DC113" i="7"/>
  <c r="DC117" i="7"/>
  <c r="DC121" i="7"/>
  <c r="DC125" i="7"/>
  <c r="DD46" i="7"/>
  <c r="DE49" i="7"/>
  <c r="DF49" i="7"/>
  <c r="DH52" i="7"/>
  <c r="DH56" i="7"/>
  <c r="DG88" i="7"/>
  <c r="DG96" i="7"/>
  <c r="DI67" i="7"/>
  <c r="DI184" i="7"/>
  <c r="DK65" i="7"/>
  <c r="DK69" i="7"/>
  <c r="DK73" i="7"/>
  <c r="DK81" i="7"/>
  <c r="DM61" i="7"/>
  <c r="DM65" i="7"/>
  <c r="DM69" i="7"/>
  <c r="DM73" i="7"/>
  <c r="DM77" i="7"/>
  <c r="DM81" i="7"/>
  <c r="DM85" i="7"/>
  <c r="DL65" i="7"/>
  <c r="DL69" i="7"/>
  <c r="DN70" i="7"/>
  <c r="DN74" i="7"/>
  <c r="DN82" i="7"/>
  <c r="DN86" i="7"/>
  <c r="DP62" i="7"/>
  <c r="DP66" i="7"/>
  <c r="DP70" i="7"/>
  <c r="DP74" i="7"/>
  <c r="DP86" i="7"/>
  <c r="DO66" i="7"/>
  <c r="DQ68" i="7"/>
  <c r="DO70" i="7"/>
  <c r="DQ72" i="7"/>
  <c r="DO74" i="7"/>
  <c r="DQ76" i="7"/>
  <c r="DO78" i="7"/>
  <c r="DQ80" i="7"/>
  <c r="DO82" i="7"/>
  <c r="DQ84" i="7"/>
  <c r="DO86" i="7"/>
  <c r="DQ88" i="7"/>
  <c r="DO90" i="7"/>
  <c r="DQ92" i="7"/>
  <c r="CW44" i="7"/>
  <c r="CW53" i="7"/>
  <c r="CW57" i="7"/>
  <c r="CX49" i="7"/>
  <c r="CX53" i="7"/>
  <c r="CX57" i="7"/>
  <c r="CU43" i="7"/>
  <c r="CU47" i="7"/>
  <c r="CU51" i="7"/>
  <c r="CU55" i="7"/>
  <c r="CU59" i="7"/>
  <c r="CY45" i="7"/>
  <c r="CY49" i="7"/>
  <c r="CY53" i="7"/>
  <c r="CY57" i="7"/>
  <c r="DB45" i="7"/>
  <c r="DB49" i="7"/>
  <c r="DB53" i="7"/>
  <c r="DB57" i="7"/>
  <c r="DB61" i="7"/>
  <c r="DC49" i="7"/>
  <c r="DC53" i="7"/>
  <c r="DC57" i="7"/>
  <c r="DC61" i="7"/>
  <c r="DD48" i="7"/>
  <c r="DD52" i="7"/>
  <c r="DD56" i="7"/>
  <c r="DD60" i="7"/>
  <c r="DE50" i="7"/>
  <c r="DE54" i="7"/>
  <c r="DE58" i="7"/>
  <c r="DE62" i="7"/>
  <c r="DE66" i="7"/>
  <c r="DF50" i="7"/>
  <c r="DG51" i="7"/>
  <c r="DG55" i="7"/>
  <c r="DG59" i="7"/>
  <c r="DG63" i="7"/>
  <c r="DG67" i="7"/>
  <c r="DG71" i="7"/>
  <c r="DH53" i="7"/>
  <c r="DH58" i="7"/>
  <c r="DH67" i="7"/>
  <c r="DH71" i="7"/>
  <c r="DI52" i="7"/>
  <c r="DI56" i="7"/>
  <c r="DI60" i="7"/>
  <c r="DI64" i="7"/>
  <c r="DI68" i="7"/>
  <c r="DI72" i="7"/>
  <c r="DJ55" i="7"/>
  <c r="DJ59" i="7"/>
  <c r="DJ64" i="7"/>
  <c r="DJ68" i="7"/>
  <c r="DJ72" i="7"/>
  <c r="DJ76" i="7"/>
  <c r="DK70" i="7"/>
  <c r="DK74" i="7"/>
  <c r="DK78" i="7"/>
  <c r="DK82" i="7"/>
  <c r="DM62" i="7"/>
  <c r="DM66" i="7"/>
  <c r="DM70" i="7"/>
  <c r="DM74" i="7"/>
  <c r="DM78" i="7"/>
  <c r="DM82" i="7"/>
  <c r="DM86" i="7"/>
  <c r="DL62" i="7"/>
  <c r="DL66" i="7"/>
  <c r="DL70" i="7"/>
  <c r="DN63" i="7"/>
  <c r="DN67" i="7"/>
  <c r="DN71" i="7"/>
  <c r="DN75" i="7"/>
  <c r="DN79" i="7"/>
  <c r="DN83" i="7"/>
  <c r="DN87" i="7"/>
  <c r="DP63" i="7"/>
  <c r="DP67" i="7"/>
  <c r="DP71" i="7"/>
  <c r="DP75" i="7"/>
  <c r="DP79" i="7"/>
  <c r="DP87" i="7"/>
  <c r="DO67" i="7"/>
  <c r="DQ69" i="7"/>
  <c r="DO71" i="7"/>
  <c r="DQ73" i="7"/>
  <c r="DO75" i="7"/>
  <c r="DQ77" i="7"/>
  <c r="DO79" i="7"/>
  <c r="DQ81" i="7"/>
  <c r="DO83" i="7"/>
  <c r="DQ85" i="7"/>
  <c r="DO87" i="7"/>
  <c r="DQ89" i="7"/>
  <c r="DO91" i="7"/>
  <c r="DQ93" i="7"/>
  <c r="CJ154" i="7"/>
  <c r="CO52" i="7"/>
  <c r="CO56" i="7"/>
  <c r="CP63" i="7"/>
  <c r="CR94" i="7"/>
  <c r="CJ151" i="7"/>
  <c r="CP52" i="7"/>
  <c r="CP56" i="7"/>
  <c r="CR168" i="7"/>
  <c r="CR172" i="7"/>
  <c r="CQ63" i="7"/>
  <c r="CQ67" i="7"/>
  <c r="DC182" i="7"/>
  <c r="DC186" i="7"/>
  <c r="DC190" i="7"/>
  <c r="DC194" i="7"/>
  <c r="DC198" i="7"/>
  <c r="DC206" i="7"/>
  <c r="DC210" i="7"/>
  <c r="DC214" i="7"/>
  <c r="DE75" i="7"/>
  <c r="DE79" i="7"/>
  <c r="DE83" i="7"/>
  <c r="DE87" i="7"/>
  <c r="DE91" i="7"/>
  <c r="DE143" i="7"/>
  <c r="DI183" i="7"/>
  <c r="DI187" i="7"/>
  <c r="DJ97" i="7"/>
  <c r="DJ101" i="7"/>
  <c r="DJ202" i="7"/>
  <c r="CF67" i="7"/>
  <c r="CF283" i="7"/>
  <c r="CF287" i="7"/>
  <c r="CF291" i="7"/>
  <c r="CF324" i="7"/>
  <c r="CF446" i="7"/>
  <c r="CT63" i="7"/>
  <c r="DG92" i="7"/>
  <c r="CF46" i="7"/>
  <c r="CG47" i="7"/>
  <c r="CJ45" i="7"/>
  <c r="DJ288" i="7"/>
  <c r="CR98" i="7"/>
  <c r="CR102" i="7"/>
  <c r="CQ103" i="7"/>
  <c r="CS54" i="7"/>
  <c r="CQ107" i="7"/>
  <c r="CS58" i="7"/>
  <c r="CZ76" i="7"/>
  <c r="DA49" i="7"/>
  <c r="CZ80" i="7"/>
  <c r="DA53" i="7"/>
  <c r="CZ84" i="7"/>
  <c r="DA57" i="7"/>
  <c r="CT65" i="7"/>
  <c r="CT93" i="7"/>
  <c r="CT97" i="7"/>
  <c r="CT101" i="7"/>
  <c r="CT105" i="7"/>
  <c r="CT109" i="7"/>
  <c r="CT202" i="7"/>
  <c r="CW41" i="7"/>
  <c r="CT206" i="7"/>
  <c r="CW45" i="7"/>
  <c r="CT210" i="7"/>
  <c r="CW50" i="7"/>
  <c r="CT214" i="7"/>
  <c r="CW54" i="7"/>
  <c r="CT218" i="7"/>
  <c r="CW58" i="7"/>
  <c r="CY91" i="7"/>
  <c r="BT11" i="7"/>
  <c r="BT23" i="7"/>
  <c r="BT31" i="7"/>
  <c r="BT43" i="7"/>
  <c r="CB31" i="7"/>
  <c r="CC130" i="7"/>
  <c r="CC142" i="7"/>
  <c r="CH59" i="7"/>
  <c r="CH100" i="7"/>
  <c r="CH116" i="7"/>
  <c r="CH238" i="7"/>
  <c r="CH246" i="7"/>
  <c r="CF273" i="7"/>
  <c r="CF281" i="7"/>
  <c r="CG59" i="7"/>
  <c r="CG71" i="7"/>
  <c r="CG83" i="7"/>
  <c r="CG95" i="7"/>
  <c r="CG107" i="7"/>
  <c r="CJ69" i="7"/>
  <c r="CJ85" i="7"/>
  <c r="CK56" i="7"/>
  <c r="CK68" i="7"/>
  <c r="CK80" i="7"/>
  <c r="CK88" i="7"/>
  <c r="CK100" i="7"/>
  <c r="CK116" i="7"/>
  <c r="CN138" i="7"/>
  <c r="CM30" i="7"/>
  <c r="CM49" i="7"/>
  <c r="CM89" i="7"/>
  <c r="CO33" i="7"/>
  <c r="CM93" i="7"/>
  <c r="CO37" i="7"/>
  <c r="CL50" i="7"/>
  <c r="CO41" i="7"/>
  <c r="CL54" i="7"/>
  <c r="CO45" i="7"/>
  <c r="CO61" i="7"/>
  <c r="CP60" i="7"/>
  <c r="CR70" i="7"/>
  <c r="CR82" i="7"/>
  <c r="CR95" i="7"/>
  <c r="CR107" i="7"/>
  <c r="CR123" i="7"/>
  <c r="CR135" i="7"/>
  <c r="CR176" i="7"/>
  <c r="CR208" i="7"/>
  <c r="CQ79" i="7"/>
  <c r="CQ87" i="7"/>
  <c r="CS38" i="7"/>
  <c r="CZ65" i="7"/>
  <c r="DA38" i="7"/>
  <c r="CZ77" i="7"/>
  <c r="DA50" i="7"/>
  <c r="DA69" i="7"/>
  <c r="DA81" i="7"/>
  <c r="CT98" i="7"/>
  <c r="CT110" i="7"/>
  <c r="CT203" i="7"/>
  <c r="CW42" i="7"/>
  <c r="CT207" i="7"/>
  <c r="CW46" i="7"/>
  <c r="CT211" i="7"/>
  <c r="CW51" i="7"/>
  <c r="CT215" i="7"/>
  <c r="CW55" i="7"/>
  <c r="CT219" i="7"/>
  <c r="CW59" i="7"/>
  <c r="CW116" i="7"/>
  <c r="CB139" i="7"/>
  <c r="CC15" i="7"/>
  <c r="CM97" i="7"/>
  <c r="CO40" i="7"/>
  <c r="BT15" i="7"/>
  <c r="BT27" i="7"/>
  <c r="BT39" i="7"/>
  <c r="BT51" i="7"/>
  <c r="CB27" i="7"/>
  <c r="CB111" i="7"/>
  <c r="CB102" i="7"/>
  <c r="CC126" i="7"/>
  <c r="CC138" i="7"/>
  <c r="CC154" i="7"/>
  <c r="CH108" i="7"/>
  <c r="CH242" i="7"/>
  <c r="CF181" i="7"/>
  <c r="CF238" i="7"/>
  <c r="CF277" i="7"/>
  <c r="CG51" i="7"/>
  <c r="CG63" i="7"/>
  <c r="CG75" i="7"/>
  <c r="CG87" i="7"/>
  <c r="CG99" i="7"/>
  <c r="CJ73" i="7"/>
  <c r="L73" i="7" s="1"/>
  <c r="CJ89" i="7"/>
  <c r="CK48" i="7"/>
  <c r="CK60" i="7"/>
  <c r="CK72" i="7"/>
  <c r="CK84" i="7"/>
  <c r="CK96" i="7"/>
  <c r="CK108" i="7"/>
  <c r="CK120" i="7"/>
  <c r="CM57" i="7"/>
  <c r="CO57" i="7"/>
  <c r="CO69" i="7"/>
  <c r="CP64" i="7"/>
  <c r="CR66" i="7"/>
  <c r="CR78" i="7"/>
  <c r="CR90" i="7"/>
  <c r="CR103" i="7"/>
  <c r="CR115" i="7"/>
  <c r="CR131" i="7"/>
  <c r="CR184" i="7"/>
  <c r="CR192" i="7"/>
  <c r="CR204" i="7"/>
  <c r="CQ71" i="7"/>
  <c r="CZ69" i="7"/>
  <c r="DA42" i="7"/>
  <c r="CZ73" i="7"/>
  <c r="DA46" i="7"/>
  <c r="CZ81" i="7"/>
  <c r="DA54" i="7"/>
  <c r="CZ85" i="7"/>
  <c r="DA58" i="7"/>
  <c r="DA65" i="7"/>
  <c r="DA77" i="7"/>
  <c r="CT94" i="7"/>
  <c r="CT106" i="7"/>
  <c r="BT16" i="7"/>
  <c r="BT24" i="7"/>
  <c r="BT32" i="7"/>
  <c r="BT40" i="7"/>
  <c r="BT48" i="7"/>
  <c r="BT56" i="7"/>
  <c r="BW85" i="7"/>
  <c r="BW93" i="7"/>
  <c r="BW101" i="7"/>
  <c r="BX50" i="7"/>
  <c r="BX115" i="7"/>
  <c r="BX123" i="7"/>
  <c r="BY47" i="7"/>
  <c r="BY55" i="7"/>
  <c r="BZ23" i="7"/>
  <c r="BZ31" i="7"/>
  <c r="CA26" i="7"/>
  <c r="CA34" i="7"/>
  <c r="CB24" i="7"/>
  <c r="CB32" i="7"/>
  <c r="CB43" i="7"/>
  <c r="CB52" i="7"/>
  <c r="CB60" i="7"/>
  <c r="BX177" i="7"/>
  <c r="BY15" i="7"/>
  <c r="BT19" i="7"/>
  <c r="BT35" i="7"/>
  <c r="BT47" i="7"/>
  <c r="BT55" i="7"/>
  <c r="BZ26" i="7"/>
  <c r="CB23" i="7"/>
  <c r="CB35" i="7"/>
  <c r="CB98" i="7"/>
  <c r="CB140" i="7"/>
  <c r="CC16" i="7"/>
  <c r="CB144" i="7"/>
  <c r="CC20" i="7"/>
  <c r="CC122" i="7"/>
  <c r="CC134" i="7"/>
  <c r="CC146" i="7"/>
  <c r="CH104" i="7"/>
  <c r="CH112" i="7"/>
  <c r="CH149" i="7"/>
  <c r="CH250" i="7"/>
  <c r="CF185" i="7"/>
  <c r="CG55" i="7"/>
  <c r="CG67" i="7"/>
  <c r="CG79" i="7"/>
  <c r="CG91" i="7"/>
  <c r="CG103" i="7"/>
  <c r="CG111" i="7"/>
  <c r="CJ77" i="7"/>
  <c r="CK52" i="7"/>
  <c r="CK64" i="7"/>
  <c r="CK76" i="7"/>
  <c r="CK92" i="7"/>
  <c r="CK104" i="7"/>
  <c r="CK112" i="7"/>
  <c r="CK124" i="7"/>
  <c r="CM53" i="7"/>
  <c r="CO53" i="7"/>
  <c r="CO65" i="7"/>
  <c r="CR62" i="7"/>
  <c r="CR74" i="7"/>
  <c r="CR86" i="7"/>
  <c r="CR99" i="7"/>
  <c r="CR111" i="7"/>
  <c r="CR127" i="7"/>
  <c r="CR180" i="7"/>
  <c r="CR188" i="7"/>
  <c r="CR212" i="7"/>
  <c r="CQ75" i="7"/>
  <c r="CQ83" i="7"/>
  <c r="CS34" i="7"/>
  <c r="CQ91" i="7"/>
  <c r="CS42" i="7"/>
  <c r="CQ95" i="7"/>
  <c r="CS46" i="7"/>
  <c r="CQ99" i="7"/>
  <c r="CS51" i="7"/>
  <c r="CQ104" i="7"/>
  <c r="CS55" i="7"/>
  <c r="DA61" i="7"/>
  <c r="DA73" i="7"/>
  <c r="DA85" i="7"/>
  <c r="CT90" i="7"/>
  <c r="CT102" i="7"/>
  <c r="BT12" i="7"/>
  <c r="BT20" i="7"/>
  <c r="BT28" i="7"/>
  <c r="BT36" i="7"/>
  <c r="BT44" i="7"/>
  <c r="BT52" i="7"/>
  <c r="BW89" i="7"/>
  <c r="BW97" i="7"/>
  <c r="BX46" i="7"/>
  <c r="BX54" i="7"/>
  <c r="BX83" i="7"/>
  <c r="BX87" i="7"/>
  <c r="BX91" i="7"/>
  <c r="BX111" i="7"/>
  <c r="BX119" i="7"/>
  <c r="BX127" i="7"/>
  <c r="BX175" i="7"/>
  <c r="BY13" i="7"/>
  <c r="BY51" i="7"/>
  <c r="BZ27" i="7"/>
  <c r="CA22" i="7"/>
  <c r="CA30" i="7"/>
  <c r="CB28" i="7"/>
  <c r="CB36" i="7"/>
  <c r="CB39" i="7"/>
  <c r="CB47" i="7"/>
  <c r="CB56" i="7"/>
  <c r="CB99" i="7"/>
  <c r="CU60" i="7"/>
  <c r="CY63" i="7"/>
  <c r="CY88" i="7"/>
  <c r="CY92" i="7"/>
  <c r="CY96" i="7"/>
  <c r="CY100" i="7"/>
  <c r="CY117" i="7"/>
  <c r="CY125" i="7"/>
  <c r="CY129" i="7"/>
  <c r="CY133" i="7"/>
  <c r="CY137" i="7"/>
  <c r="CY141" i="7"/>
  <c r="CY145" i="7"/>
  <c r="CY149" i="7"/>
  <c r="CY153" i="7"/>
  <c r="CY157" i="7"/>
  <c r="CY161" i="7"/>
  <c r="CY181" i="7"/>
  <c r="CY185" i="7"/>
  <c r="CY189" i="7"/>
  <c r="CY193" i="7"/>
  <c r="DC71" i="7"/>
  <c r="DC75" i="7"/>
  <c r="DC79" i="7"/>
  <c r="DC83" i="7"/>
  <c r="DC87" i="7"/>
  <c r="DC238" i="7"/>
  <c r="DE52" i="7"/>
  <c r="DC242" i="7"/>
  <c r="DE56" i="7"/>
  <c r="DC246" i="7"/>
  <c r="DE60" i="7"/>
  <c r="DC250" i="7"/>
  <c r="DE64" i="7"/>
  <c r="DE95" i="7"/>
  <c r="DE99" i="7"/>
  <c r="DE103" i="7"/>
  <c r="DE107" i="7"/>
  <c r="DE111" i="7"/>
  <c r="DE123" i="7"/>
  <c r="DE131" i="7"/>
  <c r="DE135" i="7"/>
  <c r="DE139" i="7"/>
  <c r="DI82" i="7"/>
  <c r="DI86" i="7"/>
  <c r="DI90" i="7"/>
  <c r="DI138" i="7"/>
  <c r="DI142" i="7"/>
  <c r="DI146" i="7"/>
  <c r="DI150" i="7"/>
  <c r="DI154" i="7"/>
  <c r="CB103" i="7"/>
  <c r="CB108" i="7"/>
  <c r="CC98" i="7"/>
  <c r="CC106" i="7"/>
  <c r="CC115" i="7"/>
  <c r="CC123" i="7"/>
  <c r="CC131" i="7"/>
  <c r="CC139" i="7"/>
  <c r="CC147" i="7"/>
  <c r="CC155" i="7"/>
  <c r="CH35" i="7"/>
  <c r="CH43" i="7"/>
  <c r="CH68" i="7"/>
  <c r="CH76" i="7"/>
  <c r="CH84" i="7"/>
  <c r="CH92" i="7"/>
  <c r="CH101" i="7"/>
  <c r="CH109" i="7"/>
  <c r="CH117" i="7"/>
  <c r="CH125" i="7"/>
  <c r="CH133" i="7"/>
  <c r="CH137" i="7"/>
  <c r="CH141" i="7"/>
  <c r="CH146" i="7"/>
  <c r="CH158" i="7"/>
  <c r="CH166" i="7"/>
  <c r="CH170" i="7"/>
  <c r="CH178" i="7"/>
  <c r="CH186" i="7"/>
  <c r="CH194" i="7"/>
  <c r="CH202" i="7"/>
  <c r="CH210" i="7"/>
  <c r="CH218" i="7"/>
  <c r="CH230" i="7"/>
  <c r="CH239" i="7"/>
  <c r="CH247" i="7"/>
  <c r="CH255" i="7"/>
  <c r="CH263" i="7"/>
  <c r="CH271" i="7"/>
  <c r="CH279" i="7"/>
  <c r="CH287" i="7"/>
  <c r="CH295" i="7"/>
  <c r="CH303" i="7"/>
  <c r="CH307" i="7"/>
  <c r="CE18" i="7"/>
  <c r="CF326" i="7"/>
  <c r="CF51" i="7"/>
  <c r="CF79" i="7"/>
  <c r="CF87" i="7"/>
  <c r="CF161" i="7"/>
  <c r="CF169" i="7"/>
  <c r="CF173" i="7"/>
  <c r="CF186" i="7"/>
  <c r="CF190" i="7"/>
  <c r="CF198" i="7"/>
  <c r="CF206" i="7"/>
  <c r="CF218" i="7"/>
  <c r="CF226" i="7"/>
  <c r="CF230" i="7"/>
  <c r="CF242" i="7"/>
  <c r="CF261" i="7"/>
  <c r="CF274" i="7"/>
  <c r="CF330" i="7"/>
  <c r="CF338" i="7"/>
  <c r="CF346" i="7"/>
  <c r="CF354" i="7"/>
  <c r="CF362" i="7"/>
  <c r="CF374" i="7"/>
  <c r="CF382" i="7"/>
  <c r="CF386" i="7"/>
  <c r="CF454" i="7"/>
  <c r="CF458" i="7"/>
  <c r="CG24" i="7"/>
  <c r="CF462" i="7"/>
  <c r="CG28" i="7"/>
  <c r="CF466" i="7"/>
  <c r="CG32" i="7"/>
  <c r="CF470" i="7"/>
  <c r="CG36" i="7"/>
  <c r="CG44" i="7"/>
  <c r="CG52" i="7"/>
  <c r="CG60" i="7"/>
  <c r="CG68" i="7"/>
  <c r="CG80" i="7"/>
  <c r="CG88" i="7"/>
  <c r="CG96" i="7"/>
  <c r="CG104" i="7"/>
  <c r="CG108" i="7"/>
  <c r="CI121" i="7"/>
  <c r="CI129" i="7"/>
  <c r="CI137" i="7"/>
  <c r="CI145" i="7"/>
  <c r="CI153" i="7"/>
  <c r="CI161" i="7"/>
  <c r="CI169" i="7"/>
  <c r="CI177" i="7"/>
  <c r="CI185" i="7"/>
  <c r="CI241" i="7"/>
  <c r="CJ66" i="7"/>
  <c r="CJ74" i="7"/>
  <c r="CJ78" i="7"/>
  <c r="CJ90" i="7"/>
  <c r="CK49" i="7"/>
  <c r="CK61" i="7"/>
  <c r="CK65" i="7"/>
  <c r="CK73" i="7"/>
  <c r="CK85" i="7"/>
  <c r="CK89" i="7"/>
  <c r="CK101" i="7"/>
  <c r="CK109" i="7"/>
  <c r="CK113" i="7"/>
  <c r="CK125" i="7"/>
  <c r="CN50" i="7"/>
  <c r="CN58" i="7"/>
  <c r="CN66" i="7"/>
  <c r="CN78" i="7"/>
  <c r="CN119" i="7"/>
  <c r="CN127" i="7"/>
  <c r="CN135" i="7"/>
  <c r="CM50" i="7"/>
  <c r="CO54" i="7"/>
  <c r="CO62" i="7"/>
  <c r="CO70" i="7"/>
  <c r="CO78" i="7"/>
  <c r="CO86" i="7"/>
  <c r="CO94" i="7"/>
  <c r="CO102" i="7"/>
  <c r="CP53" i="7"/>
  <c r="CP99" i="7"/>
  <c r="CP133" i="7"/>
  <c r="CP141" i="7"/>
  <c r="CP173" i="7"/>
  <c r="CP181" i="7"/>
  <c r="CP189" i="7"/>
  <c r="CP267" i="7"/>
  <c r="CP275" i="7"/>
  <c r="CP283" i="7"/>
  <c r="CP300" i="7"/>
  <c r="CR63" i="7"/>
  <c r="CR71" i="7"/>
  <c r="CR79" i="7"/>
  <c r="CR92" i="7"/>
  <c r="CR100" i="7"/>
  <c r="CR116" i="7"/>
  <c r="CR124" i="7"/>
  <c r="CR132" i="7"/>
  <c r="CR140" i="7"/>
  <c r="CR152" i="7"/>
  <c r="CR160" i="7"/>
  <c r="CR169" i="7"/>
  <c r="CR177" i="7"/>
  <c r="CR185" i="7"/>
  <c r="CR193" i="7"/>
  <c r="CR209" i="7"/>
  <c r="CR213" i="7"/>
  <c r="CR225" i="7"/>
  <c r="CR229" i="7"/>
  <c r="CR237" i="7"/>
  <c r="CR241" i="7"/>
  <c r="CQ60" i="7"/>
  <c r="CQ68" i="7"/>
  <c r="CQ76" i="7"/>
  <c r="CZ62" i="7"/>
  <c r="DA35" i="7"/>
  <c r="CZ66" i="7"/>
  <c r="DA39" i="7"/>
  <c r="CZ70" i="7"/>
  <c r="DA43" i="7"/>
  <c r="CZ74" i="7"/>
  <c r="DA47" i="7"/>
  <c r="CZ78" i="7"/>
  <c r="DA51" i="7"/>
  <c r="CZ82" i="7"/>
  <c r="DA55" i="7"/>
  <c r="DA66" i="7"/>
  <c r="DA70" i="7"/>
  <c r="DA78" i="7"/>
  <c r="CT99" i="7"/>
  <c r="CT107" i="7"/>
  <c r="CW117" i="7"/>
  <c r="CU61" i="7"/>
  <c r="CY60" i="7"/>
  <c r="CY93" i="7"/>
  <c r="CY118" i="7"/>
  <c r="CY130" i="7"/>
  <c r="CY142" i="7"/>
  <c r="CY154" i="7"/>
  <c r="CB107" i="7"/>
  <c r="CB137" i="7"/>
  <c r="CC13" i="7"/>
  <c r="CB141" i="7"/>
  <c r="CC17" i="7"/>
  <c r="CB145" i="7"/>
  <c r="CC21" i="7"/>
  <c r="CC94" i="7"/>
  <c r="CC102" i="7"/>
  <c r="CC111" i="7"/>
  <c r="CC119" i="7"/>
  <c r="CC127" i="7"/>
  <c r="CC135" i="7"/>
  <c r="CC143" i="7"/>
  <c r="CC151" i="7"/>
  <c r="CC159" i="7"/>
  <c r="CH31" i="7"/>
  <c r="CH39" i="7"/>
  <c r="CH47" i="7"/>
  <c r="CH51" i="7"/>
  <c r="CH55" i="7"/>
  <c r="CH64" i="7"/>
  <c r="CH72" i="7"/>
  <c r="CH80" i="7"/>
  <c r="CH88" i="7"/>
  <c r="CH96" i="7"/>
  <c r="CH105" i="7"/>
  <c r="CH113" i="7"/>
  <c r="CH121" i="7"/>
  <c r="CH129" i="7"/>
  <c r="CH154" i="7"/>
  <c r="CH162" i="7"/>
  <c r="CH174" i="7"/>
  <c r="CH182" i="7"/>
  <c r="CH190" i="7"/>
  <c r="CH198" i="7"/>
  <c r="CH206" i="7"/>
  <c r="CH214" i="7"/>
  <c r="CH222" i="7"/>
  <c r="CH226" i="7"/>
  <c r="CH235" i="7"/>
  <c r="CH243" i="7"/>
  <c r="CH251" i="7"/>
  <c r="CH259" i="7"/>
  <c r="CH267" i="7"/>
  <c r="CH275" i="7"/>
  <c r="CH283" i="7"/>
  <c r="CH291" i="7"/>
  <c r="CH299" i="7"/>
  <c r="CF47" i="7"/>
  <c r="CF55" i="7"/>
  <c r="CF71" i="7"/>
  <c r="CF75" i="7"/>
  <c r="CF83" i="7"/>
  <c r="CF165" i="7"/>
  <c r="CF177" i="7"/>
  <c r="CF182" i="7"/>
  <c r="CF194" i="7"/>
  <c r="CF202" i="7"/>
  <c r="CF210" i="7"/>
  <c r="CF214" i="7"/>
  <c r="CF222" i="7"/>
  <c r="CF235" i="7"/>
  <c r="CF257" i="7"/>
  <c r="CF269" i="7"/>
  <c r="CF278" i="7"/>
  <c r="CF334" i="7"/>
  <c r="CF342" i="7"/>
  <c r="CF350" i="7"/>
  <c r="CF358" i="7"/>
  <c r="CF366" i="7"/>
  <c r="CF370" i="7"/>
  <c r="CF378" i="7"/>
  <c r="CG48" i="7"/>
  <c r="CG56" i="7"/>
  <c r="CG64" i="7"/>
  <c r="CG72" i="7"/>
  <c r="CG76" i="7"/>
  <c r="CG84" i="7"/>
  <c r="CG92" i="7"/>
  <c r="CG100" i="7"/>
  <c r="CI125" i="7"/>
  <c r="CI133" i="7"/>
  <c r="CI141" i="7"/>
  <c r="CI149" i="7"/>
  <c r="CI157" i="7"/>
  <c r="CI165" i="7"/>
  <c r="CI173" i="7"/>
  <c r="CI181" i="7"/>
  <c r="CI245" i="7"/>
  <c r="CJ62" i="7"/>
  <c r="L62" i="7" s="1"/>
  <c r="CJ70" i="7"/>
  <c r="CJ82" i="7"/>
  <c r="CJ86" i="7"/>
  <c r="CJ152" i="7"/>
  <c r="CK53" i="7"/>
  <c r="CK57" i="7"/>
  <c r="CK69" i="7"/>
  <c r="CK77" i="7"/>
  <c r="CK81" i="7"/>
  <c r="CK93" i="7"/>
  <c r="CK97" i="7"/>
  <c r="CK105" i="7"/>
  <c r="CK117" i="7"/>
  <c r="CK121" i="7"/>
  <c r="CN54" i="7"/>
  <c r="CN62" i="7"/>
  <c r="CN70" i="7"/>
  <c r="CN82" i="7"/>
  <c r="CN115" i="7"/>
  <c r="CN123" i="7"/>
  <c r="CN131" i="7"/>
  <c r="CM54" i="7"/>
  <c r="CM86" i="7"/>
  <c r="CO30" i="7"/>
  <c r="CM90" i="7"/>
  <c r="CO34" i="7"/>
  <c r="CM95" i="7"/>
  <c r="CO38" i="7"/>
  <c r="CL51" i="7"/>
  <c r="CO42" i="7"/>
  <c r="CL55" i="7"/>
  <c r="CO46" i="7"/>
  <c r="CO58" i="7"/>
  <c r="CO66" i="7"/>
  <c r="CO74" i="7"/>
  <c r="CO82" i="7"/>
  <c r="CO90" i="7"/>
  <c r="CO98" i="7"/>
  <c r="CP57" i="7"/>
  <c r="CP61" i="7"/>
  <c r="CP137" i="7"/>
  <c r="CP177" i="7"/>
  <c r="CP185" i="7"/>
  <c r="CP193" i="7"/>
  <c r="CP271" i="7"/>
  <c r="CP279" i="7"/>
  <c r="CP287" i="7"/>
  <c r="CP304" i="7"/>
  <c r="CR59" i="7"/>
  <c r="CR67" i="7"/>
  <c r="CR75" i="7"/>
  <c r="CR83" i="7"/>
  <c r="CR96" i="7"/>
  <c r="CR104" i="7"/>
  <c r="CR112" i="7"/>
  <c r="CR120" i="7"/>
  <c r="CR128" i="7"/>
  <c r="CR136" i="7"/>
  <c r="CR144" i="7"/>
  <c r="CR156" i="7"/>
  <c r="CR164" i="7"/>
  <c r="CR173" i="7"/>
  <c r="CR181" i="7"/>
  <c r="CR189" i="7"/>
  <c r="CR205" i="7"/>
  <c r="CR217" i="7"/>
  <c r="CR221" i="7"/>
  <c r="CR233" i="7"/>
  <c r="CR253" i="7"/>
  <c r="CQ64" i="7"/>
  <c r="CQ72" i="7"/>
  <c r="CQ80" i="7"/>
  <c r="CQ84" i="7"/>
  <c r="CS35" i="7"/>
  <c r="CQ88" i="7"/>
  <c r="CS39" i="7"/>
  <c r="CQ92" i="7"/>
  <c r="CS43" i="7"/>
  <c r="CQ96" i="7"/>
  <c r="CS47" i="7"/>
  <c r="CQ101" i="7"/>
  <c r="CS52" i="7"/>
  <c r="CQ105" i="7"/>
  <c r="CS56" i="7"/>
  <c r="CZ86" i="7"/>
  <c r="DA62" i="7"/>
  <c r="DA74" i="7"/>
  <c r="DA82" i="7"/>
  <c r="CT91" i="7"/>
  <c r="CT95" i="7"/>
  <c r="CT103" i="7"/>
  <c r="CT204" i="7"/>
  <c r="CW43" i="7"/>
  <c r="CT208" i="7"/>
  <c r="CW47" i="7"/>
  <c r="CT212" i="7"/>
  <c r="CW52" i="7"/>
  <c r="CT216" i="7"/>
  <c r="CW56" i="7"/>
  <c r="CT220" i="7"/>
  <c r="CW60" i="7"/>
  <c r="CX68" i="7"/>
  <c r="CY64" i="7"/>
  <c r="CY89" i="7"/>
  <c r="CY97" i="7"/>
  <c r="CY101" i="7"/>
  <c r="CY126" i="7"/>
  <c r="CY134" i="7"/>
  <c r="CY138" i="7"/>
  <c r="CY146" i="7"/>
  <c r="CY150" i="7"/>
  <c r="DC67" i="7"/>
  <c r="DC91" i="7"/>
  <c r="DC95" i="7"/>
  <c r="DC99" i="7"/>
  <c r="DC103" i="7"/>
  <c r="DC107" i="7"/>
  <c r="DC111" i="7"/>
  <c r="DC115" i="7"/>
  <c r="DC156" i="7"/>
  <c r="DC160" i="7"/>
  <c r="DC201" i="7"/>
  <c r="DE130" i="7"/>
  <c r="DE134" i="7"/>
  <c r="DE138" i="7"/>
  <c r="DH112" i="7"/>
  <c r="DI81" i="7"/>
  <c r="DI85" i="7"/>
  <c r="DI89" i="7"/>
  <c r="DJ112" i="7"/>
  <c r="DJ116" i="7"/>
  <c r="DJ120" i="7"/>
  <c r="DP145" i="7"/>
  <c r="DP158" i="7"/>
  <c r="DP176" i="7"/>
  <c r="DP180" i="7"/>
  <c r="CY162" i="7"/>
  <c r="CY194" i="7"/>
  <c r="DB86" i="7"/>
  <c r="DB98" i="7"/>
  <c r="DB191" i="7"/>
  <c r="R191" i="7" s="1"/>
  <c r="DB219" i="7"/>
  <c r="R219" i="7" s="1"/>
  <c r="DB227" i="7"/>
  <c r="R227" i="7" s="1"/>
  <c r="DC76" i="7"/>
  <c r="DC84" i="7"/>
  <c r="DC146" i="7"/>
  <c r="DC158" i="7"/>
  <c r="DC183" i="7"/>
  <c r="DC195" i="7"/>
  <c r="DC203" i="7"/>
  <c r="DE72" i="7"/>
  <c r="DE76" i="7"/>
  <c r="DE80" i="7"/>
  <c r="DE84" i="7"/>
  <c r="DE88" i="7"/>
  <c r="DE92" i="7"/>
  <c r="DE96" i="7"/>
  <c r="DE100" i="7"/>
  <c r="DE104" i="7"/>
  <c r="DE108" i="7"/>
  <c r="DE112" i="7"/>
  <c r="DE116" i="7"/>
  <c r="DE128" i="7"/>
  <c r="DE132" i="7"/>
  <c r="DE136" i="7"/>
  <c r="DE140" i="7"/>
  <c r="DE144" i="7"/>
  <c r="DE183" i="7"/>
  <c r="DG50" i="7"/>
  <c r="DE191" i="7"/>
  <c r="DG58" i="7"/>
  <c r="DE199" i="7"/>
  <c r="DG66" i="7"/>
  <c r="DH82" i="7"/>
  <c r="DI55" i="7"/>
  <c r="DH86" i="7"/>
  <c r="DI59" i="7"/>
  <c r="DH90" i="7"/>
  <c r="DI63" i="7"/>
  <c r="DH98" i="7"/>
  <c r="DH102" i="7"/>
  <c r="DI75" i="7"/>
  <c r="DH106" i="7"/>
  <c r="DH110" i="7"/>
  <c r="DI79" i="7"/>
  <c r="DI83" i="7"/>
  <c r="DI87" i="7"/>
  <c r="DI91" i="7"/>
  <c r="DI71" i="7"/>
  <c r="DI139" i="7"/>
  <c r="DI143" i="7"/>
  <c r="DI147" i="7"/>
  <c r="DI151" i="7"/>
  <c r="DI155" i="7"/>
  <c r="DI189" i="7"/>
  <c r="DJ82" i="7"/>
  <c r="DJ86" i="7"/>
  <c r="DJ90" i="7"/>
  <c r="DJ94" i="7"/>
  <c r="DJ98" i="7"/>
  <c r="DJ102" i="7"/>
  <c r="DJ118" i="7"/>
  <c r="DJ135" i="7"/>
  <c r="DJ139" i="7"/>
  <c r="DJ143" i="7"/>
  <c r="DJ147" i="7"/>
  <c r="DJ151" i="7"/>
  <c r="DJ155" i="7"/>
  <c r="DJ159" i="7"/>
  <c r="DJ167" i="7"/>
  <c r="DJ171" i="7"/>
  <c r="DJ175" i="7"/>
  <c r="DJ179" i="7"/>
  <c r="DJ183" i="7"/>
  <c r="DJ187" i="7"/>
  <c r="DJ191" i="7"/>
  <c r="DJ195" i="7"/>
  <c r="DJ199" i="7"/>
  <c r="DJ224" i="7"/>
  <c r="DJ228" i="7"/>
  <c r="DJ233" i="7"/>
  <c r="DJ237" i="7"/>
  <c r="DJ241" i="7"/>
  <c r="DJ245" i="7"/>
  <c r="DJ249" i="7"/>
  <c r="DJ253" i="7"/>
  <c r="DJ257" i="7"/>
  <c r="DJ261" i="7"/>
  <c r="DJ299" i="7"/>
  <c r="DP155" i="7"/>
  <c r="DP195" i="7"/>
  <c r="DP200" i="7"/>
  <c r="DP209" i="7"/>
  <c r="CY158" i="7"/>
  <c r="CY182" i="7"/>
  <c r="CY190" i="7"/>
  <c r="DB90" i="7"/>
  <c r="DB94" i="7"/>
  <c r="DB195" i="7"/>
  <c r="R195" i="7" s="1"/>
  <c r="DB215" i="7"/>
  <c r="R215" i="7" s="1"/>
  <c r="DB223" i="7"/>
  <c r="R223" i="7" s="1"/>
  <c r="DC72" i="7"/>
  <c r="DC80" i="7"/>
  <c r="DC88" i="7"/>
  <c r="DC150" i="7"/>
  <c r="DC154" i="7"/>
  <c r="DC162" i="7"/>
  <c r="DC187" i="7"/>
  <c r="DC191" i="7"/>
  <c r="DC199" i="7"/>
  <c r="DC207" i="7"/>
  <c r="DC211" i="7"/>
  <c r="DC239" i="7"/>
  <c r="DE53" i="7"/>
  <c r="DC243" i="7"/>
  <c r="DE57" i="7"/>
  <c r="DC247" i="7"/>
  <c r="DE61" i="7"/>
  <c r="DC251" i="7"/>
  <c r="DE65" i="7"/>
  <c r="BT57" i="7"/>
  <c r="BT13" i="7"/>
  <c r="BT17" i="7"/>
  <c r="BT21" i="7"/>
  <c r="BT25" i="7"/>
  <c r="BT29" i="7"/>
  <c r="BT33" i="7"/>
  <c r="BT37" i="7"/>
  <c r="BT41" i="7"/>
  <c r="BT45" i="7"/>
  <c r="BT49" i="7"/>
  <c r="BT53" i="7"/>
  <c r="BT99" i="7"/>
  <c r="BT103" i="7"/>
  <c r="BT107" i="7"/>
  <c r="BT111" i="7"/>
  <c r="BT115" i="7"/>
  <c r="BT119" i="7"/>
  <c r="BT123" i="7"/>
  <c r="BT127" i="7"/>
  <c r="BW53" i="7"/>
  <c r="BX176" i="7"/>
  <c r="BY14" i="7"/>
  <c r="CB71" i="7"/>
  <c r="CB122" i="7"/>
  <c r="CB146" i="7"/>
  <c r="CC22" i="7"/>
  <c r="CF48" i="7"/>
  <c r="CF145" i="7"/>
  <c r="CF174" i="7"/>
  <c r="CF203" i="7"/>
  <c r="CI150" i="7"/>
  <c r="CN47" i="7"/>
  <c r="CM96" i="7"/>
  <c r="CO39" i="7"/>
  <c r="CO59" i="7"/>
  <c r="CO71" i="7"/>
  <c r="CP50" i="7"/>
  <c r="CP125" i="7"/>
  <c r="CP210" i="7"/>
  <c r="CP305" i="7"/>
  <c r="CR105" i="7"/>
  <c r="CR242" i="7"/>
  <c r="CZ59" i="7"/>
  <c r="DC143" i="7"/>
  <c r="DE93" i="7"/>
  <c r="DE162" i="7"/>
  <c r="DJ103" i="7"/>
  <c r="DJ355" i="7"/>
  <c r="BT98" i="7"/>
  <c r="BT97" i="7"/>
  <c r="BT129" i="7"/>
  <c r="BW10" i="7"/>
  <c r="BW104" i="7"/>
  <c r="BV10" i="7"/>
  <c r="BW105" i="7"/>
  <c r="BV11" i="7"/>
  <c r="BW106" i="7"/>
  <c r="BV12" i="7"/>
  <c r="BV27" i="7"/>
  <c r="BX12" i="7"/>
  <c r="BY94" i="7"/>
  <c r="BZ14" i="7"/>
  <c r="BY95" i="7"/>
  <c r="BZ15" i="7"/>
  <c r="BY97" i="7"/>
  <c r="BZ17" i="7"/>
  <c r="BZ55" i="7"/>
  <c r="CA12" i="7"/>
  <c r="BZ58" i="7"/>
  <c r="CA15" i="7"/>
  <c r="CA37" i="7"/>
  <c r="CA125" i="7"/>
  <c r="CA38" i="7"/>
  <c r="CA126" i="7"/>
  <c r="CA40" i="7"/>
  <c r="CB11" i="7"/>
  <c r="CA41" i="7"/>
  <c r="CB12" i="7"/>
  <c r="CA42" i="7"/>
  <c r="CB13" i="7"/>
  <c r="CA44" i="7"/>
  <c r="CB15" i="7"/>
  <c r="CA45" i="7"/>
  <c r="CB16" i="7"/>
  <c r="CA46" i="7"/>
  <c r="CB17" i="7"/>
  <c r="CB143" i="7"/>
  <c r="CC19" i="7"/>
  <c r="CC187" i="7"/>
  <c r="CD12" i="7"/>
  <c r="CC188" i="7"/>
  <c r="CD13" i="7"/>
  <c r="CC190" i="7"/>
  <c r="CD15" i="7"/>
  <c r="CC191" i="7"/>
  <c r="CD16" i="7"/>
  <c r="CC192" i="7"/>
  <c r="CC194" i="7"/>
  <c r="CD19" i="7"/>
  <c r="CC195" i="7"/>
  <c r="CH12" i="7"/>
  <c r="CC196" i="7"/>
  <c r="CH13" i="7"/>
  <c r="CC197" i="7"/>
  <c r="CH14" i="7"/>
  <c r="CC198" i="7"/>
  <c r="CH15" i="7"/>
  <c r="CC199" i="7"/>
  <c r="CH16" i="7"/>
  <c r="CC200" i="7"/>
  <c r="CH17" i="7"/>
  <c r="CC201" i="7"/>
  <c r="CH18" i="7"/>
  <c r="CC202" i="7"/>
  <c r="CH19" i="7"/>
  <c r="CD31" i="7"/>
  <c r="CH25" i="7"/>
  <c r="CH311" i="7"/>
  <c r="CE22" i="7"/>
  <c r="CH315" i="7"/>
  <c r="CE26" i="7"/>
  <c r="CH319" i="7"/>
  <c r="CF18" i="7"/>
  <c r="CH323" i="7"/>
  <c r="CF22" i="7"/>
  <c r="CH324" i="7"/>
  <c r="CF24" i="7"/>
  <c r="CH339" i="7"/>
  <c r="CF25" i="7"/>
  <c r="CH325" i="7"/>
  <c r="CF26" i="7"/>
  <c r="CH326" i="7"/>
  <c r="CF27" i="7"/>
  <c r="CE32" i="7"/>
  <c r="CF28" i="7"/>
  <c r="CG117" i="7"/>
  <c r="CI23" i="7"/>
  <c r="CG119" i="7"/>
  <c r="CI25" i="7"/>
  <c r="CG120" i="7"/>
  <c r="CI26" i="7"/>
  <c r="CG121" i="7"/>
  <c r="CI27" i="7"/>
  <c r="CG123" i="7"/>
  <c r="CI29" i="7"/>
  <c r="CG124" i="7"/>
  <c r="CI30" i="7"/>
  <c r="CG125" i="7"/>
  <c r="CI31" i="7"/>
  <c r="CG127" i="7"/>
  <c r="CI33" i="7"/>
  <c r="CG128" i="7"/>
  <c r="CI34" i="7"/>
  <c r="CG129" i="7"/>
  <c r="CI35" i="7"/>
  <c r="CG131" i="7"/>
  <c r="CI37" i="7"/>
  <c r="CG132" i="7"/>
  <c r="CI38" i="7"/>
  <c r="CG133" i="7"/>
  <c r="CI39" i="7"/>
  <c r="CI250" i="7"/>
  <c r="CJ26" i="7"/>
  <c r="CI253" i="7"/>
  <c r="CJ29" i="7"/>
  <c r="CI254" i="7"/>
  <c r="CJ30" i="7"/>
  <c r="CI257" i="7"/>
  <c r="CJ33" i="7"/>
  <c r="CI258" i="7"/>
  <c r="CJ34" i="7"/>
  <c r="CI261" i="7"/>
  <c r="CJ37" i="7"/>
  <c r="L37" i="7" s="1"/>
  <c r="CI262" i="7"/>
  <c r="CJ38" i="7"/>
  <c r="CI266" i="7"/>
  <c r="CJ41" i="7"/>
  <c r="CI267" i="7"/>
  <c r="CJ42" i="7"/>
  <c r="L42" i="7" s="1"/>
  <c r="CK128" i="7"/>
  <c r="CN27" i="7"/>
  <c r="CK129" i="7"/>
  <c r="CN28" i="7"/>
  <c r="CK132" i="7"/>
  <c r="CN32" i="7"/>
  <c r="CK136" i="7"/>
  <c r="CN36" i="7"/>
  <c r="CK140" i="7"/>
  <c r="CN40" i="7"/>
  <c r="CK144" i="7"/>
  <c r="CN44" i="7"/>
  <c r="CN137" i="7"/>
  <c r="CM29" i="7"/>
  <c r="CN139" i="7"/>
  <c r="CM31" i="7"/>
  <c r="CN141" i="7"/>
  <c r="CM33" i="7"/>
  <c r="CN142" i="7"/>
  <c r="CM34" i="7"/>
  <c r="CN143" i="7"/>
  <c r="CM35" i="7"/>
  <c r="CN145" i="7"/>
  <c r="CM37" i="7"/>
  <c r="CN146" i="7"/>
  <c r="CM38" i="7"/>
  <c r="CN147" i="7"/>
  <c r="CM39" i="7"/>
  <c r="CN150" i="7"/>
  <c r="CM41" i="7"/>
  <c r="CN151" i="7"/>
  <c r="CM42" i="7"/>
  <c r="CN152" i="7"/>
  <c r="CM43" i="7"/>
  <c r="CN154" i="7"/>
  <c r="CM45" i="7"/>
  <c r="CN155" i="7"/>
  <c r="CM46" i="7"/>
  <c r="CN156" i="7"/>
  <c r="CM47" i="7"/>
  <c r="CM60" i="7"/>
  <c r="CL30" i="7"/>
  <c r="CM61" i="7"/>
  <c r="CL31" i="7"/>
  <c r="CM62" i="7"/>
  <c r="CL32" i="7"/>
  <c r="CM65" i="7"/>
  <c r="CL35" i="7"/>
  <c r="CM66" i="7"/>
  <c r="CL36" i="7"/>
  <c r="CM69" i="7"/>
  <c r="CL39" i="7"/>
  <c r="CM70" i="7"/>
  <c r="CL40" i="7"/>
  <c r="CM73" i="7"/>
  <c r="CL43" i="7"/>
  <c r="CM74" i="7"/>
  <c r="CL44" i="7"/>
  <c r="CM77" i="7"/>
  <c r="CL47" i="7"/>
  <c r="CM78" i="7"/>
  <c r="CL48" i="7"/>
  <c r="CO106" i="7"/>
  <c r="CP28" i="7"/>
  <c r="CO110" i="7"/>
  <c r="CP32" i="7"/>
  <c r="CO161" i="7"/>
  <c r="CP33" i="7"/>
  <c r="CP337" i="7"/>
  <c r="CR56" i="7"/>
  <c r="CR87" i="7"/>
  <c r="CR18" i="7"/>
  <c r="CQ131" i="7"/>
  <c r="CZ35" i="7"/>
  <c r="CS59" i="7"/>
  <c r="CZ37" i="7"/>
  <c r="CS62" i="7"/>
  <c r="CZ40" i="7"/>
  <c r="CS66" i="7"/>
  <c r="CZ44" i="7"/>
  <c r="CS70" i="7"/>
  <c r="CZ48" i="7"/>
  <c r="CS77" i="7"/>
  <c r="CZ56" i="7"/>
  <c r="CS79" i="7"/>
  <c r="CZ58" i="7"/>
  <c r="DA88" i="7"/>
  <c r="CT37" i="7"/>
  <c r="DA89" i="7"/>
  <c r="CT38" i="7"/>
  <c r="CT184" i="7"/>
  <c r="CV38" i="7"/>
  <c r="CT186" i="7"/>
  <c r="CV41" i="7"/>
  <c r="CT187" i="7"/>
  <c r="CV42" i="7"/>
  <c r="CT188" i="7"/>
  <c r="CV43" i="7"/>
  <c r="CT190" i="7"/>
  <c r="CV45" i="7"/>
  <c r="CT191" i="7"/>
  <c r="CV46" i="7"/>
  <c r="CT192" i="7"/>
  <c r="CV47" i="7"/>
  <c r="CT194" i="7"/>
  <c r="CV50" i="7"/>
  <c r="CT195" i="7"/>
  <c r="CV51" i="7"/>
  <c r="CT196" i="7"/>
  <c r="CV52" i="7"/>
  <c r="CT198" i="7"/>
  <c r="CV54" i="7"/>
  <c r="CT199" i="7"/>
  <c r="CV55" i="7"/>
  <c r="CT200" i="7"/>
  <c r="CV56" i="7"/>
  <c r="CW93" i="7"/>
  <c r="CX48" i="7"/>
  <c r="CW97" i="7"/>
  <c r="CX52" i="7"/>
  <c r="CW101" i="7"/>
  <c r="CX56" i="7"/>
  <c r="CW128" i="7"/>
  <c r="CU46" i="7"/>
  <c r="CW132" i="7"/>
  <c r="CU50" i="7"/>
  <c r="CX60" i="7"/>
  <c r="CU54" i="7"/>
  <c r="CX63" i="7"/>
  <c r="CU57" i="7"/>
  <c r="CX64" i="7"/>
  <c r="CU58" i="7"/>
  <c r="CX72" i="7"/>
  <c r="CY44" i="7"/>
  <c r="CX76" i="7"/>
  <c r="CY48" i="7"/>
  <c r="CX80" i="7"/>
  <c r="CY52" i="7"/>
  <c r="CX84" i="7"/>
  <c r="CY56" i="7"/>
  <c r="CY165" i="7"/>
  <c r="DB47" i="7"/>
  <c r="CY166" i="7"/>
  <c r="DB48" i="7"/>
  <c r="CY169" i="7"/>
  <c r="DB51" i="7"/>
  <c r="CY170" i="7"/>
  <c r="DB52" i="7"/>
  <c r="CY174" i="7"/>
  <c r="DB56" i="7"/>
  <c r="CY177" i="7"/>
  <c r="DB59" i="7"/>
  <c r="CY178" i="7"/>
  <c r="DB60" i="7"/>
  <c r="DB199" i="7"/>
  <c r="R199" i="7" s="1"/>
  <c r="DC48" i="7"/>
  <c r="DB203" i="7"/>
  <c r="R203" i="7" s="1"/>
  <c r="DC52" i="7"/>
  <c r="DB207" i="7"/>
  <c r="R207" i="7" s="1"/>
  <c r="DC56" i="7"/>
  <c r="DB211" i="7"/>
  <c r="R211" i="7" s="1"/>
  <c r="DC60" i="7"/>
  <c r="DC217" i="7"/>
  <c r="DD49" i="7"/>
  <c r="DC218" i="7"/>
  <c r="DD50" i="7"/>
  <c r="DC219" i="7"/>
  <c r="DD51" i="7"/>
  <c r="DC222" i="7"/>
  <c r="DD54" i="7"/>
  <c r="DC223" i="7"/>
  <c r="DD55" i="7"/>
  <c r="DC226" i="7"/>
  <c r="DD58" i="7"/>
  <c r="DC227" i="7"/>
  <c r="DD59" i="7"/>
  <c r="DC230" i="7"/>
  <c r="DD62" i="7"/>
  <c r="DC231" i="7"/>
  <c r="DD63" i="7"/>
  <c r="DE178" i="7"/>
  <c r="DF53" i="7"/>
  <c r="DE179" i="7"/>
  <c r="DF54" i="7"/>
  <c r="DE186" i="7"/>
  <c r="DG53" i="7"/>
  <c r="DE187" i="7"/>
  <c r="DG54" i="7"/>
  <c r="DE190" i="7"/>
  <c r="DG57" i="7"/>
  <c r="DE194" i="7"/>
  <c r="DG61" i="7"/>
  <c r="DE195" i="7"/>
  <c r="DG62" i="7"/>
  <c r="DE198" i="7"/>
  <c r="DG65" i="7"/>
  <c r="DE202" i="7"/>
  <c r="DG69" i="7"/>
  <c r="DE203" i="7"/>
  <c r="DG70" i="7"/>
  <c r="DH75" i="7"/>
  <c r="DH50" i="7"/>
  <c r="DF77" i="7"/>
  <c r="DH55" i="7"/>
  <c r="DF80" i="7"/>
  <c r="DH59" i="7"/>
  <c r="DF81" i="7"/>
  <c r="DH60" i="7"/>
  <c r="DF82" i="7"/>
  <c r="DH61" i="7"/>
  <c r="DF83" i="7"/>
  <c r="DH62" i="7"/>
  <c r="DF84" i="7"/>
  <c r="DH63" i="7"/>
  <c r="DG76" i="7"/>
  <c r="DH66" i="7"/>
  <c r="DG80" i="7"/>
  <c r="DH70" i="7"/>
  <c r="DG84" i="7"/>
  <c r="DH74" i="7"/>
  <c r="DI159" i="7"/>
  <c r="DJ54" i="7"/>
  <c r="DI163" i="7"/>
  <c r="DJ58" i="7"/>
  <c r="DI167" i="7"/>
  <c r="DJ63" i="7"/>
  <c r="DI171" i="7"/>
  <c r="DJ67" i="7"/>
  <c r="DI175" i="7"/>
  <c r="DJ71" i="7"/>
  <c r="DI179" i="7"/>
  <c r="DJ75" i="7"/>
  <c r="DM165" i="7"/>
  <c r="DP77" i="7"/>
  <c r="DM166" i="7"/>
  <c r="DP78" i="7"/>
  <c r="DM168" i="7"/>
  <c r="DP80" i="7"/>
  <c r="DM169" i="7"/>
  <c r="DP81" i="7"/>
  <c r="DM170" i="7"/>
  <c r="DP82" i="7"/>
  <c r="DM171" i="7"/>
  <c r="DP83" i="7"/>
  <c r="DP117" i="7"/>
  <c r="DP84" i="7"/>
  <c r="DL99" i="7"/>
  <c r="DP89" i="7"/>
  <c r="DL100" i="7"/>
  <c r="DP90" i="7"/>
  <c r="DL101" i="7"/>
  <c r="DP91" i="7"/>
  <c r="DL102" i="7"/>
  <c r="DP92" i="7"/>
  <c r="CC164" i="7"/>
  <c r="CE35" i="7"/>
  <c r="BV13" i="7"/>
  <c r="BV17" i="7"/>
  <c r="BV22" i="7"/>
  <c r="BV25" i="7"/>
  <c r="BX14" i="7"/>
  <c r="BX17" i="7"/>
  <c r="BX19" i="7"/>
  <c r="BX22" i="7"/>
  <c r="BX26" i="7"/>
  <c r="BX29" i="7"/>
  <c r="BX31" i="7"/>
  <c r="BX35" i="7"/>
  <c r="BX39" i="7"/>
  <c r="BX44" i="7"/>
  <c r="BX48" i="7"/>
  <c r="BX52" i="7"/>
  <c r="BX56" i="7"/>
  <c r="BX60" i="7"/>
  <c r="BX65" i="7"/>
  <c r="BX69" i="7"/>
  <c r="BX73" i="7"/>
  <c r="BX77" i="7"/>
  <c r="BX81" i="7"/>
  <c r="BX85" i="7"/>
  <c r="BX89" i="7"/>
  <c r="BX93" i="7"/>
  <c r="BX97" i="7"/>
  <c r="BX101" i="7"/>
  <c r="BX105" i="7"/>
  <c r="BX109" i="7"/>
  <c r="BX113" i="7"/>
  <c r="BX117" i="7"/>
  <c r="BX121" i="7"/>
  <c r="BX125" i="7"/>
  <c r="BX128" i="7"/>
  <c r="BX130" i="7"/>
  <c r="BX134" i="7"/>
  <c r="BX138" i="7"/>
  <c r="BX142" i="7"/>
  <c r="BX146" i="7"/>
  <c r="BX150" i="7"/>
  <c r="BX154" i="7"/>
  <c r="BX158" i="7"/>
  <c r="BX162" i="7"/>
  <c r="BX166" i="7"/>
  <c r="BX173" i="7"/>
  <c r="BY19" i="7"/>
  <c r="BY23" i="7"/>
  <c r="BY32" i="7"/>
  <c r="BY36" i="7"/>
  <c r="BY40" i="7"/>
  <c r="BY53" i="7"/>
  <c r="BY57" i="7"/>
  <c r="BY61" i="7"/>
  <c r="BY65" i="7"/>
  <c r="BY69" i="7"/>
  <c r="BY73" i="7"/>
  <c r="BY77" i="7"/>
  <c r="BY81" i="7"/>
  <c r="BY85" i="7"/>
  <c r="BY89" i="7"/>
  <c r="BY93" i="7"/>
  <c r="BZ21" i="7"/>
  <c r="BZ25" i="7"/>
  <c r="BZ29" i="7"/>
  <c r="BZ33" i="7"/>
  <c r="BZ37" i="7"/>
  <c r="BZ41" i="7"/>
  <c r="BZ45" i="7"/>
  <c r="BZ49" i="7"/>
  <c r="BZ53" i="7"/>
  <c r="BZ57" i="7"/>
  <c r="CB22" i="7"/>
  <c r="CB26" i="7"/>
  <c r="CB30" i="7"/>
  <c r="CB41" i="7"/>
  <c r="CB45" i="7"/>
  <c r="CB54" i="7"/>
  <c r="CB58" i="7"/>
  <c r="CB63" i="7"/>
  <c r="CB67" i="7"/>
  <c r="CB72" i="7"/>
  <c r="CB76" i="7"/>
  <c r="CB89" i="7"/>
  <c r="CB93" i="7"/>
  <c r="BW51" i="7"/>
  <c r="BW52" i="7"/>
  <c r="BV14" i="7"/>
  <c r="BV18" i="7"/>
  <c r="BV26" i="7"/>
  <c r="BX15" i="7"/>
  <c r="BX23" i="7"/>
  <c r="BX27" i="7"/>
  <c r="BX36" i="7"/>
  <c r="BX40" i="7"/>
  <c r="BX45" i="7"/>
  <c r="BX49" i="7"/>
  <c r="BX53" i="7"/>
  <c r="BX57" i="7"/>
  <c r="BX66" i="7"/>
  <c r="BX70" i="7"/>
  <c r="BX74" i="7"/>
  <c r="BX78" i="7"/>
  <c r="BX82" i="7"/>
  <c r="BX86" i="7"/>
  <c r="BX90" i="7"/>
  <c r="BX94" i="7"/>
  <c r="BX98" i="7"/>
  <c r="BX102" i="7"/>
  <c r="BX106" i="7"/>
  <c r="BX110" i="7"/>
  <c r="BX114" i="7"/>
  <c r="BX118" i="7"/>
  <c r="BX122" i="7"/>
  <c r="BX126" i="7"/>
  <c r="BX135" i="7"/>
  <c r="BX139" i="7"/>
  <c r="BX143" i="7"/>
  <c r="BX147" i="7"/>
  <c r="BX151" i="7"/>
  <c r="BX155" i="7"/>
  <c r="BX159" i="7"/>
  <c r="BX163" i="7"/>
  <c r="BX167" i="7"/>
  <c r="BX170" i="7"/>
  <c r="BX174" i="7"/>
  <c r="BZ22" i="7"/>
  <c r="BZ30" i="7"/>
  <c r="BZ34" i="7"/>
  <c r="BZ38" i="7"/>
  <c r="BZ42" i="7"/>
  <c r="BZ46" i="7"/>
  <c r="BZ50" i="7"/>
  <c r="BZ54" i="7"/>
  <c r="CB42" i="7"/>
  <c r="CB51" i="7"/>
  <c r="CB55" i="7"/>
  <c r="CB59" i="7"/>
  <c r="CB64" i="7"/>
  <c r="CB68" i="7"/>
  <c r="CB73" i="7"/>
  <c r="CB77" i="7"/>
  <c r="CB90" i="7"/>
  <c r="CB94" i="7"/>
  <c r="CB112" i="7"/>
  <c r="CB116" i="7"/>
  <c r="CB120" i="7"/>
  <c r="CC25" i="7"/>
  <c r="CC38" i="7"/>
  <c r="CC29" i="7"/>
  <c r="CC42" i="7"/>
  <c r="CC39" i="7"/>
  <c r="CC52" i="7"/>
  <c r="CC93" i="7"/>
  <c r="CC97" i="7"/>
  <c r="CC101" i="7"/>
  <c r="CC110" i="7"/>
  <c r="CC114" i="7"/>
  <c r="CC118" i="7"/>
  <c r="CC150" i="7"/>
  <c r="CC163" i="7"/>
  <c r="CC167" i="7"/>
  <c r="CC171" i="7"/>
  <c r="CC175" i="7"/>
  <c r="CD30" i="7"/>
  <c r="CD34" i="7"/>
  <c r="CH30" i="7"/>
  <c r="CH34" i="7"/>
  <c r="CH38" i="7"/>
  <c r="CH42" i="7"/>
  <c r="CH46" i="7"/>
  <c r="CH50" i="7"/>
  <c r="CH54" i="7"/>
  <c r="BX58" i="7"/>
  <c r="BX61" i="7"/>
  <c r="CC168" i="7"/>
  <c r="CF63" i="7"/>
  <c r="CF115" i="7"/>
  <c r="CF128" i="7"/>
  <c r="CF151" i="7"/>
  <c r="CF157" i="7"/>
  <c r="CF180" i="7"/>
  <c r="CF265" i="7"/>
  <c r="CF295" i="7"/>
  <c r="BY38" i="7"/>
  <c r="BY44" i="7"/>
  <c r="BY91" i="7"/>
  <c r="BZ18" i="7"/>
  <c r="CB78" i="7"/>
  <c r="CB87" i="7"/>
  <c r="CC172" i="7"/>
  <c r="CF59" i="7"/>
  <c r="CF119" i="7"/>
  <c r="CF90" i="7"/>
  <c r="CF249" i="7"/>
  <c r="CF253" i="7"/>
  <c r="CF304" i="7"/>
  <c r="CF327" i="7"/>
  <c r="CB110" i="7"/>
  <c r="CB115" i="7"/>
  <c r="CB119" i="7"/>
  <c r="CC37" i="7"/>
  <c r="CC43" i="7"/>
  <c r="CC47" i="7"/>
  <c r="CC92" i="7"/>
  <c r="CC96" i="7"/>
  <c r="CC109" i="7"/>
  <c r="CC100" i="7"/>
  <c r="CC113" i="7"/>
  <c r="CC117" i="7"/>
  <c r="CC121" i="7"/>
  <c r="CC166" i="7"/>
  <c r="CC170" i="7"/>
  <c r="CC174" i="7"/>
  <c r="CD29" i="7"/>
  <c r="CD33" i="7"/>
  <c r="CH29" i="7"/>
  <c r="CH33" i="7"/>
  <c r="CH37" i="7"/>
  <c r="CH56" i="7"/>
  <c r="CH41" i="7"/>
  <c r="CH45" i="7"/>
  <c r="CH49" i="7"/>
  <c r="CH53" i="7"/>
  <c r="CH58" i="7"/>
  <c r="CH62" i="7"/>
  <c r="CH66" i="7"/>
  <c r="CH70" i="7"/>
  <c r="CH74" i="7"/>
  <c r="CH78" i="7"/>
  <c r="CH97" i="7"/>
  <c r="CH82" i="7"/>
  <c r="CH86" i="7"/>
  <c r="CH90" i="7"/>
  <c r="CH94" i="7"/>
  <c r="CH99" i="7"/>
  <c r="CH103" i="7"/>
  <c r="CH107" i="7"/>
  <c r="CH111" i="7"/>
  <c r="CH115" i="7"/>
  <c r="CH119" i="7"/>
  <c r="CH123" i="7"/>
  <c r="CH127" i="7"/>
  <c r="CH131" i="7"/>
  <c r="CH135" i="7"/>
  <c r="CH139" i="7"/>
  <c r="CH143" i="7"/>
  <c r="CH148" i="7"/>
  <c r="CH152" i="7"/>
  <c r="CH156" i="7"/>
  <c r="CH160" i="7"/>
  <c r="CH168" i="7"/>
  <c r="CH172" i="7"/>
  <c r="CH176" i="7"/>
  <c r="CH180" i="7"/>
  <c r="CH184" i="7"/>
  <c r="CH188" i="7"/>
  <c r="CH192" i="7"/>
  <c r="CH196" i="7"/>
  <c r="CH200" i="7"/>
  <c r="CH204" i="7"/>
  <c r="CH208" i="7"/>
  <c r="CH212" i="7"/>
  <c r="CH216" i="7"/>
  <c r="CH220" i="7"/>
  <c r="CH224" i="7"/>
  <c r="CH228" i="7"/>
  <c r="CH232" i="7"/>
  <c r="CH237" i="7"/>
  <c r="CH241" i="7"/>
  <c r="CH245" i="7"/>
  <c r="CH249" i="7"/>
  <c r="CH257" i="7"/>
  <c r="CH261" i="7"/>
  <c r="CH265" i="7"/>
  <c r="CH269" i="7"/>
  <c r="CH273" i="7"/>
  <c r="CH277" i="7"/>
  <c r="CH281" i="7"/>
  <c r="CH285" i="7"/>
  <c r="CH289" i="7"/>
  <c r="CH293" i="7"/>
  <c r="CH297" i="7"/>
  <c r="CH301" i="7"/>
  <c r="CH305" i="7"/>
  <c r="CH309" i="7"/>
  <c r="CH313" i="7"/>
  <c r="CH317" i="7"/>
  <c r="CH321" i="7"/>
  <c r="CE33" i="7"/>
  <c r="CE37" i="7"/>
  <c r="CE42" i="7"/>
  <c r="CF34" i="7"/>
  <c r="CF38" i="7"/>
  <c r="CF45" i="7"/>
  <c r="CF49" i="7"/>
  <c r="CF53" i="7"/>
  <c r="CF57" i="7"/>
  <c r="CF61" i="7"/>
  <c r="CF65" i="7"/>
  <c r="CF69" i="7"/>
  <c r="CF73" i="7"/>
  <c r="CF77" i="7"/>
  <c r="CF81" i="7"/>
  <c r="CF85" i="7"/>
  <c r="CF89" i="7"/>
  <c r="CF94" i="7"/>
  <c r="CF98" i="7"/>
  <c r="CF102" i="7"/>
  <c r="CF106" i="7"/>
  <c r="CF110" i="7"/>
  <c r="CF113" i="7"/>
  <c r="CF117" i="7"/>
  <c r="CF121" i="7"/>
  <c r="CF126" i="7"/>
  <c r="CF130" i="7"/>
  <c r="CF134" i="7"/>
  <c r="CF138" i="7"/>
  <c r="CF142" i="7"/>
  <c r="CF146" i="7"/>
  <c r="CF150" i="7"/>
  <c r="CF154" i="7"/>
  <c r="CF159" i="7"/>
  <c r="CF163" i="7"/>
  <c r="CF167" i="7"/>
  <c r="CF171" i="7"/>
  <c r="CF175" i="7"/>
  <c r="CF184" i="7"/>
  <c r="CF188" i="7"/>
  <c r="CF192" i="7"/>
  <c r="CF196" i="7"/>
  <c r="CF200" i="7"/>
  <c r="CF204" i="7"/>
  <c r="CF208" i="7"/>
  <c r="CF212" i="7"/>
  <c r="CF216" i="7"/>
  <c r="CF220" i="7"/>
  <c r="CF224" i="7"/>
  <c r="CF228" i="7"/>
  <c r="CF232" i="7"/>
  <c r="CF237" i="7"/>
  <c r="CF240" i="7"/>
  <c r="CF244" i="7"/>
  <c r="CF247" i="7"/>
  <c r="CF251" i="7"/>
  <c r="CF255" i="7"/>
  <c r="CF263" i="7"/>
  <c r="CF267" i="7"/>
  <c r="CF271" i="7"/>
  <c r="CF276" i="7"/>
  <c r="CF280" i="7"/>
  <c r="CF297" i="7"/>
  <c r="CF306" i="7"/>
  <c r="CF310" i="7"/>
  <c r="CF314" i="7"/>
  <c r="CF318" i="7"/>
  <c r="CF322" i="7"/>
  <c r="CF352" i="7"/>
  <c r="CF356" i="7"/>
  <c r="CF360" i="7"/>
  <c r="CF364" i="7"/>
  <c r="CF368" i="7"/>
  <c r="CF372" i="7"/>
  <c r="CF376" i="7"/>
  <c r="CF380" i="7"/>
  <c r="CF384" i="7"/>
  <c r="CF388" i="7"/>
  <c r="CF392" i="7"/>
  <c r="CF396" i="7"/>
  <c r="CF400" i="7"/>
  <c r="CF404" i="7"/>
  <c r="CF408" i="7"/>
  <c r="CF412" i="7"/>
  <c r="CF416" i="7"/>
  <c r="CF420" i="7"/>
  <c r="CF424" i="7"/>
  <c r="CF428" i="7"/>
  <c r="CF432" i="7"/>
  <c r="CF436" i="7"/>
  <c r="CF440" i="7"/>
  <c r="CF444" i="7"/>
  <c r="CF448" i="7"/>
  <c r="CF452" i="7"/>
  <c r="CF456" i="7"/>
  <c r="CF460" i="7"/>
  <c r="CF464" i="7"/>
  <c r="CF468" i="7"/>
  <c r="CG42" i="7"/>
  <c r="CG46" i="7"/>
  <c r="CG50" i="7"/>
  <c r="CG54" i="7"/>
  <c r="CG58" i="7"/>
  <c r="CG62" i="7"/>
  <c r="CG66" i="7"/>
  <c r="CG70" i="7"/>
  <c r="CG74" i="7"/>
  <c r="CG78" i="7"/>
  <c r="CG82" i="7"/>
  <c r="CG112" i="7"/>
  <c r="CG86" i="7"/>
  <c r="CG90" i="7"/>
  <c r="CG94" i="7"/>
  <c r="CG98" i="7"/>
  <c r="CG102" i="7"/>
  <c r="CG106" i="7"/>
  <c r="CG110" i="7"/>
  <c r="CG143" i="7"/>
  <c r="CI42" i="7"/>
  <c r="CI46" i="7"/>
  <c r="CI50" i="7"/>
  <c r="CI54" i="7"/>
  <c r="CI58" i="7"/>
  <c r="CI62" i="7"/>
  <c r="CI66" i="7"/>
  <c r="CI70" i="7"/>
  <c r="CI74" i="7"/>
  <c r="CI78" i="7"/>
  <c r="CI82" i="7"/>
  <c r="CI86" i="7"/>
  <c r="CI90" i="7"/>
  <c r="CI94" i="7"/>
  <c r="CI98" i="7"/>
  <c r="CI102" i="7"/>
  <c r="CI106" i="7"/>
  <c r="CI110" i="7"/>
  <c r="CI114" i="7"/>
  <c r="CI118" i="7"/>
  <c r="CI123" i="7"/>
  <c r="CI127" i="7"/>
  <c r="CI131" i="7"/>
  <c r="CI135" i="7"/>
  <c r="CI139" i="7"/>
  <c r="CI143" i="7"/>
  <c r="CI147" i="7"/>
  <c r="CI151" i="7"/>
  <c r="CI155" i="7"/>
  <c r="CI159" i="7"/>
  <c r="CI163" i="7"/>
  <c r="CI167" i="7"/>
  <c r="CI171" i="7"/>
  <c r="CI175" i="7"/>
  <c r="CI179" i="7"/>
  <c r="CI183" i="7"/>
  <c r="CI187" i="7"/>
  <c r="CI191" i="7"/>
  <c r="CI195" i="7"/>
  <c r="CI199" i="7"/>
  <c r="CI203" i="7"/>
  <c r="CI207" i="7"/>
  <c r="CI211" i="7"/>
  <c r="CI215" i="7"/>
  <c r="CI219" i="7"/>
  <c r="CI223" i="7"/>
  <c r="CI227" i="7"/>
  <c r="CI231" i="7"/>
  <c r="CI235" i="7"/>
  <c r="CI239" i="7"/>
  <c r="CI243" i="7"/>
  <c r="CI247" i="7"/>
  <c r="CJ43" i="7"/>
  <c r="CI252" i="7"/>
  <c r="CI256" i="7"/>
  <c r="CI260" i="7"/>
  <c r="CI264" i="7"/>
  <c r="CJ48" i="7"/>
  <c r="L48" i="7" s="1"/>
  <c r="CJ52" i="7"/>
  <c r="CJ56" i="7"/>
  <c r="CJ60" i="7"/>
  <c r="CJ93" i="7"/>
  <c r="CJ97" i="7"/>
  <c r="CJ101" i="7"/>
  <c r="CJ105" i="7"/>
  <c r="CJ109" i="7"/>
  <c r="CJ113" i="7"/>
  <c r="CJ118" i="7"/>
  <c r="CJ122" i="7"/>
  <c r="CJ155" i="7"/>
  <c r="CJ126" i="7"/>
  <c r="CJ130" i="7"/>
  <c r="CJ134" i="7"/>
  <c r="CJ138" i="7"/>
  <c r="CJ142" i="7"/>
  <c r="CJ146" i="7"/>
  <c r="CJ159" i="7"/>
  <c r="CJ163" i="7"/>
  <c r="CJ167" i="7"/>
  <c r="CJ171" i="7"/>
  <c r="CJ175" i="7"/>
  <c r="CJ179" i="7"/>
  <c r="CJ183" i="7"/>
  <c r="CJ187" i="7"/>
  <c r="CK51" i="7"/>
  <c r="CK55" i="7"/>
  <c r="CK59" i="7"/>
  <c r="CK63" i="7"/>
  <c r="CK67" i="7"/>
  <c r="CK71" i="7"/>
  <c r="CK75" i="7"/>
  <c r="CK79" i="7"/>
  <c r="CK83" i="7"/>
  <c r="CK87" i="7"/>
  <c r="CK91" i="7"/>
  <c r="CK95" i="7"/>
  <c r="CK99" i="7"/>
  <c r="CK103" i="7"/>
  <c r="CK107" i="7"/>
  <c r="CK111" i="7"/>
  <c r="CK115" i="7"/>
  <c r="CK119" i="7"/>
  <c r="CK123" i="7"/>
  <c r="CK127" i="7"/>
  <c r="CK165" i="7"/>
  <c r="CK130" i="7"/>
  <c r="CK134" i="7"/>
  <c r="CK138" i="7"/>
  <c r="CK142" i="7"/>
  <c r="CK146" i="7"/>
  <c r="CK150" i="7"/>
  <c r="CK154" i="7"/>
  <c r="CK158" i="7"/>
  <c r="CK162" i="7"/>
  <c r="CN48" i="7"/>
  <c r="CN52" i="7"/>
  <c r="CN56" i="7"/>
  <c r="CN60" i="7"/>
  <c r="CN64" i="7"/>
  <c r="CN68" i="7"/>
  <c r="CN72" i="7"/>
  <c r="CN76" i="7"/>
  <c r="CN80" i="7"/>
  <c r="CN84" i="7"/>
  <c r="CN88" i="7"/>
  <c r="CN92" i="7"/>
  <c r="CN96" i="7"/>
  <c r="CN100" i="7"/>
  <c r="CN104" i="7"/>
  <c r="CN108" i="7"/>
  <c r="CN133" i="7"/>
  <c r="CN171" i="7"/>
  <c r="CM56" i="7"/>
  <c r="CM94" i="7"/>
  <c r="CM64" i="7"/>
  <c r="CM68" i="7"/>
  <c r="CM72" i="7"/>
  <c r="CM76" i="7"/>
  <c r="CM80" i="7"/>
  <c r="CM84" i="7"/>
  <c r="CO49" i="7"/>
  <c r="CM88" i="7"/>
  <c r="CM92" i="7"/>
  <c r="CL53" i="7"/>
  <c r="CL57" i="7"/>
  <c r="CO60" i="7"/>
  <c r="CO64" i="7"/>
  <c r="CO68" i="7"/>
  <c r="CO72" i="7"/>
  <c r="CH79" i="7"/>
  <c r="CH83" i="7"/>
  <c r="CH87" i="7"/>
  <c r="CH91" i="7"/>
  <c r="CH95" i="7"/>
  <c r="CH120" i="7"/>
  <c r="CH124" i="7"/>
  <c r="CH128" i="7"/>
  <c r="CH132" i="7"/>
  <c r="CH136" i="7"/>
  <c r="CH140" i="7"/>
  <c r="CH144" i="7"/>
  <c r="CH165" i="7"/>
  <c r="CH169" i="7"/>
  <c r="CH173" i="7"/>
  <c r="CH177" i="7"/>
  <c r="CH181" i="7"/>
  <c r="CH185" i="7"/>
  <c r="CH189" i="7"/>
  <c r="CH193" i="7"/>
  <c r="CH197" i="7"/>
  <c r="CH201" i="7"/>
  <c r="CH205" i="7"/>
  <c r="CH209" i="7"/>
  <c r="CH213" i="7"/>
  <c r="CH217" i="7"/>
  <c r="CH221" i="7"/>
  <c r="CH225" i="7"/>
  <c r="CH229" i="7"/>
  <c r="CH233" i="7"/>
  <c r="CH254" i="7"/>
  <c r="CH258" i="7"/>
  <c r="CH262" i="7"/>
  <c r="CH266" i="7"/>
  <c r="CH270" i="7"/>
  <c r="CH274" i="7"/>
  <c r="CH278" i="7"/>
  <c r="CH282" i="7"/>
  <c r="CH286" i="7"/>
  <c r="CH290" i="7"/>
  <c r="CH294" i="7"/>
  <c r="CH298" i="7"/>
  <c r="CH302" i="7"/>
  <c r="CH306" i="7"/>
  <c r="CH310" i="7"/>
  <c r="CE38" i="7"/>
  <c r="CH314" i="7"/>
  <c r="CH318" i="7"/>
  <c r="CF33" i="7"/>
  <c r="CH322" i="7"/>
  <c r="CE34" i="7"/>
  <c r="CE39" i="7"/>
  <c r="CE43" i="7"/>
  <c r="CF50" i="7"/>
  <c r="CF58" i="7"/>
  <c r="CF62" i="7"/>
  <c r="CF66" i="7"/>
  <c r="CF70" i="7"/>
  <c r="CF74" i="7"/>
  <c r="CF78" i="7"/>
  <c r="CF82" i="7"/>
  <c r="CF86" i="7"/>
  <c r="CF99" i="7"/>
  <c r="CF122" i="7"/>
  <c r="CF114" i="7"/>
  <c r="CF118" i="7"/>
  <c r="CF123" i="7"/>
  <c r="CF127" i="7"/>
  <c r="CF131" i="7"/>
  <c r="CF135" i="7"/>
  <c r="CF147" i="7"/>
  <c r="CF155" i="7"/>
  <c r="CF205" i="7"/>
  <c r="CF209" i="7"/>
  <c r="CF213" i="7"/>
  <c r="CF217" i="7"/>
  <c r="CF221" i="7"/>
  <c r="CF225" i="7"/>
  <c r="CF229" i="7"/>
  <c r="CF233" i="7"/>
  <c r="CF241" i="7"/>
  <c r="CF245" i="7"/>
  <c r="CF248" i="7"/>
  <c r="CF252" i="7"/>
  <c r="CF256" i="7"/>
  <c r="CF264" i="7"/>
  <c r="CF268" i="7"/>
  <c r="CF349" i="7"/>
  <c r="CF353" i="7"/>
  <c r="CF357" i="7"/>
  <c r="CF361" i="7"/>
  <c r="CF365" i="7"/>
  <c r="CF369" i="7"/>
  <c r="CF373" i="7"/>
  <c r="CF377" i="7"/>
  <c r="CF381" i="7"/>
  <c r="CF385" i="7"/>
  <c r="CF389" i="7"/>
  <c r="CF393" i="7"/>
  <c r="CF397" i="7"/>
  <c r="CF401" i="7"/>
  <c r="CF405" i="7"/>
  <c r="CF409" i="7"/>
  <c r="CF413" i="7"/>
  <c r="CF417" i="7"/>
  <c r="CF421" i="7"/>
  <c r="CF425" i="7"/>
  <c r="CF429" i="7"/>
  <c r="CF433" i="7"/>
  <c r="CF437" i="7"/>
  <c r="CF441" i="7"/>
  <c r="CF445" i="7"/>
  <c r="CF449" i="7"/>
  <c r="CF453" i="7"/>
  <c r="CF457" i="7"/>
  <c r="CF461" i="7"/>
  <c r="CF465" i="7"/>
  <c r="CF469" i="7"/>
  <c r="CG116" i="7"/>
  <c r="CI41" i="7"/>
  <c r="CI75" i="7"/>
  <c r="CI79" i="7"/>
  <c r="CI83" i="7"/>
  <c r="CI87" i="7"/>
  <c r="CI91" i="7"/>
  <c r="CI95" i="7"/>
  <c r="CI99" i="7"/>
  <c r="CI103" i="7"/>
  <c r="CI107" i="7"/>
  <c r="CI111" i="7"/>
  <c r="CI115" i="7"/>
  <c r="CI152" i="7"/>
  <c r="CI156" i="7"/>
  <c r="CI160" i="7"/>
  <c r="CI164" i="7"/>
  <c r="CI168" i="7"/>
  <c r="CI172" i="7"/>
  <c r="CI176" i="7"/>
  <c r="CI180" i="7"/>
  <c r="CI184" i="7"/>
  <c r="CI188" i="7"/>
  <c r="CI192" i="7"/>
  <c r="CI196" i="7"/>
  <c r="CI200" i="7"/>
  <c r="CI204" i="7"/>
  <c r="CI208" i="7"/>
  <c r="CI212" i="7"/>
  <c r="CI216" i="7"/>
  <c r="CI220" i="7"/>
  <c r="CI224" i="7"/>
  <c r="CI228" i="7"/>
  <c r="CI232" i="7"/>
  <c r="CI236" i="7"/>
  <c r="CI240" i="7"/>
  <c r="CI244" i="7"/>
  <c r="CI248" i="7"/>
  <c r="CJ44" i="7"/>
  <c r="CJ49" i="7"/>
  <c r="L49" i="7" s="1"/>
  <c r="CJ53" i="7"/>
  <c r="CJ57" i="7"/>
  <c r="CJ81" i="7"/>
  <c r="CJ114" i="7"/>
  <c r="CJ94" i="7"/>
  <c r="CJ98" i="7"/>
  <c r="CJ102" i="7"/>
  <c r="CJ106" i="7"/>
  <c r="CJ110" i="7"/>
  <c r="CJ115" i="7"/>
  <c r="CJ119" i="7"/>
  <c r="CJ123" i="7"/>
  <c r="CJ127" i="7"/>
  <c r="CJ131" i="7"/>
  <c r="CJ135" i="7"/>
  <c r="CJ139" i="7"/>
  <c r="CJ143" i="7"/>
  <c r="CJ156" i="7"/>
  <c r="CJ160" i="7"/>
  <c r="CJ164" i="7"/>
  <c r="CJ168" i="7"/>
  <c r="CJ172" i="7"/>
  <c r="CJ176" i="7"/>
  <c r="CJ180" i="7"/>
  <c r="CJ184" i="7"/>
  <c r="CK131" i="7"/>
  <c r="CK135" i="7"/>
  <c r="CK139" i="7"/>
  <c r="CK143" i="7"/>
  <c r="CK147" i="7"/>
  <c r="CK151" i="7"/>
  <c r="CK155" i="7"/>
  <c r="CK159" i="7"/>
  <c r="CK163" i="7"/>
  <c r="CN49" i="7"/>
  <c r="CM85" i="7"/>
  <c r="CO50" i="7"/>
  <c r="CO73" i="7"/>
  <c r="CO77" i="7"/>
  <c r="CO81" i="7"/>
  <c r="CO85" i="7"/>
  <c r="CO89" i="7"/>
  <c r="CO93" i="7"/>
  <c r="CO97" i="7"/>
  <c r="CO101" i="7"/>
  <c r="CO105" i="7"/>
  <c r="CO109" i="7"/>
  <c r="CO112" i="7"/>
  <c r="CO116" i="7"/>
  <c r="CO120" i="7"/>
  <c r="CP65" i="7"/>
  <c r="CO124" i="7"/>
  <c r="CO128" i="7"/>
  <c r="CO132" i="7"/>
  <c r="CO136" i="7"/>
  <c r="CO140" i="7"/>
  <c r="CO144" i="7"/>
  <c r="CP69" i="7"/>
  <c r="CP73" i="7"/>
  <c r="CP77" i="7"/>
  <c r="CP81" i="7"/>
  <c r="CP86" i="7"/>
  <c r="CP90" i="7"/>
  <c r="CP131" i="7"/>
  <c r="CP94" i="7"/>
  <c r="CP98" i="7"/>
  <c r="CP107" i="7"/>
  <c r="CP111" i="7"/>
  <c r="CP115" i="7"/>
  <c r="CP119" i="7"/>
  <c r="CP123" i="7"/>
  <c r="CP127" i="7"/>
  <c r="CP132" i="7"/>
  <c r="CP136" i="7"/>
  <c r="CJ50" i="7"/>
  <c r="CJ95" i="7"/>
  <c r="CJ99" i="7"/>
  <c r="CJ103" i="7"/>
  <c r="CJ107" i="7"/>
  <c r="CJ111" i="7"/>
  <c r="CJ132" i="7"/>
  <c r="CJ140" i="7"/>
  <c r="CJ157" i="7"/>
  <c r="CJ165" i="7"/>
  <c r="CJ173" i="7"/>
  <c r="CJ181" i="7"/>
  <c r="CN74" i="7"/>
  <c r="CN112" i="7"/>
  <c r="CM58" i="7"/>
  <c r="CL49" i="7"/>
  <c r="CO113" i="7"/>
  <c r="CO117" i="7"/>
  <c r="CO121" i="7"/>
  <c r="CO125" i="7"/>
  <c r="CO129" i="7"/>
  <c r="CO133" i="7"/>
  <c r="CO137" i="7"/>
  <c r="CO141" i="7"/>
  <c r="CP66" i="7"/>
  <c r="CP70" i="7"/>
  <c r="CP74" i="7"/>
  <c r="CP78" i="7"/>
  <c r="CP82" i="7"/>
  <c r="CP128" i="7"/>
  <c r="CP169" i="7"/>
  <c r="CP145" i="7"/>
  <c r="CP149" i="7"/>
  <c r="CP153" i="7"/>
  <c r="CP157" i="7"/>
  <c r="CP201" i="7"/>
  <c r="CP205" i="7"/>
  <c r="CP209" i="7"/>
  <c r="CP250" i="7"/>
  <c r="CP254" i="7"/>
  <c r="CP258" i="7"/>
  <c r="CP262" i="7"/>
  <c r="CP291" i="7"/>
  <c r="CP295" i="7"/>
  <c r="CP308" i="7"/>
  <c r="CP312" i="7"/>
  <c r="CP316" i="7"/>
  <c r="CP320" i="7"/>
  <c r="CP324" i="7"/>
  <c r="CP328" i="7"/>
  <c r="CP332" i="7"/>
  <c r="CP341" i="7"/>
  <c r="CP345" i="7"/>
  <c r="CP349" i="7"/>
  <c r="CP353" i="7"/>
  <c r="CR148" i="7"/>
  <c r="CR195" i="7"/>
  <c r="CR245" i="7"/>
  <c r="CR249" i="7"/>
  <c r="CR256" i="7"/>
  <c r="CR260" i="7"/>
  <c r="CR264" i="7"/>
  <c r="CR268" i="7"/>
  <c r="CR272" i="7"/>
  <c r="CR276" i="7"/>
  <c r="CR280" i="7"/>
  <c r="CR284" i="7"/>
  <c r="CR288" i="7"/>
  <c r="CR292" i="7"/>
  <c r="CR296" i="7"/>
  <c r="CR300" i="7"/>
  <c r="CI88" i="7"/>
  <c r="CI119" i="7"/>
  <c r="CJ46" i="7"/>
  <c r="CJ54" i="7"/>
  <c r="CJ58" i="7"/>
  <c r="CJ91" i="7"/>
  <c r="CJ128" i="7"/>
  <c r="CJ136" i="7"/>
  <c r="CJ144" i="7"/>
  <c r="CJ161" i="7"/>
  <c r="CJ169" i="7"/>
  <c r="CJ177" i="7"/>
  <c r="CJ185" i="7"/>
  <c r="BW12" i="7"/>
  <c r="BW16" i="7"/>
  <c r="BW20" i="7"/>
  <c r="BW24" i="7"/>
  <c r="BW28" i="7"/>
  <c r="BW32" i="7"/>
  <c r="BW36" i="7"/>
  <c r="BW40" i="7"/>
  <c r="BW44" i="7"/>
  <c r="BW48" i="7"/>
  <c r="BW57" i="7"/>
  <c r="BW61" i="7"/>
  <c r="BW65" i="7"/>
  <c r="BW69" i="7"/>
  <c r="BW73" i="7"/>
  <c r="BW77" i="7"/>
  <c r="BW81" i="7"/>
  <c r="BW82" i="7"/>
  <c r="BW86" i="7"/>
  <c r="BW90" i="7"/>
  <c r="BW94" i="7"/>
  <c r="BW98" i="7"/>
  <c r="BW102" i="7"/>
  <c r="BV16" i="7"/>
  <c r="BV21" i="7"/>
  <c r="BV24" i="7"/>
  <c r="BX13" i="7"/>
  <c r="BX18" i="7"/>
  <c r="BX21" i="7"/>
  <c r="BX25" i="7"/>
  <c r="BX30" i="7"/>
  <c r="BX34" i="7"/>
  <c r="BX38" i="7"/>
  <c r="BX43" i="7"/>
  <c r="BX47" i="7"/>
  <c r="BX51" i="7"/>
  <c r="BX55" i="7"/>
  <c r="BX59" i="7"/>
  <c r="BX68" i="7"/>
  <c r="BX72" i="7"/>
  <c r="BX76" i="7"/>
  <c r="BX80" i="7"/>
  <c r="BX84" i="7"/>
  <c r="BX88" i="7"/>
  <c r="BX92" i="7"/>
  <c r="BX96" i="7"/>
  <c r="BX100" i="7"/>
  <c r="BX104" i="7"/>
  <c r="BX108" i="7"/>
  <c r="BX112" i="7"/>
  <c r="BX116" i="7"/>
  <c r="BX120" i="7"/>
  <c r="BX124" i="7"/>
  <c r="BX129" i="7"/>
  <c r="BX133" i="7"/>
  <c r="BX137" i="7"/>
  <c r="BX141" i="7"/>
  <c r="BX145" i="7"/>
  <c r="BX149" i="7"/>
  <c r="BX153" i="7"/>
  <c r="BX157" i="7"/>
  <c r="BX161" i="7"/>
  <c r="BX165" i="7"/>
  <c r="BX169" i="7"/>
  <c r="BX172" i="7"/>
  <c r="BY18" i="7"/>
  <c r="BY24" i="7"/>
  <c r="BY22" i="7"/>
  <c r="BY27" i="7"/>
  <c r="BY31" i="7"/>
  <c r="BY35" i="7"/>
  <c r="BY39" i="7"/>
  <c r="BY43" i="7"/>
  <c r="BY48" i="7"/>
  <c r="BY52" i="7"/>
  <c r="BY56" i="7"/>
  <c r="BY60" i="7"/>
  <c r="BY64" i="7"/>
  <c r="BY68" i="7"/>
  <c r="BY72" i="7"/>
  <c r="BY76" i="7"/>
  <c r="BY80" i="7"/>
  <c r="BY84" i="7"/>
  <c r="BY88" i="7"/>
  <c r="BY92" i="7"/>
  <c r="BY96" i="7"/>
  <c r="BZ20" i="7"/>
  <c r="BZ24" i="7"/>
  <c r="BZ28" i="7"/>
  <c r="BZ32" i="7"/>
  <c r="BZ36" i="7"/>
  <c r="BZ40" i="7"/>
  <c r="BZ44" i="7"/>
  <c r="BZ48" i="7"/>
  <c r="BZ52" i="7"/>
  <c r="BZ56" i="7"/>
  <c r="CA19" i="7"/>
  <c r="CA23" i="7"/>
  <c r="CA27" i="7"/>
  <c r="CA31" i="7"/>
  <c r="CA35" i="7"/>
  <c r="CA39" i="7"/>
  <c r="CA43" i="7"/>
  <c r="CA47" i="7"/>
  <c r="CB25" i="7"/>
  <c r="CB29" i="7"/>
  <c r="CB33" i="7"/>
  <c r="CB37" i="7"/>
  <c r="CB40" i="7"/>
  <c r="CB44" i="7"/>
  <c r="CB48" i="7"/>
  <c r="CB53" i="7"/>
  <c r="CB62" i="7"/>
  <c r="CB57" i="7"/>
  <c r="CB61" i="7"/>
  <c r="CB66" i="7"/>
  <c r="CB70" i="7"/>
  <c r="CB75" i="7"/>
  <c r="CB79" i="7"/>
  <c r="CB83" i="7"/>
  <c r="CB88" i="7"/>
  <c r="CB92" i="7"/>
  <c r="CB100" i="7"/>
  <c r="CB104" i="7"/>
  <c r="CB113" i="7"/>
  <c r="CB109" i="7"/>
  <c r="CB114" i="7"/>
  <c r="CB118" i="7"/>
  <c r="CB126" i="7"/>
  <c r="CB130" i="7"/>
  <c r="CB134" i="7"/>
  <c r="CB138" i="7"/>
  <c r="CB142" i="7"/>
  <c r="CC23" i="7"/>
  <c r="CC36" i="7"/>
  <c r="CC27" i="7"/>
  <c r="CC31" i="7"/>
  <c r="CC35" i="7"/>
  <c r="CC41" i="7"/>
  <c r="CC46" i="7"/>
  <c r="CC50" i="7"/>
  <c r="CC54" i="7"/>
  <c r="CC58" i="7"/>
  <c r="CC62" i="7"/>
  <c r="CC66" i="7"/>
  <c r="CC70" i="7"/>
  <c r="CC74" i="7"/>
  <c r="CC78" i="7"/>
  <c r="CC91" i="7"/>
  <c r="CC82" i="7"/>
  <c r="CC86" i="7"/>
  <c r="CC90" i="7"/>
  <c r="CC95" i="7"/>
  <c r="CC99" i="7"/>
  <c r="CC103" i="7"/>
  <c r="CC107" i="7"/>
  <c r="CC112" i="7"/>
  <c r="CC116" i="7"/>
  <c r="CC120" i="7"/>
  <c r="CC124" i="7"/>
  <c r="CC128" i="7"/>
  <c r="CC132" i="7"/>
  <c r="CC136" i="7"/>
  <c r="CC140" i="7"/>
  <c r="CC144" i="7"/>
  <c r="CC148" i="7"/>
  <c r="CC152" i="7"/>
  <c r="CC156" i="7"/>
  <c r="CC160" i="7"/>
  <c r="CC165" i="7"/>
  <c r="CC169" i="7"/>
  <c r="CC173" i="7"/>
  <c r="CC177" i="7"/>
  <c r="CC181" i="7"/>
  <c r="CC185" i="7"/>
  <c r="CC189" i="7"/>
  <c r="CC193" i="7"/>
  <c r="CD32" i="7"/>
  <c r="CD36" i="7"/>
  <c r="CH32" i="7"/>
  <c r="CH36" i="7"/>
  <c r="CH40" i="7"/>
  <c r="CH44" i="7"/>
  <c r="CH48" i="7"/>
  <c r="CH52" i="7"/>
  <c r="CH57" i="7"/>
  <c r="CH61" i="7"/>
  <c r="CH65" i="7"/>
  <c r="CH69" i="7"/>
  <c r="CH73" i="7"/>
  <c r="CH77" i="7"/>
  <c r="CH81" i="7"/>
  <c r="CH85" i="7"/>
  <c r="CH89" i="7"/>
  <c r="CH93" i="7"/>
  <c r="CH98" i="7"/>
  <c r="CH102" i="7"/>
  <c r="CH106" i="7"/>
  <c r="CH110" i="7"/>
  <c r="CH114" i="7"/>
  <c r="CH118" i="7"/>
  <c r="CH122" i="7"/>
  <c r="CH126" i="7"/>
  <c r="CH145" i="7"/>
  <c r="CH130" i="7"/>
  <c r="CH134" i="7"/>
  <c r="CH138" i="7"/>
  <c r="CH142" i="7"/>
  <c r="CH147" i="7"/>
  <c r="CH151" i="7"/>
  <c r="CH155" i="7"/>
  <c r="CH159" i="7"/>
  <c r="CH163" i="7"/>
  <c r="CH167" i="7"/>
  <c r="CH171" i="7"/>
  <c r="CH175" i="7"/>
  <c r="CH179" i="7"/>
  <c r="CH183" i="7"/>
  <c r="CH187" i="7"/>
  <c r="CH191" i="7"/>
  <c r="CH195" i="7"/>
  <c r="CH199" i="7"/>
  <c r="CH203" i="7"/>
  <c r="CH207" i="7"/>
  <c r="CH211" i="7"/>
  <c r="CH215" i="7"/>
  <c r="CH234" i="7"/>
  <c r="CH219" i="7"/>
  <c r="CH223" i="7"/>
  <c r="CH227" i="7"/>
  <c r="CH231" i="7"/>
  <c r="CH236" i="7"/>
  <c r="CH240" i="7"/>
  <c r="CH244" i="7"/>
  <c r="CH248" i="7"/>
  <c r="CH252" i="7"/>
  <c r="CH256" i="7"/>
  <c r="CH260" i="7"/>
  <c r="CH264" i="7"/>
  <c r="CH268" i="7"/>
  <c r="CH272" i="7"/>
  <c r="CH276" i="7"/>
  <c r="CH280" i="7"/>
  <c r="CH284" i="7"/>
  <c r="CH288" i="7"/>
  <c r="CH292" i="7"/>
  <c r="CH296" i="7"/>
  <c r="CH300" i="7"/>
  <c r="CH304" i="7"/>
  <c r="CH308" i="7"/>
  <c r="CH312" i="7"/>
  <c r="CH316" i="7"/>
  <c r="CE44" i="7"/>
  <c r="CH320" i="7"/>
  <c r="CE36" i="7"/>
  <c r="CE41" i="7"/>
  <c r="CF37" i="7"/>
  <c r="CF41" i="7"/>
  <c r="CF44" i="7"/>
  <c r="CF52" i="7"/>
  <c r="CF56" i="7"/>
  <c r="CF60" i="7"/>
  <c r="CF64" i="7"/>
  <c r="CF68" i="7"/>
  <c r="CF72" i="7"/>
  <c r="CF76" i="7"/>
  <c r="CF80" i="7"/>
  <c r="CF84" i="7"/>
  <c r="CF88" i="7"/>
  <c r="CF93" i="7"/>
  <c r="CF97" i="7"/>
  <c r="CF101" i="7"/>
  <c r="CF105" i="7"/>
  <c r="CF109" i="7"/>
  <c r="CF301" i="7"/>
  <c r="CF116" i="7"/>
  <c r="CF120" i="7"/>
  <c r="CF125" i="7"/>
  <c r="CF129" i="7"/>
  <c r="CF133" i="7"/>
  <c r="CF156" i="7"/>
  <c r="CF137" i="7"/>
  <c r="CF141" i="7"/>
  <c r="CF149" i="7"/>
  <c r="CF153" i="7"/>
  <c r="CF158" i="7"/>
  <c r="CF162" i="7"/>
  <c r="CF166" i="7"/>
  <c r="CF170" i="7"/>
  <c r="CF178" i="7"/>
  <c r="CF183" i="7"/>
  <c r="CF187" i="7"/>
  <c r="CF191" i="7"/>
  <c r="CF195" i="7"/>
  <c r="CF199" i="7"/>
  <c r="CF207" i="7"/>
  <c r="CF211" i="7"/>
  <c r="CF234" i="7"/>
  <c r="CF215" i="7"/>
  <c r="CF219" i="7"/>
  <c r="CF223" i="7"/>
  <c r="CF227" i="7"/>
  <c r="CF231" i="7"/>
  <c r="CF236" i="7"/>
  <c r="CF239" i="7"/>
  <c r="CF243" i="7"/>
  <c r="CF246" i="7"/>
  <c r="CF250" i="7"/>
  <c r="CF254" i="7"/>
  <c r="CF258" i="7"/>
  <c r="CF262" i="7"/>
  <c r="CF266" i="7"/>
  <c r="CF270" i="7"/>
  <c r="CF275" i="7"/>
  <c r="CF279" i="7"/>
  <c r="CF284" i="7"/>
  <c r="CF288" i="7"/>
  <c r="CF292" i="7"/>
  <c r="CF296" i="7"/>
  <c r="CF300" i="7"/>
  <c r="CF305" i="7"/>
  <c r="CF309" i="7"/>
  <c r="CF313" i="7"/>
  <c r="CF317" i="7"/>
  <c r="CF321" i="7"/>
  <c r="CF325" i="7"/>
  <c r="CF331" i="7"/>
  <c r="CF335" i="7"/>
  <c r="CF339" i="7"/>
  <c r="CF343" i="7"/>
  <c r="CF347" i="7"/>
  <c r="CF351" i="7"/>
  <c r="CF355" i="7"/>
  <c r="CF359" i="7"/>
  <c r="CF363" i="7"/>
  <c r="CF367" i="7"/>
  <c r="CF371" i="7"/>
  <c r="CF375" i="7"/>
  <c r="CF379" i="7"/>
  <c r="CF383" i="7"/>
  <c r="CF387" i="7"/>
  <c r="CF391" i="7"/>
  <c r="CF395" i="7"/>
  <c r="CF399" i="7"/>
  <c r="CF403" i="7"/>
  <c r="CF407" i="7"/>
  <c r="CF411" i="7"/>
  <c r="CF415" i="7"/>
  <c r="CF419" i="7"/>
  <c r="CF423" i="7"/>
  <c r="CF427" i="7"/>
  <c r="CF431" i="7"/>
  <c r="CF435" i="7"/>
  <c r="CF439" i="7"/>
  <c r="CF443" i="7"/>
  <c r="CF447" i="7"/>
  <c r="CF451" i="7"/>
  <c r="CF455" i="7"/>
  <c r="CF459" i="7"/>
  <c r="CF463" i="7"/>
  <c r="CF467" i="7"/>
  <c r="CG41" i="7"/>
  <c r="CG45" i="7"/>
  <c r="CG49" i="7"/>
  <c r="CG53" i="7"/>
  <c r="CG57" i="7"/>
  <c r="CG61" i="7"/>
  <c r="CG65" i="7"/>
  <c r="CG69" i="7"/>
  <c r="CG73" i="7"/>
  <c r="CG77" i="7"/>
  <c r="CG81" i="7"/>
  <c r="CG85" i="7"/>
  <c r="CG89" i="7"/>
  <c r="CG93" i="7"/>
  <c r="CG97" i="7"/>
  <c r="CG101" i="7"/>
  <c r="CG105" i="7"/>
  <c r="CG109" i="7"/>
  <c r="CG114" i="7"/>
  <c r="CG118" i="7"/>
  <c r="CG122" i="7"/>
  <c r="CG126" i="7"/>
  <c r="CG130" i="7"/>
  <c r="CG134" i="7"/>
  <c r="CG138" i="7"/>
  <c r="CI45" i="7"/>
  <c r="CI49" i="7"/>
  <c r="CI53" i="7"/>
  <c r="CI57" i="7"/>
  <c r="CI61" i="7"/>
  <c r="CI65" i="7"/>
  <c r="CI69" i="7"/>
  <c r="CI73" i="7"/>
  <c r="CI77" i="7"/>
  <c r="CI81" i="7"/>
  <c r="CI85" i="7"/>
  <c r="CI89" i="7"/>
  <c r="CI93" i="7"/>
  <c r="CI97" i="7"/>
  <c r="CI101" i="7"/>
  <c r="CI105" i="7"/>
  <c r="CI109" i="7"/>
  <c r="CI113" i="7"/>
  <c r="CI117" i="7"/>
  <c r="CI122" i="7"/>
  <c r="CI126" i="7"/>
  <c r="CI130" i="7"/>
  <c r="CI134" i="7"/>
  <c r="CI138" i="7"/>
  <c r="CI142" i="7"/>
  <c r="CI146" i="7"/>
  <c r="CI154" i="7"/>
  <c r="CI158" i="7"/>
  <c r="CI162" i="7"/>
  <c r="CI166" i="7"/>
  <c r="CI170" i="7"/>
  <c r="CI174" i="7"/>
  <c r="CI178" i="7"/>
  <c r="CI182" i="7"/>
  <c r="CI186" i="7"/>
  <c r="CI190" i="7"/>
  <c r="CI194" i="7"/>
  <c r="CI198" i="7"/>
  <c r="CI202" i="7"/>
  <c r="CI206" i="7"/>
  <c r="CI210" i="7"/>
  <c r="CI214" i="7"/>
  <c r="CI218" i="7"/>
  <c r="CI249" i="7"/>
  <c r="CI222" i="7"/>
  <c r="CI226" i="7"/>
  <c r="CI230" i="7"/>
  <c r="CI234" i="7"/>
  <c r="CI265" i="7"/>
  <c r="CI238" i="7"/>
  <c r="CI242" i="7"/>
  <c r="CI246" i="7"/>
  <c r="CI251" i="7"/>
  <c r="CI255" i="7"/>
  <c r="CI259" i="7"/>
  <c r="CI263" i="7"/>
  <c r="CI268" i="7"/>
  <c r="CI272" i="7"/>
  <c r="CI276" i="7"/>
  <c r="CJ47" i="7"/>
  <c r="L47" i="7" s="1"/>
  <c r="CJ51" i="7"/>
  <c r="L51" i="7" s="1"/>
  <c r="CJ55" i="7"/>
  <c r="CJ59" i="7"/>
  <c r="CJ63" i="7"/>
  <c r="L63" i="7" s="1"/>
  <c r="CJ67" i="7"/>
  <c r="L67" i="7" s="1"/>
  <c r="CJ71" i="7"/>
  <c r="L71" i="7" s="1"/>
  <c r="CJ75" i="7"/>
  <c r="L75" i="7" s="1"/>
  <c r="CJ79" i="7"/>
  <c r="CJ83" i="7"/>
  <c r="CJ87" i="7"/>
  <c r="CJ92" i="7"/>
  <c r="CJ96" i="7"/>
  <c r="CJ100" i="7"/>
  <c r="CJ104" i="7"/>
  <c r="CJ108" i="7"/>
  <c r="CJ112" i="7"/>
  <c r="CJ117" i="7"/>
  <c r="CJ121" i="7"/>
  <c r="CJ125" i="7"/>
  <c r="CJ129" i="7"/>
  <c r="CJ133" i="7"/>
  <c r="CJ137" i="7"/>
  <c r="CJ141" i="7"/>
  <c r="CJ145" i="7"/>
  <c r="CJ149" i="7"/>
  <c r="CJ153" i="7"/>
  <c r="CJ158" i="7"/>
  <c r="CJ162" i="7"/>
  <c r="CJ166" i="7"/>
  <c r="CJ170" i="7"/>
  <c r="CJ174" i="7"/>
  <c r="CJ178" i="7"/>
  <c r="CJ182" i="7"/>
  <c r="CJ186" i="7"/>
  <c r="CJ190" i="7"/>
  <c r="CJ194" i="7"/>
  <c r="CJ198" i="7"/>
  <c r="CK50" i="7"/>
  <c r="CK54" i="7"/>
  <c r="CK58" i="7"/>
  <c r="CK62" i="7"/>
  <c r="CK66" i="7"/>
  <c r="CK70" i="7"/>
  <c r="CK74" i="7"/>
  <c r="CK78" i="7"/>
  <c r="CK82" i="7"/>
  <c r="CK86" i="7"/>
  <c r="CK90" i="7"/>
  <c r="CK94" i="7"/>
  <c r="CK98" i="7"/>
  <c r="CK102" i="7"/>
  <c r="CK106" i="7"/>
  <c r="CK110" i="7"/>
  <c r="CK114" i="7"/>
  <c r="CK118" i="7"/>
  <c r="CK122" i="7"/>
  <c r="CO76" i="7"/>
  <c r="CO80" i="7"/>
  <c r="CO84" i="7"/>
  <c r="CO88" i="7"/>
  <c r="CO92" i="7"/>
  <c r="CO96" i="7"/>
  <c r="CO100" i="7"/>
  <c r="CO104" i="7"/>
  <c r="CO108" i="7"/>
  <c r="CO111" i="7"/>
  <c r="CO115" i="7"/>
  <c r="CO119" i="7"/>
  <c r="CO123" i="7"/>
  <c r="CO127" i="7"/>
  <c r="CO131" i="7"/>
  <c r="CO135" i="7"/>
  <c r="CO139" i="7"/>
  <c r="CO143" i="7"/>
  <c r="CP51" i="7"/>
  <c r="CP55" i="7"/>
  <c r="CP59" i="7"/>
  <c r="CP100" i="7"/>
  <c r="CP68" i="7"/>
  <c r="CP72" i="7"/>
  <c r="CP76" i="7"/>
  <c r="CP80" i="7"/>
  <c r="CP85" i="7"/>
  <c r="CP89" i="7"/>
  <c r="CP93" i="7"/>
  <c r="CP97" i="7"/>
  <c r="CP102" i="7"/>
  <c r="CP110" i="7"/>
  <c r="CP114" i="7"/>
  <c r="CP118" i="7"/>
  <c r="CP122" i="7"/>
  <c r="CP126" i="7"/>
  <c r="CP130" i="7"/>
  <c r="CP135" i="7"/>
  <c r="CP139" i="7"/>
  <c r="CP143" i="7"/>
  <c r="CP147" i="7"/>
  <c r="CP151" i="7"/>
  <c r="CP155" i="7"/>
  <c r="CP171" i="7"/>
  <c r="CP199" i="7"/>
  <c r="CP203" i="7"/>
  <c r="CP207" i="7"/>
  <c r="CP248" i="7"/>
  <c r="CP223" i="7"/>
  <c r="CP264" i="7"/>
  <c r="CP252" i="7"/>
  <c r="CP256" i="7"/>
  <c r="CP260" i="7"/>
  <c r="CP265" i="7"/>
  <c r="CP269" i="7"/>
  <c r="CP273" i="7"/>
  <c r="CP277" i="7"/>
  <c r="CP281" i="7"/>
  <c r="CP285" i="7"/>
  <c r="CP293" i="7"/>
  <c r="CP297" i="7"/>
  <c r="CP302" i="7"/>
  <c r="CP306" i="7"/>
  <c r="CP310" i="7"/>
  <c r="CP314" i="7"/>
  <c r="CP318" i="7"/>
  <c r="CP322" i="7"/>
  <c r="CP326" i="7"/>
  <c r="CP330" i="7"/>
  <c r="CP334" i="7"/>
  <c r="CP343" i="7"/>
  <c r="CP347" i="7"/>
  <c r="CP351" i="7"/>
  <c r="CR81" i="7"/>
  <c r="CR85" i="7"/>
  <c r="CR89" i="7"/>
  <c r="CR106" i="7"/>
  <c r="CR110" i="7"/>
  <c r="CR114" i="7"/>
  <c r="CR118" i="7"/>
  <c r="CR122" i="7"/>
  <c r="CR126" i="7"/>
  <c r="CR130" i="7"/>
  <c r="CR134" i="7"/>
  <c r="CR142" i="7"/>
  <c r="CR146" i="7"/>
  <c r="CR150" i="7"/>
  <c r="CR154" i="7"/>
  <c r="CR158" i="7"/>
  <c r="CR162" i="7"/>
  <c r="CR167" i="7"/>
  <c r="CR171" i="7"/>
  <c r="CR175" i="7"/>
  <c r="CR179" i="7"/>
  <c r="CR183" i="7"/>
  <c r="CR187" i="7"/>
  <c r="CR191" i="7"/>
  <c r="CR203" i="7"/>
  <c r="CR207" i="7"/>
  <c r="CR211" i="7"/>
  <c r="CR215" i="7"/>
  <c r="CR219" i="7"/>
  <c r="CR223" i="7"/>
  <c r="CR227" i="7"/>
  <c r="CR231" i="7"/>
  <c r="CR235" i="7"/>
  <c r="CR239" i="7"/>
  <c r="CR243" i="7"/>
  <c r="CR247" i="7"/>
  <c r="CR251" i="7"/>
  <c r="CR254" i="7"/>
  <c r="CR258" i="7"/>
  <c r="CR262" i="7"/>
  <c r="CR266" i="7"/>
  <c r="CR270" i="7"/>
  <c r="CR274" i="7"/>
  <c r="CR278" i="7"/>
  <c r="CR282" i="7"/>
  <c r="CR286" i="7"/>
  <c r="CR290" i="7"/>
  <c r="CR294" i="7"/>
  <c r="CR298" i="7"/>
  <c r="CR302" i="7"/>
  <c r="CR306" i="7"/>
  <c r="CR310" i="7"/>
  <c r="CR314" i="7"/>
  <c r="CR318" i="7"/>
  <c r="CQ62" i="7"/>
  <c r="CQ66" i="7"/>
  <c r="CQ70" i="7"/>
  <c r="CQ74" i="7"/>
  <c r="CQ78" i="7"/>
  <c r="CQ82" i="7"/>
  <c r="CQ132" i="7"/>
  <c r="CQ86" i="7"/>
  <c r="CQ90" i="7"/>
  <c r="CQ94" i="7"/>
  <c r="CQ98" i="7"/>
  <c r="CQ100" i="7"/>
  <c r="CQ118" i="7"/>
  <c r="CQ122" i="7"/>
  <c r="CQ126" i="7"/>
  <c r="CQ130" i="7"/>
  <c r="CS107" i="7"/>
  <c r="CS60" i="7"/>
  <c r="CS64" i="7"/>
  <c r="CS68" i="7"/>
  <c r="CS71" i="7"/>
  <c r="CS75" i="7"/>
  <c r="CS95" i="7"/>
  <c r="CS100" i="7"/>
  <c r="CS104" i="7"/>
  <c r="CZ60" i="7"/>
  <c r="CZ64" i="7"/>
  <c r="CZ68" i="7"/>
  <c r="CZ72" i="7"/>
  <c r="CZ104" i="7"/>
  <c r="CZ108" i="7"/>
  <c r="DA93" i="7"/>
  <c r="DA97" i="7"/>
  <c r="DA101" i="7"/>
  <c r="DA105" i="7"/>
  <c r="DA109" i="7"/>
  <c r="DA113" i="7"/>
  <c r="DA117" i="7"/>
  <c r="DA121" i="7"/>
  <c r="DA125" i="7"/>
  <c r="DA129" i="7"/>
  <c r="DA133" i="7"/>
  <c r="CT61" i="7"/>
  <c r="CT114" i="7"/>
  <c r="CT118" i="7"/>
  <c r="CT122" i="7"/>
  <c r="CT126" i="7"/>
  <c r="CT130" i="7"/>
  <c r="CT134" i="7"/>
  <c r="CT138" i="7"/>
  <c r="CT142" i="7"/>
  <c r="CT146" i="7"/>
  <c r="CT150" i="7"/>
  <c r="CT154" i="7"/>
  <c r="CT158" i="7"/>
  <c r="CV64" i="7"/>
  <c r="CV68" i="7"/>
  <c r="CV72" i="7"/>
  <c r="CV76" i="7"/>
  <c r="CW63" i="7"/>
  <c r="CW66" i="7"/>
  <c r="CW70" i="7"/>
  <c r="CW74" i="7"/>
  <c r="CW78" i="7"/>
  <c r="CW82" i="7"/>
  <c r="CW86" i="7"/>
  <c r="CW91" i="7"/>
  <c r="CW95" i="7"/>
  <c r="CW99" i="7"/>
  <c r="CW103" i="7"/>
  <c r="CW107" i="7"/>
  <c r="CW111" i="7"/>
  <c r="CW115" i="7"/>
  <c r="CW119" i="7"/>
  <c r="CW123" i="7"/>
  <c r="CW126" i="7"/>
  <c r="CW130" i="7"/>
  <c r="CW134" i="7"/>
  <c r="CX62" i="7"/>
  <c r="CX66" i="7"/>
  <c r="CX70" i="7"/>
  <c r="CX74" i="7"/>
  <c r="CX78" i="7"/>
  <c r="CX82" i="7"/>
  <c r="CX86" i="7"/>
  <c r="CX90" i="7"/>
  <c r="CX94" i="7"/>
  <c r="CX98" i="7"/>
  <c r="CU63" i="7"/>
  <c r="CU67" i="7"/>
  <c r="CU71" i="7"/>
  <c r="CU75" i="7"/>
  <c r="CY104" i="7"/>
  <c r="CU79" i="7"/>
  <c r="CY62" i="7"/>
  <c r="CY66" i="7"/>
  <c r="CP140" i="7"/>
  <c r="CP144" i="7"/>
  <c r="CP148" i="7"/>
  <c r="CP152" i="7"/>
  <c r="CP156" i="7"/>
  <c r="CP200" i="7"/>
  <c r="CP204" i="7"/>
  <c r="CP208" i="7"/>
  <c r="CP249" i="7"/>
  <c r="CP253" i="7"/>
  <c r="CP257" i="7"/>
  <c r="CP298" i="7"/>
  <c r="CP261" i="7"/>
  <c r="CP266" i="7"/>
  <c r="CP270" i="7"/>
  <c r="CP274" i="7"/>
  <c r="CP278" i="7"/>
  <c r="CP282" i="7"/>
  <c r="CP286" i="7"/>
  <c r="CP290" i="7"/>
  <c r="CP294" i="7"/>
  <c r="CP335" i="7"/>
  <c r="CP299" i="7"/>
  <c r="CP303" i="7"/>
  <c r="CP307" i="7"/>
  <c r="CP311" i="7"/>
  <c r="CP315" i="7"/>
  <c r="CP319" i="7"/>
  <c r="CP323" i="7"/>
  <c r="CP327" i="7"/>
  <c r="CP331" i="7"/>
  <c r="CP336" i="7"/>
  <c r="CP340" i="7"/>
  <c r="CP344" i="7"/>
  <c r="CP348" i="7"/>
  <c r="CP352" i="7"/>
  <c r="CR119" i="7"/>
  <c r="CR166" i="7"/>
  <c r="CR139" i="7"/>
  <c r="CR143" i="7"/>
  <c r="CR147" i="7"/>
  <c r="CR151" i="7"/>
  <c r="CR155" i="7"/>
  <c r="CR159" i="7"/>
  <c r="CR163" i="7"/>
  <c r="CR216" i="7"/>
  <c r="CR220" i="7"/>
  <c r="CR224" i="7"/>
  <c r="CR228" i="7"/>
  <c r="CR232" i="7"/>
  <c r="CR236" i="7"/>
  <c r="CR240" i="7"/>
  <c r="CR244" i="7"/>
  <c r="CR248" i="7"/>
  <c r="CR252" i="7"/>
  <c r="CR255" i="7"/>
  <c r="CR259" i="7"/>
  <c r="CR263" i="7"/>
  <c r="CR267" i="7"/>
  <c r="CR271" i="7"/>
  <c r="CR275" i="7"/>
  <c r="CR279" i="7"/>
  <c r="CR283" i="7"/>
  <c r="CR287" i="7"/>
  <c r="CR291" i="7"/>
  <c r="CR295" i="7"/>
  <c r="CR299" i="7"/>
  <c r="CR303" i="7"/>
  <c r="CR307" i="7"/>
  <c r="CR311" i="7"/>
  <c r="CR315" i="7"/>
  <c r="CR319" i="7"/>
  <c r="CS61" i="7"/>
  <c r="CS65" i="7"/>
  <c r="CS69" i="7"/>
  <c r="CS72" i="7"/>
  <c r="CS76" i="7"/>
  <c r="CS92" i="7"/>
  <c r="CS96" i="7"/>
  <c r="CS101" i="7"/>
  <c r="CS105" i="7"/>
  <c r="CZ61" i="7"/>
  <c r="CZ111" i="7"/>
  <c r="CZ93" i="7"/>
  <c r="DA90" i="7"/>
  <c r="DA94" i="7"/>
  <c r="DA98" i="7"/>
  <c r="DA102" i="7"/>
  <c r="DA106" i="7"/>
  <c r="DA110" i="7"/>
  <c r="DA114" i="7"/>
  <c r="DA118" i="7"/>
  <c r="DA122" i="7"/>
  <c r="DA126" i="7"/>
  <c r="DA130" i="7"/>
  <c r="DA134" i="7"/>
  <c r="CT62" i="7"/>
  <c r="CT111" i="7"/>
  <c r="CT115" i="7"/>
  <c r="CT119" i="7"/>
  <c r="CT123" i="7"/>
  <c r="CT127" i="7"/>
  <c r="CT131" i="7"/>
  <c r="CT135" i="7"/>
  <c r="CT139" i="7"/>
  <c r="CT143" i="7"/>
  <c r="CT147" i="7"/>
  <c r="CT151" i="7"/>
  <c r="CT155" i="7"/>
  <c r="CT159" i="7"/>
  <c r="CV61" i="7"/>
  <c r="CV65" i="7"/>
  <c r="CV69" i="7"/>
  <c r="CV73" i="7"/>
  <c r="CV77" i="7"/>
  <c r="CW256" i="7"/>
  <c r="CW307" i="7"/>
  <c r="CW67" i="7"/>
  <c r="CW71" i="7"/>
  <c r="CW75" i="7"/>
  <c r="CW79" i="7"/>
  <c r="CW83" i="7"/>
  <c r="CW87" i="7"/>
  <c r="CW92" i="7"/>
  <c r="CW96" i="7"/>
  <c r="CW100" i="7"/>
  <c r="CW104" i="7"/>
  <c r="CW108" i="7"/>
  <c r="CW112" i="7"/>
  <c r="CW127" i="7"/>
  <c r="CW131" i="7"/>
  <c r="CW135" i="7"/>
  <c r="CX67" i="7"/>
  <c r="CX71" i="7"/>
  <c r="CX75" i="7"/>
  <c r="CX79" i="7"/>
  <c r="CX83" i="7"/>
  <c r="CX87" i="7"/>
  <c r="CX91" i="7"/>
  <c r="CX95" i="7"/>
  <c r="CU64" i="7"/>
  <c r="CU68" i="7"/>
  <c r="CU72" i="7"/>
  <c r="CU76" i="7"/>
  <c r="CU80" i="7"/>
  <c r="CY105" i="7"/>
  <c r="CY109" i="7"/>
  <c r="CY113" i="7"/>
  <c r="CY122" i="7"/>
  <c r="CY173" i="7"/>
  <c r="DB64" i="7"/>
  <c r="DB68" i="7"/>
  <c r="R68" i="7" s="1"/>
  <c r="DB72" i="7"/>
  <c r="DB76" i="7"/>
  <c r="DB80" i="7"/>
  <c r="DB84" i="7"/>
  <c r="DB89" i="7"/>
  <c r="DB93" i="7"/>
  <c r="DB97" i="7"/>
  <c r="DB101" i="7"/>
  <c r="DB105" i="7"/>
  <c r="DB109" i="7"/>
  <c r="DB113" i="7"/>
  <c r="DB117" i="7"/>
  <c r="DB121" i="7"/>
  <c r="DB125" i="7"/>
  <c r="DB129" i="7"/>
  <c r="CS73" i="7"/>
  <c r="CS93" i="7"/>
  <c r="CS97" i="7"/>
  <c r="DA86" i="7"/>
  <c r="CT59" i="7"/>
  <c r="DA91" i="7"/>
  <c r="DA95" i="7"/>
  <c r="DA99" i="7"/>
  <c r="DA103" i="7"/>
  <c r="DA107" i="7"/>
  <c r="DA111" i="7"/>
  <c r="DA115" i="7"/>
  <c r="DA119" i="7"/>
  <c r="DA123" i="7"/>
  <c r="DA127" i="7"/>
  <c r="DA131" i="7"/>
  <c r="CT112" i="7"/>
  <c r="CT116" i="7"/>
  <c r="CT120" i="7"/>
  <c r="CT124" i="7"/>
  <c r="CT128" i="7"/>
  <c r="CT132" i="7"/>
  <c r="CT136" i="7"/>
  <c r="CT140" i="7"/>
  <c r="CT144" i="7"/>
  <c r="CT148" i="7"/>
  <c r="CT152" i="7"/>
  <c r="CT156" i="7"/>
  <c r="CW64" i="7"/>
  <c r="CW68" i="7"/>
  <c r="CW72" i="7"/>
  <c r="CW76" i="7"/>
  <c r="CW80" i="7"/>
  <c r="CW84" i="7"/>
  <c r="CW88" i="7"/>
  <c r="CY106" i="7"/>
  <c r="CY110" i="7"/>
  <c r="CY114" i="7"/>
  <c r="CY123" i="7"/>
  <c r="CY186" i="7"/>
  <c r="DB85" i="7"/>
  <c r="DB65" i="7"/>
  <c r="DB69" i="7"/>
  <c r="DB73" i="7"/>
  <c r="DB77" i="7"/>
  <c r="DB81" i="7"/>
  <c r="DB138" i="7"/>
  <c r="DB190" i="7"/>
  <c r="R190" i="7" s="1"/>
  <c r="DB142" i="7"/>
  <c r="DB146" i="7"/>
  <c r="R146" i="7" s="1"/>
  <c r="DB150" i="7"/>
  <c r="R150" i="7" s="1"/>
  <c r="DB154" i="7"/>
  <c r="R154" i="7" s="1"/>
  <c r="DB158" i="7"/>
  <c r="R158" i="7" s="1"/>
  <c r="DB162" i="7"/>
  <c r="R162" i="7" s="1"/>
  <c r="DB166" i="7"/>
  <c r="R166" i="7" s="1"/>
  <c r="DB170" i="7"/>
  <c r="R170" i="7" s="1"/>
  <c r="DB174" i="7"/>
  <c r="R174" i="7" s="1"/>
  <c r="DB178" i="7"/>
  <c r="R178" i="7" s="1"/>
  <c r="DB182" i="7"/>
  <c r="R182" i="7" s="1"/>
  <c r="DB186" i="7"/>
  <c r="R186" i="7" s="1"/>
  <c r="DB243" i="7"/>
  <c r="R243" i="7" s="1"/>
  <c r="DB247" i="7"/>
  <c r="R247" i="7" s="1"/>
  <c r="DC109" i="7"/>
  <c r="DC163" i="7"/>
  <c r="DC130" i="7"/>
  <c r="DC134" i="7"/>
  <c r="DC138" i="7"/>
  <c r="DC142" i="7"/>
  <c r="DC167" i="7"/>
  <c r="DC171" i="7"/>
  <c r="DC175" i="7"/>
  <c r="DC179" i="7"/>
  <c r="DC215" i="7"/>
  <c r="DD67" i="7"/>
  <c r="DC235" i="7"/>
  <c r="DE69" i="7"/>
  <c r="DD71" i="7"/>
  <c r="DD75" i="7"/>
  <c r="CK126" i="7"/>
  <c r="CK133" i="7"/>
  <c r="CK137" i="7"/>
  <c r="CK141" i="7"/>
  <c r="CK145" i="7"/>
  <c r="CK149" i="7"/>
  <c r="CK153" i="7"/>
  <c r="CK157" i="7"/>
  <c r="CK161" i="7"/>
  <c r="CN51" i="7"/>
  <c r="CN55" i="7"/>
  <c r="CN59" i="7"/>
  <c r="CN63" i="7"/>
  <c r="CN67" i="7"/>
  <c r="CN71" i="7"/>
  <c r="CN75" i="7"/>
  <c r="CN79" i="7"/>
  <c r="CN83" i="7"/>
  <c r="CN87" i="7"/>
  <c r="CN91" i="7"/>
  <c r="CN95" i="7"/>
  <c r="CN99" i="7"/>
  <c r="CN103" i="7"/>
  <c r="CN107" i="7"/>
  <c r="CN111" i="7"/>
  <c r="CN149" i="7"/>
  <c r="CN116" i="7"/>
  <c r="CN120" i="7"/>
  <c r="CN124" i="7"/>
  <c r="CN128" i="7"/>
  <c r="CN132" i="7"/>
  <c r="CN136" i="7"/>
  <c r="CM48" i="7"/>
  <c r="CN140" i="7"/>
  <c r="CN144" i="7"/>
  <c r="CN148" i="7"/>
  <c r="CN153" i="7"/>
  <c r="CN157" i="7"/>
  <c r="CN161" i="7"/>
  <c r="CN165" i="7"/>
  <c r="CN169" i="7"/>
  <c r="CN173" i="7"/>
  <c r="CM51" i="7"/>
  <c r="CM55" i="7"/>
  <c r="CM59" i="7"/>
  <c r="CM63" i="7"/>
  <c r="CM67" i="7"/>
  <c r="CL58" i="7"/>
  <c r="CM71" i="7"/>
  <c r="CM75" i="7"/>
  <c r="CM79" i="7"/>
  <c r="CM87" i="7"/>
  <c r="CM91" i="7"/>
  <c r="CL52" i="7"/>
  <c r="CL56" i="7"/>
  <c r="CL61" i="7"/>
  <c r="CL65" i="7"/>
  <c r="CL69" i="7"/>
  <c r="CL73" i="7"/>
  <c r="CO51" i="7"/>
  <c r="CO55" i="7"/>
  <c r="CO63" i="7"/>
  <c r="CO67" i="7"/>
  <c r="CO75" i="7"/>
  <c r="CO79" i="7"/>
  <c r="CO83" i="7"/>
  <c r="CO87" i="7"/>
  <c r="CO91" i="7"/>
  <c r="CO95" i="7"/>
  <c r="CO99" i="7"/>
  <c r="CO103" i="7"/>
  <c r="CO107" i="7"/>
  <c r="CO114" i="7"/>
  <c r="CO118" i="7"/>
  <c r="CO122" i="7"/>
  <c r="CO126" i="7"/>
  <c r="CO130" i="7"/>
  <c r="CO134" i="7"/>
  <c r="CO138" i="7"/>
  <c r="CO142" i="7"/>
  <c r="CP54" i="7"/>
  <c r="CP58" i="7"/>
  <c r="CP62" i="7"/>
  <c r="CP67" i="7"/>
  <c r="CP71" i="7"/>
  <c r="CP75" i="7"/>
  <c r="CP79" i="7"/>
  <c r="CP83" i="7"/>
  <c r="CP88" i="7"/>
  <c r="CP92" i="7"/>
  <c r="CP96" i="7"/>
  <c r="CP101" i="7"/>
  <c r="CP105" i="7"/>
  <c r="CP109" i="7"/>
  <c r="CP113" i="7"/>
  <c r="CP117" i="7"/>
  <c r="CP121" i="7"/>
  <c r="CP129" i="7"/>
  <c r="CP134" i="7"/>
  <c r="CP138" i="7"/>
  <c r="CP142" i="7"/>
  <c r="CP146" i="7"/>
  <c r="CP150" i="7"/>
  <c r="CP154" i="7"/>
  <c r="CP84" i="7"/>
  <c r="CP161" i="7"/>
  <c r="CP165" i="7"/>
  <c r="CP170" i="7"/>
  <c r="CP174" i="7"/>
  <c r="CP178" i="7"/>
  <c r="CP182" i="7"/>
  <c r="CP186" i="7"/>
  <c r="CP190" i="7"/>
  <c r="CP194" i="7"/>
  <c r="CP198" i="7"/>
  <c r="CP202" i="7"/>
  <c r="CP206" i="7"/>
  <c r="CP214" i="7"/>
  <c r="CP218" i="7"/>
  <c r="CP222" i="7"/>
  <c r="CP226" i="7"/>
  <c r="CP230" i="7"/>
  <c r="CP234" i="7"/>
  <c r="CP238" i="7"/>
  <c r="CP242" i="7"/>
  <c r="CP246" i="7"/>
  <c r="CP251" i="7"/>
  <c r="CP255" i="7"/>
  <c r="CP259" i="7"/>
  <c r="CP263" i="7"/>
  <c r="CP268" i="7"/>
  <c r="CP272" i="7"/>
  <c r="CP276" i="7"/>
  <c r="CP280" i="7"/>
  <c r="CP284" i="7"/>
  <c r="CP288" i="7"/>
  <c r="CP292" i="7"/>
  <c r="CP296" i="7"/>
  <c r="CP301" i="7"/>
  <c r="CP309" i="7"/>
  <c r="CP313" i="7"/>
  <c r="CR57" i="7"/>
  <c r="CP317" i="7"/>
  <c r="CP321" i="7"/>
  <c r="CP325" i="7"/>
  <c r="CP329" i="7"/>
  <c r="CP333" i="7"/>
  <c r="CP338" i="7"/>
  <c r="CP342" i="7"/>
  <c r="CP346" i="7"/>
  <c r="CP350" i="7"/>
  <c r="CR60" i="7"/>
  <c r="CR64" i="7"/>
  <c r="CR68" i="7"/>
  <c r="CR72" i="7"/>
  <c r="CR76" i="7"/>
  <c r="CR80" i="7"/>
  <c r="CR84" i="7"/>
  <c r="CR88" i="7"/>
  <c r="CR93" i="7"/>
  <c r="CR97" i="7"/>
  <c r="CR101" i="7"/>
  <c r="CR109" i="7"/>
  <c r="CR113" i="7"/>
  <c r="CR117" i="7"/>
  <c r="CR121" i="7"/>
  <c r="CR125" i="7"/>
  <c r="CR129" i="7"/>
  <c r="CR133" i="7"/>
  <c r="CR137" i="7"/>
  <c r="CR141" i="7"/>
  <c r="CR145" i="7"/>
  <c r="CR149" i="7"/>
  <c r="CR153" i="7"/>
  <c r="CR157" i="7"/>
  <c r="CR161" i="7"/>
  <c r="CR165" i="7"/>
  <c r="CR170" i="7"/>
  <c r="CR174" i="7"/>
  <c r="CR178" i="7"/>
  <c r="CR182" i="7"/>
  <c r="CR186" i="7"/>
  <c r="CR190" i="7"/>
  <c r="CR194" i="7"/>
  <c r="CR199" i="7"/>
  <c r="CR91" i="7"/>
  <c r="CR206" i="7"/>
  <c r="CR210" i="7"/>
  <c r="CR214" i="7"/>
  <c r="CR218" i="7"/>
  <c r="CR222" i="7"/>
  <c r="CR226" i="7"/>
  <c r="CR230" i="7"/>
  <c r="CR234" i="7"/>
  <c r="CR238" i="7"/>
  <c r="CR246" i="7"/>
  <c r="CR250" i="7"/>
  <c r="CR58" i="7"/>
  <c r="CR257" i="7"/>
  <c r="CR261" i="7"/>
  <c r="CR265" i="7"/>
  <c r="CR269" i="7"/>
  <c r="CR273" i="7"/>
  <c r="CR277" i="7"/>
  <c r="CR281" i="7"/>
  <c r="CR285" i="7"/>
  <c r="CR289" i="7"/>
  <c r="CR293" i="7"/>
  <c r="CR297" i="7"/>
  <c r="CR301" i="7"/>
  <c r="CR305" i="7"/>
  <c r="CR309" i="7"/>
  <c r="CR313" i="7"/>
  <c r="CR317" i="7"/>
  <c r="CQ61" i="7"/>
  <c r="CQ65" i="7"/>
  <c r="CQ69" i="7"/>
  <c r="CQ73" i="7"/>
  <c r="CQ77" i="7"/>
  <c r="CQ81" i="7"/>
  <c r="CQ85" i="7"/>
  <c r="CQ89" i="7"/>
  <c r="CQ93" i="7"/>
  <c r="CQ97" i="7"/>
  <c r="CQ102" i="7"/>
  <c r="CQ106" i="7"/>
  <c r="CQ110" i="7"/>
  <c r="CQ114" i="7"/>
  <c r="CQ117" i="7"/>
  <c r="CQ121" i="7"/>
  <c r="CS98" i="7"/>
  <c r="CQ125" i="7"/>
  <c r="CQ129" i="7"/>
  <c r="CS63" i="7"/>
  <c r="CS67" i="7"/>
  <c r="CS74" i="7"/>
  <c r="CS78" i="7"/>
  <c r="CS82" i="7"/>
  <c r="CS86" i="7"/>
  <c r="CS90" i="7"/>
  <c r="CS94" i="7"/>
  <c r="CS99" i="7"/>
  <c r="CS103" i="7"/>
  <c r="CZ63" i="7"/>
  <c r="CZ67" i="7"/>
  <c r="CZ71" i="7"/>
  <c r="CZ75" i="7"/>
  <c r="CZ79" i="7"/>
  <c r="CZ83" i="7"/>
  <c r="CZ87" i="7"/>
  <c r="CZ91" i="7"/>
  <c r="CZ95" i="7"/>
  <c r="CZ99" i="7"/>
  <c r="CZ103" i="7"/>
  <c r="CZ107" i="7"/>
  <c r="DA59" i="7"/>
  <c r="DA63" i="7"/>
  <c r="DA67" i="7"/>
  <c r="DA71" i="7"/>
  <c r="DA75" i="7"/>
  <c r="DA79" i="7"/>
  <c r="DA83" i="7"/>
  <c r="DA87" i="7"/>
  <c r="DA92" i="7"/>
  <c r="DA96" i="7"/>
  <c r="DA100" i="7"/>
  <c r="DA104" i="7"/>
  <c r="DA108" i="7"/>
  <c r="DA112" i="7"/>
  <c r="DA116" i="7"/>
  <c r="DA120" i="7"/>
  <c r="DA124" i="7"/>
  <c r="DA128" i="7"/>
  <c r="DA132" i="7"/>
  <c r="CT60" i="7"/>
  <c r="CT64" i="7"/>
  <c r="CT68" i="7"/>
  <c r="CT72" i="7"/>
  <c r="CT76" i="7"/>
  <c r="CT80" i="7"/>
  <c r="CT84" i="7"/>
  <c r="CT88" i="7"/>
  <c r="CT92" i="7"/>
  <c r="CT96" i="7"/>
  <c r="CT100" i="7"/>
  <c r="CT104" i="7"/>
  <c r="CT108" i="7"/>
  <c r="CT113" i="7"/>
  <c r="CT117" i="7"/>
  <c r="CT121" i="7"/>
  <c r="CT125" i="7"/>
  <c r="CT129" i="7"/>
  <c r="CT133" i="7"/>
  <c r="CT137" i="7"/>
  <c r="CT141" i="7"/>
  <c r="CT145" i="7"/>
  <c r="CT149" i="7"/>
  <c r="CT153" i="7"/>
  <c r="CT157" i="7"/>
  <c r="CT161" i="7"/>
  <c r="CT165" i="7"/>
  <c r="CT169" i="7"/>
  <c r="CT173" i="7"/>
  <c r="CT177" i="7"/>
  <c r="CT181" i="7"/>
  <c r="CT185" i="7"/>
  <c r="CT189" i="7"/>
  <c r="CT193" i="7"/>
  <c r="CT197" i="7"/>
  <c r="CT201" i="7"/>
  <c r="CT205" i="7"/>
  <c r="CT209" i="7"/>
  <c r="CT213" i="7"/>
  <c r="CT217" i="7"/>
  <c r="CT221" i="7"/>
  <c r="CT225" i="7"/>
  <c r="CT229" i="7"/>
  <c r="CW89" i="7"/>
  <c r="CV63" i="7"/>
  <c r="CV67" i="7"/>
  <c r="CV71" i="7"/>
  <c r="CV75" i="7"/>
  <c r="CW62" i="7"/>
  <c r="CW65" i="7"/>
  <c r="CW69" i="7"/>
  <c r="CW73" i="7"/>
  <c r="CW77" i="7"/>
  <c r="CW81" i="7"/>
  <c r="CW85" i="7"/>
  <c r="CW136" i="7"/>
  <c r="CW90" i="7"/>
  <c r="CW94" i="7"/>
  <c r="CW98" i="7"/>
  <c r="CW102" i="7"/>
  <c r="CW106" i="7"/>
  <c r="CW110" i="7"/>
  <c r="CW114" i="7"/>
  <c r="CW118" i="7"/>
  <c r="CW122" i="7"/>
  <c r="CW125" i="7"/>
  <c r="CW129" i="7"/>
  <c r="CW133" i="7"/>
  <c r="CX61" i="7"/>
  <c r="CX65" i="7"/>
  <c r="CX69" i="7"/>
  <c r="CU81" i="7"/>
  <c r="CX73" i="7"/>
  <c r="CX77" i="7"/>
  <c r="CY67" i="7"/>
  <c r="CX81" i="7"/>
  <c r="CX85" i="7"/>
  <c r="CX89" i="7"/>
  <c r="CX93" i="7"/>
  <c r="CX97" i="7"/>
  <c r="CU62" i="7"/>
  <c r="CU66" i="7"/>
  <c r="CY95" i="7"/>
  <c r="CY99" i="7"/>
  <c r="CY103" i="7"/>
  <c r="CY108" i="7"/>
  <c r="CY112" i="7"/>
  <c r="CY116" i="7"/>
  <c r="CY121" i="7"/>
  <c r="CY128" i="7"/>
  <c r="CY132" i="7"/>
  <c r="CY136" i="7"/>
  <c r="CY140" i="7"/>
  <c r="CY144" i="7"/>
  <c r="CY148" i="7"/>
  <c r="CY152" i="7"/>
  <c r="CY156" i="7"/>
  <c r="CY160" i="7"/>
  <c r="CY164" i="7"/>
  <c r="CY168" i="7"/>
  <c r="CY172" i="7"/>
  <c r="CY176" i="7"/>
  <c r="CY180" i="7"/>
  <c r="CY184" i="7"/>
  <c r="CY188" i="7"/>
  <c r="CY192" i="7"/>
  <c r="CY196" i="7"/>
  <c r="CY200" i="7"/>
  <c r="CY204" i="7"/>
  <c r="CY208" i="7"/>
  <c r="CY212" i="7"/>
  <c r="DB63" i="7"/>
  <c r="DB67" i="7"/>
  <c r="DB71" i="7"/>
  <c r="DB75" i="7"/>
  <c r="DB79" i="7"/>
  <c r="DB83" i="7"/>
  <c r="DB88" i="7"/>
  <c r="DB92" i="7"/>
  <c r="DB96" i="7"/>
  <c r="DB100" i="7"/>
  <c r="DB104" i="7"/>
  <c r="DB108" i="7"/>
  <c r="DB112" i="7"/>
  <c r="DB116" i="7"/>
  <c r="DB120" i="7"/>
  <c r="DB124" i="7"/>
  <c r="DB128" i="7"/>
  <c r="DB132" i="7"/>
  <c r="DB136" i="7"/>
  <c r="DB140" i="7"/>
  <c r="DB144" i="7"/>
  <c r="R144" i="7" s="1"/>
  <c r="DB148" i="7"/>
  <c r="R148" i="7" s="1"/>
  <c r="DB152" i="7"/>
  <c r="R152" i="7" s="1"/>
  <c r="DB156" i="7"/>
  <c r="R156" i="7" s="1"/>
  <c r="DB160" i="7"/>
  <c r="R160" i="7" s="1"/>
  <c r="DB164" i="7"/>
  <c r="R164" i="7" s="1"/>
  <c r="DB168" i="7"/>
  <c r="R168" i="7" s="1"/>
  <c r="DB172" i="7"/>
  <c r="R172" i="7" s="1"/>
  <c r="DB176" i="7"/>
  <c r="R176" i="7" s="1"/>
  <c r="DB180" i="7"/>
  <c r="R180" i="7" s="1"/>
  <c r="DB184" i="7"/>
  <c r="R184" i="7" s="1"/>
  <c r="DB188" i="7"/>
  <c r="R188" i="7" s="1"/>
  <c r="DB193" i="7"/>
  <c r="R193" i="7" s="1"/>
  <c r="DB197" i="7"/>
  <c r="R197" i="7" s="1"/>
  <c r="DC64" i="7"/>
  <c r="DB201" i="7"/>
  <c r="R201" i="7" s="1"/>
  <c r="DB205" i="7"/>
  <c r="R205" i="7" s="1"/>
  <c r="DB209" i="7"/>
  <c r="R209" i="7" s="1"/>
  <c r="DB213" i="7"/>
  <c r="R213" i="7" s="1"/>
  <c r="DB217" i="7"/>
  <c r="R217" i="7" s="1"/>
  <c r="DB221" i="7"/>
  <c r="R221" i="7" s="1"/>
  <c r="DB225" i="7"/>
  <c r="R225" i="7" s="1"/>
  <c r="DB229" i="7"/>
  <c r="R229" i="7" s="1"/>
  <c r="DB233" i="7"/>
  <c r="R233" i="7" s="1"/>
  <c r="DB237" i="7"/>
  <c r="R237" i="7" s="1"/>
  <c r="DB241" i="7"/>
  <c r="R241" i="7" s="1"/>
  <c r="DB245" i="7"/>
  <c r="R245" i="7" s="1"/>
  <c r="DC126" i="7"/>
  <c r="DC74" i="7"/>
  <c r="DC78" i="7"/>
  <c r="DC82" i="7"/>
  <c r="DC86" i="7"/>
  <c r="DC119" i="7"/>
  <c r="DC123" i="7"/>
  <c r="DC128" i="7"/>
  <c r="DC132" i="7"/>
  <c r="DC136" i="7"/>
  <c r="DC140" i="7"/>
  <c r="DC165" i="7"/>
  <c r="DC169" i="7"/>
  <c r="DC173" i="7"/>
  <c r="DC177" i="7"/>
  <c r="DC205" i="7"/>
  <c r="DC259" i="7"/>
  <c r="DC221" i="7"/>
  <c r="DC225" i="7"/>
  <c r="DD77" i="7"/>
  <c r="DC229" i="7"/>
  <c r="DC233" i="7"/>
  <c r="DE67" i="7"/>
  <c r="DC237" i="7"/>
  <c r="DE71" i="7"/>
  <c r="DC241" i="7"/>
  <c r="DC245" i="7"/>
  <c r="DC249" i="7"/>
  <c r="DC253" i="7"/>
  <c r="DC257" i="7"/>
  <c r="DD69" i="7"/>
  <c r="DD73" i="7"/>
  <c r="DD78" i="7"/>
  <c r="DD82" i="7"/>
  <c r="DE94" i="7"/>
  <c r="DE98" i="7"/>
  <c r="DE102" i="7"/>
  <c r="DE106" i="7"/>
  <c r="DE110" i="7"/>
  <c r="DE114" i="7"/>
  <c r="DE118" i="7"/>
  <c r="DE122" i="7"/>
  <c r="DE126" i="7"/>
  <c r="DE147" i="7"/>
  <c r="DE151" i="7"/>
  <c r="DE155" i="7"/>
  <c r="DE159" i="7"/>
  <c r="DE163" i="7"/>
  <c r="DE167" i="7"/>
  <c r="DE171" i="7"/>
  <c r="DE176" i="7"/>
  <c r="DE181" i="7"/>
  <c r="DE185" i="7"/>
  <c r="DE189" i="7"/>
  <c r="DE193" i="7"/>
  <c r="DE197" i="7"/>
  <c r="DE201" i="7"/>
  <c r="DE205" i="7"/>
  <c r="DE209" i="7"/>
  <c r="DE213" i="7"/>
  <c r="DE217" i="7"/>
  <c r="DE222" i="7"/>
  <c r="DF76" i="7"/>
  <c r="DG78" i="7"/>
  <c r="DG82" i="7"/>
  <c r="DG86" i="7"/>
  <c r="DG90" i="7"/>
  <c r="DG94" i="7"/>
  <c r="DG98" i="7"/>
  <c r="DG103" i="7"/>
  <c r="DG107" i="7"/>
  <c r="DG111" i="7"/>
  <c r="DG115" i="7"/>
  <c r="DG119" i="7"/>
  <c r="DG123" i="7"/>
  <c r="DH79" i="7"/>
  <c r="DI77" i="7"/>
  <c r="DH84" i="7"/>
  <c r="DH88" i="7"/>
  <c r="DH92" i="7"/>
  <c r="DH96" i="7"/>
  <c r="DH100" i="7"/>
  <c r="DH104" i="7"/>
  <c r="DH108" i="7"/>
  <c r="DH116" i="7"/>
  <c r="DH120" i="7"/>
  <c r="DH124" i="7"/>
  <c r="DH128" i="7"/>
  <c r="DH132" i="7"/>
  <c r="DH136" i="7"/>
  <c r="DH141" i="7"/>
  <c r="DI94" i="7"/>
  <c r="DI98" i="7"/>
  <c r="DI102" i="7"/>
  <c r="DI106" i="7"/>
  <c r="DI110" i="7"/>
  <c r="DI114" i="7"/>
  <c r="DI118" i="7"/>
  <c r="DI122" i="7"/>
  <c r="DI126" i="7"/>
  <c r="DI130" i="7"/>
  <c r="DI134" i="7"/>
  <c r="DI137" i="7"/>
  <c r="DI141" i="7"/>
  <c r="DI145" i="7"/>
  <c r="DI149" i="7"/>
  <c r="DI153" i="7"/>
  <c r="DI157" i="7"/>
  <c r="DJ78" i="7"/>
  <c r="DI161" i="7"/>
  <c r="DI165" i="7"/>
  <c r="DI169" i="7"/>
  <c r="DI173" i="7"/>
  <c r="DI177" i="7"/>
  <c r="DI181" i="7"/>
  <c r="DI186" i="7"/>
  <c r="DI192" i="7"/>
  <c r="L192" i="7" s="1"/>
  <c r="DI196" i="7"/>
  <c r="DI188" i="7"/>
  <c r="DI203" i="7"/>
  <c r="L203" i="7" s="1"/>
  <c r="DI207" i="7"/>
  <c r="DI211" i="7"/>
  <c r="DI215" i="7"/>
  <c r="DI219" i="7"/>
  <c r="DJ80" i="7"/>
  <c r="DJ84" i="7"/>
  <c r="DJ88" i="7"/>
  <c r="DJ92" i="7"/>
  <c r="DJ96" i="7"/>
  <c r="DJ100" i="7"/>
  <c r="DJ104" i="7"/>
  <c r="DJ108" i="7"/>
  <c r="DJ124" i="7"/>
  <c r="DJ128" i="7"/>
  <c r="DJ132" i="7"/>
  <c r="DJ137" i="7"/>
  <c r="DJ141" i="7"/>
  <c r="DJ145" i="7"/>
  <c r="DJ149" i="7"/>
  <c r="DJ153" i="7"/>
  <c r="DJ157" i="7"/>
  <c r="DJ161" i="7"/>
  <c r="DJ165" i="7"/>
  <c r="DJ169" i="7"/>
  <c r="DJ173" i="7"/>
  <c r="DJ177" i="7"/>
  <c r="DJ181" i="7"/>
  <c r="DJ185" i="7"/>
  <c r="DJ189" i="7"/>
  <c r="DJ193" i="7"/>
  <c r="DJ197" i="7"/>
  <c r="DJ201" i="7"/>
  <c r="DJ205" i="7"/>
  <c r="DJ209" i="7"/>
  <c r="DJ213" i="7"/>
  <c r="DJ217" i="7"/>
  <c r="DJ222" i="7"/>
  <c r="DJ226" i="7"/>
  <c r="DJ230" i="7"/>
  <c r="DJ235" i="7"/>
  <c r="DJ239" i="7"/>
  <c r="DJ243" i="7"/>
  <c r="DJ247" i="7"/>
  <c r="DJ251" i="7"/>
  <c r="DJ255" i="7"/>
  <c r="DJ259" i="7"/>
  <c r="DJ263" i="7"/>
  <c r="DJ293" i="7"/>
  <c r="DJ361" i="7"/>
  <c r="DJ301" i="7"/>
  <c r="DJ304" i="7"/>
  <c r="DJ308" i="7"/>
  <c r="DJ312" i="7"/>
  <c r="DJ316" i="7"/>
  <c r="DJ320" i="7"/>
  <c r="DJ324" i="7"/>
  <c r="DJ328" i="7"/>
  <c r="DJ336" i="7"/>
  <c r="DJ340" i="7"/>
  <c r="DJ344" i="7"/>
  <c r="DJ348" i="7"/>
  <c r="DJ352" i="7"/>
  <c r="DJ365" i="7"/>
  <c r="DJ369" i="7"/>
  <c r="DJ373" i="7"/>
  <c r="DJ377" i="7"/>
  <c r="DJ381" i="7"/>
  <c r="DJ385" i="7"/>
  <c r="DJ389" i="7"/>
  <c r="DJ393" i="7"/>
  <c r="DJ397" i="7"/>
  <c r="DJ401" i="7"/>
  <c r="DJ405" i="7"/>
  <c r="DJ409" i="7"/>
  <c r="DJ413" i="7"/>
  <c r="DJ417" i="7"/>
  <c r="DJ421" i="7"/>
  <c r="DJ425" i="7"/>
  <c r="DB133" i="7"/>
  <c r="DB141" i="7"/>
  <c r="DB145" i="7"/>
  <c r="DB149" i="7"/>
  <c r="R149" i="7" s="1"/>
  <c r="DB153" i="7"/>
  <c r="R153" i="7" s="1"/>
  <c r="DB157" i="7"/>
  <c r="R157" i="7" s="1"/>
  <c r="DB161" i="7"/>
  <c r="R161" i="7" s="1"/>
  <c r="DB165" i="7"/>
  <c r="R165" i="7" s="1"/>
  <c r="DB169" i="7"/>
  <c r="R169" i="7" s="1"/>
  <c r="DB173" i="7"/>
  <c r="R173" i="7" s="1"/>
  <c r="DB177" i="7"/>
  <c r="R177" i="7" s="1"/>
  <c r="DB181" i="7"/>
  <c r="R181" i="7" s="1"/>
  <c r="DB185" i="7"/>
  <c r="R185" i="7" s="1"/>
  <c r="DB189" i="7"/>
  <c r="R189" i="7" s="1"/>
  <c r="DB194" i="7"/>
  <c r="R194" i="7" s="1"/>
  <c r="DB198" i="7"/>
  <c r="R198" i="7" s="1"/>
  <c r="DB202" i="7"/>
  <c r="R202" i="7" s="1"/>
  <c r="DB206" i="7"/>
  <c r="R206" i="7" s="1"/>
  <c r="DB210" i="7"/>
  <c r="R210" i="7" s="1"/>
  <c r="DB214" i="7"/>
  <c r="R214" i="7" s="1"/>
  <c r="DB218" i="7"/>
  <c r="R218" i="7" s="1"/>
  <c r="DB222" i="7"/>
  <c r="R222" i="7" s="1"/>
  <c r="DC89" i="7"/>
  <c r="DB226" i="7"/>
  <c r="R226" i="7" s="1"/>
  <c r="DB230" i="7"/>
  <c r="R230" i="7" s="1"/>
  <c r="DB234" i="7"/>
  <c r="R234" i="7" s="1"/>
  <c r="DB238" i="7"/>
  <c r="R238" i="7" s="1"/>
  <c r="DB246" i="7"/>
  <c r="R246" i="7" s="1"/>
  <c r="DC129" i="7"/>
  <c r="DC133" i="7"/>
  <c r="DC137" i="7"/>
  <c r="DC141" i="7"/>
  <c r="DC166" i="7"/>
  <c r="DC170" i="7"/>
  <c r="DC174" i="7"/>
  <c r="DC178" i="7"/>
  <c r="DC234" i="7"/>
  <c r="DE68" i="7"/>
  <c r="DC271" i="7"/>
  <c r="DE105" i="7"/>
  <c r="DD70" i="7"/>
  <c r="DD74" i="7"/>
  <c r="DD79" i="7"/>
  <c r="DD83" i="7"/>
  <c r="DE115" i="7"/>
  <c r="DE172" i="7"/>
  <c r="DE119" i="7"/>
  <c r="DE127" i="7"/>
  <c r="DE148" i="7"/>
  <c r="DE152" i="7"/>
  <c r="DE156" i="7"/>
  <c r="DE160" i="7"/>
  <c r="DE164" i="7"/>
  <c r="DE221" i="7"/>
  <c r="DE168" i="7"/>
  <c r="DE173" i="7"/>
  <c r="DF73" i="7"/>
  <c r="DE182" i="7"/>
  <c r="DG74" i="7"/>
  <c r="DE206" i="7"/>
  <c r="DE210" i="7"/>
  <c r="DE214" i="7"/>
  <c r="DE218" i="7"/>
  <c r="DG75" i="7"/>
  <c r="DG79" i="7"/>
  <c r="DG83" i="7"/>
  <c r="DG87" i="7"/>
  <c r="DG91" i="7"/>
  <c r="DG95" i="7"/>
  <c r="DG116" i="7"/>
  <c r="DG120" i="7"/>
  <c r="DG124" i="7"/>
  <c r="DH76" i="7"/>
  <c r="DH80" i="7"/>
  <c r="DH85" i="7"/>
  <c r="DH89" i="7"/>
  <c r="DH93" i="7"/>
  <c r="DH97" i="7"/>
  <c r="DH101" i="7"/>
  <c r="DH105" i="7"/>
  <c r="DH109" i="7"/>
  <c r="DH113" i="7"/>
  <c r="DH117" i="7"/>
  <c r="DH121" i="7"/>
  <c r="DH125" i="7"/>
  <c r="DH129" i="7"/>
  <c r="DH133" i="7"/>
  <c r="DH137" i="7"/>
  <c r="DH142" i="7"/>
  <c r="DI78" i="7"/>
  <c r="DI95" i="7"/>
  <c r="DI99" i="7"/>
  <c r="DI103" i="7"/>
  <c r="DI107" i="7"/>
  <c r="DI111" i="7"/>
  <c r="DI115" i="7"/>
  <c r="DI119" i="7"/>
  <c r="DI123" i="7"/>
  <c r="DI127" i="7"/>
  <c r="DI131" i="7"/>
  <c r="DI135" i="7"/>
  <c r="DI158" i="7"/>
  <c r="DJ79" i="7"/>
  <c r="DI162" i="7"/>
  <c r="DI166" i="7"/>
  <c r="DI170" i="7"/>
  <c r="DI174" i="7"/>
  <c r="DI178" i="7"/>
  <c r="DI193" i="7"/>
  <c r="L193" i="7" s="1"/>
  <c r="DI197" i="7"/>
  <c r="L197" i="7" s="1"/>
  <c r="DI200" i="7"/>
  <c r="L200" i="7" s="1"/>
  <c r="DI204" i="7"/>
  <c r="DI208" i="7"/>
  <c r="DI212" i="7"/>
  <c r="DI216" i="7"/>
  <c r="DI220" i="7"/>
  <c r="DJ105" i="7"/>
  <c r="DJ109" i="7"/>
  <c r="DJ113" i="7"/>
  <c r="DJ117" i="7"/>
  <c r="DJ121" i="7"/>
  <c r="DJ125" i="7"/>
  <c r="DJ129" i="7"/>
  <c r="DJ133" i="7"/>
  <c r="DJ138" i="7"/>
  <c r="DJ142" i="7"/>
  <c r="DJ146" i="7"/>
  <c r="DJ150" i="7"/>
  <c r="DJ154" i="7"/>
  <c r="DJ158" i="7"/>
  <c r="DJ162" i="7"/>
  <c r="DJ166" i="7"/>
  <c r="DJ170" i="7"/>
  <c r="DJ174" i="7"/>
  <c r="DJ178" i="7"/>
  <c r="DJ182" i="7"/>
  <c r="DJ186" i="7"/>
  <c r="DJ190" i="7"/>
  <c r="DJ194" i="7"/>
  <c r="DJ198" i="7"/>
  <c r="DJ206" i="7"/>
  <c r="DJ210" i="7"/>
  <c r="DJ214" i="7"/>
  <c r="DJ218" i="7"/>
  <c r="DJ223" i="7"/>
  <c r="DJ227" i="7"/>
  <c r="DJ232" i="7"/>
  <c r="DJ236" i="7"/>
  <c r="DJ240" i="7"/>
  <c r="DJ244" i="7"/>
  <c r="DJ248" i="7"/>
  <c r="DJ252" i="7"/>
  <c r="DJ256" i="7"/>
  <c r="DJ260" i="7"/>
  <c r="DJ265" i="7"/>
  <c r="DJ269" i="7"/>
  <c r="DJ273" i="7"/>
  <c r="DJ277" i="7"/>
  <c r="DJ281" i="7"/>
  <c r="DJ285" i="7"/>
  <c r="DJ290" i="7"/>
  <c r="DJ294" i="7"/>
  <c r="DJ298" i="7"/>
  <c r="DJ302" i="7"/>
  <c r="DJ305" i="7"/>
  <c r="DJ309" i="7"/>
  <c r="DJ313" i="7"/>
  <c r="DJ317" i="7"/>
  <c r="DJ321" i="7"/>
  <c r="DJ325" i="7"/>
  <c r="DJ329" i="7"/>
  <c r="DJ333" i="7"/>
  <c r="DJ337" i="7"/>
  <c r="DJ341" i="7"/>
  <c r="DJ345" i="7"/>
  <c r="DJ349" i="7"/>
  <c r="DJ353" i="7"/>
  <c r="DJ357" i="7"/>
  <c r="DJ362" i="7"/>
  <c r="DJ366" i="7"/>
  <c r="DJ370" i="7"/>
  <c r="DJ374" i="7"/>
  <c r="DJ378" i="7"/>
  <c r="DJ382" i="7"/>
  <c r="DE120" i="7"/>
  <c r="DE177" i="7"/>
  <c r="DE124" i="7"/>
  <c r="DE149" i="7"/>
  <c r="DE153" i="7"/>
  <c r="DE157" i="7"/>
  <c r="DE161" i="7"/>
  <c r="DE165" i="7"/>
  <c r="DE169" i="7"/>
  <c r="DE174" i="7"/>
  <c r="DF74" i="7"/>
  <c r="DE207" i="7"/>
  <c r="DG99" i="7"/>
  <c r="DF78" i="7"/>
  <c r="DH81" i="7"/>
  <c r="DH77" i="7"/>
  <c r="DH94" i="7"/>
  <c r="DI92" i="7"/>
  <c r="DH114" i="7"/>
  <c r="DH118" i="7"/>
  <c r="DH122" i="7"/>
  <c r="DH126" i="7"/>
  <c r="DH130" i="7"/>
  <c r="DH134" i="7"/>
  <c r="DH138" i="7"/>
  <c r="DI96" i="7"/>
  <c r="DI100" i="7"/>
  <c r="DI104" i="7"/>
  <c r="DI108" i="7"/>
  <c r="DI112" i="7"/>
  <c r="DI116" i="7"/>
  <c r="DI182" i="7"/>
  <c r="DI120" i="7"/>
  <c r="DI124" i="7"/>
  <c r="DI128" i="7"/>
  <c r="DI132" i="7"/>
  <c r="DI194" i="7"/>
  <c r="DI198" i="7"/>
  <c r="DI205" i="7"/>
  <c r="DI209" i="7"/>
  <c r="DI213" i="7"/>
  <c r="DJ134" i="7"/>
  <c r="DI217" i="7"/>
  <c r="DI221" i="7"/>
  <c r="DJ110" i="7"/>
  <c r="DJ122" i="7"/>
  <c r="DJ126" i="7"/>
  <c r="DJ130" i="7"/>
  <c r="DJ163" i="7"/>
  <c r="DJ231" i="7"/>
  <c r="DJ203" i="7"/>
  <c r="DJ207" i="7"/>
  <c r="DJ211" i="7"/>
  <c r="DJ215" i="7"/>
  <c r="DJ219" i="7"/>
  <c r="DJ287" i="7"/>
  <c r="DJ270" i="7"/>
  <c r="DJ274" i="7"/>
  <c r="DJ278" i="7"/>
  <c r="DJ282" i="7"/>
  <c r="DJ286" i="7"/>
  <c r="DJ291" i="7"/>
  <c r="DJ295" i="7"/>
  <c r="DJ306" i="7"/>
  <c r="DJ310" i="7"/>
  <c r="DJ314" i="7"/>
  <c r="DJ318" i="7"/>
  <c r="DJ322" i="7"/>
  <c r="DJ326" i="7"/>
  <c r="DJ330" i="7"/>
  <c r="DJ334" i="7"/>
  <c r="DJ338" i="7"/>
  <c r="DJ342" i="7"/>
  <c r="DJ346" i="7"/>
  <c r="DJ350" i="7"/>
  <c r="DJ354" i="7"/>
  <c r="DJ358" i="7"/>
  <c r="DJ363" i="7"/>
  <c r="DJ367" i="7"/>
  <c r="DJ371" i="7"/>
  <c r="DJ375" i="7"/>
  <c r="DJ379" i="7"/>
  <c r="DJ383" i="7"/>
  <c r="DJ387" i="7"/>
  <c r="DJ391" i="7"/>
  <c r="CU70" i="7"/>
  <c r="CU74" i="7"/>
  <c r="CU78" i="7"/>
  <c r="CY61" i="7"/>
  <c r="CY65" i="7"/>
  <c r="CY70" i="7"/>
  <c r="CY120" i="7"/>
  <c r="CY74" i="7"/>
  <c r="CY78" i="7"/>
  <c r="CY82" i="7"/>
  <c r="CY86" i="7"/>
  <c r="CY90" i="7"/>
  <c r="CY94" i="7"/>
  <c r="CY98" i="7"/>
  <c r="CY102" i="7"/>
  <c r="CY107" i="7"/>
  <c r="CY111" i="7"/>
  <c r="CY115" i="7"/>
  <c r="CY119" i="7"/>
  <c r="CY124" i="7"/>
  <c r="CY127" i="7"/>
  <c r="CY131" i="7"/>
  <c r="CY135" i="7"/>
  <c r="CY139" i="7"/>
  <c r="CY143" i="7"/>
  <c r="CY147" i="7"/>
  <c r="CY151" i="7"/>
  <c r="CY155" i="7"/>
  <c r="CY159" i="7"/>
  <c r="CY163" i="7"/>
  <c r="CY167" i="7"/>
  <c r="CY171" i="7"/>
  <c r="CY175" i="7"/>
  <c r="CY179" i="7"/>
  <c r="CY183" i="7"/>
  <c r="CY187" i="7"/>
  <c r="CY191" i="7"/>
  <c r="CY195" i="7"/>
  <c r="CY199" i="7"/>
  <c r="CY203" i="7"/>
  <c r="CY207" i="7"/>
  <c r="CY211" i="7"/>
  <c r="DB62" i="7"/>
  <c r="DB66" i="7"/>
  <c r="DB70" i="7"/>
  <c r="DB74" i="7"/>
  <c r="DB78" i="7"/>
  <c r="DB82" i="7"/>
  <c r="DB87" i="7"/>
  <c r="DB91" i="7"/>
  <c r="DB95" i="7"/>
  <c r="DB99" i="7"/>
  <c r="DB103" i="7"/>
  <c r="DB107" i="7"/>
  <c r="DB111" i="7"/>
  <c r="DB115" i="7"/>
  <c r="DB119" i="7"/>
  <c r="DB123" i="7"/>
  <c r="DB127" i="7"/>
  <c r="DB131" i="7"/>
  <c r="DB135" i="7"/>
  <c r="DB139" i="7"/>
  <c r="DB143" i="7"/>
  <c r="DB147" i="7"/>
  <c r="R147" i="7" s="1"/>
  <c r="DB151" i="7"/>
  <c r="R151" i="7" s="1"/>
  <c r="DB155" i="7"/>
  <c r="R155" i="7" s="1"/>
  <c r="DB159" i="7"/>
  <c r="R159" i="7" s="1"/>
  <c r="DB163" i="7"/>
  <c r="R163" i="7" s="1"/>
  <c r="DB167" i="7"/>
  <c r="R167" i="7" s="1"/>
  <c r="DB171" i="7"/>
  <c r="R171" i="7" s="1"/>
  <c r="DB175" i="7"/>
  <c r="R175" i="7" s="1"/>
  <c r="DB179" i="7"/>
  <c r="R179" i="7" s="1"/>
  <c r="DB183" i="7"/>
  <c r="R183" i="7" s="1"/>
  <c r="DB187" i="7"/>
  <c r="R187" i="7" s="1"/>
  <c r="DB192" i="7"/>
  <c r="R192" i="7" s="1"/>
  <c r="DB196" i="7"/>
  <c r="R196" i="7" s="1"/>
  <c r="DB248" i="7"/>
  <c r="R248" i="7" s="1"/>
  <c r="DB200" i="7"/>
  <c r="R200" i="7" s="1"/>
  <c r="DB204" i="7"/>
  <c r="R204" i="7" s="1"/>
  <c r="DB208" i="7"/>
  <c r="R208" i="7" s="1"/>
  <c r="DB212" i="7"/>
  <c r="R212" i="7" s="1"/>
  <c r="DB216" i="7"/>
  <c r="R216" i="7" s="1"/>
  <c r="DB220" i="7"/>
  <c r="R220" i="7" s="1"/>
  <c r="DB224" i="7"/>
  <c r="R224" i="7" s="1"/>
  <c r="DB228" i="7"/>
  <c r="R228" i="7" s="1"/>
  <c r="DB232" i="7"/>
  <c r="R232" i="7" s="1"/>
  <c r="DB236" i="7"/>
  <c r="R236" i="7" s="1"/>
  <c r="DB240" i="7"/>
  <c r="R240" i="7" s="1"/>
  <c r="DB244" i="7"/>
  <c r="R244" i="7" s="1"/>
  <c r="DC66" i="7"/>
  <c r="DC70" i="7"/>
  <c r="DC73" i="7"/>
  <c r="DC77" i="7"/>
  <c r="DC81" i="7"/>
  <c r="DC85" i="7"/>
  <c r="DC90" i="7"/>
  <c r="DC94" i="7"/>
  <c r="DC98" i="7"/>
  <c r="DC102" i="7"/>
  <c r="DC106" i="7"/>
  <c r="DC110" i="7"/>
  <c r="DC114" i="7"/>
  <c r="DC118" i="7"/>
  <c r="DC122" i="7"/>
  <c r="DC127" i="7"/>
  <c r="DC131" i="7"/>
  <c r="DC135" i="7"/>
  <c r="DC139" i="7"/>
  <c r="DC147" i="7"/>
  <c r="DC151" i="7"/>
  <c r="DC155" i="7"/>
  <c r="DC159" i="7"/>
  <c r="DC164" i="7"/>
  <c r="DC168" i="7"/>
  <c r="DC172" i="7"/>
  <c r="DC176" i="7"/>
  <c r="DC180" i="7"/>
  <c r="DC184" i="7"/>
  <c r="DC188" i="7"/>
  <c r="DC192" i="7"/>
  <c r="DC196" i="7"/>
  <c r="DC200" i="7"/>
  <c r="DC204" i="7"/>
  <c r="DC208" i="7"/>
  <c r="DC212" i="7"/>
  <c r="DC216" i="7"/>
  <c r="DC220" i="7"/>
  <c r="DC224" i="7"/>
  <c r="DC228" i="7"/>
  <c r="DC232" i="7"/>
  <c r="DD84" i="7"/>
  <c r="DC236" i="7"/>
  <c r="DC240" i="7"/>
  <c r="DC244" i="7"/>
  <c r="DC248" i="7"/>
  <c r="DC252" i="7"/>
  <c r="DC256" i="7"/>
  <c r="DC261" i="7"/>
  <c r="DC265" i="7"/>
  <c r="DD68" i="7"/>
  <c r="DD72" i="7"/>
  <c r="DD76" i="7"/>
  <c r="DD81" i="7"/>
  <c r="DE73" i="7"/>
  <c r="DE77" i="7"/>
  <c r="DE81" i="7"/>
  <c r="DE85" i="7"/>
  <c r="DE89" i="7"/>
  <c r="DE146" i="7"/>
  <c r="DE97" i="7"/>
  <c r="DE101" i="7"/>
  <c r="DE109" i="7"/>
  <c r="DE113" i="7"/>
  <c r="DE117" i="7"/>
  <c r="DE121" i="7"/>
  <c r="DE125" i="7"/>
  <c r="DE129" i="7"/>
  <c r="DE133" i="7"/>
  <c r="DE137" i="7"/>
  <c r="DE141" i="7"/>
  <c r="DE145" i="7"/>
  <c r="DE150" i="7"/>
  <c r="DE154" i="7"/>
  <c r="DE158" i="7"/>
  <c r="DE166" i="7"/>
  <c r="DE170" i="7"/>
  <c r="DE175" i="7"/>
  <c r="DE180" i="7"/>
  <c r="DE184" i="7"/>
  <c r="DE188" i="7"/>
  <c r="DE192" i="7"/>
  <c r="DE196" i="7"/>
  <c r="DE200" i="7"/>
  <c r="DE204" i="7"/>
  <c r="DE208" i="7"/>
  <c r="DE212" i="7"/>
  <c r="DE216" i="7"/>
  <c r="DE220" i="7"/>
  <c r="DF75" i="7"/>
  <c r="DF79" i="7"/>
  <c r="DG77" i="7"/>
  <c r="DG81" i="7"/>
  <c r="DG85" i="7"/>
  <c r="DG89" i="7"/>
  <c r="DG93" i="7"/>
  <c r="DG97" i="7"/>
  <c r="DG102" i="7"/>
  <c r="DG106" i="7"/>
  <c r="DG110" i="7"/>
  <c r="DG114" i="7"/>
  <c r="DG118" i="7"/>
  <c r="DG122" i="7"/>
  <c r="DG126" i="7"/>
  <c r="DH139" i="7"/>
  <c r="DH78" i="7"/>
  <c r="DI76" i="7"/>
  <c r="DH83" i="7"/>
  <c r="DH87" i="7"/>
  <c r="DH91" i="7"/>
  <c r="DH95" i="7"/>
  <c r="DH99" i="7"/>
  <c r="DH103" i="7"/>
  <c r="DH107" i="7"/>
  <c r="DH111" i="7"/>
  <c r="DH115" i="7"/>
  <c r="DH119" i="7"/>
  <c r="DH123" i="7"/>
  <c r="DH127" i="7"/>
  <c r="DH131" i="7"/>
  <c r="DH135" i="7"/>
  <c r="DH140" i="7"/>
  <c r="DI80" i="7"/>
  <c r="DI84" i="7"/>
  <c r="DI88" i="7"/>
  <c r="DI93" i="7"/>
  <c r="DI97" i="7"/>
  <c r="DI101" i="7"/>
  <c r="DI105" i="7"/>
  <c r="DI109" i="7"/>
  <c r="DI113" i="7"/>
  <c r="DI117" i="7"/>
  <c r="DI121" i="7"/>
  <c r="DI125" i="7"/>
  <c r="DI191" i="7"/>
  <c r="DI129" i="7"/>
  <c r="DI133" i="7"/>
  <c r="DI136" i="7"/>
  <c r="DI140" i="7"/>
  <c r="DI144" i="7"/>
  <c r="DI148" i="7"/>
  <c r="DI152" i="7"/>
  <c r="DI156" i="7"/>
  <c r="DI160" i="7"/>
  <c r="DI164" i="7"/>
  <c r="DI168" i="7"/>
  <c r="DI172" i="7"/>
  <c r="DI176" i="7"/>
  <c r="DI180" i="7"/>
  <c r="DI185" i="7"/>
  <c r="DI190" i="7"/>
  <c r="DI195" i="7"/>
  <c r="L195" i="7" s="1"/>
  <c r="DI199" i="7"/>
  <c r="DI202" i="7"/>
  <c r="DI206" i="7"/>
  <c r="DI210" i="7"/>
  <c r="DI214" i="7"/>
  <c r="DI218" i="7"/>
  <c r="DI222" i="7"/>
  <c r="DJ83" i="7"/>
  <c r="DJ87" i="7"/>
  <c r="DJ91" i="7"/>
  <c r="DJ95" i="7"/>
  <c r="DJ99" i="7"/>
  <c r="DJ107" i="7"/>
  <c r="DJ111" i="7"/>
  <c r="DJ115" i="7"/>
  <c r="DJ119" i="7"/>
  <c r="DJ123" i="7"/>
  <c r="DJ127" i="7"/>
  <c r="DJ131" i="7"/>
  <c r="DJ136" i="7"/>
  <c r="DJ140" i="7"/>
  <c r="DJ144" i="7"/>
  <c r="DJ148" i="7"/>
  <c r="DJ152" i="7"/>
  <c r="DJ220" i="7"/>
  <c r="DJ156" i="7"/>
  <c r="DJ160" i="7"/>
  <c r="DJ164" i="7"/>
  <c r="DJ168" i="7"/>
  <c r="DJ172" i="7"/>
  <c r="DJ176" i="7"/>
  <c r="DJ180" i="7"/>
  <c r="DJ184" i="7"/>
  <c r="DJ188" i="7"/>
  <c r="DJ192" i="7"/>
  <c r="DJ196" i="7"/>
  <c r="DJ264" i="7"/>
  <c r="DJ200" i="7"/>
  <c r="DJ204" i="7"/>
  <c r="DJ208" i="7"/>
  <c r="DJ212" i="7"/>
  <c r="DJ216" i="7"/>
  <c r="DJ221" i="7"/>
  <c r="DJ225" i="7"/>
  <c r="DJ229" i="7"/>
  <c r="DJ234" i="7"/>
  <c r="DJ238" i="7"/>
  <c r="DJ242" i="7"/>
  <c r="DJ246" i="7"/>
  <c r="DJ250" i="7"/>
  <c r="DJ254" i="7"/>
  <c r="DJ258" i="7"/>
  <c r="DJ262" i="7"/>
  <c r="DJ267" i="7"/>
  <c r="DJ271" i="7"/>
  <c r="DJ275" i="7"/>
  <c r="DJ279" i="7"/>
  <c r="DJ283" i="7"/>
  <c r="DJ292" i="7"/>
  <c r="DJ296" i="7"/>
  <c r="DJ300" i="7"/>
  <c r="DJ303" i="7"/>
  <c r="DJ307" i="7"/>
  <c r="DJ311" i="7"/>
  <c r="DJ315" i="7"/>
  <c r="DJ319" i="7"/>
  <c r="DJ323" i="7"/>
  <c r="DJ327" i="7"/>
  <c r="DJ331" i="7"/>
  <c r="DJ335" i="7"/>
  <c r="DJ339" i="7"/>
  <c r="DJ343" i="7"/>
  <c r="DJ347" i="7"/>
  <c r="DJ351" i="7"/>
  <c r="DJ359" i="7"/>
  <c r="DJ364" i="7"/>
  <c r="DJ368" i="7"/>
  <c r="DJ372" i="7"/>
  <c r="DJ376" i="7"/>
  <c r="DJ380" i="7"/>
  <c r="DJ384" i="7"/>
  <c r="DJ388" i="7"/>
  <c r="DJ392" i="7"/>
  <c r="DJ396" i="7"/>
  <c r="DJ400" i="7"/>
  <c r="DJ404" i="7"/>
  <c r="DJ408" i="7"/>
  <c r="DJ433" i="7"/>
  <c r="DJ437" i="7"/>
  <c r="DJ441" i="7"/>
  <c r="DJ445" i="7"/>
  <c r="DJ449" i="7"/>
  <c r="DJ453" i="7"/>
  <c r="DJ457" i="7"/>
  <c r="DJ461" i="7"/>
  <c r="DJ465" i="7"/>
  <c r="DJ469" i="7"/>
  <c r="DK88" i="7"/>
  <c r="DK92" i="7"/>
  <c r="DK96" i="7"/>
  <c r="DM127" i="7"/>
  <c r="DK100" i="7"/>
  <c r="DM131" i="7"/>
  <c r="DK104" i="7"/>
  <c r="DM135" i="7"/>
  <c r="DK108" i="7"/>
  <c r="DK112" i="7"/>
  <c r="DK117" i="7"/>
  <c r="DK125" i="7"/>
  <c r="DK129" i="7"/>
  <c r="DM89" i="7"/>
  <c r="DL89" i="7"/>
  <c r="DM93" i="7"/>
  <c r="DL93" i="7"/>
  <c r="DM97" i="7"/>
  <c r="DM101" i="7"/>
  <c r="DN90" i="7"/>
  <c r="DM105" i="7"/>
  <c r="DM109" i="7"/>
  <c r="DM113" i="7"/>
  <c r="DM117" i="7"/>
  <c r="DM121" i="7"/>
  <c r="DM125" i="7"/>
  <c r="DM132" i="7"/>
  <c r="DN121" i="7"/>
  <c r="DM137" i="7"/>
  <c r="DM142" i="7"/>
  <c r="DM150" i="7"/>
  <c r="DP95" i="7"/>
  <c r="DM154" i="7"/>
  <c r="DP99" i="7"/>
  <c r="DM159" i="7"/>
  <c r="DM164" i="7"/>
  <c r="DL98" i="7"/>
  <c r="DN94" i="7"/>
  <c r="DN98" i="7"/>
  <c r="DN102" i="7"/>
  <c r="DN106" i="7"/>
  <c r="DN110" i="7"/>
  <c r="DN115" i="7"/>
  <c r="DP149" i="7"/>
  <c r="DN119" i="7"/>
  <c r="DN125" i="7"/>
  <c r="DN129" i="7"/>
  <c r="DN133" i="7"/>
  <c r="DP103" i="7"/>
  <c r="DP186" i="7"/>
  <c r="DP107" i="7"/>
  <c r="DP111" i="7"/>
  <c r="DP116" i="7"/>
  <c r="DP121" i="7"/>
  <c r="DP204" i="7"/>
  <c r="DP125" i="7"/>
  <c r="DP130" i="7"/>
  <c r="DP134" i="7"/>
  <c r="DP139" i="7"/>
  <c r="DP144" i="7"/>
  <c r="DP148" i="7"/>
  <c r="DP153" i="7"/>
  <c r="DP157" i="7"/>
  <c r="DP161" i="7"/>
  <c r="DP166" i="7"/>
  <c r="DP170" i="7"/>
  <c r="DP253" i="7"/>
  <c r="DP175" i="7"/>
  <c r="DP179" i="7"/>
  <c r="DP183" i="7"/>
  <c r="DP188" i="7"/>
  <c r="DP193" i="7"/>
  <c r="DP198" i="7"/>
  <c r="DP281" i="7"/>
  <c r="DP202" i="7"/>
  <c r="DP207" i="7"/>
  <c r="DP211" i="7"/>
  <c r="DP215" i="7"/>
  <c r="DP224" i="7"/>
  <c r="DP228" i="7"/>
  <c r="DP232" i="7"/>
  <c r="DO113" i="7"/>
  <c r="DP236" i="7"/>
  <c r="DO117" i="7"/>
  <c r="DP240" i="7"/>
  <c r="DO121" i="7"/>
  <c r="DP244" i="7"/>
  <c r="DO125" i="7"/>
  <c r="DP248" i="7"/>
  <c r="DO129" i="7"/>
  <c r="DP255" i="7"/>
  <c r="DO136" i="7"/>
  <c r="DP259" i="7"/>
  <c r="DO140" i="7"/>
  <c r="DP264" i="7"/>
  <c r="DO145" i="7"/>
  <c r="DP268" i="7"/>
  <c r="DO149" i="7"/>
  <c r="DP272" i="7"/>
  <c r="DO153" i="7"/>
  <c r="DP277" i="7"/>
  <c r="DO158" i="7"/>
  <c r="DP282" i="7"/>
  <c r="DO163" i="7"/>
  <c r="DP287" i="7"/>
  <c r="DO168" i="7"/>
  <c r="DP291" i="7"/>
  <c r="DQ120" i="7"/>
  <c r="DP295" i="7"/>
  <c r="DQ124" i="7"/>
  <c r="DP299" i="7"/>
  <c r="DQ128" i="7"/>
  <c r="DP303" i="7"/>
  <c r="DQ132" i="7"/>
  <c r="DP307" i="7"/>
  <c r="DQ136" i="7"/>
  <c r="DP312" i="7"/>
  <c r="DQ141" i="7"/>
  <c r="DP316" i="7"/>
  <c r="DQ145" i="7"/>
  <c r="DP320" i="7"/>
  <c r="DQ149" i="7"/>
  <c r="DJ386" i="7"/>
  <c r="DJ390" i="7"/>
  <c r="DJ394" i="7"/>
  <c r="DJ398" i="7"/>
  <c r="DJ402" i="7"/>
  <c r="DJ406" i="7"/>
  <c r="DJ410" i="7"/>
  <c r="DJ414" i="7"/>
  <c r="DJ418" i="7"/>
  <c r="DJ422" i="7"/>
  <c r="DJ426" i="7"/>
  <c r="DJ430" i="7"/>
  <c r="DJ434" i="7"/>
  <c r="DJ438" i="7"/>
  <c r="DJ442" i="7"/>
  <c r="DJ446" i="7"/>
  <c r="DJ450" i="7"/>
  <c r="DJ454" i="7"/>
  <c r="DJ458" i="7"/>
  <c r="DJ462" i="7"/>
  <c r="DK85" i="7"/>
  <c r="DJ466" i="7"/>
  <c r="DJ470" i="7"/>
  <c r="DK89" i="7"/>
  <c r="DK93" i="7"/>
  <c r="DK97" i="7"/>
  <c r="DK101" i="7"/>
  <c r="DK105" i="7"/>
  <c r="DK109" i="7"/>
  <c r="DK113" i="7"/>
  <c r="DK118" i="7"/>
  <c r="DK122" i="7"/>
  <c r="DK126" i="7"/>
  <c r="DK130" i="7"/>
  <c r="DM90" i="7"/>
  <c r="DL90" i="7"/>
  <c r="DM94" i="7"/>
  <c r="DL94" i="7"/>
  <c r="DM98" i="7"/>
  <c r="DM102" i="7"/>
  <c r="DN91" i="7"/>
  <c r="DM106" i="7"/>
  <c r="DM110" i="7"/>
  <c r="DM114" i="7"/>
  <c r="DM118" i="7"/>
  <c r="DM122" i="7"/>
  <c r="DN111" i="7"/>
  <c r="DM128" i="7"/>
  <c r="DM133" i="7"/>
  <c r="DM139" i="7"/>
  <c r="DM143" i="7"/>
  <c r="DM147" i="7"/>
  <c r="DM151" i="7"/>
  <c r="DP96" i="7"/>
  <c r="DM155" i="7"/>
  <c r="DM160" i="7"/>
  <c r="DL95" i="7"/>
  <c r="DL103" i="7"/>
  <c r="DP126" i="7"/>
  <c r="DN95" i="7"/>
  <c r="DN99" i="7"/>
  <c r="DN103" i="7"/>
  <c r="DP137" i="7"/>
  <c r="DN107" i="7"/>
  <c r="DN112" i="7"/>
  <c r="DN126" i="7"/>
  <c r="DN130" i="7"/>
  <c r="DN134" i="7"/>
  <c r="DP100" i="7"/>
  <c r="DP104" i="7"/>
  <c r="DP108" i="7"/>
  <c r="DP113" i="7"/>
  <c r="DP118" i="7"/>
  <c r="DP122" i="7"/>
  <c r="DP127" i="7"/>
  <c r="DP131" i="7"/>
  <c r="DP135" i="7"/>
  <c r="DP218" i="7"/>
  <c r="DP140" i="7"/>
  <c r="DP150" i="7"/>
  <c r="DP154" i="7"/>
  <c r="DP162" i="7"/>
  <c r="DP167" i="7"/>
  <c r="DP250" i="7"/>
  <c r="DP171" i="7"/>
  <c r="DP184" i="7"/>
  <c r="DP194" i="7"/>
  <c r="DP199" i="7"/>
  <c r="DP203" i="7"/>
  <c r="DP286" i="7"/>
  <c r="DP208" i="7"/>
  <c r="DP212" i="7"/>
  <c r="DP216" i="7"/>
  <c r="DP221" i="7"/>
  <c r="DP225" i="7"/>
  <c r="DP308" i="7"/>
  <c r="DP229" i="7"/>
  <c r="DP233" i="7"/>
  <c r="DO114" i="7"/>
  <c r="DP237" i="7"/>
  <c r="DO118" i="7"/>
  <c r="DP241" i="7"/>
  <c r="DO122" i="7"/>
  <c r="DP245" i="7"/>
  <c r="DO126" i="7"/>
  <c r="DP249" i="7"/>
  <c r="DO130" i="7"/>
  <c r="DP256" i="7"/>
  <c r="DO137" i="7"/>
  <c r="DP261" i="7"/>
  <c r="DO142" i="7"/>
  <c r="DP265" i="7"/>
  <c r="DO146" i="7"/>
  <c r="DP269" i="7"/>
  <c r="DO150" i="7"/>
  <c r="DP273" i="7"/>
  <c r="DO154" i="7"/>
  <c r="DP278" i="7"/>
  <c r="DO159" i="7"/>
  <c r="DP283" i="7"/>
  <c r="DO164" i="7"/>
  <c r="DP288" i="7"/>
  <c r="DO169" i="7"/>
  <c r="DP292" i="7"/>
  <c r="DQ121" i="7"/>
  <c r="DP296" i="7"/>
  <c r="DQ125" i="7"/>
  <c r="DP300" i="7"/>
  <c r="DQ129" i="7"/>
  <c r="DP304" i="7"/>
  <c r="DQ133" i="7"/>
  <c r="DP309" i="7"/>
  <c r="DQ138" i="7"/>
  <c r="DP313" i="7"/>
  <c r="DQ142" i="7"/>
  <c r="DP317" i="7"/>
  <c r="DQ146" i="7"/>
  <c r="DP321" i="7"/>
  <c r="DQ150" i="7"/>
  <c r="DJ395" i="7"/>
  <c r="DJ399" i="7"/>
  <c r="DJ403" i="7"/>
  <c r="DJ407" i="7"/>
  <c r="DJ411" i="7"/>
  <c r="DJ415" i="7"/>
  <c r="DJ419" i="7"/>
  <c r="DJ423" i="7"/>
  <c r="DJ427" i="7"/>
  <c r="DJ431" i="7"/>
  <c r="DJ435" i="7"/>
  <c r="DJ439" i="7"/>
  <c r="DJ443" i="7"/>
  <c r="DJ447" i="7"/>
  <c r="DJ451" i="7"/>
  <c r="DJ455" i="7"/>
  <c r="DJ459" i="7"/>
  <c r="DJ463" i="7"/>
  <c r="DK86" i="7"/>
  <c r="DJ467" i="7"/>
  <c r="DK90" i="7"/>
  <c r="DK94" i="7"/>
  <c r="DK98" i="7"/>
  <c r="DK102" i="7"/>
  <c r="DK106" i="7"/>
  <c r="DK110" i="7"/>
  <c r="DK119" i="7"/>
  <c r="DK123" i="7"/>
  <c r="DK127" i="7"/>
  <c r="DM158" i="7"/>
  <c r="DM91" i="7"/>
  <c r="DL91" i="7"/>
  <c r="DM95" i="7"/>
  <c r="DM99" i="7"/>
  <c r="DN88" i="7"/>
  <c r="DM103" i="7"/>
  <c r="DN92" i="7"/>
  <c r="DM107" i="7"/>
  <c r="DM111" i="7"/>
  <c r="DM115" i="7"/>
  <c r="DM119" i="7"/>
  <c r="DM123" i="7"/>
  <c r="DM129" i="7"/>
  <c r="DM134" i="7"/>
  <c r="DM140" i="7"/>
  <c r="DM144" i="7"/>
  <c r="DM148" i="7"/>
  <c r="DP93" i="7"/>
  <c r="DM152" i="7"/>
  <c r="DP97" i="7"/>
  <c r="DM156" i="7"/>
  <c r="DM161" i="7"/>
  <c r="DL96" i="7"/>
  <c r="DN96" i="7"/>
  <c r="DN100" i="7"/>
  <c r="DN104" i="7"/>
  <c r="DN108" i="7"/>
  <c r="DP142" i="7"/>
  <c r="DN113" i="7"/>
  <c r="DN117" i="7"/>
  <c r="DN122" i="7"/>
  <c r="DN131" i="7"/>
  <c r="DP165" i="7"/>
  <c r="DN135" i="7"/>
  <c r="DP101" i="7"/>
  <c r="DP105" i="7"/>
  <c r="DP109" i="7"/>
  <c r="DP192" i="7"/>
  <c r="DP114" i="7"/>
  <c r="DP197" i="7"/>
  <c r="DP119" i="7"/>
  <c r="DP123" i="7"/>
  <c r="DP128" i="7"/>
  <c r="DP132" i="7"/>
  <c r="DP136" i="7"/>
  <c r="DP141" i="7"/>
  <c r="DP146" i="7"/>
  <c r="DP151" i="7"/>
  <c r="DP159" i="7"/>
  <c r="DP163" i="7"/>
  <c r="DP168" i="7"/>
  <c r="DP172" i="7"/>
  <c r="DP177" i="7"/>
  <c r="DP260" i="7"/>
  <c r="DP185" i="7"/>
  <c r="DP190" i="7"/>
  <c r="DP205" i="7"/>
  <c r="DP213" i="7"/>
  <c r="DP217" i="7"/>
  <c r="DP222" i="7"/>
  <c r="DP226" i="7"/>
  <c r="DP230" i="7"/>
  <c r="DP234" i="7"/>
  <c r="DO115" i="7"/>
  <c r="DP238" i="7"/>
  <c r="DO119" i="7"/>
  <c r="DP242" i="7"/>
  <c r="DO123" i="7"/>
  <c r="DP246" i="7"/>
  <c r="DO127" i="7"/>
  <c r="DP251" i="7"/>
  <c r="DO132" i="7"/>
  <c r="DP257" i="7"/>
  <c r="DO138" i="7"/>
  <c r="DP262" i="7"/>
  <c r="DO143" i="7"/>
  <c r="DP266" i="7"/>
  <c r="DO147" i="7"/>
  <c r="DP270" i="7"/>
  <c r="DO151" i="7"/>
  <c r="DP274" i="7"/>
  <c r="DO155" i="7"/>
  <c r="DP279" i="7"/>
  <c r="DO160" i="7"/>
  <c r="DP284" i="7"/>
  <c r="DO165" i="7"/>
  <c r="DP289" i="7"/>
  <c r="DO170" i="7"/>
  <c r="DP293" i="7"/>
  <c r="DQ122" i="7"/>
  <c r="DP297" i="7"/>
  <c r="DQ126" i="7"/>
  <c r="DP301" i="7"/>
  <c r="DQ130" i="7"/>
  <c r="DP305" i="7"/>
  <c r="DQ134" i="7"/>
  <c r="DP310" i="7"/>
  <c r="DQ139" i="7"/>
  <c r="DP314" i="7"/>
  <c r="DQ143" i="7"/>
  <c r="DP318" i="7"/>
  <c r="DQ147" i="7"/>
  <c r="DP322" i="7"/>
  <c r="DQ151" i="7"/>
  <c r="DJ412" i="7"/>
  <c r="DJ416" i="7"/>
  <c r="DJ420" i="7"/>
  <c r="DJ424" i="7"/>
  <c r="DJ428" i="7"/>
  <c r="DJ432" i="7"/>
  <c r="DJ436" i="7"/>
  <c r="DJ440" i="7"/>
  <c r="DJ444" i="7"/>
  <c r="DJ448" i="7"/>
  <c r="DJ452" i="7"/>
  <c r="DJ456" i="7"/>
  <c r="DJ460" i="7"/>
  <c r="DJ464" i="7"/>
  <c r="DK87" i="7"/>
  <c r="DJ468" i="7"/>
  <c r="DK91" i="7"/>
  <c r="DK95" i="7"/>
  <c r="DM126" i="7"/>
  <c r="DK99" i="7"/>
  <c r="DK103" i="7"/>
  <c r="DK107" i="7"/>
  <c r="DM138" i="7"/>
  <c r="DK111" i="7"/>
  <c r="DK116" i="7"/>
  <c r="DK120" i="7"/>
  <c r="DK124" i="7"/>
  <c r="DK132" i="7"/>
  <c r="DM163" i="7"/>
  <c r="DM88" i="7"/>
  <c r="DL88" i="7"/>
  <c r="DM92" i="7"/>
  <c r="DL92" i="7"/>
  <c r="DM96" i="7"/>
  <c r="DM100" i="7"/>
  <c r="DN89" i="7"/>
  <c r="DM104" i="7"/>
  <c r="DN93" i="7"/>
  <c r="DM108" i="7"/>
  <c r="DM112" i="7"/>
  <c r="DM116" i="7"/>
  <c r="DM120" i="7"/>
  <c r="DM124" i="7"/>
  <c r="DM130" i="7"/>
  <c r="DM136" i="7"/>
  <c r="DM141" i="7"/>
  <c r="DM145" i="7"/>
  <c r="DM149" i="7"/>
  <c r="DP94" i="7"/>
  <c r="DM153" i="7"/>
  <c r="DP98" i="7"/>
  <c r="DM157" i="7"/>
  <c r="DM162" i="7"/>
  <c r="DM167" i="7"/>
  <c r="DP112" i="7"/>
  <c r="DL97" i="7"/>
  <c r="DN97" i="7"/>
  <c r="DN101" i="7"/>
  <c r="DN105" i="7"/>
  <c r="DN109" i="7"/>
  <c r="DN114" i="7"/>
  <c r="DN118" i="7"/>
  <c r="DN123" i="7"/>
  <c r="DN128" i="7"/>
  <c r="DN132" i="7"/>
  <c r="DN136" i="7"/>
  <c r="DN140" i="7"/>
  <c r="DP174" i="7"/>
  <c r="DP102" i="7"/>
  <c r="DP106" i="7"/>
  <c r="DP110" i="7"/>
  <c r="DP115" i="7"/>
  <c r="DP120" i="7"/>
  <c r="DP124" i="7"/>
  <c r="DP129" i="7"/>
  <c r="DP133" i="7"/>
  <c r="DP138" i="7"/>
  <c r="DP143" i="7"/>
  <c r="DP147" i="7"/>
  <c r="DP152" i="7"/>
  <c r="DP156" i="7"/>
  <c r="DP160" i="7"/>
  <c r="DP164" i="7"/>
  <c r="DP169" i="7"/>
  <c r="DP252" i="7"/>
  <c r="DP173" i="7"/>
  <c r="DP178" i="7"/>
  <c r="DP182" i="7"/>
  <c r="DP187" i="7"/>
  <c r="DP191" i="7"/>
  <c r="DP196" i="7"/>
  <c r="DP201" i="7"/>
  <c r="DP206" i="7"/>
  <c r="DP210" i="7"/>
  <c r="DP214" i="7"/>
  <c r="DP219" i="7"/>
  <c r="DP223" i="7"/>
  <c r="DP227" i="7"/>
  <c r="DP231" i="7"/>
  <c r="DP235" i="7"/>
  <c r="DO116" i="7"/>
  <c r="DP239" i="7"/>
  <c r="DO120" i="7"/>
  <c r="DP243" i="7"/>
  <c r="DO124" i="7"/>
  <c r="DP247" i="7"/>
  <c r="DO128" i="7"/>
  <c r="DP254" i="7"/>
  <c r="DO135" i="7"/>
  <c r="DP258" i="7"/>
  <c r="DO139" i="7"/>
  <c r="DP263" i="7"/>
  <c r="DO144" i="7"/>
  <c r="DP267" i="7"/>
  <c r="DO148" i="7"/>
  <c r="DP271" i="7"/>
  <c r="DO152" i="7"/>
  <c r="DP276" i="7"/>
  <c r="DO157" i="7"/>
  <c r="DP280" i="7"/>
  <c r="DO161" i="7"/>
  <c r="DP285" i="7"/>
  <c r="DO166" i="7"/>
  <c r="DP290" i="7"/>
  <c r="DO171" i="7"/>
  <c r="DP294" i="7"/>
  <c r="DQ123" i="7"/>
  <c r="DP298" i="7"/>
  <c r="DQ127" i="7"/>
  <c r="DP302" i="7"/>
  <c r="DQ131" i="7"/>
  <c r="DP306" i="7"/>
  <c r="DQ135" i="7"/>
  <c r="DP311" i="7"/>
  <c r="DQ140" i="7"/>
  <c r="DP315" i="7"/>
  <c r="DQ144" i="7"/>
  <c r="DP319" i="7"/>
  <c r="DQ148" i="7"/>
  <c r="R136" i="7" l="1"/>
  <c r="R145" i="7"/>
  <c r="O28" i="7"/>
  <c r="L202" i="7"/>
  <c r="L196" i="7"/>
  <c r="R139" i="7"/>
  <c r="R135" i="7"/>
  <c r="R140" i="7"/>
  <c r="L199" i="7"/>
  <c r="R131" i="7"/>
  <c r="R142" i="7"/>
  <c r="R115" i="7"/>
  <c r="R100" i="7"/>
  <c r="R85" i="7"/>
  <c r="R92" i="7"/>
  <c r="R95" i="7"/>
  <c r="R91" i="7"/>
  <c r="R74" i="7"/>
  <c r="R141" i="7"/>
  <c r="O45" i="7"/>
  <c r="O66" i="7"/>
  <c r="O65" i="7"/>
  <c r="O72" i="7"/>
  <c r="R127" i="7"/>
  <c r="R79" i="7"/>
  <c r="R22" i="7"/>
  <c r="O21" i="7"/>
  <c r="R18" i="7"/>
  <c r="L214" i="7"/>
  <c r="O214" i="7"/>
  <c r="L217" i="7"/>
  <c r="O217" i="7"/>
  <c r="L216" i="7"/>
  <c r="O216" i="7"/>
  <c r="L207" i="7"/>
  <c r="O207" i="7"/>
  <c r="O17" i="7"/>
  <c r="O201" i="7"/>
  <c r="O196" i="7"/>
  <c r="L210" i="7"/>
  <c r="O210" i="7"/>
  <c r="L212" i="7"/>
  <c r="O212" i="7"/>
  <c r="L225" i="7"/>
  <c r="O225" i="7"/>
  <c r="O13" i="7"/>
  <c r="O193" i="7"/>
  <c r="O203" i="7"/>
  <c r="L206" i="7"/>
  <c r="O206" i="7"/>
  <c r="L213" i="7"/>
  <c r="O213" i="7"/>
  <c r="L208" i="7"/>
  <c r="O208" i="7"/>
  <c r="O135" i="7"/>
  <c r="O120" i="7"/>
  <c r="O200" i="7"/>
  <c r="O195" i="7"/>
  <c r="L209" i="7"/>
  <c r="O209" i="7"/>
  <c r="L204" i="7"/>
  <c r="O204" i="7"/>
  <c r="O192" i="7"/>
  <c r="O202" i="7"/>
  <c r="L205" i="7"/>
  <c r="O205" i="7"/>
  <c r="L219" i="7"/>
  <c r="O219" i="7"/>
  <c r="L226" i="7"/>
  <c r="O226" i="7"/>
  <c r="L224" i="7"/>
  <c r="O224" i="7"/>
  <c r="L222" i="7"/>
  <c r="O222" i="7"/>
  <c r="L215" i="7"/>
  <c r="O215" i="7"/>
  <c r="O199" i="7"/>
  <c r="L218" i="7"/>
  <c r="O218" i="7"/>
  <c r="L221" i="7"/>
  <c r="O221" i="7"/>
  <c r="L220" i="7"/>
  <c r="O220" i="7"/>
  <c r="L211" i="7"/>
  <c r="O211" i="7"/>
  <c r="O140" i="7"/>
  <c r="L223" i="7"/>
  <c r="O223" i="7"/>
  <c r="L10" i="7"/>
  <c r="O197" i="7"/>
  <c r="R81" i="7"/>
  <c r="R51" i="7"/>
  <c r="L90" i="7"/>
  <c r="O122" i="7"/>
  <c r="O57" i="7"/>
  <c r="R132" i="7"/>
  <c r="R64" i="7"/>
  <c r="L57" i="7"/>
  <c r="L30" i="7"/>
  <c r="R70" i="7"/>
  <c r="R121" i="7"/>
  <c r="O76" i="7"/>
  <c r="R99" i="7"/>
  <c r="R116" i="7"/>
  <c r="R83" i="7"/>
  <c r="R84" i="7"/>
  <c r="L59" i="7"/>
  <c r="L91" i="7"/>
  <c r="L44" i="7"/>
  <c r="O61" i="7"/>
  <c r="R104" i="7"/>
  <c r="L79" i="7"/>
  <c r="R47" i="7"/>
  <c r="L69" i="7"/>
  <c r="R78" i="7"/>
  <c r="R128" i="7"/>
  <c r="R63" i="7"/>
  <c r="R107" i="7"/>
  <c r="R103" i="7"/>
  <c r="R133" i="7"/>
  <c r="R80" i="7"/>
  <c r="R123" i="7"/>
  <c r="R62" i="7"/>
  <c r="R113" i="7"/>
  <c r="R59" i="7"/>
  <c r="L26" i="7"/>
  <c r="L70" i="7"/>
  <c r="R137" i="7"/>
  <c r="R19" i="7"/>
  <c r="R72" i="7"/>
  <c r="L46" i="7"/>
  <c r="O82" i="7"/>
  <c r="L41" i="7"/>
  <c r="O32" i="7"/>
  <c r="R108" i="7"/>
  <c r="L45" i="7"/>
  <c r="R120" i="7"/>
  <c r="O73" i="7"/>
  <c r="R66" i="7"/>
  <c r="L82" i="7"/>
  <c r="R73" i="7"/>
  <c r="L87" i="7"/>
  <c r="O86" i="7"/>
  <c r="O36" i="7"/>
  <c r="R76" i="7"/>
  <c r="R71" i="7"/>
  <c r="R105" i="7"/>
  <c r="O89" i="7"/>
  <c r="R67" i="7"/>
  <c r="L50" i="7"/>
  <c r="L74" i="7"/>
  <c r="O49" i="7"/>
  <c r="L43" i="7"/>
  <c r="R52" i="7"/>
  <c r="O68" i="7"/>
  <c r="L27" i="7"/>
  <c r="R138" i="7"/>
  <c r="L53" i="7"/>
  <c r="O84" i="7"/>
  <c r="L65" i="7"/>
  <c r="R69" i="7"/>
  <c r="L83" i="7"/>
  <c r="L39" i="7"/>
  <c r="R15" i="7"/>
  <c r="R101" i="7"/>
  <c r="L60" i="7"/>
  <c r="R125" i="7"/>
  <c r="O109" i="7"/>
  <c r="O70" i="7"/>
  <c r="O23" i="7"/>
  <c r="O138" i="7"/>
  <c r="L32" i="7"/>
  <c r="R14" i="7"/>
  <c r="R119" i="7"/>
  <c r="R87" i="7"/>
  <c r="L33" i="7"/>
  <c r="O88" i="7"/>
  <c r="O85" i="7"/>
  <c r="R143" i="7"/>
  <c r="R96" i="7"/>
  <c r="R129" i="7"/>
  <c r="L38" i="7"/>
  <c r="R124" i="7"/>
  <c r="O77" i="7"/>
  <c r="O116" i="7"/>
  <c r="O24" i="7"/>
  <c r="R112" i="7"/>
  <c r="R65" i="7"/>
  <c r="R56" i="7"/>
  <c r="L146" i="7"/>
  <c r="L56" i="7"/>
  <c r="O90" i="7"/>
  <c r="O130" i="7"/>
  <c r="L40" i="7"/>
  <c r="R11" i="7"/>
  <c r="R12" i="7"/>
  <c r="L28" i="7"/>
  <c r="O15" i="7"/>
  <c r="O93" i="7"/>
  <c r="L54" i="7"/>
  <c r="O124" i="7"/>
  <c r="O11" i="7"/>
  <c r="L145" i="7"/>
  <c r="L95" i="7"/>
  <c r="L123" i="7"/>
  <c r="L114" i="7"/>
  <c r="L97" i="7"/>
  <c r="O110" i="7"/>
  <c r="O50" i="7"/>
  <c r="O48" i="7"/>
  <c r="L78" i="7"/>
  <c r="O111" i="7"/>
  <c r="O75" i="7"/>
  <c r="R118" i="7"/>
  <c r="O37" i="7"/>
  <c r="L14" i="7"/>
  <c r="R46" i="7"/>
  <c r="L80" i="7"/>
  <c r="R33" i="7"/>
  <c r="R36" i="7"/>
  <c r="O43" i="7"/>
  <c r="O26" i="7"/>
  <c r="R28" i="7"/>
  <c r="L22" i="7"/>
  <c r="L19" i="7"/>
  <c r="O81" i="7"/>
  <c r="O74" i="7"/>
  <c r="O25" i="7"/>
  <c r="R39" i="7"/>
  <c r="R16" i="7"/>
  <c r="L139" i="7"/>
  <c r="L36" i="7"/>
  <c r="R117" i="7"/>
  <c r="L138" i="7"/>
  <c r="R27" i="7"/>
  <c r="L34" i="7"/>
  <c r="O64" i="7"/>
  <c r="R97" i="7"/>
  <c r="O42" i="7"/>
  <c r="L66" i="7"/>
  <c r="R20" i="7"/>
  <c r="R93" i="7"/>
  <c r="O98" i="7"/>
  <c r="O127" i="7"/>
  <c r="R34" i="7"/>
  <c r="R35" i="7"/>
  <c r="O105" i="7"/>
  <c r="O134" i="7"/>
  <c r="O101" i="7"/>
  <c r="O62" i="7"/>
  <c r="O16" i="7"/>
  <c r="L165" i="7"/>
  <c r="O165" i="7"/>
  <c r="R82" i="7"/>
  <c r="L174" i="7"/>
  <c r="O174" i="7"/>
  <c r="L141" i="7"/>
  <c r="L108" i="7"/>
  <c r="O118" i="7"/>
  <c r="O53" i="7"/>
  <c r="L161" i="7"/>
  <c r="O161" i="7"/>
  <c r="L157" i="7"/>
  <c r="O157" i="7"/>
  <c r="L160" i="7"/>
  <c r="O160" i="7"/>
  <c r="L119" i="7"/>
  <c r="L81" i="7"/>
  <c r="L163" i="7"/>
  <c r="O163" i="7"/>
  <c r="L155" i="7"/>
  <c r="O155" i="7"/>
  <c r="L93" i="7"/>
  <c r="O106" i="7"/>
  <c r="O78" i="7"/>
  <c r="O46" i="7"/>
  <c r="O133" i="7"/>
  <c r="O128" i="7"/>
  <c r="O123" i="7"/>
  <c r="O117" i="7"/>
  <c r="R94" i="7"/>
  <c r="O100" i="7"/>
  <c r="O80" i="7"/>
  <c r="O103" i="7"/>
  <c r="O63" i="7"/>
  <c r="O107" i="7"/>
  <c r="R61" i="7"/>
  <c r="R114" i="7"/>
  <c r="O33" i="7"/>
  <c r="L124" i="7"/>
  <c r="O115" i="7"/>
  <c r="L188" i="7"/>
  <c r="O188" i="7"/>
  <c r="R42" i="7"/>
  <c r="L64" i="7"/>
  <c r="O39" i="7"/>
  <c r="R24" i="7"/>
  <c r="L18" i="7"/>
  <c r="L25" i="7"/>
  <c r="O27" i="7"/>
  <c r="L11" i="7"/>
  <c r="L164" i="7"/>
  <c r="O164" i="7"/>
  <c r="L167" i="7"/>
  <c r="O167" i="7"/>
  <c r="R111" i="7"/>
  <c r="L170" i="7"/>
  <c r="O170" i="7"/>
  <c r="L137" i="7"/>
  <c r="L104" i="7"/>
  <c r="O114" i="7"/>
  <c r="L144" i="7"/>
  <c r="L140" i="7"/>
  <c r="L156" i="7"/>
  <c r="O156" i="7"/>
  <c r="L115" i="7"/>
  <c r="L159" i="7"/>
  <c r="O159" i="7"/>
  <c r="L122" i="7"/>
  <c r="O102" i="7"/>
  <c r="R90" i="7"/>
  <c r="O92" i="7"/>
  <c r="O91" i="7"/>
  <c r="O51" i="7"/>
  <c r="O95" i="7"/>
  <c r="R57" i="7"/>
  <c r="R110" i="7"/>
  <c r="O29" i="7"/>
  <c r="L120" i="7"/>
  <c r="O142" i="7"/>
  <c r="O38" i="7"/>
  <c r="R43" i="7"/>
  <c r="R55" i="7"/>
  <c r="O31" i="7"/>
  <c r="L72" i="7"/>
  <c r="R32" i="7"/>
  <c r="R30" i="7"/>
  <c r="O22" i="7"/>
  <c r="R29" i="7"/>
  <c r="L21" i="7"/>
  <c r="O18" i="7"/>
  <c r="L198" i="7"/>
  <c r="O198" i="7"/>
  <c r="L166" i="7"/>
  <c r="O166" i="7"/>
  <c r="L133" i="7"/>
  <c r="L100" i="7"/>
  <c r="L136" i="7"/>
  <c r="L132" i="7"/>
  <c r="L184" i="7"/>
  <c r="O184" i="7"/>
  <c r="L143" i="7"/>
  <c r="L110" i="7"/>
  <c r="L187" i="7"/>
  <c r="O187" i="7"/>
  <c r="L118" i="7"/>
  <c r="O132" i="7"/>
  <c r="O121" i="7"/>
  <c r="R98" i="7"/>
  <c r="L152" i="7"/>
  <c r="O152" i="7"/>
  <c r="O60" i="7"/>
  <c r="O79" i="7"/>
  <c r="O83" i="7"/>
  <c r="O47" i="7"/>
  <c r="L154" i="7"/>
  <c r="O154" i="7"/>
  <c r="R53" i="7"/>
  <c r="R106" i="7"/>
  <c r="L76" i="7"/>
  <c r="O30" i="7"/>
  <c r="R26" i="7"/>
  <c r="R25" i="7"/>
  <c r="L17" i="7"/>
  <c r="O14" i="7"/>
  <c r="O146" i="7"/>
  <c r="L112" i="7"/>
  <c r="L169" i="7"/>
  <c r="O169" i="7"/>
  <c r="L148" i="7"/>
  <c r="O148" i="7"/>
  <c r="R88" i="7"/>
  <c r="R89" i="7"/>
  <c r="L194" i="7"/>
  <c r="O194" i="7"/>
  <c r="L162" i="7"/>
  <c r="O162" i="7"/>
  <c r="L129" i="7"/>
  <c r="L96" i="7"/>
  <c r="O41" i="7"/>
  <c r="L128" i="7"/>
  <c r="L111" i="7"/>
  <c r="L180" i="7"/>
  <c r="O180" i="7"/>
  <c r="L106" i="7"/>
  <c r="L183" i="7"/>
  <c r="O183" i="7"/>
  <c r="L142" i="7"/>
  <c r="L113" i="7"/>
  <c r="L52" i="7"/>
  <c r="O94" i="7"/>
  <c r="R60" i="7"/>
  <c r="L29" i="7"/>
  <c r="R86" i="7"/>
  <c r="L86" i="7"/>
  <c r="O52" i="7"/>
  <c r="O67" i="7"/>
  <c r="L89" i="7"/>
  <c r="O71" i="7"/>
  <c r="R49" i="7"/>
  <c r="R134" i="7"/>
  <c r="R102" i="7"/>
  <c r="L84" i="7"/>
  <c r="O10" i="7"/>
  <c r="O141" i="7"/>
  <c r="L68" i="7"/>
  <c r="R31" i="7"/>
  <c r="R21" i="7"/>
  <c r="L13" i="7"/>
  <c r="O144" i="7"/>
  <c r="R77" i="7"/>
  <c r="L190" i="7"/>
  <c r="O190" i="7"/>
  <c r="L158" i="7"/>
  <c r="O158" i="7"/>
  <c r="L125" i="7"/>
  <c r="L92" i="7"/>
  <c r="O69" i="7"/>
  <c r="L107" i="7"/>
  <c r="L176" i="7"/>
  <c r="O176" i="7"/>
  <c r="L135" i="7"/>
  <c r="L102" i="7"/>
  <c r="L179" i="7"/>
  <c r="O179" i="7"/>
  <c r="L109" i="7"/>
  <c r="O131" i="7"/>
  <c r="O125" i="7"/>
  <c r="O108" i="7"/>
  <c r="O44" i="7"/>
  <c r="O55" i="7"/>
  <c r="O59" i="7"/>
  <c r="R45" i="7"/>
  <c r="R130" i="7"/>
  <c r="O113" i="7"/>
  <c r="O137" i="7"/>
  <c r="R58" i="7"/>
  <c r="O34" i="7"/>
  <c r="L20" i="7"/>
  <c r="R17" i="7"/>
  <c r="O19" i="7"/>
  <c r="O136" i="7"/>
  <c r="O139" i="7"/>
  <c r="L178" i="7"/>
  <c r="O178" i="7"/>
  <c r="L186" i="7"/>
  <c r="O186" i="7"/>
  <c r="L153" i="7"/>
  <c r="O153" i="7"/>
  <c r="L121" i="7"/>
  <c r="L55" i="7"/>
  <c r="O97" i="7"/>
  <c r="L185" i="7"/>
  <c r="O185" i="7"/>
  <c r="L58" i="7"/>
  <c r="L181" i="7"/>
  <c r="O181" i="7"/>
  <c r="L103" i="7"/>
  <c r="L172" i="7"/>
  <c r="O172" i="7"/>
  <c r="L131" i="7"/>
  <c r="L98" i="7"/>
  <c r="L175" i="7"/>
  <c r="O175" i="7"/>
  <c r="L134" i="7"/>
  <c r="L105" i="7"/>
  <c r="O58" i="7"/>
  <c r="R48" i="7"/>
  <c r="O104" i="7"/>
  <c r="O99" i="7"/>
  <c r="L151" i="7"/>
  <c r="O151" i="7"/>
  <c r="R126" i="7"/>
  <c r="L191" i="7"/>
  <c r="O191" i="7"/>
  <c r="O40" i="7"/>
  <c r="R54" i="7"/>
  <c r="R41" i="7"/>
  <c r="R44" i="7"/>
  <c r="R23" i="7"/>
  <c r="L16" i="7"/>
  <c r="R13" i="7"/>
  <c r="O20" i="7"/>
  <c r="L23" i="7"/>
  <c r="L126" i="7"/>
  <c r="R75" i="7"/>
  <c r="R109" i="7"/>
  <c r="L182" i="7"/>
  <c r="O182" i="7"/>
  <c r="L149" i="7"/>
  <c r="O149" i="7"/>
  <c r="L117" i="7"/>
  <c r="O126" i="7"/>
  <c r="L177" i="7"/>
  <c r="O177" i="7"/>
  <c r="L173" i="7"/>
  <c r="O173" i="7"/>
  <c r="L99" i="7"/>
  <c r="L168" i="7"/>
  <c r="O168" i="7"/>
  <c r="L127" i="7"/>
  <c r="L94" i="7"/>
  <c r="L171" i="7"/>
  <c r="O171" i="7"/>
  <c r="L130" i="7"/>
  <c r="L101" i="7"/>
  <c r="O143" i="7"/>
  <c r="O112" i="7"/>
  <c r="O54" i="7"/>
  <c r="O129" i="7"/>
  <c r="O119" i="7"/>
  <c r="O56" i="7"/>
  <c r="O96" i="7"/>
  <c r="L77" i="7"/>
  <c r="O87" i="7"/>
  <c r="L85" i="7"/>
  <c r="R122" i="7"/>
  <c r="L116" i="7"/>
  <c r="L147" i="7"/>
  <c r="O147" i="7"/>
  <c r="L150" i="7"/>
  <c r="O150" i="7"/>
  <c r="L189" i="7"/>
  <c r="O189" i="7"/>
  <c r="R50" i="7"/>
  <c r="L88" i="7"/>
  <c r="R37" i="7"/>
  <c r="O35" i="7"/>
  <c r="R40" i="7"/>
  <c r="L24" i="7"/>
  <c r="R10" i="7"/>
  <c r="L12" i="7"/>
  <c r="O12" i="7"/>
  <c r="L15" i="7"/>
  <c r="O145" i="7"/>
  <c r="I5" i="1"/>
  <c r="H18" i="1" s="1"/>
  <c r="G103" i="1"/>
  <c r="F3" i="1" l="1"/>
  <c r="F140" i="1" s="1"/>
  <c r="N140" i="1" s="1"/>
  <c r="D3" i="1"/>
  <c r="E140" i="1" s="1"/>
  <c r="M140" i="1" s="1"/>
  <c r="H3" i="1"/>
  <c r="G140" i="1" s="1"/>
  <c r="O140" i="1" s="1"/>
  <c r="P21" i="1"/>
  <c r="G5" i="1"/>
  <c r="F18" i="1" s="1"/>
  <c r="Q21" i="1"/>
  <c r="O138" i="1"/>
  <c r="O65" i="1"/>
  <c r="G65" i="1"/>
  <c r="G138" i="1"/>
  <c r="O103" i="1"/>
  <c r="O21" i="1"/>
  <c r="M138" i="1"/>
  <c r="E138" i="1"/>
  <c r="E103" i="1"/>
  <c r="M65" i="1"/>
  <c r="M103" i="1"/>
  <c r="E65" i="1"/>
  <c r="E68" i="1" l="1"/>
  <c r="E142" i="1"/>
  <c r="M142" i="1" s="1"/>
  <c r="E69" i="1"/>
  <c r="E27" i="1"/>
  <c r="O27" i="1" s="1"/>
  <c r="E141" i="1"/>
  <c r="M141" i="1" s="1"/>
  <c r="E25" i="1"/>
  <c r="O25" i="1" s="1"/>
  <c r="E28" i="1"/>
  <c r="O28" i="1" s="1"/>
  <c r="E70" i="1"/>
  <c r="F106" i="1"/>
  <c r="F143" i="1"/>
  <c r="N143" i="1" s="1"/>
  <c r="F142" i="1"/>
  <c r="N142" i="1" s="1"/>
  <c r="F105" i="1"/>
  <c r="F66" i="1"/>
  <c r="F23" i="1"/>
  <c r="P23" i="1" s="1"/>
  <c r="F27" i="1"/>
  <c r="P27" i="1" s="1"/>
  <c r="F144" i="1"/>
  <c r="N144" i="1" s="1"/>
  <c r="F104" i="1"/>
  <c r="F139" i="1"/>
  <c r="N139" i="1" s="1"/>
  <c r="F24" i="1"/>
  <c r="P24" i="1" s="1"/>
  <c r="E143" i="1"/>
  <c r="M143" i="1" s="1"/>
  <c r="E105" i="1"/>
  <c r="E139" i="1"/>
  <c r="M139" i="1" s="1"/>
  <c r="F22" i="1"/>
  <c r="P22" i="1" s="1"/>
  <c r="F107" i="1"/>
  <c r="E67" i="1"/>
  <c r="E26" i="1"/>
  <c r="O26" i="1" s="1"/>
  <c r="E66" i="1"/>
  <c r="F69" i="1"/>
  <c r="F25" i="1"/>
  <c r="P25" i="1" s="1"/>
  <c r="F68" i="1"/>
  <c r="E23" i="1"/>
  <c r="O23" i="1" s="1"/>
  <c r="E144" i="1"/>
  <c r="M144" i="1" s="1"/>
  <c r="E107" i="1"/>
  <c r="F141" i="1"/>
  <c r="N141" i="1" s="1"/>
  <c r="F26" i="1"/>
  <c r="P26" i="1" s="1"/>
  <c r="E24" i="1"/>
  <c r="O24" i="1" s="1"/>
  <c r="E22" i="1"/>
  <c r="O22" i="1" s="1"/>
  <c r="H21" i="1"/>
  <c r="H65" i="1" s="1"/>
  <c r="F28" i="1"/>
  <c r="P28" i="1" s="1"/>
  <c r="F70" i="1"/>
  <c r="F67" i="1"/>
  <c r="L3" i="1"/>
  <c r="H140" i="1" s="1"/>
  <c r="P140" i="1" s="1"/>
  <c r="E106" i="1"/>
  <c r="E104" i="1"/>
  <c r="G107" i="1"/>
  <c r="G68" i="1"/>
  <c r="G139" i="1"/>
  <c r="O139" i="1" s="1"/>
  <c r="G67" i="1"/>
  <c r="G143" i="1"/>
  <c r="O143" i="1" s="1"/>
  <c r="G69" i="1"/>
  <c r="G23" i="1"/>
  <c r="Q23" i="1" s="1"/>
  <c r="G27" i="1"/>
  <c r="Q27" i="1" s="1"/>
  <c r="G144" i="1"/>
  <c r="O144" i="1" s="1"/>
  <c r="G24" i="1"/>
  <c r="Q24" i="1" s="1"/>
  <c r="G28" i="1"/>
  <c r="Q28" i="1" s="1"/>
  <c r="G141" i="1"/>
  <c r="O141" i="1" s="1"/>
  <c r="G104" i="1"/>
  <c r="G105" i="1"/>
  <c r="G70" i="1"/>
  <c r="G25" i="1"/>
  <c r="Q25" i="1" s="1"/>
  <c r="G66" i="1"/>
  <c r="G22" i="1"/>
  <c r="Q22" i="1" s="1"/>
  <c r="G106" i="1"/>
  <c r="G26" i="1"/>
  <c r="Q26" i="1" s="1"/>
  <c r="G142" i="1"/>
  <c r="O142" i="1" s="1"/>
  <c r="F138" i="1"/>
  <c r="F103" i="1"/>
  <c r="N65" i="1"/>
  <c r="F65" i="1"/>
  <c r="N103" i="1"/>
  <c r="N138" i="1"/>
  <c r="M106" i="1" l="1"/>
  <c r="N105" i="1"/>
  <c r="N106" i="1"/>
  <c r="P65" i="1"/>
  <c r="R21" i="1"/>
  <c r="O106" i="1"/>
  <c r="H144" i="1"/>
  <c r="P144" i="1" s="1"/>
  <c r="O107" i="1"/>
  <c r="M105" i="1"/>
  <c r="H69" i="1"/>
  <c r="M108" i="1"/>
  <c r="O108" i="1"/>
  <c r="M107" i="1"/>
  <c r="M69" i="1"/>
  <c r="N70" i="1"/>
  <c r="N108" i="1"/>
  <c r="H103" i="1"/>
  <c r="P103" i="1"/>
  <c r="H28" i="1"/>
  <c r="R28" i="1" s="1"/>
  <c r="D18" i="1"/>
  <c r="P138" i="1"/>
  <c r="H138" i="1"/>
  <c r="M70" i="1"/>
  <c r="F108" i="1"/>
  <c r="N68" i="1"/>
  <c r="N107" i="1"/>
  <c r="E71" i="1"/>
  <c r="M67" i="1" s="1"/>
  <c r="M68" i="1"/>
  <c r="N69" i="1"/>
  <c r="O69" i="1"/>
  <c r="H23" i="1"/>
  <c r="R23" i="1" s="1"/>
  <c r="H27" i="1"/>
  <c r="R27" i="1" s="1"/>
  <c r="H25" i="1"/>
  <c r="R25" i="1" s="1"/>
  <c r="H22" i="1"/>
  <c r="H143" i="1"/>
  <c r="P143" i="1" s="1"/>
  <c r="H68" i="1"/>
  <c r="H26" i="1"/>
  <c r="R26" i="1" s="1"/>
  <c r="H105" i="1"/>
  <c r="H66" i="1"/>
  <c r="H104" i="1"/>
  <c r="H139" i="1"/>
  <c r="P139" i="1" s="1"/>
  <c r="H24" i="1"/>
  <c r="R24" i="1" s="1"/>
  <c r="H67" i="1"/>
  <c r="H106" i="1"/>
  <c r="H142" i="1"/>
  <c r="P142" i="1" s="1"/>
  <c r="H107" i="1"/>
  <c r="H141" i="1"/>
  <c r="P141" i="1" s="1"/>
  <c r="H70" i="1"/>
  <c r="F71" i="1"/>
  <c r="N67" i="1" s="1"/>
  <c r="O70" i="1"/>
  <c r="O68" i="1"/>
  <c r="E108" i="1"/>
  <c r="G71" i="1"/>
  <c r="O67" i="1" s="1"/>
  <c r="G108" i="1"/>
  <c r="O105" i="1"/>
  <c r="P106" i="1" l="1"/>
  <c r="O104" i="1"/>
  <c r="O110" i="1" s="1"/>
  <c r="P108" i="1"/>
  <c r="P107" i="1"/>
  <c r="M104" i="1"/>
  <c r="M110" i="1" s="1"/>
  <c r="P105" i="1"/>
  <c r="N71" i="1"/>
  <c r="N104" i="1"/>
  <c r="N110" i="1" s="1"/>
  <c r="M71" i="1"/>
  <c r="P70" i="1"/>
  <c r="O71" i="1"/>
  <c r="P68" i="1"/>
  <c r="H108" i="1"/>
  <c r="H71" i="1"/>
  <c r="P67" i="1" s="1"/>
  <c r="P69" i="1"/>
  <c r="R22" i="1"/>
  <c r="P104" i="1" l="1"/>
  <c r="P110" i="1" s="1"/>
  <c r="P71" i="1"/>
  <c r="I139" i="1"/>
  <c r="Q139" i="1" s="1"/>
  <c r="I144" i="1" l="1"/>
  <c r="Q144" i="1" s="1"/>
  <c r="I143" i="1"/>
  <c r="Q143" i="1" s="1"/>
  <c r="I142" i="1"/>
  <c r="Q142" i="1" s="1"/>
  <c r="I141" i="1"/>
  <c r="Q141" i="1" s="1"/>
  <c r="I140" i="1"/>
  <c r="Q140" i="1" s="1"/>
  <c r="I25" i="1"/>
  <c r="S25" i="1" s="1"/>
  <c r="I24" i="1"/>
  <c r="S24" i="1" s="1"/>
  <c r="I23" i="1"/>
  <c r="S23" i="1" s="1"/>
  <c r="I28" i="1"/>
  <c r="S28" i="1" s="1"/>
  <c r="I27" i="1"/>
  <c r="S27" i="1" s="1"/>
  <c r="I22" i="1"/>
  <c r="S22" i="1" s="1"/>
  <c r="I26" i="1"/>
  <c r="S26" i="1" s="1"/>
  <c r="I66" i="1" l="1"/>
  <c r="I67" i="1"/>
  <c r="I68" i="1"/>
  <c r="I107" i="1"/>
  <c r="I69" i="1"/>
  <c r="I70" i="1"/>
  <c r="I104" i="1"/>
  <c r="I105" i="1"/>
  <c r="I106" i="1"/>
  <c r="Q105" i="1" l="1"/>
  <c r="Q107" i="1"/>
  <c r="Q108" i="1"/>
  <c r="Q68" i="1"/>
  <c r="Q106" i="1"/>
  <c r="Q70" i="1"/>
  <c r="I108" i="1"/>
  <c r="Q69" i="1"/>
  <c r="I71" i="1"/>
  <c r="Q67" i="1" s="1"/>
  <c r="Q104" i="1" l="1"/>
  <c r="Q110" i="1" s="1"/>
  <c r="Q7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<sst xmlns="http://schemas.openxmlformats.org/spreadsheetml/2006/main" count="74319" uniqueCount="10973">
  <si>
    <t>Alliance Bank</t>
  </si>
  <si>
    <t>American Bank and Trust Company</t>
  </si>
  <si>
    <t>American Founders Bank</t>
  </si>
  <si>
    <t>American Savings Bank, FSB</t>
  </si>
  <si>
    <t>Andrew Johnson Bank</t>
  </si>
  <si>
    <t>NA</t>
  </si>
  <si>
    <t>Securities</t>
  </si>
  <si>
    <t>Cash</t>
  </si>
  <si>
    <t>Antwerp Exchange Bank</t>
  </si>
  <si>
    <t>Athens Federal Bank</t>
  </si>
  <si>
    <t>Bank of Clarkson</t>
  </si>
  <si>
    <t>Bank of Columbia</t>
  </si>
  <si>
    <t>Bank of Lexington</t>
  </si>
  <si>
    <t>Bedford Loan and Deposit</t>
  </si>
  <si>
    <t>Bippus State Bank</t>
  </si>
  <si>
    <t>CenterBank</t>
  </si>
  <si>
    <t>Citizens Bank - New Tazewell</t>
  </si>
  <si>
    <t>Citizens Bank Company</t>
  </si>
  <si>
    <t>Citizens State Bank</t>
  </si>
  <si>
    <t>Civista Bank</t>
  </si>
  <si>
    <t>Community State Bank - Avilla</t>
  </si>
  <si>
    <t>Cortland Bank</t>
  </si>
  <si>
    <t>Crossroads Bank</t>
  </si>
  <si>
    <t>Cumberland Valley National Bank and Trust</t>
  </si>
  <si>
    <t>Eclipse Bank</t>
  </si>
  <si>
    <t>Farmers and Traders Bank of Campton</t>
  </si>
  <si>
    <t>Farmers Bank and Trust - Marion, KY</t>
  </si>
  <si>
    <t>Farmers Bank and Trust - Princeton, KY</t>
  </si>
  <si>
    <t>Farmers Bank of Milton</t>
  </si>
  <si>
    <t>Farmers Deposit Bank</t>
  </si>
  <si>
    <t>Farmers National Bank of Canfield</t>
  </si>
  <si>
    <t>Farmers National Bank of Danville</t>
  </si>
  <si>
    <t>Farmers National Bank of Lebanon</t>
  </si>
  <si>
    <t>Farmers State Bank - Boonville, KY</t>
  </si>
  <si>
    <t>Farmers State Bank - Lagrange, IN</t>
  </si>
  <si>
    <t>Field and Main Bank</t>
  </si>
  <si>
    <t>First Bank of Berne</t>
  </si>
  <si>
    <t>First Community Bank of the Heartland</t>
  </si>
  <si>
    <t>First Federal Community Bank</t>
  </si>
  <si>
    <t>First Federal Savings and Loan of Greensburg</t>
  </si>
  <si>
    <t>First Federal Savings Bank of Washington</t>
  </si>
  <si>
    <t>First Harrison Bank</t>
  </si>
  <si>
    <t>First Savings Bank</t>
  </si>
  <si>
    <t>First State Bank</t>
  </si>
  <si>
    <t>First State Bank of Middlebury</t>
  </si>
  <si>
    <t>First State Bank of Porter</t>
  </si>
  <si>
    <t>First State Bank, Inc. - Central City, KY</t>
  </si>
  <si>
    <t>Fredonia Valley Bank</t>
  </si>
  <si>
    <t>Freedom Bank</t>
  </si>
  <si>
    <t>Greeneville Federal Bank</t>
  </si>
  <si>
    <t>Greenville National Bank</t>
  </si>
  <si>
    <t>Guardian Savings Bank</t>
  </si>
  <si>
    <t>Harrison Building and Loan Association</t>
  </si>
  <si>
    <t>Heritage Bank</t>
  </si>
  <si>
    <t>HFB Financial</t>
  </si>
  <si>
    <t>Home Bank</t>
  </si>
  <si>
    <t>Home City Federal Savings Bank of Springfield</t>
  </si>
  <si>
    <t>Hyden Citizens Bank</t>
  </si>
  <si>
    <t>Lincoln National Bank</t>
  </si>
  <si>
    <t>Logansport Savings Bank</t>
  </si>
  <si>
    <t>Meade County Bank</t>
  </si>
  <si>
    <t>MidSouth Bank</t>
  </si>
  <si>
    <t>Mid-Southern Savings Bank</t>
  </si>
  <si>
    <t>Osgood State Bank</t>
  </si>
  <si>
    <t>Peoples Bank - Mt Washington</t>
  </si>
  <si>
    <t>Peoples Bank - Taylorsville</t>
  </si>
  <si>
    <t>Peoples Bank and Trust Co. of Hazard</t>
  </si>
  <si>
    <t>Peoples Trust and Savings Bank</t>
  </si>
  <si>
    <t>River City Bank</t>
  </si>
  <si>
    <t>Security Federal Savings Bank</t>
  </si>
  <si>
    <t>Sevier County Bank</t>
  </si>
  <si>
    <t>SouthEast Bank</t>
  </si>
  <si>
    <t>Springs Valley Bank and Trust</t>
  </si>
  <si>
    <t>State Bank and Trust</t>
  </si>
  <si>
    <t>TNBank</t>
  </si>
  <si>
    <t>Union Savings Bank</t>
  </si>
  <si>
    <t>United Southern Bank</t>
  </si>
  <si>
    <t>Vinton County National Bank</t>
  </si>
  <si>
    <t>Volunteer Federal Savings Bank</t>
  </si>
  <si>
    <t>Wayne Bank and Trust Co.</t>
  </si>
  <si>
    <t>West Point Bank</t>
  </si>
  <si>
    <t>Wilson and Muir Bank</t>
  </si>
  <si>
    <t>Questions for Developers</t>
  </si>
  <si>
    <t>Taxes</t>
  </si>
  <si>
    <t>Net Income</t>
  </si>
  <si>
    <t>Cost of Funds</t>
  </si>
  <si>
    <t>SNL DATA</t>
  </si>
  <si>
    <t>Fed Funds
Sold</t>
  </si>
  <si>
    <t>Municipals</t>
  </si>
  <si>
    <t>Liquidity 
Ratio</t>
  </si>
  <si>
    <t>Leverage 
Ratio</t>
  </si>
  <si>
    <t>NIM, FTE (%)</t>
  </si>
  <si>
    <t>Yield on 
Inv (FTE) (%)</t>
  </si>
  <si>
    <t>Asset Size ($000)</t>
  </si>
  <si>
    <t>Net Loans</t>
  </si>
  <si>
    <t>Pledged 
Secs (% of Portfolio)</t>
  </si>
  <si>
    <t>Yield on Total Loans</t>
  </si>
  <si>
    <t>Earning Asset Yield</t>
  </si>
  <si>
    <t>Return on Average Assets</t>
  </si>
  <si>
    <t>Return on Average Equity</t>
  </si>
  <si>
    <t>Avg. Earning Assets</t>
  </si>
  <si>
    <t>Total Interest Expense</t>
  </si>
  <si>
    <t>Your Bank</t>
  </si>
  <si>
    <t>Peer 1</t>
  </si>
  <si>
    <t>Peer 2</t>
  </si>
  <si>
    <t>SNL Institution Key</t>
  </si>
  <si>
    <t>UBPR Peer Group Number</t>
  </si>
  <si>
    <t>Institution Name</t>
  </si>
  <si>
    <t>First National Bank Alaska</t>
  </si>
  <si>
    <t>Regions Bank</t>
  </si>
  <si>
    <t>ServisFirst Bank</t>
  </si>
  <si>
    <t>Simmons Bank</t>
  </si>
  <si>
    <t>First Security Bank</t>
  </si>
  <si>
    <t>Arvest Bank</t>
  </si>
  <si>
    <t>Centennial Bank</t>
  </si>
  <si>
    <t>Western Alliance Bank</t>
  </si>
  <si>
    <t>First Foundation Bank</t>
  </si>
  <si>
    <t>Bank of the West</t>
  </si>
  <si>
    <t>Farmers &amp; Merchants Bank of Central California</t>
  </si>
  <si>
    <t>Farmers &amp; Merchants Bank of Long Beach</t>
  </si>
  <si>
    <t>Citizens Business Bank</t>
  </si>
  <si>
    <t>Mechanics Bank</t>
  </si>
  <si>
    <t>CTBC Bank Corp. (USA)</t>
  </si>
  <si>
    <t>Bank of America California, National Association</t>
  </si>
  <si>
    <t>Preferred Bank</t>
  </si>
  <si>
    <t>East West Bank</t>
  </si>
  <si>
    <t>City National Bank</t>
  </si>
  <si>
    <t>Tri Counties Bank</t>
  </si>
  <si>
    <t>Hanmi Bank</t>
  </si>
  <si>
    <t>WestAmerica Bank</t>
  </si>
  <si>
    <t>Fremont Bank</t>
  </si>
  <si>
    <t>Community Bank</t>
  </si>
  <si>
    <t>Bank of Hope</t>
  </si>
  <si>
    <t>Cathay Bank</t>
  </si>
  <si>
    <t>Sunflower Bank, National Association</t>
  </si>
  <si>
    <t>Guaranty Bank and Trust Company</t>
  </si>
  <si>
    <t>FirstBank</t>
  </si>
  <si>
    <t>Bank of Colorado</t>
  </si>
  <si>
    <t>Alpine Bank</t>
  </si>
  <si>
    <t>NBH Bank</t>
  </si>
  <si>
    <t>TD Bank USA, National Association</t>
  </si>
  <si>
    <t>Wilmington Trust, National Association</t>
  </si>
  <si>
    <t>PNC Bank, National Association</t>
  </si>
  <si>
    <t>City National Bank of Florida</t>
  </si>
  <si>
    <t>BankUnited, National Association</t>
  </si>
  <si>
    <t>Ocean Bank</t>
  </si>
  <si>
    <t>Seacoast National Bank</t>
  </si>
  <si>
    <t>Synovus Bank</t>
  </si>
  <si>
    <t>Ameris Bank</t>
  </si>
  <si>
    <t>Fidelity Bank</t>
  </si>
  <si>
    <t>RBC Bank (Georgia), National Association</t>
  </si>
  <si>
    <t>United Community Bank</t>
  </si>
  <si>
    <t>First Hawaiian Bank</t>
  </si>
  <si>
    <t>Bank of Hawaii</t>
  </si>
  <si>
    <t>Central Pacific Bank</t>
  </si>
  <si>
    <t>Bankers Trust Company</t>
  </si>
  <si>
    <t>MidWestOne Bank</t>
  </si>
  <si>
    <t>First American Bank</t>
  </si>
  <si>
    <t>Morton Community Bank</t>
  </si>
  <si>
    <t>Midland States Bank</t>
  </si>
  <si>
    <t>Busey Bank</t>
  </si>
  <si>
    <t>Byline Bank</t>
  </si>
  <si>
    <t>Horizon Bank</t>
  </si>
  <si>
    <t>Old National Bank</t>
  </si>
  <si>
    <t>First Merchants Bank</t>
  </si>
  <si>
    <t>Centier Bank</t>
  </si>
  <si>
    <t>Lake City Bank</t>
  </si>
  <si>
    <t>1st Source Bank</t>
  </si>
  <si>
    <t>Merchants Bank of Indiana</t>
  </si>
  <si>
    <t>Security Bank of Kansas City</t>
  </si>
  <si>
    <t>INTRUST Bank, National Association</t>
  </si>
  <si>
    <t>Community Trust Bank, Inc.</t>
  </si>
  <si>
    <t>Republic Bank &amp; Trust Company</t>
  </si>
  <si>
    <t>Stock Yards Bank &amp; Trust Company</t>
  </si>
  <si>
    <t>Origin Bank</t>
  </si>
  <si>
    <t>Rockland Trust Company</t>
  </si>
  <si>
    <t>Brookline Bank</t>
  </si>
  <si>
    <t>Berkshire Bank</t>
  </si>
  <si>
    <t>State Street Bank and Trust Company</t>
  </si>
  <si>
    <t>Eastern Bank</t>
  </si>
  <si>
    <t>EagleBank</t>
  </si>
  <si>
    <t>Camden National Bank</t>
  </si>
  <si>
    <t>Commerce Bank</t>
  </si>
  <si>
    <t>Great Southern Bank</t>
  </si>
  <si>
    <t>First Bank</t>
  </si>
  <si>
    <t>Enterprise Bank &amp; Trust</t>
  </si>
  <si>
    <t>UMB Bank, National Association</t>
  </si>
  <si>
    <t>Stifel Bank and Trust</t>
  </si>
  <si>
    <t>Trustmark National Bank</t>
  </si>
  <si>
    <t>Renasant Bank</t>
  </si>
  <si>
    <t>Stockman Bank of Montana</t>
  </si>
  <si>
    <t>First Interstate Bank</t>
  </si>
  <si>
    <t>Bank of America, National Association</t>
  </si>
  <si>
    <t>HomeTrust Bank</t>
  </si>
  <si>
    <t>Bell Bank</t>
  </si>
  <si>
    <t>Pinnacle Bank</t>
  </si>
  <si>
    <t>Union Bank and Trust Company</t>
  </si>
  <si>
    <t>First National Bank of Omaha</t>
  </si>
  <si>
    <t>American National Bank</t>
  </si>
  <si>
    <t>Valley National Bank</t>
  </si>
  <si>
    <t>Sumitomo Mitsui Trust Bank (U.S.A.) Limited</t>
  </si>
  <si>
    <t>ConnectOne Bank</t>
  </si>
  <si>
    <t>Beal Bank USA</t>
  </si>
  <si>
    <t>Signature Bank</t>
  </si>
  <si>
    <t>Morgan Stanley Private Bank, National Association</t>
  </si>
  <si>
    <t>Flushing Bank</t>
  </si>
  <si>
    <t>Safra National Bank of New York</t>
  </si>
  <si>
    <t>Israel Discount Bank of New York</t>
  </si>
  <si>
    <t>Deutsche Bank Trust Company Americas</t>
  </si>
  <si>
    <t>Community Bank, National Association</t>
  </si>
  <si>
    <t>Amalgamated Bank</t>
  </si>
  <si>
    <t>NBT Bank, National Association</t>
  </si>
  <si>
    <t>Five Star Bank</t>
  </si>
  <si>
    <t>Manufacturers and Traders Trust Company</t>
  </si>
  <si>
    <t>U.S. Bank National Association</t>
  </si>
  <si>
    <t>Peoples Bank</t>
  </si>
  <si>
    <t>First Financial Bank</t>
  </si>
  <si>
    <t>KeyBank National Association</t>
  </si>
  <si>
    <t>InterBank</t>
  </si>
  <si>
    <t>BancFirst</t>
  </si>
  <si>
    <t>BOKF, National Association</t>
  </si>
  <si>
    <t>First United Bank and Trust Company</t>
  </si>
  <si>
    <t>First Commonwealth Bank</t>
  </si>
  <si>
    <t>First National Bank of Pennsylvania</t>
  </si>
  <si>
    <t>Univest Bank and Trust Co.</t>
  </si>
  <si>
    <t>Fulton Bank, National Association</t>
  </si>
  <si>
    <t>Customers Bank</t>
  </si>
  <si>
    <t>BNY Mellon, National Association</t>
  </si>
  <si>
    <t>TriState Capital Bank</t>
  </si>
  <si>
    <t>Banco Popular de Puerto Rico</t>
  </si>
  <si>
    <t>Oriental Bank</t>
  </si>
  <si>
    <t>Citizens Bank, National Association</t>
  </si>
  <si>
    <t>Citibank, N.A.</t>
  </si>
  <si>
    <t>Wells Fargo Bank, National Association</t>
  </si>
  <si>
    <t>Wells Fargo Bank South Central, National Association</t>
  </si>
  <si>
    <t>International Bank of Commerce</t>
  </si>
  <si>
    <t>Broadway National Bank</t>
  </si>
  <si>
    <t>PlainsCapital Bank</t>
  </si>
  <si>
    <t>Frost Bank</t>
  </si>
  <si>
    <t>Prosperity Bank</t>
  </si>
  <si>
    <t>First Financial Bank, National Association</t>
  </si>
  <si>
    <t>Southside Bank</t>
  </si>
  <si>
    <t>Amarillo National Bank</t>
  </si>
  <si>
    <t>Woodforest National Bank</t>
  </si>
  <si>
    <t>Independent Bank</t>
  </si>
  <si>
    <t>Comerica Bank</t>
  </si>
  <si>
    <t>BMW Bank of North America</t>
  </si>
  <si>
    <t>Sallie Mae Bank</t>
  </si>
  <si>
    <t>Optum Bank, Inc.</t>
  </si>
  <si>
    <t>UBS Bank USA</t>
  </si>
  <si>
    <t>Ally Bank</t>
  </si>
  <si>
    <t>TowneBank</t>
  </si>
  <si>
    <t>Carter Bank &amp; Trust</t>
  </si>
  <si>
    <t>Burke &amp; Herbert Bank &amp; Trust Company</t>
  </si>
  <si>
    <t>United Bank</t>
  </si>
  <si>
    <t>Capital One, National Association</t>
  </si>
  <si>
    <t>Washington Trust Bank</t>
  </si>
  <si>
    <t>HomeStreet Bank</t>
  </si>
  <si>
    <t>Banner Bank</t>
  </si>
  <si>
    <t>Associated Bank, National Association</t>
  </si>
  <si>
    <t>Johnson Bank</t>
  </si>
  <si>
    <t>City National Bank of West Virginia</t>
  </si>
  <si>
    <t>Farmers &amp; Merchants Bank</t>
  </si>
  <si>
    <t>Peoples Bank of Greensboro</t>
  </si>
  <si>
    <t>Bank of Moundville</t>
  </si>
  <si>
    <t>Commonwealth National Bank</t>
  </si>
  <si>
    <t>Bank of Walker County</t>
  </si>
  <si>
    <t>Gateway Bank</t>
  </si>
  <si>
    <t>California Business Bank</t>
  </si>
  <si>
    <t>California International Bank, N.A.</t>
  </si>
  <si>
    <t>Tustin Community Bank</t>
  </si>
  <si>
    <t>Asian Pacific National Bank</t>
  </si>
  <si>
    <t>California Pacific Bank</t>
  </si>
  <si>
    <t>Bank of Whittier, National Association</t>
  </si>
  <si>
    <t>Native American Bank, National Association</t>
  </si>
  <si>
    <t>Champion Bank</t>
  </si>
  <si>
    <t>HSBC Trust Company (Delaware), National Association</t>
  </si>
  <si>
    <t>Century Bank of Florida</t>
  </si>
  <si>
    <t>Bank of Pensacola</t>
  </si>
  <si>
    <t>Bank of Dade</t>
  </si>
  <si>
    <t>F &amp; M Bank and Trust Company</t>
  </si>
  <si>
    <t>Legacy State Bank</t>
  </si>
  <si>
    <t>Cedar Valley Bank &amp; Trust</t>
  </si>
  <si>
    <t>First Security State Bank</t>
  </si>
  <si>
    <t>Atkins Savings Bank &amp; Trust</t>
  </si>
  <si>
    <t>Sloan State Bank</t>
  </si>
  <si>
    <t>First Trust and Savings Bank</t>
  </si>
  <si>
    <t>Idaho Trust Bank</t>
  </si>
  <si>
    <t>1st Equity Bank</t>
  </si>
  <si>
    <t>American Metro Bank</t>
  </si>
  <si>
    <t>Farmers State Bank</t>
  </si>
  <si>
    <t>Millennium Bank</t>
  </si>
  <si>
    <t>Town Center Bank</t>
  </si>
  <si>
    <t>Bank of Bourbonnais</t>
  </si>
  <si>
    <t>Community Bank of Trenton</t>
  </si>
  <si>
    <t>State Bank of St. Jacob</t>
  </si>
  <si>
    <t>1st Community Bank</t>
  </si>
  <si>
    <t>State Bank of Bement</t>
  </si>
  <si>
    <t>Princeville State Bank</t>
  </si>
  <si>
    <t>Washington State Bank</t>
  </si>
  <si>
    <t>National Bank of St. Anne</t>
  </si>
  <si>
    <t>First National Bank of Lacon</t>
  </si>
  <si>
    <t>Community State Bank</t>
  </si>
  <si>
    <t>Community Bank of Wichita, Inc.</t>
  </si>
  <si>
    <t>Garden Plain State Bank</t>
  </si>
  <si>
    <t>Bendena State Bank</t>
  </si>
  <si>
    <t>Andover State Bank</t>
  </si>
  <si>
    <t>TriCentury Bank</t>
  </si>
  <si>
    <t>First Federal Savings and Loan Bank</t>
  </si>
  <si>
    <t>Security State Bank</t>
  </si>
  <si>
    <t>Small Business Bank</t>
  </si>
  <si>
    <t>Stock Exchange Bank</t>
  </si>
  <si>
    <t>Bank of Buffalo</t>
  </si>
  <si>
    <t>Bank of Commerce</t>
  </si>
  <si>
    <t>Bank of Gueydan</t>
  </si>
  <si>
    <t>Millbury National Bank</t>
  </si>
  <si>
    <t>Kalamazoo County State Bank</t>
  </si>
  <si>
    <t>Sidney State Bank</t>
  </si>
  <si>
    <t>JPMorgan Chase Bank, Dearborn</t>
  </si>
  <si>
    <t>Comerica Bank &amp; Trust, National Association</t>
  </si>
  <si>
    <t>Northern State Bank of Virginia</t>
  </si>
  <si>
    <t>Arlington State Bank</t>
  </si>
  <si>
    <t>Root River State Bank</t>
  </si>
  <si>
    <t>Equity Bank</t>
  </si>
  <si>
    <t>Bonanza Valley State Bank</t>
  </si>
  <si>
    <t>State Bank of Cold Spring</t>
  </si>
  <si>
    <t>Minnesota Lakes Bank</t>
  </si>
  <si>
    <t>First Southeast Bank</t>
  </si>
  <si>
    <t>Rushford State Bank (Incorporated)</t>
  </si>
  <si>
    <t>Citizens State Bank Norwood Young America</t>
  </si>
  <si>
    <t>First State Bank of Le Center</t>
  </si>
  <si>
    <t>Bank of Maple Plain</t>
  </si>
  <si>
    <t>Drake Bank</t>
  </si>
  <si>
    <t>Lakeview Bank</t>
  </si>
  <si>
    <t>VisionBank</t>
  </si>
  <si>
    <t>1st Advantage Bank</t>
  </si>
  <si>
    <t>Community Bank of Pleasant Hill</t>
  </si>
  <si>
    <t>New Frontier Bank</t>
  </si>
  <si>
    <t>Community Bank of Missouri</t>
  </si>
  <si>
    <t>Bank Star</t>
  </si>
  <si>
    <t>Peoples Bank of Moniteau County</t>
  </si>
  <si>
    <t>Citizens Bank of Rogersville</t>
  </si>
  <si>
    <t>Farmers Bank of Lohman</t>
  </si>
  <si>
    <t>Silex Banking Company</t>
  </si>
  <si>
    <t>Bank of Billings</t>
  </si>
  <si>
    <t>Richton Bank &amp; Trust Company</t>
  </si>
  <si>
    <t>Belt Valley Bank</t>
  </si>
  <si>
    <t>Bank of Montana</t>
  </si>
  <si>
    <t>Farmers and Merchants Bank of Ashland</t>
  </si>
  <si>
    <t>Siouxland Bank</t>
  </si>
  <si>
    <t>Wahoo State Bank</t>
  </si>
  <si>
    <t>United Orient Bank</t>
  </si>
  <si>
    <t>Spring Valley Bank</t>
  </si>
  <si>
    <t>Credit First National Association</t>
  </si>
  <si>
    <t>Great Nations Bank</t>
  </si>
  <si>
    <t>Walters Bank and Trust Company</t>
  </si>
  <si>
    <t>American Exchange Bank</t>
  </si>
  <si>
    <t>AllNations Bank</t>
  </si>
  <si>
    <t>First National Bank</t>
  </si>
  <si>
    <t>First Security Bank and Trust Company</t>
  </si>
  <si>
    <t>Spiro State Bank</t>
  </si>
  <si>
    <t>Pacific West Bank</t>
  </si>
  <si>
    <t>Hyperion Bank</t>
  </si>
  <si>
    <t>Dedicated Community Bank</t>
  </si>
  <si>
    <t>Brighton Bank</t>
  </si>
  <si>
    <t>UBank</t>
  </si>
  <si>
    <t>Bandera Bank</t>
  </si>
  <si>
    <t>Commerce Bank Texas</t>
  </si>
  <si>
    <t>First National Bank of South Padre Island</t>
  </si>
  <si>
    <t>American Bank, National Association</t>
  </si>
  <si>
    <t>Pavillion Bank</t>
  </si>
  <si>
    <t>Unity National Bank of Houston</t>
  </si>
  <si>
    <t>Fidelity Bank of Texas</t>
  </si>
  <si>
    <t>One World Bank</t>
  </si>
  <si>
    <t>Citizens State Bank of Luling</t>
  </si>
  <si>
    <t>New Horizon Bank, National Association</t>
  </si>
  <si>
    <t>Twin City Bank</t>
  </si>
  <si>
    <t>Sound Banking Company</t>
  </si>
  <si>
    <t>Bay Bank</t>
  </si>
  <si>
    <t>River Falls State Bank</t>
  </si>
  <si>
    <t>Waldo State Bank</t>
  </si>
  <si>
    <t>Clay County Bank, Inc.</t>
  </si>
  <si>
    <t>Provident Savings Bank, F.S.B.</t>
  </si>
  <si>
    <t>El Dorado Savings Bank, F.S.B.</t>
  </si>
  <si>
    <t>Colorado Federal Savings Bank</t>
  </si>
  <si>
    <t>First County Bank</t>
  </si>
  <si>
    <t>Fairfield County Bank</t>
  </si>
  <si>
    <t>Liberty Bank</t>
  </si>
  <si>
    <t>Ion Bank</t>
  </si>
  <si>
    <t>Newtown Savings Bank</t>
  </si>
  <si>
    <t>Chelsea Groton Bank</t>
  </si>
  <si>
    <t>Wilmington Savings Fund Society, FSB</t>
  </si>
  <si>
    <t>American Savings Bank, F.S.B.</t>
  </si>
  <si>
    <t>Principal Bank</t>
  </si>
  <si>
    <t>Capitol Federal Savings Bank</t>
  </si>
  <si>
    <t>BayCoast Bank</t>
  </si>
  <si>
    <t>Middlesex Savings Bank</t>
  </si>
  <si>
    <t>Westfield Bank</t>
  </si>
  <si>
    <t>Bristol County Savings Bank</t>
  </si>
  <si>
    <t>Village Bank</t>
  </si>
  <si>
    <t>Dedham Institution for Savings</t>
  </si>
  <si>
    <t>Belmont Savings Bank</t>
  </si>
  <si>
    <t>Institution for Savings in Newburyport and Its Vicinity</t>
  </si>
  <si>
    <t>Florence Bank</t>
  </si>
  <si>
    <t>PeoplesBank</t>
  </si>
  <si>
    <t>Salem Five Cents Savings Bank</t>
  </si>
  <si>
    <t>Avidia Bank</t>
  </si>
  <si>
    <t>Cornerstone Bank</t>
  </si>
  <si>
    <t>Cape Cod Five Cents Savings Bank</t>
  </si>
  <si>
    <t>Hingham Institution for Savings</t>
  </si>
  <si>
    <t>Country Bank for Savings</t>
  </si>
  <si>
    <t>UniBank for Savings</t>
  </si>
  <si>
    <t>Cambridge Savings Bank</t>
  </si>
  <si>
    <t>Bangor Savings Bank</t>
  </si>
  <si>
    <t>Kennebunk Savings Bank</t>
  </si>
  <si>
    <t>Norway Savings Bank</t>
  </si>
  <si>
    <t>Machias Savings Bank</t>
  </si>
  <si>
    <t>Think Mutual Bank</t>
  </si>
  <si>
    <t>Gate City Bank</t>
  </si>
  <si>
    <t>Bank of New Hampshire</t>
  </si>
  <si>
    <t>Provident Bank</t>
  </si>
  <si>
    <t>Kearny Bank</t>
  </si>
  <si>
    <t>Manasquan Bank</t>
  </si>
  <si>
    <t>Union County Savings Bank</t>
  </si>
  <si>
    <t>Cenlar FSB</t>
  </si>
  <si>
    <t>Ridgewood Savings Bank</t>
  </si>
  <si>
    <t>Dime Community Bank</t>
  </si>
  <si>
    <t>TrustCo Bank</t>
  </si>
  <si>
    <t>Maspeth Federal Savings and Loan Association</t>
  </si>
  <si>
    <t>PCSB Bank</t>
  </si>
  <si>
    <t>Northfield Bank</t>
  </si>
  <si>
    <t>Emigrant Bank</t>
  </si>
  <si>
    <t>First Federal Savings and Loan Association of Lakewood</t>
  </si>
  <si>
    <t>Westfield Bank, FSB</t>
  </si>
  <si>
    <t>MidFirst Bank</t>
  </si>
  <si>
    <t>Penn Community Bank</t>
  </si>
  <si>
    <t>Washington Financial Bank</t>
  </si>
  <si>
    <t>ESSA Bank &amp; Trust</t>
  </si>
  <si>
    <t>Northwest Bank</t>
  </si>
  <si>
    <t>Firstrust Savings Bank</t>
  </si>
  <si>
    <t>Centreville Bank</t>
  </si>
  <si>
    <t>Home Federal Bank of Tennessee</t>
  </si>
  <si>
    <t>USAA Federal Savings Bank</t>
  </si>
  <si>
    <t>TBK Bank, SSB</t>
  </si>
  <si>
    <t>Yakima Federal Savings and Loan Association</t>
  </si>
  <si>
    <t>John Deere Financial, F.S.B.</t>
  </si>
  <si>
    <t>Synchrony Bank</t>
  </si>
  <si>
    <t>Mt. McKinley Bank</t>
  </si>
  <si>
    <t>Universal Bank</t>
  </si>
  <si>
    <t>Dime Bank</t>
  </si>
  <si>
    <t>Thomaston Savings Bank</t>
  </si>
  <si>
    <t>Northwest Community Bank</t>
  </si>
  <si>
    <t>Essex Savings Bank</t>
  </si>
  <si>
    <t>Artisans' Bank</t>
  </si>
  <si>
    <t>BankSouth</t>
  </si>
  <si>
    <t>Eureka Savings Bank</t>
  </si>
  <si>
    <t>Iroquois Federal Savings and Loan Association</t>
  </si>
  <si>
    <t>Hoyne Savings Bank</t>
  </si>
  <si>
    <t>First Savings Bank of Hegewisch</t>
  </si>
  <si>
    <t>Community Savings Bank</t>
  </si>
  <si>
    <t>Lisle Savings Bank</t>
  </si>
  <si>
    <t>First Federal Savings Bank</t>
  </si>
  <si>
    <t>Washington Savings Bank</t>
  </si>
  <si>
    <t>Liberty Bank for Savings</t>
  </si>
  <si>
    <t>Home Federal Bank</t>
  </si>
  <si>
    <t>Fifth District Savings Bank</t>
  </si>
  <si>
    <t>First Federal Bank of Louisiana</t>
  </si>
  <si>
    <t>Winchester Co-operative Bank</t>
  </si>
  <si>
    <t>Eagle Bank</t>
  </si>
  <si>
    <t>Clinton Savings Bank</t>
  </si>
  <si>
    <t>Mechanics Cooperative Bank</t>
  </si>
  <si>
    <t>Adams Community Bank</t>
  </si>
  <si>
    <t>Middlesex Federal Savings, F.A.</t>
  </si>
  <si>
    <t>Newburyport Five Cents Savings Bank</t>
  </si>
  <si>
    <t>MutualOne Bank</t>
  </si>
  <si>
    <t>North Shore Bank, a Co-operative Bank</t>
  </si>
  <si>
    <t>MountainOne Bank</t>
  </si>
  <si>
    <t>Haverhill Bank</t>
  </si>
  <si>
    <t>North Easton Savings Bank</t>
  </si>
  <si>
    <t>Coastal Heritage Bank</t>
  </si>
  <si>
    <t>Athol Savings Bank</t>
  </si>
  <si>
    <t>Savings Bank</t>
  </si>
  <si>
    <t>Cape Ann Savings Bank</t>
  </si>
  <si>
    <t>Greenfield Savings Bank</t>
  </si>
  <si>
    <t>Pentucket Bank</t>
  </si>
  <si>
    <t>Winchester Savings Bank</t>
  </si>
  <si>
    <t>Main Street Bank</t>
  </si>
  <si>
    <t>Winter Hill Bank, FSB</t>
  </si>
  <si>
    <t>Webster Five Cents Savings Bank</t>
  </si>
  <si>
    <t>Lee Bank</t>
  </si>
  <si>
    <t>Bay State Savings Bank</t>
  </si>
  <si>
    <t>Rollstone Bank &amp; Trust</t>
  </si>
  <si>
    <t>Pittsfield Co-operative Bank</t>
  </si>
  <si>
    <t>Savers Co-operative Bank</t>
  </si>
  <si>
    <t>Fidelity Co-operative Bank</t>
  </si>
  <si>
    <t>Monson Savings Bank</t>
  </si>
  <si>
    <t>Everett Co-operative Bank</t>
  </si>
  <si>
    <t>StonehamBank</t>
  </si>
  <si>
    <t>Presidential Bank, FSB</t>
  </si>
  <si>
    <t>Arundel Federal Savings Bank</t>
  </si>
  <si>
    <t>Rosedale Federal Savings and Loan Association</t>
  </si>
  <si>
    <t>First Shore Federal Savings and Loan Association</t>
  </si>
  <si>
    <t>Androscoggin Savings Bank</t>
  </si>
  <si>
    <t>Saco &amp; Biddeford Savings Institution</t>
  </si>
  <si>
    <t>Bath Savings Institution</t>
  </si>
  <si>
    <t>Skowhegan Savings Bank</t>
  </si>
  <si>
    <t>Kennebec Savings Bank</t>
  </si>
  <si>
    <t>Sturgis Bank &amp; Trust Company</t>
  </si>
  <si>
    <t>MidCountry Bank</t>
  </si>
  <si>
    <t>Piedmont Federal Savings Bank</t>
  </si>
  <si>
    <t>First Federal Savings Bank of Lincolnton</t>
  </si>
  <si>
    <t>KS Bank, Inc.</t>
  </si>
  <si>
    <t>American Federal Bank</t>
  </si>
  <si>
    <t>Lincoln Federal Savings Bank of Nebraska</t>
  </si>
  <si>
    <t>Woodsville Guaranty Savings Bank</t>
  </si>
  <si>
    <t>Franklin Savings Bank</t>
  </si>
  <si>
    <t>Salem Co-operative Bank</t>
  </si>
  <si>
    <t>Meredith Village Savings Bank</t>
  </si>
  <si>
    <t>Savings Bank of Walpole</t>
  </si>
  <si>
    <t>Claremont Savings Bank</t>
  </si>
  <si>
    <t>Merrimack County Savings Bank</t>
  </si>
  <si>
    <t>Crest Savings Bank</t>
  </si>
  <si>
    <t>Sturdy Savings Bank</t>
  </si>
  <si>
    <t>Century Savings Bank</t>
  </si>
  <si>
    <t>Lusitania Savings Bank</t>
  </si>
  <si>
    <t>Haddon Savings Bank</t>
  </si>
  <si>
    <t>Haven Savings Bank</t>
  </si>
  <si>
    <t>Pioneer Bank</t>
  </si>
  <si>
    <t>First Central Savings Bank</t>
  </si>
  <si>
    <t>Cross County Savings Bank</t>
  </si>
  <si>
    <t>Fulton Savings Bank</t>
  </si>
  <si>
    <t>Rondout Savings Bank</t>
  </si>
  <si>
    <t>Geddes Federal Savings and Loan Association</t>
  </si>
  <si>
    <t>Walden Savings Bank</t>
  </si>
  <si>
    <t>Ulster Savings Bank</t>
  </si>
  <si>
    <t>Carver Federal Savings Bank</t>
  </si>
  <si>
    <t>Watertown Savings Bank</t>
  </si>
  <si>
    <t>Wallkill Valley Federal Savings and Loan Association</t>
  </si>
  <si>
    <t>First Federal Savings and Loan Association of Lorain</t>
  </si>
  <si>
    <t>Liberty Savings Bank, F.S.B.</t>
  </si>
  <si>
    <t>First Federal Savings and Loan Association of McMinnville</t>
  </si>
  <si>
    <t>Evergreen Federal Bank</t>
  </si>
  <si>
    <t>Harleysville Bank</t>
  </si>
  <si>
    <t>cfsbank</t>
  </si>
  <si>
    <t>Ambler Savings Bank</t>
  </si>
  <si>
    <t>Marquette Savings Bank</t>
  </si>
  <si>
    <t>Sewickley Savings Bank</t>
  </si>
  <si>
    <t>First Federal Savings and Loan Association of Greene County</t>
  </si>
  <si>
    <t>United Savings Bank</t>
  </si>
  <si>
    <t>Brentwood Bank</t>
  </si>
  <si>
    <t>Reliance Savings Bank</t>
  </si>
  <si>
    <t>West View Savings Bank</t>
  </si>
  <si>
    <t>Phoenixville Federal Bank and Trust</t>
  </si>
  <si>
    <t>Citizens Savings Bank</t>
  </si>
  <si>
    <t>Elizabethton Federal Savings Bank</t>
  </si>
  <si>
    <t>First Federal Bank</t>
  </si>
  <si>
    <t>SouthStar Bank, S.S.B.</t>
  </si>
  <si>
    <t>Horizon Bank, SSB</t>
  </si>
  <si>
    <t>First Federal Community Bank, SSB</t>
  </si>
  <si>
    <t>First Command Bank</t>
  </si>
  <si>
    <t>Northfield Savings Bank</t>
  </si>
  <si>
    <t>Timberland Bank</t>
  </si>
  <si>
    <t>Olympia Federal Savings and Loan Association</t>
  </si>
  <si>
    <t>1st Security Bank of Washington</t>
  </si>
  <si>
    <t>Fox Valley Savings Bank</t>
  </si>
  <si>
    <t>Westbury Bank</t>
  </si>
  <si>
    <t>Huntington Federal Savings Bank</t>
  </si>
  <si>
    <t>First Federal Bank, A FSB</t>
  </si>
  <si>
    <t>Gateway Bank, F.S.B.</t>
  </si>
  <si>
    <t>Capital Bank and Trust Company</t>
  </si>
  <si>
    <t>First Federal Savings and Loan Association of San Rafael</t>
  </si>
  <si>
    <t>Equitable Savings and Loan Association</t>
  </si>
  <si>
    <t>Gunnison Savings and Loan Association</t>
  </si>
  <si>
    <t>San Luis Valley Federal Bank</t>
  </si>
  <si>
    <t>Jewett City Savings Bank</t>
  </si>
  <si>
    <t>Stafford Savings Bank</t>
  </si>
  <si>
    <t>Vidalia Federal Savings Bank</t>
  </si>
  <si>
    <t>Commercial Banking Company</t>
  </si>
  <si>
    <t>Midwest Heritage Bank, FSB</t>
  </si>
  <si>
    <t>WCF Financial Bank</t>
  </si>
  <si>
    <t>Midland Federal Savings and Loan Association</t>
  </si>
  <si>
    <t>UNION Savings BANK</t>
  </si>
  <si>
    <t>North Shore Trust and Savings</t>
  </si>
  <si>
    <t>Streator Home Savings Bank</t>
  </si>
  <si>
    <t>DeWitt Savings Bank</t>
  </si>
  <si>
    <t>Peru Federal Savings Bank</t>
  </si>
  <si>
    <t>Security Bank, s.b.</t>
  </si>
  <si>
    <t>First Federal Savings Bank of Champaign-Urbana</t>
  </si>
  <si>
    <t>First Federal Savings and Loan Association of Central Illinois, S.B.</t>
  </si>
  <si>
    <t>Central Federal Savings and Loan Association</t>
  </si>
  <si>
    <t>Central Savings, F.S.B.</t>
  </si>
  <si>
    <t>Union Federal Savings and Loan Association</t>
  </si>
  <si>
    <t>Collinsville Building and Loan Association</t>
  </si>
  <si>
    <t>Security Savings Bank</t>
  </si>
  <si>
    <t>Union Savings and Loan Association</t>
  </si>
  <si>
    <t>First Federal Savings Bank of Angola</t>
  </si>
  <si>
    <t>Mutual Savings Bank</t>
  </si>
  <si>
    <t>Bedford Federal Savings Bank</t>
  </si>
  <si>
    <t>First Federal Savings and Loan Association of Greensburg</t>
  </si>
  <si>
    <t>Home Bank SB</t>
  </si>
  <si>
    <t>Lyons Federal Bank</t>
  </si>
  <si>
    <t>Golden Belt Bank, FSA</t>
  </si>
  <si>
    <t>Homeland Federal Savings Bank</t>
  </si>
  <si>
    <t>Anthem Bank &amp; Trust</t>
  </si>
  <si>
    <t>BankGloucester</t>
  </si>
  <si>
    <t>Dean Co-operative Bank</t>
  </si>
  <si>
    <t>Pilgrim Bank</t>
  </si>
  <si>
    <t>Colonial Federal Savings Bank</t>
  </si>
  <si>
    <t>Wrentham Co-operative Bank</t>
  </si>
  <si>
    <t>Jarrettsville Federal Savings and Loan Association</t>
  </si>
  <si>
    <t>First Federal Savings and Loan Association of Bath</t>
  </si>
  <si>
    <t>Aroostook County Federal Savings &amp; Loan Association</t>
  </si>
  <si>
    <t>Bar Harbor Savings and Loan Association</t>
  </si>
  <si>
    <t>Dearborn Federal Savings Bank</t>
  </si>
  <si>
    <t>HomeTown Bank</t>
  </si>
  <si>
    <t>Northwoods Bank of Minnesota</t>
  </si>
  <si>
    <t>Ozarks Federal Savings and Loan Association</t>
  </si>
  <si>
    <t>Taylorsville Savings Bank, SSB</t>
  </si>
  <si>
    <t>Roxboro Savings Bank, SSB</t>
  </si>
  <si>
    <t>Equitable Bank</t>
  </si>
  <si>
    <t>Sugar River Bank</t>
  </si>
  <si>
    <t>Piscataqua Savings Bank</t>
  </si>
  <si>
    <t>Schuyler Savings Bank</t>
  </si>
  <si>
    <t>United Roosevelt Savings Bank</t>
  </si>
  <si>
    <t>Franklin Bank</t>
  </si>
  <si>
    <t>1st Bank of Sea Isle City</t>
  </si>
  <si>
    <t>Abacus Federal Savings Bank</t>
  </si>
  <si>
    <t>M.Y. Safra Bank, FSB</t>
  </si>
  <si>
    <t>Quontic Bank</t>
  </si>
  <si>
    <t>Community Federal Savings Bank</t>
  </si>
  <si>
    <t>First Federal Savings of Middletown</t>
  </si>
  <si>
    <t>Massena Savings and Loan</t>
  </si>
  <si>
    <t>Sawyer Savings Bank</t>
  </si>
  <si>
    <t>Mercer Savings Bank</t>
  </si>
  <si>
    <t>Fairfield Federal Savings and Loan Association of Lancaster</t>
  </si>
  <si>
    <t>Fidelity Federal Savings and Loan Association of Delaware</t>
  </si>
  <si>
    <t>Miami Savings Bank</t>
  </si>
  <si>
    <t>First Federal Bank of Ohio</t>
  </si>
  <si>
    <t>Valley Central Bank</t>
  </si>
  <si>
    <t>First Federal Community Bank of Bucyrus</t>
  </si>
  <si>
    <t>First Federal Savings and Loan Association of Delta</t>
  </si>
  <si>
    <t>FDS Bank</t>
  </si>
  <si>
    <t>Peoples Savings Bank</t>
  </si>
  <si>
    <t>Quaint Oak Bank</t>
  </si>
  <si>
    <t>Altoona First Savings Bank</t>
  </si>
  <si>
    <t>PennCrest BANK</t>
  </si>
  <si>
    <t>Investment Savings Bank</t>
  </si>
  <si>
    <t>SEI Private Trust Company</t>
  </si>
  <si>
    <t>Iron Workers Savings Bank</t>
  </si>
  <si>
    <t>Greenville Savings Bank</t>
  </si>
  <si>
    <t>Frontier Bank</t>
  </si>
  <si>
    <t>Newport Federal Bank</t>
  </si>
  <si>
    <t>Cypress Bank, SSB</t>
  </si>
  <si>
    <t>Fayette Savings Bank, SSB</t>
  </si>
  <si>
    <t>Shelby Savings Bank, SSB</t>
  </si>
  <si>
    <t>Henderson Federal Savings Bank</t>
  </si>
  <si>
    <t>Graham Savings and Loan, SSB</t>
  </si>
  <si>
    <t>Dalhart Federal Savings &amp; Loan Association, SSB</t>
  </si>
  <si>
    <t>Austin Capital Bank SSB</t>
  </si>
  <si>
    <t>Brattleboro Savings &amp; Loan Association</t>
  </si>
  <si>
    <t>Wells River Savings Bank</t>
  </si>
  <si>
    <t>Seattle Bank</t>
  </si>
  <si>
    <t>Pacific Crest Savings Bank</t>
  </si>
  <si>
    <t>Northwestern Mutual Wealth Management Company</t>
  </si>
  <si>
    <t>Home Savings Bank</t>
  </si>
  <si>
    <t>First Federal Bank &amp; Trust</t>
  </si>
  <si>
    <t>Big Horn Federal Savings Bank</t>
  </si>
  <si>
    <t>Priority Bank</t>
  </si>
  <si>
    <t>Century Savings and Loan Association</t>
  </si>
  <si>
    <t>MEMBERS Trust Company</t>
  </si>
  <si>
    <t>Family Bank</t>
  </si>
  <si>
    <t>Nashville Savings Bank</t>
  </si>
  <si>
    <t>North Side Federal Savings and Loan Association of Chicago</t>
  </si>
  <si>
    <t>North County Savings Bank</t>
  </si>
  <si>
    <t>Milford Building and Loan Association, SB</t>
  </si>
  <si>
    <t>United Trust Bank</t>
  </si>
  <si>
    <t>Everence Trust Company</t>
  </si>
  <si>
    <t>ClearPoint Federal Bank &amp; Trust</t>
  </si>
  <si>
    <t>Boonville Federal Savings Bank</t>
  </si>
  <si>
    <t>Scottsburg Building and Loan Association</t>
  </si>
  <si>
    <t>Kentland Federal Savings and Loan Association</t>
  </si>
  <si>
    <t>Argentine Federal Savings</t>
  </si>
  <si>
    <t>Blue Grass Federal Savings and Loan Association</t>
  </si>
  <si>
    <t>Home Savings Bank, FSB</t>
  </si>
  <si>
    <t>Carrollton Federal Bank</t>
  </si>
  <si>
    <t>First Federal Savings and Loan Association</t>
  </si>
  <si>
    <t>Beauregard Federal Savings Bank</t>
  </si>
  <si>
    <t>Eureka Homestead</t>
  </si>
  <si>
    <t>Mutual Savings and Loan Association</t>
  </si>
  <si>
    <t>North Cambridge Co-operative Bank</t>
  </si>
  <si>
    <t>Methuen Co-operative Bank</t>
  </si>
  <si>
    <t>Homewood Federal Savings Bank</t>
  </si>
  <si>
    <t>Glen Burnie Mutual Savings Bank</t>
  </si>
  <si>
    <t>Rockland Savings Bank, FSB</t>
  </si>
  <si>
    <t>Homestead Savings Bank</t>
  </si>
  <si>
    <t>Edward Jones Trust Company</t>
  </si>
  <si>
    <t>West Plains Savings and Loan Association</t>
  </si>
  <si>
    <t>Amory Federal Savings and Loan Association</t>
  </si>
  <si>
    <t>Black Mountain Savings Bank, SSB</t>
  </si>
  <si>
    <t>Morganton Savings Bank, S.S.B.</t>
  </si>
  <si>
    <t>Jackson Savings Bank, SSB</t>
  </si>
  <si>
    <t>First Savings and Loan Association</t>
  </si>
  <si>
    <t>Tarboro Savings Bank, SSB</t>
  </si>
  <si>
    <t>Hertford Savings Bank, SSB</t>
  </si>
  <si>
    <t>Sidney Federal Savings and Loan Association</t>
  </si>
  <si>
    <t>Tecumseh Federal Bank</t>
  </si>
  <si>
    <t>Monroe Savings Bank</t>
  </si>
  <si>
    <t>GSL Savings Bank</t>
  </si>
  <si>
    <t>Maple City Savings Bank, FSB</t>
  </si>
  <si>
    <t>Sunnyside Federal Savings and Loan Association of Irvington</t>
  </si>
  <si>
    <t>Woodsfield Savings Bank</t>
  </si>
  <si>
    <t>Home Federal Savings and Loan Association of Niles Ohio</t>
  </si>
  <si>
    <t>Peoples First Savings Bank</t>
  </si>
  <si>
    <t>Southern Hills Community Bank</t>
  </si>
  <si>
    <t>Community Savings</t>
  </si>
  <si>
    <t>First Federal Savings and Loan Association of Centerburg</t>
  </si>
  <si>
    <t>Brookville Building and Savings Association</t>
  </si>
  <si>
    <t>Monroe Federal Savings and Loan Association</t>
  </si>
  <si>
    <t>New Foundation Savings Bank</t>
  </si>
  <si>
    <t>Warsaw Federal Savings and Loan Association</t>
  </si>
  <si>
    <t>Home Savings Bank of Wapakoneta</t>
  </si>
  <si>
    <t>SSB Community Bank</t>
  </si>
  <si>
    <t>Fairview Savings and Loan Association</t>
  </si>
  <si>
    <t>Port Richmond Savings</t>
  </si>
  <si>
    <t>Compass Savings Bank</t>
  </si>
  <si>
    <t>Farmers Building and Savings Bank</t>
  </si>
  <si>
    <t>Milton Savings Bank</t>
  </si>
  <si>
    <t>Armstrong County Building and Loan Association</t>
  </si>
  <si>
    <t>Huntingdon Savings Bank</t>
  </si>
  <si>
    <t>County Savings Bank</t>
  </si>
  <si>
    <t>Woodruff Federal Savings and Loan Association</t>
  </si>
  <si>
    <t>Pee Dee Federal Savings Bank</t>
  </si>
  <si>
    <t>Home Federal Savings and Loan Association</t>
  </si>
  <si>
    <t>Kingstree Federal Savings and Loan Association</t>
  </si>
  <si>
    <t>First Western Federal Savings Bank</t>
  </si>
  <si>
    <t>Highland Federal Savings &amp; Loan Association</t>
  </si>
  <si>
    <t>Lawrenceburg Federal Bank</t>
  </si>
  <si>
    <t>Security Federal Bank</t>
  </si>
  <si>
    <t>Angelina Savings Bank, SSB</t>
  </si>
  <si>
    <t>Martinsville First Savings Bank</t>
  </si>
  <si>
    <t>Columbia Savings and Loan Association</t>
  </si>
  <si>
    <t>Superior Savings Bank</t>
  </si>
  <si>
    <t>KeySavings Bank</t>
  </si>
  <si>
    <t>Mayville Savings Bank</t>
  </si>
  <si>
    <t>Thrivent Trust Co.</t>
  </si>
  <si>
    <t>Bank of Brewton</t>
  </si>
  <si>
    <t>Bank of York</t>
  </si>
  <si>
    <t>Merchants &amp; Farmers Bank of Greene County</t>
  </si>
  <si>
    <t>Bank of Evergreen</t>
  </si>
  <si>
    <t>First Community Bank of Cullman</t>
  </si>
  <si>
    <t>Security Bank</t>
  </si>
  <si>
    <t>Bank of Lake Village</t>
  </si>
  <si>
    <t>Bank of Bearden</t>
  </si>
  <si>
    <t>First NaturalState Bank</t>
  </si>
  <si>
    <t>RiverBank</t>
  </si>
  <si>
    <t>Logan County Bank</t>
  </si>
  <si>
    <t>Bodcaw Bank</t>
  </si>
  <si>
    <t>Riverside Bank</t>
  </si>
  <si>
    <t>Fowler State Bank</t>
  </si>
  <si>
    <t>Bank of Burlington</t>
  </si>
  <si>
    <t>Peoples Bank of Graceville</t>
  </si>
  <si>
    <t>First National Bank of Wauchula</t>
  </si>
  <si>
    <t>Peoples State Bank</t>
  </si>
  <si>
    <t>Commercial State Bank</t>
  </si>
  <si>
    <t>Community Bank of Georgia</t>
  </si>
  <si>
    <t>Bank of Hancock County</t>
  </si>
  <si>
    <t>Farmers Bank</t>
  </si>
  <si>
    <t>Bank of Wrightsville</t>
  </si>
  <si>
    <t>First State Bank of Randolph County</t>
  </si>
  <si>
    <t>Talbot State Bank</t>
  </si>
  <si>
    <t>Sanborn Savings Bank</t>
  </si>
  <si>
    <t>Sibley State Bank</t>
  </si>
  <si>
    <t>State Bank</t>
  </si>
  <si>
    <t>Farmers Savings Bank</t>
  </si>
  <si>
    <t>Union State Bank</t>
  </si>
  <si>
    <t>Century Bank</t>
  </si>
  <si>
    <t>State Savings Bank</t>
  </si>
  <si>
    <t>FNNB Bank</t>
  </si>
  <si>
    <t>Tri-Valley Bank</t>
  </si>
  <si>
    <t>Pocahontas State Bank</t>
  </si>
  <si>
    <t>Maynard Savings Bank</t>
  </si>
  <si>
    <t>State Bank of Industry</t>
  </si>
  <si>
    <t>SouthernTrust Bank</t>
  </si>
  <si>
    <t>First Community Bank of Hillsboro</t>
  </si>
  <si>
    <t>Bank of Yates City</t>
  </si>
  <si>
    <t>First National Bank in Pinckneyville</t>
  </si>
  <si>
    <t>Farmers and Merchants State Bank of Bushnell</t>
  </si>
  <si>
    <t>State Bank of Cherry</t>
  </si>
  <si>
    <t>Marseilles Bank</t>
  </si>
  <si>
    <t>Mason City National Bank</t>
  </si>
  <si>
    <t>Midland Community Bank</t>
  </si>
  <si>
    <t>Anderson State Bank</t>
  </si>
  <si>
    <t>Exchange State Bank</t>
  </si>
  <si>
    <t>Anna State Bank</t>
  </si>
  <si>
    <t>First State Bank of Beecher City</t>
  </si>
  <si>
    <t>Clay County State Bank</t>
  </si>
  <si>
    <t>Villa Grove State Bank</t>
  </si>
  <si>
    <t>State Bank of Medora</t>
  </si>
  <si>
    <t>FNB Washington</t>
  </si>
  <si>
    <t>Johnson State Bank</t>
  </si>
  <si>
    <t>Tampa State Bank</t>
  </si>
  <si>
    <t>First National Bank in Cimarron</t>
  </si>
  <si>
    <t>Citizens State Bank and Trust Company</t>
  </si>
  <si>
    <t>State Bank of Downs</t>
  </si>
  <si>
    <t>First National Bank in Fredonia</t>
  </si>
  <si>
    <t>First Commerce Bank</t>
  </si>
  <si>
    <t>State Bank of Bern</t>
  </si>
  <si>
    <t>Swedish-American State Bank</t>
  </si>
  <si>
    <t>Security Bank and Trust Company</t>
  </si>
  <si>
    <t>Clinton Bank</t>
  </si>
  <si>
    <t>Auburn Banking Company</t>
  </si>
  <si>
    <t>Citizens Bank</t>
  </si>
  <si>
    <t>Peoples Bank &amp; Trust Company</t>
  </si>
  <si>
    <t>Jackson Parish Bank</t>
  </si>
  <si>
    <t>Basile State Bank</t>
  </si>
  <si>
    <t>Simmesport State Bank</t>
  </si>
  <si>
    <t>Sicily Island State Bank</t>
  </si>
  <si>
    <t>Hodge Bank &amp; Trust Company</t>
  </si>
  <si>
    <t>Blissfield State Bank</t>
  </si>
  <si>
    <t>Central State Bank</t>
  </si>
  <si>
    <t>Farmers &amp; Merchants State Bank of New York Mills, Incorporated</t>
  </si>
  <si>
    <t>Farmers State Bank of Trimont</t>
  </si>
  <si>
    <t>Integrity Bank Plus</t>
  </si>
  <si>
    <t>Security State Bank of Warroad</t>
  </si>
  <si>
    <t>Peoples State Bank of Wells</t>
  </si>
  <si>
    <t>Janesville State Bank</t>
  </si>
  <si>
    <t>Lowry State Bank</t>
  </si>
  <si>
    <t>American State Bank of Grygla</t>
  </si>
  <si>
    <t>First State Bank Minnesota</t>
  </si>
  <si>
    <t>First Farmers &amp; Merchants State Bank of Grand Meadow</t>
  </si>
  <si>
    <t>CenBank</t>
  </si>
  <si>
    <t>First Farmers &amp; Merchants State Bank</t>
  </si>
  <si>
    <t>State Bank of Bellingham</t>
  </si>
  <si>
    <t>Concorde Bank</t>
  </si>
  <si>
    <t>First State Bank of Bigfork</t>
  </si>
  <si>
    <t>First Security Bank - Canby</t>
  </si>
  <si>
    <t>Currie State Bank</t>
  </si>
  <si>
    <t>Grand Marais State Bank</t>
  </si>
  <si>
    <t>Red River State Bank</t>
  </si>
  <si>
    <t>Security State Bank of Kenyon</t>
  </si>
  <si>
    <t>First Community Bank</t>
  </si>
  <si>
    <t>Community Bank Owatonna</t>
  </si>
  <si>
    <t>Table Rock Community Bank</t>
  </si>
  <si>
    <t>TPNB Bank</t>
  </si>
  <si>
    <t>Peoples Bank of Altenburg</t>
  </si>
  <si>
    <t>First Independent Bank</t>
  </si>
  <si>
    <t>Senath State Bank</t>
  </si>
  <si>
    <t>Alton Bank</t>
  </si>
  <si>
    <t>Tri-County Trust Company</t>
  </si>
  <si>
    <t>Bank of Iberia</t>
  </si>
  <si>
    <t>Investors Community Bank</t>
  </si>
  <si>
    <t>Jonesburg State Bank</t>
  </si>
  <si>
    <t>Metz Banking Company</t>
  </si>
  <si>
    <t>First Bank of the Lake</t>
  </si>
  <si>
    <t>Bank of Louisiana</t>
  </si>
  <si>
    <t>Covington County Bank</t>
  </si>
  <si>
    <t>First Security Bank of Roundup</t>
  </si>
  <si>
    <t>First Citizens Bank of Butte</t>
  </si>
  <si>
    <t>Garfield County Bank</t>
  </si>
  <si>
    <t>Little Horn State Bank</t>
  </si>
  <si>
    <t>Bank of Bozeman</t>
  </si>
  <si>
    <t>First Capital Bank</t>
  </si>
  <si>
    <t>First Security Bank - West</t>
  </si>
  <si>
    <t>First State Bank of Harvey</t>
  </si>
  <si>
    <t>Stock Growers Bank</t>
  </si>
  <si>
    <t>State Bank of Bottineau</t>
  </si>
  <si>
    <t>McIntosh County Bank</t>
  </si>
  <si>
    <t>Strasburg State Bank</t>
  </si>
  <si>
    <t>Liberty State Bank</t>
  </si>
  <si>
    <t>Heartland State Bank</t>
  </si>
  <si>
    <t>First Bank and Trust of Fullerton</t>
  </si>
  <si>
    <t>Adams State Bank</t>
  </si>
  <si>
    <t>Chambers State Bank</t>
  </si>
  <si>
    <t>Bank of Hartington</t>
  </si>
  <si>
    <t>Genoa Community Bank</t>
  </si>
  <si>
    <t>Platte Valley Bank</t>
  </si>
  <si>
    <t>Bank of Lindsay</t>
  </si>
  <si>
    <t>First Bank and Trust Company</t>
  </si>
  <si>
    <t>Thayer County Bank</t>
  </si>
  <si>
    <t>Nebraska State Bank</t>
  </si>
  <si>
    <t>Scribner Bank</t>
  </si>
  <si>
    <t>First Tri-County Bank</t>
  </si>
  <si>
    <t>First National Bank of Johnson</t>
  </si>
  <si>
    <t>Bank of Elgin</t>
  </si>
  <si>
    <t>Clarkson Bank</t>
  </si>
  <si>
    <t>American Heritage Bank</t>
  </si>
  <si>
    <t>Western Bank</t>
  </si>
  <si>
    <t>Buckeye State Bank</t>
  </si>
  <si>
    <t>American Exchange Bank, Lindsay, Oklahoma</t>
  </si>
  <si>
    <t>Latimer State Bank</t>
  </si>
  <si>
    <t>Oklahoma State Bank</t>
  </si>
  <si>
    <t>Farmers and Merchants Bank</t>
  </si>
  <si>
    <t>Grant County Bank</t>
  </si>
  <si>
    <t>Southwest Bank of Weatherford</t>
  </si>
  <si>
    <t>Bank of Greeleyville</t>
  </si>
  <si>
    <t>Ipswich State Bank</t>
  </si>
  <si>
    <t>Sunrise Bank Dakota</t>
  </si>
  <si>
    <t>State Bank of Eagle Butte</t>
  </si>
  <si>
    <t>DNB National Bank</t>
  </si>
  <si>
    <t>Bank of Halls</t>
  </si>
  <si>
    <t>Union Bank &amp; Trust Company</t>
  </si>
  <si>
    <t>Greenfield Banking Company</t>
  </si>
  <si>
    <t>Zavala County Bank</t>
  </si>
  <si>
    <t>Haskell National Bank</t>
  </si>
  <si>
    <t>Zapata National Bank</t>
  </si>
  <si>
    <t>Fannin Bank</t>
  </si>
  <si>
    <t>First Bank and Trust of Memphis</t>
  </si>
  <si>
    <t>First State Bank of San Diego</t>
  </si>
  <si>
    <t>Citizens National Bank</t>
  </si>
  <si>
    <t>Stockmens National Bank in Cotulla</t>
  </si>
  <si>
    <t>Junction National Bank</t>
  </si>
  <si>
    <t>Carmine State Bank</t>
  </si>
  <si>
    <t>First National Bank of Orwell</t>
  </si>
  <si>
    <t>Headwaters State Bank</t>
  </si>
  <si>
    <t>State Bank of Reeseville</t>
  </si>
  <si>
    <t>Bonduel State Bank</t>
  </si>
  <si>
    <t>Black River Country Bank</t>
  </si>
  <si>
    <t>Hustisford State Bank</t>
  </si>
  <si>
    <t>Bank of Cashton</t>
  </si>
  <si>
    <t>Young Americans Bank</t>
  </si>
  <si>
    <t>Carver State Bank</t>
  </si>
  <si>
    <t>First Bank of Pike</t>
  </si>
  <si>
    <t>Logan State Bank</t>
  </si>
  <si>
    <t>Progressive National Bank</t>
  </si>
  <si>
    <t>Minnesota First Credit and Savings, Incorporated</t>
  </si>
  <si>
    <t>Connections Bank</t>
  </si>
  <si>
    <t>Bank of Clarks</t>
  </si>
  <si>
    <t>Community Bank of Oklahoma</t>
  </si>
  <si>
    <t>Bank of Lumber City</t>
  </si>
  <si>
    <t>State Central Bank</t>
  </si>
  <si>
    <t>First Heritage Bank</t>
  </si>
  <si>
    <t>Defiance State Bank</t>
  </si>
  <si>
    <t>First State Bank of Olmsted</t>
  </si>
  <si>
    <t>Citizens Bank of Chatsworth</t>
  </si>
  <si>
    <t>Grand Rivers Community Bank</t>
  </si>
  <si>
    <t>First State Bank of Van Orin</t>
  </si>
  <si>
    <t>Middletown State Bank</t>
  </si>
  <si>
    <t>State Bank of Nauvoo</t>
  </si>
  <si>
    <t>New Century Bank</t>
  </si>
  <si>
    <t>City State Bank</t>
  </si>
  <si>
    <t>Freeport State Bank</t>
  </si>
  <si>
    <t>Cottonwood Valley Bank</t>
  </si>
  <si>
    <t>Vantage Bank</t>
  </si>
  <si>
    <t>Hometown Community Bank</t>
  </si>
  <si>
    <t>Randall State Bank</t>
  </si>
  <si>
    <t>Lake Country Community Bank</t>
  </si>
  <si>
    <t>Prairie Sun Bank</t>
  </si>
  <si>
    <t>First State Bank of Swanville</t>
  </si>
  <si>
    <t>Bank of New Cambria</t>
  </si>
  <si>
    <t>Peoples State Bank, Fairmount, North Dakota</t>
  </si>
  <si>
    <t>Grant County State Bank</t>
  </si>
  <si>
    <t>Citizens State Bank of Lankin</t>
  </si>
  <si>
    <t>Butte State Bank</t>
  </si>
  <si>
    <t>Stanton State Bank</t>
  </si>
  <si>
    <t>Marblehead Bank</t>
  </si>
  <si>
    <t>Western Dakota Bank</t>
  </si>
  <si>
    <t>First National Bank in Tigerton</t>
  </si>
  <si>
    <t>Bank of Ontario</t>
  </si>
  <si>
    <t>Cowboy State Bank</t>
  </si>
  <si>
    <t>Alamerica Bank</t>
  </si>
  <si>
    <t>Barwick Banking Company</t>
  </si>
  <si>
    <t>ITS Bank</t>
  </si>
  <si>
    <t>Palo Savings Bank</t>
  </si>
  <si>
    <t>Maxwell State Bank</t>
  </si>
  <si>
    <t>Benton County State Bank</t>
  </si>
  <si>
    <t>Dewey Bank</t>
  </si>
  <si>
    <t>Anchor State Bank</t>
  </si>
  <si>
    <t>Chesterfield State Bank</t>
  </si>
  <si>
    <t>Peoples State Bank of Colfax</t>
  </si>
  <si>
    <t>Farmers State Bank of Medora</t>
  </si>
  <si>
    <t>Camp Grove State Bank</t>
  </si>
  <si>
    <t>Peoples Bank of Macon</t>
  </si>
  <si>
    <t>BMO Harris Central National Association</t>
  </si>
  <si>
    <t>Prescott State Bank</t>
  </si>
  <si>
    <t>Farmers and Merchants Bank of Mound City, Kansas</t>
  </si>
  <si>
    <t>State Bank of Burrton</t>
  </si>
  <si>
    <t>Kaw Valley State Bank</t>
  </si>
  <si>
    <t>Metro Bank</t>
  </si>
  <si>
    <t>Elysian Bank</t>
  </si>
  <si>
    <t>Key Community Bank</t>
  </si>
  <si>
    <t>First Resource Bank</t>
  </si>
  <si>
    <t>America's Community Bank</t>
  </si>
  <si>
    <t>FMB Bank</t>
  </si>
  <si>
    <t>Stockmens Bank</t>
  </si>
  <si>
    <t>Cedar Hill National Bank</t>
  </si>
  <si>
    <t>Kindred State Bank</t>
  </si>
  <si>
    <t>Bank of Prague</t>
  </si>
  <si>
    <t>Springfield State Bank</t>
  </si>
  <si>
    <t>Boelus State Bank</t>
  </si>
  <si>
    <t>Bank of Mead</t>
  </si>
  <si>
    <t>Corn Growers State Bank</t>
  </si>
  <si>
    <t>CerescoBank</t>
  </si>
  <si>
    <t>DSRM National Bank</t>
  </si>
  <si>
    <t>Eaglemark Savings Bank</t>
  </si>
  <si>
    <t>Emigrant Mercantile Bank</t>
  </si>
  <si>
    <t>American Bank</t>
  </si>
  <si>
    <t>First State Bank in Temple</t>
  </si>
  <si>
    <t>1st Bank in Hominy</t>
  </si>
  <si>
    <t>Independence Bank</t>
  </si>
  <si>
    <t>Farmers State Bank of Canton</t>
  </si>
  <si>
    <t>Brazos National Bank</t>
  </si>
  <si>
    <t>Citizens National Bank of Crosbyton</t>
  </si>
  <si>
    <t>First Electronic Bank</t>
  </si>
  <si>
    <t>Liberty Bank, Inc.</t>
  </si>
  <si>
    <t>Highland State Bank</t>
  </si>
  <si>
    <t>Cheyenne State Bank</t>
  </si>
  <si>
    <t>First Progressive Bank</t>
  </si>
  <si>
    <t>Merchants &amp; Planters Bank</t>
  </si>
  <si>
    <t>McClave State Bank</t>
  </si>
  <si>
    <t>Rochelle State Bank</t>
  </si>
  <si>
    <t>Dysart State Bank</t>
  </si>
  <si>
    <t>State Bank of Schaller</t>
  </si>
  <si>
    <t>White State Bank</t>
  </si>
  <si>
    <t>Home State Bank</t>
  </si>
  <si>
    <t>Montezuma State Bank</t>
  </si>
  <si>
    <t>Ashton State Bank</t>
  </si>
  <si>
    <t>Farmers &amp; Merchants Bank of Hutsonville</t>
  </si>
  <si>
    <t>Farmers State Bank of Emden</t>
  </si>
  <si>
    <t>Citizens Bank of Edinburg</t>
  </si>
  <si>
    <t>Community Bank of Easton</t>
  </si>
  <si>
    <t>Citizens State Bank of Milford</t>
  </si>
  <si>
    <t>Community National Bank in Monmouth</t>
  </si>
  <si>
    <t>Hartsburg State Bank</t>
  </si>
  <si>
    <t>Vermont State Bank</t>
  </si>
  <si>
    <t>Buckley State Bank</t>
  </si>
  <si>
    <t>Table Grove State Bank</t>
  </si>
  <si>
    <t>Campus State Bank</t>
  </si>
  <si>
    <t>First State Bank of St. Peter</t>
  </si>
  <si>
    <t>Sainte Marie State Bank</t>
  </si>
  <si>
    <t>Kinmundy Bank</t>
  </si>
  <si>
    <t>Fairview State Banking Company</t>
  </si>
  <si>
    <t>Ford County State Bank</t>
  </si>
  <si>
    <t>Alden State Bank</t>
  </si>
  <si>
    <t>Bison State Bank</t>
  </si>
  <si>
    <t>CBW Bank</t>
  </si>
  <si>
    <t>First National Bank of Spearville</t>
  </si>
  <si>
    <t>Dickinson County Bank</t>
  </si>
  <si>
    <t>First National Bank in Frankfort</t>
  </si>
  <si>
    <t>Bank of Greeley</t>
  </si>
  <si>
    <t>State Bank of Canton</t>
  </si>
  <si>
    <t>Farmers &amp; Traders Bank of Campton</t>
  </si>
  <si>
    <t>Hart County Bank and Trust Company</t>
  </si>
  <si>
    <t>Bank of Oak Ridge</t>
  </si>
  <si>
    <t>Marshall County State Bank</t>
  </si>
  <si>
    <t>Vergas State Bank</t>
  </si>
  <si>
    <t>Security State Bank of Oklee</t>
  </si>
  <si>
    <t>First Financial Bank in Winnebago</t>
  </si>
  <si>
    <t>United Minnesota Bank</t>
  </si>
  <si>
    <t>Odin State Bank</t>
  </si>
  <si>
    <t>Frost State Bank</t>
  </si>
  <si>
    <t>Grand Timber Bank</t>
  </si>
  <si>
    <t>State Bank of Lake Park</t>
  </si>
  <si>
    <t>Farmers State Bank of Hoffman</t>
  </si>
  <si>
    <t>State Bank of Jeffers</t>
  </si>
  <si>
    <t>State Bank of Easton</t>
  </si>
  <si>
    <t>Farmers and Merchants State Bank of Alpha</t>
  </si>
  <si>
    <t>State Bank of Chandler</t>
  </si>
  <si>
    <t>State Bank of Taunton</t>
  </si>
  <si>
    <t>Welcome State Bank</t>
  </si>
  <si>
    <t>Farmers and Merchants State Bank of Appleton</t>
  </si>
  <si>
    <t>Western National Bank of Cass Lake</t>
  </si>
  <si>
    <t>Adrian State Bank</t>
  </si>
  <si>
    <t>Community Bank of Memphis</t>
  </si>
  <si>
    <t>Montrose Savings Bank</t>
  </si>
  <si>
    <t>Peoples Bank of Deer Lodge</t>
  </si>
  <si>
    <t>First Security Bank of Deer Lodge</t>
  </si>
  <si>
    <t>Rolette State Bank</t>
  </si>
  <si>
    <t>Turtle Mountain State Bank</t>
  </si>
  <si>
    <t>State Bank of Lakota</t>
  </si>
  <si>
    <t>Bank of Hazelton</t>
  </si>
  <si>
    <t>First Bank of Bancroft</t>
  </si>
  <si>
    <t>Battle Creek State Bank</t>
  </si>
  <si>
    <t>State Bank of Scotia</t>
  </si>
  <si>
    <t>Cedar Rapids State Bank</t>
  </si>
  <si>
    <t>Culbertson Bank</t>
  </si>
  <si>
    <t>Generations Bank</t>
  </si>
  <si>
    <t>Bank of Steinauer</t>
  </si>
  <si>
    <t>Bank of Cattaraugus</t>
  </si>
  <si>
    <t>Mt. Victory State Bank</t>
  </si>
  <si>
    <t>Bank of Vici</t>
  </si>
  <si>
    <t>Community State Bank of Canton</t>
  </si>
  <si>
    <t>Washita Valley Bank</t>
  </si>
  <si>
    <t>Farmers State Bank, Allen, Oklahoma</t>
  </si>
  <si>
    <t>Lakeside Bank of Salina</t>
  </si>
  <si>
    <t>Andes State Bank</t>
  </si>
  <si>
    <t>Farmers and Merchants State Bank</t>
  </si>
  <si>
    <t>Bryant State Bank</t>
  </si>
  <si>
    <t>Richland State Bank</t>
  </si>
  <si>
    <t>Citizens Bank &amp; Trust Company</t>
  </si>
  <si>
    <t>Commercial Bank</t>
  </si>
  <si>
    <t>Spur Security Bank</t>
  </si>
  <si>
    <t>Menard Bank</t>
  </si>
  <si>
    <t>Amistad Bank</t>
  </si>
  <si>
    <t>Crowell State Bank</t>
  </si>
  <si>
    <t>Lovelady State Bank</t>
  </si>
  <si>
    <t>Robert Lee State Bank</t>
  </si>
  <si>
    <t>Kress National Bank</t>
  </si>
  <si>
    <t>Powell State Bank</t>
  </si>
  <si>
    <t>Lamont Bank of St. John</t>
  </si>
  <si>
    <t>Northrim Bank</t>
  </si>
  <si>
    <t>Bank Independent</t>
  </si>
  <si>
    <t>CB&amp;S Bank, Inc.</t>
  </si>
  <si>
    <t>National Bank of Commerce</t>
  </si>
  <si>
    <t>Bryant Bank</t>
  </si>
  <si>
    <t>Farmers Bank &amp; Trust Company</t>
  </si>
  <si>
    <t>Southern Bancorp Bank</t>
  </si>
  <si>
    <t>First Northern Bank of Dixon</t>
  </si>
  <si>
    <t>Bank of the Sierra</t>
  </si>
  <si>
    <t>Bank of Marin</t>
  </si>
  <si>
    <t>Heritage Bank of Commerce</t>
  </si>
  <si>
    <t>Sunwest Bank</t>
  </si>
  <si>
    <t>Savings Bank of Mendocino County</t>
  </si>
  <si>
    <t>Bank of Stockton</t>
  </si>
  <si>
    <t>Exchange Bank</t>
  </si>
  <si>
    <t>Montecito Bank &amp; Trust</t>
  </si>
  <si>
    <t>Royal Business Bank</t>
  </si>
  <si>
    <t>Commonwealth Business Bank</t>
  </si>
  <si>
    <t>United Business Bank</t>
  </si>
  <si>
    <t>American Business Bank</t>
  </si>
  <si>
    <t>ANB Bank</t>
  </si>
  <si>
    <t>Bankwell Bank</t>
  </si>
  <si>
    <t>Banesco USA</t>
  </si>
  <si>
    <t>FineMark National Bank &amp; Trust</t>
  </si>
  <si>
    <t>Capital City Bank</t>
  </si>
  <si>
    <t>Citizens First Bank</t>
  </si>
  <si>
    <t>Queensborough National Bank &amp; Trust Company</t>
  </si>
  <si>
    <t>Colony Bank</t>
  </si>
  <si>
    <t>Metro City Bank</t>
  </si>
  <si>
    <t>Bank of Guam</t>
  </si>
  <si>
    <t>West Bank</t>
  </si>
  <si>
    <t>First Citizens Bank</t>
  </si>
  <si>
    <t>Bank Iowa</t>
  </si>
  <si>
    <t>Hills Bank and Trust Company</t>
  </si>
  <si>
    <t>United Bank of Iowa</t>
  </si>
  <si>
    <t>Quad City Bank and Trust Company</t>
  </si>
  <si>
    <t>Cedar Rapids Bank and Trust Company</t>
  </si>
  <si>
    <t>D.L. Evans Bank</t>
  </si>
  <si>
    <t>Banterra Bank</t>
  </si>
  <si>
    <t>Heartland Bank and Trust Company</t>
  </si>
  <si>
    <t>BankFinancial, National Association</t>
  </si>
  <si>
    <t>Lakeside Bank</t>
  </si>
  <si>
    <t>Barrington Bank &amp; Trust Company, National Association</t>
  </si>
  <si>
    <t>First Bank &amp; Trust</t>
  </si>
  <si>
    <t>Parkway Bank and Trust Company</t>
  </si>
  <si>
    <t>Carrollton Bank</t>
  </si>
  <si>
    <t>Old Second National Bank</t>
  </si>
  <si>
    <t>Blackhawk Bank &amp; Trust</t>
  </si>
  <si>
    <t>Republic Bank of Chicago</t>
  </si>
  <si>
    <t>Marquette Bank</t>
  </si>
  <si>
    <t>Beverly Bank &amp; Trust Company, National Association</t>
  </si>
  <si>
    <t>Schaumburg Bank &amp; Trust Company, National Association</t>
  </si>
  <si>
    <t>Old Plank Trail Community Bank, National Association</t>
  </si>
  <si>
    <t>First Internet Bank of Indiana</t>
  </si>
  <si>
    <t>STAR Financial Bank</t>
  </si>
  <si>
    <t>KS StateBank</t>
  </si>
  <si>
    <t>Emprise Bank</t>
  </si>
  <si>
    <t>Armed Forces Bank, National Association</t>
  </si>
  <si>
    <t>Forcht Bank, National Association</t>
  </si>
  <si>
    <t>Central Bank &amp; Trust Company</t>
  </si>
  <si>
    <t>Traditional Bank, Inc.</t>
  </si>
  <si>
    <t>Community Financial Services Bank</t>
  </si>
  <si>
    <t>Independence Bank of Kentucky</t>
  </si>
  <si>
    <t>South Central Bank, Inc.</t>
  </si>
  <si>
    <t>First Guaranty Bank</t>
  </si>
  <si>
    <t>Gulf Coast Bank and Trust Company</t>
  </si>
  <si>
    <t>Home Bank, National Association</t>
  </si>
  <si>
    <t>Red River Bank</t>
  </si>
  <si>
    <t>Leader Bank, National Association</t>
  </si>
  <si>
    <t>Northern Bank &amp; Trust Company</t>
  </si>
  <si>
    <t>East Cambridge Savings Bank</t>
  </si>
  <si>
    <t>South Shore Bank</t>
  </si>
  <si>
    <t>Needham Bank</t>
  </si>
  <si>
    <t>First United Bank &amp; Trust</t>
  </si>
  <si>
    <t>Northeast Bank</t>
  </si>
  <si>
    <t>First National Bank of America</t>
  </si>
  <si>
    <t>Isabella Bank</t>
  </si>
  <si>
    <t>Bank of Ann Arbor</t>
  </si>
  <si>
    <t>Bridgewater Bank</t>
  </si>
  <si>
    <t>Frandsen Bank &amp; Trust</t>
  </si>
  <si>
    <t>Merchants Bank, National Association</t>
  </si>
  <si>
    <t>Stearns Bank National Association</t>
  </si>
  <si>
    <t>Minnwest Bank</t>
  </si>
  <si>
    <t>Southern Bank</t>
  </si>
  <si>
    <t>Hawthorn Bank</t>
  </si>
  <si>
    <t>Country Club Bank</t>
  </si>
  <si>
    <t>Academy Bank, N.A.</t>
  </si>
  <si>
    <t>First State Community Bank</t>
  </si>
  <si>
    <t>Midwest BankCentre</t>
  </si>
  <si>
    <t>Sterling Bank</t>
  </si>
  <si>
    <t>Reliance Bank</t>
  </si>
  <si>
    <t>State Bank &amp; Trust Company</t>
  </si>
  <si>
    <t>Planters Bank &amp; Trust Company</t>
  </si>
  <si>
    <t>BankPlus</t>
  </si>
  <si>
    <t>Southern Bank and Trust Company</t>
  </si>
  <si>
    <t>Live Oak Banking Company</t>
  </si>
  <si>
    <t>Choice Financial Group</t>
  </si>
  <si>
    <t>Starion Bank</t>
  </si>
  <si>
    <t>Alerus Financial, National Association</t>
  </si>
  <si>
    <t>Western State Bank</t>
  </si>
  <si>
    <t>Amboy Bank</t>
  </si>
  <si>
    <t>Unity Bank</t>
  </si>
  <si>
    <t>Parke Bank</t>
  </si>
  <si>
    <t>BCB Community Bank</t>
  </si>
  <si>
    <t>Shinhan Bank America</t>
  </si>
  <si>
    <t>Industrial and Commercial Bank of China (USA), National Association</t>
  </si>
  <si>
    <t>Chemung Canal Trust Company</t>
  </si>
  <si>
    <t>Bank of Utica</t>
  </si>
  <si>
    <t>Habib American Bank</t>
  </si>
  <si>
    <t>Woori America Bank</t>
  </si>
  <si>
    <t>Interaudi Bank</t>
  </si>
  <si>
    <t>Metropolitan Commercial Bank</t>
  </si>
  <si>
    <t>Alma Bank</t>
  </si>
  <si>
    <t>National Cooperative Bank, N.A.</t>
  </si>
  <si>
    <t>Farmers &amp; Merchants State Bank</t>
  </si>
  <si>
    <t>LCNB National Bank</t>
  </si>
  <si>
    <t>RCB Bank</t>
  </si>
  <si>
    <t>First Fidelity Bank</t>
  </si>
  <si>
    <t>Jersey Shore State Bank</t>
  </si>
  <si>
    <t>Mid Penn Bank</t>
  </si>
  <si>
    <t>First Keystone Community Bank</t>
  </si>
  <si>
    <t>QNB Bank</t>
  </si>
  <si>
    <t>AmeriServ Financial Bank</t>
  </si>
  <si>
    <t>Citizens &amp; Northern Bank</t>
  </si>
  <si>
    <t>First Citizens Community Bank</t>
  </si>
  <si>
    <t>Orrstown Bank</t>
  </si>
  <si>
    <t>CNB Bank</t>
  </si>
  <si>
    <t>Ephrata National Bank</t>
  </si>
  <si>
    <t>1st Summit Bank</t>
  </si>
  <si>
    <t>Wayne Bank</t>
  </si>
  <si>
    <t>ACNB Bank</t>
  </si>
  <si>
    <t>Peoples Security Bank and Trust Company</t>
  </si>
  <si>
    <t>Farmers and Merchants Trust Company of Chambersburg</t>
  </si>
  <si>
    <t>Somerset Trust Company</t>
  </si>
  <si>
    <t>BankNewport</t>
  </si>
  <si>
    <t>Bank Rhode Island</t>
  </si>
  <si>
    <t>Southern First Bank</t>
  </si>
  <si>
    <t>First Premier Bank</t>
  </si>
  <si>
    <t>First Dakota National Bank</t>
  </si>
  <si>
    <t>Dacotah Bank</t>
  </si>
  <si>
    <t>First Citizens National Bank</t>
  </si>
  <si>
    <t>First Farmers and Merchants Bank</t>
  </si>
  <si>
    <t>Bank of Tennessee</t>
  </si>
  <si>
    <t>SmartBank</t>
  </si>
  <si>
    <t>American Momentum Bank</t>
  </si>
  <si>
    <t>Veritex Community Bank</t>
  </si>
  <si>
    <t>Community National Bank</t>
  </si>
  <si>
    <t>First State Bank of Uvalde</t>
  </si>
  <si>
    <t>West Texas National Bank</t>
  </si>
  <si>
    <t>Guaranty Bank &amp; Trust, N.A.</t>
  </si>
  <si>
    <t>Jefferson Bank</t>
  </si>
  <si>
    <t>Texas First Bank</t>
  </si>
  <si>
    <t>North Dallas Bank &amp; Trust Co.</t>
  </si>
  <si>
    <t>Southwest Bank</t>
  </si>
  <si>
    <t>Austin Bank, Texas National Association</t>
  </si>
  <si>
    <t>Texas Community Bank</t>
  </si>
  <si>
    <t>Extraco Banks, National Association</t>
  </si>
  <si>
    <t>First National Bank Texas</t>
  </si>
  <si>
    <t>Falcon International Bank</t>
  </si>
  <si>
    <t>City Bank</t>
  </si>
  <si>
    <t>First United Bank</t>
  </si>
  <si>
    <t>American First National Bank</t>
  </si>
  <si>
    <t>WestStar Bank</t>
  </si>
  <si>
    <t>Inwood National Bank</t>
  </si>
  <si>
    <t>Texas Bank and Trust Company</t>
  </si>
  <si>
    <t>Lone Star National Bank</t>
  </si>
  <si>
    <t>Cache Valley Bank</t>
  </si>
  <si>
    <t>Bank of Utah</t>
  </si>
  <si>
    <t>WEX Bank</t>
  </si>
  <si>
    <t>Medallion Bank</t>
  </si>
  <si>
    <t>John Marshall Bank</t>
  </si>
  <si>
    <t>Citizens and Farmers Bank</t>
  </si>
  <si>
    <t>Kitsap Bank</t>
  </si>
  <si>
    <t>Cashmere Valley Bank</t>
  </si>
  <si>
    <t>National Exchange Bank and Trust</t>
  </si>
  <si>
    <t>First Business Bank</t>
  </si>
  <si>
    <t>First National Bank and Trust Company</t>
  </si>
  <si>
    <t>Tri City National Bank</t>
  </si>
  <si>
    <t>Nicolet National Bank</t>
  </si>
  <si>
    <t>MVB Bank, Inc.</t>
  </si>
  <si>
    <t>Comenity Bank</t>
  </si>
  <si>
    <t>Barclays Bank Delaware</t>
  </si>
  <si>
    <t>Comenity Capital Bank</t>
  </si>
  <si>
    <t>FNB Bank</t>
  </si>
  <si>
    <t>EvaBank</t>
  </si>
  <si>
    <t>West Alabama Bank &amp; Trust</t>
  </si>
  <si>
    <t>Peoples Bank of Alabama</t>
  </si>
  <si>
    <t>Troy Bank &amp; Trust Company</t>
  </si>
  <si>
    <t>First Southern State Bank</t>
  </si>
  <si>
    <t>First Bank of Alabama</t>
  </si>
  <si>
    <t>First US Bank</t>
  </si>
  <si>
    <t>CCB Community Bank</t>
  </si>
  <si>
    <t>AuburnBank</t>
  </si>
  <si>
    <t>Peoples Independent Bank</t>
  </si>
  <si>
    <t>First Metro Bank</t>
  </si>
  <si>
    <t>First Community Bank of Central Alabama</t>
  </si>
  <si>
    <t>Citizens Bank &amp; Trust</t>
  </si>
  <si>
    <t>Traditions Bank</t>
  </si>
  <si>
    <t>River Bank &amp; Trust</t>
  </si>
  <si>
    <t>Oakworth Capital Bank</t>
  </si>
  <si>
    <t>Legacy National Bank</t>
  </si>
  <si>
    <t>Signature Bank of Arkansas</t>
  </si>
  <si>
    <t>First National Bank of Eastern Arkansas</t>
  </si>
  <si>
    <t>Bank of England</t>
  </si>
  <si>
    <t>Anstaff Bank</t>
  </si>
  <si>
    <t>FNBC Bank</t>
  </si>
  <si>
    <t>Diamond Bank</t>
  </si>
  <si>
    <t>Farmers Bank and Trust Company</t>
  </si>
  <si>
    <t>First Western Bank</t>
  </si>
  <si>
    <t>Chambers Bank</t>
  </si>
  <si>
    <t>Evolve Bank &amp; Trust</t>
  </si>
  <si>
    <t>Eagle Bank and Trust Company</t>
  </si>
  <si>
    <t>First Arkansas Bank and Trust</t>
  </si>
  <si>
    <t>BNC National Bank</t>
  </si>
  <si>
    <t>Oak Valley Community Bank</t>
  </si>
  <si>
    <t>EverTrust Bank</t>
  </si>
  <si>
    <t>United Security Bank</t>
  </si>
  <si>
    <t>GBC International Bank</t>
  </si>
  <si>
    <t>Avidbank</t>
  </si>
  <si>
    <t>Commercial Bank of California</t>
  </si>
  <si>
    <t>Redwood Capital Bank</t>
  </si>
  <si>
    <t>Open Bank</t>
  </si>
  <si>
    <t>First Choice Bank</t>
  </si>
  <si>
    <t>First General Bank</t>
  </si>
  <si>
    <t>American Riviera Bank</t>
  </si>
  <si>
    <t>Mission Valley Bank</t>
  </si>
  <si>
    <t>CommerceWest Bank</t>
  </si>
  <si>
    <t>Mission Bank</t>
  </si>
  <si>
    <t>Bank of the Orient</t>
  </si>
  <si>
    <t>State Bank of India (California)</t>
  </si>
  <si>
    <t>Plumas Bank</t>
  </si>
  <si>
    <t>New OMNI Bank, National Association</t>
  </si>
  <si>
    <t>Summit State Bank</t>
  </si>
  <si>
    <t>First Credit Bank</t>
  </si>
  <si>
    <t>BAC Community Bank</t>
  </si>
  <si>
    <t>Mega Bank</t>
  </si>
  <si>
    <t>Capital Bank</t>
  </si>
  <si>
    <t>Beneficial State Bank</t>
  </si>
  <si>
    <t>River Valley Community Bank</t>
  </si>
  <si>
    <t>Legacy Bank</t>
  </si>
  <si>
    <t>AMG National Trust Bank</t>
  </si>
  <si>
    <t>First Western Trust Bank</t>
  </si>
  <si>
    <t>Patriot Bank, National Association</t>
  </si>
  <si>
    <t>Connecticut Community Bank, National Association</t>
  </si>
  <si>
    <t>Fieldpoint Private Bank &amp; Trust</t>
  </si>
  <si>
    <t>Industrial Bank</t>
  </si>
  <si>
    <t>County Bank</t>
  </si>
  <si>
    <t>Deutsche Bank Trust Company Delaware</t>
  </si>
  <si>
    <t>Pacific National Bank</t>
  </si>
  <si>
    <t>First State Bank of the Florida Keys</t>
  </si>
  <si>
    <t>Eastern National Bank</t>
  </si>
  <si>
    <t>Florida Capital Bank, N.A.</t>
  </si>
  <si>
    <t>Banco Do Brasil Americas</t>
  </si>
  <si>
    <t>Helm Bank USA</t>
  </si>
  <si>
    <t>U.S. Century Bank</t>
  </si>
  <si>
    <t>Sanibel Captiva Community Bank</t>
  </si>
  <si>
    <t>Mainstreet Community Bank of Florida</t>
  </si>
  <si>
    <t>Paradise Bank</t>
  </si>
  <si>
    <t>International Finance Bank</t>
  </si>
  <si>
    <t>Brannen Bank</t>
  </si>
  <si>
    <t>FNBT Bank</t>
  </si>
  <si>
    <t>Citizens Bank and Trust</t>
  </si>
  <si>
    <t>Grove Bank &amp; Trust</t>
  </si>
  <si>
    <t>Prime Meridian Bank</t>
  </si>
  <si>
    <t>Bank of Central Florida</t>
  </si>
  <si>
    <t>Intracoastal Bank</t>
  </si>
  <si>
    <t>Touchmark National Bank</t>
  </si>
  <si>
    <t>Citizens Trust Bank</t>
  </si>
  <si>
    <t>South Georgia Banking Company</t>
  </si>
  <si>
    <t>Northeast Georgia Bank</t>
  </si>
  <si>
    <t>First American Bank and Trust Company</t>
  </si>
  <si>
    <t>Georgia Banking Company</t>
  </si>
  <si>
    <t>Guardian Bank</t>
  </si>
  <si>
    <t>Community Bank of Pickens County</t>
  </si>
  <si>
    <t>First IC Bank</t>
  </si>
  <si>
    <t>PrimeSouth Bank</t>
  </si>
  <si>
    <t>Thomasville National Bank</t>
  </si>
  <si>
    <t>First State Bank of Blakely</t>
  </si>
  <si>
    <t>Southeastern Bank</t>
  </si>
  <si>
    <t>Oconee State Bank</t>
  </si>
  <si>
    <t>PeoplesSouth Bank</t>
  </si>
  <si>
    <t>Morris Bank</t>
  </si>
  <si>
    <t>Hawaii National Bank</t>
  </si>
  <si>
    <t>CBI Bank &amp; Trust</t>
  </si>
  <si>
    <t>Green Belt Bank &amp; Trust</t>
  </si>
  <si>
    <t>Farmers &amp; Merchants Savings Bank</t>
  </si>
  <si>
    <t>Iowa State Bank</t>
  </si>
  <si>
    <t>Clear Lake Bank and Trust Company</t>
  </si>
  <si>
    <t>Libertyville Savings Bank</t>
  </si>
  <si>
    <t>Availa Bank</t>
  </si>
  <si>
    <t>Fidelity Bank &amp; Trust</t>
  </si>
  <si>
    <t>CUSB Bank</t>
  </si>
  <si>
    <t>Grinnell State Bank</t>
  </si>
  <si>
    <t>American State Bank</t>
  </si>
  <si>
    <t>GNB Bank</t>
  </si>
  <si>
    <t>Midstates Bank, National Association</t>
  </si>
  <si>
    <t>Primebank</t>
  </si>
  <si>
    <t>Luana Savings Bank</t>
  </si>
  <si>
    <t>Maquoketa State Bank</t>
  </si>
  <si>
    <t>First Central State Bank</t>
  </si>
  <si>
    <t>Premier Bank</t>
  </si>
  <si>
    <t>American Bank and Trust Company, National Association</t>
  </si>
  <si>
    <t>Two Rivers Bank &amp; Trust</t>
  </si>
  <si>
    <t>Liberty National Bank</t>
  </si>
  <si>
    <t>Farmers Trust and Savings Bank</t>
  </si>
  <si>
    <t>Central Bank</t>
  </si>
  <si>
    <t>Pilot Grove Savings Bank</t>
  </si>
  <si>
    <t>Manufacturers Bank &amp; Trust Company</t>
  </si>
  <si>
    <t>VisionBank of Iowa</t>
  </si>
  <si>
    <t>Bank Midwest</t>
  </si>
  <si>
    <t>South Ottumwa Savings Bank</t>
  </si>
  <si>
    <t>Gold Coast Bank</t>
  </si>
  <si>
    <t>International Bank of Chicago</t>
  </si>
  <si>
    <t>Citizens Community Bank</t>
  </si>
  <si>
    <t>Pan American Bank &amp; Trust</t>
  </si>
  <si>
    <t>Prairie State Bank &amp; Trust</t>
  </si>
  <si>
    <t>Crystal Lake Bank &amp; Trust Company, National Association</t>
  </si>
  <si>
    <t>Union National Bank</t>
  </si>
  <si>
    <t>Providence Bank &amp; Trust</t>
  </si>
  <si>
    <t>Belmont Bank &amp; Trust Company</t>
  </si>
  <si>
    <t>American Community Bank &amp; Trust</t>
  </si>
  <si>
    <t>Sauk Valley Bank &amp; Trust Company</t>
  </si>
  <si>
    <t>Cornerstone National Bank &amp; Trust Company</t>
  </si>
  <si>
    <t>First Robinson Savings Bank, National Association</t>
  </si>
  <si>
    <t>Legence Bank</t>
  </si>
  <si>
    <t>Midwest Bank</t>
  </si>
  <si>
    <t>First Eagle Bank</t>
  </si>
  <si>
    <t>Bank of Pontiac</t>
  </si>
  <si>
    <t>Central Bank Illinois</t>
  </si>
  <si>
    <t>Farmers National Bank</t>
  </si>
  <si>
    <t>Peoples Bank &amp; Trust</t>
  </si>
  <si>
    <t>BankORION</t>
  </si>
  <si>
    <t>Citizens National Bank of Albion</t>
  </si>
  <si>
    <t>Germantown Trust &amp; Savings Bank</t>
  </si>
  <si>
    <t>CIBM Bank</t>
  </si>
  <si>
    <t>First Bankers Trust Company, National Association</t>
  </si>
  <si>
    <t>Stillman BancCorp, N.A.</t>
  </si>
  <si>
    <t>First National Bank in Olney</t>
  </si>
  <si>
    <t>First Neighbor Bank, National Association</t>
  </si>
  <si>
    <t>Bank of O'Fallon</t>
  </si>
  <si>
    <t>Amalgamated Bank of Chicago</t>
  </si>
  <si>
    <t>First Southern Bank</t>
  </si>
  <si>
    <t>Hickory Point Bank and Trust</t>
  </si>
  <si>
    <t>FNBC Bank and Trust</t>
  </si>
  <si>
    <t>Apple River State Bank</t>
  </si>
  <si>
    <t>MidAmerica National Bank</t>
  </si>
  <si>
    <t>First National Bank of Waterloo</t>
  </si>
  <si>
    <t>First Nations Bank</t>
  </si>
  <si>
    <t>Bank of Springfield</t>
  </si>
  <si>
    <t>Resource Bank, National Association</t>
  </si>
  <si>
    <t>Countryside Bank</t>
  </si>
  <si>
    <t>Springs Valley Bank &amp; Trust Company</t>
  </si>
  <si>
    <t>DeMotte State Bank</t>
  </si>
  <si>
    <t>Campbell &amp; Fetter Bank</t>
  </si>
  <si>
    <t>First Bank Richmond</t>
  </si>
  <si>
    <t>FCN Bank, National Association</t>
  </si>
  <si>
    <t>Jackson County Bank</t>
  </si>
  <si>
    <t>Astra Bank</t>
  </si>
  <si>
    <t>United Bank &amp; Trust</t>
  </si>
  <si>
    <t>NBKC Bank</t>
  </si>
  <si>
    <t>Community National Bank &amp; Trust</t>
  </si>
  <si>
    <t>CoreFirst Bank &amp; Trust</t>
  </si>
  <si>
    <t>Landmark National Bank</t>
  </si>
  <si>
    <t>Farmers Bank &amp; Trust</t>
  </si>
  <si>
    <t>Labette Bank</t>
  </si>
  <si>
    <t>Kaw Valley Bank</t>
  </si>
  <si>
    <t>Southwest National Bank</t>
  </si>
  <si>
    <t>Exchange Bank &amp; Trust</t>
  </si>
  <si>
    <t>Central National Bank</t>
  </si>
  <si>
    <t>Bank of Labor</t>
  </si>
  <si>
    <t>First Option Bank</t>
  </si>
  <si>
    <t>Peoples Bank and Trust Company</t>
  </si>
  <si>
    <t>First Bank Kansas</t>
  </si>
  <si>
    <t>Monticello Banking Company</t>
  </si>
  <si>
    <t>First Kentucky Bank, Inc.</t>
  </si>
  <si>
    <t>Peoples Exchange Bank</t>
  </si>
  <si>
    <t>Franklin Bank &amp; Trust Company</t>
  </si>
  <si>
    <t>Field &amp; Main Bank</t>
  </si>
  <si>
    <t>FNB Bank, Inc.</t>
  </si>
  <si>
    <t>Edmonton State Bank</t>
  </si>
  <si>
    <t>Wilson &amp; Muir Bank &amp; Trust Company</t>
  </si>
  <si>
    <t>Town &amp; Country Bank and Trust Company</t>
  </si>
  <si>
    <t>First Southern National Bank</t>
  </si>
  <si>
    <t>Cumberland Valley National Bank &amp; Trust Company</t>
  </si>
  <si>
    <t>First &amp; Farmers National Bank, Inc.</t>
  </si>
  <si>
    <t>Heritage Bank, Inc.</t>
  </si>
  <si>
    <t>Planters Bank, Inc.</t>
  </si>
  <si>
    <t>Community Bank of Louisiana</t>
  </si>
  <si>
    <t>JD Bank</t>
  </si>
  <si>
    <t>M C Bank &amp; Trust Company</t>
  </si>
  <si>
    <t>Progressive Bank</t>
  </si>
  <si>
    <t>Resource Bank</t>
  </si>
  <si>
    <t>Synergy Bank</t>
  </si>
  <si>
    <t>Community First Bank</t>
  </si>
  <si>
    <t>Cross Keys Bank</t>
  </si>
  <si>
    <t>Gibsland Bank &amp; Trust Company</t>
  </si>
  <si>
    <t>Rayne State Bank &amp; Trust Company</t>
  </si>
  <si>
    <t>Concordia Bank &amp; Trust Company</t>
  </si>
  <si>
    <t>Gulf Coast Bank</t>
  </si>
  <si>
    <t>Bank of Commerce &amp; Trust Company</t>
  </si>
  <si>
    <t>South Louisiana Bank</t>
  </si>
  <si>
    <t>First National Bank of Louisiana</t>
  </si>
  <si>
    <t>Sabine State Bank and Trust Company</t>
  </si>
  <si>
    <t>Merchants &amp; Farmers Bank &amp; Trust Company</t>
  </si>
  <si>
    <t>First American Bank and Trust</t>
  </si>
  <si>
    <t>Liberty Bank and Trust Company</t>
  </si>
  <si>
    <t>Walpole Co-operative Bank</t>
  </si>
  <si>
    <t>Greenfield Co-operative Bank</t>
  </si>
  <si>
    <t>Fall River Five Cents Savings Bank</t>
  </si>
  <si>
    <t>National Grand Bank of Marblehead</t>
  </si>
  <si>
    <t>OneUnited Bank</t>
  </si>
  <si>
    <t>Hometown Bank</t>
  </si>
  <si>
    <t>Capital Bank, National Association</t>
  </si>
  <si>
    <t>Harford Bank</t>
  </si>
  <si>
    <t>Hebron Savings Bank</t>
  </si>
  <si>
    <t>Queenstown Bank of Maryland</t>
  </si>
  <si>
    <t>Bank of Ocean City</t>
  </si>
  <si>
    <t>Middletown Valley Bank</t>
  </si>
  <si>
    <t>Calvin B. Taylor Banking Company of Berlin, Maryland</t>
  </si>
  <si>
    <t>Katahdin Trust Company</t>
  </si>
  <si>
    <t>ChoiceOne Bank</t>
  </si>
  <si>
    <t>Oxford Bank</t>
  </si>
  <si>
    <t>United Bank of Michigan</t>
  </si>
  <si>
    <t>Southern Michigan Bank &amp; Trust</t>
  </si>
  <si>
    <t>Eastern Michigan Bank</t>
  </si>
  <si>
    <t>West Michigan Community Bank</t>
  </si>
  <si>
    <t>Century Bank and Trust</t>
  </si>
  <si>
    <t>First National Bank of Michigan</t>
  </si>
  <si>
    <t>Northstar Bank</t>
  </si>
  <si>
    <t>Northpointe Bank</t>
  </si>
  <si>
    <t>Tradition Capital Bank</t>
  </si>
  <si>
    <t>North American Banking Company</t>
  </si>
  <si>
    <t>Lake Elmo Bank</t>
  </si>
  <si>
    <t>United Prairie Bank</t>
  </si>
  <si>
    <t>Highland Bank</t>
  </si>
  <si>
    <t>First National Bank North</t>
  </si>
  <si>
    <t>Profinium, Inc.</t>
  </si>
  <si>
    <t>Sunrise Banks, National Association</t>
  </si>
  <si>
    <t>Citizens Bank Minnesota</t>
  </si>
  <si>
    <t>Heritage Bank, National Association</t>
  </si>
  <si>
    <t>Sterling State Bank</t>
  </si>
  <si>
    <t>American Heritage National Bank</t>
  </si>
  <si>
    <t>Northview Bank</t>
  </si>
  <si>
    <t>Citizens Alliance Bank</t>
  </si>
  <si>
    <t>Northern State Bank of Thief River Falls</t>
  </si>
  <si>
    <t>Vermillion State Bank</t>
  </si>
  <si>
    <t>21st Century Bank</t>
  </si>
  <si>
    <t>Deerwood Bank</t>
  </si>
  <si>
    <t>West Plains Bank and Trust Company</t>
  </si>
  <si>
    <t>Farmers Bank of Northern Missouri</t>
  </si>
  <si>
    <t>Phelps County Bank</t>
  </si>
  <si>
    <t>First State Bank of St. Charles, Missouri</t>
  </si>
  <si>
    <t>Citizens Bank and Trust Company</t>
  </si>
  <si>
    <t>Royal Banks of Missouri</t>
  </si>
  <si>
    <t>Focus Bank</t>
  </si>
  <si>
    <t>Town &amp; Country Bank</t>
  </si>
  <si>
    <t>First State Bank and Trust Company, Inc.</t>
  </si>
  <si>
    <t>United Bank of Union</t>
  </si>
  <si>
    <t>Bank of Washington</t>
  </si>
  <si>
    <t>Lindell Bank &amp; Trust Company</t>
  </si>
  <si>
    <t>Cass Commercial Bank</t>
  </si>
  <si>
    <t>Guaranty Bank</t>
  </si>
  <si>
    <t>Blue Ridge Bank and Trust Co.</t>
  </si>
  <si>
    <t>Mid-Missouri Bank</t>
  </si>
  <si>
    <t>HNB National Bank</t>
  </si>
  <si>
    <t>Mid America Bank</t>
  </si>
  <si>
    <t>Legends Bank</t>
  </si>
  <si>
    <t>Southwest Missouri Bank</t>
  </si>
  <si>
    <t>First Midwest Bank of Dexter</t>
  </si>
  <si>
    <t>Peoples Community Bank</t>
  </si>
  <si>
    <t>Providence Bank</t>
  </si>
  <si>
    <t>Midwest Regional Bank</t>
  </si>
  <si>
    <t>HOMEBANK</t>
  </si>
  <si>
    <t>Wood &amp; Huston Bank</t>
  </si>
  <si>
    <t>Community Bank and Trust</t>
  </si>
  <si>
    <t>BTC Bank</t>
  </si>
  <si>
    <t>New Era Bank</t>
  </si>
  <si>
    <t>OakStar Bank</t>
  </si>
  <si>
    <t>First Commercial Bank</t>
  </si>
  <si>
    <t>PriorityOne Bank</t>
  </si>
  <si>
    <t>BankFirst Financial Services</t>
  </si>
  <si>
    <t>BNA Bank</t>
  </si>
  <si>
    <t>Merchants &amp; Marine Bank</t>
  </si>
  <si>
    <t>First National Bank of Clarksdale</t>
  </si>
  <si>
    <t>Magnolia State Bank</t>
  </si>
  <si>
    <t>RiverHills Bank</t>
  </si>
  <si>
    <t>United Mississippi Bank</t>
  </si>
  <si>
    <t>Community Bank of Mississippi</t>
  </si>
  <si>
    <t>TrailWest Bank</t>
  </si>
  <si>
    <t>Bank of Bridger, National Association</t>
  </si>
  <si>
    <t>Opportunity Bank of Montana</t>
  </si>
  <si>
    <t>Lumbee Guaranty Bank</t>
  </si>
  <si>
    <t>North State Bank</t>
  </si>
  <si>
    <t>Uwharrie Bank</t>
  </si>
  <si>
    <t>American State Bank &amp; Trust Company of Williston</t>
  </si>
  <si>
    <t>Bank Forward</t>
  </si>
  <si>
    <t>Dakota Community Bank &amp; Trust, National Association</t>
  </si>
  <si>
    <t>Security National Bank of Omaha</t>
  </si>
  <si>
    <t>Points West Community Bank</t>
  </si>
  <si>
    <t>Arbor Bank</t>
  </si>
  <si>
    <t>Core Bank</t>
  </si>
  <si>
    <t>Washington County Bank</t>
  </si>
  <si>
    <t>Security First Bank</t>
  </si>
  <si>
    <t>West Gate Bank</t>
  </si>
  <si>
    <t>Heartland Bank</t>
  </si>
  <si>
    <t>BankFirst</t>
  </si>
  <si>
    <t>Adams Bank &amp; Trust</t>
  </si>
  <si>
    <t>Elkhorn Valley Bank &amp; Trust</t>
  </si>
  <si>
    <t>Madison County Bank</t>
  </si>
  <si>
    <t>Cornhusker Bank</t>
  </si>
  <si>
    <t>Five Points Bank</t>
  </si>
  <si>
    <t>First State Bank Nebraska</t>
  </si>
  <si>
    <t>Access Bank</t>
  </si>
  <si>
    <t>Bank of New England</t>
  </si>
  <si>
    <t>Bessemer Trust Company</t>
  </si>
  <si>
    <t>First Hope Bank, A National Banking Association</t>
  </si>
  <si>
    <t>Crown Bank</t>
  </si>
  <si>
    <t>1st Colonial Community Bank</t>
  </si>
  <si>
    <t>Newfield National Bank</t>
  </si>
  <si>
    <t>Cross River Bank</t>
  </si>
  <si>
    <t>Four Corners Community Bank</t>
  </si>
  <si>
    <t>Citizens Bank of Las Cruces</t>
  </si>
  <si>
    <t>Southwest Capital Bank</t>
  </si>
  <si>
    <t>Western Commerce Bank</t>
  </si>
  <si>
    <t>Toyota Financial Savings Bank</t>
  </si>
  <si>
    <t>Meadows Bank</t>
  </si>
  <si>
    <t>Esquire Bank, National Association</t>
  </si>
  <si>
    <t>NewBank</t>
  </si>
  <si>
    <t>Hanover Community Bank</t>
  </si>
  <si>
    <t>Modern Bank, National Association</t>
  </si>
  <si>
    <t>Amerasia Bank</t>
  </si>
  <si>
    <t>Genesee Regional Bank</t>
  </si>
  <si>
    <t>Solvay Bank</t>
  </si>
  <si>
    <t>Pathfinder Bank</t>
  </si>
  <si>
    <t>Adirondack Bank</t>
  </si>
  <si>
    <t>Champlain National Bank</t>
  </si>
  <si>
    <t>Ballston Spa National Bank</t>
  </si>
  <si>
    <t>Orange Bank &amp; Trust Company</t>
  </si>
  <si>
    <t>First National Bank of Scotia</t>
  </si>
  <si>
    <t>Jeff Bank</t>
  </si>
  <si>
    <t>Consumers National Bank</t>
  </si>
  <si>
    <t>First Federal Community Bank, National Association</t>
  </si>
  <si>
    <t>Minster Bank</t>
  </si>
  <si>
    <t>Sutton Bank</t>
  </si>
  <si>
    <t>Merchants National Bank</t>
  </si>
  <si>
    <t>Portage Community Bank</t>
  </si>
  <si>
    <t>Signature Bank, National Association</t>
  </si>
  <si>
    <t>Valliance Bank</t>
  </si>
  <si>
    <t>Patriot Bank</t>
  </si>
  <si>
    <t>Great Plains National Bank</t>
  </si>
  <si>
    <t>First National Bank and Trust Company of Ardmore</t>
  </si>
  <si>
    <t>FNB Community Bank</t>
  </si>
  <si>
    <t>First National Bank &amp; Trust Company of McAlester</t>
  </si>
  <si>
    <t>First Liberty Bank</t>
  </si>
  <si>
    <t>Frontier State Bank</t>
  </si>
  <si>
    <t>First Bank of Owasso</t>
  </si>
  <si>
    <t>Grand Savings Bank</t>
  </si>
  <si>
    <t>First Oklahoma Bank</t>
  </si>
  <si>
    <t>Grand Bank</t>
  </si>
  <si>
    <t>SpiritBank</t>
  </si>
  <si>
    <t>Mabrey Bank</t>
  </si>
  <si>
    <t>FSNB, National Association</t>
  </si>
  <si>
    <t>All America Bank</t>
  </si>
  <si>
    <t>Kirkpatrick Bank</t>
  </si>
  <si>
    <t>F&amp;M Bank</t>
  </si>
  <si>
    <t>AVB Bank</t>
  </si>
  <si>
    <t>Frazer Bank</t>
  </si>
  <si>
    <t>Alva State Bank &amp; Trust Company</t>
  </si>
  <si>
    <t>American Nation Bank</t>
  </si>
  <si>
    <t>First National Bank of Oklahoma</t>
  </si>
  <si>
    <t>Armstrong Bank</t>
  </si>
  <si>
    <t>Regent Bank</t>
  </si>
  <si>
    <t>Bank of Eastern Oregon</t>
  </si>
  <si>
    <t>Pioneer Trust Bank, National Association</t>
  </si>
  <si>
    <t>Summit Bank</t>
  </si>
  <si>
    <t>Premier Community Bank</t>
  </si>
  <si>
    <t>Embassy Bank for the Lehigh Valley</t>
  </si>
  <si>
    <t>Meridian Bank</t>
  </si>
  <si>
    <t>Woodlands Bank</t>
  </si>
  <si>
    <t>Mauch Chunk Trust Company</t>
  </si>
  <si>
    <t>Mercer County State Bank</t>
  </si>
  <si>
    <t>Commercial Bank &amp; Trust of PA</t>
  </si>
  <si>
    <t>Community State Bank of Orbisonia</t>
  </si>
  <si>
    <t>Hamlin Bank and Trust Company</t>
  </si>
  <si>
    <t>First Northern Bank and Trust Company</t>
  </si>
  <si>
    <t>New Tripoli Bank</t>
  </si>
  <si>
    <t>Luzerne Bank</t>
  </si>
  <si>
    <t>Kish Bank</t>
  </si>
  <si>
    <t>PS Bank</t>
  </si>
  <si>
    <t>South Atlantic Bank</t>
  </si>
  <si>
    <t>Coastal Carolina National Bank</t>
  </si>
  <si>
    <t>First Palmetto Bank</t>
  </si>
  <si>
    <t>Bank of Travelers Rest</t>
  </si>
  <si>
    <t>Arthur State Bank</t>
  </si>
  <si>
    <t>Enterprise Bank of South Carolina</t>
  </si>
  <si>
    <t>Carolina Bank &amp; Trust Company</t>
  </si>
  <si>
    <t>Palmetto State Bank</t>
  </si>
  <si>
    <t>Countybank</t>
  </si>
  <si>
    <t>Anderson Brothers Bank</t>
  </si>
  <si>
    <t>First Reliance Bank</t>
  </si>
  <si>
    <t>Pioneer Bank &amp; Trust</t>
  </si>
  <si>
    <t>CorTrust Bank National Association</t>
  </si>
  <si>
    <t>Reliabank Dakota</t>
  </si>
  <si>
    <t>American Bank &amp; Trust</t>
  </si>
  <si>
    <t>Plains Commerce Bank</t>
  </si>
  <si>
    <t>Financial Federal Bank</t>
  </si>
  <si>
    <t>Wayne County Bank</t>
  </si>
  <si>
    <t>Tennessee State Bank</t>
  </si>
  <si>
    <t>INSOUTH Bank</t>
  </si>
  <si>
    <t>Commercial Bank &amp; Trust Company</t>
  </si>
  <si>
    <t>First National Bank of Tennessee</t>
  </si>
  <si>
    <t>CBBC Bank</t>
  </si>
  <si>
    <t>Bank of Bartlett</t>
  </si>
  <si>
    <t>Citizens Tri-County Bank</t>
  </si>
  <si>
    <t>First National Bank of Middle Tennessee</t>
  </si>
  <si>
    <t>Apex Bank</t>
  </si>
  <si>
    <t>Paragon Bank</t>
  </si>
  <si>
    <t>Truxton Trust Company</t>
  </si>
  <si>
    <t>InsBank</t>
  </si>
  <si>
    <t>First Community Bank of Tennessee</t>
  </si>
  <si>
    <t>Mountain Commerce Bank</t>
  </si>
  <si>
    <t>First National Bank of Pulaski</t>
  </si>
  <si>
    <t>First Century Bank</t>
  </si>
  <si>
    <t>Macon Bank and Trust Company</t>
  </si>
  <si>
    <t>First Freedom Bank</t>
  </si>
  <si>
    <t>Pegasus Bank</t>
  </si>
  <si>
    <t>Texas Security Bank</t>
  </si>
  <si>
    <t>R Bank</t>
  </si>
  <si>
    <t>Round Top State Bank</t>
  </si>
  <si>
    <t>Vista Bank</t>
  </si>
  <si>
    <t>Community National Bank &amp; Trust of Texas</t>
  </si>
  <si>
    <t>Texas National Bank of Jacksonville</t>
  </si>
  <si>
    <t>United Texas Bank</t>
  </si>
  <si>
    <t>FirstBank Southwest</t>
  </si>
  <si>
    <t>Pointbank</t>
  </si>
  <si>
    <t>Citizens 1st Bank</t>
  </si>
  <si>
    <t>First State Bank of Livingston</t>
  </si>
  <si>
    <t>Commercial Bank of Texas, N.A.</t>
  </si>
  <si>
    <t>Bank of Texas</t>
  </si>
  <si>
    <t>NewFirst National Bank</t>
  </si>
  <si>
    <t>Rio Bank</t>
  </si>
  <si>
    <t>Benchmark Bank</t>
  </si>
  <si>
    <t>Plains State Bank</t>
  </si>
  <si>
    <t>State Bank of Texas</t>
  </si>
  <si>
    <t>First State Bank and Trust Company</t>
  </si>
  <si>
    <t>Southwestern National Bank</t>
  </si>
  <si>
    <t>Tolleson Private Bank</t>
  </si>
  <si>
    <t>Vantage Bank Texas</t>
  </si>
  <si>
    <t>West Texas State Bank</t>
  </si>
  <si>
    <t>Classic Bank, National Association</t>
  </si>
  <si>
    <t>American Bank of Commerce</t>
  </si>
  <si>
    <t>Moody National Bank</t>
  </si>
  <si>
    <t>Security State Bank &amp; Trust</t>
  </si>
  <si>
    <t>First Texas Bank</t>
  </si>
  <si>
    <t>First Commercial Bank, National Association</t>
  </si>
  <si>
    <t>Dallas Capital Bank, National Association</t>
  </si>
  <si>
    <t>Texas Bank</t>
  </si>
  <si>
    <t>Ciera Bank</t>
  </si>
  <si>
    <t>First National Bank of Central Texas</t>
  </si>
  <si>
    <t>Wellington State Bank</t>
  </si>
  <si>
    <t>Texas Regional Bank</t>
  </si>
  <si>
    <t>Golden Bank, National Association</t>
  </si>
  <si>
    <t>SouthTrust Bank, N.A.</t>
  </si>
  <si>
    <t>Kleberg Bank, N.A.</t>
  </si>
  <si>
    <t>American National Bank &amp; Trust</t>
  </si>
  <si>
    <t>Texas Gulf Bank, National Association</t>
  </si>
  <si>
    <t>Texas Champion Bank</t>
  </si>
  <si>
    <t>Schertz Bank &amp; Trust</t>
  </si>
  <si>
    <t>First National Bank of Huntsville</t>
  </si>
  <si>
    <t>Citizens National Bank of Texas</t>
  </si>
  <si>
    <t>Herring Bank</t>
  </si>
  <si>
    <t>Green Dot Bank</t>
  </si>
  <si>
    <t>First Utah Bank</t>
  </si>
  <si>
    <t>Grand Valley Bank</t>
  </si>
  <si>
    <t>Transportation Alliance Bank, Inc.</t>
  </si>
  <si>
    <t>WebBank</t>
  </si>
  <si>
    <t>Capital Community Bank</t>
  </si>
  <si>
    <t>State Bank of Southern Utah</t>
  </si>
  <si>
    <t>Chain Bridge Bank, National Association</t>
  </si>
  <si>
    <t>Bank of Botetourt</t>
  </si>
  <si>
    <t>Virginia National Bank</t>
  </si>
  <si>
    <t>New Peoples Bank, Inc.</t>
  </si>
  <si>
    <t>Bank of the James</t>
  </si>
  <si>
    <t>MainStreet Bank</t>
  </si>
  <si>
    <t>Chesapeake Bank</t>
  </si>
  <si>
    <t>Blue Ridge Bank, National Association</t>
  </si>
  <si>
    <t>TruPoint Bank</t>
  </si>
  <si>
    <t>Skyline National Bank</t>
  </si>
  <si>
    <t>Benchmark Community Bank</t>
  </si>
  <si>
    <t>Union Bank</t>
  </si>
  <si>
    <t>National Bank of Middlebury</t>
  </si>
  <si>
    <t>Ledyard National Bank</t>
  </si>
  <si>
    <t>Coastal Community Bank</t>
  </si>
  <si>
    <t>Bank of the Pacific</t>
  </si>
  <si>
    <t>Sound Community Bank</t>
  </si>
  <si>
    <t>Security Financial Bank</t>
  </si>
  <si>
    <t>Coulee Bank</t>
  </si>
  <si>
    <t>Bank of Luxemburg</t>
  </si>
  <si>
    <t>Horicon Bank</t>
  </si>
  <si>
    <t>Ixonia Bank</t>
  </si>
  <si>
    <t>Royal Bank</t>
  </si>
  <si>
    <t>Bank of Sun Prairie</t>
  </si>
  <si>
    <t>Dairy State Bank</t>
  </si>
  <si>
    <t>DMB Community Bank</t>
  </si>
  <si>
    <t>Farmers &amp; Merchants Union Bank</t>
  </si>
  <si>
    <t>AbbyBank</t>
  </si>
  <si>
    <t>Charter Bank</t>
  </si>
  <si>
    <t>Waukesha State Bank</t>
  </si>
  <si>
    <t>River Bank</t>
  </si>
  <si>
    <t>Mound City Bank</t>
  </si>
  <si>
    <t>State Bank Financial</t>
  </si>
  <si>
    <t>Capitol Bank</t>
  </si>
  <si>
    <t>Citizens Community Federal National Association</t>
  </si>
  <si>
    <t>First Citizens State Bank</t>
  </si>
  <si>
    <t>WoodTrust Bank</t>
  </si>
  <si>
    <t>Bank of Wisconsin Dells</t>
  </si>
  <si>
    <t>PremierBank</t>
  </si>
  <si>
    <t>Chippewa Valley Bank</t>
  </si>
  <si>
    <t>CNB Bank, Inc.</t>
  </si>
  <si>
    <t>Bank of Charles Town</t>
  </si>
  <si>
    <t>Main Street Bank Corp.</t>
  </si>
  <si>
    <t>Putnam County Bank</t>
  </si>
  <si>
    <t>Pinnacle Bank - Wyoming</t>
  </si>
  <si>
    <t>RSNB Bank</t>
  </si>
  <si>
    <t>Hilltop National Bank</t>
  </si>
  <si>
    <t>First National Bank of Gillette</t>
  </si>
  <si>
    <t>Jonah Bank of Wyoming</t>
  </si>
  <si>
    <t>Pacific Coast Bankers' Bank</t>
  </si>
  <si>
    <t>Bankers' Bank of the West</t>
  </si>
  <si>
    <t>Bankers' Bank of Kansas</t>
  </si>
  <si>
    <t>First National Bankers Bank</t>
  </si>
  <si>
    <t>The Bankers Bank</t>
  </si>
  <si>
    <t>Atlantic Community Bankers Bank</t>
  </si>
  <si>
    <t>Community Bankers' Bank</t>
  </si>
  <si>
    <t>Bankers' Bank</t>
  </si>
  <si>
    <t>Denali State Bank</t>
  </si>
  <si>
    <t>Citizens' Bank, Inc.</t>
  </si>
  <si>
    <t>Phenix-Girard Bank</t>
  </si>
  <si>
    <t>HNB First Bank</t>
  </si>
  <si>
    <t>Friend Bank</t>
  </si>
  <si>
    <t>NobleBank &amp; Trust</t>
  </si>
  <si>
    <t>SouthPoint Bank</t>
  </si>
  <si>
    <t>Bank of Little Rock</t>
  </si>
  <si>
    <t>Today's Bank</t>
  </si>
  <si>
    <t>First Service Bank</t>
  </si>
  <si>
    <t>1st Bank Yuma</t>
  </si>
  <si>
    <t>Community Bank of Santa Maria</t>
  </si>
  <si>
    <t>American Continental Bank</t>
  </si>
  <si>
    <t>Pacific Valley Bank</t>
  </si>
  <si>
    <t>US Metro Bank</t>
  </si>
  <si>
    <t>Community Valley Bank</t>
  </si>
  <si>
    <t>Metropolitan Bank</t>
  </si>
  <si>
    <t>Mission National Bank</t>
  </si>
  <si>
    <t>Balboa Thrift and Loan Association</t>
  </si>
  <si>
    <t>Monterey County Bank</t>
  </si>
  <si>
    <t>Community Commerce Bank</t>
  </si>
  <si>
    <t>Evergreen National Bank</t>
  </si>
  <si>
    <t>5Star Bank</t>
  </si>
  <si>
    <t>Bank of Estes Park</t>
  </si>
  <si>
    <t>Farmers State Bank of Calhan</t>
  </si>
  <si>
    <t>First FarmBank</t>
  </si>
  <si>
    <t>Timberline Bank</t>
  </si>
  <si>
    <t>Integrity Bank &amp; Trust</t>
  </si>
  <si>
    <t>Applied Bank</t>
  </si>
  <si>
    <t>NorthStar Bank</t>
  </si>
  <si>
    <t>OptimumBank</t>
  </si>
  <si>
    <t>Community Bank of the South</t>
  </si>
  <si>
    <t>Sunstate Bank</t>
  </si>
  <si>
    <t>Marine Bank &amp; Trust Company</t>
  </si>
  <si>
    <t>Edison National Bank</t>
  </si>
  <si>
    <t>Desjardins Bank, National Association</t>
  </si>
  <si>
    <t>Natbank, National Association</t>
  </si>
  <si>
    <t>First National Bank of Pasco</t>
  </si>
  <si>
    <t>Surety Bank</t>
  </si>
  <si>
    <t>First National Community Bank</t>
  </si>
  <si>
    <t>First National Bank of Griffin</t>
  </si>
  <si>
    <t>SunMark Community Bank</t>
  </si>
  <si>
    <t>First Peoples Bank</t>
  </si>
  <si>
    <t>Bank of Madison</t>
  </si>
  <si>
    <t>American Commerce Bank, National Association</t>
  </si>
  <si>
    <t>American Pride Bank</t>
  </si>
  <si>
    <t>Chelsea Savings Bank</t>
  </si>
  <si>
    <t>Ohnward Bank &amp; Trust</t>
  </si>
  <si>
    <t>Federation Bank</t>
  </si>
  <si>
    <t>TruBank</t>
  </si>
  <si>
    <t>Keystone Savings Bank</t>
  </si>
  <si>
    <t>Raccoon Valley Bank</t>
  </si>
  <si>
    <t>Glenwood State Bank</t>
  </si>
  <si>
    <t>Northeast Security Bank</t>
  </si>
  <si>
    <t>Earlham Savings Bank</t>
  </si>
  <si>
    <t>Twin River Bank</t>
  </si>
  <si>
    <t>bankcda</t>
  </si>
  <si>
    <t>First Trust Bank of Illinois</t>
  </si>
  <si>
    <t>First Secure Community Bank</t>
  </si>
  <si>
    <t>Southern Illinois Bank</t>
  </si>
  <si>
    <t>Goodfield State Bank</t>
  </si>
  <si>
    <t>Better Banks</t>
  </si>
  <si>
    <t>Warren-Boynton State Bank</t>
  </si>
  <si>
    <t>Peoples National Bank of Kewanee</t>
  </si>
  <si>
    <t>Municipal Trust and Savings Bank</t>
  </si>
  <si>
    <t>State Bank of Toulon</t>
  </si>
  <si>
    <t>Bank of Kampsville</t>
  </si>
  <si>
    <t>First State Bank of Campbell Hill</t>
  </si>
  <si>
    <t>Vermilion Valley Bank</t>
  </si>
  <si>
    <t>Farmers State Bank of Western Illinois</t>
  </si>
  <si>
    <t>Grundy Bank</t>
  </si>
  <si>
    <t>First Bank of Manhattan</t>
  </si>
  <si>
    <t>Longview Bank</t>
  </si>
  <si>
    <t>Devon Bank</t>
  </si>
  <si>
    <t>Bank of Rantoul</t>
  </si>
  <si>
    <t>Owen County State Bank</t>
  </si>
  <si>
    <t>LNB Community Bank</t>
  </si>
  <si>
    <t>Kentland Bank</t>
  </si>
  <si>
    <t>Hendricks County Bank and Trust Company</t>
  </si>
  <si>
    <t>Tri-County Bank &amp; Trust Company</t>
  </si>
  <si>
    <t>American Community Bank of Indiana</t>
  </si>
  <si>
    <t>Community First Bank of Indiana</t>
  </si>
  <si>
    <t>Community First National Bank</t>
  </si>
  <si>
    <t>Great American Bank</t>
  </si>
  <si>
    <t>Citizens Bank of Kansas</t>
  </si>
  <si>
    <t>Valley State Bank</t>
  </si>
  <si>
    <t>Mid-America Bank</t>
  </si>
  <si>
    <t>Flint Hills Bank</t>
  </si>
  <si>
    <t>Bank of the Flint Hills</t>
  </si>
  <si>
    <t>First State Bank and Trust</t>
  </si>
  <si>
    <t>Silver Lake Bank</t>
  </si>
  <si>
    <t>Carson Bank</t>
  </si>
  <si>
    <t>Fidelity State Bank and Trust Company</t>
  </si>
  <si>
    <t>Vintage Bank Kansas</t>
  </si>
  <si>
    <t>First &amp; Peoples Bank and Trust Company</t>
  </si>
  <si>
    <t>River City Bank, Inc.</t>
  </si>
  <si>
    <t>Morgantown Bank &amp; Trust Company, Incorporated</t>
  </si>
  <si>
    <t>United Citizens Bank &amp; Trust Company</t>
  </si>
  <si>
    <t>Kentucky Farmers Bank Corporation</t>
  </si>
  <si>
    <t>Bank of Edmonson County</t>
  </si>
  <si>
    <t>Bank of Cadiz and Trust Company</t>
  </si>
  <si>
    <t>Bank of Lexington, Inc.</t>
  </si>
  <si>
    <t>Feliciana Bank &amp; Trust Company</t>
  </si>
  <si>
    <t>Bank of Zachary</t>
  </si>
  <si>
    <t>Citizens Bank &amp; Trust Company of Vivian, Louisiana</t>
  </si>
  <si>
    <t>Vermilion Bank &amp; Trust Company</t>
  </si>
  <si>
    <t>Bank of Erath</t>
  </si>
  <si>
    <t>Farmers State Bank &amp; Trust Company</t>
  </si>
  <si>
    <t>Landmark Bank</t>
  </si>
  <si>
    <t>Marion State Bank</t>
  </si>
  <si>
    <t>Farmers-Merchants Bank &amp; Trust Company</t>
  </si>
  <si>
    <t>South Lafourche Bank &amp; Trust Company</t>
  </si>
  <si>
    <t>Colfax Banking Company</t>
  </si>
  <si>
    <t>Commonwealth Cooperative Bank</t>
  </si>
  <si>
    <t>North Brookfield Savings Bank</t>
  </si>
  <si>
    <t>Charles River Bank</t>
  </si>
  <si>
    <t>Cecil Bank</t>
  </si>
  <si>
    <t>Woodsboro Bank</t>
  </si>
  <si>
    <t>First Independence Bank</t>
  </si>
  <si>
    <t>Chelsea State Bank</t>
  </si>
  <si>
    <t>1st State Bank</t>
  </si>
  <si>
    <t>BankVista</t>
  </si>
  <si>
    <t>Citizens Independent Bank</t>
  </si>
  <si>
    <t>Minnesota National Bank</t>
  </si>
  <si>
    <t>BANKWEST</t>
  </si>
  <si>
    <t>ProGrowth Bank</t>
  </si>
  <si>
    <t>Peoples State Bank of Plainview</t>
  </si>
  <si>
    <t>Community Bank Mankato</t>
  </si>
  <si>
    <t>CornerStone State Bank</t>
  </si>
  <si>
    <t>Liberty Bank Minnesota</t>
  </si>
  <si>
    <t>Premier Bank Minnesota</t>
  </si>
  <si>
    <t>Security State Bank of Marine</t>
  </si>
  <si>
    <t>Star Bank</t>
  </si>
  <si>
    <t>BankCherokee</t>
  </si>
  <si>
    <t>Sentry Bank</t>
  </si>
  <si>
    <t>Northwestern Bank, National Association</t>
  </si>
  <si>
    <t>Ultima Bank Minnesota</t>
  </si>
  <si>
    <t>North Shore Bank of Commerce</t>
  </si>
  <si>
    <t>Western National Bank</t>
  </si>
  <si>
    <t>First National Bank Minnesota</t>
  </si>
  <si>
    <t>Sherburne State Bank</t>
  </si>
  <si>
    <t>F &amp; M Community Bank, National Association</t>
  </si>
  <si>
    <t>New Market Bank</t>
  </si>
  <si>
    <t>Harvest Bank</t>
  </si>
  <si>
    <t>Adrian Bank</t>
  </si>
  <si>
    <t>Farmers and Merchants Bank of St. Clair</t>
  </si>
  <si>
    <t>Legacy Bank &amp; Trust Company</t>
  </si>
  <si>
    <t>Bank of Weston</t>
  </si>
  <si>
    <t>Bank Northwest</t>
  </si>
  <si>
    <t>Community Point Bank</t>
  </si>
  <si>
    <t>Heritage Community Bank</t>
  </si>
  <si>
    <t>O'Bannon Banking Company</t>
  </si>
  <si>
    <t>Independent Farmers Bank</t>
  </si>
  <si>
    <t>People's Bank of Seneca</t>
  </si>
  <si>
    <t>Lead Bank</t>
  </si>
  <si>
    <t>Ozark Bank</t>
  </si>
  <si>
    <t>Goppert Financial Bank</t>
  </si>
  <si>
    <t>Community Bank of Raymore</t>
  </si>
  <si>
    <t>Bank of Franklin County</t>
  </si>
  <si>
    <t>First Missouri State Bank of Cape County</t>
  </si>
  <si>
    <t>Copiah Bank</t>
  </si>
  <si>
    <t>Bank of Yazoo City</t>
  </si>
  <si>
    <t>First Montana Bank, Inc.</t>
  </si>
  <si>
    <t>First Carolina Bank</t>
  </si>
  <si>
    <t>VISIONBank</t>
  </si>
  <si>
    <t>Kirkwood Bank and Trust Company</t>
  </si>
  <si>
    <t>Security First Bank of North Dakota</t>
  </si>
  <si>
    <t>First Nebraska Bank</t>
  </si>
  <si>
    <t>FirstBank of Nebraska</t>
  </si>
  <si>
    <t>Pathway Bank</t>
  </si>
  <si>
    <t>City Bank &amp; Trust Co.</t>
  </si>
  <si>
    <t>Profile Bank</t>
  </si>
  <si>
    <t>First National Bank of Elmer</t>
  </si>
  <si>
    <t>First National Bank of Absecon</t>
  </si>
  <si>
    <t>New Millennium Bank</t>
  </si>
  <si>
    <t>Empire State Bank</t>
  </si>
  <si>
    <t>American Community Bank</t>
  </si>
  <si>
    <t>Bank of Holland</t>
  </si>
  <si>
    <t>Bank of Richmondville</t>
  </si>
  <si>
    <t>Bank of Millbrook</t>
  </si>
  <si>
    <t>Savannah Bank, N.A.</t>
  </si>
  <si>
    <t>1st National Bank</t>
  </si>
  <si>
    <t>American Bank of Oklahoma</t>
  </si>
  <si>
    <t>YNB</t>
  </si>
  <si>
    <t>First Bank &amp; Trust Company</t>
  </si>
  <si>
    <t>First Enterprise Bank</t>
  </si>
  <si>
    <t>Sooner State Bank</t>
  </si>
  <si>
    <t>Blue Sky Bank</t>
  </si>
  <si>
    <t>McClain Bank</t>
  </si>
  <si>
    <t>Clackamas County Bank</t>
  </si>
  <si>
    <t>Oregon Pacific Banking Co.</t>
  </si>
  <si>
    <t>People's Bank of Commerce</t>
  </si>
  <si>
    <t>Willamette Valley Bank</t>
  </si>
  <si>
    <t>Jim Thorpe Neighborhood Bank</t>
  </si>
  <si>
    <t>Apollo Trust Company</t>
  </si>
  <si>
    <t>Elderton State Bank</t>
  </si>
  <si>
    <t>Fleetwood Bank</t>
  </si>
  <si>
    <t>Security National Bank of South Dakota</t>
  </si>
  <si>
    <t>Bank3</t>
  </si>
  <si>
    <t>First Peoples Bank of Tennessee</t>
  </si>
  <si>
    <t>Citizens Bank and Trust Company of Grainger County</t>
  </si>
  <si>
    <t>Bank of Dickson</t>
  </si>
  <si>
    <t>Peoples Bank of the South</t>
  </si>
  <si>
    <t>Bank of Crockett</t>
  </si>
  <si>
    <t>Bank of Cleveland</t>
  </si>
  <si>
    <t>Citizens Savings Bank and Trust Company</t>
  </si>
  <si>
    <t>BankTennessee</t>
  </si>
  <si>
    <t>First Community Bank of East Tennessee</t>
  </si>
  <si>
    <t>TNBANK</t>
  </si>
  <si>
    <t>Tower Community Bank</t>
  </si>
  <si>
    <t>TriStar Bank</t>
  </si>
  <si>
    <t>Southern Bank of Tennessee</t>
  </si>
  <si>
    <t>CedarStone Bank</t>
  </si>
  <si>
    <t>Heritage Bank &amp; Trust</t>
  </si>
  <si>
    <t>Platinum Bank</t>
  </si>
  <si>
    <t>ValueBank Texas</t>
  </si>
  <si>
    <t>Commercial National Bank of Texarkana</t>
  </si>
  <si>
    <t>First State Bank of Odem</t>
  </si>
  <si>
    <t>Bank of South Texas</t>
  </si>
  <si>
    <t>First-Lockhart National Bank</t>
  </si>
  <si>
    <t>Alliance Bank Central Texas</t>
  </si>
  <si>
    <t>State Bank of De Kalb</t>
  </si>
  <si>
    <t>Texas Republic Bank, National Association</t>
  </si>
  <si>
    <t>Texas Heritage Bank</t>
  </si>
  <si>
    <t>Anahuac National Bank</t>
  </si>
  <si>
    <t>Ennis State Bank</t>
  </si>
  <si>
    <t>Texas National Bank</t>
  </si>
  <si>
    <t>HomeBank Texas</t>
  </si>
  <si>
    <t>Select Bank</t>
  </si>
  <si>
    <t>Oak View National Bank</t>
  </si>
  <si>
    <t>State Bank Northwest</t>
  </si>
  <si>
    <t>UniBank</t>
  </si>
  <si>
    <t>Mountain Pacific Bank</t>
  </si>
  <si>
    <t>SaviBank</t>
  </si>
  <si>
    <t>Wolf River Community Bank</t>
  </si>
  <si>
    <t>Intercity State Bank</t>
  </si>
  <si>
    <t>Hiawatha National Bank</t>
  </si>
  <si>
    <t>First National Bank of Hartford</t>
  </si>
  <si>
    <t>State Bank of Chilton</t>
  </si>
  <si>
    <t>Woodford State Bank</t>
  </si>
  <si>
    <t>Partners Bank</t>
  </si>
  <si>
    <t>Whitesville State Bank</t>
  </si>
  <si>
    <t>Community Bank of Parkersburg</t>
  </si>
  <si>
    <t>Jefferson Security Bank</t>
  </si>
  <si>
    <t>Deutsche Bank National Trust Company</t>
  </si>
  <si>
    <t>Bessemer Trust Company of California, National Association</t>
  </si>
  <si>
    <t>Bessemer Trust Company of Delaware, National Association</t>
  </si>
  <si>
    <t>Stifel Trust Company Delaware, National Association</t>
  </si>
  <si>
    <t>Key National Trust Company of Delaware</t>
  </si>
  <si>
    <t>U.S. Bank Trust National Association</t>
  </si>
  <si>
    <t>Wells Fargo Delaware Trust Company, National Association</t>
  </si>
  <si>
    <t>Citicorp Trust Delaware, National Association</t>
  </si>
  <si>
    <t>Raymond James Trust, National Association</t>
  </si>
  <si>
    <t>Canandaigua National Trust Company of Florida</t>
  </si>
  <si>
    <t>First Community Trust, National Association</t>
  </si>
  <si>
    <t>Wheaton College Trust Company, National Association</t>
  </si>
  <si>
    <t>New Covenant Trust Company, National Association</t>
  </si>
  <si>
    <t>Computershare Trust Company, National Association</t>
  </si>
  <si>
    <t>UMB Bank &amp; Trust, National Association</t>
  </si>
  <si>
    <t>Rockefeller Trust Company, National Association</t>
  </si>
  <si>
    <t>Deutsche Bank Trust Company, National Association</t>
  </si>
  <si>
    <t>Evercore Trust Company, National Association</t>
  </si>
  <si>
    <t>U.S. Bank Trust Company, National Association</t>
  </si>
  <si>
    <t>Vanguard National Trust Company, National Association</t>
  </si>
  <si>
    <t>First National Trust Company</t>
  </si>
  <si>
    <t>U.S. Bank Trust National Association SD</t>
  </si>
  <si>
    <t>Legacy Trust Company, National Association</t>
  </si>
  <si>
    <t>Old Point Trust &amp; Financial Services, N.A.</t>
  </si>
  <si>
    <t>Associated Trust Company, National Association</t>
  </si>
  <si>
    <t>Security National Trust Co.</t>
  </si>
  <si>
    <t>AmeriFirst Bank</t>
  </si>
  <si>
    <t>Merchants Bank</t>
  </si>
  <si>
    <t>First State Bank of the South, Inc.</t>
  </si>
  <si>
    <t>State Bank &amp; Trust</t>
  </si>
  <si>
    <t>Robertson Banking Company</t>
  </si>
  <si>
    <t>Community Neighbor Bank</t>
  </si>
  <si>
    <t>Community Spirit Bank</t>
  </si>
  <si>
    <t>FirstState Bank</t>
  </si>
  <si>
    <t>First National Bank and Trust</t>
  </si>
  <si>
    <t>Premier Bank of the South</t>
  </si>
  <si>
    <t>Bank of Cave City</t>
  </si>
  <si>
    <t>First State Bank of DeQueen</t>
  </si>
  <si>
    <t>Bank of Salem</t>
  </si>
  <si>
    <t>Bank of Delight</t>
  </si>
  <si>
    <t>First National Bank of Izard County</t>
  </si>
  <si>
    <t>FBT Bank &amp; Mortgage</t>
  </si>
  <si>
    <t>First Southwest Bank</t>
  </si>
  <si>
    <t>High Plains Bank</t>
  </si>
  <si>
    <t>First National Bank of Hugo</t>
  </si>
  <si>
    <t>First National Bank in Trinidad</t>
  </si>
  <si>
    <t>Mountain Valley Bank</t>
  </si>
  <si>
    <t>High Country Bank</t>
  </si>
  <si>
    <t>Wray State Bank</t>
  </si>
  <si>
    <t>Altamaha Bank and Trust Company</t>
  </si>
  <si>
    <t>Durden Banking Company, Incorporated</t>
  </si>
  <si>
    <t>Citizens Bank of Americus</t>
  </si>
  <si>
    <t>Pineland Bank</t>
  </si>
  <si>
    <t>Glennville Bank</t>
  </si>
  <si>
    <t>West Central Georgia Bank</t>
  </si>
  <si>
    <t>Planters First Bank</t>
  </si>
  <si>
    <t>State Bank of Cochran</t>
  </si>
  <si>
    <t>Citizens Bank of The South</t>
  </si>
  <si>
    <t>Bank of Dudley</t>
  </si>
  <si>
    <t>Rabun County Bank</t>
  </si>
  <si>
    <t>Mount Vernon Bank</t>
  </si>
  <si>
    <t>South Georgia Bank</t>
  </si>
  <si>
    <t>Bank of Alapaha</t>
  </si>
  <si>
    <t>North Georgia National Bank</t>
  </si>
  <si>
    <t>Westside State Bank</t>
  </si>
  <si>
    <t>Mediapolis Savings Bank</t>
  </si>
  <si>
    <t>Leighton State Bank</t>
  </si>
  <si>
    <t>Rolling Hills Bank &amp; Trust</t>
  </si>
  <si>
    <t>Iowa State Savings Bank</t>
  </si>
  <si>
    <t>First Iowa State Bank</t>
  </si>
  <si>
    <t>Connection Bank</t>
  </si>
  <si>
    <t>Liberty Trust &amp; Savings Bank</t>
  </si>
  <si>
    <t>FreedomBank</t>
  </si>
  <si>
    <t>Kerndt Brothers Savings Bank</t>
  </si>
  <si>
    <t>Houghton State Bank</t>
  </si>
  <si>
    <t>Shelby County State Bank</t>
  </si>
  <si>
    <t>Bank Plus</t>
  </si>
  <si>
    <t>Waukon State Bank</t>
  </si>
  <si>
    <t>Citizens First National Bank</t>
  </si>
  <si>
    <t>United Bank and Trust Company</t>
  </si>
  <si>
    <t>West Iowa Bank</t>
  </si>
  <si>
    <t>Iowa Savings Bank</t>
  </si>
  <si>
    <t>NSB Bank</t>
  </si>
  <si>
    <t>Ireland Bank</t>
  </si>
  <si>
    <t>Idaho First Bank</t>
  </si>
  <si>
    <t>Iroquois Farmers State Bank</t>
  </si>
  <si>
    <t>Bank of Farmington</t>
  </si>
  <si>
    <t>Flanagan State Bank</t>
  </si>
  <si>
    <t>First State Bank of Forrest</t>
  </si>
  <si>
    <t>LaSalle State Bank</t>
  </si>
  <si>
    <t>Murphy-Wall State Bank and Trust Company</t>
  </si>
  <si>
    <t>Scott State Bank</t>
  </si>
  <si>
    <t>Bank &amp; Trust Company</t>
  </si>
  <si>
    <t>State Bank of Whittington</t>
  </si>
  <si>
    <t>Community First Bank of the Heartland</t>
  </si>
  <si>
    <t>Casey State Bank</t>
  </si>
  <si>
    <t>Byron Bank</t>
  </si>
  <si>
    <t>First National Bank of Nokomis</t>
  </si>
  <si>
    <t>TrustBank</t>
  </si>
  <si>
    <t>Town and Country Bank Midwest</t>
  </si>
  <si>
    <t>First State Bank Shannon-Polo</t>
  </si>
  <si>
    <t>Illini State Bank</t>
  </si>
  <si>
    <t>First National Bank of Steeleville</t>
  </si>
  <si>
    <t>Tompkins State Bank</t>
  </si>
  <si>
    <t>Buena Vista National Bank</t>
  </si>
  <si>
    <t>Community State Bank of Rock Falls</t>
  </si>
  <si>
    <t>Farmers State Bank of Alto Pass, Ill.</t>
  </si>
  <si>
    <t>First National Bank of Pana</t>
  </si>
  <si>
    <t>West Central Bank</t>
  </si>
  <si>
    <t>State Bank of Graymont</t>
  </si>
  <si>
    <t>Hometown National Bank</t>
  </si>
  <si>
    <t>Ipava State Bank</t>
  </si>
  <si>
    <t>Raritan State Bank</t>
  </si>
  <si>
    <t>Bank of Wolcott</t>
  </si>
  <si>
    <t>Spencer County Bank</t>
  </si>
  <si>
    <t>Hoosier Heartland State Bank</t>
  </si>
  <si>
    <t>Guaranty State Bank and Trust Company</t>
  </si>
  <si>
    <t>First Kansas Bank</t>
  </si>
  <si>
    <t>SJN Bank of Kansas</t>
  </si>
  <si>
    <t>Solomon State Bank</t>
  </si>
  <si>
    <t>Patriots Bank</t>
  </si>
  <si>
    <t>Prairie Bank of Kansas</t>
  </si>
  <si>
    <t>Centera Bank</t>
  </si>
  <si>
    <t>Solutions North Bank</t>
  </si>
  <si>
    <t>Goppert State Service Bank</t>
  </si>
  <si>
    <t>ESB Financial</t>
  </si>
  <si>
    <t>Citizens State Bank and Trust Co., Ellsworth, Kansas</t>
  </si>
  <si>
    <t>Bank of Hays</t>
  </si>
  <si>
    <t>Bank of Maysville</t>
  </si>
  <si>
    <t>Citizens Guaranty Bank</t>
  </si>
  <si>
    <t>Citizens Bank &amp; Trust Co. of Jackson</t>
  </si>
  <si>
    <t>First Community Bank of the Heartland, Inc.</t>
  </si>
  <si>
    <t>Lewisburg Banking Company</t>
  </si>
  <si>
    <t>Bank of Jamestown</t>
  </si>
  <si>
    <t>Commonwealth Community Bank, Inc.</t>
  </si>
  <si>
    <t>Cumberland Security Bank, Inc.</t>
  </si>
  <si>
    <t>United Cumberland Bank</t>
  </si>
  <si>
    <t>Peoples Bank of Kentucky, Inc.</t>
  </si>
  <si>
    <t>Elkton Bank &amp; Trust Company</t>
  </si>
  <si>
    <t>Citizens Deposit Bank of Arlington, Inc.</t>
  </si>
  <si>
    <t>United Citizens Bank of Southern Kentucky, Inc.</t>
  </si>
  <si>
    <t>1st Trust Bank, Inc.</t>
  </si>
  <si>
    <t>United Community Bank of West Kentucky, Inc.</t>
  </si>
  <si>
    <t>Commercial Capital Bank</t>
  </si>
  <si>
    <t>Guaranty Bank &amp; Trust Company of Delhi</t>
  </si>
  <si>
    <t>Delta Bank</t>
  </si>
  <si>
    <t>Franklin State Bank &amp; Trust Company</t>
  </si>
  <si>
    <t>First National Bank in DeRidder</t>
  </si>
  <si>
    <t>Tensas State Bank</t>
  </si>
  <si>
    <t>American Bank &amp; Trust Company</t>
  </si>
  <si>
    <t>Patterson State Bank</t>
  </si>
  <si>
    <t>St. Landry Bank and Trust Company</t>
  </si>
  <si>
    <t>Caldwell Bank &amp; Trust Company</t>
  </si>
  <si>
    <t>Southern Heritage Bank</t>
  </si>
  <si>
    <t>Citizens Progressive Bank</t>
  </si>
  <si>
    <t>Tri-County Bank</t>
  </si>
  <si>
    <t>Citizens National Bank of Cheboygan</t>
  </si>
  <si>
    <t>Honor Bank</t>
  </si>
  <si>
    <t>Lake-Osceola State Bank</t>
  </si>
  <si>
    <t>Peoples State Bank of Munising</t>
  </si>
  <si>
    <t>First Bank, Upper Michigan</t>
  </si>
  <si>
    <t>Central Savings Bank</t>
  </si>
  <si>
    <t>Northern Interstate Bank, National Association</t>
  </si>
  <si>
    <t>Huron Community Bank</t>
  </si>
  <si>
    <t>Charlevoix State Bank</t>
  </si>
  <si>
    <t>Gogebic Range Bank</t>
  </si>
  <si>
    <t>Woodlands National Bank</t>
  </si>
  <si>
    <t>Security Bank Minnesota</t>
  </si>
  <si>
    <t>American National Bank of Minnesota</t>
  </si>
  <si>
    <t>United Farmers State Bank</t>
  </si>
  <si>
    <t>Perennial Bank</t>
  </si>
  <si>
    <t>Wadena State Bank</t>
  </si>
  <si>
    <t>First Farmers &amp; Merchants Bank</t>
  </si>
  <si>
    <t>Americana Community Bank</t>
  </si>
  <si>
    <t>Kensington Bank</t>
  </si>
  <si>
    <t>Community Resource Bank</t>
  </si>
  <si>
    <t>First State Bank Southwest</t>
  </si>
  <si>
    <t>Pine Country Bank</t>
  </si>
  <si>
    <t>Farmers and Merchants State Bank of Pierz</t>
  </si>
  <si>
    <t>Pine River State Bank</t>
  </si>
  <si>
    <t>Neighborhood National Bank</t>
  </si>
  <si>
    <t>Community Bank of Marshall</t>
  </si>
  <si>
    <t>St. Clair County State Bank</t>
  </si>
  <si>
    <t>Exchange Bank of Missouri</t>
  </si>
  <si>
    <t>United State Bank</t>
  </si>
  <si>
    <t>Bank 21</t>
  </si>
  <si>
    <t>Bank of Versailles</t>
  </si>
  <si>
    <t>Regional Missouri Bank</t>
  </si>
  <si>
    <t>Belgrade State Bank</t>
  </si>
  <si>
    <t>Bank of Crocker</t>
  </si>
  <si>
    <t>HomePride Bank</t>
  </si>
  <si>
    <t>Bloomsdale Bank</t>
  </si>
  <si>
    <t>Bank of Monticello</t>
  </si>
  <si>
    <t>Century Bank of the Ozarks</t>
  </si>
  <si>
    <t>Progressive Ozark Bank</t>
  </si>
  <si>
    <t>Alliant Bank</t>
  </si>
  <si>
    <t>Bank of Grandin</t>
  </si>
  <si>
    <t>F &amp; C Bank</t>
  </si>
  <si>
    <t>Peoples Savings Bank of Rhineland</t>
  </si>
  <si>
    <t>Security Bank of Pulaski County</t>
  </si>
  <si>
    <t>First State Bank of Purdy</t>
  </si>
  <si>
    <t>F&amp;M Bank and Trust Company</t>
  </si>
  <si>
    <t>First Missouri Bank of SEMO</t>
  </si>
  <si>
    <t>UNICO Bank</t>
  </si>
  <si>
    <t>Citizens Bank of Eldon</t>
  </si>
  <si>
    <t>MRV Banks</t>
  </si>
  <si>
    <t>Community First Banking Company</t>
  </si>
  <si>
    <t>Exchange Bank of Northeast Missouri</t>
  </si>
  <si>
    <t>Branson Bank</t>
  </si>
  <si>
    <t>Freedom Bank of Southern Missouri</t>
  </si>
  <si>
    <t>Bank of Wiggins</t>
  </si>
  <si>
    <t>Bank of Anguilla</t>
  </si>
  <si>
    <t>Bank of Franklin</t>
  </si>
  <si>
    <t>Pike National Bank</t>
  </si>
  <si>
    <t>Bank of Kilmichael</t>
  </si>
  <si>
    <t>Manhattan Bank</t>
  </si>
  <si>
    <t>Nantahala Bank &amp; Trust Company</t>
  </si>
  <si>
    <t>Farmers &amp; Merchants Bank of North Dakota</t>
  </si>
  <si>
    <t>KodaBank</t>
  </si>
  <si>
    <t>Dakota Western Bank</t>
  </si>
  <si>
    <t>United Valley Bank</t>
  </si>
  <si>
    <t>Horizon Financial Bank</t>
  </si>
  <si>
    <t>First National Bank in Ord</t>
  </si>
  <si>
    <t>York State Bank</t>
  </si>
  <si>
    <t>Great Plains State Bank</t>
  </si>
  <si>
    <t>Charter West Bank</t>
  </si>
  <si>
    <t>FirsTier Bank</t>
  </si>
  <si>
    <t>Bank of the Valley</t>
  </si>
  <si>
    <t>Farmers and Merchants State Bank, Bloomfield, Nebraska</t>
  </si>
  <si>
    <t>Nebraska State Bank and Trust Company</t>
  </si>
  <si>
    <t>Five Points Bank of Hastings</t>
  </si>
  <si>
    <t>Banner Capital Bank</t>
  </si>
  <si>
    <t>South Central State Bank</t>
  </si>
  <si>
    <t>Henderson State Bank</t>
  </si>
  <si>
    <t>Homestead Bank</t>
  </si>
  <si>
    <t>Western Nebraska Bank</t>
  </si>
  <si>
    <t>First Northeast Bank of Nebraska</t>
  </si>
  <si>
    <t>Sandhills State Bank</t>
  </si>
  <si>
    <t>Bank of the Southwest</t>
  </si>
  <si>
    <t>Community 1st Bank Las Vegas</t>
  </si>
  <si>
    <t>James Polk Stone Community Bank</t>
  </si>
  <si>
    <t>Nevada Bank and Trust Company</t>
  </si>
  <si>
    <t>Cattaraugus County Bank</t>
  </si>
  <si>
    <t>First National Bank in New Bremen</t>
  </si>
  <si>
    <t>North Valley Bank</t>
  </si>
  <si>
    <t>First Bank of Ohio</t>
  </si>
  <si>
    <t>Kingston National Bank</t>
  </si>
  <si>
    <t>First National Bank and Trust Company of Weatherford</t>
  </si>
  <si>
    <t>AmeriState Bank</t>
  </si>
  <si>
    <t>Citizens Bank of Ada</t>
  </si>
  <si>
    <t>First Texoma National Bank</t>
  </si>
  <si>
    <t>McCurtain County National Bank</t>
  </si>
  <si>
    <t>Exchange Bank and Trust Company</t>
  </si>
  <si>
    <t>Anchor D Bank</t>
  </si>
  <si>
    <t>Bank of Hydro</t>
  </si>
  <si>
    <t>ACB Bank</t>
  </si>
  <si>
    <t>Citizens Bank &amp; Trust Company of Ardmore</t>
  </si>
  <si>
    <t>Bank of Western Oklahoma</t>
  </si>
  <si>
    <t>Oregon Coast Bank</t>
  </si>
  <si>
    <t>Hometown Bank of Pennsylvania</t>
  </si>
  <si>
    <t>Marion Center Bank</t>
  </si>
  <si>
    <t>First United National Bank</t>
  </si>
  <si>
    <t>Blue Ridge Bank</t>
  </si>
  <si>
    <t>Farmers and Merchants Bank of South Carolina</t>
  </si>
  <si>
    <t>First National Bank of South Carolina</t>
  </si>
  <si>
    <t>Citizens State Bank of Arlington</t>
  </si>
  <si>
    <t>Merchants State Bank</t>
  </si>
  <si>
    <t>First State Bank of Roscoe</t>
  </si>
  <si>
    <t>BankStar Financial</t>
  </si>
  <si>
    <t>Quoin Financial Bank</t>
  </si>
  <si>
    <t>Great Plains Bank</t>
  </si>
  <si>
    <t>Carroll Bank and Trust</t>
  </si>
  <si>
    <t>Security Federal Savings Bank of McMinnville</t>
  </si>
  <si>
    <t>First Farmers and Commercial Bank</t>
  </si>
  <si>
    <t>Bank of Frankewing</t>
  </si>
  <si>
    <t>Bank of Perry County</t>
  </si>
  <si>
    <t>Homeland Community Bank</t>
  </si>
  <si>
    <t>Bank of Lincoln County</t>
  </si>
  <si>
    <t>First Vision Bank of Tennessee</t>
  </si>
  <si>
    <t>Putnam 1st Mercantile Bank</t>
  </si>
  <si>
    <t>Traditions First Bank</t>
  </si>
  <si>
    <t>Peoples Bank of East Tennessee</t>
  </si>
  <si>
    <t>Llano National Bank</t>
  </si>
  <si>
    <t>Sundown State Bank</t>
  </si>
  <si>
    <t>First State Bank of Brownsboro</t>
  </si>
  <si>
    <t>First National Bank of Bosque County</t>
  </si>
  <si>
    <t>First State Bank of Ben Wheeler, Texas</t>
  </si>
  <si>
    <t>TransPecos Banks, SSB</t>
  </si>
  <si>
    <t>Texas State Bank</t>
  </si>
  <si>
    <t>First National Bank in Port Lavaca</t>
  </si>
  <si>
    <t>Texana Bank, National Association</t>
  </si>
  <si>
    <t>Texas Heritage National Bank</t>
  </si>
  <si>
    <t>Texas Financial Bank</t>
  </si>
  <si>
    <t>Arrowhead Bank</t>
  </si>
  <si>
    <t>Farmers and Miners Bank</t>
  </si>
  <si>
    <t>Lee Bank and Trust Company</t>
  </si>
  <si>
    <t>First Sentinel Bank</t>
  </si>
  <si>
    <t>Powell Valley National Bank</t>
  </si>
  <si>
    <t>Citizens State Bank of Loyal</t>
  </si>
  <si>
    <t>Community Bank of Cameron</t>
  </si>
  <si>
    <t>Peshtigo National Bank</t>
  </si>
  <si>
    <t>Laona State Bank</t>
  </si>
  <si>
    <t>Shell Lake State Bank</t>
  </si>
  <si>
    <t>Badger Bank</t>
  </si>
  <si>
    <t>Waumandee State Bank</t>
  </si>
  <si>
    <t>Nekoosa Port Edwards State Bank</t>
  </si>
  <si>
    <t>Farmers &amp; Merchants Bank &amp; Trust</t>
  </si>
  <si>
    <t>Northern State Bank</t>
  </si>
  <si>
    <t>Great North Bank</t>
  </si>
  <si>
    <t>Bank of Mauston</t>
  </si>
  <si>
    <t>Bank of Alma</t>
  </si>
  <si>
    <t>Clare Bank, National Association</t>
  </si>
  <si>
    <t>Mountain Valley Bank, N.A.</t>
  </si>
  <si>
    <t>Freedom Bank, Inc.</t>
  </si>
  <si>
    <t>Union Bank, Inc.</t>
  </si>
  <si>
    <t>BCBank, Inc.</t>
  </si>
  <si>
    <t>First Exchange Bank</t>
  </si>
  <si>
    <t>Logan Bank &amp; Trust Company</t>
  </si>
  <si>
    <t>Capon Valley Bank</t>
  </si>
  <si>
    <t>MCNB Bank and Trust Co.</t>
  </si>
  <si>
    <t>West Union Bank</t>
  </si>
  <si>
    <t>Pioneer Community Bank, Inc.</t>
  </si>
  <si>
    <t>Pendleton Community Bank, Inc.</t>
  </si>
  <si>
    <t>Calhoun County Bank, Inc.</t>
  </si>
  <si>
    <t>Citizens Bank of West Virginia, Inc.</t>
  </si>
  <si>
    <t>Buffalo Federal Bank</t>
  </si>
  <si>
    <t>Central Bank and Trust</t>
  </si>
  <si>
    <t>First Northern Bank of Wyoming</t>
  </si>
  <si>
    <t>Gateway Commercial Bank</t>
  </si>
  <si>
    <t>Partners Bank of California</t>
  </si>
  <si>
    <t>Bank of San Francisco</t>
  </si>
  <si>
    <t>Golden State Bank</t>
  </si>
  <si>
    <t>Pacific Alliance Bank</t>
  </si>
  <si>
    <t>Golden Valley Bank</t>
  </si>
  <si>
    <t>United Pacific Bank</t>
  </si>
  <si>
    <t>Murphy Bank</t>
  </si>
  <si>
    <t>Eastern International Bank</t>
  </si>
  <si>
    <t>Home Bank of California</t>
  </si>
  <si>
    <t>Park State Bank &amp; Trust</t>
  </si>
  <si>
    <t>Home Loan State Bank</t>
  </si>
  <si>
    <t>First American State Bank</t>
  </si>
  <si>
    <t>Castle Rock Bank</t>
  </si>
  <si>
    <t>Flatirons Bank</t>
  </si>
  <si>
    <t>Redstone Bank</t>
  </si>
  <si>
    <t>Verus Bank of Commerce</t>
  </si>
  <si>
    <t>Solera National Bank</t>
  </si>
  <si>
    <t>Community Bank Delaware</t>
  </si>
  <si>
    <t>BNY Mellon Trust of Delaware</t>
  </si>
  <si>
    <t>Bank of Belle Glade</t>
  </si>
  <si>
    <t>Sunrise Bank</t>
  </si>
  <si>
    <t>First Colony Bank of Florida</t>
  </si>
  <si>
    <t>First Century Bank, National Association</t>
  </si>
  <si>
    <t>AB&amp;T</t>
  </si>
  <si>
    <t>Peach State Bank &amp; Trust</t>
  </si>
  <si>
    <t>Flint Community Bank</t>
  </si>
  <si>
    <t>Embassy National Bank</t>
  </si>
  <si>
    <t>Signature Bank of Georgia</t>
  </si>
  <si>
    <t>Bank of Dawson</t>
  </si>
  <si>
    <t>South Coast Bank &amp; Trust</t>
  </si>
  <si>
    <t>First Bank of Coastal Georgia</t>
  </si>
  <si>
    <t>Freedom Financial Bank</t>
  </si>
  <si>
    <t>Guthrie County State Bank</t>
  </si>
  <si>
    <t>Blue Grass Savings Bank</t>
  </si>
  <si>
    <t>Mount Vernon Bank and Trust Company</t>
  </si>
  <si>
    <t>Fairfax State Savings Bank</t>
  </si>
  <si>
    <t>Malvern Bank</t>
  </si>
  <si>
    <t>Reliance State Bank</t>
  </si>
  <si>
    <t>South Story Bank &amp; Trust</t>
  </si>
  <si>
    <t>Denver Savings Bank</t>
  </si>
  <si>
    <t>PeopleFirst Bank</t>
  </si>
  <si>
    <t>Bank of Belleville</t>
  </si>
  <si>
    <t>Prairie Community Bank</t>
  </si>
  <si>
    <t>Community Bank of Elmhurst</t>
  </si>
  <si>
    <t>Burling Bank</t>
  </si>
  <si>
    <t>Forest Park National Bank and Trust Company</t>
  </si>
  <si>
    <t>American Eagle Bank</t>
  </si>
  <si>
    <t>Metropolitan Capital Bank &amp; Trust</t>
  </si>
  <si>
    <t>Heritage Bank of Schaumburg</t>
  </si>
  <si>
    <t>First Community Bank and Trust</t>
  </si>
  <si>
    <t>BankChampaign, National Association</t>
  </si>
  <si>
    <t>Brickyard Bank</t>
  </si>
  <si>
    <t>Oak Bank</t>
  </si>
  <si>
    <t>First Secure Bank and Trust Co.</t>
  </si>
  <si>
    <t>First Bank and Trust Company of Illinois</t>
  </si>
  <si>
    <t>Jersey State Bank</t>
  </si>
  <si>
    <t>First National Bank of Brookfield</t>
  </si>
  <si>
    <t>Peoples Bank of Kankakee County</t>
  </si>
  <si>
    <t>Impact Bank</t>
  </si>
  <si>
    <t>Bank of Prairie Village</t>
  </si>
  <si>
    <t>Eclipse Bank, Inc.</t>
  </si>
  <si>
    <t>First National Bank USA</t>
  </si>
  <si>
    <t>Bank of Abbeville &amp; Trust Company</t>
  </si>
  <si>
    <t>Plaquemine Bank and Trust Company</t>
  </si>
  <si>
    <t>Bank of St. Francisville</t>
  </si>
  <si>
    <t>Canton Co-operative Bank</t>
  </si>
  <si>
    <t>Stoughton Co-operative Bank</t>
  </si>
  <si>
    <t>Bank of Easton</t>
  </si>
  <si>
    <t>Huron Valley State Bank</t>
  </si>
  <si>
    <t>University Bank</t>
  </si>
  <si>
    <t>Capitol National Bank</t>
  </si>
  <si>
    <t>Grand River Bank</t>
  </si>
  <si>
    <t>Lake Central Bank</t>
  </si>
  <si>
    <t>MinnStar Bank National Association</t>
  </si>
  <si>
    <t>First State Bank of Wyoming</t>
  </si>
  <si>
    <t>North Star Bank</t>
  </si>
  <si>
    <t>Foresight Bank</t>
  </si>
  <si>
    <t>Riverland Bank</t>
  </si>
  <si>
    <t>Falcon National Bank</t>
  </si>
  <si>
    <t>Farmers State Bank of Hamel</t>
  </si>
  <si>
    <t>Security State Bank of Hibbing</t>
  </si>
  <si>
    <t>Valley Premier Bank</t>
  </si>
  <si>
    <t>Pony Express Bank</t>
  </si>
  <si>
    <t>Triad Bank</t>
  </si>
  <si>
    <t>Kearney Trust Company</t>
  </si>
  <si>
    <t>Bank of Odessa</t>
  </si>
  <si>
    <t>Central Bank of Kansas City</t>
  </si>
  <si>
    <t>State Bank of Southwest Missouri</t>
  </si>
  <si>
    <t>First Westroads Bank, Inc.</t>
  </si>
  <si>
    <t>Foundation One Bank</t>
  </si>
  <si>
    <t>American Interstate Bank</t>
  </si>
  <si>
    <t>United Republic Bank</t>
  </si>
  <si>
    <t>Enterprise Bank</t>
  </si>
  <si>
    <t>Nebraska Bank of Commerce</t>
  </si>
  <si>
    <t>Main Bank</t>
  </si>
  <si>
    <t>First New Mexico Bank, Las Cruces</t>
  </si>
  <si>
    <t>Credit One Bank, National Association</t>
  </si>
  <si>
    <t>Valley Bank of Nevada</t>
  </si>
  <si>
    <t>First Security Bank of Nevada</t>
  </si>
  <si>
    <t>Global Bank</t>
  </si>
  <si>
    <t>Spring Bank</t>
  </si>
  <si>
    <t>Alpine Capital Bank</t>
  </si>
  <si>
    <t>WSB Municipal Bank</t>
  </si>
  <si>
    <t>Eastbank, National Association</t>
  </si>
  <si>
    <t>Buckeye Community Bank</t>
  </si>
  <si>
    <t>First Bethany Bank &amp; Trust</t>
  </si>
  <si>
    <t>Triad Bank, National Association</t>
  </si>
  <si>
    <t>Oklahoma Capital Bank</t>
  </si>
  <si>
    <t>Lewis &amp; Clark Bank</t>
  </si>
  <si>
    <t>Asian Bank</t>
  </si>
  <si>
    <t>T Bank, National Association</t>
  </si>
  <si>
    <t>Texas Advantage Community Bank, National Association</t>
  </si>
  <si>
    <t>Lone Star Bank</t>
  </si>
  <si>
    <t>Austin County State Bank</t>
  </si>
  <si>
    <t>Frontier Bank of Texas</t>
  </si>
  <si>
    <t>Trinity Bank, N.A.</t>
  </si>
  <si>
    <t>Gilmer National Bank</t>
  </si>
  <si>
    <t>Grandview Bank</t>
  </si>
  <si>
    <t>First National Bank of Burleson</t>
  </si>
  <si>
    <t>Spring Hill State Bank</t>
  </si>
  <si>
    <t>Sanger Bank</t>
  </si>
  <si>
    <t>Bridge City State Bank</t>
  </si>
  <si>
    <t>Bank of DeSoto, National Association</t>
  </si>
  <si>
    <t>First National Bank of Lake Jackson</t>
  </si>
  <si>
    <t>Castroville State Bank</t>
  </si>
  <si>
    <t>Liberty Capital Bank</t>
  </si>
  <si>
    <t>Prime Alliance Bank</t>
  </si>
  <si>
    <t>Continental Bank</t>
  </si>
  <si>
    <t>Old Dominion National Bank</t>
  </si>
  <si>
    <t>American National Bank-Fox Cities</t>
  </si>
  <si>
    <t>West Pointe Bank</t>
  </si>
  <si>
    <t>BLC Community Bank</t>
  </si>
  <si>
    <t>State Bank of Newburg</t>
  </si>
  <si>
    <t>Bank of Milton</t>
  </si>
  <si>
    <t>Oostburg State Bank</t>
  </si>
  <si>
    <t>Williamstown Bank, Inc.</t>
  </si>
  <si>
    <t>Wyoming Bank &amp; Trust</t>
  </si>
  <si>
    <t>Bank of the Federated States of Micronesia</t>
  </si>
  <si>
    <t>First Bank of Boaz</t>
  </si>
  <si>
    <t>Southern Independent Bank</t>
  </si>
  <si>
    <t>First Cahawba Bank</t>
  </si>
  <si>
    <t>Petit Jean State Bank</t>
  </si>
  <si>
    <t>Horatio State Bank</t>
  </si>
  <si>
    <t>Smackover State Bank</t>
  </si>
  <si>
    <t>Merchants and Farmers Bank</t>
  </si>
  <si>
    <t>Warren Bank and Trust Company</t>
  </si>
  <si>
    <t>McGehee Bank</t>
  </si>
  <si>
    <t>Stone Bank</t>
  </si>
  <si>
    <t>Alamosa State Bank</t>
  </si>
  <si>
    <t>First Pioneer National Bank</t>
  </si>
  <si>
    <t>FMS Bank</t>
  </si>
  <si>
    <t>First National Bank, Cortez</t>
  </si>
  <si>
    <t>Yampa Valley Bank</t>
  </si>
  <si>
    <t>Madison County Community Bank</t>
  </si>
  <si>
    <t>Bank of Hazlehurst</t>
  </si>
  <si>
    <t>First Port City Bank</t>
  </si>
  <si>
    <t>Bank of Camilla</t>
  </si>
  <si>
    <t>Planters and Citizens Bank</t>
  </si>
  <si>
    <t>First National Bank of Decatur County</t>
  </si>
  <si>
    <t>Douglas National Bank</t>
  </si>
  <si>
    <t>United National Bank</t>
  </si>
  <si>
    <t>Bank of Newington</t>
  </si>
  <si>
    <t>First National Bank of Coffee County</t>
  </si>
  <si>
    <t>Waycross Bank &amp; Trust</t>
  </si>
  <si>
    <t>Community Bank of Oelwein</t>
  </si>
  <si>
    <t>Iowa Falls State Bank</t>
  </si>
  <si>
    <t>Bank 1st</t>
  </si>
  <si>
    <t>Marion County State Bank</t>
  </si>
  <si>
    <t>St. Ansgar State Bank</t>
  </si>
  <si>
    <t>Commercial Savings Bank</t>
  </si>
  <si>
    <t>Iowa Trust and Savings Bank</t>
  </si>
  <si>
    <t>Cherokee State Bank</t>
  </si>
  <si>
    <t>Bellevue State Bank</t>
  </si>
  <si>
    <t>Success Bank</t>
  </si>
  <si>
    <t>Security Trust &amp; Savings Bank</t>
  </si>
  <si>
    <t>Templeton Savings Bank</t>
  </si>
  <si>
    <t>Farmers Savings Bank &amp; Trust</t>
  </si>
  <si>
    <t>Farmers Trust &amp; Savings Bank</t>
  </si>
  <si>
    <t>Danville State Savings Bank</t>
  </si>
  <si>
    <t>New Albin Savings Bank</t>
  </si>
  <si>
    <t>Hardin County Savings Bank</t>
  </si>
  <si>
    <t>Iowa Trust &amp; Savings Bank</t>
  </si>
  <si>
    <t>First Whitney Bank and Trust</t>
  </si>
  <si>
    <t>Corydon State Bank</t>
  </si>
  <si>
    <t>Boone Bank &amp; Trust Co.</t>
  </si>
  <si>
    <t>Audubon State Bank</t>
  </si>
  <si>
    <t>First Bank Hampton</t>
  </si>
  <si>
    <t>Crawford County Trust and Savings Bank</t>
  </si>
  <si>
    <t>Du Quoin State Bank</t>
  </si>
  <si>
    <t>Milledgeville State Bank</t>
  </si>
  <si>
    <t>Grand Ridge National Bank</t>
  </si>
  <si>
    <t>Anna-Jonesboro National Bank</t>
  </si>
  <si>
    <t>North Central Bank</t>
  </si>
  <si>
    <t>Spring Valley City Bank</t>
  </si>
  <si>
    <t>Rushville State Bank</t>
  </si>
  <si>
    <t>First National Bank in Taylorville</t>
  </si>
  <si>
    <t>Teutopolis State Bank</t>
  </si>
  <si>
    <t>Bath State Bank</t>
  </si>
  <si>
    <t>FirstOak Bank</t>
  </si>
  <si>
    <t>Farmers and Drovers Bank</t>
  </si>
  <si>
    <t>Kansas State Bank</t>
  </si>
  <si>
    <t>Southwind Bank</t>
  </si>
  <si>
    <t>Stockgrowers State Bank</t>
  </si>
  <si>
    <t>Farmers &amp; Merchants Bank of Colby</t>
  </si>
  <si>
    <t>Century Bank of Kentucky, Inc.</t>
  </si>
  <si>
    <t>Bank of Hindman</t>
  </si>
  <si>
    <t>Taylor County Bank</t>
  </si>
  <si>
    <t>First National Bank of Kentucky</t>
  </si>
  <si>
    <t>Bank of Winnfield &amp; Trust Company</t>
  </si>
  <si>
    <t>Winnsboro State Bank &amp; Trust Company</t>
  </si>
  <si>
    <t>Jonesboro State Bank</t>
  </si>
  <si>
    <t>Bank of Coushatta</t>
  </si>
  <si>
    <t>Chesapeake Bank &amp; Trust Company</t>
  </si>
  <si>
    <t>Upper Peninsula State Bank</t>
  </si>
  <si>
    <t>Security Bank USA</t>
  </si>
  <si>
    <t>Grand Rapids State Bank</t>
  </si>
  <si>
    <t>Center National Bank</t>
  </si>
  <si>
    <t>First Farmers &amp; Merchants National Bank</t>
  </si>
  <si>
    <t>First Bank Blue Earth</t>
  </si>
  <si>
    <t>Lake Region Bank</t>
  </si>
  <si>
    <t>State Bank of Fairmont</t>
  </si>
  <si>
    <t>State Bank of New Richland</t>
  </si>
  <si>
    <t>Citizens State Bank of Roseau</t>
  </si>
  <si>
    <t>PrinsBank</t>
  </si>
  <si>
    <t>Community Bank of El Dorado Springs</t>
  </si>
  <si>
    <t>Lamar Bank and Trust Company</t>
  </si>
  <si>
    <t>First Missouri State Bank</t>
  </si>
  <si>
    <t>Community State Bank of Missouri</t>
  </si>
  <si>
    <t>Kennett Trust Bank</t>
  </si>
  <si>
    <t>Commercial Trust Company of Fayette</t>
  </si>
  <si>
    <t>Northeast Missouri State Bank</t>
  </si>
  <si>
    <t>Chillicothe State Bank</t>
  </si>
  <si>
    <t>Carroll County Trust Company of Carrollton, Missouri</t>
  </si>
  <si>
    <t>First Midwest Bank of the Ozarks</t>
  </si>
  <si>
    <t>Putnam County State Bank</t>
  </si>
  <si>
    <t>Heritage Bank of the Ozarks</t>
  </si>
  <si>
    <t>Bank of Brookhaven</t>
  </si>
  <si>
    <t>Cleveland State Bank</t>
  </si>
  <si>
    <t>Bank of Forest</t>
  </si>
  <si>
    <t>Bank of Winona</t>
  </si>
  <si>
    <t>Three Rivers Bank of Montana</t>
  </si>
  <si>
    <t>First State Bank of Forsyth</t>
  </si>
  <si>
    <t>Valley Bank of Kalispell</t>
  </si>
  <si>
    <t>Commercial Bank of Mott</t>
  </si>
  <si>
    <t>First National Bank and Trust Company of Bottineau</t>
  </si>
  <si>
    <t>State Bank &amp; Trust of Kenmare</t>
  </si>
  <si>
    <t>Unison Bank</t>
  </si>
  <si>
    <t>Peoples State Bank of Velva</t>
  </si>
  <si>
    <t>Union State Bank of Hazen</t>
  </si>
  <si>
    <t>Minden Exchange Bank &amp; Trust Company</t>
  </si>
  <si>
    <t>State Nebraska Bank &amp; Trust</t>
  </si>
  <si>
    <t>Custer Federal State Bank</t>
  </si>
  <si>
    <t>Columbus Bank and Trust Company</t>
  </si>
  <si>
    <t>Brunswick State Bank</t>
  </si>
  <si>
    <t>Adams County Bank</t>
  </si>
  <si>
    <t>West Plains Bank</t>
  </si>
  <si>
    <t>Auburn State Bank</t>
  </si>
  <si>
    <t>First Central Bank McCook</t>
  </si>
  <si>
    <t>Lea County State Bank</t>
  </si>
  <si>
    <t>First New Mexico Bank of Silver City</t>
  </si>
  <si>
    <t>Valley Bank of Commerce</t>
  </si>
  <si>
    <t>Western Bank, Artesia, New Mexico</t>
  </si>
  <si>
    <t>First New Mexico Bank</t>
  </si>
  <si>
    <t>Centinel Bank of Taos</t>
  </si>
  <si>
    <t>Cayuga Lake National Bank</t>
  </si>
  <si>
    <t>Settlers Bank</t>
  </si>
  <si>
    <t>First Pryority Bank</t>
  </si>
  <si>
    <t>Oklahoma Bank and Trust Company</t>
  </si>
  <si>
    <t>Washita State Bank</t>
  </si>
  <si>
    <t>SNB Bank, National Association</t>
  </si>
  <si>
    <t>Bank of Eufaula</t>
  </si>
  <si>
    <t>Security First National Bank of Hugo</t>
  </si>
  <si>
    <t>Community National Bank of Okarche</t>
  </si>
  <si>
    <t>UNB Bank</t>
  </si>
  <si>
    <t>First National Bank in Philip</t>
  </si>
  <si>
    <t>Commercial State Bank of Wagner</t>
  </si>
  <si>
    <t>Bank of Gleason</t>
  </si>
  <si>
    <t>Coffee County Bank</t>
  </si>
  <si>
    <t>People's Bank and Trust Company of Pickett County</t>
  </si>
  <si>
    <t>Johnson City Bank</t>
  </si>
  <si>
    <t>Normangee State Bank</t>
  </si>
  <si>
    <t>Tejas Bank</t>
  </si>
  <si>
    <t>Columbus State Bank</t>
  </si>
  <si>
    <t>Muenster State Bank</t>
  </si>
  <si>
    <t>Coleman County State Bank</t>
  </si>
  <si>
    <t>National Bank &amp; Trust</t>
  </si>
  <si>
    <t>Peoples State Bank of Hallettsville</t>
  </si>
  <si>
    <t>Lamar National Bank</t>
  </si>
  <si>
    <t>First State Bank of Bedias</t>
  </si>
  <si>
    <t>First State Bank of Burnet</t>
  </si>
  <si>
    <t>First National Bank of Giddings</t>
  </si>
  <si>
    <t>Titan Bank, N.A.</t>
  </si>
  <si>
    <t>Citizens National Bank at Brownwood</t>
  </si>
  <si>
    <t>Mason Bank</t>
  </si>
  <si>
    <t>First National Bank of Fort Stockton</t>
  </si>
  <si>
    <t>Highlands Community Bank</t>
  </si>
  <si>
    <t>Merchants Commercial Bank</t>
  </si>
  <si>
    <t>Richland County Bank</t>
  </si>
  <si>
    <t>Bank of Lake Mills</t>
  </si>
  <si>
    <t>Davis Trust Company</t>
  </si>
  <si>
    <t>Uinta Bank</t>
  </si>
  <si>
    <t>Sundance State Bank</t>
  </si>
  <si>
    <t>Wyoming Community Bank</t>
  </si>
  <si>
    <t>North Alabama Bank</t>
  </si>
  <si>
    <t>West Valley National Bank</t>
  </si>
  <si>
    <t>Pikes Peak National Bank</t>
  </si>
  <si>
    <t>Solon State Bank</t>
  </si>
  <si>
    <t>Bridge Community Bank</t>
  </si>
  <si>
    <t>Bank of Calhoun County</t>
  </si>
  <si>
    <t>Philo Exchange Bank</t>
  </si>
  <si>
    <t>Conway Bank</t>
  </si>
  <si>
    <t>Bedford Loan &amp; Deposit Bank</t>
  </si>
  <si>
    <t>G.W. Jones Exchange Bank</t>
  </si>
  <si>
    <t>Park State Bank</t>
  </si>
  <si>
    <t>Clay County Savings Bank</t>
  </si>
  <si>
    <t>Concordia Bank</t>
  </si>
  <si>
    <t>State Bank of Missouri</t>
  </si>
  <si>
    <t>Sherwood Community Bank</t>
  </si>
  <si>
    <t>Merchants and Planters Bank</t>
  </si>
  <si>
    <t>First Bank of Utica</t>
  </si>
  <si>
    <t>Bank of Dixon County</t>
  </si>
  <si>
    <t>United Bank of Philadelphia</t>
  </si>
  <si>
    <t>One American Bank</t>
  </si>
  <si>
    <t>Greater State Bank</t>
  </si>
  <si>
    <t>POINTWEST Bank</t>
  </si>
  <si>
    <t>Sweet Water State Bank</t>
  </si>
  <si>
    <t>PeoplesTrust Bank</t>
  </si>
  <si>
    <t>Riverwind Bank</t>
  </si>
  <si>
    <t>Lafayette State Bank</t>
  </si>
  <si>
    <t>Southeast First National Bank</t>
  </si>
  <si>
    <t>Community Bank &amp; Trust - West Georgia</t>
  </si>
  <si>
    <t>Wheeler County State Bank</t>
  </si>
  <si>
    <t>BANK</t>
  </si>
  <si>
    <t>Bank of Stronghurst</t>
  </si>
  <si>
    <t>Flora Bank &amp; Trust</t>
  </si>
  <si>
    <t>Federated Bank</t>
  </si>
  <si>
    <t>Chester National Bank</t>
  </si>
  <si>
    <t>First Community Bank of Moultrie County</t>
  </si>
  <si>
    <t>CentreBank</t>
  </si>
  <si>
    <t>Wilson State Bank</t>
  </si>
  <si>
    <t>Howard State Bank</t>
  </si>
  <si>
    <t>American Bank of Baxter Springs</t>
  </si>
  <si>
    <t>Home Bank and Trust Company</t>
  </si>
  <si>
    <t>First National Bank of Kansas</t>
  </si>
  <si>
    <t>Owingsville Banking Company</t>
  </si>
  <si>
    <t>Bank of the Mountains, Inc.</t>
  </si>
  <si>
    <t>Mayville State Bank</t>
  </si>
  <si>
    <t>Baybank</t>
  </si>
  <si>
    <t>Bay Port State Bank</t>
  </si>
  <si>
    <t>Prime Security Bank</t>
  </si>
  <si>
    <t>Farmers State Bank of Underwood</t>
  </si>
  <si>
    <t>Woodland Bank</t>
  </si>
  <si>
    <t>Triumph State Bank</t>
  </si>
  <si>
    <t>Produce State Bank</t>
  </si>
  <si>
    <t>Security State Bank of Aitkin</t>
  </si>
  <si>
    <t>Peoples Bank of Wyaconda</t>
  </si>
  <si>
    <t>Bank of New Madrid</t>
  </si>
  <si>
    <t>Security Bank of the Ozarks</t>
  </si>
  <si>
    <t>Security Bank of Southwest Missouri</t>
  </si>
  <si>
    <t>Valley Bank of Ronan</t>
  </si>
  <si>
    <t>Lincoln State Bank</t>
  </si>
  <si>
    <t>First State Bank of Cando</t>
  </si>
  <si>
    <t>First State Bank of Golva</t>
  </si>
  <si>
    <t>First Central Bank</t>
  </si>
  <si>
    <t>State Bank of Table Rock</t>
  </si>
  <si>
    <t>Cedar Security Bank</t>
  </si>
  <si>
    <t>Community First Bank, National Association</t>
  </si>
  <si>
    <t>Home National Bank</t>
  </si>
  <si>
    <t>Cleo State Bank</t>
  </si>
  <si>
    <t>Valor Bank</t>
  </si>
  <si>
    <t>Oklahoma Heritage Bank</t>
  </si>
  <si>
    <t>Home Banking Company</t>
  </si>
  <si>
    <t>Decatur County Bank</t>
  </si>
  <si>
    <t>First National Bank of Dublin</t>
  </si>
  <si>
    <t>Utah Independent Bank</t>
  </si>
  <si>
    <t>Miners Exchange Bank</t>
  </si>
  <si>
    <t>Benton State Bank</t>
  </si>
  <si>
    <t>Collins State Bank</t>
  </si>
  <si>
    <t>Banner Banks</t>
  </si>
  <si>
    <t>Independence State Bank</t>
  </si>
  <si>
    <t>Miners and Merchants Bank</t>
  </si>
  <si>
    <t>Summit National Bank</t>
  </si>
  <si>
    <t>Balance Sheet</t>
  </si>
  <si>
    <t>Yield on 
Inv (FTE) (%) MRQ-4</t>
  </si>
  <si>
    <t>NIM, FTE (%) MRQ-4</t>
  </si>
  <si>
    <t>NM</t>
  </si>
  <si>
    <t>Mortgage Backed Securities</t>
  </si>
  <si>
    <t>Other Securities</t>
  </si>
  <si>
    <t>Kentucky</t>
  </si>
  <si>
    <t>Bank Name</t>
  </si>
  <si>
    <t>SNL ID</t>
  </si>
  <si>
    <t>City</t>
  </si>
  <si>
    <t>State</t>
  </si>
  <si>
    <t>Fairbanks</t>
  </si>
  <si>
    <t>AK</t>
  </si>
  <si>
    <t>Ketchikan</t>
  </si>
  <si>
    <t>Anchorage</t>
  </si>
  <si>
    <t>Birmingham</t>
  </si>
  <si>
    <t>AL</t>
  </si>
  <si>
    <t>Union Springs</t>
  </si>
  <si>
    <t>Auburn</t>
  </si>
  <si>
    <t>Sheffield</t>
  </si>
  <si>
    <t>Brewton</t>
  </si>
  <si>
    <t>Evergreen</t>
  </si>
  <si>
    <t>Moundville</t>
  </si>
  <si>
    <t>Vernon</t>
  </si>
  <si>
    <t>Jasper</t>
  </si>
  <si>
    <t>York</t>
  </si>
  <si>
    <t>Dothan</t>
  </si>
  <si>
    <t>Brantley</t>
  </si>
  <si>
    <t>Tuscaloosa</t>
  </si>
  <si>
    <t>Russellville</t>
  </si>
  <si>
    <t>Andalusia</t>
  </si>
  <si>
    <t>Calera</t>
  </si>
  <si>
    <t>Oxford</t>
  </si>
  <si>
    <t>Enterprise</t>
  </si>
  <si>
    <t>Greensboro</t>
  </si>
  <si>
    <t>Guntersville</t>
  </si>
  <si>
    <t>Fayette</t>
  </si>
  <si>
    <t>Winfield</t>
  </si>
  <si>
    <t>Robertsdale</t>
  </si>
  <si>
    <t>Ozark</t>
  </si>
  <si>
    <t>Mobile</t>
  </si>
  <si>
    <t>Camden</t>
  </si>
  <si>
    <t>Red Bay</t>
  </si>
  <si>
    <t>Leeds</t>
  </si>
  <si>
    <t>Cullman</t>
  </si>
  <si>
    <t>Altoona</t>
  </si>
  <si>
    <t>Waterloo</t>
  </si>
  <si>
    <t>Piedmont</t>
  </si>
  <si>
    <t>Talladega</t>
  </si>
  <si>
    <t>Boaz</t>
  </si>
  <si>
    <t>Linden</t>
  </si>
  <si>
    <t>Selma</t>
  </si>
  <si>
    <t>Luverne</t>
  </si>
  <si>
    <t>Wetumpka</t>
  </si>
  <si>
    <t>Louisville</t>
  </si>
  <si>
    <t>Fort Payne</t>
  </si>
  <si>
    <t>Bessemer</t>
  </si>
  <si>
    <t>Stevenson</t>
  </si>
  <si>
    <t>Muscle Shoals</t>
  </si>
  <si>
    <t>Hamilton</t>
  </si>
  <si>
    <t>Atmore</t>
  </si>
  <si>
    <t>Dozier</t>
  </si>
  <si>
    <t>Hartford</t>
  </si>
  <si>
    <t>Florence</t>
  </si>
  <si>
    <t>Sulligent</t>
  </si>
  <si>
    <t>Thomasville</t>
  </si>
  <si>
    <t>Lineville</t>
  </si>
  <si>
    <t>Slocomb</t>
  </si>
  <si>
    <t>Headland</t>
  </si>
  <si>
    <t>Oneonta</t>
  </si>
  <si>
    <t>Geraldine</t>
  </si>
  <si>
    <t>Marion</t>
  </si>
  <si>
    <t>Eutaw</t>
  </si>
  <si>
    <t>Jackson</t>
  </si>
  <si>
    <t>Pell City</t>
  </si>
  <si>
    <t>Anniston</t>
  </si>
  <si>
    <t>Hazel Green</t>
  </si>
  <si>
    <t>Monroeville</t>
  </si>
  <si>
    <t>Phenix City</t>
  </si>
  <si>
    <t>Huntsville</t>
  </si>
  <si>
    <t>Prattville</t>
  </si>
  <si>
    <t>Demopolis</t>
  </si>
  <si>
    <t>Samson</t>
  </si>
  <si>
    <t>Gadsden</t>
  </si>
  <si>
    <t>Opp</t>
  </si>
  <si>
    <t>Sweet Water</t>
  </si>
  <si>
    <t>Troy</t>
  </si>
  <si>
    <t>Reform</t>
  </si>
  <si>
    <t>Green Forest</t>
  </si>
  <si>
    <t>AR</t>
  </si>
  <si>
    <t>De Witt</t>
  </si>
  <si>
    <t>Forrest City</t>
  </si>
  <si>
    <t>Fayetteville</t>
  </si>
  <si>
    <t>Bearden</t>
  </si>
  <si>
    <t>Cave City</t>
  </si>
  <si>
    <t>Delight</t>
  </si>
  <si>
    <t>England</t>
  </si>
  <si>
    <t>Lake Village</t>
  </si>
  <si>
    <t>Little Rock</t>
  </si>
  <si>
    <t>Prescott</t>
  </si>
  <si>
    <t>Salem</t>
  </si>
  <si>
    <t>Star City</t>
  </si>
  <si>
    <t>Stamps</t>
  </si>
  <si>
    <t>Conway</t>
  </si>
  <si>
    <t>Danville</t>
  </si>
  <si>
    <t>Batesville</t>
  </si>
  <si>
    <t>Van Buren</t>
  </si>
  <si>
    <t>Monticello</t>
  </si>
  <si>
    <t>Bradley</t>
  </si>
  <si>
    <t>Eureka Springs</t>
  </si>
  <si>
    <t>Wynne</t>
  </si>
  <si>
    <t>Glenwood</t>
  </si>
  <si>
    <t>Stuttgart</t>
  </si>
  <si>
    <t>Greenwood</t>
  </si>
  <si>
    <t>Magnolia</t>
  </si>
  <si>
    <t>Blytheville</t>
  </si>
  <si>
    <t>Fordyce</t>
  </si>
  <si>
    <t>West Memphis</t>
  </si>
  <si>
    <t>Jacksonville</t>
  </si>
  <si>
    <t>El Dorado</t>
  </si>
  <si>
    <t>Paragould</t>
  </si>
  <si>
    <t>Paris</t>
  </si>
  <si>
    <t>Fort Smith</t>
  </si>
  <si>
    <t>Calico Rock</t>
  </si>
  <si>
    <t>Walnut Ridge</t>
  </si>
  <si>
    <t>Berryville</t>
  </si>
  <si>
    <t>McGehee</t>
  </si>
  <si>
    <t>Searcy</t>
  </si>
  <si>
    <t>Greenbrier</t>
  </si>
  <si>
    <t>Lonoke</t>
  </si>
  <si>
    <t>De Queen</t>
  </si>
  <si>
    <t>Warren</t>
  </si>
  <si>
    <t>Booneville</t>
  </si>
  <si>
    <t>Ash Flat</t>
  </si>
  <si>
    <t>Rison</t>
  </si>
  <si>
    <t>Helena</t>
  </si>
  <si>
    <t>Portland</t>
  </si>
  <si>
    <t>Horatio</t>
  </si>
  <si>
    <t>Springdale</t>
  </si>
  <si>
    <t>Scranton</t>
  </si>
  <si>
    <t>Malvern</t>
  </si>
  <si>
    <t>Newport</t>
  </si>
  <si>
    <t>Clarendon</t>
  </si>
  <si>
    <t>Dumas</t>
  </si>
  <si>
    <t>Sheridan</t>
  </si>
  <si>
    <t>Morrilton</t>
  </si>
  <si>
    <t>Pine Bluff</t>
  </si>
  <si>
    <t>Pocahontas</t>
  </si>
  <si>
    <t>Sparkman</t>
  </si>
  <si>
    <t>Augusta</t>
  </si>
  <si>
    <t>Smackover</t>
  </si>
  <si>
    <t>Arkadelphia</t>
  </si>
  <si>
    <t>Mountain View</t>
  </si>
  <si>
    <t>Mena</t>
  </si>
  <si>
    <t>Yuma</t>
  </si>
  <si>
    <t>AZ</t>
  </si>
  <si>
    <t>Phoenix</t>
  </si>
  <si>
    <t>Glendale</t>
  </si>
  <si>
    <t>Mesa</t>
  </si>
  <si>
    <t>Kingman</t>
  </si>
  <si>
    <t>Goodyear</t>
  </si>
  <si>
    <t>Salinas</t>
  </si>
  <si>
    <t>CA</t>
  </si>
  <si>
    <t>Santa Rosa</t>
  </si>
  <si>
    <t>Los Angeles</t>
  </si>
  <si>
    <t>City of Industry</t>
  </si>
  <si>
    <t>Arcadia</t>
  </si>
  <si>
    <t>Santa Barbara</t>
  </si>
  <si>
    <t>San Gabriel</t>
  </si>
  <si>
    <t>Stockton</t>
  </si>
  <si>
    <t>Chula Vista</t>
  </si>
  <si>
    <t>Santa Ana</t>
  </si>
  <si>
    <t>San Francisco</t>
  </si>
  <si>
    <t>Yuba City</t>
  </si>
  <si>
    <t>Riverside</t>
  </si>
  <si>
    <t>Novato</t>
  </si>
  <si>
    <t>San Diego</t>
  </si>
  <si>
    <t>Porterville</t>
  </si>
  <si>
    <t>Whittier</t>
  </si>
  <si>
    <t>Oakland</t>
  </si>
  <si>
    <t>Lafayette</t>
  </si>
  <si>
    <t>Irvine</t>
  </si>
  <si>
    <t>Fresno</t>
  </si>
  <si>
    <t>Chino</t>
  </si>
  <si>
    <t>Pasadena</t>
  </si>
  <si>
    <t>Ontario</t>
  </si>
  <si>
    <t>Santa Maria</t>
  </si>
  <si>
    <t>Claremont</t>
  </si>
  <si>
    <t>El Centro</t>
  </si>
  <si>
    <t>Placerville</t>
  </si>
  <si>
    <t>Endeavor Bank</t>
  </si>
  <si>
    <t>Lodi</t>
  </si>
  <si>
    <t>Long Beach</t>
  </si>
  <si>
    <t>Alhambra</t>
  </si>
  <si>
    <t>San Rafael</t>
  </si>
  <si>
    <t>Rowland Heights</t>
  </si>
  <si>
    <t>Dixon</t>
  </si>
  <si>
    <t>Fremont</t>
  </si>
  <si>
    <t>Sacramento</t>
  </si>
  <si>
    <t>Chico</t>
  </si>
  <si>
    <t>San Jose</t>
  </si>
  <si>
    <t>Santa Cruz</t>
  </si>
  <si>
    <t>Palos Verdes Estates</t>
  </si>
  <si>
    <t>Walnut Creek</t>
  </si>
  <si>
    <t>Carson</t>
  </si>
  <si>
    <t>Bakersfield</t>
  </si>
  <si>
    <t>Sun Valley</t>
  </si>
  <si>
    <t>Monterey</t>
  </si>
  <si>
    <t>Oakdale</t>
  </si>
  <si>
    <t>Mission Viejo</t>
  </si>
  <si>
    <t>Gilroy</t>
  </si>
  <si>
    <t>Quincy</t>
  </si>
  <si>
    <t>Roseville</t>
  </si>
  <si>
    <t>San Marcos</t>
  </si>
  <si>
    <t>Eureka</t>
  </si>
  <si>
    <t>Ukiah</t>
  </si>
  <si>
    <t>La Jolla</t>
  </si>
  <si>
    <t>Tustin</t>
  </si>
  <si>
    <t>West Covina</t>
  </si>
  <si>
    <t>Garden Grove</t>
  </si>
  <si>
    <t>Colorado Springs</t>
  </si>
  <si>
    <t>CO</t>
  </si>
  <si>
    <t>Alamosa</t>
  </si>
  <si>
    <t>Glenwood Springs</t>
  </si>
  <si>
    <t>Greenwood Village</t>
  </si>
  <si>
    <t>Denver</t>
  </si>
  <si>
    <t>Burlington</t>
  </si>
  <si>
    <t>Fort Collins</t>
  </si>
  <si>
    <t>Estes Park</t>
  </si>
  <si>
    <t>Greeley</t>
  </si>
  <si>
    <t>Castle Rock</t>
  </si>
  <si>
    <t>Trinidad</t>
  </si>
  <si>
    <t>Parker</t>
  </si>
  <si>
    <t>Ouray</t>
  </si>
  <si>
    <t>La Junta</t>
  </si>
  <si>
    <t>Lamar</t>
  </si>
  <si>
    <t>Del Norte</t>
  </si>
  <si>
    <t>Dolores</t>
  </si>
  <si>
    <t>Cheyenne Wells</t>
  </si>
  <si>
    <t>Sterling</t>
  </si>
  <si>
    <t>Ault</t>
  </si>
  <si>
    <t>Brush</t>
  </si>
  <si>
    <t>Calhan</t>
  </si>
  <si>
    <t>Fleming</t>
  </si>
  <si>
    <t>Hugo</t>
  </si>
  <si>
    <t>Las Animas</t>
  </si>
  <si>
    <t>Cortez</t>
  </si>
  <si>
    <t>Wray</t>
  </si>
  <si>
    <t>Lakewood</t>
  </si>
  <si>
    <t>Boulder</t>
  </si>
  <si>
    <t>Fort Morgan</t>
  </si>
  <si>
    <t>Fowler</t>
  </si>
  <si>
    <t>Gunnison</t>
  </si>
  <si>
    <t>Salida</t>
  </si>
  <si>
    <t>Flagler</t>
  </si>
  <si>
    <t>Grand Junction</t>
  </si>
  <si>
    <t>Monument</t>
  </si>
  <si>
    <t>McClave</t>
  </si>
  <si>
    <t>Walden</t>
  </si>
  <si>
    <t>Westminster</t>
  </si>
  <si>
    <t>Thornton</t>
  </si>
  <si>
    <t>Woodland Park</t>
  </si>
  <si>
    <t>Windsor</t>
  </si>
  <si>
    <t>Pueblo</t>
  </si>
  <si>
    <t>Centennial</t>
  </si>
  <si>
    <t>Monte Vista</t>
  </si>
  <si>
    <t>Brighton</t>
  </si>
  <si>
    <t>Steamboat Springs</t>
  </si>
  <si>
    <t>CT</t>
  </si>
  <si>
    <t>New Canaan</t>
  </si>
  <si>
    <t>Norwich</t>
  </si>
  <si>
    <t>Collinsville</t>
  </si>
  <si>
    <t>Norwalk</t>
  </si>
  <si>
    <t>Darien</t>
  </si>
  <si>
    <t>Essex</t>
  </si>
  <si>
    <t>Ridgefield</t>
  </si>
  <si>
    <t>Farmington</t>
  </si>
  <si>
    <t>Greenwich</t>
  </si>
  <si>
    <t>Cos Cob</t>
  </si>
  <si>
    <t>Stamford</t>
  </si>
  <si>
    <t>Guilford</t>
  </si>
  <si>
    <t>Naugatuck</t>
  </si>
  <si>
    <t>Jewett City</t>
  </si>
  <si>
    <t>Middletown</t>
  </si>
  <si>
    <t>Litchfield</t>
  </si>
  <si>
    <t>Milford</t>
  </si>
  <si>
    <t>Salisbury</t>
  </si>
  <si>
    <t>Newtown</t>
  </si>
  <si>
    <t>Winsted</t>
  </si>
  <si>
    <t>Bridgeport</t>
  </si>
  <si>
    <t>Lakeville</t>
  </si>
  <si>
    <t>Danbury</t>
  </si>
  <si>
    <t>Stafford Springs</t>
  </si>
  <si>
    <t>New Haven</t>
  </si>
  <si>
    <t>Thomaston</t>
  </si>
  <si>
    <t>Torrington</t>
  </si>
  <si>
    <t>Washington</t>
  </si>
  <si>
    <t>DC</t>
  </si>
  <si>
    <t>Wilmington</t>
  </si>
  <si>
    <t>DE</t>
  </si>
  <si>
    <t>New Castle</t>
  </si>
  <si>
    <t>Greenville</t>
  </si>
  <si>
    <t>Lewes</t>
  </si>
  <si>
    <t>Rehoboth Beach</t>
  </si>
  <si>
    <t>FL</t>
  </si>
  <si>
    <t>Miami</t>
  </si>
  <si>
    <t>Axiom Bank, National Association</t>
  </si>
  <si>
    <t>Maitland</t>
  </si>
  <si>
    <t>Coral Gables</t>
  </si>
  <si>
    <t>Belle Glade</t>
  </si>
  <si>
    <t>Lakeland</t>
  </si>
  <si>
    <t>Pensacola</t>
  </si>
  <si>
    <t>Tampa</t>
  </si>
  <si>
    <t>Miami Lakes</t>
  </si>
  <si>
    <t>Fort Walton Beach</t>
  </si>
  <si>
    <t>Inverness</t>
  </si>
  <si>
    <t>Sarasota</t>
  </si>
  <si>
    <t>Tallahassee</t>
  </si>
  <si>
    <t>Winter Haven</t>
  </si>
  <si>
    <t>Lake Wales</t>
  </si>
  <si>
    <t>The Villages</t>
  </si>
  <si>
    <t>Perry</t>
  </si>
  <si>
    <t>Lake City</t>
  </si>
  <si>
    <t>Winter Park</t>
  </si>
  <si>
    <t>Merritt Island</t>
  </si>
  <si>
    <t>Starke</t>
  </si>
  <si>
    <t>Fort Myers</t>
  </si>
  <si>
    <t>Clewiston</t>
  </si>
  <si>
    <t>Orlando</t>
  </si>
  <si>
    <t>Mount Dora</t>
  </si>
  <si>
    <t>Dade City</t>
  </si>
  <si>
    <t>Wauchula</t>
  </si>
  <si>
    <t>Key West</t>
  </si>
  <si>
    <t>Clearwater</t>
  </si>
  <si>
    <t>Melbourne</t>
  </si>
  <si>
    <t>Weston</t>
  </si>
  <si>
    <t>Saint Petersburg</t>
  </si>
  <si>
    <t>Hallandale Beach</t>
  </si>
  <si>
    <t>Palm Coast</t>
  </si>
  <si>
    <t>Mayo</t>
  </si>
  <si>
    <t>Boca Raton</t>
  </si>
  <si>
    <t>Madison</t>
  </si>
  <si>
    <t>Vero Beach</t>
  </si>
  <si>
    <t>Hollywood</t>
  </si>
  <si>
    <t>Graceville</t>
  </si>
  <si>
    <t>Niceville</t>
  </si>
  <si>
    <t>Sanibel</t>
  </si>
  <si>
    <t>Stuart</t>
  </si>
  <si>
    <t>TCM Bank, National Association</t>
  </si>
  <si>
    <t>Doral</t>
  </si>
  <si>
    <t>Umatilla</t>
  </si>
  <si>
    <t>Winter Park National Bank</t>
  </si>
  <si>
    <t>Pohnpei</t>
  </si>
  <si>
    <t>FM</t>
  </si>
  <si>
    <t>Albany</t>
  </si>
  <si>
    <t>GA</t>
  </si>
  <si>
    <t>Atlanta</t>
  </si>
  <si>
    <t>Vidalia</t>
  </si>
  <si>
    <t>Bremen</t>
  </si>
  <si>
    <t>Macon</t>
  </si>
  <si>
    <t>Alapaha</t>
  </si>
  <si>
    <t>Camilla</t>
  </si>
  <si>
    <t>Trenton</t>
  </si>
  <si>
    <t>Dawson</t>
  </si>
  <si>
    <t>Dublin</t>
  </si>
  <si>
    <t>Blakely</t>
  </si>
  <si>
    <t>Eastman</t>
  </si>
  <si>
    <t>Edison</t>
  </si>
  <si>
    <t>Sparta</t>
  </si>
  <si>
    <t>Hazlehurst</t>
  </si>
  <si>
    <t>Lumber City</t>
  </si>
  <si>
    <t>Newington</t>
  </si>
  <si>
    <t>Soperton</t>
  </si>
  <si>
    <t>Wrightsville</t>
  </si>
  <si>
    <t>Barwick</t>
  </si>
  <si>
    <t>Lawrenceville</t>
  </si>
  <si>
    <t>LaGrange</t>
  </si>
  <si>
    <t>Savannah</t>
  </si>
  <si>
    <t>Milledgeville</t>
  </si>
  <si>
    <t>West Point</t>
  </si>
  <si>
    <t>Nashville</t>
  </si>
  <si>
    <t>Americus</t>
  </si>
  <si>
    <t>Cochran</t>
  </si>
  <si>
    <t>Cumming</t>
  </si>
  <si>
    <t>Swainsboro</t>
  </si>
  <si>
    <t>Sandersville</t>
  </si>
  <si>
    <t>Hahira</t>
  </si>
  <si>
    <t>Quitman</t>
  </si>
  <si>
    <t>Claxton</t>
  </si>
  <si>
    <t>Fitzgerald</t>
  </si>
  <si>
    <t>Crawford</t>
  </si>
  <si>
    <t>Valdosta</t>
  </si>
  <si>
    <t>Baxley</t>
  </si>
  <si>
    <t>Douglas</t>
  </si>
  <si>
    <t>Twin City</t>
  </si>
  <si>
    <t>Elberton</t>
  </si>
  <si>
    <t>Manchester</t>
  </si>
  <si>
    <t>Pelham</t>
  </si>
  <si>
    <t>Eatonton</t>
  </si>
  <si>
    <t>Sylvania</t>
  </si>
  <si>
    <t>Lincolnton</t>
  </si>
  <si>
    <t>Athens</t>
  </si>
  <si>
    <t>Pembroke</t>
  </si>
  <si>
    <t>Molena</t>
  </si>
  <si>
    <t>Gainesville</t>
  </si>
  <si>
    <t>Doraville</t>
  </si>
  <si>
    <t>Marietta</t>
  </si>
  <si>
    <t>Bainbridge</t>
  </si>
  <si>
    <t>Griffin</t>
  </si>
  <si>
    <t>Waynesboro</t>
  </si>
  <si>
    <t>Alma</t>
  </si>
  <si>
    <t>Chatsworth</t>
  </si>
  <si>
    <t>Pine Mountain</t>
  </si>
  <si>
    <t>Patterson</t>
  </si>
  <si>
    <t>Wrens</t>
  </si>
  <si>
    <t>Cuthbert</t>
  </si>
  <si>
    <t>Allentown</t>
  </si>
  <si>
    <t>Dallas</t>
  </si>
  <si>
    <t>Glennville</t>
  </si>
  <si>
    <t>Rome</t>
  </si>
  <si>
    <t>Duluth</t>
  </si>
  <si>
    <t>Jonesboro</t>
  </si>
  <si>
    <t>Loganville</t>
  </si>
  <si>
    <t>Monroe</t>
  </si>
  <si>
    <t>McRae</t>
  </si>
  <si>
    <t>Covington</t>
  </si>
  <si>
    <t>Calhoun</t>
  </si>
  <si>
    <t>Lavonia</t>
  </si>
  <si>
    <t>Watkinsville</t>
  </si>
  <si>
    <t>Willacoochee</t>
  </si>
  <si>
    <t>Lyons</t>
  </si>
  <si>
    <t>Buford</t>
  </si>
  <si>
    <t>Talbotton</t>
  </si>
  <si>
    <t>Colquitt</t>
  </si>
  <si>
    <t>Forsyth</t>
  </si>
  <si>
    <t>Waycross</t>
  </si>
  <si>
    <t>Alpharetta</t>
  </si>
  <si>
    <t>Clayton</t>
  </si>
  <si>
    <t>Rochelle</t>
  </si>
  <si>
    <t>Sandy Springs</t>
  </si>
  <si>
    <t>Brunswick</t>
  </si>
  <si>
    <t>Tifton</t>
  </si>
  <si>
    <t>Summerville</t>
  </si>
  <si>
    <t>Sardis</t>
  </si>
  <si>
    <t>Columbus</t>
  </si>
  <si>
    <t>Woodland</t>
  </si>
  <si>
    <t>Lenox</t>
  </si>
  <si>
    <t>Zebulon</t>
  </si>
  <si>
    <t>Cairo</t>
  </si>
  <si>
    <t>Alamo</t>
  </si>
  <si>
    <t>Abbeville</t>
  </si>
  <si>
    <t>Irwinton</t>
  </si>
  <si>
    <t>Hagatna</t>
  </si>
  <si>
    <t>GU</t>
  </si>
  <si>
    <t>Honolulu</t>
  </si>
  <si>
    <t>HI</t>
  </si>
  <si>
    <t>Davenport</t>
  </si>
  <si>
    <t>IA</t>
  </si>
  <si>
    <t>Le Mars</t>
  </si>
  <si>
    <t>Osceola</t>
  </si>
  <si>
    <t>Sioux Center</t>
  </si>
  <si>
    <t>Dubuque</t>
  </si>
  <si>
    <t>Lowden</t>
  </si>
  <si>
    <t>Ashton</t>
  </si>
  <si>
    <t>Atkins</t>
  </si>
  <si>
    <t>Audubon</t>
  </si>
  <si>
    <t>Carroll</t>
  </si>
  <si>
    <t>Wapello</t>
  </si>
  <si>
    <t>West Union</t>
  </si>
  <si>
    <t>West Des Moines</t>
  </si>
  <si>
    <t>Spirit Lake</t>
  </si>
  <si>
    <t>Estherville</t>
  </si>
  <si>
    <t>Des Moines</t>
  </si>
  <si>
    <t>Cedar Rapids</t>
  </si>
  <si>
    <t>Bellevue</t>
  </si>
  <si>
    <t>Blairstown</t>
  </si>
  <si>
    <t>Blue Grass</t>
  </si>
  <si>
    <t>Boone</t>
  </si>
  <si>
    <t>Breda</t>
  </si>
  <si>
    <t>Mount Vernon</t>
  </si>
  <si>
    <t>Muscatine</t>
  </si>
  <si>
    <t>La Porte City</t>
  </si>
  <si>
    <t>Storm Lake</t>
  </si>
  <si>
    <t>State Center</t>
  </si>
  <si>
    <t>Elkader</t>
  </si>
  <si>
    <t>Shenandoah</t>
  </si>
  <si>
    <t>Johnston</t>
  </si>
  <si>
    <t>Belle Plaine</t>
  </si>
  <si>
    <t>Cherokee</t>
  </si>
  <si>
    <t>Sac City</t>
  </si>
  <si>
    <t>Clinton</t>
  </si>
  <si>
    <t>Marshalltown</t>
  </si>
  <si>
    <t>Spillville</t>
  </si>
  <si>
    <t>Anamosa</t>
  </si>
  <si>
    <t>Wyoming</t>
  </si>
  <si>
    <t>Sheldon</t>
  </si>
  <si>
    <t>Clear Lake</t>
  </si>
  <si>
    <t>Dunlap</t>
  </si>
  <si>
    <t>Nevada</t>
  </si>
  <si>
    <t>Oelwein</t>
  </si>
  <si>
    <t>Edgewood</t>
  </si>
  <si>
    <t>Paton</t>
  </si>
  <si>
    <t>Tipton</t>
  </si>
  <si>
    <t>Ankeny</t>
  </si>
  <si>
    <t>Spencer</t>
  </si>
  <si>
    <t>Fort Madison</t>
  </si>
  <si>
    <t>Clarinda</t>
  </si>
  <si>
    <t>Corydon</t>
  </si>
  <si>
    <t>Sigourney</t>
  </si>
  <si>
    <t>Denison</t>
  </si>
  <si>
    <t>Cresco</t>
  </si>
  <si>
    <t>Decorah</t>
  </si>
  <si>
    <t>Defiance</t>
  </si>
  <si>
    <t>Dysart</t>
  </si>
  <si>
    <t>Elgin</t>
  </si>
  <si>
    <t>Springville</t>
  </si>
  <si>
    <t>Collins</t>
  </si>
  <si>
    <t>Fairfax</t>
  </si>
  <si>
    <t>Waukon</t>
  </si>
  <si>
    <t>Lone Tree</t>
  </si>
  <si>
    <t>Winterset</t>
  </si>
  <si>
    <t>Bancroft</t>
  </si>
  <si>
    <t>Wever</t>
  </si>
  <si>
    <t>Victor</t>
  </si>
  <si>
    <t>Fostoria</t>
  </si>
  <si>
    <t>Colesburg</t>
  </si>
  <si>
    <t>Traer</t>
  </si>
  <si>
    <t>Algona</t>
  </si>
  <si>
    <t>Yale</t>
  </si>
  <si>
    <t>Mason City</t>
  </si>
  <si>
    <t>Lake View</t>
  </si>
  <si>
    <t>Marcus</t>
  </si>
  <si>
    <t>Williamsburg</t>
  </si>
  <si>
    <t>Earling</t>
  </si>
  <si>
    <t>Buffalo Center</t>
  </si>
  <si>
    <t>Hampton</t>
  </si>
  <si>
    <t>Newell</t>
  </si>
  <si>
    <t>Albia</t>
  </si>
  <si>
    <t>Waverly</t>
  </si>
  <si>
    <t>Creston</t>
  </si>
  <si>
    <t>Fairfield</t>
  </si>
  <si>
    <t>Manning</t>
  </si>
  <si>
    <t>Primghar</t>
  </si>
  <si>
    <t>Ames</t>
  </si>
  <si>
    <t>Charles City</t>
  </si>
  <si>
    <t>Evansdale</t>
  </si>
  <si>
    <t>Sumner</t>
  </si>
  <si>
    <t>Webster City</t>
  </si>
  <si>
    <t>Lynnville</t>
  </si>
  <si>
    <t>Britt</t>
  </si>
  <si>
    <t>Ida Grove</t>
  </si>
  <si>
    <t>Belmond</t>
  </si>
  <si>
    <t>Nashua</t>
  </si>
  <si>
    <t>Colfax</t>
  </si>
  <si>
    <t>Coralville</t>
  </si>
  <si>
    <t>Wheatland</t>
  </si>
  <si>
    <t>Atlantic</t>
  </si>
  <si>
    <t>Fontanelle</t>
  </si>
  <si>
    <t>Newton</t>
  </si>
  <si>
    <t>Council Bluffs</t>
  </si>
  <si>
    <t>Grundy Center</t>
  </si>
  <si>
    <t>Iowa Falls</t>
  </si>
  <si>
    <t>Grinnell</t>
  </si>
  <si>
    <t>Panora</t>
  </si>
  <si>
    <t>Eldora</t>
  </si>
  <si>
    <t>Somers</t>
  </si>
  <si>
    <t>Hiawatha</t>
  </si>
  <si>
    <t>Hills</t>
  </si>
  <si>
    <t>Royal</t>
  </si>
  <si>
    <t>Jefferson</t>
  </si>
  <si>
    <t>Osage</t>
  </si>
  <si>
    <t>Red Oak</t>
  </si>
  <si>
    <t>McGregor</t>
  </si>
  <si>
    <t>Clarksville</t>
  </si>
  <si>
    <t>Hull</t>
  </si>
  <si>
    <t>Knoxville</t>
  </si>
  <si>
    <t>Emmetsburg</t>
  </si>
  <si>
    <t>Centerville</t>
  </si>
  <si>
    <t>Lansing</t>
  </si>
  <si>
    <t>Keystone</t>
  </si>
  <si>
    <t>Pella</t>
  </si>
  <si>
    <t>Sioux City</t>
  </si>
  <si>
    <t>Durant</t>
  </si>
  <si>
    <t>Reinbeck</t>
  </si>
  <si>
    <t>Logan</t>
  </si>
  <si>
    <t>Luana</t>
  </si>
  <si>
    <t>Forest City</t>
  </si>
  <si>
    <t>Maquoketa</t>
  </si>
  <si>
    <t>Maxwell</t>
  </si>
  <si>
    <t>Maynard</t>
  </si>
  <si>
    <t>Mediapolis</t>
  </si>
  <si>
    <t>Iowa City</t>
  </si>
  <si>
    <t>Montezuma</t>
  </si>
  <si>
    <t>New Albin</t>
  </si>
  <si>
    <t>Cascade</t>
  </si>
  <si>
    <t>Palo</t>
  </si>
  <si>
    <t>Rock Valley</t>
  </si>
  <si>
    <t>Wellsburg</t>
  </si>
  <si>
    <t>Crawfordsville</t>
  </si>
  <si>
    <t>Indianola</t>
  </si>
  <si>
    <t>Clive</t>
  </si>
  <si>
    <t>Pilot Grove</t>
  </si>
  <si>
    <t>Bettendorf</t>
  </si>
  <si>
    <t>Readlyn</t>
  </si>
  <si>
    <t>Story City</t>
  </si>
  <si>
    <t>Sanborn</t>
  </si>
  <si>
    <t>Gowrie</t>
  </si>
  <si>
    <t>Sutherland</t>
  </si>
  <si>
    <t>Radcliffe</t>
  </si>
  <si>
    <t>Independence</t>
  </si>
  <si>
    <t>Harlan</t>
  </si>
  <si>
    <t>Sibley</t>
  </si>
  <si>
    <t>Sloan</t>
  </si>
  <si>
    <t>Solon</t>
  </si>
  <si>
    <t>Ottumwa</t>
  </si>
  <si>
    <t>Saint Ansgar</t>
  </si>
  <si>
    <t>Bussey</t>
  </si>
  <si>
    <t>Schaller</t>
  </si>
  <si>
    <t>Toledo</t>
  </si>
  <si>
    <t>Bonaparte</t>
  </si>
  <si>
    <t>Rake</t>
  </si>
  <si>
    <t>Bloomfield</t>
  </si>
  <si>
    <t>Templeton</t>
  </si>
  <si>
    <t>Treynor</t>
  </si>
  <si>
    <t>Randolph</t>
  </si>
  <si>
    <t>Greenfield</t>
  </si>
  <si>
    <t>Mapleton</t>
  </si>
  <si>
    <t>Walker</t>
  </si>
  <si>
    <t>Watkins</t>
  </si>
  <si>
    <t>Mount Pleasant</t>
  </si>
  <si>
    <t>West Bend</t>
  </si>
  <si>
    <t>Westside</t>
  </si>
  <si>
    <t>South English</t>
  </si>
  <si>
    <t>Ammon</t>
  </si>
  <si>
    <t>ID</t>
  </si>
  <si>
    <t>Coeur d'Alene</t>
  </si>
  <si>
    <t>Burley</t>
  </si>
  <si>
    <t>Buhl</t>
  </si>
  <si>
    <t>Twin Falls</t>
  </si>
  <si>
    <t>McCall</t>
  </si>
  <si>
    <t>Boise</t>
  </si>
  <si>
    <t>Malad City</t>
  </si>
  <si>
    <t>Lewiston</t>
  </si>
  <si>
    <t>Sherrard</t>
  </si>
  <si>
    <t>IL</t>
  </si>
  <si>
    <t>Skokie</t>
  </si>
  <si>
    <t>Midlothian</t>
  </si>
  <si>
    <t>Chicago</t>
  </si>
  <si>
    <t>Oswego</t>
  </si>
  <si>
    <t>Rockford</t>
  </si>
  <si>
    <t>Woodstock</t>
  </si>
  <si>
    <t>South Elgin</t>
  </si>
  <si>
    <t>Anchor</t>
  </si>
  <si>
    <t>Oneida</t>
  </si>
  <si>
    <t>Anna</t>
  </si>
  <si>
    <t>Apple River</t>
  </si>
  <si>
    <t>Belleville</t>
  </si>
  <si>
    <t>Bourbonnais</t>
  </si>
  <si>
    <t>Hardin</t>
  </si>
  <si>
    <t>Herrin</t>
  </si>
  <si>
    <t>Kampsville</t>
  </si>
  <si>
    <t>Montgomery</t>
  </si>
  <si>
    <t>O'Fallon</t>
  </si>
  <si>
    <t>Pontiac</t>
  </si>
  <si>
    <t>Rantoul</t>
  </si>
  <si>
    <t>Springfield</t>
  </si>
  <si>
    <t>Stronghurst</t>
  </si>
  <si>
    <t>Yates City</t>
  </si>
  <si>
    <t>Champaign</t>
  </si>
  <si>
    <t>Olympia Fields</t>
  </si>
  <si>
    <t>Orion</t>
  </si>
  <si>
    <t>Eldorado</t>
  </si>
  <si>
    <t>Barrington</t>
  </si>
  <si>
    <t>Beardstown</t>
  </si>
  <si>
    <t>Arlington Heights</t>
  </si>
  <si>
    <t>Peoria</t>
  </si>
  <si>
    <t>Milan</t>
  </si>
  <si>
    <t>Roselle</t>
  </si>
  <si>
    <t>Lincolnwood</t>
  </si>
  <si>
    <t>Bridgeview</t>
  </si>
  <si>
    <t>Buckley</t>
  </si>
  <si>
    <t>Chester</t>
  </si>
  <si>
    <t>Byron</t>
  </si>
  <si>
    <t>Camp Grove</t>
  </si>
  <si>
    <t>Campus</t>
  </si>
  <si>
    <t>Carrollton</t>
  </si>
  <si>
    <t>Casey</t>
  </si>
  <si>
    <t>Geneseo</t>
  </si>
  <si>
    <t>Cicero</t>
  </si>
  <si>
    <t>Northbrook</t>
  </si>
  <si>
    <t>Chesterfield</t>
  </si>
  <si>
    <t>Lake Forest</t>
  </si>
  <si>
    <t>CIBC Bank USA</t>
  </si>
  <si>
    <t>Edinburg</t>
  </si>
  <si>
    <t>Mascoutah</t>
  </si>
  <si>
    <t>Albion</t>
  </si>
  <si>
    <t>Lena</t>
  </si>
  <si>
    <t>Metropolis</t>
  </si>
  <si>
    <t>Clay City</t>
  </si>
  <si>
    <t>Carlinville</t>
  </si>
  <si>
    <t>Columbia</t>
  </si>
  <si>
    <t>Winslow</t>
  </si>
  <si>
    <t>Easton</t>
  </si>
  <si>
    <t>Elmhurst</t>
  </si>
  <si>
    <t>Monmouth</t>
  </si>
  <si>
    <t>Galva</t>
  </si>
  <si>
    <t>Rock Falls</t>
  </si>
  <si>
    <t>Irvington</t>
  </si>
  <si>
    <t>Palatine</t>
  </si>
  <si>
    <t>Bloomington</t>
  </si>
  <si>
    <t>Effingham</t>
  </si>
  <si>
    <t>Crystal Lake</t>
  </si>
  <si>
    <t>Dewey</t>
  </si>
  <si>
    <t>Du Quoin</t>
  </si>
  <si>
    <t>Durand</t>
  </si>
  <si>
    <t>La Salle</t>
  </si>
  <si>
    <t>Oak Brook</t>
  </si>
  <si>
    <t>Lanark</t>
  </si>
  <si>
    <t>Fairview</t>
  </si>
  <si>
    <t>Hutsonville</t>
  </si>
  <si>
    <t>Bushnell</t>
  </si>
  <si>
    <t>Liberty</t>
  </si>
  <si>
    <t>Mount Pulaski</t>
  </si>
  <si>
    <t>Prophetstown</t>
  </si>
  <si>
    <t>Griggsville</t>
  </si>
  <si>
    <t>Pittsfield</t>
  </si>
  <si>
    <t>Elmwood</t>
  </si>
  <si>
    <t>Mount Sterling</t>
  </si>
  <si>
    <t>Harrisburg</t>
  </si>
  <si>
    <t>Emden</t>
  </si>
  <si>
    <t>Hoffman</t>
  </si>
  <si>
    <t>Medora</t>
  </si>
  <si>
    <t>Alpha</t>
  </si>
  <si>
    <t>Onarga</t>
  </si>
  <si>
    <t>Elk Grove Village</t>
  </si>
  <si>
    <t>Murphysboro</t>
  </si>
  <si>
    <t>Highland Park</t>
  </si>
  <si>
    <t>Manhattan</t>
  </si>
  <si>
    <t>Beecher</t>
  </si>
  <si>
    <t>Hillsboro</t>
  </si>
  <si>
    <t>Sullivan</t>
  </si>
  <si>
    <t>Xenia</t>
  </si>
  <si>
    <t>Joliet</t>
  </si>
  <si>
    <t>Shelbyville</t>
  </si>
  <si>
    <t>Ottawa</t>
  </si>
  <si>
    <t>Mattoon</t>
  </si>
  <si>
    <t>Itasca</t>
  </si>
  <si>
    <t>Vandalia</t>
  </si>
  <si>
    <t>Amboy</t>
  </si>
  <si>
    <t>Carlyle</t>
  </si>
  <si>
    <t>Olney</t>
  </si>
  <si>
    <t>Pinckneyville</t>
  </si>
  <si>
    <t>Taylorville</t>
  </si>
  <si>
    <t>Tremont</t>
  </si>
  <si>
    <t>Allendale</t>
  </si>
  <si>
    <t>Arenzville</t>
  </si>
  <si>
    <t>Assumption</t>
  </si>
  <si>
    <t>Ava</t>
  </si>
  <si>
    <t>Barry</t>
  </si>
  <si>
    <t>Brookfield</t>
  </si>
  <si>
    <t>Brownstown</t>
  </si>
  <si>
    <t>Carmi</t>
  </si>
  <si>
    <t>Dwight</t>
  </si>
  <si>
    <t>Lacon</t>
  </si>
  <si>
    <t>Nokomis</t>
  </si>
  <si>
    <t>Okawville</t>
  </si>
  <si>
    <t>Pana</t>
  </si>
  <si>
    <t>Raymond</t>
  </si>
  <si>
    <t>Sandoval</t>
  </si>
  <si>
    <t>Steeleville</t>
  </si>
  <si>
    <t>Robinson</t>
  </si>
  <si>
    <t>Palos Hills</t>
  </si>
  <si>
    <t>Sugar Grove</t>
  </si>
  <si>
    <t>Mackinaw</t>
  </si>
  <si>
    <t>Elmwood Park</t>
  </si>
  <si>
    <t>Mendota</t>
  </si>
  <si>
    <t>Beecher City</t>
  </si>
  <si>
    <t>Campbell Hill</t>
  </si>
  <si>
    <t>Dongola</t>
  </si>
  <si>
    <t>Forrest</t>
  </si>
  <si>
    <t>Olmsted</t>
  </si>
  <si>
    <t>Saint Peter</t>
  </si>
  <si>
    <t>Van Orin</t>
  </si>
  <si>
    <t>Shannon</t>
  </si>
  <si>
    <t>Watseka</t>
  </si>
  <si>
    <t>Kankakee</t>
  </si>
  <si>
    <t>Fisher</t>
  </si>
  <si>
    <t>Flanagan</t>
  </si>
  <si>
    <t>Flora</t>
  </si>
  <si>
    <t>La Grange</t>
  </si>
  <si>
    <t>Forest Park</t>
  </si>
  <si>
    <t>Forreston</t>
  </si>
  <si>
    <t>Roscoe</t>
  </si>
  <si>
    <t>Argenta</t>
  </si>
  <si>
    <t>Breese</t>
  </si>
  <si>
    <t>Gifford</t>
  </si>
  <si>
    <t>Goodfield</t>
  </si>
  <si>
    <t>Grand Chain</t>
  </si>
  <si>
    <t>Granville</t>
  </si>
  <si>
    <t>Morris</t>
  </si>
  <si>
    <t>Hartsburg</t>
  </si>
  <si>
    <t>Harvard</t>
  </si>
  <si>
    <t>Havana</t>
  </si>
  <si>
    <t>Schaumburg</t>
  </si>
  <si>
    <t>Decatur</t>
  </si>
  <si>
    <t>Warsaw</t>
  </si>
  <si>
    <t>Hinsdale</t>
  </si>
  <si>
    <t>Ipava</t>
  </si>
  <si>
    <t>Iroquois</t>
  </si>
  <si>
    <t>Jerseyville</t>
  </si>
  <si>
    <t>Kinmundy</t>
  </si>
  <si>
    <t>Lake Forest Bank &amp; Trust Company, National Association</t>
  </si>
  <si>
    <t>Lemont</t>
  </si>
  <si>
    <t>Alton</t>
  </si>
  <si>
    <t>Libertyville</t>
  </si>
  <si>
    <t>New Lenox</t>
  </si>
  <si>
    <t>Lisle</t>
  </si>
  <si>
    <t>Ogden</t>
  </si>
  <si>
    <t>Marseilles</t>
  </si>
  <si>
    <t>Canton</t>
  </si>
  <si>
    <t>Kincaid</t>
  </si>
  <si>
    <t>Freeport</t>
  </si>
  <si>
    <t>Des Plaines</t>
  </si>
  <si>
    <t>Morton</t>
  </si>
  <si>
    <t>Petersburg</t>
  </si>
  <si>
    <t>Saint Anne</t>
  </si>
  <si>
    <t>Waukegan</t>
  </si>
  <si>
    <t>Hennepin</t>
  </si>
  <si>
    <t>Red Bud</t>
  </si>
  <si>
    <t>Mokena</t>
  </si>
  <si>
    <t>Aurora</t>
  </si>
  <si>
    <t>Melrose Park</t>
  </si>
  <si>
    <t>Park Ridge</t>
  </si>
  <si>
    <t>Harwood Heights</t>
  </si>
  <si>
    <t>Kewanee</t>
  </si>
  <si>
    <t>Peru</t>
  </si>
  <si>
    <t>Virginia</t>
  </si>
  <si>
    <t>Philo</t>
  </si>
  <si>
    <t>Marengo</t>
  </si>
  <si>
    <t>Princeville</t>
  </si>
  <si>
    <t>Prospect Bank</t>
  </si>
  <si>
    <t>South Holland</t>
  </si>
  <si>
    <t>Raritan</t>
  </si>
  <si>
    <t>DeKalb</t>
  </si>
  <si>
    <t>Rochester</t>
  </si>
  <si>
    <t>Rushville</t>
  </si>
  <si>
    <t>Sainte Marie</t>
  </si>
  <si>
    <t>Bethany</t>
  </si>
  <si>
    <t>Rosemont</t>
  </si>
  <si>
    <t>Johnston City</t>
  </si>
  <si>
    <t>Spring Valley</t>
  </si>
  <si>
    <t>Saint Charles</t>
  </si>
  <si>
    <t>Wonder Lake</t>
  </si>
  <si>
    <t>Bement</t>
  </si>
  <si>
    <t>Cherry</t>
  </si>
  <si>
    <t>Geneva</t>
  </si>
  <si>
    <t>Graymont</t>
  </si>
  <si>
    <t>Industry</t>
  </si>
  <si>
    <t>Lincoln</t>
  </si>
  <si>
    <t>Nauvoo</t>
  </si>
  <si>
    <t>Pearl City</t>
  </si>
  <si>
    <t>Saint Jacob</t>
  </si>
  <si>
    <t>Antioch</t>
  </si>
  <si>
    <t>Toulon</t>
  </si>
  <si>
    <t>Benton</t>
  </si>
  <si>
    <t>Stillman Valley</t>
  </si>
  <si>
    <t>Streator</t>
  </si>
  <si>
    <t>Table Grove</t>
  </si>
  <si>
    <t>Teutopolis</t>
  </si>
  <si>
    <t>Avon</t>
  </si>
  <si>
    <t>Chatham</t>
  </si>
  <si>
    <t>Palos Heights</t>
  </si>
  <si>
    <t>Piper City</t>
  </si>
  <si>
    <t>Vermont</t>
  </si>
  <si>
    <t>Villa Grove</t>
  </si>
  <si>
    <t>Mount Carmel</t>
  </si>
  <si>
    <t>New Berlin</t>
  </si>
  <si>
    <t>Waterman</t>
  </si>
  <si>
    <t>Ashland</t>
  </si>
  <si>
    <t>Wheaton</t>
  </si>
  <si>
    <t>Williamsville</t>
  </si>
  <si>
    <t>South Bend</t>
  </si>
  <si>
    <t>IN</t>
  </si>
  <si>
    <t>Francesville</t>
  </si>
  <si>
    <t>Munster</t>
  </si>
  <si>
    <t>Wolcott</t>
  </si>
  <si>
    <t>Bath</t>
  </si>
  <si>
    <t>Bedford</t>
  </si>
  <si>
    <t>Huntington</t>
  </si>
  <si>
    <t>Boonville</t>
  </si>
  <si>
    <t>Kendallville</t>
  </si>
  <si>
    <t>Merrillville</t>
  </si>
  <si>
    <t>Veedersburg</t>
  </si>
  <si>
    <t>Mooresville</t>
  </si>
  <si>
    <t>Evansville</t>
  </si>
  <si>
    <t>Kokomo</t>
  </si>
  <si>
    <t>Brook</t>
  </si>
  <si>
    <t>Avilla</t>
  </si>
  <si>
    <t>Royal Center</t>
  </si>
  <si>
    <t>Wabash</t>
  </si>
  <si>
    <t>Lawrenceburg</t>
  </si>
  <si>
    <t>Demotte</t>
  </si>
  <si>
    <t>Goshen</t>
  </si>
  <si>
    <t>Fairmount</t>
  </si>
  <si>
    <t>Farmers and Mechanics Federal Savings Bank</t>
  </si>
  <si>
    <t>Laotto</t>
  </si>
  <si>
    <t>Boswell</t>
  </si>
  <si>
    <t>Frankfort</t>
  </si>
  <si>
    <t>Lagrange</t>
  </si>
  <si>
    <t>Brookville</t>
  </si>
  <si>
    <t>Berne</t>
  </si>
  <si>
    <t>Richmond</t>
  </si>
  <si>
    <t>Converse</t>
  </si>
  <si>
    <t>Greensburg</t>
  </si>
  <si>
    <t>Angola</t>
  </si>
  <si>
    <t>Terre Haute</t>
  </si>
  <si>
    <t>Fishers</t>
  </si>
  <si>
    <t>Muncie</t>
  </si>
  <si>
    <t>Cloverdale</t>
  </si>
  <si>
    <t>Middlebury</t>
  </si>
  <si>
    <t>Porter</t>
  </si>
  <si>
    <t>Huntingburg</t>
  </si>
  <si>
    <t>Friendship</t>
  </si>
  <si>
    <t>Garrett</t>
  </si>
  <si>
    <t>Swayzee</t>
  </si>
  <si>
    <t>Brownsburg</t>
  </si>
  <si>
    <t>Martinsville</t>
  </si>
  <si>
    <t>Thorntown</t>
  </si>
  <si>
    <t>Michigan City</t>
  </si>
  <si>
    <t>Seymour</t>
  </si>
  <si>
    <t>Kentland</t>
  </si>
  <si>
    <t>Logansport</t>
  </si>
  <si>
    <t>Carmel</t>
  </si>
  <si>
    <t>Franklin</t>
  </si>
  <si>
    <t>Napoleon</t>
  </si>
  <si>
    <t>Indianapolis</t>
  </si>
  <si>
    <t>Jeffersonville</t>
  </si>
  <si>
    <t>North Salem</t>
  </si>
  <si>
    <t>Ellettsville</t>
  </si>
  <si>
    <t>Brazil</t>
  </si>
  <si>
    <t>Scottsburg</t>
  </si>
  <si>
    <t>Santa Claus</t>
  </si>
  <si>
    <t>Fort Wayne</t>
  </si>
  <si>
    <t>Roachdale</t>
  </si>
  <si>
    <t>Connersville</t>
  </si>
  <si>
    <t>KS</t>
  </si>
  <si>
    <t>Topeka</t>
  </si>
  <si>
    <t>Baxter Springs</t>
  </si>
  <si>
    <t>Great Bend</t>
  </si>
  <si>
    <t>Andover</t>
  </si>
  <si>
    <t>Kansas City</t>
  </si>
  <si>
    <t>Fort Leavenworth</t>
  </si>
  <si>
    <t>Scandia</t>
  </si>
  <si>
    <t>Baldwin City</t>
  </si>
  <si>
    <t>Overland Park</t>
  </si>
  <si>
    <t>Chanute</t>
  </si>
  <si>
    <t>Wellington</t>
  </si>
  <si>
    <t>Denton</t>
  </si>
  <si>
    <t>Hays</t>
  </si>
  <si>
    <t>Holyrood</t>
  </si>
  <si>
    <t>Palmer</t>
  </si>
  <si>
    <t>Prairie Village</t>
  </si>
  <si>
    <t>Protection</t>
  </si>
  <si>
    <t>Tescott</t>
  </si>
  <si>
    <t>Wamego</t>
  </si>
  <si>
    <t>Olathe</t>
  </si>
  <si>
    <t>Salina</t>
  </si>
  <si>
    <t>Oberlin</t>
  </si>
  <si>
    <t>Wichita</t>
  </si>
  <si>
    <t>Goodland</t>
  </si>
  <si>
    <t>Bendena</t>
  </si>
  <si>
    <t>Bison</t>
  </si>
  <si>
    <t>Mulvane</t>
  </si>
  <si>
    <t>Weir</t>
  </si>
  <si>
    <t>Sublette</t>
  </si>
  <si>
    <t>Hutchinson</t>
  </si>
  <si>
    <t>Junction City</t>
  </si>
  <si>
    <t>Park City</t>
  </si>
  <si>
    <t>Greenleaf</t>
  </si>
  <si>
    <t>Leavenworth</t>
  </si>
  <si>
    <t>Moundridge</t>
  </si>
  <si>
    <t>Marysville</t>
  </si>
  <si>
    <t>Gridley</t>
  </si>
  <si>
    <t>Hugoton</t>
  </si>
  <si>
    <t>Ellsworth</t>
  </si>
  <si>
    <t>Cheney</t>
  </si>
  <si>
    <t>Fort Scott</t>
  </si>
  <si>
    <t>Parsons</t>
  </si>
  <si>
    <t>Liberal</t>
  </si>
  <si>
    <t>Seneca</t>
  </si>
  <si>
    <t>Conway Springs</t>
  </si>
  <si>
    <t>Cedar Point</t>
  </si>
  <si>
    <t>Leawood</t>
  </si>
  <si>
    <t>Holton</t>
  </si>
  <si>
    <t>Clyde</t>
  </si>
  <si>
    <t>Emporia</t>
  </si>
  <si>
    <t>Atchison</t>
  </si>
  <si>
    <t>Saint Paul</t>
  </si>
  <si>
    <t>Colby</t>
  </si>
  <si>
    <t>Council Grove</t>
  </si>
  <si>
    <t>Mound City</t>
  </si>
  <si>
    <t>Atwood</t>
  </si>
  <si>
    <t>Phillipsburg</t>
  </si>
  <si>
    <t>Wathena</t>
  </si>
  <si>
    <t>Westmoreland</t>
  </si>
  <si>
    <t>McPherson</t>
  </si>
  <si>
    <t>Westphalia</t>
  </si>
  <si>
    <t>Blue Mound</t>
  </si>
  <si>
    <t>Bucklin</t>
  </si>
  <si>
    <t>Oakley</t>
  </si>
  <si>
    <t>Dodge City</t>
  </si>
  <si>
    <t>Centralia</t>
  </si>
  <si>
    <t>Hoisington</t>
  </si>
  <si>
    <t>Cimarron</t>
  </si>
  <si>
    <t>Fredonia</t>
  </si>
  <si>
    <t>Pratt</t>
  </si>
  <si>
    <t>Beloit</t>
  </si>
  <si>
    <t>Cunningham</t>
  </si>
  <si>
    <t>Dighton</t>
  </si>
  <si>
    <t>Girard</t>
  </si>
  <si>
    <t>Harveyville</t>
  </si>
  <si>
    <t>Hope</t>
  </si>
  <si>
    <t>Louisburg</t>
  </si>
  <si>
    <t>Scott City</t>
  </si>
  <si>
    <t>Sedan</t>
  </si>
  <si>
    <t>Spearville</t>
  </si>
  <si>
    <t>Syracuse</t>
  </si>
  <si>
    <t>Osawatomie</t>
  </si>
  <si>
    <t>Overbrook</t>
  </si>
  <si>
    <t>Ness City</t>
  </si>
  <si>
    <t>Norton</t>
  </si>
  <si>
    <t>Tonganoxie</t>
  </si>
  <si>
    <t>Larned</t>
  </si>
  <si>
    <t>Healy</t>
  </si>
  <si>
    <t>Ransom</t>
  </si>
  <si>
    <t>Eskridge</t>
  </si>
  <si>
    <t>Garnett</t>
  </si>
  <si>
    <t>Ulysses</t>
  </si>
  <si>
    <t>Lawrence</t>
  </si>
  <si>
    <t>Halstead</t>
  </si>
  <si>
    <t>Haviland</t>
  </si>
  <si>
    <t>Howard</t>
  </si>
  <si>
    <t>Jamestown</t>
  </si>
  <si>
    <t>Johnson</t>
  </si>
  <si>
    <t>Eudora</t>
  </si>
  <si>
    <t>Lakin</t>
  </si>
  <si>
    <t>Altamont</t>
  </si>
  <si>
    <t>Lyndon</t>
  </si>
  <si>
    <t>Marquette</t>
  </si>
  <si>
    <t>La Crosse</t>
  </si>
  <si>
    <t>Coldwater</t>
  </si>
  <si>
    <t>Cherryvale</t>
  </si>
  <si>
    <t>Plains</t>
  </si>
  <si>
    <t>Stafford</t>
  </si>
  <si>
    <t>Riley</t>
  </si>
  <si>
    <t>Saint John</t>
  </si>
  <si>
    <t>Lenexa</t>
  </si>
  <si>
    <t>Solomon</t>
  </si>
  <si>
    <t>Natoma</t>
  </si>
  <si>
    <t>Bern</t>
  </si>
  <si>
    <t>Burrton</t>
  </si>
  <si>
    <t>Downs</t>
  </si>
  <si>
    <t>Mankato</t>
  </si>
  <si>
    <t>Caldwell</t>
  </si>
  <si>
    <t>Maple Hill</t>
  </si>
  <si>
    <t>Courtland</t>
  </si>
  <si>
    <t>De Soto</t>
  </si>
  <si>
    <t>Uniontown</t>
  </si>
  <si>
    <t>Arkansas City</t>
  </si>
  <si>
    <t>Clay Center</t>
  </si>
  <si>
    <t>Olsburg</t>
  </si>
  <si>
    <t>Everest</t>
  </si>
  <si>
    <t>Leon</t>
  </si>
  <si>
    <t>Walton</t>
  </si>
  <si>
    <t>Garden City</t>
  </si>
  <si>
    <t>Wilson</t>
  </si>
  <si>
    <t>Hazard</t>
  </si>
  <si>
    <t>KY</t>
  </si>
  <si>
    <t>Bowling Green</t>
  </si>
  <si>
    <t>Buffalo</t>
  </si>
  <si>
    <t>Cadiz</t>
  </si>
  <si>
    <t>Clarkson</t>
  </si>
  <si>
    <t>Brownsville</t>
  </si>
  <si>
    <t>Hindman</t>
  </si>
  <si>
    <t>Lexington</t>
  </si>
  <si>
    <t>Maysville</t>
  </si>
  <si>
    <t>West Liberty</t>
  </si>
  <si>
    <t>Cecilia</t>
  </si>
  <si>
    <t>Hickman</t>
  </si>
  <si>
    <t>Morehead</t>
  </si>
  <si>
    <t>Campbellsville</t>
  </si>
  <si>
    <t>Burkesville</t>
  </si>
  <si>
    <t>Paintsville</t>
  </si>
  <si>
    <t>Versailles</t>
  </si>
  <si>
    <t>Vanceburg</t>
  </si>
  <si>
    <t>Arlington</t>
  </si>
  <si>
    <t>Lebanon</t>
  </si>
  <si>
    <t>Somerset</t>
  </si>
  <si>
    <t>Grayson</t>
  </si>
  <si>
    <t>Pikeville</t>
  </si>
  <si>
    <t>London</t>
  </si>
  <si>
    <t>Edmonton</t>
  </si>
  <si>
    <t>Elkton</t>
  </si>
  <si>
    <t>Campton</t>
  </si>
  <si>
    <t>Nicholasville</t>
  </si>
  <si>
    <t>Princeton</t>
  </si>
  <si>
    <t>Milton</t>
  </si>
  <si>
    <t>Henderson</t>
  </si>
  <si>
    <t>Russell</t>
  </si>
  <si>
    <t>Mayfield</t>
  </si>
  <si>
    <t>Brooksville</t>
  </si>
  <si>
    <t>Russell Springs</t>
  </si>
  <si>
    <t>Owensboro</t>
  </si>
  <si>
    <t>Lancaster</t>
  </si>
  <si>
    <t>Middlesboro</t>
  </si>
  <si>
    <t>Madisonville</t>
  </si>
  <si>
    <t>Munfordville</t>
  </si>
  <si>
    <t>Hopkinsville</t>
  </si>
  <si>
    <t>Ludlow</t>
  </si>
  <si>
    <t>Corbin</t>
  </si>
  <si>
    <t>Hyden</t>
  </si>
  <si>
    <t>McKee</t>
  </si>
  <si>
    <t>Lewisburg</t>
  </si>
  <si>
    <t>Hodgenville</t>
  </si>
  <si>
    <t>Brandenburg</t>
  </si>
  <si>
    <t>Morgantown</t>
  </si>
  <si>
    <t>Murray</t>
  </si>
  <si>
    <t>Owingsville</t>
  </si>
  <si>
    <t>Paducah</t>
  </si>
  <si>
    <t>Stanford</t>
  </si>
  <si>
    <t>Taylorsville</t>
  </si>
  <si>
    <t>Mount Washington</t>
  </si>
  <si>
    <t>Flemingsburg</t>
  </si>
  <si>
    <t>Winchester</t>
  </si>
  <si>
    <t>Salyersville</t>
  </si>
  <si>
    <t>Glasgow</t>
  </si>
  <si>
    <t>Bardstown</t>
  </si>
  <si>
    <t>Campbellsburg</t>
  </si>
  <si>
    <t>Morganfield</t>
  </si>
  <si>
    <t>Whitley City</t>
  </si>
  <si>
    <t>Radcliff</t>
  </si>
  <si>
    <t>LA</t>
  </si>
  <si>
    <t>Opelousas</t>
  </si>
  <si>
    <t>Plaquemine</t>
  </si>
  <si>
    <t>White Castle</t>
  </si>
  <si>
    <t>Crowley</t>
  </si>
  <si>
    <t>Coushatta</t>
  </si>
  <si>
    <t>Erath</t>
  </si>
  <si>
    <t>Gueydan</t>
  </si>
  <si>
    <t>New Orleans</t>
  </si>
  <si>
    <t>Oak Ridge</t>
  </si>
  <si>
    <t>Ruston</t>
  </si>
  <si>
    <t>Saint Francisville</t>
  </si>
  <si>
    <t>Sunset</t>
  </si>
  <si>
    <t>Winnfield</t>
  </si>
  <si>
    <t>Zachary</t>
  </si>
  <si>
    <t>Jennings</t>
  </si>
  <si>
    <t>Basile</t>
  </si>
  <si>
    <t>DeRidder</t>
  </si>
  <si>
    <t>Baton Rouge</t>
  </si>
  <si>
    <t>Jonesville</t>
  </si>
  <si>
    <t>Vivian</t>
  </si>
  <si>
    <t>Bossier City</t>
  </si>
  <si>
    <t>Winnsboro</t>
  </si>
  <si>
    <t>Bogalusa</t>
  </si>
  <si>
    <t>Natchitoches</t>
  </si>
  <si>
    <t>Houma</t>
  </si>
  <si>
    <t>Oak Grove</t>
  </si>
  <si>
    <t>Delhi</t>
  </si>
  <si>
    <t>Mansfield</t>
  </si>
  <si>
    <t>New Iberia</t>
  </si>
  <si>
    <t>Cottonport</t>
  </si>
  <si>
    <t>Saint Joseph</t>
  </si>
  <si>
    <t>Metairie</t>
  </si>
  <si>
    <t>Ville Platte</t>
  </si>
  <si>
    <t>Church Point</t>
  </si>
  <si>
    <t>Breaux Bridge</t>
  </si>
  <si>
    <t>Vacherie</t>
  </si>
  <si>
    <t>Lake Charles</t>
  </si>
  <si>
    <t>Hammond</t>
  </si>
  <si>
    <t>Jeanerette</t>
  </si>
  <si>
    <t>Boutte</t>
  </si>
  <si>
    <t>Gibsland</t>
  </si>
  <si>
    <t>New Roads</t>
  </si>
  <si>
    <t>Hodge</t>
  </si>
  <si>
    <t>Shreveport</t>
  </si>
  <si>
    <t>Kaplan</t>
  </si>
  <si>
    <t>Morgan City</t>
  </si>
  <si>
    <t>Minden</t>
  </si>
  <si>
    <t>Mer Rouge</t>
  </si>
  <si>
    <t>Leesville</t>
  </si>
  <si>
    <t>Choudrant</t>
  </si>
  <si>
    <t>Rayne</t>
  </si>
  <si>
    <t>Alexandria</t>
  </si>
  <si>
    <t>Many</t>
  </si>
  <si>
    <t>Sicily Island</t>
  </si>
  <si>
    <t>Larose</t>
  </si>
  <si>
    <t>Golden Meadow</t>
  </si>
  <si>
    <t>Newellton</t>
  </si>
  <si>
    <t>Raceland</t>
  </si>
  <si>
    <t>MA</t>
  </si>
  <si>
    <t>Adams</t>
  </si>
  <si>
    <t>Boston</t>
  </si>
  <si>
    <t>Athol</t>
  </si>
  <si>
    <t>Hudson</t>
  </si>
  <si>
    <t>North Easton</t>
  </si>
  <si>
    <t>Gloucester</t>
  </si>
  <si>
    <t>Worcester</t>
  </si>
  <si>
    <t>Swansea</t>
  </si>
  <si>
    <t>Belmont</t>
  </si>
  <si>
    <t>Beverly</t>
  </si>
  <si>
    <t>Hyde Park</t>
  </si>
  <si>
    <t>Raynham</t>
  </si>
  <si>
    <t>Taunton</t>
  </si>
  <si>
    <t>Brookline</t>
  </si>
  <si>
    <t>Cambridge</t>
  </si>
  <si>
    <t>Medford</t>
  </si>
  <si>
    <t>Medway</t>
  </si>
  <si>
    <t>Weymouth</t>
  </si>
  <si>
    <t>Roslindale</t>
  </si>
  <si>
    <t>Hyannis</t>
  </si>
  <si>
    <t>Ware</t>
  </si>
  <si>
    <t>Dedham</t>
  </si>
  <si>
    <t>Everett</t>
  </si>
  <si>
    <t>Easthampton</t>
  </si>
  <si>
    <t>Lowell</t>
  </si>
  <si>
    <t>Fall River</t>
  </si>
  <si>
    <t>Fitchburg</t>
  </si>
  <si>
    <t>Leominster</t>
  </si>
  <si>
    <t>Wellesley</t>
  </si>
  <si>
    <t>Ipswich</t>
  </si>
  <si>
    <t>Brockton</t>
  </si>
  <si>
    <t>Haverhill</t>
  </si>
  <si>
    <t>Hingham</t>
  </si>
  <si>
    <t>Newburyport</t>
  </si>
  <si>
    <t>Lee</t>
  </si>
  <si>
    <t>Tewksbury</t>
  </si>
  <si>
    <t>Marlborough</t>
  </si>
  <si>
    <t>Marblehead</t>
  </si>
  <si>
    <t>Edgartown</t>
  </si>
  <si>
    <t>Methuen</t>
  </si>
  <si>
    <t>Somerville</t>
  </si>
  <si>
    <t>Natick</t>
  </si>
  <si>
    <t>Millbury</t>
  </si>
  <si>
    <t>Monson</t>
  </si>
  <si>
    <t>North Adams</t>
  </si>
  <si>
    <t>Framingham</t>
  </si>
  <si>
    <t>Needham</t>
  </si>
  <si>
    <t>North Brookfield</t>
  </si>
  <si>
    <t>South Easton</t>
  </si>
  <si>
    <t>Peabody</t>
  </si>
  <si>
    <t>Woburn</t>
  </si>
  <si>
    <t>Norwood</t>
  </si>
  <si>
    <t>Holyoke</t>
  </si>
  <si>
    <t>Amesbury</t>
  </si>
  <si>
    <t>Stoughton</t>
  </si>
  <si>
    <t>Reading</t>
  </si>
  <si>
    <t>Rockland</t>
  </si>
  <si>
    <t>Southbridge</t>
  </si>
  <si>
    <t>Wakefield</t>
  </si>
  <si>
    <t>Provincetown</t>
  </si>
  <si>
    <t>South Weymouth</t>
  </si>
  <si>
    <t>Stoneham</t>
  </si>
  <si>
    <t>Whitinsville</t>
  </si>
  <si>
    <t>Auburndale</t>
  </si>
  <si>
    <t>Walpole</t>
  </si>
  <si>
    <t>Watertown</t>
  </si>
  <si>
    <t>Westfield</t>
  </si>
  <si>
    <t>Wrentham</t>
  </si>
  <si>
    <t>MD</t>
  </si>
  <si>
    <t>Baltimore</t>
  </si>
  <si>
    <t>Glen Burnie</t>
  </si>
  <si>
    <t>Ocean City</t>
  </si>
  <si>
    <t>Sparrows Point</t>
  </si>
  <si>
    <t>Berlin</t>
  </si>
  <si>
    <t>Rockville</t>
  </si>
  <si>
    <t>Chestertown</t>
  </si>
  <si>
    <t>Bethesda</t>
  </si>
  <si>
    <t>Hunt Valley</t>
  </si>
  <si>
    <t>Upperco</t>
  </si>
  <si>
    <t>Willards</t>
  </si>
  <si>
    <t>Frederick</t>
  </si>
  <si>
    <t>Aberdeen</t>
  </si>
  <si>
    <t>Hebron</t>
  </si>
  <si>
    <t>Jarrettsville</t>
  </si>
  <si>
    <t>Bowie</t>
  </si>
  <si>
    <t>Preston</t>
  </si>
  <si>
    <t>Queenstown</t>
  </si>
  <si>
    <t>Laurel</t>
  </si>
  <si>
    <t>Woodsboro</t>
  </si>
  <si>
    <t>ME</t>
  </si>
  <si>
    <t>Caribou</t>
  </si>
  <si>
    <t>Bangor</t>
  </si>
  <si>
    <t>Bar Harbor</t>
  </si>
  <si>
    <t>Damariscotta</t>
  </si>
  <si>
    <t>Patten</t>
  </si>
  <si>
    <t>Kennebunk</t>
  </si>
  <si>
    <t>Machias</t>
  </si>
  <si>
    <t>Norway</t>
  </si>
  <si>
    <t>Saco</t>
  </si>
  <si>
    <t>Sanford</t>
  </si>
  <si>
    <t>Skowhegan</t>
  </si>
  <si>
    <t>Saginaw</t>
  </si>
  <si>
    <t>MI</t>
  </si>
  <si>
    <t>Alden</t>
  </si>
  <si>
    <t>Ann Arbor</t>
  </si>
  <si>
    <t>Dearborn</t>
  </si>
  <si>
    <t>Bay Port</t>
  </si>
  <si>
    <t>Gladstone</t>
  </si>
  <si>
    <t>Blissfield</t>
  </si>
  <si>
    <t>Sault Sainte Marie</t>
  </si>
  <si>
    <t>Beulah</t>
  </si>
  <si>
    <t>Charlevoix</t>
  </si>
  <si>
    <t>Chelsea</t>
  </si>
  <si>
    <t>Midland</t>
  </si>
  <si>
    <t>Cheboygan</t>
  </si>
  <si>
    <t>Waterford</t>
  </si>
  <si>
    <t>Mason</t>
  </si>
  <si>
    <t>Croswell</t>
  </si>
  <si>
    <t>Charlotte</t>
  </si>
  <si>
    <t>Harbor Springs</t>
  </si>
  <si>
    <t>Detroit</t>
  </si>
  <si>
    <t>Iron Mountain</t>
  </si>
  <si>
    <t>East Lansing</t>
  </si>
  <si>
    <t>Kalamazoo</t>
  </si>
  <si>
    <t>Saint Ignace</t>
  </si>
  <si>
    <t>Saint Clair Shores</t>
  </si>
  <si>
    <t>Marcellus</t>
  </si>
  <si>
    <t>Ironwood</t>
  </si>
  <si>
    <t>Grandville</t>
  </si>
  <si>
    <t>Southfield</t>
  </si>
  <si>
    <t>Hastings</t>
  </si>
  <si>
    <t>Hillsdale</t>
  </si>
  <si>
    <t>Honor</t>
  </si>
  <si>
    <t>East Tawas</t>
  </si>
  <si>
    <t>Rogers City</t>
  </si>
  <si>
    <t>Grand Rapids</t>
  </si>
  <si>
    <t>Schoolcraft</t>
  </si>
  <si>
    <t>Baldwin</t>
  </si>
  <si>
    <t>Holland</t>
  </si>
  <si>
    <t>Mayville</t>
  </si>
  <si>
    <t>Manistique</t>
  </si>
  <si>
    <t>Iron River</t>
  </si>
  <si>
    <t>Escanaba</t>
  </si>
  <si>
    <t>Bad Axe</t>
  </si>
  <si>
    <t>Brooklyn</t>
  </si>
  <si>
    <t>Munising</t>
  </si>
  <si>
    <t>Port Austin</t>
  </si>
  <si>
    <t>Shelby</t>
  </si>
  <si>
    <t>Sidney</t>
  </si>
  <si>
    <t>Sturgis</t>
  </si>
  <si>
    <t>Hancock</t>
  </si>
  <si>
    <t>Pigeon</t>
  </si>
  <si>
    <t>Brown City</t>
  </si>
  <si>
    <t>Hudsonville</t>
  </si>
  <si>
    <t>Ludington</t>
  </si>
  <si>
    <t>Faribault</t>
  </si>
  <si>
    <t>MN</t>
  </si>
  <si>
    <t>Loretto</t>
  </si>
  <si>
    <t>Adrian</t>
  </si>
  <si>
    <t>Long Prairie</t>
  </si>
  <si>
    <t>Grygla</t>
  </si>
  <si>
    <t>Sleepy Eye</t>
  </si>
  <si>
    <t>Minneapolis</t>
  </si>
  <si>
    <t>Elk River</t>
  </si>
  <si>
    <t>Maple Plain</t>
  </si>
  <si>
    <t>Sartell</t>
  </si>
  <si>
    <t>Brooten</t>
  </si>
  <si>
    <t>Ely</t>
  </si>
  <si>
    <t>Saint Cloud</t>
  </si>
  <si>
    <t>Buffalo Lake</t>
  </si>
  <si>
    <t>Clara City</t>
  </si>
  <si>
    <t>New Ulm</t>
  </si>
  <si>
    <t>Saint Louis Park</t>
  </si>
  <si>
    <t>Park Rapids</t>
  </si>
  <si>
    <t>Norwood Young America</t>
  </si>
  <si>
    <t>Glenville</t>
  </si>
  <si>
    <t>Roseau</t>
  </si>
  <si>
    <t>Tyler</t>
  </si>
  <si>
    <t>Edina</t>
  </si>
  <si>
    <t>Vernon Center</t>
  </si>
  <si>
    <t>Owatonna</t>
  </si>
  <si>
    <t>Menahga</t>
  </si>
  <si>
    <t>Northfield</t>
  </si>
  <si>
    <t>Blomkest</t>
  </si>
  <si>
    <t>Currie</t>
  </si>
  <si>
    <t>Baxter</t>
  </si>
  <si>
    <t>Elysian</t>
  </si>
  <si>
    <t>Minnetonka</t>
  </si>
  <si>
    <t>ESB Bank</t>
  </si>
  <si>
    <t>Caledonia</t>
  </si>
  <si>
    <t>Foley</t>
  </si>
  <si>
    <t>New York Mills</t>
  </si>
  <si>
    <t>Appleton</t>
  </si>
  <si>
    <t>Pierz</t>
  </si>
  <si>
    <t>Hamel</t>
  </si>
  <si>
    <t>Hartland</t>
  </si>
  <si>
    <t>Trimont</t>
  </si>
  <si>
    <t>Underwood</t>
  </si>
  <si>
    <t>West Concord</t>
  </si>
  <si>
    <t>Blue Earth</t>
  </si>
  <si>
    <t>Lester Prairie</t>
  </si>
  <si>
    <t>Cannon Falls</t>
  </si>
  <si>
    <t>Fairmont</t>
  </si>
  <si>
    <t>Brownsdale</t>
  </si>
  <si>
    <t>Grand Meadow</t>
  </si>
  <si>
    <t>Winnebago</t>
  </si>
  <si>
    <t>Saint James</t>
  </si>
  <si>
    <t>Bagley</t>
  </si>
  <si>
    <t>Bemidji</t>
  </si>
  <si>
    <t>Mountain Iron</t>
  </si>
  <si>
    <t>Chisholm</t>
  </si>
  <si>
    <t>Cokato</t>
  </si>
  <si>
    <t>Coleraine</t>
  </si>
  <si>
    <t>Gilbert</t>
  </si>
  <si>
    <t>Ottertail</t>
  </si>
  <si>
    <t>Le Center</t>
  </si>
  <si>
    <t>McIntosh</t>
  </si>
  <si>
    <t>Milaca</t>
  </si>
  <si>
    <t>Moose Lake</t>
  </si>
  <si>
    <t>Osakis</t>
  </si>
  <si>
    <t>Proctor</t>
  </si>
  <si>
    <t>Waseca</t>
  </si>
  <si>
    <t>Lino Lakes</t>
  </si>
  <si>
    <t>Canby</t>
  </si>
  <si>
    <t>Hendricks</t>
  </si>
  <si>
    <t>Harmony</t>
  </si>
  <si>
    <t>Bayport</t>
  </si>
  <si>
    <t>Bigfork</t>
  </si>
  <si>
    <t>Fountain</t>
  </si>
  <si>
    <t>Grove City</t>
  </si>
  <si>
    <t>Kiester</t>
  </si>
  <si>
    <t>Red Wing</t>
  </si>
  <si>
    <t>Rosemount</t>
  </si>
  <si>
    <t>Sauk Centre</t>
  </si>
  <si>
    <t>Swanville</t>
  </si>
  <si>
    <t>Worthington</t>
  </si>
  <si>
    <t>Wayzata</t>
  </si>
  <si>
    <t>Plainview</t>
  </si>
  <si>
    <t>Lonsdale</t>
  </si>
  <si>
    <t>Frost</t>
  </si>
  <si>
    <t>Mendota Heights</t>
  </si>
  <si>
    <t>Grand Marais</t>
  </si>
  <si>
    <t>Cold Spring</t>
  </si>
  <si>
    <t>Kimball</t>
  </si>
  <si>
    <t>Spicer</t>
  </si>
  <si>
    <t>Redwood Falls</t>
  </si>
  <si>
    <t>Cyrus</t>
  </si>
  <si>
    <t>Wabasso</t>
  </si>
  <si>
    <t>Janesville</t>
  </si>
  <si>
    <t>Kensington</t>
  </si>
  <si>
    <t>Inver Grove Heights</t>
  </si>
  <si>
    <t>Annandale</t>
  </si>
  <si>
    <t>Morristown</t>
  </si>
  <si>
    <t>Lake Elmo</t>
  </si>
  <si>
    <t>New London</t>
  </si>
  <si>
    <t>Lowry</t>
  </si>
  <si>
    <t>Newfolden</t>
  </si>
  <si>
    <t>Winona</t>
  </si>
  <si>
    <t>Wadena</t>
  </si>
  <si>
    <t>Detroit Lakes</t>
  </si>
  <si>
    <t>Eveleth</t>
  </si>
  <si>
    <t>Delano</t>
  </si>
  <si>
    <t>Lake Crystal</t>
  </si>
  <si>
    <t>Mora</t>
  </si>
  <si>
    <t>Elko New Market</t>
  </si>
  <si>
    <t>Belgrade</t>
  </si>
  <si>
    <t>Gonvick</t>
  </si>
  <si>
    <t>Thief River Falls</t>
  </si>
  <si>
    <t>Sandstone</t>
  </si>
  <si>
    <t>Dilworth</t>
  </si>
  <si>
    <t>Odin</t>
  </si>
  <si>
    <t>Wells</t>
  </si>
  <si>
    <t>Darwin</t>
  </si>
  <si>
    <t>Little Falls</t>
  </si>
  <si>
    <t>Pine River</t>
  </si>
  <si>
    <t>Waite Park</t>
  </si>
  <si>
    <t>Maplewood</t>
  </si>
  <si>
    <t>Karlstad</t>
  </si>
  <si>
    <t>Prinsburg</t>
  </si>
  <si>
    <t>Hollandale</t>
  </si>
  <si>
    <t>Truman</t>
  </si>
  <si>
    <t>Nicollet</t>
  </si>
  <si>
    <t>Randall</t>
  </si>
  <si>
    <t>Halstad</t>
  </si>
  <si>
    <t>Jordan</t>
  </si>
  <si>
    <t>Chatfield</t>
  </si>
  <si>
    <t>Rushford</t>
  </si>
  <si>
    <t>Glencoe</t>
  </si>
  <si>
    <t>Albert Lea</t>
  </si>
  <si>
    <t>Aitkin</t>
  </si>
  <si>
    <t>Hibbing</t>
  </si>
  <si>
    <t>Kenyon</t>
  </si>
  <si>
    <t>Marine On Saint Croix</t>
  </si>
  <si>
    <t>Oklee</t>
  </si>
  <si>
    <t>Wanamingo</t>
  </si>
  <si>
    <t>Warroad</t>
  </si>
  <si>
    <t>Becker</t>
  </si>
  <si>
    <t>Saint Clair</t>
  </si>
  <si>
    <t>Saint Martin</t>
  </si>
  <si>
    <t>Maple Lake</t>
  </si>
  <si>
    <t>Bellingham</t>
  </si>
  <si>
    <t>Chandler</t>
  </si>
  <si>
    <t>Jeffers</t>
  </si>
  <si>
    <t>Lake Park</t>
  </si>
  <si>
    <t>New Richland</t>
  </si>
  <si>
    <t>Holdingford</t>
  </si>
  <si>
    <t>Upsala</t>
  </si>
  <si>
    <t>Austin</t>
  </si>
  <si>
    <t>Winger</t>
  </si>
  <si>
    <t>Perham</t>
  </si>
  <si>
    <t>Mountain Lake</t>
  </si>
  <si>
    <t>Hawley</t>
  </si>
  <si>
    <t>Vergas</t>
  </si>
  <si>
    <t>Vermillion</t>
  </si>
  <si>
    <t>Saint Francis</t>
  </si>
  <si>
    <t>Wanda</t>
  </si>
  <si>
    <t>Welcome</t>
  </si>
  <si>
    <t>Cass Lake</t>
  </si>
  <si>
    <t>Onamia</t>
  </si>
  <si>
    <t>Saint Peters</t>
  </si>
  <si>
    <t>MO</t>
  </si>
  <si>
    <t>Cameron</t>
  </si>
  <si>
    <t>Blue Springs</t>
  </si>
  <si>
    <t>Cape Girardeau</t>
  </si>
  <si>
    <t>Wellsville</t>
  </si>
  <si>
    <t>Kirksville</t>
  </si>
  <si>
    <t>Advance</t>
  </si>
  <si>
    <t>Billings</t>
  </si>
  <si>
    <t>Bolivar</t>
  </si>
  <si>
    <t>Waynesville</t>
  </si>
  <si>
    <t>Grandin</t>
  </si>
  <si>
    <t>Houston</t>
  </si>
  <si>
    <t>Iberia</t>
  </si>
  <si>
    <t>Louisiana</t>
  </si>
  <si>
    <t>Perryville</t>
  </si>
  <si>
    <t>New Cambria</t>
  </si>
  <si>
    <t>New Madrid</t>
  </si>
  <si>
    <t>Odessa</t>
  </si>
  <si>
    <t>Old Monroe</t>
  </si>
  <si>
    <t>Orrick</t>
  </si>
  <si>
    <t>Pacific</t>
  </si>
  <si>
    <t>Bloomsdale</t>
  </si>
  <si>
    <t>Branson</t>
  </si>
  <si>
    <t>Fulton</t>
  </si>
  <si>
    <t>Saint Louis</t>
  </si>
  <si>
    <t>Osage Beach</t>
  </si>
  <si>
    <t>Rolla</t>
  </si>
  <si>
    <t>Jefferson City</t>
  </si>
  <si>
    <t>Chillicothe</t>
  </si>
  <si>
    <t>Rock Port</t>
  </si>
  <si>
    <t>Charleston</t>
  </si>
  <si>
    <t>Eldon</t>
  </si>
  <si>
    <t>Rogersville</t>
  </si>
  <si>
    <t>Cole Camp</t>
  </si>
  <si>
    <t>Clarence</t>
  </si>
  <si>
    <t>Neosho</t>
  </si>
  <si>
    <t>El Dorado Springs</t>
  </si>
  <si>
    <t>Marshall</t>
  </si>
  <si>
    <t>Memphis</t>
  </si>
  <si>
    <t>Pleasant Hill</t>
  </si>
  <si>
    <t>Raymore</t>
  </si>
  <si>
    <t>Butler</t>
  </si>
  <si>
    <t>West Plains</t>
  </si>
  <si>
    <t>Monett</t>
  </si>
  <si>
    <t>Shelbina</t>
  </si>
  <si>
    <t>Concordia</t>
  </si>
  <si>
    <t>South West City</t>
  </si>
  <si>
    <t>Kahoka</t>
  </si>
  <si>
    <t>Holden</t>
  </si>
  <si>
    <t>Hannibal</t>
  </si>
  <si>
    <t>Green City</t>
  </si>
  <si>
    <t>Unionville</t>
  </si>
  <si>
    <t>Creve Coeur</t>
  </si>
  <si>
    <t>Dexter</t>
  </si>
  <si>
    <t>Cuba</t>
  </si>
  <si>
    <t>Poplar Bluff</t>
  </si>
  <si>
    <t>Kennett</t>
  </si>
  <si>
    <t>Union Star</t>
  </si>
  <si>
    <t>Caruthersville</t>
  </si>
  <si>
    <t>Wright City</t>
  </si>
  <si>
    <t>Cassville</t>
  </si>
  <si>
    <t>Lathrop</t>
  </si>
  <si>
    <t>Chamois</t>
  </si>
  <si>
    <t>Home Savings and Loan Association of Carroll County, F.A.</t>
  </si>
  <si>
    <t>Norborne</t>
  </si>
  <si>
    <t>Palmyra</t>
  </si>
  <si>
    <t>Carthage</t>
  </si>
  <si>
    <t>Jonesburg</t>
  </si>
  <si>
    <t>Kearney</t>
  </si>
  <si>
    <t>Linn</t>
  </si>
  <si>
    <t>Vienna</t>
  </si>
  <si>
    <t>Festus</t>
  </si>
  <si>
    <t>Warrenton</t>
  </si>
  <si>
    <t>Sikeston</t>
  </si>
  <si>
    <t>Montrose</t>
  </si>
  <si>
    <t>Sainte Genevieve</t>
  </si>
  <si>
    <t>National Advisors Trust Company</t>
  </si>
  <si>
    <t>Fredericktown</t>
  </si>
  <si>
    <t>Maryville</t>
  </si>
  <si>
    <t>Grandview</t>
  </si>
  <si>
    <t>Altenburg</t>
  </si>
  <si>
    <t>Rhineland</t>
  </si>
  <si>
    <t>Platte City</t>
  </si>
  <si>
    <t>Rothville</t>
  </si>
  <si>
    <t>Marceline</t>
  </si>
  <si>
    <t>Frontenac</t>
  </si>
  <si>
    <t>Eminence</t>
  </si>
  <si>
    <t>Senath</t>
  </si>
  <si>
    <t>Creighton</t>
  </si>
  <si>
    <t>Silex</t>
  </si>
  <si>
    <t>Marshfield</t>
  </si>
  <si>
    <t>Kimberling City</t>
  </si>
  <si>
    <t>Mineral Point</t>
  </si>
  <si>
    <t>Union</t>
  </si>
  <si>
    <t>Auxvasse</t>
  </si>
  <si>
    <t>Lewistown</t>
  </si>
  <si>
    <t>Amory</t>
  </si>
  <si>
    <t>MS</t>
  </si>
  <si>
    <t>Tupelo</t>
  </si>
  <si>
    <t>Anguilla</t>
  </si>
  <si>
    <t>Benoit</t>
  </si>
  <si>
    <t>Brookhaven</t>
  </si>
  <si>
    <t>Forest</t>
  </si>
  <si>
    <t>Meadville</t>
  </si>
  <si>
    <t>Holly Springs</t>
  </si>
  <si>
    <t>Kilmichael</t>
  </si>
  <si>
    <t>Okolona</t>
  </si>
  <si>
    <t>Wiggins</t>
  </si>
  <si>
    <t>Yazoo City</t>
  </si>
  <si>
    <t>Belzoni</t>
  </si>
  <si>
    <t>New Albany</t>
  </si>
  <si>
    <t>Lucedale</t>
  </si>
  <si>
    <t>Biloxi</t>
  </si>
  <si>
    <t>Marks</t>
  </si>
  <si>
    <t>Philadelphia</t>
  </si>
  <si>
    <t>Meridian</t>
  </si>
  <si>
    <t>Cleveland</t>
  </si>
  <si>
    <t>Corinth</t>
  </si>
  <si>
    <t>De Kalb</t>
  </si>
  <si>
    <t>Baldwyn</t>
  </si>
  <si>
    <t>McComb</t>
  </si>
  <si>
    <t>Pontotoc</t>
  </si>
  <si>
    <t>Pascagoula</t>
  </si>
  <si>
    <t>Clarksdale</t>
  </si>
  <si>
    <t>Picayune</t>
  </si>
  <si>
    <t>Hattiesburg</t>
  </si>
  <si>
    <t>Mendenhall</t>
  </si>
  <si>
    <t>Ripley</t>
  </si>
  <si>
    <t>Magee</t>
  </si>
  <si>
    <t>Richton</t>
  </si>
  <si>
    <t>Natchez</t>
  </si>
  <si>
    <t>MT</t>
  </si>
  <si>
    <t>Bozeman</t>
  </si>
  <si>
    <t>Baker</t>
  </si>
  <si>
    <t>Bridger</t>
  </si>
  <si>
    <t>Missoula</t>
  </si>
  <si>
    <t>Belt</t>
  </si>
  <si>
    <t>Big Timber</t>
  </si>
  <si>
    <t>Great Falls</t>
  </si>
  <si>
    <t>Polson</t>
  </si>
  <si>
    <t>Butte</t>
  </si>
  <si>
    <t>Ennis</t>
  </si>
  <si>
    <t>Deer Lodge</t>
  </si>
  <si>
    <t>Malta</t>
  </si>
  <si>
    <t>Roundup</t>
  </si>
  <si>
    <t>Columbia Falls</t>
  </si>
  <si>
    <t>Kalispell</t>
  </si>
  <si>
    <t>Havre</t>
  </si>
  <si>
    <t>Miles City</t>
  </si>
  <si>
    <t>Lolo</t>
  </si>
  <si>
    <t>Ronan</t>
  </si>
  <si>
    <t>NC</t>
  </si>
  <si>
    <t>Black Mountain</t>
  </si>
  <si>
    <t>Winston-Salem</t>
  </si>
  <si>
    <t>Raleigh</t>
  </si>
  <si>
    <t>Fuquay-Varina</t>
  </si>
  <si>
    <t>Southern Pines</t>
  </si>
  <si>
    <t>Rocky Mount</t>
  </si>
  <si>
    <t>Dunn</t>
  </si>
  <si>
    <t>Mebane</t>
  </si>
  <si>
    <t>Hertford</t>
  </si>
  <si>
    <t>Asheville</t>
  </si>
  <si>
    <t>Sylva</t>
  </si>
  <si>
    <t>Smithfield</t>
  </si>
  <si>
    <t>West Jefferson</t>
  </si>
  <si>
    <t>Durham</t>
  </si>
  <si>
    <t>Morganton</t>
  </si>
  <si>
    <t>Roanoke Rapids</t>
  </si>
  <si>
    <t>Roxboro</t>
  </si>
  <si>
    <t>Mount Olive</t>
  </si>
  <si>
    <t>Tarboro</t>
  </si>
  <si>
    <t>Albemarle</t>
  </si>
  <si>
    <t>Grand Forks</t>
  </si>
  <si>
    <t>ND</t>
  </si>
  <si>
    <t>Dickinson</t>
  </si>
  <si>
    <t>Fargo</t>
  </si>
  <si>
    <t>Williston</t>
  </si>
  <si>
    <t>Hazelton</t>
  </si>
  <si>
    <t>Bismarck</t>
  </si>
  <si>
    <t>Tioga</t>
  </si>
  <si>
    <t>Mohall</t>
  </si>
  <si>
    <t>Cavalier</t>
  </si>
  <si>
    <t>Lankin</t>
  </si>
  <si>
    <t>Mott</t>
  </si>
  <si>
    <t>Hunter</t>
  </si>
  <si>
    <t>Bowman</t>
  </si>
  <si>
    <t>Tolna</t>
  </si>
  <si>
    <t>Langdon</t>
  </si>
  <si>
    <t>Watford City</t>
  </si>
  <si>
    <t>Bottineau</t>
  </si>
  <si>
    <t>Buxton</t>
  </si>
  <si>
    <t>Cando</t>
  </si>
  <si>
    <t>Golva</t>
  </si>
  <si>
    <t>Harvey</t>
  </si>
  <si>
    <t>Arthur</t>
  </si>
  <si>
    <t>Park River</t>
  </si>
  <si>
    <t>Minot</t>
  </si>
  <si>
    <t>Garrison</t>
  </si>
  <si>
    <t>Edgeley</t>
  </si>
  <si>
    <t>Munich</t>
  </si>
  <si>
    <t>Kindred</t>
  </si>
  <si>
    <t>Drayton</t>
  </si>
  <si>
    <t>Powers Lake</t>
  </si>
  <si>
    <t>Hankinson</t>
  </si>
  <si>
    <t>Ashley</t>
  </si>
  <si>
    <t>Rugby</t>
  </si>
  <si>
    <t>Westhope</t>
  </si>
  <si>
    <t>Velva</t>
  </si>
  <si>
    <t>Devils Lake</t>
  </si>
  <si>
    <t>Rolette</t>
  </si>
  <si>
    <t>Forman</t>
  </si>
  <si>
    <t>Center</t>
  </si>
  <si>
    <t>Kenmare</t>
  </si>
  <si>
    <t>Lakota</t>
  </si>
  <si>
    <t>Strasburg</t>
  </si>
  <si>
    <t>Belcourt</t>
  </si>
  <si>
    <t>Hazen</t>
  </si>
  <si>
    <t>Omaha</t>
  </si>
  <si>
    <t>NE</t>
  </si>
  <si>
    <t>Ogallala</t>
  </si>
  <si>
    <t>Kenesaw</t>
  </si>
  <si>
    <t>Elkhorn</t>
  </si>
  <si>
    <t>Bennington</t>
  </si>
  <si>
    <t>Clarks</t>
  </si>
  <si>
    <t>Ponca</t>
  </si>
  <si>
    <t>Hartington</t>
  </si>
  <si>
    <t>Lewellen</t>
  </si>
  <si>
    <t>Lindsay</t>
  </si>
  <si>
    <t>Mead</t>
  </si>
  <si>
    <t>Prague</t>
  </si>
  <si>
    <t>Steinauer</t>
  </si>
  <si>
    <t>Bellwood</t>
  </si>
  <si>
    <t>Norfolk</t>
  </si>
  <si>
    <t>Battle Creek</t>
  </si>
  <si>
    <t>Boelus</t>
  </si>
  <si>
    <t>Bruning</t>
  </si>
  <si>
    <t>Seward</t>
  </si>
  <si>
    <t>Ceresco</t>
  </si>
  <si>
    <t>Chambers</t>
  </si>
  <si>
    <t>Carleton</t>
  </si>
  <si>
    <t>Wisner</t>
  </si>
  <si>
    <t>Nelson</t>
  </si>
  <si>
    <t>Wausa</t>
  </si>
  <si>
    <t>Republican City</t>
  </si>
  <si>
    <t>Maywood</t>
  </si>
  <si>
    <t>Murdock</t>
  </si>
  <si>
    <t>Unadilla</t>
  </si>
  <si>
    <t>Culbertson</t>
  </si>
  <si>
    <t>Broken Bow</t>
  </si>
  <si>
    <t>Grand Island</t>
  </si>
  <si>
    <t>Falls City</t>
  </si>
  <si>
    <t>Milligan</t>
  </si>
  <si>
    <t>Dodge</t>
  </si>
  <si>
    <t>Fullerton</t>
  </si>
  <si>
    <t>Utica</t>
  </si>
  <si>
    <t>McCook</t>
  </si>
  <si>
    <t>Beemer</t>
  </si>
  <si>
    <t>Ord</t>
  </si>
  <si>
    <t>Gordon</t>
  </si>
  <si>
    <t>Valley</t>
  </si>
  <si>
    <t>Gothenburg</t>
  </si>
  <si>
    <t>Loomis</t>
  </si>
  <si>
    <t>Hordville</t>
  </si>
  <si>
    <t>Farnam</t>
  </si>
  <si>
    <t>Scottsbluff</t>
  </si>
  <si>
    <t>Swanton</t>
  </si>
  <si>
    <t>Wahoo</t>
  </si>
  <si>
    <t>Exeter</t>
  </si>
  <si>
    <t>Genoa</t>
  </si>
  <si>
    <t>Wood River</t>
  </si>
  <si>
    <t>Hershey</t>
  </si>
  <si>
    <t>Cozad</t>
  </si>
  <si>
    <t>South Sioux City</t>
  </si>
  <si>
    <t>Pierce</t>
  </si>
  <si>
    <t>Bristow</t>
  </si>
  <si>
    <t>Lynch</t>
  </si>
  <si>
    <t>Oshkosh</t>
  </si>
  <si>
    <t>North Platte</t>
  </si>
  <si>
    <t>North Bend</t>
  </si>
  <si>
    <t>Potter</t>
  </si>
  <si>
    <t>Scribner</t>
  </si>
  <si>
    <t>Campbell</t>
  </si>
  <si>
    <t>Stanton</t>
  </si>
  <si>
    <t>Colon</t>
  </si>
  <si>
    <t>Scotia</t>
  </si>
  <si>
    <t>Table Rock</t>
  </si>
  <si>
    <t>Wayne</t>
  </si>
  <si>
    <t>Tecumseh</t>
  </si>
  <si>
    <t>Ravenna</t>
  </si>
  <si>
    <t>Blair</t>
  </si>
  <si>
    <t>Waypoint Bank</t>
  </si>
  <si>
    <t>Ainsworth</t>
  </si>
  <si>
    <t>Curtis</t>
  </si>
  <si>
    <t>NH</t>
  </si>
  <si>
    <t>Laconia</t>
  </si>
  <si>
    <t>Dover</t>
  </si>
  <si>
    <t>Mascoma Bank</t>
  </si>
  <si>
    <t>Meredith</t>
  </si>
  <si>
    <t>Concord</t>
  </si>
  <si>
    <t>Portsmouth</t>
  </si>
  <si>
    <t>Primary Bank</t>
  </si>
  <si>
    <t>Woodsville</t>
  </si>
  <si>
    <t>Sea Isle City</t>
  </si>
  <si>
    <t>NJ</t>
  </si>
  <si>
    <t>Old Bridge</t>
  </si>
  <si>
    <t>Fort Lee</t>
  </si>
  <si>
    <t>Bayonne</t>
  </si>
  <si>
    <t>Woodbridge</t>
  </si>
  <si>
    <t>New Brunswick</t>
  </si>
  <si>
    <t>Vineland</t>
  </si>
  <si>
    <t>Newark</t>
  </si>
  <si>
    <t>Clifton</t>
  </si>
  <si>
    <t>Fair Lawn</t>
  </si>
  <si>
    <t>Englewood Cliffs</t>
  </si>
  <si>
    <t>Mount Laurel</t>
  </si>
  <si>
    <t>Wildwood</t>
  </si>
  <si>
    <t>Elizabeth</t>
  </si>
  <si>
    <t>Absecon</t>
  </si>
  <si>
    <t>Elmer</t>
  </si>
  <si>
    <t>Pilesgrove</t>
  </si>
  <si>
    <t>Glen Rock</t>
  </si>
  <si>
    <t>Guttenberg</t>
  </si>
  <si>
    <t>Haddon Heights</t>
  </si>
  <si>
    <t>Hoboken</t>
  </si>
  <si>
    <t>Manasquan</t>
  </si>
  <si>
    <t>Millington</t>
  </si>
  <si>
    <t>Millville</t>
  </si>
  <si>
    <t>Williamstown</t>
  </si>
  <si>
    <t>Newfield</t>
  </si>
  <si>
    <t>Toms River</t>
  </si>
  <si>
    <t>Sewell</t>
  </si>
  <si>
    <t>Bedminster</t>
  </si>
  <si>
    <t>Pennsville</t>
  </si>
  <si>
    <t>Livingston</t>
  </si>
  <si>
    <t>Kearny</t>
  </si>
  <si>
    <t>Bound Brook</t>
  </si>
  <si>
    <t>Cape May Court House</t>
  </si>
  <si>
    <t>Carteret</t>
  </si>
  <si>
    <t>Clovis</t>
  </si>
  <si>
    <t>Alamogordo</t>
  </si>
  <si>
    <t>Roswell</t>
  </si>
  <si>
    <t>Carlsbad</t>
  </si>
  <si>
    <t>Taos</t>
  </si>
  <si>
    <t>Santa Fe</t>
  </si>
  <si>
    <t>Las Cruces</t>
  </si>
  <si>
    <t>Las Vegas</t>
  </si>
  <si>
    <t>Albuquerque</t>
  </si>
  <si>
    <t>Artesia</t>
  </si>
  <si>
    <t>Deming</t>
  </si>
  <si>
    <t>Silver City</t>
  </si>
  <si>
    <t>Socorro</t>
  </si>
  <si>
    <t>Raton</t>
  </si>
  <si>
    <t>Portales</t>
  </si>
  <si>
    <t>Hobbs</t>
  </si>
  <si>
    <t>Tucumcari</t>
  </si>
  <si>
    <t>Lordsburg</t>
  </si>
  <si>
    <t>NV</t>
  </si>
  <si>
    <t>Caliente</t>
  </si>
  <si>
    <t>North Las Vegas</t>
  </si>
  <si>
    <t>New York</t>
  </si>
  <si>
    <t>NY</t>
  </si>
  <si>
    <t>Saratoga Springs</t>
  </si>
  <si>
    <t>Astoria</t>
  </si>
  <si>
    <t>Flushing</t>
  </si>
  <si>
    <t>Glen Cove</t>
  </si>
  <si>
    <t>Ballston Spa</t>
  </si>
  <si>
    <t>Cattaraugus</t>
  </si>
  <si>
    <t>Catskill</t>
  </si>
  <si>
    <t>Millbrook</t>
  </si>
  <si>
    <t>Cobleskill</t>
  </si>
  <si>
    <t>Bridgehampton</t>
  </si>
  <si>
    <t>Canandaigua</t>
  </si>
  <si>
    <t>Kingston</t>
  </si>
  <si>
    <t>Little Valley</t>
  </si>
  <si>
    <t>Willsboro</t>
  </si>
  <si>
    <t>Elmira</t>
  </si>
  <si>
    <t>Middle Village</t>
  </si>
  <si>
    <t>Jericho</t>
  </si>
  <si>
    <t>Dryden</t>
  </si>
  <si>
    <t>Groton</t>
  </si>
  <si>
    <t>Uniondale</t>
  </si>
  <si>
    <t>Seneca Falls</t>
  </si>
  <si>
    <t>Glens Falls</t>
  </si>
  <si>
    <t>Gouverneur</t>
  </si>
  <si>
    <t>Garden City Park</t>
  </si>
  <si>
    <t>Dunkirk</t>
  </si>
  <si>
    <t>Hornell</t>
  </si>
  <si>
    <t>Maspeth</t>
  </si>
  <si>
    <t>Massena</t>
  </si>
  <si>
    <t>Coxsackie</t>
  </si>
  <si>
    <t>White Plains</t>
  </si>
  <si>
    <t>Yorktown Heights</t>
  </si>
  <si>
    <t>Bronx</t>
  </si>
  <si>
    <t>Poughkeepsie</t>
  </si>
  <si>
    <t>Ridgewood</t>
  </si>
  <si>
    <t>Saugerties</t>
  </si>
  <si>
    <t>Baldwinsville</t>
  </si>
  <si>
    <t>Solvay</t>
  </si>
  <si>
    <t>Ithaca</t>
  </si>
  <si>
    <t>Wallkill</t>
  </si>
  <si>
    <t>OH</t>
  </si>
  <si>
    <t>Antwerp</t>
  </si>
  <si>
    <t>Apple Creek</t>
  </si>
  <si>
    <t>Baltic</t>
  </si>
  <si>
    <t>Bellaire</t>
  </si>
  <si>
    <t>Belpre</t>
  </si>
  <si>
    <t>Lorain</t>
  </si>
  <si>
    <t>De Graff</t>
  </si>
  <si>
    <t>Cincinnati</t>
  </si>
  <si>
    <t>Bellefontaine</t>
  </si>
  <si>
    <t>Bluffton</t>
  </si>
  <si>
    <t>McConnelsville</t>
  </si>
  <si>
    <t>Woodsfield</t>
  </si>
  <si>
    <t>Sandusky</t>
  </si>
  <si>
    <t>Millersburg</t>
  </si>
  <si>
    <t>Zanesville</t>
  </si>
  <si>
    <t>Bethel</t>
  </si>
  <si>
    <t>Conneaut</t>
  </si>
  <si>
    <t>Minerva</t>
  </si>
  <si>
    <t>Deshler</t>
  </si>
  <si>
    <t>Brook Park</t>
  </si>
  <si>
    <t>Miamisburg</t>
  </si>
  <si>
    <t>Archbold</t>
  </si>
  <si>
    <t>Pomeroy</t>
  </si>
  <si>
    <t>Canfield</t>
  </si>
  <si>
    <t>West Salem</t>
  </si>
  <si>
    <t>New Madison</t>
  </si>
  <si>
    <t>Delaware</t>
  </si>
  <si>
    <t>Tiffin</t>
  </si>
  <si>
    <t>Saint Paris</t>
  </si>
  <si>
    <t>Upper Sandusky</t>
  </si>
  <si>
    <t>Galion</t>
  </si>
  <si>
    <t>Bucyrus</t>
  </si>
  <si>
    <t>Centerburg</t>
  </si>
  <si>
    <t>Delta</t>
  </si>
  <si>
    <t>Van Wert</t>
  </si>
  <si>
    <t>New Bremen</t>
  </si>
  <si>
    <t>Blanchester</t>
  </si>
  <si>
    <t>Dennison</t>
  </si>
  <si>
    <t>Germantown</t>
  </si>
  <si>
    <t>Pandora</t>
  </si>
  <si>
    <t>Sycamore</t>
  </si>
  <si>
    <t>Fort Jennings</t>
  </si>
  <si>
    <t>West Chester</t>
  </si>
  <si>
    <t>Hamler</t>
  </si>
  <si>
    <t>Harrison</t>
  </si>
  <si>
    <t>Hicksville</t>
  </si>
  <si>
    <t>Niles</t>
  </si>
  <si>
    <t>Coshocton</t>
  </si>
  <si>
    <t>Racine</t>
  </si>
  <si>
    <t>Kenton</t>
  </si>
  <si>
    <t>Wapakoneta</t>
  </si>
  <si>
    <t>Kent</t>
  </si>
  <si>
    <t>Killbuck</t>
  </si>
  <si>
    <t>Ironton</t>
  </si>
  <si>
    <t>Ada</t>
  </si>
  <si>
    <t>Celina</t>
  </si>
  <si>
    <t>Metamora</t>
  </si>
  <si>
    <t>Miamitown</t>
  </si>
  <si>
    <t>Middlefield</t>
  </si>
  <si>
    <t>Minster</t>
  </si>
  <si>
    <t>Tipp City</t>
  </si>
  <si>
    <t>Mount Victory</t>
  </si>
  <si>
    <t>New Carlisle</t>
  </si>
  <si>
    <t>Gallipolis</t>
  </si>
  <si>
    <t>Old Fort</t>
  </si>
  <si>
    <t>Osgood</t>
  </si>
  <si>
    <t>Ottoville</t>
  </si>
  <si>
    <t>Gambier</t>
  </si>
  <si>
    <t>New Lexington</t>
  </si>
  <si>
    <t>New Matamoras</t>
  </si>
  <si>
    <t>Urbana</t>
  </si>
  <si>
    <t>Republic</t>
  </si>
  <si>
    <t>Richwood</t>
  </si>
  <si>
    <t>Circleville</t>
  </si>
  <si>
    <t>Sherwood</t>
  </si>
  <si>
    <t>Leesburg</t>
  </si>
  <si>
    <t>Saint Henry</t>
  </si>
  <si>
    <t>Attica</t>
  </si>
  <si>
    <t>West Alexandria</t>
  </si>
  <si>
    <t>Unified Bank</t>
  </si>
  <si>
    <t>Martins Ferry</t>
  </si>
  <si>
    <t>Columbus Grove</t>
  </si>
  <si>
    <t>West Mansfield</t>
  </si>
  <si>
    <t>Liberty Township</t>
  </si>
  <si>
    <t>McArthur</t>
  </si>
  <si>
    <t>Wooster</t>
  </si>
  <si>
    <t>Westfield Center</t>
  </si>
  <si>
    <t>OK</t>
  </si>
  <si>
    <t>Hominy</t>
  </si>
  <si>
    <t>Oklahoma City</t>
  </si>
  <si>
    <t>Calumet</t>
  </si>
  <si>
    <t>Alva</t>
  </si>
  <si>
    <t>Tulsa</t>
  </si>
  <si>
    <t>Henryetta</t>
  </si>
  <si>
    <t>Sapulpa</t>
  </si>
  <si>
    <t>Ardmore</t>
  </si>
  <si>
    <t>Atoka</t>
  </si>
  <si>
    <t>Texhoma</t>
  </si>
  <si>
    <t>Muskogee</t>
  </si>
  <si>
    <t>Broken Arrow</t>
  </si>
  <si>
    <t>Beaver</t>
  </si>
  <si>
    <t>Hulbert</t>
  </si>
  <si>
    <t>Stilwell</t>
  </si>
  <si>
    <t>Duncan</t>
  </si>
  <si>
    <t>Cordell</t>
  </si>
  <si>
    <t>Eufaula</t>
  </si>
  <si>
    <t>Grove</t>
  </si>
  <si>
    <t>Hydro</t>
  </si>
  <si>
    <t>Kremlin</t>
  </si>
  <si>
    <t>Locust Grove</t>
  </si>
  <si>
    <t>Guymon</t>
  </si>
  <si>
    <t>Thomas</t>
  </si>
  <si>
    <t>Vici</t>
  </si>
  <si>
    <t>Elk City</t>
  </si>
  <si>
    <t>Wyandotte</t>
  </si>
  <si>
    <t>McAlester</t>
  </si>
  <si>
    <t>Pawhuska</t>
  </si>
  <si>
    <t>Enid</t>
  </si>
  <si>
    <t>Poteau</t>
  </si>
  <si>
    <t>Edmond</t>
  </si>
  <si>
    <t>Lawton</t>
  </si>
  <si>
    <t>Cleo Springs</t>
  </si>
  <si>
    <t>Verden</t>
  </si>
  <si>
    <t>Okarche</t>
  </si>
  <si>
    <t>Hennessey</t>
  </si>
  <si>
    <t>Watonga</t>
  </si>
  <si>
    <t>Skiatook</t>
  </si>
  <si>
    <t>Duke</t>
  </si>
  <si>
    <t>Arnett</t>
  </si>
  <si>
    <t>Carnegie</t>
  </si>
  <si>
    <t>Quinton</t>
  </si>
  <si>
    <t>Allen</t>
  </si>
  <si>
    <t>Stonewall</t>
  </si>
  <si>
    <t>Erick</t>
  </si>
  <si>
    <t>Owasso</t>
  </si>
  <si>
    <t>Waurika</t>
  </si>
  <si>
    <t>Heavener</t>
  </si>
  <si>
    <t>Chickasha</t>
  </si>
  <si>
    <t>Shawnee</t>
  </si>
  <si>
    <t>Okmulgee</t>
  </si>
  <si>
    <t>Weatherford</t>
  </si>
  <si>
    <t>Marlow</t>
  </si>
  <si>
    <t>Okeene</t>
  </si>
  <si>
    <t>Coweta</t>
  </si>
  <si>
    <t>Fletcher</t>
  </si>
  <si>
    <t>Hooker</t>
  </si>
  <si>
    <t>Jenks</t>
  </si>
  <si>
    <t>Pryor</t>
  </si>
  <si>
    <t>Anadarko</t>
  </si>
  <si>
    <t>Noble</t>
  </si>
  <si>
    <t>Elmore City</t>
  </si>
  <si>
    <t>Boise City</t>
  </si>
  <si>
    <t>Waynoka</t>
  </si>
  <si>
    <t>Valliant</t>
  </si>
  <si>
    <t>Ryan</t>
  </si>
  <si>
    <t>Tahlequah</t>
  </si>
  <si>
    <t>Temple</t>
  </si>
  <si>
    <t>Pond Creek</t>
  </si>
  <si>
    <t>Sallisaw</t>
  </si>
  <si>
    <t>Antlers</t>
  </si>
  <si>
    <t>Midwest City</t>
  </si>
  <si>
    <t>Altus</t>
  </si>
  <si>
    <t>Norman</t>
  </si>
  <si>
    <t>Hopeton</t>
  </si>
  <si>
    <t>Idabel</t>
  </si>
  <si>
    <t>Wilburton</t>
  </si>
  <si>
    <t>Hinton</t>
  </si>
  <si>
    <t>Bixby</t>
  </si>
  <si>
    <t>Purcell</t>
  </si>
  <si>
    <t>Stratford</t>
  </si>
  <si>
    <t>Guthrie</t>
  </si>
  <si>
    <t>Pauls Valley</t>
  </si>
  <si>
    <t>Perkins</t>
  </si>
  <si>
    <t>Checotah</t>
  </si>
  <si>
    <t>Claremore</t>
  </si>
  <si>
    <t>Cheyenne</t>
  </si>
  <si>
    <t>Wewoka</t>
  </si>
  <si>
    <t>Seiling</t>
  </si>
  <si>
    <t>Coalgate</t>
  </si>
  <si>
    <t>Shattuck</t>
  </si>
  <si>
    <t>Tuttle</t>
  </si>
  <si>
    <t>Spiro</t>
  </si>
  <si>
    <t>Wynnewood</t>
  </si>
  <si>
    <t>Lamont</t>
  </si>
  <si>
    <t>Woodward</t>
  </si>
  <si>
    <t>Walters</t>
  </si>
  <si>
    <t>Burns Flat</t>
  </si>
  <si>
    <t>Fort Cobb</t>
  </si>
  <si>
    <t>Welch</t>
  </si>
  <si>
    <t>Yukon</t>
  </si>
  <si>
    <t>OR</t>
  </si>
  <si>
    <t>Heppner</t>
  </si>
  <si>
    <t>Corvallis</t>
  </si>
  <si>
    <t>Sandy</t>
  </si>
  <si>
    <t>Grants Pass</t>
  </si>
  <si>
    <t>McMinnville</t>
  </si>
  <si>
    <t>Oregon City</t>
  </si>
  <si>
    <t>Eugene</t>
  </si>
  <si>
    <t>West Linn</t>
  </si>
  <si>
    <t>Johnstown</t>
  </si>
  <si>
    <t>PA</t>
  </si>
  <si>
    <t>Gettysburg</t>
  </si>
  <si>
    <t>Ambler</t>
  </si>
  <si>
    <t>Apollo</t>
  </si>
  <si>
    <t>Ford City</t>
  </si>
  <si>
    <t>Camp Hill</t>
  </si>
  <si>
    <t>Bank of Bird-in-Hand</t>
  </si>
  <si>
    <t>Bird in Hand</t>
  </si>
  <si>
    <t>Landisburg</t>
  </si>
  <si>
    <t>Pittsburgh</t>
  </si>
  <si>
    <t>Bethel Park</t>
  </si>
  <si>
    <t>Charleroi</t>
  </si>
  <si>
    <t>Wellsboro</t>
  </si>
  <si>
    <t>Clarks Summit</t>
  </si>
  <si>
    <t>Clearfield</t>
  </si>
  <si>
    <t>Coatesville</t>
  </si>
  <si>
    <t>Latrobe</t>
  </si>
  <si>
    <t>Carmichaels</t>
  </si>
  <si>
    <t>Orbisonia</t>
  </si>
  <si>
    <t>Wilmerding</t>
  </si>
  <si>
    <t>Essington</t>
  </si>
  <si>
    <t>Phoenixville</t>
  </si>
  <si>
    <t>Honesdale</t>
  </si>
  <si>
    <t>Elderton</t>
  </si>
  <si>
    <t>Bethlehem</t>
  </si>
  <si>
    <t>Allison Park</t>
  </si>
  <si>
    <t>Ephrata</t>
  </si>
  <si>
    <t>Stroudsburg</t>
  </si>
  <si>
    <t>Chambersburg</t>
  </si>
  <si>
    <t>Dunmore</t>
  </si>
  <si>
    <t>Bloomsburg</t>
  </si>
  <si>
    <t>Indiana</t>
  </si>
  <si>
    <t>Waynesburg</t>
  </si>
  <si>
    <t>Berwick</t>
  </si>
  <si>
    <t>Palmerton</t>
  </si>
  <si>
    <t>Exton</t>
  </si>
  <si>
    <t>Fryburg</t>
  </si>
  <si>
    <t>Conshohocken</t>
  </si>
  <si>
    <t>Fleetwood</t>
  </si>
  <si>
    <t>Smethport</t>
  </si>
  <si>
    <t>Harleysville</t>
  </si>
  <si>
    <t>Hatboro</t>
  </si>
  <si>
    <t>Radnor</t>
  </si>
  <si>
    <t>Huntingdon</t>
  </si>
  <si>
    <t>Aston</t>
  </si>
  <si>
    <t>Williamsport</t>
  </si>
  <si>
    <t>Jim Thorpe</t>
  </si>
  <si>
    <t>Jonestown</t>
  </si>
  <si>
    <t>Mifflintown</t>
  </si>
  <si>
    <t>Luzerne</t>
  </si>
  <si>
    <t>Erie</t>
  </si>
  <si>
    <t>Sandy Lake</t>
  </si>
  <si>
    <t>Mifflinburg</t>
  </si>
  <si>
    <t>Neffs</t>
  </si>
  <si>
    <t>New Tripoli</t>
  </si>
  <si>
    <t>Northumberland</t>
  </si>
  <si>
    <t>Shippensburg</t>
  </si>
  <si>
    <t>Pennian Bank</t>
  </si>
  <si>
    <t>Wyalusing</t>
  </si>
  <si>
    <t>Quakertown</t>
  </si>
  <si>
    <t>Southampton</t>
  </si>
  <si>
    <t>Oaks</t>
  </si>
  <si>
    <t>Sewickley</t>
  </si>
  <si>
    <t>Strabane</t>
  </si>
  <si>
    <t>Conemaugh</t>
  </si>
  <si>
    <t>Turbotville</t>
  </si>
  <si>
    <t>Limerick</t>
  </si>
  <si>
    <t>West Milton</t>
  </si>
  <si>
    <t>San Juan</t>
  </si>
  <si>
    <t>PR</t>
  </si>
  <si>
    <t>Providence</t>
  </si>
  <si>
    <t>RI</t>
  </si>
  <si>
    <t>West Warwick</t>
  </si>
  <si>
    <t>Warwick</t>
  </si>
  <si>
    <t>East Greenwich</t>
  </si>
  <si>
    <t>Westerly</t>
  </si>
  <si>
    <t>SC</t>
  </si>
  <si>
    <t>Mullins</t>
  </si>
  <si>
    <t>Greeleyville</t>
  </si>
  <si>
    <t>Travelers Rest</t>
  </si>
  <si>
    <t>Walterboro</t>
  </si>
  <si>
    <t>Beacon Community Bank</t>
  </si>
  <si>
    <t>Walhalla</t>
  </si>
  <si>
    <t>Darlington</t>
  </si>
  <si>
    <t>Olanta</t>
  </si>
  <si>
    <t>Greer</t>
  </si>
  <si>
    <t>Myrtle Beach</t>
  </si>
  <si>
    <t>Hilton Head Island</t>
  </si>
  <si>
    <t>Honea Path</t>
  </si>
  <si>
    <t>Ehrhardt</t>
  </si>
  <si>
    <t>Holly Hill</t>
  </si>
  <si>
    <t>Gaffney</t>
  </si>
  <si>
    <t>Bamberg</t>
  </si>
  <si>
    <t>Kingstree</t>
  </si>
  <si>
    <t>Iva</t>
  </si>
  <si>
    <t>Pickens</t>
  </si>
  <si>
    <t>Aiken</t>
  </si>
  <si>
    <t>Woodruff</t>
  </si>
  <si>
    <t>1st Financial Bank USA</t>
  </si>
  <si>
    <t>Dakota Dunes</t>
  </si>
  <si>
    <t>SD</t>
  </si>
  <si>
    <t>Lake Andes</t>
  </si>
  <si>
    <t>Pierre</t>
  </si>
  <si>
    <t>Rapid City</t>
  </si>
  <si>
    <t>Bryant</t>
  </si>
  <si>
    <t>Herreid</t>
  </si>
  <si>
    <t>Sioux Falls</t>
  </si>
  <si>
    <t>Wagner</t>
  </si>
  <si>
    <t>Mitchell</t>
  </si>
  <si>
    <t>Fort Pierre</t>
  </si>
  <si>
    <t>Scotland</t>
  </si>
  <si>
    <t>Plankinton</t>
  </si>
  <si>
    <t>Parkston</t>
  </si>
  <si>
    <t>Hosmer</t>
  </si>
  <si>
    <t>Turton</t>
  </si>
  <si>
    <t>Oldham</t>
  </si>
  <si>
    <t>Brookings</t>
  </si>
  <si>
    <t>Yankton</t>
  </si>
  <si>
    <t>Burke</t>
  </si>
  <si>
    <t>Philip</t>
  </si>
  <si>
    <t>Beresford</t>
  </si>
  <si>
    <t>Redfield</t>
  </si>
  <si>
    <t>Freeman</t>
  </si>
  <si>
    <t>Miller</t>
  </si>
  <si>
    <t>Estelline</t>
  </si>
  <si>
    <t>Bruce</t>
  </si>
  <si>
    <t>Rivers Edge Bank</t>
  </si>
  <si>
    <t>Emery</t>
  </si>
  <si>
    <t>Tyndall</t>
  </si>
  <si>
    <t>Eagle Butte</t>
  </si>
  <si>
    <t>Onida</t>
  </si>
  <si>
    <t>Timber Lake</t>
  </si>
  <si>
    <t>TN</t>
  </si>
  <si>
    <t>Greeneville</t>
  </si>
  <si>
    <t>Chattanooga</t>
  </si>
  <si>
    <t>Bartlett</t>
  </si>
  <si>
    <t>Bells</t>
  </si>
  <si>
    <t>Dickson</t>
  </si>
  <si>
    <t>Piperton</t>
  </si>
  <si>
    <t>Frankewing</t>
  </si>
  <si>
    <t>Gleason</t>
  </si>
  <si>
    <t>Halls</t>
  </si>
  <si>
    <t>Lobelville</t>
  </si>
  <si>
    <t>Cookeville</t>
  </si>
  <si>
    <t>Kingsport</t>
  </si>
  <si>
    <t>Collierville</t>
  </si>
  <si>
    <t>Trezevant</t>
  </si>
  <si>
    <t>Elizabethton</t>
  </si>
  <si>
    <t>Rutledge</t>
  </si>
  <si>
    <t>Sevierville</t>
  </si>
  <si>
    <t>Harrogate</t>
  </si>
  <si>
    <t>Decaturville</t>
  </si>
  <si>
    <t>Mountain City</t>
  </si>
  <si>
    <t>Tazewell</t>
  </si>
  <si>
    <t>Dyersburg</t>
  </si>
  <si>
    <t>Pulaski</t>
  </si>
  <si>
    <t>Tullahoma</t>
  </si>
  <si>
    <t>Crossville</t>
  </si>
  <si>
    <t>Selmer</t>
  </si>
  <si>
    <t>McKenzie</t>
  </si>
  <si>
    <t>Byrdstown</t>
  </si>
  <si>
    <t>La Follette</t>
  </si>
  <si>
    <t>Pigeon Forge</t>
  </si>
  <si>
    <t>Farragut</t>
  </si>
  <si>
    <t>Mount Juliet</t>
  </si>
  <si>
    <t>Studio Bank</t>
  </si>
  <si>
    <t>Erin</t>
  </si>
  <si>
    <t>TX</t>
  </si>
  <si>
    <t>Littlefield</t>
  </si>
  <si>
    <t>Sulphur Springs</t>
  </si>
  <si>
    <t>Waco</t>
  </si>
  <si>
    <t>Amarillo</t>
  </si>
  <si>
    <t>Wolfforth</t>
  </si>
  <si>
    <t>Corpus Christi</t>
  </si>
  <si>
    <t>College Station</t>
  </si>
  <si>
    <t>Wichita Falls</t>
  </si>
  <si>
    <t>Terrell</t>
  </si>
  <si>
    <t>Arp</t>
  </si>
  <si>
    <t>Del Rio</t>
  </si>
  <si>
    <t>Anahuac</t>
  </si>
  <si>
    <t>Lufkin</t>
  </si>
  <si>
    <t>Llano</t>
  </si>
  <si>
    <t>Pleasanton</t>
  </si>
  <si>
    <t>Bellville</t>
  </si>
  <si>
    <t>Ballinger</t>
  </si>
  <si>
    <t>Bandera</t>
  </si>
  <si>
    <t>Brenham</t>
  </si>
  <si>
    <t>Desoto</t>
  </si>
  <si>
    <t>San Antonio</t>
  </si>
  <si>
    <t>Coldspring</t>
  </si>
  <si>
    <t>Pharr</t>
  </si>
  <si>
    <t>Grapevine</t>
  </si>
  <si>
    <t>Plano</t>
  </si>
  <si>
    <t>Marfa</t>
  </si>
  <si>
    <t>Brady</t>
  </si>
  <si>
    <t>Bridge City</t>
  </si>
  <si>
    <t>Buckholts</t>
  </si>
  <si>
    <t>Carmine</t>
  </si>
  <si>
    <t>Castroville</t>
  </si>
  <si>
    <t>Lubbock</t>
  </si>
  <si>
    <t>Graham</t>
  </si>
  <si>
    <t>Kilgore</t>
  </si>
  <si>
    <t>Abilene</t>
  </si>
  <si>
    <t>Crockett</t>
  </si>
  <si>
    <t>Brownwood</t>
  </si>
  <si>
    <t>Crosbyton</t>
  </si>
  <si>
    <t>Waxahachie</t>
  </si>
  <si>
    <t>Miles</t>
  </si>
  <si>
    <t>Anton</t>
  </si>
  <si>
    <t>Sealy</t>
  </si>
  <si>
    <t>Roma</t>
  </si>
  <si>
    <t>Corrigan</t>
  </si>
  <si>
    <t>Luling</t>
  </si>
  <si>
    <t>Corsicana</t>
  </si>
  <si>
    <t>Colorado City</t>
  </si>
  <si>
    <t>San Saba</t>
  </si>
  <si>
    <t>Taylor</t>
  </si>
  <si>
    <t>Coleman</t>
  </si>
  <si>
    <t>Fort Worth</t>
  </si>
  <si>
    <t>Laredo</t>
  </si>
  <si>
    <t>Stockdale</t>
  </si>
  <si>
    <t>Nacogdoches</t>
  </si>
  <si>
    <t>Texarkana</t>
  </si>
  <si>
    <t>Andrews</t>
  </si>
  <si>
    <t>Kingwood</t>
  </si>
  <si>
    <t>Longview</t>
  </si>
  <si>
    <t>Snyder</t>
  </si>
  <si>
    <t>Hondo</t>
  </si>
  <si>
    <t>Maypearl</t>
  </si>
  <si>
    <t>Crowell</t>
  </si>
  <si>
    <t>Pittsburg</t>
  </si>
  <si>
    <t>Dalhart</t>
  </si>
  <si>
    <t>Cooper</t>
  </si>
  <si>
    <t>Bonham</t>
  </si>
  <si>
    <t>De Leon</t>
  </si>
  <si>
    <t>Groesbeck</t>
  </si>
  <si>
    <t>Burkburnett</t>
  </si>
  <si>
    <t>Celeste</t>
  </si>
  <si>
    <t>Quanah</t>
  </si>
  <si>
    <t>Seguin</t>
  </si>
  <si>
    <t>San Benito</t>
  </si>
  <si>
    <t>Spearman</t>
  </si>
  <si>
    <t>Rotan</t>
  </si>
  <si>
    <t>Falfurrias</t>
  </si>
  <si>
    <t>Port Lavaca</t>
  </si>
  <si>
    <t>Alvin</t>
  </si>
  <si>
    <t>Anderson</t>
  </si>
  <si>
    <t>Anson</t>
  </si>
  <si>
    <t>Aspermont</t>
  </si>
  <si>
    <t>Bastrop</t>
  </si>
  <si>
    <t>Valley Mills</t>
  </si>
  <si>
    <t>Burleson</t>
  </si>
  <si>
    <t>Eagle Lake</t>
  </si>
  <si>
    <t>Evant</t>
  </si>
  <si>
    <t>Floydada</t>
  </si>
  <si>
    <t>Fort Stockton</t>
  </si>
  <si>
    <t>Giddings</t>
  </si>
  <si>
    <t>Gilmer</t>
  </si>
  <si>
    <t>Granbury</t>
  </si>
  <si>
    <t>Hebbronville</t>
  </si>
  <si>
    <t>Hereford</t>
  </si>
  <si>
    <t>Hughes Springs</t>
  </si>
  <si>
    <t>Lake Jackson</t>
  </si>
  <si>
    <t>Lipan</t>
  </si>
  <si>
    <t>Mertzon</t>
  </si>
  <si>
    <t>Moody</t>
  </si>
  <si>
    <t>Quitaque</t>
  </si>
  <si>
    <t>Sonora</t>
  </si>
  <si>
    <t>South Padre Island</t>
  </si>
  <si>
    <t>Sterling City</t>
  </si>
  <si>
    <t>Tom Bean</t>
  </si>
  <si>
    <t>Trinity</t>
  </si>
  <si>
    <t>Killeen</t>
  </si>
  <si>
    <t>Cranfills Gap</t>
  </si>
  <si>
    <t>Abernathy</t>
  </si>
  <si>
    <t>Shallowater</t>
  </si>
  <si>
    <t>Yoakum</t>
  </si>
  <si>
    <t>Junction</t>
  </si>
  <si>
    <t>Clute</t>
  </si>
  <si>
    <t>Louise</t>
  </si>
  <si>
    <t>Bedias</t>
  </si>
  <si>
    <t>Ben Wheeler</t>
  </si>
  <si>
    <t>Brownsboro</t>
  </si>
  <si>
    <t>Burnet</t>
  </si>
  <si>
    <t>Odem</t>
  </si>
  <si>
    <t>Paint Rock</t>
  </si>
  <si>
    <t>Uvalde</t>
  </si>
  <si>
    <t>Georgetown</t>
  </si>
  <si>
    <t>Lampasas</t>
  </si>
  <si>
    <t>Dimmitt</t>
  </si>
  <si>
    <t>Lockhart</t>
  </si>
  <si>
    <t>Fort Davis</t>
  </si>
  <si>
    <t>Granger</t>
  </si>
  <si>
    <t>McAllen</t>
  </si>
  <si>
    <t>Kerrville</t>
  </si>
  <si>
    <t>Haskell</t>
  </si>
  <si>
    <t>Seagoville</t>
  </si>
  <si>
    <t>Galveston</t>
  </si>
  <si>
    <t>Mexia</t>
  </si>
  <si>
    <t>Zapata</t>
  </si>
  <si>
    <t>Perryton</t>
  </si>
  <si>
    <t>Jacksboro</t>
  </si>
  <si>
    <t>Johnson City</t>
  </si>
  <si>
    <t>Karnes City</t>
  </si>
  <si>
    <t>Kingsville</t>
  </si>
  <si>
    <t>Kress</t>
  </si>
  <si>
    <t>Rockwall</t>
  </si>
  <si>
    <t>Lamesa</t>
  </si>
  <si>
    <t>Addison</t>
  </si>
  <si>
    <t>Lovelady</t>
  </si>
  <si>
    <t>Lytle</t>
  </si>
  <si>
    <t>Texas City</t>
  </si>
  <si>
    <t>Menard</t>
  </si>
  <si>
    <t>Goldthwaite</t>
  </si>
  <si>
    <t>Mineola</t>
  </si>
  <si>
    <t>Muenster</t>
  </si>
  <si>
    <t>El Campo</t>
  </si>
  <si>
    <t>Normangee</t>
  </si>
  <si>
    <t>Oakwood Bank</t>
  </si>
  <si>
    <t>Ozona</t>
  </si>
  <si>
    <t>Richardson</t>
  </si>
  <si>
    <t>Shepherd</t>
  </si>
  <si>
    <t>Rocksprings</t>
  </si>
  <si>
    <t>Hallettsville</t>
  </si>
  <si>
    <t>Humble</t>
  </si>
  <si>
    <t>Pilot Point</t>
  </si>
  <si>
    <t>West</t>
  </si>
  <si>
    <t>Powell</t>
  </si>
  <si>
    <t>Round Rock</t>
  </si>
  <si>
    <t>Robert Lee</t>
  </si>
  <si>
    <t>Round Top</t>
  </si>
  <si>
    <t>Gonzales</t>
  </si>
  <si>
    <t>Sanger</t>
  </si>
  <si>
    <t>Schertz</t>
  </si>
  <si>
    <t>Farwell</t>
  </si>
  <si>
    <t>Pearsall</t>
  </si>
  <si>
    <t>Fredericksburg</t>
  </si>
  <si>
    <t>Moulton</t>
  </si>
  <si>
    <t>George West</t>
  </si>
  <si>
    <t>Spur</t>
  </si>
  <si>
    <t>Big Spring</t>
  </si>
  <si>
    <t>Groom</t>
  </si>
  <si>
    <t>Cotulla</t>
  </si>
  <si>
    <t>Sundown</t>
  </si>
  <si>
    <t>Monahans</t>
  </si>
  <si>
    <t>Eden</t>
  </si>
  <si>
    <t>Boerne</t>
  </si>
  <si>
    <t>Daingerfield</t>
  </si>
  <si>
    <t>Mercedes</t>
  </si>
  <si>
    <t>Sweetwater</t>
  </si>
  <si>
    <t>Harlingen</t>
  </si>
  <si>
    <t>Frisco</t>
  </si>
  <si>
    <t>San Angelo</t>
  </si>
  <si>
    <t>Farmers Branch</t>
  </si>
  <si>
    <t>Pecos</t>
  </si>
  <si>
    <t>Cuero</t>
  </si>
  <si>
    <t>El Paso</t>
  </si>
  <si>
    <t>Wallis</t>
  </si>
  <si>
    <t>The Woodlands</t>
  </si>
  <si>
    <t>Crystal City</t>
  </si>
  <si>
    <t>UT</t>
  </si>
  <si>
    <t>Provo</t>
  </si>
  <si>
    <t>Salt Lake City</t>
  </si>
  <si>
    <t>Draper</t>
  </si>
  <si>
    <t>South Jordan</t>
  </si>
  <si>
    <t>Woods Cross</t>
  </si>
  <si>
    <t>Cedar City</t>
  </si>
  <si>
    <t>Reston</t>
  </si>
  <si>
    <t>VA</t>
  </si>
  <si>
    <t>Buchanan</t>
  </si>
  <si>
    <t>Phenix</t>
  </si>
  <si>
    <t>Lynchburg</t>
  </si>
  <si>
    <t>Kenbridge</t>
  </si>
  <si>
    <t>Glen Allen</t>
  </si>
  <si>
    <t>McLean</t>
  </si>
  <si>
    <t>Kilmarnock</t>
  </si>
  <si>
    <t>Blackstone</t>
  </si>
  <si>
    <t>Timberville</t>
  </si>
  <si>
    <t>Pennington Gap</t>
  </si>
  <si>
    <t>Appomattox</t>
  </si>
  <si>
    <t>Bluefield</t>
  </si>
  <si>
    <t>Altavista</t>
  </si>
  <si>
    <t>Richlands</t>
  </si>
  <si>
    <t>Grundy</t>
  </si>
  <si>
    <t>Coeburn</t>
  </si>
  <si>
    <t>Movement Bank</t>
  </si>
  <si>
    <t>Blacksburg</t>
  </si>
  <si>
    <t>Powhatan</t>
  </si>
  <si>
    <t>Honaker</t>
  </si>
  <si>
    <t>North Garden</t>
  </si>
  <si>
    <t>Newport News</t>
  </si>
  <si>
    <t>Stanley</t>
  </si>
  <si>
    <t>Charlottesville</t>
  </si>
  <si>
    <t>Saint Thomas</t>
  </si>
  <si>
    <t>VI</t>
  </si>
  <si>
    <t>VT</t>
  </si>
  <si>
    <t>Brattleboro</t>
  </si>
  <si>
    <t>Orwell</t>
  </si>
  <si>
    <t>Saint Johnsbury</t>
  </si>
  <si>
    <t>Saint Albans</t>
  </si>
  <si>
    <t>Morrisville</t>
  </si>
  <si>
    <t>Wells River</t>
  </si>
  <si>
    <t>Mountlake Terrace</t>
  </si>
  <si>
    <t>WA</t>
  </si>
  <si>
    <t>Walla Walla</t>
  </si>
  <si>
    <t>Lynnwood</t>
  </si>
  <si>
    <t>Cashmere</t>
  </si>
  <si>
    <t>Tacoma</t>
  </si>
  <si>
    <t>Kennewick</t>
  </si>
  <si>
    <t>Winthrop</t>
  </si>
  <si>
    <t>Port Angeles</t>
  </si>
  <si>
    <t>Seattle</t>
  </si>
  <si>
    <t>Olympia</t>
  </si>
  <si>
    <t>Spokane</t>
  </si>
  <si>
    <t>Port Orchard</t>
  </si>
  <si>
    <t>Poulsbo</t>
  </si>
  <si>
    <t>Vancouver</t>
  </si>
  <si>
    <t>Spokane Valley</t>
  </si>
  <si>
    <t>Hoquiam</t>
  </si>
  <si>
    <t>Yakima</t>
  </si>
  <si>
    <t>Abbotsford</t>
  </si>
  <si>
    <t>WI</t>
  </si>
  <si>
    <t>Mondovi</t>
  </si>
  <si>
    <t>Beaver Dam</t>
  </si>
  <si>
    <t>Green Bay</t>
  </si>
  <si>
    <t>Milwaukee</t>
  </si>
  <si>
    <t>Fort Atkinson</t>
  </si>
  <si>
    <t>Manitowoc</t>
  </si>
  <si>
    <t>Brodhead</t>
  </si>
  <si>
    <t>Cashton</t>
  </si>
  <si>
    <t>Deerfield</t>
  </si>
  <si>
    <t>Galesville</t>
  </si>
  <si>
    <t>Kaukauna</t>
  </si>
  <si>
    <t>Lake Mills</t>
  </si>
  <si>
    <t>Luxemburg</t>
  </si>
  <si>
    <t>Mauston</t>
  </si>
  <si>
    <t>New Glarus</t>
  </si>
  <si>
    <t>Oakfield</t>
  </si>
  <si>
    <t>Prairie Du Sac</t>
  </si>
  <si>
    <t>Sun Prairie</t>
  </si>
  <si>
    <t>Wisconsin Dells</t>
  </si>
  <si>
    <t>Birnamwood</t>
  </si>
  <si>
    <t>Baraboo</t>
  </si>
  <si>
    <t>Black River Falls</t>
  </si>
  <si>
    <t>Little Chute</t>
  </si>
  <si>
    <t>Bonduel</t>
  </si>
  <si>
    <t>Mukwonago</t>
  </si>
  <si>
    <t>Viroqua</t>
  </si>
  <si>
    <t>Cadott</t>
  </si>
  <si>
    <t>Loyal</t>
  </si>
  <si>
    <t>Platteville</t>
  </si>
  <si>
    <t>Rosholt</t>
  </si>
  <si>
    <t>Boscobel</t>
  </si>
  <si>
    <t>Union Grove</t>
  </si>
  <si>
    <t>Cumberland</t>
  </si>
  <si>
    <t>Rice Lake</t>
  </si>
  <si>
    <t>East Wisconsin Savings Bank</t>
  </si>
  <si>
    <t>Wauwatosa</t>
  </si>
  <si>
    <t>Marinette</t>
  </si>
  <si>
    <t>Markesan</t>
  </si>
  <si>
    <t>Waupaca</t>
  </si>
  <si>
    <t>Oconomowoc</t>
  </si>
  <si>
    <t>Whitewater</t>
  </si>
  <si>
    <t>Waukesha</t>
  </si>
  <si>
    <t>Tigerton</t>
  </si>
  <si>
    <t>River Falls</t>
  </si>
  <si>
    <t>New Richmond</t>
  </si>
  <si>
    <t>Fond du Lac</t>
  </si>
  <si>
    <t>Land O'Lakes</t>
  </si>
  <si>
    <t>Hager City</t>
  </si>
  <si>
    <t>Highland</t>
  </si>
  <si>
    <t>Horicon</t>
  </si>
  <si>
    <t>Hustisford</t>
  </si>
  <si>
    <t>Schofield</t>
  </si>
  <si>
    <t>Amherst</t>
  </si>
  <si>
    <t>Ixonia</t>
  </si>
  <si>
    <t>Wisconsin Rapids</t>
  </si>
  <si>
    <t>Ladysmith</t>
  </si>
  <si>
    <t>Laona</t>
  </si>
  <si>
    <t>Wausau</t>
  </si>
  <si>
    <t>Superior</t>
  </si>
  <si>
    <t>Nekoosa</t>
  </si>
  <si>
    <t>Chippewa Falls</t>
  </si>
  <si>
    <t>Oostburg</t>
  </si>
  <si>
    <t>Oregon</t>
  </si>
  <si>
    <t>Holmen</t>
  </si>
  <si>
    <t>Hayward</t>
  </si>
  <si>
    <t>Mazomanie</t>
  </si>
  <si>
    <t>Prairie Du Chien</t>
  </si>
  <si>
    <t>Peshtigo</t>
  </si>
  <si>
    <t>Pigeon Falls</t>
  </si>
  <si>
    <t>Stevens Point</t>
  </si>
  <si>
    <t>Port Washington</t>
  </si>
  <si>
    <t>Almond</t>
  </si>
  <si>
    <t>Richland Center</t>
  </si>
  <si>
    <t>Elroy</t>
  </si>
  <si>
    <t>New Auburn</t>
  </si>
  <si>
    <t>Shell Lake</t>
  </si>
  <si>
    <t>Chilton</t>
  </si>
  <si>
    <t>Newburg</t>
  </si>
  <si>
    <t>Reeseville</t>
  </si>
  <si>
    <t>Barron</t>
  </si>
  <si>
    <t>Tomahawk</t>
  </si>
  <si>
    <t>Oak Creek</t>
  </si>
  <si>
    <t>Waldo</t>
  </si>
  <si>
    <t>Waumandee</t>
  </si>
  <si>
    <t>Hortonville</t>
  </si>
  <si>
    <t>Charles Town</t>
  </si>
  <si>
    <t>WV</t>
  </si>
  <si>
    <t>Williamson</t>
  </si>
  <si>
    <t>Romney</t>
  </si>
  <si>
    <t>Philippi</t>
  </si>
  <si>
    <t>Grantsville</t>
  </si>
  <si>
    <t>Wardensville</t>
  </si>
  <si>
    <t>WY</t>
  </si>
  <si>
    <t>2018Q1</t>
  </si>
  <si>
    <t>Alabama</t>
  </si>
  <si>
    <t>Alaska</t>
  </si>
  <si>
    <t>Arizona</t>
  </si>
  <si>
    <t>Arkansas</t>
  </si>
  <si>
    <t>California</t>
  </si>
  <si>
    <t>Colorado</t>
  </si>
  <si>
    <t>Connecticut</t>
  </si>
  <si>
    <t>Florida</t>
  </si>
  <si>
    <t>Georgia</t>
  </si>
  <si>
    <t>Hawaii</t>
  </si>
  <si>
    <t>Idaho</t>
  </si>
  <si>
    <t>Illinois</t>
  </si>
  <si>
    <t>Iowa</t>
  </si>
  <si>
    <t>Kansas</t>
  </si>
  <si>
    <t>Maine</t>
  </si>
  <si>
    <t>Maryland</t>
  </si>
  <si>
    <t>Massachusetts</t>
  </si>
  <si>
    <t>Michigan</t>
  </si>
  <si>
    <t>Minnesota</t>
  </si>
  <si>
    <t>Mississippi</t>
  </si>
  <si>
    <t>Missouri</t>
  </si>
  <si>
    <t>Montana</t>
  </si>
  <si>
    <t>Nebraska</t>
  </si>
  <si>
    <t>New Hampshire</t>
  </si>
  <si>
    <t>New Jersey</t>
  </si>
  <si>
    <t>New Mexico</t>
  </si>
  <si>
    <t>North Carolina</t>
  </si>
  <si>
    <t>North Dakota</t>
  </si>
  <si>
    <t>Ohio</t>
  </si>
  <si>
    <t>Oklahoma</t>
  </si>
  <si>
    <t>Pennsylvania</t>
  </si>
  <si>
    <t>Rhode Island</t>
  </si>
  <si>
    <t>South Carolina</t>
  </si>
  <si>
    <t>South Dakota</t>
  </si>
  <si>
    <t>Tennessee</t>
  </si>
  <si>
    <t>Texas</t>
  </si>
  <si>
    <t>Utah</t>
  </si>
  <si>
    <t>West Virginia</t>
  </si>
  <si>
    <t>Wisconsin</t>
  </si>
  <si>
    <t>CMO</t>
  </si>
  <si>
    <t>CMBS</t>
  </si>
  <si>
    <t>GOVT AG</t>
  </si>
  <si>
    <t>U.S. Agency &amp; GSA Debt Secs ($000)</t>
  </si>
  <si>
    <t>Taxes MRQ-4</t>
  </si>
  <si>
    <t>Net Income MRQ-4</t>
  </si>
  <si>
    <t>2017Q1</t>
  </si>
  <si>
    <t>MRQ</t>
  </si>
  <si>
    <t>MRQ-1</t>
  </si>
  <si>
    <t>Efficiency Ratio</t>
  </si>
  <si>
    <t>NPLs/Loans</t>
  </si>
  <si>
    <t>NCOs/Avg Loans: Total RE</t>
  </si>
  <si>
    <t>Total Loans/Deposits</t>
  </si>
  <si>
    <t>T1C</t>
  </si>
  <si>
    <t>Investment Portfolio Composition</t>
  </si>
  <si>
    <t>German American Bank</t>
  </si>
  <si>
    <t>OceanFirst Bank, National Association</t>
  </si>
  <si>
    <t>Popular Bank</t>
  </si>
  <si>
    <t>FCB Banks</t>
  </si>
  <si>
    <t>FVCbank</t>
  </si>
  <si>
    <t>Poppy Bank</t>
  </si>
  <si>
    <t>Baraboo State Bank</t>
  </si>
  <si>
    <t>BOM Bank</t>
  </si>
  <si>
    <t>CalPrivate Bank</t>
  </si>
  <si>
    <t>FNB Oxford Bank</t>
  </si>
  <si>
    <t>FNB South</t>
  </si>
  <si>
    <t>Fortifi Bank</t>
  </si>
  <si>
    <t>Fortress Bank</t>
  </si>
  <si>
    <t>Intercredit Bank, National Association</t>
  </si>
  <si>
    <t>Sage Capital Bank</t>
  </si>
  <si>
    <t>Beacon Business Bank, National Association</t>
  </si>
  <si>
    <t>blueharbor bank</t>
  </si>
  <si>
    <t>Cattle Bank &amp; Trust</t>
  </si>
  <si>
    <t>Somerville Bank</t>
  </si>
  <si>
    <t>First State Bank of Texas</t>
  </si>
  <si>
    <t>Holcomb Bank</t>
  </si>
  <si>
    <t>Security State Bank of Oklahoma</t>
  </si>
  <si>
    <t>Thumb Bank &amp; Trust</t>
  </si>
  <si>
    <t>Bank of Grand Lake</t>
  </si>
  <si>
    <t>Bristol Morgan Bank</t>
  </si>
  <si>
    <t>Atascosa Bank</t>
  </si>
  <si>
    <t>FinWise Bank</t>
  </si>
  <si>
    <t>MapleMark Bank</t>
  </si>
  <si>
    <t>Spectra Bank</t>
  </si>
  <si>
    <t>Ergo Bank</t>
  </si>
  <si>
    <t>Paramount Bank</t>
  </si>
  <si>
    <t>First Bank of Thomas</t>
  </si>
  <si>
    <t>M1 Bank</t>
  </si>
  <si>
    <t>First Federal Bank of Kansas City</t>
  </si>
  <si>
    <t>Forward Bank</t>
  </si>
  <si>
    <t>InFirst Bank</t>
  </si>
  <si>
    <t>United Fidelity Bank, Fsb</t>
  </si>
  <si>
    <t>MCS Bank</t>
  </si>
  <si>
    <t>Millville Savings Bank</t>
  </si>
  <si>
    <t>Sharon Bank</t>
  </si>
  <si>
    <t>TC Federal Bank</t>
  </si>
  <si>
    <t>First Mutual Bank, FSB</t>
  </si>
  <si>
    <t>TO SEPARATE BANKS WITH ONLY 6 DIGITS IN THEIR SNL ID.  MOST BANKS HAVE 7)</t>
  </si>
  <si>
    <t>reflected in Output H7</t>
  </si>
  <si>
    <t>UBPR Banks by peer group I separated banks whose SNL ID had only 6 digits because those 6 were often the same as banks whose ID has 7 digits.  The formula on the output tab was adjusted.</t>
  </si>
  <si>
    <t>replaced the peer dropdown with additional state dropdowns</t>
  </si>
  <si>
    <t>need to test this to see if any other formulas need to be adjusted.  It only affeects a small number of banks.</t>
  </si>
  <si>
    <t>PEER 1</t>
  </si>
  <si>
    <t>PEER 2</t>
  </si>
  <si>
    <t>PEER 3</t>
  </si>
  <si>
    <t>SNL ID CODE BY STATE</t>
  </si>
  <si>
    <t>BANK NAME BY STATE</t>
  </si>
  <si>
    <t>Capital and Asset Quality</t>
  </si>
  <si>
    <t>Non-Performing Assets/Total Capital</t>
  </si>
  <si>
    <t>Non-Current Loans/Total Capital</t>
  </si>
  <si>
    <t>MBS</t>
  </si>
  <si>
    <t>Agency</t>
  </si>
  <si>
    <t>Other</t>
  </si>
  <si>
    <t>Investment Portfolio Composition ($000s)</t>
  </si>
  <si>
    <t>Earning Asset Mix ($000s)</t>
  </si>
  <si>
    <t>Total Assets</t>
  </si>
  <si>
    <t>Municipal</t>
  </si>
  <si>
    <t>Fed Funds Sold</t>
  </si>
  <si>
    <t>Total Earning Assets</t>
  </si>
  <si>
    <t>Total Loans and Leases</t>
  </si>
  <si>
    <t>TOTAL_EARN_ASSETS</t>
  </si>
  <si>
    <t xml:space="preserve">Total Earning Assets </t>
  </si>
  <si>
    <t>Sum of interest-bearing balances due from depository institutions, total securities, fed funds sold and securities purchased under agreements to resell, loans and leases (net of unearned income on loans), assets held in trading accounts</t>
  </si>
  <si>
    <t xml:space="preserve">Interest-bearing Balances </t>
  </si>
  <si>
    <t>Interest Bearing Balances</t>
  </si>
  <si>
    <t>negative values are probably due to securities.  In EA field, HTM are book value and AFS are fair value.  In Securities field, both are FV</t>
  </si>
  <si>
    <t>SUM</t>
  </si>
  <si>
    <t>Earning Asset Mix Composition</t>
  </si>
  <si>
    <t>Yield on Investments (FTE) (%)</t>
  </si>
  <si>
    <t>MRQ-4</t>
  </si>
  <si>
    <t>Yield on Inv (FTE) (%)</t>
  </si>
  <si>
    <t>Yield on Inv (FTE) (%) MRQ-4</t>
  </si>
  <si>
    <t>Performance Measurement</t>
  </si>
  <si>
    <t>Net Interest Margin (FTE) (%)</t>
  </si>
  <si>
    <t>Sub-S Status (Yes/No)</t>
  </si>
  <si>
    <t>No</t>
  </si>
  <si>
    <t>Yes</t>
  </si>
  <si>
    <t>TAX RATE</t>
  </si>
  <si>
    <t>several cells to update on ALL BANKS DATA TAB</t>
  </si>
  <si>
    <t>S-Corp Adjusted ROAA (UBPR)</t>
  </si>
  <si>
    <t>Investments</t>
  </si>
  <si>
    <t>Performance</t>
  </si>
  <si>
    <t>ROAA</t>
  </si>
  <si>
    <t>Leverage Ratio (%)</t>
  </si>
  <si>
    <t>Risk Based Capital Ratio (%)</t>
  </si>
  <si>
    <t>CUS:55000270</t>
  </si>
  <si>
    <t>NPAs/Total Capital</t>
  </si>
  <si>
    <t>Growth Rate of Assets</t>
  </si>
  <si>
    <t>Asset Growth Rate (%)</t>
  </si>
  <si>
    <t>Tier 1 Capital Growth Rate</t>
  </si>
  <si>
    <t>CUS:10000441</t>
  </si>
  <si>
    <t>Tier-1 Leverage Ratio</t>
  </si>
  <si>
    <t>Total Risk-Based Capital Ratio</t>
  </si>
  <si>
    <t>Growth Rate of Tier 1 Capital</t>
  </si>
  <si>
    <t>Capital and 
Asset Quality</t>
  </si>
  <si>
    <t>PG</t>
  </si>
  <si>
    <t>for states, it is a straight average</t>
  </si>
  <si>
    <t>for UBPR peer groups, it is a trimmed mean.</t>
  </si>
  <si>
    <t>Number of Banks</t>
  </si>
  <si>
    <t>Formulas refer to the state by state worksheet, which is where all this data comes from</t>
  </si>
  <si>
    <t>UBPR PEER GROUP</t>
  </si>
  <si>
    <t>Will need to adjust state by state for each quarter to get updated numbers on this sheet</t>
  </si>
  <si>
    <t>THIS PAGE IS ALL FROM SNL.  ONLY updates would be to the banks in rows 3 and 4</t>
  </si>
  <si>
    <t>NEED TO UPDATE THIS SHEET EACH QUARTER TO REFLECT NEW MEMBERS OF PEER GROUPS</t>
  </si>
  <si>
    <t>WOULD ONLY NEED TO UPDATE TO GET MOST CURRENT LIST OF BANKS AND SNL IDs</t>
  </si>
  <si>
    <t>Other Earning Assets</t>
  </si>
  <si>
    <t>Capital</t>
  </si>
  <si>
    <t>Taylor Advisors Peer Comparison Tool</t>
  </si>
  <si>
    <t>Choose any three banks from across the country to compare performance metrics, balance sheet mix, investment allocation, and capital position.</t>
  </si>
  <si>
    <t>Choose Your Second Peer Bank</t>
  </si>
  <si>
    <t>Choose Your Third Peer Bank</t>
  </si>
  <si>
    <t>Step 1</t>
  </si>
  <si>
    <t>Step 2</t>
  </si>
  <si>
    <t>Step 3</t>
  </si>
  <si>
    <t>Choose Your First Peer Bank, Starting With Its Home State</t>
  </si>
  <si>
    <t>ROAE</t>
  </si>
  <si>
    <t>NIM (FTE)</t>
  </si>
  <si>
    <t>Yield on Investments (FTE)</t>
  </si>
  <si>
    <t>Number of Institutions</t>
  </si>
  <si>
    <t>AFS(F):Tot US GVTAG&amp;Corp Obligations</t>
  </si>
  <si>
    <t>Millennial Bank</t>
  </si>
  <si>
    <t>Armor Bank</t>
  </si>
  <si>
    <t>Bank OZK</t>
  </si>
  <si>
    <t>Nano Banc</t>
  </si>
  <si>
    <t>Gulfside Bank</t>
  </si>
  <si>
    <t>CIBC National Trust Company</t>
  </si>
  <si>
    <t>Dieterich Bank</t>
  </si>
  <si>
    <t>First Mid Bank &amp; Trust, National Association</t>
  </si>
  <si>
    <t>GNBank, National Association</t>
  </si>
  <si>
    <t>Ninnescah Valley Bank</t>
  </si>
  <si>
    <t>Milford Federal Bank</t>
  </si>
  <si>
    <t>WNB Financial, National Association</t>
  </si>
  <si>
    <t>Hancock Whitney Bank</t>
  </si>
  <si>
    <t>BankNorth</t>
  </si>
  <si>
    <t>MNB Bank</t>
  </si>
  <si>
    <t>Charles Schwab Trust Bank</t>
  </si>
  <si>
    <t>Generations Commercial Bank</t>
  </si>
  <si>
    <t>First Federal Savings and Loan Association of Newark</t>
  </si>
  <si>
    <t>United Midwest Savings Bank, National Association</t>
  </si>
  <si>
    <t>Firstar Bank</t>
  </si>
  <si>
    <t>Watermark Bank</t>
  </si>
  <si>
    <t>Susquehanna Community Bank</t>
  </si>
  <si>
    <t>Guadalupe Bank</t>
  </si>
  <si>
    <t>American Express National Bank</t>
  </si>
  <si>
    <t>Wells Fargo Trust Company, National Association</t>
  </si>
  <si>
    <t>Asset Growth Rate (current quarter annualized)</t>
  </si>
  <si>
    <t>Tier 1 Capital Growth Rate (current quarter annualized)</t>
  </si>
  <si>
    <t>Every effort has been made to produce accurate information.  We believe the data is correct, but cannot guarantee its accuracy.</t>
  </si>
  <si>
    <t>Vicksburg</t>
  </si>
  <si>
    <t>added formulas for pulling data, will not need adjusting if 'All Banks Dropdown' columns remain the same</t>
  </si>
  <si>
    <t>Net Interest Income (FTE)</t>
  </si>
  <si>
    <t>Total Interest Expense ($000)</t>
  </si>
  <si>
    <t>Total Interest Income (FTE)</t>
  </si>
  <si>
    <t>Yield on Earning Assets (FTE)</t>
  </si>
  <si>
    <t>Earning Asset Yield (FTE)</t>
  </si>
  <si>
    <t>Cost of Funds/Avg Earning Assets</t>
  </si>
  <si>
    <t>Earning Asset Yield (FTE) (%)</t>
  </si>
  <si>
    <t>22nd State Bank</t>
  </si>
  <si>
    <t>Axos Bank</t>
  </si>
  <si>
    <t>BankFlorida</t>
  </si>
  <si>
    <t>Cogent Bank</t>
  </si>
  <si>
    <t>PNB Community Bank</t>
  </si>
  <si>
    <t>Alliance Community Bank</t>
  </si>
  <si>
    <t>Bank of Hillsboro, National Association</t>
  </si>
  <si>
    <t>Community Partners Savings Bank</t>
  </si>
  <si>
    <t>GN Bank</t>
  </si>
  <si>
    <t>Heritage Bank Minnesota</t>
  </si>
  <si>
    <t>Montgomery Bank</t>
  </si>
  <si>
    <t>Neighbors Bank</t>
  </si>
  <si>
    <t>Stifel Bank</t>
  </si>
  <si>
    <t>Madison Valley Bank</t>
  </si>
  <si>
    <t>COREBANK</t>
  </si>
  <si>
    <t>Community Bank &amp; Trust, Waco, Texas</t>
  </si>
  <si>
    <t>Zions Bancorporation, National Association</t>
  </si>
  <si>
    <t>Bank First, National Association</t>
  </si>
  <si>
    <t>Bluff View Bank</t>
  </si>
  <si>
    <t>Marathon Bank</t>
  </si>
  <si>
    <t>HTM(F):Tot US GVTAG&amp;Corp Obligations</t>
  </si>
  <si>
    <t>C3bank, National Association</t>
  </si>
  <si>
    <t>Amerant Bank, National Association</t>
  </si>
  <si>
    <t>Great Rivers Bank</t>
  </si>
  <si>
    <t>Mutual Savings Association</t>
  </si>
  <si>
    <t>Highpoint Community Bank</t>
  </si>
  <si>
    <t>Dundee Bank</t>
  </si>
  <si>
    <t>Jones Bank</t>
  </si>
  <si>
    <t>Nationwide Trust Company, FSB</t>
  </si>
  <si>
    <t>Vast Bank, N.A.</t>
  </si>
  <si>
    <t>VeraBank, National Association</t>
  </si>
  <si>
    <t>Wallis Bank</t>
  </si>
  <si>
    <t>Spearfish</t>
  </si>
  <si>
    <t>Orange</t>
  </si>
  <si>
    <t>Merit Bank</t>
  </si>
  <si>
    <t>Connect Bank</t>
  </si>
  <si>
    <t>Anchor Bank</t>
  </si>
  <si>
    <t>Crews Bank &amp; Trust</t>
  </si>
  <si>
    <t>One Florida Bank</t>
  </si>
  <si>
    <t>PromiseOne Bank</t>
  </si>
  <si>
    <t>Century Next Bank</t>
  </si>
  <si>
    <t>Belmont Savings Bank, SSB</t>
  </si>
  <si>
    <t>InBank</t>
  </si>
  <si>
    <t>Wells Fargo National Bank West</t>
  </si>
  <si>
    <t>New Carlisle Federal Savings Bank</t>
  </si>
  <si>
    <t>Bank7</t>
  </si>
  <si>
    <t>First Summit Bank</t>
  </si>
  <si>
    <t>Stride Bank, National Association</t>
  </si>
  <si>
    <t>Bank of the Lowcountry</t>
  </si>
  <si>
    <t>Optus Bank</t>
  </si>
  <si>
    <t>Dominion Bank</t>
  </si>
  <si>
    <t>Rogers</t>
  </si>
  <si>
    <t>Encore Bank</t>
  </si>
  <si>
    <t>Hatch Bank</t>
  </si>
  <si>
    <t>Investar Bank, National Association</t>
  </si>
  <si>
    <t>New Valley Bank &amp; Trust</t>
  </si>
  <si>
    <t>Partners Bank of New England</t>
  </si>
  <si>
    <t>Bank Michigan</t>
  </si>
  <si>
    <t>Mi Bank</t>
  </si>
  <si>
    <t>Ameriprise Bank, FSB</t>
  </si>
  <si>
    <t>Flatwater Bank</t>
  </si>
  <si>
    <t>Blue Foundry Bank</t>
  </si>
  <si>
    <t>Ohio State Bank</t>
  </si>
  <si>
    <t>FNB Coweta</t>
  </si>
  <si>
    <t>Gateway First Bank</t>
  </si>
  <si>
    <t>1ST FEDERAL SAVINGS BANK OF SC, INC.</t>
  </si>
  <si>
    <t>Coastal States Bank</t>
  </si>
  <si>
    <t>Spratt Savings Bank</t>
  </si>
  <si>
    <t>MCBank</t>
  </si>
  <si>
    <t>Atlantic Union Bank</t>
  </si>
  <si>
    <t>RNB State Bank</t>
  </si>
  <si>
    <t>ALLY BANK</t>
  </si>
  <si>
    <t>CAPITAL ONE, NATIONAL ASSOCIATION</t>
  </si>
  <si>
    <t>CITIZENS BANK, NATIONAL ASSOCIATION</t>
  </si>
  <si>
    <t>HUNTINGTON NATIONAL BANK, THE</t>
  </si>
  <si>
    <t>MANUFACTURERS AND TRADERS TRUST COMPANY</t>
  </si>
  <si>
    <t>MORGAN STANLEY BANK, N.A.</t>
  </si>
  <si>
    <t>PNC BANK, NATIONAL ASSOCIATION</t>
  </si>
  <si>
    <t>TD BANK, N.A.</t>
  </si>
  <si>
    <t>U.S. BANK NATIONAL ASSOCIATION</t>
  </si>
  <si>
    <t>AMERIS BANK</t>
  </si>
  <si>
    <t>ASSOCIATED BANK, NATIONAL ASSOCIATION</t>
  </si>
  <si>
    <t>ATLANTIC UNION BANK</t>
  </si>
  <si>
    <t>BANK OF AMERICA CALIFORNIA, NATIONAL ASSOCIATION</t>
  </si>
  <si>
    <t>BANK OF HOPE</t>
  </si>
  <si>
    <t>BANK OF THE WEST</t>
  </si>
  <si>
    <t>BANK OZK</t>
  </si>
  <si>
    <t>BANKUNITED, NATIONAL ASSOCIATION</t>
  </si>
  <si>
    <t>BANNER BANK</t>
  </si>
  <si>
    <t>BERKSHIRE BANK</t>
  </si>
  <si>
    <t>BMW BANK OF NORTH AMERICA</t>
  </si>
  <si>
    <t>BNY MELLON, NATIONAL ASSOCIATION</t>
  </si>
  <si>
    <t>BOKF, NATIONAL ASSOCIATION</t>
  </si>
  <si>
    <t>CATHAY BANK</t>
  </si>
  <si>
    <t>CENTENNIAL BANK</t>
  </si>
  <si>
    <t>CIBC BANK USA</t>
  </si>
  <si>
    <t>CITIZENS BUSINESS BANK</t>
  </si>
  <si>
    <t>CITY NATIONAL BANK</t>
  </si>
  <si>
    <t>CITY NATIONAL BANK OF FLORIDA</t>
  </si>
  <si>
    <t>COMERICA BANK</t>
  </si>
  <si>
    <t>COMMERCE BANK</t>
  </si>
  <si>
    <t>COMMUNITY BANK, NATIONAL ASSOCIATION</t>
  </si>
  <si>
    <t>CUSTOMERS BANK</t>
  </si>
  <si>
    <t>DEUTSCHE BANK TRUST COMPANY AMERICAS</t>
  </si>
  <si>
    <t>EASTERN BANK</t>
  </si>
  <si>
    <t>FIRST FINANCIAL BANK</t>
  </si>
  <si>
    <t>FIRST INTERSTATE BANK</t>
  </si>
  <si>
    <t>FIRST MERCHANTS BANK</t>
  </si>
  <si>
    <t>FIRST NATIONAL BANK OF OMAHA</t>
  </si>
  <si>
    <t>FIRST NATIONAL BANK OF PENNSYLVANIA</t>
  </si>
  <si>
    <t>FIRSTBANK</t>
  </si>
  <si>
    <t>FROST BANK</t>
  </si>
  <si>
    <t>FULTON BANK, NATIONAL ASSOCIATION</t>
  </si>
  <si>
    <t>GLACIER BANK</t>
  </si>
  <si>
    <t>HANCOCK WHITNEY BANK</t>
  </si>
  <si>
    <t>INDEPENDENT BANK</t>
  </si>
  <si>
    <t>MORGAN STANLEY PRIVATE BANK, NATIONAL ASSOCIATION</t>
  </si>
  <si>
    <t>OLD NATIONAL BANK</t>
  </si>
  <si>
    <t>OPTUM BANK, INC.</t>
  </si>
  <si>
    <t>PINNACLE BANK</t>
  </si>
  <si>
    <t>PLAINSCAPITAL BANK</t>
  </si>
  <si>
    <t>PROSPERITY BANK</t>
  </si>
  <si>
    <t>RENASANT BANK</t>
  </si>
  <si>
    <t>ROCKLAND TRUST COMPANY</t>
  </si>
  <si>
    <t>SALLIE MAE BANK</t>
  </si>
  <si>
    <t>SANTANDER BANK, NATIONAL ASSOCIATION</t>
  </si>
  <si>
    <t>SIGNATURE BANK</t>
  </si>
  <si>
    <t>SIMMONS BANK</t>
  </si>
  <si>
    <t>STIFEL BANK AND TRUST</t>
  </si>
  <si>
    <t>SYNOVUS BANK</t>
  </si>
  <si>
    <t>TOWNEBANK</t>
  </si>
  <si>
    <t>TRUSTMARK NATIONAL BANK</t>
  </si>
  <si>
    <t>UBS BANK USA</t>
  </si>
  <si>
    <t>UMB BANK, NATIONAL ASSOCIATION</t>
  </si>
  <si>
    <t>UMPQUA BANK</t>
  </si>
  <si>
    <t>UNITED BANK</t>
  </si>
  <si>
    <t>UNITED COMMUNITY BANK</t>
  </si>
  <si>
    <t>VALLEY NATIONAL BANK</t>
  </si>
  <si>
    <t>WELLS FARGO NATIONAL BANK WEST</t>
  </si>
  <si>
    <t>WESBANCO BANK, INC.</t>
  </si>
  <si>
    <t>WESTERN ALLIANCE BANK</t>
  </si>
  <si>
    <t>ZIONS BANCORPORATION, NATIONAL ASSOCIATION</t>
  </si>
  <si>
    <t>1ST SOURCE BANK</t>
  </si>
  <si>
    <t>ALPINE BANK</t>
  </si>
  <si>
    <t>AMALGAMATED BANK</t>
  </si>
  <si>
    <t>AMARILLO NATIONAL BANK</t>
  </si>
  <si>
    <t>AMERICAN NATIONAL BANK</t>
  </si>
  <si>
    <t>AMERICAN NATIONAL BANK OF TEXAS, THE</t>
  </si>
  <si>
    <t>BANCFIRST</t>
  </si>
  <si>
    <t>BANK OF COLORADO</t>
  </si>
  <si>
    <t>BANK OF STOCKTON</t>
  </si>
  <si>
    <t>BANKERS TRUST COMPANY</t>
  </si>
  <si>
    <t>BAR HARBOR BANK AND TRUST COMPANY</t>
  </si>
  <si>
    <t>BEAL BANK USA</t>
  </si>
  <si>
    <t>BROADWAY NATIONAL BANK</t>
  </si>
  <si>
    <t>BROOKLINE BANK</t>
  </si>
  <si>
    <t>BUSEY BANK</t>
  </si>
  <si>
    <t>BYLINE BANK</t>
  </si>
  <si>
    <t>CAMDEN NATIONAL BANK</t>
  </si>
  <si>
    <t>CARTER BANK &amp; TRUST</t>
  </si>
  <si>
    <t>CENTIER BANK</t>
  </si>
  <si>
    <t>CENTRAL PACIFIC BANK</t>
  </si>
  <si>
    <t>CITY NATIONAL BANK OF WEST VIRGINIA</t>
  </si>
  <si>
    <t>CNB BANK</t>
  </si>
  <si>
    <t>COMMUNITY BANK OF MISSISSIPPI</t>
  </si>
  <si>
    <t>COMMUNITY TRUST BANK, INC.</t>
  </si>
  <si>
    <t>CONNECTONE BANK</t>
  </si>
  <si>
    <t>CTBC BANK CORP. (USA)</t>
  </si>
  <si>
    <t>DIME COMMUNITY BANK</t>
  </si>
  <si>
    <t>EAGLEBANK</t>
  </si>
  <si>
    <t>ENTERPRISE BANK &amp; TRUST</t>
  </si>
  <si>
    <t>ENTERPRISE BANK AND TRUST COMPANY</t>
  </si>
  <si>
    <t>EQUITY BANK</t>
  </si>
  <si>
    <t>FARMERS &amp; MERCHANTS BANK OF CENTRAL CALIFORNIA</t>
  </si>
  <si>
    <t>FARMERS AND MERCHANTS BANK OF LONG BEACH</t>
  </si>
  <si>
    <t>FIRST AMERICAN BANK</t>
  </si>
  <si>
    <t>FIRST BANK</t>
  </si>
  <si>
    <t>FIRST FINANCIAL BANK, NATIONAL ASSOCIATION</t>
  </si>
  <si>
    <t>FIRST INTERNATIONAL BANK AND TRUST</t>
  </si>
  <si>
    <t>FIRST INTERNET BANK OF INDIANA</t>
  </si>
  <si>
    <t>FIRST MID BANK &amp; TRUST, NATIONAL ASSOCIATION</t>
  </si>
  <si>
    <t>FIRST NATIONAL BANK ALASKA</t>
  </si>
  <si>
    <t>FIRST SECURITY BANK</t>
  </si>
  <si>
    <t>FIRST UNITED BANK AND TRUST COMPANY</t>
  </si>
  <si>
    <t>FIVE STAR BANK</t>
  </si>
  <si>
    <t>FLUSHING BANK</t>
  </si>
  <si>
    <t>FREMONT BANK</t>
  </si>
  <si>
    <t>GERMAN AMERICAN BANK</t>
  </si>
  <si>
    <t>GREAT SOUTHERN BANK</t>
  </si>
  <si>
    <t>HANMI BANK</t>
  </si>
  <si>
    <t>HERITAGE BANK</t>
  </si>
  <si>
    <t>HERITAGE BANK OF COMMERCE</t>
  </si>
  <si>
    <t>HILLS BANK AND TRUST COMPANY</t>
  </si>
  <si>
    <t>HOMESTREET BANK</t>
  </si>
  <si>
    <t>HOMETRUST BANK</t>
  </si>
  <si>
    <t>HORIZON BANK</t>
  </si>
  <si>
    <t>INTERBANK</t>
  </si>
  <si>
    <t>INTERNATIONAL BANK OF COMMERCE</t>
  </si>
  <si>
    <t>INTRUST BANK, NATIONAL ASSOCIATION</t>
  </si>
  <si>
    <t>ISRAEL DISCOUNT BANK OF NEW YORK</t>
  </si>
  <si>
    <t>JOHNSON BANK</t>
  </si>
  <si>
    <t>LAKE CITY BANK</t>
  </si>
  <si>
    <t>LAKE FOREST BANK &amp; TRUST COMPANY, NATIONAL ASSOCIATION</t>
  </si>
  <si>
    <t>LANDMARK BANK</t>
  </si>
  <si>
    <t>LIVE OAK BANKING COMPANY</t>
  </si>
  <si>
    <t>MECHANICS BANK</t>
  </si>
  <si>
    <t>MERCHANTS BANK OF INDIANA</t>
  </si>
  <si>
    <t>MIDLAND STATES BANK</t>
  </si>
  <si>
    <t>MIDWESTONE BANK</t>
  </si>
  <si>
    <t>MIZUHO BANK (USA)</t>
  </si>
  <si>
    <t>MORTON COMMUNITY BANK</t>
  </si>
  <si>
    <t>NBH BANK</t>
  </si>
  <si>
    <t>NBT BANK, NATIONAL ASSOCIATION</t>
  </si>
  <si>
    <t>NICOLET NATIONAL BANK</t>
  </si>
  <si>
    <t>OCEAN BANK</t>
  </si>
  <si>
    <t>ORIENTAL BANK</t>
  </si>
  <si>
    <t>ORIGIN BANK</t>
  </si>
  <si>
    <t>PARK NATIONAL BANK, THE</t>
  </si>
  <si>
    <t>PEOPLES BANK</t>
  </si>
  <si>
    <t>PREFERRED BANK</t>
  </si>
  <si>
    <t>RBC BANK (GEORGIA), NATIONAL ASSOCIATION</t>
  </si>
  <si>
    <t>RCB BANK</t>
  </si>
  <si>
    <t>REPUBLIC BANK &amp; TRUST COMPANY</t>
  </si>
  <si>
    <t>S &amp; T BANK</t>
  </si>
  <si>
    <t>SAFRA NATIONAL BANK OF NEW YORK</t>
  </si>
  <si>
    <t>SEACOAST NATIONAL BANK</t>
  </si>
  <si>
    <t>SERVISFIRST BANK</t>
  </si>
  <si>
    <t>SOUTHSIDE BANK</t>
  </si>
  <si>
    <t>STOCK YARDS BANK &amp; TRUST COMPANY</t>
  </si>
  <si>
    <t>STOCKMAN BANK OF MONTANA</t>
  </si>
  <si>
    <t>SUNFLOWER BANK, NATIONAL ASSOCIATION</t>
  </si>
  <si>
    <t>TRI COUNTIES BANK</t>
  </si>
  <si>
    <t>TRISTATE CAPITAL BANK</t>
  </si>
  <si>
    <t>UNION BANK AND TRUST COMPANY</t>
  </si>
  <si>
    <t>UNIVEST BANK AND TRUST CO.</t>
  </si>
  <si>
    <t>VERITEX COMMUNITY BANK</t>
  </si>
  <si>
    <t>WASHINGTON TRUST BANK</t>
  </si>
  <si>
    <t>WASHINGTON TRUST COMPANY, OF WESTERLY, THE</t>
  </si>
  <si>
    <t>WELLS FARGO BANK SOUTH CENTRAL, NATIONAL ASSOCIATION</t>
  </si>
  <si>
    <t>WESTAMERICA BANK</t>
  </si>
  <si>
    <t>WEX BANK</t>
  </si>
  <si>
    <t>WILMINGTON TRUST, NATIONAL ASSOCIATION</t>
  </si>
  <si>
    <t>WOODFOREST NATIONAL BANK</t>
  </si>
  <si>
    <t>1ST SUMMIT BANK</t>
  </si>
  <si>
    <t>ACADEMY BANK, N.A.</t>
  </si>
  <si>
    <t>ACNB BANK</t>
  </si>
  <si>
    <t>ADIRONDACK TRUST COMPANY, THE</t>
  </si>
  <si>
    <t>ALERUS FINANCIAL, NATIONAL ASSOCIATION</t>
  </si>
  <si>
    <t>ALMA BANK</t>
  </si>
  <si>
    <t>AMBOY BANK</t>
  </si>
  <si>
    <t>AMERICAN BANK, NATIONAL ASSOCIATION</t>
  </si>
  <si>
    <t>AMERICAN BUSINESS BANK</t>
  </si>
  <si>
    <t>AMERICAN FIRST NATIONAL BANK</t>
  </si>
  <si>
    <t>AMERICAN HERITAGE BANK</t>
  </si>
  <si>
    <t>AMERICAN MOMENTUM BANK</t>
  </si>
  <si>
    <t>AMERISERV FINANCIAL BANK</t>
  </si>
  <si>
    <t>ANB BANK</t>
  </si>
  <si>
    <t>ARMED FORCES BANK, NATIONAL ASSOCIATION</t>
  </si>
  <si>
    <t>ARMSTRONG BANK</t>
  </si>
  <si>
    <t>AUSTIN BANK, TEXAS NATIONAL ASSOCIATION</t>
  </si>
  <si>
    <t>AVIDBANK</t>
  </si>
  <si>
    <t>BANESCO USA</t>
  </si>
  <si>
    <t>BANK FIRST, NATIONAL ASSOCIATION</t>
  </si>
  <si>
    <t>BANK INDEPENDENT</t>
  </si>
  <si>
    <t>BANK IOWA</t>
  </si>
  <si>
    <t>BANK OF ANN ARBOR</t>
  </si>
  <si>
    <t>BANK OF COMMERCE, THE</t>
  </si>
  <si>
    <t>BANK OF GUAM</t>
  </si>
  <si>
    <t>BANK OF MARIN</t>
  </si>
  <si>
    <t>BANK OF MISSOURI, THE</t>
  </si>
  <si>
    <t>BANK OF NEW YORK MELLON TRUST COMPANY, NATIONAL ASSOCIATION, THE</t>
  </si>
  <si>
    <t>BANK OF PRINCETON, THE</t>
  </si>
  <si>
    <t>BANK OF SPRINGFIELD</t>
  </si>
  <si>
    <t>BANK OF TAMPA, THE</t>
  </si>
  <si>
    <t>BANK OF TENNESSEE</t>
  </si>
  <si>
    <t>BANK OF THE SIERRA</t>
  </si>
  <si>
    <t>BANK OF UTAH</t>
  </si>
  <si>
    <t>BANK OF UTICA</t>
  </si>
  <si>
    <t>BANK RHODE ISLAND</t>
  </si>
  <si>
    <t>BANKFINANCIAL, NATIONAL ASSOCIATION</t>
  </si>
  <si>
    <t>BANKFIRST FINANCIAL SERVICES</t>
  </si>
  <si>
    <t>BANKNEWPORT</t>
  </si>
  <si>
    <t>BANKPLUS</t>
  </si>
  <si>
    <t>BANKWELL BANK</t>
  </si>
  <si>
    <t>BANTERRA BANK</t>
  </si>
  <si>
    <t>BARRINGTON BANK &amp; TRUST COMPANY, NATIONAL ASSOCIATION</t>
  </si>
  <si>
    <t>BCB COMMUNITY BANK</t>
  </si>
  <si>
    <t>BESSEMER TRUST COMPANY, N.A.</t>
  </si>
  <si>
    <t>BEVERLY BANK &amp; TRUST COMPANY, NATIONAL ASSOCIATION</t>
  </si>
  <si>
    <t>BLACKHAWK BANK &amp; TRUST</t>
  </si>
  <si>
    <t>BNC NATIONAL BANK</t>
  </si>
  <si>
    <t>BRIDGEWATER BANK</t>
  </si>
  <si>
    <t>BRYANT BANK</t>
  </si>
  <si>
    <t>BURKE AND HERBERT BANK AND TRUST COMPANY</t>
  </si>
  <si>
    <t>CACHE VALLEY BANK</t>
  </si>
  <si>
    <t>CANANDAIGUA NATIONAL BANK AND TRUST COMPANY, THE</t>
  </si>
  <si>
    <t>CAPITAL BANK, NATIONAL ASSOCIATION</t>
  </si>
  <si>
    <t>CAPITAL CITY BANK</t>
  </si>
  <si>
    <t>CARROLLTON BANK</t>
  </si>
  <si>
    <t>CASHMERE VALLEY BANK</t>
  </si>
  <si>
    <t>CB&amp;S BANK, INC.</t>
  </si>
  <si>
    <t>CEDAR RAPIDS BANK AND TRUST COMPANY</t>
  </si>
  <si>
    <t>CENTRAL BANK</t>
  </si>
  <si>
    <t>CENTRAL BANK &amp; TRUST COMPANY</t>
  </si>
  <si>
    <t>CENTRAL TRUST BANK, THE</t>
  </si>
  <si>
    <t>CHEMUNG CANAL TRUST COMPANY</t>
  </si>
  <si>
    <t>CHOICE FINANCIAL GROUP</t>
  </si>
  <si>
    <t>CITIZENS &amp; NORTHERN BANK</t>
  </si>
  <si>
    <t>CITIZENS AND FARMERS BANK</t>
  </si>
  <si>
    <t>CITIZENS BANK OF PHILADELPHIA, THE</t>
  </si>
  <si>
    <t>CITIZENS COMMUNITY FEDERAL NATIONAL ASSOCIATION</t>
  </si>
  <si>
    <t>CITIZENS FIRST BANK</t>
  </si>
  <si>
    <t>CITIZENS NATIONAL BANK</t>
  </si>
  <si>
    <t>CITIZENS NATIONAL BANK OF MERIDIAN, THE</t>
  </si>
  <si>
    <t>CITIZENS NATIONAL BANK OF TEXAS</t>
  </si>
  <si>
    <t>CITY BANK</t>
  </si>
  <si>
    <t>CIVISTA BANK</t>
  </si>
  <si>
    <t>CNB BANK &amp; TRUST, NA</t>
  </si>
  <si>
    <t>COASTAL COMMUNITY BANK</t>
  </si>
  <si>
    <t>COMMERCIAL BANK</t>
  </si>
  <si>
    <t>COMMERCIAL BANK OF CALIFORNIA</t>
  </si>
  <si>
    <t>COMMONWEALTH BUSINESS BANK</t>
  </si>
  <si>
    <t>COMMUNITY BANK</t>
  </si>
  <si>
    <t>COMMUNITY FINANCIAL SERVICES BANK</t>
  </si>
  <si>
    <t>COMMUNITY NATIONAL BANK</t>
  </si>
  <si>
    <t>COMMUNITY NATIONAL BANK &amp; TRUST</t>
  </si>
  <si>
    <t>CONWAY NATIONAL BANK, THE</t>
  </si>
  <si>
    <t>CORNERSTONE BANK</t>
  </si>
  <si>
    <t>COUNTRY CLUB BANK</t>
  </si>
  <si>
    <t>CRYSTAL LAKE BANK &amp; TRUST COMPANY, NATIONAL ASSOCIATION</t>
  </si>
  <si>
    <t>D.L. EVANS BANK</t>
  </si>
  <si>
    <t>DACOTAH BANK</t>
  </si>
  <si>
    <t>EAST CAMBRIDGE SAVINGS BANK</t>
  </si>
  <si>
    <t>EMBASSY BANK FOR THE LEHIGH VALLEY</t>
  </si>
  <si>
    <t>EMPRISE BANK</t>
  </si>
  <si>
    <t>EPHRATA NATIONAL BANK</t>
  </si>
  <si>
    <t>EVERGREEN BANK GROUP</t>
  </si>
  <si>
    <t>EXCHANGE BANK</t>
  </si>
  <si>
    <t>EXTRACO BANKS, NATIONAL ASSOCIATION</t>
  </si>
  <si>
    <t>F&amp;M BANK</t>
  </si>
  <si>
    <t>FALCON INTERNATIONAL BANK</t>
  </si>
  <si>
    <t>FALL RIVER FIVE CENTS SAVINGS BANK</t>
  </si>
  <si>
    <t>FARMERS &amp; MERCHANTS BANK, THE</t>
  </si>
  <si>
    <t>FARMERS &amp; MERCHANTS STATE BANK, THE</t>
  </si>
  <si>
    <t>FARMERS AND MERCHANTS TRUST COMPANY OF CHAMBERSBURG</t>
  </si>
  <si>
    <t>FARMERS BANK &amp; TRUST COMPANY</t>
  </si>
  <si>
    <t>FARMERS NATIONAL BANK OF CANFIELD, THE</t>
  </si>
  <si>
    <t>FARMERS STATE BANK</t>
  </si>
  <si>
    <t>FCB BANKS</t>
  </si>
  <si>
    <t>FIDELITY BANK, THE</t>
  </si>
  <si>
    <t>FINEMARK NATIONAL BANK &amp; TRUST</t>
  </si>
  <si>
    <t>FIRST BANK &amp; TRUST</t>
  </si>
  <si>
    <t>FIRST BANK AND TRUST COMPANY, THE</t>
  </si>
  <si>
    <t>FIRST BUSINESS BANK</t>
  </si>
  <si>
    <t>FIRST CHOICE BANK</t>
  </si>
  <si>
    <t>FIRST CITIZENS BANK</t>
  </si>
  <si>
    <t>FIRST CITIZENS COMMUNITY BANK</t>
  </si>
  <si>
    <t>FIRST CITIZENS NATIONAL BANK</t>
  </si>
  <si>
    <t>FIRST COMMUNITY BANK</t>
  </si>
  <si>
    <t>FIRST DAKOTA NATIONAL BANK</t>
  </si>
  <si>
    <t>FIRST FARMERS AND MERCHANTS BANK</t>
  </si>
  <si>
    <t>FIRST FIDELITY BANK</t>
  </si>
  <si>
    <t>FIRST GUARANTY BANK</t>
  </si>
  <si>
    <t>FIRST NATIONAL BANK</t>
  </si>
  <si>
    <t>FIRST NATIONAL BANK AND TRUST COMPANY, THE</t>
  </si>
  <si>
    <t>FIRST NATIONAL BANK IN SIOUX FALLS, THE</t>
  </si>
  <si>
    <t>FIRST NATIONAL BANK OF AMERICA</t>
  </si>
  <si>
    <t>FIRST NATIONAL BANK OF FORT SMITH, THE</t>
  </si>
  <si>
    <t>FIRST NATIONAL BANK TEXAS DBA FIRST CONVENIENCE BANK</t>
  </si>
  <si>
    <t>FIRST NORTHERN BANK OF DIXON</t>
  </si>
  <si>
    <t>FIRST PREMIER BANK</t>
  </si>
  <si>
    <t>FIRST SAVINGS BANK</t>
  </si>
  <si>
    <t>FIRST STATE BANK</t>
  </si>
  <si>
    <t>FIRST STATE BANK OF UVALDE</t>
  </si>
  <si>
    <t>FIRST STATE COMMUNITY BANK</t>
  </si>
  <si>
    <t>FIRST UNITED BANK</t>
  </si>
  <si>
    <t>FIRST UNITED BANK &amp; TRUST</t>
  </si>
  <si>
    <t>FIRST WESTERN BANK AND TRUST</t>
  </si>
  <si>
    <t>FIRST WESTERN TRUST BANK</t>
  </si>
  <si>
    <t>FIRSTBANK SOUTHWEST</t>
  </si>
  <si>
    <t>FIVE POINTS BANK</t>
  </si>
  <si>
    <t>FORCHT BANK, NATIONAL ASSOCIATION</t>
  </si>
  <si>
    <t>FRANDSEN BANK &amp; TRUST</t>
  </si>
  <si>
    <t>FVCBANK</t>
  </si>
  <si>
    <t>GUARANTY BANK &amp; TRUST, N.A.</t>
  </si>
  <si>
    <t>GULF COAST BANK AND TRUST COMPANY</t>
  </si>
  <si>
    <t>HABIB AMERICAN BANK</t>
  </si>
  <si>
    <t>HAWTHORN BANK</t>
  </si>
  <si>
    <t>HEARTLAND BANK</t>
  </si>
  <si>
    <t>HOME BANK, NATIONAL ASSOCIATION</t>
  </si>
  <si>
    <t>HOME SAVINGS BANK</t>
  </si>
  <si>
    <t>INDEPENDENCE BANK OF KENTUCKY</t>
  </si>
  <si>
    <t>INDUSTRIAL AND COMMERCIAL BANK OF CHINA (USA), NATIONAL ASSOCIATION</t>
  </si>
  <si>
    <t>INTERAUDI BANK</t>
  </si>
  <si>
    <t>INVESTORS COMMUNITY BANK</t>
  </si>
  <si>
    <t>INWOOD NATIONAL BANK</t>
  </si>
  <si>
    <t>ISABELLA BANK</t>
  </si>
  <si>
    <t>JEFFERSON BANK</t>
  </si>
  <si>
    <t>JERSEY SHORE STATE BANK</t>
  </si>
  <si>
    <t>JOHN MARSHALL BANK</t>
  </si>
  <si>
    <t>KITSAP BANK</t>
  </si>
  <si>
    <t>KS STATEBANK</t>
  </si>
  <si>
    <t>LAKESIDE BANK</t>
  </si>
  <si>
    <t>LCNB NATIONAL BANK</t>
  </si>
  <si>
    <t>LEADER BANK, NATIONAL ASSOCIATION</t>
  </si>
  <si>
    <t>LINCOLN SAVINGS BANK</t>
  </si>
  <si>
    <t>LONE STAR NATIONAL BANK</t>
  </si>
  <si>
    <t>LUANA SAVINGS BANK</t>
  </si>
  <si>
    <t>LYONS NATIONAL BANK, THE</t>
  </si>
  <si>
    <t>MABREY BANK</t>
  </si>
  <si>
    <t>MAINSTREET BANK</t>
  </si>
  <si>
    <t>MARQUETTE BANK</t>
  </si>
  <si>
    <t>MASCOMA BANK</t>
  </si>
  <si>
    <t>MERCHANTS BANK, NATIONAL ASSOCIATION</t>
  </si>
  <si>
    <t>MERIDIAN BANK</t>
  </si>
  <si>
    <t>METRO CITY BANK</t>
  </si>
  <si>
    <t>METROPOLITAN COMMERCIAL BANK</t>
  </si>
  <si>
    <t>MID PENN BANK</t>
  </si>
  <si>
    <t>MIDDLEFIELD BANKING COMPANY, THE</t>
  </si>
  <si>
    <t>MIDWEST BANKCENTRE</t>
  </si>
  <si>
    <t>MINNWEST BANK</t>
  </si>
  <si>
    <t>MONTECITO BANK &amp; TRUST</t>
  </si>
  <si>
    <t>MOODY NATIONAL BANK</t>
  </si>
  <si>
    <t>MVB BANK, INC.</t>
  </si>
  <si>
    <t>NATIONAL BANK OF BLACKSBURG, THE</t>
  </si>
  <si>
    <t>NATIONAL BANK OF INDIANAPOLIS, THE</t>
  </si>
  <si>
    <t>NATIONAL COOPERATIVE BANK, N.A.</t>
  </si>
  <si>
    <t>NATIONAL EXCHANGE BANK AND TRUST</t>
  </si>
  <si>
    <t>NEEDHAM BANK</t>
  </si>
  <si>
    <t>NEXTIER BANK, NA</t>
  </si>
  <si>
    <t>NORTH DALLAS BANK &amp; TRUST CO.</t>
  </si>
  <si>
    <t>NORTHEAST BANK</t>
  </si>
  <si>
    <t>NORTHERN BANK &amp; TRUST COMPANY</t>
  </si>
  <si>
    <t>NORTHPOINTE BANK</t>
  </si>
  <si>
    <t>NORTHRIM BANK</t>
  </si>
  <si>
    <t>NORTHWEST BANK</t>
  </si>
  <si>
    <t>OAK VALLEY COMMUNITY BANK</t>
  </si>
  <si>
    <t>OHIO VALLEY BANK COMPANY, THE</t>
  </si>
  <si>
    <t>OLD PLANK TRAIL COMMUNITY BANK, NATIONAL ASSOCIATION</t>
  </si>
  <si>
    <t>OLD POINT NATIONAL BANK OF PHOEBUS, THE</t>
  </si>
  <si>
    <t>OLD SECOND NATIONAL BANK</t>
  </si>
  <si>
    <t>OPEN BANK</t>
  </si>
  <si>
    <t>ORANGE BANK &amp; TRUST COMPANY</t>
  </si>
  <si>
    <t>ORRSTOWN BANK</t>
  </si>
  <si>
    <t>PARK BANK, THE</t>
  </si>
  <si>
    <t>PARKE BANK</t>
  </si>
  <si>
    <t>PARKWAY BANK AND TRUST COMPANY</t>
  </si>
  <si>
    <t>PCSB BANK</t>
  </si>
  <si>
    <t>PEOPLES NATIONAL BANK, NATIONAL ASSOCIATION</t>
  </si>
  <si>
    <t>PEOPLES SECURITY BANK AND TRUST COMPANY</t>
  </si>
  <si>
    <t>PLANTERS BANK &amp; TRUST COMPANY</t>
  </si>
  <si>
    <t>PLANTERS BANK, INC.</t>
  </si>
  <si>
    <t>POPPY BANK</t>
  </si>
  <si>
    <t>PROVIDENCE BANK</t>
  </si>
  <si>
    <t>PROVIDENCE BANK &amp; TRUST</t>
  </si>
  <si>
    <t>QNB BANK</t>
  </si>
  <si>
    <t>QUAD CITY BANK AND TRUST COMPANY</t>
  </si>
  <si>
    <t>QUEENSBOROUGH NATIONAL BANK &amp; TRUST COMPANY</t>
  </si>
  <si>
    <t>RED RIVER BANK</t>
  </si>
  <si>
    <t>REPUBLIC BANK OF CHICAGO</t>
  </si>
  <si>
    <t>RIVER BANK &amp; TRUST</t>
  </si>
  <si>
    <t>RIVER CITY BANK</t>
  </si>
  <si>
    <t>ROYAL BUSINESS BANK</t>
  </si>
  <si>
    <t>SAVINGS BANK OF MENDOCINO COUNTY</t>
  </si>
  <si>
    <t>SCHAUMBURG BANK &amp; TRUST COMPANY, NATIONAL ASSOCIATION</t>
  </si>
  <si>
    <t>SECURITY BANK OF KANSAS CITY</t>
  </si>
  <si>
    <t>SECURITY FIRST BANK</t>
  </si>
  <si>
    <t>SECURITY STATE BANK &amp; TRUST</t>
  </si>
  <si>
    <t>SHINHAN BANK AMERICA</t>
  </si>
  <si>
    <t>SMARTBANK</t>
  </si>
  <si>
    <t>SOMERSET TRUST COMPANY</t>
  </si>
  <si>
    <t>SOUTH CENTRAL BANK, INC.</t>
  </si>
  <si>
    <t>SOUTH SHORE BANK</t>
  </si>
  <si>
    <t>SOUTHEAST BANK</t>
  </si>
  <si>
    <t>SOUTHERN BANK</t>
  </si>
  <si>
    <t>SOUTHERN BANK AND TRUST COMPANY</t>
  </si>
  <si>
    <t>SOUTHERN FIRST BANK</t>
  </si>
  <si>
    <t>STAR FINANCIAL BANK</t>
  </si>
  <si>
    <t>STARION BANK</t>
  </si>
  <si>
    <t>STATE BANK AND TRUST COMPANY, THE</t>
  </si>
  <si>
    <t>STATE BANK OF SOUTHERN UTAH</t>
  </si>
  <si>
    <t>STEARNS BANK NATIONAL ASSOCIATION</t>
  </si>
  <si>
    <t>STERLING BANK</t>
  </si>
  <si>
    <t>STIFEL BANK</t>
  </si>
  <si>
    <t>SUMITOMO MITSUI TRUST BANK (U.S.A.) LIMITED</t>
  </si>
  <si>
    <t>SUNRISE BANKS, NATIONAL ASSOCIATION</t>
  </si>
  <si>
    <t>SUNWEST BANK</t>
  </si>
  <si>
    <t>TEXAS BANK AND TRUST COMPANY</t>
  </si>
  <si>
    <t>TEXAS COMMUNITY BANK</t>
  </si>
  <si>
    <t>TEXAS FIRST BANK</t>
  </si>
  <si>
    <t>TOYOTA FINANCIAL SAVINGS BANK</t>
  </si>
  <si>
    <t>TRADITIONAL BANK, INC.</t>
  </si>
  <si>
    <t>TRI CITY NATIONAL BANK</t>
  </si>
  <si>
    <t>U.S. CENTURY BANK</t>
  </si>
  <si>
    <t>UNITED BANK OF IOWA</t>
  </si>
  <si>
    <t>UNITED BUSINESS BANK</t>
  </si>
  <si>
    <t>UNITY BANK</t>
  </si>
  <si>
    <t>VANTAGE BANK TEXAS</t>
  </si>
  <si>
    <t>VERABANK, NATIONAL ASSOCIATION</t>
  </si>
  <si>
    <t>WATERTOWN SAVINGS BANK</t>
  </si>
  <si>
    <t>WAYNE BANK</t>
  </si>
  <si>
    <t>WEST BANK</t>
  </si>
  <si>
    <t>WEST TEXAS NATIONAL BANK</t>
  </si>
  <si>
    <t>WESTERN STATE BANK</t>
  </si>
  <si>
    <t>WESTSTAR BANK</t>
  </si>
  <si>
    <t>WHITAKER BANK, INC</t>
  </si>
  <si>
    <t>WILSON BANK &amp; TRUST</t>
  </si>
  <si>
    <t>WOORI AMERICA BANK</t>
  </si>
  <si>
    <t>ROBERTSON BANKING COMPANY</t>
  </si>
  <si>
    <t>FNB BANK</t>
  </si>
  <si>
    <t>CENTRAL STATE BANK</t>
  </si>
  <si>
    <t>EVABANK</t>
  </si>
  <si>
    <t>WEST ALABAMA BANK &amp; TRUST</t>
  </si>
  <si>
    <t>PEOPLES BANK OF ALABAMA</t>
  </si>
  <si>
    <t>TROY BANK &amp; TRUST COMPANY</t>
  </si>
  <si>
    <t>FIRST SOUTHERN STATE BANK</t>
  </si>
  <si>
    <t>FIRST BANK OF ALABAMA</t>
  </si>
  <si>
    <t>FIRST US BANK</t>
  </si>
  <si>
    <t>CCB COMMUNITY BANK</t>
  </si>
  <si>
    <t>AUBURNBANK</t>
  </si>
  <si>
    <t>MIDSOUTH BANK</t>
  </si>
  <si>
    <t>FIRST METRO BANK</t>
  </si>
  <si>
    <t>METRO BANK</t>
  </si>
  <si>
    <t>FIRST COMMUNITY BANK OF CENTRAL ALABAMA</t>
  </si>
  <si>
    <t>CITIZENS BANK &amp; TRUST</t>
  </si>
  <si>
    <t>TRADITIONS BANK</t>
  </si>
  <si>
    <t>HOMETOWN BANK OF ALABAMA, THE</t>
  </si>
  <si>
    <t>SOUTHPOINT BANK</t>
  </si>
  <si>
    <t>SOUTHERN STATES BANK</t>
  </si>
  <si>
    <t>OAKWORTH CAPITAL BANK</t>
  </si>
  <si>
    <t>LEGACY NATIONAL BANK</t>
  </si>
  <si>
    <t>SIGNATURE BANK OF ARKANSAS</t>
  </si>
  <si>
    <t>MALVERN NATIONAL BANK, THE</t>
  </si>
  <si>
    <t>STONE BANK</t>
  </si>
  <si>
    <t>FIDELITY BANK</t>
  </si>
  <si>
    <t>CITIZENS BANK, THE</t>
  </si>
  <si>
    <t>FIRST NATIONAL BANK OF EASTERN ARKANSAS</t>
  </si>
  <si>
    <t>ANSTAFF BANK</t>
  </si>
  <si>
    <t>BANK OF ENGLAND</t>
  </si>
  <si>
    <t>CITIZENS BANK &amp; TRUST COMPANY</t>
  </si>
  <si>
    <t>FNBC BANK</t>
  </si>
  <si>
    <t>DIAMOND BANK</t>
  </si>
  <si>
    <t>FIRST WESTERN BANK</t>
  </si>
  <si>
    <t>CHAMBERS BANK</t>
  </si>
  <si>
    <t>EVOLVE BANK &amp; TRUST</t>
  </si>
  <si>
    <t>GENERATIONS BANK</t>
  </si>
  <si>
    <t>EAGLE BANK AND TRUST COMPANY</t>
  </si>
  <si>
    <t>FIRST SERVICE BANK</t>
  </si>
  <si>
    <t>FIRST ARKANSAS BANK AND TRUST</t>
  </si>
  <si>
    <t>1ST BANK YUMA</t>
  </si>
  <si>
    <t>COMMERCEWEST BANK</t>
  </si>
  <si>
    <t>MISSION VALLEY BANK</t>
  </si>
  <si>
    <t>GOLDEN STATE BANK</t>
  </si>
  <si>
    <t>REDWOOD CAPITAL BANK</t>
  </si>
  <si>
    <t>BANK OF SAN FRANCISCO</t>
  </si>
  <si>
    <t>PACIFIC VALLEY BANK</t>
  </si>
  <si>
    <t>AMERICAN RIVIERA BANK</t>
  </si>
  <si>
    <t>GOLDEN VALLEY BANK</t>
  </si>
  <si>
    <t>RIVER VALLEY COMMUNITY BANK</t>
  </si>
  <si>
    <t>EVERTRUST BANK</t>
  </si>
  <si>
    <t>FIRST COMMERCIAL BANK (U.S.A)</t>
  </si>
  <si>
    <t>MISSION BANK</t>
  </si>
  <si>
    <t>UNITED SECURITY BANK</t>
  </si>
  <si>
    <t>MURPHY BANK</t>
  </si>
  <si>
    <t>GBC INTERNATIONAL BANK</t>
  </si>
  <si>
    <t>C3BANK, NATIONAL ASSOCIATION</t>
  </si>
  <si>
    <t>BANK OF THE ORIENT</t>
  </si>
  <si>
    <t>STATE BANK OF INDIA (CALIFORNIA)</t>
  </si>
  <si>
    <t>PLUMAS BANK</t>
  </si>
  <si>
    <t>BALBOA THRIFT AND LOAN ASSOCIATION</t>
  </si>
  <si>
    <t>SUMMIT STATE BANK</t>
  </si>
  <si>
    <t>FIRST CREDIT BANK</t>
  </si>
  <si>
    <t>BAC COMMUNITY BANK</t>
  </si>
  <si>
    <t>NEW OMNI BANK, NATIONAL ASSOCIATION</t>
  </si>
  <si>
    <t>MEGA BANK</t>
  </si>
  <si>
    <t>NANO BANC</t>
  </si>
  <si>
    <t>AMERICAN PLUS BANK, NATIONAL ASSOCIATION</t>
  </si>
  <si>
    <t>US METRO BANK</t>
  </si>
  <si>
    <t>CALPRIVATE BANK</t>
  </si>
  <si>
    <t>FRONTIER BANK</t>
  </si>
  <si>
    <t>PUEBLO BANK AND TRUST COMPANY, THE</t>
  </si>
  <si>
    <t>LEGACY BANK</t>
  </si>
  <si>
    <t>EASTERN COLORADO BANK, THE</t>
  </si>
  <si>
    <t>STOCKMENS BANK</t>
  </si>
  <si>
    <t>FIRST SOUTHWEST BANK</t>
  </si>
  <si>
    <t>AMG NATIONAL TRUST BANK</t>
  </si>
  <si>
    <t>YAMPA VALLEY BANK</t>
  </si>
  <si>
    <t>CONNECTICUT COMMUNITY BANK, NATIONAL ASSOCIATION</t>
  </si>
  <si>
    <t>FIRST BANK OF GREENWICH, THE</t>
  </si>
  <si>
    <t>PATRIOT BANK, NATIONAL ASSOCIATION</t>
  </si>
  <si>
    <t>NATIONAL CAPITAL BANK OF WASHINGTON, THE</t>
  </si>
  <si>
    <t>COUNTY BANK</t>
  </si>
  <si>
    <t>DEUTSCHE BANK TRUST COMPANY DELAWARE</t>
  </si>
  <si>
    <t>TERRABANK, NATIONAL ASSOCIATION</t>
  </si>
  <si>
    <t>FIRST STATE BANK OF THE FLORIDA KEYS</t>
  </si>
  <si>
    <t>FLORIDA CAPITAL BANK, N.A.</t>
  </si>
  <si>
    <t>EASTERN NATIONAL BANK</t>
  </si>
  <si>
    <t>BANCO DO BRASIL AMERICAS</t>
  </si>
  <si>
    <t>INTERCREDIT BANK, NATIONAL ASSOCIATION</t>
  </si>
  <si>
    <t>PACIFIC NATIONAL BANK</t>
  </si>
  <si>
    <t>GROVE BANK &amp; TRUST</t>
  </si>
  <si>
    <t>AXIOM BANK, NATIONAL ASSOCIATION</t>
  </si>
  <si>
    <t>UNITED SOUTHERN BANK</t>
  </si>
  <si>
    <t>HELM BANK USA</t>
  </si>
  <si>
    <t>EDISON NATIONAL BANK</t>
  </si>
  <si>
    <t>PARADISE BANK</t>
  </si>
  <si>
    <t>MAINSTREET COMMUNITY BANK OF FLORIDA</t>
  </si>
  <si>
    <t>FREEDOM BANK</t>
  </si>
  <si>
    <t>SUNSTATE BANK</t>
  </si>
  <si>
    <t>HEARTLAND NATIONAL BANK</t>
  </si>
  <si>
    <t>SANIBEL CAPTIVA COMMUNITY BANK</t>
  </si>
  <si>
    <t>INTERNATIONAL FINANCE BANK</t>
  </si>
  <si>
    <t>BRANNEN BANK</t>
  </si>
  <si>
    <t>CITIZENS BANK AND TRUST</t>
  </si>
  <si>
    <t>FNBT BANK</t>
  </si>
  <si>
    <t>PRIME MERIDIAN BANK</t>
  </si>
  <si>
    <t>INTRACOASTAL BANK</t>
  </si>
  <si>
    <t>BANK OF CENTRAL FLORIDA</t>
  </si>
  <si>
    <t>PROMISEONE BANK</t>
  </si>
  <si>
    <t>TOUCHMARK NATIONAL BANK</t>
  </si>
  <si>
    <t>CITIZENS TRUST BANK</t>
  </si>
  <si>
    <t>FARMERS &amp; MERCHANTS BANK</t>
  </si>
  <si>
    <t>SOUTH GEORGIA BANKING COMPANY</t>
  </si>
  <si>
    <t>NORTHEAST GEORGIA BANK</t>
  </si>
  <si>
    <t>FIRST AMERICAN BANK AND TRUST COMPANY</t>
  </si>
  <si>
    <t>GEORGIA BANKING COMPANY</t>
  </si>
  <si>
    <t>GUARDIAN BANK</t>
  </si>
  <si>
    <t>COMMUNITY BANK OF PICKENS COUNTY</t>
  </si>
  <si>
    <t>FIRST IC BANK</t>
  </si>
  <si>
    <t>AMERICAN COMMERCE BANK, NATIONAL ASSOCIATION</t>
  </si>
  <si>
    <t>PRIMESOUTH BANK</t>
  </si>
  <si>
    <t>CITIZENS BANK OF GEORGIA, THE</t>
  </si>
  <si>
    <t>THOMASVILLE NATIONAL BANK</t>
  </si>
  <si>
    <t>MORRIS BANK</t>
  </si>
  <si>
    <t>OCONEE STATE BANK</t>
  </si>
  <si>
    <t>PEOPLESSOUTH BANK</t>
  </si>
  <si>
    <t>FIRST STATE BANK OF BLAKELY</t>
  </si>
  <si>
    <t>FNB SOUTH</t>
  </si>
  <si>
    <t>CITIZENS BANK OF AMERICUS</t>
  </si>
  <si>
    <t>PEOPLES BANK &amp; TRUST</t>
  </si>
  <si>
    <t>SOUTHEASTERN BANK</t>
  </si>
  <si>
    <t>PLANTERS FIRST BANK</t>
  </si>
  <si>
    <t>HAWAII NATIONAL BANK</t>
  </si>
  <si>
    <t>FINANCE FACTORS, LIMITED</t>
  </si>
  <si>
    <t>CBI BANK &amp; TRUST</t>
  </si>
  <si>
    <t>AVAILA BANK</t>
  </si>
  <si>
    <t>LIBERTYVILLE SAVINGS BANK</t>
  </si>
  <si>
    <t>ROLLING HILLS BANK &amp; TRUST</t>
  </si>
  <si>
    <t>DECORAH BANK AND TRUST COMPANY</t>
  </si>
  <si>
    <t>TRUBANK</t>
  </si>
  <si>
    <t>FARMERS &amp; MERCHANTS SAVINGS BANK</t>
  </si>
  <si>
    <t>IOWA STATE BANK</t>
  </si>
  <si>
    <t>CLEAR LAKE BANK AND TRUST COMPANY</t>
  </si>
  <si>
    <t>FIRST SECURITY BANK AND TRUST COMPANY</t>
  </si>
  <si>
    <t>CUSB BANK</t>
  </si>
  <si>
    <t>FIDELITY BANK &amp; TRUST</t>
  </si>
  <si>
    <t>CLINTON NATIONAL BANK, THE</t>
  </si>
  <si>
    <t>AMERICAN STATE BANK</t>
  </si>
  <si>
    <t>CITIZENS STATE BANK</t>
  </si>
  <si>
    <t>GREEN BELT BANK &amp; TRUST</t>
  </si>
  <si>
    <t>FIRST NATIONAL BANK AMES, IOWA</t>
  </si>
  <si>
    <t>GRINNELL STATE BANK</t>
  </si>
  <si>
    <t>COMMUNITY STATE BANK</t>
  </si>
  <si>
    <t>GNB BANK</t>
  </si>
  <si>
    <t>BANKIOWA</t>
  </si>
  <si>
    <t>MIDSTATES BANK, NATIONAL ASSOCIATION</t>
  </si>
  <si>
    <t>MAQUOKETA STATE BANK</t>
  </si>
  <si>
    <t>PRIMEBANK</t>
  </si>
  <si>
    <t>FREEDOMBANK</t>
  </si>
  <si>
    <t>PREMIER BANK</t>
  </si>
  <si>
    <t>AMERICAN BANK AND TRUST COMPANY, NATIONAL ASSOCIATION</t>
  </si>
  <si>
    <t>TWO RIVERS BANK &amp; TRUST</t>
  </si>
  <si>
    <t>LIBERTY NATIONAL BANK</t>
  </si>
  <si>
    <t>CITY STATE BANK</t>
  </si>
  <si>
    <t>VISIONBANK OF IOWA</t>
  </si>
  <si>
    <t>MANUFACTURERS BANK &amp; TRUST COMPANY</t>
  </si>
  <si>
    <t>STATE BANK</t>
  </si>
  <si>
    <t>MARION COUNTY STATE BANK</t>
  </si>
  <si>
    <t>BANK MIDWEST</t>
  </si>
  <si>
    <t>SOUTH OTTUMWA SAVINGS BANK</t>
  </si>
  <si>
    <t>FARMERS TRUST AND SAVINGS BANK</t>
  </si>
  <si>
    <t>CONNECTION BANK</t>
  </si>
  <si>
    <t>EARLHAM SAVINGS BANK</t>
  </si>
  <si>
    <t>COMMUNITY SAVINGS BANK</t>
  </si>
  <si>
    <t>FIRST CENTRAL STATE BANK</t>
  </si>
  <si>
    <t>PILOT GROVE SAVINGS BANK</t>
  </si>
  <si>
    <t>WASHINGTON STATE BANK</t>
  </si>
  <si>
    <t>THE SECURITY NATIONAL BANK OF SIOUX CITY, IOWA</t>
  </si>
  <si>
    <t>FARMERS BANK</t>
  </si>
  <si>
    <t>GOLD COAST BANK</t>
  </si>
  <si>
    <t>CITY NATIONAL BANK OF METROPOLIS, THE</t>
  </si>
  <si>
    <t>FIRST NATIONS BANK</t>
  </si>
  <si>
    <t>RESOURCE BANK, NATIONAL ASSOCIATION</t>
  </si>
  <si>
    <t>COUNTRYSIDE BANK</t>
  </si>
  <si>
    <t>FIRST NATIONAL BANK OF CARMI, THE</t>
  </si>
  <si>
    <t>ALBANY BANK &amp; TRUST CO., NATIONAL ASSOCIATION</t>
  </si>
  <si>
    <t>FNB COMMUNITY BANK,THE</t>
  </si>
  <si>
    <t>FIRST NATIONAL BANK OF WATERLOO</t>
  </si>
  <si>
    <t>CASEY STATE BANK</t>
  </si>
  <si>
    <t>PEOPLES STATE BANK OF NEWTON, ILLINOIS, THE</t>
  </si>
  <si>
    <t>CIBM BANK</t>
  </si>
  <si>
    <t>FIRST SOUTHERN BANK</t>
  </si>
  <si>
    <t>FIRST BANKERS TRUST COMPANY, NATIONAL ASSOCIATION</t>
  </si>
  <si>
    <t>FIRST NATIONAL BANK IN OLNEY</t>
  </si>
  <si>
    <t>FIRST NEIGHBOR BANK, NATIONAL ASSOCIATION</t>
  </si>
  <si>
    <t>BANK OF O'FALLON</t>
  </si>
  <si>
    <t>AMALGAMATED BANK OF CHICAGO</t>
  </si>
  <si>
    <t>STILLMAN BANCCORP, N.A.</t>
  </si>
  <si>
    <t>MUNICIPAL TRUST AND SAVINGS BANK</t>
  </si>
  <si>
    <t>FNBC BANK AND TRUST</t>
  </si>
  <si>
    <t>APPLE RIVER STATE BANK</t>
  </si>
  <si>
    <t>FAIRFIELD NATIONAL BANK, THE</t>
  </si>
  <si>
    <t>LEGENCE BANK</t>
  </si>
  <si>
    <t>HICKORY POINT BANK AND TRUST</t>
  </si>
  <si>
    <t>MIDAMERICA NATIONAL BANK</t>
  </si>
  <si>
    <t>BANK &amp; TRUST COMPANY</t>
  </si>
  <si>
    <t>AMERICAN COMMUNITY BANK &amp; TRUST</t>
  </si>
  <si>
    <t>CORNERSTONE NATIONAL BANK &amp; TRUST COMPANY</t>
  </si>
  <si>
    <t>FIRST SECURE COMMUNITY BANK</t>
  </si>
  <si>
    <t>SAUK VALLEY BANK &amp; TRUST COMPANY</t>
  </si>
  <si>
    <t>BELMONT BANK &amp; TRUST COMPANY</t>
  </si>
  <si>
    <t>PRAIRIE STATE BANK &amp; TRUST</t>
  </si>
  <si>
    <t>INTERNATIONAL BANK OF CHICAGO</t>
  </si>
  <si>
    <t>CITIZENS COMMUNITY BANK</t>
  </si>
  <si>
    <t>PAN AMERICAN BANK &amp; TRUST</t>
  </si>
  <si>
    <t>BANK OF HILLSBORO, NATIONAL ASSOCIATION</t>
  </si>
  <si>
    <t>FIRST ROBINSON SAVINGS BANK, NATIONAL ASSOCIATION</t>
  </si>
  <si>
    <t>HOME STATE BANK/NATIONAL ASSOCIATION</t>
  </si>
  <si>
    <t>MIDWEST BANK</t>
  </si>
  <si>
    <t>DIETERICH BANK</t>
  </si>
  <si>
    <t>ITASCA BANK &amp; TRUST CO.</t>
  </si>
  <si>
    <t>PROSPECT BANK</t>
  </si>
  <si>
    <t>FIRST EAGLE BANK</t>
  </si>
  <si>
    <t>FARMERS NATIONAL BANK</t>
  </si>
  <si>
    <t>FORTRESS BANK</t>
  </si>
  <si>
    <t>UNION NATIONAL BANK</t>
  </si>
  <si>
    <t>BANK OF PONTIAC</t>
  </si>
  <si>
    <t>CENTRAL BANK ILLINOIS</t>
  </si>
  <si>
    <t>BANKORION</t>
  </si>
  <si>
    <t>CITIZENS NATIONAL BANK OF ALBION</t>
  </si>
  <si>
    <t>GERMANTOWN TRUST &amp; SAVINGS BANK</t>
  </si>
  <si>
    <t>PEOPLES NATIONAL BANK OF KEWANEE</t>
  </si>
  <si>
    <t>JACKSON COUNTY BANK</t>
  </si>
  <si>
    <t>FIRST STATE BANK OF MIDDLEBURY</t>
  </si>
  <si>
    <t>NORTH SALEM STATE BANK, THE</t>
  </si>
  <si>
    <t>FIRST HARRISON BANK</t>
  </si>
  <si>
    <t>CITIZENS STATE BANK OF NEW CASTLE</t>
  </si>
  <si>
    <t>ALLIANCE BANK</t>
  </si>
  <si>
    <t>DEMOTTE STATE BANK</t>
  </si>
  <si>
    <t>FIRST FEDERAL SAVINGS BANK</t>
  </si>
  <si>
    <t>GREENFIELD BANKING COMPANY</t>
  </si>
  <si>
    <t>FRIENDSHIP STATE BANK, THE</t>
  </si>
  <si>
    <t>CAMPBELL &amp; FETTER BANK</t>
  </si>
  <si>
    <t>FIRST BANK RICHMOND</t>
  </si>
  <si>
    <t>FARMERS BANK, FRANKFORT, INDIANA, INC., THE</t>
  </si>
  <si>
    <t>KENTLAND BANK</t>
  </si>
  <si>
    <t>FCN BANK, NATIONAL ASSOCIATION</t>
  </si>
  <si>
    <t>FIRST BANK OF BERNE</t>
  </si>
  <si>
    <t>FOUNTAIN TRUST COMPANY, THE</t>
  </si>
  <si>
    <t>SPRINGS VALLEY BANK &amp; TRUST COMPANY</t>
  </si>
  <si>
    <t>CITIZENS BANK</t>
  </si>
  <si>
    <t>FIRST NATIONAL BANK OF MONTEREY, THE</t>
  </si>
  <si>
    <t>CROSSROADS BANK</t>
  </si>
  <si>
    <t>NEW WASHINGTON STATE BANK, THE</t>
  </si>
  <si>
    <t>FIRST OPTION BANK</t>
  </si>
  <si>
    <t>CITIZENS STATE BANK, THE</t>
  </si>
  <si>
    <t>BANK OF LABOR</t>
  </si>
  <si>
    <t>CENTRAL NATIONAL BANK</t>
  </si>
  <si>
    <t>FIRST BANK KANSAS</t>
  </si>
  <si>
    <t>BANK OF TESCOTT, THE</t>
  </si>
  <si>
    <t>EXCHANGE BANK &amp; TRUST</t>
  </si>
  <si>
    <t>PEOPLES BANK AND TRUST COMPANY</t>
  </si>
  <si>
    <t>BANK, THE</t>
  </si>
  <si>
    <t>COREFIRST BANK &amp; TRUST</t>
  </si>
  <si>
    <t>FIRST STATE BANK, THE</t>
  </si>
  <si>
    <t>FARMERS BANK &amp; TRUST</t>
  </si>
  <si>
    <t>LABETTE BANK</t>
  </si>
  <si>
    <t>KAW VALLEY BANK</t>
  </si>
  <si>
    <t>LANDMARK NATIONAL BANK</t>
  </si>
  <si>
    <t>BANK OF THE FLINT HILLS</t>
  </si>
  <si>
    <t>SOUTHWEST NATIONAL BANK</t>
  </si>
  <si>
    <t>PEOPLES BANK, THE</t>
  </si>
  <si>
    <t>UNITED BANK &amp; TRUST</t>
  </si>
  <si>
    <t>CITIZENS BANK OF KANSAS</t>
  </si>
  <si>
    <t>BENNINGTON STATE BANK, THE</t>
  </si>
  <si>
    <t>NBKC BANK</t>
  </si>
  <si>
    <t>UNION STATE BANK OF EVEREST, THE</t>
  </si>
  <si>
    <t>FIRST NATIONAL BANK OF HUTCHINSON, THE</t>
  </si>
  <si>
    <t>GNBANK, NATIONAL ASSOCIATION DBA GNBANK, N.A.</t>
  </si>
  <si>
    <t>DENISON STATE BANK, THE</t>
  </si>
  <si>
    <t>EDMONTON STATE BANK</t>
  </si>
  <si>
    <t>WILSON &amp; MUIR BANK &amp; TRUST COMPANY</t>
  </si>
  <si>
    <t>FIRST STATE BANK OF THE SOUTHEAST, INC</t>
  </si>
  <si>
    <t>FARMERS NATIONAL BANK OF DANVILLE, THE</t>
  </si>
  <si>
    <t>TOWN &amp; COUNTRY BANK AND TRUST COMPANY</t>
  </si>
  <si>
    <t>FIRST &amp; FARMERS NATIONAL BANK, INC.</t>
  </si>
  <si>
    <t>FIRST SOUTHERN NATIONAL BANK</t>
  </si>
  <si>
    <t>FIRST UNITED BANK AND TRUST COMPANY, INC.</t>
  </si>
  <si>
    <t>HERITAGE BANK, INC.</t>
  </si>
  <si>
    <t>PEOPLES BANK OF KENTUCKY, INC.</t>
  </si>
  <si>
    <t>CECILIAN BANK, THE</t>
  </si>
  <si>
    <t>AMERICAN BANK &amp; TRUST COMPANY INC.</t>
  </si>
  <si>
    <t>FRANKLIN BANK &amp; TRUST COMPANY</t>
  </si>
  <si>
    <t>CITIZENS BANK OF KENTUCKY, INC</t>
  </si>
  <si>
    <t>LINCOLN NATIONAL BANK OF HODGENVILLE, THE</t>
  </si>
  <si>
    <t>FIELD &amp; MAIN BANK</t>
  </si>
  <si>
    <t>CUMBERLAND VALLEY NATIONAL BANK &amp; TRUST COMPANY</t>
  </si>
  <si>
    <t>RIVER CITY BANK, INC.</t>
  </si>
  <si>
    <t>FNB BANK, INC.</t>
  </si>
  <si>
    <t>CITIZENS NATIONAL BANK OF SOMERSET, THE</t>
  </si>
  <si>
    <t>PEOPLES EXCHANGE BANK</t>
  </si>
  <si>
    <t>SPRINGFIELD STATE BANK</t>
  </si>
  <si>
    <t>MONTICELLO BANKING COMPANY</t>
  </si>
  <si>
    <t>FIRST KENTUCKY BANK, INC.</t>
  </si>
  <si>
    <t>PADUCAH BANK AND TRUST COMPANY, THE</t>
  </si>
  <si>
    <t>LIBERTY BANK AND TRUST COMPANY</t>
  </si>
  <si>
    <t>METAIRIE BANK &amp; TRUST COMPANY</t>
  </si>
  <si>
    <t>SABINE STATE BANK AND TRUST COMPANY</t>
  </si>
  <si>
    <t>MERCHANTS &amp; FARMERS BANK &amp; TRUST COMPANY</t>
  </si>
  <si>
    <t>FIRST AMERICAN BANK AND TRUST</t>
  </si>
  <si>
    <t>EVANGELINE BANK AND TRUST COMPANY, THE</t>
  </si>
  <si>
    <t>CITIZENS BANK AND TRUST COMPANY</t>
  </si>
  <si>
    <t>COTTONPORT BANK, THE</t>
  </si>
  <si>
    <t>BANK OF COMMERCE &amp; TRUST COMPANY</t>
  </si>
  <si>
    <t>GULF COAST BANK</t>
  </si>
  <si>
    <t>SOUTH LOUISIANA BANK</t>
  </si>
  <si>
    <t>FIRST NATIONAL BANK OF LOUISIANA</t>
  </si>
  <si>
    <t>COMMUNITY FIRST BANK</t>
  </si>
  <si>
    <t>JD BANK</t>
  </si>
  <si>
    <t>COMMUNITY BANK OF LOUISIANA</t>
  </si>
  <si>
    <t>DELTA BANK</t>
  </si>
  <si>
    <t>M C BANK &amp; TRUST COMPANY</t>
  </si>
  <si>
    <t>PROGRESSIVE BANK</t>
  </si>
  <si>
    <t>SYNERGY BANK</t>
  </si>
  <si>
    <t>RESOURCE BANK</t>
  </si>
  <si>
    <t>GIBSLAND BANK &amp; TRUST COMPANY</t>
  </si>
  <si>
    <t>BOM BANK</t>
  </si>
  <si>
    <t>FARMERS-MERCHANTS BANK &amp; TRUST COMPANY</t>
  </si>
  <si>
    <t>CROSS KEYS BANK</t>
  </si>
  <si>
    <t>CONCORDIA BANK &amp; TRUST COMPANY</t>
  </si>
  <si>
    <t>SOUTHERN HERITAGE BANK</t>
  </si>
  <si>
    <t>RAYNE STATE BANK &amp; TRUST COMPANY</t>
  </si>
  <si>
    <t>ONEUNITED BANK</t>
  </si>
  <si>
    <t>NATIONAL GRAND BANK OF MARBLEHEAD</t>
  </si>
  <si>
    <t>READING CO-OPERATIVE BANK</t>
  </si>
  <si>
    <t>HOMETOWN BANK</t>
  </si>
  <si>
    <t>NORTH BROOKFIELD SAVINGS BANK</t>
  </si>
  <si>
    <t>GREENFIELD CO-OPERATIVE BANK</t>
  </si>
  <si>
    <t>COASTAL HERITAGE BANK</t>
  </si>
  <si>
    <t>WALPOLE CO-OPERATIVE BANK</t>
  </si>
  <si>
    <t>CALVIN B. TAYLOR BANKING COMPANY OF BERLIN, MARYLAND</t>
  </si>
  <si>
    <t>MIDDLETOWN VALLEY BANK</t>
  </si>
  <si>
    <t>FARMERS BANK OF WILLARDS, THE</t>
  </si>
  <si>
    <t>BANK OF OCEAN CITY</t>
  </si>
  <si>
    <t>QUEENSTOWN BANK OF MARYLAND</t>
  </si>
  <si>
    <t>BANK OF GLEN BURNIE, THE</t>
  </si>
  <si>
    <t>HARFORD BANK</t>
  </si>
  <si>
    <t>HEBRON SAVINGS BANK</t>
  </si>
  <si>
    <t>FARMERS AND MERCHANTS BANK</t>
  </si>
  <si>
    <t>KATAHDIN TRUST COMPANY</t>
  </si>
  <si>
    <t>FRANKLIN SAVINGS BANK</t>
  </si>
  <si>
    <t>FIRST BANK, UPPER MICHIGAN</t>
  </si>
  <si>
    <t>UNITED BANK OF MICHIGAN</t>
  </si>
  <si>
    <t>DART BANK, THE</t>
  </si>
  <si>
    <t>CHOICEONE BANK</t>
  </si>
  <si>
    <t>OXFORD BANK</t>
  </si>
  <si>
    <t>EASTERN MICHIGAN BANK</t>
  </si>
  <si>
    <t>STATE BANK, THE</t>
  </si>
  <si>
    <t>WEST SHORE BANK</t>
  </si>
  <si>
    <t>HIGHPOINT COMMUNITY BANK</t>
  </si>
  <si>
    <t>SOUTHERN MICHIGAN BANK &amp; TRUST</t>
  </si>
  <si>
    <t>CENTURY BANK AND TRUST</t>
  </si>
  <si>
    <t>TRI-COUNTY BANK</t>
  </si>
  <si>
    <t>CHELSEA STATE BANK</t>
  </si>
  <si>
    <t>WEST MICHIGAN COMMUNITY BANK</t>
  </si>
  <si>
    <t>NORTHSTAR BANK</t>
  </si>
  <si>
    <t>FIRST NATIONAL BANK OF MICHIGAN</t>
  </si>
  <si>
    <t>TRADITION CAPITAL BANK</t>
  </si>
  <si>
    <t>FALCON NATIONAL BANK</t>
  </si>
  <si>
    <t>BANKVISTA</t>
  </si>
  <si>
    <t>NORTH AMERICAN BANKING COMPANY</t>
  </si>
  <si>
    <t>GLENWOOD STATE BANK (INCORPORATED)</t>
  </si>
  <si>
    <t>LAKE ELMO BANK</t>
  </si>
  <si>
    <t>UNITED PRAIRIE BANK</t>
  </si>
  <si>
    <t>COMMUNITY RESOURCE BANK</t>
  </si>
  <si>
    <t>FIRST NATIONAL BANK NORTH</t>
  </si>
  <si>
    <t>HIGHLAND BANK</t>
  </si>
  <si>
    <t>COMMUNITY BANK MANKATO</t>
  </si>
  <si>
    <t>PROFINIUM, INC.</t>
  </si>
  <si>
    <t>CITIZENS BANK MINNESOTA</t>
  </si>
  <si>
    <t>PIONEER BANK</t>
  </si>
  <si>
    <t>HERITAGE BANK, NATIONAL ASSOCIATION</t>
  </si>
  <si>
    <t>FIRST NATIONAL BANK OF BEMIDJI, THE</t>
  </si>
  <si>
    <t>21ST CENTURY BANK</t>
  </si>
  <si>
    <t>DEERWOOD BANK</t>
  </si>
  <si>
    <t>NORTHVIEW BANK</t>
  </si>
  <si>
    <t>BANK OF ELK RIVER, THE</t>
  </si>
  <si>
    <t>AMERICAN HERITAGE NATIONAL BANK</t>
  </si>
  <si>
    <t>STERLING STATE BANK</t>
  </si>
  <si>
    <t>CITIZENS ALLIANCE BANK</t>
  </si>
  <si>
    <t>NORTHERN STATE BANK OF THIEF RIVER FALLS</t>
  </si>
  <si>
    <t>FIRST FARMERS &amp; MERCHANTS BANK</t>
  </si>
  <si>
    <t>WNB FINANCIAL, NATIONAL ASSOCIATION</t>
  </si>
  <si>
    <t>VERMILLION STATE BANK</t>
  </si>
  <si>
    <t>CASS COMMERCIAL BANK</t>
  </si>
  <si>
    <t>LINDELL BANK &amp; TRUST COMPANY</t>
  </si>
  <si>
    <t>FARMERS BANK OF NORTHERN MISSOURI</t>
  </si>
  <si>
    <t>GUARANTY BANK</t>
  </si>
  <si>
    <t>WEST PLAINS BANK AND TRUST COMPANY</t>
  </si>
  <si>
    <t>PHELPS COUNTY BANK</t>
  </si>
  <si>
    <t>FIRST STATE BANK OF ST. CHARLES, MISSOURI</t>
  </si>
  <si>
    <t>TOWN &amp; COUNTRY BANK</t>
  </si>
  <si>
    <t>FIRST STATE BANK AND TRUST COMPANY, INC.</t>
  </si>
  <si>
    <t>MARIES COUNTY BANK, THE</t>
  </si>
  <si>
    <t>ROYAL BANKS OF MISSOURI</t>
  </si>
  <si>
    <t>FOCUS BANK</t>
  </si>
  <si>
    <t>UNITED BANK OF UNION</t>
  </si>
  <si>
    <t>BANK OF WASHINGTON</t>
  </si>
  <si>
    <t>MONTGOMERY BANK</t>
  </si>
  <si>
    <t>HNB NATIONAL BANK</t>
  </si>
  <si>
    <t>PEOPLES BANK &amp; TRUST CO.</t>
  </si>
  <si>
    <t>LEAD BANK</t>
  </si>
  <si>
    <t>BLUE RIDGE BANK AND TRUST CO.</t>
  </si>
  <si>
    <t>MID-MISSOURI BANK</t>
  </si>
  <si>
    <t>COMMUNITY BANK AND TRUST</t>
  </si>
  <si>
    <t>BANK OF ADVANCE, THE</t>
  </si>
  <si>
    <t>BANK OF OLD MONROE, THE</t>
  </si>
  <si>
    <t>MID AMERICA BANK</t>
  </si>
  <si>
    <t>LEGENDS BANK</t>
  </si>
  <si>
    <t>SOUTHWEST MISSOURI BANK</t>
  </si>
  <si>
    <t>NODAWAY VALLEY BANK, THE</t>
  </si>
  <si>
    <t>FIRST MIDWEST BANK OF DEXTER</t>
  </si>
  <si>
    <t>PEOPLES COMMUNITY BANK</t>
  </si>
  <si>
    <t>MIDWEST REGIONAL BANK</t>
  </si>
  <si>
    <t>WOOD &amp; HUSTON BANK</t>
  </si>
  <si>
    <t>CALLAWAY BANK, THE</t>
  </si>
  <si>
    <t>NEW ERA BANK</t>
  </si>
  <si>
    <t>BTC BANK</t>
  </si>
  <si>
    <t>UNICO BANK</t>
  </si>
  <si>
    <t>SAINT LOUIS BANK</t>
  </si>
  <si>
    <t>TRIAD BANK</t>
  </si>
  <si>
    <t>OAKSTAR BANK</t>
  </si>
  <si>
    <t>PARKSIDE FINANCIAL BANK AND TRUST</t>
  </si>
  <si>
    <t>MRV BANKS</t>
  </si>
  <si>
    <t>FIRST COMMERCIAL BANK</t>
  </si>
  <si>
    <t>PEOPLES BANK, BILOXI, MISSISSIPPI, THE</t>
  </si>
  <si>
    <t>PRIORITYONE BANK</t>
  </si>
  <si>
    <t>BNA BANK</t>
  </si>
  <si>
    <t>FNB OXFORD BANK</t>
  </si>
  <si>
    <t>RIVERHILLS BANK</t>
  </si>
  <si>
    <t>UNITED MISSISSIPPI BANK</t>
  </si>
  <si>
    <t>MERCHANTS &amp; MARINE BANK</t>
  </si>
  <si>
    <t>BANK OF COMMERCE</t>
  </si>
  <si>
    <t>GUARANTY BANK AND TRUST COMPANY</t>
  </si>
  <si>
    <t>CENTURY BANK</t>
  </si>
  <si>
    <t>FIRST NATIONAL BANK OF CLARKSDALE</t>
  </si>
  <si>
    <t>MAGNOLIA STATE BANK</t>
  </si>
  <si>
    <t>BANK OF BRIDGER, NATIONAL ASSOCIATION</t>
  </si>
  <si>
    <t>FIRST MONTANA BANK, INC.</t>
  </si>
  <si>
    <t>INDEPENDENCE BANK</t>
  </si>
  <si>
    <t>TRAILWEST BANK</t>
  </si>
  <si>
    <t>AMERICAN BANK</t>
  </si>
  <si>
    <t>OPPORTUNITY BANK OF MONTANA</t>
  </si>
  <si>
    <t>YELLOWSTONE BANK, THE</t>
  </si>
  <si>
    <t>BANK OF OAK RIDGE</t>
  </si>
  <si>
    <t>NORTH STATE BANK</t>
  </si>
  <si>
    <t>FIRST CAROLINA BANK</t>
  </si>
  <si>
    <t>UNION BANK</t>
  </si>
  <si>
    <t>LUMBEE GUARANTY BANK</t>
  </si>
  <si>
    <t>UWHARRIE BANK</t>
  </si>
  <si>
    <t>AMERICAN STATE BANK &amp; TRUST COMPANY OF WILLISTON</t>
  </si>
  <si>
    <t>UNISON BANK</t>
  </si>
  <si>
    <t>BANKNORTH</t>
  </si>
  <si>
    <t>DAKOTA COMMUNITY BANK &amp; TRUST, NATIONAL ASSOCIATION</t>
  </si>
  <si>
    <t>BANK FORWARD</t>
  </si>
  <si>
    <t>BANK OF TIOGA, THE</t>
  </si>
  <si>
    <t>UNITED VALLEY BANK</t>
  </si>
  <si>
    <t>ACCESS BANK</t>
  </si>
  <si>
    <t>SECURITY NATIONAL BANK OF OMAHA</t>
  </si>
  <si>
    <t>POINTS WEST COMMUNITY BANK</t>
  </si>
  <si>
    <t>ENTERPRISE BANK</t>
  </si>
  <si>
    <t>ARBOR BANK</t>
  </si>
  <si>
    <t>PLATTE VALLEY BANK</t>
  </si>
  <si>
    <t>CORE BANK</t>
  </si>
  <si>
    <t>WASHINGTON COUNTY BANK</t>
  </si>
  <si>
    <t>WEST GATE BANK</t>
  </si>
  <si>
    <t>EQUITABLE BANK</t>
  </si>
  <si>
    <t>BANKFIRST</t>
  </si>
  <si>
    <t>FIRSTIER BANK</t>
  </si>
  <si>
    <t>FIRST STATE BANK NEBRASKA</t>
  </si>
  <si>
    <t>CORNHUSKER BANK</t>
  </si>
  <si>
    <t>MNB BANK</t>
  </si>
  <si>
    <t>MADISON COUNTY BANK</t>
  </si>
  <si>
    <t>FIVE POINTS BANK OF HASTINGS</t>
  </si>
  <si>
    <t>ADAMS BANK &amp; TRUST</t>
  </si>
  <si>
    <t>ELKHORN VALLEY BANK &amp; TRUST</t>
  </si>
  <si>
    <t>BANK OF NEW ENGLAND</t>
  </si>
  <si>
    <t>BESSEMER TRUST COMPANY</t>
  </si>
  <si>
    <t>FIRST HOPE BANK, A NATIONAL BANKING ASSOCIATION</t>
  </si>
  <si>
    <t>NEWFIELD NATIONAL BANK</t>
  </si>
  <si>
    <t>CROWN BANK</t>
  </si>
  <si>
    <t>FIRST COMMERCE BANK</t>
  </si>
  <si>
    <t>1ST COLONIAL COMMUNITY BANK</t>
  </si>
  <si>
    <t>NEW MILLENNIUM BANK</t>
  </si>
  <si>
    <t>FOUR CORNERS COMMUNITY BANK</t>
  </si>
  <si>
    <t>LEA COUNTY STATE BANK</t>
  </si>
  <si>
    <t>CITIZENS BANK OF LAS CRUCES</t>
  </si>
  <si>
    <t>CITIZENS BANK OF CLOVIS, THE</t>
  </si>
  <si>
    <t>INBANK</t>
  </si>
  <si>
    <t>SOUTHWEST CAPITAL BANK</t>
  </si>
  <si>
    <t>WESTERN COMMERCE BANK</t>
  </si>
  <si>
    <t>MEADOWS BANK</t>
  </si>
  <si>
    <t>HANOVER COMMUNITY BANK</t>
  </si>
  <si>
    <t>NEWBANK</t>
  </si>
  <si>
    <t>MODERN BANK, NATIONAL ASSOCIATION</t>
  </si>
  <si>
    <t>BERKSHIRE BANK, THE</t>
  </si>
  <si>
    <t>AMERASIA BANK</t>
  </si>
  <si>
    <t>GREENE COUNTY COMMERCIAL BANK</t>
  </si>
  <si>
    <t>ESQUIRE BANK, NATIONAL ASSOCIATION</t>
  </si>
  <si>
    <t>EMPIRE STATE BANK</t>
  </si>
  <si>
    <t>GENESEE REGIONAL BANK</t>
  </si>
  <si>
    <t>SOLVAY BANK</t>
  </si>
  <si>
    <t>PATHFINDER BANK</t>
  </si>
  <si>
    <t>ALDEN STATE BANK</t>
  </si>
  <si>
    <t>FIRST NATIONAL BANK OF SCOTIA</t>
  </si>
  <si>
    <t>JEFF BANK</t>
  </si>
  <si>
    <t>NATIONAL BANK OF COXSACKIE, THE</t>
  </si>
  <si>
    <t>DELAWARE NATIONAL BANK OF DELHI, THE</t>
  </si>
  <si>
    <t>CHAMPLAIN NATIONAL BANK</t>
  </si>
  <si>
    <t>BALLSTON SPA NATIONAL BANK</t>
  </si>
  <si>
    <t>BELMONT SAVINGS BANK</t>
  </si>
  <si>
    <t>FARMERS BANK AND SAVINGS COMPANY, THE</t>
  </si>
  <si>
    <t>ANDOVER BANK, THE</t>
  </si>
  <si>
    <t>RICHWOOD BANKING COMPANY, INC., THE</t>
  </si>
  <si>
    <t>SUTTON BANK</t>
  </si>
  <si>
    <t>GREENVILLE NATIONAL BANK</t>
  </si>
  <si>
    <t>COMMERCIAL AND SAVINGS BANK OF MILLERSBURG, OHIO, THE</t>
  </si>
  <si>
    <t>CROGHAN COLONIAL BANK, THE</t>
  </si>
  <si>
    <t>CONSUMERS NATIONAL BANK</t>
  </si>
  <si>
    <t>NORTH SIDE BANK AND TRUST COMPANY, THE</t>
  </si>
  <si>
    <t>UNIFIED BANK</t>
  </si>
  <si>
    <t>MINSTER BANK</t>
  </si>
  <si>
    <t>GENOA BANKING COMPANY, THE</t>
  </si>
  <si>
    <t>SAVINGS BANK, THE</t>
  </si>
  <si>
    <t>OLD FORT BANKING COMPANY, THE</t>
  </si>
  <si>
    <t>FIRST FEDERAL COMMUNITY BANK, NATIONAL ASSOCIATION</t>
  </si>
  <si>
    <t>COMMUNITY BANK, THE</t>
  </si>
  <si>
    <t>CITIZENS NATIONAL BANK OF BLUFFTON, THE</t>
  </si>
  <si>
    <t>MERCHANTS NATIONAL BANK</t>
  </si>
  <si>
    <t>PEOPLES BANK CO., THE</t>
  </si>
  <si>
    <t>CFBANK NATIONAL ASSOCIATION</t>
  </si>
  <si>
    <t>VINTON COUNTY NATIONAL BANK</t>
  </si>
  <si>
    <t>UNITED MIDWEST SAVINGS BANK, NATIONAL ASSOCIATION</t>
  </si>
  <si>
    <t>UNION BANK COMPANY, THE</t>
  </si>
  <si>
    <t>KINGSTON NATIONAL BANK</t>
  </si>
  <si>
    <t>SIGNATURE BANK, NATIONAL ASSOCIATION</t>
  </si>
  <si>
    <t>KILLBUCK SAVINGS BANK COMPANY, THE</t>
  </si>
  <si>
    <t>PORTAGE COMMUNITY BANK</t>
  </si>
  <si>
    <t>WATERFORD BANK, NA</t>
  </si>
  <si>
    <t>GATEWAY FIRST BANK</t>
  </si>
  <si>
    <t>AMERICAN BANK OF OKLAHOMA</t>
  </si>
  <si>
    <t>GREAT PLAINS NATIONAL BANK</t>
  </si>
  <si>
    <t>FIRST NATIONAL BANK AND TRUST COMPANY OF ARDMORE</t>
  </si>
  <si>
    <t>FIRST BANK &amp; TRUST COMPANY</t>
  </si>
  <si>
    <t>VALLIANCE BANK</t>
  </si>
  <si>
    <t>FIRST LIBERTY BANK</t>
  </si>
  <si>
    <t>BANK, NATIONAL ASSOCIATION, THE</t>
  </si>
  <si>
    <t>FIRST NATIONAL BANK &amp; TRUST COMPANY OF MCALESTER</t>
  </si>
  <si>
    <t>FNB COMMUNITY BANK</t>
  </si>
  <si>
    <t>GRAND SAVINGS BANK</t>
  </si>
  <si>
    <t>SECURITY BANK</t>
  </si>
  <si>
    <t>FIRST NATIONAL BANK OF OKLAHOMA</t>
  </si>
  <si>
    <t>FRONTIER STATE BANK</t>
  </si>
  <si>
    <t>FIRST BANK OF OWASSO</t>
  </si>
  <si>
    <t>FIRSTAR BANK</t>
  </si>
  <si>
    <t>VAST BANK, N.A.</t>
  </si>
  <si>
    <t>REGENT BANK</t>
  </si>
  <si>
    <t>BANK OF WESTERN OKLAHOMA</t>
  </si>
  <si>
    <t>SPIRITBANK</t>
  </si>
  <si>
    <t>CITY NATIONAL BANK AND TRUST COMPANY OF LAWTON, OKLAHOMA, THE</t>
  </si>
  <si>
    <t>SHAMROCK BANK, NATIONAL ASSOCIATION</t>
  </si>
  <si>
    <t>FRAZER BANK</t>
  </si>
  <si>
    <t>ALVA STATE BANK &amp; TRUST COMPANY</t>
  </si>
  <si>
    <t>AMERICAN NATION BANK</t>
  </si>
  <si>
    <t>AVB BANK</t>
  </si>
  <si>
    <t>FIRST NATIONAL BANK &amp; TRUST, ELK CITY, OKLAHOMA</t>
  </si>
  <si>
    <t>GRAND BANK</t>
  </si>
  <si>
    <t>FIRST NATIONAL BANK AND TRUST COMPANY, CHICKASHA, OKLAHOMA, THE</t>
  </si>
  <si>
    <t>FSNB, NATIONAL ASSOCIATION</t>
  </si>
  <si>
    <t>SECURITY NATIONAL BANK OF ENID, THE</t>
  </si>
  <si>
    <t>BANK7</t>
  </si>
  <si>
    <t>ALL AMERICA BANK</t>
  </si>
  <si>
    <t>NBC OKLAHOMA</t>
  </si>
  <si>
    <t>FIRST OKLAHOMA BANK</t>
  </si>
  <si>
    <t>KIRKPATRICK BANK</t>
  </si>
  <si>
    <t>BANK OF EASTERN OREGON</t>
  </si>
  <si>
    <t>OREGON PACIFIC BANKING CO. DBA OREGON PACIFIC BANK</t>
  </si>
  <si>
    <t>PIONEER TRUST BANK, NATIONAL ASSOCIATION</t>
  </si>
  <si>
    <t>SUMMIT BANK</t>
  </si>
  <si>
    <t>PEOPLE'S BANK OF COMMERCE</t>
  </si>
  <si>
    <t>WOODLANDS BANK</t>
  </si>
  <si>
    <t>FIDELITY DEPOSIT AND DISCOUNT BANK, THE</t>
  </si>
  <si>
    <t>FIRST RESOURCE BANK</t>
  </si>
  <si>
    <t>MAUCH CHUNK TRUST COMPANY</t>
  </si>
  <si>
    <t>MERCER COUNTY STATE BANK</t>
  </si>
  <si>
    <t>COMMERCIAL BANK &amp; TRUST OF PA</t>
  </si>
  <si>
    <t>MARION CENTER BANK</t>
  </si>
  <si>
    <t>MIFFLINBURG BANK AND TRUST COMPANY</t>
  </si>
  <si>
    <t>FIRST KEYSTONE COMMUNITY BANK</t>
  </si>
  <si>
    <t>NEFFS NATIONAL BANK, THE</t>
  </si>
  <si>
    <t>COMMUNITY STATE BANK OF ORBISONIA</t>
  </si>
  <si>
    <t>NORTHUMBERLAND NATIONAL BANK, THE</t>
  </si>
  <si>
    <t>DIME BANK, THE</t>
  </si>
  <si>
    <t>FIRST NORTHERN BANK AND TRUST COMPANY</t>
  </si>
  <si>
    <t>JUNIATA VALLEY BANK, THE</t>
  </si>
  <si>
    <t>PENNIAN BANK</t>
  </si>
  <si>
    <t>HAMLIN BANK AND TRUST COMPANY</t>
  </si>
  <si>
    <t>NEW TRIPOLI BANK</t>
  </si>
  <si>
    <t>HONESDALE NATIONAL BANK, THE</t>
  </si>
  <si>
    <t>KISH BANK</t>
  </si>
  <si>
    <t>PS BANK</t>
  </si>
  <si>
    <t>LUZERNE BANK</t>
  </si>
  <si>
    <t>SUSQUEHANNA COMMUNITY BANK</t>
  </si>
  <si>
    <t>BANK OF BIRD-IN-HAND</t>
  </si>
  <si>
    <t>SOUTH ATLANTIC BANK</t>
  </si>
  <si>
    <t>COASTAL CAROLINA NATIONAL BANK</t>
  </si>
  <si>
    <t>FIRST PALMETTO BANK</t>
  </si>
  <si>
    <t>BANK OF TRAVELERS REST</t>
  </si>
  <si>
    <t>ARTHUR STATE BANK</t>
  </si>
  <si>
    <t>ENTERPRISE BANK OF SOUTH CAROLINA</t>
  </si>
  <si>
    <t>CAROLINA BANK &amp; TRUST COMPANY</t>
  </si>
  <si>
    <t>BANK OF SOUTH CAROLINA, THE</t>
  </si>
  <si>
    <t>PALMETTO STATE BANK</t>
  </si>
  <si>
    <t>COUNTYBANK</t>
  </si>
  <si>
    <t>FARMERS AND MERCHANTS BANK OF SOUTH CAROLINA</t>
  </si>
  <si>
    <t>ANDERSON BROTHERS BANK</t>
  </si>
  <si>
    <t>SECURITY FEDERAL BANK</t>
  </si>
  <si>
    <t>FIRST RELIANCE BANK</t>
  </si>
  <si>
    <t>COASTAL STATES BANK</t>
  </si>
  <si>
    <t>SECURITY SAVINGS BANK</t>
  </si>
  <si>
    <t>CORTRUST BANK NATIONAL ASSOCIATION</t>
  </si>
  <si>
    <t>PIONEER BANK &amp; TRUST</t>
  </si>
  <si>
    <t>RELIABANK DAKOTA</t>
  </si>
  <si>
    <t>AMERICAN BANK &amp; TRUST</t>
  </si>
  <si>
    <t>PLAINS COMMERCE BANK</t>
  </si>
  <si>
    <t>WAYNE COUNTY BANK</t>
  </si>
  <si>
    <t>HARDIN COUNTY BANK, THE</t>
  </si>
  <si>
    <t>FINANCIAL FEDERAL BANK</t>
  </si>
  <si>
    <t>ANDREW JOHNSON BANK</t>
  </si>
  <si>
    <t>INSOUTH BANK</t>
  </si>
  <si>
    <t>BANK OF FAYETTE COUNTY, THE</t>
  </si>
  <si>
    <t>COMMERCIAL BANK &amp; TRUST COMPANY</t>
  </si>
  <si>
    <t>TENNESSEE STATE BANK</t>
  </si>
  <si>
    <t>FIRST NATIONAL BANK OF TENNESSEE</t>
  </si>
  <si>
    <t>CBBC BANK</t>
  </si>
  <si>
    <t>BANK OF BARTLETT</t>
  </si>
  <si>
    <t>CITIZENS TRI-COUNTY BANK</t>
  </si>
  <si>
    <t>SECURITY BANK AND TRUST COMPANY</t>
  </si>
  <si>
    <t>FIRST NATIONAL BANK OF MIDDLE TENNESSEE</t>
  </si>
  <si>
    <t>MACON BANK AND TRUST COMPANY</t>
  </si>
  <si>
    <t>FIRST NATIONAL BANK OF PULASKI</t>
  </si>
  <si>
    <t>FARMERS BANK, THE</t>
  </si>
  <si>
    <t>BANKTENNESSEE</t>
  </si>
  <si>
    <t>FIRST FREEDOM BANK</t>
  </si>
  <si>
    <t>PARAGON BANK</t>
  </si>
  <si>
    <t>TRUXTON TRUST COMPANY</t>
  </si>
  <si>
    <t>TRISTAR BANK</t>
  </si>
  <si>
    <t>INSBANK</t>
  </si>
  <si>
    <t>FIRST CAPITAL BANK</t>
  </si>
  <si>
    <t>PATRIOT BANK</t>
  </si>
  <si>
    <t>FIRST CENTURY BANK</t>
  </si>
  <si>
    <t>FIRST COMMUNITY BANK OF TENNESSEE</t>
  </si>
  <si>
    <t>MOUNTAIN COMMERCE BANK</t>
  </si>
  <si>
    <t>FIRST STATE BANK AND TRUST COMPANY</t>
  </si>
  <si>
    <t>STATE BANK OF TEXAS</t>
  </si>
  <si>
    <t>BENCHMARK BANK</t>
  </si>
  <si>
    <t>KARNES COUNTY NATIONAL BANK OF KARNES CITY, THE</t>
  </si>
  <si>
    <t>SOUTHWESTERN NATIONAL BANK</t>
  </si>
  <si>
    <t>TOLLESON PRIVATE BANK</t>
  </si>
  <si>
    <t>BANK OF BRENHAM, NATIONAL ASSOCIATION</t>
  </si>
  <si>
    <t>T BANK, NATIONAL ASSOCIATION</t>
  </si>
  <si>
    <t>PEGASUS BANK</t>
  </si>
  <si>
    <t>POINTBANK</t>
  </si>
  <si>
    <t>SECURITY STATE BANK</t>
  </si>
  <si>
    <t>FIRST NATIONAL BANK IN PORT LAVACA</t>
  </si>
  <si>
    <t>CITIZENS 1ST BANK</t>
  </si>
  <si>
    <t>FIRST STATE BANK OF LIVINGSTON</t>
  </si>
  <si>
    <t>COMMERCIAL BANK OF TEXAS, N.A.</t>
  </si>
  <si>
    <t>PILGRIM BANK</t>
  </si>
  <si>
    <t>FIRST NATIONAL BANK OF MCGREGOR, THE</t>
  </si>
  <si>
    <t>BANK OF TEXAS</t>
  </si>
  <si>
    <t>PLAINS STATE BANK</t>
  </si>
  <si>
    <t>OAKWOOD BANK</t>
  </si>
  <si>
    <t>NEWFIRST NATIONAL BANK</t>
  </si>
  <si>
    <t>RIO BANK</t>
  </si>
  <si>
    <t>UNITED TEXAS BANK</t>
  </si>
  <si>
    <t>INDUSTRY STATE BANK</t>
  </si>
  <si>
    <t>ROUND TOP STATE BANK</t>
  </si>
  <si>
    <t>COMMUNITY NATIONAL BANK &amp; TRUST OF TEXAS</t>
  </si>
  <si>
    <t>TEXAS NATIONAL BANK OF JACKSONVILLE</t>
  </si>
  <si>
    <t>FIRST NATIONAL BANK OF BASTROP, THE</t>
  </si>
  <si>
    <t>LEGEND BANK, N. A.</t>
  </si>
  <si>
    <t>FIRST NATIONAL BANK OF BELLVILLE, THE</t>
  </si>
  <si>
    <t>WEST TEXAS STATE BANK</t>
  </si>
  <si>
    <t>STATE NATIONAL BANK OF BIG SPRING, THE</t>
  </si>
  <si>
    <t>CLASSIC BANK, NATIONAL ASSOCIATION</t>
  </si>
  <si>
    <t>BRENHAM NATIONAL BANK, THE</t>
  </si>
  <si>
    <t>TEXAS BANK</t>
  </si>
  <si>
    <t>AMERICAN BANK OF COMMERCE</t>
  </si>
  <si>
    <t>WALLIS BANK</t>
  </si>
  <si>
    <t>FAYETTEVILLE BANK</t>
  </si>
  <si>
    <t>FIRST COMMERCIAL BANK, NATIONAL ASSOCIATION</t>
  </si>
  <si>
    <t>FALLS CITY NATIONAL BANK, THE</t>
  </si>
  <si>
    <t>FIRST TEXAS BANK</t>
  </si>
  <si>
    <t>FIRST NATIONAL BANK OF GRANBURY, THE</t>
  </si>
  <si>
    <t>CIERA BANK</t>
  </si>
  <si>
    <t>FIRST NATIONAL BANK OF SHINER, THE</t>
  </si>
  <si>
    <t>AMERICAN BANK NATIONAL ASSOCIATION</t>
  </si>
  <si>
    <t>FIRST NATIONAL BANK OF CENTRAL TEXAS</t>
  </si>
  <si>
    <t>WELLINGTON STATE BANK</t>
  </si>
  <si>
    <t>TEXAS REGIONAL BANK</t>
  </si>
  <si>
    <t>HOMETOWN BANK, NATIONAL ASSOCIATION</t>
  </si>
  <si>
    <t>DALLAS CAPITAL BANK, NATIONAL ASSOCIATION</t>
  </si>
  <si>
    <t>FIRST NATIONAL BANK OF SONORA, THE</t>
  </si>
  <si>
    <t>SCHERTZ BANK &amp; TRUST</t>
  </si>
  <si>
    <t>FIRST NATIONAL BANK OF HUNTSVILLE</t>
  </si>
  <si>
    <t>ALLIANCE BANK CENTRAL TEXAS</t>
  </si>
  <si>
    <t>MAPLEMARK BANK</t>
  </si>
  <si>
    <t>CITY NATIONAL BANK OF SULPHUR SPRINGS, THE</t>
  </si>
  <si>
    <t>CAPITAL BANK</t>
  </si>
  <si>
    <t>VISTA BANK</t>
  </si>
  <si>
    <t>HERRING BANK</t>
  </si>
  <si>
    <t>FIRST NATIONAL BANK OF LIVINGSTON, THE</t>
  </si>
  <si>
    <t>LAMESA NATIONAL BANK, THE</t>
  </si>
  <si>
    <t>BANK AND TRUST, SSB, THE</t>
  </si>
  <si>
    <t>TEXAS GULF BANK, NATIONAL ASSOCIATION</t>
  </si>
  <si>
    <t>SOUTHTRUST BANK, N.A.</t>
  </si>
  <si>
    <t>MCBANK</t>
  </si>
  <si>
    <t>FIRST NATIONAL BANK OF MERTZON, THE</t>
  </si>
  <si>
    <t>AMERICAN NATIONAL BANK &amp; TRUST</t>
  </si>
  <si>
    <t>KLEBERG BANK, N.A.</t>
  </si>
  <si>
    <t>GOLDEN BANK, NATIONAL ASSOCIATION</t>
  </si>
  <si>
    <t>COMMUNITY BANK &amp; TRUST, WACO, TEXAS</t>
  </si>
  <si>
    <t>SOUTHWEST BANK</t>
  </si>
  <si>
    <t>TEXAS CHAMPION BANK</t>
  </si>
  <si>
    <t>R BANK</t>
  </si>
  <si>
    <t>TEXAS SECURITY BANK</t>
  </si>
  <si>
    <t>FRONTIER BANK OF TEXAS</t>
  </si>
  <si>
    <t>FIRST UTAH BANK</t>
  </si>
  <si>
    <t>GRAND VALLEY BANK</t>
  </si>
  <si>
    <t>PRIME ALLIANCE BANK</t>
  </si>
  <si>
    <t>CELTIC BANK CORPORATION</t>
  </si>
  <si>
    <t>PITNEY BOWES BANK INC., THE</t>
  </si>
  <si>
    <t>WEBBANK</t>
  </si>
  <si>
    <t>TRANSPORTATION ALLIANCE BANK, INC. DBA TAB BANK</t>
  </si>
  <si>
    <t>CAPITAL COMMUNITY BANK</t>
  </si>
  <si>
    <t>NEW PEOPLES BANK, INC.</t>
  </si>
  <si>
    <t>VIRGINIA NATIONAL BANK</t>
  </si>
  <si>
    <t>FREEDOM BANK OF VIRGINIA, THE</t>
  </si>
  <si>
    <t>VILLAGE BANK</t>
  </si>
  <si>
    <t>BANK OF THE JAMES</t>
  </si>
  <si>
    <t>BANK OF BOTETOURT</t>
  </si>
  <si>
    <t>BANK OF MARION, THE</t>
  </si>
  <si>
    <t>CHESAPEAKE BANK</t>
  </si>
  <si>
    <t>BLUE RIDGE BANK, NATIONAL ASSOCIATION</t>
  </si>
  <si>
    <t>TRUPOINT BANK</t>
  </si>
  <si>
    <t>BENCHMARK COMMUNITY BANK</t>
  </si>
  <si>
    <t>SKYLINE NATIONAL BANK</t>
  </si>
  <si>
    <t>BANK OF SOUTHSIDE VIRGINIA, THE</t>
  </si>
  <si>
    <t>OLD DOMINION NATIONAL BANK</t>
  </si>
  <si>
    <t>CHAIN BRIDGE BANK, NATIONAL ASSOCIATION</t>
  </si>
  <si>
    <t>NATIONAL BANK OF MIDDLEBURY</t>
  </si>
  <si>
    <t>LEDYARD NATIONAL BANK</t>
  </si>
  <si>
    <t>MOUNTAIN PACIFIC BANK</t>
  </si>
  <si>
    <t>BAKER BOYER NATIONAL BANK</t>
  </si>
  <si>
    <t>BANK OF THE PACIFIC</t>
  </si>
  <si>
    <t>SOUND COMMUNITY BANK</t>
  </si>
  <si>
    <t>SECURITY FINANCIAL BANK</t>
  </si>
  <si>
    <t>COULEE BANK</t>
  </si>
  <si>
    <t>PEOPLES STATE BANK</t>
  </si>
  <si>
    <t>PREMIER COMMUNITY BANK</t>
  </si>
  <si>
    <t>STEPHENSON NATIONAL BANK AND TRUST, THE</t>
  </si>
  <si>
    <t>BANK OF LUXEMBURG</t>
  </si>
  <si>
    <t>WESTBURY BANK</t>
  </si>
  <si>
    <t>ROYAL BANK</t>
  </si>
  <si>
    <t>HORICON BANK</t>
  </si>
  <si>
    <t>IXONIA BANK</t>
  </si>
  <si>
    <t>FARMERS &amp; MERCHANTS UNION BANK</t>
  </si>
  <si>
    <t>DAIRY STATE BANK</t>
  </si>
  <si>
    <t>DMB COMMUNITY BANK</t>
  </si>
  <si>
    <t>BARABOO STATE BANK</t>
  </si>
  <si>
    <t>BANK OF SUN PRAIRIE</t>
  </si>
  <si>
    <t>NORTHWESTERN BANK, THE</t>
  </si>
  <si>
    <t>CHARTER BANK</t>
  </si>
  <si>
    <t>FORTIFI BANK</t>
  </si>
  <si>
    <t>ABBYBANK</t>
  </si>
  <si>
    <t>MOUND CITY BANK</t>
  </si>
  <si>
    <t>RIVER BANK</t>
  </si>
  <si>
    <t>WAUKESHA STATE BANK</t>
  </si>
  <si>
    <t>OAK BANK</t>
  </si>
  <si>
    <t>STATE BANK FINANCIAL</t>
  </si>
  <si>
    <t>CAPITOL BANK</t>
  </si>
  <si>
    <t>BANK OF PRAIRIE DU SAC</t>
  </si>
  <si>
    <t>WOODTRUST BANK</t>
  </si>
  <si>
    <t>FIRST CITIZENS STATE BANK</t>
  </si>
  <si>
    <t>BANK OF WISCONSIN DELLS</t>
  </si>
  <si>
    <t>PREMIERBANK</t>
  </si>
  <si>
    <t>PORT WASHINGTON STATE BANK, THE</t>
  </si>
  <si>
    <t>NATIONAL BANK OF COMMERCE</t>
  </si>
  <si>
    <t>CHIPPEWA VALLEY BANK</t>
  </si>
  <si>
    <t>JEFFERSON SECURITY BANK</t>
  </si>
  <si>
    <t>CNB BANK, INC.</t>
  </si>
  <si>
    <t>POCA VALLEY BANK, INC., THE</t>
  </si>
  <si>
    <t>BANK OF CHARLES TOWN</t>
  </si>
  <si>
    <t>MAIN STREET BANK CORP.</t>
  </si>
  <si>
    <t>PUTNAM COUNTY BANK</t>
  </si>
  <si>
    <t>PINNACLE BANK - WYOMING</t>
  </si>
  <si>
    <t>RSNB BANK</t>
  </si>
  <si>
    <t>HILLTOP NATIONAL BANK</t>
  </si>
  <si>
    <t>CONVERSE COUNTY BANK, THE</t>
  </si>
  <si>
    <t>JONAH BANK OF WYOMING</t>
  </si>
  <si>
    <t>FIRST NATIONAL BANK OF GILLETTE</t>
  </si>
  <si>
    <t>FIRST NORTHERN BANK OF WYOMING</t>
  </si>
  <si>
    <t>1ST NATIONAL BANK</t>
  </si>
  <si>
    <t>1ST STATE BANK</t>
  </si>
  <si>
    <t>5STAR BANK</t>
  </si>
  <si>
    <t>ADRIAN BANK</t>
  </si>
  <si>
    <t>ALLIANCE COMMUNITY BANK</t>
  </si>
  <si>
    <t>AMERICAN COMMUNITY BANK</t>
  </si>
  <si>
    <t>AMERICAN COMMUNITY BANK OF INDIANA</t>
  </si>
  <si>
    <t>AMERICAN CONTINENTAL BANK</t>
  </si>
  <si>
    <t>AMERICAN PRIDE BANK</t>
  </si>
  <si>
    <t>ANAHUAC NATIONAL BANK</t>
  </si>
  <si>
    <t>APOLLO TRUST COMPANY</t>
  </si>
  <si>
    <t>APPLIED BANK</t>
  </si>
  <si>
    <t>ASIAN BANK</t>
  </si>
  <si>
    <t>BANK NORTHWEST</t>
  </si>
  <si>
    <t>BANK OF CADIZ AND TRUST COMPANY</t>
  </si>
  <si>
    <t>BANK OF CLEVELAND</t>
  </si>
  <si>
    <t>BANK OF CROCKETT</t>
  </si>
  <si>
    <t>BANK OF DICKSON</t>
  </si>
  <si>
    <t>BANK OF EDMONSON COUNTY</t>
  </si>
  <si>
    <t>BANK OF ERATH</t>
  </si>
  <si>
    <t>BANK OF ESTES PARK</t>
  </si>
  <si>
    <t>BANK OF FRANKLIN COUNTY</t>
  </si>
  <si>
    <t>BANK OF HERRIN, THE</t>
  </si>
  <si>
    <t>BANK OF HOLLAND</t>
  </si>
  <si>
    <t>BANK OF HOLLY SPRINGS, THE</t>
  </si>
  <si>
    <t>BANK OF JACKSON, THE</t>
  </si>
  <si>
    <t>BANK OF KAMPSVILLE</t>
  </si>
  <si>
    <t>BANK OF LANDISBURG, THE</t>
  </si>
  <si>
    <t>BANK OF LEXINGTON, INC.</t>
  </si>
  <si>
    <t>BANK OF LITTLE ROCK</t>
  </si>
  <si>
    <t>BANK OF MADISON</t>
  </si>
  <si>
    <t>BANK OF MILLBROOK</t>
  </si>
  <si>
    <t>BANK OF NEW GLARUS, THE</t>
  </si>
  <si>
    <t>BANK OF RANTOUL</t>
  </si>
  <si>
    <t>BANK OF RICHMONDVILLE</t>
  </si>
  <si>
    <t>BANK OF ROMNEY, THE</t>
  </si>
  <si>
    <t>BANK OF SOUTH TEXAS</t>
  </si>
  <si>
    <t>BANK OF WESTON</t>
  </si>
  <si>
    <t>BANK OF YAZOO CITY</t>
  </si>
  <si>
    <t>BANK OF YORK</t>
  </si>
  <si>
    <t>BANK OF ZACHARY</t>
  </si>
  <si>
    <t>BANK3</t>
  </si>
  <si>
    <t>BANKCDA</t>
  </si>
  <si>
    <t>BANKCHEROKEE</t>
  </si>
  <si>
    <t>BEACON BUSINESS BANK, NATIONAL ASSOCIATION</t>
  </si>
  <si>
    <t>BETTER BANKS</t>
  </si>
  <si>
    <t>BLUE SKY BANK</t>
  </si>
  <si>
    <t>BLUEHARBOR BANK</t>
  </si>
  <si>
    <t>BRADFORD NATIONAL BANK OF GREENVILLE, THE</t>
  </si>
  <si>
    <t>BRIGHTON BANK</t>
  </si>
  <si>
    <t>BRISTOL MORGAN BANK</t>
  </si>
  <si>
    <t>CARSON BANK</t>
  </si>
  <si>
    <t>CATTLE BANK &amp; TRUST</t>
  </si>
  <si>
    <t>CECIL BANK</t>
  </si>
  <si>
    <t>CEDARSTONE BANK</t>
  </si>
  <si>
    <t>CHARLES RIVER BANK</t>
  </si>
  <si>
    <t>CHELSEA SAVINGS BANK</t>
  </si>
  <si>
    <t>CHINO COMMERCIAL BANK, NATIONAL ASSOCIATION</t>
  </si>
  <si>
    <t>CITIZENS BANK &amp; TRUST COMPANY OF VIVIAN, LOUISIANA</t>
  </si>
  <si>
    <t>CITIZENS BANK AND TRUST COMPANY OF GRAINGER COUNTY</t>
  </si>
  <si>
    <t>CITIZENS' BANK, INC.</t>
  </si>
  <si>
    <t>CITIZENS INDEPENDENT BANK</t>
  </si>
  <si>
    <t>CITIZENS SAVINGS BANK AND TRUST COMPANY</t>
  </si>
  <si>
    <t>CITIZENS STATE BANK - LA CROSSE</t>
  </si>
  <si>
    <t>CITY BANK &amp; TRUST CO.</t>
  </si>
  <si>
    <t>CLACKAMAS COUNTY BANK</t>
  </si>
  <si>
    <t>CLAY COUNTY SAVINGS BANK</t>
  </si>
  <si>
    <t>COLFAX BANKING COMPANY</t>
  </si>
  <si>
    <t>COMMERCIAL BANK, THE</t>
  </si>
  <si>
    <t>COMMERCIAL NATIONAL BANK OF TEXARKANA</t>
  </si>
  <si>
    <t>COMMUNITY BANK OF PARKERSBURG</t>
  </si>
  <si>
    <t>COMMUNITY BANK OF RAYMORE</t>
  </si>
  <si>
    <t>COMMUNITY BANK OF THE SOUTH</t>
  </si>
  <si>
    <t>COMMUNITY COMMERCE BANK</t>
  </si>
  <si>
    <t>COMMUNITY FIRST BANK OF INDIANA</t>
  </si>
  <si>
    <t>COMMUNITY FIRST NATIONAL BANK</t>
  </si>
  <si>
    <t>COMMUNITY POINT BANK</t>
  </si>
  <si>
    <t>COMMUNITY STATE BANK, THE</t>
  </si>
  <si>
    <t>COMMUNITY VALLEY BANK</t>
  </si>
  <si>
    <t>CONWAY BANK</t>
  </si>
  <si>
    <t>COPIAH BANK</t>
  </si>
  <si>
    <t>CORNERSTONE BANK, THE</t>
  </si>
  <si>
    <t>CORNERSTONE STATE BANK</t>
  </si>
  <si>
    <t>DENALI STATE BANK</t>
  </si>
  <si>
    <t>DESJARDINS BANK, NATIONAL ASSOCIATION</t>
  </si>
  <si>
    <t>DEVON BANK</t>
  </si>
  <si>
    <t>EASTERN CONNECTICUT SAVINGS BANK</t>
  </si>
  <si>
    <t>ELDERTON STATE BANK</t>
  </si>
  <si>
    <t>ENNIS STATE BANK</t>
  </si>
  <si>
    <t>ESB BANK</t>
  </si>
  <si>
    <t>EVERGREEN NATIONAL BANK</t>
  </si>
  <si>
    <t>EXCHANGE BANK OF ALABAMA, THE</t>
  </si>
  <si>
    <t>EXCHANGE BANK, THE</t>
  </si>
  <si>
    <t>EXCHANGE STATE BANK</t>
  </si>
  <si>
    <t>F &amp; M COMMUNITY BANK, NATIONAL ASSOCIATION</t>
  </si>
  <si>
    <t>FARMERS &amp; MERCHANTS STATE BANK</t>
  </si>
  <si>
    <t>FARMERS AND MERCHANTS BANK OF ST. CLAIR</t>
  </si>
  <si>
    <t>FARMERS AND MERCHANTS BANK, THE</t>
  </si>
  <si>
    <t>FARMERS BANK OF APPOMATTOX, THE</t>
  </si>
  <si>
    <t>FARMERS BANK OF MILTON, THE</t>
  </si>
  <si>
    <t>FARMERS SAVINGS BANK</t>
  </si>
  <si>
    <t>FARMERS STATE BANK &amp; TRUST COMPANY</t>
  </si>
  <si>
    <t>FARMERS STATE BANK OF CALHAN</t>
  </si>
  <si>
    <t>FARMERS STATE BANK OF HOFFMAN</t>
  </si>
  <si>
    <t>FARMERS STATE BANK OF WESTERN ILLINOIS</t>
  </si>
  <si>
    <t>FARMERS STATE BANK, THE</t>
  </si>
  <si>
    <t>FEDERATION BANK</t>
  </si>
  <si>
    <t>FELICIANA BANK &amp; TRUST COMPANY</t>
  </si>
  <si>
    <t>FIDELITY STATE BANK AND TRUST COMPANY</t>
  </si>
  <si>
    <t>FIRST &amp; PEOPLES BANK AND TRUST COMPANY</t>
  </si>
  <si>
    <t>FIRST BANK OF MANHATTAN</t>
  </si>
  <si>
    <t>FIRST COMMUNITY BANK OF EAST TENNESSEE</t>
  </si>
  <si>
    <t>FIRST ENTERPRISE BANK</t>
  </si>
  <si>
    <t>FIRST FARMBANK</t>
  </si>
  <si>
    <t>FIRST MISSOURI STATE BANK OF CAPE COUNTY</t>
  </si>
  <si>
    <t>FIRST NATIONAL BANK AND TRUST COMPANY OF BROKEN ARROW, THE</t>
  </si>
  <si>
    <t>FIRST NATIONAL BANK IN TREMONT, THE</t>
  </si>
  <si>
    <t>FIRST NATIONAL BANK MINNESOTA</t>
  </si>
  <si>
    <t>FIRST NATIONAL BANK OF ABSECON</t>
  </si>
  <si>
    <t>FIRST NATIONAL BANK OF BANGOR, THE</t>
  </si>
  <si>
    <t>FIRST NATIONAL BANK OF ELMER</t>
  </si>
  <si>
    <t>FIRST NATIONAL BANK OF EVANT, THE</t>
  </si>
  <si>
    <t>FIRST NATIONAL BANK OF GRIFFIN</t>
  </si>
  <si>
    <t>FIRST NATIONAL BANK OF HARTFORD</t>
  </si>
  <si>
    <t>FIRST NATIONAL BANK OF JEANERETTE, THE</t>
  </si>
  <si>
    <t>FIRST NATIONAL BANK OF LOUISBURG, THE</t>
  </si>
  <si>
    <t>FIRST NATIONAL BANK OF MILACA, THE</t>
  </si>
  <si>
    <t>FIRST NATIONAL BANK OF MOUNT DORA, THE</t>
  </si>
  <si>
    <t>FIRST NATIONAL BANK OF PASCO</t>
  </si>
  <si>
    <t>FIRST NATIONAL BANK OF RIVER FALLS, THE</t>
  </si>
  <si>
    <t>FIRST NATIONAL BANK OF TOM BEAN, THE</t>
  </si>
  <si>
    <t>FIRST NATIONAL COMMUNITY BANK</t>
  </si>
  <si>
    <t>FIRST PEOPLES BANK</t>
  </si>
  <si>
    <t>FIRST PEOPLES BANK OF TENNESSEE</t>
  </si>
  <si>
    <t>FIRST STATE BANK AND TRUST</t>
  </si>
  <si>
    <t>FIRST STATE BANK OF CAMPBELL HILL</t>
  </si>
  <si>
    <t>FIRST STATE BANK OF ODEM</t>
  </si>
  <si>
    <t>FIRST STATE BANK OF PORTER</t>
  </si>
  <si>
    <t>FIRST TRUST BANK OF ILLINOIS</t>
  </si>
  <si>
    <t>FIRSTBANK OF NEBRASKA</t>
  </si>
  <si>
    <t>FLEETWOOD BANK</t>
  </si>
  <si>
    <t>FLINT HILLS BANK</t>
  </si>
  <si>
    <t>FOUNDATION ONE BANK</t>
  </si>
  <si>
    <t>FOWLER STATE BANK</t>
  </si>
  <si>
    <t>FREEPORT STATE BANK</t>
  </si>
  <si>
    <t>FRIEND BANK</t>
  </si>
  <si>
    <t>GLENWOOD STATE BANK</t>
  </si>
  <si>
    <t>GOODFIELD STATE BANK</t>
  </si>
  <si>
    <t>GOPPERT FINANCIAL BANK</t>
  </si>
  <si>
    <t>GREAT AMERICAN BANK</t>
  </si>
  <si>
    <t>GRUNDY BANK</t>
  </si>
  <si>
    <t>HALSTEAD BANK, THE</t>
  </si>
  <si>
    <t>HARBOR BANK OF MARYLAND, THE</t>
  </si>
  <si>
    <t>HARVARD STATE BANK, THE</t>
  </si>
  <si>
    <t>HARVEST BANK</t>
  </si>
  <si>
    <t>HENDRICKS COUNTY BANK AND TRUST COMPANY</t>
  </si>
  <si>
    <t>HERITAGE BANK &amp; TRUST</t>
  </si>
  <si>
    <t>HERITAGE COMMUNITY BANK</t>
  </si>
  <si>
    <t>HIAWATHA NATIONAL BANK</t>
  </si>
  <si>
    <t>HNB FIRST BANK</t>
  </si>
  <si>
    <t>HOMEBANK TEXAS</t>
  </si>
  <si>
    <t>INDEPENDENT FARMERS BANK</t>
  </si>
  <si>
    <t>INTEGRITY BANK &amp; TRUST</t>
  </si>
  <si>
    <t>INTERCITY STATE BANK</t>
  </si>
  <si>
    <t>JIM THORPE NEIGHBORHOOD BANK</t>
  </si>
  <si>
    <t>KENTUCKY FARMERS BANK CORPORATION</t>
  </si>
  <si>
    <t>KEYSTONE SAVINGS BANK</t>
  </si>
  <si>
    <t>KIRKWOOD BANK AND TRUST COMPANY</t>
  </si>
  <si>
    <t>LEGACY BANK &amp; TRUST COMPANY</t>
  </si>
  <si>
    <t>LEWIS &amp; CLARK BANK</t>
  </si>
  <si>
    <t>LIBERTY BANK</t>
  </si>
  <si>
    <t>LIBERTY BANK MINNESOTA</t>
  </si>
  <si>
    <t>LNB COMMUNITY BANK</t>
  </si>
  <si>
    <t>LONE STAR BANK</t>
  </si>
  <si>
    <t>LONGVIEW BANK</t>
  </si>
  <si>
    <t>MARBLEHEAD BANK</t>
  </si>
  <si>
    <t>MARINE BANK &amp; TRUST COMPANY</t>
  </si>
  <si>
    <t>MARION STATE BANK</t>
  </si>
  <si>
    <t>MCCLAIN BANK</t>
  </si>
  <si>
    <t>MECHANICS &amp; FARMERS BANK</t>
  </si>
  <si>
    <t>METROPOLITAN BANK</t>
  </si>
  <si>
    <t>MIAMI SAVINGS BANK</t>
  </si>
  <si>
    <t>MID-AMERICA BANK</t>
  </si>
  <si>
    <t>MILLENNIUM BANK</t>
  </si>
  <si>
    <t>MINNESOTA NATIONAL BANK</t>
  </si>
  <si>
    <t>MISSOURI BANK, THE</t>
  </si>
  <si>
    <t>MONTEREY COUNTY BANK</t>
  </si>
  <si>
    <t>MORGANTOWN BANK &amp; TRUST COMPANY, INCORPORATED</t>
  </si>
  <si>
    <t>MOUNTAIN VALLEY BANK</t>
  </si>
  <si>
    <t>NATBANK, NATIONAL ASSOCIATION</t>
  </si>
  <si>
    <t>NEW MARKET BANK</t>
  </si>
  <si>
    <t>NOBLEBANK &amp; TRUST</t>
  </si>
  <si>
    <t>NORTH ALABAMA BANK</t>
  </si>
  <si>
    <t>NORTH SHORE BANK OF COMMERCE</t>
  </si>
  <si>
    <t>NORTHEAST SECURITY BANK</t>
  </si>
  <si>
    <t>NORTHWESTERN BANK, NATIONAL ASSOCIATION</t>
  </si>
  <si>
    <t>OAK VIEW NATIONAL BANK</t>
  </si>
  <si>
    <t>O'BANNON BANKING COMPANY</t>
  </si>
  <si>
    <t>OHNWARD BANK &amp; TRUST</t>
  </si>
  <si>
    <t>OKLAHOMA CAPITAL BANK</t>
  </si>
  <si>
    <t>OKLAHOMA STATE BANK</t>
  </si>
  <si>
    <t>ONE FLORIDA BANK</t>
  </si>
  <si>
    <t>OPTIMUMBANK</t>
  </si>
  <si>
    <t>OWEN COUNTY STATE BANK</t>
  </si>
  <si>
    <t>OZARK BANK</t>
  </si>
  <si>
    <t>PACIFIC ALLIANCE BANK</t>
  </si>
  <si>
    <t>PARK STATE BANK</t>
  </si>
  <si>
    <t>PARTNERS BANK</t>
  </si>
  <si>
    <t>PATHWAY BANK</t>
  </si>
  <si>
    <t>PENNSVILLE NATIONAL BANK, THE</t>
  </si>
  <si>
    <t>PEOPLE'S BANK OF SENECA</t>
  </si>
  <si>
    <t>PEOPLES BANK OF THE SOUTH</t>
  </si>
  <si>
    <t>PEOPLES BANK THE</t>
  </si>
  <si>
    <t>PEOPLES COMMUNITY BANK, THE</t>
  </si>
  <si>
    <t>PEOPLES SAVINGS BANK</t>
  </si>
  <si>
    <t>PEOPLES STATE BANK OF PLAINVIEW</t>
  </si>
  <si>
    <t>PEOPLES STATE BANK, THE</t>
  </si>
  <si>
    <t>PEOPLES TRUST AND SAVINGS BANK</t>
  </si>
  <si>
    <t>PEOPLES TRUST COMPANY OF ST. ALBANS</t>
  </si>
  <si>
    <t>PHENIX-GIRARD BANK</t>
  </si>
  <si>
    <t>PNB COMMUNITY BANK</t>
  </si>
  <si>
    <t>PREMIER BANK MINNESOTA</t>
  </si>
  <si>
    <t>PROFILE BANK</t>
  </si>
  <si>
    <t>PROGROWTH BANK</t>
  </si>
  <si>
    <t>PUTNAM COUNTY NATIONAL BANK OF CARMEL, THE</t>
  </si>
  <si>
    <t>RACCOON VALLEY BANK</t>
  </si>
  <si>
    <t>RIDDELL NATIONAL BANK, THE</t>
  </si>
  <si>
    <t>RIVERS EDGE BANK</t>
  </si>
  <si>
    <t>SAVANNAH BANK, N.A.</t>
  </si>
  <si>
    <t>SAVIBANK</t>
  </si>
  <si>
    <t>SECURITY FIRST BANK OF NORTH DAKOTA</t>
  </si>
  <si>
    <t>SECURITY NATIONAL BANK OF SOUTH DAKOTA</t>
  </si>
  <si>
    <t>SECURITY STATE BANK OF MARINE</t>
  </si>
  <si>
    <t>SELECT BANK</t>
  </si>
  <si>
    <t>SENTRY BANK</t>
  </si>
  <si>
    <t>SETTLERS BANK</t>
  </si>
  <si>
    <t>SHERBURNE STATE BANK</t>
  </si>
  <si>
    <t>SILVER LAKE BANK</t>
  </si>
  <si>
    <t>SOLON STATE BANK</t>
  </si>
  <si>
    <t>SOMERVILLE BANK</t>
  </si>
  <si>
    <t>SOONER STATE BANK</t>
  </si>
  <si>
    <t>SOUTH LAFOURCHE BANK &amp; TRUST COMPANY</t>
  </si>
  <si>
    <t>SOUTHERN BANK OF TENNESSEE</t>
  </si>
  <si>
    <t>SOUTHERN ILLINOIS BANK</t>
  </si>
  <si>
    <t>STAR BANK</t>
  </si>
  <si>
    <t>STATE BANK &amp; TRUST COMPANY</t>
  </si>
  <si>
    <t>STATE BANK NORTHWEST</t>
  </si>
  <si>
    <t>STATE BANK OF BEMENT</t>
  </si>
  <si>
    <t>STATE BANK OF CHILTON</t>
  </si>
  <si>
    <t>STATE BANK OF DE KALB</t>
  </si>
  <si>
    <t>STATE BANK OF MISSOURI</t>
  </si>
  <si>
    <t>STATE BANK OF TOULON</t>
  </si>
  <si>
    <t>SUNMARK COMMUNITY BANK</t>
  </si>
  <si>
    <t>SURETY BANK</t>
  </si>
  <si>
    <t>TEXAS HERITAGE BANK</t>
  </si>
  <si>
    <t>TEXAS NATIONAL BANK</t>
  </si>
  <si>
    <t>TEXAS REPUBLIC BANK, NATIONAL ASSOCIATION</t>
  </si>
  <si>
    <t>TIMBERLINE BANK</t>
  </si>
  <si>
    <t>TODAY'S BANK</t>
  </si>
  <si>
    <t>TOWER COMMUNITY BANK</t>
  </si>
  <si>
    <t>TRI-COUNTY BANK &amp; TRUST COMPANY</t>
  </si>
  <si>
    <t>TWIN RIVER BANK</t>
  </si>
  <si>
    <t>ULTIMA BANK MINNESOTA</t>
  </si>
  <si>
    <t>UNION STATE BANK</t>
  </si>
  <si>
    <t>UNITED CITIZENS BANK &amp; TRUST COMPANY</t>
  </si>
  <si>
    <t>UNITY NATIONAL BANK OF HOUSTON</t>
  </si>
  <si>
    <t>VALLEY STATE BANK, THE</t>
  </si>
  <si>
    <t>VALUEBANK TEXAS</t>
  </si>
  <si>
    <t>VERMILION BANK &amp; TRUST COMPANY</t>
  </si>
  <si>
    <t>VERMILION VALLEY BANK</t>
  </si>
  <si>
    <t>VINTAGE BANK KANSAS</t>
  </si>
  <si>
    <t>VISIONBANK</t>
  </si>
  <si>
    <t>WARREN-BOYNTON STATE BANK</t>
  </si>
  <si>
    <t>WEST POINT BANK</t>
  </si>
  <si>
    <t>WESTERN BANK</t>
  </si>
  <si>
    <t>WESTERN NATIONAL BANK</t>
  </si>
  <si>
    <t>WHITESVILLE STATE BANK</t>
  </si>
  <si>
    <t>WILLAMETTE VALLEY BANK</t>
  </si>
  <si>
    <t>WOLF RIVER COMMUNITY BANK</t>
  </si>
  <si>
    <t>WOODFORD STATE BANK</t>
  </si>
  <si>
    <t>WOODSBORO BANK</t>
  </si>
  <si>
    <t>COMMONWEALTH COOPERATIVE BANK</t>
  </si>
  <si>
    <t>ACB BANK</t>
  </si>
  <si>
    <t>ALLIANT BANK</t>
  </si>
  <si>
    <t>ALTAMAHA BANK AND TRUST COMPANY</t>
  </si>
  <si>
    <t>AMERICAN BANK &amp; TRUST COMPANY</t>
  </si>
  <si>
    <t>AMERICAN BANK OF BAXTER SPRINGS</t>
  </si>
  <si>
    <t>AMERICAN BANK OF BEAVER DAM</t>
  </si>
  <si>
    <t>AMERICAN NATIONAL BANK OF MINNESOTA</t>
  </si>
  <si>
    <t>AMERIFIRST BANK</t>
  </si>
  <si>
    <t>AMERISTATE BANK</t>
  </si>
  <si>
    <t>ANCHOR D BANK</t>
  </si>
  <si>
    <t>ANTWERP EXCHANGE BANK COMPANY, THE</t>
  </si>
  <si>
    <t>APPLE CREEK BANKING COMPANY, THE</t>
  </si>
  <si>
    <t>ARROWHEAD BANK</t>
  </si>
  <si>
    <t>ASTRA BANK</t>
  </si>
  <si>
    <t>BADGER BANK</t>
  </si>
  <si>
    <t>BANK 21</t>
  </si>
  <si>
    <t>BANK OF ALAPAHA</t>
  </si>
  <si>
    <t>BANK OF ALMA</t>
  </si>
  <si>
    <t>BANK OF ANGUILLA</t>
  </si>
  <si>
    <t>BANK OF CAVE CITY</t>
  </si>
  <si>
    <t>BANK OF CHARLOTTE COUNTY, THE</t>
  </si>
  <si>
    <t>BANK OF CLARENDON, THE</t>
  </si>
  <si>
    <t>BANK OF CROCKER</t>
  </si>
  <si>
    <t>BANK OF DUDLEY</t>
  </si>
  <si>
    <t>BANK OF FARMINGTON</t>
  </si>
  <si>
    <t>BANK OF FOREST</t>
  </si>
  <si>
    <t>BANK OF FRANKEWING</t>
  </si>
  <si>
    <t>BANK OF FRANKLIN</t>
  </si>
  <si>
    <t>BANK OF GRANDIN</t>
  </si>
  <si>
    <t>BANK OF HAYS</t>
  </si>
  <si>
    <t>BANK OF HYDRO</t>
  </si>
  <si>
    <t>BANK OF JAMESTOWN</t>
  </si>
  <si>
    <t>BANK OF KILMICHAEL</t>
  </si>
  <si>
    <t>BANK OF LINCOLN COUNTY</t>
  </si>
  <si>
    <t>BANK OF MAUSTON</t>
  </si>
  <si>
    <t>BANK OF MAYSVILLE</t>
  </si>
  <si>
    <t>BANK OF NEWINGTON</t>
  </si>
  <si>
    <t>BANK OF PERRY COUNTY</t>
  </si>
  <si>
    <t>BANK OF SALEM</t>
  </si>
  <si>
    <t>BANK OF STAR VALLEY, THE</t>
  </si>
  <si>
    <t>BANK OF SUNSET &amp; TRUST COMPANY</t>
  </si>
  <si>
    <t>BANK OF THE LOWCOUNTRY</t>
  </si>
  <si>
    <t>BANK OF THE SOUTHWEST</t>
  </si>
  <si>
    <t>BANK OF THE VALLEY</t>
  </si>
  <si>
    <t>BANK OF THE WEST, THE</t>
  </si>
  <si>
    <t>BANK OF VERNON, THE</t>
  </si>
  <si>
    <t>BANK OF VERSAILLES</t>
  </si>
  <si>
    <t>BANK OF WIGGINS</t>
  </si>
  <si>
    <t>BANK OF WOLCOTT</t>
  </si>
  <si>
    <t>BANK PLUS</t>
  </si>
  <si>
    <t>BANKSTAR FINANCIAL</t>
  </si>
  <si>
    <t>BANNER CAPITAL BANK</t>
  </si>
  <si>
    <t>BAY PORT STATE BANK</t>
  </si>
  <si>
    <t>BAYBANK</t>
  </si>
  <si>
    <t>BCBANK, INC.</t>
  </si>
  <si>
    <t>BELGRADE STATE BANK</t>
  </si>
  <si>
    <t>BIPPUS STATE BANK, THE</t>
  </si>
  <si>
    <t>BLOOMSDALE BANK</t>
  </si>
  <si>
    <t>BLUE RIDGE BANK</t>
  </si>
  <si>
    <t>BLUFF VIEW BANK</t>
  </si>
  <si>
    <t>BRANSON BANK</t>
  </si>
  <si>
    <t>BUENA VISTA NATIONAL BANK</t>
  </si>
  <si>
    <t>BUFFALO FEDERAL BANK</t>
  </si>
  <si>
    <t>BYRON BANK</t>
  </si>
  <si>
    <t>CALDWELL BANK &amp; TRUST COMPANY</t>
  </si>
  <si>
    <t>CALHOUN COUNTY BANK, INC.</t>
  </si>
  <si>
    <t>CAPON VALLEY BANK</t>
  </si>
  <si>
    <t>CARROLL BANK AND TRUST</t>
  </si>
  <si>
    <t>CASEY COUNTY BANK, INC., THE</t>
  </si>
  <si>
    <t>CATTARAUGUS COUNTY BANK</t>
  </si>
  <si>
    <t>CENTERA BANK</t>
  </si>
  <si>
    <t>CENTRAL BANK AND TRUST</t>
  </si>
  <si>
    <t>CENTRAL SAVINGS BANK</t>
  </si>
  <si>
    <t>CENTURY BANK OF THE OZARKS</t>
  </si>
  <si>
    <t>CHARLEVOIX STATE BANK</t>
  </si>
  <si>
    <t>CHARTER WEST BANK</t>
  </si>
  <si>
    <t>CITIZENS BANK &amp; TRUST CO. OF JACKSON</t>
  </si>
  <si>
    <t>CITIZENS BANK &amp; TRUST COMPANY OF ARDMORE</t>
  </si>
  <si>
    <t>CITIZENS BANK COMPANY, THE</t>
  </si>
  <si>
    <t>CITIZENS BANK OF ADA</t>
  </si>
  <si>
    <t>CITIZENS BANK OF ELDON</t>
  </si>
  <si>
    <t>CITIZENS BANK OF SWAINSBORO, THE</t>
  </si>
  <si>
    <t>CITIZENS BANK OF THE SOUTH</t>
  </si>
  <si>
    <t>CITIZENS BANK OF WEST VIRGINIA, INC.</t>
  </si>
  <si>
    <t>CITIZENS DEPOSIT BANK OF ARLINGTON, INC.</t>
  </si>
  <si>
    <t>CITIZENS FIRST NATIONAL BANK</t>
  </si>
  <si>
    <t>CITIZENS GUARANTY BANK</t>
  </si>
  <si>
    <t>CITIZENS NATIONAL BANK OF CHEBOYGAN</t>
  </si>
  <si>
    <t>CITIZENS NATIONAL BANK OF WOODSFIELD, THE</t>
  </si>
  <si>
    <t>CITIZENS NATIONAL BANK, THE</t>
  </si>
  <si>
    <t>CITIZENS PROGRESSIVE BANK</t>
  </si>
  <si>
    <t>CITIZENS SAVINGS BANK</t>
  </si>
  <si>
    <t>CITIZENS STATE BANK AND TRUST CO., ELLSWORTH, KANSAS</t>
  </si>
  <si>
    <t>CITIZENS STATE BANK OF ARLINGTON</t>
  </si>
  <si>
    <t>CITIZENS STATE BANK OF LOYAL</t>
  </si>
  <si>
    <t>CITIZENS STATE BANK OF OURAY, THE</t>
  </si>
  <si>
    <t>CLARE BANK, NATIONAL ASSOCIATION</t>
  </si>
  <si>
    <t>CLARION COUNTY COMMUNITY BANK</t>
  </si>
  <si>
    <t>CLAY CITY BANKING CO., THE</t>
  </si>
  <si>
    <t>COFFEE COUNTY BANK</t>
  </si>
  <si>
    <t>COLUMBIA BANK</t>
  </si>
  <si>
    <t>COMMERCIAL BANK OF GRAYSON, THE</t>
  </si>
  <si>
    <t>COMMERCIAL CAPITAL BANK</t>
  </si>
  <si>
    <t>COMMERCIAL STATE BANK</t>
  </si>
  <si>
    <t>COMMONWEALTH COMMUNITY BANK, INC.</t>
  </si>
  <si>
    <t>COMMUNITY 1ST BANK LAS VEGAS</t>
  </si>
  <si>
    <t>COMMUNITY BANK &amp; TRUST COMPANY</t>
  </si>
  <si>
    <t>COMMUNITY BANK OF CAMERON</t>
  </si>
  <si>
    <t>COMMUNITY BANK OF MARSHALL</t>
  </si>
  <si>
    <t>COMMUNITY BANK, LEXINGTON, TENNESSEE</t>
  </si>
  <si>
    <t>COMMUNITY FIRST BANK OF THE HEARTLAND</t>
  </si>
  <si>
    <t>COMMUNITY FIRST BANKING COMPANY</t>
  </si>
  <si>
    <t>COMMUNITY NEIGHBOR BANK</t>
  </si>
  <si>
    <t>COMMUNITY SPIRIT BANK</t>
  </si>
  <si>
    <t>COMMUNITY STATE BANK OF ROCK FALLS</t>
  </si>
  <si>
    <t>CORNERSTONE COMMUNITY BANK</t>
  </si>
  <si>
    <t>CRAWFORD COUNTY TRUST AND SAVINGS BANK</t>
  </si>
  <si>
    <t>CUMBERLAND SECURITY BANK, INC.</t>
  </si>
  <si>
    <t>DAKOTA WESTERN BANK</t>
  </si>
  <si>
    <t>DECATUR COUNTY BANK</t>
  </si>
  <si>
    <t>DOLORES STATE BANK, THE</t>
  </si>
  <si>
    <t>DURDEN BANKING COMPANY, INCORPORATED</t>
  </si>
  <si>
    <t>EAGLE BANK</t>
  </si>
  <si>
    <t>ELKTON BANK &amp; TRUST COMPANY</t>
  </si>
  <si>
    <t>ESB FINANCIAL</t>
  </si>
  <si>
    <t>EXCHANGE BANK AND TRUST COMPANY</t>
  </si>
  <si>
    <t>EXCHANGE BANK OF MISSOURI</t>
  </si>
  <si>
    <t>EXCHANGE BANK OF NORTHEAST MISSOURI</t>
  </si>
  <si>
    <t>F &amp; C BANK</t>
  </si>
  <si>
    <t>F&amp;M BANK AND TRUST COMPANY</t>
  </si>
  <si>
    <t>FAHEY BANKING COMPANY, THE</t>
  </si>
  <si>
    <t>FARMERS &amp; MERCHANTS BANK &amp; TRUST</t>
  </si>
  <si>
    <t>FARMERS &amp; MERCHANTS BANK OF NORTH DAKOTA</t>
  </si>
  <si>
    <t>FARMERS AND MERCHANTS NATIONAL BANK OF NASHVILLE, THE</t>
  </si>
  <si>
    <t>FARMERS AND MERCHANTS STATE BANK OF PIERZ</t>
  </si>
  <si>
    <t>FARMERS AND MERCHANTS STATE BANK, BLOOMFIELD, NEBRASKA</t>
  </si>
  <si>
    <t>FARMERS AND MINERS BANK</t>
  </si>
  <si>
    <t>FARMERS BANK AND TRUST COMPANY</t>
  </si>
  <si>
    <t>FARMERS STATE BANK OF ALICEVILLE, KANSAS, THE</t>
  </si>
  <si>
    <t>FARMERS STATE BANK OF ALTO PASS, ILL.</t>
  </si>
  <si>
    <t>FARMERS STATE BANK OF WAUPACA, THE</t>
  </si>
  <si>
    <t>FARMERS TRUST &amp; SAVINGS BANK</t>
  </si>
  <si>
    <t>FBT BANK &amp; MORTGAGE</t>
  </si>
  <si>
    <t>FIRST BANK OF OHIO</t>
  </si>
  <si>
    <t>FIRST CAHAWBA BANK</t>
  </si>
  <si>
    <t>FIRST CENTRAL BANK</t>
  </si>
  <si>
    <t>FIRST CITIZENS NATIONAL BANK OF UPPER SANDUSKY, THE</t>
  </si>
  <si>
    <t>FIRST COMMUNITY BANK OF THE HEARTLAND, INC.</t>
  </si>
  <si>
    <t>FIRST EXCHANGE BANK</t>
  </si>
  <si>
    <t>FIRST FARMERS AND COMMERCIAL BANK</t>
  </si>
  <si>
    <t>FIRST HERITAGE BANK</t>
  </si>
  <si>
    <t>FIRST INDEPENDENT BANK</t>
  </si>
  <si>
    <t>FIRST IOWA STATE BANK</t>
  </si>
  <si>
    <t>FIRST JACKSON BANK</t>
  </si>
  <si>
    <t>FIRST KANSAS BANK</t>
  </si>
  <si>
    <t>FIRST MISSOURI BANK OF SEMO</t>
  </si>
  <si>
    <t>FIRST NATIONAL BANK AND TRUST</t>
  </si>
  <si>
    <t>FIRST NATIONAL BANK AND TRUST COMPANY</t>
  </si>
  <si>
    <t>FIRST NATIONAL BANK AND TRUST COMPANY OF MIAMI, THE</t>
  </si>
  <si>
    <t>FIRST NATIONAL BANK IN AMBOY, THE</t>
  </si>
  <si>
    <t>FIRST NATIONAL BANK IN DERIDDER</t>
  </si>
  <si>
    <t>FIRST NATIONAL BANK IN NEW BREMEN</t>
  </si>
  <si>
    <t>FIRST NATIONAL BANK IN ORD</t>
  </si>
  <si>
    <t>FIRST NATIONAL BANK IN TRINIDAD</t>
  </si>
  <si>
    <t>FIRST NATIONAL BANK OF ALLENDALE, THE</t>
  </si>
  <si>
    <t>FIRST NATIONAL BANK OF BELLEVUE, THE</t>
  </si>
  <si>
    <t>FIRST NATIONAL BANK OF BOSQUE COUNTY</t>
  </si>
  <si>
    <t>FIRST NATIONAL BANK OF COFFEE COUNTY</t>
  </si>
  <si>
    <t>FIRST NATIONAL BANK OF DENNISON, OHIO, THE</t>
  </si>
  <si>
    <t>FIRST NATIONAL BANK OF EAGLE LAKE, THE</t>
  </si>
  <si>
    <t>FIRST NATIONAL BANK OF GRAYSON, THE</t>
  </si>
  <si>
    <t>FIRST NATIONAL BANK OF HENNING, THE</t>
  </si>
  <si>
    <t>FIRST NATIONAL BANK OF HEREFORD, THE</t>
  </si>
  <si>
    <t>FIRST NATIONAL BANK OF HUGHES SPRINGS, THE</t>
  </si>
  <si>
    <t>FIRST NATIONAL BANK OF HUGO</t>
  </si>
  <si>
    <t>FIRST NATIONAL BANK OF IZARD COUNTY</t>
  </si>
  <si>
    <t>FIRST NATIONAL BANK OF KENTUCKY</t>
  </si>
  <si>
    <t>FIRST NATIONAL BANK OF MANCHESTER, THE</t>
  </si>
  <si>
    <t>FIRST NATIONAL BANK OF MCCONNELSVILLE, THE</t>
  </si>
  <si>
    <t>FIRST NATIONAL BANK OF NOKOMIS</t>
  </si>
  <si>
    <t>FIRST NATIONAL BANK OF PANA</t>
  </si>
  <si>
    <t>FIRST NATIONAL BANK OF PANDORA, THE</t>
  </si>
  <si>
    <t>FIRST NATIONAL BANK OF RAYMOND, THE</t>
  </si>
  <si>
    <t>FIRST NATIONAL BANK OF RUSSELL SPRINGS, THE</t>
  </si>
  <si>
    <t>FIRST NATIONAL BANK OF SAINT IGNACE, THE</t>
  </si>
  <si>
    <t>FIRST NATIONAL BANK OF SOUTH CAROLINA</t>
  </si>
  <si>
    <t>FIRST NATIONAL BANK OF STEELEVILLE</t>
  </si>
  <si>
    <t>FIRST NATIONAL BANK OF STERLING CITY, THE</t>
  </si>
  <si>
    <t>FIRST NATIONAL BANK OF SYCAMORE, THE</t>
  </si>
  <si>
    <t>FIRST NATIONAL BANK OF WAVERLY, THE</t>
  </si>
  <si>
    <t>FIRST NEIGHBORHOOD BANK, INC.</t>
  </si>
  <si>
    <t>FIRST NORTHEAST BANK OF NEBRASKA</t>
  </si>
  <si>
    <t>FIRST PORT CITY BANK</t>
  </si>
  <si>
    <t>FIRST SECURITY BANK - SLEEPY EYE</t>
  </si>
  <si>
    <t>FIRST SECURITY STATE BANK</t>
  </si>
  <si>
    <t>FIRST SENTINEL BANK</t>
  </si>
  <si>
    <t>FIRST STATE BANK OF BEN WHEELER, TEXAS</t>
  </si>
  <si>
    <t>FIRST STATE BANK OF BROWNSBORO</t>
  </si>
  <si>
    <t>FIRST STATE BANK OF DEKALB COUNTY, INC.</t>
  </si>
  <si>
    <t>FIRST STATE BANK OF DEQUEEN</t>
  </si>
  <si>
    <t>FIRST STATE BANK OF FORREST</t>
  </si>
  <si>
    <t>FIRST STATE BANK OF PURDY</t>
  </si>
  <si>
    <t>FIRST STATE BANK OF ROSCOE</t>
  </si>
  <si>
    <t>FIRST STATE BANK OF THE SOUTH, INC.</t>
  </si>
  <si>
    <t>FIRST STATE BANK SHANNON-POLO</t>
  </si>
  <si>
    <t>FIRST STATE BANK SOUTHWEST</t>
  </si>
  <si>
    <t>FIRST TEXOMA NATIONAL BANK</t>
  </si>
  <si>
    <t>FIRST TRUST AND SAVINGS BANK</t>
  </si>
  <si>
    <t>FIRST UNITED NATIONAL BANK</t>
  </si>
  <si>
    <t>FIRST VISION BANK OF TENNESSEE</t>
  </si>
  <si>
    <t>FIRSTOAK BANK</t>
  </si>
  <si>
    <t>FIRSTSTATE BANK</t>
  </si>
  <si>
    <t>FLANAGAN STATE BANK</t>
  </si>
  <si>
    <t>FLATWATER BANK</t>
  </si>
  <si>
    <t>FORT JENNINGS STATE BANK, THE</t>
  </si>
  <si>
    <t>FRANKLIN STATE BANK &amp; TRUST COMPANY</t>
  </si>
  <si>
    <t>FREEDOM BANK OF SOUTHERN MISSOURI</t>
  </si>
  <si>
    <t>FREEDOM BANK, INC.</t>
  </si>
  <si>
    <t>GARRETT STATE BANK, THE</t>
  </si>
  <si>
    <t>GLENNVILLE BANK</t>
  </si>
  <si>
    <t>GOOSE RIVER BANK, THE</t>
  </si>
  <si>
    <t>GOPPERT STATE SERVICE BANK</t>
  </si>
  <si>
    <t>GRANT COUNTY BANK, THE</t>
  </si>
  <si>
    <t>GRANT COUNTY STATE BANK</t>
  </si>
  <si>
    <t>GREAT NORTH BANK</t>
  </si>
  <si>
    <t>GREAT PLAINS BANK</t>
  </si>
  <si>
    <t>GREAT PLAINS STATE BANK</t>
  </si>
  <si>
    <t>GREAT RIVERS BANK</t>
  </si>
  <si>
    <t>GREENWOOD'S STATE BANK, THE</t>
  </si>
  <si>
    <t>GUADALUPE BANK</t>
  </si>
  <si>
    <t>GUARANTY BANK &amp; TRUST COMPANY OF DELHI</t>
  </si>
  <si>
    <t>GUARANTY STATE BANK AND TRUST COMPANY</t>
  </si>
  <si>
    <t>HARRISON COUNTY BANK, THE</t>
  </si>
  <si>
    <t>HAVANA NATIONAL BANK, THE</t>
  </si>
  <si>
    <t>HENDERSON STATE BANK</t>
  </si>
  <si>
    <t>HICKSVILLE BANK, THE</t>
  </si>
  <si>
    <t>HIGH PLAINS BANK</t>
  </si>
  <si>
    <t>HIGHLANDS COMMUNITY BANK</t>
  </si>
  <si>
    <t>HOCKING VALLEY BANK, THE</t>
  </si>
  <si>
    <t>HOLCOMB BANK</t>
  </si>
  <si>
    <t>HOME BANK AND TRUST COMPANY</t>
  </si>
  <si>
    <t>HOME STATE BANK</t>
  </si>
  <si>
    <t>HOMELAND COMMUNITY BANK</t>
  </si>
  <si>
    <t>HOMESTEAD BANK</t>
  </si>
  <si>
    <t>HOMETOWN BANK OF CORBIN INC.</t>
  </si>
  <si>
    <t>HOMETOWN BANK OF PENNSYLVANIA</t>
  </si>
  <si>
    <t>HOMETOWN NATIONAL BANK</t>
  </si>
  <si>
    <t>HONOR BANK</t>
  </si>
  <si>
    <t>HOOSIER HEARTLAND STATE BANK</t>
  </si>
  <si>
    <t>HORIZON FINANCIAL BANK</t>
  </si>
  <si>
    <t>HOUGHTON STATE BANK</t>
  </si>
  <si>
    <t>HURON COMMUNITY BANK</t>
  </si>
  <si>
    <t>HYDEN CITIZENS BANK, INC</t>
  </si>
  <si>
    <t>IDAHO FIRST BANK</t>
  </si>
  <si>
    <t>ILLINI STATE BANK</t>
  </si>
  <si>
    <t>INCOMMONS BANK, NATIONAL ASSOCIATION</t>
  </si>
  <si>
    <t>IOWA SAVINGS BANK</t>
  </si>
  <si>
    <t>IOWA STATE SAVINGS BANK</t>
  </si>
  <si>
    <t>IPAVA STATE BANK</t>
  </si>
  <si>
    <t>IRELAND BANK</t>
  </si>
  <si>
    <t>IROQUOIS FARMERS STATE BANK</t>
  </si>
  <si>
    <t>JAMES POLK STONE COMMUNITY BANK</t>
  </si>
  <si>
    <t>JEFFERSON BANK, THE</t>
  </si>
  <si>
    <t>KENSINGTON BANK</t>
  </si>
  <si>
    <t>KERNDT BROTHERS SAVINGS BANK</t>
  </si>
  <si>
    <t>KODABANK</t>
  </si>
  <si>
    <t>LAFAYETTE STATE BANK</t>
  </si>
  <si>
    <t>LAKE-OSCEOLA STATE BANK</t>
  </si>
  <si>
    <t>LAMAR NATIONAL BANK</t>
  </si>
  <si>
    <t>LASALLE STATE BANK</t>
  </si>
  <si>
    <t>LEIGHTON STATE BANK</t>
  </si>
  <si>
    <t>LEWISBURG BANKING COMPANY</t>
  </si>
  <si>
    <t>LIBERTY TRUST &amp; SAVINGS BANK</t>
  </si>
  <si>
    <t>LIFESTORE BANK</t>
  </si>
  <si>
    <t>LITCHFIELD NATIONAL BANK, THE</t>
  </si>
  <si>
    <t>LLANO NATIONAL BANK</t>
  </si>
  <si>
    <t>LOGAN BANK &amp; TRUST COMPANY</t>
  </si>
  <si>
    <t>M1 BANK</t>
  </si>
  <si>
    <t>MADISON VALLEY BANK</t>
  </si>
  <si>
    <t>MANHATTAN BANK</t>
  </si>
  <si>
    <t>MCCURTAIN COUNTY NATIONAL BANK</t>
  </si>
  <si>
    <t>MCNB BANK AND TRUST CO.</t>
  </si>
  <si>
    <t>MEDIAPOLIS SAVINGS BANK</t>
  </si>
  <si>
    <t>MERCHANTS &amp; PLANTERS BANK</t>
  </si>
  <si>
    <t>MERCHANTS BANK</t>
  </si>
  <si>
    <t>MERCHANTS STATE BANK</t>
  </si>
  <si>
    <t>MINERS STATE BANK, THE</t>
  </si>
  <si>
    <t>MOUNT VERNON BANK</t>
  </si>
  <si>
    <t>MOUNTAIN VALLEY BANK, N.A.</t>
  </si>
  <si>
    <t>MURPHY-WALL STATE BANK AND TRUST COMPANY</t>
  </si>
  <si>
    <t>NANTAHALA BANK &amp; TRUST COMPANY</t>
  </si>
  <si>
    <t>NAPOLEON STATE BANK, THE</t>
  </si>
  <si>
    <t>NATIONAL IRON BANK, THE</t>
  </si>
  <si>
    <t>NEBRASKA STATE BANK AND TRUST COMPANY</t>
  </si>
  <si>
    <t>NEIGHBORHOOD NATIONAL BANK</t>
  </si>
  <si>
    <t>NEKOOSA PORT EDWARDS STATE BANK</t>
  </si>
  <si>
    <t>NEVADA BANK AND TRUST COMPANY</t>
  </si>
  <si>
    <t>NORTH GEORGIA NATIONAL BANK</t>
  </si>
  <si>
    <t>NORTH VALLEY BANK</t>
  </si>
  <si>
    <t>NORTHERN INTERSTATE BANK, NATIONAL ASSOCIATION</t>
  </si>
  <si>
    <t>NORTHERN STATE BANK</t>
  </si>
  <si>
    <t>NSB BANK</t>
  </si>
  <si>
    <t>OREGON COAST BANK</t>
  </si>
  <si>
    <t>PATRIOTS BANK</t>
  </si>
  <si>
    <t>PATTERSON STATE BANK</t>
  </si>
  <si>
    <t>PAULS VALLEY NATIONAL BANK, THE</t>
  </si>
  <si>
    <t>PBK BANK, INC</t>
  </si>
  <si>
    <t>PECOS COUNTY STATE BANK, THE</t>
  </si>
  <si>
    <t>PEOPLES BANK OF EAST TENNESSEE</t>
  </si>
  <si>
    <t>PEOPLES INDEPENDENT BANK</t>
  </si>
  <si>
    <t>PEOPLES SAVINGS BANK OF RHINELAND</t>
  </si>
  <si>
    <t>PEOPLES STATE BANK OF MUNISING</t>
  </si>
  <si>
    <t>PEOPLESTRUST BANK</t>
  </si>
  <si>
    <t>PERENNIAL BANK</t>
  </si>
  <si>
    <t>PESHTIGO NATIONAL BANK</t>
  </si>
  <si>
    <t>PETEFISH, SKILES &amp; COMPANY</t>
  </si>
  <si>
    <t>PIKE NATIONAL BANK</t>
  </si>
  <si>
    <t>PINE COUNTRY BANK</t>
  </si>
  <si>
    <t>PINE RIVER STATE BANK</t>
  </si>
  <si>
    <t>PINELAND BANK</t>
  </si>
  <si>
    <t>PIONEER COMMUNITY BANK, INC.</t>
  </si>
  <si>
    <t>POWELL VALLEY NATIONAL BANK</t>
  </si>
  <si>
    <t>PRAIRIE BANK OF KANSAS</t>
  </si>
  <si>
    <t>PREMIER BANK OF THE SOUTH</t>
  </si>
  <si>
    <t>PROGRESSIVE OZARK BANK</t>
  </si>
  <si>
    <t>PUTNAM 1ST MERCANTILE BANK</t>
  </si>
  <si>
    <t>QUOIN FINANCIAL BANK</t>
  </si>
  <si>
    <t>RABUN COUNTY BANK</t>
  </si>
  <si>
    <t>RARITAN STATE BANK</t>
  </si>
  <si>
    <t>REGIONAL MISSOURI BANK</t>
  </si>
  <si>
    <t>RIVERWIND BANK</t>
  </si>
  <si>
    <t>SANDHILLS STATE BANK</t>
  </si>
  <si>
    <t>SAVINGS BANK</t>
  </si>
  <si>
    <t>SCOTT STATE BANK</t>
  </si>
  <si>
    <t>SECURITY BANK MINNESOTA</t>
  </si>
  <si>
    <t>SECURITY BANK OF PULASKI COUNTY</t>
  </si>
  <si>
    <t>SECURITY FEDERAL SAVINGS BANK OF MCMINNVILLE</t>
  </si>
  <si>
    <t>SECURITY STATE BANK OF OKLAHOMA</t>
  </si>
  <si>
    <t>SHELBY COUNTY STATE BANK</t>
  </si>
  <si>
    <t>SHELBY STATE BANK, THE</t>
  </si>
  <si>
    <t>SHELL LAKE STATE BANK</t>
  </si>
  <si>
    <t>SJN BANK OF KANSAS</t>
  </si>
  <si>
    <t>SOLOMON STATE BANK</t>
  </si>
  <si>
    <t>SOLUTIONS NORTH BANK</t>
  </si>
  <si>
    <t>SOUTH CENTRAL STATE BANK</t>
  </si>
  <si>
    <t>SOUTH GEORGIA BANK</t>
  </si>
  <si>
    <t>SPENCER COUNTY BANK</t>
  </si>
  <si>
    <t>ST. CLAIR COUNTY STATE BANK</t>
  </si>
  <si>
    <t>ST. HENRY BANK, THE</t>
  </si>
  <si>
    <t>ST. LANDRY BANK AND TRUST COMPANY</t>
  </si>
  <si>
    <t>STATE BANK &amp; TRUST</t>
  </si>
  <si>
    <t>STATE BANK &amp; TRUST OF KENMARE</t>
  </si>
  <si>
    <t>STATE BANK OF COCHRAN</t>
  </si>
  <si>
    <t>STATE BANK OF FARIBAULT, THE</t>
  </si>
  <si>
    <t>STATE BANK OF GRAYMONT</t>
  </si>
  <si>
    <t>STATE BANK OF WHITTINGTON</t>
  </si>
  <si>
    <t>STATE SAVINGS BANK</t>
  </si>
  <si>
    <t>STATE SAVINGS BANK OF MANISTIQUE, THE</t>
  </si>
  <si>
    <t>STATE STREET BANK AND TRUST COMPANY</t>
  </si>
  <si>
    <t>STOCK EXCHANGE BANK, THE</t>
  </si>
  <si>
    <t>SUNDOWN STATE BANK</t>
  </si>
  <si>
    <t>TENSAS STATE BANK</t>
  </si>
  <si>
    <t>TEUTOPOLIS STATE BANK</t>
  </si>
  <si>
    <t>TEXANA BANK, NATIONAL ASSOCIATION</t>
  </si>
  <si>
    <t>TEXAS FINANCIAL BANK DBA THE EDEN STATE BANK</t>
  </si>
  <si>
    <t>TEXAS HERITAGE NATIONAL BANK</t>
  </si>
  <si>
    <t>THUMB BANK &amp; TRUST</t>
  </si>
  <si>
    <t>TOMPKINS STATE BANK</t>
  </si>
  <si>
    <t>TOWN AND COUNTRY BANK MIDWEST</t>
  </si>
  <si>
    <t>TRADITIONS FIRST BANK</t>
  </si>
  <si>
    <t>TRANSPECOS BANKS, SSB</t>
  </si>
  <si>
    <t>TRI-COUNTY BANK, THE</t>
  </si>
  <si>
    <t>TRUSTBANK</t>
  </si>
  <si>
    <t>UBANK</t>
  </si>
  <si>
    <t>UINTA BANK</t>
  </si>
  <si>
    <t>UNION BANK &amp; TRUST COMPANY</t>
  </si>
  <si>
    <t>UNION BANK, INC.</t>
  </si>
  <si>
    <t>UNION BANK, THE</t>
  </si>
  <si>
    <t>UNITED BANK AND TRUST COMPANY</t>
  </si>
  <si>
    <t>UNITED CITIZENS BANK OF SOUTHERN KENTUCKY, INC.</t>
  </si>
  <si>
    <t>UNITED COMMUNITY BANK OF WEST KENTUCKY, INC.</t>
  </si>
  <si>
    <t>UNITED CUMBERLAND BANK</t>
  </si>
  <si>
    <t>UNITED FARMERS STATE BANK</t>
  </si>
  <si>
    <t>UNITED STATE BANK</t>
  </si>
  <si>
    <t>UPPER PENINSULA STATE BANK</t>
  </si>
  <si>
    <t>VALLEY BANK OF RONAN</t>
  </si>
  <si>
    <t>WADENA STATE BANK</t>
  </si>
  <si>
    <t>WAUKON STATE BANK</t>
  </si>
  <si>
    <t>WAUMANDEE STATE BANK</t>
  </si>
  <si>
    <t>WAYNE BANK AND TRUST CO.</t>
  </si>
  <si>
    <t>WAYPOINT BANK</t>
  </si>
  <si>
    <t>WELCH STATE BANK OF WELCH, OKLA.</t>
  </si>
  <si>
    <t>WEST CENTRAL BANK</t>
  </si>
  <si>
    <t>WEST CENTRAL GEORGIA BANK</t>
  </si>
  <si>
    <t>WEST IOWA BANK</t>
  </si>
  <si>
    <t>WEST UNION BANK</t>
  </si>
  <si>
    <t>WESTERN NEBRASKA BANK</t>
  </si>
  <si>
    <t>WOODLAND BANK</t>
  </si>
  <si>
    <t>WOODLANDS NATIONAL BANK</t>
  </si>
  <si>
    <t>WRAY STATE BANK</t>
  </si>
  <si>
    <t>YORK STATE BANK</t>
  </si>
  <si>
    <t>1ST ADVANTAGE BANK</t>
  </si>
  <si>
    <t>ALPINE CAPITAL BANK</t>
  </si>
  <si>
    <t>AMERICAN BANK AND TRUST COMPANY</t>
  </si>
  <si>
    <t>AMERICAN EAGLE BANK</t>
  </si>
  <si>
    <t>AMERICAN INTERSTATE BANK</t>
  </si>
  <si>
    <t>AMERICAN NATIONAL BANK-FOX CITIES</t>
  </si>
  <si>
    <t>ANDOVER STATE BANK</t>
  </si>
  <si>
    <t>AUSTIN COUNTY STATE BANK</t>
  </si>
  <si>
    <t>BANK OF ABBEVILLE &amp; TRUST COMPANY</t>
  </si>
  <si>
    <t>BANK OF BELLE GLADE</t>
  </si>
  <si>
    <t>BANK OF BELLEVILLE</t>
  </si>
  <si>
    <t>BANK OF BRODHEAD, THE</t>
  </si>
  <si>
    <t>BANK OF DADE</t>
  </si>
  <si>
    <t>BANK OF DAWSON</t>
  </si>
  <si>
    <t>BANK OF DEERFIELD, THE</t>
  </si>
  <si>
    <t>BANK OF DESOTO, NATIONAL ASSOCIATION</t>
  </si>
  <si>
    <t>BANK OF EASTON</t>
  </si>
  <si>
    <t>BANK OF LAFAYETTE, THE</t>
  </si>
  <si>
    <t>BANK OF MILTON</t>
  </si>
  <si>
    <t>BANK OF MONTICELLO</t>
  </si>
  <si>
    <t>BANK OF ODESSA</t>
  </si>
  <si>
    <t>BANK OF PRAIRIE VILLAGE</t>
  </si>
  <si>
    <t>BANK OF ST. FRANCISVILLE</t>
  </si>
  <si>
    <t>BANK OF THE BLUEGRASS AND TRUST CO.</t>
  </si>
  <si>
    <t>BANK STAR</t>
  </si>
  <si>
    <t>BANKCHAMPAIGN, NATIONAL ASSOCIATION</t>
  </si>
  <si>
    <t>BANKSOUTH</t>
  </si>
  <si>
    <t>BLACK HILLS COMMUNITY BANK, NATIONAL ASSOCIATION</t>
  </si>
  <si>
    <t>BLC COMMUNITY BANK</t>
  </si>
  <si>
    <t>BLUE GRASS SAVINGS BANK</t>
  </si>
  <si>
    <t>BNY MELLON TRUST OF DELAWARE</t>
  </si>
  <si>
    <t>BRICKYARD BANK</t>
  </si>
  <si>
    <t>BRIDGE CITY STATE BANK</t>
  </si>
  <si>
    <t>BUCKEYE COMMUNITY BANK</t>
  </si>
  <si>
    <t>BURLING BANK</t>
  </si>
  <si>
    <t>CANTON CO-OPERATIVE BANK</t>
  </si>
  <si>
    <t>CAPITOL NATIONAL BANK</t>
  </si>
  <si>
    <t>CASTLE ROCK BANK</t>
  </si>
  <si>
    <t>CASTROVILLE STATE BANK</t>
  </si>
  <si>
    <t>CENDERA BANK, N.A.</t>
  </si>
  <si>
    <t>CENTRAL BANK OF KANSAS CITY</t>
  </si>
  <si>
    <t>CIBC NATIONAL TRUST COMPANY</t>
  </si>
  <si>
    <t>CITIZENS BANK OF EDMOND, THE</t>
  </si>
  <si>
    <t>CITY NATIONAL BANK OF TAYLOR, THE</t>
  </si>
  <si>
    <t>COGENT BANK</t>
  </si>
  <si>
    <t>COMMUNITY BANK DELAWARE</t>
  </si>
  <si>
    <t>COMMUNITY BANK OF ELMHURST</t>
  </si>
  <si>
    <t>COMMUNITY BANK OF SANTA MARIA</t>
  </si>
  <si>
    <t>CONTINENTAL BANK</t>
  </si>
  <si>
    <t>DENVER SAVINGS BANK</t>
  </si>
  <si>
    <t>DRAKE BANK</t>
  </si>
  <si>
    <t>DUNDEE BANK</t>
  </si>
  <si>
    <t>EASTBANK, NATIONAL ASSOCIATION</t>
  </si>
  <si>
    <t>EASTERN INTERNATIONAL BANK</t>
  </si>
  <si>
    <t>ECLIPSE BANK, INC.</t>
  </si>
  <si>
    <t>EMBASSY NATIONAL BANK</t>
  </si>
  <si>
    <t>ENCORE BANK</t>
  </si>
  <si>
    <t>FAIRFAX STATE SAVINGS BANK</t>
  </si>
  <si>
    <t>FARMERS SAVINGS BANK, THE</t>
  </si>
  <si>
    <t>FARMERS STATE BANK OF HAMEL</t>
  </si>
  <si>
    <t>FINWISE BANK</t>
  </si>
  <si>
    <t>FIRST AMERICAN STATE BANK</t>
  </si>
  <si>
    <t>FIRST BANK AND TRUST COMPANY OF ILLINOIS</t>
  </si>
  <si>
    <t>FIRST BANK OF COASTAL GEORGIA</t>
  </si>
  <si>
    <t>FIRST BANK OF OKARCHE, THE</t>
  </si>
  <si>
    <t>FIRST BETHANY BANK &amp; TRUST</t>
  </si>
  <si>
    <t>FIRST CENTURY BANK, NATIONAL ASSOCIATION</t>
  </si>
  <si>
    <t>FIRST COLONY BANK OF FLORIDA</t>
  </si>
  <si>
    <t>FIRST COMMUNITY BANK AND TRUST</t>
  </si>
  <si>
    <t>FIRST NATIONAL BANK OF BROOKFIELD</t>
  </si>
  <si>
    <t>FIRST NATIONAL BANK OF BURLESON</t>
  </si>
  <si>
    <t>FIRST NATIONAL BANK OF DRYDEN, THE</t>
  </si>
  <si>
    <t>FIRST NATIONAL BANK OF GROTON, THE</t>
  </si>
  <si>
    <t>FIRST NATIONAL BANK OF LAKE JACKSON</t>
  </si>
  <si>
    <t>FIRST NATIONAL BANK OF LE CENTER, THE</t>
  </si>
  <si>
    <t>FIRST NATIONAL BANK OF MOOSE LAKE, THE</t>
  </si>
  <si>
    <t>FIRST NATIONAL BANK OF STANTON, THE</t>
  </si>
  <si>
    <t>FIRST NATIONAL BANK OF WAYNESBORO, THE</t>
  </si>
  <si>
    <t>FIRST NATIONAL BANK USA</t>
  </si>
  <si>
    <t>FIRST NEW MEXICO BANK, LAS CRUCES</t>
  </si>
  <si>
    <t>FIRST SECURE BANK AND TRUST CO.</t>
  </si>
  <si>
    <t>FIRST SECURITY BANK OF NEVADA</t>
  </si>
  <si>
    <t>FIRST SOUTHEAST BANK</t>
  </si>
  <si>
    <t>FIRST STATE BANK OF WYOMING</t>
  </si>
  <si>
    <t>FIRST WESTROADS BANK, INC.</t>
  </si>
  <si>
    <t>FISHER NATIONAL BANK, THE</t>
  </si>
  <si>
    <t>FLATIRONS BANK</t>
  </si>
  <si>
    <t>FLINT COMMUNITY BANK</t>
  </si>
  <si>
    <t>FORESIGHT BANK</t>
  </si>
  <si>
    <t>FOREST PARK NATIONAL BANK AND TRUST COMPANY</t>
  </si>
  <si>
    <t>FREDERICK COMMUNITY BANK, THE</t>
  </si>
  <si>
    <t>FREEDOM FINANCIAL BANK</t>
  </si>
  <si>
    <t>GATEWAY BANK</t>
  </si>
  <si>
    <t>GATEWAY COMMERCIAL BANK</t>
  </si>
  <si>
    <t>GILMER NATIONAL BANK</t>
  </si>
  <si>
    <t>GLOBAL BANK</t>
  </si>
  <si>
    <t>GOLDWATER BANK, NATIONAL ASSOCIATION</t>
  </si>
  <si>
    <t>GRAND RIVER BANK</t>
  </si>
  <si>
    <t>GRANDVIEW BANK</t>
  </si>
  <si>
    <t>GUTHRIE COUNTY STATE BANK</t>
  </si>
  <si>
    <t>HAVERFORD TRUST COMPANY, THE</t>
  </si>
  <si>
    <t>HERITAGE BANK OF SCHAUMBURG</t>
  </si>
  <si>
    <t>HOME BANK OF CALIFORNIA</t>
  </si>
  <si>
    <t>HOME LOAN STATE BANK</t>
  </si>
  <si>
    <t>HOME NATIONAL BANK OF THORNTOWN, THE</t>
  </si>
  <si>
    <t>HURON VALLEY STATE BANK</t>
  </si>
  <si>
    <t>HYPERION BANK</t>
  </si>
  <si>
    <t>IDAHO TRUST BANK</t>
  </si>
  <si>
    <t>IMPACT BANK</t>
  </si>
  <si>
    <t>JERSEY STATE BANK</t>
  </si>
  <si>
    <t>JONES BANK</t>
  </si>
  <si>
    <t>KEARNEY TRUST COMPANY</t>
  </si>
  <si>
    <t>LAKE CENTRAL BANK</t>
  </si>
  <si>
    <t>LEGACY STATE BANK</t>
  </si>
  <si>
    <t>LIBERTY CAPITAL BANK</t>
  </si>
  <si>
    <t>MAIN BANK</t>
  </si>
  <si>
    <t>MAIN STREET BANK</t>
  </si>
  <si>
    <t>MALVERN BANK</t>
  </si>
  <si>
    <t>MEADE COUNTY BANK, INC.</t>
  </si>
  <si>
    <t>METROPOLITAN CAPITAL BANK &amp; TRUST</t>
  </si>
  <si>
    <t>MINNESOTA LAKES BANK</t>
  </si>
  <si>
    <t>MINNSTAR BANK NATIONAL ASSOCIATION</t>
  </si>
  <si>
    <t>MINT NATIONAL BANK, THE</t>
  </si>
  <si>
    <t>MISSION NATIONAL BANK</t>
  </si>
  <si>
    <t>MOUNT VERNON BANK AND TRUST COMPANY</t>
  </si>
  <si>
    <t>NATIONAL BANK OF MALVERN, THE</t>
  </si>
  <si>
    <t>NATIVE AMERICAN BANK, NATIONAL ASSOCIATION</t>
  </si>
  <si>
    <t>NEBRASKA BANK OF COMMERCE</t>
  </si>
  <si>
    <t>NORTH STAR BANK</t>
  </si>
  <si>
    <t>ONE WORLD BANK</t>
  </si>
  <si>
    <t>OOSTBURG STATE BANK</t>
  </si>
  <si>
    <t>PARK STATE BANK &amp; TRUST</t>
  </si>
  <si>
    <t>PARTNERS BANK OF CALIFORNIA</t>
  </si>
  <si>
    <t>PEACH STATE BANK &amp; TRUST</t>
  </si>
  <si>
    <t>PEOPLEFIRST BANK</t>
  </si>
  <si>
    <t>PEOPLES BANK OF KANKAKEE COUNTY</t>
  </si>
  <si>
    <t>PLAQUEMINE BANK AND TRUST COMPANY</t>
  </si>
  <si>
    <t>PLATINUM BANK</t>
  </si>
  <si>
    <t>PONY EXPRESS BANK</t>
  </si>
  <si>
    <t>PRAIRIE COMMUNITY BANK</t>
  </si>
  <si>
    <t>REDSTONE BANK</t>
  </si>
  <si>
    <t>RELIANCE STATE BANK</t>
  </si>
  <si>
    <t>RIVERBANK</t>
  </si>
  <si>
    <t>RIVERLAND BANK</t>
  </si>
  <si>
    <t>SACRAMENTO DEPOSIT BANK, THE</t>
  </si>
  <si>
    <t>SANGER BANK</t>
  </si>
  <si>
    <t>SECURITY STATE BANK OF HIBBING</t>
  </si>
  <si>
    <t>SEYMOUR BANK, THE</t>
  </si>
  <si>
    <t>SIGNATURE BANK OF GEORGIA</t>
  </si>
  <si>
    <t>SOLERA NATIONAL BANK</t>
  </si>
  <si>
    <t>SOUTH COAST BANK &amp; TRUST</t>
  </si>
  <si>
    <t>SOUTH STORY BANK &amp; TRUST</t>
  </si>
  <si>
    <t>SPRING BANK</t>
  </si>
  <si>
    <t>SPRING HILL STATE BANK</t>
  </si>
  <si>
    <t>STATE BANK &amp; TRUST CO.</t>
  </si>
  <si>
    <t>STATE BANK OF NEWBURG</t>
  </si>
  <si>
    <t>STATE BANK OF SOUTHWEST MISSOURI</t>
  </si>
  <si>
    <t>STIFEL TRUST COMPANY NATIONAL ASSOCIATION</t>
  </si>
  <si>
    <t>STOUGHTON CO-OPERATIVE BANK</t>
  </si>
  <si>
    <t>SUNRISE BANK</t>
  </si>
  <si>
    <t>TEXAS ADVANTAGE COMMUNITY BANK, NATIONAL ASSOCIATION</t>
  </si>
  <si>
    <t>TEXAS STATE BANK</t>
  </si>
  <si>
    <t>TIPTON LATHAM BANK, NATIONAL ASSOCIATION, THE</t>
  </si>
  <si>
    <t>TOWN CENTER BANK</t>
  </si>
  <si>
    <t>TRIAD BANK, NATIONAL ASSOCIATION</t>
  </si>
  <si>
    <t>TRICENTURY BANK</t>
  </si>
  <si>
    <t>TRINITY BANK, NATIONAL ASSOCIATION</t>
  </si>
  <si>
    <t>UNITED PACIFIC BANK</t>
  </si>
  <si>
    <t>UNITED REPUBLIC BANK</t>
  </si>
  <si>
    <t>UNIVERSITY BANK</t>
  </si>
  <si>
    <t>VALLEY BANK OF NEVADA</t>
  </si>
  <si>
    <t>VALLEY PREMIER BANK</t>
  </si>
  <si>
    <t>VERUS BANK OF COMMERCE</t>
  </si>
  <si>
    <t>VICTORY BANK, THE</t>
  </si>
  <si>
    <t>WASHINGTON SAVINGS BANK</t>
  </si>
  <si>
    <t>WEST POINTE BANK</t>
  </si>
  <si>
    <t>WILLIAMSTOWN BANK, INC.</t>
  </si>
  <si>
    <t>WSB MUNICIPAL BANK</t>
  </si>
  <si>
    <t>WYOMING BANK &amp; TRUST</t>
  </si>
  <si>
    <t>ADAMS COUNTY BANK</t>
  </si>
  <si>
    <t>ALAMOSA STATE BANK</t>
  </si>
  <si>
    <t>AMERICAN NATIONAL BANK OF MOUNT PLEASANT, THE</t>
  </si>
  <si>
    <t>ANNA-JONESBORO NATIONAL BANK</t>
  </si>
  <si>
    <t>AUBURN STATE BANK</t>
  </si>
  <si>
    <t>AUDUBON STATE BANK</t>
  </si>
  <si>
    <t>BANK 1ST</t>
  </si>
  <si>
    <t>BANK OF BEAVER CITY, THE</t>
  </si>
  <si>
    <t>BANK OF BROOKHAVEN</t>
  </si>
  <si>
    <t>BANK OF CAMILLA</t>
  </si>
  <si>
    <t>BANK OF CLARKSON</t>
  </si>
  <si>
    <t>BANK OF CLOVIS, THE</t>
  </si>
  <si>
    <t>BANK OF COLUMBIA</t>
  </si>
  <si>
    <t>BANK OF COUSHATTA</t>
  </si>
  <si>
    <t>BANK OF GRAND LAKE</t>
  </si>
  <si>
    <t>BANK OF HAZLEHURST</t>
  </si>
  <si>
    <t>BANK OF HINDMAN</t>
  </si>
  <si>
    <t>BANK OF LAKE MILLS</t>
  </si>
  <si>
    <t>BANK OF THE FEDERATED STATES OF MICRONESIA</t>
  </si>
  <si>
    <t>BANK OF WINNFIELD &amp; TRUST COMPANY</t>
  </si>
  <si>
    <t>BANK OF WINONA</t>
  </si>
  <si>
    <t>BATH STATE BANK</t>
  </si>
  <si>
    <t>BELLEVUE STATE BANK</t>
  </si>
  <si>
    <t>BIG BEND BANKS, N.A. DBA MARFA NATIONAL BANK, THE</t>
  </si>
  <si>
    <t>BODCAW BANK</t>
  </si>
  <si>
    <t>BOONE BANK &amp; TRUST CO.</t>
  </si>
  <si>
    <t>BRADY NATIONAL BANK, THE</t>
  </si>
  <si>
    <t>BRUNSWICK STATE BANK</t>
  </si>
  <si>
    <t>CAMPBELL COUNTY BANK</t>
  </si>
  <si>
    <t>CARROLL COUNTY TRUST COMPANY OF CARROLLTON, MISSOURI</t>
  </si>
  <si>
    <t>CAYUGA LAKE NATIONAL BANK</t>
  </si>
  <si>
    <t>CENTER NATIONAL BANK</t>
  </si>
  <si>
    <t>CENTINEL BANK OF TAOS</t>
  </si>
  <si>
    <t>CENTURY BANK &amp; TRUST</t>
  </si>
  <si>
    <t>CENTURY BANK OF KENTUCKY, INC.</t>
  </si>
  <si>
    <t>CHEROKEE STATE BANK</t>
  </si>
  <si>
    <t>CHILLICOTHE STATE BANK</t>
  </si>
  <si>
    <t>CITIZENS BANK &amp; TRUST CO., HUTCHINSON, MINN.</t>
  </si>
  <si>
    <t>CITIZENS' BANK OF CHARLESTON</t>
  </si>
  <si>
    <t>CITIZENS BANK OF WESTON, INC., THE</t>
  </si>
  <si>
    <t>CITIZENS BANK OF WINFIELD, THE</t>
  </si>
  <si>
    <t>CITIZENS NATIONAL BANK AT BROWNWOOD</t>
  </si>
  <si>
    <t>CITIZENS NATIONAL BANK OF HILLSBORO, THE</t>
  </si>
  <si>
    <t>CITIZENS NATIONAL BANK OF PARK RAPIDS, THE</t>
  </si>
  <si>
    <t>CITIZENS STATE BANK OF ROSEAU</t>
  </si>
  <si>
    <t>CITIZENS-FARMERS BANK OF COLE CAMP, THE</t>
  </si>
  <si>
    <t>CITY NATIONAL BANK OF COLORADO CITY, THE</t>
  </si>
  <si>
    <t>CLAXTON BANK, THE</t>
  </si>
  <si>
    <t>CLEVELAND STATE BANK</t>
  </si>
  <si>
    <t>CLEVELAND STATE BANK, THE</t>
  </si>
  <si>
    <t>COLEMAN COUNTY STATE BANK</t>
  </si>
  <si>
    <t>COLORADO BANK AND TRUST COMPANY OF LA JUNTA, THE</t>
  </si>
  <si>
    <t>COLUMBUS BANK AND TRUST COMPANY</t>
  </si>
  <si>
    <t>COMMERCIAL BANK OF MOTT</t>
  </si>
  <si>
    <t>COMMERCIAL NATIONAL BANK OF BRADY, THE</t>
  </si>
  <si>
    <t>COMMERCIAL SAVINGS BANK</t>
  </si>
  <si>
    <t>COMMERCIAL STATE BANK OF WAGNER</t>
  </si>
  <si>
    <t>COMMERCIAL TRUST COMPANY OF FAYETTE</t>
  </si>
  <si>
    <t>COMMUNITY BANK OF EL DORADO SPRINGS</t>
  </si>
  <si>
    <t>COMMUNITY BANK OF GEORGIA</t>
  </si>
  <si>
    <t>COMMUNITY BANK OF OELWEIN</t>
  </si>
  <si>
    <t>COMMUNITY NATIONAL BANK OF OKARCHE</t>
  </si>
  <si>
    <t>COMMUNITY STATE BANK OF MISSOURI</t>
  </si>
  <si>
    <t>CORYDON STATE BANK</t>
  </si>
  <si>
    <t>CREWS BANK &amp; TRUST</t>
  </si>
  <si>
    <t>CUSTER FEDERAL STATE BANK</t>
  </si>
  <si>
    <t>DANVILLE STATE SAVINGS BANK</t>
  </si>
  <si>
    <t>DAVIS TRUST COMPANY</t>
  </si>
  <si>
    <t>DOUGLAS NATIONAL BANK</t>
  </si>
  <si>
    <t>DU QUOIN STATE BANK</t>
  </si>
  <si>
    <t>FANNIN BANK</t>
  </si>
  <si>
    <t>FARMERS &amp; MERCHANTS BANK OF COLBY</t>
  </si>
  <si>
    <t>FARMERS &amp; MERCHANTS STATE BANK OF SPRINGFIELD</t>
  </si>
  <si>
    <t>FARMERS AND DROVERS BANK</t>
  </si>
  <si>
    <t>FARMERS AND MERCHANTS NATIONAL BANK OF FAIRVIEW, THE</t>
  </si>
  <si>
    <t>FARMERS AND MERCHANTS STATE BANK</t>
  </si>
  <si>
    <t>FARMERS NATIONAL BANK OF LEBANON, THE</t>
  </si>
  <si>
    <t>FARMERS SAVINGS BANK &amp; TRUST</t>
  </si>
  <si>
    <t>FARMERS STATE BANK AND TRUST COMPANY, THE</t>
  </si>
  <si>
    <t>FARMERS STATE BANK OF BRUSH, THE</t>
  </si>
  <si>
    <t>FARMERS STATE BANK OF OAKLEY, KANSAS, THE</t>
  </si>
  <si>
    <t>FIDELITY STATE BANK AND TRUST COMPANY, THE</t>
  </si>
  <si>
    <t>FIRST BANK BLUE EARTH</t>
  </si>
  <si>
    <t>FIRST BANK HAMPTON</t>
  </si>
  <si>
    <t>FIRST BANK OF BOAZ</t>
  </si>
  <si>
    <t>FIRST CENTRAL BANK MCCOOK</t>
  </si>
  <si>
    <t>FIRST COMMUNITY BANK OF CULLMAN</t>
  </si>
  <si>
    <t>FIRST COMMUNITY BANK OF HILLSBORO</t>
  </si>
  <si>
    <t>FIRST FARMERS &amp; MERCHANTS NATIONAL BANK</t>
  </si>
  <si>
    <t>FIRST MIDWEST BANK OF THE OZARKS</t>
  </si>
  <si>
    <t>FIRST MISSOURI STATE BANK</t>
  </si>
  <si>
    <t>FIRST NATIONAL BANK AND TRUST COMPANY OF BOTTINEAU</t>
  </si>
  <si>
    <t>FIRST NATIONAL BANK IN PHILIP</t>
  </si>
  <si>
    <t>FIRST NATIONAL BANK IN PINCKNEYVILLE</t>
  </si>
  <si>
    <t>FIRST NATIONAL BANK IN TAYLORVILLE</t>
  </si>
  <si>
    <t>FIRST NATIONAL BANK OF ANDERSON, THE</t>
  </si>
  <si>
    <t>FIRST NATIONAL BANK OF BALLINGER, THE</t>
  </si>
  <si>
    <t>FIRST NATIONAL BANK OF DECATUR COUNTY</t>
  </si>
  <si>
    <t>FIRST NATIONAL BANK OF ELY, THE</t>
  </si>
  <si>
    <t>FIRST NATIONAL BANK OF FORT STOCKTON</t>
  </si>
  <si>
    <t>FIRST NATIONAL BANK OF GIDDINGS</t>
  </si>
  <si>
    <t>FIRST NATIONAL BANK OF GORDON, THE</t>
  </si>
  <si>
    <t>FIRST NATIONAL BANK OF LITCHFIELD, THE</t>
  </si>
  <si>
    <t>FIRST NATIONAL BANK OF SCOTT CITY, THE</t>
  </si>
  <si>
    <t>FIRST NATIONAL BANK OF WINNSBORO, THE</t>
  </si>
  <si>
    <t>FIRST NATIONAL BANK, CORTEZ</t>
  </si>
  <si>
    <t>FIRST NEW MEXICO BANK</t>
  </si>
  <si>
    <t>FIRST NEW MEXICO BANK OF SILVER CITY</t>
  </si>
  <si>
    <t>FIRST PIONEER NATIONAL BANK</t>
  </si>
  <si>
    <t>FIRST PRYORITY BANK</t>
  </si>
  <si>
    <t>FIRST SECURITY BANK, THE</t>
  </si>
  <si>
    <t>FIRST STATE BANK OF BEDIAS</t>
  </si>
  <si>
    <t>FIRST STATE BANK OF BURNET</t>
  </si>
  <si>
    <t>FIRST STATE BANK OF FORSYTH</t>
  </si>
  <si>
    <t>FIRST STATE BANK OF MALTA, THE</t>
  </si>
  <si>
    <t>FIRST STATE BANK OF SHELBY, THE</t>
  </si>
  <si>
    <t>FIRST TRUST AND SAVINGS BANK OF WATSEKA, THE</t>
  </si>
  <si>
    <t>FIRST WHITNEY BANK AND TRUST</t>
  </si>
  <si>
    <t>FMS BANK</t>
  </si>
  <si>
    <t>GEO. D. WARTHEN BANK, THE</t>
  </si>
  <si>
    <t>GRAND RAPIDS STATE BANK</t>
  </si>
  <si>
    <t>GRAND RIDGE NATIONAL BANK</t>
  </si>
  <si>
    <t>GRANT COUNTY BANK</t>
  </si>
  <si>
    <t>GUNNISON BANK AND TRUST COMPANY, THE</t>
  </si>
  <si>
    <t>HARDIN COUNTY SAVINGS BANK</t>
  </si>
  <si>
    <t>HERITAGE BANK OF THE OZARKS</t>
  </si>
  <si>
    <t>HOME TRUST &amp; SAVINGS BANK, THE</t>
  </si>
  <si>
    <t>HORATIO STATE BANK</t>
  </si>
  <si>
    <t>IDABEL NATIONAL BANK, THE</t>
  </si>
  <si>
    <t>IOWA FALLS STATE BANK</t>
  </si>
  <si>
    <t>IOWA STATE BANK AND TRUST COMPANY</t>
  </si>
  <si>
    <t>IOWA TRUST &amp; SAVINGS BANK</t>
  </si>
  <si>
    <t>IOWA TRUST AND SAVINGS BANK</t>
  </si>
  <si>
    <t>JACKSBORO NATIONAL BANK, THE</t>
  </si>
  <si>
    <t>JOHNSON CITY BANK</t>
  </si>
  <si>
    <t>JONESBORO STATE BANK</t>
  </si>
  <si>
    <t>KANSAS STATE BANK</t>
  </si>
  <si>
    <t>KENNETT TRUST BANK</t>
  </si>
  <si>
    <t>LAKE REGION BANK</t>
  </si>
  <si>
    <t>LAMAR BANK AND TRUST COMPANY</t>
  </si>
  <si>
    <t>LIBERTY NATIONAL BANK IN PARIS, THE</t>
  </si>
  <si>
    <t>LOGANSPORT SAVINGS BANK</t>
  </si>
  <si>
    <t>LYON COUNTY STATE BANK, THE</t>
  </si>
  <si>
    <t>MADISON COUNTY COMMUNITY BANK</t>
  </si>
  <si>
    <t>MASON BANK</t>
  </si>
  <si>
    <t>MCGEHEE BANK</t>
  </si>
  <si>
    <t>MERCHANTS &amp; CITIZENS BANK, THE</t>
  </si>
  <si>
    <t>MERCHANTS AND FARMERS BANK</t>
  </si>
  <si>
    <t>MERCHANTS COMMERCIAL BANK</t>
  </si>
  <si>
    <t>MILLEDGEVILLE STATE BANK</t>
  </si>
  <si>
    <t>MINDEN EXCHANGE BANK &amp; TRUST COMPANY</t>
  </si>
  <si>
    <t>MUENSTER STATE BANK</t>
  </si>
  <si>
    <t>NATIONAL BANK &amp; TRUST</t>
  </si>
  <si>
    <t>NATIONAL BANK OF ANDREWS, THE</t>
  </si>
  <si>
    <t>NEW ALBIN SAVINGS BANK</t>
  </si>
  <si>
    <t>NORMANGEE STATE BANK</t>
  </si>
  <si>
    <t>NORTH CENTRAL BANK</t>
  </si>
  <si>
    <t>NORTHEAST MISSOURI STATE BANK</t>
  </si>
  <si>
    <t>OKLAHOMA BANK AND TRUST COMPANY</t>
  </si>
  <si>
    <t>PAYNE COUNTY BANK, THE</t>
  </si>
  <si>
    <t>PEOPLES BANK &amp; TRUST COMPANY</t>
  </si>
  <si>
    <t>PEOPLE'S BANK AND TRUST COMPANY OF PICKETT COUNTY</t>
  </si>
  <si>
    <t>PEOPLES NATIONAL BANK OF CHECOTAH, THE</t>
  </si>
  <si>
    <t>PEOPLES SAVINGS AND LOAN COMPANY, THE</t>
  </si>
  <si>
    <t>PEOPLES STATE BANK OF HALLETTSVILLE</t>
  </si>
  <si>
    <t>PEOPLES STATE BANK OF VELVA</t>
  </si>
  <si>
    <t>PERRYTON NATIONAL BANK, THE</t>
  </si>
  <si>
    <t>PETIT JEAN STATE BANK</t>
  </si>
  <si>
    <t>PLANTERS AND CITIZENS BANK</t>
  </si>
  <si>
    <t>POCAHONTAS STATE BANK</t>
  </si>
  <si>
    <t>PRINSBANK</t>
  </si>
  <si>
    <t>PUTNAM COUNTY STATE BANK</t>
  </si>
  <si>
    <t>RUSHVILLE STATE BANK</t>
  </si>
  <si>
    <t>SALYERSVILLE NATIONAL BANK, THE</t>
  </si>
  <si>
    <t>SECURITY BANK USA</t>
  </si>
  <si>
    <t>SECURITY FIRST NATIONAL BANK OF HUGO</t>
  </si>
  <si>
    <t>SECURITY TRUST &amp; SAVINGS BANK</t>
  </si>
  <si>
    <t>SEILING STATE BANK, THE</t>
  </si>
  <si>
    <t>SMACKOVER STATE BANK</t>
  </si>
  <si>
    <t>SNB BANK, NATIONAL ASSOCIATION</t>
  </si>
  <si>
    <t>SOUTHERN INDEPENDENT BANK</t>
  </si>
  <si>
    <t>SOUTHWIND BANK</t>
  </si>
  <si>
    <t>SPRING VALLEY CITY BANK</t>
  </si>
  <si>
    <t>ST. ANSGAR STATE BANK</t>
  </si>
  <si>
    <t>STATE BANK OF FAIRMONT</t>
  </si>
  <si>
    <t>STATE BANK OF NEW RICHLAND</t>
  </si>
  <si>
    <t>STATE BANK OF TOLEDO, THE</t>
  </si>
  <si>
    <t>STATE NEBRASKA BANK &amp;TRUST</t>
  </si>
  <si>
    <t>STOCKGROWERS STATE BANK</t>
  </si>
  <si>
    <t>SUCCESS BANK</t>
  </si>
  <si>
    <t>SUNDANCE STATE BANK</t>
  </si>
  <si>
    <t>TAYLOR COUNTY BANK</t>
  </si>
  <si>
    <t>TEJAS BANK</t>
  </si>
  <si>
    <t>TEMPLETON SAVINGS BANK</t>
  </si>
  <si>
    <t>THREE RIVERS BANK OF MONTANA</t>
  </si>
  <si>
    <t>TITAN BANK, N.A.</t>
  </si>
  <si>
    <t>TURBOTVILLE NATIONAL BANK, THE</t>
  </si>
  <si>
    <t>UNB BANK</t>
  </si>
  <si>
    <t>UNION STATE BANK OF HAZEN</t>
  </si>
  <si>
    <t>UNITED NATIONAL BANK</t>
  </si>
  <si>
    <t>VALLEY BANK OF COMMERCE</t>
  </si>
  <si>
    <t>VALLEY BANK OF KALISPELL</t>
  </si>
  <si>
    <t>VALLEY STATE BANK</t>
  </si>
  <si>
    <t>WAGGONER NATIONAL BANK OF VERNON, THE</t>
  </si>
  <si>
    <t>WANDA STATE BANK, THE</t>
  </si>
  <si>
    <t>WARREN BANK AND TRUST COMPANY</t>
  </si>
  <si>
    <t>WASHITA STATE BANK</t>
  </si>
  <si>
    <t>WAYCROSS BANK &amp; TRUST</t>
  </si>
  <si>
    <t>WCF FINANCIAL BANK</t>
  </si>
  <si>
    <t>WEST PLAINS BANK</t>
  </si>
  <si>
    <t>WESTERN BANK, ARTESIA, NEW MEXICO</t>
  </si>
  <si>
    <t>WILMINGTON SAVINGS BANK, THE</t>
  </si>
  <si>
    <t>WINNSBORO STATE BANK &amp; TRUST COMPANY</t>
  </si>
  <si>
    <t>WYOMING COMMUNITY BANK</t>
  </si>
  <si>
    <t>YOAKUM NATIONAL BANK, THE</t>
  </si>
  <si>
    <t>BANK OF CALHOUN COUNTY</t>
  </si>
  <si>
    <t>BANK OF COMMERCE AND TRUST COMPANY, THE</t>
  </si>
  <si>
    <t>BANK OF DIXON COUNTY</t>
  </si>
  <si>
    <t>BANK OF LOUISIANA</t>
  </si>
  <si>
    <t>BANK OF MAGNOLIA COMPANY, THE</t>
  </si>
  <si>
    <t>BEDFORD LOAN &amp; DEPOSIT BANK</t>
  </si>
  <si>
    <t>BRIDGE COMMUNITY BANK</t>
  </si>
  <si>
    <t>CONCORDIA BANK</t>
  </si>
  <si>
    <t>CONNECT BANK</t>
  </si>
  <si>
    <t>FAYETTE COUNTY NATIONAL BANK OF FAYETTEVILLE, THE</t>
  </si>
  <si>
    <t>FIRST BANK OF PIKE</t>
  </si>
  <si>
    <t>FIRST BANK OF UTICA</t>
  </si>
  <si>
    <t>G.W. JONES EXCHANGE BANK</t>
  </si>
  <si>
    <t>GREATER STATE BANK</t>
  </si>
  <si>
    <t>HAMILTON BANK, THE</t>
  </si>
  <si>
    <t>LEMONT NATIONAL BANK, THE</t>
  </si>
  <si>
    <t>LYNDON STATE BANK, THE</t>
  </si>
  <si>
    <t>MERCHANTS AND PLANTERS BANK</t>
  </si>
  <si>
    <t>METAMORA STATE BANK, THE</t>
  </si>
  <si>
    <t>ONE AMERICAN BANK</t>
  </si>
  <si>
    <t>PHILO EXCHANGE BANK</t>
  </si>
  <si>
    <t>PIKES PEAK NATIONAL BANK</t>
  </si>
  <si>
    <t>POINTWEST BANK</t>
  </si>
  <si>
    <t>PROGRESSIVE NATIONAL BANK</t>
  </si>
  <si>
    <t>RILEY STATE BANK OF RILEY KANSAS, THE</t>
  </si>
  <si>
    <t>SOUTHERN BANK COMPANY, THE</t>
  </si>
  <si>
    <t>STOCKGROWERS STATE BANK, THE</t>
  </si>
  <si>
    <t>VILLAGE BANK, THE</t>
  </si>
  <si>
    <t>WEST VALLEY NATIONAL BANK</t>
  </si>
  <si>
    <t>BANK OF BROOKFIELD-PURDIN NATIONAL ASSOCIATION</t>
  </si>
  <si>
    <t>BANK OF NEW MADRID</t>
  </si>
  <si>
    <t>BANK OF PROTECTION, THE</t>
  </si>
  <si>
    <t>BANK OF STRONGHURST</t>
  </si>
  <si>
    <t>BANK OF THE MOUNTAINS, INC.</t>
  </si>
  <si>
    <t>BANNER BANKS</t>
  </si>
  <si>
    <t>BENTON STATE BANK</t>
  </si>
  <si>
    <t>BUCKHOLTS STATE BANK, THE</t>
  </si>
  <si>
    <t>CENBANK</t>
  </si>
  <si>
    <t>CENTREBANK</t>
  </si>
  <si>
    <t>CHESTER NATIONAL BANK</t>
  </si>
  <si>
    <t>CITIZENS STATE BANK AT MOHALL, THE</t>
  </si>
  <si>
    <t>CLEO STATE BANK</t>
  </si>
  <si>
    <t>COLLINS STATE BANK</t>
  </si>
  <si>
    <t>COMMUNITY BANK &amp; TRUST - WEST GEORGIA</t>
  </si>
  <si>
    <t>COMMUNITY FIRST BANK, NATIONAL ASSOCIATION</t>
  </si>
  <si>
    <t>CONNECTIONS BANK</t>
  </si>
  <si>
    <t>FARMERS STATE BANK &amp; TRUST CO.</t>
  </si>
  <si>
    <t>FARMERS STATE BANK OF UNDERWOOD</t>
  </si>
  <si>
    <t>FIRST CENTRAL NATIONAL BANK OF SAINT PARIS, THE</t>
  </si>
  <si>
    <t>FIRST COMMUNITY BANK OF MOULTRIE COUNTY</t>
  </si>
  <si>
    <t>FIRST NATIONAL BANK IN MARLOW, THE</t>
  </si>
  <si>
    <t>FIRST NATIONAL BANK OF ARENZVILLE, THE</t>
  </si>
  <si>
    <t>FIRST NATIONAL BANK OF DUBLIN</t>
  </si>
  <si>
    <t>FIRST NATIONAL BANK OF HOPE, THE</t>
  </si>
  <si>
    <t>FIRST NATIONAL BANK OF KANSAS</t>
  </si>
  <si>
    <t>FIRST NATIONAL BANK OF WILLIAMSON, THE</t>
  </si>
  <si>
    <t>FIRST NATURALSTATE BANK</t>
  </si>
  <si>
    <t>FIRST STATE BANK OF CANDO</t>
  </si>
  <si>
    <t>FIRST STATE BANK OF GOLVA</t>
  </si>
  <si>
    <t>FIRST STATE BANK OF RED WING, THE</t>
  </si>
  <si>
    <t>FLORA BANK &amp; TRUST</t>
  </si>
  <si>
    <t>HEARTLAND STATE BANK</t>
  </si>
  <si>
    <t>HOME BANKING COMPANY</t>
  </si>
  <si>
    <t>HOME NATIONAL BANK</t>
  </si>
  <si>
    <t>HOMEPRIDE BANK</t>
  </si>
  <si>
    <t>HOMETOWN COMMUNITY BANK</t>
  </si>
  <si>
    <t>HOWARD STATE BANK</t>
  </si>
  <si>
    <t>INDEPENDENCE STATE BANK</t>
  </si>
  <si>
    <t>JONESBURG STATE BANK</t>
  </si>
  <si>
    <t>LINCOLN STATE BANK</t>
  </si>
  <si>
    <t>MINERS AND MERCHANTS BANK</t>
  </si>
  <si>
    <t>MINERS EXCHANGE BANK</t>
  </si>
  <si>
    <t>OKLAHOMA HERITAGE BANK</t>
  </si>
  <si>
    <t>OWINGSVILLE BANKING COMPANY</t>
  </si>
  <si>
    <t>PEOPLES BANK OF GEORGIA, THE</t>
  </si>
  <si>
    <t>PEOPLES BANK OF WYACONDA</t>
  </si>
  <si>
    <t>PEOPLES SAVINGS BANK, THE</t>
  </si>
  <si>
    <t>PRIME SECURITY BANK</t>
  </si>
  <si>
    <t>PRODUCE STATE BANK</t>
  </si>
  <si>
    <t>SECURITY BANK OF SOUTHWEST MISSOURI</t>
  </si>
  <si>
    <t>SECURITY BANK OF THE OZARKS</t>
  </si>
  <si>
    <t>SECURITY STATE BANK OF AITKIN</t>
  </si>
  <si>
    <t>SHERWOOD STATE BANK, THE</t>
  </si>
  <si>
    <t>SOUTHEAST FIRST NATIONAL BANK</t>
  </si>
  <si>
    <t>STATE BANK OF TABLE ROCK</t>
  </si>
  <si>
    <t>SUMMIT NATIONAL BANK</t>
  </si>
  <si>
    <t>SWEET WATER STATE BANK</t>
  </si>
  <si>
    <t>TRIUMPH STATE BANK</t>
  </si>
  <si>
    <t>TWIN VALLEY BANK, THE</t>
  </si>
  <si>
    <t>UTAH INDEPENDENT BANK</t>
  </si>
  <si>
    <t>WHEELER COUNTY STATE BANK</t>
  </si>
  <si>
    <t>WILSON STATE BANK</t>
  </si>
  <si>
    <t>1ST COMMUNITY BANK</t>
  </si>
  <si>
    <t>AMERICAN EXCHANGE BANK</t>
  </si>
  <si>
    <t>AMERICAN METRO BANK</t>
  </si>
  <si>
    <t>ARLINGTON STATE BANK</t>
  </si>
  <si>
    <t>ASIAN PACIFIC NATIONAL BANK</t>
  </si>
  <si>
    <t>ATASCOSA BANK</t>
  </si>
  <si>
    <t>ATKINS SAVINGS BANK &amp; TRUST</t>
  </si>
  <si>
    <t>BALDWIN STATE BANK, THE</t>
  </si>
  <si>
    <t>BANDERA BANK</t>
  </si>
  <si>
    <t>BANK OF BILLINGS</t>
  </si>
  <si>
    <t>BANK OF BOURBONNAIS</t>
  </si>
  <si>
    <t>BANK OF BUFFALO</t>
  </si>
  <si>
    <t>BANK OF GRAIN VALLEY, THE</t>
  </si>
  <si>
    <t>BANK OF GUEYDAN</t>
  </si>
  <si>
    <t>BANK OF KAUKAUNA, THE</t>
  </si>
  <si>
    <t>BANK OF MAPLE PLAIN</t>
  </si>
  <si>
    <t>BANK OF MONTANA</t>
  </si>
  <si>
    <t>BANK OF MOUNDVILLE</t>
  </si>
  <si>
    <t>BANK OF PENSACOLA</t>
  </si>
  <si>
    <t>BANK OF WALKER COUNTY</t>
  </si>
  <si>
    <t>BANK OF WHITTIER, NATIONAL ASSOCIATION</t>
  </si>
  <si>
    <t>BANKFLORIDA</t>
  </si>
  <si>
    <t>BAY BANK</t>
  </si>
  <si>
    <t>BELT VALLEY BANK</t>
  </si>
  <si>
    <t>BENDENA STATE BANK</t>
  </si>
  <si>
    <t>BONANZA VALLEY STATE BANK</t>
  </si>
  <si>
    <t>CALIFORNIA BUSINESS BANK</t>
  </si>
  <si>
    <t>CALIFORNIA PACIFIC BANK</t>
  </si>
  <si>
    <t>CEDAR VALLEY BANK &amp; TRUST</t>
  </si>
  <si>
    <t>CHAMPION BANK</t>
  </si>
  <si>
    <t>CITIZENS BANK OF ROGERSVILLE</t>
  </si>
  <si>
    <t>CITIZENS NATIONAL BANK OF QUITMAN, THE</t>
  </si>
  <si>
    <t>CITIZENS STATE BANK NORWOOD YOUNG AMERICA</t>
  </si>
  <si>
    <t>CITIZENS STATE BANK OF CHENEY, KANSAS, THE</t>
  </si>
  <si>
    <t>CITIZENS STATE BANK OF LULING</t>
  </si>
  <si>
    <t>CITIZENS STATE BANK OF WAVERLY (INCORPORATED)</t>
  </si>
  <si>
    <t>CLAY COUNTY BANK, INC.</t>
  </si>
  <si>
    <t>COMERICA BANK &amp; TRUST, NATIONAL ASSOCIATION</t>
  </si>
  <si>
    <t>COMMERCE BANK TEXAS</t>
  </si>
  <si>
    <t>COMMUNITY BANK OF MISSOURI</t>
  </si>
  <si>
    <t>COMMUNITY BANK OF PLEASANT HILL</t>
  </si>
  <si>
    <t>COMMUNITY BANK OF TRENTON</t>
  </si>
  <si>
    <t>COMMUNITY BANK OF WICHITA, INC.</t>
  </si>
  <si>
    <t>COWBOY BANK OF TEXAS, THE</t>
  </si>
  <si>
    <t>DEDICATED COMMUNITY BANK</t>
  </si>
  <si>
    <t>F &amp; M BANK AND TRUST COMPANY</t>
  </si>
  <si>
    <t>FARMERS AND MERCHANTS BANK OF ASHLAND</t>
  </si>
  <si>
    <t>FARMERS AND MERCHANTS BANK OF CRAIG COUNTY, THE</t>
  </si>
  <si>
    <t>FARMERS BANK OF LOHMAN</t>
  </si>
  <si>
    <t>FIDELITY BANK OF TEXAS</t>
  </si>
  <si>
    <t>FIRST BANK AND TRUST COMPANY OF MURPHYSBORO, THE</t>
  </si>
  <si>
    <t>FIRST BANK OF CELESTE, THE</t>
  </si>
  <si>
    <t>FIRST FEDERAL SAVINGS AND LOAN BANK</t>
  </si>
  <si>
    <t>FIRST NATIONAL BANK OF ANSON, THE</t>
  </si>
  <si>
    <t>FIRST NATIONAL BANK OF AVA, THE</t>
  </si>
  <si>
    <t>FIRST NATIONAL BANK OF BROOKSVILLE, THE</t>
  </si>
  <si>
    <t>FIRST NATIONAL BANK OF CHISHOLM, THE</t>
  </si>
  <si>
    <t>FIRST NATIONAL BANK OF COKATO, THE</t>
  </si>
  <si>
    <t>FIRST NATIONAL BANK OF GERMANTOWN, THE</t>
  </si>
  <si>
    <t>FIRST NATIONAL BANK OF LACON</t>
  </si>
  <si>
    <t>FIRST NATIONAL BANK OF SOUTH PADRE ISLAND</t>
  </si>
  <si>
    <t>FIRST STATE BANK OF DECATUR</t>
  </si>
  <si>
    <t>FIRST STATE BANK OF LE CENTER</t>
  </si>
  <si>
    <t>FIRST STATE BANK OF ROSEMOUNT, THE</t>
  </si>
  <si>
    <t>GARDEN PLAIN STATE BANK</t>
  </si>
  <si>
    <t>GREAT NATIONS BANK</t>
  </si>
  <si>
    <t>HERITAGE BANK MINNESOTA</t>
  </si>
  <si>
    <t>HIAWATHA BANK &amp; TRUST COMPANY</t>
  </si>
  <si>
    <t>HOLLADAY BANK AND TRUST</t>
  </si>
  <si>
    <t>HSBC TRUST COMPANY (DELAWARE), NATIONAL ASSOCIATION</t>
  </si>
  <si>
    <t>JPMORGAN CHASE BANK, DEARBORN</t>
  </si>
  <si>
    <t>KALAMAZOO COUNTY STATE BANK</t>
  </si>
  <si>
    <t>KAW VALLEY STATE BANK</t>
  </si>
  <si>
    <t>LAKEVIEW BANK</t>
  </si>
  <si>
    <t>LOGAN STATE BANK</t>
  </si>
  <si>
    <t>LYTLE STATE BANK OF LYTLE, TEXAS, THE</t>
  </si>
  <si>
    <t>MILLBURY NATIONAL BANK</t>
  </si>
  <si>
    <t>MILLENNIAL BANK</t>
  </si>
  <si>
    <t>MINERS NATIONAL BANK OF EVELETH, THE</t>
  </si>
  <si>
    <t>NATIONAL BANK OF ST. ANNE</t>
  </si>
  <si>
    <t>NEW FRONTIER BANK</t>
  </si>
  <si>
    <t>NEW HORIZON BANK, NATIONAL ASSOCIATION</t>
  </si>
  <si>
    <t>NORTHERN STATE BANK OF VIRGINIA</t>
  </si>
  <si>
    <t>PACIFIC WEST BANK</t>
  </si>
  <si>
    <t>PARAMOUNT BANK</t>
  </si>
  <si>
    <t>PAVILLION BANK</t>
  </si>
  <si>
    <t>PEOPLES BANK MT WASHINGTON</t>
  </si>
  <si>
    <t>PEOPLES BANK OF GREENSBORO</t>
  </si>
  <si>
    <t>PEOPLES BANK OF MONITEAU COUNTY</t>
  </si>
  <si>
    <t>PEOPLES FIRST SAVINGS BANK</t>
  </si>
  <si>
    <t>PRINCEVILLE STATE BANK</t>
  </si>
  <si>
    <t>READLYN SAVINGS BANK, THE</t>
  </si>
  <si>
    <t>RICHTON BANK &amp; TRUST COMPANY</t>
  </si>
  <si>
    <t>RIVER FALLS STATE BANK</t>
  </si>
  <si>
    <t>ROOT RIVER STATE BANK</t>
  </si>
  <si>
    <t>RUSHFORD STATE BANK (INCORPORATED)</t>
  </si>
  <si>
    <t>SAINT CLAIR STATE BANK (INCORPORATED)</t>
  </si>
  <si>
    <t>SAMSON BANKING COMPANY, THE</t>
  </si>
  <si>
    <t>SIDNEY STATE BANK</t>
  </si>
  <si>
    <t>SILEX BANKING COMPANY</t>
  </si>
  <si>
    <t>SIOUXLAND BANK</t>
  </si>
  <si>
    <t>SLOAN STATE BANK</t>
  </si>
  <si>
    <t>SMALL BUSINESS BANK</t>
  </si>
  <si>
    <t>SOUND BANKING COMPANY</t>
  </si>
  <si>
    <t>SPECTRA BANK</t>
  </si>
  <si>
    <t>SPIRO STATE BANK</t>
  </si>
  <si>
    <t>SPRING VALLEY BANK</t>
  </si>
  <si>
    <t>STATE BANK OF COLD SPRING</t>
  </si>
  <si>
    <t>STATE BANK OF GENEVA, THE</t>
  </si>
  <si>
    <t>STATE BANK OF ST. JACOB</t>
  </si>
  <si>
    <t>STOCK EXCHANGE BANK</t>
  </si>
  <si>
    <t>TUSTIN COMMUNITY BANK</t>
  </si>
  <si>
    <t>TWIN CITY BANK</t>
  </si>
  <si>
    <t>UNITED ORIENT BANK</t>
  </si>
  <si>
    <t>VALOR BANK</t>
  </si>
  <si>
    <t>WAHOO STATE BANK</t>
  </si>
  <si>
    <t>WALDO STATE BANK</t>
  </si>
  <si>
    <t>WALTERS BANK AND TRUST COMPANY</t>
  </si>
  <si>
    <t>WARRINGTON BANK, THE</t>
  </si>
  <si>
    <t>WATKINS SAVINGS BANK, THE</t>
  </si>
  <si>
    <t>ALTON BANK</t>
  </si>
  <si>
    <t>AMERICAN EXCHANGE BANK, LINDSAY, OKLAHOMA</t>
  </si>
  <si>
    <t>AMERICAN STATE BANK OF GRYGLA</t>
  </si>
  <si>
    <t>ANDERSON STATE BANK</t>
  </si>
  <si>
    <t>ANNA STATE BANK</t>
  </si>
  <si>
    <t>ARMOR BANK</t>
  </si>
  <si>
    <t>ATLANTA NATIONAL BANK, THE</t>
  </si>
  <si>
    <t>AUBURN BANKING COMPANY</t>
  </si>
  <si>
    <t>BALTIC STATE BANK, THE</t>
  </si>
  <si>
    <t>BANK OF BEARDEN</t>
  </si>
  <si>
    <t>BANK OF BOZEMAN</t>
  </si>
  <si>
    <t>BANK OF BURLINGTON</t>
  </si>
  <si>
    <t>BANK OF CASHTON</t>
  </si>
  <si>
    <t>BANK OF ELGIN</t>
  </si>
  <si>
    <t>BANK OF EUFAULA</t>
  </si>
  <si>
    <t>BANK OF EVERGREEN</t>
  </si>
  <si>
    <t>BANK OF GREELEYVILLE</t>
  </si>
  <si>
    <t>BANK OF HALLS</t>
  </si>
  <si>
    <t>BANK OF HANCOCK COUNTY</t>
  </si>
  <si>
    <t>BANK OF HARTINGTON</t>
  </si>
  <si>
    <t>BANK OF HOLYROOD, THE</t>
  </si>
  <si>
    <t>BANK OF IBERIA</t>
  </si>
  <si>
    <t>BANK OF LAKE VILLAGE</t>
  </si>
  <si>
    <t>BANK OF LINDSAY</t>
  </si>
  <si>
    <t>BANK OF MILAN, THE</t>
  </si>
  <si>
    <t>BANK OF ONTARIO</t>
  </si>
  <si>
    <t>BANK OF WRIGHTSVILLE</t>
  </si>
  <si>
    <t>BANK OF YATES CITY</t>
  </si>
  <si>
    <t>BASILE STATE BANK</t>
  </si>
  <si>
    <t>BLACK RIVER COUNTRY BANK</t>
  </si>
  <si>
    <t>BONDUEL STATE BANK</t>
  </si>
  <si>
    <t>BRANTLEY BANK &amp; TRUST COMPANY</t>
  </si>
  <si>
    <t>CARMINE STATE BANK</t>
  </si>
  <si>
    <t>CBW BANK</t>
  </si>
  <si>
    <t>CEDAR RAPIDS STATE BANK</t>
  </si>
  <si>
    <t>CHAMBERS STATE BANK</t>
  </si>
  <si>
    <t>CHESAPEAKE BANK &amp; TRUST COMPANY</t>
  </si>
  <si>
    <t>CITIZENS BANK OF COCHRAN, THE</t>
  </si>
  <si>
    <t>CITIZENS BANK OF CUMBERLAND COUNTY, INC.</t>
  </si>
  <si>
    <t>CITIZENS BANK OF EDINA, THE</t>
  </si>
  <si>
    <t>CITIZENS NATIONAL BANK OF MCCONNELSVILLE, THE</t>
  </si>
  <si>
    <t>CITIZENS STATE BANK AND TRUST COMPANY</t>
  </si>
  <si>
    <t>CITY NATIONAL BANK OF SAN SABA, THE</t>
  </si>
  <si>
    <t>CLARKSON BANK</t>
  </si>
  <si>
    <t>CLAY COUNTY STATE BANK</t>
  </si>
  <si>
    <t>CLINTON BANK</t>
  </si>
  <si>
    <t>COLUMBUS STATE BANK</t>
  </si>
  <si>
    <t>COMMUNITY BANK OWATONNA</t>
  </si>
  <si>
    <t>CONCORDE BANK</t>
  </si>
  <si>
    <t>CORN CITY STATE BANK, THE</t>
  </si>
  <si>
    <t>COVINGTON COUNTY BANK</t>
  </si>
  <si>
    <t>CURRIE STATE BANK</t>
  </si>
  <si>
    <t>DNB NATIONAL BANK</t>
  </si>
  <si>
    <t>DOMINION BANK</t>
  </si>
  <si>
    <t>ERGO BANK</t>
  </si>
  <si>
    <t>FARMERS &amp; MERCHANTS STATE BANK OF NEW YORK MILLS, INCORPORATED</t>
  </si>
  <si>
    <t>FARMERS AND MERCHANTS STATE BANK OF BUSHNELL</t>
  </si>
  <si>
    <t>FARMERS STATE BANK OF TRIMONT</t>
  </si>
  <si>
    <t>FIRST BANK AND TRUST COMPANY</t>
  </si>
  <si>
    <t>FIRST BANK AND TRUST OF FULLERTON</t>
  </si>
  <si>
    <t>FIRST BANK AND TRUST OF MEMPHIS</t>
  </si>
  <si>
    <t>FIRST BANK OF THE LAKE</t>
  </si>
  <si>
    <t>FIRST CITIZENS BANK OF BUTTE</t>
  </si>
  <si>
    <t>FIRST FARMERS &amp; MERCHANTS STATE BANK</t>
  </si>
  <si>
    <t>FIRST FARMERS &amp; MERCHANTS STATE BANK OF GRAND MEADOW</t>
  </si>
  <si>
    <t>FIRST NATIONAL BANK IN CIMARRON</t>
  </si>
  <si>
    <t>FIRST NATIONAL BANK IN FALFURRIAS, THE</t>
  </si>
  <si>
    <t>FIRST NATIONAL BANK IN FREDONIA</t>
  </si>
  <si>
    <t>FIRST NATIONAL BANK OF ASPERMONT, THE</t>
  </si>
  <si>
    <t>FIRST NATIONAL BANK OF BLANCHESTER, THE</t>
  </si>
  <si>
    <t>FIRST NATIONAL BANK OF COLERAINE, THE</t>
  </si>
  <si>
    <t>FIRST NATIONAL BANK OF DIGHTON, THE</t>
  </si>
  <si>
    <t>FIRST NATIONAL BANK OF HEBBRONVILLE, THE</t>
  </si>
  <si>
    <t>FIRST NATIONAL BANK OF HOOKER, THE</t>
  </si>
  <si>
    <t>FIRST NATIONAL BANK OF JOHNSON</t>
  </si>
  <si>
    <t>FIRST NATIONAL BANK OF MANNING, THE</t>
  </si>
  <si>
    <t>FIRST NATIONAL BANK OF NEVADA, THE</t>
  </si>
  <si>
    <t>FIRST NATIONAL BANK OF OKAWVILLE, THE</t>
  </si>
  <si>
    <t>FIRST NATIONAL BANK OF ORWELL</t>
  </si>
  <si>
    <t>FIRST NATIONAL BANK OF OSAKIS, THE</t>
  </si>
  <si>
    <t>FIRST NATIONAL BANK OF PETERSTOWN, THE</t>
  </si>
  <si>
    <t>FIRST NATIONAL BANK OF QUITAQUE, THE</t>
  </si>
  <si>
    <t>FIRST NATIONAL BANK OF SPARTA, THE</t>
  </si>
  <si>
    <t>FIRST NATIONAL BANK OF WAUCHULA</t>
  </si>
  <si>
    <t>FIRST SECURITY BANK - CANBY</t>
  </si>
  <si>
    <t>FIRST SECURITY BANK - WEST</t>
  </si>
  <si>
    <t>FIRST SECURITY BANK OF ROUNDUP</t>
  </si>
  <si>
    <t>FIRST STATE BANK MINNESOTA</t>
  </si>
  <si>
    <t>FIRST STATE BANK OF BEECHER CITY</t>
  </si>
  <si>
    <t>FIRST STATE BANK OF BIGFORK</t>
  </si>
  <si>
    <t>FIRST STATE BANK OF HARVEY</t>
  </si>
  <si>
    <t>FIRST STATE BANK OF HEALY, THE</t>
  </si>
  <si>
    <t>FIRST STATE BANK OF OLMSTED</t>
  </si>
  <si>
    <t>FIRST STATE BANK OF RANDOLPH COUNTY</t>
  </si>
  <si>
    <t>FIRST STATE BANK OF SAN DIEGO</t>
  </si>
  <si>
    <t>FIRST TRI-COUNTY BANK</t>
  </si>
  <si>
    <t>FNB WASHINGTON</t>
  </si>
  <si>
    <t>FNNB BANK</t>
  </si>
  <si>
    <t>FOUR COUNTY BANK, THE</t>
  </si>
  <si>
    <t>FREDONIA VALLEY BANK</t>
  </si>
  <si>
    <t>FROST STATE BANK</t>
  </si>
  <si>
    <t>GALION BUILDING AND LOAN BANK, THE</t>
  </si>
  <si>
    <t>GARFIELD COUNTY BANK</t>
  </si>
  <si>
    <t>GENOA COMMUNITY BANK</t>
  </si>
  <si>
    <t>GRAND MARAIS STATE BANK</t>
  </si>
  <si>
    <t>GRANVILLE NATIONAL BANK, THE</t>
  </si>
  <si>
    <t>HAMLER STATE BANK, THE</t>
  </si>
  <si>
    <t>HASKELL NATIONAL BANK</t>
  </si>
  <si>
    <t>HEADWATERS STATE BANK</t>
  </si>
  <si>
    <t>HERSHEY STATE BANK, THE</t>
  </si>
  <si>
    <t>HODGE BANK &amp; TRUST COMPANY</t>
  </si>
  <si>
    <t>HUSTISFORD STATE BANK</t>
  </si>
  <si>
    <t>INTEGRITY BANK PLUS</t>
  </si>
  <si>
    <t>INTERNATIONAL BANK OF AMHERST, THE</t>
  </si>
  <si>
    <t>IPSWICH STATE BANK</t>
  </si>
  <si>
    <t>IUKA STATE BANK, THE</t>
  </si>
  <si>
    <t>JACKSON PARISH BANK</t>
  </si>
  <si>
    <t>JANESVILLE STATE BANK</t>
  </si>
  <si>
    <t>JOHNSON STATE BANK</t>
  </si>
  <si>
    <t>JUNCTION NATIONAL BANK</t>
  </si>
  <si>
    <t>LAMONT BANK OF ST. JOHN</t>
  </si>
  <si>
    <t>LATIMER STATE BANK</t>
  </si>
  <si>
    <t>LIBERTY STATE BANK</t>
  </si>
  <si>
    <t>LITTLE HORN STATE BANK</t>
  </si>
  <si>
    <t>LOGAN COUNTY BANK</t>
  </si>
  <si>
    <t>LOWRY STATE BANK</t>
  </si>
  <si>
    <t>MARSEILLES BANK</t>
  </si>
  <si>
    <t>MASON CITY NATIONAL BANK</t>
  </si>
  <si>
    <t>MAYNARD SAVINGS BANK</t>
  </si>
  <si>
    <t>MAYVILLE STATE BANK</t>
  </si>
  <si>
    <t>MCINTOSH COUNTY BANK</t>
  </si>
  <si>
    <t>MERCHANTS &amp; FARMERS BANK OF GREENE COUNTY</t>
  </si>
  <si>
    <t>METZ BANKING COMPANY</t>
  </si>
  <si>
    <t>MIDLAND COMMUNITY BANK</t>
  </si>
  <si>
    <t>NATIONAL BANK OF ADAMS COUNTY OF WEST UNION, THE</t>
  </si>
  <si>
    <t>NEW CENTURY BANK</t>
  </si>
  <si>
    <t>OLD EXCHANGE NATIONAL BANK OF OKAWVILLE, THE</t>
  </si>
  <si>
    <t>OTTOVILLE BANK COMPANY, THE</t>
  </si>
  <si>
    <t>PEOPLES BANK OF ALTENBURG</t>
  </si>
  <si>
    <t>PEOPLES BANK OF GRACEVILLE</t>
  </si>
  <si>
    <t>PINERIES BANK, THE</t>
  </si>
  <si>
    <t>PINNACLE BANK, INC</t>
  </si>
  <si>
    <t>PLEASANTS COUNTY BANK, THE</t>
  </si>
  <si>
    <t>PORT AUSTIN STATE BANK, THE</t>
  </si>
  <si>
    <t>RED RIVER STATE BANK</t>
  </si>
  <si>
    <t>RICHLAND COUNTY BANK</t>
  </si>
  <si>
    <t>RIVERSIDE BANK</t>
  </si>
  <si>
    <t>ROCKY MOUNTAIN BANK AND TRUST</t>
  </si>
  <si>
    <t>SANBORN SAVINGS BANK</t>
  </si>
  <si>
    <t>SCRIBNER BANK</t>
  </si>
  <si>
    <t>SECURITY STATE BANK OF KENYON</t>
  </si>
  <si>
    <t>SECURITY STATE BANK OF WANAMINGO, INCORPORATED</t>
  </si>
  <si>
    <t>SECURITY STATE BANK OF WARROAD</t>
  </si>
  <si>
    <t>SECURITY STATE BANK, THE</t>
  </si>
  <si>
    <t>SENATH STATE BANK</t>
  </si>
  <si>
    <t>SIBLEY STATE BANK</t>
  </si>
  <si>
    <t>SICILY ISLAND STATE BANK</t>
  </si>
  <si>
    <t>SIMMESPORT STATE BANK</t>
  </si>
  <si>
    <t>SOUTHWEST BANK OF WEATHERFORD</t>
  </si>
  <si>
    <t>SSB COMMUNITY BANK</t>
  </si>
  <si>
    <t>STATE BANK OF BERN</t>
  </si>
  <si>
    <t>STATE BANK OF BOTTINEAU</t>
  </si>
  <si>
    <t>STATE BANK OF CHERRY</t>
  </si>
  <si>
    <t>STATE BANK OF DOWNS</t>
  </si>
  <si>
    <t>STATE BANK OF EAGLE BUTTE</t>
  </si>
  <si>
    <t>STATE BANK OF INDUSTRY</t>
  </si>
  <si>
    <t>STATE BANK OF MEDORA</t>
  </si>
  <si>
    <t>STATE BANK OF PEARL CITY, THE</t>
  </si>
  <si>
    <t>STATE BANK OF REESEVILLE</t>
  </si>
  <si>
    <t>STATE BANK OF WYNNEWOOD, THE</t>
  </si>
  <si>
    <t>STATE EXCHANGE BANK, THE</t>
  </si>
  <si>
    <t>STEARNS BANK OF UPSALA, NATIONAL ASSOCIATION</t>
  </si>
  <si>
    <t>STOCK GROWERS BANK</t>
  </si>
  <si>
    <t>STOCKMENS NATIONAL BANK IN COTULLA</t>
  </si>
  <si>
    <t>STRASBURG STATE BANK</t>
  </si>
  <si>
    <t>SUNRISE BANK DAKOTA</t>
  </si>
  <si>
    <t>TABLE ROCK COMMUNITY BANK</t>
  </si>
  <si>
    <t>TALBOT STATE BANK</t>
  </si>
  <si>
    <t>TAMPA STATE BANK</t>
  </si>
  <si>
    <t>THAYER COUNTY BANK</t>
  </si>
  <si>
    <t>TPNB BANK</t>
  </si>
  <si>
    <t>TRI-COUNTY TRUST COMPANY</t>
  </si>
  <si>
    <t>TRI-VALLEY BANK</t>
  </si>
  <si>
    <t>UNION BANKING COMPANY, THE</t>
  </si>
  <si>
    <t>VILLA GROVE STATE BANK</t>
  </si>
  <si>
    <t>WOODSFIELD SAVINGS BANK</t>
  </si>
  <si>
    <t>ZAPATA NATIONAL BANK</t>
  </si>
  <si>
    <t>ZAVALA COUNTY BANK</t>
  </si>
  <si>
    <t>ALLNATIONS BANK</t>
  </si>
  <si>
    <t>BANK OF CLARKS</t>
  </si>
  <si>
    <t>BROOKVILLE BUILDING AND SAVINGS ASSOCIATION</t>
  </si>
  <si>
    <t>CARVER STATE BANK</t>
  </si>
  <si>
    <t>COMMONWEALTH NATIONAL BANK</t>
  </si>
  <si>
    <t>COMMUNITY BANK OF OKLAHOMA</t>
  </si>
  <si>
    <t>EXCHANGE STATE BANK, THE</t>
  </si>
  <si>
    <t>FARMERS STATE BANK OF BLUE MOUND, THE</t>
  </si>
  <si>
    <t>FIRST NATIONAL BANK OF GILBERT, THE</t>
  </si>
  <si>
    <t>MERIT BANK</t>
  </si>
  <si>
    <t>MINNESOTA FIRST CREDIT AND SAVINGS, INCORPORATED</t>
  </si>
  <si>
    <t>STATE NATIONAL BANK OF GROOM, THE</t>
  </si>
  <si>
    <t>UNITED BANK OF PHILADELPHIA</t>
  </si>
  <si>
    <t>YOUNG AMERICANS BANK</t>
  </si>
  <si>
    <t>BANK OF BREWTON</t>
  </si>
  <si>
    <t>BANK OF LUMBER CITY</t>
  </si>
  <si>
    <t>BANK OF NEW CAMBRIA</t>
  </si>
  <si>
    <t>BLUE GRASS VALLEY BANK, THE</t>
  </si>
  <si>
    <t>BUTTE STATE BANK</t>
  </si>
  <si>
    <t>CEDAR SECURITY BANK</t>
  </si>
  <si>
    <t>CITIZENS BANK OF CHATSWORTH</t>
  </si>
  <si>
    <t>CITIZENS STATE BANK AND TRUST COMPANY, THE</t>
  </si>
  <si>
    <t>CITIZENS STATE BANK OF LANKIN</t>
  </si>
  <si>
    <t>CITY STATE BANK, THE</t>
  </si>
  <si>
    <t>COTTONWOOD VALLEY BANK</t>
  </si>
  <si>
    <t>COWBOY STATE BANK</t>
  </si>
  <si>
    <t>DEFIANCE STATE BANK</t>
  </si>
  <si>
    <t>FARMERS STATE BANK, INC</t>
  </si>
  <si>
    <t>FIRST COMMUNITY BANK XENIA-FLORA</t>
  </si>
  <si>
    <t>FIRST NATIONAL BANK IN TIGERTON</t>
  </si>
  <si>
    <t>FIRST NATIONAL BANK OF WAKEFIELD, THE</t>
  </si>
  <si>
    <t>FIRST STATE BANK OF DONGOLA, THE</t>
  </si>
  <si>
    <t>FIRST STATE BANK OF RANSOM, THE</t>
  </si>
  <si>
    <t>FIRST STATE BANK OF VAN ORIN</t>
  </si>
  <si>
    <t>FIRST SUMMIT BANK</t>
  </si>
  <si>
    <t>GRAND RIVERS COMMUNITY BANK</t>
  </si>
  <si>
    <t>HAVILAND STATE BANK, THE</t>
  </si>
  <si>
    <t>LAKE COUNTRY COMMUNITY BANK</t>
  </si>
  <si>
    <t>LAUDERDALE COUNTY BANK, THE</t>
  </si>
  <si>
    <t>MIDDLETOWN STATE BANK</t>
  </si>
  <si>
    <t>PEOPLES STATE BANK, FAIRMOUNT, NORTH DAKOTA</t>
  </si>
  <si>
    <t>POTTER STATE BANK OF POTTER, THE</t>
  </si>
  <si>
    <t>PRAIRIE SUN BANK</t>
  </si>
  <si>
    <t>RANDALL STATE BANK</t>
  </si>
  <si>
    <t>STANTON STATE BANK</t>
  </si>
  <si>
    <t>STATE BANK OF NAUVOO</t>
  </si>
  <si>
    <t>STATE CENTRAL BANK</t>
  </si>
  <si>
    <t>TRUST BANK, THE</t>
  </si>
  <si>
    <t>VANTAGE BANK</t>
  </si>
  <si>
    <t>WATERFORD COMMERCIAL AND SAVINGS BANK, THE</t>
  </si>
  <si>
    <t>WESTERN DAKOTA BANK</t>
  </si>
  <si>
    <t>1ST BANK IN HOMINY</t>
  </si>
  <si>
    <t>ALAMERICA BANK</t>
  </si>
  <si>
    <t>AMERICA'S COMMUNITY BANK</t>
  </si>
  <si>
    <t>ANCHOR STATE BANK</t>
  </si>
  <si>
    <t>BANK OF DENTON, THE</t>
  </si>
  <si>
    <t>BANK OF MEAD</t>
  </si>
  <si>
    <t>BANK OF PRAGUE</t>
  </si>
  <si>
    <t>BARWICK BANKING COMPANY</t>
  </si>
  <si>
    <t>BENTON COUNTY STATE BANK</t>
  </si>
  <si>
    <t>BMO HARRIS CENTRAL NATIONAL ASSOCIATION</t>
  </si>
  <si>
    <t>BOELUS STATE BANK</t>
  </si>
  <si>
    <t>BOSTON TRUST &amp; INVESTMENT MANAGEMENT COMPANY</t>
  </si>
  <si>
    <t>BRAZOS NATIONAL BANK</t>
  </si>
  <si>
    <t>CALIFORNIA INTERNATIONAL BANK, N.A.</t>
  </si>
  <si>
    <t>CAMP GROVE STATE BANK</t>
  </si>
  <si>
    <t>CEDAR HILL NATIONAL BANK</t>
  </si>
  <si>
    <t>CERESCOBANK</t>
  </si>
  <si>
    <t>CHESTERFIELD STATE BANK</t>
  </si>
  <si>
    <t>CORN GROWERS STATE BANK</t>
  </si>
  <si>
    <t>CREDIT FIRST NATIONAL ASSOCIATION</t>
  </si>
  <si>
    <t>DEWEY BANK</t>
  </si>
  <si>
    <t>DSRM NATIONAL BANK</t>
  </si>
  <si>
    <t>EAGLEMARK SAVINGS BANK</t>
  </si>
  <si>
    <t>ELYSIAN BANK</t>
  </si>
  <si>
    <t>EMIGRANT MERCANTILE BANK</t>
  </si>
  <si>
    <t>FARMERS AND MERCHANTS BANK OF MOUND CITY, KANSAS</t>
  </si>
  <si>
    <t>FARMERS STATE BANK OF CANTON</t>
  </si>
  <si>
    <t>FARMERS STATE BANK OF MEDORA</t>
  </si>
  <si>
    <t>FIRST ELECTRONIC BANK</t>
  </si>
  <si>
    <t>FIRST NATIONAL BANK OF FLETCHER, THE</t>
  </si>
  <si>
    <t>FIRST NATIONAL BANK OF LIPAN, THE</t>
  </si>
  <si>
    <t>FIRST NATIONAL BANK OF MCINTOSH, THE</t>
  </si>
  <si>
    <t>FIRST NATIONAL BANK OF MOODY, THE</t>
  </si>
  <si>
    <t>FIRST NATIONAL BANK OF PROCTOR, THE</t>
  </si>
  <si>
    <t>FIRST STATE BANK IN TEMPLE</t>
  </si>
  <si>
    <t>FIRST STATE BANK OF FOUNTAIN, THE</t>
  </si>
  <si>
    <t>FMB BANK</t>
  </si>
  <si>
    <t>GRANGER NATIONAL BANK, THE</t>
  </si>
  <si>
    <t>HIGHLAND STATE BANK</t>
  </si>
  <si>
    <t>ITS BANK</t>
  </si>
  <si>
    <t>KEY COMMUNITY BANK</t>
  </si>
  <si>
    <t>KINDRED STATE BANK</t>
  </si>
  <si>
    <t>LIBERTY BANK, INC.</t>
  </si>
  <si>
    <t>MAXWELL STATE BANK</t>
  </si>
  <si>
    <t>NINNESCAH VALLEY BANK</t>
  </si>
  <si>
    <t>PALO SAVINGS BANK</t>
  </si>
  <si>
    <t>PEOPLES BANK OF MACON</t>
  </si>
  <si>
    <t>PEOPLES STATE BANK OF COLFAX</t>
  </si>
  <si>
    <t>PHILADELPHIA TRUST COMPANY, THE</t>
  </si>
  <si>
    <t>PRESCOTT STATE BANK</t>
  </si>
  <si>
    <t>SAINT MARTIN NATIONAL BANK</t>
  </si>
  <si>
    <t>STATE BANK OF BURRTON</t>
  </si>
  <si>
    <t>WALTON STATE BANK, THE</t>
  </si>
  <si>
    <t>NATIONAL ADVISORS TRUST COMPANY</t>
  </si>
  <si>
    <t>ADAMS STATE BANK</t>
  </si>
  <si>
    <t>ADRIAN STATE BANK</t>
  </si>
  <si>
    <t>AMERICAN TRUST &amp; SAVINGS BANK</t>
  </si>
  <si>
    <t>AMISTAD BANK</t>
  </si>
  <si>
    <t>ANDES STATE BANK</t>
  </si>
  <si>
    <t>ASHTON STATE BANK</t>
  </si>
  <si>
    <t>BANK OF CATTARAUGUS</t>
  </si>
  <si>
    <t>BANK OF EDISON, THE</t>
  </si>
  <si>
    <t>BANK OF GREELEY</t>
  </si>
  <si>
    <t>BANK OF HAZELTON</t>
  </si>
  <si>
    <t>BANK OF HOUSTON, THE</t>
  </si>
  <si>
    <t>BANK OF SAN JACINTO COUNTY, COLDSPRING, TEXAS, THE</t>
  </si>
  <si>
    <t>BANK OF STEINAUER</t>
  </si>
  <si>
    <t>BANK OF VICI</t>
  </si>
  <si>
    <t>BATTLE CREEK STATE BANK</t>
  </si>
  <si>
    <t>BAXTER STATE BANK, THE</t>
  </si>
  <si>
    <t>BISON STATE BANK</t>
  </si>
  <si>
    <t>BRYANT STATE BANK</t>
  </si>
  <si>
    <t>BUCKLEY STATE BANK</t>
  </si>
  <si>
    <t>CAMPUS STATE BANK</t>
  </si>
  <si>
    <t>CITIZENS NATIONAL BANK OF HAMMOND, THE</t>
  </si>
  <si>
    <t>CITIZENS STATE BANK OF MILFORD</t>
  </si>
  <si>
    <t>COMMUNITY BANK OF EASTON</t>
  </si>
  <si>
    <t>COMMUNITY BANK OF MEMPHIS</t>
  </si>
  <si>
    <t>COMMUNITY NATIONAL BANK IN MONMOUTH</t>
  </si>
  <si>
    <t>COMMUNITY STATE BANK OF CANTON</t>
  </si>
  <si>
    <t>CROWELL STATE BANK</t>
  </si>
  <si>
    <t>CULBERTSON BANK</t>
  </si>
  <si>
    <t>DICKINSON COUNTY BANK</t>
  </si>
  <si>
    <t>DONLEY COUNTY STATE BANK, THE</t>
  </si>
  <si>
    <t>DYSART STATE BANK</t>
  </si>
  <si>
    <t>FAIRMOUNT STATE BANK, THE</t>
  </si>
  <si>
    <t>FAIRVIEW STATE BANKING COMPANY</t>
  </si>
  <si>
    <t>FARMERS &amp; MERCHANTS BANK OF HUTSONVILLE</t>
  </si>
  <si>
    <t>FARMERS &amp; TRADERS BANK OF CAMPTON</t>
  </si>
  <si>
    <t>FARMERS AND MERCHANTS STATE BANK OF ALPHA</t>
  </si>
  <si>
    <t>FARMERS AND MERCHANTS STATE BANK OF APPLETON</t>
  </si>
  <si>
    <t>FARMERS AND MERCHANTS STATE BANK, THE</t>
  </si>
  <si>
    <t>FARMERS STATE BANK OF BUCKLIN, KANSAS, THE</t>
  </si>
  <si>
    <t>FARMERS STATE BANK OF EMDEN</t>
  </si>
  <si>
    <t>FARMERS STATE BANK OF TURTON, THE</t>
  </si>
  <si>
    <t>FARMERS STATE BANK, ALLEN, OKLAHOMA</t>
  </si>
  <si>
    <t>FIRST BANK OF BANCROFT</t>
  </si>
  <si>
    <t>FIRST BANK OF THOMAS</t>
  </si>
  <si>
    <t>FIRST FARMERS NATIONAL BANK OF WAURIKA, THE</t>
  </si>
  <si>
    <t>FIRST FINANCIAL BANK IN WINNEBAGO</t>
  </si>
  <si>
    <t>FIRST NATIONAL BANK AT SAINT JAMES, THE</t>
  </si>
  <si>
    <t>FIRST NATIONAL BANK IN COOPER, THE</t>
  </si>
  <si>
    <t>FIRST NATIONAL BANK IN FRANKFORT</t>
  </si>
  <si>
    <t>FIRST NATIONAL BANK OF ASSUMPTION, THE</t>
  </si>
  <si>
    <t>FIRST NATIONAL BANK OF BROWNSTOWN, THE</t>
  </si>
  <si>
    <t>FIRST NATIONAL BANK OF FAIRFAX, THE</t>
  </si>
  <si>
    <t>FIRST NATIONAL BANK OF FLEMING, THE</t>
  </si>
  <si>
    <t>FIRST NATIONAL BANK OF FREDERICK, THE</t>
  </si>
  <si>
    <t>FIRST NATIONAL BANK OF PRIMGHAR, THE</t>
  </si>
  <si>
    <t>FIRST NATIONAL BANK OF SPEARVILLE</t>
  </si>
  <si>
    <t>FIRST SECURITY BANK - HENDRICKS</t>
  </si>
  <si>
    <t>FIRST SECURITY BANK OF DEER LODGE</t>
  </si>
  <si>
    <t>FIRST STATE BANK OF ST. PETER</t>
  </si>
  <si>
    <t>FORD COUNTY STATE BANK</t>
  </si>
  <si>
    <t>GRAND TIMBER BANK</t>
  </si>
  <si>
    <t>HART COUNTY BANK AND TRUST COMPANY</t>
  </si>
  <si>
    <t>HARTSBURG STATE BANK</t>
  </si>
  <si>
    <t>HILL-DODGE BANKING COMPANY, THE</t>
  </si>
  <si>
    <t>HOME SAVINGS BANK OF WAPAKONETA</t>
  </si>
  <si>
    <t>HOPETON STATE BANK, THE</t>
  </si>
  <si>
    <t>KINMUNDY BANK</t>
  </si>
  <si>
    <t>KRESS NATIONAL BANK</t>
  </si>
  <si>
    <t>LAKESIDE BANK OF SALINA</t>
  </si>
  <si>
    <t>LOVELADY STATE BANK</t>
  </si>
  <si>
    <t>MARION NATIONAL BANK, THE</t>
  </si>
  <si>
    <t>MARQUETTE FARMERS STATE BANK OF MARQUETTE KANSAS</t>
  </si>
  <si>
    <t>MARSHALL COUNTY STATE BANK</t>
  </si>
  <si>
    <t>MCCLAVE STATE BANK</t>
  </si>
  <si>
    <t>MENARD BANK</t>
  </si>
  <si>
    <t>MER ROUGE STATE BANK, THE</t>
  </si>
  <si>
    <t>MERCHANTS &amp; PLANTERS BANK, THE</t>
  </si>
  <si>
    <t>MONTEZUMA STATE BANK</t>
  </si>
  <si>
    <t>MONTROSE SAVINGS BANK</t>
  </si>
  <si>
    <t>MOVEMENT BANK</t>
  </si>
  <si>
    <t>MT. VICTORY STATE BANK</t>
  </si>
  <si>
    <t>NEBRASKA STATE BANK</t>
  </si>
  <si>
    <t>NEIGHBORS BANK</t>
  </si>
  <si>
    <t>NORTHERN STATE BANK OF GONVICK, THE</t>
  </si>
  <si>
    <t>ODIN STATE BANK</t>
  </si>
  <si>
    <t>PEOPLES BANK OF DEER LODGE</t>
  </si>
  <si>
    <t>POWELL STATE BANK</t>
  </si>
  <si>
    <t>REPUBLIC BANKING COMPANY, THE</t>
  </si>
  <si>
    <t>RICHLAND STATE BANK</t>
  </si>
  <si>
    <t>ROBERT LEE STATE BANK</t>
  </si>
  <si>
    <t>ROCHELLE STATE BANK</t>
  </si>
  <si>
    <t>ROLETTE STATE BANK</t>
  </si>
  <si>
    <t>SAINTE MARIE STATE BANK</t>
  </si>
  <si>
    <t>SECURITY STATE BANK OF OKLEE</t>
  </si>
  <si>
    <t>SPUR SECURITY BANK</t>
  </si>
  <si>
    <t>STATE BANK OF BELLINGHAM</t>
  </si>
  <si>
    <t>STATE BANK OF CANTON</t>
  </si>
  <si>
    <t>STATE BANK OF CHANDLER</t>
  </si>
  <si>
    <t>STATE BANK OF EASTON</t>
  </si>
  <si>
    <t>STATE BANK OF JEFFERS</t>
  </si>
  <si>
    <t>STATE BANK OF LAKE PARK</t>
  </si>
  <si>
    <t>STATE BANK OF LAKOTA</t>
  </si>
  <si>
    <t>STATE BANK OF SCOTIA</t>
  </si>
  <si>
    <t>STATE BANK OF TAUNTON</t>
  </si>
  <si>
    <t>SWEDISH-AMERICAN STATE BANK</t>
  </si>
  <si>
    <t>TABLE GROVE STATE BANK</t>
  </si>
  <si>
    <t>TURTLE MOUNTAIN STATE BANK</t>
  </si>
  <si>
    <t>UNITED MINNESOTA BANK</t>
  </si>
  <si>
    <t>VERMONT STATE BANK</t>
  </si>
  <si>
    <t>WASHITA VALLEY BANK</t>
  </si>
  <si>
    <t>WELCOME STATE BANK</t>
  </si>
  <si>
    <t>WHITE STATE BANK</t>
  </si>
  <si>
    <t>1ST SECURITY BANK OF WASHINGTON</t>
  </si>
  <si>
    <t>AMERICAN SAVINGS BANK, F.S.B.</t>
  </si>
  <si>
    <t>ANDROSCOGGIN SAVINGS BANK</t>
  </si>
  <si>
    <t>AVIDIA BANK</t>
  </si>
  <si>
    <t>AXOS BANK</t>
  </si>
  <si>
    <t>BANGOR SAVINGS BANK</t>
  </si>
  <si>
    <t>BANK OF GREENE COUNTY, THE</t>
  </si>
  <si>
    <t>BANK OF NEW HAMPSHIRE</t>
  </si>
  <si>
    <t>BAYCOAST BANK</t>
  </si>
  <si>
    <t>BRISTOL COUNTY SAVINGS BANK</t>
  </si>
  <si>
    <t>CAMBRIDGE SAVINGS BANK</t>
  </si>
  <si>
    <t>CAPE COD FIVE CENTS SAVINGS BANK</t>
  </si>
  <si>
    <t>CAPITOL FEDERAL SAVINGS BANK</t>
  </si>
  <si>
    <t>CENLAR FSB</t>
  </si>
  <si>
    <t>CENTREVILLE BANK</t>
  </si>
  <si>
    <t>CHELSEA GROTON BANK</t>
  </si>
  <si>
    <t>COLONIAL SAVINGS, FA</t>
  </si>
  <si>
    <t>COLORADO FEDERAL SAVINGS BANK</t>
  </si>
  <si>
    <t>COUNTRY BANK FOR SAVINGS</t>
  </si>
  <si>
    <t>DEDHAM INSTITUTION FOR SAVINGS</t>
  </si>
  <si>
    <t>EL DORADO SAVINGS BANK, F.S.B.</t>
  </si>
  <si>
    <t>EMIGRANT BANK</t>
  </si>
  <si>
    <t>ESSA BANK &amp; TRUST</t>
  </si>
  <si>
    <t>FAIRFIELD COUNTY BANK</t>
  </si>
  <si>
    <t>FIRST COUNTY BANK</t>
  </si>
  <si>
    <t>FIRST FEDERAL BANK</t>
  </si>
  <si>
    <t>FIRST FEDERAL SAVINGS AND LOAN ASSOCIATION OF LAKEWOOD</t>
  </si>
  <si>
    <t>FIRSTRUST SAVINGS BANK</t>
  </si>
  <si>
    <t>FLORENCE BANK</t>
  </si>
  <si>
    <t>GATE CITY BANK</t>
  </si>
  <si>
    <t>HARBORONE BANK</t>
  </si>
  <si>
    <t>HAVEN SAVINGS BANK</t>
  </si>
  <si>
    <t>HINGHAM INSTITUTION FOR SAVINGS</t>
  </si>
  <si>
    <t>HOME FEDERAL BANK OF TENNESSEE</t>
  </si>
  <si>
    <t>HORIZON BANK, SSB</t>
  </si>
  <si>
    <t>INSTITUTION FOR SAVINGS IN NEWBURYPORT AND ITS VICINITY</t>
  </si>
  <si>
    <t>ION BANK</t>
  </si>
  <si>
    <t>JOHN DEERE FINANCIAL, F.S.B.</t>
  </si>
  <si>
    <t>KEARNY BANK</t>
  </si>
  <si>
    <t>KENNEBEC SAVINGS BANK</t>
  </si>
  <si>
    <t>KENNEBUNK SAVINGS BANK</t>
  </si>
  <si>
    <t>LOWELL FIVE CENT SAVINGS BANK, THE</t>
  </si>
  <si>
    <t>MACHIAS SAVINGS BANK</t>
  </si>
  <si>
    <t>MALAGA BANK, FSB</t>
  </si>
  <si>
    <t>MANASQUAN BANK</t>
  </si>
  <si>
    <t>MASPETH FEDERAL SAVINGS AND LOAN ASSOCIATION</t>
  </si>
  <si>
    <t>MIDDLESEX SAVINGS BANK</t>
  </si>
  <si>
    <t>MIDFIRST BANK</t>
  </si>
  <si>
    <t>NEWTOWN SAVINGS BANK</t>
  </si>
  <si>
    <t>NORTH AMERICAN SAVINGS BANK, FSB</t>
  </si>
  <si>
    <t>NORTHFIELD BANK</t>
  </si>
  <si>
    <t>NORTHFIELD SAVINGS BANK</t>
  </si>
  <si>
    <t>NORWAY SAVINGS BANK</t>
  </si>
  <si>
    <t>PENN COMMUNITY BANK</t>
  </si>
  <si>
    <t>PEOPLESBANK</t>
  </si>
  <si>
    <t>PONCE BANK</t>
  </si>
  <si>
    <t>PROVIDENT BANK</t>
  </si>
  <si>
    <t>PROVIDENT SAVINGS BANK, F.S.B.</t>
  </si>
  <si>
    <t>RIDGEWOOD SAVINGS BANK</t>
  </si>
  <si>
    <t>SACO &amp; BIDDEFORD SAVINGS INSTITUTION</t>
  </si>
  <si>
    <t>SALEM FIVE CENTS SAVINGS BANK</t>
  </si>
  <si>
    <t>SPENCER SAVINGS BANK, SAVINGS AND LOAN ASSOCIATION</t>
  </si>
  <si>
    <t>TBK BANK, SSB</t>
  </si>
  <si>
    <t>THINK MUTUAL BANK</t>
  </si>
  <si>
    <t>THIRD FEDERAL SAVINGS &amp; LOAN ASSOCIATION OF CLEVELAND</t>
  </si>
  <si>
    <t>THOMASTON SAVINGS BANK</t>
  </si>
  <si>
    <t>TIMBERLAND BANK</t>
  </si>
  <si>
    <t>TRUSTCO BANK</t>
  </si>
  <si>
    <t>UNIBANK FOR SAVINGS</t>
  </si>
  <si>
    <t>UNION COUNTY SAVINGS BANK</t>
  </si>
  <si>
    <t>UNION SAVINGS BANK</t>
  </si>
  <si>
    <t>USAA FEDERAL SAVINGS BANK</t>
  </si>
  <si>
    <t>WASHINGTON FINANCIAL BANK</t>
  </si>
  <si>
    <t>WATERSTONE BANK</t>
  </si>
  <si>
    <t>WESTFIELD BANK</t>
  </si>
  <si>
    <t>WESTFIELD BANK, FSB</t>
  </si>
  <si>
    <t>WILMINGTON SAVINGS FUND SOCIETY, FSB</t>
  </si>
  <si>
    <t>YAKIMA FEDERAL SAVINGS AND LOAN ASSOCIATION</t>
  </si>
  <si>
    <t>ABACUS FEDERAL SAVINGS BANK</t>
  </si>
  <si>
    <t>ADAMS COMMUNITY BANK</t>
  </si>
  <si>
    <t>AMBLER SAVINGS BANK</t>
  </si>
  <si>
    <t>AMERICAN FEDERAL BANK</t>
  </si>
  <si>
    <t>AMERIPRISE BANK, FSB</t>
  </si>
  <si>
    <t>ARTISANS' BANK</t>
  </si>
  <si>
    <t>ARUNDEL FEDERAL SAVINGS BANK</t>
  </si>
  <si>
    <t>ATHOL SAVINGS BANK</t>
  </si>
  <si>
    <t>BANK OF BENNINGTON, THE</t>
  </si>
  <si>
    <t>BANK OF CANTON, THE</t>
  </si>
  <si>
    <t>BATH SAVINGS INSTITUTION</t>
  </si>
  <si>
    <t>BAY STATE SAVINGS BANK</t>
  </si>
  <si>
    <t>BAYVANGUARD BANK</t>
  </si>
  <si>
    <t>BOGOTA SAVINGS BANK</t>
  </si>
  <si>
    <t>BRENTWOOD BANK</t>
  </si>
  <si>
    <t>CAPE ANN SAVINGS BANK</t>
  </si>
  <si>
    <t>CAPE COD CO-OPERATIVE BANK</t>
  </si>
  <si>
    <t>CARVER FEDERAL SAVINGS BANK</t>
  </si>
  <si>
    <t>CENTURY NEXT BANK</t>
  </si>
  <si>
    <t>CENTURY SAVINGS BANK</t>
  </si>
  <si>
    <t>CFSBANK</t>
  </si>
  <si>
    <t>CHARLES SCHWAB TRUST BANK</t>
  </si>
  <si>
    <t>CLAREMONT SAVINGS BANK</t>
  </si>
  <si>
    <t>CLINTON SAVINGS BANK</t>
  </si>
  <si>
    <t>COLONIAL FEDERAL SAVINGS BANK</t>
  </si>
  <si>
    <t>COOPERATIVE BANK, THE</t>
  </si>
  <si>
    <t>CREST SAVINGS BANK</t>
  </si>
  <si>
    <t>CROSS COUNTY SAVINGS BANK</t>
  </si>
  <si>
    <t>DEAN CO-OPERATIVE BANK</t>
  </si>
  <si>
    <t>DIME BANK</t>
  </si>
  <si>
    <t>EASTERN SAVINGS BANK FEDERAL SAVINGS BANK</t>
  </si>
  <si>
    <t>EQUITABLE BANK, S.S.B., THE</t>
  </si>
  <si>
    <t>ESSEX SAVINGS BANK</t>
  </si>
  <si>
    <t>EUREKA SAVINGS BANK</t>
  </si>
  <si>
    <t>EVERETT CO-OPERATIVE BANK</t>
  </si>
  <si>
    <t>EVERGREEN FEDERAL BANK</t>
  </si>
  <si>
    <t>FARM BUREAU BANK FSB</t>
  </si>
  <si>
    <t>FEDERAL SAVINGS BANK, THE</t>
  </si>
  <si>
    <t>FIDELITY CO-OPERATIVE BANK</t>
  </si>
  <si>
    <t>FIFTH DISTRICT SAVINGS BANK</t>
  </si>
  <si>
    <t>FIRST CENTRAL SAVINGS BANK</t>
  </si>
  <si>
    <t>FIRST COMMAND BANK</t>
  </si>
  <si>
    <t>FIRST FEDERAL BANK OF KANSAS CITY</t>
  </si>
  <si>
    <t>FIRST FEDERAL BANK OF LOUISIANA</t>
  </si>
  <si>
    <t>FIRST FEDERAL COMMUNITY BANK, SSB</t>
  </si>
  <si>
    <t>FIRST FEDERAL SAVINGS &amp; LOAN ASSOCIATION OF PASCAGOULA-MOSS POINT</t>
  </si>
  <si>
    <t>FIRST FEDERAL SAVINGS AND LOAN ASSOCIATION OF GREENE COUNTY</t>
  </si>
  <si>
    <t>FIRST FEDERAL SAVINGS AND LOAN ASSOCIATION OF LORAIN</t>
  </si>
  <si>
    <t>FIRST FEDERAL SAVINGS AND LOAN ASSOCIATION OF MCMINNVILLE</t>
  </si>
  <si>
    <t>FIRST FEDERAL SAVINGS BANK OF LINCOLNTON</t>
  </si>
  <si>
    <t>FIRST PIEDMONT FEDERAL SAVINGS AND LOAN ASSOCIATION</t>
  </si>
  <si>
    <t>FIRST SAVINGS BANK OF HEGEWISCH</t>
  </si>
  <si>
    <t>FIRST SHORE FEDERAL SAVINGS AND LOAN ASSOCIATION</t>
  </si>
  <si>
    <t>FORWARD BANK</t>
  </si>
  <si>
    <t>FOX VALLEY SAVINGS BANK</t>
  </si>
  <si>
    <t>FULTON SAVINGS BANK</t>
  </si>
  <si>
    <t>GEDDES FEDERAL SAVINGS AND LOAN ASSOCIATION</t>
  </si>
  <si>
    <t>GREAT MIDWEST BANK, STATE SAVINGS BANK</t>
  </si>
  <si>
    <t>GREENFIELD SAVINGS BANK</t>
  </si>
  <si>
    <t>GUILFORD SAVINGS BANK, THE</t>
  </si>
  <si>
    <t>HADDON SAVINGS BANK</t>
  </si>
  <si>
    <t>HANCOCK COUNTY SAVINGS BANK, F.S.B.</t>
  </si>
  <si>
    <t>HARLEYSVILLE BANK</t>
  </si>
  <si>
    <t>HATBORO FEDERAL SAVINGS</t>
  </si>
  <si>
    <t>HAVERHILL BANK</t>
  </si>
  <si>
    <t>HOME BANK SB</t>
  </si>
  <si>
    <t>HOME FEDERAL BANK</t>
  </si>
  <si>
    <t>HOMELAND FEDERAL SAVINGS BANK</t>
  </si>
  <si>
    <t>HOYNE SAVINGS BANK</t>
  </si>
  <si>
    <t>HUNTINGTON FEDERAL SAVINGS BANK</t>
  </si>
  <si>
    <t>INFIRST BANK</t>
  </si>
  <si>
    <t>IROQUOIS FEDERAL SAVINGS AND LOAN ASSOCIATION</t>
  </si>
  <si>
    <t>KS BANK, INC.</t>
  </si>
  <si>
    <t>LAKE SHORE SAVINGS BANK</t>
  </si>
  <si>
    <t>LEE BANK</t>
  </si>
  <si>
    <t>LIBERTY BANK FOR SAVINGS</t>
  </si>
  <si>
    <t>LIBERTY SAVINGS BANK, F.S.B.</t>
  </si>
  <si>
    <t>LINCOLN FEDERAL SAVINGS BANK OF NEBRASKA</t>
  </si>
  <si>
    <t>LISLE SAVINGS BANK</t>
  </si>
  <si>
    <t>LUSITANIA SAVINGS BANK</t>
  </si>
  <si>
    <t>M.Y. SAFRA BANK, FSB</t>
  </si>
  <si>
    <t>MAGYAR BANK</t>
  </si>
  <si>
    <t>MARQUETTE SAVINGS BANK</t>
  </si>
  <si>
    <t>MECHANICS COOPERATIVE BANK</t>
  </si>
  <si>
    <t>MEREDITH VILLAGE SAVINGS BANK</t>
  </si>
  <si>
    <t>MERRIMACK COUNTY SAVINGS BANK</t>
  </si>
  <si>
    <t>MIDCOUNTRY BANK</t>
  </si>
  <si>
    <t>MIDDLESEX FEDERAL SAVINGS, F.A.</t>
  </si>
  <si>
    <t>MILFORD BANK THE</t>
  </si>
  <si>
    <t>MILFORD FEDERAL BANK</t>
  </si>
  <si>
    <t>MONSON SAVINGS BANK</t>
  </si>
  <si>
    <t>MOUNTAINONE BANK</t>
  </si>
  <si>
    <t>MT. MCKINLEY BANK</t>
  </si>
  <si>
    <t>MURRAY BANK, THE</t>
  </si>
  <si>
    <t>MUTUALONE BANK</t>
  </si>
  <si>
    <t>NEWBURYPORT FIVE CENTS SAVINGS BANK</t>
  </si>
  <si>
    <t>NORTH EASTON SAVINGS BANK</t>
  </si>
  <si>
    <t>NORTH SHORE BANK, A CO-OPERATIVE BANK</t>
  </si>
  <si>
    <t>NORTHEAST COMMUNITY BANK</t>
  </si>
  <si>
    <t>NORTHWEST COMMUNITY BANK</t>
  </si>
  <si>
    <t>NORTHWESTERN MUTUAL WEALTH MANAGEMENT COMPANY</t>
  </si>
  <si>
    <t>OCONEE FEDERAL SAVINGS AND LOAN ASSOCIATION</t>
  </si>
  <si>
    <t>OLYMPIA FEDERAL SAVINGS AND LOAN ASSOCIATION</t>
  </si>
  <si>
    <t>PASSUMPSIC SAVINGS BANK</t>
  </si>
  <si>
    <t>PENTUCKET BANK</t>
  </si>
  <si>
    <t>PHOENIXVILLE FEDERAL BANK AND TRUST</t>
  </si>
  <si>
    <t>PIEDMONT FEDERAL SAVINGS BANK</t>
  </si>
  <si>
    <t>PITTSFIELD CO-OPERATIVE BANK</t>
  </si>
  <si>
    <t>PRESIDENTIAL BANK, FSB</t>
  </si>
  <si>
    <t>PYRAMAX BANK, F.S.B.</t>
  </si>
  <si>
    <t>QUONTIC BANK</t>
  </si>
  <si>
    <t>RELIANCE SAVINGS BANK</t>
  </si>
  <si>
    <t>RHINEBECK BANK</t>
  </si>
  <si>
    <t>ROLLSTONE BANK &amp; TRUST</t>
  </si>
  <si>
    <t>RONDOUT SAVINGS BANK</t>
  </si>
  <si>
    <t>ROSEDALE FEDERAL SAVINGS AND LOAN ASSOCIATION</t>
  </si>
  <si>
    <t>SALEM CO-OPERATIVE BANK</t>
  </si>
  <si>
    <t>SAVERS CO-OPERATIVE BANK</t>
  </si>
  <si>
    <t>SAVINGS BANK OF WALPOLE</t>
  </si>
  <si>
    <t>SEAMENS BANK</t>
  </si>
  <si>
    <t>SEATTLE BANK</t>
  </si>
  <si>
    <t>SEWICKLEY SAVINGS BANK</t>
  </si>
  <si>
    <t>SHELBY SAVINGS BANK, SSB</t>
  </si>
  <si>
    <t>SKOWHEGAN SAVINGS BANK</t>
  </si>
  <si>
    <t>SLOVENIAN SAVINGS AND LOAN ASSOCIATION OF CANONSBURG, PA</t>
  </si>
  <si>
    <t>SOUTHSTAR BANK, S.S.B.</t>
  </si>
  <si>
    <t>STERLING FEDERAL BANK, FEDERAL SAVINGS BANK</t>
  </si>
  <si>
    <t>STONEHAMBANK</t>
  </si>
  <si>
    <t>STURDY SAVINGS BANK</t>
  </si>
  <si>
    <t>STURGIS BANK &amp; TRUST COMPANY</t>
  </si>
  <si>
    <t>SUGAR RIVER BANK</t>
  </si>
  <si>
    <t>TC FEDERAL BANK</t>
  </si>
  <si>
    <t>TORRINGTON SAVINGS BANK, THE</t>
  </si>
  <si>
    <t>TRUSTTEXAS BANK, S.S.B.</t>
  </si>
  <si>
    <t>ULSTER SAVINGS BANK</t>
  </si>
  <si>
    <t>UNITED FIDELITY BANK, FSB</t>
  </si>
  <si>
    <t>UNITED SAVINGS BANK</t>
  </si>
  <si>
    <t>UNIVERSAL BANK</t>
  </si>
  <si>
    <t>WALDEN SAVINGS BANK</t>
  </si>
  <si>
    <t>WALLKILL VALLEY FEDERAL SAVINGS AND LOAN ASSOCIATION</t>
  </si>
  <si>
    <t>WEBSTER FIVE CENTS SAVINGS BANK</t>
  </si>
  <si>
    <t>WEST VIEW SAVINGS BANK</t>
  </si>
  <si>
    <t>WINCHESTER CO-OPERATIVE BANK</t>
  </si>
  <si>
    <t>WINCHESTER SAVINGS BANK</t>
  </si>
  <si>
    <t>WINTER HILL BANK, FSB</t>
  </si>
  <si>
    <t>WOODSVILLE GUARANTY SAVINGS BANK</t>
  </si>
  <si>
    <t>1ST BANK OF SEA ISLE CITY</t>
  </si>
  <si>
    <t>ALTOONA FIRST SAVINGS BANK</t>
  </si>
  <si>
    <t>ANTHEM BANK &amp; TRUST</t>
  </si>
  <si>
    <t>AROOSTOOK COUNTY FEDERAL SAVINGS &amp; LOAN ASSOCIATION</t>
  </si>
  <si>
    <t>AUSTIN CAPITAL BANK SSB</t>
  </si>
  <si>
    <t>BANKGLOUCESTER</t>
  </si>
  <si>
    <t>BANKPACIFIC, LTD.</t>
  </si>
  <si>
    <t>BAR HARBOR SAVINGS AND LOAN ASSOCIATION</t>
  </si>
  <si>
    <t>BEDFORD FEDERAL SAVINGS BANK</t>
  </si>
  <si>
    <t>BIG HORN FEDERAL SAVINGS BANK</t>
  </si>
  <si>
    <t>BRATTLEBORO SAVINGS &amp; LOAN ASSOCIATION</t>
  </si>
  <si>
    <t>CAPITAL BANK AND TRUST COMPANY</t>
  </si>
  <si>
    <t>CENTRAL FEDERAL SAVINGS AND LOAN ASSOCIATION</t>
  </si>
  <si>
    <t>CENTRAL SAVINGS, F.S.B.</t>
  </si>
  <si>
    <t>CITIZENS BANK AND TRUST, INC.</t>
  </si>
  <si>
    <t>CITIZENS FEDERAL SAVINGS &amp; LOAN ASSOCIATION</t>
  </si>
  <si>
    <t>COLLINSVILLE BUILDING AND LOAN ASSOCIATION</t>
  </si>
  <si>
    <t>COMMERCIAL BANKING COMPANY</t>
  </si>
  <si>
    <t>COMMUNITY FEDERAL SAVINGS BANK</t>
  </si>
  <si>
    <t>COMMUNITY PARTNERS SAVINGS BANK</t>
  </si>
  <si>
    <t>CULLMAN SAVINGS BANK</t>
  </si>
  <si>
    <t>CYPRESS BANK, SSB</t>
  </si>
  <si>
    <t>DALHART FEDERAL SAVINGS &amp; LOAN ASSOCIATION, SSB</t>
  </si>
  <si>
    <t>DEARBORN FEDERAL SAVINGS BANK</t>
  </si>
  <si>
    <t>DEL NORTE BANK, A SAVINGS AND LOAN ASSOCIATION</t>
  </si>
  <si>
    <t>DEWITT SAVINGS BANK</t>
  </si>
  <si>
    <t>EAST WISCONSIN SAVINGS BANK</t>
  </si>
  <si>
    <t>ELIZABETHTON FEDERAL SAVINGS BANK</t>
  </si>
  <si>
    <t>EQUITABLE SAVINGS AND LOAN ASSOCIATION</t>
  </si>
  <si>
    <t>FAIRFIELD FEDERAL SAVINGS AND LOAN ASSOCIATION OF LANCASTER</t>
  </si>
  <si>
    <t>FAYETTE SAVINGS BANK, SSB</t>
  </si>
  <si>
    <t>FDS BANK</t>
  </si>
  <si>
    <t>FIDELITY FEDERAL SAVINGS AND LOAN ASSOCIATION OF DELAWARE</t>
  </si>
  <si>
    <t>FIRST FEDERAL BANK &amp; TRUST</t>
  </si>
  <si>
    <t>FIRST FEDERAL BANK OF OHIO</t>
  </si>
  <si>
    <t>FIRST FEDERAL BANK OF WISCONSIN</t>
  </si>
  <si>
    <t>FIRST FEDERAL BANK, A FSB</t>
  </si>
  <si>
    <t>FIRST FEDERAL COMMUNITY BANK OF BUCYRUS</t>
  </si>
  <si>
    <t>FIRST FEDERAL SAVINGS &amp; LOAN ASSOCIATION OF VALDOSTA</t>
  </si>
  <si>
    <t>FIRST FEDERAL SAVINGS AND LOAN ASSOCIATION OF BATH</t>
  </si>
  <si>
    <t>FIRST FEDERAL SAVINGS AND LOAN ASSOCIATION OF CENTRAL ILLINOIS, S.B.</t>
  </si>
  <si>
    <t>FIRST FEDERAL SAVINGS AND LOAN ASSOCIATION OF DELTA</t>
  </si>
  <si>
    <t>FIRST FEDERAL SAVINGS AND LOAN ASSOCIATION OF GREENSBURG</t>
  </si>
  <si>
    <t>FIRST FEDERAL SAVINGS AND LOAN ASSOCIATION OF NEWARK</t>
  </si>
  <si>
    <t>FIRST FEDERAL SAVINGS AND LOAN ASSOCIATION OF SAN RAFAEL</t>
  </si>
  <si>
    <t>FIRST FEDERAL SAVINGS AND LOAN ASSOCIATION OF VAN WERT, OH</t>
  </si>
  <si>
    <t>FIRST FEDERAL SAVINGS BANK OF ANGOLA</t>
  </si>
  <si>
    <t>FIRST FEDERAL SAVINGS BANK OF CHAMPAIGN-URBANA</t>
  </si>
  <si>
    <t>FIRST FEDERAL SAVINGS OF MIDDLETOWN</t>
  </si>
  <si>
    <t>FRANKLIN BANK</t>
  </si>
  <si>
    <t>GATEWAY BANK, F.S.B.</t>
  </si>
  <si>
    <t>GN BANK</t>
  </si>
  <si>
    <t>GOLDEN BELT BANK, FSA</t>
  </si>
  <si>
    <t>GOUVERNEUR SAVINGS AND LOAN ASSOCIATION</t>
  </si>
  <si>
    <t>GRAHAM SAVINGS AND LOAN, SSB</t>
  </si>
  <si>
    <t>GREENEVILLE FEDERAL BANK, F.S.B.</t>
  </si>
  <si>
    <t>GREENVILLE FEDERAL</t>
  </si>
  <si>
    <t>GREENVILLE SAVINGS BANK</t>
  </si>
  <si>
    <t>GSL SAVINGS BANK</t>
  </si>
  <si>
    <t>HARRISON BUILDING AND LOAN ASSOCIATION, THE</t>
  </si>
  <si>
    <t>HENDERSON FEDERAL SAVINGS BANK</t>
  </si>
  <si>
    <t>HERITAGE BANK OF SAINT TAMMANY</t>
  </si>
  <si>
    <t>HIBERNIA BANK</t>
  </si>
  <si>
    <t>HOME FEDERAL SAVINGS AND LOAN ASSOCIATION</t>
  </si>
  <si>
    <t>HOME LOAN SAVINGS BANK, THE</t>
  </si>
  <si>
    <t>INTERAMERICAN BANK, A FEDERAL SAVINGS BANK</t>
  </si>
  <si>
    <t>INVESTMENT SAVINGS BANK</t>
  </si>
  <si>
    <t>IRON WORKERS SAVINGS BANK</t>
  </si>
  <si>
    <t>JARRETTSVILLE FEDERAL SAVINGS AND LOAN ASSOCIATION</t>
  </si>
  <si>
    <t>JEWETT CITY SAVINGS BANK</t>
  </si>
  <si>
    <t>MARATHON BANK</t>
  </si>
  <si>
    <t>MASSENA SAVINGS AND LOAN</t>
  </si>
  <si>
    <t>MERCER SAVINGS BANK</t>
  </si>
  <si>
    <t>MIDLAND FEDERAL SAVINGS AND LOAN ASSOCIATION</t>
  </si>
  <si>
    <t>MILLVILLE SAVINGS BANK</t>
  </si>
  <si>
    <t>MUTUAL SAVINGS BANK</t>
  </si>
  <si>
    <t>NATIONWIDE TRUST COMPANY, FSB</t>
  </si>
  <si>
    <t>NEW CARLISLE FEDERAL SAVINGS BANK</t>
  </si>
  <si>
    <t>NEWPORT FEDERAL BANK</t>
  </si>
  <si>
    <t>NORTH COUNTRY SAVINGS BANK, THE</t>
  </si>
  <si>
    <t>NORTH SHORE TRUST AND SAVINGS</t>
  </si>
  <si>
    <t>NORTHWOODS BANK OF MINNESOTA</t>
  </si>
  <si>
    <t>OZARKS FEDERAL SAVINGS AND LOAN ASSOCIATION</t>
  </si>
  <si>
    <t>PACIFIC CREST SAVINGS BANK</t>
  </si>
  <si>
    <t>PENNCREST BANK</t>
  </si>
  <si>
    <t>PERU FEDERAL SAVINGS BANK</t>
  </si>
  <si>
    <t>PISCATAQUA SAVINGS BANK</t>
  </si>
  <si>
    <t>QUAINT OAK BANK</t>
  </si>
  <si>
    <t>ROXBORO SAVINGS BANK, SSB</t>
  </si>
  <si>
    <t>SAN LUIS VALLEY FEDERAL BANK</t>
  </si>
  <si>
    <t>SAWYER SAVINGS BANK</t>
  </si>
  <si>
    <t>SCHUYLER SAVINGS BANK</t>
  </si>
  <si>
    <t>SECURITY BANK, S.B.</t>
  </si>
  <si>
    <t>SECURITY FEDERAL SAVINGS BANK</t>
  </si>
  <si>
    <t>SEI PRIVATE TRUST COMPANY</t>
  </si>
  <si>
    <t>SENECA SAVINGS</t>
  </si>
  <si>
    <t>SHARON BANK</t>
  </si>
  <si>
    <t>SLOVENIAN SAVINGS &amp; LOAN ASSOCIATION OF FRANKLIN-CONEMAUGH</t>
  </si>
  <si>
    <t>SOUTHERN HILLS COMMUNITY BANK</t>
  </si>
  <si>
    <t>SPRATT SAVINGS BANK</t>
  </si>
  <si>
    <t>SSB BANK</t>
  </si>
  <si>
    <t>STAFFORD SAVINGS BANK</t>
  </si>
  <si>
    <t>STREATOR HOME SAVINGS BANK</t>
  </si>
  <si>
    <t>TAYLORSVILLE SAVINGS BANK, SSB</t>
  </si>
  <si>
    <t>UNION FEDERAL SAVINGS AND LOAN ASSOCIATION</t>
  </si>
  <si>
    <t>UNION SAVINGS AND LOAN ASSOCIATION</t>
  </si>
  <si>
    <t>UNITED ROOSEVELT SAVINGS BANK</t>
  </si>
  <si>
    <t>VALLEY CENTRAL BANK</t>
  </si>
  <si>
    <t>VIDALIA FEDERAL SAVINGS BANK</t>
  </si>
  <si>
    <t>VOLUNTEER FEDERAL SAVINGS BANK</t>
  </si>
  <si>
    <t>WELLS RIVER SAVINGS BANK</t>
  </si>
  <si>
    <t>WESTMORELAND FEDERAL SAVINGS AND LOAN ASSOCIATION OF LATROBE</t>
  </si>
  <si>
    <t>WRENTHAM CO-OPERATIVE BANK</t>
  </si>
  <si>
    <t>ABBEVILLE BUILDING AND LOAN, A STATE CHARTERED SAVINGS BANK</t>
  </si>
  <si>
    <t>AMORY FEDERAL SAVINGS AND LOAN ASSOCIATION</t>
  </si>
  <si>
    <t>ANGELINA SAVINGS BANK, SSB</t>
  </si>
  <si>
    <t>ARGENTINE FEDERAL SAVINGS</t>
  </si>
  <si>
    <t>ARMSTRONG COUNTY BUILDING AND LOAN ASSOCIATION</t>
  </si>
  <si>
    <t>AUBURN SAVINGS BANK, FSB</t>
  </si>
  <si>
    <t>BEARDSTOWN SAVINGS, S.B.</t>
  </si>
  <si>
    <t>BEAUREGARD FEDERAL SAVINGS BANK</t>
  </si>
  <si>
    <t>BELMONT SAVINGS BANK, SSB</t>
  </si>
  <si>
    <t>BLACK MOUNTAIN SAVINGS BANK, SSB</t>
  </si>
  <si>
    <t>BLUE GRASS FEDERAL SAVINGS AND LOAN ASSOCIATION</t>
  </si>
  <si>
    <t>BOONVILLE FEDERAL SAVINGS BANK</t>
  </si>
  <si>
    <t>CENTURY SAVINGS AND LOAN ASSOCIATION</t>
  </si>
  <si>
    <t>CINCINNATUS SAVINGS AND LOAN COMPANY, THE</t>
  </si>
  <si>
    <t>CITIZENS FEDERAL SAVINGS AND LOAN ASSOCIATION OF COVINGTON</t>
  </si>
  <si>
    <t>COLUMBIA SAVINGS AND LOAN ASSOCIATION</t>
  </si>
  <si>
    <t>COMMUNITY SAVINGS</t>
  </si>
  <si>
    <t>COMPASS SAVINGS BANK</t>
  </si>
  <si>
    <t>CONNEAUT SAVINGS BANK, THE</t>
  </si>
  <si>
    <t>COUNTY SAVINGS BANK</t>
  </si>
  <si>
    <t>COVINGTON SAVINGS AND LOAN ASSOCIATION, THE</t>
  </si>
  <si>
    <t>DAVIDSON TRUST CO.</t>
  </si>
  <si>
    <t>EDWARD JONES TRUST COMPANY</t>
  </si>
  <si>
    <t>EUREKA HOMESTEAD</t>
  </si>
  <si>
    <t>EVERENCE TRUST COMPANY</t>
  </si>
  <si>
    <t>FAIRVIEW SAVINGS AND LOAN ASSOCIATION</t>
  </si>
  <si>
    <t>FAMILY BANK</t>
  </si>
  <si>
    <t>FARMERS AND MECHANICS FEDERAL SAVINGS BANK</t>
  </si>
  <si>
    <t>FARMERS BUILDING AND SAVINGS BANK</t>
  </si>
  <si>
    <t>FIDELITY PERSONAL TRUST COMPANY, F.S.B.</t>
  </si>
  <si>
    <t>FIRST FEDERAL BANK LITTLEFIELD, TEXAS, SSB</t>
  </si>
  <si>
    <t>FIRST FEDERAL SAVINGS AND LOAN ASSOCIATION</t>
  </si>
  <si>
    <t>FIRST FEDERAL SAVINGS BANK OF WASHINGTON</t>
  </si>
  <si>
    <t>FIRST MUTUAL BANK, FSB</t>
  </si>
  <si>
    <t>FIRST SAVINGS AND LOAN ASSOCIATION</t>
  </si>
  <si>
    <t>FIRST WESTERN FEDERAL SAVINGS BANK</t>
  </si>
  <si>
    <t>GRAND BANK FOR SAVINGS, F.S.B.</t>
  </si>
  <si>
    <t>GUARDIAN SAVINGS BANK</t>
  </si>
  <si>
    <t>GUNNISON SAVINGS AND LOAN ASSOCIATION</t>
  </si>
  <si>
    <t>HERTFORD SAVINGS BANK, SSB</t>
  </si>
  <si>
    <t>HIGHLAND FEDERAL SAVINGS &amp; LOAN ASSOCIATION</t>
  </si>
  <si>
    <t>HOME FEDERAL SAVINGS AND LOAN ASSOCIATION OF NILES OHIO</t>
  </si>
  <si>
    <t>HOME SAVINGS AND LOAN ASSOCIATION OF CARROLL COUNTY, F.A.</t>
  </si>
  <si>
    <t>HOME SAVINGS BANK, FSB</t>
  </si>
  <si>
    <t>HOMESTEAD SAVINGS BANK</t>
  </si>
  <si>
    <t>HOMEWOOD FEDERAL SAVINGS BANK</t>
  </si>
  <si>
    <t>HUNTINGDON SAVINGS BANK</t>
  </si>
  <si>
    <t>JACKSON FEDERAL SAVINGS &amp; LOAN ASSOCIATION</t>
  </si>
  <si>
    <t>JACKSON SAVINGS BANK, SSB</t>
  </si>
  <si>
    <t>KENTLAND FEDERAL SAVINGS AND LOAN ASSOCIATION</t>
  </si>
  <si>
    <t>KEYSAVINGS BANK</t>
  </si>
  <si>
    <t>KINGSTREE FEDERAL SAVINGS AND LOAN ASSOCIATION</t>
  </si>
  <si>
    <t>LADYSMITH FEDERAL SAVINGS &amp; LOAN ASSOCIATION</t>
  </si>
  <si>
    <t>LIBERTY SAVINGS ASSOCIATION, FSA, THE</t>
  </si>
  <si>
    <t>MAPLE CITY SAVINGS BANK, FSB</t>
  </si>
  <si>
    <t>MARTINSVILLE FIRST SAVINGS BANK</t>
  </si>
  <si>
    <t>MAYVILLE SAVINGS BANK</t>
  </si>
  <si>
    <t>MEMBERS TRUST COMPANY</t>
  </si>
  <si>
    <t>METHUEN CO-OPERATIVE BANK</t>
  </si>
  <si>
    <t>MILFORD BUILDING AND LOAN ASSOCIATION, SB</t>
  </si>
  <si>
    <t>MILTON SAVINGS BANK</t>
  </si>
  <si>
    <t>MONROE FEDERAL SAVINGS AND LOAN ASSOCIATION</t>
  </si>
  <si>
    <t>MONROE SAVINGS BANK</t>
  </si>
  <si>
    <t>MUTUAL FEDERAL BANK</t>
  </si>
  <si>
    <t>MUTUAL SAVINGS AND LOAN ASSOCIATION</t>
  </si>
  <si>
    <t>NASHVILLE SAVINGS BANK</t>
  </si>
  <si>
    <t>NEW FOUNDATION SAVINGS BANK</t>
  </si>
  <si>
    <t>NORTH CAMBRIDGE CO-OPERATIVE BANK</t>
  </si>
  <si>
    <t>NORTH COUNTY SAVINGS BANK</t>
  </si>
  <si>
    <t>NORTH SIDE FEDERAL SAVINGS AND LOAN ASSOCIATION OF CHICAGO</t>
  </si>
  <si>
    <t>PEE DEE FEDERAL SAVINGS BANK</t>
  </si>
  <si>
    <t>PEOPLES COMMUNITY BANK SB OF MONTICELLO, INDIANA</t>
  </si>
  <si>
    <t>PICKENS SAVINGS AND LOAN ASSOCIATION, FEDERAL ASSOCIATION</t>
  </si>
  <si>
    <t>PIONEER FEDERAL SAVINGS &amp; LOAN ASSOCIATION</t>
  </si>
  <si>
    <t>PORT RICHMOND SAVINGS</t>
  </si>
  <si>
    <t>PRIORITY BANK</t>
  </si>
  <si>
    <t>RAYNE BUILDING &amp; LOAN ASSOCIATION</t>
  </si>
  <si>
    <t>ROCKLAND SAVINGS BANK, FSB</t>
  </si>
  <si>
    <t>SCOTTSBURG BUILDING AND LOAN ASSOCIATION</t>
  </si>
  <si>
    <t>SECOND FEDERAL SAVINGS &amp; LOAN ASSOCIATION OF PHILADELPHIA</t>
  </si>
  <si>
    <t>SIDNEY FEDERAL SAVINGS AND LOAN ASSOCIATION</t>
  </si>
  <si>
    <t>SUNNYSIDE FEDERAL SAVINGS AND LOAN ASSOCIATION OF IRVINGTON</t>
  </si>
  <si>
    <t>SUPERIOR SAVINGS BANK</t>
  </si>
  <si>
    <t>TARBORO SAVINGS BANK, SSB</t>
  </si>
  <si>
    <t>TECUMSEH FEDERAL BANK</t>
  </si>
  <si>
    <t>THRIVENT TRUST CO.</t>
  </si>
  <si>
    <t>TIOGA-FRANKLIN SAVINGS BANK</t>
  </si>
  <si>
    <t>TUCUMCARI FEDERAL SAVINGS &amp; LOAN ASSOCIATION</t>
  </si>
  <si>
    <t>UNITED TRUST BANK</t>
  </si>
  <si>
    <t>VERSAILLES SAVINGS AND LOAN COMPANY, THE</t>
  </si>
  <si>
    <t>WARSAW FEDERAL SAVINGS AND LOAN ASSOCIATION</t>
  </si>
  <si>
    <t>WEST PLAINS SAVINGS AND LOAN ASSOCIATION</t>
  </si>
  <si>
    <t>WOODRUFF FEDERAL SAVINGS AND LOAN ASSOCIATION</t>
  </si>
  <si>
    <t>WORTHINGTON FEDERAL SAVINGS BANK, F.S.B.</t>
  </si>
  <si>
    <t>TD BANK USA, NATIONAL ASSOCIATION</t>
  </si>
  <si>
    <t>Encinitas</t>
  </si>
  <si>
    <t>Bloomfield Hills</t>
  </si>
  <si>
    <t>Bexley</t>
  </si>
  <si>
    <t>DR Bank</t>
  </si>
  <si>
    <t>New Haven Bank</t>
  </si>
  <si>
    <t>Georgia Community Bank</t>
  </si>
  <si>
    <t>Tandem Bank</t>
  </si>
  <si>
    <t>INB, National Association</t>
  </si>
  <si>
    <t>Libertyville Bank &amp; Trust Company, National Association</t>
  </si>
  <si>
    <t>Northbrook Bank &amp; Trust Company, National Association</t>
  </si>
  <si>
    <t>State Bank of the Lakes, National Association</t>
  </si>
  <si>
    <t>Village Bank &amp; Trust, National Association</t>
  </si>
  <si>
    <t>Wheaton Bank &amp; Trust Company, National Association</t>
  </si>
  <si>
    <t>Wintrust Bank, National Association</t>
  </si>
  <si>
    <t>Fidelity Bank, National Association</t>
  </si>
  <si>
    <t>Boston Trust Walden Company</t>
  </si>
  <si>
    <t>HarborOne Bank</t>
  </si>
  <si>
    <t>County National Bank</t>
  </si>
  <si>
    <t>Dogwood State Bank</t>
  </si>
  <si>
    <t>Dakota Heritage Bank</t>
  </si>
  <si>
    <t>Bruning Bank</t>
  </si>
  <si>
    <t>Lexicon Bank</t>
  </si>
  <si>
    <t>Piermont Bank</t>
  </si>
  <si>
    <t>Chickasaw Community Bank</t>
  </si>
  <si>
    <t>First Horizon Bank</t>
  </si>
  <si>
    <t>Trustar Bank</t>
  </si>
  <si>
    <t>IncredibleBank</t>
  </si>
  <si>
    <t>Town Bank, National Association</t>
  </si>
  <si>
    <t>Tucker</t>
  </si>
  <si>
    <t>Slater</t>
  </si>
  <si>
    <t>Teaneck</t>
  </si>
  <si>
    <t>Elkins</t>
  </si>
  <si>
    <t>Clay</t>
  </si>
  <si>
    <t>Bruceton Mills</t>
  </si>
  <si>
    <t>Berkeley Springs</t>
  </si>
  <si>
    <t>Parkersburg</t>
  </si>
  <si>
    <t>Ravenswood</t>
  </si>
  <si>
    <t>Peterstown</t>
  </si>
  <si>
    <t>Belington</t>
  </si>
  <si>
    <t>Lost Creek</t>
  </si>
  <si>
    <t>Shepherdstown</t>
  </si>
  <si>
    <t>Wheeling</t>
  </si>
  <si>
    <t>Iaeger</t>
  </si>
  <si>
    <t>Saint Marys</t>
  </si>
  <si>
    <t>Hurricane</t>
  </si>
  <si>
    <t>Middlebourne</t>
  </si>
  <si>
    <t>Whitesville</t>
  </si>
  <si>
    <t>Rawlins</t>
  </si>
  <si>
    <t>Afton</t>
  </si>
  <si>
    <t>Greybull</t>
  </si>
  <si>
    <t>Lander</t>
  </si>
  <si>
    <t>Ranchester</t>
  </si>
  <si>
    <t>Pine Bluffs</t>
  </si>
  <si>
    <t>Gillette</t>
  </si>
  <si>
    <t>Casper</t>
  </si>
  <si>
    <t>Rock Springs</t>
  </si>
  <si>
    <t>Basin</t>
  </si>
  <si>
    <t>Green River</t>
  </si>
  <si>
    <t>Hulett</t>
  </si>
  <si>
    <t>Sundance</t>
  </si>
  <si>
    <t>Riverton</t>
  </si>
  <si>
    <t>UBPR Peer Group</t>
  </si>
  <si>
    <t>Name</t>
  </si>
  <si>
    <t>INVESTAR BANK, NATIONAL ASSOCIATION</t>
  </si>
  <si>
    <t>INCREDIBLEBANK</t>
  </si>
  <si>
    <t>COUNTY NATIONAL BANK</t>
  </si>
  <si>
    <t>DOGWOOD STATE BANK</t>
  </si>
  <si>
    <t>BRUNING BANK</t>
  </si>
  <si>
    <t>ANCHOR BANK</t>
  </si>
  <si>
    <t>KAW VALLEY STATE BANK AND TRUST COMPANY, OF WAMEGO, KANSAS, THE</t>
  </si>
  <si>
    <t>RNB STATE BANK</t>
  </si>
  <si>
    <t>NEW HAVEN BANK</t>
  </si>
  <si>
    <t>GEORGIA COMMUNITY BANK</t>
  </si>
  <si>
    <t>BANK MICHIGAN</t>
  </si>
  <si>
    <t>FNB COWETA</t>
  </si>
  <si>
    <t>VERGAS STATE BANK</t>
  </si>
  <si>
    <t>BLUE FOUNDRY BANK</t>
  </si>
  <si>
    <t>FIRST SEACOAST BANK</t>
  </si>
  <si>
    <t>The first bank you choose will also be compared to its UBPR peer group and other banks in its home state.</t>
  </si>
  <si>
    <t>Flagship Bank</t>
  </si>
  <si>
    <t>Loyal Trust Bank</t>
  </si>
  <si>
    <t>Hinsdale Bank &amp; Trust Company, National Association</t>
  </si>
  <si>
    <t>St. Charles Bank &amp; Trust Company, National Association</t>
  </si>
  <si>
    <t>Citizens Federal Savings Bank</t>
  </si>
  <si>
    <t>b1Bank</t>
  </si>
  <si>
    <t>CLB The Community Bank</t>
  </si>
  <si>
    <t>Maine Community Bank</t>
  </si>
  <si>
    <t>First Bank Elk River</t>
  </si>
  <si>
    <t>Sullivan Bank</t>
  </si>
  <si>
    <t>Bank of the Rockies</t>
  </si>
  <si>
    <t>American Bank of the Carolinas</t>
  </si>
  <si>
    <t>Truist Bank</t>
  </si>
  <si>
    <t>Aspire Bank</t>
  </si>
  <si>
    <t>First State Bank &amp; Trust</t>
  </si>
  <si>
    <t>Fifth Third Bank, National Association</t>
  </si>
  <si>
    <t>Abbeville First Bank, SSB</t>
  </si>
  <si>
    <t>Gulf Capital Bank</t>
  </si>
  <si>
    <t>Interstate Bank</t>
  </si>
  <si>
    <t>American Bank of Beaver Dam</t>
  </si>
  <si>
    <t>First Federal Bank of Wisconsin</t>
  </si>
  <si>
    <t>Forte Bank</t>
  </si>
  <si>
    <t>Johns Creek</t>
  </si>
  <si>
    <t>White Hall</t>
  </si>
  <si>
    <t>FIFTH THIRD BANK, NATIONAL ASSOCIATION</t>
  </si>
  <si>
    <t>FIRST HORIZON BANK</t>
  </si>
  <si>
    <t>WINTRUST BANK, NATIONAL ASSOCIATION</t>
  </si>
  <si>
    <t>STATE BANK OF THE LAKES, NATIONAL ASSOCIATION</t>
  </si>
  <si>
    <t>INB, NATIONAL ASSOCIATION</t>
  </si>
  <si>
    <t>VILLAGE BANK &amp; TRUST, NATIONAL ASSOCIATION</t>
  </si>
  <si>
    <t>LIBERTYVILLE BANK &amp; TRUST COMPANY, NATIONAL ASSOCIATION</t>
  </si>
  <si>
    <t>WHEATON BANK &amp; TRUST COMPANY, NATIONAL ASSOCIATION</t>
  </si>
  <si>
    <t>NORTHBROOK BANK &amp; TRUST COMPANY, NATIONAL ASSOCIATION</t>
  </si>
  <si>
    <t>B1BANK</t>
  </si>
  <si>
    <t>TOWN BANK, NATIONAL ASSOCIATION</t>
  </si>
  <si>
    <t>DR BANK</t>
  </si>
  <si>
    <t>FIRST BANK ELK RIVER</t>
  </si>
  <si>
    <t>DAKOTA HERITAGE BANK</t>
  </si>
  <si>
    <t>FORTE BANK</t>
  </si>
  <si>
    <t>CLB THE COMMUNITY BANK</t>
  </si>
  <si>
    <t>FLAGSHIP BANK</t>
  </si>
  <si>
    <t>VIKING BANK, NATIONAL ASSOCIATION</t>
  </si>
  <si>
    <t>INTERSTATE BANK</t>
  </si>
  <si>
    <t>FIRST TRUST &amp; SAVINGS BANK</t>
  </si>
  <si>
    <t>ABBEVILLE FIRST BANK, SSB</t>
  </si>
  <si>
    <t>COMMERCEONE BANK</t>
  </si>
  <si>
    <t>ENDEAVOR BANK</t>
  </si>
  <si>
    <t>INFINITY BANK</t>
  </si>
  <si>
    <t>GULFSIDE BANK</t>
  </si>
  <si>
    <t>GENERATIONS COMMERCIAL BANK</t>
  </si>
  <si>
    <t>BEACON COMMUNITY BANK</t>
  </si>
  <si>
    <t>STUDIO BANK</t>
  </si>
  <si>
    <t>TANDEM BANK</t>
  </si>
  <si>
    <t>LOYAL TRUST BANK</t>
  </si>
  <si>
    <t>NEW VALLEY BANK &amp; TRUST</t>
  </si>
  <si>
    <t>MI BANK</t>
  </si>
  <si>
    <t>AMERICAN BANK OF THE CAROLINAS</t>
  </si>
  <si>
    <t>MILLYARD BANK, THE</t>
  </si>
  <si>
    <t>LEXICON BANK</t>
  </si>
  <si>
    <t>GRASSHOPPER BANK, N.A.</t>
  </si>
  <si>
    <t>PIERMONT BANK</t>
  </si>
  <si>
    <t>OHIO STATE BANK</t>
  </si>
  <si>
    <t>WATERMARK BANK</t>
  </si>
  <si>
    <t>GULF CAPITAL BANK</t>
  </si>
  <si>
    <t>TRUSTAR BANK</t>
  </si>
  <si>
    <t>Transact Bank, National Association</t>
  </si>
  <si>
    <t>Founders Bank</t>
  </si>
  <si>
    <t>First Farmers Bank &amp; Trust Co.</t>
  </si>
  <si>
    <t>Ascent Bank</t>
  </si>
  <si>
    <t>Triad Business Bank</t>
  </si>
  <si>
    <t>Carson Community Bank</t>
  </si>
  <si>
    <t>Charles Schwab Bank, SSB</t>
  </si>
  <si>
    <t>Charles Schwab Premier Bank, SSB</t>
  </si>
  <si>
    <t>Bank Five Nine</t>
  </si>
  <si>
    <t>Prevail Bank</t>
  </si>
  <si>
    <t>CHARLES SCHWAB BANK, SSB</t>
  </si>
  <si>
    <t>CHARLES SCHWAB PREMIER BANK, SSB</t>
  </si>
  <si>
    <t>HINSDALE BANK &amp; TRUST COMPANY, NATIONAL ASSOCIATION</t>
  </si>
  <si>
    <t>ST. CHARLES BANK &amp; TRUST COMPANY, NATIONAL ASSOCIATION</t>
  </si>
  <si>
    <t>FIRST FARMERS BANK &amp; TRUST CO.</t>
  </si>
  <si>
    <t>SULLIVAN BANK</t>
  </si>
  <si>
    <t>FIRST STATE BANK &amp; TRUST</t>
  </si>
  <si>
    <t>CARSON COMMUNITY BANK</t>
  </si>
  <si>
    <t>PRIMARY BANK</t>
  </si>
  <si>
    <t>CHICKASAW COMMUNITY BANK</t>
  </si>
  <si>
    <t>ASPIRE BANK</t>
  </si>
  <si>
    <t>TRANSACT BANK, NATIONAL ASSOCIATION</t>
  </si>
  <si>
    <t>PARTNERS BANK OF NEW ENGLAND</t>
  </si>
  <si>
    <t>MAINE COMMUNITY BANK</t>
  </si>
  <si>
    <t>PREVAIL BANK</t>
  </si>
  <si>
    <t>CITIZENS FEDERAL SAVINGS BANK</t>
  </si>
  <si>
    <t>CARROLLTON FEDERAL BANK</t>
  </si>
  <si>
    <t>WINTER PARK NATIONAL BANK</t>
  </si>
  <si>
    <t>Woodway</t>
  </si>
  <si>
    <t>Westlake</t>
  </si>
  <si>
    <t>Cody</t>
  </si>
  <si>
    <t>Tier 1 Capital ($000)</t>
  </si>
  <si>
    <t>Loan Loss Reserves ($000)</t>
  </si>
  <si>
    <t>NPAs</t>
  </si>
  <si>
    <t>NCLs</t>
  </si>
  <si>
    <t>Gulf Atlantic Bank</t>
  </si>
  <si>
    <t>Border Bank</t>
  </si>
  <si>
    <t>GENUBANK</t>
  </si>
  <si>
    <t>One Bank of Tennessee</t>
  </si>
  <si>
    <t>NexBank</t>
  </si>
  <si>
    <t>Celtic Bank Corporation</t>
  </si>
  <si>
    <t>Greenleaf Bank</t>
  </si>
  <si>
    <t>BENEFICIAL STATE BANK</t>
  </si>
  <si>
    <t>COLONY BANK</t>
  </si>
  <si>
    <t>ONE BANK OF TENNESSEE</t>
  </si>
  <si>
    <t>BANK FIVE NINE</t>
  </si>
  <si>
    <t>INDUSTRIAL BANK</t>
  </si>
  <si>
    <t>MAGNOLIA BANK, INC</t>
  </si>
  <si>
    <t>BORDER BANK</t>
  </si>
  <si>
    <t>BANK OF DELIGHT</t>
  </si>
  <si>
    <t>GREAT OAKS BANK</t>
  </si>
  <si>
    <t>FEDERATED BANK</t>
  </si>
  <si>
    <t>AMERICANA COMMUNITY BANK</t>
  </si>
  <si>
    <t>PORTAGE COUNTY BANK, THE</t>
  </si>
  <si>
    <t>STIFEL TRUST COMPANY DELAWARE, NATIONAL ASSOCIATION</t>
  </si>
  <si>
    <t>1ST EQUITY BANK</t>
  </si>
  <si>
    <t>OPTUS BANK</t>
  </si>
  <si>
    <t>GREENLEAF BANK</t>
  </si>
  <si>
    <t>BANK OF BAKER, THE</t>
  </si>
  <si>
    <t>WILLIAMSVILLE STATE BANK AND TRUST</t>
  </si>
  <si>
    <t>PEOPLES STATE BANK OF WELLS</t>
  </si>
  <si>
    <t>ASCENT BANK</t>
  </si>
  <si>
    <t>LYONS FEDERAL BANK</t>
  </si>
  <si>
    <t>PACIFIC COAST BANKERS' BANK</t>
  </si>
  <si>
    <t>BANKERS' BANK OF THE WEST</t>
  </si>
  <si>
    <t>BANKERS' BANK OF KANSAS</t>
  </si>
  <si>
    <t>FIRST NATIONAL BANKERS BANK</t>
  </si>
  <si>
    <t>UNITED BANKERS BANK</t>
  </si>
  <si>
    <t>BANKERS BANK, THE</t>
  </si>
  <si>
    <t>ATLANTIC COMMUNITY BANKERS BANK</t>
  </si>
  <si>
    <t>COMMUNITY BANKERS' BANK</t>
  </si>
  <si>
    <t>BANKERS' BANK</t>
  </si>
  <si>
    <t>Del Norte Bank, A Savings and Loan Association</t>
  </si>
  <si>
    <t>Chilton Trust Company, National Association</t>
  </si>
  <si>
    <t>Great Oaks Bank</t>
  </si>
  <si>
    <t>TS Bank</t>
  </si>
  <si>
    <t>Solutions Bank</t>
  </si>
  <si>
    <t>The Farmers State Bank and Trust Company</t>
  </si>
  <si>
    <t>Bluestone Bank</t>
  </si>
  <si>
    <t>Eaton Community Bank</t>
  </si>
  <si>
    <t>Huron State Bank</t>
  </si>
  <si>
    <t>Global Innovations Bank</t>
  </si>
  <si>
    <t>Grove Bank</t>
  </si>
  <si>
    <t>Mid-Central National Bank</t>
  </si>
  <si>
    <t>CNB St. Louis Bank</t>
  </si>
  <si>
    <t>MA Bank</t>
  </si>
  <si>
    <t>Midwest Independent BankersBank</t>
  </si>
  <si>
    <t>Clarion County Community Bank</t>
  </si>
  <si>
    <t>CapTex Bank</t>
  </si>
  <si>
    <t>Texas Partners Bank</t>
  </si>
  <si>
    <t>Varo Bank, National Association</t>
  </si>
  <si>
    <t>One Community Bank</t>
  </si>
  <si>
    <t>Palm Beach</t>
  </si>
  <si>
    <t>Commerce</t>
  </si>
  <si>
    <t>Tonica</t>
  </si>
  <si>
    <t>Chevy Chase</t>
  </si>
  <si>
    <t>Clarion</t>
  </si>
  <si>
    <t>HEARTLAND BANK AND TRUST COMPANY</t>
  </si>
  <si>
    <t>NEXBANK</t>
  </si>
  <si>
    <t>ONE COMMUNITY BANK</t>
  </si>
  <si>
    <t>TS BANK</t>
  </si>
  <si>
    <t>FIRST NATIONAL BANK OF EAST TEXAS, THE</t>
  </si>
  <si>
    <t>SOUTHERNTRUST BANK</t>
  </si>
  <si>
    <t>SOLUTIONS BANK</t>
  </si>
  <si>
    <t>MID-CENTRAL NATIONAL BANK</t>
  </si>
  <si>
    <t>HURON STATE BANK</t>
  </si>
  <si>
    <t>GLOBAL INNOVATIONS BANK</t>
  </si>
  <si>
    <t>EATON COMMUNITY BANK</t>
  </si>
  <si>
    <t>GLEN BURNIE MUTUAL SAVINGS BANK</t>
  </si>
  <si>
    <t>MIDWEST INDEPENDENT BANKERSBANK</t>
  </si>
  <si>
    <t>CS Bank</t>
  </si>
  <si>
    <t>Classic City Bank</t>
  </si>
  <si>
    <t>Craft Bank</t>
  </si>
  <si>
    <t>Kendall Bank</t>
  </si>
  <si>
    <t>Arcadian Bank</t>
  </si>
  <si>
    <t>Citizens Bank of the Midwest</t>
  </si>
  <si>
    <t>LimeBank</t>
  </si>
  <si>
    <t>New Republic Bank</t>
  </si>
  <si>
    <t>Riverstone Bank</t>
  </si>
  <si>
    <t>BOC Bank</t>
  </si>
  <si>
    <t>Susser Bank</t>
  </si>
  <si>
    <t>Morgan Stanley Bank, N.A.</t>
  </si>
  <si>
    <t>Nelnet Bank</t>
  </si>
  <si>
    <t>Commencement Bank</t>
  </si>
  <si>
    <t>BLUESTONE BANK</t>
  </si>
  <si>
    <t>TEXAS PARTNERS BANK</t>
  </si>
  <si>
    <t>CS BANK</t>
  </si>
  <si>
    <t>MA BANK</t>
  </si>
  <si>
    <t>CNB ST. LOUIS BANK</t>
  </si>
  <si>
    <t>COMMENCEMENT BANK</t>
  </si>
  <si>
    <t>CITIZENS BANK OF THE MIDWEST</t>
  </si>
  <si>
    <t>NEW REPUBLIC BANK</t>
  </si>
  <si>
    <t>KENDALL BANK</t>
  </si>
  <si>
    <t>GROVE BANK</t>
  </si>
  <si>
    <t>FOUNDERS BANK</t>
  </si>
  <si>
    <t>GULF ATLANTIC BANK</t>
  </si>
  <si>
    <t>CRAFT BANK</t>
  </si>
  <si>
    <t>CLASSIC CITY BANK</t>
  </si>
  <si>
    <t>TRIAD BUSINESS BANK</t>
  </si>
  <si>
    <t>NELNET BANK</t>
  </si>
  <si>
    <t>VARO BANK, NATIONAL ASSOCIATION</t>
  </si>
  <si>
    <t>El Cajon</t>
  </si>
  <si>
    <t>Cordele</t>
  </si>
  <si>
    <t>Eagle</t>
  </si>
  <si>
    <t>FIRSTBANK PUERTO RICO</t>
  </si>
  <si>
    <t>LENDINGCLUB BANK, NATIONAL ASSOCIATION</t>
  </si>
  <si>
    <t>PRIMIS BANK</t>
  </si>
  <si>
    <t>MARTHA'S VINEYARD BANK</t>
  </si>
  <si>
    <t>SUSSER BANK</t>
  </si>
  <si>
    <t>SUPERIOR NATIONAL BANK</t>
  </si>
  <si>
    <t>TIOGA STATE BANK, N.A.</t>
  </si>
  <si>
    <t>FIRST NATIONAL BANK AND TRUST COMPANY OF WEATHERFORD DBA FIRST BANK TEXAS</t>
  </si>
  <si>
    <t>CLEAR MOUNTAIN BANK, INC.</t>
  </si>
  <si>
    <t>FIRST FEDERAL SAVINGS BANK OF MASCOUTAH, ILLINOIS</t>
  </si>
  <si>
    <t>FUSION BANK</t>
  </si>
  <si>
    <t>ARCADIAN BANK</t>
  </si>
  <si>
    <t>HOLMES COUNTY BANK</t>
  </si>
  <si>
    <t>RIVERSTONE BANK</t>
  </si>
  <si>
    <t>BLISSFIELD STATE BANK</t>
  </si>
  <si>
    <t>FIRST PROGRESSIVE BANK</t>
  </si>
  <si>
    <t>GENESIS BANK</t>
  </si>
  <si>
    <t>MIDWEST HERITAGE BANK, FSB</t>
  </si>
  <si>
    <t>KEYSTONE BANK, SSB</t>
  </si>
  <si>
    <t>RG BANK, A SAVINGS AND LOAN ASSOCIATION</t>
  </si>
  <si>
    <t>Brantley Bank &amp; Trust Company</t>
  </si>
  <si>
    <t>Cullman Savings Bank</t>
  </si>
  <si>
    <t>First Jackson Bank</t>
  </si>
  <si>
    <t>First State Bank of Dekalb County, Inc.</t>
  </si>
  <si>
    <t>The Bank of Vernon</t>
  </si>
  <si>
    <t>The Citizens Bank</t>
  </si>
  <si>
    <t>The Citizens Bank of Winfield</t>
  </si>
  <si>
    <t>The Commercial Bank of Ozark</t>
  </si>
  <si>
    <t>The Exchange Bank of Alabama</t>
  </si>
  <si>
    <t>The HomeTown Bank of Alabama</t>
  </si>
  <si>
    <t>The Samson Banking Company</t>
  </si>
  <si>
    <t>The Southern Bank Company</t>
  </si>
  <si>
    <t>The Farmers &amp; Merchants Bank</t>
  </si>
  <si>
    <t>The First National Bank of Fort Smith</t>
  </si>
  <si>
    <t>The Malvern National Bank</t>
  </si>
  <si>
    <t>The Merchants &amp; Planters Bank</t>
  </si>
  <si>
    <t>The Peoples Bank</t>
  </si>
  <si>
    <t>Goldwater Bank, National Association</t>
  </si>
  <si>
    <t>American Plus Bank, National Association</t>
  </si>
  <si>
    <t>Chino Commercial Bank, National Association</t>
  </si>
  <si>
    <t>Exchange Bank (Santa Rosa, CA)</t>
  </si>
  <si>
    <t>First Commercial Bank (U.S.A)</t>
  </si>
  <si>
    <t>Malaga Bank, FSB</t>
  </si>
  <si>
    <t>The Bank of New York Mellon Trust Company, National Association</t>
  </si>
  <si>
    <t>RG Bank, a Savings and Loan Association</t>
  </si>
  <si>
    <t>Rocky Mountain Bank and Trust</t>
  </si>
  <si>
    <t>The Citizens State Bank of Ouray</t>
  </si>
  <si>
    <t>The Colorado Bank and Trust Company of La Junta</t>
  </si>
  <si>
    <t>The Dolores State Bank</t>
  </si>
  <si>
    <t>The Eastern Colorado Bank</t>
  </si>
  <si>
    <t>The Farmers State Bank of Brush</t>
  </si>
  <si>
    <t>The First National Bank of Fleming</t>
  </si>
  <si>
    <t>The Gunnison Bank and Trust Company</t>
  </si>
  <si>
    <t>The Pueblo Bank and Trust Company</t>
  </si>
  <si>
    <t>The State Bank</t>
  </si>
  <si>
    <t>The First Bank of Greenwich</t>
  </si>
  <si>
    <t>The Milford Bank</t>
  </si>
  <si>
    <t>The National Iron Bank</t>
  </si>
  <si>
    <t>The Torrington Savings Bank</t>
  </si>
  <si>
    <t>Brown Brothers Harriman Trust Company of Delaware, NA</t>
  </si>
  <si>
    <t>Neuberger Berman Trust Company of Delaware National Association</t>
  </si>
  <si>
    <t>Interamerican Bank, A Federal Savings Bank</t>
  </si>
  <si>
    <t>Terrabank, National Association</t>
  </si>
  <si>
    <t>The Bank of Tampa</t>
  </si>
  <si>
    <t>The First National Bank of Mount Dora</t>
  </si>
  <si>
    <t>The Warrington Bank</t>
  </si>
  <si>
    <t>Century Bank &amp; Trust</t>
  </si>
  <si>
    <t>Citizens Bank and Trust, Inc.</t>
  </si>
  <si>
    <t>First Federal Savings &amp; Loan Association of Valdosta</t>
  </si>
  <si>
    <t>The Bank of Edison</t>
  </si>
  <si>
    <t>The Bank of Lafayette</t>
  </si>
  <si>
    <t>The Citizens Bank of Cochran</t>
  </si>
  <si>
    <t>The Citizens Bank of Georgia</t>
  </si>
  <si>
    <t>The Citizens Bank of Swainsboro</t>
  </si>
  <si>
    <t>The Citizens National Bank of Quitman</t>
  </si>
  <si>
    <t>The Claxton Bank</t>
  </si>
  <si>
    <t>The Commercial Bank</t>
  </si>
  <si>
    <t>The Farmers Bank</t>
  </si>
  <si>
    <t>The First National Bank of Waynesboro</t>
  </si>
  <si>
    <t>The Four County Bank</t>
  </si>
  <si>
    <t>The Geo. D. Warthen Bank</t>
  </si>
  <si>
    <t>The Merchants &amp; Citizens Bank</t>
  </si>
  <si>
    <t>The Peoples Bank of Georgia</t>
  </si>
  <si>
    <t>The Security State Bank</t>
  </si>
  <si>
    <t>The Trust Bank</t>
  </si>
  <si>
    <t>BankPacific, Ltd.</t>
  </si>
  <si>
    <t>Finance Factors, Limited</t>
  </si>
  <si>
    <t>American Trust &amp; Savings Bank</t>
  </si>
  <si>
    <t>BankIowa</t>
  </si>
  <si>
    <t>Community Bank &amp; Trust Company</t>
  </si>
  <si>
    <t>Decorah Bank and Trust Company</t>
  </si>
  <si>
    <t>First National Bank Ames, Iowa</t>
  </si>
  <si>
    <t>First Trust &amp; Savings Bank</t>
  </si>
  <si>
    <t>Hiawatha Bank &amp; Trust Company</t>
  </si>
  <si>
    <t>Iowa State Bank and Trust Company</t>
  </si>
  <si>
    <t>State Bank &amp; Trust Co.</t>
  </si>
  <si>
    <t>The Clinton National Bank</t>
  </si>
  <si>
    <t>The Exchange State Bank</t>
  </si>
  <si>
    <t>The First National Bank of Manning</t>
  </si>
  <si>
    <t>The First National Bank of Primghar</t>
  </si>
  <si>
    <t>The Home Trust &amp; Savings Bank</t>
  </si>
  <si>
    <t>The Readlyn Savings Bank</t>
  </si>
  <si>
    <t>The State Bank of Toledo</t>
  </si>
  <si>
    <t>The Watkins Savings Bank</t>
  </si>
  <si>
    <t>The Bank of Commerce</t>
  </si>
  <si>
    <t>Albany Bank &amp; Trust Co., National Association</t>
  </si>
  <si>
    <t>Beardstown Savings, S.B.</t>
  </si>
  <si>
    <t>CNB Bank &amp; Trust, NA</t>
  </si>
  <si>
    <t>Farmers State Bank &amp; Trust Co.</t>
  </si>
  <si>
    <t>First Community Bank Xenia-Flora</t>
  </si>
  <si>
    <t>Home State Bank/National Association</t>
  </si>
  <si>
    <t>Itasca Bank &amp; Trust Co.</t>
  </si>
  <si>
    <t>Mutual Federal Bank</t>
  </si>
  <si>
    <t>Peoples National Bank, National Association</t>
  </si>
  <si>
    <t>Petefish, Skiles &amp; Company</t>
  </si>
  <si>
    <t>Sterling Federal Bank, Federal Savings Bank</t>
  </si>
  <si>
    <t>The Atlanta National Bank</t>
  </si>
  <si>
    <t>The Bank of Herrin</t>
  </si>
  <si>
    <t>The Bradford National Bank of Greenville</t>
  </si>
  <si>
    <t>The City National Bank of Metropolis</t>
  </si>
  <si>
    <t>The Fairfield National Bank</t>
  </si>
  <si>
    <t>The Farmers and Merchants National Bank of Nashville</t>
  </si>
  <si>
    <t>The Federal Savings Bank</t>
  </si>
  <si>
    <t>The First Bank and Trust Company of Murphysboro</t>
  </si>
  <si>
    <t>The First National Bank in Amboy</t>
  </si>
  <si>
    <t>The First National Bank in Tremont</t>
  </si>
  <si>
    <t>The First National Bank of Allendale</t>
  </si>
  <si>
    <t>The First National Bank of Arenzville</t>
  </si>
  <si>
    <t>The First National Bank of Assumption</t>
  </si>
  <si>
    <t>The First National Bank of Ava</t>
  </si>
  <si>
    <t>The First National Bank of Brownstown</t>
  </si>
  <si>
    <t>The First National Bank of Carmi</t>
  </si>
  <si>
    <t>The First National Bank of Litchfield</t>
  </si>
  <si>
    <t>The First National Bank of Okawville</t>
  </si>
  <si>
    <t>The First National Bank of Raymond</t>
  </si>
  <si>
    <t>The First National Bank of Sparta</t>
  </si>
  <si>
    <t>The First State Bank of Dongola</t>
  </si>
  <si>
    <t>The First Trust and Savings Bank of Watseka</t>
  </si>
  <si>
    <t>The Fisher National Bank</t>
  </si>
  <si>
    <t>The FNB Community Bank</t>
  </si>
  <si>
    <t>The Frederick Community Bank</t>
  </si>
  <si>
    <t>The Gerber State Bank</t>
  </si>
  <si>
    <t>The Gifford State Bank</t>
  </si>
  <si>
    <t>The Granville National Bank</t>
  </si>
  <si>
    <t>The Harvard State Bank</t>
  </si>
  <si>
    <t>The Havana National Bank</t>
  </si>
  <si>
    <t>The Hill-Dodge Banking Company</t>
  </si>
  <si>
    <t>The Iuka State Bank</t>
  </si>
  <si>
    <t>The Lemont National Bank</t>
  </si>
  <si>
    <t>The Litchfield National Bank</t>
  </si>
  <si>
    <t>The Northern Trust Company</t>
  </si>
  <si>
    <t>The Old Exchange National Bank of Okawville</t>
  </si>
  <si>
    <t>The Peoples State Bank of Newton, Illinois</t>
  </si>
  <si>
    <t>The State Bank of Geneva</t>
  </si>
  <si>
    <t>The State Bank of Pearl City</t>
  </si>
  <si>
    <t>The Village Bank</t>
  </si>
  <si>
    <t>Williamsville State Bank and Trust</t>
  </si>
  <si>
    <t>Citizens State Bank of New Castle</t>
  </si>
  <si>
    <t>Peoples Community Bank Sb of Monticello, Indiana</t>
  </si>
  <si>
    <t>The Bippus State Bank</t>
  </si>
  <si>
    <t>The Fairmount State Bank</t>
  </si>
  <si>
    <t>The Farmers and Merchants Bank</t>
  </si>
  <si>
    <t>The Farmers Bank, Frankfort, Indiana, Inc.</t>
  </si>
  <si>
    <t>The First National Bank of Monterey</t>
  </si>
  <si>
    <t>The Fountain Trust Company</t>
  </si>
  <si>
    <t>The Friendship State Bank</t>
  </si>
  <si>
    <t>The Garrett State Bank</t>
  </si>
  <si>
    <t>The Home National Bank of Thorntown</t>
  </si>
  <si>
    <t>The Napoleon State Bank</t>
  </si>
  <si>
    <t>The National Bank of Indianapolis</t>
  </si>
  <si>
    <t>The New Washington State Bank</t>
  </si>
  <si>
    <t>The North Salem State Bank</t>
  </si>
  <si>
    <t>The Peoples State Bank</t>
  </si>
  <si>
    <t>The Riddell National Bank</t>
  </si>
  <si>
    <t>Fusion Bank</t>
  </si>
  <si>
    <t>Marquette Farmers State Bank of Marquette Kansas</t>
  </si>
  <si>
    <t>The Baldwin State Bank</t>
  </si>
  <si>
    <t>The Bank</t>
  </si>
  <si>
    <t>The Bank of Commerce and Trust Company</t>
  </si>
  <si>
    <t>The Bank of Denton</t>
  </si>
  <si>
    <t>The Bank of Holyrood</t>
  </si>
  <si>
    <t>The Bank of Protection</t>
  </si>
  <si>
    <t>The Bank of Tescott</t>
  </si>
  <si>
    <t>The Baxter State Bank</t>
  </si>
  <si>
    <t>The Bennington State Bank</t>
  </si>
  <si>
    <t>The Citizens State Bank</t>
  </si>
  <si>
    <t>The Citizens State Bank of Cheney, Kansas</t>
  </si>
  <si>
    <t>The City State Bank</t>
  </si>
  <si>
    <t>The Community Bank</t>
  </si>
  <si>
    <t>The Denison State Bank</t>
  </si>
  <si>
    <t>The Elk State Bank</t>
  </si>
  <si>
    <t>The Farmers State Bank</t>
  </si>
  <si>
    <t>The Farmers State Bank of Aliceville, Kansas</t>
  </si>
  <si>
    <t>The Farmers State Bank of Blue Mound</t>
  </si>
  <si>
    <t>The Farmers State Bank of Bucklin, Kansas</t>
  </si>
  <si>
    <t>The Farmers State Bank of Oakley, Kansas</t>
  </si>
  <si>
    <t>The Fidelity State Bank and Trust Company</t>
  </si>
  <si>
    <t>The First National Bank of Dighton</t>
  </si>
  <si>
    <t>The First National Bank of Hope</t>
  </si>
  <si>
    <t>The First National Bank of Hutchinson</t>
  </si>
  <si>
    <t>The First National Bank of Louisburg</t>
  </si>
  <si>
    <t>The First National Bank of Scott City</t>
  </si>
  <si>
    <t>The First Security Bank</t>
  </si>
  <si>
    <t>The First State Bank</t>
  </si>
  <si>
    <t>The First State Bank of Healy</t>
  </si>
  <si>
    <t>The First State Bank of Ransom</t>
  </si>
  <si>
    <t>The Halstead Bank</t>
  </si>
  <si>
    <t>The Haviland State Bank</t>
  </si>
  <si>
    <t>The Kaw Valley State Bank and Trust Company, of Wamego, Kansas</t>
  </si>
  <si>
    <t>The Liberty Savings Association, FSA</t>
  </si>
  <si>
    <t>The Lyndon State Bank</t>
  </si>
  <si>
    <t>The Lyon County State Bank</t>
  </si>
  <si>
    <t>The Marion National Bank</t>
  </si>
  <si>
    <t>The Riley State Bank of Riley Kansas</t>
  </si>
  <si>
    <t>The State Exchange Bank</t>
  </si>
  <si>
    <t>The Stockgrowers State Bank</t>
  </si>
  <si>
    <t>The Union State Bank of Everest</t>
  </si>
  <si>
    <t>The Walton State Bank</t>
  </si>
  <si>
    <t>American Bank &amp; Trust Company Inc.</t>
  </si>
  <si>
    <t>Bank of The Bluegrass and Trust Co.</t>
  </si>
  <si>
    <t>Citizens Bank of Cumberland County, Inc.</t>
  </si>
  <si>
    <t>Citizens Bank of Kentucky, Inc</t>
  </si>
  <si>
    <t>Citizens Federal Savings and Loan Association of Covington</t>
  </si>
  <si>
    <t>First Federal Savings Bank of Kentucky</t>
  </si>
  <si>
    <t>First United Bank and Trust Company, Inc.</t>
  </si>
  <si>
    <t>Hometown Bank of Corbin Inc.</t>
  </si>
  <si>
    <t>Hyden Citizens Bank, Inc</t>
  </si>
  <si>
    <t>Meade County Bank, Inc.</t>
  </si>
  <si>
    <t>PBK Bank, Inc</t>
  </si>
  <si>
    <t>Peoples Bank Mt Washington</t>
  </si>
  <si>
    <t>The Casey County Bank, Inc.</t>
  </si>
  <si>
    <t>The Cecilian Bank</t>
  </si>
  <si>
    <t>The Citizens National Bank of Somerset</t>
  </si>
  <si>
    <t>The Commercial Bank of Grayson</t>
  </si>
  <si>
    <t>The Farmers Bank of Milton</t>
  </si>
  <si>
    <t>The Farmers National Bank of Danville</t>
  </si>
  <si>
    <t>The Farmers National Bank of Lebanon</t>
  </si>
  <si>
    <t>The First National Bank of Brooksville</t>
  </si>
  <si>
    <t>The First National Bank of Grayson</t>
  </si>
  <si>
    <t>The First National Bank of Russell Springs</t>
  </si>
  <si>
    <t>The Lincoln National Bank of Hodgenville</t>
  </si>
  <si>
    <t>The Murray Bank</t>
  </si>
  <si>
    <t>The Paducah Bank and Trust Company</t>
  </si>
  <si>
    <t>The Sacramento Deposit Bank</t>
  </si>
  <si>
    <t>The Salyersville National Bank</t>
  </si>
  <si>
    <t>Whitaker Bank, Inc</t>
  </si>
  <si>
    <t>Abbeville Building and Loan, A State Chartered Savings Bank</t>
  </si>
  <si>
    <t>Bank of Sunset &amp; Trust Company</t>
  </si>
  <si>
    <t>Heritage Bank of Saint Tammany</t>
  </si>
  <si>
    <t>Hibernia Bank</t>
  </si>
  <si>
    <t>Metairie Bank &amp; Trust Company</t>
  </si>
  <si>
    <t>Rayne Building &amp; Loan Association</t>
  </si>
  <si>
    <t>The Cottonport Bank</t>
  </si>
  <si>
    <t>The Evangeline Bank and Trust Company</t>
  </si>
  <si>
    <t>The First National Bank of Jeanerette</t>
  </si>
  <si>
    <t>The Mer Rouge State Bank</t>
  </si>
  <si>
    <t>Cape Cod Co-Operative Bank</t>
  </si>
  <si>
    <t>Fidelity Personal Trust Company, F.S.B.</t>
  </si>
  <si>
    <t>First Financial Trust National Association</t>
  </si>
  <si>
    <t>LendingClub Bank, National Association</t>
  </si>
  <si>
    <t>Martha's Vineyard Bank</t>
  </si>
  <si>
    <t>Reading Co-Operative Bank</t>
  </si>
  <si>
    <t>Santander Bank, National Association</t>
  </si>
  <si>
    <t>Seamens Bank</t>
  </si>
  <si>
    <t>The Bank of Canton</t>
  </si>
  <si>
    <t>The Cooperative Bank</t>
  </si>
  <si>
    <t>The Lowell Five Cent Savings Bank</t>
  </si>
  <si>
    <t>The Savings Bank</t>
  </si>
  <si>
    <t>Wellington Trust Company National Association</t>
  </si>
  <si>
    <t>BayVanguard Bank</t>
  </si>
  <si>
    <t>Eastern Savings Bank Federal Savings Bank</t>
  </si>
  <si>
    <t>The Bank of Glen Burnie</t>
  </si>
  <si>
    <t>The Farmers Bank of Willards</t>
  </si>
  <si>
    <t>The Harbor Bank of Maryland</t>
  </si>
  <si>
    <t>Auburn Savings Bank, FSB</t>
  </si>
  <si>
    <t>Bar Harbor Bank and Trust Company</t>
  </si>
  <si>
    <t>Superior National Bank</t>
  </si>
  <si>
    <t>The Dart Bank</t>
  </si>
  <si>
    <t>The First National Bank of Saint Ignace</t>
  </si>
  <si>
    <t>The First National Bank of Wakefield</t>
  </si>
  <si>
    <t>The Miners State Bank</t>
  </si>
  <si>
    <t>The Port Austin State Bank</t>
  </si>
  <si>
    <t>The Shelby State Bank</t>
  </si>
  <si>
    <t>The State Savings Bank of Manistique</t>
  </si>
  <si>
    <t>Citizens Bank &amp; Trust Co., Hutchinson, Minn.</t>
  </si>
  <si>
    <t>Citizens State Bank of Waverly (Incorporated)</t>
  </si>
  <si>
    <t>Farmers &amp; Merchants State Bank of Springfield</t>
  </si>
  <si>
    <t>First Security Bank - Hendricks</t>
  </si>
  <si>
    <t>First Security Bank - Sleepy Eye</t>
  </si>
  <si>
    <t>Glenwood State Bank (Incorporated)</t>
  </si>
  <si>
    <t>Saint Clair State Bank (Incorporated)</t>
  </si>
  <si>
    <t>Saint Martin National Bank</t>
  </si>
  <si>
    <t>Security State Bank of Wanamingo, Incorporated</t>
  </si>
  <si>
    <t>Stearns Bank of Upsala, National Association</t>
  </si>
  <si>
    <t>The Bank of Elk River</t>
  </si>
  <si>
    <t>The Citizens National Bank of Park Rapids</t>
  </si>
  <si>
    <t>The First National Bank at Saint James</t>
  </si>
  <si>
    <t>The First National Bank of Bemidji</t>
  </si>
  <si>
    <t>The First National Bank of Cokato</t>
  </si>
  <si>
    <t>The First National Bank of Coleraine</t>
  </si>
  <si>
    <t>The First National Bank of Fairfax</t>
  </si>
  <si>
    <t>The First National Bank of Gilbert</t>
  </si>
  <si>
    <t>The First National Bank of Henning</t>
  </si>
  <si>
    <t>The First National Bank of Le Center</t>
  </si>
  <si>
    <t>The First National Bank of McIntosh</t>
  </si>
  <si>
    <t>The First National Bank of Milaca</t>
  </si>
  <si>
    <t>The First National Bank of Moose Lake</t>
  </si>
  <si>
    <t>The First National Bank of Osakis</t>
  </si>
  <si>
    <t>The First National Bank of Proctor</t>
  </si>
  <si>
    <t>The First State Bank of Fountain</t>
  </si>
  <si>
    <t>The First State Bank of Red Wing</t>
  </si>
  <si>
    <t>The First State Bank of Rosemount</t>
  </si>
  <si>
    <t>The Miners National Bank of Eveleth</t>
  </si>
  <si>
    <t>The Northern State Bank of Gonvick</t>
  </si>
  <si>
    <t>The State Bank of Faribault</t>
  </si>
  <si>
    <t>The Wanda State Bank</t>
  </si>
  <si>
    <t>United Bankers Bank</t>
  </si>
  <si>
    <t>Viking Bank, National Association</t>
  </si>
  <si>
    <t>Worthington Federal Savings Bank, F.S.B.</t>
  </si>
  <si>
    <t>Bank of Brookfield-Purdin National Association</t>
  </si>
  <si>
    <t>Citizens' Bank of Charleston</t>
  </si>
  <si>
    <t>FarmBank</t>
  </si>
  <si>
    <t>North American Savings Bank, FSB</t>
  </si>
  <si>
    <t>Parkside Financial Bank and Trust</t>
  </si>
  <si>
    <t>Peoples Bank &amp; Trust Co.</t>
  </si>
  <si>
    <t>Saint Louis Bank</t>
  </si>
  <si>
    <t>Stifel Trust Company National Association</t>
  </si>
  <si>
    <t>The Bank of Advance</t>
  </si>
  <si>
    <t>The Bank of Grain Valley</t>
  </si>
  <si>
    <t>The Bank of Houston</t>
  </si>
  <si>
    <t>The Bank of Missouri</t>
  </si>
  <si>
    <t>The Bank of Old Monroe</t>
  </si>
  <si>
    <t>The Callaway Bank</t>
  </si>
  <si>
    <t>The Central Trust Bank</t>
  </si>
  <si>
    <t>The Citizens Bank of Edina</t>
  </si>
  <si>
    <t>The Citizens-Farmers Bank of Cole Camp</t>
  </si>
  <si>
    <t>The Cornerstone Bank</t>
  </si>
  <si>
    <t>The First National Bank of Nevada</t>
  </si>
  <si>
    <t>The Hamilton Bank</t>
  </si>
  <si>
    <t>The Maries County Bank</t>
  </si>
  <si>
    <t>The Missouri Bank</t>
  </si>
  <si>
    <t>The Nodaway Valley Bank</t>
  </si>
  <si>
    <t>The Seymour Bank</t>
  </si>
  <si>
    <t>The Tipton Latham Bank, National Association</t>
  </si>
  <si>
    <t>First Federal Savings &amp; Loan Association of Pascagoula-Moss Point</t>
  </si>
  <si>
    <t>Genesis Bank</t>
  </si>
  <si>
    <t>Grand Bank for Savings, F.S.B.</t>
  </si>
  <si>
    <t>Holmes County Bank</t>
  </si>
  <si>
    <t>The Bank of Holly Springs</t>
  </si>
  <si>
    <t>The Citizens Bank of Philadelphia</t>
  </si>
  <si>
    <t>The Citizens National Bank of Meridian</t>
  </si>
  <si>
    <t>The Cleveland State Bank</t>
  </si>
  <si>
    <t>The Jefferson Bank</t>
  </si>
  <si>
    <t>The Peoples Bank, Biloxi, Mississippi</t>
  </si>
  <si>
    <t>Davidson Trust Co.</t>
  </si>
  <si>
    <t>Pioneer Federal Savings &amp; Loan Association</t>
  </si>
  <si>
    <t>The Bank of Baker</t>
  </si>
  <si>
    <t>The First State Bank of Malta</t>
  </si>
  <si>
    <t>The First State Bank of Shelby</t>
  </si>
  <si>
    <t>Lifestore Bank</t>
  </si>
  <si>
    <t>Mechanics &amp; Farmers Bank</t>
  </si>
  <si>
    <t>The Fidelity Bank</t>
  </si>
  <si>
    <t>First International Bank and Trust</t>
  </si>
  <si>
    <t>First Western Bank and Trust</t>
  </si>
  <si>
    <t>The Bank of Tioga</t>
  </si>
  <si>
    <t>The Citizens State Bank at Mohall</t>
  </si>
  <si>
    <t>The Goose River Bank</t>
  </si>
  <si>
    <t>Commercial Bank of Nelson</t>
  </si>
  <si>
    <t>The First National Bank of Gordon</t>
  </si>
  <si>
    <t>The Hershey State Bank</t>
  </si>
  <si>
    <t>The Potter State Bank of Potter</t>
  </si>
  <si>
    <t>The Tri-County Bank</t>
  </si>
  <si>
    <t>First Seacoast Bank</t>
  </si>
  <si>
    <t>The Millyard Bank</t>
  </si>
  <si>
    <t>Bogota Savings Bank</t>
  </si>
  <si>
    <t>Columbia Bank</t>
  </si>
  <si>
    <t>Magyar Bank</t>
  </si>
  <si>
    <t>Spencer Savings Bank, Savings and Loan Association</t>
  </si>
  <si>
    <t>The Bank of Princeton</t>
  </si>
  <si>
    <t>The Pennsville National Bank</t>
  </si>
  <si>
    <t>The Bank of Clovis</t>
  </si>
  <si>
    <t>The Citizens Bank of Clovis</t>
  </si>
  <si>
    <t>Tucumcari Federal Savings &amp; Loan Association</t>
  </si>
  <si>
    <t>Farm Bureau Bank FSB</t>
  </si>
  <si>
    <t>The First National Bank of Ely</t>
  </si>
  <si>
    <t>Brown Brothers Harriman Trust Company, N.A.</t>
  </si>
  <si>
    <t>Gouverneur Savings and Loan Association</t>
  </si>
  <si>
    <t>Grasshopper Bank, N.A.</t>
  </si>
  <si>
    <t>Greene County Commercial Bank</t>
  </si>
  <si>
    <t>Neuberger Berman Trust Company National Association</t>
  </si>
  <si>
    <t>NorthEast Community Bank</t>
  </si>
  <si>
    <t>Ponce Bank</t>
  </si>
  <si>
    <t>Rhinebeck Bank</t>
  </si>
  <si>
    <t>Seneca Savings</t>
  </si>
  <si>
    <t>State Street Bank and Trust Company, N.A.</t>
  </si>
  <si>
    <t>The Adirondack Trust Company</t>
  </si>
  <si>
    <t>The Bank of Greene County</t>
  </si>
  <si>
    <t>The Bank of New York Mellon</t>
  </si>
  <si>
    <t>The Berkshire Bank</t>
  </si>
  <si>
    <t>The Canandaigua National Bank and Trust Company</t>
  </si>
  <si>
    <t>The Citizens National Bank of Hammond</t>
  </si>
  <si>
    <t>The Delaware National Bank of Delhi</t>
  </si>
  <si>
    <t>The Depository Trust Company</t>
  </si>
  <si>
    <t>The First National Bank of Dryden</t>
  </si>
  <si>
    <t>The First National Bank of Groton</t>
  </si>
  <si>
    <t>The Goldman Sachs Trust Company, National Association</t>
  </si>
  <si>
    <t>The Lyons National Bank</t>
  </si>
  <si>
    <t>The National Bank of Coxsackie</t>
  </si>
  <si>
    <t>The Upstate National Bank</t>
  </si>
  <si>
    <t>Tioga State Bank, N.A.</t>
  </si>
  <si>
    <t>CFBank National Association</t>
  </si>
  <si>
    <t>Citizens Federal Savings &amp; Loan Association</t>
  </si>
  <si>
    <t>First Federal Savings and Loan Association of Van Wert, OH</t>
  </si>
  <si>
    <t>Greenville Federal</t>
  </si>
  <si>
    <t>Riverside Bank of Dublin</t>
  </si>
  <si>
    <t>The Andover Bank</t>
  </si>
  <si>
    <t>The Antwerp Exchange Bank Company</t>
  </si>
  <si>
    <t>The Apple Creek Banking Company</t>
  </si>
  <si>
    <t>The Baltic State Bank</t>
  </si>
  <si>
    <t>The Bank of Magnolia Company</t>
  </si>
  <si>
    <t>The Cincinnatus Savings and Loan Company</t>
  </si>
  <si>
    <t>The Citizens Bank Company</t>
  </si>
  <si>
    <t>The Citizens National Bank of Bluffton</t>
  </si>
  <si>
    <t>The Citizens National Bank of McConnelsville</t>
  </si>
  <si>
    <t>The Citizens National Bank of Woodsfield</t>
  </si>
  <si>
    <t>The Commercial and Savings Bank of Millersburg, Ohio</t>
  </si>
  <si>
    <t>The Conneaut Savings Bank</t>
  </si>
  <si>
    <t>The Corn City State Bank</t>
  </si>
  <si>
    <t>The Covington Savings and Loan Association</t>
  </si>
  <si>
    <t>The Croghan Colonial Bank</t>
  </si>
  <si>
    <t>The Equitable Savings and Loan Company</t>
  </si>
  <si>
    <t>The Fahey Banking Company</t>
  </si>
  <si>
    <t>The Farmers &amp; Merchants State Bank</t>
  </si>
  <si>
    <t>The Farmers Bank and Savings Company</t>
  </si>
  <si>
    <t>The Farmers National Bank of Canfield</t>
  </si>
  <si>
    <t>The First Central National Bank of Saint Paris</t>
  </si>
  <si>
    <t>The First Citizens National Bank of Upper Sandusky</t>
  </si>
  <si>
    <t>The First National Bank of Bellevue</t>
  </si>
  <si>
    <t>The First National Bank of Blanchester</t>
  </si>
  <si>
    <t>The First National Bank of Dennison, Ohio</t>
  </si>
  <si>
    <t>The First National Bank of Germantown</t>
  </si>
  <si>
    <t>The First National Bank of McConnelsville</t>
  </si>
  <si>
    <t>The First National Bank of Pandora</t>
  </si>
  <si>
    <t>The First National Bank of Sycamore</t>
  </si>
  <si>
    <t>The First National Bank of Waverly</t>
  </si>
  <si>
    <t>The Fort Jennings State Bank</t>
  </si>
  <si>
    <t>The Galion Building and Loan Bank</t>
  </si>
  <si>
    <t>The Genoa Banking Company</t>
  </si>
  <si>
    <t>The Hamler State Bank</t>
  </si>
  <si>
    <t>The Harrison Building and Loan Association</t>
  </si>
  <si>
    <t>The Hicksville Bank</t>
  </si>
  <si>
    <t>The Hocking Valley Bank</t>
  </si>
  <si>
    <t>The Home Loan Savings Bank</t>
  </si>
  <si>
    <t>The Huntington National Bank</t>
  </si>
  <si>
    <t>The Killbuck Savings Bank Company</t>
  </si>
  <si>
    <t>The Metamora State Bank</t>
  </si>
  <si>
    <t>The Middlefield Banking Company</t>
  </si>
  <si>
    <t>The National Bank of Adams County of West Union</t>
  </si>
  <si>
    <t>The North Side Bank and Trust Company</t>
  </si>
  <si>
    <t>The Ohio Valley Bank Company</t>
  </si>
  <si>
    <t>The Old Fort Banking Company</t>
  </si>
  <si>
    <t>The Ottoville Bank Company</t>
  </si>
  <si>
    <t>The Park National Bank</t>
  </si>
  <si>
    <t>The Peoples Bank Co.</t>
  </si>
  <si>
    <t>The Peoples Savings and Loan Company</t>
  </si>
  <si>
    <t>The Peoples Savings Bank</t>
  </si>
  <si>
    <t>The Pioneer Savings Bank</t>
  </si>
  <si>
    <t>The Private Trust Company, National Association</t>
  </si>
  <si>
    <t>The Republic Banking Company</t>
  </si>
  <si>
    <t>The Richwood Banking Company, Inc.</t>
  </si>
  <si>
    <t>The Sherwood State Bank</t>
  </si>
  <si>
    <t>The St. Henry Bank</t>
  </si>
  <si>
    <t>The State Bank and Trust Company</t>
  </si>
  <si>
    <t>The Trust Company of Toledo, National Association</t>
  </si>
  <si>
    <t>The Twin Valley Bank</t>
  </si>
  <si>
    <t>The Union Bank Company</t>
  </si>
  <si>
    <t>The Union Banking Company</t>
  </si>
  <si>
    <t>The Versailles Savings and Loan Company</t>
  </si>
  <si>
    <t>The Waterford Commercial and Savings Bank</t>
  </si>
  <si>
    <t>The Wilmington Savings Bank</t>
  </si>
  <si>
    <t>Third Federal Savings &amp; Loan Association of Cleveland</t>
  </si>
  <si>
    <t>Waterford Bank, NA</t>
  </si>
  <si>
    <t>First National Bank &amp; Trust, Elk City, Oklahoma</t>
  </si>
  <si>
    <t>Shamrock Bank, National Association</t>
  </si>
  <si>
    <t>The Bank of Beaver City</t>
  </si>
  <si>
    <t>The Bank of the West</t>
  </si>
  <si>
    <t>The Citizens Bank of Edmond</t>
  </si>
  <si>
    <t>The City National Bank and Trust Company of Lawton, Oklahoma</t>
  </si>
  <si>
    <t>The Community State Bank</t>
  </si>
  <si>
    <t>The Exchange Bank</t>
  </si>
  <si>
    <t>The Farmers and Merchants National Bank of Fairview</t>
  </si>
  <si>
    <t>The First Farmers National Bank of Waurika</t>
  </si>
  <si>
    <t>The First National Bank and Trust Company of Broken Arrow</t>
  </si>
  <si>
    <t>The First National Bank and Trust Company of Miami</t>
  </si>
  <si>
    <t>The First National Bank and Trust Company, Chickasha, Oklahoma</t>
  </si>
  <si>
    <t>The First National Bank in Marlow</t>
  </si>
  <si>
    <t>The First National Bank of Fletcher</t>
  </si>
  <si>
    <t>The First National Bank of Hooker</t>
  </si>
  <si>
    <t>The Hopeton State Bank</t>
  </si>
  <si>
    <t>The Idabel National Bank</t>
  </si>
  <si>
    <t>The Pauls Valley National Bank</t>
  </si>
  <si>
    <t>The Payne County Bank</t>
  </si>
  <si>
    <t>The Peoples National Bank of Checotah</t>
  </si>
  <si>
    <t>The Security National Bank of Enid</t>
  </si>
  <si>
    <t>The State Bank of Wynnewood</t>
  </si>
  <si>
    <t>The Stock Exchange Bank</t>
  </si>
  <si>
    <t>Welch State Bank of Welch, Okla.</t>
  </si>
  <si>
    <t>Hatboro Federal Savings</t>
  </si>
  <si>
    <t>Mifflinburg Bank and Trust Company</t>
  </si>
  <si>
    <t>NexTier Bank, NA</t>
  </si>
  <si>
    <t>Second Federal Savings &amp; Loan Association of Philadelphia</t>
  </si>
  <si>
    <t>Slovenian Savings &amp; Loan Association of Franklin-Conemaugh</t>
  </si>
  <si>
    <t>Slovenian Savings and Loan Association of Canonsburg, PA</t>
  </si>
  <si>
    <t>SSB Bank</t>
  </si>
  <si>
    <t>The Bank of Landisburg</t>
  </si>
  <si>
    <t>The Dime Bank</t>
  </si>
  <si>
    <t>The Fidelity Deposit and Discount Bank</t>
  </si>
  <si>
    <t>The First National Bank and Trust Company</t>
  </si>
  <si>
    <t>The Haverford Trust Company</t>
  </si>
  <si>
    <t>The Honesdale National Bank</t>
  </si>
  <si>
    <t>The Juniata Valley Bank</t>
  </si>
  <si>
    <t>The National Bank of Malvern</t>
  </si>
  <si>
    <t>The Neffs National Bank</t>
  </si>
  <si>
    <t>The Northumberland National Bank</t>
  </si>
  <si>
    <t>The Philadelphia Trust Company</t>
  </si>
  <si>
    <t>The Turbotville National Bank</t>
  </si>
  <si>
    <t>The Victory Bank</t>
  </si>
  <si>
    <t>Tioga-Franklin Savings Bank</t>
  </si>
  <si>
    <t>Westmoreland Federal Savings and Loan Association of Latrobe</t>
  </si>
  <si>
    <t>FirstBank Puerto Rico</t>
  </si>
  <si>
    <t>The Washington Trust Company of Westerly</t>
  </si>
  <si>
    <t>1st Federal Savings Bank of SC, Inc.</t>
  </si>
  <si>
    <t>First Piedmont Federal Savings and Loan Association</t>
  </si>
  <si>
    <t>Oconee Federal Savings and Loan Association</t>
  </si>
  <si>
    <t>Pickens Savings and Loan Association, Federal Association</t>
  </si>
  <si>
    <t>The Bank of Clarendon</t>
  </si>
  <si>
    <t>The Bank of South Carolina</t>
  </si>
  <si>
    <t>The Conway National Bank</t>
  </si>
  <si>
    <t>BankWest, Incorporated</t>
  </si>
  <si>
    <t>Black Hills Community Bank, National Association</t>
  </si>
  <si>
    <t>Campbell County Bank</t>
  </si>
  <si>
    <t>The Farmers and Merchants State Bank</t>
  </si>
  <si>
    <t>The Farmers State Bank of Turton</t>
  </si>
  <si>
    <t>The First National Bank in Sioux Falls</t>
  </si>
  <si>
    <t>The First National Bank of Frederick</t>
  </si>
  <si>
    <t>Greeneville Federal Bank, F.S.B.</t>
  </si>
  <si>
    <t>Lineage Bank</t>
  </si>
  <si>
    <t>The Bank of Fayette County</t>
  </si>
  <si>
    <t>The Bank of Jackson</t>
  </si>
  <si>
    <t>The Bank of Milan</t>
  </si>
  <si>
    <t>The Lauderdale County Bank</t>
  </si>
  <si>
    <t>Wilson Bank &amp; Trust</t>
  </si>
  <si>
    <t>American Bank National Association</t>
  </si>
  <si>
    <t>Cendera Bank, N.A.</t>
  </si>
  <si>
    <t>Colonial Savings, FA</t>
  </si>
  <si>
    <t>First Federal Bank Littlefield, Texas, SSB</t>
  </si>
  <si>
    <t>Hometown Bank, National Association</t>
  </si>
  <si>
    <t>Incommons Bank, National Association</t>
  </si>
  <si>
    <t>Keystone Bank, SSB</t>
  </si>
  <si>
    <t>Legend Bank, N. A.</t>
  </si>
  <si>
    <t>The American National Bank of Mount Pleasant</t>
  </si>
  <si>
    <t>The American National Bank of Texas</t>
  </si>
  <si>
    <t>The Bank and Trust, SSB</t>
  </si>
  <si>
    <t>The Bank of San Jacinto County, Coldspring, Texas</t>
  </si>
  <si>
    <t>The Big Bend Banks, N.A.</t>
  </si>
  <si>
    <t>The Brady National Bank</t>
  </si>
  <si>
    <t>The Brenham National Bank</t>
  </si>
  <si>
    <t>The Buckholts State Bank</t>
  </si>
  <si>
    <t>The Citizens National Bank of Hillsboro</t>
  </si>
  <si>
    <t>The City National Bank of Colorado City</t>
  </si>
  <si>
    <t>The City National Bank of San Saba</t>
  </si>
  <si>
    <t>The City National Bank of Sulphur Springs</t>
  </si>
  <si>
    <t>The Commercial National Bank of Brady</t>
  </si>
  <si>
    <t>The Cowboy Bank of Texas</t>
  </si>
  <si>
    <t>The Donley County State Bank</t>
  </si>
  <si>
    <t>The Falls City National Bank</t>
  </si>
  <si>
    <t>The First Bank of Celeste</t>
  </si>
  <si>
    <t>The First National Bank in Cooper</t>
  </si>
  <si>
    <t>The First National Bank in Falfurrias</t>
  </si>
  <si>
    <t>The First National Bank of Anderson</t>
  </si>
  <si>
    <t>The First National Bank of Anson</t>
  </si>
  <si>
    <t>The First National Bank of Aspermont</t>
  </si>
  <si>
    <t>The First National Bank of Ballinger</t>
  </si>
  <si>
    <t>The First National Bank of Bastrop</t>
  </si>
  <si>
    <t>The First National Bank of East Texas</t>
  </si>
  <si>
    <t>The First National Bank of Evant</t>
  </si>
  <si>
    <t>The First National Bank of Granbury</t>
  </si>
  <si>
    <t>The First National Bank of Hebbronville</t>
  </si>
  <si>
    <t>The First National Bank of Hereford</t>
  </si>
  <si>
    <t>The First National Bank of Hughes Springs</t>
  </si>
  <si>
    <t>The First National Bank of Lipan</t>
  </si>
  <si>
    <t>The First National Bank of Livingston</t>
  </si>
  <si>
    <t>The First National Bank of McGregor</t>
  </si>
  <si>
    <t>The First National Bank of Mertzon</t>
  </si>
  <si>
    <t>The First National Bank of Moody</t>
  </si>
  <si>
    <t>The First National Bank of Quitaque</t>
  </si>
  <si>
    <t>The First National Bank of Sonora</t>
  </si>
  <si>
    <t>The First National Bank of Stanton</t>
  </si>
  <si>
    <t>The First National Bank of Sterling City</t>
  </si>
  <si>
    <t>The First National Bank of Tom Bean</t>
  </si>
  <si>
    <t>The First National Bank of Trinity</t>
  </si>
  <si>
    <t>The First National Bank of Winnsboro</t>
  </si>
  <si>
    <t>The Granger National Bank</t>
  </si>
  <si>
    <t>The Jacksboro National Bank</t>
  </si>
  <si>
    <t>The Karnes County National Bank of Karnes City</t>
  </si>
  <si>
    <t>The Lamesa National Bank</t>
  </si>
  <si>
    <t>The Liberty National Bank in Paris</t>
  </si>
  <si>
    <t>The Lytle State Bank of Lytle, Texas</t>
  </si>
  <si>
    <t>The MINT National Bank</t>
  </si>
  <si>
    <t>The National Bank of Andrews</t>
  </si>
  <si>
    <t>The Pecos County State Bank</t>
  </si>
  <si>
    <t>The Perryton National Bank</t>
  </si>
  <si>
    <t>The State National Bank of Big Spring</t>
  </si>
  <si>
    <t>The State National Bank of Groom</t>
  </si>
  <si>
    <t>The Waggoner National Bank of Vernon</t>
  </si>
  <si>
    <t>The Yoakum National Bank</t>
  </si>
  <si>
    <t>Trusttexas Bank, S.S.B.</t>
  </si>
  <si>
    <t>Holladay Bank and Trust</t>
  </si>
  <si>
    <t>Square Financial Services, Inc.</t>
  </si>
  <si>
    <t>The Pitney Bowes Bank Inc.</t>
  </si>
  <si>
    <t>Primis Bank</t>
  </si>
  <si>
    <t>The Bank of Charlotte County</t>
  </si>
  <si>
    <t>The Bank of Marion</t>
  </si>
  <si>
    <t>The Bank of Southside Virginia</t>
  </si>
  <si>
    <t>The Blue Grass Valley Bank</t>
  </si>
  <si>
    <t>The Farmers Bank of Appomattox</t>
  </si>
  <si>
    <t>The First Bank and Trust Company</t>
  </si>
  <si>
    <t>The Freedom Bank of Virginia</t>
  </si>
  <si>
    <t>The National Bank of Blacksburg</t>
  </si>
  <si>
    <t>The Old Point National Bank of Phoebus</t>
  </si>
  <si>
    <t>Passumpsic Savings Bank</t>
  </si>
  <si>
    <t>The Bank of Bennington</t>
  </si>
  <si>
    <t>Baker Boyer National Bank</t>
  </si>
  <si>
    <t>Citizens State Bank - La Crosse</t>
  </si>
  <si>
    <t>Cumberland Federal Bank, Federal Savings Bank</t>
  </si>
  <si>
    <t>Great Midwest Bank, State Savings Bank</t>
  </si>
  <si>
    <t>Ladysmith Federal Savings &amp; Loan Association</t>
  </si>
  <si>
    <t>PyraMax Bank, F.S.B.</t>
  </si>
  <si>
    <t>The Bank of Brodhead</t>
  </si>
  <si>
    <t>The Bank of Deerfield</t>
  </si>
  <si>
    <t>The Bank of Kaukauna</t>
  </si>
  <si>
    <t>The Bank of New Glarus</t>
  </si>
  <si>
    <t>The Equitable Bank, S.S.B.</t>
  </si>
  <si>
    <t>The Farmers State Bank of Waupaca</t>
  </si>
  <si>
    <t>The First National Bank of Bangor</t>
  </si>
  <si>
    <t>The First National Bank of River Falls</t>
  </si>
  <si>
    <t>The Greenwood's State Bank</t>
  </si>
  <si>
    <t>The International Bank of Amherst</t>
  </si>
  <si>
    <t>The Northwestern Bank</t>
  </si>
  <si>
    <t>The Park Bank</t>
  </si>
  <si>
    <t>The Pineries Bank</t>
  </si>
  <si>
    <t>The Port Washington State Bank</t>
  </si>
  <si>
    <t>The Portage County Bank</t>
  </si>
  <si>
    <t>The Stephenson National Bank and Trust</t>
  </si>
  <si>
    <t>WaterStone Bank</t>
  </si>
  <si>
    <t>Clear Mountain Bank, Inc.</t>
  </si>
  <si>
    <t>First Neighborhood Bank, Inc.</t>
  </si>
  <si>
    <t>Hancock County Savings Bank, F.S.B.</t>
  </si>
  <si>
    <t>The Bank of Romney</t>
  </si>
  <si>
    <t>The Citizens Bank of Weston, Inc.</t>
  </si>
  <si>
    <t>The First National Bank of Peterstown</t>
  </si>
  <si>
    <t>The First National Bank of Williamson</t>
  </si>
  <si>
    <t>The Pleasants County Bank</t>
  </si>
  <si>
    <t>The Poca Valley Bank, Inc.</t>
  </si>
  <si>
    <t>The Bank of Star Valley</t>
  </si>
  <si>
    <t>The Converse County Bank</t>
  </si>
  <si>
    <t>Fort Lauderdale</t>
  </si>
  <si>
    <t>Reno</t>
  </si>
  <si>
    <t>Hermitage</t>
  </si>
  <si>
    <t>Derby</t>
  </si>
  <si>
    <t>Andrew Johnson Bank - Greeneville, TN</t>
  </si>
  <si>
    <t>Integro Bank</t>
  </si>
  <si>
    <t>Scottsdale Community Bank</t>
  </si>
  <si>
    <t>Bank of China - Los Angeles Branch</t>
  </si>
  <si>
    <t>Mizrahi Tefahot Bank - Los Angeles Branch</t>
  </si>
  <si>
    <t>The National Capital Bank of Washington</t>
  </si>
  <si>
    <t>Climate First Bank</t>
  </si>
  <si>
    <t>Gulf Coast Business Bank</t>
  </si>
  <si>
    <t>Locality Bank</t>
  </si>
  <si>
    <t>Raymond James Bank</t>
  </si>
  <si>
    <t>Waterfall Bank</t>
  </si>
  <si>
    <t>Moultrie Bank &amp; Trust</t>
  </si>
  <si>
    <t>The Security National Bank of Sioux City, Iowa</t>
  </si>
  <si>
    <t>FWBank</t>
  </si>
  <si>
    <t>Waterman Bank</t>
  </si>
  <si>
    <t>First National Bank of Manchester</t>
  </si>
  <si>
    <t>Hearthside Bank Corporation</t>
  </si>
  <si>
    <t>Unified Trust Company, LLC</t>
  </si>
  <si>
    <t>Louisiana National Bank</t>
  </si>
  <si>
    <t>Range Bank</t>
  </si>
  <si>
    <t>FM BANK</t>
  </si>
  <si>
    <t>Portage Bank</t>
  </si>
  <si>
    <t>Security Bank &amp; Trust Company</t>
  </si>
  <si>
    <t>FNB Picayune Bank</t>
  </si>
  <si>
    <t>Yellowstone Bank</t>
  </si>
  <si>
    <t>Bank of North Dakota</t>
  </si>
  <si>
    <t>Home Federal Savings and Loan Association of Grand Island</t>
  </si>
  <si>
    <t>i3 Bank</t>
  </si>
  <si>
    <t>NebraskaLand Bank</t>
  </si>
  <si>
    <t>Industrial Bank of Korea - New York Branch</t>
  </si>
  <si>
    <t>First Bank of Central Ohio</t>
  </si>
  <si>
    <t>First Bank of Okarche</t>
  </si>
  <si>
    <t>Presence Bank</t>
  </si>
  <si>
    <t>Anchorage Digital Bank National Association</t>
  </si>
  <si>
    <t>Agility Bank, National Association</t>
  </si>
  <si>
    <t>Ozona Bank</t>
  </si>
  <si>
    <t>TIB, National Association</t>
  </si>
  <si>
    <t>Rakuten Bank America</t>
  </si>
  <si>
    <t>SoFi Bank, National Association</t>
  </si>
  <si>
    <t>Thrivent Bank</t>
  </si>
  <si>
    <t>Farmers &amp; Merchants Bank of Craig County</t>
  </si>
  <si>
    <t>Integrity Bank for Business</t>
  </si>
  <si>
    <t>Peoples Trust Company of St. Albans</t>
  </si>
  <si>
    <t>Bank of Prairie du Sac</t>
  </si>
  <si>
    <t>Bank of Monroe</t>
  </si>
  <si>
    <t>Citizens Bank of Morgantown, Inc.</t>
  </si>
  <si>
    <t>RAYMOND JAMES BANK</t>
  </si>
  <si>
    <t>HEARTHSIDE BANK CORPORATION</t>
  </si>
  <si>
    <t>RANGE BANK</t>
  </si>
  <si>
    <t>FIRST INDEPENDENCE BANK</t>
  </si>
  <si>
    <t>SECURITY BANK &amp; TRUST COMPANY</t>
  </si>
  <si>
    <t>ST. JOHNS BANK &amp; TRUST COMPANY</t>
  </si>
  <si>
    <t>NEBRASKALAND BANK</t>
  </si>
  <si>
    <t>OZONA BANK</t>
  </si>
  <si>
    <t>I3 BANK</t>
  </si>
  <si>
    <t>LOUISIANA NATIONAL BANK</t>
  </si>
  <si>
    <t>FNB PICAYUNE BANK</t>
  </si>
  <si>
    <t>FARMBANK</t>
  </si>
  <si>
    <t>WATERMAN BANK</t>
  </si>
  <si>
    <t>LINEAGE BANK</t>
  </si>
  <si>
    <t>CITIZENS BANK OF MORGANTOWN, INC.</t>
  </si>
  <si>
    <t>PORTAGE BANK</t>
  </si>
  <si>
    <t>HOME FEDERAL SAVINGS AND LOAN ASSOCIATION OF GRAND ISLAND</t>
  </si>
  <si>
    <t>CLIMATE FIRST BANK</t>
  </si>
  <si>
    <t>RIVERSIDE BANK OF DUBLIN</t>
  </si>
  <si>
    <t>FIRST BANK OF CENTRAL OHIO</t>
  </si>
  <si>
    <t>SQUARE FINANCIAL SERVICES, INC.</t>
  </si>
  <si>
    <t>INTEGRITY BANK FOR BUSINESS</t>
  </si>
  <si>
    <t>Scottsdale</t>
  </si>
  <si>
    <t>Newport Beach</t>
  </si>
  <si>
    <t>Murrieta</t>
  </si>
  <si>
    <t>Moultrie</t>
  </si>
  <si>
    <t>Sergeant Bluff</t>
  </si>
  <si>
    <t>Jersey City</t>
  </si>
  <si>
    <t>Midvale</t>
  </si>
  <si>
    <t>Virginia Beach</t>
  </si>
  <si>
    <t>1st Trust Bank, Inc. - Hazard, KY</t>
  </si>
  <si>
    <t>1st Source Bank - South Bend, IN</t>
  </si>
  <si>
    <t>Marion Community Bank</t>
  </si>
  <si>
    <t>Beach Cities Commercial Bank</t>
  </si>
  <si>
    <t>BlackRock Institutional Trust Company, National Association</t>
  </si>
  <si>
    <t>Column National Association</t>
  </si>
  <si>
    <t>ADP Trust Company, National Association</t>
  </si>
  <si>
    <t>First Federal Savings Bank of Twin Falls</t>
  </si>
  <si>
    <t>American Commercial Bank &amp; Trust, National Association</t>
  </si>
  <si>
    <t>OSB Community Bank</t>
  </si>
  <si>
    <t>Stryv Bank</t>
  </si>
  <si>
    <t>Currency Bank</t>
  </si>
  <si>
    <t>Shore United Bank, National Association</t>
  </si>
  <si>
    <t>St. Johns Bank &amp; Trust Company</t>
  </si>
  <si>
    <t>Cadence Bank</t>
  </si>
  <si>
    <t>Unity Bank of Mississippi</t>
  </si>
  <si>
    <t>Bravera Bank</t>
  </si>
  <si>
    <t>Walden Mutual Bank</t>
  </si>
  <si>
    <t>Ascendia Bank</t>
  </si>
  <si>
    <t>Adelphi Bank</t>
  </si>
  <si>
    <t>Cattlemens Bank</t>
  </si>
  <si>
    <t>Jonestown Bank and Trust Company</t>
  </si>
  <si>
    <t>Texas Capital Bank</t>
  </si>
  <si>
    <t>TEXAS CAPITAL BANK</t>
  </si>
  <si>
    <t>MARION COMMUNITY BANK</t>
  </si>
  <si>
    <t>COLUMN NATIONAL ASSOCIATION</t>
  </si>
  <si>
    <t>OSB COMMUNITY BANK</t>
  </si>
  <si>
    <t>AMERICAN COMMERCIAL BANK &amp; TRUST, NATIONAL ASSOCIATION</t>
  </si>
  <si>
    <t>CATTLEMENS BANK</t>
  </si>
  <si>
    <t>UNITY BANK OF MISSISSIPPI</t>
  </si>
  <si>
    <t>ELK STATE BANK</t>
  </si>
  <si>
    <t>STRYV BANK</t>
  </si>
  <si>
    <t>CURRENCY BANK</t>
  </si>
  <si>
    <t>STATE BANK OF SCHALLER</t>
  </si>
  <si>
    <t>FIRST FEDERAL SAVINGS BANK OF TWIN FALLS</t>
  </si>
  <si>
    <t>PRESENCE BANK</t>
  </si>
  <si>
    <t>FWBANK</t>
  </si>
  <si>
    <t>TIB, NATIONAL ASSOCIATION</t>
  </si>
  <si>
    <t>Palm Beach Gardens</t>
  </si>
  <si>
    <t>Paxton</t>
  </si>
  <si>
    <t>Mountain Grove</t>
  </si>
  <si>
    <t>Woodville</t>
  </si>
  <si>
    <t>Lehi</t>
  </si>
  <si>
    <t>Bank Irvine</t>
  </si>
  <si>
    <t>First American Trust, FSB</t>
  </si>
  <si>
    <t>Commerce Bank &amp; Trust</t>
  </si>
  <si>
    <t>Evermore Bank</t>
  </si>
  <si>
    <t>SouthState Bank, National Association</t>
  </si>
  <si>
    <t>Forbright Bank</t>
  </si>
  <si>
    <t>Community Unity Bank</t>
  </si>
  <si>
    <t>Plante Moran Trust, National Association</t>
  </si>
  <si>
    <t>EntreBank</t>
  </si>
  <si>
    <t>Granite Bank</t>
  </si>
  <si>
    <t>FCNB Bank</t>
  </si>
  <si>
    <t>Inspire Trust Company, National Association</t>
  </si>
  <si>
    <t>Bessemer Trust Company, National Association</t>
  </si>
  <si>
    <t>Tompkins Community Bank</t>
  </si>
  <si>
    <t>Osgood Bank</t>
  </si>
  <si>
    <t>Security Bank Midwest</t>
  </si>
  <si>
    <t>Texas Traditions Bank</t>
  </si>
  <si>
    <t>TexasBank</t>
  </si>
  <si>
    <t>First Fed Bank</t>
  </si>
  <si>
    <t>SOUTHSTATE BANK, N.A.</t>
  </si>
  <si>
    <t>CADENCE BANK</t>
  </si>
  <si>
    <t>BRAVERA BANK</t>
  </si>
  <si>
    <t>FIRST FED BANK</t>
  </si>
  <si>
    <t>HATCH BANK</t>
  </si>
  <si>
    <t>OSGOOD BANK</t>
  </si>
  <si>
    <t>FCNB BANK</t>
  </si>
  <si>
    <t>SECURITY BANK MIDWEST</t>
  </si>
  <si>
    <t>COMMERCE BANK &amp; TRUST</t>
  </si>
  <si>
    <t>GRANITE BANK</t>
  </si>
  <si>
    <t>CYPRESS BANK &amp; TRUST</t>
  </si>
  <si>
    <t>GERBER STATE BANK, THE</t>
  </si>
  <si>
    <t>CITIZENS NATIONAL BANK OF CROSBYTON</t>
  </si>
  <si>
    <t>FIRST AMERICAN TRUST, FSB</t>
  </si>
  <si>
    <t>ASCENDIA BANK</t>
  </si>
  <si>
    <t>WATERFALL BANK</t>
  </si>
  <si>
    <t>Royal Oak</t>
  </si>
  <si>
    <t>Steelville</t>
  </si>
  <si>
    <t>Roff</t>
  </si>
  <si>
    <t>Katy</t>
  </si>
  <si>
    <t>Western Alliance Trust Company, National Association</t>
  </si>
  <si>
    <t>Infinity Bank</t>
  </si>
  <si>
    <t>United Bank &amp; Trust Co.</t>
  </si>
  <si>
    <t>The Hometown Savings Bank</t>
  </si>
  <si>
    <t>Integrity Bank</t>
  </si>
  <si>
    <t>First National Bank &amp; Trust</t>
  </si>
  <si>
    <t>Mercantile Bank</t>
  </si>
  <si>
    <t>Luminate Bank</t>
  </si>
  <si>
    <t>TruCommunity Bank</t>
  </si>
  <si>
    <t>Nebraska Bank</t>
  </si>
  <si>
    <t>Bank 360</t>
  </si>
  <si>
    <t>Method Bank</t>
  </si>
  <si>
    <t>Quail Creek Bank</t>
  </si>
  <si>
    <t>The Seiling State Bank</t>
  </si>
  <si>
    <t>Dollar Bank, Federal Savings Bank</t>
  </si>
  <si>
    <t>Texas Exchange Bank</t>
  </si>
  <si>
    <t>Washington Federal Bank</t>
  </si>
  <si>
    <t>WASHINGTON FEDERAL BANK</t>
  </si>
  <si>
    <t>SHORE UNITED BANK, NATIONAL ASSOCIATION</t>
  </si>
  <si>
    <t>FORBRIGHT BANK</t>
  </si>
  <si>
    <t>MERCANTILE BANK</t>
  </si>
  <si>
    <t>TOMPKINS COMMUNITY BANK</t>
  </si>
  <si>
    <t>TEXAS EXCHANGE BANK</t>
  </si>
  <si>
    <t>TEXASBANK</t>
  </si>
  <si>
    <t>SOFI BANK, NATIONAL ASSOCIATION</t>
  </si>
  <si>
    <t>FIRST NATIONAL BANK &amp; TRUST</t>
  </si>
  <si>
    <t>TRUCOMMUNITY BANK</t>
  </si>
  <si>
    <t>NEBRASKA BANK</t>
  </si>
  <si>
    <t>QUAIL CREEK BANK</t>
  </si>
  <si>
    <t>1ST FINANCIAL BANK USA</t>
  </si>
  <si>
    <t>INTEGRITY BANK</t>
  </si>
  <si>
    <t>BANK 360</t>
  </si>
  <si>
    <t>METHOD BANK</t>
  </si>
  <si>
    <t>DOLLAR BANK, FEDERAL SAVINGS BANK</t>
  </si>
  <si>
    <t>HOMETOWN SAVINGS BANK, THE</t>
  </si>
  <si>
    <t>Gulfport</t>
  </si>
  <si>
    <t>Cottonwood Heights</t>
  </si>
  <si>
    <t>KEYBANK NATIONAL ASSOCIATION</t>
  </si>
  <si>
    <t>ADIRONDACK BANK</t>
  </si>
  <si>
    <t>HIGH COUNTRY BANK</t>
  </si>
  <si>
    <t>BAYFIRST NATIONAL BANK</t>
  </si>
  <si>
    <t>FIRST NEBRASKA BANK</t>
  </si>
  <si>
    <t>BANK OF HOUSTON</t>
  </si>
  <si>
    <t>PENDLETON COMMUNITY BANK, INC.</t>
  </si>
  <si>
    <t>GIFFORD STATE BANK, THE</t>
  </si>
  <si>
    <t>CARTHAGE SAVINGS AND LOAN, NATIONAL ASSOCIATION</t>
  </si>
  <si>
    <t>BANK OF 1889</t>
  </si>
  <si>
    <t>BANKOKOLONA</t>
  </si>
  <si>
    <t>LUMINATE BANK</t>
  </si>
  <si>
    <t>THREAD BANK</t>
  </si>
  <si>
    <t>GEORGIA FIRST BANK</t>
  </si>
  <si>
    <t>UNITED BANK &amp; TRUST CO.</t>
  </si>
  <si>
    <t>BANK OF GLEASON</t>
  </si>
  <si>
    <t>PRIMEBANK OF TEXAS</t>
  </si>
  <si>
    <t>CITIZENS BANK OF EDINBURG</t>
  </si>
  <si>
    <t>SONATA BANK</t>
  </si>
  <si>
    <t>MUTUAL SAVINGS ASSOCIATION</t>
  </si>
  <si>
    <t>CATALYST BANK</t>
  </si>
  <si>
    <t>CROSSBRIDGE COMMUNITY BANK</t>
  </si>
  <si>
    <t>RIVERSIDE SAVINGS BANK, SSB</t>
  </si>
  <si>
    <t>FIRST FEDERAL SAVINGS AND LOAN ASSOCIATION OF CENTERBURG</t>
  </si>
  <si>
    <t>LAWRENCEBURG FEDERAL BANK</t>
  </si>
  <si>
    <t>Bank of 1889</t>
  </si>
  <si>
    <t>Gainey Business Bank</t>
  </si>
  <si>
    <t>Zenith Bank &amp; Trust</t>
  </si>
  <si>
    <t>BayFirst National Bank</t>
  </si>
  <si>
    <t>Georgia First Bank</t>
  </si>
  <si>
    <t>Twin Cedars Bank</t>
  </si>
  <si>
    <t>First Bank Chicago</t>
  </si>
  <si>
    <t>Catalyst Bank</t>
  </si>
  <si>
    <t>BankOkolona</t>
  </si>
  <si>
    <t>Riverside Savings Bank, SSB</t>
  </si>
  <si>
    <t>Carthage Savings and Loan, National Association</t>
  </si>
  <si>
    <t>Pathward, National Association</t>
  </si>
  <si>
    <t>Builtwell Bank</t>
  </si>
  <si>
    <t>Thread Bank</t>
  </si>
  <si>
    <t>Bank of Houston</t>
  </si>
  <si>
    <t>PrimeBank of Texas</t>
  </si>
  <si>
    <t>Crossbridge Community Bank</t>
  </si>
  <si>
    <t>Milroy</t>
  </si>
  <si>
    <t>Holladay</t>
  </si>
  <si>
    <t>Nova Bank</t>
  </si>
  <si>
    <t>Relyance Bank</t>
  </si>
  <si>
    <t>Liberty Bank, N.A.</t>
  </si>
  <si>
    <t>PCB Bank</t>
  </si>
  <si>
    <t>The Bancorp Bank, National Association</t>
  </si>
  <si>
    <t>Cypress Bank &amp; Trust</t>
  </si>
  <si>
    <t>Apex Banking Company of Georgia</t>
  </si>
  <si>
    <t>Longview Community Bank</t>
  </si>
  <si>
    <t>Sonata Bank</t>
  </si>
  <si>
    <t>BankProv</t>
  </si>
  <si>
    <t>Keen Bank, National Association</t>
  </si>
  <si>
    <t>Verimore Bank</t>
  </si>
  <si>
    <t>Bessemer Trust Company of Nevada, National Association</t>
  </si>
  <si>
    <t>GBank</t>
  </si>
  <si>
    <t>GS&amp;L Municipal Bank</t>
  </si>
  <si>
    <t>The Putnam County National Bank of Carmel</t>
  </si>
  <si>
    <t>Vision Bank</t>
  </si>
  <si>
    <t>Nave Bank</t>
  </si>
  <si>
    <t>42 North Private Bank</t>
  </si>
  <si>
    <t>Cornerstone Capital Bank, SSB</t>
  </si>
  <si>
    <t>First Texas National Bank</t>
  </si>
  <si>
    <t>NBT Financial Bank</t>
  </si>
  <si>
    <t>Ford Credit Bank</t>
  </si>
  <si>
    <t>CornerStone Bank</t>
  </si>
  <si>
    <t>Riverview Bank</t>
  </si>
  <si>
    <t>North Shore Bank</t>
  </si>
  <si>
    <t>Wesbanco Bank, Inc.</t>
  </si>
  <si>
    <t>BELL BANK</t>
  </si>
  <si>
    <t>BANCORP BANK NATIONAL ASSOCIATION, THE</t>
  </si>
  <si>
    <t>AMERANT BANK, NATIONAL ASSOCIATION</t>
  </si>
  <si>
    <t>CROSS RIVER BANK</t>
  </si>
  <si>
    <t>PATHWARD, NATIONAL ASSOCIATION</t>
  </si>
  <si>
    <t>PCB BANK</t>
  </si>
  <si>
    <t>FIRST BANK CHICAGO</t>
  </si>
  <si>
    <t>BUILTWELL BANK</t>
  </si>
  <si>
    <t>RIVERVIEW BANK</t>
  </si>
  <si>
    <t>LIBERTY BANK N.A.</t>
  </si>
  <si>
    <t>DREAM FIRST BANK, NATIONAL ASSOCIATION</t>
  </si>
  <si>
    <t>PEOPLES EXCHANGE BANK, INC.</t>
  </si>
  <si>
    <t>VERIMORE BANK</t>
  </si>
  <si>
    <t>GBANK</t>
  </si>
  <si>
    <t>VISION BANK</t>
  </si>
  <si>
    <t>FIRST-LOCKHART NATIONAL BANK</t>
  </si>
  <si>
    <t>NBT FINANCIAL BANK</t>
  </si>
  <si>
    <t>1ST TRUST BANK, INC.</t>
  </si>
  <si>
    <t>GOGEBIC RANGE BANK</t>
  </si>
  <si>
    <t>KEEN BANK, NATIONAL ASSOCIATION</t>
  </si>
  <si>
    <t>LAONA STATE BANK</t>
  </si>
  <si>
    <t>CENTURY BANK OF FLORIDA</t>
  </si>
  <si>
    <t>RELIANCE BANK</t>
  </si>
  <si>
    <t>FIRST TEXAS NATIONAL BANK</t>
  </si>
  <si>
    <t>TWIN CEDARS BANK</t>
  </si>
  <si>
    <t>APEX BANKING COMPANY OF GEORGIA</t>
  </si>
  <si>
    <t>LONGVIEW COMMUNITY BANK</t>
  </si>
  <si>
    <t>PIONEER SAVINGS BANK, THE</t>
  </si>
  <si>
    <t>FIRST STATE BANK OF SWANVILLE</t>
  </si>
  <si>
    <t>PRINCIPAL BANK</t>
  </si>
  <si>
    <t>BANKPROV</t>
  </si>
  <si>
    <t>NORTH SHORE BANK</t>
  </si>
  <si>
    <t>FIRST FEDERAL SAVINGS BANK OF KENTUCKY</t>
  </si>
  <si>
    <t>MORGANTON SAVINGS BANK, S.S.B.</t>
  </si>
  <si>
    <t>42 NORTH PRIVATE BANK</t>
  </si>
  <si>
    <t>Parsippany</t>
  </si>
  <si>
    <t>Staten Island</t>
  </si>
  <si>
    <t>South Burlington</t>
  </si>
  <si>
    <t>Local Bank</t>
  </si>
  <si>
    <t>Cross Bank</t>
  </si>
  <si>
    <t>First Pacific Bank</t>
  </si>
  <si>
    <t>HCN Bank</t>
  </si>
  <si>
    <t>First National Bank Colorado</t>
  </si>
  <si>
    <t>Webster Bank, N.A.</t>
  </si>
  <si>
    <t>Time Bank</t>
  </si>
  <si>
    <t>Independent Correspondent Bankers' Bank, Inc.</t>
  </si>
  <si>
    <t>B2 Bank National Association</t>
  </si>
  <si>
    <t>Newtek Bank, National Association</t>
  </si>
  <si>
    <t>Old Glory Bank</t>
  </si>
  <si>
    <t>LINKBANK</t>
  </si>
  <si>
    <t>RockPointBank, National Association</t>
  </si>
  <si>
    <t>Security Bank of Texas</t>
  </si>
  <si>
    <t>Worthington Bank</t>
  </si>
  <si>
    <t>Bank of Clarke</t>
  </si>
  <si>
    <t>Commerceone Bank</t>
  </si>
  <si>
    <t>FFB Bank</t>
  </si>
  <si>
    <t>Bradesco Bank</t>
  </si>
  <si>
    <t>Capra Bank</t>
  </si>
  <si>
    <t>Elevate Bank, National Association</t>
  </si>
  <si>
    <t>KCB Bank</t>
  </si>
  <si>
    <t>Outdoor Bank</t>
  </si>
  <si>
    <t>Magnolia Bank, Incorporated</t>
  </si>
  <si>
    <t>Crescent Bank</t>
  </si>
  <si>
    <t>OneLocal Bank</t>
  </si>
  <si>
    <t>OMB Bank</t>
  </si>
  <si>
    <t>Fortuna Bank</t>
  </si>
  <si>
    <t>Home Savings And Loan Company Of Kenton, Ohio, The DBA HSLC</t>
  </si>
  <si>
    <t>S&amp;T Bank</t>
  </si>
  <si>
    <t>Stellar Bank</t>
  </si>
  <si>
    <t>Lake Ridge Bank</t>
  </si>
  <si>
    <t>Pillar Bank</t>
  </si>
  <si>
    <t>Bank of Jackson Hole Trust</t>
  </si>
  <si>
    <t>FIRST FOUNDATION BANK</t>
  </si>
  <si>
    <t>OCEANFIRST BANK, NATIONAL ASSOCIATION</t>
  </si>
  <si>
    <t>FLAGSTAR BANK, NATIONAL ASSOCIATION</t>
  </si>
  <si>
    <t>STELLAR BANK</t>
  </si>
  <si>
    <t>BRADESCO BANK</t>
  </si>
  <si>
    <t>RELYANCE BANK</t>
  </si>
  <si>
    <t>FFB BANK</t>
  </si>
  <si>
    <t>CRESCENT BANK</t>
  </si>
  <si>
    <t>OMB BANK</t>
  </si>
  <si>
    <t>BANK OF CLARKE</t>
  </si>
  <si>
    <t>CROSS BANK</t>
  </si>
  <si>
    <t>FIRST PACIFIC BANK</t>
  </si>
  <si>
    <t>HCN BANK</t>
  </si>
  <si>
    <t>FIRST NATIONAL BANK COLORADO</t>
  </si>
  <si>
    <t>TIME BANK</t>
  </si>
  <si>
    <t>LOCAL BANK</t>
  </si>
  <si>
    <t>WORTHINGTON BANK</t>
  </si>
  <si>
    <t>PILLAR BANK</t>
  </si>
  <si>
    <t>HOME SAVINGS AND LOAN COMPANY OF KENTON, OHIO, THE DBA HSLC</t>
  </si>
  <si>
    <t>NEWTEK BANK, NATIONAL ASSOCIATION</t>
  </si>
  <si>
    <t>SECURITY BANK OF TEXAS</t>
  </si>
  <si>
    <t>KCB BANK</t>
  </si>
  <si>
    <t>CAPRA BANK</t>
  </si>
  <si>
    <t>ELEVATE BANK, NATIONAL ASSOCIATION</t>
  </si>
  <si>
    <t>B2 BANK NATIONAL ASSOCIATION</t>
  </si>
  <si>
    <t>EQUITABLE SAVINGS AND LOAN COMPANY, THE</t>
  </si>
  <si>
    <t>OLD GLORY BANK</t>
  </si>
  <si>
    <t>BANK OF JACKSON HOLE TRUST</t>
  </si>
  <si>
    <t>CORNERSTONE CAPITAL BANK, SSB</t>
  </si>
  <si>
    <t>CBL STATE SAVINGS BANK</t>
  </si>
  <si>
    <t>COUNTRY TRUST BANK</t>
  </si>
  <si>
    <t>WALDEN MUTUAL BANK</t>
  </si>
  <si>
    <t>ROCKPOINTBANK, NATIONAL ASSOCIATION</t>
  </si>
  <si>
    <t>SCOTTSDALE COMMUNITY BANK</t>
  </si>
  <si>
    <t>INTEGRO BANK</t>
  </si>
  <si>
    <t>GAINEY BUSINESS BANK</t>
  </si>
  <si>
    <t>BANK IRVINE</t>
  </si>
  <si>
    <t>LOCALITY BANK</t>
  </si>
  <si>
    <t>EVERMORE BANK</t>
  </si>
  <si>
    <t>GULF COAST BUSINESS BANK</t>
  </si>
  <si>
    <t>MOULTRIE BANK &amp; TRUST</t>
  </si>
  <si>
    <t>ENTREBANK</t>
  </si>
  <si>
    <t>GS&amp;L MUNICIPAL BANK</t>
  </si>
  <si>
    <t>TEXAS TRADITIONS BANK</t>
  </si>
  <si>
    <t>AGILITY BANK, N.A.</t>
  </si>
  <si>
    <t>INDEPENDENT CORRESPONDENT BANKERS' BANK, INC.</t>
  </si>
  <si>
    <t>Flowood</t>
  </si>
  <si>
    <t>Westerville</t>
  </si>
  <si>
    <t>Grandview Heights</t>
  </si>
  <si>
    <t>Eaton</t>
  </si>
  <si>
    <t>Brentwood</t>
  </si>
  <si>
    <t>Gala Bank</t>
  </si>
  <si>
    <t>Country Trust Bank</t>
  </si>
  <si>
    <t>Bank Of The Plains</t>
  </si>
  <si>
    <t>Farmers State Bank, Inc.</t>
  </si>
  <si>
    <t>Pinnacle Bank, Inc.</t>
  </si>
  <si>
    <t>CFG Bank</t>
  </si>
  <si>
    <t>Dayspring Bank</t>
  </si>
  <si>
    <t>RVR Bank</t>
  </si>
  <si>
    <t>Sovereign Bank</t>
  </si>
  <si>
    <t>First National Bank &amp; Trust Company of Newtown</t>
  </si>
  <si>
    <t>The Glenmede Trust Company, National Association</t>
  </si>
  <si>
    <t>Global One Bank</t>
  </si>
  <si>
    <t>Harmony Bank</t>
  </si>
  <si>
    <t>Hightower Trust Company, National Association</t>
  </si>
  <si>
    <t>Los Altos</t>
  </si>
  <si>
    <t>Ocala</t>
  </si>
  <si>
    <t>Elizabethtown</t>
  </si>
  <si>
    <t>Middleton</t>
  </si>
  <si>
    <t>Dozier Bank</t>
  </si>
  <si>
    <t>Icon Business Bank</t>
  </si>
  <si>
    <t>EverBank, National Association</t>
  </si>
  <si>
    <t>Affinity Bank, National Association</t>
  </si>
  <si>
    <t>Midwest National Bank</t>
  </si>
  <si>
    <t>Cetera Trust Company, N.A.</t>
  </si>
  <si>
    <t>Scale Bank</t>
  </si>
  <si>
    <t>Legends West Bank</t>
  </si>
  <si>
    <t>Five Rivers Bank</t>
  </si>
  <si>
    <t>Somerset Regal Bank</t>
  </si>
  <si>
    <t>Bank of East Asia</t>
  </si>
  <si>
    <t>Metropolitan Bank &amp; Trust Company</t>
  </si>
  <si>
    <t>Porticoes National Bank</t>
  </si>
  <si>
    <t>Prism Bank</t>
  </si>
  <si>
    <t>The Bank, National Association</t>
  </si>
  <si>
    <t>Clear Fork Bank National Association</t>
  </si>
  <si>
    <t>Integrity Bank SSB</t>
  </si>
  <si>
    <t>TXN Bank</t>
  </si>
  <si>
    <t>Locus Bank, Inc.</t>
  </si>
  <si>
    <t>Park Bank, National Association</t>
  </si>
  <si>
    <t>REGIONS BANK</t>
  </si>
  <si>
    <t>NORTHERN TRUST COMPANY, THE</t>
  </si>
  <si>
    <t>BMO BANK NATIONAL ASSOCIATION</t>
  </si>
  <si>
    <t>BANK OF AMERICA, NATIONAL ASSOCIATION</t>
  </si>
  <si>
    <t>FIRST-CITIZENS BANK &amp; TRUST COMPANY</t>
  </si>
  <si>
    <t>TRUIST BANK</t>
  </si>
  <si>
    <t>GOLDMAN SACHS BANK USA</t>
  </si>
  <si>
    <t>BANK OF NEW YORK MELLON, THE</t>
  </si>
  <si>
    <t>JPMORGAN CHASE BANK, NATIONAL ASSOCIATION</t>
  </si>
  <si>
    <t>WELLS FARGO BANK, NATIONAL ASSOCIATION</t>
  </si>
  <si>
    <t>CITIBANK, N.A.</t>
  </si>
  <si>
    <t>HSBC BANK USA, NATIONAL ASSOCIATION</t>
  </si>
  <si>
    <t>ARVEST BANK</t>
  </si>
  <si>
    <t>WEBSTER BANK, NATIONAL ASSOCIATION</t>
  </si>
  <si>
    <t>EVERBANK, NATIONAL ASSOCIATION</t>
  </si>
  <si>
    <t>POPULAR BANK</t>
  </si>
  <si>
    <t>FIRST COMMONWEALTH BANK</t>
  </si>
  <si>
    <t>BANCO POPULAR DE PUERTO RICO</t>
  </si>
  <si>
    <t>FIDELITY BANK, NATIONAL ASSOCIATION</t>
  </si>
  <si>
    <t>CFG BANK</t>
  </si>
  <si>
    <t>GREEN DOT BANK</t>
  </si>
  <si>
    <t>SOUTHERN BANCORP BANK</t>
  </si>
  <si>
    <t>FIRST GENERAL BANK</t>
  </si>
  <si>
    <t>FIELDPOINT PRIVATE BANK &amp; TRUST</t>
  </si>
  <si>
    <t>CITY FIRST BANK, NATIONAL ASSOCIATION</t>
  </si>
  <si>
    <t>DAYSPRING BANK</t>
  </si>
  <si>
    <t>SOMERSET REGAL BANK</t>
  </si>
  <si>
    <t>FIRST NATIONAL BANK &amp; TRUST COMPANY OF NEWTOWN</t>
  </si>
  <si>
    <t>BANKWEST, INCORPORATED</t>
  </si>
  <si>
    <t>APEX BANK</t>
  </si>
  <si>
    <t>MEDALLION BANK</t>
  </si>
  <si>
    <t>LAKE RIDGE BANK</t>
  </si>
  <si>
    <t>AFFINITY BANK, NATIONAL ASSOCIATION</t>
  </si>
  <si>
    <t>BANK OF THE PLAINS</t>
  </si>
  <si>
    <t>OUTDOOR BANK</t>
  </si>
  <si>
    <t>SCALE BANK</t>
  </si>
  <si>
    <t>RVR BANK</t>
  </si>
  <si>
    <t>UPSTATE NATIONAL BANK, THE</t>
  </si>
  <si>
    <t>SOVEREIGN BANK</t>
  </si>
  <si>
    <t>TXN BANK</t>
  </si>
  <si>
    <t>CLEAR FORK BANK NATIONAL ASSOCIATION</t>
  </si>
  <si>
    <t>HARMONY BANK</t>
  </si>
  <si>
    <t>PRISM BANK</t>
  </si>
  <si>
    <t>WESTSIDE STATE BANK</t>
  </si>
  <si>
    <t>LEE BANK &amp; TRUST COMPANY</t>
  </si>
  <si>
    <t>LOCUS BANK, INC.</t>
  </si>
  <si>
    <t>COMMERCIAL BANK OF OZARK, THE</t>
  </si>
  <si>
    <t>GLOBAL ONE BANK</t>
  </si>
  <si>
    <t>SHERWOOD COMMUNITY BANK</t>
  </si>
  <si>
    <t>DOZIER BANK</t>
  </si>
  <si>
    <t>LEGENDS WEST BANK</t>
  </si>
  <si>
    <t>WINDSOR FEDERAL BANK</t>
  </si>
  <si>
    <t>ONELOCAL BANK</t>
  </si>
  <si>
    <t>CLEARPOINT FEDERAL BANK &amp; TRUST</t>
  </si>
  <si>
    <t>Windsor Federal Bank</t>
  </si>
  <si>
    <t>American Bank of Freedom</t>
  </si>
  <si>
    <t>Victory Bank</t>
  </si>
  <si>
    <t>Milestone Bank</t>
  </si>
  <si>
    <t>DeLand</t>
  </si>
  <si>
    <t>McRae-Helena</t>
  </si>
  <si>
    <t>New Salem</t>
  </si>
  <si>
    <t>Paramus</t>
  </si>
  <si>
    <t>Perkasie</t>
  </si>
  <si>
    <t>Irving</t>
  </si>
  <si>
    <t>BANC OF CALIFORNIA</t>
  </si>
  <si>
    <t>SMBC MANUBANK</t>
  </si>
  <si>
    <t>FORTIS BANK</t>
  </si>
  <si>
    <t>JOURNEY BANK</t>
  </si>
  <si>
    <t>1NB BANK</t>
  </si>
  <si>
    <t>AMERICAN BANK OF FREEDOM</t>
  </si>
  <si>
    <t>PREMIER BANK NATIONAL ASSOCIATION</t>
  </si>
  <si>
    <t>MILESTONE BANK</t>
  </si>
  <si>
    <t>VICTORY BANK</t>
  </si>
  <si>
    <t>DLP BANK</t>
  </si>
  <si>
    <t>PARK BANK, NATIONAL ASSOCIATION</t>
  </si>
  <si>
    <t>MIDWEST NATIONAL BANK</t>
  </si>
  <si>
    <t>BROADSTREET BANK, SSB</t>
  </si>
  <si>
    <t>Altos Bank</t>
  </si>
  <si>
    <t>Banc of California</t>
  </si>
  <si>
    <t>Fortis Bank</t>
  </si>
  <si>
    <t>DLP Bank</t>
  </si>
  <si>
    <t>1NB Bank</t>
  </si>
  <si>
    <t>Four States Bank</t>
  </si>
  <si>
    <t>Premier Bank National Association</t>
  </si>
  <si>
    <t>Apple Bank</t>
  </si>
  <si>
    <t>Greater Gotham Bank</t>
  </si>
  <si>
    <t>Journey Bank</t>
  </si>
  <si>
    <t>Broadstreet Bank, SSB</t>
  </si>
  <si>
    <t>Merrick Bank</t>
  </si>
  <si>
    <t>Bee Cave</t>
  </si>
  <si>
    <t>Southwest Heritage Bank</t>
  </si>
  <si>
    <t>Community West Bank</t>
  </si>
  <si>
    <t>TD Bank, National Association</t>
  </si>
  <si>
    <t>BankMiami</t>
  </si>
  <si>
    <t>Synovus Trust Company, National Association</t>
  </si>
  <si>
    <t>Breda Savings Bank</t>
  </si>
  <si>
    <t>DeWitt Bank &amp; Trust Co.</t>
  </si>
  <si>
    <t>Lincoln Savings Bank</t>
  </si>
  <si>
    <t>First Federal Savings Bank of Mascoutah, Illinois</t>
  </si>
  <si>
    <t>First Secure State Bank</t>
  </si>
  <si>
    <t>The Clay City Banking Co.</t>
  </si>
  <si>
    <t>Bonvenu Bank N.A.</t>
  </si>
  <si>
    <t>bankESB</t>
  </si>
  <si>
    <t>bankHometown</t>
  </si>
  <si>
    <t>Eagle Rock Bank</t>
  </si>
  <si>
    <t>Flat Branch Bank</t>
  </si>
  <si>
    <t>Glacier Bank, Inc.</t>
  </si>
  <si>
    <t>First-Citizens Bank &amp; Trust Company</t>
  </si>
  <si>
    <t>GenuBank</t>
  </si>
  <si>
    <t>Flagstar Bank, National Association</t>
  </si>
  <si>
    <t>Goldman Sachs Bank USA</t>
  </si>
  <si>
    <t>Pioneer Bank, National Association</t>
  </si>
  <si>
    <t>The North Country Savings Bank</t>
  </si>
  <si>
    <t>The Preferred Legacy National Trust Bank</t>
  </si>
  <si>
    <t>All Capital Bank</t>
  </si>
  <si>
    <t>Cowboy Bank</t>
  </si>
  <si>
    <t>Panhandle First Bank</t>
  </si>
  <si>
    <t>Patrons Bank, National Association</t>
  </si>
  <si>
    <t>Shoreham Bank</t>
  </si>
  <si>
    <t>CBL State Savings Bank</t>
  </si>
  <si>
    <t>Foundation Bank</t>
  </si>
  <si>
    <t>The Hardin County Bank</t>
  </si>
  <si>
    <t>First Financial Trust &amp; Asset Management Company</t>
  </si>
  <si>
    <t>Maverick Bank</t>
  </si>
  <si>
    <t>The City National Bank of Taylor</t>
  </si>
  <si>
    <t>The First National Bank of Eagle Lake</t>
  </si>
  <si>
    <t>Third Coast Bank</t>
  </si>
  <si>
    <t>HSBC Bank USA, National Association</t>
  </si>
  <si>
    <t>Connect Community Bank</t>
  </si>
  <si>
    <t>The Fayette County National Bank of Fayetteville</t>
  </si>
  <si>
    <t>The Harrison County Bank</t>
  </si>
  <si>
    <t>COMMUNITY WEST BANK</t>
  </si>
  <si>
    <t>THIRD COAST BANK</t>
  </si>
  <si>
    <t>BONVENU BANK, N.A.</t>
  </si>
  <si>
    <t>BANKHOMETOWN</t>
  </si>
  <si>
    <t>BANKESB</t>
  </si>
  <si>
    <t>PIONEER BANK, NATIONAL ASSOCIATION</t>
  </si>
  <si>
    <t>HANA BANK USA, NATIONAL ASSOCIATION</t>
  </si>
  <si>
    <t>BUCKEYE STATE BANK</t>
  </si>
  <si>
    <t>COWBOY BANK</t>
  </si>
  <si>
    <t>PANHANDLE FIRST BANK</t>
  </si>
  <si>
    <t>JONESTOWN BANK AND TRUST COMPANY OF JONESTOWN, PENNSYLVANIA</t>
  </si>
  <si>
    <t>FIRST SECURE STATE BANK</t>
  </si>
  <si>
    <t>PATRONS BANK, NATIONAL ASSOCIATION</t>
  </si>
  <si>
    <t>FOUNDATION BANK</t>
  </si>
  <si>
    <t>MAVERICK BANK</t>
  </si>
  <si>
    <t>EAGLE ROCK BANK</t>
  </si>
  <si>
    <t>BREDA SAVINGS BANK</t>
  </si>
  <si>
    <t>DEWITT BANK &amp; TRUST CO.</t>
  </si>
  <si>
    <t>ALL CAPITAL BANK</t>
  </si>
  <si>
    <t>FLAT BRANCH BANK</t>
  </si>
  <si>
    <t>CHEYENNE STATE BANK</t>
  </si>
  <si>
    <t>APPLE BANK</t>
  </si>
  <si>
    <t>SOUTHWEST HERITAGE BANK</t>
  </si>
  <si>
    <t>SERVBANK, SB</t>
  </si>
  <si>
    <t>SHOREHAM BANK</t>
  </si>
  <si>
    <t>CONNECT COMMUNITY BANK</t>
  </si>
  <si>
    <t>ZENITH BANK &amp; TRUST</t>
  </si>
  <si>
    <t>ICON BUSINESS BANK</t>
  </si>
  <si>
    <t>BEACH CITIES COMMERCIAL BANK</t>
  </si>
  <si>
    <t>COMMUNITY UNITY BANK</t>
  </si>
  <si>
    <t>ADELPHI BANK</t>
  </si>
  <si>
    <t>NAVE BANK</t>
  </si>
  <si>
    <t>Iselin</t>
  </si>
  <si>
    <t>Elyria</t>
  </si>
  <si>
    <t>Solutions Plus Bank</t>
  </si>
  <si>
    <t>Adyen N.V. - San Francisco Branch</t>
  </si>
  <si>
    <t>Bank of Communications - San Francisco Branch</t>
  </si>
  <si>
    <t>Bank of East Asia, Limited, Los Angeles Branch</t>
  </si>
  <si>
    <t>Bank of India - San Francisco Agency</t>
  </si>
  <si>
    <t>Bank Sinopac - Los Angeles Branch</t>
  </si>
  <si>
    <t>BNP Paribas, San Francisco Branch</t>
  </si>
  <si>
    <t>Chang Hwa Commercial Bank - Los Angeles Branch</t>
  </si>
  <si>
    <t>China Citic Bank International - Los Angeles Branch</t>
  </si>
  <si>
    <t>CMB Wing Lung Bank - Los Angeles Branch</t>
  </si>
  <si>
    <t>CMB Wing Lung Bank - San Francisco Branch</t>
  </si>
  <si>
    <t>DBS Bank - Los Angeles Representative Office</t>
  </si>
  <si>
    <t>First Commercial Bank - Los Angeles Branch</t>
  </si>
  <si>
    <t>Land Bank of Taiwan - Los Angeles Branch</t>
  </si>
  <si>
    <t>Mega International Commercial Bank - Los Angeles Branch</t>
  </si>
  <si>
    <t>Mega International Commercial Bank - Silicon Valley Branch</t>
  </si>
  <si>
    <t>Oversea-Chinese Banking Corporation Limited - Los Angeles Agency</t>
  </si>
  <si>
    <t>Philippine National Bank - Los Angeles Branch</t>
  </si>
  <si>
    <t>Shanghai Commercial Bank - Los Angeles Branch</t>
  </si>
  <si>
    <t>Shanghai Commercial Bank Limited</t>
  </si>
  <si>
    <t>Standard Chartered Bank - San Francisco Branch</t>
  </si>
  <si>
    <t>Sumitomo Mitsui Banking Corporation - Los Angeles Branch</t>
  </si>
  <si>
    <t>Sumitomo Mitsui Banking Corporation - San Francisco Branch</t>
  </si>
  <si>
    <t>Taiwan Business Bank - Los Angeles Branch</t>
  </si>
  <si>
    <t>Taiwan Cooperative Bank - Los Angeles Branch</t>
  </si>
  <si>
    <t>United Overseas Bank Limited - Los Angeles Agency</t>
  </si>
  <si>
    <t>Woori Bank - Los Angeles Branch</t>
  </si>
  <si>
    <t>Battle Bank, National Association</t>
  </si>
  <si>
    <t>Governor and Company of the Bank of Ireland - Connecticut Branch</t>
  </si>
  <si>
    <t>UBS AG, Stamford Branch</t>
  </si>
  <si>
    <t>First Abu Dhabi Bank USA N.V. (WA Branch)</t>
  </si>
  <si>
    <t>National Bank of Pakistan - Washington Branch</t>
  </si>
  <si>
    <t>Abanca Corporacion Bancaria - Miami Branch</t>
  </si>
  <si>
    <t>Banco Davivienda S.A. Miami International Bank Branch</t>
  </si>
  <si>
    <t>Banco De Bogota SA - Miami Agency</t>
  </si>
  <si>
    <t>Banco De Credito Del Peru - Miami Agency</t>
  </si>
  <si>
    <t>Banco de Credito e Inversiones, S.A., Miami Branch</t>
  </si>
  <si>
    <t>Banco de la Nacion Argentina - Miami Agency</t>
  </si>
  <si>
    <t>Banco De Sabadell, S.A. - Miami Branch</t>
  </si>
  <si>
    <t>Banco Do Brasil SA - Miami Branch</t>
  </si>
  <si>
    <t>Banco International De Costa Rica, S.A. Miami - Representative Office</t>
  </si>
  <si>
    <t>Banco Pichincha CA - Miami Agency</t>
  </si>
  <si>
    <t>Bank Hapoalim - Miami Representative Office</t>
  </si>
  <si>
    <t>Federation Des Caisses - Florida Branch</t>
  </si>
  <si>
    <t>Bank of China - Chicago Branch</t>
  </si>
  <si>
    <t>Bank of Montreal - Chicago Branch</t>
  </si>
  <si>
    <t>Canadian Imperial Bank of Commerce - Chicago Branch</t>
  </si>
  <si>
    <t>Credit Agricole Corporate and Investment Bank - Chicago Branch</t>
  </si>
  <si>
    <t>Mega International Commercial Bank - Chicago Branch</t>
  </si>
  <si>
    <t>Mizuho Bank, Ltd - Chicago Branch</t>
  </si>
  <si>
    <t>MUFG Bank - Chicago Branch</t>
  </si>
  <si>
    <t>Societe Generale - Chicago Branch</t>
  </si>
  <si>
    <t>State Bank of India - Chicago Branch</t>
  </si>
  <si>
    <t>Dayforce National Trust Bank</t>
  </si>
  <si>
    <t>VersaBank USA, National Association</t>
  </si>
  <si>
    <t>Arlo Bank</t>
  </si>
  <si>
    <t>Cooperatieve Centrale - Saint Louis Agency</t>
  </si>
  <si>
    <t>TIAA Trust, National Association</t>
  </si>
  <si>
    <t>Royal Bank of Canada Hudson Branch</t>
  </si>
  <si>
    <t>John Deere Savings Bank</t>
  </si>
  <si>
    <t>Agricultural Bank of China Limited - New York Branch</t>
  </si>
  <si>
    <t>Allied Irish Banks, PLC - New York Branch</t>
  </si>
  <si>
    <t>Australia &amp; New Zealand Banking Group Ltd., New York Branch</t>
  </si>
  <si>
    <t>Banco Bradesco SA - New York Branch</t>
  </si>
  <si>
    <t>Banco De Bogota, New York Agency</t>
  </si>
  <si>
    <t>Banco de la Nacion Argentina - New York Branch</t>
  </si>
  <si>
    <t>Banco do Brasil SA - New York Branch</t>
  </si>
  <si>
    <t>Banco Itau Chile - New York Branch</t>
  </si>
  <si>
    <t>Banco Latinoamericano - New York Agency</t>
  </si>
  <si>
    <t>Banco Republica Oriental - New York Branch</t>
  </si>
  <si>
    <t>Bangkok Bank Public Company Limited</t>
  </si>
  <si>
    <t>Bank East Asia - New York Wholesale Branch</t>
  </si>
  <si>
    <t>Bank Hapoalim B.M. - New York Branch</t>
  </si>
  <si>
    <t>Bank Hapoalim B.M. - Plaza Branch</t>
  </si>
  <si>
    <t>Bank Of Communications Co., Ltd., New York Branch</t>
  </si>
  <si>
    <t>Bank of India - New York Branch</t>
  </si>
  <si>
    <t>Bank of Montreal - New York Branch</t>
  </si>
  <si>
    <t>Bank of Taiwan - New York Agency</t>
  </si>
  <si>
    <t>Bayerische Landesbank, New York Branch</t>
  </si>
  <si>
    <t>BNP Paribas New York Branch</t>
  </si>
  <si>
    <t>BNPP Fortis (USA branch)</t>
  </si>
  <si>
    <t>Canadian Imperial Bank Of Commerce, New York Branch</t>
  </si>
  <si>
    <t>Canara Bank - New York Branch</t>
  </si>
  <si>
    <t>Chang Hwa Commercial Bank - New York Branch</t>
  </si>
  <si>
    <t>Chiba Bank - New York Branch</t>
  </si>
  <si>
    <t>China Citic Bank International - New York Branch</t>
  </si>
  <si>
    <t>China Construction Bank - New York Branch</t>
  </si>
  <si>
    <t>China Merchants Bank Co., Ltd., New York Branch</t>
  </si>
  <si>
    <t>Commerzbank AG - New York Branch</t>
  </si>
  <si>
    <t>Credit Agricole Corporate And Investment Bank, New York Branch</t>
  </si>
  <si>
    <t>CTBC Bank Co. - New York Branch</t>
  </si>
  <si>
    <t>Deutsche Bank AG - New York Branch</t>
  </si>
  <si>
    <t>DZ Bank AG Deutsche Zentra - New York Branch</t>
  </si>
  <si>
    <t>Erste Group Bank - New York Branch</t>
  </si>
  <si>
    <t>First Commercial Bank, Ltd., New York Branch</t>
  </si>
  <si>
    <t>Gulf International Bank - New York Branch</t>
  </si>
  <si>
    <t>Gulf International Bank UK Limited (New York Branch)</t>
  </si>
  <si>
    <t>Gunma Bank, Ltd - New York Branch</t>
  </si>
  <si>
    <t>Hana Bank USA, National Association</t>
  </si>
  <si>
    <t>Hua Nan Commercial Bank - New York Agency</t>
  </si>
  <si>
    <t>ICICI Bank Ltd, New York Branch</t>
  </si>
  <si>
    <t>Intesa Sanpaolo SpA - New York Branch</t>
  </si>
  <si>
    <t>KEB Hana Bank - New York Agency</t>
  </si>
  <si>
    <t>Kookmin Bank New York Branch</t>
  </si>
  <si>
    <t>Korea Development Bank, New York Branch</t>
  </si>
  <si>
    <t>Land Bank of Taiwan - New York Branch</t>
  </si>
  <si>
    <t>Landesbank Baden-Wurttemberg, NY Branch</t>
  </si>
  <si>
    <t>Lloyds Bank Corporate Markets Plc - New York Branch</t>
  </si>
  <si>
    <t>MashreqBank, PSC - New York Branch</t>
  </si>
  <si>
    <t>Mega International Commercial Bank CO - New York Branch</t>
  </si>
  <si>
    <t>Mitsubishi UFJ Trust &amp; Banking - New York Branch</t>
  </si>
  <si>
    <t>National Australia Bank Limited, New York Branch</t>
  </si>
  <si>
    <t>National Bank of Canada - New York Branch</t>
  </si>
  <si>
    <t>National Bank of Egypt - New York Branch</t>
  </si>
  <si>
    <t>Natixis, New York Branch</t>
  </si>
  <si>
    <t>Nonghyup Bank - New York Branch</t>
  </si>
  <si>
    <t>Norddeutsche Landesbank -New York Branch</t>
  </si>
  <si>
    <t>Nordea ABP - New York Branch</t>
  </si>
  <si>
    <t>Norinchukin Bank - New York Branch</t>
  </si>
  <si>
    <t>Oversea-Chinese Banking Corporation - New York Agency</t>
  </si>
  <si>
    <t>P.T. Bank Rakyat Indonesia - New York Agency</t>
  </si>
  <si>
    <t>Philippine National Bank - New York Branch</t>
  </si>
  <si>
    <t>PT. Bank Negara Indonesia (Persero), Tbk - New York Agency</t>
  </si>
  <si>
    <t>Royal Bank of Canada - Three World Financial Center Branch</t>
  </si>
  <si>
    <t>Royal Bank of Canada New York Branch</t>
  </si>
  <si>
    <t>Shanghai Commercial Bank Ltd. New York Branch</t>
  </si>
  <si>
    <t>Shinhan Bank - New York Branch</t>
  </si>
  <si>
    <t>Shizuoka Bank, Ltd - New York Branch</t>
  </si>
  <si>
    <t>Shoko Chukin Bank, Ltd - New York Branch</t>
  </si>
  <si>
    <t>Skandinaviska Enskilda - New York Branch</t>
  </si>
  <si>
    <t>Societe Generale - New York Branch</t>
  </si>
  <si>
    <t>Sumitomo Mitsui Banking Corporation - New York Branch</t>
  </si>
  <si>
    <t>Svenska Handels AB Publ - New York Branch</t>
  </si>
  <si>
    <t>Swedbank AB - New York Branch</t>
  </si>
  <si>
    <t>Taiwan Business Bank - New York Branch</t>
  </si>
  <si>
    <t>Taiwan Cooperative Bank - New York Branch</t>
  </si>
  <si>
    <t>The Bank of Nova Scotia - New York Agency</t>
  </si>
  <si>
    <t>Toronto-Dominion Bank - New York Branch</t>
  </si>
  <si>
    <t>UBS AG - New York Branch</t>
  </si>
  <si>
    <t>UniCredit Bank GmbH, New York Branch</t>
  </si>
  <si>
    <t>UniCredit S.p.A. - New York Branch</t>
  </si>
  <si>
    <t>United Overseas Bank Limited - New York Agency</t>
  </si>
  <si>
    <t>Westpac Banking Corporation - New York Branch</t>
  </si>
  <si>
    <t>Woori Bank - New York Agency</t>
  </si>
  <si>
    <t>Paycom National Trust Bank</t>
  </si>
  <si>
    <t>Avana Bank</t>
  </si>
  <si>
    <t>Bank of Montreal - Houston Agency</t>
  </si>
  <si>
    <t>Bank of Nova Scotia, Houston Branch</t>
  </si>
  <si>
    <t>BBVA Mexico S.A. Ins Houston Agency</t>
  </si>
  <si>
    <t>First Commercial Bank, Ltd. - Houston Branch</t>
  </si>
  <si>
    <t>FundBank, National Association</t>
  </si>
  <si>
    <t>MUFG Bank - Dallas Agency</t>
  </si>
  <si>
    <t>MUFG Bank - Houston Agency</t>
  </si>
  <si>
    <t>Riyad Bank - Houston Agency</t>
  </si>
  <si>
    <t>Royal Bank of Canada - Dallas Agency</t>
  </si>
  <si>
    <t>Taiwan Cooperative Bank, Ltd. - Houston Branch</t>
  </si>
  <si>
    <t>Taiwan Cooperative Bank Ltd. Seattle Branch</t>
  </si>
  <si>
    <t>CALIFORNIA BANK OF COMMERCE, NATIONAL ASSOCIATION</t>
  </si>
  <si>
    <t>SAGE CAPITAL BANK</t>
  </si>
  <si>
    <t>UNIBANK</t>
  </si>
  <si>
    <t>FIRST NATIONAL BANK OF COMMERCE</t>
  </si>
  <si>
    <t>BANK OF THE ROCKIES</t>
  </si>
  <si>
    <t>BOC BANK</t>
  </si>
  <si>
    <t>VERSABANK USA, NATIONAL ASSOCIATION</t>
  </si>
  <si>
    <t>FIRST NATIONAL BANK OF TRINITY, THE</t>
  </si>
  <si>
    <t>AVANA BANK</t>
  </si>
  <si>
    <t>WESTERN NATIONAL BANK OF CASS LAKE</t>
  </si>
  <si>
    <t>GREENWAY BANK</t>
  </si>
  <si>
    <t>MCS BANK</t>
  </si>
  <si>
    <t>CUMBERLAND FEDERAL BANK, FSB</t>
  </si>
  <si>
    <t>First National Bank of Commerce</t>
  </si>
  <si>
    <t>MassMutual Private Wealth &amp; Trust, FSB</t>
  </si>
  <si>
    <t>City First Bank, National Association</t>
  </si>
  <si>
    <t>Arden Building &amp; Loan Association</t>
  </si>
  <si>
    <t>Bridgeville Building &amp; Loan Association, Inc</t>
  </si>
  <si>
    <t>Wintrust Private Trust Company, N.A.</t>
  </si>
  <si>
    <t>TBO Bank</t>
  </si>
  <si>
    <t>GreenWay Bank</t>
  </si>
  <si>
    <t>Elizabeth Building and Loan Association</t>
  </si>
  <si>
    <t>Albertville</t>
  </si>
  <si>
    <t>Bridgeville</t>
  </si>
  <si>
    <t>Savanna</t>
  </si>
  <si>
    <t>Carver</t>
  </si>
  <si>
    <t>Hilltown</t>
  </si>
  <si>
    <t>Bank47</t>
  </si>
  <si>
    <t>California Bank of Commerce, National Association</t>
  </si>
  <si>
    <t>Pacific Premier Bank, National Association</t>
  </si>
  <si>
    <t>Quantum Bank</t>
  </si>
  <si>
    <t>West Coast Community Bank</t>
  </si>
  <si>
    <t>Ives Bank</t>
  </si>
  <si>
    <t>Generations Community Bank</t>
  </si>
  <si>
    <t>Dream First Bank, N.A.</t>
  </si>
  <si>
    <t>Vista National Bank &amp; Trust</t>
  </si>
  <si>
    <t>Citizens Bank and Trust of Lebanon, Inc.</t>
  </si>
  <si>
    <t>NOLA Bank</t>
  </si>
  <si>
    <t>Macatawa Bank, National Association</t>
  </si>
  <si>
    <t>Liberty Bank of New Jersey</t>
  </si>
  <si>
    <t>Peapack Private Bank &amp; Trust</t>
  </si>
  <si>
    <t>Arab Banking Corporation - New York Branch</t>
  </si>
  <si>
    <t>Arrow Bank National Association</t>
  </si>
  <si>
    <t>Barclays Bank PLC (New York Branch)</t>
  </si>
  <si>
    <t>Industrial and Commercial Bank of China Limited - New York Branch</t>
  </si>
  <si>
    <t>UBS AG New York (Eleven Madison Avenue) Branch</t>
  </si>
  <si>
    <t>JPMorgan Chase Bank, N.A.</t>
  </si>
  <si>
    <t>Volunteer Bank</t>
  </si>
  <si>
    <t>Houston Bank &amp; Trust</t>
  </si>
  <si>
    <t>Lone Oak Bank, National Association</t>
  </si>
  <si>
    <t>GM Financial Bank</t>
  </si>
  <si>
    <t>OneMain Bank</t>
  </si>
  <si>
    <t>Stellantis Bank USA</t>
  </si>
  <si>
    <t>Paper City Savings Bank, S.A.</t>
  </si>
  <si>
    <t>Guaranty Bank Inc.</t>
  </si>
  <si>
    <t>Simmesport</t>
  </si>
  <si>
    <t>Verona</t>
  </si>
  <si>
    <t>Passaic</t>
  </si>
  <si>
    <t>West Valley City</t>
  </si>
  <si>
    <t>Bank of Taiwan, Los Angeles Branch</t>
  </si>
  <si>
    <t>E.SUN Commercial Bank, Los Angeles Branch</t>
  </si>
  <si>
    <t>Hua Nan Commercial Bank, Los Angeles Branch</t>
  </si>
  <si>
    <t>Mizuho Bank, Ltd., Los Angeles Branch</t>
  </si>
  <si>
    <t>MUFG Bank Los Angeles Branch</t>
  </si>
  <si>
    <t>State Bank of India, Los Angeles Branch</t>
  </si>
  <si>
    <t>Ascend Bank</t>
  </si>
  <si>
    <t>Erebor Bank, National Association</t>
  </si>
  <si>
    <t>ITAU Unibanco S.A., Miami Branch</t>
  </si>
  <si>
    <t>Community Banking Company</t>
  </si>
  <si>
    <t>Georgia Skyline Bank</t>
  </si>
  <si>
    <t>Eagle Valley Bank</t>
  </si>
  <si>
    <t>Servbank, National Association</t>
  </si>
  <si>
    <t>SmartBiz Bank, National Association</t>
  </si>
  <si>
    <t>PBT Bancorp</t>
  </si>
  <si>
    <t>First State Bank of Michigan</t>
  </si>
  <si>
    <t>Greenleaf Trust National Association</t>
  </si>
  <si>
    <t>West Shore Bank</t>
  </si>
  <si>
    <t>Jackson Federal Savings And Loan Association</t>
  </si>
  <si>
    <t>Grand Bank, National Association</t>
  </si>
  <si>
    <t>American Innovation Bank, N.A.</t>
  </si>
  <si>
    <t>Banco Bilbao Vizcaya Argentaria, S.A. New York Branch</t>
  </si>
  <si>
    <t>Banco Santander, S.A., New York Branch</t>
  </si>
  <si>
    <t>Bank of Baroda, New York Branch</t>
  </si>
  <si>
    <t>Bank of China, New York Branch</t>
  </si>
  <si>
    <t>Commonwealth Bank of Australia, New York Branch</t>
  </si>
  <si>
    <t>Coöperatieve Rabobank U.A., New York Branch</t>
  </si>
  <si>
    <t>Crédit Industriel et Commercial, New York Branch</t>
  </si>
  <si>
    <t>DNB Bank ASA, New York Branch</t>
  </si>
  <si>
    <t>KBC Bank, NV New York Branch</t>
  </si>
  <si>
    <t>Lake Shore Bank</t>
  </si>
  <si>
    <t>Landesbank Hessen-Thuringen Girozentrale, New York Branch</t>
  </si>
  <si>
    <t>Malayan Banking Berhad, New York Branch</t>
  </si>
  <si>
    <t>Mizuho Bank (USA)</t>
  </si>
  <si>
    <t>Mizuho Bank, Ltd., New York Branch</t>
  </si>
  <si>
    <t>MUFG Bank, Ltd., New York Branch</t>
  </si>
  <si>
    <t>National Bank of Kuwait, S.A.K. New York Branch</t>
  </si>
  <si>
    <t>Standard Chartered Bank New York Branch</t>
  </si>
  <si>
    <t>State Bank of India New York Branch</t>
  </si>
  <si>
    <t>Sumitomo Mitsui Trust Bank New York Branch</t>
  </si>
  <si>
    <t>TURKIYE VAKIFLAR BK NY BR</t>
  </si>
  <si>
    <t>United Bank for Africa PLC, New York Branch</t>
  </si>
  <si>
    <t>Novus Bank</t>
  </si>
  <si>
    <t>Monet Bank</t>
  </si>
  <si>
    <t>OneSource Virtual Trust Bank, National Association</t>
  </si>
  <si>
    <t>Wise National Trust</t>
  </si>
  <si>
    <t>Edward Jones Bank</t>
  </si>
  <si>
    <t>Nissan Bank U.S., LLC</t>
  </si>
  <si>
    <t>National Digital Trust Company</t>
  </si>
  <si>
    <t>2025Q2</t>
  </si>
  <si>
    <t>2024Q2</t>
  </si>
  <si>
    <t>允䅁䥁䅁䅁䍁䅁䅁䅁慁䅁䅁杣䅁䍁䅣睗䍂䝁䅅杢牂䍁䅁䅚桂䡁䅑兙杁䝁䅙睢祂䍁䅁睖求䝁䅉督灂䡁䅑党杁䙁䅕䅣獂䝁䄸兙歂䍁䄴䅥獂䡁䅍䅥摂䕁䅅䅢獂䍁䅁村桂䝁䄴睡穂䍁䅁䅒桂䡁䅑兙湁䍁䅅䅊䍂䍁䅑免䅁䅁䄰䅁䅃䅁䅁睊扂䕁䅉兙畂䝁䅳䅉歂䝁䅅䅤桂䍁䅁杚療䡁䅉䅉塂䝁䅕杙穂䝁䅫䅤求䍁䅁兖睂䝁䅷睢桂䝁䅑杌㑂䝁䅷督㑂䙁䄰兑獂䝁䅷䅉䍂䝁䅅杢牂䡁䅍䅉䕂䝁䅅䅤桂䍁䅣光歁䕁䅍䅊㍁䑁䅯䅊䑂䍁䅑睍睁䑁䅙䅁偁䅁䅁䅧䅁䍁䅣睗䍂䝁䅅杢牂䍁䅁䅚桂䡁䅑兙杁䝁䅙睢祂䍁䅁睖求䝁䅉督灂䡁䅑党杁䙁䅕䅣獂䝁䄸兙歂䍁䄴䅥獂䡁䅍䅥摂䕁䅅䅢獂䍁䅁村桂䝁䄴睡穂䍁䅁䅒桂䡁䅑兙湁䍁䅅䅊䝂䍁䅑䅎㙁䍁䅑䅓佂䙁䅑䅊ぁ䅁䅁杄䅁䝁䅧䅁湁䙁䅳村桂䝁䄴睡杁䝁䅑兙あ䝁䅅䅉浂䝁䄸杣杁䙁䅣党楂䡁䅍兡あ䝁䅕䅉噂䡁䅁䅢療䝁䅅䅚畁䡁䅧䅢穂䡁䅧兘䍂䝁䅅杢牂䍁䅁䅒桂䡁䅑兙湁䍁䅅䅊䉂䍁䅑免䅁䅁䅕䅁潂䅁䅁睊扂䕁䅉兙畂䝁䅳䅉歂䝁䅅䅤桂䍁䅁杚療䡁䅉䅉塂䝁䅕杙穂䝁䅫䅤求䍁䅁兖睂䝁䅷睢桂䝁䅑杌㑂䝁䅷督㑂䙁䄰村桂䝁䄴睡杁䕁䅑兙あ䝁䅅睊桁䍁䅑村歁䑁䅅䅁䭁䅁䅁杤䅁䍁䅣睗䍂䝁䅅杢牂䍁䅁䅚桂䡁䅑兙杁䝁䅙睢祂䍁䅁睖求䝁䅉督灂䡁䅑党杁䙁䅕䅣獂䝁䄸兙歂䍁䄴䅥獂䡁䅍䅥摂䕁䅉兙畂䝁䅳䅉䕂䝁䅅䅤桂䍁䅣光歁䕁䅉䅊㍁䑁䅯䅊䍂䍁䅑睍睁䑁䅧䅁䥁䅁䅁杤䅁䍁䅣睗䍂䝁䅅杢牂䍁䅁䅚桂䡁䅑兙杁䝁䅙睢祂䍁䅁睖求䝁䅉督灂䡁䅑党杁䙁䅕䅣獂䝁䄸兙歂䍁䄴䅥獂䡁䅍䅥摂䕁䅉兙畂䝁䅳䅉䕂䝁䅅䅤桂䍁䅣光歁䕁䅍䅊㍁䑁䅯䅊䑂䍁䅑睍睁䑁䅙䅁䵁䅁䅁杤䅁䍁䅣睗䍂䝁䅅杢牂䍁䅁䅚桂䡁䅑兙杁䝁䅙睢祂䍁䅁睖求䝁䅉督灂䡁䅑党杁䙁䅕䅣獂䝁䄸兙歂䍁䄴䅥獂䡁䅍䅥摂䕁䅉兙畂䝁䅳䅉䕂䝁䅅䅤桂䍁䅣光歁䕁䅍䅊㍁䑁䅯䅊䑂䍁䅑睍睁䑁䅧䅁䡁䅁䅁䅤䅁䍁䅣睗䍂䝁䅅杢牂䍁䅁䅚桂䡁䅑兙杁䝁䅙睢祂䍁䅁睖求䝁䅉督灂䡁䅑党杁䙁䅕䅣獂䝁䄸兙歂䍁䄴䅥獂䡁䅍䅥摂䕁䅉兙畂䝁䅳䅉䕂䝁䅅䅤桂䍁䅣光歁䕁䅕䅊ぁ䑁䅯䅊䕂䕁䅅䅊ぁ䅁䅁元䅁䡁䅉䅁湁䙁䅳村桂䝁䄴睡杁䝁䅑兙あ䝁䅅䅉浂䝁䄸杣杁䙁䅣党楂䡁䅍兡あ䝁䅕䅉噂䡁䅁䅢療䝁䅅䅚畁䡁䅧䅢穂䡁䅧兘䍂䝁䅅杢牂䍁䅁䅒桂䡁䅑兙湁䍁䅅䅊䙂䍁䅑䅎㙁䍁䅑杔歁䑁䅑䅁䝁䅁䅁䅤䅁䍁䅣睗䍂䝁䅅杢牂䍁䅁䅚桂䡁䅑兙杁䝁䅙睢祂䍁䅁睖求䝁䅉督灂䡁䅑党杁䙁䅕䅣獂䝁䄸兙歂䍁䄴䅥獂䡁䅍䅥摂䕁䅉兙畂䝁䅳䅉䕂䝁䅅䅤桂䍁䅣光歁䕁䅙䅊ぁ䑁䅯䅊䕂䕁䅉䅊ぁ䅁䅁睃䅁䝁䅷䅁湁䙁䅳村桂䝁䄴睡杁䝁䅑兙あ䝁䅅䅉浂䝁䄸杣杁䙁䅣党楂䡁䅍兡あ䝁䅕䅉噂䡁䅁䅢療䝁䅅䅚畁䡁䅧䅢穂䡁䅧兘䑂䝁䅷兡求䝁䄴䅤杁䕁䅑兙あ䝁䅅睊桁䍁䅑村歁䑁䅅䅁允䅁䅁来䅁䍁䅣睗䍂䝁䅅杢牂䍁䅁䅚桂䡁䅑兙杁䝁䅙睢祂䍁䅁睖求䝁䅉督灂䡁䅑党杁䙁䅕䅣獂䝁䄸兙歂䍁䄴䅥獂䡁䅍䅥摂䕁䅍䅢灂䝁䅕杢あ䍁䅁䅒桂䡁䅑兙湁䍁䅅䅊䑂䍁䅑睎㙁䍁䅑睑歁䑁䅍䅍㉁䅁䅁杅䅁䡁䅧䅁湁䙁䅳村桂䝁䄴睡杁䝁䅑兙あ䝁䅅䅉浂䝁䄸杣杁䙁䅣党楂䡁䅍兡あ䝁䅕䅉噂䡁䅁䅢療䝁䅅䅚畁䡁䅧䅢穂䡁䅧兘䑂䝁䅷兡求䝁䄴䅤杁䕁䅑兙あ䝁䅅睊桁䍁䅑杒歁䑁䅑杏歁䕁䅑村歁䑁䅑䅁剁䅁䅁䅥䅁䍁䅣睗䍂䝁䅅杢牂䍁䅁䅚桂䡁䅑兙杁䝁䅙睢祂䍁䅁睖求䝁䅉督灂䡁䅑党杁䙁䅕䅣獂䝁䄸兙歂䍁䄴䅥獂䡁䅍䅥摂䕁䅍䅢灂䝁䅕杢あ䍁䅁䅒桂䡁䅑兙湁䍁䅅䅊䝂䍁䅑䅎㙁䍁䅑䅒䕂䍁䅑䅎䅁䉁䅍䅁睁䅁䅁睊扂䕁䅉睢療䝁䅳免摂䕁䅉兙畂䝁䅳䅉䕂䝁䅅䅤桂䍁䅣光歁䕁䅅䅊硁䅁䅁䅁䅁䑁䄴䅁湁䙁䅳村療䝁䄸睡硁䙁䄰村桂䝁䄴睡杁䕁䅑兙あ䝁䅅睊桁䍁䅑睑歁䑁䅕杏歁䕁䅍䅊穁䑁䅁李䅁䅁䅉䅁㙁䅁䅁睊扂䕁䅉睢療䝁䅳免摂䕁䅉兙畂䝁䅳䅉䕂䝁䅅䅤桂䍁䅣光歁䕁䅕䅊ぁ䑁䅯䅊佂䍁䅑䅎䅁䅁䅅䅁慃䅁䅁睊扂䕁䅍睢睂䡁䅫䅉療䝁䅙䅉兂䝁䅕党祂䍁䅁睑療䝁䄰䅣桂䡁䅉兡穂䝁䄸杢杁䙁䅑睢療䝁䅷䅉瑁䍁䅁杍剂䑁䅉䅍硁䑁䅧䅉塂䕁䅫䅖䥂䍁䅁䅔䩂䕁䄴睓呂䍁䄴䅥獂䡁䅍䅥摂䕁䅅䅢獂䍁䅁村桂䝁䄴睡穂䍁䅁䅒桂䡁䅑兙湁䍁䅅䅊䍂䍁䅑免䅁䍁䅷䅁潃䅁䅁睊扂䕁䅍睢睂䡁䅫䅉療䝁䅙䅉兂䝁䅕党祂䍁䅁睑療䝁䄰䅣桂䡁䅉兡穂䝁䄸杢杁䙁䅑睢療䝁䅷䅉瑁䍁䅁杍剂䑁䅉䅍硁䑁䅧䅉塂䕁䅫䅖䥂䍁䅁䅔䩂䕁䄴睓呂䍁䄴䅥獂䡁䅍䅥摂䕁䅅䅢獂䍁䅁村桂䝁䄴睡穂䍁䅁䅒桂䡁䅑兙湁䍁䅅䅊䑂䍁䅑睎㙁䍁䅑睑歁䑁䅍䅍ぁ䅁䅁杌䅁䭁䅧䅁湁䙁䅳睑療䡁䅁入杁䝁䄸杚杁䙁䅁党求䡁䅉䅉䑂䝁䄸兢睂䝁䅅杣灂䡁䅍睢畂䍁䅁䅖療䝁䄸䅢杁䍁䄰䅉祁䙁䅅杍睁䑁䅅䅏杁䙁䅣兓啂䕁䅧䅉䵂䕁䅫杔䱂䙁䅍杌㑂䝁䅷督㑂䙁䄰兑獂䝁䅷䅉䍂䝁䅅杢牂䡁䅍䅉䕂䝁䅅䅤桂䍁䅣光歁䕁䅙䅊ぁ䑁䅯䅊䥂䕁䅧兔歁䑁䅑䅁瑁䅁䅁来䅁䍁䅣睗兂䝁䅕党祂䍁䅁睑療䝁䄰䅣桂䡁䅉兡穂䝁䄸杢杁䙁䅑睢療䝁䅷䅉瑁䍁䅁免剂䑁䅉䅍硁䑁䅧䅉䭂䙁䅉杌㑂䝁䅷督㑂䙁䄰兑獂䝁䅷䅉䍂䝁䅅杢牂䡁䅍䅉䕂䝁䅅䅤桂䍁䅣光歁䕁䅉䅊硁䅁䅁睈䅁䥁䅧䅁湁䙁䅳䅕求䝁䅕杣杁䕁䅍睢瑂䡁䅁兙祂䝁䅫督療䝁䄴䅉啂䝁䄸睢獂䍁䅁兌杁䑁䅅兕祁䑁䅁免㑁䍁䅁杓卂䍁䄴䅥獂䡁䅍䅥摂䕁䅅䅢獂䍁䅁村桂䝁䄴睡穂䍁䅁䅒桂䡁䅑兙湁䍁䅅䅊䑂䍁䅑睎㙁䍁䅑睑歁䑁䅍䅍ぁ䅁䅁睊䅁䥁䅧䅁湁䙁䅳䅕求䝁䅕杣杁䕁䅍睢瑂䡁䅁兙祂䝁䅫督療䝁䄴䅉啂䝁䄸睢獂䍁䅁兌杁䑁䅅兕祁䑁䅁免㑁䍁䅁杓卂䍁䄴䅥獂䡁䅍䅥摂䕁䅅䅢獂䍁䅁村桂䝁䄴睡穂䍁䅁䅒桂䡁䅑兙湁䍁䅅䅊䑂䍁䅑睎㙁䍁䅑睑歁䑁䅍䅍㉁䅁䅁光䅁䥁䅧䅁湁䙁䅳䅕求䝁䅕杣杁䕁䅍睢瑂䡁䅁兙祂䝁䅫督療䝁䄴䅉啂䝁䄸睢獂䍁䅁兌杁䑁䅅兕祁䑁䅁免㑁䍁䅁杓卂䍁䄴䅥獂䡁䅍䅥摂䕁䅅䅢獂䍁䅁村桂䝁䄴睡穂䍁䅁䅒桂䡁䅑兙湁䍁䅅䅊䝂䍁䅑䅎㙁䍁䅑䅓佂䙁䅑䅊ぁ䅁䅁䅉䅁䡁䅉䅁湁䙁䅳䅕求䝁䅕杣杁䕁䅍睢瑂䡁䅁兙祂䝁䅫督療䝁䄴䅉啂䝁䄸睢獂䍁䅁兌杁䑁䅅兕祁䑁䅁免㑁䍁䅁杓卂䍁䄴䅥獂䡁䅍䅥摂䙁䅍䅤桂䡁䅑党杁䕁䅑兙あ䝁䅅睊桁䍁䅑村歁䑁䅅䅁楁䅁䅁䅧䅁䍁䅣睗兂䝁䅕党祂䍁䅁睑療䝁䄰䅣桂䡁䅉兡穂䝁䄸杢杁䙁䅑睢療䝁䅷䅉瑁䍁䅁免剂䑁䅉䅍硁䑁䅧䅉䭂䙁䅉杌㑂䝁䅷督㑂䙁䄰睕あ䝁䅅䅤求䍁䅁䅒桂䡁䅑兙湁䍁䅅䅊䑂䍁䅑䅏㙁䍁䅑睑歁䑁䅍䅍㍁䅁䅁䅊䅁䥁䅁䅁湁䙁䅳䅕求䝁䅕杣杁䕁䅍睢瑂䡁䅁兙祂䝁䅫督療䝁䄴䅉啂䝁䄸睢獂䍁䅁兌杁䑁䅅兕祁䑁䅁免㑁䍁䅁杓卂䍁䄴䅥獂䡁䅍䅥摂䙁䅍䅤桂䡁䅑党杁䕁䅑兙あ䝁䅅睊桁䍁䅑睑歁䑁䅫杏歁䕁䅍䅊祁䑁䅫兏䅁䍁䅧䅁䅃䅁䅁睊扂䙁䅁党求䡁䅉䅉䑂䝁䄸兢睂䝁䅅杣灂䡁䅍睢畂䍁䅁䅖療䝁䄸䅢杁䍁䄰䅉硁䙁䅅杍睁䑁䅅䅏杁䕁䅯杕畁䡁䅧䅢穂䡁䅧兘呂䡁䅑兙あ䝁䅕䅉䕂䝁䅅䅤桂䍁䅣光歁䕁䅍䅊㕁䑁䅯䅊䑂䍁䅑睍睁䑁䅁䅁流䅁䅁杦䅁䍁䅣睗兂䝁䅕党祂䍁䅁睑療䝁䄰䅣桂䡁䅉兡穂䝁䄸杢杁䙁䅑睢療䝁䅷䅉瑁䍁䅁免剂䑁䅉䅍硁䑁䅧䅉䭂䙁䅉杌㑂䝁䅷督㑂䙁䄰睕あ䝁䅅䅤求䍁䅁䅒桂䡁䅑兙湁䍁䅅䅊䝂䍁䅑杍㙁䍁䅑村䑂䍁䅑杍䅁䍁䅍䅁⭂䅁䅁睊扂䙁䅁党求䡁䅉䅉䑂䝁䄸兢睂䝁䅅杣灂䡁䅍睢畂䍁䅁䅖療䝁䄸䅢杁䍁䄰䅉硁䙁䅅杍睁䑁䅅䅏杁䕁䅯杕畁䡁䅧䅢穂䡁䅧兘呂䡁䅑兙あ䝁䅕䅉䕂䝁䅅䅤桂䍁䅣光歁䕁䅣䅊祁䑁䅯䅊䍂䕁䅑䅊祁䅁䅁兊䅁䡁䅑䅁湁䙁䅳䅕求䝁䅕杣杁䕁䅍睢瑂䡁䅁兙祂䝁䅫督療䝁䄴䅉啂䝁䄸睢獂䍁䅁兌杁䑁䅅兕祁䑁䅁免㑁䍁䄴䅥獂䡁䅍䅥摂䕁䅅䅢獂䍁䅁村桂䝁䄴睡穂䍁䅁䅒桂䡁䅑兙湁䍁䅅䅊䍂䍁䅑免䅁䉁䅣䅁䍃䅁䅁睊扂䙁䅁党求䡁䅉䅉䑂䝁䄸兢睂䝁䅅杣灂䡁䅍睢畂䍁䅁䅖療䝁䄸䅢杁䍁䄰䅉硁䙁䅅杍睁䑁䅅䅏畁䡁䅧䅢穂䡁䅧兘䉂䝁䅷䅢杁䕁䅉兙畂䝁䅳督杁䕁䅑兙あ䝁䅅睊桁䍁䅑睑歁䑁䅣杏歁䕁䅍䅊穁䑁䅁李䅁䉁䅫䅁䍃䅁䅁睊扂䙁䅁党求䡁䅉䅉䑂䝁䄸兢睂䝁䅅杣灂䡁䅍睢畂䍁䅁䅖療䝁䄸䅢杁䍁䄰䅉硁䙁䅅杍睁䑁䅅䅏畁䡁䅧䅢穂䡁䅧兘䉂䝁䅷䅢杁䕁䅉兙畂䝁䅳督杁䕁䅑兙あ䝁䅅睊桁䍁䅑杒歁䑁䅑杏歁䕁䅧杔啂䍁䅑䅎䅁䉁䅧䅁畂䅁䅁睊扂䙁䅁党求䡁䅉䅉䑂䝁䄸兢睂䝁䅅杣灂䡁䅍睢畂䍁䅁䅖療䝁䄸䅢杁䍁䄰䅉硁䙁䅅杍睁䑁䅅䅏畁䡁䅧䅢穂䡁䅧兘䑂䝁䅷兡求䝁䄴䅤杁䕁䅑兙あ䝁䅅睊桁䍁䅑村歁䑁䅅䅁啁䅁䅁䅦䅁䍁䅣睗兂䝁䅕党祂䍁䅁睑療䝁䄰䅣桂䡁䅉兡穂䝁䄸杢杁䙁䅑睢療䝁䅷䅉瑁䍁䅁免剂䑁䅉䅍硁䑁䅧杌㑂䝁䅷督㑂䙁䄰睑獂䝁䅫党畂䡁䅑䅉䕂䝁䅅䅤桂䍁䅣光歁䕁䅍䅊㍁䑁䅯䅊䑂䍁䅑睍睁䑁䅙䅁坁䅁䅁来䅁䍁䅣睗兂䝁䅕党祂䍁䅁睑療䝁䄰䅣桂䡁䅉兡穂䝁䄸杢杁䙁䅑睢療䝁䅷䅉瑁䍁䅁免剂䑁䅉䅍硁䑁䅧杌㑂䝁䅷督㑂䙁䄰睑獂䝁䅫党畂䡁䅑䅉䕂䝁䅅䅤桂䍁䅣光歁䕁䅙䅊ぁ䑁䅯䅊䑂䙁䅫䅊ぁ䅁䅁兆䅁䥁䅯䅁湁䙁䅳䅕求䝁䅕杣杁䕁䅍睢瑂䡁䅁兙祂䝁䅫督療䝁䄴䅉啂䝁䄸睢獂䍁䅁兌杁䑁䅅兕祁䑁䅁免㕁䍁䅁睖䩂䙁䅑䅓杁䕁䅷兓佂䕁䅳睕畁䡁䅧䅢穂䡁䅧兘䉂䝁䅷䅢杁䕁䅉兙畂䝁䅳督杁䕁䅑兙あ䝁䅅睊桁䍁䅑村歁䑁䅅䅁ㅁ䅁䅁䅭䅁䍁䅣睗兂䝁䅕党祂䍁䅁睑療䝁䄰䅣桂䡁䅉兡穂䝁䄸杢杁䙁䅑睢療䝁䅷䅉瑁䍁䅁免剂䑁䅉䅍硁䑁䅫䅉塂䕁䅫䅖䥂䍁䅁䅔䩂䕁䄴睓呂䍁䄴䅥獂䡁䅍䅥摂䕁䅅䅢獂䍁䅁村桂䝁䄴睡穂䍁䅁䅒桂䡁䅑兙湁䍁䅅䅊䑂䍁䅑睎㙁䍁䅑睑歁䑁䅍䅍ぁ䅁䅁睎䅁䩁䅧䅁湁䙁䅳䅕求䝁䅕杣杁䕁䅍睢瑂䡁䅁兙祂䝁䅫督療䝁䄴䅉啂䝁䄸睢獂䍁䅁兌杁䑁䅅兕祁䑁䅁免㕁䍁䅁睖䩂䙁䅑䅓杁䕁䅷兓佂䕁䅳睕畁䡁䅧䅢穂䡁䅧兘䉂䝁䅷䅢杁䕁䅉兙畂䝁䅳督杁䕁䅑兙あ䝁䅅睊桁䍁䅑杒歁䑁䅑杏歁䕁䅧杒䉂䍁䅑䅎䅁䑁䅙䅁䭃䅁䅁睊扂䙁䅁党求䡁䅉䅉䑂䝁䄸兢睂䝁䅅杣灂䡁䅍睢畂䍁䅁䅖療䝁䄸䅢杁䍁䄰䅉硁䙁䅅杍睁䑁䅉䅍杁䙁䅣兓啂䕁䅧䅉䵂䕁䅫杔䱂䙁䅍杌㑂䝁䅷督㑂䙁䄰兑獂䝁䅷䅉䍂䝁䅅杢牂䡁䅍䅉䕂䝁䅅䅤桂䍁䅣光歁䕁䅉䅊硁䅁䅁村䅁䩁䅧䅁湁䙁䅳䅕求䝁䅕杣杁䕁䅍睢瑂䡁䅁兙祂䝁䅫督療䝁䄴䅉啂䝁䄸睢獂䍁䅁兌杁䑁䅅兕祁䑁䅁杍睁䍁䅁睖䩂䙁䅑䅓杁䕁䅷兓佂䕁䅳睕畁䡁䅧䅢穂䡁䅧兘䉂䝁䅷䅢杁䕁䅉兙畂䝁䅳督杁䕁䅑兙あ䝁䅅睊桁䍁䅑睑歁䑁䅣杏歁䕁䅍䅊穁䑁䅁䅎䅁䕁䅑䅁奃䅁䅁睊扂䙁䅁党求䡁䅉䅉䑂䝁䄸兢睂䝁䅅杣灂䡁䅍睢畂䍁䅁䅖療䝁䄸䅢杁䍁䄰䅉硁䙁䅅杍睁䑁䅉䅍杁䙁䅣兓啂䕁䅧䅉䵂䕁䅫杔䱂䙁䅍杌㑂䝁䅷督㑂䙁䄰兑獂䝁䅷䅉䍂䝁䅅杢牂䡁䅍䅉䕂䝁䅅䅤桂䍁䅣光歁䕁䅙䅊ぁ䑁䅯䅊䡂䙁䅯睓歁䑁䅑䅁䑂䅁䅁杩䅁䍁䅣睗兂䝁䅕党祂䍁䅁睑療䝁䄰䅣桂䡁䅉兡穂䝁䄸杢杁䙁䅑睢療䝁䅷䅉瑁䍁䅁免剂䑁䅉䅍祁䑁䅅䅉塂䕁䅫䅖䥂䍁䅁䅔䩂䕁䄴睓呂䍁䄴䅥獂䡁䅍䅥摂䕁䅅䅢獂䍁䅁村桂䝁䄴睡穂䍁䅁䅒桂䡁䅑兙湁䍁䅅䅊䍂䍁䅑免䅁䕁䄸䅁坃䅁䅁睊扂䙁䅁党求䡁䅉䅉䑂䝁䄸兢睂䝁䅅杣灂䡁䅍睢畂䍁䅁䅖療䝁䄸䅢杁䍁䄰䅉硁䙁䅅杍睁䑁䅉免杁䙁䅣兓啂䕁䅧䅉䵂䕁䅫杔䱂䙁䅍杌㑂䝁䅷督㑂䙁䄰兑獂䝁䅷䅉䍂䝁䅅杢牂䡁䅍䅉䕂䝁䅅䅤桂䍁䅣光歁䕁䅍䅊㍁䑁䅯䅊䑂䍁䅑李穁䅁䅁兕䅁䩁䅧䅁湁䙁䅳䅕求䝁䅕杣杁䕁䅍睢瑂䡁䅁兙祂䝁䅫督療䝁䄴䅉啂䝁䄸睢獂䍁䅁兌杁䑁䅅兕祁䑁䅁杍硁䍁䅁睖䩂䙁䅑䅓杁䕁䅷兓佂䕁䅳睕畁䡁䅧䅢穂䡁䅧兘䉂䝁䅷䅢杁䕁䅉兙畂䝁䅳督杁䕁䅑兙あ䝁䅅睊桁䍁䅑兒歁䑁䅑杏歁䕁䅣䅕䍂䍁䅑䅎䅁䙁䅁䅁䭃䅁䅁睊扂䙁䅁党求䡁䅉䅉䑂䝁䄸兢睂䝁䅅杣灂䡁䅍睢畂䍁䅁䅖療䝁䄸䅢杁䍁䄰䅉硁䙁䅅杍睁䑁䅉杍杁䙁䅣兓啂䕁䅧䅉䵂䕁䅫杔䱂䙁䅍杌㑂䝁䅷督㑂䙁䄰兑獂䝁䅷䅉䍂䝁䅅杢牂䡁䅍䅉䕂䝁䅅䅤桂䍁䅣光歁䕁䅉䅊硁䅁䅁䅘䅁䩁䅙䅁湁䙁䅳䅕求䝁䅕杣杁䕁䅍睢瑂䡁䅁兙祂䝁䅫督療䝁䄴䅉啂䝁䄸睢獂䍁䅁兌杁䑁䅅兕祁䑁䅁杍祁䍁䅁睖䩂䙁䅑䅓杁䕁䅷兓佂䕁䅳睕畁䡁䅧䅢穂䡁䅧兘䉂䝁䅷䅢杁䕁䅉兙畂䝁䅳督杁䕁䅑兙あ䝁䅅睊桁䍁䅑睑歁䑁䅣杏歁䕁䅍䅊㉁䑁䅍䅁敂䅁䅁䅭䅁䍁䅣睗兂䝁䅕党祂䍁䅁睑療䝁䄰䅣桂䡁䅉兡穂䝁䄸杢杁䙁䅑睢療䝁䅷䅉瑁䍁䅁免剂䑁䅉䅍祁䑁䅉䅉塂䕁䅫䅖䥂䍁䅁䅔䩂䕁䄴睓呂䍁䄴䅥獂䡁䅍䅥摂䕁䅅䅢獂䍁䅁村桂䝁䄴睡穂䍁䅁䅒桂䡁䅑兙湁䍁䅅䅊䙂䍁䅑䅎㙁䍁䅑睒兂䕁䅍䅊ぁ䅁䅁兘䅁䥁䅯䅁湁䙁䅳䅕求䝁䅕杣杁䕁䅍睢瑂䡁䅁兙祂䝁䅫督療䝁䄴䅉啂䝁䄸睢獂䍁䅁兌杁䑁䅅兕祁䑁䅁杍穁䍁䅁睖䩂䙁䅑䅓杁䕁䅷兓佂䕁䅳睕畁䡁䅧䅢穂䡁䅧兘䉂䝁䅷䅢杁䕁䅉兙畂䝁䅳督杁䕁䅑兙あ䝁䅅睊桁䍁䅑村歁䑁䅅䅁潂䅁䅁杬䅁䍁䅣睗兂䝁䅕党祂䍁䅁睑療䝁䄰䅣桂䡁䅉兡穂䝁䄸杢杁䙁䅑睢療䝁䅷䅉瑁䍁䅁免剂䑁䅉䅍祁䑁䅍䅉塂䕁䅫䅖䥂䍁䅁䅔䩂䕁䄴睓呂䍁䄴䅥獂䡁䅍䅥摂䕁䅅䅢獂䍁䅁村桂䝁䄴睡穂䍁䅁䅒桂䡁䅑兙湁䍁䅅䅊䑂䍁䅑睎㙁䍁䅑睑歁䑁䅙睍䅁䝁䅯䅁奃䅁䅁睊扂䙁䅁党求䡁䅉䅉䑂䝁䄸兢睂䝁䅅杣灂䡁䅍睢畂䍁䅁䅖療䝁䄸䅢杁䍁䄰䅉硁䙁䅅杍睁䑁䅉睍杁䙁䅣兓啂䕁䅧䅉䵂䕁䅫杔䱂䙁䅍杌㑂䝁䅷督㑂䙁䄰兑獂䝁䅷䅉䍂䝁䅅杢牂䡁䅍䅉䕂䝁䅅䅤桂䍁䅣光歁䕁䅕䅊ぁ䑁䅯䅊䡂䕁䅳杗歁䑁䅑䅁灂䅁䅁杩䅁䍁䅣睗兂䝁䅕党祂䍁䅁睑療䝁䄰䅣桂䡁䅉兡穂䝁䄸杢杁䙁䅑睢療䝁䅷䅉瑁䍁䅁免剂䑁䅉䅍祁䑁䅕䅉塂䕁䅫䅖䥂䍁䅁䅔䩂䕁䄴睓呂䍁䄴䅥獂䡁䅍䅥摂䕁䅅䅢獂䍁䅁村桂䝁䄴睡穂䍁䅁䅒桂䡁䅑兙湁䍁䅅䅊䍂䍁䅑免䅁䡁䅣䅁坃䅁䅁睊扂䙁䅁党求䡁䅉䅉䑂䝁䄸兢睂䝁䅅杣灂䡁䅍睢畂䍁䅁䅖療䝁䄸䅢杁䍁䄰䅉硁䙁䅅杍睁䑁䅉兎杁䙁䅣兓啂䕁䅧䅉䵂䕁䅫杔䱂䙁䅍杌㑂䝁䅷督㑂䙁䄰兑獂䝁䅷䅉䍂䝁䅅杢牂䡁䅍䅉䕂䝁䅅䅤桂䍁䅣光歁䕁䅍䅊㍁䑁䅯䅊䑂䍁䅑李穁䅁䅁入䅁䩁䅧䅁湁䙁䅳䅕求䝁䅕杣杁䕁䅍睢瑂䡁䅁兙祂䝁䅫督療䝁䄴䅉啂䝁䄸睢獂䍁䅁兌杁䑁䅅兕祁䑁䅁杍ㅁ䍁䅁睖䩂䙁䅑䅓杁䕁䅷兓佂䕁䅳睕畁䡁䅧䅢穂䡁䅧兘䉂䝁䅷䅢杁䕁䅉兙畂䝁䅳督杁䕁䅑兙あ䝁䅅睊桁䍁䅑兒歁䑁䅑杏歁䕁䅙兗䵂䍁䅑䅎䅁䡁䅧䅁䕃䅁䅁睊扂䙁䅁党求䡁䅉䅉䑂䝁䄸兢睂䝁䅅杣灂䡁䅍睢畂䍁䅁䅖療䝁䄸䅢杁䍁䄰䅉硁䙁䅅杍睁䑁䅉兎杁䙁䅣兓啂䕁䅧䅉䵂䕁䅫杔䱂䙁䅍杌㑂䝁䅷督㑂䙁䄰睑獂䝁䅫党畂䡁䅑䅉䕂䝁䅅䅤桂䍁䅣光歁䕁䅉䅊硁䅁䅁来䅁䩁䅉䅁湁䙁䅳䅕求䝁䅕杣杁䕁䅍睢瑂䡁䅁兙祂䝁䅫督療䝁䄴䅉啂䝁䄸睢獂䍁䅁兌杁䑁䅅兕祁䑁䅁杍ㅁ䍁䅁睖䩂䙁䅑䅓杁䕁䅷兓佂䕁䅳睕畁䡁䅧䅢穂䡁䅧兘䑂䝁䅷兡求䝁䄴䅤杁䕁䅑兙あ䝁䅅睊桁䍁䅑睑歁䑁䅣杏歁䕁䅍䅊穁䑁䅁李䅁䡁䅷䅁元䅁䅁睊扂䙁䅁党求䡁䅉䅉䑂䝁䄸兢睂䝁䅅杣灂䡁䅍睢畂䍁䅁䅖療䝁䄸䅢杁䍁䄰䅉硁䙁䅅杍睁䑁䅉兎杁䙁䅣兓啂䕁䅧䅉䵂䕁䅫杔䱂䙁䅍杌㑂䝁䅷督㑂䙁䄰睑獂䝁䅫党畂䡁䅑䅉䕂䝁䅅䅤桂䍁䅣光歁䕁䅙䅊ぁ䑁䅯䅊䑂䙁䅫䅊ぁ䅁䅁睥䅁䥁䅧䅁湁䙁䅳䅕求䝁䅕杣杁䕁䅍睢瑂䡁䅁兙祂䝁䅫督療䝁䄴䅉啂䝁䄸睢獂䍁䅁兌杁䑁䅉兕祁䑁䅁免㑁䍁䅁䅓呂䍁䅁䅔偂䕁䅍睓䙂䕁䅑杌㑂䝁䅷督㑂䙁䄰兑獂䝁䅷䅉䍂䝁䅅杢牂䡁䅍䅉䕂䝁䅅䅤桂䍁䅣光歁䕁䅉䅊硁䅁䅁克䅁䩁䅙䅁湁䙁䅳䅕求䝁䅕杣杁䕁䅍睢瑂䡁䅁兙祂䝁䅫督療䝁䄴䅉啂䝁䄸睢獂䍁䅁兌杁䑁䅉兕祁䑁䅁免㑁䍁䅁䅓呂䍁䅁䅔偂䕁䅍睓䙂䕁䅑杌㑂䝁䅷督㑂䙁䄰兑獂䝁䅷䅉䍂䝁䅅杢牂䡁䅍䅉䕂䝁䅅䅤桂䍁䅣光歁䕁䅍䅊㍁䑁䅯䅊䑂䍁䅑睍睁䑁䅑䅁牁䅁䅁杬䅁䍁䅣睗兂䝁䅕党祂䍁䅁睑療䝁䄰䅣桂䡁䅉兡穂䝁䄸杢杁䙁䅑睢療䝁䅷䅉瑁䍁䅁杍剂䑁䅉䅍硁䑁䅧䅉䥂䙁䅍䅉䵂䕁䄸睑䱂䕁䅕䅒畁䡁䅧䅢穂䡁䅧兘䉂䝁䅷䅢杁䕁䅉兙畂䝁䅳督杁䕁䅑兙あ䝁䅅睊桁䍁䅑杒歁䑁䅑杏歁䕁䅧䅓乂䍁䅑䅎䅁䍁䅯䅁䭃䅁䅁睊扂䙁䅁党求䡁䅉䅉䑂䝁䄸兢睂䝁䅅杣灂䡁䅍睢畂䍁䅁䅖療䝁䄸䅢杁䍁䄰䅉祁䙁䅅杍睁䑁䅅兏杁䙁䅣兓啂䕁䅧䅉䵂䕁䅫杔䱂䙁䅍杌㑂䝁䅷督㑂䙁䄰兑獂䝁䅷䅉䍂䝁䅅杢牂䡁䅍䅉䕂䝁䅅䅤桂䍁䅣光歁䕁䅉䅊硁䅁䅁䅏䅁䩁䅧䅁湁䙁䅳䅕求䝁䅕杣杁䕁䅍睢瑂䡁䅁兙祂䝁䅫督療䝁䄴䅉啂䝁䄸睢獂䍁䅁兌杁䑁䅉兕祁䑁䅁免㕁䍁䅁睖䩂䙁䅑䅓杁䕁䅷兓佂䕁䅳睕畁䡁䅧䅢穂䡁䅧兘䉂䝁䅷䅢杁䕁䅉兙畂䝁䅳督杁䕁䅑兙あ䝁䅅睊桁䍁䅑睑歁䑁䅣杏歁䕁䅍䅊穁䑁䅁䅎䅁䑁䅯䅁奃䅁䅁睊扂䙁䅁党求䡁䅉䅉䑂䝁䄸兢睂䝁䅅杣灂䡁䅍睢畂䍁䅁䅖療䝁䄸䅢杁䍁䄰䅉祁䙁䅅杍睁䑁䅅兏杁䙁䅣兓啂䕁䅧䅉䵂䕁䅫杔䱂䙁䅍杌㑂䝁䅷督㑂䙁䄰兑獂䝁䅷䅉䍂䝁䅅杢牂䡁䅍䅉䕂䝁䅅䅤桂䍁䅣光歁䕁䅙䅊ぁ䑁䅯䅊䥂䕁䅙兑歁䑁䅑䅁㕁䅁䅁杩䅁䍁䅣睗兂䝁䅕党祂䍁䅁睑療䝁䄰䅣桂䡁䅉兡穂䝁䄸杢杁䙁䅑睢療䝁䅷䅉瑁䍁䅁杍剂䑁䅉䅍祁䑁䅁䅉塂䕁䅫䅖䥂䍁䅁䅔䩂䕁䄴睓呂䍁䄴䅥獂䡁䅍䅥摂䕁䅅䅢獂䍁䅁村桂䝁䄴睡穂䍁䅁䅒桂䡁䅑兙湁䍁䅅䅊䍂䍁䅑免䅁䕁䅕䅁坃䅁䅁睊扂䙁䅁党求䡁䅉䅉䑂䝁䄸兢睂䝁䅅杣灂䡁䅍睢畂䍁䅁䅖療䝁䄸䅢杁䍁䄰䅉祁䙁䅅杍睁䑁䅉䅍杁䙁䅣兓啂䕁䅧䅉䵂䕁䅫杔䱂䙁䅍杌㑂䝁䅷督㑂䙁䄰兑獂䝁䅷䅉䍂䝁䅅杢牂䡁䅍䅉䕂䝁䅅䅤桂䍁䅣光歁䕁䅍䅊㍁䑁䅯䅊䑂䍁䅑李穁䅁䅁睒䅁䩁䅧䅁湁䙁䅳䅕求䝁䅕杣杁䕁䅍睢瑂䡁䅁兙祂䝁䅫督療䝁䄴䅉啂䝁䄸睢獂䍁䅁兌杁䑁䅉兕祁䑁䅁杍睁䍁䅁睖䩂䙁䅑䅓杁䕁䅷兓佂䕁䅳睕畁䡁䅧䅢穂䡁䅧兘䉂䝁䅷䅢杁䕁䅉兙畂䝁䅳督杁䕁䅑兙あ䝁䅅睊桁䍁䅑兒歁䑁䅑杏歁䕁䅣兕卂䍁䅑䅎䅁䕁䅧䅁奃䅁䅁睊扂䙁䅁党求䡁䅉䅉䑂䝁䄸兢睂䝁䅅杣灂䡁䅍睢畂䍁䅁䅖療䝁䄸䅢杁䍁䄰䅉祁䙁䅅杍睁䑁䅉䅍杁䙁䅣兓啂䕁䅧䅉䵂䕁䅫杔䱂䙁䅍杌㑂䝁䅷督㑂䙁䄰兑獂䝁䅷䅉䍂䝁䅅杢牂䡁䅍䅉䕂䝁䅅䅤桂䍁䅣光歁䕁䅕䅊ぁ䑁䅯䅊䡂䙁䅯杓歁䑁䅑䅁䝂䅁䅁杩䅁䍁䅣睗兂䝁䅕党祂䍁䅁睑療䝁䄰䅣桂䡁䅉兡穂䝁䄸杢杁䙁䅑睢療䝁䅷䅉瑁䍁䅁杍剂䑁䅉䅍祁䑁䅅䅉塂䕁䅫䅖䥂䍁䅁䅔䩂䕁䄴睓呂䍁䄴䅥獂䡁䅍䅥摂䕁䅅䅢獂䍁䅁村桂䝁䄴睡穂䍁䅁䅒桂䡁䅑兙湁䍁䅅䅊䍂䍁䅑免䅁䙁䅉䅁坃䅁䅁睊扂䙁䅁党求䡁䅉䅉䑂䝁䄸兢睂䝁䅅杣灂䡁䅍睢畂䍁䅁䅖療䝁䄸䅢杁䍁䄰䅉祁䙁䅅杍睁䑁䅉免杁䙁䅣兓啂䕁䅧䅉䵂䕁䅫杔䱂䙁䅍杌㑂䝁䅷督㑂䙁䄰兑獂䝁䅷䅉䍂䝁䅅杢牂䡁䅍䅉䕂䝁䅅䅤桂䍁䅣光歁䕁䅍䅊㍁䑁䅯䅊䑂䍁䅑李穁䅁䅁䅖䅁䩁䅧䅁湁䙁䅳䅕求䝁䅕杣杁䕁䅍睢瑂䡁䅁兙祂䝁䅫督療䝁䄴䅉啂䝁䄸睢獂䍁䅁兌杁䑁䅉兕祁䑁䅁杍硁䍁䅁睖䩂䙁䅑䅓杁䕁䅷兓佂䕁䅳睕畁䡁䅧䅢穂䡁䅧兘䉂䝁䅷䅢杁䕁䅉兙畂䝁䅳督杁䕁䅑兙あ䝁䅅睊桁䍁䅑兒歁䑁䅑杏歁䕁䅣䅕䍂䍁䅑䅎䅁䙁䅍䅁奃䅁䅁睊扂䙁䅁党求䡁䅉䅉䑂䝁䄸兢睂䝁䅅杣灂䡁䅍睢畂䍁䅁䅖療䝁䄸䅢杁䍁䄰䅉祁䙁䅅杍睁䑁䅉免杁䙁䅣兓啂䕁䅧䅉䵂䕁䅫杔䱂䙁䅍杌㑂䝁䅷督㑂䙁䄰兑獂䝁䅷䅉䍂䝁䅅杢牂䡁䅍䅉䕂䝁䅅䅤桂䍁䅣光歁䕁䅕䅊ぁ䑁䅯䅊䡂䙁䅉兔歁䑁䅑䅁噂䅁䅁杩䅁䍁䅣睗兂䝁䅕党祂䍁䅁睑療䝁䄰䅣桂䡁䅉兡穂䝁䄸杢杁䙁䅑睢療䝁䅷䅉瑁䍁䅁杍剂䑁䅉䅍祁䑁䅉䅉塂䕁䅫䅖䥂䍁䅁䅔䩂䕁䄴睓呂䍁䄴䅥獂䡁䅍䅥摂䕁䅅䅢獂䍁䅁村桂䝁䄴睡穂䍁䅁䅒桂䡁䅑兙湁䍁䅅䅊䍂䍁䅑免䅁䙁䄸䅁坃䅁䅁睊扂䙁䅁党求䡁䅉䅉䑂䝁䄸兢睂䝁䅅杣灂䡁䅍睢畂䍁䅁䅖療䝁䄸䅢杁䍁䄰䅉祁䙁䅅杍睁䑁䅉杍杁䙁䅣兓啂䕁䅧䅉䵂䕁䅫杔䱂䙁䅍杌㑂䝁䅷督㑂䙁䄰兑獂䝁䅷䅉䍂䝁䅅杢牂䡁䅍䅉䕂䝁䅅䅤桂䍁䅣光歁䕁䅍䅊㍁䑁䅯䅊䑂䍁䅑李穁䅁䅁兙䅁䩁䅧䅁湁䙁䅳䅕求䝁䅕杣杁䕁䅍睢瑂䡁䅁兙祂䝁䅫督療䝁䄴䅉啂䝁䄸睢獂䍁䅁兌杁䑁䅉兕祁䑁䅁杍祁䍁䅁睖䩂䙁䅑䅓杁䕁䅷兓佂䕁䅳睕畁䡁䅧䅢穂䡁䅧兘䉂䝁䅷䅢杁䕁䅉兙畂䝁䅳督杁䕁䅑兙あ䝁䅅睊桁䍁䅑兒歁䑁䅑杏歁䕁䅣杔啂䍁䅑䅎䅁䝁䅁䅁䭃䅁䅁睊扂䙁䅁党求䡁䅉䅉䑂䝁䄸兢睂䝁䅅杣灂䡁䅍睢畂䍁䅁䅖療䝁䄸䅢杁䍁䄰䅉祁䙁䅅杍睁䑁䅉䅎杁䙁䅣兓啂䕁䅧䅉䵂䕁䅫杔䱂䙁䅍杌㑂䝁䅷督㑂䙁䄰兑獂䝁䅷䅉䍂䝁䅅杢牂䡁䅍䅉䕂䝁䅅䅤桂䍁䅣光歁䕁䅉䅊硁䅁䅁兣䅁䩁䅙䅁湁䙁䅳䅕求䝁䅕杣杁䕁䅍睢瑂䡁䅁兙祂䝁䅫督療䝁䄴䅉啂䝁䄸睢獂䍁䅁兌杁䑁䅉兕祁䑁䅁杍ぁ䍁䅁睖䩂䙁䅑䅓杁䕁䅷兓佂䕁䅳睕畁䡁䅧䅢穂䡁䅧兘䉂䝁䅷䅢杁䕁䅉兙畂䝁䅳督杁䕁䅑兙あ䝁䅅睊桁䍁䅑睑歁䑁䅣杏歁䕁䅍䅊㉁䑁䅍䅁穂䅁䅁䅭䅁䍁䅣睗兂䝁䅕党祂䍁䅁睑療䝁䄰䅣桂䡁䅉兡穂䝁䄸杢杁䙁䅑睢療䝁䅷䅉瑁䍁䅁杍剂䑁䅉䅍祁䑁䅑䅉塂䕁䅫䅖䥂䍁䅁䅔䩂䕁䄴睓呂䍁䄴䅥獂䡁䅍䅥摂䕁䅅䅢獂䍁䅁村桂䝁䄴睡穂䍁䅁䅒桂䡁䅑兙湁䍁䅅䅊䙂䍁䅑䅎㙁䍁䅑睒䥂䕁䄰䅊ぁ䅁䅁杣䅁䥁䅯䅁湁䙁䅳䅕求䝁䅕杣杁䕁䅍睢瑂䡁䅁兙祂䝁䅫督療䝁䄴䅉啂䝁䄸睢獂䍁䅁兌杁䑁䅉兕祁䑁䅁杍ㅁ䍁䅁睖䩂䙁䅑䅓杁䕁䅷兓佂䕁䅳睕畁䡁䅧䅢穂䡁䅧兘䉂䝁䅷䅢杁䕁䅉兙畂䝁䅳督杁䕁䅑兙あ䝁䅅睊桁䍁䅑村歁䑁䅅䅁㥂䅁䅁杬䅁䍁䅣睗兂䝁䅕党祂䍁䅁睑療䝁䄰䅣桂䡁䅉兡穂䝁䄸杢杁䙁䅑睢療䝁䅷䅉瑁䍁䅁杍剂䑁䅉䅍祁䑁䅕䅉塂䕁䅫䅖䥂䍁䅁䅔䩂䕁䄴睓呂䍁䄴䅥獂䡁䅍䅥摂䕁䅅䅢獂䍁䅁村桂䝁䄴睡穂䍁䅁䅒桂䡁䅑兙湁䍁䅅䅊䑂䍁䅑睎㙁䍁䅑睑歁䑁䅙睍䅁䡁䄸䅁奃䅁䅁睊扂䙁䅁党求䡁䅉䅉䑂䝁䄸兢睂䝁䅅杣灂䡁䅍睢畂䍁䅁䅖療䝁䄸䅢杁䍁䄰䅉祁䙁䅅杍睁䑁䅉兎杁䙁䅣兓啂䕁䅧䅉䵂䕁䅫杔䱂䙁䅍杌㑂䝁䅷督㑂䙁䄰兑獂䝁䅷䅉䍂䝁䅅杢牂䡁䅍䅉䕂䝁䅅䅤桂䍁䅣光歁䕁䅕䅊ぁ䑁䅯䅊䝂䙁䅫䅔歁䑁䅑䅁⭂䅁䅁杩䅁䍁䅣睗兂䝁䅕党祂䍁䅁睑療䝁䄰䅣桂䡁䅉兡穂䝁䄸杢杁䙁䅑睢療䝁䅷䅉瑁䍁䅁睍剂䑁䅉䅍硁䑁䅧䅉塂䕁䅫䅖䥂䍁䅁䅔䩂䕁䄴睓呂䍁䄴䅥獂䡁䅍䅥摂䕁䅅䅢獂䍁䅁村桂䝁䄴睡穂䍁䅁䅒桂䡁䅑兙湁䍁䅅䅊䍂䍁䅑免䅁䍁䄸䅁奃䅁䅁睊扂䙁䅁党求䡁䅉䅉䑂䝁䄸兢睂䝁䅅杣灂䡁䅍睢畂䍁䅁䅖療䝁䄸䅢杁䍁䄰䅉穁䙁䅅杍睁䑁䅅䅏杁䙁䅣兓啂䕁䅧䅉䵂䕁䅫杔䱂䙁䅍杌㑂䝁䅷督㑂䙁䄰兑獂䝁䅷䅉䍂䝁䅅杢牂䡁䅍䅉䕂䝁䅅䅤桂䍁䅣光歁䕁䅍䅊㍁䑁䅯䅊䑂䍁䅑睍睁䑁䅑䅁硁䅁䅁䅭䅁䍁䅣睗兂䝁䅕党祂䍁䅁睑療䝁䄰䅣桂䡁䅉兡穂䝁䄸杢杁䙁䅑睢療䝁䅷䅉瑁䍁䅁睍剂䑁䅉䅍硁䑁䅧䅉塂䕁䅫䅖䥂䍁䅁䅔䩂䕁䄴睓呂䍁䄴䅥獂䡁䅍䅥摂䕁䅅䅢獂䍁䅁村桂䝁䄴睡穂䍁䅁䅒桂䡁䅑兙湁䍁䅅䅊䝂䍁䅑䅎㙁䍁䅑䅓䥂䕁䄰䅊ぁ䅁䅁䅍䅁䥁䅯䅁湁䙁䅳䅕求䝁䅕杣杁䕁䅍睢瑂䡁䅁兙祂䝁䅫督療䝁䄴䅉啂䝁䄸睢獂䍁䅁兌杁䑁䅍兕祁䑁䅁免㕁䍁䅁睖䩂䙁䅑䅓杁䕁䅷兓佂䕁䅳睕畁䡁䅧䅢穂䡁䅧兘䉂䝁䅷䅢杁䕁䅉兙畂䝁䅳督杁䕁䅑兙あ䝁䅅睊桁䍁䅑村歁䑁䅅䅁㝁䅁䅁䅭䅁䍁䅣睗兂䝁䅕党祂䍁䅁睑療䝁䄰䅣桂䡁䅉兡穂䝁䄸杢杁䙁䅑睢療䝁䅷䅉瑁䍁䅁睍剂䑁䅉䅍硁䑁䅫䅉塂䕁䅫䅖䥂䍁䅁䅔䩂䕁䄴睓呂䍁䄴䅥獂䡁䅍䅥摂䕁䅅䅢獂䍁䅁村桂䝁䄴睡穂䍁䅁䅒桂䡁䅑兙湁䍁䅅䅊䑂䍁䅑睎㙁䍁䅑睑歁䑁䅍䅍ぁ䅁䅁児䅁䩁䅧䅁湁䙁䅳䅕求䝁䅕杣杁䕁䅍睢瑂䡁䅁兙祂䝁䅫督療䝁䄴䅉啂䝁䄸睢獂䍁䅁兌杁䑁䅍兕祁䑁䅁免㕁䍁䅁睖䩂䙁䅑䅓杁䕁䅷兓佂䕁䅳睕畁䡁䅧䅢穂䡁䅧兘䉂䝁䅷䅢杁䕁䅉兙畂䝁䅳督杁䕁䅑兙あ䝁䅅睊桁䍁䅑杒歁䑁䅑杏歁䕁䅧睑䡂䍁䅑䅎䅁䑁䄴䅁奃䅁䅁睊扂䙁䅁党求䡁䅉䅉䑂䝁䄸兢睂䝁䅅杣灂䡁䅍睢畂䍁䅁䅖療䝁䄸䅢杁䍁䄰䅉穁䙁䅅杍睁䑁䅅兏杁䙁䅣兓啂䕁䅧䅉䵂䕁䅫杔䱂䙁䅍杌㑂䝁䅷督㑂䙁䄰兑獂䝁䅷䅉䍂䝁䅅杢牂䡁䅍䅉䕂䝁䅅䅤桂䍁䅣光歁䕁䅙䅊ぁ䑁䅯䅊䥂䕁䅙兑歁䑁䅑䅁㡁䅁䅁杩䅁䍁䅣睗兂䝁䅕党祂䍁䅁睑療䝁䄰䅣桂䡁䅉兡穂䝁䄸杢杁䙁䅑睢療䝁䅷䅉瑁䍁䅁睍剂䑁䅉䅍祁䑁䅁䅉塂䕁䅫䅖䥂䍁䅁䅔䩂䕁䄴睓呂䍁䄴䅥獂䡁䅍䅥摂䕁䅅䅢獂䍁䅁村桂䝁䄴睡穂䍁䅁䅒桂䡁䅑兙湁䍁䅅䅊䍂䍁䅑免䅁䕁䅫䅁坃䅁䅁睊扂䙁䅁党求䡁䅉䅉䑂䝁䄸兢睂䝁䅅杣灂䡁䅍睢畂䍁䅁䅖療䝁䄸䅢杁䍁䄰䅉穁䙁䅅杍睁䑁䅉䅍杁䙁䅣兓啂䕁䅧䅉䵂䕁䅫杔䱂䙁䅍杌㑂䝁䅷督㑂䙁䄰兑獂䝁䅷䅉䍂䝁䅅杢牂䡁䅍䅉䕂䝁䅅䅤桂䍁䅣光歁䕁䅍䅊㍁䑁䅯䅊䑂䍁䅑李穁䅁䅁睓䅁䩁䅧䅁湁䙁䅳䅕求䝁䅕杣杁䕁䅍睢瑂䡁䅁兙祂䝁䅫督療䝁䄴䅉啂䝁䄸睢獂䍁䅁兌杁䑁䅍兕祁䑁䅁杍睁䍁䅁睖䩂䙁䅑䅓杁䕁䅷兓佂䕁䅳睕畁䡁䅧䅢穂䡁䅧兘䉂䝁䅷䅢杁䕁䅉兙畂䝁䅳督杁䕁䅑兙あ䝁䅅睊桁䍁䅑兒歁䑁䅑杏歁䕁䅣兕卂䍁䅑䅎䅁䕁䅯䅁䭃䅁䅁睊扂䙁䅁党求䡁䅉䅉䑂䝁䄸兢睂䝁䅅杣灂䡁䅍睢畂䍁䅁䅖療䝁䄸䅢杁䍁䄰䅉穁䙁䅅杍睁䑁䅉免杁䙁䅣兓啂䕁䅧䅉䵂䕁䅫杔䱂䙁䅍杌㑂䝁䅷督㑂䙁䄰兑獂䝁䅷䅉䍂䝁䅅杢牂䡁䅍䅉䕂䝁䅅䅤桂䍁䅣光歁䕁䅉䅊硁䅁䅁杖䅁䩁䅙䅁湁䙁䅳䅕求䝁䅕杣杁䕁䅍睢瑂䡁䅁兙祂䝁䅫督療䝁䄴䅉啂䝁䄸睢獂䍁䅁兌杁䑁䅍兕祁䑁䅁杍硁䍁䅁睖䩂䙁䅑䅓杁䕁䅷兓佂䕁䅳睕畁䡁䅧䅢穂䡁䅧兘䉂䝁䅷䅢杁䕁䅉兙畂䝁䅳督杁䕁䅑兙あ䝁䅅睊桁䍁䅑睑歁䑁䅣杏歁䕁䅍䅊㉁䑁䅍䅁奂䅁䅁䅭䅁䍁䅣睗兂䝁䅕党祂䍁䅁睑療䝁䄰䅣桂䡁䅉兡穂䝁䄸杢杁䙁䅑睢療䝁䅷䅉瑁䍁䅁睍剂䑁䅉䅍祁䑁䅅䅉塂䕁䅫䅖䥂䍁䅁䅔䩂䕁䄴睓呂䍁䄴䅥獂䡁䅍䅥摂䕁䅅䅢獂䍁䅁村桂䝁䄴睡穂䍁䅁䅒桂䡁䅑兙湁䍁䅅䅊䙂䍁䅑䅎㙁䍁䅑睒卂䕁䄰䅊ぁ䅁䅁睖䅁䥁䅯䅁湁䙁䅳䅕求䝁䅕杣杁䕁䅍睢瑂䡁䅁兙祂䝁䅫督療䝁䄴䅉啂䝁䄸睢獂䍁䅁兌杁䑁䅍兕祁䑁䅁杍祁䍁䅁睖䩂䙁䅑䅓杁䕁䅷兓佂䕁䅳睕畁䡁䅧䅢穂䡁䅧兘䉂䝁䅷䅢杁䕁䅉兙畂䝁䅳督杁䕁䅑兙あ䝁䅅睊桁䍁䅑村歁䑁䅅䅁楂䅁䅁杬䅁䍁䅣睗兂䝁䅕党祂䍁䅁睑療䝁䄰䅣桂䡁䅉兡穂䝁䄸杢杁䙁䅑睢療䝁䅷䅉瑁䍁䅁睍剂䑁䅉䅍祁䑁䅉䅉塂䕁䅫䅖䥂䍁䅁䅔䩂䕁䄴睓呂䍁䄴䅥獂䡁䅍䅥摂䕁䅅䅢獂䍁䅁村桂䝁䄴睡穂䍁䅁䅒桂䡁䅑兙湁䍁䅅䅊䑂䍁䅑睎㙁䍁䅑睑歁䑁䅙睍䅁䝁䅑䅁奃䅁䅁睊扂䙁䅁党求䡁䅉䅉䑂䝁䄸兢睂䝁䅅杣灂䡁䅍睢畂䍁䅁䅖療䝁䄸䅢杁䍁䄰䅉穁䙁䅅杍睁䑁䅉杍杁䙁䅣兓啂䕁䅧䅉䵂䕁䅫杔䱂䙁䅍杌㑂䝁䅷督㑂䙁䄰兑獂䝁䅷䅉䍂䝁䅅杢牂䡁䅍䅉䕂䝁䅅䅤桂䍁䅣光歁䕁䅕䅊ぁ䑁䅯䅊䡂䕁䄰睒歁䑁䅑䅁橂䅁䅁杩䅁䍁䅣睗兂䝁䅕党祂䍁䅁睑療䝁䄰䅣桂䡁䅉兡穂䝁䄸杢杁䙁䅑睢療䝁䅷䅉瑁䍁䅁睍剂䑁䅉䅍祁䑁䅍䅉塂䕁䅫䅖䥂䍁䅁䅔䩂䕁䄴睓呂䍁䄴䅥獂䡁䅍䅥摂䕁䅅䅢獂䍁䅁村桂䝁䄴睡穂䍁䅁䅒桂䡁䅑兙湁䍁䅅䅊䍂䍁䅑免䅁䝁䅳䅁坃䅁䅁睊扂䙁䅁党求䡁䅉䅉䑂䝁䄸兢睂䝁䅅杣灂䡁䅍睢畂䍁䅁䅖療䝁䄸䅢杁䍁䄰䅉穁䙁䅅杍睁䑁䅉睍杁䙁䅣兓啂䕁䅧䅉䵂䕁䅫杔䱂䙁䅍杌㑂䝁䅷督㑂䙁䄰兑獂䝁䅷䅉䍂䝁䅅杢牂䡁䅍䅉䕂䝁䅅䅤桂䍁䅣光歁䕁䅍䅊㍁䑁䅯䅊䑂䍁䅑李穁䅁䅁兢䅁䩁䅧䅁湁䙁䅳䅕求䝁䅕杣杁䕁䅍睢瑂䡁䅁兙祂䝁䅫督療䝁䄴䅉啂䝁䄸睢獂䍁䅁兌杁䑁䅍兕祁䑁䅁杍穁䍁䅁睖䩂䙁䅑䅓杁䕁䅷兓佂䕁䅳睕畁䡁䅧䅢穂䡁䅧兘䉂䝁䅷䅢杁䕁䅉兙畂䝁䅳督杁䕁䅑兙あ䝁䅅睊桁䍁䅑兒歁䑁䅑杏歁䕁䅣兓坂䍁䅑䅎䅁䝁䅷䅁䭃䅁䅁睊扂䙁䅁党求䡁䅉䅉䑂䝁䄸兢睂䝁䅅杣灂䡁䅍睢畂䍁䅁䅖療䝁䄸䅢杁䍁䄰䅉穁䙁䅅杍睁䑁䅉䅎杁䙁䅣兓啂䕁䅧䅉䵂䕁䅫杔䱂䙁䅍杌㑂䝁䅷督㑂䙁䄰兑獂䝁䅷䅉䍂䝁䅅杢牂䡁䅍䅉䕂䝁䅅䅤桂䍁䅣光歁䕁䅉䅊硁䅁䅁䅤䅁䩁䅙䅁湁䙁䅳䅕求䝁䅕杣杁䕁䅍睢瑂䡁䅁兙祂䝁䅫督療䝁䄴䅉啂䝁䄸睢獂䍁䅁兌杁䑁䅍兕祁䑁䅁杍ぁ䍁䅁睖䩂䙁䅑䅓杁䕁䅷兓佂䕁䅳睕畁䡁䅧䅢穂䡁䅧兘䉂䝁䅷䅢杁䕁䅉兙畂䝁䅳督杁䕁䅑兙あ䝁䅅睊桁䍁䅑睑歁䑁䅣杏歁䕁䅍䅊㉁䑁䅍䅁㉂䅁䅁䅭䅁䍁䅣睗兂䝁䅕党祂䍁䅁睑療䝁䄰䅣桂䡁䅉兡穂䝁䄸杢杁䙁䅑睢療䝁䅷䅉瑁䍁䅁睍剂䑁䅉䅍祁䑁䅑䅉塂䕁䅫䅖䥂䍁䅁䅔䩂䕁䄴睓呂䍁䄴䅥獂䡁䅍䅥摂䕁䅅䅢獂䍁䅁村桂䝁䄴睡穂䍁䅁䅒桂䡁䅑兙湁䍁䅅䅊䙂䍁䅑䅎㙁䍁䅑睒䥂䕁䄰䅊ぁ䅁䅁兤䅁䥁䅯䅁湁䙁䅳䅕求䝁䅕杣杁䕁䅍睢瑂䡁䅁兙祂䝁䅫督療䝁䄴䅉啂䝁䄸睢獂䍁䅁兌杁䑁䅑兕祁䑁䅁免㑁䍁䅁睖䩂䙁䅑䅓杁䕁䅷兓佂䕁䅳睕畁䡁䅧䅢穂䡁䅧兘䉂䝁䅷䅢杁䕁䅉兙畂䝁䅳督杁䕁䅑兙あ䝁䅅睊桁䍁䅑村歁䑁䅅䅁祁䅁䅁䅭䅁䍁䅣睗兂䝁䅕党祂䍁䅁睑療䝁䄰䅣桂䡁䅉兡穂䝁䄸杢杁䙁䅑睢療䝁䅷䅉瑁䍁䅁䅎剂䑁䅉䅍硁䑁䅧䅉塂䕁䅫䅖䥂䍁䅁䅔䩂䕁䄴睓呂䍁䄴䅥獂䡁䅍䅥摂䕁䅅䅢獂䍁䅁村桂䝁䄴睡穂䍁䅁䅒桂䡁䅑兙湁䍁䅅䅊䑂䍁䅑睎㙁䍁䅑睑歁䑁䅍䅍ぁ䅁䅁䅎䅁䩁䅧䅁湁䙁䅳䅕求䝁䅕杣杁䕁䅍睢瑂䡁䅁兙祂䝁䅫督療䝁䄴䅉啂䝁䄸睢獂䍁䅁兌杁䑁䅑兕祁䑁䅁免㑁䍁䅁睖䩂䙁䅑䅓杁䕁䅷兓佂䕁䅳睕畁䡁䅧䅢穂䡁䅧兘䉂䝁䅷䅢杁䕁䅉兙畂䝁䅳督杁䕁䅑兙あ䝁䅅睊桁䍁䅑杒歁䑁䅑杏歁䕁䅧杒䉂䍁䅑䅎䅁䑁䅍䅁䭃䅁䅁睊扂䙁䅁党求䡁䅉䅉䑂䝁䄸兢睂䝁䅅杣灂䡁䅍睢畂䍁䅁䅖療䝁䄸䅢杁䍁䄰䅉ぁ䙁䅅杍睁䑁䅅兏杁䙁䅣兓啂䕁䅧䅉䵂䕁䅫杔䱂䙁䅍杌㑂䝁䅷督㑂䙁䄰兑獂䝁䅷䅉䍂䝁䅅杢牂䡁䅍䅉䕂䝁䅅䅤桂䍁䅣光歁䕁䅉䅊硁䅁䅁睐䅁䩁䅧䅁湁䙁䅳䅕求䝁䅕杣杁䕁䅍睢瑂䡁䅁兙祂䝁䅫督療䝁䄴䅉啂䝁䄸睢獂䍁䅁兌杁䑁䅑兕祁䑁䅁免㕁䍁䅁睖䩂䙁䅑䅓杁䕁䅷兓佂䕁䅳睕畁䡁䅧䅢穂䡁䅧兘䉂䝁䅷䅢杁䕁䅉兙畂䝁䅳督杁䕁䅑兙あ䝁䅅睊桁䍁䅑睑歁䑁䅣杏歁䕁䅍䅊穁䑁䅁䅎䅁䕁䅅䅁奃䅁䅁睊扂䙁䅁党求䡁䅉䅉䑂䝁䄸兢睂䝁䅅杣灂䡁䅍睢畂䍁䅁䅖療䝁䄸䅢杁䍁䄰䅉ぁ䙁䅅杍睁䑁䅅兏杁䙁䅣兓啂䕁䅧䅉䵂䕁䅫杔䱂䙁䅍杌㑂䝁䅷督㑂䙁䄰兑獂䝁䅷䅉䍂䝁䅅杢牂䡁䅍䅉䕂䝁䅅䅤桂䍁䅣光歁䕁䅙䅊ぁ䑁䅯䅊䡂䙁䅯睓歁䑁䅑䅁䅂䅁䅁杩䅁䍁䅣睗兂䝁䅕党祂䍁䅁睑療䝁䄰䅣桂䡁䅉兡穂䝁䄸杢杁䙁䅑睢療䝁䅷䅉瑁䍁䅁䅎剂䑁䅉䅍祁䑁䅁䅉塂䕁䅫䅖䥂䍁䅁䅔䩂䕁䄴睓呂䍁䄴䅥獂䡁䅍䅥摂䕁䅅䅢獂䍁䅁村桂䝁䄴睡穂䍁䅁䅒桂䡁䅑兙湁䍁䅅䅊䍂䍁䅑免䅁䕁䅷䅁坃䅁䅁睊扂䙁䅁党求䡁䅉䅉䑂䝁䄸兢睂䝁䅅杣灂䡁䅍睢畂䍁䅁䅖療䝁䄸䅢杁䍁䄰䅉ぁ䙁䅅杍睁䑁䅉䅍杁䙁䅣兓啂䕁䅧䅉䵂䕁䅫杔䱂䙁䅍杌㑂䝁䅷督㑂䙁䄰兑獂䝁䅷䅉䍂䝁䅅杢牂䡁䅍䅉䕂䝁䅅䅤桂䍁䅣光歁䕁䅍䅊㍁䑁䅯䅊䑂䍁䅑李穁䅁䅁杔䅁䩁䅧䅁湁䙁䅳䅕求䝁䅕杣杁䕁䅍睢瑂䡁䅁兙祂䝁䅫督療䝁䄴䅉啂䝁䄸睢獂䍁䅁兌杁䑁䅑兕祁䑁䅁杍睁䍁䅁睖䩂䙁䅑䅓杁䕁䅷兓佂䕁䅳睕畁䡁䅧䅢穂䡁䅧兘䉂䝁䅷䅢杁䕁䅉兙畂䝁䅳督杁䕁䅑兙あ䝁䅅睊桁䍁䅑兒歁䑁䅑杏歁䕁䅣兕䍂䍁䅑䅎䅁䕁䄰䅁䭃䅁䅁睊扂䙁䅁党求䡁䅉䅉䑂䝁䄸兢睂䝁䅅杣灂䡁䅍睢畂䍁䅁䅖療䝁䄸䅢杁䍁䄰䅉ぁ䙁䅅杍睁䑁䅉免杁䙁䅣兓啂䕁䅧䅉䵂䕁䅫杔䱂䙁䅍杌㑂䝁䅷督㑂䙁䄰兑獂䝁䅷䅉䍂䝁䅅杢牂䡁䅍䅉䕂䝁䅅䅤桂䍁䅣光歁䕁䅉䅊硁䅁䅁兗䅁䩁䅙䅁湁䙁䅳䅕求䝁䅕杣杁䕁䅍睢瑂䡁䅁兙祂䝁䅫督療䝁䄴䅉啂䝁䄸睢獂䍁䅁兌杁䑁䅑兕祁䑁䅁杍硁䍁䅁睖䩂䙁䅑䅓杁䕁䅷兓佂䕁䅳睕畁䡁䅧䅢穂䡁䅧兘䉂䝁䅷䅢杁䕁䅉兙畂䝁䅳督杁䕁䅑兙あ䝁䅅睊桁䍁䅑睑歁䑁䅣杏歁䕁䅍䅊㉁䑁䅍䅁扂䅁䅁䅭䅁䍁䅣睗兂䝁䅕党祂䍁䅁睑療䝁䄰䅣桂䡁䅉兡穂䝁䄸杢杁䙁䅑睢療䝁䅷䅉瑁䍁䅁䅎剂䑁䅉䅍祁䑁䅅䅉塂䕁䅫䅖䥂䍁䅁䅔䩂䕁䄴睓呂䍁䄴䅥獂䡁䅍䅥摂䕁䅅䅢獂䍁䅁村桂䝁䄴睡穂䍁䅁䅒桂䡁䅑兙湁䍁䅅䅊䙂䍁䅑䅎㙁䍁䅑睒兂䕁䅍䅊ぁ䅁䅁杗䅁䥁䅯䅁湁䙁䅳䅕求䝁䅕杣杁䕁䅍睢瑂䡁䅁兙祂䝁䅫督療䝁䄴䅉啂䝁䄸睢獂䍁䅁兌杁䑁䅑兕祁䑁䅁杍祁䍁䅁睖䩂䙁䅑䅓杁䕁䅷兓佂䕁䅳睕畁䡁䅧䅢穂䡁䅧兘䉂䝁䅷䅢杁䕁䅉兙畂䝁䅳督杁䕁䅑兙あ䝁䅅睊桁䍁䅑村歁䑁䅅䅁求䅁䅁杬䅁䍁䅣睗兂䝁䅕党祂䍁䅁睑療䝁䄰䅣桂䡁䅉兡穂䝁䄸杢杁䙁䅑睢療䝁䅷䅉瑁䍁䅁䅎剂䑁䅉䅍祁䑁䅉䅉塂䕁䅫䅖䥂䍁䅁䅔䩂䕁䄴睓呂䍁䄴䅥獂䡁䅍䅥摂䕁䅅䅢獂䍁䅁村桂䝁䄴睡穂䍁䅁䅒桂䡁䅑兙湁䍁䅅䅊䑂䍁䅑睎㙁䍁䅑睑歁䑁䅙睍䅁䝁䅣䅁奃䅁䅁睊扂䙁䅁党求䡁䅉䅉䑂䝁䄸兢睂䝁䅅杣灂䡁䅍睢畂䍁䅁䅖療䝁䄸䅢杁䍁䄰䅉ぁ䙁䅅杍睁䑁䅉杍杁䙁䅣兓啂䕁䅧䅉䵂䕁䅫杔䱂䙁䅍杌㑂䝁䅷督㑂䙁䄰兑獂䝁䅷䅉䍂䝁䅅杢牂䡁䅍䅉䕂䝁䅅䅤桂䍁䅣光歁䕁䅕䅊ぁ䑁䅯䅊䡂䕁䄰睒歁䑁䅑䅁浂䅁䅁杩䅁䍁䅣睗兂䝁䅕党祂䍁䅁睑療䝁䄰䅣桂䡁䅉兡穂䝁䄸杢杁䙁䅑睢療䝁䅷䅉瑁䍁䅁䅎剂䑁䅉䅍祁䑁䅍䅉塂䕁䅫䅖䥂䍁䅁䅔䩂䕁䄴睓呂䍁䄴䅥獂䡁䅍䅥摂䕁䅅䅢獂䍁䅁村桂䝁䄴睡穂䍁䅁䅒桂䡁䅑兙湁䍁䅅䅊䍂䍁䅑免䅁䝁䄴䅁坃䅁䅁睊扂䙁䅁党求䡁䅉䅉䑂䝁䄸兢睂䝁䅅杣灂䡁䅍睢畂䍁䅁䅖療䝁䄸䅢杁䍁䄰䅉ぁ䙁䅅杍睁䑁䅉睍杁䙁䅣兓啂䕁䅧䅉䵂䕁䅫杔䱂䙁䅍杌㑂䝁䅷督㑂䙁䄰兑獂䝁䅷䅉䍂䝁䅅杢牂䡁䅍䅉䕂䝁䅅䅤桂䍁䅣光歁䕁䅍䅊㍁䑁䅯䅊䑂䍁䅑李穁䅁䅁䅣䅁䩁䅧䅁湁䙁䅳䅕求䝁䅕杣杁䕁䅍睢瑂䡁䅁兙祂䝁䅫督療䝁䄴䅉啂䝁䄸睢獂䍁䅁兌杁䑁䅑兕祁䑁䅁杍穁䍁䅁睖䩂䙁䅑䅓杁䕁䅷兓佂䕁䅳睕畁䡁䅧䅢穂䡁䅧兘䉂䝁䅷䅢杁䕁䅉兙畂䝁䅳督杁䕁䅑兙あ䝁䅅睊桁䍁䅑兒歁䑁䅑杏歁䕁䅣兓坂䍁䅑䅎䅁䝁䄸䅁奁䅁䅁兔桂䡁䅉睡求䡁䅑䅉䱂䝁䅕入杁䅁䅁杈䅁䉁䅯䅁乂䝁䅅杣牂䝁䅕䅤杁䕁䄴兙瑂䝁䅕䅉䅁䉁䄰䅁慁䅁䅁兔桂䡁䅉睡求䡁䅑䅉啂䡁䅫䅣求䍁䅁䅁捁䅁䅁材䅁䕁䄸䅣あ䝁䅫睢畂䡁䅍杏䑂䡁䅕杣祂䑁䄰䅌乂䝁䅅睚㥁䍁䅷睑療䝁䄴杤乂䝁䅕䅤潂䝁䄸䅚㥁䅁䅁睁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睇䅁䉁䅉䅁呂䕁䄴䅔啂䝁䅅杙獂䝁䅕䅁䕁䅁䅁允䅁䅁杷允䅁䅁䅫䅁䵁䅉䅅䅁䕁䅁䅁权㥂䅁䅁兂䅁䅁䅁䅁䅁䅑䅯杦䅁䅁䅯睦䅁䉁䅑䱂灚眫䅁䅁啁䅁䕨剶䄴䅁䅁䅆汁由扈䅁䅁䉁䅑欰䭋睌䅁䅁啁䅁慍䴷䅙䅁䅁䅆䕁浴㝮䅁䅁䉁䅑䱂灚眫䅁䅁啁䅁㉓晡䅳䅁䅁允䅁䅁䅅䅁䭁䅁䅑䅁㵁</t>
  </si>
  <si>
    <t>PACIFIC PREMIER BANK, NATIONAL ASSOCIATION</t>
  </si>
  <si>
    <t>MACATAWA BANK, NATIONAL ASSOCIATION</t>
  </si>
  <si>
    <t>PEAPACK PRIVATE BANK AND TRUST</t>
  </si>
  <si>
    <t>ARROW BANK NATIONAL ASSOCIATION</t>
  </si>
  <si>
    <t>XD BANK</t>
  </si>
  <si>
    <t>WEST COAST COMMUNITY BANK</t>
  </si>
  <si>
    <t>VOLUNTEER BANK</t>
  </si>
  <si>
    <t>THRIVENT BANK</t>
  </si>
  <si>
    <t>PBT BANCORP</t>
  </si>
  <si>
    <t>22ND STATE BANKING COMPANY</t>
  </si>
  <si>
    <t>GRAND MISSOURI BANK</t>
  </si>
  <si>
    <t>EAGLE VALLEY BANK</t>
  </si>
  <si>
    <t>GUARANTY BANK INC.</t>
  </si>
  <si>
    <t>SMARTBIZ BANK, N.A.</t>
  </si>
  <si>
    <t>TBO BANK</t>
  </si>
  <si>
    <t>ARLO BANK</t>
  </si>
  <si>
    <t>COMMUNITY BANKING COMPANY</t>
  </si>
  <si>
    <t>CITIZENS BANK AND TRUST OF LEBANON, INC.</t>
  </si>
  <si>
    <t>LONE OAK BANK, NATIONAL ASSOCIATION</t>
  </si>
  <si>
    <t>BANK47</t>
  </si>
  <si>
    <t>VISTA NATIONAL BANK &amp; TRUST</t>
  </si>
  <si>
    <t>IVES BANK</t>
  </si>
  <si>
    <t>PAPER CITY SAVINGS BANK, S.A.</t>
  </si>
  <si>
    <t>MASSMUTUAL PRIVATE WEALTH &amp; TRUST, FSB</t>
  </si>
  <si>
    <t>NOVA BANK</t>
  </si>
  <si>
    <t>ALTOS BANK</t>
  </si>
  <si>
    <t>GALA BANK</t>
  </si>
  <si>
    <t>FOUR STATES BANK</t>
  </si>
  <si>
    <t>FORTUNA BANK</t>
  </si>
  <si>
    <t>INTEGRITY BANK SSB</t>
  </si>
  <si>
    <t>Richmond Hill</t>
  </si>
  <si>
    <t>Charlestown</t>
  </si>
  <si>
    <t>Hamilton Square</t>
  </si>
  <si>
    <t>PG1</t>
  </si>
  <si>
    <t>PG2</t>
  </si>
  <si>
    <t>PG3</t>
  </si>
  <si>
    <t>PG4</t>
  </si>
  <si>
    <t>PG5</t>
  </si>
  <si>
    <t>PG6</t>
  </si>
  <si>
    <t>PG7</t>
  </si>
  <si>
    <t>PG8</t>
  </si>
  <si>
    <t>PG9</t>
  </si>
  <si>
    <t>PG10</t>
  </si>
  <si>
    <t>PG11</t>
  </si>
  <si>
    <t>PG12</t>
  </si>
  <si>
    <t>PG13</t>
  </si>
  <si>
    <t>PG14</t>
  </si>
  <si>
    <t>PG15</t>
  </si>
  <si>
    <t>PG16</t>
  </si>
  <si>
    <t>PG17</t>
  </si>
  <si>
    <t>PG101</t>
  </si>
  <si>
    <t>PG102</t>
  </si>
  <si>
    <t>PG103</t>
  </si>
  <si>
    <t>PG104</t>
  </si>
  <si>
    <t>PG2017</t>
  </si>
  <si>
    <t>PG2018</t>
  </si>
  <si>
    <t>PG2019</t>
  </si>
  <si>
    <t>PG2020</t>
  </si>
  <si>
    <t>PG2021</t>
  </si>
  <si>
    <t>PG2022</t>
  </si>
  <si>
    <t>PG2023</t>
  </si>
  <si>
    <t/>
  </si>
  <si>
    <t>Source: Call Report Data as of June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</si>
</sst>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000000000000"/>
    <numFmt numFmtId="166" formatCode="0.000000"/>
  </numFmts>
  <fonts count="29"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4"/>
      <color rgb="FF000000"/>
      <name val="Times New Roman"/>
      <family val="1"/>
    </font>
    <font>
      <b/>
      <sz val="16"/>
      <color theme="1"/>
      <name val="Calibri"/>
      <family val="2"/>
      <scheme val="minor"/>
    </font>
    <font>
      <b/>
      <sz val="18"/>
      <color rgb="FF000080"/>
      <name val="Calibri"/>
      <family val="2"/>
      <scheme val="minor"/>
    </font>
    <font>
      <b/>
      <sz val="12"/>
      <color rgb="FF000080"/>
      <name val="Calibri"/>
      <family val="2"/>
      <scheme val="minor"/>
    </font>
    <font>
      <b/>
      <sz val="36"/>
      <color rgb="FF000080"/>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1"/>
      <color theme="0"/>
      <name val="Wingdings"/>
      <charset val="2"/>
    </font>
    <font>
      <sz val="12"/>
      <color rgb="FF000080"/>
      <name val="Arial"/>
      <family val="2"/>
    </font>
    <font>
      <i/>
      <sz val="12"/>
      <color theme="1"/>
      <name val="Calibri"/>
      <family val="2"/>
      <scheme val="minor"/>
    </font>
    <font>
      <sz val="11"/>
      <color theme="6"/>
      <name val="Calibri"/>
      <family val="2"/>
      <scheme val="minor"/>
    </font>
    <font>
      <sz val="1"/>
      <color theme="6"/>
      <name val="Wingdings"/>
      <charset val="2"/>
    </font>
    <font>
      <b/>
      <sz val="1"/>
      <color theme="6"/>
      <name val="Wingdings"/>
      <charset val="2"/>
    </font>
    <font>
      <sz val="9"/>
      <color theme="6"/>
      <name val="Arial"/>
      <family val="2"/>
    </font>
    <font>
      <b/>
      <sz val="18"/>
      <color theme="1"/>
      <name val="Calibri"/>
      <family val="2"/>
      <scheme val="minor"/>
    </font>
    <font>
      <b/>
      <sz val="11"/>
      <color rgb="FFA5A5A5"/>
      <name val="Calibri"/>
      <family val="2"/>
      <scheme val="minor"/>
    </font>
    <font>
      <sz val="11"/>
      <color rgb="FFA5A5A5"/>
      <name val="Calibri"/>
      <family val="2"/>
      <scheme val="minor"/>
    </font>
    <font>
      <sz val="1"/>
      <color rgb="FFA5A5A5"/>
      <name val="Wingdings"/>
      <charset val="2"/>
    </font>
    <font>
      <b/>
      <sz val="1"/>
      <color rgb="FFA5A5A5"/>
      <name val="Wingdings"/>
      <charset val="2"/>
    </font>
    <font>
      <i/>
      <sz val="11"/>
      <color theme="1"/>
      <name val="Calibri"/>
      <family val="2"/>
      <scheme val="minor"/>
    </font>
    <font>
      <sz val="11"/>
      <color rgb="FFFF0000"/>
      <name val="Calibri"/>
      <family val="2"/>
      <scheme val="minor"/>
    </font>
    <font>
      <sz val="11"/>
      <color theme="0" tint="-0.34998626667073579"/>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A5A5A5"/>
        <bgColor indexed="64"/>
      </patternFill>
    </fill>
    <fill>
      <patternFill patternType="solid">
        <fgColor rgb="FF008FFA"/>
        <bgColor indexed="64"/>
      </patternFill>
    </fill>
  </fills>
  <borders count="2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4">
    <xf numFmtId="0" fontId="0" fillId="0" borderId="0"/>
    <xf numFmtId="9" fontId="2" fillId="0" borderId="0" applyFont="0" applyFill="0" applyBorder="0" applyAlignment="0" applyProtection="0"/>
    <xf numFmtId="0" fontId="1" fillId="0" borderId="0"/>
    <xf numFmtId="0" fontId="2" fillId="0" borderId="0"/>
  </cellStyleXfs>
  <cellXfs count="163">
    <xf numFmtId="0" fontId="0" fillId="0" borderId="0" xfId="0"/>
    <xf numFmtId="0" fontId="1" fillId="0" borderId="0" xfId="0" applyFont="1"/>
    <xf numFmtId="3" fontId="0" fillId="0" borderId="0" xfId="0" applyNumberFormat="1" applyAlignment="1">
      <alignment horizontal="right"/>
    </xf>
    <xf numFmtId="4" fontId="0" fillId="0" borderId="0" xfId="0" applyNumberFormat="1" applyAlignment="1">
      <alignment horizontal="right"/>
    </xf>
    <xf numFmtId="1" fontId="0" fillId="0" borderId="0" xfId="0" applyNumberFormat="1"/>
    <xf numFmtId="1" fontId="0" fillId="0" borderId="0" xfId="0" applyNumberFormat="1" applyAlignment="1">
      <alignment horizontal="right"/>
    </xf>
    <xf numFmtId="2" fontId="0" fillId="0" borderId="0" xfId="1" applyNumberFormat="1" applyFont="1" applyAlignment="1">
      <alignment horizontal="right"/>
    </xf>
    <xf numFmtId="4" fontId="0" fillId="0" borderId="0" xfId="0" applyNumberFormat="1" applyAlignment="1">
      <alignment horizontal="left"/>
    </xf>
    <xf numFmtId="0" fontId="0" fillId="0" borderId="0" xfId="0" applyAlignment="1">
      <alignment wrapText="1"/>
    </xf>
    <xf numFmtId="0" fontId="0" fillId="0" borderId="0" xfId="0" applyAlignment="1">
      <alignment horizontal="center"/>
    </xf>
    <xf numFmtId="0" fontId="0" fillId="0" borderId="0" xfId="0" applyProtection="1">
      <protection hidden="1"/>
    </xf>
    <xf numFmtId="0" fontId="0" fillId="0" borderId="0" xfId="0" applyAlignment="1">
      <alignment horizontal="center" wrapText="1"/>
    </xf>
    <xf numFmtId="0" fontId="0" fillId="0" borderId="0" xfId="0" applyProtection="1">
      <protection locked="0" hidden="1"/>
    </xf>
    <xf numFmtId="0" fontId="0" fillId="0" borderId="1" xfId="0" applyBorder="1" applyProtection="1">
      <protection locked="0" hidden="1"/>
    </xf>
    <xf numFmtId="0" fontId="0" fillId="0" borderId="2" xfId="0" applyBorder="1" applyProtection="1">
      <protection locked="0" hidden="1"/>
    </xf>
    <xf numFmtId="0" fontId="0" fillId="0" borderId="3" xfId="0" applyBorder="1" applyProtection="1">
      <protection locked="0" hidden="1"/>
    </xf>
    <xf numFmtId="0" fontId="0" fillId="0" borderId="1" xfId="0" applyBorder="1"/>
    <xf numFmtId="0" fontId="0" fillId="0" borderId="2" xfId="0" applyBorder="1"/>
    <xf numFmtId="0" fontId="0" fillId="0" borderId="3" xfId="0" applyBorder="1"/>
    <xf numFmtId="0" fontId="0" fillId="0" borderId="0" xfId="0" applyAlignment="1">
      <alignment horizontal="left"/>
    </xf>
    <xf numFmtId="0" fontId="3" fillId="0" borderId="0" xfId="0" applyFont="1" applyAlignment="1">
      <alignment horizontal="left"/>
    </xf>
    <xf numFmtId="1" fontId="0" fillId="0" borderId="0" xfId="0" applyNumberFormat="1" applyAlignment="1">
      <alignment horizontal="left"/>
    </xf>
    <xf numFmtId="0" fontId="0" fillId="2" borderId="0" xfId="0" applyFill="1"/>
    <xf numFmtId="0" fontId="5" fillId="0" borderId="2" xfId="0" applyFont="1" applyBorder="1"/>
    <xf numFmtId="0" fontId="5" fillId="0" borderId="0" xfId="0" applyFont="1"/>
    <xf numFmtId="0" fontId="0" fillId="0" borderId="0" xfId="0" applyAlignment="1">
      <alignment horizontal="right"/>
    </xf>
    <xf numFmtId="0" fontId="3" fillId="0" borderId="0" xfId="0" applyFont="1"/>
    <xf numFmtId="0" fontId="0" fillId="0" borderId="9" xfId="0" applyBorder="1"/>
    <xf numFmtId="0" fontId="0" fillId="0" borderId="0" xfId="0" quotePrefix="1"/>
    <xf numFmtId="0" fontId="0" fillId="0" borderId="10" xfId="0" quotePrefix="1" applyBorder="1"/>
    <xf numFmtId="0" fontId="0" fillId="0" borderId="11" xfId="0" applyBorder="1"/>
    <xf numFmtId="0" fontId="0" fillId="0" borderId="0" xfId="0" applyAlignment="1">
      <alignment horizontal="right" wrapText="1"/>
    </xf>
    <xf numFmtId="0" fontId="0" fillId="0" borderId="0" xfId="0" applyAlignment="1">
      <alignment horizontal="left" wrapText="1"/>
    </xf>
    <xf numFmtId="9" fontId="0" fillId="2" borderId="0" xfId="0" applyNumberFormat="1" applyFill="1"/>
    <xf numFmtId="3" fontId="0" fillId="0" borderId="0" xfId="0" applyNumberFormat="1"/>
    <xf numFmtId="4" fontId="0" fillId="0" borderId="0" xfId="0" applyNumberFormat="1"/>
    <xf numFmtId="0" fontId="3" fillId="0" borderId="0" xfId="0" applyFont="1" applyAlignment="1">
      <alignment vertical="center" textRotation="90"/>
    </xf>
    <xf numFmtId="0" fontId="6" fillId="0" borderId="0" xfId="0" applyFont="1" applyAlignment="1" applyProtection="1">
      <alignment horizontal="center"/>
      <protection hidden="1"/>
    </xf>
    <xf numFmtId="0" fontId="12" fillId="3" borderId="0" xfId="0" applyFont="1" applyFill="1" applyProtection="1">
      <protection locked="0" hidden="1"/>
    </xf>
    <xf numFmtId="0" fontId="11" fillId="3" borderId="0" xfId="0" applyFont="1" applyFill="1" applyProtection="1">
      <protection hidden="1"/>
    </xf>
    <xf numFmtId="0" fontId="11" fillId="3" borderId="0" xfId="0" applyFont="1" applyFill="1" applyAlignment="1" applyProtection="1">
      <alignment horizontal="center" wrapText="1"/>
      <protection hidden="1"/>
    </xf>
    <xf numFmtId="0" fontId="0" fillId="0" borderId="18" xfId="0" applyBorder="1" applyProtection="1">
      <protection hidden="1"/>
    </xf>
    <xf numFmtId="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 fillId="0" borderId="0" xfId="0" applyFont="1" applyProtection="1">
      <protection hidden="1"/>
    </xf>
    <xf numFmtId="3" fontId="0" fillId="0" borderId="0" xfId="0" applyNumberFormat="1" applyAlignment="1" applyProtection="1">
      <alignment horizontal="center"/>
      <protection hidden="1"/>
    </xf>
    <xf numFmtId="0" fontId="17" fillId="3" borderId="0" xfId="0" applyFont="1" applyFill="1" applyProtection="1">
      <protection hidden="1"/>
    </xf>
    <xf numFmtId="0" fontId="17" fillId="3" borderId="0" xfId="0" applyFont="1" applyFill="1" applyAlignment="1" applyProtection="1">
      <alignment horizontal="center" wrapText="1"/>
      <protection hidden="1"/>
    </xf>
    <xf numFmtId="0" fontId="0" fillId="3" borderId="0" xfId="0" applyFill="1" applyProtection="1">
      <protection hidden="1"/>
    </xf>
    <xf numFmtId="0" fontId="14" fillId="3" borderId="0" xfId="0" applyFont="1" applyFill="1" applyProtection="1">
      <protection hidden="1"/>
    </xf>
    <xf numFmtId="0" fontId="13" fillId="3" borderId="0" xfId="0" applyFont="1" applyFill="1" applyAlignment="1" applyProtection="1">
      <alignment horizontal="center" wrapText="1"/>
      <protection hidden="1"/>
    </xf>
    <xf numFmtId="0" fontId="12" fillId="3" borderId="4" xfId="0" applyFont="1" applyFill="1" applyBorder="1" applyAlignment="1" applyProtection="1">
      <alignment vertical="top" wrapText="1"/>
      <protection locked="0" hidden="1"/>
    </xf>
    <xf numFmtId="0" fontId="12" fillId="3" borderId="4" xfId="0" applyFont="1" applyFill="1" applyBorder="1" applyAlignment="1" applyProtection="1">
      <alignment vertical="top"/>
      <protection locked="0" hidden="1"/>
    </xf>
    <xf numFmtId="0" fontId="12" fillId="3" borderId="0" xfId="0" applyFont="1" applyFill="1" applyAlignment="1" applyProtection="1">
      <alignment vertical="top" wrapText="1"/>
      <protection locked="0" hidden="1"/>
    </xf>
    <xf numFmtId="0" fontId="12" fillId="3" borderId="0" xfId="0" applyFont="1" applyFill="1" applyAlignment="1" applyProtection="1">
      <alignment vertical="top"/>
      <protection locked="0" hidden="1"/>
    </xf>
    <xf numFmtId="0" fontId="10" fillId="3" borderId="0" xfId="0" applyFont="1" applyFill="1" applyAlignment="1" applyProtection="1">
      <alignment horizontal="center" wrapText="1"/>
      <protection hidden="1"/>
    </xf>
    <xf numFmtId="0" fontId="11" fillId="3" borderId="0" xfId="0" applyFont="1" applyFill="1" applyAlignment="1" applyProtection="1">
      <alignment vertical="top" wrapText="1"/>
      <protection hidden="1"/>
    </xf>
    <xf numFmtId="0" fontId="11" fillId="3" borderId="0" xfId="0" applyFont="1" applyFill="1" applyAlignment="1" applyProtection="1">
      <alignment vertical="top"/>
      <protection hidden="1"/>
    </xf>
    <xf numFmtId="0" fontId="18" fillId="3" borderId="0" xfId="0" applyFont="1" applyFill="1" applyProtection="1">
      <protection hidden="1"/>
    </xf>
    <xf numFmtId="0" fontId="19" fillId="3" borderId="0" xfId="0" applyFont="1" applyFill="1" applyAlignment="1" applyProtection="1">
      <alignment horizontal="center" wrapText="1"/>
      <protection hidden="1"/>
    </xf>
    <xf numFmtId="0" fontId="18" fillId="3" borderId="0" xfId="0" applyFont="1" applyFill="1" applyAlignment="1" applyProtection="1">
      <alignment horizontal="center"/>
      <protection hidden="1"/>
    </xf>
    <xf numFmtId="0" fontId="18" fillId="3" borderId="0" xfId="0" applyFont="1" applyFill="1" applyAlignment="1" applyProtection="1">
      <alignment horizontal="center" wrapText="1"/>
      <protection hidden="1"/>
    </xf>
    <xf numFmtId="9" fontId="18" fillId="3" borderId="0" xfId="1" applyFont="1" applyFill="1" applyAlignment="1" applyProtection="1">
      <alignment horizontal="center"/>
      <protection hidden="1"/>
    </xf>
    <xf numFmtId="9" fontId="18" fillId="3" borderId="0" xfId="0" applyNumberFormat="1" applyFont="1" applyFill="1" applyAlignment="1" applyProtection="1">
      <alignment horizontal="center"/>
      <protection hidden="1"/>
    </xf>
    <xf numFmtId="0" fontId="20" fillId="3" borderId="0" xfId="0" applyFont="1" applyFill="1" applyAlignment="1">
      <alignment vertical="center"/>
    </xf>
    <xf numFmtId="0" fontId="0" fillId="3" borderId="0" xfId="0" applyFill="1" applyProtection="1">
      <protection locked="0" hidden="1"/>
    </xf>
    <xf numFmtId="0" fontId="0" fillId="0" borderId="12" xfId="0" applyBorder="1" applyProtection="1">
      <protection hidden="1"/>
    </xf>
    <xf numFmtId="0" fontId="3" fillId="4" borderId="0" xfId="0" applyFont="1" applyFill="1" applyAlignment="1" applyProtection="1">
      <alignment horizontal="center" wrapText="1"/>
      <protection hidden="1"/>
    </xf>
    <xf numFmtId="0" fontId="3" fillId="6" borderId="0" xfId="0" applyFont="1" applyFill="1" applyAlignment="1" applyProtection="1">
      <alignment horizontal="center" wrapText="1"/>
      <protection hidden="1"/>
    </xf>
    <xf numFmtId="0" fontId="3" fillId="7" borderId="0" xfId="0" applyFont="1" applyFill="1" applyAlignment="1" applyProtection="1">
      <alignment horizontal="center" wrapText="1"/>
      <protection hidden="1"/>
    </xf>
    <xf numFmtId="0" fontId="3" fillId="5" borderId="0" xfId="0" applyFont="1" applyFill="1" applyAlignment="1" applyProtection="1">
      <alignment horizontal="center" wrapText="1"/>
      <protection hidden="1"/>
    </xf>
    <xf numFmtId="9" fontId="0" fillId="0" borderId="0" xfId="1" applyFont="1" applyBorder="1" applyAlignment="1" applyProtection="1">
      <alignment horizontal="center"/>
      <protection hidden="1"/>
    </xf>
    <xf numFmtId="0" fontId="0" fillId="0" borderId="14" xfId="0" applyBorder="1" applyProtection="1">
      <protection locked="0" hidden="1"/>
    </xf>
    <xf numFmtId="0" fontId="0" fillId="0" borderId="15" xfId="0" applyBorder="1" applyProtection="1">
      <protection locked="0" hidden="1"/>
    </xf>
    <xf numFmtId="0" fontId="0" fillId="0" borderId="16" xfId="0" applyBorder="1" applyProtection="1">
      <protection locked="0" hidden="1"/>
    </xf>
    <xf numFmtId="0" fontId="0" fillId="0" borderId="19" xfId="0" applyBorder="1" applyProtection="1">
      <protection locked="0" hidden="1"/>
    </xf>
    <xf numFmtId="0" fontId="0" fillId="0" borderId="18" xfId="0" applyBorder="1" applyProtection="1">
      <protection locked="0" hidden="1"/>
    </xf>
    <xf numFmtId="0" fontId="0" fillId="0" borderId="17" xfId="0" applyBorder="1" applyProtection="1">
      <protection locked="0" hidden="1"/>
    </xf>
    <xf numFmtId="0" fontId="4" fillId="0" borderId="18" xfId="0" quotePrefix="1" applyFont="1" applyBorder="1" applyProtection="1">
      <protection hidden="1"/>
    </xf>
    <xf numFmtId="0" fontId="0" fillId="0" borderId="18" xfId="0" applyBorder="1" applyAlignment="1" applyProtection="1">
      <alignment horizontal="left"/>
      <protection hidden="1"/>
    </xf>
    <xf numFmtId="0" fontId="10" fillId="9" borderId="0" xfId="0" applyFont="1" applyFill="1" applyAlignment="1" applyProtection="1">
      <alignment horizontal="center" wrapText="1"/>
      <protection hidden="1"/>
    </xf>
    <xf numFmtId="0" fontId="22" fillId="3" borderId="0" xfId="0" applyFont="1" applyFill="1" applyAlignment="1" applyProtection="1">
      <alignment horizontal="center" wrapText="1"/>
      <protection hidden="1"/>
    </xf>
    <xf numFmtId="0" fontId="23" fillId="3" borderId="0" xfId="0" applyFont="1" applyFill="1" applyProtection="1">
      <protection hidden="1"/>
    </xf>
    <xf numFmtId="0" fontId="24" fillId="3" borderId="0" xfId="0" applyFont="1" applyFill="1" applyProtection="1">
      <protection hidden="1"/>
    </xf>
    <xf numFmtId="0" fontId="24" fillId="3" borderId="0" xfId="0" applyFont="1" applyFill="1" applyAlignment="1" applyProtection="1">
      <alignment wrapText="1"/>
      <protection hidden="1"/>
    </xf>
    <xf numFmtId="0" fontId="25" fillId="3" borderId="0" xfId="0" applyFont="1" applyFill="1" applyAlignment="1" applyProtection="1">
      <alignment horizontal="center" wrapText="1"/>
      <protection hidden="1"/>
    </xf>
    <xf numFmtId="0" fontId="4" fillId="0" borderId="0" xfId="0" applyFont="1" applyAlignment="1" applyProtection="1">
      <alignment horizontal="center"/>
      <protection hidden="1"/>
    </xf>
    <xf numFmtId="0" fontId="0" fillId="0" borderId="0" xfId="0" applyAlignment="1" applyProtection="1">
      <alignment horizontal="center"/>
      <protection hidden="1"/>
    </xf>
    <xf numFmtId="0" fontId="3" fillId="10" borderId="0" xfId="0" applyFont="1" applyFill="1" applyAlignment="1" applyProtection="1">
      <alignment horizontal="center" wrapText="1"/>
      <protection hidden="1"/>
    </xf>
    <xf numFmtId="0" fontId="0" fillId="0" borderId="9" xfId="0" applyBorder="1" applyProtection="1">
      <protection hidden="1"/>
    </xf>
    <xf numFmtId="0" fontId="0" fillId="0" borderId="10" xfId="0" applyBorder="1" applyProtection="1">
      <protection hidden="1"/>
    </xf>
    <xf numFmtId="0" fontId="4" fillId="0" borderId="9" xfId="0" applyFont="1" applyBorder="1" applyProtection="1">
      <protection hidden="1"/>
    </xf>
    <xf numFmtId="0" fontId="7" fillId="0" borderId="10" xfId="0" applyFont="1" applyBorder="1" applyAlignment="1">
      <alignment horizontal="center"/>
    </xf>
    <xf numFmtId="0" fontId="4" fillId="0" borderId="10" xfId="0" applyFont="1" applyBorder="1" applyAlignment="1" applyProtection="1">
      <alignment horizontal="center"/>
      <protection hidden="1"/>
    </xf>
    <xf numFmtId="0" fontId="4" fillId="0" borderId="9" xfId="0" applyFont="1" applyBorder="1" applyAlignment="1" applyProtection="1">
      <alignment horizontal="center"/>
      <protection hidden="1"/>
    </xf>
    <xf numFmtId="0" fontId="8" fillId="0" borderId="10" xfId="0" applyFont="1" applyBorder="1" applyAlignment="1" applyProtection="1">
      <alignment horizontal="center" vertical="center" wrapText="1"/>
      <protection hidden="1"/>
    </xf>
    <xf numFmtId="0" fontId="6" fillId="0" borderId="9" xfId="0" applyFont="1" applyBorder="1" applyAlignment="1" applyProtection="1">
      <alignment horizontal="center"/>
      <protection hidden="1"/>
    </xf>
    <xf numFmtId="0" fontId="6" fillId="0" borderId="10" xfId="0" applyFont="1" applyBorder="1" applyAlignment="1" applyProtection="1">
      <alignment horizontal="center"/>
      <protection hidden="1"/>
    </xf>
    <xf numFmtId="0" fontId="0" fillId="0" borderId="9" xfId="0" applyBorder="1" applyAlignment="1" applyProtection="1">
      <alignment wrapText="1"/>
      <protection hidden="1"/>
    </xf>
    <xf numFmtId="0" fontId="3" fillId="8" borderId="10" xfId="0" applyFont="1" applyFill="1" applyBorder="1" applyAlignment="1" applyProtection="1">
      <alignment horizontal="center" wrapText="1"/>
      <protection hidden="1"/>
    </xf>
    <xf numFmtId="3" fontId="0" fillId="0" borderId="10" xfId="0" applyNumberFormat="1" applyBorder="1" applyAlignment="1" applyProtection="1">
      <alignment horizontal="center"/>
      <protection hidden="1"/>
    </xf>
    <xf numFmtId="0" fontId="3" fillId="0" borderId="9" xfId="0" applyFont="1" applyBorder="1" applyProtection="1">
      <protection hidden="1"/>
    </xf>
    <xf numFmtId="0" fontId="0" fillId="0" borderId="9" xfId="0" applyBorder="1" applyAlignment="1" applyProtection="1">
      <alignment horizontal="center" wrapText="1"/>
      <protection hidden="1"/>
    </xf>
    <xf numFmtId="9" fontId="0" fillId="0" borderId="10" xfId="1" applyFont="1" applyBorder="1" applyAlignment="1" applyProtection="1">
      <alignment horizontal="center"/>
      <protection hidden="1"/>
    </xf>
    <xf numFmtId="0" fontId="0" fillId="0" borderId="10" xfId="0" applyBorder="1" applyAlignment="1" applyProtection="1">
      <alignment horizontal="center"/>
      <protection hidden="1"/>
    </xf>
    <xf numFmtId="0" fontId="0" fillId="0" borderId="11" xfId="0" applyBorder="1" applyProtection="1">
      <protection hidden="1"/>
    </xf>
    <xf numFmtId="0" fontId="0" fillId="0" borderId="13" xfId="0" applyBorder="1" applyProtection="1">
      <protection hidden="1"/>
    </xf>
    <xf numFmtId="4" fontId="0" fillId="0" borderId="10" xfId="0" applyNumberFormat="1" applyBorder="1" applyAlignment="1" applyProtection="1">
      <alignment horizontal="center"/>
      <protection hidden="1"/>
    </xf>
    <xf numFmtId="0" fontId="16" fillId="0" borderId="9" xfId="0" applyFont="1" applyBorder="1" applyProtection="1">
      <protection hidden="1"/>
    </xf>
    <xf numFmtId="164" fontId="0" fillId="0" borderId="0" xfId="0" applyNumberFormat="1" applyAlignment="1" applyProtection="1">
      <alignment horizontal="center"/>
      <protection hidden="1"/>
    </xf>
    <xf numFmtId="165" fontId="0" fillId="0" borderId="0" xfId="0" applyNumberFormat="1" applyAlignment="1" applyProtection="1">
      <alignment horizontal="center"/>
      <protection hidden="1"/>
    </xf>
    <xf numFmtId="2" fontId="0" fillId="0" borderId="0" xfId="0" applyNumberFormat="1"/>
    <xf numFmtId="166" fontId="0" fillId="0" borderId="0" xfId="0" applyNumberFormat="1" applyAlignment="1" applyProtection="1">
      <alignment horizontal="center"/>
      <protection hidden="1"/>
    </xf>
    <xf numFmtId="0" fontId="0" fillId="0" borderId="1" xfId="0" applyBorder="1" applyProtection="1">
      <protection hidden="1"/>
    </xf>
    <xf numFmtId="0" fontId="0" fillId="0" borderId="2" xfId="0" applyBorder="1" applyProtection="1">
      <protection hidden="1"/>
    </xf>
    <xf numFmtId="0" fontId="0" fillId="0" borderId="3" xfId="0" applyBorder="1" applyProtection="1">
      <protection hidden="1"/>
    </xf>
    <xf numFmtId="0" fontId="27" fillId="3" borderId="0" xfId="0" applyFont="1" applyFill="1" applyProtection="1">
      <protection hidden="1"/>
    </xf>
    <xf numFmtId="0" fontId="4" fillId="0" borderId="0" xfId="0" quotePrefix="1" applyFont="1" applyProtection="1">
      <protection locked="0" hidden="1"/>
    </xf>
    <xf numFmtId="0" fontId="0" fillId="0" borderId="0" xfId="0" applyAlignment="1" applyProtection="1">
      <alignment horizontal="left"/>
      <protection locked="0" hidden="1"/>
    </xf>
    <xf numFmtId="0" fontId="16" fillId="0" borderId="9" xfId="0" applyFont="1" applyBorder="1" applyAlignment="1" applyProtection="1">
      <alignment horizontal="left"/>
      <protection hidden="1"/>
    </xf>
    <xf numFmtId="0" fontId="16" fillId="0" borderId="0" xfId="0" applyFont="1" applyAlignment="1" applyProtection="1">
      <alignment horizontal="left"/>
      <protection hidden="1"/>
    </xf>
    <xf numFmtId="0" fontId="16" fillId="0" borderId="10" xfId="0" applyFont="1" applyBorder="1" applyAlignment="1" applyProtection="1">
      <alignment horizontal="left"/>
      <protection hidden="1"/>
    </xf>
    <xf numFmtId="0" fontId="26" fillId="0" borderId="11" xfId="0" applyFont="1" applyBorder="1" applyAlignment="1" applyProtection="1">
      <alignment horizontal="center"/>
      <protection locked="0" hidden="1"/>
    </xf>
    <xf numFmtId="0" fontId="26" fillId="0" borderId="12" xfId="0" applyFont="1" applyBorder="1" applyAlignment="1" applyProtection="1">
      <alignment horizontal="center"/>
      <protection locked="0" hidden="1"/>
    </xf>
    <xf numFmtId="0" fontId="26" fillId="0" borderId="13" xfId="0" applyFont="1" applyBorder="1" applyAlignment="1" applyProtection="1">
      <alignment horizontal="center"/>
      <protection locked="0" hidden="1"/>
    </xf>
    <xf numFmtId="0" fontId="13" fillId="3" borderId="1" xfId="0" applyFont="1" applyFill="1" applyBorder="1" applyAlignment="1" applyProtection="1">
      <alignment horizontal="center"/>
      <protection locked="0" hidden="1"/>
    </xf>
    <xf numFmtId="0" fontId="13" fillId="3" borderId="2" xfId="0" applyFont="1" applyFill="1" applyBorder="1" applyAlignment="1" applyProtection="1">
      <alignment horizontal="center"/>
      <protection locked="0" hidden="1"/>
    </xf>
    <xf numFmtId="0" fontId="13" fillId="3" borderId="3" xfId="0" applyFont="1" applyFill="1" applyBorder="1" applyAlignment="1" applyProtection="1">
      <alignment horizontal="center"/>
      <protection locked="0" hidden="1"/>
    </xf>
    <xf numFmtId="0" fontId="4" fillId="0" borderId="0" xfId="0" applyFont="1" applyAlignment="1" applyProtection="1">
      <alignment horizontal="center"/>
      <protection hidden="1"/>
    </xf>
    <xf numFmtId="0" fontId="4" fillId="0" borderId="9" xfId="0" applyFont="1" applyBorder="1" applyAlignment="1" applyProtection="1">
      <alignment horizontal="center"/>
      <protection hidden="1"/>
    </xf>
    <xf numFmtId="0" fontId="7" fillId="0" borderId="9" xfId="0" applyFont="1" applyBorder="1" applyAlignment="1">
      <alignment horizontal="center"/>
    </xf>
    <xf numFmtId="0" fontId="7" fillId="0" borderId="0" xfId="0" applyFont="1" applyAlignment="1">
      <alignment horizontal="center"/>
    </xf>
    <xf numFmtId="0" fontId="8" fillId="0" borderId="9"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21" fillId="0" borderId="1" xfId="0" applyFont="1" applyBorder="1" applyAlignment="1" applyProtection="1">
      <alignment horizontal="center"/>
      <protection locked="0" hidden="1"/>
    </xf>
    <xf numFmtId="0" fontId="21" fillId="0" borderId="2" xfId="0" applyFont="1" applyBorder="1" applyAlignment="1" applyProtection="1">
      <alignment horizontal="center"/>
      <protection locked="0" hidden="1"/>
    </xf>
    <xf numFmtId="0" fontId="21" fillId="0" borderId="3" xfId="0" applyFont="1" applyBorder="1" applyAlignment="1" applyProtection="1">
      <alignment horizontal="center"/>
      <protection locked="0" hidden="1"/>
    </xf>
    <xf numFmtId="0" fontId="9" fillId="0" borderId="20" xfId="0" applyFont="1" applyBorder="1" applyAlignment="1" applyProtection="1">
      <alignment horizontal="left"/>
      <protection locked="0" hidden="1"/>
    </xf>
    <xf numFmtId="0" fontId="9" fillId="0" borderId="4" xfId="0" applyFont="1" applyBorder="1" applyAlignment="1" applyProtection="1">
      <alignment horizontal="left"/>
      <protection locked="0" hidden="1"/>
    </xf>
    <xf numFmtId="0" fontId="9" fillId="0" borderId="21" xfId="0" applyFont="1" applyBorder="1" applyAlignment="1" applyProtection="1">
      <alignment horizontal="left"/>
      <protection locked="0" hidden="1"/>
    </xf>
    <xf numFmtId="0" fontId="26" fillId="0" borderId="9" xfId="0" applyFont="1" applyBorder="1" applyAlignment="1">
      <alignment horizontal="left"/>
    </xf>
    <xf numFmtId="0" fontId="26" fillId="0" borderId="0" xfId="0" applyFont="1" applyAlignment="1">
      <alignment horizontal="left"/>
    </xf>
    <xf numFmtId="0" fontId="26" fillId="0" borderId="10" xfId="0" applyFont="1" applyBorder="1" applyAlignment="1">
      <alignment horizontal="left"/>
    </xf>
    <xf numFmtId="0" fontId="15" fillId="0" borderId="9" xfId="0" applyFont="1" applyBorder="1" applyAlignment="1">
      <alignment horizontal="left" vertical="center"/>
    </xf>
    <xf numFmtId="0" fontId="15" fillId="0" borderId="0" xfId="0" applyFont="1" applyAlignment="1">
      <alignment horizontal="left" vertical="center"/>
    </xf>
    <xf numFmtId="0" fontId="15" fillId="0" borderId="10" xfId="0" applyFont="1" applyBorder="1" applyAlignment="1">
      <alignment horizontal="left" vertical="center"/>
    </xf>
    <xf numFmtId="0" fontId="28" fillId="3" borderId="0" xfId="0" applyFont="1" applyFill="1" applyAlignment="1" applyProtection="1">
      <alignment horizontal="center" wrapText="1"/>
      <protection hidden="1"/>
    </xf>
    <xf numFmtId="0" fontId="18" fillId="3" borderId="0" xfId="0" applyFont="1" applyFill="1" applyAlignment="1" applyProtection="1">
      <alignment horizontal="center"/>
      <protection hidden="1"/>
    </xf>
    <xf numFmtId="0" fontId="0" fillId="0" borderId="0" xfId="0" applyAlignment="1" applyProtection="1">
      <alignment horizontal="center"/>
      <protection hidden="1"/>
    </xf>
    <xf numFmtId="0" fontId="0" fillId="0" borderId="9" xfId="0" applyBorder="1" applyAlignment="1" applyProtection="1">
      <alignment horizontal="center"/>
      <protection hidden="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3" fillId="0" borderId="7" xfId="0" applyFont="1" applyBorder="1" applyAlignment="1">
      <alignment horizontal="center" vertical="center" textRotation="90"/>
    </xf>
    <xf numFmtId="0" fontId="3" fillId="0" borderId="5"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3" fillId="0" borderId="5" xfId="0" applyFont="1" applyBorder="1" applyAlignment="1">
      <alignment horizontal="center" vertical="center" textRotation="90" wrapText="1"/>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cellXfs>
  <cellStyles count="4">
    <cellStyle name="Normal" xfId="0" builtinId="0"/>
    <cellStyle name="Normal 2" xfId="2" xr:uid="{39C7714D-8133-4254-A1AB-F6887AA0E5E8}"/>
    <cellStyle name="Normal 3" xfId="3" xr:uid="{FE5E3038-7133-4CDE-BECE-BDC76FDA76E9}"/>
    <cellStyle name="Percent"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5A5A5"/>
      <color rgb="FF808080"/>
      <color rgb="FF008FFA"/>
      <color rgb="FF0083E6"/>
      <color rgb="FF000080"/>
      <color rgb="FF969696"/>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7308781472863"/>
          <c:y val="2.940251645130779E-2"/>
          <c:w val="0.75711617966127298"/>
          <c:h val="0.9053321053169936"/>
        </c:manualLayout>
      </c:layout>
      <c:barChart>
        <c:barDir val="bar"/>
        <c:grouping val="clustered"/>
        <c:varyColors val="0"/>
        <c:ser>
          <c:idx val="4"/>
          <c:order val="0"/>
          <c:tx>
            <c:strRef>
              <c:f>'Peer Comparison Tool'!$Q$103</c:f>
              <c:strCache>
                <c:ptCount val="1"/>
                <c:pt idx="0">
                  <c:v>Kentucky State Average</c:v>
                </c:pt>
              </c:strCache>
            </c:strRef>
          </c:tx>
          <c:spPr>
            <a:solidFill>
              <a:schemeClr val="accent2"/>
            </a:solidFill>
            <a:ln>
              <a:noFill/>
            </a:ln>
            <a:effectLst/>
          </c:spPr>
          <c:invertIfNegative val="0"/>
          <c:cat>
            <c:strRef>
              <c:f>'Peer Comparison Tool'!$L$104:$L$108</c:f>
              <c:strCache>
                <c:ptCount val="5"/>
                <c:pt idx="0">
                  <c:v>Other</c:v>
                </c:pt>
                <c:pt idx="1">
                  <c:v>MBS</c:v>
                </c:pt>
                <c:pt idx="2">
                  <c:v>CMO</c:v>
                </c:pt>
                <c:pt idx="3">
                  <c:v>Agency</c:v>
                </c:pt>
                <c:pt idx="4">
                  <c:v>Municipal</c:v>
                </c:pt>
              </c:strCache>
            </c:strRef>
          </c:cat>
          <c:val>
            <c:numRef>
              <c:f>'Peer Comparison Tool'!$Q$104:$Q$108</c:f>
              <c:numCache>
                <c:formatCode>0%</c:formatCode>
                <c:ptCount val="5"/>
                <c:pt idx="0">
                  <c:v>0.13834855837492488</c:v>
                </c:pt>
                <c:pt idx="1">
                  <c:v>0.27842347231502085</c:v>
                </c:pt>
                <c:pt idx="2">
                  <c:v>0.13579939682754158</c:v>
                </c:pt>
                <c:pt idx="3">
                  <c:v>0.16312816830682517</c:v>
                </c:pt>
                <c:pt idx="4">
                  <c:v>0.28430040417568747</c:v>
                </c:pt>
              </c:numCache>
            </c:numRef>
          </c:val>
          <c:extLst>
            <c:ext xmlns:c16="http://schemas.microsoft.com/office/drawing/2014/chart" uri="{C3380CC4-5D6E-409C-BE32-E72D297353CC}">
              <c16:uniqueId val="{00000000-09BC-469D-A8AB-0DFDAD473C21}"/>
            </c:ext>
          </c:extLst>
        </c:ser>
        <c:ser>
          <c:idx val="3"/>
          <c:order val="1"/>
          <c:tx>
            <c:strRef>
              <c:f>'Peer Comparison Tool'!$P$103</c:f>
              <c:strCache>
                <c:ptCount val="1"/>
                <c:pt idx="0">
                  <c:v>UBPR Peer Group 5 Average</c:v>
                </c:pt>
              </c:strCache>
            </c:strRef>
          </c:tx>
          <c:spPr>
            <a:solidFill>
              <a:schemeClr val="accent4"/>
            </a:solidFill>
            <a:ln>
              <a:noFill/>
            </a:ln>
            <a:effectLst/>
          </c:spPr>
          <c:invertIfNegative val="0"/>
          <c:cat>
            <c:strRef>
              <c:f>'Peer Comparison Tool'!$L$104:$L$108</c:f>
              <c:strCache>
                <c:ptCount val="5"/>
                <c:pt idx="0">
                  <c:v>Other</c:v>
                </c:pt>
                <c:pt idx="1">
                  <c:v>MBS</c:v>
                </c:pt>
                <c:pt idx="2">
                  <c:v>CMO</c:v>
                </c:pt>
                <c:pt idx="3">
                  <c:v>Agency</c:v>
                </c:pt>
                <c:pt idx="4">
                  <c:v>Municipal</c:v>
                </c:pt>
              </c:strCache>
            </c:strRef>
          </c:cat>
          <c:val>
            <c:numRef>
              <c:f>'Peer Comparison Tool'!$P$104:$P$108</c:f>
              <c:numCache>
                <c:formatCode>0%</c:formatCode>
                <c:ptCount val="5"/>
                <c:pt idx="0">
                  <c:v>0.17312054536857069</c:v>
                </c:pt>
                <c:pt idx="1">
                  <c:v>0.26307732001723455</c:v>
                </c:pt>
                <c:pt idx="2">
                  <c:v>0.11575173729971358</c:v>
                </c:pt>
                <c:pt idx="3">
                  <c:v>0.14114722518686046</c:v>
                </c:pt>
                <c:pt idx="4">
                  <c:v>0.30690317212762069</c:v>
                </c:pt>
              </c:numCache>
            </c:numRef>
          </c:val>
          <c:extLst>
            <c:ext xmlns:c16="http://schemas.microsoft.com/office/drawing/2014/chart" uri="{C3380CC4-5D6E-409C-BE32-E72D297353CC}">
              <c16:uniqueId val="{00000001-09BC-469D-A8AB-0DFDAD473C21}"/>
            </c:ext>
          </c:extLst>
        </c:ser>
        <c:ser>
          <c:idx val="0"/>
          <c:order val="2"/>
          <c:tx>
            <c:strRef>
              <c:f>'Peer Comparison Tool'!$O$103</c:f>
              <c:strCache>
                <c:ptCount val="1"/>
                <c:pt idx="0">
                  <c:v>1st Source Bank</c:v>
                </c:pt>
              </c:strCache>
            </c:strRef>
          </c:tx>
          <c:spPr>
            <a:solidFill>
              <a:schemeClr val="accent1">
                <a:lumMod val="20000"/>
                <a:lumOff val="80000"/>
              </a:schemeClr>
            </a:solidFill>
            <a:ln>
              <a:noFill/>
            </a:ln>
            <a:effectLst/>
          </c:spPr>
          <c:invertIfNegative val="0"/>
          <c:cat>
            <c:strRef>
              <c:f>'Peer Comparison Tool'!$L$104:$L$108</c:f>
              <c:strCache>
                <c:ptCount val="5"/>
                <c:pt idx="0">
                  <c:v>Other</c:v>
                </c:pt>
                <c:pt idx="1">
                  <c:v>MBS</c:v>
                </c:pt>
                <c:pt idx="2">
                  <c:v>CMO</c:v>
                </c:pt>
                <c:pt idx="3">
                  <c:v>Agency</c:v>
                </c:pt>
                <c:pt idx="4">
                  <c:v>Municipal</c:v>
                </c:pt>
              </c:strCache>
            </c:strRef>
          </c:cat>
          <c:val>
            <c:numRef>
              <c:f>'Peer Comparison Tool'!$O$104:$O$108</c:f>
              <c:numCache>
                <c:formatCode>0%</c:formatCode>
                <c:ptCount val="5"/>
                <c:pt idx="0">
                  <c:v>0.27622776939574512</c:v>
                </c:pt>
                <c:pt idx="1">
                  <c:v>0.3645760724976771</c:v>
                </c:pt>
                <c:pt idx="2">
                  <c:v>9.3384847925052042E-2</c:v>
                </c:pt>
                <c:pt idx="3">
                  <c:v>0.19723147984729669</c:v>
                </c:pt>
                <c:pt idx="4">
                  <c:v>6.8579830334229069E-2</c:v>
                </c:pt>
              </c:numCache>
            </c:numRef>
          </c:val>
          <c:extLst>
            <c:ext xmlns:c16="http://schemas.microsoft.com/office/drawing/2014/chart" uri="{C3380CC4-5D6E-409C-BE32-E72D297353CC}">
              <c16:uniqueId val="{00000002-09BC-469D-A8AB-0DFDAD473C21}"/>
            </c:ext>
          </c:extLst>
        </c:ser>
        <c:ser>
          <c:idx val="1"/>
          <c:order val="3"/>
          <c:tx>
            <c:strRef>
              <c:f>'Peer Comparison Tool'!$N$103</c:f>
              <c:strCache>
                <c:ptCount val="1"/>
                <c:pt idx="0">
                  <c:v>Andrew Johnson Bank</c:v>
                </c:pt>
              </c:strCache>
            </c:strRef>
          </c:tx>
          <c:spPr>
            <a:solidFill>
              <a:schemeClr val="accent1">
                <a:lumMod val="60000"/>
                <a:lumOff val="40000"/>
              </a:schemeClr>
            </a:solidFill>
            <a:ln>
              <a:noFill/>
            </a:ln>
            <a:effectLst/>
          </c:spPr>
          <c:invertIfNegative val="0"/>
          <c:cat>
            <c:strRef>
              <c:f>'Peer Comparison Tool'!$L$104:$L$108</c:f>
              <c:strCache>
                <c:ptCount val="5"/>
                <c:pt idx="0">
                  <c:v>Other</c:v>
                </c:pt>
                <c:pt idx="1">
                  <c:v>MBS</c:v>
                </c:pt>
                <c:pt idx="2">
                  <c:v>CMO</c:v>
                </c:pt>
                <c:pt idx="3">
                  <c:v>Agency</c:v>
                </c:pt>
                <c:pt idx="4">
                  <c:v>Municipal</c:v>
                </c:pt>
              </c:strCache>
            </c:strRef>
          </c:cat>
          <c:val>
            <c:numRef>
              <c:f>'Peer Comparison Tool'!$N$104:$N$108</c:f>
              <c:numCache>
                <c:formatCode>0%</c:formatCode>
                <c:ptCount val="5"/>
                <c:pt idx="0">
                  <c:v>0.2275770933798803</c:v>
                </c:pt>
                <c:pt idx="1">
                  <c:v>0.34252438290780352</c:v>
                </c:pt>
                <c:pt idx="2">
                  <c:v>2.9190457875999725E-3</c:v>
                </c:pt>
                <c:pt idx="3">
                  <c:v>7.7581531118408723E-2</c:v>
                </c:pt>
                <c:pt idx="4">
                  <c:v>0.34939794680630748</c:v>
                </c:pt>
              </c:numCache>
            </c:numRef>
          </c:val>
          <c:extLst>
            <c:ext xmlns:c16="http://schemas.microsoft.com/office/drawing/2014/chart" uri="{C3380CC4-5D6E-409C-BE32-E72D297353CC}">
              <c16:uniqueId val="{00000003-09BC-469D-A8AB-0DFDAD473C21}"/>
            </c:ext>
          </c:extLst>
        </c:ser>
        <c:ser>
          <c:idx val="2"/>
          <c:order val="4"/>
          <c:tx>
            <c:strRef>
              <c:f>'Peer Comparison Tool'!$M$103</c:f>
              <c:strCache>
                <c:ptCount val="1"/>
                <c:pt idx="0">
                  <c:v>1st Trust Bank, Inc.</c:v>
                </c:pt>
              </c:strCache>
            </c:strRef>
          </c:tx>
          <c:spPr>
            <a:solidFill>
              <a:srgbClr val="008FFA"/>
            </a:solidFill>
            <a:ln>
              <a:noFill/>
            </a:ln>
            <a:effectLst/>
          </c:spPr>
          <c:invertIfNegative val="0"/>
          <c:cat>
            <c:strRef>
              <c:f>'Peer Comparison Tool'!$L$104:$L$108</c:f>
              <c:strCache>
                <c:ptCount val="5"/>
                <c:pt idx="0">
                  <c:v>Other</c:v>
                </c:pt>
                <c:pt idx="1">
                  <c:v>MBS</c:v>
                </c:pt>
                <c:pt idx="2">
                  <c:v>CMO</c:v>
                </c:pt>
                <c:pt idx="3">
                  <c:v>Agency</c:v>
                </c:pt>
                <c:pt idx="4">
                  <c:v>Municipal</c:v>
                </c:pt>
              </c:strCache>
            </c:strRef>
          </c:cat>
          <c:val>
            <c:numRef>
              <c:f>'Peer Comparison Tool'!$M$104:$M$108</c:f>
              <c:numCache>
                <c:formatCode>0%</c:formatCode>
                <c:ptCount val="5"/>
                <c:pt idx="0">
                  <c:v>0</c:v>
                </c:pt>
                <c:pt idx="1">
                  <c:v>7.118011057815532E-2</c:v>
                </c:pt>
                <c:pt idx="2">
                  <c:v>8.3665922155907874E-2</c:v>
                </c:pt>
                <c:pt idx="3">
                  <c:v>0.49375709421112374</c:v>
                </c:pt>
                <c:pt idx="4">
                  <c:v>0.3513968730548131</c:v>
                </c:pt>
              </c:numCache>
            </c:numRef>
          </c:val>
          <c:extLst>
            <c:ext xmlns:c16="http://schemas.microsoft.com/office/drawing/2014/chart" uri="{C3380CC4-5D6E-409C-BE32-E72D297353CC}">
              <c16:uniqueId val="{00000004-09BC-469D-A8AB-0DFDAD473C21}"/>
            </c:ext>
          </c:extLst>
        </c:ser>
        <c:dLbls>
          <c:showLegendKey val="0"/>
          <c:showVal val="0"/>
          <c:showCatName val="0"/>
          <c:showSerName val="0"/>
          <c:showPercent val="0"/>
          <c:showBubbleSize val="0"/>
        </c:dLbls>
        <c:gapWidth val="182"/>
        <c:axId val="240653480"/>
        <c:axId val="240653872"/>
      </c:barChart>
      <c:catAx>
        <c:axId val="2406534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3872"/>
        <c:crosses val="autoZero"/>
        <c:auto val="1"/>
        <c:lblAlgn val="ctr"/>
        <c:lblOffset val="100"/>
        <c:noMultiLvlLbl val="0"/>
      </c:catAx>
      <c:valAx>
        <c:axId val="240653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3480"/>
        <c:crosses val="autoZero"/>
        <c:crossBetween val="between"/>
      </c:valAx>
      <c:spPr>
        <a:noFill/>
        <a:ln>
          <a:noFill/>
        </a:ln>
        <a:effectLst/>
      </c:spPr>
    </c:plotArea>
    <c:legend>
      <c:legendPos val="l"/>
      <c:layout>
        <c:manualLayout>
          <c:xMode val="edge"/>
          <c:yMode val="edge"/>
          <c:x val="6.5268051691269096E-3"/>
          <c:y val="2.8920332019024719E-2"/>
          <c:w val="0.1145754951356886"/>
          <c:h val="0.91008365300063521"/>
        </c:manualLayout>
      </c:layout>
      <c:overlay val="0"/>
      <c:spPr>
        <a:noFill/>
        <a:ln>
          <a:solidFill>
            <a:sysClr val="windowText" lastClr="000000"/>
          </a:solid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9722200801417"/>
          <c:y val="2.885802574334205E-2"/>
          <c:w val="0.7570920343610783"/>
          <c:h val="0.90936380011322115"/>
        </c:manualLayout>
      </c:layout>
      <c:barChart>
        <c:barDir val="bar"/>
        <c:grouping val="clustered"/>
        <c:varyColors val="0"/>
        <c:ser>
          <c:idx val="4"/>
          <c:order val="0"/>
          <c:tx>
            <c:strRef>
              <c:f>'Peer Comparison Tool'!$Q$65</c:f>
              <c:strCache>
                <c:ptCount val="1"/>
                <c:pt idx="0">
                  <c:v>Kentucky State Average</c:v>
                </c:pt>
              </c:strCache>
            </c:strRef>
          </c:tx>
          <c:spPr>
            <a:solidFill>
              <a:schemeClr val="accent2"/>
            </a:solidFill>
            <a:ln>
              <a:noFill/>
            </a:ln>
            <a:effectLst/>
          </c:spPr>
          <c:invertIfNegative val="0"/>
          <c:cat>
            <c:strRef>
              <c:f>'Peer Comparison Tool'!$L$67:$L$70</c:f>
              <c:strCache>
                <c:ptCount val="4"/>
                <c:pt idx="0">
                  <c:v>Other</c:v>
                </c:pt>
                <c:pt idx="1">
                  <c:v>Interest Bearing Balances</c:v>
                </c:pt>
                <c:pt idx="2">
                  <c:v>Securities</c:v>
                </c:pt>
                <c:pt idx="3">
                  <c:v>Total Loans and Leases</c:v>
                </c:pt>
              </c:strCache>
            </c:strRef>
          </c:cat>
          <c:val>
            <c:numRef>
              <c:f>'Peer Comparison Tool'!$Q$67:$Q$70</c:f>
              <c:numCache>
                <c:formatCode>0%</c:formatCode>
                <c:ptCount val="4"/>
                <c:pt idx="0">
                  <c:v>8.7527058262390923E-3</c:v>
                </c:pt>
                <c:pt idx="1">
                  <c:v>4.5973989399331144E-2</c:v>
                </c:pt>
                <c:pt idx="2">
                  <c:v>0.19079466594041228</c:v>
                </c:pt>
                <c:pt idx="3">
                  <c:v>0.75447863883401756</c:v>
                </c:pt>
              </c:numCache>
            </c:numRef>
          </c:val>
          <c:extLst>
            <c:ext xmlns:c16="http://schemas.microsoft.com/office/drawing/2014/chart" uri="{C3380CC4-5D6E-409C-BE32-E72D297353CC}">
              <c16:uniqueId val="{00000000-FE0C-4102-944E-0A7893ECF966}"/>
            </c:ext>
          </c:extLst>
        </c:ser>
        <c:ser>
          <c:idx val="3"/>
          <c:order val="1"/>
          <c:tx>
            <c:strRef>
              <c:f>'Peer Comparison Tool'!$P$65</c:f>
              <c:strCache>
                <c:ptCount val="1"/>
                <c:pt idx="0">
                  <c:v>UBPR Peer Group 5 Average</c:v>
                </c:pt>
              </c:strCache>
            </c:strRef>
          </c:tx>
          <c:spPr>
            <a:solidFill>
              <a:schemeClr val="accent4"/>
            </a:solidFill>
            <a:ln>
              <a:noFill/>
            </a:ln>
            <a:effectLst/>
          </c:spPr>
          <c:invertIfNegative val="0"/>
          <c:cat>
            <c:strRef>
              <c:f>'Peer Comparison Tool'!$L$67:$L$70</c:f>
              <c:strCache>
                <c:ptCount val="4"/>
                <c:pt idx="0">
                  <c:v>Other</c:v>
                </c:pt>
                <c:pt idx="1">
                  <c:v>Interest Bearing Balances</c:v>
                </c:pt>
                <c:pt idx="2">
                  <c:v>Securities</c:v>
                </c:pt>
                <c:pt idx="3">
                  <c:v>Total Loans and Leases</c:v>
                </c:pt>
              </c:strCache>
            </c:strRef>
          </c:cat>
          <c:val>
            <c:numRef>
              <c:f>'Peer Comparison Tool'!$P$67:$P$70</c:f>
              <c:numCache>
                <c:formatCode>0%</c:formatCode>
                <c:ptCount val="4"/>
                <c:pt idx="0">
                  <c:v>8.6772231255744982E-3</c:v>
                </c:pt>
                <c:pt idx="1">
                  <c:v>6.451847100527322E-2</c:v>
                </c:pt>
                <c:pt idx="2">
                  <c:v>0.20934465782526449</c:v>
                </c:pt>
                <c:pt idx="3">
                  <c:v>0.71745964804388784</c:v>
                </c:pt>
              </c:numCache>
            </c:numRef>
          </c:val>
          <c:extLst>
            <c:ext xmlns:c16="http://schemas.microsoft.com/office/drawing/2014/chart" uri="{C3380CC4-5D6E-409C-BE32-E72D297353CC}">
              <c16:uniqueId val="{00000001-FE0C-4102-944E-0A7893ECF966}"/>
            </c:ext>
          </c:extLst>
        </c:ser>
        <c:ser>
          <c:idx val="0"/>
          <c:order val="2"/>
          <c:tx>
            <c:strRef>
              <c:f>'Peer Comparison Tool'!$O$65</c:f>
              <c:strCache>
                <c:ptCount val="1"/>
                <c:pt idx="0">
                  <c:v>1st Source Bank</c:v>
                </c:pt>
              </c:strCache>
            </c:strRef>
          </c:tx>
          <c:spPr>
            <a:solidFill>
              <a:schemeClr val="accent1">
                <a:lumMod val="20000"/>
                <a:lumOff val="80000"/>
              </a:schemeClr>
            </a:solidFill>
            <a:ln>
              <a:noFill/>
            </a:ln>
            <a:effectLst/>
          </c:spPr>
          <c:invertIfNegative val="0"/>
          <c:cat>
            <c:strRef>
              <c:f>'Peer Comparison Tool'!$L$67:$L$70</c:f>
              <c:strCache>
                <c:ptCount val="4"/>
                <c:pt idx="0">
                  <c:v>Other</c:v>
                </c:pt>
                <c:pt idx="1">
                  <c:v>Interest Bearing Balances</c:v>
                </c:pt>
                <c:pt idx="2">
                  <c:v>Securities</c:v>
                </c:pt>
                <c:pt idx="3">
                  <c:v>Total Loans and Leases</c:v>
                </c:pt>
              </c:strCache>
            </c:strRef>
          </c:cat>
          <c:val>
            <c:numRef>
              <c:f>'Peer Comparison Tool'!$O$67:$O$70</c:f>
              <c:numCache>
                <c:formatCode>0%</c:formatCode>
                <c:ptCount val="4"/>
                <c:pt idx="0">
                  <c:v>2.2345070205701048E-3</c:v>
                </c:pt>
                <c:pt idx="1">
                  <c:v>7.09314759668954E-3</c:v>
                </c:pt>
                <c:pt idx="2">
                  <c:v>0.16855537917282959</c:v>
                </c:pt>
                <c:pt idx="3">
                  <c:v>0.82211696620991082</c:v>
                </c:pt>
              </c:numCache>
            </c:numRef>
          </c:val>
          <c:extLst>
            <c:ext xmlns:c16="http://schemas.microsoft.com/office/drawing/2014/chart" uri="{C3380CC4-5D6E-409C-BE32-E72D297353CC}">
              <c16:uniqueId val="{00000002-FE0C-4102-944E-0A7893ECF966}"/>
            </c:ext>
          </c:extLst>
        </c:ser>
        <c:ser>
          <c:idx val="1"/>
          <c:order val="3"/>
          <c:tx>
            <c:strRef>
              <c:f>'Peer Comparison Tool'!$N$65</c:f>
              <c:strCache>
                <c:ptCount val="1"/>
                <c:pt idx="0">
                  <c:v>Andrew Johnson Bank</c:v>
                </c:pt>
              </c:strCache>
            </c:strRef>
          </c:tx>
          <c:spPr>
            <a:solidFill>
              <a:schemeClr val="accent1">
                <a:lumMod val="60000"/>
                <a:lumOff val="40000"/>
              </a:schemeClr>
            </a:solidFill>
            <a:ln>
              <a:noFill/>
            </a:ln>
            <a:effectLst/>
          </c:spPr>
          <c:invertIfNegative val="0"/>
          <c:cat>
            <c:strRef>
              <c:f>'Peer Comparison Tool'!$L$67:$L$70</c:f>
              <c:strCache>
                <c:ptCount val="4"/>
                <c:pt idx="0">
                  <c:v>Other</c:v>
                </c:pt>
                <c:pt idx="1">
                  <c:v>Interest Bearing Balances</c:v>
                </c:pt>
                <c:pt idx="2">
                  <c:v>Securities</c:v>
                </c:pt>
                <c:pt idx="3">
                  <c:v>Total Loans and Leases</c:v>
                </c:pt>
              </c:strCache>
            </c:strRef>
          </c:cat>
          <c:val>
            <c:numRef>
              <c:f>'Peer Comparison Tool'!$N$67:$N$70</c:f>
              <c:numCache>
                <c:formatCode>0%</c:formatCode>
                <c:ptCount val="4"/>
                <c:pt idx="0">
                  <c:v>0</c:v>
                </c:pt>
                <c:pt idx="1">
                  <c:v>5.2001438326514084E-2</c:v>
                </c:pt>
                <c:pt idx="2">
                  <c:v>0.17700318386840011</c:v>
                </c:pt>
                <c:pt idx="3">
                  <c:v>0.77099537780508576</c:v>
                </c:pt>
              </c:numCache>
            </c:numRef>
          </c:val>
          <c:extLst>
            <c:ext xmlns:c16="http://schemas.microsoft.com/office/drawing/2014/chart" uri="{C3380CC4-5D6E-409C-BE32-E72D297353CC}">
              <c16:uniqueId val="{00000003-FE0C-4102-944E-0A7893ECF966}"/>
            </c:ext>
          </c:extLst>
        </c:ser>
        <c:ser>
          <c:idx val="2"/>
          <c:order val="4"/>
          <c:tx>
            <c:strRef>
              <c:f>'Peer Comparison Tool'!$M$65</c:f>
              <c:strCache>
                <c:ptCount val="1"/>
                <c:pt idx="0">
                  <c:v>1st Trust Bank, Inc.</c:v>
                </c:pt>
              </c:strCache>
            </c:strRef>
          </c:tx>
          <c:spPr>
            <a:solidFill>
              <a:srgbClr val="008FFA"/>
            </a:solidFill>
            <a:ln>
              <a:noFill/>
            </a:ln>
            <a:effectLst/>
          </c:spPr>
          <c:invertIfNegative val="0"/>
          <c:cat>
            <c:strRef>
              <c:f>'Peer Comparison Tool'!$L$67:$L$70</c:f>
              <c:strCache>
                <c:ptCount val="4"/>
                <c:pt idx="0">
                  <c:v>Other</c:v>
                </c:pt>
                <c:pt idx="1">
                  <c:v>Interest Bearing Balances</c:v>
                </c:pt>
                <c:pt idx="2">
                  <c:v>Securities</c:v>
                </c:pt>
                <c:pt idx="3">
                  <c:v>Total Loans and Leases</c:v>
                </c:pt>
              </c:strCache>
            </c:strRef>
          </c:cat>
          <c:val>
            <c:numRef>
              <c:f>'Peer Comparison Tool'!$M$67:$M$70</c:f>
              <c:numCache>
                <c:formatCode>0%</c:formatCode>
                <c:ptCount val="4"/>
                <c:pt idx="0">
                  <c:v>1.8796633172553092E-3</c:v>
                </c:pt>
                <c:pt idx="1">
                  <c:v>9.1835889463053461E-2</c:v>
                </c:pt>
                <c:pt idx="2">
                  <c:v>8.700929636874534E-2</c:v>
                </c:pt>
                <c:pt idx="3">
                  <c:v>0.81927515085094593</c:v>
                </c:pt>
              </c:numCache>
            </c:numRef>
          </c:val>
          <c:extLst>
            <c:ext xmlns:c16="http://schemas.microsoft.com/office/drawing/2014/chart" uri="{C3380CC4-5D6E-409C-BE32-E72D297353CC}">
              <c16:uniqueId val="{00000004-FE0C-4102-944E-0A7893ECF966}"/>
            </c:ext>
          </c:extLst>
        </c:ser>
        <c:dLbls>
          <c:showLegendKey val="0"/>
          <c:showVal val="0"/>
          <c:showCatName val="0"/>
          <c:showSerName val="0"/>
          <c:showPercent val="0"/>
          <c:showBubbleSize val="0"/>
        </c:dLbls>
        <c:gapWidth val="182"/>
        <c:axId val="240654656"/>
        <c:axId val="240655048"/>
      </c:barChart>
      <c:catAx>
        <c:axId val="2406546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5048"/>
        <c:crosses val="autoZero"/>
        <c:auto val="1"/>
        <c:lblAlgn val="ctr"/>
        <c:lblOffset val="1"/>
        <c:noMultiLvlLbl val="0"/>
      </c:catAx>
      <c:valAx>
        <c:axId val="2406550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4656"/>
        <c:crosses val="autoZero"/>
        <c:crossBetween val="between"/>
      </c:valAx>
      <c:spPr>
        <a:noFill/>
        <a:ln>
          <a:noFill/>
        </a:ln>
        <a:effectLst/>
      </c:spPr>
    </c:plotArea>
    <c:legend>
      <c:legendPos val="b"/>
      <c:layout>
        <c:manualLayout>
          <c:xMode val="edge"/>
          <c:yMode val="edge"/>
          <c:x val="6.2846578882147404E-3"/>
          <c:y val="7.1537537846464147E-2"/>
          <c:w val="0.11337643023329215"/>
          <c:h val="0.85755730533683283"/>
        </c:manualLayout>
      </c:layout>
      <c:overlay val="0"/>
      <c:spPr>
        <a:noFill/>
        <a:ln>
          <a:solidFill>
            <a:sysClr val="windowText" lastClr="000000"/>
          </a:solid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72234681510033"/>
          <c:y val="4.9845680829408996E-2"/>
          <c:w val="0.76716473696253906"/>
          <c:h val="0.89266549623306712"/>
        </c:manualLayout>
      </c:layout>
      <c:barChart>
        <c:barDir val="bar"/>
        <c:grouping val="clustered"/>
        <c:varyColors val="0"/>
        <c:ser>
          <c:idx val="4"/>
          <c:order val="0"/>
          <c:tx>
            <c:strRef>
              <c:f>'Peer Comparison Tool'!$O$21</c:f>
              <c:strCache>
                <c:ptCount val="1"/>
                <c:pt idx="0">
                  <c:v>1st Trust Bank, Inc.</c:v>
                </c:pt>
              </c:strCache>
            </c:strRef>
          </c:tx>
          <c:spPr>
            <a:solidFill>
              <a:srgbClr val="008FFA"/>
            </a:solidFill>
            <a:ln>
              <a:noFill/>
            </a:ln>
            <a:effectLst/>
          </c:spPr>
          <c:invertIfNegative val="0"/>
          <c:cat>
            <c:strRef>
              <c:f>'Peer Comparison Tool'!$N$22:$N$28</c:f>
              <c:strCache>
                <c:ptCount val="7"/>
                <c:pt idx="0">
                  <c:v>Yield on Investments (FTE)</c:v>
                </c:pt>
                <c:pt idx="1">
                  <c:v>Yield on Total Loans</c:v>
                </c:pt>
                <c:pt idx="2">
                  <c:v>Earning Asset Yield</c:v>
                </c:pt>
                <c:pt idx="3">
                  <c:v>Cost of Funds</c:v>
                </c:pt>
                <c:pt idx="4">
                  <c:v>NIM (FTE)</c:v>
                </c:pt>
                <c:pt idx="5">
                  <c:v>ROAA</c:v>
                </c:pt>
                <c:pt idx="6">
                  <c:v>ROAE</c:v>
                </c:pt>
              </c:strCache>
            </c:strRef>
          </c:cat>
          <c:val>
            <c:numRef>
              <c:f>'Peer Comparison Tool'!$O$22:$O$28</c:f>
              <c:numCache>
                <c:formatCode>General</c:formatCode>
                <c:ptCount val="7"/>
                <c:pt idx="0">
                  <c:v>2.2200000000000002</c:v>
                </c:pt>
                <c:pt idx="1">
                  <c:v>6.2600000000000007</c:v>
                </c:pt>
                <c:pt idx="2">
                  <c:v>5.71</c:v>
                </c:pt>
                <c:pt idx="3">
                  <c:v>2.62</c:v>
                </c:pt>
                <c:pt idx="4">
                  <c:v>3.09</c:v>
                </c:pt>
                <c:pt idx="5">
                  <c:v>0.62</c:v>
                </c:pt>
                <c:pt idx="6">
                  <c:v>7.22</c:v>
                </c:pt>
              </c:numCache>
            </c:numRef>
          </c:val>
          <c:extLst>
            <c:ext xmlns:c16="http://schemas.microsoft.com/office/drawing/2014/chart" uri="{C3380CC4-5D6E-409C-BE32-E72D297353CC}">
              <c16:uniqueId val="{00000000-8902-408C-AEF4-76D11131AA1D}"/>
            </c:ext>
          </c:extLst>
        </c:ser>
        <c:ser>
          <c:idx val="3"/>
          <c:order val="1"/>
          <c:tx>
            <c:strRef>
              <c:f>'Peer Comparison Tool'!$P$21</c:f>
              <c:strCache>
                <c:ptCount val="1"/>
                <c:pt idx="0">
                  <c:v>Andrew Johnson Bank</c:v>
                </c:pt>
              </c:strCache>
            </c:strRef>
          </c:tx>
          <c:spPr>
            <a:solidFill>
              <a:schemeClr val="accent1">
                <a:lumMod val="60000"/>
                <a:lumOff val="40000"/>
              </a:schemeClr>
            </a:solidFill>
            <a:ln>
              <a:noFill/>
            </a:ln>
            <a:effectLst/>
          </c:spPr>
          <c:invertIfNegative val="0"/>
          <c:cat>
            <c:strRef>
              <c:f>'Peer Comparison Tool'!$N$22:$N$28</c:f>
              <c:strCache>
                <c:ptCount val="7"/>
                <c:pt idx="0">
                  <c:v>Yield on Investments (FTE)</c:v>
                </c:pt>
                <c:pt idx="1">
                  <c:v>Yield on Total Loans</c:v>
                </c:pt>
                <c:pt idx="2">
                  <c:v>Earning Asset Yield</c:v>
                </c:pt>
                <c:pt idx="3">
                  <c:v>Cost of Funds</c:v>
                </c:pt>
                <c:pt idx="4">
                  <c:v>NIM (FTE)</c:v>
                </c:pt>
                <c:pt idx="5">
                  <c:v>ROAA</c:v>
                </c:pt>
                <c:pt idx="6">
                  <c:v>ROAE</c:v>
                </c:pt>
              </c:strCache>
            </c:strRef>
          </c:cat>
          <c:val>
            <c:numRef>
              <c:f>'Peer Comparison Tool'!$P$22:$P$28</c:f>
              <c:numCache>
                <c:formatCode>General</c:formatCode>
                <c:ptCount val="7"/>
                <c:pt idx="0">
                  <c:v>1.9800000000000002</c:v>
                </c:pt>
                <c:pt idx="1">
                  <c:v>6.68</c:v>
                </c:pt>
                <c:pt idx="2">
                  <c:v>5.67</c:v>
                </c:pt>
                <c:pt idx="3">
                  <c:v>1.63</c:v>
                </c:pt>
                <c:pt idx="4">
                  <c:v>4.05</c:v>
                </c:pt>
                <c:pt idx="5">
                  <c:v>1.3599999999999999</c:v>
                </c:pt>
                <c:pt idx="6">
                  <c:v>15.950000000000001</c:v>
                </c:pt>
              </c:numCache>
            </c:numRef>
          </c:val>
          <c:extLst>
            <c:ext xmlns:c16="http://schemas.microsoft.com/office/drawing/2014/chart" uri="{C3380CC4-5D6E-409C-BE32-E72D297353CC}">
              <c16:uniqueId val="{00000001-8902-408C-AEF4-76D11131AA1D}"/>
            </c:ext>
          </c:extLst>
        </c:ser>
        <c:ser>
          <c:idx val="0"/>
          <c:order val="2"/>
          <c:tx>
            <c:strRef>
              <c:f>'Peer Comparison Tool'!$Q$21</c:f>
              <c:strCache>
                <c:ptCount val="1"/>
                <c:pt idx="0">
                  <c:v>1st Source Bank</c:v>
                </c:pt>
              </c:strCache>
            </c:strRef>
          </c:tx>
          <c:spPr>
            <a:solidFill>
              <a:schemeClr val="accent1">
                <a:lumMod val="20000"/>
                <a:lumOff val="80000"/>
              </a:schemeClr>
            </a:solidFill>
            <a:ln>
              <a:noFill/>
            </a:ln>
            <a:effectLst/>
          </c:spPr>
          <c:invertIfNegative val="0"/>
          <c:cat>
            <c:strRef>
              <c:f>'Peer Comparison Tool'!$N$22:$N$28</c:f>
              <c:strCache>
                <c:ptCount val="7"/>
                <c:pt idx="0">
                  <c:v>Yield on Investments (FTE)</c:v>
                </c:pt>
                <c:pt idx="1">
                  <c:v>Yield on Total Loans</c:v>
                </c:pt>
                <c:pt idx="2">
                  <c:v>Earning Asset Yield</c:v>
                </c:pt>
                <c:pt idx="3">
                  <c:v>Cost of Funds</c:v>
                </c:pt>
                <c:pt idx="4">
                  <c:v>NIM (FTE)</c:v>
                </c:pt>
                <c:pt idx="5">
                  <c:v>ROAA</c:v>
                </c:pt>
                <c:pt idx="6">
                  <c:v>ROAE</c:v>
                </c:pt>
              </c:strCache>
            </c:strRef>
          </c:cat>
          <c:val>
            <c:numRef>
              <c:f>'Peer Comparison Tool'!$Q$22:$Q$28</c:f>
              <c:numCache>
                <c:formatCode>General</c:formatCode>
                <c:ptCount val="7"/>
                <c:pt idx="0">
                  <c:v>2.2999999999999998</c:v>
                </c:pt>
                <c:pt idx="1">
                  <c:v>6.7299999999999995</c:v>
                </c:pt>
                <c:pt idx="2">
                  <c:v>5.83</c:v>
                </c:pt>
                <c:pt idx="3">
                  <c:v>1.83</c:v>
                </c:pt>
                <c:pt idx="4">
                  <c:v>4</c:v>
                </c:pt>
                <c:pt idx="5">
                  <c:v>1.73</c:v>
                </c:pt>
                <c:pt idx="6">
                  <c:v>13.900000000000002</c:v>
                </c:pt>
              </c:numCache>
            </c:numRef>
          </c:val>
          <c:extLst>
            <c:ext xmlns:c16="http://schemas.microsoft.com/office/drawing/2014/chart" uri="{C3380CC4-5D6E-409C-BE32-E72D297353CC}">
              <c16:uniqueId val="{00000002-8902-408C-AEF4-76D11131AA1D}"/>
            </c:ext>
          </c:extLst>
        </c:ser>
        <c:ser>
          <c:idx val="1"/>
          <c:order val="3"/>
          <c:tx>
            <c:strRef>
              <c:f>'Peer Comparison Tool'!$R$21</c:f>
              <c:strCache>
                <c:ptCount val="1"/>
                <c:pt idx="0">
                  <c:v>UBPR Peer Group 5 Average</c:v>
                </c:pt>
              </c:strCache>
            </c:strRef>
          </c:tx>
          <c:spPr>
            <a:solidFill>
              <a:schemeClr val="accent4"/>
            </a:solidFill>
            <a:ln>
              <a:noFill/>
            </a:ln>
            <a:effectLst/>
          </c:spPr>
          <c:invertIfNegative val="0"/>
          <c:cat>
            <c:strRef>
              <c:f>'Peer Comparison Tool'!$N$22:$N$28</c:f>
              <c:strCache>
                <c:ptCount val="7"/>
                <c:pt idx="0">
                  <c:v>Yield on Investments (FTE)</c:v>
                </c:pt>
                <c:pt idx="1">
                  <c:v>Yield on Total Loans</c:v>
                </c:pt>
                <c:pt idx="2">
                  <c:v>Earning Asset Yield</c:v>
                </c:pt>
                <c:pt idx="3">
                  <c:v>Cost of Funds</c:v>
                </c:pt>
                <c:pt idx="4">
                  <c:v>NIM (FTE)</c:v>
                </c:pt>
                <c:pt idx="5">
                  <c:v>ROAA</c:v>
                </c:pt>
                <c:pt idx="6">
                  <c:v>ROAE</c:v>
                </c:pt>
              </c:strCache>
            </c:strRef>
          </c:cat>
          <c:val>
            <c:numRef>
              <c:f>'Peer Comparison Tool'!$R$22:$R$28</c:f>
              <c:numCache>
                <c:formatCode>General</c:formatCode>
                <c:ptCount val="7"/>
                <c:pt idx="0">
                  <c:v>3.01</c:v>
                </c:pt>
                <c:pt idx="1">
                  <c:v>6.63</c:v>
                </c:pt>
                <c:pt idx="2">
                  <c:v>5.64</c:v>
                </c:pt>
                <c:pt idx="3">
                  <c:v>1.87</c:v>
                </c:pt>
                <c:pt idx="4">
                  <c:v>3.7699999999999996</c:v>
                </c:pt>
                <c:pt idx="5">
                  <c:v>1.1599999999999999</c:v>
                </c:pt>
                <c:pt idx="6">
                  <c:v>12.21</c:v>
                </c:pt>
              </c:numCache>
            </c:numRef>
          </c:val>
          <c:extLst>
            <c:ext xmlns:c16="http://schemas.microsoft.com/office/drawing/2014/chart" uri="{C3380CC4-5D6E-409C-BE32-E72D297353CC}">
              <c16:uniqueId val="{00000003-8902-408C-AEF4-76D11131AA1D}"/>
            </c:ext>
          </c:extLst>
        </c:ser>
        <c:ser>
          <c:idx val="2"/>
          <c:order val="4"/>
          <c:tx>
            <c:strRef>
              <c:f>'Peer Comparison Tool'!$S$21</c:f>
              <c:strCache>
                <c:ptCount val="1"/>
                <c:pt idx="0">
                  <c:v>Kentucky State Average</c:v>
                </c:pt>
              </c:strCache>
            </c:strRef>
          </c:tx>
          <c:spPr>
            <a:solidFill>
              <a:schemeClr val="accent2"/>
            </a:solidFill>
            <a:ln>
              <a:noFill/>
            </a:ln>
            <a:effectLst/>
          </c:spPr>
          <c:invertIfNegative val="0"/>
          <c:cat>
            <c:strRef>
              <c:f>'Peer Comparison Tool'!$N$22:$N$28</c:f>
              <c:strCache>
                <c:ptCount val="7"/>
                <c:pt idx="0">
                  <c:v>Yield on Investments (FTE)</c:v>
                </c:pt>
                <c:pt idx="1">
                  <c:v>Yield on Total Loans</c:v>
                </c:pt>
                <c:pt idx="2">
                  <c:v>Earning Asset Yield</c:v>
                </c:pt>
                <c:pt idx="3">
                  <c:v>Cost of Funds</c:v>
                </c:pt>
                <c:pt idx="4">
                  <c:v>NIM (FTE)</c:v>
                </c:pt>
                <c:pt idx="5">
                  <c:v>ROAA</c:v>
                </c:pt>
                <c:pt idx="6">
                  <c:v>ROAE</c:v>
                </c:pt>
              </c:strCache>
            </c:strRef>
          </c:cat>
          <c:val>
            <c:numRef>
              <c:f>'Peer Comparison Tool'!$S$22:$S$28</c:f>
              <c:numCache>
                <c:formatCode>General</c:formatCode>
                <c:ptCount val="7"/>
                <c:pt idx="0">
                  <c:v>2.76</c:v>
                </c:pt>
                <c:pt idx="1">
                  <c:v>6.5699999999999994</c:v>
                </c:pt>
                <c:pt idx="2">
                  <c:v>5.58</c:v>
                </c:pt>
                <c:pt idx="3">
                  <c:v>1.8599999999999999</c:v>
                </c:pt>
                <c:pt idx="4">
                  <c:v>3.71</c:v>
                </c:pt>
                <c:pt idx="5">
                  <c:v>1.1199999999999999</c:v>
                </c:pt>
                <c:pt idx="6">
                  <c:v>12.06</c:v>
                </c:pt>
              </c:numCache>
            </c:numRef>
          </c:val>
          <c:extLst>
            <c:ext xmlns:c16="http://schemas.microsoft.com/office/drawing/2014/chart" uri="{C3380CC4-5D6E-409C-BE32-E72D297353CC}">
              <c16:uniqueId val="{00000004-8902-408C-AEF4-76D11131AA1D}"/>
            </c:ext>
          </c:extLst>
        </c:ser>
        <c:dLbls>
          <c:showLegendKey val="0"/>
          <c:showVal val="0"/>
          <c:showCatName val="0"/>
          <c:showSerName val="0"/>
          <c:showPercent val="0"/>
          <c:showBubbleSize val="0"/>
        </c:dLbls>
        <c:gapWidth val="182"/>
        <c:axId val="240655832"/>
        <c:axId val="240656224"/>
      </c:barChart>
      <c:catAx>
        <c:axId val="24065583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6224"/>
        <c:crosses val="autoZero"/>
        <c:auto val="1"/>
        <c:lblAlgn val="ctr"/>
        <c:lblOffset val="100"/>
        <c:noMultiLvlLbl val="0"/>
      </c:catAx>
      <c:valAx>
        <c:axId val="240656224"/>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40655832"/>
        <c:crosses val="autoZero"/>
        <c:crossBetween val="between"/>
      </c:valAx>
      <c:spPr>
        <a:noFill/>
        <a:ln>
          <a:noFill/>
        </a:ln>
        <a:effectLst/>
      </c:spPr>
    </c:plotArea>
    <c:legend>
      <c:legendPos val="l"/>
      <c:layout>
        <c:manualLayout>
          <c:xMode val="edge"/>
          <c:yMode val="edge"/>
          <c:x val="6.5268051691269096E-3"/>
          <c:y val="5.076141188252449E-2"/>
          <c:w val="0.11783889772025205"/>
          <c:h val="0.89585371934919267"/>
        </c:manualLayout>
      </c:layout>
      <c:overlay val="1"/>
      <c:spPr>
        <a:noFill/>
        <a:ln>
          <a:solidFill>
            <a:sysClr val="windowText" lastClr="000000"/>
          </a:solid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84688074366807"/>
          <c:y val="2.940251645130779E-2"/>
          <c:w val="0.76310806848627599"/>
          <c:h val="0.86077476998897562"/>
        </c:manualLayout>
      </c:layout>
      <c:barChart>
        <c:barDir val="bar"/>
        <c:grouping val="clustered"/>
        <c:varyColors val="0"/>
        <c:ser>
          <c:idx val="2"/>
          <c:order val="0"/>
          <c:tx>
            <c:strRef>
              <c:f>'Peer Comparison Tool'!$Q$138</c:f>
              <c:strCache>
                <c:ptCount val="1"/>
                <c:pt idx="0">
                  <c:v>Kentucky State Average</c:v>
                </c:pt>
              </c:strCache>
            </c:strRef>
          </c:tx>
          <c:spPr>
            <a:solidFill>
              <a:schemeClr val="accent2"/>
            </a:solidFill>
            <a:ln>
              <a:noFill/>
            </a:ln>
            <a:effectLst/>
          </c:spPr>
          <c:invertIfNegative val="0"/>
          <c:cat>
            <c:strRef>
              <c:f>'Peer Comparison Tool'!$L$139:$L$144</c:f>
              <c:strCache>
                <c:ptCount val="6"/>
                <c:pt idx="0">
                  <c:v>Tier-1 Leverage Ratio</c:v>
                </c:pt>
                <c:pt idx="1">
                  <c:v>Total Risk-Based Capital Ratio</c:v>
                </c:pt>
                <c:pt idx="2">
                  <c:v>Growth Rate of Assets</c:v>
                </c:pt>
                <c:pt idx="3">
                  <c:v>Growth Rate of Tier 1 Capital</c:v>
                </c:pt>
                <c:pt idx="4">
                  <c:v>NPAs/Total Capital</c:v>
                </c:pt>
                <c:pt idx="5">
                  <c:v>Non-Current Loans/Total Capital</c:v>
                </c:pt>
              </c:strCache>
            </c:strRef>
          </c:cat>
          <c:val>
            <c:numRef>
              <c:f>'Peer Comparison Tool'!$Q$139:$Q$144</c:f>
              <c:numCache>
                <c:formatCode>General</c:formatCode>
                <c:ptCount val="6"/>
                <c:pt idx="0">
                  <c:v>11.06</c:v>
                </c:pt>
                <c:pt idx="1">
                  <c:v>16.79</c:v>
                </c:pt>
                <c:pt idx="2">
                  <c:v>2.35</c:v>
                </c:pt>
                <c:pt idx="3">
                  <c:v>5.84</c:v>
                </c:pt>
                <c:pt idx="4">
                  <c:v>3.65</c:v>
                </c:pt>
                <c:pt idx="5">
                  <c:v>3.0700000000000003</c:v>
                </c:pt>
              </c:numCache>
            </c:numRef>
          </c:val>
          <c:extLst>
            <c:ext xmlns:c16="http://schemas.microsoft.com/office/drawing/2014/chart" uri="{C3380CC4-5D6E-409C-BE32-E72D297353CC}">
              <c16:uniqueId val="{00000000-851D-4A54-9C2B-6C94EFA9D985}"/>
            </c:ext>
          </c:extLst>
        </c:ser>
        <c:ser>
          <c:idx val="1"/>
          <c:order val="1"/>
          <c:tx>
            <c:strRef>
              <c:f>'Peer Comparison Tool'!$P$138</c:f>
              <c:strCache>
                <c:ptCount val="1"/>
                <c:pt idx="0">
                  <c:v>UBPR Peer Group 5 Average</c:v>
                </c:pt>
              </c:strCache>
            </c:strRef>
          </c:tx>
          <c:spPr>
            <a:solidFill>
              <a:schemeClr val="accent4"/>
            </a:solidFill>
            <a:ln>
              <a:noFill/>
            </a:ln>
            <a:effectLst/>
          </c:spPr>
          <c:invertIfNegative val="0"/>
          <c:cat>
            <c:strRef>
              <c:f>'Peer Comparison Tool'!$L$139:$L$144</c:f>
              <c:strCache>
                <c:ptCount val="6"/>
                <c:pt idx="0">
                  <c:v>Tier-1 Leverage Ratio</c:v>
                </c:pt>
                <c:pt idx="1">
                  <c:v>Total Risk-Based Capital Ratio</c:v>
                </c:pt>
                <c:pt idx="2">
                  <c:v>Growth Rate of Assets</c:v>
                </c:pt>
                <c:pt idx="3">
                  <c:v>Growth Rate of Tier 1 Capital</c:v>
                </c:pt>
                <c:pt idx="4">
                  <c:v>NPAs/Total Capital</c:v>
                </c:pt>
                <c:pt idx="5">
                  <c:v>Non-Current Loans/Total Capital</c:v>
                </c:pt>
              </c:strCache>
            </c:strRef>
          </c:cat>
          <c:val>
            <c:numRef>
              <c:f>'Peer Comparison Tool'!$P$139:$P$144</c:f>
              <c:numCache>
                <c:formatCode>General</c:formatCode>
                <c:ptCount val="6"/>
                <c:pt idx="0">
                  <c:v>10.8</c:v>
                </c:pt>
                <c:pt idx="1">
                  <c:v>15.840000000000002</c:v>
                </c:pt>
                <c:pt idx="2">
                  <c:v>2.3199999999999998</c:v>
                </c:pt>
                <c:pt idx="3">
                  <c:v>6.52</c:v>
                </c:pt>
                <c:pt idx="4">
                  <c:v>0</c:v>
                </c:pt>
                <c:pt idx="5">
                  <c:v>0</c:v>
                </c:pt>
              </c:numCache>
            </c:numRef>
          </c:val>
          <c:extLst>
            <c:ext xmlns:c16="http://schemas.microsoft.com/office/drawing/2014/chart" uri="{C3380CC4-5D6E-409C-BE32-E72D297353CC}">
              <c16:uniqueId val="{00000001-851D-4A54-9C2B-6C94EFA9D985}"/>
            </c:ext>
          </c:extLst>
        </c:ser>
        <c:ser>
          <c:idx val="0"/>
          <c:order val="2"/>
          <c:tx>
            <c:strRef>
              <c:f>'Peer Comparison Tool'!$O$138</c:f>
              <c:strCache>
                <c:ptCount val="1"/>
                <c:pt idx="0">
                  <c:v>1st Source Bank</c:v>
                </c:pt>
              </c:strCache>
            </c:strRef>
          </c:tx>
          <c:spPr>
            <a:solidFill>
              <a:schemeClr val="accent1">
                <a:lumMod val="20000"/>
                <a:lumOff val="80000"/>
              </a:schemeClr>
            </a:solidFill>
            <a:ln>
              <a:noFill/>
            </a:ln>
            <a:effectLst/>
          </c:spPr>
          <c:invertIfNegative val="0"/>
          <c:cat>
            <c:strRef>
              <c:f>'Peer Comparison Tool'!$L$139:$L$144</c:f>
              <c:strCache>
                <c:ptCount val="6"/>
                <c:pt idx="0">
                  <c:v>Tier-1 Leverage Ratio</c:v>
                </c:pt>
                <c:pt idx="1">
                  <c:v>Total Risk-Based Capital Ratio</c:v>
                </c:pt>
                <c:pt idx="2">
                  <c:v>Growth Rate of Assets</c:v>
                </c:pt>
                <c:pt idx="3">
                  <c:v>Growth Rate of Tier 1 Capital</c:v>
                </c:pt>
                <c:pt idx="4">
                  <c:v>NPAs/Total Capital</c:v>
                </c:pt>
                <c:pt idx="5">
                  <c:v>Non-Current Loans/Total Capital</c:v>
                </c:pt>
              </c:strCache>
            </c:strRef>
          </c:cat>
          <c:val>
            <c:numRef>
              <c:f>'Peer Comparison Tool'!$O$139:$O$144</c:f>
              <c:numCache>
                <c:formatCode>General</c:formatCode>
                <c:ptCount val="6"/>
                <c:pt idx="0">
                  <c:v>13.18</c:v>
                </c:pt>
                <c:pt idx="1">
                  <c:v>15.950000000000001</c:v>
                </c:pt>
                <c:pt idx="2">
                  <c:v>5.57</c:v>
                </c:pt>
                <c:pt idx="3">
                  <c:v>6.81</c:v>
                </c:pt>
                <c:pt idx="4">
                  <c:v>6.4799999999999995</c:v>
                </c:pt>
                <c:pt idx="5">
                  <c:v>5.74</c:v>
                </c:pt>
              </c:numCache>
            </c:numRef>
          </c:val>
          <c:extLst>
            <c:ext xmlns:c16="http://schemas.microsoft.com/office/drawing/2014/chart" uri="{C3380CC4-5D6E-409C-BE32-E72D297353CC}">
              <c16:uniqueId val="{00000002-851D-4A54-9C2B-6C94EFA9D985}"/>
            </c:ext>
          </c:extLst>
        </c:ser>
        <c:ser>
          <c:idx val="3"/>
          <c:order val="3"/>
          <c:tx>
            <c:strRef>
              <c:f>'Peer Comparison Tool'!$N$138</c:f>
              <c:strCache>
                <c:ptCount val="1"/>
                <c:pt idx="0">
                  <c:v>Andrew Johnson Bank</c:v>
                </c:pt>
              </c:strCache>
            </c:strRef>
          </c:tx>
          <c:spPr>
            <a:solidFill>
              <a:schemeClr val="accent1">
                <a:lumMod val="60000"/>
                <a:lumOff val="40000"/>
              </a:schemeClr>
            </a:solidFill>
            <a:ln>
              <a:noFill/>
            </a:ln>
            <a:effectLst/>
          </c:spPr>
          <c:invertIfNegative val="0"/>
          <c:cat>
            <c:strRef>
              <c:f>'Peer Comparison Tool'!$L$139:$L$144</c:f>
              <c:strCache>
                <c:ptCount val="6"/>
                <c:pt idx="0">
                  <c:v>Tier-1 Leverage Ratio</c:v>
                </c:pt>
                <c:pt idx="1">
                  <c:v>Total Risk-Based Capital Ratio</c:v>
                </c:pt>
                <c:pt idx="2">
                  <c:v>Growth Rate of Assets</c:v>
                </c:pt>
                <c:pt idx="3">
                  <c:v>Growth Rate of Tier 1 Capital</c:v>
                </c:pt>
                <c:pt idx="4">
                  <c:v>NPAs/Total Capital</c:v>
                </c:pt>
                <c:pt idx="5">
                  <c:v>Non-Current Loans/Total Capital</c:v>
                </c:pt>
              </c:strCache>
            </c:strRef>
          </c:cat>
          <c:val>
            <c:numRef>
              <c:f>'Peer Comparison Tool'!$N$139:$N$144</c:f>
              <c:numCache>
                <c:formatCode>General</c:formatCode>
                <c:ptCount val="6"/>
                <c:pt idx="0">
                  <c:v>10.290000000000001</c:v>
                </c:pt>
                <c:pt idx="1">
                  <c:v>16.059999999999999</c:v>
                </c:pt>
                <c:pt idx="2">
                  <c:v>4.9399999999999995</c:v>
                </c:pt>
                <c:pt idx="3">
                  <c:v>9.32</c:v>
                </c:pt>
                <c:pt idx="4">
                  <c:v>6.78</c:v>
                </c:pt>
                <c:pt idx="5">
                  <c:v>5.71</c:v>
                </c:pt>
              </c:numCache>
            </c:numRef>
          </c:val>
          <c:extLst>
            <c:ext xmlns:c16="http://schemas.microsoft.com/office/drawing/2014/chart" uri="{C3380CC4-5D6E-409C-BE32-E72D297353CC}">
              <c16:uniqueId val="{00000003-851D-4A54-9C2B-6C94EFA9D985}"/>
            </c:ext>
          </c:extLst>
        </c:ser>
        <c:ser>
          <c:idx val="4"/>
          <c:order val="4"/>
          <c:tx>
            <c:strRef>
              <c:f>'Peer Comparison Tool'!$M$138</c:f>
              <c:strCache>
                <c:ptCount val="1"/>
                <c:pt idx="0">
                  <c:v>1st Trust Bank, Inc.</c:v>
                </c:pt>
              </c:strCache>
            </c:strRef>
          </c:tx>
          <c:spPr>
            <a:solidFill>
              <a:srgbClr val="008FFA"/>
            </a:solidFill>
            <a:ln>
              <a:noFill/>
            </a:ln>
            <a:effectLst/>
          </c:spPr>
          <c:invertIfNegative val="0"/>
          <c:cat>
            <c:strRef>
              <c:f>'Peer Comparison Tool'!$L$139:$L$144</c:f>
              <c:strCache>
                <c:ptCount val="6"/>
                <c:pt idx="0">
                  <c:v>Tier-1 Leverage Ratio</c:v>
                </c:pt>
                <c:pt idx="1">
                  <c:v>Total Risk-Based Capital Ratio</c:v>
                </c:pt>
                <c:pt idx="2">
                  <c:v>Growth Rate of Assets</c:v>
                </c:pt>
                <c:pt idx="3">
                  <c:v>Growth Rate of Tier 1 Capital</c:v>
                </c:pt>
                <c:pt idx="4">
                  <c:v>NPAs/Total Capital</c:v>
                </c:pt>
                <c:pt idx="5">
                  <c:v>Non-Current Loans/Total Capital</c:v>
                </c:pt>
              </c:strCache>
            </c:strRef>
          </c:cat>
          <c:val>
            <c:numRef>
              <c:f>'Peer Comparison Tool'!$M$139:$M$144</c:f>
              <c:numCache>
                <c:formatCode>General</c:formatCode>
                <c:ptCount val="6"/>
                <c:pt idx="0">
                  <c:v>9.41</c:v>
                </c:pt>
                <c:pt idx="1">
                  <c:v>0</c:v>
                </c:pt>
                <c:pt idx="2">
                  <c:v>7.48</c:v>
                </c:pt>
                <c:pt idx="3">
                  <c:v>5.0599999999999996</c:v>
                </c:pt>
                <c:pt idx="4">
                  <c:v>2.4299999999999997</c:v>
                </c:pt>
                <c:pt idx="5">
                  <c:v>8.2799999999999994</c:v>
                </c:pt>
              </c:numCache>
            </c:numRef>
          </c:val>
          <c:extLst>
            <c:ext xmlns:c16="http://schemas.microsoft.com/office/drawing/2014/chart" uri="{C3380CC4-5D6E-409C-BE32-E72D297353CC}">
              <c16:uniqueId val="{00000004-851D-4A54-9C2B-6C94EFA9D985}"/>
            </c:ext>
          </c:extLst>
        </c:ser>
        <c:dLbls>
          <c:showLegendKey val="0"/>
          <c:showVal val="0"/>
          <c:showCatName val="0"/>
          <c:showSerName val="0"/>
          <c:showPercent val="0"/>
          <c:showBubbleSize val="0"/>
        </c:dLbls>
        <c:gapWidth val="182"/>
        <c:axId val="325572160"/>
        <c:axId val="325572552"/>
      </c:barChart>
      <c:catAx>
        <c:axId val="32557216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5572552"/>
        <c:crosses val="autoZero"/>
        <c:auto val="1"/>
        <c:lblAlgn val="ctr"/>
        <c:lblOffset val="100"/>
        <c:noMultiLvlLbl val="0"/>
      </c:catAx>
      <c:valAx>
        <c:axId val="325572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5572160"/>
        <c:crosses val="autoZero"/>
        <c:crossBetween val="between"/>
      </c:valAx>
      <c:spPr>
        <a:noFill/>
        <a:ln>
          <a:noFill/>
        </a:ln>
        <a:effectLst/>
      </c:spPr>
    </c:plotArea>
    <c:legend>
      <c:legendPos val="l"/>
      <c:layout>
        <c:manualLayout>
          <c:xMode val="edge"/>
          <c:yMode val="edge"/>
          <c:x val="6.5268051691269096E-3"/>
          <c:y val="6.099580451136051E-2"/>
          <c:w val="0.1211023003048155"/>
          <c:h val="0.89939182883652324"/>
        </c:manualLayout>
      </c:layout>
      <c:overlay val="0"/>
      <c:spPr>
        <a:noFill/>
        <a:ln>
          <a:solidFill>
            <a:sysClr val="windowText" lastClr="000000"/>
          </a:solid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7.png"/><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emf"/><Relationship Id="rId5" Type="http://schemas.openxmlformats.org/officeDocument/2006/relationships/image" Target="../media/image2.emf"/><Relationship Id="rId4"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44823</xdr:colOff>
      <xdr:row>109</xdr:row>
      <xdr:rowOff>11206</xdr:rowOff>
    </xdr:from>
    <xdr:to>
      <xdr:col>8</xdr:col>
      <xdr:colOff>1848971</xdr:colOff>
      <xdr:row>134</xdr:row>
      <xdr:rowOff>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56029</xdr:colOff>
      <xdr:row>71</xdr:row>
      <xdr:rowOff>163286</xdr:rowOff>
    </xdr:from>
    <xdr:to>
      <xdr:col>8</xdr:col>
      <xdr:colOff>1848971</xdr:colOff>
      <xdr:row>96</xdr:row>
      <xdr:rowOff>163286</xdr:rowOff>
    </xdr:to>
    <xdr:graphicFrame macro="">
      <xdr:nvGraphicFramePr>
        <xdr:cNvPr id="19" name="Chart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56028</xdr:colOff>
      <xdr:row>28</xdr:row>
      <xdr:rowOff>70437</xdr:rowOff>
    </xdr:from>
    <xdr:to>
      <xdr:col>8</xdr:col>
      <xdr:colOff>1860176</xdr:colOff>
      <xdr:row>60</xdr:row>
      <xdr:rowOff>134470</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67235</xdr:colOff>
      <xdr:row>144</xdr:row>
      <xdr:rowOff>190499</xdr:rowOff>
    </xdr:from>
    <xdr:to>
      <xdr:col>8</xdr:col>
      <xdr:colOff>1860177</xdr:colOff>
      <xdr:row>175</xdr:row>
      <xdr:rowOff>156882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2609850</xdr:colOff>
          <xdr:row>13</xdr:row>
          <xdr:rowOff>133350</xdr:rowOff>
        </xdr:from>
        <xdr:to>
          <xdr:col>4</xdr:col>
          <xdr:colOff>1390650</xdr:colOff>
          <xdr:row>15</xdr:row>
          <xdr:rowOff>123825</xdr:rowOff>
        </xdr:to>
        <xdr:sp macro="" textlink="">
          <xdr:nvSpPr>
            <xdr:cNvPr id="2062" name="ComboBox1"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xdr:row>
          <xdr:rowOff>0</xdr:rowOff>
        </xdr:from>
        <xdr:to>
          <xdr:col>4</xdr:col>
          <xdr:colOff>1390650</xdr:colOff>
          <xdr:row>17</xdr:row>
          <xdr:rowOff>190500</xdr:rowOff>
        </xdr:to>
        <xdr:sp macro="" textlink="">
          <xdr:nvSpPr>
            <xdr:cNvPr id="2063" name="ComboBox2"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1524000</xdr:colOff>
          <xdr:row>13</xdr:row>
          <xdr:rowOff>133350</xdr:rowOff>
        </xdr:from>
        <xdr:to>
          <xdr:col>6</xdr:col>
          <xdr:colOff>1809750</xdr:colOff>
          <xdr:row>15</xdr:row>
          <xdr:rowOff>123825</xdr:rowOff>
        </xdr:to>
        <xdr:sp macro="" textlink="">
          <xdr:nvSpPr>
            <xdr:cNvPr id="2064" name="ComboBox3"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1485900</xdr:colOff>
          <xdr:row>15</xdr:row>
          <xdr:rowOff>200025</xdr:rowOff>
        </xdr:from>
        <xdr:to>
          <xdr:col>6</xdr:col>
          <xdr:colOff>1800225</xdr:colOff>
          <xdr:row>17</xdr:row>
          <xdr:rowOff>190499</xdr:rowOff>
        </xdr:to>
        <xdr:sp macro="" textlink="">
          <xdr:nvSpPr>
            <xdr:cNvPr id="2065" name="ComboBox4"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1752600</xdr:colOff>
          <xdr:row>13</xdr:row>
          <xdr:rowOff>133350</xdr:rowOff>
        </xdr:from>
        <xdr:to>
          <xdr:col>9</xdr:col>
          <xdr:colOff>123825</xdr:colOff>
          <xdr:row>15</xdr:row>
          <xdr:rowOff>123825</xdr:rowOff>
        </xdr:to>
        <xdr:sp macro="" textlink="">
          <xdr:nvSpPr>
            <xdr:cNvPr id="2066" name="ComboBox5"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1838325</xdr:colOff>
          <xdr:row>15</xdr:row>
          <xdr:rowOff>200025</xdr:rowOff>
        </xdr:from>
        <xdr:to>
          <xdr:col>9</xdr:col>
          <xdr:colOff>123825</xdr:colOff>
          <xdr:row>17</xdr:row>
          <xdr:rowOff>190499</xdr:rowOff>
        </xdr:to>
        <xdr:sp macro="" textlink="">
          <xdr:nvSpPr>
            <xdr:cNvPr id="2067" name="ComboBox6"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7</xdr:col>
      <xdr:colOff>1237409</xdr:colOff>
      <xdr:row>6</xdr:row>
      <xdr:rowOff>123265</xdr:rowOff>
    </xdr:from>
    <xdr:to>
      <xdr:col>9</xdr:col>
      <xdr:colOff>1119</xdr:colOff>
      <xdr:row>7</xdr:row>
      <xdr:rowOff>4097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13866438" y="1277471"/>
          <a:ext cx="2747962" cy="474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_INV%20SUB\Excel%20Files\State%20by%20State%20Sub%20Prospects%204Q2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Program%20Files%20(x86)\SNL%20Financial\SNLxl\SNLXLAddin.xla" TargetMode="External"/><Relationship Id="rId1" Type="http://schemas.openxmlformats.org/officeDocument/2006/relationships/externalLinkPath" Target="file:///C:\Program%20Files%20(x86)\SNL%20Financial\SNLxl\SNLXLAddin.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State by State Master"/>
      <sheetName val="Fact Sheet Master"/>
      <sheetName val="SnapShot"/>
      <sheetName val="SnapShot No LiqCap"/>
      <sheetName val="SnapShot V2"/>
      <sheetName val="SnapShot V3"/>
      <sheetName val="Fact Sheet Bank For TA"/>
      <sheetName val="Fact Sheet Bank For SA"/>
      <sheetName val="Fact Sheet For Conferences"/>
      <sheetName val="Alabama"/>
      <sheetName val="AL Auditor"/>
      <sheetName val="Arkansas"/>
      <sheetName val="AR Auditor"/>
      <sheetName val="Arizona"/>
      <sheetName val="AZ Auditor"/>
      <sheetName val="California"/>
      <sheetName val="CA Auditor"/>
      <sheetName val="Colorado"/>
      <sheetName val="CO Auditor"/>
      <sheetName val="Florida"/>
      <sheetName val="FL Auditor"/>
      <sheetName val="Georgia"/>
      <sheetName val="GA Auditor"/>
      <sheetName val="Idaho"/>
      <sheetName val="ID Auditor"/>
      <sheetName val="Illinois"/>
      <sheetName val="IL Auditor"/>
      <sheetName val="Indiana"/>
      <sheetName val="IN Auditor"/>
      <sheetName val="Iowa"/>
      <sheetName val="IA Auditor"/>
      <sheetName val="Kansas"/>
      <sheetName val="KS Auditor"/>
      <sheetName val="KENTUCKY"/>
      <sheetName val="KY Auditor"/>
      <sheetName val="Louisiana"/>
      <sheetName val="LA Auditor"/>
      <sheetName val="Maryland"/>
      <sheetName val="MD Auditor"/>
      <sheetName val="Massachusetts"/>
      <sheetName val="MA Auditor"/>
      <sheetName val="Michigan"/>
      <sheetName val="MI Auditor"/>
      <sheetName val="Minnesota"/>
      <sheetName val="MN Auditor"/>
      <sheetName val="Mississippi"/>
      <sheetName val="MS Auditor"/>
      <sheetName val="Missouri"/>
      <sheetName val="MO Auditor"/>
      <sheetName val="Montana"/>
      <sheetName val="MT Auditor"/>
      <sheetName val="Nebraska"/>
      <sheetName val="NE Auditor"/>
      <sheetName val="New_Jersey"/>
      <sheetName val="NJ Auditor"/>
      <sheetName val="New_York"/>
      <sheetName val="NY Auditor"/>
      <sheetName val="North_Carolina"/>
      <sheetName val="NC Auditor"/>
      <sheetName val="North_Dakota"/>
      <sheetName val="ND Auditor"/>
      <sheetName val="Ohio"/>
      <sheetName val="OH Auditor"/>
      <sheetName val="Oklahoma"/>
      <sheetName val="OK Auditor"/>
      <sheetName val="Oregon"/>
      <sheetName val="OR Auditor"/>
      <sheetName val="Pennsylvania"/>
      <sheetName val="PA Auditor"/>
      <sheetName val="South_Carolina"/>
      <sheetName val="SC Auditor"/>
      <sheetName val="South_Dakota"/>
      <sheetName val="SD Auditor"/>
      <sheetName val="Tennessee"/>
      <sheetName val="TN Auditor"/>
      <sheetName val="Tennessee - Nashville"/>
      <sheetName val="Texas"/>
      <sheetName val="TX Auditor"/>
      <sheetName val="Texas - Houston"/>
      <sheetName val="Virginia"/>
      <sheetName val="VA Auditor"/>
      <sheetName val="Washington"/>
      <sheetName val="WA Auditor"/>
      <sheetName val="West_Virginia"/>
      <sheetName val="WV Auditor"/>
      <sheetName val="Wisconsin"/>
      <sheetName val="WI Auditor"/>
      <sheetName val="Wyoming"/>
      <sheetName val="WY Auditor"/>
      <sheetName val="PG1"/>
      <sheetName val="PG2"/>
      <sheetName val="PG3"/>
      <sheetName val="PG4"/>
      <sheetName val="PG5"/>
      <sheetName val="PG6"/>
      <sheetName val="PG7"/>
      <sheetName val="PG8"/>
      <sheetName val="PG9"/>
      <sheetName val="PG10"/>
      <sheetName val="PG11"/>
      <sheetName val="PG12"/>
      <sheetName val="PG13"/>
      <sheetName val="PG14"/>
      <sheetName val="PG15"/>
      <sheetName val="PG101"/>
      <sheetName val="PG102"/>
      <sheetName val="PG103"/>
      <sheetName val="PG104"/>
      <sheetName val="Auditors as of 2017"/>
      <sheetName val="SNL Syntax"/>
      <sheetName val="All US Banks"/>
      <sheetName val="All Banks By UBPR Group"/>
      <sheetName val="State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2">
          <cell r="G2" t="str">
            <v>Alaska</v>
          </cell>
        </row>
        <row r="3">
          <cell r="G3" t="str">
            <v>Alabama</v>
          </cell>
        </row>
        <row r="4">
          <cell r="G4" t="str">
            <v>Arkansas</v>
          </cell>
        </row>
        <row r="5">
          <cell r="G5" t="str">
            <v>Arizona</v>
          </cell>
        </row>
        <row r="6">
          <cell r="G6" t="str">
            <v>California</v>
          </cell>
        </row>
        <row r="7">
          <cell r="G7" t="str">
            <v>Colorado</v>
          </cell>
        </row>
        <row r="8">
          <cell r="G8" t="str">
            <v>Connecticut</v>
          </cell>
        </row>
        <row r="9">
          <cell r="G9" t="str">
            <v>Delaware</v>
          </cell>
        </row>
        <row r="10">
          <cell r="G10" t="str">
            <v>Florida</v>
          </cell>
        </row>
        <row r="11">
          <cell r="G11" t="str">
            <v>Georgia</v>
          </cell>
        </row>
        <row r="12">
          <cell r="G12" t="str">
            <v>Hawaii</v>
          </cell>
        </row>
        <row r="13">
          <cell r="G13" t="str">
            <v>Iowa</v>
          </cell>
        </row>
        <row r="14">
          <cell r="G14" t="str">
            <v>Idaho</v>
          </cell>
        </row>
        <row r="15">
          <cell r="G15" t="str">
            <v>Illinois</v>
          </cell>
        </row>
        <row r="16">
          <cell r="G16" t="str">
            <v>Indiana</v>
          </cell>
        </row>
        <row r="17">
          <cell r="G17" t="str">
            <v>Kansas</v>
          </cell>
        </row>
        <row r="18">
          <cell r="G18" t="str">
            <v>Kentucky</v>
          </cell>
        </row>
        <row r="19">
          <cell r="G19" t="str">
            <v>Louisiana</v>
          </cell>
        </row>
        <row r="20">
          <cell r="G20" t="str">
            <v>Massachusetts</v>
          </cell>
        </row>
        <row r="21">
          <cell r="G21" t="str">
            <v>Maryland</v>
          </cell>
        </row>
        <row r="22">
          <cell r="G22" t="str">
            <v>Maine</v>
          </cell>
        </row>
        <row r="23">
          <cell r="G23" t="str">
            <v>Michigan</v>
          </cell>
        </row>
        <row r="24">
          <cell r="G24" t="str">
            <v>Minnesota</v>
          </cell>
        </row>
        <row r="25">
          <cell r="G25" t="str">
            <v>Missouri</v>
          </cell>
        </row>
        <row r="26">
          <cell r="G26" t="str">
            <v>Mississippi</v>
          </cell>
        </row>
        <row r="27">
          <cell r="G27" t="str">
            <v>Montana</v>
          </cell>
        </row>
        <row r="28">
          <cell r="G28" t="str">
            <v>North_Carolina</v>
          </cell>
        </row>
        <row r="29">
          <cell r="G29" t="str">
            <v>North_Dakota</v>
          </cell>
        </row>
        <row r="30">
          <cell r="G30" t="str">
            <v>Nebraska</v>
          </cell>
        </row>
        <row r="31">
          <cell r="G31" t="str">
            <v>New_Hampshire</v>
          </cell>
        </row>
        <row r="32">
          <cell r="G32" t="str">
            <v>New_Jersey</v>
          </cell>
        </row>
        <row r="33">
          <cell r="G33" t="str">
            <v>New_Mexico</v>
          </cell>
        </row>
        <row r="34">
          <cell r="G34" t="str">
            <v>Nevada</v>
          </cell>
        </row>
        <row r="35">
          <cell r="G35" t="str">
            <v>New_York</v>
          </cell>
        </row>
        <row r="36">
          <cell r="G36" t="str">
            <v>Ohio</v>
          </cell>
        </row>
        <row r="37">
          <cell r="G37" t="str">
            <v>Oklahoma</v>
          </cell>
        </row>
        <row r="38">
          <cell r="G38" t="str">
            <v>Oregon</v>
          </cell>
        </row>
        <row r="39">
          <cell r="G39" t="str">
            <v>Pennsylvania</v>
          </cell>
        </row>
        <row r="40">
          <cell r="G40" t="str">
            <v>Rhode_Island</v>
          </cell>
        </row>
        <row r="41">
          <cell r="G41" t="str">
            <v>South_Carolina</v>
          </cell>
        </row>
        <row r="42">
          <cell r="G42" t="str">
            <v>South_Dakota</v>
          </cell>
        </row>
        <row r="43">
          <cell r="G43" t="str">
            <v>Tennessee</v>
          </cell>
        </row>
        <row r="44">
          <cell r="G44" t="str">
            <v>Texas</v>
          </cell>
        </row>
        <row r="45">
          <cell r="G45" t="str">
            <v>Utah</v>
          </cell>
        </row>
        <row r="46">
          <cell r="G46" t="str">
            <v>Virginia</v>
          </cell>
        </row>
        <row r="47">
          <cell r="G47" t="str">
            <v>Vermont</v>
          </cell>
        </row>
        <row r="48">
          <cell r="G48" t="str">
            <v>Washington</v>
          </cell>
        </row>
        <row r="49">
          <cell r="G49" t="str">
            <v>Wisconsin</v>
          </cell>
        </row>
        <row r="50">
          <cell r="G50" t="str">
            <v>West_Virginia</v>
          </cell>
        </row>
        <row r="51">
          <cell r="G51" t="str">
            <v>Wyoming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Sheet3"/>
    </sheetNames>
    <definedNames>
      <definedName name="SNLTable"/>
    </defined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3" Type="http://schemas.openxmlformats.org/officeDocument/2006/relationships/vmlDrawing" Target="../drawings/vmlDrawing1.vml"/><Relationship Id="rId7" Type="http://schemas.openxmlformats.org/officeDocument/2006/relationships/control" Target="../activeX/activeX2.xml"/><Relationship Id="rId12" Type="http://schemas.openxmlformats.org/officeDocument/2006/relationships/image" Target="../media/image4.emf"/><Relationship Id="rId2" Type="http://schemas.openxmlformats.org/officeDocument/2006/relationships/drawing" Target="../drawings/drawing1.xml"/><Relationship Id="rId16" Type="http://schemas.openxmlformats.org/officeDocument/2006/relationships/image" Target="../media/image6.emf"/><Relationship Id="rId1" Type="http://schemas.openxmlformats.org/officeDocument/2006/relationships/printerSettings" Target="../printerSettings/printerSettings1.bin"/><Relationship Id="rId6" Type="http://schemas.openxmlformats.org/officeDocument/2006/relationships/image" Target="../media/image1.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5.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x14ac:dyDescent="0.25"/>
  <sheetData>
    <row r="1" spans="1:1" x14ac:dyDescent="0.25">
      <c r="A1" t="s">
        <v>10909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CC1048576"/>
  <sheetViews>
    <sheetView workbookViewId="0">
      <selection activeCell="G8" sqref="G8"/>
    </sheetView>
  </sheetViews>
  <sheetFormatPr defaultRowHeight="15" x14ac:dyDescent="0.25"/>
  <cols>
    <col min="2" max="2" width="15.85546875" bestFit="1" customWidth="1"/>
    <col min="4" max="4" width="13.140625" bestFit="1" customWidth="1"/>
    <col min="6" max="6" width="12.85546875" bestFit="1" customWidth="1"/>
    <col min="7" max="7" width="32.140625" bestFit="1" customWidth="1"/>
    <col min="8" max="8" width="23.28515625" bestFit="1" customWidth="1"/>
    <col min="9" max="9" width="19.7109375" bestFit="1" customWidth="1"/>
    <col min="10" max="10" width="22.5703125" bestFit="1" customWidth="1"/>
    <col min="11" max="11" width="19.42578125" bestFit="1" customWidth="1"/>
    <col min="12" max="12" width="15.7109375" bestFit="1" customWidth="1"/>
    <col min="13" max="13" width="16.5703125" bestFit="1" customWidth="1"/>
    <col min="14" max="14" width="16" bestFit="1" customWidth="1"/>
    <col min="15" max="15" width="24.140625" bestFit="1" customWidth="1"/>
    <col min="16" max="16" width="16.85546875" bestFit="1" customWidth="1"/>
    <col min="17" max="17" width="11.28515625" bestFit="1" customWidth="1"/>
    <col min="18" max="18" width="21.85546875" bestFit="1" customWidth="1"/>
    <col min="19" max="19" width="18" bestFit="1" customWidth="1"/>
    <col min="20" max="20" width="11.5703125" bestFit="1" customWidth="1"/>
    <col min="21" max="21" width="15.42578125" bestFit="1" customWidth="1"/>
    <col min="22" max="22" width="28.140625" bestFit="1" customWidth="1"/>
    <col min="23" max="23" width="13.42578125" bestFit="1" customWidth="1"/>
    <col min="24" max="24" width="15.42578125" bestFit="1" customWidth="1"/>
    <col min="25" max="25" width="38" bestFit="1" customWidth="1"/>
    <col min="26" max="26" width="11.85546875" bestFit="1" customWidth="1"/>
    <col min="27" max="27" width="33.85546875" bestFit="1" customWidth="1"/>
    <col min="28" max="28" width="32.7109375" bestFit="1" customWidth="1"/>
    <col min="29" max="29" width="35.140625" bestFit="1" customWidth="1"/>
    <col min="30" max="30" width="21.85546875" bestFit="1" customWidth="1"/>
    <col min="31" max="31" width="20.42578125" bestFit="1" customWidth="1"/>
    <col min="32" max="32" width="31.7109375" bestFit="1" customWidth="1"/>
    <col min="33" max="33" width="29.42578125" bestFit="1" customWidth="1"/>
    <col min="34" max="34" width="31.140625" bestFit="1" customWidth="1"/>
    <col min="35" max="35" width="30.5703125" bestFit="1" customWidth="1"/>
    <col min="36" max="36" width="19" bestFit="1" customWidth="1"/>
    <col min="37" max="37" width="36.28515625" bestFit="1" customWidth="1"/>
    <col min="38" max="38" width="17.85546875" bestFit="1" customWidth="1"/>
    <col min="39" max="39" width="36" bestFit="1" customWidth="1"/>
    <col min="40" max="40" width="26.85546875" bestFit="1" customWidth="1"/>
    <col min="41" max="41" width="39.7109375" bestFit="1" customWidth="1"/>
    <col min="42" max="42" width="36.5703125" bestFit="1" customWidth="1"/>
    <col min="43" max="43" width="17.28515625" bestFit="1" customWidth="1"/>
    <col min="44" max="44" width="16.7109375" bestFit="1" customWidth="1"/>
    <col min="45" max="45" width="28.140625" bestFit="1" customWidth="1"/>
    <col min="46" max="46" width="22.5703125" bestFit="1" customWidth="1"/>
    <col min="47" max="47" width="34.7109375" bestFit="1" customWidth="1"/>
    <col min="48" max="48" width="19.85546875" bestFit="1" customWidth="1"/>
    <col min="49" max="49" width="13.85546875" bestFit="1" customWidth="1"/>
    <col min="50" max="50" width="23.7109375" bestFit="1" customWidth="1"/>
    <col min="51" max="51" width="21.5703125" bestFit="1" customWidth="1"/>
    <col min="52" max="52" width="21" bestFit="1" customWidth="1"/>
    <col min="53" max="53" width="35.85546875" bestFit="1" customWidth="1"/>
    <col min="54" max="54" width="13.42578125" bestFit="1" customWidth="1"/>
    <col min="55" max="55" width="12.7109375" bestFit="1" customWidth="1"/>
    <col min="56" max="56" width="10.7109375" bestFit="1" customWidth="1"/>
    <col min="57" max="57" width="42.5703125" bestFit="1" customWidth="1"/>
    <col min="58" max="58" width="18.7109375" bestFit="1" customWidth="1"/>
    <col min="59" max="59" width="20.28515625" bestFit="1" customWidth="1"/>
    <col min="60" max="60" width="22.42578125" bestFit="1" customWidth="1"/>
    <col min="61" max="61" width="18.85546875" bestFit="1" customWidth="1"/>
    <col min="62" max="62" width="13.85546875" bestFit="1" customWidth="1"/>
    <col min="63" max="63" width="24.28515625" bestFit="1" customWidth="1"/>
    <col min="64" max="64" width="17.7109375" bestFit="1" customWidth="1"/>
    <col min="65" max="65" width="28.42578125" bestFit="1" customWidth="1"/>
    <col min="66" max="66" width="25" bestFit="1" customWidth="1"/>
    <col min="67" max="67" width="33.42578125" bestFit="1" customWidth="1"/>
    <col min="68" max="68" width="28.42578125" bestFit="1" customWidth="1"/>
    <col min="69" max="69" width="14.28515625" bestFit="1" customWidth="1"/>
    <col min="70" max="70" width="18.28515625" bestFit="1" customWidth="1"/>
    <col min="71" max="71" width="14.5703125" bestFit="1" customWidth="1"/>
    <col min="72" max="72" width="26.7109375" bestFit="1" customWidth="1"/>
    <col min="73" max="73" width="18.85546875" bestFit="1" customWidth="1"/>
    <col min="75" max="75" width="18.28515625" bestFit="1" customWidth="1"/>
    <col min="76" max="76" width="20.5703125" bestFit="1" customWidth="1"/>
    <col min="77" max="77" width="25.28515625" bestFit="1" customWidth="1"/>
    <col min="78" max="78" width="29.42578125" bestFit="1" customWidth="1"/>
    <col min="79" max="79" width="24.140625" bestFit="1" customWidth="1"/>
    <col min="80" max="80" width="15.5703125" bestFit="1" customWidth="1"/>
    <col min="81" max="81" width="19.5703125" bestFit="1" customWidth="1"/>
  </cols>
  <sheetData>
    <row r="1" spans="1:81" x14ac:dyDescent="0.25">
      <c r="B1" t="str">
        <f>[2]!SNLTable(2,$F$4:$CY$4,$C$7:$C$306)</f>
        <v>SNLTable</v>
      </c>
    </row>
    <row r="2" spans="1:81" x14ac:dyDescent="0.25">
      <c r="B2" t="s">
        <v>5473</v>
      </c>
      <c r="C2" t="s">
        <v>5474</v>
      </c>
    </row>
    <row r="3" spans="1:81" x14ac:dyDescent="0.25">
      <c r="B3" s="22" t="s">
        <v>5426</v>
      </c>
      <c r="C3" s="22" t="s">
        <v>5472</v>
      </c>
      <c r="F3" t="s">
        <v>0</v>
      </c>
      <c r="G3" t="s">
        <v>1</v>
      </c>
      <c r="H3" t="s">
        <v>2</v>
      </c>
      <c r="I3" s="1" t="s">
        <v>4</v>
      </c>
      <c r="J3" t="s">
        <v>8</v>
      </c>
      <c r="K3" t="s">
        <v>9</v>
      </c>
      <c r="L3" t="s">
        <v>10</v>
      </c>
      <c r="M3" s="7" t="s">
        <v>11</v>
      </c>
      <c r="N3" s="1" t="s">
        <v>12</v>
      </c>
      <c r="O3" t="s">
        <v>13</v>
      </c>
      <c r="P3" t="s">
        <v>14</v>
      </c>
      <c r="Q3" t="s">
        <v>15</v>
      </c>
      <c r="R3" t="s">
        <v>17</v>
      </c>
      <c r="S3" t="s">
        <v>18</v>
      </c>
      <c r="T3" t="s">
        <v>19</v>
      </c>
      <c r="U3" t="s">
        <v>182</v>
      </c>
      <c r="V3" t="s">
        <v>20</v>
      </c>
      <c r="W3" t="s">
        <v>21</v>
      </c>
      <c r="X3" t="s">
        <v>22</v>
      </c>
      <c r="Y3" s="1" t="s">
        <v>23</v>
      </c>
      <c r="Z3" t="s">
        <v>24</v>
      </c>
      <c r="AA3" s="1" t="s">
        <v>25</v>
      </c>
      <c r="AB3" s="1" t="s">
        <v>26</v>
      </c>
      <c r="AC3" s="1" t="s">
        <v>27</v>
      </c>
      <c r="AD3" t="s">
        <v>28</v>
      </c>
      <c r="AE3" t="s">
        <v>29</v>
      </c>
      <c r="AF3" t="s">
        <v>30</v>
      </c>
      <c r="AG3" s="1" t="s">
        <v>31</v>
      </c>
      <c r="AH3" s="1" t="s">
        <v>33</v>
      </c>
      <c r="AI3" s="1" t="s">
        <v>34</v>
      </c>
      <c r="AJ3" t="s">
        <v>35</v>
      </c>
      <c r="AK3" s="1" t="s">
        <v>1928</v>
      </c>
      <c r="AL3" t="s">
        <v>36</v>
      </c>
      <c r="AM3" t="s">
        <v>37</v>
      </c>
      <c r="AN3" s="1" t="s">
        <v>38</v>
      </c>
      <c r="AO3" s="1" t="s">
        <v>39</v>
      </c>
      <c r="AP3" s="1" t="s">
        <v>40</v>
      </c>
      <c r="AQ3" s="1" t="s">
        <v>41</v>
      </c>
      <c r="AR3" t="s">
        <v>42</v>
      </c>
      <c r="AS3" t="s">
        <v>44</v>
      </c>
      <c r="AT3" s="1" t="s">
        <v>45</v>
      </c>
      <c r="AU3" s="1" t="s">
        <v>46</v>
      </c>
      <c r="AV3" t="s">
        <v>47</v>
      </c>
      <c r="AW3" t="s">
        <v>48</v>
      </c>
      <c r="AX3" t="s">
        <v>49</v>
      </c>
      <c r="AY3" s="1" t="s">
        <v>50</v>
      </c>
      <c r="AZ3" t="s">
        <v>51</v>
      </c>
      <c r="BA3" t="s">
        <v>52</v>
      </c>
      <c r="BB3" t="s">
        <v>53</v>
      </c>
      <c r="BC3" t="s">
        <v>54</v>
      </c>
      <c r="BD3" s="1" t="s">
        <v>55</v>
      </c>
      <c r="BE3" s="7" t="s">
        <v>56</v>
      </c>
      <c r="BF3" s="1" t="s">
        <v>57</v>
      </c>
      <c r="BG3" t="s">
        <v>58</v>
      </c>
      <c r="BH3" s="1" t="s">
        <v>59</v>
      </c>
      <c r="BI3" t="s">
        <v>60</v>
      </c>
      <c r="BJ3" s="1" t="s">
        <v>61</v>
      </c>
      <c r="BK3" s="1" t="s">
        <v>62</v>
      </c>
      <c r="BL3" t="s">
        <v>63</v>
      </c>
      <c r="BM3" t="s">
        <v>64</v>
      </c>
      <c r="BN3" t="s">
        <v>65</v>
      </c>
      <c r="BO3" s="1" t="s">
        <v>66</v>
      </c>
      <c r="BP3" s="1" t="s">
        <v>67</v>
      </c>
      <c r="BQ3" t="s">
        <v>68</v>
      </c>
      <c r="BR3" t="s">
        <v>70</v>
      </c>
      <c r="BS3" t="s">
        <v>71</v>
      </c>
      <c r="BT3" s="1" t="s">
        <v>72</v>
      </c>
      <c r="BU3" s="1" t="s">
        <v>73</v>
      </c>
      <c r="BV3" s="1" t="s">
        <v>74</v>
      </c>
      <c r="BW3" t="s">
        <v>75</v>
      </c>
      <c r="BX3" t="s">
        <v>76</v>
      </c>
      <c r="BY3" s="1" t="s">
        <v>77</v>
      </c>
      <c r="BZ3" t="s">
        <v>78</v>
      </c>
      <c r="CA3" t="s">
        <v>79</v>
      </c>
      <c r="CB3" t="s">
        <v>80</v>
      </c>
      <c r="CC3" s="1" t="s">
        <v>81</v>
      </c>
    </row>
    <row r="4" spans="1:81" x14ac:dyDescent="0.25">
      <c r="F4">
        <v>1010086</v>
      </c>
      <c r="G4">
        <v>4055921</v>
      </c>
      <c r="H4">
        <v>4066624</v>
      </c>
      <c r="I4">
        <v>1008518</v>
      </c>
      <c r="J4">
        <v>1005279</v>
      </c>
      <c r="K4">
        <v>1001009</v>
      </c>
      <c r="L4">
        <v>1012862</v>
      </c>
      <c r="M4">
        <v>1014343</v>
      </c>
      <c r="N4">
        <v>4111721</v>
      </c>
      <c r="O4">
        <v>1012528</v>
      </c>
      <c r="P4">
        <v>1009471</v>
      </c>
      <c r="Q4">
        <v>4055897</v>
      </c>
      <c r="R4">
        <v>1016421</v>
      </c>
      <c r="S4">
        <v>1007453</v>
      </c>
      <c r="T4">
        <v>1010677</v>
      </c>
      <c r="U4">
        <v>4135652</v>
      </c>
      <c r="V4">
        <v>1010202</v>
      </c>
      <c r="W4">
        <v>1014432</v>
      </c>
      <c r="X4">
        <v>1001515</v>
      </c>
      <c r="Y4">
        <v>1011915</v>
      </c>
      <c r="Z4">
        <v>4105245</v>
      </c>
      <c r="AA4">
        <v>1014351</v>
      </c>
      <c r="AB4">
        <v>1007324</v>
      </c>
      <c r="AC4">
        <v>1004739</v>
      </c>
      <c r="AD4">
        <v>1007350</v>
      </c>
      <c r="AE4">
        <v>1014384</v>
      </c>
      <c r="AF4">
        <v>1012348</v>
      </c>
      <c r="AG4">
        <v>1013671</v>
      </c>
      <c r="AH4">
        <v>1005748</v>
      </c>
      <c r="AI4">
        <v>1005537</v>
      </c>
      <c r="AJ4">
        <v>1011559</v>
      </c>
      <c r="AK4">
        <v>1008889</v>
      </c>
      <c r="AL4">
        <v>1007946</v>
      </c>
      <c r="AM4">
        <v>1014318</v>
      </c>
      <c r="AN4">
        <v>1001480</v>
      </c>
      <c r="AO4">
        <v>1001687</v>
      </c>
      <c r="AP4">
        <v>1001428</v>
      </c>
      <c r="AQ4">
        <v>1002343</v>
      </c>
      <c r="AR4">
        <v>1001609</v>
      </c>
      <c r="AS4">
        <v>1015878</v>
      </c>
      <c r="AT4">
        <v>1005222</v>
      </c>
      <c r="AU4">
        <v>1011733</v>
      </c>
      <c r="AV4">
        <v>1010196</v>
      </c>
      <c r="AW4">
        <v>4053291</v>
      </c>
      <c r="AX4">
        <v>1002327</v>
      </c>
      <c r="AY4">
        <v>1007724</v>
      </c>
      <c r="AZ4">
        <v>1000256</v>
      </c>
      <c r="BA4">
        <v>1000314</v>
      </c>
      <c r="BB4">
        <v>1022823</v>
      </c>
      <c r="BC4">
        <v>4074120</v>
      </c>
      <c r="BD4">
        <v>1001547</v>
      </c>
      <c r="BE4">
        <v>1000636</v>
      </c>
      <c r="BF4">
        <v>1006681</v>
      </c>
      <c r="BG4">
        <v>1010798</v>
      </c>
      <c r="BH4">
        <v>1001571</v>
      </c>
      <c r="BI4">
        <v>1013573</v>
      </c>
      <c r="BJ4">
        <v>1006838</v>
      </c>
      <c r="BK4">
        <v>1001743</v>
      </c>
      <c r="BL4">
        <v>1007961</v>
      </c>
      <c r="BM4">
        <v>1007427</v>
      </c>
      <c r="BN4">
        <v>1005100</v>
      </c>
      <c r="BO4">
        <v>1014028</v>
      </c>
      <c r="BP4">
        <v>1004996</v>
      </c>
      <c r="BQ4">
        <v>1008941</v>
      </c>
      <c r="BR4">
        <v>1016073</v>
      </c>
      <c r="BS4">
        <v>4073733</v>
      </c>
      <c r="BT4">
        <v>1005302</v>
      </c>
      <c r="BU4">
        <v>1011512</v>
      </c>
      <c r="BV4">
        <v>1024639</v>
      </c>
      <c r="BW4">
        <v>1003047</v>
      </c>
      <c r="BX4">
        <v>1005507</v>
      </c>
      <c r="BY4">
        <v>1013300</v>
      </c>
      <c r="BZ4">
        <v>1002598</v>
      </c>
      <c r="CA4">
        <v>1009567</v>
      </c>
      <c r="CB4">
        <v>1005131</v>
      </c>
      <c r="CC4">
        <v>1015081</v>
      </c>
    </row>
    <row r="5" spans="1:81" ht="15.75" thickBot="1" x14ac:dyDescent="0.3"/>
    <row r="6" spans="1:81" ht="15.75" thickBot="1" x14ac:dyDescent="0.3">
      <c r="A6" s="150" t="s">
        <v>86</v>
      </c>
      <c r="B6" s="151"/>
      <c r="C6" s="152"/>
    </row>
    <row r="7" spans="1:81" x14ac:dyDescent="0.25">
      <c r="A7">
        <v>4</v>
      </c>
      <c r="B7" s="9" t="s">
        <v>93</v>
      </c>
      <c r="C7" s="9">
        <v>205653</v>
      </c>
      <c r="D7" t="str">
        <f>$B$3</f>
        <v>2018Q1</v>
      </c>
      <c r="E7">
        <v>1</v>
      </c>
      <c r="F7" s="2">
        <v>294011</v>
      </c>
      <c r="G7" s="2">
        <v>317706</v>
      </c>
      <c r="H7" s="2">
        <v>106211</v>
      </c>
      <c r="I7" s="2">
        <v>370644</v>
      </c>
      <c r="J7" s="2">
        <v>102094</v>
      </c>
      <c r="K7" s="2">
        <v>482009</v>
      </c>
      <c r="L7" s="2">
        <v>121008</v>
      </c>
      <c r="M7" s="2">
        <v>136487</v>
      </c>
      <c r="N7" s="2">
        <v>263979</v>
      </c>
      <c r="O7" s="2">
        <v>94205</v>
      </c>
      <c r="P7" s="2">
        <v>163471</v>
      </c>
      <c r="Q7" s="2">
        <v>168582</v>
      </c>
      <c r="R7" s="2">
        <v>211471</v>
      </c>
      <c r="S7" s="2">
        <v>442684</v>
      </c>
      <c r="T7" s="2">
        <v>1596533</v>
      </c>
      <c r="U7" s="2">
        <v>180382</v>
      </c>
      <c r="V7" s="2">
        <v>252077</v>
      </c>
      <c r="W7" s="2">
        <v>659594</v>
      </c>
      <c r="X7" s="2">
        <v>373759</v>
      </c>
      <c r="Y7" s="2">
        <v>474380</v>
      </c>
      <c r="Z7" s="2">
        <v>147908</v>
      </c>
      <c r="AA7" s="2">
        <v>48228</v>
      </c>
      <c r="AB7" s="2">
        <v>200807</v>
      </c>
      <c r="AC7" s="2">
        <v>128890</v>
      </c>
      <c r="AD7" s="2">
        <v>236004</v>
      </c>
      <c r="AE7" s="2">
        <v>122069</v>
      </c>
      <c r="AF7" s="2">
        <v>2148685</v>
      </c>
      <c r="AG7" s="2">
        <v>517143</v>
      </c>
      <c r="AH7" s="2">
        <v>50372</v>
      </c>
      <c r="AI7" s="2">
        <v>706236</v>
      </c>
      <c r="AJ7" s="2">
        <v>412006</v>
      </c>
      <c r="AK7" s="2">
        <v>196210</v>
      </c>
      <c r="AL7" s="2">
        <v>669128</v>
      </c>
      <c r="AM7" s="2">
        <v>220260</v>
      </c>
      <c r="AN7" s="2">
        <v>376393</v>
      </c>
      <c r="AO7" s="2">
        <v>143707</v>
      </c>
      <c r="AP7" s="2">
        <v>61195</v>
      </c>
      <c r="AQ7" s="2">
        <v>765381</v>
      </c>
      <c r="AR7" s="2">
        <v>1005065</v>
      </c>
      <c r="AS7" s="2">
        <v>528173</v>
      </c>
      <c r="AT7" s="2">
        <v>144508</v>
      </c>
      <c r="AU7" s="2">
        <v>144579</v>
      </c>
      <c r="AV7" s="2">
        <v>80556</v>
      </c>
      <c r="AW7" s="2">
        <v>406762</v>
      </c>
      <c r="AX7" s="2">
        <v>157789</v>
      </c>
      <c r="AY7" s="2">
        <v>432038</v>
      </c>
      <c r="AZ7" s="2">
        <v>921537</v>
      </c>
      <c r="BA7" s="2">
        <v>218365</v>
      </c>
      <c r="BB7" s="2">
        <v>761727</v>
      </c>
      <c r="BC7" s="2">
        <v>370866</v>
      </c>
      <c r="BD7" s="2">
        <v>284941</v>
      </c>
      <c r="BE7" s="2">
        <v>167636</v>
      </c>
      <c r="BF7" s="2">
        <v>125588</v>
      </c>
      <c r="BG7" s="2">
        <v>287810</v>
      </c>
      <c r="BH7" s="2">
        <v>167774</v>
      </c>
      <c r="BI7" s="2">
        <v>191928</v>
      </c>
      <c r="BJ7" s="2">
        <v>1855508</v>
      </c>
      <c r="BK7" s="2" t="s">
        <v>5</v>
      </c>
      <c r="BL7" s="2">
        <v>225227</v>
      </c>
      <c r="BM7" s="2">
        <v>88662</v>
      </c>
      <c r="BN7" s="2">
        <v>111491</v>
      </c>
      <c r="BO7" s="2">
        <v>248000</v>
      </c>
      <c r="BP7" s="2">
        <v>186295</v>
      </c>
      <c r="BQ7" s="2">
        <v>306449</v>
      </c>
      <c r="BR7" s="2">
        <v>320872</v>
      </c>
      <c r="BS7" s="2">
        <v>1463951</v>
      </c>
      <c r="BT7" s="2">
        <v>384262</v>
      </c>
      <c r="BU7" s="2">
        <v>924095</v>
      </c>
      <c r="BV7" s="2">
        <v>228636</v>
      </c>
      <c r="BW7" s="2">
        <v>2708333</v>
      </c>
      <c r="BX7" s="2">
        <v>220678</v>
      </c>
      <c r="BY7" s="2">
        <v>924807</v>
      </c>
      <c r="BZ7" s="2">
        <v>199806</v>
      </c>
      <c r="CA7" s="2">
        <v>147334</v>
      </c>
      <c r="CB7" s="2">
        <v>241135</v>
      </c>
      <c r="CC7" s="2">
        <v>505740</v>
      </c>
    </row>
    <row r="8" spans="1:81" x14ac:dyDescent="0.25">
      <c r="A8">
        <v>5</v>
      </c>
      <c r="B8" s="9" t="s">
        <v>7</v>
      </c>
      <c r="C8" s="9">
        <v>205723</v>
      </c>
      <c r="D8" t="str">
        <f t="shared" ref="D8:D71" si="0">$B$3</f>
        <v>2018Q1</v>
      </c>
      <c r="E8">
        <v>1</v>
      </c>
      <c r="F8" s="2">
        <v>7124</v>
      </c>
      <c r="G8" s="2">
        <v>15201</v>
      </c>
      <c r="H8" s="2">
        <v>4568</v>
      </c>
      <c r="I8" s="2">
        <v>26178</v>
      </c>
      <c r="J8" s="2">
        <v>2948</v>
      </c>
      <c r="K8" s="2">
        <v>32694</v>
      </c>
      <c r="L8" s="2">
        <v>7140</v>
      </c>
      <c r="M8" s="2">
        <v>4366</v>
      </c>
      <c r="N8" s="2">
        <v>40437</v>
      </c>
      <c r="O8" s="2">
        <v>2425</v>
      </c>
      <c r="P8" s="2">
        <v>4066</v>
      </c>
      <c r="Q8" s="2">
        <v>4757</v>
      </c>
      <c r="R8" s="2">
        <v>5642</v>
      </c>
      <c r="S8" s="2">
        <v>39469</v>
      </c>
      <c r="T8" s="2">
        <v>117474</v>
      </c>
      <c r="U8" s="2">
        <v>37842</v>
      </c>
      <c r="V8" s="2">
        <v>19699</v>
      </c>
      <c r="W8" s="2">
        <v>27538</v>
      </c>
      <c r="X8" s="2">
        <v>12861</v>
      </c>
      <c r="Y8" s="2">
        <v>42223</v>
      </c>
      <c r="Z8" s="2">
        <v>3420</v>
      </c>
      <c r="AA8" s="2">
        <v>1963</v>
      </c>
      <c r="AB8" s="2">
        <v>6114</v>
      </c>
      <c r="AC8" s="2">
        <v>5174</v>
      </c>
      <c r="AD8" s="2">
        <v>4800</v>
      </c>
      <c r="AE8" s="2">
        <v>4286</v>
      </c>
      <c r="AF8" s="2">
        <v>47426</v>
      </c>
      <c r="AG8" s="2">
        <v>27593</v>
      </c>
      <c r="AH8" s="2">
        <v>2341</v>
      </c>
      <c r="AI8" s="2">
        <v>55932</v>
      </c>
      <c r="AJ8" s="2">
        <v>16304</v>
      </c>
      <c r="AK8" s="2">
        <v>9740</v>
      </c>
      <c r="AL8" s="2">
        <v>18186</v>
      </c>
      <c r="AM8" s="2">
        <v>6584</v>
      </c>
      <c r="AN8" s="2">
        <v>32089</v>
      </c>
      <c r="AO8" s="2">
        <v>19592</v>
      </c>
      <c r="AP8" s="2">
        <v>9796</v>
      </c>
      <c r="AQ8" s="2">
        <v>44860</v>
      </c>
      <c r="AR8" s="2">
        <v>39626</v>
      </c>
      <c r="AS8" s="2">
        <v>21506</v>
      </c>
      <c r="AT8" s="2">
        <v>3109</v>
      </c>
      <c r="AU8" s="2">
        <v>4557</v>
      </c>
      <c r="AV8" s="2">
        <v>4742</v>
      </c>
      <c r="AW8" s="2">
        <v>8292</v>
      </c>
      <c r="AX8" s="2">
        <v>18459</v>
      </c>
      <c r="AY8" s="2">
        <v>15318</v>
      </c>
      <c r="AZ8" s="2">
        <v>82530</v>
      </c>
      <c r="BA8" s="2">
        <v>8795</v>
      </c>
      <c r="BB8" s="2">
        <v>38756</v>
      </c>
      <c r="BC8" s="2">
        <v>18757</v>
      </c>
      <c r="BD8" s="2">
        <v>16209</v>
      </c>
      <c r="BE8" s="2">
        <v>8536</v>
      </c>
      <c r="BF8" s="2">
        <v>5238</v>
      </c>
      <c r="BG8" s="2">
        <v>22907</v>
      </c>
      <c r="BH8" s="2">
        <v>4002</v>
      </c>
      <c r="BI8" s="2">
        <v>24404</v>
      </c>
      <c r="BJ8" s="2">
        <v>210167</v>
      </c>
      <c r="BK8" s="2" t="s">
        <v>5</v>
      </c>
      <c r="BL8" s="2">
        <v>4381</v>
      </c>
      <c r="BM8" s="2">
        <v>12905</v>
      </c>
      <c r="BN8" s="2">
        <v>14152</v>
      </c>
      <c r="BO8" s="2">
        <v>30307</v>
      </c>
      <c r="BP8" s="2">
        <v>2508</v>
      </c>
      <c r="BQ8" s="2">
        <v>23585</v>
      </c>
      <c r="BR8" s="2">
        <v>31884</v>
      </c>
      <c r="BS8" s="2">
        <v>98525</v>
      </c>
      <c r="BT8" s="2">
        <v>6649</v>
      </c>
      <c r="BU8" s="2">
        <v>48364</v>
      </c>
      <c r="BV8" s="2">
        <v>13273</v>
      </c>
      <c r="BW8" s="2">
        <v>227437</v>
      </c>
      <c r="BX8" s="2">
        <v>9735</v>
      </c>
      <c r="BY8" s="2">
        <v>49814</v>
      </c>
      <c r="BZ8" s="2">
        <v>39311</v>
      </c>
      <c r="CA8" s="2">
        <v>3749</v>
      </c>
      <c r="CB8" s="2">
        <v>6240</v>
      </c>
      <c r="CC8" s="2">
        <v>46487</v>
      </c>
    </row>
    <row r="9" spans="1:81" ht="15" customHeight="1" x14ac:dyDescent="0.25">
      <c r="A9">
        <v>6</v>
      </c>
      <c r="B9" s="11" t="s">
        <v>87</v>
      </c>
      <c r="C9" s="9">
        <v>205725</v>
      </c>
      <c r="D9" t="str">
        <f t="shared" si="0"/>
        <v>2018Q1</v>
      </c>
      <c r="E9">
        <v>1</v>
      </c>
      <c r="F9" s="2">
        <v>5970</v>
      </c>
      <c r="G9" s="2">
        <v>999</v>
      </c>
      <c r="H9" s="2">
        <v>375</v>
      </c>
      <c r="I9" s="2">
        <v>1275</v>
      </c>
      <c r="J9" s="2">
        <v>2840</v>
      </c>
      <c r="K9" s="2">
        <v>12868</v>
      </c>
      <c r="L9" s="2">
        <v>6000</v>
      </c>
      <c r="M9" s="2">
        <v>1317</v>
      </c>
      <c r="N9" s="2">
        <v>0</v>
      </c>
      <c r="O9" s="2">
        <v>2376</v>
      </c>
      <c r="P9" s="2">
        <v>0</v>
      </c>
      <c r="Q9" s="2">
        <v>1839</v>
      </c>
      <c r="R9" s="2">
        <v>3434</v>
      </c>
      <c r="S9" s="2">
        <v>2830</v>
      </c>
      <c r="T9" s="2">
        <v>0</v>
      </c>
      <c r="U9" s="2">
        <v>291</v>
      </c>
      <c r="V9" s="2">
        <v>0</v>
      </c>
      <c r="W9" s="2">
        <v>0</v>
      </c>
      <c r="X9" s="2">
        <v>80</v>
      </c>
      <c r="Y9" s="2">
        <v>0</v>
      </c>
      <c r="Z9" s="2">
        <v>5806</v>
      </c>
      <c r="AA9" s="2">
        <v>572</v>
      </c>
      <c r="AB9" s="2">
        <v>0</v>
      </c>
      <c r="AC9" s="2">
        <v>0</v>
      </c>
      <c r="AD9" s="2">
        <v>815</v>
      </c>
      <c r="AE9" s="2">
        <v>833</v>
      </c>
      <c r="AF9" s="2">
        <v>1913</v>
      </c>
      <c r="AG9" s="2">
        <v>1</v>
      </c>
      <c r="AH9" s="2">
        <v>339</v>
      </c>
      <c r="AI9" s="2">
        <v>0</v>
      </c>
      <c r="AJ9" s="2">
        <v>0</v>
      </c>
      <c r="AK9" s="2">
        <v>0</v>
      </c>
      <c r="AL9" s="2">
        <v>0</v>
      </c>
      <c r="AM9" s="2">
        <v>0</v>
      </c>
      <c r="AN9" s="2">
        <v>0</v>
      </c>
      <c r="AO9" s="2">
        <v>0</v>
      </c>
      <c r="AP9" s="2">
        <v>0</v>
      </c>
      <c r="AQ9" s="2">
        <v>613</v>
      </c>
      <c r="AR9" s="2">
        <v>0</v>
      </c>
      <c r="AS9" s="2">
        <v>177</v>
      </c>
      <c r="AT9" s="2">
        <v>5379</v>
      </c>
      <c r="AU9" s="2">
        <v>3738</v>
      </c>
      <c r="AV9" s="2">
        <v>3504</v>
      </c>
      <c r="AW9" s="2">
        <v>17210</v>
      </c>
      <c r="AX9" s="2">
        <v>0</v>
      </c>
      <c r="AY9" s="2">
        <v>8093</v>
      </c>
      <c r="AZ9" s="2">
        <v>1318</v>
      </c>
      <c r="BA9" s="2">
        <v>0</v>
      </c>
      <c r="BB9" s="2">
        <v>1964</v>
      </c>
      <c r="BC9" s="2">
        <v>0</v>
      </c>
      <c r="BD9" s="2">
        <v>589</v>
      </c>
      <c r="BE9" s="2">
        <v>0</v>
      </c>
      <c r="BF9" s="2">
        <v>0</v>
      </c>
      <c r="BG9" s="2">
        <v>18231</v>
      </c>
      <c r="BH9" s="2">
        <v>0</v>
      </c>
      <c r="BI9" s="2">
        <v>0</v>
      </c>
      <c r="BJ9" s="2">
        <v>1319</v>
      </c>
      <c r="BK9" s="2" t="s">
        <v>5</v>
      </c>
      <c r="BL9" s="2">
        <v>3401</v>
      </c>
      <c r="BM9" s="2">
        <v>144</v>
      </c>
      <c r="BN9" s="2">
        <v>851</v>
      </c>
      <c r="BO9" s="2">
        <v>0</v>
      </c>
      <c r="BP9" s="2">
        <v>2744</v>
      </c>
      <c r="BQ9" s="2">
        <v>21000</v>
      </c>
      <c r="BR9" s="2">
        <v>0</v>
      </c>
      <c r="BS9" s="2">
        <v>0</v>
      </c>
      <c r="BT9" s="2">
        <v>7580</v>
      </c>
      <c r="BU9" s="2">
        <v>0</v>
      </c>
      <c r="BV9" s="2">
        <v>8574</v>
      </c>
      <c r="BW9" s="2">
        <v>11526</v>
      </c>
      <c r="BX9" s="2">
        <v>2034</v>
      </c>
      <c r="BY9" s="2">
        <v>2140</v>
      </c>
      <c r="BZ9" s="2">
        <v>0</v>
      </c>
      <c r="CA9" s="2">
        <v>0</v>
      </c>
      <c r="CB9" s="2">
        <v>0</v>
      </c>
      <c r="CC9" s="2">
        <v>2537</v>
      </c>
    </row>
    <row r="10" spans="1:81" x14ac:dyDescent="0.25">
      <c r="A10">
        <v>7</v>
      </c>
      <c r="B10" s="9" t="s">
        <v>6</v>
      </c>
      <c r="C10" s="9">
        <v>216811</v>
      </c>
      <c r="D10" t="str">
        <f t="shared" si="0"/>
        <v>2018Q1</v>
      </c>
      <c r="E10">
        <v>1</v>
      </c>
      <c r="F10" s="2">
        <v>105411</v>
      </c>
      <c r="G10" s="2">
        <v>24347</v>
      </c>
      <c r="H10" s="2">
        <v>3677</v>
      </c>
      <c r="I10" s="2">
        <v>32311</v>
      </c>
      <c r="J10" s="2">
        <v>16181</v>
      </c>
      <c r="K10" s="2">
        <v>73223</v>
      </c>
      <c r="L10" s="2">
        <v>33419</v>
      </c>
      <c r="M10" s="2">
        <v>24162</v>
      </c>
      <c r="N10" s="2">
        <v>12343</v>
      </c>
      <c r="O10" s="2">
        <v>35209</v>
      </c>
      <c r="P10" s="2">
        <v>29240</v>
      </c>
      <c r="Q10" s="2">
        <v>6843</v>
      </c>
      <c r="R10" s="2">
        <v>48984</v>
      </c>
      <c r="S10" s="2">
        <v>156585</v>
      </c>
      <c r="T10" s="2">
        <v>234042</v>
      </c>
      <c r="U10" s="2">
        <v>1136</v>
      </c>
      <c r="V10" s="2">
        <v>22191</v>
      </c>
      <c r="W10" s="2">
        <v>139136</v>
      </c>
      <c r="X10" s="2">
        <v>79635</v>
      </c>
      <c r="Y10" s="2">
        <v>72274</v>
      </c>
      <c r="Z10" s="2">
        <v>9643</v>
      </c>
      <c r="AA10" s="2">
        <v>19852</v>
      </c>
      <c r="AB10" s="2">
        <v>35046</v>
      </c>
      <c r="AC10" s="2">
        <v>22013</v>
      </c>
      <c r="AD10" s="2">
        <v>78043</v>
      </c>
      <c r="AE10" s="2">
        <v>50265</v>
      </c>
      <c r="AF10" s="2">
        <v>379046</v>
      </c>
      <c r="AG10" s="2">
        <v>119253</v>
      </c>
      <c r="AH10" s="2">
        <v>22864</v>
      </c>
      <c r="AI10" s="2">
        <v>101544</v>
      </c>
      <c r="AJ10" s="2">
        <v>34088</v>
      </c>
      <c r="AK10" s="2">
        <v>87440</v>
      </c>
      <c r="AL10" s="2">
        <v>113484</v>
      </c>
      <c r="AM10" s="2">
        <v>62307</v>
      </c>
      <c r="AN10" s="2">
        <v>18813</v>
      </c>
      <c r="AO10" s="2">
        <v>26335</v>
      </c>
      <c r="AP10" s="2">
        <v>1932</v>
      </c>
      <c r="AQ10" s="2">
        <v>264843</v>
      </c>
      <c r="AR10" s="2">
        <v>192514</v>
      </c>
      <c r="AS10" s="2">
        <v>96090</v>
      </c>
      <c r="AT10" s="2">
        <v>53176</v>
      </c>
      <c r="AU10" s="2">
        <v>18722</v>
      </c>
      <c r="AV10" s="2">
        <v>15106</v>
      </c>
      <c r="AW10" s="2">
        <v>3389</v>
      </c>
      <c r="AX10" s="2">
        <v>2919</v>
      </c>
      <c r="AY10" s="2">
        <v>70821</v>
      </c>
      <c r="AZ10" s="2">
        <v>0</v>
      </c>
      <c r="BA10" s="2">
        <v>80593</v>
      </c>
      <c r="BB10" s="2">
        <v>127361</v>
      </c>
      <c r="BC10" s="2">
        <v>63292</v>
      </c>
      <c r="BD10" s="2">
        <v>63982</v>
      </c>
      <c r="BE10" s="2">
        <v>5383</v>
      </c>
      <c r="BF10" s="2">
        <v>38237</v>
      </c>
      <c r="BG10" s="2">
        <v>30353</v>
      </c>
      <c r="BH10" s="2">
        <v>43677</v>
      </c>
      <c r="BI10" s="2">
        <v>40100</v>
      </c>
      <c r="BJ10" s="2">
        <v>364251</v>
      </c>
      <c r="BK10" s="2" t="s">
        <v>5</v>
      </c>
      <c r="BL10" s="2">
        <v>48830</v>
      </c>
      <c r="BM10" s="2">
        <v>17455</v>
      </c>
      <c r="BN10" s="2">
        <v>32462</v>
      </c>
      <c r="BO10" s="2">
        <v>17090</v>
      </c>
      <c r="BP10" s="2">
        <v>52948</v>
      </c>
      <c r="BQ10" s="2">
        <v>65348</v>
      </c>
      <c r="BR10" s="2">
        <v>34181</v>
      </c>
      <c r="BS10" s="2">
        <v>0</v>
      </c>
      <c r="BT10" s="2">
        <v>53948</v>
      </c>
      <c r="BU10" s="2">
        <v>91917</v>
      </c>
      <c r="BV10" s="2">
        <v>33445</v>
      </c>
      <c r="BW10" s="2">
        <v>5084</v>
      </c>
      <c r="BX10" s="2">
        <v>41588</v>
      </c>
      <c r="BY10" s="2">
        <v>162928</v>
      </c>
      <c r="BZ10" s="2">
        <v>19645</v>
      </c>
      <c r="CA10" s="2">
        <v>34243</v>
      </c>
      <c r="CB10" s="2">
        <v>104332</v>
      </c>
      <c r="CC10" s="2">
        <v>155037</v>
      </c>
    </row>
    <row r="11" spans="1:81" x14ac:dyDescent="0.25">
      <c r="A11">
        <v>8</v>
      </c>
      <c r="B11" s="9" t="s">
        <v>88</v>
      </c>
      <c r="C11" s="9">
        <v>533</v>
      </c>
      <c r="D11" t="str">
        <f t="shared" si="0"/>
        <v>2018Q1</v>
      </c>
      <c r="E11" s="4">
        <v>1</v>
      </c>
      <c r="F11" s="6">
        <v>49778</v>
      </c>
      <c r="G11" s="6">
        <v>2874</v>
      </c>
      <c r="H11" s="6">
        <v>180</v>
      </c>
      <c r="I11" s="6">
        <v>25419</v>
      </c>
      <c r="J11" s="3">
        <v>8941</v>
      </c>
      <c r="K11" s="3">
        <v>24013</v>
      </c>
      <c r="L11" s="3">
        <v>20565</v>
      </c>
      <c r="M11" s="3">
        <v>12256</v>
      </c>
      <c r="N11" s="3">
        <v>531</v>
      </c>
      <c r="O11" s="3">
        <v>17563</v>
      </c>
      <c r="P11" s="3">
        <v>6447</v>
      </c>
      <c r="Q11" s="3">
        <v>2324</v>
      </c>
      <c r="R11" s="3">
        <v>40230</v>
      </c>
      <c r="S11" s="3">
        <v>76771</v>
      </c>
      <c r="T11" s="3">
        <v>117663</v>
      </c>
      <c r="U11" s="3">
        <v>0</v>
      </c>
      <c r="V11" s="3">
        <v>18087</v>
      </c>
      <c r="W11" s="3">
        <v>51983</v>
      </c>
      <c r="X11" s="3">
        <v>53150</v>
      </c>
      <c r="Y11" s="3">
        <v>11863</v>
      </c>
      <c r="Z11" s="3">
        <v>2990</v>
      </c>
      <c r="AA11" s="3">
        <v>9042</v>
      </c>
      <c r="AB11" s="3">
        <v>13349</v>
      </c>
      <c r="AC11" s="3">
        <v>3406</v>
      </c>
      <c r="AD11" s="3">
        <v>45672</v>
      </c>
      <c r="AE11" s="3">
        <v>23539</v>
      </c>
      <c r="AF11" s="3">
        <v>188919</v>
      </c>
      <c r="AG11" s="3">
        <v>71293</v>
      </c>
      <c r="AH11" s="3">
        <v>9891</v>
      </c>
      <c r="AI11" s="3">
        <v>44431</v>
      </c>
      <c r="AJ11" s="3">
        <v>27547</v>
      </c>
      <c r="AK11" s="3">
        <v>6888</v>
      </c>
      <c r="AL11" s="3">
        <v>24226</v>
      </c>
      <c r="AM11" s="3">
        <v>30970</v>
      </c>
      <c r="AN11" s="3">
        <v>10689</v>
      </c>
      <c r="AO11" s="3">
        <v>6901</v>
      </c>
      <c r="AP11" s="3">
        <v>964</v>
      </c>
      <c r="AQ11" s="3">
        <v>70801</v>
      </c>
      <c r="AR11" s="3">
        <v>137015</v>
      </c>
      <c r="AS11" s="3">
        <v>59841</v>
      </c>
      <c r="AT11" s="3">
        <v>38700</v>
      </c>
      <c r="AU11" s="3">
        <v>10742</v>
      </c>
      <c r="AV11" s="3">
        <v>11494</v>
      </c>
      <c r="AW11" s="3">
        <v>2805</v>
      </c>
      <c r="AX11" s="3">
        <v>685</v>
      </c>
      <c r="AY11" s="3">
        <v>30975</v>
      </c>
      <c r="AZ11" s="3">
        <v>0</v>
      </c>
      <c r="BA11" s="3">
        <v>34412</v>
      </c>
      <c r="BB11" s="3">
        <v>43139</v>
      </c>
      <c r="BC11" s="3">
        <v>31313</v>
      </c>
      <c r="BD11" s="3">
        <v>45192</v>
      </c>
      <c r="BE11" s="3">
        <v>0</v>
      </c>
      <c r="BF11" s="3">
        <v>20590</v>
      </c>
      <c r="BG11" s="3">
        <v>13373</v>
      </c>
      <c r="BH11" s="3">
        <v>28970</v>
      </c>
      <c r="BI11" s="3">
        <v>9927</v>
      </c>
      <c r="BJ11" s="3">
        <v>50791</v>
      </c>
      <c r="BK11" s="3" t="s">
        <v>5</v>
      </c>
      <c r="BL11" s="3">
        <v>35896</v>
      </c>
      <c r="BM11" s="3">
        <v>8738</v>
      </c>
      <c r="BN11" s="3">
        <v>9906</v>
      </c>
      <c r="BO11" s="3">
        <v>3360</v>
      </c>
      <c r="BP11" s="3">
        <v>48022</v>
      </c>
      <c r="BQ11" s="3">
        <v>47568</v>
      </c>
      <c r="BR11" s="3">
        <v>6185</v>
      </c>
      <c r="BS11" s="3">
        <v>0</v>
      </c>
      <c r="BT11" s="3">
        <v>31107</v>
      </c>
      <c r="BU11" s="3">
        <v>13090</v>
      </c>
      <c r="BV11" s="3">
        <v>12689</v>
      </c>
      <c r="BW11" s="3">
        <v>0</v>
      </c>
      <c r="BX11" s="3">
        <v>10791</v>
      </c>
      <c r="BY11" s="3">
        <v>73306</v>
      </c>
      <c r="BZ11" s="3">
        <v>6682</v>
      </c>
      <c r="CA11" s="3">
        <v>27312</v>
      </c>
      <c r="CB11" s="3">
        <v>13291</v>
      </c>
      <c r="CC11" s="3">
        <v>33879</v>
      </c>
    </row>
    <row r="12" spans="1:81" ht="15" customHeight="1" x14ac:dyDescent="0.25">
      <c r="A12">
        <v>9</v>
      </c>
      <c r="B12" s="11" t="s">
        <v>95</v>
      </c>
      <c r="C12" s="9">
        <v>205712</v>
      </c>
      <c r="D12" t="str">
        <f t="shared" si="0"/>
        <v>2018Q1</v>
      </c>
      <c r="E12" s="4">
        <v>1</v>
      </c>
      <c r="F12" s="6">
        <v>16.11</v>
      </c>
      <c r="G12" s="6">
        <v>22.39</v>
      </c>
      <c r="H12" s="6">
        <v>27.9</v>
      </c>
      <c r="I12" s="6">
        <v>0</v>
      </c>
      <c r="J12" s="3">
        <v>32.880000000000003</v>
      </c>
      <c r="K12" s="3">
        <v>58.74</v>
      </c>
      <c r="L12" s="3">
        <v>17.329999999999998</v>
      </c>
      <c r="M12" s="3">
        <v>42.36</v>
      </c>
      <c r="N12" s="3">
        <v>27.81</v>
      </c>
      <c r="O12" s="3">
        <v>22.7</v>
      </c>
      <c r="P12" s="3">
        <v>23.37</v>
      </c>
      <c r="Q12" s="3">
        <v>14.53</v>
      </c>
      <c r="R12" s="3">
        <v>62.82</v>
      </c>
      <c r="S12" s="3">
        <v>42.8</v>
      </c>
      <c r="T12" s="3">
        <v>54.61</v>
      </c>
      <c r="U12" s="3">
        <v>100</v>
      </c>
      <c r="V12" s="3">
        <v>4</v>
      </c>
      <c r="W12" s="3">
        <v>45.84</v>
      </c>
      <c r="X12" s="3">
        <v>28.19</v>
      </c>
      <c r="Y12" s="3">
        <v>66.489999999999995</v>
      </c>
      <c r="Z12" s="3">
        <v>10.18</v>
      </c>
      <c r="AA12" s="3">
        <v>56.17</v>
      </c>
      <c r="AB12" s="3">
        <v>41.7</v>
      </c>
      <c r="AC12" s="3">
        <v>58.24</v>
      </c>
      <c r="AD12" s="3">
        <v>43.37</v>
      </c>
      <c r="AE12" s="3">
        <v>31.93</v>
      </c>
      <c r="AF12" s="3">
        <v>66.78</v>
      </c>
      <c r="AG12" s="3">
        <v>67.349999999999994</v>
      </c>
      <c r="AH12" s="3">
        <v>26.48</v>
      </c>
      <c r="AI12" s="3">
        <v>4.18</v>
      </c>
      <c r="AJ12" s="3">
        <v>20.149999999999999</v>
      </c>
      <c r="AK12" s="3">
        <v>45.98</v>
      </c>
      <c r="AL12" s="3">
        <v>33.380000000000003</v>
      </c>
      <c r="AM12" s="3">
        <v>38.92</v>
      </c>
      <c r="AN12" s="3">
        <v>19.239999999999998</v>
      </c>
      <c r="AO12" s="3">
        <v>81.260000000000005</v>
      </c>
      <c r="AP12" s="3">
        <v>0</v>
      </c>
      <c r="AQ12" s="3">
        <v>17.579999999999998</v>
      </c>
      <c r="AR12" s="3">
        <v>9.9499999999999993</v>
      </c>
      <c r="AS12" s="3">
        <v>10.25</v>
      </c>
      <c r="AT12" s="3">
        <v>12.01</v>
      </c>
      <c r="AU12" s="3">
        <v>71.89</v>
      </c>
      <c r="AV12" s="3">
        <v>22.49</v>
      </c>
      <c r="AW12" s="3">
        <v>0</v>
      </c>
      <c r="AX12" s="3">
        <v>89.21</v>
      </c>
      <c r="AY12" s="3">
        <v>68.569999999999993</v>
      </c>
      <c r="AZ12" s="3" t="s">
        <v>5</v>
      </c>
      <c r="BA12" s="3">
        <v>0.15</v>
      </c>
      <c r="BB12" s="3">
        <v>77.099999999999994</v>
      </c>
      <c r="BC12" s="3">
        <v>26.97</v>
      </c>
      <c r="BD12" s="3">
        <v>5.69</v>
      </c>
      <c r="BE12" s="3">
        <v>15.66</v>
      </c>
      <c r="BF12" s="3">
        <v>72.05</v>
      </c>
      <c r="BG12" s="3">
        <v>55.49</v>
      </c>
      <c r="BH12" s="3">
        <v>25.18</v>
      </c>
      <c r="BI12" s="3">
        <v>42.96</v>
      </c>
      <c r="BJ12" s="3">
        <v>50.93</v>
      </c>
      <c r="BK12" s="3" t="s">
        <v>5</v>
      </c>
      <c r="BL12" s="3">
        <v>62.35</v>
      </c>
      <c r="BM12" s="3">
        <v>0.59</v>
      </c>
      <c r="BN12" s="3">
        <v>42.61</v>
      </c>
      <c r="BO12" s="3">
        <v>19.18</v>
      </c>
      <c r="BP12" s="3">
        <v>0</v>
      </c>
      <c r="BQ12" s="3">
        <v>28.95</v>
      </c>
      <c r="BR12" s="3">
        <v>93.39</v>
      </c>
      <c r="BS12" s="3" t="s">
        <v>5</v>
      </c>
      <c r="BT12" s="3">
        <v>0</v>
      </c>
      <c r="BU12" s="3">
        <v>70.61</v>
      </c>
      <c r="BV12" s="3">
        <v>78.680000000000007</v>
      </c>
      <c r="BW12" s="3">
        <v>0</v>
      </c>
      <c r="BX12" s="3">
        <v>23.52</v>
      </c>
      <c r="BY12" s="3">
        <v>59.07</v>
      </c>
      <c r="BZ12" s="3">
        <v>88.53</v>
      </c>
      <c r="CA12" s="3">
        <v>0</v>
      </c>
      <c r="CB12" s="3">
        <v>80.38</v>
      </c>
      <c r="CC12" s="3">
        <v>39.53</v>
      </c>
    </row>
    <row r="13" spans="1:81" ht="15" customHeight="1" x14ac:dyDescent="0.25">
      <c r="A13">
        <v>10</v>
      </c>
      <c r="B13" s="11" t="s">
        <v>89</v>
      </c>
      <c r="C13" s="9">
        <v>205709</v>
      </c>
      <c r="D13" t="str">
        <f t="shared" si="0"/>
        <v>2018Q1</v>
      </c>
      <c r="E13" s="4">
        <v>1</v>
      </c>
      <c r="F13" s="6">
        <v>39.17</v>
      </c>
      <c r="G13" s="6">
        <v>12.19</v>
      </c>
      <c r="H13" s="6">
        <v>8.07</v>
      </c>
      <c r="I13" s="6">
        <v>17.87</v>
      </c>
      <c r="J13" s="3">
        <v>18.27</v>
      </c>
      <c r="K13" s="3">
        <v>17.48</v>
      </c>
      <c r="L13" s="3">
        <v>38.46</v>
      </c>
      <c r="M13" s="3">
        <v>15.94</v>
      </c>
      <c r="N13" s="3">
        <v>20.8</v>
      </c>
      <c r="O13" s="3">
        <v>38.96</v>
      </c>
      <c r="P13" s="3">
        <v>18.059999999999999</v>
      </c>
      <c r="Q13" s="3">
        <v>8.23</v>
      </c>
      <c r="R13" s="3">
        <v>14.74</v>
      </c>
      <c r="S13" s="3">
        <v>33.29</v>
      </c>
      <c r="T13" s="3">
        <v>15.97</v>
      </c>
      <c r="U13" s="3">
        <v>23.83</v>
      </c>
      <c r="V13" s="3">
        <v>18.12</v>
      </c>
      <c r="W13" s="3">
        <v>17.07</v>
      </c>
      <c r="X13" s="3">
        <v>20.82</v>
      </c>
      <c r="Y13" s="3">
        <v>15.58</v>
      </c>
      <c r="Z13" s="3">
        <v>13.84</v>
      </c>
      <c r="AA13" s="3">
        <v>26.06</v>
      </c>
      <c r="AB13" s="3">
        <v>14.92</v>
      </c>
      <c r="AC13" s="3">
        <v>13.04</v>
      </c>
      <c r="AD13" s="3">
        <v>24.77</v>
      </c>
      <c r="AE13" s="3">
        <v>37.659999999999997</v>
      </c>
      <c r="AF13" s="3">
        <v>9.1</v>
      </c>
      <c r="AG13" s="3">
        <v>14.43</v>
      </c>
      <c r="AH13" s="3">
        <v>43.51</v>
      </c>
      <c r="AI13" s="3">
        <v>24.53</v>
      </c>
      <c r="AJ13" s="3">
        <v>11.85</v>
      </c>
      <c r="AK13" s="3">
        <v>35.15</v>
      </c>
      <c r="AL13" s="3">
        <v>15.48</v>
      </c>
      <c r="AM13" s="3">
        <v>22.37</v>
      </c>
      <c r="AN13" s="3">
        <v>13.69</v>
      </c>
      <c r="AO13" s="3">
        <v>19.11</v>
      </c>
      <c r="AP13" s="3">
        <v>22.63</v>
      </c>
      <c r="AQ13" s="3">
        <v>38.229999999999997</v>
      </c>
      <c r="AR13" s="3">
        <v>23.97</v>
      </c>
      <c r="AS13" s="3">
        <v>22.82</v>
      </c>
      <c r="AT13" s="3">
        <v>44.84</v>
      </c>
      <c r="AU13" s="3">
        <v>10.35</v>
      </c>
      <c r="AV13" s="3">
        <v>29.29</v>
      </c>
      <c r="AW13" s="3">
        <v>7.92</v>
      </c>
      <c r="AX13" s="3">
        <v>13.73</v>
      </c>
      <c r="AY13" s="3">
        <v>11.79</v>
      </c>
      <c r="AZ13" s="3">
        <v>10.31</v>
      </c>
      <c r="BA13" s="3">
        <v>47.96</v>
      </c>
      <c r="BB13" s="3">
        <v>10.119999999999999</v>
      </c>
      <c r="BC13" s="3">
        <v>19.63</v>
      </c>
      <c r="BD13" s="3">
        <v>30.97</v>
      </c>
      <c r="BE13" s="3">
        <v>8.83</v>
      </c>
      <c r="BF13" s="3">
        <v>13.96</v>
      </c>
      <c r="BG13" s="3">
        <v>21.69</v>
      </c>
      <c r="BH13" s="3">
        <v>25.25</v>
      </c>
      <c r="BI13" s="3">
        <v>27.17</v>
      </c>
      <c r="BJ13" s="3">
        <v>23.99</v>
      </c>
      <c r="BK13" s="3" t="s">
        <v>5</v>
      </c>
      <c r="BL13" s="3">
        <v>13</v>
      </c>
      <c r="BM13" s="3">
        <v>38.82</v>
      </c>
      <c r="BN13" s="3">
        <v>33.99</v>
      </c>
      <c r="BO13" s="3">
        <v>19.3</v>
      </c>
      <c r="BP13" s="3">
        <v>37.17</v>
      </c>
      <c r="BQ13" s="3">
        <v>34.67</v>
      </c>
      <c r="BR13" s="3">
        <v>11.25</v>
      </c>
      <c r="BS13" s="3">
        <v>7.35</v>
      </c>
      <c r="BT13" s="3">
        <v>19.61</v>
      </c>
      <c r="BU13" s="3">
        <v>9.4700000000000006</v>
      </c>
      <c r="BV13" s="3">
        <v>13.8</v>
      </c>
      <c r="BW13" s="3">
        <v>10.130000000000001</v>
      </c>
      <c r="BX13" s="3">
        <v>22.17</v>
      </c>
      <c r="BY13" s="3">
        <v>14.58</v>
      </c>
      <c r="BZ13" s="3">
        <v>23.99</v>
      </c>
      <c r="CA13" s="3">
        <v>29.34</v>
      </c>
      <c r="CB13" s="3">
        <v>12.07</v>
      </c>
      <c r="CC13" s="3">
        <v>30.65</v>
      </c>
    </row>
    <row r="14" spans="1:81" ht="15" customHeight="1" x14ac:dyDescent="0.25">
      <c r="A14">
        <v>11</v>
      </c>
      <c r="B14" s="11" t="s">
        <v>90</v>
      </c>
      <c r="C14" s="9">
        <v>205679</v>
      </c>
      <c r="D14" t="str">
        <f t="shared" si="0"/>
        <v>2018Q1</v>
      </c>
      <c r="E14" s="4">
        <v>1</v>
      </c>
      <c r="F14" s="6">
        <v>12.17</v>
      </c>
      <c r="G14" s="6">
        <v>9.57</v>
      </c>
      <c r="H14" s="6">
        <v>11.72</v>
      </c>
      <c r="I14" s="6">
        <v>10.119999999999999</v>
      </c>
      <c r="J14" s="3">
        <v>10.92</v>
      </c>
      <c r="K14" s="3">
        <v>9.7799999999999994</v>
      </c>
      <c r="L14" s="3">
        <v>12.97</v>
      </c>
      <c r="M14" s="3">
        <v>10.43</v>
      </c>
      <c r="N14" s="3">
        <v>10.38</v>
      </c>
      <c r="O14" s="3">
        <v>13.21</v>
      </c>
      <c r="P14" s="3">
        <v>10.93</v>
      </c>
      <c r="Q14" s="3">
        <v>10.19</v>
      </c>
      <c r="R14" s="3">
        <v>12.55</v>
      </c>
      <c r="S14" s="3">
        <v>9.8699999999999992</v>
      </c>
      <c r="T14" s="3">
        <v>9.41</v>
      </c>
      <c r="U14" s="3">
        <v>11.85</v>
      </c>
      <c r="V14" s="3">
        <v>10.45</v>
      </c>
      <c r="W14" s="3">
        <v>9</v>
      </c>
      <c r="X14" s="3">
        <v>9.59</v>
      </c>
      <c r="Y14" s="3">
        <v>10.51</v>
      </c>
      <c r="Z14" s="3">
        <v>12.42</v>
      </c>
      <c r="AA14" s="3">
        <v>10.02</v>
      </c>
      <c r="AB14" s="3">
        <v>11.83</v>
      </c>
      <c r="AC14" s="3">
        <v>14.64</v>
      </c>
      <c r="AD14" s="3">
        <v>15.24</v>
      </c>
      <c r="AE14" s="3">
        <v>15.1</v>
      </c>
      <c r="AF14" s="3">
        <v>9.0500000000000007</v>
      </c>
      <c r="AG14" s="3">
        <v>11.04</v>
      </c>
      <c r="AH14" s="3">
        <v>11.53</v>
      </c>
      <c r="AI14" s="3">
        <v>9.08</v>
      </c>
      <c r="AJ14" s="3">
        <v>9.0399999999999991</v>
      </c>
      <c r="AK14" s="3">
        <v>18.809999999999999</v>
      </c>
      <c r="AL14" s="3">
        <v>9.76</v>
      </c>
      <c r="AM14" s="3">
        <v>8.24</v>
      </c>
      <c r="AN14" s="3">
        <v>8.7100000000000009</v>
      </c>
      <c r="AO14" s="3">
        <v>10.63</v>
      </c>
      <c r="AP14" s="3">
        <v>15.11</v>
      </c>
      <c r="AQ14" s="3">
        <v>9.66</v>
      </c>
      <c r="AR14" s="3">
        <v>8.16</v>
      </c>
      <c r="AS14" s="3">
        <v>10.55</v>
      </c>
      <c r="AT14" s="3">
        <v>14.59</v>
      </c>
      <c r="AU14" s="3">
        <v>8.4</v>
      </c>
      <c r="AV14" s="3">
        <v>16.260000000000002</v>
      </c>
      <c r="AW14" s="3">
        <v>10.46</v>
      </c>
      <c r="AX14" s="3">
        <v>13.32</v>
      </c>
      <c r="AY14" s="3">
        <v>10.74</v>
      </c>
      <c r="AZ14" s="3">
        <v>10.68</v>
      </c>
      <c r="BA14" s="3">
        <v>15.17</v>
      </c>
      <c r="BB14" s="3">
        <v>9.5399999999999991</v>
      </c>
      <c r="BC14" s="3">
        <v>11.41</v>
      </c>
      <c r="BD14" s="3">
        <v>12.87</v>
      </c>
      <c r="BE14" s="3">
        <v>11.88</v>
      </c>
      <c r="BF14" s="3">
        <v>9.2899999999999991</v>
      </c>
      <c r="BG14" s="3">
        <v>12.32</v>
      </c>
      <c r="BH14" s="3">
        <v>13.52</v>
      </c>
      <c r="BI14" s="3">
        <v>8.89</v>
      </c>
      <c r="BJ14" s="3">
        <v>10.119999999999999</v>
      </c>
      <c r="BK14" s="3" t="s">
        <v>5</v>
      </c>
      <c r="BL14" s="3">
        <v>11</v>
      </c>
      <c r="BM14" s="3">
        <v>12.22</v>
      </c>
      <c r="BN14" s="3">
        <v>11.58</v>
      </c>
      <c r="BO14" s="3">
        <v>7.38</v>
      </c>
      <c r="BP14" s="3">
        <v>15.86</v>
      </c>
      <c r="BQ14" s="3">
        <v>13.68</v>
      </c>
      <c r="BR14" s="3">
        <v>5.54</v>
      </c>
      <c r="BS14" s="3">
        <v>8.34</v>
      </c>
      <c r="BT14" s="3">
        <v>9.4600000000000009</v>
      </c>
      <c r="BU14" s="3">
        <v>11.25</v>
      </c>
      <c r="BV14" s="3">
        <v>8.57</v>
      </c>
      <c r="BW14" s="3">
        <v>9.8000000000000007</v>
      </c>
      <c r="BX14" s="3">
        <v>11.09</v>
      </c>
      <c r="BY14" s="3">
        <v>11.04</v>
      </c>
      <c r="BZ14" s="3">
        <v>13.52</v>
      </c>
      <c r="CA14" s="3">
        <v>12.77</v>
      </c>
      <c r="CB14" s="3">
        <v>9.1300000000000008</v>
      </c>
      <c r="CC14" s="3">
        <v>8.2100000000000009</v>
      </c>
    </row>
    <row r="15" spans="1:81" ht="15" customHeight="1" x14ac:dyDescent="0.25">
      <c r="A15">
        <v>12</v>
      </c>
      <c r="B15" t="s">
        <v>84</v>
      </c>
      <c r="C15" s="9">
        <v>205662</v>
      </c>
      <c r="D15" t="str">
        <f t="shared" si="0"/>
        <v>2018Q1</v>
      </c>
      <c r="E15" s="4">
        <v>1</v>
      </c>
      <c r="F15" s="5">
        <v>873</v>
      </c>
      <c r="G15" s="5">
        <v>683</v>
      </c>
      <c r="H15" s="5">
        <v>46</v>
      </c>
      <c r="I15" s="5">
        <v>1088</v>
      </c>
      <c r="J15" s="3">
        <v>172</v>
      </c>
      <c r="K15" s="3">
        <v>1623</v>
      </c>
      <c r="L15" s="3">
        <v>407</v>
      </c>
      <c r="M15" s="3">
        <v>707</v>
      </c>
      <c r="N15" s="3">
        <v>-1386</v>
      </c>
      <c r="O15" s="3">
        <v>121</v>
      </c>
      <c r="P15" s="3">
        <v>763</v>
      </c>
      <c r="Q15" s="3">
        <v>554</v>
      </c>
      <c r="R15" s="3">
        <v>563</v>
      </c>
      <c r="S15" s="3">
        <v>1160</v>
      </c>
      <c r="T15" s="3">
        <v>7156</v>
      </c>
      <c r="U15" s="3">
        <v>93</v>
      </c>
      <c r="V15" s="3">
        <v>1032</v>
      </c>
      <c r="W15" s="3">
        <v>1591</v>
      </c>
      <c r="X15" s="3">
        <v>1127</v>
      </c>
      <c r="Y15" s="3">
        <v>952</v>
      </c>
      <c r="Z15" s="3">
        <v>274</v>
      </c>
      <c r="AA15" s="3">
        <v>85</v>
      </c>
      <c r="AB15" s="3">
        <v>526</v>
      </c>
      <c r="AC15" s="3">
        <v>574</v>
      </c>
      <c r="AD15" s="3">
        <v>581</v>
      </c>
      <c r="AE15" s="3">
        <v>72</v>
      </c>
      <c r="AF15" s="3">
        <v>7483</v>
      </c>
      <c r="AG15" s="3">
        <v>1121</v>
      </c>
      <c r="AH15" s="3">
        <v>132</v>
      </c>
      <c r="AI15" s="3">
        <v>2366</v>
      </c>
      <c r="AJ15" s="3">
        <v>1122</v>
      </c>
      <c r="AK15" s="3">
        <v>312</v>
      </c>
      <c r="AL15" s="3">
        <v>3024</v>
      </c>
      <c r="AM15" s="3">
        <v>513</v>
      </c>
      <c r="AN15" s="3">
        <v>1084</v>
      </c>
      <c r="AO15" s="3">
        <v>128</v>
      </c>
      <c r="AP15" s="3">
        <v>9</v>
      </c>
      <c r="AQ15" s="3">
        <v>1974</v>
      </c>
      <c r="AR15" s="3">
        <v>1659</v>
      </c>
      <c r="AS15" s="3">
        <v>1903</v>
      </c>
      <c r="AT15" s="3">
        <v>366</v>
      </c>
      <c r="AU15" s="3">
        <v>484</v>
      </c>
      <c r="AV15" s="3">
        <v>252</v>
      </c>
      <c r="AW15" s="3">
        <v>2207</v>
      </c>
      <c r="AX15" s="3">
        <v>217</v>
      </c>
      <c r="AY15" s="3">
        <v>1217</v>
      </c>
      <c r="AZ15" s="3">
        <v>3828</v>
      </c>
      <c r="BA15" s="3">
        <v>393</v>
      </c>
      <c r="BB15" s="3">
        <v>1851</v>
      </c>
      <c r="BC15" s="3">
        <v>754</v>
      </c>
      <c r="BD15" s="3">
        <v>318</v>
      </c>
      <c r="BE15" s="3">
        <v>519</v>
      </c>
      <c r="BF15" s="3">
        <v>297</v>
      </c>
      <c r="BG15" s="3">
        <v>768</v>
      </c>
      <c r="BH15" s="3">
        <v>552</v>
      </c>
      <c r="BI15" s="3">
        <v>509</v>
      </c>
      <c r="BJ15" s="3">
        <v>612</v>
      </c>
      <c r="BK15" s="3" t="s">
        <v>5</v>
      </c>
      <c r="BL15" s="3">
        <v>436</v>
      </c>
      <c r="BM15" s="3">
        <v>328</v>
      </c>
      <c r="BN15" s="3">
        <v>313</v>
      </c>
      <c r="BO15" s="3">
        <v>-1085</v>
      </c>
      <c r="BP15" s="3">
        <v>414</v>
      </c>
      <c r="BQ15" s="3">
        <v>1435</v>
      </c>
      <c r="BR15" s="3">
        <v>301</v>
      </c>
      <c r="BS15" s="3">
        <v>3832</v>
      </c>
      <c r="BT15" s="3">
        <v>907</v>
      </c>
      <c r="BU15" s="3">
        <v>2687</v>
      </c>
      <c r="BV15" s="3">
        <v>313</v>
      </c>
      <c r="BW15" s="3">
        <v>14109</v>
      </c>
      <c r="BX15" s="3">
        <v>505</v>
      </c>
      <c r="BY15" s="3">
        <v>1978</v>
      </c>
      <c r="BZ15" s="3">
        <v>306</v>
      </c>
      <c r="CA15" s="3">
        <v>88</v>
      </c>
      <c r="CB15" s="3">
        <v>457</v>
      </c>
      <c r="CC15" s="3">
        <v>2377</v>
      </c>
    </row>
    <row r="16" spans="1:81" ht="15" customHeight="1" x14ac:dyDescent="0.25">
      <c r="A16">
        <v>13</v>
      </c>
      <c r="B16" s="9" t="s">
        <v>83</v>
      </c>
      <c r="C16" s="9">
        <v>205768</v>
      </c>
      <c r="D16" t="str">
        <f t="shared" si="0"/>
        <v>2018Q1</v>
      </c>
      <c r="E16" s="4">
        <v>1</v>
      </c>
      <c r="F16" s="5">
        <v>0</v>
      </c>
      <c r="G16" s="5">
        <v>193</v>
      </c>
      <c r="H16" s="5">
        <v>0</v>
      </c>
      <c r="I16" s="5">
        <v>409</v>
      </c>
      <c r="J16" s="2">
        <v>26</v>
      </c>
      <c r="K16" s="2">
        <v>499</v>
      </c>
      <c r="L16" s="2">
        <v>79</v>
      </c>
      <c r="M16" s="2">
        <v>0</v>
      </c>
      <c r="N16" s="2">
        <v>-369</v>
      </c>
      <c r="O16" s="2">
        <v>-2</v>
      </c>
      <c r="P16" s="2">
        <v>0</v>
      </c>
      <c r="Q16" s="2">
        <v>147</v>
      </c>
      <c r="R16" s="2">
        <v>270</v>
      </c>
      <c r="S16" s="2">
        <v>225</v>
      </c>
      <c r="T16" s="2">
        <v>1317</v>
      </c>
      <c r="U16" s="2">
        <v>34</v>
      </c>
      <c r="V16" s="2">
        <v>290</v>
      </c>
      <c r="W16" s="2">
        <v>264</v>
      </c>
      <c r="X16" s="2">
        <v>247</v>
      </c>
      <c r="Y16" s="2">
        <v>207</v>
      </c>
      <c r="Z16" s="2">
        <v>74</v>
      </c>
      <c r="AA16" s="2">
        <v>0</v>
      </c>
      <c r="AB16" s="2">
        <v>0</v>
      </c>
      <c r="AC16" s="2">
        <v>0</v>
      </c>
      <c r="AD16" s="2">
        <v>173</v>
      </c>
      <c r="AE16" s="2">
        <v>0</v>
      </c>
      <c r="AF16" s="2">
        <v>1353</v>
      </c>
      <c r="AG16" s="2">
        <v>172</v>
      </c>
      <c r="AH16" s="2">
        <v>0</v>
      </c>
      <c r="AI16" s="2">
        <v>498</v>
      </c>
      <c r="AJ16" s="2">
        <v>233</v>
      </c>
      <c r="AK16" s="2">
        <v>51</v>
      </c>
      <c r="AL16" s="2">
        <v>0</v>
      </c>
      <c r="AM16" s="2">
        <v>0</v>
      </c>
      <c r="AN16" s="2">
        <v>367</v>
      </c>
      <c r="AO16" s="2">
        <v>52</v>
      </c>
      <c r="AP16" s="2">
        <v>-3</v>
      </c>
      <c r="AQ16" s="2">
        <v>397</v>
      </c>
      <c r="AR16" s="2">
        <v>494</v>
      </c>
      <c r="AS16" s="2">
        <v>340</v>
      </c>
      <c r="AT16" s="2">
        <v>88</v>
      </c>
      <c r="AU16" s="2">
        <v>0</v>
      </c>
      <c r="AV16" s="2">
        <v>108</v>
      </c>
      <c r="AW16" s="2">
        <v>0</v>
      </c>
      <c r="AX16" s="2">
        <v>81</v>
      </c>
      <c r="AY16" s="2">
        <v>260</v>
      </c>
      <c r="AZ16" s="2">
        <v>0</v>
      </c>
      <c r="BA16" s="2">
        <v>94</v>
      </c>
      <c r="BB16" s="2">
        <v>463</v>
      </c>
      <c r="BC16" s="2">
        <v>204</v>
      </c>
      <c r="BD16" s="2">
        <v>-19</v>
      </c>
      <c r="BE16" s="2">
        <v>140</v>
      </c>
      <c r="BF16" s="2">
        <v>0</v>
      </c>
      <c r="BG16" s="2">
        <v>184</v>
      </c>
      <c r="BH16" s="2">
        <v>121</v>
      </c>
      <c r="BI16" s="2">
        <v>103</v>
      </c>
      <c r="BJ16" s="2">
        <v>38</v>
      </c>
      <c r="BK16" s="2" t="s">
        <v>5</v>
      </c>
      <c r="BL16" s="2">
        <v>97</v>
      </c>
      <c r="BM16" s="2">
        <v>0</v>
      </c>
      <c r="BN16" s="2">
        <v>0</v>
      </c>
      <c r="BO16" s="2">
        <v>0</v>
      </c>
      <c r="BP16" s="2">
        <v>0</v>
      </c>
      <c r="BQ16" s="2">
        <v>350</v>
      </c>
      <c r="BR16" s="2">
        <v>0</v>
      </c>
      <c r="BS16" s="2">
        <v>1126</v>
      </c>
      <c r="BT16" s="2">
        <v>188</v>
      </c>
      <c r="BU16" s="2">
        <v>659</v>
      </c>
      <c r="BV16" s="2">
        <v>126</v>
      </c>
      <c r="BW16" s="2">
        <v>0</v>
      </c>
      <c r="BX16" s="2">
        <v>106</v>
      </c>
      <c r="BY16" s="2">
        <v>398</v>
      </c>
      <c r="BZ16" s="2">
        <v>102</v>
      </c>
      <c r="CA16" s="2">
        <v>0</v>
      </c>
      <c r="CB16" s="2">
        <v>118</v>
      </c>
      <c r="CC16" s="2">
        <v>0</v>
      </c>
    </row>
    <row r="17" spans="1:81" ht="15" customHeight="1" x14ac:dyDescent="0.25">
      <c r="A17">
        <v>14</v>
      </c>
      <c r="B17" t="s">
        <v>5471</v>
      </c>
      <c r="C17" s="9">
        <v>205662</v>
      </c>
      <c r="D17" t="str">
        <f>$C$3</f>
        <v>2017Q1</v>
      </c>
      <c r="E17" s="4">
        <v>1</v>
      </c>
      <c r="F17" s="5">
        <v>840</v>
      </c>
      <c r="G17" s="5">
        <v>505</v>
      </c>
      <c r="H17" s="5">
        <v>-30</v>
      </c>
      <c r="I17" s="5">
        <v>803</v>
      </c>
      <c r="J17" s="3">
        <v>144</v>
      </c>
      <c r="K17" s="3">
        <v>1118</v>
      </c>
      <c r="L17" s="3">
        <v>332</v>
      </c>
      <c r="M17" s="3">
        <v>653</v>
      </c>
      <c r="N17" s="3">
        <v>482</v>
      </c>
      <c r="O17" s="3">
        <v>120</v>
      </c>
      <c r="P17" s="3">
        <v>588</v>
      </c>
      <c r="Q17" s="3">
        <v>369</v>
      </c>
      <c r="R17" s="3">
        <v>627</v>
      </c>
      <c r="S17" s="3">
        <v>1159</v>
      </c>
      <c r="T17" s="3">
        <v>5014</v>
      </c>
      <c r="U17" s="3">
        <v>2</v>
      </c>
      <c r="V17" s="3">
        <v>762</v>
      </c>
      <c r="W17" s="3">
        <v>1063</v>
      </c>
      <c r="X17" s="3">
        <v>915</v>
      </c>
      <c r="Y17" s="3">
        <v>616</v>
      </c>
      <c r="Z17" s="3">
        <v>-229</v>
      </c>
      <c r="AA17" s="3">
        <v>87</v>
      </c>
      <c r="AB17" s="3">
        <v>635</v>
      </c>
      <c r="AC17" s="3">
        <v>545</v>
      </c>
      <c r="AD17" s="3">
        <v>515</v>
      </c>
      <c r="AE17" s="3">
        <v>319</v>
      </c>
      <c r="AF17" s="3">
        <v>5452</v>
      </c>
      <c r="AG17" s="3">
        <v>1088</v>
      </c>
      <c r="AH17" s="3">
        <v>138</v>
      </c>
      <c r="AI17" s="3">
        <v>1774</v>
      </c>
      <c r="AJ17" s="3">
        <v>1101</v>
      </c>
      <c r="AK17" s="3">
        <v>104</v>
      </c>
      <c r="AL17" s="3">
        <v>2815</v>
      </c>
      <c r="AM17" s="3">
        <v>356</v>
      </c>
      <c r="AN17" s="3">
        <v>818</v>
      </c>
      <c r="AO17" s="3">
        <v>141</v>
      </c>
      <c r="AP17" s="3">
        <v>-53</v>
      </c>
      <c r="AQ17" s="3">
        <v>1379</v>
      </c>
      <c r="AR17" s="3">
        <v>2099</v>
      </c>
      <c r="AS17" s="3">
        <v>1373</v>
      </c>
      <c r="AT17" s="3">
        <v>340</v>
      </c>
      <c r="AU17" s="3">
        <v>273</v>
      </c>
      <c r="AV17" s="3">
        <v>285</v>
      </c>
      <c r="AW17" s="3">
        <v>2186</v>
      </c>
      <c r="AX17" s="3">
        <v>208</v>
      </c>
      <c r="AY17" s="3">
        <v>1012</v>
      </c>
      <c r="AZ17" s="3">
        <v>4055</v>
      </c>
      <c r="BA17" s="3">
        <v>262</v>
      </c>
      <c r="BB17" s="3">
        <v>1398</v>
      </c>
      <c r="BC17" s="3">
        <v>550</v>
      </c>
      <c r="BD17" s="3">
        <v>367</v>
      </c>
      <c r="BE17" s="3">
        <v>623</v>
      </c>
      <c r="BF17" s="3">
        <v>287</v>
      </c>
      <c r="BG17" s="3">
        <v>599</v>
      </c>
      <c r="BH17" s="3">
        <v>484</v>
      </c>
      <c r="BI17" s="3">
        <v>444</v>
      </c>
      <c r="BJ17" s="3">
        <v>2572</v>
      </c>
      <c r="BK17" s="3" t="s">
        <v>5</v>
      </c>
      <c r="BL17" s="3">
        <v>380</v>
      </c>
      <c r="BM17" s="3">
        <v>275</v>
      </c>
      <c r="BN17" s="3">
        <v>323</v>
      </c>
      <c r="BO17" s="3">
        <v>24</v>
      </c>
      <c r="BP17" s="3">
        <v>360</v>
      </c>
      <c r="BQ17" s="3">
        <v>1196</v>
      </c>
      <c r="BR17" s="3">
        <v>-508</v>
      </c>
      <c r="BS17" s="3">
        <v>2688</v>
      </c>
      <c r="BT17" s="3">
        <v>627</v>
      </c>
      <c r="BU17" s="3">
        <v>2280</v>
      </c>
      <c r="BV17" s="3">
        <v>228</v>
      </c>
      <c r="BW17" s="3">
        <v>14534</v>
      </c>
      <c r="BX17" s="3">
        <v>236</v>
      </c>
      <c r="BY17" s="3">
        <v>1671</v>
      </c>
      <c r="BZ17" s="3">
        <v>229</v>
      </c>
      <c r="CA17" s="3">
        <v>-4</v>
      </c>
      <c r="CB17" s="3">
        <v>592</v>
      </c>
      <c r="CC17" s="3">
        <v>2079</v>
      </c>
    </row>
    <row r="18" spans="1:81" ht="15" customHeight="1" x14ac:dyDescent="0.25">
      <c r="A18">
        <v>15</v>
      </c>
      <c r="B18" s="9" t="s">
        <v>5470</v>
      </c>
      <c r="C18" s="9">
        <v>205768</v>
      </c>
      <c r="D18" t="str">
        <f>$C$3</f>
        <v>2017Q1</v>
      </c>
      <c r="E18" s="4">
        <v>1</v>
      </c>
      <c r="F18" s="5">
        <v>0</v>
      </c>
      <c r="G18" s="5">
        <v>272</v>
      </c>
      <c r="H18" s="5">
        <v>0</v>
      </c>
      <c r="I18" s="5">
        <v>518</v>
      </c>
      <c r="J18" s="3">
        <v>38</v>
      </c>
      <c r="K18" s="3">
        <v>617</v>
      </c>
      <c r="L18" s="3">
        <v>144</v>
      </c>
      <c r="M18" s="3">
        <v>0</v>
      </c>
      <c r="N18" s="3">
        <v>247</v>
      </c>
      <c r="O18" s="3">
        <v>7</v>
      </c>
      <c r="P18" s="3">
        <v>0</v>
      </c>
      <c r="Q18" s="3">
        <v>192</v>
      </c>
      <c r="R18" s="3">
        <v>231</v>
      </c>
      <c r="S18" s="3">
        <v>393</v>
      </c>
      <c r="T18" s="3">
        <v>2096</v>
      </c>
      <c r="U18" s="3">
        <v>2</v>
      </c>
      <c r="V18" s="3">
        <v>462</v>
      </c>
      <c r="W18" s="3">
        <v>229</v>
      </c>
      <c r="X18" s="3">
        <v>233</v>
      </c>
      <c r="Y18" s="3">
        <v>211</v>
      </c>
      <c r="Z18" s="3">
        <v>-106</v>
      </c>
      <c r="AA18" s="3">
        <v>0</v>
      </c>
      <c r="AB18" s="3">
        <v>0</v>
      </c>
      <c r="AC18" s="3">
        <v>0</v>
      </c>
      <c r="AD18" s="3">
        <v>119</v>
      </c>
      <c r="AE18" s="3">
        <v>0</v>
      </c>
      <c r="AF18" s="3">
        <v>1937</v>
      </c>
      <c r="AG18" s="3">
        <v>340</v>
      </c>
      <c r="AH18" s="3">
        <v>0</v>
      </c>
      <c r="AI18" s="3">
        <v>676</v>
      </c>
      <c r="AJ18" s="3">
        <v>482</v>
      </c>
      <c r="AK18" s="3">
        <v>18</v>
      </c>
      <c r="AL18" s="3">
        <v>0</v>
      </c>
      <c r="AM18" s="3">
        <v>0</v>
      </c>
      <c r="AN18" s="3">
        <v>363</v>
      </c>
      <c r="AO18" s="3">
        <v>75</v>
      </c>
      <c r="AP18" s="3">
        <v>-14</v>
      </c>
      <c r="AQ18" s="3">
        <v>551</v>
      </c>
      <c r="AR18" s="3">
        <v>499</v>
      </c>
      <c r="AS18" s="3">
        <v>387</v>
      </c>
      <c r="AT18" s="3">
        <v>9</v>
      </c>
      <c r="AU18" s="3">
        <v>0</v>
      </c>
      <c r="AV18" s="3">
        <v>85</v>
      </c>
      <c r="AW18" s="3">
        <v>0</v>
      </c>
      <c r="AX18" s="3">
        <v>61</v>
      </c>
      <c r="AY18" s="3">
        <v>382</v>
      </c>
      <c r="AZ18" s="3">
        <v>0</v>
      </c>
      <c r="BA18" s="3">
        <v>97</v>
      </c>
      <c r="BB18" s="3">
        <v>535</v>
      </c>
      <c r="BC18" s="3">
        <v>160</v>
      </c>
      <c r="BD18" s="3">
        <v>-16</v>
      </c>
      <c r="BE18" s="3">
        <v>192</v>
      </c>
      <c r="BF18" s="3">
        <v>0</v>
      </c>
      <c r="BG18" s="3">
        <v>257</v>
      </c>
      <c r="BH18" s="3">
        <v>192</v>
      </c>
      <c r="BI18" s="3">
        <v>176</v>
      </c>
      <c r="BJ18" s="3">
        <v>920</v>
      </c>
      <c r="BK18" s="3" t="s">
        <v>5</v>
      </c>
      <c r="BL18" s="3">
        <v>56</v>
      </c>
      <c r="BM18" s="3">
        <v>0</v>
      </c>
      <c r="BN18" s="3">
        <v>0</v>
      </c>
      <c r="BO18" s="3">
        <v>0</v>
      </c>
      <c r="BP18" s="3">
        <v>0</v>
      </c>
      <c r="BQ18" s="3">
        <v>575</v>
      </c>
      <c r="BR18" s="3">
        <v>0</v>
      </c>
      <c r="BS18" s="3">
        <v>1524</v>
      </c>
      <c r="BT18" s="3">
        <v>230</v>
      </c>
      <c r="BU18" s="3">
        <v>1082</v>
      </c>
      <c r="BV18" s="3">
        <v>143</v>
      </c>
      <c r="BW18" s="3">
        <v>0</v>
      </c>
      <c r="BX18" s="3">
        <v>81</v>
      </c>
      <c r="BY18" s="3">
        <v>602</v>
      </c>
      <c r="BZ18" s="3">
        <v>124</v>
      </c>
      <c r="CA18" s="3">
        <v>0</v>
      </c>
      <c r="CB18" s="3">
        <v>283</v>
      </c>
      <c r="CC18" s="3">
        <v>0</v>
      </c>
    </row>
    <row r="19" spans="1:81" ht="15" customHeight="1" x14ac:dyDescent="0.25">
      <c r="A19">
        <v>16</v>
      </c>
      <c r="B19" s="9" t="s">
        <v>91</v>
      </c>
      <c r="C19" s="9">
        <v>205806</v>
      </c>
      <c r="D19" t="str">
        <f t="shared" si="0"/>
        <v>2018Q1</v>
      </c>
      <c r="E19" s="4">
        <v>1</v>
      </c>
      <c r="F19" s="5">
        <v>3.7</v>
      </c>
      <c r="G19" s="5">
        <v>3.9</v>
      </c>
      <c r="H19" s="5">
        <v>3.77</v>
      </c>
      <c r="I19" s="5">
        <v>4.37</v>
      </c>
      <c r="J19" s="3">
        <v>3.7</v>
      </c>
      <c r="K19" s="3">
        <v>4.33</v>
      </c>
      <c r="L19" s="3">
        <v>4.0199999999999996</v>
      </c>
      <c r="M19" s="3">
        <v>4.37</v>
      </c>
      <c r="N19" s="3">
        <v>3.73</v>
      </c>
      <c r="O19" s="3">
        <v>3.72</v>
      </c>
      <c r="P19" s="3">
        <v>4.03</v>
      </c>
      <c r="Q19" s="3">
        <v>4.49</v>
      </c>
      <c r="R19" s="3">
        <v>4.34</v>
      </c>
      <c r="S19" s="3">
        <v>3.42</v>
      </c>
      <c r="T19" s="3">
        <v>4.07</v>
      </c>
      <c r="U19" s="3">
        <v>3.29</v>
      </c>
      <c r="V19" s="3">
        <v>4.38</v>
      </c>
      <c r="W19" s="3">
        <v>3.59</v>
      </c>
      <c r="X19" s="3">
        <v>3.83</v>
      </c>
      <c r="Y19" s="3">
        <v>3.7</v>
      </c>
      <c r="Z19" s="3">
        <v>3.5</v>
      </c>
      <c r="AA19" s="3">
        <v>3.85</v>
      </c>
      <c r="AB19" s="3">
        <v>4.3</v>
      </c>
      <c r="AC19" s="3">
        <v>4.24</v>
      </c>
      <c r="AD19" s="3">
        <v>3.87</v>
      </c>
      <c r="AE19" s="3">
        <v>3.48</v>
      </c>
      <c r="AF19" s="3">
        <v>3.84</v>
      </c>
      <c r="AG19" s="3">
        <v>3.83</v>
      </c>
      <c r="AH19" s="3">
        <v>4.0199999999999996</v>
      </c>
      <c r="AI19" s="3">
        <v>3.93</v>
      </c>
      <c r="AJ19" s="3">
        <v>4.1500000000000004</v>
      </c>
      <c r="AK19" s="3">
        <v>3.57</v>
      </c>
      <c r="AL19" s="3">
        <v>3.73</v>
      </c>
      <c r="AM19" s="3">
        <v>4.0199999999999996</v>
      </c>
      <c r="AN19" s="3">
        <v>3.87</v>
      </c>
      <c r="AO19" s="3">
        <v>3.06</v>
      </c>
      <c r="AP19" s="3">
        <v>3.73</v>
      </c>
      <c r="AQ19" s="3">
        <v>3.67</v>
      </c>
      <c r="AR19" s="3">
        <v>4.03</v>
      </c>
      <c r="AS19" s="3">
        <v>4.32</v>
      </c>
      <c r="AT19" s="3">
        <v>3.95</v>
      </c>
      <c r="AU19" s="3">
        <v>4.18</v>
      </c>
      <c r="AV19" s="3">
        <v>4.3600000000000003</v>
      </c>
      <c r="AW19" s="3">
        <v>3.45</v>
      </c>
      <c r="AX19" s="3">
        <v>4.0599999999999996</v>
      </c>
      <c r="AY19" s="3">
        <v>3.73</v>
      </c>
      <c r="AZ19" s="3">
        <v>2.82</v>
      </c>
      <c r="BA19" s="3">
        <v>3.39</v>
      </c>
      <c r="BB19" s="3">
        <v>3.97</v>
      </c>
      <c r="BC19" s="3">
        <v>3.95</v>
      </c>
      <c r="BD19" s="3">
        <v>3.62</v>
      </c>
      <c r="BE19" s="3">
        <v>3.56</v>
      </c>
      <c r="BF19" s="3">
        <v>4.03</v>
      </c>
      <c r="BG19" s="3">
        <v>4.21</v>
      </c>
      <c r="BH19" s="3">
        <v>3.76</v>
      </c>
      <c r="BI19" s="3">
        <v>3.23</v>
      </c>
      <c r="BJ19" s="3">
        <v>4.1399999999999997</v>
      </c>
      <c r="BK19" s="3" t="s">
        <v>5</v>
      </c>
      <c r="BL19" s="3">
        <v>4.1399999999999997</v>
      </c>
      <c r="BM19" s="3">
        <v>4.3</v>
      </c>
      <c r="BN19" s="3">
        <v>3.84</v>
      </c>
      <c r="BO19" s="3">
        <v>3.53</v>
      </c>
      <c r="BP19" s="3">
        <v>3.54</v>
      </c>
      <c r="BQ19" s="3">
        <v>3.65</v>
      </c>
      <c r="BR19" s="3">
        <v>3.5</v>
      </c>
      <c r="BS19" s="3">
        <v>3.8</v>
      </c>
      <c r="BT19" s="3">
        <v>3.59</v>
      </c>
      <c r="BU19" s="3">
        <v>3.77</v>
      </c>
      <c r="BV19" s="3">
        <v>3.69</v>
      </c>
      <c r="BW19" s="3">
        <v>2.99</v>
      </c>
      <c r="BX19" s="3">
        <v>4</v>
      </c>
      <c r="BY19" s="3">
        <v>3.83</v>
      </c>
      <c r="BZ19" s="3">
        <v>3.55</v>
      </c>
      <c r="CA19" s="3">
        <v>4.08</v>
      </c>
      <c r="CB19" s="3">
        <v>2.87</v>
      </c>
      <c r="CC19" s="3">
        <v>3.98</v>
      </c>
    </row>
    <row r="20" spans="1:81" ht="15" customHeight="1" x14ac:dyDescent="0.25">
      <c r="A20">
        <v>17</v>
      </c>
      <c r="B20" s="9" t="s">
        <v>2791</v>
      </c>
      <c r="C20" s="9">
        <v>205806</v>
      </c>
      <c r="D20" t="str">
        <f>$C$3</f>
        <v>2017Q1</v>
      </c>
      <c r="E20" s="4">
        <v>1</v>
      </c>
      <c r="F20" s="5">
        <v>3.5</v>
      </c>
      <c r="G20" s="5">
        <v>3.84</v>
      </c>
      <c r="H20" s="5">
        <v>3.6</v>
      </c>
      <c r="I20" s="5">
        <v>4.4400000000000004</v>
      </c>
      <c r="J20" s="3">
        <v>3.69</v>
      </c>
      <c r="K20" s="3">
        <v>3.82</v>
      </c>
      <c r="L20" s="3">
        <v>3.87</v>
      </c>
      <c r="M20" s="3">
        <v>4.32</v>
      </c>
      <c r="N20" s="3">
        <v>3.53</v>
      </c>
      <c r="O20" s="3">
        <v>5</v>
      </c>
      <c r="P20" s="3">
        <v>3.81</v>
      </c>
      <c r="Q20" s="3">
        <v>4.29</v>
      </c>
      <c r="R20" s="3">
        <v>4.54</v>
      </c>
      <c r="S20" s="3">
        <v>3.52</v>
      </c>
      <c r="T20" s="3">
        <v>3.68</v>
      </c>
      <c r="U20" s="3">
        <v>3.13</v>
      </c>
      <c r="V20" s="3">
        <v>4.26</v>
      </c>
      <c r="W20" s="3">
        <v>3.5</v>
      </c>
      <c r="X20" s="3">
        <v>3.79</v>
      </c>
      <c r="Y20" s="3">
        <v>3.48</v>
      </c>
      <c r="Z20" s="3">
        <v>3.66</v>
      </c>
      <c r="AA20" s="3">
        <v>3.9</v>
      </c>
      <c r="AB20" s="3">
        <v>4.9400000000000004</v>
      </c>
      <c r="AC20" s="3">
        <v>4.17</v>
      </c>
      <c r="AD20" s="3">
        <v>3.84</v>
      </c>
      <c r="AE20" s="3">
        <v>3.79</v>
      </c>
      <c r="AF20" s="3">
        <v>3.91</v>
      </c>
      <c r="AG20" s="3">
        <v>3.9</v>
      </c>
      <c r="AH20" s="3">
        <v>4.0599999999999996</v>
      </c>
      <c r="AI20" s="3">
        <v>3.96</v>
      </c>
      <c r="AJ20" s="3">
        <v>4.2</v>
      </c>
      <c r="AK20" s="3">
        <v>3.3</v>
      </c>
      <c r="AL20" s="3">
        <v>3.7</v>
      </c>
      <c r="AM20" s="3">
        <v>4.2300000000000004</v>
      </c>
      <c r="AN20" s="3">
        <v>3.65</v>
      </c>
      <c r="AO20" s="3">
        <v>3.09</v>
      </c>
      <c r="AP20" s="3">
        <v>3.1</v>
      </c>
      <c r="AQ20" s="3">
        <v>3.49</v>
      </c>
      <c r="AR20" s="3">
        <v>3.98</v>
      </c>
      <c r="AS20" s="3">
        <v>4.22</v>
      </c>
      <c r="AT20" s="3">
        <v>3.99</v>
      </c>
      <c r="AU20" s="3">
        <v>4.28</v>
      </c>
      <c r="AV20" s="3">
        <v>4.51</v>
      </c>
      <c r="AW20" s="3">
        <v>3.5</v>
      </c>
      <c r="AX20" s="3">
        <v>4.26</v>
      </c>
      <c r="AY20" s="3">
        <v>3.68</v>
      </c>
      <c r="AZ20" s="3">
        <v>2.64</v>
      </c>
      <c r="BA20" s="3">
        <v>3</v>
      </c>
      <c r="BB20" s="3">
        <v>3.93</v>
      </c>
      <c r="BC20" s="3">
        <v>4.07</v>
      </c>
      <c r="BD20" s="3">
        <v>3.66</v>
      </c>
      <c r="BE20" s="3">
        <v>3.52</v>
      </c>
      <c r="BF20" s="3">
        <v>4.13</v>
      </c>
      <c r="BG20" s="3">
        <v>4.12</v>
      </c>
      <c r="BH20" s="3">
        <v>3.88</v>
      </c>
      <c r="BI20" s="3">
        <v>3.35</v>
      </c>
      <c r="BJ20" s="3">
        <v>4.17</v>
      </c>
      <c r="BK20" s="3" t="s">
        <v>5</v>
      </c>
      <c r="BL20" s="3">
        <v>4.04</v>
      </c>
      <c r="BM20" s="3">
        <v>4.24</v>
      </c>
      <c r="BN20" s="3">
        <v>3.96</v>
      </c>
      <c r="BO20" s="3">
        <v>3.57</v>
      </c>
      <c r="BP20" s="3">
        <v>3.72</v>
      </c>
      <c r="BQ20" s="3">
        <v>3.95</v>
      </c>
      <c r="BR20" s="3">
        <v>3.14</v>
      </c>
      <c r="BS20" s="3">
        <v>3.75</v>
      </c>
      <c r="BT20" s="3">
        <v>3.57</v>
      </c>
      <c r="BU20" s="3">
        <v>3.5</v>
      </c>
      <c r="BV20" s="3">
        <v>3.63</v>
      </c>
      <c r="BW20" s="3">
        <v>2.79</v>
      </c>
      <c r="BX20" s="3">
        <v>3.73</v>
      </c>
      <c r="BY20" s="3">
        <v>3.67</v>
      </c>
      <c r="BZ20" s="3">
        <v>3.67</v>
      </c>
      <c r="CA20" s="3">
        <v>4.1100000000000003</v>
      </c>
      <c r="CB20" s="3">
        <v>3.23</v>
      </c>
      <c r="CC20" s="3">
        <v>3.73</v>
      </c>
    </row>
    <row r="21" spans="1:81" ht="15" customHeight="1" x14ac:dyDescent="0.25">
      <c r="A21">
        <v>18</v>
      </c>
      <c r="B21" s="11" t="s">
        <v>92</v>
      </c>
      <c r="C21" s="9">
        <v>235053</v>
      </c>
      <c r="D21" t="str">
        <f t="shared" si="0"/>
        <v>2018Q1</v>
      </c>
      <c r="E21" s="4">
        <v>1</v>
      </c>
      <c r="F21" s="5">
        <v>2.4300000000000002</v>
      </c>
      <c r="G21" s="5">
        <v>2.0499999999999998</v>
      </c>
      <c r="H21" s="5">
        <v>1.95</v>
      </c>
      <c r="I21" s="5">
        <v>2.63</v>
      </c>
      <c r="J21" s="3">
        <v>2.5299999999999998</v>
      </c>
      <c r="K21" s="3">
        <v>2.75</v>
      </c>
      <c r="L21" s="3">
        <v>2.15</v>
      </c>
      <c r="M21" s="3">
        <v>2.72</v>
      </c>
      <c r="N21" s="3">
        <v>1.28</v>
      </c>
      <c r="O21" s="3">
        <v>2.86</v>
      </c>
      <c r="P21" s="3">
        <v>2.27</v>
      </c>
      <c r="Q21" s="3">
        <v>2.89</v>
      </c>
      <c r="R21" s="3">
        <v>3.9</v>
      </c>
      <c r="S21" s="3">
        <v>2.75</v>
      </c>
      <c r="T21" s="3">
        <v>3.33</v>
      </c>
      <c r="U21" s="3">
        <v>1.99</v>
      </c>
      <c r="V21" s="3">
        <v>3.39</v>
      </c>
      <c r="W21" s="3">
        <v>2.63</v>
      </c>
      <c r="X21" s="3">
        <v>3.52</v>
      </c>
      <c r="Y21" s="3">
        <v>2.2799999999999998</v>
      </c>
      <c r="Z21" s="3">
        <v>2.7</v>
      </c>
      <c r="AA21" s="3">
        <v>2.94</v>
      </c>
      <c r="AB21" s="3">
        <v>2.58</v>
      </c>
      <c r="AC21" s="3">
        <v>2.23</v>
      </c>
      <c r="AD21" s="3">
        <v>3.04</v>
      </c>
      <c r="AE21" s="3">
        <v>2.66</v>
      </c>
      <c r="AF21" s="3">
        <v>2.98</v>
      </c>
      <c r="AG21" s="3">
        <v>3.07</v>
      </c>
      <c r="AH21" s="3">
        <v>3.08</v>
      </c>
      <c r="AI21" s="3">
        <v>2.66</v>
      </c>
      <c r="AJ21" s="3">
        <v>3.51</v>
      </c>
      <c r="AK21" s="3">
        <v>2.37</v>
      </c>
      <c r="AL21" s="3">
        <v>2.02</v>
      </c>
      <c r="AM21" s="3">
        <v>3.13</v>
      </c>
      <c r="AN21" s="3">
        <v>3.1</v>
      </c>
      <c r="AO21" s="3">
        <v>1.53</v>
      </c>
      <c r="AP21" s="3">
        <v>2.64</v>
      </c>
      <c r="AQ21" s="3">
        <v>2.16</v>
      </c>
      <c r="AR21" s="3">
        <v>4.17</v>
      </c>
      <c r="AS21" s="3">
        <v>3.61</v>
      </c>
      <c r="AT21" s="3">
        <v>3.28</v>
      </c>
      <c r="AU21" s="3">
        <v>2.63</v>
      </c>
      <c r="AV21" s="3">
        <v>3.25</v>
      </c>
      <c r="AW21" s="3">
        <v>2.15</v>
      </c>
      <c r="AX21" s="3">
        <v>1.73</v>
      </c>
      <c r="AY21" s="3">
        <v>2.52</v>
      </c>
      <c r="AZ21" s="3" t="s">
        <v>5</v>
      </c>
      <c r="BA21" s="3">
        <v>2.95</v>
      </c>
      <c r="BB21" s="3">
        <v>2.5299999999999998</v>
      </c>
      <c r="BC21" s="3">
        <v>2.8</v>
      </c>
      <c r="BD21" s="3">
        <v>3.17</v>
      </c>
      <c r="BE21" s="3">
        <v>2.11</v>
      </c>
      <c r="BF21" s="3">
        <v>3.23</v>
      </c>
      <c r="BG21" s="3">
        <v>3.13</v>
      </c>
      <c r="BH21" s="3">
        <v>2.79</v>
      </c>
      <c r="BI21" s="3">
        <v>1.96</v>
      </c>
      <c r="BJ21" s="3">
        <v>2.48</v>
      </c>
      <c r="BK21" s="3" t="s">
        <v>5</v>
      </c>
      <c r="BL21" s="3">
        <v>3.36</v>
      </c>
      <c r="BM21" s="3">
        <v>3.17</v>
      </c>
      <c r="BN21" s="3">
        <v>2.79</v>
      </c>
      <c r="BO21" s="3">
        <v>2.17</v>
      </c>
      <c r="BP21" s="3">
        <v>3.83</v>
      </c>
      <c r="BQ21" s="3">
        <v>2.19</v>
      </c>
      <c r="BR21" s="3">
        <v>1.97</v>
      </c>
      <c r="BS21" s="3" t="s">
        <v>5</v>
      </c>
      <c r="BT21" s="3">
        <v>3.41</v>
      </c>
      <c r="BU21" s="3">
        <v>2.61</v>
      </c>
      <c r="BV21" s="3">
        <v>3.04</v>
      </c>
      <c r="BW21" s="3">
        <v>2.1800000000000002</v>
      </c>
      <c r="BX21" s="3">
        <v>1.79</v>
      </c>
      <c r="BY21" s="3">
        <v>2.4700000000000002</v>
      </c>
      <c r="BZ21" s="3">
        <v>2.4900000000000002</v>
      </c>
      <c r="CA21" s="3">
        <v>1.98</v>
      </c>
      <c r="CB21" s="3">
        <v>1.98</v>
      </c>
      <c r="CC21" s="3">
        <v>2.4300000000000002</v>
      </c>
    </row>
    <row r="22" spans="1:81" ht="15" customHeight="1" x14ac:dyDescent="0.25">
      <c r="A22">
        <v>19</v>
      </c>
      <c r="B22" s="11" t="s">
        <v>2790</v>
      </c>
      <c r="C22" s="9">
        <v>235053</v>
      </c>
      <c r="D22" t="str">
        <f>$C$3</f>
        <v>2017Q1</v>
      </c>
      <c r="E22" s="4">
        <v>1</v>
      </c>
      <c r="F22" s="5">
        <v>2.58</v>
      </c>
      <c r="G22" s="5">
        <v>2.12</v>
      </c>
      <c r="H22" s="5">
        <v>2.85</v>
      </c>
      <c r="I22" s="5">
        <v>2.99</v>
      </c>
      <c r="J22" s="3">
        <v>2.85</v>
      </c>
      <c r="K22" s="3">
        <v>2.29</v>
      </c>
      <c r="L22" s="3">
        <v>2.27</v>
      </c>
      <c r="M22" s="3">
        <v>2.58</v>
      </c>
      <c r="N22" s="3">
        <v>1.18</v>
      </c>
      <c r="O22" s="3">
        <v>6.91</v>
      </c>
      <c r="P22" s="3">
        <v>1.96</v>
      </c>
      <c r="Q22" s="3">
        <v>2.84</v>
      </c>
      <c r="R22" s="3">
        <v>4.37</v>
      </c>
      <c r="S22" s="3">
        <v>2.77</v>
      </c>
      <c r="T22" s="3">
        <v>3.61</v>
      </c>
      <c r="U22" s="3">
        <v>1.97</v>
      </c>
      <c r="V22" s="3">
        <v>3.11</v>
      </c>
      <c r="W22" s="3">
        <v>2.94</v>
      </c>
      <c r="X22" s="3">
        <v>3.85</v>
      </c>
      <c r="Y22" s="3">
        <v>2.38</v>
      </c>
      <c r="Z22" s="3">
        <v>2.67</v>
      </c>
      <c r="AA22" s="3">
        <v>2.93</v>
      </c>
      <c r="AB22" s="3">
        <v>2.96</v>
      </c>
      <c r="AC22" s="3">
        <v>2.17</v>
      </c>
      <c r="AD22" s="3">
        <v>3.4</v>
      </c>
      <c r="AE22" s="3">
        <v>2.88</v>
      </c>
      <c r="AF22" s="3">
        <v>3.01</v>
      </c>
      <c r="AG22" s="3">
        <v>3.75</v>
      </c>
      <c r="AH22" s="3">
        <v>2.97</v>
      </c>
      <c r="AI22" s="3">
        <v>2.98</v>
      </c>
      <c r="AJ22" s="3">
        <v>3.79</v>
      </c>
      <c r="AK22" s="3">
        <v>2.4300000000000002</v>
      </c>
      <c r="AL22" s="3">
        <v>1.74</v>
      </c>
      <c r="AM22" s="3">
        <v>2.8</v>
      </c>
      <c r="AN22" s="3">
        <v>3.24</v>
      </c>
      <c r="AO22" s="3">
        <v>1.43</v>
      </c>
      <c r="AP22" s="3">
        <v>5.56</v>
      </c>
      <c r="AQ22" s="3">
        <v>2.17</v>
      </c>
      <c r="AR22" s="3">
        <v>4.45</v>
      </c>
      <c r="AS22" s="3">
        <v>4.18</v>
      </c>
      <c r="AT22" s="3">
        <v>3.67</v>
      </c>
      <c r="AU22" s="3">
        <v>3.21</v>
      </c>
      <c r="AV22" s="3">
        <v>3.68</v>
      </c>
      <c r="AW22" s="3">
        <v>2.5299999999999998</v>
      </c>
      <c r="AX22" s="3">
        <v>1.67</v>
      </c>
      <c r="AY22" s="3">
        <v>2.71</v>
      </c>
      <c r="AZ22" s="3">
        <v>1.25</v>
      </c>
      <c r="BA22" s="3">
        <v>2.57</v>
      </c>
      <c r="BB22" s="3">
        <v>2.4500000000000002</v>
      </c>
      <c r="BC22" s="3">
        <v>3.22</v>
      </c>
      <c r="BD22" s="3">
        <v>3.61</v>
      </c>
      <c r="BE22" s="3">
        <v>1.96</v>
      </c>
      <c r="BF22" s="3">
        <v>3.57</v>
      </c>
      <c r="BG22" s="3">
        <v>3.51</v>
      </c>
      <c r="BH22" s="3">
        <v>2.79</v>
      </c>
      <c r="BI22" s="3">
        <v>2.08</v>
      </c>
      <c r="BJ22" s="3">
        <v>2.67</v>
      </c>
      <c r="BK22" s="3" t="s">
        <v>5</v>
      </c>
      <c r="BL22" s="3">
        <v>3.51</v>
      </c>
      <c r="BM22" s="3">
        <v>3.27</v>
      </c>
      <c r="BN22" s="3">
        <v>3.08</v>
      </c>
      <c r="BO22" s="3">
        <v>1.96</v>
      </c>
      <c r="BP22" s="3">
        <v>3.96</v>
      </c>
      <c r="BQ22" s="3">
        <v>2.37</v>
      </c>
      <c r="BR22" s="3">
        <v>1.75</v>
      </c>
      <c r="BS22" s="3" t="s">
        <v>5</v>
      </c>
      <c r="BT22" s="3">
        <v>3.59</v>
      </c>
      <c r="BU22" s="3">
        <v>2.44</v>
      </c>
      <c r="BV22" s="3">
        <v>2.91</v>
      </c>
      <c r="BW22" s="3">
        <v>1.27</v>
      </c>
      <c r="BX22" s="3">
        <v>2.0099999999999998</v>
      </c>
      <c r="BY22" s="3">
        <v>2.52</v>
      </c>
      <c r="BZ22" s="3">
        <v>2.37</v>
      </c>
      <c r="CA22" s="3">
        <v>2.4</v>
      </c>
      <c r="CB22" s="3">
        <v>1.87</v>
      </c>
      <c r="CC22" s="3">
        <v>2.33</v>
      </c>
    </row>
    <row r="23" spans="1:81" ht="15" customHeight="1" x14ac:dyDescent="0.25">
      <c r="A23">
        <v>20</v>
      </c>
      <c r="B23" s="11" t="s">
        <v>85</v>
      </c>
      <c r="C23" s="9">
        <v>205948</v>
      </c>
      <c r="D23" t="str">
        <f t="shared" si="0"/>
        <v>2018Q1</v>
      </c>
      <c r="E23" s="4">
        <v>1</v>
      </c>
      <c r="F23" s="5">
        <v>0.2</v>
      </c>
      <c r="G23" s="5">
        <v>0.94</v>
      </c>
      <c r="H23" s="5">
        <v>1.01</v>
      </c>
      <c r="I23" s="5">
        <v>0.44</v>
      </c>
      <c r="J23" s="3">
        <v>0.8</v>
      </c>
      <c r="K23" s="3">
        <v>0.44</v>
      </c>
      <c r="L23" s="3">
        <v>0.36</v>
      </c>
      <c r="M23" s="3">
        <v>0.59</v>
      </c>
      <c r="N23" s="3">
        <v>0.81</v>
      </c>
      <c r="O23" s="3">
        <v>0.49</v>
      </c>
      <c r="P23" s="3">
        <v>0.39</v>
      </c>
      <c r="Q23" s="3">
        <v>0.91</v>
      </c>
      <c r="R23" s="3">
        <v>0.33</v>
      </c>
      <c r="S23" s="3">
        <v>0.47</v>
      </c>
      <c r="T23" s="3">
        <v>0.26</v>
      </c>
      <c r="U23" s="3">
        <v>0.84</v>
      </c>
      <c r="V23" s="3">
        <v>0.39</v>
      </c>
      <c r="W23" s="3">
        <v>0.64</v>
      </c>
      <c r="X23" s="3">
        <v>0.56999999999999995</v>
      </c>
      <c r="Y23" s="3">
        <v>0.4</v>
      </c>
      <c r="Z23" s="3">
        <v>0.9</v>
      </c>
      <c r="AA23" s="3">
        <v>0.55000000000000004</v>
      </c>
      <c r="AB23" s="3">
        <v>0.54</v>
      </c>
      <c r="AC23" s="3">
        <v>0.42</v>
      </c>
      <c r="AD23" s="3">
        <v>0.57999999999999996</v>
      </c>
      <c r="AE23" s="3">
        <v>0.28999999999999998</v>
      </c>
      <c r="AF23" s="3">
        <v>0.56000000000000005</v>
      </c>
      <c r="AG23" s="3">
        <v>0.28999999999999998</v>
      </c>
      <c r="AH23" s="3">
        <v>0.44</v>
      </c>
      <c r="AI23" s="3">
        <v>0.46</v>
      </c>
      <c r="AJ23" s="3">
        <v>0.53</v>
      </c>
      <c r="AK23" s="3">
        <v>0.15</v>
      </c>
      <c r="AL23" s="3">
        <v>0.49</v>
      </c>
      <c r="AM23" s="3">
        <v>0.6</v>
      </c>
      <c r="AN23" s="3">
        <v>0.61</v>
      </c>
      <c r="AO23" s="3">
        <v>0.46</v>
      </c>
      <c r="AP23" s="3">
        <v>0.5</v>
      </c>
      <c r="AQ23" s="3">
        <v>0.18</v>
      </c>
      <c r="AR23" s="3">
        <v>0.66</v>
      </c>
      <c r="AS23" s="3">
        <v>0.39</v>
      </c>
      <c r="AT23" s="3">
        <v>0.42</v>
      </c>
      <c r="AU23" s="3">
        <v>0.8</v>
      </c>
      <c r="AV23" s="3">
        <v>0.34</v>
      </c>
      <c r="AW23" s="3">
        <v>0.73</v>
      </c>
      <c r="AX23" s="3">
        <v>0.67</v>
      </c>
      <c r="AY23" s="3">
        <v>0.46</v>
      </c>
      <c r="AZ23" s="3">
        <v>0.83</v>
      </c>
      <c r="BA23" s="3">
        <v>0.44</v>
      </c>
      <c r="BB23" s="3">
        <v>0.56999999999999995</v>
      </c>
      <c r="BC23" s="3">
        <v>0.61</v>
      </c>
      <c r="BD23" s="3">
        <v>0.53</v>
      </c>
      <c r="BE23" s="3">
        <v>1.08</v>
      </c>
      <c r="BF23" s="3">
        <v>0.61</v>
      </c>
      <c r="BG23" s="3">
        <v>0.53</v>
      </c>
      <c r="BH23" s="3">
        <v>0.64</v>
      </c>
      <c r="BI23" s="3">
        <v>0.51</v>
      </c>
      <c r="BJ23" s="3">
        <v>0.3</v>
      </c>
      <c r="BK23" s="3" t="s">
        <v>5</v>
      </c>
      <c r="BL23" s="3">
        <v>0.57999999999999996</v>
      </c>
      <c r="BM23" s="3">
        <v>0.08</v>
      </c>
      <c r="BN23" s="3">
        <v>0.5</v>
      </c>
      <c r="BO23" s="3">
        <v>0.62</v>
      </c>
      <c r="BP23" s="3">
        <v>0.91</v>
      </c>
      <c r="BQ23" s="3">
        <v>0.56999999999999995</v>
      </c>
      <c r="BR23" s="3">
        <v>0.48</v>
      </c>
      <c r="BS23" s="3">
        <v>0.96</v>
      </c>
      <c r="BT23" s="3">
        <v>0.94</v>
      </c>
      <c r="BU23" s="3">
        <v>0.47</v>
      </c>
      <c r="BV23" s="3">
        <v>0.76</v>
      </c>
      <c r="BW23" s="3">
        <v>0.86</v>
      </c>
      <c r="BX23" s="3">
        <v>0.43</v>
      </c>
      <c r="BY23" s="3">
        <v>0.43</v>
      </c>
      <c r="BZ23" s="3">
        <v>0.56999999999999995</v>
      </c>
      <c r="CA23" s="3">
        <v>0.41</v>
      </c>
      <c r="CB23" s="3">
        <v>0.86</v>
      </c>
      <c r="CC23" s="3">
        <v>0.08</v>
      </c>
    </row>
    <row r="24" spans="1:81" x14ac:dyDescent="0.25">
      <c r="A24">
        <v>21</v>
      </c>
      <c r="B24" s="11" t="s">
        <v>94</v>
      </c>
      <c r="C24" s="8">
        <v>215828</v>
      </c>
      <c r="D24" t="str">
        <f t="shared" si="0"/>
        <v>2018Q1</v>
      </c>
      <c r="E24" s="4">
        <v>1</v>
      </c>
      <c r="F24" s="5">
        <v>158844</v>
      </c>
      <c r="G24" s="5">
        <v>265380</v>
      </c>
      <c r="H24" s="5">
        <v>91099</v>
      </c>
      <c r="I24" s="5">
        <v>296203</v>
      </c>
      <c r="J24" s="2">
        <v>74566</v>
      </c>
      <c r="K24" s="2">
        <v>330520</v>
      </c>
      <c r="L24" s="2">
        <v>69694</v>
      </c>
      <c r="M24" s="2">
        <v>103218</v>
      </c>
      <c r="N24" s="2">
        <v>206798</v>
      </c>
      <c r="O24" s="2">
        <v>50002</v>
      </c>
      <c r="P24" s="2">
        <v>120227</v>
      </c>
      <c r="Q24" s="2">
        <v>150358</v>
      </c>
      <c r="R24" s="2">
        <v>141718</v>
      </c>
      <c r="S24" s="2">
        <v>220271</v>
      </c>
      <c r="T24" s="2">
        <v>1143323</v>
      </c>
      <c r="U24" s="2">
        <v>129501</v>
      </c>
      <c r="V24" s="2">
        <v>199783</v>
      </c>
      <c r="W24" s="2">
        <v>449246</v>
      </c>
      <c r="X24" s="2">
        <v>259564</v>
      </c>
      <c r="Y24" s="2">
        <v>332042</v>
      </c>
      <c r="Z24" s="2">
        <v>124395</v>
      </c>
      <c r="AA24" s="2">
        <v>22300</v>
      </c>
      <c r="AB24" s="2">
        <v>145834</v>
      </c>
      <c r="AC24" s="2">
        <v>94341</v>
      </c>
      <c r="AD24" s="2">
        <v>141045</v>
      </c>
      <c r="AE24" s="2">
        <v>59376</v>
      </c>
      <c r="AF24" s="2">
        <v>1586694</v>
      </c>
      <c r="AG24" s="2">
        <v>348490</v>
      </c>
      <c r="AH24" s="2">
        <v>22471</v>
      </c>
      <c r="AI24" s="2">
        <v>510902</v>
      </c>
      <c r="AJ24" s="2">
        <v>321776</v>
      </c>
      <c r="AK24" s="2">
        <v>90888</v>
      </c>
      <c r="AL24" s="2">
        <v>518348</v>
      </c>
      <c r="AM24" s="2">
        <v>133665</v>
      </c>
      <c r="AN24" s="2">
        <v>306326</v>
      </c>
      <c r="AO24" s="2">
        <v>88325</v>
      </c>
      <c r="AP24" s="2">
        <v>45367</v>
      </c>
      <c r="AQ24" s="2">
        <v>409420</v>
      </c>
      <c r="AR24" s="2">
        <v>704567</v>
      </c>
      <c r="AS24" s="2">
        <v>386794</v>
      </c>
      <c r="AT24" s="2">
        <v>74859</v>
      </c>
      <c r="AU24" s="2">
        <v>112530</v>
      </c>
      <c r="AV24" s="2">
        <v>52088</v>
      </c>
      <c r="AW24" s="2">
        <v>369617</v>
      </c>
      <c r="AX24" s="2">
        <v>124379</v>
      </c>
      <c r="AY24" s="2">
        <v>317606</v>
      </c>
      <c r="AZ24" s="2">
        <v>791259</v>
      </c>
      <c r="BA24" s="2">
        <v>114956</v>
      </c>
      <c r="BB24" s="2">
        <v>555834</v>
      </c>
      <c r="BC24" s="2">
        <v>264993</v>
      </c>
      <c r="BD24" s="2">
        <v>177802</v>
      </c>
      <c r="BE24" s="2">
        <v>143470</v>
      </c>
      <c r="BF24" s="2">
        <v>75562</v>
      </c>
      <c r="BG24" s="2">
        <v>205661</v>
      </c>
      <c r="BH24" s="2">
        <v>113242</v>
      </c>
      <c r="BI24" s="2">
        <v>120509</v>
      </c>
      <c r="BJ24" s="2">
        <v>1113907</v>
      </c>
      <c r="BK24" s="2" t="s">
        <v>5</v>
      </c>
      <c r="BL24" s="2">
        <v>156103</v>
      </c>
      <c r="BM24" s="2">
        <v>54151</v>
      </c>
      <c r="BN24" s="2">
        <v>61032</v>
      </c>
      <c r="BO24" s="2">
        <v>181030</v>
      </c>
      <c r="BP24" s="2">
        <v>120727</v>
      </c>
      <c r="BQ24" s="2">
        <v>181526</v>
      </c>
      <c r="BR24" s="2">
        <v>217277</v>
      </c>
      <c r="BS24" s="2">
        <v>1295210</v>
      </c>
      <c r="BT24" s="2">
        <v>292912</v>
      </c>
      <c r="BU24" s="2">
        <v>707887</v>
      </c>
      <c r="BV24" s="2">
        <v>157837</v>
      </c>
      <c r="BW24" s="2">
        <v>2263145</v>
      </c>
      <c r="BX24" s="2">
        <v>152699</v>
      </c>
      <c r="BY24" s="2">
        <v>670851</v>
      </c>
      <c r="BZ24" s="2">
        <v>127644</v>
      </c>
      <c r="CA24" s="2">
        <v>102443</v>
      </c>
      <c r="CB24" s="2">
        <v>120940</v>
      </c>
      <c r="CC24" s="2">
        <v>282854</v>
      </c>
    </row>
    <row r="25" spans="1:81" ht="30" x14ac:dyDescent="0.25">
      <c r="A25">
        <v>22</v>
      </c>
      <c r="B25" s="11" t="s">
        <v>96</v>
      </c>
      <c r="C25">
        <v>10872</v>
      </c>
      <c r="D25" t="str">
        <f t="shared" si="0"/>
        <v>2018Q1</v>
      </c>
      <c r="E25" s="4">
        <v>1</v>
      </c>
      <c r="F25" s="5">
        <v>4.83</v>
      </c>
      <c r="G25" s="5">
        <v>5.14</v>
      </c>
      <c r="H25" s="5">
        <v>4.9800000000000004</v>
      </c>
      <c r="I25" s="5">
        <v>5.18</v>
      </c>
      <c r="J25" s="3">
        <v>4.74</v>
      </c>
      <c r="K25" s="3">
        <v>5.46</v>
      </c>
      <c r="L25" s="3">
        <v>5.93</v>
      </c>
      <c r="M25" s="3">
        <v>5.47</v>
      </c>
      <c r="N25" s="3">
        <v>4.93</v>
      </c>
      <c r="O25" s="3">
        <v>5.14</v>
      </c>
      <c r="P25" s="3">
        <v>4.96</v>
      </c>
      <c r="Q25" s="3">
        <v>5.53</v>
      </c>
      <c r="R25" s="3">
        <v>4.91</v>
      </c>
      <c r="S25" s="3">
        <v>4.93</v>
      </c>
      <c r="T25" s="3">
        <v>4.75</v>
      </c>
      <c r="U25" s="3">
        <v>4.6100000000000003</v>
      </c>
      <c r="V25" s="3">
        <v>5.0199999999999996</v>
      </c>
      <c r="W25" s="3">
        <v>4.75</v>
      </c>
      <c r="X25" s="3">
        <v>4.68</v>
      </c>
      <c r="Y25" s="3">
        <v>4.6399999999999997</v>
      </c>
      <c r="Z25" s="3">
        <v>4.57</v>
      </c>
      <c r="AA25" s="3">
        <v>5.73</v>
      </c>
      <c r="AB25" s="3">
        <v>5.33</v>
      </c>
      <c r="AC25" s="3">
        <v>5.25</v>
      </c>
      <c r="AD25" s="3">
        <v>5.15</v>
      </c>
      <c r="AE25" s="3">
        <v>4.66</v>
      </c>
      <c r="AF25" s="3">
        <v>4.68</v>
      </c>
      <c r="AG25" s="3">
        <v>4.66</v>
      </c>
      <c r="AH25" s="3">
        <v>5.8</v>
      </c>
      <c r="AI25" s="3">
        <v>4.8</v>
      </c>
      <c r="AJ25" s="3">
        <v>4.97</v>
      </c>
      <c r="AK25" s="3">
        <v>5.08</v>
      </c>
      <c r="AL25" s="3">
        <v>4.78</v>
      </c>
      <c r="AM25" s="3">
        <v>5.34</v>
      </c>
      <c r="AN25" s="3">
        <v>4.59</v>
      </c>
      <c r="AO25" s="3">
        <v>4.42</v>
      </c>
      <c r="AP25" s="3">
        <v>4.88</v>
      </c>
      <c r="AQ25" s="3">
        <v>5.07</v>
      </c>
      <c r="AR25" s="3">
        <v>4.78</v>
      </c>
      <c r="AS25" s="3">
        <v>5.0999999999999996</v>
      </c>
      <c r="AT25" s="3">
        <v>5.22</v>
      </c>
      <c r="AU25" s="3">
        <v>5.38</v>
      </c>
      <c r="AV25" s="3">
        <v>5.3</v>
      </c>
      <c r="AW25" s="3">
        <v>4.21</v>
      </c>
      <c r="AX25" s="3">
        <v>5.13</v>
      </c>
      <c r="AY25" s="3">
        <v>4.6399999999999997</v>
      </c>
      <c r="AZ25" s="3">
        <v>3.84</v>
      </c>
      <c r="BA25" s="3">
        <v>4.46</v>
      </c>
      <c r="BB25" s="3">
        <v>5</v>
      </c>
      <c r="BC25" s="3">
        <v>5.01</v>
      </c>
      <c r="BD25" s="3">
        <v>4.6399999999999997</v>
      </c>
      <c r="BE25" s="3">
        <v>4.72</v>
      </c>
      <c r="BF25" s="3">
        <v>5.39</v>
      </c>
      <c r="BG25" s="3">
        <v>5.37</v>
      </c>
      <c r="BH25" s="3">
        <v>4.97</v>
      </c>
      <c r="BI25" s="3">
        <v>5.18</v>
      </c>
      <c r="BJ25" s="3">
        <v>5.52</v>
      </c>
      <c r="BK25" s="3" t="s">
        <v>5</v>
      </c>
      <c r="BL25" s="3">
        <v>5.16</v>
      </c>
      <c r="BM25" s="3">
        <v>5.21</v>
      </c>
      <c r="BN25" s="3">
        <v>5.59</v>
      </c>
      <c r="BO25" s="3">
        <v>4.58</v>
      </c>
      <c r="BP25" s="3">
        <v>4.51</v>
      </c>
      <c r="BQ25" s="3">
        <v>5.0599999999999996</v>
      </c>
      <c r="BR25" s="3">
        <v>4.63</v>
      </c>
      <c r="BS25" s="3">
        <v>5.03</v>
      </c>
      <c r="BT25" s="3">
        <v>4.7300000000000004</v>
      </c>
      <c r="BU25" s="3">
        <v>4.59</v>
      </c>
      <c r="BV25" s="3">
        <v>4.99</v>
      </c>
      <c r="BW25" s="3">
        <v>4.0199999999999996</v>
      </c>
      <c r="BX25" s="3">
        <v>5.19</v>
      </c>
      <c r="BY25" s="3">
        <v>4.8</v>
      </c>
      <c r="BZ25" s="3">
        <v>4.9400000000000004</v>
      </c>
      <c r="CA25" s="3">
        <v>5.21</v>
      </c>
      <c r="CB25" s="3">
        <v>5.35</v>
      </c>
      <c r="CC25" s="3">
        <v>5.38</v>
      </c>
    </row>
    <row r="26" spans="1:81" ht="30" x14ac:dyDescent="0.25">
      <c r="A26">
        <v>23</v>
      </c>
      <c r="B26" s="11" t="s">
        <v>97</v>
      </c>
      <c r="C26">
        <v>215465</v>
      </c>
      <c r="D26" t="str">
        <f t="shared" si="0"/>
        <v>2018Q1</v>
      </c>
      <c r="E26" s="4">
        <v>1</v>
      </c>
      <c r="F26" s="5">
        <v>3.7631000000000001</v>
      </c>
      <c r="G26" s="5">
        <v>4.7699999999999996</v>
      </c>
      <c r="H26" s="5">
        <v>4.6961000000000004</v>
      </c>
      <c r="I26" s="5">
        <v>4.74</v>
      </c>
      <c r="J26" s="3">
        <v>4.2346000000000004</v>
      </c>
      <c r="K26" s="3">
        <v>4.7034000000000002</v>
      </c>
      <c r="L26" s="3">
        <v>4.2628000000000004</v>
      </c>
      <c r="M26" s="3">
        <v>4.9006999999999996</v>
      </c>
      <c r="N26" s="3">
        <v>4.5358000000000001</v>
      </c>
      <c r="O26" s="3">
        <v>4.0162000000000004</v>
      </c>
      <c r="P26" s="3">
        <v>4.3714000000000004</v>
      </c>
      <c r="Q26" s="3">
        <v>5.3391000000000002</v>
      </c>
      <c r="R26" s="3">
        <v>4.5991999999999997</v>
      </c>
      <c r="S26" s="3">
        <v>3.7273000000000001</v>
      </c>
      <c r="T26" s="3">
        <v>4.2378</v>
      </c>
      <c r="U26" s="3">
        <v>4.0834000000000001</v>
      </c>
      <c r="V26" s="3">
        <v>4.7103999999999999</v>
      </c>
      <c r="W26" s="3">
        <v>4.1649000000000003</v>
      </c>
      <c r="X26" s="3">
        <v>4.2407000000000004</v>
      </c>
      <c r="Y26" s="3">
        <v>4.0425000000000004</v>
      </c>
      <c r="Z26" s="3">
        <v>4.2724000000000002</v>
      </c>
      <c r="AA26" s="3">
        <v>4.3547000000000002</v>
      </c>
      <c r="AB26" s="3">
        <v>4.7679999999999998</v>
      </c>
      <c r="AC26" s="3">
        <v>4.5999999999999996</v>
      </c>
      <c r="AD26" s="3">
        <v>4.2282000000000002</v>
      </c>
      <c r="AE26" s="3">
        <v>3.6859999999999999</v>
      </c>
      <c r="AF26" s="3">
        <v>4.2070999999999996</v>
      </c>
      <c r="AG26" s="3">
        <v>4.0519999999999996</v>
      </c>
      <c r="AH26" s="3">
        <v>4.3979999999999997</v>
      </c>
      <c r="AI26" s="3">
        <v>4.2926000000000002</v>
      </c>
      <c r="AJ26" s="3">
        <v>4.7118000000000002</v>
      </c>
      <c r="AK26" s="3">
        <v>3.6938</v>
      </c>
      <c r="AL26" s="3">
        <v>4.1881000000000004</v>
      </c>
      <c r="AM26" s="3">
        <v>4.5110999999999999</v>
      </c>
      <c r="AN26" s="3">
        <v>4.4439000000000002</v>
      </c>
      <c r="AO26" s="3">
        <v>3.4967000000000001</v>
      </c>
      <c r="AP26" s="3">
        <v>4.1890999999999998</v>
      </c>
      <c r="AQ26" s="3">
        <v>3.8092999999999999</v>
      </c>
      <c r="AR26" s="3">
        <v>4.5568</v>
      </c>
      <c r="AS26" s="3">
        <v>4.6345999999999998</v>
      </c>
      <c r="AT26" s="3">
        <v>4.101</v>
      </c>
      <c r="AU26" s="3">
        <v>4.8878000000000004</v>
      </c>
      <c r="AV26" s="3">
        <v>4.5709999999999997</v>
      </c>
      <c r="AW26" s="3">
        <v>4.1073000000000004</v>
      </c>
      <c r="AX26" s="3">
        <v>4.6672000000000002</v>
      </c>
      <c r="AY26" s="3">
        <v>4.1215999999999999</v>
      </c>
      <c r="AZ26" s="3">
        <v>3.5849000000000002</v>
      </c>
      <c r="BA26" s="3">
        <v>3.6480000000000001</v>
      </c>
      <c r="BB26" s="3">
        <v>4.4859</v>
      </c>
      <c r="BC26" s="3">
        <v>4.4427000000000003</v>
      </c>
      <c r="BD26" s="3">
        <v>4.0016999999999996</v>
      </c>
      <c r="BE26" s="3">
        <v>4.5332999999999997</v>
      </c>
      <c r="BF26" s="3">
        <v>4.5498000000000003</v>
      </c>
      <c r="BG26" s="3">
        <v>4.6769999999999996</v>
      </c>
      <c r="BH26" s="3">
        <v>4.2675999999999998</v>
      </c>
      <c r="BI26" s="3">
        <v>3.6629999999999998</v>
      </c>
      <c r="BJ26" s="3">
        <v>4.4699</v>
      </c>
      <c r="BK26" s="3" t="s">
        <v>5</v>
      </c>
      <c r="BL26" s="3">
        <v>4.5865999999999998</v>
      </c>
      <c r="BM26" s="3">
        <v>4.2862999999999998</v>
      </c>
      <c r="BN26" s="3">
        <v>4.2195999999999998</v>
      </c>
      <c r="BO26" s="3">
        <v>4.1315</v>
      </c>
      <c r="BP26" s="3">
        <v>4.2309999999999999</v>
      </c>
      <c r="BQ26" s="3">
        <v>4.0213000000000001</v>
      </c>
      <c r="BR26" s="3">
        <v>4.0156999999999998</v>
      </c>
      <c r="BS26" s="3">
        <v>4.8823999999999996</v>
      </c>
      <c r="BT26" s="3">
        <v>4.3948</v>
      </c>
      <c r="BU26" s="3">
        <v>4.2683999999999997</v>
      </c>
      <c r="BV26" s="3">
        <v>4.4339000000000004</v>
      </c>
      <c r="BW26" s="3">
        <v>3.794</v>
      </c>
      <c r="BX26" s="3">
        <v>4.4004000000000003</v>
      </c>
      <c r="BY26" s="3">
        <v>4.1634000000000002</v>
      </c>
      <c r="BZ26" s="3">
        <v>4.0877999999999997</v>
      </c>
      <c r="CA26" s="3">
        <v>4.3784000000000001</v>
      </c>
      <c r="CB26" s="3">
        <v>3.6564999999999999</v>
      </c>
      <c r="CC26" s="3">
        <v>4.0312000000000001</v>
      </c>
    </row>
    <row r="27" spans="1:81" ht="30" x14ac:dyDescent="0.25">
      <c r="A27">
        <v>24</v>
      </c>
      <c r="B27" s="11" t="s">
        <v>100</v>
      </c>
      <c r="C27">
        <v>921</v>
      </c>
      <c r="D27" t="str">
        <f t="shared" si="0"/>
        <v>2018Q1</v>
      </c>
      <c r="E27" s="4">
        <v>1</v>
      </c>
      <c r="F27" s="5">
        <v>276689</v>
      </c>
      <c r="G27" s="5">
        <v>300626</v>
      </c>
      <c r="H27" s="5">
        <v>104257</v>
      </c>
      <c r="I27" s="5">
        <v>344557</v>
      </c>
      <c r="J27" s="2">
        <v>94554</v>
      </c>
      <c r="K27" s="2">
        <v>437044</v>
      </c>
      <c r="L27" s="2">
        <v>113070</v>
      </c>
      <c r="M27" s="2">
        <v>131328</v>
      </c>
      <c r="N27" s="2">
        <v>235547</v>
      </c>
      <c r="O27" s="2">
        <v>90335</v>
      </c>
      <c r="P27" s="2">
        <v>153453</v>
      </c>
      <c r="Q27" s="2">
        <v>164673</v>
      </c>
      <c r="R27" s="2">
        <v>192902</v>
      </c>
      <c r="S27" s="2">
        <v>416919</v>
      </c>
      <c r="T27" s="2">
        <v>1501991</v>
      </c>
      <c r="U27" s="2">
        <v>159181</v>
      </c>
      <c r="V27" s="2">
        <v>236158</v>
      </c>
      <c r="W27" s="2">
        <v>630987</v>
      </c>
      <c r="X27" s="2">
        <v>354188</v>
      </c>
      <c r="Y27" s="2">
        <v>440123</v>
      </c>
      <c r="Z27" s="2">
        <v>147271</v>
      </c>
      <c r="AA27" s="2">
        <v>43539</v>
      </c>
      <c r="AB27" s="2">
        <v>181545</v>
      </c>
      <c r="AC27" s="2">
        <v>118870</v>
      </c>
      <c r="AD27" s="2">
        <v>224302</v>
      </c>
      <c r="AE27" s="2">
        <v>115789</v>
      </c>
      <c r="AF27" s="2">
        <v>2019621</v>
      </c>
      <c r="AG27" s="2">
        <v>494862</v>
      </c>
      <c r="AH27" s="2">
        <v>46749</v>
      </c>
      <c r="AI27" s="2">
        <v>644558</v>
      </c>
      <c r="AJ27" s="2">
        <v>373274</v>
      </c>
      <c r="AK27" s="2">
        <v>189290</v>
      </c>
      <c r="AL27" s="2">
        <v>659578</v>
      </c>
      <c r="AM27" s="2">
        <v>196757</v>
      </c>
      <c r="AN27" s="2">
        <v>331781</v>
      </c>
      <c r="AO27" s="2">
        <v>138987</v>
      </c>
      <c r="AP27" s="2">
        <v>56910</v>
      </c>
      <c r="AQ27" s="2">
        <v>705006</v>
      </c>
      <c r="AR27" s="2">
        <v>889932</v>
      </c>
      <c r="AS27" s="2">
        <v>500752</v>
      </c>
      <c r="AT27" s="2">
        <v>134797</v>
      </c>
      <c r="AU27" s="2">
        <v>135766</v>
      </c>
      <c r="AV27" s="2">
        <v>74207</v>
      </c>
      <c r="AW27" s="2">
        <v>393833</v>
      </c>
      <c r="AX27" s="2">
        <v>148013</v>
      </c>
      <c r="AY27" s="2">
        <v>404894</v>
      </c>
      <c r="AZ27" s="2">
        <v>885703</v>
      </c>
      <c r="BA27" s="2">
        <v>205374</v>
      </c>
      <c r="BB27" s="2">
        <v>699433</v>
      </c>
      <c r="BC27" s="2">
        <v>343481</v>
      </c>
      <c r="BD27" s="2">
        <v>257390</v>
      </c>
      <c r="BE27" s="2">
        <v>159000</v>
      </c>
      <c r="BF27" s="2">
        <v>116489</v>
      </c>
      <c r="BG27" s="2">
        <v>267520</v>
      </c>
      <c r="BH27" s="2">
        <v>164309</v>
      </c>
      <c r="BI27" s="2">
        <v>203222</v>
      </c>
      <c r="BJ27" s="2">
        <v>1700010</v>
      </c>
      <c r="BK27" s="2" t="s">
        <v>5</v>
      </c>
      <c r="BL27" s="2">
        <v>205034</v>
      </c>
      <c r="BM27" s="2">
        <v>83989</v>
      </c>
      <c r="BN27" s="2">
        <v>108637</v>
      </c>
      <c r="BO27" s="2">
        <v>224904</v>
      </c>
      <c r="BP27" s="2">
        <v>174614</v>
      </c>
      <c r="BQ27" s="2">
        <v>308456</v>
      </c>
      <c r="BR27" s="2">
        <v>280198</v>
      </c>
      <c r="BS27" s="2">
        <v>1377533</v>
      </c>
      <c r="BT27" s="2">
        <v>358968</v>
      </c>
      <c r="BU27" s="2">
        <v>829450</v>
      </c>
      <c r="BV27" s="2">
        <v>205235</v>
      </c>
      <c r="BW27" s="2">
        <v>2595677</v>
      </c>
      <c r="BX27" s="2">
        <v>210892</v>
      </c>
      <c r="BY27" s="2">
        <v>879475</v>
      </c>
      <c r="BZ27" s="2">
        <v>182202</v>
      </c>
      <c r="CA27" s="2">
        <v>134936</v>
      </c>
      <c r="CB27" s="2">
        <v>231147</v>
      </c>
      <c r="CC27" s="2">
        <v>488296</v>
      </c>
    </row>
    <row r="28" spans="1:81" ht="30" x14ac:dyDescent="0.25">
      <c r="A28">
        <v>25</v>
      </c>
      <c r="B28" s="11" t="s">
        <v>98</v>
      </c>
      <c r="C28">
        <v>230922</v>
      </c>
      <c r="D28" t="str">
        <f t="shared" si="0"/>
        <v>2018Q1</v>
      </c>
      <c r="E28" s="4">
        <v>1</v>
      </c>
      <c r="F28" s="4">
        <v>1.04</v>
      </c>
      <c r="G28" s="4">
        <v>0.86</v>
      </c>
      <c r="H28" s="4">
        <v>0.17</v>
      </c>
      <c r="I28" s="4">
        <v>1.21</v>
      </c>
      <c r="J28" s="3">
        <v>0.68</v>
      </c>
      <c r="K28" s="3">
        <v>1.37</v>
      </c>
      <c r="L28" s="3">
        <v>1.37</v>
      </c>
      <c r="M28" s="3">
        <v>1.66</v>
      </c>
      <c r="N28" s="3">
        <v>-2.14</v>
      </c>
      <c r="O28" s="3">
        <v>0.52</v>
      </c>
      <c r="P28" s="3">
        <v>1.49</v>
      </c>
      <c r="Q28" s="3">
        <v>1.3</v>
      </c>
      <c r="R28" s="3">
        <v>1.0900000000000001</v>
      </c>
      <c r="S28" s="3">
        <v>1.05</v>
      </c>
      <c r="T28" s="3">
        <v>1.72</v>
      </c>
      <c r="U28" s="3">
        <v>0.22</v>
      </c>
      <c r="V28" s="3">
        <v>1.66</v>
      </c>
      <c r="W28" s="3">
        <v>0.94</v>
      </c>
      <c r="X28" s="3">
        <v>1.21</v>
      </c>
      <c r="Y28" s="3">
        <v>0.82</v>
      </c>
      <c r="Z28" s="3">
        <v>0.73</v>
      </c>
      <c r="AA28" s="3">
        <v>0.6</v>
      </c>
      <c r="AB28" s="3">
        <v>0.87</v>
      </c>
      <c r="AC28" s="3">
        <v>1.41</v>
      </c>
      <c r="AD28" s="3">
        <v>0.98</v>
      </c>
      <c r="AE28" s="3">
        <v>0.21</v>
      </c>
      <c r="AF28" s="3">
        <v>1.39</v>
      </c>
      <c r="AG28" s="3">
        <v>0.88</v>
      </c>
      <c r="AH28" s="3">
        <v>0.87</v>
      </c>
      <c r="AI28" s="3">
        <v>1.38</v>
      </c>
      <c r="AJ28" s="3">
        <v>1.08</v>
      </c>
      <c r="AK28" s="3">
        <v>0.62</v>
      </c>
      <c r="AL28" s="3">
        <v>1.43</v>
      </c>
      <c r="AM28" s="3">
        <v>0.83</v>
      </c>
      <c r="AN28" s="3">
        <v>1.23</v>
      </c>
      <c r="AO28" s="3">
        <v>0.35</v>
      </c>
      <c r="AP28" s="3">
        <v>0.06</v>
      </c>
      <c r="AQ28" s="3">
        <v>1.04</v>
      </c>
      <c r="AR28" s="3">
        <v>0.69</v>
      </c>
      <c r="AS28" s="3">
        <v>1.43</v>
      </c>
      <c r="AT28" s="3">
        <v>1.02</v>
      </c>
      <c r="AU28" s="3">
        <v>1.1100000000000001</v>
      </c>
      <c r="AV28" s="3">
        <v>1.28</v>
      </c>
      <c r="AW28" s="3">
        <v>1.74</v>
      </c>
      <c r="AX28" s="3">
        <v>0.55000000000000004</v>
      </c>
      <c r="AY28" s="3">
        <v>1.1499999999999999</v>
      </c>
      <c r="AZ28" s="3">
        <v>1.31</v>
      </c>
      <c r="BA28" s="3">
        <v>0.72</v>
      </c>
      <c r="BB28" s="3">
        <v>0.98</v>
      </c>
      <c r="BC28" s="3">
        <v>0.83</v>
      </c>
      <c r="BD28" s="3">
        <v>0.45</v>
      </c>
      <c r="BE28" s="3">
        <v>1.25</v>
      </c>
      <c r="BF28" s="3">
        <v>0.81</v>
      </c>
      <c r="BG28" s="3">
        <v>1.0900000000000001</v>
      </c>
      <c r="BH28" s="3">
        <v>1.31</v>
      </c>
      <c r="BI28" s="3">
        <v>0.97</v>
      </c>
      <c r="BJ28" s="3">
        <v>0.13</v>
      </c>
      <c r="BK28" s="3" t="s">
        <v>5</v>
      </c>
      <c r="BL28" s="3">
        <v>0.8</v>
      </c>
      <c r="BM28" s="3">
        <v>1.26</v>
      </c>
      <c r="BN28" s="3">
        <v>0.95</v>
      </c>
      <c r="BO28" s="3" t="s">
        <v>5</v>
      </c>
      <c r="BP28" s="3">
        <v>0.76</v>
      </c>
      <c r="BQ28" s="3">
        <v>1.77</v>
      </c>
      <c r="BR28" s="3">
        <v>0.38</v>
      </c>
      <c r="BS28" s="3">
        <v>1.04</v>
      </c>
      <c r="BT28" s="3">
        <v>0.95</v>
      </c>
      <c r="BU28" s="3">
        <v>1.19</v>
      </c>
      <c r="BV28" s="3">
        <v>0.56999999999999995</v>
      </c>
      <c r="BW28" s="3">
        <v>1.65</v>
      </c>
      <c r="BX28" s="3">
        <v>0.91</v>
      </c>
      <c r="BY28" s="3">
        <v>0.87</v>
      </c>
      <c r="BZ28" s="3">
        <v>0.62</v>
      </c>
      <c r="CA28" s="3" t="s">
        <v>5</v>
      </c>
      <c r="CB28" s="3">
        <v>0.76</v>
      </c>
      <c r="CC28" s="3">
        <v>1.5</v>
      </c>
    </row>
    <row r="29" spans="1:81" ht="30" x14ac:dyDescent="0.25">
      <c r="A29">
        <v>26</v>
      </c>
      <c r="B29" s="11" t="s">
        <v>99</v>
      </c>
      <c r="C29">
        <v>4255</v>
      </c>
      <c r="D29" t="str">
        <f t="shared" si="0"/>
        <v>2018Q1</v>
      </c>
      <c r="E29" s="4">
        <v>1</v>
      </c>
      <c r="F29" s="4">
        <v>9.94</v>
      </c>
      <c r="G29" s="4">
        <v>9.1999999999999993</v>
      </c>
      <c r="H29" s="4">
        <v>1.52</v>
      </c>
      <c r="I29" s="4">
        <v>12.06</v>
      </c>
      <c r="J29" s="3">
        <v>6.26</v>
      </c>
      <c r="K29" s="3">
        <v>13.44</v>
      </c>
      <c r="L29" s="3">
        <v>10.8</v>
      </c>
      <c r="M29" s="3">
        <v>20.92</v>
      </c>
      <c r="N29" s="3">
        <v>-20.13</v>
      </c>
      <c r="O29" s="3">
        <v>3.97</v>
      </c>
      <c r="P29" s="3">
        <v>18.07</v>
      </c>
      <c r="Q29" s="3">
        <v>12.94</v>
      </c>
      <c r="R29" s="3">
        <v>8.58</v>
      </c>
      <c r="S29" s="3">
        <v>9.89</v>
      </c>
      <c r="T29" s="3">
        <v>16.91</v>
      </c>
      <c r="U29" s="3">
        <v>1.83</v>
      </c>
      <c r="V29" s="3">
        <v>16.100000000000001</v>
      </c>
      <c r="W29" s="3">
        <v>11.1</v>
      </c>
      <c r="X29" s="3">
        <v>12.15</v>
      </c>
      <c r="Y29" s="3">
        <v>7.98</v>
      </c>
      <c r="Z29" s="3">
        <v>5.9</v>
      </c>
      <c r="AA29" s="3">
        <v>6.48</v>
      </c>
      <c r="AB29" s="3">
        <v>9.17</v>
      </c>
      <c r="AC29" s="3">
        <v>12.39</v>
      </c>
      <c r="AD29" s="3">
        <v>6.64</v>
      </c>
      <c r="AE29" s="3">
        <v>1.61</v>
      </c>
      <c r="AF29" s="3">
        <v>13.36</v>
      </c>
      <c r="AG29" s="3">
        <v>8</v>
      </c>
      <c r="AH29" s="3">
        <v>9.26</v>
      </c>
      <c r="AI29" s="3">
        <v>15.1</v>
      </c>
      <c r="AJ29" s="3">
        <v>10.050000000000001</v>
      </c>
      <c r="AK29" s="3">
        <v>3.62</v>
      </c>
      <c r="AL29" s="3">
        <v>19.190000000000001</v>
      </c>
      <c r="AM29" s="3">
        <v>9.76</v>
      </c>
      <c r="AN29" s="3">
        <v>14.12</v>
      </c>
      <c r="AO29" s="3">
        <v>3.33</v>
      </c>
      <c r="AP29" s="3">
        <v>0.39</v>
      </c>
      <c r="AQ29" s="3">
        <v>10.33</v>
      </c>
      <c r="AR29" s="3">
        <v>7.22</v>
      </c>
      <c r="AS29" s="3">
        <v>13.76</v>
      </c>
      <c r="AT29" s="3">
        <v>6.87</v>
      </c>
      <c r="AU29" s="3">
        <v>16.68</v>
      </c>
      <c r="AV29" s="3">
        <v>8.1300000000000008</v>
      </c>
      <c r="AW29" s="3">
        <v>21.11</v>
      </c>
      <c r="AX29" s="3">
        <v>4.1399999999999997</v>
      </c>
      <c r="AY29" s="3">
        <v>10.99</v>
      </c>
      <c r="AZ29" s="3">
        <v>14.27</v>
      </c>
      <c r="BA29" s="3">
        <v>4.83</v>
      </c>
      <c r="BB29" s="3">
        <v>10.49</v>
      </c>
      <c r="BC29" s="3">
        <v>7.53</v>
      </c>
      <c r="BD29" s="3">
        <v>3.53</v>
      </c>
      <c r="BE29" s="3">
        <v>10.73</v>
      </c>
      <c r="BF29" s="3">
        <v>10.1</v>
      </c>
      <c r="BG29" s="3">
        <v>8.64</v>
      </c>
      <c r="BH29" s="3">
        <v>9.74</v>
      </c>
      <c r="BI29" s="3">
        <v>11.27</v>
      </c>
      <c r="BJ29" s="3">
        <v>1.0900000000000001</v>
      </c>
      <c r="BK29" s="3" t="s">
        <v>5</v>
      </c>
      <c r="BL29" s="3">
        <v>7.22</v>
      </c>
      <c r="BM29" s="3">
        <v>12.59</v>
      </c>
      <c r="BN29" s="3">
        <v>9.83</v>
      </c>
      <c r="BO29" s="3">
        <v>-21.67</v>
      </c>
      <c r="BP29" s="3">
        <v>5.55</v>
      </c>
      <c r="BQ29" s="3">
        <v>13.23</v>
      </c>
      <c r="BR29" s="3">
        <v>6.95</v>
      </c>
      <c r="BS29" s="3">
        <v>12.58</v>
      </c>
      <c r="BT29" s="3">
        <v>9.98</v>
      </c>
      <c r="BU29" s="3">
        <v>9.89</v>
      </c>
      <c r="BV29" s="3">
        <v>6.69</v>
      </c>
      <c r="BW29" s="3">
        <v>19.100000000000001</v>
      </c>
      <c r="BX29" s="3">
        <v>8.3000000000000007</v>
      </c>
      <c r="BY29" s="3">
        <v>7.43</v>
      </c>
      <c r="BZ29" s="3">
        <v>4.6500000000000004</v>
      </c>
      <c r="CA29" s="3">
        <v>1.96</v>
      </c>
      <c r="CB29" s="3">
        <v>9.08</v>
      </c>
      <c r="CC29" s="3">
        <v>23.36</v>
      </c>
    </row>
    <row r="30" spans="1:81" ht="30" x14ac:dyDescent="0.25">
      <c r="A30">
        <v>27</v>
      </c>
      <c r="B30" s="11" t="s">
        <v>96</v>
      </c>
      <c r="C30">
        <v>10872</v>
      </c>
      <c r="D30" t="str">
        <f t="shared" si="0"/>
        <v>2018Q1</v>
      </c>
      <c r="E30" s="4">
        <v>1</v>
      </c>
      <c r="F30" s="4">
        <v>4.83</v>
      </c>
      <c r="G30" s="4">
        <v>5.14</v>
      </c>
      <c r="H30" s="4">
        <v>4.9800000000000004</v>
      </c>
      <c r="I30" s="4">
        <v>5.18</v>
      </c>
      <c r="J30" s="3">
        <v>4.74</v>
      </c>
      <c r="K30" s="3">
        <v>5.46</v>
      </c>
      <c r="L30" s="3">
        <v>5.93</v>
      </c>
      <c r="M30" s="3">
        <v>5.47</v>
      </c>
      <c r="N30" s="3">
        <v>4.93</v>
      </c>
      <c r="O30" s="3">
        <v>5.14</v>
      </c>
      <c r="P30" s="3">
        <v>4.96</v>
      </c>
      <c r="Q30" s="3">
        <v>5.53</v>
      </c>
      <c r="R30" s="3">
        <v>4.91</v>
      </c>
      <c r="S30" s="3">
        <v>4.93</v>
      </c>
      <c r="T30" s="3">
        <v>4.75</v>
      </c>
      <c r="U30" s="3">
        <v>4.6100000000000003</v>
      </c>
      <c r="V30" s="3">
        <v>5.0199999999999996</v>
      </c>
      <c r="W30" s="3">
        <v>4.75</v>
      </c>
      <c r="X30" s="3">
        <v>4.68</v>
      </c>
      <c r="Y30" s="3">
        <v>4.6399999999999997</v>
      </c>
      <c r="Z30" s="3">
        <v>4.57</v>
      </c>
      <c r="AA30" s="3">
        <v>5.73</v>
      </c>
      <c r="AB30" s="3">
        <v>5.33</v>
      </c>
      <c r="AC30" s="3">
        <v>5.25</v>
      </c>
      <c r="AD30" s="3">
        <v>5.15</v>
      </c>
      <c r="AE30" s="3">
        <v>4.66</v>
      </c>
      <c r="AF30" s="3">
        <v>4.68</v>
      </c>
      <c r="AG30" s="3">
        <v>4.66</v>
      </c>
      <c r="AH30" s="3">
        <v>5.8</v>
      </c>
      <c r="AI30" s="3">
        <v>4.8</v>
      </c>
      <c r="AJ30" s="3">
        <v>4.97</v>
      </c>
      <c r="AK30" s="3">
        <v>5.08</v>
      </c>
      <c r="AL30" s="3">
        <v>4.78</v>
      </c>
      <c r="AM30" s="3">
        <v>5.34</v>
      </c>
      <c r="AN30" s="3">
        <v>4.59</v>
      </c>
      <c r="AO30" s="3">
        <v>4.42</v>
      </c>
      <c r="AP30" s="3">
        <v>4.88</v>
      </c>
      <c r="AQ30" s="3">
        <v>5.07</v>
      </c>
      <c r="AR30" s="3">
        <v>4.78</v>
      </c>
      <c r="AS30" s="3">
        <v>5.0999999999999996</v>
      </c>
      <c r="AT30" s="3">
        <v>5.22</v>
      </c>
      <c r="AU30" s="3">
        <v>5.38</v>
      </c>
      <c r="AV30" s="3">
        <v>5.3</v>
      </c>
      <c r="AW30" s="3">
        <v>4.21</v>
      </c>
      <c r="AX30" s="3">
        <v>5.13</v>
      </c>
      <c r="AY30" s="3">
        <v>4.6399999999999997</v>
      </c>
      <c r="AZ30" s="3">
        <v>3.84</v>
      </c>
      <c r="BA30" s="3">
        <v>4.46</v>
      </c>
      <c r="BB30" s="3">
        <v>5</v>
      </c>
      <c r="BC30" s="3">
        <v>5.01</v>
      </c>
      <c r="BD30" s="3">
        <v>4.6399999999999997</v>
      </c>
      <c r="BE30" s="3">
        <v>4.72</v>
      </c>
      <c r="BF30" s="3">
        <v>5.39</v>
      </c>
      <c r="BG30" s="3">
        <v>5.37</v>
      </c>
      <c r="BH30" s="3">
        <v>4.97</v>
      </c>
      <c r="BI30" s="3">
        <v>5.18</v>
      </c>
      <c r="BJ30" s="3">
        <v>5.52</v>
      </c>
      <c r="BK30" s="3" t="s">
        <v>5</v>
      </c>
      <c r="BL30" s="3">
        <v>5.16</v>
      </c>
      <c r="BM30" s="3">
        <v>5.21</v>
      </c>
      <c r="BN30" s="3">
        <v>5.59</v>
      </c>
      <c r="BO30" s="3">
        <v>4.58</v>
      </c>
      <c r="BP30" s="3">
        <v>4.51</v>
      </c>
      <c r="BQ30" s="3">
        <v>5.0599999999999996</v>
      </c>
      <c r="BR30" s="3">
        <v>4.63</v>
      </c>
      <c r="BS30" s="3">
        <v>5.03</v>
      </c>
      <c r="BT30" s="3">
        <v>4.7300000000000004</v>
      </c>
      <c r="BU30" s="3">
        <v>4.59</v>
      </c>
      <c r="BV30" s="3">
        <v>4.99</v>
      </c>
      <c r="BW30" s="3">
        <v>4.0199999999999996</v>
      </c>
      <c r="BX30" s="3">
        <v>5.19</v>
      </c>
      <c r="BY30" s="3">
        <v>4.8</v>
      </c>
      <c r="BZ30" s="3">
        <v>4.9400000000000004</v>
      </c>
      <c r="CA30" s="3">
        <v>5.21</v>
      </c>
      <c r="CB30" s="3">
        <v>5.35</v>
      </c>
      <c r="CC30" s="3">
        <v>5.38</v>
      </c>
    </row>
    <row r="31" spans="1:81" ht="30" x14ac:dyDescent="0.25">
      <c r="A31">
        <v>28</v>
      </c>
      <c r="B31" s="11" t="s">
        <v>101</v>
      </c>
      <c r="C31">
        <v>1308</v>
      </c>
      <c r="D31" t="str">
        <f t="shared" si="0"/>
        <v>2018Q1</v>
      </c>
      <c r="E31" s="4">
        <v>1</v>
      </c>
      <c r="F31" s="4">
        <v>123</v>
      </c>
      <c r="G31" s="4">
        <v>658</v>
      </c>
      <c r="H31" s="4">
        <v>242</v>
      </c>
      <c r="I31" s="4">
        <v>354</v>
      </c>
      <c r="J31" s="2">
        <v>143</v>
      </c>
      <c r="K31" s="2">
        <v>459</v>
      </c>
      <c r="L31" s="2">
        <v>94</v>
      </c>
      <c r="M31" s="2">
        <v>179</v>
      </c>
      <c r="N31" s="2">
        <v>477</v>
      </c>
      <c r="O31" s="2">
        <v>96</v>
      </c>
      <c r="P31" s="2">
        <v>140</v>
      </c>
      <c r="Q31" s="2">
        <v>350</v>
      </c>
      <c r="R31" s="2">
        <v>151</v>
      </c>
      <c r="S31" s="2">
        <v>468</v>
      </c>
      <c r="T31" s="2">
        <v>864</v>
      </c>
      <c r="U31" s="2">
        <v>314</v>
      </c>
      <c r="V31" s="2">
        <v>232</v>
      </c>
      <c r="W31" s="2">
        <v>983</v>
      </c>
      <c r="X31" s="2">
        <v>478</v>
      </c>
      <c r="Y31" s="2">
        <v>419</v>
      </c>
      <c r="Z31" s="2">
        <v>285</v>
      </c>
      <c r="AA31" s="2">
        <v>59</v>
      </c>
      <c r="AB31" s="2">
        <v>231</v>
      </c>
      <c r="AC31" s="2">
        <v>113</v>
      </c>
      <c r="AD31" s="2">
        <v>293</v>
      </c>
      <c r="AE31" s="2">
        <v>72</v>
      </c>
      <c r="AF31" s="2">
        <v>2307</v>
      </c>
      <c r="AG31" s="2">
        <v>406</v>
      </c>
      <c r="AH31" s="2">
        <v>50</v>
      </c>
      <c r="AI31" s="2">
        <v>668</v>
      </c>
      <c r="AJ31" s="2">
        <v>589</v>
      </c>
      <c r="AK31" s="2">
        <v>63</v>
      </c>
      <c r="AL31" s="2">
        <v>782</v>
      </c>
      <c r="AM31" s="2">
        <v>299</v>
      </c>
      <c r="AN31" s="2">
        <v>495</v>
      </c>
      <c r="AO31" s="2">
        <v>152</v>
      </c>
      <c r="AP31" s="2">
        <v>65</v>
      </c>
      <c r="AQ31" s="2">
        <v>347</v>
      </c>
      <c r="AR31" s="2">
        <v>1423</v>
      </c>
      <c r="AS31" s="2">
        <v>540</v>
      </c>
      <c r="AT31" s="2">
        <v>127</v>
      </c>
      <c r="AU31" s="2">
        <v>261</v>
      </c>
      <c r="AV31" s="2">
        <v>58</v>
      </c>
      <c r="AW31" s="2">
        <v>654</v>
      </c>
      <c r="AX31" s="2">
        <v>226</v>
      </c>
      <c r="AY31" s="2">
        <v>446</v>
      </c>
      <c r="AZ31" s="2">
        <v>1689</v>
      </c>
      <c r="BA31" s="2">
        <v>204</v>
      </c>
      <c r="BB31" s="2">
        <v>990</v>
      </c>
      <c r="BC31" s="2">
        <v>487</v>
      </c>
      <c r="BD31" s="2">
        <v>323</v>
      </c>
      <c r="BE31" s="2">
        <v>388</v>
      </c>
      <c r="BF31" s="2">
        <v>174</v>
      </c>
      <c r="BG31" s="2">
        <v>331</v>
      </c>
      <c r="BH31" s="2">
        <v>218</v>
      </c>
      <c r="BI31" s="2">
        <v>239</v>
      </c>
      <c r="BJ31" s="2">
        <v>1467</v>
      </c>
      <c r="BK31" s="2" t="s">
        <v>5</v>
      </c>
      <c r="BL31" s="2">
        <v>283</v>
      </c>
      <c r="BM31" s="2">
        <v>15</v>
      </c>
      <c r="BN31" s="2">
        <v>123</v>
      </c>
      <c r="BO31" s="2">
        <v>355</v>
      </c>
      <c r="BP31" s="2">
        <v>333</v>
      </c>
      <c r="BQ31" s="2">
        <v>347</v>
      </c>
      <c r="BR31" s="2">
        <v>364</v>
      </c>
      <c r="BS31" s="2">
        <v>3743</v>
      </c>
      <c r="BT31" s="2">
        <v>761</v>
      </c>
      <c r="BU31" s="2">
        <v>1064</v>
      </c>
      <c r="BV31" s="2">
        <v>384</v>
      </c>
      <c r="BW31" s="2">
        <v>5191</v>
      </c>
      <c r="BX31" s="2">
        <v>213</v>
      </c>
      <c r="BY31" s="2">
        <v>869</v>
      </c>
      <c r="BZ31" s="2">
        <v>244</v>
      </c>
      <c r="CA31" s="2">
        <v>129</v>
      </c>
      <c r="CB31" s="2">
        <v>470</v>
      </c>
      <c r="CC31" s="2">
        <v>98</v>
      </c>
    </row>
    <row r="32" spans="1:81" ht="45" x14ac:dyDescent="0.25">
      <c r="A32">
        <v>29</v>
      </c>
      <c r="B32" s="11" t="s">
        <v>2793</v>
      </c>
      <c r="C32">
        <v>215365</v>
      </c>
      <c r="D32" t="str">
        <f t="shared" si="0"/>
        <v>2018Q1</v>
      </c>
      <c r="E32" s="4">
        <v>1</v>
      </c>
      <c r="F32" s="4">
        <v>55599</v>
      </c>
      <c r="G32" s="4">
        <v>15030</v>
      </c>
      <c r="H32" s="4">
        <v>3497</v>
      </c>
      <c r="I32" s="4">
        <v>4920</v>
      </c>
      <c r="J32" s="2">
        <v>1296</v>
      </c>
      <c r="K32" s="2">
        <v>47939</v>
      </c>
      <c r="L32" s="2">
        <v>12854</v>
      </c>
      <c r="M32" s="2">
        <v>8468</v>
      </c>
      <c r="N32" s="2">
        <v>0</v>
      </c>
      <c r="O32" s="2">
        <v>17646</v>
      </c>
      <c r="P32" s="2">
        <v>21759</v>
      </c>
      <c r="Q32" s="2">
        <v>852</v>
      </c>
      <c r="R32" s="2">
        <v>8754</v>
      </c>
      <c r="S32" s="2">
        <v>36303</v>
      </c>
      <c r="T32" s="2">
        <v>86582</v>
      </c>
      <c r="U32" s="2">
        <v>1136</v>
      </c>
      <c r="V32" s="2">
        <v>1361</v>
      </c>
      <c r="W32" s="2">
        <v>68159</v>
      </c>
      <c r="X32" s="2">
        <v>24820</v>
      </c>
      <c r="Y32" s="2">
        <v>34081</v>
      </c>
      <c r="Z32" s="2">
        <v>4194</v>
      </c>
      <c r="AA32" s="2">
        <v>6645</v>
      </c>
      <c r="AB32" s="2">
        <v>13795</v>
      </c>
      <c r="AC32" s="2">
        <v>8937</v>
      </c>
      <c r="AD32" s="2">
        <v>17975</v>
      </c>
      <c r="AE32" s="2">
        <v>21728</v>
      </c>
      <c r="AF32" s="2">
        <v>173428</v>
      </c>
      <c r="AG32" s="2">
        <v>44695</v>
      </c>
      <c r="AH32" s="2">
        <v>8897</v>
      </c>
      <c r="AI32" s="2">
        <v>53888</v>
      </c>
      <c r="AJ32" s="2">
        <v>5341</v>
      </c>
      <c r="AK32" s="2">
        <v>51933</v>
      </c>
      <c r="AL32" s="2">
        <v>75804</v>
      </c>
      <c r="AM32" s="2">
        <v>20697</v>
      </c>
      <c r="AN32" s="2">
        <v>8124</v>
      </c>
      <c r="AO32" s="2">
        <v>1729</v>
      </c>
      <c r="AP32" s="2">
        <v>971</v>
      </c>
      <c r="AQ32" s="2">
        <v>124994</v>
      </c>
      <c r="AR32" s="2">
        <v>51091</v>
      </c>
      <c r="AS32" s="2">
        <v>35521</v>
      </c>
      <c r="AT32" s="2">
        <v>13474</v>
      </c>
      <c r="AU32" s="2">
        <v>4316</v>
      </c>
      <c r="AV32" s="2">
        <v>1344</v>
      </c>
      <c r="AW32" s="2">
        <v>584</v>
      </c>
      <c r="AX32" s="2">
        <v>1235</v>
      </c>
      <c r="AY32" s="2">
        <v>33202</v>
      </c>
      <c r="AZ32" s="2">
        <v>0</v>
      </c>
      <c r="BA32" s="2">
        <v>38757</v>
      </c>
      <c r="BB32" s="2">
        <v>55815</v>
      </c>
      <c r="BC32" s="2">
        <v>30297</v>
      </c>
      <c r="BD32" s="2">
        <v>14798</v>
      </c>
      <c r="BE32" s="2">
        <v>5383</v>
      </c>
      <c r="BF32" s="2">
        <v>12189</v>
      </c>
      <c r="BG32" s="2">
        <v>15483</v>
      </c>
      <c r="BH32" s="2">
        <v>11793</v>
      </c>
      <c r="BI32" s="2">
        <v>27210</v>
      </c>
      <c r="BJ32" s="2">
        <v>288408</v>
      </c>
      <c r="BK32" s="2" t="s">
        <v>5</v>
      </c>
      <c r="BL32" s="2">
        <v>12102</v>
      </c>
      <c r="BM32" s="2">
        <v>8131</v>
      </c>
      <c r="BN32" s="2">
        <v>16280</v>
      </c>
      <c r="BO32" s="2">
        <v>9819</v>
      </c>
      <c r="BP32" s="2">
        <v>4260</v>
      </c>
      <c r="BQ32" s="2">
        <v>17780</v>
      </c>
      <c r="BR32" s="2">
        <v>20079</v>
      </c>
      <c r="BS32" s="2">
        <v>0</v>
      </c>
      <c r="BT32" s="2">
        <v>21687</v>
      </c>
      <c r="BU32" s="2">
        <v>64683</v>
      </c>
      <c r="BV32" s="2">
        <v>16800</v>
      </c>
      <c r="BW32" s="2">
        <v>0</v>
      </c>
      <c r="BX32" s="2">
        <v>21896</v>
      </c>
      <c r="BY32" s="2">
        <v>52370</v>
      </c>
      <c r="BZ32" s="2">
        <v>0</v>
      </c>
      <c r="CA32" s="2">
        <v>6931</v>
      </c>
      <c r="CB32" s="2">
        <v>88078</v>
      </c>
      <c r="CC32" s="2">
        <v>121158</v>
      </c>
    </row>
    <row r="33" spans="1:81" x14ac:dyDescent="0.25">
      <c r="A33">
        <v>30</v>
      </c>
      <c r="B33" s="11" t="s">
        <v>2794</v>
      </c>
      <c r="C33">
        <v>215731</v>
      </c>
      <c r="D33" t="str">
        <f t="shared" si="0"/>
        <v>2018Q1</v>
      </c>
      <c r="E33" s="4">
        <v>1</v>
      </c>
      <c r="F33" s="4">
        <v>0</v>
      </c>
      <c r="G33" s="4">
        <v>0</v>
      </c>
      <c r="H33" s="4">
        <v>522</v>
      </c>
      <c r="I33" s="4">
        <v>431</v>
      </c>
      <c r="J33" s="2">
        <v>0</v>
      </c>
      <c r="K33" s="2">
        <v>27115</v>
      </c>
      <c r="L33" s="2">
        <v>1526</v>
      </c>
      <c r="M33" s="2">
        <v>961</v>
      </c>
      <c r="N33" s="2">
        <v>0</v>
      </c>
      <c r="O33" s="2">
        <v>1826</v>
      </c>
      <c r="P33" s="2">
        <v>0</v>
      </c>
      <c r="Q33" s="2">
        <v>2602</v>
      </c>
      <c r="R33" s="2">
        <v>1446</v>
      </c>
      <c r="S33" s="2">
        <v>19021</v>
      </c>
      <c r="T33" s="2">
        <v>0</v>
      </c>
      <c r="U33" s="2">
        <v>0</v>
      </c>
      <c r="V33" s="2">
        <v>0</v>
      </c>
      <c r="W33" s="2">
        <v>0</v>
      </c>
      <c r="X33" s="2">
        <v>7140</v>
      </c>
      <c r="Y33" s="2">
        <v>4873</v>
      </c>
      <c r="Z33" s="2">
        <v>0</v>
      </c>
      <c r="AA33" s="2">
        <v>5959</v>
      </c>
      <c r="AB33" s="2">
        <v>0</v>
      </c>
      <c r="AC33" s="2">
        <v>0</v>
      </c>
      <c r="AD33" s="2">
        <v>0</v>
      </c>
      <c r="AE33" s="2">
        <v>3764</v>
      </c>
      <c r="AF33" s="2">
        <v>7</v>
      </c>
      <c r="AG33" s="2">
        <v>3009</v>
      </c>
      <c r="AH33" s="2">
        <v>7299</v>
      </c>
      <c r="AI33" s="2">
        <v>0</v>
      </c>
      <c r="AJ33" s="2">
        <v>0</v>
      </c>
      <c r="AK33" s="2">
        <v>2658</v>
      </c>
      <c r="AL33" s="2">
        <v>0</v>
      </c>
      <c r="AM33" s="2">
        <v>1115</v>
      </c>
      <c r="AN33" s="2">
        <v>957</v>
      </c>
      <c r="AO33" s="2">
        <v>0</v>
      </c>
      <c r="AP33" s="2">
        <v>0</v>
      </c>
      <c r="AQ33" s="2">
        <v>0</v>
      </c>
      <c r="AR33" s="2">
        <v>13420</v>
      </c>
      <c r="AS33" s="2">
        <v>0</v>
      </c>
      <c r="AT33" s="2">
        <v>1002</v>
      </c>
      <c r="AU33" s="2">
        <v>657</v>
      </c>
      <c r="AV33" s="2">
        <v>0</v>
      </c>
      <c r="AW33" s="2">
        <v>0</v>
      </c>
      <c r="AX33" s="2">
        <v>0</v>
      </c>
      <c r="AY33" s="2">
        <v>0</v>
      </c>
      <c r="AZ33" s="2">
        <v>0</v>
      </c>
      <c r="BA33" s="2">
        <v>0</v>
      </c>
      <c r="BB33" s="2">
        <v>1739</v>
      </c>
      <c r="BC33" s="2">
        <v>1915</v>
      </c>
      <c r="BD33" s="2">
        <v>7284</v>
      </c>
      <c r="BE33" s="2">
        <v>0</v>
      </c>
      <c r="BF33" s="2">
        <v>5770</v>
      </c>
      <c r="BG33" s="2">
        <v>132</v>
      </c>
      <c r="BH33" s="2">
        <v>0</v>
      </c>
      <c r="BI33" s="2">
        <v>7391</v>
      </c>
      <c r="BJ33" s="2">
        <v>29894</v>
      </c>
      <c r="BK33" s="2" t="s">
        <v>5</v>
      </c>
      <c r="BL33" s="2">
        <v>788</v>
      </c>
      <c r="BM33" s="2">
        <v>1556</v>
      </c>
      <c r="BN33" s="2">
        <v>2101</v>
      </c>
      <c r="BO33" s="2">
        <v>3282</v>
      </c>
      <c r="BP33" s="2">
        <v>666</v>
      </c>
      <c r="BQ33" s="2">
        <v>4818</v>
      </c>
      <c r="BR33" s="2">
        <v>1722</v>
      </c>
      <c r="BS33" s="2">
        <v>0</v>
      </c>
      <c r="BT33" s="2">
        <v>7134</v>
      </c>
      <c r="BU33" s="2">
        <v>8407</v>
      </c>
      <c r="BV33" s="2">
        <v>8698</v>
      </c>
      <c r="BW33" s="2">
        <v>0</v>
      </c>
      <c r="BX33" s="2">
        <v>0</v>
      </c>
      <c r="BY33" s="2">
        <v>3179</v>
      </c>
      <c r="BZ33" s="2">
        <v>0</v>
      </c>
      <c r="CA33" s="2">
        <v>0</v>
      </c>
      <c r="CB33" s="2">
        <v>38978</v>
      </c>
      <c r="CC33" s="2">
        <v>0</v>
      </c>
    </row>
    <row r="34" spans="1:81" x14ac:dyDescent="0.25">
      <c r="A34">
        <v>31</v>
      </c>
      <c r="B34" s="11" t="s">
        <v>5466</v>
      </c>
      <c r="C34">
        <v>28487</v>
      </c>
      <c r="D34" t="str">
        <f t="shared" si="0"/>
        <v>2018Q1</v>
      </c>
      <c r="E34" s="4">
        <v>1</v>
      </c>
      <c r="F34" s="4">
        <v>21816</v>
      </c>
      <c r="G34" s="4">
        <v>3378</v>
      </c>
      <c r="H34" s="4">
        <v>2419</v>
      </c>
      <c r="I34" s="4">
        <v>1772</v>
      </c>
      <c r="J34" s="2">
        <v>216</v>
      </c>
      <c r="K34" s="2">
        <v>2360</v>
      </c>
      <c r="L34" s="2">
        <v>820</v>
      </c>
      <c r="M34" s="2">
        <v>0</v>
      </c>
      <c r="N34" s="2">
        <v>0</v>
      </c>
      <c r="O34" s="2">
        <v>5427</v>
      </c>
      <c r="P34" s="2">
        <v>8284</v>
      </c>
      <c r="Q34" s="2">
        <v>81</v>
      </c>
      <c r="R34" s="2">
        <v>4477</v>
      </c>
      <c r="S34" s="2">
        <v>484</v>
      </c>
      <c r="T34" s="2">
        <v>7360</v>
      </c>
      <c r="U34" s="2">
        <v>0</v>
      </c>
      <c r="V34" s="2">
        <v>0</v>
      </c>
      <c r="W34" s="2">
        <v>5995</v>
      </c>
      <c r="X34" s="2">
        <v>9337</v>
      </c>
      <c r="Y34" s="2">
        <v>5907</v>
      </c>
      <c r="Z34" s="2">
        <v>1406</v>
      </c>
      <c r="AA34" s="2">
        <v>611</v>
      </c>
      <c r="AB34" s="2">
        <v>846</v>
      </c>
      <c r="AC34" s="2">
        <v>474</v>
      </c>
      <c r="AD34" s="2">
        <v>4731</v>
      </c>
      <c r="AE34" s="2">
        <v>3829</v>
      </c>
      <c r="AF34" s="2">
        <v>16133</v>
      </c>
      <c r="AG34" s="2">
        <v>19392</v>
      </c>
      <c r="AH34" s="2">
        <v>941</v>
      </c>
      <c r="AI34" s="2">
        <v>8505</v>
      </c>
      <c r="AJ34" s="2">
        <v>14</v>
      </c>
      <c r="AK34" s="2">
        <v>7362</v>
      </c>
      <c r="AL34" s="2">
        <v>30796</v>
      </c>
      <c r="AM34" s="2">
        <v>6877</v>
      </c>
      <c r="AN34" s="2">
        <v>1260</v>
      </c>
      <c r="AO34" s="2">
        <v>0</v>
      </c>
      <c r="AP34" s="2">
        <v>0</v>
      </c>
      <c r="AQ34" s="2">
        <v>18248</v>
      </c>
      <c r="AR34" s="2">
        <v>5329</v>
      </c>
      <c r="AS34" s="2">
        <v>19475</v>
      </c>
      <c r="AT34" s="2">
        <v>4635</v>
      </c>
      <c r="AU34" s="2">
        <v>0</v>
      </c>
      <c r="AV34" s="2">
        <v>915</v>
      </c>
      <c r="AW34" s="2">
        <v>0</v>
      </c>
      <c r="AX34" s="2">
        <v>0</v>
      </c>
      <c r="AY34" s="2">
        <v>13032</v>
      </c>
      <c r="AZ34" s="2">
        <v>0</v>
      </c>
      <c r="BA34" s="2">
        <v>5155</v>
      </c>
      <c r="BB34" s="2">
        <v>27039</v>
      </c>
      <c r="BC34" s="2">
        <v>10679</v>
      </c>
      <c r="BD34" s="2">
        <v>3707</v>
      </c>
      <c r="BE34" s="2">
        <v>0</v>
      </c>
      <c r="BF34" s="2">
        <v>2829</v>
      </c>
      <c r="BG34" s="2">
        <v>1810</v>
      </c>
      <c r="BH34" s="2">
        <v>3145</v>
      </c>
      <c r="BI34" s="2">
        <v>906</v>
      </c>
      <c r="BJ34" s="2">
        <v>194742</v>
      </c>
      <c r="BK34" s="2" t="s">
        <v>5</v>
      </c>
      <c r="BL34" s="2">
        <v>2721</v>
      </c>
      <c r="BM34" s="2">
        <v>1745</v>
      </c>
      <c r="BN34" s="2">
        <v>3887</v>
      </c>
      <c r="BO34" s="2">
        <v>0</v>
      </c>
      <c r="BP34" s="2">
        <v>0</v>
      </c>
      <c r="BQ34" s="2">
        <v>1158</v>
      </c>
      <c r="BR34" s="2">
        <v>5304</v>
      </c>
      <c r="BS34" s="2">
        <v>0</v>
      </c>
      <c r="BT34" s="2">
        <v>4635</v>
      </c>
      <c r="BU34" s="2">
        <v>21423</v>
      </c>
      <c r="BV34" s="2">
        <v>2986</v>
      </c>
      <c r="BW34" s="2">
        <v>0</v>
      </c>
      <c r="BX34" s="2">
        <v>5803</v>
      </c>
      <c r="BY34" s="2">
        <v>9301</v>
      </c>
      <c r="BZ34" s="2">
        <v>0</v>
      </c>
      <c r="CA34" s="2">
        <v>0</v>
      </c>
      <c r="CB34" s="2">
        <v>1575</v>
      </c>
      <c r="CC34" s="2">
        <v>24879</v>
      </c>
    </row>
    <row r="35" spans="1:81" x14ac:dyDescent="0.25">
      <c r="A35">
        <v>32</v>
      </c>
      <c r="B35" s="11" t="s">
        <v>5467</v>
      </c>
      <c r="C35">
        <v>220057</v>
      </c>
      <c r="D35" t="str">
        <f t="shared" si="0"/>
        <v>2018Q1</v>
      </c>
      <c r="E35" s="4">
        <v>1</v>
      </c>
      <c r="F35" s="4">
        <v>0</v>
      </c>
      <c r="G35" s="4">
        <v>0</v>
      </c>
      <c r="H35" s="4">
        <v>0</v>
      </c>
      <c r="I35" s="4">
        <v>431</v>
      </c>
      <c r="J35" s="2">
        <v>0</v>
      </c>
      <c r="K35" s="2">
        <v>30011</v>
      </c>
      <c r="L35" s="2">
        <v>4451</v>
      </c>
      <c r="M35" s="2">
        <v>3003</v>
      </c>
      <c r="N35" s="2">
        <v>0</v>
      </c>
      <c r="O35" s="2">
        <v>4475</v>
      </c>
      <c r="P35" s="2">
        <v>0</v>
      </c>
      <c r="Q35" s="2">
        <v>0</v>
      </c>
      <c r="R35" s="2">
        <v>0</v>
      </c>
      <c r="S35" s="2">
        <v>5959</v>
      </c>
      <c r="T35" s="2">
        <v>24724</v>
      </c>
      <c r="U35" s="2">
        <v>0</v>
      </c>
      <c r="V35" s="2">
        <v>0</v>
      </c>
      <c r="W35" s="2">
        <v>2578</v>
      </c>
      <c r="X35" s="2">
        <v>8606</v>
      </c>
      <c r="Y35" s="2">
        <v>14480</v>
      </c>
      <c r="Z35" s="2">
        <v>0</v>
      </c>
      <c r="AA35" s="2">
        <v>4351</v>
      </c>
      <c r="AB35" s="2">
        <v>1324</v>
      </c>
      <c r="AC35" s="2">
        <v>0</v>
      </c>
      <c r="AD35" s="2">
        <v>5992</v>
      </c>
      <c r="AE35" s="2">
        <v>4687</v>
      </c>
      <c r="AF35" s="2">
        <v>0</v>
      </c>
      <c r="AG35" s="2">
        <v>12281</v>
      </c>
      <c r="AH35" s="2">
        <v>5319</v>
      </c>
      <c r="AI35" s="2">
        <v>28720</v>
      </c>
      <c r="AJ35" s="2">
        <v>0</v>
      </c>
      <c r="AK35" s="2">
        <v>2760</v>
      </c>
      <c r="AL35" s="2">
        <v>24582</v>
      </c>
      <c r="AM35" s="2">
        <v>7575</v>
      </c>
      <c r="AN35" s="2">
        <v>957</v>
      </c>
      <c r="AO35" s="2">
        <v>0</v>
      </c>
      <c r="AP35" s="2">
        <v>0</v>
      </c>
      <c r="AQ35" s="2">
        <v>0</v>
      </c>
      <c r="AR35" s="2">
        <v>16338</v>
      </c>
      <c r="AS35" s="2">
        <v>0</v>
      </c>
      <c r="AT35" s="2">
        <v>3161</v>
      </c>
      <c r="AU35" s="2">
        <v>2029</v>
      </c>
      <c r="AV35" s="2">
        <v>283</v>
      </c>
      <c r="AW35" s="2">
        <v>0</v>
      </c>
      <c r="AX35" s="2">
        <v>0</v>
      </c>
      <c r="AY35" s="2">
        <v>0</v>
      </c>
      <c r="AZ35" s="2">
        <v>0</v>
      </c>
      <c r="BA35" s="2">
        <v>0</v>
      </c>
      <c r="BB35" s="2">
        <v>10581</v>
      </c>
      <c r="BC35" s="2">
        <v>0</v>
      </c>
      <c r="BD35" s="2">
        <v>7394</v>
      </c>
      <c r="BE35" s="2">
        <v>0</v>
      </c>
      <c r="BF35" s="2">
        <v>4680</v>
      </c>
      <c r="BG35" s="2">
        <v>11756</v>
      </c>
      <c r="BH35" s="2">
        <v>952</v>
      </c>
      <c r="BI35" s="2">
        <v>12695</v>
      </c>
      <c r="BJ35" s="2">
        <v>3838</v>
      </c>
      <c r="BK35" s="2" t="s">
        <v>5</v>
      </c>
      <c r="BL35" s="2">
        <v>0</v>
      </c>
      <c r="BM35" s="2">
        <v>1556</v>
      </c>
      <c r="BN35" s="2">
        <v>6184</v>
      </c>
      <c r="BO35" s="2">
        <v>3282</v>
      </c>
      <c r="BP35" s="2">
        <v>0</v>
      </c>
      <c r="BQ35" s="2">
        <v>10122</v>
      </c>
      <c r="BR35" s="2">
        <v>1722</v>
      </c>
      <c r="BS35" s="2">
        <v>0</v>
      </c>
      <c r="BT35" s="2">
        <v>14474</v>
      </c>
      <c r="BU35" s="2">
        <v>18643</v>
      </c>
      <c r="BV35" s="2">
        <v>9145</v>
      </c>
      <c r="BW35" s="2">
        <v>0</v>
      </c>
      <c r="BX35" s="2">
        <v>0</v>
      </c>
      <c r="BY35" s="2">
        <v>6045</v>
      </c>
      <c r="BZ35" s="2">
        <v>0</v>
      </c>
      <c r="CA35" s="2">
        <v>0</v>
      </c>
      <c r="CB35" s="2">
        <v>61910</v>
      </c>
      <c r="CC35" s="2">
        <v>64441</v>
      </c>
    </row>
    <row r="36" spans="1:81" x14ac:dyDescent="0.25">
      <c r="A36">
        <v>33</v>
      </c>
      <c r="B36" s="9" t="s">
        <v>5468</v>
      </c>
      <c r="C36">
        <v>526</v>
      </c>
      <c r="D36" t="str">
        <f t="shared" si="0"/>
        <v>2018Q1</v>
      </c>
      <c r="E36" s="4">
        <v>1</v>
      </c>
      <c r="F36" s="4">
        <v>0</v>
      </c>
      <c r="G36" s="4">
        <v>0</v>
      </c>
      <c r="H36" s="4">
        <v>0</v>
      </c>
      <c r="I36" s="4">
        <v>0</v>
      </c>
      <c r="J36" s="2">
        <v>0</v>
      </c>
      <c r="K36" s="2">
        <v>275</v>
      </c>
      <c r="L36" s="2">
        <v>0</v>
      </c>
      <c r="M36" s="2">
        <v>0</v>
      </c>
      <c r="N36" s="2">
        <v>0</v>
      </c>
      <c r="O36" s="2">
        <v>0</v>
      </c>
      <c r="P36" s="2">
        <v>1034</v>
      </c>
      <c r="Q36" s="2">
        <v>0</v>
      </c>
      <c r="R36" s="2">
        <v>0</v>
      </c>
      <c r="S36" s="2">
        <v>11533</v>
      </c>
      <c r="T36" s="2">
        <v>4079</v>
      </c>
      <c r="U36" s="2">
        <v>0</v>
      </c>
      <c r="V36" s="2">
        <v>1503</v>
      </c>
      <c r="W36" s="2">
        <v>8864</v>
      </c>
      <c r="X36" s="2">
        <v>1126</v>
      </c>
      <c r="Y36" s="2">
        <v>21394</v>
      </c>
      <c r="Z36" s="2">
        <v>0</v>
      </c>
      <c r="AA36" s="2">
        <v>2388</v>
      </c>
      <c r="AB36" s="2">
        <v>0</v>
      </c>
      <c r="AC36" s="2">
        <v>453</v>
      </c>
      <c r="AD36" s="2">
        <v>8450</v>
      </c>
      <c r="AE36" s="2">
        <v>4224</v>
      </c>
      <c r="AF36" s="2">
        <v>13743</v>
      </c>
      <c r="AG36" s="2">
        <v>3265</v>
      </c>
      <c r="AH36" s="2">
        <v>1928</v>
      </c>
      <c r="AI36" s="2">
        <v>3225</v>
      </c>
      <c r="AJ36" s="2">
        <v>0</v>
      </c>
      <c r="AK36" s="2">
        <v>16942</v>
      </c>
      <c r="AL36" s="2">
        <v>0</v>
      </c>
      <c r="AM36" s="2">
        <v>10640</v>
      </c>
      <c r="AN36" s="2">
        <v>0</v>
      </c>
      <c r="AO36" s="2">
        <v>0</v>
      </c>
      <c r="AP36" s="2">
        <v>0</v>
      </c>
      <c r="AQ36" s="2">
        <v>0</v>
      </c>
      <c r="AR36" s="2">
        <v>1494</v>
      </c>
      <c r="AS36" s="2">
        <v>0</v>
      </c>
      <c r="AT36" s="2">
        <v>0</v>
      </c>
      <c r="AU36" s="2">
        <v>2041</v>
      </c>
      <c r="AV36" s="2">
        <v>0</v>
      </c>
      <c r="AW36" s="2">
        <v>0</v>
      </c>
      <c r="AX36" s="2">
        <v>0</v>
      </c>
      <c r="AY36" s="2">
        <v>0</v>
      </c>
      <c r="AZ36" s="2">
        <v>0</v>
      </c>
      <c r="BA36" s="2">
        <v>6436</v>
      </c>
      <c r="BB36" s="2">
        <v>27449</v>
      </c>
      <c r="BC36" s="2">
        <v>0</v>
      </c>
      <c r="BD36" s="2">
        <v>3992</v>
      </c>
      <c r="BE36" s="2">
        <v>0</v>
      </c>
      <c r="BF36" s="2">
        <v>3296</v>
      </c>
      <c r="BG36" s="2">
        <v>1497</v>
      </c>
      <c r="BH36" s="2">
        <v>0</v>
      </c>
      <c r="BI36" s="2">
        <v>0</v>
      </c>
      <c r="BJ36" s="2">
        <v>0</v>
      </c>
      <c r="BK36" s="2" t="s">
        <v>5</v>
      </c>
      <c r="BL36" s="2">
        <v>0</v>
      </c>
      <c r="BM36" s="2">
        <v>586</v>
      </c>
      <c r="BN36" s="2">
        <v>1172</v>
      </c>
      <c r="BO36" s="2">
        <v>0</v>
      </c>
      <c r="BP36" s="2">
        <v>0</v>
      </c>
      <c r="BQ36" s="2">
        <v>0</v>
      </c>
      <c r="BR36" s="2">
        <v>7917</v>
      </c>
      <c r="BS36" s="2">
        <v>0</v>
      </c>
      <c r="BT36" s="2">
        <v>549</v>
      </c>
      <c r="BU36" s="2">
        <v>5455</v>
      </c>
      <c r="BV36" s="2">
        <v>3956</v>
      </c>
      <c r="BW36" s="2">
        <v>0</v>
      </c>
      <c r="BX36" s="2">
        <v>2139</v>
      </c>
      <c r="BY36" s="2">
        <v>1972</v>
      </c>
      <c r="BZ36" s="2">
        <v>0</v>
      </c>
      <c r="CA36" s="2">
        <v>0</v>
      </c>
      <c r="CB36" s="2">
        <v>0</v>
      </c>
      <c r="CC36" s="2">
        <v>0</v>
      </c>
    </row>
    <row r="37" spans="1:81" x14ac:dyDescent="0.25">
      <c r="A37">
        <v>34</v>
      </c>
      <c r="B37" t="s">
        <v>5469</v>
      </c>
      <c r="C37">
        <v>527</v>
      </c>
      <c r="D37" t="str">
        <f t="shared" si="0"/>
        <v>2018Q1</v>
      </c>
      <c r="E37" s="4">
        <v>1</v>
      </c>
      <c r="F37" s="4">
        <v>0</v>
      </c>
      <c r="G37" s="4">
        <v>6443</v>
      </c>
      <c r="H37" s="4">
        <v>0</v>
      </c>
      <c r="I37" s="4">
        <v>1972</v>
      </c>
      <c r="J37" s="2">
        <v>5944</v>
      </c>
      <c r="K37" s="2">
        <v>996</v>
      </c>
      <c r="L37" s="2">
        <v>0</v>
      </c>
      <c r="M37" s="2">
        <v>3438</v>
      </c>
      <c r="N37" s="2">
        <v>3984</v>
      </c>
      <c r="O37" s="2">
        <v>0</v>
      </c>
      <c r="P37" s="2">
        <v>0</v>
      </c>
      <c r="Q37" s="2">
        <v>0</v>
      </c>
      <c r="R37" s="2">
        <v>0</v>
      </c>
      <c r="S37" s="2">
        <v>12919</v>
      </c>
      <c r="T37" s="2">
        <v>24743</v>
      </c>
      <c r="U37" s="2">
        <v>0</v>
      </c>
      <c r="V37" s="2">
        <v>1240</v>
      </c>
      <c r="W37" s="2">
        <v>9040</v>
      </c>
      <c r="X37" s="2">
        <v>0</v>
      </c>
      <c r="Y37" s="2">
        <v>1956</v>
      </c>
      <c r="Z37" s="2">
        <v>2459</v>
      </c>
      <c r="AA37" s="2">
        <v>0</v>
      </c>
      <c r="AB37" s="2">
        <v>7935</v>
      </c>
      <c r="AC37" s="2">
        <v>6717</v>
      </c>
      <c r="AD37" s="2">
        <v>5946</v>
      </c>
      <c r="AE37" s="2">
        <v>774</v>
      </c>
      <c r="AF37" s="2">
        <v>2956</v>
      </c>
      <c r="AG37" s="2">
        <v>0</v>
      </c>
      <c r="AH37" s="2">
        <v>0</v>
      </c>
      <c r="AI37" s="2">
        <v>0</v>
      </c>
      <c r="AJ37" s="2">
        <v>1200</v>
      </c>
      <c r="AK37" s="2">
        <v>10677</v>
      </c>
      <c r="AL37" s="2">
        <v>8002</v>
      </c>
      <c r="AM37" s="2">
        <v>0</v>
      </c>
      <c r="AN37" s="2">
        <v>0</v>
      </c>
      <c r="AO37" s="2">
        <v>17705</v>
      </c>
      <c r="AP37" s="2">
        <v>0</v>
      </c>
      <c r="AQ37" s="2">
        <v>69048</v>
      </c>
      <c r="AR37" s="2">
        <v>0</v>
      </c>
      <c r="AS37" s="2">
        <v>0</v>
      </c>
      <c r="AT37" s="2">
        <v>0</v>
      </c>
      <c r="AU37" s="2">
        <v>1748</v>
      </c>
      <c r="AV37" s="2">
        <v>2268</v>
      </c>
      <c r="AW37" s="2">
        <v>0</v>
      </c>
      <c r="AX37" s="2">
        <v>999</v>
      </c>
      <c r="AY37" s="2">
        <v>6644</v>
      </c>
      <c r="AZ37" s="2">
        <v>0</v>
      </c>
      <c r="BA37" s="2">
        <v>987</v>
      </c>
      <c r="BB37" s="2">
        <v>958</v>
      </c>
      <c r="BC37" s="2">
        <v>0</v>
      </c>
      <c r="BD37" s="2">
        <v>0</v>
      </c>
      <c r="BE37" s="2">
        <v>0</v>
      </c>
      <c r="BF37" s="2">
        <v>0</v>
      </c>
      <c r="BG37" s="2">
        <v>0</v>
      </c>
      <c r="BH37" s="2">
        <v>2914</v>
      </c>
      <c r="BI37" s="2">
        <v>2963</v>
      </c>
      <c r="BJ37" s="2">
        <v>0</v>
      </c>
      <c r="BK37" s="2" t="s">
        <v>5</v>
      </c>
      <c r="BL37" s="2">
        <v>44</v>
      </c>
      <c r="BM37" s="2">
        <v>0</v>
      </c>
      <c r="BN37" s="2">
        <v>5104</v>
      </c>
      <c r="BO37" s="2">
        <v>3911</v>
      </c>
      <c r="BP37" s="2">
        <v>0</v>
      </c>
      <c r="BQ37" s="2">
        <v>0</v>
      </c>
      <c r="BR37" s="2">
        <v>0</v>
      </c>
      <c r="BS37" s="2">
        <v>0</v>
      </c>
      <c r="BT37" s="2">
        <v>0</v>
      </c>
      <c r="BU37" s="2">
        <v>8689</v>
      </c>
      <c r="BV37" s="2">
        <v>0</v>
      </c>
      <c r="BW37" s="2">
        <v>0</v>
      </c>
      <c r="BX37" s="2">
        <v>6659</v>
      </c>
      <c r="BY37" s="2">
        <v>36250</v>
      </c>
      <c r="BZ37" s="2">
        <v>12963</v>
      </c>
      <c r="CA37" s="2">
        <v>0</v>
      </c>
      <c r="CB37" s="2">
        <v>2963</v>
      </c>
      <c r="CC37" s="2">
        <v>0</v>
      </c>
    </row>
    <row r="38" spans="1:81" x14ac:dyDescent="0.25">
      <c r="A38">
        <v>35</v>
      </c>
      <c r="B38" s="11" t="s">
        <v>5475</v>
      </c>
      <c r="C38">
        <v>215449</v>
      </c>
      <c r="D38" t="str">
        <f t="shared" si="0"/>
        <v>2018Q1</v>
      </c>
      <c r="E38" s="4">
        <v>1</v>
      </c>
      <c r="F38" s="4">
        <v>68.13</v>
      </c>
      <c r="G38" s="4">
        <v>67.680000000000007</v>
      </c>
      <c r="H38" s="4">
        <v>98.41</v>
      </c>
      <c r="I38" s="4">
        <v>63.93</v>
      </c>
      <c r="J38" s="3">
        <v>77.5</v>
      </c>
      <c r="K38" s="3">
        <v>62.55</v>
      </c>
      <c r="L38" s="3">
        <v>64.72</v>
      </c>
      <c r="M38" s="3">
        <v>56.37</v>
      </c>
      <c r="N38" s="3">
        <v>174.71</v>
      </c>
      <c r="O38" s="3">
        <v>84.55</v>
      </c>
      <c r="P38" s="3">
        <v>60.4</v>
      </c>
      <c r="Q38" s="3">
        <v>62.15</v>
      </c>
      <c r="R38" s="3">
        <v>61.01</v>
      </c>
      <c r="S38" s="3">
        <v>60.21</v>
      </c>
      <c r="T38" s="3">
        <v>58.13</v>
      </c>
      <c r="U38" s="3">
        <v>91.63</v>
      </c>
      <c r="V38" s="3">
        <v>52.91</v>
      </c>
      <c r="W38" s="3">
        <v>63.65</v>
      </c>
      <c r="X38" s="3">
        <v>61.57</v>
      </c>
      <c r="Y38" s="3">
        <v>77.290000000000006</v>
      </c>
      <c r="Z38" s="3">
        <v>73.83</v>
      </c>
      <c r="AA38" s="3">
        <v>79.73</v>
      </c>
      <c r="AB38" s="3">
        <v>75.709999999999994</v>
      </c>
      <c r="AC38" s="3">
        <v>60.98</v>
      </c>
      <c r="AD38" s="3">
        <v>64.33</v>
      </c>
      <c r="AE38" s="3">
        <v>94.71</v>
      </c>
      <c r="AF38" s="3">
        <v>55.67</v>
      </c>
      <c r="AG38" s="3">
        <v>78.760000000000005</v>
      </c>
      <c r="AH38" s="3">
        <v>76.540000000000006</v>
      </c>
      <c r="AI38" s="3">
        <v>59.27</v>
      </c>
      <c r="AJ38" s="3">
        <v>71.400000000000006</v>
      </c>
      <c r="AK38" s="3">
        <v>81.87</v>
      </c>
      <c r="AL38" s="3">
        <v>55.68</v>
      </c>
      <c r="AM38" s="3">
        <v>73.83</v>
      </c>
      <c r="AN38" s="3">
        <v>57.58</v>
      </c>
      <c r="AO38" s="3">
        <v>84.58</v>
      </c>
      <c r="AP38" s="3">
        <v>97.48</v>
      </c>
      <c r="AQ38" s="3">
        <v>66.150000000000006</v>
      </c>
      <c r="AR38" s="3">
        <v>70.08</v>
      </c>
      <c r="AS38" s="3">
        <v>66.209999999999994</v>
      </c>
      <c r="AT38" s="3">
        <v>61.63</v>
      </c>
      <c r="AU38" s="3">
        <v>68.78</v>
      </c>
      <c r="AV38" s="3">
        <v>57.07</v>
      </c>
      <c r="AW38" s="3">
        <v>42.98</v>
      </c>
      <c r="AX38" s="3">
        <v>81.63</v>
      </c>
      <c r="AY38" s="3">
        <v>59.56</v>
      </c>
      <c r="AZ38" s="3">
        <v>52.51</v>
      </c>
      <c r="BA38" s="3">
        <v>68.900000000000006</v>
      </c>
      <c r="BB38" s="3">
        <v>66.150000000000006</v>
      </c>
      <c r="BC38" s="3">
        <v>73.25</v>
      </c>
      <c r="BD38" s="3">
        <v>87.3</v>
      </c>
      <c r="BE38" s="3">
        <v>57.07</v>
      </c>
      <c r="BF38" s="3">
        <v>74.34</v>
      </c>
      <c r="BG38" s="3">
        <v>65.28</v>
      </c>
      <c r="BH38" s="3">
        <v>60.12</v>
      </c>
      <c r="BI38" s="3">
        <v>67.36</v>
      </c>
      <c r="BJ38" s="3">
        <v>95.3</v>
      </c>
      <c r="BK38" s="3" t="s">
        <v>5</v>
      </c>
      <c r="BL38" s="3">
        <v>70.5</v>
      </c>
      <c r="BM38" s="3">
        <v>69.02</v>
      </c>
      <c r="BN38" s="3">
        <v>71.989999999999995</v>
      </c>
      <c r="BO38" s="3">
        <v>87.94</v>
      </c>
      <c r="BP38" s="3">
        <v>73.16</v>
      </c>
      <c r="BQ38" s="3">
        <v>78.53</v>
      </c>
      <c r="BR38" s="3">
        <v>88.11</v>
      </c>
      <c r="BS38" s="3">
        <v>64.84</v>
      </c>
      <c r="BT38" s="3">
        <v>69.63</v>
      </c>
      <c r="BU38" s="3">
        <v>68.75</v>
      </c>
      <c r="BV38" s="3">
        <v>79.180000000000007</v>
      </c>
      <c r="BW38" s="3">
        <v>53.11</v>
      </c>
      <c r="BX38" s="3">
        <v>74.81</v>
      </c>
      <c r="BY38" s="3">
        <v>71.010000000000005</v>
      </c>
      <c r="BZ38" s="3">
        <v>79.010000000000005</v>
      </c>
      <c r="CA38" s="3">
        <v>92.63</v>
      </c>
      <c r="CB38" s="3">
        <v>68.91</v>
      </c>
      <c r="CC38" s="3">
        <v>57.48</v>
      </c>
    </row>
    <row r="39" spans="1:81" x14ac:dyDescent="0.25">
      <c r="A39">
        <v>36</v>
      </c>
      <c r="B39" s="11" t="s">
        <v>5476</v>
      </c>
      <c r="C39">
        <v>215487</v>
      </c>
      <c r="D39" t="str">
        <f t="shared" si="0"/>
        <v>2018Q1</v>
      </c>
      <c r="E39" s="4">
        <v>1</v>
      </c>
      <c r="F39" s="4">
        <v>2.06</v>
      </c>
      <c r="G39" s="4">
        <v>1.7</v>
      </c>
      <c r="H39" s="4">
        <v>6.47</v>
      </c>
      <c r="I39" s="4">
        <v>0.82</v>
      </c>
      <c r="J39" s="3">
        <v>1.57</v>
      </c>
      <c r="K39" s="3">
        <v>1.02</v>
      </c>
      <c r="L39" s="3">
        <v>0.01</v>
      </c>
      <c r="M39" s="3">
        <v>1.24</v>
      </c>
      <c r="N39" s="3">
        <v>0</v>
      </c>
      <c r="O39" s="3">
        <v>2.85</v>
      </c>
      <c r="P39" s="3">
        <v>1.06</v>
      </c>
      <c r="Q39" s="3">
        <v>0.03</v>
      </c>
      <c r="R39" s="3">
        <v>0.1</v>
      </c>
      <c r="S39" s="3">
        <v>0.9</v>
      </c>
      <c r="T39" s="3">
        <v>0.72</v>
      </c>
      <c r="U39" s="3">
        <v>0</v>
      </c>
      <c r="V39" s="3">
        <v>0.68</v>
      </c>
      <c r="W39" s="3">
        <v>2.0299999999999998</v>
      </c>
      <c r="X39" s="3">
        <v>2.27</v>
      </c>
      <c r="Y39" s="3">
        <v>1.28</v>
      </c>
      <c r="Z39" s="3">
        <v>1.37</v>
      </c>
      <c r="AA39" s="3">
        <v>1.1399999999999999</v>
      </c>
      <c r="AB39" s="3">
        <v>0.42</v>
      </c>
      <c r="AC39" s="3">
        <v>0</v>
      </c>
      <c r="AD39" s="3">
        <v>4.22</v>
      </c>
      <c r="AE39" s="3">
        <v>1.08</v>
      </c>
      <c r="AF39" s="3">
        <v>0.57999999999999996</v>
      </c>
      <c r="AG39" s="3">
        <v>1.59</v>
      </c>
      <c r="AH39" s="3">
        <v>1.96</v>
      </c>
      <c r="AI39" s="3">
        <v>0.78</v>
      </c>
      <c r="AJ39" s="3">
        <v>1.57</v>
      </c>
      <c r="AK39" s="3">
        <v>0.98</v>
      </c>
      <c r="AL39" s="3">
        <v>0.66</v>
      </c>
      <c r="AM39" s="3">
        <v>0.51</v>
      </c>
      <c r="AN39" s="3">
        <v>0.8</v>
      </c>
      <c r="AO39" s="3">
        <v>3.8</v>
      </c>
      <c r="AP39" s="3">
        <v>1.98</v>
      </c>
      <c r="AQ39" s="3">
        <v>0.9</v>
      </c>
      <c r="AR39" s="3">
        <v>1.71</v>
      </c>
      <c r="AS39" s="3">
        <v>1.01</v>
      </c>
      <c r="AT39" s="3">
        <v>1.55</v>
      </c>
      <c r="AU39" s="3">
        <v>0.61</v>
      </c>
      <c r="AV39" s="3">
        <v>1.1599999999999999</v>
      </c>
      <c r="AW39" s="3">
        <v>0.42</v>
      </c>
      <c r="AX39" s="3">
        <v>0.93</v>
      </c>
      <c r="AY39" s="3">
        <v>1.1499999999999999</v>
      </c>
      <c r="AZ39" s="3">
        <v>1.53</v>
      </c>
      <c r="BA39" s="3">
        <v>4.91</v>
      </c>
      <c r="BB39" s="3">
        <v>1.22</v>
      </c>
      <c r="BC39" s="3">
        <v>1.1000000000000001</v>
      </c>
      <c r="BD39" s="3">
        <v>1.72</v>
      </c>
      <c r="BE39" s="3">
        <v>0.19</v>
      </c>
      <c r="BF39" s="3">
        <v>0.9</v>
      </c>
      <c r="BG39" s="3">
        <v>0.52</v>
      </c>
      <c r="BH39" s="3">
        <v>1.41</v>
      </c>
      <c r="BI39" s="3">
        <v>0.09</v>
      </c>
      <c r="BJ39" s="3">
        <v>7.39</v>
      </c>
      <c r="BK39" s="3" t="s">
        <v>5</v>
      </c>
      <c r="BL39" s="3">
        <v>0.39</v>
      </c>
      <c r="BM39" s="3">
        <v>5.14</v>
      </c>
      <c r="BN39" s="3">
        <v>4.1900000000000004</v>
      </c>
      <c r="BO39" s="3">
        <v>9.93</v>
      </c>
      <c r="BP39" s="3">
        <v>1.33</v>
      </c>
      <c r="BQ39" s="3">
        <v>0.52</v>
      </c>
      <c r="BR39" s="3">
        <v>1.1000000000000001</v>
      </c>
      <c r="BS39" s="3">
        <v>0.32</v>
      </c>
      <c r="BT39" s="3">
        <v>1.02</v>
      </c>
      <c r="BU39" s="3">
        <v>0.48</v>
      </c>
      <c r="BV39" s="3">
        <v>2.0499999999999998</v>
      </c>
      <c r="BW39" s="3">
        <v>1.1599999999999999</v>
      </c>
      <c r="BX39" s="3">
        <v>2.2000000000000002</v>
      </c>
      <c r="BY39" s="3">
        <v>0.75</v>
      </c>
      <c r="BZ39" s="3">
        <v>0</v>
      </c>
      <c r="CA39" s="3">
        <v>1.1499999999999999</v>
      </c>
      <c r="CB39" s="3">
        <v>0.91</v>
      </c>
      <c r="CC39" s="3">
        <v>1.62</v>
      </c>
    </row>
    <row r="40" spans="1:81" ht="30" x14ac:dyDescent="0.25">
      <c r="A40">
        <v>37</v>
      </c>
      <c r="B40" s="11" t="s">
        <v>5477</v>
      </c>
      <c r="C40">
        <v>233928</v>
      </c>
      <c r="D40" t="str">
        <f t="shared" si="0"/>
        <v>2018Q1</v>
      </c>
      <c r="E40" s="4">
        <v>1</v>
      </c>
      <c r="F40" s="4">
        <v>-0.01</v>
      </c>
      <c r="G40" s="4">
        <v>0</v>
      </c>
      <c r="H40" s="4">
        <v>-0.69</v>
      </c>
      <c r="I40" s="4">
        <v>0</v>
      </c>
      <c r="J40" s="3">
        <v>0</v>
      </c>
      <c r="K40" s="3">
        <v>0</v>
      </c>
      <c r="L40" s="3">
        <v>0</v>
      </c>
      <c r="M40" s="3">
        <v>0</v>
      </c>
      <c r="N40" s="3">
        <v>0</v>
      </c>
      <c r="O40" s="3">
        <v>0</v>
      </c>
      <c r="P40" s="3">
        <v>0</v>
      </c>
      <c r="Q40" s="3">
        <v>0.08</v>
      </c>
      <c r="R40" s="3">
        <v>0</v>
      </c>
      <c r="S40" s="3">
        <v>0</v>
      </c>
      <c r="T40" s="3">
        <v>7.0000000000000007E-2</v>
      </c>
      <c r="U40" s="3">
        <v>0</v>
      </c>
      <c r="V40" s="3">
        <v>0.25</v>
      </c>
      <c r="W40" s="3">
        <v>0</v>
      </c>
      <c r="X40" s="3">
        <v>0.1</v>
      </c>
      <c r="Y40" s="3">
        <v>-0.02</v>
      </c>
      <c r="Z40" s="3">
        <v>0</v>
      </c>
      <c r="AA40" s="3">
        <v>0</v>
      </c>
      <c r="AB40" s="3">
        <v>0</v>
      </c>
      <c r="AC40" s="3">
        <v>7.0000000000000007E-2</v>
      </c>
      <c r="AD40" s="3">
        <v>-0.08</v>
      </c>
      <c r="AE40" s="3">
        <v>0</v>
      </c>
      <c r="AF40" s="3">
        <v>0</v>
      </c>
      <c r="AG40" s="3">
        <v>0</v>
      </c>
      <c r="AH40" s="3">
        <v>-0.02</v>
      </c>
      <c r="AI40" s="3">
        <v>0.01</v>
      </c>
      <c r="AJ40" s="3">
        <v>0.02</v>
      </c>
      <c r="AK40" s="3">
        <v>0</v>
      </c>
      <c r="AL40" s="3">
        <v>0</v>
      </c>
      <c r="AM40" s="3">
        <v>0.12</v>
      </c>
      <c r="AN40" s="3">
        <v>-0.08</v>
      </c>
      <c r="AO40" s="3">
        <v>0.23</v>
      </c>
      <c r="AP40" s="3">
        <v>0</v>
      </c>
      <c r="AQ40" s="3">
        <v>0.06</v>
      </c>
      <c r="AR40" s="3">
        <v>0.01</v>
      </c>
      <c r="AS40" s="3">
        <v>-0.2</v>
      </c>
      <c r="AT40" s="3">
        <v>0</v>
      </c>
      <c r="AU40" s="3">
        <v>-0.02</v>
      </c>
      <c r="AV40" s="3">
        <v>0.18</v>
      </c>
      <c r="AW40" s="3">
        <v>0</v>
      </c>
      <c r="AX40" s="3">
        <v>0</v>
      </c>
      <c r="AY40" s="3">
        <v>0.01</v>
      </c>
      <c r="AZ40" s="3">
        <v>0</v>
      </c>
      <c r="BA40" s="3">
        <v>0</v>
      </c>
      <c r="BB40" s="3">
        <v>0</v>
      </c>
      <c r="BC40" s="3">
        <v>0.16</v>
      </c>
      <c r="BD40" s="3">
        <v>0.03</v>
      </c>
      <c r="BE40" s="3">
        <v>-0.01</v>
      </c>
      <c r="BF40" s="3">
        <v>-0.01</v>
      </c>
      <c r="BG40" s="3">
        <v>0</v>
      </c>
      <c r="BH40" s="3">
        <v>0</v>
      </c>
      <c r="BI40" s="3">
        <v>0</v>
      </c>
      <c r="BJ40" s="3">
        <v>0.05</v>
      </c>
      <c r="BK40" s="3" t="s">
        <v>5</v>
      </c>
      <c r="BL40" s="3">
        <v>0</v>
      </c>
      <c r="BM40" s="3">
        <v>-0.03</v>
      </c>
      <c r="BN40" s="3">
        <v>0</v>
      </c>
      <c r="BO40" s="3">
        <v>3.41</v>
      </c>
      <c r="BP40" s="3">
        <v>0</v>
      </c>
      <c r="BQ40" s="3">
        <v>-0.01</v>
      </c>
      <c r="BR40" s="3">
        <v>0</v>
      </c>
      <c r="BS40" s="3">
        <v>0.03</v>
      </c>
      <c r="BT40" s="3">
        <v>0.03</v>
      </c>
      <c r="BU40" s="3">
        <v>0.01</v>
      </c>
      <c r="BV40" s="3">
        <v>0.01</v>
      </c>
      <c r="BW40" s="3">
        <v>-0.01</v>
      </c>
      <c r="BX40" s="3">
        <v>0.16</v>
      </c>
      <c r="BY40" s="3">
        <v>0.02</v>
      </c>
      <c r="BZ40" s="3">
        <v>0</v>
      </c>
      <c r="CA40" s="3">
        <v>0</v>
      </c>
      <c r="CB40" s="3">
        <v>-0.01</v>
      </c>
      <c r="CC40" s="3">
        <v>-0.01</v>
      </c>
    </row>
    <row r="41" spans="1:81" ht="30" x14ac:dyDescent="0.25">
      <c r="A41">
        <v>38</v>
      </c>
      <c r="B41" s="11" t="s">
        <v>5478</v>
      </c>
      <c r="C41">
        <v>211874</v>
      </c>
      <c r="D41" t="str">
        <f t="shared" si="0"/>
        <v>2018Q1</v>
      </c>
      <c r="E41" s="4">
        <v>1</v>
      </c>
      <c r="F41" s="4" t="s">
        <v>5</v>
      </c>
      <c r="G41" s="4" t="s">
        <v>5</v>
      </c>
      <c r="H41" s="4" t="s">
        <v>5</v>
      </c>
      <c r="I41" s="4" t="s">
        <v>5</v>
      </c>
      <c r="J41" s="3" t="s">
        <v>5</v>
      </c>
      <c r="K41" s="3" t="s">
        <v>5</v>
      </c>
      <c r="L41" s="3" t="s">
        <v>5</v>
      </c>
      <c r="M41" s="3" t="s">
        <v>5</v>
      </c>
      <c r="N41" s="3" t="s">
        <v>5</v>
      </c>
      <c r="O41" s="3" t="s">
        <v>5</v>
      </c>
      <c r="P41" s="3" t="s">
        <v>5</v>
      </c>
      <c r="Q41" s="3" t="s">
        <v>5</v>
      </c>
      <c r="R41" s="3" t="s">
        <v>5</v>
      </c>
      <c r="S41" s="3" t="s">
        <v>5</v>
      </c>
      <c r="T41" s="3" t="s">
        <v>5</v>
      </c>
      <c r="U41" s="3" t="s">
        <v>5</v>
      </c>
      <c r="V41" s="3" t="s">
        <v>5</v>
      </c>
      <c r="W41" s="3" t="s">
        <v>5</v>
      </c>
      <c r="X41" s="3" t="s">
        <v>5</v>
      </c>
      <c r="Y41" s="3" t="s">
        <v>5</v>
      </c>
      <c r="Z41" s="3" t="s">
        <v>5</v>
      </c>
      <c r="AA41" s="3" t="s">
        <v>5</v>
      </c>
      <c r="AB41" s="3" t="s">
        <v>5</v>
      </c>
      <c r="AC41" s="3" t="s">
        <v>5</v>
      </c>
      <c r="AD41" s="3" t="s">
        <v>5</v>
      </c>
      <c r="AE41" s="3" t="s">
        <v>5</v>
      </c>
      <c r="AF41" s="3" t="s">
        <v>5</v>
      </c>
      <c r="AG41" s="3" t="s">
        <v>5</v>
      </c>
      <c r="AH41" s="3" t="s">
        <v>5</v>
      </c>
      <c r="AI41" s="3" t="s">
        <v>5</v>
      </c>
      <c r="AJ41" s="3" t="s">
        <v>5</v>
      </c>
      <c r="AK41" s="3" t="s">
        <v>5</v>
      </c>
      <c r="AL41" s="3" t="s">
        <v>5</v>
      </c>
      <c r="AM41" s="3" t="s">
        <v>5</v>
      </c>
      <c r="AN41" s="3" t="s">
        <v>5</v>
      </c>
      <c r="AO41" s="3" t="s">
        <v>5</v>
      </c>
      <c r="AP41" s="3" t="s">
        <v>5</v>
      </c>
      <c r="AQ41" s="3" t="s">
        <v>5</v>
      </c>
      <c r="AR41" s="3" t="s">
        <v>5</v>
      </c>
      <c r="AS41" s="3" t="s">
        <v>5</v>
      </c>
      <c r="AT41" s="3" t="s">
        <v>5</v>
      </c>
      <c r="AU41" s="3" t="s">
        <v>5</v>
      </c>
      <c r="AV41" s="3" t="s">
        <v>5</v>
      </c>
      <c r="AW41" s="3" t="s">
        <v>5</v>
      </c>
      <c r="AX41" s="3" t="s">
        <v>5</v>
      </c>
      <c r="AY41" s="3" t="s">
        <v>5</v>
      </c>
      <c r="AZ41" s="3" t="s">
        <v>5</v>
      </c>
      <c r="BA41" s="3" t="s">
        <v>5</v>
      </c>
      <c r="BB41" s="3" t="s">
        <v>5</v>
      </c>
      <c r="BC41" s="3" t="s">
        <v>5</v>
      </c>
      <c r="BD41" s="3" t="s">
        <v>5</v>
      </c>
      <c r="BE41" s="3" t="s">
        <v>5</v>
      </c>
      <c r="BF41" s="3" t="s">
        <v>5</v>
      </c>
      <c r="BG41" s="3" t="s">
        <v>5</v>
      </c>
      <c r="BH41" s="3" t="s">
        <v>5</v>
      </c>
      <c r="BI41" s="3" t="s">
        <v>5</v>
      </c>
      <c r="BJ41" s="3" t="s">
        <v>5</v>
      </c>
      <c r="BK41" s="3" t="s">
        <v>5</v>
      </c>
      <c r="BL41" s="3" t="s">
        <v>5</v>
      </c>
      <c r="BM41" s="3" t="s">
        <v>5</v>
      </c>
      <c r="BN41" s="3" t="s">
        <v>5</v>
      </c>
      <c r="BO41" s="3" t="s">
        <v>5</v>
      </c>
      <c r="BP41" s="3" t="s">
        <v>5</v>
      </c>
      <c r="BQ41" s="3" t="s">
        <v>5</v>
      </c>
      <c r="BR41" s="3" t="s">
        <v>5</v>
      </c>
      <c r="BS41" s="3" t="s">
        <v>5</v>
      </c>
      <c r="BT41" s="3" t="s">
        <v>5</v>
      </c>
      <c r="BU41" s="3" t="s">
        <v>5</v>
      </c>
      <c r="BV41" s="3" t="s">
        <v>5</v>
      </c>
      <c r="BW41" s="3" t="s">
        <v>5</v>
      </c>
      <c r="BX41" s="3" t="s">
        <v>5</v>
      </c>
      <c r="BY41" s="3" t="s">
        <v>5</v>
      </c>
      <c r="BZ41" s="3" t="s">
        <v>5</v>
      </c>
      <c r="CA41" s="3" t="s">
        <v>5</v>
      </c>
      <c r="CB41" s="3" t="s">
        <v>5</v>
      </c>
      <c r="CC41" s="3" t="s">
        <v>5</v>
      </c>
    </row>
    <row r="42" spans="1:81" x14ac:dyDescent="0.25">
      <c r="A42">
        <v>39</v>
      </c>
      <c r="B42" s="11" t="s">
        <v>5479</v>
      </c>
      <c r="C42">
        <v>254180</v>
      </c>
      <c r="D42" t="str">
        <f t="shared" si="0"/>
        <v>2018Q1</v>
      </c>
      <c r="E42" s="4">
        <v>1</v>
      </c>
      <c r="F42" s="4">
        <v>12.17</v>
      </c>
      <c r="G42" s="4">
        <v>9.57</v>
      </c>
      <c r="H42" s="4">
        <v>11.72</v>
      </c>
      <c r="I42" s="4">
        <v>10.119999999999999</v>
      </c>
      <c r="J42" s="3">
        <v>10.92</v>
      </c>
      <c r="K42" s="3">
        <v>9.7799999999999994</v>
      </c>
      <c r="L42" s="3">
        <v>12.97</v>
      </c>
      <c r="M42" s="3">
        <v>10.43</v>
      </c>
      <c r="N42" s="3">
        <v>10.38</v>
      </c>
      <c r="O42" s="3">
        <v>13.21</v>
      </c>
      <c r="P42" s="3">
        <v>10.93</v>
      </c>
      <c r="Q42" s="3">
        <v>10.19</v>
      </c>
      <c r="R42" s="3">
        <v>12.55</v>
      </c>
      <c r="S42" s="3">
        <v>9.8699999999999992</v>
      </c>
      <c r="T42" s="3">
        <v>9.41</v>
      </c>
      <c r="U42" s="3">
        <v>11.85</v>
      </c>
      <c r="V42" s="3">
        <v>10.45</v>
      </c>
      <c r="W42" s="3">
        <v>9</v>
      </c>
      <c r="X42" s="3">
        <v>9.59</v>
      </c>
      <c r="Y42" s="3">
        <v>10.51</v>
      </c>
      <c r="Z42" s="3">
        <v>12.42</v>
      </c>
      <c r="AA42" s="3">
        <v>10.02</v>
      </c>
      <c r="AB42" s="3">
        <v>11.83</v>
      </c>
      <c r="AC42" s="3">
        <v>14.64</v>
      </c>
      <c r="AD42" s="3">
        <v>15.24</v>
      </c>
      <c r="AE42" s="3">
        <v>15.1</v>
      </c>
      <c r="AF42" s="3">
        <v>9.0500000000000007</v>
      </c>
      <c r="AG42" s="3">
        <v>11.04</v>
      </c>
      <c r="AH42" s="3">
        <v>11.53</v>
      </c>
      <c r="AI42" s="3">
        <v>9.08</v>
      </c>
      <c r="AJ42" s="3">
        <v>9.0399999999999991</v>
      </c>
      <c r="AK42" s="3">
        <v>18.809999999999999</v>
      </c>
      <c r="AL42" s="3">
        <v>9.76</v>
      </c>
      <c r="AM42" s="3">
        <v>8.24</v>
      </c>
      <c r="AN42" s="3">
        <v>8.7100000000000009</v>
      </c>
      <c r="AO42" s="3">
        <v>10.63</v>
      </c>
      <c r="AP42" s="3">
        <v>15.11</v>
      </c>
      <c r="AQ42" s="3">
        <v>9.66</v>
      </c>
      <c r="AR42" s="3">
        <v>8.16</v>
      </c>
      <c r="AS42" s="3">
        <v>10.55</v>
      </c>
      <c r="AT42" s="3">
        <v>14.59</v>
      </c>
      <c r="AU42" s="3">
        <v>8.4</v>
      </c>
      <c r="AV42" s="3">
        <v>16.260000000000002</v>
      </c>
      <c r="AW42" s="3">
        <v>10.46</v>
      </c>
      <c r="AX42" s="3">
        <v>13.32</v>
      </c>
      <c r="AY42" s="3">
        <v>10.74</v>
      </c>
      <c r="AZ42" s="3">
        <v>10.68</v>
      </c>
      <c r="BA42" s="3">
        <v>15.17</v>
      </c>
      <c r="BB42" s="3">
        <v>9.5399999999999991</v>
      </c>
      <c r="BC42" s="3">
        <v>11.41</v>
      </c>
      <c r="BD42" s="3">
        <v>12.87</v>
      </c>
      <c r="BE42" s="3">
        <v>11.88</v>
      </c>
      <c r="BF42" s="3">
        <v>9.2899999999999991</v>
      </c>
      <c r="BG42" s="3">
        <v>12.32</v>
      </c>
      <c r="BH42" s="3">
        <v>13.52</v>
      </c>
      <c r="BI42" s="3">
        <v>8.89</v>
      </c>
      <c r="BJ42" s="3">
        <v>10.119999999999999</v>
      </c>
      <c r="BK42" s="3" t="s">
        <v>5</v>
      </c>
      <c r="BL42" s="3">
        <v>11</v>
      </c>
      <c r="BM42" s="3">
        <v>12.22</v>
      </c>
      <c r="BN42" s="3">
        <v>11.58</v>
      </c>
      <c r="BO42" s="3">
        <v>7.38</v>
      </c>
      <c r="BP42" s="3">
        <v>15.86</v>
      </c>
      <c r="BQ42" s="3">
        <v>13.68</v>
      </c>
      <c r="BR42" s="3">
        <v>5.54</v>
      </c>
      <c r="BS42" s="3">
        <v>8.34</v>
      </c>
      <c r="BT42" s="3">
        <v>9.4600000000000009</v>
      </c>
      <c r="BU42" s="3">
        <v>11.25</v>
      </c>
      <c r="BV42" s="3">
        <v>8.57</v>
      </c>
      <c r="BW42" s="3">
        <v>9.8000000000000007</v>
      </c>
      <c r="BX42" s="3">
        <v>11.09</v>
      </c>
      <c r="BY42" s="3">
        <v>11.04</v>
      </c>
      <c r="BZ42" s="3">
        <v>13.52</v>
      </c>
      <c r="CA42" s="3">
        <v>12.77</v>
      </c>
      <c r="CB42" s="3">
        <v>9.1300000000000008</v>
      </c>
      <c r="CC42" s="3">
        <v>8.2100000000000009</v>
      </c>
    </row>
    <row r="43" spans="1:81" x14ac:dyDescent="0.25">
      <c r="A43">
        <v>40</v>
      </c>
      <c r="D43" t="str">
        <f t="shared" si="0"/>
        <v>2018Q1</v>
      </c>
      <c r="E43" s="4">
        <v>1</v>
      </c>
      <c r="F43" s="4"/>
      <c r="G43" s="4"/>
      <c r="H43" s="4"/>
      <c r="I43" s="4"/>
    </row>
    <row r="44" spans="1:81" x14ac:dyDescent="0.25">
      <c r="A44">
        <v>41</v>
      </c>
      <c r="D44" t="str">
        <f t="shared" si="0"/>
        <v>2018Q1</v>
      </c>
      <c r="E44" s="4">
        <v>1</v>
      </c>
      <c r="F44" s="4"/>
      <c r="G44" s="4"/>
      <c r="H44" s="4"/>
      <c r="I44" s="4"/>
    </row>
    <row r="45" spans="1:81" x14ac:dyDescent="0.25">
      <c r="A45">
        <v>42</v>
      </c>
      <c r="D45" t="str">
        <f t="shared" si="0"/>
        <v>2018Q1</v>
      </c>
      <c r="E45" s="4">
        <v>1</v>
      </c>
      <c r="F45" s="4"/>
      <c r="G45" s="4"/>
      <c r="H45" s="4"/>
      <c r="I45" s="4"/>
    </row>
    <row r="46" spans="1:81" x14ac:dyDescent="0.25">
      <c r="A46">
        <v>43</v>
      </c>
      <c r="D46" t="str">
        <f t="shared" si="0"/>
        <v>2018Q1</v>
      </c>
      <c r="E46" s="4">
        <v>1</v>
      </c>
      <c r="F46" s="4"/>
      <c r="G46" s="4"/>
      <c r="H46" s="4"/>
      <c r="I46" s="4"/>
    </row>
    <row r="47" spans="1:81" x14ac:dyDescent="0.25">
      <c r="A47">
        <v>44</v>
      </c>
      <c r="D47" t="str">
        <f t="shared" si="0"/>
        <v>2018Q1</v>
      </c>
      <c r="E47" s="4">
        <v>1</v>
      </c>
      <c r="F47" s="4"/>
      <c r="G47" s="4"/>
      <c r="H47" s="4"/>
      <c r="I47" s="4"/>
    </row>
    <row r="48" spans="1:81" x14ac:dyDescent="0.25">
      <c r="A48">
        <v>45</v>
      </c>
      <c r="D48" t="str">
        <f t="shared" si="0"/>
        <v>2018Q1</v>
      </c>
      <c r="E48" s="4">
        <v>1</v>
      </c>
      <c r="F48" s="4"/>
      <c r="G48" s="4"/>
      <c r="H48" s="4"/>
      <c r="I48" s="4"/>
    </row>
    <row r="49" spans="1:9" x14ac:dyDescent="0.25">
      <c r="A49">
        <v>46</v>
      </c>
      <c r="D49" t="str">
        <f t="shared" si="0"/>
        <v>2018Q1</v>
      </c>
      <c r="E49" s="4">
        <v>1</v>
      </c>
      <c r="F49" s="4"/>
      <c r="G49" s="4"/>
      <c r="H49" s="4"/>
      <c r="I49" s="4"/>
    </row>
    <row r="50" spans="1:9" x14ac:dyDescent="0.25">
      <c r="A50">
        <v>47</v>
      </c>
      <c r="D50" t="str">
        <f t="shared" si="0"/>
        <v>2018Q1</v>
      </c>
      <c r="E50" s="4">
        <v>1</v>
      </c>
      <c r="F50" s="4"/>
      <c r="G50" s="4"/>
      <c r="H50" s="4"/>
      <c r="I50" s="4"/>
    </row>
    <row r="51" spans="1:9" x14ac:dyDescent="0.25">
      <c r="A51">
        <v>48</v>
      </c>
      <c r="D51" t="str">
        <f t="shared" si="0"/>
        <v>2018Q1</v>
      </c>
      <c r="E51" s="4">
        <v>1</v>
      </c>
      <c r="F51" s="4"/>
      <c r="G51" s="4"/>
      <c r="H51" s="4"/>
      <c r="I51" s="4"/>
    </row>
    <row r="52" spans="1:9" x14ac:dyDescent="0.25">
      <c r="A52">
        <v>49</v>
      </c>
      <c r="D52" t="str">
        <f t="shared" si="0"/>
        <v>2018Q1</v>
      </c>
      <c r="E52" s="4">
        <v>1</v>
      </c>
      <c r="F52" s="4"/>
      <c r="G52" s="4"/>
      <c r="H52" s="4"/>
      <c r="I52" s="4"/>
    </row>
    <row r="53" spans="1:9" x14ac:dyDescent="0.25">
      <c r="A53">
        <v>50</v>
      </c>
      <c r="D53" t="str">
        <f t="shared" si="0"/>
        <v>2018Q1</v>
      </c>
      <c r="E53" s="4">
        <v>1</v>
      </c>
      <c r="F53" s="4"/>
      <c r="G53" s="4"/>
      <c r="H53" s="4"/>
      <c r="I53" s="4"/>
    </row>
    <row r="54" spans="1:9" x14ac:dyDescent="0.25">
      <c r="A54">
        <v>51</v>
      </c>
      <c r="D54" t="str">
        <f t="shared" si="0"/>
        <v>2018Q1</v>
      </c>
      <c r="E54" s="4">
        <v>1</v>
      </c>
      <c r="F54" s="4"/>
      <c r="G54" s="4"/>
      <c r="H54" s="4"/>
      <c r="I54" s="4"/>
    </row>
    <row r="55" spans="1:9" x14ac:dyDescent="0.25">
      <c r="A55">
        <v>52</v>
      </c>
      <c r="D55" t="str">
        <f t="shared" si="0"/>
        <v>2018Q1</v>
      </c>
      <c r="E55" s="4">
        <v>1</v>
      </c>
      <c r="F55" s="4"/>
      <c r="G55" s="4"/>
      <c r="H55" s="4"/>
      <c r="I55" s="4"/>
    </row>
    <row r="56" spans="1:9" x14ac:dyDescent="0.25">
      <c r="A56">
        <v>53</v>
      </c>
      <c r="D56" t="str">
        <f t="shared" si="0"/>
        <v>2018Q1</v>
      </c>
      <c r="E56" s="4">
        <v>1</v>
      </c>
      <c r="F56" s="4"/>
      <c r="G56" s="4"/>
      <c r="H56" s="4"/>
      <c r="I56" s="4"/>
    </row>
    <row r="57" spans="1:9" x14ac:dyDescent="0.25">
      <c r="A57">
        <v>54</v>
      </c>
      <c r="D57" t="str">
        <f t="shared" si="0"/>
        <v>2018Q1</v>
      </c>
      <c r="E57" s="4">
        <v>1</v>
      </c>
      <c r="F57" s="4"/>
      <c r="G57" s="4"/>
      <c r="H57" s="4"/>
      <c r="I57" s="4"/>
    </row>
    <row r="58" spans="1:9" x14ac:dyDescent="0.25">
      <c r="A58">
        <v>55</v>
      </c>
      <c r="D58" t="str">
        <f t="shared" si="0"/>
        <v>2018Q1</v>
      </c>
      <c r="E58" s="4">
        <v>1</v>
      </c>
      <c r="F58" s="4"/>
      <c r="G58" s="4"/>
      <c r="H58" s="4"/>
      <c r="I58" s="4"/>
    </row>
    <row r="59" spans="1:9" x14ac:dyDescent="0.25">
      <c r="A59">
        <v>56</v>
      </c>
      <c r="D59" t="str">
        <f t="shared" si="0"/>
        <v>2018Q1</v>
      </c>
      <c r="E59" s="4">
        <v>1</v>
      </c>
      <c r="F59" s="4"/>
      <c r="G59" s="4"/>
      <c r="H59" s="4"/>
      <c r="I59" s="4"/>
    </row>
    <row r="60" spans="1:9" x14ac:dyDescent="0.25">
      <c r="A60">
        <v>57</v>
      </c>
      <c r="D60" t="str">
        <f t="shared" si="0"/>
        <v>2018Q1</v>
      </c>
      <c r="E60" s="4">
        <v>1</v>
      </c>
      <c r="F60" s="4"/>
      <c r="G60" s="4"/>
      <c r="H60" s="4"/>
      <c r="I60" s="4"/>
    </row>
    <row r="61" spans="1:9" x14ac:dyDescent="0.25">
      <c r="A61">
        <v>58</v>
      </c>
      <c r="D61" t="str">
        <f t="shared" si="0"/>
        <v>2018Q1</v>
      </c>
      <c r="E61" s="4">
        <v>1</v>
      </c>
      <c r="F61" s="4"/>
      <c r="G61" s="4"/>
      <c r="H61" s="4"/>
      <c r="I61" s="4"/>
    </row>
    <row r="62" spans="1:9" x14ac:dyDescent="0.25">
      <c r="A62">
        <v>59</v>
      </c>
      <c r="D62" t="str">
        <f t="shared" si="0"/>
        <v>2018Q1</v>
      </c>
      <c r="E62" s="4">
        <v>1</v>
      </c>
      <c r="F62" s="4"/>
      <c r="G62" s="4"/>
      <c r="H62" s="4"/>
      <c r="I62" s="4"/>
    </row>
    <row r="63" spans="1:9" x14ac:dyDescent="0.25">
      <c r="A63">
        <v>60</v>
      </c>
      <c r="D63" t="str">
        <f t="shared" si="0"/>
        <v>2018Q1</v>
      </c>
      <c r="E63" s="4">
        <v>1</v>
      </c>
      <c r="F63" s="4"/>
      <c r="G63" s="4"/>
      <c r="H63" s="4"/>
      <c r="I63" s="4"/>
    </row>
    <row r="64" spans="1:9" x14ac:dyDescent="0.25">
      <c r="A64">
        <v>61</v>
      </c>
      <c r="D64" t="str">
        <f t="shared" si="0"/>
        <v>2018Q1</v>
      </c>
      <c r="E64" s="4">
        <v>1</v>
      </c>
      <c r="F64" s="4"/>
      <c r="G64" s="4"/>
      <c r="H64" s="4"/>
      <c r="I64" s="4"/>
    </row>
    <row r="65" spans="1:9" x14ac:dyDescent="0.25">
      <c r="A65">
        <v>62</v>
      </c>
      <c r="D65" t="str">
        <f t="shared" si="0"/>
        <v>2018Q1</v>
      </c>
      <c r="E65" s="4">
        <v>1</v>
      </c>
      <c r="F65" s="4"/>
      <c r="G65" s="4"/>
      <c r="H65" s="4"/>
      <c r="I65" s="4"/>
    </row>
    <row r="66" spans="1:9" x14ac:dyDescent="0.25">
      <c r="A66">
        <v>63</v>
      </c>
      <c r="D66" t="str">
        <f t="shared" si="0"/>
        <v>2018Q1</v>
      </c>
      <c r="E66" s="4">
        <v>1</v>
      </c>
      <c r="F66" s="4"/>
      <c r="G66" s="4"/>
      <c r="H66" s="4"/>
      <c r="I66" s="4"/>
    </row>
    <row r="67" spans="1:9" x14ac:dyDescent="0.25">
      <c r="A67">
        <v>64</v>
      </c>
      <c r="D67" t="str">
        <f t="shared" si="0"/>
        <v>2018Q1</v>
      </c>
      <c r="E67" s="4">
        <v>1</v>
      </c>
      <c r="F67" s="4"/>
      <c r="G67" s="4"/>
      <c r="H67" s="4"/>
      <c r="I67" s="4"/>
    </row>
    <row r="68" spans="1:9" x14ac:dyDescent="0.25">
      <c r="A68">
        <v>65</v>
      </c>
      <c r="D68" t="str">
        <f t="shared" si="0"/>
        <v>2018Q1</v>
      </c>
      <c r="E68" s="4">
        <v>1</v>
      </c>
      <c r="F68" s="4"/>
      <c r="G68" s="4"/>
      <c r="H68" s="4"/>
      <c r="I68" s="4"/>
    </row>
    <row r="69" spans="1:9" x14ac:dyDescent="0.25">
      <c r="A69">
        <v>66</v>
      </c>
      <c r="D69" t="str">
        <f t="shared" si="0"/>
        <v>2018Q1</v>
      </c>
      <c r="E69" s="4">
        <v>1</v>
      </c>
      <c r="F69" s="4"/>
      <c r="G69" s="4"/>
      <c r="H69" s="4"/>
      <c r="I69" s="4"/>
    </row>
    <row r="70" spans="1:9" x14ac:dyDescent="0.25">
      <c r="A70">
        <v>67</v>
      </c>
      <c r="D70" t="str">
        <f t="shared" si="0"/>
        <v>2018Q1</v>
      </c>
      <c r="E70" s="4">
        <v>1</v>
      </c>
      <c r="F70" s="4"/>
      <c r="G70" s="4"/>
      <c r="H70" s="4"/>
      <c r="I70" s="4"/>
    </row>
    <row r="71" spans="1:9" x14ac:dyDescent="0.25">
      <c r="A71">
        <v>68</v>
      </c>
      <c r="D71" t="str">
        <f t="shared" si="0"/>
        <v>2018Q1</v>
      </c>
      <c r="E71" s="4">
        <v>1</v>
      </c>
      <c r="F71" s="4"/>
      <c r="G71" s="4"/>
      <c r="H71" s="4"/>
      <c r="I71" s="4"/>
    </row>
    <row r="72" spans="1:9" x14ac:dyDescent="0.25">
      <c r="A72">
        <v>69</v>
      </c>
      <c r="D72" t="str">
        <f t="shared" ref="D72:D135" si="1">$B$3</f>
        <v>2018Q1</v>
      </c>
      <c r="E72" s="4">
        <v>1</v>
      </c>
      <c r="F72" s="4"/>
      <c r="G72" s="4"/>
      <c r="H72" s="4"/>
      <c r="I72" s="4"/>
    </row>
    <row r="73" spans="1:9" x14ac:dyDescent="0.25">
      <c r="A73">
        <v>70</v>
      </c>
      <c r="D73" t="str">
        <f t="shared" si="1"/>
        <v>2018Q1</v>
      </c>
      <c r="E73" s="4">
        <v>1</v>
      </c>
      <c r="F73" s="4"/>
      <c r="G73" s="4"/>
      <c r="H73" s="4"/>
      <c r="I73" s="4"/>
    </row>
    <row r="74" spans="1:9" x14ac:dyDescent="0.25">
      <c r="A74">
        <v>71</v>
      </c>
      <c r="D74" t="str">
        <f t="shared" si="1"/>
        <v>2018Q1</v>
      </c>
      <c r="E74" s="4">
        <v>1</v>
      </c>
      <c r="F74" s="4"/>
      <c r="G74" s="4"/>
      <c r="H74" s="4"/>
      <c r="I74" s="4"/>
    </row>
    <row r="75" spans="1:9" x14ac:dyDescent="0.25">
      <c r="A75">
        <v>72</v>
      </c>
      <c r="D75" t="str">
        <f t="shared" si="1"/>
        <v>2018Q1</v>
      </c>
      <c r="E75" s="4">
        <v>1</v>
      </c>
      <c r="F75" s="4"/>
      <c r="G75" s="4"/>
      <c r="H75" s="4"/>
      <c r="I75" s="4"/>
    </row>
    <row r="76" spans="1:9" x14ac:dyDescent="0.25">
      <c r="A76">
        <v>73</v>
      </c>
      <c r="D76" t="str">
        <f t="shared" si="1"/>
        <v>2018Q1</v>
      </c>
      <c r="E76" s="4">
        <v>1</v>
      </c>
      <c r="F76" s="4"/>
      <c r="G76" s="4"/>
      <c r="H76" s="4"/>
      <c r="I76" s="4"/>
    </row>
    <row r="77" spans="1:9" x14ac:dyDescent="0.25">
      <c r="A77">
        <v>74</v>
      </c>
      <c r="D77" t="str">
        <f t="shared" si="1"/>
        <v>2018Q1</v>
      </c>
      <c r="E77" s="4">
        <v>1</v>
      </c>
      <c r="F77" s="4"/>
      <c r="G77" s="4"/>
      <c r="H77" s="4"/>
      <c r="I77" s="4"/>
    </row>
    <row r="78" spans="1:9" x14ac:dyDescent="0.25">
      <c r="A78">
        <v>75</v>
      </c>
      <c r="D78" t="str">
        <f t="shared" si="1"/>
        <v>2018Q1</v>
      </c>
      <c r="E78" s="4">
        <v>1</v>
      </c>
      <c r="F78" s="4"/>
      <c r="G78" s="4"/>
      <c r="H78" s="4"/>
      <c r="I78" s="4"/>
    </row>
    <row r="79" spans="1:9" x14ac:dyDescent="0.25">
      <c r="A79">
        <v>76</v>
      </c>
      <c r="D79" t="str">
        <f t="shared" si="1"/>
        <v>2018Q1</v>
      </c>
      <c r="E79" s="4">
        <v>1</v>
      </c>
      <c r="F79" s="4"/>
      <c r="G79" s="4"/>
      <c r="H79" s="4"/>
      <c r="I79" s="4"/>
    </row>
    <row r="80" spans="1:9" x14ac:dyDescent="0.25">
      <c r="A80">
        <v>77</v>
      </c>
      <c r="D80" t="str">
        <f t="shared" si="1"/>
        <v>2018Q1</v>
      </c>
      <c r="E80" s="4">
        <v>1</v>
      </c>
      <c r="F80" s="4"/>
      <c r="G80" s="4"/>
      <c r="H80" s="4"/>
      <c r="I80" s="4"/>
    </row>
    <row r="81" spans="1:9" x14ac:dyDescent="0.25">
      <c r="A81">
        <v>78</v>
      </c>
      <c r="D81" t="str">
        <f t="shared" si="1"/>
        <v>2018Q1</v>
      </c>
      <c r="E81" s="4">
        <v>1</v>
      </c>
      <c r="F81" s="4"/>
      <c r="G81" s="4"/>
      <c r="H81" s="4"/>
      <c r="I81" s="4"/>
    </row>
    <row r="82" spans="1:9" x14ac:dyDescent="0.25">
      <c r="A82">
        <v>79</v>
      </c>
      <c r="D82" t="str">
        <f t="shared" si="1"/>
        <v>2018Q1</v>
      </c>
      <c r="E82" s="4">
        <v>1</v>
      </c>
      <c r="F82" s="4"/>
      <c r="G82" s="4"/>
      <c r="H82" s="4"/>
      <c r="I82" s="4"/>
    </row>
    <row r="83" spans="1:9" x14ac:dyDescent="0.25">
      <c r="A83">
        <v>80</v>
      </c>
      <c r="D83" t="str">
        <f t="shared" si="1"/>
        <v>2018Q1</v>
      </c>
      <c r="E83" s="4">
        <v>1</v>
      </c>
      <c r="F83" s="4"/>
      <c r="G83" s="4"/>
      <c r="H83" s="4"/>
      <c r="I83" s="4"/>
    </row>
    <row r="84" spans="1:9" x14ac:dyDescent="0.25">
      <c r="A84">
        <v>81</v>
      </c>
      <c r="D84" t="str">
        <f t="shared" si="1"/>
        <v>2018Q1</v>
      </c>
      <c r="E84" s="4">
        <v>1</v>
      </c>
      <c r="F84" s="4"/>
      <c r="G84" s="4"/>
      <c r="H84" s="4"/>
      <c r="I84" s="4"/>
    </row>
    <row r="85" spans="1:9" x14ac:dyDescent="0.25">
      <c r="A85">
        <v>82</v>
      </c>
      <c r="D85" t="str">
        <f t="shared" si="1"/>
        <v>2018Q1</v>
      </c>
      <c r="E85" s="4">
        <v>1</v>
      </c>
      <c r="F85" s="4"/>
      <c r="G85" s="4"/>
      <c r="H85" s="4"/>
      <c r="I85" s="4"/>
    </row>
    <row r="86" spans="1:9" x14ac:dyDescent="0.25">
      <c r="A86">
        <v>83</v>
      </c>
      <c r="D86" t="str">
        <f t="shared" si="1"/>
        <v>2018Q1</v>
      </c>
      <c r="E86" s="4">
        <v>1</v>
      </c>
      <c r="F86" s="4"/>
      <c r="G86" s="4"/>
      <c r="H86" s="4"/>
      <c r="I86" s="4"/>
    </row>
    <row r="87" spans="1:9" x14ac:dyDescent="0.25">
      <c r="A87">
        <v>84</v>
      </c>
      <c r="D87" t="str">
        <f t="shared" si="1"/>
        <v>2018Q1</v>
      </c>
      <c r="E87" s="4">
        <v>1</v>
      </c>
      <c r="F87" s="4"/>
      <c r="G87" s="4"/>
      <c r="H87" s="4"/>
      <c r="I87" s="4"/>
    </row>
    <row r="88" spans="1:9" x14ac:dyDescent="0.25">
      <c r="A88">
        <v>85</v>
      </c>
      <c r="D88" t="str">
        <f t="shared" si="1"/>
        <v>2018Q1</v>
      </c>
      <c r="E88" s="4">
        <v>1</v>
      </c>
      <c r="F88" s="4"/>
      <c r="G88" s="4"/>
      <c r="H88" s="4"/>
      <c r="I88" s="4"/>
    </row>
    <row r="89" spans="1:9" x14ac:dyDescent="0.25">
      <c r="A89">
        <v>86</v>
      </c>
      <c r="D89" t="str">
        <f t="shared" si="1"/>
        <v>2018Q1</v>
      </c>
      <c r="E89" s="4">
        <v>1</v>
      </c>
      <c r="F89" s="4"/>
      <c r="G89" s="4"/>
      <c r="H89" s="4"/>
      <c r="I89" s="4"/>
    </row>
    <row r="90" spans="1:9" x14ac:dyDescent="0.25">
      <c r="A90">
        <v>87</v>
      </c>
      <c r="D90" t="str">
        <f t="shared" si="1"/>
        <v>2018Q1</v>
      </c>
      <c r="E90" s="4">
        <v>1</v>
      </c>
      <c r="F90" s="4"/>
      <c r="G90" s="4"/>
      <c r="H90" s="4"/>
      <c r="I90" s="4"/>
    </row>
    <row r="91" spans="1:9" x14ac:dyDescent="0.25">
      <c r="A91">
        <v>88</v>
      </c>
      <c r="D91" t="str">
        <f t="shared" si="1"/>
        <v>2018Q1</v>
      </c>
      <c r="E91" s="4">
        <v>1</v>
      </c>
      <c r="F91" s="4"/>
      <c r="G91" s="4"/>
      <c r="H91" s="4"/>
      <c r="I91" s="4"/>
    </row>
    <row r="92" spans="1:9" x14ac:dyDescent="0.25">
      <c r="A92">
        <v>89</v>
      </c>
      <c r="D92" t="str">
        <f t="shared" si="1"/>
        <v>2018Q1</v>
      </c>
      <c r="E92" s="4">
        <v>1</v>
      </c>
      <c r="F92" s="4"/>
      <c r="G92" s="4"/>
      <c r="H92" s="4"/>
      <c r="I92" s="4"/>
    </row>
    <row r="93" spans="1:9" x14ac:dyDescent="0.25">
      <c r="A93">
        <v>90</v>
      </c>
      <c r="D93" t="str">
        <f t="shared" si="1"/>
        <v>2018Q1</v>
      </c>
      <c r="E93" s="4">
        <v>1</v>
      </c>
      <c r="F93" s="4"/>
      <c r="G93" s="4"/>
      <c r="H93" s="4"/>
      <c r="I93" s="4"/>
    </row>
    <row r="94" spans="1:9" x14ac:dyDescent="0.25">
      <c r="A94">
        <v>91</v>
      </c>
      <c r="D94" t="str">
        <f t="shared" si="1"/>
        <v>2018Q1</v>
      </c>
      <c r="E94" s="4">
        <v>1</v>
      </c>
      <c r="F94" s="4"/>
      <c r="G94" s="4"/>
      <c r="H94" s="4"/>
      <c r="I94" s="4"/>
    </row>
    <row r="95" spans="1:9" x14ac:dyDescent="0.25">
      <c r="A95">
        <v>92</v>
      </c>
      <c r="D95" t="str">
        <f t="shared" si="1"/>
        <v>2018Q1</v>
      </c>
      <c r="E95" s="4">
        <v>1</v>
      </c>
      <c r="F95" s="4"/>
      <c r="G95" s="4"/>
      <c r="H95" s="4"/>
      <c r="I95" s="4"/>
    </row>
    <row r="96" spans="1:9" x14ac:dyDescent="0.25">
      <c r="A96">
        <v>93</v>
      </c>
      <c r="D96" t="str">
        <f t="shared" si="1"/>
        <v>2018Q1</v>
      </c>
      <c r="E96" s="4">
        <v>1</v>
      </c>
      <c r="F96" s="4"/>
      <c r="G96" s="4"/>
      <c r="H96" s="4"/>
      <c r="I96" s="4"/>
    </row>
    <row r="97" spans="1:9" x14ac:dyDescent="0.25">
      <c r="A97">
        <v>94</v>
      </c>
      <c r="D97" t="str">
        <f t="shared" si="1"/>
        <v>2018Q1</v>
      </c>
      <c r="E97" s="4">
        <v>1</v>
      </c>
      <c r="F97" s="4"/>
      <c r="G97" s="4"/>
      <c r="H97" s="4"/>
      <c r="I97" s="4"/>
    </row>
    <row r="98" spans="1:9" x14ac:dyDescent="0.25">
      <c r="A98">
        <v>95</v>
      </c>
      <c r="D98" t="str">
        <f t="shared" si="1"/>
        <v>2018Q1</v>
      </c>
      <c r="E98" s="4">
        <v>1</v>
      </c>
      <c r="F98" s="4"/>
      <c r="G98" s="4"/>
      <c r="H98" s="4"/>
      <c r="I98" s="4"/>
    </row>
    <row r="99" spans="1:9" x14ac:dyDescent="0.25">
      <c r="A99">
        <v>96</v>
      </c>
      <c r="D99" t="str">
        <f t="shared" si="1"/>
        <v>2018Q1</v>
      </c>
      <c r="E99" s="4">
        <v>1</v>
      </c>
      <c r="F99" s="4"/>
      <c r="G99" s="4"/>
      <c r="H99" s="4"/>
      <c r="I99" s="4"/>
    </row>
    <row r="100" spans="1:9" x14ac:dyDescent="0.25">
      <c r="A100">
        <v>97</v>
      </c>
      <c r="D100" t="str">
        <f t="shared" si="1"/>
        <v>2018Q1</v>
      </c>
      <c r="E100" s="4">
        <v>1</v>
      </c>
      <c r="F100" s="4"/>
      <c r="G100" s="4"/>
      <c r="H100" s="4"/>
      <c r="I100" s="4"/>
    </row>
    <row r="101" spans="1:9" x14ac:dyDescent="0.25">
      <c r="A101">
        <v>98</v>
      </c>
      <c r="D101" t="str">
        <f t="shared" si="1"/>
        <v>2018Q1</v>
      </c>
      <c r="E101" s="4">
        <v>1</v>
      </c>
      <c r="F101" s="4"/>
      <c r="G101" s="4"/>
      <c r="H101" s="4"/>
      <c r="I101" s="4"/>
    </row>
    <row r="102" spans="1:9" x14ac:dyDescent="0.25">
      <c r="A102">
        <v>99</v>
      </c>
      <c r="D102" t="str">
        <f t="shared" si="1"/>
        <v>2018Q1</v>
      </c>
      <c r="E102" s="4">
        <v>1</v>
      </c>
      <c r="F102" s="4"/>
      <c r="G102" s="4"/>
      <c r="H102" s="4"/>
      <c r="I102" s="4"/>
    </row>
    <row r="103" spans="1:9" x14ac:dyDescent="0.25">
      <c r="A103">
        <v>100</v>
      </c>
      <c r="D103" t="str">
        <f t="shared" si="1"/>
        <v>2018Q1</v>
      </c>
      <c r="E103" s="4">
        <v>1</v>
      </c>
      <c r="F103" s="4"/>
      <c r="G103" s="4"/>
      <c r="H103" s="4"/>
      <c r="I103" s="4"/>
    </row>
    <row r="104" spans="1:9" x14ac:dyDescent="0.25">
      <c r="A104">
        <v>101</v>
      </c>
      <c r="D104" t="str">
        <f t="shared" si="1"/>
        <v>2018Q1</v>
      </c>
      <c r="E104" s="4">
        <v>1</v>
      </c>
      <c r="F104" s="4"/>
      <c r="G104" s="4"/>
      <c r="H104" s="4"/>
      <c r="I104" s="4"/>
    </row>
    <row r="105" spans="1:9" x14ac:dyDescent="0.25">
      <c r="A105">
        <v>102</v>
      </c>
      <c r="D105" t="str">
        <f t="shared" si="1"/>
        <v>2018Q1</v>
      </c>
      <c r="E105" s="4">
        <v>1</v>
      </c>
      <c r="F105" s="4"/>
      <c r="G105" s="4"/>
      <c r="H105" s="4"/>
      <c r="I105" s="4"/>
    </row>
    <row r="106" spans="1:9" x14ac:dyDescent="0.25">
      <c r="A106">
        <v>103</v>
      </c>
      <c r="D106" t="str">
        <f t="shared" si="1"/>
        <v>2018Q1</v>
      </c>
      <c r="E106" s="4">
        <v>1</v>
      </c>
      <c r="F106" s="4"/>
      <c r="G106" s="4"/>
      <c r="H106" s="4"/>
      <c r="I106" s="4"/>
    </row>
    <row r="107" spans="1:9" x14ac:dyDescent="0.25">
      <c r="A107">
        <v>104</v>
      </c>
      <c r="D107" t="str">
        <f t="shared" si="1"/>
        <v>2018Q1</v>
      </c>
      <c r="E107" s="4">
        <v>1</v>
      </c>
      <c r="F107" s="4"/>
      <c r="G107" s="4"/>
      <c r="H107" s="4"/>
      <c r="I107" s="4"/>
    </row>
    <row r="108" spans="1:9" x14ac:dyDescent="0.25">
      <c r="A108">
        <v>105</v>
      </c>
      <c r="D108" t="str">
        <f t="shared" si="1"/>
        <v>2018Q1</v>
      </c>
      <c r="E108" s="4">
        <v>1</v>
      </c>
      <c r="F108" s="4"/>
      <c r="G108" s="4"/>
      <c r="H108" s="4"/>
      <c r="I108" s="4"/>
    </row>
    <row r="109" spans="1:9" x14ac:dyDescent="0.25">
      <c r="A109">
        <v>106</v>
      </c>
      <c r="D109" t="str">
        <f t="shared" si="1"/>
        <v>2018Q1</v>
      </c>
      <c r="E109" s="4">
        <v>1</v>
      </c>
      <c r="F109" s="4"/>
      <c r="G109" s="4"/>
      <c r="H109" s="4"/>
      <c r="I109" s="4"/>
    </row>
    <row r="110" spans="1:9" x14ac:dyDescent="0.25">
      <c r="A110">
        <v>107</v>
      </c>
      <c r="D110" t="str">
        <f t="shared" si="1"/>
        <v>2018Q1</v>
      </c>
      <c r="E110" s="4">
        <v>1</v>
      </c>
      <c r="F110" s="4"/>
      <c r="G110" s="4"/>
      <c r="H110" s="4"/>
      <c r="I110" s="4"/>
    </row>
    <row r="111" spans="1:9" x14ac:dyDescent="0.25">
      <c r="A111">
        <v>108</v>
      </c>
      <c r="D111" t="str">
        <f t="shared" si="1"/>
        <v>2018Q1</v>
      </c>
      <c r="E111" s="4">
        <v>1</v>
      </c>
      <c r="F111" s="4"/>
      <c r="G111" s="4"/>
      <c r="H111" s="4"/>
      <c r="I111" s="4"/>
    </row>
    <row r="112" spans="1:9" x14ac:dyDescent="0.25">
      <c r="A112">
        <v>109</v>
      </c>
      <c r="D112" t="str">
        <f t="shared" si="1"/>
        <v>2018Q1</v>
      </c>
      <c r="E112" s="4">
        <v>1</v>
      </c>
      <c r="F112" s="4"/>
      <c r="G112" s="4"/>
      <c r="H112" s="4"/>
      <c r="I112" s="4"/>
    </row>
    <row r="113" spans="1:9" x14ac:dyDescent="0.25">
      <c r="A113">
        <v>110</v>
      </c>
      <c r="D113" t="str">
        <f t="shared" si="1"/>
        <v>2018Q1</v>
      </c>
      <c r="E113" s="4">
        <v>1</v>
      </c>
      <c r="F113" s="4"/>
      <c r="G113" s="4"/>
      <c r="H113" s="4"/>
      <c r="I113" s="4"/>
    </row>
    <row r="114" spans="1:9" x14ac:dyDescent="0.25">
      <c r="A114">
        <v>111</v>
      </c>
      <c r="D114" t="str">
        <f t="shared" si="1"/>
        <v>2018Q1</v>
      </c>
      <c r="E114" s="4">
        <v>1</v>
      </c>
      <c r="F114" s="4"/>
      <c r="G114" s="4"/>
      <c r="H114" s="4"/>
      <c r="I114" s="4"/>
    </row>
    <row r="115" spans="1:9" x14ac:dyDescent="0.25">
      <c r="A115">
        <v>112</v>
      </c>
      <c r="D115" t="str">
        <f t="shared" si="1"/>
        <v>2018Q1</v>
      </c>
      <c r="E115" s="4">
        <v>1</v>
      </c>
      <c r="F115" s="4"/>
      <c r="G115" s="4"/>
      <c r="H115" s="4"/>
      <c r="I115" s="4"/>
    </row>
    <row r="116" spans="1:9" x14ac:dyDescent="0.25">
      <c r="A116">
        <v>113</v>
      </c>
      <c r="D116" t="str">
        <f t="shared" si="1"/>
        <v>2018Q1</v>
      </c>
      <c r="E116" s="4">
        <v>1</v>
      </c>
      <c r="F116" s="4"/>
      <c r="G116" s="4"/>
      <c r="H116" s="4"/>
      <c r="I116" s="4"/>
    </row>
    <row r="117" spans="1:9" x14ac:dyDescent="0.25">
      <c r="A117">
        <v>114</v>
      </c>
      <c r="D117" t="str">
        <f t="shared" si="1"/>
        <v>2018Q1</v>
      </c>
      <c r="E117" s="4">
        <v>1</v>
      </c>
      <c r="F117" s="4"/>
      <c r="G117" s="4"/>
      <c r="H117" s="4"/>
      <c r="I117" s="4"/>
    </row>
    <row r="118" spans="1:9" x14ac:dyDescent="0.25">
      <c r="A118">
        <v>115</v>
      </c>
      <c r="D118" t="str">
        <f t="shared" si="1"/>
        <v>2018Q1</v>
      </c>
      <c r="E118" s="4">
        <v>1</v>
      </c>
      <c r="F118" s="4"/>
      <c r="G118" s="4"/>
      <c r="H118" s="4"/>
      <c r="I118" s="4"/>
    </row>
    <row r="119" spans="1:9" x14ac:dyDescent="0.25">
      <c r="A119">
        <v>116</v>
      </c>
      <c r="D119" t="str">
        <f t="shared" si="1"/>
        <v>2018Q1</v>
      </c>
      <c r="E119" s="4">
        <v>1</v>
      </c>
      <c r="F119" s="4"/>
      <c r="G119" s="4"/>
      <c r="H119" s="4"/>
      <c r="I119" s="4"/>
    </row>
    <row r="120" spans="1:9" x14ac:dyDescent="0.25">
      <c r="A120">
        <v>117</v>
      </c>
      <c r="D120" t="str">
        <f t="shared" si="1"/>
        <v>2018Q1</v>
      </c>
      <c r="E120" s="4">
        <v>1</v>
      </c>
      <c r="F120" s="4"/>
      <c r="G120" s="4"/>
      <c r="H120" s="4"/>
      <c r="I120" s="4"/>
    </row>
    <row r="121" spans="1:9" x14ac:dyDescent="0.25">
      <c r="A121">
        <v>118</v>
      </c>
      <c r="D121" t="str">
        <f t="shared" si="1"/>
        <v>2018Q1</v>
      </c>
      <c r="E121" s="4">
        <v>1</v>
      </c>
      <c r="F121" s="4"/>
      <c r="G121" s="4"/>
      <c r="H121" s="4"/>
      <c r="I121" s="4"/>
    </row>
    <row r="122" spans="1:9" x14ac:dyDescent="0.25">
      <c r="A122">
        <v>119</v>
      </c>
      <c r="D122" t="str">
        <f t="shared" si="1"/>
        <v>2018Q1</v>
      </c>
      <c r="E122" s="4">
        <v>1</v>
      </c>
      <c r="F122" s="4"/>
      <c r="G122" s="4"/>
      <c r="H122" s="4"/>
      <c r="I122" s="4"/>
    </row>
    <row r="123" spans="1:9" x14ac:dyDescent="0.25">
      <c r="A123">
        <v>120</v>
      </c>
      <c r="D123" t="str">
        <f t="shared" si="1"/>
        <v>2018Q1</v>
      </c>
      <c r="E123" s="4">
        <v>1</v>
      </c>
      <c r="F123" s="4"/>
      <c r="G123" s="4"/>
      <c r="H123" s="4"/>
      <c r="I123" s="4"/>
    </row>
    <row r="124" spans="1:9" x14ac:dyDescent="0.25">
      <c r="A124">
        <v>121</v>
      </c>
      <c r="D124" t="str">
        <f t="shared" si="1"/>
        <v>2018Q1</v>
      </c>
      <c r="E124" s="4">
        <v>1</v>
      </c>
      <c r="F124" s="4"/>
      <c r="G124" s="4"/>
      <c r="H124" s="4"/>
      <c r="I124" s="4"/>
    </row>
    <row r="125" spans="1:9" x14ac:dyDescent="0.25">
      <c r="A125">
        <v>122</v>
      </c>
      <c r="D125" t="str">
        <f t="shared" si="1"/>
        <v>2018Q1</v>
      </c>
      <c r="E125" s="4">
        <v>1</v>
      </c>
      <c r="F125" s="4"/>
      <c r="G125" s="4"/>
      <c r="H125" s="4"/>
      <c r="I125" s="4"/>
    </row>
    <row r="126" spans="1:9" x14ac:dyDescent="0.25">
      <c r="A126">
        <v>123</v>
      </c>
      <c r="D126" t="str">
        <f t="shared" si="1"/>
        <v>2018Q1</v>
      </c>
      <c r="E126" s="4">
        <v>1</v>
      </c>
      <c r="F126" s="4"/>
      <c r="G126" s="4"/>
      <c r="H126" s="4"/>
      <c r="I126" s="4"/>
    </row>
    <row r="127" spans="1:9" x14ac:dyDescent="0.25">
      <c r="A127">
        <v>124</v>
      </c>
      <c r="D127" t="str">
        <f t="shared" si="1"/>
        <v>2018Q1</v>
      </c>
      <c r="E127" s="4">
        <v>1</v>
      </c>
      <c r="F127" s="4"/>
      <c r="G127" s="4"/>
      <c r="H127" s="4"/>
      <c r="I127" s="4"/>
    </row>
    <row r="128" spans="1:9" x14ac:dyDescent="0.25">
      <c r="A128">
        <v>125</v>
      </c>
      <c r="D128" t="str">
        <f t="shared" si="1"/>
        <v>2018Q1</v>
      </c>
      <c r="E128" s="4">
        <v>1</v>
      </c>
      <c r="F128" s="4"/>
      <c r="G128" s="4"/>
      <c r="H128" s="4"/>
      <c r="I128" s="4"/>
    </row>
    <row r="129" spans="1:9" x14ac:dyDescent="0.25">
      <c r="A129">
        <v>126</v>
      </c>
      <c r="D129" t="str">
        <f t="shared" si="1"/>
        <v>2018Q1</v>
      </c>
      <c r="E129" s="4">
        <v>1</v>
      </c>
      <c r="F129" s="4"/>
      <c r="G129" s="4"/>
      <c r="H129" s="4"/>
      <c r="I129" s="4"/>
    </row>
    <row r="130" spans="1:9" x14ac:dyDescent="0.25">
      <c r="A130">
        <v>127</v>
      </c>
      <c r="D130" t="str">
        <f t="shared" si="1"/>
        <v>2018Q1</v>
      </c>
      <c r="E130" s="4">
        <v>1</v>
      </c>
      <c r="F130" s="4"/>
      <c r="G130" s="4"/>
      <c r="H130" s="4"/>
      <c r="I130" s="4"/>
    </row>
    <row r="131" spans="1:9" x14ac:dyDescent="0.25">
      <c r="A131">
        <v>128</v>
      </c>
      <c r="D131" t="str">
        <f t="shared" si="1"/>
        <v>2018Q1</v>
      </c>
      <c r="E131" s="4">
        <v>1</v>
      </c>
      <c r="F131" s="4"/>
      <c r="G131" s="4"/>
      <c r="H131" s="4"/>
      <c r="I131" s="4"/>
    </row>
    <row r="132" spans="1:9" x14ac:dyDescent="0.25">
      <c r="A132">
        <v>129</v>
      </c>
      <c r="D132" t="str">
        <f t="shared" si="1"/>
        <v>2018Q1</v>
      </c>
      <c r="E132" s="4">
        <v>1</v>
      </c>
      <c r="F132" s="4"/>
      <c r="G132" s="4"/>
      <c r="H132" s="4"/>
      <c r="I132" s="4"/>
    </row>
    <row r="133" spans="1:9" x14ac:dyDescent="0.25">
      <c r="A133">
        <v>130</v>
      </c>
      <c r="D133" t="str">
        <f t="shared" si="1"/>
        <v>2018Q1</v>
      </c>
      <c r="E133" s="4">
        <v>1</v>
      </c>
      <c r="F133" s="4"/>
      <c r="G133" s="4"/>
      <c r="H133" s="4"/>
      <c r="I133" s="4"/>
    </row>
    <row r="134" spans="1:9" x14ac:dyDescent="0.25">
      <c r="A134">
        <v>131</v>
      </c>
      <c r="D134" t="str">
        <f t="shared" si="1"/>
        <v>2018Q1</v>
      </c>
      <c r="E134" s="4">
        <v>1</v>
      </c>
      <c r="F134" s="4"/>
      <c r="G134" s="4"/>
      <c r="H134" s="4"/>
      <c r="I134" s="4"/>
    </row>
    <row r="135" spans="1:9" x14ac:dyDescent="0.25">
      <c r="A135">
        <v>132</v>
      </c>
      <c r="D135" t="str">
        <f t="shared" si="1"/>
        <v>2018Q1</v>
      </c>
      <c r="E135" s="4">
        <v>1</v>
      </c>
      <c r="F135" s="4"/>
      <c r="G135" s="4"/>
      <c r="H135" s="4"/>
      <c r="I135" s="4"/>
    </row>
    <row r="136" spans="1:9" x14ac:dyDescent="0.25">
      <c r="A136">
        <v>133</v>
      </c>
      <c r="D136" t="str">
        <f t="shared" ref="D136:D199" si="2">$B$3</f>
        <v>2018Q1</v>
      </c>
      <c r="E136" s="4">
        <v>1</v>
      </c>
      <c r="F136" s="4"/>
      <c r="G136" s="4"/>
      <c r="H136" s="4"/>
      <c r="I136" s="4"/>
    </row>
    <row r="137" spans="1:9" x14ac:dyDescent="0.25">
      <c r="A137">
        <v>134</v>
      </c>
      <c r="D137" t="str">
        <f t="shared" si="2"/>
        <v>2018Q1</v>
      </c>
      <c r="E137" s="4">
        <v>1</v>
      </c>
      <c r="F137" s="4"/>
      <c r="G137" s="4"/>
      <c r="H137" s="4"/>
      <c r="I137" s="4"/>
    </row>
    <row r="138" spans="1:9" x14ac:dyDescent="0.25">
      <c r="A138">
        <v>135</v>
      </c>
      <c r="D138" t="str">
        <f t="shared" si="2"/>
        <v>2018Q1</v>
      </c>
      <c r="E138" s="4">
        <v>1</v>
      </c>
      <c r="F138" s="4"/>
      <c r="G138" s="4"/>
      <c r="H138" s="4"/>
      <c r="I138" s="4"/>
    </row>
    <row r="139" spans="1:9" x14ac:dyDescent="0.25">
      <c r="A139">
        <v>136</v>
      </c>
      <c r="D139" t="str">
        <f t="shared" si="2"/>
        <v>2018Q1</v>
      </c>
      <c r="E139" s="4">
        <v>1</v>
      </c>
      <c r="F139" s="4"/>
      <c r="G139" s="4"/>
      <c r="H139" s="4"/>
      <c r="I139" s="4"/>
    </row>
    <row r="140" spans="1:9" x14ac:dyDescent="0.25">
      <c r="A140">
        <v>137</v>
      </c>
      <c r="D140" t="str">
        <f t="shared" si="2"/>
        <v>2018Q1</v>
      </c>
      <c r="E140" s="4">
        <v>1</v>
      </c>
      <c r="F140" s="4"/>
      <c r="G140" s="4"/>
      <c r="H140" s="4"/>
      <c r="I140" s="4"/>
    </row>
    <row r="141" spans="1:9" x14ac:dyDescent="0.25">
      <c r="A141">
        <v>138</v>
      </c>
      <c r="D141" t="str">
        <f t="shared" si="2"/>
        <v>2018Q1</v>
      </c>
      <c r="E141" s="4">
        <v>1</v>
      </c>
      <c r="F141" s="4"/>
      <c r="G141" s="4"/>
      <c r="H141" s="4"/>
      <c r="I141" s="4"/>
    </row>
    <row r="142" spans="1:9" x14ac:dyDescent="0.25">
      <c r="A142">
        <v>139</v>
      </c>
      <c r="D142" t="str">
        <f t="shared" si="2"/>
        <v>2018Q1</v>
      </c>
      <c r="E142" s="4">
        <v>1</v>
      </c>
      <c r="F142" s="4"/>
      <c r="G142" s="4"/>
      <c r="H142" s="4"/>
      <c r="I142" s="4"/>
    </row>
    <row r="143" spans="1:9" x14ac:dyDescent="0.25">
      <c r="A143">
        <v>140</v>
      </c>
      <c r="D143" t="str">
        <f t="shared" si="2"/>
        <v>2018Q1</v>
      </c>
      <c r="E143" s="4">
        <v>1</v>
      </c>
      <c r="F143" s="4"/>
      <c r="G143" s="4"/>
      <c r="H143" s="4"/>
      <c r="I143" s="4"/>
    </row>
    <row r="144" spans="1:9" x14ac:dyDescent="0.25">
      <c r="A144">
        <v>141</v>
      </c>
      <c r="D144" t="str">
        <f t="shared" si="2"/>
        <v>2018Q1</v>
      </c>
      <c r="E144" s="4">
        <v>1</v>
      </c>
      <c r="F144" s="4"/>
      <c r="G144" s="4"/>
      <c r="H144" s="4"/>
      <c r="I144" s="4"/>
    </row>
    <row r="145" spans="1:9" x14ac:dyDescent="0.25">
      <c r="A145">
        <v>142</v>
      </c>
      <c r="D145" t="str">
        <f t="shared" si="2"/>
        <v>2018Q1</v>
      </c>
      <c r="E145" s="4">
        <v>1</v>
      </c>
      <c r="F145" s="4"/>
      <c r="G145" s="4"/>
      <c r="H145" s="4"/>
      <c r="I145" s="4"/>
    </row>
    <row r="146" spans="1:9" x14ac:dyDescent="0.25">
      <c r="A146">
        <v>143</v>
      </c>
      <c r="D146" t="str">
        <f t="shared" si="2"/>
        <v>2018Q1</v>
      </c>
      <c r="E146" s="4">
        <v>1</v>
      </c>
      <c r="F146" s="4"/>
      <c r="G146" s="4"/>
      <c r="H146" s="4"/>
      <c r="I146" s="4"/>
    </row>
    <row r="147" spans="1:9" x14ac:dyDescent="0.25">
      <c r="A147">
        <v>144</v>
      </c>
      <c r="D147" t="str">
        <f t="shared" si="2"/>
        <v>2018Q1</v>
      </c>
      <c r="E147" s="4">
        <v>1</v>
      </c>
      <c r="F147" s="4"/>
      <c r="G147" s="4"/>
      <c r="H147" s="4"/>
      <c r="I147" s="4"/>
    </row>
    <row r="148" spans="1:9" x14ac:dyDescent="0.25">
      <c r="A148">
        <v>145</v>
      </c>
      <c r="D148" t="str">
        <f t="shared" si="2"/>
        <v>2018Q1</v>
      </c>
      <c r="E148" s="4">
        <v>1</v>
      </c>
      <c r="F148" s="4"/>
      <c r="G148" s="4"/>
      <c r="H148" s="4"/>
      <c r="I148" s="4"/>
    </row>
    <row r="149" spans="1:9" x14ac:dyDescent="0.25">
      <c r="A149">
        <v>146</v>
      </c>
      <c r="D149" t="str">
        <f t="shared" si="2"/>
        <v>2018Q1</v>
      </c>
      <c r="E149" s="4">
        <v>1</v>
      </c>
      <c r="F149" s="4"/>
      <c r="G149" s="4"/>
      <c r="H149" s="4"/>
      <c r="I149" s="4"/>
    </row>
    <row r="150" spans="1:9" x14ac:dyDescent="0.25">
      <c r="A150">
        <v>147</v>
      </c>
      <c r="D150" t="str">
        <f t="shared" si="2"/>
        <v>2018Q1</v>
      </c>
      <c r="E150" s="4">
        <v>1</v>
      </c>
      <c r="F150" s="4"/>
      <c r="G150" s="4"/>
      <c r="H150" s="4"/>
      <c r="I150" s="4"/>
    </row>
    <row r="151" spans="1:9" x14ac:dyDescent="0.25">
      <c r="A151">
        <v>148</v>
      </c>
      <c r="D151" t="str">
        <f t="shared" si="2"/>
        <v>2018Q1</v>
      </c>
      <c r="E151" s="4">
        <v>1</v>
      </c>
      <c r="F151" s="4"/>
      <c r="G151" s="4"/>
      <c r="H151" s="4"/>
      <c r="I151" s="4"/>
    </row>
    <row r="152" spans="1:9" x14ac:dyDescent="0.25">
      <c r="A152">
        <v>149</v>
      </c>
      <c r="D152" t="str">
        <f t="shared" si="2"/>
        <v>2018Q1</v>
      </c>
      <c r="E152" s="4">
        <v>1</v>
      </c>
      <c r="F152" s="4"/>
      <c r="G152" s="4"/>
      <c r="H152" s="4"/>
      <c r="I152" s="4"/>
    </row>
    <row r="153" spans="1:9" x14ac:dyDescent="0.25">
      <c r="A153">
        <v>150</v>
      </c>
      <c r="D153" t="str">
        <f t="shared" si="2"/>
        <v>2018Q1</v>
      </c>
      <c r="E153" s="4">
        <v>1</v>
      </c>
      <c r="F153" s="4"/>
      <c r="G153" s="4"/>
      <c r="H153" s="4"/>
      <c r="I153" s="4"/>
    </row>
    <row r="154" spans="1:9" x14ac:dyDescent="0.25">
      <c r="A154">
        <v>151</v>
      </c>
      <c r="D154" t="str">
        <f t="shared" si="2"/>
        <v>2018Q1</v>
      </c>
      <c r="E154" s="4">
        <v>1</v>
      </c>
      <c r="F154" s="4"/>
      <c r="G154" s="4"/>
      <c r="H154" s="4"/>
      <c r="I154" s="4"/>
    </row>
    <row r="155" spans="1:9" x14ac:dyDescent="0.25">
      <c r="A155">
        <v>152</v>
      </c>
      <c r="D155" t="str">
        <f t="shared" si="2"/>
        <v>2018Q1</v>
      </c>
      <c r="E155" s="4">
        <v>1</v>
      </c>
      <c r="F155" s="4"/>
      <c r="G155" s="4"/>
      <c r="H155" s="4"/>
      <c r="I155" s="4"/>
    </row>
    <row r="156" spans="1:9" x14ac:dyDescent="0.25">
      <c r="A156">
        <v>153</v>
      </c>
      <c r="D156" t="str">
        <f t="shared" si="2"/>
        <v>2018Q1</v>
      </c>
      <c r="E156" s="4">
        <v>1</v>
      </c>
      <c r="F156" s="4"/>
      <c r="G156" s="4"/>
      <c r="H156" s="4"/>
      <c r="I156" s="4"/>
    </row>
    <row r="157" spans="1:9" x14ac:dyDescent="0.25">
      <c r="A157">
        <v>154</v>
      </c>
      <c r="D157" t="str">
        <f t="shared" si="2"/>
        <v>2018Q1</v>
      </c>
      <c r="E157" s="4">
        <v>1</v>
      </c>
      <c r="F157" s="4"/>
      <c r="G157" s="4"/>
      <c r="H157" s="4"/>
      <c r="I157" s="4"/>
    </row>
    <row r="158" spans="1:9" x14ac:dyDescent="0.25">
      <c r="A158">
        <v>155</v>
      </c>
      <c r="D158" t="str">
        <f t="shared" si="2"/>
        <v>2018Q1</v>
      </c>
      <c r="E158" s="4">
        <v>1</v>
      </c>
      <c r="F158" s="4"/>
      <c r="G158" s="4"/>
      <c r="H158" s="4"/>
      <c r="I158" s="4"/>
    </row>
    <row r="159" spans="1:9" x14ac:dyDescent="0.25">
      <c r="A159">
        <v>156</v>
      </c>
      <c r="D159" t="str">
        <f t="shared" si="2"/>
        <v>2018Q1</v>
      </c>
      <c r="E159" s="4">
        <v>1</v>
      </c>
      <c r="F159" s="4"/>
      <c r="G159" s="4"/>
      <c r="H159" s="4"/>
      <c r="I159" s="4"/>
    </row>
    <row r="160" spans="1:9" x14ac:dyDescent="0.25">
      <c r="A160">
        <v>157</v>
      </c>
      <c r="D160" t="str">
        <f t="shared" si="2"/>
        <v>2018Q1</v>
      </c>
      <c r="E160" s="4">
        <v>1</v>
      </c>
      <c r="F160" s="4"/>
      <c r="G160" s="4"/>
      <c r="H160" s="4"/>
      <c r="I160" s="4"/>
    </row>
    <row r="161" spans="1:9" x14ac:dyDescent="0.25">
      <c r="A161">
        <v>158</v>
      </c>
      <c r="D161" t="str">
        <f t="shared" si="2"/>
        <v>2018Q1</v>
      </c>
      <c r="E161" s="4">
        <v>1</v>
      </c>
      <c r="F161" s="4"/>
      <c r="G161" s="4"/>
      <c r="H161" s="4"/>
      <c r="I161" s="4"/>
    </row>
    <row r="162" spans="1:9" x14ac:dyDescent="0.25">
      <c r="A162">
        <v>159</v>
      </c>
      <c r="D162" t="str">
        <f t="shared" si="2"/>
        <v>2018Q1</v>
      </c>
      <c r="E162" s="4">
        <v>1</v>
      </c>
      <c r="F162" s="4"/>
      <c r="G162" s="4"/>
      <c r="H162" s="4"/>
      <c r="I162" s="4"/>
    </row>
    <row r="163" spans="1:9" x14ac:dyDescent="0.25">
      <c r="A163">
        <v>160</v>
      </c>
      <c r="D163" t="str">
        <f t="shared" si="2"/>
        <v>2018Q1</v>
      </c>
      <c r="E163" s="4">
        <v>1</v>
      </c>
      <c r="F163" s="4"/>
      <c r="G163" s="4"/>
      <c r="H163" s="4"/>
      <c r="I163" s="4"/>
    </row>
    <row r="164" spans="1:9" x14ac:dyDescent="0.25">
      <c r="A164">
        <v>161</v>
      </c>
      <c r="D164" t="str">
        <f t="shared" si="2"/>
        <v>2018Q1</v>
      </c>
      <c r="E164" s="4">
        <v>1</v>
      </c>
      <c r="F164" s="4"/>
      <c r="G164" s="4"/>
      <c r="H164" s="4"/>
      <c r="I164" s="4"/>
    </row>
    <row r="165" spans="1:9" x14ac:dyDescent="0.25">
      <c r="A165">
        <v>162</v>
      </c>
      <c r="D165" t="str">
        <f t="shared" si="2"/>
        <v>2018Q1</v>
      </c>
      <c r="E165" s="4">
        <v>1</v>
      </c>
      <c r="F165" s="4"/>
      <c r="G165" s="4"/>
      <c r="H165" s="4"/>
      <c r="I165" s="4"/>
    </row>
    <row r="166" spans="1:9" x14ac:dyDescent="0.25">
      <c r="A166">
        <v>163</v>
      </c>
      <c r="D166" t="str">
        <f t="shared" si="2"/>
        <v>2018Q1</v>
      </c>
      <c r="E166" s="4">
        <v>1</v>
      </c>
      <c r="F166" s="4"/>
      <c r="G166" s="4"/>
      <c r="H166" s="4"/>
      <c r="I166" s="4"/>
    </row>
    <row r="167" spans="1:9" x14ac:dyDescent="0.25">
      <c r="A167">
        <v>164</v>
      </c>
      <c r="D167" t="str">
        <f t="shared" si="2"/>
        <v>2018Q1</v>
      </c>
      <c r="E167" s="4">
        <v>1</v>
      </c>
      <c r="F167" s="4"/>
      <c r="G167" s="4"/>
      <c r="H167" s="4"/>
      <c r="I167" s="4"/>
    </row>
    <row r="168" spans="1:9" x14ac:dyDescent="0.25">
      <c r="A168">
        <v>165</v>
      </c>
      <c r="D168" t="str">
        <f t="shared" si="2"/>
        <v>2018Q1</v>
      </c>
      <c r="E168" s="4">
        <v>1</v>
      </c>
      <c r="F168" s="4"/>
      <c r="G168" s="4"/>
      <c r="H168" s="4"/>
      <c r="I168" s="4"/>
    </row>
    <row r="169" spans="1:9" x14ac:dyDescent="0.25">
      <c r="A169">
        <v>166</v>
      </c>
      <c r="D169" t="str">
        <f t="shared" si="2"/>
        <v>2018Q1</v>
      </c>
      <c r="E169" s="4">
        <v>1</v>
      </c>
      <c r="F169" s="4"/>
      <c r="G169" s="4"/>
      <c r="H169" s="4"/>
      <c r="I169" s="4"/>
    </row>
    <row r="170" spans="1:9" x14ac:dyDescent="0.25">
      <c r="A170">
        <v>167</v>
      </c>
      <c r="D170" t="str">
        <f t="shared" si="2"/>
        <v>2018Q1</v>
      </c>
      <c r="E170" s="4">
        <v>1</v>
      </c>
      <c r="F170" s="4"/>
      <c r="G170" s="4"/>
      <c r="H170" s="4"/>
      <c r="I170" s="4"/>
    </row>
    <row r="171" spans="1:9" x14ac:dyDescent="0.25">
      <c r="A171">
        <v>168</v>
      </c>
      <c r="D171" t="str">
        <f t="shared" si="2"/>
        <v>2018Q1</v>
      </c>
      <c r="E171" s="4">
        <v>1</v>
      </c>
      <c r="F171" s="4"/>
      <c r="G171" s="4"/>
      <c r="H171" s="4"/>
      <c r="I171" s="4"/>
    </row>
    <row r="172" spans="1:9" x14ac:dyDescent="0.25">
      <c r="A172">
        <v>169</v>
      </c>
      <c r="D172" t="str">
        <f t="shared" si="2"/>
        <v>2018Q1</v>
      </c>
      <c r="E172" s="4">
        <v>1</v>
      </c>
      <c r="F172" s="4"/>
      <c r="G172" s="4"/>
      <c r="H172" s="4"/>
      <c r="I172" s="4"/>
    </row>
    <row r="173" spans="1:9" x14ac:dyDescent="0.25">
      <c r="A173">
        <v>170</v>
      </c>
      <c r="D173" t="str">
        <f t="shared" si="2"/>
        <v>2018Q1</v>
      </c>
      <c r="E173" s="4">
        <v>1</v>
      </c>
      <c r="F173" s="4"/>
      <c r="G173" s="4"/>
      <c r="H173" s="4"/>
      <c r="I173" s="4"/>
    </row>
    <row r="174" spans="1:9" x14ac:dyDescent="0.25">
      <c r="A174">
        <v>171</v>
      </c>
      <c r="D174" t="str">
        <f t="shared" si="2"/>
        <v>2018Q1</v>
      </c>
      <c r="E174" s="4">
        <v>1</v>
      </c>
      <c r="F174" s="4"/>
      <c r="G174" s="4"/>
      <c r="H174" s="4"/>
      <c r="I174" s="4"/>
    </row>
    <row r="175" spans="1:9" x14ac:dyDescent="0.25">
      <c r="A175">
        <v>172</v>
      </c>
      <c r="D175" t="str">
        <f t="shared" si="2"/>
        <v>2018Q1</v>
      </c>
      <c r="E175" s="4">
        <v>1</v>
      </c>
      <c r="F175" s="4"/>
      <c r="G175" s="4"/>
      <c r="H175" s="4"/>
      <c r="I175" s="4"/>
    </row>
    <row r="176" spans="1:9" x14ac:dyDescent="0.25">
      <c r="A176">
        <v>173</v>
      </c>
      <c r="D176" t="str">
        <f t="shared" si="2"/>
        <v>2018Q1</v>
      </c>
      <c r="E176" s="4">
        <v>1</v>
      </c>
      <c r="F176" s="4"/>
      <c r="G176" s="4"/>
      <c r="H176" s="4"/>
      <c r="I176" s="4"/>
    </row>
    <row r="177" spans="1:9" x14ac:dyDescent="0.25">
      <c r="A177">
        <v>174</v>
      </c>
      <c r="D177" t="str">
        <f t="shared" si="2"/>
        <v>2018Q1</v>
      </c>
      <c r="E177" s="4">
        <v>1</v>
      </c>
      <c r="F177" s="4"/>
      <c r="G177" s="4"/>
      <c r="H177" s="4"/>
      <c r="I177" s="4"/>
    </row>
    <row r="178" spans="1:9" x14ac:dyDescent="0.25">
      <c r="A178">
        <v>175</v>
      </c>
      <c r="D178" t="str">
        <f t="shared" si="2"/>
        <v>2018Q1</v>
      </c>
      <c r="E178" s="4">
        <v>1</v>
      </c>
      <c r="F178" s="4"/>
      <c r="G178" s="4"/>
      <c r="H178" s="4"/>
      <c r="I178" s="4"/>
    </row>
    <row r="179" spans="1:9" x14ac:dyDescent="0.25">
      <c r="A179">
        <v>176</v>
      </c>
      <c r="D179" t="str">
        <f t="shared" si="2"/>
        <v>2018Q1</v>
      </c>
      <c r="E179" s="4">
        <v>1</v>
      </c>
      <c r="F179" s="4"/>
      <c r="G179" s="4"/>
      <c r="H179" s="4"/>
      <c r="I179" s="4"/>
    </row>
    <row r="180" spans="1:9" x14ac:dyDescent="0.25">
      <c r="A180">
        <v>177</v>
      </c>
      <c r="D180" t="str">
        <f t="shared" si="2"/>
        <v>2018Q1</v>
      </c>
      <c r="E180" s="4">
        <v>1</v>
      </c>
      <c r="F180" s="4"/>
      <c r="G180" s="4"/>
      <c r="H180" s="4"/>
      <c r="I180" s="4"/>
    </row>
    <row r="181" spans="1:9" x14ac:dyDescent="0.25">
      <c r="A181">
        <v>178</v>
      </c>
      <c r="D181" t="str">
        <f t="shared" si="2"/>
        <v>2018Q1</v>
      </c>
      <c r="E181" s="4">
        <v>1</v>
      </c>
      <c r="F181" s="4"/>
      <c r="G181" s="4"/>
      <c r="H181" s="4"/>
      <c r="I181" s="4"/>
    </row>
    <row r="182" spans="1:9" x14ac:dyDescent="0.25">
      <c r="A182">
        <v>179</v>
      </c>
      <c r="D182" t="str">
        <f t="shared" si="2"/>
        <v>2018Q1</v>
      </c>
      <c r="E182" s="4">
        <v>1</v>
      </c>
      <c r="F182" s="4"/>
      <c r="G182" s="4"/>
      <c r="H182" s="4"/>
      <c r="I182" s="4"/>
    </row>
    <row r="183" spans="1:9" x14ac:dyDescent="0.25">
      <c r="A183">
        <v>180</v>
      </c>
      <c r="D183" t="str">
        <f t="shared" si="2"/>
        <v>2018Q1</v>
      </c>
      <c r="E183" s="4">
        <v>1</v>
      </c>
      <c r="F183" s="4"/>
      <c r="G183" s="4"/>
      <c r="H183" s="4"/>
      <c r="I183" s="4"/>
    </row>
    <row r="184" spans="1:9" x14ac:dyDescent="0.25">
      <c r="A184">
        <v>181</v>
      </c>
      <c r="D184" t="str">
        <f t="shared" si="2"/>
        <v>2018Q1</v>
      </c>
      <c r="E184" s="4">
        <v>1</v>
      </c>
      <c r="F184" s="4"/>
      <c r="G184" s="4"/>
      <c r="H184" s="4"/>
      <c r="I184" s="4"/>
    </row>
    <row r="185" spans="1:9" x14ac:dyDescent="0.25">
      <c r="A185">
        <v>182</v>
      </c>
      <c r="D185" t="str">
        <f t="shared" si="2"/>
        <v>2018Q1</v>
      </c>
      <c r="E185" s="4">
        <v>1</v>
      </c>
      <c r="F185" s="4"/>
      <c r="G185" s="4"/>
      <c r="H185" s="4"/>
      <c r="I185" s="4"/>
    </row>
    <row r="186" spans="1:9" x14ac:dyDescent="0.25">
      <c r="A186">
        <v>183</v>
      </c>
      <c r="D186" t="str">
        <f t="shared" si="2"/>
        <v>2018Q1</v>
      </c>
      <c r="E186" s="4">
        <v>1</v>
      </c>
      <c r="F186" s="4"/>
      <c r="G186" s="4"/>
      <c r="H186" s="4"/>
      <c r="I186" s="4"/>
    </row>
    <row r="187" spans="1:9" x14ac:dyDescent="0.25">
      <c r="A187">
        <v>184</v>
      </c>
      <c r="D187" t="str">
        <f t="shared" si="2"/>
        <v>2018Q1</v>
      </c>
      <c r="E187" s="4">
        <v>1</v>
      </c>
      <c r="F187" s="4"/>
      <c r="G187" s="4"/>
      <c r="H187" s="4"/>
      <c r="I187" s="4"/>
    </row>
    <row r="188" spans="1:9" x14ac:dyDescent="0.25">
      <c r="A188">
        <v>185</v>
      </c>
      <c r="D188" t="str">
        <f t="shared" si="2"/>
        <v>2018Q1</v>
      </c>
      <c r="E188" s="4">
        <v>1</v>
      </c>
      <c r="F188" s="4"/>
      <c r="G188" s="4"/>
      <c r="H188" s="4"/>
      <c r="I188" s="4"/>
    </row>
    <row r="189" spans="1:9" x14ac:dyDescent="0.25">
      <c r="A189">
        <v>186</v>
      </c>
      <c r="D189" t="str">
        <f t="shared" si="2"/>
        <v>2018Q1</v>
      </c>
      <c r="E189" s="4">
        <v>1</v>
      </c>
      <c r="F189" s="4"/>
      <c r="G189" s="4"/>
      <c r="H189" s="4"/>
      <c r="I189" s="4"/>
    </row>
    <row r="190" spans="1:9" x14ac:dyDescent="0.25">
      <c r="A190">
        <v>187</v>
      </c>
      <c r="D190" t="str">
        <f t="shared" si="2"/>
        <v>2018Q1</v>
      </c>
      <c r="E190" s="4">
        <v>1</v>
      </c>
      <c r="F190" s="4"/>
      <c r="G190" s="4"/>
      <c r="H190" s="4"/>
      <c r="I190" s="4"/>
    </row>
    <row r="191" spans="1:9" x14ac:dyDescent="0.25">
      <c r="A191">
        <v>188</v>
      </c>
      <c r="D191" t="str">
        <f t="shared" si="2"/>
        <v>2018Q1</v>
      </c>
      <c r="E191" s="4">
        <v>1</v>
      </c>
      <c r="F191" s="4"/>
      <c r="G191" s="4"/>
      <c r="H191" s="4"/>
      <c r="I191" s="4"/>
    </row>
    <row r="192" spans="1:9" x14ac:dyDescent="0.25">
      <c r="A192">
        <v>189</v>
      </c>
      <c r="D192" t="str">
        <f t="shared" si="2"/>
        <v>2018Q1</v>
      </c>
      <c r="E192" s="4">
        <v>1</v>
      </c>
      <c r="F192" s="4"/>
      <c r="G192" s="4"/>
      <c r="H192" s="4"/>
      <c r="I192" s="4"/>
    </row>
    <row r="193" spans="1:9" x14ac:dyDescent="0.25">
      <c r="A193">
        <v>190</v>
      </c>
      <c r="D193" t="str">
        <f t="shared" si="2"/>
        <v>2018Q1</v>
      </c>
      <c r="E193" s="4">
        <v>1</v>
      </c>
      <c r="F193" s="4"/>
      <c r="G193" s="4"/>
      <c r="H193" s="4"/>
      <c r="I193" s="4"/>
    </row>
    <row r="194" spans="1:9" x14ac:dyDescent="0.25">
      <c r="A194">
        <v>191</v>
      </c>
      <c r="D194" t="str">
        <f t="shared" si="2"/>
        <v>2018Q1</v>
      </c>
      <c r="E194" s="4">
        <v>1</v>
      </c>
      <c r="F194" s="4"/>
      <c r="G194" s="4"/>
      <c r="H194" s="4"/>
      <c r="I194" s="4"/>
    </row>
    <row r="195" spans="1:9" x14ac:dyDescent="0.25">
      <c r="A195">
        <v>192</v>
      </c>
      <c r="D195" t="str">
        <f t="shared" si="2"/>
        <v>2018Q1</v>
      </c>
      <c r="E195" s="4">
        <v>1</v>
      </c>
      <c r="F195" s="4"/>
      <c r="G195" s="4"/>
      <c r="H195" s="4"/>
      <c r="I195" s="4"/>
    </row>
    <row r="196" spans="1:9" x14ac:dyDescent="0.25">
      <c r="A196">
        <v>193</v>
      </c>
      <c r="D196" t="str">
        <f t="shared" si="2"/>
        <v>2018Q1</v>
      </c>
      <c r="E196" s="4">
        <v>1</v>
      </c>
      <c r="F196" s="4"/>
      <c r="G196" s="4"/>
      <c r="H196" s="4"/>
      <c r="I196" s="4"/>
    </row>
    <row r="197" spans="1:9" x14ac:dyDescent="0.25">
      <c r="A197">
        <v>194</v>
      </c>
      <c r="D197" t="str">
        <f t="shared" si="2"/>
        <v>2018Q1</v>
      </c>
      <c r="E197" s="4">
        <v>1</v>
      </c>
      <c r="F197" s="4"/>
      <c r="G197" s="4"/>
      <c r="H197" s="4"/>
      <c r="I197" s="4"/>
    </row>
    <row r="198" spans="1:9" x14ac:dyDescent="0.25">
      <c r="A198">
        <v>195</v>
      </c>
      <c r="D198" t="str">
        <f t="shared" si="2"/>
        <v>2018Q1</v>
      </c>
      <c r="E198" s="4">
        <v>1</v>
      </c>
      <c r="F198" s="4"/>
      <c r="G198" s="4"/>
      <c r="H198" s="4"/>
      <c r="I198" s="4"/>
    </row>
    <row r="199" spans="1:9" x14ac:dyDescent="0.25">
      <c r="A199">
        <v>196</v>
      </c>
      <c r="D199" t="str">
        <f t="shared" si="2"/>
        <v>2018Q1</v>
      </c>
      <c r="E199" s="4">
        <v>1</v>
      </c>
      <c r="F199" s="4"/>
      <c r="G199" s="4"/>
      <c r="H199" s="4"/>
      <c r="I199" s="4"/>
    </row>
    <row r="200" spans="1:9" x14ac:dyDescent="0.25">
      <c r="A200">
        <v>197</v>
      </c>
      <c r="D200" t="str">
        <f t="shared" ref="D200:D263" si="3">$B$3</f>
        <v>2018Q1</v>
      </c>
      <c r="E200" s="4">
        <v>1</v>
      </c>
      <c r="F200" s="4"/>
      <c r="G200" s="4"/>
      <c r="H200" s="4"/>
      <c r="I200" s="4"/>
    </row>
    <row r="201" spans="1:9" x14ac:dyDescent="0.25">
      <c r="A201">
        <v>198</v>
      </c>
      <c r="D201" t="str">
        <f t="shared" si="3"/>
        <v>2018Q1</v>
      </c>
      <c r="E201" s="4">
        <v>1</v>
      </c>
      <c r="F201" s="4"/>
      <c r="G201" s="4"/>
      <c r="H201" s="4"/>
      <c r="I201" s="4"/>
    </row>
    <row r="202" spans="1:9" x14ac:dyDescent="0.25">
      <c r="A202">
        <v>199</v>
      </c>
      <c r="D202" t="str">
        <f t="shared" si="3"/>
        <v>2018Q1</v>
      </c>
      <c r="E202" s="4">
        <v>1</v>
      </c>
      <c r="F202" s="4"/>
      <c r="G202" s="4"/>
      <c r="H202" s="4"/>
      <c r="I202" s="4"/>
    </row>
    <row r="203" spans="1:9" x14ac:dyDescent="0.25">
      <c r="A203">
        <v>200</v>
      </c>
      <c r="D203" t="str">
        <f t="shared" si="3"/>
        <v>2018Q1</v>
      </c>
      <c r="E203" s="4">
        <v>1</v>
      </c>
      <c r="F203" s="4"/>
      <c r="G203" s="4"/>
      <c r="H203" s="4"/>
      <c r="I203" s="4"/>
    </row>
    <row r="204" spans="1:9" x14ac:dyDescent="0.25">
      <c r="A204">
        <v>201</v>
      </c>
      <c r="D204" t="str">
        <f t="shared" si="3"/>
        <v>2018Q1</v>
      </c>
      <c r="E204" s="4">
        <v>1</v>
      </c>
      <c r="F204" s="4"/>
      <c r="G204" s="4"/>
      <c r="H204" s="4"/>
      <c r="I204" s="4"/>
    </row>
    <row r="205" spans="1:9" x14ac:dyDescent="0.25">
      <c r="A205">
        <v>202</v>
      </c>
      <c r="D205" t="str">
        <f t="shared" si="3"/>
        <v>2018Q1</v>
      </c>
      <c r="E205" s="4">
        <v>1</v>
      </c>
      <c r="F205" s="4"/>
      <c r="G205" s="4"/>
      <c r="H205" s="4"/>
      <c r="I205" s="4"/>
    </row>
    <row r="206" spans="1:9" x14ac:dyDescent="0.25">
      <c r="A206">
        <v>203</v>
      </c>
      <c r="D206" t="str">
        <f t="shared" si="3"/>
        <v>2018Q1</v>
      </c>
      <c r="E206" s="4">
        <v>1</v>
      </c>
      <c r="F206" s="4"/>
      <c r="G206" s="4"/>
      <c r="H206" s="4"/>
      <c r="I206" s="4"/>
    </row>
    <row r="207" spans="1:9" x14ac:dyDescent="0.25">
      <c r="A207">
        <v>204</v>
      </c>
      <c r="D207" t="str">
        <f t="shared" si="3"/>
        <v>2018Q1</v>
      </c>
      <c r="E207" s="4">
        <v>1</v>
      </c>
      <c r="F207" s="4"/>
      <c r="G207" s="4"/>
      <c r="H207" s="4"/>
      <c r="I207" s="4"/>
    </row>
    <row r="208" spans="1:9" x14ac:dyDescent="0.25">
      <c r="A208">
        <v>205</v>
      </c>
      <c r="D208" t="str">
        <f t="shared" si="3"/>
        <v>2018Q1</v>
      </c>
      <c r="E208" s="4">
        <v>1</v>
      </c>
      <c r="F208" s="4"/>
      <c r="G208" s="4"/>
      <c r="H208" s="4"/>
      <c r="I208" s="4"/>
    </row>
    <row r="209" spans="1:9" x14ac:dyDescent="0.25">
      <c r="A209">
        <v>206</v>
      </c>
      <c r="D209" t="str">
        <f t="shared" si="3"/>
        <v>2018Q1</v>
      </c>
      <c r="E209" s="4">
        <v>1</v>
      </c>
      <c r="F209" s="4"/>
      <c r="G209" s="4"/>
      <c r="H209" s="4"/>
      <c r="I209" s="4"/>
    </row>
    <row r="210" spans="1:9" x14ac:dyDescent="0.25">
      <c r="A210">
        <v>207</v>
      </c>
      <c r="D210" t="str">
        <f t="shared" si="3"/>
        <v>2018Q1</v>
      </c>
      <c r="E210" s="4">
        <v>1</v>
      </c>
      <c r="F210" s="4"/>
      <c r="G210" s="4"/>
      <c r="H210" s="4"/>
      <c r="I210" s="4"/>
    </row>
    <row r="211" spans="1:9" x14ac:dyDescent="0.25">
      <c r="A211">
        <v>208</v>
      </c>
      <c r="D211" t="str">
        <f t="shared" si="3"/>
        <v>2018Q1</v>
      </c>
      <c r="E211" s="4">
        <v>1</v>
      </c>
      <c r="F211" s="4"/>
      <c r="G211" s="4"/>
      <c r="H211" s="4"/>
      <c r="I211" s="4"/>
    </row>
    <row r="212" spans="1:9" x14ac:dyDescent="0.25">
      <c r="A212">
        <v>209</v>
      </c>
      <c r="D212" t="str">
        <f t="shared" si="3"/>
        <v>2018Q1</v>
      </c>
      <c r="E212" s="4">
        <v>1</v>
      </c>
      <c r="F212" s="4"/>
      <c r="G212" s="4"/>
      <c r="H212" s="4"/>
      <c r="I212" s="4"/>
    </row>
    <row r="213" spans="1:9" x14ac:dyDescent="0.25">
      <c r="A213">
        <v>210</v>
      </c>
      <c r="D213" t="str">
        <f t="shared" si="3"/>
        <v>2018Q1</v>
      </c>
      <c r="E213" s="4">
        <v>1</v>
      </c>
      <c r="F213" s="4"/>
      <c r="G213" s="4"/>
      <c r="H213" s="4"/>
      <c r="I213" s="4"/>
    </row>
    <row r="214" spans="1:9" x14ac:dyDescent="0.25">
      <c r="A214">
        <v>211</v>
      </c>
      <c r="D214" t="str">
        <f t="shared" si="3"/>
        <v>2018Q1</v>
      </c>
      <c r="E214" s="4">
        <v>1</v>
      </c>
      <c r="F214" s="4"/>
      <c r="G214" s="4"/>
      <c r="H214" s="4"/>
      <c r="I214" s="4"/>
    </row>
    <row r="215" spans="1:9" x14ac:dyDescent="0.25">
      <c r="A215">
        <v>212</v>
      </c>
      <c r="D215" t="str">
        <f t="shared" si="3"/>
        <v>2018Q1</v>
      </c>
      <c r="E215" s="4">
        <v>1</v>
      </c>
      <c r="F215" s="4"/>
      <c r="G215" s="4"/>
      <c r="H215" s="4"/>
      <c r="I215" s="4"/>
    </row>
    <row r="216" spans="1:9" x14ac:dyDescent="0.25">
      <c r="A216">
        <v>213</v>
      </c>
      <c r="D216" t="str">
        <f t="shared" si="3"/>
        <v>2018Q1</v>
      </c>
      <c r="E216" s="4">
        <v>1</v>
      </c>
      <c r="F216" s="4"/>
      <c r="G216" s="4"/>
      <c r="H216" s="4"/>
      <c r="I216" s="4"/>
    </row>
    <row r="217" spans="1:9" x14ac:dyDescent="0.25">
      <c r="A217">
        <v>214</v>
      </c>
      <c r="D217" t="str">
        <f t="shared" si="3"/>
        <v>2018Q1</v>
      </c>
      <c r="E217" s="4">
        <v>1</v>
      </c>
      <c r="F217" s="4"/>
      <c r="G217" s="4"/>
      <c r="H217" s="4"/>
      <c r="I217" s="4"/>
    </row>
    <row r="218" spans="1:9" x14ac:dyDescent="0.25">
      <c r="A218">
        <v>215</v>
      </c>
      <c r="D218" t="str">
        <f t="shared" si="3"/>
        <v>2018Q1</v>
      </c>
      <c r="E218" s="4">
        <v>1</v>
      </c>
      <c r="F218" s="4"/>
      <c r="G218" s="4"/>
      <c r="H218" s="4"/>
      <c r="I218" s="4"/>
    </row>
    <row r="219" spans="1:9" x14ac:dyDescent="0.25">
      <c r="A219">
        <v>216</v>
      </c>
      <c r="D219" t="str">
        <f t="shared" si="3"/>
        <v>2018Q1</v>
      </c>
      <c r="E219" s="4">
        <v>1</v>
      </c>
      <c r="F219" s="4"/>
      <c r="G219" s="4"/>
      <c r="H219" s="4"/>
      <c r="I219" s="4"/>
    </row>
    <row r="220" spans="1:9" x14ac:dyDescent="0.25">
      <c r="A220">
        <v>217</v>
      </c>
      <c r="D220" t="str">
        <f t="shared" si="3"/>
        <v>2018Q1</v>
      </c>
      <c r="E220" s="4">
        <v>1</v>
      </c>
      <c r="F220" s="4"/>
      <c r="G220" s="4"/>
      <c r="H220" s="4"/>
      <c r="I220" s="4"/>
    </row>
    <row r="221" spans="1:9" x14ac:dyDescent="0.25">
      <c r="A221">
        <v>218</v>
      </c>
      <c r="D221" t="str">
        <f t="shared" si="3"/>
        <v>2018Q1</v>
      </c>
      <c r="E221" s="4">
        <v>1</v>
      </c>
      <c r="F221" s="4"/>
      <c r="G221" s="4"/>
      <c r="H221" s="4"/>
      <c r="I221" s="4"/>
    </row>
    <row r="222" spans="1:9" x14ac:dyDescent="0.25">
      <c r="A222">
        <v>219</v>
      </c>
      <c r="D222" t="str">
        <f t="shared" si="3"/>
        <v>2018Q1</v>
      </c>
      <c r="E222" s="4">
        <v>1</v>
      </c>
      <c r="F222" s="4"/>
      <c r="G222" s="4"/>
      <c r="H222" s="4"/>
      <c r="I222" s="4"/>
    </row>
    <row r="223" spans="1:9" x14ac:dyDescent="0.25">
      <c r="A223">
        <v>220</v>
      </c>
      <c r="D223" t="str">
        <f t="shared" si="3"/>
        <v>2018Q1</v>
      </c>
      <c r="E223" s="4">
        <v>1</v>
      </c>
      <c r="F223" s="4"/>
      <c r="G223" s="4"/>
      <c r="H223" s="4"/>
      <c r="I223" s="4"/>
    </row>
    <row r="224" spans="1:9" x14ac:dyDescent="0.25">
      <c r="A224">
        <v>221</v>
      </c>
      <c r="D224" t="str">
        <f t="shared" si="3"/>
        <v>2018Q1</v>
      </c>
      <c r="E224" s="4">
        <v>1</v>
      </c>
      <c r="F224" s="4"/>
      <c r="G224" s="4"/>
      <c r="H224" s="4"/>
      <c r="I224" s="4"/>
    </row>
    <row r="225" spans="1:9" x14ac:dyDescent="0.25">
      <c r="A225">
        <v>222</v>
      </c>
      <c r="D225" t="str">
        <f t="shared" si="3"/>
        <v>2018Q1</v>
      </c>
      <c r="E225" s="4">
        <v>1</v>
      </c>
      <c r="F225" s="4"/>
      <c r="G225" s="4"/>
      <c r="H225" s="4"/>
      <c r="I225" s="4"/>
    </row>
    <row r="226" spans="1:9" x14ac:dyDescent="0.25">
      <c r="A226">
        <v>223</v>
      </c>
      <c r="D226" t="str">
        <f t="shared" si="3"/>
        <v>2018Q1</v>
      </c>
      <c r="E226" s="4">
        <v>1</v>
      </c>
      <c r="F226" s="4"/>
      <c r="G226" s="4"/>
      <c r="H226" s="4"/>
      <c r="I226" s="4"/>
    </row>
    <row r="227" spans="1:9" x14ac:dyDescent="0.25">
      <c r="A227">
        <v>224</v>
      </c>
      <c r="D227" t="str">
        <f t="shared" si="3"/>
        <v>2018Q1</v>
      </c>
      <c r="E227" s="4">
        <v>1</v>
      </c>
      <c r="F227" s="4"/>
      <c r="G227" s="4"/>
      <c r="H227" s="4"/>
      <c r="I227" s="4"/>
    </row>
    <row r="228" spans="1:9" x14ac:dyDescent="0.25">
      <c r="A228">
        <v>225</v>
      </c>
      <c r="D228" t="str">
        <f t="shared" si="3"/>
        <v>2018Q1</v>
      </c>
      <c r="E228" s="4">
        <v>1</v>
      </c>
      <c r="F228" s="4"/>
      <c r="G228" s="4"/>
      <c r="H228" s="4"/>
      <c r="I228" s="4"/>
    </row>
    <row r="229" spans="1:9" x14ac:dyDescent="0.25">
      <c r="A229">
        <v>226</v>
      </c>
      <c r="D229" t="str">
        <f t="shared" si="3"/>
        <v>2018Q1</v>
      </c>
      <c r="E229" s="4">
        <v>1</v>
      </c>
      <c r="F229" s="4"/>
      <c r="G229" s="4"/>
      <c r="H229" s="4"/>
      <c r="I229" s="4"/>
    </row>
    <row r="230" spans="1:9" x14ac:dyDescent="0.25">
      <c r="A230">
        <v>227</v>
      </c>
      <c r="D230" t="str">
        <f t="shared" si="3"/>
        <v>2018Q1</v>
      </c>
      <c r="E230" s="4">
        <v>1</v>
      </c>
      <c r="F230" s="4"/>
      <c r="G230" s="4"/>
      <c r="H230" s="4"/>
      <c r="I230" s="4"/>
    </row>
    <row r="231" spans="1:9" x14ac:dyDescent="0.25">
      <c r="A231">
        <v>228</v>
      </c>
      <c r="D231" t="str">
        <f t="shared" si="3"/>
        <v>2018Q1</v>
      </c>
      <c r="E231" s="4">
        <v>1</v>
      </c>
      <c r="F231" s="4"/>
      <c r="G231" s="4"/>
      <c r="H231" s="4"/>
      <c r="I231" s="4"/>
    </row>
    <row r="232" spans="1:9" x14ac:dyDescent="0.25">
      <c r="A232">
        <v>229</v>
      </c>
      <c r="D232" t="str">
        <f t="shared" si="3"/>
        <v>2018Q1</v>
      </c>
      <c r="E232" s="4">
        <v>1</v>
      </c>
      <c r="F232" s="4"/>
      <c r="G232" s="4"/>
      <c r="H232" s="4"/>
      <c r="I232" s="4"/>
    </row>
    <row r="233" spans="1:9" x14ac:dyDescent="0.25">
      <c r="A233">
        <v>230</v>
      </c>
      <c r="D233" t="str">
        <f t="shared" si="3"/>
        <v>2018Q1</v>
      </c>
      <c r="E233" s="4">
        <v>1</v>
      </c>
      <c r="F233" s="4"/>
      <c r="G233" s="4"/>
      <c r="H233" s="4"/>
      <c r="I233" s="4"/>
    </row>
    <row r="234" spans="1:9" x14ac:dyDescent="0.25">
      <c r="A234">
        <v>231</v>
      </c>
      <c r="D234" t="str">
        <f t="shared" si="3"/>
        <v>2018Q1</v>
      </c>
      <c r="E234" s="4">
        <v>1</v>
      </c>
      <c r="F234" s="4"/>
      <c r="G234" s="4"/>
      <c r="H234" s="4"/>
      <c r="I234" s="4"/>
    </row>
    <row r="235" spans="1:9" x14ac:dyDescent="0.25">
      <c r="A235">
        <v>232</v>
      </c>
      <c r="D235" t="str">
        <f t="shared" si="3"/>
        <v>2018Q1</v>
      </c>
      <c r="E235" s="4">
        <v>1</v>
      </c>
      <c r="F235" s="4"/>
      <c r="G235" s="4"/>
      <c r="H235" s="4"/>
      <c r="I235" s="4"/>
    </row>
    <row r="236" spans="1:9" x14ac:dyDescent="0.25">
      <c r="A236">
        <v>233</v>
      </c>
      <c r="D236" t="str">
        <f t="shared" si="3"/>
        <v>2018Q1</v>
      </c>
      <c r="E236" s="4">
        <v>1</v>
      </c>
      <c r="F236" s="4"/>
      <c r="G236" s="4"/>
      <c r="H236" s="4"/>
      <c r="I236" s="4"/>
    </row>
    <row r="237" spans="1:9" x14ac:dyDescent="0.25">
      <c r="A237">
        <v>234</v>
      </c>
      <c r="D237" t="str">
        <f t="shared" si="3"/>
        <v>2018Q1</v>
      </c>
      <c r="E237" s="4">
        <v>1</v>
      </c>
      <c r="F237" s="4"/>
      <c r="G237" s="4"/>
      <c r="H237" s="4"/>
      <c r="I237" s="4"/>
    </row>
    <row r="238" spans="1:9" x14ac:dyDescent="0.25">
      <c r="A238">
        <v>235</v>
      </c>
      <c r="D238" t="str">
        <f t="shared" si="3"/>
        <v>2018Q1</v>
      </c>
      <c r="E238" s="4">
        <v>1</v>
      </c>
      <c r="F238" s="4"/>
      <c r="G238" s="4"/>
      <c r="H238" s="4"/>
      <c r="I238" s="4"/>
    </row>
    <row r="239" spans="1:9" x14ac:dyDescent="0.25">
      <c r="A239">
        <v>236</v>
      </c>
      <c r="D239" t="str">
        <f t="shared" si="3"/>
        <v>2018Q1</v>
      </c>
      <c r="E239" s="4">
        <v>1</v>
      </c>
      <c r="F239" s="4"/>
      <c r="G239" s="4"/>
      <c r="H239" s="4"/>
      <c r="I239" s="4"/>
    </row>
    <row r="240" spans="1:9" x14ac:dyDescent="0.25">
      <c r="A240">
        <v>237</v>
      </c>
      <c r="D240" t="str">
        <f t="shared" si="3"/>
        <v>2018Q1</v>
      </c>
      <c r="E240" s="4">
        <v>1</v>
      </c>
      <c r="F240" s="4"/>
      <c r="G240" s="4"/>
      <c r="H240" s="4"/>
      <c r="I240" s="4"/>
    </row>
    <row r="241" spans="1:9" x14ac:dyDescent="0.25">
      <c r="A241">
        <v>238</v>
      </c>
      <c r="D241" t="str">
        <f t="shared" si="3"/>
        <v>2018Q1</v>
      </c>
      <c r="E241" s="4">
        <v>1</v>
      </c>
      <c r="F241" s="4"/>
      <c r="G241" s="4"/>
      <c r="H241" s="4"/>
      <c r="I241" s="4"/>
    </row>
    <row r="242" spans="1:9" x14ac:dyDescent="0.25">
      <c r="A242">
        <v>239</v>
      </c>
      <c r="D242" t="str">
        <f t="shared" si="3"/>
        <v>2018Q1</v>
      </c>
      <c r="E242" s="4">
        <v>1</v>
      </c>
      <c r="F242" s="4"/>
      <c r="G242" s="4"/>
      <c r="H242" s="4"/>
      <c r="I242" s="4"/>
    </row>
    <row r="243" spans="1:9" x14ac:dyDescent="0.25">
      <c r="A243">
        <v>240</v>
      </c>
      <c r="D243" t="str">
        <f t="shared" si="3"/>
        <v>2018Q1</v>
      </c>
      <c r="E243" s="4">
        <v>1</v>
      </c>
      <c r="F243" s="4"/>
      <c r="G243" s="4"/>
      <c r="H243" s="4"/>
      <c r="I243" s="4"/>
    </row>
    <row r="244" spans="1:9" x14ac:dyDescent="0.25">
      <c r="A244">
        <v>241</v>
      </c>
      <c r="D244" t="str">
        <f t="shared" si="3"/>
        <v>2018Q1</v>
      </c>
      <c r="E244" s="4">
        <v>1</v>
      </c>
      <c r="F244" s="4"/>
      <c r="G244" s="4"/>
      <c r="H244" s="4"/>
      <c r="I244" s="4"/>
    </row>
    <row r="245" spans="1:9" x14ac:dyDescent="0.25">
      <c r="A245">
        <v>242</v>
      </c>
      <c r="D245" t="str">
        <f t="shared" si="3"/>
        <v>2018Q1</v>
      </c>
      <c r="E245" s="4">
        <v>1</v>
      </c>
      <c r="F245" s="4"/>
      <c r="G245" s="4"/>
      <c r="H245" s="4"/>
      <c r="I245" s="4"/>
    </row>
    <row r="246" spans="1:9" x14ac:dyDescent="0.25">
      <c r="A246">
        <v>243</v>
      </c>
      <c r="D246" t="str">
        <f t="shared" si="3"/>
        <v>2018Q1</v>
      </c>
      <c r="E246" s="4">
        <v>1</v>
      </c>
      <c r="F246" s="4"/>
      <c r="G246" s="4"/>
      <c r="H246" s="4"/>
      <c r="I246" s="4"/>
    </row>
    <row r="247" spans="1:9" x14ac:dyDescent="0.25">
      <c r="A247">
        <v>244</v>
      </c>
      <c r="D247" t="str">
        <f t="shared" si="3"/>
        <v>2018Q1</v>
      </c>
      <c r="E247" s="4">
        <v>1</v>
      </c>
      <c r="F247" s="4"/>
      <c r="G247" s="4"/>
      <c r="H247" s="4"/>
      <c r="I247" s="4"/>
    </row>
    <row r="248" spans="1:9" x14ac:dyDescent="0.25">
      <c r="A248">
        <v>245</v>
      </c>
      <c r="D248" t="str">
        <f t="shared" si="3"/>
        <v>2018Q1</v>
      </c>
      <c r="E248" s="4">
        <v>1</v>
      </c>
      <c r="F248" s="4"/>
      <c r="G248" s="4"/>
      <c r="H248" s="4"/>
      <c r="I248" s="4"/>
    </row>
    <row r="249" spans="1:9" x14ac:dyDescent="0.25">
      <c r="A249">
        <v>246</v>
      </c>
      <c r="D249" t="str">
        <f t="shared" si="3"/>
        <v>2018Q1</v>
      </c>
      <c r="E249" s="4">
        <v>1</v>
      </c>
      <c r="F249" s="4"/>
      <c r="G249" s="4"/>
      <c r="H249" s="4"/>
      <c r="I249" s="4"/>
    </row>
    <row r="250" spans="1:9" x14ac:dyDescent="0.25">
      <c r="A250">
        <v>247</v>
      </c>
      <c r="D250" t="str">
        <f t="shared" si="3"/>
        <v>2018Q1</v>
      </c>
      <c r="E250" s="4">
        <v>1</v>
      </c>
      <c r="F250" s="4"/>
      <c r="G250" s="4"/>
      <c r="H250" s="4"/>
      <c r="I250" s="4"/>
    </row>
    <row r="251" spans="1:9" x14ac:dyDescent="0.25">
      <c r="A251">
        <v>248</v>
      </c>
      <c r="D251" t="str">
        <f t="shared" si="3"/>
        <v>2018Q1</v>
      </c>
      <c r="E251" s="4">
        <v>1</v>
      </c>
      <c r="F251" s="4"/>
      <c r="G251" s="4"/>
      <c r="H251" s="4"/>
      <c r="I251" s="4"/>
    </row>
    <row r="252" spans="1:9" x14ac:dyDescent="0.25">
      <c r="A252">
        <v>249</v>
      </c>
      <c r="D252" t="str">
        <f t="shared" si="3"/>
        <v>2018Q1</v>
      </c>
      <c r="E252" s="4">
        <v>1</v>
      </c>
      <c r="F252" s="4"/>
      <c r="G252" s="4"/>
      <c r="H252" s="4"/>
      <c r="I252" s="4"/>
    </row>
    <row r="253" spans="1:9" x14ac:dyDescent="0.25">
      <c r="A253">
        <v>250</v>
      </c>
      <c r="D253" t="str">
        <f t="shared" si="3"/>
        <v>2018Q1</v>
      </c>
      <c r="E253" s="4">
        <v>1</v>
      </c>
      <c r="F253" s="4"/>
      <c r="G253" s="4"/>
      <c r="H253" s="4"/>
      <c r="I253" s="4"/>
    </row>
    <row r="254" spans="1:9" x14ac:dyDescent="0.25">
      <c r="A254">
        <v>251</v>
      </c>
      <c r="D254" t="str">
        <f t="shared" si="3"/>
        <v>2018Q1</v>
      </c>
      <c r="E254" s="4">
        <v>1</v>
      </c>
      <c r="F254" s="4"/>
      <c r="G254" s="4"/>
      <c r="H254" s="4"/>
      <c r="I254" s="4"/>
    </row>
    <row r="255" spans="1:9" x14ac:dyDescent="0.25">
      <c r="A255">
        <v>252</v>
      </c>
      <c r="D255" t="str">
        <f t="shared" si="3"/>
        <v>2018Q1</v>
      </c>
      <c r="E255" s="4">
        <v>1</v>
      </c>
      <c r="F255" s="4"/>
      <c r="G255" s="4"/>
      <c r="H255" s="4"/>
      <c r="I255" s="4"/>
    </row>
    <row r="256" spans="1:9" x14ac:dyDescent="0.25">
      <c r="A256">
        <v>253</v>
      </c>
      <c r="D256" t="str">
        <f t="shared" si="3"/>
        <v>2018Q1</v>
      </c>
      <c r="E256" s="4">
        <v>1</v>
      </c>
      <c r="F256" s="4"/>
      <c r="G256" s="4"/>
      <c r="H256" s="4"/>
      <c r="I256" s="4"/>
    </row>
    <row r="257" spans="1:9" x14ac:dyDescent="0.25">
      <c r="A257">
        <v>254</v>
      </c>
      <c r="D257" t="str">
        <f t="shared" si="3"/>
        <v>2018Q1</v>
      </c>
      <c r="E257" s="4">
        <v>1</v>
      </c>
      <c r="F257" s="4"/>
      <c r="G257" s="4"/>
      <c r="H257" s="4"/>
      <c r="I257" s="4"/>
    </row>
    <row r="258" spans="1:9" x14ac:dyDescent="0.25">
      <c r="A258">
        <v>255</v>
      </c>
      <c r="D258" t="str">
        <f t="shared" si="3"/>
        <v>2018Q1</v>
      </c>
      <c r="E258" s="4">
        <v>1</v>
      </c>
      <c r="F258" s="4"/>
      <c r="G258" s="4"/>
      <c r="H258" s="4"/>
      <c r="I258" s="4"/>
    </row>
    <row r="259" spans="1:9" x14ac:dyDescent="0.25">
      <c r="A259">
        <v>256</v>
      </c>
      <c r="D259" t="str">
        <f t="shared" si="3"/>
        <v>2018Q1</v>
      </c>
      <c r="E259" s="4">
        <v>1</v>
      </c>
      <c r="F259" s="4"/>
      <c r="G259" s="4"/>
      <c r="H259" s="4"/>
      <c r="I259" s="4"/>
    </row>
    <row r="260" spans="1:9" x14ac:dyDescent="0.25">
      <c r="A260">
        <v>257</v>
      </c>
      <c r="D260" t="str">
        <f t="shared" si="3"/>
        <v>2018Q1</v>
      </c>
      <c r="E260" s="4">
        <v>1</v>
      </c>
      <c r="F260" s="4"/>
      <c r="G260" s="4"/>
      <c r="H260" s="4"/>
      <c r="I260" s="4"/>
    </row>
    <row r="261" spans="1:9" x14ac:dyDescent="0.25">
      <c r="A261">
        <v>258</v>
      </c>
      <c r="D261" t="str">
        <f t="shared" si="3"/>
        <v>2018Q1</v>
      </c>
      <c r="E261" s="4">
        <v>1</v>
      </c>
      <c r="F261" s="4"/>
      <c r="G261" s="4"/>
      <c r="H261" s="4"/>
      <c r="I261" s="4"/>
    </row>
    <row r="262" spans="1:9" x14ac:dyDescent="0.25">
      <c r="A262">
        <v>259</v>
      </c>
      <c r="D262" t="str">
        <f t="shared" si="3"/>
        <v>2018Q1</v>
      </c>
      <c r="E262" s="4">
        <v>1</v>
      </c>
      <c r="F262" s="4"/>
      <c r="G262" s="4"/>
      <c r="H262" s="4"/>
      <c r="I262" s="4"/>
    </row>
    <row r="263" spans="1:9" x14ac:dyDescent="0.25">
      <c r="A263">
        <v>260</v>
      </c>
      <c r="D263" t="str">
        <f t="shared" si="3"/>
        <v>2018Q1</v>
      </c>
      <c r="E263" s="4">
        <v>1</v>
      </c>
      <c r="F263" s="4"/>
      <c r="G263" s="4"/>
      <c r="H263" s="4"/>
      <c r="I263" s="4"/>
    </row>
    <row r="264" spans="1:9" x14ac:dyDescent="0.25">
      <c r="A264">
        <v>261</v>
      </c>
      <c r="D264" t="str">
        <f t="shared" ref="D264:D306" si="4">$B$3</f>
        <v>2018Q1</v>
      </c>
      <c r="E264" s="4">
        <v>1</v>
      </c>
      <c r="F264" s="4"/>
      <c r="G264" s="4"/>
      <c r="H264" s="4"/>
      <c r="I264" s="4"/>
    </row>
    <row r="265" spans="1:9" x14ac:dyDescent="0.25">
      <c r="A265">
        <v>262</v>
      </c>
      <c r="D265" t="str">
        <f t="shared" si="4"/>
        <v>2018Q1</v>
      </c>
      <c r="E265" s="4">
        <v>1</v>
      </c>
      <c r="F265" s="4"/>
      <c r="G265" s="4"/>
      <c r="H265" s="4"/>
      <c r="I265" s="4"/>
    </row>
    <row r="266" spans="1:9" x14ac:dyDescent="0.25">
      <c r="A266">
        <v>263</v>
      </c>
      <c r="D266" t="str">
        <f t="shared" si="4"/>
        <v>2018Q1</v>
      </c>
      <c r="E266" s="4">
        <v>1</v>
      </c>
      <c r="F266" s="4"/>
      <c r="G266" s="4"/>
      <c r="H266" s="4"/>
      <c r="I266" s="4"/>
    </row>
    <row r="267" spans="1:9" x14ac:dyDescent="0.25">
      <c r="A267">
        <v>264</v>
      </c>
      <c r="D267" t="str">
        <f t="shared" si="4"/>
        <v>2018Q1</v>
      </c>
      <c r="E267" s="4">
        <v>1</v>
      </c>
      <c r="F267" s="4"/>
      <c r="G267" s="4"/>
      <c r="H267" s="4"/>
      <c r="I267" s="4"/>
    </row>
    <row r="268" spans="1:9" x14ac:dyDescent="0.25">
      <c r="A268">
        <v>265</v>
      </c>
      <c r="D268" t="str">
        <f t="shared" si="4"/>
        <v>2018Q1</v>
      </c>
      <c r="E268" s="4">
        <v>1</v>
      </c>
      <c r="F268" s="4"/>
      <c r="G268" s="4"/>
      <c r="H268" s="4"/>
      <c r="I268" s="4"/>
    </row>
    <row r="269" spans="1:9" x14ac:dyDescent="0.25">
      <c r="A269">
        <v>266</v>
      </c>
      <c r="D269" t="str">
        <f t="shared" si="4"/>
        <v>2018Q1</v>
      </c>
      <c r="E269" s="4">
        <v>1</v>
      </c>
      <c r="F269" s="4"/>
      <c r="G269" s="4"/>
      <c r="H269" s="4"/>
      <c r="I269" s="4"/>
    </row>
    <row r="270" spans="1:9" x14ac:dyDescent="0.25">
      <c r="A270">
        <v>267</v>
      </c>
      <c r="D270" t="str">
        <f t="shared" si="4"/>
        <v>2018Q1</v>
      </c>
      <c r="E270" s="4">
        <v>1</v>
      </c>
      <c r="F270" s="4"/>
      <c r="G270" s="4"/>
      <c r="H270" s="4"/>
      <c r="I270" s="4"/>
    </row>
    <row r="271" spans="1:9" x14ac:dyDescent="0.25">
      <c r="A271">
        <v>268</v>
      </c>
      <c r="D271" t="str">
        <f t="shared" si="4"/>
        <v>2018Q1</v>
      </c>
      <c r="E271" s="4">
        <v>1</v>
      </c>
      <c r="F271" s="4"/>
      <c r="G271" s="4"/>
      <c r="H271" s="4"/>
      <c r="I271" s="4"/>
    </row>
    <row r="272" spans="1:9" x14ac:dyDescent="0.25">
      <c r="A272">
        <v>269</v>
      </c>
      <c r="D272" t="str">
        <f t="shared" si="4"/>
        <v>2018Q1</v>
      </c>
      <c r="E272" s="4">
        <v>1</v>
      </c>
      <c r="F272" s="4"/>
      <c r="G272" s="4"/>
      <c r="H272" s="4"/>
      <c r="I272" s="4"/>
    </row>
    <row r="273" spans="1:9" x14ac:dyDescent="0.25">
      <c r="A273">
        <v>270</v>
      </c>
      <c r="D273" t="str">
        <f t="shared" si="4"/>
        <v>2018Q1</v>
      </c>
      <c r="E273" s="4">
        <v>1</v>
      </c>
      <c r="F273" s="4"/>
      <c r="G273" s="4"/>
      <c r="H273" s="4"/>
      <c r="I273" s="4"/>
    </row>
    <row r="274" spans="1:9" x14ac:dyDescent="0.25">
      <c r="A274">
        <v>271</v>
      </c>
      <c r="D274" t="str">
        <f t="shared" si="4"/>
        <v>2018Q1</v>
      </c>
      <c r="E274" s="4">
        <v>1</v>
      </c>
      <c r="F274" s="4"/>
      <c r="G274" s="4"/>
      <c r="H274" s="4"/>
      <c r="I274" s="4"/>
    </row>
    <row r="275" spans="1:9" x14ac:dyDescent="0.25">
      <c r="A275">
        <v>272</v>
      </c>
      <c r="D275" t="str">
        <f t="shared" si="4"/>
        <v>2018Q1</v>
      </c>
      <c r="E275" s="4">
        <v>1</v>
      </c>
      <c r="F275" s="4"/>
      <c r="G275" s="4"/>
      <c r="H275" s="4"/>
      <c r="I275" s="4"/>
    </row>
    <row r="276" spans="1:9" x14ac:dyDescent="0.25">
      <c r="A276">
        <v>273</v>
      </c>
      <c r="D276" t="str">
        <f t="shared" si="4"/>
        <v>2018Q1</v>
      </c>
      <c r="E276" s="4">
        <v>1</v>
      </c>
      <c r="F276" s="4"/>
      <c r="G276" s="4"/>
      <c r="H276" s="4"/>
      <c r="I276" s="4"/>
    </row>
    <row r="277" spans="1:9" x14ac:dyDescent="0.25">
      <c r="A277">
        <v>274</v>
      </c>
      <c r="D277" t="str">
        <f t="shared" si="4"/>
        <v>2018Q1</v>
      </c>
      <c r="E277" s="4">
        <v>1</v>
      </c>
      <c r="F277" s="4"/>
      <c r="G277" s="4"/>
      <c r="H277" s="4"/>
      <c r="I277" s="4"/>
    </row>
    <row r="278" spans="1:9" x14ac:dyDescent="0.25">
      <c r="A278">
        <v>275</v>
      </c>
      <c r="D278" t="str">
        <f t="shared" si="4"/>
        <v>2018Q1</v>
      </c>
      <c r="E278" s="4">
        <v>1</v>
      </c>
      <c r="F278" s="4"/>
      <c r="G278" s="4"/>
      <c r="H278" s="4"/>
      <c r="I278" s="4"/>
    </row>
    <row r="279" spans="1:9" x14ac:dyDescent="0.25">
      <c r="A279">
        <v>276</v>
      </c>
      <c r="D279" t="str">
        <f t="shared" si="4"/>
        <v>2018Q1</v>
      </c>
      <c r="E279" s="4">
        <v>1</v>
      </c>
      <c r="F279" s="4"/>
      <c r="G279" s="4"/>
      <c r="H279" s="4"/>
      <c r="I279" s="4"/>
    </row>
    <row r="280" spans="1:9" x14ac:dyDescent="0.25">
      <c r="A280">
        <v>277</v>
      </c>
      <c r="D280" t="str">
        <f t="shared" si="4"/>
        <v>2018Q1</v>
      </c>
      <c r="E280" s="4">
        <v>1</v>
      </c>
      <c r="F280" s="4"/>
      <c r="G280" s="4"/>
      <c r="H280" s="4"/>
      <c r="I280" s="4"/>
    </row>
    <row r="281" spans="1:9" x14ac:dyDescent="0.25">
      <c r="A281">
        <v>278</v>
      </c>
      <c r="D281" t="str">
        <f t="shared" si="4"/>
        <v>2018Q1</v>
      </c>
      <c r="E281" s="4">
        <v>1</v>
      </c>
      <c r="F281" s="4"/>
      <c r="G281" s="4"/>
      <c r="H281" s="4"/>
      <c r="I281" s="4"/>
    </row>
    <row r="282" spans="1:9" x14ac:dyDescent="0.25">
      <c r="A282">
        <v>279</v>
      </c>
      <c r="D282" t="str">
        <f t="shared" si="4"/>
        <v>2018Q1</v>
      </c>
      <c r="E282" s="4">
        <v>1</v>
      </c>
      <c r="F282" s="4"/>
      <c r="G282" s="4"/>
      <c r="H282" s="4"/>
      <c r="I282" s="4"/>
    </row>
    <row r="283" spans="1:9" x14ac:dyDescent="0.25">
      <c r="A283">
        <v>280</v>
      </c>
      <c r="D283" t="str">
        <f t="shared" si="4"/>
        <v>2018Q1</v>
      </c>
      <c r="E283" s="4">
        <v>1</v>
      </c>
      <c r="F283" s="4"/>
      <c r="G283" s="4"/>
      <c r="H283" s="4"/>
      <c r="I283" s="4"/>
    </row>
    <row r="284" spans="1:9" x14ac:dyDescent="0.25">
      <c r="A284">
        <v>281</v>
      </c>
      <c r="D284" t="str">
        <f t="shared" si="4"/>
        <v>2018Q1</v>
      </c>
      <c r="E284" s="4">
        <v>1</v>
      </c>
      <c r="F284" s="4"/>
      <c r="G284" s="4"/>
      <c r="H284" s="4"/>
      <c r="I284" s="4"/>
    </row>
    <row r="285" spans="1:9" x14ac:dyDescent="0.25">
      <c r="A285">
        <v>282</v>
      </c>
      <c r="D285" t="str">
        <f t="shared" si="4"/>
        <v>2018Q1</v>
      </c>
      <c r="E285" s="4">
        <v>1</v>
      </c>
      <c r="F285" s="4"/>
      <c r="G285" s="4"/>
      <c r="H285" s="4"/>
      <c r="I285" s="4"/>
    </row>
    <row r="286" spans="1:9" x14ac:dyDescent="0.25">
      <c r="A286">
        <v>283</v>
      </c>
      <c r="D286" t="str">
        <f t="shared" si="4"/>
        <v>2018Q1</v>
      </c>
      <c r="E286" s="4">
        <v>1</v>
      </c>
      <c r="F286" s="4"/>
      <c r="G286" s="4"/>
      <c r="H286" s="4"/>
      <c r="I286" s="4"/>
    </row>
    <row r="287" spans="1:9" x14ac:dyDescent="0.25">
      <c r="A287">
        <v>284</v>
      </c>
      <c r="D287" t="str">
        <f t="shared" si="4"/>
        <v>2018Q1</v>
      </c>
      <c r="E287" s="4">
        <v>1</v>
      </c>
      <c r="F287" s="4"/>
      <c r="G287" s="4"/>
      <c r="H287" s="4"/>
      <c r="I287" s="4"/>
    </row>
    <row r="288" spans="1:9" x14ac:dyDescent="0.25">
      <c r="A288">
        <v>285</v>
      </c>
      <c r="D288" t="str">
        <f t="shared" si="4"/>
        <v>2018Q1</v>
      </c>
      <c r="E288" s="4">
        <v>1</v>
      </c>
      <c r="F288" s="4"/>
      <c r="G288" s="4"/>
      <c r="H288" s="4"/>
      <c r="I288" s="4"/>
    </row>
    <row r="289" spans="1:9" x14ac:dyDescent="0.25">
      <c r="A289">
        <v>286</v>
      </c>
      <c r="D289" t="str">
        <f t="shared" si="4"/>
        <v>2018Q1</v>
      </c>
      <c r="E289" s="4">
        <v>1</v>
      </c>
      <c r="F289" s="4"/>
      <c r="G289" s="4"/>
      <c r="H289" s="4"/>
      <c r="I289" s="4"/>
    </row>
    <row r="290" spans="1:9" x14ac:dyDescent="0.25">
      <c r="A290">
        <v>287</v>
      </c>
      <c r="D290" t="str">
        <f t="shared" si="4"/>
        <v>2018Q1</v>
      </c>
      <c r="E290" s="4">
        <v>1</v>
      </c>
      <c r="F290" s="4"/>
      <c r="G290" s="4"/>
      <c r="H290" s="4"/>
      <c r="I290" s="4"/>
    </row>
    <row r="291" spans="1:9" x14ac:dyDescent="0.25">
      <c r="A291">
        <v>288</v>
      </c>
      <c r="D291" t="str">
        <f t="shared" si="4"/>
        <v>2018Q1</v>
      </c>
      <c r="E291" s="4">
        <v>1</v>
      </c>
      <c r="F291" s="4"/>
      <c r="G291" s="4"/>
      <c r="H291" s="4"/>
      <c r="I291" s="4"/>
    </row>
    <row r="292" spans="1:9" x14ac:dyDescent="0.25">
      <c r="A292">
        <v>289</v>
      </c>
      <c r="D292" t="str">
        <f t="shared" si="4"/>
        <v>2018Q1</v>
      </c>
      <c r="E292" s="4">
        <v>1</v>
      </c>
      <c r="F292" s="4"/>
      <c r="G292" s="4"/>
      <c r="H292" s="4"/>
      <c r="I292" s="4"/>
    </row>
    <row r="293" spans="1:9" x14ac:dyDescent="0.25">
      <c r="A293">
        <v>290</v>
      </c>
      <c r="D293" t="str">
        <f t="shared" si="4"/>
        <v>2018Q1</v>
      </c>
      <c r="E293" s="4">
        <v>1</v>
      </c>
      <c r="F293" s="4"/>
      <c r="G293" s="4"/>
      <c r="H293" s="4"/>
      <c r="I293" s="4"/>
    </row>
    <row r="294" spans="1:9" x14ac:dyDescent="0.25">
      <c r="A294">
        <v>291</v>
      </c>
      <c r="D294" t="str">
        <f t="shared" si="4"/>
        <v>2018Q1</v>
      </c>
      <c r="E294" s="4">
        <v>1</v>
      </c>
      <c r="F294" s="4"/>
      <c r="G294" s="4"/>
      <c r="H294" s="4"/>
      <c r="I294" s="4"/>
    </row>
    <row r="295" spans="1:9" x14ac:dyDescent="0.25">
      <c r="A295">
        <v>292</v>
      </c>
      <c r="D295" t="str">
        <f t="shared" si="4"/>
        <v>2018Q1</v>
      </c>
      <c r="E295" s="4">
        <v>1</v>
      </c>
      <c r="F295" s="4"/>
      <c r="G295" s="4"/>
      <c r="H295" s="4"/>
      <c r="I295" s="4"/>
    </row>
    <row r="296" spans="1:9" x14ac:dyDescent="0.25">
      <c r="A296">
        <v>293</v>
      </c>
      <c r="D296" t="str">
        <f t="shared" si="4"/>
        <v>2018Q1</v>
      </c>
      <c r="E296" s="4">
        <v>1</v>
      </c>
      <c r="F296" s="4"/>
      <c r="G296" s="4"/>
      <c r="H296" s="4"/>
      <c r="I296" s="4"/>
    </row>
    <row r="297" spans="1:9" x14ac:dyDescent="0.25">
      <c r="A297">
        <v>294</v>
      </c>
      <c r="D297" t="str">
        <f t="shared" si="4"/>
        <v>2018Q1</v>
      </c>
      <c r="E297" s="4">
        <v>1</v>
      </c>
      <c r="F297" s="4"/>
      <c r="G297" s="4"/>
      <c r="H297" s="4"/>
      <c r="I297" s="4"/>
    </row>
    <row r="298" spans="1:9" x14ac:dyDescent="0.25">
      <c r="A298">
        <v>295</v>
      </c>
      <c r="D298" t="str">
        <f t="shared" si="4"/>
        <v>2018Q1</v>
      </c>
      <c r="E298" s="4">
        <v>1</v>
      </c>
      <c r="F298" s="4"/>
      <c r="G298" s="4"/>
      <c r="H298" s="4"/>
      <c r="I298" s="4"/>
    </row>
    <row r="299" spans="1:9" x14ac:dyDescent="0.25">
      <c r="A299">
        <v>296</v>
      </c>
      <c r="D299" t="str">
        <f t="shared" si="4"/>
        <v>2018Q1</v>
      </c>
      <c r="E299" s="4">
        <v>1</v>
      </c>
      <c r="F299" s="4"/>
      <c r="G299" s="4"/>
      <c r="H299" s="4"/>
      <c r="I299" s="4"/>
    </row>
    <row r="300" spans="1:9" x14ac:dyDescent="0.25">
      <c r="A300">
        <v>297</v>
      </c>
      <c r="D300" t="str">
        <f t="shared" si="4"/>
        <v>2018Q1</v>
      </c>
      <c r="E300" s="4">
        <v>1</v>
      </c>
      <c r="F300" s="4"/>
      <c r="G300" s="4"/>
      <c r="H300" s="4"/>
      <c r="I300" s="4"/>
    </row>
    <row r="301" spans="1:9" x14ac:dyDescent="0.25">
      <c r="A301">
        <v>298</v>
      </c>
      <c r="D301" t="str">
        <f t="shared" si="4"/>
        <v>2018Q1</v>
      </c>
      <c r="E301" s="4">
        <v>1</v>
      </c>
      <c r="F301" s="4"/>
      <c r="G301" s="4"/>
      <c r="H301" s="4"/>
      <c r="I301" s="4"/>
    </row>
    <row r="302" spans="1:9" x14ac:dyDescent="0.25">
      <c r="A302">
        <v>299</v>
      </c>
      <c r="D302" t="str">
        <f t="shared" si="4"/>
        <v>2018Q1</v>
      </c>
      <c r="E302" s="4">
        <v>1</v>
      </c>
      <c r="F302" s="4"/>
      <c r="G302" s="4"/>
      <c r="H302" s="4"/>
      <c r="I302" s="4"/>
    </row>
    <row r="303" spans="1:9" x14ac:dyDescent="0.25">
      <c r="A303">
        <v>300</v>
      </c>
      <c r="D303" t="str">
        <f t="shared" si="4"/>
        <v>2018Q1</v>
      </c>
      <c r="E303" s="4">
        <v>1</v>
      </c>
      <c r="F303" s="4"/>
      <c r="G303" s="4"/>
      <c r="H303" s="4"/>
      <c r="I303" s="4"/>
    </row>
    <row r="304" spans="1:9" x14ac:dyDescent="0.25">
      <c r="A304">
        <v>301</v>
      </c>
      <c r="D304" t="str">
        <f t="shared" si="4"/>
        <v>2018Q1</v>
      </c>
      <c r="E304" s="4">
        <v>1</v>
      </c>
      <c r="F304" s="4"/>
      <c r="G304" s="4"/>
      <c r="H304" s="4"/>
      <c r="I304" s="4"/>
    </row>
    <row r="305" spans="1:9" x14ac:dyDescent="0.25">
      <c r="A305">
        <v>302</v>
      </c>
      <c r="D305" t="str">
        <f t="shared" si="4"/>
        <v>2018Q1</v>
      </c>
      <c r="E305" s="4">
        <v>1</v>
      </c>
      <c r="F305" s="4"/>
      <c r="G305" s="4"/>
      <c r="H305" s="4"/>
      <c r="I305" s="4"/>
    </row>
    <row r="306" spans="1:9" x14ac:dyDescent="0.25">
      <c r="A306">
        <v>303</v>
      </c>
      <c r="D306" t="str">
        <f t="shared" si="4"/>
        <v>2018Q1</v>
      </c>
      <c r="E306" s="4">
        <v>1</v>
      </c>
      <c r="F306" s="4"/>
      <c r="G306" s="4"/>
      <c r="H306" s="4"/>
      <c r="I306" s="4"/>
    </row>
    <row r="1048576" spans="2:2" x14ac:dyDescent="0.25">
      <c r="B1048576" s="11"/>
    </row>
  </sheetData>
  <sheetProtection selectLockedCells="1"/>
  <mergeCells count="1">
    <mergeCell ref="A6:C6"/>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199"/>
  <sheetViews>
    <sheetView showGridLines="0" tabSelected="1" view="pageBreakPreview" topLeftCell="A7" zoomScale="85" zoomScaleNormal="85" zoomScaleSheetLayoutView="85" workbookViewId="0">
      <selection activeCell="D7" sqref="D7:J7"/>
    </sheetView>
  </sheetViews>
  <sheetFormatPr defaultColWidth="9.140625" defaultRowHeight="15" x14ac:dyDescent="0.25"/>
  <cols>
    <col min="1" max="1" width="21" style="46" bestFit="1" customWidth="1"/>
    <col min="2" max="3" width="9.140625" style="46"/>
    <col min="4" max="4" width="51.140625" style="48" customWidth="1"/>
    <col min="5" max="9" width="28.5703125" style="48" customWidth="1"/>
    <col min="10" max="10" width="2.28515625" style="48" customWidth="1"/>
    <col min="11" max="11" width="10" style="39" customWidth="1"/>
    <col min="12" max="12" width="34.7109375" style="49" customWidth="1"/>
    <col min="13" max="13" width="20.85546875" style="49" customWidth="1"/>
    <col min="14" max="14" width="29.42578125" style="49" customWidth="1"/>
    <col min="15" max="15" width="20.85546875" style="49" customWidth="1"/>
    <col min="16" max="16" width="10.42578125" style="49" bestFit="1" customWidth="1"/>
    <col min="17" max="17" width="16.42578125" style="49" bestFit="1" customWidth="1"/>
    <col min="18" max="19" width="9.140625" style="49"/>
    <col min="20" max="16384" width="9.140625" style="39"/>
  </cols>
  <sheetData>
    <row r="1" spans="1:34" s="12" customFormat="1" ht="16.5" hidden="1" thickTop="1" thickBot="1" x14ac:dyDescent="0.3">
      <c r="D1" s="72"/>
      <c r="E1" s="73"/>
      <c r="F1" s="73"/>
      <c r="G1" s="73"/>
      <c r="H1" s="73"/>
      <c r="I1" s="73"/>
      <c r="J1" s="74"/>
      <c r="K1" s="38"/>
      <c r="L1" s="38"/>
      <c r="M1" s="38"/>
      <c r="N1" s="38"/>
      <c r="O1" s="38"/>
      <c r="P1" s="38"/>
      <c r="Q1" s="38"/>
      <c r="R1" s="38"/>
      <c r="S1" s="38"/>
      <c r="T1" s="38"/>
      <c r="U1" s="38"/>
      <c r="V1" s="38"/>
      <c r="W1" s="38"/>
      <c r="X1" s="38"/>
      <c r="Y1" s="38"/>
      <c r="Z1" s="38"/>
      <c r="AA1" s="38"/>
      <c r="AB1" s="38"/>
      <c r="AC1" s="38"/>
      <c r="AD1" s="38"/>
      <c r="AE1" s="38"/>
      <c r="AF1" s="38"/>
      <c r="AG1" s="38"/>
      <c r="AH1" s="65"/>
    </row>
    <row r="2" spans="1:34" s="12" customFormat="1" ht="15.75" hidden="1" thickBot="1" x14ac:dyDescent="0.3">
      <c r="D2" s="75" t="s">
        <v>102</v>
      </c>
      <c r="E2" s="14"/>
      <c r="F2" s="13" t="s">
        <v>103</v>
      </c>
      <c r="G2" s="15"/>
      <c r="H2" s="13" t="s">
        <v>104</v>
      </c>
      <c r="I2" s="15"/>
      <c r="J2" s="76"/>
      <c r="K2" s="38"/>
      <c r="L2" s="38" t="s">
        <v>5586</v>
      </c>
      <c r="M2" s="38"/>
      <c r="N2" s="38"/>
      <c r="O2" s="38"/>
      <c r="P2" s="38"/>
      <c r="Q2" s="38"/>
      <c r="R2" s="38"/>
      <c r="S2" s="38"/>
      <c r="T2" s="38"/>
      <c r="U2" s="38"/>
      <c r="V2" s="38"/>
      <c r="W2" s="38"/>
      <c r="X2" s="38"/>
      <c r="Y2" s="38"/>
      <c r="Z2" s="125" t="s">
        <v>82</v>
      </c>
      <c r="AA2" s="126"/>
      <c r="AB2" s="126"/>
      <c r="AC2" s="126"/>
      <c r="AD2" s="127"/>
      <c r="AE2" s="38"/>
      <c r="AF2" s="38"/>
      <c r="AG2" s="38"/>
      <c r="AH2" s="65"/>
    </row>
    <row r="3" spans="1:34" s="38" customFormat="1" ht="15" hidden="1" customHeight="1" x14ac:dyDescent="0.25">
      <c r="A3" s="12"/>
      <c r="B3" s="12"/>
      <c r="C3" s="12"/>
      <c r="D3" s="77">
        <f>VLOOKUP(E4,'All Banks Dropdown'!$L$10:$M$469,2,FALSE)</f>
        <v>4098838</v>
      </c>
      <c r="E3" s="12"/>
      <c r="F3" s="77">
        <f>VLOOKUP(G4,'All Banks Dropdown'!$O$10:$P$469,2,FALSE)</f>
        <v>1008518</v>
      </c>
      <c r="G3" s="12"/>
      <c r="H3" s="77">
        <f>VLOOKUP(I4,'All Banks Dropdown'!$R$10:$S$469,2,FALSE)</f>
        <v>1016171</v>
      </c>
      <c r="I3" s="12"/>
      <c r="J3" s="76"/>
      <c r="L3" s="50">
        <f>IF(LEN($D$3)=6,VLOOKUP($D$3,'All Banks By UBPR Group'!$I$3:$K$5492,2,FALSE),VLOOKUP($D$3,'All Banks By UBPR Group'!$B$2:$D$6280,2,FALSE))</f>
        <v>5</v>
      </c>
      <c r="Z3" s="51"/>
      <c r="AA3" s="52"/>
      <c r="AB3" s="52"/>
      <c r="AC3" s="52"/>
      <c r="AD3" s="52"/>
    </row>
    <row r="4" spans="1:34" s="38" customFormat="1" ht="15.75" hidden="1" customHeight="1" x14ac:dyDescent="0.25">
      <c r="A4" s="12"/>
      <c r="B4" s="12"/>
      <c r="C4" s="12"/>
      <c r="D4" s="77"/>
      <c r="E4" s="117" t="s">
        <v>10126</v>
      </c>
      <c r="F4" s="12"/>
      <c r="G4" s="117" t="s">
        <v>10050</v>
      </c>
      <c r="H4" s="12"/>
      <c r="I4" s="117" t="s">
        <v>10127</v>
      </c>
      <c r="J4" s="78"/>
      <c r="L4" s="50"/>
      <c r="Z4" s="53"/>
      <c r="AA4" s="54"/>
      <c r="AB4" s="54"/>
      <c r="AC4" s="54"/>
      <c r="AD4" s="54"/>
    </row>
    <row r="5" spans="1:34" s="38" customFormat="1" ht="15" hidden="1" customHeight="1" x14ac:dyDescent="0.25">
      <c r="A5" s="12"/>
      <c r="B5" s="12"/>
      <c r="C5" s="12"/>
      <c r="D5" s="77"/>
      <c r="E5" s="118" t="str">
        <f>LEFT(RIGHT(E4,LEN(E4)-SEARCH("-",E4)-1),LEN(RIGHT(E4,LEN(E4)-SEARCH("-",E4)-1))-4)</f>
        <v>Hazard</v>
      </c>
      <c r="F5" s="12"/>
      <c r="G5" s="118" t="str">
        <f>LEFT(RIGHT(G4,LEN(G4)-SEARCH("-",G4)-1),LEN(RIGHT(G4,LEN(G4)-SEARCH("-",G4)-1))-4)</f>
        <v>Greeneville</v>
      </c>
      <c r="H5" s="12"/>
      <c r="I5" s="118" t="str">
        <f>LEFT(RIGHT(I4,LEN(I4)-SEARCH("-",I4)-1),LEN(RIGHT(I4,LEN(I4)-SEARCH("-",I4)-1))-4)</f>
        <v>South Bend</v>
      </c>
      <c r="J5" s="79"/>
      <c r="L5" s="50"/>
      <c r="Z5" s="53"/>
      <c r="AA5" s="54"/>
      <c r="AB5" s="54"/>
      <c r="AC5" s="54"/>
      <c r="AD5" s="54"/>
    </row>
    <row r="6" spans="1:34" s="38" customFormat="1" ht="15" hidden="1" customHeight="1" thickBot="1" x14ac:dyDescent="0.3">
      <c r="A6" s="12"/>
      <c r="B6" s="12"/>
      <c r="C6" s="12"/>
      <c r="D6" s="77"/>
      <c r="E6" s="12" t="s">
        <v>2795</v>
      </c>
      <c r="F6" s="12"/>
      <c r="G6" s="12" t="s">
        <v>5461</v>
      </c>
      <c r="H6" s="12"/>
      <c r="I6" s="12" t="s">
        <v>4942</v>
      </c>
      <c r="J6" s="41"/>
      <c r="L6" s="50"/>
      <c r="Z6" s="53"/>
      <c r="AA6" s="54"/>
      <c r="AB6" s="54"/>
      <c r="AC6" s="54"/>
      <c r="AD6" s="54"/>
    </row>
    <row r="7" spans="1:34" ht="46.5" x14ac:dyDescent="0.7">
      <c r="D7" s="137" t="s">
        <v>5593</v>
      </c>
      <c r="E7" s="138"/>
      <c r="F7" s="138"/>
      <c r="G7" s="138"/>
      <c r="H7" s="138"/>
      <c r="I7" s="138"/>
      <c r="J7" s="139"/>
      <c r="L7" s="55"/>
      <c r="M7" s="39"/>
      <c r="N7" s="39"/>
      <c r="O7" s="39"/>
      <c r="P7" s="39"/>
      <c r="Q7" s="39"/>
      <c r="R7" s="39"/>
      <c r="S7" s="39"/>
      <c r="Z7" s="56"/>
      <c r="AA7" s="57"/>
      <c r="AB7" s="57"/>
      <c r="AC7" s="57"/>
      <c r="AD7" s="57"/>
    </row>
    <row r="8" spans="1:34" x14ac:dyDescent="0.25">
      <c r="D8" s="89"/>
      <c r="E8" s="10"/>
      <c r="F8" s="10"/>
      <c r="G8" s="10"/>
      <c r="H8" s="10"/>
      <c r="I8" s="10"/>
      <c r="J8" s="90"/>
      <c r="L8" s="55"/>
      <c r="M8" s="39"/>
      <c r="N8" s="39"/>
      <c r="O8" s="39"/>
      <c r="P8" s="39"/>
      <c r="Q8" s="39"/>
      <c r="R8" s="39"/>
      <c r="S8" s="39"/>
      <c r="Z8" s="56"/>
      <c r="AA8" s="57"/>
      <c r="AB8" s="57"/>
      <c r="AC8" s="57"/>
      <c r="AD8" s="57"/>
    </row>
    <row r="9" spans="1:34" ht="15.75" x14ac:dyDescent="0.25">
      <c r="D9" s="91" t="s">
        <v>5594</v>
      </c>
      <c r="E9" s="10"/>
      <c r="F9" s="10"/>
      <c r="G9" s="10"/>
      <c r="H9" s="10"/>
      <c r="I9" s="10"/>
      <c r="J9" s="90"/>
      <c r="L9" s="55"/>
      <c r="M9" s="39"/>
      <c r="N9" s="39"/>
      <c r="O9" s="39"/>
      <c r="P9" s="39"/>
      <c r="Q9" s="39"/>
      <c r="R9" s="39"/>
      <c r="S9" s="39"/>
      <c r="Z9" s="56"/>
      <c r="AA9" s="57"/>
      <c r="AB9" s="57"/>
      <c r="AC9" s="57"/>
      <c r="AD9" s="57"/>
    </row>
    <row r="10" spans="1:34" ht="15.75" x14ac:dyDescent="0.25">
      <c r="D10" s="91" t="s">
        <v>9170</v>
      </c>
      <c r="E10" s="10"/>
      <c r="F10" s="10"/>
      <c r="G10" s="10"/>
      <c r="H10" s="10"/>
      <c r="I10" s="10"/>
      <c r="J10" s="90"/>
      <c r="L10" s="55"/>
      <c r="M10" s="39"/>
      <c r="N10" s="39"/>
      <c r="O10" s="39"/>
      <c r="P10" s="39"/>
      <c r="Q10" s="39"/>
      <c r="R10" s="39"/>
      <c r="S10" s="39"/>
      <c r="Z10" s="56"/>
      <c r="AA10" s="57"/>
      <c r="AB10" s="57"/>
      <c r="AC10" s="57"/>
      <c r="AD10" s="57"/>
    </row>
    <row r="11" spans="1:34" ht="15.75" x14ac:dyDescent="0.25">
      <c r="D11" s="91"/>
      <c r="E11" s="10"/>
      <c r="F11" s="10"/>
      <c r="G11" s="10"/>
      <c r="H11" s="10"/>
      <c r="I11" s="10"/>
      <c r="J11" s="90"/>
      <c r="L11" s="55"/>
      <c r="M11" s="39"/>
      <c r="N11" s="39"/>
      <c r="O11" s="39"/>
      <c r="P11" s="39"/>
      <c r="Q11" s="39"/>
      <c r="R11" s="39"/>
      <c r="S11" s="39"/>
      <c r="Z11" s="56"/>
      <c r="AA11" s="57"/>
      <c r="AB11" s="57"/>
      <c r="AC11" s="57"/>
      <c r="AD11" s="57"/>
    </row>
    <row r="12" spans="1:34" ht="23.25" x14ac:dyDescent="0.35">
      <c r="D12" s="130" t="s">
        <v>5597</v>
      </c>
      <c r="E12" s="131"/>
      <c r="F12" s="131" t="s">
        <v>5598</v>
      </c>
      <c r="G12" s="131"/>
      <c r="H12" s="131" t="s">
        <v>5599</v>
      </c>
      <c r="I12" s="131"/>
      <c r="J12" s="92"/>
      <c r="L12" s="55"/>
      <c r="M12" s="39"/>
      <c r="N12" s="39"/>
      <c r="O12" s="39"/>
      <c r="P12" s="39"/>
      <c r="Q12" s="39"/>
      <c r="R12" s="39"/>
      <c r="S12" s="39"/>
      <c r="Z12" s="56"/>
      <c r="AA12" s="57"/>
      <c r="AB12" s="57"/>
      <c r="AC12" s="57"/>
      <c r="AD12" s="57"/>
    </row>
    <row r="13" spans="1:34" ht="15.75" x14ac:dyDescent="0.25">
      <c r="D13" s="129" t="s">
        <v>5600</v>
      </c>
      <c r="E13" s="128"/>
      <c r="F13" s="128" t="s">
        <v>5595</v>
      </c>
      <c r="G13" s="128"/>
      <c r="H13" s="128" t="s">
        <v>5596</v>
      </c>
      <c r="I13" s="128"/>
      <c r="J13" s="93"/>
      <c r="L13" s="80"/>
      <c r="M13" s="39"/>
      <c r="N13" s="39"/>
      <c r="O13" s="39"/>
      <c r="P13" s="39"/>
      <c r="Q13" s="39"/>
      <c r="R13" s="39"/>
      <c r="S13" s="39"/>
      <c r="Z13" s="56"/>
      <c r="AA13" s="57"/>
      <c r="AB13" s="57"/>
      <c r="AC13" s="57"/>
      <c r="AD13" s="57"/>
    </row>
    <row r="14" spans="1:34" ht="15.75" x14ac:dyDescent="0.25">
      <c r="D14" s="94"/>
      <c r="E14" s="86"/>
      <c r="F14" s="86"/>
      <c r="G14" s="86"/>
      <c r="H14" s="86"/>
      <c r="I14" s="86"/>
      <c r="J14" s="93"/>
      <c r="L14" s="55"/>
      <c r="M14" s="39"/>
      <c r="N14" s="39"/>
      <c r="O14" s="39"/>
      <c r="P14" s="39"/>
      <c r="Q14" s="39"/>
      <c r="R14" s="39"/>
      <c r="S14" s="39"/>
      <c r="Z14" s="56"/>
      <c r="AA14" s="57"/>
      <c r="AB14" s="57"/>
      <c r="AC14" s="57"/>
      <c r="AD14" s="57"/>
    </row>
    <row r="15" spans="1:34" ht="15.75" x14ac:dyDescent="0.25">
      <c r="D15" s="91"/>
      <c r="E15" s="10"/>
      <c r="F15" s="10"/>
      <c r="G15" s="10"/>
      <c r="H15" s="10"/>
      <c r="I15" s="10"/>
      <c r="J15" s="90"/>
      <c r="L15" s="81"/>
      <c r="M15" s="82"/>
      <c r="N15" s="82"/>
      <c r="O15" s="82"/>
      <c r="P15" s="82"/>
      <c r="Q15" s="82"/>
      <c r="R15" s="82"/>
      <c r="S15" s="82"/>
      <c r="T15" s="82"/>
      <c r="Z15" s="56"/>
      <c r="AA15" s="57"/>
      <c r="AB15" s="57"/>
      <c r="AC15" s="57"/>
      <c r="AD15" s="57"/>
    </row>
    <row r="16" spans="1:34" ht="15.75" x14ac:dyDescent="0.25">
      <c r="D16" s="91"/>
      <c r="E16" s="10"/>
      <c r="F16" s="10"/>
      <c r="G16" s="10"/>
      <c r="H16" s="10"/>
      <c r="I16" s="10"/>
      <c r="J16" s="90"/>
      <c r="L16" s="81"/>
      <c r="M16" s="82"/>
      <c r="N16" s="82"/>
      <c r="O16" s="82"/>
      <c r="P16" s="82"/>
      <c r="Q16" s="82"/>
      <c r="R16" s="82"/>
      <c r="S16" s="82"/>
      <c r="T16" s="82"/>
      <c r="Z16" s="56"/>
      <c r="AA16" s="57"/>
      <c r="AB16" s="57"/>
      <c r="AC16" s="57"/>
      <c r="AD16" s="57"/>
    </row>
    <row r="17" spans="4:30" ht="15.75" x14ac:dyDescent="0.25">
      <c r="D17" s="91"/>
      <c r="E17" s="10"/>
      <c r="F17" s="10"/>
      <c r="G17" s="10"/>
      <c r="H17" s="10"/>
      <c r="I17" s="10"/>
      <c r="J17" s="90"/>
      <c r="K17" s="46"/>
      <c r="L17" s="81"/>
      <c r="M17" s="82"/>
      <c r="N17" s="82"/>
      <c r="O17" s="82"/>
      <c r="P17" s="82"/>
      <c r="Q17" s="82"/>
      <c r="R17" s="82"/>
      <c r="S17" s="82"/>
      <c r="T17" s="82"/>
      <c r="Z17" s="56"/>
      <c r="AA17" s="57"/>
      <c r="AB17" s="57"/>
      <c r="AC17" s="57"/>
      <c r="AD17" s="57"/>
    </row>
    <row r="18" spans="4:30" ht="74.25" customHeight="1" thickBot="1" x14ac:dyDescent="0.3">
      <c r="D18" s="132" t="str">
        <f>IFERROR("Your first bank is "&amp;LEFT(E4,SEARCH("-",E4)-2)&amp;IF(RIGHT(LEFT(E4,SEARCH("-",E4)-2),1)=".","",".")&amp;"  It is located in "&amp;E5&amp;", "&amp;E6&amp;" and is a member of UBPR Peer Group "&amp;L3&amp;".","Please select a Bank from the dropdown.")</f>
        <v>Your first bank is 1st Trust Bank, Inc.  It is located in Hazard, Kentucky and is a member of UBPR Peer Group 5.</v>
      </c>
      <c r="E18" s="133"/>
      <c r="F18" s="133" t="str">
        <f>IFERROR("Your second bank is "&amp;LEFT(G4,SEARCH("-",G4)-2)&amp;IF(RIGHT(LEFT(G4,SEARCH("-",G4)-2),1)=".","",".")&amp;"  It is located in "&amp;G5&amp;", "&amp;G6&amp;".","Please select a Bank from the dropdown.")</f>
        <v>Your second bank is Andrew Johnson Bank.  It is located in Greeneville, Tennessee.</v>
      </c>
      <c r="G18" s="133"/>
      <c r="H18" s="133" t="str">
        <f>IFERROR("Your third bank is "&amp;LEFT(I4,SEARCH("-",I4)-2)&amp;IF(RIGHT(LEFT(I4,SEARCH("-",I4)-2),1)=".","",".")&amp;"  It is located in "&amp;I5&amp;", "&amp;I6&amp;".","Please select a Bank from the dropdown.")</f>
        <v>Your third bank is 1st Source Bank.  It is located in South Bend, Indiana.</v>
      </c>
      <c r="I18" s="133"/>
      <c r="J18" s="95"/>
      <c r="K18" s="46"/>
      <c r="L18" s="81"/>
      <c r="M18" s="82"/>
      <c r="N18" s="82"/>
      <c r="O18" s="82"/>
      <c r="P18" s="82"/>
      <c r="Q18" s="82"/>
      <c r="R18" s="82"/>
      <c r="S18" s="82"/>
      <c r="T18" s="82"/>
      <c r="Z18" s="56"/>
      <c r="AA18" s="57"/>
      <c r="AB18" s="57"/>
      <c r="AC18" s="57"/>
      <c r="AD18" s="57"/>
    </row>
    <row r="19" spans="4:30" ht="21.75" customHeight="1" thickBot="1" x14ac:dyDescent="0.4">
      <c r="D19" s="134" t="s">
        <v>5558</v>
      </c>
      <c r="E19" s="135"/>
      <c r="F19" s="135"/>
      <c r="G19" s="135"/>
      <c r="H19" s="135"/>
      <c r="I19" s="135"/>
      <c r="J19" s="136"/>
      <c r="K19" s="46"/>
      <c r="L19" s="82"/>
      <c r="M19" s="82"/>
      <c r="N19" s="82"/>
      <c r="O19" s="82"/>
      <c r="P19" s="82"/>
      <c r="Q19" s="82"/>
      <c r="R19" s="82"/>
      <c r="S19" s="82"/>
      <c r="T19" s="82"/>
      <c r="Z19" s="57"/>
      <c r="AA19" s="57"/>
      <c r="AB19" s="57"/>
      <c r="AC19" s="57"/>
      <c r="AD19" s="57"/>
    </row>
    <row r="20" spans="4:30" ht="21.75" customHeight="1" x14ac:dyDescent="0.35">
      <c r="D20" s="96"/>
      <c r="E20" s="37"/>
      <c r="F20" s="37"/>
      <c r="G20" s="37"/>
      <c r="H20" s="37"/>
      <c r="I20" s="37"/>
      <c r="J20" s="97"/>
      <c r="K20" s="46"/>
      <c r="L20" s="82"/>
      <c r="M20" s="82"/>
      <c r="N20" s="82"/>
      <c r="O20" s="82"/>
      <c r="P20" s="82"/>
      <c r="Q20" s="82"/>
      <c r="R20" s="82"/>
      <c r="S20" s="82"/>
      <c r="T20" s="82"/>
      <c r="Z20" s="57"/>
      <c r="AA20" s="57"/>
      <c r="AB20" s="57"/>
      <c r="AC20" s="57"/>
      <c r="AD20" s="57"/>
    </row>
    <row r="21" spans="4:30" ht="45" customHeight="1" x14ac:dyDescent="0.25">
      <c r="D21" s="98"/>
      <c r="E21" s="88" t="str">
        <f>LEFT(E4,SEARCH("-",E4)-2)</f>
        <v>1st Trust Bank, Inc.</v>
      </c>
      <c r="F21" s="68" t="str">
        <f>LEFT(G4,SEARCH("-",G4)-2)</f>
        <v>Andrew Johnson Bank</v>
      </c>
      <c r="G21" s="69" t="str">
        <f>LEFT(I4,SEARCH("-",I4)-2)</f>
        <v>1st Source Bank</v>
      </c>
      <c r="H21" s="67" t="str">
        <f>IF(LEN($D$3)=6,"UBPR Peer Group "&amp;VLOOKUP($D$3,'All Banks By UBPR Group'!$I$3:$K$5492,2,FALSE)&amp;" Average","UBPR Peer Group "&amp;VLOOKUP($D$3,'All Banks By UBPR Group'!$B$2:$D$6280,2,FALSE)&amp;" Average")</f>
        <v>UBPR Peer Group 5 Average</v>
      </c>
      <c r="I21" s="70" t="str">
        <f>E6&amp;" State Average"</f>
        <v>Kentucky State Average</v>
      </c>
      <c r="J21" s="99"/>
      <c r="K21" s="46"/>
      <c r="L21" s="83"/>
      <c r="M21" s="83"/>
      <c r="N21" s="84"/>
      <c r="O21" s="85" t="str">
        <f>$E$21</f>
        <v>1st Trust Bank, Inc.</v>
      </c>
      <c r="P21" s="85" t="str">
        <f>$F$21</f>
        <v>Andrew Johnson Bank</v>
      </c>
      <c r="Q21" s="85" t="str">
        <f>$G$21</f>
        <v>1st Source Bank</v>
      </c>
      <c r="R21" s="85" t="str">
        <f>$H$21</f>
        <v>UBPR Peer Group 5 Average</v>
      </c>
      <c r="S21" s="85" t="str">
        <f>$I$21</f>
        <v>Kentucky State Average</v>
      </c>
      <c r="T21" s="82"/>
      <c r="Z21" s="57"/>
      <c r="AA21" s="57"/>
      <c r="AB21" s="57"/>
      <c r="AC21" s="57"/>
      <c r="AD21" s="57"/>
    </row>
    <row r="22" spans="4:30" x14ac:dyDescent="0.25">
      <c r="D22" s="89" t="s">
        <v>5554</v>
      </c>
      <c r="E22" s="87" t="str">
        <f>HLOOKUP($D$3,'All Banks Data'!$E$4:$GFK$63,18,FALSE)&amp;"%"</f>
        <v>2.22%</v>
      </c>
      <c r="F22" s="87" t="str">
        <f>HLOOKUP($F$3,'All Banks Data'!$E$4:$GFK$63,18,FALSE)&amp;"%"</f>
        <v>1.98%</v>
      </c>
      <c r="G22" s="87" t="str">
        <f>HLOOKUP($H$3,'All Banks Data'!$E$4:$GFK$63,18,FALSE)&amp;"%"</f>
        <v>2.3%</v>
      </c>
      <c r="H22" s="42" t="str">
        <f>ROUND(HLOOKUP($L$3,'PG Data'!$D$4:$X$193,16,FALSE),2)&amp;"%"</f>
        <v>3.01%</v>
      </c>
      <c r="I22" s="42" t="str">
        <f>ROUND(HLOOKUP($E$6,'State Data'!$D$5:$BA$91,16,FALSE),2)&amp;"%"</f>
        <v>2.76%</v>
      </c>
      <c r="J22" s="100"/>
      <c r="K22" s="46"/>
      <c r="L22" s="83" t="s">
        <v>5582</v>
      </c>
      <c r="M22" s="83"/>
      <c r="N22" s="85" t="s">
        <v>5603</v>
      </c>
      <c r="O22" s="83">
        <f t="shared" ref="O22:R28" si="0">E22*100</f>
        <v>2.2200000000000002</v>
      </c>
      <c r="P22" s="83">
        <f t="shared" si="0"/>
        <v>1.9800000000000002</v>
      </c>
      <c r="Q22" s="83">
        <f t="shared" si="0"/>
        <v>2.2999999999999998</v>
      </c>
      <c r="R22" s="83">
        <f t="shared" si="0"/>
        <v>3.01</v>
      </c>
      <c r="S22" s="83">
        <f t="shared" ref="S22" si="1">I22*100</f>
        <v>2.76</v>
      </c>
      <c r="T22" s="82"/>
      <c r="Z22" s="57"/>
      <c r="AA22" s="57"/>
      <c r="AB22" s="57"/>
      <c r="AC22" s="57"/>
      <c r="AD22" s="57"/>
    </row>
    <row r="23" spans="4:30" x14ac:dyDescent="0.25">
      <c r="D23" s="89" t="s">
        <v>96</v>
      </c>
      <c r="E23" s="87" t="str">
        <f>HLOOKUP($D$3,'All Banks Data'!$E$4:$GFK$63,27,FALSE)&amp;"%"</f>
        <v>6.26%</v>
      </c>
      <c r="F23" s="87" t="str">
        <f>HLOOKUP($F$3,'All Banks Data'!$E$4:$GFK$63,27,FALSE)&amp;"%"</f>
        <v>6.68%</v>
      </c>
      <c r="G23" s="87" t="str">
        <f>HLOOKUP($H$3,'All Banks Data'!$E$4:$GFK$63,27,FALSE)&amp;"%"</f>
        <v>6.73%</v>
      </c>
      <c r="H23" s="42" t="str">
        <f>ROUND(HLOOKUP($L$3,'PG Data'!$D$4:$X$193,17,FALSE),2)&amp;"%"</f>
        <v>6.63%</v>
      </c>
      <c r="I23" s="42" t="str">
        <f>ROUND(HLOOKUP($E$6,'State Data'!$D$5:$BA$91,17,FALSE),2)&amp;"%"</f>
        <v>6.57%</v>
      </c>
      <c r="J23" s="100"/>
      <c r="K23" s="46"/>
      <c r="L23" s="83" t="s">
        <v>5583</v>
      </c>
      <c r="M23" s="83"/>
      <c r="N23" s="85" t="s">
        <v>96</v>
      </c>
      <c r="O23" s="83">
        <f t="shared" si="0"/>
        <v>6.2600000000000007</v>
      </c>
      <c r="P23" s="83">
        <f t="shared" si="0"/>
        <v>6.68</v>
      </c>
      <c r="Q23" s="83">
        <f t="shared" si="0"/>
        <v>6.7299999999999995</v>
      </c>
      <c r="R23" s="83">
        <f t="shared" si="0"/>
        <v>6.63</v>
      </c>
      <c r="S23" s="83">
        <f t="shared" ref="S23:S28" si="2">I23*100</f>
        <v>6.5699999999999994</v>
      </c>
      <c r="T23" s="82"/>
      <c r="Z23" s="57"/>
      <c r="AA23" s="57"/>
      <c r="AB23" s="57"/>
      <c r="AC23" s="57"/>
      <c r="AD23" s="57"/>
    </row>
    <row r="24" spans="4:30" x14ac:dyDescent="0.25">
      <c r="D24" s="89" t="s">
        <v>5642</v>
      </c>
      <c r="E24" s="112" t="str">
        <f>ROUND(HLOOKUP($D$3,'All Banks Data'!$E$4:$GFK$63,49,FALSE),2)&amp;"%"</f>
        <v>5.71%</v>
      </c>
      <c r="F24" s="43" t="str">
        <f>TRUNC(HLOOKUP($F$3,'All Banks Data'!$E$4:$GFK$63,49,FALSE),2)&amp;"%"</f>
        <v>5.67%</v>
      </c>
      <c r="G24" s="43" t="str">
        <f>TRUNC(HLOOKUP($H$3,'All Banks Data'!$E$4:$GFK$63,49,FALSE),2)&amp;"%"</f>
        <v>5.83%</v>
      </c>
      <c r="H24" s="42" t="str">
        <f>ROUND(HLOOKUP($L$3,'PG Data'!$D$4:$X$193,18,FALSE),2)&amp;"%"</f>
        <v>5.64%</v>
      </c>
      <c r="I24" s="42" t="str">
        <f>ROUND(HLOOKUP($E$6,'State Data'!$D$5:$BA$91,18,FALSE),2)&amp;"%"</f>
        <v>5.58%</v>
      </c>
      <c r="J24" s="100"/>
      <c r="K24" s="46"/>
      <c r="L24" s="83"/>
      <c r="M24" s="83"/>
      <c r="N24" s="85" t="s">
        <v>97</v>
      </c>
      <c r="O24" s="83">
        <f t="shared" si="0"/>
        <v>5.71</v>
      </c>
      <c r="P24" s="83">
        <f t="shared" si="0"/>
        <v>5.67</v>
      </c>
      <c r="Q24" s="83">
        <f t="shared" si="0"/>
        <v>5.83</v>
      </c>
      <c r="R24" s="83">
        <f t="shared" si="0"/>
        <v>5.64</v>
      </c>
      <c r="S24" s="83">
        <f t="shared" si="2"/>
        <v>5.58</v>
      </c>
      <c r="T24" s="82"/>
      <c r="Z24" s="57"/>
      <c r="AA24" s="57"/>
      <c r="AB24" s="57"/>
      <c r="AC24" s="57"/>
      <c r="AD24" s="57"/>
    </row>
    <row r="25" spans="4:30" x14ac:dyDescent="0.25">
      <c r="D25" s="89" t="s">
        <v>85</v>
      </c>
      <c r="E25" s="87" t="str">
        <f>ROUND(HLOOKUP($D$3,'All Banks Data'!$E$4:$GFK$63,50,FALSE),2)&amp;"%"</f>
        <v>2.62%</v>
      </c>
      <c r="F25" s="87" t="str">
        <f>ROUND(HLOOKUP($F$3,'All Banks Data'!$E$4:$GFK$63,50,FALSE),2)&amp;"%"</f>
        <v>1.63%</v>
      </c>
      <c r="G25" s="87" t="str">
        <f>ROUND(HLOOKUP($H$3,'All Banks Data'!$E$4:$GFK$63,50,FALSE),2)&amp;"%"</f>
        <v>1.83%</v>
      </c>
      <c r="H25" s="42" t="str">
        <f>ROUND(HLOOKUP($L$3,'PG Data'!$D$4:$X$193,19,FALSE),2)&amp;"%"</f>
        <v>1.87%</v>
      </c>
      <c r="I25" s="110" t="str">
        <f>ROUND(HLOOKUP($E$6,'State Data'!$D$5:$BA$91,19,FALSE),2)&amp;"%"</f>
        <v>1.86%</v>
      </c>
      <c r="J25" s="100"/>
      <c r="K25" s="46"/>
      <c r="L25" s="83"/>
      <c r="M25" s="83"/>
      <c r="N25" s="85" t="s">
        <v>85</v>
      </c>
      <c r="O25" s="83">
        <f t="shared" si="0"/>
        <v>2.62</v>
      </c>
      <c r="P25" s="83">
        <f t="shared" si="0"/>
        <v>1.63</v>
      </c>
      <c r="Q25" s="83">
        <f t="shared" si="0"/>
        <v>1.83</v>
      </c>
      <c r="R25" s="83">
        <f t="shared" si="0"/>
        <v>1.87</v>
      </c>
      <c r="S25" s="83">
        <f t="shared" si="2"/>
        <v>1.8599999999999999</v>
      </c>
      <c r="T25" s="82"/>
      <c r="Z25" s="57"/>
      <c r="AA25" s="57"/>
      <c r="AB25" s="57"/>
      <c r="AC25" s="57"/>
      <c r="AD25" s="57"/>
    </row>
    <row r="26" spans="4:30" x14ac:dyDescent="0.25">
      <c r="D26" s="89" t="s">
        <v>5559</v>
      </c>
      <c r="E26" s="87" t="str">
        <f>HLOOKUP($D$3,'All Banks Data'!$E$4:$GFK$63,16,FALSE)&amp;"%"</f>
        <v>3.09%</v>
      </c>
      <c r="F26" s="87" t="str">
        <f>HLOOKUP($F$3,'All Banks Data'!$E$4:$GFK$63,16,FALSE)&amp;"%"</f>
        <v>4.05%</v>
      </c>
      <c r="G26" s="87" t="str">
        <f>HLOOKUP($H$3,'All Banks Data'!$E$4:$GFK$63,16,FALSE)&amp;"%"</f>
        <v>4%</v>
      </c>
      <c r="H26" s="109" t="str">
        <f>ROUND(HLOOKUP($L$3,'PG Data'!$D$4:$X$193,20,FALSE),2)&amp;"%"</f>
        <v>3.77%</v>
      </c>
      <c r="I26" s="42" t="str">
        <f>ROUND(HLOOKUP($E$6,'State Data'!$D$5:$BA$91,20,FALSE),2)&amp;"%"</f>
        <v>3.71%</v>
      </c>
      <c r="J26" s="100"/>
      <c r="K26" s="46"/>
      <c r="L26" s="83"/>
      <c r="M26" s="83"/>
      <c r="N26" s="85" t="s">
        <v>5602</v>
      </c>
      <c r="O26" s="83">
        <f t="shared" si="0"/>
        <v>3.09</v>
      </c>
      <c r="P26" s="83">
        <f t="shared" si="0"/>
        <v>4.05</v>
      </c>
      <c r="Q26" s="83">
        <f t="shared" si="0"/>
        <v>4</v>
      </c>
      <c r="R26" s="83">
        <f t="shared" si="0"/>
        <v>3.7699999999999996</v>
      </c>
      <c r="S26" s="83">
        <f t="shared" si="2"/>
        <v>3.71</v>
      </c>
      <c r="T26" s="82"/>
      <c r="Z26" s="57"/>
      <c r="AA26" s="57"/>
      <c r="AB26" s="57"/>
      <c r="AC26" s="57"/>
      <c r="AD26" s="57"/>
    </row>
    <row r="27" spans="4:30" x14ac:dyDescent="0.25">
      <c r="D27" s="89" t="s">
        <v>98</v>
      </c>
      <c r="E27" s="87" t="str">
        <f>HLOOKUP($D$3,'All Banks Data'!$E$4:$GFK$63,25,FALSE)&amp;"%"</f>
        <v>0.62%</v>
      </c>
      <c r="F27" s="87" t="str">
        <f>HLOOKUP($F$3,'All Banks Data'!$E$4:$GFK$63,25,FALSE)&amp;"%"</f>
        <v>1.36%</v>
      </c>
      <c r="G27" s="87" t="str">
        <f>HLOOKUP($H$3,'All Banks Data'!$E$4:$GFK$63,25,FALSE)&amp;"%"</f>
        <v>1.73%</v>
      </c>
      <c r="H27" s="42" t="str">
        <f>ROUND(HLOOKUP($L$3,'PG Data'!$D$4:$X$193,21,FALSE),2)&amp;"%"</f>
        <v>1.16%</v>
      </c>
      <c r="I27" s="42" t="str">
        <f>ROUND(HLOOKUP($E$6,'State Data'!$D$5:$BA$91,21,FALSE),2)&amp;"%"</f>
        <v>1.12%</v>
      </c>
      <c r="J27" s="100"/>
      <c r="K27" s="46"/>
      <c r="L27" s="83"/>
      <c r="M27" s="83"/>
      <c r="N27" s="85" t="s">
        <v>5568</v>
      </c>
      <c r="O27" s="83">
        <f t="shared" si="0"/>
        <v>0.62</v>
      </c>
      <c r="P27" s="83">
        <f t="shared" si="0"/>
        <v>1.3599999999999999</v>
      </c>
      <c r="Q27" s="83">
        <f t="shared" si="0"/>
        <v>1.73</v>
      </c>
      <c r="R27" s="83">
        <f t="shared" si="0"/>
        <v>1.1599999999999999</v>
      </c>
      <c r="S27" s="83">
        <f t="shared" si="2"/>
        <v>1.1199999999999999</v>
      </c>
      <c r="T27" s="82"/>
      <c r="Z27" s="57"/>
      <c r="AA27" s="57"/>
      <c r="AB27" s="57"/>
      <c r="AC27" s="57"/>
      <c r="AD27" s="57"/>
    </row>
    <row r="28" spans="4:30" x14ac:dyDescent="0.25">
      <c r="D28" s="89" t="s">
        <v>99</v>
      </c>
      <c r="E28" s="87" t="str">
        <f>IF(HLOOKUP($D$3,'All Banks Data'!$E$4:$GFK$63,39,FALSE)="No",ROUND(HLOOKUP($D$3,'All Banks Data'!$E$4:$GFK$63,26,FALSE),2)&amp;"%",ROUND(HLOOKUP($D$3,'All Banks Data'!$E$4:$GFK$63,26,FALSE)*(1-'All Banks Data'!$B$5),2)&amp;"%")</f>
        <v>7.22%</v>
      </c>
      <c r="F28" s="87" t="str">
        <f>IF(HLOOKUP($F$3,'All Banks Data'!$E$4:$GFK$63,39,FALSE)="No",ROUND(HLOOKUP($F$3,'All Banks Data'!$E$4:$GFK$63,26,FALSE),2)&amp;"%",ROUND(HLOOKUP($F$3,'All Banks Data'!$E$4:$GFK$63,26,FALSE)*(1-'All Banks Data'!$B$5),2)&amp;"%")</f>
        <v>15.95%</v>
      </c>
      <c r="G28" s="87" t="str">
        <f>IF(HLOOKUP($H$3,'All Banks Data'!$E$4:$GFK$63,39,FALSE)="No",ROUND(HLOOKUP($H$3,'All Banks Data'!$E$4:$GFK$63,26,FALSE),2)&amp;"%",ROUND(HLOOKUP($H$3,'All Banks Data'!$E$4:$GFK$63,26,FALSE)*(1-'All Banks Data'!$B$5),2)&amp;"%")</f>
        <v>13.9%</v>
      </c>
      <c r="H28" s="42" t="str">
        <f>ROUND(HLOOKUP($L$3,'PG Data'!$D$4:$X$193,22,FALSE),2)&amp;"%"</f>
        <v>12.21%</v>
      </c>
      <c r="I28" s="42" t="str">
        <f>ROUND(HLOOKUP($E$6,'State Data'!$D$5:$BA$91,22,FALSE),2)&amp;"%"</f>
        <v>12.06%</v>
      </c>
      <c r="J28" s="100"/>
      <c r="K28" s="46"/>
      <c r="L28" s="83"/>
      <c r="M28" s="83"/>
      <c r="N28" s="85" t="s">
        <v>5601</v>
      </c>
      <c r="O28" s="83">
        <f t="shared" si="0"/>
        <v>7.22</v>
      </c>
      <c r="P28" s="83">
        <f t="shared" si="0"/>
        <v>15.950000000000001</v>
      </c>
      <c r="Q28" s="83">
        <f t="shared" si="0"/>
        <v>13.900000000000002</v>
      </c>
      <c r="R28" s="83">
        <f t="shared" si="0"/>
        <v>12.21</v>
      </c>
      <c r="S28" s="83">
        <f t="shared" si="2"/>
        <v>12.06</v>
      </c>
      <c r="T28" s="82"/>
      <c r="Z28" s="57"/>
      <c r="AA28" s="57"/>
      <c r="AB28" s="57"/>
      <c r="AC28" s="57"/>
      <c r="AD28" s="57"/>
    </row>
    <row r="29" spans="4:30" x14ac:dyDescent="0.25">
      <c r="D29" s="89"/>
      <c r="E29" s="10"/>
      <c r="F29" s="10"/>
      <c r="G29" s="10"/>
      <c r="H29" s="10"/>
      <c r="I29" s="10"/>
      <c r="J29" s="90"/>
      <c r="K29" s="46"/>
      <c r="L29" s="83"/>
      <c r="M29" s="83"/>
      <c r="N29" s="85"/>
      <c r="O29" s="83"/>
      <c r="P29" s="83"/>
      <c r="Q29" s="83"/>
      <c r="R29" s="83"/>
      <c r="S29" s="83"/>
      <c r="T29" s="82"/>
      <c r="Z29" s="57"/>
      <c r="AA29" s="57"/>
      <c r="AB29" s="57"/>
      <c r="AC29" s="57"/>
      <c r="AD29" s="57"/>
    </row>
    <row r="30" spans="4:30" x14ac:dyDescent="0.25">
      <c r="D30" s="89"/>
      <c r="E30" s="10"/>
      <c r="F30" s="10"/>
      <c r="G30" s="10"/>
      <c r="H30" s="10"/>
      <c r="I30" s="10"/>
      <c r="J30" s="90"/>
      <c r="K30" s="46"/>
      <c r="L30" s="83"/>
      <c r="M30" s="83"/>
      <c r="N30" s="83"/>
      <c r="O30" s="83"/>
      <c r="P30" s="83"/>
      <c r="Q30" s="83"/>
      <c r="R30" s="83"/>
      <c r="S30" s="83"/>
      <c r="T30" s="82"/>
      <c r="Z30" s="57"/>
      <c r="AA30" s="57"/>
      <c r="AB30" s="57"/>
      <c r="AC30" s="57"/>
      <c r="AD30" s="57"/>
    </row>
    <row r="31" spans="4:30" x14ac:dyDescent="0.25">
      <c r="D31" s="89"/>
      <c r="E31" s="10"/>
      <c r="F31" s="10"/>
      <c r="G31" s="10"/>
      <c r="H31" s="10"/>
      <c r="I31" s="10"/>
      <c r="J31" s="90"/>
      <c r="K31" s="46"/>
      <c r="L31" s="83"/>
      <c r="M31" s="83"/>
      <c r="N31" s="83"/>
      <c r="O31" s="83"/>
      <c r="P31" s="83"/>
      <c r="Q31" s="83"/>
      <c r="R31" s="83"/>
      <c r="S31" s="83"/>
      <c r="T31" s="82"/>
      <c r="Z31" s="57"/>
      <c r="AA31" s="57"/>
      <c r="AB31" s="57"/>
      <c r="AC31" s="57"/>
      <c r="AD31" s="57"/>
    </row>
    <row r="32" spans="4:30" x14ac:dyDescent="0.25">
      <c r="D32" s="89"/>
      <c r="E32" s="10"/>
      <c r="F32" s="10"/>
      <c r="G32" s="10"/>
      <c r="H32" s="10"/>
      <c r="I32" s="10"/>
      <c r="J32" s="90"/>
      <c r="K32" s="46"/>
      <c r="L32" s="83"/>
      <c r="M32" s="83"/>
      <c r="N32" s="83"/>
      <c r="O32" s="83"/>
      <c r="P32" s="83"/>
      <c r="Q32" s="83"/>
      <c r="R32" s="83"/>
      <c r="S32" s="83"/>
      <c r="T32" s="82"/>
      <c r="Z32" s="57"/>
      <c r="AA32" s="57"/>
      <c r="AB32" s="57"/>
      <c r="AC32" s="57"/>
      <c r="AD32" s="57"/>
    </row>
    <row r="33" spans="4:30" x14ac:dyDescent="0.25">
      <c r="D33" s="89"/>
      <c r="E33" s="10"/>
      <c r="F33" s="10"/>
      <c r="G33" s="10"/>
      <c r="H33" s="10"/>
      <c r="I33" s="10"/>
      <c r="J33" s="90"/>
      <c r="K33" s="46"/>
      <c r="L33" s="83"/>
      <c r="M33" s="83"/>
      <c r="N33" s="83"/>
      <c r="O33" s="83"/>
      <c r="P33" s="83"/>
      <c r="Q33" s="83"/>
      <c r="R33" s="83"/>
      <c r="S33" s="83"/>
      <c r="T33" s="82"/>
      <c r="Z33" s="57"/>
      <c r="AA33" s="57"/>
      <c r="AB33" s="57"/>
      <c r="AC33" s="57"/>
      <c r="AD33" s="57"/>
    </row>
    <row r="34" spans="4:30" x14ac:dyDescent="0.25">
      <c r="D34" s="89"/>
      <c r="E34" s="10"/>
      <c r="F34" s="10"/>
      <c r="G34" s="10"/>
      <c r="H34" s="10"/>
      <c r="I34" s="10"/>
      <c r="J34" s="90"/>
      <c r="K34" s="46"/>
      <c r="L34" s="83"/>
      <c r="M34" s="83"/>
      <c r="N34" s="83"/>
      <c r="O34" s="83"/>
      <c r="P34" s="83"/>
      <c r="Q34" s="83"/>
      <c r="R34" s="83"/>
      <c r="S34" s="83"/>
      <c r="T34" s="82"/>
      <c r="Z34" s="57"/>
      <c r="AA34" s="57"/>
      <c r="AB34" s="57"/>
      <c r="AC34" s="57"/>
      <c r="AD34" s="57"/>
    </row>
    <row r="35" spans="4:30" x14ac:dyDescent="0.25">
      <c r="D35" s="89"/>
      <c r="E35" s="10"/>
      <c r="F35" s="10"/>
      <c r="G35" s="10"/>
      <c r="H35" s="10"/>
      <c r="I35" s="10"/>
      <c r="J35" s="90"/>
      <c r="K35" s="46"/>
      <c r="L35" s="83"/>
      <c r="M35" s="83"/>
      <c r="N35" s="83"/>
      <c r="O35" s="83"/>
      <c r="P35" s="83"/>
      <c r="Q35" s="83"/>
      <c r="R35" s="83"/>
      <c r="S35" s="83"/>
      <c r="T35" s="82"/>
      <c r="Z35" s="57"/>
      <c r="AA35" s="57"/>
      <c r="AB35" s="57"/>
      <c r="AC35" s="57"/>
      <c r="AD35" s="57"/>
    </row>
    <row r="36" spans="4:30" x14ac:dyDescent="0.25">
      <c r="D36" s="89"/>
      <c r="E36" s="10"/>
      <c r="F36" s="10"/>
      <c r="G36" s="10"/>
      <c r="H36" s="10"/>
      <c r="I36" s="10"/>
      <c r="J36" s="90"/>
      <c r="K36" s="46"/>
      <c r="L36" s="83"/>
      <c r="M36" s="83"/>
      <c r="N36" s="83"/>
      <c r="O36" s="83"/>
      <c r="P36" s="83"/>
      <c r="Q36" s="83"/>
      <c r="R36" s="83"/>
      <c r="S36" s="83"/>
      <c r="T36" s="82"/>
      <c r="Z36" s="57"/>
      <c r="AA36" s="57"/>
      <c r="AB36" s="57"/>
      <c r="AC36" s="57"/>
      <c r="AD36" s="57"/>
    </row>
    <row r="37" spans="4:30" x14ac:dyDescent="0.25">
      <c r="D37" s="89"/>
      <c r="E37" s="10"/>
      <c r="F37" s="10"/>
      <c r="G37" s="10"/>
      <c r="H37" s="10"/>
      <c r="I37" s="10"/>
      <c r="J37" s="90"/>
      <c r="K37" s="46"/>
      <c r="L37" s="83"/>
      <c r="M37" s="83"/>
      <c r="N37" s="83"/>
      <c r="O37" s="83"/>
      <c r="P37" s="83"/>
      <c r="Q37" s="83"/>
      <c r="R37" s="83"/>
      <c r="S37" s="83"/>
      <c r="T37" s="82"/>
      <c r="Z37" s="57"/>
      <c r="AA37" s="57"/>
      <c r="AB37" s="57"/>
      <c r="AC37" s="57"/>
      <c r="AD37" s="57"/>
    </row>
    <row r="38" spans="4:30" x14ac:dyDescent="0.25">
      <c r="D38" s="89"/>
      <c r="E38" s="10"/>
      <c r="F38" s="10"/>
      <c r="G38" s="10"/>
      <c r="H38" s="10"/>
      <c r="I38" s="10"/>
      <c r="J38" s="90"/>
      <c r="K38" s="46"/>
      <c r="L38" s="83"/>
      <c r="M38" s="83"/>
      <c r="N38" s="83"/>
      <c r="O38" s="83"/>
      <c r="P38" s="83"/>
      <c r="Q38" s="83"/>
      <c r="R38" s="83"/>
      <c r="S38" s="83"/>
      <c r="T38" s="82"/>
      <c r="Z38" s="57"/>
      <c r="AA38" s="57"/>
      <c r="AB38" s="57"/>
      <c r="AC38" s="57"/>
      <c r="AD38" s="57"/>
    </row>
    <row r="39" spans="4:30" x14ac:dyDescent="0.25">
      <c r="D39" s="89"/>
      <c r="E39" s="10"/>
      <c r="F39" s="10"/>
      <c r="G39" s="10"/>
      <c r="H39" s="10"/>
      <c r="I39" s="10"/>
      <c r="J39" s="90"/>
      <c r="K39" s="46"/>
      <c r="L39" s="83"/>
      <c r="M39" s="83"/>
      <c r="N39" s="83"/>
      <c r="O39" s="83"/>
      <c r="P39" s="83"/>
      <c r="Q39" s="83"/>
      <c r="R39" s="83"/>
      <c r="S39" s="83"/>
      <c r="T39" s="82"/>
      <c r="Z39" s="57"/>
      <c r="AA39" s="57"/>
      <c r="AB39" s="57"/>
      <c r="AC39" s="57"/>
      <c r="AD39" s="57"/>
    </row>
    <row r="40" spans="4:30" x14ac:dyDescent="0.25">
      <c r="D40" s="89"/>
      <c r="E40" s="10"/>
      <c r="F40" s="10"/>
      <c r="G40" s="10"/>
      <c r="H40" s="10"/>
      <c r="I40" s="10"/>
      <c r="J40" s="90"/>
      <c r="K40" s="46"/>
      <c r="T40" s="46"/>
      <c r="Z40" s="57"/>
      <c r="AA40" s="57"/>
      <c r="AB40" s="57"/>
      <c r="AC40" s="57"/>
      <c r="AD40" s="57"/>
    </row>
    <row r="41" spans="4:30" x14ac:dyDescent="0.25">
      <c r="D41" s="89"/>
      <c r="E41" s="10"/>
      <c r="F41" s="10"/>
      <c r="G41" s="10"/>
      <c r="H41" s="10"/>
      <c r="I41" s="10"/>
      <c r="J41" s="90"/>
      <c r="K41" s="46"/>
      <c r="T41" s="46"/>
      <c r="Z41" s="57"/>
      <c r="AA41" s="57"/>
      <c r="AB41" s="57"/>
      <c r="AC41" s="57"/>
      <c r="AD41" s="57"/>
    </row>
    <row r="42" spans="4:30" x14ac:dyDescent="0.25">
      <c r="D42" s="89"/>
      <c r="E42" s="10"/>
      <c r="F42" s="10"/>
      <c r="G42" s="10"/>
      <c r="H42" s="10"/>
      <c r="I42" s="10"/>
      <c r="J42" s="90"/>
      <c r="K42" s="46"/>
      <c r="T42" s="46"/>
      <c r="Z42" s="57"/>
      <c r="AA42" s="57"/>
      <c r="AB42" s="57"/>
      <c r="AC42" s="57"/>
      <c r="AD42" s="57"/>
    </row>
    <row r="43" spans="4:30" x14ac:dyDescent="0.25">
      <c r="D43" s="89"/>
      <c r="E43" s="10"/>
      <c r="F43" s="10"/>
      <c r="G43" s="10"/>
      <c r="H43" s="10"/>
      <c r="I43" s="10"/>
      <c r="J43" s="90"/>
      <c r="K43" s="46"/>
      <c r="T43" s="46"/>
      <c r="Z43" s="57"/>
      <c r="AA43" s="57"/>
      <c r="AB43" s="57"/>
      <c r="AC43" s="57"/>
      <c r="AD43" s="57"/>
    </row>
    <row r="44" spans="4:30" x14ac:dyDescent="0.25">
      <c r="D44" s="89"/>
      <c r="E44" s="10"/>
      <c r="F44" s="10"/>
      <c r="G44" s="10"/>
      <c r="H44" s="10"/>
      <c r="I44" s="10"/>
      <c r="J44" s="90"/>
      <c r="K44" s="46"/>
      <c r="T44" s="46"/>
      <c r="Z44" s="57"/>
      <c r="AA44" s="57"/>
      <c r="AB44" s="57"/>
      <c r="AC44" s="57"/>
      <c r="AD44" s="57"/>
    </row>
    <row r="45" spans="4:30" x14ac:dyDescent="0.25">
      <c r="D45" s="89"/>
      <c r="E45" s="10"/>
      <c r="F45" s="10"/>
      <c r="G45" s="10"/>
      <c r="H45" s="10"/>
      <c r="I45" s="10"/>
      <c r="J45" s="90"/>
      <c r="K45" s="46"/>
      <c r="T45" s="46"/>
      <c r="Z45" s="57"/>
      <c r="AA45" s="57"/>
      <c r="AB45" s="57"/>
      <c r="AC45" s="57"/>
      <c r="AD45" s="57"/>
    </row>
    <row r="46" spans="4:30" x14ac:dyDescent="0.25">
      <c r="D46" s="89"/>
      <c r="E46" s="10"/>
      <c r="F46" s="10"/>
      <c r="G46" s="10"/>
      <c r="H46" s="10"/>
      <c r="I46" s="10"/>
      <c r="J46" s="90"/>
      <c r="K46" s="46"/>
      <c r="T46" s="46"/>
      <c r="Z46" s="57"/>
      <c r="AA46" s="57"/>
      <c r="AB46" s="57"/>
      <c r="AC46" s="57"/>
      <c r="AD46" s="57"/>
    </row>
    <row r="47" spans="4:30" x14ac:dyDescent="0.25">
      <c r="D47" s="89"/>
      <c r="E47" s="10"/>
      <c r="F47" s="10"/>
      <c r="G47" s="10"/>
      <c r="H47" s="10"/>
      <c r="I47" s="10"/>
      <c r="J47" s="90"/>
      <c r="K47" s="46"/>
      <c r="T47" s="46"/>
      <c r="Z47" s="57"/>
      <c r="AA47" s="57"/>
      <c r="AB47" s="57"/>
      <c r="AC47" s="57"/>
      <c r="AD47" s="57"/>
    </row>
    <row r="48" spans="4:30" x14ac:dyDescent="0.25">
      <c r="D48" s="89"/>
      <c r="E48" s="10"/>
      <c r="F48" s="10"/>
      <c r="G48" s="10"/>
      <c r="H48" s="10"/>
      <c r="I48" s="10"/>
      <c r="J48" s="90"/>
      <c r="K48" s="46"/>
      <c r="T48" s="46"/>
      <c r="Z48" s="57"/>
      <c r="AA48" s="57"/>
      <c r="AB48" s="57"/>
      <c r="AC48" s="57"/>
      <c r="AD48" s="57"/>
    </row>
    <row r="49" spans="4:30" x14ac:dyDescent="0.25">
      <c r="D49" s="89"/>
      <c r="E49" s="10"/>
      <c r="F49" s="10"/>
      <c r="G49" s="10"/>
      <c r="H49" s="10"/>
      <c r="I49" s="10"/>
      <c r="J49" s="90"/>
      <c r="K49" s="46"/>
      <c r="T49" s="46"/>
      <c r="Z49" s="57"/>
      <c r="AA49" s="57"/>
      <c r="AB49" s="57"/>
      <c r="AC49" s="57"/>
      <c r="AD49" s="57"/>
    </row>
    <row r="50" spans="4:30" x14ac:dyDescent="0.25">
      <c r="D50" s="89"/>
      <c r="E50" s="10"/>
      <c r="F50" s="10"/>
      <c r="G50" s="10"/>
      <c r="H50" s="10"/>
      <c r="I50" s="10"/>
      <c r="J50" s="90"/>
      <c r="K50" s="46"/>
      <c r="T50" s="46"/>
      <c r="Z50" s="57"/>
      <c r="AA50" s="57"/>
      <c r="AB50" s="57"/>
      <c r="AC50" s="57"/>
      <c r="AD50" s="57"/>
    </row>
    <row r="51" spans="4:30" x14ac:dyDescent="0.25">
      <c r="D51" s="89"/>
      <c r="E51" s="10"/>
      <c r="F51" s="10"/>
      <c r="G51" s="10"/>
      <c r="H51" s="10"/>
      <c r="I51" s="10"/>
      <c r="J51" s="90"/>
      <c r="K51" s="46"/>
      <c r="T51" s="46"/>
      <c r="Z51" s="57"/>
      <c r="AA51" s="57"/>
      <c r="AB51" s="57"/>
      <c r="AC51" s="57"/>
      <c r="AD51" s="57"/>
    </row>
    <row r="52" spans="4:30" x14ac:dyDescent="0.25">
      <c r="D52" s="89"/>
      <c r="E52" s="10"/>
      <c r="F52" s="10"/>
      <c r="G52" s="10"/>
      <c r="H52" s="10"/>
      <c r="I52" s="10"/>
      <c r="J52" s="90"/>
      <c r="K52" s="46"/>
      <c r="T52" s="46"/>
      <c r="Z52" s="57"/>
      <c r="AA52" s="57"/>
      <c r="AB52" s="57"/>
      <c r="AC52" s="57"/>
      <c r="AD52" s="57"/>
    </row>
    <row r="53" spans="4:30" x14ac:dyDescent="0.25">
      <c r="D53" s="89"/>
      <c r="E53" s="10"/>
      <c r="F53" s="10"/>
      <c r="G53" s="10"/>
      <c r="H53" s="10"/>
      <c r="I53" s="10"/>
      <c r="J53" s="90"/>
      <c r="K53" s="46"/>
      <c r="T53" s="46"/>
      <c r="Z53" s="57"/>
      <c r="AA53" s="57"/>
      <c r="AB53" s="57"/>
      <c r="AC53" s="57"/>
      <c r="AD53" s="57"/>
    </row>
    <row r="54" spans="4:30" x14ac:dyDescent="0.25">
      <c r="D54" s="89"/>
      <c r="E54" s="10"/>
      <c r="F54" s="10"/>
      <c r="G54" s="10"/>
      <c r="H54" s="10"/>
      <c r="I54" s="10"/>
      <c r="J54" s="90"/>
      <c r="K54" s="46"/>
      <c r="T54" s="46"/>
      <c r="Z54" s="57"/>
      <c r="AA54" s="57"/>
      <c r="AB54" s="57"/>
      <c r="AC54" s="57"/>
      <c r="AD54" s="57"/>
    </row>
    <row r="55" spans="4:30" x14ac:dyDescent="0.25">
      <c r="D55" s="89"/>
      <c r="E55" s="10"/>
      <c r="F55" s="10"/>
      <c r="G55" s="10"/>
      <c r="H55" s="10"/>
      <c r="I55" s="10"/>
      <c r="J55" s="90"/>
      <c r="K55" s="46"/>
      <c r="T55" s="46"/>
      <c r="Z55" s="57"/>
      <c r="AA55" s="57"/>
      <c r="AB55" s="57"/>
      <c r="AC55" s="57"/>
      <c r="AD55" s="57"/>
    </row>
    <row r="56" spans="4:30" x14ac:dyDescent="0.25">
      <c r="D56" s="89"/>
      <c r="E56" s="10"/>
      <c r="F56" s="10"/>
      <c r="G56" s="10"/>
      <c r="H56" s="10"/>
      <c r="I56" s="10"/>
      <c r="J56" s="90"/>
      <c r="K56" s="46"/>
      <c r="T56" s="46"/>
    </row>
    <row r="57" spans="4:30" x14ac:dyDescent="0.25">
      <c r="D57" s="89"/>
      <c r="E57" s="10"/>
      <c r="F57" s="10"/>
      <c r="G57" s="10"/>
      <c r="H57" s="10"/>
      <c r="I57" s="10"/>
      <c r="J57" s="90"/>
      <c r="K57" s="46"/>
      <c r="L57" s="58"/>
      <c r="M57" s="58"/>
      <c r="N57" s="58"/>
      <c r="O57" s="58"/>
      <c r="P57" s="58"/>
      <c r="Q57" s="58"/>
      <c r="R57" s="58"/>
      <c r="S57" s="58"/>
      <c r="T57" s="46"/>
    </row>
    <row r="58" spans="4:30" x14ac:dyDescent="0.25">
      <c r="D58" s="89"/>
      <c r="E58" s="10"/>
      <c r="F58" s="10"/>
      <c r="G58" s="10"/>
      <c r="H58" s="10"/>
      <c r="I58" s="10"/>
      <c r="J58" s="90"/>
      <c r="K58" s="46"/>
      <c r="L58" s="58"/>
      <c r="M58" s="58"/>
      <c r="N58" s="58"/>
      <c r="O58" s="58"/>
      <c r="P58" s="58"/>
      <c r="Q58" s="58"/>
      <c r="R58" s="58"/>
      <c r="S58" s="58"/>
      <c r="T58" s="46"/>
    </row>
    <row r="59" spans="4:30" x14ac:dyDescent="0.25">
      <c r="D59" s="101"/>
      <c r="E59" s="44"/>
      <c r="F59" s="10"/>
      <c r="G59" s="10"/>
      <c r="H59" s="10"/>
      <c r="I59" s="10"/>
      <c r="J59" s="90"/>
      <c r="K59" s="46"/>
      <c r="L59" s="58"/>
      <c r="M59" s="58"/>
      <c r="N59" s="58"/>
      <c r="O59" s="58"/>
      <c r="P59" s="58"/>
      <c r="Q59" s="58"/>
      <c r="R59" s="58"/>
      <c r="S59" s="58"/>
      <c r="T59" s="46"/>
    </row>
    <row r="60" spans="4:30" x14ac:dyDescent="0.25">
      <c r="D60" s="101"/>
      <c r="E60" s="44"/>
      <c r="F60" s="10"/>
      <c r="G60" s="10"/>
      <c r="H60" s="10"/>
      <c r="I60" s="10"/>
      <c r="J60" s="90"/>
      <c r="K60" s="46"/>
      <c r="L60" s="58"/>
      <c r="M60" s="58"/>
      <c r="N60" s="58"/>
      <c r="O60" s="58"/>
      <c r="P60" s="58"/>
      <c r="Q60" s="58"/>
      <c r="R60" s="58"/>
      <c r="S60" s="58"/>
      <c r="T60" s="46"/>
    </row>
    <row r="61" spans="4:30" x14ac:dyDescent="0.25">
      <c r="D61" s="101"/>
      <c r="E61" s="44"/>
      <c r="F61" s="10"/>
      <c r="G61" s="10"/>
      <c r="H61" s="10"/>
      <c r="I61" s="10"/>
      <c r="J61" s="90"/>
      <c r="K61" s="46"/>
      <c r="L61" s="58"/>
      <c r="M61" s="58"/>
      <c r="N61" s="58"/>
      <c r="O61" s="58"/>
      <c r="P61" s="58"/>
      <c r="Q61" s="58"/>
      <c r="R61" s="58"/>
      <c r="S61" s="58"/>
      <c r="T61" s="46"/>
    </row>
    <row r="62" spans="4:30" ht="15.75" thickBot="1" x14ac:dyDescent="0.3">
      <c r="D62" s="89"/>
      <c r="E62" s="10"/>
      <c r="F62" s="10"/>
      <c r="G62" s="10"/>
      <c r="H62" s="10"/>
      <c r="I62" s="10"/>
      <c r="J62" s="90"/>
      <c r="K62" s="46"/>
      <c r="L62" s="58"/>
      <c r="M62" s="58"/>
      <c r="N62" s="58"/>
      <c r="O62" s="58"/>
      <c r="P62" s="58"/>
      <c r="Q62" s="58"/>
      <c r="R62" s="58"/>
      <c r="S62" s="58"/>
      <c r="T62" s="46"/>
    </row>
    <row r="63" spans="4:30" ht="24" thickBot="1" x14ac:dyDescent="0.4">
      <c r="D63" s="134" t="s">
        <v>5540</v>
      </c>
      <c r="E63" s="135"/>
      <c r="F63" s="135"/>
      <c r="G63" s="135"/>
      <c r="H63" s="135"/>
      <c r="I63" s="135"/>
      <c r="J63" s="136"/>
      <c r="K63" s="46"/>
      <c r="L63" s="147"/>
      <c r="M63" s="147"/>
      <c r="N63" s="58"/>
      <c r="O63" s="58"/>
      <c r="P63" s="58"/>
      <c r="Q63" s="58"/>
      <c r="R63" s="58"/>
      <c r="S63" s="58"/>
      <c r="T63" s="46"/>
    </row>
    <row r="64" spans="4:30" ht="21" x14ac:dyDescent="0.35">
      <c r="D64" s="96"/>
      <c r="E64" s="37"/>
      <c r="F64" s="37"/>
      <c r="G64" s="37"/>
      <c r="H64" s="37"/>
      <c r="I64" s="37"/>
      <c r="J64" s="97"/>
      <c r="K64" s="46"/>
      <c r="L64" s="60"/>
      <c r="M64" s="60"/>
      <c r="N64" s="58"/>
      <c r="O64" s="58"/>
      <c r="P64" s="58"/>
      <c r="Q64" s="58"/>
      <c r="R64" s="58"/>
      <c r="S64" s="58"/>
      <c r="T64" s="46"/>
    </row>
    <row r="65" spans="1:33" s="40" customFormat="1" ht="45" customHeight="1" x14ac:dyDescent="0.25">
      <c r="A65" s="47"/>
      <c r="B65" s="47"/>
      <c r="C65" s="47"/>
      <c r="D65" s="102"/>
      <c r="E65" s="88" t="str">
        <f>$E$21</f>
        <v>1st Trust Bank, Inc.</v>
      </c>
      <c r="F65" s="68" t="str">
        <f>$F$21</f>
        <v>Andrew Johnson Bank</v>
      </c>
      <c r="G65" s="69" t="str">
        <f>$G$21</f>
        <v>1st Source Bank</v>
      </c>
      <c r="H65" s="67" t="str">
        <f>$H$21</f>
        <v>UBPR Peer Group 5 Average</v>
      </c>
      <c r="I65" s="70" t="str">
        <f>$I$21</f>
        <v>Kentucky State Average</v>
      </c>
      <c r="J65" s="99"/>
      <c r="K65" s="47"/>
      <c r="L65" s="58" t="s">
        <v>5553</v>
      </c>
      <c r="M65" s="59" t="str">
        <f>$E$21</f>
        <v>1st Trust Bank, Inc.</v>
      </c>
      <c r="N65" s="59" t="str">
        <f>$F$21</f>
        <v>Andrew Johnson Bank</v>
      </c>
      <c r="O65" s="59" t="str">
        <f>$G$21</f>
        <v>1st Source Bank</v>
      </c>
      <c r="P65" s="59" t="str">
        <f>$H$21</f>
        <v>UBPR Peer Group 5 Average</v>
      </c>
      <c r="Q65" s="59" t="str">
        <f>$I$21</f>
        <v>Kentucky State Average</v>
      </c>
      <c r="R65" s="61"/>
      <c r="S65" s="61"/>
      <c r="T65" s="47"/>
    </row>
    <row r="66" spans="1:33" x14ac:dyDescent="0.25">
      <c r="D66" s="89" t="s">
        <v>5541</v>
      </c>
      <c r="E66" s="45">
        <f>HLOOKUP($D$3,'All Banks Data'!$E$4:$GFK$63,4,FALSE)</f>
        <v>325251</v>
      </c>
      <c r="F66" s="45">
        <f>HLOOKUP($F$3,'All Banks Data'!$E$4:$GFK$63,4,FALSE)</f>
        <v>603309</v>
      </c>
      <c r="G66" s="45">
        <f>HLOOKUP($H$3,'All Banks Data'!$E$4:$GFK$63,4,FALSE)</f>
        <v>9084652</v>
      </c>
      <c r="H66" s="45">
        <f>HLOOKUP($L$3,'PG Data'!$D$4:$X$193,5,FALSE)/HLOOKUP($L$3,'PG Data'!$D$4:$X$193,4,FALSE)</f>
        <v>535771.75192012289</v>
      </c>
      <c r="I66" s="45">
        <f>HLOOKUP($E$6,'State Data'!$D$5:$BA$91,5,FALSE)/HLOOKUP($E$6,'State Data'!$D$5:$BA$91,4,FALSE)</f>
        <v>678639.875</v>
      </c>
      <c r="J66" s="100"/>
      <c r="K66" s="46"/>
      <c r="L66" s="58"/>
      <c r="M66" s="58"/>
      <c r="N66" s="58"/>
      <c r="O66" s="58"/>
      <c r="P66" s="58"/>
      <c r="Q66" s="58"/>
      <c r="R66" s="58"/>
      <c r="S66" s="58"/>
      <c r="T66" s="46"/>
    </row>
    <row r="67" spans="1:33" x14ac:dyDescent="0.25">
      <c r="D67" s="89" t="s">
        <v>5544</v>
      </c>
      <c r="E67" s="45">
        <f>HLOOKUP($D$3,'All Banks Data'!$E$4:$GFK$63,36,FALSE)</f>
        <v>313886</v>
      </c>
      <c r="F67" s="45">
        <f>HLOOKUP($F$3,'All Banks Data'!$E$4:$GFK$63,36,FALSE)</f>
        <v>572888</v>
      </c>
      <c r="G67" s="45">
        <f>HLOOKUP($H$3,'All Banks Data'!$E$4:$GFK$63,36,FALSE)</f>
        <v>8639042</v>
      </c>
      <c r="H67" s="45">
        <f>HLOOKUP($L$3,'PG Data'!$D$4:$X$193,6,FALSE)/HLOOKUP($L$3,'PG Data'!$D$4:$X$193,4,FALSE)</f>
        <v>501085.85791090631</v>
      </c>
      <c r="I67" s="45">
        <f>HLOOKUP($E$6,'State Data'!$D$5:$BA$91,6,FALSE)/HLOOKUP($E$6,'State Data'!$D$5:$BA$91,4,FALSE)</f>
        <v>639384.18333333335</v>
      </c>
      <c r="J67" s="100"/>
      <c r="K67" s="46"/>
      <c r="L67" s="58" t="s">
        <v>5538</v>
      </c>
      <c r="M67" s="62">
        <f>E71/$E$67</f>
        <v>1.8796633172553092E-3</v>
      </c>
      <c r="N67" s="62">
        <f>F71/$F$67</f>
        <v>0</v>
      </c>
      <c r="O67" s="62">
        <f>G71/$G$67</f>
        <v>2.2345070205701048E-3</v>
      </c>
      <c r="P67" s="62">
        <f>H71/$H$67</f>
        <v>8.6772231255744982E-3</v>
      </c>
      <c r="Q67" s="62">
        <f>I71/I67</f>
        <v>8.7527058262390923E-3</v>
      </c>
      <c r="R67" s="58"/>
      <c r="S67" s="58"/>
      <c r="T67" s="46"/>
    </row>
    <row r="68" spans="1:33" x14ac:dyDescent="0.25">
      <c r="D68" s="89" t="s">
        <v>5545</v>
      </c>
      <c r="E68" s="45">
        <f>HLOOKUP($D$3,'All Banks Data'!$E$4:$GFK$63,37,FALSE)</f>
        <v>257159</v>
      </c>
      <c r="F68" s="45">
        <f>HLOOKUP($F$3,'All Banks Data'!$E$4:$GFK$63,37,FALSE)</f>
        <v>441694</v>
      </c>
      <c r="G68" s="45">
        <f>HLOOKUP($H$3,'All Banks Data'!$E$4:$GFK$63,37,FALSE)</f>
        <v>7102303</v>
      </c>
      <c r="H68" s="45">
        <f>HLOOKUP($L$3,'PG Data'!$D$4:$X$193,7,FALSE)/HLOOKUP($L$3,'PG Data'!$D$4:$X$193,4,FALSE)</f>
        <v>359508.88325652841</v>
      </c>
      <c r="I68" s="45">
        <f>HLOOKUP($E$6,'State Data'!$D$5:$BA$91,7,FALSE)/HLOOKUP($E$6,'State Data'!$D$5:$BA$91,4,FALSE)</f>
        <v>482401.70833333331</v>
      </c>
      <c r="J68" s="100"/>
      <c r="K68" s="46"/>
      <c r="L68" s="58" t="s">
        <v>5550</v>
      </c>
      <c r="M68" s="62">
        <f>E70/$E$67</f>
        <v>9.1835889463053461E-2</v>
      </c>
      <c r="N68" s="62">
        <f>F70/$F$67</f>
        <v>5.2001438326514084E-2</v>
      </c>
      <c r="O68" s="62">
        <f>G70/$G$67</f>
        <v>7.09314759668954E-3</v>
      </c>
      <c r="P68" s="62">
        <f>H70/$H$67</f>
        <v>6.451847100527322E-2</v>
      </c>
      <c r="Q68" s="62">
        <f>I70/I67</f>
        <v>4.5973989399331144E-2</v>
      </c>
      <c r="R68" s="58"/>
      <c r="S68" s="58"/>
      <c r="T68" s="46"/>
    </row>
    <row r="69" spans="1:33" x14ac:dyDescent="0.25">
      <c r="D69" s="89" t="s">
        <v>6</v>
      </c>
      <c r="E69" s="45">
        <f>HLOOKUP($D$3,'All Banks Data'!$E$4:$GFK$63,7,FALSE)</f>
        <v>27311</v>
      </c>
      <c r="F69" s="45">
        <f>HLOOKUP($F$3,'All Banks Data'!$E$4:$GFK$63,7,FALSE)</f>
        <v>101403</v>
      </c>
      <c r="G69" s="45">
        <f>HLOOKUP($H$3,'All Banks Data'!$E$4:$GFK$63,7,FALSE)</f>
        <v>1456157</v>
      </c>
      <c r="H69" s="45">
        <f>HLOOKUP($L$3,'PG Data'!$D$4:$X$193,8,FALSE)/HLOOKUP($L$3,'PG Data'!$D$4:$X$193,4,FALSE)</f>
        <v>104899.64746543778</v>
      </c>
      <c r="I69" s="45">
        <f>HLOOKUP($E$6,'State Data'!$D$5:$BA$91,8,FALSE)/HLOOKUP($E$6,'State Data'!$D$5:$BA$91,4,FALSE)</f>
        <v>121991.09166666666</v>
      </c>
      <c r="J69" s="100"/>
      <c r="K69" s="46"/>
      <c r="L69" s="58" t="s">
        <v>6</v>
      </c>
      <c r="M69" s="62">
        <f>E69/$E$67</f>
        <v>8.700929636874534E-2</v>
      </c>
      <c r="N69" s="62">
        <f>F69/$F$67</f>
        <v>0.17700318386840011</v>
      </c>
      <c r="O69" s="62">
        <f>G69/$G$67</f>
        <v>0.16855537917282959</v>
      </c>
      <c r="P69" s="62">
        <f>H69/$H$67</f>
        <v>0.20934465782526449</v>
      </c>
      <c r="Q69" s="62">
        <f>I69/I67</f>
        <v>0.19079466594041228</v>
      </c>
      <c r="R69" s="58"/>
      <c r="S69" s="58"/>
      <c r="T69" s="46"/>
    </row>
    <row r="70" spans="1:33" x14ac:dyDescent="0.25">
      <c r="D70" s="89" t="s">
        <v>5550</v>
      </c>
      <c r="E70" s="45">
        <f>HLOOKUP($D$3,'All Banks Data'!$E$4:$GFK$63,38,FALSE)</f>
        <v>28826</v>
      </c>
      <c r="F70" s="45">
        <f>HLOOKUP($F$3,'All Banks Data'!$E$4:$GFK$63,38,FALSE)</f>
        <v>29791</v>
      </c>
      <c r="G70" s="45">
        <f>HLOOKUP($H$3,'All Banks Data'!$E$4:$GFK$63,38,FALSE)</f>
        <v>61278</v>
      </c>
      <c r="H70" s="45">
        <f>HLOOKUP($L$3,'PG Data'!$D$4:$X$193,9,FALSE)/HLOOKUP($L$3,'PG Data'!$D$4:$X$193,4,FALSE)</f>
        <v>32329.293394777265</v>
      </c>
      <c r="I70" s="45">
        <f>HLOOKUP($E$6,'State Data'!$D$5:$BA$91,9,FALSE)/HLOOKUP($E$6,'State Data'!$D$5:$BA$91,4,FALSE)</f>
        <v>29395.041666666668</v>
      </c>
      <c r="J70" s="100"/>
      <c r="K70" s="46"/>
      <c r="L70" s="58" t="s">
        <v>5545</v>
      </c>
      <c r="M70" s="62">
        <f>E68/$E$67</f>
        <v>0.81927515085094593</v>
      </c>
      <c r="N70" s="62">
        <f>F68/$F$67</f>
        <v>0.77099537780508576</v>
      </c>
      <c r="O70" s="62">
        <f>G68/$G$67</f>
        <v>0.82211696620991082</v>
      </c>
      <c r="P70" s="62">
        <f>H68/$H$67</f>
        <v>0.71745964804388784</v>
      </c>
      <c r="Q70" s="62">
        <f>I68/I67</f>
        <v>0.75447863883401756</v>
      </c>
      <c r="R70" s="58"/>
      <c r="S70" s="58"/>
      <c r="T70" s="46"/>
    </row>
    <row r="71" spans="1:33" x14ac:dyDescent="0.25">
      <c r="D71" s="89" t="s">
        <v>5591</v>
      </c>
      <c r="E71" s="45">
        <f>IF(E67-SUM(E68:E70)&lt;0,0,E67-SUM(E68:E70))</f>
        <v>590</v>
      </c>
      <c r="F71" s="45">
        <f>IF(F67-SUM(F68:F70)&lt;0,0,F67-SUM(F68:F70))</f>
        <v>0</v>
      </c>
      <c r="G71" s="45">
        <f>IF(G67-SUM(G68:G70)&lt;0,0,G67-SUM(G68:G70))</f>
        <v>19304</v>
      </c>
      <c r="H71" s="45">
        <f>IF(H67-SUM(H68:H70)&lt;0,0,H67-SUM(H68:H70))</f>
        <v>4348.0337941628532</v>
      </c>
      <c r="I71" s="45">
        <f>IF(I67-SUM(I68:I70)&lt;0,0,I67-SUM(I68:I70))</f>
        <v>5596.3416666667908</v>
      </c>
      <c r="J71" s="100"/>
      <c r="K71" s="46"/>
      <c r="L71" s="58" t="s">
        <v>5552</v>
      </c>
      <c r="M71" s="63">
        <f>SUM(M67:M70)</f>
        <v>1</v>
      </c>
      <c r="N71" s="63">
        <f>SUM(N67:N70)</f>
        <v>1</v>
      </c>
      <c r="O71" s="63">
        <f>SUM(O67:O70)</f>
        <v>1</v>
      </c>
      <c r="P71" s="63">
        <f>SUM(P67:P70)</f>
        <v>1</v>
      </c>
      <c r="Q71" s="63">
        <f>SUM(Q67:Q70)</f>
        <v>1</v>
      </c>
      <c r="R71" s="58"/>
      <c r="S71" s="58"/>
      <c r="T71" s="46"/>
    </row>
    <row r="72" spans="1:33" x14ac:dyDescent="0.25">
      <c r="D72" s="89"/>
      <c r="E72" s="10"/>
      <c r="F72" s="10"/>
      <c r="G72" s="10"/>
      <c r="H72" s="87"/>
      <c r="I72" s="71"/>
      <c r="J72" s="103"/>
      <c r="K72" s="46"/>
      <c r="L72" s="58"/>
      <c r="M72" s="58"/>
      <c r="N72" s="58"/>
      <c r="O72" s="58"/>
      <c r="P72" s="58"/>
      <c r="Q72" s="58"/>
      <c r="R72" s="58"/>
      <c r="S72" s="58"/>
      <c r="T72" s="46"/>
    </row>
    <row r="73" spans="1:33" x14ac:dyDescent="0.25">
      <c r="D73" s="89"/>
      <c r="E73" s="10"/>
      <c r="F73" s="10"/>
      <c r="G73" s="10"/>
      <c r="H73" s="87"/>
      <c r="I73" s="71"/>
      <c r="J73" s="103"/>
      <c r="K73" s="46"/>
      <c r="L73" s="58"/>
      <c r="M73" s="58"/>
      <c r="N73" s="58"/>
      <c r="O73" s="58"/>
      <c r="P73" s="58"/>
      <c r="Q73" s="58"/>
      <c r="R73" s="58"/>
      <c r="S73" s="58"/>
      <c r="T73" s="46"/>
    </row>
    <row r="74" spans="1:33" x14ac:dyDescent="0.25">
      <c r="D74" s="89"/>
      <c r="E74" s="10"/>
      <c r="F74" s="10"/>
      <c r="G74" s="10"/>
      <c r="H74" s="87"/>
      <c r="I74" s="71"/>
      <c r="J74" s="103"/>
      <c r="K74" s="46"/>
      <c r="L74" s="58"/>
      <c r="M74" s="58"/>
      <c r="N74" s="58"/>
      <c r="O74" s="58"/>
      <c r="P74" s="58"/>
      <c r="Q74" s="58"/>
      <c r="R74" s="58"/>
      <c r="S74" s="58"/>
      <c r="T74" s="46"/>
    </row>
    <row r="75" spans="1:33" x14ac:dyDescent="0.25">
      <c r="D75" s="89"/>
      <c r="E75" s="10"/>
      <c r="F75" s="10"/>
      <c r="G75" s="10"/>
      <c r="H75" s="87"/>
      <c r="I75" s="71"/>
      <c r="J75" s="103"/>
      <c r="K75" s="46"/>
      <c r="L75" s="58"/>
      <c r="M75" s="58"/>
      <c r="N75" s="58"/>
      <c r="O75" s="58"/>
      <c r="P75" s="58"/>
      <c r="Q75" s="58"/>
      <c r="R75" s="58"/>
      <c r="S75" s="58"/>
      <c r="T75" s="46"/>
    </row>
    <row r="76" spans="1:33" x14ac:dyDescent="0.25">
      <c r="D76" s="89"/>
      <c r="E76" s="10"/>
      <c r="F76" s="10"/>
      <c r="G76" s="10"/>
      <c r="H76" s="87"/>
      <c r="I76" s="71"/>
      <c r="J76" s="103"/>
      <c r="K76" s="46"/>
      <c r="L76" s="58"/>
      <c r="M76" s="58"/>
      <c r="N76" s="58"/>
      <c r="O76" s="58"/>
      <c r="P76" s="58"/>
      <c r="Q76" s="58"/>
      <c r="R76" s="58"/>
      <c r="S76" s="58"/>
      <c r="T76" s="46"/>
    </row>
    <row r="77" spans="1:33" x14ac:dyDescent="0.25">
      <c r="D77" s="89"/>
      <c r="E77" s="10"/>
      <c r="F77" s="10"/>
      <c r="G77" s="10"/>
      <c r="H77" s="87"/>
      <c r="I77" s="71"/>
      <c r="J77" s="103"/>
      <c r="K77" s="46"/>
      <c r="L77" s="58"/>
      <c r="M77" s="58"/>
      <c r="N77" s="58"/>
      <c r="O77" s="58"/>
      <c r="P77" s="58"/>
      <c r="Q77" s="58"/>
      <c r="R77" s="58"/>
      <c r="S77" s="58"/>
      <c r="T77" s="46"/>
    </row>
    <row r="78" spans="1:33" x14ac:dyDescent="0.25">
      <c r="D78" s="89"/>
      <c r="E78" s="10"/>
      <c r="F78" s="10"/>
      <c r="G78" s="10"/>
      <c r="H78" s="87"/>
      <c r="I78" s="71"/>
      <c r="J78" s="103"/>
      <c r="K78" s="60">
        <v>208660</v>
      </c>
      <c r="L78" s="58" t="s">
        <v>5546</v>
      </c>
      <c r="M78" s="58" t="s">
        <v>5547</v>
      </c>
      <c r="N78" s="58" t="s">
        <v>5548</v>
      </c>
      <c r="O78" s="58"/>
      <c r="P78" s="58"/>
      <c r="Q78" s="58"/>
      <c r="R78" s="58"/>
      <c r="S78" s="58"/>
      <c r="T78" s="58"/>
      <c r="U78" s="49"/>
      <c r="V78" s="49"/>
      <c r="W78" s="49"/>
      <c r="X78" s="49"/>
      <c r="Y78" s="49"/>
      <c r="Z78" s="49"/>
      <c r="AA78" s="49"/>
      <c r="AB78" s="49"/>
      <c r="AC78" s="49"/>
      <c r="AD78" s="49"/>
      <c r="AE78" s="49"/>
      <c r="AF78" s="49"/>
      <c r="AG78" s="49"/>
    </row>
    <row r="79" spans="1:33" x14ac:dyDescent="0.25">
      <c r="D79" s="89"/>
      <c r="E79" s="10"/>
      <c r="F79" s="10"/>
      <c r="G79" s="10"/>
      <c r="H79" s="87"/>
      <c r="I79" s="71"/>
      <c r="J79" s="103"/>
      <c r="K79" s="58" t="s">
        <v>5551</v>
      </c>
      <c r="L79" s="58"/>
      <c r="M79" s="58"/>
      <c r="N79" s="58"/>
      <c r="O79" s="58"/>
      <c r="P79" s="58"/>
      <c r="Q79" s="58"/>
      <c r="R79" s="58"/>
      <c r="S79" s="58"/>
      <c r="T79" s="58"/>
      <c r="U79" s="49"/>
      <c r="V79" s="49"/>
      <c r="W79" s="49"/>
      <c r="X79" s="49"/>
      <c r="Y79" s="49"/>
      <c r="Z79" s="49"/>
      <c r="AA79" s="49"/>
      <c r="AB79" s="49"/>
      <c r="AC79" s="49"/>
      <c r="AD79" s="49"/>
      <c r="AE79" s="49"/>
      <c r="AF79" s="49"/>
      <c r="AG79" s="49"/>
    </row>
    <row r="80" spans="1:33" x14ac:dyDescent="0.25">
      <c r="D80" s="89"/>
      <c r="E80" s="10"/>
      <c r="F80" s="10"/>
      <c r="G80" s="10"/>
      <c r="H80" s="87"/>
      <c r="I80" s="71"/>
      <c r="J80" s="103"/>
      <c r="K80" s="58"/>
      <c r="L80" s="58"/>
      <c r="M80" s="58"/>
      <c r="N80" s="58"/>
      <c r="O80" s="58"/>
      <c r="P80" s="58"/>
      <c r="Q80" s="58"/>
      <c r="R80" s="58"/>
      <c r="S80" s="58"/>
      <c r="T80" s="58"/>
      <c r="U80" s="49"/>
      <c r="V80" s="49"/>
      <c r="W80" s="49"/>
      <c r="X80" s="49"/>
      <c r="Y80" s="49"/>
      <c r="Z80" s="49"/>
      <c r="AA80" s="49"/>
      <c r="AB80" s="49"/>
      <c r="AC80" s="49"/>
      <c r="AD80" s="49"/>
      <c r="AE80" s="49"/>
      <c r="AF80" s="49"/>
      <c r="AG80" s="49"/>
    </row>
    <row r="81" spans="4:33" x14ac:dyDescent="0.25">
      <c r="D81" s="89"/>
      <c r="E81" s="10"/>
      <c r="F81" s="10"/>
      <c r="G81" s="10"/>
      <c r="H81" s="87"/>
      <c r="I81" s="71"/>
      <c r="J81" s="103"/>
      <c r="K81" s="58"/>
      <c r="L81" s="147"/>
      <c r="M81" s="147"/>
      <c r="N81" s="58"/>
      <c r="O81" s="58"/>
      <c r="P81" s="58"/>
      <c r="Q81" s="58"/>
      <c r="R81" s="58"/>
      <c r="S81" s="58"/>
      <c r="T81" s="58"/>
      <c r="U81" s="49"/>
      <c r="V81" s="49"/>
      <c r="W81" s="49"/>
      <c r="X81" s="49"/>
      <c r="Y81" s="49"/>
      <c r="Z81" s="49"/>
      <c r="AA81" s="49"/>
      <c r="AB81" s="49"/>
      <c r="AC81" s="49"/>
      <c r="AD81" s="49"/>
      <c r="AE81" s="49"/>
      <c r="AF81" s="49"/>
      <c r="AG81" s="49"/>
    </row>
    <row r="82" spans="4:33" x14ac:dyDescent="0.25">
      <c r="D82" s="89"/>
      <c r="E82" s="10"/>
      <c r="F82" s="10"/>
      <c r="G82" s="10"/>
      <c r="H82" s="87"/>
      <c r="I82" s="71"/>
      <c r="J82" s="103"/>
      <c r="K82" s="58"/>
      <c r="L82" s="60"/>
      <c r="M82" s="60"/>
      <c r="N82" s="58"/>
      <c r="O82" s="58"/>
      <c r="P82" s="58"/>
      <c r="Q82" s="58"/>
      <c r="R82" s="58"/>
      <c r="S82" s="58"/>
      <c r="T82" s="58"/>
      <c r="U82" s="49"/>
      <c r="V82" s="49"/>
      <c r="W82" s="49"/>
      <c r="X82" s="49"/>
      <c r="Y82" s="49"/>
      <c r="Z82" s="49"/>
      <c r="AA82" s="49"/>
      <c r="AB82" s="49"/>
      <c r="AC82" s="49"/>
      <c r="AD82" s="49"/>
      <c r="AE82" s="49"/>
      <c r="AF82" s="49"/>
      <c r="AG82" s="49"/>
    </row>
    <row r="83" spans="4:33" x14ac:dyDescent="0.25">
      <c r="D83" s="89"/>
      <c r="E83" s="10"/>
      <c r="F83" s="10"/>
      <c r="G83" s="10"/>
      <c r="H83" s="87"/>
      <c r="I83" s="71"/>
      <c r="J83" s="103"/>
      <c r="K83" s="58"/>
      <c r="L83" s="60"/>
      <c r="M83" s="60"/>
      <c r="N83" s="58"/>
      <c r="O83" s="58"/>
      <c r="P83" s="58"/>
      <c r="Q83" s="58"/>
      <c r="R83" s="58"/>
      <c r="S83" s="58"/>
      <c r="T83" s="58"/>
      <c r="U83" s="49"/>
      <c r="V83" s="49"/>
      <c r="W83" s="49"/>
      <c r="X83" s="49"/>
      <c r="Y83" s="49"/>
      <c r="Z83" s="49"/>
      <c r="AA83" s="49"/>
      <c r="AB83" s="49"/>
      <c r="AC83" s="49"/>
      <c r="AD83" s="49"/>
      <c r="AE83" s="49"/>
      <c r="AF83" s="49"/>
      <c r="AG83" s="49"/>
    </row>
    <row r="84" spans="4:33" x14ac:dyDescent="0.25">
      <c r="D84" s="89"/>
      <c r="E84" s="10"/>
      <c r="F84" s="10"/>
      <c r="G84" s="10"/>
      <c r="H84" s="87"/>
      <c r="I84" s="71"/>
      <c r="J84" s="103"/>
      <c r="K84" s="58"/>
      <c r="L84" s="60"/>
      <c r="M84" s="60"/>
      <c r="N84" s="58"/>
      <c r="O84" s="58"/>
      <c r="P84" s="58"/>
      <c r="Q84" s="58"/>
      <c r="R84" s="58"/>
      <c r="S84" s="58"/>
      <c r="T84" s="58"/>
      <c r="U84" s="49"/>
      <c r="V84" s="49"/>
      <c r="W84" s="49"/>
      <c r="X84" s="49"/>
      <c r="Y84" s="49"/>
      <c r="Z84" s="49"/>
      <c r="AA84" s="49"/>
      <c r="AB84" s="49"/>
      <c r="AC84" s="49"/>
      <c r="AD84" s="49"/>
      <c r="AE84" s="49"/>
      <c r="AF84" s="49"/>
      <c r="AG84" s="49"/>
    </row>
    <row r="85" spans="4:33" x14ac:dyDescent="0.25">
      <c r="D85" s="89"/>
      <c r="E85" s="10"/>
      <c r="F85" s="10"/>
      <c r="G85" s="10"/>
      <c r="H85" s="87"/>
      <c r="I85" s="71"/>
      <c r="J85" s="103"/>
      <c r="K85" s="58"/>
      <c r="L85" s="60"/>
      <c r="M85" s="60"/>
      <c r="N85" s="58"/>
      <c r="O85" s="58"/>
      <c r="P85" s="58"/>
      <c r="Q85" s="58"/>
      <c r="R85" s="58"/>
      <c r="S85" s="58"/>
      <c r="T85" s="58"/>
      <c r="U85" s="49"/>
      <c r="V85" s="49"/>
      <c r="W85" s="49"/>
      <c r="X85" s="49"/>
      <c r="Y85" s="49"/>
      <c r="Z85" s="49"/>
      <c r="AA85" s="49"/>
      <c r="AB85" s="49"/>
      <c r="AC85" s="49"/>
      <c r="AD85" s="49"/>
      <c r="AE85" s="49"/>
      <c r="AF85" s="49"/>
      <c r="AG85" s="49"/>
    </row>
    <row r="86" spans="4:33" ht="15.75" customHeight="1" x14ac:dyDescent="0.25">
      <c r="D86" s="89"/>
      <c r="E86" s="10"/>
      <c r="F86" s="10"/>
      <c r="G86" s="10"/>
      <c r="H86" s="87"/>
      <c r="I86" s="71"/>
      <c r="J86" s="103"/>
      <c r="K86" s="58"/>
      <c r="L86" s="60"/>
      <c r="M86" s="60"/>
      <c r="N86" s="58"/>
      <c r="O86" s="58"/>
      <c r="P86" s="58"/>
      <c r="Q86" s="58"/>
      <c r="R86" s="58"/>
      <c r="S86" s="58"/>
      <c r="T86" s="58"/>
      <c r="U86" s="49"/>
      <c r="V86" s="49"/>
      <c r="W86" s="49"/>
      <c r="X86" s="49"/>
      <c r="Y86" s="49"/>
      <c r="Z86" s="49"/>
      <c r="AA86" s="49"/>
      <c r="AB86" s="49"/>
      <c r="AC86" s="49"/>
      <c r="AD86" s="49"/>
      <c r="AE86" s="49"/>
      <c r="AF86" s="49"/>
      <c r="AG86" s="49"/>
    </row>
    <row r="87" spans="4:33" ht="15.75" customHeight="1" x14ac:dyDescent="0.25">
      <c r="D87" s="89"/>
      <c r="E87" s="10"/>
      <c r="F87" s="10"/>
      <c r="G87" s="10"/>
      <c r="H87" s="87"/>
      <c r="I87" s="71"/>
      <c r="J87" s="103"/>
      <c r="K87" s="58"/>
      <c r="L87" s="60"/>
      <c r="M87" s="60"/>
      <c r="N87" s="58"/>
      <c r="O87" s="58"/>
      <c r="P87" s="58"/>
      <c r="Q87" s="58"/>
      <c r="R87" s="58"/>
      <c r="S87" s="58"/>
      <c r="T87" s="58"/>
      <c r="U87" s="49"/>
      <c r="V87" s="49"/>
      <c r="W87" s="49"/>
      <c r="X87" s="49"/>
      <c r="Y87" s="49"/>
      <c r="Z87" s="49"/>
      <c r="AA87" s="49"/>
      <c r="AB87" s="49"/>
      <c r="AC87" s="49"/>
      <c r="AD87" s="49"/>
      <c r="AE87" s="49"/>
      <c r="AF87" s="49"/>
      <c r="AG87" s="49"/>
    </row>
    <row r="88" spans="4:33" ht="15.75" customHeight="1" x14ac:dyDescent="0.25">
      <c r="D88" s="89"/>
      <c r="E88" s="10"/>
      <c r="F88" s="10"/>
      <c r="G88" s="10"/>
      <c r="H88" s="87"/>
      <c r="I88" s="71"/>
      <c r="J88" s="103"/>
      <c r="K88" s="58"/>
      <c r="L88" s="60"/>
      <c r="M88" s="60"/>
      <c r="N88" s="58"/>
      <c r="O88" s="58"/>
      <c r="P88" s="58"/>
      <c r="Q88" s="58"/>
      <c r="R88" s="58"/>
      <c r="S88" s="58"/>
      <c r="T88" s="58"/>
      <c r="U88" s="49"/>
      <c r="V88" s="49"/>
      <c r="W88" s="49"/>
      <c r="X88" s="49"/>
      <c r="Y88" s="49"/>
      <c r="Z88" s="49"/>
      <c r="AA88" s="49"/>
      <c r="AB88" s="49"/>
      <c r="AC88" s="49"/>
      <c r="AD88" s="49"/>
      <c r="AE88" s="49"/>
      <c r="AF88" s="49"/>
      <c r="AG88" s="49"/>
    </row>
    <row r="89" spans="4:33" ht="15.75" customHeight="1" x14ac:dyDescent="0.25">
      <c r="D89" s="89"/>
      <c r="E89" s="10"/>
      <c r="F89" s="10"/>
      <c r="G89" s="10"/>
      <c r="H89" s="87"/>
      <c r="I89" s="71"/>
      <c r="J89" s="103"/>
      <c r="K89" s="58"/>
      <c r="L89" s="60"/>
      <c r="M89" s="60"/>
      <c r="N89" s="58"/>
      <c r="O89" s="58"/>
      <c r="P89" s="58"/>
      <c r="Q89" s="58"/>
      <c r="R89" s="58"/>
      <c r="S89" s="58"/>
      <c r="T89" s="58"/>
      <c r="U89" s="49"/>
      <c r="V89" s="49"/>
      <c r="W89" s="49"/>
      <c r="X89" s="49"/>
      <c r="Y89" s="49"/>
      <c r="Z89" s="49"/>
      <c r="AA89" s="49"/>
      <c r="AB89" s="49"/>
      <c r="AC89" s="49"/>
      <c r="AD89" s="49"/>
      <c r="AE89" s="49"/>
      <c r="AF89" s="49"/>
      <c r="AG89" s="49"/>
    </row>
    <row r="90" spans="4:33" ht="15.75" customHeight="1" x14ac:dyDescent="0.25">
      <c r="D90" s="89"/>
      <c r="E90" s="10"/>
      <c r="F90" s="10"/>
      <c r="G90" s="10"/>
      <c r="H90" s="87"/>
      <c r="I90" s="71"/>
      <c r="J90" s="103"/>
      <c r="K90" s="58"/>
      <c r="L90" s="60"/>
      <c r="M90" s="60"/>
      <c r="N90" s="58"/>
      <c r="O90" s="58"/>
      <c r="P90" s="58"/>
      <c r="Q90" s="58"/>
      <c r="R90" s="58"/>
      <c r="S90" s="58"/>
      <c r="T90" s="58"/>
      <c r="U90" s="49"/>
      <c r="V90" s="49"/>
      <c r="W90" s="49"/>
      <c r="X90" s="49"/>
      <c r="Y90" s="49"/>
      <c r="Z90" s="49"/>
      <c r="AA90" s="49"/>
      <c r="AB90" s="49"/>
      <c r="AC90" s="49"/>
      <c r="AD90" s="49"/>
      <c r="AE90" s="49"/>
      <c r="AF90" s="49"/>
      <c r="AG90" s="49"/>
    </row>
    <row r="91" spans="4:33" ht="15.75" customHeight="1" x14ac:dyDescent="0.25">
      <c r="D91" s="89"/>
      <c r="E91" s="10"/>
      <c r="F91" s="10"/>
      <c r="G91" s="10"/>
      <c r="H91" s="87"/>
      <c r="I91" s="71"/>
      <c r="J91" s="103"/>
      <c r="K91" s="58"/>
      <c r="L91" s="60"/>
      <c r="M91" s="60"/>
      <c r="N91" s="58"/>
      <c r="O91" s="58"/>
      <c r="P91" s="58"/>
      <c r="Q91" s="58"/>
      <c r="R91" s="58"/>
      <c r="S91" s="58"/>
      <c r="T91" s="58"/>
      <c r="U91" s="49"/>
      <c r="V91" s="49"/>
      <c r="W91" s="49"/>
      <c r="X91" s="49"/>
      <c r="Y91" s="49"/>
      <c r="Z91" s="49"/>
      <c r="AA91" s="49"/>
      <c r="AB91" s="49"/>
      <c r="AC91" s="49"/>
      <c r="AD91" s="49"/>
      <c r="AE91" s="49"/>
      <c r="AF91" s="49"/>
      <c r="AG91" s="49"/>
    </row>
    <row r="92" spans="4:33" ht="15.75" customHeight="1" x14ac:dyDescent="0.25">
      <c r="D92" s="89"/>
      <c r="E92" s="10"/>
      <c r="F92" s="10"/>
      <c r="G92" s="10"/>
      <c r="H92" s="87"/>
      <c r="I92" s="71"/>
      <c r="J92" s="103"/>
      <c r="K92" s="58"/>
      <c r="L92" s="60"/>
      <c r="M92" s="60"/>
      <c r="N92" s="58"/>
      <c r="O92" s="58"/>
      <c r="P92" s="58"/>
      <c r="Q92" s="58"/>
      <c r="R92" s="58"/>
      <c r="S92" s="58"/>
      <c r="T92" s="58"/>
      <c r="U92" s="49"/>
      <c r="V92" s="49"/>
      <c r="W92" s="49"/>
      <c r="X92" s="49"/>
      <c r="Y92" s="49"/>
      <c r="Z92" s="49"/>
      <c r="AA92" s="49"/>
      <c r="AB92" s="49"/>
      <c r="AC92" s="49"/>
      <c r="AD92" s="49"/>
      <c r="AE92" s="49"/>
      <c r="AF92" s="49"/>
      <c r="AG92" s="49"/>
    </row>
    <row r="93" spans="4:33" x14ac:dyDescent="0.25">
      <c r="D93" s="89"/>
      <c r="E93" s="10"/>
      <c r="F93" s="10"/>
      <c r="G93" s="10"/>
      <c r="H93" s="87"/>
      <c r="I93" s="87"/>
      <c r="J93" s="104"/>
      <c r="K93" s="58"/>
      <c r="L93" s="58"/>
      <c r="M93" s="58"/>
      <c r="N93" s="58"/>
      <c r="O93" s="58"/>
      <c r="P93" s="58"/>
      <c r="Q93" s="58"/>
      <c r="R93" s="58"/>
      <c r="S93" s="58"/>
      <c r="T93" s="58"/>
      <c r="U93" s="49"/>
      <c r="V93" s="49"/>
      <c r="W93" s="49"/>
      <c r="X93" s="49"/>
      <c r="Y93" s="49"/>
      <c r="Z93" s="49"/>
      <c r="AA93" s="49"/>
      <c r="AB93" s="49"/>
      <c r="AC93" s="49"/>
      <c r="AD93" s="49"/>
      <c r="AE93" s="49"/>
      <c r="AF93" s="49"/>
      <c r="AG93" s="49"/>
    </row>
    <row r="94" spans="4:33" x14ac:dyDescent="0.25">
      <c r="D94" s="89"/>
      <c r="E94" s="10"/>
      <c r="F94" s="10"/>
      <c r="G94" s="10"/>
      <c r="H94" s="87"/>
      <c r="I94" s="87"/>
      <c r="J94" s="104"/>
      <c r="K94" s="58"/>
      <c r="L94" s="58"/>
      <c r="M94" s="58"/>
      <c r="N94" s="58"/>
      <c r="O94" s="58"/>
      <c r="P94" s="58"/>
      <c r="Q94" s="58"/>
      <c r="R94" s="58"/>
      <c r="S94" s="58"/>
      <c r="T94" s="58"/>
      <c r="U94" s="49"/>
      <c r="V94" s="49"/>
      <c r="W94" s="49"/>
      <c r="X94" s="49"/>
      <c r="Y94" s="49"/>
      <c r="Z94" s="49"/>
      <c r="AA94" s="49"/>
      <c r="AB94" s="49"/>
      <c r="AC94" s="49"/>
      <c r="AD94" s="49"/>
      <c r="AE94" s="49"/>
      <c r="AF94" s="49"/>
      <c r="AG94" s="49"/>
    </row>
    <row r="95" spans="4:33" x14ac:dyDescent="0.25">
      <c r="D95" s="89"/>
      <c r="E95" s="10"/>
      <c r="F95" s="10"/>
      <c r="G95" s="10"/>
      <c r="H95" s="87"/>
      <c r="I95" s="87"/>
      <c r="J95" s="104"/>
      <c r="K95" s="58"/>
      <c r="L95" s="58"/>
      <c r="M95" s="58"/>
      <c r="N95" s="58"/>
      <c r="O95" s="58"/>
      <c r="P95" s="58"/>
      <c r="Q95" s="58"/>
      <c r="R95" s="58"/>
      <c r="S95" s="58"/>
      <c r="T95" s="58"/>
      <c r="U95" s="49"/>
      <c r="V95" s="49"/>
      <c r="W95" s="49"/>
      <c r="X95" s="49"/>
      <c r="Y95" s="49"/>
      <c r="Z95" s="49"/>
      <c r="AA95" s="49"/>
      <c r="AB95" s="49"/>
      <c r="AC95" s="49"/>
      <c r="AD95" s="49"/>
      <c r="AE95" s="49"/>
      <c r="AF95" s="49"/>
      <c r="AG95" s="49"/>
    </row>
    <row r="96" spans="4:33" x14ac:dyDescent="0.25">
      <c r="D96" s="89"/>
      <c r="E96" s="10"/>
      <c r="F96" s="10"/>
      <c r="G96" s="10"/>
      <c r="H96" s="87"/>
      <c r="I96" s="87"/>
      <c r="J96" s="104"/>
      <c r="K96" s="58"/>
      <c r="L96" s="58"/>
      <c r="M96" s="58"/>
      <c r="N96" s="58"/>
      <c r="O96" s="58"/>
      <c r="P96" s="58"/>
      <c r="Q96" s="58"/>
      <c r="R96" s="58"/>
      <c r="S96" s="58"/>
      <c r="T96" s="58"/>
      <c r="U96" s="49"/>
      <c r="V96" s="49"/>
      <c r="W96" s="49"/>
      <c r="X96" s="49"/>
      <c r="Y96" s="49"/>
      <c r="Z96" s="49"/>
      <c r="AA96" s="49"/>
      <c r="AB96" s="49"/>
      <c r="AC96" s="49"/>
      <c r="AD96" s="49"/>
      <c r="AE96" s="49"/>
      <c r="AF96" s="49"/>
      <c r="AG96" s="49"/>
    </row>
    <row r="97" spans="4:33" x14ac:dyDescent="0.25">
      <c r="D97" s="89"/>
      <c r="E97" s="10"/>
      <c r="F97" s="10"/>
      <c r="G97" s="10"/>
      <c r="H97" s="87"/>
      <c r="I97" s="87"/>
      <c r="J97" s="104"/>
      <c r="K97" s="58"/>
      <c r="L97" s="58"/>
      <c r="M97" s="58"/>
      <c r="N97" s="58"/>
      <c r="O97" s="58"/>
      <c r="P97" s="58"/>
      <c r="Q97" s="58"/>
      <c r="R97" s="58"/>
      <c r="S97" s="58"/>
      <c r="T97" s="58"/>
      <c r="U97" s="49"/>
      <c r="V97" s="49"/>
      <c r="W97" s="49"/>
      <c r="X97" s="49"/>
      <c r="Y97" s="49"/>
      <c r="Z97" s="49"/>
      <c r="AA97" s="49"/>
      <c r="AB97" s="49"/>
      <c r="AC97" s="49"/>
      <c r="AD97" s="49"/>
      <c r="AE97" s="49"/>
      <c r="AF97" s="49"/>
      <c r="AG97" s="49"/>
    </row>
    <row r="98" spans="4:33" x14ac:dyDescent="0.25">
      <c r="D98" s="89"/>
      <c r="E98" s="10"/>
      <c r="F98" s="10"/>
      <c r="G98" s="10"/>
      <c r="H98" s="87"/>
      <c r="I98" s="87"/>
      <c r="J98" s="104"/>
      <c r="K98" s="58"/>
      <c r="L98" s="58"/>
      <c r="M98" s="58"/>
      <c r="N98" s="58"/>
      <c r="O98" s="58"/>
      <c r="P98" s="58"/>
      <c r="Q98" s="58"/>
      <c r="R98" s="58"/>
      <c r="S98" s="58"/>
      <c r="T98" s="58"/>
      <c r="U98" s="49"/>
      <c r="V98" s="49"/>
      <c r="W98" s="49"/>
      <c r="X98" s="49"/>
      <c r="Y98" s="49"/>
      <c r="Z98" s="49"/>
      <c r="AA98" s="49"/>
      <c r="AB98" s="49"/>
      <c r="AC98" s="49"/>
      <c r="AD98" s="49"/>
      <c r="AE98" s="49"/>
      <c r="AF98" s="49"/>
      <c r="AG98" s="49"/>
    </row>
    <row r="99" spans="4:33" x14ac:dyDescent="0.25">
      <c r="D99" s="89"/>
      <c r="E99" s="10"/>
      <c r="F99" s="10"/>
      <c r="G99" s="10"/>
      <c r="H99" s="87"/>
      <c r="I99" s="87"/>
      <c r="J99" s="104"/>
      <c r="K99" s="58"/>
      <c r="L99" s="58"/>
      <c r="M99" s="58"/>
      <c r="N99" s="58"/>
      <c r="O99" s="58"/>
      <c r="P99" s="58"/>
      <c r="Q99" s="58"/>
      <c r="R99" s="58"/>
      <c r="S99" s="58"/>
      <c r="T99" s="58"/>
      <c r="U99" s="49"/>
      <c r="V99" s="49"/>
      <c r="W99" s="49"/>
      <c r="X99" s="49"/>
      <c r="Y99" s="49"/>
      <c r="Z99" s="49"/>
      <c r="AA99" s="49"/>
      <c r="AB99" s="49"/>
      <c r="AC99" s="49"/>
      <c r="AD99" s="49"/>
      <c r="AE99" s="49"/>
      <c r="AF99" s="49"/>
      <c r="AG99" s="49"/>
    </row>
    <row r="100" spans="4:33" ht="15.75" thickBot="1" x14ac:dyDescent="0.3">
      <c r="D100" s="105"/>
      <c r="E100" s="66"/>
      <c r="F100" s="66"/>
      <c r="G100" s="66"/>
      <c r="H100" s="66"/>
      <c r="I100" s="66"/>
      <c r="J100" s="106"/>
      <c r="K100" s="58"/>
      <c r="L100" s="58"/>
      <c r="M100" s="58"/>
      <c r="N100" s="58"/>
      <c r="O100" s="58"/>
      <c r="P100" s="58"/>
      <c r="Q100" s="58"/>
      <c r="R100" s="58"/>
      <c r="S100" s="58"/>
      <c r="T100" s="58"/>
      <c r="U100" s="49"/>
      <c r="V100" s="49"/>
      <c r="W100" s="49"/>
      <c r="X100" s="49"/>
      <c r="Y100" s="49"/>
      <c r="Z100" s="49"/>
      <c r="AA100" s="49"/>
      <c r="AB100" s="49"/>
      <c r="AC100" s="49"/>
      <c r="AD100" s="49"/>
      <c r="AE100" s="49"/>
      <c r="AF100" s="49"/>
      <c r="AG100" s="49"/>
    </row>
    <row r="101" spans="4:33" ht="24" thickBot="1" x14ac:dyDescent="0.4">
      <c r="D101" s="134" t="s">
        <v>5539</v>
      </c>
      <c r="E101" s="135"/>
      <c r="F101" s="135"/>
      <c r="G101" s="135"/>
      <c r="H101" s="135"/>
      <c r="I101" s="135"/>
      <c r="J101" s="136"/>
      <c r="K101" s="58"/>
      <c r="L101" s="58" t="s">
        <v>5480</v>
      </c>
      <c r="M101" s="58"/>
      <c r="N101" s="58"/>
      <c r="O101" s="58"/>
      <c r="P101" s="58"/>
      <c r="Q101" s="58"/>
      <c r="R101" s="58"/>
      <c r="S101" s="58"/>
      <c r="T101" s="58"/>
      <c r="U101" s="49"/>
      <c r="V101" s="49"/>
      <c r="W101" s="49"/>
      <c r="X101" s="49"/>
      <c r="Y101" s="49"/>
      <c r="Z101" s="49"/>
      <c r="AA101" s="49"/>
      <c r="AB101" s="49"/>
      <c r="AC101" s="49"/>
      <c r="AD101" s="49"/>
      <c r="AE101" s="49"/>
      <c r="AF101" s="49"/>
      <c r="AG101" s="49"/>
    </row>
    <row r="102" spans="4:33" ht="21" x14ac:dyDescent="0.35">
      <c r="D102" s="96"/>
      <c r="E102" s="37"/>
      <c r="F102" s="37"/>
      <c r="G102" s="37"/>
      <c r="H102" s="37"/>
      <c r="I102" s="37"/>
      <c r="J102" s="97"/>
      <c r="K102" s="58"/>
      <c r="L102" s="58"/>
      <c r="M102" s="58"/>
      <c r="N102" s="58"/>
      <c r="O102" s="58"/>
      <c r="P102" s="58"/>
      <c r="Q102" s="58"/>
      <c r="R102" s="58"/>
      <c r="S102" s="58"/>
      <c r="T102" s="58"/>
      <c r="U102" s="49"/>
      <c r="V102" s="49"/>
      <c r="W102" s="49"/>
      <c r="X102" s="49"/>
      <c r="Y102" s="49"/>
      <c r="Z102" s="49"/>
      <c r="AA102" s="49"/>
      <c r="AB102" s="49"/>
      <c r="AC102" s="49"/>
      <c r="AD102" s="49"/>
      <c r="AE102" s="49"/>
      <c r="AF102" s="49"/>
      <c r="AG102" s="49"/>
    </row>
    <row r="103" spans="4:33" ht="45" customHeight="1" x14ac:dyDescent="0.25">
      <c r="D103" s="89"/>
      <c r="E103" s="88" t="str">
        <f>$E$21</f>
        <v>1st Trust Bank, Inc.</v>
      </c>
      <c r="F103" s="68" t="str">
        <f>$F$21</f>
        <v>Andrew Johnson Bank</v>
      </c>
      <c r="G103" s="69" t="str">
        <f>$G$21</f>
        <v>1st Source Bank</v>
      </c>
      <c r="H103" s="67" t="str">
        <f>$H$21</f>
        <v>UBPR Peer Group 5 Average</v>
      </c>
      <c r="I103" s="70" t="str">
        <f>$I$21</f>
        <v>Kentucky State Average</v>
      </c>
      <c r="J103" s="99"/>
      <c r="K103" s="58"/>
      <c r="L103" s="61"/>
      <c r="M103" s="59" t="str">
        <f>$E$21</f>
        <v>1st Trust Bank, Inc.</v>
      </c>
      <c r="N103" s="59" t="str">
        <f>$F$21</f>
        <v>Andrew Johnson Bank</v>
      </c>
      <c r="O103" s="59" t="str">
        <f>$G$21</f>
        <v>1st Source Bank</v>
      </c>
      <c r="P103" s="59" t="str">
        <f>$H$21</f>
        <v>UBPR Peer Group 5 Average</v>
      </c>
      <c r="Q103" s="59" t="str">
        <f>$I$21</f>
        <v>Kentucky State Average</v>
      </c>
      <c r="R103" s="58"/>
      <c r="S103" s="58"/>
      <c r="T103" s="58"/>
      <c r="U103" s="49"/>
      <c r="V103" s="49"/>
      <c r="W103" s="49"/>
      <c r="X103" s="49"/>
      <c r="Y103" s="49"/>
      <c r="Z103" s="49"/>
      <c r="AA103" s="49"/>
      <c r="AB103" s="49"/>
      <c r="AC103" s="49"/>
      <c r="AD103" s="49"/>
      <c r="AE103" s="49"/>
      <c r="AF103" s="49"/>
      <c r="AG103" s="49"/>
    </row>
    <row r="104" spans="4:33" x14ac:dyDescent="0.25">
      <c r="D104" s="89" t="s">
        <v>5542</v>
      </c>
      <c r="E104" s="45">
        <f>HLOOKUP($D$3,'All Banks Data'!$E$4:$GFK$63,8,FALSE)</f>
        <v>9597</v>
      </c>
      <c r="F104" s="45">
        <f>HLOOKUP($F$3,'All Banks Data'!$E$4:$GFK$63,8,FALSE)</f>
        <v>35430</v>
      </c>
      <c r="G104" s="45">
        <f>HLOOKUP($H$3,'All Banks Data'!$E$4:$GFK$63,8,FALSE)</f>
        <v>99863</v>
      </c>
      <c r="H104" s="45">
        <f>HLOOKUP($L$3,'PG Data'!$D$4:$X$193,10,FALSE)/HLOOKUP($L$3,'PG Data'!$D$4:$X$193,4,FALSE)</f>
        <v>32194.034562211982</v>
      </c>
      <c r="I104" s="45">
        <f>HLOOKUP($E$6,'State Data'!$D$5:$BA$91,10,FALSE)/HLOOKUP($E$6,'State Data'!$D$5:$BA$91,4,FALSE)</f>
        <v>34682.116666666669</v>
      </c>
      <c r="J104" s="100"/>
      <c r="K104" s="58"/>
      <c r="L104" s="58" t="s">
        <v>5538</v>
      </c>
      <c r="M104" s="62">
        <f>IF(E69=0,"0",100%-SUM(M105:M108))</f>
        <v>0</v>
      </c>
      <c r="N104" s="62">
        <f>IF(F69=0,"0",100%-SUM(N105:N108))</f>
        <v>0.2275770933798803</v>
      </c>
      <c r="O104" s="62">
        <f>IF(G69=0,"0",100%-SUM(O105:O108))</f>
        <v>0.27622776939574512</v>
      </c>
      <c r="P104" s="62">
        <f>IF(H69=0,"0",100%-SUM(P105:P108))</f>
        <v>0.17312054536857069</v>
      </c>
      <c r="Q104" s="62">
        <f>IF(I69=0,"0",100%-SUM(Q105:Q108))</f>
        <v>0.13834855837492488</v>
      </c>
      <c r="R104" s="58"/>
      <c r="S104" s="58"/>
      <c r="T104" s="58"/>
      <c r="U104" s="49"/>
      <c r="V104" s="49"/>
      <c r="W104" s="49"/>
      <c r="X104" s="49"/>
      <c r="Y104" s="49"/>
      <c r="Z104" s="49"/>
      <c r="AA104" s="49"/>
      <c r="AB104" s="49"/>
      <c r="AC104" s="49"/>
      <c r="AD104" s="49"/>
      <c r="AE104" s="49"/>
      <c r="AF104" s="49"/>
      <c r="AG104" s="49"/>
    </row>
    <row r="105" spans="4:33" x14ac:dyDescent="0.25">
      <c r="D105" s="89" t="s">
        <v>5536</v>
      </c>
      <c r="E105" s="45">
        <f>HLOOKUP($D$3,'All Banks Data'!$E$4:$GFK$63,29,FALSE)+HLOOKUP($D$3,'All Banks Data'!$E$4:$GFK$63,33,FALSE)</f>
        <v>1944</v>
      </c>
      <c r="F105" s="45">
        <f>HLOOKUP($F$3,'All Banks Data'!$E$4:$GFK$63,29,FALSE)+HLOOKUP($F$3,'All Banks Data'!$E$4:$GFK$63,33,FALSE)</f>
        <v>34733</v>
      </c>
      <c r="G105" s="45">
        <f>HLOOKUP($H$3,'All Banks Data'!$E$4:$GFK$63,29,FALSE)+HLOOKUP($H$3,'All Banks Data'!$E$4:$GFK$63,33,FALSE)</f>
        <v>530880</v>
      </c>
      <c r="H105" s="45">
        <f>(HLOOKUP($L$3,'PG Data'!$D$4:$X$193,11,FALSE)+HLOOKUP($L$3,'PG Data'!$D$4:$X$193,12,FALSE))/HLOOKUP($L$3,'PG Data'!$D$4:$X$193,4,FALSE)</f>
        <v>27596.718125960062</v>
      </c>
      <c r="I105" s="45">
        <f>(HLOOKUP($E$6,'State Data'!$D$5:$BA$91,11,FALSE)+HLOOKUP($E$6,'State Data'!$D$5:$BA$91,12,FALSE))/HLOOKUP($E$6,'State Data'!$D$5:$BA$91,4,FALSE)</f>
        <v>33965.183333333334</v>
      </c>
      <c r="J105" s="100"/>
      <c r="K105" s="58"/>
      <c r="L105" s="58" t="s">
        <v>5536</v>
      </c>
      <c r="M105" s="62">
        <f>E105/$E$69</f>
        <v>7.118011057815532E-2</v>
      </c>
      <c r="N105" s="62">
        <f>F105/$F$69</f>
        <v>0.34252438290780352</v>
      </c>
      <c r="O105" s="62">
        <f>G105/$G$69</f>
        <v>0.3645760724976771</v>
      </c>
      <c r="P105" s="62">
        <f>H105/$H$69</f>
        <v>0.26307732001723455</v>
      </c>
      <c r="Q105" s="62">
        <f>I105/$I$69</f>
        <v>0.27842347231502085</v>
      </c>
      <c r="R105" s="58"/>
      <c r="S105" s="58"/>
      <c r="T105" s="58"/>
      <c r="U105" s="49"/>
      <c r="V105" s="49"/>
      <c r="W105" s="49"/>
      <c r="X105" s="49"/>
      <c r="Y105" s="49"/>
      <c r="Z105" s="49"/>
      <c r="AA105" s="49"/>
      <c r="AB105" s="49"/>
      <c r="AC105" s="49"/>
      <c r="AD105" s="49"/>
      <c r="AE105" s="49"/>
      <c r="AF105" s="49"/>
      <c r="AG105" s="49"/>
    </row>
    <row r="106" spans="4:33" x14ac:dyDescent="0.25">
      <c r="D106" s="89" t="s">
        <v>5466</v>
      </c>
      <c r="E106" s="45">
        <f>HLOOKUP($D$3,'All Banks Data'!$E$4:$GFK$63,32,FALSE)</f>
        <v>2285</v>
      </c>
      <c r="F106" s="45">
        <f>HLOOKUP($F$3,'All Banks Data'!$E$4:$GFK$63,32,FALSE)</f>
        <v>296</v>
      </c>
      <c r="G106" s="45">
        <f>HLOOKUP($H$3,'All Banks Data'!$E$4:$GFK$63,32,FALSE)</f>
        <v>135983</v>
      </c>
      <c r="H106" s="45">
        <f>HLOOKUP($L$3,'PG Data'!$D$4:$X$193,13,FALSE)/HLOOKUP($L$3,'PG Data'!$D$4:$X$193,4,FALSE)</f>
        <v>12142.31643625192</v>
      </c>
      <c r="I106" s="45">
        <f>HLOOKUP($E$6,'State Data'!$D$5:$BA$91,13,FALSE)/HLOOKUP($E$6,'State Data'!$D$5:$BA$91,4,FALSE)</f>
        <v>16566.316666666666</v>
      </c>
      <c r="J106" s="100"/>
      <c r="K106" s="58"/>
      <c r="L106" s="58" t="s">
        <v>5466</v>
      </c>
      <c r="M106" s="62">
        <f>E106/$E$69</f>
        <v>8.3665922155907874E-2</v>
      </c>
      <c r="N106" s="62">
        <f>F106/$F$69</f>
        <v>2.9190457875999725E-3</v>
      </c>
      <c r="O106" s="62">
        <f>G106/$G$69</f>
        <v>9.3384847925052042E-2</v>
      </c>
      <c r="P106" s="62">
        <f>H106/$H$69</f>
        <v>0.11575173729971358</v>
      </c>
      <c r="Q106" s="62">
        <f>I106/$I$69</f>
        <v>0.13579939682754158</v>
      </c>
      <c r="R106" s="58"/>
      <c r="S106" s="58"/>
      <c r="T106" s="58"/>
      <c r="U106" s="49"/>
      <c r="V106" s="49"/>
      <c r="W106" s="49"/>
      <c r="X106" s="49"/>
      <c r="Y106" s="49"/>
      <c r="Z106" s="49"/>
      <c r="AA106" s="49"/>
      <c r="AB106" s="49"/>
      <c r="AC106" s="49"/>
      <c r="AD106" s="49"/>
      <c r="AE106" s="49"/>
      <c r="AF106" s="49"/>
      <c r="AG106" s="49"/>
    </row>
    <row r="107" spans="4:33" x14ac:dyDescent="0.25">
      <c r="D107" s="89" t="s">
        <v>5537</v>
      </c>
      <c r="E107" s="45">
        <f>HLOOKUP($D$3,'All Banks Data'!$E$4:$GFK$63,34,FALSE)+HLOOKUP($D$3,'All Banks Data'!$E$4:$GFK$63,35,FALSE)</f>
        <v>13485</v>
      </c>
      <c r="F107" s="45">
        <f>HLOOKUP($F$3,'All Banks Data'!$E$4:$GFK$63,34,FALSE)+HLOOKUP($F$3,'All Banks Data'!$E$4:$GFK$63,35,FALSE)</f>
        <v>7867</v>
      </c>
      <c r="G107" s="45">
        <f>HLOOKUP($H$3,'All Banks Data'!$E$4:$GFK$63,34,FALSE)+HLOOKUP($H$3,'All Banks Data'!$E$4:$GFK$63,35,FALSE)</f>
        <v>287200</v>
      </c>
      <c r="H107" s="45">
        <f>(HLOOKUP($L$3,'PG Data'!$D$4:$X$193,14,FALSE)+HLOOKUP($L$3,'PG Data'!$D$4:$X$193,15,FALSE))/HLOOKUP($L$3,'PG Data'!$D$4:$X$193,4,FALSE)</f>
        <v>14806.294162826422</v>
      </c>
      <c r="I107" s="45">
        <f>(HLOOKUP($E$6,'State Data'!$D$5:$BA$91,14,FALSE)+HLOOKUP($E$6,'State Data'!$D$5:$BA$91,15,FALSE))/HLOOKUP($E$6,'State Data'!$D$5:$BA$91,4,FALSE)</f>
        <v>19900.183333333334</v>
      </c>
      <c r="J107" s="100"/>
      <c r="K107" s="58"/>
      <c r="L107" s="58" t="s">
        <v>5537</v>
      </c>
      <c r="M107" s="62">
        <f>E107/$E$69</f>
        <v>0.49375709421112374</v>
      </c>
      <c r="N107" s="62">
        <f>F107/$F$69</f>
        <v>7.7581531118408723E-2</v>
      </c>
      <c r="O107" s="62">
        <f>G107/$G$69</f>
        <v>0.19723147984729669</v>
      </c>
      <c r="P107" s="62">
        <f>H107/$H$69</f>
        <v>0.14114722518686046</v>
      </c>
      <c r="Q107" s="62">
        <f>I107/$I$69</f>
        <v>0.16312816830682517</v>
      </c>
      <c r="R107" s="58"/>
      <c r="S107" s="58"/>
      <c r="T107" s="58"/>
      <c r="U107" s="49"/>
      <c r="V107" s="49"/>
      <c r="W107" s="49"/>
      <c r="X107" s="49"/>
      <c r="Y107" s="49"/>
      <c r="Z107" s="49"/>
      <c r="AA107" s="49"/>
      <c r="AB107" s="49"/>
      <c r="AC107" s="49"/>
      <c r="AD107" s="49"/>
      <c r="AE107" s="49"/>
      <c r="AF107" s="49"/>
      <c r="AG107" s="49"/>
    </row>
    <row r="108" spans="4:33" x14ac:dyDescent="0.25">
      <c r="D108" s="89" t="s">
        <v>2794</v>
      </c>
      <c r="E108" s="45">
        <f>IF(E69=0,0,E69-SUM(E104:E107))</f>
        <v>0</v>
      </c>
      <c r="F108" s="45">
        <f>IF(F69=0,0,F69-SUM(F104:F107))</f>
        <v>23077</v>
      </c>
      <c r="G108" s="45">
        <f>IF(G69=0,0,G69-SUM(G104:G107))</f>
        <v>402231</v>
      </c>
      <c r="H108" s="45">
        <f>IF(H69=0,0,H69-SUM(H104:H107))</f>
        <v>18160.284178187401</v>
      </c>
      <c r="I108" s="45">
        <f>IF(I69=0,0,I69-SUM(I104:I107))</f>
        <v>16877.291666666657</v>
      </c>
      <c r="J108" s="100"/>
      <c r="K108" s="58"/>
      <c r="L108" s="58" t="s">
        <v>5542</v>
      </c>
      <c r="M108" s="62">
        <f>E104/$E$69</f>
        <v>0.3513968730548131</v>
      </c>
      <c r="N108" s="62">
        <f>F104/$F$69</f>
        <v>0.34939794680630748</v>
      </c>
      <c r="O108" s="62">
        <f>G104/$G$69</f>
        <v>6.8579830334229069E-2</v>
      </c>
      <c r="P108" s="62">
        <f>H104/$H$69</f>
        <v>0.30690317212762069</v>
      </c>
      <c r="Q108" s="62">
        <f>I104/$I$69</f>
        <v>0.28430040417568747</v>
      </c>
      <c r="R108" s="58"/>
      <c r="S108" s="58"/>
      <c r="T108" s="58"/>
      <c r="U108" s="49"/>
      <c r="V108" s="49"/>
      <c r="W108" s="49"/>
      <c r="X108" s="49"/>
      <c r="Y108" s="49"/>
      <c r="Z108" s="49"/>
      <c r="AA108" s="49"/>
      <c r="AB108" s="49"/>
      <c r="AC108" s="49"/>
      <c r="AD108" s="49"/>
      <c r="AE108" s="49"/>
      <c r="AF108" s="49"/>
      <c r="AG108" s="49"/>
    </row>
    <row r="109" spans="4:33" x14ac:dyDescent="0.25">
      <c r="D109" s="89"/>
      <c r="E109" s="45"/>
      <c r="F109" s="45"/>
      <c r="G109" s="45"/>
      <c r="H109" s="45"/>
      <c r="I109" s="45"/>
      <c r="J109" s="100"/>
      <c r="K109" s="58"/>
      <c r="L109" s="58"/>
      <c r="M109" s="62"/>
      <c r="N109" s="62"/>
      <c r="O109" s="62"/>
      <c r="P109" s="62"/>
      <c r="Q109" s="62"/>
      <c r="R109" s="58"/>
      <c r="S109" s="58"/>
      <c r="T109" s="58"/>
      <c r="U109" s="49"/>
      <c r="V109" s="49"/>
      <c r="W109" s="49"/>
      <c r="X109" s="49"/>
      <c r="Y109" s="49"/>
      <c r="Z109" s="49"/>
      <c r="AA109" s="49"/>
      <c r="AB109" s="49"/>
      <c r="AC109" s="49"/>
      <c r="AD109" s="49"/>
      <c r="AE109" s="49"/>
      <c r="AF109" s="49"/>
      <c r="AG109" s="49"/>
    </row>
    <row r="110" spans="4:33" x14ac:dyDescent="0.25">
      <c r="D110" s="89"/>
      <c r="E110" s="87"/>
      <c r="F110" s="87"/>
      <c r="G110" s="87"/>
      <c r="H110" s="87"/>
      <c r="I110" s="87"/>
      <c r="J110" s="104"/>
      <c r="K110" s="58"/>
      <c r="L110" s="58" t="s">
        <v>5552</v>
      </c>
      <c r="M110" s="63">
        <f>SUM(M104:M108)</f>
        <v>1</v>
      </c>
      <c r="N110" s="63">
        <f>SUM(N104:N108)</f>
        <v>1</v>
      </c>
      <c r="O110" s="63">
        <f>SUM(O104:O108)</f>
        <v>1</v>
      </c>
      <c r="P110" s="63">
        <f>SUM(P104:P108)</f>
        <v>1</v>
      </c>
      <c r="Q110" s="63">
        <f>SUM(Q104:Q108)</f>
        <v>1</v>
      </c>
      <c r="R110" s="58"/>
      <c r="S110" s="58"/>
      <c r="T110" s="58"/>
      <c r="U110" s="49"/>
      <c r="V110" s="49"/>
      <c r="W110" s="49"/>
      <c r="X110" s="49"/>
      <c r="Y110" s="49"/>
      <c r="Z110" s="49"/>
      <c r="AA110" s="49"/>
      <c r="AB110" s="49"/>
      <c r="AC110" s="49"/>
      <c r="AD110" s="49"/>
      <c r="AE110" s="49"/>
      <c r="AF110" s="49"/>
      <c r="AG110" s="49"/>
    </row>
    <row r="111" spans="4:33" x14ac:dyDescent="0.25">
      <c r="D111" s="89"/>
      <c r="E111" s="87"/>
      <c r="F111" s="87"/>
      <c r="G111" s="87"/>
      <c r="H111" s="87"/>
      <c r="I111" s="87"/>
      <c r="J111" s="104"/>
      <c r="K111" s="58"/>
      <c r="L111" s="58"/>
      <c r="M111" s="58"/>
      <c r="N111" s="58"/>
      <c r="O111" s="58"/>
      <c r="P111" s="58"/>
      <c r="Q111" s="58"/>
      <c r="R111" s="58"/>
      <c r="S111" s="58"/>
      <c r="T111" s="58"/>
      <c r="U111" s="49"/>
      <c r="V111" s="49"/>
      <c r="W111" s="49"/>
      <c r="X111" s="49"/>
      <c r="Y111" s="49"/>
      <c r="Z111" s="49"/>
      <c r="AA111" s="49"/>
      <c r="AB111" s="49"/>
      <c r="AC111" s="49"/>
      <c r="AD111" s="49"/>
      <c r="AE111" s="49"/>
      <c r="AF111" s="49"/>
      <c r="AG111" s="49"/>
    </row>
    <row r="112" spans="4:33" x14ac:dyDescent="0.25">
      <c r="D112" s="89"/>
      <c r="E112" s="87"/>
      <c r="F112" s="87"/>
      <c r="G112" s="87"/>
      <c r="H112" s="87"/>
      <c r="I112" s="87"/>
      <c r="J112" s="104"/>
      <c r="K112" s="58"/>
      <c r="L112" s="58"/>
      <c r="M112" s="62"/>
      <c r="N112" s="62"/>
      <c r="O112" s="62"/>
      <c r="P112" s="58"/>
      <c r="Q112" s="58"/>
      <c r="R112" s="58"/>
      <c r="S112" s="58"/>
      <c r="T112" s="58"/>
      <c r="U112" s="49"/>
      <c r="V112" s="49"/>
      <c r="W112" s="49"/>
      <c r="X112" s="49"/>
      <c r="Y112" s="49"/>
      <c r="Z112" s="49"/>
      <c r="AA112" s="49"/>
      <c r="AB112" s="49"/>
      <c r="AC112" s="49"/>
      <c r="AD112" s="49"/>
      <c r="AE112" s="49"/>
      <c r="AF112" s="49"/>
      <c r="AG112" s="49"/>
    </row>
    <row r="113" spans="4:33" x14ac:dyDescent="0.25">
      <c r="D113" s="89"/>
      <c r="E113" s="87"/>
      <c r="F113" s="87"/>
      <c r="G113" s="87"/>
      <c r="H113" s="87"/>
      <c r="I113" s="87"/>
      <c r="J113" s="104"/>
      <c r="K113" s="58"/>
      <c r="L113" s="58"/>
      <c r="M113" s="58"/>
      <c r="N113" s="58"/>
      <c r="O113" s="58"/>
      <c r="P113" s="58"/>
      <c r="Q113" s="58"/>
      <c r="R113" s="58"/>
      <c r="S113" s="58"/>
      <c r="T113" s="58"/>
      <c r="U113" s="49"/>
      <c r="V113" s="49"/>
      <c r="W113" s="49"/>
      <c r="X113" s="49"/>
      <c r="Y113" s="49"/>
      <c r="Z113" s="49"/>
      <c r="AA113" s="49"/>
      <c r="AB113" s="49"/>
      <c r="AC113" s="49"/>
      <c r="AD113" s="49"/>
      <c r="AE113" s="49"/>
      <c r="AF113" s="49"/>
      <c r="AG113" s="49"/>
    </row>
    <row r="114" spans="4:33" x14ac:dyDescent="0.25">
      <c r="D114" s="89"/>
      <c r="E114" s="87"/>
      <c r="F114" s="87"/>
      <c r="G114" s="87"/>
      <c r="H114" s="87"/>
      <c r="I114" s="87"/>
      <c r="J114" s="104"/>
      <c r="K114" s="58"/>
      <c r="L114" s="58"/>
      <c r="M114" s="58"/>
      <c r="N114" s="58"/>
      <c r="O114" s="58"/>
      <c r="P114" s="58"/>
      <c r="Q114" s="58"/>
      <c r="R114" s="58"/>
      <c r="S114" s="58"/>
      <c r="T114" s="58"/>
      <c r="U114" s="49"/>
      <c r="V114" s="49"/>
      <c r="W114" s="49"/>
      <c r="X114" s="49"/>
      <c r="Y114" s="49"/>
      <c r="Z114" s="49"/>
      <c r="AA114" s="49"/>
      <c r="AB114" s="49"/>
      <c r="AC114" s="49"/>
      <c r="AD114" s="49"/>
      <c r="AE114" s="49"/>
      <c r="AF114" s="49"/>
      <c r="AG114" s="49"/>
    </row>
    <row r="115" spans="4:33" x14ac:dyDescent="0.25">
      <c r="D115" s="89"/>
      <c r="E115" s="87"/>
      <c r="F115" s="87"/>
      <c r="G115" s="87"/>
      <c r="H115" s="87"/>
      <c r="I115" s="87"/>
      <c r="J115" s="104"/>
      <c r="K115" s="58"/>
      <c r="L115" s="58"/>
      <c r="M115" s="58"/>
      <c r="N115" s="58"/>
      <c r="O115" s="58"/>
      <c r="P115" s="58"/>
      <c r="Q115" s="58"/>
      <c r="R115" s="58"/>
      <c r="S115" s="58"/>
      <c r="T115" s="58"/>
      <c r="U115" s="49"/>
      <c r="V115" s="49"/>
      <c r="W115" s="49"/>
      <c r="X115" s="49"/>
      <c r="Y115" s="49"/>
      <c r="Z115" s="49"/>
      <c r="AA115" s="49"/>
      <c r="AB115" s="49"/>
      <c r="AC115" s="49"/>
      <c r="AD115" s="49"/>
      <c r="AE115" s="49"/>
      <c r="AF115" s="49"/>
      <c r="AG115" s="49"/>
    </row>
    <row r="116" spans="4:33" x14ac:dyDescent="0.25">
      <c r="D116" s="89"/>
      <c r="E116" s="87"/>
      <c r="F116" s="87"/>
      <c r="G116" s="87"/>
      <c r="H116" s="87"/>
      <c r="I116" s="87"/>
      <c r="J116" s="104"/>
      <c r="K116" s="58"/>
      <c r="L116" s="58"/>
      <c r="M116" s="58"/>
      <c r="N116" s="58"/>
      <c r="O116" s="58"/>
      <c r="P116" s="58"/>
      <c r="Q116" s="58"/>
      <c r="R116" s="58"/>
      <c r="S116" s="58"/>
      <c r="T116" s="58"/>
      <c r="U116" s="49"/>
      <c r="V116" s="49"/>
      <c r="W116" s="49"/>
      <c r="X116" s="49"/>
      <c r="Y116" s="49"/>
      <c r="Z116" s="49"/>
      <c r="AA116" s="49"/>
      <c r="AB116" s="49"/>
      <c r="AC116" s="49"/>
      <c r="AD116" s="49"/>
      <c r="AE116" s="49"/>
      <c r="AF116" s="49"/>
      <c r="AG116" s="49"/>
    </row>
    <row r="117" spans="4:33" x14ac:dyDescent="0.25">
      <c r="D117" s="89"/>
      <c r="E117" s="87"/>
      <c r="F117" s="87"/>
      <c r="G117" s="87"/>
      <c r="H117" s="87"/>
      <c r="I117" s="87"/>
      <c r="J117" s="104"/>
      <c r="K117" s="58"/>
      <c r="L117" s="58"/>
      <c r="M117" s="58"/>
      <c r="N117" s="58"/>
      <c r="O117" s="58"/>
      <c r="P117" s="58"/>
      <c r="Q117" s="58"/>
      <c r="R117" s="58"/>
      <c r="S117" s="58"/>
      <c r="T117" s="58"/>
      <c r="U117" s="49"/>
      <c r="V117" s="49"/>
      <c r="W117" s="49"/>
      <c r="X117" s="49"/>
      <c r="Y117" s="49"/>
      <c r="Z117" s="49"/>
      <c r="AA117" s="49"/>
      <c r="AB117" s="49"/>
      <c r="AC117" s="49"/>
      <c r="AD117" s="49"/>
      <c r="AE117" s="49"/>
      <c r="AF117" s="49"/>
      <c r="AG117" s="49"/>
    </row>
    <row r="118" spans="4:33" x14ac:dyDescent="0.25">
      <c r="D118" s="89"/>
      <c r="E118" s="87"/>
      <c r="F118" s="87"/>
      <c r="G118" s="87"/>
      <c r="H118" s="87"/>
      <c r="I118" s="87"/>
      <c r="J118" s="104"/>
      <c r="K118" s="58"/>
      <c r="L118" s="58"/>
      <c r="M118" s="58"/>
      <c r="N118" s="58"/>
      <c r="O118" s="58"/>
      <c r="P118" s="58"/>
      <c r="Q118" s="58"/>
      <c r="R118" s="58"/>
      <c r="S118" s="58"/>
      <c r="T118" s="58"/>
      <c r="U118" s="49"/>
      <c r="V118" s="49"/>
      <c r="W118" s="49"/>
      <c r="X118" s="49"/>
      <c r="Y118" s="49"/>
      <c r="Z118" s="49"/>
      <c r="AA118" s="49"/>
      <c r="AB118" s="49"/>
      <c r="AC118" s="49"/>
      <c r="AD118" s="49"/>
      <c r="AE118" s="49"/>
      <c r="AF118" s="49"/>
      <c r="AG118" s="49"/>
    </row>
    <row r="119" spans="4:33" x14ac:dyDescent="0.25">
      <c r="D119" s="89"/>
      <c r="E119" s="87"/>
      <c r="F119" s="87"/>
      <c r="G119" s="87"/>
      <c r="H119" s="87"/>
      <c r="I119" s="87"/>
      <c r="J119" s="104"/>
      <c r="K119" s="58"/>
      <c r="L119" s="58"/>
      <c r="M119" s="58"/>
      <c r="N119" s="58"/>
      <c r="O119" s="58"/>
      <c r="P119" s="58"/>
      <c r="Q119" s="58"/>
      <c r="R119" s="58"/>
      <c r="S119" s="58"/>
      <c r="T119" s="58"/>
      <c r="U119" s="49"/>
      <c r="V119" s="49"/>
      <c r="W119" s="49"/>
      <c r="X119" s="49"/>
      <c r="Y119" s="49"/>
      <c r="Z119" s="49"/>
      <c r="AA119" s="49"/>
      <c r="AB119" s="49"/>
      <c r="AC119" s="49"/>
      <c r="AD119" s="49"/>
      <c r="AE119" s="49"/>
      <c r="AF119" s="49"/>
      <c r="AG119" s="49"/>
    </row>
    <row r="120" spans="4:33" x14ac:dyDescent="0.25">
      <c r="D120" s="89"/>
      <c r="E120" s="87"/>
      <c r="F120" s="87"/>
      <c r="G120" s="87"/>
      <c r="H120" s="87"/>
      <c r="I120" s="87"/>
      <c r="J120" s="104"/>
      <c r="K120" s="58"/>
      <c r="L120" s="58"/>
      <c r="M120" s="58"/>
      <c r="N120" s="58"/>
      <c r="O120" s="58"/>
      <c r="P120" s="58"/>
      <c r="Q120" s="58"/>
      <c r="R120" s="58"/>
      <c r="S120" s="58"/>
      <c r="T120" s="58"/>
      <c r="U120" s="49"/>
      <c r="V120" s="49"/>
      <c r="W120" s="49"/>
      <c r="X120" s="49"/>
      <c r="Y120" s="49"/>
      <c r="Z120" s="49"/>
      <c r="AA120" s="49"/>
      <c r="AB120" s="49"/>
      <c r="AC120" s="49"/>
      <c r="AD120" s="49"/>
      <c r="AE120" s="49"/>
      <c r="AF120" s="49"/>
      <c r="AG120" s="49"/>
    </row>
    <row r="121" spans="4:33" x14ac:dyDescent="0.25">
      <c r="D121" s="89"/>
      <c r="E121" s="87"/>
      <c r="F121" s="87"/>
      <c r="G121" s="87"/>
      <c r="H121" s="87"/>
      <c r="I121" s="87"/>
      <c r="J121" s="104"/>
      <c r="K121" s="58"/>
      <c r="L121" s="58"/>
      <c r="M121" s="58"/>
      <c r="N121" s="58"/>
      <c r="O121" s="58"/>
      <c r="P121" s="58"/>
      <c r="Q121" s="58"/>
      <c r="R121" s="58"/>
      <c r="S121" s="58"/>
      <c r="T121" s="58"/>
      <c r="U121" s="49"/>
      <c r="V121" s="49"/>
      <c r="W121" s="49"/>
      <c r="X121" s="49"/>
      <c r="Y121" s="49"/>
      <c r="Z121" s="49"/>
      <c r="AA121" s="49"/>
      <c r="AB121" s="49"/>
      <c r="AC121" s="49"/>
      <c r="AD121" s="49"/>
      <c r="AE121" s="49"/>
      <c r="AF121" s="49"/>
      <c r="AG121" s="49"/>
    </row>
    <row r="122" spans="4:33" x14ac:dyDescent="0.25">
      <c r="D122" s="89"/>
      <c r="E122" s="87"/>
      <c r="F122" s="87"/>
      <c r="G122" s="87"/>
      <c r="H122" s="87"/>
      <c r="I122" s="87"/>
      <c r="J122" s="104"/>
      <c r="K122" s="58"/>
      <c r="L122" s="58"/>
      <c r="M122" s="58"/>
      <c r="N122" s="58"/>
      <c r="O122" s="58"/>
      <c r="P122" s="58"/>
      <c r="Q122" s="58"/>
      <c r="R122" s="58"/>
      <c r="S122" s="58"/>
      <c r="T122" s="58"/>
      <c r="U122" s="49"/>
      <c r="V122" s="49"/>
      <c r="W122" s="49"/>
      <c r="X122" s="49"/>
      <c r="Y122" s="49"/>
      <c r="Z122" s="49"/>
      <c r="AA122" s="49"/>
      <c r="AB122" s="49"/>
      <c r="AC122" s="49"/>
      <c r="AD122" s="49"/>
      <c r="AE122" s="49"/>
      <c r="AF122" s="49"/>
      <c r="AG122" s="49"/>
    </row>
    <row r="123" spans="4:33" x14ac:dyDescent="0.25">
      <c r="D123" s="89"/>
      <c r="E123" s="87"/>
      <c r="F123" s="87"/>
      <c r="G123" s="87"/>
      <c r="H123" s="87"/>
      <c r="I123" s="87"/>
      <c r="J123" s="104"/>
      <c r="K123" s="58"/>
      <c r="L123" s="58"/>
      <c r="M123" s="58"/>
      <c r="N123" s="58"/>
      <c r="O123" s="58"/>
      <c r="P123" s="58"/>
      <c r="Q123" s="58"/>
      <c r="R123" s="58"/>
      <c r="S123" s="58"/>
      <c r="T123" s="58"/>
      <c r="U123" s="49"/>
      <c r="V123" s="49"/>
      <c r="W123" s="49"/>
      <c r="X123" s="49"/>
      <c r="Y123" s="49"/>
      <c r="Z123" s="49"/>
      <c r="AA123" s="49"/>
      <c r="AB123" s="49"/>
      <c r="AC123" s="49"/>
      <c r="AD123" s="49"/>
      <c r="AE123" s="49"/>
      <c r="AF123" s="49"/>
      <c r="AG123" s="49"/>
    </row>
    <row r="124" spans="4:33" x14ac:dyDescent="0.25">
      <c r="D124" s="89"/>
      <c r="E124" s="87"/>
      <c r="F124" s="87"/>
      <c r="G124" s="87"/>
      <c r="H124" s="87"/>
      <c r="I124" s="87"/>
      <c r="J124" s="104"/>
      <c r="K124" s="58"/>
      <c r="L124" s="58"/>
      <c r="M124" s="58"/>
      <c r="N124" s="58"/>
      <c r="O124" s="58"/>
      <c r="P124" s="58"/>
      <c r="Q124" s="58"/>
      <c r="R124" s="58"/>
      <c r="S124" s="58"/>
      <c r="T124" s="58"/>
      <c r="U124" s="49"/>
      <c r="V124" s="49"/>
      <c r="W124" s="49"/>
      <c r="X124" s="49"/>
      <c r="Y124" s="49"/>
      <c r="Z124" s="49"/>
      <c r="AA124" s="49"/>
      <c r="AB124" s="49"/>
      <c r="AC124" s="49"/>
      <c r="AD124" s="49"/>
      <c r="AE124" s="49"/>
      <c r="AF124" s="49"/>
      <c r="AG124" s="49"/>
    </row>
    <row r="125" spans="4:33" x14ac:dyDescent="0.25">
      <c r="D125" s="89"/>
      <c r="E125" s="87"/>
      <c r="F125" s="87"/>
      <c r="G125" s="87"/>
      <c r="H125" s="87"/>
      <c r="I125" s="87"/>
      <c r="J125" s="104"/>
      <c r="K125" s="58"/>
      <c r="L125" s="58"/>
      <c r="M125" s="58"/>
      <c r="N125" s="58"/>
      <c r="O125" s="58"/>
      <c r="P125" s="58"/>
      <c r="Q125" s="58"/>
      <c r="R125" s="58"/>
      <c r="S125" s="58"/>
      <c r="T125" s="58"/>
      <c r="U125" s="49"/>
      <c r="V125" s="49"/>
      <c r="W125" s="49"/>
      <c r="X125" s="49"/>
      <c r="Y125" s="49"/>
      <c r="Z125" s="49"/>
      <c r="AA125" s="49"/>
      <c r="AB125" s="49"/>
      <c r="AC125" s="49"/>
      <c r="AD125" s="49"/>
      <c r="AE125" s="49"/>
      <c r="AF125" s="49"/>
      <c r="AG125" s="49"/>
    </row>
    <row r="126" spans="4:33" x14ac:dyDescent="0.25">
      <c r="D126" s="89"/>
      <c r="E126" s="87"/>
      <c r="F126" s="87"/>
      <c r="G126" s="87"/>
      <c r="H126" s="87"/>
      <c r="I126" s="87"/>
      <c r="J126" s="104"/>
      <c r="K126" s="58"/>
      <c r="L126" s="58"/>
      <c r="M126" s="58"/>
      <c r="N126" s="58"/>
      <c r="O126" s="58"/>
      <c r="P126" s="58"/>
      <c r="Q126" s="58"/>
      <c r="R126" s="58"/>
      <c r="S126" s="58"/>
      <c r="T126" s="58"/>
      <c r="U126" s="49"/>
      <c r="V126" s="49"/>
      <c r="W126" s="49"/>
      <c r="X126" s="49"/>
      <c r="Y126" s="49"/>
      <c r="Z126" s="49"/>
      <c r="AA126" s="49"/>
      <c r="AB126" s="49"/>
      <c r="AC126" s="49"/>
      <c r="AD126" s="49"/>
      <c r="AE126" s="49"/>
      <c r="AF126" s="49"/>
      <c r="AG126" s="49"/>
    </row>
    <row r="127" spans="4:33" x14ac:dyDescent="0.25">
      <c r="D127" s="89"/>
      <c r="E127" s="87"/>
      <c r="F127" s="87"/>
      <c r="G127" s="87"/>
      <c r="H127" s="87"/>
      <c r="I127" s="87"/>
      <c r="J127" s="104"/>
      <c r="K127" s="58"/>
      <c r="L127" s="58"/>
      <c r="M127" s="58"/>
      <c r="N127" s="58"/>
      <c r="O127" s="58"/>
      <c r="P127" s="58"/>
      <c r="Q127" s="58"/>
      <c r="R127" s="58"/>
      <c r="S127" s="58"/>
      <c r="T127" s="58"/>
      <c r="U127" s="49"/>
      <c r="V127" s="49"/>
      <c r="W127" s="49"/>
      <c r="X127" s="49"/>
      <c r="Y127" s="49"/>
      <c r="Z127" s="49"/>
      <c r="AA127" s="49"/>
      <c r="AB127" s="49"/>
      <c r="AC127" s="49"/>
      <c r="AD127" s="49"/>
      <c r="AE127" s="49"/>
      <c r="AF127" s="49"/>
      <c r="AG127" s="49"/>
    </row>
    <row r="128" spans="4:33" x14ac:dyDescent="0.25">
      <c r="D128" s="89"/>
      <c r="E128" s="87"/>
      <c r="F128" s="87"/>
      <c r="G128" s="87"/>
      <c r="H128" s="87"/>
      <c r="I128" s="87"/>
      <c r="J128" s="104"/>
      <c r="K128" s="58"/>
      <c r="L128" s="58"/>
      <c r="M128" s="58"/>
      <c r="N128" s="58"/>
      <c r="O128" s="58"/>
      <c r="P128" s="58"/>
      <c r="Q128" s="58"/>
      <c r="R128" s="58"/>
      <c r="S128" s="58"/>
      <c r="T128" s="58"/>
      <c r="U128" s="49"/>
      <c r="V128" s="49"/>
      <c r="W128" s="49"/>
      <c r="X128" s="49"/>
      <c r="Y128" s="49"/>
      <c r="Z128" s="49"/>
      <c r="AA128" s="49"/>
      <c r="AB128" s="49"/>
      <c r="AC128" s="49"/>
      <c r="AD128" s="49"/>
      <c r="AE128" s="49"/>
      <c r="AF128" s="49"/>
      <c r="AG128" s="49"/>
    </row>
    <row r="129" spans="1:33" x14ac:dyDescent="0.25">
      <c r="D129" s="89"/>
      <c r="E129" s="87"/>
      <c r="F129" s="87"/>
      <c r="G129" s="87"/>
      <c r="H129" s="87"/>
      <c r="I129" s="87"/>
      <c r="J129" s="104"/>
      <c r="K129" s="58"/>
      <c r="L129" s="58"/>
      <c r="M129" s="58"/>
      <c r="N129" s="58"/>
      <c r="O129" s="58"/>
      <c r="P129" s="58"/>
      <c r="Q129" s="58"/>
      <c r="R129" s="58"/>
      <c r="S129" s="58"/>
      <c r="T129" s="58"/>
      <c r="U129" s="49"/>
      <c r="V129" s="49"/>
      <c r="W129" s="49"/>
      <c r="X129" s="49"/>
      <c r="Y129" s="49"/>
      <c r="Z129" s="49"/>
      <c r="AA129" s="49"/>
      <c r="AB129" s="49"/>
      <c r="AC129" s="49"/>
      <c r="AD129" s="49"/>
      <c r="AE129" s="49"/>
      <c r="AF129" s="49"/>
      <c r="AG129" s="49"/>
    </row>
    <row r="130" spans="1:33" x14ac:dyDescent="0.25">
      <c r="D130" s="149"/>
      <c r="E130" s="148"/>
      <c r="F130" s="148"/>
      <c r="G130" s="148"/>
      <c r="H130" s="148"/>
      <c r="I130" s="148"/>
      <c r="J130" s="104"/>
      <c r="K130" s="58"/>
      <c r="L130" s="58"/>
      <c r="M130" s="58"/>
      <c r="N130" s="58"/>
      <c r="O130" s="58"/>
      <c r="P130" s="58"/>
      <c r="Q130" s="58"/>
      <c r="R130" s="58"/>
      <c r="S130" s="58"/>
      <c r="T130" s="58"/>
      <c r="U130" s="49"/>
      <c r="V130" s="49"/>
      <c r="W130" s="49"/>
      <c r="X130" s="49"/>
      <c r="Y130" s="49"/>
      <c r="Z130" s="49"/>
      <c r="AA130" s="49"/>
      <c r="AB130" s="49"/>
      <c r="AC130" s="49"/>
      <c r="AD130" s="49"/>
      <c r="AE130" s="49"/>
      <c r="AF130" s="49"/>
      <c r="AG130" s="49"/>
    </row>
    <row r="131" spans="1:33" x14ac:dyDescent="0.25">
      <c r="D131" s="89"/>
      <c r="E131" s="87"/>
      <c r="F131" s="87"/>
      <c r="G131" s="87"/>
      <c r="H131" s="87"/>
      <c r="I131" s="87"/>
      <c r="J131" s="104"/>
      <c r="K131" s="58"/>
      <c r="L131" s="58"/>
      <c r="M131" s="58"/>
      <c r="N131" s="58"/>
      <c r="O131" s="58"/>
      <c r="P131" s="58"/>
      <c r="Q131" s="58"/>
      <c r="R131" s="58"/>
      <c r="S131" s="58"/>
      <c r="T131" s="58"/>
      <c r="U131" s="49"/>
      <c r="V131" s="49"/>
      <c r="W131" s="49"/>
      <c r="X131" s="49"/>
      <c r="Y131" s="49"/>
      <c r="Z131" s="49"/>
      <c r="AA131" s="49"/>
      <c r="AB131" s="49"/>
      <c r="AC131" s="49"/>
      <c r="AD131" s="49"/>
      <c r="AE131" s="49"/>
      <c r="AF131" s="49"/>
      <c r="AG131" s="49"/>
    </row>
    <row r="132" spans="1:33" x14ac:dyDescent="0.25">
      <c r="D132" s="89"/>
      <c r="E132" s="87"/>
      <c r="F132" s="87"/>
      <c r="G132" s="87"/>
      <c r="H132" s="87"/>
      <c r="I132" s="87"/>
      <c r="J132" s="104"/>
      <c r="K132" s="58"/>
      <c r="L132" s="58"/>
      <c r="M132" s="58"/>
      <c r="N132" s="58"/>
      <c r="O132" s="58"/>
      <c r="P132" s="58"/>
      <c r="Q132" s="58"/>
      <c r="R132" s="58"/>
      <c r="S132" s="58"/>
      <c r="T132" s="58"/>
      <c r="U132" s="49"/>
      <c r="V132" s="49"/>
      <c r="W132" s="49"/>
      <c r="X132" s="49"/>
      <c r="Y132" s="49"/>
      <c r="Z132" s="49"/>
      <c r="AA132" s="49"/>
      <c r="AB132" s="49"/>
      <c r="AC132" s="49"/>
      <c r="AD132" s="49"/>
      <c r="AE132" s="49"/>
      <c r="AF132" s="49"/>
      <c r="AG132" s="49"/>
    </row>
    <row r="133" spans="1:33" x14ac:dyDescent="0.25">
      <c r="D133" s="89"/>
      <c r="E133" s="87"/>
      <c r="F133" s="87"/>
      <c r="G133" s="87"/>
      <c r="H133" s="87"/>
      <c r="I133" s="87"/>
      <c r="J133" s="104"/>
      <c r="K133" s="58"/>
      <c r="L133" s="58"/>
      <c r="M133" s="58"/>
      <c r="N133" s="58"/>
      <c r="O133" s="58"/>
      <c r="P133" s="58"/>
      <c r="Q133" s="58"/>
      <c r="R133" s="58"/>
      <c r="S133" s="58"/>
      <c r="T133" s="58"/>
      <c r="U133" s="49"/>
      <c r="V133" s="49"/>
      <c r="W133" s="49"/>
      <c r="X133" s="49"/>
      <c r="Y133" s="49"/>
      <c r="Z133" s="49"/>
      <c r="AA133" s="49"/>
      <c r="AB133" s="49"/>
      <c r="AC133" s="49"/>
      <c r="AD133" s="49"/>
      <c r="AE133" s="49"/>
      <c r="AF133" s="49"/>
      <c r="AG133" s="49"/>
    </row>
    <row r="134" spans="1:33" x14ac:dyDescent="0.25">
      <c r="D134" s="89"/>
      <c r="E134" s="87"/>
      <c r="F134" s="87"/>
      <c r="G134" s="87"/>
      <c r="H134" s="87"/>
      <c r="I134" s="87"/>
      <c r="J134" s="104"/>
      <c r="K134" s="58"/>
      <c r="L134" s="58"/>
      <c r="M134" s="58"/>
      <c r="N134" s="58"/>
      <c r="O134" s="58"/>
      <c r="P134" s="58"/>
      <c r="Q134" s="58"/>
      <c r="R134" s="58"/>
      <c r="S134" s="58"/>
      <c r="T134" s="58"/>
      <c r="U134" s="49"/>
      <c r="V134" s="49"/>
      <c r="W134" s="49"/>
      <c r="X134" s="49"/>
      <c r="Y134" s="49"/>
      <c r="Z134" s="49"/>
      <c r="AA134" s="49"/>
      <c r="AB134" s="49"/>
      <c r="AC134" s="49"/>
      <c r="AD134" s="49"/>
      <c r="AE134" s="49"/>
      <c r="AF134" s="49"/>
      <c r="AG134" s="49"/>
    </row>
    <row r="135" spans="1:33" ht="15.75" thickBot="1" x14ac:dyDescent="0.3">
      <c r="D135" s="89"/>
      <c r="E135" s="87"/>
      <c r="F135" s="87"/>
      <c r="G135" s="87"/>
      <c r="H135" s="87"/>
      <c r="I135" s="87"/>
      <c r="J135" s="104"/>
      <c r="K135" s="58"/>
      <c r="L135" s="58"/>
      <c r="M135" s="58"/>
      <c r="N135" s="58"/>
      <c r="O135" s="58"/>
      <c r="P135" s="58"/>
      <c r="Q135" s="58"/>
      <c r="R135" s="58"/>
      <c r="S135" s="58"/>
      <c r="T135" s="58"/>
      <c r="U135" s="49"/>
      <c r="V135" s="49"/>
      <c r="W135" s="49"/>
      <c r="X135" s="49"/>
      <c r="Y135" s="49"/>
      <c r="Z135" s="49"/>
      <c r="AA135" s="49"/>
      <c r="AB135" s="49"/>
      <c r="AC135" s="49"/>
      <c r="AD135" s="49"/>
      <c r="AE135" s="49"/>
      <c r="AF135" s="49"/>
      <c r="AG135" s="49"/>
    </row>
    <row r="136" spans="1:33" ht="24" thickBot="1" x14ac:dyDescent="0.4">
      <c r="D136" s="134" t="s">
        <v>5533</v>
      </c>
      <c r="E136" s="135"/>
      <c r="F136" s="135"/>
      <c r="G136" s="135"/>
      <c r="H136" s="135"/>
      <c r="I136" s="135"/>
      <c r="J136" s="136"/>
      <c r="K136" s="58"/>
      <c r="L136" s="58"/>
      <c r="M136" s="58"/>
      <c r="N136" s="58"/>
      <c r="O136" s="58"/>
      <c r="P136" s="58"/>
      <c r="Q136" s="58"/>
      <c r="R136" s="58"/>
      <c r="S136" s="58"/>
      <c r="T136" s="58"/>
      <c r="U136" s="49"/>
      <c r="V136" s="49"/>
      <c r="W136" s="49"/>
      <c r="X136" s="49"/>
      <c r="Y136" s="49"/>
      <c r="Z136" s="49"/>
      <c r="AA136" s="49"/>
      <c r="AB136" s="49"/>
      <c r="AC136" s="49"/>
      <c r="AD136" s="49"/>
      <c r="AE136" s="49"/>
      <c r="AF136" s="49"/>
      <c r="AG136" s="49"/>
    </row>
    <row r="137" spans="1:33" ht="21" x14ac:dyDescent="0.35">
      <c r="D137" s="96"/>
      <c r="E137" s="37"/>
      <c r="F137" s="37"/>
      <c r="G137" s="37"/>
      <c r="H137" s="37"/>
      <c r="I137" s="37"/>
      <c r="J137" s="97"/>
      <c r="K137" s="58"/>
      <c r="L137" s="83"/>
      <c r="M137" s="83"/>
      <c r="N137" s="83"/>
      <c r="O137" s="83"/>
      <c r="P137" s="83"/>
      <c r="Q137" s="83"/>
      <c r="R137" s="58"/>
      <c r="S137" s="58"/>
      <c r="T137" s="58"/>
      <c r="U137" s="49"/>
      <c r="V137" s="49"/>
      <c r="W137" s="49"/>
      <c r="X137" s="49"/>
      <c r="Y137" s="49"/>
      <c r="Z137" s="49"/>
      <c r="AA137" s="49"/>
      <c r="AB137" s="49"/>
      <c r="AC137" s="49"/>
      <c r="AD137" s="49"/>
      <c r="AE137" s="49"/>
      <c r="AF137" s="49"/>
      <c r="AG137" s="49"/>
    </row>
    <row r="138" spans="1:33" ht="45" customHeight="1" x14ac:dyDescent="0.25">
      <c r="D138" s="89"/>
      <c r="E138" s="88" t="str">
        <f>$E$21</f>
        <v>1st Trust Bank, Inc.</v>
      </c>
      <c r="F138" s="68" t="str">
        <f>$F$21</f>
        <v>Andrew Johnson Bank</v>
      </c>
      <c r="G138" s="69" t="str">
        <f>$G$21</f>
        <v>1st Source Bank</v>
      </c>
      <c r="H138" s="67" t="str">
        <f>$H$21</f>
        <v>UBPR Peer Group 5 Average</v>
      </c>
      <c r="I138" s="70" t="str">
        <f>$I$21</f>
        <v>Kentucky State Average</v>
      </c>
      <c r="J138" s="99"/>
      <c r="K138" s="49"/>
      <c r="L138" s="83"/>
      <c r="M138" s="85" t="str">
        <f>$E$21</f>
        <v>1st Trust Bank, Inc.</v>
      </c>
      <c r="N138" s="85" t="str">
        <f>$F$21</f>
        <v>Andrew Johnson Bank</v>
      </c>
      <c r="O138" s="85" t="str">
        <f>$G$21</f>
        <v>1st Source Bank</v>
      </c>
      <c r="P138" s="85" t="str">
        <f>$H$21</f>
        <v>UBPR Peer Group 5 Average</v>
      </c>
      <c r="Q138" s="85" t="str">
        <f>$I$21</f>
        <v>Kentucky State Average</v>
      </c>
      <c r="T138" s="58"/>
      <c r="U138" s="49"/>
      <c r="V138" s="49"/>
      <c r="W138" s="49"/>
      <c r="X138" s="49"/>
      <c r="Y138" s="49"/>
      <c r="Z138" s="49"/>
      <c r="AA138" s="49"/>
      <c r="AB138" s="49"/>
      <c r="AC138" s="49"/>
      <c r="AD138" s="49"/>
      <c r="AE138" s="49"/>
      <c r="AF138" s="49"/>
      <c r="AG138" s="49"/>
    </row>
    <row r="139" spans="1:33" x14ac:dyDescent="0.25">
      <c r="D139" s="89" t="s">
        <v>5577</v>
      </c>
      <c r="E139" s="42" t="str">
        <f>HLOOKUP($D$3,'All Banks Data'!$E$4:$GFK$63,40,FALSE)&amp;"%"</f>
        <v>9.41%</v>
      </c>
      <c r="F139" s="42" t="str">
        <f>HLOOKUP($F$3,'All Banks Data'!$E$4:$GFK$63,40,FALSE)&amp;"%"</f>
        <v>10.29%</v>
      </c>
      <c r="G139" s="42" t="str">
        <f>HLOOKUP($H$3,'All Banks Data'!$E$4:$GFK$63,40,FALSE)&amp;"%"</f>
        <v>13.18%</v>
      </c>
      <c r="H139" s="42" t="str">
        <f>ROUND(HLOOKUP($L$3,'PG Data'!$D$4:$X$193,23,FALSE),2)&amp;"%"</f>
        <v>10.8%</v>
      </c>
      <c r="I139" s="42" t="str">
        <f>ROUND(HLOOKUP($E$6,'State Data'!$D$5:$BA$91,23,FALSE),2)&amp;"%"</f>
        <v>11.06%</v>
      </c>
      <c r="J139" s="107"/>
      <c r="K139" s="49"/>
      <c r="L139" s="85" t="s">
        <v>5577</v>
      </c>
      <c r="M139" s="83">
        <f t="shared" ref="M139:P144" si="3">E139*100</f>
        <v>9.41</v>
      </c>
      <c r="N139" s="83">
        <f t="shared" si="3"/>
        <v>10.290000000000001</v>
      </c>
      <c r="O139" s="83">
        <f t="shared" si="3"/>
        <v>13.18</v>
      </c>
      <c r="P139" s="83">
        <f t="shared" si="3"/>
        <v>10.8</v>
      </c>
      <c r="Q139" s="83">
        <f t="shared" ref="Q139:Q144" si="4">I139*100</f>
        <v>11.06</v>
      </c>
      <c r="T139" s="58"/>
      <c r="U139" s="49"/>
      <c r="V139" s="49"/>
      <c r="W139" s="49"/>
      <c r="X139" s="49"/>
      <c r="Y139" s="49"/>
      <c r="Z139" s="49"/>
      <c r="AA139" s="49"/>
      <c r="AB139" s="49"/>
      <c r="AC139" s="49"/>
      <c r="AD139" s="49"/>
      <c r="AE139" s="49"/>
      <c r="AF139" s="49"/>
      <c r="AG139" s="49"/>
    </row>
    <row r="140" spans="1:33" x14ac:dyDescent="0.25">
      <c r="A140" s="146"/>
      <c r="B140" s="146"/>
      <c r="C140" s="146"/>
      <c r="D140" s="89" t="s">
        <v>5578</v>
      </c>
      <c r="E140" s="42" t="str">
        <f>IF(HLOOKUP($D$3,BankData,41,FALSE)="NA","CBLR",ROUND(HLOOKUP($D$3,BankData,41,FALSE),2)&amp;"%")</f>
        <v>CBLR</v>
      </c>
      <c r="F140" s="42" t="str">
        <f>IF(HLOOKUP($F$3,BankData,41,FALSE)="NA","CBLR",ROUND(HLOOKUP($F$3,BankData,41,FALSE),2)&amp;"%")</f>
        <v>16.06%</v>
      </c>
      <c r="G140" s="42" t="str">
        <f>IF(HLOOKUP($H$3,BankData,41,FALSE)="NA","CBLR",ROUND(HLOOKUP($H$3,BankData,41,FALSE),2)&amp;"%")</f>
        <v>15.95%</v>
      </c>
      <c r="H140" s="42" t="str">
        <f>ROUND(HLOOKUP($L$3,'PG Data'!$D$4:$X$193,24,FALSE),2)&amp;"%"</f>
        <v>15.84%</v>
      </c>
      <c r="I140" s="42" t="str">
        <f>ROUND(HLOOKUP($E$6,'State Data'!$D$5:$BA$91,24,FALSE),2)&amp;"%"</f>
        <v>16.79%</v>
      </c>
      <c r="J140" s="107"/>
      <c r="K140" s="49"/>
      <c r="L140" s="85" t="s">
        <v>5578</v>
      </c>
      <c r="M140" s="83" t="e">
        <f t="shared" si="3"/>
        <v>#VALUE!</v>
      </c>
      <c r="N140" s="83">
        <f t="shared" si="3"/>
        <v>16.059999999999999</v>
      </c>
      <c r="O140" s="83">
        <f t="shared" si="3"/>
        <v>15.950000000000001</v>
      </c>
      <c r="P140" s="83">
        <f t="shared" si="3"/>
        <v>15.840000000000002</v>
      </c>
      <c r="Q140" s="83">
        <f t="shared" si="4"/>
        <v>16.79</v>
      </c>
      <c r="T140" s="58"/>
      <c r="U140" s="49"/>
      <c r="V140" s="49"/>
      <c r="W140" s="49"/>
      <c r="X140" s="49"/>
      <c r="Y140" s="49"/>
      <c r="Z140" s="49"/>
      <c r="AA140" s="49"/>
      <c r="AB140" s="49"/>
      <c r="AC140" s="49"/>
      <c r="AD140" s="49"/>
      <c r="AE140" s="49"/>
      <c r="AF140" s="49"/>
      <c r="AG140" s="49"/>
    </row>
    <row r="141" spans="1:33" x14ac:dyDescent="0.25">
      <c r="D141" s="89" t="s">
        <v>5631</v>
      </c>
      <c r="E141" s="42" t="str">
        <f>HLOOKUP($D$3,'All Banks Data'!$E$4:$GFK$63,44,FALSE)&amp;"%"</f>
        <v>7.48%</v>
      </c>
      <c r="F141" s="42" t="str">
        <f>HLOOKUP($F$3,'All Banks Data'!$E$4:$GFK$63,44,FALSE)&amp;"%"</f>
        <v>4.94%</v>
      </c>
      <c r="G141" s="42" t="str">
        <f>HLOOKUP($H$3,'All Banks Data'!$E$4:$GFK$63,44,FALSE)&amp;"%"</f>
        <v>5.57%</v>
      </c>
      <c r="H141" s="42" t="str">
        <f>ROUND(HLOOKUP($L$3,'PG Data'!$D$4:$X$193,25,FALSE),2)&amp;"%"</f>
        <v>2.32%</v>
      </c>
      <c r="I141" s="42" t="str">
        <f>ROUND(HLOOKUP($E$6,'State Data'!$D$5:$BA$91,25,FALSE),2)&amp;"%"</f>
        <v>2.35%</v>
      </c>
      <c r="J141" s="107"/>
      <c r="K141" s="49"/>
      <c r="L141" s="85" t="s">
        <v>5573</v>
      </c>
      <c r="M141" s="83">
        <f t="shared" si="3"/>
        <v>7.48</v>
      </c>
      <c r="N141" s="83">
        <f t="shared" si="3"/>
        <v>4.9399999999999995</v>
      </c>
      <c r="O141" s="83">
        <f t="shared" si="3"/>
        <v>5.57</v>
      </c>
      <c r="P141" s="83">
        <f t="shared" si="3"/>
        <v>2.3199999999999998</v>
      </c>
      <c r="Q141" s="83">
        <f t="shared" si="4"/>
        <v>2.35</v>
      </c>
      <c r="T141" s="58"/>
      <c r="U141" s="49"/>
      <c r="V141" s="49"/>
      <c r="W141" s="49"/>
      <c r="X141" s="49"/>
      <c r="Y141" s="49"/>
      <c r="Z141" s="49"/>
      <c r="AA141" s="49"/>
      <c r="AB141" s="49"/>
      <c r="AC141" s="49"/>
      <c r="AD141" s="49"/>
      <c r="AE141" s="49"/>
      <c r="AF141" s="49"/>
      <c r="AG141" s="49"/>
    </row>
    <row r="142" spans="1:33" x14ac:dyDescent="0.25">
      <c r="D142" s="89" t="s">
        <v>5632</v>
      </c>
      <c r="E142" s="42" t="str">
        <f>HLOOKUP($D$3,'All Banks Data'!$E$4:$GFK$63,45,FALSE)&amp;"%"</f>
        <v>5.06%</v>
      </c>
      <c r="F142" s="42" t="str">
        <f>HLOOKUP($F$3,'All Banks Data'!$E$4:$GFK$63,45,FALSE)&amp;"%"</f>
        <v>9.32%</v>
      </c>
      <c r="G142" s="42" t="str">
        <f>HLOOKUP($H$3,'All Banks Data'!$E$4:$GFK$63,45,FALSE)&amp;"%"</f>
        <v>6.81%</v>
      </c>
      <c r="H142" s="42" t="str">
        <f>ROUND(HLOOKUP($L$3,'PG Data'!$D$4:$X$193,26,FALSE),2)&amp;"%"</f>
        <v>6.52%</v>
      </c>
      <c r="I142" s="42" t="str">
        <f>ROUND(HLOOKUP($E$6,'State Data'!$D$5:$BA$91,26,FALSE),2)&amp;"%"</f>
        <v>5.84%</v>
      </c>
      <c r="J142" s="107"/>
      <c r="K142" s="49"/>
      <c r="L142" s="85" t="s">
        <v>5579</v>
      </c>
      <c r="M142" s="83">
        <f t="shared" si="3"/>
        <v>5.0599999999999996</v>
      </c>
      <c r="N142" s="83">
        <f t="shared" si="3"/>
        <v>9.32</v>
      </c>
      <c r="O142" s="83">
        <f t="shared" si="3"/>
        <v>6.81</v>
      </c>
      <c r="P142" s="83">
        <f t="shared" si="3"/>
        <v>6.52</v>
      </c>
      <c r="Q142" s="83">
        <f t="shared" si="4"/>
        <v>5.84</v>
      </c>
      <c r="T142" s="58"/>
      <c r="U142" s="49"/>
      <c r="V142" s="49"/>
      <c r="W142" s="49"/>
      <c r="X142" s="49"/>
      <c r="Y142" s="49"/>
      <c r="Z142" s="49"/>
      <c r="AA142" s="49"/>
      <c r="AB142" s="49"/>
      <c r="AC142" s="49"/>
      <c r="AD142" s="49"/>
      <c r="AE142" s="49"/>
      <c r="AF142" s="49"/>
      <c r="AG142" s="49"/>
    </row>
    <row r="143" spans="1:33" x14ac:dyDescent="0.25">
      <c r="B143" s="116"/>
      <c r="D143" s="89" t="s">
        <v>5534</v>
      </c>
      <c r="E143" s="42" t="str">
        <f>ROUND(IF(HLOOKUP($D$3,BankData,42,FALSE)="NA",(HLOOKUP($D$3,BankData,53,FALSE)/(HLOOKUP($D$3,BankData,51,FALSE) + HLOOKUP($D$3,BankData,52,FALSE)))*100,HLOOKUP($D$3,BankData,42,FALSE)),2)&amp;"%"</f>
        <v>2.43%</v>
      </c>
      <c r="F143" s="42" t="str">
        <f>ROUND(IF(HLOOKUP($F$3,BankData,42,FALSE)="NA",(HLOOKUP($F$3,BankData,53,FALSE)/(HLOOKUP($F$3,BankData,51,FALSE) + HLOOKUP($F$3,BankData,52,FALSE)))*100,HLOOKUP($F$3,BankData,42,FALSE)),2)&amp;"%"</f>
        <v>6.78%</v>
      </c>
      <c r="G143" s="42" t="str">
        <f>ROUND(IF(HLOOKUP($H$3,BankData,42,FALSE)="NA",(HLOOKUP($H$3,BankData,53,FALSE)/(HLOOKUP($H$3,BankData,51,FALSE) + HLOOKUP($H$3,BankData,52,FALSE)))*100,HLOOKUP($H$3,BankData,42,FALSE)),2)&amp;"%"</f>
        <v>6.48%</v>
      </c>
      <c r="H143" s="42" t="e">
        <f>ROUND(HLOOKUP($L$3,'PG Data'!$D$4:$X$193,27,FALSE),2)&amp;"%"</f>
        <v>#VALUE!</v>
      </c>
      <c r="I143" s="42" t="str">
        <f>ROUND(HLOOKUP($E$6,'State Data'!$D$5:$BA$91,27,FALSE),2)&amp;"%"</f>
        <v>3.65%</v>
      </c>
      <c r="J143" s="107"/>
      <c r="K143" s="49"/>
      <c r="L143" s="85" t="s">
        <v>5572</v>
      </c>
      <c r="M143" s="83">
        <f t="shared" si="3"/>
        <v>2.4299999999999997</v>
      </c>
      <c r="N143" s="83">
        <f t="shared" si="3"/>
        <v>6.78</v>
      </c>
      <c r="O143" s="83">
        <f t="shared" si="3"/>
        <v>6.4799999999999995</v>
      </c>
      <c r="P143" s="83" t="e">
        <f t="shared" si="3"/>
        <v>#VALUE!</v>
      </c>
      <c r="Q143" s="83">
        <f t="shared" si="4"/>
        <v>3.65</v>
      </c>
      <c r="T143" s="58"/>
      <c r="U143" s="49"/>
      <c r="V143" s="49"/>
      <c r="W143" s="49"/>
      <c r="X143" s="49"/>
      <c r="Y143" s="49"/>
      <c r="Z143" s="49"/>
      <c r="AA143" s="49"/>
      <c r="AB143" s="49"/>
      <c r="AC143" s="49"/>
      <c r="AD143" s="49"/>
      <c r="AE143" s="49"/>
      <c r="AF143" s="49"/>
      <c r="AG143" s="49"/>
    </row>
    <row r="144" spans="1:33" x14ac:dyDescent="0.25">
      <c r="D144" s="89" t="s">
        <v>5535</v>
      </c>
      <c r="E144" s="42" t="str">
        <f>ROUND(IF(HLOOKUP($D$3,BankData,43,FALSE)="NA",(HLOOKUP($D$3,BankData,54,FALSE)/(HLOOKUP($D$3,BankData,51,FALSE) + HLOOKUP($D$3,BankData,52,FALSE)))*100,HLOOKUP($D$3,BankData,43,FALSE)),2)&amp;"%"</f>
        <v>8.28%</v>
      </c>
      <c r="F144" s="42" t="str">
        <f>ROUND(IF(HLOOKUP($F$3,BankData,43,FALSE)="NA",(HLOOKUP($F$3,BankData,54,FALSE)/(HLOOKUP($F$3,BankData,51,FALSE) + HLOOKUP($F$3,BankData,52,FALSE)))*100,HLOOKUP($F$3,BankData,43,FALSE)),2)&amp;"%"</f>
        <v>5.71%</v>
      </c>
      <c r="G144" s="42" t="str">
        <f>ROUND(IF(HLOOKUP($H$3,BankData,43,FALSE)="NA",(HLOOKUP($H$3,BankData,54,FALSE)/(HLOOKUP($H$3,BankData,51,FALSE) + HLOOKUP($H$3,BankData,52,FALSE)))*100,HLOOKUP($H$3,BankData,43,FALSE)),2)&amp;"%"</f>
        <v>5.74%</v>
      </c>
      <c r="H144" s="42" t="e">
        <f>ROUND(HLOOKUP($L$3,'PG Data'!$D$4:$X$193,28,FALSE),2)&amp;"%"</f>
        <v>#VALUE!</v>
      </c>
      <c r="I144" s="42" t="str">
        <f>ROUND(HLOOKUP($E$6,'State Data'!$D$5:$BA$91,28,FALSE),2)&amp;"%"</f>
        <v>3.07%</v>
      </c>
      <c r="J144" s="107"/>
      <c r="K144" s="49"/>
      <c r="L144" s="85" t="s">
        <v>5535</v>
      </c>
      <c r="M144" s="83">
        <f t="shared" si="3"/>
        <v>8.2799999999999994</v>
      </c>
      <c r="N144" s="83">
        <f t="shared" si="3"/>
        <v>5.71</v>
      </c>
      <c r="O144" s="83">
        <f t="shared" si="3"/>
        <v>5.74</v>
      </c>
      <c r="P144" s="83" t="e">
        <f t="shared" si="3"/>
        <v>#VALUE!</v>
      </c>
      <c r="Q144" s="83">
        <f t="shared" si="4"/>
        <v>3.0700000000000003</v>
      </c>
      <c r="T144" s="58"/>
      <c r="U144" s="49"/>
      <c r="V144" s="49"/>
      <c r="W144" s="49"/>
      <c r="X144" s="49"/>
      <c r="Y144" s="49"/>
      <c r="Z144" s="49"/>
      <c r="AA144" s="49"/>
      <c r="AB144" s="49"/>
      <c r="AC144" s="49"/>
      <c r="AD144" s="49"/>
      <c r="AE144" s="49"/>
      <c r="AF144" s="49"/>
      <c r="AG144" s="49"/>
    </row>
    <row r="145" spans="4:33" x14ac:dyDescent="0.25">
      <c r="D145" s="89"/>
      <c r="E145" s="42"/>
      <c r="F145" s="42"/>
      <c r="G145" s="42"/>
      <c r="H145" s="42"/>
      <c r="I145" s="42"/>
      <c r="J145" s="107"/>
      <c r="K145" s="49"/>
      <c r="L145" s="83"/>
      <c r="M145" s="83"/>
      <c r="N145" s="83"/>
      <c r="O145" s="83"/>
      <c r="P145" s="83"/>
      <c r="Q145" s="83"/>
      <c r="T145" s="58"/>
      <c r="U145" s="49"/>
      <c r="V145" s="49"/>
      <c r="W145" s="49"/>
      <c r="X145" s="49"/>
      <c r="Y145" s="49"/>
      <c r="Z145" s="49"/>
      <c r="AA145" s="49"/>
      <c r="AB145" s="49"/>
      <c r="AC145" s="49"/>
      <c r="AD145" s="49"/>
      <c r="AE145" s="49"/>
      <c r="AF145" s="49"/>
      <c r="AG145" s="49"/>
    </row>
    <row r="146" spans="4:33" x14ac:dyDescent="0.25">
      <c r="D146" s="89"/>
      <c r="E146" s="42"/>
      <c r="F146" s="42"/>
      <c r="G146" s="42"/>
      <c r="H146" s="42"/>
      <c r="I146" s="42"/>
      <c r="J146" s="107"/>
      <c r="K146" s="49"/>
      <c r="T146" s="58"/>
      <c r="U146" s="49"/>
      <c r="V146" s="49"/>
      <c r="W146" s="49"/>
      <c r="X146" s="49"/>
      <c r="Y146" s="49"/>
      <c r="Z146" s="49"/>
      <c r="AA146" s="49"/>
      <c r="AB146" s="49"/>
      <c r="AC146" s="49"/>
      <c r="AD146" s="49"/>
      <c r="AE146" s="49"/>
      <c r="AF146" s="49"/>
      <c r="AG146" s="49"/>
    </row>
    <row r="147" spans="4:33" x14ac:dyDescent="0.25">
      <c r="D147" s="89"/>
      <c r="E147" s="42"/>
      <c r="F147" s="42"/>
      <c r="G147" s="42"/>
      <c r="H147" s="42"/>
      <c r="I147" s="42"/>
      <c r="J147" s="107"/>
      <c r="K147" s="49"/>
      <c r="T147" s="58"/>
      <c r="U147" s="49"/>
      <c r="V147" s="49"/>
      <c r="W147" s="49"/>
      <c r="X147" s="49"/>
      <c r="Y147" s="49"/>
      <c r="Z147" s="49"/>
      <c r="AA147" s="49"/>
      <c r="AB147" s="49"/>
      <c r="AC147" s="49"/>
      <c r="AD147" s="49"/>
      <c r="AE147" s="49"/>
      <c r="AF147" s="49"/>
      <c r="AG147" s="49"/>
    </row>
    <row r="148" spans="4:33" x14ac:dyDescent="0.25">
      <c r="D148" s="89"/>
      <c r="E148" s="42"/>
      <c r="F148" s="42"/>
      <c r="G148" s="42"/>
      <c r="H148" s="42"/>
      <c r="I148" s="42"/>
      <c r="J148" s="107"/>
      <c r="K148" s="49"/>
      <c r="T148" s="58"/>
      <c r="U148" s="49"/>
      <c r="V148" s="49"/>
      <c r="W148" s="49"/>
      <c r="X148" s="49"/>
      <c r="Y148" s="49"/>
      <c r="Z148" s="49"/>
      <c r="AA148" s="49"/>
      <c r="AB148" s="49"/>
      <c r="AC148" s="49"/>
      <c r="AD148" s="49"/>
      <c r="AE148" s="49"/>
      <c r="AF148" s="49"/>
      <c r="AG148" s="49"/>
    </row>
    <row r="149" spans="4:33" x14ac:dyDescent="0.25">
      <c r="D149" s="89"/>
      <c r="E149" s="42"/>
      <c r="F149" s="42"/>
      <c r="G149" s="42"/>
      <c r="H149" s="42"/>
      <c r="I149" s="42"/>
      <c r="J149" s="107"/>
      <c r="K149" s="49"/>
      <c r="T149" s="58"/>
      <c r="U149" s="49"/>
      <c r="V149" s="49"/>
      <c r="W149" s="49"/>
      <c r="X149" s="49"/>
      <c r="Y149" s="49"/>
      <c r="Z149" s="49"/>
      <c r="AA149" s="49"/>
      <c r="AB149" s="49"/>
      <c r="AC149" s="49"/>
      <c r="AD149" s="49"/>
      <c r="AE149" s="49"/>
      <c r="AF149" s="49"/>
      <c r="AG149" s="49"/>
    </row>
    <row r="150" spans="4:33" x14ac:dyDescent="0.25">
      <c r="D150" s="89"/>
      <c r="E150" s="42"/>
      <c r="F150" s="42"/>
      <c r="G150" s="42"/>
      <c r="H150" s="42"/>
      <c r="I150" s="42"/>
      <c r="J150" s="107"/>
      <c r="K150" s="49"/>
      <c r="T150" s="58"/>
      <c r="U150" s="49"/>
      <c r="V150" s="49"/>
      <c r="W150" s="49"/>
      <c r="X150" s="49"/>
      <c r="Y150" s="49"/>
      <c r="Z150" s="49"/>
      <c r="AA150" s="49"/>
      <c r="AB150" s="49"/>
      <c r="AC150" s="49"/>
      <c r="AD150" s="49"/>
      <c r="AE150" s="49"/>
      <c r="AF150" s="49"/>
      <c r="AG150" s="49"/>
    </row>
    <row r="151" spans="4:33" x14ac:dyDescent="0.25">
      <c r="D151" s="89"/>
      <c r="E151" s="42"/>
      <c r="F151" s="42"/>
      <c r="G151" s="42"/>
      <c r="H151" s="42"/>
      <c r="I151" s="42"/>
      <c r="J151" s="107"/>
      <c r="K151" s="49"/>
      <c r="T151" s="58"/>
      <c r="U151" s="49"/>
      <c r="V151" s="49"/>
      <c r="W151" s="49"/>
      <c r="X151" s="49"/>
      <c r="Y151" s="49"/>
      <c r="Z151" s="49"/>
      <c r="AA151" s="49"/>
      <c r="AB151" s="49"/>
      <c r="AC151" s="49"/>
      <c r="AD151" s="49"/>
      <c r="AE151" s="49"/>
      <c r="AF151" s="49"/>
      <c r="AG151" s="49"/>
    </row>
    <row r="152" spans="4:33" x14ac:dyDescent="0.25">
      <c r="D152" s="89"/>
      <c r="E152" s="42"/>
      <c r="F152" s="42"/>
      <c r="G152" s="42"/>
      <c r="H152" s="42"/>
      <c r="I152" s="42"/>
      <c r="J152" s="107"/>
      <c r="K152" s="49"/>
      <c r="T152" s="58"/>
      <c r="U152" s="49"/>
      <c r="V152" s="49"/>
      <c r="W152" s="49"/>
      <c r="X152" s="49"/>
      <c r="Y152" s="49"/>
      <c r="Z152" s="49"/>
      <c r="AA152" s="49"/>
      <c r="AB152" s="49"/>
      <c r="AC152" s="49"/>
      <c r="AD152" s="49"/>
      <c r="AE152" s="49"/>
      <c r="AF152" s="49"/>
      <c r="AG152" s="49"/>
    </row>
    <row r="153" spans="4:33" x14ac:dyDescent="0.25">
      <c r="D153" s="89"/>
      <c r="E153" s="42"/>
      <c r="F153" s="42"/>
      <c r="G153" s="42"/>
      <c r="H153" s="42"/>
      <c r="I153" s="42"/>
      <c r="J153" s="107"/>
      <c r="K153" s="49"/>
      <c r="T153" s="58"/>
      <c r="U153" s="49"/>
      <c r="V153" s="49"/>
      <c r="W153" s="49"/>
      <c r="X153" s="49"/>
      <c r="Y153" s="49"/>
      <c r="Z153" s="49"/>
      <c r="AA153" s="49"/>
      <c r="AB153" s="49"/>
      <c r="AC153" s="49"/>
      <c r="AD153" s="49"/>
      <c r="AE153" s="49"/>
      <c r="AF153" s="49"/>
      <c r="AG153" s="49"/>
    </row>
    <row r="154" spans="4:33" x14ac:dyDescent="0.25">
      <c r="D154" s="89"/>
      <c r="E154" s="42"/>
      <c r="F154" s="42"/>
      <c r="G154" s="42"/>
      <c r="H154" s="42"/>
      <c r="I154" s="42"/>
      <c r="J154" s="107"/>
      <c r="K154" s="49"/>
      <c r="T154" s="58"/>
      <c r="U154" s="49"/>
      <c r="V154" s="49"/>
      <c r="W154" s="49"/>
      <c r="X154" s="49"/>
      <c r="Y154" s="49"/>
      <c r="Z154" s="49"/>
      <c r="AA154" s="49"/>
      <c r="AB154" s="49"/>
      <c r="AC154" s="49"/>
      <c r="AD154" s="49"/>
      <c r="AE154" s="49"/>
      <c r="AF154" s="49"/>
      <c r="AG154" s="49"/>
    </row>
    <row r="155" spans="4:33" x14ac:dyDescent="0.25">
      <c r="D155" s="89"/>
      <c r="E155" s="42"/>
      <c r="F155" s="42"/>
      <c r="G155" s="42"/>
      <c r="H155" s="42"/>
      <c r="I155" s="42"/>
      <c r="J155" s="107"/>
      <c r="K155" s="49"/>
      <c r="T155" s="58"/>
      <c r="U155" s="49"/>
      <c r="V155" s="49"/>
      <c r="W155" s="49"/>
      <c r="X155" s="49"/>
      <c r="Y155" s="49"/>
      <c r="Z155" s="49"/>
      <c r="AA155" s="49"/>
      <c r="AB155" s="49"/>
      <c r="AC155" s="49"/>
      <c r="AD155" s="49"/>
      <c r="AE155" s="49"/>
      <c r="AF155" s="49"/>
      <c r="AG155" s="49"/>
    </row>
    <row r="156" spans="4:33" x14ac:dyDescent="0.25">
      <c r="D156" s="89"/>
      <c r="E156" s="42"/>
      <c r="F156" s="42"/>
      <c r="G156" s="42"/>
      <c r="H156" s="42"/>
      <c r="I156" s="42"/>
      <c r="J156" s="107"/>
      <c r="K156" s="49"/>
      <c r="T156" s="58"/>
      <c r="U156" s="49"/>
      <c r="V156" s="49"/>
      <c r="W156" s="49"/>
      <c r="X156" s="49"/>
      <c r="Y156" s="49"/>
      <c r="Z156" s="49"/>
      <c r="AA156" s="49"/>
      <c r="AB156" s="49"/>
      <c r="AC156" s="49"/>
      <c r="AD156" s="49"/>
      <c r="AE156" s="49"/>
      <c r="AF156" s="49"/>
      <c r="AG156" s="49"/>
    </row>
    <row r="157" spans="4:33" x14ac:dyDescent="0.25">
      <c r="D157" s="89"/>
      <c r="E157" s="42"/>
      <c r="F157" s="42"/>
      <c r="G157" s="42"/>
      <c r="H157" s="42"/>
      <c r="I157" s="42"/>
      <c r="J157" s="107"/>
      <c r="K157" s="49"/>
      <c r="T157" s="58"/>
      <c r="U157" s="49"/>
      <c r="V157" s="49"/>
      <c r="W157" s="49"/>
      <c r="X157" s="49"/>
      <c r="Y157" s="49"/>
      <c r="Z157" s="49"/>
      <c r="AA157" s="49"/>
      <c r="AB157" s="49"/>
      <c r="AC157" s="49"/>
      <c r="AD157" s="49"/>
      <c r="AE157" s="49"/>
      <c r="AF157" s="49"/>
      <c r="AG157" s="49"/>
    </row>
    <row r="158" spans="4:33" x14ac:dyDescent="0.25">
      <c r="D158" s="89"/>
      <c r="E158" s="42"/>
      <c r="F158" s="42"/>
      <c r="G158" s="42"/>
      <c r="H158" s="42"/>
      <c r="I158" s="42"/>
      <c r="J158" s="107"/>
      <c r="K158" s="49"/>
      <c r="T158" s="58"/>
      <c r="U158" s="49"/>
      <c r="V158" s="49"/>
      <c r="W158" s="49"/>
      <c r="X158" s="49"/>
      <c r="Y158" s="49"/>
      <c r="Z158" s="49"/>
      <c r="AA158" s="49"/>
      <c r="AB158" s="49"/>
      <c r="AC158" s="49"/>
      <c r="AD158" s="49"/>
      <c r="AE158" s="49"/>
      <c r="AF158" s="49"/>
      <c r="AG158" s="49"/>
    </row>
    <row r="159" spans="4:33" x14ac:dyDescent="0.25">
      <c r="D159" s="89"/>
      <c r="E159" s="42"/>
      <c r="F159" s="42"/>
      <c r="G159" s="42"/>
      <c r="H159" s="42"/>
      <c r="I159" s="42"/>
      <c r="J159" s="107"/>
      <c r="K159" s="49"/>
      <c r="T159" s="58"/>
      <c r="U159" s="49"/>
      <c r="V159" s="49"/>
      <c r="W159" s="49"/>
      <c r="X159" s="49"/>
      <c r="Y159" s="49"/>
      <c r="Z159" s="49"/>
      <c r="AA159" s="49"/>
      <c r="AB159" s="49"/>
      <c r="AC159" s="49"/>
      <c r="AD159" s="49"/>
      <c r="AE159" s="49"/>
      <c r="AF159" s="49"/>
      <c r="AG159" s="49"/>
    </row>
    <row r="160" spans="4:33" x14ac:dyDescent="0.25">
      <c r="D160" s="89"/>
      <c r="E160" s="42"/>
      <c r="F160" s="42"/>
      <c r="G160" s="42"/>
      <c r="H160" s="42"/>
      <c r="I160" s="42"/>
      <c r="J160" s="107"/>
      <c r="K160" s="49"/>
      <c r="T160" s="58"/>
      <c r="U160" s="49"/>
      <c r="V160" s="49"/>
      <c r="W160" s="49"/>
      <c r="X160" s="49"/>
      <c r="Y160" s="49"/>
      <c r="Z160" s="49"/>
      <c r="AA160" s="49"/>
      <c r="AB160" s="49"/>
      <c r="AC160" s="49"/>
      <c r="AD160" s="49"/>
      <c r="AE160" s="49"/>
      <c r="AF160" s="49"/>
      <c r="AG160" s="49"/>
    </row>
    <row r="161" spans="4:33" x14ac:dyDescent="0.25">
      <c r="D161" s="89"/>
      <c r="E161" s="42"/>
      <c r="F161" s="42"/>
      <c r="G161" s="42"/>
      <c r="H161" s="42"/>
      <c r="I161" s="42"/>
      <c r="J161" s="107"/>
      <c r="K161" s="49"/>
      <c r="T161" s="58"/>
      <c r="U161" s="49"/>
      <c r="V161" s="49"/>
      <c r="W161" s="49"/>
      <c r="X161" s="49"/>
      <c r="Y161" s="49"/>
      <c r="Z161" s="49"/>
      <c r="AA161" s="49"/>
      <c r="AB161" s="49"/>
      <c r="AC161" s="49"/>
      <c r="AD161" s="49"/>
      <c r="AE161" s="49"/>
      <c r="AF161" s="49"/>
      <c r="AG161" s="49"/>
    </row>
    <row r="162" spans="4:33" x14ac:dyDescent="0.25">
      <c r="D162" s="89"/>
      <c r="E162" s="42"/>
      <c r="F162" s="42"/>
      <c r="G162" s="42"/>
      <c r="H162" s="42"/>
      <c r="I162" s="42"/>
      <c r="J162" s="107"/>
      <c r="K162" s="49"/>
      <c r="T162" s="58"/>
      <c r="U162" s="49"/>
      <c r="V162" s="49"/>
      <c r="W162" s="49"/>
      <c r="X162" s="49"/>
      <c r="Y162" s="49"/>
      <c r="Z162" s="49"/>
      <c r="AA162" s="49"/>
      <c r="AB162" s="49"/>
      <c r="AC162" s="49"/>
      <c r="AD162" s="49"/>
      <c r="AE162" s="49"/>
      <c r="AF162" s="49"/>
      <c r="AG162" s="49"/>
    </row>
    <row r="163" spans="4:33" x14ac:dyDescent="0.25">
      <c r="D163" s="89"/>
      <c r="E163" s="42"/>
      <c r="F163" s="42"/>
      <c r="G163" s="42"/>
      <c r="H163" s="42"/>
      <c r="I163" s="42"/>
      <c r="J163" s="107"/>
      <c r="K163" s="49"/>
      <c r="T163" s="58"/>
      <c r="U163" s="49"/>
      <c r="V163" s="49"/>
      <c r="W163" s="49"/>
      <c r="X163" s="49"/>
      <c r="Y163" s="49"/>
      <c r="Z163" s="49"/>
      <c r="AA163" s="49"/>
      <c r="AB163" s="49"/>
      <c r="AC163" s="49"/>
      <c r="AD163" s="49"/>
      <c r="AE163" s="49"/>
      <c r="AF163" s="49"/>
      <c r="AG163" s="49"/>
    </row>
    <row r="164" spans="4:33" x14ac:dyDescent="0.25">
      <c r="D164" s="89"/>
      <c r="E164" s="42"/>
      <c r="F164" s="42"/>
      <c r="G164" s="42"/>
      <c r="H164" s="42"/>
      <c r="I164" s="42"/>
      <c r="J164" s="107"/>
      <c r="K164" s="49"/>
      <c r="T164" s="58"/>
      <c r="U164" s="49"/>
      <c r="V164" s="49"/>
      <c r="W164" s="49"/>
      <c r="X164" s="49"/>
      <c r="Y164" s="49"/>
      <c r="Z164" s="49"/>
      <c r="AA164" s="49"/>
      <c r="AB164" s="49"/>
      <c r="AC164" s="49"/>
      <c r="AD164" s="49"/>
      <c r="AE164" s="49"/>
      <c r="AF164" s="49"/>
      <c r="AG164" s="49"/>
    </row>
    <row r="165" spans="4:33" x14ac:dyDescent="0.25">
      <c r="D165" s="89"/>
      <c r="E165" s="42"/>
      <c r="F165" s="42"/>
      <c r="G165" s="42"/>
      <c r="H165" s="42"/>
      <c r="I165" s="42"/>
      <c r="J165" s="107"/>
      <c r="K165" s="49"/>
      <c r="T165" s="58"/>
      <c r="U165" s="49"/>
      <c r="V165" s="49"/>
      <c r="W165" s="49"/>
      <c r="X165" s="49"/>
      <c r="Y165" s="49"/>
      <c r="Z165" s="49"/>
      <c r="AA165" s="49"/>
      <c r="AB165" s="49"/>
      <c r="AC165" s="49"/>
      <c r="AD165" s="49"/>
      <c r="AE165" s="49"/>
      <c r="AF165" s="49"/>
      <c r="AG165" s="49"/>
    </row>
    <row r="166" spans="4:33" x14ac:dyDescent="0.25">
      <c r="D166" s="89"/>
      <c r="E166" s="42"/>
      <c r="F166" s="42"/>
      <c r="G166" s="42"/>
      <c r="H166" s="42"/>
      <c r="I166" s="42"/>
      <c r="J166" s="107"/>
      <c r="K166" s="49"/>
      <c r="T166" s="58"/>
      <c r="U166" s="49"/>
      <c r="V166" s="49"/>
      <c r="W166" s="49"/>
      <c r="X166" s="49"/>
      <c r="Y166" s="49"/>
      <c r="Z166" s="49"/>
      <c r="AA166" s="49"/>
      <c r="AB166" s="49"/>
      <c r="AC166" s="49"/>
      <c r="AD166" s="49"/>
      <c r="AE166" s="49"/>
      <c r="AF166" s="49"/>
      <c r="AG166" s="49"/>
    </row>
    <row r="167" spans="4:33" x14ac:dyDescent="0.25">
      <c r="D167" s="89"/>
      <c r="E167" s="42"/>
      <c r="F167" s="42"/>
      <c r="G167" s="42"/>
      <c r="H167" s="42"/>
      <c r="I167" s="42"/>
      <c r="J167" s="107"/>
      <c r="K167" s="49"/>
      <c r="T167" s="58"/>
      <c r="U167" s="49"/>
      <c r="V167" s="49"/>
      <c r="W167" s="49"/>
      <c r="X167" s="49"/>
      <c r="Y167" s="49"/>
      <c r="Z167" s="49"/>
      <c r="AA167" s="49"/>
      <c r="AB167" s="49"/>
      <c r="AC167" s="49"/>
      <c r="AD167" s="49"/>
      <c r="AE167" s="49"/>
      <c r="AF167" s="49"/>
      <c r="AG167" s="49"/>
    </row>
    <row r="168" spans="4:33" x14ac:dyDescent="0.25">
      <c r="D168" s="89"/>
      <c r="E168" s="42"/>
      <c r="F168" s="42"/>
      <c r="G168" s="42"/>
      <c r="H168" s="42"/>
      <c r="I168" s="42"/>
      <c r="J168" s="107"/>
      <c r="K168" s="49"/>
      <c r="T168" s="58"/>
      <c r="U168" s="49"/>
      <c r="V168" s="49"/>
      <c r="W168" s="49"/>
      <c r="X168" s="49"/>
      <c r="Y168" s="49"/>
      <c r="Z168" s="49"/>
      <c r="AA168" s="49"/>
      <c r="AB168" s="49"/>
      <c r="AC168" s="49"/>
      <c r="AD168" s="49"/>
      <c r="AE168" s="49"/>
      <c r="AF168" s="49"/>
      <c r="AG168" s="49"/>
    </row>
    <row r="169" spans="4:33" x14ac:dyDescent="0.25">
      <c r="D169" s="89"/>
      <c r="E169" s="42"/>
      <c r="F169" s="42"/>
      <c r="G169" s="42"/>
      <c r="H169" s="42"/>
      <c r="I169" s="42"/>
      <c r="J169" s="107"/>
      <c r="K169" s="49"/>
      <c r="T169" s="58"/>
      <c r="U169" s="49"/>
      <c r="V169" s="49"/>
      <c r="W169" s="49"/>
      <c r="X169" s="49"/>
      <c r="Y169" s="49"/>
      <c r="Z169" s="49"/>
      <c r="AA169" s="49"/>
      <c r="AB169" s="49"/>
      <c r="AC169" s="49"/>
      <c r="AD169" s="49"/>
      <c r="AE169" s="49"/>
      <c r="AF169" s="49"/>
      <c r="AG169" s="49"/>
    </row>
    <row r="170" spans="4:33" x14ac:dyDescent="0.25">
      <c r="D170" s="89"/>
      <c r="E170" s="42"/>
      <c r="F170" s="42"/>
      <c r="G170" s="42"/>
      <c r="H170" s="42"/>
      <c r="I170" s="42"/>
      <c r="J170" s="107"/>
      <c r="K170" s="49"/>
      <c r="T170" s="58"/>
      <c r="U170" s="49"/>
      <c r="V170" s="49"/>
      <c r="W170" s="49"/>
      <c r="X170" s="49"/>
      <c r="Y170" s="49"/>
      <c r="Z170" s="49"/>
      <c r="AA170" s="49"/>
      <c r="AB170" s="49"/>
      <c r="AC170" s="49"/>
      <c r="AD170" s="49"/>
      <c r="AE170" s="49"/>
      <c r="AF170" s="49"/>
      <c r="AG170" s="49"/>
    </row>
    <row r="171" spans="4:33" x14ac:dyDescent="0.25">
      <c r="D171" s="89"/>
      <c r="E171" s="42"/>
      <c r="F171" s="42"/>
      <c r="G171" s="42"/>
      <c r="H171" s="42"/>
      <c r="I171" s="42"/>
      <c r="J171" s="107"/>
      <c r="K171" s="49"/>
      <c r="T171" s="58"/>
      <c r="U171" s="49"/>
      <c r="V171" s="49"/>
      <c r="W171" s="49"/>
      <c r="X171" s="49"/>
      <c r="Y171" s="49"/>
      <c r="Z171" s="49"/>
      <c r="AA171" s="49"/>
      <c r="AB171" s="49"/>
      <c r="AC171" s="49"/>
      <c r="AD171" s="49"/>
      <c r="AE171" s="49"/>
      <c r="AF171" s="49"/>
      <c r="AG171" s="49"/>
    </row>
    <row r="172" spans="4:33" x14ac:dyDescent="0.25">
      <c r="D172" s="89"/>
      <c r="E172" s="42"/>
      <c r="F172" s="42"/>
      <c r="G172" s="42"/>
      <c r="H172" s="42"/>
      <c r="I172" s="42"/>
      <c r="J172" s="107"/>
      <c r="K172" s="49"/>
      <c r="T172" s="58"/>
      <c r="U172" s="49"/>
      <c r="V172" s="49"/>
      <c r="W172" s="49"/>
      <c r="X172" s="49"/>
      <c r="Y172" s="49"/>
      <c r="Z172" s="49"/>
      <c r="AA172" s="49"/>
      <c r="AB172" s="49"/>
      <c r="AC172" s="49"/>
      <c r="AD172" s="49"/>
      <c r="AE172" s="49"/>
      <c r="AF172" s="49"/>
      <c r="AG172" s="49"/>
    </row>
    <row r="173" spans="4:33" x14ac:dyDescent="0.25">
      <c r="D173" s="89"/>
      <c r="E173" s="42"/>
      <c r="F173" s="42"/>
      <c r="G173" s="42"/>
      <c r="H173" s="42"/>
      <c r="I173" s="42"/>
      <c r="J173" s="107"/>
      <c r="K173" s="58"/>
      <c r="L173" s="58"/>
      <c r="M173" s="58"/>
      <c r="N173" s="58"/>
      <c r="O173" s="58"/>
      <c r="P173" s="58"/>
      <c r="Q173" s="58"/>
      <c r="R173" s="58"/>
      <c r="S173" s="58"/>
      <c r="T173" s="58"/>
      <c r="U173" s="49"/>
      <c r="V173" s="49"/>
      <c r="W173" s="49"/>
      <c r="X173" s="49"/>
      <c r="Y173" s="49"/>
      <c r="Z173" s="49"/>
      <c r="AA173" s="49"/>
      <c r="AB173" s="49"/>
      <c r="AC173" s="49"/>
      <c r="AD173" s="49"/>
      <c r="AE173" s="49"/>
      <c r="AF173" s="49"/>
      <c r="AG173" s="49"/>
    </row>
    <row r="174" spans="4:33" x14ac:dyDescent="0.25">
      <c r="D174" s="89"/>
      <c r="E174" s="42"/>
      <c r="F174" s="42"/>
      <c r="G174" s="42"/>
      <c r="H174" s="42"/>
      <c r="I174" s="42"/>
      <c r="J174" s="107"/>
      <c r="K174" s="58"/>
      <c r="L174" s="58"/>
      <c r="M174" s="58"/>
      <c r="N174" s="58"/>
      <c r="O174" s="58"/>
      <c r="P174" s="58"/>
      <c r="Q174" s="58"/>
      <c r="R174" s="58"/>
      <c r="S174" s="58"/>
      <c r="T174" s="58"/>
      <c r="U174" s="49"/>
      <c r="V174" s="49"/>
      <c r="W174" s="49"/>
      <c r="X174" s="49"/>
      <c r="Y174" s="49"/>
      <c r="Z174" s="49"/>
      <c r="AA174" s="49"/>
      <c r="AB174" s="49"/>
      <c r="AC174" s="49"/>
      <c r="AD174" s="49"/>
      <c r="AE174" s="49"/>
      <c r="AF174" s="49"/>
      <c r="AG174" s="49"/>
    </row>
    <row r="175" spans="4:33" ht="15.75" x14ac:dyDescent="0.25">
      <c r="D175" s="108"/>
      <c r="E175" s="42"/>
      <c r="F175" s="42"/>
      <c r="G175" s="42"/>
      <c r="H175" s="42"/>
      <c r="I175" s="42"/>
      <c r="J175" s="107"/>
      <c r="K175" s="58"/>
      <c r="L175" s="58"/>
      <c r="M175" s="58"/>
      <c r="N175" s="58"/>
      <c r="O175" s="58"/>
      <c r="P175" s="58"/>
      <c r="Q175" s="58"/>
      <c r="R175" s="58"/>
      <c r="S175" s="58"/>
      <c r="T175" s="58"/>
      <c r="U175" s="49"/>
      <c r="V175" s="49"/>
      <c r="W175" s="49"/>
      <c r="X175" s="49"/>
      <c r="Y175" s="49"/>
      <c r="Z175" s="49"/>
      <c r="AA175" s="49"/>
      <c r="AB175" s="49"/>
      <c r="AC175" s="49"/>
      <c r="AD175" s="49"/>
      <c r="AE175" s="49"/>
      <c r="AF175" s="49"/>
      <c r="AG175" s="49"/>
    </row>
    <row r="176" spans="4:33" x14ac:dyDescent="0.25">
      <c r="D176" s="143"/>
      <c r="E176" s="144"/>
      <c r="F176" s="144"/>
      <c r="G176" s="144"/>
      <c r="H176" s="144"/>
      <c r="I176" s="144"/>
      <c r="J176" s="145"/>
      <c r="K176" s="64"/>
      <c r="L176" s="64"/>
      <c r="M176" s="64"/>
      <c r="N176" s="58"/>
      <c r="O176" s="58"/>
      <c r="P176" s="58"/>
      <c r="Q176" s="58"/>
      <c r="R176" s="58"/>
      <c r="S176" s="58"/>
      <c r="T176" s="58"/>
      <c r="U176" s="49"/>
      <c r="V176" s="49"/>
      <c r="W176" s="49"/>
      <c r="X176" s="49"/>
      <c r="Y176" s="49"/>
      <c r="Z176" s="49"/>
      <c r="AA176" s="49"/>
      <c r="AB176" s="49"/>
      <c r="AC176" s="49"/>
      <c r="AD176" s="49"/>
      <c r="AE176" s="49"/>
      <c r="AF176" s="49"/>
      <c r="AG176" s="49"/>
    </row>
    <row r="177" spans="4:33" ht="15.75" x14ac:dyDescent="0.25">
      <c r="D177" s="119" t="s">
        <v>10972</v>
      </c>
      <c r="E177" s="120"/>
      <c r="F177" s="120"/>
      <c r="G177" s="120"/>
      <c r="H177" s="120"/>
      <c r="I177" s="120"/>
      <c r="J177" s="121"/>
      <c r="K177" s="64"/>
      <c r="L177" s="64"/>
      <c r="M177" s="64"/>
      <c r="N177" s="58"/>
      <c r="O177" s="58"/>
      <c r="P177" s="58"/>
      <c r="Q177" s="58"/>
      <c r="R177" s="58"/>
      <c r="S177" s="58"/>
      <c r="T177" s="58"/>
      <c r="U177" s="49"/>
      <c r="V177" s="49"/>
      <c r="W177" s="49"/>
      <c r="X177" s="49"/>
      <c r="Y177" s="49"/>
      <c r="Z177" s="49"/>
      <c r="AA177" s="49"/>
      <c r="AB177" s="49"/>
      <c r="AC177" s="49"/>
      <c r="AD177" s="49"/>
      <c r="AE177" s="49"/>
      <c r="AF177" s="49"/>
      <c r="AG177" s="49"/>
    </row>
    <row r="178" spans="4:33" x14ac:dyDescent="0.25">
      <c r="D178" s="140" t="s">
        <v>5633</v>
      </c>
      <c r="E178" s="141"/>
      <c r="F178" s="141"/>
      <c r="G178" s="141"/>
      <c r="H178" s="141"/>
      <c r="I178" s="141"/>
      <c r="J178" s="142"/>
      <c r="K178" s="64"/>
      <c r="L178" s="64"/>
      <c r="M178" s="64"/>
      <c r="N178" s="58"/>
      <c r="O178" s="58"/>
      <c r="P178" s="58"/>
      <c r="Q178" s="58"/>
      <c r="R178" s="58"/>
      <c r="S178" s="58"/>
      <c r="T178" s="58"/>
      <c r="U178" s="49"/>
      <c r="V178" s="49"/>
      <c r="W178" s="49"/>
      <c r="X178" s="49"/>
      <c r="Y178" s="49"/>
      <c r="Z178" s="49"/>
      <c r="AA178" s="49"/>
      <c r="AB178" s="49"/>
      <c r="AC178" s="49"/>
      <c r="AD178" s="49"/>
      <c r="AE178" s="49"/>
      <c r="AF178" s="49"/>
      <c r="AG178" s="49"/>
    </row>
    <row r="179" spans="4:33" ht="15.75" thickBot="1" x14ac:dyDescent="0.3">
      <c r="D179" s="122"/>
      <c r="E179" s="123"/>
      <c r="F179" s="123"/>
      <c r="G179" s="123"/>
      <c r="H179" s="123"/>
      <c r="I179" s="123"/>
      <c r="J179" s="124"/>
      <c r="K179" s="64"/>
      <c r="L179" s="64"/>
      <c r="M179" s="64"/>
      <c r="N179" s="58"/>
      <c r="O179" s="58"/>
      <c r="P179" s="58"/>
      <c r="Q179" s="58"/>
      <c r="R179" s="58"/>
      <c r="S179" s="58"/>
      <c r="T179" s="58"/>
      <c r="U179" s="49"/>
      <c r="V179" s="49"/>
      <c r="W179" s="49"/>
      <c r="X179" s="49"/>
      <c r="Y179" s="49"/>
      <c r="Z179" s="49"/>
      <c r="AA179" s="49"/>
      <c r="AB179" s="49"/>
      <c r="AC179" s="49"/>
      <c r="AD179" s="49"/>
      <c r="AE179" s="49"/>
      <c r="AF179" s="49"/>
      <c r="AG179" s="49"/>
    </row>
    <row r="180" spans="4:33" ht="15.75" thickBot="1" x14ac:dyDescent="0.3">
      <c r="D180" s="113"/>
      <c r="E180" s="114"/>
      <c r="F180" s="114"/>
      <c r="G180" s="114"/>
      <c r="H180" s="114"/>
      <c r="I180" s="114"/>
      <c r="J180" s="115"/>
      <c r="K180" s="58"/>
      <c r="L180" s="58"/>
      <c r="M180" s="58"/>
      <c r="N180" s="58"/>
      <c r="O180" s="58"/>
      <c r="P180" s="58"/>
      <c r="Q180" s="58"/>
      <c r="R180" s="58"/>
      <c r="S180" s="58"/>
      <c r="T180" s="58"/>
      <c r="U180" s="49"/>
      <c r="V180" s="49"/>
      <c r="W180" s="49"/>
      <c r="X180" s="49"/>
      <c r="Y180" s="49"/>
      <c r="Z180" s="49"/>
      <c r="AA180" s="49"/>
      <c r="AB180" s="49"/>
      <c r="AC180" s="49"/>
      <c r="AD180" s="49"/>
      <c r="AE180" s="49"/>
      <c r="AF180" s="49"/>
      <c r="AG180" s="49"/>
    </row>
    <row r="181" spans="4:33" x14ac:dyDescent="0.25">
      <c r="K181" s="58"/>
      <c r="L181" s="58"/>
      <c r="M181" s="58"/>
      <c r="N181" s="58"/>
      <c r="O181" s="58"/>
      <c r="P181" s="58"/>
      <c r="Q181" s="58"/>
      <c r="R181" s="58"/>
      <c r="S181" s="58"/>
      <c r="T181" s="58"/>
      <c r="U181" s="49"/>
      <c r="V181" s="49"/>
      <c r="W181" s="49"/>
      <c r="X181" s="49"/>
      <c r="Y181" s="49"/>
      <c r="Z181" s="49"/>
      <c r="AA181" s="49"/>
      <c r="AB181" s="49"/>
      <c r="AC181" s="49"/>
      <c r="AD181" s="49"/>
      <c r="AE181" s="49"/>
      <c r="AF181" s="49"/>
      <c r="AG181" s="49"/>
    </row>
    <row r="182" spans="4:33" x14ac:dyDescent="0.25">
      <c r="K182" s="49"/>
      <c r="T182" s="49"/>
      <c r="U182" s="49"/>
      <c r="V182" s="49"/>
      <c r="W182" s="49"/>
      <c r="X182" s="49"/>
      <c r="Y182" s="49"/>
      <c r="Z182" s="49"/>
      <c r="AA182" s="49"/>
      <c r="AB182" s="49"/>
      <c r="AC182" s="49"/>
      <c r="AD182" s="49"/>
      <c r="AE182" s="49"/>
      <c r="AF182" s="49"/>
      <c r="AG182" s="49"/>
    </row>
    <row r="183" spans="4:33" x14ac:dyDescent="0.25">
      <c r="K183" s="49"/>
      <c r="T183" s="49"/>
      <c r="U183" s="49"/>
      <c r="V183" s="49"/>
      <c r="W183" s="49"/>
      <c r="X183" s="49"/>
      <c r="Y183" s="49"/>
      <c r="Z183" s="49"/>
      <c r="AA183" s="49"/>
      <c r="AB183" s="49"/>
      <c r="AC183" s="49"/>
      <c r="AD183" s="49"/>
      <c r="AE183" s="49"/>
      <c r="AF183" s="49"/>
      <c r="AG183" s="49"/>
    </row>
    <row r="184" spans="4:33" x14ac:dyDescent="0.25">
      <c r="K184" s="49"/>
      <c r="T184" s="49"/>
      <c r="U184" s="49"/>
      <c r="V184" s="49"/>
      <c r="W184" s="49"/>
      <c r="X184" s="49"/>
      <c r="Y184" s="49"/>
      <c r="Z184" s="49"/>
      <c r="AA184" s="49"/>
      <c r="AB184" s="49"/>
      <c r="AC184" s="49"/>
      <c r="AD184" s="49"/>
      <c r="AE184" s="49"/>
      <c r="AF184" s="49"/>
      <c r="AG184" s="49"/>
    </row>
    <row r="185" spans="4:33" x14ac:dyDescent="0.25">
      <c r="K185" s="49"/>
      <c r="T185" s="49"/>
      <c r="U185" s="49"/>
      <c r="V185" s="49"/>
      <c r="W185" s="49"/>
      <c r="X185" s="49"/>
      <c r="Y185" s="49"/>
      <c r="Z185" s="49"/>
      <c r="AA185" s="49"/>
      <c r="AB185" s="49"/>
      <c r="AC185" s="49"/>
      <c r="AD185" s="49"/>
      <c r="AE185" s="49"/>
      <c r="AF185" s="49"/>
      <c r="AG185" s="49"/>
    </row>
    <row r="186" spans="4:33" x14ac:dyDescent="0.25">
      <c r="K186" s="49"/>
      <c r="T186" s="49"/>
      <c r="U186" s="49"/>
      <c r="V186" s="49"/>
      <c r="W186" s="49"/>
      <c r="X186" s="49"/>
      <c r="Y186" s="49"/>
      <c r="Z186" s="49"/>
      <c r="AA186" s="49"/>
      <c r="AB186" s="49"/>
      <c r="AC186" s="49"/>
      <c r="AD186" s="49"/>
      <c r="AE186" s="49"/>
      <c r="AF186" s="49"/>
      <c r="AG186" s="49"/>
    </row>
    <row r="187" spans="4:33" x14ac:dyDescent="0.25">
      <c r="K187" s="49"/>
      <c r="T187" s="49"/>
      <c r="U187" s="49"/>
      <c r="V187" s="49"/>
      <c r="W187" s="49"/>
      <c r="X187" s="49"/>
      <c r="Y187" s="49"/>
      <c r="Z187" s="49"/>
      <c r="AA187" s="49"/>
      <c r="AB187" s="49"/>
      <c r="AC187" s="49"/>
      <c r="AD187" s="49"/>
      <c r="AE187" s="49"/>
      <c r="AF187" s="49"/>
      <c r="AG187" s="49"/>
    </row>
    <row r="188" spans="4:33" x14ac:dyDescent="0.25">
      <c r="K188" s="49"/>
      <c r="T188" s="49"/>
      <c r="U188" s="49"/>
      <c r="V188" s="49"/>
      <c r="W188" s="49"/>
      <c r="X188" s="49"/>
      <c r="Y188" s="49"/>
      <c r="Z188" s="49"/>
      <c r="AA188" s="49"/>
      <c r="AB188" s="49"/>
      <c r="AC188" s="49"/>
      <c r="AD188" s="49"/>
      <c r="AE188" s="49"/>
      <c r="AF188" s="49"/>
      <c r="AG188" s="49"/>
    </row>
    <row r="189" spans="4:33" x14ac:dyDescent="0.25">
      <c r="K189" s="49"/>
      <c r="T189" s="49"/>
      <c r="U189" s="49"/>
      <c r="V189" s="49"/>
      <c r="W189" s="49"/>
      <c r="X189" s="49"/>
      <c r="Y189" s="49"/>
      <c r="Z189" s="49"/>
      <c r="AA189" s="49"/>
      <c r="AB189" s="49"/>
      <c r="AC189" s="49"/>
      <c r="AD189" s="49"/>
      <c r="AE189" s="49"/>
      <c r="AF189" s="49"/>
      <c r="AG189" s="49"/>
    </row>
    <row r="190" spans="4:33" x14ac:dyDescent="0.25">
      <c r="K190" s="49"/>
      <c r="T190" s="49"/>
      <c r="U190" s="49"/>
      <c r="V190" s="49"/>
      <c r="W190" s="49"/>
      <c r="X190" s="49"/>
      <c r="Y190" s="49"/>
      <c r="Z190" s="49"/>
      <c r="AA190" s="49"/>
      <c r="AB190" s="49"/>
      <c r="AC190" s="49"/>
      <c r="AD190" s="49"/>
      <c r="AE190" s="49"/>
      <c r="AF190" s="49"/>
      <c r="AG190" s="49"/>
    </row>
    <row r="191" spans="4:33" x14ac:dyDescent="0.25">
      <c r="K191" s="49"/>
      <c r="T191" s="49"/>
      <c r="U191" s="49"/>
      <c r="V191" s="49"/>
      <c r="W191" s="49"/>
      <c r="X191" s="49"/>
      <c r="Y191" s="49"/>
      <c r="Z191" s="49"/>
      <c r="AA191" s="49"/>
      <c r="AB191" s="49"/>
      <c r="AC191" s="49"/>
      <c r="AD191" s="49"/>
      <c r="AE191" s="49"/>
      <c r="AF191" s="49"/>
      <c r="AG191" s="49"/>
    </row>
    <row r="192" spans="4:33" x14ac:dyDescent="0.25">
      <c r="K192" s="49"/>
      <c r="T192" s="49"/>
      <c r="U192" s="49"/>
      <c r="V192" s="49"/>
      <c r="W192" s="49"/>
      <c r="X192" s="49"/>
      <c r="Y192" s="49"/>
      <c r="Z192" s="49"/>
      <c r="AA192" s="49"/>
      <c r="AB192" s="49"/>
      <c r="AC192" s="49"/>
      <c r="AD192" s="49"/>
      <c r="AE192" s="49"/>
      <c r="AF192" s="49"/>
      <c r="AG192" s="49"/>
    </row>
    <row r="193" spans="11:33" x14ac:dyDescent="0.25">
      <c r="K193" s="49"/>
      <c r="T193" s="49"/>
      <c r="U193" s="49"/>
      <c r="V193" s="49"/>
      <c r="W193" s="49"/>
      <c r="X193" s="49"/>
      <c r="Y193" s="49"/>
      <c r="Z193" s="49"/>
      <c r="AA193" s="49"/>
      <c r="AB193" s="49"/>
      <c r="AC193" s="49"/>
      <c r="AD193" s="49"/>
      <c r="AE193" s="49"/>
      <c r="AF193" s="49"/>
      <c r="AG193" s="49"/>
    </row>
    <row r="194" spans="11:33" x14ac:dyDescent="0.25">
      <c r="K194" s="49"/>
      <c r="T194" s="49"/>
      <c r="U194" s="49"/>
      <c r="V194" s="49"/>
      <c r="W194" s="49"/>
      <c r="X194" s="49"/>
      <c r="Y194" s="49"/>
      <c r="Z194" s="49"/>
      <c r="AA194" s="49"/>
      <c r="AB194" s="49"/>
      <c r="AC194" s="49"/>
      <c r="AD194" s="49"/>
      <c r="AE194" s="49"/>
      <c r="AF194" s="49"/>
      <c r="AG194" s="49"/>
    </row>
    <row r="195" spans="11:33" x14ac:dyDescent="0.25">
      <c r="K195" s="49"/>
      <c r="T195" s="49"/>
      <c r="U195" s="49"/>
      <c r="V195" s="49"/>
      <c r="W195" s="49"/>
      <c r="X195" s="49"/>
      <c r="Y195" s="49"/>
      <c r="Z195" s="49"/>
      <c r="AA195" s="49"/>
      <c r="AB195" s="49"/>
      <c r="AC195" s="49"/>
      <c r="AD195" s="49"/>
      <c r="AE195" s="49"/>
      <c r="AF195" s="49"/>
      <c r="AG195" s="49"/>
    </row>
    <row r="196" spans="11:33" x14ac:dyDescent="0.25">
      <c r="K196" s="49"/>
      <c r="T196" s="49"/>
      <c r="U196" s="49"/>
      <c r="V196" s="49"/>
      <c r="W196" s="49"/>
      <c r="X196" s="49"/>
      <c r="Y196" s="49"/>
      <c r="Z196" s="49"/>
      <c r="AA196" s="49"/>
      <c r="AB196" s="49"/>
      <c r="AC196" s="49"/>
      <c r="AD196" s="49"/>
      <c r="AE196" s="49"/>
      <c r="AF196" s="49"/>
      <c r="AG196" s="49"/>
    </row>
    <row r="197" spans="11:33" x14ac:dyDescent="0.25">
      <c r="K197" s="49"/>
      <c r="T197" s="49"/>
      <c r="U197" s="49"/>
      <c r="V197" s="49"/>
      <c r="W197" s="49"/>
      <c r="X197" s="49"/>
      <c r="Y197" s="49"/>
      <c r="Z197" s="49"/>
      <c r="AA197" s="49"/>
      <c r="AB197" s="49"/>
      <c r="AC197" s="49"/>
      <c r="AD197" s="49"/>
      <c r="AE197" s="49"/>
      <c r="AF197" s="49"/>
      <c r="AG197" s="49"/>
    </row>
    <row r="198" spans="11:33" x14ac:dyDescent="0.25">
      <c r="K198" s="49"/>
      <c r="T198" s="49"/>
      <c r="U198" s="49"/>
      <c r="V198" s="49"/>
      <c r="W198" s="49"/>
      <c r="X198" s="49"/>
      <c r="Y198" s="49"/>
      <c r="Z198" s="49"/>
      <c r="AA198" s="49"/>
      <c r="AB198" s="49"/>
      <c r="AC198" s="49"/>
      <c r="AD198" s="49"/>
      <c r="AE198" s="49"/>
      <c r="AF198" s="49"/>
      <c r="AG198" s="49"/>
    </row>
    <row r="199" spans="11:33" x14ac:dyDescent="0.25">
      <c r="K199" s="49"/>
      <c r="T199" s="49"/>
      <c r="U199" s="49"/>
      <c r="V199" s="49"/>
      <c r="W199" s="49"/>
      <c r="X199" s="49"/>
      <c r="Y199" s="49"/>
      <c r="Z199" s="49"/>
      <c r="AA199" s="49"/>
      <c r="AB199" s="49"/>
      <c r="AC199" s="49"/>
      <c r="AD199" s="49"/>
      <c r="AE199" s="49"/>
      <c r="AF199" s="49"/>
      <c r="AG199" s="49"/>
    </row>
  </sheetData>
  <sheetProtection algorithmName="SHA-512" hashValue="vLCwj1fJD9TW4hSTYlLuhtdosgUsLEF8Tnh4G+W+b+ZYzEwNkrPMG3aY+DhcKma1ykUCsp/30oUCiiLtVTgMkA==" saltValue="XnQThZIns66CUKhZPViCzw==" spinCount="100000" sheet="1" formatCells="0" formatColumns="0" formatRows="0" insertColumns="0" insertRows="0" insertHyperlinks="0" deleteColumns="0" deleteRows="0" selectLockedCells="1" sort="0" autoFilter="0" pivotTables="0"/>
  <protectedRanges>
    <protectedRange algorithmName="SHA-512" hashValue="qAKvrMaBhOwlgk5a2ZZM6+N9OhJh9rnXrD/PHHCajcS/O+96wDBXgxqAlrvS1WiqI/0jvEiojalRb/0JAC3tvQ==" saltValue="VLWCMgZSYNkDPYxwQ9q5QA==" spinCount="100000" sqref="D104 F100:G102 D101:E102 E103:G104 L68:L70 D19:G24 E25:G25 D26:G70 D110:J129 D136:J138 D141:D143 M65:Q65 H72:J107 L103:Q109 H19:J70 N21:S21 N22:N24 N26:N28 M138:Q138 L141:L143 L3:L18 E139:J175" name="Range1"/>
  </protectedRanges>
  <mergeCells count="24">
    <mergeCell ref="A140:C140"/>
    <mergeCell ref="L63:M63"/>
    <mergeCell ref="L81:M81"/>
    <mergeCell ref="G130:I130"/>
    <mergeCell ref="D130:F130"/>
    <mergeCell ref="D63:J63"/>
    <mergeCell ref="D101:J101"/>
    <mergeCell ref="D136:J136"/>
    <mergeCell ref="D177:J177"/>
    <mergeCell ref="D179:J179"/>
    <mergeCell ref="Z2:AD2"/>
    <mergeCell ref="F13:G13"/>
    <mergeCell ref="H13:I13"/>
    <mergeCell ref="D13:E13"/>
    <mergeCell ref="D12:E12"/>
    <mergeCell ref="F12:G12"/>
    <mergeCell ref="H12:I12"/>
    <mergeCell ref="D18:E18"/>
    <mergeCell ref="F18:G18"/>
    <mergeCell ref="H18:I18"/>
    <mergeCell ref="D19:J19"/>
    <mergeCell ref="D7:J7"/>
    <mergeCell ref="D178:J178"/>
    <mergeCell ref="D176:J176"/>
  </mergeCells>
  <printOptions horizontalCentered="1"/>
  <pageMargins left="0.42" right="0.45" top="0.64" bottom="0.75" header="0.3" footer="0.3"/>
  <pageSetup scale="43" fitToHeight="0" orientation="portrait" r:id="rId1"/>
  <headerFooter>
    <oddFooter>&amp;C&amp;14&amp;K000080Investments       &amp;K06+000•&amp;K000080       Asset / Liability        &amp;K06+000•&amp;K000080       Risk Management
 700 North Hurstbourne Parkway     Suite 110     Louisville, KY 40222      502-412-2524   www.tayloradvisor.com&amp;R&amp;G</oddFooter>
  </headerFooter>
  <rowBreaks count="1" manualBreakCount="1">
    <brk id="100" min="3" max="9" man="1"/>
  </rowBreaks>
  <colBreaks count="1" manualBreakCount="1">
    <brk id="10" min="6" max="171" man="1"/>
  </colBreaks>
  <ignoredErrors>
    <ignoredError sqref="M71:P71 M110:P110 Q67:Q71 Q110 O23:S28 O22:S22 M139:Q144" unlockedFormula="1"/>
  </ignoredErrors>
  <drawing r:id="rId2"/>
  <legacyDrawing r:id="rId3"/>
  <legacyDrawingHF r:id="rId4"/>
  <controls>
    <mc:AlternateContent xmlns:mc="http://schemas.openxmlformats.org/markup-compatibility/2006">
      <mc:Choice Requires="x14">
        <control shapeId="2067" r:id="rId5" name="ComboBox6">
          <controlPr locked="0" defaultSize="0" autoLine="0" autoPict="0" linkedCell="I4" listFillRange="BankDropdown3" r:id="rId6">
            <anchor moveWithCells="1">
              <from>
                <xdr:col>6</xdr:col>
                <xdr:colOff>1838325</xdr:colOff>
                <xdr:row>15</xdr:row>
                <xdr:rowOff>200025</xdr:rowOff>
              </from>
              <to>
                <xdr:col>9</xdr:col>
                <xdr:colOff>123825</xdr:colOff>
                <xdr:row>17</xdr:row>
                <xdr:rowOff>190500</xdr:rowOff>
              </to>
            </anchor>
          </controlPr>
        </control>
      </mc:Choice>
      <mc:Fallback>
        <control shapeId="2067" r:id="rId5" name="ComboBox6"/>
      </mc:Fallback>
    </mc:AlternateContent>
    <mc:AlternateContent xmlns:mc="http://schemas.openxmlformats.org/markup-compatibility/2006">
      <mc:Choice Requires="x14">
        <control shapeId="2066" r:id="rId7" name="ComboBox5">
          <controlPr locked="0" defaultSize="0" autoLine="0" linkedCell="I6" listFillRange="StateList" r:id="rId8">
            <anchor moveWithCells="1">
              <from>
                <xdr:col>7</xdr:col>
                <xdr:colOff>1752600</xdr:colOff>
                <xdr:row>13</xdr:row>
                <xdr:rowOff>133350</xdr:rowOff>
              </from>
              <to>
                <xdr:col>9</xdr:col>
                <xdr:colOff>123825</xdr:colOff>
                <xdr:row>15</xdr:row>
                <xdr:rowOff>123825</xdr:rowOff>
              </to>
            </anchor>
          </controlPr>
        </control>
      </mc:Choice>
      <mc:Fallback>
        <control shapeId="2066" r:id="rId7" name="ComboBox5"/>
      </mc:Fallback>
    </mc:AlternateContent>
    <mc:AlternateContent xmlns:mc="http://schemas.openxmlformats.org/markup-compatibility/2006">
      <mc:Choice Requires="x14">
        <control shapeId="2065" r:id="rId9" name="ComboBox4">
          <controlPr locked="0" defaultSize="0" autoLine="0" autoPict="0" linkedCell="G4" listFillRange="BankDropdown2" r:id="rId10">
            <anchor moveWithCells="1">
              <from>
                <xdr:col>4</xdr:col>
                <xdr:colOff>1485900</xdr:colOff>
                <xdr:row>15</xdr:row>
                <xdr:rowOff>200025</xdr:rowOff>
              </from>
              <to>
                <xdr:col>6</xdr:col>
                <xdr:colOff>1800225</xdr:colOff>
                <xdr:row>17</xdr:row>
                <xdr:rowOff>190500</xdr:rowOff>
              </to>
            </anchor>
          </controlPr>
        </control>
      </mc:Choice>
      <mc:Fallback>
        <control shapeId="2065" r:id="rId9" name="ComboBox4"/>
      </mc:Fallback>
    </mc:AlternateContent>
    <mc:AlternateContent xmlns:mc="http://schemas.openxmlformats.org/markup-compatibility/2006">
      <mc:Choice Requires="x14">
        <control shapeId="2064" r:id="rId11" name="ComboBox3">
          <controlPr locked="0" defaultSize="0" autoLine="0" linkedCell="G6" listFillRange="StateList" r:id="rId12">
            <anchor moveWithCells="1">
              <from>
                <xdr:col>5</xdr:col>
                <xdr:colOff>1524000</xdr:colOff>
                <xdr:row>13</xdr:row>
                <xdr:rowOff>133350</xdr:rowOff>
              </from>
              <to>
                <xdr:col>6</xdr:col>
                <xdr:colOff>1809750</xdr:colOff>
                <xdr:row>15</xdr:row>
                <xdr:rowOff>123825</xdr:rowOff>
              </to>
            </anchor>
          </controlPr>
        </control>
      </mc:Choice>
      <mc:Fallback>
        <control shapeId="2064" r:id="rId11" name="ComboBox3"/>
      </mc:Fallback>
    </mc:AlternateContent>
    <mc:AlternateContent xmlns:mc="http://schemas.openxmlformats.org/markup-compatibility/2006">
      <mc:Choice Requires="x14">
        <control shapeId="2062" r:id="rId13" name="ComboBox1">
          <controlPr locked="0" defaultSize="0" autoLine="0" linkedCell="E6" listFillRange="StateList" r:id="rId14">
            <anchor moveWithCells="1">
              <from>
                <xdr:col>3</xdr:col>
                <xdr:colOff>2609850</xdr:colOff>
                <xdr:row>13</xdr:row>
                <xdr:rowOff>133350</xdr:rowOff>
              </from>
              <to>
                <xdr:col>4</xdr:col>
                <xdr:colOff>1390650</xdr:colOff>
                <xdr:row>15</xdr:row>
                <xdr:rowOff>123825</xdr:rowOff>
              </to>
            </anchor>
          </controlPr>
        </control>
      </mc:Choice>
      <mc:Fallback>
        <control shapeId="2062" r:id="rId13" name="ComboBox1"/>
      </mc:Fallback>
    </mc:AlternateContent>
    <mc:AlternateContent xmlns:mc="http://schemas.openxmlformats.org/markup-compatibility/2006">
      <mc:Choice Requires="x14">
        <control shapeId="2063" r:id="rId15" name="ComboBox2">
          <controlPr locked="0" defaultSize="0" autoLine="0" autoPict="0" linkedCell="E4" listFillRange="BankDropdown1" r:id="rId16">
            <anchor moveWithCells="1">
              <from>
                <xdr:col>3</xdr:col>
                <xdr:colOff>133350</xdr:colOff>
                <xdr:row>16</xdr:row>
                <xdr:rowOff>0</xdr:rowOff>
              </from>
              <to>
                <xdr:col>4</xdr:col>
                <xdr:colOff>1390650</xdr:colOff>
                <xdr:row>17</xdr:row>
                <xdr:rowOff>190500</xdr:rowOff>
              </to>
            </anchor>
          </controlPr>
        </control>
      </mc:Choice>
      <mc:Fallback>
        <control shapeId="2063" r:id="rId15" name="ComboBox2"/>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HM63"/>
  <sheetViews>
    <sheetView workbookViewId="0">
      <pane xSplit="4" ySplit="6" topLeftCell="E7" activePane="bottomRight" state="frozen"/>
      <selection activeCell="F10" sqref="F10"/>
      <selection pane="topRight" activeCell="F10" sqref="F10"/>
      <selection pane="bottomLeft" activeCell="F10" sqref="F10"/>
      <selection pane="bottomRight" activeCell="F10" sqref="F10"/>
    </sheetView>
  </sheetViews>
  <sheetFormatPr defaultRowHeight="15" x14ac:dyDescent="0.25"/>
  <cols>
    <col min="2" max="2" width="32.7109375" style="19" bestFit="1" customWidth="1"/>
    <col min="3" max="3" width="13.140625" style="25" bestFit="1" customWidth="1"/>
    <col min="4" max="4" width="13.140625" bestFit="1" customWidth="1"/>
    <col min="5" max="5" width="13" bestFit="1" customWidth="1"/>
    <col min="6" max="6" width="10.140625" bestFit="1" customWidth="1"/>
    <col min="7" max="7" width="24.140625" bestFit="1" customWidth="1"/>
    <col min="8" max="9" width="10.140625" bestFit="1" customWidth="1"/>
    <col min="10" max="21" width="9.5703125" bestFit="1" customWidth="1"/>
    <col min="22" max="22" width="9.42578125" bestFit="1" customWidth="1"/>
    <col min="23" max="39" width="9.5703125" bestFit="1" customWidth="1"/>
    <col min="40" max="40" width="10.42578125" bestFit="1" customWidth="1"/>
    <col min="41" max="54" width="9.5703125" bestFit="1" customWidth="1"/>
    <col min="55" max="55" width="9.42578125" bestFit="1" customWidth="1"/>
    <col min="56" max="82" width="9.5703125" bestFit="1" customWidth="1"/>
    <col min="83" max="96" width="9.85546875" bestFit="1" customWidth="1"/>
    <col min="97" max="97" width="10.140625" bestFit="1" customWidth="1"/>
    <col min="98" max="103" width="9.85546875" bestFit="1" customWidth="1"/>
    <col min="104" max="104" width="11.7109375" bestFit="1" customWidth="1"/>
    <col min="105" max="131" width="9.85546875" bestFit="1" customWidth="1"/>
    <col min="132" max="132" width="10.7109375" bestFit="1" customWidth="1"/>
    <col min="133" max="139" width="9.85546875" bestFit="1" customWidth="1"/>
    <col min="140" max="140" width="9.42578125" bestFit="1" customWidth="1"/>
    <col min="141" max="143" width="9.85546875" bestFit="1" customWidth="1"/>
    <col min="144" max="144" width="10.7109375" bestFit="1" customWidth="1"/>
    <col min="145" max="147" width="9.85546875" bestFit="1" customWidth="1"/>
    <col min="148" max="148" width="10.7109375" bestFit="1" customWidth="1"/>
    <col min="149" max="191" width="9.85546875" bestFit="1" customWidth="1"/>
    <col min="192" max="192" width="9.7109375" bestFit="1" customWidth="1"/>
    <col min="193" max="216" width="9.85546875" bestFit="1" customWidth="1"/>
    <col min="217" max="217" width="10.42578125" bestFit="1" customWidth="1"/>
    <col min="218" max="240" width="9.85546875" bestFit="1" customWidth="1"/>
    <col min="241" max="241" width="10.7109375" bestFit="1" customWidth="1"/>
    <col min="242" max="253" width="9.85546875" bestFit="1" customWidth="1"/>
    <col min="254" max="255" width="10.7109375" bestFit="1" customWidth="1"/>
    <col min="256" max="257" width="9.85546875" bestFit="1" customWidth="1"/>
    <col min="258" max="258" width="10.7109375" bestFit="1" customWidth="1"/>
    <col min="259" max="259" width="9.85546875" bestFit="1" customWidth="1"/>
    <col min="260" max="260" width="9.42578125" bestFit="1" customWidth="1"/>
    <col min="261" max="268" width="9.85546875" bestFit="1" customWidth="1"/>
    <col min="269" max="269" width="10.7109375" bestFit="1" customWidth="1"/>
    <col min="270" max="281" width="9.85546875" bestFit="1" customWidth="1"/>
    <col min="282" max="282" width="9.42578125" bestFit="1" customWidth="1"/>
    <col min="283" max="283" width="9.85546875" bestFit="1" customWidth="1"/>
    <col min="284" max="284" width="10.7109375" bestFit="1" customWidth="1"/>
    <col min="285" max="286" width="9.85546875" bestFit="1" customWidth="1"/>
    <col min="287" max="287" width="10.7109375" bestFit="1" customWidth="1"/>
    <col min="288" max="288" width="9.85546875" bestFit="1" customWidth="1"/>
    <col min="289" max="289" width="10.7109375" bestFit="1" customWidth="1"/>
    <col min="290" max="290" width="10.140625" bestFit="1" customWidth="1"/>
    <col min="291" max="293" width="9.85546875" bestFit="1" customWidth="1"/>
    <col min="294" max="294" width="9.42578125" bestFit="1" customWidth="1"/>
    <col min="295" max="304" width="9.85546875" bestFit="1" customWidth="1"/>
    <col min="305" max="305" width="10.7109375" bestFit="1" customWidth="1"/>
    <col min="306" max="308" width="9.85546875" bestFit="1" customWidth="1"/>
    <col min="309" max="309" width="9.5703125" bestFit="1" customWidth="1"/>
    <col min="310" max="311" width="9.85546875" bestFit="1" customWidth="1"/>
    <col min="312" max="312" width="9.42578125" bestFit="1" customWidth="1"/>
    <col min="313" max="318" width="9.85546875" bestFit="1" customWidth="1"/>
    <col min="319" max="319" width="10.140625" bestFit="1" customWidth="1"/>
    <col min="320" max="325" width="9.85546875" bestFit="1" customWidth="1"/>
    <col min="326" max="326" width="10.7109375" bestFit="1" customWidth="1"/>
    <col min="327" max="339" width="9.85546875" bestFit="1" customWidth="1"/>
    <col min="340" max="340" width="9.5703125" bestFit="1" customWidth="1"/>
    <col min="341" max="351" width="9.85546875" bestFit="1" customWidth="1"/>
    <col min="352" max="352" width="9.7109375" bestFit="1" customWidth="1"/>
    <col min="353" max="372" width="9.85546875" bestFit="1" customWidth="1"/>
    <col min="373" max="373" width="10.7109375" bestFit="1" customWidth="1"/>
    <col min="374" max="375" width="9.85546875" bestFit="1" customWidth="1"/>
    <col min="376" max="376" width="9.42578125" bestFit="1" customWidth="1"/>
    <col min="377" max="382" width="9.85546875" bestFit="1" customWidth="1"/>
    <col min="383" max="383" width="10.7109375" bestFit="1" customWidth="1"/>
    <col min="384" max="395" width="9.85546875" bestFit="1" customWidth="1"/>
    <col min="396" max="396" width="10.7109375" bestFit="1" customWidth="1"/>
    <col min="397" max="397" width="9.85546875" bestFit="1" customWidth="1"/>
    <col min="398" max="398" width="9.42578125" bestFit="1" customWidth="1"/>
    <col min="399" max="431" width="9.85546875" bestFit="1" customWidth="1"/>
    <col min="432" max="432" width="9.42578125" bestFit="1" customWidth="1"/>
    <col min="433" max="438" width="9.85546875" bestFit="1" customWidth="1"/>
    <col min="439" max="439" width="9.7109375" bestFit="1" customWidth="1"/>
    <col min="440" max="464" width="9.85546875" bestFit="1" customWidth="1"/>
    <col min="465" max="465" width="10.7109375" bestFit="1" customWidth="1"/>
    <col min="466" max="486" width="9.85546875" bestFit="1" customWidth="1"/>
    <col min="487" max="487" width="9.7109375" bestFit="1" customWidth="1"/>
    <col min="488" max="496" width="9.85546875" bestFit="1" customWidth="1"/>
    <col min="497" max="497" width="10.140625" bestFit="1" customWidth="1"/>
    <col min="498" max="500" width="9.85546875" bestFit="1" customWidth="1"/>
    <col min="501" max="501" width="10.140625" bestFit="1" customWidth="1"/>
    <col min="502" max="503" width="9.85546875" bestFit="1" customWidth="1"/>
    <col min="504" max="504" width="10.140625" bestFit="1" customWidth="1"/>
    <col min="505" max="505" width="9.85546875" bestFit="1" customWidth="1"/>
    <col min="506" max="506" width="9.7109375" bestFit="1" customWidth="1"/>
    <col min="507" max="521" width="9.85546875" bestFit="1" customWidth="1"/>
    <col min="522" max="523" width="9.7109375" bestFit="1" customWidth="1"/>
    <col min="524" max="526" width="9.85546875" bestFit="1" customWidth="1"/>
    <col min="527" max="527" width="9.7109375" bestFit="1" customWidth="1"/>
    <col min="528" max="531" width="9.85546875" bestFit="1" customWidth="1"/>
    <col min="532" max="532" width="10.7109375" bestFit="1" customWidth="1"/>
    <col min="533" max="533" width="9.85546875" bestFit="1" customWidth="1"/>
    <col min="534" max="534" width="9.7109375" bestFit="1" customWidth="1"/>
    <col min="535" max="545" width="9.85546875" bestFit="1" customWidth="1"/>
    <col min="546" max="546" width="10.7109375" bestFit="1" customWidth="1"/>
    <col min="547" max="552" width="9.85546875" bestFit="1" customWidth="1"/>
    <col min="553" max="553" width="9.42578125" bestFit="1" customWidth="1"/>
    <col min="554" max="556" width="9.85546875" bestFit="1" customWidth="1"/>
    <col min="557" max="557" width="10.7109375" bestFit="1" customWidth="1"/>
    <col min="558" max="559" width="9.85546875" bestFit="1" customWidth="1"/>
    <col min="560" max="560" width="9.42578125" bestFit="1" customWidth="1"/>
    <col min="561" max="562" width="9.85546875" bestFit="1" customWidth="1"/>
    <col min="563" max="563" width="10.7109375" bestFit="1" customWidth="1"/>
    <col min="564" max="566" width="9.85546875" bestFit="1" customWidth="1"/>
    <col min="567" max="567" width="11.42578125" bestFit="1" customWidth="1"/>
    <col min="568" max="571" width="9.85546875" bestFit="1" customWidth="1"/>
    <col min="572" max="572" width="11.7109375" bestFit="1" customWidth="1"/>
    <col min="573" max="573" width="9.85546875" bestFit="1" customWidth="1"/>
    <col min="574" max="574" width="10.7109375" bestFit="1" customWidth="1"/>
    <col min="575" max="575" width="11.7109375" bestFit="1" customWidth="1"/>
    <col min="576" max="581" width="9.85546875" bestFit="1" customWidth="1"/>
    <col min="582" max="582" width="9.7109375" bestFit="1" customWidth="1"/>
    <col min="583" max="592" width="9.85546875" bestFit="1" customWidth="1"/>
    <col min="593" max="593" width="10.7109375" bestFit="1" customWidth="1"/>
    <col min="594" max="608" width="9.85546875" bestFit="1" customWidth="1"/>
    <col min="609" max="609" width="10.7109375" bestFit="1" customWidth="1"/>
    <col min="610" max="624" width="9.85546875" bestFit="1" customWidth="1"/>
    <col min="625" max="625" width="9.7109375" bestFit="1" customWidth="1"/>
    <col min="626" max="642" width="9.85546875" bestFit="1" customWidth="1"/>
    <col min="643" max="643" width="9.7109375" bestFit="1" customWidth="1"/>
    <col min="644" max="648" width="9.85546875" bestFit="1" customWidth="1"/>
    <col min="649" max="649" width="10.7109375" bestFit="1" customWidth="1"/>
    <col min="650" max="650" width="9.7109375" bestFit="1" customWidth="1"/>
    <col min="651" max="653" width="9.85546875" bestFit="1" customWidth="1"/>
    <col min="654" max="654" width="9.7109375" bestFit="1" customWidth="1"/>
    <col min="655" max="655" width="9.85546875" bestFit="1" customWidth="1"/>
    <col min="656" max="656" width="9.7109375" bestFit="1" customWidth="1"/>
    <col min="657" max="669" width="9.85546875" bestFit="1" customWidth="1"/>
    <col min="670" max="670" width="9.7109375" bestFit="1" customWidth="1"/>
    <col min="671" max="676" width="9.85546875" bestFit="1" customWidth="1"/>
    <col min="677" max="677" width="9.42578125" bestFit="1" customWidth="1"/>
    <col min="678" max="682" width="9.85546875" bestFit="1" customWidth="1"/>
    <col min="683" max="683" width="9.42578125" bestFit="1" customWidth="1"/>
    <col min="684" max="694" width="9.85546875" bestFit="1" customWidth="1"/>
    <col min="695" max="695" width="10.7109375" bestFit="1" customWidth="1"/>
    <col min="696" max="702" width="9.85546875" bestFit="1" customWidth="1"/>
    <col min="703" max="703" width="9.7109375" bestFit="1" customWidth="1"/>
    <col min="704" max="708" width="9.85546875" bestFit="1" customWidth="1"/>
    <col min="709" max="709" width="10.7109375" bestFit="1" customWidth="1"/>
    <col min="710" max="713" width="9.85546875" bestFit="1" customWidth="1"/>
    <col min="714" max="714" width="9.7109375" bestFit="1" customWidth="1"/>
    <col min="715" max="841" width="9.85546875" bestFit="1" customWidth="1"/>
    <col min="842" max="842" width="9.7109375" bestFit="1" customWidth="1"/>
    <col min="843" max="876" width="9.85546875" bestFit="1" customWidth="1"/>
    <col min="877" max="877" width="11.7109375" bestFit="1" customWidth="1"/>
    <col min="878" max="878" width="10.7109375" bestFit="1" customWidth="1"/>
    <col min="879" max="885" width="9.85546875" bestFit="1" customWidth="1"/>
    <col min="886" max="886" width="10.7109375" bestFit="1" customWidth="1"/>
    <col min="887" max="899" width="9.85546875" bestFit="1" customWidth="1"/>
    <col min="900" max="900" width="10.7109375" bestFit="1" customWidth="1"/>
    <col min="901" max="902" width="9.85546875" bestFit="1" customWidth="1"/>
    <col min="903" max="903" width="10.7109375" bestFit="1" customWidth="1"/>
    <col min="904" max="1033" width="9.85546875" bestFit="1" customWidth="1"/>
    <col min="1034" max="1034" width="9.42578125" bestFit="1" customWidth="1"/>
    <col min="1035" max="1056" width="9.85546875" bestFit="1" customWidth="1"/>
    <col min="1057" max="1057" width="9.42578125" bestFit="1" customWidth="1"/>
    <col min="1058" max="1085" width="9.85546875" bestFit="1" customWidth="1"/>
    <col min="1086" max="1086" width="9.7109375" bestFit="1" customWidth="1"/>
    <col min="1087" max="1113" width="9.85546875" bestFit="1" customWidth="1"/>
    <col min="1114" max="1114" width="10.140625" bestFit="1" customWidth="1"/>
    <col min="1115" max="1155" width="9.85546875" bestFit="1" customWidth="1"/>
    <col min="1156" max="1156" width="9.7109375" bestFit="1" customWidth="1"/>
    <col min="1157" max="1274" width="9.85546875" bestFit="1" customWidth="1"/>
    <col min="1275" max="1275" width="11.7109375" bestFit="1" customWidth="1"/>
    <col min="1276" max="1298" width="9.85546875" bestFit="1" customWidth="1"/>
    <col min="1299" max="1299" width="10.7109375" bestFit="1" customWidth="1"/>
    <col min="1300" max="1378" width="9.85546875" bestFit="1" customWidth="1"/>
    <col min="1379" max="1380" width="9.42578125" bestFit="1" customWidth="1"/>
    <col min="1381" max="1387" width="9.85546875" bestFit="1" customWidth="1"/>
    <col min="1388" max="1388" width="10.7109375" bestFit="1" customWidth="1"/>
    <col min="1389" max="1508" width="9.85546875" bestFit="1" customWidth="1"/>
    <col min="1509" max="1509" width="9.7109375" bestFit="1" customWidth="1"/>
    <col min="1510" max="1522" width="9.85546875" bestFit="1" customWidth="1"/>
    <col min="1523" max="1523" width="10.7109375" bestFit="1" customWidth="1"/>
    <col min="1524" max="1554" width="9.85546875" bestFit="1" customWidth="1"/>
    <col min="1555" max="1555" width="11.7109375" bestFit="1" customWidth="1"/>
    <col min="1556" max="1608" width="9.85546875" bestFit="1" customWidth="1"/>
    <col min="1609" max="1609" width="9.7109375" bestFit="1" customWidth="1"/>
    <col min="1610" max="1629" width="9.85546875" bestFit="1" customWidth="1"/>
    <col min="1630" max="1630" width="9.7109375" bestFit="1" customWidth="1"/>
    <col min="1631" max="1635" width="9.85546875" bestFit="1" customWidth="1"/>
    <col min="1636" max="1636" width="10.7109375" bestFit="1" customWidth="1"/>
    <col min="1637" max="1664" width="9.85546875" bestFit="1" customWidth="1"/>
    <col min="1665" max="1665" width="9.42578125" bestFit="1" customWidth="1"/>
    <col min="1666" max="1684" width="9.85546875" bestFit="1" customWidth="1"/>
    <col min="1685" max="1685" width="9.7109375" bestFit="1" customWidth="1"/>
    <col min="1686" max="1725" width="9.85546875" bestFit="1" customWidth="1"/>
    <col min="1726" max="1726" width="9.7109375" bestFit="1" customWidth="1"/>
    <col min="1727" max="1759" width="9.85546875" bestFit="1" customWidth="1"/>
    <col min="1760" max="1760" width="10.7109375" bestFit="1" customWidth="1"/>
    <col min="1761" max="1818" width="9.85546875" bestFit="1" customWidth="1"/>
    <col min="1819" max="1819" width="10.5703125" bestFit="1" customWidth="1"/>
    <col min="1820" max="1920" width="9.85546875" bestFit="1" customWidth="1"/>
    <col min="1921" max="1921" width="9.7109375" bestFit="1" customWidth="1"/>
    <col min="1922" max="1977" width="9.85546875" bestFit="1" customWidth="1"/>
    <col min="1978" max="1978" width="9.7109375" bestFit="1" customWidth="1"/>
    <col min="1979" max="1989" width="9.85546875" bestFit="1" customWidth="1"/>
    <col min="1990" max="1990" width="9.7109375" bestFit="1" customWidth="1"/>
    <col min="1991" max="2140" width="9.85546875" bestFit="1" customWidth="1"/>
    <col min="2141" max="2141" width="10.140625" bestFit="1" customWidth="1"/>
    <col min="2142" max="2145" width="9.85546875" bestFit="1" customWidth="1"/>
    <col min="2146" max="2146" width="10.140625" bestFit="1" customWidth="1"/>
    <col min="2147" max="2218" width="9.85546875" bestFit="1" customWidth="1"/>
    <col min="2219" max="2219" width="9.7109375" bestFit="1" customWidth="1"/>
    <col min="2220" max="2258" width="9.85546875" bestFit="1" customWidth="1"/>
    <col min="2259" max="2259" width="9.42578125" bestFit="1" customWidth="1"/>
    <col min="2260" max="2263" width="9.85546875" bestFit="1" customWidth="1"/>
    <col min="2264" max="2264" width="10.7109375" bestFit="1" customWidth="1"/>
    <col min="2265" max="2268" width="9.85546875" bestFit="1" customWidth="1"/>
    <col min="2269" max="2269" width="9.7109375" bestFit="1" customWidth="1"/>
    <col min="2270" max="2274" width="9.85546875" bestFit="1" customWidth="1"/>
    <col min="2275" max="2275" width="9.7109375" bestFit="1" customWidth="1"/>
    <col min="2276" max="2277" width="9.85546875" bestFit="1" customWidth="1"/>
    <col min="2278" max="2278" width="9.7109375" bestFit="1" customWidth="1"/>
    <col min="2279" max="2282" width="9.85546875" bestFit="1" customWidth="1"/>
    <col min="2283" max="2283" width="9.7109375" bestFit="1" customWidth="1"/>
    <col min="2284" max="2302" width="9.85546875" bestFit="1" customWidth="1"/>
    <col min="2303" max="2303" width="9.42578125" bestFit="1" customWidth="1"/>
    <col min="2304" max="2305" width="9.85546875" bestFit="1" customWidth="1"/>
    <col min="2306" max="2306" width="9.7109375" bestFit="1" customWidth="1"/>
    <col min="2307" max="2307" width="9.85546875" bestFit="1" customWidth="1"/>
    <col min="2308" max="2308" width="9.7109375" bestFit="1" customWidth="1"/>
    <col min="2309" max="2318" width="9.85546875" bestFit="1" customWidth="1"/>
    <col min="2319" max="2319" width="9.7109375" bestFit="1" customWidth="1"/>
    <col min="2320" max="2325" width="9.85546875" bestFit="1" customWidth="1"/>
    <col min="2326" max="2326" width="10.7109375" bestFit="1" customWidth="1"/>
    <col min="2327" max="2330" width="9.85546875" bestFit="1" customWidth="1"/>
    <col min="2331" max="2331" width="9.42578125" bestFit="1" customWidth="1"/>
    <col min="2332" max="2334" width="9.85546875" bestFit="1" customWidth="1"/>
    <col min="2335" max="2335" width="9.7109375" bestFit="1" customWidth="1"/>
    <col min="2336" max="2357" width="9.85546875" bestFit="1" customWidth="1"/>
    <col min="2358" max="2358" width="10.7109375" bestFit="1" customWidth="1"/>
    <col min="2359" max="2366" width="9.85546875" bestFit="1" customWidth="1"/>
    <col min="2367" max="2367" width="9.7109375" bestFit="1" customWidth="1"/>
    <col min="2368" max="2386" width="9.85546875" bestFit="1" customWidth="1"/>
    <col min="2387" max="2387" width="9.42578125" bestFit="1" customWidth="1"/>
    <col min="2388" max="2423" width="9.85546875" bestFit="1" customWidth="1"/>
    <col min="2424" max="2424" width="10.7109375" bestFit="1" customWidth="1"/>
    <col min="2425" max="2428" width="9.85546875" bestFit="1" customWidth="1"/>
    <col min="2429" max="2429" width="11.7109375" bestFit="1" customWidth="1"/>
    <col min="2430" max="2446" width="9.85546875" bestFit="1" customWidth="1"/>
    <col min="2447" max="2447" width="9.7109375" bestFit="1" customWidth="1"/>
    <col min="2448" max="2464" width="9.85546875" bestFit="1" customWidth="1"/>
    <col min="2465" max="2465" width="9.7109375" bestFit="1" customWidth="1"/>
    <col min="2466" max="2502" width="9.85546875" bestFit="1" customWidth="1"/>
    <col min="2503" max="2503" width="9.7109375" bestFit="1" customWidth="1"/>
    <col min="2504" max="2536" width="9.85546875" bestFit="1" customWidth="1"/>
    <col min="2537" max="2537" width="10.7109375" bestFit="1" customWidth="1"/>
    <col min="2538" max="2564" width="9.85546875" bestFit="1" customWidth="1"/>
    <col min="2565" max="2565" width="10.7109375" bestFit="1" customWidth="1"/>
    <col min="2566" max="2569" width="9.85546875" bestFit="1" customWidth="1"/>
    <col min="2570" max="2570" width="10.140625" bestFit="1" customWidth="1"/>
    <col min="2571" max="2593" width="9.85546875" bestFit="1" customWidth="1"/>
    <col min="2594" max="2594" width="9.42578125" bestFit="1" customWidth="1"/>
    <col min="2595" max="2621" width="9.85546875" bestFit="1" customWidth="1"/>
    <col min="2622" max="2622" width="9.42578125" bestFit="1" customWidth="1"/>
    <col min="2623" max="2633" width="9.85546875" bestFit="1" customWidth="1"/>
    <col min="2634" max="2634" width="9.42578125" bestFit="1" customWidth="1"/>
    <col min="2635" max="2645" width="9.85546875" bestFit="1" customWidth="1"/>
    <col min="2646" max="2646" width="10.7109375" bestFit="1" customWidth="1"/>
    <col min="2647" max="2718" width="9.85546875" bestFit="1" customWidth="1"/>
    <col min="2719" max="2719" width="9.7109375" bestFit="1" customWidth="1"/>
    <col min="2720" max="2828" width="9.85546875" bestFit="1" customWidth="1"/>
    <col min="2829" max="2829" width="9.42578125" bestFit="1" customWidth="1"/>
    <col min="2830" max="2873" width="9.85546875" bestFit="1" customWidth="1"/>
    <col min="2874" max="2874" width="9.7109375" bestFit="1" customWidth="1"/>
    <col min="2875" max="2892" width="9.85546875" bestFit="1" customWidth="1"/>
    <col min="2893" max="2893" width="9.42578125" bestFit="1" customWidth="1"/>
    <col min="2894" max="2905" width="9.85546875" bestFit="1" customWidth="1"/>
    <col min="2906" max="2906" width="11.7109375" bestFit="1" customWidth="1"/>
    <col min="2907" max="2959" width="9.85546875" bestFit="1" customWidth="1"/>
    <col min="2960" max="2960" width="11.140625" bestFit="1" customWidth="1"/>
    <col min="2961" max="3000" width="9.85546875" bestFit="1" customWidth="1"/>
    <col min="3001" max="3001" width="10.140625" bestFit="1" customWidth="1"/>
    <col min="3002" max="3019" width="9.85546875" bestFit="1" customWidth="1"/>
    <col min="3020" max="3020" width="10.7109375" bestFit="1" customWidth="1"/>
    <col min="3021" max="3071" width="9.85546875" bestFit="1" customWidth="1"/>
    <col min="3072" max="3072" width="9.7109375" bestFit="1" customWidth="1"/>
    <col min="3073" max="3116" width="9.85546875" bestFit="1" customWidth="1"/>
    <col min="3117" max="3117" width="9.7109375" bestFit="1" customWidth="1"/>
    <col min="3118" max="3122" width="9.85546875" bestFit="1" customWidth="1"/>
    <col min="3123" max="3123" width="9.7109375" bestFit="1" customWidth="1"/>
    <col min="3124" max="3176" width="9.85546875" bestFit="1" customWidth="1"/>
    <col min="3177" max="3177" width="9.7109375" bestFit="1" customWidth="1"/>
    <col min="3178" max="3186" width="9.85546875" bestFit="1" customWidth="1"/>
    <col min="3187" max="3187" width="10.7109375" bestFit="1" customWidth="1"/>
    <col min="3188" max="3198" width="9.85546875" bestFit="1" customWidth="1"/>
    <col min="3199" max="3199" width="10.7109375" bestFit="1" customWidth="1"/>
    <col min="3200" max="3208" width="9.85546875" bestFit="1" customWidth="1"/>
    <col min="3209" max="3209" width="10.7109375" bestFit="1" customWidth="1"/>
    <col min="3210" max="3222" width="9.85546875" bestFit="1" customWidth="1"/>
    <col min="3223" max="3223" width="10.28515625" bestFit="1" customWidth="1"/>
    <col min="3224" max="3228" width="9.85546875" bestFit="1" customWidth="1"/>
    <col min="3229" max="3229" width="9.7109375" bestFit="1" customWidth="1"/>
    <col min="3230" max="3232" width="9.85546875" bestFit="1" customWidth="1"/>
    <col min="3233" max="3233" width="9.7109375" bestFit="1" customWidth="1"/>
    <col min="3234" max="3235" width="9.85546875" bestFit="1" customWidth="1"/>
    <col min="3236" max="3236" width="9.7109375" bestFit="1" customWidth="1"/>
    <col min="3237" max="3237" width="9.85546875" bestFit="1" customWidth="1"/>
    <col min="3238" max="3239" width="9.7109375" bestFit="1" customWidth="1"/>
    <col min="3240" max="3265" width="9.85546875" bestFit="1" customWidth="1"/>
    <col min="3266" max="3266" width="9.7109375" bestFit="1" customWidth="1"/>
    <col min="3267" max="3280" width="9.85546875" bestFit="1" customWidth="1"/>
    <col min="3281" max="3281" width="9.7109375" bestFit="1" customWidth="1"/>
    <col min="3282" max="3282" width="10.5703125" bestFit="1" customWidth="1"/>
    <col min="3283" max="3283" width="9.85546875" bestFit="1" customWidth="1"/>
    <col min="3284" max="3284" width="10.7109375" bestFit="1" customWidth="1"/>
    <col min="3285" max="3295" width="9.85546875" bestFit="1" customWidth="1"/>
    <col min="3296" max="3296" width="9.42578125" bestFit="1" customWidth="1"/>
    <col min="3297" max="3301" width="9.85546875" bestFit="1" customWidth="1"/>
    <col min="3302" max="3302" width="10.7109375" bestFit="1" customWidth="1"/>
    <col min="3303" max="3304" width="9.85546875" bestFit="1" customWidth="1"/>
    <col min="3305" max="3305" width="9.7109375" bestFit="1" customWidth="1"/>
    <col min="3306" max="3314" width="9.85546875" bestFit="1" customWidth="1"/>
    <col min="3315" max="3315" width="10.42578125" bestFit="1" customWidth="1"/>
    <col min="3316" max="3324" width="9.85546875" bestFit="1" customWidth="1"/>
    <col min="3325" max="3325" width="9.7109375" bestFit="1" customWidth="1"/>
    <col min="3326" max="3337" width="9.85546875" bestFit="1" customWidth="1"/>
    <col min="3338" max="3338" width="13.28515625" bestFit="1" customWidth="1"/>
    <col min="3339" max="3342" width="9.85546875" bestFit="1" customWidth="1"/>
    <col min="3343" max="3343" width="11.7109375" bestFit="1" customWidth="1"/>
    <col min="3344" max="3345" width="9.42578125" bestFit="1" customWidth="1"/>
    <col min="3346" max="3358" width="9.85546875" bestFit="1" customWidth="1"/>
    <col min="3359" max="3359" width="9.42578125" bestFit="1" customWidth="1"/>
    <col min="3360" max="3360" width="10.7109375" bestFit="1" customWidth="1"/>
    <col min="3361" max="3361" width="9.42578125" bestFit="1" customWidth="1"/>
    <col min="3362" max="3375" width="9.85546875" bestFit="1" customWidth="1"/>
    <col min="3376" max="3376" width="9.7109375" bestFit="1" customWidth="1"/>
    <col min="3377" max="3377" width="9.42578125" bestFit="1" customWidth="1"/>
    <col min="3378" max="3378" width="9.85546875" bestFit="1" customWidth="1"/>
    <col min="3379" max="3379" width="9.7109375" bestFit="1" customWidth="1"/>
    <col min="3380" max="3386" width="9.85546875" bestFit="1" customWidth="1"/>
    <col min="3387" max="3387" width="10.140625" bestFit="1" customWidth="1"/>
    <col min="3388" max="3402" width="9.85546875" bestFit="1" customWidth="1"/>
    <col min="3403" max="3403" width="9.42578125" bestFit="1" customWidth="1"/>
    <col min="3404" max="3422" width="9.85546875" bestFit="1" customWidth="1"/>
    <col min="3423" max="3423" width="9.42578125" bestFit="1" customWidth="1"/>
    <col min="3424" max="3438" width="9.85546875" bestFit="1" customWidth="1"/>
    <col min="3439" max="3439" width="10.140625" bestFit="1" customWidth="1"/>
    <col min="3440" max="3454" width="9.85546875" bestFit="1" customWidth="1"/>
    <col min="3455" max="3455" width="10.140625" bestFit="1" customWidth="1"/>
    <col min="3456" max="3542" width="9.85546875" bestFit="1" customWidth="1"/>
    <col min="3543" max="3543" width="9.42578125" bestFit="1" customWidth="1"/>
    <col min="3544" max="3555" width="9.85546875" bestFit="1" customWidth="1"/>
    <col min="3556" max="3556" width="10.7109375" bestFit="1" customWidth="1"/>
    <col min="3557" max="3561" width="9.85546875" bestFit="1" customWidth="1"/>
    <col min="3562" max="3562" width="10.140625" bestFit="1" customWidth="1"/>
    <col min="3563" max="3575" width="9.85546875" bestFit="1" customWidth="1"/>
    <col min="3576" max="3576" width="9.7109375" bestFit="1" customWidth="1"/>
    <col min="3577" max="3606" width="9.85546875" bestFit="1" customWidth="1"/>
    <col min="3607" max="3607" width="10.140625" bestFit="1" customWidth="1"/>
    <col min="3608" max="3608" width="9.85546875" bestFit="1" customWidth="1"/>
    <col min="3609" max="3609" width="11.140625" bestFit="1" customWidth="1"/>
    <col min="3610" max="3610" width="10.140625" bestFit="1" customWidth="1"/>
    <col min="3611" max="3656" width="9.85546875" bestFit="1" customWidth="1"/>
    <col min="3657" max="3657" width="9.7109375" bestFit="1" customWidth="1"/>
    <col min="3658" max="3659" width="9.85546875" bestFit="1" customWidth="1"/>
    <col min="3660" max="3660" width="9.7109375" bestFit="1" customWidth="1"/>
    <col min="3661" max="3666" width="9.85546875" bestFit="1" customWidth="1"/>
    <col min="3667" max="3667" width="9.7109375" bestFit="1" customWidth="1"/>
    <col min="3668" max="3684" width="9.85546875" bestFit="1" customWidth="1"/>
    <col min="3685" max="3685" width="9.7109375" bestFit="1" customWidth="1"/>
    <col min="3686" max="3709" width="9.85546875" bestFit="1" customWidth="1"/>
    <col min="3710" max="3710" width="10.7109375" bestFit="1" customWidth="1"/>
    <col min="3711" max="3713" width="9.85546875" bestFit="1" customWidth="1"/>
    <col min="3714" max="3714" width="9.7109375" bestFit="1" customWidth="1"/>
    <col min="3715" max="3724" width="9.85546875" bestFit="1" customWidth="1"/>
    <col min="3725" max="3725" width="9.42578125" bestFit="1" customWidth="1"/>
    <col min="3726" max="3742" width="9.85546875" bestFit="1" customWidth="1"/>
    <col min="3743" max="3743" width="9.7109375" bestFit="1" customWidth="1"/>
    <col min="3744" max="3744" width="9.85546875" bestFit="1" customWidth="1"/>
    <col min="3745" max="3745" width="9.7109375" bestFit="1" customWidth="1"/>
    <col min="3746" max="3748" width="9.85546875" bestFit="1" customWidth="1"/>
    <col min="3749" max="3749" width="10.7109375" bestFit="1" customWidth="1"/>
    <col min="3750" max="3750" width="9.7109375" bestFit="1" customWidth="1"/>
    <col min="3751" max="3752" width="9.85546875" bestFit="1" customWidth="1"/>
    <col min="3753" max="3753" width="9.7109375" bestFit="1" customWidth="1"/>
    <col min="3754" max="3791" width="9.85546875" bestFit="1" customWidth="1"/>
    <col min="3792" max="3792" width="11.7109375" bestFit="1" customWidth="1"/>
    <col min="3793" max="3798" width="9.85546875" bestFit="1" customWidth="1"/>
    <col min="3799" max="3799" width="9.42578125" bestFit="1" customWidth="1"/>
    <col min="3800" max="3816" width="9.85546875" bestFit="1" customWidth="1"/>
    <col min="3817" max="3817" width="10.7109375" bestFit="1" customWidth="1"/>
    <col min="3818" max="3826" width="9.85546875" bestFit="1" customWidth="1"/>
    <col min="3827" max="3827" width="11.7109375" bestFit="1" customWidth="1"/>
    <col min="3828" max="3840" width="9.85546875" bestFit="1" customWidth="1"/>
    <col min="3841" max="3841" width="11.7109375" bestFit="1" customWidth="1"/>
    <col min="3842" max="3845" width="9.85546875" bestFit="1" customWidth="1"/>
    <col min="3846" max="3846" width="10.7109375" bestFit="1" customWidth="1"/>
    <col min="3847" max="3852" width="9.85546875" bestFit="1" customWidth="1"/>
    <col min="3853" max="3853" width="10.7109375" bestFit="1" customWidth="1"/>
    <col min="3854" max="3881" width="9.85546875" bestFit="1" customWidth="1"/>
    <col min="3882" max="3882" width="11.7109375" bestFit="1" customWidth="1"/>
    <col min="3883" max="3896" width="9.85546875" bestFit="1" customWidth="1"/>
    <col min="3897" max="3897" width="11.7109375" bestFit="1" customWidth="1"/>
    <col min="3898" max="3903" width="9.85546875" bestFit="1" customWidth="1"/>
    <col min="3904" max="3904" width="9.42578125" bestFit="1" customWidth="1"/>
    <col min="3905" max="3905" width="9.85546875" bestFit="1" customWidth="1"/>
    <col min="3906" max="3906" width="10.7109375" bestFit="1" customWidth="1"/>
    <col min="3907" max="3907" width="11.7109375" bestFit="1" customWidth="1"/>
    <col min="3908" max="3913" width="9.85546875" bestFit="1" customWidth="1"/>
    <col min="3914" max="3914" width="10.7109375" bestFit="1" customWidth="1"/>
    <col min="3915" max="3915" width="9.42578125" bestFit="1" customWidth="1"/>
    <col min="3916" max="3920" width="9.85546875" bestFit="1" customWidth="1"/>
    <col min="3921" max="3921" width="9.7109375" bestFit="1" customWidth="1"/>
    <col min="3922" max="3922" width="9.42578125" bestFit="1" customWidth="1"/>
    <col min="3923" max="3930" width="9.85546875" bestFit="1" customWidth="1"/>
    <col min="3931" max="3931" width="10.28515625" bestFit="1" customWidth="1"/>
    <col min="3932" max="3940" width="9.85546875" bestFit="1" customWidth="1"/>
    <col min="3941" max="3941" width="10.7109375" bestFit="1" customWidth="1"/>
    <col min="3942" max="3944" width="9.85546875" bestFit="1" customWidth="1"/>
    <col min="3945" max="3945" width="10.7109375" bestFit="1" customWidth="1"/>
    <col min="3946" max="3956" width="9.85546875" bestFit="1" customWidth="1"/>
    <col min="3957" max="3957" width="9.7109375" bestFit="1" customWidth="1"/>
    <col min="3958" max="4016" width="9.85546875" bestFit="1" customWidth="1"/>
    <col min="4017" max="4017" width="11.7109375" bestFit="1" customWidth="1"/>
    <col min="4018" max="4051" width="9.85546875" bestFit="1" customWidth="1"/>
    <col min="4052" max="4052" width="10.140625" bestFit="1" customWidth="1"/>
    <col min="4053" max="4065" width="9.85546875" bestFit="1" customWidth="1"/>
    <col min="4066" max="4066" width="11.7109375" bestFit="1" customWidth="1"/>
    <col min="4067" max="4067" width="9.85546875" bestFit="1" customWidth="1"/>
    <col min="4068" max="4068" width="13.28515625" bestFit="1" customWidth="1"/>
    <col min="4069" max="4069" width="11.7109375" bestFit="1" customWidth="1"/>
    <col min="4070" max="4111" width="9.85546875" bestFit="1" customWidth="1"/>
    <col min="4112" max="4112" width="11.140625" bestFit="1" customWidth="1"/>
    <col min="4113" max="4117" width="9.85546875" bestFit="1" customWidth="1"/>
    <col min="4118" max="4118" width="9.42578125" bestFit="1" customWidth="1"/>
    <col min="4119" max="4132" width="9.85546875" bestFit="1" customWidth="1"/>
    <col min="4133" max="4133" width="10.7109375" bestFit="1" customWidth="1"/>
    <col min="4134" max="4164" width="9.85546875" bestFit="1" customWidth="1"/>
    <col min="4165" max="4165" width="11.140625" bestFit="1" customWidth="1"/>
    <col min="4166" max="4196" width="9.85546875" bestFit="1" customWidth="1"/>
    <col min="4197" max="4197" width="10.7109375" bestFit="1" customWidth="1"/>
    <col min="4198" max="4215" width="9.85546875" bestFit="1" customWidth="1"/>
    <col min="4216" max="4216" width="9.42578125" bestFit="1" customWidth="1"/>
    <col min="4217" max="4217" width="9.7109375" bestFit="1" customWidth="1"/>
    <col min="4218" max="4231" width="9.85546875" bestFit="1" customWidth="1"/>
    <col min="4232" max="4232" width="9.7109375" bestFit="1" customWidth="1"/>
    <col min="4233" max="4275" width="9.85546875" bestFit="1" customWidth="1"/>
    <col min="4276" max="4276" width="9.7109375" bestFit="1" customWidth="1"/>
    <col min="4277" max="4309" width="9.85546875" bestFit="1" customWidth="1"/>
    <col min="4310" max="4310" width="10.7109375" bestFit="1" customWidth="1"/>
    <col min="4311" max="4318" width="9.85546875" bestFit="1" customWidth="1"/>
    <col min="4319" max="4319" width="9.42578125" bestFit="1" customWidth="1"/>
    <col min="4320" max="4362" width="9.85546875" bestFit="1" customWidth="1"/>
    <col min="4363" max="4363" width="9.7109375" bestFit="1" customWidth="1"/>
    <col min="4364" max="4364" width="10.140625" bestFit="1" customWidth="1"/>
    <col min="4365" max="4374" width="9.85546875" bestFit="1" customWidth="1"/>
    <col min="4375" max="4375" width="9.42578125" bestFit="1" customWidth="1"/>
    <col min="4376" max="4381" width="9.85546875" bestFit="1" customWidth="1"/>
    <col min="4382" max="4382" width="10.7109375" bestFit="1" customWidth="1"/>
    <col min="4383" max="4397" width="9.85546875" bestFit="1" customWidth="1"/>
    <col min="4398" max="4398" width="10.7109375" bestFit="1" customWidth="1"/>
    <col min="4399" max="4403" width="9.85546875" bestFit="1" customWidth="1"/>
    <col min="4404" max="4404" width="10.7109375" bestFit="1" customWidth="1"/>
    <col min="4405" max="4415" width="9.85546875" bestFit="1" customWidth="1"/>
    <col min="4416" max="4416" width="10.42578125" bestFit="1" customWidth="1"/>
    <col min="4417" max="4437" width="9.85546875" bestFit="1" customWidth="1"/>
    <col min="4438" max="4438" width="10.7109375" bestFit="1" customWidth="1"/>
    <col min="4439" max="4447" width="9.85546875" bestFit="1" customWidth="1"/>
    <col min="4448" max="4448" width="10.7109375" bestFit="1" customWidth="1"/>
    <col min="4449" max="4470" width="9.85546875" bestFit="1" customWidth="1"/>
    <col min="4471" max="4471" width="10.28515625" bestFit="1" customWidth="1"/>
    <col min="4472" max="4509" width="9.85546875" bestFit="1" customWidth="1"/>
    <col min="4510" max="4510" width="9.42578125" bestFit="1" customWidth="1"/>
    <col min="4511" max="4511" width="9.85546875" bestFit="1" customWidth="1"/>
    <col min="4512" max="4512" width="9.7109375" bestFit="1" customWidth="1"/>
    <col min="4513" max="4528" width="9.85546875" bestFit="1" customWidth="1"/>
    <col min="4529" max="4529" width="10.28515625" bestFit="1" customWidth="1"/>
    <col min="4530" max="4544" width="9.85546875" bestFit="1" customWidth="1"/>
    <col min="4545" max="4545" width="10.7109375" bestFit="1" customWidth="1"/>
    <col min="4546" max="4546" width="9.85546875" bestFit="1" customWidth="1"/>
    <col min="4547" max="4547" width="10.7109375" bestFit="1" customWidth="1"/>
    <col min="4548" max="4552" width="9.85546875" bestFit="1" customWidth="1"/>
    <col min="4553" max="4553" width="11.7109375" bestFit="1" customWidth="1"/>
    <col min="4554" max="4568" width="9.85546875" bestFit="1" customWidth="1"/>
    <col min="4569" max="4569" width="9.5703125" bestFit="1" customWidth="1"/>
    <col min="4570" max="4580" width="9.85546875" bestFit="1" customWidth="1"/>
    <col min="4581" max="4581" width="9.42578125" bestFit="1" customWidth="1"/>
    <col min="4582" max="4596" width="9.85546875" bestFit="1" customWidth="1"/>
    <col min="4597" max="4597" width="9.7109375" bestFit="1" customWidth="1"/>
    <col min="4598" max="4609" width="9.85546875" bestFit="1" customWidth="1"/>
    <col min="4610" max="4610" width="10.7109375" bestFit="1" customWidth="1"/>
    <col min="4611" max="4621" width="9.85546875" bestFit="1" customWidth="1"/>
    <col min="4622" max="4622" width="13.28515625" bestFit="1" customWidth="1"/>
    <col min="4623" max="4655" width="9.85546875" bestFit="1" customWidth="1"/>
    <col min="4656" max="4656" width="10.7109375" bestFit="1" customWidth="1"/>
    <col min="4657" max="4675" width="9.85546875" bestFit="1" customWidth="1"/>
    <col min="4676" max="4676" width="9.42578125" bestFit="1" customWidth="1"/>
    <col min="4677" max="4678" width="9.85546875" bestFit="1" customWidth="1"/>
    <col min="4679" max="4679" width="10.7109375" bestFit="1" customWidth="1"/>
    <col min="4680" max="4681" width="9.85546875" bestFit="1" customWidth="1"/>
    <col min="4682" max="4682" width="13.28515625" bestFit="1" customWidth="1"/>
    <col min="4683" max="4717" width="9.85546875" bestFit="1" customWidth="1"/>
    <col min="4718" max="4718" width="9.7109375" bestFit="1" customWidth="1"/>
    <col min="4719" max="4720" width="9.85546875" bestFit="1" customWidth="1"/>
    <col min="4721" max="4721" width="10.140625" bestFit="1" customWidth="1"/>
    <col min="4722" max="4722" width="9.85546875" bestFit="1" customWidth="1"/>
    <col min="4723" max="4723" width="10.140625" bestFit="1" customWidth="1"/>
    <col min="4724" max="4733" width="9.85546875" bestFit="1" customWidth="1"/>
    <col min="4734" max="4734" width="9.7109375" bestFit="1" customWidth="1"/>
    <col min="4735" max="4735" width="9.85546875" bestFit="1" customWidth="1"/>
    <col min="4736" max="4736" width="9.7109375" bestFit="1" customWidth="1"/>
    <col min="4737" max="4745" width="9.85546875" bestFit="1" customWidth="1"/>
    <col min="4746" max="4746" width="10.140625" bestFit="1" customWidth="1"/>
    <col min="4747" max="4752" width="9.85546875" bestFit="1" customWidth="1"/>
    <col min="4753" max="4753" width="10.140625" bestFit="1" customWidth="1"/>
    <col min="4754" max="4765" width="9.85546875" bestFit="1" customWidth="1"/>
    <col min="4766" max="4766" width="10.7109375" bestFit="1" customWidth="1"/>
    <col min="4767" max="4773" width="9.85546875" bestFit="1" customWidth="1"/>
    <col min="4774" max="4775" width="10.140625" bestFit="1" customWidth="1"/>
    <col min="4776" max="4781" width="9.85546875" bestFit="1" customWidth="1"/>
    <col min="4782" max="4782" width="9.42578125" bestFit="1" customWidth="1"/>
    <col min="4783" max="4801" width="9.85546875" bestFit="1" customWidth="1"/>
    <col min="4802" max="4802" width="10.140625" bestFit="1" customWidth="1"/>
    <col min="4803" max="4806" width="9.85546875" bestFit="1" customWidth="1"/>
    <col min="4807" max="4807" width="10.7109375" bestFit="1" customWidth="1"/>
    <col min="4808" max="4819" width="9.85546875" bestFit="1" customWidth="1"/>
    <col min="4820" max="4820" width="9.42578125" bestFit="1" customWidth="1"/>
    <col min="4821" max="4857" width="9.85546875" bestFit="1" customWidth="1"/>
    <col min="4858" max="4858" width="9.42578125" bestFit="1" customWidth="1"/>
    <col min="4859" max="4872" width="9.85546875" bestFit="1" customWidth="1"/>
    <col min="4873" max="4879" width="9.7109375" bestFit="1" customWidth="1"/>
    <col min="4880" max="4880" width="9.5703125" bestFit="1" customWidth="1"/>
    <col min="4881" max="4882" width="9.7109375" bestFit="1" customWidth="1"/>
    <col min="4883" max="4883" width="9.5703125" bestFit="1" customWidth="1"/>
    <col min="4884" max="4889" width="9.7109375" bestFit="1" customWidth="1"/>
    <col min="4890" max="4890" width="9.5703125" bestFit="1" customWidth="1"/>
    <col min="4891" max="4898" width="9.7109375" bestFit="1" customWidth="1"/>
    <col min="4899" max="4899" width="9.28515625" bestFit="1" customWidth="1"/>
    <col min="4900" max="4919" width="9.140625" bestFit="1" customWidth="1"/>
    <col min="4920" max="4920" width="9.7109375" bestFit="1" customWidth="1"/>
    <col min="4921" max="4953" width="9.140625" bestFit="1" customWidth="1"/>
  </cols>
  <sheetData>
    <row r="1" spans="1:4953" x14ac:dyDescent="0.25">
      <c r="B1" t="str" cm="1">
        <f t="array" ref="B1">[2]!SNLTable(2,$E$4:$FYL$4,$C$7:$C$63)</f>
        <v>SNLTable</v>
      </c>
      <c r="C1"/>
    </row>
    <row r="2" spans="1:4953" x14ac:dyDescent="0.25">
      <c r="A2" t="s">
        <v>5588</v>
      </c>
      <c r="B2"/>
      <c r="C2"/>
    </row>
    <row r="3" spans="1:4953" x14ac:dyDescent="0.25">
      <c r="A3" t="s">
        <v>5473</v>
      </c>
      <c r="B3" s="22" t="s">
        <v>10907</v>
      </c>
      <c r="C3"/>
      <c r="E3" t="s">
        <v>1834</v>
      </c>
      <c r="F3" t="s">
        <v>184</v>
      </c>
      <c r="G3" t="s">
        <v>108</v>
      </c>
      <c r="H3" t="s">
        <v>447</v>
      </c>
      <c r="I3" t="s">
        <v>1099</v>
      </c>
      <c r="J3" t="s">
        <v>5643</v>
      </c>
      <c r="K3" t="s">
        <v>959</v>
      </c>
      <c r="L3" t="s">
        <v>2104</v>
      </c>
      <c r="M3" t="s">
        <v>1291</v>
      </c>
      <c r="N3" t="s">
        <v>1100</v>
      </c>
      <c r="O3" t="s">
        <v>745</v>
      </c>
      <c r="P3" t="s">
        <v>748</v>
      </c>
      <c r="Q3" t="s">
        <v>264</v>
      </c>
      <c r="R3" t="s">
        <v>266</v>
      </c>
      <c r="S3" t="s">
        <v>10826</v>
      </c>
      <c r="T3" t="s">
        <v>454</v>
      </c>
      <c r="U3" t="s">
        <v>9400</v>
      </c>
      <c r="V3" t="s">
        <v>1103</v>
      </c>
      <c r="W3" t="s">
        <v>1101</v>
      </c>
      <c r="X3" t="s">
        <v>1290</v>
      </c>
      <c r="Y3" t="s">
        <v>819</v>
      </c>
      <c r="Z3" t="s">
        <v>1295</v>
      </c>
      <c r="AA3" t="s">
        <v>1835</v>
      </c>
      <c r="AB3" t="s">
        <v>10370</v>
      </c>
      <c r="AC3" t="s">
        <v>265</v>
      </c>
      <c r="AD3" t="s">
        <v>2109</v>
      </c>
      <c r="AE3" t="s">
        <v>2110</v>
      </c>
      <c r="AF3" t="s">
        <v>9401</v>
      </c>
      <c r="AG3" t="s">
        <v>10457</v>
      </c>
      <c r="AH3" t="s">
        <v>1283</v>
      </c>
      <c r="AI3" t="s">
        <v>262</v>
      </c>
      <c r="AJ3" t="s">
        <v>262</v>
      </c>
      <c r="AK3" t="s">
        <v>891</v>
      </c>
      <c r="AL3" t="s">
        <v>1288</v>
      </c>
      <c r="AM3" t="s">
        <v>2545</v>
      </c>
      <c r="AN3" t="s">
        <v>2547</v>
      </c>
      <c r="AO3" t="s">
        <v>1130</v>
      </c>
      <c r="AP3" t="s">
        <v>1294</v>
      </c>
      <c r="AQ3" t="s">
        <v>749</v>
      </c>
      <c r="AR3" t="s">
        <v>567</v>
      </c>
      <c r="AS3" t="s">
        <v>1216</v>
      </c>
      <c r="AT3" t="s">
        <v>216</v>
      </c>
      <c r="AU3" t="s">
        <v>9402</v>
      </c>
      <c r="AV3" t="s">
        <v>1293</v>
      </c>
      <c r="AW3" t="s">
        <v>358</v>
      </c>
      <c r="AX3" t="s">
        <v>2112</v>
      </c>
      <c r="AY3" t="s">
        <v>2071</v>
      </c>
      <c r="AZ3" t="s">
        <v>1006</v>
      </c>
      <c r="BA3" t="s">
        <v>1440</v>
      </c>
      <c r="BB3" t="s">
        <v>1287</v>
      </c>
      <c r="BC3" t="s">
        <v>9403</v>
      </c>
      <c r="BD3" t="s">
        <v>2106</v>
      </c>
      <c r="BE3" t="s">
        <v>1289</v>
      </c>
      <c r="BF3" t="s">
        <v>2111</v>
      </c>
      <c r="BG3" t="s">
        <v>1838</v>
      </c>
      <c r="BH3" t="s">
        <v>1837</v>
      </c>
      <c r="BI3" t="s">
        <v>387</v>
      </c>
      <c r="BJ3" t="s">
        <v>10354</v>
      </c>
      <c r="BK3" t="s">
        <v>10128</v>
      </c>
      <c r="BL3" t="s">
        <v>747</v>
      </c>
      <c r="BM3" t="s">
        <v>5677</v>
      </c>
      <c r="BN3" t="s">
        <v>977</v>
      </c>
      <c r="BO3" t="s">
        <v>61</v>
      </c>
      <c r="BP3" t="s">
        <v>5606</v>
      </c>
      <c r="BQ3" t="s">
        <v>1839</v>
      </c>
      <c r="BR3" t="s">
        <v>2710</v>
      </c>
      <c r="BS3" t="s">
        <v>10289</v>
      </c>
      <c r="BT3" t="s">
        <v>1298</v>
      </c>
      <c r="BU3" t="s">
        <v>1285</v>
      </c>
      <c r="BV3" t="s">
        <v>263</v>
      </c>
      <c r="BW3" t="s">
        <v>1474</v>
      </c>
      <c r="BX3" t="s">
        <v>1292</v>
      </c>
      <c r="BY3" t="s">
        <v>2733</v>
      </c>
      <c r="BZ3" t="s">
        <v>1836</v>
      </c>
      <c r="CA3" t="s">
        <v>195</v>
      </c>
      <c r="CB3" t="s">
        <v>2113</v>
      </c>
      <c r="CC3" t="s">
        <v>109</v>
      </c>
      <c r="CD3" t="s">
        <v>1297</v>
      </c>
      <c r="CE3" t="s">
        <v>2108</v>
      </c>
      <c r="CF3" t="s">
        <v>110</v>
      </c>
      <c r="CG3" t="s">
        <v>10642</v>
      </c>
      <c r="CH3" t="s">
        <v>2546</v>
      </c>
      <c r="CI3" t="s">
        <v>1840</v>
      </c>
      <c r="CJ3" t="s">
        <v>2107</v>
      </c>
      <c r="CK3" t="s">
        <v>2732</v>
      </c>
      <c r="CL3" t="s">
        <v>9404</v>
      </c>
      <c r="CM3" t="s">
        <v>9405</v>
      </c>
      <c r="CN3" t="s">
        <v>9405</v>
      </c>
      <c r="CO3" t="s">
        <v>9406</v>
      </c>
      <c r="CP3" t="s">
        <v>9407</v>
      </c>
      <c r="CQ3" t="s">
        <v>9408</v>
      </c>
      <c r="CR3" t="s">
        <v>9409</v>
      </c>
      <c r="CS3" t="s">
        <v>9410</v>
      </c>
      <c r="CT3" t="s">
        <v>9411</v>
      </c>
      <c r="CU3" t="s">
        <v>1296</v>
      </c>
      <c r="CV3" t="s">
        <v>1286</v>
      </c>
      <c r="CW3" t="s">
        <v>774</v>
      </c>
      <c r="CX3" t="s">
        <v>254</v>
      </c>
      <c r="CY3" t="s">
        <v>1919</v>
      </c>
      <c r="CZ3" t="s">
        <v>1284</v>
      </c>
      <c r="DA3" t="s">
        <v>1303</v>
      </c>
      <c r="DB3" t="s">
        <v>5607</v>
      </c>
      <c r="DC3" t="s">
        <v>113</v>
      </c>
      <c r="DD3" t="s">
        <v>10270</v>
      </c>
      <c r="DE3" t="s">
        <v>752</v>
      </c>
      <c r="DF3" t="s">
        <v>2114</v>
      </c>
      <c r="DG3" t="s">
        <v>2117</v>
      </c>
      <c r="DH3" t="s">
        <v>1302</v>
      </c>
      <c r="DI3" t="s">
        <v>751</v>
      </c>
      <c r="DJ3" t="s">
        <v>1841</v>
      </c>
      <c r="DK3" t="s">
        <v>2116</v>
      </c>
      <c r="DL3" t="s">
        <v>5608</v>
      </c>
      <c r="DM3" t="s">
        <v>756</v>
      </c>
      <c r="DN3" t="s">
        <v>114</v>
      </c>
      <c r="DO3" t="s">
        <v>1404</v>
      </c>
      <c r="DP3" t="s">
        <v>1308</v>
      </c>
      <c r="DQ3" t="s">
        <v>1088</v>
      </c>
      <c r="DR3" t="s">
        <v>1708</v>
      </c>
      <c r="DS3" t="s">
        <v>302</v>
      </c>
      <c r="DT3" t="s">
        <v>5678</v>
      </c>
      <c r="DU3" t="s">
        <v>10355</v>
      </c>
      <c r="DV3" t="s">
        <v>9346</v>
      </c>
      <c r="DW3" t="s">
        <v>1305</v>
      </c>
      <c r="DX3" t="s">
        <v>1310</v>
      </c>
      <c r="DY3" t="s">
        <v>5695</v>
      </c>
      <c r="DZ3" t="s">
        <v>766</v>
      </c>
      <c r="EA3" t="s">
        <v>1104</v>
      </c>
      <c r="EB3" t="s">
        <v>1306</v>
      </c>
      <c r="EC3" t="s">
        <v>2119</v>
      </c>
      <c r="ED3" t="s">
        <v>149</v>
      </c>
      <c r="EE3" t="s">
        <v>1311</v>
      </c>
      <c r="EF3" t="s">
        <v>840</v>
      </c>
      <c r="EG3" t="s">
        <v>216</v>
      </c>
      <c r="EH3" t="s">
        <v>358</v>
      </c>
      <c r="EI3" t="s">
        <v>10812</v>
      </c>
      <c r="EJ3" t="s">
        <v>1301</v>
      </c>
      <c r="EK3" t="s">
        <v>2118</v>
      </c>
      <c r="EL3" t="s">
        <v>753</v>
      </c>
      <c r="EM3" t="s">
        <v>112</v>
      </c>
      <c r="EN3" t="s">
        <v>1843</v>
      </c>
      <c r="EO3" t="s">
        <v>43</v>
      </c>
      <c r="EP3" t="s">
        <v>43</v>
      </c>
      <c r="EQ3" t="s">
        <v>2115</v>
      </c>
      <c r="ER3" t="s">
        <v>1307</v>
      </c>
      <c r="ES3" t="s">
        <v>1304</v>
      </c>
      <c r="ET3" t="s">
        <v>267</v>
      </c>
      <c r="EU3" t="s">
        <v>1075</v>
      </c>
      <c r="EV3" t="s">
        <v>2549</v>
      </c>
      <c r="EW3" t="s">
        <v>1299</v>
      </c>
      <c r="EX3" t="s">
        <v>755</v>
      </c>
      <c r="EY3" t="s">
        <v>2553</v>
      </c>
      <c r="EZ3" t="s">
        <v>1007</v>
      </c>
      <c r="FA3" t="s">
        <v>2551</v>
      </c>
      <c r="FB3" t="s">
        <v>2074</v>
      </c>
      <c r="FC3" t="s">
        <v>215</v>
      </c>
      <c r="FD3" t="s">
        <v>2548</v>
      </c>
      <c r="FE3" t="s">
        <v>667</v>
      </c>
      <c r="FF3" t="s">
        <v>10290</v>
      </c>
      <c r="FG3" t="s">
        <v>754</v>
      </c>
      <c r="FH3" t="s">
        <v>757</v>
      </c>
      <c r="FI3" t="s">
        <v>2734</v>
      </c>
      <c r="FJ3" t="s">
        <v>1300</v>
      </c>
      <c r="FK3" t="s">
        <v>111</v>
      </c>
      <c r="FL3" t="s">
        <v>2550</v>
      </c>
      <c r="FM3" t="s">
        <v>1105</v>
      </c>
      <c r="FN3" t="s">
        <v>2554</v>
      </c>
      <c r="FO3" t="s">
        <v>9405</v>
      </c>
      <c r="FP3" t="s">
        <v>9412</v>
      </c>
      <c r="FQ3" t="s">
        <v>9413</v>
      </c>
      <c r="FR3" t="s">
        <v>9414</v>
      </c>
      <c r="FS3" t="s">
        <v>9415</v>
      </c>
      <c r="FT3" t="s">
        <v>9416</v>
      </c>
      <c r="FU3" t="s">
        <v>1842</v>
      </c>
      <c r="FV3" t="s">
        <v>1788</v>
      </c>
      <c r="FW3" t="s">
        <v>900</v>
      </c>
      <c r="FX3" t="s">
        <v>254</v>
      </c>
      <c r="FY3" t="s">
        <v>2552</v>
      </c>
      <c r="FZ3" t="s">
        <v>1844</v>
      </c>
      <c r="GA3" t="s">
        <v>1312</v>
      </c>
      <c r="GB3" t="s">
        <v>10271</v>
      </c>
      <c r="GC3" t="s">
        <v>2406</v>
      </c>
      <c r="GD3" t="s">
        <v>9417</v>
      </c>
      <c r="GE3" t="s">
        <v>10051</v>
      </c>
      <c r="GF3" t="s">
        <v>1326</v>
      </c>
      <c r="GG3" t="s">
        <v>10052</v>
      </c>
      <c r="GH3" t="s">
        <v>10567</v>
      </c>
      <c r="GI3" t="s">
        <v>442</v>
      </c>
      <c r="GJ3" t="s">
        <v>2711</v>
      </c>
      <c r="GK3" t="s">
        <v>115</v>
      </c>
      <c r="GL3" t="s">
        <v>10208</v>
      </c>
      <c r="GM3" t="s">
        <v>10272</v>
      </c>
      <c r="GN3" t="s">
        <v>10643</v>
      </c>
      <c r="GO3" t="s">
        <v>10554</v>
      </c>
      <c r="GP3" t="s">
        <v>1118</v>
      </c>
      <c r="GQ3" t="s">
        <v>1846</v>
      </c>
      <c r="GR3" t="s">
        <v>9418</v>
      </c>
      <c r="GS3" t="s">
        <v>1323</v>
      </c>
      <c r="GT3" t="s">
        <v>271</v>
      </c>
      <c r="GU3" t="s">
        <v>1317</v>
      </c>
      <c r="GV3" t="s">
        <v>5644</v>
      </c>
      <c r="GW3" t="s">
        <v>1333</v>
      </c>
      <c r="GX3" t="s">
        <v>1852</v>
      </c>
      <c r="GY3" t="s">
        <v>10555</v>
      </c>
      <c r="GZ3" t="s">
        <v>10169</v>
      </c>
      <c r="HA3" t="s">
        <v>123</v>
      </c>
      <c r="HB3" t="s">
        <v>10053</v>
      </c>
      <c r="HC3" t="s">
        <v>10644</v>
      </c>
      <c r="HD3" t="s">
        <v>10645</v>
      </c>
      <c r="HE3" t="s">
        <v>132</v>
      </c>
      <c r="HF3" t="s">
        <v>10646</v>
      </c>
      <c r="HG3" t="s">
        <v>1108</v>
      </c>
      <c r="HH3" t="s">
        <v>2408</v>
      </c>
      <c r="HI3" t="s">
        <v>1112</v>
      </c>
      <c r="HJ3" t="s">
        <v>10858</v>
      </c>
      <c r="HK3" t="s">
        <v>1327</v>
      </c>
      <c r="HL3" t="s">
        <v>1107</v>
      </c>
      <c r="HM3" t="s">
        <v>273</v>
      </c>
      <c r="HN3" t="s">
        <v>10647</v>
      </c>
      <c r="HO3" t="s">
        <v>10129</v>
      </c>
      <c r="HP3" t="s">
        <v>5496</v>
      </c>
      <c r="HQ3" t="s">
        <v>1336</v>
      </c>
      <c r="HR3" t="s">
        <v>2079</v>
      </c>
      <c r="HS3" t="s">
        <v>10130</v>
      </c>
      <c r="HT3" t="s">
        <v>10648</v>
      </c>
      <c r="HU3" t="s">
        <v>5664</v>
      </c>
      <c r="HV3" t="s">
        <v>10827</v>
      </c>
      <c r="HW3" t="s">
        <v>268</v>
      </c>
      <c r="HX3" t="s">
        <v>269</v>
      </c>
      <c r="HY3" t="s">
        <v>272</v>
      </c>
      <c r="HZ3" t="s">
        <v>5489</v>
      </c>
      <c r="IA3" t="s">
        <v>569</v>
      </c>
      <c r="IB3" t="s">
        <v>133</v>
      </c>
      <c r="IC3" t="s">
        <v>10649</v>
      </c>
      <c r="ID3" t="s">
        <v>10650</v>
      </c>
      <c r="IE3" t="s">
        <v>9419</v>
      </c>
      <c r="IF3" t="s">
        <v>120</v>
      </c>
      <c r="IG3" t="s">
        <v>126</v>
      </c>
      <c r="IH3" t="s">
        <v>10651</v>
      </c>
      <c r="II3" t="s">
        <v>10652</v>
      </c>
      <c r="IJ3" t="s">
        <v>10131</v>
      </c>
      <c r="IK3" t="s">
        <v>1325</v>
      </c>
      <c r="IL3" t="s">
        <v>1318</v>
      </c>
      <c r="IM3" t="s">
        <v>1116</v>
      </c>
      <c r="IN3" t="s">
        <v>1845</v>
      </c>
      <c r="IO3" t="s">
        <v>1854</v>
      </c>
      <c r="IP3" t="s">
        <v>1849</v>
      </c>
      <c r="IQ3" t="s">
        <v>10568</v>
      </c>
      <c r="IR3" t="s">
        <v>122</v>
      </c>
      <c r="IS3" t="s">
        <v>10653</v>
      </c>
      <c r="IT3" t="s">
        <v>2078</v>
      </c>
      <c r="IU3" t="s">
        <v>10859</v>
      </c>
      <c r="IV3" t="s">
        <v>125</v>
      </c>
      <c r="IW3" t="s">
        <v>2414</v>
      </c>
      <c r="IX3" t="s">
        <v>383</v>
      </c>
      <c r="IY3" t="s">
        <v>2979</v>
      </c>
      <c r="IZ3" t="s">
        <v>1314</v>
      </c>
      <c r="JA3" t="s">
        <v>9420</v>
      </c>
      <c r="JB3" t="s">
        <v>118</v>
      </c>
      <c r="JC3" t="s">
        <v>119</v>
      </c>
      <c r="JD3" t="s">
        <v>10371</v>
      </c>
      <c r="JE3" t="s">
        <v>10170</v>
      </c>
      <c r="JF3" t="s">
        <v>10654</v>
      </c>
      <c r="JG3" t="s">
        <v>9421</v>
      </c>
      <c r="JH3" t="s">
        <v>1332</v>
      </c>
      <c r="JI3" t="s">
        <v>570</v>
      </c>
      <c r="JJ3" t="s">
        <v>116</v>
      </c>
      <c r="JK3" t="s">
        <v>1322</v>
      </c>
      <c r="JL3" t="s">
        <v>1106</v>
      </c>
      <c r="JM3" t="s">
        <v>10356</v>
      </c>
      <c r="JN3" t="s">
        <v>212</v>
      </c>
      <c r="JO3" t="s">
        <v>130</v>
      </c>
      <c r="JP3" t="s">
        <v>568</v>
      </c>
      <c r="JQ3" t="s">
        <v>1316</v>
      </c>
      <c r="JR3" t="s">
        <v>9725</v>
      </c>
      <c r="JS3" t="s">
        <v>2409</v>
      </c>
      <c r="JT3" t="s">
        <v>2411</v>
      </c>
      <c r="JU3" t="s">
        <v>128</v>
      </c>
      <c r="JV3" t="s">
        <v>5696</v>
      </c>
      <c r="JW3" t="s">
        <v>10357</v>
      </c>
      <c r="JX3" t="s">
        <v>1109</v>
      </c>
      <c r="JY3" t="s">
        <v>2415</v>
      </c>
      <c r="JZ3" t="s">
        <v>10860</v>
      </c>
      <c r="KA3" t="s">
        <v>10458</v>
      </c>
      <c r="KB3" t="s">
        <v>10209</v>
      </c>
      <c r="KC3" t="s">
        <v>10655</v>
      </c>
      <c r="KD3" t="s">
        <v>1338</v>
      </c>
      <c r="KE3" t="s">
        <v>10291</v>
      </c>
      <c r="KF3" t="s">
        <v>9422</v>
      </c>
      <c r="KG3" t="s">
        <v>121</v>
      </c>
      <c r="KH3" t="s">
        <v>1334</v>
      </c>
      <c r="KI3" t="s">
        <v>10656</v>
      </c>
      <c r="KJ3" t="s">
        <v>10657</v>
      </c>
      <c r="KK3" t="s">
        <v>1850</v>
      </c>
      <c r="KL3" t="s">
        <v>1326</v>
      </c>
      <c r="KM3" t="s">
        <v>1851</v>
      </c>
      <c r="KN3" t="s">
        <v>1324</v>
      </c>
      <c r="KO3" t="s">
        <v>10054</v>
      </c>
      <c r="KP3" t="s">
        <v>10861</v>
      </c>
      <c r="KQ3" t="s">
        <v>1114</v>
      </c>
      <c r="KR3" t="s">
        <v>1853</v>
      </c>
      <c r="KS3" t="s">
        <v>10862</v>
      </c>
      <c r="KT3" t="s">
        <v>2413</v>
      </c>
      <c r="KU3" t="s">
        <v>5609</v>
      </c>
      <c r="KV3" t="s">
        <v>2258</v>
      </c>
      <c r="KW3" t="s">
        <v>1330</v>
      </c>
      <c r="KX3" t="s">
        <v>1313</v>
      </c>
      <c r="KY3" t="s">
        <v>1320</v>
      </c>
      <c r="KZ3" t="s">
        <v>10658</v>
      </c>
      <c r="LA3" t="s">
        <v>2410</v>
      </c>
      <c r="LB3" t="s">
        <v>1826</v>
      </c>
      <c r="LC3" t="s">
        <v>10828</v>
      </c>
      <c r="LD3" t="s">
        <v>1847</v>
      </c>
      <c r="LE3" t="s">
        <v>2407</v>
      </c>
      <c r="LF3" t="s">
        <v>10292</v>
      </c>
      <c r="LG3" t="s">
        <v>10659</v>
      </c>
      <c r="LH3" t="s">
        <v>195</v>
      </c>
      <c r="LI3" t="s">
        <v>1329</v>
      </c>
      <c r="LJ3" t="s">
        <v>5486</v>
      </c>
      <c r="LK3" t="s">
        <v>124</v>
      </c>
      <c r="LL3" t="s">
        <v>382</v>
      </c>
      <c r="LM3" t="s">
        <v>10829</v>
      </c>
      <c r="LN3" t="s">
        <v>1319</v>
      </c>
      <c r="LO3" t="s">
        <v>68</v>
      </c>
      <c r="LP3" t="s">
        <v>1337</v>
      </c>
      <c r="LQ3" t="s">
        <v>1115</v>
      </c>
      <c r="LR3" t="s">
        <v>1111</v>
      </c>
      <c r="LS3" t="s">
        <v>10660</v>
      </c>
      <c r="LT3" t="s">
        <v>10661</v>
      </c>
      <c r="LU3" t="s">
        <v>10542</v>
      </c>
      <c r="LV3" t="s">
        <v>10662</v>
      </c>
      <c r="LW3" t="s">
        <v>1328</v>
      </c>
      <c r="LX3" t="s">
        <v>10863</v>
      </c>
      <c r="LY3" t="s">
        <v>10663</v>
      </c>
      <c r="LZ3" t="s">
        <v>10664</v>
      </c>
      <c r="MA3" t="s">
        <v>1673</v>
      </c>
      <c r="MB3" t="s">
        <v>1331</v>
      </c>
      <c r="MC3" t="s">
        <v>10665</v>
      </c>
      <c r="MD3" t="s">
        <v>10666</v>
      </c>
      <c r="ME3" t="s">
        <v>9423</v>
      </c>
      <c r="MF3" t="s">
        <v>127</v>
      </c>
      <c r="MG3" t="s">
        <v>270</v>
      </c>
      <c r="MH3" t="s">
        <v>1117</v>
      </c>
      <c r="MI3" t="s">
        <v>10667</v>
      </c>
      <c r="MJ3" t="s">
        <v>2412</v>
      </c>
      <c r="MK3" t="s">
        <v>1315</v>
      </c>
      <c r="ML3" t="s">
        <v>448</v>
      </c>
      <c r="MM3" t="s">
        <v>1848</v>
      </c>
      <c r="MN3" t="s">
        <v>10830</v>
      </c>
      <c r="MO3" t="s">
        <v>129</v>
      </c>
      <c r="MP3" t="s">
        <v>10668</v>
      </c>
      <c r="MQ3" t="s">
        <v>1856</v>
      </c>
      <c r="MR3" t="s">
        <v>2555</v>
      </c>
      <c r="MS3" t="s">
        <v>138</v>
      </c>
      <c r="MT3" t="s">
        <v>1339</v>
      </c>
      <c r="MU3" t="s">
        <v>1119</v>
      </c>
      <c r="MV3" t="s">
        <v>137</v>
      </c>
      <c r="MW3" t="s">
        <v>1857</v>
      </c>
      <c r="MX3" t="s">
        <v>1827</v>
      </c>
      <c r="MY3" t="s">
        <v>10669</v>
      </c>
      <c r="MZ3" t="s">
        <v>668</v>
      </c>
      <c r="NA3" t="s">
        <v>275</v>
      </c>
      <c r="NB3" t="s">
        <v>384</v>
      </c>
      <c r="NC3" t="s">
        <v>302</v>
      </c>
      <c r="ND3" t="s">
        <v>9308</v>
      </c>
      <c r="NE3" t="s">
        <v>571</v>
      </c>
      <c r="NF3" t="s">
        <v>1855</v>
      </c>
      <c r="NG3" t="s">
        <v>766</v>
      </c>
      <c r="NH3" t="s">
        <v>1858</v>
      </c>
      <c r="NI3" t="s">
        <v>2418</v>
      </c>
      <c r="NJ3" t="s">
        <v>1859</v>
      </c>
      <c r="NK3" t="s">
        <v>10358</v>
      </c>
      <c r="NL3" t="s">
        <v>2123</v>
      </c>
      <c r="NM3" t="s">
        <v>2122</v>
      </c>
      <c r="NN3" t="s">
        <v>2558</v>
      </c>
      <c r="NO3" t="s">
        <v>2556</v>
      </c>
      <c r="NP3" t="s">
        <v>2120</v>
      </c>
      <c r="NQ3" t="s">
        <v>1340</v>
      </c>
      <c r="NR3" t="s">
        <v>136</v>
      </c>
      <c r="NS3" t="s">
        <v>2420</v>
      </c>
      <c r="NT3" t="s">
        <v>2557</v>
      </c>
      <c r="NU3" t="s">
        <v>10556</v>
      </c>
      <c r="NV3" t="s">
        <v>758</v>
      </c>
      <c r="NW3" t="s">
        <v>650</v>
      </c>
      <c r="NX3" t="s">
        <v>1772</v>
      </c>
      <c r="NY3" t="s">
        <v>572</v>
      </c>
      <c r="NZ3" t="s">
        <v>2125</v>
      </c>
      <c r="OA3" t="s">
        <v>2121</v>
      </c>
      <c r="OB3" t="s">
        <v>2417</v>
      </c>
      <c r="OC3" t="s">
        <v>1861</v>
      </c>
      <c r="OD3" t="s">
        <v>1008</v>
      </c>
      <c r="OE3" t="s">
        <v>2124</v>
      </c>
      <c r="OF3" t="s">
        <v>274</v>
      </c>
      <c r="OG3" t="s">
        <v>139</v>
      </c>
      <c r="OH3" t="s">
        <v>2322</v>
      </c>
      <c r="OI3" t="s">
        <v>2416</v>
      </c>
      <c r="OJ3" t="s">
        <v>2712</v>
      </c>
      <c r="OK3" t="s">
        <v>1597</v>
      </c>
      <c r="OL3" t="s">
        <v>2421</v>
      </c>
      <c r="OM3" t="s">
        <v>9424</v>
      </c>
      <c r="ON3" t="s">
        <v>9425</v>
      </c>
      <c r="OO3" t="s">
        <v>573</v>
      </c>
      <c r="OP3" t="s">
        <v>2423</v>
      </c>
      <c r="OQ3" t="s">
        <v>983</v>
      </c>
      <c r="OR3" t="s">
        <v>9426</v>
      </c>
      <c r="OS3" t="s">
        <v>9427</v>
      </c>
      <c r="OT3" t="s">
        <v>9428</v>
      </c>
      <c r="OU3" t="s">
        <v>9429</v>
      </c>
      <c r="OV3" t="s">
        <v>9430</v>
      </c>
      <c r="OW3" t="s">
        <v>9431</v>
      </c>
      <c r="OX3" t="s">
        <v>9432</v>
      </c>
      <c r="OY3" t="s">
        <v>9433</v>
      </c>
      <c r="OZ3" t="s">
        <v>9434</v>
      </c>
      <c r="PA3" t="s">
        <v>1860</v>
      </c>
      <c r="PB3" t="s">
        <v>9236</v>
      </c>
      <c r="PC3" t="s">
        <v>2422</v>
      </c>
      <c r="PD3" t="s">
        <v>2126</v>
      </c>
      <c r="PE3" t="s">
        <v>2559</v>
      </c>
      <c r="PF3" t="s">
        <v>919</v>
      </c>
      <c r="PG3" t="s">
        <v>10864</v>
      </c>
      <c r="PH3" t="s">
        <v>1120</v>
      </c>
      <c r="PI3" t="s">
        <v>390</v>
      </c>
      <c r="PJ3" t="s">
        <v>1342</v>
      </c>
      <c r="PK3" t="s">
        <v>449</v>
      </c>
      <c r="PL3" t="s">
        <v>9095</v>
      </c>
      <c r="PM3" t="s">
        <v>452</v>
      </c>
      <c r="PN3" t="s">
        <v>386</v>
      </c>
      <c r="PO3" t="s">
        <v>1343</v>
      </c>
      <c r="PP3" t="s">
        <v>385</v>
      </c>
      <c r="PQ3" t="s">
        <v>10670</v>
      </c>
      <c r="PR3" t="s">
        <v>388</v>
      </c>
      <c r="PS3" t="s">
        <v>10831</v>
      </c>
      <c r="PT3" t="s">
        <v>574</v>
      </c>
      <c r="PU3" t="s">
        <v>387</v>
      </c>
      <c r="PV3" t="s">
        <v>9096</v>
      </c>
      <c r="PW3" t="s">
        <v>389</v>
      </c>
      <c r="PX3" t="s">
        <v>451</v>
      </c>
      <c r="PY3" t="s">
        <v>1341</v>
      </c>
      <c r="PZ3" t="s">
        <v>575</v>
      </c>
      <c r="QA3" t="s">
        <v>9435</v>
      </c>
      <c r="QB3" t="s">
        <v>9436</v>
      </c>
      <c r="QC3" t="s">
        <v>9437</v>
      </c>
      <c r="QD3" t="s">
        <v>9438</v>
      </c>
      <c r="QE3" t="s">
        <v>450</v>
      </c>
      <c r="QF3" t="s">
        <v>10671</v>
      </c>
      <c r="QG3" t="s">
        <v>75</v>
      </c>
      <c r="QH3" t="s">
        <v>10359</v>
      </c>
      <c r="QI3" t="s">
        <v>10531</v>
      </c>
      <c r="QJ3" t="s">
        <v>10814</v>
      </c>
      <c r="QK3" t="s">
        <v>10865</v>
      </c>
      <c r="QL3" t="s">
        <v>10672</v>
      </c>
      <c r="QM3" t="s">
        <v>9237</v>
      </c>
      <c r="QN3" t="s">
        <v>1344</v>
      </c>
      <c r="QO3" t="s">
        <v>10673</v>
      </c>
      <c r="QP3" t="s">
        <v>10055</v>
      </c>
      <c r="QQ3" t="s">
        <v>10132</v>
      </c>
      <c r="QR3" t="s">
        <v>1862</v>
      </c>
      <c r="QS3" t="s">
        <v>10815</v>
      </c>
      <c r="QT3" t="s">
        <v>453</v>
      </c>
      <c r="QU3" t="s">
        <v>1280</v>
      </c>
      <c r="QV3" t="s">
        <v>2080</v>
      </c>
      <c r="QW3" t="s">
        <v>2425</v>
      </c>
      <c r="QX3" t="s">
        <v>10816</v>
      </c>
      <c r="QY3" t="s">
        <v>9439</v>
      </c>
      <c r="QZ3" t="s">
        <v>2085</v>
      </c>
      <c r="RA3" t="s">
        <v>1279</v>
      </c>
      <c r="RB3" t="s">
        <v>2424</v>
      </c>
      <c r="RC3" t="s">
        <v>1345</v>
      </c>
      <c r="RD3" t="s">
        <v>2095</v>
      </c>
      <c r="RE3" t="s">
        <v>276</v>
      </c>
      <c r="RF3" t="s">
        <v>2082</v>
      </c>
      <c r="RG3" t="s">
        <v>9440</v>
      </c>
      <c r="RH3" t="s">
        <v>9642</v>
      </c>
      <c r="RI3" t="s">
        <v>2081</v>
      </c>
      <c r="RJ3" t="s">
        <v>140</v>
      </c>
      <c r="RK3" t="s">
        <v>10569</v>
      </c>
      <c r="RL3" t="s">
        <v>2083</v>
      </c>
      <c r="RM3" t="s">
        <v>2084</v>
      </c>
      <c r="RN3" t="s">
        <v>391</v>
      </c>
      <c r="RO3" t="s">
        <v>141</v>
      </c>
      <c r="RP3" t="s">
        <v>10674</v>
      </c>
      <c r="RQ3" t="s">
        <v>5665</v>
      </c>
      <c r="RR3" t="s">
        <v>5679</v>
      </c>
      <c r="RS3" t="s">
        <v>3095</v>
      </c>
      <c r="RT3" t="s">
        <v>10675</v>
      </c>
      <c r="RU3" t="s">
        <v>10676</v>
      </c>
      <c r="RV3" t="s">
        <v>10677</v>
      </c>
      <c r="RW3" t="s">
        <v>10678</v>
      </c>
      <c r="RX3" t="s">
        <v>10679</v>
      </c>
      <c r="RY3" t="s">
        <v>10680</v>
      </c>
      <c r="RZ3" t="s">
        <v>1351</v>
      </c>
      <c r="SA3" t="s">
        <v>10681</v>
      </c>
      <c r="SB3" t="s">
        <v>10682</v>
      </c>
      <c r="SC3" t="s">
        <v>10683</v>
      </c>
      <c r="SD3" t="s">
        <v>1121</v>
      </c>
      <c r="SE3" t="s">
        <v>10684</v>
      </c>
      <c r="SF3" t="s">
        <v>2426</v>
      </c>
      <c r="SG3" t="s">
        <v>1363</v>
      </c>
      <c r="SH3" t="s">
        <v>278</v>
      </c>
      <c r="SI3" t="s">
        <v>5645</v>
      </c>
      <c r="SJ3" t="s">
        <v>10570</v>
      </c>
      <c r="SK3" t="s">
        <v>144</v>
      </c>
      <c r="SL3" t="s">
        <v>10273</v>
      </c>
      <c r="SM3" t="s">
        <v>10372</v>
      </c>
      <c r="SN3" t="s">
        <v>1358</v>
      </c>
      <c r="SO3" t="s">
        <v>2087</v>
      </c>
      <c r="SP3" t="s">
        <v>1123</v>
      </c>
      <c r="SQ3" t="s">
        <v>1404</v>
      </c>
      <c r="SR3" t="s">
        <v>277</v>
      </c>
      <c r="SS3" t="s">
        <v>9309</v>
      </c>
      <c r="ST3" t="s">
        <v>1360</v>
      </c>
      <c r="SU3" t="s">
        <v>1124</v>
      </c>
      <c r="SV3" t="s">
        <v>143</v>
      </c>
      <c r="SW3" t="s">
        <v>10056</v>
      </c>
      <c r="SX3" t="s">
        <v>5646</v>
      </c>
      <c r="SY3" t="s">
        <v>10171</v>
      </c>
      <c r="SZ3" t="s">
        <v>1865</v>
      </c>
      <c r="TA3" t="s">
        <v>5680</v>
      </c>
      <c r="TB3" t="s">
        <v>10294</v>
      </c>
      <c r="TC3" t="s">
        <v>1869</v>
      </c>
      <c r="TD3" t="s">
        <v>10557</v>
      </c>
      <c r="TE3" t="s">
        <v>1349</v>
      </c>
      <c r="TF3" t="s">
        <v>1868</v>
      </c>
      <c r="TG3" t="s">
        <v>431</v>
      </c>
      <c r="TH3" t="s">
        <v>10459</v>
      </c>
      <c r="TI3" t="s">
        <v>10172</v>
      </c>
      <c r="TJ3" t="s">
        <v>10685</v>
      </c>
      <c r="TK3" t="s">
        <v>1122</v>
      </c>
      <c r="TL3" t="s">
        <v>184</v>
      </c>
      <c r="TM3" t="s">
        <v>2428</v>
      </c>
      <c r="TN3" t="s">
        <v>555</v>
      </c>
      <c r="TO3" t="s">
        <v>1871</v>
      </c>
      <c r="TP3" t="s">
        <v>761</v>
      </c>
      <c r="TQ3" t="s">
        <v>1348</v>
      </c>
      <c r="TR3" t="s">
        <v>9171</v>
      </c>
      <c r="TS3" t="s">
        <v>1350</v>
      </c>
      <c r="TT3" t="s">
        <v>1359</v>
      </c>
      <c r="TU3" t="s">
        <v>10439</v>
      </c>
      <c r="TV3" t="s">
        <v>1361</v>
      </c>
      <c r="TW3" t="s">
        <v>9271</v>
      </c>
      <c r="TX3" t="s">
        <v>10057</v>
      </c>
      <c r="TY3" t="s">
        <v>5610</v>
      </c>
      <c r="TZ3" t="s">
        <v>1352</v>
      </c>
      <c r="UA3" t="s">
        <v>9441</v>
      </c>
      <c r="UB3" t="s">
        <v>5494</v>
      </c>
      <c r="UC3" t="s">
        <v>1357</v>
      </c>
      <c r="UD3" t="s">
        <v>1364</v>
      </c>
      <c r="UE3" t="s">
        <v>10866</v>
      </c>
      <c r="UF3" t="s">
        <v>2735</v>
      </c>
      <c r="UG3" t="s">
        <v>10058</v>
      </c>
      <c r="UH3" t="s">
        <v>2560</v>
      </c>
      <c r="UI3" t="s">
        <v>1355</v>
      </c>
      <c r="UJ3" t="s">
        <v>1867</v>
      </c>
      <c r="UK3" t="s">
        <v>669</v>
      </c>
      <c r="UL3" t="s">
        <v>1870</v>
      </c>
      <c r="UM3" t="s">
        <v>10363</v>
      </c>
      <c r="UN3" t="s">
        <v>145</v>
      </c>
      <c r="UO3" t="s">
        <v>5681</v>
      </c>
      <c r="UP3" t="s">
        <v>1864</v>
      </c>
      <c r="UQ3" t="s">
        <v>1347</v>
      </c>
      <c r="UR3" t="s">
        <v>1356</v>
      </c>
      <c r="US3" t="s">
        <v>760</v>
      </c>
      <c r="UT3" t="s">
        <v>5647</v>
      </c>
      <c r="UU3" t="s">
        <v>1362</v>
      </c>
      <c r="UV3" t="s">
        <v>10059</v>
      </c>
      <c r="UW3" t="s">
        <v>2086</v>
      </c>
      <c r="UX3" t="s">
        <v>1354</v>
      </c>
      <c r="UY3" t="s">
        <v>146</v>
      </c>
      <c r="UZ3" t="s">
        <v>10173</v>
      </c>
      <c r="VA3" t="s">
        <v>2427</v>
      </c>
      <c r="VB3" t="s">
        <v>1866</v>
      </c>
      <c r="VC3" t="s">
        <v>1872</v>
      </c>
      <c r="VD3" t="s">
        <v>3137</v>
      </c>
      <c r="VE3" t="s">
        <v>9442</v>
      </c>
      <c r="VF3" t="s">
        <v>9443</v>
      </c>
      <c r="VG3" t="s">
        <v>9444</v>
      </c>
      <c r="VH3" t="s">
        <v>9445</v>
      </c>
      <c r="VI3" t="s">
        <v>1353</v>
      </c>
      <c r="VJ3" t="s">
        <v>76</v>
      </c>
      <c r="VK3" t="s">
        <v>10060</v>
      </c>
      <c r="VL3" t="s">
        <v>3140</v>
      </c>
      <c r="VM3" t="s">
        <v>2544</v>
      </c>
      <c r="VN3" t="s">
        <v>2430</v>
      </c>
      <c r="VO3" t="s">
        <v>10460</v>
      </c>
      <c r="VP3" t="s">
        <v>2127</v>
      </c>
      <c r="VQ3" t="s">
        <v>1878</v>
      </c>
      <c r="VR3" t="s">
        <v>1879</v>
      </c>
      <c r="VS3" t="s">
        <v>148</v>
      </c>
      <c r="VT3" t="s">
        <v>10295</v>
      </c>
      <c r="VU3" t="s">
        <v>2140</v>
      </c>
      <c r="VV3" t="s">
        <v>2563</v>
      </c>
      <c r="VW3" t="s">
        <v>279</v>
      </c>
      <c r="VX3" t="s">
        <v>2435</v>
      </c>
      <c r="VY3" t="s">
        <v>2136</v>
      </c>
      <c r="VZ3" t="s">
        <v>765</v>
      </c>
      <c r="WA3" t="s">
        <v>2561</v>
      </c>
      <c r="WB3" t="s">
        <v>928</v>
      </c>
      <c r="WC3" t="s">
        <v>1877</v>
      </c>
      <c r="WD3" t="s">
        <v>2270</v>
      </c>
      <c r="WE3" t="s">
        <v>2568</v>
      </c>
      <c r="WF3" t="s">
        <v>767</v>
      </c>
      <c r="WG3" t="s">
        <v>454</v>
      </c>
      <c r="WH3" t="s">
        <v>960</v>
      </c>
      <c r="WI3" t="s">
        <v>920</v>
      </c>
      <c r="WJ3" t="s">
        <v>9446</v>
      </c>
      <c r="WK3" t="s">
        <v>5611</v>
      </c>
      <c r="WL3" t="s">
        <v>9447</v>
      </c>
      <c r="WM3" t="s">
        <v>2129</v>
      </c>
      <c r="WN3" t="s">
        <v>2135</v>
      </c>
      <c r="WO3" t="s">
        <v>1412</v>
      </c>
      <c r="WP3" t="s">
        <v>1366</v>
      </c>
      <c r="WQ3" t="s">
        <v>9347</v>
      </c>
      <c r="WR3" t="s">
        <v>1126</v>
      </c>
      <c r="WS3" t="s">
        <v>577</v>
      </c>
      <c r="WT3" t="s">
        <v>2737</v>
      </c>
      <c r="WU3" t="s">
        <v>764</v>
      </c>
      <c r="WV3" t="s">
        <v>1372</v>
      </c>
      <c r="WW3" t="s">
        <v>10867</v>
      </c>
      <c r="WX3" t="s">
        <v>9348</v>
      </c>
      <c r="WY3" t="s">
        <v>2566</v>
      </c>
      <c r="WZ3" t="s">
        <v>2128</v>
      </c>
      <c r="XA3" t="s">
        <v>2433</v>
      </c>
      <c r="XB3" t="s">
        <v>1113</v>
      </c>
      <c r="XC3" t="s">
        <v>280</v>
      </c>
      <c r="XD3" t="s">
        <v>1663</v>
      </c>
      <c r="XE3" t="s">
        <v>670</v>
      </c>
      <c r="XF3" t="s">
        <v>262</v>
      </c>
      <c r="XG3" t="s">
        <v>262</v>
      </c>
      <c r="XH3" t="s">
        <v>891</v>
      </c>
      <c r="XI3" t="s">
        <v>290</v>
      </c>
      <c r="XJ3" t="s">
        <v>290</v>
      </c>
      <c r="XK3" t="s">
        <v>1369</v>
      </c>
      <c r="XL3" t="s">
        <v>2437</v>
      </c>
      <c r="XM3" t="s">
        <v>921</v>
      </c>
      <c r="XN3" t="s">
        <v>2429</v>
      </c>
      <c r="XO3" t="s">
        <v>9448</v>
      </c>
      <c r="XP3" t="s">
        <v>1373</v>
      </c>
      <c r="XQ3" t="s">
        <v>2569</v>
      </c>
      <c r="XR3" t="s">
        <v>2565</v>
      </c>
      <c r="XS3" t="s">
        <v>1874</v>
      </c>
      <c r="XT3" t="s">
        <v>1873</v>
      </c>
      <c r="XU3" t="s">
        <v>1876</v>
      </c>
      <c r="XV3" t="s">
        <v>2562</v>
      </c>
      <c r="XW3" t="s">
        <v>1440</v>
      </c>
      <c r="XX3" t="s">
        <v>43</v>
      </c>
      <c r="XY3" t="s">
        <v>1376</v>
      </c>
      <c r="XZ3" t="s">
        <v>768</v>
      </c>
      <c r="YA3" t="s">
        <v>2432</v>
      </c>
      <c r="YB3" t="s">
        <v>5491</v>
      </c>
      <c r="YC3" t="s">
        <v>1370</v>
      </c>
      <c r="YD3" t="s">
        <v>9097</v>
      </c>
      <c r="YE3" t="s">
        <v>10274</v>
      </c>
      <c r="YF3" t="s">
        <v>10868</v>
      </c>
      <c r="YG3" t="s">
        <v>2131</v>
      </c>
      <c r="YH3" t="s">
        <v>9310</v>
      </c>
      <c r="YI3" t="s">
        <v>1371</v>
      </c>
      <c r="YJ3" t="s">
        <v>281</v>
      </c>
      <c r="YK3" t="s">
        <v>9172</v>
      </c>
      <c r="YL3" t="s">
        <v>1583</v>
      </c>
      <c r="YM3" t="s">
        <v>1127</v>
      </c>
      <c r="YN3" t="s">
        <v>1380</v>
      </c>
      <c r="YO3" t="s">
        <v>10061</v>
      </c>
      <c r="YP3" t="s">
        <v>2138</v>
      </c>
      <c r="YQ3" t="s">
        <v>2141</v>
      </c>
      <c r="YR3" t="s">
        <v>1368</v>
      </c>
      <c r="YS3" t="s">
        <v>1378</v>
      </c>
      <c r="YT3" t="s">
        <v>2431</v>
      </c>
      <c r="YU3" t="s">
        <v>215</v>
      </c>
      <c r="YV3" t="s">
        <v>215</v>
      </c>
      <c r="YW3" t="s">
        <v>1429</v>
      </c>
      <c r="YX3" t="s">
        <v>1379</v>
      </c>
      <c r="YY3" t="s">
        <v>2130</v>
      </c>
      <c r="YZ3" t="s">
        <v>195</v>
      </c>
      <c r="ZA3" t="s">
        <v>2564</v>
      </c>
      <c r="ZB3" t="s">
        <v>2133</v>
      </c>
      <c r="ZC3" t="s">
        <v>1374</v>
      </c>
      <c r="ZD3" t="s">
        <v>5682</v>
      </c>
      <c r="ZE3" t="s">
        <v>1125</v>
      </c>
      <c r="ZF3" t="s">
        <v>2137</v>
      </c>
      <c r="ZG3" t="s">
        <v>68</v>
      </c>
      <c r="ZH3" t="s">
        <v>1009</v>
      </c>
      <c r="ZI3" t="s">
        <v>2434</v>
      </c>
      <c r="ZJ3" t="s">
        <v>2436</v>
      </c>
      <c r="ZK3" t="s">
        <v>2139</v>
      </c>
      <c r="ZL3" t="s">
        <v>1367</v>
      </c>
      <c r="ZM3" t="s">
        <v>2736</v>
      </c>
      <c r="ZN3" t="s">
        <v>1377</v>
      </c>
      <c r="ZO3" t="s">
        <v>1182</v>
      </c>
      <c r="ZP3" t="s">
        <v>2134</v>
      </c>
      <c r="ZQ3" t="s">
        <v>1875</v>
      </c>
      <c r="ZR3" t="s">
        <v>147</v>
      </c>
      <c r="ZS3" t="s">
        <v>10571</v>
      </c>
      <c r="ZT3" t="s">
        <v>769</v>
      </c>
      <c r="ZU3" t="s">
        <v>9098</v>
      </c>
      <c r="ZV3" t="s">
        <v>5521</v>
      </c>
      <c r="ZW3" t="s">
        <v>9449</v>
      </c>
      <c r="ZX3" t="s">
        <v>9450</v>
      </c>
      <c r="ZY3" t="s">
        <v>9451</v>
      </c>
      <c r="ZZ3" t="s">
        <v>9452</v>
      </c>
      <c r="AAA3" t="s">
        <v>9453</v>
      </c>
      <c r="AAB3" t="s">
        <v>9454</v>
      </c>
      <c r="AAC3" t="s">
        <v>9455</v>
      </c>
      <c r="AAD3" t="s">
        <v>9456</v>
      </c>
      <c r="AAE3" t="s">
        <v>9457</v>
      </c>
      <c r="AAF3" t="s">
        <v>9458</v>
      </c>
      <c r="AAG3" t="s">
        <v>9459</v>
      </c>
      <c r="AAH3" t="s">
        <v>9460</v>
      </c>
      <c r="AAI3" t="s">
        <v>9461</v>
      </c>
      <c r="AAJ3" t="s">
        <v>9416</v>
      </c>
      <c r="AAK3" t="s">
        <v>9462</v>
      </c>
      <c r="AAL3" t="s">
        <v>9463</v>
      </c>
      <c r="AAM3" t="s">
        <v>9464</v>
      </c>
      <c r="AAN3" t="s">
        <v>1375</v>
      </c>
      <c r="AAO3" t="s">
        <v>1365</v>
      </c>
      <c r="AAP3" t="s">
        <v>254</v>
      </c>
      <c r="AAQ3" t="s">
        <v>2567</v>
      </c>
      <c r="AAR3" t="s">
        <v>576</v>
      </c>
      <c r="AAS3" t="s">
        <v>2570</v>
      </c>
      <c r="AAT3" t="s">
        <v>2132</v>
      </c>
      <c r="AAU3" t="s">
        <v>2738</v>
      </c>
      <c r="AAV3" t="s">
        <v>1128</v>
      </c>
      <c r="AAW3" t="s">
        <v>9465</v>
      </c>
      <c r="AAX3" t="s">
        <v>392</v>
      </c>
      <c r="AAY3" t="s">
        <v>153</v>
      </c>
      <c r="AAZ3" t="s">
        <v>154</v>
      </c>
      <c r="ABA3" t="s">
        <v>9466</v>
      </c>
      <c r="ABB3" t="s">
        <v>152</v>
      </c>
      <c r="ABC3" t="s">
        <v>1381</v>
      </c>
      <c r="ABD3" t="s">
        <v>1400</v>
      </c>
      <c r="ABE3" t="s">
        <v>369</v>
      </c>
      <c r="ABF3" t="s">
        <v>1392</v>
      </c>
      <c r="ABG3" t="s">
        <v>1392</v>
      </c>
      <c r="ABH3" t="s">
        <v>9467</v>
      </c>
      <c r="ABI3" t="s">
        <v>1015</v>
      </c>
      <c r="ABJ3" t="s">
        <v>284</v>
      </c>
      <c r="ABK3" t="s">
        <v>2592</v>
      </c>
      <c r="ABL3" t="s">
        <v>1388</v>
      </c>
      <c r="ABM3" t="s">
        <v>2739</v>
      </c>
      <c r="ABN3" t="s">
        <v>2573</v>
      </c>
      <c r="ABO3" t="s">
        <v>1131</v>
      </c>
      <c r="ABP3" t="s">
        <v>1408</v>
      </c>
      <c r="ABQ3" t="s">
        <v>2154</v>
      </c>
      <c r="ABR3" t="s">
        <v>155</v>
      </c>
      <c r="ABS3" t="s">
        <v>9468</v>
      </c>
      <c r="ABT3" t="s">
        <v>2579</v>
      </c>
      <c r="ABU3" t="s">
        <v>964</v>
      </c>
      <c r="ABV3" t="s">
        <v>2440</v>
      </c>
      <c r="ABW3" t="s">
        <v>2591</v>
      </c>
      <c r="ABX3" t="s">
        <v>10572</v>
      </c>
      <c r="ABY3" t="s">
        <v>2714</v>
      </c>
      <c r="ABZ3" t="s">
        <v>10373</v>
      </c>
      <c r="ACA3" t="s">
        <v>1382</v>
      </c>
      <c r="ACB3" t="s">
        <v>1135</v>
      </c>
      <c r="ACC3" t="s">
        <v>282</v>
      </c>
      <c r="ACD3" t="s">
        <v>1404</v>
      </c>
      <c r="ACE3" t="s">
        <v>819</v>
      </c>
      <c r="ACF3" t="s">
        <v>819</v>
      </c>
      <c r="ACG3" t="s">
        <v>1805</v>
      </c>
      <c r="ACH3" t="s">
        <v>1880</v>
      </c>
      <c r="ACI3" t="s">
        <v>2578</v>
      </c>
      <c r="ACJ3" t="s">
        <v>1124</v>
      </c>
      <c r="ACK3" t="s">
        <v>2156</v>
      </c>
      <c r="ACL3" t="s">
        <v>553</v>
      </c>
      <c r="ACM3" t="s">
        <v>553</v>
      </c>
      <c r="ACN3" t="s">
        <v>553</v>
      </c>
      <c r="ACO3" t="s">
        <v>18</v>
      </c>
      <c r="ACP3" t="s">
        <v>18</v>
      </c>
      <c r="ACQ3" t="s">
        <v>18</v>
      </c>
      <c r="ACR3" t="s">
        <v>939</v>
      </c>
      <c r="ACS3" t="s">
        <v>1386</v>
      </c>
      <c r="ACT3" t="s">
        <v>2576</v>
      </c>
      <c r="ACU3" t="s">
        <v>131</v>
      </c>
      <c r="ACV3" t="s">
        <v>9469</v>
      </c>
      <c r="ACW3" t="s">
        <v>2571</v>
      </c>
      <c r="ACX3" t="s">
        <v>459</v>
      </c>
      <c r="ACY3" t="s">
        <v>302</v>
      </c>
      <c r="ACZ3" t="s">
        <v>302</v>
      </c>
      <c r="ADA3" t="s">
        <v>302</v>
      </c>
      <c r="ADB3" t="s">
        <v>2148</v>
      </c>
      <c r="ADC3" t="s">
        <v>407</v>
      </c>
      <c r="ADD3" t="s">
        <v>2590</v>
      </c>
      <c r="ADE3" t="s">
        <v>1345</v>
      </c>
      <c r="ADF3" t="s">
        <v>2594</v>
      </c>
      <c r="ADG3" t="s">
        <v>1390</v>
      </c>
      <c r="ADH3" t="s">
        <v>2585</v>
      </c>
      <c r="ADI3" t="s">
        <v>9470</v>
      </c>
      <c r="ADJ3" t="s">
        <v>931</v>
      </c>
      <c r="ADK3" t="s">
        <v>2446</v>
      </c>
      <c r="ADL3" t="s">
        <v>10573</v>
      </c>
      <c r="ADM3" t="s">
        <v>1010</v>
      </c>
      <c r="ADN3" t="s">
        <v>1888</v>
      </c>
      <c r="ADO3" t="s">
        <v>792</v>
      </c>
      <c r="ADP3" t="s">
        <v>2442</v>
      </c>
      <c r="ADQ3" t="s">
        <v>2384</v>
      </c>
      <c r="ADR3" t="s">
        <v>1384</v>
      </c>
      <c r="ADS3" t="s">
        <v>1384</v>
      </c>
      <c r="ADT3" t="s">
        <v>1213</v>
      </c>
      <c r="ADU3" t="s">
        <v>773</v>
      </c>
      <c r="ADV3" t="s">
        <v>773</v>
      </c>
      <c r="ADW3" t="s">
        <v>773</v>
      </c>
      <c r="ADX3" t="s">
        <v>773</v>
      </c>
      <c r="ADY3" t="s">
        <v>2583</v>
      </c>
      <c r="ADZ3" t="s">
        <v>290</v>
      </c>
      <c r="AEA3" t="s">
        <v>290</v>
      </c>
      <c r="AEB3" t="s">
        <v>290</v>
      </c>
      <c r="AEC3" t="s">
        <v>290</v>
      </c>
      <c r="AED3" t="s">
        <v>290</v>
      </c>
      <c r="AEE3" t="s">
        <v>290</v>
      </c>
      <c r="AEF3" t="s">
        <v>290</v>
      </c>
      <c r="AEG3" t="s">
        <v>2584</v>
      </c>
      <c r="AEH3" t="s">
        <v>2584</v>
      </c>
      <c r="AEI3" t="s">
        <v>1403</v>
      </c>
      <c r="AEJ3" t="s">
        <v>1403</v>
      </c>
      <c r="AEK3" t="s">
        <v>1882</v>
      </c>
      <c r="AEL3" t="s">
        <v>1389</v>
      </c>
      <c r="AEM3" t="s">
        <v>184</v>
      </c>
      <c r="AEN3" t="s">
        <v>2593</v>
      </c>
      <c r="AEO3" t="s">
        <v>1398</v>
      </c>
      <c r="AEP3" t="s">
        <v>1130</v>
      </c>
      <c r="AEQ3" t="s">
        <v>840</v>
      </c>
      <c r="AER3" t="s">
        <v>2088</v>
      </c>
      <c r="AES3" t="s">
        <v>930</v>
      </c>
      <c r="AET3" t="s">
        <v>2147</v>
      </c>
      <c r="AEU3" t="s">
        <v>9471</v>
      </c>
      <c r="AEV3" t="s">
        <v>112</v>
      </c>
      <c r="AEW3" t="s">
        <v>359</v>
      </c>
      <c r="AEX3" t="s">
        <v>283</v>
      </c>
      <c r="AEY3" t="s">
        <v>43</v>
      </c>
      <c r="AEZ3" t="s">
        <v>43</v>
      </c>
      <c r="AFA3" t="s">
        <v>43</v>
      </c>
      <c r="AFB3" t="s">
        <v>43</v>
      </c>
      <c r="AFC3" t="s">
        <v>43</v>
      </c>
      <c r="AFD3" t="s">
        <v>43</v>
      </c>
      <c r="AFE3" t="s">
        <v>9472</v>
      </c>
      <c r="AFF3" t="s">
        <v>286</v>
      </c>
      <c r="AFG3" t="s">
        <v>2589</v>
      </c>
      <c r="AFH3" t="s">
        <v>1282</v>
      </c>
      <c r="AFI3" t="s">
        <v>777</v>
      </c>
      <c r="AFJ3" t="s">
        <v>2438</v>
      </c>
      <c r="AFK3" t="s">
        <v>2150</v>
      </c>
      <c r="AFL3" t="s">
        <v>1886</v>
      </c>
      <c r="AFM3" t="s">
        <v>1393</v>
      </c>
      <c r="AFN3" t="s">
        <v>1383</v>
      </c>
      <c r="AFO3" t="s">
        <v>1391</v>
      </c>
      <c r="AFP3" t="s">
        <v>2439</v>
      </c>
      <c r="AFQ3" t="s">
        <v>2587</v>
      </c>
      <c r="AFR3" t="s">
        <v>1603</v>
      </c>
      <c r="AFS3" t="s">
        <v>53</v>
      </c>
      <c r="AFT3" t="s">
        <v>9473</v>
      </c>
      <c r="AFU3" t="s">
        <v>1132</v>
      </c>
      <c r="AFV3" t="s">
        <v>1013</v>
      </c>
      <c r="AFW3" t="s">
        <v>1013</v>
      </c>
      <c r="AFX3" t="s">
        <v>2152</v>
      </c>
      <c r="AFY3" t="s">
        <v>2572</v>
      </c>
      <c r="AFZ3" t="s">
        <v>2159</v>
      </c>
      <c r="AGA3" t="s">
        <v>1385</v>
      </c>
      <c r="AGB3" t="s">
        <v>1385</v>
      </c>
      <c r="AGC3" t="s">
        <v>1385</v>
      </c>
      <c r="AGD3" t="s">
        <v>1385</v>
      </c>
      <c r="AGE3" t="s">
        <v>1385</v>
      </c>
      <c r="AGF3" t="s">
        <v>9474</v>
      </c>
      <c r="AGG3" t="s">
        <v>2146</v>
      </c>
      <c r="AGH3" t="s">
        <v>2588</v>
      </c>
      <c r="AGI3" t="s">
        <v>2577</v>
      </c>
      <c r="AGJ3" t="s">
        <v>961</v>
      </c>
      <c r="AGK3" t="s">
        <v>2151</v>
      </c>
      <c r="AGL3" t="s">
        <v>1884</v>
      </c>
      <c r="AGM3" t="s">
        <v>2144</v>
      </c>
      <c r="AGN3" t="s">
        <v>1402</v>
      </c>
      <c r="AGO3" t="s">
        <v>2149</v>
      </c>
      <c r="AGP3" t="s">
        <v>1387</v>
      </c>
      <c r="AGQ3" t="s">
        <v>10574</v>
      </c>
      <c r="AGR3" t="s">
        <v>922</v>
      </c>
      <c r="AGS3" t="s">
        <v>1396</v>
      </c>
      <c r="AGT3" t="s">
        <v>2443</v>
      </c>
      <c r="AGU3" t="s">
        <v>1406</v>
      </c>
      <c r="AGV3" t="s">
        <v>1397</v>
      </c>
      <c r="AGW3" t="s">
        <v>2574</v>
      </c>
      <c r="AGX3" t="s">
        <v>963</v>
      </c>
      <c r="AGY3" t="s">
        <v>780</v>
      </c>
      <c r="AGZ3" t="s">
        <v>2143</v>
      </c>
      <c r="AHA3" t="s">
        <v>1394</v>
      </c>
      <c r="AHB3" t="s">
        <v>578</v>
      </c>
      <c r="AHC3" t="s">
        <v>156</v>
      </c>
      <c r="AHD3" t="s">
        <v>1014</v>
      </c>
      <c r="AHE3" t="s">
        <v>2441</v>
      </c>
      <c r="AHF3" t="s">
        <v>2586</v>
      </c>
      <c r="AHG3" t="s">
        <v>1887</v>
      </c>
      <c r="AHH3" t="s">
        <v>1863</v>
      </c>
      <c r="AHI3" t="s">
        <v>438</v>
      </c>
      <c r="AHJ3" t="s">
        <v>2160</v>
      </c>
      <c r="AHK3" t="s">
        <v>1881</v>
      </c>
      <c r="AHL3" t="s">
        <v>962</v>
      </c>
      <c r="AHM3" t="s">
        <v>429</v>
      </c>
      <c r="AHN3" t="s">
        <v>215</v>
      </c>
      <c r="AHO3" t="s">
        <v>215</v>
      </c>
      <c r="AHP3" t="s">
        <v>642</v>
      </c>
      <c r="AHQ3" t="s">
        <v>642</v>
      </c>
      <c r="AHR3" t="s">
        <v>1405</v>
      </c>
      <c r="AHS3" t="s">
        <v>195</v>
      </c>
      <c r="AHT3" t="s">
        <v>527</v>
      </c>
      <c r="AHU3" t="s">
        <v>779</v>
      </c>
      <c r="AHV3" t="s">
        <v>1399</v>
      </c>
      <c r="AHW3" t="s">
        <v>1399</v>
      </c>
      <c r="AHX3" t="s">
        <v>1395</v>
      </c>
      <c r="AHY3" t="s">
        <v>393</v>
      </c>
      <c r="AHZ3" t="s">
        <v>1134</v>
      </c>
      <c r="AIA3" t="s">
        <v>1885</v>
      </c>
      <c r="AIB3" t="s">
        <v>2444</v>
      </c>
      <c r="AIC3" t="s">
        <v>2145</v>
      </c>
      <c r="AID3" t="s">
        <v>770</v>
      </c>
      <c r="AIE3" t="s">
        <v>481</v>
      </c>
      <c r="AIF3" t="s">
        <v>593</v>
      </c>
      <c r="AIG3" t="s">
        <v>309</v>
      </c>
      <c r="AIH3" t="s">
        <v>309</v>
      </c>
      <c r="AII3" t="s">
        <v>309</v>
      </c>
      <c r="AIJ3" t="s">
        <v>2581</v>
      </c>
      <c r="AIK3" t="s">
        <v>2153</v>
      </c>
      <c r="AIL3" t="s">
        <v>771</v>
      </c>
      <c r="AIM3" t="s">
        <v>285</v>
      </c>
      <c r="AIN3" t="s">
        <v>2713</v>
      </c>
      <c r="AIO3" t="s">
        <v>1409</v>
      </c>
      <c r="AIP3" t="s">
        <v>2445</v>
      </c>
      <c r="AIQ3" t="s">
        <v>2575</v>
      </c>
      <c r="AIR3" t="s">
        <v>772</v>
      </c>
      <c r="AIS3" t="s">
        <v>9475</v>
      </c>
      <c r="AIT3" t="s">
        <v>1011</v>
      </c>
      <c r="AIU3" t="s">
        <v>929</v>
      </c>
      <c r="AIV3" t="s">
        <v>776</v>
      </c>
      <c r="AIW3" t="s">
        <v>776</v>
      </c>
      <c r="AIX3" t="s">
        <v>776</v>
      </c>
      <c r="AIY3" t="s">
        <v>2580</v>
      </c>
      <c r="AIZ3" t="s">
        <v>2582</v>
      </c>
      <c r="AJA3" t="s">
        <v>9476</v>
      </c>
      <c r="AJB3" t="s">
        <v>9477</v>
      </c>
      <c r="AJC3" t="s">
        <v>9478</v>
      </c>
      <c r="AJD3" t="s">
        <v>9479</v>
      </c>
      <c r="AJE3" t="s">
        <v>9480</v>
      </c>
      <c r="AJF3" t="s">
        <v>9481</v>
      </c>
      <c r="AJG3" t="s">
        <v>10062</v>
      </c>
      <c r="AJH3" t="s">
        <v>9434</v>
      </c>
      <c r="AJI3" t="s">
        <v>9482</v>
      </c>
      <c r="AJJ3" t="s">
        <v>9483</v>
      </c>
      <c r="AJK3" t="s">
        <v>778</v>
      </c>
      <c r="AJL3" t="s">
        <v>1883</v>
      </c>
      <c r="AJM3" t="s">
        <v>9311</v>
      </c>
      <c r="AJN3" t="s">
        <v>10275</v>
      </c>
      <c r="AJO3" t="s">
        <v>1401</v>
      </c>
      <c r="AJP3" t="s">
        <v>774</v>
      </c>
      <c r="AJQ3" t="s">
        <v>774</v>
      </c>
      <c r="AJR3" t="s">
        <v>10210</v>
      </c>
      <c r="AJS3" t="s">
        <v>2157</v>
      </c>
      <c r="AJT3" t="s">
        <v>1133</v>
      </c>
      <c r="AJU3" t="s">
        <v>151</v>
      </c>
      <c r="AJV3" t="s">
        <v>1407</v>
      </c>
      <c r="AJW3" t="s">
        <v>299</v>
      </c>
      <c r="AJX3" t="s">
        <v>2155</v>
      </c>
      <c r="AJY3" t="s">
        <v>579</v>
      </c>
      <c r="AJZ3" t="s">
        <v>1129</v>
      </c>
      <c r="AKA3" t="s">
        <v>2158</v>
      </c>
      <c r="AKB3" t="s">
        <v>2142</v>
      </c>
      <c r="AKC3" t="s">
        <v>1012</v>
      </c>
      <c r="AKD3" t="s">
        <v>1890</v>
      </c>
      <c r="AKE3" t="s">
        <v>1136</v>
      </c>
      <c r="AKF3" t="s">
        <v>766</v>
      </c>
      <c r="AKG3" t="s">
        <v>10133</v>
      </c>
      <c r="AKH3" t="s">
        <v>2162</v>
      </c>
      <c r="AKI3" t="s">
        <v>287</v>
      </c>
      <c r="AKJ3" t="s">
        <v>2161</v>
      </c>
      <c r="AKK3" t="s">
        <v>438</v>
      </c>
      <c r="AKL3" t="s">
        <v>9484</v>
      </c>
      <c r="AKM3" t="s">
        <v>1889</v>
      </c>
      <c r="AKN3" t="s">
        <v>10558</v>
      </c>
      <c r="AKO3" t="s">
        <v>296</v>
      </c>
      <c r="AKP3" t="s">
        <v>288</v>
      </c>
      <c r="AKQ3" t="s">
        <v>9485</v>
      </c>
      <c r="AKR3" t="s">
        <v>5648</v>
      </c>
      <c r="AKS3" t="s">
        <v>1439</v>
      </c>
      <c r="AKT3" t="s">
        <v>10134</v>
      </c>
      <c r="AKU3" t="s">
        <v>1419</v>
      </c>
      <c r="AKV3" t="s">
        <v>2453</v>
      </c>
      <c r="AKW3" t="s">
        <v>289</v>
      </c>
      <c r="AKX3" t="s">
        <v>966</v>
      </c>
      <c r="AKY3" t="s">
        <v>791</v>
      </c>
      <c r="AKZ3" t="s">
        <v>793</v>
      </c>
      <c r="ALA3" t="s">
        <v>2598</v>
      </c>
      <c r="ALB3" t="s">
        <v>1443</v>
      </c>
      <c r="ALC3" t="s">
        <v>2170</v>
      </c>
      <c r="ALD3" t="s">
        <v>2448</v>
      </c>
      <c r="ALE3" t="s">
        <v>293</v>
      </c>
      <c r="ALF3" t="s">
        <v>2715</v>
      </c>
      <c r="ALG3" t="s">
        <v>10686</v>
      </c>
      <c r="ALH3" t="s">
        <v>2164</v>
      </c>
      <c r="ALI3" t="s">
        <v>5649</v>
      </c>
      <c r="ALJ3" t="s">
        <v>1900</v>
      </c>
      <c r="ALK3" t="s">
        <v>10687</v>
      </c>
      <c r="ALL3" t="s">
        <v>1438</v>
      </c>
      <c r="ALM3" t="s">
        <v>1426</v>
      </c>
      <c r="ALN3" t="s">
        <v>1908</v>
      </c>
      <c r="ALO3" t="s">
        <v>1447</v>
      </c>
      <c r="ALP3" t="s">
        <v>2740</v>
      </c>
      <c r="ALQ3" t="s">
        <v>784</v>
      </c>
      <c r="ALR3" t="s">
        <v>2457</v>
      </c>
      <c r="ALS3" t="s">
        <v>1139</v>
      </c>
      <c r="ALT3" t="s">
        <v>1430</v>
      </c>
      <c r="ALU3" t="s">
        <v>1137</v>
      </c>
      <c r="ALV3" t="s">
        <v>1141</v>
      </c>
      <c r="ALW3" t="s">
        <v>9486</v>
      </c>
      <c r="ALX3" t="s">
        <v>1418</v>
      </c>
      <c r="ALY3" t="s">
        <v>1895</v>
      </c>
      <c r="ALZ3" t="s">
        <v>1149</v>
      </c>
      <c r="AMA3" t="s">
        <v>1146</v>
      </c>
      <c r="AMB3" t="s">
        <v>10479</v>
      </c>
      <c r="AMC3" t="s">
        <v>972</v>
      </c>
      <c r="AMD3" t="s">
        <v>2458</v>
      </c>
      <c r="AME3" t="s">
        <v>1024</v>
      </c>
      <c r="AMF3" t="s">
        <v>2182</v>
      </c>
      <c r="AMG3" t="s">
        <v>2451</v>
      </c>
      <c r="AMH3" t="s">
        <v>160</v>
      </c>
      <c r="AMI3" t="s">
        <v>161</v>
      </c>
      <c r="AMJ3" t="s">
        <v>2174</v>
      </c>
      <c r="AMK3" t="s">
        <v>970</v>
      </c>
      <c r="AML3" t="s">
        <v>1026</v>
      </c>
      <c r="AMM3" t="s">
        <v>10688</v>
      </c>
      <c r="AMN3" t="s">
        <v>1144</v>
      </c>
      <c r="AMO3" t="s">
        <v>2173</v>
      </c>
      <c r="AMP3" t="s">
        <v>1427</v>
      </c>
      <c r="AMQ3" t="s">
        <v>589</v>
      </c>
      <c r="AMR3" t="s">
        <v>590</v>
      </c>
      <c r="AMS3" t="s">
        <v>819</v>
      </c>
      <c r="AMT3" t="s">
        <v>2743</v>
      </c>
      <c r="AMU3" t="s">
        <v>967</v>
      </c>
      <c r="AMV3" t="s">
        <v>3481</v>
      </c>
      <c r="AMW3" t="s">
        <v>1433</v>
      </c>
      <c r="AMX3" t="s">
        <v>933</v>
      </c>
      <c r="AMY3" t="s">
        <v>1018</v>
      </c>
      <c r="AMZ3" t="s">
        <v>1412</v>
      </c>
      <c r="ANA3" t="s">
        <v>1431</v>
      </c>
      <c r="ANB3" t="s">
        <v>18</v>
      </c>
      <c r="ANC3" t="s">
        <v>1020</v>
      </c>
      <c r="AND3" t="s">
        <v>795</v>
      </c>
      <c r="ANE3" t="s">
        <v>9487</v>
      </c>
      <c r="ANF3" t="s">
        <v>592</v>
      </c>
      <c r="ANG3" t="s">
        <v>131</v>
      </c>
      <c r="ANH3" t="s">
        <v>1019</v>
      </c>
      <c r="ANI3" t="s">
        <v>2450</v>
      </c>
      <c r="ANJ3" t="s">
        <v>294</v>
      </c>
      <c r="ANK3" t="s">
        <v>2172</v>
      </c>
      <c r="ANL3" t="s">
        <v>1021</v>
      </c>
      <c r="ANM3" t="s">
        <v>5650</v>
      </c>
      <c r="ANN3" t="s">
        <v>459</v>
      </c>
      <c r="ANO3" t="s">
        <v>302</v>
      </c>
      <c r="ANP3" t="s">
        <v>2183</v>
      </c>
      <c r="ANQ3" t="s">
        <v>1421</v>
      </c>
      <c r="ANR3" t="s">
        <v>10440</v>
      </c>
      <c r="ANS3" t="s">
        <v>10689</v>
      </c>
      <c r="ANT3" t="s">
        <v>22</v>
      </c>
      <c r="ANU3" t="s">
        <v>1415</v>
      </c>
      <c r="ANV3" t="s">
        <v>1907</v>
      </c>
      <c r="ANW3" t="s">
        <v>965</v>
      </c>
      <c r="ANX3" t="s">
        <v>584</v>
      </c>
      <c r="ANY3" t="s">
        <v>5612</v>
      </c>
      <c r="ANZ3" t="s">
        <v>2595</v>
      </c>
      <c r="AOA3" t="s">
        <v>10869</v>
      </c>
      <c r="AOB3" t="s">
        <v>455</v>
      </c>
      <c r="AOC3" t="s">
        <v>792</v>
      </c>
      <c r="AOD3" t="s">
        <v>1030</v>
      </c>
      <c r="AOE3" t="s">
        <v>1016</v>
      </c>
      <c r="AOF3" t="s">
        <v>786</v>
      </c>
      <c r="AOG3" t="s">
        <v>1428</v>
      </c>
      <c r="AOH3" t="s">
        <v>290</v>
      </c>
      <c r="AOI3" t="s">
        <v>290</v>
      </c>
      <c r="AOJ3" t="s">
        <v>9488</v>
      </c>
      <c r="AOK3" t="s">
        <v>2184</v>
      </c>
      <c r="AOL3" t="s">
        <v>1017</v>
      </c>
      <c r="AOM3" t="s">
        <v>1052</v>
      </c>
      <c r="AON3" t="s">
        <v>969</v>
      </c>
      <c r="AOO3" t="s">
        <v>1903</v>
      </c>
      <c r="AOP3" t="s">
        <v>5484</v>
      </c>
      <c r="AOQ3" t="s">
        <v>2742</v>
      </c>
      <c r="AOR3" t="s">
        <v>149</v>
      </c>
      <c r="AOS3" t="s">
        <v>157</v>
      </c>
      <c r="AOT3" t="s">
        <v>2461</v>
      </c>
      <c r="AOU3" t="s">
        <v>10276</v>
      </c>
      <c r="AOV3" t="s">
        <v>1905</v>
      </c>
      <c r="AOW3" t="s">
        <v>1434</v>
      </c>
      <c r="AOX3" t="s">
        <v>2456</v>
      </c>
      <c r="AOY3" t="s">
        <v>783</v>
      </c>
      <c r="AOZ3" t="s">
        <v>2744</v>
      </c>
      <c r="APA3" t="s">
        <v>9489</v>
      </c>
      <c r="APB3" t="s">
        <v>1425</v>
      </c>
      <c r="APC3" t="s">
        <v>588</v>
      </c>
      <c r="APD3" t="s">
        <v>461</v>
      </c>
      <c r="APE3" t="s">
        <v>587</v>
      </c>
      <c r="APF3" t="s">
        <v>10575</v>
      </c>
      <c r="APG3" t="s">
        <v>5613</v>
      </c>
      <c r="APH3" t="s">
        <v>1275</v>
      </c>
      <c r="API3" t="s">
        <v>1436</v>
      </c>
      <c r="APJ3" t="s">
        <v>785</v>
      </c>
      <c r="APK3" t="s">
        <v>2602</v>
      </c>
      <c r="APL3" t="s">
        <v>2463</v>
      </c>
      <c r="APM3" t="s">
        <v>301</v>
      </c>
      <c r="APN3" t="s">
        <v>2175</v>
      </c>
      <c r="APO3" t="s">
        <v>2185</v>
      </c>
      <c r="APP3" t="s">
        <v>2180</v>
      </c>
      <c r="APQ3" t="s">
        <v>1445</v>
      </c>
      <c r="APR3" t="s">
        <v>1446</v>
      </c>
      <c r="APS3" t="s">
        <v>1437</v>
      </c>
      <c r="APT3" t="s">
        <v>1422</v>
      </c>
      <c r="APU3" t="s">
        <v>458</v>
      </c>
      <c r="APV3" t="s">
        <v>2460</v>
      </c>
      <c r="APW3" t="s">
        <v>1892</v>
      </c>
      <c r="APX3" t="s">
        <v>10576</v>
      </c>
      <c r="APY3" t="s">
        <v>112</v>
      </c>
      <c r="APZ3" t="s">
        <v>1440</v>
      </c>
      <c r="AQA3" t="s">
        <v>43</v>
      </c>
      <c r="AQB3" t="s">
        <v>43</v>
      </c>
      <c r="AQC3" t="s">
        <v>794</v>
      </c>
      <c r="AQD3" t="s">
        <v>1901</v>
      </c>
      <c r="AQE3" t="s">
        <v>2166</v>
      </c>
      <c r="AQF3" t="s">
        <v>932</v>
      </c>
      <c r="AQG3" t="s">
        <v>1027</v>
      </c>
      <c r="AQH3" t="s">
        <v>935</v>
      </c>
      <c r="AQI3" t="s">
        <v>2178</v>
      </c>
      <c r="AQJ3" t="s">
        <v>1891</v>
      </c>
      <c r="AQK3" t="s">
        <v>2165</v>
      </c>
      <c r="AQL3" t="s">
        <v>2741</v>
      </c>
      <c r="AQM3" t="s">
        <v>1442</v>
      </c>
      <c r="AQN3" t="s">
        <v>2483</v>
      </c>
      <c r="AQO3" t="s">
        <v>2452</v>
      </c>
      <c r="AQP3" t="s">
        <v>5493</v>
      </c>
      <c r="AQQ3" t="s">
        <v>10063</v>
      </c>
      <c r="AQR3" t="s">
        <v>1432</v>
      </c>
      <c r="AQS3" t="s">
        <v>5651</v>
      </c>
      <c r="AQT3" t="s">
        <v>1410</v>
      </c>
      <c r="AQU3" t="s">
        <v>1894</v>
      </c>
      <c r="AQV3" t="s">
        <v>2597</v>
      </c>
      <c r="AQW3" t="s">
        <v>934</v>
      </c>
      <c r="AQX3" t="s">
        <v>5666</v>
      </c>
      <c r="AQY3" t="s">
        <v>1904</v>
      </c>
      <c r="AQZ3" t="s">
        <v>1022</v>
      </c>
      <c r="ARA3" t="s">
        <v>1138</v>
      </c>
      <c r="ARB3" t="s">
        <v>2455</v>
      </c>
      <c r="ARC3" t="s">
        <v>1441</v>
      </c>
      <c r="ARD3" t="s">
        <v>9173</v>
      </c>
      <c r="ARE3" t="s">
        <v>5501</v>
      </c>
      <c r="ARF3" t="s">
        <v>9490</v>
      </c>
      <c r="ARG3" t="s">
        <v>2188</v>
      </c>
      <c r="ARH3" t="s">
        <v>457</v>
      </c>
      <c r="ARI3" t="s">
        <v>2179</v>
      </c>
      <c r="ARJ3" t="s">
        <v>9099</v>
      </c>
      <c r="ARK3" t="s">
        <v>1411</v>
      </c>
      <c r="ARL3" t="s">
        <v>2189</v>
      </c>
      <c r="ARM3" t="s">
        <v>2163</v>
      </c>
      <c r="ARN3" t="s">
        <v>456</v>
      </c>
      <c r="ARO3" t="s">
        <v>9491</v>
      </c>
      <c r="ARP3" t="s">
        <v>2462</v>
      </c>
      <c r="ARQ3" t="s">
        <v>1029</v>
      </c>
      <c r="ARR3" t="s">
        <v>3600</v>
      </c>
      <c r="ARS3" t="s">
        <v>1140</v>
      </c>
      <c r="ART3" t="s">
        <v>2167</v>
      </c>
      <c r="ARU3" t="s">
        <v>1423</v>
      </c>
      <c r="ARV3" t="s">
        <v>387</v>
      </c>
      <c r="ARW3" t="s">
        <v>463</v>
      </c>
      <c r="ARX3" t="s">
        <v>9100</v>
      </c>
      <c r="ARY3" t="s">
        <v>460</v>
      </c>
      <c r="ARZ3" t="s">
        <v>1906</v>
      </c>
      <c r="ASA3" t="s">
        <v>10296</v>
      </c>
      <c r="ASB3" t="s">
        <v>1148</v>
      </c>
      <c r="ASC3" t="s">
        <v>788</v>
      </c>
      <c r="ASD3" t="s">
        <v>789</v>
      </c>
      <c r="ASE3" t="s">
        <v>10690</v>
      </c>
      <c r="ASF3" t="s">
        <v>2454</v>
      </c>
      <c r="ASG3" t="s">
        <v>1444</v>
      </c>
      <c r="ASH3" t="s">
        <v>936</v>
      </c>
      <c r="ASI3" t="s">
        <v>790</v>
      </c>
      <c r="ASJ3" t="s">
        <v>580</v>
      </c>
      <c r="ASK3" t="s">
        <v>159</v>
      </c>
      <c r="ASL3" t="s">
        <v>1424</v>
      </c>
      <c r="ASM3" t="s">
        <v>10461</v>
      </c>
      <c r="ASN3" t="s">
        <v>674</v>
      </c>
      <c r="ASO3" t="s">
        <v>2596</v>
      </c>
      <c r="ASP3" t="s">
        <v>291</v>
      </c>
      <c r="ASQ3" t="s">
        <v>10691</v>
      </c>
      <c r="ASR3" t="s">
        <v>158</v>
      </c>
      <c r="ASS3" t="s">
        <v>10692</v>
      </c>
      <c r="AST3" t="s">
        <v>1898</v>
      </c>
      <c r="ASU3" t="s">
        <v>2168</v>
      </c>
      <c r="ASV3" t="s">
        <v>9492</v>
      </c>
      <c r="ASW3" t="s">
        <v>671</v>
      </c>
      <c r="ASX3" t="s">
        <v>300</v>
      </c>
      <c r="ASY3" t="s">
        <v>2599</v>
      </c>
      <c r="ASZ3" t="s">
        <v>673</v>
      </c>
      <c r="ATA3" t="s">
        <v>582</v>
      </c>
      <c r="ATB3" t="s">
        <v>672</v>
      </c>
      <c r="ATC3" t="s">
        <v>9101</v>
      </c>
      <c r="ATD3" t="s">
        <v>1151</v>
      </c>
      <c r="ATE3" t="s">
        <v>1145</v>
      </c>
      <c r="ATF3" t="s">
        <v>10135</v>
      </c>
      <c r="ATG3" t="s">
        <v>1413</v>
      </c>
      <c r="ATH3" t="s">
        <v>1143</v>
      </c>
      <c r="ATI3" t="s">
        <v>2447</v>
      </c>
      <c r="ATJ3" t="s">
        <v>1429</v>
      </c>
      <c r="ATK3" t="s">
        <v>2464</v>
      </c>
      <c r="ATL3" t="s">
        <v>971</v>
      </c>
      <c r="ATM3" t="s">
        <v>1897</v>
      </c>
      <c r="ATN3" t="s">
        <v>9493</v>
      </c>
      <c r="ATO3" t="s">
        <v>968</v>
      </c>
      <c r="ATP3" t="s">
        <v>585</v>
      </c>
      <c r="ATQ3" t="s">
        <v>9494</v>
      </c>
      <c r="ATR3" t="s">
        <v>2716</v>
      </c>
      <c r="ATS3" t="s">
        <v>2449</v>
      </c>
      <c r="ATT3" t="s">
        <v>1414</v>
      </c>
      <c r="ATU3" t="s">
        <v>124</v>
      </c>
      <c r="ATV3" t="s">
        <v>298</v>
      </c>
      <c r="ATW3" t="s">
        <v>3629</v>
      </c>
      <c r="ATX3" t="s">
        <v>1417</v>
      </c>
      <c r="ATY3" t="s">
        <v>2190</v>
      </c>
      <c r="ATZ3" t="s">
        <v>1147</v>
      </c>
      <c r="AUA3" t="s">
        <v>1448</v>
      </c>
      <c r="AUB3" t="s">
        <v>2601</v>
      </c>
      <c r="AUC3" t="s">
        <v>1028</v>
      </c>
      <c r="AUD3" t="s">
        <v>1420</v>
      </c>
      <c r="AUE3" t="s">
        <v>1150</v>
      </c>
      <c r="AUF3" t="s">
        <v>2169</v>
      </c>
      <c r="AUG3" t="s">
        <v>586</v>
      </c>
      <c r="AUH3" t="s">
        <v>593</v>
      </c>
      <c r="AUI3" t="s">
        <v>10870</v>
      </c>
      <c r="AUJ3" t="s">
        <v>2153</v>
      </c>
      <c r="AUK3" t="s">
        <v>203</v>
      </c>
      <c r="AUL3" t="s">
        <v>10871</v>
      </c>
      <c r="AUM3" t="s">
        <v>10693</v>
      </c>
      <c r="AUN3" t="s">
        <v>9312</v>
      </c>
      <c r="AUO3" t="s">
        <v>1893</v>
      </c>
      <c r="AUP3" t="s">
        <v>782</v>
      </c>
      <c r="AUQ3" t="s">
        <v>2600</v>
      </c>
      <c r="AUR3" t="s">
        <v>9174</v>
      </c>
      <c r="AUS3" t="s">
        <v>772</v>
      </c>
      <c r="AUT3" t="s">
        <v>297</v>
      </c>
      <c r="AUU3" t="s">
        <v>787</v>
      </c>
      <c r="AUV3" t="s">
        <v>2187</v>
      </c>
      <c r="AUW3" t="s">
        <v>10694</v>
      </c>
      <c r="AUX3" t="s">
        <v>781</v>
      </c>
      <c r="AUY3" t="s">
        <v>937</v>
      </c>
      <c r="AUZ3" t="s">
        <v>295</v>
      </c>
      <c r="AVA3" t="s">
        <v>9102</v>
      </c>
      <c r="AVB3" t="s">
        <v>1899</v>
      </c>
      <c r="AVC3" t="s">
        <v>2171</v>
      </c>
      <c r="AVD3" t="s">
        <v>178</v>
      </c>
      <c r="AVE3" t="s">
        <v>9495</v>
      </c>
      <c r="AVF3" t="s">
        <v>1435</v>
      </c>
      <c r="AVG3" t="s">
        <v>583</v>
      </c>
      <c r="AVH3" t="s">
        <v>1025</v>
      </c>
      <c r="AVI3" t="s">
        <v>2603</v>
      </c>
      <c r="AVJ3" t="s">
        <v>9496</v>
      </c>
      <c r="AVK3" t="s">
        <v>9497</v>
      </c>
      <c r="AVL3" t="s">
        <v>9498</v>
      </c>
      <c r="AVM3" t="s">
        <v>9499</v>
      </c>
      <c r="AVN3" t="s">
        <v>10577</v>
      </c>
      <c r="AVO3" t="s">
        <v>9500</v>
      </c>
      <c r="AVP3" t="s">
        <v>9501</v>
      </c>
      <c r="AVQ3" t="s">
        <v>9313</v>
      </c>
      <c r="AVR3" t="s">
        <v>9502</v>
      </c>
      <c r="AVS3" t="s">
        <v>9503</v>
      </c>
      <c r="AVT3" t="s">
        <v>9504</v>
      </c>
      <c r="AVU3" t="s">
        <v>9505</v>
      </c>
      <c r="AVV3" t="s">
        <v>9506</v>
      </c>
      <c r="AVW3" t="s">
        <v>9507</v>
      </c>
      <c r="AVX3" t="s">
        <v>9508</v>
      </c>
      <c r="AVY3" t="s">
        <v>9509</v>
      </c>
      <c r="AVZ3" t="s">
        <v>9510</v>
      </c>
      <c r="AWA3" t="s">
        <v>9511</v>
      </c>
      <c r="AWB3" t="s">
        <v>9512</v>
      </c>
      <c r="AWC3" t="s">
        <v>9513</v>
      </c>
      <c r="AWD3" t="s">
        <v>9514</v>
      </c>
      <c r="AWE3" t="s">
        <v>9515</v>
      </c>
      <c r="AWF3" t="s">
        <v>9516</v>
      </c>
      <c r="AWG3" t="s">
        <v>9517</v>
      </c>
      <c r="AWH3" t="s">
        <v>9518</v>
      </c>
      <c r="AWI3" t="s">
        <v>9519</v>
      </c>
      <c r="AWJ3" t="s">
        <v>9520</v>
      </c>
      <c r="AWK3" t="s">
        <v>9521</v>
      </c>
      <c r="AWL3" t="s">
        <v>9522</v>
      </c>
      <c r="AWM3" t="s">
        <v>9523</v>
      </c>
      <c r="AWN3" t="s">
        <v>9524</v>
      </c>
      <c r="AWO3" t="s">
        <v>9525</v>
      </c>
      <c r="AWP3" t="s">
        <v>9526</v>
      </c>
      <c r="AWQ3" t="s">
        <v>9527</v>
      </c>
      <c r="AWR3" t="s">
        <v>9528</v>
      </c>
      <c r="AWS3" t="s">
        <v>9529</v>
      </c>
      <c r="AWT3" t="s">
        <v>9530</v>
      </c>
      <c r="AWU3" t="s">
        <v>9531</v>
      </c>
      <c r="AWV3" t="s">
        <v>9532</v>
      </c>
      <c r="AWW3" t="s">
        <v>9533</v>
      </c>
      <c r="AWX3" t="s">
        <v>9534</v>
      </c>
      <c r="AWY3" t="s">
        <v>10360</v>
      </c>
      <c r="AWZ3" t="s">
        <v>2181</v>
      </c>
      <c r="AXA3" t="s">
        <v>2177</v>
      </c>
      <c r="AXB3" t="s">
        <v>292</v>
      </c>
      <c r="AXC3" t="s">
        <v>2176</v>
      </c>
      <c r="AXD3" t="s">
        <v>591</v>
      </c>
      <c r="AXE3" t="s">
        <v>1416</v>
      </c>
      <c r="AXF3" t="s">
        <v>581</v>
      </c>
      <c r="AXG3" t="s">
        <v>151</v>
      </c>
      <c r="AXH3" t="s">
        <v>675</v>
      </c>
      <c r="AXI3" t="s">
        <v>1902</v>
      </c>
      <c r="AXJ3" t="s">
        <v>1023</v>
      </c>
      <c r="AXK3" t="s">
        <v>796</v>
      </c>
      <c r="AXL3" t="s">
        <v>9103</v>
      </c>
      <c r="AXM3" t="s">
        <v>1896</v>
      </c>
      <c r="AXN3" t="s">
        <v>462</v>
      </c>
      <c r="AXO3" t="s">
        <v>299</v>
      </c>
      <c r="AXP3" t="s">
        <v>10064</v>
      </c>
      <c r="AXQ3" t="s">
        <v>2186</v>
      </c>
      <c r="AXR3" t="s">
        <v>9104</v>
      </c>
      <c r="AXS3" t="s">
        <v>2089</v>
      </c>
      <c r="AXT3" t="s">
        <v>9536</v>
      </c>
      <c r="AXU3" t="s">
        <v>9105</v>
      </c>
      <c r="AXV3" t="s">
        <v>10817</v>
      </c>
      <c r="AXW3" t="s">
        <v>167</v>
      </c>
      <c r="AXX3" t="s">
        <v>0</v>
      </c>
      <c r="AXY3" t="s">
        <v>1914</v>
      </c>
      <c r="AXZ3" t="s">
        <v>2191</v>
      </c>
      <c r="AYA3" t="s">
        <v>2604</v>
      </c>
      <c r="AYB3" t="s">
        <v>597</v>
      </c>
      <c r="AYC3" t="s">
        <v>678</v>
      </c>
      <c r="AYD3" t="s">
        <v>1452</v>
      </c>
      <c r="AYE3" t="s">
        <v>165</v>
      </c>
      <c r="AYF3" t="s">
        <v>2745</v>
      </c>
      <c r="AYG3" t="s">
        <v>811</v>
      </c>
      <c r="AYH3" t="s">
        <v>9537</v>
      </c>
      <c r="AYI3" t="s">
        <v>677</v>
      </c>
      <c r="AYJ3" t="s">
        <v>1915</v>
      </c>
      <c r="AYK3" t="s">
        <v>302</v>
      </c>
      <c r="AYL3" t="s">
        <v>302</v>
      </c>
      <c r="AYM3" t="s">
        <v>302</v>
      </c>
      <c r="AYN3" t="s">
        <v>22</v>
      </c>
      <c r="AYO3" t="s">
        <v>1451</v>
      </c>
      <c r="AYP3" t="s">
        <v>676</v>
      </c>
      <c r="AYQ3" t="s">
        <v>3693</v>
      </c>
      <c r="AYR3" t="s">
        <v>891</v>
      </c>
      <c r="AYS3" t="s">
        <v>891</v>
      </c>
      <c r="AYT3" t="s">
        <v>290</v>
      </c>
      <c r="AYU3" t="s">
        <v>1454</v>
      </c>
      <c r="AYV3" t="s">
        <v>36</v>
      </c>
      <c r="AYW3" t="s">
        <v>1453</v>
      </c>
      <c r="AYX3" t="s">
        <v>9238</v>
      </c>
      <c r="AYY3" t="s">
        <v>598</v>
      </c>
      <c r="AYZ3" t="s">
        <v>461</v>
      </c>
      <c r="AZA3" t="s">
        <v>461</v>
      </c>
      <c r="AZB3" t="s">
        <v>461</v>
      </c>
      <c r="AZC3" t="s">
        <v>595</v>
      </c>
      <c r="AZD3" t="s">
        <v>40</v>
      </c>
      <c r="AZE3" t="s">
        <v>240</v>
      </c>
      <c r="AZF3" t="s">
        <v>41</v>
      </c>
      <c r="AZG3" t="s">
        <v>1152</v>
      </c>
      <c r="AZH3" t="s">
        <v>164</v>
      </c>
      <c r="AZI3" t="s">
        <v>358</v>
      </c>
      <c r="AZJ3" t="s">
        <v>42</v>
      </c>
      <c r="AZK3" t="s">
        <v>44</v>
      </c>
      <c r="AZL3" t="s">
        <v>45</v>
      </c>
      <c r="AZM3" t="s">
        <v>758</v>
      </c>
      <c r="AZN3" t="s">
        <v>48</v>
      </c>
      <c r="AZO3" t="s">
        <v>10832</v>
      </c>
      <c r="AZP3" t="s">
        <v>5481</v>
      </c>
      <c r="AZQ3" t="s">
        <v>950</v>
      </c>
      <c r="AZR3" t="s">
        <v>901</v>
      </c>
      <c r="AZS3" t="s">
        <v>1912</v>
      </c>
      <c r="AZT3" t="s">
        <v>599</v>
      </c>
      <c r="AZU3" t="s">
        <v>2193</v>
      </c>
      <c r="AZV3" t="s">
        <v>162</v>
      </c>
      <c r="AZW3" t="s">
        <v>1455</v>
      </c>
      <c r="AZX3" t="s">
        <v>1911</v>
      </c>
      <c r="AZY3" t="s">
        <v>680</v>
      </c>
      <c r="AZZ3" t="s">
        <v>166</v>
      </c>
      <c r="BAA3" t="s">
        <v>1910</v>
      </c>
      <c r="BAB3" t="s">
        <v>59</v>
      </c>
      <c r="BAC3" t="s">
        <v>168</v>
      </c>
      <c r="BAD3" t="s">
        <v>596</v>
      </c>
      <c r="BAE3" t="s">
        <v>2090</v>
      </c>
      <c r="BAF3" t="s">
        <v>163</v>
      </c>
      <c r="BAG3" t="s">
        <v>1909</v>
      </c>
      <c r="BAH3" t="s">
        <v>215</v>
      </c>
      <c r="BAI3" t="s">
        <v>9538</v>
      </c>
      <c r="BAJ3" t="s">
        <v>67</v>
      </c>
      <c r="BAK3" t="s">
        <v>679</v>
      </c>
      <c r="BAL3" t="s">
        <v>69</v>
      </c>
      <c r="BAM3" t="s">
        <v>2192</v>
      </c>
      <c r="BAN3" t="s">
        <v>1450</v>
      </c>
      <c r="BAO3" t="s">
        <v>1153</v>
      </c>
      <c r="BAP3" t="s">
        <v>772</v>
      </c>
      <c r="BAQ3" t="s">
        <v>797</v>
      </c>
      <c r="BAR3" t="s">
        <v>9539</v>
      </c>
      <c r="BAS3" t="s">
        <v>9540</v>
      </c>
      <c r="BAT3" t="s">
        <v>9542</v>
      </c>
      <c r="BAU3" t="s">
        <v>9543</v>
      </c>
      <c r="BAV3" t="s">
        <v>9544</v>
      </c>
      <c r="BAW3" t="s">
        <v>9545</v>
      </c>
      <c r="BAX3" t="s">
        <v>9546</v>
      </c>
      <c r="BAY3" t="s">
        <v>9547</v>
      </c>
      <c r="BAZ3" t="s">
        <v>10211</v>
      </c>
      <c r="BBA3" t="s">
        <v>9548</v>
      </c>
      <c r="BBB3" t="s">
        <v>9549</v>
      </c>
      <c r="BBC3" t="s">
        <v>9550</v>
      </c>
      <c r="BBD3" t="s">
        <v>9551</v>
      </c>
      <c r="BBE3" t="s">
        <v>9416</v>
      </c>
      <c r="BBF3" t="s">
        <v>9552</v>
      </c>
      <c r="BBG3" t="s">
        <v>9553</v>
      </c>
      <c r="BBH3" t="s">
        <v>1913</v>
      </c>
      <c r="BBI3" t="s">
        <v>594</v>
      </c>
      <c r="BBJ3" t="s">
        <v>5517</v>
      </c>
      <c r="BBK3" t="s">
        <v>79</v>
      </c>
      <c r="BBL3" t="s">
        <v>2748</v>
      </c>
      <c r="BBM3" t="s">
        <v>306</v>
      </c>
      <c r="BBN3" t="s">
        <v>681</v>
      </c>
      <c r="BBO3" t="s">
        <v>1156</v>
      </c>
      <c r="BBP3" t="s">
        <v>1456</v>
      </c>
      <c r="BBQ3" t="s">
        <v>313</v>
      </c>
      <c r="BBR3" t="s">
        <v>1038</v>
      </c>
      <c r="BBS3" t="s">
        <v>2205</v>
      </c>
      <c r="BBT3" t="s">
        <v>1468</v>
      </c>
      <c r="BBU3" t="s">
        <v>2466</v>
      </c>
      <c r="BBV3" t="s">
        <v>1922</v>
      </c>
      <c r="BBW3" t="s">
        <v>10441</v>
      </c>
      <c r="BBX3" t="s">
        <v>1828</v>
      </c>
      <c r="BBY3" t="s">
        <v>305</v>
      </c>
      <c r="BBZ3" t="s">
        <v>1033</v>
      </c>
      <c r="BCA3" t="s">
        <v>394</v>
      </c>
      <c r="BCB3" t="s">
        <v>1925</v>
      </c>
      <c r="BCC3" t="s">
        <v>1034</v>
      </c>
      <c r="BCD3" t="s">
        <v>2200</v>
      </c>
      <c r="BCE3" t="s">
        <v>1467</v>
      </c>
      <c r="BCF3" t="s">
        <v>1918</v>
      </c>
      <c r="BCG3" t="s">
        <v>9175</v>
      </c>
      <c r="BCH3" t="s">
        <v>908</v>
      </c>
      <c r="BCI3" t="s">
        <v>18</v>
      </c>
      <c r="BCJ3" t="s">
        <v>2204</v>
      </c>
      <c r="BCK3" t="s">
        <v>802</v>
      </c>
      <c r="BCL3" t="s">
        <v>802</v>
      </c>
      <c r="BCM3" t="s">
        <v>1089</v>
      </c>
      <c r="BCN3" t="s">
        <v>131</v>
      </c>
      <c r="BCO3" t="s">
        <v>303</v>
      </c>
      <c r="BCP3" t="s">
        <v>1916</v>
      </c>
      <c r="BCQ3" t="s">
        <v>1245</v>
      </c>
      <c r="BCR3" t="s">
        <v>1459</v>
      </c>
      <c r="BCS3" t="s">
        <v>2717</v>
      </c>
      <c r="BCT3" t="s">
        <v>1460</v>
      </c>
      <c r="BCU3" t="s">
        <v>407</v>
      </c>
      <c r="BCV3" t="s">
        <v>941</v>
      </c>
      <c r="BCW3" t="s">
        <v>1036</v>
      </c>
      <c r="BCX3" t="s">
        <v>10833</v>
      </c>
      <c r="BCY3" t="s">
        <v>10374</v>
      </c>
      <c r="BCZ3" t="s">
        <v>1155</v>
      </c>
      <c r="BDA3" t="s">
        <v>323</v>
      </c>
      <c r="BDB3" t="s">
        <v>2203</v>
      </c>
      <c r="BDC3" t="s">
        <v>1466</v>
      </c>
      <c r="BDD3" t="s">
        <v>792</v>
      </c>
      <c r="BDE3" t="s">
        <v>2610</v>
      </c>
      <c r="BDF3" t="s">
        <v>2606</v>
      </c>
      <c r="BDG3" t="s">
        <v>974</v>
      </c>
      <c r="BDH3" t="s">
        <v>1462</v>
      </c>
      <c r="BDI3" t="s">
        <v>1462</v>
      </c>
      <c r="BDJ3" t="s">
        <v>1428</v>
      </c>
      <c r="BDK3" t="s">
        <v>290</v>
      </c>
      <c r="BDL3" t="s">
        <v>290</v>
      </c>
      <c r="BDM3" t="s">
        <v>290</v>
      </c>
      <c r="BDN3" t="s">
        <v>290</v>
      </c>
      <c r="BDO3" t="s">
        <v>9106</v>
      </c>
      <c r="BDP3" t="s">
        <v>1926</v>
      </c>
      <c r="BDQ3" t="s">
        <v>184</v>
      </c>
      <c r="BDR3" t="s">
        <v>1471</v>
      </c>
      <c r="BDS3" t="s">
        <v>805</v>
      </c>
      <c r="BDT3" t="s">
        <v>5514</v>
      </c>
      <c r="BDU3" t="s">
        <v>308</v>
      </c>
      <c r="BDV3" t="s">
        <v>930</v>
      </c>
      <c r="BDW3" t="s">
        <v>2195</v>
      </c>
      <c r="BDX3" t="s">
        <v>2112</v>
      </c>
      <c r="BDY3" t="s">
        <v>801</v>
      </c>
      <c r="BDZ3" t="s">
        <v>1037</v>
      </c>
      <c r="BEA3" t="s">
        <v>804</v>
      </c>
      <c r="BEB3" t="s">
        <v>2750</v>
      </c>
      <c r="BEC3" t="s">
        <v>1035</v>
      </c>
      <c r="BED3" t="s">
        <v>1469</v>
      </c>
      <c r="BEE3" t="s">
        <v>1923</v>
      </c>
      <c r="BEF3" t="s">
        <v>2605</v>
      </c>
      <c r="BEG3" t="s">
        <v>1921</v>
      </c>
      <c r="BEH3" t="s">
        <v>1282</v>
      </c>
      <c r="BEI3" t="s">
        <v>798</v>
      </c>
      <c r="BEJ3" t="s">
        <v>1031</v>
      </c>
      <c r="BEK3" t="s">
        <v>9554</v>
      </c>
      <c r="BEL3" t="s">
        <v>304</v>
      </c>
      <c r="BEM3" t="s">
        <v>5614</v>
      </c>
      <c r="BEN3" t="s">
        <v>601</v>
      </c>
      <c r="BEO3" t="s">
        <v>2202</v>
      </c>
      <c r="BEP3" t="s">
        <v>892</v>
      </c>
      <c r="BEQ3" t="s">
        <v>1917</v>
      </c>
      <c r="BER3" t="s">
        <v>2194</v>
      </c>
      <c r="BES3" t="s">
        <v>53</v>
      </c>
      <c r="BET3" t="s">
        <v>2749</v>
      </c>
      <c r="BEU3" t="s">
        <v>664</v>
      </c>
      <c r="BEV3" t="s">
        <v>2747</v>
      </c>
      <c r="BEW3" t="s">
        <v>2465</v>
      </c>
      <c r="BEX3" t="s">
        <v>10212</v>
      </c>
      <c r="BEY3" t="s">
        <v>170</v>
      </c>
      <c r="BEZ3" t="s">
        <v>799</v>
      </c>
      <c r="BFA3" t="s">
        <v>2607</v>
      </c>
      <c r="BFB3" t="s">
        <v>2607</v>
      </c>
      <c r="BFC3" t="s">
        <v>1464</v>
      </c>
      <c r="BFD3" t="s">
        <v>976</v>
      </c>
      <c r="BFE3" t="s">
        <v>10375</v>
      </c>
      <c r="BFF3" t="s">
        <v>9349</v>
      </c>
      <c r="BFG3" t="s">
        <v>1154</v>
      </c>
      <c r="BFH3" t="s">
        <v>1463</v>
      </c>
      <c r="BFI3" t="s">
        <v>1461</v>
      </c>
      <c r="BFJ3" t="s">
        <v>1338</v>
      </c>
      <c r="BFK3" t="s">
        <v>600</v>
      </c>
      <c r="BFL3" t="s">
        <v>9555</v>
      </c>
      <c r="BFM3" t="s">
        <v>1920</v>
      </c>
      <c r="BFN3" t="s">
        <v>5667</v>
      </c>
      <c r="BFO3" t="s">
        <v>1458</v>
      </c>
      <c r="BFP3" t="s">
        <v>938</v>
      </c>
      <c r="BFQ3" t="s">
        <v>5615</v>
      </c>
      <c r="BFR3" t="s">
        <v>10376</v>
      </c>
      <c r="BFS3" t="s">
        <v>2198</v>
      </c>
      <c r="BFT3" t="s">
        <v>1470</v>
      </c>
      <c r="BFU3" t="s">
        <v>762</v>
      </c>
      <c r="BFV3" t="s">
        <v>2199</v>
      </c>
      <c r="BFW3" t="s">
        <v>973</v>
      </c>
      <c r="BFX3" t="s">
        <v>169</v>
      </c>
      <c r="BFY3" t="s">
        <v>309</v>
      </c>
      <c r="BFZ3" t="s">
        <v>309</v>
      </c>
      <c r="BGA3" t="s">
        <v>1924</v>
      </c>
      <c r="BGB3" t="s">
        <v>2196</v>
      </c>
      <c r="BGC3" t="s">
        <v>310</v>
      </c>
      <c r="BGD3" t="s">
        <v>2197</v>
      </c>
      <c r="BGE3" t="s">
        <v>2201</v>
      </c>
      <c r="BGF3" t="s">
        <v>1465</v>
      </c>
      <c r="BGG3" t="s">
        <v>2608</v>
      </c>
      <c r="BGH3" t="s">
        <v>806</v>
      </c>
      <c r="BGI3" t="s">
        <v>975</v>
      </c>
      <c r="BGJ3" t="s">
        <v>1039</v>
      </c>
      <c r="BGK3" t="s">
        <v>803</v>
      </c>
      <c r="BGL3" t="s">
        <v>311</v>
      </c>
      <c r="BGM3" t="s">
        <v>2609</v>
      </c>
      <c r="BGN3" t="s">
        <v>10136</v>
      </c>
      <c r="BGO3" t="s">
        <v>807</v>
      </c>
      <c r="BGP3" t="s">
        <v>800</v>
      </c>
      <c r="BGQ3" t="s">
        <v>9556</v>
      </c>
      <c r="BGR3" t="s">
        <v>9557</v>
      </c>
      <c r="BGS3" t="s">
        <v>9558</v>
      </c>
      <c r="BGT3" t="s">
        <v>9559</v>
      </c>
      <c r="BGU3" t="s">
        <v>9560</v>
      </c>
      <c r="BGV3" t="s">
        <v>9561</v>
      </c>
      <c r="BGW3" t="s">
        <v>9562</v>
      </c>
      <c r="BGX3" t="s">
        <v>9563</v>
      </c>
      <c r="BGY3" t="s">
        <v>9564</v>
      </c>
      <c r="BGZ3" t="s">
        <v>9565</v>
      </c>
      <c r="BHA3" t="s">
        <v>9565</v>
      </c>
      <c r="BHB3" t="s">
        <v>9565</v>
      </c>
      <c r="BHC3" t="s">
        <v>9566</v>
      </c>
      <c r="BHD3" t="s">
        <v>9567</v>
      </c>
      <c r="BHE3" t="s">
        <v>9568</v>
      </c>
      <c r="BHF3" t="s">
        <v>9569</v>
      </c>
      <c r="BHG3" t="s">
        <v>9570</v>
      </c>
      <c r="BHH3" t="s">
        <v>9571</v>
      </c>
      <c r="BHI3" t="s">
        <v>9571</v>
      </c>
      <c r="BHJ3" t="s">
        <v>9571</v>
      </c>
      <c r="BHK3" t="s">
        <v>9572</v>
      </c>
      <c r="BHL3" t="s">
        <v>9573</v>
      </c>
      <c r="BHM3" t="s">
        <v>9574</v>
      </c>
      <c r="BHN3" t="s">
        <v>9575</v>
      </c>
      <c r="BHO3" t="s">
        <v>9576</v>
      </c>
      <c r="BHP3" t="s">
        <v>9577</v>
      </c>
      <c r="BHQ3" t="s">
        <v>9578</v>
      </c>
      <c r="BHR3" t="s">
        <v>9579</v>
      </c>
      <c r="BHS3" t="s">
        <v>9580</v>
      </c>
      <c r="BHT3" t="s">
        <v>9581</v>
      </c>
      <c r="BHU3" t="s">
        <v>9582</v>
      </c>
      <c r="BHV3" t="s">
        <v>9583</v>
      </c>
      <c r="BHW3" t="s">
        <v>9583</v>
      </c>
      <c r="BHX3" t="s">
        <v>9584</v>
      </c>
      <c r="BHY3" t="s">
        <v>9585</v>
      </c>
      <c r="BHZ3" t="s">
        <v>9586</v>
      </c>
      <c r="BIA3" t="s">
        <v>9587</v>
      </c>
      <c r="BIB3" t="s">
        <v>9588</v>
      </c>
      <c r="BIC3" t="s">
        <v>9589</v>
      </c>
      <c r="BID3" t="s">
        <v>9590</v>
      </c>
      <c r="BIE3" t="s">
        <v>9591</v>
      </c>
      <c r="BIF3" t="s">
        <v>9592</v>
      </c>
      <c r="BIG3" t="s">
        <v>9416</v>
      </c>
      <c r="BIH3" t="s">
        <v>9593</v>
      </c>
      <c r="BII3" t="s">
        <v>9594</v>
      </c>
      <c r="BIJ3" t="s">
        <v>9595</v>
      </c>
      <c r="BIK3" t="s">
        <v>9596</v>
      </c>
      <c r="BIL3" t="s">
        <v>9597</v>
      </c>
      <c r="BIM3" t="s">
        <v>307</v>
      </c>
      <c r="BIN3" t="s">
        <v>774</v>
      </c>
      <c r="BIO3" t="s">
        <v>774</v>
      </c>
      <c r="BIP3" t="s">
        <v>774</v>
      </c>
      <c r="BIQ3" t="s">
        <v>774</v>
      </c>
      <c r="BIR3" t="s">
        <v>1457</v>
      </c>
      <c r="BIS3" t="s">
        <v>1919</v>
      </c>
      <c r="BIT3" t="s">
        <v>1927</v>
      </c>
      <c r="BIU3" t="s">
        <v>10834</v>
      </c>
      <c r="BIV3" t="s">
        <v>1198</v>
      </c>
      <c r="BIW3" t="s">
        <v>2746</v>
      </c>
      <c r="BIX3" t="s">
        <v>2219</v>
      </c>
      <c r="BIY3" t="s">
        <v>9598</v>
      </c>
      <c r="BIZ3" t="s">
        <v>810</v>
      </c>
      <c r="BJA3" t="s">
        <v>312</v>
      </c>
      <c r="BJB3" t="s">
        <v>1934</v>
      </c>
      <c r="BJC3" t="s">
        <v>10</v>
      </c>
      <c r="BJD3" t="s">
        <v>11</v>
      </c>
      <c r="BJE3" t="s">
        <v>1933</v>
      </c>
      <c r="BJF3" t="s">
        <v>2612</v>
      </c>
      <c r="BJG3" t="s">
        <v>2211</v>
      </c>
      <c r="BJH3" t="s">
        <v>1935</v>
      </c>
      <c r="BJI3" t="s">
        <v>2206</v>
      </c>
      <c r="BJJ3" t="s">
        <v>9599</v>
      </c>
      <c r="BJK3" t="s">
        <v>2752</v>
      </c>
      <c r="BJL3" t="s">
        <v>2718</v>
      </c>
      <c r="BJM3" t="s">
        <v>682</v>
      </c>
      <c r="BJN3" t="s">
        <v>684</v>
      </c>
      <c r="BJO3" t="s">
        <v>1158</v>
      </c>
      <c r="BJP3" t="s">
        <v>2611</v>
      </c>
      <c r="BJQ3" t="s">
        <v>811</v>
      </c>
      <c r="BJR3" t="s">
        <v>2208</v>
      </c>
      <c r="BJS3" t="s">
        <v>1088</v>
      </c>
      <c r="BJT3" t="s">
        <v>10835</v>
      </c>
      <c r="BJU3" t="s">
        <v>9600</v>
      </c>
      <c r="BJV3" t="s">
        <v>9601</v>
      </c>
      <c r="BJW3" t="s">
        <v>2217</v>
      </c>
      <c r="BJX3" t="s">
        <v>9602</v>
      </c>
      <c r="BJY3" t="s">
        <v>2207</v>
      </c>
      <c r="BJZ3" t="s">
        <v>809</v>
      </c>
      <c r="BKA3" t="s">
        <v>1089</v>
      </c>
      <c r="BKB3" t="s">
        <v>2212</v>
      </c>
      <c r="BKC3" t="s">
        <v>1160</v>
      </c>
      <c r="BKD3" t="s">
        <v>171</v>
      </c>
      <c r="BKE3" t="s">
        <v>2213</v>
      </c>
      <c r="BKF3" t="s">
        <v>1482</v>
      </c>
      <c r="BKG3" t="s">
        <v>2467</v>
      </c>
      <c r="BKH3" t="s">
        <v>1478</v>
      </c>
      <c r="BKI3" t="s">
        <v>2216</v>
      </c>
      <c r="BKJ3" t="s">
        <v>1040</v>
      </c>
      <c r="BKK3" t="s">
        <v>766</v>
      </c>
      <c r="BKL3" t="s">
        <v>1104</v>
      </c>
      <c r="BKM3" t="s">
        <v>1306</v>
      </c>
      <c r="BKN3" t="s">
        <v>10442</v>
      </c>
      <c r="BKO3" t="s">
        <v>1476</v>
      </c>
      <c r="BKP3" t="s">
        <v>1483</v>
      </c>
      <c r="BKQ3" t="s">
        <v>1928</v>
      </c>
      <c r="BKR3" t="s">
        <v>2209</v>
      </c>
      <c r="BKS3" t="s">
        <v>685</v>
      </c>
      <c r="BKT3" t="s">
        <v>685</v>
      </c>
      <c r="BKU3" t="s">
        <v>9603</v>
      </c>
      <c r="BKV3" t="s">
        <v>1473</v>
      </c>
      <c r="BKW3" t="s">
        <v>2614</v>
      </c>
      <c r="BKX3" t="s">
        <v>10065</v>
      </c>
      <c r="BKY3" t="s">
        <v>1481</v>
      </c>
      <c r="BKZ3" t="s">
        <v>43</v>
      </c>
      <c r="BLA3" t="s">
        <v>9604</v>
      </c>
      <c r="BLB3" t="s">
        <v>1477</v>
      </c>
      <c r="BLC3" t="s">
        <v>1157</v>
      </c>
      <c r="BLD3" t="s">
        <v>1475</v>
      </c>
      <c r="BLE3" t="s">
        <v>47</v>
      </c>
      <c r="BLF3" t="s">
        <v>1041</v>
      </c>
      <c r="BLG3" t="s">
        <v>10066</v>
      </c>
      <c r="BLH3" t="s">
        <v>1484</v>
      </c>
      <c r="BLI3" t="s">
        <v>683</v>
      </c>
      <c r="BLJ3" t="s">
        <v>9605</v>
      </c>
      <c r="BLK3" t="s">
        <v>9606</v>
      </c>
      <c r="BLL3" t="s">
        <v>1161</v>
      </c>
      <c r="BLM3" t="s">
        <v>10361</v>
      </c>
      <c r="BLN3" t="s">
        <v>1455</v>
      </c>
      <c r="BLO3" t="s">
        <v>1932</v>
      </c>
      <c r="BLP3" t="s">
        <v>2210</v>
      </c>
      <c r="BLQ3" t="s">
        <v>10377</v>
      </c>
      <c r="BLR3" t="s">
        <v>9607</v>
      </c>
      <c r="BLS3" t="s">
        <v>1472</v>
      </c>
      <c r="BLT3" t="s">
        <v>1930</v>
      </c>
      <c r="BLU3" t="s">
        <v>2751</v>
      </c>
      <c r="BLV3" t="s">
        <v>9608</v>
      </c>
      <c r="BLW3" t="s">
        <v>10872</v>
      </c>
      <c r="BLX3" t="s">
        <v>215</v>
      </c>
      <c r="BLY3" t="s">
        <v>9609</v>
      </c>
      <c r="BLZ3" t="s">
        <v>2215</v>
      </c>
      <c r="BMA3" t="s">
        <v>1474</v>
      </c>
      <c r="BMB3" t="s">
        <v>10443</v>
      </c>
      <c r="BMC3" t="s">
        <v>1485</v>
      </c>
      <c r="BMD3" t="s">
        <v>172</v>
      </c>
      <c r="BME3" t="s">
        <v>1929</v>
      </c>
      <c r="BMF3" t="s">
        <v>808</v>
      </c>
      <c r="BMG3" t="s">
        <v>1162</v>
      </c>
      <c r="BMH3" t="s">
        <v>987</v>
      </c>
      <c r="BMI3" t="s">
        <v>173</v>
      </c>
      <c r="BMJ3" t="s">
        <v>2613</v>
      </c>
      <c r="BMK3" t="s">
        <v>9610</v>
      </c>
      <c r="BML3" t="s">
        <v>9611</v>
      </c>
      <c r="BMM3" t="s">
        <v>9405</v>
      </c>
      <c r="BMN3" t="s">
        <v>9405</v>
      </c>
      <c r="BMO3" t="s">
        <v>9612</v>
      </c>
      <c r="BMP3" t="s">
        <v>9613</v>
      </c>
      <c r="BMQ3" t="s">
        <v>9614</v>
      </c>
      <c r="BMR3" t="s">
        <v>9615</v>
      </c>
      <c r="BMS3" t="s">
        <v>9616</v>
      </c>
      <c r="BMT3" t="s">
        <v>9617</v>
      </c>
      <c r="BMU3" t="s">
        <v>9618</v>
      </c>
      <c r="BMV3" t="s">
        <v>9619</v>
      </c>
      <c r="BMW3" t="s">
        <v>9620</v>
      </c>
      <c r="BMX3" t="s">
        <v>9621</v>
      </c>
      <c r="BMY3" t="s">
        <v>9622</v>
      </c>
      <c r="BMZ3" t="s">
        <v>9416</v>
      </c>
      <c r="BNA3" t="s">
        <v>9416</v>
      </c>
      <c r="BNB3" t="s">
        <v>9623</v>
      </c>
      <c r="BNC3" t="s">
        <v>9624</v>
      </c>
      <c r="BND3" t="s">
        <v>1480</v>
      </c>
      <c r="BNE3" t="s">
        <v>1159</v>
      </c>
      <c r="BNF3" t="s">
        <v>10067</v>
      </c>
      <c r="BNG3" t="s">
        <v>1931</v>
      </c>
      <c r="BNH3" t="s">
        <v>2218</v>
      </c>
      <c r="BNI3" t="s">
        <v>2220</v>
      </c>
      <c r="BNJ3" t="s">
        <v>2214</v>
      </c>
      <c r="BNK3" t="s">
        <v>76</v>
      </c>
      <c r="BNL3" t="s">
        <v>80</v>
      </c>
      <c r="BNM3" t="s">
        <v>9625</v>
      </c>
      <c r="BNN3" t="s">
        <v>1479</v>
      </c>
      <c r="BNO3" t="s">
        <v>9626</v>
      </c>
      <c r="BNP3" t="s">
        <v>995</v>
      </c>
      <c r="BNQ3" t="s">
        <v>2227</v>
      </c>
      <c r="BNR3" t="s">
        <v>603</v>
      </c>
      <c r="BNS3" t="s">
        <v>9176</v>
      </c>
      <c r="BNT3" t="s">
        <v>2469</v>
      </c>
      <c r="BNU3" t="s">
        <v>1498</v>
      </c>
      <c r="BNV3" t="s">
        <v>2618</v>
      </c>
      <c r="BNW3" t="s">
        <v>1940</v>
      </c>
      <c r="BNX3" t="s">
        <v>314</v>
      </c>
      <c r="BNY3" t="s">
        <v>854</v>
      </c>
      <c r="BNZ3" t="s">
        <v>1042</v>
      </c>
      <c r="BOA3" t="s">
        <v>2471</v>
      </c>
      <c r="BOB3" t="s">
        <v>9627</v>
      </c>
      <c r="BOC3" t="s">
        <v>2615</v>
      </c>
      <c r="BOD3" t="s">
        <v>1937</v>
      </c>
      <c r="BOE3" t="s">
        <v>814</v>
      </c>
      <c r="BOF3" t="s">
        <v>686</v>
      </c>
      <c r="BOG3" t="s">
        <v>5488</v>
      </c>
      <c r="BOH3" t="s">
        <v>10578</v>
      </c>
      <c r="BOI3" t="s">
        <v>2230</v>
      </c>
      <c r="BOJ3" t="s">
        <v>10277</v>
      </c>
      <c r="BOK3" t="s">
        <v>5683</v>
      </c>
      <c r="BOL3" t="s">
        <v>1088</v>
      </c>
      <c r="BOM3" t="s">
        <v>1938</v>
      </c>
      <c r="BON3" t="s">
        <v>1551</v>
      </c>
      <c r="BOO3" t="s">
        <v>2232</v>
      </c>
      <c r="BOP3" t="s">
        <v>553</v>
      </c>
      <c r="BOQ3" t="s">
        <v>2004</v>
      </c>
      <c r="BOR3" t="s">
        <v>9177</v>
      </c>
      <c r="BOS3" t="s">
        <v>1946</v>
      </c>
      <c r="BOT3" t="s">
        <v>2221</v>
      </c>
      <c r="BOU3" t="s">
        <v>1486</v>
      </c>
      <c r="BOV3" t="s">
        <v>1492</v>
      </c>
      <c r="BOW3" t="s">
        <v>1496</v>
      </c>
      <c r="BOX3" t="s">
        <v>10378</v>
      </c>
      <c r="BOY3" t="s">
        <v>1493</v>
      </c>
      <c r="BOZ3" t="s">
        <v>10137</v>
      </c>
      <c r="BPA3" t="s">
        <v>2223</v>
      </c>
      <c r="BPB3" t="s">
        <v>687</v>
      </c>
      <c r="BPC3" t="s">
        <v>2330</v>
      </c>
      <c r="BPD3" t="s">
        <v>1941</v>
      </c>
      <c r="BPE3" t="s">
        <v>1944</v>
      </c>
      <c r="BPF3" t="s">
        <v>1936</v>
      </c>
      <c r="BPG3" t="s">
        <v>149</v>
      </c>
      <c r="BPH3" t="s">
        <v>465</v>
      </c>
      <c r="BPI3" t="s">
        <v>1503</v>
      </c>
      <c r="BPJ3" t="s">
        <v>466</v>
      </c>
      <c r="BPK3" t="s">
        <v>1163</v>
      </c>
      <c r="BPL3" t="s">
        <v>2225</v>
      </c>
      <c r="BPM3" t="s">
        <v>1500</v>
      </c>
      <c r="BPN3" t="s">
        <v>2468</v>
      </c>
      <c r="BPO3" t="s">
        <v>1829</v>
      </c>
      <c r="BPP3" t="s">
        <v>2224</v>
      </c>
      <c r="BPQ3" t="s">
        <v>1494</v>
      </c>
      <c r="BPR3" t="s">
        <v>2222</v>
      </c>
      <c r="BPS3" t="s">
        <v>135</v>
      </c>
      <c r="BPT3" t="s">
        <v>1497</v>
      </c>
      <c r="BPU3" t="s">
        <v>1164</v>
      </c>
      <c r="BPV3" t="s">
        <v>9628</v>
      </c>
      <c r="BPW3" t="s">
        <v>9629</v>
      </c>
      <c r="BPX3" t="s">
        <v>817</v>
      </c>
      <c r="BPY3" t="s">
        <v>1165</v>
      </c>
      <c r="BPZ3" t="s">
        <v>464</v>
      </c>
      <c r="BQA3" t="s">
        <v>602</v>
      </c>
      <c r="BQB3" t="s">
        <v>5697</v>
      </c>
      <c r="BQC3" t="s">
        <v>813</v>
      </c>
      <c r="BQD3" t="s">
        <v>1487</v>
      </c>
      <c r="BQE3" t="s">
        <v>2617</v>
      </c>
      <c r="BQF3" t="s">
        <v>1140</v>
      </c>
      <c r="BQG3" t="s">
        <v>1942</v>
      </c>
      <c r="BQH3" t="s">
        <v>1504</v>
      </c>
      <c r="BQI3" t="s">
        <v>10068</v>
      </c>
      <c r="BQJ3" t="s">
        <v>1488</v>
      </c>
      <c r="BQK3" t="s">
        <v>1943</v>
      </c>
      <c r="BQL3" t="s">
        <v>1502</v>
      </c>
      <c r="BQM3" t="s">
        <v>9630</v>
      </c>
      <c r="BQN3" t="s">
        <v>688</v>
      </c>
      <c r="BQO3" t="s">
        <v>10836</v>
      </c>
      <c r="BQP3" t="s">
        <v>174</v>
      </c>
      <c r="BQQ3" t="s">
        <v>2228</v>
      </c>
      <c r="BQR3" t="s">
        <v>215</v>
      </c>
      <c r="BQS3" t="s">
        <v>2470</v>
      </c>
      <c r="BQT3" t="s">
        <v>1489</v>
      </c>
      <c r="BQU3" t="s">
        <v>923</v>
      </c>
      <c r="BQV3" t="s">
        <v>9631</v>
      </c>
      <c r="BQW3" t="s">
        <v>1495</v>
      </c>
      <c r="BQX3" t="s">
        <v>1166</v>
      </c>
      <c r="BQY3" t="s">
        <v>1490</v>
      </c>
      <c r="BQZ3" t="s">
        <v>1501</v>
      </c>
      <c r="BRA3" t="s">
        <v>816</v>
      </c>
      <c r="BRB3" t="s">
        <v>815</v>
      </c>
      <c r="BRC3" t="s">
        <v>1945</v>
      </c>
      <c r="BRD3" t="s">
        <v>1499</v>
      </c>
      <c r="BRE3" t="s">
        <v>2231</v>
      </c>
      <c r="BRF3" t="s">
        <v>2229</v>
      </c>
      <c r="BRG3" t="s">
        <v>1190</v>
      </c>
      <c r="BRH3" t="s">
        <v>1491</v>
      </c>
      <c r="BRI3" t="s">
        <v>2226</v>
      </c>
      <c r="BRJ3" t="s">
        <v>9557</v>
      </c>
      <c r="BRK3" t="s">
        <v>9484</v>
      </c>
      <c r="BRL3" t="s">
        <v>9632</v>
      </c>
      <c r="BRM3" t="s">
        <v>9633</v>
      </c>
      <c r="BRN3" t="s">
        <v>9634</v>
      </c>
      <c r="BRO3" t="s">
        <v>9635</v>
      </c>
      <c r="BRP3" t="s">
        <v>151</v>
      </c>
      <c r="BRQ3" t="s">
        <v>1939</v>
      </c>
      <c r="BRR3" t="s">
        <v>299</v>
      </c>
      <c r="BRS3" t="s">
        <v>2616</v>
      </c>
      <c r="BRT3" t="s">
        <v>10307</v>
      </c>
      <c r="BRU3" t="s">
        <v>471</v>
      </c>
      <c r="BRV3" t="s">
        <v>480</v>
      </c>
      <c r="BRW3" t="s">
        <v>406</v>
      </c>
      <c r="BRX3" t="s">
        <v>2474</v>
      </c>
      <c r="BRY3" t="s">
        <v>10579</v>
      </c>
      <c r="BRZ3" t="s">
        <v>604</v>
      </c>
      <c r="BSA3" t="s">
        <v>10580</v>
      </c>
      <c r="BSB3" t="s">
        <v>10298</v>
      </c>
      <c r="BSC3" t="s">
        <v>490</v>
      </c>
      <c r="BSD3" t="s">
        <v>395</v>
      </c>
      <c r="BSE3" t="s">
        <v>177</v>
      </c>
      <c r="BSF3" t="s">
        <v>9314</v>
      </c>
      <c r="BSG3" t="s">
        <v>9107</v>
      </c>
      <c r="BSH3" t="s">
        <v>398</v>
      </c>
      <c r="BSI3" t="s">
        <v>176</v>
      </c>
      <c r="BSJ3" t="s">
        <v>412</v>
      </c>
      <c r="BSK3" t="s">
        <v>2472</v>
      </c>
      <c r="BSL3" t="s">
        <v>482</v>
      </c>
      <c r="BSM3" t="s">
        <v>9636</v>
      </c>
      <c r="BSN3" t="s">
        <v>408</v>
      </c>
      <c r="BSO3" t="s">
        <v>1949</v>
      </c>
      <c r="BSP3" t="s">
        <v>469</v>
      </c>
      <c r="BSQ3" t="s">
        <v>479</v>
      </c>
      <c r="BSR3" t="s">
        <v>607</v>
      </c>
      <c r="BSS3" t="s">
        <v>1947</v>
      </c>
      <c r="BST3" t="s">
        <v>2091</v>
      </c>
      <c r="BSU3" t="s">
        <v>407</v>
      </c>
      <c r="BSV3" t="s">
        <v>410</v>
      </c>
      <c r="BSW3" t="s">
        <v>605</v>
      </c>
      <c r="BSX3" t="s">
        <v>400</v>
      </c>
      <c r="BSY3" t="s">
        <v>468</v>
      </c>
      <c r="BSZ3" t="s">
        <v>1169</v>
      </c>
      <c r="BTA3" t="s">
        <v>179</v>
      </c>
      <c r="BTB3" t="s">
        <v>496</v>
      </c>
      <c r="BTC3" t="s">
        <v>1507</v>
      </c>
      <c r="BTD3" t="s">
        <v>494</v>
      </c>
      <c r="BTE3" t="s">
        <v>9637</v>
      </c>
      <c r="BTF3" t="s">
        <v>9638</v>
      </c>
      <c r="BTG3" t="s">
        <v>403</v>
      </c>
      <c r="BTH3" t="s">
        <v>1506</v>
      </c>
      <c r="BTI3" t="s">
        <v>483</v>
      </c>
      <c r="BTJ3" t="s">
        <v>9108</v>
      </c>
      <c r="BTK3" t="s">
        <v>477</v>
      </c>
      <c r="BTL3" t="s">
        <v>409</v>
      </c>
      <c r="BTM3" t="s">
        <v>402</v>
      </c>
      <c r="BTN3" t="s">
        <v>1167</v>
      </c>
      <c r="BTO3" t="s">
        <v>489</v>
      </c>
      <c r="BTP3" t="s">
        <v>486</v>
      </c>
      <c r="BTQ3" t="s">
        <v>954</v>
      </c>
      <c r="BTR3" t="s">
        <v>9640</v>
      </c>
      <c r="BTS3" t="s">
        <v>10813</v>
      </c>
      <c r="BTT3" t="s">
        <v>470</v>
      </c>
      <c r="BTU3" t="s">
        <v>690</v>
      </c>
      <c r="BTV3" t="s">
        <v>472</v>
      </c>
      <c r="BTW3" t="s">
        <v>396</v>
      </c>
      <c r="BTX3" t="s">
        <v>5616</v>
      </c>
      <c r="BTY3" t="s">
        <v>315</v>
      </c>
      <c r="BTZ3" t="s">
        <v>495</v>
      </c>
      <c r="BUA3" t="s">
        <v>476</v>
      </c>
      <c r="BUB3" t="s">
        <v>474</v>
      </c>
      <c r="BUC3" t="s">
        <v>1508</v>
      </c>
      <c r="BUD3" t="s">
        <v>1171</v>
      </c>
      <c r="BUE3" t="s">
        <v>5698</v>
      </c>
      <c r="BUF3" t="s">
        <v>473</v>
      </c>
      <c r="BUG3" t="s">
        <v>1948</v>
      </c>
      <c r="BUH3" t="s">
        <v>689</v>
      </c>
      <c r="BUI3" t="s">
        <v>478</v>
      </c>
      <c r="BUJ3" t="s">
        <v>475</v>
      </c>
      <c r="BUK3" t="s">
        <v>1168</v>
      </c>
      <c r="BUL3" t="s">
        <v>10379</v>
      </c>
      <c r="BUM3" t="s">
        <v>1509</v>
      </c>
      <c r="BUN3" t="s">
        <v>484</v>
      </c>
      <c r="BUO3" t="s">
        <v>404</v>
      </c>
      <c r="BUP3" t="s">
        <v>492</v>
      </c>
      <c r="BUQ3" t="s">
        <v>9641</v>
      </c>
      <c r="BUR3" t="s">
        <v>175</v>
      </c>
      <c r="BUS3" t="s">
        <v>491</v>
      </c>
      <c r="BUT3" t="s">
        <v>405</v>
      </c>
      <c r="BUU3" t="s">
        <v>493</v>
      </c>
      <c r="BUV3" t="s">
        <v>9643</v>
      </c>
      <c r="BUW3" t="s">
        <v>1170</v>
      </c>
      <c r="BUX3" t="s">
        <v>178</v>
      </c>
      <c r="BUY3" t="s">
        <v>497</v>
      </c>
      <c r="BUZ3" t="s">
        <v>2473</v>
      </c>
      <c r="BVA3" t="s">
        <v>9644</v>
      </c>
      <c r="BVB3" t="s">
        <v>9645</v>
      </c>
      <c r="BVC3" t="s">
        <v>9646</v>
      </c>
      <c r="BVD3" t="s">
        <v>9647</v>
      </c>
      <c r="BVE3" t="s">
        <v>9535</v>
      </c>
      <c r="BVF3" t="s">
        <v>411</v>
      </c>
      <c r="BVG3" t="s">
        <v>1505</v>
      </c>
      <c r="BVH3" t="s">
        <v>462</v>
      </c>
      <c r="BVI3" t="s">
        <v>536</v>
      </c>
      <c r="BVJ3" t="s">
        <v>488</v>
      </c>
      <c r="BVK3" t="s">
        <v>9648</v>
      </c>
      <c r="BVL3" t="s">
        <v>397</v>
      </c>
      <c r="BVM3" t="s">
        <v>467</v>
      </c>
      <c r="BVN3" t="s">
        <v>485</v>
      </c>
      <c r="BVO3" t="s">
        <v>487</v>
      </c>
      <c r="BVP3" t="s">
        <v>608</v>
      </c>
      <c r="BVQ3" t="s">
        <v>499</v>
      </c>
      <c r="BVR3" t="s">
        <v>1515</v>
      </c>
      <c r="BVS3" t="s">
        <v>9649</v>
      </c>
      <c r="BVT3" t="s">
        <v>1517</v>
      </c>
      <c r="BVU3" t="s">
        <v>1511</v>
      </c>
      <c r="BVV3" t="s">
        <v>1950</v>
      </c>
      <c r="BVW3" t="s">
        <v>10444</v>
      </c>
      <c r="BVX3" t="s">
        <v>2619</v>
      </c>
      <c r="BVY3" t="s">
        <v>180</v>
      </c>
      <c r="BVZ3" t="s">
        <v>9650</v>
      </c>
      <c r="BWA3" t="s">
        <v>891</v>
      </c>
      <c r="BWB3" t="s">
        <v>501</v>
      </c>
      <c r="BWC3" t="s">
        <v>1172</v>
      </c>
      <c r="BWD3" t="s">
        <v>10174</v>
      </c>
      <c r="BWE3" t="s">
        <v>692</v>
      </c>
      <c r="BWF3" t="s">
        <v>1512</v>
      </c>
      <c r="BWG3" t="s">
        <v>1513</v>
      </c>
      <c r="BWH3" t="s">
        <v>691</v>
      </c>
      <c r="BWI3" t="s">
        <v>609</v>
      </c>
      <c r="BWJ3" t="s">
        <v>1516</v>
      </c>
      <c r="BWK3" t="s">
        <v>498</v>
      </c>
      <c r="BWL3" t="s">
        <v>1514</v>
      </c>
      <c r="BWM3" t="s">
        <v>500</v>
      </c>
      <c r="BWN3" t="s">
        <v>10138</v>
      </c>
      <c r="BWO3" t="s">
        <v>9651</v>
      </c>
      <c r="BWP3" t="s">
        <v>9652</v>
      </c>
      <c r="BWQ3" t="s">
        <v>9653</v>
      </c>
      <c r="BWR3" t="s">
        <v>9416</v>
      </c>
      <c r="BWS3" t="s">
        <v>1951</v>
      </c>
      <c r="BWT3" t="s">
        <v>502</v>
      </c>
      <c r="BWU3" t="s">
        <v>611</v>
      </c>
      <c r="BWV3" t="s">
        <v>9654</v>
      </c>
      <c r="BWW3" t="s">
        <v>413</v>
      </c>
      <c r="BWX3" t="s">
        <v>9655</v>
      </c>
      <c r="BWY3" t="s">
        <v>612</v>
      </c>
      <c r="BWZ3" t="s">
        <v>504</v>
      </c>
      <c r="BXA3" t="s">
        <v>181</v>
      </c>
      <c r="BXB3" t="s">
        <v>610</v>
      </c>
      <c r="BXC3" t="s">
        <v>358</v>
      </c>
      <c r="BXD3" t="s">
        <v>515</v>
      </c>
      <c r="BXE3" t="s">
        <v>1518</v>
      </c>
      <c r="BXF3" t="s">
        <v>506</v>
      </c>
      <c r="BXG3" t="s">
        <v>414</v>
      </c>
      <c r="BXH3" t="s">
        <v>416</v>
      </c>
      <c r="BXI3" t="s">
        <v>9178</v>
      </c>
      <c r="BXJ3" t="s">
        <v>1173</v>
      </c>
      <c r="BXK3" t="s">
        <v>415</v>
      </c>
      <c r="BXL3" t="s">
        <v>5699</v>
      </c>
      <c r="BXM3" t="s">
        <v>693</v>
      </c>
      <c r="BXN3" t="s">
        <v>503</v>
      </c>
      <c r="BXO3" t="s">
        <v>505</v>
      </c>
      <c r="BXP3" t="s">
        <v>1954</v>
      </c>
      <c r="BXQ3" t="s">
        <v>1032</v>
      </c>
      <c r="BXR3" t="s">
        <v>5700</v>
      </c>
      <c r="BXS3" t="s">
        <v>1176</v>
      </c>
      <c r="BXT3" t="s">
        <v>2755</v>
      </c>
      <c r="BXU3" t="s">
        <v>2754</v>
      </c>
      <c r="BXV3" t="s">
        <v>818</v>
      </c>
      <c r="BXW3" t="s">
        <v>2477</v>
      </c>
      <c r="BXX3" t="s">
        <v>2239</v>
      </c>
      <c r="BXY3" t="s">
        <v>1525</v>
      </c>
      <c r="BXZ3" t="s">
        <v>2242</v>
      </c>
      <c r="BYA3" t="s">
        <v>1953</v>
      </c>
      <c r="BYB3" t="s">
        <v>1519</v>
      </c>
      <c r="BYC3" t="s">
        <v>2234</v>
      </c>
      <c r="BYD3" t="s">
        <v>18</v>
      </c>
      <c r="BYE3" t="s">
        <v>319</v>
      </c>
      <c r="BYF3" t="s">
        <v>1089</v>
      </c>
      <c r="BYG3" t="s">
        <v>10175</v>
      </c>
      <c r="BYH3" t="s">
        <v>9109</v>
      </c>
      <c r="BYI3" t="s">
        <v>613</v>
      </c>
      <c r="BYJ3" t="s">
        <v>1523</v>
      </c>
      <c r="BYK3" t="s">
        <v>9315</v>
      </c>
      <c r="BYL3" t="s">
        <v>2238</v>
      </c>
      <c r="BYM3" t="s">
        <v>840</v>
      </c>
      <c r="BYN3" t="s">
        <v>1952</v>
      </c>
      <c r="BYO3" t="s">
        <v>10213</v>
      </c>
      <c r="BYP3" t="s">
        <v>1174</v>
      </c>
      <c r="BYQ3" t="s">
        <v>1526</v>
      </c>
      <c r="BYR3" t="s">
        <v>43</v>
      </c>
      <c r="BYS3" t="s">
        <v>10873</v>
      </c>
      <c r="BYT3" t="s">
        <v>2719</v>
      </c>
      <c r="BYU3" t="s">
        <v>2243</v>
      </c>
      <c r="BYV3" t="s">
        <v>2478</v>
      </c>
      <c r="BYW3" t="s">
        <v>10874</v>
      </c>
      <c r="BYX3" t="s">
        <v>5668</v>
      </c>
      <c r="BYY3" t="s">
        <v>694</v>
      </c>
      <c r="BYZ3" t="s">
        <v>2235</v>
      </c>
      <c r="BZA3" t="s">
        <v>2241</v>
      </c>
      <c r="BZB3" t="s">
        <v>9316</v>
      </c>
      <c r="BZC3" t="s">
        <v>2475</v>
      </c>
      <c r="BZD3" t="s">
        <v>244</v>
      </c>
      <c r="BZE3" t="s">
        <v>1175</v>
      </c>
      <c r="BZF3" t="s">
        <v>318</v>
      </c>
      <c r="BZG3" t="s">
        <v>316</v>
      </c>
      <c r="BZH3" t="s">
        <v>2236</v>
      </c>
      <c r="BZI3" t="s">
        <v>10837</v>
      </c>
      <c r="BZJ3" t="s">
        <v>2753</v>
      </c>
      <c r="BZK3" t="s">
        <v>10214</v>
      </c>
      <c r="BZL3" t="s">
        <v>5701</v>
      </c>
      <c r="BZM3" t="s">
        <v>2240</v>
      </c>
      <c r="BZN3" t="s">
        <v>1528</v>
      </c>
      <c r="BZO3" t="s">
        <v>1527</v>
      </c>
      <c r="BZP3" t="s">
        <v>1520</v>
      </c>
      <c r="BZQ3" t="s">
        <v>2237</v>
      </c>
      <c r="BZR3" t="s">
        <v>10176</v>
      </c>
      <c r="BZS3" t="s">
        <v>10069</v>
      </c>
      <c r="BZT3" t="s">
        <v>317</v>
      </c>
      <c r="BZU3" t="s">
        <v>1522</v>
      </c>
      <c r="BZV3" t="s">
        <v>776</v>
      </c>
      <c r="BZW3" t="s">
        <v>507</v>
      </c>
      <c r="BZX3" t="s">
        <v>9656</v>
      </c>
      <c r="BZY3" t="s">
        <v>9657</v>
      </c>
      <c r="BZZ3" t="s">
        <v>9658</v>
      </c>
      <c r="CAA3" t="s">
        <v>9659</v>
      </c>
      <c r="CAB3" t="s">
        <v>9660</v>
      </c>
      <c r="CAC3" t="s">
        <v>9661</v>
      </c>
      <c r="CAD3" t="s">
        <v>9662</v>
      </c>
      <c r="CAE3" t="s">
        <v>9663</v>
      </c>
      <c r="CAF3" t="s">
        <v>5503</v>
      </c>
      <c r="CAG3" t="s">
        <v>2233</v>
      </c>
      <c r="CAH3" t="s">
        <v>1788</v>
      </c>
      <c r="CAI3" t="s">
        <v>1521</v>
      </c>
      <c r="CAJ3" t="s">
        <v>2476</v>
      </c>
      <c r="CAK3" t="s">
        <v>2620</v>
      </c>
      <c r="CAL3" t="s">
        <v>1524</v>
      </c>
      <c r="CAM3" t="s">
        <v>10875</v>
      </c>
      <c r="CAN3" t="s">
        <v>1545</v>
      </c>
      <c r="CAO3" t="s">
        <v>1061</v>
      </c>
      <c r="CAP3" t="s">
        <v>0</v>
      </c>
      <c r="CAQ3" t="s">
        <v>1540</v>
      </c>
      <c r="CAR3" t="s">
        <v>2246</v>
      </c>
      <c r="CAS3" t="s">
        <v>827</v>
      </c>
      <c r="CAT3" t="s">
        <v>2251</v>
      </c>
      <c r="CAU3" t="s">
        <v>5702</v>
      </c>
      <c r="CAV3" t="s">
        <v>9350</v>
      </c>
      <c r="CAW3" t="s">
        <v>321</v>
      </c>
      <c r="CAX3" t="s">
        <v>10362</v>
      </c>
      <c r="CAY3" t="s">
        <v>331</v>
      </c>
      <c r="CAZ3" t="s">
        <v>1967</v>
      </c>
      <c r="CBA3" t="s">
        <v>1955</v>
      </c>
      <c r="CBB3" t="s">
        <v>1958</v>
      </c>
      <c r="CBC3" t="s">
        <v>324</v>
      </c>
      <c r="CBD3" t="s">
        <v>1177</v>
      </c>
      <c r="CBE3" t="s">
        <v>2419</v>
      </c>
      <c r="CBF3" t="s">
        <v>830</v>
      </c>
      <c r="CBG3" t="s">
        <v>2623</v>
      </c>
      <c r="CBH3" t="s">
        <v>10462</v>
      </c>
      <c r="CBI3" t="s">
        <v>1542</v>
      </c>
      <c r="CBJ3" t="s">
        <v>9664</v>
      </c>
      <c r="CBK3" t="s">
        <v>1537</v>
      </c>
      <c r="CBL3" t="s">
        <v>1956</v>
      </c>
      <c r="CBM3" t="s">
        <v>329</v>
      </c>
      <c r="CBN3" t="s">
        <v>2629</v>
      </c>
      <c r="CBO3" t="s">
        <v>9665</v>
      </c>
      <c r="CBP3" t="s">
        <v>182</v>
      </c>
      <c r="CBQ3" t="s">
        <v>1961</v>
      </c>
      <c r="CBR3" t="s">
        <v>841</v>
      </c>
      <c r="CBS3" t="s">
        <v>1492</v>
      </c>
      <c r="CBT3" t="s">
        <v>2253</v>
      </c>
      <c r="CBU3" t="s">
        <v>833</v>
      </c>
      <c r="CBV3" t="s">
        <v>1962</v>
      </c>
      <c r="CBW3" t="s">
        <v>1615</v>
      </c>
      <c r="CBX3" t="s">
        <v>836</v>
      </c>
      <c r="CBY3" t="s">
        <v>10695</v>
      </c>
      <c r="CBZ3" t="s">
        <v>1546</v>
      </c>
      <c r="CCA3" t="s">
        <v>332</v>
      </c>
      <c r="CCB3" t="s">
        <v>468</v>
      </c>
      <c r="CCC3" t="s">
        <v>10581</v>
      </c>
      <c r="CCD3" t="s">
        <v>978</v>
      </c>
      <c r="CCE3" t="s">
        <v>10177</v>
      </c>
      <c r="CCF3" t="s">
        <v>4178</v>
      </c>
      <c r="CCG3" t="s">
        <v>1975</v>
      </c>
      <c r="CCH3" t="s">
        <v>2485</v>
      </c>
      <c r="CCI3" t="s">
        <v>820</v>
      </c>
      <c r="CCJ3" t="s">
        <v>9666</v>
      </c>
      <c r="CCK3" t="s">
        <v>1055</v>
      </c>
      <c r="CCL3" t="s">
        <v>1059</v>
      </c>
      <c r="CCM3" t="s">
        <v>2256</v>
      </c>
      <c r="CCN3" t="s">
        <v>2486</v>
      </c>
      <c r="CCO3" t="s">
        <v>1052</v>
      </c>
      <c r="CCP3" t="s">
        <v>821</v>
      </c>
      <c r="CCQ3" t="s">
        <v>2757</v>
      </c>
      <c r="CCR3" t="s">
        <v>2625</v>
      </c>
      <c r="CCS3" t="s">
        <v>9179</v>
      </c>
      <c r="CCT3" t="s">
        <v>840</v>
      </c>
      <c r="CCU3" t="s">
        <v>2250</v>
      </c>
      <c r="CCV3" t="s">
        <v>2624</v>
      </c>
      <c r="CCW3" t="s">
        <v>2624</v>
      </c>
      <c r="CCX3" t="s">
        <v>831</v>
      </c>
      <c r="CCY3" t="s">
        <v>829</v>
      </c>
      <c r="CCZ3" t="s">
        <v>1046</v>
      </c>
      <c r="CDA3" t="s">
        <v>845</v>
      </c>
      <c r="CDB3" t="s">
        <v>358</v>
      </c>
      <c r="CDC3" t="s">
        <v>358</v>
      </c>
      <c r="CDD3" t="s">
        <v>1973</v>
      </c>
      <c r="CDE3" t="s">
        <v>1534</v>
      </c>
      <c r="CDF3" t="s">
        <v>980</v>
      </c>
      <c r="CDG3" t="s">
        <v>112</v>
      </c>
      <c r="CDH3" t="s">
        <v>835</v>
      </c>
      <c r="CDI3" t="s">
        <v>9667</v>
      </c>
      <c r="CDJ3" t="s">
        <v>9668</v>
      </c>
      <c r="CDK3" t="s">
        <v>327</v>
      </c>
      <c r="CDL3" t="s">
        <v>1923</v>
      </c>
      <c r="CDM3" t="s">
        <v>828</v>
      </c>
      <c r="CDN3" t="s">
        <v>834</v>
      </c>
      <c r="CDO3" t="s">
        <v>330</v>
      </c>
      <c r="CDP3" t="s">
        <v>947</v>
      </c>
      <c r="CDQ3" t="s">
        <v>2481</v>
      </c>
      <c r="CDR3" t="s">
        <v>2254</v>
      </c>
      <c r="CDS3" t="s">
        <v>10070</v>
      </c>
      <c r="CDT3" t="s">
        <v>2483</v>
      </c>
      <c r="CDU3" t="s">
        <v>1178</v>
      </c>
      <c r="CDV3" t="s">
        <v>940</v>
      </c>
      <c r="CDW3" t="s">
        <v>1049</v>
      </c>
      <c r="CDX3" t="s">
        <v>267</v>
      </c>
      <c r="CDY3" t="s">
        <v>9669</v>
      </c>
      <c r="CDZ3" t="s">
        <v>9317</v>
      </c>
      <c r="CEA3" t="s">
        <v>837</v>
      </c>
      <c r="CEB3" t="s">
        <v>2622</v>
      </c>
      <c r="CEC3" t="s">
        <v>1050</v>
      </c>
      <c r="CED3" t="s">
        <v>10178</v>
      </c>
      <c r="CEE3" t="s">
        <v>9318</v>
      </c>
      <c r="CEF3" t="s">
        <v>1977</v>
      </c>
      <c r="CEG3" t="s">
        <v>5652</v>
      </c>
      <c r="CEH3" t="s">
        <v>1538</v>
      </c>
      <c r="CEI3" t="s">
        <v>1533</v>
      </c>
      <c r="CEJ3" t="s">
        <v>1013</v>
      </c>
      <c r="CEK3" t="s">
        <v>614</v>
      </c>
      <c r="CEL3" t="s">
        <v>943</v>
      </c>
      <c r="CEM3" t="s">
        <v>822</v>
      </c>
      <c r="CEN3" t="s">
        <v>10876</v>
      </c>
      <c r="CEO3" t="s">
        <v>825</v>
      </c>
      <c r="CEP3" t="s">
        <v>10299</v>
      </c>
      <c r="CEQ3" t="s">
        <v>2252</v>
      </c>
      <c r="CER3" t="s">
        <v>979</v>
      </c>
      <c r="CES3" t="s">
        <v>2479</v>
      </c>
      <c r="CET3" t="s">
        <v>945</v>
      </c>
      <c r="CEU3" t="s">
        <v>1531</v>
      </c>
      <c r="CEV3" t="s">
        <v>2626</v>
      </c>
      <c r="CEW3" t="s">
        <v>333</v>
      </c>
      <c r="CEX3" t="s">
        <v>1963</v>
      </c>
      <c r="CEY3" t="s">
        <v>826</v>
      </c>
      <c r="CEZ3" t="s">
        <v>10215</v>
      </c>
      <c r="CFA3" t="s">
        <v>1043</v>
      </c>
      <c r="CFB3" t="s">
        <v>1179</v>
      </c>
      <c r="CFC3" t="s">
        <v>9319</v>
      </c>
      <c r="CFD3" t="s">
        <v>508</v>
      </c>
      <c r="CFE3" t="s">
        <v>1424</v>
      </c>
      <c r="CFF3" t="s">
        <v>924</v>
      </c>
      <c r="CFG3" t="s">
        <v>326</v>
      </c>
      <c r="CFH3" t="s">
        <v>1957</v>
      </c>
      <c r="CFI3" t="s">
        <v>2480</v>
      </c>
      <c r="CFJ3" t="s">
        <v>1181</v>
      </c>
      <c r="CFK3" t="s">
        <v>2258</v>
      </c>
      <c r="CFL3" t="s">
        <v>1976</v>
      </c>
      <c r="CFM3" t="s">
        <v>1530</v>
      </c>
      <c r="CFN3" t="s">
        <v>1971</v>
      </c>
      <c r="CFO3" t="s">
        <v>2482</v>
      </c>
      <c r="CFP3" t="s">
        <v>1173</v>
      </c>
      <c r="CFQ3" t="s">
        <v>1543</v>
      </c>
      <c r="CFR3" t="s">
        <v>320</v>
      </c>
      <c r="CFS3" t="s">
        <v>1541</v>
      </c>
      <c r="CFT3" t="s">
        <v>1969</v>
      </c>
      <c r="CFU3" t="s">
        <v>615</v>
      </c>
      <c r="CFV3" t="s">
        <v>1048</v>
      </c>
      <c r="CFW3" t="s">
        <v>2720</v>
      </c>
      <c r="CFX3" t="s">
        <v>1960</v>
      </c>
      <c r="CFY3" t="s">
        <v>824</v>
      </c>
      <c r="CFZ3" t="s">
        <v>2248</v>
      </c>
      <c r="CGA3" t="s">
        <v>2255</v>
      </c>
      <c r="CGB3" t="s">
        <v>2257</v>
      </c>
      <c r="CGC3" t="s">
        <v>527</v>
      </c>
      <c r="CGD3" t="s">
        <v>2048</v>
      </c>
      <c r="CGE3" t="s">
        <v>946</v>
      </c>
      <c r="CGF3" t="s">
        <v>1399</v>
      </c>
      <c r="CGG3" t="s">
        <v>1964</v>
      </c>
      <c r="CGH3" t="s">
        <v>2756</v>
      </c>
      <c r="CGI3" t="s">
        <v>2630</v>
      </c>
      <c r="CGJ3" t="s">
        <v>2760</v>
      </c>
      <c r="CGK3" t="s">
        <v>1535</v>
      </c>
      <c r="CGL3" t="s">
        <v>1959</v>
      </c>
      <c r="CGM3" t="s">
        <v>944</v>
      </c>
      <c r="CGN3" t="s">
        <v>838</v>
      </c>
      <c r="CGO3" t="s">
        <v>1189</v>
      </c>
      <c r="CGP3" t="s">
        <v>2484</v>
      </c>
      <c r="CGQ3" t="s">
        <v>322</v>
      </c>
      <c r="CGR3" t="s">
        <v>328</v>
      </c>
      <c r="CGS3" t="s">
        <v>9670</v>
      </c>
      <c r="CGT3" t="s">
        <v>9671</v>
      </c>
      <c r="CGU3" t="s">
        <v>10463</v>
      </c>
      <c r="CGV3" t="s">
        <v>10072</v>
      </c>
      <c r="CGW3" t="s">
        <v>2245</v>
      </c>
      <c r="CGX3" t="s">
        <v>2621</v>
      </c>
      <c r="CGY3" t="s">
        <v>2761</v>
      </c>
      <c r="CGZ3" t="s">
        <v>2487</v>
      </c>
      <c r="CHA3" t="s">
        <v>839</v>
      </c>
      <c r="CHB3" t="s">
        <v>1965</v>
      </c>
      <c r="CHC3" t="s">
        <v>1045</v>
      </c>
      <c r="CHD3" t="s">
        <v>9672</v>
      </c>
      <c r="CHE3" t="s">
        <v>823</v>
      </c>
      <c r="CHF3" t="s">
        <v>1968</v>
      </c>
      <c r="CHG3" t="s">
        <v>1974</v>
      </c>
      <c r="CHH3" t="s">
        <v>1966</v>
      </c>
      <c r="CHI3" t="s">
        <v>832</v>
      </c>
      <c r="CHJ3" t="s">
        <v>1056</v>
      </c>
      <c r="CHK3" t="s">
        <v>325</v>
      </c>
      <c r="CHL3" t="s">
        <v>1054</v>
      </c>
      <c r="CHM3" t="s">
        <v>2627</v>
      </c>
      <c r="CHN3" t="s">
        <v>1053</v>
      </c>
      <c r="CHO3" t="s">
        <v>1051</v>
      </c>
      <c r="CHP3" t="s">
        <v>2628</v>
      </c>
      <c r="CHQ3" t="s">
        <v>1057</v>
      </c>
      <c r="CHR3" t="s">
        <v>1180</v>
      </c>
      <c r="CHS3" t="s">
        <v>9673</v>
      </c>
      <c r="CHT3" t="s">
        <v>1539</v>
      </c>
      <c r="CHU3" t="s">
        <v>1536</v>
      </c>
      <c r="CHV3" t="s">
        <v>9674</v>
      </c>
      <c r="CHW3" t="s">
        <v>9675</v>
      </c>
      <c r="CHX3" t="s">
        <v>9676</v>
      </c>
      <c r="CHY3" t="s">
        <v>9677</v>
      </c>
      <c r="CHZ3" t="s">
        <v>9678</v>
      </c>
      <c r="CIA3" t="s">
        <v>9679</v>
      </c>
      <c r="CIB3" t="s">
        <v>9680</v>
      </c>
      <c r="CIC3" t="s">
        <v>9681</v>
      </c>
      <c r="CID3" t="s">
        <v>9682</v>
      </c>
      <c r="CIE3" t="s">
        <v>9683</v>
      </c>
      <c r="CIF3" t="s">
        <v>9684</v>
      </c>
      <c r="CIG3" t="s">
        <v>9685</v>
      </c>
      <c r="CIH3" t="s">
        <v>9686</v>
      </c>
      <c r="CII3" t="s">
        <v>9687</v>
      </c>
      <c r="CIJ3" t="s">
        <v>9688</v>
      </c>
      <c r="CIK3" t="s">
        <v>9689</v>
      </c>
      <c r="CIL3" t="s">
        <v>9690</v>
      </c>
      <c r="CIM3" t="s">
        <v>9691</v>
      </c>
      <c r="CIN3" t="s">
        <v>9692</v>
      </c>
      <c r="CIO3" t="s">
        <v>9693</v>
      </c>
      <c r="CIP3" t="s">
        <v>9694</v>
      </c>
      <c r="CIQ3" t="s">
        <v>9695</v>
      </c>
      <c r="CIR3" t="s">
        <v>417</v>
      </c>
      <c r="CIS3" t="s">
        <v>1529</v>
      </c>
      <c r="CIT3" t="s">
        <v>2759</v>
      </c>
      <c r="CIU3" t="s">
        <v>1970</v>
      </c>
      <c r="CIV3" t="s">
        <v>196</v>
      </c>
      <c r="CIW3" t="s">
        <v>9696</v>
      </c>
      <c r="CIX3" t="s">
        <v>151</v>
      </c>
      <c r="CIY3" t="s">
        <v>2247</v>
      </c>
      <c r="CIZ3" t="s">
        <v>1047</v>
      </c>
      <c r="CJA3" t="s">
        <v>1532</v>
      </c>
      <c r="CJB3" t="s">
        <v>2488</v>
      </c>
      <c r="CJC3" t="s">
        <v>942</v>
      </c>
      <c r="CJD3" t="s">
        <v>1044</v>
      </c>
      <c r="CJE3" t="s">
        <v>1544</v>
      </c>
      <c r="CJF3" t="s">
        <v>10696</v>
      </c>
      <c r="CJG3" t="s">
        <v>9697</v>
      </c>
      <c r="CJH3" t="s">
        <v>399</v>
      </c>
      <c r="CJI3" t="s">
        <v>334</v>
      </c>
      <c r="CJJ3" t="s">
        <v>2249</v>
      </c>
      <c r="CJK3" t="s">
        <v>1058</v>
      </c>
      <c r="CJL3" t="s">
        <v>1972</v>
      </c>
      <c r="CJM3" t="s">
        <v>1060</v>
      </c>
      <c r="CJN3" t="s">
        <v>5617</v>
      </c>
      <c r="CJO3" t="s">
        <v>2758</v>
      </c>
      <c r="CJP3" t="s">
        <v>2244</v>
      </c>
      <c r="CJQ3" t="s">
        <v>9698</v>
      </c>
      <c r="CJR3" t="s">
        <v>335</v>
      </c>
      <c r="CJS3" t="s">
        <v>1185</v>
      </c>
      <c r="CJT3" t="s">
        <v>1978</v>
      </c>
      <c r="CJU3" t="s">
        <v>0</v>
      </c>
      <c r="CJV3" t="s">
        <v>2273</v>
      </c>
      <c r="CJW3" t="s">
        <v>847</v>
      </c>
      <c r="CJX3" t="s">
        <v>10532</v>
      </c>
      <c r="CJY3" t="s">
        <v>981</v>
      </c>
      <c r="CJZ3" t="s">
        <v>10697</v>
      </c>
      <c r="CKA3" t="s">
        <v>2263</v>
      </c>
      <c r="CKB3" t="s">
        <v>1982</v>
      </c>
      <c r="CKC3" t="s">
        <v>344</v>
      </c>
      <c r="CKD3" t="s">
        <v>9699</v>
      </c>
      <c r="CKE3" t="s">
        <v>2267</v>
      </c>
      <c r="CKF3" t="s">
        <v>1992</v>
      </c>
      <c r="CKG3" t="s">
        <v>2274</v>
      </c>
      <c r="CKH3" t="s">
        <v>849</v>
      </c>
      <c r="CKI3" t="s">
        <v>2270</v>
      </c>
      <c r="CKJ3" t="s">
        <v>948</v>
      </c>
      <c r="CKK3" t="s">
        <v>2763</v>
      </c>
      <c r="CKL3" t="s">
        <v>2492</v>
      </c>
      <c r="CKM3" t="s">
        <v>2116</v>
      </c>
      <c r="CKN3" t="s">
        <v>2264</v>
      </c>
      <c r="CKO3" t="s">
        <v>1557</v>
      </c>
      <c r="CKP3" t="s">
        <v>1981</v>
      </c>
      <c r="CKQ3" t="s">
        <v>339</v>
      </c>
      <c r="CKR3" t="s">
        <v>2266</v>
      </c>
      <c r="CKS3" t="s">
        <v>2269</v>
      </c>
      <c r="CKT3" t="s">
        <v>1561</v>
      </c>
      <c r="CKU3" t="s">
        <v>2286</v>
      </c>
      <c r="CKV3" t="s">
        <v>1574</v>
      </c>
      <c r="CKW3" t="s">
        <v>2639</v>
      </c>
      <c r="CKX3" t="s">
        <v>1559</v>
      </c>
      <c r="CKY3" t="s">
        <v>2493</v>
      </c>
      <c r="CKZ3" t="s">
        <v>2271</v>
      </c>
      <c r="CLA3" t="s">
        <v>2638</v>
      </c>
      <c r="CLB3" t="s">
        <v>811</v>
      </c>
      <c r="CLC3" t="s">
        <v>811</v>
      </c>
      <c r="CLD3" t="s">
        <v>1295</v>
      </c>
      <c r="CLE3" t="s">
        <v>9700</v>
      </c>
      <c r="CLF3" t="s">
        <v>2282</v>
      </c>
      <c r="CLG3" t="s">
        <v>341</v>
      </c>
      <c r="CLH3" t="s">
        <v>9351</v>
      </c>
      <c r="CLI3" t="s">
        <v>1412</v>
      </c>
      <c r="CLJ3" t="s">
        <v>2721</v>
      </c>
      <c r="CLK3" t="s">
        <v>9320</v>
      </c>
      <c r="CLL3" t="s">
        <v>182</v>
      </c>
      <c r="CLM3" t="s">
        <v>1089</v>
      </c>
      <c r="CLN3" t="s">
        <v>2636</v>
      </c>
      <c r="CLO3" t="s">
        <v>1573</v>
      </c>
      <c r="CLP3" t="s">
        <v>2631</v>
      </c>
      <c r="CLQ3" t="s">
        <v>2259</v>
      </c>
      <c r="CLR3" t="s">
        <v>1062</v>
      </c>
      <c r="CLS3" t="s">
        <v>338</v>
      </c>
      <c r="CLT3" t="s">
        <v>336</v>
      </c>
      <c r="CLU3" t="s">
        <v>1991</v>
      </c>
      <c r="CLV3" t="s">
        <v>1492</v>
      </c>
      <c r="CLW3" t="s">
        <v>2284</v>
      </c>
      <c r="CLX3" t="s">
        <v>1983</v>
      </c>
      <c r="CLY3" t="s">
        <v>302</v>
      </c>
      <c r="CLZ3" t="s">
        <v>2634</v>
      </c>
      <c r="CMA3" t="s">
        <v>2722</v>
      </c>
      <c r="CMB3" t="s">
        <v>925</v>
      </c>
      <c r="CMC3" t="s">
        <v>10698</v>
      </c>
      <c r="CMD3" t="s">
        <v>1184</v>
      </c>
      <c r="CME3" t="s">
        <v>1345</v>
      </c>
      <c r="CMF3" t="s">
        <v>695</v>
      </c>
      <c r="CMG3" t="s">
        <v>185</v>
      </c>
      <c r="CMH3" t="s">
        <v>2261</v>
      </c>
      <c r="CMI3" t="s">
        <v>2285</v>
      </c>
      <c r="CMJ3" t="s">
        <v>2275</v>
      </c>
      <c r="CMK3" t="s">
        <v>2279</v>
      </c>
      <c r="CML3" t="s">
        <v>9701</v>
      </c>
      <c r="CMM3" t="s">
        <v>1979</v>
      </c>
      <c r="CMN3" t="s">
        <v>342</v>
      </c>
      <c r="CMO3" t="s">
        <v>1548</v>
      </c>
      <c r="CMP3" t="s">
        <v>290</v>
      </c>
      <c r="CMQ3" t="s">
        <v>10179</v>
      </c>
      <c r="CMR3" t="s">
        <v>184</v>
      </c>
      <c r="CMS3" t="s">
        <v>853</v>
      </c>
      <c r="CMT3" t="s">
        <v>845</v>
      </c>
      <c r="CMU3" t="s">
        <v>1567</v>
      </c>
      <c r="CMV3" t="s">
        <v>2640</v>
      </c>
      <c r="CMW3" t="s">
        <v>2280</v>
      </c>
      <c r="CMX3" t="s">
        <v>2633</v>
      </c>
      <c r="CMY3" t="s">
        <v>1993</v>
      </c>
      <c r="CMZ3" t="s">
        <v>112</v>
      </c>
      <c r="CNA3" t="s">
        <v>1555</v>
      </c>
      <c r="CNB3" t="s">
        <v>2278</v>
      </c>
      <c r="CNC3" t="s">
        <v>1550</v>
      </c>
      <c r="CND3" t="s">
        <v>1186</v>
      </c>
      <c r="CNE3" t="s">
        <v>10582</v>
      </c>
      <c r="CNF3" t="s">
        <v>982</v>
      </c>
      <c r="CNG3" t="s">
        <v>1553</v>
      </c>
      <c r="CNH3" t="s">
        <v>10559</v>
      </c>
      <c r="CNI3" t="s">
        <v>2287</v>
      </c>
      <c r="CNJ3" t="s">
        <v>1990</v>
      </c>
      <c r="CNK3" t="s">
        <v>183</v>
      </c>
      <c r="CNL3" t="s">
        <v>1560</v>
      </c>
      <c r="CNM3" t="s">
        <v>1183</v>
      </c>
      <c r="CNN3" t="s">
        <v>2642</v>
      </c>
      <c r="CNO3" t="s">
        <v>1984</v>
      </c>
      <c r="CNP3" t="s">
        <v>1563</v>
      </c>
      <c r="CNQ3" t="s">
        <v>4373</v>
      </c>
      <c r="CNR3" t="s">
        <v>1571</v>
      </c>
      <c r="CNS3" t="s">
        <v>2268</v>
      </c>
      <c r="CNT3" t="s">
        <v>1986</v>
      </c>
      <c r="CNU3" t="s">
        <v>850</v>
      </c>
      <c r="CNV3" t="s">
        <v>851</v>
      </c>
      <c r="CNW3" t="s">
        <v>2491</v>
      </c>
      <c r="CNX3" t="s">
        <v>2635</v>
      </c>
      <c r="CNY3" t="s">
        <v>2632</v>
      </c>
      <c r="CNZ3" t="s">
        <v>1988</v>
      </c>
      <c r="COA3" t="s">
        <v>1980</v>
      </c>
      <c r="COB3" t="s">
        <v>1565</v>
      </c>
      <c r="COC3" t="s">
        <v>9352</v>
      </c>
      <c r="COD3" t="s">
        <v>1558</v>
      </c>
      <c r="COE3" t="s">
        <v>5513</v>
      </c>
      <c r="COF3" t="s">
        <v>9321</v>
      </c>
      <c r="COG3" t="s">
        <v>852</v>
      </c>
      <c r="COH3" t="s">
        <v>1564</v>
      </c>
      <c r="COI3" t="s">
        <v>1562</v>
      </c>
      <c r="COJ3" t="s">
        <v>1187</v>
      </c>
      <c r="COK3" t="s">
        <v>9322</v>
      </c>
      <c r="COL3" t="s">
        <v>1570</v>
      </c>
      <c r="COM3" t="s">
        <v>5653</v>
      </c>
      <c r="CON3" t="s">
        <v>1063</v>
      </c>
      <c r="COO3" t="s">
        <v>2283</v>
      </c>
      <c r="COP3" t="s">
        <v>4386</v>
      </c>
      <c r="COQ3" t="s">
        <v>5654</v>
      </c>
      <c r="COR3" t="s">
        <v>1575</v>
      </c>
      <c r="COS3" t="s">
        <v>337</v>
      </c>
      <c r="COT3" t="s">
        <v>9702</v>
      </c>
      <c r="COU3" t="s">
        <v>2637</v>
      </c>
      <c r="COV3" t="s">
        <v>1576</v>
      </c>
      <c r="COW3" t="s">
        <v>1985</v>
      </c>
      <c r="COX3" t="s">
        <v>10380</v>
      </c>
      <c r="COY3" t="s">
        <v>1989</v>
      </c>
      <c r="COZ3" t="s">
        <v>616</v>
      </c>
      <c r="CPA3" t="s">
        <v>5511</v>
      </c>
      <c r="CPB3" t="s">
        <v>9703</v>
      </c>
      <c r="CPC3" t="s">
        <v>215</v>
      </c>
      <c r="CPD3" t="s">
        <v>9704</v>
      </c>
      <c r="CPE3" t="s">
        <v>844</v>
      </c>
      <c r="CPF3" t="s">
        <v>340</v>
      </c>
      <c r="CPG3" t="s">
        <v>1987</v>
      </c>
      <c r="CPH3" t="s">
        <v>2762</v>
      </c>
      <c r="CPI3" t="s">
        <v>1568</v>
      </c>
      <c r="CPJ3" t="s">
        <v>2276</v>
      </c>
      <c r="CPK3" t="s">
        <v>1549</v>
      </c>
      <c r="CPL3" t="s">
        <v>2489</v>
      </c>
      <c r="CPM3" t="s">
        <v>124</v>
      </c>
      <c r="CPN3" t="s">
        <v>2272</v>
      </c>
      <c r="CPO3" t="s">
        <v>2641</v>
      </c>
      <c r="CPP3" t="s">
        <v>2265</v>
      </c>
      <c r="CPQ3" t="s">
        <v>1552</v>
      </c>
      <c r="CPR3" t="s">
        <v>9705</v>
      </c>
      <c r="CPS3" t="s">
        <v>2277</v>
      </c>
      <c r="CPT3" t="s">
        <v>2765</v>
      </c>
      <c r="CPU3" t="s">
        <v>2764</v>
      </c>
      <c r="CPV3" t="s">
        <v>846</v>
      </c>
      <c r="CPW3" t="s">
        <v>2724</v>
      </c>
      <c r="CPX3" t="s">
        <v>343</v>
      </c>
      <c r="CPY3" t="s">
        <v>1182</v>
      </c>
      <c r="CPZ3" t="s">
        <v>1566</v>
      </c>
      <c r="CQA3" t="s">
        <v>2260</v>
      </c>
      <c r="CQB3" t="s">
        <v>10139</v>
      </c>
      <c r="CQC3" t="s">
        <v>2723</v>
      </c>
      <c r="CQD3" t="s">
        <v>2494</v>
      </c>
      <c r="CQE3" t="s">
        <v>1188</v>
      </c>
      <c r="CQF3" t="s">
        <v>5655</v>
      </c>
      <c r="CQG3" t="s">
        <v>187</v>
      </c>
      <c r="CQH3" t="s">
        <v>9706</v>
      </c>
      <c r="CQI3" t="s">
        <v>9180</v>
      </c>
      <c r="CQJ3" t="s">
        <v>842</v>
      </c>
      <c r="CQK3" t="s">
        <v>10818</v>
      </c>
      <c r="CQL3" t="s">
        <v>9707</v>
      </c>
      <c r="CQM3" t="s">
        <v>9708</v>
      </c>
      <c r="CQN3" t="s">
        <v>9709</v>
      </c>
      <c r="CQO3" t="s">
        <v>9710</v>
      </c>
      <c r="CQP3" t="s">
        <v>9711</v>
      </c>
      <c r="CQQ3" t="s">
        <v>9712</v>
      </c>
      <c r="CQR3" t="s">
        <v>9713</v>
      </c>
      <c r="CQS3" t="s">
        <v>9714</v>
      </c>
      <c r="CQT3" t="s">
        <v>9715</v>
      </c>
      <c r="CQU3" t="s">
        <v>9716</v>
      </c>
      <c r="CQV3" t="s">
        <v>9717</v>
      </c>
      <c r="CQW3" t="s">
        <v>9718</v>
      </c>
      <c r="CQX3" t="s">
        <v>9719</v>
      </c>
      <c r="CQY3" t="s">
        <v>9720</v>
      </c>
      <c r="CQZ3" t="s">
        <v>9721</v>
      </c>
      <c r="CRA3" t="s">
        <v>9722</v>
      </c>
      <c r="CRB3" t="s">
        <v>9723</v>
      </c>
      <c r="CRC3" t="s">
        <v>1554</v>
      </c>
      <c r="CRD3" t="s">
        <v>843</v>
      </c>
      <c r="CRE3" t="s">
        <v>2490</v>
      </c>
      <c r="CRF3" t="s">
        <v>848</v>
      </c>
      <c r="CRG3" t="s">
        <v>2092</v>
      </c>
      <c r="CRH3" t="s">
        <v>186</v>
      </c>
      <c r="CRI3" t="s">
        <v>2281</v>
      </c>
      <c r="CRJ3" t="s">
        <v>1556</v>
      </c>
      <c r="CRK3" t="s">
        <v>1315</v>
      </c>
      <c r="CRL3" t="s">
        <v>2262</v>
      </c>
      <c r="CRM3" t="s">
        <v>10300</v>
      </c>
      <c r="CRN3" t="s">
        <v>1547</v>
      </c>
      <c r="CRO3" t="s">
        <v>696</v>
      </c>
      <c r="CRP3" t="s">
        <v>1572</v>
      </c>
      <c r="CRQ3" t="s">
        <v>697</v>
      </c>
      <c r="CRR3" t="s">
        <v>2289</v>
      </c>
      <c r="CRS3" t="s">
        <v>2643</v>
      </c>
      <c r="CRT3" t="s">
        <v>313</v>
      </c>
      <c r="CRU3" t="s">
        <v>2645</v>
      </c>
      <c r="CRV3" t="s">
        <v>2290</v>
      </c>
      <c r="CRW3" t="s">
        <v>2292</v>
      </c>
      <c r="CRX3" t="s">
        <v>2288</v>
      </c>
      <c r="CRY3" t="s">
        <v>2646</v>
      </c>
      <c r="CRZ3" t="s">
        <v>1995</v>
      </c>
      <c r="CSA3" t="s">
        <v>1579</v>
      </c>
      <c r="CSB3" t="s">
        <v>10278</v>
      </c>
      <c r="CSC3" t="s">
        <v>1192</v>
      </c>
      <c r="CSD3" t="s">
        <v>1580</v>
      </c>
      <c r="CSE3" t="s">
        <v>10140</v>
      </c>
      <c r="CSF3" t="s">
        <v>775</v>
      </c>
      <c r="CSG3" t="s">
        <v>811</v>
      </c>
      <c r="CSH3" t="s">
        <v>1551</v>
      </c>
      <c r="CSI3" t="s">
        <v>182</v>
      </c>
      <c r="CSJ3" t="s">
        <v>1586</v>
      </c>
      <c r="CSK3" t="s">
        <v>1994</v>
      </c>
      <c r="CSL3" t="s">
        <v>855</v>
      </c>
      <c r="CSM3" t="s">
        <v>891</v>
      </c>
      <c r="CSN3" t="s">
        <v>184</v>
      </c>
      <c r="CSO3" t="s">
        <v>1321</v>
      </c>
      <c r="CSP3" t="s">
        <v>1577</v>
      </c>
      <c r="CSQ3" t="s">
        <v>9724</v>
      </c>
      <c r="CSR3" t="s">
        <v>1582</v>
      </c>
      <c r="CSS3" t="s">
        <v>112</v>
      </c>
      <c r="CST3" t="s">
        <v>1440</v>
      </c>
      <c r="CSU3" t="s">
        <v>43</v>
      </c>
      <c r="CSV3" t="s">
        <v>5490</v>
      </c>
      <c r="CSW3" t="s">
        <v>10073</v>
      </c>
      <c r="CSX3" t="s">
        <v>9725</v>
      </c>
      <c r="CSY3" t="s">
        <v>9726</v>
      </c>
      <c r="CSZ3" t="s">
        <v>183</v>
      </c>
      <c r="CTA3" t="s">
        <v>135</v>
      </c>
      <c r="CTB3" t="s">
        <v>5618</v>
      </c>
      <c r="CTC3" t="s">
        <v>9727</v>
      </c>
      <c r="CTD3" t="s">
        <v>1581</v>
      </c>
      <c r="CTE3" t="s">
        <v>2725</v>
      </c>
      <c r="CTF3" t="s">
        <v>215</v>
      </c>
      <c r="CTG3" t="s">
        <v>2291</v>
      </c>
      <c r="CTH3" t="s">
        <v>1191</v>
      </c>
      <c r="CTI3" t="s">
        <v>1578</v>
      </c>
      <c r="CTJ3" t="s">
        <v>189</v>
      </c>
      <c r="CTK3" t="s">
        <v>345</v>
      </c>
      <c r="CTL3" t="s">
        <v>1584</v>
      </c>
      <c r="CTM3" t="s">
        <v>9728</v>
      </c>
      <c r="CTN3" t="s">
        <v>9729</v>
      </c>
      <c r="CTO3" t="s">
        <v>9730</v>
      </c>
      <c r="CTP3" t="s">
        <v>9731</v>
      </c>
      <c r="CTQ3" t="s">
        <v>9456</v>
      </c>
      <c r="CTR3" t="s">
        <v>9732</v>
      </c>
      <c r="CTS3" t="s">
        <v>9416</v>
      </c>
      <c r="CTT3" t="s">
        <v>9733</v>
      </c>
      <c r="CTU3" t="s">
        <v>188</v>
      </c>
      <c r="CTV3" t="s">
        <v>1585</v>
      </c>
      <c r="CTW3" t="s">
        <v>10141</v>
      </c>
      <c r="CTX3" t="s">
        <v>995</v>
      </c>
      <c r="CTY3" t="s">
        <v>9239</v>
      </c>
      <c r="CTZ3" t="s">
        <v>860</v>
      </c>
      <c r="CUA3" t="s">
        <v>1588</v>
      </c>
      <c r="CUB3" t="s">
        <v>347</v>
      </c>
      <c r="CUC3" t="s">
        <v>9181</v>
      </c>
      <c r="CUD3" t="s">
        <v>346</v>
      </c>
      <c r="CUE3" t="s">
        <v>1088</v>
      </c>
      <c r="CUF3" t="s">
        <v>9734</v>
      </c>
      <c r="CUG3" t="s">
        <v>468</v>
      </c>
      <c r="CUH3" t="s">
        <v>290</v>
      </c>
      <c r="CUI3" t="s">
        <v>857</v>
      </c>
      <c r="CUJ3" t="s">
        <v>191</v>
      </c>
      <c r="CUK3" t="s">
        <v>1996</v>
      </c>
      <c r="CUL3" t="s">
        <v>1065</v>
      </c>
      <c r="CUM3" t="s">
        <v>856</v>
      </c>
      <c r="CUN3" t="s">
        <v>2648</v>
      </c>
      <c r="CUO3" t="s">
        <v>48</v>
      </c>
      <c r="CUP3" t="s">
        <v>858</v>
      </c>
      <c r="CUQ3" t="s">
        <v>10583</v>
      </c>
      <c r="CUR3" t="s">
        <v>998</v>
      </c>
      <c r="CUS3" t="s">
        <v>859</v>
      </c>
      <c r="CUT3" t="s">
        <v>5656</v>
      </c>
      <c r="CUU3" t="s">
        <v>2293</v>
      </c>
      <c r="CUV3" t="s">
        <v>1589</v>
      </c>
      <c r="CUW3" t="s">
        <v>1064</v>
      </c>
      <c r="CUX3" t="s">
        <v>9735</v>
      </c>
      <c r="CUY3" t="s">
        <v>190</v>
      </c>
      <c r="CUZ3" t="s">
        <v>9736</v>
      </c>
      <c r="CVA3" t="s">
        <v>9737</v>
      </c>
      <c r="CVB3" t="s">
        <v>9738</v>
      </c>
      <c r="CVC3" t="s">
        <v>2647</v>
      </c>
      <c r="CVD3" t="s">
        <v>1587</v>
      </c>
      <c r="CVE3" t="s">
        <v>2649</v>
      </c>
      <c r="CVF3" t="s">
        <v>2766</v>
      </c>
      <c r="CVG3" t="s">
        <v>10074</v>
      </c>
      <c r="CVH3" t="s">
        <v>9182</v>
      </c>
      <c r="CVI3" t="s">
        <v>192</v>
      </c>
      <c r="CVJ3" t="s">
        <v>1042</v>
      </c>
      <c r="CVK3" t="s">
        <v>5684</v>
      </c>
      <c r="CVL3" t="s">
        <v>698</v>
      </c>
      <c r="CVM3" t="s">
        <v>5497</v>
      </c>
      <c r="CVN3" t="s">
        <v>984</v>
      </c>
      <c r="CVO3" t="s">
        <v>9110</v>
      </c>
      <c r="CVP3" t="s">
        <v>891</v>
      </c>
      <c r="CVQ3" t="s">
        <v>184</v>
      </c>
      <c r="CVR3" t="s">
        <v>1997</v>
      </c>
      <c r="CVS3" t="s">
        <v>555</v>
      </c>
      <c r="CVT3" t="s">
        <v>510</v>
      </c>
      <c r="CVU3" t="s">
        <v>701</v>
      </c>
      <c r="CVV3" t="s">
        <v>10584</v>
      </c>
      <c r="CVW3" t="s">
        <v>703</v>
      </c>
      <c r="CVX3" t="s">
        <v>193</v>
      </c>
      <c r="CVY3" t="s">
        <v>700</v>
      </c>
      <c r="CVZ3" t="s">
        <v>511</v>
      </c>
      <c r="CWA3" t="s">
        <v>9739</v>
      </c>
      <c r="CWB3" t="s">
        <v>1194</v>
      </c>
      <c r="CWC3" t="s">
        <v>1590</v>
      </c>
      <c r="CWD3" t="s">
        <v>9740</v>
      </c>
      <c r="CWE3" t="s">
        <v>699</v>
      </c>
      <c r="CWF3" t="s">
        <v>2294</v>
      </c>
      <c r="CWG3" t="s">
        <v>9353</v>
      </c>
      <c r="CWH3" t="s">
        <v>1591</v>
      </c>
      <c r="CWI3" t="s">
        <v>215</v>
      </c>
      <c r="CWJ3" t="s">
        <v>509</v>
      </c>
      <c r="CWK3" t="s">
        <v>1569</v>
      </c>
      <c r="CWL3" t="s">
        <v>150</v>
      </c>
      <c r="CWM3" t="s">
        <v>10279</v>
      </c>
      <c r="CWN3" t="s">
        <v>618</v>
      </c>
      <c r="CWO3" t="s">
        <v>1193</v>
      </c>
      <c r="CWP3" t="s">
        <v>702</v>
      </c>
      <c r="CWQ3" t="s">
        <v>617</v>
      </c>
      <c r="CWR3" t="s">
        <v>9741</v>
      </c>
      <c r="CWS3" t="s">
        <v>10699</v>
      </c>
      <c r="CWT3" t="s">
        <v>9240</v>
      </c>
      <c r="CWU3" t="s">
        <v>9183</v>
      </c>
      <c r="CWV3" t="s">
        <v>1592</v>
      </c>
      <c r="CWW3" t="s">
        <v>1197</v>
      </c>
      <c r="CWX3" t="s">
        <v>512</v>
      </c>
      <c r="CWY3" t="s">
        <v>1593</v>
      </c>
      <c r="CWZ3" t="s">
        <v>9184</v>
      </c>
      <c r="CXA3" t="s">
        <v>1594</v>
      </c>
      <c r="CXB3" t="s">
        <v>1069</v>
      </c>
      <c r="CXC3" t="s">
        <v>10075</v>
      </c>
      <c r="CXD3" t="s">
        <v>5619</v>
      </c>
      <c r="CXE3" t="s">
        <v>194</v>
      </c>
      <c r="CXF3" t="s">
        <v>9272</v>
      </c>
      <c r="CXG3" t="s">
        <v>10142</v>
      </c>
      <c r="CXH3" t="s">
        <v>1195</v>
      </c>
      <c r="CXI3" t="s">
        <v>951</v>
      </c>
      <c r="CXJ3" t="s">
        <v>2650</v>
      </c>
      <c r="CXK3" t="s">
        <v>407</v>
      </c>
      <c r="CXL3" t="s">
        <v>1595</v>
      </c>
      <c r="CXM3" t="s">
        <v>9111</v>
      </c>
      <c r="CXN3" t="s">
        <v>2297</v>
      </c>
      <c r="CXO3" t="s">
        <v>2295</v>
      </c>
      <c r="CXP3" t="s">
        <v>1085</v>
      </c>
      <c r="CXQ3" t="s">
        <v>9742</v>
      </c>
      <c r="CXR3" t="s">
        <v>2651</v>
      </c>
      <c r="CXS3" t="s">
        <v>862</v>
      </c>
      <c r="CXT3" t="s">
        <v>43</v>
      </c>
      <c r="CXU3" t="s">
        <v>9185</v>
      </c>
      <c r="CXV3" t="s">
        <v>2768</v>
      </c>
      <c r="CXW3" t="s">
        <v>2769</v>
      </c>
      <c r="CXX3" t="s">
        <v>863</v>
      </c>
      <c r="CXY3" t="s">
        <v>1259</v>
      </c>
      <c r="CXZ3" t="s">
        <v>9743</v>
      </c>
      <c r="CYA3" t="s">
        <v>418</v>
      </c>
      <c r="CYB3" t="s">
        <v>950</v>
      </c>
      <c r="CYC3" t="s">
        <v>869</v>
      </c>
      <c r="CYD3" t="s">
        <v>2299</v>
      </c>
      <c r="CYE3" t="s">
        <v>985</v>
      </c>
      <c r="CYF3" t="s">
        <v>1999</v>
      </c>
      <c r="CYG3" t="s">
        <v>2296</v>
      </c>
      <c r="CYH3" t="s">
        <v>868</v>
      </c>
      <c r="CYI3" t="s">
        <v>2767</v>
      </c>
      <c r="CYJ3" t="s">
        <v>866</v>
      </c>
      <c r="CYK3" t="s">
        <v>2105</v>
      </c>
      <c r="CYL3" t="s">
        <v>762</v>
      </c>
      <c r="CYM3" t="s">
        <v>2654</v>
      </c>
      <c r="CYN3" t="s">
        <v>949</v>
      </c>
      <c r="CYO3" t="s">
        <v>1066</v>
      </c>
      <c r="CYP3" t="s">
        <v>2000</v>
      </c>
      <c r="CYQ3" t="s">
        <v>1196</v>
      </c>
      <c r="CYR3" t="s">
        <v>2652</v>
      </c>
      <c r="CYS3" t="s">
        <v>865</v>
      </c>
      <c r="CYT3" t="s">
        <v>1068</v>
      </c>
      <c r="CYU3" t="s">
        <v>864</v>
      </c>
      <c r="CYV3" t="s">
        <v>867</v>
      </c>
      <c r="CYW3" t="s">
        <v>9744</v>
      </c>
      <c r="CYX3" t="s">
        <v>9745</v>
      </c>
      <c r="CYY3" t="s">
        <v>9746</v>
      </c>
      <c r="CYZ3" t="s">
        <v>10216</v>
      </c>
      <c r="CZA3" t="s">
        <v>1067</v>
      </c>
      <c r="CZB3" t="s">
        <v>1788</v>
      </c>
      <c r="CZC3" t="s">
        <v>2655</v>
      </c>
      <c r="CZD3" t="s">
        <v>2653</v>
      </c>
      <c r="CZE3" t="s">
        <v>2298</v>
      </c>
      <c r="CZF3" t="s">
        <v>1998</v>
      </c>
      <c r="CZG3" t="s">
        <v>1198</v>
      </c>
      <c r="CZH3" t="s">
        <v>1611</v>
      </c>
      <c r="CZI3" t="s">
        <v>1605</v>
      </c>
      <c r="CZJ3" t="s">
        <v>2661</v>
      </c>
      <c r="CZK3" t="s">
        <v>871</v>
      </c>
      <c r="CZL3" t="s">
        <v>356</v>
      </c>
      <c r="CZM3" t="s">
        <v>2497</v>
      </c>
      <c r="CZN3" t="s">
        <v>198</v>
      </c>
      <c r="CZO3" t="s">
        <v>1598</v>
      </c>
      <c r="CZP3" t="s">
        <v>2663</v>
      </c>
      <c r="CZQ3" t="s">
        <v>926</v>
      </c>
      <c r="CZR3" t="s">
        <v>2727</v>
      </c>
      <c r="CZS3" t="s">
        <v>883</v>
      </c>
      <c r="CZT3" t="s">
        <v>873</v>
      </c>
      <c r="CZU3" t="s">
        <v>876</v>
      </c>
      <c r="CZV3" t="s">
        <v>989</v>
      </c>
      <c r="CZW3" t="s">
        <v>986</v>
      </c>
      <c r="CZX3" t="s">
        <v>1076</v>
      </c>
      <c r="CZY3" t="s">
        <v>2305</v>
      </c>
      <c r="CZZ3" t="s">
        <v>1604</v>
      </c>
      <c r="DAA3" t="s">
        <v>2309</v>
      </c>
      <c r="DAB3" t="s">
        <v>1071</v>
      </c>
      <c r="DAC3" t="s">
        <v>988</v>
      </c>
      <c r="DAD3" t="s">
        <v>9112</v>
      </c>
      <c r="DAE3" t="s">
        <v>2660</v>
      </c>
      <c r="DAF3" t="s">
        <v>952</v>
      </c>
      <c r="DAG3" t="s">
        <v>5498</v>
      </c>
      <c r="DAH3" t="s">
        <v>1073</v>
      </c>
      <c r="DAI3" t="s">
        <v>2772</v>
      </c>
      <c r="DAJ3" t="s">
        <v>991</v>
      </c>
      <c r="DAK3" t="s">
        <v>872</v>
      </c>
      <c r="DAL3" t="s">
        <v>2303</v>
      </c>
      <c r="DAM3" t="s">
        <v>1088</v>
      </c>
      <c r="DAN3" t="s">
        <v>18</v>
      </c>
      <c r="DAO3" t="s">
        <v>18</v>
      </c>
      <c r="DAP3" t="s">
        <v>2004</v>
      </c>
      <c r="DAQ3" t="s">
        <v>884</v>
      </c>
      <c r="DAR3" t="s">
        <v>2659</v>
      </c>
      <c r="DAS3" t="s">
        <v>9747</v>
      </c>
      <c r="DAT3" t="s">
        <v>763</v>
      </c>
      <c r="DAU3" t="s">
        <v>763</v>
      </c>
      <c r="DAV3" t="s">
        <v>302</v>
      </c>
      <c r="DAW3" t="s">
        <v>1599</v>
      </c>
      <c r="DAX3" t="s">
        <v>990</v>
      </c>
      <c r="DAY3" t="s">
        <v>407</v>
      </c>
      <c r="DAZ3" t="s">
        <v>1608</v>
      </c>
      <c r="DBA3" t="s">
        <v>1449</v>
      </c>
      <c r="DBB3" t="s">
        <v>1074</v>
      </c>
      <c r="DBC3" t="s">
        <v>2658</v>
      </c>
      <c r="DBD3" t="s">
        <v>10445</v>
      </c>
      <c r="DBE3" t="s">
        <v>5669</v>
      </c>
      <c r="DBF3" t="s">
        <v>1606</v>
      </c>
      <c r="DBG3" t="s">
        <v>2499</v>
      </c>
      <c r="DBH3" t="s">
        <v>619</v>
      </c>
      <c r="DBI3" t="s">
        <v>1113</v>
      </c>
      <c r="DBJ3" t="s">
        <v>1663</v>
      </c>
      <c r="DBK3" t="s">
        <v>1663</v>
      </c>
      <c r="DBL3" t="s">
        <v>891</v>
      </c>
      <c r="DBM3" t="s">
        <v>891</v>
      </c>
      <c r="DBN3" t="s">
        <v>348</v>
      </c>
      <c r="DBO3" t="s">
        <v>2306</v>
      </c>
      <c r="DBP3" t="s">
        <v>877</v>
      </c>
      <c r="DBQ3" t="s">
        <v>870</v>
      </c>
      <c r="DBR3" t="s">
        <v>1070</v>
      </c>
      <c r="DBS3" t="s">
        <v>2726</v>
      </c>
      <c r="DBT3" t="s">
        <v>2770</v>
      </c>
      <c r="DBU3" t="s">
        <v>2664</v>
      </c>
      <c r="DBV3" t="s">
        <v>840</v>
      </c>
      <c r="DBW3" t="s">
        <v>2300</v>
      </c>
      <c r="DBX3" t="s">
        <v>882</v>
      </c>
      <c r="DBY3" t="s">
        <v>197</v>
      </c>
      <c r="DBZ3" t="s">
        <v>2001</v>
      </c>
      <c r="DCA3" t="s">
        <v>2314</v>
      </c>
      <c r="DCB3" t="s">
        <v>43</v>
      </c>
      <c r="DCC3" t="s">
        <v>43</v>
      </c>
      <c r="DCD3" t="s">
        <v>43</v>
      </c>
      <c r="DCE3" t="s">
        <v>43</v>
      </c>
      <c r="DCF3" t="s">
        <v>1610</v>
      </c>
      <c r="DCG3" t="s">
        <v>881</v>
      </c>
      <c r="DCH3" t="s">
        <v>2495</v>
      </c>
      <c r="DCI3" t="s">
        <v>2002</v>
      </c>
      <c r="DCJ3" t="s">
        <v>2304</v>
      </c>
      <c r="DCK3" t="s">
        <v>1609</v>
      </c>
      <c r="DCL3" t="s">
        <v>2308</v>
      </c>
      <c r="DCM3" t="s">
        <v>5703</v>
      </c>
      <c r="DCN3" t="s">
        <v>2496</v>
      </c>
      <c r="DCO3" t="s">
        <v>650</v>
      </c>
      <c r="DCP3" t="s">
        <v>1075</v>
      </c>
      <c r="DCQ3" t="s">
        <v>874</v>
      </c>
      <c r="DCR3" t="s">
        <v>2302</v>
      </c>
      <c r="DCS3" t="s">
        <v>1603</v>
      </c>
      <c r="DCT3" t="s">
        <v>2311</v>
      </c>
      <c r="DCU3" t="s">
        <v>53</v>
      </c>
      <c r="DCV3" t="s">
        <v>10076</v>
      </c>
      <c r="DCW3" t="s">
        <v>2312</v>
      </c>
      <c r="DCX3" t="s">
        <v>162</v>
      </c>
      <c r="DCY3" t="s">
        <v>10077</v>
      </c>
      <c r="DCZ3" t="s">
        <v>5670</v>
      </c>
      <c r="DDA3" t="s">
        <v>10464</v>
      </c>
      <c r="DDB3" t="s">
        <v>513</v>
      </c>
      <c r="DDC3" t="s">
        <v>1607</v>
      </c>
      <c r="DDD3" t="s">
        <v>1424</v>
      </c>
      <c r="DDE3" t="s">
        <v>2656</v>
      </c>
      <c r="DDF3" t="s">
        <v>5620</v>
      </c>
      <c r="DDG3" t="s">
        <v>10217</v>
      </c>
      <c r="DDH3" t="s">
        <v>2500</v>
      </c>
      <c r="DDI3" t="s">
        <v>879</v>
      </c>
      <c r="DDJ3" t="s">
        <v>879</v>
      </c>
      <c r="DDK3" t="s">
        <v>879</v>
      </c>
      <c r="DDL3" t="s">
        <v>2307</v>
      </c>
      <c r="DDM3" t="s">
        <v>10078</v>
      </c>
      <c r="DDN3" t="s">
        <v>2003</v>
      </c>
      <c r="DDO3" t="s">
        <v>195</v>
      </c>
      <c r="DDP3" t="s">
        <v>875</v>
      </c>
      <c r="DDQ3" t="s">
        <v>875</v>
      </c>
      <c r="DDR3" t="s">
        <v>10560</v>
      </c>
      <c r="DDS3" t="s">
        <v>9354</v>
      </c>
      <c r="DDT3" t="s">
        <v>10446</v>
      </c>
      <c r="DDU3" t="s">
        <v>2315</v>
      </c>
      <c r="DDV3" t="s">
        <v>880</v>
      </c>
      <c r="DDW3" t="s">
        <v>750</v>
      </c>
      <c r="DDX3" t="s">
        <v>1601</v>
      </c>
      <c r="DDY3" t="s">
        <v>1596</v>
      </c>
      <c r="DDZ3" t="s">
        <v>704</v>
      </c>
      <c r="DEA3" t="s">
        <v>349</v>
      </c>
      <c r="DEB3" t="s">
        <v>2310</v>
      </c>
      <c r="DEC3" t="s">
        <v>953</v>
      </c>
      <c r="DED3" t="s">
        <v>1072</v>
      </c>
      <c r="DEE3" t="s">
        <v>2771</v>
      </c>
      <c r="DEF3" t="s">
        <v>2657</v>
      </c>
      <c r="DEG3" t="s">
        <v>705</v>
      </c>
      <c r="DEH3" t="s">
        <v>878</v>
      </c>
      <c r="DEI3" t="s">
        <v>9748</v>
      </c>
      <c r="DEJ3" t="s">
        <v>9749</v>
      </c>
      <c r="DEK3" t="s">
        <v>9750</v>
      </c>
      <c r="DEL3" t="s">
        <v>9751</v>
      </c>
      <c r="DEM3" t="s">
        <v>1554</v>
      </c>
      <c r="DEN3" t="s">
        <v>196</v>
      </c>
      <c r="DEO3" t="s">
        <v>2498</v>
      </c>
      <c r="DEP3" t="s">
        <v>350</v>
      </c>
      <c r="DEQ3" t="s">
        <v>1600</v>
      </c>
      <c r="DER3" t="s">
        <v>4600</v>
      </c>
      <c r="DES3" t="s">
        <v>1602</v>
      </c>
      <c r="DET3" t="s">
        <v>2662</v>
      </c>
      <c r="DEU3" t="s">
        <v>1972</v>
      </c>
      <c r="DEV3" t="s">
        <v>2313</v>
      </c>
      <c r="DEW3" t="s">
        <v>2301</v>
      </c>
      <c r="DEX3" t="s">
        <v>1612</v>
      </c>
      <c r="DEY3" t="s">
        <v>419</v>
      </c>
      <c r="DEZ3" t="s">
        <v>519</v>
      </c>
      <c r="DFA3" t="s">
        <v>9752</v>
      </c>
      <c r="DFB3" t="s">
        <v>515</v>
      </c>
      <c r="DFC3" t="s">
        <v>4606</v>
      </c>
      <c r="DFD3" t="s">
        <v>517</v>
      </c>
      <c r="DFE3" t="s">
        <v>520</v>
      </c>
      <c r="DFF3" t="s">
        <v>621</v>
      </c>
      <c r="DFG3" t="s">
        <v>4610</v>
      </c>
      <c r="DFH3" t="s">
        <v>2005</v>
      </c>
      <c r="DFI3" t="s">
        <v>516</v>
      </c>
      <c r="DFJ3" t="s">
        <v>518</v>
      </c>
      <c r="DFK3" t="s">
        <v>620</v>
      </c>
      <c r="DFL3" t="s">
        <v>9753</v>
      </c>
      <c r="DFM3" t="s">
        <v>10143</v>
      </c>
      <c r="DFN3" t="s">
        <v>514</v>
      </c>
      <c r="DFO3" t="s">
        <v>625</v>
      </c>
      <c r="DFP3" t="s">
        <v>1616</v>
      </c>
      <c r="DFQ3" t="s">
        <v>1199</v>
      </c>
      <c r="DFR3" t="s">
        <v>10144</v>
      </c>
      <c r="DFS3" t="s">
        <v>1202</v>
      </c>
      <c r="DFT3" t="s">
        <v>1613</v>
      </c>
      <c r="DFU3" t="s">
        <v>5704</v>
      </c>
      <c r="DFV3" t="s">
        <v>9754</v>
      </c>
      <c r="DFW3" t="s">
        <v>424</v>
      </c>
      <c r="DFX3" t="s">
        <v>523</v>
      </c>
      <c r="DFY3" t="s">
        <v>9755</v>
      </c>
      <c r="DFZ3" t="s">
        <v>201</v>
      </c>
      <c r="DGA3" t="s">
        <v>521</v>
      </c>
      <c r="DGB3" t="s">
        <v>1618</v>
      </c>
      <c r="DGC3" t="s">
        <v>1615</v>
      </c>
      <c r="DGD3" t="s">
        <v>184</v>
      </c>
      <c r="DGE3" t="s">
        <v>805</v>
      </c>
      <c r="DGF3" t="s">
        <v>1614</v>
      </c>
      <c r="DGG3" t="s">
        <v>2007</v>
      </c>
      <c r="DGH3" t="s">
        <v>2006</v>
      </c>
      <c r="DGI3" t="s">
        <v>10465</v>
      </c>
      <c r="DGJ3" t="s">
        <v>624</v>
      </c>
      <c r="DGK3" t="s">
        <v>48</v>
      </c>
      <c r="DGL3" t="s">
        <v>10877</v>
      </c>
      <c r="DGM3" t="s">
        <v>707</v>
      </c>
      <c r="DGN3" t="s">
        <v>525</v>
      </c>
      <c r="DGO3" t="s">
        <v>526</v>
      </c>
      <c r="DGP3" t="s">
        <v>421</v>
      </c>
      <c r="DGQ3" t="s">
        <v>10838</v>
      </c>
      <c r="DGR3" t="s">
        <v>524</v>
      </c>
      <c r="DGS3" t="s">
        <v>9756</v>
      </c>
      <c r="DGT3" t="s">
        <v>422</v>
      </c>
      <c r="DGU3" t="s">
        <v>5519</v>
      </c>
      <c r="DGV3" t="s">
        <v>706</v>
      </c>
      <c r="DGW3" t="s">
        <v>2008</v>
      </c>
      <c r="DGX3" t="s">
        <v>1617</v>
      </c>
      <c r="DGY3" t="s">
        <v>430</v>
      </c>
      <c r="DGZ3" t="s">
        <v>5482</v>
      </c>
      <c r="DHA3" t="s">
        <v>1201</v>
      </c>
      <c r="DHB3" t="s">
        <v>10839</v>
      </c>
      <c r="DHC3" t="s">
        <v>420</v>
      </c>
      <c r="DHD3" t="s">
        <v>10700</v>
      </c>
      <c r="DHE3" t="s">
        <v>622</v>
      </c>
      <c r="DHF3" t="s">
        <v>10466</v>
      </c>
      <c r="DHG3" t="s">
        <v>9757</v>
      </c>
      <c r="DHH3" t="s">
        <v>522</v>
      </c>
      <c r="DHI3" t="s">
        <v>200</v>
      </c>
      <c r="DHJ3" t="s">
        <v>9758</v>
      </c>
      <c r="DHK3" t="s">
        <v>9759</v>
      </c>
      <c r="DHL3" t="s">
        <v>423</v>
      </c>
      <c r="DHM3" t="s">
        <v>623</v>
      </c>
      <c r="DHN3" t="s">
        <v>1200</v>
      </c>
      <c r="DHO3" t="s">
        <v>199</v>
      </c>
      <c r="DHP3" t="s">
        <v>885</v>
      </c>
      <c r="DHQ3" t="s">
        <v>2316</v>
      </c>
      <c r="DHR3" t="s">
        <v>2670</v>
      </c>
      <c r="DHS3" t="s">
        <v>775</v>
      </c>
      <c r="DHT3" t="s">
        <v>1620</v>
      </c>
      <c r="DHU3" t="s">
        <v>1225</v>
      </c>
      <c r="DHV3" t="s">
        <v>2317</v>
      </c>
      <c r="DHW3" t="s">
        <v>992</v>
      </c>
      <c r="DHX3" t="s">
        <v>157</v>
      </c>
      <c r="DHY3" t="s">
        <v>358</v>
      </c>
      <c r="DHZ3" t="s">
        <v>2669</v>
      </c>
      <c r="DIA3" t="s">
        <v>2666</v>
      </c>
      <c r="DIB3" t="s">
        <v>2502</v>
      </c>
      <c r="DIC3" t="s">
        <v>43</v>
      </c>
      <c r="DID3" t="s">
        <v>1619</v>
      </c>
      <c r="DIE3" t="s">
        <v>5685</v>
      </c>
      <c r="DIF3" t="s">
        <v>2318</v>
      </c>
      <c r="DIG3" t="s">
        <v>2665</v>
      </c>
      <c r="DIH3" t="s">
        <v>2501</v>
      </c>
      <c r="DII3" t="s">
        <v>527</v>
      </c>
      <c r="DIJ3" t="s">
        <v>1621</v>
      </c>
      <c r="DIK3" t="s">
        <v>9760</v>
      </c>
      <c r="DIL3" t="s">
        <v>9405</v>
      </c>
      <c r="DIM3" t="s">
        <v>9761</v>
      </c>
      <c r="DIN3" t="s">
        <v>9762</v>
      </c>
      <c r="DIO3" t="s">
        <v>2667</v>
      </c>
      <c r="DIP3" t="s">
        <v>886</v>
      </c>
      <c r="DIQ3" t="s">
        <v>2668</v>
      </c>
      <c r="DIR3" t="s">
        <v>1622</v>
      </c>
      <c r="DIS3" t="s">
        <v>202</v>
      </c>
      <c r="DIT3" t="s">
        <v>10301</v>
      </c>
      <c r="DIU3" t="s">
        <v>2503</v>
      </c>
      <c r="DIV3" t="s">
        <v>993</v>
      </c>
      <c r="DIW3" t="s">
        <v>9763</v>
      </c>
      <c r="DIX3" t="s">
        <v>2505</v>
      </c>
      <c r="DIY3" t="s">
        <v>10302</v>
      </c>
      <c r="DIZ3" t="s">
        <v>10585</v>
      </c>
      <c r="DJA3" t="s">
        <v>10180</v>
      </c>
      <c r="DJB3" t="s">
        <v>10701</v>
      </c>
      <c r="DJC3" t="s">
        <v>9113</v>
      </c>
      <c r="DJD3" t="s">
        <v>1624</v>
      </c>
      <c r="DJE3" t="s">
        <v>2319</v>
      </c>
      <c r="DJF3" t="s">
        <v>9764</v>
      </c>
      <c r="DJG3" t="s">
        <v>1554</v>
      </c>
      <c r="DJH3" t="s">
        <v>1623</v>
      </c>
      <c r="DJI3" t="s">
        <v>2504</v>
      </c>
      <c r="DJJ3" t="s">
        <v>5686</v>
      </c>
      <c r="DJK3" t="s">
        <v>626</v>
      </c>
      <c r="DJL3" t="s">
        <v>1633</v>
      </c>
      <c r="DJM3" t="s">
        <v>10702</v>
      </c>
      <c r="DJN3" t="s">
        <v>1032</v>
      </c>
      <c r="DJO3" t="s">
        <v>10703</v>
      </c>
      <c r="DJP3" t="s">
        <v>1211</v>
      </c>
      <c r="DJQ3" t="s">
        <v>2508</v>
      </c>
      <c r="DJR3" t="s">
        <v>210</v>
      </c>
      <c r="DJS3" t="s">
        <v>1629</v>
      </c>
      <c r="DJT3" t="s">
        <v>2010</v>
      </c>
      <c r="DJU3" t="s">
        <v>10878</v>
      </c>
      <c r="DJV3" t="s">
        <v>10561</v>
      </c>
      <c r="DJW3" t="s">
        <v>10840</v>
      </c>
      <c r="DJX3" t="s">
        <v>10841</v>
      </c>
      <c r="DJY3" t="s">
        <v>10704</v>
      </c>
      <c r="DJZ3" t="s">
        <v>1635</v>
      </c>
      <c r="DKA3" t="s">
        <v>10879</v>
      </c>
      <c r="DKB3" t="s">
        <v>10705</v>
      </c>
      <c r="DKC3" t="s">
        <v>10706</v>
      </c>
      <c r="DKD3" t="s">
        <v>10707</v>
      </c>
      <c r="DKE3" t="s">
        <v>10708</v>
      </c>
      <c r="DKF3" t="s">
        <v>10709</v>
      </c>
      <c r="DKG3" t="s">
        <v>10710</v>
      </c>
      <c r="DKH3" t="s">
        <v>10711</v>
      </c>
      <c r="DKI3" t="s">
        <v>10880</v>
      </c>
      <c r="DKJ3" t="s">
        <v>10712</v>
      </c>
      <c r="DKK3" t="s">
        <v>10713</v>
      </c>
      <c r="DKL3" t="s">
        <v>10714</v>
      </c>
      <c r="DKM3" t="s">
        <v>10715</v>
      </c>
      <c r="DKN3" t="s">
        <v>10881</v>
      </c>
      <c r="DKO3" t="s">
        <v>1077</v>
      </c>
      <c r="DKP3" t="s">
        <v>10882</v>
      </c>
      <c r="DKQ3" t="s">
        <v>10716</v>
      </c>
      <c r="DKR3" t="s">
        <v>10467</v>
      </c>
      <c r="DKS3" t="s">
        <v>2011</v>
      </c>
      <c r="DKT3" t="s">
        <v>10717</v>
      </c>
      <c r="DKU3" t="s">
        <v>2013</v>
      </c>
      <c r="DKV3" t="s">
        <v>10718</v>
      </c>
      <c r="DKW3" t="s">
        <v>2012</v>
      </c>
      <c r="DKX3" t="s">
        <v>10719</v>
      </c>
      <c r="DKY3" t="s">
        <v>1206</v>
      </c>
      <c r="DKZ3" t="s">
        <v>10842</v>
      </c>
      <c r="DLA3" t="s">
        <v>10720</v>
      </c>
      <c r="DLB3" t="s">
        <v>10181</v>
      </c>
      <c r="DLC3" t="s">
        <v>10721</v>
      </c>
      <c r="DLD3" t="s">
        <v>10722</v>
      </c>
      <c r="DLE3" t="s">
        <v>9765</v>
      </c>
      <c r="DLF3" t="s">
        <v>10723</v>
      </c>
      <c r="DLG3" t="s">
        <v>10724</v>
      </c>
      <c r="DLH3" t="s">
        <v>10280</v>
      </c>
      <c r="DLI3" t="s">
        <v>535</v>
      </c>
      <c r="DLJ3" t="s">
        <v>2320</v>
      </c>
      <c r="DLK3" t="s">
        <v>2671</v>
      </c>
      <c r="DLL3" t="s">
        <v>1634</v>
      </c>
      <c r="DLM3" t="s">
        <v>10725</v>
      </c>
      <c r="DLN3" t="s">
        <v>1205</v>
      </c>
      <c r="DLO3" t="s">
        <v>10726</v>
      </c>
      <c r="DLP3" t="s">
        <v>10727</v>
      </c>
      <c r="DLQ3" t="s">
        <v>10728</v>
      </c>
      <c r="DLR3" t="s">
        <v>10729</v>
      </c>
      <c r="DLS3" t="s">
        <v>232</v>
      </c>
      <c r="DLT3" t="s">
        <v>10730</v>
      </c>
      <c r="DLU3" t="s">
        <v>10883</v>
      </c>
      <c r="DLV3" t="s">
        <v>209</v>
      </c>
      <c r="DLW3" t="s">
        <v>629</v>
      </c>
      <c r="DLX3" t="s">
        <v>10884</v>
      </c>
      <c r="DLY3" t="s">
        <v>10731</v>
      </c>
      <c r="DLZ3" t="s">
        <v>10885</v>
      </c>
      <c r="DMA3" t="s">
        <v>529</v>
      </c>
      <c r="DMB3" t="s">
        <v>10732</v>
      </c>
      <c r="DMC3" t="s">
        <v>10733</v>
      </c>
      <c r="DMD3" t="s">
        <v>208</v>
      </c>
      <c r="DME3" t="s">
        <v>1346</v>
      </c>
      <c r="DMF3" t="s">
        <v>2094</v>
      </c>
      <c r="DMG3" t="s">
        <v>426</v>
      </c>
      <c r="DMH3" t="s">
        <v>10886</v>
      </c>
      <c r="DMI3" t="s">
        <v>10734</v>
      </c>
      <c r="DMJ3" t="s">
        <v>2510</v>
      </c>
      <c r="DMK3" t="s">
        <v>994</v>
      </c>
      <c r="DML3" t="s">
        <v>2009</v>
      </c>
      <c r="DMM3" t="s">
        <v>10735</v>
      </c>
      <c r="DMN3" t="s">
        <v>1625</v>
      </c>
      <c r="DMO3" t="s">
        <v>528</v>
      </c>
      <c r="DMP3" t="s">
        <v>10736</v>
      </c>
      <c r="DMQ3" t="s">
        <v>630</v>
      </c>
      <c r="DMR3" t="s">
        <v>1637</v>
      </c>
      <c r="DMS3" t="s">
        <v>212</v>
      </c>
      <c r="DMT3" t="s">
        <v>10586</v>
      </c>
      <c r="DMU3" t="s">
        <v>205</v>
      </c>
      <c r="DMV3" t="s">
        <v>530</v>
      </c>
      <c r="DMW3" t="s">
        <v>532</v>
      </c>
      <c r="DMX3" t="s">
        <v>1075</v>
      </c>
      <c r="DMY3" t="s">
        <v>5622</v>
      </c>
      <c r="DMZ3" t="s">
        <v>1630</v>
      </c>
      <c r="DNA3" t="s">
        <v>2506</v>
      </c>
      <c r="DNB3" t="s">
        <v>10587</v>
      </c>
      <c r="DNC3" t="s">
        <v>9766</v>
      </c>
      <c r="DND3" t="s">
        <v>9767</v>
      </c>
      <c r="DNE3" t="s">
        <v>10562</v>
      </c>
      <c r="DNF3" t="s">
        <v>9768</v>
      </c>
      <c r="DNG3" t="s">
        <v>10303</v>
      </c>
      <c r="DNH3" t="s">
        <v>10737</v>
      </c>
      <c r="DNI3" t="s">
        <v>10738</v>
      </c>
      <c r="DNJ3" t="s">
        <v>10739</v>
      </c>
      <c r="DNK3" t="s">
        <v>1207</v>
      </c>
      <c r="DNL3" t="s">
        <v>10740</v>
      </c>
      <c r="DNM3" t="s">
        <v>1627</v>
      </c>
      <c r="DNN3" t="s">
        <v>10604</v>
      </c>
      <c r="DNO3" t="s">
        <v>10741</v>
      </c>
      <c r="DNP3" t="s">
        <v>10742</v>
      </c>
      <c r="DNQ3" t="s">
        <v>1204</v>
      </c>
      <c r="DNR3" t="s">
        <v>10843</v>
      </c>
      <c r="DNS3" t="s">
        <v>10079</v>
      </c>
      <c r="DNT3" t="s">
        <v>1209</v>
      </c>
      <c r="DNU3" t="s">
        <v>10743</v>
      </c>
      <c r="DNV3" t="s">
        <v>207</v>
      </c>
      <c r="DNW3" t="s">
        <v>1638</v>
      </c>
      <c r="DNX3" t="s">
        <v>10845</v>
      </c>
      <c r="DNY3" t="s">
        <v>10887</v>
      </c>
      <c r="DNZ3" t="s">
        <v>10744</v>
      </c>
      <c r="DOA3" t="s">
        <v>10745</v>
      </c>
      <c r="DOB3" t="s">
        <v>10746</v>
      </c>
      <c r="DOC3" t="s">
        <v>10888</v>
      </c>
      <c r="DOD3" t="s">
        <v>10747</v>
      </c>
      <c r="DOE3" t="s">
        <v>10748</v>
      </c>
      <c r="DOF3" t="s">
        <v>10889</v>
      </c>
      <c r="DOG3" t="s">
        <v>10749</v>
      </c>
      <c r="DOH3" t="s">
        <v>627</v>
      </c>
      <c r="DOI3" t="s">
        <v>10890</v>
      </c>
      <c r="DOJ3" t="s">
        <v>213</v>
      </c>
      <c r="DOK3" t="s">
        <v>708</v>
      </c>
      <c r="DOL3" t="s">
        <v>10750</v>
      </c>
      <c r="DOM3" t="s">
        <v>428</v>
      </c>
      <c r="DON3" t="s">
        <v>631</v>
      </c>
      <c r="DOO3" t="s">
        <v>10751</v>
      </c>
      <c r="DOP3" t="s">
        <v>10468</v>
      </c>
      <c r="DOQ3" t="s">
        <v>1210</v>
      </c>
      <c r="DOR3" t="s">
        <v>10752</v>
      </c>
      <c r="DOS3" t="s">
        <v>10891</v>
      </c>
      <c r="DOT3" t="s">
        <v>5852</v>
      </c>
      <c r="DOU3" t="s">
        <v>10892</v>
      </c>
      <c r="DOV3" t="s">
        <v>1628</v>
      </c>
      <c r="DOW3" t="s">
        <v>204</v>
      </c>
      <c r="DOX3" t="s">
        <v>10893</v>
      </c>
      <c r="DOY3" t="s">
        <v>10753</v>
      </c>
      <c r="DOZ3" t="s">
        <v>10754</v>
      </c>
      <c r="DPA3" t="s">
        <v>10755</v>
      </c>
      <c r="DPB3" t="s">
        <v>10894</v>
      </c>
      <c r="DPC3" t="s">
        <v>10756</v>
      </c>
      <c r="DPD3" t="s">
        <v>211</v>
      </c>
      <c r="DPE3" t="s">
        <v>9769</v>
      </c>
      <c r="DPF3" t="s">
        <v>1626</v>
      </c>
      <c r="DPG3" t="s">
        <v>10757</v>
      </c>
      <c r="DPH3" t="s">
        <v>10758</v>
      </c>
      <c r="DPI3" t="s">
        <v>10759</v>
      </c>
      <c r="DPJ3" t="s">
        <v>10760</v>
      </c>
      <c r="DPK3" t="s">
        <v>9770</v>
      </c>
      <c r="DPL3" t="s">
        <v>1636</v>
      </c>
      <c r="DPM3" t="s">
        <v>10761</v>
      </c>
      <c r="DPN3" t="s">
        <v>10762</v>
      </c>
      <c r="DPO3" t="s">
        <v>1632</v>
      </c>
      <c r="DPP3" t="s">
        <v>429</v>
      </c>
      <c r="DPQ3" t="s">
        <v>10763</v>
      </c>
      <c r="DPR3" t="s">
        <v>9114</v>
      </c>
      <c r="DPS3" t="s">
        <v>10588</v>
      </c>
      <c r="DPT3" t="s">
        <v>9771</v>
      </c>
      <c r="DPU3" t="s">
        <v>5483</v>
      </c>
      <c r="DPV3" t="s">
        <v>10469</v>
      </c>
      <c r="DPW3" t="s">
        <v>10764</v>
      </c>
      <c r="DPX3" t="s">
        <v>628</v>
      </c>
      <c r="DPY3" t="s">
        <v>9772</v>
      </c>
      <c r="DPZ3" t="s">
        <v>425</v>
      </c>
      <c r="DQA3" t="s">
        <v>2093</v>
      </c>
      <c r="DQB3" t="s">
        <v>531</v>
      </c>
      <c r="DQC3" t="s">
        <v>10765</v>
      </c>
      <c r="DQD3" t="s">
        <v>10766</v>
      </c>
      <c r="DQE3" t="s">
        <v>206</v>
      </c>
      <c r="DQF3" t="s">
        <v>2014</v>
      </c>
      <c r="DQG3" t="s">
        <v>632</v>
      </c>
      <c r="DQH3" t="s">
        <v>9773</v>
      </c>
      <c r="DQI3" t="s">
        <v>10767</v>
      </c>
      <c r="DQJ3" t="s">
        <v>10768</v>
      </c>
      <c r="DQK3" t="s">
        <v>1203</v>
      </c>
      <c r="DQL3" t="s">
        <v>10769</v>
      </c>
      <c r="DQM3" t="s">
        <v>10770</v>
      </c>
      <c r="DQN3" t="s">
        <v>10771</v>
      </c>
      <c r="DQO3" t="s">
        <v>10772</v>
      </c>
      <c r="DQP3" t="s">
        <v>1631</v>
      </c>
      <c r="DQQ3" t="s">
        <v>2507</v>
      </c>
      <c r="DQR3" t="s">
        <v>10895</v>
      </c>
      <c r="DQS3" t="s">
        <v>10896</v>
      </c>
      <c r="DQT3" t="s">
        <v>9774</v>
      </c>
      <c r="DQU3" t="s">
        <v>10773</v>
      </c>
      <c r="DQV3" t="s">
        <v>10897</v>
      </c>
      <c r="DQW3" t="s">
        <v>709</v>
      </c>
      <c r="DQX3" t="s">
        <v>10774</v>
      </c>
      <c r="DQY3" t="s">
        <v>10775</v>
      </c>
      <c r="DQZ3" t="s">
        <v>10776</v>
      </c>
      <c r="DRA3" t="s">
        <v>10777</v>
      </c>
      <c r="DRB3" t="s">
        <v>9775</v>
      </c>
      <c r="DRC3" t="s">
        <v>9776</v>
      </c>
      <c r="DRD3" t="s">
        <v>9777</v>
      </c>
      <c r="DRE3" t="s">
        <v>10778</v>
      </c>
      <c r="DRF3" t="s">
        <v>9778</v>
      </c>
      <c r="DRG3" t="s">
        <v>9779</v>
      </c>
      <c r="DRH3" t="s">
        <v>9780</v>
      </c>
      <c r="DRI3" t="s">
        <v>9781</v>
      </c>
      <c r="DRJ3" t="s">
        <v>9782</v>
      </c>
      <c r="DRK3" t="s">
        <v>9783</v>
      </c>
      <c r="DRL3" t="s">
        <v>9784</v>
      </c>
      <c r="DRM3" t="s">
        <v>9785</v>
      </c>
      <c r="DRN3" t="s">
        <v>9786</v>
      </c>
      <c r="DRO3" t="s">
        <v>9787</v>
      </c>
      <c r="DRP3" t="s">
        <v>10589</v>
      </c>
      <c r="DRQ3" t="s">
        <v>10304</v>
      </c>
      <c r="DRR3" t="s">
        <v>9788</v>
      </c>
      <c r="DRS3" t="s">
        <v>9789</v>
      </c>
      <c r="DRT3" t="s">
        <v>10182</v>
      </c>
      <c r="DRU3" t="s">
        <v>10779</v>
      </c>
      <c r="DRV3" t="s">
        <v>427</v>
      </c>
      <c r="DRW3" t="s">
        <v>10898</v>
      </c>
      <c r="DRX3" t="s">
        <v>10780</v>
      </c>
      <c r="DRY3" t="s">
        <v>10844</v>
      </c>
      <c r="DRZ3" t="s">
        <v>534</v>
      </c>
      <c r="DSA3" t="s">
        <v>10781</v>
      </c>
      <c r="DSB3" t="s">
        <v>10782</v>
      </c>
      <c r="DSC3" t="s">
        <v>10899</v>
      </c>
      <c r="DSD3" t="s">
        <v>351</v>
      </c>
      <c r="DSE3" t="s">
        <v>10783</v>
      </c>
      <c r="DSF3" t="s">
        <v>533</v>
      </c>
      <c r="DSG3" t="s">
        <v>537</v>
      </c>
      <c r="DSH3" t="s">
        <v>536</v>
      </c>
      <c r="DSI3" t="s">
        <v>10784</v>
      </c>
      <c r="DSJ3" t="s">
        <v>1208</v>
      </c>
      <c r="DSK3" t="s">
        <v>10785</v>
      </c>
      <c r="DSL3" t="s">
        <v>2509</v>
      </c>
      <c r="DSM3" t="s">
        <v>2015</v>
      </c>
      <c r="DSN3" t="s">
        <v>10145</v>
      </c>
      <c r="DSO3" t="s">
        <v>401</v>
      </c>
      <c r="DSP3" t="s">
        <v>716</v>
      </c>
      <c r="DSQ3" t="s">
        <v>2511</v>
      </c>
      <c r="DSR3" t="s">
        <v>887</v>
      </c>
      <c r="DSS3" t="s">
        <v>9790</v>
      </c>
      <c r="DST3" t="s">
        <v>9791</v>
      </c>
      <c r="DSU3" t="s">
        <v>19</v>
      </c>
      <c r="DSV3" t="s">
        <v>2773</v>
      </c>
      <c r="DSW3" t="s">
        <v>714</v>
      </c>
      <c r="DSX3" t="s">
        <v>459</v>
      </c>
      <c r="DSY3" t="s">
        <v>1639</v>
      </c>
      <c r="DSZ3" t="s">
        <v>353</v>
      </c>
      <c r="DTA3" t="s">
        <v>634</v>
      </c>
      <c r="DTB3" t="s">
        <v>262</v>
      </c>
      <c r="DTC3" t="s">
        <v>773</v>
      </c>
      <c r="DTD3" t="s">
        <v>290</v>
      </c>
      <c r="DTE3" t="s">
        <v>641</v>
      </c>
      <c r="DTF3" t="s">
        <v>635</v>
      </c>
      <c r="DTG3" t="s">
        <v>9186</v>
      </c>
      <c r="DTH3" t="s">
        <v>10080</v>
      </c>
      <c r="DTI3" t="s">
        <v>2323</v>
      </c>
      <c r="DTJ3" t="s">
        <v>637</v>
      </c>
      <c r="DTK3" t="s">
        <v>639</v>
      </c>
      <c r="DTL3" t="s">
        <v>1640</v>
      </c>
      <c r="DTM3" t="s">
        <v>715</v>
      </c>
      <c r="DTN3" t="s">
        <v>640</v>
      </c>
      <c r="DTO3" t="s">
        <v>432</v>
      </c>
      <c r="DTP3" t="s">
        <v>538</v>
      </c>
      <c r="DTQ3" t="s">
        <v>5623</v>
      </c>
      <c r="DTR3" t="s">
        <v>9792</v>
      </c>
      <c r="DTS3" t="s">
        <v>216</v>
      </c>
      <c r="DTT3" t="s">
        <v>5522</v>
      </c>
      <c r="DTU3" t="s">
        <v>2321</v>
      </c>
      <c r="DTV3" t="s">
        <v>43</v>
      </c>
      <c r="DTW3" t="s">
        <v>10381</v>
      </c>
      <c r="DTX3" t="s">
        <v>9793</v>
      </c>
      <c r="DTY3" t="s">
        <v>50</v>
      </c>
      <c r="DTZ3" t="s">
        <v>10819</v>
      </c>
      <c r="DUA3" t="s">
        <v>51</v>
      </c>
      <c r="DUB3" t="s">
        <v>711</v>
      </c>
      <c r="DUC3" t="s">
        <v>2774</v>
      </c>
      <c r="DUD3" t="s">
        <v>10382</v>
      </c>
      <c r="DUE3" t="s">
        <v>720</v>
      </c>
      <c r="DUF3" t="s">
        <v>1510</v>
      </c>
      <c r="DUG3" t="s">
        <v>998</v>
      </c>
      <c r="DUH3" t="s">
        <v>217</v>
      </c>
      <c r="DUI3" t="s">
        <v>2324</v>
      </c>
      <c r="DUJ3" t="s">
        <v>1214</v>
      </c>
      <c r="DUK3" t="s">
        <v>387</v>
      </c>
      <c r="DUL3" t="s">
        <v>539</v>
      </c>
      <c r="DUM3" t="s">
        <v>1819</v>
      </c>
      <c r="DUN3" t="s">
        <v>121</v>
      </c>
      <c r="DUO3" t="s">
        <v>633</v>
      </c>
      <c r="DUP3" t="s">
        <v>1643</v>
      </c>
      <c r="DUQ3" t="s">
        <v>636</v>
      </c>
      <c r="DUR3" t="s">
        <v>1641</v>
      </c>
      <c r="DUS3" t="s">
        <v>717</v>
      </c>
      <c r="DUT3" t="s">
        <v>1078</v>
      </c>
      <c r="DUU3" t="s">
        <v>1212</v>
      </c>
      <c r="DUV3" t="s">
        <v>5671</v>
      </c>
      <c r="DUW3" t="s">
        <v>5687</v>
      </c>
      <c r="DUX3" t="s">
        <v>718</v>
      </c>
      <c r="DUY3" t="s">
        <v>2322</v>
      </c>
      <c r="DUZ3" t="s">
        <v>5705</v>
      </c>
      <c r="DVA3" t="s">
        <v>10183</v>
      </c>
      <c r="DVB3" t="s">
        <v>215</v>
      </c>
      <c r="DVC3" t="s">
        <v>712</v>
      </c>
      <c r="DVD3" t="s">
        <v>762</v>
      </c>
      <c r="DVE3" t="s">
        <v>1644</v>
      </c>
      <c r="DVF3" t="s">
        <v>1584</v>
      </c>
      <c r="DVG3" t="s">
        <v>9794</v>
      </c>
      <c r="DVH3" t="s">
        <v>2672</v>
      </c>
      <c r="DVI3" t="s">
        <v>1645</v>
      </c>
      <c r="DVJ3" t="s">
        <v>5499</v>
      </c>
      <c r="DVK3" t="s">
        <v>713</v>
      </c>
      <c r="DVL3" t="s">
        <v>352</v>
      </c>
      <c r="DVM3" t="s">
        <v>721</v>
      </c>
      <c r="DVN3" t="s">
        <v>1642</v>
      </c>
      <c r="DVO3" t="s">
        <v>9795</v>
      </c>
      <c r="DVP3" t="s">
        <v>9796</v>
      </c>
      <c r="DVQ3" t="s">
        <v>9797</v>
      </c>
      <c r="DVR3" t="s">
        <v>9798</v>
      </c>
      <c r="DVS3" t="s">
        <v>9799</v>
      </c>
      <c r="DVT3" t="s">
        <v>9800</v>
      </c>
      <c r="DVU3" t="s">
        <v>9801</v>
      </c>
      <c r="DVV3" t="s">
        <v>9802</v>
      </c>
      <c r="DVW3" t="s">
        <v>9803</v>
      </c>
      <c r="DVX3" t="s">
        <v>9804</v>
      </c>
      <c r="DVY3" t="s">
        <v>9805</v>
      </c>
      <c r="DVZ3" t="s">
        <v>9568</v>
      </c>
      <c r="DWA3" t="s">
        <v>9806</v>
      </c>
      <c r="DWB3" t="s">
        <v>9807</v>
      </c>
      <c r="DWC3" t="s">
        <v>9808</v>
      </c>
      <c r="DWD3" t="s">
        <v>9809</v>
      </c>
      <c r="DWE3" t="s">
        <v>9810</v>
      </c>
      <c r="DWF3" t="s">
        <v>9811</v>
      </c>
      <c r="DWG3" t="s">
        <v>9812</v>
      </c>
      <c r="DWH3" t="s">
        <v>9541</v>
      </c>
      <c r="DWI3" t="s">
        <v>9813</v>
      </c>
      <c r="DWJ3" t="s">
        <v>9814</v>
      </c>
      <c r="DWK3" t="s">
        <v>9571</v>
      </c>
      <c r="DWL3" t="s">
        <v>9815</v>
      </c>
      <c r="DWM3" t="s">
        <v>9816</v>
      </c>
      <c r="DWN3" t="s">
        <v>9817</v>
      </c>
      <c r="DWO3" t="s">
        <v>9818</v>
      </c>
      <c r="DWP3" t="s">
        <v>9819</v>
      </c>
      <c r="DWQ3" t="s">
        <v>9820</v>
      </c>
      <c r="DWR3" t="s">
        <v>9821</v>
      </c>
      <c r="DWS3" t="s">
        <v>9822</v>
      </c>
      <c r="DWT3" t="s">
        <v>9823</v>
      </c>
      <c r="DWU3" t="s">
        <v>9824</v>
      </c>
      <c r="DWV3" t="s">
        <v>9825</v>
      </c>
      <c r="DWW3" t="s">
        <v>9826</v>
      </c>
      <c r="DWX3" t="s">
        <v>9827</v>
      </c>
      <c r="DWY3" t="s">
        <v>9828</v>
      </c>
      <c r="DWZ3" t="s">
        <v>9829</v>
      </c>
      <c r="DXA3" t="s">
        <v>9830</v>
      </c>
      <c r="DXB3" t="s">
        <v>9831</v>
      </c>
      <c r="DXC3" t="s">
        <v>9832</v>
      </c>
      <c r="DXD3" t="s">
        <v>9833</v>
      </c>
      <c r="DXE3" t="s">
        <v>9834</v>
      </c>
      <c r="DXF3" t="s">
        <v>9835</v>
      </c>
      <c r="DXG3" t="s">
        <v>9836</v>
      </c>
      <c r="DXH3" t="s">
        <v>9837</v>
      </c>
      <c r="DXI3" t="s">
        <v>9838</v>
      </c>
      <c r="DXJ3" t="s">
        <v>9839</v>
      </c>
      <c r="DXK3" t="s">
        <v>9840</v>
      </c>
      <c r="DXL3" t="s">
        <v>9841</v>
      </c>
      <c r="DXM3" t="s">
        <v>9842</v>
      </c>
      <c r="DXN3" t="s">
        <v>9416</v>
      </c>
      <c r="DXO3" t="s">
        <v>9843</v>
      </c>
      <c r="DXP3" t="s">
        <v>9844</v>
      </c>
      <c r="DXQ3" t="s">
        <v>9844</v>
      </c>
      <c r="DXR3" t="s">
        <v>9845</v>
      </c>
      <c r="DXS3" t="s">
        <v>9845</v>
      </c>
      <c r="DXT3" t="s">
        <v>9846</v>
      </c>
      <c r="DXU3" t="s">
        <v>10590</v>
      </c>
      <c r="DXV3" t="s">
        <v>9847</v>
      </c>
      <c r="DXW3" t="s">
        <v>9848</v>
      </c>
      <c r="DXX3" t="s">
        <v>9849</v>
      </c>
      <c r="DXY3" t="s">
        <v>9647</v>
      </c>
      <c r="DXZ3" t="s">
        <v>9850</v>
      </c>
      <c r="DYA3" t="s">
        <v>9851</v>
      </c>
      <c r="DYB3" t="s">
        <v>9852</v>
      </c>
      <c r="DYC3" t="s">
        <v>9853</v>
      </c>
      <c r="DYD3" t="s">
        <v>9854</v>
      </c>
      <c r="DYE3" t="s">
        <v>9855</v>
      </c>
      <c r="DYF3" t="s">
        <v>9856</v>
      </c>
      <c r="DYG3" t="s">
        <v>9857</v>
      </c>
      <c r="DYH3" t="s">
        <v>9858</v>
      </c>
      <c r="DYI3" t="s">
        <v>9859</v>
      </c>
      <c r="DYJ3" t="s">
        <v>9860</v>
      </c>
      <c r="DYK3" t="s">
        <v>214</v>
      </c>
      <c r="DYL3" t="s">
        <v>4790</v>
      </c>
      <c r="DYM3" t="s">
        <v>75</v>
      </c>
      <c r="DYN3" t="s">
        <v>5624</v>
      </c>
      <c r="DYO3" t="s">
        <v>638</v>
      </c>
      <c r="DYP3" t="s">
        <v>77</v>
      </c>
      <c r="DYQ3" t="s">
        <v>719</v>
      </c>
      <c r="DYR3" t="s">
        <v>9861</v>
      </c>
      <c r="DYS3" t="s">
        <v>433</v>
      </c>
      <c r="DYT3" t="s">
        <v>710</v>
      </c>
      <c r="DYU3" t="s">
        <v>997</v>
      </c>
      <c r="DYV3" t="s">
        <v>2333</v>
      </c>
      <c r="DYW3" t="s">
        <v>1661</v>
      </c>
      <c r="DYX3" t="s">
        <v>10591</v>
      </c>
      <c r="DYY3" t="s">
        <v>357</v>
      </c>
      <c r="DYZ3" t="s">
        <v>1666</v>
      </c>
      <c r="DZA3" t="s">
        <v>1</v>
      </c>
      <c r="DZB3" t="s">
        <v>2016</v>
      </c>
      <c r="DZC3" t="s">
        <v>356</v>
      </c>
      <c r="DZD3" t="s">
        <v>888</v>
      </c>
      <c r="DZE3" t="s">
        <v>885</v>
      </c>
      <c r="DZF3" t="s">
        <v>1667</v>
      </c>
      <c r="DZG3" t="s">
        <v>2326</v>
      </c>
      <c r="DZH3" t="s">
        <v>2331</v>
      </c>
      <c r="DZI3" t="s">
        <v>1669</v>
      </c>
      <c r="DZJ3" t="s">
        <v>1664</v>
      </c>
      <c r="DZK3" t="s">
        <v>219</v>
      </c>
      <c r="DZL3" t="s">
        <v>10218</v>
      </c>
      <c r="DZM3" t="s">
        <v>313</v>
      </c>
      <c r="DZN3" t="s">
        <v>313</v>
      </c>
      <c r="DZO3" t="s">
        <v>2677</v>
      </c>
      <c r="DZP3" t="s">
        <v>5504</v>
      </c>
      <c r="DZQ3" t="s">
        <v>2332</v>
      </c>
      <c r="DZR3" t="s">
        <v>1079</v>
      </c>
      <c r="DZS3" t="s">
        <v>2335</v>
      </c>
      <c r="DZT3" t="s">
        <v>5688</v>
      </c>
      <c r="DZU3" t="s">
        <v>2021</v>
      </c>
      <c r="DZV3" t="s">
        <v>220</v>
      </c>
      <c r="DZW3" t="s">
        <v>9241</v>
      </c>
      <c r="DZX3" t="s">
        <v>10146</v>
      </c>
      <c r="DZY3" t="s">
        <v>9115</v>
      </c>
      <c r="DZZ3" t="s">
        <v>2334</v>
      </c>
      <c r="EAA3" t="s">
        <v>2327</v>
      </c>
      <c r="EAB3" t="s">
        <v>2775</v>
      </c>
      <c r="EAC3" t="s">
        <v>131</v>
      </c>
      <c r="EAD3" t="s">
        <v>131</v>
      </c>
      <c r="EAE3" t="s">
        <v>927</v>
      </c>
      <c r="EAF3" t="s">
        <v>2679</v>
      </c>
      <c r="EAG3" t="s">
        <v>302</v>
      </c>
      <c r="EAH3" t="s">
        <v>1080</v>
      </c>
      <c r="EAI3" t="s">
        <v>5657</v>
      </c>
      <c r="EAJ3" t="s">
        <v>10592</v>
      </c>
      <c r="EAK3" t="s">
        <v>2330</v>
      </c>
      <c r="EAL3" t="s">
        <v>1663</v>
      </c>
      <c r="EAM3" t="s">
        <v>722</v>
      </c>
      <c r="EAN3" t="s">
        <v>891</v>
      </c>
      <c r="EAO3" t="s">
        <v>891</v>
      </c>
      <c r="EAP3" t="s">
        <v>891</v>
      </c>
      <c r="EAQ3" t="s">
        <v>1082</v>
      </c>
      <c r="EAR3" t="s">
        <v>157</v>
      </c>
      <c r="EAS3" t="s">
        <v>184</v>
      </c>
      <c r="EAT3" t="s">
        <v>2018</v>
      </c>
      <c r="EAU3" t="s">
        <v>2018</v>
      </c>
      <c r="EAV3" t="s">
        <v>877</v>
      </c>
      <c r="EAW3" t="s">
        <v>10081</v>
      </c>
      <c r="EAX3" t="s">
        <v>1654</v>
      </c>
      <c r="EAY3" t="s">
        <v>5512</v>
      </c>
      <c r="EAZ3" t="s">
        <v>2512</v>
      </c>
      <c r="EBA3" t="s">
        <v>2019</v>
      </c>
      <c r="EBB3" t="s">
        <v>1216</v>
      </c>
      <c r="EBC3" t="s">
        <v>1652</v>
      </c>
      <c r="EBD3" t="s">
        <v>358</v>
      </c>
      <c r="EBE3" t="s">
        <v>1651</v>
      </c>
      <c r="EBF3" t="s">
        <v>9862</v>
      </c>
      <c r="EBG3" t="s">
        <v>1649</v>
      </c>
      <c r="EBH3" t="s">
        <v>1668</v>
      </c>
      <c r="EBI3" t="s">
        <v>1656</v>
      </c>
      <c r="EBJ3" t="s">
        <v>2673</v>
      </c>
      <c r="EBK3" t="s">
        <v>359</v>
      </c>
      <c r="EBL3" t="s">
        <v>43</v>
      </c>
      <c r="EBM3" t="s">
        <v>43</v>
      </c>
      <c r="EBN3" t="s">
        <v>43</v>
      </c>
      <c r="EBO3" t="s">
        <v>43</v>
      </c>
      <c r="EBP3" t="s">
        <v>43</v>
      </c>
      <c r="EBQ3" t="s">
        <v>996</v>
      </c>
      <c r="EBR3" t="s">
        <v>5689</v>
      </c>
      <c r="EBS3" t="s">
        <v>2328</v>
      </c>
      <c r="EBT3" t="s">
        <v>221</v>
      </c>
      <c r="EBU3" t="s">
        <v>5625</v>
      </c>
      <c r="EBV3" t="s">
        <v>136</v>
      </c>
      <c r="EBW3" t="s">
        <v>1650</v>
      </c>
      <c r="EBX3" t="s">
        <v>5706</v>
      </c>
      <c r="EBY3" t="s">
        <v>1665</v>
      </c>
      <c r="EBZ3" t="s">
        <v>1653</v>
      </c>
      <c r="ECA3" t="s">
        <v>1660</v>
      </c>
      <c r="ECB3" t="s">
        <v>5707</v>
      </c>
      <c r="ECC3" t="s">
        <v>1657</v>
      </c>
      <c r="ECD3" t="s">
        <v>1655</v>
      </c>
      <c r="ECE3" t="s">
        <v>892</v>
      </c>
      <c r="ECF3" t="s">
        <v>354</v>
      </c>
      <c r="ECG3" t="s">
        <v>1648</v>
      </c>
      <c r="ECH3" t="s">
        <v>2121</v>
      </c>
      <c r="ECI3" t="s">
        <v>218</v>
      </c>
      <c r="ECJ3" t="s">
        <v>235</v>
      </c>
      <c r="ECK3" t="s">
        <v>1662</v>
      </c>
      <c r="ECL3" t="s">
        <v>1083</v>
      </c>
      <c r="ECM3" t="s">
        <v>889</v>
      </c>
      <c r="ECN3" t="s">
        <v>1338</v>
      </c>
      <c r="ECO3" t="s">
        <v>1402</v>
      </c>
      <c r="ECP3" t="s">
        <v>10354</v>
      </c>
      <c r="ECQ3" t="s">
        <v>1659</v>
      </c>
      <c r="ECR3" t="s">
        <v>2022</v>
      </c>
      <c r="ECS3" t="s">
        <v>2329</v>
      </c>
      <c r="ECT3" t="s">
        <v>10219</v>
      </c>
      <c r="ECU3" t="s">
        <v>434</v>
      </c>
      <c r="ECV3" t="s">
        <v>10900</v>
      </c>
      <c r="ECW3" t="s">
        <v>2674</v>
      </c>
      <c r="ECX3" t="s">
        <v>2514</v>
      </c>
      <c r="ECY3" t="s">
        <v>2777</v>
      </c>
      <c r="ECZ3" t="s">
        <v>890</v>
      </c>
      <c r="EDA3" t="s">
        <v>10364</v>
      </c>
      <c r="EDB3" t="s">
        <v>10593</v>
      </c>
      <c r="EDC3" t="s">
        <v>10594</v>
      </c>
      <c r="EDD3" t="s">
        <v>10786</v>
      </c>
      <c r="EDE3" t="s">
        <v>812</v>
      </c>
      <c r="EDF3" t="s">
        <v>762</v>
      </c>
      <c r="EDG3" t="s">
        <v>10470</v>
      </c>
      <c r="EDH3" t="s">
        <v>10220</v>
      </c>
      <c r="EDI3" t="s">
        <v>1215</v>
      </c>
      <c r="EDJ3" t="s">
        <v>1670</v>
      </c>
      <c r="EDK3" t="s">
        <v>750</v>
      </c>
      <c r="EDL3" t="s">
        <v>808</v>
      </c>
      <c r="EDM3" t="s">
        <v>2678</v>
      </c>
      <c r="EDN3" t="s">
        <v>309</v>
      </c>
      <c r="EDO3" t="s">
        <v>5502</v>
      </c>
      <c r="EDP3" t="s">
        <v>9863</v>
      </c>
      <c r="EDQ3" t="s">
        <v>2676</v>
      </c>
      <c r="EDR3" t="s">
        <v>2020</v>
      </c>
      <c r="EDS3" t="s">
        <v>893</v>
      </c>
      <c r="EDT3" t="s">
        <v>10447</v>
      </c>
      <c r="EDU3" t="s">
        <v>1658</v>
      </c>
      <c r="EDV3" t="s">
        <v>360</v>
      </c>
      <c r="EDW3" t="s">
        <v>5690</v>
      </c>
      <c r="EDX3" t="s">
        <v>9864</v>
      </c>
      <c r="EDY3" t="s">
        <v>9865</v>
      </c>
      <c r="EDZ3" t="s">
        <v>10471</v>
      </c>
      <c r="EEA3" t="s">
        <v>1830</v>
      </c>
      <c r="EEB3" t="s">
        <v>9866</v>
      </c>
      <c r="EEC3" t="s">
        <v>9867</v>
      </c>
      <c r="EED3" t="s">
        <v>9868</v>
      </c>
      <c r="EEE3" t="s">
        <v>9869</v>
      </c>
      <c r="EEF3" t="s">
        <v>9870</v>
      </c>
      <c r="EEG3" t="s">
        <v>9457</v>
      </c>
      <c r="EEH3" t="s">
        <v>9571</v>
      </c>
      <c r="EEI3" t="s">
        <v>9871</v>
      </c>
      <c r="EEJ3" t="s">
        <v>9872</v>
      </c>
      <c r="EEK3" t="s">
        <v>9873</v>
      </c>
      <c r="EEL3" t="s">
        <v>9874</v>
      </c>
      <c r="EEM3" t="s">
        <v>9875</v>
      </c>
      <c r="EEN3" t="s">
        <v>9876</v>
      </c>
      <c r="EEO3" t="s">
        <v>9877</v>
      </c>
      <c r="EEP3" t="s">
        <v>9582</v>
      </c>
      <c r="EEQ3" t="s">
        <v>9583</v>
      </c>
      <c r="EER3" t="s">
        <v>9583</v>
      </c>
      <c r="EES3" t="s">
        <v>9878</v>
      </c>
      <c r="EET3" t="s">
        <v>9879</v>
      </c>
      <c r="EEU3" t="s">
        <v>9880</v>
      </c>
      <c r="EEV3" t="s">
        <v>9881</v>
      </c>
      <c r="EEW3" t="s">
        <v>9882</v>
      </c>
      <c r="EEX3" t="s">
        <v>9883</v>
      </c>
      <c r="EEY3" t="s">
        <v>10221</v>
      </c>
      <c r="EEZ3" t="s">
        <v>9884</v>
      </c>
      <c r="EFA3" t="s">
        <v>9594</v>
      </c>
      <c r="EFB3" t="s">
        <v>9885</v>
      </c>
      <c r="EFC3" t="s">
        <v>2513</v>
      </c>
      <c r="EFD3" t="s">
        <v>1646</v>
      </c>
      <c r="EFE3" t="s">
        <v>2776</v>
      </c>
      <c r="EFF3" t="s">
        <v>5672</v>
      </c>
      <c r="EFG3" t="s">
        <v>10305</v>
      </c>
      <c r="EFH3" t="s">
        <v>355</v>
      </c>
      <c r="EFI3" t="s">
        <v>2675</v>
      </c>
      <c r="EFJ3" t="s">
        <v>1081</v>
      </c>
      <c r="EFK3" t="s">
        <v>5626</v>
      </c>
      <c r="EFL3" t="s">
        <v>9886</v>
      </c>
      <c r="EFM3" t="s">
        <v>2017</v>
      </c>
      <c r="EFN3" t="s">
        <v>1671</v>
      </c>
      <c r="EFO3" t="s">
        <v>811</v>
      </c>
      <c r="EFP3" t="s">
        <v>2023</v>
      </c>
      <c r="EFQ3" t="s">
        <v>9755</v>
      </c>
      <c r="EFR3" t="s">
        <v>541</v>
      </c>
      <c r="EFS3" t="s">
        <v>540</v>
      </c>
      <c r="EFT3" t="s">
        <v>2515</v>
      </c>
      <c r="EFU3" t="s">
        <v>2336</v>
      </c>
      <c r="EFV3" t="s">
        <v>2024</v>
      </c>
      <c r="EFW3" t="s">
        <v>361</v>
      </c>
      <c r="EFX3" t="s">
        <v>2025</v>
      </c>
      <c r="EFY3" t="s">
        <v>1672</v>
      </c>
      <c r="EFZ3" t="s">
        <v>1673</v>
      </c>
      <c r="EGA3" t="s">
        <v>2096</v>
      </c>
      <c r="EGB3" t="s">
        <v>2026</v>
      </c>
      <c r="EGC3" t="s">
        <v>1227</v>
      </c>
      <c r="EGD3" t="s">
        <v>1229</v>
      </c>
      <c r="EGE3" t="s">
        <v>644</v>
      </c>
      <c r="EGF3" t="s">
        <v>544</v>
      </c>
      <c r="EGG3" t="s">
        <v>995</v>
      </c>
      <c r="EGH3" t="s">
        <v>1221</v>
      </c>
      <c r="EGI3" t="s">
        <v>2028</v>
      </c>
      <c r="EGJ3" t="s">
        <v>727</v>
      </c>
      <c r="EGK3" t="s">
        <v>2516</v>
      </c>
      <c r="EGL3" t="s">
        <v>1831</v>
      </c>
      <c r="EGM3" t="s">
        <v>4917</v>
      </c>
      <c r="EGN3" t="s">
        <v>227</v>
      </c>
      <c r="EGO3" t="s">
        <v>549</v>
      </c>
      <c r="EGP3" t="s">
        <v>543</v>
      </c>
      <c r="EGQ3" t="s">
        <v>1222</v>
      </c>
      <c r="EGR3" t="s">
        <v>553</v>
      </c>
      <c r="EGS3" t="s">
        <v>9323</v>
      </c>
      <c r="EGT3" t="s">
        <v>1225</v>
      </c>
      <c r="EGU3" t="s">
        <v>1680</v>
      </c>
      <c r="EGV3" t="s">
        <v>131</v>
      </c>
      <c r="EGW3" t="s">
        <v>1681</v>
      </c>
      <c r="EGX3" t="s">
        <v>724</v>
      </c>
      <c r="EGY3" t="s">
        <v>729</v>
      </c>
      <c r="EGZ3" t="s">
        <v>226</v>
      </c>
      <c r="EHA3" t="s">
        <v>10222</v>
      </c>
      <c r="EHB3" t="s">
        <v>2029</v>
      </c>
      <c r="EHC3" t="s">
        <v>1675</v>
      </c>
      <c r="EHD3" t="s">
        <v>2499</v>
      </c>
      <c r="EHE3" t="s">
        <v>1226</v>
      </c>
      <c r="EHF3" t="s">
        <v>437</v>
      </c>
      <c r="EHG3" t="s">
        <v>1231</v>
      </c>
      <c r="EHH3" t="s">
        <v>725</v>
      </c>
      <c r="EHI3" t="s">
        <v>1223</v>
      </c>
      <c r="EHJ3" t="s">
        <v>222</v>
      </c>
      <c r="EHK3" t="s">
        <v>547</v>
      </c>
      <c r="EHL3" t="s">
        <v>1219</v>
      </c>
      <c r="EHM3" t="s">
        <v>10448</v>
      </c>
      <c r="EHN3" t="s">
        <v>223</v>
      </c>
      <c r="EHO3" t="s">
        <v>2098</v>
      </c>
      <c r="EHP3" t="s">
        <v>1683</v>
      </c>
      <c r="EHQ3" t="s">
        <v>980</v>
      </c>
      <c r="EHR3" t="s">
        <v>2339</v>
      </c>
      <c r="EHS3" t="s">
        <v>439</v>
      </c>
      <c r="EHT3" t="s">
        <v>2030</v>
      </c>
      <c r="EHU3" t="s">
        <v>225</v>
      </c>
      <c r="EHV3" t="s">
        <v>649</v>
      </c>
      <c r="EHW3" t="s">
        <v>1682</v>
      </c>
      <c r="EHX3" t="s">
        <v>542</v>
      </c>
      <c r="EHY3" t="s">
        <v>9887</v>
      </c>
      <c r="EHZ3" t="s">
        <v>2337</v>
      </c>
      <c r="EIA3" t="s">
        <v>728</v>
      </c>
      <c r="EIB3" t="s">
        <v>362</v>
      </c>
      <c r="EIC3" t="s">
        <v>5516</v>
      </c>
      <c r="EID3" t="s">
        <v>646</v>
      </c>
      <c r="EIE3" t="s">
        <v>648</v>
      </c>
      <c r="EIF3" t="s">
        <v>1217</v>
      </c>
      <c r="EIG3" t="s">
        <v>2027</v>
      </c>
      <c r="EIH3" t="s">
        <v>10147</v>
      </c>
      <c r="EII3" t="s">
        <v>10563</v>
      </c>
      <c r="EIJ3" t="s">
        <v>1686</v>
      </c>
      <c r="EIK3" t="s">
        <v>10365</v>
      </c>
      <c r="EIL3" t="s">
        <v>1685</v>
      </c>
      <c r="EIM3" t="s">
        <v>2338</v>
      </c>
      <c r="EIN3" t="s">
        <v>545</v>
      </c>
      <c r="EIO3" t="s">
        <v>1678</v>
      </c>
      <c r="EIP3" t="s">
        <v>5518</v>
      </c>
      <c r="EIQ3" t="s">
        <v>1679</v>
      </c>
      <c r="EIR3" t="s">
        <v>1676</v>
      </c>
      <c r="EIS3" t="s">
        <v>1218</v>
      </c>
      <c r="EIT3" t="s">
        <v>9888</v>
      </c>
      <c r="EIU3" t="s">
        <v>726</v>
      </c>
      <c r="EIV3" t="s">
        <v>1684</v>
      </c>
      <c r="EIW3" t="s">
        <v>9889</v>
      </c>
      <c r="EIX3" t="s">
        <v>438</v>
      </c>
      <c r="EIY3" t="s">
        <v>1224</v>
      </c>
      <c r="EIZ3" t="s">
        <v>435</v>
      </c>
      <c r="EJA3" t="s">
        <v>645</v>
      </c>
      <c r="EJB3" t="s">
        <v>4968</v>
      </c>
      <c r="EJC3" t="s">
        <v>1230</v>
      </c>
      <c r="EJD3" t="s">
        <v>552</v>
      </c>
      <c r="EJE3" t="s">
        <v>142</v>
      </c>
      <c r="EJF3" t="s">
        <v>723</v>
      </c>
      <c r="EJG3" t="s">
        <v>10082</v>
      </c>
      <c r="EJH3" t="s">
        <v>1687</v>
      </c>
      <c r="EJI3" t="s">
        <v>1220</v>
      </c>
      <c r="EJJ3" t="s">
        <v>643</v>
      </c>
      <c r="EJK3" t="s">
        <v>550</v>
      </c>
      <c r="EJL3" t="s">
        <v>10383</v>
      </c>
      <c r="EJM3" t="s">
        <v>9890</v>
      </c>
      <c r="EJN3" t="s">
        <v>647</v>
      </c>
      <c r="EJO3" t="s">
        <v>546</v>
      </c>
      <c r="EJP3" t="s">
        <v>5520</v>
      </c>
      <c r="EJQ3" t="s">
        <v>9891</v>
      </c>
      <c r="EJR3" t="s">
        <v>9892</v>
      </c>
      <c r="EJS3" t="s">
        <v>1232</v>
      </c>
      <c r="EJT3" t="s">
        <v>9893</v>
      </c>
      <c r="EJU3" t="s">
        <v>5627</v>
      </c>
      <c r="EJV3" t="s">
        <v>9894</v>
      </c>
      <c r="EJW3" t="s">
        <v>9895</v>
      </c>
      <c r="EJX3" t="s">
        <v>9896</v>
      </c>
      <c r="EJY3" t="s">
        <v>10449</v>
      </c>
      <c r="EJZ3" t="s">
        <v>9898</v>
      </c>
      <c r="EKA3" t="s">
        <v>9899</v>
      </c>
      <c r="EKB3" t="s">
        <v>9900</v>
      </c>
      <c r="EKC3" t="s">
        <v>9901</v>
      </c>
      <c r="EKD3" t="s">
        <v>9902</v>
      </c>
      <c r="EKE3" t="s">
        <v>9903</v>
      </c>
      <c r="EKF3" t="s">
        <v>9904</v>
      </c>
      <c r="EKG3" t="s">
        <v>9905</v>
      </c>
      <c r="EKH3" t="s">
        <v>9906</v>
      </c>
      <c r="EKI3" t="s">
        <v>9907</v>
      </c>
      <c r="EKJ3" t="s">
        <v>228</v>
      </c>
      <c r="EKK3" t="s">
        <v>2680</v>
      </c>
      <c r="EKL3" t="s">
        <v>2728</v>
      </c>
      <c r="EKM3" t="s">
        <v>548</v>
      </c>
      <c r="EKN3" t="s">
        <v>224</v>
      </c>
      <c r="EKO3" t="s">
        <v>2097</v>
      </c>
      <c r="EKP3" t="s">
        <v>436</v>
      </c>
      <c r="EKQ3" t="s">
        <v>1228</v>
      </c>
      <c r="EKR3" t="s">
        <v>551</v>
      </c>
      <c r="EKS3" t="s">
        <v>9908</v>
      </c>
      <c r="EKT3" t="s">
        <v>1677</v>
      </c>
      <c r="EKU3" t="s">
        <v>229</v>
      </c>
      <c r="EKV3" t="s">
        <v>9909</v>
      </c>
      <c r="EKW3" t="s">
        <v>10306</v>
      </c>
      <c r="EKX3" t="s">
        <v>230</v>
      </c>
      <c r="EKY3" t="s">
        <v>1234</v>
      </c>
      <c r="EKZ3" t="s">
        <v>1233</v>
      </c>
      <c r="ELA3" t="s">
        <v>440</v>
      </c>
      <c r="ELB3" t="s">
        <v>231</v>
      </c>
      <c r="ELC3" t="s">
        <v>998</v>
      </c>
      <c r="ELD3" t="s">
        <v>10595</v>
      </c>
      <c r="ELE3" t="s">
        <v>9910</v>
      </c>
      <c r="ELF3" t="s">
        <v>9911</v>
      </c>
      <c r="ELG3" t="s">
        <v>9187</v>
      </c>
      <c r="ELH3" t="s">
        <v>1697</v>
      </c>
      <c r="ELI3" t="s">
        <v>1692</v>
      </c>
      <c r="ELJ3" t="s">
        <v>894</v>
      </c>
      <c r="ELK3" t="s">
        <v>5691</v>
      </c>
      <c r="ELL3" t="s">
        <v>1691</v>
      </c>
      <c r="ELM3" t="s">
        <v>746</v>
      </c>
      <c r="ELN3" t="s">
        <v>4992</v>
      </c>
      <c r="ELO3" t="s">
        <v>2340</v>
      </c>
      <c r="ELP3" t="s">
        <v>1694</v>
      </c>
      <c r="ELQ3" t="s">
        <v>10596</v>
      </c>
      <c r="ELR3" t="s">
        <v>1689</v>
      </c>
      <c r="ELS3" t="s">
        <v>5709</v>
      </c>
      <c r="ELT3" t="s">
        <v>1696</v>
      </c>
      <c r="ELU3" t="s">
        <v>363</v>
      </c>
      <c r="ELV3" t="s">
        <v>1693</v>
      </c>
      <c r="ELW3" t="s">
        <v>2341</v>
      </c>
      <c r="ELX3" t="s">
        <v>861</v>
      </c>
      <c r="ELY3" t="s">
        <v>840</v>
      </c>
      <c r="ELZ3" t="s">
        <v>2342</v>
      </c>
      <c r="EMA3" t="s">
        <v>1690</v>
      </c>
      <c r="EMB3" t="s">
        <v>9912</v>
      </c>
      <c r="EMC3" t="s">
        <v>1698</v>
      </c>
      <c r="EMD3" t="s">
        <v>732</v>
      </c>
      <c r="EME3" t="s">
        <v>733</v>
      </c>
      <c r="EMF3" t="s">
        <v>9913</v>
      </c>
      <c r="EMG3" t="s">
        <v>5692</v>
      </c>
      <c r="EMH3" t="s">
        <v>1695</v>
      </c>
      <c r="EMI3" t="s">
        <v>731</v>
      </c>
      <c r="EMJ3" t="s">
        <v>9914</v>
      </c>
      <c r="EMK3" t="s">
        <v>737</v>
      </c>
      <c r="EML3" t="s">
        <v>1688</v>
      </c>
      <c r="EMM3" t="s">
        <v>1235</v>
      </c>
      <c r="EMN3" t="s">
        <v>5710</v>
      </c>
      <c r="EMO3" t="s">
        <v>9915</v>
      </c>
      <c r="EMP3" t="s">
        <v>9916</v>
      </c>
      <c r="EMQ3" t="s">
        <v>9405</v>
      </c>
      <c r="EMR3" t="s">
        <v>9456</v>
      </c>
      <c r="EMS3" t="s">
        <v>9917</v>
      </c>
      <c r="EMT3" t="s">
        <v>9416</v>
      </c>
      <c r="EMU3" t="s">
        <v>151</v>
      </c>
      <c r="EMV3" t="s">
        <v>730</v>
      </c>
      <c r="EMW3" t="s">
        <v>5009</v>
      </c>
      <c r="EMX3" t="s">
        <v>1702</v>
      </c>
      <c r="EMY3" t="s">
        <v>10083</v>
      </c>
      <c r="EMZ3" t="s">
        <v>1084</v>
      </c>
      <c r="ENA3" t="s">
        <v>2346</v>
      </c>
      <c r="ENB3" t="s">
        <v>9918</v>
      </c>
      <c r="ENC3" t="s">
        <v>9919</v>
      </c>
      <c r="END3" t="s">
        <v>1086</v>
      </c>
      <c r="ENE3" t="s">
        <v>9920</v>
      </c>
      <c r="ENF3" t="s">
        <v>2343</v>
      </c>
      <c r="ENG3" t="s">
        <v>2682</v>
      </c>
      <c r="ENH3" t="s">
        <v>131</v>
      </c>
      <c r="ENI3" t="s">
        <v>1700</v>
      </c>
      <c r="ENJ3" t="s">
        <v>1238</v>
      </c>
      <c r="ENK3" t="s">
        <v>898</v>
      </c>
      <c r="ENL3" t="s">
        <v>1085</v>
      </c>
      <c r="ENM3" t="s">
        <v>290</v>
      </c>
      <c r="ENN3" t="s">
        <v>290</v>
      </c>
      <c r="ENO3" t="s">
        <v>999</v>
      </c>
      <c r="ENP3" t="s">
        <v>1142</v>
      </c>
      <c r="ENQ3" t="s">
        <v>1237</v>
      </c>
      <c r="ENR3" t="s">
        <v>1216</v>
      </c>
      <c r="ENS3" t="s">
        <v>358</v>
      </c>
      <c r="ENT3" t="s">
        <v>358</v>
      </c>
      <c r="ENU3" t="s">
        <v>2681</v>
      </c>
      <c r="ENV3" t="s">
        <v>1236</v>
      </c>
      <c r="ENW3" t="s">
        <v>42</v>
      </c>
      <c r="ENX3" t="s">
        <v>2345</v>
      </c>
      <c r="ENY3" t="s">
        <v>734</v>
      </c>
      <c r="ENZ3" t="s">
        <v>650</v>
      </c>
      <c r="EOA3" t="s">
        <v>2348</v>
      </c>
      <c r="EOB3" t="s">
        <v>869</v>
      </c>
      <c r="EOC3" t="s">
        <v>895</v>
      </c>
      <c r="EOD3" t="s">
        <v>2344</v>
      </c>
      <c r="EOE3" t="s">
        <v>2729</v>
      </c>
      <c r="EOF3" t="s">
        <v>10281</v>
      </c>
      <c r="EOG3" t="s">
        <v>1699</v>
      </c>
      <c r="EOH3" t="s">
        <v>1703</v>
      </c>
      <c r="EOI3" t="s">
        <v>2347</v>
      </c>
      <c r="EOJ3" t="s">
        <v>1701</v>
      </c>
      <c r="EOK3" t="s">
        <v>1087</v>
      </c>
      <c r="EOL3" t="s">
        <v>5037</v>
      </c>
      <c r="EOM3" t="s">
        <v>10184</v>
      </c>
      <c r="EON3" t="s">
        <v>2031</v>
      </c>
      <c r="EOO3" t="s">
        <v>593</v>
      </c>
      <c r="EOP3" t="s">
        <v>309</v>
      </c>
      <c r="EOQ3" t="s">
        <v>897</v>
      </c>
      <c r="EOR3" t="s">
        <v>896</v>
      </c>
      <c r="EOS3" t="s">
        <v>10293</v>
      </c>
      <c r="EOT3" t="s">
        <v>9921</v>
      </c>
      <c r="EOU3" t="s">
        <v>9922</v>
      </c>
      <c r="EOV3" t="s">
        <v>9923</v>
      </c>
      <c r="EOW3" t="s">
        <v>9924</v>
      </c>
      <c r="EOX3" t="s">
        <v>9463</v>
      </c>
      <c r="EOY3" t="s">
        <v>2099</v>
      </c>
      <c r="EOZ3" t="s">
        <v>233</v>
      </c>
      <c r="EPA3" t="s">
        <v>955</v>
      </c>
      <c r="EPB3" t="s">
        <v>4</v>
      </c>
      <c r="EPC3" t="s">
        <v>1714</v>
      </c>
      <c r="EPD3" t="s">
        <v>1711</v>
      </c>
      <c r="EPE3" t="s">
        <v>2038</v>
      </c>
      <c r="EPF3" t="s">
        <v>2037</v>
      </c>
      <c r="EPG3" t="s">
        <v>2035</v>
      </c>
      <c r="EPH3" t="s">
        <v>2352</v>
      </c>
      <c r="EPI3" t="s">
        <v>2683</v>
      </c>
      <c r="EPJ3" t="s">
        <v>899</v>
      </c>
      <c r="EPK3" t="s">
        <v>2355</v>
      </c>
      <c r="EPL3" t="s">
        <v>2353</v>
      </c>
      <c r="EPM3" t="s">
        <v>1241</v>
      </c>
      <c r="EPN3" t="s">
        <v>2032</v>
      </c>
      <c r="EPO3" t="s">
        <v>2040</v>
      </c>
      <c r="EPP3" t="s">
        <v>364</v>
      </c>
      <c r="EPQ3" t="s">
        <v>10282</v>
      </c>
      <c r="EPR3" t="s">
        <v>2349</v>
      </c>
      <c r="EPS3" t="s">
        <v>1710</v>
      </c>
      <c r="EPT3" t="s">
        <v>2046</v>
      </c>
      <c r="EPU3" t="s">
        <v>114</v>
      </c>
      <c r="EPV3" t="s">
        <v>1404</v>
      </c>
      <c r="EPW3" t="s">
        <v>811</v>
      </c>
      <c r="EPX3" t="s">
        <v>811</v>
      </c>
      <c r="EPY3" t="s">
        <v>811</v>
      </c>
      <c r="EPZ3" t="s">
        <v>2034</v>
      </c>
      <c r="EQA3" t="s">
        <v>1412</v>
      </c>
      <c r="EQB3" t="s">
        <v>908</v>
      </c>
      <c r="EQC3" t="s">
        <v>2039</v>
      </c>
      <c r="EQD3" t="s">
        <v>1712</v>
      </c>
      <c r="EQE3" t="s">
        <v>2684</v>
      </c>
      <c r="EQF3" t="s">
        <v>1089</v>
      </c>
      <c r="EQG3" t="s">
        <v>1708</v>
      </c>
      <c r="EQH3" t="s">
        <v>131</v>
      </c>
      <c r="EQI3" t="s">
        <v>2779</v>
      </c>
      <c r="EQJ3" t="s">
        <v>554</v>
      </c>
      <c r="EQK3" t="s">
        <v>1309</v>
      </c>
      <c r="EQL3" t="s">
        <v>1663</v>
      </c>
      <c r="EQM3" t="s">
        <v>766</v>
      </c>
      <c r="EQN3" t="s">
        <v>290</v>
      </c>
      <c r="EQO3" t="s">
        <v>1704</v>
      </c>
      <c r="EQP3" t="s">
        <v>1721</v>
      </c>
      <c r="EQQ3" t="s">
        <v>1239</v>
      </c>
      <c r="EQR3" t="s">
        <v>805</v>
      </c>
      <c r="EQS3" t="s">
        <v>2041</v>
      </c>
      <c r="EQT3" t="s">
        <v>1718</v>
      </c>
      <c r="EQU3" t="s">
        <v>2351</v>
      </c>
      <c r="EQV3" t="s">
        <v>1240</v>
      </c>
      <c r="EQW3" t="s">
        <v>555</v>
      </c>
      <c r="EQX3" t="s">
        <v>1723</v>
      </c>
      <c r="EQY3" t="s">
        <v>9116</v>
      </c>
      <c r="EQZ3" t="s">
        <v>358</v>
      </c>
      <c r="ERA3" t="s">
        <v>1713</v>
      </c>
      <c r="ERB3" t="s">
        <v>1720</v>
      </c>
      <c r="ERC3" t="s">
        <v>1709</v>
      </c>
      <c r="ERD3" t="s">
        <v>2033</v>
      </c>
      <c r="ERE3" t="s">
        <v>2356</v>
      </c>
      <c r="ERF3" t="s">
        <v>136</v>
      </c>
      <c r="ERG3" t="s">
        <v>10597</v>
      </c>
      <c r="ERH3" t="s">
        <v>9925</v>
      </c>
      <c r="ERI3" t="s">
        <v>901</v>
      </c>
      <c r="ERJ3" t="s">
        <v>2047</v>
      </c>
      <c r="ERK3" t="s">
        <v>1984</v>
      </c>
      <c r="ERL3" t="s">
        <v>735</v>
      </c>
      <c r="ERM3" t="s">
        <v>2778</v>
      </c>
      <c r="ERN3" t="s">
        <v>441</v>
      </c>
      <c r="ERO3" t="s">
        <v>2354</v>
      </c>
      <c r="ERP3" t="s">
        <v>244</v>
      </c>
      <c r="ERQ3" t="s">
        <v>1717</v>
      </c>
      <c r="ERR3" t="s">
        <v>1707</v>
      </c>
      <c r="ERS3" t="s">
        <v>736</v>
      </c>
      <c r="ERT3" t="s">
        <v>1565</v>
      </c>
      <c r="ERU3" t="s">
        <v>9926</v>
      </c>
      <c r="ERV3" t="s">
        <v>1722</v>
      </c>
      <c r="ERW3" t="s">
        <v>291</v>
      </c>
      <c r="ERX3" t="s">
        <v>1719</v>
      </c>
      <c r="ERY3" t="s">
        <v>2124</v>
      </c>
      <c r="ERZ3" t="s">
        <v>651</v>
      </c>
      <c r="ESA3" t="s">
        <v>9274</v>
      </c>
      <c r="ESB3" t="s">
        <v>1715</v>
      </c>
      <c r="ESC3" t="s">
        <v>1647</v>
      </c>
      <c r="ESD3" t="s">
        <v>215</v>
      </c>
      <c r="ESE3" t="s">
        <v>812</v>
      </c>
      <c r="ESF3" t="s">
        <v>2685</v>
      </c>
      <c r="ESG3" t="s">
        <v>2359</v>
      </c>
      <c r="ESH3" t="s">
        <v>2036</v>
      </c>
      <c r="ESI3" t="s">
        <v>195</v>
      </c>
      <c r="ESJ3" t="s">
        <v>2357</v>
      </c>
      <c r="ESK3" t="s">
        <v>10366</v>
      </c>
      <c r="ESL3" t="s">
        <v>750</v>
      </c>
      <c r="ESM3" t="s">
        <v>808</v>
      </c>
      <c r="ESN3" t="s">
        <v>2350</v>
      </c>
      <c r="ESO3" t="s">
        <v>1242</v>
      </c>
      <c r="ESP3" t="s">
        <v>10297</v>
      </c>
      <c r="ESQ3" t="s">
        <v>71</v>
      </c>
      <c r="ESR3" t="s">
        <v>2045</v>
      </c>
      <c r="ESS3" t="s">
        <v>5076</v>
      </c>
      <c r="EST3" t="s">
        <v>1706</v>
      </c>
      <c r="ESU3" t="s">
        <v>9927</v>
      </c>
      <c r="ESV3" t="s">
        <v>9928</v>
      </c>
      <c r="ESW3" t="s">
        <v>9929</v>
      </c>
      <c r="ESX3" t="s">
        <v>9457</v>
      </c>
      <c r="ESY3" t="s">
        <v>10598</v>
      </c>
      <c r="ESZ3" t="s">
        <v>9930</v>
      </c>
      <c r="ETA3" t="s">
        <v>9416</v>
      </c>
      <c r="ETB3" t="s">
        <v>10283</v>
      </c>
      <c r="ETC3" t="s">
        <v>2042</v>
      </c>
      <c r="ETD3" t="s">
        <v>2043</v>
      </c>
      <c r="ETE3" t="s">
        <v>2358</v>
      </c>
      <c r="ETF3" t="s">
        <v>2044</v>
      </c>
      <c r="ETG3" t="s">
        <v>1716</v>
      </c>
      <c r="ETH3" t="s">
        <v>365</v>
      </c>
      <c r="ETI3" t="s">
        <v>1788</v>
      </c>
      <c r="ETJ3" t="s">
        <v>900</v>
      </c>
      <c r="ETK3" t="s">
        <v>10846</v>
      </c>
      <c r="ETL3" t="s">
        <v>78</v>
      </c>
      <c r="ETM3" t="s">
        <v>1705</v>
      </c>
      <c r="ETN3" t="s">
        <v>9931</v>
      </c>
      <c r="ETO3" t="s">
        <v>10084</v>
      </c>
      <c r="ETP3" t="s">
        <v>0</v>
      </c>
      <c r="ETQ3" t="s">
        <v>2054</v>
      </c>
      <c r="ETR3" t="s">
        <v>242</v>
      </c>
      <c r="ETS3" t="s">
        <v>9932</v>
      </c>
      <c r="ETT3" t="s">
        <v>1749</v>
      </c>
      <c r="ETU3" t="s">
        <v>369</v>
      </c>
      <c r="ETV3" t="s">
        <v>369</v>
      </c>
      <c r="ETW3" t="s">
        <v>1260</v>
      </c>
      <c r="ETX3" t="s">
        <v>1243</v>
      </c>
      <c r="ETY3" t="s">
        <v>1763</v>
      </c>
      <c r="ETZ3" t="s">
        <v>1392</v>
      </c>
      <c r="EUA3" t="s">
        <v>1092</v>
      </c>
      <c r="EUB3" t="s">
        <v>2058</v>
      </c>
      <c r="EUC3" t="s">
        <v>738</v>
      </c>
      <c r="EUD3" t="s">
        <v>2371</v>
      </c>
      <c r="EUE3" t="s">
        <v>5506</v>
      </c>
      <c r="EUF3" t="s">
        <v>1253</v>
      </c>
      <c r="EUG3" t="s">
        <v>658</v>
      </c>
      <c r="EUH3" t="s">
        <v>2520</v>
      </c>
      <c r="EUI3" t="s">
        <v>10787</v>
      </c>
      <c r="EUJ3" t="s">
        <v>366</v>
      </c>
      <c r="EUK3" t="s">
        <v>2529</v>
      </c>
      <c r="EUL3" t="s">
        <v>10284</v>
      </c>
      <c r="EUM3" t="s">
        <v>10788</v>
      </c>
      <c r="EUN3" t="s">
        <v>10789</v>
      </c>
      <c r="EUO3" t="s">
        <v>2052</v>
      </c>
      <c r="EUP3" t="s">
        <v>1737</v>
      </c>
      <c r="EUQ3" t="s">
        <v>117</v>
      </c>
      <c r="EUR3" t="s">
        <v>10790</v>
      </c>
      <c r="EUS3" t="s">
        <v>1740</v>
      </c>
      <c r="EUT3" t="s">
        <v>9355</v>
      </c>
      <c r="EUU3" t="s">
        <v>1000</v>
      </c>
      <c r="EUV3" t="s">
        <v>2528</v>
      </c>
      <c r="EUW3" t="s">
        <v>10564</v>
      </c>
      <c r="EUX3" t="s">
        <v>236</v>
      </c>
      <c r="EUY3" t="s">
        <v>1335</v>
      </c>
      <c r="EUZ3" t="s">
        <v>9324</v>
      </c>
      <c r="EVA3" t="s">
        <v>911</v>
      </c>
      <c r="EVB3" t="s">
        <v>2531</v>
      </c>
      <c r="EVC3" t="s">
        <v>9933</v>
      </c>
      <c r="EVD3" t="s">
        <v>1404</v>
      </c>
      <c r="EVE3" t="s">
        <v>1467</v>
      </c>
      <c r="EVF3" t="s">
        <v>9242</v>
      </c>
      <c r="EVG3" t="s">
        <v>9243</v>
      </c>
      <c r="EVH3" t="s">
        <v>5621</v>
      </c>
      <c r="EVI3" t="s">
        <v>1805</v>
      </c>
      <c r="EVJ3" t="s">
        <v>1756</v>
      </c>
      <c r="EVK3" t="s">
        <v>1734</v>
      </c>
      <c r="EVL3" t="s">
        <v>811</v>
      </c>
      <c r="EVM3" t="s">
        <v>811</v>
      </c>
      <c r="EVN3" t="s">
        <v>231</v>
      </c>
      <c r="EVO3" t="s">
        <v>908</v>
      </c>
      <c r="EVP3" t="s">
        <v>908</v>
      </c>
      <c r="EVQ3" t="s">
        <v>2699</v>
      </c>
      <c r="EVR3" t="s">
        <v>1001</v>
      </c>
      <c r="EVS3" t="s">
        <v>1768</v>
      </c>
      <c r="EVT3" t="s">
        <v>18</v>
      </c>
      <c r="EVU3" t="s">
        <v>18</v>
      </c>
      <c r="EVV3" t="s">
        <v>18</v>
      </c>
      <c r="EVW3" t="s">
        <v>18</v>
      </c>
      <c r="EVX3" t="s">
        <v>18</v>
      </c>
      <c r="EVY3" t="s">
        <v>18</v>
      </c>
      <c r="EVZ3" t="s">
        <v>18</v>
      </c>
      <c r="EWA3" t="s">
        <v>374</v>
      </c>
      <c r="EWB3" t="s">
        <v>1258</v>
      </c>
      <c r="EWC3" t="s">
        <v>126</v>
      </c>
      <c r="EWD3" t="s">
        <v>1748</v>
      </c>
      <c r="EWE3" t="s">
        <v>10472</v>
      </c>
      <c r="EWF3" t="s">
        <v>2691</v>
      </c>
      <c r="EWG3" t="s">
        <v>9934</v>
      </c>
      <c r="EWH3" t="s">
        <v>2689</v>
      </c>
      <c r="EWI3" t="s">
        <v>245</v>
      </c>
      <c r="EWJ3" t="s">
        <v>182</v>
      </c>
      <c r="EWK3" t="s">
        <v>367</v>
      </c>
      <c r="EWL3" t="s">
        <v>1736</v>
      </c>
      <c r="EWM3" t="s">
        <v>2050</v>
      </c>
      <c r="EWN3" t="s">
        <v>763</v>
      </c>
      <c r="EWO3" t="s">
        <v>131</v>
      </c>
      <c r="EWP3" t="s">
        <v>5658</v>
      </c>
      <c r="EWQ3" t="s">
        <v>1245</v>
      </c>
      <c r="EWR3" t="s">
        <v>1729</v>
      </c>
      <c r="EWS3" t="s">
        <v>10308</v>
      </c>
      <c r="EWT3" t="s">
        <v>22</v>
      </c>
      <c r="EWU3" t="s">
        <v>1093</v>
      </c>
      <c r="EWV3" t="s">
        <v>652</v>
      </c>
      <c r="EWW3" t="s">
        <v>657</v>
      </c>
      <c r="EWX3" t="s">
        <v>1754</v>
      </c>
      <c r="EWY3" t="s">
        <v>5693</v>
      </c>
      <c r="EWZ3" t="s">
        <v>2059</v>
      </c>
      <c r="EXA3" t="s">
        <v>1255</v>
      </c>
      <c r="EXB3" t="s">
        <v>1257</v>
      </c>
      <c r="EXC3" t="s">
        <v>905</v>
      </c>
      <c r="EXD3" t="s">
        <v>891</v>
      </c>
      <c r="EXE3" t="s">
        <v>290</v>
      </c>
      <c r="EXF3" t="s">
        <v>290</v>
      </c>
      <c r="EXG3" t="s">
        <v>653</v>
      </c>
      <c r="EXH3" t="s">
        <v>372</v>
      </c>
      <c r="EXI3" t="s">
        <v>184</v>
      </c>
      <c r="EXJ3" t="s">
        <v>906</v>
      </c>
      <c r="EXK3" t="s">
        <v>861</v>
      </c>
      <c r="EXL3" t="s">
        <v>559</v>
      </c>
      <c r="EXM3" t="s">
        <v>10791</v>
      </c>
      <c r="EXN3" t="s">
        <v>1753</v>
      </c>
      <c r="EXO3" t="s">
        <v>840</v>
      </c>
      <c r="EXP3" t="s">
        <v>840</v>
      </c>
      <c r="EXQ3" t="s">
        <v>9935</v>
      </c>
      <c r="EXR3" t="s">
        <v>558</v>
      </c>
      <c r="EXS3" t="s">
        <v>216</v>
      </c>
      <c r="EXT3" t="s">
        <v>10599</v>
      </c>
      <c r="EXU3" t="s">
        <v>1652</v>
      </c>
      <c r="EXV3" t="s">
        <v>358</v>
      </c>
      <c r="EXW3" t="s">
        <v>358</v>
      </c>
      <c r="EXX3" t="s">
        <v>2325</v>
      </c>
      <c r="EXY3" t="s">
        <v>2367</v>
      </c>
      <c r="EXZ3" t="s">
        <v>2363</v>
      </c>
      <c r="EYA3" t="s">
        <v>2525</v>
      </c>
      <c r="EYB3" t="s">
        <v>1757</v>
      </c>
      <c r="EYC3" t="s">
        <v>2780</v>
      </c>
      <c r="EYD3" t="s">
        <v>2701</v>
      </c>
      <c r="EYE3" t="s">
        <v>2697</v>
      </c>
      <c r="EYF3" t="s">
        <v>1767</v>
      </c>
      <c r="EYG3" t="s">
        <v>2530</v>
      </c>
      <c r="EYH3" t="s">
        <v>368</v>
      </c>
      <c r="EYI3" t="s">
        <v>1256</v>
      </c>
      <c r="EYJ3" t="s">
        <v>283</v>
      </c>
      <c r="EYK3" t="s">
        <v>43</v>
      </c>
      <c r="EYL3" t="s">
        <v>43</v>
      </c>
      <c r="EYM3" t="s">
        <v>43</v>
      </c>
      <c r="EYN3" t="s">
        <v>43</v>
      </c>
      <c r="EYO3" t="s">
        <v>43</v>
      </c>
      <c r="EYP3" t="s">
        <v>43</v>
      </c>
      <c r="EYQ3" t="s">
        <v>43</v>
      </c>
      <c r="EYR3" t="s">
        <v>43</v>
      </c>
      <c r="EYS3" t="s">
        <v>43</v>
      </c>
      <c r="EYT3" t="s">
        <v>1743</v>
      </c>
      <c r="EYU3" t="s">
        <v>2695</v>
      </c>
      <c r="EYV3" t="s">
        <v>2364</v>
      </c>
      <c r="EYW3" t="s">
        <v>2362</v>
      </c>
      <c r="EYX3" t="s">
        <v>2696</v>
      </c>
      <c r="EYY3" t="s">
        <v>1735</v>
      </c>
      <c r="EYZ3" t="s">
        <v>2051</v>
      </c>
      <c r="EZA3" t="s">
        <v>907</v>
      </c>
      <c r="EZB3" t="s">
        <v>5500</v>
      </c>
      <c r="EZC3" t="s">
        <v>1246</v>
      </c>
      <c r="EZD3" t="s">
        <v>1752</v>
      </c>
      <c r="EZE3" t="s">
        <v>1752</v>
      </c>
      <c r="EZF3" t="s">
        <v>10309</v>
      </c>
      <c r="EZG3" t="s">
        <v>1259</v>
      </c>
      <c r="EZH3" t="s">
        <v>1732</v>
      </c>
      <c r="EZI3" t="s">
        <v>2053</v>
      </c>
      <c r="EZJ3" t="s">
        <v>48</v>
      </c>
      <c r="EZK3" t="s">
        <v>2521</v>
      </c>
      <c r="EZL3" t="s">
        <v>238</v>
      </c>
      <c r="EZM3" t="s">
        <v>10792</v>
      </c>
      <c r="EZN3" t="s">
        <v>2523</v>
      </c>
      <c r="EZO3" t="s">
        <v>10450</v>
      </c>
      <c r="EZP3" t="s">
        <v>1760</v>
      </c>
      <c r="EZQ3" t="s">
        <v>656</v>
      </c>
      <c r="EZR3" t="s">
        <v>2524</v>
      </c>
      <c r="EZS3" t="s">
        <v>2730</v>
      </c>
      <c r="EZT3" t="s">
        <v>5628</v>
      </c>
      <c r="EZU3" t="s">
        <v>1248</v>
      </c>
      <c r="EZV3" t="s">
        <v>9188</v>
      </c>
      <c r="EZW3" t="s">
        <v>10451</v>
      </c>
      <c r="EZX3" t="s">
        <v>903</v>
      </c>
      <c r="EZY3" t="s">
        <v>655</v>
      </c>
      <c r="EZZ3" t="s">
        <v>1769</v>
      </c>
      <c r="FAA3" t="s">
        <v>10452</v>
      </c>
      <c r="FAB3" t="s">
        <v>2061</v>
      </c>
      <c r="FAC3" t="s">
        <v>9936</v>
      </c>
      <c r="FAD3" t="s">
        <v>557</v>
      </c>
      <c r="FAE3" t="s">
        <v>10847</v>
      </c>
      <c r="FAF3" t="s">
        <v>9937</v>
      </c>
      <c r="FAG3" t="s">
        <v>10473</v>
      </c>
      <c r="FAH3" t="s">
        <v>235</v>
      </c>
      <c r="FAI3" t="s">
        <v>235</v>
      </c>
      <c r="FAJ3" t="s">
        <v>235</v>
      </c>
      <c r="FAK3" t="s">
        <v>9189</v>
      </c>
      <c r="FAL3" t="s">
        <v>1262</v>
      </c>
      <c r="FAM3" t="s">
        <v>1249</v>
      </c>
      <c r="FAN3" t="s">
        <v>2686</v>
      </c>
      <c r="FAO3" t="s">
        <v>910</v>
      </c>
      <c r="FAP3" t="s">
        <v>9938</v>
      </c>
      <c r="FAQ3" t="s">
        <v>1762</v>
      </c>
      <c r="FAR3" t="s">
        <v>1096</v>
      </c>
      <c r="FAS3" t="s">
        <v>1140</v>
      </c>
      <c r="FAT3" t="s">
        <v>2694</v>
      </c>
      <c r="FAU3" t="s">
        <v>2100</v>
      </c>
      <c r="FAV3" t="s">
        <v>9939</v>
      </c>
      <c r="FAW3" t="s">
        <v>2532</v>
      </c>
      <c r="FAX3" t="s">
        <v>2360</v>
      </c>
      <c r="FAY3" t="s">
        <v>10848</v>
      </c>
      <c r="FAZ3" t="s">
        <v>2519</v>
      </c>
      <c r="FBA3" t="s">
        <v>1264</v>
      </c>
      <c r="FBB3" t="s">
        <v>1094</v>
      </c>
      <c r="FBC3" t="s">
        <v>5508</v>
      </c>
      <c r="FBD3" t="s">
        <v>1943</v>
      </c>
      <c r="FBE3" t="s">
        <v>2700</v>
      </c>
      <c r="FBF3" t="s">
        <v>10600</v>
      </c>
      <c r="FBG3" t="s">
        <v>5711</v>
      </c>
      <c r="FBH3" t="s">
        <v>1091</v>
      </c>
      <c r="FBI3" t="s">
        <v>10901</v>
      </c>
      <c r="FBJ3" t="s">
        <v>1750</v>
      </c>
      <c r="FBK3" t="s">
        <v>2690</v>
      </c>
      <c r="FBL3" t="s">
        <v>10793</v>
      </c>
      <c r="FBM3" t="s">
        <v>10794</v>
      </c>
      <c r="FBN3" t="s">
        <v>2692</v>
      </c>
      <c r="FBO3" t="s">
        <v>10310</v>
      </c>
      <c r="FBP3" t="s">
        <v>1738</v>
      </c>
      <c r="FBQ3" t="s">
        <v>9275</v>
      </c>
      <c r="FBR3" t="s">
        <v>2687</v>
      </c>
      <c r="FBS3" t="s">
        <v>1251</v>
      </c>
      <c r="FBT3" t="s">
        <v>373</v>
      </c>
      <c r="FBU3" t="s">
        <v>10902</v>
      </c>
      <c r="FBV3" t="s">
        <v>10085</v>
      </c>
      <c r="FBW3" t="s">
        <v>370</v>
      </c>
      <c r="FBX3" t="s">
        <v>1724</v>
      </c>
      <c r="FBY3" t="s">
        <v>215</v>
      </c>
      <c r="FBZ3" t="s">
        <v>215</v>
      </c>
      <c r="FCA3" t="s">
        <v>762</v>
      </c>
      <c r="FCB3" t="s">
        <v>762</v>
      </c>
      <c r="FCC3" t="s">
        <v>2693</v>
      </c>
      <c r="FCD3" t="s">
        <v>606</v>
      </c>
      <c r="FCE3" t="s">
        <v>195</v>
      </c>
      <c r="FCF3" t="s">
        <v>1741</v>
      </c>
      <c r="FCG3" t="s">
        <v>237</v>
      </c>
      <c r="FCH3" t="s">
        <v>1733</v>
      </c>
      <c r="FCI3" t="s">
        <v>2731</v>
      </c>
      <c r="FCJ3" t="s">
        <v>1097</v>
      </c>
      <c r="FCK3" t="s">
        <v>10285</v>
      </c>
      <c r="FCL3" t="s">
        <v>239</v>
      </c>
      <c r="FCM3" t="s">
        <v>1726</v>
      </c>
      <c r="FCN3" t="s">
        <v>1739</v>
      </c>
      <c r="FCO3" t="s">
        <v>10795</v>
      </c>
      <c r="FCP3" t="s">
        <v>1095</v>
      </c>
      <c r="FCQ3" t="s">
        <v>1727</v>
      </c>
      <c r="FCR3" t="s">
        <v>10796</v>
      </c>
      <c r="FCS3" t="s">
        <v>5495</v>
      </c>
      <c r="FCT3" t="s">
        <v>2527</v>
      </c>
      <c r="FCU3" t="s">
        <v>1766</v>
      </c>
      <c r="FCV3" t="s">
        <v>10367</v>
      </c>
      <c r="FCW3" t="s">
        <v>309</v>
      </c>
      <c r="FCX3" t="s">
        <v>309</v>
      </c>
      <c r="FCY3" t="s">
        <v>1751</v>
      </c>
      <c r="FCZ3" t="s">
        <v>654</v>
      </c>
      <c r="FDA3" t="s">
        <v>241</v>
      </c>
      <c r="FDB3" t="s">
        <v>556</v>
      </c>
      <c r="FDC3" t="s">
        <v>1761</v>
      </c>
      <c r="FDD3" t="s">
        <v>1252</v>
      </c>
      <c r="FDE3" t="s">
        <v>1744</v>
      </c>
      <c r="FDF3" t="s">
        <v>5509</v>
      </c>
      <c r="FDG3" t="s">
        <v>2526</v>
      </c>
      <c r="FDH3" t="s">
        <v>1090</v>
      </c>
      <c r="FDI3" t="s">
        <v>2055</v>
      </c>
      <c r="FDJ3" t="s">
        <v>1742</v>
      </c>
      <c r="FDK3" t="s">
        <v>10384</v>
      </c>
      <c r="FDL3" t="s">
        <v>909</v>
      </c>
      <c r="FDM3" t="s">
        <v>2361</v>
      </c>
      <c r="FDN3" t="s">
        <v>134</v>
      </c>
      <c r="FDO3" t="s">
        <v>9356</v>
      </c>
      <c r="FDP3" t="s">
        <v>2517</v>
      </c>
      <c r="FDQ3" t="s">
        <v>10797</v>
      </c>
      <c r="FDR3" t="s">
        <v>443</v>
      </c>
      <c r="FDS3" t="s">
        <v>2688</v>
      </c>
      <c r="FDT3" t="s">
        <v>2368</v>
      </c>
      <c r="FDU3" t="s">
        <v>2518</v>
      </c>
      <c r="FDV3" t="s">
        <v>1755</v>
      </c>
      <c r="FDW3" t="s">
        <v>1263</v>
      </c>
      <c r="FDX3" t="s">
        <v>10148</v>
      </c>
      <c r="FDY3" t="s">
        <v>1765</v>
      </c>
      <c r="FDZ3" t="s">
        <v>1254</v>
      </c>
      <c r="FEA3" t="s">
        <v>10223</v>
      </c>
      <c r="FEB3" t="s">
        <v>2370</v>
      </c>
      <c r="FEC3" t="s">
        <v>1250</v>
      </c>
      <c r="FED3" t="s">
        <v>1764</v>
      </c>
      <c r="FEE3" t="s">
        <v>2057</v>
      </c>
      <c r="FEF3" t="s">
        <v>2369</v>
      </c>
      <c r="FEG3" t="s">
        <v>2060</v>
      </c>
      <c r="FEH3" t="s">
        <v>2060</v>
      </c>
      <c r="FEI3" t="s">
        <v>1730</v>
      </c>
      <c r="FEJ3" t="s">
        <v>9325</v>
      </c>
      <c r="FEK3" t="s">
        <v>1759</v>
      </c>
      <c r="FEL3" t="s">
        <v>2056</v>
      </c>
      <c r="FEM3" t="s">
        <v>1725</v>
      </c>
      <c r="FEN3" t="s">
        <v>2366</v>
      </c>
      <c r="FEO3" t="s">
        <v>10185</v>
      </c>
      <c r="FEP3" t="s">
        <v>10186</v>
      </c>
      <c r="FEQ3" t="s">
        <v>9940</v>
      </c>
      <c r="FER3" t="s">
        <v>9941</v>
      </c>
      <c r="FES3" t="s">
        <v>9942</v>
      </c>
      <c r="FET3" t="s">
        <v>9943</v>
      </c>
      <c r="FEU3" t="s">
        <v>9944</v>
      </c>
      <c r="FEV3" t="s">
        <v>9945</v>
      </c>
      <c r="FEW3" t="s">
        <v>9946</v>
      </c>
      <c r="FEX3" t="s">
        <v>9947</v>
      </c>
      <c r="FEY3" t="s">
        <v>9948</v>
      </c>
      <c r="FEZ3" t="s">
        <v>9949</v>
      </c>
      <c r="FFA3" t="s">
        <v>9950</v>
      </c>
      <c r="FFB3" t="s">
        <v>9951</v>
      </c>
      <c r="FFC3" t="s">
        <v>10601</v>
      </c>
      <c r="FFD3" t="s">
        <v>9456</v>
      </c>
      <c r="FFE3" t="s">
        <v>9952</v>
      </c>
      <c r="FFF3" t="s">
        <v>9568</v>
      </c>
      <c r="FFG3" t="s">
        <v>9953</v>
      </c>
      <c r="FFH3" t="s">
        <v>9954</v>
      </c>
      <c r="FFI3" t="s">
        <v>9955</v>
      </c>
      <c r="FFJ3" t="s">
        <v>9956</v>
      </c>
      <c r="FFK3" t="s">
        <v>9957</v>
      </c>
      <c r="FFL3" t="s">
        <v>9958</v>
      </c>
      <c r="FFM3" t="s">
        <v>9959</v>
      </c>
      <c r="FFN3" t="s">
        <v>9960</v>
      </c>
      <c r="FFO3" t="s">
        <v>9961</v>
      </c>
      <c r="FFP3" t="s">
        <v>9962</v>
      </c>
      <c r="FFQ3" t="s">
        <v>9963</v>
      </c>
      <c r="FFR3" t="s">
        <v>10602</v>
      </c>
      <c r="FFS3" t="s">
        <v>9964</v>
      </c>
      <c r="FFT3" t="s">
        <v>9965</v>
      </c>
      <c r="FFU3" t="s">
        <v>9966</v>
      </c>
      <c r="FFV3" t="s">
        <v>9967</v>
      </c>
      <c r="FFW3" t="s">
        <v>9968</v>
      </c>
      <c r="FFX3" t="s">
        <v>9969</v>
      </c>
      <c r="FFY3" t="s">
        <v>9970</v>
      </c>
      <c r="FFZ3" t="s">
        <v>9971</v>
      </c>
      <c r="FGA3" t="s">
        <v>9972</v>
      </c>
      <c r="FGB3" t="s">
        <v>9973</v>
      </c>
      <c r="FGC3" t="s">
        <v>9974</v>
      </c>
      <c r="FGD3" t="s">
        <v>9975</v>
      </c>
      <c r="FGE3" t="s">
        <v>9976</v>
      </c>
      <c r="FGF3" t="s">
        <v>9977</v>
      </c>
      <c r="FGG3" t="s">
        <v>9978</v>
      </c>
      <c r="FGH3" t="s">
        <v>9979</v>
      </c>
      <c r="FGI3" t="s">
        <v>9980</v>
      </c>
      <c r="FGJ3" t="s">
        <v>9981</v>
      </c>
      <c r="FGK3" t="s">
        <v>9583</v>
      </c>
      <c r="FGL3" t="s">
        <v>9583</v>
      </c>
      <c r="FGM3" t="s">
        <v>9583</v>
      </c>
      <c r="FGN3" t="s">
        <v>9982</v>
      </c>
      <c r="FGO3" t="s">
        <v>9983</v>
      </c>
      <c r="FGP3" t="s">
        <v>9984</v>
      </c>
      <c r="FGQ3" t="s">
        <v>9985</v>
      </c>
      <c r="FGR3" t="s">
        <v>9986</v>
      </c>
      <c r="FGS3" t="s">
        <v>9987</v>
      </c>
      <c r="FGT3" t="s">
        <v>9988</v>
      </c>
      <c r="FGU3" t="s">
        <v>9989</v>
      </c>
      <c r="FGV3" t="s">
        <v>9990</v>
      </c>
      <c r="FGW3" t="s">
        <v>9991</v>
      </c>
      <c r="FGX3" t="s">
        <v>9992</v>
      </c>
      <c r="FGY3" t="s">
        <v>9993</v>
      </c>
      <c r="FGZ3" t="s">
        <v>9994</v>
      </c>
      <c r="FHA3" t="s">
        <v>9995</v>
      </c>
      <c r="FHB3" t="s">
        <v>10603</v>
      </c>
      <c r="FHC3" t="s">
        <v>10086</v>
      </c>
      <c r="FHD3" t="s">
        <v>2698</v>
      </c>
      <c r="FHE3" t="s">
        <v>1745</v>
      </c>
      <c r="FHF3" t="s">
        <v>2365</v>
      </c>
      <c r="FHG3" t="s">
        <v>2522</v>
      </c>
      <c r="FHH3" t="s">
        <v>9996</v>
      </c>
      <c r="FHI3" t="s">
        <v>10474</v>
      </c>
      <c r="FHJ3" t="s">
        <v>365</v>
      </c>
      <c r="FHK3" t="s">
        <v>1731</v>
      </c>
      <c r="FHL3" t="s">
        <v>371</v>
      </c>
      <c r="FHM3" t="s">
        <v>2049</v>
      </c>
      <c r="FHN3" t="s">
        <v>1746</v>
      </c>
      <c r="FHO3" t="s">
        <v>5673</v>
      </c>
      <c r="FHP3" t="s">
        <v>1244</v>
      </c>
      <c r="FHQ3" t="s">
        <v>10533</v>
      </c>
      <c r="FHR3" t="s">
        <v>1728</v>
      </c>
      <c r="FHS3" t="s">
        <v>5674</v>
      </c>
      <c r="FHT3" t="s">
        <v>1758</v>
      </c>
      <c r="FHU3" t="s">
        <v>234</v>
      </c>
      <c r="FHV3" t="s">
        <v>1247</v>
      </c>
      <c r="FHW3" t="s">
        <v>1747</v>
      </c>
      <c r="FHX3" t="s">
        <v>886</v>
      </c>
      <c r="FHY3" t="s">
        <v>1261</v>
      </c>
      <c r="FHZ3" t="s">
        <v>10903</v>
      </c>
      <c r="FIA3" t="s">
        <v>243</v>
      </c>
      <c r="FIB3" t="s">
        <v>10368</v>
      </c>
      <c r="FIC3" t="s">
        <v>904</v>
      </c>
      <c r="FID3" t="s">
        <v>902</v>
      </c>
      <c r="FIE3" t="s">
        <v>250</v>
      </c>
      <c r="FIF3" t="s">
        <v>5629</v>
      </c>
      <c r="FIG3" t="s">
        <v>1266</v>
      </c>
      <c r="FIH3" t="s">
        <v>246</v>
      </c>
      <c r="FII3" t="s">
        <v>364</v>
      </c>
      <c r="FIJ3" t="s">
        <v>1265</v>
      </c>
      <c r="FIK3" t="s">
        <v>1775</v>
      </c>
      <c r="FIL3" t="s">
        <v>9276</v>
      </c>
      <c r="FIM3" t="s">
        <v>1404</v>
      </c>
      <c r="FIN3" t="s">
        <v>1281</v>
      </c>
      <c r="FIO3" t="s">
        <v>2534</v>
      </c>
      <c r="FIP3" t="s">
        <v>10904</v>
      </c>
      <c r="FIQ3" t="s">
        <v>5507</v>
      </c>
      <c r="FIR3" t="s">
        <v>1002</v>
      </c>
      <c r="FIS3" t="s">
        <v>1771</v>
      </c>
      <c r="FIT3" t="s">
        <v>10311</v>
      </c>
      <c r="FIU3" t="s">
        <v>10849</v>
      </c>
      <c r="FIV3" t="s">
        <v>1770</v>
      </c>
      <c r="FIW3" t="s">
        <v>9997</v>
      </c>
      <c r="FIX3" t="s">
        <v>664</v>
      </c>
      <c r="FIY3" t="s">
        <v>9639</v>
      </c>
      <c r="FIZ3" t="s">
        <v>1003</v>
      </c>
      <c r="FJA3" t="s">
        <v>1268</v>
      </c>
      <c r="FJB3" t="s">
        <v>10565</v>
      </c>
      <c r="FJC3" t="s">
        <v>10534</v>
      </c>
      <c r="FJD3" t="s">
        <v>9357</v>
      </c>
      <c r="FJE3" t="s">
        <v>9358</v>
      </c>
      <c r="FJF3" t="s">
        <v>10905</v>
      </c>
      <c r="FJG3" t="s">
        <v>10850</v>
      </c>
      <c r="FJH3" t="s">
        <v>248</v>
      </c>
      <c r="FJI3" t="s">
        <v>2533</v>
      </c>
      <c r="FJJ3" t="s">
        <v>10087</v>
      </c>
      <c r="FJK3" t="s">
        <v>247</v>
      </c>
      <c r="FJL3" t="s">
        <v>10088</v>
      </c>
      <c r="FJM3" t="s">
        <v>9998</v>
      </c>
      <c r="FJN3" t="s">
        <v>1776</v>
      </c>
      <c r="FJO3" t="s">
        <v>10851</v>
      </c>
      <c r="FJP3" t="s">
        <v>1110</v>
      </c>
      <c r="FJQ3" t="s">
        <v>446</v>
      </c>
      <c r="FJR3" t="s">
        <v>9999</v>
      </c>
      <c r="FJS3" t="s">
        <v>10089</v>
      </c>
      <c r="FJT3" t="s">
        <v>1773</v>
      </c>
      <c r="FJU3" t="s">
        <v>249</v>
      </c>
      <c r="FJV3" t="s">
        <v>2781</v>
      </c>
      <c r="FJW3" t="s">
        <v>9326</v>
      </c>
      <c r="FJX3" t="s">
        <v>1774</v>
      </c>
      <c r="FJY3" t="s">
        <v>5630</v>
      </c>
      <c r="FJZ3" t="s">
        <v>1267</v>
      </c>
      <c r="FKA3" t="s">
        <v>5659</v>
      </c>
      <c r="FKB3" t="s">
        <v>5712</v>
      </c>
      <c r="FKC3" t="s">
        <v>1778</v>
      </c>
      <c r="FKD3" t="s">
        <v>10369</v>
      </c>
      <c r="FKE3" t="s">
        <v>1781</v>
      </c>
      <c r="FKF3" t="s">
        <v>1787</v>
      </c>
      <c r="FKG3" t="s">
        <v>1784</v>
      </c>
      <c r="FKH3" t="s">
        <v>253</v>
      </c>
      <c r="FKI3" t="s">
        <v>255</v>
      </c>
      <c r="FKJ3" t="s">
        <v>252</v>
      </c>
      <c r="FKK3" t="s">
        <v>1777</v>
      </c>
      <c r="FKL3" t="s">
        <v>1783</v>
      </c>
      <c r="FKM3" t="s">
        <v>1270</v>
      </c>
      <c r="FKN3" t="s">
        <v>1551</v>
      </c>
      <c r="FKO3" t="s">
        <v>1832</v>
      </c>
      <c r="FKP3" t="s">
        <v>10312</v>
      </c>
      <c r="FKQ3" t="s">
        <v>10820</v>
      </c>
      <c r="FKR3" t="s">
        <v>262</v>
      </c>
      <c r="FKS3" t="s">
        <v>10090</v>
      </c>
      <c r="FKT3" t="s">
        <v>2372</v>
      </c>
      <c r="FKU3" t="s">
        <v>184</v>
      </c>
      <c r="FKV3" t="s">
        <v>840</v>
      </c>
      <c r="FKW3" t="s">
        <v>358</v>
      </c>
      <c r="FKX3" t="s">
        <v>2374</v>
      </c>
      <c r="FKY3" t="s">
        <v>5485</v>
      </c>
      <c r="FKZ3" t="s">
        <v>2702</v>
      </c>
      <c r="FLA3" t="s">
        <v>10091</v>
      </c>
      <c r="FLB3" t="s">
        <v>1269</v>
      </c>
      <c r="FLC3" t="s">
        <v>2373</v>
      </c>
      <c r="FLD3" t="s">
        <v>1338</v>
      </c>
      <c r="FLE3" t="s">
        <v>10475</v>
      </c>
      <c r="FLF3" t="s">
        <v>1782</v>
      </c>
      <c r="FLG3" t="s">
        <v>739</v>
      </c>
      <c r="FLH3" t="s">
        <v>2782</v>
      </c>
      <c r="FLI3" t="s">
        <v>5296</v>
      </c>
      <c r="FLJ3" t="s">
        <v>375</v>
      </c>
      <c r="FLK3" t="s">
        <v>1780</v>
      </c>
      <c r="FLL3" t="s">
        <v>2063</v>
      </c>
      <c r="FLM3" t="s">
        <v>2535</v>
      </c>
      <c r="FLN3" t="s">
        <v>2101</v>
      </c>
      <c r="FLO3" t="s">
        <v>527</v>
      </c>
      <c r="FLP3" t="s">
        <v>2375</v>
      </c>
      <c r="FLQ3" t="s">
        <v>10000</v>
      </c>
      <c r="FLR3" t="s">
        <v>2062</v>
      </c>
      <c r="FLS3" t="s">
        <v>1786</v>
      </c>
      <c r="FLT3" t="s">
        <v>10001</v>
      </c>
      <c r="FLU3" t="s">
        <v>10002</v>
      </c>
      <c r="FLV3" t="s">
        <v>10003</v>
      </c>
      <c r="FLW3" t="s">
        <v>10004</v>
      </c>
      <c r="FLX3" t="s">
        <v>10005</v>
      </c>
      <c r="FLY3" t="s">
        <v>10006</v>
      </c>
      <c r="FLZ3" t="s">
        <v>10007</v>
      </c>
      <c r="FMA3" t="s">
        <v>10008</v>
      </c>
      <c r="FMB3" t="s">
        <v>10009</v>
      </c>
      <c r="FMC3" t="s">
        <v>251</v>
      </c>
      <c r="FMD3" t="s">
        <v>1785</v>
      </c>
      <c r="FME3" t="s">
        <v>9117</v>
      </c>
      <c r="FMF3" t="s">
        <v>254</v>
      </c>
      <c r="FMG3" t="s">
        <v>1779</v>
      </c>
      <c r="FMH3" t="s">
        <v>2703</v>
      </c>
      <c r="FMI3" t="s">
        <v>759</v>
      </c>
      <c r="FMJ3" t="s">
        <v>659</v>
      </c>
      <c r="FMK3" t="s">
        <v>1245</v>
      </c>
      <c r="FML3" t="s">
        <v>912</v>
      </c>
      <c r="FMM3" t="s">
        <v>1790</v>
      </c>
      <c r="FMN3" t="s">
        <v>1789</v>
      </c>
      <c r="FMO3" t="s">
        <v>560</v>
      </c>
      <c r="FMP3" t="s">
        <v>10010</v>
      </c>
      <c r="FMQ3" t="s">
        <v>10092</v>
      </c>
      <c r="FMR3" t="s">
        <v>10011</v>
      </c>
      <c r="FMS3" t="s">
        <v>1788</v>
      </c>
      <c r="FMT3" t="s">
        <v>660</v>
      </c>
      <c r="FMU3" t="s">
        <v>563</v>
      </c>
      <c r="FMV3" t="s">
        <v>10012</v>
      </c>
      <c r="FMW3" t="s">
        <v>1792</v>
      </c>
      <c r="FMX3" t="s">
        <v>258</v>
      </c>
      <c r="FMY3" t="s">
        <v>1272</v>
      </c>
      <c r="FMZ3" t="s">
        <v>1791</v>
      </c>
      <c r="FNA3" t="s">
        <v>9359</v>
      </c>
      <c r="FNB3" t="s">
        <v>1492</v>
      </c>
      <c r="FNC3" t="s">
        <v>10605</v>
      </c>
      <c r="FND3" t="s">
        <v>290</v>
      </c>
      <c r="FNE3" t="s">
        <v>10187</v>
      </c>
      <c r="FNF3" t="s">
        <v>53</v>
      </c>
      <c r="FNG3" t="s">
        <v>257</v>
      </c>
      <c r="FNH3" t="s">
        <v>1271</v>
      </c>
      <c r="FNI3" t="s">
        <v>1098</v>
      </c>
      <c r="FNJ3" t="s">
        <v>387</v>
      </c>
      <c r="FNK3" t="s">
        <v>2066</v>
      </c>
      <c r="FNL3" t="s">
        <v>10906</v>
      </c>
      <c r="FNM3" t="s">
        <v>562</v>
      </c>
      <c r="FNN3" t="s">
        <v>662</v>
      </c>
      <c r="FNO3" t="s">
        <v>215</v>
      </c>
      <c r="FNP3" t="s">
        <v>10071</v>
      </c>
      <c r="FNQ3" t="s">
        <v>754</v>
      </c>
      <c r="FNR3" t="s">
        <v>10313</v>
      </c>
      <c r="FNS3" t="s">
        <v>2067</v>
      </c>
      <c r="FNT3" t="s">
        <v>661</v>
      </c>
      <c r="FNU3" t="s">
        <v>377</v>
      </c>
      <c r="FNV3" t="s">
        <v>1793</v>
      </c>
      <c r="FNW3" t="s">
        <v>2064</v>
      </c>
      <c r="FNX3" t="s">
        <v>10798</v>
      </c>
      <c r="FNY3" t="s">
        <v>561</v>
      </c>
      <c r="FNZ3" t="s">
        <v>376</v>
      </c>
      <c r="FOA3" t="s">
        <v>2065</v>
      </c>
      <c r="FOB3" t="s">
        <v>10224</v>
      </c>
      <c r="FOC3" t="s">
        <v>256</v>
      </c>
      <c r="FOD3" t="s">
        <v>444</v>
      </c>
      <c r="FOE3" t="s">
        <v>1804</v>
      </c>
      <c r="FOF3" t="s">
        <v>0</v>
      </c>
      <c r="FOG3" t="s">
        <v>9190</v>
      </c>
      <c r="FOH3" t="s">
        <v>2536</v>
      </c>
      <c r="FOI3" t="s">
        <v>259</v>
      </c>
      <c r="FOJ3" t="s">
        <v>2102</v>
      </c>
      <c r="FOK3" t="s">
        <v>2381</v>
      </c>
      <c r="FOL3" t="s">
        <v>5660</v>
      </c>
      <c r="FOM3" t="s">
        <v>9244</v>
      </c>
      <c r="FON3" t="s">
        <v>2388</v>
      </c>
      <c r="FOO3" t="s">
        <v>918</v>
      </c>
      <c r="FOP3" t="s">
        <v>2705</v>
      </c>
      <c r="FOQ3" t="s">
        <v>1796</v>
      </c>
      <c r="FOR3" t="s">
        <v>2387</v>
      </c>
      <c r="FOS3" t="s">
        <v>2540</v>
      </c>
      <c r="FOT3" t="s">
        <v>957</v>
      </c>
      <c r="FOU3" t="s">
        <v>10093</v>
      </c>
      <c r="FOV3" t="s">
        <v>1800</v>
      </c>
      <c r="FOW3" t="s">
        <v>1814</v>
      </c>
      <c r="FOX3" t="s">
        <v>1833</v>
      </c>
      <c r="FOY3" t="s">
        <v>2785</v>
      </c>
      <c r="FOZ3" t="s">
        <v>5487</v>
      </c>
      <c r="FPA3" t="s">
        <v>378</v>
      </c>
      <c r="FPB3" t="s">
        <v>2783</v>
      </c>
      <c r="FPC3" t="s">
        <v>916</v>
      </c>
      <c r="FPD3" t="s">
        <v>2538</v>
      </c>
      <c r="FPE3" t="s">
        <v>5661</v>
      </c>
      <c r="FPF3" t="s">
        <v>915</v>
      </c>
      <c r="FPG3" t="s">
        <v>5505</v>
      </c>
      <c r="FPH3" t="s">
        <v>1810</v>
      </c>
      <c r="FPI3" t="s">
        <v>1816</v>
      </c>
      <c r="FPJ3" t="s">
        <v>811</v>
      </c>
      <c r="FPK3" t="s">
        <v>1811</v>
      </c>
      <c r="FPL3" t="s">
        <v>1124</v>
      </c>
      <c r="FPM3" t="s">
        <v>18</v>
      </c>
      <c r="FPN3" t="s">
        <v>18</v>
      </c>
      <c r="FPO3" t="s">
        <v>10013</v>
      </c>
      <c r="FPP3" t="s">
        <v>2376</v>
      </c>
      <c r="FPQ3" t="s">
        <v>2389</v>
      </c>
      <c r="FPR3" t="s">
        <v>2644</v>
      </c>
      <c r="FPS3" t="s">
        <v>2784</v>
      </c>
      <c r="FPT3" t="s">
        <v>740</v>
      </c>
      <c r="FPU3" t="s">
        <v>2377</v>
      </c>
      <c r="FPV3" t="s">
        <v>1492</v>
      </c>
      <c r="FPW3" t="s">
        <v>1492</v>
      </c>
      <c r="FPX3" t="s">
        <v>302</v>
      </c>
      <c r="FPY3" t="s">
        <v>1795</v>
      </c>
      <c r="FPZ3" t="s">
        <v>10286</v>
      </c>
      <c r="FQA3" t="s">
        <v>10014</v>
      </c>
      <c r="FQB3" t="s">
        <v>1801</v>
      </c>
      <c r="FQC3" t="s">
        <v>1802</v>
      </c>
      <c r="FQD3" t="s">
        <v>5367</v>
      </c>
      <c r="FQE3" t="s">
        <v>5510</v>
      </c>
      <c r="FQF3" t="s">
        <v>2384</v>
      </c>
      <c r="FQG3" t="s">
        <v>1213</v>
      </c>
      <c r="FQH3" t="s">
        <v>1803</v>
      </c>
      <c r="FQI3" t="s">
        <v>773</v>
      </c>
      <c r="FQJ3" t="s">
        <v>1274</v>
      </c>
      <c r="FQK3" t="s">
        <v>1812</v>
      </c>
      <c r="FQL3" t="s">
        <v>840</v>
      </c>
      <c r="FQM3" t="s">
        <v>9191</v>
      </c>
      <c r="FQN3" t="s">
        <v>956</v>
      </c>
      <c r="FQO3" t="s">
        <v>1873</v>
      </c>
      <c r="FQP3" t="s">
        <v>43</v>
      </c>
      <c r="FQQ3" t="s">
        <v>9192</v>
      </c>
      <c r="FQR3" t="s">
        <v>5492</v>
      </c>
      <c r="FQS3" t="s">
        <v>5515</v>
      </c>
      <c r="FQT3" t="s">
        <v>564</v>
      </c>
      <c r="FQU3" t="s">
        <v>10015</v>
      </c>
      <c r="FQV3" t="s">
        <v>2386</v>
      </c>
      <c r="FQW3" t="s">
        <v>9277</v>
      </c>
      <c r="FQX3" t="s">
        <v>913</v>
      </c>
      <c r="FQY3" t="s">
        <v>2070</v>
      </c>
      <c r="FQZ3" t="s">
        <v>1004</v>
      </c>
      <c r="FRA3" t="s">
        <v>1797</v>
      </c>
      <c r="FRB3" t="s">
        <v>917</v>
      </c>
      <c r="FRC3" t="s">
        <v>9118</v>
      </c>
      <c r="FRD3" t="s">
        <v>2786</v>
      </c>
      <c r="FRE3" t="s">
        <v>2069</v>
      </c>
      <c r="FRF3" t="s">
        <v>1798</v>
      </c>
      <c r="FRG3" t="s">
        <v>445</v>
      </c>
      <c r="FRH3" t="s">
        <v>260</v>
      </c>
      <c r="FRI3" t="s">
        <v>742</v>
      </c>
      <c r="FRJ3" t="s">
        <v>10016</v>
      </c>
      <c r="FRK3" t="s">
        <v>10385</v>
      </c>
      <c r="FRL3" t="s">
        <v>2379</v>
      </c>
      <c r="FRM3" t="s">
        <v>5662</v>
      </c>
      <c r="FRN3" t="s">
        <v>743</v>
      </c>
      <c r="FRO3" t="s">
        <v>1808</v>
      </c>
      <c r="FRP3" t="s">
        <v>1102</v>
      </c>
      <c r="FRQ3" t="s">
        <v>1273</v>
      </c>
      <c r="FRR3" t="s">
        <v>2383</v>
      </c>
      <c r="FRS3" t="s">
        <v>1277</v>
      </c>
      <c r="FRT3" t="s">
        <v>10314</v>
      </c>
      <c r="FRU3" t="s">
        <v>2385</v>
      </c>
      <c r="FRV3" t="s">
        <v>663</v>
      </c>
      <c r="FRW3" t="s">
        <v>2459</v>
      </c>
      <c r="FRX3" t="s">
        <v>5229</v>
      </c>
      <c r="FRY3" t="s">
        <v>9327</v>
      </c>
      <c r="FRZ3" t="s">
        <v>2541</v>
      </c>
      <c r="FSA3" t="s">
        <v>10852</v>
      </c>
      <c r="FSB3" t="s">
        <v>10476</v>
      </c>
      <c r="FSC3" t="s">
        <v>2074</v>
      </c>
      <c r="FSD3" t="s">
        <v>1568</v>
      </c>
      <c r="FSE3" t="s">
        <v>762</v>
      </c>
      <c r="FSF3" t="s">
        <v>762</v>
      </c>
      <c r="FSG3" t="s">
        <v>2378</v>
      </c>
      <c r="FSH3" t="s">
        <v>10386</v>
      </c>
      <c r="FSI3" t="s">
        <v>1674</v>
      </c>
      <c r="FSJ3" t="s">
        <v>1815</v>
      </c>
      <c r="FSK3" t="s">
        <v>9245</v>
      </c>
      <c r="FSL3" t="s">
        <v>10017</v>
      </c>
      <c r="FSM3" t="s">
        <v>2704</v>
      </c>
      <c r="FSN3" t="s">
        <v>1807</v>
      </c>
      <c r="FSO3" t="s">
        <v>379</v>
      </c>
      <c r="FSP3" t="s">
        <v>1799</v>
      </c>
      <c r="FSQ3" t="s">
        <v>750</v>
      </c>
      <c r="FSR3" t="s">
        <v>1794</v>
      </c>
      <c r="FSS3" t="s">
        <v>309</v>
      </c>
      <c r="FST3" t="s">
        <v>2380</v>
      </c>
      <c r="FSU3" t="s">
        <v>2507</v>
      </c>
      <c r="FSV3" t="s">
        <v>1809</v>
      </c>
      <c r="FSW3" t="s">
        <v>2072</v>
      </c>
      <c r="FSX3" t="s">
        <v>2539</v>
      </c>
      <c r="FSY3" t="s">
        <v>914</v>
      </c>
      <c r="FSZ3" t="s">
        <v>1188</v>
      </c>
      <c r="FTA3" t="s">
        <v>741</v>
      </c>
      <c r="FTB3" t="s">
        <v>10018</v>
      </c>
      <c r="FTC3" t="s">
        <v>10019</v>
      </c>
      <c r="FTD3" t="s">
        <v>10020</v>
      </c>
      <c r="FTE3" t="s">
        <v>10021</v>
      </c>
      <c r="FTF3" t="s">
        <v>10022</v>
      </c>
      <c r="FTG3" t="s">
        <v>9412</v>
      </c>
      <c r="FTH3" t="s">
        <v>10023</v>
      </c>
      <c r="FTI3" t="s">
        <v>9897</v>
      </c>
      <c r="FTJ3" t="s">
        <v>10024</v>
      </c>
      <c r="FTK3" t="s">
        <v>10025</v>
      </c>
      <c r="FTL3" t="s">
        <v>10026</v>
      </c>
      <c r="FTM3" t="s">
        <v>10027</v>
      </c>
      <c r="FTN3" t="s">
        <v>10028</v>
      </c>
      <c r="FTO3" t="s">
        <v>10029</v>
      </c>
      <c r="FTP3" t="s">
        <v>10030</v>
      </c>
      <c r="FTQ3" t="s">
        <v>10031</v>
      </c>
      <c r="FTR3" t="s">
        <v>10032</v>
      </c>
      <c r="FTS3" t="s">
        <v>10033</v>
      </c>
      <c r="FTT3" t="s">
        <v>744</v>
      </c>
      <c r="FTU3" t="s">
        <v>9119</v>
      </c>
      <c r="FTV3" t="s">
        <v>1276</v>
      </c>
      <c r="FTW3" t="s">
        <v>774</v>
      </c>
      <c r="FTX3" t="s">
        <v>1200</v>
      </c>
      <c r="FTY3" t="s">
        <v>380</v>
      </c>
      <c r="FTZ3" t="s">
        <v>10034</v>
      </c>
      <c r="FUA3" t="s">
        <v>1806</v>
      </c>
      <c r="FUB3" t="s">
        <v>2382</v>
      </c>
      <c r="FUC3" t="s">
        <v>2537</v>
      </c>
      <c r="FUD3" t="s">
        <v>565</v>
      </c>
      <c r="FUE3" t="s">
        <v>2068</v>
      </c>
      <c r="FUF3" t="s">
        <v>2073</v>
      </c>
      <c r="FUG3" t="s">
        <v>1813</v>
      </c>
      <c r="FUH3" t="s">
        <v>1818</v>
      </c>
      <c r="FUI3" t="s">
        <v>10094</v>
      </c>
      <c r="FUJ3" t="s">
        <v>2393</v>
      </c>
      <c r="FUK3" t="s">
        <v>2401</v>
      </c>
      <c r="FUL3" t="s">
        <v>2396</v>
      </c>
      <c r="FUM3" t="s">
        <v>10095</v>
      </c>
      <c r="FUN3" t="s">
        <v>2402</v>
      </c>
      <c r="FUO3" t="s">
        <v>261</v>
      </c>
      <c r="FUP3" t="s">
        <v>381</v>
      </c>
      <c r="FUQ3" t="s">
        <v>10035</v>
      </c>
      <c r="FUR3" t="s">
        <v>1817</v>
      </c>
      <c r="FUS3" t="s">
        <v>2076</v>
      </c>
      <c r="FUT3" t="s">
        <v>2706</v>
      </c>
      <c r="FUU3" t="s">
        <v>2394</v>
      </c>
      <c r="FUV3" t="s">
        <v>685</v>
      </c>
      <c r="FUW3" t="s">
        <v>10036</v>
      </c>
      <c r="FUX3" t="s">
        <v>1477</v>
      </c>
      <c r="FUY3" t="s">
        <v>2391</v>
      </c>
      <c r="FUZ3" t="s">
        <v>892</v>
      </c>
      <c r="FVA3" t="s">
        <v>10853</v>
      </c>
      <c r="FVB3" t="s">
        <v>10037</v>
      </c>
      <c r="FVC3" t="s">
        <v>566</v>
      </c>
      <c r="FVD3" t="s">
        <v>2077</v>
      </c>
      <c r="FVE3" t="s">
        <v>2395</v>
      </c>
      <c r="FVF3" t="s">
        <v>2397</v>
      </c>
      <c r="FVG3" t="s">
        <v>2787</v>
      </c>
      <c r="FVH3" t="s">
        <v>2390</v>
      </c>
      <c r="FVI3" t="s">
        <v>1278</v>
      </c>
      <c r="FVJ3" t="s">
        <v>2400</v>
      </c>
      <c r="FVK3" t="s">
        <v>2399</v>
      </c>
      <c r="FVL3" t="s">
        <v>1820</v>
      </c>
      <c r="FVM3" t="s">
        <v>2103</v>
      </c>
      <c r="FVN3" t="s">
        <v>10038</v>
      </c>
      <c r="FVO3" t="s">
        <v>10039</v>
      </c>
      <c r="FVP3" t="s">
        <v>10606</v>
      </c>
      <c r="FVQ3" t="s">
        <v>10040</v>
      </c>
      <c r="FVR3" t="s">
        <v>10041</v>
      </c>
      <c r="FVS3" t="s">
        <v>10607</v>
      </c>
      <c r="FVT3" t="s">
        <v>10042</v>
      </c>
      <c r="FVU3" t="s">
        <v>10043</v>
      </c>
      <c r="FVV3" t="s">
        <v>2392</v>
      </c>
      <c r="FVW3" t="s">
        <v>10315</v>
      </c>
      <c r="FVX3" t="s">
        <v>2398</v>
      </c>
      <c r="FVY3" t="s">
        <v>2075</v>
      </c>
      <c r="FVZ3" t="s">
        <v>2542</v>
      </c>
      <c r="FWA3" t="s">
        <v>313</v>
      </c>
      <c r="FWB3" t="s">
        <v>10387</v>
      </c>
      <c r="FWC3" t="s">
        <v>666</v>
      </c>
      <c r="FWD3" t="s">
        <v>2403</v>
      </c>
      <c r="FWE3" t="s">
        <v>2404</v>
      </c>
      <c r="FWF3" t="s">
        <v>1005</v>
      </c>
      <c r="FWG3" t="s">
        <v>958</v>
      </c>
      <c r="FWH3" t="s">
        <v>290</v>
      </c>
      <c r="FWI3" t="s">
        <v>665</v>
      </c>
      <c r="FWJ3" t="s">
        <v>1824</v>
      </c>
      <c r="FWK3" t="s">
        <v>2405</v>
      </c>
      <c r="FWL3" t="s">
        <v>1823</v>
      </c>
      <c r="FWM3" t="s">
        <v>1825</v>
      </c>
      <c r="FWN3" t="s">
        <v>1821</v>
      </c>
      <c r="FWO3" t="s">
        <v>875</v>
      </c>
      <c r="FWP3" t="s">
        <v>5713</v>
      </c>
      <c r="FWQ3" t="s">
        <v>1822</v>
      </c>
      <c r="FWR3" t="s">
        <v>309</v>
      </c>
      <c r="FWS3" t="s">
        <v>772</v>
      </c>
      <c r="FWT3" t="s">
        <v>2788</v>
      </c>
      <c r="FWU3" t="s">
        <v>2708</v>
      </c>
      <c r="FWV3" t="s">
        <v>10044</v>
      </c>
      <c r="FWW3" t="s">
        <v>10045</v>
      </c>
      <c r="FWX3" t="s">
        <v>2707</v>
      </c>
      <c r="FWY3" t="s">
        <v>2543</v>
      </c>
      <c r="FWZ3" t="s">
        <v>2709</v>
      </c>
    </row>
    <row r="4" spans="1:4953" x14ac:dyDescent="0.25">
      <c r="A4" t="s">
        <v>5555</v>
      </c>
      <c r="B4" s="22" t="s">
        <v>10908</v>
      </c>
      <c r="C4"/>
      <c r="E4" s="5">
        <v>1010998</v>
      </c>
      <c r="F4" s="5">
        <v>1009565</v>
      </c>
      <c r="G4" s="5">
        <v>100869</v>
      </c>
      <c r="H4" s="5">
        <v>1010681</v>
      </c>
      <c r="I4" s="5">
        <v>100384</v>
      </c>
      <c r="J4" s="5">
        <v>1009542</v>
      </c>
      <c r="K4" s="5">
        <v>4051553</v>
      </c>
      <c r="L4" s="5">
        <v>1005822</v>
      </c>
      <c r="M4" s="5">
        <v>1013235</v>
      </c>
      <c r="N4" s="5">
        <v>1010632</v>
      </c>
      <c r="O4" s="5">
        <v>1008388</v>
      </c>
      <c r="P4" s="5">
        <v>1010869</v>
      </c>
      <c r="Q4" s="5">
        <v>1011167</v>
      </c>
      <c r="R4" s="5">
        <v>4085129</v>
      </c>
      <c r="S4" s="5">
        <v>1022866</v>
      </c>
      <c r="T4" s="5">
        <v>1006487</v>
      </c>
      <c r="U4" s="5">
        <v>1009111</v>
      </c>
      <c r="V4" s="5">
        <v>4098221</v>
      </c>
      <c r="W4" s="5">
        <v>1011264</v>
      </c>
      <c r="X4" s="5">
        <v>1012021</v>
      </c>
      <c r="Y4" s="5">
        <v>1008412</v>
      </c>
      <c r="Z4" s="5">
        <v>4081232</v>
      </c>
      <c r="AA4" s="5">
        <v>1010896</v>
      </c>
      <c r="AB4" s="5">
        <v>9315675</v>
      </c>
      <c r="AC4" s="5">
        <v>1011081</v>
      </c>
      <c r="AD4" s="5">
        <v>1009741</v>
      </c>
      <c r="AE4" s="5">
        <v>1009779</v>
      </c>
      <c r="AF4" s="5">
        <v>1001771</v>
      </c>
      <c r="AG4" s="5">
        <v>1010112</v>
      </c>
      <c r="AH4" s="5">
        <v>1010143</v>
      </c>
      <c r="AI4" s="5">
        <v>1007681</v>
      </c>
      <c r="AJ4" s="5">
        <v>1009370</v>
      </c>
      <c r="AK4" s="5">
        <v>1009505</v>
      </c>
      <c r="AL4" s="5">
        <v>1007256</v>
      </c>
      <c r="AM4" s="5">
        <v>1010555</v>
      </c>
      <c r="AN4" s="5">
        <v>4155604</v>
      </c>
      <c r="AO4" s="5">
        <v>1010657</v>
      </c>
      <c r="AP4" s="5">
        <v>4057374</v>
      </c>
      <c r="AQ4" s="5">
        <v>1001770</v>
      </c>
      <c r="AR4" s="5">
        <v>1002298</v>
      </c>
      <c r="AS4" s="5">
        <v>1002503</v>
      </c>
      <c r="AT4" s="5">
        <v>1007686</v>
      </c>
      <c r="AU4" s="5">
        <v>1007151</v>
      </c>
      <c r="AV4" s="5">
        <v>1021691</v>
      </c>
      <c r="AW4" s="5">
        <v>1008140</v>
      </c>
      <c r="AX4" s="5">
        <v>1012203</v>
      </c>
      <c r="AY4" s="5">
        <v>1005524</v>
      </c>
      <c r="AZ4" s="5">
        <v>1006258</v>
      </c>
      <c r="BA4" s="5">
        <v>1004985</v>
      </c>
      <c r="BB4" s="5">
        <v>1007115</v>
      </c>
      <c r="BC4" s="5">
        <v>1010218</v>
      </c>
      <c r="BD4" s="5">
        <v>1007176</v>
      </c>
      <c r="BE4" s="5">
        <v>1007281</v>
      </c>
      <c r="BF4" s="5">
        <v>1010649</v>
      </c>
      <c r="BG4" s="5">
        <v>1007088</v>
      </c>
      <c r="BH4" s="5">
        <v>1005589</v>
      </c>
      <c r="BI4" s="5">
        <v>1008828</v>
      </c>
      <c r="BJ4" s="5">
        <v>1009783</v>
      </c>
      <c r="BK4" s="5">
        <v>1009545</v>
      </c>
      <c r="BL4" s="5">
        <v>1008709</v>
      </c>
      <c r="BM4" s="5">
        <v>1007666</v>
      </c>
      <c r="BN4" s="5">
        <v>1022312</v>
      </c>
      <c r="BO4" s="5">
        <v>1015421</v>
      </c>
      <c r="BP4" s="5">
        <v>1974012</v>
      </c>
      <c r="BQ4" s="5">
        <v>4102024</v>
      </c>
      <c r="BR4" s="5">
        <v>1022428</v>
      </c>
      <c r="BS4" s="5">
        <v>29536466</v>
      </c>
      <c r="BT4" s="5">
        <v>4171727</v>
      </c>
      <c r="BU4" s="5">
        <v>1004915</v>
      </c>
      <c r="BV4" s="5">
        <v>1008027</v>
      </c>
      <c r="BW4" s="5">
        <v>1004673</v>
      </c>
      <c r="BX4" s="5">
        <v>1020897</v>
      </c>
      <c r="BY4" s="5">
        <v>4087334</v>
      </c>
      <c r="BZ4" s="5">
        <v>1009352</v>
      </c>
      <c r="CA4" s="5">
        <v>1030007</v>
      </c>
      <c r="CB4" s="5">
        <v>1020801</v>
      </c>
      <c r="CC4" s="5">
        <v>1006946</v>
      </c>
      <c r="CD4" s="5">
        <v>4120342</v>
      </c>
      <c r="CE4" s="5">
        <v>1009330</v>
      </c>
      <c r="CF4" s="5">
        <v>4098177</v>
      </c>
      <c r="CG4" s="5">
        <v>123875005</v>
      </c>
      <c r="CH4" s="5">
        <v>4120252</v>
      </c>
      <c r="CI4" s="5">
        <v>4101384</v>
      </c>
      <c r="CJ4" s="5">
        <v>1008832</v>
      </c>
      <c r="CK4" s="5">
        <v>1007219</v>
      </c>
      <c r="CL4" s="5">
        <v>1008784</v>
      </c>
      <c r="CM4" s="5">
        <v>1008678</v>
      </c>
      <c r="CN4" s="5">
        <v>1010996</v>
      </c>
      <c r="CO4" s="5">
        <v>1007704</v>
      </c>
      <c r="CP4" s="5">
        <v>1010419</v>
      </c>
      <c r="CQ4" s="5">
        <v>1012232</v>
      </c>
      <c r="CR4" s="5">
        <v>4086646</v>
      </c>
      <c r="CS4" s="5">
        <v>1009809</v>
      </c>
      <c r="CT4" s="5">
        <v>1001445</v>
      </c>
      <c r="CU4" s="5">
        <v>4086567</v>
      </c>
      <c r="CV4" s="5">
        <v>1005775</v>
      </c>
      <c r="CW4" s="5">
        <v>1009752</v>
      </c>
      <c r="CX4" s="5">
        <v>1016200</v>
      </c>
      <c r="CY4" s="5">
        <v>1011276</v>
      </c>
      <c r="CZ4" s="5">
        <v>1010177</v>
      </c>
      <c r="DA4" s="5">
        <v>1007313</v>
      </c>
      <c r="DB4" s="5">
        <v>1030003</v>
      </c>
      <c r="DC4" s="5">
        <v>1007943</v>
      </c>
      <c r="DD4" s="5">
        <v>1014671</v>
      </c>
      <c r="DE4" s="5">
        <v>1007930</v>
      </c>
      <c r="DF4" s="5">
        <v>1011685</v>
      </c>
      <c r="DG4" s="5">
        <v>1009615</v>
      </c>
      <c r="DH4" s="5">
        <v>1007091</v>
      </c>
      <c r="DI4" s="5">
        <v>1009868</v>
      </c>
      <c r="DJ4" s="5">
        <v>1022335</v>
      </c>
      <c r="DK4" s="5">
        <v>1015435</v>
      </c>
      <c r="DL4" s="5">
        <v>1005468</v>
      </c>
      <c r="DM4" s="5">
        <v>1015580</v>
      </c>
      <c r="DN4" s="5">
        <v>1009618</v>
      </c>
      <c r="DO4" s="5">
        <v>4151615</v>
      </c>
      <c r="DP4" s="5">
        <v>1010354</v>
      </c>
      <c r="DQ4" s="5">
        <v>1006452</v>
      </c>
      <c r="DR4" s="5">
        <v>1004452</v>
      </c>
      <c r="DS4" s="5">
        <v>1008731</v>
      </c>
      <c r="DT4" s="5">
        <v>1005679</v>
      </c>
      <c r="DU4" s="5">
        <v>1016148</v>
      </c>
      <c r="DV4" s="5">
        <v>1010328</v>
      </c>
      <c r="DW4" s="5">
        <v>1004497</v>
      </c>
      <c r="DX4" s="5">
        <v>1009587</v>
      </c>
      <c r="DY4" s="5">
        <v>1136055</v>
      </c>
      <c r="DZ4" s="5">
        <v>1008084</v>
      </c>
      <c r="EA4" s="5">
        <v>1004301</v>
      </c>
      <c r="EB4" s="5">
        <v>1004563</v>
      </c>
      <c r="EC4" s="5">
        <v>1007974</v>
      </c>
      <c r="ED4" s="5">
        <v>1014447</v>
      </c>
      <c r="EE4" s="5">
        <v>1009731</v>
      </c>
      <c r="EF4" s="5">
        <v>1136048</v>
      </c>
      <c r="EG4" s="5">
        <v>4050896</v>
      </c>
      <c r="EH4" s="5">
        <v>1004680</v>
      </c>
      <c r="EI4" s="5">
        <v>1013841</v>
      </c>
      <c r="EJ4" s="5">
        <v>1007195</v>
      </c>
      <c r="EK4" s="5">
        <v>1008751</v>
      </c>
      <c r="EL4" s="5">
        <v>1005123</v>
      </c>
      <c r="EM4" s="5">
        <v>1012246</v>
      </c>
      <c r="EN4" s="5">
        <v>1009651</v>
      </c>
      <c r="EO4" s="5">
        <v>1004194</v>
      </c>
      <c r="EP4" s="5">
        <v>1005558</v>
      </c>
      <c r="EQ4" s="5">
        <v>1010385</v>
      </c>
      <c r="ER4" s="5">
        <v>1004587</v>
      </c>
      <c r="ES4" s="5">
        <v>1005384</v>
      </c>
      <c r="ET4" s="5">
        <v>1013029</v>
      </c>
      <c r="EU4" s="5">
        <v>1008131</v>
      </c>
      <c r="EV4" s="5">
        <v>1009646</v>
      </c>
      <c r="EW4" s="5">
        <v>4096228</v>
      </c>
      <c r="EX4" s="5">
        <v>1015456</v>
      </c>
      <c r="EY4" s="5">
        <v>1015067</v>
      </c>
      <c r="EZ4" s="5">
        <v>1005364</v>
      </c>
      <c r="FA4" s="5">
        <v>1011881</v>
      </c>
      <c r="FB4" s="5">
        <v>1008202</v>
      </c>
      <c r="FC4" s="5">
        <v>4056506</v>
      </c>
      <c r="FD4" s="5">
        <v>1991060</v>
      </c>
      <c r="FE4" s="5">
        <v>1004205</v>
      </c>
      <c r="FF4" s="5">
        <v>1004771</v>
      </c>
      <c r="FG4" s="5">
        <v>1002605</v>
      </c>
      <c r="FH4" s="5">
        <v>1015998</v>
      </c>
      <c r="FI4" s="5">
        <v>1014541</v>
      </c>
      <c r="FJ4" s="5">
        <v>4100862</v>
      </c>
      <c r="FK4" s="5">
        <v>1012112</v>
      </c>
      <c r="FL4" s="5">
        <v>1012281</v>
      </c>
      <c r="FM4" s="5">
        <v>1014506</v>
      </c>
      <c r="FN4" s="5">
        <v>1015220</v>
      </c>
      <c r="FO4" s="5">
        <v>1014568</v>
      </c>
      <c r="FP4" s="5">
        <v>1012300</v>
      </c>
      <c r="FQ4" s="5">
        <v>1008956</v>
      </c>
      <c r="FR4" s="5">
        <v>1015145</v>
      </c>
      <c r="FS4" s="5">
        <v>1012460</v>
      </c>
      <c r="FT4" s="5">
        <v>1012759</v>
      </c>
      <c r="FU4" s="5">
        <v>1023389</v>
      </c>
      <c r="FV4" s="5">
        <v>1005218</v>
      </c>
      <c r="FW4" s="5">
        <v>1004428</v>
      </c>
      <c r="FX4" s="5">
        <v>1002798</v>
      </c>
      <c r="FY4" s="5">
        <v>1013221</v>
      </c>
      <c r="FZ4" s="5">
        <v>4073003</v>
      </c>
      <c r="GA4" s="5">
        <v>1024907</v>
      </c>
      <c r="GB4" s="5">
        <v>10920095</v>
      </c>
      <c r="GC4" s="5">
        <v>4146341</v>
      </c>
      <c r="GD4" s="5">
        <v>4138439</v>
      </c>
      <c r="GE4" s="5">
        <v>29261671</v>
      </c>
      <c r="GF4" s="5">
        <v>4066628</v>
      </c>
      <c r="GG4" s="5">
        <v>10647325</v>
      </c>
      <c r="GH4" s="5">
        <v>1001010</v>
      </c>
      <c r="GI4" s="5">
        <v>1002942</v>
      </c>
      <c r="GJ4" s="5">
        <v>4135580</v>
      </c>
      <c r="GK4" s="5">
        <v>4087721</v>
      </c>
      <c r="GL4" s="5">
        <v>105986763</v>
      </c>
      <c r="GM4" s="5">
        <v>106436976</v>
      </c>
      <c r="GN4" s="5">
        <v>117369452</v>
      </c>
      <c r="GO4" s="5">
        <v>111463988</v>
      </c>
      <c r="GP4" s="5">
        <v>1983015</v>
      </c>
      <c r="GQ4" s="5">
        <v>4090311</v>
      </c>
      <c r="GR4" s="5">
        <v>4147297</v>
      </c>
      <c r="GS4" s="5">
        <v>101373112</v>
      </c>
      <c r="GT4" s="5">
        <v>1022802</v>
      </c>
      <c r="GU4" s="5">
        <v>4090309</v>
      </c>
      <c r="GV4" s="5">
        <v>4055784</v>
      </c>
      <c r="GW4" s="5">
        <v>1001972</v>
      </c>
      <c r="GX4" s="5">
        <v>1012531</v>
      </c>
      <c r="GY4" s="5">
        <v>1010090</v>
      </c>
      <c r="GZ4" s="5">
        <v>101226534</v>
      </c>
      <c r="HA4" s="5">
        <v>1022747</v>
      </c>
      <c r="HB4" s="5">
        <v>4240224</v>
      </c>
      <c r="HC4" s="5">
        <v>13275291</v>
      </c>
      <c r="HD4" s="5">
        <v>4291839</v>
      </c>
      <c r="HE4" s="5">
        <v>1012219</v>
      </c>
      <c r="HF4" s="5">
        <v>13322438</v>
      </c>
      <c r="HG4" s="5">
        <v>100643</v>
      </c>
      <c r="HH4" s="5">
        <v>4100556</v>
      </c>
      <c r="HI4" s="5">
        <v>1009912</v>
      </c>
      <c r="HJ4" s="5">
        <v>4236056</v>
      </c>
      <c r="HK4" s="5">
        <v>1013586</v>
      </c>
      <c r="HL4" s="5">
        <v>1012100</v>
      </c>
      <c r="HM4" s="5">
        <v>1006657</v>
      </c>
      <c r="HN4" s="5">
        <v>13348959</v>
      </c>
      <c r="HO4" s="5">
        <v>100374652</v>
      </c>
      <c r="HP4" s="5">
        <v>1009026</v>
      </c>
      <c r="HQ4" s="5">
        <v>4142604</v>
      </c>
      <c r="HR4" s="5">
        <v>4072466</v>
      </c>
      <c r="HS4" s="5">
        <v>4072402</v>
      </c>
      <c r="HT4" s="5">
        <v>6519288</v>
      </c>
      <c r="HU4" s="5">
        <v>1013291</v>
      </c>
      <c r="HV4" s="5">
        <v>19866693</v>
      </c>
      <c r="HW4" s="5">
        <v>4114106</v>
      </c>
      <c r="HX4" s="5">
        <v>4094107</v>
      </c>
      <c r="HY4" s="5">
        <v>1004788</v>
      </c>
      <c r="HZ4" s="5">
        <v>4146122</v>
      </c>
      <c r="IA4" s="5">
        <v>4051013</v>
      </c>
      <c r="IB4" s="5">
        <v>1011287</v>
      </c>
      <c r="IC4" s="5">
        <v>4204967</v>
      </c>
      <c r="ID4" s="5">
        <v>13297708</v>
      </c>
      <c r="IE4" s="5">
        <v>4050453</v>
      </c>
      <c r="IF4" s="5">
        <v>1015477</v>
      </c>
      <c r="IG4" s="5">
        <v>1004950</v>
      </c>
      <c r="IH4" s="5">
        <v>4273862</v>
      </c>
      <c r="II4" s="5">
        <v>13321178</v>
      </c>
      <c r="IJ4" s="5">
        <v>4107052</v>
      </c>
      <c r="IK4" s="5">
        <v>26509206</v>
      </c>
      <c r="IL4" s="5">
        <v>4081800</v>
      </c>
      <c r="IM4" s="5">
        <v>4100034</v>
      </c>
      <c r="IN4" s="5">
        <v>4056637</v>
      </c>
      <c r="IO4" s="5">
        <v>1007790</v>
      </c>
      <c r="IP4" s="5">
        <v>4149589</v>
      </c>
      <c r="IQ4" s="5">
        <v>100694</v>
      </c>
      <c r="IR4" s="5">
        <v>1016219</v>
      </c>
      <c r="IS4" s="5">
        <v>4308022</v>
      </c>
      <c r="IT4" s="5">
        <v>1012206</v>
      </c>
      <c r="IU4" s="5">
        <v>13000179</v>
      </c>
      <c r="IV4" s="5">
        <v>1006520</v>
      </c>
      <c r="IW4" s="5">
        <v>1006621</v>
      </c>
      <c r="IX4" s="5">
        <v>1002212</v>
      </c>
      <c r="IY4" s="5">
        <v>105764871</v>
      </c>
      <c r="IZ4" s="5">
        <v>1024603</v>
      </c>
      <c r="JA4" s="5">
        <v>1010253</v>
      </c>
      <c r="JB4" s="5">
        <v>1013943</v>
      </c>
      <c r="JC4" s="5">
        <v>1014752</v>
      </c>
      <c r="JD4" s="5">
        <v>4114115</v>
      </c>
      <c r="JE4" s="5">
        <v>1023401</v>
      </c>
      <c r="JF4" s="5">
        <v>4237635</v>
      </c>
      <c r="JG4" s="5">
        <v>1032515</v>
      </c>
      <c r="JH4" s="5">
        <v>1001840</v>
      </c>
      <c r="JI4" s="5">
        <v>1002451</v>
      </c>
      <c r="JJ4" s="5">
        <v>4156308</v>
      </c>
      <c r="JK4" s="5">
        <v>4114003</v>
      </c>
      <c r="JL4" s="5">
        <v>1013648</v>
      </c>
      <c r="JM4" s="5">
        <v>29633181</v>
      </c>
      <c r="JN4" s="5">
        <v>4051719</v>
      </c>
      <c r="JO4" s="5">
        <v>1013117</v>
      </c>
      <c r="JP4" s="5">
        <v>1003685</v>
      </c>
      <c r="JQ4" s="5">
        <v>1015946</v>
      </c>
      <c r="JR4" s="5">
        <v>20307362</v>
      </c>
      <c r="JS4" s="5">
        <v>4086858</v>
      </c>
      <c r="JT4" s="5">
        <v>20095743</v>
      </c>
      <c r="JU4" s="5">
        <v>1012039</v>
      </c>
      <c r="JV4" s="5">
        <v>1013031</v>
      </c>
      <c r="JW4" s="5">
        <v>100832</v>
      </c>
      <c r="JX4" s="5">
        <v>1024282</v>
      </c>
      <c r="JY4" s="5">
        <v>1005606</v>
      </c>
      <c r="JZ4" s="5">
        <v>4236068</v>
      </c>
      <c r="KA4" s="5">
        <v>106161472</v>
      </c>
      <c r="KB4" s="5">
        <v>107537907</v>
      </c>
      <c r="KC4" s="5">
        <v>4204964</v>
      </c>
      <c r="KD4" s="5">
        <v>19460079</v>
      </c>
      <c r="KE4" s="5">
        <v>4049533</v>
      </c>
      <c r="KF4" s="5">
        <v>1003034</v>
      </c>
      <c r="KG4" s="5">
        <v>1015510</v>
      </c>
      <c r="KH4" s="5">
        <v>4136171</v>
      </c>
      <c r="KI4" s="5">
        <v>4170693</v>
      </c>
      <c r="KJ4" s="5">
        <v>4537328</v>
      </c>
      <c r="KK4" s="5">
        <v>1010569</v>
      </c>
      <c r="KL4" s="5">
        <v>1984028</v>
      </c>
      <c r="KM4" s="5">
        <v>1010388</v>
      </c>
      <c r="KN4" s="5">
        <v>4056852</v>
      </c>
      <c r="KO4" s="5">
        <v>4085946</v>
      </c>
      <c r="KP4" s="5">
        <v>6406211</v>
      </c>
      <c r="KQ4" s="5">
        <v>1010330</v>
      </c>
      <c r="KR4" s="5">
        <v>1007765</v>
      </c>
      <c r="KS4" s="5">
        <v>10727655</v>
      </c>
      <c r="KT4" s="5">
        <v>1014548</v>
      </c>
      <c r="KU4" s="5">
        <v>4152089</v>
      </c>
      <c r="KV4" s="5">
        <v>1136052</v>
      </c>
      <c r="KW4" s="5">
        <v>1007794</v>
      </c>
      <c r="KX4" s="5">
        <v>1023324</v>
      </c>
      <c r="KY4" s="5">
        <v>4104868</v>
      </c>
      <c r="KZ4" s="5">
        <v>13322808</v>
      </c>
      <c r="LA4" s="5">
        <v>4107051</v>
      </c>
      <c r="LB4" s="5">
        <v>1030017</v>
      </c>
      <c r="LC4" s="5">
        <v>1002913</v>
      </c>
      <c r="LD4" s="5">
        <v>100340098</v>
      </c>
      <c r="LE4" s="5">
        <v>4150168</v>
      </c>
      <c r="LF4" s="5">
        <v>4086076</v>
      </c>
      <c r="LG4" s="5">
        <v>13415788</v>
      </c>
      <c r="LH4" s="5">
        <v>4114349</v>
      </c>
      <c r="LI4" s="5">
        <v>100840</v>
      </c>
      <c r="LJ4" s="5">
        <v>4098489</v>
      </c>
      <c r="LK4" s="5">
        <v>1023519</v>
      </c>
      <c r="LL4" s="5">
        <v>1002171</v>
      </c>
      <c r="LM4" s="5">
        <v>116788568</v>
      </c>
      <c r="LN4" s="5">
        <v>4092972</v>
      </c>
      <c r="LO4" s="5">
        <v>1007215</v>
      </c>
      <c r="LP4" s="5">
        <v>4142245</v>
      </c>
      <c r="LQ4" s="5">
        <v>4188211</v>
      </c>
      <c r="LR4" s="5">
        <v>1005914</v>
      </c>
      <c r="LS4" s="5">
        <v>13410081</v>
      </c>
      <c r="LT4" s="5">
        <v>9318556</v>
      </c>
      <c r="LU4" s="5">
        <v>1015433</v>
      </c>
      <c r="LV4" s="5">
        <v>13427903</v>
      </c>
      <c r="LW4" s="5">
        <v>1013610</v>
      </c>
      <c r="LX4" s="5">
        <v>13335574</v>
      </c>
      <c r="LY4" s="5">
        <v>6411313</v>
      </c>
      <c r="LZ4" s="5">
        <v>13430819</v>
      </c>
      <c r="MA4" s="5">
        <v>1008394</v>
      </c>
      <c r="MB4" s="5">
        <v>1991012</v>
      </c>
      <c r="MC4" s="5">
        <v>4274668</v>
      </c>
      <c r="MD4" s="5">
        <v>4245881</v>
      </c>
      <c r="ME4" s="5">
        <v>1008975</v>
      </c>
      <c r="MF4" s="5">
        <v>1005382</v>
      </c>
      <c r="MG4" s="5">
        <v>1022604</v>
      </c>
      <c r="MH4" s="5">
        <v>4095313</v>
      </c>
      <c r="MI4" s="5">
        <v>4291842</v>
      </c>
      <c r="MJ4" s="5">
        <v>1011445</v>
      </c>
      <c r="MK4" s="5">
        <v>1020822</v>
      </c>
      <c r="ML4" s="5">
        <v>1002097</v>
      </c>
      <c r="MM4" s="5">
        <v>19122105</v>
      </c>
      <c r="MN4" s="5">
        <v>112148015</v>
      </c>
      <c r="MO4" s="5">
        <v>1012550</v>
      </c>
      <c r="MP4" s="5">
        <v>7729972</v>
      </c>
      <c r="MQ4" s="5">
        <v>1009604</v>
      </c>
      <c r="MR4" s="5">
        <v>1014728</v>
      </c>
      <c r="MS4" s="5">
        <v>1007293</v>
      </c>
      <c r="MT4" s="5">
        <v>4027090</v>
      </c>
      <c r="MU4" s="5">
        <v>1014207</v>
      </c>
      <c r="MV4" s="5">
        <v>1007238</v>
      </c>
      <c r="MW4" s="5">
        <v>1010756</v>
      </c>
      <c r="MX4" s="5">
        <v>1013017</v>
      </c>
      <c r="MY4" s="5">
        <v>105834142</v>
      </c>
      <c r="MZ4" s="5">
        <v>1000854</v>
      </c>
      <c r="NA4" s="5">
        <v>4056085</v>
      </c>
      <c r="NB4" s="5">
        <v>1003706</v>
      </c>
      <c r="NC4" s="5">
        <v>4166286</v>
      </c>
      <c r="ND4" s="5">
        <v>1000996</v>
      </c>
      <c r="NE4" s="5">
        <v>1002091</v>
      </c>
      <c r="NF4" s="5">
        <v>1009305</v>
      </c>
      <c r="NG4" s="5">
        <v>4065799</v>
      </c>
      <c r="NH4" s="5">
        <v>1015756</v>
      </c>
      <c r="NI4" s="5">
        <v>1024682</v>
      </c>
      <c r="NJ4" s="5">
        <v>4142850</v>
      </c>
      <c r="NK4" s="5">
        <v>1010318</v>
      </c>
      <c r="NL4" s="5">
        <v>1009829</v>
      </c>
      <c r="NM4" s="5">
        <v>1007494</v>
      </c>
      <c r="NN4" s="5">
        <v>1015896</v>
      </c>
      <c r="NO4" s="5">
        <v>1008470</v>
      </c>
      <c r="NP4" s="5">
        <v>4092117</v>
      </c>
      <c r="NQ4" s="5">
        <v>4087840</v>
      </c>
      <c r="NR4" s="5">
        <v>1007646</v>
      </c>
      <c r="NS4" s="5">
        <v>4065807</v>
      </c>
      <c r="NT4" s="5">
        <v>1007264</v>
      </c>
      <c r="NU4" s="5">
        <v>1032521</v>
      </c>
      <c r="NV4" s="5">
        <v>1009366</v>
      </c>
      <c r="NW4" s="5">
        <v>1006443</v>
      </c>
      <c r="NX4" s="5">
        <v>1006283</v>
      </c>
      <c r="NY4" s="5">
        <v>1001906</v>
      </c>
      <c r="NZ4" s="5">
        <v>1001477</v>
      </c>
      <c r="OA4" s="5">
        <v>1007133</v>
      </c>
      <c r="OB4" s="5">
        <v>1010152</v>
      </c>
      <c r="OC4" s="5">
        <v>4087838</v>
      </c>
      <c r="OD4" s="5">
        <v>1008985</v>
      </c>
      <c r="OE4" s="5">
        <v>1009858</v>
      </c>
      <c r="OF4" s="5">
        <v>1012130</v>
      </c>
      <c r="OG4" s="5">
        <v>4270349</v>
      </c>
      <c r="OH4" s="5">
        <v>1008384</v>
      </c>
      <c r="OI4" s="5">
        <v>1009924</v>
      </c>
      <c r="OJ4" s="5">
        <v>1011866</v>
      </c>
      <c r="OK4" s="5">
        <v>1009490</v>
      </c>
      <c r="OL4" s="5">
        <v>4152242</v>
      </c>
      <c r="OM4" s="5">
        <v>1000474</v>
      </c>
      <c r="ON4" s="5">
        <v>1007167</v>
      </c>
      <c r="OO4" s="5">
        <v>1000386</v>
      </c>
      <c r="OP4" s="5">
        <v>4146528</v>
      </c>
      <c r="OQ4" s="5">
        <v>1016070</v>
      </c>
      <c r="OR4" s="5">
        <v>1005349</v>
      </c>
      <c r="OS4" s="5">
        <v>1007604</v>
      </c>
      <c r="OT4" s="5">
        <v>1004949</v>
      </c>
      <c r="OU4" s="5">
        <v>1013557</v>
      </c>
      <c r="OV4" s="5">
        <v>1011588</v>
      </c>
      <c r="OW4" s="5">
        <v>1007859</v>
      </c>
      <c r="OX4" s="5">
        <v>1010198</v>
      </c>
      <c r="OY4" s="5">
        <v>1005455</v>
      </c>
      <c r="OZ4" s="5">
        <v>1008838</v>
      </c>
      <c r="PA4" s="5">
        <v>4098821</v>
      </c>
      <c r="PB4" s="5">
        <v>1009030</v>
      </c>
      <c r="PC4" s="5">
        <v>4098898</v>
      </c>
      <c r="PD4" s="5">
        <v>1010665</v>
      </c>
      <c r="PE4" s="5">
        <v>4053332</v>
      </c>
      <c r="PF4" s="5">
        <v>1005000</v>
      </c>
      <c r="PG4" s="5">
        <v>1014236</v>
      </c>
      <c r="PH4" s="5">
        <v>4073432</v>
      </c>
      <c r="PI4" s="5">
        <v>1008325</v>
      </c>
      <c r="PJ4" s="5">
        <v>1984059</v>
      </c>
      <c r="PK4" s="5">
        <v>1007940</v>
      </c>
      <c r="PL4" s="5">
        <v>4101493</v>
      </c>
      <c r="PM4" s="5">
        <v>1015810</v>
      </c>
      <c r="PN4" s="5">
        <v>1014897</v>
      </c>
      <c r="PO4" s="5">
        <v>4166774</v>
      </c>
      <c r="PP4" s="5">
        <v>1015769</v>
      </c>
      <c r="PQ4" s="5">
        <v>6417239</v>
      </c>
      <c r="PR4" s="5">
        <v>1009079</v>
      </c>
      <c r="PS4" s="5">
        <v>1011652</v>
      </c>
      <c r="PT4" s="5">
        <v>1014099</v>
      </c>
      <c r="PU4" s="5">
        <v>1011183</v>
      </c>
      <c r="PV4" s="5">
        <v>4219902</v>
      </c>
      <c r="PW4" s="5">
        <v>1010261</v>
      </c>
      <c r="PX4" s="5">
        <v>1010708</v>
      </c>
      <c r="PY4" s="5">
        <v>100788</v>
      </c>
      <c r="PZ4" s="5">
        <v>1005531</v>
      </c>
      <c r="QA4" s="5">
        <v>4103488</v>
      </c>
      <c r="QB4" s="5">
        <v>1007270</v>
      </c>
      <c r="QC4" s="5">
        <v>1016392</v>
      </c>
      <c r="QD4" s="5">
        <v>1004975</v>
      </c>
      <c r="QE4" s="5">
        <v>1005622</v>
      </c>
      <c r="QF4" s="5">
        <v>4230352</v>
      </c>
      <c r="QG4" s="5">
        <v>1009472</v>
      </c>
      <c r="QH4" s="5">
        <v>1013378</v>
      </c>
      <c r="QI4" s="5">
        <v>1001372</v>
      </c>
      <c r="QJ4" s="5">
        <v>1984006</v>
      </c>
      <c r="QK4" s="5">
        <v>137251449</v>
      </c>
      <c r="QL4" s="5">
        <v>10761972</v>
      </c>
      <c r="QM4" s="5">
        <v>15127188</v>
      </c>
      <c r="QN4" s="5">
        <v>1010601</v>
      </c>
      <c r="QO4" s="5">
        <v>13307020</v>
      </c>
      <c r="QP4" s="5">
        <v>28702547</v>
      </c>
      <c r="QQ4" s="5">
        <v>14431107</v>
      </c>
      <c r="QR4" s="5">
        <v>1025172</v>
      </c>
      <c r="QS4" s="5">
        <v>4072760</v>
      </c>
      <c r="QT4" s="5">
        <v>1005062</v>
      </c>
      <c r="QU4" s="5">
        <v>4066625</v>
      </c>
      <c r="QV4" s="5">
        <v>4214847</v>
      </c>
      <c r="QW4" s="5">
        <v>1010024</v>
      </c>
      <c r="QX4" s="5">
        <v>4072761</v>
      </c>
      <c r="QY4" s="5">
        <v>4143301</v>
      </c>
      <c r="QZ4" s="5">
        <v>1009536</v>
      </c>
      <c r="RA4" s="5">
        <v>1022299</v>
      </c>
      <c r="RB4" s="5">
        <v>4122253</v>
      </c>
      <c r="RC4" s="5">
        <v>1022794</v>
      </c>
      <c r="RD4" s="5">
        <v>4233068</v>
      </c>
      <c r="RE4" s="5">
        <v>4155162</v>
      </c>
      <c r="RF4" s="5">
        <v>4308911</v>
      </c>
      <c r="RG4" s="5">
        <v>4247528</v>
      </c>
      <c r="RH4" s="5">
        <v>1001600</v>
      </c>
      <c r="RI4" s="5">
        <v>4239491</v>
      </c>
      <c r="RJ4" s="5">
        <v>1024072</v>
      </c>
      <c r="RK4" s="5">
        <v>1010126</v>
      </c>
      <c r="RL4" s="5">
        <v>4072408</v>
      </c>
      <c r="RM4" s="5">
        <v>4072559</v>
      </c>
      <c r="RN4" s="5">
        <v>1002906</v>
      </c>
      <c r="RO4" s="5">
        <v>1024488</v>
      </c>
      <c r="RP4" s="5">
        <v>13494906</v>
      </c>
      <c r="RQ4" s="5">
        <v>1005185</v>
      </c>
      <c r="RR4" s="5">
        <v>4101238</v>
      </c>
      <c r="RS4" s="5">
        <v>1002438</v>
      </c>
      <c r="RT4" s="5">
        <v>6470358</v>
      </c>
      <c r="RU4" s="5">
        <v>12988053</v>
      </c>
      <c r="RV4" s="5">
        <v>8656591</v>
      </c>
      <c r="RW4" s="5">
        <v>4406731</v>
      </c>
      <c r="RX4" s="5">
        <v>13323126</v>
      </c>
      <c r="RY4" s="5">
        <v>4576735</v>
      </c>
      <c r="RZ4" s="5">
        <v>1005506</v>
      </c>
      <c r="SA4" s="5">
        <v>13343916</v>
      </c>
      <c r="SB4" s="5">
        <v>13323127</v>
      </c>
      <c r="SC4" s="5">
        <v>4540627</v>
      </c>
      <c r="SD4" s="5">
        <v>4112055</v>
      </c>
      <c r="SE4" s="5">
        <v>13760304</v>
      </c>
      <c r="SF4" s="5">
        <v>1007814</v>
      </c>
      <c r="SG4" s="5">
        <v>4142607</v>
      </c>
      <c r="SH4" s="5">
        <v>1011117</v>
      </c>
      <c r="SI4" s="5">
        <v>4146055</v>
      </c>
      <c r="SJ4" s="5">
        <v>115022068</v>
      </c>
      <c r="SK4" s="5">
        <v>4234504</v>
      </c>
      <c r="SL4" s="5">
        <v>1991063</v>
      </c>
      <c r="SM4" s="5">
        <v>1012932</v>
      </c>
      <c r="SN4" s="5">
        <v>1013361</v>
      </c>
      <c r="SO4" s="5">
        <v>4229816</v>
      </c>
      <c r="SP4" s="5">
        <v>1014817</v>
      </c>
      <c r="SQ4" s="5">
        <v>4121577</v>
      </c>
      <c r="SR4" s="5">
        <v>4055300</v>
      </c>
      <c r="SS4" s="5">
        <v>10363127</v>
      </c>
      <c r="ST4" s="5">
        <v>1012610</v>
      </c>
      <c r="SU4" s="5">
        <v>1023351</v>
      </c>
      <c r="SV4" s="5">
        <v>1014022</v>
      </c>
      <c r="SW4" s="5">
        <v>25929036</v>
      </c>
      <c r="SX4" s="5">
        <v>4053192</v>
      </c>
      <c r="SY4" s="5">
        <v>4076601</v>
      </c>
      <c r="SZ4" s="5">
        <v>4051709</v>
      </c>
      <c r="TA4" s="5">
        <v>1006552</v>
      </c>
      <c r="TB4" s="5">
        <v>23602947</v>
      </c>
      <c r="TC4" s="5">
        <v>4093029</v>
      </c>
      <c r="TD4" s="5">
        <v>1014521</v>
      </c>
      <c r="TE4" s="5">
        <v>1006181</v>
      </c>
      <c r="TF4" s="5">
        <v>1136037</v>
      </c>
      <c r="TG4" s="5">
        <v>1005806</v>
      </c>
      <c r="TH4" s="5">
        <v>1984061</v>
      </c>
      <c r="TI4" s="5">
        <v>101545676</v>
      </c>
      <c r="TJ4" s="5">
        <v>13305940</v>
      </c>
      <c r="TK4" s="5">
        <v>4152462</v>
      </c>
      <c r="TL4" s="5">
        <v>1005743</v>
      </c>
      <c r="TM4" s="5">
        <v>4156383</v>
      </c>
      <c r="TN4" s="5">
        <v>1002393</v>
      </c>
      <c r="TO4" s="5">
        <v>1005166</v>
      </c>
      <c r="TP4" s="5">
        <v>1005248</v>
      </c>
      <c r="TQ4" s="5">
        <v>1006450</v>
      </c>
      <c r="TR4" s="5">
        <v>4100810</v>
      </c>
      <c r="TS4" s="5">
        <v>1006405</v>
      </c>
      <c r="TT4" s="5">
        <v>1012543</v>
      </c>
      <c r="TU4" s="5">
        <v>110934400</v>
      </c>
      <c r="TV4" s="5">
        <v>1011928</v>
      </c>
      <c r="TW4" s="5">
        <v>14347159</v>
      </c>
      <c r="TX4" s="5">
        <v>29208007</v>
      </c>
      <c r="TY4" s="5">
        <v>10401497</v>
      </c>
      <c r="TZ4" s="5">
        <v>1022508</v>
      </c>
      <c r="UA4" s="5">
        <v>1002670</v>
      </c>
      <c r="UB4" s="5">
        <v>1004709</v>
      </c>
      <c r="UC4" s="5">
        <v>1014701</v>
      </c>
      <c r="UD4" s="5">
        <v>4160592</v>
      </c>
      <c r="UE4" s="5">
        <v>19773164</v>
      </c>
      <c r="UF4" s="5">
        <v>1010592</v>
      </c>
      <c r="UG4" s="5">
        <v>28239354</v>
      </c>
      <c r="UH4" s="5">
        <v>4050688</v>
      </c>
      <c r="UI4" s="5">
        <v>4091705</v>
      </c>
      <c r="UJ4" s="5">
        <v>1136011</v>
      </c>
      <c r="UK4" s="5">
        <v>4072334</v>
      </c>
      <c r="UL4" s="5">
        <v>1981036</v>
      </c>
      <c r="UM4" s="5">
        <v>1010189</v>
      </c>
      <c r="UN4" s="5">
        <v>1012121</v>
      </c>
      <c r="UO4" s="5">
        <v>4187722</v>
      </c>
      <c r="UP4" s="5">
        <v>4053572</v>
      </c>
      <c r="UQ4" s="5">
        <v>1011067</v>
      </c>
      <c r="UR4" s="5">
        <v>4101527</v>
      </c>
      <c r="US4" s="5">
        <v>1012815</v>
      </c>
      <c r="UT4" s="5">
        <v>1009973</v>
      </c>
      <c r="UU4" s="5">
        <v>4160708</v>
      </c>
      <c r="UV4" s="5">
        <v>1004260</v>
      </c>
      <c r="UW4" s="5">
        <v>4153389</v>
      </c>
      <c r="UX4" s="5">
        <v>4076879</v>
      </c>
      <c r="UY4" s="5">
        <v>1004585</v>
      </c>
      <c r="UZ4" s="5">
        <v>1023555</v>
      </c>
      <c r="VA4" s="5">
        <v>4099191</v>
      </c>
      <c r="VB4" s="5">
        <v>1991074</v>
      </c>
      <c r="VC4" s="5">
        <v>1008689</v>
      </c>
      <c r="VD4" s="5">
        <v>1982022</v>
      </c>
      <c r="VE4" s="5">
        <v>1007027</v>
      </c>
      <c r="VF4" s="5">
        <v>1007449</v>
      </c>
      <c r="VG4" s="5">
        <v>1004935</v>
      </c>
      <c r="VH4" s="5">
        <v>1006541</v>
      </c>
      <c r="VI4" s="5">
        <v>101369981</v>
      </c>
      <c r="VJ4" s="5">
        <v>1008104</v>
      </c>
      <c r="VK4" s="5">
        <v>27386111</v>
      </c>
      <c r="VL4" s="5">
        <v>4877951</v>
      </c>
      <c r="VM4" s="5">
        <v>1012831</v>
      </c>
      <c r="VN4" s="5">
        <v>4050694</v>
      </c>
      <c r="VO4" s="5">
        <v>1001285</v>
      </c>
      <c r="VP4" s="5">
        <v>1006544</v>
      </c>
      <c r="VQ4" s="5">
        <v>4089733</v>
      </c>
      <c r="VR4" s="5">
        <v>4150024</v>
      </c>
      <c r="VS4" s="5">
        <v>1013404</v>
      </c>
      <c r="VT4" s="5">
        <v>1005403</v>
      </c>
      <c r="VU4" s="5">
        <v>1016127</v>
      </c>
      <c r="VV4" s="5">
        <v>1005666</v>
      </c>
      <c r="VW4" s="5">
        <v>1009453</v>
      </c>
      <c r="VX4" s="5">
        <v>1006472</v>
      </c>
      <c r="VY4" s="5">
        <v>1010717</v>
      </c>
      <c r="VZ4" s="5">
        <v>1000016</v>
      </c>
      <c r="WA4" s="5">
        <v>1011675</v>
      </c>
      <c r="WB4" s="5">
        <v>1015784</v>
      </c>
      <c r="WC4" s="5">
        <v>1013276</v>
      </c>
      <c r="WD4" s="5">
        <v>1013908</v>
      </c>
      <c r="WE4" s="5">
        <v>1015656</v>
      </c>
      <c r="WF4" s="5">
        <v>1006251</v>
      </c>
      <c r="WG4" s="5">
        <v>1005236</v>
      </c>
      <c r="WH4" s="5">
        <v>1016378</v>
      </c>
      <c r="WI4" s="5">
        <v>1008632</v>
      </c>
      <c r="WJ4" s="5">
        <v>1015598</v>
      </c>
      <c r="WK4" s="5">
        <v>4056780</v>
      </c>
      <c r="WL4" s="5">
        <v>1020838</v>
      </c>
      <c r="WM4" s="5">
        <v>1004407</v>
      </c>
      <c r="WN4" s="5">
        <v>1008585</v>
      </c>
      <c r="WO4" s="5">
        <v>1010912</v>
      </c>
      <c r="WP4" s="5">
        <v>1012335</v>
      </c>
      <c r="WQ4" s="5">
        <v>19953372</v>
      </c>
      <c r="WR4" s="5">
        <v>1010070</v>
      </c>
      <c r="WS4" s="5">
        <v>1008776</v>
      </c>
      <c r="WT4" s="5">
        <v>1013379</v>
      </c>
      <c r="WU4" s="5">
        <v>4087425</v>
      </c>
      <c r="WV4" s="5">
        <v>4054639</v>
      </c>
      <c r="WW4" s="5">
        <v>1010786</v>
      </c>
      <c r="WX4" s="5">
        <v>19575867</v>
      </c>
      <c r="WY4" s="5">
        <v>4065767</v>
      </c>
      <c r="WZ4" s="5">
        <v>1005390</v>
      </c>
      <c r="XA4" s="5">
        <v>4141195</v>
      </c>
      <c r="XB4" s="5">
        <v>1011506</v>
      </c>
      <c r="XC4" s="5">
        <v>1015522</v>
      </c>
      <c r="XD4" s="5">
        <v>1010294</v>
      </c>
      <c r="XE4" s="5">
        <v>1001189</v>
      </c>
      <c r="XF4" s="5">
        <v>1004971</v>
      </c>
      <c r="XG4" s="5">
        <v>1013402</v>
      </c>
      <c r="XH4" s="5">
        <v>1001537</v>
      </c>
      <c r="XI4" s="5">
        <v>1005533</v>
      </c>
      <c r="XJ4" s="5">
        <v>1013525</v>
      </c>
      <c r="XK4" s="5">
        <v>1015321</v>
      </c>
      <c r="XL4" s="5">
        <v>1014151</v>
      </c>
      <c r="XM4" s="5">
        <v>1013368</v>
      </c>
      <c r="XN4" s="5">
        <v>4057354</v>
      </c>
      <c r="XO4" s="5">
        <v>1001058</v>
      </c>
      <c r="XP4" s="5">
        <v>4055918</v>
      </c>
      <c r="XQ4" s="5">
        <v>1023446</v>
      </c>
      <c r="XR4" s="5">
        <v>4089732</v>
      </c>
      <c r="XS4" s="5">
        <v>1010895</v>
      </c>
      <c r="XT4" s="5">
        <v>1009556</v>
      </c>
      <c r="XU4" s="5">
        <v>1022795</v>
      </c>
      <c r="XV4" s="5">
        <v>1007318</v>
      </c>
      <c r="XW4" s="5">
        <v>101536165</v>
      </c>
      <c r="XX4" s="5">
        <v>1004618</v>
      </c>
      <c r="XY4" s="5">
        <v>1001858</v>
      </c>
      <c r="XZ4" s="5">
        <v>1005843</v>
      </c>
      <c r="YA4" s="5">
        <v>4100741</v>
      </c>
      <c r="YB4" s="5">
        <v>1004262</v>
      </c>
      <c r="YC4" s="5">
        <v>4051563</v>
      </c>
      <c r="YD4" s="5">
        <v>4053209</v>
      </c>
      <c r="YE4" s="5">
        <v>1007300</v>
      </c>
      <c r="YF4" s="5">
        <v>136603819</v>
      </c>
      <c r="YG4" s="5">
        <v>1009416</v>
      </c>
      <c r="YH4" s="5">
        <v>1008549</v>
      </c>
      <c r="YI4" s="5">
        <v>4057375</v>
      </c>
      <c r="YJ4" s="5">
        <v>4101236</v>
      </c>
      <c r="YK4" s="5">
        <v>14407704</v>
      </c>
      <c r="YL4" s="5">
        <v>1006592</v>
      </c>
      <c r="YM4" s="5">
        <v>4108039</v>
      </c>
      <c r="YN4" s="5">
        <v>1009261</v>
      </c>
      <c r="YO4" s="5">
        <v>29341379</v>
      </c>
      <c r="YP4" s="5">
        <v>1013934</v>
      </c>
      <c r="YQ4" s="5">
        <v>1991061</v>
      </c>
      <c r="YR4" s="5">
        <v>1014974</v>
      </c>
      <c r="YS4" s="5">
        <v>1011013</v>
      </c>
      <c r="YT4" s="5">
        <v>4104869</v>
      </c>
      <c r="YU4" s="5">
        <v>1011463</v>
      </c>
      <c r="YV4" s="5">
        <v>1012786</v>
      </c>
      <c r="YW4" s="5">
        <v>1005489</v>
      </c>
      <c r="YX4" s="5">
        <v>1010368</v>
      </c>
      <c r="YY4" s="5">
        <v>1002169</v>
      </c>
      <c r="YZ4" s="5">
        <v>1008573</v>
      </c>
      <c r="ZA4" s="5">
        <v>1005763</v>
      </c>
      <c r="ZB4" s="5">
        <v>1007803</v>
      </c>
      <c r="ZC4" s="5">
        <v>1016438</v>
      </c>
      <c r="ZD4" s="5">
        <v>4157191</v>
      </c>
      <c r="ZE4" s="5">
        <v>1015803</v>
      </c>
      <c r="ZF4" s="5">
        <v>1010338</v>
      </c>
      <c r="ZG4" s="5">
        <v>4121275</v>
      </c>
      <c r="ZH4" s="5">
        <v>1011943</v>
      </c>
      <c r="ZI4" s="5">
        <v>4101318</v>
      </c>
      <c r="ZJ4" s="5">
        <v>1012673</v>
      </c>
      <c r="ZK4" s="5">
        <v>4074121</v>
      </c>
      <c r="ZL4" s="5">
        <v>1013453</v>
      </c>
      <c r="ZM4" s="5">
        <v>1010901</v>
      </c>
      <c r="ZN4" s="5">
        <v>1006669</v>
      </c>
      <c r="ZO4" s="5">
        <v>1007877</v>
      </c>
      <c r="ZP4" s="5">
        <v>1008175</v>
      </c>
      <c r="ZQ4" s="5">
        <v>1005375</v>
      </c>
      <c r="ZR4" s="5">
        <v>1008927</v>
      </c>
      <c r="ZS4" s="5">
        <v>109976</v>
      </c>
      <c r="ZT4" s="5">
        <v>1011069</v>
      </c>
      <c r="ZU4" s="5">
        <v>13584288</v>
      </c>
      <c r="ZV4" s="5">
        <v>1001172</v>
      </c>
      <c r="ZW4" s="5">
        <v>1011457</v>
      </c>
      <c r="ZX4" s="5">
        <v>1015605</v>
      </c>
      <c r="ZY4" s="5">
        <v>1007523</v>
      </c>
      <c r="ZZ4" s="5">
        <v>1030030</v>
      </c>
      <c r="AAA4" s="5">
        <v>1007384</v>
      </c>
      <c r="AAB4" s="5">
        <v>1013544</v>
      </c>
      <c r="AAC4" s="5">
        <v>1009578</v>
      </c>
      <c r="AAD4" s="5">
        <v>1009774</v>
      </c>
      <c r="AAE4" s="5">
        <v>1004246</v>
      </c>
      <c r="AAF4" s="5">
        <v>1004539</v>
      </c>
      <c r="AAG4" s="5">
        <v>1002732</v>
      </c>
      <c r="AAH4" s="5">
        <v>1007852</v>
      </c>
      <c r="AAI4" s="5">
        <v>1013664</v>
      </c>
      <c r="AAJ4" s="5">
        <v>1011032</v>
      </c>
      <c r="AAK4" s="5">
        <v>1007434</v>
      </c>
      <c r="AAL4" s="5">
        <v>1011321</v>
      </c>
      <c r="AAM4" s="5">
        <v>1015029</v>
      </c>
      <c r="AAN4" s="5">
        <v>1024828</v>
      </c>
      <c r="AAO4" s="5">
        <v>4160098</v>
      </c>
      <c r="AAP4" s="5">
        <v>1004627</v>
      </c>
      <c r="AAQ4" s="5">
        <v>4053283</v>
      </c>
      <c r="AAR4" s="5">
        <v>1001470</v>
      </c>
      <c r="AAS4" s="5">
        <v>1020913</v>
      </c>
      <c r="AAT4" s="5">
        <v>1007546</v>
      </c>
      <c r="AAU4" s="5">
        <v>1016150</v>
      </c>
      <c r="AAV4" s="5">
        <v>1012742</v>
      </c>
      <c r="AAW4" s="5">
        <v>1002078</v>
      </c>
      <c r="AAX4" s="5">
        <v>1003249</v>
      </c>
      <c r="AAY4" s="5">
        <v>1013797</v>
      </c>
      <c r="AAZ4" s="5">
        <v>1012597</v>
      </c>
      <c r="ABA4" s="5">
        <v>1014195</v>
      </c>
      <c r="ABB4" s="5">
        <v>1016052</v>
      </c>
      <c r="ABC4" s="5">
        <v>1015249</v>
      </c>
      <c r="ABD4" s="5">
        <v>1991030</v>
      </c>
      <c r="ABE4" s="5">
        <v>1008326</v>
      </c>
      <c r="ABF4" s="5">
        <v>1007496</v>
      </c>
      <c r="ABG4" s="5">
        <v>1013057</v>
      </c>
      <c r="ABH4" s="5">
        <v>1012273</v>
      </c>
      <c r="ABI4" s="5">
        <v>1014115</v>
      </c>
      <c r="ABJ4" s="5">
        <v>1013111</v>
      </c>
      <c r="ABK4" s="5">
        <v>1013365</v>
      </c>
      <c r="ABL4" s="5">
        <v>1014603</v>
      </c>
      <c r="ABM4" s="5">
        <v>1015702</v>
      </c>
      <c r="ABN4" s="5">
        <v>1005861</v>
      </c>
      <c r="ABO4" s="5">
        <v>1006397</v>
      </c>
      <c r="ABP4" s="5">
        <v>1004725</v>
      </c>
      <c r="ABQ4" s="5">
        <v>1008128</v>
      </c>
      <c r="ABR4" s="5">
        <v>1013983</v>
      </c>
      <c r="ABS4" s="5">
        <v>1013081</v>
      </c>
      <c r="ABT4" s="5">
        <v>1006274</v>
      </c>
      <c r="ABU4" s="5">
        <v>1014158</v>
      </c>
      <c r="ABV4" s="5">
        <v>1013777</v>
      </c>
      <c r="ABW4" s="5">
        <v>1013184</v>
      </c>
      <c r="ABX4" s="5">
        <v>1014566</v>
      </c>
      <c r="ABY4" s="5">
        <v>1014893</v>
      </c>
      <c r="ABZ4" s="5">
        <v>1016464</v>
      </c>
      <c r="ACA4" s="5">
        <v>1014233</v>
      </c>
      <c r="ACB4" s="5">
        <v>4073005</v>
      </c>
      <c r="ACC4" s="5">
        <v>1016471</v>
      </c>
      <c r="ACD4" s="5">
        <v>1010718</v>
      </c>
      <c r="ACE4" s="5">
        <v>1011423</v>
      </c>
      <c r="ACF4" s="5">
        <v>1012317</v>
      </c>
      <c r="ACG4" s="5">
        <v>1982059</v>
      </c>
      <c r="ACH4" s="5">
        <v>1013511</v>
      </c>
      <c r="ACI4" s="5">
        <v>1006608</v>
      </c>
      <c r="ACJ4" s="5">
        <v>4055708</v>
      </c>
      <c r="ACK4" s="5">
        <v>1009267</v>
      </c>
      <c r="ACL4" s="5">
        <v>1009839</v>
      </c>
      <c r="ACM4" s="5">
        <v>1010701</v>
      </c>
      <c r="ACN4" s="5">
        <v>1013346</v>
      </c>
      <c r="ACO4" s="5">
        <v>1006696</v>
      </c>
      <c r="ACP4" s="5">
        <v>1009141</v>
      </c>
      <c r="ACQ4" s="5">
        <v>1013792</v>
      </c>
      <c r="ACR4" s="5">
        <v>1007198</v>
      </c>
      <c r="ACS4" s="5">
        <v>1014679</v>
      </c>
      <c r="ACT4" s="5">
        <v>1006483</v>
      </c>
      <c r="ACU4" s="5">
        <v>1012267</v>
      </c>
      <c r="ACV4" s="5">
        <v>1016500</v>
      </c>
      <c r="ACW4" s="5">
        <v>1984008</v>
      </c>
      <c r="ACX4" s="5">
        <v>1011910</v>
      </c>
      <c r="ACY4" s="5">
        <v>1005288</v>
      </c>
      <c r="ACZ4" s="5">
        <v>1013738</v>
      </c>
      <c r="ADA4" s="5">
        <v>1014461</v>
      </c>
      <c r="ADB4" s="5">
        <v>1011626</v>
      </c>
      <c r="ADC4" s="5">
        <v>1001692</v>
      </c>
      <c r="ADD4" s="5">
        <v>1014317</v>
      </c>
      <c r="ADE4" s="5">
        <v>1009891</v>
      </c>
      <c r="ADF4" s="5">
        <v>1013975</v>
      </c>
      <c r="ADG4" s="5">
        <v>1015091</v>
      </c>
      <c r="ADH4" s="5">
        <v>1006845</v>
      </c>
      <c r="ADI4" s="5">
        <v>1014756</v>
      </c>
      <c r="ADJ4" s="5">
        <v>1015114</v>
      </c>
      <c r="ADK4" s="5">
        <v>1006810</v>
      </c>
      <c r="ADL4" s="5">
        <v>1012178</v>
      </c>
      <c r="ADM4" s="5">
        <v>1011380</v>
      </c>
      <c r="ADN4" s="5">
        <v>1011888</v>
      </c>
      <c r="ADO4" s="5">
        <v>1013904</v>
      </c>
      <c r="ADP4" s="5">
        <v>1012366</v>
      </c>
      <c r="ADQ4" s="5">
        <v>1014963</v>
      </c>
      <c r="ADR4" s="5">
        <v>1012243</v>
      </c>
      <c r="ADS4" s="5">
        <v>1014654</v>
      </c>
      <c r="ADT4" s="5">
        <v>1005900</v>
      </c>
      <c r="ADU4" s="5">
        <v>1008758</v>
      </c>
      <c r="ADV4" s="5">
        <v>1011631</v>
      </c>
      <c r="ADW4" s="5">
        <v>1013144</v>
      </c>
      <c r="ADX4" s="5">
        <v>1013547</v>
      </c>
      <c r="ADY4" s="5">
        <v>1008598</v>
      </c>
      <c r="ADZ4" s="5">
        <v>1006645</v>
      </c>
      <c r="AEA4" s="5">
        <v>1010260</v>
      </c>
      <c r="AEB4" s="5">
        <v>1010611</v>
      </c>
      <c r="AEC4" s="5">
        <v>1013238</v>
      </c>
      <c r="AED4" s="5">
        <v>1014360</v>
      </c>
      <c r="AEE4" s="5">
        <v>1015606</v>
      </c>
      <c r="AEF4" s="5">
        <v>1016353</v>
      </c>
      <c r="AEG4" s="5">
        <v>1011895</v>
      </c>
      <c r="AEH4" s="5">
        <v>1014178</v>
      </c>
      <c r="AEI4" s="5">
        <v>1008783</v>
      </c>
      <c r="AEJ4" s="5">
        <v>1010697</v>
      </c>
      <c r="AEK4" s="5">
        <v>1013407</v>
      </c>
      <c r="AEL4" s="5">
        <v>1015541</v>
      </c>
      <c r="AEM4" s="5">
        <v>1008711</v>
      </c>
      <c r="AEN4" s="5">
        <v>1013702</v>
      </c>
      <c r="AEO4" s="5">
        <v>1011810</v>
      </c>
      <c r="AEP4" s="5">
        <v>1006384</v>
      </c>
      <c r="AEQ4" s="5">
        <v>1006950</v>
      </c>
      <c r="AER4" s="5">
        <v>4056673</v>
      </c>
      <c r="AES4" s="5">
        <v>1011557</v>
      </c>
      <c r="AET4" s="5">
        <v>1013714</v>
      </c>
      <c r="AEU4" s="5">
        <v>1014096</v>
      </c>
      <c r="AEV4" s="5">
        <v>1015587</v>
      </c>
      <c r="AEW4" s="5">
        <v>1015026</v>
      </c>
      <c r="AEX4" s="5">
        <v>1012352</v>
      </c>
      <c r="AEY4" s="5">
        <v>1006438</v>
      </c>
      <c r="AEZ4" s="5">
        <v>1010873</v>
      </c>
      <c r="AFA4" s="5">
        <v>1012299</v>
      </c>
      <c r="AFB4" s="5">
        <v>1013789</v>
      </c>
      <c r="AFC4" s="5">
        <v>1014538</v>
      </c>
      <c r="AFD4" s="5">
        <v>4097544</v>
      </c>
      <c r="AFE4" s="5">
        <v>1005191</v>
      </c>
      <c r="AFF4" s="5">
        <v>1011823</v>
      </c>
      <c r="AFG4" s="5">
        <v>1013126</v>
      </c>
      <c r="AFH4" s="5">
        <v>1011551</v>
      </c>
      <c r="AFI4" s="5">
        <v>1007076</v>
      </c>
      <c r="AFJ4" s="5">
        <v>1991031</v>
      </c>
      <c r="AFK4" s="5">
        <v>1011974</v>
      </c>
      <c r="AFL4" s="5">
        <v>1010934</v>
      </c>
      <c r="AFM4" s="5">
        <v>1012917</v>
      </c>
      <c r="AFN4" s="5">
        <v>1013885</v>
      </c>
      <c r="AFO4" s="5">
        <v>1013649</v>
      </c>
      <c r="AFP4" s="5">
        <v>1015919</v>
      </c>
      <c r="AFQ4" s="5">
        <v>1011916</v>
      </c>
      <c r="AFR4" s="5">
        <v>1011398</v>
      </c>
      <c r="AFS4" s="5">
        <v>1006873</v>
      </c>
      <c r="AFT4" s="5">
        <v>1136036</v>
      </c>
      <c r="AFU4" s="5">
        <v>1012998</v>
      </c>
      <c r="AFV4" s="5">
        <v>1009803</v>
      </c>
      <c r="AFW4" s="5">
        <v>1012000</v>
      </c>
      <c r="AFX4" s="5">
        <v>1010499</v>
      </c>
      <c r="AFY4" s="5">
        <v>1016146</v>
      </c>
      <c r="AFZ4" s="5">
        <v>1006435</v>
      </c>
      <c r="AGA4" s="5">
        <v>1007770</v>
      </c>
      <c r="AGB4" s="5">
        <v>1012109</v>
      </c>
      <c r="AGC4" s="5">
        <v>1013038</v>
      </c>
      <c r="AGD4" s="5">
        <v>1014675</v>
      </c>
      <c r="AGE4" s="5">
        <v>1016069</v>
      </c>
      <c r="AGF4" s="5">
        <v>1011967</v>
      </c>
      <c r="AGG4" s="5">
        <v>1014722</v>
      </c>
      <c r="AGH4" s="5">
        <v>1011938</v>
      </c>
      <c r="AGI4" s="5">
        <v>1006570</v>
      </c>
      <c r="AGJ4" s="5">
        <v>4055903</v>
      </c>
      <c r="AGK4" s="5">
        <v>1012135</v>
      </c>
      <c r="AGL4" s="5">
        <v>1015449</v>
      </c>
      <c r="AGM4" s="5">
        <v>1015512</v>
      </c>
      <c r="AGN4" s="5">
        <v>4082126</v>
      </c>
      <c r="AGO4" s="5">
        <v>1011879</v>
      </c>
      <c r="AGP4" s="5">
        <v>1014582</v>
      </c>
      <c r="AGQ4" s="5">
        <v>1011203</v>
      </c>
      <c r="AGR4" s="5">
        <v>1013294</v>
      </c>
      <c r="AGS4" s="5">
        <v>1012264</v>
      </c>
      <c r="AGT4" s="5">
        <v>1013323</v>
      </c>
      <c r="AGU4" s="5">
        <v>1006738</v>
      </c>
      <c r="AGV4" s="5">
        <v>1012377</v>
      </c>
      <c r="AGW4" s="5">
        <v>1005347</v>
      </c>
      <c r="AGX4" s="5">
        <v>1012499</v>
      </c>
      <c r="AGY4" s="5">
        <v>1016418</v>
      </c>
      <c r="AGZ4" s="5">
        <v>1014185</v>
      </c>
      <c r="AHA4" s="5">
        <v>1012969</v>
      </c>
      <c r="AHB4" s="5">
        <v>1006579</v>
      </c>
      <c r="AHC4" s="5">
        <v>1014310</v>
      </c>
      <c r="AHD4" s="5">
        <v>1012585</v>
      </c>
      <c r="AHE4" s="5">
        <v>1014992</v>
      </c>
      <c r="AHF4" s="5">
        <v>1006969</v>
      </c>
      <c r="AHG4" s="5">
        <v>1009459</v>
      </c>
      <c r="AHH4" s="5">
        <v>1032535</v>
      </c>
      <c r="AHI4" s="5">
        <v>1003406</v>
      </c>
      <c r="AHJ4" s="5">
        <v>1007217</v>
      </c>
      <c r="AHK4" s="5">
        <v>1013374</v>
      </c>
      <c r="AHL4" s="5">
        <v>1005259</v>
      </c>
      <c r="AHM4" s="5">
        <v>1006406</v>
      </c>
      <c r="AHN4" s="5">
        <v>1015897</v>
      </c>
      <c r="AHO4" s="5">
        <v>1016252</v>
      </c>
      <c r="AHP4" s="5">
        <v>1005790</v>
      </c>
      <c r="AHQ4" s="5">
        <v>1984039</v>
      </c>
      <c r="AHR4" s="5">
        <v>1011159</v>
      </c>
      <c r="AHS4" s="5">
        <v>1008569</v>
      </c>
      <c r="AHT4" s="5">
        <v>1007804</v>
      </c>
      <c r="AHU4" s="5">
        <v>1009022</v>
      </c>
      <c r="AHV4" s="5">
        <v>1030049</v>
      </c>
      <c r="AHW4" s="5">
        <v>1984040</v>
      </c>
      <c r="AHX4" s="5">
        <v>1012214</v>
      </c>
      <c r="AHY4" s="5">
        <v>1981001</v>
      </c>
      <c r="AHZ4" s="5">
        <v>1024135</v>
      </c>
      <c r="AIA4" s="5">
        <v>1005404</v>
      </c>
      <c r="AIB4" s="5">
        <v>1009729</v>
      </c>
      <c r="AIC4" s="5">
        <v>1014889</v>
      </c>
      <c r="AID4" s="5">
        <v>1011289</v>
      </c>
      <c r="AIE4" s="5">
        <v>1011188</v>
      </c>
      <c r="AIF4" s="5">
        <v>1011537</v>
      </c>
      <c r="AIG4" s="5">
        <v>1009281</v>
      </c>
      <c r="AIH4" s="5">
        <v>1010491</v>
      </c>
      <c r="AII4" s="5">
        <v>1013253</v>
      </c>
      <c r="AIJ4" s="5">
        <v>1008542</v>
      </c>
      <c r="AIK4" s="5">
        <v>1010598</v>
      </c>
      <c r="AIL4" s="5">
        <v>1011329</v>
      </c>
      <c r="AIM4" s="5">
        <v>1009953</v>
      </c>
      <c r="AIN4" s="5">
        <v>1006373</v>
      </c>
      <c r="AIO4" s="5">
        <v>1005085</v>
      </c>
      <c r="AIP4" s="5">
        <v>1010674</v>
      </c>
      <c r="AIQ4" s="5">
        <v>1005563</v>
      </c>
      <c r="AIR4" s="5">
        <v>1011960</v>
      </c>
      <c r="AIS4" s="5">
        <v>1006902</v>
      </c>
      <c r="AIT4" s="5">
        <v>1010566</v>
      </c>
      <c r="AIU4" s="5">
        <v>1013944</v>
      </c>
      <c r="AIV4" s="5">
        <v>1007622</v>
      </c>
      <c r="AIW4" s="5">
        <v>1013383</v>
      </c>
      <c r="AIX4" s="5">
        <v>1013760</v>
      </c>
      <c r="AIY4" s="5">
        <v>1006285</v>
      </c>
      <c r="AIZ4" s="5">
        <v>1008574</v>
      </c>
      <c r="AJA4" s="5">
        <v>1013533</v>
      </c>
      <c r="AJB4" s="5">
        <v>1008523</v>
      </c>
      <c r="AJC4" s="5">
        <v>1014078</v>
      </c>
      <c r="AJD4" s="5">
        <v>1008302</v>
      </c>
      <c r="AJE4" s="5">
        <v>1004921</v>
      </c>
      <c r="AJF4" s="5">
        <v>1007630</v>
      </c>
      <c r="AJG4" s="5">
        <v>1009196</v>
      </c>
      <c r="AJH4" s="5">
        <v>1010757</v>
      </c>
      <c r="AJI4" s="5">
        <v>1010053</v>
      </c>
      <c r="AJJ4" s="5">
        <v>1009397</v>
      </c>
      <c r="AJK4" s="5">
        <v>1009050</v>
      </c>
      <c r="AJL4" s="5">
        <v>1014637</v>
      </c>
      <c r="AJM4" s="5">
        <v>1010781</v>
      </c>
      <c r="AJN4" s="5">
        <v>1013251</v>
      </c>
      <c r="AJO4" s="5">
        <v>4098170</v>
      </c>
      <c r="AJP4" s="5">
        <v>1005934</v>
      </c>
      <c r="AJQ4" s="5">
        <v>1013202</v>
      </c>
      <c r="AJR4" s="5">
        <v>4074089</v>
      </c>
      <c r="AJS4" s="5">
        <v>1005583</v>
      </c>
      <c r="AJT4" s="5">
        <v>1013092</v>
      </c>
      <c r="AJU4" s="5">
        <v>1014925</v>
      </c>
      <c r="AJV4" s="5">
        <v>1007397</v>
      </c>
      <c r="AJW4" s="5">
        <v>1009367</v>
      </c>
      <c r="AJX4" s="5">
        <v>1009388</v>
      </c>
      <c r="AJY4" s="5">
        <v>1000938</v>
      </c>
      <c r="AJZ4" s="5">
        <v>1005830</v>
      </c>
      <c r="AKA4" s="5">
        <v>1005802</v>
      </c>
      <c r="AKB4" s="5">
        <v>1015940</v>
      </c>
      <c r="AKC4" s="5">
        <v>1008492</v>
      </c>
      <c r="AKD4" s="5">
        <v>4056649</v>
      </c>
      <c r="AKE4" s="5">
        <v>1010689</v>
      </c>
      <c r="AKF4" s="5">
        <v>1007873</v>
      </c>
      <c r="AKG4" s="5">
        <v>1000843</v>
      </c>
      <c r="AKH4" s="5">
        <v>29212330</v>
      </c>
      <c r="AKI4" s="5">
        <v>4072608</v>
      </c>
      <c r="AKJ4" s="5">
        <v>1009312</v>
      </c>
      <c r="AKK4" s="5">
        <v>4167795</v>
      </c>
      <c r="AKL4" s="5">
        <v>1008080</v>
      </c>
      <c r="AKM4" s="5">
        <v>1009308</v>
      </c>
      <c r="AKN4" s="5">
        <v>1011521</v>
      </c>
      <c r="AKO4" s="5">
        <v>1008241</v>
      </c>
      <c r="AKP4" s="5">
        <v>1032525</v>
      </c>
      <c r="AKQ4" s="5">
        <v>1000940</v>
      </c>
      <c r="AKR4" s="5">
        <v>1015367</v>
      </c>
      <c r="AKS4" s="5">
        <v>1008955</v>
      </c>
      <c r="AKT4" s="5">
        <v>1014560</v>
      </c>
      <c r="AKU4" s="5">
        <v>4053264</v>
      </c>
      <c r="AKV4" s="5">
        <v>4086883</v>
      </c>
      <c r="AKW4" s="5">
        <v>1030045</v>
      </c>
      <c r="AKX4" s="5">
        <v>1012018</v>
      </c>
      <c r="AKY4" s="5">
        <v>1015261</v>
      </c>
      <c r="AKZ4" s="5">
        <v>1012471</v>
      </c>
      <c r="ALA4" s="5">
        <v>1014552</v>
      </c>
      <c r="ALB4" s="5">
        <v>1011271</v>
      </c>
      <c r="ALC4" s="5">
        <v>1010119</v>
      </c>
      <c r="ALD4" s="5">
        <v>4109199</v>
      </c>
      <c r="ALE4" s="5">
        <v>1007901</v>
      </c>
      <c r="ALF4" s="5">
        <v>1015791</v>
      </c>
      <c r="ALG4" s="5">
        <v>4721026</v>
      </c>
      <c r="ALH4" s="5">
        <v>1015991</v>
      </c>
      <c r="ALI4" s="5">
        <v>1012062</v>
      </c>
      <c r="ALJ4" s="5">
        <v>1010014</v>
      </c>
      <c r="ALK4" s="5">
        <v>4253296</v>
      </c>
      <c r="ALL4" s="5">
        <v>1009105</v>
      </c>
      <c r="ALM4" s="5">
        <v>1015427</v>
      </c>
      <c r="ALN4" s="5">
        <v>1004632</v>
      </c>
      <c r="ALO4" s="5">
        <v>1007144</v>
      </c>
      <c r="ALP4" s="5">
        <v>1011259</v>
      </c>
      <c r="ALQ4" s="5">
        <v>1008648</v>
      </c>
      <c r="ALR4" s="5">
        <v>1009392</v>
      </c>
      <c r="ALS4" s="5">
        <v>1000813</v>
      </c>
      <c r="ALT4" s="5">
        <v>1014550</v>
      </c>
      <c r="ALU4" s="5">
        <v>1010203</v>
      </c>
      <c r="ALV4" s="5">
        <v>1026263</v>
      </c>
      <c r="ALW4" s="5">
        <v>1014292</v>
      </c>
      <c r="ALX4" s="5">
        <v>4111983</v>
      </c>
      <c r="ALY4" s="5">
        <v>1014491</v>
      </c>
      <c r="ALZ4" s="5">
        <v>4089525</v>
      </c>
      <c r="AMA4" s="5">
        <v>1014993</v>
      </c>
      <c r="AMB4" s="5">
        <v>1005091</v>
      </c>
      <c r="AMC4" s="5">
        <v>4104877</v>
      </c>
      <c r="AMD4" s="5">
        <v>1007420</v>
      </c>
      <c r="AME4" s="5">
        <v>1007999</v>
      </c>
      <c r="AMF4" s="5">
        <v>1011594</v>
      </c>
      <c r="AMG4" s="5">
        <v>1022454</v>
      </c>
      <c r="AMH4" s="5">
        <v>1009172</v>
      </c>
      <c r="AMI4" s="5">
        <v>1005721</v>
      </c>
      <c r="AMJ4" s="5">
        <v>1008086</v>
      </c>
      <c r="AMK4" s="5">
        <v>1007816</v>
      </c>
      <c r="AML4" s="5">
        <v>1009270</v>
      </c>
      <c r="AMM4" s="5">
        <v>13355743</v>
      </c>
      <c r="AMN4" s="5">
        <v>1016293</v>
      </c>
      <c r="AMO4" s="5">
        <v>1007864</v>
      </c>
      <c r="AMP4" s="5">
        <v>1015434</v>
      </c>
      <c r="AMQ4" s="5">
        <v>1000546</v>
      </c>
      <c r="AMR4" s="5">
        <v>1000197</v>
      </c>
      <c r="AMS4" s="5">
        <v>1005975</v>
      </c>
      <c r="AMT4" s="5">
        <v>1025415</v>
      </c>
      <c r="AMU4" s="5">
        <v>1013447</v>
      </c>
      <c r="AMV4" s="5">
        <v>1023207</v>
      </c>
      <c r="AMW4" s="5">
        <v>1008267</v>
      </c>
      <c r="AMX4" s="5">
        <v>1009448</v>
      </c>
      <c r="AMY4" s="5">
        <v>1015257</v>
      </c>
      <c r="AMZ4" s="5">
        <v>1023813</v>
      </c>
      <c r="ANA4" s="5">
        <v>1014519</v>
      </c>
      <c r="ANB4" s="5">
        <v>1008450</v>
      </c>
      <c r="ANC4" s="5">
        <v>1013496</v>
      </c>
      <c r="AND4" s="5">
        <v>1010150</v>
      </c>
      <c r="ANE4" s="5">
        <v>1011498</v>
      </c>
      <c r="ANF4" s="5">
        <v>1000327</v>
      </c>
      <c r="ANG4" s="5">
        <v>1009334</v>
      </c>
      <c r="ANH4" s="5">
        <v>1015770</v>
      </c>
      <c r="ANI4" s="5">
        <v>1023939</v>
      </c>
      <c r="ANJ4" s="5">
        <v>1007236</v>
      </c>
      <c r="ANK4" s="5">
        <v>1007457</v>
      </c>
      <c r="ANL4" s="5">
        <v>1013559</v>
      </c>
      <c r="ANM4" s="5">
        <v>1009447</v>
      </c>
      <c r="ANN4" s="5">
        <v>1010402</v>
      </c>
      <c r="ANO4" s="5">
        <v>1016129</v>
      </c>
      <c r="ANP4" s="5">
        <v>1014794</v>
      </c>
      <c r="ANQ4" s="5">
        <v>4056459</v>
      </c>
      <c r="ANR4" s="5">
        <v>4054547</v>
      </c>
      <c r="ANS4" s="5">
        <v>13357214</v>
      </c>
      <c r="ANT4" s="5">
        <v>1006034</v>
      </c>
      <c r="ANU4" s="5">
        <v>1974050</v>
      </c>
      <c r="ANV4" s="5">
        <v>1008347</v>
      </c>
      <c r="ANW4" s="5">
        <v>1014428</v>
      </c>
      <c r="ANX4" s="5">
        <v>1008082</v>
      </c>
      <c r="ANY4" s="5">
        <v>1013498</v>
      </c>
      <c r="ANZ4" s="5">
        <v>1014144</v>
      </c>
      <c r="AOA4" s="5">
        <v>1012527</v>
      </c>
      <c r="AOB4" s="5">
        <v>1011180</v>
      </c>
      <c r="AOC4" s="5">
        <v>1013476</v>
      </c>
      <c r="AOD4" s="5">
        <v>1011355</v>
      </c>
      <c r="AOE4" s="5">
        <v>1012922</v>
      </c>
      <c r="AOF4" s="5">
        <v>1008038</v>
      </c>
      <c r="AOG4" s="5">
        <v>1015464</v>
      </c>
      <c r="AOH4" s="5">
        <v>1009887</v>
      </c>
      <c r="AOI4" s="5">
        <v>1015330</v>
      </c>
      <c r="AOJ4" s="5">
        <v>1010302</v>
      </c>
      <c r="AOK4" s="5">
        <v>1014562</v>
      </c>
      <c r="AOL4" s="5">
        <v>1014618</v>
      </c>
      <c r="AOM4" s="5">
        <v>1014324</v>
      </c>
      <c r="AON4" s="5">
        <v>1007733</v>
      </c>
      <c r="AOO4" s="5">
        <v>1011992</v>
      </c>
      <c r="AOP4" s="5">
        <v>1022793</v>
      </c>
      <c r="AOQ4" s="5">
        <v>1011819</v>
      </c>
      <c r="AOR4" s="5">
        <v>1011306</v>
      </c>
      <c r="AOS4" s="5">
        <v>1014476</v>
      </c>
      <c r="AOT4" s="5">
        <v>1011903</v>
      </c>
      <c r="AOU4" s="5">
        <v>1013895</v>
      </c>
      <c r="AOV4" s="5">
        <v>1007017</v>
      </c>
      <c r="AOW4" s="5">
        <v>1008318</v>
      </c>
      <c r="AOX4" s="5">
        <v>1008638</v>
      </c>
      <c r="AOY4" s="5">
        <v>1982029</v>
      </c>
      <c r="AOZ4" s="5">
        <v>1009660</v>
      </c>
      <c r="APA4" s="5">
        <v>1000099</v>
      </c>
      <c r="APB4" s="5">
        <v>1013350</v>
      </c>
      <c r="APC4" s="5">
        <v>1001380</v>
      </c>
      <c r="APD4" s="5">
        <v>1000894</v>
      </c>
      <c r="APE4" s="5">
        <v>1000563</v>
      </c>
      <c r="APF4" s="5">
        <v>1002221</v>
      </c>
      <c r="APG4" s="5">
        <v>1013389</v>
      </c>
      <c r="APH4" s="5">
        <v>1004556</v>
      </c>
      <c r="API4" s="5">
        <v>1009134</v>
      </c>
      <c r="APJ4" s="5">
        <v>1008262</v>
      </c>
      <c r="APK4" s="5">
        <v>1006262</v>
      </c>
      <c r="APL4" s="5">
        <v>1009714</v>
      </c>
      <c r="APM4" s="5">
        <v>1014163</v>
      </c>
      <c r="APN4" s="5">
        <v>1008141</v>
      </c>
      <c r="APO4" s="5">
        <v>1014616</v>
      </c>
      <c r="APP4" s="5">
        <v>1005716</v>
      </c>
      <c r="APQ4" s="5">
        <v>1005897</v>
      </c>
      <c r="APR4" s="5">
        <v>1007506</v>
      </c>
      <c r="APS4" s="5">
        <v>1009143</v>
      </c>
      <c r="APT4" s="5">
        <v>1032509</v>
      </c>
      <c r="APU4" s="5">
        <v>1009970</v>
      </c>
      <c r="APV4" s="5">
        <v>1004473</v>
      </c>
      <c r="APW4" s="5">
        <v>4053328</v>
      </c>
      <c r="APX4" s="5">
        <v>1007605</v>
      </c>
      <c r="APY4" s="5">
        <v>1009173</v>
      </c>
      <c r="APZ4" s="5">
        <v>1008786</v>
      </c>
      <c r="AQA4" s="5">
        <v>1014955</v>
      </c>
      <c r="AQB4" s="5">
        <v>1015084</v>
      </c>
      <c r="AQC4" s="5">
        <v>1011356</v>
      </c>
      <c r="AQD4" s="5">
        <v>1012568</v>
      </c>
      <c r="AQE4" s="5">
        <v>1016046</v>
      </c>
      <c r="AQF4" s="5">
        <v>1009139</v>
      </c>
      <c r="AQG4" s="5">
        <v>1009285</v>
      </c>
      <c r="AQH4" s="5">
        <v>1009805</v>
      </c>
      <c r="AQI4" s="5">
        <v>1006943</v>
      </c>
      <c r="AQJ4" s="5">
        <v>1983039</v>
      </c>
      <c r="AQK4" s="5">
        <v>1016032</v>
      </c>
      <c r="AQL4" s="5">
        <v>1013588</v>
      </c>
      <c r="AQM4" s="5">
        <v>1011435</v>
      </c>
      <c r="AQN4" s="5">
        <v>1010831</v>
      </c>
      <c r="AQO4" s="5">
        <v>1015390</v>
      </c>
      <c r="AQP4" s="5">
        <v>1015712</v>
      </c>
      <c r="AQQ4" s="5">
        <v>19282454</v>
      </c>
      <c r="AQR4" s="5">
        <v>1014235</v>
      </c>
      <c r="AQS4" s="5">
        <v>1001216</v>
      </c>
      <c r="AQT4" s="5">
        <v>4149436</v>
      </c>
      <c r="AQU4" s="5">
        <v>1015514</v>
      </c>
      <c r="AQV4" s="5">
        <v>1014796</v>
      </c>
      <c r="AQW4" s="5">
        <v>1006883</v>
      </c>
      <c r="AQX4" s="5">
        <v>1014585</v>
      </c>
      <c r="AQY4" s="5">
        <v>1012789</v>
      </c>
      <c r="AQZ4" s="5">
        <v>1013840</v>
      </c>
      <c r="ARA4" s="5">
        <v>1009289</v>
      </c>
      <c r="ARB4" s="5">
        <v>1008224</v>
      </c>
      <c r="ARC4" s="5">
        <v>1010759</v>
      </c>
      <c r="ARD4" s="5">
        <v>1024066</v>
      </c>
      <c r="ARE4" s="5">
        <v>1010961</v>
      </c>
      <c r="ARF4" s="5">
        <v>1012534</v>
      </c>
      <c r="ARG4" s="5">
        <v>1013492</v>
      </c>
      <c r="ARH4" s="5">
        <v>1009514</v>
      </c>
      <c r="ARI4" s="5">
        <v>1006312</v>
      </c>
      <c r="ARJ4" s="5">
        <v>1015368</v>
      </c>
      <c r="ARK4" s="5">
        <v>1023800</v>
      </c>
      <c r="ARL4" s="5">
        <v>1013363</v>
      </c>
      <c r="ARM4" s="5">
        <v>1016385</v>
      </c>
      <c r="ARN4" s="5">
        <v>1001404</v>
      </c>
      <c r="ARO4" s="5">
        <v>1013999</v>
      </c>
      <c r="ARP4" s="5">
        <v>1009962</v>
      </c>
      <c r="ARQ4" s="5">
        <v>1010038</v>
      </c>
      <c r="ARR4" s="5">
        <v>1023507</v>
      </c>
      <c r="ARS4" s="5">
        <v>1006566</v>
      </c>
      <c r="ART4" s="5">
        <v>1015743</v>
      </c>
      <c r="ARU4" s="5">
        <v>1011761</v>
      </c>
      <c r="ARV4" s="5">
        <v>1008652</v>
      </c>
      <c r="ARW4" s="5">
        <v>1026298</v>
      </c>
      <c r="ARX4" s="5">
        <v>1024789</v>
      </c>
      <c r="ARY4" s="5">
        <v>4053345</v>
      </c>
      <c r="ARZ4" s="5">
        <v>1008760</v>
      </c>
      <c r="ASA4" s="5">
        <v>1014234</v>
      </c>
      <c r="ASB4" s="5">
        <v>1012809</v>
      </c>
      <c r="ASC4" s="5">
        <v>1005434</v>
      </c>
      <c r="ASD4" s="5">
        <v>1005484</v>
      </c>
      <c r="ASE4" s="5">
        <v>4330848</v>
      </c>
      <c r="ASF4" s="5">
        <v>4101166</v>
      </c>
      <c r="ASG4" s="5">
        <v>1010301</v>
      </c>
      <c r="ASH4" s="5">
        <v>1013491</v>
      </c>
      <c r="ASI4" s="5">
        <v>1014139</v>
      </c>
      <c r="ASJ4" s="5">
        <v>102291</v>
      </c>
      <c r="ASK4" s="5">
        <v>1013529</v>
      </c>
      <c r="ASL4" s="5">
        <v>1012713</v>
      </c>
      <c r="ASM4" s="5">
        <v>1005643</v>
      </c>
      <c r="ASN4" s="5">
        <v>1001756</v>
      </c>
      <c r="ASO4" s="5">
        <v>1015035</v>
      </c>
      <c r="ASP4" s="5">
        <v>4097327</v>
      </c>
      <c r="ASQ4" s="5">
        <v>6585990</v>
      </c>
      <c r="ASR4" s="5">
        <v>1014168</v>
      </c>
      <c r="ASS4" s="5">
        <v>1009056</v>
      </c>
      <c r="AST4" s="5">
        <v>1009667</v>
      </c>
      <c r="ASU4" s="5">
        <v>1009895</v>
      </c>
      <c r="ASV4" s="5">
        <v>1000466</v>
      </c>
      <c r="ASW4" s="5">
        <v>1008309</v>
      </c>
      <c r="ASX4" s="5">
        <v>1013362</v>
      </c>
      <c r="ASY4" s="5">
        <v>1010924</v>
      </c>
      <c r="ASZ4" s="5">
        <v>1009960</v>
      </c>
      <c r="ATA4" s="5">
        <v>1000044</v>
      </c>
      <c r="ATB4" s="5">
        <v>1001243</v>
      </c>
      <c r="ATC4" s="5">
        <v>4056751</v>
      </c>
      <c r="ATD4" s="5">
        <v>4122611</v>
      </c>
      <c r="ATE4" s="5">
        <v>1015506</v>
      </c>
      <c r="ATF4" s="5">
        <v>1026295</v>
      </c>
      <c r="ATG4" s="5">
        <v>1024815</v>
      </c>
      <c r="ATH4" s="5">
        <v>1016292</v>
      </c>
      <c r="ATI4" s="5">
        <v>4120601</v>
      </c>
      <c r="ATJ4" s="5">
        <v>1015334</v>
      </c>
      <c r="ATK4" s="5">
        <v>1014107</v>
      </c>
      <c r="ATL4" s="5">
        <v>1009201</v>
      </c>
      <c r="ATM4" s="5">
        <v>1014143</v>
      </c>
      <c r="ATN4" s="5">
        <v>1008694</v>
      </c>
      <c r="ATO4" s="5">
        <v>1004573</v>
      </c>
      <c r="ATP4" s="5">
        <v>1001206</v>
      </c>
      <c r="ATQ4" s="5">
        <v>1011377</v>
      </c>
      <c r="ATR4" s="5">
        <v>1012163</v>
      </c>
      <c r="ATS4" s="5">
        <v>1982002</v>
      </c>
      <c r="ATT4" s="5">
        <v>1021692</v>
      </c>
      <c r="ATU4" s="5">
        <v>4053191</v>
      </c>
      <c r="ATV4" s="5">
        <v>1012209</v>
      </c>
      <c r="ATW4" s="5">
        <v>1013094</v>
      </c>
      <c r="ATX4" s="5">
        <v>4090961</v>
      </c>
      <c r="ATY4" s="5">
        <v>1013239</v>
      </c>
      <c r="ATZ4" s="5">
        <v>1012216</v>
      </c>
      <c r="AUA4" s="5">
        <v>1006981</v>
      </c>
      <c r="AUB4" s="5">
        <v>1004770</v>
      </c>
      <c r="AUC4" s="5">
        <v>1008540</v>
      </c>
      <c r="AUD4" s="5">
        <v>4053243</v>
      </c>
      <c r="AUE4" s="5">
        <v>4056879</v>
      </c>
      <c r="AUF4" s="5">
        <v>1009479</v>
      </c>
      <c r="AUG4" s="5">
        <v>1006786</v>
      </c>
      <c r="AUH4" s="5">
        <v>1012701</v>
      </c>
      <c r="AUI4" s="5">
        <v>4073147</v>
      </c>
      <c r="AUJ4" s="5">
        <v>1006979</v>
      </c>
      <c r="AUK4" s="5">
        <v>4145898</v>
      </c>
      <c r="AUL4" s="5">
        <v>4142331</v>
      </c>
      <c r="AUM4" s="5">
        <v>10364307</v>
      </c>
      <c r="AUN4" s="5">
        <v>1015395</v>
      </c>
      <c r="AUO4" s="5">
        <v>4053230</v>
      </c>
      <c r="AUP4" s="5">
        <v>4098740</v>
      </c>
      <c r="AUQ4" s="5">
        <v>1009579</v>
      </c>
      <c r="AUR4" s="5">
        <v>1009313</v>
      </c>
      <c r="AUS4" s="5">
        <v>1007362</v>
      </c>
      <c r="AUT4" s="5">
        <v>1009426</v>
      </c>
      <c r="AUU4" s="5">
        <v>1007276</v>
      </c>
      <c r="AUV4" s="5">
        <v>1015516</v>
      </c>
      <c r="AUW4" s="5">
        <v>4055274</v>
      </c>
      <c r="AUX4" s="5">
        <v>1015609</v>
      </c>
      <c r="AUY4" s="5">
        <v>1013650</v>
      </c>
      <c r="AUZ4" s="5">
        <v>1008533</v>
      </c>
      <c r="AVA4" s="5">
        <v>1011277</v>
      </c>
      <c r="AVB4" s="5">
        <v>1010593</v>
      </c>
      <c r="AVC4" s="5">
        <v>1007411</v>
      </c>
      <c r="AVD4" s="5">
        <v>1008403</v>
      </c>
      <c r="AVE4" s="5">
        <v>1000030</v>
      </c>
      <c r="AVF4" s="5">
        <v>1009080</v>
      </c>
      <c r="AVG4" s="5">
        <v>1001888</v>
      </c>
      <c r="AVH4" s="5">
        <v>1009116</v>
      </c>
      <c r="AVI4" s="5">
        <v>1005779</v>
      </c>
      <c r="AVJ4" s="5">
        <v>1012227</v>
      </c>
      <c r="AVK4" s="5">
        <v>1014293</v>
      </c>
      <c r="AVL4" s="5">
        <v>1012867</v>
      </c>
      <c r="AVM4" s="5">
        <v>1007776</v>
      </c>
      <c r="AVN4" s="5">
        <v>1011619</v>
      </c>
      <c r="AVO4" s="5">
        <v>1011822</v>
      </c>
      <c r="AVP4" s="5">
        <v>1010322</v>
      </c>
      <c r="AVQ4" s="5">
        <v>1009955</v>
      </c>
      <c r="AVR4" s="5">
        <v>4054548</v>
      </c>
      <c r="AVS4" s="5">
        <v>1007834</v>
      </c>
      <c r="AVT4" s="5">
        <v>1012023</v>
      </c>
      <c r="AVU4" s="5">
        <v>1008419</v>
      </c>
      <c r="AVV4" s="5">
        <v>1016166</v>
      </c>
      <c r="AVW4" s="5">
        <v>1011250</v>
      </c>
      <c r="AVX4" s="5">
        <v>1011393</v>
      </c>
      <c r="AVY4" s="5">
        <v>1014591</v>
      </c>
      <c r="AVZ4" s="5">
        <v>1006624</v>
      </c>
      <c r="AWA4" s="5">
        <v>1006655</v>
      </c>
      <c r="AWB4" s="5">
        <v>1008626</v>
      </c>
      <c r="AWC4" s="5">
        <v>1008188</v>
      </c>
      <c r="AWD4" s="5">
        <v>1009229</v>
      </c>
      <c r="AWE4" s="5">
        <v>1007126</v>
      </c>
      <c r="AWF4" s="5">
        <v>1011698</v>
      </c>
      <c r="AWG4" s="5">
        <v>1006473</v>
      </c>
      <c r="AWH4" s="5">
        <v>1013120</v>
      </c>
      <c r="AWI4" s="5">
        <v>1005799</v>
      </c>
      <c r="AWJ4" s="5">
        <v>1012424</v>
      </c>
      <c r="AWK4" s="5">
        <v>1012115</v>
      </c>
      <c r="AWL4" s="5">
        <v>1010839</v>
      </c>
      <c r="AWM4" s="5">
        <v>1010870</v>
      </c>
      <c r="AWN4" s="5">
        <v>1013845</v>
      </c>
      <c r="AWO4" s="5">
        <v>1015555</v>
      </c>
      <c r="AWP4" s="5">
        <v>1009213</v>
      </c>
      <c r="AWQ4" s="5">
        <v>1006952</v>
      </c>
      <c r="AWR4" s="5">
        <v>1009929</v>
      </c>
      <c r="AWS4" s="5">
        <v>1008658</v>
      </c>
      <c r="AWT4" s="5">
        <v>1006672</v>
      </c>
      <c r="AWU4" s="5">
        <v>1009112</v>
      </c>
      <c r="AWV4" s="5">
        <v>1008093</v>
      </c>
      <c r="AWW4" s="5">
        <v>1016168</v>
      </c>
      <c r="AWX4" s="5">
        <v>1015354</v>
      </c>
      <c r="AWY4" s="5">
        <v>1024679</v>
      </c>
      <c r="AWZ4" s="5">
        <v>1011449</v>
      </c>
      <c r="AXA4" s="5">
        <v>1008371</v>
      </c>
      <c r="AXB4" s="5">
        <v>4132854</v>
      </c>
      <c r="AXC4" s="5">
        <v>1008236</v>
      </c>
      <c r="AXD4" s="5">
        <v>1000100</v>
      </c>
      <c r="AXE4" s="5">
        <v>1015836</v>
      </c>
      <c r="AXF4" s="5">
        <v>1014065</v>
      </c>
      <c r="AXG4" s="5">
        <v>1009421</v>
      </c>
      <c r="AXH4" s="5">
        <v>4053297</v>
      </c>
      <c r="AXI4" s="5">
        <v>1012154</v>
      </c>
      <c r="AXJ4" s="5">
        <v>1006393</v>
      </c>
      <c r="AXK4" s="5">
        <v>1009832</v>
      </c>
      <c r="AXL4" s="5">
        <v>1024607</v>
      </c>
      <c r="AXM4" s="5">
        <v>1014323</v>
      </c>
      <c r="AXN4" s="5">
        <v>1013736</v>
      </c>
      <c r="AXO4" s="5">
        <v>1009928</v>
      </c>
      <c r="AXP4" s="5">
        <v>1011400</v>
      </c>
      <c r="AXQ4" s="5">
        <v>1015316</v>
      </c>
      <c r="AXR4" s="5">
        <v>1023938</v>
      </c>
      <c r="AXS4" s="5">
        <v>4072392</v>
      </c>
      <c r="AXT4" s="5">
        <v>1008570</v>
      </c>
      <c r="AXU4" s="5">
        <v>1024348</v>
      </c>
      <c r="AXV4" s="5">
        <v>4072607</v>
      </c>
      <c r="AXW4" s="5">
        <v>1016171</v>
      </c>
      <c r="AXX4" s="5">
        <v>1010086</v>
      </c>
      <c r="AXY4" s="5">
        <v>1001545</v>
      </c>
      <c r="AXZ4" s="5">
        <v>1012983</v>
      </c>
      <c r="AYA4" s="5">
        <v>1007893</v>
      </c>
      <c r="AYB4" s="5">
        <v>1000965</v>
      </c>
      <c r="AYC4" s="5">
        <v>1001739</v>
      </c>
      <c r="AYD4" s="5">
        <v>1008969</v>
      </c>
      <c r="AYE4" s="5">
        <v>1013654</v>
      </c>
      <c r="AYF4" s="5">
        <v>1006086</v>
      </c>
      <c r="AYG4" s="5">
        <v>1004713</v>
      </c>
      <c r="AYH4" s="5">
        <v>1016279</v>
      </c>
      <c r="AYI4" s="5">
        <v>1983054</v>
      </c>
      <c r="AYJ4" s="5">
        <v>4087720</v>
      </c>
      <c r="AYK4" s="5">
        <v>1008046</v>
      </c>
      <c r="AYL4" s="5">
        <v>1010202</v>
      </c>
      <c r="AYM4" s="5">
        <v>1016134</v>
      </c>
      <c r="AYN4" s="5">
        <v>1001515</v>
      </c>
      <c r="AYO4" s="5">
        <v>1010634</v>
      </c>
      <c r="AYP4" s="5">
        <v>4053833</v>
      </c>
      <c r="AYQ4" s="5">
        <v>1000585</v>
      </c>
      <c r="AYR4" s="5">
        <v>1008662</v>
      </c>
      <c r="AYS4" s="5">
        <v>1011694</v>
      </c>
      <c r="AYT4" s="5">
        <v>1005537</v>
      </c>
      <c r="AYU4" s="5">
        <v>1008043</v>
      </c>
      <c r="AYV4" s="5">
        <v>1007946</v>
      </c>
      <c r="AYW4" s="5">
        <v>1009212</v>
      </c>
      <c r="AYX4" s="5">
        <v>1005834</v>
      </c>
      <c r="AYY4" s="5">
        <v>1001687</v>
      </c>
      <c r="AYZ4" s="5">
        <v>1000987</v>
      </c>
      <c r="AZA4" s="5">
        <v>1001414</v>
      </c>
      <c r="AZB4" s="5">
        <v>1002521</v>
      </c>
      <c r="AZC4" s="5">
        <v>1000784</v>
      </c>
      <c r="AZD4" s="5">
        <v>1001428</v>
      </c>
      <c r="AZE4" s="5">
        <v>1012489</v>
      </c>
      <c r="AZF4" s="5">
        <v>1002343</v>
      </c>
      <c r="AZG4" s="5">
        <v>1984015</v>
      </c>
      <c r="AZH4" s="5">
        <v>1004369</v>
      </c>
      <c r="AZI4" s="5">
        <v>1004923</v>
      </c>
      <c r="AZJ4" s="5">
        <v>1001609</v>
      </c>
      <c r="AZK4" s="5">
        <v>1015878</v>
      </c>
      <c r="AZL4" s="5">
        <v>1005222</v>
      </c>
      <c r="AZM4" s="5">
        <v>1010802</v>
      </c>
      <c r="AZN4" s="5">
        <v>4053291</v>
      </c>
      <c r="AZO4" s="5">
        <v>131050433</v>
      </c>
      <c r="AZP4" s="5">
        <v>1004628</v>
      </c>
      <c r="AZQ4" s="5">
        <v>1015467</v>
      </c>
      <c r="AZR4" s="5">
        <v>1011241</v>
      </c>
      <c r="AZS4" s="5">
        <v>1011738</v>
      </c>
      <c r="AZT4" s="5">
        <v>1001547</v>
      </c>
      <c r="AZU4" s="5">
        <v>1006025</v>
      </c>
      <c r="AZV4" s="5">
        <v>1005728</v>
      </c>
      <c r="AZW4" s="5">
        <v>1014921</v>
      </c>
      <c r="AZX4" s="5">
        <v>1008586</v>
      </c>
      <c r="AZY4" s="5">
        <v>1000753</v>
      </c>
      <c r="AZZ4" s="5">
        <v>1014792</v>
      </c>
      <c r="BAA4" s="5">
        <v>1006253</v>
      </c>
      <c r="BAB4" s="5">
        <v>1001571</v>
      </c>
      <c r="BAC4" s="5">
        <v>1015840</v>
      </c>
      <c r="BAD4" s="5">
        <v>1014372</v>
      </c>
      <c r="BAE4" s="5">
        <v>4072584</v>
      </c>
      <c r="BAF4" s="5">
        <v>1006640</v>
      </c>
      <c r="BAG4" s="5">
        <v>1004640</v>
      </c>
      <c r="BAH4" s="5">
        <v>1010966</v>
      </c>
      <c r="BAI4" s="5">
        <v>1001691</v>
      </c>
      <c r="BAJ4" s="5">
        <v>1004996</v>
      </c>
      <c r="BAK4" s="5">
        <v>1001572</v>
      </c>
      <c r="BAL4" s="5">
        <v>1000876</v>
      </c>
      <c r="BAM4" s="5">
        <v>1014750</v>
      </c>
      <c r="BAN4" s="5">
        <v>1005302</v>
      </c>
      <c r="BAO4" s="5">
        <v>1010728</v>
      </c>
      <c r="BAP4" s="5">
        <v>1008329</v>
      </c>
      <c r="BAQ4" s="5">
        <v>1004783</v>
      </c>
      <c r="BAR4" s="5">
        <v>1009471</v>
      </c>
      <c r="BAS4" s="5">
        <v>1010210</v>
      </c>
      <c r="BAT4" s="5">
        <v>1009256</v>
      </c>
      <c r="BAU4" s="5">
        <v>1004704</v>
      </c>
      <c r="BAV4" s="5">
        <v>1005903</v>
      </c>
      <c r="BAW4" s="5">
        <v>1009298</v>
      </c>
      <c r="BAX4" s="5">
        <v>1009715</v>
      </c>
      <c r="BAY4" s="5">
        <v>1012536</v>
      </c>
      <c r="BAZ4" s="5">
        <v>1012541</v>
      </c>
      <c r="BBA4" s="5">
        <v>1015596</v>
      </c>
      <c r="BBB4" s="5">
        <v>1024120</v>
      </c>
      <c r="BBC4" s="5">
        <v>1007855</v>
      </c>
      <c r="BBD4" s="5">
        <v>1015646</v>
      </c>
      <c r="BBE4" s="5">
        <v>1002501</v>
      </c>
      <c r="BBF4" s="5">
        <v>1009594</v>
      </c>
      <c r="BBG4" s="5">
        <v>1008021</v>
      </c>
      <c r="BBH4" s="5">
        <v>1015241</v>
      </c>
      <c r="BBI4" s="5">
        <v>1001587</v>
      </c>
      <c r="BBJ4" s="5">
        <v>1001329</v>
      </c>
      <c r="BBK4" s="5">
        <v>1009567</v>
      </c>
      <c r="BBL4" s="5">
        <v>1016310</v>
      </c>
      <c r="BBM4" s="5">
        <v>1006857</v>
      </c>
      <c r="BBN4" s="5">
        <v>1000601</v>
      </c>
      <c r="BBO4" s="5">
        <v>1016082</v>
      </c>
      <c r="BBP4" s="5">
        <v>1016315</v>
      </c>
      <c r="BBQ4" s="5">
        <v>1014636</v>
      </c>
      <c r="BBR4" s="5">
        <v>1014576</v>
      </c>
      <c r="BBS4" s="5">
        <v>1013201</v>
      </c>
      <c r="BBT4" s="5">
        <v>1007123</v>
      </c>
      <c r="BBU4" s="5">
        <v>1012250</v>
      </c>
      <c r="BBV4" s="5">
        <v>1010778</v>
      </c>
      <c r="BBW4" s="5">
        <v>1007820</v>
      </c>
      <c r="BBX4" s="5">
        <v>1021674</v>
      </c>
      <c r="BBY4" s="5">
        <v>1016391</v>
      </c>
      <c r="BBZ4" s="5">
        <v>1000144</v>
      </c>
      <c r="BCA4" s="5">
        <v>1000244</v>
      </c>
      <c r="BCB4" s="5">
        <v>1006189</v>
      </c>
      <c r="BCC4" s="5">
        <v>1005048</v>
      </c>
      <c r="BCD4" s="5">
        <v>1004799</v>
      </c>
      <c r="BCE4" s="5">
        <v>1006964</v>
      </c>
      <c r="BCF4" s="5">
        <v>1016484</v>
      </c>
      <c r="BCG4" s="5">
        <v>1001755</v>
      </c>
      <c r="BCH4" s="5">
        <v>1016173</v>
      </c>
      <c r="BCI4" s="5">
        <v>1015521</v>
      </c>
      <c r="BCJ4" s="5">
        <v>1013034</v>
      </c>
      <c r="BCK4" s="5">
        <v>1009458</v>
      </c>
      <c r="BCL4" s="5">
        <v>1012313</v>
      </c>
      <c r="BCM4" s="5">
        <v>1007745</v>
      </c>
      <c r="BCN4" s="5">
        <v>1024637</v>
      </c>
      <c r="BCO4" s="5">
        <v>4053244</v>
      </c>
      <c r="BCP4" s="5">
        <v>4055696</v>
      </c>
      <c r="BCQ4" s="5">
        <v>1008431</v>
      </c>
      <c r="BCR4" s="5">
        <v>1015351</v>
      </c>
      <c r="BCS4" s="5">
        <v>1015945</v>
      </c>
      <c r="BCT4" s="5">
        <v>1008511</v>
      </c>
      <c r="BCU4" s="5">
        <v>4073324</v>
      </c>
      <c r="BCV4" s="5">
        <v>1015326</v>
      </c>
      <c r="BCW4" s="5">
        <v>1016058</v>
      </c>
      <c r="BCX4" s="5">
        <v>1010692</v>
      </c>
      <c r="BCY4" s="5">
        <v>1006490</v>
      </c>
      <c r="BCZ4" s="5">
        <v>1004981</v>
      </c>
      <c r="BDA4" s="5">
        <v>1005829</v>
      </c>
      <c r="BDB4" s="5">
        <v>1015295</v>
      </c>
      <c r="BDC4" s="5">
        <v>1005881</v>
      </c>
      <c r="BDD4" s="5">
        <v>1010574</v>
      </c>
      <c r="BDE4" s="5">
        <v>1981009</v>
      </c>
      <c r="BDF4" s="5">
        <v>1013718</v>
      </c>
      <c r="BDG4" s="5">
        <v>1007462</v>
      </c>
      <c r="BDH4" s="5">
        <v>1009959</v>
      </c>
      <c r="BDI4" s="5">
        <v>1016091</v>
      </c>
      <c r="BDJ4" s="5">
        <v>1005801</v>
      </c>
      <c r="BDK4" s="5">
        <v>1005053</v>
      </c>
      <c r="BDL4" s="5">
        <v>1011388</v>
      </c>
      <c r="BDM4" s="5">
        <v>1011987</v>
      </c>
      <c r="BDN4" s="5">
        <v>1015996</v>
      </c>
      <c r="BDO4" s="5">
        <v>1002182</v>
      </c>
      <c r="BDP4" s="5">
        <v>1004848</v>
      </c>
      <c r="BDQ4" s="5">
        <v>1004777</v>
      </c>
      <c r="BDR4" s="5">
        <v>1006456</v>
      </c>
      <c r="BDS4" s="5">
        <v>4085408</v>
      </c>
      <c r="BDT4" s="5">
        <v>1000982</v>
      </c>
      <c r="BDU4" s="5">
        <v>1000689</v>
      </c>
      <c r="BDV4" s="5">
        <v>1015333</v>
      </c>
      <c r="BDW4" s="5">
        <v>1022964</v>
      </c>
      <c r="BDX4" s="5">
        <v>1006352</v>
      </c>
      <c r="BDY4" s="5">
        <v>1012298</v>
      </c>
      <c r="BDZ4" s="5">
        <v>1015347</v>
      </c>
      <c r="BEA4" s="5">
        <v>1014410</v>
      </c>
      <c r="BEB4" s="5">
        <v>1011511</v>
      </c>
      <c r="BEC4" s="5">
        <v>1006517</v>
      </c>
      <c r="BED4" s="5">
        <v>1007613</v>
      </c>
      <c r="BEE4" s="5">
        <v>1011412</v>
      </c>
      <c r="BEF4" s="5">
        <v>1015267</v>
      </c>
      <c r="BEG4" s="5">
        <v>1014331</v>
      </c>
      <c r="BEH4" s="5">
        <v>1013906</v>
      </c>
      <c r="BEI4" s="5">
        <v>1006659</v>
      </c>
      <c r="BEJ4" s="5">
        <v>1010651</v>
      </c>
      <c r="BEK4" s="5">
        <v>1004074</v>
      </c>
      <c r="BEL4" s="5">
        <v>1016132</v>
      </c>
      <c r="BEM4" s="5">
        <v>1015405</v>
      </c>
      <c r="BEN4" s="5">
        <v>1000761</v>
      </c>
      <c r="BEO4" s="5">
        <v>1014480</v>
      </c>
      <c r="BEP4" s="5">
        <v>1006628</v>
      </c>
      <c r="BEQ4" s="5">
        <v>4051033</v>
      </c>
      <c r="BER4" s="5">
        <v>1016414</v>
      </c>
      <c r="BES4" s="5">
        <v>4088686</v>
      </c>
      <c r="BET4" s="5">
        <v>1014354</v>
      </c>
      <c r="BEU4" s="5">
        <v>1000418</v>
      </c>
      <c r="BEV4" s="5">
        <v>1016243</v>
      </c>
      <c r="BEW4" s="5">
        <v>1008615</v>
      </c>
      <c r="BEX4" s="5">
        <v>1014403</v>
      </c>
      <c r="BEY4" s="5">
        <v>1010844</v>
      </c>
      <c r="BEZ4" s="5">
        <v>1006984</v>
      </c>
      <c r="BFA4" s="5">
        <v>1007639</v>
      </c>
      <c r="BFB4" s="5">
        <v>1011131</v>
      </c>
      <c r="BFC4" s="5">
        <v>1009996</v>
      </c>
      <c r="BFD4" s="5">
        <v>1011963</v>
      </c>
      <c r="BFE4" s="5">
        <v>1002074</v>
      </c>
      <c r="BFF4" s="5">
        <v>1008581</v>
      </c>
      <c r="BFG4" s="5">
        <v>1006060</v>
      </c>
      <c r="BFH4" s="5">
        <v>1009977</v>
      </c>
      <c r="BFI4" s="5">
        <v>1009942</v>
      </c>
      <c r="BFJ4" s="5">
        <v>1013685</v>
      </c>
      <c r="BFK4" s="5">
        <v>1000074</v>
      </c>
      <c r="BFL4" s="5">
        <v>1008849</v>
      </c>
      <c r="BFM4" s="5">
        <v>1015302</v>
      </c>
      <c r="BFN4" s="5">
        <v>1001629</v>
      </c>
      <c r="BFO4" s="5">
        <v>1991041</v>
      </c>
      <c r="BFP4" s="5">
        <v>1008898</v>
      </c>
      <c r="BFQ4" s="5">
        <v>1013725</v>
      </c>
      <c r="BFR4" s="5">
        <v>1004690</v>
      </c>
      <c r="BFS4" s="5">
        <v>1007754</v>
      </c>
      <c r="BFT4" s="5">
        <v>1005984</v>
      </c>
      <c r="BFU4" s="5">
        <v>1013139</v>
      </c>
      <c r="BFV4" s="5">
        <v>1004755</v>
      </c>
      <c r="BFW4" s="5">
        <v>1009768</v>
      </c>
      <c r="BFX4" s="5">
        <v>1016406</v>
      </c>
      <c r="BFY4" s="5">
        <v>1005069</v>
      </c>
      <c r="BFZ4" s="5">
        <v>1008025</v>
      </c>
      <c r="BGA4" s="5">
        <v>1008091</v>
      </c>
      <c r="BGB4" s="5">
        <v>1009131</v>
      </c>
      <c r="BGC4" s="5">
        <v>1012117</v>
      </c>
      <c r="BGD4" s="5">
        <v>1008455</v>
      </c>
      <c r="BGE4" s="5">
        <v>1011475</v>
      </c>
      <c r="BGF4" s="5">
        <v>1010162</v>
      </c>
      <c r="BGG4" s="5">
        <v>1007489</v>
      </c>
      <c r="BGH4" s="5">
        <v>1016460</v>
      </c>
      <c r="BGI4" s="5">
        <v>1004423</v>
      </c>
      <c r="BGJ4" s="5">
        <v>1014588</v>
      </c>
      <c r="BGK4" s="5">
        <v>1013759</v>
      </c>
      <c r="BGL4" s="5">
        <v>1012213</v>
      </c>
      <c r="BGM4" s="5">
        <v>1009266</v>
      </c>
      <c r="BGN4" s="5">
        <v>1008664</v>
      </c>
      <c r="BGO4" s="5">
        <v>1015952</v>
      </c>
      <c r="BGP4" s="5">
        <v>1008485</v>
      </c>
      <c r="BGQ4" s="5">
        <v>1016230</v>
      </c>
      <c r="BGR4" s="5">
        <v>1008185</v>
      </c>
      <c r="BGS4" s="5">
        <v>1009340</v>
      </c>
      <c r="BGT4" s="5">
        <v>1014150</v>
      </c>
      <c r="BGU4" s="5">
        <v>1014747</v>
      </c>
      <c r="BGV4" s="5">
        <v>1010534</v>
      </c>
      <c r="BGW4" s="5">
        <v>1004826</v>
      </c>
      <c r="BGX4" s="5">
        <v>1016281</v>
      </c>
      <c r="BGY4" s="5">
        <v>1016508</v>
      </c>
      <c r="BGZ4" s="5">
        <v>1007453</v>
      </c>
      <c r="BHA4" s="5">
        <v>1011008</v>
      </c>
      <c r="BHB4" s="5">
        <v>1014599</v>
      </c>
      <c r="BHC4" s="5">
        <v>1015358</v>
      </c>
      <c r="BHD4" s="5">
        <v>1013103</v>
      </c>
      <c r="BHE4" s="5">
        <v>1982003</v>
      </c>
      <c r="BHF4" s="5">
        <v>1014725</v>
      </c>
      <c r="BHG4" s="5">
        <v>1012328</v>
      </c>
      <c r="BHH4" s="5">
        <v>1011530</v>
      </c>
      <c r="BHI4" s="5">
        <v>1013855</v>
      </c>
      <c r="BHJ4" s="5">
        <v>1014652</v>
      </c>
      <c r="BHK4" s="5">
        <v>1005807</v>
      </c>
      <c r="BHL4" s="5">
        <v>1016541</v>
      </c>
      <c r="BHM4" s="5">
        <v>1004341</v>
      </c>
      <c r="BHN4" s="5">
        <v>1007518</v>
      </c>
      <c r="BHO4" s="5">
        <v>1011801</v>
      </c>
      <c r="BHP4" s="5">
        <v>1011777</v>
      </c>
      <c r="BHQ4" s="5">
        <v>1014742</v>
      </c>
      <c r="BHR4" s="5">
        <v>1013301</v>
      </c>
      <c r="BHS4" s="5">
        <v>1005759</v>
      </c>
      <c r="BHT4" s="5">
        <v>1009154</v>
      </c>
      <c r="BHU4" s="5">
        <v>1009669</v>
      </c>
      <c r="BHV4" s="5">
        <v>1007485</v>
      </c>
      <c r="BHW4" s="5">
        <v>1008920</v>
      </c>
      <c r="BHX4" s="5">
        <v>1014672</v>
      </c>
      <c r="BHY4" s="5">
        <v>1009790</v>
      </c>
      <c r="BHZ4" s="5">
        <v>1013205</v>
      </c>
      <c r="BIA4" s="5">
        <v>1014628</v>
      </c>
      <c r="BIB4" s="5">
        <v>1008607</v>
      </c>
      <c r="BIC4" s="5">
        <v>1001528</v>
      </c>
      <c r="BID4" s="5">
        <v>1005794</v>
      </c>
      <c r="BIE4" s="5">
        <v>1013808</v>
      </c>
      <c r="BIF4" s="5">
        <v>1006139</v>
      </c>
      <c r="BIG4" s="5">
        <v>1010527</v>
      </c>
      <c r="BIH4" s="5">
        <v>1010545</v>
      </c>
      <c r="BII4" s="5">
        <v>1011005</v>
      </c>
      <c r="BIJ4" s="5">
        <v>1007352</v>
      </c>
      <c r="BIK4" s="5">
        <v>1013068</v>
      </c>
      <c r="BIL4" s="5">
        <v>1010061</v>
      </c>
      <c r="BIM4" s="5">
        <v>1006510</v>
      </c>
      <c r="BIN4" s="5">
        <v>1006623</v>
      </c>
      <c r="BIO4" s="5">
        <v>1006884</v>
      </c>
      <c r="BIP4" s="5">
        <v>1014682</v>
      </c>
      <c r="BIQ4" s="5">
        <v>1014689</v>
      </c>
      <c r="BIR4" s="5">
        <v>1016163</v>
      </c>
      <c r="BIS4" s="5">
        <v>1016342</v>
      </c>
      <c r="BIT4" s="5">
        <v>1004724</v>
      </c>
      <c r="BIU4" s="5">
        <v>1015441</v>
      </c>
      <c r="BIV4" s="5">
        <v>1016136</v>
      </c>
      <c r="BIW4" s="5">
        <v>1010183</v>
      </c>
      <c r="BIX4" s="5">
        <v>4098838</v>
      </c>
      <c r="BIY4" s="5">
        <v>4055921</v>
      </c>
      <c r="BIZ4" s="5">
        <v>1013989</v>
      </c>
      <c r="BJA4" s="5">
        <v>1014181</v>
      </c>
      <c r="BJB4" s="5">
        <v>1015133</v>
      </c>
      <c r="BJC4" s="5">
        <v>1012862</v>
      </c>
      <c r="BJD4" s="5">
        <v>1014343</v>
      </c>
      <c r="BJE4" s="5">
        <v>1015117</v>
      </c>
      <c r="BJF4" s="5">
        <v>1013397</v>
      </c>
      <c r="BJG4" s="5">
        <v>1010950</v>
      </c>
      <c r="BJH4" s="5">
        <v>4111721</v>
      </c>
      <c r="BJI4" s="5">
        <v>1013634</v>
      </c>
      <c r="BJJ4" s="5">
        <v>1016357</v>
      </c>
      <c r="BJK4" s="5">
        <v>1009242</v>
      </c>
      <c r="BJL4" s="5">
        <v>1012528</v>
      </c>
      <c r="BJM4" s="5">
        <v>1002278</v>
      </c>
      <c r="BJN4" s="5">
        <v>1001472</v>
      </c>
      <c r="BJO4" s="5">
        <v>1016366</v>
      </c>
      <c r="BJP4" s="5">
        <v>4053311</v>
      </c>
      <c r="BJQ4" s="5">
        <v>1014353</v>
      </c>
      <c r="BJR4" s="5">
        <v>1013423</v>
      </c>
      <c r="BJS4" s="5">
        <v>1014211</v>
      </c>
      <c r="BJT4" s="5">
        <v>1011837</v>
      </c>
      <c r="BJU4" s="5">
        <v>4053319</v>
      </c>
      <c r="BJV4" s="5">
        <v>1010104</v>
      </c>
      <c r="BJW4" s="5">
        <v>1015783</v>
      </c>
      <c r="BJX4" s="5">
        <v>1000152</v>
      </c>
      <c r="BJY4" s="5">
        <v>1013416</v>
      </c>
      <c r="BJZ4" s="5">
        <v>1013639</v>
      </c>
      <c r="BKA4" s="5">
        <v>1008479</v>
      </c>
      <c r="BKB4" s="5">
        <v>1010663</v>
      </c>
      <c r="BKC4" s="5">
        <v>1012556</v>
      </c>
      <c r="BKD4" s="5">
        <v>1010289</v>
      </c>
      <c r="BKE4" s="5">
        <v>1006569</v>
      </c>
      <c r="BKF4" s="5">
        <v>1011915</v>
      </c>
      <c r="BKG4" s="5">
        <v>4105245</v>
      </c>
      <c r="BKH4" s="5">
        <v>1014420</v>
      </c>
      <c r="BKI4" s="5">
        <v>1016247</v>
      </c>
      <c r="BKJ4" s="5">
        <v>1014351</v>
      </c>
      <c r="BKK4" s="5">
        <v>1009994</v>
      </c>
      <c r="BKL4" s="5">
        <v>1007324</v>
      </c>
      <c r="BKM4" s="5">
        <v>1004739</v>
      </c>
      <c r="BKN4" s="5">
        <v>1005748</v>
      </c>
      <c r="BKO4" s="5">
        <v>1011559</v>
      </c>
      <c r="BKP4" s="5">
        <v>1012880</v>
      </c>
      <c r="BKQ4" s="5">
        <v>1008889</v>
      </c>
      <c r="BKR4" s="5">
        <v>1014318</v>
      </c>
      <c r="BKS4" s="5">
        <v>1002326</v>
      </c>
      <c r="BKT4" s="5">
        <v>1002453</v>
      </c>
      <c r="BKU4" s="5">
        <v>1001590</v>
      </c>
      <c r="BKV4" s="5">
        <v>1007329</v>
      </c>
      <c r="BKW4" s="5">
        <v>1015157</v>
      </c>
      <c r="BKX4" s="5">
        <v>1012854</v>
      </c>
      <c r="BKY4" s="5">
        <v>1012628</v>
      </c>
      <c r="BKZ4" s="5">
        <v>1010916</v>
      </c>
      <c r="BLA4" s="5">
        <v>1024900</v>
      </c>
      <c r="BLB4" s="5">
        <v>1008991</v>
      </c>
      <c r="BLC4" s="5">
        <v>4086876</v>
      </c>
      <c r="BLD4" s="5">
        <v>1010088</v>
      </c>
      <c r="BLE4" s="5">
        <v>1010196</v>
      </c>
      <c r="BLF4" s="5">
        <v>1009622</v>
      </c>
      <c r="BLG4" s="5">
        <v>4074120</v>
      </c>
      <c r="BLH4" s="5">
        <v>1022823</v>
      </c>
      <c r="BLI4" s="5">
        <v>1002612</v>
      </c>
      <c r="BLJ4" s="5">
        <v>4053309</v>
      </c>
      <c r="BLK4" s="5">
        <v>1006681</v>
      </c>
      <c r="BLL4" s="5">
        <v>1011929</v>
      </c>
      <c r="BLM4" s="5">
        <v>1020885</v>
      </c>
      <c r="BLN4" s="5">
        <v>1016516</v>
      </c>
      <c r="BLO4" s="5">
        <v>1012381</v>
      </c>
      <c r="BLP4" s="5">
        <v>1011111</v>
      </c>
      <c r="BLQ4" s="5">
        <v>1007304</v>
      </c>
      <c r="BLR4" s="5">
        <v>1013573</v>
      </c>
      <c r="BLS4" s="5">
        <v>1007370</v>
      </c>
      <c r="BLT4" s="5">
        <v>1008150</v>
      </c>
      <c r="BLU4" s="5">
        <v>1010076</v>
      </c>
      <c r="BLV4" s="5">
        <v>1005937</v>
      </c>
      <c r="BLW4" s="5">
        <v>1014028</v>
      </c>
      <c r="BLX4" s="5">
        <v>1010389</v>
      </c>
      <c r="BLY4" s="5">
        <v>1007427</v>
      </c>
      <c r="BLZ4" s="5">
        <v>1016213</v>
      </c>
      <c r="BMA4" s="5">
        <v>1005724</v>
      </c>
      <c r="BMB4" s="5">
        <v>1009187</v>
      </c>
      <c r="BMC4" s="5">
        <v>1025152</v>
      </c>
      <c r="BMD4" s="5">
        <v>1007997</v>
      </c>
      <c r="BME4" s="5">
        <v>1008941</v>
      </c>
      <c r="BMF4" s="5">
        <v>1014296</v>
      </c>
      <c r="BMG4" s="5">
        <v>1009817</v>
      </c>
      <c r="BMH4" s="5">
        <v>1006516</v>
      </c>
      <c r="BMI4" s="5">
        <v>1008005</v>
      </c>
      <c r="BMJ4" s="5">
        <v>1014251</v>
      </c>
      <c r="BMK4" s="5">
        <v>1011897</v>
      </c>
      <c r="BML4" s="5">
        <v>1016066</v>
      </c>
      <c r="BMM4" s="5">
        <v>1011544</v>
      </c>
      <c r="BMN4" s="5">
        <v>1015821</v>
      </c>
      <c r="BMO4" s="5">
        <v>1009107</v>
      </c>
      <c r="BMP4" s="5">
        <v>1014002</v>
      </c>
      <c r="BMQ4" s="5">
        <v>1007350</v>
      </c>
      <c r="BMR4" s="5">
        <v>1013671</v>
      </c>
      <c r="BMS4" s="5">
        <v>1011036</v>
      </c>
      <c r="BMT4" s="5">
        <v>1013826</v>
      </c>
      <c r="BMU4" s="5">
        <v>1011462</v>
      </c>
      <c r="BMV4" s="5">
        <v>1006218</v>
      </c>
      <c r="BMW4" s="5">
        <v>1010798</v>
      </c>
      <c r="BMX4" s="5">
        <v>4050658</v>
      </c>
      <c r="BMY4" s="5">
        <v>1007610</v>
      </c>
      <c r="BMZ4" s="5">
        <v>1005100</v>
      </c>
      <c r="BNA4" s="5">
        <v>1009506</v>
      </c>
      <c r="BNB4" s="5">
        <v>1006302</v>
      </c>
      <c r="BNC4" s="5">
        <v>1009801</v>
      </c>
      <c r="BND4" s="5">
        <v>1012484</v>
      </c>
      <c r="BNE4" s="5">
        <v>1013689</v>
      </c>
      <c r="BNF4" s="5">
        <v>4214838</v>
      </c>
      <c r="BNG4" s="5">
        <v>1008210</v>
      </c>
      <c r="BNH4" s="5">
        <v>4090962</v>
      </c>
      <c r="BNI4" s="5">
        <v>4066621</v>
      </c>
      <c r="BNJ4" s="5">
        <v>1009280</v>
      </c>
      <c r="BNK4" s="5">
        <v>1005507</v>
      </c>
      <c r="BNL4" s="5">
        <v>1005131</v>
      </c>
      <c r="BNM4" s="5">
        <v>1022758</v>
      </c>
      <c r="BNN4" s="5">
        <v>1015081</v>
      </c>
      <c r="BNO4" s="5">
        <v>1005557</v>
      </c>
      <c r="BNP4" s="5">
        <v>1011311</v>
      </c>
      <c r="BNQ4" s="5">
        <v>1005188</v>
      </c>
      <c r="BNR4" s="5">
        <v>1001407</v>
      </c>
      <c r="BNS4" s="5">
        <v>4104928</v>
      </c>
      <c r="BNT4" s="5">
        <v>1006712</v>
      </c>
      <c r="BNU4" s="5">
        <v>1009870</v>
      </c>
      <c r="BNV4" s="5">
        <v>1015394</v>
      </c>
      <c r="BNW4" s="5">
        <v>1008988</v>
      </c>
      <c r="BNX4" s="5">
        <v>1011384</v>
      </c>
      <c r="BNY4" s="5">
        <v>1007424</v>
      </c>
      <c r="BNZ4" s="5">
        <v>1012416</v>
      </c>
      <c r="BOA4" s="5">
        <v>1008553</v>
      </c>
      <c r="BOB4" s="5">
        <v>1015187</v>
      </c>
      <c r="BOC4" s="5">
        <v>1011649</v>
      </c>
      <c r="BOD4" s="5">
        <v>1014620</v>
      </c>
      <c r="BOE4" s="5">
        <v>1006409</v>
      </c>
      <c r="BOF4" s="5">
        <v>1001881</v>
      </c>
      <c r="BOG4" s="5">
        <v>1012388</v>
      </c>
      <c r="BOH4" s="5">
        <v>1011270</v>
      </c>
      <c r="BOI4" s="5">
        <v>1015371</v>
      </c>
      <c r="BOJ4" s="5">
        <v>1001492</v>
      </c>
      <c r="BOK4" s="5">
        <v>1001421</v>
      </c>
      <c r="BOL4" s="5">
        <v>1008811</v>
      </c>
      <c r="BOM4" s="5">
        <v>1013449</v>
      </c>
      <c r="BON4" s="5">
        <v>1008478</v>
      </c>
      <c r="BOO4" s="5">
        <v>1013009</v>
      </c>
      <c r="BOP4" s="5">
        <v>1016474</v>
      </c>
      <c r="BOQ4" s="5">
        <v>1014377</v>
      </c>
      <c r="BOR4" s="5">
        <v>1015431</v>
      </c>
      <c r="BOS4" s="5">
        <v>1006277</v>
      </c>
      <c r="BOT4" s="5">
        <v>1991047</v>
      </c>
      <c r="BOU4" s="5">
        <v>1015965</v>
      </c>
      <c r="BOV4" s="5">
        <v>4050719</v>
      </c>
      <c r="BOW4" s="5">
        <v>1014091</v>
      </c>
      <c r="BOX4" s="5">
        <v>1023412</v>
      </c>
      <c r="BOY4" s="5">
        <v>1013306</v>
      </c>
      <c r="BOZ4" s="5">
        <v>4053202</v>
      </c>
      <c r="BPA4" s="5">
        <v>1015973</v>
      </c>
      <c r="BPB4" s="5">
        <v>1001122</v>
      </c>
      <c r="BPC4" s="5">
        <v>1016105</v>
      </c>
      <c r="BPD4" s="5">
        <v>1010956</v>
      </c>
      <c r="BPE4" s="5">
        <v>1011989</v>
      </c>
      <c r="BPF4" s="5">
        <v>1014847</v>
      </c>
      <c r="BPG4" s="5">
        <v>1000476</v>
      </c>
      <c r="BPH4" s="5">
        <v>116654519</v>
      </c>
      <c r="BPI4" s="5">
        <v>1005386</v>
      </c>
      <c r="BPJ4" s="5">
        <v>1001943</v>
      </c>
      <c r="BPK4" s="5">
        <v>100863</v>
      </c>
      <c r="BPL4" s="5">
        <v>1009930</v>
      </c>
      <c r="BPM4" s="5">
        <v>1011045</v>
      </c>
      <c r="BPN4" s="5">
        <v>1012784</v>
      </c>
      <c r="BPO4" s="5">
        <v>1013041</v>
      </c>
      <c r="BPP4" s="5">
        <v>1016360</v>
      </c>
      <c r="BPQ4" s="5">
        <v>1013039</v>
      </c>
      <c r="BPR4" s="5">
        <v>1015910</v>
      </c>
      <c r="BPS4" s="5">
        <v>1007655</v>
      </c>
      <c r="BPT4" s="5">
        <v>1009656</v>
      </c>
      <c r="BPU4" s="5">
        <v>1022785</v>
      </c>
      <c r="BPV4" s="5">
        <v>1001338</v>
      </c>
      <c r="BPW4" s="5">
        <v>1000091</v>
      </c>
      <c r="BPX4" s="5">
        <v>1015440</v>
      </c>
      <c r="BPY4" s="5">
        <v>1000322</v>
      </c>
      <c r="BPZ4" s="5">
        <v>1000023</v>
      </c>
      <c r="BQA4" s="5">
        <v>1003183</v>
      </c>
      <c r="BQB4" s="5">
        <v>4142336</v>
      </c>
      <c r="BQC4" s="5">
        <v>1005640</v>
      </c>
      <c r="BQD4" s="5">
        <v>1016049</v>
      </c>
      <c r="BQE4" s="5">
        <v>1005635</v>
      </c>
      <c r="BQF4" s="5">
        <v>4223855</v>
      </c>
      <c r="BQG4" s="5">
        <v>1010578</v>
      </c>
      <c r="BQH4" s="5">
        <v>1007582</v>
      </c>
      <c r="BQI4" s="5">
        <v>1005494</v>
      </c>
      <c r="BQJ4" s="5">
        <v>1016322</v>
      </c>
      <c r="BQK4" s="5">
        <v>1012311</v>
      </c>
      <c r="BQL4" s="5">
        <v>1005791</v>
      </c>
      <c r="BQM4" s="5">
        <v>9755248</v>
      </c>
      <c r="BQN4" s="5">
        <v>1000065</v>
      </c>
      <c r="BQO4" s="5">
        <v>130981433</v>
      </c>
      <c r="BQP4" s="5">
        <v>1012169</v>
      </c>
      <c r="BQQ4" s="5">
        <v>1005213</v>
      </c>
      <c r="BQR4" s="5">
        <v>1015346</v>
      </c>
      <c r="BQS4" s="5">
        <v>1005247</v>
      </c>
      <c r="BQT4" s="5">
        <v>1016369</v>
      </c>
      <c r="BQU4" s="5">
        <v>1012277</v>
      </c>
      <c r="BQV4" s="5">
        <v>1001946</v>
      </c>
      <c r="BQW4" s="5">
        <v>1015089</v>
      </c>
      <c r="BQX4" s="5">
        <v>1991036</v>
      </c>
      <c r="BQY4" s="5">
        <v>1983005</v>
      </c>
      <c r="BQZ4" s="5">
        <v>1005676</v>
      </c>
      <c r="BRA4" s="5">
        <v>1016305</v>
      </c>
      <c r="BRB4" s="5">
        <v>1014406</v>
      </c>
      <c r="BRC4" s="5">
        <v>1005788</v>
      </c>
      <c r="BRD4" s="5">
        <v>1011534</v>
      </c>
      <c r="BRE4" s="5">
        <v>1015498</v>
      </c>
      <c r="BRF4" s="5">
        <v>1014935</v>
      </c>
      <c r="BRG4" s="5">
        <v>1009992</v>
      </c>
      <c r="BRH4" s="5">
        <v>1991043</v>
      </c>
      <c r="BRI4" s="5">
        <v>1005776</v>
      </c>
      <c r="BRJ4" s="5">
        <v>1030031</v>
      </c>
      <c r="BRK4" s="5">
        <v>1005412</v>
      </c>
      <c r="BRL4" s="5">
        <v>1009828</v>
      </c>
      <c r="BRM4" s="5">
        <v>1008660</v>
      </c>
      <c r="BRN4" s="5">
        <v>1011600</v>
      </c>
      <c r="BRO4" s="5">
        <v>1013147</v>
      </c>
      <c r="BRP4" s="5">
        <v>1005264</v>
      </c>
      <c r="BRQ4" s="5">
        <v>1013297</v>
      </c>
      <c r="BRR4" s="5">
        <v>1007944</v>
      </c>
      <c r="BRS4" s="5">
        <v>1011681</v>
      </c>
      <c r="BRT4" s="5">
        <v>1010658</v>
      </c>
      <c r="BRU4" s="5">
        <v>1008311</v>
      </c>
      <c r="BRV4" s="5">
        <v>1009087</v>
      </c>
      <c r="BRW4" s="5">
        <v>1011570</v>
      </c>
      <c r="BRX4" s="5">
        <v>1015748</v>
      </c>
      <c r="BRY4" s="5">
        <v>1014602</v>
      </c>
      <c r="BRZ4" s="5">
        <v>1008153</v>
      </c>
      <c r="BSA4" s="5">
        <v>1016334</v>
      </c>
      <c r="BSB4" s="5">
        <v>1008698</v>
      </c>
      <c r="BSC4" s="5">
        <v>1015829</v>
      </c>
      <c r="BSD4" s="5">
        <v>1013506</v>
      </c>
      <c r="BSE4" s="5">
        <v>1009824</v>
      </c>
      <c r="BSF4" s="5">
        <v>1012575</v>
      </c>
      <c r="BSG4" s="5">
        <v>1015942</v>
      </c>
      <c r="BSH4" s="5">
        <v>1004306</v>
      </c>
      <c r="BSI4" s="5">
        <v>1013636</v>
      </c>
      <c r="BSJ4" s="5">
        <v>1013344</v>
      </c>
      <c r="BSK4" s="5">
        <v>1008749</v>
      </c>
      <c r="BSL4" s="5">
        <v>1011660</v>
      </c>
      <c r="BSM4" s="5">
        <v>1005616</v>
      </c>
      <c r="BSN4" s="5">
        <v>1012123</v>
      </c>
      <c r="BSO4" s="5">
        <v>1015647</v>
      </c>
      <c r="BSP4" s="5">
        <v>1006296</v>
      </c>
      <c r="BSQ4" s="5">
        <v>1005570</v>
      </c>
      <c r="BSR4" s="5">
        <v>1000588</v>
      </c>
      <c r="BSS4" s="5">
        <v>1001518</v>
      </c>
      <c r="BST4" s="5">
        <v>1136057</v>
      </c>
      <c r="BSU4" s="5">
        <v>1009515</v>
      </c>
      <c r="BSV4" s="5">
        <v>1012439</v>
      </c>
      <c r="BSW4" s="5">
        <v>1007426</v>
      </c>
      <c r="BSX4" s="5">
        <v>1006477</v>
      </c>
      <c r="BSY4" s="5">
        <v>1006518</v>
      </c>
      <c r="BSZ4" s="5">
        <v>1013097</v>
      </c>
      <c r="BTA4" s="5">
        <v>1005711</v>
      </c>
      <c r="BTB4" s="5">
        <v>1015695</v>
      </c>
      <c r="BTC4" s="5">
        <v>1014267</v>
      </c>
      <c r="BTD4" s="5">
        <v>1015468</v>
      </c>
      <c r="BTE4" s="5">
        <v>4050932</v>
      </c>
      <c r="BTF4" s="5">
        <v>1022280</v>
      </c>
      <c r="BTG4" s="5">
        <v>1007530</v>
      </c>
      <c r="BTH4" s="5">
        <v>1008098</v>
      </c>
      <c r="BTI4" s="5">
        <v>1011723</v>
      </c>
      <c r="BTJ4" s="5">
        <v>107532</v>
      </c>
      <c r="BTK4" s="5">
        <v>1005493</v>
      </c>
      <c r="BTL4" s="5">
        <v>101852</v>
      </c>
      <c r="BTM4" s="5">
        <v>1007440</v>
      </c>
      <c r="BTN4" s="5">
        <v>4078257</v>
      </c>
      <c r="BTO4" s="5">
        <v>1013739</v>
      </c>
      <c r="BTP4" s="5">
        <v>1014076</v>
      </c>
      <c r="BTQ4" s="5">
        <v>1014053</v>
      </c>
      <c r="BTR4" s="5">
        <v>1006511</v>
      </c>
      <c r="BTS4" s="5">
        <v>4050919</v>
      </c>
      <c r="BTT4" s="5">
        <v>1006350</v>
      </c>
      <c r="BTU4" s="5">
        <v>1006021</v>
      </c>
      <c r="BTV4" s="5">
        <v>1000509</v>
      </c>
      <c r="BTW4" s="5">
        <v>1014962</v>
      </c>
      <c r="BTX4" s="5">
        <v>1001513</v>
      </c>
      <c r="BTY4" s="5">
        <v>1014884</v>
      </c>
      <c r="BTZ4" s="5">
        <v>1015682</v>
      </c>
      <c r="BUA4" s="5">
        <v>1005346</v>
      </c>
      <c r="BUB4" s="5">
        <v>1005999</v>
      </c>
      <c r="BUC4" s="5">
        <v>1014651</v>
      </c>
      <c r="BUD4" s="5">
        <v>1008250</v>
      </c>
      <c r="BUE4" s="5">
        <v>10656364</v>
      </c>
      <c r="BUF4" s="5">
        <v>1004998</v>
      </c>
      <c r="BUG4" s="5">
        <v>1010495</v>
      </c>
      <c r="BUH4" s="5">
        <v>1015438</v>
      </c>
      <c r="BUI4" s="5">
        <v>1010487</v>
      </c>
      <c r="BUJ4" s="5">
        <v>1006064</v>
      </c>
      <c r="BUK4" s="5">
        <v>1015095</v>
      </c>
      <c r="BUL4" s="5">
        <v>1016457</v>
      </c>
      <c r="BUM4" s="5">
        <v>1015496</v>
      </c>
      <c r="BUN4" s="5">
        <v>1011763</v>
      </c>
      <c r="BUO4" s="5">
        <v>1011500</v>
      </c>
      <c r="BUP4" s="5">
        <v>1016271</v>
      </c>
      <c r="BUQ4" s="5">
        <v>1016398</v>
      </c>
      <c r="BUR4" s="5">
        <v>1011489</v>
      </c>
      <c r="BUS4" s="5">
        <v>1002816</v>
      </c>
      <c r="BUT4" s="5">
        <v>1011560</v>
      </c>
      <c r="BUU4" s="5">
        <v>1016303</v>
      </c>
      <c r="BUV4" s="5">
        <v>1009194</v>
      </c>
      <c r="BUW4" s="5">
        <v>1013514</v>
      </c>
      <c r="BUX4" s="5">
        <v>1004594</v>
      </c>
      <c r="BUY4" s="5">
        <v>1015721</v>
      </c>
      <c r="BUZ4" s="5">
        <v>1006108</v>
      </c>
      <c r="BVA4" s="5">
        <v>1014520</v>
      </c>
      <c r="BVB4" s="5">
        <v>1012785</v>
      </c>
      <c r="BVC4" s="5">
        <v>1015349</v>
      </c>
      <c r="BVD4" s="5">
        <v>1012748</v>
      </c>
      <c r="BVE4" s="5">
        <v>1006217</v>
      </c>
      <c r="BVF4" s="5">
        <v>1012719</v>
      </c>
      <c r="BVG4" s="5">
        <v>1004957</v>
      </c>
      <c r="BVH4" s="5">
        <v>1012007</v>
      </c>
      <c r="BVI4" s="5">
        <v>1014943</v>
      </c>
      <c r="BVJ4" s="5">
        <v>1013426</v>
      </c>
      <c r="BVK4" s="5">
        <v>110949</v>
      </c>
      <c r="BVL4" s="5">
        <v>1015004</v>
      </c>
      <c r="BVM4" s="5">
        <v>1007396</v>
      </c>
      <c r="BVN4" s="5">
        <v>1015079</v>
      </c>
      <c r="BVO4" s="5">
        <v>1000392</v>
      </c>
      <c r="BVP4" s="5">
        <v>1015653</v>
      </c>
      <c r="BVQ4" s="5">
        <v>1000793</v>
      </c>
      <c r="BVR4" s="5">
        <v>1005928</v>
      </c>
      <c r="BVS4" s="5">
        <v>1003251</v>
      </c>
      <c r="BVT4" s="5">
        <v>1004642</v>
      </c>
      <c r="BVU4" s="5">
        <v>4051075</v>
      </c>
      <c r="BVV4" s="5">
        <v>4086963</v>
      </c>
      <c r="BVW4" s="5">
        <v>4053348</v>
      </c>
      <c r="BVX4" s="5">
        <v>1007843</v>
      </c>
      <c r="BVY4" s="5">
        <v>1983001</v>
      </c>
      <c r="BVZ4" s="5">
        <v>1003106</v>
      </c>
      <c r="BWA4" s="5">
        <v>1014996</v>
      </c>
      <c r="BWB4" s="5">
        <v>1002070</v>
      </c>
      <c r="BWC4" s="5">
        <v>1004926</v>
      </c>
      <c r="BWD4" s="5">
        <v>4089138</v>
      </c>
      <c r="BWE4" s="5">
        <v>1010268</v>
      </c>
      <c r="BWF4" s="5">
        <v>100867</v>
      </c>
      <c r="BWG4" s="5">
        <v>1013621</v>
      </c>
      <c r="BWH4" s="5">
        <v>1002366</v>
      </c>
      <c r="BWI4" s="5">
        <v>1002272</v>
      </c>
      <c r="BWJ4" s="5">
        <v>11224391</v>
      </c>
      <c r="BWK4" s="5">
        <v>1003110</v>
      </c>
      <c r="BWL4" s="5">
        <v>1009320</v>
      </c>
      <c r="BWM4" s="5">
        <v>1001360</v>
      </c>
      <c r="BWN4" s="5">
        <v>1015463</v>
      </c>
      <c r="BWO4" s="5">
        <v>1011678</v>
      </c>
      <c r="BWP4" s="5">
        <v>1005438</v>
      </c>
      <c r="BWQ4" s="5">
        <v>1010549</v>
      </c>
      <c r="BWR4" s="5">
        <v>1013245</v>
      </c>
      <c r="BWS4" s="5">
        <v>1009062</v>
      </c>
      <c r="BWT4" s="5">
        <v>1005753</v>
      </c>
      <c r="BWU4" s="5">
        <v>1001452</v>
      </c>
      <c r="BWV4" s="5">
        <v>1000455</v>
      </c>
      <c r="BWW4" s="5">
        <v>1009209</v>
      </c>
      <c r="BWX4" s="5">
        <v>1010426</v>
      </c>
      <c r="BWY4" s="5">
        <v>1002170</v>
      </c>
      <c r="BWZ4" s="5">
        <v>1009361</v>
      </c>
      <c r="BXA4" s="5">
        <v>1011246</v>
      </c>
      <c r="BXB4" s="5">
        <v>1001373</v>
      </c>
      <c r="BXC4" s="5">
        <v>1009423</v>
      </c>
      <c r="BXD4" s="5">
        <v>1006894</v>
      </c>
      <c r="BXE4" s="5">
        <v>1008103</v>
      </c>
      <c r="BXF4" s="5">
        <v>1011145</v>
      </c>
      <c r="BXG4" s="5">
        <v>1007142</v>
      </c>
      <c r="BXH4" s="5">
        <v>1005798</v>
      </c>
      <c r="BXI4" s="5">
        <v>1010156</v>
      </c>
      <c r="BXJ4" s="5">
        <v>101687</v>
      </c>
      <c r="BXK4" s="5">
        <v>1007654</v>
      </c>
      <c r="BXL4" s="5">
        <v>1005511</v>
      </c>
      <c r="BXM4" s="5">
        <v>1000510</v>
      </c>
      <c r="BXN4" s="5">
        <v>1008249</v>
      </c>
      <c r="BXO4" s="5">
        <v>1009016</v>
      </c>
      <c r="BXP4" s="5">
        <v>4090944</v>
      </c>
      <c r="BXQ4" s="5">
        <v>1008853</v>
      </c>
      <c r="BXR4" s="5">
        <v>1008790</v>
      </c>
      <c r="BXS4" s="5">
        <v>1024954</v>
      </c>
      <c r="BXT4" s="5">
        <v>1015811</v>
      </c>
      <c r="BXU4" s="5">
        <v>1007077</v>
      </c>
      <c r="BXV4" s="5">
        <v>1015523</v>
      </c>
      <c r="BXW4" s="5">
        <v>1007608</v>
      </c>
      <c r="BXX4" s="5">
        <v>1008778</v>
      </c>
      <c r="BXY4" s="5">
        <v>1012510</v>
      </c>
      <c r="BXZ4" s="5">
        <v>1024324</v>
      </c>
      <c r="BYA4" s="5">
        <v>1012744</v>
      </c>
      <c r="BYB4" s="5">
        <v>1008071</v>
      </c>
      <c r="BYC4" s="5">
        <v>1013537</v>
      </c>
      <c r="BYD4" s="5">
        <v>1008456</v>
      </c>
      <c r="BYE4" s="5">
        <v>1013518</v>
      </c>
      <c r="BYF4" s="5">
        <v>1010320</v>
      </c>
      <c r="BYG4" s="5">
        <v>101530944</v>
      </c>
      <c r="BYH4" s="5">
        <v>1012359</v>
      </c>
      <c r="BYI4" s="5">
        <v>1001541</v>
      </c>
      <c r="BYJ4" s="5">
        <v>1011859</v>
      </c>
      <c r="BYK4" s="5">
        <v>1001522</v>
      </c>
      <c r="BYL4" s="5">
        <v>1007037</v>
      </c>
      <c r="BYM4" s="5">
        <v>1015458</v>
      </c>
      <c r="BYN4" s="5">
        <v>1007230</v>
      </c>
      <c r="BYO4" s="5">
        <v>1007189</v>
      </c>
      <c r="BYP4" s="5">
        <v>1009136</v>
      </c>
      <c r="BYQ4" s="5">
        <v>4115270</v>
      </c>
      <c r="BYR4" s="5">
        <v>1005542</v>
      </c>
      <c r="BYS4" s="5">
        <v>1012002</v>
      </c>
      <c r="BYT4" s="5">
        <v>1010647</v>
      </c>
      <c r="BYU4" s="5">
        <v>4065723</v>
      </c>
      <c r="BYV4" s="5">
        <v>4173500</v>
      </c>
      <c r="BYW4" s="5">
        <v>4032621</v>
      </c>
      <c r="BYX4" s="5">
        <v>1013250</v>
      </c>
      <c r="BYY4" s="5">
        <v>4053344</v>
      </c>
      <c r="BYZ4" s="5">
        <v>1014036</v>
      </c>
      <c r="BZA4" s="5">
        <v>1009853</v>
      </c>
      <c r="BZB4" s="5">
        <v>1013286</v>
      </c>
      <c r="BZC4" s="5">
        <v>4096753</v>
      </c>
      <c r="BZD4" s="5">
        <v>4053347</v>
      </c>
      <c r="BZE4" s="5">
        <v>1005072</v>
      </c>
      <c r="BZF4" s="5">
        <v>1011965</v>
      </c>
      <c r="BZG4" s="5">
        <v>1011871</v>
      </c>
      <c r="BZH4" s="5">
        <v>1004209</v>
      </c>
      <c r="BZI4" s="5">
        <v>1974044</v>
      </c>
      <c r="BZJ4" s="5">
        <v>1008482</v>
      </c>
      <c r="BZK4" s="5">
        <v>1974037</v>
      </c>
      <c r="BZL4" s="5">
        <v>10377863</v>
      </c>
      <c r="BZM4" s="5">
        <v>1007647</v>
      </c>
      <c r="BZN4" s="5">
        <v>4050696</v>
      </c>
      <c r="BZO4" s="5">
        <v>4057350</v>
      </c>
      <c r="BZP4" s="5">
        <v>1009525</v>
      </c>
      <c r="BZQ4" s="5">
        <v>1007327</v>
      </c>
      <c r="BZR4" s="5">
        <v>101282103</v>
      </c>
      <c r="BZS4" s="5">
        <v>1008439</v>
      </c>
      <c r="BZT4" s="5">
        <v>1011931</v>
      </c>
      <c r="BZU4" s="5">
        <v>1014125</v>
      </c>
      <c r="BZV4" s="5">
        <v>1004434</v>
      </c>
      <c r="BZW4" s="5">
        <v>1991011</v>
      </c>
      <c r="BZX4" s="5">
        <v>1007107</v>
      </c>
      <c r="BZY4" s="5">
        <v>1004743</v>
      </c>
      <c r="BZZ4" s="5">
        <v>1008777</v>
      </c>
      <c r="CAA4" s="5">
        <v>1007693</v>
      </c>
      <c r="CAB4" s="5">
        <v>1007234</v>
      </c>
      <c r="CAC4" s="5">
        <v>1013607</v>
      </c>
      <c r="CAD4" s="5">
        <v>1015809</v>
      </c>
      <c r="CAE4" s="5">
        <v>1007291</v>
      </c>
      <c r="CAF4" s="5">
        <v>1012571</v>
      </c>
      <c r="CAG4" s="5">
        <v>1012514</v>
      </c>
      <c r="CAH4" s="5">
        <v>1008879</v>
      </c>
      <c r="CAI4" s="5">
        <v>1005950</v>
      </c>
      <c r="CAJ4" s="5">
        <v>1005803</v>
      </c>
      <c r="CAK4" s="5">
        <v>1007004</v>
      </c>
      <c r="CAL4" s="5">
        <v>1012791</v>
      </c>
      <c r="CAM4" s="5">
        <v>1014257</v>
      </c>
      <c r="CAN4" s="5">
        <v>1008259</v>
      </c>
      <c r="CAO4" s="5">
        <v>1007702</v>
      </c>
      <c r="CAP4" s="5">
        <v>1006126</v>
      </c>
      <c r="CAQ4" s="5">
        <v>1004934</v>
      </c>
      <c r="CAR4" s="5">
        <v>1007861</v>
      </c>
      <c r="CAS4" s="5">
        <v>1004424</v>
      </c>
      <c r="CAT4" s="5">
        <v>1006561</v>
      </c>
      <c r="CAU4" s="5">
        <v>4144083</v>
      </c>
      <c r="CAV4" s="5">
        <v>1016379</v>
      </c>
      <c r="CAW4" s="5">
        <v>1007415</v>
      </c>
      <c r="CAX4" s="5">
        <v>1005483</v>
      </c>
      <c r="CAY4" s="5">
        <v>1016155</v>
      </c>
      <c r="CAZ4" s="5">
        <v>1013218</v>
      </c>
      <c r="CBA4" s="5">
        <v>4051375</v>
      </c>
      <c r="CBB4" s="5">
        <v>1013746</v>
      </c>
      <c r="CBC4" s="5">
        <v>1005473</v>
      </c>
      <c r="CBD4" s="5">
        <v>4104643</v>
      </c>
      <c r="CBE4" s="5">
        <v>1005972</v>
      </c>
      <c r="CBF4" s="5">
        <v>1007891</v>
      </c>
      <c r="CBG4" s="5">
        <v>1016543</v>
      </c>
      <c r="CBH4" s="5">
        <v>4214934</v>
      </c>
      <c r="CBI4" s="5">
        <v>1007541</v>
      </c>
      <c r="CBJ4" s="5">
        <v>1004855</v>
      </c>
      <c r="CBK4" s="5">
        <v>1014782</v>
      </c>
      <c r="CBL4" s="5">
        <v>1014177</v>
      </c>
      <c r="CBM4" s="5">
        <v>1014801</v>
      </c>
      <c r="CBN4" s="5">
        <v>1014126</v>
      </c>
      <c r="CBO4" s="5">
        <v>1006718</v>
      </c>
      <c r="CBP4" s="5">
        <v>1004769</v>
      </c>
      <c r="CBQ4" s="5">
        <v>1014290</v>
      </c>
      <c r="CBR4" s="5">
        <v>4079998</v>
      </c>
      <c r="CBS4" s="5">
        <v>1015353</v>
      </c>
      <c r="CBT4" s="5">
        <v>1014013</v>
      </c>
      <c r="CBU4" s="5">
        <v>1007454</v>
      </c>
      <c r="CBV4" s="5">
        <v>1015246</v>
      </c>
      <c r="CBW4" s="5">
        <v>4055710</v>
      </c>
      <c r="CBX4" s="5">
        <v>1008312</v>
      </c>
      <c r="CBY4" s="5">
        <v>24795570</v>
      </c>
      <c r="CBZ4" s="5">
        <v>1007972</v>
      </c>
      <c r="CCA4" s="5">
        <v>4073428</v>
      </c>
      <c r="CCB4" s="5">
        <v>1016282</v>
      </c>
      <c r="CCC4" s="5">
        <v>1024994</v>
      </c>
      <c r="CCD4" s="5">
        <v>1004316</v>
      </c>
      <c r="CCE4" s="5">
        <v>29529656</v>
      </c>
      <c r="CCF4" s="5">
        <v>1004659</v>
      </c>
      <c r="CCG4" s="5">
        <v>1006191</v>
      </c>
      <c r="CCH4" s="5">
        <v>4079996</v>
      </c>
      <c r="CCI4" s="5">
        <v>1012876</v>
      </c>
      <c r="CCJ4" s="5">
        <v>1013490</v>
      </c>
      <c r="CCK4" s="5">
        <v>1008854</v>
      </c>
      <c r="CCL4" s="5">
        <v>1007405</v>
      </c>
      <c r="CCM4" s="5">
        <v>1012970</v>
      </c>
      <c r="CCN4" s="5">
        <v>1016354</v>
      </c>
      <c r="CCO4" s="5">
        <v>1016059</v>
      </c>
      <c r="CCP4" s="5">
        <v>1013886</v>
      </c>
      <c r="CCQ4" s="5">
        <v>1014683</v>
      </c>
      <c r="CCR4" s="5">
        <v>1005926</v>
      </c>
      <c r="CCS4" s="5">
        <v>1015922</v>
      </c>
      <c r="CCT4" s="5">
        <v>1016535</v>
      </c>
      <c r="CCU4" s="5">
        <v>1006767</v>
      </c>
      <c r="CCV4" s="5">
        <v>1015282</v>
      </c>
      <c r="CCW4" s="5">
        <v>1022825</v>
      </c>
      <c r="CCX4" s="5">
        <v>1007497</v>
      </c>
      <c r="CCY4" s="5">
        <v>1005108</v>
      </c>
      <c r="CCZ4" s="5">
        <v>1014355</v>
      </c>
      <c r="CDA4" s="5">
        <v>1013381</v>
      </c>
      <c r="CDB4" s="5">
        <v>1008647</v>
      </c>
      <c r="CDC4" s="5">
        <v>1008900</v>
      </c>
      <c r="CDD4" s="5">
        <v>1006524</v>
      </c>
      <c r="CDE4" s="5">
        <v>1013913</v>
      </c>
      <c r="CDF4" s="5">
        <v>4099022</v>
      </c>
      <c r="CDG4" s="5">
        <v>1005490</v>
      </c>
      <c r="CDH4" s="5">
        <v>1008245</v>
      </c>
      <c r="CDI4" s="5">
        <v>1015668</v>
      </c>
      <c r="CDJ4" s="5">
        <v>1014633</v>
      </c>
      <c r="CDK4" s="5">
        <v>1004435</v>
      </c>
      <c r="CDL4" s="5">
        <v>1005889</v>
      </c>
      <c r="CDM4" s="5">
        <v>1004922</v>
      </c>
      <c r="CDN4" s="5">
        <v>1008559</v>
      </c>
      <c r="CDO4" s="5">
        <v>1016117</v>
      </c>
      <c r="CDP4" s="5">
        <v>1014272</v>
      </c>
      <c r="CDQ4" s="5">
        <v>1006823</v>
      </c>
      <c r="CDR4" s="5">
        <v>1014152</v>
      </c>
      <c r="CDS4" s="5">
        <v>1004418</v>
      </c>
      <c r="CDT4" s="5">
        <v>1013311</v>
      </c>
      <c r="CDU4" s="5">
        <v>1013262</v>
      </c>
      <c r="CDV4" s="5">
        <v>1005055</v>
      </c>
      <c r="CDW4" s="5">
        <v>1015595</v>
      </c>
      <c r="CDX4" s="5">
        <v>4091402</v>
      </c>
      <c r="CDY4" s="5">
        <v>1015982</v>
      </c>
      <c r="CDZ4" s="5">
        <v>1016495</v>
      </c>
      <c r="CEA4" s="5">
        <v>1015621</v>
      </c>
      <c r="CEB4" s="5">
        <v>1016317</v>
      </c>
      <c r="CEC4" s="5">
        <v>1015287</v>
      </c>
      <c r="CED4" s="5">
        <v>1007932</v>
      </c>
      <c r="CEE4" s="5">
        <v>1005135</v>
      </c>
      <c r="CEF4" s="5">
        <v>1004502</v>
      </c>
      <c r="CEG4" s="5">
        <v>1013584</v>
      </c>
      <c r="CEH4" s="5">
        <v>1015103</v>
      </c>
      <c r="CEI4" s="5">
        <v>1013405</v>
      </c>
      <c r="CEJ4" s="5">
        <v>1016083</v>
      </c>
      <c r="CEK4" s="5">
        <v>1002244</v>
      </c>
      <c r="CEL4" s="5">
        <v>1006012</v>
      </c>
      <c r="CEM4" s="5">
        <v>1015064</v>
      </c>
      <c r="CEN4" s="5">
        <v>1001966</v>
      </c>
      <c r="CEO4" s="5">
        <v>1005238</v>
      </c>
      <c r="CEP4" s="5">
        <v>1014322</v>
      </c>
      <c r="CEQ4" s="5">
        <v>1004898</v>
      </c>
      <c r="CER4" s="5">
        <v>1982025</v>
      </c>
      <c r="CES4" s="5">
        <v>1007398</v>
      </c>
      <c r="CET4" s="5">
        <v>1012681</v>
      </c>
      <c r="CEU4" s="5">
        <v>1016501</v>
      </c>
      <c r="CEV4" s="5">
        <v>1006098</v>
      </c>
      <c r="CEW4" s="5">
        <v>4096263</v>
      </c>
      <c r="CEX4" s="5">
        <v>1022290</v>
      </c>
      <c r="CEY4" s="5">
        <v>1000174</v>
      </c>
      <c r="CEZ4" s="5">
        <v>1007925</v>
      </c>
      <c r="CFA4" s="5">
        <v>1012860</v>
      </c>
      <c r="CFB4" s="5">
        <v>1013601</v>
      </c>
      <c r="CFC4" s="5">
        <v>1002207</v>
      </c>
      <c r="CFD4" s="5">
        <v>1000860</v>
      </c>
      <c r="CFE4" s="5">
        <v>1013928</v>
      </c>
      <c r="CFF4" s="5">
        <v>1014114</v>
      </c>
      <c r="CFG4" s="5">
        <v>1006024</v>
      </c>
      <c r="CFH4" s="5">
        <v>1013838</v>
      </c>
      <c r="CFI4" s="5">
        <v>1005256</v>
      </c>
      <c r="CFJ4" s="5">
        <v>1007821</v>
      </c>
      <c r="CFK4" s="5">
        <v>1012666</v>
      </c>
      <c r="CFL4" s="5">
        <v>1006119</v>
      </c>
      <c r="CFM4" s="5">
        <v>1983040</v>
      </c>
      <c r="CFN4" s="5">
        <v>1005684</v>
      </c>
      <c r="CFO4" s="5">
        <v>1013244</v>
      </c>
      <c r="CFP4" s="5">
        <v>1012442</v>
      </c>
      <c r="CFQ4" s="5">
        <v>1006399</v>
      </c>
      <c r="CFR4" s="5">
        <v>1013545</v>
      </c>
      <c r="CFS4" s="5">
        <v>1004359</v>
      </c>
      <c r="CFT4" s="5">
        <v>1006630</v>
      </c>
      <c r="CFU4" s="5">
        <v>1007600</v>
      </c>
      <c r="CFV4" s="5">
        <v>1014810</v>
      </c>
      <c r="CFW4" s="5">
        <v>1007620</v>
      </c>
      <c r="CFX4" s="5">
        <v>1013695</v>
      </c>
      <c r="CFY4" s="5">
        <v>1006458</v>
      </c>
      <c r="CFZ4" s="5">
        <v>1008320</v>
      </c>
      <c r="CGA4" s="5">
        <v>1013373</v>
      </c>
      <c r="CGB4" s="5">
        <v>1012972</v>
      </c>
      <c r="CGC4" s="5">
        <v>1015318</v>
      </c>
      <c r="CGD4" s="5">
        <v>4146117</v>
      </c>
      <c r="CGE4" s="5">
        <v>1015796</v>
      </c>
      <c r="CGF4" s="5">
        <v>1004564</v>
      </c>
      <c r="CGG4" s="5">
        <v>1022889</v>
      </c>
      <c r="CGH4" s="5">
        <v>1015179</v>
      </c>
      <c r="CGI4" s="5">
        <v>1013710</v>
      </c>
      <c r="CGJ4" s="5">
        <v>1004461</v>
      </c>
      <c r="CGK4" s="5">
        <v>1014678</v>
      </c>
      <c r="CGL4" s="5">
        <v>1013258</v>
      </c>
      <c r="CGM4" s="5">
        <v>1006198</v>
      </c>
      <c r="CGN4" s="5">
        <v>1016344</v>
      </c>
      <c r="CGO4" s="5">
        <v>4151923</v>
      </c>
      <c r="CGP4" s="5">
        <v>4103255</v>
      </c>
      <c r="CGQ4" s="5">
        <v>1007912</v>
      </c>
      <c r="CGR4" s="5">
        <v>1014926</v>
      </c>
      <c r="CGS4" s="5">
        <v>1014537</v>
      </c>
      <c r="CGT4" s="5">
        <v>1014559</v>
      </c>
      <c r="CGU4" s="5">
        <v>1003999</v>
      </c>
      <c r="CGV4" s="5">
        <v>1016283</v>
      </c>
      <c r="CGW4" s="5">
        <v>1007725</v>
      </c>
      <c r="CGX4" s="5">
        <v>1015677</v>
      </c>
      <c r="CGY4" s="5">
        <v>1007375</v>
      </c>
      <c r="CGZ4" s="5">
        <v>1015674</v>
      </c>
      <c r="CHA4" s="5">
        <v>1016093</v>
      </c>
      <c r="CHB4" s="5">
        <v>1016157</v>
      </c>
      <c r="CHC4" s="5">
        <v>1014021</v>
      </c>
      <c r="CHD4" s="5">
        <v>1006688</v>
      </c>
      <c r="CHE4" s="5">
        <v>1014706</v>
      </c>
      <c r="CHF4" s="5">
        <v>1013192</v>
      </c>
      <c r="CHG4" s="5">
        <v>1006531</v>
      </c>
      <c r="CHH4" s="5">
        <v>1012788</v>
      </c>
      <c r="CHI4" s="5">
        <v>1007435</v>
      </c>
      <c r="CHJ4" s="5">
        <v>1005527</v>
      </c>
      <c r="CHK4" s="5">
        <v>1005577</v>
      </c>
      <c r="CHL4" s="5">
        <v>1008744</v>
      </c>
      <c r="CHM4" s="5">
        <v>1012895</v>
      </c>
      <c r="CHN4" s="5">
        <v>1016472</v>
      </c>
      <c r="CHO4" s="5">
        <v>1015216</v>
      </c>
      <c r="CHP4" s="5">
        <v>1014789</v>
      </c>
      <c r="CHQ4" s="5">
        <v>1006607</v>
      </c>
      <c r="CHR4" s="5">
        <v>1005855</v>
      </c>
      <c r="CHS4" s="5">
        <v>1006646</v>
      </c>
      <c r="CHT4" s="5">
        <v>1005882</v>
      </c>
      <c r="CHU4" s="5">
        <v>1014615</v>
      </c>
      <c r="CHV4" s="5">
        <v>1004118</v>
      </c>
      <c r="CHW4" s="5">
        <v>1014830</v>
      </c>
      <c r="CHX4" s="5">
        <v>1013780</v>
      </c>
      <c r="CHY4" s="5">
        <v>1008543</v>
      </c>
      <c r="CHZ4" s="5">
        <v>1007551</v>
      </c>
      <c r="CIA4" s="5">
        <v>1007942</v>
      </c>
      <c r="CIB4" s="5">
        <v>1015528</v>
      </c>
      <c r="CIC4" s="5">
        <v>1015976</v>
      </c>
      <c r="CID4" s="5">
        <v>1004449</v>
      </c>
      <c r="CIE4" s="5">
        <v>1016122</v>
      </c>
      <c r="CIF4" s="5">
        <v>1016138</v>
      </c>
      <c r="CIG4" s="5">
        <v>1015360</v>
      </c>
      <c r="CIH4" s="5">
        <v>1012674</v>
      </c>
      <c r="CII4" s="5">
        <v>1012941</v>
      </c>
      <c r="CIJ4" s="5">
        <v>1013007</v>
      </c>
      <c r="CIK4" s="5">
        <v>1015588</v>
      </c>
      <c r="CIL4" s="5">
        <v>1014079</v>
      </c>
      <c r="CIM4" s="5">
        <v>1013369</v>
      </c>
      <c r="CIN4" s="5">
        <v>1004700</v>
      </c>
      <c r="CIO4" s="5">
        <v>1005086</v>
      </c>
      <c r="CIP4" s="5">
        <v>1004730</v>
      </c>
      <c r="CIQ4" s="5">
        <v>1006439</v>
      </c>
      <c r="CIR4" s="5">
        <v>107744</v>
      </c>
      <c r="CIS4" s="5">
        <v>4099843</v>
      </c>
      <c r="CIT4" s="5">
        <v>1013878</v>
      </c>
      <c r="CIU4" s="5">
        <v>1006859</v>
      </c>
      <c r="CIV4" s="5">
        <v>1012448</v>
      </c>
      <c r="CIW4" s="5">
        <v>1015426</v>
      </c>
      <c r="CIX4" s="5">
        <v>1014436</v>
      </c>
      <c r="CIY4" s="5">
        <v>1008124</v>
      </c>
      <c r="CIZ4" s="5">
        <v>1014393</v>
      </c>
      <c r="CJA4" s="5">
        <v>1012755</v>
      </c>
      <c r="CJB4" s="5">
        <v>1016400</v>
      </c>
      <c r="CJC4" s="5">
        <v>1004891</v>
      </c>
      <c r="CJD4" s="5">
        <v>1013891</v>
      </c>
      <c r="CJE4" s="5">
        <v>1006637</v>
      </c>
      <c r="CJF4" s="5">
        <v>1016439</v>
      </c>
      <c r="CJG4" s="5">
        <v>1002836</v>
      </c>
      <c r="CJH4" s="5">
        <v>1023829</v>
      </c>
      <c r="CJI4" s="5">
        <v>4100305</v>
      </c>
      <c r="CJJ4" s="5">
        <v>1006670</v>
      </c>
      <c r="CJK4" s="5">
        <v>1006744</v>
      </c>
      <c r="CJL4" s="5">
        <v>1005692</v>
      </c>
      <c r="CJM4" s="5">
        <v>1007524</v>
      </c>
      <c r="CJN4" s="5">
        <v>1006796</v>
      </c>
      <c r="CJO4" s="5">
        <v>1013719</v>
      </c>
      <c r="CJP4" s="5">
        <v>1016053</v>
      </c>
      <c r="CJQ4" s="5">
        <v>1001232</v>
      </c>
      <c r="CJR4" s="5">
        <v>4095211</v>
      </c>
      <c r="CJS4" s="5">
        <v>1010587</v>
      </c>
      <c r="CJT4" s="5">
        <v>1005319</v>
      </c>
      <c r="CJU4" s="5">
        <v>1974029</v>
      </c>
      <c r="CJV4" s="5">
        <v>1004591</v>
      </c>
      <c r="CJW4" s="5">
        <v>1014876</v>
      </c>
      <c r="CJX4" s="5">
        <v>1010964</v>
      </c>
      <c r="CJY4" s="5">
        <v>1009442</v>
      </c>
      <c r="CJZ4" s="5">
        <v>1001046</v>
      </c>
      <c r="CKA4" s="5">
        <v>1011746</v>
      </c>
      <c r="CKB4" s="5">
        <v>1011885</v>
      </c>
      <c r="CKC4" s="5">
        <v>1011007</v>
      </c>
      <c r="CKD4" s="5">
        <v>1006990</v>
      </c>
      <c r="CKE4" s="5">
        <v>1013424</v>
      </c>
      <c r="CKF4" s="5">
        <v>4055354</v>
      </c>
      <c r="CKG4" s="5">
        <v>1000475</v>
      </c>
      <c r="CKH4" s="5">
        <v>1013734</v>
      </c>
      <c r="CKI4" s="5">
        <v>1015519</v>
      </c>
      <c r="CKJ4" s="5">
        <v>1014850</v>
      </c>
      <c r="CKK4" s="5">
        <v>1012436</v>
      </c>
      <c r="CKL4" s="5">
        <v>1014090</v>
      </c>
      <c r="CKM4" s="5">
        <v>1009290</v>
      </c>
      <c r="CKN4" s="5">
        <v>1011648</v>
      </c>
      <c r="CKO4" s="5">
        <v>1010927</v>
      </c>
      <c r="CKP4" s="5">
        <v>1008911</v>
      </c>
      <c r="CKQ4" s="5">
        <v>1016358</v>
      </c>
      <c r="CKR4" s="5">
        <v>1013371</v>
      </c>
      <c r="CKS4" s="5">
        <v>1014104</v>
      </c>
      <c r="CKT4" s="5">
        <v>1015495</v>
      </c>
      <c r="CKU4" s="5">
        <v>4051718</v>
      </c>
      <c r="CKV4" s="5">
        <v>1016403</v>
      </c>
      <c r="CKW4" s="5">
        <v>1010058</v>
      </c>
      <c r="CKX4" s="5">
        <v>1006267</v>
      </c>
      <c r="CKY4" s="5">
        <v>1013266</v>
      </c>
      <c r="CKZ4" s="5">
        <v>1015130</v>
      </c>
      <c r="CLA4" s="5">
        <v>1010214</v>
      </c>
      <c r="CLB4" s="5">
        <v>1005345</v>
      </c>
      <c r="CLC4" s="5">
        <v>1016298</v>
      </c>
      <c r="CLD4" s="5">
        <v>1015845</v>
      </c>
      <c r="CLE4" s="5">
        <v>1008716</v>
      </c>
      <c r="CLF4" s="5">
        <v>1015720</v>
      </c>
      <c r="CLG4" s="5">
        <v>1007121</v>
      </c>
      <c r="CLH4" s="5">
        <v>1004714</v>
      </c>
      <c r="CLI4" s="5">
        <v>1011085</v>
      </c>
      <c r="CLJ4" s="5">
        <v>1001465</v>
      </c>
      <c r="CLK4" s="5">
        <v>1014738</v>
      </c>
      <c r="CLL4" s="5">
        <v>1011357</v>
      </c>
      <c r="CLM4" s="5">
        <v>1021706</v>
      </c>
      <c r="CLN4" s="5">
        <v>1012716</v>
      </c>
      <c r="CLO4" s="5">
        <v>1015766</v>
      </c>
      <c r="CLP4" s="5">
        <v>1013430</v>
      </c>
      <c r="CLQ4" s="5">
        <v>1012685</v>
      </c>
      <c r="CLR4" s="5">
        <v>1991025</v>
      </c>
      <c r="CLS4" s="5">
        <v>4065958</v>
      </c>
      <c r="CLT4" s="5">
        <v>4135735</v>
      </c>
      <c r="CLU4" s="5">
        <v>1012811</v>
      </c>
      <c r="CLV4" s="5">
        <v>1013325</v>
      </c>
      <c r="CLW4" s="5">
        <v>1974041</v>
      </c>
      <c r="CLX4" s="5">
        <v>1010481</v>
      </c>
      <c r="CLY4" s="5">
        <v>1008582</v>
      </c>
      <c r="CLZ4" s="5">
        <v>1014172</v>
      </c>
      <c r="CMA4" s="5">
        <v>1006107</v>
      </c>
      <c r="CMB4" s="5">
        <v>1011906</v>
      </c>
      <c r="CMC4" s="5">
        <v>13335570</v>
      </c>
      <c r="CMD4" s="5">
        <v>1011646</v>
      </c>
      <c r="CME4" s="5">
        <v>1016520</v>
      </c>
      <c r="CMF4" s="5">
        <v>1000525</v>
      </c>
      <c r="CMG4" s="5">
        <v>1020910</v>
      </c>
      <c r="CMH4" s="5">
        <v>1012410</v>
      </c>
      <c r="CMI4" s="5">
        <v>1984078</v>
      </c>
      <c r="CMJ4" s="5">
        <v>1004335</v>
      </c>
      <c r="CMK4" s="5">
        <v>102164</v>
      </c>
      <c r="CML4" s="5">
        <v>1001241</v>
      </c>
      <c r="CMM4" s="5">
        <v>1007368</v>
      </c>
      <c r="CMN4" s="5">
        <v>1013171</v>
      </c>
      <c r="CMO4" s="5">
        <v>1007836</v>
      </c>
      <c r="CMP4" s="5">
        <v>1013329</v>
      </c>
      <c r="CMQ4" s="5">
        <v>1011572</v>
      </c>
      <c r="CMR4" s="5">
        <v>1006164</v>
      </c>
      <c r="CMS4" s="5">
        <v>1013347</v>
      </c>
      <c r="CMT4" s="5">
        <v>1008578</v>
      </c>
      <c r="CMU4" s="5">
        <v>1013494</v>
      </c>
      <c r="CMV4" s="5">
        <v>1006896</v>
      </c>
      <c r="CMW4" s="5">
        <v>1016172</v>
      </c>
      <c r="CMX4" s="5">
        <v>1014170</v>
      </c>
      <c r="CMY4" s="5">
        <v>4142338</v>
      </c>
      <c r="CMZ4" s="5">
        <v>1008049</v>
      </c>
      <c r="CNA4" s="5">
        <v>1010041</v>
      </c>
      <c r="CNB4" s="5">
        <v>1008990</v>
      </c>
      <c r="CNC4" s="5">
        <v>1008330</v>
      </c>
      <c r="CND4" s="5">
        <v>1012689</v>
      </c>
      <c r="CNE4" s="5">
        <v>1013690</v>
      </c>
      <c r="CNF4" s="5">
        <v>1010290</v>
      </c>
      <c r="CNG4" s="5">
        <v>1010137</v>
      </c>
      <c r="CNH4" s="5">
        <v>114756316</v>
      </c>
      <c r="CNI4" s="5">
        <v>4051723</v>
      </c>
      <c r="CNJ4" s="5">
        <v>1014034</v>
      </c>
      <c r="CNK4" s="5">
        <v>1982051</v>
      </c>
      <c r="CNL4" s="5">
        <v>4207886</v>
      </c>
      <c r="CNM4" s="5">
        <v>1010269</v>
      </c>
      <c r="CNN4" s="5">
        <v>4086953</v>
      </c>
      <c r="CNO4" s="5">
        <v>1010160</v>
      </c>
      <c r="CNP4" s="5">
        <v>1015167</v>
      </c>
      <c r="CNQ4" s="5">
        <v>1000193</v>
      </c>
      <c r="CNR4" s="5">
        <v>1012542</v>
      </c>
      <c r="CNS4" s="5">
        <v>1013203</v>
      </c>
      <c r="CNT4" s="5">
        <v>1015744</v>
      </c>
      <c r="CNU4" s="5">
        <v>1030013</v>
      </c>
      <c r="CNV4" s="5">
        <v>1013032</v>
      </c>
      <c r="CNW4" s="5">
        <v>1014026</v>
      </c>
      <c r="CNX4" s="5">
        <v>1013796</v>
      </c>
      <c r="CNY4" s="5">
        <v>1013448</v>
      </c>
      <c r="CNZ4" s="5">
        <v>1015018</v>
      </c>
      <c r="COA4" s="5">
        <v>1008960</v>
      </c>
      <c r="COB4" s="5">
        <v>1014676</v>
      </c>
      <c r="COC4" s="5">
        <v>1008572</v>
      </c>
      <c r="COD4" s="5">
        <v>1006377</v>
      </c>
      <c r="COE4" s="5">
        <v>1012146</v>
      </c>
      <c r="COF4" s="5">
        <v>1004586</v>
      </c>
      <c r="COG4" s="5">
        <v>1013523</v>
      </c>
      <c r="COH4" s="5">
        <v>1014771</v>
      </c>
      <c r="COI4" s="5">
        <v>1015673</v>
      </c>
      <c r="COJ4" s="5">
        <v>1012041</v>
      </c>
      <c r="COK4" s="5">
        <v>1016002</v>
      </c>
      <c r="COL4" s="5">
        <v>1012473</v>
      </c>
      <c r="COM4" s="5">
        <v>1011504</v>
      </c>
      <c r="CON4" s="5">
        <v>1013279</v>
      </c>
      <c r="COO4" s="5">
        <v>4143977</v>
      </c>
      <c r="COP4" s="5">
        <v>4055923</v>
      </c>
      <c r="COQ4" s="5">
        <v>1010211</v>
      </c>
      <c r="COR4" s="5">
        <v>1016480</v>
      </c>
      <c r="COS4" s="5">
        <v>4064763</v>
      </c>
      <c r="COT4" s="5">
        <v>101910</v>
      </c>
      <c r="COU4" s="5">
        <v>1011961</v>
      </c>
      <c r="COV4" s="5">
        <v>4101830</v>
      </c>
      <c r="COW4" s="5">
        <v>1015740</v>
      </c>
      <c r="COX4" s="5">
        <v>4049305</v>
      </c>
      <c r="COY4" s="5">
        <v>1014898</v>
      </c>
      <c r="COZ4" s="5">
        <v>1000443</v>
      </c>
      <c r="CPA4" s="5">
        <v>4094362</v>
      </c>
      <c r="CPB4" s="5">
        <v>4185730</v>
      </c>
      <c r="CPC4" s="5">
        <v>1015652</v>
      </c>
      <c r="CPD4" s="5">
        <v>1015173</v>
      </c>
      <c r="CPE4" s="5">
        <v>1015567</v>
      </c>
      <c r="CPF4" s="5">
        <v>1015248</v>
      </c>
      <c r="CPG4" s="5">
        <v>1024961</v>
      </c>
      <c r="CPH4" s="5">
        <v>1006839</v>
      </c>
      <c r="CPI4" s="5">
        <v>1013662</v>
      </c>
      <c r="CPJ4" s="5">
        <v>1007068</v>
      </c>
      <c r="CPK4" s="5">
        <v>1008286</v>
      </c>
      <c r="CPL4" s="5">
        <v>1015715</v>
      </c>
      <c r="CPM4" s="5">
        <v>1007202</v>
      </c>
      <c r="CPN4" s="5">
        <v>1002510</v>
      </c>
      <c r="CPO4" s="5">
        <v>1008787</v>
      </c>
      <c r="CPP4" s="5">
        <v>1011091</v>
      </c>
      <c r="CPQ4" s="5">
        <v>1010182</v>
      </c>
      <c r="CPR4" s="5">
        <v>4099492</v>
      </c>
      <c r="CPS4" s="5">
        <v>1008792</v>
      </c>
      <c r="CPT4" s="5">
        <v>1015069</v>
      </c>
      <c r="CPU4" s="5">
        <v>1015747</v>
      </c>
      <c r="CPV4" s="5">
        <v>1006580</v>
      </c>
      <c r="CPW4" s="5">
        <v>1014960</v>
      </c>
      <c r="CPX4" s="5">
        <v>1010784</v>
      </c>
      <c r="CPY4" s="5">
        <v>1981038</v>
      </c>
      <c r="CPZ4" s="5">
        <v>1013367</v>
      </c>
      <c r="CQA4" s="5">
        <v>1012478</v>
      </c>
      <c r="CQB4" s="5">
        <v>1006216</v>
      </c>
      <c r="CQC4" s="5">
        <v>1010928</v>
      </c>
      <c r="CQD4" s="5">
        <v>1007709</v>
      </c>
      <c r="CQE4" s="5">
        <v>4092614</v>
      </c>
      <c r="CQF4" s="5">
        <v>4073427</v>
      </c>
      <c r="CQG4" s="5">
        <v>4073395</v>
      </c>
      <c r="CQH4" s="5">
        <v>4120157</v>
      </c>
      <c r="CQI4" s="5">
        <v>1009395</v>
      </c>
      <c r="CQJ4" s="5">
        <v>4114996</v>
      </c>
      <c r="CQK4" s="5">
        <v>1016326</v>
      </c>
      <c r="CQL4" s="5">
        <v>1014854</v>
      </c>
      <c r="CQM4" s="5">
        <v>1015750</v>
      </c>
      <c r="CQN4" s="5">
        <v>1014452</v>
      </c>
      <c r="CQO4" s="5">
        <v>1008148</v>
      </c>
      <c r="CQP4" s="5">
        <v>1014867</v>
      </c>
      <c r="CQQ4" s="5">
        <v>1012855</v>
      </c>
      <c r="CQR4" s="5">
        <v>1014522</v>
      </c>
      <c r="CQS4" s="5">
        <v>1012579</v>
      </c>
      <c r="CQT4" s="5">
        <v>1008818</v>
      </c>
      <c r="CQU4" s="5">
        <v>1007947</v>
      </c>
      <c r="CQV4" s="5">
        <v>1014192</v>
      </c>
      <c r="CQW4" s="5">
        <v>1012899</v>
      </c>
      <c r="CQX4" s="5">
        <v>1009450</v>
      </c>
      <c r="CQY4" s="5">
        <v>1007902</v>
      </c>
      <c r="CQZ4" s="5">
        <v>1013493</v>
      </c>
      <c r="CRA4" s="5">
        <v>1009318</v>
      </c>
      <c r="CRB4" s="5">
        <v>1016100</v>
      </c>
      <c r="CRC4" s="5">
        <v>1010016</v>
      </c>
      <c r="CRD4" s="5">
        <v>1016367</v>
      </c>
      <c r="CRE4" s="5">
        <v>4102640</v>
      </c>
      <c r="CRF4" s="5">
        <v>1014298</v>
      </c>
      <c r="CRG4" s="5">
        <v>4072533</v>
      </c>
      <c r="CRH4" s="5">
        <v>1015515</v>
      </c>
      <c r="CRI4" s="5">
        <v>1015971</v>
      </c>
      <c r="CRJ4" s="5">
        <v>1010884</v>
      </c>
      <c r="CRK4" s="5">
        <v>1011702</v>
      </c>
      <c r="CRL4" s="5">
        <v>1012066</v>
      </c>
      <c r="CRM4" s="5">
        <v>1012728</v>
      </c>
      <c r="CRN4" s="5">
        <v>1008003</v>
      </c>
      <c r="CRO4" s="5">
        <v>1002403</v>
      </c>
      <c r="CRP4" s="5">
        <v>1012220</v>
      </c>
      <c r="CRQ4" s="5">
        <v>1000913</v>
      </c>
      <c r="CRR4" s="5">
        <v>1004553</v>
      </c>
      <c r="CRS4" s="5">
        <v>4053321</v>
      </c>
      <c r="CRT4" s="5">
        <v>1005367</v>
      </c>
      <c r="CRU4" s="5">
        <v>1011849</v>
      </c>
      <c r="CRV4" s="5">
        <v>1005013</v>
      </c>
      <c r="CRW4" s="5">
        <v>1013612</v>
      </c>
      <c r="CRX4" s="5">
        <v>1006289</v>
      </c>
      <c r="CRY4" s="5">
        <v>1013846</v>
      </c>
      <c r="CRZ4" s="5">
        <v>1005607</v>
      </c>
      <c r="CSA4" s="5">
        <v>1015243</v>
      </c>
      <c r="CSB4" s="5">
        <v>1015300</v>
      </c>
      <c r="CSC4" s="5">
        <v>1005634</v>
      </c>
      <c r="CSD4" s="5">
        <v>1015266</v>
      </c>
      <c r="CSE4" s="5">
        <v>1011415</v>
      </c>
      <c r="CSF4" s="5">
        <v>1004896</v>
      </c>
      <c r="CSG4" s="5">
        <v>1010331</v>
      </c>
      <c r="CSH4" s="5">
        <v>1012984</v>
      </c>
      <c r="CSI4" s="5">
        <v>1991038</v>
      </c>
      <c r="CSJ4" s="5">
        <v>1009665</v>
      </c>
      <c r="CSK4" s="5">
        <v>1008977</v>
      </c>
      <c r="CSL4" s="5">
        <v>1012539</v>
      </c>
      <c r="CSM4" s="5">
        <v>1006602</v>
      </c>
      <c r="CSN4" s="5">
        <v>1014806</v>
      </c>
      <c r="CSO4" s="5">
        <v>1015906</v>
      </c>
      <c r="CSP4" s="5">
        <v>4056662</v>
      </c>
      <c r="CSQ4" s="5">
        <v>1002145</v>
      </c>
      <c r="CSR4" s="5">
        <v>1004237</v>
      </c>
      <c r="CSS4" s="5">
        <v>1012829</v>
      </c>
      <c r="CST4" s="5">
        <v>4135650</v>
      </c>
      <c r="CSU4" s="5">
        <v>1015357</v>
      </c>
      <c r="CSV4" s="5">
        <v>1011213</v>
      </c>
      <c r="CSW4" s="5">
        <v>1010972</v>
      </c>
      <c r="CSX4" s="5">
        <v>1012068</v>
      </c>
      <c r="CSY4" s="5">
        <v>1002687</v>
      </c>
      <c r="CSZ4" s="5">
        <v>1005393</v>
      </c>
      <c r="CTA4" s="5">
        <v>1005198</v>
      </c>
      <c r="CTB4" s="5">
        <v>1009701</v>
      </c>
      <c r="CTC4" s="5">
        <v>1012933</v>
      </c>
      <c r="CTD4" s="5">
        <v>1005309</v>
      </c>
      <c r="CTE4" s="5">
        <v>1011097</v>
      </c>
      <c r="CTF4" s="5">
        <v>1005039</v>
      </c>
      <c r="CTG4" s="5">
        <v>1014861</v>
      </c>
      <c r="CTH4" s="5">
        <v>1015943</v>
      </c>
      <c r="CTI4" s="5">
        <v>1015755</v>
      </c>
      <c r="CTJ4" s="5">
        <v>1013231</v>
      </c>
      <c r="CTK4" s="5">
        <v>1004649</v>
      </c>
      <c r="CTL4" s="5">
        <v>1011016</v>
      </c>
      <c r="CTM4" s="5">
        <v>1014299</v>
      </c>
      <c r="CTN4" s="5">
        <v>1004517</v>
      </c>
      <c r="CTO4" s="5">
        <v>1005017</v>
      </c>
      <c r="CTP4" s="5">
        <v>1004270</v>
      </c>
      <c r="CTQ4" s="5">
        <v>1012593</v>
      </c>
      <c r="CTR4" s="5">
        <v>1012635</v>
      </c>
      <c r="CTS4" s="5">
        <v>1011249</v>
      </c>
      <c r="CTT4" s="5">
        <v>1014737</v>
      </c>
      <c r="CTU4" s="5">
        <v>1008293</v>
      </c>
      <c r="CTV4" s="5">
        <v>1010700</v>
      </c>
      <c r="CTW4" s="5">
        <v>1014329</v>
      </c>
      <c r="CTX4" s="5">
        <v>1011703</v>
      </c>
      <c r="CTY4" s="5">
        <v>1011926</v>
      </c>
      <c r="CTZ4" s="5">
        <v>4104871</v>
      </c>
      <c r="CUA4" s="5">
        <v>1004380</v>
      </c>
      <c r="CUB4" s="5">
        <v>4147296</v>
      </c>
      <c r="CUC4" s="5">
        <v>1009860</v>
      </c>
      <c r="CUD4" s="5">
        <v>1006844</v>
      </c>
      <c r="CUE4" s="5">
        <v>1012043</v>
      </c>
      <c r="CUF4" s="5">
        <v>4043967</v>
      </c>
      <c r="CUG4" s="5">
        <v>4107580</v>
      </c>
      <c r="CUH4" s="5">
        <v>1009854</v>
      </c>
      <c r="CUI4" s="5">
        <v>1012148</v>
      </c>
      <c r="CUJ4" s="5">
        <v>1012071</v>
      </c>
      <c r="CUK4" s="5">
        <v>1011492</v>
      </c>
      <c r="CUL4" s="5">
        <v>1012208</v>
      </c>
      <c r="CUM4" s="5">
        <v>1011636</v>
      </c>
      <c r="CUN4" s="5">
        <v>1011315</v>
      </c>
      <c r="CUO4" s="5">
        <v>4104875</v>
      </c>
      <c r="CUP4" s="5">
        <v>1011431</v>
      </c>
      <c r="CUQ4" s="5">
        <v>1981026</v>
      </c>
      <c r="CUR4" s="5">
        <v>1011421</v>
      </c>
      <c r="CUS4" s="5">
        <v>1010616</v>
      </c>
      <c r="CUT4" s="5">
        <v>1011301</v>
      </c>
      <c r="CUU4" s="5">
        <v>1011518</v>
      </c>
      <c r="CUV4" s="5">
        <v>1001779</v>
      </c>
      <c r="CUW4" s="5">
        <v>1011817</v>
      </c>
      <c r="CUX4" s="5">
        <v>1001292</v>
      </c>
      <c r="CUY4" s="5">
        <v>1011970</v>
      </c>
      <c r="CUZ4" s="5">
        <v>1006826</v>
      </c>
      <c r="CVA4" s="5">
        <v>1011525</v>
      </c>
      <c r="CVB4" s="5">
        <v>1012413</v>
      </c>
      <c r="CVC4" s="5">
        <v>1011458</v>
      </c>
      <c r="CVD4" s="5">
        <v>1011532</v>
      </c>
      <c r="CVE4" s="5">
        <v>1009820</v>
      </c>
      <c r="CVF4" s="5">
        <v>1011635</v>
      </c>
      <c r="CVG4" s="5">
        <v>1012343</v>
      </c>
      <c r="CVH4" s="5">
        <v>11108175</v>
      </c>
      <c r="CVI4" s="5">
        <v>1009926</v>
      </c>
      <c r="CVJ4" s="5">
        <v>4051614</v>
      </c>
      <c r="CVK4" s="5">
        <v>1000279</v>
      </c>
      <c r="CVL4" s="5">
        <v>1009492</v>
      </c>
      <c r="CVM4" s="5">
        <v>4157568</v>
      </c>
      <c r="CVN4" s="5">
        <v>1981015</v>
      </c>
      <c r="CVO4" s="5">
        <v>4056856</v>
      </c>
      <c r="CVP4" s="5">
        <v>1008364</v>
      </c>
      <c r="CVQ4" s="5">
        <v>1006764</v>
      </c>
      <c r="CVR4" s="5">
        <v>4054632</v>
      </c>
      <c r="CVS4" s="5">
        <v>1002268</v>
      </c>
      <c r="CVT4" s="5">
        <v>1001866</v>
      </c>
      <c r="CVU4" s="5">
        <v>1001889</v>
      </c>
      <c r="CVV4" s="5">
        <v>1010062</v>
      </c>
      <c r="CVW4" s="5">
        <v>1015931</v>
      </c>
      <c r="CVX4" s="5">
        <v>1006701</v>
      </c>
      <c r="CVY4" s="5">
        <v>1008506</v>
      </c>
      <c r="CVZ4" s="5">
        <v>1009178</v>
      </c>
      <c r="CWA4" s="5">
        <v>1002336</v>
      </c>
      <c r="CWB4" s="5">
        <v>4157597</v>
      </c>
      <c r="CWC4" s="5">
        <v>1011959</v>
      </c>
      <c r="CWD4" s="5">
        <v>100761</v>
      </c>
      <c r="CWE4" s="5">
        <v>1001938</v>
      </c>
      <c r="CWF4" s="5">
        <v>4092663</v>
      </c>
      <c r="CWG4" s="5">
        <v>1984062</v>
      </c>
      <c r="CWH4" s="5">
        <v>4054580</v>
      </c>
      <c r="CWI4" s="5">
        <v>100401</v>
      </c>
      <c r="CWJ4" s="5">
        <v>1000004</v>
      </c>
      <c r="CWK4" s="5">
        <v>4122615</v>
      </c>
      <c r="CWL4" s="5">
        <v>4209836</v>
      </c>
      <c r="CWM4" s="5">
        <v>1007132</v>
      </c>
      <c r="CWN4" s="5">
        <v>1009816</v>
      </c>
      <c r="CWO4" s="5">
        <v>1012824</v>
      </c>
      <c r="CWP4" s="5">
        <v>1013847</v>
      </c>
      <c r="CWQ4" s="5">
        <v>1007272</v>
      </c>
      <c r="CWR4" s="5">
        <v>1011151</v>
      </c>
      <c r="CWS4" s="5">
        <v>101226764</v>
      </c>
      <c r="CWT4" s="5">
        <v>14996997</v>
      </c>
      <c r="CWU4" s="5">
        <v>1014503</v>
      </c>
      <c r="CWV4" s="5">
        <v>1011208</v>
      </c>
      <c r="CWW4" s="5">
        <v>1015466</v>
      </c>
      <c r="CWX4" s="5">
        <v>1001043</v>
      </c>
      <c r="CWY4" s="5">
        <v>1007093</v>
      </c>
      <c r="CWZ4" s="5">
        <v>1012177</v>
      </c>
      <c r="CXA4" s="5">
        <v>1014001</v>
      </c>
      <c r="CXB4" s="5">
        <v>1014565</v>
      </c>
      <c r="CXC4" s="5">
        <v>3005171</v>
      </c>
      <c r="CXD4" s="5">
        <v>1012873</v>
      </c>
      <c r="CXE4" s="5">
        <v>1015418</v>
      </c>
      <c r="CXF4" s="5">
        <v>1015904</v>
      </c>
      <c r="CXG4" s="5">
        <v>1015938</v>
      </c>
      <c r="CXH4" s="5">
        <v>1014188</v>
      </c>
      <c r="CXI4" s="5">
        <v>1015557</v>
      </c>
      <c r="CXJ4" s="5">
        <v>1016396</v>
      </c>
      <c r="CXK4" s="5">
        <v>1014848</v>
      </c>
      <c r="CXL4" s="5">
        <v>1014037</v>
      </c>
      <c r="CXM4" s="5">
        <v>1014621</v>
      </c>
      <c r="CXN4" s="5">
        <v>1014193</v>
      </c>
      <c r="CXO4" s="5">
        <v>1015719</v>
      </c>
      <c r="CXP4" s="5">
        <v>1012302</v>
      </c>
      <c r="CXQ4" s="5">
        <v>1006988</v>
      </c>
      <c r="CXR4" s="5">
        <v>1015961</v>
      </c>
      <c r="CXS4" s="5">
        <v>1015909</v>
      </c>
      <c r="CXT4" s="5">
        <v>1015270</v>
      </c>
      <c r="CXU4" s="5">
        <v>1007147</v>
      </c>
      <c r="CXV4" s="5">
        <v>1015291</v>
      </c>
      <c r="CXW4" s="5">
        <v>1015436</v>
      </c>
      <c r="CXX4" s="5">
        <v>1016236</v>
      </c>
      <c r="CXY4" s="5">
        <v>1016443</v>
      </c>
      <c r="CXZ4" s="5">
        <v>1012427</v>
      </c>
      <c r="CYA4" s="5">
        <v>1000104</v>
      </c>
      <c r="CYB4" s="5">
        <v>1016076</v>
      </c>
      <c r="CYC4" s="5">
        <v>1014326</v>
      </c>
      <c r="CYD4" s="5">
        <v>1014825</v>
      </c>
      <c r="CYE4" s="5">
        <v>1014057</v>
      </c>
      <c r="CYF4" s="5">
        <v>1015166</v>
      </c>
      <c r="CYG4" s="5">
        <v>1013888</v>
      </c>
      <c r="CYH4" s="5">
        <v>1014905</v>
      </c>
      <c r="CYI4" s="5">
        <v>1012168</v>
      </c>
      <c r="CYJ4" s="5">
        <v>1012868</v>
      </c>
      <c r="CYK4" s="5">
        <v>1012594</v>
      </c>
      <c r="CYL4" s="5">
        <v>1007020</v>
      </c>
      <c r="CYM4" s="5">
        <v>1012767</v>
      </c>
      <c r="CYN4" s="5">
        <v>1014332</v>
      </c>
      <c r="CYO4" s="5">
        <v>1016452</v>
      </c>
      <c r="CYP4" s="5">
        <v>1012495</v>
      </c>
      <c r="CYQ4" s="5">
        <v>1023825</v>
      </c>
      <c r="CYR4" s="5">
        <v>1012276</v>
      </c>
      <c r="CYS4" s="5">
        <v>1016479</v>
      </c>
      <c r="CYT4" s="5">
        <v>1012309</v>
      </c>
      <c r="CYU4" s="5">
        <v>1016185</v>
      </c>
      <c r="CYV4" s="5">
        <v>1014994</v>
      </c>
      <c r="CYW4" s="5">
        <v>1013472</v>
      </c>
      <c r="CYX4" s="5">
        <v>1012434</v>
      </c>
      <c r="CYY4" s="5">
        <v>1014110</v>
      </c>
      <c r="CYZ4" s="5">
        <v>1013949</v>
      </c>
      <c r="CZA4" s="5">
        <v>4135963</v>
      </c>
      <c r="CZB4" s="5">
        <v>1014501</v>
      </c>
      <c r="CZC4" s="5">
        <v>1014555</v>
      </c>
      <c r="CZD4" s="5">
        <v>1012282</v>
      </c>
      <c r="CZE4" s="5">
        <v>1015337</v>
      </c>
      <c r="CZF4" s="5">
        <v>4091338</v>
      </c>
      <c r="CZG4" s="5">
        <v>1006955</v>
      </c>
      <c r="CZH4" s="5">
        <v>4163741</v>
      </c>
      <c r="CZI4" s="5">
        <v>1009700</v>
      </c>
      <c r="CZJ4" s="5">
        <v>1004035</v>
      </c>
      <c r="CZK4" s="5">
        <v>1008170</v>
      </c>
      <c r="CZL4" s="5">
        <v>1016477</v>
      </c>
      <c r="CZM4" s="5">
        <v>1010724</v>
      </c>
      <c r="CZN4" s="5">
        <v>1012079</v>
      </c>
      <c r="CZO4" s="5">
        <v>1023366</v>
      </c>
      <c r="CZP4" s="5">
        <v>1016033</v>
      </c>
      <c r="CZQ4" s="5">
        <v>1005097</v>
      </c>
      <c r="CZR4" s="5">
        <v>1015315</v>
      </c>
      <c r="CZS4" s="5">
        <v>1009991</v>
      </c>
      <c r="CZT4" s="5">
        <v>1002645</v>
      </c>
      <c r="CZU4" s="5">
        <v>1005510</v>
      </c>
      <c r="CZV4" s="5">
        <v>1006240</v>
      </c>
      <c r="CZW4" s="5">
        <v>1014592</v>
      </c>
      <c r="CZX4" s="5">
        <v>1008806</v>
      </c>
      <c r="CZY4" s="5">
        <v>1009897</v>
      </c>
      <c r="CZZ4" s="5">
        <v>1005595</v>
      </c>
      <c r="DAA4" s="5">
        <v>1007479</v>
      </c>
      <c r="DAB4" s="5">
        <v>1016125</v>
      </c>
      <c r="DAC4" s="5">
        <v>1009806</v>
      </c>
      <c r="DAD4" s="5">
        <v>1005046</v>
      </c>
      <c r="DAE4" s="5">
        <v>1009146</v>
      </c>
      <c r="DAF4" s="5">
        <v>1016331</v>
      </c>
      <c r="DAG4" s="5">
        <v>1010520</v>
      </c>
      <c r="DAH4" s="5">
        <v>1016349</v>
      </c>
      <c r="DAI4" s="5">
        <v>1010760</v>
      </c>
      <c r="DAJ4" s="5">
        <v>1005092</v>
      </c>
      <c r="DAK4" s="5">
        <v>1009175</v>
      </c>
      <c r="DAL4" s="5">
        <v>1011134</v>
      </c>
      <c r="DAM4" s="5">
        <v>1015369</v>
      </c>
      <c r="DAN4" s="5">
        <v>1006982</v>
      </c>
      <c r="DAO4" s="5">
        <v>1009957</v>
      </c>
      <c r="DAP4" s="5">
        <v>1005140</v>
      </c>
      <c r="DAQ4" s="5">
        <v>1016386</v>
      </c>
      <c r="DAR4" s="5">
        <v>1007060</v>
      </c>
      <c r="DAS4" s="5">
        <v>1004681</v>
      </c>
      <c r="DAT4" s="5">
        <v>1009918</v>
      </c>
      <c r="DAU4" s="5">
        <v>1015362</v>
      </c>
      <c r="DAV4" s="5">
        <v>1016395</v>
      </c>
      <c r="DAW4" s="5">
        <v>1015992</v>
      </c>
      <c r="DAX4" s="5">
        <v>1006265</v>
      </c>
      <c r="DAY4" s="5">
        <v>1009028</v>
      </c>
      <c r="DAZ4" s="5">
        <v>1010703</v>
      </c>
      <c r="DBA4" s="5">
        <v>1009837</v>
      </c>
      <c r="DBB4" s="5">
        <v>1016442</v>
      </c>
      <c r="DBC4" s="5">
        <v>1000632</v>
      </c>
      <c r="DBD4" s="5">
        <v>1005967</v>
      </c>
      <c r="DBE4" s="5">
        <v>1008957</v>
      </c>
      <c r="DBF4" s="5">
        <v>1009422</v>
      </c>
      <c r="DBG4" s="5">
        <v>1023153</v>
      </c>
      <c r="DBH4" s="5">
        <v>1002507</v>
      </c>
      <c r="DBI4" s="5">
        <v>1010075</v>
      </c>
      <c r="DBJ4" s="5">
        <v>1007280</v>
      </c>
      <c r="DBK4" s="5">
        <v>1010672</v>
      </c>
      <c r="DBL4" s="5">
        <v>1009611</v>
      </c>
      <c r="DBM4" s="5">
        <v>1010346</v>
      </c>
      <c r="DBN4" s="5">
        <v>1008967</v>
      </c>
      <c r="DBO4" s="5">
        <v>1009121</v>
      </c>
      <c r="DBP4" s="5">
        <v>1005559</v>
      </c>
      <c r="DBQ4" s="5">
        <v>1007367</v>
      </c>
      <c r="DBR4" s="5">
        <v>1016074</v>
      </c>
      <c r="DBS4" s="5">
        <v>1008895</v>
      </c>
      <c r="DBT4" s="5">
        <v>1005772</v>
      </c>
      <c r="DBU4" s="5">
        <v>1991026</v>
      </c>
      <c r="DBV4" s="5">
        <v>1016189</v>
      </c>
      <c r="DBW4" s="5">
        <v>1014477</v>
      </c>
      <c r="DBX4" s="5">
        <v>1010897</v>
      </c>
      <c r="DBY4" s="5">
        <v>1010493</v>
      </c>
      <c r="DBZ4" s="5">
        <v>1011065</v>
      </c>
      <c r="DCA4" s="5">
        <v>1006649</v>
      </c>
      <c r="DCB4" s="5">
        <v>1006208</v>
      </c>
      <c r="DCC4" s="5">
        <v>1007603</v>
      </c>
      <c r="DCD4" s="5">
        <v>1010030</v>
      </c>
      <c r="DCE4" s="5">
        <v>1014635</v>
      </c>
      <c r="DCF4" s="5">
        <v>1010155</v>
      </c>
      <c r="DCG4" s="5">
        <v>1010990</v>
      </c>
      <c r="DCH4" s="5">
        <v>1006828</v>
      </c>
      <c r="DCI4" s="5">
        <v>1010642</v>
      </c>
      <c r="DCJ4" s="5">
        <v>1010602</v>
      </c>
      <c r="DCK4" s="5">
        <v>1010809</v>
      </c>
      <c r="DCL4" s="5">
        <v>1008829</v>
      </c>
      <c r="DCM4" s="5">
        <v>1010080</v>
      </c>
      <c r="DCN4" s="5">
        <v>1005408</v>
      </c>
      <c r="DCO4" s="5">
        <v>1004574</v>
      </c>
      <c r="DCP4" s="5">
        <v>1016513</v>
      </c>
      <c r="DCQ4" s="5">
        <v>1000948</v>
      </c>
      <c r="DCR4" s="5">
        <v>1013030</v>
      </c>
      <c r="DCS4" s="5">
        <v>1005240</v>
      </c>
      <c r="DCT4" s="5">
        <v>1005339</v>
      </c>
      <c r="DCU4" s="5">
        <v>1012151</v>
      </c>
      <c r="DCV4" s="5">
        <v>1001260</v>
      </c>
      <c r="DCW4" s="5">
        <v>1005839</v>
      </c>
      <c r="DCX4" s="5">
        <v>1012122</v>
      </c>
      <c r="DCY4" s="5">
        <v>1008355</v>
      </c>
      <c r="DCZ4" s="5">
        <v>1009772</v>
      </c>
      <c r="DDA4" s="5">
        <v>1004325</v>
      </c>
      <c r="DDB4" s="5">
        <v>1001416</v>
      </c>
      <c r="DDC4" s="5">
        <v>1002776</v>
      </c>
      <c r="DDD4" s="5">
        <v>1012190</v>
      </c>
      <c r="DDE4" s="5">
        <v>1009619</v>
      </c>
      <c r="DDF4" s="5">
        <v>1011044</v>
      </c>
      <c r="DDG4" s="5">
        <v>1005877</v>
      </c>
      <c r="DDH4" s="5">
        <v>4163744</v>
      </c>
      <c r="DDI4" s="5">
        <v>1005042</v>
      </c>
      <c r="DDJ4" s="5">
        <v>1010329</v>
      </c>
      <c r="DDK4" s="5">
        <v>1015201</v>
      </c>
      <c r="DDL4" s="5">
        <v>1009126</v>
      </c>
      <c r="DDM4" s="5">
        <v>1982020</v>
      </c>
      <c r="DDN4" s="5">
        <v>1005065</v>
      </c>
      <c r="DDO4" s="5">
        <v>1015233</v>
      </c>
      <c r="DDP4" s="5">
        <v>1004719</v>
      </c>
      <c r="DDQ4" s="5">
        <v>1025176</v>
      </c>
      <c r="DDR4" s="5">
        <v>1014619</v>
      </c>
      <c r="DDS4" s="5">
        <v>1008851</v>
      </c>
      <c r="DDT4" s="5">
        <v>1000394</v>
      </c>
      <c r="DDU4" s="5">
        <v>1016130</v>
      </c>
      <c r="DDV4" s="5">
        <v>1012747</v>
      </c>
      <c r="DDW4" s="5">
        <v>1010932</v>
      </c>
      <c r="DDX4" s="5">
        <v>1007500</v>
      </c>
      <c r="DDY4" s="5">
        <v>1014405</v>
      </c>
      <c r="DDZ4" s="5">
        <v>1001202</v>
      </c>
      <c r="DEA4" s="5">
        <v>1009815</v>
      </c>
      <c r="DEB4" s="5">
        <v>1005070</v>
      </c>
      <c r="DEC4" s="5">
        <v>1008780</v>
      </c>
      <c r="DED4" s="5">
        <v>1015391</v>
      </c>
      <c r="DEE4" s="5">
        <v>1012075</v>
      </c>
      <c r="DEF4" s="5">
        <v>1011118</v>
      </c>
      <c r="DEG4" s="5">
        <v>1001912</v>
      </c>
      <c r="DEH4" s="5">
        <v>1006020</v>
      </c>
      <c r="DEI4" s="5">
        <v>1001151</v>
      </c>
      <c r="DEJ4" s="5">
        <v>1005336</v>
      </c>
      <c r="DEK4" s="5">
        <v>1013063</v>
      </c>
      <c r="DEL4" s="5">
        <v>1012046</v>
      </c>
      <c r="DEM4" s="5">
        <v>1013096</v>
      </c>
      <c r="DEN4" s="5">
        <v>1009562</v>
      </c>
      <c r="DEO4" s="5">
        <v>4115465</v>
      </c>
      <c r="DEP4" s="5">
        <v>1012099</v>
      </c>
      <c r="DEQ4" s="5">
        <v>1016268</v>
      </c>
      <c r="DER4" s="5">
        <v>1007092</v>
      </c>
      <c r="DES4" s="5">
        <v>1006625</v>
      </c>
      <c r="DET4" s="5">
        <v>1015893</v>
      </c>
      <c r="DEU4" s="5">
        <v>1006543</v>
      </c>
      <c r="DEV4" s="5">
        <v>1007146</v>
      </c>
      <c r="DEW4" s="5">
        <v>1012997</v>
      </c>
      <c r="DEX4" s="5">
        <v>1005539</v>
      </c>
      <c r="DEY4" s="5">
        <v>1007351</v>
      </c>
      <c r="DEZ4" s="5">
        <v>1004748</v>
      </c>
      <c r="DFA4" s="5">
        <v>1001454</v>
      </c>
      <c r="DFB4" s="5">
        <v>1010064</v>
      </c>
      <c r="DFC4" s="5">
        <v>1007382</v>
      </c>
      <c r="DFD4" s="5">
        <v>1011058</v>
      </c>
      <c r="DFE4" s="5">
        <v>1005077</v>
      </c>
      <c r="DFF4" s="5">
        <v>1011220</v>
      </c>
      <c r="DFG4" s="5">
        <v>4566218</v>
      </c>
      <c r="DFH4" s="5">
        <v>1000361</v>
      </c>
      <c r="DFI4" s="5">
        <v>1000140</v>
      </c>
      <c r="DFJ4" s="5">
        <v>1011319</v>
      </c>
      <c r="DFK4" s="5">
        <v>1005294</v>
      </c>
      <c r="DFL4" s="5">
        <v>13484455</v>
      </c>
      <c r="DFM4" s="5">
        <v>29738079</v>
      </c>
      <c r="DFN4" s="5">
        <v>1009879</v>
      </c>
      <c r="DFO4" s="5">
        <v>1001893</v>
      </c>
      <c r="DFP4" s="5">
        <v>4055839</v>
      </c>
      <c r="DFQ4" s="5">
        <v>1004066</v>
      </c>
      <c r="DFR4" s="5">
        <v>1974062</v>
      </c>
      <c r="DFS4" s="5">
        <v>4064754</v>
      </c>
      <c r="DFT4" s="5">
        <v>1002488</v>
      </c>
      <c r="DFU4" s="5">
        <v>1013819</v>
      </c>
      <c r="DFV4" s="5">
        <v>1026303</v>
      </c>
      <c r="DFW4" s="5">
        <v>1002231</v>
      </c>
      <c r="DFX4" s="5">
        <v>1026288</v>
      </c>
      <c r="DFY4" s="5">
        <v>1000833</v>
      </c>
      <c r="DFZ4" s="5">
        <v>4101162</v>
      </c>
      <c r="DGA4" s="5">
        <v>1000820</v>
      </c>
      <c r="DGB4" s="5">
        <v>4137502</v>
      </c>
      <c r="DGC4" s="5">
        <v>1982007</v>
      </c>
      <c r="DGD4" s="5">
        <v>4099013</v>
      </c>
      <c r="DGE4" s="5">
        <v>111747158</v>
      </c>
      <c r="DGF4" s="5">
        <v>1009368</v>
      </c>
      <c r="DGG4" s="5">
        <v>1006411</v>
      </c>
      <c r="DGH4" s="5">
        <v>1011441</v>
      </c>
      <c r="DGI4" s="5">
        <v>113535892</v>
      </c>
      <c r="DGJ4" s="5">
        <v>1001917</v>
      </c>
      <c r="DGK4" s="5">
        <v>4161901</v>
      </c>
      <c r="DGL4" s="5">
        <v>4066509</v>
      </c>
      <c r="DGM4" s="5">
        <v>1024981</v>
      </c>
      <c r="DGN4" s="5">
        <v>1016389</v>
      </c>
      <c r="DGO4" s="5">
        <v>1015289</v>
      </c>
      <c r="DGP4" s="5">
        <v>1000782</v>
      </c>
      <c r="DGQ4" s="5">
        <v>133795098</v>
      </c>
      <c r="DGR4" s="5">
        <v>1004276</v>
      </c>
      <c r="DGS4" s="5">
        <v>1010738</v>
      </c>
      <c r="DGT4" s="5">
        <v>1009661</v>
      </c>
      <c r="DGU4" s="5">
        <v>1001780</v>
      </c>
      <c r="DGV4" s="5">
        <v>1001721</v>
      </c>
      <c r="DGW4" s="5">
        <v>4782746</v>
      </c>
      <c r="DGX4" s="5">
        <v>1011719</v>
      </c>
      <c r="DGY4" s="5">
        <v>4188259</v>
      </c>
      <c r="DGZ4" s="5">
        <v>1000504</v>
      </c>
      <c r="DHA4" s="5">
        <v>1991055</v>
      </c>
      <c r="DHB4" s="5">
        <v>1007001</v>
      </c>
      <c r="DHC4" s="5">
        <v>1006590</v>
      </c>
      <c r="DHD4" s="5">
        <v>13307168</v>
      </c>
      <c r="DHE4" s="5">
        <v>1012037</v>
      </c>
      <c r="DHF4" s="5">
        <v>1000792</v>
      </c>
      <c r="DHG4" s="5">
        <v>1001699</v>
      </c>
      <c r="DHH4" s="5">
        <v>1008896</v>
      </c>
      <c r="DHI4" s="5">
        <v>1015372</v>
      </c>
      <c r="DHJ4" s="5">
        <v>106576985</v>
      </c>
      <c r="DHK4" s="5">
        <v>1014201</v>
      </c>
      <c r="DHL4" s="5">
        <v>1008672</v>
      </c>
      <c r="DHM4" s="5">
        <v>1011880</v>
      </c>
      <c r="DHN4" s="5">
        <v>1023438</v>
      </c>
      <c r="DHO4" s="5">
        <v>1006909</v>
      </c>
      <c r="DHP4" s="5">
        <v>4064751</v>
      </c>
      <c r="DHQ4" s="5">
        <v>1010161</v>
      </c>
      <c r="DHR4" s="5">
        <v>1013851</v>
      </c>
      <c r="DHS4" s="5">
        <v>1000506</v>
      </c>
      <c r="DHT4" s="5">
        <v>1016521</v>
      </c>
      <c r="DHU4" s="5">
        <v>1006793</v>
      </c>
      <c r="DHV4" s="5">
        <v>1013466</v>
      </c>
      <c r="DHW4" s="5">
        <v>1026256</v>
      </c>
      <c r="DHX4" s="5">
        <v>1013503</v>
      </c>
      <c r="DHY4" s="5">
        <v>1014148</v>
      </c>
      <c r="DHZ4" s="5">
        <v>1012762</v>
      </c>
      <c r="DIA4" s="5">
        <v>1010107</v>
      </c>
      <c r="DIB4" s="5">
        <v>4167097</v>
      </c>
      <c r="DIC4" s="5">
        <v>1010129</v>
      </c>
      <c r="DID4" s="5">
        <v>4053436</v>
      </c>
      <c r="DIE4" s="5">
        <v>1006664</v>
      </c>
      <c r="DIF4" s="5">
        <v>1013681</v>
      </c>
      <c r="DIG4" s="5">
        <v>1016493</v>
      </c>
      <c r="DIH4" s="5">
        <v>1009331</v>
      </c>
      <c r="DII4" s="5">
        <v>1000173</v>
      </c>
      <c r="DIJ4" s="5">
        <v>1006613</v>
      </c>
      <c r="DIK4" s="5">
        <v>4055857</v>
      </c>
      <c r="DIL4" s="5">
        <v>1015808</v>
      </c>
      <c r="DIM4" s="5">
        <v>1012737</v>
      </c>
      <c r="DIN4" s="5">
        <v>1000990</v>
      </c>
      <c r="DIO4" s="5">
        <v>1009941</v>
      </c>
      <c r="DIP4" s="5">
        <v>1012900</v>
      </c>
      <c r="DIQ4" s="5">
        <v>1012718</v>
      </c>
      <c r="DIR4" s="5">
        <v>1006166</v>
      </c>
      <c r="DIS4" s="5">
        <v>4092862</v>
      </c>
      <c r="DIT4" s="5">
        <v>107533838</v>
      </c>
      <c r="DIU4" s="5">
        <v>1011812</v>
      </c>
      <c r="DIV4" s="5">
        <v>1136016</v>
      </c>
      <c r="DIW4" s="5">
        <v>4051012</v>
      </c>
      <c r="DIX4" s="5">
        <v>4143305</v>
      </c>
      <c r="DIY4" s="5">
        <v>4154793</v>
      </c>
      <c r="DIZ4" s="5">
        <v>4187496</v>
      </c>
      <c r="DJA4" s="5">
        <v>101287635</v>
      </c>
      <c r="DJB4" s="5">
        <v>4246408</v>
      </c>
      <c r="DJC4" s="5">
        <v>9811670</v>
      </c>
      <c r="DJD4" s="5">
        <v>4163252</v>
      </c>
      <c r="DJE4" s="5">
        <v>1009000</v>
      </c>
      <c r="DJF4" s="5">
        <v>1009559</v>
      </c>
      <c r="DJG4" s="5">
        <v>4079947</v>
      </c>
      <c r="DJH4" s="5">
        <v>4086862</v>
      </c>
      <c r="DJI4" s="5">
        <v>4108826</v>
      </c>
      <c r="DJJ4" s="5">
        <v>1021707</v>
      </c>
      <c r="DJK4" s="5">
        <v>1003012</v>
      </c>
      <c r="DJL4" s="5">
        <v>1005392</v>
      </c>
      <c r="DJM4" s="5">
        <v>4438004</v>
      </c>
      <c r="DJN4" s="5">
        <v>1009149</v>
      </c>
      <c r="DJO4" s="5">
        <v>4055271</v>
      </c>
      <c r="DJP4" s="5">
        <v>4137174</v>
      </c>
      <c r="DJQ4" s="5">
        <v>4051697</v>
      </c>
      <c r="DJR4" s="5">
        <v>8948297</v>
      </c>
      <c r="DJS4" s="5">
        <v>1020864</v>
      </c>
      <c r="DJT4" s="5">
        <v>4055906</v>
      </c>
      <c r="DJU4" s="5">
        <v>134977021</v>
      </c>
      <c r="DJV4" s="5">
        <v>1007166</v>
      </c>
      <c r="DJW4" s="5">
        <v>4213335</v>
      </c>
      <c r="DJX4" s="5">
        <v>1014685</v>
      </c>
      <c r="DJY4" s="5">
        <v>7599669</v>
      </c>
      <c r="DJZ4" s="5">
        <v>1000191</v>
      </c>
      <c r="DKA4" s="5">
        <v>4257824</v>
      </c>
      <c r="DKB4" s="5">
        <v>4819626</v>
      </c>
      <c r="DKC4" s="5">
        <v>6783076</v>
      </c>
      <c r="DKD4" s="5">
        <v>8680078</v>
      </c>
      <c r="DKE4" s="5">
        <v>8577774</v>
      </c>
      <c r="DKF4" s="5">
        <v>13307091</v>
      </c>
      <c r="DKG4" s="5">
        <v>13320353</v>
      </c>
      <c r="DKH4" s="5">
        <v>13297866</v>
      </c>
      <c r="DKI4" s="5">
        <v>4009261</v>
      </c>
      <c r="DKJ4" s="5">
        <v>6608044</v>
      </c>
      <c r="DKK4" s="5">
        <v>13297930</v>
      </c>
      <c r="DKL4" s="5">
        <v>4055285</v>
      </c>
      <c r="DKM4" s="5">
        <v>13342081</v>
      </c>
      <c r="DKN4" s="5">
        <v>4055287</v>
      </c>
      <c r="DKO4" s="5">
        <v>1005296</v>
      </c>
      <c r="DKP4" s="5">
        <v>4055270</v>
      </c>
      <c r="DKQ4" s="5">
        <v>4236064</v>
      </c>
      <c r="DKR4" s="5">
        <v>4055184</v>
      </c>
      <c r="DKS4" s="5">
        <v>1015568</v>
      </c>
      <c r="DKT4" s="5">
        <v>4055262</v>
      </c>
      <c r="DKU4" s="5">
        <v>1006244</v>
      </c>
      <c r="DKV4" s="5">
        <v>6584491</v>
      </c>
      <c r="DKW4" s="5">
        <v>1013450</v>
      </c>
      <c r="DKX4" s="5">
        <v>4237640</v>
      </c>
      <c r="DKY4" s="5">
        <v>1007224</v>
      </c>
      <c r="DKZ4" s="5">
        <v>4332843</v>
      </c>
      <c r="DLA4" s="5">
        <v>4214240</v>
      </c>
      <c r="DLB4" s="5">
        <v>1015993</v>
      </c>
      <c r="DLC4" s="5">
        <v>4280139</v>
      </c>
      <c r="DLD4" s="5">
        <v>13353930</v>
      </c>
      <c r="DLE4" s="5">
        <v>4220858</v>
      </c>
      <c r="DLF4" s="5">
        <v>4314981</v>
      </c>
      <c r="DLG4" s="5">
        <v>8735869</v>
      </c>
      <c r="DLH4" s="5">
        <v>1000907</v>
      </c>
      <c r="DLI4" s="5">
        <v>102403</v>
      </c>
      <c r="DLJ4" s="5">
        <v>1007225</v>
      </c>
      <c r="DLK4" s="5">
        <v>1004953</v>
      </c>
      <c r="DLL4" s="5">
        <v>1005678</v>
      </c>
      <c r="DLM4" s="5">
        <v>4227399</v>
      </c>
      <c r="DLN4" s="5">
        <v>1014917</v>
      </c>
      <c r="DLO4" s="5">
        <v>4173664</v>
      </c>
      <c r="DLP4" s="5">
        <v>13297538</v>
      </c>
      <c r="DLQ4" s="5">
        <v>4282246</v>
      </c>
      <c r="DLR4" s="5">
        <v>4307939</v>
      </c>
      <c r="DLS4" s="5">
        <v>1009873</v>
      </c>
      <c r="DLT4" s="5">
        <v>4245882</v>
      </c>
      <c r="DLU4" s="5">
        <v>7585160</v>
      </c>
      <c r="DLV4" s="5">
        <v>1006575</v>
      </c>
      <c r="DLW4" s="5">
        <v>4071887</v>
      </c>
      <c r="DLX4" s="5">
        <v>4253302</v>
      </c>
      <c r="DLY4" s="5">
        <v>4274655</v>
      </c>
      <c r="DLZ4" s="5">
        <v>6468443</v>
      </c>
      <c r="DMA4" s="5">
        <v>1001838</v>
      </c>
      <c r="DMB4" s="5">
        <v>4237643</v>
      </c>
      <c r="DMC4" s="5">
        <v>4142859</v>
      </c>
      <c r="DMD4" s="5">
        <v>1006731</v>
      </c>
      <c r="DME4" s="5">
        <v>1007848</v>
      </c>
      <c r="DMF4" s="5">
        <v>4135651</v>
      </c>
      <c r="DMG4" s="5">
        <v>1004450</v>
      </c>
      <c r="DMH4" s="5">
        <v>4830388</v>
      </c>
      <c r="DMI4" s="5">
        <v>4334751</v>
      </c>
      <c r="DMJ4" s="5">
        <v>1005359</v>
      </c>
      <c r="DMK4" s="5">
        <v>4092910</v>
      </c>
      <c r="DML4" s="5">
        <v>4091182</v>
      </c>
      <c r="DMM4" s="5">
        <v>6370168</v>
      </c>
      <c r="DMN4" s="5">
        <v>4102088</v>
      </c>
      <c r="DMO4" s="5">
        <v>4050705</v>
      </c>
      <c r="DMP4" s="5">
        <v>4236050</v>
      </c>
      <c r="DMQ4" s="5">
        <v>1000746</v>
      </c>
      <c r="DMR4" s="5">
        <v>1009810</v>
      </c>
      <c r="DMS4" s="5">
        <v>1011359</v>
      </c>
      <c r="DMT4" s="5">
        <v>1012511</v>
      </c>
      <c r="DMU4" s="5">
        <v>1015782</v>
      </c>
      <c r="DMV4" s="5">
        <v>1015098</v>
      </c>
      <c r="DMW4" s="5">
        <v>1001914</v>
      </c>
      <c r="DMX4" s="5">
        <v>1009456</v>
      </c>
      <c r="DMY4" s="5">
        <v>10721695</v>
      </c>
      <c r="DMZ4" s="5">
        <v>1014508</v>
      </c>
      <c r="DNA4" s="5">
        <v>4156889</v>
      </c>
      <c r="DNB4" s="5">
        <v>4072409</v>
      </c>
      <c r="DNC4" s="5">
        <v>1002225</v>
      </c>
      <c r="DND4" s="5">
        <v>8892763</v>
      </c>
      <c r="DNE4" s="5">
        <v>115685379</v>
      </c>
      <c r="DNF4" s="5">
        <v>4092375</v>
      </c>
      <c r="DNG4" s="5">
        <v>105930019</v>
      </c>
      <c r="DNH4" s="5">
        <v>13306392</v>
      </c>
      <c r="DNI4" s="5">
        <v>8737039</v>
      </c>
      <c r="DNJ4" s="5">
        <v>6512738</v>
      </c>
      <c r="DNK4" s="5">
        <v>1007101</v>
      </c>
      <c r="DNL4" s="5">
        <v>1011446</v>
      </c>
      <c r="DNM4" s="5">
        <v>4158710</v>
      </c>
      <c r="DNN4" s="5">
        <v>1009137</v>
      </c>
      <c r="DNO4" s="5">
        <v>4236069</v>
      </c>
      <c r="DNP4" s="5">
        <v>4294999</v>
      </c>
      <c r="DNQ4" s="5">
        <v>1016497</v>
      </c>
      <c r="DNR4" s="5">
        <v>4282259</v>
      </c>
      <c r="DNS4" s="5">
        <v>4055280</v>
      </c>
      <c r="DNT4" s="5">
        <v>1010629</v>
      </c>
      <c r="DNU4" s="5">
        <v>4437990</v>
      </c>
      <c r="DNV4" s="5">
        <v>1008030</v>
      </c>
      <c r="DNW4" s="5">
        <v>1007869</v>
      </c>
      <c r="DNX4" s="5">
        <v>1014500</v>
      </c>
      <c r="DNY4" s="5">
        <v>4048337</v>
      </c>
      <c r="DNZ4" s="5">
        <v>4609611</v>
      </c>
      <c r="DOA4" s="5">
        <v>6524800</v>
      </c>
      <c r="DOB4" s="5">
        <v>4156115</v>
      </c>
      <c r="DOC4" s="5">
        <v>1001987</v>
      </c>
      <c r="DOD4" s="5">
        <v>4291529</v>
      </c>
      <c r="DOE4" s="5">
        <v>4237958</v>
      </c>
      <c r="DOF4" s="5">
        <v>7450907</v>
      </c>
      <c r="DOG4" s="5">
        <v>19467109</v>
      </c>
      <c r="DOH4" s="5">
        <v>4053422</v>
      </c>
      <c r="DOI4" s="5">
        <v>4098205</v>
      </c>
      <c r="DOJ4" s="5">
        <v>1010175</v>
      </c>
      <c r="DOK4" s="5">
        <v>1000650</v>
      </c>
      <c r="DOL4" s="5">
        <v>4055273</v>
      </c>
      <c r="DOM4" s="5">
        <v>1001859</v>
      </c>
      <c r="DON4" s="5">
        <v>1001932</v>
      </c>
      <c r="DOO4" s="5">
        <v>4204963</v>
      </c>
      <c r="DOP4" s="5">
        <v>4049010</v>
      </c>
      <c r="DOQ4" s="5">
        <v>4049555</v>
      </c>
      <c r="DOR4" s="5">
        <v>13305725</v>
      </c>
      <c r="DOS4" s="5">
        <v>13403878</v>
      </c>
      <c r="DOT4" s="5">
        <v>1006911</v>
      </c>
      <c r="DOU4" s="5">
        <v>6502653</v>
      </c>
      <c r="DOV4" s="5">
        <v>1024965</v>
      </c>
      <c r="DOW4" s="5">
        <v>1025156</v>
      </c>
      <c r="DOX4" s="5">
        <v>4257368</v>
      </c>
      <c r="DOY4" s="5">
        <v>6370196</v>
      </c>
      <c r="DOZ4" s="5">
        <v>6931147</v>
      </c>
      <c r="DPA4" s="5">
        <v>4241833</v>
      </c>
      <c r="DPB4" s="5">
        <v>7803327</v>
      </c>
      <c r="DPC4" s="5">
        <v>4242804</v>
      </c>
      <c r="DPD4" s="5">
        <v>1012616</v>
      </c>
      <c r="DPE4" s="5">
        <v>4242795</v>
      </c>
      <c r="DPF4" s="5">
        <v>4104639</v>
      </c>
      <c r="DPG4" s="5">
        <v>8686664</v>
      </c>
      <c r="DPH4" s="5">
        <v>4114786</v>
      </c>
      <c r="DPI4" s="5">
        <v>4204989</v>
      </c>
      <c r="DPJ4" s="5">
        <v>4237646</v>
      </c>
      <c r="DPK4" s="5">
        <v>1001048</v>
      </c>
      <c r="DPL4" s="5">
        <v>1006247</v>
      </c>
      <c r="DPM4" s="5">
        <v>4426078</v>
      </c>
      <c r="DPN4" s="5">
        <v>8737281</v>
      </c>
      <c r="DPO4" s="5">
        <v>4086885</v>
      </c>
      <c r="DPP4" s="5">
        <v>1004458</v>
      </c>
      <c r="DPQ4" s="5">
        <v>8738216</v>
      </c>
      <c r="DPR4" s="5">
        <v>11010271</v>
      </c>
      <c r="DPS4" s="5">
        <v>1007009</v>
      </c>
      <c r="DPT4" s="5">
        <v>1002323</v>
      </c>
      <c r="DPU4" s="5">
        <v>1991033</v>
      </c>
      <c r="DPV4" s="5">
        <v>113239771</v>
      </c>
      <c r="DPW4" s="5">
        <v>6558606</v>
      </c>
      <c r="DPX4" s="5">
        <v>4092909</v>
      </c>
      <c r="DPY4" s="5">
        <v>1006489</v>
      </c>
      <c r="DPZ4" s="5">
        <v>1014612</v>
      </c>
      <c r="DQA4" s="5">
        <v>4075001</v>
      </c>
      <c r="DQB4" s="5">
        <v>1009277</v>
      </c>
      <c r="DQC4" s="5">
        <v>13307135</v>
      </c>
      <c r="DQD4" s="5">
        <v>4290450</v>
      </c>
      <c r="DQE4" s="5">
        <v>1015294</v>
      </c>
      <c r="DQF4" s="5">
        <v>1011918</v>
      </c>
      <c r="DQG4" s="5">
        <v>1011410</v>
      </c>
      <c r="DQH4" s="5">
        <v>1001276</v>
      </c>
      <c r="DQI4" s="5">
        <v>6601559</v>
      </c>
      <c r="DQJ4" s="5">
        <v>13419370</v>
      </c>
      <c r="DQK4" s="5">
        <v>1023005</v>
      </c>
      <c r="DQL4" s="5">
        <v>8614003</v>
      </c>
      <c r="DQM4" s="5">
        <v>7697614</v>
      </c>
      <c r="DQN4" s="5">
        <v>6416656</v>
      </c>
      <c r="DQO4" s="5">
        <v>4982454</v>
      </c>
      <c r="DQP4" s="5">
        <v>1012892</v>
      </c>
      <c r="DQQ4" s="5">
        <v>4099676</v>
      </c>
      <c r="DQR4" s="5">
        <v>4055187</v>
      </c>
      <c r="DQS4" s="5">
        <v>4055275</v>
      </c>
      <c r="DQT4" s="5">
        <v>4072250</v>
      </c>
      <c r="DQU4" s="5">
        <v>4424730</v>
      </c>
      <c r="DQV4" s="5">
        <v>4578402</v>
      </c>
      <c r="DQW4" s="5">
        <v>1000810</v>
      </c>
      <c r="DQX4" s="5">
        <v>4282257</v>
      </c>
      <c r="DQY4" s="5">
        <v>6404528</v>
      </c>
      <c r="DQZ4" s="5">
        <v>13362145</v>
      </c>
      <c r="DRA4" s="5">
        <v>4878448</v>
      </c>
      <c r="DRB4" s="5">
        <v>1011886</v>
      </c>
      <c r="DRC4" s="5">
        <v>4154340</v>
      </c>
      <c r="DRD4" s="5">
        <v>1010655</v>
      </c>
      <c r="DRE4" s="5">
        <v>4237956</v>
      </c>
      <c r="DRF4" s="5">
        <v>1022332</v>
      </c>
      <c r="DRG4" s="5">
        <v>1006070</v>
      </c>
      <c r="DRH4" s="5">
        <v>1014545</v>
      </c>
      <c r="DRI4" s="5">
        <v>1006996</v>
      </c>
      <c r="DRJ4" s="5">
        <v>4100354</v>
      </c>
      <c r="DRK4" s="5">
        <v>1007055</v>
      </c>
      <c r="DRL4" s="5">
        <v>1015274</v>
      </c>
      <c r="DRM4" s="5">
        <v>4214852</v>
      </c>
      <c r="DRN4" s="5">
        <v>1008056</v>
      </c>
      <c r="DRO4" s="5">
        <v>13911534</v>
      </c>
      <c r="DRP4" s="5">
        <v>1006122</v>
      </c>
      <c r="DRQ4" s="5">
        <v>1007625</v>
      </c>
      <c r="DRR4" s="5">
        <v>1007958</v>
      </c>
      <c r="DRS4" s="5">
        <v>1015183</v>
      </c>
      <c r="DRT4" s="5">
        <v>1009364</v>
      </c>
      <c r="DRU4" s="5">
        <v>4249805</v>
      </c>
      <c r="DRV4" s="5">
        <v>1002733</v>
      </c>
      <c r="DRW4" s="5">
        <v>13441890</v>
      </c>
      <c r="DRX4" s="5">
        <v>117226128</v>
      </c>
      <c r="DRY4" s="5">
        <v>4263900</v>
      </c>
      <c r="DRZ4" s="5">
        <v>1007811</v>
      </c>
      <c r="DSA4" s="5">
        <v>4290536</v>
      </c>
      <c r="DSB4" s="5">
        <v>4240238</v>
      </c>
      <c r="DSC4" s="5">
        <v>6519375</v>
      </c>
      <c r="DSD4" s="5">
        <v>1005033</v>
      </c>
      <c r="DSE4" s="5">
        <v>4344735</v>
      </c>
      <c r="DSF4" s="5">
        <v>4169839</v>
      </c>
      <c r="DSG4" s="5">
        <v>1000865</v>
      </c>
      <c r="DSH4" s="5">
        <v>1007774</v>
      </c>
      <c r="DSI4" s="5">
        <v>8590863</v>
      </c>
      <c r="DSJ4" s="5">
        <v>1008802</v>
      </c>
      <c r="DSK4" s="5">
        <v>4732160</v>
      </c>
      <c r="DSL4" s="5">
        <v>1014598</v>
      </c>
      <c r="DSM4" s="5">
        <v>1009934</v>
      </c>
      <c r="DSN4" s="5">
        <v>100575861</v>
      </c>
      <c r="DSO4" s="5">
        <v>1005058</v>
      </c>
      <c r="DSP4" s="5">
        <v>1000709</v>
      </c>
      <c r="DSQ4" s="5">
        <v>4050457</v>
      </c>
      <c r="DSR4" s="5">
        <v>13573860</v>
      </c>
      <c r="DSS4" s="5">
        <v>1000430</v>
      </c>
      <c r="DST4" s="5">
        <v>1000297</v>
      </c>
      <c r="DSU4" s="5">
        <v>1010677</v>
      </c>
      <c r="DSV4" s="5">
        <v>1011093</v>
      </c>
      <c r="DSW4" s="5">
        <v>1000236</v>
      </c>
      <c r="DSX4" s="5">
        <v>1003038</v>
      </c>
      <c r="DSY4" s="5">
        <v>1009880</v>
      </c>
      <c r="DSZ4" s="5">
        <v>1024077</v>
      </c>
      <c r="DTA4" s="5">
        <v>1000127</v>
      </c>
      <c r="DTB4" s="5">
        <v>1006249</v>
      </c>
      <c r="DTC4" s="5">
        <v>1009636</v>
      </c>
      <c r="DTD4" s="5">
        <v>1008102</v>
      </c>
      <c r="DTE4" s="5">
        <v>4056710</v>
      </c>
      <c r="DTF4" s="5">
        <v>1001296</v>
      </c>
      <c r="DTG4" s="5">
        <v>1012894</v>
      </c>
      <c r="DTH4" s="5">
        <v>23224819</v>
      </c>
      <c r="DTI4" s="5">
        <v>1011162</v>
      </c>
      <c r="DTJ4" s="5">
        <v>1000018</v>
      </c>
      <c r="DTK4" s="5">
        <v>1001425</v>
      </c>
      <c r="DTL4" s="5">
        <v>1001480</v>
      </c>
      <c r="DTM4" s="5">
        <v>1000949</v>
      </c>
      <c r="DTN4" s="5">
        <v>1001181</v>
      </c>
      <c r="DTO4" s="5">
        <v>1001270</v>
      </c>
      <c r="DTP4" s="5">
        <v>1001514</v>
      </c>
      <c r="DTQ4" s="5">
        <v>1001013</v>
      </c>
      <c r="DTR4" s="5">
        <v>1001039</v>
      </c>
      <c r="DTS4" s="5">
        <v>1006118</v>
      </c>
      <c r="DTT4" s="5">
        <v>1010078</v>
      </c>
      <c r="DTU4" s="5">
        <v>1006597</v>
      </c>
      <c r="DTV4" s="5">
        <v>1007712</v>
      </c>
      <c r="DTW4" s="5">
        <v>109855910</v>
      </c>
      <c r="DTX4" s="5">
        <v>1000233</v>
      </c>
      <c r="DTY4" s="5">
        <v>1007724</v>
      </c>
      <c r="DTZ4" s="5">
        <v>1001275</v>
      </c>
      <c r="DUA4" s="5">
        <v>1000256</v>
      </c>
      <c r="DUB4" s="5">
        <v>1000495</v>
      </c>
      <c r="DUC4" s="5">
        <v>1005132</v>
      </c>
      <c r="DUD4" s="5">
        <v>1001332</v>
      </c>
      <c r="DUE4" s="5">
        <v>1001776</v>
      </c>
      <c r="DUF4" s="5">
        <v>1015554</v>
      </c>
      <c r="DUG4" s="5">
        <v>1015749</v>
      </c>
      <c r="DUH4" s="5">
        <v>1007545</v>
      </c>
      <c r="DUI4" s="5">
        <v>1015871</v>
      </c>
      <c r="DUJ4" s="5">
        <v>1013682</v>
      </c>
      <c r="DUK4" s="5">
        <v>1000577</v>
      </c>
      <c r="DUL4" s="5">
        <v>1002995</v>
      </c>
      <c r="DUM4" s="5">
        <v>1001523</v>
      </c>
      <c r="DUN4" s="5">
        <v>1015592</v>
      </c>
      <c r="DUO4" s="5">
        <v>1001708</v>
      </c>
      <c r="DUP4" s="5">
        <v>1012599</v>
      </c>
      <c r="DUQ4" s="5">
        <v>1003044</v>
      </c>
      <c r="DUR4" s="5">
        <v>1011392</v>
      </c>
      <c r="DUS4" s="5">
        <v>1001339</v>
      </c>
      <c r="DUT4" s="5">
        <v>1007461</v>
      </c>
      <c r="DUU4" s="5">
        <v>1003363</v>
      </c>
      <c r="DUV4" s="5">
        <v>1983056</v>
      </c>
      <c r="DUW4" s="5">
        <v>1001064</v>
      </c>
      <c r="DUX4" s="5">
        <v>1003056</v>
      </c>
      <c r="DUY4" s="5">
        <v>1013658</v>
      </c>
      <c r="DUZ4" s="5">
        <v>10633691</v>
      </c>
      <c r="DVA4" s="5">
        <v>1007961</v>
      </c>
      <c r="DVB4" s="5">
        <v>1011066</v>
      </c>
      <c r="DVC4" s="5">
        <v>1002075</v>
      </c>
      <c r="DVD4" s="5">
        <v>1009338</v>
      </c>
      <c r="DVE4" s="5">
        <v>1983029</v>
      </c>
      <c r="DVF4" s="5">
        <v>1008637</v>
      </c>
      <c r="DVG4" s="5">
        <v>19373889</v>
      </c>
      <c r="DVH4" s="5">
        <v>4053215</v>
      </c>
      <c r="DVI4" s="5">
        <v>4076858</v>
      </c>
      <c r="DVJ4" s="5">
        <v>1009118</v>
      </c>
      <c r="DVK4" s="5">
        <v>1001458</v>
      </c>
      <c r="DVL4" s="5">
        <v>1136018</v>
      </c>
      <c r="DVM4" s="5">
        <v>1974068</v>
      </c>
      <c r="DVN4" s="5">
        <v>1005502</v>
      </c>
      <c r="DVO4" s="5">
        <v>1004493</v>
      </c>
      <c r="DVP4" s="5">
        <v>1005279</v>
      </c>
      <c r="DVQ4" s="5">
        <v>1006716</v>
      </c>
      <c r="DVR4" s="5">
        <v>1005526</v>
      </c>
      <c r="DVS4" s="5">
        <v>1015548</v>
      </c>
      <c r="DVT4" s="5">
        <v>1000362</v>
      </c>
      <c r="DVU4" s="5">
        <v>1016421</v>
      </c>
      <c r="DVV4" s="5">
        <v>1013091</v>
      </c>
      <c r="DVW4" s="5">
        <v>1012392</v>
      </c>
      <c r="DVX4" s="5">
        <v>1008833</v>
      </c>
      <c r="DVY4" s="5">
        <v>1006415</v>
      </c>
      <c r="DVZ4" s="5">
        <v>1012971</v>
      </c>
      <c r="DWA4" s="5">
        <v>4057703</v>
      </c>
      <c r="DWB4" s="5">
        <v>1010866</v>
      </c>
      <c r="DWC4" s="5">
        <v>1000298</v>
      </c>
      <c r="DWD4" s="5">
        <v>1008530</v>
      </c>
      <c r="DWE4" s="5">
        <v>1001615</v>
      </c>
      <c r="DWF4" s="5">
        <v>1010398</v>
      </c>
      <c r="DWG4" s="5">
        <v>1006724</v>
      </c>
      <c r="DWH4" s="5">
        <v>1013359</v>
      </c>
      <c r="DWI4" s="5">
        <v>1004888</v>
      </c>
      <c r="DWJ4" s="5">
        <v>1012348</v>
      </c>
      <c r="DWK4" s="5">
        <v>1008629</v>
      </c>
      <c r="DWL4" s="5">
        <v>1010621</v>
      </c>
      <c r="DWM4" s="5">
        <v>1006919</v>
      </c>
      <c r="DWN4" s="5">
        <v>1007083</v>
      </c>
      <c r="DWO4" s="5">
        <v>1013056</v>
      </c>
      <c r="DWP4" s="5">
        <v>1015501</v>
      </c>
      <c r="DWQ4" s="5">
        <v>1010239</v>
      </c>
      <c r="DWR4" s="5">
        <v>1004715</v>
      </c>
      <c r="DWS4" s="5">
        <v>1011004</v>
      </c>
      <c r="DWT4" s="5">
        <v>1010797</v>
      </c>
      <c r="DWU4" s="5">
        <v>1007334</v>
      </c>
      <c r="DWV4" s="5">
        <v>1014225</v>
      </c>
      <c r="DWW4" s="5">
        <v>1003057</v>
      </c>
      <c r="DWX4" s="5">
        <v>1010216</v>
      </c>
      <c r="DWY4" s="5">
        <v>1014959</v>
      </c>
      <c r="DWZ4" s="5">
        <v>1000314</v>
      </c>
      <c r="DXA4" s="5">
        <v>1015005</v>
      </c>
      <c r="DXB4" s="5">
        <v>1006925</v>
      </c>
      <c r="DXC4" s="5">
        <v>4096783</v>
      </c>
      <c r="DXD4" s="5">
        <v>1004278</v>
      </c>
      <c r="DXE4" s="5">
        <v>1016532</v>
      </c>
      <c r="DXF4" s="5">
        <v>1010550</v>
      </c>
      <c r="DXG4" s="5">
        <v>1006268</v>
      </c>
      <c r="DXH4" s="5">
        <v>1007668</v>
      </c>
      <c r="DXI4" s="5">
        <v>1011524</v>
      </c>
      <c r="DXJ4" s="5">
        <v>1010138</v>
      </c>
      <c r="DXK4" s="5">
        <v>1010905</v>
      </c>
      <c r="DXL4" s="5">
        <v>1009478</v>
      </c>
      <c r="DXM4" s="5">
        <v>1010044</v>
      </c>
      <c r="DXN4" s="5">
        <v>1008732</v>
      </c>
      <c r="DXO4" s="5">
        <v>1012633</v>
      </c>
      <c r="DXP4" s="5">
        <v>1001498</v>
      </c>
      <c r="DXQ4" s="5">
        <v>1002177</v>
      </c>
      <c r="DXR4" s="5">
        <v>1007638</v>
      </c>
      <c r="DXS4" s="5">
        <v>1014087</v>
      </c>
      <c r="DXT4" s="5">
        <v>4086010</v>
      </c>
      <c r="DXU4" s="5">
        <v>117630322</v>
      </c>
      <c r="DXV4" s="5">
        <v>4072532</v>
      </c>
      <c r="DXW4" s="5">
        <v>1005939</v>
      </c>
      <c r="DXX4" s="5">
        <v>1005956</v>
      </c>
      <c r="DXY4" s="5">
        <v>1011080</v>
      </c>
      <c r="DXZ4" s="5">
        <v>1010714</v>
      </c>
      <c r="DYA4" s="5">
        <v>1010960</v>
      </c>
      <c r="DYB4" s="5">
        <v>1011512</v>
      </c>
      <c r="DYC4" s="5">
        <v>1023053</v>
      </c>
      <c r="DYD4" s="5">
        <v>1008766</v>
      </c>
      <c r="DYE4" s="5">
        <v>1013613</v>
      </c>
      <c r="DYF4" s="5">
        <v>1007649</v>
      </c>
      <c r="DYG4" s="5">
        <v>1000739</v>
      </c>
      <c r="DYH4" s="5">
        <v>1008067</v>
      </c>
      <c r="DYI4" s="5">
        <v>1005226</v>
      </c>
      <c r="DYJ4" s="5">
        <v>1001652</v>
      </c>
      <c r="DYK4" s="5">
        <v>1010222</v>
      </c>
      <c r="DYL4" s="5">
        <v>1011149</v>
      </c>
      <c r="DYM4" s="5">
        <v>1003047</v>
      </c>
      <c r="DYN4" s="5">
        <v>1003169</v>
      </c>
      <c r="DYO4" s="5">
        <v>1008029</v>
      </c>
      <c r="DYP4" s="5">
        <v>1013300</v>
      </c>
      <c r="DYQ4" s="5">
        <v>1000397</v>
      </c>
      <c r="DYR4" s="5">
        <v>4136467</v>
      </c>
      <c r="DYS4" s="5">
        <v>4054545</v>
      </c>
      <c r="DYT4" s="5">
        <v>1005342</v>
      </c>
      <c r="DYU4" s="5">
        <v>1008383</v>
      </c>
      <c r="DYV4" s="5">
        <v>1007363</v>
      </c>
      <c r="DYW4" s="5">
        <v>1004471</v>
      </c>
      <c r="DYX4" s="5">
        <v>1004340</v>
      </c>
      <c r="DYY4" s="5">
        <v>1005906</v>
      </c>
      <c r="DYZ4" s="5">
        <v>1007127</v>
      </c>
      <c r="DZA4" s="5">
        <v>1009575</v>
      </c>
      <c r="DZB4" s="5">
        <v>4074122</v>
      </c>
      <c r="DZC4" s="5">
        <v>1013990</v>
      </c>
      <c r="DZD4" s="5">
        <v>1014184</v>
      </c>
      <c r="DZE4" s="5">
        <v>1007929</v>
      </c>
      <c r="DZF4" s="5">
        <v>1007243</v>
      </c>
      <c r="DZG4" s="5">
        <v>1010270</v>
      </c>
      <c r="DZH4" s="5">
        <v>1008108</v>
      </c>
      <c r="DZI4" s="5">
        <v>1009784</v>
      </c>
      <c r="DZJ4" s="5">
        <v>1007316</v>
      </c>
      <c r="DZK4" s="5">
        <v>1022287</v>
      </c>
      <c r="DZL4" s="5">
        <v>1009712</v>
      </c>
      <c r="DZM4" s="5">
        <v>1005969</v>
      </c>
      <c r="DZN4" s="5">
        <v>4086894</v>
      </c>
      <c r="DZO4" s="5">
        <v>1008301</v>
      </c>
      <c r="DZP4" s="5">
        <v>4104746</v>
      </c>
      <c r="DZQ4" s="5">
        <v>1007671</v>
      </c>
      <c r="DZR4" s="5">
        <v>1007618</v>
      </c>
      <c r="DZS4" s="5">
        <v>1006236</v>
      </c>
      <c r="DZT4" s="5">
        <v>1004394</v>
      </c>
      <c r="DZU4" s="5">
        <v>1010358</v>
      </c>
      <c r="DZV4" s="5">
        <v>1008251</v>
      </c>
      <c r="DZW4" s="5">
        <v>1010636</v>
      </c>
      <c r="DZX4" s="5">
        <v>1007597</v>
      </c>
      <c r="DZY4" s="5">
        <v>1004968</v>
      </c>
      <c r="DZZ4" s="5">
        <v>1007237</v>
      </c>
      <c r="EAA4" s="5">
        <v>1013935</v>
      </c>
      <c r="EAB4" s="5">
        <v>1006009</v>
      </c>
      <c r="EAC4" s="5">
        <v>1007180</v>
      </c>
      <c r="EAD4" s="5">
        <v>1015530</v>
      </c>
      <c r="EAE4" s="5">
        <v>1009129</v>
      </c>
      <c r="EAF4" s="5">
        <v>1008645</v>
      </c>
      <c r="EAG4" s="5">
        <v>1020870</v>
      </c>
      <c r="EAH4" s="5">
        <v>1005923</v>
      </c>
      <c r="EAI4" s="5">
        <v>1009840</v>
      </c>
      <c r="EAJ4" s="5">
        <v>1014912</v>
      </c>
      <c r="EAK4" s="5">
        <v>1009629</v>
      </c>
      <c r="EAL4" s="5">
        <v>1006093</v>
      </c>
      <c r="EAM4" s="5">
        <v>1000701</v>
      </c>
      <c r="EAN4" s="5">
        <v>1007263</v>
      </c>
      <c r="EAO4" s="5">
        <v>1007458</v>
      </c>
      <c r="EAP4" s="5">
        <v>1014309</v>
      </c>
      <c r="EAQ4" s="5">
        <v>1004629</v>
      </c>
      <c r="EAR4" s="5">
        <v>1008037</v>
      </c>
      <c r="EAS4" s="5">
        <v>1007550</v>
      </c>
      <c r="EAT4" s="5">
        <v>1011832</v>
      </c>
      <c r="EAU4" s="5">
        <v>1021713</v>
      </c>
      <c r="EAV4" s="5">
        <v>1006027</v>
      </c>
      <c r="EAW4" s="5">
        <v>1015285</v>
      </c>
      <c r="EAX4" s="5">
        <v>1011786</v>
      </c>
      <c r="EAY4" s="5">
        <v>1008116</v>
      </c>
      <c r="EAZ4" s="5">
        <v>1016141</v>
      </c>
      <c r="EBA4" s="5">
        <v>1007985</v>
      </c>
      <c r="EBB4" s="5">
        <v>1005452</v>
      </c>
      <c r="EBC4" s="5">
        <v>1015078</v>
      </c>
      <c r="EBD4" s="5">
        <v>1006493</v>
      </c>
      <c r="EBE4" s="5">
        <v>1014229</v>
      </c>
      <c r="EBF4" s="5">
        <v>1005552</v>
      </c>
      <c r="EBG4" s="5">
        <v>1016090</v>
      </c>
      <c r="EBH4" s="5">
        <v>1010455</v>
      </c>
      <c r="EBI4" s="5">
        <v>1005084</v>
      </c>
      <c r="EBJ4" s="5">
        <v>1010453</v>
      </c>
      <c r="EBK4" s="5">
        <v>1008726</v>
      </c>
      <c r="EBL4" s="5">
        <v>1004664</v>
      </c>
      <c r="EBM4" s="5">
        <v>1005372</v>
      </c>
      <c r="EBN4" s="5">
        <v>1010325</v>
      </c>
      <c r="EBO4" s="5">
        <v>1010423</v>
      </c>
      <c r="EBP4" s="5">
        <v>1015856</v>
      </c>
      <c r="EBQ4" s="5">
        <v>1008085</v>
      </c>
      <c r="EBR4" s="5">
        <v>1010333</v>
      </c>
      <c r="EBS4" s="5">
        <v>1008847</v>
      </c>
      <c r="EBT4" s="5">
        <v>1010291</v>
      </c>
      <c r="EBU4" s="5">
        <v>1009300</v>
      </c>
      <c r="EBV4" s="5">
        <v>1007744</v>
      </c>
      <c r="EBW4" s="5">
        <v>1014344</v>
      </c>
      <c r="EBX4" s="5">
        <v>1004937</v>
      </c>
      <c r="EBY4" s="5">
        <v>1007104</v>
      </c>
      <c r="EBZ4" s="5">
        <v>1011728</v>
      </c>
      <c r="ECA4" s="5">
        <v>1005669</v>
      </c>
      <c r="ECB4" s="5">
        <v>4105809</v>
      </c>
      <c r="ECC4" s="5">
        <v>1005106</v>
      </c>
      <c r="ECD4" s="5">
        <v>4074117</v>
      </c>
      <c r="ECE4" s="5">
        <v>1008517</v>
      </c>
      <c r="ECF4" s="5">
        <v>4159051</v>
      </c>
      <c r="ECG4" s="5">
        <v>1025140</v>
      </c>
      <c r="ECH4" s="5">
        <v>1014883</v>
      </c>
      <c r="ECI4" s="5">
        <v>1020880</v>
      </c>
      <c r="ECJ4" s="5">
        <v>4658272</v>
      </c>
      <c r="ECK4" s="5">
        <v>1004997</v>
      </c>
      <c r="ECL4" s="5">
        <v>1008890</v>
      </c>
      <c r="ECM4" s="5">
        <v>1004798</v>
      </c>
      <c r="ECN4" s="5">
        <v>1008028</v>
      </c>
      <c r="ECO4" s="5">
        <v>1005012</v>
      </c>
      <c r="ECP4" s="5">
        <v>1014043</v>
      </c>
      <c r="ECQ4" s="5">
        <v>1005828</v>
      </c>
      <c r="ECR4" s="5">
        <v>1011930</v>
      </c>
      <c r="ECS4" s="5">
        <v>1009253</v>
      </c>
      <c r="ECT4" s="5">
        <v>1004910</v>
      </c>
      <c r="ECU4" s="5">
        <v>1008114</v>
      </c>
      <c r="ECV4" s="5">
        <v>134776613</v>
      </c>
      <c r="ECW4" s="5">
        <v>1006049</v>
      </c>
      <c r="ECX4" s="5">
        <v>1007591</v>
      </c>
      <c r="ECY4" s="5">
        <v>1012727</v>
      </c>
      <c r="ECZ4" s="5">
        <v>1008069</v>
      </c>
      <c r="EDA4" s="5">
        <v>1005578</v>
      </c>
      <c r="EDB4" s="5">
        <v>1006460</v>
      </c>
      <c r="EDC4" s="5">
        <v>1011753</v>
      </c>
      <c r="EDD4" s="5">
        <v>108769543</v>
      </c>
      <c r="EDE4" s="5">
        <v>1007087</v>
      </c>
      <c r="EDF4" s="5">
        <v>1016178</v>
      </c>
      <c r="EDG4" s="5">
        <v>1015137</v>
      </c>
      <c r="EDH4" s="5">
        <v>1010254</v>
      </c>
      <c r="EDI4" s="5">
        <v>1015612</v>
      </c>
      <c r="EDJ4" s="5">
        <v>1007908</v>
      </c>
      <c r="EDK4" s="5">
        <v>1010352</v>
      </c>
      <c r="EDL4" s="5">
        <v>1004399</v>
      </c>
      <c r="EDM4" s="5">
        <v>1009250</v>
      </c>
      <c r="EDN4" s="5">
        <v>1004894</v>
      </c>
      <c r="EDO4" s="5">
        <v>1004814</v>
      </c>
      <c r="EDP4" s="5">
        <v>1007797</v>
      </c>
      <c r="EDQ4" s="5">
        <v>1008918</v>
      </c>
      <c r="EDR4" s="5">
        <v>1010573</v>
      </c>
      <c r="EDS4" s="5">
        <v>1016469</v>
      </c>
      <c r="EDT4" s="5">
        <v>1008942</v>
      </c>
      <c r="EDU4" s="5">
        <v>1005868</v>
      </c>
      <c r="EDV4" s="5">
        <v>1008961</v>
      </c>
      <c r="EDW4" s="5">
        <v>1007521</v>
      </c>
      <c r="EDX4" s="5">
        <v>1005800</v>
      </c>
      <c r="EDY4" s="5">
        <v>1009013</v>
      </c>
      <c r="EDZ4" s="5">
        <v>1014212</v>
      </c>
      <c r="EEA4" s="5">
        <v>1014610</v>
      </c>
      <c r="EEB4" s="5">
        <v>1006203</v>
      </c>
      <c r="EEC4" s="5">
        <v>1007719</v>
      </c>
      <c r="EED4" s="5">
        <v>1012678</v>
      </c>
      <c r="EEE4" s="5">
        <v>1007998</v>
      </c>
      <c r="EEF4" s="5">
        <v>1005063</v>
      </c>
      <c r="EEG4" s="5">
        <v>1016248</v>
      </c>
      <c r="EEH4" s="5">
        <v>1011923</v>
      </c>
      <c r="EEI4" s="5">
        <v>1008425</v>
      </c>
      <c r="EEJ4" s="5">
        <v>1005898</v>
      </c>
      <c r="EEK4" s="5">
        <v>1014319</v>
      </c>
      <c r="EEL4" s="5">
        <v>1005994</v>
      </c>
      <c r="EEM4" s="5">
        <v>1004371</v>
      </c>
      <c r="EEN4" s="5">
        <v>1006372</v>
      </c>
      <c r="EEO4" s="5">
        <v>1014052</v>
      </c>
      <c r="EEP4" s="5">
        <v>1004781</v>
      </c>
      <c r="EEQ4" s="5">
        <v>1005853</v>
      </c>
      <c r="EER4" s="5">
        <v>1011869</v>
      </c>
      <c r="EES4" s="5">
        <v>1014831</v>
      </c>
      <c r="EET4" s="5">
        <v>1007014</v>
      </c>
      <c r="EEU4" s="5">
        <v>1009595</v>
      </c>
      <c r="EEV4" s="5">
        <v>1009603</v>
      </c>
      <c r="EEW4" s="5">
        <v>1015576</v>
      </c>
      <c r="EEX4" s="5">
        <v>1005609</v>
      </c>
      <c r="EEY4" s="5">
        <v>1007960</v>
      </c>
      <c r="EEZ4" s="5">
        <v>1015697</v>
      </c>
      <c r="EFA4" s="5">
        <v>1008433</v>
      </c>
      <c r="EFB4" s="5">
        <v>1015773</v>
      </c>
      <c r="EFC4" s="5">
        <v>1007586</v>
      </c>
      <c r="EFD4" s="5">
        <v>4093078</v>
      </c>
      <c r="EFE4" s="5">
        <v>1005717</v>
      </c>
      <c r="EFF4" s="5">
        <v>1008350</v>
      </c>
      <c r="EFG4" s="5">
        <v>1007056</v>
      </c>
      <c r="EFH4" s="5">
        <v>1010605</v>
      </c>
      <c r="EFI4" s="5">
        <v>1000641</v>
      </c>
      <c r="EFJ4" s="5">
        <v>1006363</v>
      </c>
      <c r="EFK4" s="5">
        <v>10670699</v>
      </c>
      <c r="EFL4" s="5">
        <v>1009177</v>
      </c>
      <c r="EFM4" s="5">
        <v>1015716</v>
      </c>
      <c r="EFN4" s="5">
        <v>1004342</v>
      </c>
      <c r="EFO4" s="5">
        <v>1005352</v>
      </c>
      <c r="EFP4" s="5">
        <v>1011840</v>
      </c>
      <c r="EFQ4" s="5">
        <v>1005874</v>
      </c>
      <c r="EFR4" s="5">
        <v>1000887</v>
      </c>
      <c r="EFS4" s="5">
        <v>1001366</v>
      </c>
      <c r="EFT4" s="5">
        <v>20153853</v>
      </c>
      <c r="EFU4" s="5">
        <v>4085148</v>
      </c>
      <c r="EFV4" s="5">
        <v>1006055</v>
      </c>
      <c r="EFW4" s="5">
        <v>108058480</v>
      </c>
      <c r="EFX4" s="5">
        <v>101554362</v>
      </c>
      <c r="EFY4" s="5">
        <v>1014510</v>
      </c>
      <c r="EFZ4" s="5">
        <v>23343436</v>
      </c>
      <c r="EGA4" s="5">
        <v>4072576</v>
      </c>
      <c r="EGB4" s="5">
        <v>4056258</v>
      </c>
      <c r="EGC4" s="5">
        <v>1010475</v>
      </c>
      <c r="EGD4" s="5">
        <v>1001885</v>
      </c>
      <c r="EGE4" s="5">
        <v>1013590</v>
      </c>
      <c r="EGF4" s="5">
        <v>4087973</v>
      </c>
      <c r="EGG4" s="5">
        <v>1032552</v>
      </c>
      <c r="EGH4" s="5">
        <v>1015410</v>
      </c>
      <c r="EGI4" s="5">
        <v>1008602</v>
      </c>
      <c r="EGJ4" s="5">
        <v>1001255</v>
      </c>
      <c r="EGK4" s="5">
        <v>4050656</v>
      </c>
      <c r="EGL4" s="5">
        <v>1015786</v>
      </c>
      <c r="EGM4" s="5">
        <v>4355765</v>
      </c>
      <c r="EGN4" s="5">
        <v>1015486</v>
      </c>
      <c r="EGO4" s="5">
        <v>1010575</v>
      </c>
      <c r="EGP4" s="5">
        <v>1001402</v>
      </c>
      <c r="EGQ4" s="5">
        <v>1015040</v>
      </c>
      <c r="EGR4" s="5">
        <v>1002321</v>
      </c>
      <c r="EGS4" s="5">
        <v>19926860</v>
      </c>
      <c r="EGT4" s="5">
        <v>1008986</v>
      </c>
      <c r="EGU4" s="5">
        <v>1015611</v>
      </c>
      <c r="EGV4" s="5">
        <v>1008651</v>
      </c>
      <c r="EGW4" s="5">
        <v>1005639</v>
      </c>
      <c r="EGX4" s="5">
        <v>4147964</v>
      </c>
      <c r="EGY4" s="5">
        <v>1001101</v>
      </c>
      <c r="EGZ4" s="5">
        <v>1032516</v>
      </c>
      <c r="EHA4" s="5">
        <v>1002997</v>
      </c>
      <c r="EHB4" s="5">
        <v>1007574</v>
      </c>
      <c r="EHC4" s="5">
        <v>4065711</v>
      </c>
      <c r="EHD4" s="5">
        <v>1984011</v>
      </c>
      <c r="EHE4" s="5">
        <v>100853</v>
      </c>
      <c r="EHF4" s="5">
        <v>1000429</v>
      </c>
      <c r="EHG4" s="5">
        <v>1007652</v>
      </c>
      <c r="EHH4" s="5">
        <v>1974061</v>
      </c>
      <c r="EHI4" s="5">
        <v>1016013</v>
      </c>
      <c r="EHJ4" s="5">
        <v>1004678</v>
      </c>
      <c r="EHK4" s="5">
        <v>1000741</v>
      </c>
      <c r="EHL4" s="5">
        <v>1013742</v>
      </c>
      <c r="EHM4" s="5">
        <v>1016373</v>
      </c>
      <c r="EHN4" s="5">
        <v>1008754</v>
      </c>
      <c r="EHO4" s="5">
        <v>4072614</v>
      </c>
      <c r="EHP4" s="5">
        <v>1006383</v>
      </c>
      <c r="EHQ4" s="5">
        <v>105707017</v>
      </c>
      <c r="EHR4" s="5">
        <v>1005693</v>
      </c>
      <c r="EHS4" s="5">
        <v>1015462</v>
      </c>
      <c r="EHT4" s="5">
        <v>1010765</v>
      </c>
      <c r="EHU4" s="5">
        <v>1009846</v>
      </c>
      <c r="EHV4" s="5">
        <v>1008475</v>
      </c>
      <c r="EHW4" s="5">
        <v>1007679</v>
      </c>
      <c r="EHX4" s="5">
        <v>101836</v>
      </c>
      <c r="EHY4" s="5">
        <v>1001760</v>
      </c>
      <c r="EHZ4" s="5">
        <v>4143201</v>
      </c>
      <c r="EIA4" s="5">
        <v>1984080</v>
      </c>
      <c r="EIB4" s="5">
        <v>4120235</v>
      </c>
      <c r="EIC4" s="5">
        <v>1015127</v>
      </c>
      <c r="EID4" s="5">
        <v>1014527</v>
      </c>
      <c r="EIE4" s="5">
        <v>1991010</v>
      </c>
      <c r="EIF4" s="5">
        <v>1013019</v>
      </c>
      <c r="EIG4" s="5">
        <v>1015314</v>
      </c>
      <c r="EIH4" s="5">
        <v>27662015</v>
      </c>
      <c r="EII4" s="5">
        <v>1014871</v>
      </c>
      <c r="EIJ4" s="5">
        <v>1011351</v>
      </c>
      <c r="EIK4" s="5">
        <v>1010837</v>
      </c>
      <c r="EIL4" s="5">
        <v>1010186</v>
      </c>
      <c r="EIM4" s="5">
        <v>1015640</v>
      </c>
      <c r="EIN4" s="5">
        <v>1007841</v>
      </c>
      <c r="EIO4" s="5">
        <v>1014583</v>
      </c>
      <c r="EIP4" s="5">
        <v>1013332</v>
      </c>
      <c r="EIQ4" s="5">
        <v>1014687</v>
      </c>
      <c r="EIR4" s="5">
        <v>9118896</v>
      </c>
      <c r="EIS4" s="5">
        <v>1013697</v>
      </c>
      <c r="EIT4" s="5">
        <v>1013600</v>
      </c>
      <c r="EIU4" s="5">
        <v>1000691</v>
      </c>
      <c r="EIV4" s="5">
        <v>1008159</v>
      </c>
      <c r="EIW4" s="5">
        <v>1004392</v>
      </c>
      <c r="EIX4" s="5">
        <v>1016309</v>
      </c>
      <c r="EIY4" s="5">
        <v>1008291</v>
      </c>
      <c r="EIZ4" s="5">
        <v>1008125</v>
      </c>
      <c r="EJA4" s="5">
        <v>1013915</v>
      </c>
      <c r="EJB4" s="5">
        <v>1006691</v>
      </c>
      <c r="EJC4" s="5">
        <v>1007526</v>
      </c>
      <c r="EJD4" s="5">
        <v>1001634</v>
      </c>
      <c r="EJE4" s="5">
        <v>1014071</v>
      </c>
      <c r="EJF4" s="5">
        <v>1021708</v>
      </c>
      <c r="EJG4" s="5">
        <v>1012077</v>
      </c>
      <c r="EJH4" s="5">
        <v>1011310</v>
      </c>
      <c r="EJI4" s="5">
        <v>1014509</v>
      </c>
      <c r="EJJ4" s="5">
        <v>4056076</v>
      </c>
      <c r="EJK4" s="5">
        <v>1013167</v>
      </c>
      <c r="EJL4" s="5">
        <v>1015509</v>
      </c>
      <c r="EJM4" s="5">
        <v>1001367</v>
      </c>
      <c r="EJN4" s="5">
        <v>4053907</v>
      </c>
      <c r="EJO4" s="5">
        <v>1012306</v>
      </c>
      <c r="EJP4" s="5">
        <v>1006100</v>
      </c>
      <c r="EJQ4" s="5">
        <v>1002769</v>
      </c>
      <c r="EJR4" s="5">
        <v>1000046</v>
      </c>
      <c r="EJS4" s="5">
        <v>1006700</v>
      </c>
      <c r="EJT4" s="5">
        <v>1007508</v>
      </c>
      <c r="EJU4" s="5">
        <v>1010822</v>
      </c>
      <c r="EJV4" s="5">
        <v>1013044</v>
      </c>
      <c r="EJW4" s="5">
        <v>1004862</v>
      </c>
      <c r="EJX4" s="5">
        <v>100720</v>
      </c>
      <c r="EJY4" s="5">
        <v>4072625</v>
      </c>
      <c r="EJZ4" s="5">
        <v>1004368</v>
      </c>
      <c r="EKA4" s="5">
        <v>1009722</v>
      </c>
      <c r="EKB4" s="5">
        <v>1006746</v>
      </c>
      <c r="EKC4" s="5">
        <v>1016005</v>
      </c>
      <c r="EKD4" s="5">
        <v>1005890</v>
      </c>
      <c r="EKE4" s="5">
        <v>1005035</v>
      </c>
      <c r="EKF4" s="5">
        <v>4050684</v>
      </c>
      <c r="EKG4" s="5">
        <v>1015146</v>
      </c>
      <c r="EKH4" s="5">
        <v>4153824</v>
      </c>
      <c r="EKI4" s="5">
        <v>4057265</v>
      </c>
      <c r="EKJ4" s="5">
        <v>4142183</v>
      </c>
      <c r="EKK4" s="5">
        <v>1007160</v>
      </c>
      <c r="EKL4" s="5">
        <v>1023577</v>
      </c>
      <c r="EKM4" s="5">
        <v>1009658</v>
      </c>
      <c r="EKN4" s="5">
        <v>1008429</v>
      </c>
      <c r="EKO4" s="5">
        <v>4064807</v>
      </c>
      <c r="EKP4" s="5">
        <v>1001295</v>
      </c>
      <c r="EKQ4" s="5">
        <v>1004904</v>
      </c>
      <c r="EKR4" s="5">
        <v>1014389</v>
      </c>
      <c r="EKS4" s="5">
        <v>1001997</v>
      </c>
      <c r="EKT4" s="5">
        <v>1022876</v>
      </c>
      <c r="EKU4" s="5">
        <v>1015550</v>
      </c>
      <c r="EKV4" s="5">
        <v>100814</v>
      </c>
      <c r="EKW4" s="5">
        <v>101440987</v>
      </c>
      <c r="EKX4" s="5">
        <v>1007102</v>
      </c>
      <c r="EKY4" s="5">
        <v>1024974</v>
      </c>
      <c r="EKZ4" s="5">
        <v>1010712</v>
      </c>
      <c r="ELA4" s="5">
        <v>1014819</v>
      </c>
      <c r="ELB4" s="5">
        <v>4104865</v>
      </c>
      <c r="ELC4" s="5">
        <v>4087646</v>
      </c>
      <c r="ELD4" s="5">
        <v>1012920</v>
      </c>
      <c r="ELE4" s="5">
        <v>1014055</v>
      </c>
      <c r="ELF4" s="5">
        <v>1002454</v>
      </c>
      <c r="ELG4" s="5">
        <v>4074115</v>
      </c>
      <c r="ELH4" s="5">
        <v>1002263</v>
      </c>
      <c r="ELI4" s="5">
        <v>1011221</v>
      </c>
      <c r="ELJ4" s="5">
        <v>1009720</v>
      </c>
      <c r="ELK4" s="5">
        <v>1022438</v>
      </c>
      <c r="ELL4" s="5">
        <v>1011202</v>
      </c>
      <c r="ELM4" s="5">
        <v>1015341</v>
      </c>
      <c r="ELN4" s="5">
        <v>6546770</v>
      </c>
      <c r="ELO4" s="5">
        <v>1006228</v>
      </c>
      <c r="ELP4" s="5">
        <v>1008435</v>
      </c>
      <c r="ELQ4" s="5">
        <v>1002702</v>
      </c>
      <c r="ELR4" s="5">
        <v>4200009</v>
      </c>
      <c r="ELS4" s="5">
        <v>4091657</v>
      </c>
      <c r="ELT4" s="5">
        <v>1007428</v>
      </c>
      <c r="ELU4" s="5">
        <v>1010319</v>
      </c>
      <c r="ELV4" s="5">
        <v>1009638</v>
      </c>
      <c r="ELW4" s="5">
        <v>1007571</v>
      </c>
      <c r="ELX4" s="5">
        <v>4053194</v>
      </c>
      <c r="ELY4" s="5">
        <v>1024735</v>
      </c>
      <c r="ELZ4" s="5">
        <v>1008342</v>
      </c>
      <c r="EMA4" s="5">
        <v>1000531</v>
      </c>
      <c r="EMB4" s="5">
        <v>1000853</v>
      </c>
      <c r="EMC4" s="5">
        <v>4051704</v>
      </c>
      <c r="EMD4" s="5">
        <v>1002641</v>
      </c>
      <c r="EME4" s="5">
        <v>1001268</v>
      </c>
      <c r="EMF4" s="5">
        <v>1001723</v>
      </c>
      <c r="EMG4" s="5">
        <v>1991079</v>
      </c>
      <c r="EMH4" s="5">
        <v>1007513</v>
      </c>
      <c r="EMI4" s="5">
        <v>1001342</v>
      </c>
      <c r="EMJ4" s="5">
        <v>1002277</v>
      </c>
      <c r="EMK4" s="5">
        <v>1002285</v>
      </c>
      <c r="EML4" s="5">
        <v>4160491</v>
      </c>
      <c r="EMM4" s="5">
        <v>4049366</v>
      </c>
      <c r="EMN4" s="5">
        <v>1002228</v>
      </c>
      <c r="EMO4" s="5">
        <v>1001348</v>
      </c>
      <c r="EMP4" s="5">
        <v>1007112</v>
      </c>
      <c r="EMQ4" s="5">
        <v>1015076</v>
      </c>
      <c r="EMR4" s="5">
        <v>1008369</v>
      </c>
      <c r="EMS4" s="5">
        <v>1011712</v>
      </c>
      <c r="EMT4" s="5">
        <v>1007614</v>
      </c>
      <c r="EMU4" s="5">
        <v>1016542</v>
      </c>
      <c r="EMV4" s="5">
        <v>1001106</v>
      </c>
      <c r="EMW4" s="5">
        <v>1010474</v>
      </c>
      <c r="EMX4" s="5">
        <v>1007480</v>
      </c>
      <c r="EMY4" s="5">
        <v>27776853</v>
      </c>
      <c r="EMZ4" s="5">
        <v>1009100</v>
      </c>
      <c r="ENA4" s="5">
        <v>1005492</v>
      </c>
      <c r="ENB4" s="5">
        <v>1010648</v>
      </c>
      <c r="ENC4" s="5">
        <v>4163748</v>
      </c>
      <c r="END4" s="5">
        <v>1005169</v>
      </c>
      <c r="ENE4" s="5">
        <v>1007707</v>
      </c>
      <c r="ENF4" s="5">
        <v>1007474</v>
      </c>
      <c r="ENG4" s="5">
        <v>1005723</v>
      </c>
      <c r="ENH4" s="5">
        <v>1007501</v>
      </c>
      <c r="ENI4" s="5">
        <v>1004927</v>
      </c>
      <c r="ENJ4" s="5">
        <v>1007248</v>
      </c>
      <c r="ENK4" s="5">
        <v>1009011</v>
      </c>
      <c r="ENL4" s="5">
        <v>1011358</v>
      </c>
      <c r="ENM4" s="5">
        <v>1005629</v>
      </c>
      <c r="ENN4" s="5">
        <v>1009082</v>
      </c>
      <c r="ENO4" s="5">
        <v>1005285</v>
      </c>
      <c r="ENP4" s="5">
        <v>1005117</v>
      </c>
      <c r="ENQ4" s="5">
        <v>1009449</v>
      </c>
      <c r="ENR4" s="5">
        <v>1005147</v>
      </c>
      <c r="ENS4" s="5">
        <v>1008446</v>
      </c>
      <c r="ENT4" s="5">
        <v>1015599</v>
      </c>
      <c r="ENU4" s="5">
        <v>1010628</v>
      </c>
      <c r="ENV4" s="5">
        <v>1008688</v>
      </c>
      <c r="ENW4" s="5">
        <v>1003384</v>
      </c>
      <c r="ENX4" s="5">
        <v>1006424</v>
      </c>
      <c r="ENY4" s="5">
        <v>1002754</v>
      </c>
      <c r="ENZ4" s="5">
        <v>1004269</v>
      </c>
      <c r="EOA4" s="5">
        <v>1011197</v>
      </c>
      <c r="EOB4" s="5">
        <v>1005789</v>
      </c>
      <c r="EOC4" s="5">
        <v>1010544</v>
      </c>
      <c r="EOD4" s="5">
        <v>1007656</v>
      </c>
      <c r="EOE4" s="5">
        <v>1005320</v>
      </c>
      <c r="EOF4" s="5">
        <v>1002123</v>
      </c>
      <c r="EOG4" s="5">
        <v>1004979</v>
      </c>
      <c r="EOH4" s="5">
        <v>1011247</v>
      </c>
      <c r="EOI4" s="5">
        <v>1011239</v>
      </c>
      <c r="EOJ4" s="5">
        <v>1005487</v>
      </c>
      <c r="EOK4" s="5">
        <v>1005189</v>
      </c>
      <c r="EOL4" s="5">
        <v>1009838</v>
      </c>
      <c r="EOM4" s="5">
        <v>1009375</v>
      </c>
      <c r="EON4" s="5">
        <v>1032523</v>
      </c>
      <c r="EOO4" s="5">
        <v>1013991</v>
      </c>
      <c r="EOP4" s="5">
        <v>1007421</v>
      </c>
      <c r="EOQ4" s="5">
        <v>1009035</v>
      </c>
      <c r="EOR4" s="5">
        <v>1008428</v>
      </c>
      <c r="EOS4" s="5">
        <v>4057612</v>
      </c>
      <c r="EOT4" s="5">
        <v>1009276</v>
      </c>
      <c r="EOU4" s="5">
        <v>1010121</v>
      </c>
      <c r="EOV4" s="5">
        <v>1008097</v>
      </c>
      <c r="EOW4" s="5">
        <v>1007641</v>
      </c>
      <c r="EOX4" s="5">
        <v>1007609</v>
      </c>
      <c r="EOY4" s="5">
        <v>4072590</v>
      </c>
      <c r="EOZ4" s="5">
        <v>1009572</v>
      </c>
      <c r="EPA4" s="5">
        <v>1005707</v>
      </c>
      <c r="EPB4" s="5">
        <v>1008518</v>
      </c>
      <c r="EPC4" s="5">
        <v>1004794</v>
      </c>
      <c r="EPD4" s="5">
        <v>1006867</v>
      </c>
      <c r="EPE4" s="5">
        <v>1005879</v>
      </c>
      <c r="EPF4" s="5">
        <v>1008079</v>
      </c>
      <c r="EPG4" s="5">
        <v>1011792</v>
      </c>
      <c r="EPH4" s="5">
        <v>1006125</v>
      </c>
      <c r="EPI4" s="5">
        <v>1005860</v>
      </c>
      <c r="EPJ4" s="5">
        <v>1005893</v>
      </c>
      <c r="EPK4" s="5">
        <v>4074322</v>
      </c>
      <c r="EPL4" s="5">
        <v>1007592</v>
      </c>
      <c r="EPM4" s="5">
        <v>1008256</v>
      </c>
      <c r="EPN4" s="5">
        <v>1010201</v>
      </c>
      <c r="EPO4" s="5">
        <v>1136005</v>
      </c>
      <c r="EPP4" s="5">
        <v>1006892</v>
      </c>
      <c r="EPQ4" s="5">
        <v>1006968</v>
      </c>
      <c r="EPR4" s="5">
        <v>1010666</v>
      </c>
      <c r="EPS4" s="5">
        <v>1006777</v>
      </c>
      <c r="EPT4" s="5">
        <v>4094513</v>
      </c>
      <c r="EPU4" s="5">
        <v>1010535</v>
      </c>
      <c r="EPV4" s="5">
        <v>1007356</v>
      </c>
      <c r="EPW4" s="5">
        <v>1004958</v>
      </c>
      <c r="EPX4" s="5">
        <v>1005688</v>
      </c>
      <c r="EPY4" s="5">
        <v>1013597</v>
      </c>
      <c r="EPZ4" s="5">
        <v>1012794</v>
      </c>
      <c r="EQA4" s="5">
        <v>1023788</v>
      </c>
      <c r="EQB4" s="5">
        <v>1012819</v>
      </c>
      <c r="EQC4" s="5">
        <v>1004847</v>
      </c>
      <c r="EQD4" s="5">
        <v>1006075</v>
      </c>
      <c r="EQE4" s="5">
        <v>1006682</v>
      </c>
      <c r="EQF4" s="5">
        <v>1010123</v>
      </c>
      <c r="EQG4" s="5">
        <v>1009751</v>
      </c>
      <c r="EQH4" s="5">
        <v>1974063</v>
      </c>
      <c r="EQI4" s="5">
        <v>1004983</v>
      </c>
      <c r="EQJ4" s="5">
        <v>1001570</v>
      </c>
      <c r="EQK4" s="5">
        <v>1011238</v>
      </c>
      <c r="EQL4" s="5">
        <v>1013138</v>
      </c>
      <c r="EQM4" s="5">
        <v>1010451</v>
      </c>
      <c r="EQN4" s="5">
        <v>1005445</v>
      </c>
      <c r="EQO4" s="5">
        <v>1002678</v>
      </c>
      <c r="EQP4" s="5">
        <v>1016266</v>
      </c>
      <c r="EQQ4" s="5">
        <v>1005769</v>
      </c>
      <c r="EQR4" s="5">
        <v>4086913</v>
      </c>
      <c r="EQS4" s="5">
        <v>1023915</v>
      </c>
      <c r="EQT4" s="5">
        <v>1020896</v>
      </c>
      <c r="EQU4" s="5">
        <v>1012631</v>
      </c>
      <c r="EQV4" s="5">
        <v>1005949</v>
      </c>
      <c r="EQW4" s="5">
        <v>1001476</v>
      </c>
      <c r="EQX4" s="5">
        <v>4142334</v>
      </c>
      <c r="EQY4" s="5">
        <v>1009998</v>
      </c>
      <c r="EQZ4" s="5">
        <v>1015872</v>
      </c>
      <c r="ERA4" s="5">
        <v>1005224</v>
      </c>
      <c r="ERB4" s="5">
        <v>1015944</v>
      </c>
      <c r="ERC4" s="5">
        <v>1007587</v>
      </c>
      <c r="ERD4" s="5">
        <v>1009230</v>
      </c>
      <c r="ERE4" s="5">
        <v>4114121</v>
      </c>
      <c r="ERF4" s="5">
        <v>1009383</v>
      </c>
      <c r="ERG4" s="5">
        <v>1009938</v>
      </c>
      <c r="ERH4" s="5">
        <v>1002327</v>
      </c>
      <c r="ERI4" s="5">
        <v>1005190</v>
      </c>
      <c r="ERJ4" s="5">
        <v>4108579</v>
      </c>
      <c r="ERK4" s="5">
        <v>4091719</v>
      </c>
      <c r="ERL4" s="5">
        <v>1002347</v>
      </c>
      <c r="ERM4" s="5">
        <v>1005816</v>
      </c>
      <c r="ERN4" s="5">
        <v>1001408</v>
      </c>
      <c r="ERO4" s="5">
        <v>4090733</v>
      </c>
      <c r="ERP4" s="5">
        <v>1982010</v>
      </c>
      <c r="ERQ4" s="5">
        <v>4064766</v>
      </c>
      <c r="ERR4" s="5">
        <v>1008133</v>
      </c>
      <c r="ERS4" s="5">
        <v>1001071</v>
      </c>
      <c r="ERT4" s="5">
        <v>1984024</v>
      </c>
      <c r="ERU4" s="5">
        <v>1008036</v>
      </c>
      <c r="ERV4" s="5">
        <v>1012720</v>
      </c>
      <c r="ERW4" s="5">
        <v>4050668</v>
      </c>
      <c r="ERX4" s="5">
        <v>1016507</v>
      </c>
      <c r="ERY4" s="5">
        <v>1012779</v>
      </c>
      <c r="ERZ4" s="5">
        <v>1001012</v>
      </c>
      <c r="ESA4" s="5">
        <v>1005368</v>
      </c>
      <c r="ESB4" s="5">
        <v>4094351</v>
      </c>
      <c r="ESC4" s="5">
        <v>4073807</v>
      </c>
      <c r="ESD4" s="5">
        <v>1005932</v>
      </c>
      <c r="ESE4" s="5">
        <v>1004510</v>
      </c>
      <c r="ESF4" s="5">
        <v>1015577</v>
      </c>
      <c r="ESG4" s="5">
        <v>1136043</v>
      </c>
      <c r="ESH4" s="5">
        <v>1007512</v>
      </c>
      <c r="ESI4" s="5">
        <v>4056713</v>
      </c>
      <c r="ESJ4" s="5">
        <v>4100359</v>
      </c>
      <c r="ESK4" s="5">
        <v>19469130</v>
      </c>
      <c r="ESL4" s="5">
        <v>1010132</v>
      </c>
      <c r="ESM4" s="5">
        <v>1005600</v>
      </c>
      <c r="ESN4" s="5">
        <v>1002306</v>
      </c>
      <c r="ESO4" s="5">
        <v>4142978</v>
      </c>
      <c r="ESP4" s="5">
        <v>1004938</v>
      </c>
      <c r="ESQ4" s="5">
        <v>4073733</v>
      </c>
      <c r="ESR4" s="5">
        <v>1991077</v>
      </c>
      <c r="ESS4" s="5">
        <v>106288552</v>
      </c>
      <c r="EST4" s="5">
        <v>1009921</v>
      </c>
      <c r="ESU4" s="5">
        <v>1009738</v>
      </c>
      <c r="ESV4" s="5">
        <v>1032547</v>
      </c>
      <c r="ESW4" s="5">
        <v>1024078</v>
      </c>
      <c r="ESX4" s="5">
        <v>1015109</v>
      </c>
      <c r="ESY4" s="5">
        <v>1010480</v>
      </c>
      <c r="ESZ4" s="5">
        <v>1005170</v>
      </c>
      <c r="ETA4" s="5">
        <v>1011222</v>
      </c>
      <c r="ETB4" s="5">
        <v>1014378</v>
      </c>
      <c r="ETC4" s="5">
        <v>1024639</v>
      </c>
      <c r="ETD4" s="5">
        <v>1016153</v>
      </c>
      <c r="ETE4" s="5">
        <v>4056845</v>
      </c>
      <c r="ETF4" s="5">
        <v>4053304</v>
      </c>
      <c r="ETG4" s="5">
        <v>4093699</v>
      </c>
      <c r="ETH4" s="5">
        <v>1009259</v>
      </c>
      <c r="ETI4" s="5">
        <v>1006975</v>
      </c>
      <c r="ETJ4" s="5">
        <v>1005149</v>
      </c>
      <c r="ETK4" s="5">
        <v>1013543</v>
      </c>
      <c r="ETL4" s="5">
        <v>1002598</v>
      </c>
      <c r="ETM4" s="5">
        <v>1010310</v>
      </c>
      <c r="ETN4" s="5">
        <v>1006044</v>
      </c>
      <c r="ETO4" s="5">
        <v>20023695</v>
      </c>
      <c r="ETP4" s="5">
        <v>1006252</v>
      </c>
      <c r="ETQ4" s="5">
        <v>1011366</v>
      </c>
      <c r="ETR4" s="5">
        <v>1008420</v>
      </c>
      <c r="ETS4" s="5">
        <v>1007879</v>
      </c>
      <c r="ETT4" s="5">
        <v>1006745</v>
      </c>
      <c r="ETU4" s="5">
        <v>1010096</v>
      </c>
      <c r="ETV4" s="5">
        <v>1013938</v>
      </c>
      <c r="ETW4" s="5">
        <v>1982023</v>
      </c>
      <c r="ETX4" s="5">
        <v>4110017</v>
      </c>
      <c r="ETY4" s="5">
        <v>1010139</v>
      </c>
      <c r="ETZ4" s="5">
        <v>1007322</v>
      </c>
      <c r="EUA4" s="5">
        <v>1004525</v>
      </c>
      <c r="EUB4" s="5">
        <v>1009269</v>
      </c>
      <c r="EUC4" s="5">
        <v>1002790</v>
      </c>
      <c r="EUD4" s="5">
        <v>1010989</v>
      </c>
      <c r="EUE4" s="5">
        <v>1014484</v>
      </c>
      <c r="EUF4" s="5">
        <v>1010733</v>
      </c>
      <c r="EUG4" s="5">
        <v>4122618</v>
      </c>
      <c r="EUH4" s="5">
        <v>4149588</v>
      </c>
      <c r="EUI4" s="5">
        <v>1010141</v>
      </c>
      <c r="EUJ4" s="5">
        <v>1005121</v>
      </c>
      <c r="EUK4" s="5">
        <v>1011798</v>
      </c>
      <c r="EUL4" s="5">
        <v>1011143</v>
      </c>
      <c r="EUM4" s="5">
        <v>6592085</v>
      </c>
      <c r="EUN4" s="5">
        <v>4333223</v>
      </c>
      <c r="EUO4" s="5">
        <v>1004780</v>
      </c>
      <c r="EUP4" s="5">
        <v>1015377</v>
      </c>
      <c r="EUQ4" s="5">
        <v>1014609</v>
      </c>
      <c r="EUR4" s="5">
        <v>6488293</v>
      </c>
      <c r="EUS4" s="5">
        <v>1016054</v>
      </c>
      <c r="EUT4" s="5">
        <v>1008402</v>
      </c>
      <c r="EUU4" s="5">
        <v>1014649</v>
      </c>
      <c r="EUV4" s="5">
        <v>1004703</v>
      </c>
      <c r="EUW4" s="5">
        <v>1030002</v>
      </c>
      <c r="EUX4" s="5">
        <v>1009833</v>
      </c>
      <c r="EUY4" s="5">
        <v>1011295</v>
      </c>
      <c r="EUZ4" s="5">
        <v>1009210</v>
      </c>
      <c r="EVA4" s="5">
        <v>1013021</v>
      </c>
      <c r="EVB4" s="5">
        <v>1013150</v>
      </c>
      <c r="EVC4" s="5">
        <v>1005258</v>
      </c>
      <c r="EVD4" s="5">
        <v>1004542</v>
      </c>
      <c r="EVE4" s="5">
        <v>1009310</v>
      </c>
      <c r="EVF4" s="5">
        <v>4194415</v>
      </c>
      <c r="EVG4" s="5">
        <v>1023447</v>
      </c>
      <c r="EVH4" s="5">
        <v>9393233</v>
      </c>
      <c r="EVI4" s="5">
        <v>1014024</v>
      </c>
      <c r="EVJ4" s="5">
        <v>1008112</v>
      </c>
      <c r="EVK4" s="5">
        <v>1014726</v>
      </c>
      <c r="EVL4" s="5">
        <v>1013182</v>
      </c>
      <c r="EVM4" s="5">
        <v>1014933</v>
      </c>
      <c r="EVN4" s="5">
        <v>1011543</v>
      </c>
      <c r="EVO4" s="5">
        <v>1004906</v>
      </c>
      <c r="EVP4" s="5">
        <v>1012589</v>
      </c>
      <c r="EVQ4" s="5">
        <v>1006951</v>
      </c>
      <c r="EVR4" s="5">
        <v>1015104</v>
      </c>
      <c r="EVS4" s="5">
        <v>1010779</v>
      </c>
      <c r="EVT4" s="5">
        <v>1007306</v>
      </c>
      <c r="EVU4" s="5">
        <v>1007748</v>
      </c>
      <c r="EVV4" s="5">
        <v>1010036</v>
      </c>
      <c r="EVW4" s="5">
        <v>1010433</v>
      </c>
      <c r="EVX4" s="5">
        <v>1011637</v>
      </c>
      <c r="EVY4" s="5">
        <v>1013901</v>
      </c>
      <c r="EVZ4" s="5">
        <v>1015085</v>
      </c>
      <c r="EWA4" s="5">
        <v>1015725</v>
      </c>
      <c r="EWB4" s="5">
        <v>1011034</v>
      </c>
      <c r="EWC4" s="5">
        <v>1012554</v>
      </c>
      <c r="EWD4" s="5">
        <v>1006340</v>
      </c>
      <c r="EWE4" s="5">
        <v>1008268</v>
      </c>
      <c r="EWF4" s="5">
        <v>1013382</v>
      </c>
      <c r="EWG4" s="5">
        <v>1002420</v>
      </c>
      <c r="EWH4" s="5">
        <v>1014997</v>
      </c>
      <c r="EWI4" s="5">
        <v>1004911</v>
      </c>
      <c r="EWJ4" s="5">
        <v>1011639</v>
      </c>
      <c r="EWK4" s="5">
        <v>1006229</v>
      </c>
      <c r="EWL4" s="5">
        <v>1014939</v>
      </c>
      <c r="EWM4" s="5">
        <v>1013774</v>
      </c>
      <c r="EWN4" s="5">
        <v>1016536</v>
      </c>
      <c r="EWO4" s="5">
        <v>1011009</v>
      </c>
      <c r="EWP4" s="5">
        <v>1010751</v>
      </c>
      <c r="EWQ4" s="5">
        <v>1007698</v>
      </c>
      <c r="EWR4" s="5">
        <v>1013105</v>
      </c>
      <c r="EWS4" s="5">
        <v>4065091</v>
      </c>
      <c r="EWT4" s="5">
        <v>1010907</v>
      </c>
      <c r="EWU4" s="5">
        <v>1012612</v>
      </c>
      <c r="EWV4" s="5">
        <v>1002705</v>
      </c>
      <c r="EWW4" s="5">
        <v>1001089</v>
      </c>
      <c r="EWX4" s="5">
        <v>1008809</v>
      </c>
      <c r="EWY4" s="5">
        <v>1009045</v>
      </c>
      <c r="EWZ4" s="5">
        <v>1009372</v>
      </c>
      <c r="EXA4" s="5">
        <v>1010617</v>
      </c>
      <c r="EXB4" s="5">
        <v>1010908</v>
      </c>
      <c r="EXC4" s="5">
        <v>1008723</v>
      </c>
      <c r="EXD4" s="5">
        <v>1010816</v>
      </c>
      <c r="EXE4" s="5">
        <v>1009675</v>
      </c>
      <c r="EXF4" s="5">
        <v>1014795</v>
      </c>
      <c r="EXG4" s="5">
        <v>1984081</v>
      </c>
      <c r="EXH4" s="5">
        <v>1013134</v>
      </c>
      <c r="EXI4" s="5">
        <v>1007041</v>
      </c>
      <c r="EXJ4" s="5">
        <v>1008671</v>
      </c>
      <c r="EXK4" s="5">
        <v>1015303</v>
      </c>
      <c r="EXL4" s="5">
        <v>1032563</v>
      </c>
      <c r="EXM4" s="5">
        <v>117362576</v>
      </c>
      <c r="EXN4" s="5">
        <v>1008995</v>
      </c>
      <c r="EXO4" s="5">
        <v>1008193</v>
      </c>
      <c r="EXP4" s="5">
        <v>1008247</v>
      </c>
      <c r="EXQ4" s="5">
        <v>1001853</v>
      </c>
      <c r="EXR4" s="5">
        <v>1000041</v>
      </c>
      <c r="EXS4" s="5">
        <v>1009780</v>
      </c>
      <c r="EXT4" s="5">
        <v>4091691</v>
      </c>
      <c r="EXU4" s="5">
        <v>1011687</v>
      </c>
      <c r="EXV4" s="5">
        <v>1008700</v>
      </c>
      <c r="EXW4" s="5">
        <v>1032519</v>
      </c>
      <c r="EXX4" s="5">
        <v>1011515</v>
      </c>
      <c r="EXY4" s="5">
        <v>1014544</v>
      </c>
      <c r="EXZ4" s="5">
        <v>1006539</v>
      </c>
      <c r="EYA4" s="5">
        <v>1007054</v>
      </c>
      <c r="EYB4" s="5">
        <v>1008616</v>
      </c>
      <c r="EYC4" s="5">
        <v>1011934</v>
      </c>
      <c r="EYD4" s="5">
        <v>1008954</v>
      </c>
      <c r="EYE4" s="5">
        <v>1008066</v>
      </c>
      <c r="EYF4" s="5">
        <v>1011138</v>
      </c>
      <c r="EYG4" s="5">
        <v>1010868</v>
      </c>
      <c r="EYH4" s="5">
        <v>1008337</v>
      </c>
      <c r="EYI4" s="5">
        <v>1011508</v>
      </c>
      <c r="EYJ4" s="5">
        <v>1014086</v>
      </c>
      <c r="EYK4" s="5">
        <v>1006751</v>
      </c>
      <c r="EYL4" s="5">
        <v>1007343</v>
      </c>
      <c r="EYM4" s="5">
        <v>1009076</v>
      </c>
      <c r="EYN4" s="5">
        <v>1009104</v>
      </c>
      <c r="EYO4" s="5">
        <v>1009380</v>
      </c>
      <c r="EYP4" s="5">
        <v>1010452</v>
      </c>
      <c r="EYQ4" s="5">
        <v>1011389</v>
      </c>
      <c r="EYR4" s="5">
        <v>1012858</v>
      </c>
      <c r="EYS4" s="5">
        <v>1013802</v>
      </c>
      <c r="EYT4" s="5">
        <v>1016446</v>
      </c>
      <c r="EYU4" s="5">
        <v>1005239</v>
      </c>
      <c r="EYV4" s="5">
        <v>1004551</v>
      </c>
      <c r="EYW4" s="5">
        <v>1006905</v>
      </c>
      <c r="EYX4" s="5">
        <v>1007832</v>
      </c>
      <c r="EYY4" s="5">
        <v>1014920</v>
      </c>
      <c r="EYZ4" s="5">
        <v>1013570</v>
      </c>
      <c r="EZA4" s="5">
        <v>1011089</v>
      </c>
      <c r="EZB4" s="5">
        <v>1006433</v>
      </c>
      <c r="EZC4" s="5">
        <v>1007455</v>
      </c>
      <c r="EZD4" s="5">
        <v>1009489</v>
      </c>
      <c r="EZE4" s="5">
        <v>1014802</v>
      </c>
      <c r="EZF4" s="5">
        <v>1008908</v>
      </c>
      <c r="EZG4" s="5">
        <v>1011082</v>
      </c>
      <c r="EZH4" s="5">
        <v>1014356</v>
      </c>
      <c r="EZI4" s="5">
        <v>1011708</v>
      </c>
      <c r="EZJ4" s="5">
        <v>1009349</v>
      </c>
      <c r="EZK4" s="5">
        <v>4146529</v>
      </c>
      <c r="EZL4" s="5">
        <v>1012364</v>
      </c>
      <c r="EZM4" s="5">
        <v>111809622</v>
      </c>
      <c r="EZN4" s="5">
        <v>1008061</v>
      </c>
      <c r="EZO4" s="5">
        <v>1013219</v>
      </c>
      <c r="EZP4" s="5">
        <v>1010595</v>
      </c>
      <c r="EZQ4" s="5">
        <v>1001086</v>
      </c>
      <c r="EZR4" s="5">
        <v>1008187</v>
      </c>
      <c r="EZS4" s="5">
        <v>4096786</v>
      </c>
      <c r="EZT4" s="5">
        <v>4169887</v>
      </c>
      <c r="EZU4" s="5">
        <v>1005523</v>
      </c>
      <c r="EZV4" s="5">
        <v>15001601</v>
      </c>
      <c r="EZW4" s="5">
        <v>4101233</v>
      </c>
      <c r="EZX4" s="5">
        <v>1006172</v>
      </c>
      <c r="EZY4" s="5">
        <v>1001108</v>
      </c>
      <c r="EZZ4" s="5">
        <v>1011455</v>
      </c>
      <c r="FAA4" s="5">
        <v>4042117</v>
      </c>
      <c r="FAB4" s="5">
        <v>1010427</v>
      </c>
      <c r="FAC4" s="5">
        <v>1008916</v>
      </c>
      <c r="FAD4" s="5">
        <v>1012645</v>
      </c>
      <c r="FAE4" s="5">
        <v>111736849</v>
      </c>
      <c r="FAF4" s="5">
        <v>1009158</v>
      </c>
      <c r="FAG4" s="5">
        <v>114168021</v>
      </c>
      <c r="FAH4" s="5">
        <v>1006929</v>
      </c>
      <c r="FAI4" s="5">
        <v>1008779</v>
      </c>
      <c r="FAJ4" s="5">
        <v>1016284</v>
      </c>
      <c r="FAK4" s="5">
        <v>1030011</v>
      </c>
      <c r="FAL4" s="5">
        <v>1015230</v>
      </c>
      <c r="FAM4" s="5">
        <v>1004726</v>
      </c>
      <c r="FAN4" s="5">
        <v>1016006</v>
      </c>
      <c r="FAO4" s="5">
        <v>1013135</v>
      </c>
      <c r="FAP4" s="5">
        <v>1032513</v>
      </c>
      <c r="FAQ4" s="5">
        <v>1010826</v>
      </c>
      <c r="FAR4" s="5">
        <v>1016216</v>
      </c>
      <c r="FAS4" s="5">
        <v>1004559</v>
      </c>
      <c r="FAT4" s="5">
        <v>1000729</v>
      </c>
      <c r="FAU4" s="5">
        <v>4214925</v>
      </c>
      <c r="FAV4" s="5">
        <v>1005378</v>
      </c>
      <c r="FAW4" s="5">
        <v>4198491</v>
      </c>
      <c r="FAX4" s="5">
        <v>1015627</v>
      </c>
      <c r="FAY4" s="5">
        <v>1012137</v>
      </c>
      <c r="FAZ4" s="5">
        <v>4120145</v>
      </c>
      <c r="FBA4" s="5">
        <v>1014391</v>
      </c>
      <c r="FBB4" s="5">
        <v>1013408</v>
      </c>
      <c r="FBC4" s="5">
        <v>1011266</v>
      </c>
      <c r="FBD4" s="5">
        <v>1009980</v>
      </c>
      <c r="FBE4" s="5">
        <v>1008592</v>
      </c>
      <c r="FBF4" s="5">
        <v>1009608</v>
      </c>
      <c r="FBG4" s="5">
        <v>1010428</v>
      </c>
      <c r="FBH4" s="5">
        <v>1008701</v>
      </c>
      <c r="FBI4" s="5">
        <v>4201595</v>
      </c>
      <c r="FBJ4" s="5">
        <v>1007213</v>
      </c>
      <c r="FBK4" s="5">
        <v>1013428</v>
      </c>
      <c r="FBL4" s="5">
        <v>11267106</v>
      </c>
      <c r="FBM4" s="5">
        <v>11268546</v>
      </c>
      <c r="FBN4" s="5">
        <v>1013761</v>
      </c>
      <c r="FBO4" s="5">
        <v>1009063</v>
      </c>
      <c r="FBP4" s="5">
        <v>1015536</v>
      </c>
      <c r="FBQ4" s="5">
        <v>4054699</v>
      </c>
      <c r="FBR4" s="5">
        <v>1015778</v>
      </c>
      <c r="FBS4" s="5">
        <v>1010055</v>
      </c>
      <c r="FBT4" s="5">
        <v>4099915</v>
      </c>
      <c r="FBU4" s="5">
        <v>134855736</v>
      </c>
      <c r="FBV4" s="5">
        <v>1013614</v>
      </c>
      <c r="FBW4" s="5">
        <v>1010170</v>
      </c>
      <c r="FBX4" s="5">
        <v>4135628</v>
      </c>
      <c r="FBY4" s="5">
        <v>1014093</v>
      </c>
      <c r="FBZ4" s="5">
        <v>1022160</v>
      </c>
      <c r="FCA4" s="5">
        <v>1011173</v>
      </c>
      <c r="FCB4" s="5">
        <v>1012074</v>
      </c>
      <c r="FCC4" s="5">
        <v>1010530</v>
      </c>
      <c r="FCD4" s="5">
        <v>1015195</v>
      </c>
      <c r="FCE4" s="5">
        <v>1014702</v>
      </c>
      <c r="FCF4" s="5">
        <v>1015947</v>
      </c>
      <c r="FCG4" s="5">
        <v>1011785</v>
      </c>
      <c r="FCH4" s="5">
        <v>1014412</v>
      </c>
      <c r="FCI4" s="5">
        <v>1007689</v>
      </c>
      <c r="FCJ4" s="5">
        <v>1014569</v>
      </c>
      <c r="FCK4" s="5">
        <v>4087444</v>
      </c>
      <c r="FCL4" s="5">
        <v>1012131</v>
      </c>
      <c r="FCM4" s="5">
        <v>4216737</v>
      </c>
      <c r="FCN4" s="5">
        <v>1015753</v>
      </c>
      <c r="FCO4" s="5">
        <v>4819628</v>
      </c>
      <c r="FCP4" s="5">
        <v>1013879</v>
      </c>
      <c r="FCQ4" s="5">
        <v>1012143</v>
      </c>
      <c r="FCR4" s="5">
        <v>13335365</v>
      </c>
      <c r="FCS4" s="5">
        <v>1009532</v>
      </c>
      <c r="FCT4" s="5">
        <v>1008214</v>
      </c>
      <c r="FCU4" s="5">
        <v>1011137</v>
      </c>
      <c r="FCV4" s="5">
        <v>1009379</v>
      </c>
      <c r="FCW4" s="5">
        <v>1008862</v>
      </c>
      <c r="FCX4" s="5">
        <v>1014339</v>
      </c>
      <c r="FCY4" s="5">
        <v>1007129</v>
      </c>
      <c r="FCZ4" s="5">
        <v>1010785</v>
      </c>
      <c r="FDA4" s="5">
        <v>1008514</v>
      </c>
      <c r="FDB4" s="5">
        <v>1006192</v>
      </c>
      <c r="FDC4" s="5">
        <v>1010407</v>
      </c>
      <c r="FDD4" s="5">
        <v>1010881</v>
      </c>
      <c r="FDE4" s="5">
        <v>1974002</v>
      </c>
      <c r="FDF4" s="5">
        <v>1009284</v>
      </c>
      <c r="FDG4" s="5">
        <v>1009632</v>
      </c>
      <c r="FDH4" s="5">
        <v>1009091</v>
      </c>
      <c r="FDI4" s="5">
        <v>1011591</v>
      </c>
      <c r="FDJ4" s="5">
        <v>1020785</v>
      </c>
      <c r="FDK4" s="5">
        <v>4155111</v>
      </c>
      <c r="FDL4" s="5">
        <v>1014082</v>
      </c>
      <c r="FDM4" s="5">
        <v>1009132</v>
      </c>
      <c r="FDN4" s="5">
        <v>1009841</v>
      </c>
      <c r="FDO4" s="5">
        <v>1982060</v>
      </c>
      <c r="FDP4" s="5">
        <v>4098819</v>
      </c>
      <c r="FDQ4" s="5">
        <v>117362444</v>
      </c>
      <c r="FDR4" s="5">
        <v>1013431</v>
      </c>
      <c r="FDS4" s="5">
        <v>1014577</v>
      </c>
      <c r="FDT4" s="5">
        <v>1013959</v>
      </c>
      <c r="FDU4" s="5">
        <v>4149142</v>
      </c>
      <c r="FDV4" s="5">
        <v>1009156</v>
      </c>
      <c r="FDW4" s="5">
        <v>1015663</v>
      </c>
      <c r="FDX4" s="5">
        <v>1974003</v>
      </c>
      <c r="FDY4" s="5">
        <v>1011094</v>
      </c>
      <c r="FDZ4" s="5">
        <v>1010510</v>
      </c>
      <c r="FEA4" s="5">
        <v>1014138</v>
      </c>
      <c r="FEB4" s="5">
        <v>1012032</v>
      </c>
      <c r="FEC4" s="5">
        <v>1009821</v>
      </c>
      <c r="FED4" s="5">
        <v>1010335</v>
      </c>
      <c r="FEE4" s="5">
        <v>1012622</v>
      </c>
      <c r="FEF4" s="5">
        <v>1014162</v>
      </c>
      <c r="FEG4" s="5">
        <v>1010133</v>
      </c>
      <c r="FEH4" s="5">
        <v>1022708</v>
      </c>
      <c r="FEI4" s="5">
        <v>1013112</v>
      </c>
      <c r="FEJ4" s="5">
        <v>4149941</v>
      </c>
      <c r="FEK4" s="5">
        <v>1008759</v>
      </c>
      <c r="FEL4" s="5">
        <v>1013050</v>
      </c>
      <c r="FEM4" s="5">
        <v>4166647</v>
      </c>
      <c r="FEN4" s="5">
        <v>1013227</v>
      </c>
      <c r="FEO4" s="5">
        <v>101495958</v>
      </c>
      <c r="FEP4" s="5">
        <v>1006944</v>
      </c>
      <c r="FEQ4" s="5">
        <v>1013406</v>
      </c>
      <c r="FER4" s="5">
        <v>1011343</v>
      </c>
      <c r="FES4" s="5">
        <v>1011617</v>
      </c>
      <c r="FET4" s="5">
        <v>1012305</v>
      </c>
      <c r="FEU4" s="5">
        <v>1008532</v>
      </c>
      <c r="FEV4" s="5">
        <v>1005397</v>
      </c>
      <c r="FEW4" s="5">
        <v>1006889</v>
      </c>
      <c r="FEX4" s="5">
        <v>1004818</v>
      </c>
      <c r="FEY4" s="5">
        <v>1006362</v>
      </c>
      <c r="FEZ4" s="5">
        <v>1013839</v>
      </c>
      <c r="FFA4" s="5">
        <v>1012776</v>
      </c>
      <c r="FFB4" s="5">
        <v>1011294</v>
      </c>
      <c r="FFC4" s="5">
        <v>1006325</v>
      </c>
      <c r="FFD4" s="5">
        <v>1010066</v>
      </c>
      <c r="FFE4" s="5">
        <v>1004677</v>
      </c>
      <c r="FFF4" s="5">
        <v>4144318</v>
      </c>
      <c r="FFG4" s="5">
        <v>1008633</v>
      </c>
      <c r="FFH4" s="5">
        <v>1013288</v>
      </c>
      <c r="FFI4" s="5">
        <v>1009446</v>
      </c>
      <c r="FFJ4" s="5">
        <v>1014755</v>
      </c>
      <c r="FFK4" s="5">
        <v>1013445</v>
      </c>
      <c r="FFL4" s="5">
        <v>1009464</v>
      </c>
      <c r="FFM4" s="5">
        <v>1008525</v>
      </c>
      <c r="FFN4" s="5">
        <v>1008575</v>
      </c>
      <c r="FFO4" s="5">
        <v>1005812</v>
      </c>
      <c r="FFP4" s="5">
        <v>1006056</v>
      </c>
      <c r="FFQ4" s="5">
        <v>1004381</v>
      </c>
      <c r="FFR4" s="5">
        <v>1011972</v>
      </c>
      <c r="FFS4" s="5">
        <v>1009504</v>
      </c>
      <c r="FFT4" s="5">
        <v>1008746</v>
      </c>
      <c r="FFU4" s="5">
        <v>1008139</v>
      </c>
      <c r="FFV4" s="5">
        <v>1006224</v>
      </c>
      <c r="FFW4" s="5">
        <v>4054019</v>
      </c>
      <c r="FFX4" s="5">
        <v>1014462</v>
      </c>
      <c r="FFY4" s="5">
        <v>1013987</v>
      </c>
      <c r="FFZ4" s="5">
        <v>1011704</v>
      </c>
      <c r="FGA4" s="5">
        <v>1015031</v>
      </c>
      <c r="FGB4" s="5">
        <v>1010166</v>
      </c>
      <c r="FGC4" s="5">
        <v>1005477</v>
      </c>
      <c r="FGD4" s="5">
        <v>1011883</v>
      </c>
      <c r="FGE4" s="5">
        <v>1011223</v>
      </c>
      <c r="FGF4" s="5">
        <v>1009653</v>
      </c>
      <c r="FGG4" s="5">
        <v>1009110</v>
      </c>
      <c r="FGH4" s="5">
        <v>1006464</v>
      </c>
      <c r="FGI4" s="5">
        <v>1009916</v>
      </c>
      <c r="FGJ4" s="5">
        <v>1010185</v>
      </c>
      <c r="FGK4" s="5">
        <v>1007850</v>
      </c>
      <c r="FGL4" s="5">
        <v>1013861</v>
      </c>
      <c r="FGM4" s="5">
        <v>1014969</v>
      </c>
      <c r="FGN4" s="5">
        <v>1007436</v>
      </c>
      <c r="FGO4" s="5">
        <v>1015355</v>
      </c>
      <c r="FGP4" s="5">
        <v>1016039</v>
      </c>
      <c r="FGQ4" s="5">
        <v>1011610</v>
      </c>
      <c r="FGR4" s="5">
        <v>1000586</v>
      </c>
      <c r="FGS4" s="5">
        <v>1014227</v>
      </c>
      <c r="FGT4" s="5">
        <v>4169888</v>
      </c>
      <c r="FGU4" s="5">
        <v>1010029</v>
      </c>
      <c r="FGV4" s="5">
        <v>1008947</v>
      </c>
      <c r="FGW4" s="5">
        <v>1003310</v>
      </c>
      <c r="FGX4" s="5">
        <v>1006161</v>
      </c>
      <c r="FGY4" s="5">
        <v>1009670</v>
      </c>
      <c r="FGZ4" s="5">
        <v>1010731</v>
      </c>
      <c r="FHA4" s="5">
        <v>1007933</v>
      </c>
      <c r="FHB4" s="5">
        <v>4162557</v>
      </c>
      <c r="FHC4" s="5">
        <v>1010524</v>
      </c>
      <c r="FHD4" s="5">
        <v>1008120</v>
      </c>
      <c r="FHE4" s="5">
        <v>4081928</v>
      </c>
      <c r="FHF4" s="5">
        <v>1015171</v>
      </c>
      <c r="FHG4" s="5">
        <v>4086249</v>
      </c>
      <c r="FHH4" s="5">
        <v>1981037</v>
      </c>
      <c r="FHI4" s="5">
        <v>1005109</v>
      </c>
      <c r="FHJ4" s="5">
        <v>1015276</v>
      </c>
      <c r="FHK4" s="5">
        <v>1012947</v>
      </c>
      <c r="FHL4" s="5">
        <v>1014514</v>
      </c>
      <c r="FHM4" s="5">
        <v>1015843</v>
      </c>
      <c r="FHN4" s="5">
        <v>1004485</v>
      </c>
      <c r="FHO4" s="5">
        <v>1004856</v>
      </c>
      <c r="FHP4" s="5">
        <v>4089484</v>
      </c>
      <c r="FHQ4" s="5">
        <v>1007847</v>
      </c>
      <c r="FHR4" s="5">
        <v>1011887</v>
      </c>
      <c r="FHS4" s="5">
        <v>1007590</v>
      </c>
      <c r="FHT4" s="5">
        <v>1008643</v>
      </c>
      <c r="FHU4" s="5">
        <v>1024920</v>
      </c>
      <c r="FHV4" s="5">
        <v>1007005</v>
      </c>
      <c r="FHW4" s="5">
        <v>1009071</v>
      </c>
      <c r="FHX4" s="5">
        <v>1006546</v>
      </c>
      <c r="FHY4" s="5">
        <v>1022759</v>
      </c>
      <c r="FHZ4" s="5">
        <v>137263888</v>
      </c>
      <c r="FIA4" s="5">
        <v>1009133</v>
      </c>
      <c r="FIB4" s="5">
        <v>4075382</v>
      </c>
      <c r="FIC4" s="5">
        <v>1006778</v>
      </c>
      <c r="FID4" s="5">
        <v>1015921</v>
      </c>
      <c r="FIE4" s="5">
        <v>4096267</v>
      </c>
      <c r="FIF4" s="5">
        <v>1022315</v>
      </c>
      <c r="FIG4" s="5">
        <v>1015478</v>
      </c>
      <c r="FIH4" s="5">
        <v>4054511</v>
      </c>
      <c r="FII4" s="5">
        <v>1009073</v>
      </c>
      <c r="FIJ4" s="5">
        <v>1016208</v>
      </c>
      <c r="FIK4" s="5">
        <v>1023995</v>
      </c>
      <c r="FIL4" s="5">
        <v>4056642</v>
      </c>
      <c r="FIM4" s="5">
        <v>1011606</v>
      </c>
      <c r="FIN4" s="5">
        <v>4091694</v>
      </c>
      <c r="FIO4" s="5">
        <v>4091695</v>
      </c>
      <c r="FIP4" s="5">
        <v>22109951</v>
      </c>
      <c r="FIQ4" s="5">
        <v>4051047</v>
      </c>
      <c r="FIR4" s="5">
        <v>4064758</v>
      </c>
      <c r="FIS4" s="5">
        <v>1006635</v>
      </c>
      <c r="FIT4" s="5">
        <v>106605784</v>
      </c>
      <c r="FIU4" s="5">
        <v>27406666</v>
      </c>
      <c r="FIV4" s="5">
        <v>1007082</v>
      </c>
      <c r="FIW4" s="5">
        <v>1011545</v>
      </c>
      <c r="FIX4" s="5">
        <v>1009673</v>
      </c>
      <c r="FIY4" s="5">
        <v>1003287</v>
      </c>
      <c r="FIZ4" s="5">
        <v>1011255</v>
      </c>
      <c r="FJA4" s="5">
        <v>4086098</v>
      </c>
      <c r="FJB4" s="5">
        <v>1136044</v>
      </c>
      <c r="FJC4" s="5">
        <v>4104806</v>
      </c>
      <c r="FJD4" s="5">
        <v>1022777</v>
      </c>
      <c r="FJE4" s="5">
        <v>10835593</v>
      </c>
      <c r="FJF4" s="5">
        <v>137733900</v>
      </c>
      <c r="FJG4" s="5">
        <v>133849543</v>
      </c>
      <c r="FJH4" s="5">
        <v>4086044</v>
      </c>
      <c r="FJI4" s="5">
        <v>4098836</v>
      </c>
      <c r="FJJ4" s="5">
        <v>18237504</v>
      </c>
      <c r="FJK4" s="5">
        <v>4108503</v>
      </c>
      <c r="FJL4" s="5">
        <v>1015828</v>
      </c>
      <c r="FJM4" s="5">
        <v>8261066</v>
      </c>
      <c r="FJN4" s="5">
        <v>1012028</v>
      </c>
      <c r="FJO4" s="5">
        <v>133815129</v>
      </c>
      <c r="FJP4" s="5">
        <v>4097439</v>
      </c>
      <c r="FJQ4" s="5">
        <v>1021644</v>
      </c>
      <c r="FJR4" s="5">
        <v>1981017</v>
      </c>
      <c r="FJS4" s="5">
        <v>4343360</v>
      </c>
      <c r="FJT4" s="5">
        <v>1984053</v>
      </c>
      <c r="FJU4" s="5">
        <v>4086850</v>
      </c>
      <c r="FJV4" s="5">
        <v>1007245</v>
      </c>
      <c r="FJW4" s="5">
        <v>7108663</v>
      </c>
      <c r="FJX4" s="5">
        <v>1032545</v>
      </c>
      <c r="FJY4" s="5">
        <v>1012429</v>
      </c>
      <c r="FJZ4" s="5">
        <v>1982033</v>
      </c>
      <c r="FKA4" s="5">
        <v>100501</v>
      </c>
      <c r="FKB4" s="5">
        <v>1012487</v>
      </c>
      <c r="FKC4" s="5">
        <v>1013355</v>
      </c>
      <c r="FKD4" s="5">
        <v>1013281</v>
      </c>
      <c r="FKE4" s="5">
        <v>4051055</v>
      </c>
      <c r="FKF4" s="5">
        <v>1005313</v>
      </c>
      <c r="FKG4" s="5">
        <v>1006954</v>
      </c>
      <c r="FKH4" s="5">
        <v>107016231</v>
      </c>
      <c r="FKI4" s="5">
        <v>1005528</v>
      </c>
      <c r="FKJ4" s="5">
        <v>26109743</v>
      </c>
      <c r="FKK4" s="5">
        <v>4150054</v>
      </c>
      <c r="FKL4" s="5">
        <v>1006729</v>
      </c>
      <c r="FKM4" s="5">
        <v>1015408</v>
      </c>
      <c r="FKN4" s="5">
        <v>1016174</v>
      </c>
      <c r="FKO4" s="5">
        <v>1005111</v>
      </c>
      <c r="FKP4" s="5">
        <v>4191050</v>
      </c>
      <c r="FKQ4" s="5">
        <v>4072802</v>
      </c>
      <c r="FKR4" s="5">
        <v>1012774</v>
      </c>
      <c r="FKS4" s="5">
        <v>1013896</v>
      </c>
      <c r="FKT4" s="5">
        <v>1012058</v>
      </c>
      <c r="FKU4" s="5">
        <v>1015082</v>
      </c>
      <c r="FKV4" s="5">
        <v>1024885</v>
      </c>
      <c r="FKW4" s="5">
        <v>1016037</v>
      </c>
      <c r="FKX4" s="5">
        <v>1015320</v>
      </c>
      <c r="FKY4" s="5">
        <v>4161070</v>
      </c>
      <c r="FKZ4" s="5">
        <v>4075530</v>
      </c>
      <c r="FLA4" s="5">
        <v>26354581</v>
      </c>
      <c r="FLB4" s="5">
        <v>4101795</v>
      </c>
      <c r="FLC4" s="5">
        <v>1012084</v>
      </c>
      <c r="FLD4" s="5">
        <v>1007393</v>
      </c>
      <c r="FLE4" s="5">
        <v>4157279</v>
      </c>
      <c r="FLF4" s="5">
        <v>4091656</v>
      </c>
      <c r="FLG4" s="5">
        <v>1001410</v>
      </c>
      <c r="FLH4" s="5">
        <v>1012743</v>
      </c>
      <c r="FLI4" s="5">
        <v>1012884</v>
      </c>
      <c r="FLJ4" s="5">
        <v>4199368</v>
      </c>
      <c r="FLK4" s="5">
        <v>1984032</v>
      </c>
      <c r="FLL4" s="5">
        <v>29201361</v>
      </c>
      <c r="FLM4" s="5">
        <v>4147997</v>
      </c>
      <c r="FLN4" s="5">
        <v>4055817</v>
      </c>
      <c r="FLO4" s="5">
        <v>1004665</v>
      </c>
      <c r="FLP4" s="5">
        <v>1004552</v>
      </c>
      <c r="FLQ4" s="5">
        <v>4100547</v>
      </c>
      <c r="FLR4" s="5">
        <v>4142049</v>
      </c>
      <c r="FLS4" s="5">
        <v>1005263</v>
      </c>
      <c r="FLT4" s="5">
        <v>1012167</v>
      </c>
      <c r="FLU4" s="5">
        <v>1014593</v>
      </c>
      <c r="FLV4" s="5">
        <v>1011453</v>
      </c>
      <c r="FLW4" s="5">
        <v>1013309</v>
      </c>
      <c r="FLX4" s="5">
        <v>1006408</v>
      </c>
      <c r="FLY4" s="5">
        <v>1006837</v>
      </c>
      <c r="FLZ4" s="5">
        <v>29760145</v>
      </c>
      <c r="FMA4" s="5">
        <v>1013302</v>
      </c>
      <c r="FMB4" s="5">
        <v>1006379</v>
      </c>
      <c r="FMC4" s="5">
        <v>4050678</v>
      </c>
      <c r="FMD4" s="5">
        <v>1007473</v>
      </c>
      <c r="FME4" s="5">
        <v>14003697</v>
      </c>
      <c r="FMF4" s="5">
        <v>1008564</v>
      </c>
      <c r="FMG4" s="5">
        <v>4019974</v>
      </c>
      <c r="FMH4" s="5">
        <v>4104638</v>
      </c>
      <c r="FMI4" s="5">
        <v>101299892</v>
      </c>
      <c r="FMJ4" s="5">
        <v>1000836</v>
      </c>
      <c r="FMK4" s="5">
        <v>1007419</v>
      </c>
      <c r="FML4" s="5">
        <v>1006263</v>
      </c>
      <c r="FMM4" s="5">
        <v>1023314</v>
      </c>
      <c r="FMN4" s="5">
        <v>1006211</v>
      </c>
      <c r="FMO4" s="5">
        <v>1010394</v>
      </c>
      <c r="FMP4" s="5">
        <v>1007791</v>
      </c>
      <c r="FMQ4" s="5">
        <v>1009698</v>
      </c>
      <c r="FMR4" s="5">
        <v>1001886</v>
      </c>
      <c r="FMS4" s="5">
        <v>1008180</v>
      </c>
      <c r="FMT4" s="5">
        <v>1007833</v>
      </c>
      <c r="FMU4" s="5">
        <v>4092792</v>
      </c>
      <c r="FMV4" s="5">
        <v>1005023</v>
      </c>
      <c r="FMW4" s="5">
        <v>1007881</v>
      </c>
      <c r="FMX4" s="5">
        <v>1008404</v>
      </c>
      <c r="FMY4" s="5">
        <v>1011031</v>
      </c>
      <c r="FMZ4" s="5">
        <v>1032536</v>
      </c>
      <c r="FNA4" s="5">
        <v>19875424</v>
      </c>
      <c r="FNB4" s="5">
        <v>1974046</v>
      </c>
      <c r="FNC4" s="5">
        <v>1000432</v>
      </c>
      <c r="FND4" s="5">
        <v>1012509</v>
      </c>
      <c r="FNE4" s="5">
        <v>1000537</v>
      </c>
      <c r="FNF4" s="5">
        <v>1014878</v>
      </c>
      <c r="FNG4" s="5">
        <v>1030005</v>
      </c>
      <c r="FNH4" s="5">
        <v>1011148</v>
      </c>
      <c r="FNI4" s="5">
        <v>1010393</v>
      </c>
      <c r="FNJ4" s="5">
        <v>4171274</v>
      </c>
      <c r="FNK4" s="5">
        <v>10787462</v>
      </c>
      <c r="FNL4" s="5">
        <v>136541273</v>
      </c>
      <c r="FNM4" s="5">
        <v>1000661</v>
      </c>
      <c r="FNN4" s="5">
        <v>1981021</v>
      </c>
      <c r="FNO4" s="5">
        <v>1009617</v>
      </c>
      <c r="FNP4" s="5">
        <v>1009017</v>
      </c>
      <c r="FNQ4" s="5">
        <v>4120481</v>
      </c>
      <c r="FNR4" s="5">
        <v>1001579</v>
      </c>
      <c r="FNS4" s="5">
        <v>9749165</v>
      </c>
      <c r="FNT4" s="5">
        <v>4053242</v>
      </c>
      <c r="FNU4" s="5">
        <v>1023004</v>
      </c>
      <c r="FNV4" s="5">
        <v>4089133</v>
      </c>
      <c r="FNW4" s="5">
        <v>1009910</v>
      </c>
      <c r="FNX4" s="5">
        <v>4257919</v>
      </c>
      <c r="FNY4" s="5">
        <v>1007720</v>
      </c>
      <c r="FNZ4" s="5">
        <v>4051722</v>
      </c>
      <c r="FOA4" s="5">
        <v>4138444</v>
      </c>
      <c r="FOB4" s="5">
        <v>1000317</v>
      </c>
      <c r="FOC4" s="5">
        <v>1004900</v>
      </c>
      <c r="FOD4" s="5">
        <v>1000336</v>
      </c>
      <c r="FOE4" s="5">
        <v>1006529</v>
      </c>
      <c r="FOF4" s="5">
        <v>1004427</v>
      </c>
      <c r="FOG4" s="5">
        <v>1010298</v>
      </c>
      <c r="FOH4" s="5">
        <v>1023952</v>
      </c>
      <c r="FOI4" s="5">
        <v>1015279</v>
      </c>
      <c r="FOJ4" s="5">
        <v>4019342</v>
      </c>
      <c r="FOK4" s="5">
        <v>1014435</v>
      </c>
      <c r="FOL4" s="5">
        <v>1011272</v>
      </c>
      <c r="FOM4" s="5">
        <v>1013927</v>
      </c>
      <c r="FON4" s="5">
        <v>1010903</v>
      </c>
      <c r="FOO4" s="5">
        <v>1009654</v>
      </c>
      <c r="FOP4" s="5">
        <v>1009881</v>
      </c>
      <c r="FOQ4" s="5">
        <v>1011106</v>
      </c>
      <c r="FOR4" s="5">
        <v>1011361</v>
      </c>
      <c r="FOS4" s="5">
        <v>1009292</v>
      </c>
      <c r="FOT4" s="5">
        <v>1004622</v>
      </c>
      <c r="FOU4" s="5">
        <v>1016238</v>
      </c>
      <c r="FOV4" s="5">
        <v>1005661</v>
      </c>
      <c r="FOW4" s="5">
        <v>1015024</v>
      </c>
      <c r="FOX4" s="5">
        <v>1009089</v>
      </c>
      <c r="FOY4" s="5">
        <v>1009584</v>
      </c>
      <c r="FOZ4" s="5">
        <v>1004466</v>
      </c>
      <c r="FPA4" s="5">
        <v>1024738</v>
      </c>
      <c r="FPB4" s="5">
        <v>1006643</v>
      </c>
      <c r="FPC4" s="5">
        <v>1011387</v>
      </c>
      <c r="FPD4" s="5">
        <v>1011088</v>
      </c>
      <c r="FPE4" s="5">
        <v>1006134</v>
      </c>
      <c r="FPF4" s="5">
        <v>1004599</v>
      </c>
      <c r="FPG4" s="5">
        <v>1013932</v>
      </c>
      <c r="FPH4" s="5">
        <v>1024784</v>
      </c>
      <c r="FPI4" s="5">
        <v>1013608</v>
      </c>
      <c r="FPJ4" s="5">
        <v>1013656</v>
      </c>
      <c r="FPK4" s="5">
        <v>4066287</v>
      </c>
      <c r="FPL4" s="5">
        <v>1012813</v>
      </c>
      <c r="FPM4" s="5">
        <v>1005942</v>
      </c>
      <c r="FPN4" s="5">
        <v>1014703</v>
      </c>
      <c r="FPO4" s="5">
        <v>1009520</v>
      </c>
      <c r="FPP4" s="5">
        <v>1009913</v>
      </c>
      <c r="FPQ4" s="5">
        <v>1016135</v>
      </c>
      <c r="FPR4" s="5">
        <v>1004758</v>
      </c>
      <c r="FPS4" s="5">
        <v>1006788</v>
      </c>
      <c r="FPT4" s="5">
        <v>1000587</v>
      </c>
      <c r="FPU4" s="5">
        <v>1008816</v>
      </c>
      <c r="FPV4" s="5">
        <v>1004940</v>
      </c>
      <c r="FPW4" s="5">
        <v>1006237</v>
      </c>
      <c r="FPX4" s="5">
        <v>1005726</v>
      </c>
      <c r="FPY4" s="5">
        <v>1009643</v>
      </c>
      <c r="FPZ4" s="5">
        <v>1009724</v>
      </c>
      <c r="FQA4" s="5">
        <v>1001141</v>
      </c>
      <c r="FQB4" s="5">
        <v>1004873</v>
      </c>
      <c r="FQC4" s="5">
        <v>1004859</v>
      </c>
      <c r="FQD4" s="5">
        <v>1001865</v>
      </c>
      <c r="FQE4" s="5">
        <v>1011339</v>
      </c>
      <c r="FQF4" s="5">
        <v>1012228</v>
      </c>
      <c r="FQG4" s="5">
        <v>1005134</v>
      </c>
      <c r="FQH4" s="5">
        <v>1004801</v>
      </c>
      <c r="FQI4" s="5">
        <v>1006604</v>
      </c>
      <c r="FQJ4" s="5">
        <v>1010613</v>
      </c>
      <c r="FQK4" s="5">
        <v>1014245</v>
      </c>
      <c r="FQL4" s="5">
        <v>1013155</v>
      </c>
      <c r="FQM4" s="5">
        <v>1001927</v>
      </c>
      <c r="FQN4" s="5">
        <v>1005078</v>
      </c>
      <c r="FQO4" s="5">
        <v>1004454</v>
      </c>
      <c r="FQP4" s="5">
        <v>1013854</v>
      </c>
      <c r="FQQ4" s="5">
        <v>1013159</v>
      </c>
      <c r="FQR4" s="5">
        <v>1005518</v>
      </c>
      <c r="FQS4" s="5">
        <v>1007966</v>
      </c>
      <c r="FQT4" s="5">
        <v>1001074</v>
      </c>
      <c r="FQU4" s="5">
        <v>1010450</v>
      </c>
      <c r="FQV4" s="5">
        <v>1011054</v>
      </c>
      <c r="FQW4" s="5">
        <v>1012270</v>
      </c>
      <c r="FQX4" s="5">
        <v>1006855</v>
      </c>
      <c r="FQY4" s="5">
        <v>1010234</v>
      </c>
      <c r="FQZ4" s="5">
        <v>1012354</v>
      </c>
      <c r="FRA4" s="5">
        <v>1010507</v>
      </c>
      <c r="FRB4" s="5">
        <v>1009745</v>
      </c>
      <c r="FRC4" s="5">
        <v>1006090</v>
      </c>
      <c r="FRD4" s="5">
        <v>1008940</v>
      </c>
      <c r="FRE4" s="5">
        <v>1016522</v>
      </c>
      <c r="FRF4" s="5">
        <v>1010516</v>
      </c>
      <c r="FRG4" s="5">
        <v>4053313</v>
      </c>
      <c r="FRH4" s="5">
        <v>1004889</v>
      </c>
      <c r="FRI4" s="5">
        <v>1006653</v>
      </c>
      <c r="FRJ4" s="5">
        <v>1000936</v>
      </c>
      <c r="FRK4" s="5">
        <v>1010464</v>
      </c>
      <c r="FRL4" s="5">
        <v>1006273</v>
      </c>
      <c r="FRM4" s="5">
        <v>1011305</v>
      </c>
      <c r="FRN4" s="5">
        <v>1009117</v>
      </c>
      <c r="FRO4" s="5">
        <v>1007284</v>
      </c>
      <c r="FRP4" s="5">
        <v>1013561</v>
      </c>
      <c r="FRQ4" s="5">
        <v>1012888</v>
      </c>
      <c r="FRR4" s="5">
        <v>1013752</v>
      </c>
      <c r="FRS4" s="5">
        <v>4056449</v>
      </c>
      <c r="FRT4" s="5">
        <v>1000723</v>
      </c>
      <c r="FRU4" s="5">
        <v>1011647</v>
      </c>
      <c r="FRV4" s="5">
        <v>4054540</v>
      </c>
      <c r="FRW4" s="5">
        <v>4053393</v>
      </c>
      <c r="FRX4" s="5">
        <v>1004619</v>
      </c>
      <c r="FRY4" s="5">
        <v>1007128</v>
      </c>
      <c r="FRZ4" s="5">
        <v>1007152</v>
      </c>
      <c r="FSA4" s="5">
        <v>1001405</v>
      </c>
      <c r="FSB4" s="5">
        <v>1010374</v>
      </c>
      <c r="FSC4" s="5">
        <v>1005548</v>
      </c>
      <c r="FSD4" s="5">
        <v>1009221</v>
      </c>
      <c r="FSE4" s="5">
        <v>1007326</v>
      </c>
      <c r="FSF4" s="5">
        <v>1008257</v>
      </c>
      <c r="FSG4" s="5">
        <v>1007258</v>
      </c>
      <c r="FSH4" s="5">
        <v>1005878</v>
      </c>
      <c r="FSI4" s="5">
        <v>1011313</v>
      </c>
      <c r="FSJ4" s="5">
        <v>1015158</v>
      </c>
      <c r="FSK4" s="5">
        <v>1001142</v>
      </c>
      <c r="FSL4" s="5">
        <v>1012769</v>
      </c>
      <c r="FSM4" s="5">
        <v>1008154</v>
      </c>
      <c r="FSN4" s="5">
        <v>1007539</v>
      </c>
      <c r="FSO4" s="5">
        <v>1015736</v>
      </c>
      <c r="FSP4" s="5">
        <v>1010540</v>
      </c>
      <c r="FSQ4" s="5">
        <v>1004408</v>
      </c>
      <c r="FSR4" s="5">
        <v>1009563</v>
      </c>
      <c r="FSS4" s="5">
        <v>1004687</v>
      </c>
      <c r="FST4" s="5">
        <v>1015045</v>
      </c>
      <c r="FSU4" s="5">
        <v>4152091</v>
      </c>
      <c r="FSV4" s="5">
        <v>1981029</v>
      </c>
      <c r="FSW4" s="5">
        <v>1005619</v>
      </c>
      <c r="FSX4" s="5">
        <v>1006897</v>
      </c>
      <c r="FSY4" s="5">
        <v>1006045</v>
      </c>
      <c r="FSZ4" s="5">
        <v>1011680</v>
      </c>
      <c r="FTA4" s="5">
        <v>1011038</v>
      </c>
      <c r="FTB4" s="5">
        <v>1010361</v>
      </c>
      <c r="FTC4" s="5">
        <v>1011186</v>
      </c>
      <c r="FTD4" s="5">
        <v>1008764</v>
      </c>
      <c r="FTE4" s="5">
        <v>1013812</v>
      </c>
      <c r="FTF4" s="5">
        <v>1008215</v>
      </c>
      <c r="FTG4" s="5">
        <v>1011029</v>
      </c>
      <c r="FTH4" s="5">
        <v>1014855</v>
      </c>
      <c r="FTI4" s="5">
        <v>1006634</v>
      </c>
      <c r="FTJ4" s="5">
        <v>1011673</v>
      </c>
      <c r="FTK4" s="5">
        <v>1015746</v>
      </c>
      <c r="FTL4" s="5">
        <v>1011059</v>
      </c>
      <c r="FTM4" s="5">
        <v>1010220</v>
      </c>
      <c r="FTN4" s="5">
        <v>1005981</v>
      </c>
      <c r="FTO4" s="5">
        <v>1009039</v>
      </c>
      <c r="FTP4" s="5">
        <v>1012257</v>
      </c>
      <c r="FTQ4" s="5">
        <v>1015520</v>
      </c>
      <c r="FTR4" s="5">
        <v>1004293</v>
      </c>
      <c r="FTS4" s="5">
        <v>1011320</v>
      </c>
      <c r="FTT4" s="5">
        <v>1984064</v>
      </c>
      <c r="FTU4" s="5">
        <v>1983021</v>
      </c>
      <c r="FTV4" s="5">
        <v>1007070</v>
      </c>
      <c r="FTW4" s="5">
        <v>1015123</v>
      </c>
      <c r="FTX4" s="5">
        <v>1009476</v>
      </c>
      <c r="FTY4" s="5">
        <v>1005751</v>
      </c>
      <c r="FTZ4" s="5">
        <v>1007928</v>
      </c>
      <c r="FUA4" s="5">
        <v>1007662</v>
      </c>
      <c r="FUB4" s="5">
        <v>1013625</v>
      </c>
      <c r="FUC4" s="5">
        <v>1024989</v>
      </c>
      <c r="FUD4" s="5">
        <v>4074190</v>
      </c>
      <c r="FUE4" s="5">
        <v>1026306</v>
      </c>
      <c r="FUF4" s="5">
        <v>1005298</v>
      </c>
      <c r="FUG4" s="5">
        <v>1014270</v>
      </c>
      <c r="FUH4" s="5">
        <v>1016470</v>
      </c>
      <c r="FUI4" s="5">
        <v>1014464</v>
      </c>
      <c r="FUJ4" s="5">
        <v>1014210</v>
      </c>
      <c r="FUK4" s="5">
        <v>1010146</v>
      </c>
      <c r="FUL4" s="5">
        <v>1004393</v>
      </c>
      <c r="FUM4" s="5">
        <v>1015059</v>
      </c>
      <c r="FUN4" s="5">
        <v>1009951</v>
      </c>
      <c r="FUO4" s="5">
        <v>1016436</v>
      </c>
      <c r="FUP4" s="5">
        <v>1014256</v>
      </c>
      <c r="FUQ4" s="5">
        <v>1014947</v>
      </c>
      <c r="FUR4" s="5">
        <v>1015603</v>
      </c>
      <c r="FUS4" s="5">
        <v>1015101</v>
      </c>
      <c r="FUT4" s="5">
        <v>1008469</v>
      </c>
      <c r="FUU4" s="5">
        <v>1006173</v>
      </c>
      <c r="FUV4" s="5">
        <v>1001272</v>
      </c>
      <c r="FUW4" s="5">
        <v>1015197</v>
      </c>
      <c r="FUX4" s="5">
        <v>1015914</v>
      </c>
      <c r="FUY4" s="5">
        <v>1011689</v>
      </c>
      <c r="FUZ4" s="5">
        <v>1012837</v>
      </c>
      <c r="FVA4" s="5">
        <v>1012677</v>
      </c>
      <c r="FVB4" s="5">
        <v>1000973</v>
      </c>
      <c r="FVC4" s="5">
        <v>1000178</v>
      </c>
      <c r="FVD4" s="5">
        <v>111797343</v>
      </c>
      <c r="FVE4" s="5">
        <v>1006099</v>
      </c>
      <c r="FVF4" s="5">
        <v>1004415</v>
      </c>
      <c r="FVG4" s="5">
        <v>1015225</v>
      </c>
      <c r="FVH4" s="5">
        <v>1016433</v>
      </c>
      <c r="FVI4" s="5">
        <v>1991049</v>
      </c>
      <c r="FVJ4" s="5">
        <v>1008622</v>
      </c>
      <c r="FVK4" s="5">
        <v>1007722</v>
      </c>
      <c r="FVL4" s="5">
        <v>1009185</v>
      </c>
      <c r="FVM4" s="5">
        <v>4072401</v>
      </c>
      <c r="FVN4" s="5">
        <v>1012885</v>
      </c>
      <c r="FVO4" s="5">
        <v>1011814</v>
      </c>
      <c r="FVP4" s="5">
        <v>1010025</v>
      </c>
      <c r="FVQ4" s="5">
        <v>1012846</v>
      </c>
      <c r="FVR4" s="5">
        <v>1015277</v>
      </c>
      <c r="FVS4" s="5">
        <v>1005429</v>
      </c>
      <c r="FVT4" s="5">
        <v>1003469</v>
      </c>
      <c r="FVU4" s="5">
        <v>1014485</v>
      </c>
      <c r="FVV4" s="5">
        <v>1012157</v>
      </c>
      <c r="FVW4" s="5">
        <v>1011890</v>
      </c>
      <c r="FVX4" s="5">
        <v>1004436</v>
      </c>
      <c r="FVY4" s="5">
        <v>1013013</v>
      </c>
      <c r="FVZ4" s="5">
        <v>1015284</v>
      </c>
      <c r="FWA4" s="5">
        <v>1010726</v>
      </c>
      <c r="FWB4" s="5">
        <v>1015074</v>
      </c>
      <c r="FWC4" s="5">
        <v>1001374</v>
      </c>
      <c r="FWD4" s="5">
        <v>1001419</v>
      </c>
      <c r="FWE4" s="5">
        <v>1015124</v>
      </c>
      <c r="FWF4" s="5">
        <v>4085125</v>
      </c>
      <c r="FWG4" s="5">
        <v>1010704</v>
      </c>
      <c r="FWH4" s="5">
        <v>1010683</v>
      </c>
      <c r="FWI4" s="5">
        <v>1001307</v>
      </c>
      <c r="FWJ4" s="5">
        <v>1014987</v>
      </c>
      <c r="FWK4" s="5">
        <v>1014717</v>
      </c>
      <c r="FWL4" s="5">
        <v>1000511</v>
      </c>
      <c r="FWM4" s="5">
        <v>4143443</v>
      </c>
      <c r="FWN4" s="5">
        <v>1010880</v>
      </c>
      <c r="FWO4" s="5">
        <v>1011101</v>
      </c>
      <c r="FWP4" s="5">
        <v>1010729</v>
      </c>
      <c r="FWQ4" s="5">
        <v>1010764</v>
      </c>
      <c r="FWR4" s="5">
        <v>1015741</v>
      </c>
      <c r="FWS4" s="5">
        <v>1136028</v>
      </c>
      <c r="FWT4" s="5">
        <v>1005127</v>
      </c>
      <c r="FWU4" s="5">
        <v>1005318</v>
      </c>
      <c r="FWV4" s="5">
        <v>1024962</v>
      </c>
      <c r="FWW4" s="5">
        <v>1005051</v>
      </c>
      <c r="FWX4" s="5">
        <v>1005207</v>
      </c>
      <c r="FWY4" s="5">
        <v>1004963</v>
      </c>
      <c r="FWZ4" s="5">
        <v>4050650</v>
      </c>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row>
    <row r="5" spans="1:4953" ht="15.75" thickBot="1" x14ac:dyDescent="0.3">
      <c r="A5" t="s">
        <v>5563</v>
      </c>
      <c r="B5" s="33">
        <v>0.21</v>
      </c>
      <c r="C5"/>
    </row>
    <row r="6" spans="1:4953" ht="15.75" thickBot="1" x14ac:dyDescent="0.3">
      <c r="A6" s="150" t="s">
        <v>86</v>
      </c>
      <c r="B6" s="151"/>
      <c r="C6" s="152"/>
    </row>
    <row r="7" spans="1:4953" x14ac:dyDescent="0.25">
      <c r="A7">
        <v>4</v>
      </c>
      <c r="B7" s="19" t="s">
        <v>93</v>
      </c>
      <c r="C7" s="25">
        <v>205653</v>
      </c>
      <c r="D7" t="str">
        <f>$B$3</f>
        <v>2025Q2</v>
      </c>
      <c r="E7" s="2">
        <v>535057</v>
      </c>
      <c r="F7" s="2">
        <v>862814</v>
      </c>
      <c r="G7" s="2">
        <v>4923803</v>
      </c>
      <c r="H7" s="2">
        <v>625445</v>
      </c>
      <c r="I7" s="2">
        <v>3232079</v>
      </c>
      <c r="J7" s="2">
        <v>262686</v>
      </c>
      <c r="K7" s="2">
        <v>18861</v>
      </c>
      <c r="L7" s="2">
        <v>346230</v>
      </c>
      <c r="M7" s="2">
        <v>1028709</v>
      </c>
      <c r="N7" s="2">
        <v>2782071</v>
      </c>
      <c r="O7" s="2">
        <v>47461</v>
      </c>
      <c r="P7" s="2">
        <v>75019</v>
      </c>
      <c r="Q7" s="2">
        <v>135474</v>
      </c>
      <c r="R7" s="2">
        <v>97488</v>
      </c>
      <c r="S7" s="2">
        <v>69284</v>
      </c>
      <c r="T7" s="2">
        <v>210410</v>
      </c>
      <c r="U7" s="2">
        <v>122667</v>
      </c>
      <c r="V7" s="2">
        <v>2703660</v>
      </c>
      <c r="W7" s="2">
        <v>2812749</v>
      </c>
      <c r="X7" s="2">
        <v>665128</v>
      </c>
      <c r="Y7" s="2">
        <v>721339</v>
      </c>
      <c r="Z7" s="2">
        <v>1087618</v>
      </c>
      <c r="AA7" s="2">
        <v>156260</v>
      </c>
      <c r="AB7" s="2">
        <v>762721</v>
      </c>
      <c r="AC7" s="2">
        <v>65621</v>
      </c>
      <c r="AD7" s="2">
        <v>173808</v>
      </c>
      <c r="AE7" s="2">
        <v>212579</v>
      </c>
      <c r="AF7" s="2">
        <v>445369</v>
      </c>
      <c r="AG7" s="2">
        <v>55142</v>
      </c>
      <c r="AH7" s="2">
        <v>466824</v>
      </c>
      <c r="AI7" s="2">
        <v>95969</v>
      </c>
      <c r="AJ7" s="2">
        <v>314657</v>
      </c>
      <c r="AK7" s="2">
        <v>289523</v>
      </c>
      <c r="AL7" s="2">
        <v>1109774</v>
      </c>
      <c r="AM7" s="2">
        <v>241332</v>
      </c>
      <c r="AN7" s="2">
        <v>201387</v>
      </c>
      <c r="AO7" s="2">
        <v>378512</v>
      </c>
      <c r="AP7" s="2">
        <v>657238</v>
      </c>
      <c r="AQ7" s="2">
        <v>91845</v>
      </c>
      <c r="AR7" s="2">
        <v>181844</v>
      </c>
      <c r="AS7" s="2">
        <v>157447</v>
      </c>
      <c r="AT7" s="2">
        <v>242093</v>
      </c>
      <c r="AU7" s="2">
        <v>433116</v>
      </c>
      <c r="AV7" s="2">
        <v>998327</v>
      </c>
      <c r="AW7" s="2">
        <v>357726</v>
      </c>
      <c r="AX7" s="2">
        <v>226043</v>
      </c>
      <c r="AY7" s="2">
        <v>161652</v>
      </c>
      <c r="AZ7" s="2">
        <v>32270</v>
      </c>
      <c r="BA7" s="2">
        <v>651877</v>
      </c>
      <c r="BB7" s="2">
        <v>854957</v>
      </c>
      <c r="BC7" s="2">
        <v>340316</v>
      </c>
      <c r="BD7" s="2">
        <v>131296</v>
      </c>
      <c r="BE7" s="2">
        <v>1143261</v>
      </c>
      <c r="BF7" s="2">
        <v>338804</v>
      </c>
      <c r="BG7" s="2">
        <v>208157</v>
      </c>
      <c r="BH7" s="2">
        <v>257334</v>
      </c>
      <c r="BI7" s="2">
        <v>217412</v>
      </c>
      <c r="BJ7" s="2">
        <v>94588</v>
      </c>
      <c r="BK7" s="2">
        <v>343094</v>
      </c>
      <c r="BL7" s="2">
        <v>123492</v>
      </c>
      <c r="BM7" s="2">
        <v>459541</v>
      </c>
      <c r="BN7" s="2">
        <v>1149850</v>
      </c>
      <c r="BO7" s="2">
        <v>730400</v>
      </c>
      <c r="BP7" s="2">
        <v>181620</v>
      </c>
      <c r="BQ7" s="2">
        <v>434329</v>
      </c>
      <c r="BR7" s="2">
        <v>178707</v>
      </c>
      <c r="BS7" s="2">
        <v>85454</v>
      </c>
      <c r="BT7" s="2">
        <v>1849287</v>
      </c>
      <c r="BU7" s="2">
        <v>1423498</v>
      </c>
      <c r="BV7" s="2">
        <v>112551</v>
      </c>
      <c r="BW7" s="2">
        <v>95325</v>
      </c>
      <c r="BX7" s="2">
        <v>461582</v>
      </c>
      <c r="BY7" s="2">
        <v>194528</v>
      </c>
      <c r="BZ7" s="2">
        <v>323284</v>
      </c>
      <c r="CA7" s="2">
        <v>353216</v>
      </c>
      <c r="CB7" s="2">
        <v>366945</v>
      </c>
      <c r="CC7" s="2">
        <v>157807000</v>
      </c>
      <c r="CD7" s="2">
        <v>3687471</v>
      </c>
      <c r="CE7" s="2">
        <v>478055</v>
      </c>
      <c r="CF7" s="2">
        <v>17377493</v>
      </c>
      <c r="CG7" s="2" t="s">
        <v>5</v>
      </c>
      <c r="CH7" s="2">
        <v>381546</v>
      </c>
      <c r="CI7" s="2">
        <v>1675507</v>
      </c>
      <c r="CJ7" s="2">
        <v>371041</v>
      </c>
      <c r="CK7" s="2">
        <v>142773</v>
      </c>
      <c r="CL7" s="2">
        <v>388759</v>
      </c>
      <c r="CM7" s="2">
        <v>247411</v>
      </c>
      <c r="CN7" s="2">
        <v>127029</v>
      </c>
      <c r="CO7" s="2">
        <v>271455</v>
      </c>
      <c r="CP7" s="2">
        <v>113729</v>
      </c>
      <c r="CQ7" s="2">
        <v>385801</v>
      </c>
      <c r="CR7" s="2">
        <v>639174</v>
      </c>
      <c r="CS7" s="2">
        <v>122199</v>
      </c>
      <c r="CT7" s="2">
        <v>125027</v>
      </c>
      <c r="CU7" s="2">
        <v>838450</v>
      </c>
      <c r="CV7" s="2">
        <v>1580830</v>
      </c>
      <c r="CW7" s="2">
        <v>216027</v>
      </c>
      <c r="CX7" s="2">
        <v>1416434</v>
      </c>
      <c r="CY7" s="2">
        <v>149226</v>
      </c>
      <c r="CZ7" s="2">
        <v>946592</v>
      </c>
      <c r="DA7" s="2">
        <v>1122644</v>
      </c>
      <c r="DB7" s="2">
        <v>468782</v>
      </c>
      <c r="DC7" s="2">
        <v>27346593</v>
      </c>
      <c r="DD7" s="2">
        <v>307357</v>
      </c>
      <c r="DE7" s="2">
        <v>61870</v>
      </c>
      <c r="DF7" s="2">
        <v>190873</v>
      </c>
      <c r="DG7" s="2">
        <v>182120</v>
      </c>
      <c r="DH7" s="2">
        <v>335863</v>
      </c>
      <c r="DI7" s="2">
        <v>84489</v>
      </c>
      <c r="DJ7" s="2">
        <v>290989</v>
      </c>
      <c r="DK7" s="2">
        <v>251942</v>
      </c>
      <c r="DL7" s="2">
        <v>41454390</v>
      </c>
      <c r="DM7" s="2">
        <v>238924</v>
      </c>
      <c r="DN7" s="2">
        <v>22735541</v>
      </c>
      <c r="DO7" s="2">
        <v>789438</v>
      </c>
      <c r="DP7" s="2">
        <v>1414783</v>
      </c>
      <c r="DQ7" s="2">
        <v>541839</v>
      </c>
      <c r="DR7" s="2">
        <v>366408</v>
      </c>
      <c r="DS7" s="2">
        <v>73614</v>
      </c>
      <c r="DT7" s="2">
        <v>122944</v>
      </c>
      <c r="DU7" s="2">
        <v>557443</v>
      </c>
      <c r="DV7" s="2">
        <v>593828</v>
      </c>
      <c r="DW7" s="2">
        <v>889236</v>
      </c>
      <c r="DX7" s="2">
        <v>479332</v>
      </c>
      <c r="DY7" s="2">
        <v>3581898</v>
      </c>
      <c r="DZ7" s="2">
        <v>287529</v>
      </c>
      <c r="EA7" s="2">
        <v>2984470</v>
      </c>
      <c r="EB7" s="2">
        <v>563809</v>
      </c>
      <c r="EC7" s="2">
        <v>256136</v>
      </c>
      <c r="ED7" s="2">
        <v>551700</v>
      </c>
      <c r="EE7" s="2">
        <v>1086507</v>
      </c>
      <c r="EF7" s="2">
        <v>3250357</v>
      </c>
      <c r="EG7" s="2">
        <v>1817134</v>
      </c>
      <c r="EH7" s="2">
        <v>2505956</v>
      </c>
      <c r="EI7" s="2">
        <v>285930</v>
      </c>
      <c r="EJ7" s="2">
        <v>568648</v>
      </c>
      <c r="EK7" s="2">
        <v>224077</v>
      </c>
      <c r="EL7" s="2">
        <v>100944</v>
      </c>
      <c r="EM7" s="2">
        <v>8156223</v>
      </c>
      <c r="EN7" s="2">
        <v>836370</v>
      </c>
      <c r="EO7" s="2">
        <v>315229</v>
      </c>
      <c r="EP7" s="2">
        <v>598232</v>
      </c>
      <c r="EQ7" s="2">
        <v>465131</v>
      </c>
      <c r="ER7" s="2">
        <v>741619</v>
      </c>
      <c r="ES7" s="2">
        <v>813159</v>
      </c>
      <c r="ET7" s="2">
        <v>177827</v>
      </c>
      <c r="EU7" s="2">
        <v>1022698</v>
      </c>
      <c r="EV7" s="2">
        <v>300467</v>
      </c>
      <c r="EW7" s="2">
        <v>1172272</v>
      </c>
      <c r="EX7" s="2">
        <v>117069</v>
      </c>
      <c r="EY7" s="2">
        <v>185641</v>
      </c>
      <c r="EZ7" s="2">
        <v>332855</v>
      </c>
      <c r="FA7" s="2">
        <v>272428</v>
      </c>
      <c r="FB7" s="2">
        <v>436555</v>
      </c>
      <c r="FC7" s="2">
        <v>276418</v>
      </c>
      <c r="FD7" s="2">
        <v>246243</v>
      </c>
      <c r="FE7" s="2">
        <v>139909</v>
      </c>
      <c r="FF7" s="2">
        <v>1522200</v>
      </c>
      <c r="FG7" s="2">
        <v>155960</v>
      </c>
      <c r="FH7" s="2">
        <v>71036</v>
      </c>
      <c r="FI7" s="2">
        <v>147209</v>
      </c>
      <c r="FJ7" s="2">
        <v>1433661</v>
      </c>
      <c r="FK7" s="2">
        <v>26628111</v>
      </c>
      <c r="FL7" s="2">
        <v>256082</v>
      </c>
      <c r="FM7" s="2">
        <v>2762621</v>
      </c>
      <c r="FN7" s="2">
        <v>873810</v>
      </c>
      <c r="FO7" s="2">
        <v>1484222</v>
      </c>
      <c r="FP7" s="2">
        <v>1895233</v>
      </c>
      <c r="FQ7" s="2">
        <v>2291208</v>
      </c>
      <c r="FR7" s="2">
        <v>685030</v>
      </c>
      <c r="FS7" s="2">
        <v>50082</v>
      </c>
      <c r="FT7" s="2">
        <v>199852</v>
      </c>
      <c r="FU7" s="2">
        <v>346174</v>
      </c>
      <c r="FV7" s="2">
        <v>651547</v>
      </c>
      <c r="FW7" s="2">
        <v>324259</v>
      </c>
      <c r="FX7" s="2">
        <v>296714</v>
      </c>
      <c r="FY7" s="2">
        <v>152592</v>
      </c>
      <c r="FZ7" s="2">
        <v>580730</v>
      </c>
      <c r="GA7" s="2">
        <v>940407</v>
      </c>
      <c r="GB7" s="2">
        <v>68284</v>
      </c>
      <c r="GC7" s="2">
        <v>212502</v>
      </c>
      <c r="GD7" s="2">
        <v>456466</v>
      </c>
      <c r="GE7" s="2">
        <v>138152</v>
      </c>
      <c r="GF7" s="2">
        <v>190376</v>
      </c>
      <c r="GG7" s="2">
        <v>91153</v>
      </c>
      <c r="GH7" s="2">
        <v>927524</v>
      </c>
      <c r="GI7" s="2">
        <v>106476000</v>
      </c>
      <c r="GJ7" s="2">
        <v>72812</v>
      </c>
      <c r="GK7" s="2">
        <v>86623395</v>
      </c>
      <c r="GL7" s="2">
        <v>51661</v>
      </c>
      <c r="GM7" s="2">
        <v>109545</v>
      </c>
      <c r="GN7" s="2" t="s">
        <v>5</v>
      </c>
      <c r="GO7" s="2">
        <v>40794</v>
      </c>
      <c r="GP7" s="2">
        <v>4298243</v>
      </c>
      <c r="GQ7" s="2">
        <v>359199</v>
      </c>
      <c r="GR7" s="2">
        <v>872508</v>
      </c>
      <c r="GS7" s="2">
        <v>1299874</v>
      </c>
      <c r="GT7" s="2">
        <v>56074</v>
      </c>
      <c r="GU7" s="2">
        <v>2385351</v>
      </c>
      <c r="GV7" s="2">
        <v>23895495</v>
      </c>
      <c r="GW7" s="2">
        <v>788427</v>
      </c>
      <c r="GX7" s="2">
        <v>418799</v>
      </c>
      <c r="GY7" s="2">
        <v>34163241</v>
      </c>
      <c r="GZ7" s="2">
        <v>233192</v>
      </c>
      <c r="HA7" s="2">
        <v>14984000</v>
      </c>
      <c r="HB7" s="2" t="s">
        <v>5</v>
      </c>
      <c r="HC7" s="2" t="s">
        <v>5</v>
      </c>
      <c r="HD7" s="2" t="s">
        <v>5</v>
      </c>
      <c r="HE7" s="2">
        <v>18540032</v>
      </c>
      <c r="HF7" s="2" t="s">
        <v>5</v>
      </c>
      <c r="HG7" s="2">
        <v>3725667</v>
      </c>
      <c r="HH7" s="2">
        <v>671915</v>
      </c>
      <c r="HI7" s="2">
        <v>4640918</v>
      </c>
      <c r="HJ7" s="2" t="s">
        <v>5</v>
      </c>
      <c r="HK7" s="2">
        <v>1021230</v>
      </c>
      <c r="HL7" s="2">
        <v>3766071</v>
      </c>
      <c r="HM7" s="2">
        <v>173813</v>
      </c>
      <c r="HN7" s="2" t="s">
        <v>5</v>
      </c>
      <c r="HO7" s="2">
        <v>162492</v>
      </c>
      <c r="HP7" s="2">
        <v>176440</v>
      </c>
      <c r="HQ7" s="2">
        <v>1951690</v>
      </c>
      <c r="HR7" s="2">
        <v>16553</v>
      </c>
      <c r="HS7" s="2">
        <v>4597543</v>
      </c>
      <c r="HT7" s="2" t="s">
        <v>5</v>
      </c>
      <c r="HU7" s="2">
        <v>952057</v>
      </c>
      <c r="HV7" s="2">
        <v>3952515</v>
      </c>
      <c r="HW7" s="2">
        <v>115475</v>
      </c>
      <c r="HX7" s="2">
        <v>74995</v>
      </c>
      <c r="HY7" s="2">
        <v>97943</v>
      </c>
      <c r="HZ7" s="2">
        <v>2454498</v>
      </c>
      <c r="IA7" s="2">
        <v>192323</v>
      </c>
      <c r="IB7" s="2">
        <v>23709143</v>
      </c>
      <c r="IC7" s="2" t="s">
        <v>5</v>
      </c>
      <c r="ID7" s="2" t="s">
        <v>5</v>
      </c>
      <c r="IE7" s="2">
        <v>481598</v>
      </c>
      <c r="IF7" s="2">
        <v>15418191</v>
      </c>
      <c r="IG7" s="2">
        <v>94207350</v>
      </c>
      <c r="IH7" s="2" t="s">
        <v>5</v>
      </c>
      <c r="II7" s="2" t="s">
        <v>5</v>
      </c>
      <c r="IJ7" s="2">
        <v>833990</v>
      </c>
      <c r="IK7" s="2">
        <v>1180954</v>
      </c>
      <c r="IL7" s="2">
        <v>3698411</v>
      </c>
      <c r="IM7" s="2">
        <v>1814740</v>
      </c>
      <c r="IN7" s="2">
        <v>417640</v>
      </c>
      <c r="IO7" s="2">
        <v>397123</v>
      </c>
      <c r="IP7" s="2">
        <v>324699</v>
      </c>
      <c r="IQ7" s="2">
        <v>3573006</v>
      </c>
      <c r="IR7" s="2">
        <v>5321807</v>
      </c>
      <c r="IS7" s="2" t="s">
        <v>5</v>
      </c>
      <c r="IT7" s="2">
        <v>488484</v>
      </c>
      <c r="IU7" s="2" t="s">
        <v>5</v>
      </c>
      <c r="IV7" s="2" t="s">
        <v>5</v>
      </c>
      <c r="IW7" s="2">
        <v>119126</v>
      </c>
      <c r="IX7" s="2">
        <v>2472484</v>
      </c>
      <c r="IY7" s="2">
        <v>746533</v>
      </c>
      <c r="IZ7" s="2">
        <v>1008290</v>
      </c>
      <c r="JA7" s="2">
        <v>3270956</v>
      </c>
      <c r="JB7" s="2">
        <v>5479564</v>
      </c>
      <c r="JC7" s="2">
        <v>11395539</v>
      </c>
      <c r="JD7" s="2">
        <v>1480760</v>
      </c>
      <c r="JE7" s="2">
        <v>7059442</v>
      </c>
      <c r="JF7" s="2" t="s">
        <v>5</v>
      </c>
      <c r="JG7" s="2">
        <v>815347</v>
      </c>
      <c r="JH7" s="2">
        <v>526240</v>
      </c>
      <c r="JI7" s="2">
        <v>233749</v>
      </c>
      <c r="JJ7" s="2">
        <v>11558159</v>
      </c>
      <c r="JK7" s="2">
        <v>1136957</v>
      </c>
      <c r="JL7" s="2">
        <v>1871551</v>
      </c>
      <c r="JM7" s="2">
        <v>477552</v>
      </c>
      <c r="JN7" s="2">
        <v>4411742</v>
      </c>
      <c r="JO7" s="2">
        <v>5846851</v>
      </c>
      <c r="JP7" s="2">
        <v>246185</v>
      </c>
      <c r="JQ7" s="2">
        <v>655440</v>
      </c>
      <c r="JR7" s="2">
        <v>481660</v>
      </c>
      <c r="JS7" s="2">
        <v>918118</v>
      </c>
      <c r="JT7" s="2">
        <v>579923</v>
      </c>
      <c r="JU7" s="2">
        <v>7817839</v>
      </c>
      <c r="JV7" s="2">
        <v>147679</v>
      </c>
      <c r="JW7" s="2">
        <v>961127</v>
      </c>
      <c r="JX7" s="2">
        <v>5464618</v>
      </c>
      <c r="JY7" s="2">
        <v>250932</v>
      </c>
      <c r="JZ7" s="2" t="s">
        <v>5</v>
      </c>
      <c r="KA7" s="2">
        <v>155997</v>
      </c>
      <c r="KB7" s="2">
        <v>337074</v>
      </c>
      <c r="KC7" s="2" t="s">
        <v>5</v>
      </c>
      <c r="KD7" s="2">
        <v>90816</v>
      </c>
      <c r="KE7" s="2">
        <v>428674</v>
      </c>
      <c r="KF7" s="2">
        <v>1396545</v>
      </c>
      <c r="KG7" s="2">
        <v>16575049</v>
      </c>
      <c r="KH7" s="2">
        <v>508758</v>
      </c>
      <c r="KI7" s="2" t="s">
        <v>5</v>
      </c>
      <c r="KJ7" s="2" t="s">
        <v>5</v>
      </c>
      <c r="KK7" s="2">
        <v>243679</v>
      </c>
      <c r="KL7" s="2">
        <v>1845462</v>
      </c>
      <c r="KM7" s="2">
        <v>243334</v>
      </c>
      <c r="KN7" s="2">
        <v>740519</v>
      </c>
      <c r="KO7" s="2" t="s">
        <v>5</v>
      </c>
      <c r="KP7" s="2" t="s">
        <v>5</v>
      </c>
      <c r="KQ7" s="2">
        <v>2132842</v>
      </c>
      <c r="KR7" s="2">
        <v>245562</v>
      </c>
      <c r="KS7" s="2" t="s">
        <v>5</v>
      </c>
      <c r="KT7" s="2">
        <v>358468</v>
      </c>
      <c r="KU7" s="2">
        <v>931078</v>
      </c>
      <c r="KV7" s="2">
        <v>199473</v>
      </c>
      <c r="KW7" s="2">
        <v>510445</v>
      </c>
      <c r="KX7" s="2">
        <v>1920868</v>
      </c>
      <c r="KY7" s="2">
        <v>2563547</v>
      </c>
      <c r="KZ7" s="2" t="s">
        <v>5</v>
      </c>
      <c r="LA7" s="2">
        <v>428623</v>
      </c>
      <c r="LB7" s="2">
        <v>1242294</v>
      </c>
      <c r="LC7" s="2">
        <v>17783977</v>
      </c>
      <c r="LD7" s="2">
        <v>572611</v>
      </c>
      <c r="LE7" s="2">
        <v>668889</v>
      </c>
      <c r="LF7" s="2">
        <v>3304544</v>
      </c>
      <c r="LG7" s="2" t="s">
        <v>5</v>
      </c>
      <c r="LH7" s="2">
        <v>878109</v>
      </c>
      <c r="LI7" s="2">
        <v>1628187</v>
      </c>
      <c r="LJ7" s="2">
        <v>7030083</v>
      </c>
      <c r="LK7" s="2">
        <v>7279549</v>
      </c>
      <c r="LL7" s="2">
        <v>1245577</v>
      </c>
      <c r="LM7" s="2" t="s">
        <v>5</v>
      </c>
      <c r="LN7" s="2">
        <v>552880</v>
      </c>
      <c r="LO7" s="2">
        <v>5322651</v>
      </c>
      <c r="LP7" s="2">
        <v>608935</v>
      </c>
      <c r="LQ7" s="2">
        <v>4082907</v>
      </c>
      <c r="LR7" s="2">
        <v>1328292</v>
      </c>
      <c r="LS7" s="2" t="s">
        <v>5</v>
      </c>
      <c r="LT7" s="2" t="s">
        <v>5</v>
      </c>
      <c r="LU7" s="2">
        <v>6760369</v>
      </c>
      <c r="LV7" s="2" t="s">
        <v>5</v>
      </c>
      <c r="LW7" s="2">
        <v>1304087</v>
      </c>
      <c r="LX7" s="2" t="s">
        <v>5</v>
      </c>
      <c r="LY7" s="2" t="s">
        <v>5</v>
      </c>
      <c r="LZ7" s="2" t="s">
        <v>5</v>
      </c>
      <c r="MA7" s="2">
        <v>279604</v>
      </c>
      <c r="MB7" s="2">
        <v>1032472</v>
      </c>
      <c r="MC7" s="2" t="s">
        <v>5</v>
      </c>
      <c r="MD7" s="2" t="s">
        <v>5</v>
      </c>
      <c r="ME7" s="2">
        <v>1325659</v>
      </c>
      <c r="MF7" s="2">
        <v>9922103</v>
      </c>
      <c r="MG7" s="2">
        <v>80875</v>
      </c>
      <c r="MH7" s="2">
        <v>2605907</v>
      </c>
      <c r="MI7" s="2" t="s">
        <v>5</v>
      </c>
      <c r="MJ7" s="2">
        <v>176478</v>
      </c>
      <c r="MK7" s="2">
        <v>1214084</v>
      </c>
      <c r="ML7" s="2">
        <v>360948</v>
      </c>
      <c r="MM7" s="2">
        <v>1452378</v>
      </c>
      <c r="MN7" s="2">
        <v>2650147</v>
      </c>
      <c r="MO7" s="2">
        <v>5787936</v>
      </c>
      <c r="MP7" s="2" t="s">
        <v>5</v>
      </c>
      <c r="MQ7" s="2">
        <v>414834</v>
      </c>
      <c r="MR7" s="2">
        <v>336945</v>
      </c>
      <c r="MS7" s="2">
        <v>6603612</v>
      </c>
      <c r="MT7" s="2">
        <v>750380</v>
      </c>
      <c r="MU7" s="2">
        <v>2955227</v>
      </c>
      <c r="MV7" s="2">
        <v>7291282</v>
      </c>
      <c r="MW7" s="2">
        <v>155875</v>
      </c>
      <c r="MX7" s="2">
        <v>409295</v>
      </c>
      <c r="MY7" s="2" t="s">
        <v>5</v>
      </c>
      <c r="MZ7" s="2">
        <v>74655</v>
      </c>
      <c r="NA7" s="2">
        <v>48606</v>
      </c>
      <c r="NB7" s="2">
        <v>2407912</v>
      </c>
      <c r="NC7" s="2">
        <v>197977</v>
      </c>
      <c r="ND7" s="2">
        <v>147904</v>
      </c>
      <c r="NE7" s="2">
        <v>159619</v>
      </c>
      <c r="NF7" s="2">
        <v>133418</v>
      </c>
      <c r="NG7" s="2">
        <v>300213</v>
      </c>
      <c r="NH7" s="2">
        <v>413227</v>
      </c>
      <c r="NI7" s="2">
        <v>292360</v>
      </c>
      <c r="NJ7" s="2">
        <v>372305</v>
      </c>
      <c r="NK7" s="2">
        <v>603390</v>
      </c>
      <c r="NL7" s="2">
        <v>264760</v>
      </c>
      <c r="NM7" s="2">
        <v>148960</v>
      </c>
      <c r="NN7" s="2">
        <v>152510</v>
      </c>
      <c r="NO7" s="2">
        <v>237726</v>
      </c>
      <c r="NP7" s="2">
        <v>623502</v>
      </c>
      <c r="NQ7" s="2">
        <v>3021751</v>
      </c>
      <c r="NR7" s="2">
        <v>26761023</v>
      </c>
      <c r="NS7" s="2">
        <v>386807</v>
      </c>
      <c r="NT7" s="2">
        <v>317414</v>
      </c>
      <c r="NU7" s="2">
        <v>1269735</v>
      </c>
      <c r="NV7" s="2">
        <v>142520</v>
      </c>
      <c r="NW7" s="2">
        <v>411857</v>
      </c>
      <c r="NX7" s="2">
        <v>564417</v>
      </c>
      <c r="NY7" s="2">
        <v>101936</v>
      </c>
      <c r="NZ7" s="2">
        <v>513642</v>
      </c>
      <c r="OA7" s="2">
        <v>428644</v>
      </c>
      <c r="OB7" s="2">
        <v>201622</v>
      </c>
      <c r="OC7" s="2">
        <v>438484</v>
      </c>
      <c r="OD7" s="2">
        <v>78979</v>
      </c>
      <c r="OE7" s="2">
        <v>555711</v>
      </c>
      <c r="OF7" s="2">
        <v>421103</v>
      </c>
      <c r="OG7" s="2">
        <v>9961087</v>
      </c>
      <c r="OH7" s="2">
        <v>264913</v>
      </c>
      <c r="OI7" s="2">
        <v>150138</v>
      </c>
      <c r="OJ7" s="2">
        <v>106703</v>
      </c>
      <c r="OK7" s="2">
        <v>801976</v>
      </c>
      <c r="OL7" s="2">
        <v>259185</v>
      </c>
      <c r="OM7" s="2">
        <v>137465</v>
      </c>
      <c r="ON7" s="2">
        <v>116824</v>
      </c>
      <c r="OO7" s="2">
        <v>372978</v>
      </c>
      <c r="OP7" s="2">
        <v>1238697</v>
      </c>
      <c r="OQ7" s="2">
        <v>547026</v>
      </c>
      <c r="OR7" s="2">
        <v>217664</v>
      </c>
      <c r="OS7" s="2">
        <v>260180</v>
      </c>
      <c r="OT7" s="2">
        <v>420620</v>
      </c>
      <c r="OU7" s="2">
        <v>682484</v>
      </c>
      <c r="OV7" s="2">
        <v>113748</v>
      </c>
      <c r="OW7" s="2">
        <v>28808</v>
      </c>
      <c r="OX7" s="2">
        <v>240591</v>
      </c>
      <c r="OY7" s="2">
        <v>647402</v>
      </c>
      <c r="OZ7" s="2">
        <v>137219</v>
      </c>
      <c r="PA7" s="2">
        <v>783856</v>
      </c>
      <c r="PB7" s="2">
        <v>6252</v>
      </c>
      <c r="PC7" s="2">
        <v>187434</v>
      </c>
      <c r="PD7" s="2">
        <v>273847</v>
      </c>
      <c r="PE7" s="2">
        <v>655516</v>
      </c>
      <c r="PF7" s="2">
        <v>16240</v>
      </c>
      <c r="PG7" s="2">
        <v>1183190</v>
      </c>
      <c r="PH7" s="2">
        <v>3230601</v>
      </c>
      <c r="PI7" s="2">
        <v>1727186</v>
      </c>
      <c r="PJ7" s="2">
        <v>549880</v>
      </c>
      <c r="PK7" s="2">
        <v>1184796</v>
      </c>
      <c r="PL7" s="2">
        <v>725268</v>
      </c>
      <c r="PM7" s="2">
        <v>513074</v>
      </c>
      <c r="PN7" s="2">
        <v>1830497</v>
      </c>
      <c r="PO7" s="2">
        <v>1079926</v>
      </c>
      <c r="PP7" s="2">
        <v>2228713</v>
      </c>
      <c r="PQ7" s="2" t="s">
        <v>5</v>
      </c>
      <c r="PR7" s="2">
        <v>2786834</v>
      </c>
      <c r="PS7" s="2">
        <v>1653071</v>
      </c>
      <c r="PT7" s="2">
        <v>462321</v>
      </c>
      <c r="PU7" s="2">
        <v>8473696</v>
      </c>
      <c r="PV7" s="2">
        <v>193979</v>
      </c>
      <c r="PW7" s="2">
        <v>1831754</v>
      </c>
      <c r="PX7" s="2">
        <v>1163333</v>
      </c>
      <c r="PY7" s="2">
        <v>930185</v>
      </c>
      <c r="PZ7" s="2">
        <v>448845</v>
      </c>
      <c r="QA7" s="2">
        <v>803202</v>
      </c>
      <c r="QB7" s="2">
        <v>634080</v>
      </c>
      <c r="QC7" s="2">
        <v>298309</v>
      </c>
      <c r="QD7" s="2">
        <v>1023142</v>
      </c>
      <c r="QE7" s="2">
        <v>1862143</v>
      </c>
      <c r="QF7" s="2" t="s">
        <v>5</v>
      </c>
      <c r="QG7" s="2">
        <v>3157659</v>
      </c>
      <c r="QH7" s="2">
        <v>81842488</v>
      </c>
      <c r="QI7" s="2">
        <v>840586</v>
      </c>
      <c r="QJ7" s="2">
        <v>1225657</v>
      </c>
      <c r="QK7" s="2" t="s">
        <v>5</v>
      </c>
      <c r="QL7" s="2" t="s">
        <v>5</v>
      </c>
      <c r="QM7" s="2">
        <v>373499</v>
      </c>
      <c r="QN7" s="2">
        <v>751144</v>
      </c>
      <c r="QO7" s="2" t="s">
        <v>5</v>
      </c>
      <c r="QP7" s="2">
        <v>701992</v>
      </c>
      <c r="QQ7" s="2">
        <v>47778</v>
      </c>
      <c r="QR7" s="2">
        <v>274101</v>
      </c>
      <c r="QS7" s="2" t="s">
        <v>5</v>
      </c>
      <c r="QT7" s="2">
        <v>695616</v>
      </c>
      <c r="QU7" s="2">
        <v>44013000</v>
      </c>
      <c r="QV7" s="2">
        <v>34547</v>
      </c>
      <c r="QW7" s="2">
        <v>330501</v>
      </c>
      <c r="QX7" s="2" t="s">
        <v>5</v>
      </c>
      <c r="QY7" s="2">
        <v>14849</v>
      </c>
      <c r="QZ7" s="2">
        <v>25274</v>
      </c>
      <c r="RA7" s="2">
        <v>7439587</v>
      </c>
      <c r="RB7" s="2">
        <v>425444</v>
      </c>
      <c r="RC7" s="2">
        <v>638465</v>
      </c>
      <c r="RD7" s="2">
        <v>14764</v>
      </c>
      <c r="RE7" s="2">
        <v>57043</v>
      </c>
      <c r="RF7" s="2">
        <v>9036</v>
      </c>
      <c r="RG7" s="2">
        <v>8554</v>
      </c>
      <c r="RH7" s="2">
        <v>103352050</v>
      </c>
      <c r="RI7" s="2">
        <v>318725</v>
      </c>
      <c r="RJ7" s="2">
        <v>34505990</v>
      </c>
      <c r="RK7" s="2">
        <v>356447140</v>
      </c>
      <c r="RL7" s="2">
        <v>874660</v>
      </c>
      <c r="RM7" s="2">
        <v>242383</v>
      </c>
      <c r="RN7" s="2">
        <v>20677502</v>
      </c>
      <c r="RO7" s="2">
        <v>734515</v>
      </c>
      <c r="RP7" s="2" t="s">
        <v>5</v>
      </c>
      <c r="RQ7" s="2">
        <v>10312330</v>
      </c>
      <c r="RR7" s="2">
        <v>503869</v>
      </c>
      <c r="RS7" s="2">
        <v>828635</v>
      </c>
      <c r="RT7" s="2" t="s">
        <v>5</v>
      </c>
      <c r="RU7" s="2" t="s">
        <v>5</v>
      </c>
      <c r="RV7" s="2" t="s">
        <v>5</v>
      </c>
      <c r="RW7" s="2" t="s">
        <v>5</v>
      </c>
      <c r="RX7" s="2" t="s">
        <v>5</v>
      </c>
      <c r="RY7" s="2" t="s">
        <v>5</v>
      </c>
      <c r="RZ7" s="2">
        <v>3123278</v>
      </c>
      <c r="SA7" s="2" t="s">
        <v>5</v>
      </c>
      <c r="SB7" s="2" t="s">
        <v>5</v>
      </c>
      <c r="SC7" s="2" t="s">
        <v>5</v>
      </c>
      <c r="SD7" s="2">
        <v>5214894</v>
      </c>
      <c r="SE7" s="2" t="s">
        <v>5</v>
      </c>
      <c r="SF7" s="2">
        <v>168116</v>
      </c>
      <c r="SG7" s="2">
        <v>1209502</v>
      </c>
      <c r="SH7" s="2">
        <v>150189</v>
      </c>
      <c r="SI7" s="2">
        <v>407550</v>
      </c>
      <c r="SJ7" s="2">
        <v>80678</v>
      </c>
      <c r="SK7" s="2">
        <v>35441030</v>
      </c>
      <c r="SL7" s="2">
        <v>1343787</v>
      </c>
      <c r="SM7" s="2">
        <v>5116928</v>
      </c>
      <c r="SN7" s="2">
        <v>990946</v>
      </c>
      <c r="SO7" s="2">
        <v>5783</v>
      </c>
      <c r="SP7" s="2">
        <v>4392241</v>
      </c>
      <c r="SQ7" s="2">
        <v>359199</v>
      </c>
      <c r="SR7" s="2">
        <v>100088</v>
      </c>
      <c r="SS7" s="2">
        <v>22422</v>
      </c>
      <c r="ST7" s="2">
        <v>1393816</v>
      </c>
      <c r="SU7" s="2">
        <v>4093971</v>
      </c>
      <c r="SV7" s="2">
        <v>27059543</v>
      </c>
      <c r="SW7" s="2">
        <v>1179812</v>
      </c>
      <c r="SX7" s="2">
        <v>2257949</v>
      </c>
      <c r="SY7" s="2">
        <v>168736</v>
      </c>
      <c r="SZ7" s="2">
        <v>262219</v>
      </c>
      <c r="TA7" s="2">
        <v>2268996</v>
      </c>
      <c r="TB7" s="2">
        <v>191714</v>
      </c>
      <c r="TC7" s="2">
        <v>335252</v>
      </c>
      <c r="TD7" s="2">
        <v>251758</v>
      </c>
      <c r="TE7" s="2">
        <v>100505</v>
      </c>
      <c r="TF7" s="2">
        <v>408232</v>
      </c>
      <c r="TG7" s="2">
        <v>5777481</v>
      </c>
      <c r="TH7" s="2">
        <v>44446323</v>
      </c>
      <c r="TI7" s="2">
        <v>244035</v>
      </c>
      <c r="TJ7" s="2" t="s">
        <v>5</v>
      </c>
      <c r="TK7" s="2">
        <v>3887061</v>
      </c>
      <c r="TL7" s="2">
        <v>799902</v>
      </c>
      <c r="TM7" s="2">
        <v>301155</v>
      </c>
      <c r="TN7" s="2">
        <v>4194869</v>
      </c>
      <c r="TO7" s="2">
        <v>310078</v>
      </c>
      <c r="TP7" s="2">
        <v>85353</v>
      </c>
      <c r="TQ7" s="2">
        <v>1160607</v>
      </c>
      <c r="TR7" s="2">
        <v>694805</v>
      </c>
      <c r="TS7" s="2">
        <v>655184</v>
      </c>
      <c r="TT7" s="2">
        <v>610094</v>
      </c>
      <c r="TU7" s="2">
        <v>23189</v>
      </c>
      <c r="TV7" s="2">
        <v>1420490</v>
      </c>
      <c r="TW7" s="2">
        <v>195585</v>
      </c>
      <c r="TX7" s="2">
        <v>148125</v>
      </c>
      <c r="TY7" s="2">
        <v>315581</v>
      </c>
      <c r="TZ7" s="2">
        <v>1089200</v>
      </c>
      <c r="UA7" s="2">
        <v>285964</v>
      </c>
      <c r="UB7" s="2">
        <v>1274677</v>
      </c>
      <c r="UC7" s="2">
        <v>1378556</v>
      </c>
      <c r="UD7" s="2">
        <v>574270</v>
      </c>
      <c r="UE7" s="2" t="s">
        <v>5</v>
      </c>
      <c r="UF7" s="2">
        <v>243730</v>
      </c>
      <c r="UG7" s="2">
        <v>305897</v>
      </c>
      <c r="UH7" s="2">
        <v>194939</v>
      </c>
      <c r="UI7" s="2">
        <v>885289</v>
      </c>
      <c r="UJ7" s="2">
        <v>630123</v>
      </c>
      <c r="UK7" s="2">
        <v>36510</v>
      </c>
      <c r="UL7" s="2">
        <v>242307</v>
      </c>
      <c r="UM7" s="2">
        <v>1346341</v>
      </c>
      <c r="UN7" s="2">
        <v>7249115</v>
      </c>
      <c r="UO7" s="2">
        <v>1930073</v>
      </c>
      <c r="UP7" s="2">
        <v>998910</v>
      </c>
      <c r="UQ7" s="2">
        <v>1372907</v>
      </c>
      <c r="UR7" s="2">
        <v>453606</v>
      </c>
      <c r="US7" s="2">
        <v>111020</v>
      </c>
      <c r="UT7" s="2">
        <v>156995</v>
      </c>
      <c r="UU7" s="2">
        <v>993042</v>
      </c>
      <c r="UV7" s="2">
        <v>42320219</v>
      </c>
      <c r="UW7" s="2">
        <v>78257</v>
      </c>
      <c r="UX7" s="2">
        <v>1014106</v>
      </c>
      <c r="UY7" s="2">
        <v>15935315</v>
      </c>
      <c r="UZ7" s="2">
        <v>65865505</v>
      </c>
      <c r="VA7" s="2">
        <v>596332</v>
      </c>
      <c r="VB7" s="2">
        <v>537237</v>
      </c>
      <c r="VC7" s="2">
        <v>212513</v>
      </c>
      <c r="VD7" s="2">
        <v>381530</v>
      </c>
      <c r="VE7" s="2">
        <v>811753</v>
      </c>
      <c r="VF7" s="2">
        <v>3006206</v>
      </c>
      <c r="VG7" s="2">
        <v>373180</v>
      </c>
      <c r="VH7" s="2">
        <v>169309</v>
      </c>
      <c r="VI7" s="2">
        <v>2717656</v>
      </c>
      <c r="VJ7" s="2">
        <v>848555</v>
      </c>
      <c r="VK7" s="2">
        <v>350056</v>
      </c>
      <c r="VL7" s="2">
        <v>794955</v>
      </c>
      <c r="VM7" s="2">
        <v>273413</v>
      </c>
      <c r="VN7" s="2">
        <v>257943</v>
      </c>
      <c r="VO7" s="2">
        <v>932750</v>
      </c>
      <c r="VP7" s="2">
        <v>328381</v>
      </c>
      <c r="VQ7" s="2">
        <v>500373</v>
      </c>
      <c r="VR7" s="2">
        <v>551457</v>
      </c>
      <c r="VS7" s="2">
        <v>26601583</v>
      </c>
      <c r="VT7" s="2">
        <v>66593</v>
      </c>
      <c r="VU7" s="2">
        <v>237477</v>
      </c>
      <c r="VV7" s="2">
        <v>182162</v>
      </c>
      <c r="VW7" s="2">
        <v>151357</v>
      </c>
      <c r="VX7" s="2">
        <v>164719</v>
      </c>
      <c r="VY7" s="2">
        <v>459369</v>
      </c>
      <c r="VZ7" s="2">
        <v>82892</v>
      </c>
      <c r="WA7" s="2">
        <v>144829</v>
      </c>
      <c r="WB7" s="2">
        <v>23831</v>
      </c>
      <c r="WC7" s="2">
        <v>435201</v>
      </c>
      <c r="WD7" s="2">
        <v>153350</v>
      </c>
      <c r="WE7" s="2">
        <v>300918</v>
      </c>
      <c r="WF7" s="2">
        <v>102196</v>
      </c>
      <c r="WG7" s="2">
        <v>1339277</v>
      </c>
      <c r="WH7" s="2">
        <v>641898</v>
      </c>
      <c r="WI7" s="2">
        <v>109787</v>
      </c>
      <c r="WJ7" s="2">
        <v>365724</v>
      </c>
      <c r="WK7" s="2">
        <v>397853</v>
      </c>
      <c r="WL7" s="2">
        <v>129584</v>
      </c>
      <c r="WM7" s="2">
        <v>492927</v>
      </c>
      <c r="WN7" s="2">
        <v>345833</v>
      </c>
      <c r="WO7" s="2">
        <v>203725</v>
      </c>
      <c r="WP7" s="2">
        <v>777816</v>
      </c>
      <c r="WQ7" s="2">
        <v>251857</v>
      </c>
      <c r="WR7" s="2">
        <v>3102490</v>
      </c>
      <c r="WS7" s="2">
        <v>356701</v>
      </c>
      <c r="WT7" s="2">
        <v>290601</v>
      </c>
      <c r="WU7" s="2">
        <v>250565</v>
      </c>
      <c r="WV7" s="2">
        <v>595140</v>
      </c>
      <c r="WW7" s="2">
        <v>282527</v>
      </c>
      <c r="WX7" s="2">
        <v>264105</v>
      </c>
      <c r="WY7" s="2">
        <v>330688</v>
      </c>
      <c r="WZ7" s="2">
        <v>297464</v>
      </c>
      <c r="XA7" s="2">
        <v>190322</v>
      </c>
      <c r="XB7" s="2">
        <v>409434</v>
      </c>
      <c r="XC7" s="2">
        <v>83089</v>
      </c>
      <c r="XD7" s="2">
        <v>394745</v>
      </c>
      <c r="XE7" s="2">
        <v>153656</v>
      </c>
      <c r="XF7" s="2" t="s">
        <v>5</v>
      </c>
      <c r="XG7" s="2">
        <v>760548</v>
      </c>
      <c r="XH7" s="2">
        <v>168836</v>
      </c>
      <c r="XI7" s="2">
        <v>153861</v>
      </c>
      <c r="XJ7" s="2">
        <v>183988</v>
      </c>
      <c r="XK7" s="2">
        <v>912365</v>
      </c>
      <c r="XL7" s="2">
        <v>225541</v>
      </c>
      <c r="XM7" s="2">
        <v>83625</v>
      </c>
      <c r="XN7" s="2">
        <v>696172</v>
      </c>
      <c r="XO7" s="2">
        <v>251993</v>
      </c>
      <c r="XP7" s="2">
        <v>1254597</v>
      </c>
      <c r="XQ7" s="2">
        <v>503135</v>
      </c>
      <c r="XR7" s="2">
        <v>342939</v>
      </c>
      <c r="XS7" s="2">
        <v>367888</v>
      </c>
      <c r="XT7" s="2">
        <v>699176</v>
      </c>
      <c r="XU7" s="2">
        <v>374151</v>
      </c>
      <c r="XV7" s="2">
        <v>580559</v>
      </c>
      <c r="XW7" s="2">
        <v>330948</v>
      </c>
      <c r="XX7" s="2">
        <v>481489</v>
      </c>
      <c r="XY7" s="2">
        <v>654806</v>
      </c>
      <c r="XZ7" s="2">
        <v>85976</v>
      </c>
      <c r="YA7" s="2">
        <v>331018</v>
      </c>
      <c r="YB7" s="2">
        <v>692430</v>
      </c>
      <c r="YC7" s="2">
        <v>2590918</v>
      </c>
      <c r="YD7" s="2">
        <v>373874</v>
      </c>
      <c r="YE7" s="2">
        <v>255250</v>
      </c>
      <c r="YF7" s="2" t="s">
        <v>5</v>
      </c>
      <c r="YG7" s="2">
        <v>417530</v>
      </c>
      <c r="YH7" s="2">
        <v>395649</v>
      </c>
      <c r="YI7" s="2">
        <v>566736</v>
      </c>
      <c r="YJ7" s="2">
        <v>180989</v>
      </c>
      <c r="YK7" s="2">
        <v>215388</v>
      </c>
      <c r="YL7" s="2">
        <v>197556</v>
      </c>
      <c r="YM7" s="2">
        <v>3609416</v>
      </c>
      <c r="YN7" s="2">
        <v>1553887</v>
      </c>
      <c r="YO7" s="2">
        <v>145575</v>
      </c>
      <c r="YP7" s="2">
        <v>192785</v>
      </c>
      <c r="YQ7" s="2">
        <v>269533</v>
      </c>
      <c r="YR7" s="2">
        <v>634703</v>
      </c>
      <c r="YS7" s="2">
        <v>670160</v>
      </c>
      <c r="YT7" s="2">
        <v>727078</v>
      </c>
      <c r="YU7" s="2">
        <v>267604</v>
      </c>
      <c r="YV7" s="2">
        <v>190449</v>
      </c>
      <c r="YW7" s="2">
        <v>554083</v>
      </c>
      <c r="YX7" s="2">
        <v>1141417</v>
      </c>
      <c r="YY7" s="2">
        <v>578924</v>
      </c>
      <c r="YZ7" s="2">
        <v>2258102</v>
      </c>
      <c r="ZA7" s="2">
        <v>144225</v>
      </c>
      <c r="ZB7" s="2">
        <v>442767</v>
      </c>
      <c r="ZC7" s="2">
        <v>1409009</v>
      </c>
      <c r="ZD7" s="2">
        <v>814694</v>
      </c>
      <c r="ZE7" s="2">
        <v>2157563</v>
      </c>
      <c r="ZF7" s="2">
        <v>342867</v>
      </c>
      <c r="ZG7" s="2">
        <v>367352</v>
      </c>
      <c r="ZH7" s="2">
        <v>76008</v>
      </c>
      <c r="ZI7" s="2">
        <v>266001</v>
      </c>
      <c r="ZJ7" s="2">
        <v>264884</v>
      </c>
      <c r="ZK7" s="2">
        <v>249472</v>
      </c>
      <c r="ZL7" s="2">
        <v>556822</v>
      </c>
      <c r="ZM7" s="2">
        <v>68392</v>
      </c>
      <c r="ZN7" s="2">
        <v>609067</v>
      </c>
      <c r="ZO7" s="2">
        <v>350307</v>
      </c>
      <c r="ZP7" s="2">
        <v>262712</v>
      </c>
      <c r="ZQ7" s="2">
        <v>389438</v>
      </c>
      <c r="ZR7" s="2">
        <v>60919986</v>
      </c>
      <c r="ZS7" s="2">
        <v>156719</v>
      </c>
      <c r="ZT7" s="2">
        <v>52476</v>
      </c>
      <c r="ZU7" s="2">
        <v>249389</v>
      </c>
      <c r="ZV7" s="2">
        <v>571412</v>
      </c>
      <c r="ZW7" s="2">
        <v>80459</v>
      </c>
      <c r="ZX7" s="2">
        <v>407055</v>
      </c>
      <c r="ZY7" s="2">
        <v>196753</v>
      </c>
      <c r="ZZ7" s="2">
        <v>590200</v>
      </c>
      <c r="AAA7" s="2">
        <v>400822</v>
      </c>
      <c r="AAB7" s="2">
        <v>131642</v>
      </c>
      <c r="AAC7" s="2">
        <v>237875</v>
      </c>
      <c r="AAD7" s="2">
        <v>427456</v>
      </c>
      <c r="AAE7" s="2">
        <v>170933</v>
      </c>
      <c r="AAF7" s="2">
        <v>222227</v>
      </c>
      <c r="AAG7" s="2">
        <v>88886</v>
      </c>
      <c r="AAH7" s="2">
        <v>201113</v>
      </c>
      <c r="AAI7" s="2">
        <v>147286</v>
      </c>
      <c r="AAJ7" s="2">
        <v>109257</v>
      </c>
      <c r="AAK7" s="2">
        <v>215075</v>
      </c>
      <c r="AAL7" s="2">
        <v>63588</v>
      </c>
      <c r="AAM7" s="2">
        <v>44853</v>
      </c>
      <c r="AAN7" s="2">
        <v>1927669</v>
      </c>
      <c r="AAO7" s="2">
        <v>426065</v>
      </c>
      <c r="AAP7" s="2">
        <v>2150164</v>
      </c>
      <c r="AAQ7" s="2">
        <v>306044</v>
      </c>
      <c r="AAR7" s="2">
        <v>224311</v>
      </c>
      <c r="AAS7" s="2">
        <v>250063</v>
      </c>
      <c r="AAT7" s="2">
        <v>157363</v>
      </c>
      <c r="AAU7" s="2">
        <v>166441</v>
      </c>
      <c r="AAV7" s="2">
        <v>2683650</v>
      </c>
      <c r="AAW7" s="2">
        <v>179487</v>
      </c>
      <c r="AAX7" s="2">
        <v>8813856</v>
      </c>
      <c r="AAY7" s="2" t="s">
        <v>5</v>
      </c>
      <c r="AAZ7" s="2">
        <v>7363041</v>
      </c>
      <c r="ABA7" s="2">
        <v>708870</v>
      </c>
      <c r="ABB7" s="2" t="s">
        <v>5</v>
      </c>
      <c r="ABC7" s="2">
        <v>863001</v>
      </c>
      <c r="ABD7" s="2">
        <v>483649</v>
      </c>
      <c r="ABE7" s="2">
        <v>528582</v>
      </c>
      <c r="ABF7" s="2">
        <v>330161</v>
      </c>
      <c r="ABG7" s="2">
        <v>1488384</v>
      </c>
      <c r="ABH7" s="2">
        <v>33240</v>
      </c>
      <c r="ABI7" s="2">
        <v>54575</v>
      </c>
      <c r="ABJ7" s="2">
        <v>162666</v>
      </c>
      <c r="ABK7" s="2">
        <v>154150</v>
      </c>
      <c r="ABL7" s="2">
        <v>1650289</v>
      </c>
      <c r="ABM7" s="2">
        <v>164168</v>
      </c>
      <c r="ABN7" s="2">
        <v>161631</v>
      </c>
      <c r="ABO7" s="2">
        <v>2226416</v>
      </c>
      <c r="ABP7" s="2">
        <v>1359167</v>
      </c>
      <c r="ABQ7" s="2">
        <v>148084</v>
      </c>
      <c r="ABR7" s="2">
        <v>7542729</v>
      </c>
      <c r="ABS7" s="2">
        <v>821175</v>
      </c>
      <c r="ABT7" s="2">
        <v>172736</v>
      </c>
      <c r="ABU7" s="2">
        <v>51664</v>
      </c>
      <c r="ABV7" s="2">
        <v>226223</v>
      </c>
      <c r="ABW7" s="2">
        <v>157805</v>
      </c>
      <c r="ABX7" s="2">
        <v>97176</v>
      </c>
      <c r="ABY7" s="2">
        <v>126594</v>
      </c>
      <c r="ABZ7" s="2">
        <v>770757</v>
      </c>
      <c r="ACA7" s="2">
        <v>1575685</v>
      </c>
      <c r="ACB7" s="2">
        <v>2671084</v>
      </c>
      <c r="ACC7" s="2">
        <v>120158</v>
      </c>
      <c r="ACD7" s="2">
        <v>2172425</v>
      </c>
      <c r="ACE7" s="2">
        <v>542562</v>
      </c>
      <c r="ACF7" s="2">
        <v>453274</v>
      </c>
      <c r="ACG7" s="2">
        <v>214909</v>
      </c>
      <c r="ACH7" s="2">
        <v>192833</v>
      </c>
      <c r="ACI7" s="2">
        <v>260300</v>
      </c>
      <c r="ACJ7" s="2">
        <v>339311</v>
      </c>
      <c r="ACK7" s="2">
        <v>250888</v>
      </c>
      <c r="ACL7" s="2">
        <v>78603</v>
      </c>
      <c r="ACM7" s="2">
        <v>136105</v>
      </c>
      <c r="ACN7" s="2">
        <v>155172</v>
      </c>
      <c r="ACO7" s="2">
        <v>126863</v>
      </c>
      <c r="ACP7" s="2">
        <v>188431</v>
      </c>
      <c r="ACQ7" s="2">
        <v>563579</v>
      </c>
      <c r="ACR7" s="2">
        <v>750599</v>
      </c>
      <c r="ACS7" s="2">
        <v>606948</v>
      </c>
      <c r="ACT7" s="2">
        <v>311820</v>
      </c>
      <c r="ACU7" s="2">
        <v>133077</v>
      </c>
      <c r="ACV7" s="2">
        <v>289449</v>
      </c>
      <c r="ACW7" s="2">
        <v>104373</v>
      </c>
      <c r="ACX7" s="2">
        <v>605934</v>
      </c>
      <c r="ACY7" s="2">
        <v>41979</v>
      </c>
      <c r="ACZ7" s="2">
        <v>1600970</v>
      </c>
      <c r="ADA7" s="2">
        <v>318728</v>
      </c>
      <c r="ADB7" s="2">
        <v>514811</v>
      </c>
      <c r="ADC7" s="2">
        <v>47239</v>
      </c>
      <c r="ADD7" s="2">
        <v>132261</v>
      </c>
      <c r="ADE7" s="2">
        <v>237496</v>
      </c>
      <c r="ADF7" s="2">
        <v>276632</v>
      </c>
      <c r="ADG7" s="2">
        <v>775995</v>
      </c>
      <c r="ADH7" s="2">
        <v>177158</v>
      </c>
      <c r="ADI7" s="2">
        <v>741254</v>
      </c>
      <c r="ADJ7" s="2">
        <v>39187</v>
      </c>
      <c r="ADK7" s="2">
        <v>244663</v>
      </c>
      <c r="ADL7" s="2">
        <v>255060</v>
      </c>
      <c r="ADM7" s="2">
        <v>18534</v>
      </c>
      <c r="ADN7" s="2">
        <v>373935</v>
      </c>
      <c r="ADO7" s="2">
        <v>137939</v>
      </c>
      <c r="ADP7" s="2">
        <v>270360</v>
      </c>
      <c r="ADQ7" s="2">
        <v>212907</v>
      </c>
      <c r="ADR7" s="2">
        <v>121223</v>
      </c>
      <c r="ADS7" s="2">
        <v>594459</v>
      </c>
      <c r="ADT7" s="2">
        <v>258704</v>
      </c>
      <c r="ADU7" s="2">
        <v>128924</v>
      </c>
      <c r="ADV7" s="2">
        <v>200970</v>
      </c>
      <c r="ADW7" s="2">
        <v>136476</v>
      </c>
      <c r="ADX7" s="2">
        <v>280749</v>
      </c>
      <c r="ADY7" s="2">
        <v>215479</v>
      </c>
      <c r="ADZ7" s="2">
        <v>136946</v>
      </c>
      <c r="AEA7" s="2">
        <v>69643</v>
      </c>
      <c r="AEB7" s="2">
        <v>221810</v>
      </c>
      <c r="AEC7" s="2">
        <v>35538</v>
      </c>
      <c r="AED7" s="2">
        <v>1625178</v>
      </c>
      <c r="AEE7" s="2">
        <v>74881</v>
      </c>
      <c r="AEF7" s="2">
        <v>1070517</v>
      </c>
      <c r="AEG7" s="2">
        <v>145918</v>
      </c>
      <c r="AEH7" s="2">
        <v>352054</v>
      </c>
      <c r="AEI7" s="2">
        <v>190669</v>
      </c>
      <c r="AEJ7" s="2">
        <v>601558</v>
      </c>
      <c r="AEK7" s="2">
        <v>148955</v>
      </c>
      <c r="AEL7" s="2">
        <v>2023686</v>
      </c>
      <c r="AEM7" s="2">
        <v>726786</v>
      </c>
      <c r="AEN7" s="2">
        <v>241766</v>
      </c>
      <c r="AEO7" s="2">
        <v>735847</v>
      </c>
      <c r="AEP7" s="2">
        <v>1826027</v>
      </c>
      <c r="AEQ7" s="2">
        <v>115777</v>
      </c>
      <c r="AER7" s="2">
        <v>13643</v>
      </c>
      <c r="AES7" s="2">
        <v>69510</v>
      </c>
      <c r="AET7" s="2">
        <v>369405</v>
      </c>
      <c r="AEU7" s="2">
        <v>1061756</v>
      </c>
      <c r="AEV7" s="2">
        <v>67065</v>
      </c>
      <c r="AEW7" s="2">
        <v>549339</v>
      </c>
      <c r="AEX7" s="2">
        <v>92354</v>
      </c>
      <c r="AEY7" s="2">
        <v>122229</v>
      </c>
      <c r="AEZ7" s="2">
        <v>608579</v>
      </c>
      <c r="AFA7" s="2">
        <v>366709</v>
      </c>
      <c r="AFB7" s="2">
        <v>127442</v>
      </c>
      <c r="AFC7" s="2">
        <v>134490</v>
      </c>
      <c r="AFD7" s="2">
        <v>67306</v>
      </c>
      <c r="AFE7" s="2">
        <v>52641</v>
      </c>
      <c r="AFF7" s="2">
        <v>278921</v>
      </c>
      <c r="AFG7" s="2">
        <v>290274</v>
      </c>
      <c r="AFH7" s="2">
        <v>270962</v>
      </c>
      <c r="AFI7" s="2">
        <v>105444</v>
      </c>
      <c r="AFJ7" s="2">
        <v>266134</v>
      </c>
      <c r="AFK7" s="2">
        <v>435777</v>
      </c>
      <c r="AFL7" s="2">
        <v>316517</v>
      </c>
      <c r="AFM7" s="2">
        <v>626781</v>
      </c>
      <c r="AFN7" s="2">
        <v>711963</v>
      </c>
      <c r="AFO7" s="2">
        <v>500003</v>
      </c>
      <c r="AFP7" s="2">
        <v>274723</v>
      </c>
      <c r="AFQ7" s="2">
        <v>378908</v>
      </c>
      <c r="AFR7" s="2">
        <v>249028</v>
      </c>
      <c r="AFS7" s="2">
        <v>38720</v>
      </c>
      <c r="AFT7" s="2">
        <v>144647</v>
      </c>
      <c r="AFU7" s="2">
        <v>4603395</v>
      </c>
      <c r="AFV7" s="2">
        <v>58706</v>
      </c>
      <c r="AFW7" s="2">
        <v>443135</v>
      </c>
      <c r="AFX7" s="2">
        <v>206095</v>
      </c>
      <c r="AFY7" s="2">
        <v>192619</v>
      </c>
      <c r="AFZ7" s="2">
        <v>279715</v>
      </c>
      <c r="AGA7" s="2">
        <v>198350</v>
      </c>
      <c r="AGB7" s="2">
        <v>461010</v>
      </c>
      <c r="AGC7" s="2">
        <v>465181</v>
      </c>
      <c r="AGD7" s="2">
        <v>362316</v>
      </c>
      <c r="AGE7" s="2">
        <v>1198863</v>
      </c>
      <c r="AGF7" s="2">
        <v>302668</v>
      </c>
      <c r="AGG7" s="2">
        <v>284272</v>
      </c>
      <c r="AGH7" s="2">
        <v>528423</v>
      </c>
      <c r="AGI7" s="2">
        <v>198485</v>
      </c>
      <c r="AGJ7" s="2">
        <v>30081</v>
      </c>
      <c r="AGK7" s="2">
        <v>332481</v>
      </c>
      <c r="AGL7" s="2">
        <v>194362</v>
      </c>
      <c r="AGM7" s="2">
        <v>279091</v>
      </c>
      <c r="AGN7" s="2">
        <v>597617</v>
      </c>
      <c r="AGO7" s="2">
        <v>177294</v>
      </c>
      <c r="AGP7" s="2">
        <v>388660</v>
      </c>
      <c r="AGQ7" s="2">
        <v>1775535</v>
      </c>
      <c r="AGR7" s="2">
        <v>85504</v>
      </c>
      <c r="AGS7" s="2">
        <v>2115086</v>
      </c>
      <c r="AGT7" s="2">
        <v>224351</v>
      </c>
      <c r="AGU7" s="2">
        <v>727110</v>
      </c>
      <c r="AGV7" s="2">
        <v>421136</v>
      </c>
      <c r="AGW7" s="2">
        <v>641857</v>
      </c>
      <c r="AGX7" s="2">
        <v>26536</v>
      </c>
      <c r="AGY7" s="2">
        <v>108496</v>
      </c>
      <c r="AGZ7" s="2">
        <v>264268</v>
      </c>
      <c r="AHA7" s="2">
        <v>623107</v>
      </c>
      <c r="AHB7" s="2">
        <v>491513</v>
      </c>
      <c r="AHC7" s="2">
        <v>6153542</v>
      </c>
      <c r="AHD7" s="2">
        <v>54176</v>
      </c>
      <c r="AHE7" s="2">
        <v>181472</v>
      </c>
      <c r="AHF7" s="2">
        <v>337277</v>
      </c>
      <c r="AHG7" s="2">
        <v>435586</v>
      </c>
      <c r="AHH7" s="2">
        <v>196412</v>
      </c>
      <c r="AHI7" s="2">
        <v>2953140</v>
      </c>
      <c r="AHJ7" s="2">
        <v>470503</v>
      </c>
      <c r="AHK7" s="2">
        <v>459480</v>
      </c>
      <c r="AHL7" s="2">
        <v>48022</v>
      </c>
      <c r="AHM7" s="2">
        <v>318393</v>
      </c>
      <c r="AHN7" s="2">
        <v>485897</v>
      </c>
      <c r="AHO7" s="2">
        <v>1112050</v>
      </c>
      <c r="AHP7" s="2">
        <v>190177</v>
      </c>
      <c r="AHQ7" s="2">
        <v>553083</v>
      </c>
      <c r="AHR7" s="2">
        <v>1074992</v>
      </c>
      <c r="AHS7" s="2">
        <v>298782</v>
      </c>
      <c r="AHT7" s="2">
        <v>295755</v>
      </c>
      <c r="AHU7" s="2">
        <v>114674</v>
      </c>
      <c r="AHV7" s="2">
        <v>716349</v>
      </c>
      <c r="AHW7" s="2">
        <v>347464</v>
      </c>
      <c r="AHX7" s="2">
        <v>747330</v>
      </c>
      <c r="AHY7" s="2">
        <v>8964155</v>
      </c>
      <c r="AHZ7" s="2">
        <v>2647681</v>
      </c>
      <c r="AIA7" s="2">
        <v>454246</v>
      </c>
      <c r="AIB7" s="2">
        <v>294280</v>
      </c>
      <c r="AIC7" s="2">
        <v>464846</v>
      </c>
      <c r="AID7" s="2">
        <v>86458</v>
      </c>
      <c r="AIE7" s="2">
        <v>289876</v>
      </c>
      <c r="AIF7" s="2">
        <v>191217</v>
      </c>
      <c r="AIG7" s="2">
        <v>457240</v>
      </c>
      <c r="AIH7" s="2">
        <v>122809</v>
      </c>
      <c r="AII7" s="2">
        <v>117852</v>
      </c>
      <c r="AIJ7" s="2">
        <v>268563</v>
      </c>
      <c r="AIK7" s="2">
        <v>529674</v>
      </c>
      <c r="AIL7" s="2">
        <v>103500</v>
      </c>
      <c r="AIM7" s="2">
        <v>71442</v>
      </c>
      <c r="AIN7" s="2">
        <v>124873</v>
      </c>
      <c r="AIO7" s="2">
        <v>526075</v>
      </c>
      <c r="AIP7" s="2">
        <v>619883</v>
      </c>
      <c r="AIQ7" s="2">
        <v>183074</v>
      </c>
      <c r="AIR7" s="2">
        <v>75369</v>
      </c>
      <c r="AIS7" s="2">
        <v>194920</v>
      </c>
      <c r="AIT7" s="2">
        <v>39602</v>
      </c>
      <c r="AIU7" s="2">
        <v>56569</v>
      </c>
      <c r="AIV7" s="2">
        <v>80458</v>
      </c>
      <c r="AIW7" s="2">
        <v>259307</v>
      </c>
      <c r="AIX7" s="2">
        <v>190025</v>
      </c>
      <c r="AIY7" s="2">
        <v>265159</v>
      </c>
      <c r="AIZ7" s="2">
        <v>155637</v>
      </c>
      <c r="AJA7" s="2">
        <v>400129</v>
      </c>
      <c r="AJB7" s="2">
        <v>52767</v>
      </c>
      <c r="AJC7" s="2">
        <v>77935</v>
      </c>
      <c r="AJD7" s="2">
        <v>35609</v>
      </c>
      <c r="AJE7" s="2">
        <v>285199</v>
      </c>
      <c r="AJF7" s="2">
        <v>143247</v>
      </c>
      <c r="AJG7" s="2">
        <v>1632939</v>
      </c>
      <c r="AJH7" s="2">
        <v>85962</v>
      </c>
      <c r="AJI7" s="2">
        <v>135163</v>
      </c>
      <c r="AJJ7" s="2">
        <v>82148</v>
      </c>
      <c r="AJK7" s="2">
        <v>86244</v>
      </c>
      <c r="AJL7" s="2">
        <v>476485</v>
      </c>
      <c r="AJM7" s="2">
        <v>472359</v>
      </c>
      <c r="AJN7" s="2">
        <v>113293</v>
      </c>
      <c r="AJO7" s="2">
        <v>1187416</v>
      </c>
      <c r="AJP7" s="2">
        <v>126129</v>
      </c>
      <c r="AJQ7" s="2">
        <v>161396</v>
      </c>
      <c r="AJR7" s="2">
        <v>121317</v>
      </c>
      <c r="AJS7" s="2">
        <v>215788</v>
      </c>
      <c r="AJT7" s="2">
        <v>2416838</v>
      </c>
      <c r="AJU7" s="2">
        <v>286978</v>
      </c>
      <c r="AJV7" s="2">
        <v>913094</v>
      </c>
      <c r="AJW7" s="2">
        <v>568071</v>
      </c>
      <c r="AJX7" s="2">
        <v>412575</v>
      </c>
      <c r="AJY7" s="2">
        <v>221303</v>
      </c>
      <c r="AJZ7" s="2">
        <v>4055782</v>
      </c>
      <c r="AKA7" s="2">
        <v>166041</v>
      </c>
      <c r="AKB7" s="2">
        <v>245477</v>
      </c>
      <c r="AKC7" s="2">
        <v>98910</v>
      </c>
      <c r="AKD7" s="2">
        <v>227372</v>
      </c>
      <c r="AKE7" s="2">
        <v>3552197</v>
      </c>
      <c r="AKF7" s="2">
        <v>626278</v>
      </c>
      <c r="AKG7" s="2">
        <v>1491286</v>
      </c>
      <c r="AKH7" s="2">
        <v>1105401</v>
      </c>
      <c r="AKI7" s="2">
        <v>229494</v>
      </c>
      <c r="AKJ7" s="2">
        <v>370131</v>
      </c>
      <c r="AKK7" s="2">
        <v>1470842</v>
      </c>
      <c r="AKL7" s="2">
        <v>2184598</v>
      </c>
      <c r="AKM7" s="2">
        <v>159672</v>
      </c>
      <c r="AKN7" s="2">
        <v>293075</v>
      </c>
      <c r="AKO7" s="2">
        <v>65970</v>
      </c>
      <c r="AKP7" s="2">
        <v>123604</v>
      </c>
      <c r="AKQ7" s="2">
        <v>711671</v>
      </c>
      <c r="AKR7" s="2">
        <v>410441</v>
      </c>
      <c r="AKS7" s="2">
        <v>1258293</v>
      </c>
      <c r="AKT7" s="2">
        <v>1848303</v>
      </c>
      <c r="AKU7" s="2">
        <v>1046526</v>
      </c>
      <c r="AKV7" s="2">
        <v>476000</v>
      </c>
      <c r="AKW7" s="2">
        <v>111027</v>
      </c>
      <c r="AKX7" s="2">
        <v>58520</v>
      </c>
      <c r="AKY7" s="2">
        <v>112630</v>
      </c>
      <c r="AKZ7" s="2">
        <v>106786</v>
      </c>
      <c r="ALA7" s="2">
        <v>233778</v>
      </c>
      <c r="ALB7" s="2">
        <v>630366</v>
      </c>
      <c r="ALC7" s="2">
        <v>614573</v>
      </c>
      <c r="ALD7" s="2">
        <v>503024</v>
      </c>
      <c r="ALE7" s="2">
        <v>78883</v>
      </c>
      <c r="ALF7" s="2">
        <v>95670</v>
      </c>
      <c r="ALG7" s="2" t="s">
        <v>5</v>
      </c>
      <c r="ALH7" s="2">
        <v>227465</v>
      </c>
      <c r="ALI7" s="2">
        <v>652736</v>
      </c>
      <c r="ALJ7" s="2">
        <v>126339</v>
      </c>
      <c r="ALK7" s="2" t="s">
        <v>5</v>
      </c>
      <c r="ALL7" s="2">
        <v>371231</v>
      </c>
      <c r="ALM7" s="2">
        <v>1123645</v>
      </c>
      <c r="ALN7" s="2">
        <v>258542</v>
      </c>
      <c r="ALO7" s="2">
        <v>1801516</v>
      </c>
      <c r="ALP7" s="2">
        <v>87151</v>
      </c>
      <c r="ALQ7" s="2">
        <v>88065</v>
      </c>
      <c r="ALR7" s="2">
        <v>233941</v>
      </c>
      <c r="ALS7" s="2">
        <v>1422665</v>
      </c>
      <c r="ALT7" s="2">
        <v>679272</v>
      </c>
      <c r="ALU7" s="2">
        <v>3210106</v>
      </c>
      <c r="ALV7" s="2">
        <v>4677673</v>
      </c>
      <c r="ALW7" s="2">
        <v>72454</v>
      </c>
      <c r="ALX7" s="2">
        <v>963792</v>
      </c>
      <c r="ALY7" s="2">
        <v>427419</v>
      </c>
      <c r="ALZ7" s="2">
        <v>2574562</v>
      </c>
      <c r="AMA7" s="2">
        <v>1866322</v>
      </c>
      <c r="AMB7" s="2">
        <v>253742866</v>
      </c>
      <c r="AMC7" s="2">
        <v>8184</v>
      </c>
      <c r="AMD7" s="2">
        <v>164575</v>
      </c>
      <c r="AME7" s="2">
        <v>49713</v>
      </c>
      <c r="AMF7" s="2">
        <v>317512</v>
      </c>
      <c r="AMG7" s="2">
        <v>205925</v>
      </c>
      <c r="AMH7" s="2">
        <v>18866438</v>
      </c>
      <c r="AMI7" s="2">
        <v>9700910</v>
      </c>
      <c r="AMJ7" s="2">
        <v>370745</v>
      </c>
      <c r="AMK7" s="2">
        <v>58281</v>
      </c>
      <c r="AML7" s="2">
        <v>25399</v>
      </c>
      <c r="AMM7" s="2" t="s">
        <v>5</v>
      </c>
      <c r="AMN7" s="2">
        <v>3686498</v>
      </c>
      <c r="AMO7" s="2">
        <v>481861</v>
      </c>
      <c r="AMP7" s="2">
        <v>1381291</v>
      </c>
      <c r="AMQ7" s="2">
        <v>197046</v>
      </c>
      <c r="AMR7" s="2">
        <v>124604</v>
      </c>
      <c r="AMS7" s="2">
        <v>179507</v>
      </c>
      <c r="AMT7" s="2">
        <v>106054</v>
      </c>
      <c r="AMU7" s="2">
        <v>22754</v>
      </c>
      <c r="AMV7" s="2">
        <v>60355912</v>
      </c>
      <c r="AMW7" s="2">
        <v>830219</v>
      </c>
      <c r="AMX7" s="2">
        <v>36417</v>
      </c>
      <c r="AMY7" s="2">
        <v>30831</v>
      </c>
      <c r="AMZ7" s="2">
        <v>496992</v>
      </c>
      <c r="ANA7" s="2">
        <v>346905</v>
      </c>
      <c r="ANB7" s="2">
        <v>456546</v>
      </c>
      <c r="ANC7" s="2">
        <v>53328</v>
      </c>
      <c r="AND7" s="2">
        <v>100588</v>
      </c>
      <c r="ANE7" s="2">
        <v>1791832</v>
      </c>
      <c r="ANF7" s="2">
        <v>118768</v>
      </c>
      <c r="ANG7" s="2">
        <v>289946</v>
      </c>
      <c r="ANH7" s="2">
        <v>39295</v>
      </c>
      <c r="ANI7" s="2">
        <v>186851</v>
      </c>
      <c r="ANJ7" s="2">
        <v>125854</v>
      </c>
      <c r="ANK7" s="2">
        <v>259723</v>
      </c>
      <c r="ANL7" s="2">
        <v>54631</v>
      </c>
      <c r="ANM7" s="2">
        <v>287333</v>
      </c>
      <c r="ANN7" s="2">
        <v>409742</v>
      </c>
      <c r="ANO7" s="2">
        <v>372680</v>
      </c>
      <c r="ANP7" s="2">
        <v>316478</v>
      </c>
      <c r="ANQ7" s="2">
        <v>999726</v>
      </c>
      <c r="ANR7" s="2">
        <v>39213</v>
      </c>
      <c r="ANS7" s="2" t="s">
        <v>5</v>
      </c>
      <c r="ANT7" s="2">
        <v>220191</v>
      </c>
      <c r="ANU7" s="2">
        <v>1948490</v>
      </c>
      <c r="ANV7" s="2">
        <v>473830</v>
      </c>
      <c r="ANW7" s="2">
        <v>29701</v>
      </c>
      <c r="ANX7" s="2">
        <v>156515</v>
      </c>
      <c r="ANY7" s="2">
        <v>1402240</v>
      </c>
      <c r="ANZ7" s="2">
        <v>133052</v>
      </c>
      <c r="AOA7" s="2">
        <v>213488</v>
      </c>
      <c r="AOB7" s="2">
        <v>419695</v>
      </c>
      <c r="AOC7" s="2">
        <v>112728</v>
      </c>
      <c r="AOD7" s="2">
        <v>37053</v>
      </c>
      <c r="AOE7" s="2">
        <v>50336</v>
      </c>
      <c r="AOF7" s="2">
        <v>86133</v>
      </c>
      <c r="AOG7" s="2">
        <v>903411</v>
      </c>
      <c r="AOH7" s="2">
        <v>330626</v>
      </c>
      <c r="AOI7" s="2">
        <v>62650</v>
      </c>
      <c r="AOJ7" s="2">
        <v>129257</v>
      </c>
      <c r="AOK7" s="2">
        <v>349938</v>
      </c>
      <c r="AOL7" s="2">
        <v>38260</v>
      </c>
      <c r="AOM7" s="2">
        <v>216352</v>
      </c>
      <c r="AON7" s="2">
        <v>19699</v>
      </c>
      <c r="AOO7" s="2">
        <v>161380</v>
      </c>
      <c r="AOP7" s="2">
        <v>2599658</v>
      </c>
      <c r="AOQ7" s="2">
        <v>125279</v>
      </c>
      <c r="AOR7" s="2">
        <v>198142</v>
      </c>
      <c r="AOS7" s="2">
        <v>8108777</v>
      </c>
      <c r="AOT7" s="2">
        <v>222327</v>
      </c>
      <c r="AOU7" s="2">
        <v>2024099</v>
      </c>
      <c r="AOV7" s="2">
        <v>270102</v>
      </c>
      <c r="AOW7" s="2">
        <v>1218814</v>
      </c>
      <c r="AOX7" s="2">
        <v>196800</v>
      </c>
      <c r="AOY7" s="2">
        <v>136464</v>
      </c>
      <c r="AOZ7" s="2">
        <v>111416</v>
      </c>
      <c r="APA7" s="2">
        <v>56675</v>
      </c>
      <c r="APB7" s="2">
        <v>604325</v>
      </c>
      <c r="APC7" s="2">
        <v>211965</v>
      </c>
      <c r="APD7" s="2">
        <v>426586</v>
      </c>
      <c r="APE7" s="2">
        <v>189851</v>
      </c>
      <c r="APF7" s="2">
        <v>196006</v>
      </c>
      <c r="APG7" s="2">
        <v>7621041</v>
      </c>
      <c r="APH7" s="2">
        <v>414880</v>
      </c>
      <c r="API7" s="2">
        <v>458217</v>
      </c>
      <c r="APJ7" s="2">
        <v>137018</v>
      </c>
      <c r="APK7" s="2">
        <v>191882</v>
      </c>
      <c r="APL7" s="2">
        <v>386253</v>
      </c>
      <c r="APM7" s="2">
        <v>106803</v>
      </c>
      <c r="APN7" s="2">
        <v>178229</v>
      </c>
      <c r="APO7" s="2">
        <v>356161</v>
      </c>
      <c r="APP7" s="2">
        <v>274276</v>
      </c>
      <c r="APQ7" s="2">
        <v>926975</v>
      </c>
      <c r="APR7" s="2">
        <v>549707</v>
      </c>
      <c r="APS7" s="2">
        <v>662263</v>
      </c>
      <c r="APT7" s="2">
        <v>470144</v>
      </c>
      <c r="APU7" s="2">
        <v>799802</v>
      </c>
      <c r="APV7" s="2">
        <v>372846</v>
      </c>
      <c r="APW7" s="2">
        <v>506971</v>
      </c>
      <c r="APX7" s="2">
        <v>299013</v>
      </c>
      <c r="APY7" s="2">
        <v>128165</v>
      </c>
      <c r="APZ7" s="2">
        <v>1043916</v>
      </c>
      <c r="AQA7" s="2">
        <v>1560484</v>
      </c>
      <c r="AQB7" s="2">
        <v>513967</v>
      </c>
      <c r="AQC7" s="2">
        <v>109215</v>
      </c>
      <c r="AQD7" s="2">
        <v>159051</v>
      </c>
      <c r="AQE7" s="2">
        <v>318772</v>
      </c>
      <c r="AQF7" s="2">
        <v>77777</v>
      </c>
      <c r="AQG7" s="2">
        <v>30894</v>
      </c>
      <c r="AQH7" s="2">
        <v>42141</v>
      </c>
      <c r="AQI7" s="2">
        <v>188385</v>
      </c>
      <c r="AQJ7" s="2">
        <v>377023</v>
      </c>
      <c r="AQK7" s="2">
        <v>307573</v>
      </c>
      <c r="AQL7" s="2">
        <v>117632</v>
      </c>
      <c r="AQM7" s="2">
        <v>572239</v>
      </c>
      <c r="AQN7" s="2">
        <v>1596500</v>
      </c>
      <c r="AQO7" s="2">
        <v>321502</v>
      </c>
      <c r="AQP7" s="2">
        <v>814046</v>
      </c>
      <c r="AQQ7" s="2">
        <v>194223</v>
      </c>
      <c r="AQR7" s="2">
        <v>499534</v>
      </c>
      <c r="AQS7" s="2">
        <v>63934</v>
      </c>
      <c r="AQT7" s="2">
        <v>452924</v>
      </c>
      <c r="AQU7" s="2">
        <v>239081</v>
      </c>
      <c r="AQV7" s="2">
        <v>422271</v>
      </c>
      <c r="AQW7" s="2">
        <v>17557</v>
      </c>
      <c r="AQX7" s="2">
        <v>187259</v>
      </c>
      <c r="AQY7" s="2">
        <v>470326</v>
      </c>
      <c r="AQZ7" s="2">
        <v>16368</v>
      </c>
      <c r="ARA7" s="2">
        <v>5015701</v>
      </c>
      <c r="ARB7" s="2">
        <v>146768</v>
      </c>
      <c r="ARC7" s="2">
        <v>738160</v>
      </c>
      <c r="ARD7" s="2">
        <v>5731680</v>
      </c>
      <c r="ARE7" s="2">
        <v>299042</v>
      </c>
      <c r="ARF7" s="2">
        <v>760916</v>
      </c>
      <c r="ARG7" s="2">
        <v>323155</v>
      </c>
      <c r="ARH7" s="2">
        <v>453316</v>
      </c>
      <c r="ARI7" s="2">
        <v>169584</v>
      </c>
      <c r="ARJ7" s="2">
        <v>2448293</v>
      </c>
      <c r="ARK7" s="2">
        <v>982762</v>
      </c>
      <c r="ARL7" s="2">
        <v>200742</v>
      </c>
      <c r="ARM7" s="2">
        <v>167990</v>
      </c>
      <c r="ARN7" s="2">
        <v>887659</v>
      </c>
      <c r="ARO7" s="2">
        <v>740375</v>
      </c>
      <c r="ARP7" s="2">
        <v>181128</v>
      </c>
      <c r="ARQ7" s="2">
        <v>68838</v>
      </c>
      <c r="ARR7" s="2">
        <v>9544049</v>
      </c>
      <c r="ARS7" s="2">
        <v>2691893</v>
      </c>
      <c r="ART7" s="2">
        <v>180181</v>
      </c>
      <c r="ARU7" s="2">
        <v>649752</v>
      </c>
      <c r="ARV7" s="2">
        <v>179254</v>
      </c>
      <c r="ARW7" s="2">
        <v>861081</v>
      </c>
      <c r="ARX7" s="2">
        <v>2983283</v>
      </c>
      <c r="ARY7" s="2">
        <v>550174</v>
      </c>
      <c r="ARZ7" s="2">
        <v>635513</v>
      </c>
      <c r="ASA7" s="2">
        <v>261837</v>
      </c>
      <c r="ASB7" s="2">
        <v>2161585</v>
      </c>
      <c r="ASC7" s="2">
        <v>77372</v>
      </c>
      <c r="ASD7" s="2">
        <v>75101</v>
      </c>
      <c r="ASE7" s="2" t="s">
        <v>5</v>
      </c>
      <c r="ASF7" s="2">
        <v>246479</v>
      </c>
      <c r="ASG7" s="2">
        <v>654448</v>
      </c>
      <c r="ASH7" s="2">
        <v>42944</v>
      </c>
      <c r="ASI7" s="2">
        <v>66458</v>
      </c>
      <c r="ASJ7" s="2">
        <v>122205</v>
      </c>
      <c r="ASK7" s="2">
        <v>7096444</v>
      </c>
      <c r="ASL7" s="2">
        <v>694737</v>
      </c>
      <c r="ASM7" s="2">
        <v>116808</v>
      </c>
      <c r="ASN7" s="2">
        <v>28178</v>
      </c>
      <c r="ASO7" s="2">
        <v>193839</v>
      </c>
      <c r="ASP7" s="2">
        <v>829713</v>
      </c>
      <c r="ASQ7" s="2" t="s">
        <v>5</v>
      </c>
      <c r="ASR7" s="2">
        <v>5468022</v>
      </c>
      <c r="ASS7" s="2" t="s">
        <v>5</v>
      </c>
      <c r="AST7" s="2">
        <v>354247</v>
      </c>
      <c r="ASU7" s="2">
        <v>201153</v>
      </c>
      <c r="ASV7" s="2">
        <v>97485</v>
      </c>
      <c r="ASW7" s="2">
        <v>101107</v>
      </c>
      <c r="ASX7" s="2">
        <v>135513</v>
      </c>
      <c r="ASY7" s="2">
        <v>164947</v>
      </c>
      <c r="ASZ7" s="2">
        <v>63568</v>
      </c>
      <c r="ATA7" s="2">
        <v>276227</v>
      </c>
      <c r="ATB7" s="2">
        <v>43276</v>
      </c>
      <c r="ATC7" s="2">
        <v>5710461</v>
      </c>
      <c r="ATD7" s="2">
        <v>3134318</v>
      </c>
      <c r="ATE7" s="2">
        <v>5699285</v>
      </c>
      <c r="ATF7" s="2">
        <v>346761</v>
      </c>
      <c r="ATG7" s="2">
        <v>517814</v>
      </c>
      <c r="ATH7" s="2">
        <v>3548084</v>
      </c>
      <c r="ATI7" s="2">
        <v>259789</v>
      </c>
      <c r="ATJ7" s="2">
        <v>591283</v>
      </c>
      <c r="ATK7" s="2">
        <v>348156</v>
      </c>
      <c r="ATL7" s="2">
        <v>23471</v>
      </c>
      <c r="ATM7" s="2">
        <v>575132</v>
      </c>
      <c r="ATN7" s="2">
        <v>1876318</v>
      </c>
      <c r="ATO7" s="2">
        <v>45158</v>
      </c>
      <c r="ATP7" s="2">
        <v>208375</v>
      </c>
      <c r="ATQ7" s="2">
        <v>468305</v>
      </c>
      <c r="ATR7" s="2">
        <v>135061</v>
      </c>
      <c r="ATS7" s="2">
        <v>186209</v>
      </c>
      <c r="ATT7" s="2">
        <v>801705</v>
      </c>
      <c r="ATU7" s="2">
        <v>69637</v>
      </c>
      <c r="ATV7" s="2">
        <v>108140</v>
      </c>
      <c r="ATW7" s="2">
        <v>689096</v>
      </c>
      <c r="ATX7" s="2">
        <v>1543920</v>
      </c>
      <c r="ATY7" s="2">
        <v>249680</v>
      </c>
      <c r="ATZ7" s="2">
        <v>2644384</v>
      </c>
      <c r="AUA7" s="2">
        <v>827985</v>
      </c>
      <c r="AUB7" s="2">
        <v>123758</v>
      </c>
      <c r="AUC7" s="2">
        <v>18243</v>
      </c>
      <c r="AUD7" s="2">
        <v>731836</v>
      </c>
      <c r="AUE7" s="2">
        <v>2391153</v>
      </c>
      <c r="AUF7" s="2">
        <v>209995</v>
      </c>
      <c r="AUG7" s="2">
        <v>216494</v>
      </c>
      <c r="AUH7" s="2">
        <v>237553</v>
      </c>
      <c r="AUI7" s="2">
        <v>932297</v>
      </c>
      <c r="AUJ7" s="2">
        <v>357987</v>
      </c>
      <c r="AUK7" s="2">
        <v>1998054</v>
      </c>
      <c r="AUL7" s="2">
        <v>168275</v>
      </c>
      <c r="AUM7" s="2" t="s">
        <v>5</v>
      </c>
      <c r="AUN7" s="2">
        <v>468237</v>
      </c>
      <c r="AUO7" s="2">
        <v>154553</v>
      </c>
      <c r="AUP7" s="2">
        <v>274263</v>
      </c>
      <c r="AUQ7" s="2">
        <v>205168</v>
      </c>
      <c r="AUR7" s="2">
        <v>3314514</v>
      </c>
      <c r="AUS7" s="2">
        <v>305727</v>
      </c>
      <c r="AUT7" s="2">
        <v>171623</v>
      </c>
      <c r="AUU7" s="2">
        <v>136435</v>
      </c>
      <c r="AUV7" s="2">
        <v>318336</v>
      </c>
      <c r="AUW7" s="2" t="s">
        <v>5</v>
      </c>
      <c r="AUX7" s="2">
        <v>66503</v>
      </c>
      <c r="AUY7" s="2">
        <v>36075</v>
      </c>
      <c r="AUZ7" s="2">
        <v>91646</v>
      </c>
      <c r="AVA7" s="2">
        <v>2329713</v>
      </c>
      <c r="AVB7" s="2">
        <v>322751</v>
      </c>
      <c r="AVC7" s="2">
        <v>173871</v>
      </c>
      <c r="AVD7" s="2">
        <v>334554</v>
      </c>
      <c r="AVE7" s="2">
        <v>520787</v>
      </c>
      <c r="AVF7" s="2">
        <v>613181</v>
      </c>
      <c r="AVG7" s="2">
        <v>157310</v>
      </c>
      <c r="AVH7" s="2">
        <v>45041</v>
      </c>
      <c r="AVI7" s="2">
        <v>370575</v>
      </c>
      <c r="AVJ7" s="2">
        <v>75460</v>
      </c>
      <c r="AVK7" s="2">
        <v>342966</v>
      </c>
      <c r="AVL7" s="2">
        <v>632795</v>
      </c>
      <c r="AVM7" s="2">
        <v>441891</v>
      </c>
      <c r="AVN7" s="2">
        <v>229939</v>
      </c>
      <c r="AVO7" s="2">
        <v>629161</v>
      </c>
      <c r="AVP7" s="2">
        <v>267411</v>
      </c>
      <c r="AVQ7" s="2">
        <v>218703</v>
      </c>
      <c r="AVR7" s="2">
        <v>1225235</v>
      </c>
      <c r="AVS7" s="2">
        <v>85028</v>
      </c>
      <c r="AVT7" s="2">
        <v>306183</v>
      </c>
      <c r="AVU7" s="2">
        <v>183068</v>
      </c>
      <c r="AVV7" s="2">
        <v>391832</v>
      </c>
      <c r="AVW7" s="2">
        <v>145174</v>
      </c>
      <c r="AVX7" s="2">
        <v>25175</v>
      </c>
      <c r="AVY7" s="2">
        <v>77183</v>
      </c>
      <c r="AVZ7" s="2">
        <v>64369</v>
      </c>
      <c r="AWA7" s="2">
        <v>594312</v>
      </c>
      <c r="AWB7" s="2">
        <v>139820</v>
      </c>
      <c r="AWC7" s="2">
        <v>64161</v>
      </c>
      <c r="AWD7" s="2">
        <v>178809</v>
      </c>
      <c r="AWE7" s="2">
        <v>103934</v>
      </c>
      <c r="AWF7" s="2">
        <v>32253</v>
      </c>
      <c r="AWG7" s="2">
        <v>315406</v>
      </c>
      <c r="AWH7" s="2">
        <v>347519</v>
      </c>
      <c r="AWI7" s="2">
        <v>486080</v>
      </c>
      <c r="AWJ7" s="2">
        <v>186876</v>
      </c>
      <c r="AWK7" s="2">
        <v>86889</v>
      </c>
      <c r="AWL7" s="2">
        <v>188497</v>
      </c>
      <c r="AWM7" s="2">
        <v>113692</v>
      </c>
      <c r="AWN7" s="2">
        <v>314301</v>
      </c>
      <c r="AWO7" s="2">
        <v>323929</v>
      </c>
      <c r="AWP7" s="2">
        <v>57780</v>
      </c>
      <c r="AWQ7" s="2">
        <v>142381</v>
      </c>
      <c r="AWR7" s="2">
        <v>50279</v>
      </c>
      <c r="AWS7" s="2">
        <v>137659</v>
      </c>
      <c r="AWT7" s="2" t="s">
        <v>5</v>
      </c>
      <c r="AWU7" s="2">
        <v>83119</v>
      </c>
      <c r="AWV7" s="2">
        <v>694137</v>
      </c>
      <c r="AWW7" s="2">
        <v>120376</v>
      </c>
      <c r="AWX7" s="2">
        <v>72814</v>
      </c>
      <c r="AWY7" s="2">
        <v>703821</v>
      </c>
      <c r="AWZ7" s="2">
        <v>287629</v>
      </c>
      <c r="AXA7" s="2">
        <v>214981</v>
      </c>
      <c r="AXB7" s="2">
        <v>162427</v>
      </c>
      <c r="AXC7" s="2">
        <v>594796</v>
      </c>
      <c r="AXD7" s="2">
        <v>145589</v>
      </c>
      <c r="AXE7" s="2">
        <v>368595</v>
      </c>
      <c r="AXF7" s="2">
        <v>184456</v>
      </c>
      <c r="AXG7" s="2">
        <v>3880625</v>
      </c>
      <c r="AXH7" s="2" t="s">
        <v>5</v>
      </c>
      <c r="AXI7" s="2">
        <v>179935</v>
      </c>
      <c r="AXJ7" s="2">
        <v>26797</v>
      </c>
      <c r="AXK7" s="2">
        <v>83510</v>
      </c>
      <c r="AXL7" s="2">
        <v>3193083</v>
      </c>
      <c r="AXM7" s="2">
        <v>250121</v>
      </c>
      <c r="AXN7" s="2">
        <v>585491</v>
      </c>
      <c r="AXO7" s="2">
        <v>80139</v>
      </c>
      <c r="AXP7" s="2">
        <v>163596</v>
      </c>
      <c r="AXQ7" s="2">
        <v>246098</v>
      </c>
      <c r="AXR7" s="2">
        <v>4069969</v>
      </c>
      <c r="AXS7" s="2">
        <v>3877</v>
      </c>
      <c r="AXT7" s="2">
        <v>96501</v>
      </c>
      <c r="AXU7" s="2">
        <v>9563900</v>
      </c>
      <c r="AXV7" s="2">
        <v>131554</v>
      </c>
      <c r="AXW7" s="2">
        <v>9084652</v>
      </c>
      <c r="AXX7" s="2">
        <v>458995</v>
      </c>
      <c r="AXY7" s="2">
        <v>383039</v>
      </c>
      <c r="AXZ7" s="2">
        <v>264324</v>
      </c>
      <c r="AYA7" s="2">
        <v>324042</v>
      </c>
      <c r="AYB7" s="2">
        <v>275711</v>
      </c>
      <c r="AYC7" s="2">
        <v>70344</v>
      </c>
      <c r="AYD7" s="2">
        <v>343186</v>
      </c>
      <c r="AYE7" s="2">
        <v>9834967</v>
      </c>
      <c r="AYF7" s="2">
        <v>110947</v>
      </c>
      <c r="AYG7" s="2">
        <v>663281</v>
      </c>
      <c r="AYH7" s="2">
        <v>852045</v>
      </c>
      <c r="AYI7" s="2">
        <v>129207</v>
      </c>
      <c r="AYJ7" s="2">
        <v>889052</v>
      </c>
      <c r="AYK7" s="2">
        <v>144981</v>
      </c>
      <c r="AYL7" s="2">
        <v>499195</v>
      </c>
      <c r="AYM7" s="2">
        <v>172586</v>
      </c>
      <c r="AYN7" s="2">
        <v>571339</v>
      </c>
      <c r="AYO7" s="2">
        <v>574100</v>
      </c>
      <c r="AYP7" s="2">
        <v>13377</v>
      </c>
      <c r="AYQ7" s="2">
        <v>118768</v>
      </c>
      <c r="AYR7" s="2">
        <v>295939</v>
      </c>
      <c r="AYS7" s="2">
        <v>206387</v>
      </c>
      <c r="AYT7" s="2">
        <v>1299935</v>
      </c>
      <c r="AYU7" s="2">
        <v>776776</v>
      </c>
      <c r="AYV7" s="2">
        <v>1122586</v>
      </c>
      <c r="AYW7" s="2">
        <v>1504147</v>
      </c>
      <c r="AYX7" s="2">
        <v>3314782</v>
      </c>
      <c r="AYY7" s="2">
        <v>151896</v>
      </c>
      <c r="AYZ7" s="2">
        <v>605115</v>
      </c>
      <c r="AZA7" s="2">
        <v>556571</v>
      </c>
      <c r="AZB7" s="2">
        <v>650026</v>
      </c>
      <c r="AZC7" s="2">
        <v>137956</v>
      </c>
      <c r="AZD7" s="2">
        <v>92295</v>
      </c>
      <c r="AZE7" s="2">
        <v>5594738</v>
      </c>
      <c r="AZF7" s="2">
        <v>1240360</v>
      </c>
      <c r="AZG7" s="2">
        <v>6048831</v>
      </c>
      <c r="AZH7" s="2">
        <v>18580550</v>
      </c>
      <c r="AZI7" s="2">
        <v>422984</v>
      </c>
      <c r="AZJ7" s="2">
        <v>2414601</v>
      </c>
      <c r="AZK7" s="2">
        <v>811252</v>
      </c>
      <c r="AZL7" s="2">
        <v>157787</v>
      </c>
      <c r="AZM7" s="2">
        <v>198510</v>
      </c>
      <c r="AZN7" s="2">
        <v>563665</v>
      </c>
      <c r="AZO7" s="2" t="s">
        <v>5</v>
      </c>
      <c r="AZP7" s="2">
        <v>8263551</v>
      </c>
      <c r="AZQ7" s="2">
        <v>375233</v>
      </c>
      <c r="AZR7" s="2">
        <v>889090</v>
      </c>
      <c r="AZS7" s="2">
        <v>230055</v>
      </c>
      <c r="AZT7" s="2">
        <v>433337</v>
      </c>
      <c r="AZU7" s="2">
        <v>330623</v>
      </c>
      <c r="AZV7" s="2">
        <v>7621571</v>
      </c>
      <c r="AZW7" s="2">
        <v>1039853</v>
      </c>
      <c r="AZX7" s="2">
        <v>392585</v>
      </c>
      <c r="AZY7" s="2">
        <v>3330</v>
      </c>
      <c r="AZZ7" s="2">
        <v>6957623</v>
      </c>
      <c r="BAA7" s="2">
        <v>179758</v>
      </c>
      <c r="BAB7" s="2">
        <v>260270</v>
      </c>
      <c r="BAC7" s="2">
        <v>19083804</v>
      </c>
      <c r="BAD7" s="2">
        <v>322352</v>
      </c>
      <c r="BAE7" s="2">
        <v>8876</v>
      </c>
      <c r="BAF7" s="2">
        <v>70701190</v>
      </c>
      <c r="BAG7" s="2">
        <v>389453</v>
      </c>
      <c r="BAH7" s="2">
        <v>2058103</v>
      </c>
      <c r="BAI7" s="2">
        <v>41990</v>
      </c>
      <c r="BAJ7" s="2">
        <v>243964</v>
      </c>
      <c r="BAK7" s="2">
        <v>77198</v>
      </c>
      <c r="BAL7" s="2">
        <v>433048</v>
      </c>
      <c r="BAM7" s="2">
        <v>130739</v>
      </c>
      <c r="BAN7" s="2">
        <v>646147</v>
      </c>
      <c r="BAO7" s="2">
        <v>3019389</v>
      </c>
      <c r="BAP7" s="2">
        <v>855021</v>
      </c>
      <c r="BAQ7" s="2">
        <v>96323</v>
      </c>
      <c r="BAR7" s="2">
        <v>406267</v>
      </c>
      <c r="BAS7" s="2">
        <v>57649</v>
      </c>
      <c r="BAT7" s="2">
        <v>1099970</v>
      </c>
      <c r="BAU7" s="2">
        <v>415481</v>
      </c>
      <c r="BAV7" s="2">
        <v>669499</v>
      </c>
      <c r="BAW7" s="2">
        <v>543935</v>
      </c>
      <c r="BAX7" s="2">
        <v>384390</v>
      </c>
      <c r="BAY7" s="2">
        <v>179422</v>
      </c>
      <c r="BAZ7" s="2">
        <v>478831</v>
      </c>
      <c r="BBA7" s="2">
        <v>477613</v>
      </c>
      <c r="BBB7" s="2">
        <v>2877877</v>
      </c>
      <c r="BBC7" s="2">
        <v>644802</v>
      </c>
      <c r="BBD7" s="2">
        <v>703616</v>
      </c>
      <c r="BBE7" s="2">
        <v>324304</v>
      </c>
      <c r="BBF7" s="2">
        <v>464993</v>
      </c>
      <c r="BBG7" s="2">
        <v>351595</v>
      </c>
      <c r="BBH7" s="2">
        <v>299524</v>
      </c>
      <c r="BBI7" s="2">
        <v>248871</v>
      </c>
      <c r="BBJ7" s="2">
        <v>6366429</v>
      </c>
      <c r="BBK7" s="2">
        <v>238518</v>
      </c>
      <c r="BBL7" s="2">
        <v>186375</v>
      </c>
      <c r="BBM7" s="2">
        <v>211801</v>
      </c>
      <c r="BBN7" s="2">
        <v>68771</v>
      </c>
      <c r="BBO7" s="2">
        <v>1427124</v>
      </c>
      <c r="BBP7" s="2">
        <v>423905</v>
      </c>
      <c r="BBQ7" s="2">
        <v>469509</v>
      </c>
      <c r="BBR7" s="2">
        <v>48700</v>
      </c>
      <c r="BBS7" s="2">
        <v>358562</v>
      </c>
      <c r="BBT7" s="2">
        <v>1074279</v>
      </c>
      <c r="BBU7" s="2">
        <v>156241</v>
      </c>
      <c r="BBV7" s="2">
        <v>477503</v>
      </c>
      <c r="BBW7" s="2">
        <v>441766</v>
      </c>
      <c r="BBX7" s="2">
        <v>219207</v>
      </c>
      <c r="BBY7" s="2">
        <v>108407</v>
      </c>
      <c r="BBZ7" s="2">
        <v>101574</v>
      </c>
      <c r="BCA7" s="2">
        <v>9704907</v>
      </c>
      <c r="BCB7" s="2">
        <v>209320</v>
      </c>
      <c r="BCC7" s="2">
        <v>65796</v>
      </c>
      <c r="BCD7" s="2">
        <v>322890</v>
      </c>
      <c r="BCE7" s="2">
        <v>1301422</v>
      </c>
      <c r="BCF7" s="2">
        <v>512846</v>
      </c>
      <c r="BCG7" s="2">
        <v>186614</v>
      </c>
      <c r="BCH7" s="2">
        <v>222647</v>
      </c>
      <c r="BCI7" s="2">
        <v>130698</v>
      </c>
      <c r="BCJ7" s="2">
        <v>263151</v>
      </c>
      <c r="BCK7" s="2">
        <v>83746</v>
      </c>
      <c r="BCL7" s="2">
        <v>100543</v>
      </c>
      <c r="BCM7" s="2">
        <v>366158</v>
      </c>
      <c r="BCN7" s="2">
        <v>179612</v>
      </c>
      <c r="BCO7" s="2">
        <v>116558</v>
      </c>
      <c r="BCP7" s="2">
        <v>356886</v>
      </c>
      <c r="BCQ7" s="2">
        <v>854079</v>
      </c>
      <c r="BCR7" s="2">
        <v>2258424</v>
      </c>
      <c r="BCS7" s="2">
        <v>121454</v>
      </c>
      <c r="BCT7" s="2">
        <v>1246553</v>
      </c>
      <c r="BCU7" s="2">
        <v>472577</v>
      </c>
      <c r="BCV7" s="2">
        <v>36633</v>
      </c>
      <c r="BCW7" s="2">
        <v>21144</v>
      </c>
      <c r="BCX7" s="2">
        <v>920989</v>
      </c>
      <c r="BCY7" s="2">
        <v>55697</v>
      </c>
      <c r="BCZ7" s="2">
        <v>2592410</v>
      </c>
      <c r="BDA7" s="2">
        <v>5361329</v>
      </c>
      <c r="BDB7" s="2">
        <v>361193</v>
      </c>
      <c r="BDC7" s="2">
        <v>595417</v>
      </c>
      <c r="BDD7" s="2">
        <v>102570</v>
      </c>
      <c r="BDE7" s="2">
        <v>592097</v>
      </c>
      <c r="BDF7" s="2">
        <v>210436</v>
      </c>
      <c r="BDG7" s="2">
        <v>61446</v>
      </c>
      <c r="BDH7" s="2">
        <v>993313</v>
      </c>
      <c r="BDI7" s="2">
        <v>165703</v>
      </c>
      <c r="BDJ7" s="2">
        <v>160799</v>
      </c>
      <c r="BDK7" s="2">
        <v>78916</v>
      </c>
      <c r="BDL7" s="2">
        <v>39788</v>
      </c>
      <c r="BDM7" s="2">
        <v>26413</v>
      </c>
      <c r="BDN7" s="2">
        <v>20173</v>
      </c>
      <c r="BDO7" s="2">
        <v>3261454</v>
      </c>
      <c r="BDP7" s="2">
        <v>147665</v>
      </c>
      <c r="BDQ7" s="2">
        <v>157080</v>
      </c>
      <c r="BDR7" s="2">
        <v>573733</v>
      </c>
      <c r="BDS7" s="2">
        <v>136947</v>
      </c>
      <c r="BDT7" s="2">
        <v>1000642</v>
      </c>
      <c r="BDU7" s="2">
        <v>116474</v>
      </c>
      <c r="BDV7" s="2">
        <v>266095</v>
      </c>
      <c r="BDW7" s="2">
        <v>273846</v>
      </c>
      <c r="BDX7" s="2">
        <v>301658</v>
      </c>
      <c r="BDY7" s="2">
        <v>142475</v>
      </c>
      <c r="BDZ7" s="2">
        <v>59057</v>
      </c>
      <c r="BEA7" s="2">
        <v>97671</v>
      </c>
      <c r="BEB7" s="2">
        <v>96531</v>
      </c>
      <c r="BEC7" s="2">
        <v>55152</v>
      </c>
      <c r="BED7" s="2">
        <v>741418</v>
      </c>
      <c r="BEE7" s="2">
        <v>487475</v>
      </c>
      <c r="BEF7" s="2">
        <v>246166</v>
      </c>
      <c r="BEG7" s="2">
        <v>156058</v>
      </c>
      <c r="BEH7" s="2">
        <v>260285</v>
      </c>
      <c r="BEI7" s="2">
        <v>84454</v>
      </c>
      <c r="BEJ7" s="2">
        <v>61194</v>
      </c>
      <c r="BEK7" s="2">
        <v>260612</v>
      </c>
      <c r="BEL7" s="2">
        <v>166324</v>
      </c>
      <c r="BEM7" s="2">
        <v>983620</v>
      </c>
      <c r="BEN7" s="2">
        <v>354914</v>
      </c>
      <c r="BEO7" s="2">
        <v>315792</v>
      </c>
      <c r="BEP7" s="2">
        <v>307647</v>
      </c>
      <c r="BEQ7" s="2">
        <v>507439</v>
      </c>
      <c r="BER7" s="2">
        <v>374963</v>
      </c>
      <c r="BES7" s="2">
        <v>157328</v>
      </c>
      <c r="BET7" s="2">
        <v>172544</v>
      </c>
      <c r="BEU7" s="2">
        <v>109977</v>
      </c>
      <c r="BEV7" s="2">
        <v>74473</v>
      </c>
      <c r="BEW7" s="2">
        <v>159164</v>
      </c>
      <c r="BEX7" s="2">
        <v>83766</v>
      </c>
      <c r="BEY7" s="2">
        <v>6791129</v>
      </c>
      <c r="BEZ7" s="2">
        <v>88287</v>
      </c>
      <c r="BFA7" s="2">
        <v>202305</v>
      </c>
      <c r="BFB7" s="2">
        <v>93117</v>
      </c>
      <c r="BFC7" s="2">
        <v>311321</v>
      </c>
      <c r="BFD7" s="2">
        <v>72316</v>
      </c>
      <c r="BFE7" s="2">
        <v>328545</v>
      </c>
      <c r="BFF7" s="2">
        <v>210206</v>
      </c>
      <c r="BFG7" s="2">
        <v>2641236</v>
      </c>
      <c r="BFH7" s="2">
        <v>509938</v>
      </c>
      <c r="BFI7" s="2">
        <v>1619886</v>
      </c>
      <c r="BFJ7" s="2">
        <v>817728</v>
      </c>
      <c r="BFK7" s="2">
        <v>178323</v>
      </c>
      <c r="BFL7" s="2">
        <v>31168</v>
      </c>
      <c r="BFM7" s="2">
        <v>515657</v>
      </c>
      <c r="BFN7" s="2">
        <v>371880</v>
      </c>
      <c r="BFO7" s="2">
        <v>1146992</v>
      </c>
      <c r="BFP7" s="2">
        <v>76607</v>
      </c>
      <c r="BFQ7" s="2">
        <v>42230</v>
      </c>
      <c r="BFR7" s="2">
        <v>619429</v>
      </c>
      <c r="BFS7" s="2">
        <v>249813</v>
      </c>
      <c r="BFT7" s="2">
        <v>1532889</v>
      </c>
      <c r="BFU7" s="2">
        <v>19665</v>
      </c>
      <c r="BFV7" s="2">
        <v>133596</v>
      </c>
      <c r="BFW7" s="2">
        <v>16596</v>
      </c>
      <c r="BFX7" s="2">
        <v>3616784</v>
      </c>
      <c r="BFY7" s="2">
        <v>51025</v>
      </c>
      <c r="BFZ7" s="2">
        <v>965462</v>
      </c>
      <c r="BGA7" s="2">
        <v>505213</v>
      </c>
      <c r="BGB7" s="2">
        <v>272197</v>
      </c>
      <c r="BGC7" s="2">
        <v>83583</v>
      </c>
      <c r="BGD7" s="2">
        <v>174702</v>
      </c>
      <c r="BGE7" s="2">
        <v>468472</v>
      </c>
      <c r="BGF7" s="2">
        <v>532640</v>
      </c>
      <c r="BGG7" s="2">
        <v>172881</v>
      </c>
      <c r="BGH7" s="2">
        <v>118630</v>
      </c>
      <c r="BGI7" s="2">
        <v>9742</v>
      </c>
      <c r="BGJ7" s="2">
        <v>33810</v>
      </c>
      <c r="BGK7" s="2">
        <v>141975</v>
      </c>
      <c r="BGL7" s="2">
        <v>85187</v>
      </c>
      <c r="BGM7" s="2">
        <v>217445</v>
      </c>
      <c r="BGN7" s="2">
        <v>258103</v>
      </c>
      <c r="BGO7" s="2">
        <v>52978</v>
      </c>
      <c r="BGP7" s="2">
        <v>61413</v>
      </c>
      <c r="BGQ7" s="2">
        <v>109314</v>
      </c>
      <c r="BGR7" s="2">
        <v>577826</v>
      </c>
      <c r="BGS7" s="2">
        <v>105851</v>
      </c>
      <c r="BGT7" s="2">
        <v>21031</v>
      </c>
      <c r="BGU7" s="2">
        <v>65258</v>
      </c>
      <c r="BGV7" s="2">
        <v>98503</v>
      </c>
      <c r="BGW7" s="2">
        <v>622409</v>
      </c>
      <c r="BGX7" s="2">
        <v>24007</v>
      </c>
      <c r="BGY7" s="2">
        <v>1112928</v>
      </c>
      <c r="BGZ7" s="2">
        <v>424226</v>
      </c>
      <c r="BHA7" s="2">
        <v>417205</v>
      </c>
      <c r="BHB7" s="2">
        <v>316991</v>
      </c>
      <c r="BHC7" s="2">
        <v>91442</v>
      </c>
      <c r="BHD7" s="2">
        <v>54208</v>
      </c>
      <c r="BHE7" s="2">
        <v>166519</v>
      </c>
      <c r="BHF7" s="2">
        <v>456950</v>
      </c>
      <c r="BHG7" s="2">
        <v>132550</v>
      </c>
      <c r="BHH7" s="2">
        <v>233109</v>
      </c>
      <c r="BHI7" s="2">
        <v>159544</v>
      </c>
      <c r="BHJ7" s="2">
        <v>76858</v>
      </c>
      <c r="BHK7" s="2">
        <v>171133</v>
      </c>
      <c r="BHL7" s="2">
        <v>53788</v>
      </c>
      <c r="BHM7" s="2">
        <v>58968</v>
      </c>
      <c r="BHN7" s="2">
        <v>302983</v>
      </c>
      <c r="BHO7" s="2">
        <v>196534</v>
      </c>
      <c r="BHP7" s="2">
        <v>83537</v>
      </c>
      <c r="BHQ7" s="2">
        <v>82103</v>
      </c>
      <c r="BHR7" s="2">
        <v>1164535</v>
      </c>
      <c r="BHS7" s="2">
        <v>179436</v>
      </c>
      <c r="BHT7" s="2">
        <v>166107</v>
      </c>
      <c r="BHU7" s="2">
        <v>99596</v>
      </c>
      <c r="BHV7" s="2">
        <v>81017</v>
      </c>
      <c r="BHW7" s="2">
        <v>491743</v>
      </c>
      <c r="BHX7" s="2">
        <v>118822</v>
      </c>
      <c r="BHY7" s="2">
        <v>48452</v>
      </c>
      <c r="BHZ7" s="2">
        <v>194629</v>
      </c>
      <c r="BIA7" s="2">
        <v>49654</v>
      </c>
      <c r="BIB7" s="2">
        <v>293233</v>
      </c>
      <c r="BIC7" s="2">
        <v>28456</v>
      </c>
      <c r="BID7" s="2">
        <v>103956</v>
      </c>
      <c r="BIE7" s="2">
        <v>207647</v>
      </c>
      <c r="BIF7" s="2">
        <v>30773</v>
      </c>
      <c r="BIG7" s="2">
        <v>521994</v>
      </c>
      <c r="BIH7" s="2">
        <v>121535</v>
      </c>
      <c r="BII7" s="2">
        <v>43640</v>
      </c>
      <c r="BIJ7" s="2">
        <v>120457</v>
      </c>
      <c r="BIK7" s="2">
        <v>426422</v>
      </c>
      <c r="BIL7" s="2">
        <v>11755</v>
      </c>
      <c r="BIM7" s="2">
        <v>191998</v>
      </c>
      <c r="BIN7" s="2">
        <v>69645</v>
      </c>
      <c r="BIO7" s="2">
        <v>678047</v>
      </c>
      <c r="BIP7" s="2">
        <v>199062</v>
      </c>
      <c r="BIQ7" s="2">
        <v>39644</v>
      </c>
      <c r="BIR7" s="2">
        <v>879203</v>
      </c>
      <c r="BIS7" s="2">
        <v>191791</v>
      </c>
      <c r="BIT7" s="2">
        <v>266219</v>
      </c>
      <c r="BIU7" s="2">
        <v>37107</v>
      </c>
      <c r="BIV7" s="2">
        <v>791720</v>
      </c>
      <c r="BIW7" s="2">
        <v>122199</v>
      </c>
      <c r="BIX7" s="2">
        <v>325251</v>
      </c>
      <c r="BIY7" s="2">
        <v>890172</v>
      </c>
      <c r="BIZ7" s="2">
        <v>139839</v>
      </c>
      <c r="BJA7" s="2">
        <v>125898</v>
      </c>
      <c r="BJB7" s="2">
        <v>137786</v>
      </c>
      <c r="BJC7" s="2">
        <v>167308</v>
      </c>
      <c r="BJD7" s="2">
        <v>217724</v>
      </c>
      <c r="BJE7" s="2">
        <v>283792</v>
      </c>
      <c r="BJF7" s="2">
        <v>262702</v>
      </c>
      <c r="BJG7" s="2">
        <v>258532</v>
      </c>
      <c r="BJH7" s="2">
        <v>434544</v>
      </c>
      <c r="BJI7" s="2">
        <v>167423</v>
      </c>
      <c r="BJJ7" s="2">
        <v>403280</v>
      </c>
      <c r="BJK7" s="2">
        <v>97799</v>
      </c>
      <c r="BJL7" s="2">
        <v>116932</v>
      </c>
      <c r="BJM7" s="2">
        <v>53293</v>
      </c>
      <c r="BJN7" s="2">
        <v>41108</v>
      </c>
      <c r="BJO7" s="2">
        <v>3770893</v>
      </c>
      <c r="BJP7" s="2">
        <v>194509</v>
      </c>
      <c r="BJQ7" s="2">
        <v>242736</v>
      </c>
      <c r="BJR7" s="2">
        <v>215781</v>
      </c>
      <c r="BJS7" s="2">
        <v>367236</v>
      </c>
      <c r="BJT7" s="2">
        <v>152500</v>
      </c>
      <c r="BJU7" s="2">
        <v>94630</v>
      </c>
      <c r="BJV7" s="2">
        <v>689836</v>
      </c>
      <c r="BJW7" s="2">
        <v>320229</v>
      </c>
      <c r="BJX7" s="2">
        <v>41772</v>
      </c>
      <c r="BJY7" s="2">
        <v>290248</v>
      </c>
      <c r="BJZ7" s="2">
        <v>71376</v>
      </c>
      <c r="BKA7" s="2">
        <v>214044</v>
      </c>
      <c r="BKB7" s="2">
        <v>157835</v>
      </c>
      <c r="BKC7" s="2">
        <v>1395200</v>
      </c>
      <c r="BKD7" s="2">
        <v>6350440</v>
      </c>
      <c r="BKE7" s="2">
        <v>414088</v>
      </c>
      <c r="BKF7" s="2">
        <v>793944</v>
      </c>
      <c r="BKG7" s="2">
        <v>488274</v>
      </c>
      <c r="BKH7" s="2">
        <v>1106095</v>
      </c>
      <c r="BKI7" s="2">
        <v>191510</v>
      </c>
      <c r="BKJ7" s="2">
        <v>65207</v>
      </c>
      <c r="BKK7" s="2">
        <v>245632</v>
      </c>
      <c r="BKL7" s="2">
        <v>704975</v>
      </c>
      <c r="BKM7" s="2">
        <v>222536</v>
      </c>
      <c r="BKN7" s="2">
        <v>62230</v>
      </c>
      <c r="BKO7" s="2">
        <v>811434</v>
      </c>
      <c r="BKP7" s="2">
        <v>654576</v>
      </c>
      <c r="BKQ7" s="2">
        <v>210650</v>
      </c>
      <c r="BKR7" s="2">
        <v>475116</v>
      </c>
      <c r="BKS7" s="2">
        <v>85799</v>
      </c>
      <c r="BKT7" s="2">
        <v>40549</v>
      </c>
      <c r="BKU7" s="2">
        <v>286176</v>
      </c>
      <c r="BKV7" s="2">
        <v>577937</v>
      </c>
      <c r="BKW7" s="2">
        <v>233272</v>
      </c>
      <c r="BKX7" s="2">
        <v>229127</v>
      </c>
      <c r="BKY7" s="2">
        <v>1238462</v>
      </c>
      <c r="BKZ7" s="2">
        <v>349528</v>
      </c>
      <c r="BLA7" s="2">
        <v>589176</v>
      </c>
      <c r="BLB7" s="2">
        <v>721504</v>
      </c>
      <c r="BLC7" s="2">
        <v>1547839</v>
      </c>
      <c r="BLD7" s="2">
        <v>750827</v>
      </c>
      <c r="BLE7" s="2">
        <v>106724</v>
      </c>
      <c r="BLF7" s="2">
        <v>24611</v>
      </c>
      <c r="BLG7" s="2">
        <v>562798</v>
      </c>
      <c r="BLH7" s="2">
        <v>1824512</v>
      </c>
      <c r="BLI7" s="2">
        <v>27782</v>
      </c>
      <c r="BLJ7" s="2">
        <v>309194</v>
      </c>
      <c r="BLK7" s="2">
        <v>143652</v>
      </c>
      <c r="BLL7" s="2">
        <v>3821873</v>
      </c>
      <c r="BLM7" s="2">
        <v>141909</v>
      </c>
      <c r="BLN7" s="2">
        <v>173090</v>
      </c>
      <c r="BLO7" s="2">
        <v>307451</v>
      </c>
      <c r="BLP7" s="2">
        <v>218969</v>
      </c>
      <c r="BLQ7" s="2">
        <v>504815</v>
      </c>
      <c r="BLR7" s="2">
        <v>431734</v>
      </c>
      <c r="BLS7" s="2">
        <v>1159076</v>
      </c>
      <c r="BLT7" s="2">
        <v>414864</v>
      </c>
      <c r="BLU7" s="2">
        <v>99871</v>
      </c>
      <c r="BLV7" s="2">
        <v>165826</v>
      </c>
      <c r="BLW7" s="2">
        <v>334128</v>
      </c>
      <c r="BLX7" s="2">
        <v>185955</v>
      </c>
      <c r="BLY7" s="2">
        <v>123059</v>
      </c>
      <c r="BLZ7" s="2">
        <v>512998</v>
      </c>
      <c r="BMA7" s="2">
        <v>592488</v>
      </c>
      <c r="BMB7" s="2">
        <v>55643</v>
      </c>
      <c r="BMC7" s="2">
        <v>1885174</v>
      </c>
      <c r="BMD7" s="2">
        <v>6965199</v>
      </c>
      <c r="BME7" s="2">
        <v>505444</v>
      </c>
      <c r="BMF7" s="2">
        <v>70725</v>
      </c>
      <c r="BMG7" s="2">
        <v>2031787</v>
      </c>
      <c r="BMH7" s="2">
        <v>447759</v>
      </c>
      <c r="BMI7" s="2">
        <v>9203594</v>
      </c>
      <c r="BMJ7" s="2">
        <v>245615</v>
      </c>
      <c r="BMK7" s="2">
        <v>428983</v>
      </c>
      <c r="BML7" s="2">
        <v>1558029</v>
      </c>
      <c r="BMM7" s="2">
        <v>214424</v>
      </c>
      <c r="BMN7" s="2">
        <v>226203</v>
      </c>
      <c r="BMO7" s="2">
        <v>694357</v>
      </c>
      <c r="BMP7" s="2">
        <v>240093</v>
      </c>
      <c r="BMQ7" s="2">
        <v>310562</v>
      </c>
      <c r="BMR7" s="2">
        <v>1000539</v>
      </c>
      <c r="BMS7" s="2">
        <v>141337</v>
      </c>
      <c r="BMT7" s="2">
        <v>73445</v>
      </c>
      <c r="BMU7" s="2">
        <v>360637</v>
      </c>
      <c r="BMV7" s="2">
        <v>417002</v>
      </c>
      <c r="BMW7" s="2">
        <v>443028</v>
      </c>
      <c r="BMX7" s="2">
        <v>530543</v>
      </c>
      <c r="BMY7" s="2">
        <v>1026677</v>
      </c>
      <c r="BMZ7" s="2">
        <v>129362</v>
      </c>
      <c r="BNA7" s="2">
        <v>138488</v>
      </c>
      <c r="BNB7" s="2">
        <v>146818</v>
      </c>
      <c r="BNC7" s="2">
        <v>158744</v>
      </c>
      <c r="BND7" s="2">
        <v>415000</v>
      </c>
      <c r="BNE7" s="2">
        <v>2382606</v>
      </c>
      <c r="BNF7" s="2" t="s">
        <v>5</v>
      </c>
      <c r="BNG7" s="2">
        <v>210331</v>
      </c>
      <c r="BNH7" s="2">
        <v>267314</v>
      </c>
      <c r="BNI7" s="2">
        <v>491472</v>
      </c>
      <c r="BNJ7" s="2">
        <v>446384</v>
      </c>
      <c r="BNK7" s="2">
        <v>349927</v>
      </c>
      <c r="BNL7" s="2">
        <v>538887</v>
      </c>
      <c r="BNM7" s="2">
        <v>1905255</v>
      </c>
      <c r="BNN7" s="2">
        <v>802908</v>
      </c>
      <c r="BNO7" s="2">
        <v>66527</v>
      </c>
      <c r="BNP7" s="2">
        <v>330576</v>
      </c>
      <c r="BNQ7" s="2">
        <v>248705</v>
      </c>
      <c r="BNR7" s="2">
        <v>186632</v>
      </c>
      <c r="BNS7" s="2">
        <v>7942392</v>
      </c>
      <c r="BNT7" s="2">
        <v>221729</v>
      </c>
      <c r="BNU7" s="2">
        <v>362356</v>
      </c>
      <c r="BNV7" s="2">
        <v>306011</v>
      </c>
      <c r="BNW7" s="2">
        <v>105925</v>
      </c>
      <c r="BNX7" s="2">
        <v>72701</v>
      </c>
      <c r="BNY7" s="2">
        <v>98745</v>
      </c>
      <c r="BNZ7" s="2">
        <v>113848</v>
      </c>
      <c r="BOA7" s="2">
        <v>381464</v>
      </c>
      <c r="BOB7" s="2">
        <v>195075</v>
      </c>
      <c r="BOC7" s="2">
        <v>161581</v>
      </c>
      <c r="BOD7" s="2">
        <v>398296</v>
      </c>
      <c r="BOE7" s="2">
        <v>81977</v>
      </c>
      <c r="BOF7" s="2">
        <v>86936</v>
      </c>
      <c r="BOG7" s="2">
        <v>1381973</v>
      </c>
      <c r="BOH7" s="2">
        <v>1580649</v>
      </c>
      <c r="BOI7" s="2">
        <v>296506</v>
      </c>
      <c r="BOJ7" s="2">
        <v>270452</v>
      </c>
      <c r="BOK7" s="2">
        <v>923286</v>
      </c>
      <c r="BOL7" s="2">
        <v>182246</v>
      </c>
      <c r="BOM7" s="2">
        <v>154838</v>
      </c>
      <c r="BON7" s="2">
        <v>449325</v>
      </c>
      <c r="BOO7" s="2">
        <v>275922</v>
      </c>
      <c r="BOP7" s="2">
        <v>319783</v>
      </c>
      <c r="BOQ7" s="2">
        <v>349726</v>
      </c>
      <c r="BOR7" s="2">
        <v>313374</v>
      </c>
      <c r="BOS7" s="2">
        <v>152494</v>
      </c>
      <c r="BOT7" s="2">
        <v>491159</v>
      </c>
      <c r="BOU7" s="2">
        <v>799814</v>
      </c>
      <c r="BOV7" s="2">
        <v>718238</v>
      </c>
      <c r="BOW7" s="2">
        <v>634239</v>
      </c>
      <c r="BOX7" s="2">
        <v>1038952</v>
      </c>
      <c r="BOY7" s="2">
        <v>623388</v>
      </c>
      <c r="BOZ7" s="2">
        <v>261175</v>
      </c>
      <c r="BPA7" s="2">
        <v>619236</v>
      </c>
      <c r="BPB7" s="2">
        <v>95430</v>
      </c>
      <c r="BPC7" s="2">
        <v>197675</v>
      </c>
      <c r="BPD7" s="2">
        <v>168814</v>
      </c>
      <c r="BPE7" s="2">
        <v>449083</v>
      </c>
      <c r="BPF7" s="2">
        <v>169672</v>
      </c>
      <c r="BPG7" s="2">
        <v>1246887</v>
      </c>
      <c r="BPH7" s="2">
        <v>535844</v>
      </c>
      <c r="BPI7" s="2">
        <v>1340778</v>
      </c>
      <c r="BPJ7" s="2">
        <v>1125201</v>
      </c>
      <c r="BPK7" s="2">
        <v>3968859</v>
      </c>
      <c r="BPL7" s="2">
        <v>389813</v>
      </c>
      <c r="BPM7" s="2">
        <v>587039</v>
      </c>
      <c r="BPN7" s="2">
        <v>224787</v>
      </c>
      <c r="BPO7" s="2">
        <v>851637</v>
      </c>
      <c r="BPP7" s="2">
        <v>220812</v>
      </c>
      <c r="BPQ7" s="2">
        <v>526447</v>
      </c>
      <c r="BPR7" s="2">
        <v>447309</v>
      </c>
      <c r="BPS7" s="2">
        <v>311824</v>
      </c>
      <c r="BPT7" s="2">
        <v>498686</v>
      </c>
      <c r="BPU7" s="2">
        <v>3534323</v>
      </c>
      <c r="BPV7" s="2">
        <v>187301</v>
      </c>
      <c r="BPW7" s="2">
        <v>240167</v>
      </c>
      <c r="BPX7" s="2">
        <v>102720</v>
      </c>
      <c r="BPY7" s="2">
        <v>3481524</v>
      </c>
      <c r="BPZ7" s="2">
        <v>609595</v>
      </c>
      <c r="BQA7" s="2">
        <v>612303</v>
      </c>
      <c r="BQB7" s="2">
        <v>2744093</v>
      </c>
      <c r="BQC7" s="2">
        <v>61811</v>
      </c>
      <c r="BQD7" s="2">
        <v>1209944</v>
      </c>
      <c r="BQE7" s="2">
        <v>1131375</v>
      </c>
      <c r="BQF7" s="2">
        <v>377276</v>
      </c>
      <c r="BQG7" s="2">
        <v>204235</v>
      </c>
      <c r="BQH7" s="2">
        <v>1109910</v>
      </c>
      <c r="BQI7" s="2">
        <v>448615</v>
      </c>
      <c r="BQJ7" s="2">
        <v>472360</v>
      </c>
      <c r="BQK7" s="2">
        <v>222432</v>
      </c>
      <c r="BQL7" s="2">
        <v>524899</v>
      </c>
      <c r="BQM7" s="2">
        <v>624918</v>
      </c>
      <c r="BQN7" s="2">
        <v>37106</v>
      </c>
      <c r="BQO7" s="2" t="s">
        <v>5</v>
      </c>
      <c r="BQP7" s="2">
        <v>9582403</v>
      </c>
      <c r="BQQ7" s="2">
        <v>307245</v>
      </c>
      <c r="BQR7" s="2">
        <v>89501</v>
      </c>
      <c r="BQS7" s="2">
        <v>222050</v>
      </c>
      <c r="BQT7" s="2">
        <v>755312</v>
      </c>
      <c r="BQU7" s="2">
        <v>117367</v>
      </c>
      <c r="BQV7" s="2">
        <v>52498</v>
      </c>
      <c r="BQW7" s="2">
        <v>537969</v>
      </c>
      <c r="BQX7" s="2">
        <v>3166822</v>
      </c>
      <c r="BQY7" s="2">
        <v>955908</v>
      </c>
      <c r="BQZ7" s="2">
        <v>1331022</v>
      </c>
      <c r="BRA7" s="2">
        <v>81419</v>
      </c>
      <c r="BRB7" s="2">
        <v>221932</v>
      </c>
      <c r="BRC7" s="2">
        <v>164139</v>
      </c>
      <c r="BRD7" s="2">
        <v>678440</v>
      </c>
      <c r="BRE7" s="2">
        <v>395078</v>
      </c>
      <c r="BRF7" s="2">
        <v>295174</v>
      </c>
      <c r="BRG7" s="2">
        <v>150153</v>
      </c>
      <c r="BRH7" s="2">
        <v>1242632</v>
      </c>
      <c r="BRI7" s="2">
        <v>183525</v>
      </c>
      <c r="BRJ7" s="2">
        <v>437320</v>
      </c>
      <c r="BRK7" s="2">
        <v>72305</v>
      </c>
      <c r="BRL7" s="2">
        <v>549539</v>
      </c>
      <c r="BRM7" s="2">
        <v>1098916</v>
      </c>
      <c r="BRN7" s="2">
        <v>584596</v>
      </c>
      <c r="BRO7" s="2">
        <v>46535</v>
      </c>
      <c r="BRP7" s="2">
        <v>649064</v>
      </c>
      <c r="BRQ7" s="2">
        <v>145439</v>
      </c>
      <c r="BRR7" s="2">
        <v>305021</v>
      </c>
      <c r="BRS7" s="2">
        <v>385565</v>
      </c>
      <c r="BRT7" s="2">
        <v>186704</v>
      </c>
      <c r="BRU7" s="2">
        <v>1044490</v>
      </c>
      <c r="BRV7" s="2">
        <v>682196</v>
      </c>
      <c r="BRW7" s="2">
        <v>2954287</v>
      </c>
      <c r="BRX7" s="2">
        <v>235604</v>
      </c>
      <c r="BRY7" s="2">
        <v>2045985</v>
      </c>
      <c r="BRZ7" s="2">
        <v>390407</v>
      </c>
      <c r="BSA7" s="2">
        <v>1578648</v>
      </c>
      <c r="BSB7" s="2">
        <v>1540793</v>
      </c>
      <c r="BSC7" s="2">
        <v>553386</v>
      </c>
      <c r="BSD7" s="2">
        <v>2971760</v>
      </c>
      <c r="BSE7" s="2">
        <v>12027717</v>
      </c>
      <c r="BSF7" s="2">
        <v>1585502</v>
      </c>
      <c r="BSG7" s="2">
        <v>89677</v>
      </c>
      <c r="BSH7" s="2">
        <v>2992239</v>
      </c>
      <c r="BSI7" s="2">
        <v>6162093</v>
      </c>
      <c r="BSJ7" s="2">
        <v>6917422</v>
      </c>
      <c r="BSK7" s="2">
        <v>160891</v>
      </c>
      <c r="BSL7" s="2">
        <v>997528</v>
      </c>
      <c r="BSM7" s="2">
        <v>1635763</v>
      </c>
      <c r="BSN7" s="2">
        <v>5636319</v>
      </c>
      <c r="BSO7" s="2">
        <v>319737</v>
      </c>
      <c r="BSP7" s="2">
        <v>744039</v>
      </c>
      <c r="BSQ7" s="2">
        <v>959523</v>
      </c>
      <c r="BSR7" s="2">
        <v>366343</v>
      </c>
      <c r="BSS7" s="2">
        <v>202138</v>
      </c>
      <c r="BST7" s="2">
        <v>1101721</v>
      </c>
      <c r="BSU7" s="2">
        <v>1727590</v>
      </c>
      <c r="BSV7" s="2">
        <v>2149439</v>
      </c>
      <c r="BSW7" s="2">
        <v>481466</v>
      </c>
      <c r="BSX7" s="2">
        <v>2546031</v>
      </c>
      <c r="BSY7" s="2">
        <v>637827</v>
      </c>
      <c r="BSZ7" s="2">
        <v>1608442</v>
      </c>
      <c r="BTA7" s="2">
        <v>25452952</v>
      </c>
      <c r="BTB7" s="2">
        <v>1514739</v>
      </c>
      <c r="BTC7" s="2">
        <v>1875014</v>
      </c>
      <c r="BTD7" s="2">
        <v>1579645</v>
      </c>
      <c r="BTE7" s="2">
        <v>72604</v>
      </c>
      <c r="BTF7" s="2">
        <v>17609</v>
      </c>
      <c r="BTG7" s="2">
        <v>1940693</v>
      </c>
      <c r="BTH7" s="2">
        <v>832146</v>
      </c>
      <c r="BTI7" s="2">
        <v>1327457</v>
      </c>
      <c r="BTJ7" s="2">
        <v>5611762</v>
      </c>
      <c r="BTK7" s="2">
        <v>620956</v>
      </c>
      <c r="BTL7" s="2">
        <v>4539257</v>
      </c>
      <c r="BTM7" s="2">
        <v>5367683</v>
      </c>
      <c r="BTN7" s="2">
        <v>5112342</v>
      </c>
      <c r="BTO7" s="2">
        <v>563140</v>
      </c>
      <c r="BTP7" s="2">
        <v>1688610</v>
      </c>
      <c r="BTQ7" s="2">
        <v>256965</v>
      </c>
      <c r="BTR7" s="2">
        <v>1314402</v>
      </c>
      <c r="BTS7" s="2">
        <v>93651</v>
      </c>
      <c r="BTT7" s="2">
        <v>830578</v>
      </c>
      <c r="BTU7" s="2">
        <v>138944</v>
      </c>
      <c r="BTV7" s="2">
        <v>661367</v>
      </c>
      <c r="BTW7" s="2">
        <v>6102056</v>
      </c>
      <c r="BTX7" s="2">
        <v>528359</v>
      </c>
      <c r="BTY7" s="2">
        <v>135643</v>
      </c>
      <c r="BTZ7" s="2">
        <v>748986</v>
      </c>
      <c r="BUA7" s="2">
        <v>1026403</v>
      </c>
      <c r="BUB7" s="2">
        <v>1217531</v>
      </c>
      <c r="BUC7" s="2">
        <v>441808</v>
      </c>
      <c r="BUD7" s="2">
        <v>5126269</v>
      </c>
      <c r="BUE7" s="2">
        <v>340366</v>
      </c>
      <c r="BUF7" s="2">
        <v>1615728</v>
      </c>
      <c r="BUG7" s="2">
        <v>432678</v>
      </c>
      <c r="BUH7" s="2">
        <v>85196</v>
      </c>
      <c r="BUI7" s="2">
        <v>1723716</v>
      </c>
      <c r="BUJ7" s="2">
        <v>2962088</v>
      </c>
      <c r="BUK7" s="2">
        <v>3224447</v>
      </c>
      <c r="BUL7" s="2">
        <v>1019424</v>
      </c>
      <c r="BUM7" s="2">
        <v>606802</v>
      </c>
      <c r="BUN7" s="2">
        <v>1084078</v>
      </c>
      <c r="BUO7" s="2">
        <v>4334692</v>
      </c>
      <c r="BUP7" s="2">
        <v>422901</v>
      </c>
      <c r="BUQ7" s="2">
        <v>1211985</v>
      </c>
      <c r="BUR7" s="2">
        <v>20051412</v>
      </c>
      <c r="BUS7" s="2">
        <v>931098</v>
      </c>
      <c r="BUT7" s="2">
        <v>8291041</v>
      </c>
      <c r="BUU7" s="2">
        <v>787505</v>
      </c>
      <c r="BUV7" s="2">
        <v>467954</v>
      </c>
      <c r="BUW7" s="2">
        <v>2396074</v>
      </c>
      <c r="BUX7" s="2" t="s">
        <v>5</v>
      </c>
      <c r="BUY7" s="2">
        <v>852858</v>
      </c>
      <c r="BUZ7" s="2">
        <v>131415</v>
      </c>
      <c r="BVA7" s="2">
        <v>755285</v>
      </c>
      <c r="BVB7" s="2">
        <v>544155</v>
      </c>
      <c r="BVC7" s="2">
        <v>1753656</v>
      </c>
      <c r="BVD7" s="2">
        <v>836537</v>
      </c>
      <c r="BVE7" s="2">
        <v>2026736</v>
      </c>
      <c r="BVF7" s="2">
        <v>2938536</v>
      </c>
      <c r="BVG7" s="2">
        <v>639500</v>
      </c>
      <c r="BVH7" s="2">
        <v>297262</v>
      </c>
      <c r="BVI7" s="2">
        <v>1476527</v>
      </c>
      <c r="BVJ7" s="2">
        <v>1322182</v>
      </c>
      <c r="BVK7" s="2">
        <v>94634</v>
      </c>
      <c r="BVL7" s="2">
        <v>2708826</v>
      </c>
      <c r="BVM7" s="2">
        <v>881320</v>
      </c>
      <c r="BVN7" s="2">
        <v>935229</v>
      </c>
      <c r="BVO7" s="2">
        <v>420337</v>
      </c>
      <c r="BVP7" s="2">
        <v>182708</v>
      </c>
      <c r="BVQ7" s="2">
        <v>447841</v>
      </c>
      <c r="BVR7" s="2">
        <v>695580</v>
      </c>
      <c r="BVS7" s="2">
        <v>900572</v>
      </c>
      <c r="BVT7" s="2">
        <v>966857</v>
      </c>
      <c r="BVU7" s="2">
        <v>3327352</v>
      </c>
      <c r="BVV7" s="2">
        <v>222473</v>
      </c>
      <c r="BVW7" s="2">
        <v>5511500</v>
      </c>
      <c r="BVX7" s="2">
        <v>135483</v>
      </c>
      <c r="BVY7" s="2">
        <v>10550095</v>
      </c>
      <c r="BVZ7" s="2">
        <v>414953</v>
      </c>
      <c r="BWA7" s="2">
        <v>841714</v>
      </c>
      <c r="BWB7" s="2">
        <v>365778</v>
      </c>
      <c r="BWC7" s="2">
        <v>1981915</v>
      </c>
      <c r="BWD7" s="2">
        <v>7383705</v>
      </c>
      <c r="BWE7" s="2">
        <v>105943</v>
      </c>
      <c r="BWF7" s="2">
        <v>728414</v>
      </c>
      <c r="BWG7" s="2">
        <v>776462</v>
      </c>
      <c r="BWH7" s="2">
        <v>66552</v>
      </c>
      <c r="BWI7" s="2">
        <v>163628</v>
      </c>
      <c r="BWJ7" s="2">
        <v>1095570</v>
      </c>
      <c r="BWK7" s="2">
        <v>1018491</v>
      </c>
      <c r="BWL7" s="2">
        <v>698600</v>
      </c>
      <c r="BWM7" s="2">
        <v>1271074</v>
      </c>
      <c r="BWN7" s="2">
        <v>6035997</v>
      </c>
      <c r="BWO7" s="2">
        <v>350604</v>
      </c>
      <c r="BWP7" s="2">
        <v>549368</v>
      </c>
      <c r="BWQ7" s="2">
        <v>386097</v>
      </c>
      <c r="BWR7" s="2">
        <v>296119</v>
      </c>
      <c r="BWS7" s="2">
        <v>458505</v>
      </c>
      <c r="BWT7" s="2">
        <v>1763462</v>
      </c>
      <c r="BWU7" s="2">
        <v>200783</v>
      </c>
      <c r="BWV7" s="2">
        <v>102731</v>
      </c>
      <c r="BWW7" s="2">
        <v>7335916</v>
      </c>
      <c r="BWX7" s="2">
        <v>4106441</v>
      </c>
      <c r="BWY7" s="2">
        <v>98909</v>
      </c>
      <c r="BWZ7" s="2">
        <v>1447972</v>
      </c>
      <c r="BXA7" s="2">
        <v>6902692</v>
      </c>
      <c r="BXB7" s="2">
        <v>185573</v>
      </c>
      <c r="BXC7" s="2">
        <v>3164056</v>
      </c>
      <c r="BXD7" s="2">
        <v>755186</v>
      </c>
      <c r="BXE7" s="2">
        <v>1085692</v>
      </c>
      <c r="BXF7" s="2">
        <v>1790373</v>
      </c>
      <c r="BXG7" s="2">
        <v>1933479</v>
      </c>
      <c r="BXH7" s="2">
        <v>2611219</v>
      </c>
      <c r="BXI7" s="2">
        <v>2752574</v>
      </c>
      <c r="BXJ7" s="2">
        <v>4279069</v>
      </c>
      <c r="BXK7" s="2">
        <v>2059300</v>
      </c>
      <c r="BXL7" s="2">
        <v>1078591</v>
      </c>
      <c r="BXM7" s="2">
        <v>93177</v>
      </c>
      <c r="BXN7" s="2">
        <v>1439697</v>
      </c>
      <c r="BXO7" s="2">
        <v>843145</v>
      </c>
      <c r="BXP7" s="2">
        <v>468183</v>
      </c>
      <c r="BXQ7" s="2">
        <v>318241</v>
      </c>
      <c r="BXR7" s="2">
        <v>131825</v>
      </c>
      <c r="BXS7" s="2">
        <v>3289248</v>
      </c>
      <c r="BXT7" s="2">
        <v>149345</v>
      </c>
      <c r="BXU7" s="2">
        <v>165061</v>
      </c>
      <c r="BXV7" s="2">
        <v>113381</v>
      </c>
      <c r="BXW7" s="2">
        <v>189165</v>
      </c>
      <c r="BXX7" s="2">
        <v>459713</v>
      </c>
      <c r="BXY7" s="2">
        <v>481173</v>
      </c>
      <c r="BXZ7" s="2">
        <v>242713</v>
      </c>
      <c r="BYA7" s="2">
        <v>404668</v>
      </c>
      <c r="BYB7" s="2">
        <v>4305175</v>
      </c>
      <c r="BYC7" s="2">
        <v>469189</v>
      </c>
      <c r="BYD7" s="2">
        <v>411728</v>
      </c>
      <c r="BYE7" s="2">
        <v>122152</v>
      </c>
      <c r="BYF7" s="2">
        <v>551581</v>
      </c>
      <c r="BYG7" s="2">
        <v>74374</v>
      </c>
      <c r="BYH7" s="2">
        <v>1275544</v>
      </c>
      <c r="BYI7" s="2">
        <v>277620</v>
      </c>
      <c r="BYJ7" s="2">
        <v>504539</v>
      </c>
      <c r="BYK7" s="2">
        <v>496286</v>
      </c>
      <c r="BYL7" s="2">
        <v>619091</v>
      </c>
      <c r="BYM7" s="2">
        <v>404739</v>
      </c>
      <c r="BYN7" s="2">
        <v>699717</v>
      </c>
      <c r="BYO7" s="2">
        <v>397308</v>
      </c>
      <c r="BYP7" s="2">
        <v>6433016</v>
      </c>
      <c r="BYQ7" s="2">
        <v>980638</v>
      </c>
      <c r="BYR7" s="2">
        <v>1290034</v>
      </c>
      <c r="BYS7" s="2">
        <v>62253</v>
      </c>
      <c r="BYT7" s="2">
        <v>108465</v>
      </c>
      <c r="BYU7" s="2">
        <v>141174</v>
      </c>
      <c r="BYV7" s="2">
        <v>511419</v>
      </c>
      <c r="BYW7" s="2">
        <v>52611</v>
      </c>
      <c r="BYX7" s="2">
        <v>659128</v>
      </c>
      <c r="BYY7" s="2">
        <v>71475</v>
      </c>
      <c r="BYZ7" s="2">
        <v>421258</v>
      </c>
      <c r="BZA7" s="2">
        <v>324711</v>
      </c>
      <c r="BZB7" s="2">
        <v>88856</v>
      </c>
      <c r="BZC7" s="2">
        <v>253458</v>
      </c>
      <c r="BZD7" s="2">
        <v>5411119</v>
      </c>
      <c r="BZE7" s="2">
        <v>2108242</v>
      </c>
      <c r="BZF7" s="2">
        <v>69324</v>
      </c>
      <c r="BZG7" s="2">
        <v>120036</v>
      </c>
      <c r="BZH7" s="2">
        <v>447157</v>
      </c>
      <c r="BZI7" s="2">
        <v>3484457</v>
      </c>
      <c r="BZJ7" s="2">
        <v>93551</v>
      </c>
      <c r="BZK7" s="2">
        <v>6107885</v>
      </c>
      <c r="BZL7" s="2">
        <v>251436</v>
      </c>
      <c r="BZM7" s="2">
        <v>191392</v>
      </c>
      <c r="BZN7" s="2">
        <v>6430815</v>
      </c>
      <c r="BZO7" s="2">
        <v>1042548</v>
      </c>
      <c r="BZP7" s="2">
        <v>859499</v>
      </c>
      <c r="BZQ7" s="2">
        <v>198516</v>
      </c>
      <c r="BZR7" s="2">
        <v>18798</v>
      </c>
      <c r="BZS7" s="2">
        <v>575198</v>
      </c>
      <c r="BZT7" s="2">
        <v>146513</v>
      </c>
      <c r="BZU7" s="2">
        <v>1570166</v>
      </c>
      <c r="BZV7" s="2">
        <v>409460</v>
      </c>
      <c r="BZW7" s="2">
        <v>984161</v>
      </c>
      <c r="BZX7" s="2">
        <v>1000068</v>
      </c>
      <c r="BZY7" s="2">
        <v>1368734</v>
      </c>
      <c r="BZZ7" s="2">
        <v>321796</v>
      </c>
      <c r="CAA7" s="2">
        <v>53899</v>
      </c>
      <c r="CAB7" s="2">
        <v>141344</v>
      </c>
      <c r="CAC7" s="2">
        <v>67207</v>
      </c>
      <c r="CAD7" s="2">
        <v>364445</v>
      </c>
      <c r="CAE7" s="2">
        <v>165777</v>
      </c>
      <c r="CAF7" s="2">
        <v>651223</v>
      </c>
      <c r="CAG7" s="2">
        <v>594162</v>
      </c>
      <c r="CAH7" s="2">
        <v>380557</v>
      </c>
      <c r="CAI7" s="2">
        <v>1039028</v>
      </c>
      <c r="CAJ7" s="2">
        <v>1103359</v>
      </c>
      <c r="CAK7" s="2">
        <v>348967</v>
      </c>
      <c r="CAL7" s="2">
        <v>1068028</v>
      </c>
      <c r="CAM7" s="2">
        <v>789628</v>
      </c>
      <c r="CAN7" s="2">
        <v>819407</v>
      </c>
      <c r="CAO7" s="2">
        <v>53875</v>
      </c>
      <c r="CAP7" s="2">
        <v>806863</v>
      </c>
      <c r="CAQ7" s="2">
        <v>541039</v>
      </c>
      <c r="CAR7" s="2">
        <v>486116</v>
      </c>
      <c r="CAS7" s="2">
        <v>84673</v>
      </c>
      <c r="CAT7" s="2">
        <v>180689</v>
      </c>
      <c r="CAU7" s="2">
        <v>24008307</v>
      </c>
      <c r="CAV7" s="2">
        <v>226780</v>
      </c>
      <c r="CAW7" s="2">
        <v>57491</v>
      </c>
      <c r="CAX7" s="2">
        <v>72008</v>
      </c>
      <c r="CAY7" s="2">
        <v>85865</v>
      </c>
      <c r="CAZ7" s="2">
        <v>394888</v>
      </c>
      <c r="CBA7" s="2">
        <v>634470</v>
      </c>
      <c r="CBB7" s="2">
        <v>243919</v>
      </c>
      <c r="CBC7" s="2">
        <v>70825</v>
      </c>
      <c r="CBD7" s="2">
        <v>5288800</v>
      </c>
      <c r="CBE7" s="2">
        <v>274759</v>
      </c>
      <c r="CBF7" s="2">
        <v>81364</v>
      </c>
      <c r="CBG7" s="2">
        <v>239086</v>
      </c>
      <c r="CBH7" s="2">
        <v>17564</v>
      </c>
      <c r="CBI7" s="2">
        <v>1484980</v>
      </c>
      <c r="CBJ7" s="2">
        <v>339134</v>
      </c>
      <c r="CBK7" s="2">
        <v>580254</v>
      </c>
      <c r="CBL7" s="2">
        <v>325704</v>
      </c>
      <c r="CBM7" s="2">
        <v>137699</v>
      </c>
      <c r="CBN7" s="2">
        <v>278529</v>
      </c>
      <c r="CBO7" s="2">
        <v>112808</v>
      </c>
      <c r="CBP7" s="2">
        <v>246021</v>
      </c>
      <c r="CBQ7" s="2">
        <v>545478</v>
      </c>
      <c r="CBR7" s="2">
        <v>94030</v>
      </c>
      <c r="CBS7" s="2">
        <v>124110</v>
      </c>
      <c r="CBT7" s="2">
        <v>540004</v>
      </c>
      <c r="CBU7" s="2">
        <v>80260</v>
      </c>
      <c r="CBV7" s="2">
        <v>235647</v>
      </c>
      <c r="CBW7" s="2">
        <v>440797</v>
      </c>
      <c r="CBX7" s="2">
        <v>101971</v>
      </c>
      <c r="CBY7" s="2">
        <v>20838</v>
      </c>
      <c r="CBZ7" s="2">
        <v>1237509</v>
      </c>
      <c r="CCA7" s="2">
        <v>273199</v>
      </c>
      <c r="CCB7" s="2">
        <v>215926</v>
      </c>
      <c r="CCC7" s="2">
        <v>272777</v>
      </c>
      <c r="CCD7" s="2">
        <v>68938</v>
      </c>
      <c r="CCE7" s="2">
        <v>404485</v>
      </c>
      <c r="CCF7" s="2">
        <v>184700</v>
      </c>
      <c r="CCG7" s="2">
        <v>209000</v>
      </c>
      <c r="CCH7" s="2">
        <v>894588</v>
      </c>
      <c r="CCI7" s="2">
        <v>78683</v>
      </c>
      <c r="CCJ7" s="2">
        <v>132848</v>
      </c>
      <c r="CCK7" s="2">
        <v>46063</v>
      </c>
      <c r="CCL7" s="2">
        <v>59382</v>
      </c>
      <c r="CCM7" s="2">
        <v>321415</v>
      </c>
      <c r="CCN7" s="2">
        <v>204879</v>
      </c>
      <c r="CCO7" s="2">
        <v>37350</v>
      </c>
      <c r="CCP7" s="2">
        <v>74493</v>
      </c>
      <c r="CCQ7" s="2">
        <v>108410</v>
      </c>
      <c r="CCR7" s="2">
        <v>305899</v>
      </c>
      <c r="CCS7" s="2">
        <v>362073</v>
      </c>
      <c r="CCT7" s="2">
        <v>84456</v>
      </c>
      <c r="CCU7" s="2">
        <v>464267</v>
      </c>
      <c r="CCV7" s="2">
        <v>225486</v>
      </c>
      <c r="CCW7" s="2">
        <v>130980</v>
      </c>
      <c r="CCX7" s="2">
        <v>95777</v>
      </c>
      <c r="CCY7" s="2">
        <v>95881</v>
      </c>
      <c r="CCZ7" s="2">
        <v>60213</v>
      </c>
      <c r="CDA7" s="2">
        <v>546544</v>
      </c>
      <c r="CDB7" s="2">
        <v>77266</v>
      </c>
      <c r="CDC7" s="2">
        <v>120000</v>
      </c>
      <c r="CDD7" s="2">
        <v>436170</v>
      </c>
      <c r="CDE7" s="2">
        <v>799756</v>
      </c>
      <c r="CDF7" s="2">
        <v>735920</v>
      </c>
      <c r="CDG7" s="2">
        <v>152863</v>
      </c>
      <c r="CDH7" s="2">
        <v>80702</v>
      </c>
      <c r="CDI7" s="2">
        <v>40319</v>
      </c>
      <c r="CDJ7" s="2">
        <v>177599</v>
      </c>
      <c r="CDK7" s="2">
        <v>146285</v>
      </c>
      <c r="CDL7" s="2">
        <v>416611</v>
      </c>
      <c r="CDM7" s="2">
        <v>97794</v>
      </c>
      <c r="CDN7" s="2">
        <v>109972</v>
      </c>
      <c r="CDO7" s="2">
        <v>110378</v>
      </c>
      <c r="CDP7" s="2">
        <v>25490</v>
      </c>
      <c r="CDQ7" s="2">
        <v>224312</v>
      </c>
      <c r="CDR7" s="2">
        <v>391186</v>
      </c>
      <c r="CDS7" s="2">
        <v>673134</v>
      </c>
      <c r="CDT7" s="2">
        <v>417096</v>
      </c>
      <c r="CDU7" s="2">
        <v>3564689</v>
      </c>
      <c r="CDV7" s="2">
        <v>168188</v>
      </c>
      <c r="CDW7" s="2">
        <v>53378</v>
      </c>
      <c r="CDX7" s="2">
        <v>291220</v>
      </c>
      <c r="CDY7" s="2">
        <v>545464</v>
      </c>
      <c r="CDZ7" s="2">
        <v>98861</v>
      </c>
      <c r="CEA7" s="2">
        <v>117601</v>
      </c>
      <c r="CEB7" s="2">
        <v>237242</v>
      </c>
      <c r="CEC7" s="2">
        <v>60961</v>
      </c>
      <c r="CED7" s="2">
        <v>327988</v>
      </c>
      <c r="CEE7" s="2">
        <v>57184</v>
      </c>
      <c r="CEF7" s="2">
        <v>231558</v>
      </c>
      <c r="CEG7" s="2">
        <v>112096</v>
      </c>
      <c r="CEH7" s="2">
        <v>415562</v>
      </c>
      <c r="CEI7" s="2">
        <v>778258</v>
      </c>
      <c r="CEJ7" s="2">
        <v>209584</v>
      </c>
      <c r="CEK7" s="2">
        <v>627983</v>
      </c>
      <c r="CEL7" s="2">
        <v>98201</v>
      </c>
      <c r="CEM7" s="2">
        <v>87691</v>
      </c>
      <c r="CEN7" s="2">
        <v>27280</v>
      </c>
      <c r="CEO7" s="2">
        <v>89244</v>
      </c>
      <c r="CEP7" s="2">
        <v>187504</v>
      </c>
      <c r="CEQ7" s="2">
        <v>451952</v>
      </c>
      <c r="CER7" s="2">
        <v>117957</v>
      </c>
      <c r="CES7" s="2">
        <v>279651</v>
      </c>
      <c r="CET7" s="2">
        <v>32985</v>
      </c>
      <c r="CEU7" s="2">
        <v>500198</v>
      </c>
      <c r="CEV7" s="2">
        <v>144981</v>
      </c>
      <c r="CEW7" s="2">
        <v>178435</v>
      </c>
      <c r="CEX7" s="2">
        <v>274882</v>
      </c>
      <c r="CEY7" s="2">
        <v>82436</v>
      </c>
      <c r="CEZ7" s="2">
        <v>412454</v>
      </c>
      <c r="CFA7" s="2">
        <v>42213</v>
      </c>
      <c r="CFB7" s="2">
        <v>2767158</v>
      </c>
      <c r="CFC7" s="2">
        <v>118688</v>
      </c>
      <c r="CFD7" s="2">
        <v>1072746</v>
      </c>
      <c r="CFE7" s="2">
        <v>839373</v>
      </c>
      <c r="CFF7" s="2">
        <v>27346</v>
      </c>
      <c r="CFG7" s="2">
        <v>125218</v>
      </c>
      <c r="CFH7" s="2">
        <v>304940</v>
      </c>
      <c r="CFI7" s="2">
        <v>193286</v>
      </c>
      <c r="CFJ7" s="2">
        <v>2923779</v>
      </c>
      <c r="CFK7" s="2">
        <v>301729</v>
      </c>
      <c r="CFL7" s="2">
        <v>189021</v>
      </c>
      <c r="CFM7" s="2">
        <v>1395905</v>
      </c>
      <c r="CFN7" s="2">
        <v>551802</v>
      </c>
      <c r="CFO7" s="2">
        <v>385053</v>
      </c>
      <c r="CFP7" s="2">
        <v>825278</v>
      </c>
      <c r="CFQ7" s="2">
        <v>461451</v>
      </c>
      <c r="CFR7" s="2">
        <v>99123</v>
      </c>
      <c r="CFS7" s="2">
        <v>462792</v>
      </c>
      <c r="CFT7" s="2">
        <v>162373</v>
      </c>
      <c r="CFU7" s="2">
        <v>137077</v>
      </c>
      <c r="CFV7" s="2">
        <v>78289</v>
      </c>
      <c r="CFW7" s="2">
        <v>1411702</v>
      </c>
      <c r="CFX7" s="2">
        <v>389488</v>
      </c>
      <c r="CFY7" s="2">
        <v>58725</v>
      </c>
      <c r="CFZ7" s="2">
        <v>148533</v>
      </c>
      <c r="CGA7" s="2">
        <v>383231</v>
      </c>
      <c r="CGB7" s="2">
        <v>178978</v>
      </c>
      <c r="CGC7" s="2">
        <v>855580</v>
      </c>
      <c r="CGD7" s="2">
        <v>693900</v>
      </c>
      <c r="CGE7" s="2">
        <v>113949</v>
      </c>
      <c r="CGF7" s="2">
        <v>1090659</v>
      </c>
      <c r="CGG7" s="2">
        <v>695989</v>
      </c>
      <c r="CGH7" s="2">
        <v>147028</v>
      </c>
      <c r="CGI7" s="2">
        <v>221325</v>
      </c>
      <c r="CGJ7" s="2">
        <v>106791</v>
      </c>
      <c r="CGK7" s="2">
        <v>518911</v>
      </c>
      <c r="CGL7" s="2">
        <v>415876</v>
      </c>
      <c r="CGM7" s="2">
        <v>59619</v>
      </c>
      <c r="CGN7" s="2">
        <v>116338</v>
      </c>
      <c r="CGO7" s="2">
        <v>305114</v>
      </c>
      <c r="CGP7" s="2">
        <v>217596</v>
      </c>
      <c r="CGQ7" s="2">
        <v>82744</v>
      </c>
      <c r="CGR7" s="2">
        <v>105684</v>
      </c>
      <c r="CGS7" s="2">
        <v>126195</v>
      </c>
      <c r="CGT7" s="2">
        <v>28587</v>
      </c>
      <c r="CGU7" s="2">
        <v>519985</v>
      </c>
      <c r="CGV7" s="2">
        <v>1214409</v>
      </c>
      <c r="CGW7" s="2">
        <v>146692</v>
      </c>
      <c r="CGX7" s="2">
        <v>252203</v>
      </c>
      <c r="CGY7" s="2">
        <v>112068</v>
      </c>
      <c r="CGZ7" s="2">
        <v>150501</v>
      </c>
      <c r="CHA7" s="2">
        <v>67096</v>
      </c>
      <c r="CHB7" s="2">
        <v>225674</v>
      </c>
      <c r="CHC7" s="2">
        <v>46464</v>
      </c>
      <c r="CHD7" s="2">
        <v>102042</v>
      </c>
      <c r="CHE7" s="2">
        <v>141562</v>
      </c>
      <c r="CHF7" s="2">
        <v>349341</v>
      </c>
      <c r="CHG7" s="2">
        <v>307761</v>
      </c>
      <c r="CHH7" s="2">
        <v>445247</v>
      </c>
      <c r="CHI7" s="2">
        <v>48981</v>
      </c>
      <c r="CHJ7" s="2">
        <v>67039</v>
      </c>
      <c r="CHK7" s="2">
        <v>83087</v>
      </c>
      <c r="CHL7" s="2">
        <v>27545</v>
      </c>
      <c r="CHM7" s="2">
        <v>141765</v>
      </c>
      <c r="CHN7" s="2">
        <v>37190</v>
      </c>
      <c r="CHO7" s="2">
        <v>43483</v>
      </c>
      <c r="CHP7" s="2">
        <v>124003</v>
      </c>
      <c r="CHQ7" s="2">
        <v>48681</v>
      </c>
      <c r="CHR7" s="2">
        <v>3548577</v>
      </c>
      <c r="CHS7" s="2">
        <v>64985</v>
      </c>
      <c r="CHT7" s="2">
        <v>516398</v>
      </c>
      <c r="CHU7" s="2">
        <v>2549002</v>
      </c>
      <c r="CHV7" s="2">
        <v>702497</v>
      </c>
      <c r="CHW7" s="2">
        <v>385198</v>
      </c>
      <c r="CHX7" s="2">
        <v>37773</v>
      </c>
      <c r="CHY7" s="2">
        <v>979317</v>
      </c>
      <c r="CHZ7" s="2">
        <v>131068</v>
      </c>
      <c r="CIA7" s="2">
        <v>103944</v>
      </c>
      <c r="CIB7" s="2">
        <v>37131</v>
      </c>
      <c r="CIC7" s="2">
        <v>82041</v>
      </c>
      <c r="CID7" s="2">
        <v>393921</v>
      </c>
      <c r="CIE7" s="2">
        <v>165108</v>
      </c>
      <c r="CIF7" s="2">
        <v>40284</v>
      </c>
      <c r="CIG7" s="2">
        <v>280564</v>
      </c>
      <c r="CIH7" s="2">
        <v>132863</v>
      </c>
      <c r="CII7" s="2">
        <v>94706</v>
      </c>
      <c r="CIJ7" s="2">
        <v>33875</v>
      </c>
      <c r="CIK7" s="2">
        <v>38666</v>
      </c>
      <c r="CIL7" s="2">
        <v>84969</v>
      </c>
      <c r="CIM7" s="2">
        <v>144421</v>
      </c>
      <c r="CIN7" s="2">
        <v>89105</v>
      </c>
      <c r="CIO7" s="2">
        <v>50279</v>
      </c>
      <c r="CIP7" s="2">
        <v>313329</v>
      </c>
      <c r="CIQ7" s="2">
        <v>220883</v>
      </c>
      <c r="CIR7" s="2">
        <v>2118762</v>
      </c>
      <c r="CIS7" s="2">
        <v>2595669</v>
      </c>
      <c r="CIT7" s="2">
        <v>88963</v>
      </c>
      <c r="CIU7" s="2">
        <v>310608</v>
      </c>
      <c r="CIV7" s="2">
        <v>200981</v>
      </c>
      <c r="CIW7" s="2">
        <v>1127260</v>
      </c>
      <c r="CIX7" s="2">
        <v>346496</v>
      </c>
      <c r="CIY7" s="2">
        <v>224895</v>
      </c>
      <c r="CIZ7" s="2">
        <v>50796</v>
      </c>
      <c r="CJA7" s="2">
        <v>923683</v>
      </c>
      <c r="CJB7" s="2">
        <v>145319</v>
      </c>
      <c r="CJC7" s="2">
        <v>74843</v>
      </c>
      <c r="CJD7" s="2">
        <v>55743</v>
      </c>
      <c r="CJE7" s="2">
        <v>884360</v>
      </c>
      <c r="CJF7" s="2">
        <v>210623</v>
      </c>
      <c r="CJG7" s="2">
        <v>277658</v>
      </c>
      <c r="CJH7" s="2">
        <v>397331</v>
      </c>
      <c r="CJI7" s="2">
        <v>266023</v>
      </c>
      <c r="CJJ7" s="2">
        <v>204464</v>
      </c>
      <c r="CJK7" s="2">
        <v>42830</v>
      </c>
      <c r="CJL7" s="2">
        <v>124876</v>
      </c>
      <c r="CJM7" s="2">
        <v>33230</v>
      </c>
      <c r="CJN7" s="2">
        <v>556843</v>
      </c>
      <c r="CJO7" s="2">
        <v>165815</v>
      </c>
      <c r="CJP7" s="2">
        <v>318295</v>
      </c>
      <c r="CJQ7" s="2">
        <v>106325</v>
      </c>
      <c r="CJR7" s="2">
        <v>201011</v>
      </c>
      <c r="CJS7" s="2">
        <v>2996131</v>
      </c>
      <c r="CJT7" s="2">
        <v>184077</v>
      </c>
      <c r="CJU7" s="2">
        <v>378582</v>
      </c>
      <c r="CJV7" s="2">
        <v>248504</v>
      </c>
      <c r="CJW7" s="2">
        <v>127412</v>
      </c>
      <c r="CJX7" s="2">
        <v>943462</v>
      </c>
      <c r="CJY7" s="2">
        <v>54814</v>
      </c>
      <c r="CJZ7" s="2">
        <v>157380</v>
      </c>
      <c r="CKA7" s="2">
        <v>183976</v>
      </c>
      <c r="CKB7" s="2">
        <v>216250</v>
      </c>
      <c r="CKC7" s="2">
        <v>94503</v>
      </c>
      <c r="CKD7" s="2">
        <v>112319</v>
      </c>
      <c r="CKE7" s="2">
        <v>141950</v>
      </c>
      <c r="CKF7" s="2">
        <v>419338</v>
      </c>
      <c r="CKG7" s="2">
        <v>228887</v>
      </c>
      <c r="CKH7" s="2">
        <v>70118</v>
      </c>
      <c r="CKI7" s="2">
        <v>152115</v>
      </c>
      <c r="CKJ7" s="2">
        <v>31961</v>
      </c>
      <c r="CKK7" s="2">
        <v>118460</v>
      </c>
      <c r="CKL7" s="2">
        <v>627755</v>
      </c>
      <c r="CKM7" s="2">
        <v>141366</v>
      </c>
      <c r="CKN7" s="2">
        <v>343728</v>
      </c>
      <c r="CKO7" s="2">
        <v>1131830</v>
      </c>
      <c r="CKP7" s="2">
        <v>223014</v>
      </c>
      <c r="CKQ7" s="2">
        <v>189201</v>
      </c>
      <c r="CKR7" s="2">
        <v>507648</v>
      </c>
      <c r="CKS7" s="2">
        <v>363346</v>
      </c>
      <c r="CKT7" s="2">
        <v>817273</v>
      </c>
      <c r="CKU7" s="2">
        <v>384313</v>
      </c>
      <c r="CKV7" s="2">
        <v>1409808</v>
      </c>
      <c r="CKW7" s="2">
        <v>206611</v>
      </c>
      <c r="CKX7" s="2">
        <v>1307886</v>
      </c>
      <c r="CKY7" s="2">
        <v>358755</v>
      </c>
      <c r="CKZ7" s="2">
        <v>278052</v>
      </c>
      <c r="CLA7" s="2">
        <v>133821</v>
      </c>
      <c r="CLB7" s="2">
        <v>187700</v>
      </c>
      <c r="CLC7" s="2">
        <v>352129</v>
      </c>
      <c r="CLD7" s="2">
        <v>104327</v>
      </c>
      <c r="CLE7" s="2">
        <v>175553</v>
      </c>
      <c r="CLF7" s="2">
        <v>233029</v>
      </c>
      <c r="CLG7" s="2">
        <v>124451</v>
      </c>
      <c r="CLH7" s="2">
        <v>238388</v>
      </c>
      <c r="CLI7" s="2">
        <v>138510</v>
      </c>
      <c r="CLJ7" s="2">
        <v>141613</v>
      </c>
      <c r="CLK7" s="2">
        <v>839910</v>
      </c>
      <c r="CLL7" s="2">
        <v>32100158</v>
      </c>
      <c r="CLM7" s="2">
        <v>285394</v>
      </c>
      <c r="CLN7" s="2">
        <v>155571</v>
      </c>
      <c r="CLO7" s="2">
        <v>433800</v>
      </c>
      <c r="CLP7" s="2">
        <v>131689</v>
      </c>
      <c r="CLQ7" s="2">
        <v>238870</v>
      </c>
      <c r="CLR7" s="2">
        <v>59303</v>
      </c>
      <c r="CLS7" s="2">
        <v>90273</v>
      </c>
      <c r="CLT7" s="2">
        <v>160073</v>
      </c>
      <c r="CLU7" s="2">
        <v>370412</v>
      </c>
      <c r="CLV7" s="2">
        <v>248723</v>
      </c>
      <c r="CLW7" s="2">
        <v>300989</v>
      </c>
      <c r="CLX7" s="2">
        <v>218601</v>
      </c>
      <c r="CLY7" s="2">
        <v>123447</v>
      </c>
      <c r="CLZ7" s="2">
        <v>321840</v>
      </c>
      <c r="CMA7" s="2">
        <v>123560</v>
      </c>
      <c r="CMB7" s="2">
        <v>500693</v>
      </c>
      <c r="CMC7" s="2" t="s">
        <v>5</v>
      </c>
      <c r="CMD7" s="2">
        <v>2210799</v>
      </c>
      <c r="CME7" s="2">
        <v>123756</v>
      </c>
      <c r="CMF7" s="2">
        <v>143045</v>
      </c>
      <c r="CMG7" s="2">
        <v>16046611</v>
      </c>
      <c r="CMH7" s="2">
        <v>404367</v>
      </c>
      <c r="CMI7" s="2">
        <v>320430</v>
      </c>
      <c r="CMJ7" s="2">
        <v>430090</v>
      </c>
      <c r="CMK7" s="2">
        <v>182652</v>
      </c>
      <c r="CML7" s="2">
        <v>77864</v>
      </c>
      <c r="CMM7" s="2">
        <v>347592</v>
      </c>
      <c r="CMN7" s="2">
        <v>79333</v>
      </c>
      <c r="CMO7" s="2">
        <v>533824</v>
      </c>
      <c r="CMP7" s="2">
        <v>378143</v>
      </c>
      <c r="CMQ7" s="2">
        <v>206413</v>
      </c>
      <c r="CMR7" s="2">
        <v>6534874</v>
      </c>
      <c r="CMS7" s="2">
        <v>1869504</v>
      </c>
      <c r="CMT7" s="2">
        <v>139681</v>
      </c>
      <c r="CMU7" s="2">
        <v>663570</v>
      </c>
      <c r="CMV7" s="2">
        <v>730647</v>
      </c>
      <c r="CMW7" s="2">
        <v>214846</v>
      </c>
      <c r="CMX7" s="2">
        <v>265453</v>
      </c>
      <c r="CMY7" s="2">
        <v>229895</v>
      </c>
      <c r="CMZ7" s="2">
        <v>59320</v>
      </c>
      <c r="CNA7" s="2">
        <v>607546</v>
      </c>
      <c r="CNB7" s="2">
        <v>237027</v>
      </c>
      <c r="CNC7" s="2">
        <v>551726</v>
      </c>
      <c r="CND7" s="2">
        <v>4244529</v>
      </c>
      <c r="CNE7" s="2">
        <v>94085</v>
      </c>
      <c r="CNF7" s="2">
        <v>48085</v>
      </c>
      <c r="CNG7" s="2">
        <v>854995</v>
      </c>
      <c r="CNH7" s="2">
        <v>72530</v>
      </c>
      <c r="CNI7" s="2">
        <v>742804</v>
      </c>
      <c r="CNJ7" s="2">
        <v>281574</v>
      </c>
      <c r="CNK7" s="2">
        <v>5857319</v>
      </c>
      <c r="CNL7" s="2">
        <v>2367028</v>
      </c>
      <c r="CNM7" s="2">
        <v>1866419</v>
      </c>
      <c r="CNN7" s="2">
        <v>391728</v>
      </c>
      <c r="CNO7" s="2">
        <v>299810</v>
      </c>
      <c r="CNP7" s="2">
        <v>960966</v>
      </c>
      <c r="CNQ7" s="2">
        <v>127168</v>
      </c>
      <c r="CNR7" s="2">
        <v>653435</v>
      </c>
      <c r="CNS7" s="2">
        <v>123869</v>
      </c>
      <c r="CNT7" s="2">
        <v>148929</v>
      </c>
      <c r="CNU7" s="2">
        <v>95241</v>
      </c>
      <c r="CNV7" s="2">
        <v>137503</v>
      </c>
      <c r="CNW7" s="2">
        <v>313806</v>
      </c>
      <c r="CNX7" s="2">
        <v>131904</v>
      </c>
      <c r="CNY7" s="2">
        <v>259083</v>
      </c>
      <c r="CNZ7" s="2">
        <v>1743973</v>
      </c>
      <c r="COA7" s="2">
        <v>1872452</v>
      </c>
      <c r="COB7" s="2">
        <v>592168</v>
      </c>
      <c r="COC7" s="2">
        <v>126002</v>
      </c>
      <c r="COD7" s="2">
        <v>926595</v>
      </c>
      <c r="COE7" s="2">
        <v>1152078</v>
      </c>
      <c r="COF7" s="2">
        <v>382409</v>
      </c>
      <c r="COG7" s="2">
        <v>110179</v>
      </c>
      <c r="COH7" s="2">
        <v>972696</v>
      </c>
      <c r="COI7" s="2">
        <v>926364</v>
      </c>
      <c r="COJ7" s="2">
        <v>2974164</v>
      </c>
      <c r="COK7" s="2">
        <v>344394</v>
      </c>
      <c r="COL7" s="2">
        <v>1123086</v>
      </c>
      <c r="COM7" s="2">
        <v>1180502</v>
      </c>
      <c r="CON7" s="2">
        <v>57137</v>
      </c>
      <c r="COO7" s="2">
        <v>764278</v>
      </c>
      <c r="COP7" s="2">
        <v>20168</v>
      </c>
      <c r="COQ7" s="2">
        <v>110635</v>
      </c>
      <c r="COR7" s="2">
        <v>433643</v>
      </c>
      <c r="COS7" s="2">
        <v>164831</v>
      </c>
      <c r="COT7" s="2">
        <v>2938521</v>
      </c>
      <c r="COU7" s="2">
        <v>150399</v>
      </c>
      <c r="COV7" s="2">
        <v>2976580</v>
      </c>
      <c r="COW7" s="2">
        <v>308929</v>
      </c>
      <c r="COX7" s="2">
        <v>1984131</v>
      </c>
      <c r="COY7" s="2">
        <v>363635</v>
      </c>
      <c r="COZ7" s="2">
        <v>292424</v>
      </c>
      <c r="CPA7" s="2">
        <v>81080</v>
      </c>
      <c r="CPB7" s="2">
        <v>1043006</v>
      </c>
      <c r="CPC7" s="2">
        <v>248621</v>
      </c>
      <c r="CPD7" s="2">
        <v>863035</v>
      </c>
      <c r="CPE7" s="2">
        <v>115844</v>
      </c>
      <c r="CPF7" s="2">
        <v>81429</v>
      </c>
      <c r="CPG7" s="2">
        <v>477606</v>
      </c>
      <c r="CPH7" s="2">
        <v>141177</v>
      </c>
      <c r="CPI7" s="2">
        <v>706435</v>
      </c>
      <c r="CPJ7" s="2">
        <v>698482</v>
      </c>
      <c r="CPK7" s="2">
        <v>551605</v>
      </c>
      <c r="CPL7" s="2">
        <v>386458</v>
      </c>
      <c r="CPM7" s="2">
        <v>133128</v>
      </c>
      <c r="CPN7" s="2">
        <v>186649</v>
      </c>
      <c r="CPO7" s="2">
        <v>287234</v>
      </c>
      <c r="CPP7" s="2">
        <v>563524</v>
      </c>
      <c r="CPQ7" s="2">
        <v>1026200</v>
      </c>
      <c r="CPR7" s="2">
        <v>1052321</v>
      </c>
      <c r="CPS7" s="2">
        <v>160926</v>
      </c>
      <c r="CPT7" s="2">
        <v>140267</v>
      </c>
      <c r="CPU7" s="2">
        <v>158180</v>
      </c>
      <c r="CPV7" s="2">
        <v>97503</v>
      </c>
      <c r="CPW7" s="2">
        <v>73175</v>
      </c>
      <c r="CPX7" s="2">
        <v>93730</v>
      </c>
      <c r="CPY7" s="2">
        <v>4968661</v>
      </c>
      <c r="CPZ7" s="2">
        <v>1152303</v>
      </c>
      <c r="CQA7" s="2">
        <v>214381</v>
      </c>
      <c r="CQB7" s="2">
        <v>305024</v>
      </c>
      <c r="CQC7" s="2">
        <v>142035</v>
      </c>
      <c r="CQD7" s="2">
        <v>164220</v>
      </c>
      <c r="CQE7" s="2">
        <v>1443194</v>
      </c>
      <c r="CQF7" s="2">
        <v>11533211</v>
      </c>
      <c r="CQG7" s="2">
        <v>18469661</v>
      </c>
      <c r="CQH7" s="2">
        <v>926112</v>
      </c>
      <c r="CQI7" s="2">
        <v>1261516</v>
      </c>
      <c r="CQJ7" s="2">
        <v>468115</v>
      </c>
      <c r="CQK7" s="2">
        <v>203688</v>
      </c>
      <c r="CQL7" s="2">
        <v>497733</v>
      </c>
      <c r="CQM7" s="2">
        <v>108377</v>
      </c>
      <c r="CQN7" s="2">
        <v>64185</v>
      </c>
      <c r="CQO7" s="2">
        <v>3105528</v>
      </c>
      <c r="CQP7" s="2">
        <v>894510</v>
      </c>
      <c r="CQQ7" s="2">
        <v>498766</v>
      </c>
      <c r="CQR7" s="2">
        <v>19070360</v>
      </c>
      <c r="CQS7" s="2">
        <v>104272</v>
      </c>
      <c r="CQT7" s="2">
        <v>201712</v>
      </c>
      <c r="CQU7" s="2">
        <v>197582</v>
      </c>
      <c r="CQV7" s="2">
        <v>119931</v>
      </c>
      <c r="CQW7" s="2">
        <v>110896</v>
      </c>
      <c r="CQX7" s="2">
        <v>606458</v>
      </c>
      <c r="CQY7" s="2">
        <v>470003</v>
      </c>
      <c r="CQZ7" s="2">
        <v>1499730</v>
      </c>
      <c r="CRA7" s="2">
        <v>223305</v>
      </c>
      <c r="CRB7" s="2">
        <v>188544</v>
      </c>
      <c r="CRC7" s="2">
        <v>745793</v>
      </c>
      <c r="CRD7" s="2">
        <v>110174</v>
      </c>
      <c r="CRE7" s="2">
        <v>971207</v>
      </c>
      <c r="CRF7" s="2">
        <v>60221</v>
      </c>
      <c r="CRG7" s="2">
        <v>3053</v>
      </c>
      <c r="CRH7" s="2">
        <v>71438991</v>
      </c>
      <c r="CRI7" s="2">
        <v>514028</v>
      </c>
      <c r="CRJ7" s="2">
        <v>562305</v>
      </c>
      <c r="CRK7" s="2">
        <v>94166</v>
      </c>
      <c r="CRL7" s="2">
        <v>279928</v>
      </c>
      <c r="CRM7" s="2">
        <v>460685</v>
      </c>
      <c r="CRN7" s="2">
        <v>695586</v>
      </c>
      <c r="CRO7" s="2">
        <v>98976</v>
      </c>
      <c r="CRP7" s="2">
        <v>1191227</v>
      </c>
      <c r="CRQ7" s="2">
        <v>71875</v>
      </c>
      <c r="CRR7" s="2">
        <v>190671</v>
      </c>
      <c r="CRS7" s="2">
        <v>247014</v>
      </c>
      <c r="CRT7" s="2">
        <v>972159</v>
      </c>
      <c r="CRU7" s="2">
        <v>265197</v>
      </c>
      <c r="CRV7" s="2">
        <v>249536</v>
      </c>
      <c r="CRW7" s="2">
        <v>317555</v>
      </c>
      <c r="CRX7" s="2">
        <v>214594</v>
      </c>
      <c r="CRY7" s="2">
        <v>139609</v>
      </c>
      <c r="CRZ7" s="2">
        <v>320849</v>
      </c>
      <c r="CSA7" s="2">
        <v>2744123</v>
      </c>
      <c r="CSB7" s="2">
        <v>345776</v>
      </c>
      <c r="CSC7" s="2">
        <v>7842740</v>
      </c>
      <c r="CSD7" s="2">
        <v>815034</v>
      </c>
      <c r="CSE7" s="2">
        <v>50378840</v>
      </c>
      <c r="CSF7" s="2">
        <v>551375</v>
      </c>
      <c r="CSG7" s="2">
        <v>478781</v>
      </c>
      <c r="CSH7" s="2">
        <v>100016</v>
      </c>
      <c r="CSI7" s="2">
        <v>158251</v>
      </c>
      <c r="CSJ7" s="2">
        <v>4777466</v>
      </c>
      <c r="CSK7" s="2">
        <v>317071</v>
      </c>
      <c r="CSL7" s="2">
        <v>103434</v>
      </c>
      <c r="CSM7" s="2">
        <v>528113</v>
      </c>
      <c r="CSN7" s="2">
        <v>549164</v>
      </c>
      <c r="CSO7" s="2">
        <v>499952</v>
      </c>
      <c r="CSP7" s="2" t="s">
        <v>5</v>
      </c>
      <c r="CSQ7" s="2">
        <v>380674</v>
      </c>
      <c r="CSR7" s="2">
        <v>381935</v>
      </c>
      <c r="CSS7" s="2">
        <v>917835</v>
      </c>
      <c r="CST7" s="2">
        <v>330919</v>
      </c>
      <c r="CSU7" s="2">
        <v>917333</v>
      </c>
      <c r="CSV7" s="2">
        <v>834165</v>
      </c>
      <c r="CSW7" s="2">
        <v>281784</v>
      </c>
      <c r="CSX7" s="2">
        <v>74451</v>
      </c>
      <c r="CSY7" s="2">
        <v>288479</v>
      </c>
      <c r="CSZ7" s="2">
        <v>333072</v>
      </c>
      <c r="CTA7" s="2">
        <v>2849191</v>
      </c>
      <c r="CTB7" s="2">
        <v>35205094</v>
      </c>
      <c r="CTC7" s="2">
        <v>156512</v>
      </c>
      <c r="CTD7" s="2">
        <v>948348</v>
      </c>
      <c r="CTE7" s="2">
        <v>210881</v>
      </c>
      <c r="CTF7" s="2">
        <v>469523</v>
      </c>
      <c r="CTG7" s="2">
        <v>386824</v>
      </c>
      <c r="CTH7" s="2">
        <v>2136719</v>
      </c>
      <c r="CTI7" s="2">
        <v>1140999</v>
      </c>
      <c r="CTJ7" s="2">
        <v>26605052</v>
      </c>
      <c r="CTK7" s="2">
        <v>50769</v>
      </c>
      <c r="CTL7" s="2">
        <v>421636</v>
      </c>
      <c r="CTM7" s="2">
        <v>572064</v>
      </c>
      <c r="CTN7" s="2">
        <v>1640384</v>
      </c>
      <c r="CTO7" s="2">
        <v>1762265</v>
      </c>
      <c r="CTP7" s="2">
        <v>325097</v>
      </c>
      <c r="CTQ7" s="2">
        <v>263078</v>
      </c>
      <c r="CTR7" s="2">
        <v>180444</v>
      </c>
      <c r="CTS7" s="2">
        <v>551989</v>
      </c>
      <c r="CTT7" s="2">
        <v>760974</v>
      </c>
      <c r="CTU7" s="2">
        <v>18613278</v>
      </c>
      <c r="CTV7" s="2">
        <v>545600</v>
      </c>
      <c r="CTW7" s="2">
        <v>285274</v>
      </c>
      <c r="CTX7" s="2">
        <v>631493</v>
      </c>
      <c r="CTY7" s="2">
        <v>106254</v>
      </c>
      <c r="CTZ7" s="2">
        <v>103830</v>
      </c>
      <c r="CUA7" s="2">
        <v>805702</v>
      </c>
      <c r="CUB7" s="2">
        <v>303384</v>
      </c>
      <c r="CUC7" s="2">
        <v>261117</v>
      </c>
      <c r="CUD7" s="2">
        <v>81337</v>
      </c>
      <c r="CUE7" s="2">
        <v>153655</v>
      </c>
      <c r="CUF7" s="2">
        <v>11980</v>
      </c>
      <c r="CUG7" s="2">
        <v>176257</v>
      </c>
      <c r="CUH7" s="2">
        <v>717350</v>
      </c>
      <c r="CUI7" s="2">
        <v>68926</v>
      </c>
      <c r="CUJ7" s="2">
        <v>27490940</v>
      </c>
      <c r="CUK7" s="2">
        <v>551675</v>
      </c>
      <c r="CUL7" s="2">
        <v>85817</v>
      </c>
      <c r="CUM7" s="2">
        <v>88065</v>
      </c>
      <c r="CUN7" s="2">
        <v>150814</v>
      </c>
      <c r="CUO7" s="2">
        <v>141360</v>
      </c>
      <c r="CUP7" s="2">
        <v>94146</v>
      </c>
      <c r="CUQ7" s="2">
        <v>28991627</v>
      </c>
      <c r="CUR7" s="2">
        <v>1336081</v>
      </c>
      <c r="CUS7" s="2">
        <v>370911</v>
      </c>
      <c r="CUT7" s="2">
        <v>266494</v>
      </c>
      <c r="CUU7" s="2">
        <v>264191</v>
      </c>
      <c r="CUV7" s="2">
        <v>2134884</v>
      </c>
      <c r="CUW7" s="2">
        <v>45425</v>
      </c>
      <c r="CUX7" s="2">
        <v>113085</v>
      </c>
      <c r="CUY7" s="2">
        <v>6861298</v>
      </c>
      <c r="CUZ7" s="2">
        <v>157605</v>
      </c>
      <c r="CVA7" s="2">
        <v>175186</v>
      </c>
      <c r="CVB7" s="2">
        <v>159104</v>
      </c>
      <c r="CVC7" s="2">
        <v>319832</v>
      </c>
      <c r="CVD7" s="2">
        <v>1002020</v>
      </c>
      <c r="CVE7" s="2">
        <v>207221</v>
      </c>
      <c r="CVF7" s="2">
        <v>191044</v>
      </c>
      <c r="CVG7" s="2">
        <v>1275105</v>
      </c>
      <c r="CVH7" s="2">
        <v>198182</v>
      </c>
      <c r="CVI7" s="2" t="s">
        <v>5</v>
      </c>
      <c r="CVJ7" s="2">
        <v>674724</v>
      </c>
      <c r="CVK7" s="2">
        <v>139024</v>
      </c>
      <c r="CVL7" s="2">
        <v>43662</v>
      </c>
      <c r="CVM7" s="2">
        <v>544453</v>
      </c>
      <c r="CVN7" s="2">
        <v>15723</v>
      </c>
      <c r="CVO7" s="2">
        <v>2362741</v>
      </c>
      <c r="CVP7" s="2">
        <v>931059</v>
      </c>
      <c r="CVQ7" s="2">
        <v>12602725</v>
      </c>
      <c r="CVR7" s="2">
        <v>3378480</v>
      </c>
      <c r="CVS7" s="2">
        <v>263119</v>
      </c>
      <c r="CVT7" s="2">
        <v>485950</v>
      </c>
      <c r="CVU7" s="2">
        <v>58964</v>
      </c>
      <c r="CVV7" s="2" t="s">
        <v>5</v>
      </c>
      <c r="CVW7" s="2">
        <v>18467</v>
      </c>
      <c r="CVX7" s="2">
        <v>4577370</v>
      </c>
      <c r="CVY7" s="2">
        <v>30913</v>
      </c>
      <c r="CVZ7" s="2">
        <v>726268</v>
      </c>
      <c r="CWA7" s="2">
        <v>474039</v>
      </c>
      <c r="CWB7" s="2">
        <v>13741177</v>
      </c>
      <c r="CWC7" s="2">
        <v>522787</v>
      </c>
      <c r="CWD7" s="2">
        <v>493257</v>
      </c>
      <c r="CWE7" s="2">
        <v>108357</v>
      </c>
      <c r="CWF7" s="2">
        <v>268194</v>
      </c>
      <c r="CWG7" s="2">
        <v>187090</v>
      </c>
      <c r="CWH7" s="2">
        <v>1381263</v>
      </c>
      <c r="CWI7" s="2">
        <v>1693143</v>
      </c>
      <c r="CWJ7" s="2">
        <v>1283097</v>
      </c>
      <c r="CWK7" s="2">
        <v>1401860</v>
      </c>
      <c r="CWL7" s="2">
        <v>6866169</v>
      </c>
      <c r="CWM7" s="2">
        <v>92573</v>
      </c>
      <c r="CWN7" s="2">
        <v>337248</v>
      </c>
      <c r="CWO7" s="2">
        <v>4943138</v>
      </c>
      <c r="CWP7" s="2">
        <v>56418</v>
      </c>
      <c r="CWQ7" s="2">
        <v>205477</v>
      </c>
      <c r="CWR7" s="2">
        <v>4263695</v>
      </c>
      <c r="CWS7" s="2">
        <v>274900</v>
      </c>
      <c r="CWT7" s="2">
        <v>531327</v>
      </c>
      <c r="CWU7" s="2" t="s">
        <v>5</v>
      </c>
      <c r="CWV7" s="2">
        <v>1168157</v>
      </c>
      <c r="CWW7" s="2">
        <v>5312807</v>
      </c>
      <c r="CWX7" s="2">
        <v>767687</v>
      </c>
      <c r="CWY7" s="2">
        <v>637192</v>
      </c>
      <c r="CWZ7" s="2">
        <v>63596</v>
      </c>
      <c r="CXA7" s="2">
        <v>1032295</v>
      </c>
      <c r="CXB7" s="2">
        <v>69617</v>
      </c>
      <c r="CXC7" s="2" t="s">
        <v>5</v>
      </c>
      <c r="CXD7" s="2">
        <v>650772</v>
      </c>
      <c r="CXE7" s="2">
        <v>14066290</v>
      </c>
      <c r="CXF7" s="2">
        <v>1009486</v>
      </c>
      <c r="CXG7" s="2">
        <v>3390730</v>
      </c>
      <c r="CXH7" s="2">
        <v>5760398</v>
      </c>
      <c r="CXI7" s="2">
        <v>69026</v>
      </c>
      <c r="CXJ7" s="2">
        <v>148573</v>
      </c>
      <c r="CXK7" s="2">
        <v>1755510</v>
      </c>
      <c r="CXL7" s="2">
        <v>1288238</v>
      </c>
      <c r="CXM7" s="2">
        <v>407173</v>
      </c>
      <c r="CXN7" s="2">
        <v>391274</v>
      </c>
      <c r="CXO7" s="2">
        <v>117063</v>
      </c>
      <c r="CXP7" s="2">
        <v>145799</v>
      </c>
      <c r="CXQ7" s="2">
        <v>5495895</v>
      </c>
      <c r="CXR7" s="2">
        <v>170351</v>
      </c>
      <c r="CXS7" s="2">
        <v>69870</v>
      </c>
      <c r="CXT7" s="2">
        <v>395049</v>
      </c>
      <c r="CXU7" s="2">
        <v>534952</v>
      </c>
      <c r="CXV7" s="2">
        <v>71633</v>
      </c>
      <c r="CXW7" s="2">
        <v>114268</v>
      </c>
      <c r="CXX7" s="2">
        <v>92453</v>
      </c>
      <c r="CXY7" s="2">
        <v>712548</v>
      </c>
      <c r="CXZ7" s="2">
        <v>2244740</v>
      </c>
      <c r="CYA7" s="2">
        <v>3750131</v>
      </c>
      <c r="CYB7" s="2">
        <v>43618</v>
      </c>
      <c r="CYC7" s="2">
        <v>71124</v>
      </c>
      <c r="CYD7" s="2">
        <v>197631</v>
      </c>
      <c r="CYE7" s="2">
        <v>43515</v>
      </c>
      <c r="CYF7" s="2">
        <v>354550</v>
      </c>
      <c r="CYG7" s="2">
        <v>517076</v>
      </c>
      <c r="CYH7" s="2">
        <v>141436</v>
      </c>
      <c r="CYI7" s="2">
        <v>113801</v>
      </c>
      <c r="CYJ7" s="2">
        <v>112894</v>
      </c>
      <c r="CYK7" s="2">
        <v>245698</v>
      </c>
      <c r="CYL7" s="2">
        <v>70674</v>
      </c>
      <c r="CYM7" s="2">
        <v>174914</v>
      </c>
      <c r="CYN7" s="2">
        <v>36832</v>
      </c>
      <c r="CYO7" s="2">
        <v>47257</v>
      </c>
      <c r="CYP7" s="2">
        <v>277754</v>
      </c>
      <c r="CYQ7" s="2">
        <v>2084386</v>
      </c>
      <c r="CYR7" s="2">
        <v>181796</v>
      </c>
      <c r="CYS7" s="2">
        <v>113010</v>
      </c>
      <c r="CYT7" s="2">
        <v>64211</v>
      </c>
      <c r="CYU7" s="2">
        <v>318527</v>
      </c>
      <c r="CYV7" s="2">
        <v>97193</v>
      </c>
      <c r="CYW7" s="2">
        <v>441944</v>
      </c>
      <c r="CYX7" s="2">
        <v>78570</v>
      </c>
      <c r="CYY7" s="2">
        <v>171809</v>
      </c>
      <c r="CYZ7" s="2">
        <v>325827</v>
      </c>
      <c r="CZA7" s="2">
        <v>132431</v>
      </c>
      <c r="CZB7" s="2">
        <v>309696</v>
      </c>
      <c r="CZC7" s="2">
        <v>236014</v>
      </c>
      <c r="CZD7" s="2">
        <v>581131</v>
      </c>
      <c r="CZE7" s="2">
        <v>687385</v>
      </c>
      <c r="CZF7" s="2">
        <v>306733</v>
      </c>
      <c r="CZG7" s="2">
        <v>2412460</v>
      </c>
      <c r="CZH7" s="2">
        <v>905001</v>
      </c>
      <c r="CZI7" s="2">
        <v>1314271</v>
      </c>
      <c r="CZJ7" s="2">
        <v>237214</v>
      </c>
      <c r="CZK7" s="2">
        <v>69642</v>
      </c>
      <c r="CZL7" s="2">
        <v>66228</v>
      </c>
      <c r="CZM7" s="2">
        <v>140120</v>
      </c>
      <c r="CZN7" s="2">
        <v>5065384</v>
      </c>
      <c r="CZO7" s="2">
        <v>629360</v>
      </c>
      <c r="CZP7" s="2">
        <v>259446</v>
      </c>
      <c r="CZQ7" s="2">
        <v>58095</v>
      </c>
      <c r="CZR7" s="2">
        <v>128379</v>
      </c>
      <c r="CZS7" s="2">
        <v>79159</v>
      </c>
      <c r="CZT7" s="2">
        <v>137785</v>
      </c>
      <c r="CZU7" s="2">
        <v>91071</v>
      </c>
      <c r="CZV7" s="2">
        <v>37082</v>
      </c>
      <c r="CZW7" s="2">
        <v>43160</v>
      </c>
      <c r="CZX7" s="2">
        <v>22791</v>
      </c>
      <c r="CZY7" s="2">
        <v>546420</v>
      </c>
      <c r="CZZ7" s="2">
        <v>1154801</v>
      </c>
      <c r="DAA7" s="2">
        <v>355420</v>
      </c>
      <c r="DAB7" s="2">
        <v>41550</v>
      </c>
      <c r="DAC7" s="2">
        <v>23361</v>
      </c>
      <c r="DAD7" s="2">
        <v>649316</v>
      </c>
      <c r="DAE7" s="2">
        <v>171479</v>
      </c>
      <c r="DAF7" s="2">
        <v>56476</v>
      </c>
      <c r="DAG7" s="2">
        <v>412406</v>
      </c>
      <c r="DAH7" s="2">
        <v>171645</v>
      </c>
      <c r="DAI7" s="2">
        <v>60279</v>
      </c>
      <c r="DAJ7" s="2">
        <v>74404</v>
      </c>
      <c r="DAK7" s="2">
        <v>86911</v>
      </c>
      <c r="DAL7" s="2">
        <v>509255</v>
      </c>
      <c r="DAM7" s="2">
        <v>236178</v>
      </c>
      <c r="DAN7" s="2">
        <v>32837</v>
      </c>
      <c r="DAO7" s="2">
        <v>601567</v>
      </c>
      <c r="DAP7" s="2">
        <v>323709</v>
      </c>
      <c r="DAQ7" s="2">
        <v>73972</v>
      </c>
      <c r="DAR7" s="2">
        <v>263500</v>
      </c>
      <c r="DAS7" s="2">
        <v>58035</v>
      </c>
      <c r="DAT7" s="2">
        <v>241048</v>
      </c>
      <c r="DAU7" s="2">
        <v>76748</v>
      </c>
      <c r="DAV7" s="2">
        <v>43145</v>
      </c>
      <c r="DAW7" s="2">
        <v>1073367</v>
      </c>
      <c r="DAX7" s="2">
        <v>36521</v>
      </c>
      <c r="DAY7" s="2">
        <v>2790733</v>
      </c>
      <c r="DAZ7" s="2">
        <v>1030262</v>
      </c>
      <c r="DBA7" s="2">
        <v>115930</v>
      </c>
      <c r="DBB7" s="2">
        <v>11875</v>
      </c>
      <c r="DBC7" s="2">
        <v>120699</v>
      </c>
      <c r="DBD7" s="2">
        <v>1152626</v>
      </c>
      <c r="DBE7" s="2">
        <v>787416</v>
      </c>
      <c r="DBF7" s="2">
        <v>1372988</v>
      </c>
      <c r="DBG7" s="2">
        <v>534683</v>
      </c>
      <c r="DBH7" s="2">
        <v>518510</v>
      </c>
      <c r="DBI7" s="2">
        <v>1531441</v>
      </c>
      <c r="DBJ7" s="2">
        <v>147326</v>
      </c>
      <c r="DBK7" s="2">
        <v>338853</v>
      </c>
      <c r="DBL7" s="2">
        <v>972518</v>
      </c>
      <c r="DBM7" s="2">
        <v>187845</v>
      </c>
      <c r="DBN7" s="2">
        <v>137700</v>
      </c>
      <c r="DBO7" s="2">
        <v>213173</v>
      </c>
      <c r="DBP7" s="2">
        <v>95345</v>
      </c>
      <c r="DBQ7" s="2">
        <v>106307</v>
      </c>
      <c r="DBR7" s="2">
        <v>29555</v>
      </c>
      <c r="DBS7" s="2">
        <v>77363</v>
      </c>
      <c r="DBT7" s="2">
        <v>142333</v>
      </c>
      <c r="DBU7" s="2">
        <v>126318</v>
      </c>
      <c r="DBV7" s="2">
        <v>283027</v>
      </c>
      <c r="DBW7" s="2">
        <v>156902</v>
      </c>
      <c r="DBX7" s="2">
        <v>92390</v>
      </c>
      <c r="DBY7" s="2">
        <v>31561847</v>
      </c>
      <c r="DBZ7" s="2">
        <v>358463</v>
      </c>
      <c r="DCA7" s="2">
        <v>487396</v>
      </c>
      <c r="DCB7" s="2">
        <v>216472</v>
      </c>
      <c r="DCC7" s="2">
        <v>49125</v>
      </c>
      <c r="DCD7" s="2">
        <v>185542</v>
      </c>
      <c r="DCE7" s="2">
        <v>76953</v>
      </c>
      <c r="DCF7" s="2">
        <v>1100361</v>
      </c>
      <c r="DCG7" s="2">
        <v>72243</v>
      </c>
      <c r="DCH7" s="2">
        <v>384604</v>
      </c>
      <c r="DCI7" s="2">
        <v>460607</v>
      </c>
      <c r="DCJ7" s="2">
        <v>1046879</v>
      </c>
      <c r="DCK7" s="2">
        <v>2086420</v>
      </c>
      <c r="DCL7" s="2">
        <v>518451</v>
      </c>
      <c r="DCM7" s="2">
        <v>321128</v>
      </c>
      <c r="DCN7" s="2">
        <v>180678</v>
      </c>
      <c r="DCO7" s="2">
        <v>1408272</v>
      </c>
      <c r="DCP7" s="2">
        <v>54556</v>
      </c>
      <c r="DCQ7" s="2">
        <v>71005</v>
      </c>
      <c r="DCR7" s="2">
        <v>373959</v>
      </c>
      <c r="DCS7" s="2">
        <v>919453</v>
      </c>
      <c r="DCT7" s="2">
        <v>548726</v>
      </c>
      <c r="DCU7" s="2">
        <v>589422</v>
      </c>
      <c r="DCV7" s="2">
        <v>500894</v>
      </c>
      <c r="DCW7" s="2">
        <v>512609</v>
      </c>
      <c r="DCX7" s="2">
        <v>495433</v>
      </c>
      <c r="DCY7" s="2">
        <v>204755</v>
      </c>
      <c r="DCZ7" s="2">
        <v>425685</v>
      </c>
      <c r="DDA7" s="2">
        <v>105587</v>
      </c>
      <c r="DDB7" s="2">
        <v>372345</v>
      </c>
      <c r="DDC7" s="2">
        <v>608907</v>
      </c>
      <c r="DDD7" s="2">
        <v>1210025</v>
      </c>
      <c r="DDE7" s="2">
        <v>192001</v>
      </c>
      <c r="DDF7" s="2">
        <v>597036</v>
      </c>
      <c r="DDG7" s="2">
        <v>468410</v>
      </c>
      <c r="DDH7" s="2">
        <v>205697</v>
      </c>
      <c r="DDI7" s="2">
        <v>24095</v>
      </c>
      <c r="DDJ7" s="2">
        <v>20063</v>
      </c>
      <c r="DDK7" s="2">
        <v>68066</v>
      </c>
      <c r="DDL7" s="2">
        <v>275346</v>
      </c>
      <c r="DDM7" s="2">
        <v>948287</v>
      </c>
      <c r="DDN7" s="2">
        <v>344214</v>
      </c>
      <c r="DDO7" s="2">
        <v>8508672</v>
      </c>
      <c r="DDP7" s="2">
        <v>103034</v>
      </c>
      <c r="DDQ7" s="2">
        <v>1136226</v>
      </c>
      <c r="DDR7" s="2">
        <v>344086</v>
      </c>
      <c r="DDS7" s="2">
        <v>542373</v>
      </c>
      <c r="DDT7" s="2">
        <v>551383</v>
      </c>
      <c r="DDU7" s="2">
        <v>360755</v>
      </c>
      <c r="DDV7" s="2">
        <v>86094</v>
      </c>
      <c r="DDW7" s="2">
        <v>318388</v>
      </c>
      <c r="DDX7" s="2">
        <v>2025876</v>
      </c>
      <c r="DDY7" s="2">
        <v>1814786</v>
      </c>
      <c r="DDZ7" s="2">
        <v>42596</v>
      </c>
      <c r="DEA7" s="2">
        <v>84132</v>
      </c>
      <c r="DEB7" s="2">
        <v>190707</v>
      </c>
      <c r="DEC7" s="2">
        <v>60912</v>
      </c>
      <c r="DED7" s="2">
        <v>62932</v>
      </c>
      <c r="DEE7" s="2">
        <v>146336</v>
      </c>
      <c r="DEF7" s="2">
        <v>252637</v>
      </c>
      <c r="DEG7" s="2">
        <v>53457</v>
      </c>
      <c r="DEH7" s="2">
        <v>84651</v>
      </c>
      <c r="DEI7" s="2">
        <v>374926</v>
      </c>
      <c r="DEJ7" s="2">
        <v>119554</v>
      </c>
      <c r="DEK7" s="2">
        <v>47654</v>
      </c>
      <c r="DEL7" s="2">
        <v>222596</v>
      </c>
      <c r="DEM7" s="2">
        <v>219069</v>
      </c>
      <c r="DEN7" s="2">
        <v>8800747</v>
      </c>
      <c r="DEO7" s="2">
        <v>207822</v>
      </c>
      <c r="DEP7" s="2">
        <v>117210</v>
      </c>
      <c r="DEQ7" s="2">
        <v>615402</v>
      </c>
      <c r="DER7" s="2">
        <v>380300</v>
      </c>
      <c r="DES7" s="2">
        <v>1353626</v>
      </c>
      <c r="DET7" s="2">
        <v>130993</v>
      </c>
      <c r="DEU7" s="2">
        <v>245266</v>
      </c>
      <c r="DEV7" s="2">
        <v>183247</v>
      </c>
      <c r="DEW7" s="2">
        <v>186511</v>
      </c>
      <c r="DEX7" s="2">
        <v>1748522</v>
      </c>
      <c r="DEY7" s="2">
        <v>2642289</v>
      </c>
      <c r="DEZ7" s="2">
        <v>597834</v>
      </c>
      <c r="DFA7" s="2">
        <v>605109</v>
      </c>
      <c r="DFB7" s="2">
        <v>905293</v>
      </c>
      <c r="DFC7" s="2">
        <v>2896306</v>
      </c>
      <c r="DFD7" s="2">
        <v>1609518</v>
      </c>
      <c r="DFE7" s="2">
        <v>1351508</v>
      </c>
      <c r="DFF7" s="2">
        <v>366584</v>
      </c>
      <c r="DFG7" s="2">
        <v>724753</v>
      </c>
      <c r="DFH7" s="2">
        <v>317001</v>
      </c>
      <c r="DFI7" s="2">
        <v>571650</v>
      </c>
      <c r="DFJ7" s="2">
        <v>805858</v>
      </c>
      <c r="DFK7" s="2">
        <v>404550</v>
      </c>
      <c r="DFL7" s="2">
        <v>279006</v>
      </c>
      <c r="DFM7" s="2">
        <v>145991</v>
      </c>
      <c r="DFN7" s="2">
        <v>669249</v>
      </c>
      <c r="DFO7" s="2">
        <v>303600</v>
      </c>
      <c r="DFP7" s="2">
        <v>876413</v>
      </c>
      <c r="DFQ7" s="2">
        <v>2719810</v>
      </c>
      <c r="DFR7" s="2">
        <v>389929</v>
      </c>
      <c r="DFS7" s="2">
        <v>3378688</v>
      </c>
      <c r="DFT7" s="2">
        <v>1721594</v>
      </c>
      <c r="DFU7" s="2">
        <v>2123273</v>
      </c>
      <c r="DFV7" s="2">
        <v>922239</v>
      </c>
      <c r="DFW7" s="2">
        <v>876164</v>
      </c>
      <c r="DFX7" s="2">
        <v>646769</v>
      </c>
      <c r="DFY7" s="2">
        <v>10734732</v>
      </c>
      <c r="DFZ7" s="2">
        <v>13906221</v>
      </c>
      <c r="DGA7" s="2">
        <v>568108</v>
      </c>
      <c r="DGB7" s="2">
        <v>7936820</v>
      </c>
      <c r="DGC7" s="2">
        <v>660021</v>
      </c>
      <c r="DGD7" s="2">
        <v>4019335</v>
      </c>
      <c r="DGE7" s="2">
        <v>1689642</v>
      </c>
      <c r="DGF7" s="2">
        <v>651452</v>
      </c>
      <c r="DGG7" s="2">
        <v>195948</v>
      </c>
      <c r="DGH7" s="2">
        <v>404574</v>
      </c>
      <c r="DGI7" s="2" t="s">
        <v>5</v>
      </c>
      <c r="DGJ7" s="2">
        <v>325455</v>
      </c>
      <c r="DGK7" s="2">
        <v>772753</v>
      </c>
      <c r="DGL7" s="2" t="s">
        <v>5</v>
      </c>
      <c r="DGM7" s="2">
        <v>162479</v>
      </c>
      <c r="DGN7" s="2">
        <v>400264</v>
      </c>
      <c r="DGO7" s="2">
        <v>1031465</v>
      </c>
      <c r="DGP7" s="2">
        <v>7727514</v>
      </c>
      <c r="DGQ7" s="2" t="s">
        <v>5</v>
      </c>
      <c r="DGR7" s="2">
        <v>394297</v>
      </c>
      <c r="DGS7" s="2">
        <v>986851</v>
      </c>
      <c r="DGT7" s="2">
        <v>3296347</v>
      </c>
      <c r="DGU7" s="2">
        <v>161560</v>
      </c>
      <c r="DGV7" s="2">
        <v>110237</v>
      </c>
      <c r="DGW7" s="2">
        <v>938917</v>
      </c>
      <c r="DGX7" s="2">
        <v>871405</v>
      </c>
      <c r="DGY7" s="2">
        <v>5678566</v>
      </c>
      <c r="DGZ7" s="2">
        <v>13235515</v>
      </c>
      <c r="DHA7" s="2">
        <v>2169929</v>
      </c>
      <c r="DHB7" s="2">
        <v>7197213</v>
      </c>
      <c r="DHC7" s="2">
        <v>24549890</v>
      </c>
      <c r="DHD7" s="2" t="s">
        <v>5</v>
      </c>
      <c r="DHE7" s="2">
        <v>138003</v>
      </c>
      <c r="DHF7" s="2">
        <v>1082992</v>
      </c>
      <c r="DHG7" s="2">
        <v>3982331</v>
      </c>
      <c r="DHH7" s="2">
        <v>1130011</v>
      </c>
      <c r="DHI7" s="2">
        <v>4028245</v>
      </c>
      <c r="DHJ7" s="2">
        <v>2241284</v>
      </c>
      <c r="DHK7" s="2">
        <v>281054</v>
      </c>
      <c r="DHL7" s="2">
        <v>1515212</v>
      </c>
      <c r="DHM7" s="2">
        <v>325212</v>
      </c>
      <c r="DHN7" s="2">
        <v>2920186</v>
      </c>
      <c r="DHO7" s="2">
        <v>62649952</v>
      </c>
      <c r="DHP7" s="2">
        <v>136247</v>
      </c>
      <c r="DHQ7" s="2">
        <v>184188</v>
      </c>
      <c r="DHR7" s="2">
        <v>421278</v>
      </c>
      <c r="DHS7" s="2">
        <v>1429164</v>
      </c>
      <c r="DHT7" s="2">
        <v>1105786</v>
      </c>
      <c r="DHU7" s="2">
        <v>914120</v>
      </c>
      <c r="DHV7" s="2">
        <v>310553</v>
      </c>
      <c r="DHW7" s="2">
        <v>4200</v>
      </c>
      <c r="DHX7" s="2">
        <v>1871809</v>
      </c>
      <c r="DHY7" s="2">
        <v>458031</v>
      </c>
      <c r="DHZ7" s="2">
        <v>258430</v>
      </c>
      <c r="DIA7" s="2">
        <v>142150</v>
      </c>
      <c r="DIB7" s="2">
        <v>161319</v>
      </c>
      <c r="DIC7" s="2">
        <v>190089</v>
      </c>
      <c r="DID7" s="2">
        <v>571248</v>
      </c>
      <c r="DIE7" s="2">
        <v>1372962</v>
      </c>
      <c r="DIF7" s="2">
        <v>436433</v>
      </c>
      <c r="DIG7" s="2">
        <v>725661</v>
      </c>
      <c r="DIH7" s="2">
        <v>246687</v>
      </c>
      <c r="DII7" s="2">
        <v>1073653</v>
      </c>
      <c r="DIJ7" s="2">
        <v>506942</v>
      </c>
      <c r="DIK7" s="2">
        <v>399139</v>
      </c>
      <c r="DIL7" s="2">
        <v>777790</v>
      </c>
      <c r="DIM7" s="2">
        <v>496028</v>
      </c>
      <c r="DIN7" s="2">
        <v>37229</v>
      </c>
      <c r="DIO7" s="2">
        <v>267651</v>
      </c>
      <c r="DIP7" s="2">
        <v>311714</v>
      </c>
      <c r="DIQ7" s="2">
        <v>321613</v>
      </c>
      <c r="DIR7" s="2">
        <v>804405</v>
      </c>
      <c r="DIS7" s="2">
        <v>16985384</v>
      </c>
      <c r="DIT7" s="2">
        <v>9229</v>
      </c>
      <c r="DIU7" s="2">
        <v>1921624</v>
      </c>
      <c r="DIV7" s="2">
        <v>738304</v>
      </c>
      <c r="DIW7" s="2">
        <v>1100299</v>
      </c>
      <c r="DIX7" s="2">
        <v>288541</v>
      </c>
      <c r="DIY7" s="2">
        <v>1228360</v>
      </c>
      <c r="DIZ7" s="2">
        <v>205610</v>
      </c>
      <c r="DJA7" s="2">
        <v>11751</v>
      </c>
      <c r="DJB7" s="2" t="s">
        <v>5</v>
      </c>
      <c r="DJC7" s="2">
        <v>386021</v>
      </c>
      <c r="DJD7" s="2">
        <v>1387013</v>
      </c>
      <c r="DJE7" s="2">
        <v>203184</v>
      </c>
      <c r="DJF7" s="2">
        <v>119630</v>
      </c>
      <c r="DJG7" s="2">
        <v>209764</v>
      </c>
      <c r="DJH7" s="2">
        <v>11760815</v>
      </c>
      <c r="DJI7" s="2">
        <v>238197</v>
      </c>
      <c r="DJJ7" s="2">
        <v>9406702</v>
      </c>
      <c r="DJK7" s="2">
        <v>327894</v>
      </c>
      <c r="DJL7" s="2">
        <v>960069</v>
      </c>
      <c r="DJM7" s="2" t="s">
        <v>5</v>
      </c>
      <c r="DJN7" s="2">
        <v>442047</v>
      </c>
      <c r="DJO7" s="2" t="s">
        <v>5</v>
      </c>
      <c r="DJP7" s="2">
        <v>1512928</v>
      </c>
      <c r="DJQ7" s="2">
        <v>199751</v>
      </c>
      <c r="DJR7" s="2">
        <v>8623488</v>
      </c>
      <c r="DJS7" s="2">
        <v>996873</v>
      </c>
      <c r="DJT7" s="2">
        <v>290673</v>
      </c>
      <c r="DJU7" s="2" t="s">
        <v>5</v>
      </c>
      <c r="DJV7" s="2">
        <v>18346276</v>
      </c>
      <c r="DJW7" s="2" t="s">
        <v>5</v>
      </c>
      <c r="DJX7" s="2">
        <v>4405726</v>
      </c>
      <c r="DJY7" s="2" t="s">
        <v>5</v>
      </c>
      <c r="DJZ7" s="2">
        <v>912610</v>
      </c>
      <c r="DKA7" s="2" t="s">
        <v>5</v>
      </c>
      <c r="DKB7" s="2" t="s">
        <v>5</v>
      </c>
      <c r="DKC7" s="2" t="s">
        <v>5</v>
      </c>
      <c r="DKD7" s="2" t="s">
        <v>5</v>
      </c>
      <c r="DKE7" s="2" t="s">
        <v>5</v>
      </c>
      <c r="DKF7" s="2" t="s">
        <v>5</v>
      </c>
      <c r="DKG7" s="2" t="s">
        <v>5</v>
      </c>
      <c r="DKH7" s="2" t="s">
        <v>5</v>
      </c>
      <c r="DKI7" s="2" t="s">
        <v>5</v>
      </c>
      <c r="DKJ7" s="2" t="s">
        <v>5</v>
      </c>
      <c r="DKK7" s="2" t="s">
        <v>5</v>
      </c>
      <c r="DKL7" s="2" t="s">
        <v>5</v>
      </c>
      <c r="DKM7" s="2" t="s">
        <v>5</v>
      </c>
      <c r="DKN7" s="2" t="s">
        <v>5</v>
      </c>
      <c r="DKO7" s="2">
        <v>28836</v>
      </c>
      <c r="DKP7" s="2" t="s">
        <v>5</v>
      </c>
      <c r="DKQ7" s="2" t="s">
        <v>5</v>
      </c>
      <c r="DKR7" s="2" t="s">
        <v>5</v>
      </c>
      <c r="DKS7" s="2">
        <v>247910</v>
      </c>
      <c r="DKT7" s="2" t="s">
        <v>5</v>
      </c>
      <c r="DKU7" s="2">
        <v>285023</v>
      </c>
      <c r="DKV7" s="2" t="s">
        <v>5</v>
      </c>
      <c r="DKW7" s="2">
        <v>181097</v>
      </c>
      <c r="DKX7" s="2" t="s">
        <v>5</v>
      </c>
      <c r="DKY7" s="2">
        <v>1414087</v>
      </c>
      <c r="DKZ7" s="2" t="s">
        <v>5</v>
      </c>
      <c r="DLA7" s="2" t="s">
        <v>5</v>
      </c>
      <c r="DLB7" s="2">
        <v>3892936</v>
      </c>
      <c r="DLC7" s="2" t="s">
        <v>5</v>
      </c>
      <c r="DLD7" s="2" t="s">
        <v>5</v>
      </c>
      <c r="DLE7" s="2">
        <v>13900</v>
      </c>
      <c r="DLF7" s="2" t="s">
        <v>5</v>
      </c>
      <c r="DLG7" s="2" t="s">
        <v>5</v>
      </c>
      <c r="DLH7" s="2">
        <v>306857</v>
      </c>
      <c r="DLI7" s="2">
        <v>718463</v>
      </c>
      <c r="DLJ7" s="2">
        <v>365168</v>
      </c>
      <c r="DLK7" s="2">
        <v>276102</v>
      </c>
      <c r="DLL7" s="2">
        <v>489344</v>
      </c>
      <c r="DLM7" s="2" t="s">
        <v>5</v>
      </c>
      <c r="DLN7" s="2">
        <v>2850563</v>
      </c>
      <c r="DLO7" s="2" t="s">
        <v>5</v>
      </c>
      <c r="DLP7" s="2" t="s">
        <v>5</v>
      </c>
      <c r="DLQ7" s="2" t="s">
        <v>5</v>
      </c>
      <c r="DLR7" s="2" t="s">
        <v>5</v>
      </c>
      <c r="DLS7" s="2" t="s">
        <v>5</v>
      </c>
      <c r="DLT7" s="2" t="s">
        <v>5</v>
      </c>
      <c r="DLU7" s="2" t="s">
        <v>5</v>
      </c>
      <c r="DLV7" s="2">
        <v>16405831</v>
      </c>
      <c r="DLW7" s="2">
        <v>812764</v>
      </c>
      <c r="DLX7" s="2" t="s">
        <v>5</v>
      </c>
      <c r="DLY7" s="2" t="s">
        <v>5</v>
      </c>
      <c r="DLZ7" s="2" t="s">
        <v>5</v>
      </c>
      <c r="DMA7" s="2">
        <v>531981</v>
      </c>
      <c r="DMB7" s="2" t="s">
        <v>5</v>
      </c>
      <c r="DMC7" s="2" t="s">
        <v>5</v>
      </c>
      <c r="DMD7" s="2">
        <v>42880000</v>
      </c>
      <c r="DME7" s="2">
        <v>136975</v>
      </c>
      <c r="DMF7" s="2">
        <v>166802</v>
      </c>
      <c r="DMG7" s="2">
        <v>14196848</v>
      </c>
      <c r="DMH7" s="2" t="s">
        <v>5</v>
      </c>
      <c r="DMI7" s="2" t="s">
        <v>5</v>
      </c>
      <c r="DMJ7" s="2">
        <v>143056</v>
      </c>
      <c r="DMK7" s="2">
        <v>3498</v>
      </c>
      <c r="DML7" s="2">
        <v>645163</v>
      </c>
      <c r="DMM7" s="2" t="s">
        <v>5</v>
      </c>
      <c r="DMN7" s="2">
        <v>2039750</v>
      </c>
      <c r="DMO7" s="2">
        <v>986710</v>
      </c>
      <c r="DMP7" s="2" t="s">
        <v>5</v>
      </c>
      <c r="DMQ7" s="2">
        <v>180918</v>
      </c>
      <c r="DMR7" s="2">
        <v>701055</v>
      </c>
      <c r="DMS7" s="2">
        <v>6105894</v>
      </c>
      <c r="DMT7" s="2">
        <v>92176203</v>
      </c>
      <c r="DMU7" s="2">
        <v>8776684</v>
      </c>
      <c r="DMV7" s="2">
        <v>480901</v>
      </c>
      <c r="DMW7" s="2">
        <v>648004</v>
      </c>
      <c r="DMX7" s="2">
        <v>372972</v>
      </c>
      <c r="DMY7" s="2">
        <v>9177</v>
      </c>
      <c r="DMZ7" s="2">
        <v>1282291</v>
      </c>
      <c r="DNA7" s="2">
        <v>267229</v>
      </c>
      <c r="DNB7" s="2" t="s">
        <v>5</v>
      </c>
      <c r="DNC7" s="2">
        <v>197064</v>
      </c>
      <c r="DND7" s="2">
        <v>1335021</v>
      </c>
      <c r="DNE7" s="2" t="s">
        <v>5</v>
      </c>
      <c r="DNF7" s="2">
        <v>1294210</v>
      </c>
      <c r="DNG7" s="2">
        <v>37624</v>
      </c>
      <c r="DNH7" s="2" t="s">
        <v>5</v>
      </c>
      <c r="DNI7" s="2" t="s">
        <v>5</v>
      </c>
      <c r="DNJ7" s="2" t="s">
        <v>5</v>
      </c>
      <c r="DNK7" s="2">
        <v>2675350</v>
      </c>
      <c r="DNL7" s="2">
        <v>646161</v>
      </c>
      <c r="DNM7" s="2">
        <v>2310694</v>
      </c>
      <c r="DNN7" s="2" t="s">
        <v>5</v>
      </c>
      <c r="DNO7" s="2" t="s">
        <v>5</v>
      </c>
      <c r="DNP7" s="2" t="s">
        <v>5</v>
      </c>
      <c r="DNQ7" s="2">
        <v>2880596</v>
      </c>
      <c r="DNR7" s="2" t="s">
        <v>5</v>
      </c>
      <c r="DNS7" s="2" t="s">
        <v>5</v>
      </c>
      <c r="DNT7" s="2">
        <v>2443728</v>
      </c>
      <c r="DNU7" s="2" t="s">
        <v>5</v>
      </c>
      <c r="DNV7" s="2">
        <v>13637752</v>
      </c>
      <c r="DNW7" s="2">
        <v>656416</v>
      </c>
      <c r="DNX7" s="2" t="s">
        <v>5</v>
      </c>
      <c r="DNY7" s="2" t="s">
        <v>5</v>
      </c>
      <c r="DNZ7" s="2" t="s">
        <v>5</v>
      </c>
      <c r="DOA7" s="2" t="s">
        <v>5</v>
      </c>
      <c r="DOB7" s="2" t="s">
        <v>5</v>
      </c>
      <c r="DOC7" s="2">
        <v>733962</v>
      </c>
      <c r="DOD7" s="2" t="s">
        <v>5</v>
      </c>
      <c r="DOE7" s="2" t="s">
        <v>5</v>
      </c>
      <c r="DOF7" s="2" t="s">
        <v>5</v>
      </c>
      <c r="DOG7" s="2" t="s">
        <v>5</v>
      </c>
      <c r="DOH7" s="2">
        <v>399512</v>
      </c>
      <c r="DOI7" s="2" t="s">
        <v>5</v>
      </c>
      <c r="DOJ7" s="2">
        <v>211042013</v>
      </c>
      <c r="DOK7" s="2">
        <v>128464</v>
      </c>
      <c r="DOL7" s="2" t="s">
        <v>5</v>
      </c>
      <c r="DOM7" s="2">
        <v>2145384</v>
      </c>
      <c r="DON7" s="2">
        <v>188750</v>
      </c>
      <c r="DOO7" s="2" t="s">
        <v>5</v>
      </c>
      <c r="DOP7" s="2" t="s">
        <v>5</v>
      </c>
      <c r="DOQ7" s="2">
        <v>7852651</v>
      </c>
      <c r="DOR7" s="2" t="s">
        <v>5</v>
      </c>
      <c r="DOS7" s="2" t="s">
        <v>5</v>
      </c>
      <c r="DOT7" s="2">
        <v>6603064</v>
      </c>
      <c r="DOU7" s="2" t="s">
        <v>5</v>
      </c>
      <c r="DOV7" s="2">
        <v>710834</v>
      </c>
      <c r="DOW7" s="2">
        <v>235034000</v>
      </c>
      <c r="DOX7" s="2" t="s">
        <v>5</v>
      </c>
      <c r="DOY7" s="2" t="s">
        <v>5</v>
      </c>
      <c r="DOZ7" s="2" t="s">
        <v>5</v>
      </c>
      <c r="DPA7" s="2" t="s">
        <v>5</v>
      </c>
      <c r="DPB7" s="2" t="s">
        <v>5</v>
      </c>
      <c r="DPC7" s="2" t="s">
        <v>5</v>
      </c>
      <c r="DPD7" s="2">
        <v>15907470</v>
      </c>
      <c r="DPE7" s="2">
        <v>27739</v>
      </c>
      <c r="DPF7" s="2">
        <v>633266</v>
      </c>
      <c r="DPG7" s="2" t="s">
        <v>5</v>
      </c>
      <c r="DPH7" s="2" t="s">
        <v>5</v>
      </c>
      <c r="DPI7" s="2" t="s">
        <v>5</v>
      </c>
      <c r="DPJ7" s="2" t="s">
        <v>5</v>
      </c>
      <c r="DPK7" s="2">
        <v>1968356</v>
      </c>
      <c r="DPL7" s="2">
        <v>2597307</v>
      </c>
      <c r="DPM7" s="2" t="s">
        <v>5</v>
      </c>
      <c r="DPN7" s="2" t="s">
        <v>5</v>
      </c>
      <c r="DPO7" s="2">
        <v>1496605</v>
      </c>
      <c r="DPP7" s="2">
        <v>2100952</v>
      </c>
      <c r="DPQ7" s="2" t="s">
        <v>5</v>
      </c>
      <c r="DPR7" s="2">
        <v>498252</v>
      </c>
      <c r="DPS7" s="2">
        <v>2096940</v>
      </c>
      <c r="DPT7" s="2">
        <v>3143813</v>
      </c>
      <c r="DPU7" s="2">
        <v>14864258</v>
      </c>
      <c r="DPV7" s="2" t="s">
        <v>5</v>
      </c>
      <c r="DPW7" s="2" t="s">
        <v>5</v>
      </c>
      <c r="DPX7" s="2">
        <v>744824</v>
      </c>
      <c r="DPY7" s="2">
        <v>1274046</v>
      </c>
      <c r="DPZ7" s="2">
        <v>7306964</v>
      </c>
      <c r="DQA7" s="2">
        <v>13946</v>
      </c>
      <c r="DQB7" s="2">
        <v>520385</v>
      </c>
      <c r="DQC7" s="2" t="s">
        <v>5</v>
      </c>
      <c r="DQD7" s="2" t="s">
        <v>5</v>
      </c>
      <c r="DQE7" s="2">
        <v>10797029</v>
      </c>
      <c r="DQF7" s="2">
        <v>190186</v>
      </c>
      <c r="DQG7" s="2">
        <v>285882</v>
      </c>
      <c r="DQH7" s="2">
        <v>299118</v>
      </c>
      <c r="DQI7" s="2" t="s">
        <v>5</v>
      </c>
      <c r="DQJ7" s="2" t="s">
        <v>5</v>
      </c>
      <c r="DQK7" s="2">
        <v>1946484</v>
      </c>
      <c r="DQL7" s="2" t="s">
        <v>5</v>
      </c>
      <c r="DQM7" s="2" t="s">
        <v>5</v>
      </c>
      <c r="DQN7" s="2" t="s">
        <v>5</v>
      </c>
      <c r="DQO7" s="2" t="s">
        <v>5</v>
      </c>
      <c r="DQP7" s="2">
        <v>1181142</v>
      </c>
      <c r="DQQ7" s="2">
        <v>516438</v>
      </c>
      <c r="DQR7" s="2" t="s">
        <v>5</v>
      </c>
      <c r="DQS7" s="2" t="s">
        <v>5</v>
      </c>
      <c r="DQT7" s="2">
        <v>57898</v>
      </c>
      <c r="DQU7" s="2" t="s">
        <v>5</v>
      </c>
      <c r="DQV7" s="2" t="s">
        <v>5</v>
      </c>
      <c r="DQW7" s="2">
        <v>86644</v>
      </c>
      <c r="DQX7" s="2" t="s">
        <v>5</v>
      </c>
      <c r="DQY7" s="2" t="s">
        <v>5</v>
      </c>
      <c r="DQZ7" s="2" t="s">
        <v>5</v>
      </c>
      <c r="DRA7" s="2" t="s">
        <v>5</v>
      </c>
      <c r="DRB7" s="2">
        <v>1596813</v>
      </c>
      <c r="DRC7" s="2">
        <v>3040583</v>
      </c>
      <c r="DRD7" s="2" t="s">
        <v>5</v>
      </c>
      <c r="DRE7" s="2" t="s">
        <v>5</v>
      </c>
      <c r="DRF7" s="2">
        <v>573722</v>
      </c>
      <c r="DRG7" s="2">
        <v>5178866</v>
      </c>
      <c r="DRH7" s="2">
        <v>26632</v>
      </c>
      <c r="DRI7" s="2">
        <v>372328</v>
      </c>
      <c r="DRJ7" s="2">
        <v>5655891</v>
      </c>
      <c r="DRK7" s="2">
        <v>212603</v>
      </c>
      <c r="DRL7" s="2">
        <v>197322</v>
      </c>
      <c r="DRM7" s="2">
        <v>171490</v>
      </c>
      <c r="DRN7" s="2">
        <v>2048073</v>
      </c>
      <c r="DRO7" s="2">
        <v>521804</v>
      </c>
      <c r="DRP7" s="2">
        <v>347777</v>
      </c>
      <c r="DRQ7" s="2">
        <v>173566</v>
      </c>
      <c r="DRR7" s="2">
        <v>262272</v>
      </c>
      <c r="DRS7" s="2">
        <v>574780</v>
      </c>
      <c r="DRT7" s="2">
        <v>8337771</v>
      </c>
      <c r="DRU7" s="2" t="s">
        <v>5</v>
      </c>
      <c r="DRV7" s="2">
        <v>6347651</v>
      </c>
      <c r="DRW7" s="2" t="s">
        <v>5</v>
      </c>
      <c r="DRX7" s="2" t="s">
        <v>5</v>
      </c>
      <c r="DRY7" s="2" t="s">
        <v>5</v>
      </c>
      <c r="DRZ7" s="2">
        <v>1381843</v>
      </c>
      <c r="DSA7" s="2" t="s">
        <v>5</v>
      </c>
      <c r="DSB7" s="2" t="s">
        <v>5</v>
      </c>
      <c r="DSC7" s="2" t="s">
        <v>5</v>
      </c>
      <c r="DSD7" s="2">
        <v>101832</v>
      </c>
      <c r="DSE7" s="2" t="s">
        <v>5</v>
      </c>
      <c r="DSF7" s="2">
        <v>944950</v>
      </c>
      <c r="DSG7" s="2">
        <v>472525</v>
      </c>
      <c r="DSH7" s="2">
        <v>930496</v>
      </c>
      <c r="DSI7" s="2" t="s">
        <v>5</v>
      </c>
      <c r="DSJ7" s="2">
        <v>3877637</v>
      </c>
      <c r="DSK7" s="2" t="s">
        <v>5</v>
      </c>
      <c r="DSL7" s="2">
        <v>150482</v>
      </c>
      <c r="DSM7" s="2">
        <v>266870</v>
      </c>
      <c r="DSN7" s="2">
        <v>87674</v>
      </c>
      <c r="DSO7" s="2">
        <v>542169</v>
      </c>
      <c r="DSP7" s="2">
        <v>43310</v>
      </c>
      <c r="DSQ7" s="2">
        <v>238442</v>
      </c>
      <c r="DSR7" s="2">
        <v>501153</v>
      </c>
      <c r="DSS7" s="2">
        <v>2131400</v>
      </c>
      <c r="DST7" s="2">
        <v>182471</v>
      </c>
      <c r="DSU7" s="2">
        <v>4176759</v>
      </c>
      <c r="DSV7" s="2">
        <v>57276</v>
      </c>
      <c r="DSW7" s="2">
        <v>271169</v>
      </c>
      <c r="DSX7" s="2">
        <v>111849</v>
      </c>
      <c r="DSY7" s="2">
        <v>1164587</v>
      </c>
      <c r="DSZ7" s="2">
        <v>40021</v>
      </c>
      <c r="DTA7" s="2">
        <v>277228</v>
      </c>
      <c r="DTB7" s="2">
        <v>340971</v>
      </c>
      <c r="DTC7" s="2">
        <v>283460</v>
      </c>
      <c r="DTD7" s="2">
        <v>185859</v>
      </c>
      <c r="DTE7" s="2">
        <v>86912</v>
      </c>
      <c r="DTF7" s="2">
        <v>130183</v>
      </c>
      <c r="DTG7" s="2">
        <v>209311000</v>
      </c>
      <c r="DTH7" s="2">
        <v>211523</v>
      </c>
      <c r="DTI7" s="2">
        <v>281767</v>
      </c>
      <c r="DTJ7" s="2">
        <v>282624</v>
      </c>
      <c r="DTK7" s="2">
        <v>336493</v>
      </c>
      <c r="DTL7" s="2">
        <v>847154</v>
      </c>
      <c r="DTM7" s="2">
        <v>22580</v>
      </c>
      <c r="DTN7" s="2">
        <v>238441</v>
      </c>
      <c r="DTO7" s="2">
        <v>2940167</v>
      </c>
      <c r="DTP7" s="2">
        <v>532208</v>
      </c>
      <c r="DTQ7" s="2">
        <v>292579</v>
      </c>
      <c r="DTR7" s="2">
        <v>184103</v>
      </c>
      <c r="DTS7" s="2">
        <v>18535850</v>
      </c>
      <c r="DTT7" s="2">
        <v>110252</v>
      </c>
      <c r="DTU7" s="2">
        <v>438319</v>
      </c>
      <c r="DTV7" s="2">
        <v>1120797</v>
      </c>
      <c r="DTW7" s="2">
        <v>43862</v>
      </c>
      <c r="DTX7" s="2">
        <v>261520</v>
      </c>
      <c r="DTY7" s="2">
        <v>611304</v>
      </c>
      <c r="DTZ7" s="2">
        <v>396562</v>
      </c>
      <c r="DUA7" s="2">
        <v>1347887</v>
      </c>
      <c r="DUB7" s="2">
        <v>156982</v>
      </c>
      <c r="DUC7" s="2">
        <v>91325</v>
      </c>
      <c r="DUD7" s="2">
        <v>232932</v>
      </c>
      <c r="DUE7" s="2">
        <v>41331</v>
      </c>
      <c r="DUF7" s="2">
        <v>255023</v>
      </c>
      <c r="DUG7" s="2">
        <v>183345</v>
      </c>
      <c r="DUH7" s="2">
        <v>182591692</v>
      </c>
      <c r="DUI7" s="2">
        <v>568370</v>
      </c>
      <c r="DUJ7" s="2">
        <v>2303135</v>
      </c>
      <c r="DUK7" s="2">
        <v>58991</v>
      </c>
      <c r="DUL7" s="2">
        <v>1122231</v>
      </c>
      <c r="DUM7" s="2">
        <v>1448348</v>
      </c>
      <c r="DUN7" s="2">
        <v>820927</v>
      </c>
      <c r="DUO7" s="2">
        <v>175983</v>
      </c>
      <c r="DUP7" s="2">
        <v>1331882</v>
      </c>
      <c r="DUQ7" s="2">
        <v>133576</v>
      </c>
      <c r="DUR7" s="2">
        <v>773458</v>
      </c>
      <c r="DUS7" s="2">
        <v>145620</v>
      </c>
      <c r="DUT7" s="2">
        <v>21323</v>
      </c>
      <c r="DUU7" s="2">
        <v>4036415</v>
      </c>
      <c r="DUV7" s="2">
        <v>167808</v>
      </c>
      <c r="DUW7" s="2">
        <v>289037</v>
      </c>
      <c r="DUX7" s="2">
        <v>18100</v>
      </c>
      <c r="DUY7" s="2">
        <v>427147</v>
      </c>
      <c r="DUZ7" s="2">
        <v>459753</v>
      </c>
      <c r="DVA7" s="2">
        <v>483134</v>
      </c>
      <c r="DVB7" s="2">
        <v>9530755</v>
      </c>
      <c r="DVC7" s="2">
        <v>103959</v>
      </c>
      <c r="DVD7" s="2">
        <v>275988</v>
      </c>
      <c r="DVE7" s="2">
        <v>517503</v>
      </c>
      <c r="DVF7" s="2">
        <v>327202</v>
      </c>
      <c r="DVG7" s="2">
        <v>235779</v>
      </c>
      <c r="DVH7" s="2">
        <v>132476</v>
      </c>
      <c r="DVI7" s="2">
        <v>1235643</v>
      </c>
      <c r="DVJ7" s="2">
        <v>275646</v>
      </c>
      <c r="DVK7" s="2">
        <v>201373</v>
      </c>
      <c r="DVL7" s="2">
        <v>108868</v>
      </c>
      <c r="DVM7" s="2">
        <v>276627</v>
      </c>
      <c r="DVN7" s="2">
        <v>1609163</v>
      </c>
      <c r="DVO7" s="2">
        <v>574872</v>
      </c>
      <c r="DVP7" s="2">
        <v>154186</v>
      </c>
      <c r="DVQ7" s="2">
        <v>258030</v>
      </c>
      <c r="DVR7" s="2">
        <v>111346</v>
      </c>
      <c r="DVS7" s="2">
        <v>105245</v>
      </c>
      <c r="DVT7" s="2">
        <v>178836</v>
      </c>
      <c r="DVU7" s="2">
        <v>332404</v>
      </c>
      <c r="DVV7" s="2">
        <v>1065092</v>
      </c>
      <c r="DVW7" s="2">
        <v>111289</v>
      </c>
      <c r="DVX7" s="2">
        <v>146489</v>
      </c>
      <c r="DVY7" s="2">
        <v>1237818</v>
      </c>
      <c r="DVZ7" s="2">
        <v>685887</v>
      </c>
      <c r="DWA7" s="2">
        <v>75755</v>
      </c>
      <c r="DWB7" s="2">
        <v>96376</v>
      </c>
      <c r="DWC7" s="2">
        <v>81870</v>
      </c>
      <c r="DWD7" s="2">
        <v>1178995</v>
      </c>
      <c r="DWE7" s="2">
        <v>9156</v>
      </c>
      <c r="DWF7" s="2">
        <v>355558</v>
      </c>
      <c r="DWG7" s="2">
        <v>3336814</v>
      </c>
      <c r="DWH7" s="2">
        <v>133279</v>
      </c>
      <c r="DWI7" s="2">
        <v>461872</v>
      </c>
      <c r="DWJ7" s="2">
        <v>5162387</v>
      </c>
      <c r="DWK7" s="2">
        <v>254366</v>
      </c>
      <c r="DWL7" s="2">
        <v>95642</v>
      </c>
      <c r="DWM7" s="2">
        <v>364755</v>
      </c>
      <c r="DWN7" s="2">
        <v>308925</v>
      </c>
      <c r="DWO7" s="2">
        <v>78035</v>
      </c>
      <c r="DWP7" s="2">
        <v>271458</v>
      </c>
      <c r="DWQ7" s="2">
        <v>89855</v>
      </c>
      <c r="DWR7" s="2">
        <v>201157</v>
      </c>
      <c r="DWS7" s="2">
        <v>277746</v>
      </c>
      <c r="DWT7" s="2">
        <v>233599</v>
      </c>
      <c r="DWU7" s="2">
        <v>209783</v>
      </c>
      <c r="DWV7" s="2">
        <v>264590</v>
      </c>
      <c r="DWW7" s="2">
        <v>78179</v>
      </c>
      <c r="DWX7" s="2">
        <v>714465</v>
      </c>
      <c r="DWY7" s="2">
        <v>118013</v>
      </c>
      <c r="DWZ7" s="2">
        <v>272830</v>
      </c>
      <c r="DXA7" s="2">
        <v>211988</v>
      </c>
      <c r="DXB7" s="2">
        <v>345791</v>
      </c>
      <c r="DXC7" s="2">
        <v>361409</v>
      </c>
      <c r="DXD7" s="2">
        <v>206645430</v>
      </c>
      <c r="DXE7" s="2">
        <v>888294</v>
      </c>
      <c r="DXF7" s="2">
        <v>98423</v>
      </c>
      <c r="DXG7" s="2">
        <v>1924201</v>
      </c>
      <c r="DXH7" s="2">
        <v>110709</v>
      </c>
      <c r="DXI7" s="2">
        <v>1071019</v>
      </c>
      <c r="DXJ7" s="2">
        <v>1496347</v>
      </c>
      <c r="DXK7" s="2">
        <v>856192</v>
      </c>
      <c r="DXL7" s="2">
        <v>92991</v>
      </c>
      <c r="DXM7" s="2">
        <v>9891542</v>
      </c>
      <c r="DXN7" s="2">
        <v>59012</v>
      </c>
      <c r="DXO7" s="2">
        <v>839748</v>
      </c>
      <c r="DXP7" s="2">
        <v>156207</v>
      </c>
      <c r="DXQ7" s="2">
        <v>110835</v>
      </c>
      <c r="DXR7" s="2">
        <v>70718</v>
      </c>
      <c r="DXS7" s="2">
        <v>170334</v>
      </c>
      <c r="DXT7" s="2">
        <v>57227</v>
      </c>
      <c r="DXU7" s="2">
        <v>8379</v>
      </c>
      <c r="DXV7" s="2">
        <v>30414</v>
      </c>
      <c r="DXW7" s="2">
        <v>59101</v>
      </c>
      <c r="DXX7" s="2">
        <v>1227009</v>
      </c>
      <c r="DXY7" s="2">
        <v>519680</v>
      </c>
      <c r="DXZ7" s="2">
        <v>103003</v>
      </c>
      <c r="DYA7" s="2">
        <v>480393</v>
      </c>
      <c r="DYB7" s="2">
        <v>1477525</v>
      </c>
      <c r="DYC7" s="2">
        <v>7938</v>
      </c>
      <c r="DYD7" s="2">
        <v>138569</v>
      </c>
      <c r="DYE7" s="2">
        <v>1195299</v>
      </c>
      <c r="DYF7" s="2">
        <v>50275</v>
      </c>
      <c r="DYG7" s="2">
        <v>61579</v>
      </c>
      <c r="DYH7" s="2">
        <v>59716</v>
      </c>
      <c r="DYI7" s="2">
        <v>251088</v>
      </c>
      <c r="DYJ7" s="2">
        <v>17363064</v>
      </c>
      <c r="DYK7" s="2">
        <v>671438131</v>
      </c>
      <c r="DYL7" s="2">
        <v>842822</v>
      </c>
      <c r="DYM7" s="2">
        <v>4025669</v>
      </c>
      <c r="DYN7" s="2">
        <v>493459</v>
      </c>
      <c r="DYO7" s="2">
        <v>182804</v>
      </c>
      <c r="DYP7" s="2">
        <v>1500163</v>
      </c>
      <c r="DYQ7" s="2">
        <v>93352</v>
      </c>
      <c r="DYR7" s="2">
        <v>1729385</v>
      </c>
      <c r="DYS7" s="2">
        <v>2059873</v>
      </c>
      <c r="DYT7" s="2">
        <v>114089</v>
      </c>
      <c r="DYU7" s="2">
        <v>42497</v>
      </c>
      <c r="DYV7" s="2">
        <v>139942</v>
      </c>
      <c r="DYW7" s="2">
        <v>605378</v>
      </c>
      <c r="DYX7" s="2">
        <v>124128</v>
      </c>
      <c r="DYY7" s="2">
        <v>74332</v>
      </c>
      <c r="DYZ7" s="2">
        <v>551364</v>
      </c>
      <c r="DZA7" s="2">
        <v>329938</v>
      </c>
      <c r="DZB7" s="2">
        <v>380946</v>
      </c>
      <c r="DZC7" s="2">
        <v>98008</v>
      </c>
      <c r="DZD7" s="2">
        <v>94423</v>
      </c>
      <c r="DZE7" s="2">
        <v>1487701</v>
      </c>
      <c r="DZF7" s="2">
        <v>684263</v>
      </c>
      <c r="DZG7" s="2">
        <v>446784</v>
      </c>
      <c r="DZH7" s="2">
        <v>366593</v>
      </c>
      <c r="DZI7" s="2">
        <v>2470755</v>
      </c>
      <c r="DZJ7" s="2">
        <v>531230</v>
      </c>
      <c r="DZK7" s="2">
        <v>11854841</v>
      </c>
      <c r="DZL7" s="2">
        <v>61924</v>
      </c>
      <c r="DZM7" s="2">
        <v>184411</v>
      </c>
      <c r="DZN7" s="2">
        <v>356859</v>
      </c>
      <c r="DZO7" s="2">
        <v>95777</v>
      </c>
      <c r="DZP7" s="2">
        <v>247013</v>
      </c>
      <c r="DZQ7" s="2">
        <v>168960</v>
      </c>
      <c r="DZR7" s="2">
        <v>32677</v>
      </c>
      <c r="DZS7" s="2">
        <v>432331</v>
      </c>
      <c r="DZT7" s="2">
        <v>1835335</v>
      </c>
      <c r="DZU7" s="2">
        <v>1239822</v>
      </c>
      <c r="DZV7" s="2">
        <v>50922342</v>
      </c>
      <c r="DZW7" s="2">
        <v>164407</v>
      </c>
      <c r="DZX7" s="2">
        <v>543271</v>
      </c>
      <c r="DZY7" s="2">
        <v>450437</v>
      </c>
      <c r="DZZ7" s="2">
        <v>321793</v>
      </c>
      <c r="EAA7" s="2">
        <v>325528</v>
      </c>
      <c r="EAB7" s="2">
        <v>115061</v>
      </c>
      <c r="EAC7" s="2">
        <v>123143</v>
      </c>
      <c r="EAD7" s="2">
        <v>108959</v>
      </c>
      <c r="EAE7" s="2">
        <v>70068</v>
      </c>
      <c r="EAF7" s="2">
        <v>128066</v>
      </c>
      <c r="EAG7" s="2">
        <v>85810</v>
      </c>
      <c r="EAH7" s="2">
        <v>70551</v>
      </c>
      <c r="EAI7" s="2">
        <v>129342</v>
      </c>
      <c r="EAJ7" s="2">
        <v>337079</v>
      </c>
      <c r="EAK7" s="2">
        <v>411583</v>
      </c>
      <c r="EAL7" s="2">
        <v>758636</v>
      </c>
      <c r="EAM7" s="2">
        <v>58325</v>
      </c>
      <c r="EAN7" s="2">
        <v>76282</v>
      </c>
      <c r="EAO7" s="2">
        <v>20096</v>
      </c>
      <c r="EAP7" s="2">
        <v>22335</v>
      </c>
      <c r="EAQ7" s="2">
        <v>56802</v>
      </c>
      <c r="EAR7" s="2">
        <v>36515</v>
      </c>
      <c r="EAS7" s="2">
        <v>114549</v>
      </c>
      <c r="EAT7" s="2">
        <v>239390</v>
      </c>
      <c r="EAU7" s="2">
        <v>958352</v>
      </c>
      <c r="EAV7" s="2">
        <v>57129</v>
      </c>
      <c r="EAW7" s="2">
        <v>139327</v>
      </c>
      <c r="EAX7" s="2">
        <v>592811</v>
      </c>
      <c r="EAY7" s="2">
        <v>54708</v>
      </c>
      <c r="EAZ7" s="2">
        <v>295396</v>
      </c>
      <c r="EBA7" s="2">
        <v>206882</v>
      </c>
      <c r="EBB7" s="2">
        <v>2939527</v>
      </c>
      <c r="EBC7" s="2">
        <v>817144</v>
      </c>
      <c r="EBD7" s="2">
        <v>102950</v>
      </c>
      <c r="EBE7" s="2">
        <v>566758</v>
      </c>
      <c r="EBF7" s="2">
        <v>300236</v>
      </c>
      <c r="EBG7" s="2">
        <v>681044</v>
      </c>
      <c r="EBH7" s="2">
        <v>873372</v>
      </c>
      <c r="EBI7" s="2">
        <v>1196080</v>
      </c>
      <c r="EBJ7" s="2">
        <v>498549</v>
      </c>
      <c r="EBK7" s="2">
        <v>228272</v>
      </c>
      <c r="EBL7" s="2">
        <v>131136</v>
      </c>
      <c r="EBM7" s="2">
        <v>61400</v>
      </c>
      <c r="EBN7" s="2">
        <v>101899</v>
      </c>
      <c r="EBO7" s="2">
        <v>83235</v>
      </c>
      <c r="EBP7" s="2">
        <v>84377</v>
      </c>
      <c r="EBQ7" s="2">
        <v>26083</v>
      </c>
      <c r="EBR7" s="2">
        <v>32173</v>
      </c>
      <c r="EBS7" s="2">
        <v>222922</v>
      </c>
      <c r="EBT7" s="2">
        <v>16438030</v>
      </c>
      <c r="EBU7" s="2">
        <v>1108804</v>
      </c>
      <c r="EBV7" s="2">
        <v>637808</v>
      </c>
      <c r="EBW7" s="2">
        <v>474129</v>
      </c>
      <c r="EBX7" s="2">
        <v>118380</v>
      </c>
      <c r="EBY7" s="2">
        <v>347839</v>
      </c>
      <c r="EBZ7" s="2">
        <v>584120</v>
      </c>
      <c r="ECA7" s="2">
        <v>472580</v>
      </c>
      <c r="ECB7" s="2">
        <v>1976096</v>
      </c>
      <c r="ECC7" s="2">
        <v>664585</v>
      </c>
      <c r="ECD7" s="2">
        <v>946399</v>
      </c>
      <c r="ECE7" s="2">
        <v>55144</v>
      </c>
      <c r="ECF7" s="2">
        <v>118213</v>
      </c>
      <c r="ECG7" s="2">
        <v>1841357</v>
      </c>
      <c r="ECH7" s="2">
        <v>203755</v>
      </c>
      <c r="ECI7" s="2">
        <v>5007089</v>
      </c>
      <c r="ECJ7" s="2">
        <v>1656017</v>
      </c>
      <c r="ECK7" s="2">
        <v>981263</v>
      </c>
      <c r="ECL7" s="2">
        <v>52912</v>
      </c>
      <c r="ECM7" s="2">
        <v>66179</v>
      </c>
      <c r="ECN7" s="2">
        <v>642440</v>
      </c>
      <c r="ECO7" s="2">
        <v>1223236</v>
      </c>
      <c r="ECP7" s="2">
        <v>421236</v>
      </c>
      <c r="ECQ7" s="2">
        <v>1883849</v>
      </c>
      <c r="ECR7" s="2">
        <v>272399</v>
      </c>
      <c r="ECS7" s="2">
        <v>365626</v>
      </c>
      <c r="ECT7" s="2">
        <v>225528</v>
      </c>
      <c r="ECU7" s="2">
        <v>40442347</v>
      </c>
      <c r="ECV7" s="2" t="s">
        <v>5</v>
      </c>
      <c r="ECW7" s="2">
        <v>193308</v>
      </c>
      <c r="ECX7" s="2">
        <v>162161</v>
      </c>
      <c r="ECY7" s="2">
        <v>98167</v>
      </c>
      <c r="ECZ7" s="2">
        <v>65874</v>
      </c>
      <c r="EDA7" s="2">
        <v>231860</v>
      </c>
      <c r="EDB7" s="2">
        <v>541024</v>
      </c>
      <c r="EDC7" s="2">
        <v>287613</v>
      </c>
      <c r="EDD7" s="2">
        <v>17041</v>
      </c>
      <c r="EDE7" s="2">
        <v>44089</v>
      </c>
      <c r="EDF7" s="2">
        <v>13706</v>
      </c>
      <c r="EDG7" s="2">
        <v>518556</v>
      </c>
      <c r="EDH7" s="2">
        <v>788286</v>
      </c>
      <c r="EDI7" s="2">
        <v>3972883</v>
      </c>
      <c r="EDJ7" s="2">
        <v>1896162</v>
      </c>
      <c r="EDK7" s="2">
        <v>903199</v>
      </c>
      <c r="EDL7" s="2">
        <v>151019</v>
      </c>
      <c r="EDM7" s="2">
        <v>136747</v>
      </c>
      <c r="EDN7" s="2">
        <v>267657</v>
      </c>
      <c r="EDO7" s="2">
        <v>386872</v>
      </c>
      <c r="EDP7" s="2">
        <v>481112</v>
      </c>
      <c r="EDQ7" s="2">
        <v>144173</v>
      </c>
      <c r="EDR7" s="2">
        <v>319354</v>
      </c>
      <c r="EDS7" s="2">
        <v>77924</v>
      </c>
      <c r="EDT7" s="2">
        <v>1295981</v>
      </c>
      <c r="EDU7" s="2">
        <v>890574</v>
      </c>
      <c r="EDV7" s="2">
        <v>95899</v>
      </c>
      <c r="EDW7" s="2">
        <v>3815021</v>
      </c>
      <c r="EDX7" s="2">
        <v>177900</v>
      </c>
      <c r="EDY7" s="2">
        <v>177697</v>
      </c>
      <c r="EDZ7" s="2">
        <v>452325</v>
      </c>
      <c r="EEA7" s="2">
        <v>273424</v>
      </c>
      <c r="EEB7" s="2">
        <v>416871</v>
      </c>
      <c r="EEC7" s="2">
        <v>448474</v>
      </c>
      <c r="EED7" s="2">
        <v>358345</v>
      </c>
      <c r="EEE7" s="2">
        <v>153800</v>
      </c>
      <c r="EEF7" s="2">
        <v>115881</v>
      </c>
      <c r="EEG7" s="2">
        <v>103518</v>
      </c>
      <c r="EEH7" s="2">
        <v>195583</v>
      </c>
      <c r="EEI7" s="2">
        <v>52841</v>
      </c>
      <c r="EEJ7" s="2">
        <v>254697</v>
      </c>
      <c r="EEK7" s="2">
        <v>206960</v>
      </c>
      <c r="EEL7" s="2">
        <v>1041143</v>
      </c>
      <c r="EEM7" s="2">
        <v>72114</v>
      </c>
      <c r="EEN7" s="2">
        <v>24305</v>
      </c>
      <c r="EEO7" s="2">
        <v>90688</v>
      </c>
      <c r="EEP7" s="2">
        <v>230697</v>
      </c>
      <c r="EEQ7" s="2">
        <v>154466</v>
      </c>
      <c r="EER7" s="2">
        <v>57791</v>
      </c>
      <c r="EES7" s="2">
        <v>30517</v>
      </c>
      <c r="EET7" s="2">
        <v>252627</v>
      </c>
      <c r="EEU7" s="2">
        <v>345036</v>
      </c>
      <c r="EEV7" s="2">
        <v>284756</v>
      </c>
      <c r="EEW7" s="2">
        <v>167659</v>
      </c>
      <c r="EEX7" s="2">
        <v>390398</v>
      </c>
      <c r="EEY7" s="2">
        <v>189775</v>
      </c>
      <c r="EEZ7" s="2">
        <v>111188</v>
      </c>
      <c r="EFA7" s="2">
        <v>95286</v>
      </c>
      <c r="EFB7" s="2">
        <v>305585</v>
      </c>
      <c r="EFC7" s="2">
        <v>224626</v>
      </c>
      <c r="EFD7" s="2">
        <v>753658</v>
      </c>
      <c r="EFE7" s="2">
        <v>284166</v>
      </c>
      <c r="EFF7" s="2">
        <v>582136</v>
      </c>
      <c r="EFG7" s="2">
        <v>939945</v>
      </c>
      <c r="EFH7" s="2">
        <v>65919</v>
      </c>
      <c r="EFI7" s="2">
        <v>47330</v>
      </c>
      <c r="EFJ7" s="2">
        <v>64824</v>
      </c>
      <c r="EFK7" s="2">
        <v>355500</v>
      </c>
      <c r="EFL7" s="2">
        <v>419597</v>
      </c>
      <c r="EFM7" s="2">
        <v>241435</v>
      </c>
      <c r="EFN7" s="2">
        <v>883540</v>
      </c>
      <c r="EFO7" s="2">
        <v>832786</v>
      </c>
      <c r="EFP7" s="2">
        <v>266609</v>
      </c>
      <c r="EFQ7" s="2">
        <v>51892650</v>
      </c>
      <c r="EFR7" s="2">
        <v>623504</v>
      </c>
      <c r="EFS7" s="2">
        <v>659462</v>
      </c>
      <c r="EFT7" s="2">
        <v>343710</v>
      </c>
      <c r="EFU7" s="2">
        <v>457534</v>
      </c>
      <c r="EFV7" s="2">
        <v>804958</v>
      </c>
      <c r="EFW7" s="2">
        <v>361550</v>
      </c>
      <c r="EFX7" s="2">
        <v>811098</v>
      </c>
      <c r="EFY7" s="2">
        <v>716121</v>
      </c>
      <c r="EFZ7" s="2">
        <v>1246799</v>
      </c>
      <c r="EGA7" s="2">
        <v>2575926</v>
      </c>
      <c r="EGB7" s="2">
        <v>459481</v>
      </c>
      <c r="EGC7" s="2">
        <v>1438671</v>
      </c>
      <c r="EGD7" s="2">
        <v>3242501</v>
      </c>
      <c r="EGE7" s="2">
        <v>323727</v>
      </c>
      <c r="EGF7" s="2">
        <v>505243</v>
      </c>
      <c r="EGG7" s="2">
        <v>1017803</v>
      </c>
      <c r="EGH7" s="2">
        <v>1444637</v>
      </c>
      <c r="EGI7" s="2">
        <v>206754</v>
      </c>
      <c r="EGJ7" s="2">
        <v>96019</v>
      </c>
      <c r="EGK7" s="2">
        <v>615886</v>
      </c>
      <c r="EGL7" s="2">
        <v>947464</v>
      </c>
      <c r="EGM7" s="2">
        <v>1677513</v>
      </c>
      <c r="EGN7" s="2">
        <v>29578000</v>
      </c>
      <c r="EGO7" s="2">
        <v>1039081</v>
      </c>
      <c r="EGP7" s="2">
        <v>827516</v>
      </c>
      <c r="EGQ7" s="2">
        <v>2598271</v>
      </c>
      <c r="EGR7" s="2">
        <v>353748</v>
      </c>
      <c r="EGS7" s="2">
        <v>249372</v>
      </c>
      <c r="EGT7" s="2">
        <v>6297616</v>
      </c>
      <c r="EGU7" s="2">
        <v>367167</v>
      </c>
      <c r="EGV7" s="2">
        <v>1517984</v>
      </c>
      <c r="EGW7" s="2">
        <v>453259</v>
      </c>
      <c r="EGX7" s="2">
        <v>57776</v>
      </c>
      <c r="EGY7" s="2">
        <v>96186</v>
      </c>
      <c r="EGZ7" s="2">
        <v>22541660</v>
      </c>
      <c r="EHA7" s="2">
        <v>11943351</v>
      </c>
      <c r="EHB7" s="2">
        <v>417830</v>
      </c>
      <c r="EHC7" s="2">
        <v>1759683</v>
      </c>
      <c r="EHD7" s="2">
        <v>481533</v>
      </c>
      <c r="EHE7" s="2">
        <v>2224234</v>
      </c>
      <c r="EHF7" s="2">
        <v>2163484</v>
      </c>
      <c r="EHG7" s="2">
        <v>2287488</v>
      </c>
      <c r="EHH7" s="2">
        <v>118840</v>
      </c>
      <c r="EHI7" s="2">
        <v>2962570</v>
      </c>
      <c r="EHJ7" s="2">
        <v>12205300</v>
      </c>
      <c r="EHK7" s="2">
        <v>1013179</v>
      </c>
      <c r="EHL7" s="2">
        <v>1435959</v>
      </c>
      <c r="EHM7" s="2">
        <v>1142926</v>
      </c>
      <c r="EHN7" s="2">
        <v>49501367</v>
      </c>
      <c r="EHO7" s="2">
        <v>47083</v>
      </c>
      <c r="EHP7" s="2">
        <v>878785</v>
      </c>
      <c r="EHQ7" s="2">
        <v>697222</v>
      </c>
      <c r="EHR7" s="2">
        <v>357428</v>
      </c>
      <c r="EHS7" s="2">
        <v>5200371</v>
      </c>
      <c r="EHT7" s="2">
        <v>394855</v>
      </c>
      <c r="EHU7" s="2">
        <v>31895491</v>
      </c>
      <c r="EHV7" s="2">
        <v>333652</v>
      </c>
      <c r="EHW7" s="2">
        <v>449838</v>
      </c>
      <c r="EHX7" s="2">
        <v>902147</v>
      </c>
      <c r="EHY7" s="2">
        <v>575221</v>
      </c>
      <c r="EHZ7" s="2">
        <v>408923</v>
      </c>
      <c r="EIA7" s="2">
        <v>17961</v>
      </c>
      <c r="EIB7" s="2">
        <v>488329</v>
      </c>
      <c r="EIC7" s="2">
        <v>641284</v>
      </c>
      <c r="EID7" s="2">
        <v>103210</v>
      </c>
      <c r="EIE7" s="2">
        <v>209689</v>
      </c>
      <c r="EIF7" s="2">
        <v>1615808</v>
      </c>
      <c r="EIG7" s="2">
        <v>246187</v>
      </c>
      <c r="EIH7" s="2">
        <v>975044</v>
      </c>
      <c r="EII7" s="2">
        <v>1613330</v>
      </c>
      <c r="EIJ7" s="2">
        <v>1833878</v>
      </c>
      <c r="EIK7" s="2">
        <v>2886210</v>
      </c>
      <c r="EIL7" s="2">
        <v>722235</v>
      </c>
      <c r="EIM7" s="2">
        <v>424227</v>
      </c>
      <c r="EIN7" s="2">
        <v>1355226</v>
      </c>
      <c r="EIO7" s="2">
        <v>667426</v>
      </c>
      <c r="EIP7" s="2">
        <v>208942</v>
      </c>
      <c r="EIQ7" s="2">
        <v>606809</v>
      </c>
      <c r="EIR7" s="2">
        <v>2510685</v>
      </c>
      <c r="EIS7" s="2">
        <v>6338859</v>
      </c>
      <c r="EIT7" s="2">
        <v>626497</v>
      </c>
      <c r="EIU7" s="2">
        <v>80941</v>
      </c>
      <c r="EIV7" s="2">
        <v>659836</v>
      </c>
      <c r="EIW7" s="2">
        <v>2821168</v>
      </c>
      <c r="EIX7" s="2">
        <v>14493942</v>
      </c>
      <c r="EIY7" s="2">
        <v>5387740</v>
      </c>
      <c r="EIZ7" s="2">
        <v>2996552</v>
      </c>
      <c r="EJA7" s="2">
        <v>234121</v>
      </c>
      <c r="EJB7" s="2">
        <v>674363</v>
      </c>
      <c r="EJC7" s="2">
        <v>5100261</v>
      </c>
      <c r="EJD7" s="2">
        <v>644391</v>
      </c>
      <c r="EJE7" s="2">
        <v>554573142</v>
      </c>
      <c r="EJF7" s="2">
        <v>96449</v>
      </c>
      <c r="EJG7" s="2">
        <v>459821</v>
      </c>
      <c r="EJH7" s="2">
        <v>615344</v>
      </c>
      <c r="EJI7" s="2">
        <v>1863773</v>
      </c>
      <c r="EJJ7" s="2">
        <v>671994</v>
      </c>
      <c r="EJK7" s="2">
        <v>640501</v>
      </c>
      <c r="EJL7" s="2">
        <v>9804014</v>
      </c>
      <c r="EJM7" s="2">
        <v>41185</v>
      </c>
      <c r="EJN7" s="2">
        <v>270720</v>
      </c>
      <c r="EJO7" s="2">
        <v>306921</v>
      </c>
      <c r="EJP7" s="2">
        <v>170244</v>
      </c>
      <c r="EJQ7" s="2">
        <v>177379</v>
      </c>
      <c r="EJR7" s="2">
        <v>613936</v>
      </c>
      <c r="EJS7" s="2">
        <v>2448937</v>
      </c>
      <c r="EJT7" s="2">
        <v>357617</v>
      </c>
      <c r="EJU7" s="2">
        <v>590836</v>
      </c>
      <c r="EJV7" s="2">
        <v>403676</v>
      </c>
      <c r="EJW7" s="2">
        <v>1113153</v>
      </c>
      <c r="EJX7" s="2">
        <v>2695990</v>
      </c>
      <c r="EJY7" s="2">
        <v>197568</v>
      </c>
      <c r="EJZ7" s="2">
        <v>182992</v>
      </c>
      <c r="EKA7" s="2">
        <v>1072083</v>
      </c>
      <c r="EKB7" s="2">
        <v>867436</v>
      </c>
      <c r="EKC7" s="2">
        <v>215233</v>
      </c>
      <c r="EKD7" s="2">
        <v>467222</v>
      </c>
      <c r="EKE7" s="2">
        <v>684477</v>
      </c>
      <c r="EKF7" s="2">
        <v>26813</v>
      </c>
      <c r="EKG7" s="2">
        <v>213158</v>
      </c>
      <c r="EKH7" s="2">
        <v>477213</v>
      </c>
      <c r="EKI7" s="2">
        <v>65718</v>
      </c>
      <c r="EKJ7" s="2">
        <v>21174085</v>
      </c>
      <c r="EKK7" s="2">
        <v>170071</v>
      </c>
      <c r="EKL7" s="2">
        <v>51698</v>
      </c>
      <c r="EKM7" s="2">
        <v>447562</v>
      </c>
      <c r="EKN7" s="2">
        <v>7914826</v>
      </c>
      <c r="EKO7" s="2">
        <v>157920</v>
      </c>
      <c r="EKP7" s="2">
        <v>1481801</v>
      </c>
      <c r="EKQ7" s="2">
        <v>2366498</v>
      </c>
      <c r="EKR7" s="2">
        <v>353807</v>
      </c>
      <c r="EKS7" s="2">
        <v>166681</v>
      </c>
      <c r="EKT7" s="2">
        <v>618031</v>
      </c>
      <c r="EKU7" s="2">
        <v>60778000</v>
      </c>
      <c r="EKV7" s="2">
        <v>18892486</v>
      </c>
      <c r="EKW7" s="2">
        <v>259165</v>
      </c>
      <c r="EKX7" s="2">
        <v>12105702</v>
      </c>
      <c r="EKY7" s="2">
        <v>3579327</v>
      </c>
      <c r="EKZ7" s="2">
        <v>2964998</v>
      </c>
      <c r="ELA7" s="2">
        <v>2893944</v>
      </c>
      <c r="ELB7" s="2">
        <v>217970015</v>
      </c>
      <c r="ELC7" s="2">
        <v>15202</v>
      </c>
      <c r="ELD7" s="2">
        <v>502678</v>
      </c>
      <c r="ELE7" s="2">
        <v>6744900</v>
      </c>
      <c r="ELF7" s="2">
        <v>153390</v>
      </c>
      <c r="ELG7" s="2">
        <v>132472</v>
      </c>
      <c r="ELH7" s="2">
        <v>2177470</v>
      </c>
      <c r="ELI7" s="2">
        <v>807158</v>
      </c>
      <c r="ELJ7" s="2">
        <v>147978</v>
      </c>
      <c r="ELK7" s="2">
        <v>368938</v>
      </c>
      <c r="ELL7" s="2">
        <v>1514823</v>
      </c>
      <c r="ELM7" s="2">
        <v>301412</v>
      </c>
      <c r="ELN7" s="2">
        <v>878038</v>
      </c>
      <c r="ELO7" s="2">
        <v>193168</v>
      </c>
      <c r="ELP7" s="2">
        <v>805579</v>
      </c>
      <c r="ELQ7" s="2">
        <v>184836</v>
      </c>
      <c r="ELR7" s="2">
        <v>1186310</v>
      </c>
      <c r="ELS7" s="2">
        <v>2218058</v>
      </c>
      <c r="ELT7" s="2">
        <v>724080</v>
      </c>
      <c r="ELU7" s="2">
        <v>101805</v>
      </c>
      <c r="ELV7" s="2">
        <v>489120</v>
      </c>
      <c r="ELW7" s="2">
        <v>410476</v>
      </c>
      <c r="ELX7" s="2">
        <v>1052195</v>
      </c>
      <c r="ELY7" s="2">
        <v>2045045</v>
      </c>
      <c r="ELZ7" s="2">
        <v>306862</v>
      </c>
      <c r="EMA7" s="2">
        <v>1026463</v>
      </c>
      <c r="EMB7" s="2">
        <v>576946</v>
      </c>
      <c r="EMC7" s="2">
        <v>1099877</v>
      </c>
      <c r="EMD7" s="2">
        <v>40641</v>
      </c>
      <c r="EME7" s="2">
        <v>36764</v>
      </c>
      <c r="EMF7" s="2">
        <v>669443</v>
      </c>
      <c r="EMG7" s="2">
        <v>715011</v>
      </c>
      <c r="EMH7" s="2">
        <v>604011</v>
      </c>
      <c r="EMI7" s="2">
        <v>36188</v>
      </c>
      <c r="EMJ7" s="2">
        <v>130944</v>
      </c>
      <c r="EMK7" s="2">
        <v>1558496</v>
      </c>
      <c r="EML7" s="2">
        <v>1866743</v>
      </c>
      <c r="EMM7" s="2">
        <v>4309811</v>
      </c>
      <c r="EMN7" s="2">
        <v>147996</v>
      </c>
      <c r="EMO7" s="2">
        <v>421234</v>
      </c>
      <c r="EMP7" s="2">
        <v>580303</v>
      </c>
      <c r="EMQ7" s="2">
        <v>1057331</v>
      </c>
      <c r="EMR7" s="2">
        <v>260853</v>
      </c>
      <c r="EMS7" s="2">
        <v>1904948</v>
      </c>
      <c r="EMT7" s="2">
        <v>435132</v>
      </c>
      <c r="EMU7" s="2">
        <v>28042982</v>
      </c>
      <c r="EMV7" s="2">
        <v>96732</v>
      </c>
      <c r="EMW7" s="2">
        <v>1307506</v>
      </c>
      <c r="EMX7" s="2">
        <v>1960130</v>
      </c>
      <c r="EMY7" s="2">
        <v>71986</v>
      </c>
      <c r="EMZ7" s="2">
        <v>27172</v>
      </c>
      <c r="ENA7" s="2">
        <v>328072</v>
      </c>
      <c r="ENB7" s="2">
        <v>1833239</v>
      </c>
      <c r="ENC7" s="2">
        <v>489616</v>
      </c>
      <c r="END7" s="2">
        <v>50938</v>
      </c>
      <c r="ENE7" s="2">
        <v>205629</v>
      </c>
      <c r="ENF7" s="2">
        <v>145167</v>
      </c>
      <c r="ENG7" s="2">
        <v>253697</v>
      </c>
      <c r="ENH7" s="2">
        <v>63434</v>
      </c>
      <c r="ENI7" s="2">
        <v>1513605</v>
      </c>
      <c r="ENJ7" s="2">
        <v>4600802</v>
      </c>
      <c r="ENK7" s="2">
        <v>115656</v>
      </c>
      <c r="ENL7" s="2">
        <v>158972</v>
      </c>
      <c r="ENM7" s="2">
        <v>246379</v>
      </c>
      <c r="ENN7" s="2">
        <v>20931</v>
      </c>
      <c r="ENO7" s="2">
        <v>76444</v>
      </c>
      <c r="ENP7" s="2">
        <v>4748100</v>
      </c>
      <c r="ENQ7" s="2">
        <v>3059914</v>
      </c>
      <c r="ENR7" s="2">
        <v>661312</v>
      </c>
      <c r="ENS7" s="2">
        <v>1711337</v>
      </c>
      <c r="ENT7" s="2">
        <v>449447</v>
      </c>
      <c r="ENU7" s="2">
        <v>404985</v>
      </c>
      <c r="ENV7" s="2">
        <v>3126403</v>
      </c>
      <c r="ENW7" s="2">
        <v>1486946</v>
      </c>
      <c r="ENX7" s="2">
        <v>138564</v>
      </c>
      <c r="ENY7" s="2">
        <v>60410</v>
      </c>
      <c r="ENZ7" s="2">
        <v>346761</v>
      </c>
      <c r="EOA7" s="2">
        <v>145169</v>
      </c>
      <c r="EOB7" s="2">
        <v>147945</v>
      </c>
      <c r="EOC7" s="2">
        <v>67154</v>
      </c>
      <c r="EOD7" s="2">
        <v>214706</v>
      </c>
      <c r="EOE7" s="2">
        <v>385147</v>
      </c>
      <c r="EOF7" s="2">
        <v>7226682</v>
      </c>
      <c r="EOG7" s="2">
        <v>958731</v>
      </c>
      <c r="EOH7" s="2">
        <v>1252724</v>
      </c>
      <c r="EOI7" s="2">
        <v>243336</v>
      </c>
      <c r="EOJ7" s="2">
        <v>740575</v>
      </c>
      <c r="EOK7" s="2">
        <v>40652</v>
      </c>
      <c r="EOL7" s="2">
        <v>317561</v>
      </c>
      <c r="EOM7" s="2">
        <v>327680</v>
      </c>
      <c r="EON7" s="2">
        <v>239228</v>
      </c>
      <c r="EOO7" s="2">
        <v>520643</v>
      </c>
      <c r="EOP7" s="2">
        <v>101577</v>
      </c>
      <c r="EOQ7" s="2">
        <v>78183</v>
      </c>
      <c r="EOR7" s="2">
        <v>61357</v>
      </c>
      <c r="EOS7" s="2">
        <v>8826561</v>
      </c>
      <c r="EOT7" s="2">
        <v>34558</v>
      </c>
      <c r="EOU7" s="2">
        <v>41436</v>
      </c>
      <c r="EOV7" s="2">
        <v>1975246</v>
      </c>
      <c r="EOW7" s="2">
        <v>28490</v>
      </c>
      <c r="EOX7" s="2">
        <v>61476</v>
      </c>
      <c r="EOY7" s="2">
        <v>175001</v>
      </c>
      <c r="EOZ7" s="2" t="s">
        <v>5</v>
      </c>
      <c r="EPA7" s="2">
        <v>78157</v>
      </c>
      <c r="EPB7" s="2">
        <v>603309</v>
      </c>
      <c r="EPC7" s="2">
        <v>1322990</v>
      </c>
      <c r="EPD7" s="2">
        <v>588981</v>
      </c>
      <c r="EPE7" s="2">
        <v>381174</v>
      </c>
      <c r="EPF7" s="2">
        <v>282936</v>
      </c>
      <c r="EPG7" s="2">
        <v>281513</v>
      </c>
      <c r="EPH7" s="2">
        <v>489861</v>
      </c>
      <c r="EPI7" s="2">
        <v>129481</v>
      </c>
      <c r="EPJ7" s="2">
        <v>132790</v>
      </c>
      <c r="EPK7" s="2">
        <v>221324</v>
      </c>
      <c r="EPL7" s="2">
        <v>238301</v>
      </c>
      <c r="EPM7" s="2">
        <v>1975113</v>
      </c>
      <c r="EPN7" s="2">
        <v>458269</v>
      </c>
      <c r="EPO7" s="2">
        <v>609222</v>
      </c>
      <c r="EPP7" s="2">
        <v>57117</v>
      </c>
      <c r="EPQ7" s="2">
        <v>1947269</v>
      </c>
      <c r="EPR7" s="2">
        <v>605328</v>
      </c>
      <c r="EPS7" s="2">
        <v>513960</v>
      </c>
      <c r="EPT7" s="2">
        <v>354925</v>
      </c>
      <c r="EPU7" s="2">
        <v>810535</v>
      </c>
      <c r="EPV7" s="2">
        <v>145464</v>
      </c>
      <c r="EPW7" s="2">
        <v>1712939</v>
      </c>
      <c r="EPX7" s="2">
        <v>800288</v>
      </c>
      <c r="EPY7" s="2">
        <v>1324247</v>
      </c>
      <c r="EPZ7" s="2">
        <v>262441</v>
      </c>
      <c r="EQA7" s="2">
        <v>352602</v>
      </c>
      <c r="EQB7" s="2">
        <v>1893373</v>
      </c>
      <c r="EQC7" s="2">
        <v>184988</v>
      </c>
      <c r="EQD7" s="2">
        <v>1551189</v>
      </c>
      <c r="EQE7" s="2">
        <v>400934</v>
      </c>
      <c r="EQF7" s="2">
        <v>2238247</v>
      </c>
      <c r="EQG7" s="2">
        <v>1108214</v>
      </c>
      <c r="EQH7" s="2">
        <v>315907</v>
      </c>
      <c r="EQI7" s="2">
        <v>295468</v>
      </c>
      <c r="EQJ7" s="2">
        <v>316726</v>
      </c>
      <c r="EQK7" s="2">
        <v>1459376</v>
      </c>
      <c r="EQL7" s="2">
        <v>1596800</v>
      </c>
      <c r="EQM7" s="2">
        <v>71646</v>
      </c>
      <c r="EQN7" s="2">
        <v>218429</v>
      </c>
      <c r="EQO7" s="2">
        <v>1085824</v>
      </c>
      <c r="EQP7" s="2">
        <v>757243</v>
      </c>
      <c r="EQQ7" s="2">
        <v>2537672</v>
      </c>
      <c r="EQR7" s="2">
        <v>857503</v>
      </c>
      <c r="EQS7" s="2">
        <v>214683</v>
      </c>
      <c r="EQT7" s="2">
        <v>813701</v>
      </c>
      <c r="EQU7" s="2">
        <v>221114</v>
      </c>
      <c r="EQV7" s="2">
        <v>1743291</v>
      </c>
      <c r="EQW7" s="2">
        <v>1055304</v>
      </c>
      <c r="EQX7" s="2">
        <v>761847</v>
      </c>
      <c r="EQY7" s="2">
        <v>81784169</v>
      </c>
      <c r="EQZ7" s="2">
        <v>342561</v>
      </c>
      <c r="ERA7" s="2">
        <v>910247</v>
      </c>
      <c r="ERB7" s="2">
        <v>1445653</v>
      </c>
      <c r="ERC7" s="2">
        <v>1338821</v>
      </c>
      <c r="ERD7" s="2">
        <v>212275</v>
      </c>
      <c r="ERE7" s="2">
        <v>429449</v>
      </c>
      <c r="ERF7" s="2">
        <v>13323769</v>
      </c>
      <c r="ERG7" s="2">
        <v>210389</v>
      </c>
      <c r="ERH7" s="2">
        <v>190772</v>
      </c>
      <c r="ERI7" s="2">
        <v>147340</v>
      </c>
      <c r="ERJ7" s="2">
        <v>390795</v>
      </c>
      <c r="ERK7" s="2">
        <v>181972</v>
      </c>
      <c r="ERL7" s="2">
        <v>78844</v>
      </c>
      <c r="ERM7" s="2">
        <v>127452</v>
      </c>
      <c r="ERN7" s="2">
        <v>2717117</v>
      </c>
      <c r="ERO7" s="2">
        <v>246782</v>
      </c>
      <c r="ERP7" s="2">
        <v>1794969</v>
      </c>
      <c r="ERQ7" s="2">
        <v>946065</v>
      </c>
      <c r="ERR7" s="2">
        <v>539287</v>
      </c>
      <c r="ERS7" s="2">
        <v>87834</v>
      </c>
      <c r="ERT7" s="2">
        <v>883213</v>
      </c>
      <c r="ERU7" s="2">
        <v>188869</v>
      </c>
      <c r="ERV7" s="2">
        <v>723475</v>
      </c>
      <c r="ERW7" s="2">
        <v>526129</v>
      </c>
      <c r="ERX7" s="2">
        <v>1804772</v>
      </c>
      <c r="ERY7" s="2">
        <v>263401</v>
      </c>
      <c r="ERZ7" s="2">
        <v>274496</v>
      </c>
      <c r="ESA7" s="2">
        <v>1649043</v>
      </c>
      <c r="ESB7" s="2">
        <v>865248</v>
      </c>
      <c r="ESC7" s="2">
        <v>438999</v>
      </c>
      <c r="ESD7" s="2">
        <v>399576</v>
      </c>
      <c r="ESE7" s="2">
        <v>167942</v>
      </c>
      <c r="ESF7" s="2">
        <v>303473</v>
      </c>
      <c r="ESG7" s="2">
        <v>432717</v>
      </c>
      <c r="ESH7" s="2">
        <v>225279</v>
      </c>
      <c r="ESI7" s="2">
        <v>54690073</v>
      </c>
      <c r="ESJ7" s="2">
        <v>153689</v>
      </c>
      <c r="ESK7" s="2">
        <v>322096</v>
      </c>
      <c r="ESL7" s="2">
        <v>214408</v>
      </c>
      <c r="ESM7" s="2">
        <v>1480119</v>
      </c>
      <c r="ESN7" s="2">
        <v>384002</v>
      </c>
      <c r="ESO7" s="2">
        <v>5486529</v>
      </c>
      <c r="ESP7" s="2">
        <v>232504</v>
      </c>
      <c r="ESQ7" s="2">
        <v>3319365</v>
      </c>
      <c r="ESR7" s="2">
        <v>473609</v>
      </c>
      <c r="ESS7" s="2">
        <v>1077613</v>
      </c>
      <c r="EST7" s="2">
        <v>964862</v>
      </c>
      <c r="ESU7" s="2">
        <v>1057897</v>
      </c>
      <c r="ESV7" s="2">
        <v>207813</v>
      </c>
      <c r="ESW7" s="2">
        <v>112471</v>
      </c>
      <c r="ESX7" s="2">
        <v>890479</v>
      </c>
      <c r="ESY7" s="2">
        <v>634549</v>
      </c>
      <c r="ESZ7" s="2">
        <v>62928</v>
      </c>
      <c r="ETA7" s="2">
        <v>109251</v>
      </c>
      <c r="ETB7" s="2">
        <v>790125</v>
      </c>
      <c r="ETC7" s="2">
        <v>285443</v>
      </c>
      <c r="ETD7" s="2">
        <v>388386</v>
      </c>
      <c r="ETE7" s="2">
        <v>313870</v>
      </c>
      <c r="ETF7" s="2">
        <v>512159</v>
      </c>
      <c r="ETG7" s="2">
        <v>1244696</v>
      </c>
      <c r="ETH7" s="2">
        <v>169030</v>
      </c>
      <c r="ETI7" s="2">
        <v>236525</v>
      </c>
      <c r="ETJ7" s="2">
        <v>97047</v>
      </c>
      <c r="ETK7" s="2">
        <v>1668530</v>
      </c>
      <c r="ETL7" s="2">
        <v>373745</v>
      </c>
      <c r="ETM7" s="2">
        <v>566819</v>
      </c>
      <c r="ETN7" s="2">
        <v>5630161</v>
      </c>
      <c r="ETO7" s="2">
        <v>132496</v>
      </c>
      <c r="ETP7" s="2">
        <v>1343645</v>
      </c>
      <c r="ETQ7" s="2">
        <v>1025655</v>
      </c>
      <c r="ETR7" s="2">
        <v>9815574</v>
      </c>
      <c r="ETS7" s="2">
        <v>613301</v>
      </c>
      <c r="ETT7" s="2">
        <v>1656453</v>
      </c>
      <c r="ETU7" s="2">
        <v>641241</v>
      </c>
      <c r="ETV7" s="2">
        <v>2552612</v>
      </c>
      <c r="ETW7" s="2">
        <v>2864206</v>
      </c>
      <c r="ETX7" s="2">
        <v>2796987</v>
      </c>
      <c r="ETY7" s="2">
        <v>2324037</v>
      </c>
      <c r="ETZ7" s="2">
        <v>661681</v>
      </c>
      <c r="EUA7" s="2">
        <v>51284</v>
      </c>
      <c r="EUB7" s="2">
        <v>259767</v>
      </c>
      <c r="EUC7" s="2">
        <v>82212</v>
      </c>
      <c r="EUD7" s="2">
        <v>286489</v>
      </c>
      <c r="EUE7" s="2">
        <v>87855</v>
      </c>
      <c r="EUF7" s="2">
        <v>3127230</v>
      </c>
      <c r="EUG7" s="2">
        <v>503769</v>
      </c>
      <c r="EUH7" s="2">
        <v>423487</v>
      </c>
      <c r="EUI7" s="2">
        <v>38331</v>
      </c>
      <c r="EUJ7" s="2">
        <v>89740</v>
      </c>
      <c r="EUK7" s="2">
        <v>271969</v>
      </c>
      <c r="EUL7" s="2">
        <v>751043</v>
      </c>
      <c r="EUM7" s="2" t="s">
        <v>5</v>
      </c>
      <c r="EUN7" s="2" t="s">
        <v>5</v>
      </c>
      <c r="EUO7" s="2">
        <v>160901</v>
      </c>
      <c r="EUP7" s="2">
        <v>523496</v>
      </c>
      <c r="EUQ7" s="2">
        <v>761840</v>
      </c>
      <c r="EUR7" s="2" t="s">
        <v>5</v>
      </c>
      <c r="EUS7" s="2">
        <v>1265483</v>
      </c>
      <c r="EUT7" s="2">
        <v>195540</v>
      </c>
      <c r="EUU7" s="2">
        <v>31984</v>
      </c>
      <c r="EUV7" s="2">
        <v>240237</v>
      </c>
      <c r="EUW7" s="2">
        <v>443000</v>
      </c>
      <c r="EUX7" s="2">
        <v>5800200</v>
      </c>
      <c r="EUY7" s="2">
        <v>665889</v>
      </c>
      <c r="EUZ7" s="2" t="s">
        <v>5</v>
      </c>
      <c r="EVA7" s="2">
        <v>135218</v>
      </c>
      <c r="EVB7" s="2">
        <v>257352</v>
      </c>
      <c r="EVC7" s="2">
        <v>227250</v>
      </c>
      <c r="EVD7" s="2">
        <v>1254928</v>
      </c>
      <c r="EVE7" s="2">
        <v>1286738</v>
      </c>
      <c r="EVF7" s="2">
        <v>247664000</v>
      </c>
      <c r="EVG7" s="2">
        <v>24433000</v>
      </c>
      <c r="EVH7" s="2">
        <v>9667226</v>
      </c>
      <c r="EVI7" s="2">
        <v>303782</v>
      </c>
      <c r="EVJ7" s="2">
        <v>946347</v>
      </c>
      <c r="EVK7" s="2">
        <v>756310</v>
      </c>
      <c r="EVL7" s="2">
        <v>489128</v>
      </c>
      <c r="EVM7" s="2">
        <v>271968</v>
      </c>
      <c r="EVN7" s="2">
        <v>131721</v>
      </c>
      <c r="EVO7" s="2">
        <v>628112</v>
      </c>
      <c r="EVP7" s="2">
        <v>93363</v>
      </c>
      <c r="EVQ7" s="2">
        <v>290827</v>
      </c>
      <c r="EVR7" s="2">
        <v>73302</v>
      </c>
      <c r="EVS7" s="2">
        <v>1972923</v>
      </c>
      <c r="EVT7" s="2">
        <v>1151168</v>
      </c>
      <c r="EVU7" s="2">
        <v>258376</v>
      </c>
      <c r="EVV7" s="2">
        <v>80144</v>
      </c>
      <c r="EVW7" s="2">
        <v>433461</v>
      </c>
      <c r="EVX7" s="2">
        <v>373679</v>
      </c>
      <c r="EVY7" s="2">
        <v>78286</v>
      </c>
      <c r="EVZ7" s="2">
        <v>186965</v>
      </c>
      <c r="EWA7" s="2">
        <v>69472</v>
      </c>
      <c r="EWB7" s="2">
        <v>4361766</v>
      </c>
      <c r="EWC7" s="2">
        <v>61932</v>
      </c>
      <c r="EWD7" s="2">
        <v>678821</v>
      </c>
      <c r="EWE7" s="2">
        <v>894762</v>
      </c>
      <c r="EWF7" s="2">
        <v>286445</v>
      </c>
      <c r="EWG7" s="2">
        <v>991473</v>
      </c>
      <c r="EWH7" s="2">
        <v>294512</v>
      </c>
      <c r="EWI7" s="2">
        <v>78039000</v>
      </c>
      <c r="EWJ7" s="2">
        <v>763060</v>
      </c>
      <c r="EWK7" s="2">
        <v>63094</v>
      </c>
      <c r="EWL7" s="2">
        <v>1593355</v>
      </c>
      <c r="EWM7" s="2">
        <v>318469</v>
      </c>
      <c r="EWN7" s="2">
        <v>117386</v>
      </c>
      <c r="EWO7" s="2">
        <v>297369</v>
      </c>
      <c r="EWP7" s="2">
        <v>628785</v>
      </c>
      <c r="EWQ7" s="2">
        <v>2400640</v>
      </c>
      <c r="EWR7" s="2">
        <v>1576394</v>
      </c>
      <c r="EWS7" s="2">
        <v>2300182</v>
      </c>
      <c r="EWT7" s="2">
        <v>350855</v>
      </c>
      <c r="EWU7" s="2">
        <v>55389</v>
      </c>
      <c r="EWV7" s="2">
        <v>230713</v>
      </c>
      <c r="EWW7" s="2">
        <v>134966</v>
      </c>
      <c r="EWX7" s="2">
        <v>1187579</v>
      </c>
      <c r="EWY7" s="2">
        <v>624046</v>
      </c>
      <c r="EWZ7" s="2">
        <v>423052</v>
      </c>
      <c r="EXA7" s="2">
        <v>2475352</v>
      </c>
      <c r="EXB7" s="2">
        <v>2119328</v>
      </c>
      <c r="EXC7" s="2">
        <v>148058</v>
      </c>
      <c r="EXD7" s="2">
        <v>243906</v>
      </c>
      <c r="EXE7" s="2">
        <v>183304</v>
      </c>
      <c r="EXF7" s="2">
        <v>364466</v>
      </c>
      <c r="EXG7" s="2">
        <v>468862</v>
      </c>
      <c r="EXH7" s="2">
        <v>137498</v>
      </c>
      <c r="EXI7" s="2">
        <v>677446</v>
      </c>
      <c r="EXJ7" s="2">
        <v>85752</v>
      </c>
      <c r="EXK7" s="2">
        <v>101677</v>
      </c>
      <c r="EXL7" s="2">
        <v>1053125</v>
      </c>
      <c r="EXM7" s="2" t="s">
        <v>5</v>
      </c>
      <c r="EXN7" s="2">
        <v>525511</v>
      </c>
      <c r="EXO7" s="2">
        <v>761389</v>
      </c>
      <c r="EXP7" s="2">
        <v>669422</v>
      </c>
      <c r="EXQ7" s="2">
        <v>63240</v>
      </c>
      <c r="EXR7" s="2">
        <v>585415</v>
      </c>
      <c r="EXS7" s="2">
        <v>14324488</v>
      </c>
      <c r="EXT7" s="2" t="s">
        <v>5</v>
      </c>
      <c r="EXU7" s="2">
        <v>825378</v>
      </c>
      <c r="EXV7" s="2">
        <v>1380794</v>
      </c>
      <c r="EXW7" s="2">
        <v>85532</v>
      </c>
      <c r="EXX7" s="2">
        <v>1008984</v>
      </c>
      <c r="EXY7" s="2">
        <v>366370</v>
      </c>
      <c r="EXZ7" s="2">
        <v>173771</v>
      </c>
      <c r="EYA7" s="2">
        <v>266715</v>
      </c>
      <c r="EYB7" s="2">
        <v>1572338</v>
      </c>
      <c r="EYC7" s="2">
        <v>132544</v>
      </c>
      <c r="EYD7" s="2">
        <v>147409</v>
      </c>
      <c r="EYE7" s="2">
        <v>346329</v>
      </c>
      <c r="EYF7" s="2">
        <v>554095</v>
      </c>
      <c r="EYG7" s="2">
        <v>226515</v>
      </c>
      <c r="EYH7" s="2">
        <v>83414</v>
      </c>
      <c r="EYI7" s="2">
        <v>4321162</v>
      </c>
      <c r="EYJ7" s="2">
        <v>186023</v>
      </c>
      <c r="EYK7" s="2">
        <v>284562</v>
      </c>
      <c r="EYL7" s="2">
        <v>717034</v>
      </c>
      <c r="EYM7" s="2">
        <v>180212</v>
      </c>
      <c r="EYN7" s="2">
        <v>348182</v>
      </c>
      <c r="EYO7" s="2">
        <v>1812065</v>
      </c>
      <c r="EYP7" s="2">
        <v>148311</v>
      </c>
      <c r="EYQ7" s="2">
        <v>53624</v>
      </c>
      <c r="EYR7" s="2">
        <v>160771</v>
      </c>
      <c r="EYS7" s="2">
        <v>414408</v>
      </c>
      <c r="EYT7" s="2">
        <v>531367</v>
      </c>
      <c r="EYU7" s="2">
        <v>208826</v>
      </c>
      <c r="EYV7" s="2">
        <v>181674</v>
      </c>
      <c r="EYW7" s="2">
        <v>124789</v>
      </c>
      <c r="EYX7" s="2">
        <v>316766</v>
      </c>
      <c r="EYY7" s="2">
        <v>678530</v>
      </c>
      <c r="EYZ7" s="2">
        <v>204215</v>
      </c>
      <c r="EZA7" s="2">
        <v>76514</v>
      </c>
      <c r="EZB7" s="2" t="s">
        <v>5</v>
      </c>
      <c r="EZC7" s="2">
        <v>1823649</v>
      </c>
      <c r="EZD7" s="2">
        <v>1316900</v>
      </c>
      <c r="EZE7" s="2">
        <v>239129</v>
      </c>
      <c r="EZF7" s="2">
        <v>167940</v>
      </c>
      <c r="EZG7" s="2">
        <v>2364266</v>
      </c>
      <c r="EZH7" s="2">
        <v>1862243</v>
      </c>
      <c r="EZI7" s="2">
        <v>378764</v>
      </c>
      <c r="EZJ7" s="2">
        <v>274124</v>
      </c>
      <c r="EZK7" s="2">
        <v>976787</v>
      </c>
      <c r="EZL7" s="2">
        <v>51489892</v>
      </c>
      <c r="EZM7" s="2">
        <v>29775</v>
      </c>
      <c r="EZN7" s="2">
        <v>358666</v>
      </c>
      <c r="EZO7" s="2">
        <v>283654</v>
      </c>
      <c r="EZP7" s="2">
        <v>2179457</v>
      </c>
      <c r="EZQ7" s="2">
        <v>155688</v>
      </c>
      <c r="EZR7" s="2">
        <v>677153</v>
      </c>
      <c r="EZS7" s="2">
        <v>171011</v>
      </c>
      <c r="EZT7" s="2">
        <v>236379</v>
      </c>
      <c r="EZU7" s="2">
        <v>3140933</v>
      </c>
      <c r="EZV7" s="2">
        <v>582248</v>
      </c>
      <c r="EZW7" s="2">
        <v>824716</v>
      </c>
      <c r="EZX7" s="2">
        <v>73137</v>
      </c>
      <c r="EZY7" s="2">
        <v>115609</v>
      </c>
      <c r="EZZ7" s="2">
        <v>509414</v>
      </c>
      <c r="FAA7" s="2">
        <v>18150</v>
      </c>
      <c r="FAB7" s="2">
        <v>356630</v>
      </c>
      <c r="FAC7" s="2">
        <v>948799</v>
      </c>
      <c r="FAD7" s="2">
        <v>2373913</v>
      </c>
      <c r="FAE7" s="2" t="s">
        <v>5</v>
      </c>
      <c r="FAF7" s="2">
        <v>261701</v>
      </c>
      <c r="FAG7" s="2">
        <v>108957</v>
      </c>
      <c r="FAH7" s="2">
        <v>4328117</v>
      </c>
      <c r="FAI7" s="2">
        <v>500260</v>
      </c>
      <c r="FAJ7" s="2">
        <v>9726584</v>
      </c>
      <c r="FAK7" s="2">
        <v>275260</v>
      </c>
      <c r="FAL7" s="2">
        <v>4235197</v>
      </c>
      <c r="FAM7" s="2">
        <v>2802550</v>
      </c>
      <c r="FAN7" s="2">
        <v>133648</v>
      </c>
      <c r="FAO7" s="2">
        <v>88700</v>
      </c>
      <c r="FAP7" s="2">
        <v>1019692</v>
      </c>
      <c r="FAQ7" s="2">
        <v>717064</v>
      </c>
      <c r="FAR7" s="2">
        <v>54232</v>
      </c>
      <c r="FAS7" s="2">
        <v>332583</v>
      </c>
      <c r="FAT7" s="2">
        <v>370799</v>
      </c>
      <c r="FAU7" s="2">
        <v>34537</v>
      </c>
      <c r="FAV7" s="2">
        <v>1189107</v>
      </c>
      <c r="FAW7" s="2">
        <v>505291</v>
      </c>
      <c r="FAX7" s="2">
        <v>301723</v>
      </c>
      <c r="FAY7" s="2">
        <v>109098</v>
      </c>
      <c r="FAZ7" s="2">
        <v>173324</v>
      </c>
      <c r="FBA7" s="2">
        <v>3213270</v>
      </c>
      <c r="FBB7" s="2">
        <v>54899</v>
      </c>
      <c r="FBC7" s="2">
        <v>1050556</v>
      </c>
      <c r="FBD7" s="2">
        <v>140413</v>
      </c>
      <c r="FBE7" s="2">
        <v>137461</v>
      </c>
      <c r="FBF7" s="2">
        <v>364371</v>
      </c>
      <c r="FBG7" s="2">
        <v>434067</v>
      </c>
      <c r="FBH7" s="2">
        <v>83382</v>
      </c>
      <c r="FBI7" s="2">
        <v>5572658</v>
      </c>
      <c r="FBJ7" s="2">
        <v>1632489</v>
      </c>
      <c r="FBK7" s="2">
        <v>223090</v>
      </c>
      <c r="FBL7" s="2" t="s">
        <v>5</v>
      </c>
      <c r="FBM7" s="2" t="s">
        <v>5</v>
      </c>
      <c r="FBN7" s="2">
        <v>227781</v>
      </c>
      <c r="FBO7" s="2">
        <v>535854</v>
      </c>
      <c r="FBP7" s="2">
        <v>908368</v>
      </c>
      <c r="FBQ7" s="2">
        <v>14182375</v>
      </c>
      <c r="FBR7" s="2">
        <v>152712</v>
      </c>
      <c r="FBS7" s="2">
        <v>1875281</v>
      </c>
      <c r="FBT7" s="2">
        <v>283928</v>
      </c>
      <c r="FBU7" s="2" t="s">
        <v>5</v>
      </c>
      <c r="FBV7" s="2">
        <v>318566</v>
      </c>
      <c r="FBW7" s="2">
        <v>72903</v>
      </c>
      <c r="FBX7" s="2">
        <v>1418430</v>
      </c>
      <c r="FBY7" s="2">
        <v>1138221</v>
      </c>
      <c r="FBZ7" s="2">
        <v>172083</v>
      </c>
      <c r="FCA7" s="2">
        <v>175227</v>
      </c>
      <c r="FCB7" s="2">
        <v>150092</v>
      </c>
      <c r="FCC7" s="2">
        <v>370411</v>
      </c>
      <c r="FCD7" s="2">
        <v>720650</v>
      </c>
      <c r="FCE7" s="2">
        <v>2688128</v>
      </c>
      <c r="FCF7" s="2">
        <v>851470</v>
      </c>
      <c r="FCG7" s="2">
        <v>12409286</v>
      </c>
      <c r="FCH7" s="2">
        <v>1033009</v>
      </c>
      <c r="FCI7" s="2">
        <v>131333</v>
      </c>
      <c r="FCJ7" s="2">
        <v>47475</v>
      </c>
      <c r="FCK7" s="2">
        <v>225686</v>
      </c>
      <c r="FCL7" s="2">
        <v>38428862</v>
      </c>
      <c r="FCM7" s="2">
        <v>999367</v>
      </c>
      <c r="FCN7" s="2">
        <v>1406380</v>
      </c>
      <c r="FCO7" s="2" t="s">
        <v>5</v>
      </c>
      <c r="FCP7" s="2">
        <v>44236</v>
      </c>
      <c r="FCQ7" s="2">
        <v>914727</v>
      </c>
      <c r="FCR7" s="2" t="s">
        <v>5</v>
      </c>
      <c r="FCS7" s="2">
        <v>690829</v>
      </c>
      <c r="FCT7" s="2">
        <v>211685</v>
      </c>
      <c r="FCU7" s="2">
        <v>787378</v>
      </c>
      <c r="FCV7" s="2">
        <v>146898</v>
      </c>
      <c r="FCW7" s="2">
        <v>322346</v>
      </c>
      <c r="FCX7" s="2">
        <v>901146</v>
      </c>
      <c r="FCY7" s="2">
        <v>2007296</v>
      </c>
      <c r="FCZ7" s="2">
        <v>433280</v>
      </c>
      <c r="FDA7" s="2">
        <v>8334715</v>
      </c>
      <c r="FDB7" s="2">
        <v>1264496</v>
      </c>
      <c r="FDC7" s="2">
        <v>556736</v>
      </c>
      <c r="FDD7" s="2">
        <v>726719</v>
      </c>
      <c r="FDE7" s="2">
        <v>1300222</v>
      </c>
      <c r="FDF7" s="2">
        <v>105092</v>
      </c>
      <c r="FDG7" s="2">
        <v>248351</v>
      </c>
      <c r="FDH7" s="2">
        <v>116579</v>
      </c>
      <c r="FDI7" s="2">
        <v>472362</v>
      </c>
      <c r="FDJ7" s="2">
        <v>2768931</v>
      </c>
      <c r="FDK7" s="2">
        <v>10492328</v>
      </c>
      <c r="FDL7" s="2">
        <v>110090</v>
      </c>
      <c r="FDM7" s="2">
        <v>286667</v>
      </c>
      <c r="FDN7" s="2">
        <v>8423999</v>
      </c>
      <c r="FDO7" s="2">
        <v>2625202</v>
      </c>
      <c r="FDP7" s="2">
        <v>987451</v>
      </c>
      <c r="FDQ7" s="2" t="s">
        <v>5</v>
      </c>
      <c r="FDR7" s="2">
        <v>6493880</v>
      </c>
      <c r="FDS7" s="2">
        <v>229338</v>
      </c>
      <c r="FDT7" s="2">
        <v>310642</v>
      </c>
      <c r="FDU7" s="2">
        <v>179166</v>
      </c>
      <c r="FDV7" s="2">
        <v>900805</v>
      </c>
      <c r="FDW7" s="2">
        <v>4342372</v>
      </c>
      <c r="FDX7" s="2">
        <v>31631701</v>
      </c>
      <c r="FDY7" s="2">
        <v>439881</v>
      </c>
      <c r="FDZ7" s="2">
        <v>2104571</v>
      </c>
      <c r="FEA7" s="2">
        <v>3150374</v>
      </c>
      <c r="FEB7" s="2">
        <v>183505</v>
      </c>
      <c r="FEC7" s="2">
        <v>2377462</v>
      </c>
      <c r="FED7" s="2">
        <v>690439</v>
      </c>
      <c r="FEE7" s="2">
        <v>220890</v>
      </c>
      <c r="FEF7" s="2">
        <v>937703</v>
      </c>
      <c r="FEG7" s="2">
        <v>980075</v>
      </c>
      <c r="FEH7" s="2">
        <v>138134</v>
      </c>
      <c r="FEI7" s="2">
        <v>847972</v>
      </c>
      <c r="FEJ7" s="2">
        <v>2354484</v>
      </c>
      <c r="FEK7" s="2">
        <v>2886530</v>
      </c>
      <c r="FEL7" s="2">
        <v>492184</v>
      </c>
      <c r="FEM7" s="2">
        <v>1193438</v>
      </c>
      <c r="FEN7" s="2">
        <v>416230</v>
      </c>
      <c r="FEO7" s="2">
        <v>334660</v>
      </c>
      <c r="FEP7" s="2">
        <v>2417382</v>
      </c>
      <c r="FEQ7" s="2">
        <v>134912</v>
      </c>
      <c r="FER7" s="2">
        <v>5505261</v>
      </c>
      <c r="FES7" s="2">
        <v>567077</v>
      </c>
      <c r="FET7" s="2">
        <v>44308</v>
      </c>
      <c r="FEU7" s="2">
        <v>161802</v>
      </c>
      <c r="FEV7" s="2">
        <v>144388</v>
      </c>
      <c r="FEW7" s="2">
        <v>481072</v>
      </c>
      <c r="FEX7" s="2">
        <v>129014</v>
      </c>
      <c r="FEY7" s="2">
        <v>213800</v>
      </c>
      <c r="FEZ7" s="2">
        <v>292149</v>
      </c>
      <c r="FFA7" s="2">
        <v>85095</v>
      </c>
      <c r="FFB7" s="2">
        <v>1329149</v>
      </c>
      <c r="FFC7" s="2">
        <v>237406</v>
      </c>
      <c r="FFD7" s="2">
        <v>111961</v>
      </c>
      <c r="FFE7" s="2">
        <v>370406</v>
      </c>
      <c r="FFF7" s="2">
        <v>180764</v>
      </c>
      <c r="FFG7" s="2">
        <v>106890</v>
      </c>
      <c r="FFH7" s="2">
        <v>47033</v>
      </c>
      <c r="FFI7" s="2">
        <v>581047</v>
      </c>
      <c r="FFJ7" s="2">
        <v>83697</v>
      </c>
      <c r="FFK7" s="2">
        <v>54211</v>
      </c>
      <c r="FFL7" s="2">
        <v>76947</v>
      </c>
      <c r="FFM7" s="2">
        <v>208298</v>
      </c>
      <c r="FFN7" s="2">
        <v>86766</v>
      </c>
      <c r="FFO7" s="2">
        <v>125708</v>
      </c>
      <c r="FFP7" s="2">
        <v>260773</v>
      </c>
      <c r="FFQ7" s="2">
        <v>1034196</v>
      </c>
      <c r="FFR7" s="2">
        <v>161422</v>
      </c>
      <c r="FFS7" s="2">
        <v>584656</v>
      </c>
      <c r="FFT7" s="2">
        <v>179824</v>
      </c>
      <c r="FFU7" s="2">
        <v>930358</v>
      </c>
      <c r="FFV7" s="2">
        <v>93106</v>
      </c>
      <c r="FFW7" s="2">
        <v>325024</v>
      </c>
      <c r="FFX7" s="2">
        <v>321174</v>
      </c>
      <c r="FFY7" s="2">
        <v>29986</v>
      </c>
      <c r="FFZ7" s="2">
        <v>452383</v>
      </c>
      <c r="FGA7" s="2">
        <v>981720</v>
      </c>
      <c r="FGB7" s="2">
        <v>539669</v>
      </c>
      <c r="FGC7" s="2">
        <v>54195</v>
      </c>
      <c r="FGD7" s="2">
        <v>150065</v>
      </c>
      <c r="FGE7" s="2">
        <v>694283</v>
      </c>
      <c r="FGF7" s="2">
        <v>423345</v>
      </c>
      <c r="FGG7" s="2">
        <v>226011</v>
      </c>
      <c r="FGH7" s="2">
        <v>143657</v>
      </c>
      <c r="FGI7" s="2">
        <v>89804</v>
      </c>
      <c r="FGJ7" s="2">
        <v>160375</v>
      </c>
      <c r="FGK7" s="2">
        <v>116328</v>
      </c>
      <c r="FGL7" s="2">
        <v>142715</v>
      </c>
      <c r="FGM7" s="2">
        <v>812607</v>
      </c>
      <c r="FGN7" s="2">
        <v>47863</v>
      </c>
      <c r="FGO7" s="2">
        <v>297760</v>
      </c>
      <c r="FGP7" s="2">
        <v>500512</v>
      </c>
      <c r="FGQ7" s="2">
        <v>417837</v>
      </c>
      <c r="FGR7" s="2">
        <v>467463</v>
      </c>
      <c r="FGS7" s="2">
        <v>107268</v>
      </c>
      <c r="FGT7" s="2">
        <v>406563</v>
      </c>
      <c r="FGU7" s="2">
        <v>285688</v>
      </c>
      <c r="FGV7" s="2">
        <v>304660</v>
      </c>
      <c r="FGW7" s="2">
        <v>190524</v>
      </c>
      <c r="FGX7" s="2">
        <v>576971</v>
      </c>
      <c r="FGY7" s="2">
        <v>60605</v>
      </c>
      <c r="FGZ7" s="2">
        <v>328967</v>
      </c>
      <c r="FHA7" s="2">
        <v>367379</v>
      </c>
      <c r="FHB7" s="2">
        <v>4940908</v>
      </c>
      <c r="FHC7" s="2">
        <v>2997611</v>
      </c>
      <c r="FHD7" s="2">
        <v>639498</v>
      </c>
      <c r="FHE7" s="2">
        <v>943206</v>
      </c>
      <c r="FHF7" s="2">
        <v>862873</v>
      </c>
      <c r="FHG7" s="2">
        <v>527175</v>
      </c>
      <c r="FHH7" s="2">
        <v>355237</v>
      </c>
      <c r="FHI7" s="2">
        <v>632142</v>
      </c>
      <c r="FHJ7" s="2">
        <v>825186</v>
      </c>
      <c r="FHK7" s="2">
        <v>1008949</v>
      </c>
      <c r="FHL7" s="2">
        <v>229967</v>
      </c>
      <c r="FHM7" s="2">
        <v>301355</v>
      </c>
      <c r="FHN7" s="2">
        <v>4717776</v>
      </c>
      <c r="FHO7" s="2">
        <v>4307404</v>
      </c>
      <c r="FHP7" s="2">
        <v>12482233</v>
      </c>
      <c r="FHQ7" s="2">
        <v>231589</v>
      </c>
      <c r="FHR7" s="2">
        <v>2429922</v>
      </c>
      <c r="FHS7" s="2">
        <v>1385416</v>
      </c>
      <c r="FHT7" s="2">
        <v>598378</v>
      </c>
      <c r="FHU7" s="2">
        <v>3525158</v>
      </c>
      <c r="FHV7" s="2">
        <v>2691438</v>
      </c>
      <c r="FHW7" s="2">
        <v>348209</v>
      </c>
      <c r="FHX7" s="2">
        <v>811134</v>
      </c>
      <c r="FHY7" s="2">
        <v>3240443</v>
      </c>
      <c r="FHZ7" s="2" t="s">
        <v>5</v>
      </c>
      <c r="FIA7" s="2">
        <v>9113582</v>
      </c>
      <c r="FIB7" s="2">
        <v>587325</v>
      </c>
      <c r="FIC7" s="2">
        <v>84199</v>
      </c>
      <c r="FID7" s="2">
        <v>74734</v>
      </c>
      <c r="FIE7" s="2">
        <v>178052000</v>
      </c>
      <c r="FIF7" s="2">
        <v>211720953</v>
      </c>
      <c r="FIG7" s="2">
        <v>3546837</v>
      </c>
      <c r="FIH7" s="2">
        <v>12280786</v>
      </c>
      <c r="FII7" s="2">
        <v>323320</v>
      </c>
      <c r="FIJ7" s="2">
        <v>3315463</v>
      </c>
      <c r="FIK7" s="2">
        <v>1195730</v>
      </c>
      <c r="FIL7" s="2">
        <v>4262457</v>
      </c>
      <c r="FIM7" s="2">
        <v>2045237</v>
      </c>
      <c r="FIN7" s="2">
        <v>12908706</v>
      </c>
      <c r="FIO7" s="2">
        <v>191276</v>
      </c>
      <c r="FIP7" s="2" t="s">
        <v>5</v>
      </c>
      <c r="FIQ7" s="2">
        <v>833144</v>
      </c>
      <c r="FIR7" s="2">
        <v>511852</v>
      </c>
      <c r="FIS7" s="2">
        <v>863276</v>
      </c>
      <c r="FIT7" s="2" t="s">
        <v>5</v>
      </c>
      <c r="FIU7" s="2" t="s">
        <v>5</v>
      </c>
      <c r="FIV7" s="2">
        <v>4831161</v>
      </c>
      <c r="FIW7" s="2">
        <v>80995</v>
      </c>
      <c r="FIX7" s="2">
        <v>114286</v>
      </c>
      <c r="FIY7" s="2">
        <v>10661441</v>
      </c>
      <c r="FIZ7" s="2">
        <v>13331</v>
      </c>
      <c r="FJA7" s="2">
        <v>2577200</v>
      </c>
      <c r="FJB7" s="2">
        <v>8950391</v>
      </c>
      <c r="FJC7" s="2">
        <v>391045</v>
      </c>
      <c r="FJD7" s="2">
        <v>239249000</v>
      </c>
      <c r="FJE7" s="2">
        <v>1767193</v>
      </c>
      <c r="FJF7" s="2" t="s">
        <v>5</v>
      </c>
      <c r="FJG7" s="2" t="s">
        <v>5</v>
      </c>
      <c r="FJH7" s="2">
        <v>19571000</v>
      </c>
      <c r="FJI7" s="2">
        <v>972932</v>
      </c>
      <c r="FJJ7" s="2" t="s">
        <v>5</v>
      </c>
      <c r="FJK7" s="2">
        <v>29548460</v>
      </c>
      <c r="FJL7" s="2">
        <v>36284122</v>
      </c>
      <c r="FJM7" s="2">
        <v>1156308</v>
      </c>
      <c r="FJN7" s="2">
        <v>2638034</v>
      </c>
      <c r="FJO7" s="2" t="s">
        <v>5</v>
      </c>
      <c r="FJP7" s="2">
        <v>3717097</v>
      </c>
      <c r="FJQ7" s="2">
        <v>113897000</v>
      </c>
      <c r="FJR7" s="2">
        <v>816121</v>
      </c>
      <c r="FJS7" s="2" t="s">
        <v>5</v>
      </c>
      <c r="FJT7" s="2">
        <v>1644993</v>
      </c>
      <c r="FJU7" s="2">
        <v>114294933</v>
      </c>
      <c r="FJV7" s="2">
        <v>158441</v>
      </c>
      <c r="FJW7" s="2">
        <v>281880</v>
      </c>
      <c r="FJX7" s="2">
        <v>2176971</v>
      </c>
      <c r="FJY7" s="2">
        <v>1398205</v>
      </c>
      <c r="FJZ7" s="2">
        <v>8869803</v>
      </c>
      <c r="FKA7" s="2">
        <v>88892748</v>
      </c>
      <c r="FKB7" s="2">
        <v>37203504</v>
      </c>
      <c r="FKC7" s="2">
        <v>886260</v>
      </c>
      <c r="FKD7" s="2">
        <v>2034763</v>
      </c>
      <c r="FKE7" s="2">
        <v>1000081</v>
      </c>
      <c r="FKF7" s="2">
        <v>1293231</v>
      </c>
      <c r="FKG7" s="2">
        <v>2537684</v>
      </c>
      <c r="FKH7" s="2">
        <v>8037294</v>
      </c>
      <c r="FKI7" s="2">
        <v>648909392</v>
      </c>
      <c r="FKJ7" s="2">
        <v>4780209</v>
      </c>
      <c r="FKK7" s="2">
        <v>1445064</v>
      </c>
      <c r="FKL7" s="2">
        <v>1628940</v>
      </c>
      <c r="FKM7" s="2">
        <v>2664010</v>
      </c>
      <c r="FKN7" s="2">
        <v>561563</v>
      </c>
      <c r="FKO7" s="2">
        <v>138601</v>
      </c>
      <c r="FKP7" s="2">
        <v>223954</v>
      </c>
      <c r="FKQ7" s="2" t="s">
        <v>5</v>
      </c>
      <c r="FKR7" s="2">
        <v>1310287</v>
      </c>
      <c r="FKS7" s="2">
        <v>91060</v>
      </c>
      <c r="FKT7" s="2">
        <v>179844</v>
      </c>
      <c r="FKU7" s="2">
        <v>2041259</v>
      </c>
      <c r="FKV7" s="2">
        <v>3164292</v>
      </c>
      <c r="FKW7" s="2">
        <v>1038226</v>
      </c>
      <c r="FKX7" s="2">
        <v>396899</v>
      </c>
      <c r="FKY7" s="2">
        <v>2232750</v>
      </c>
      <c r="FKZ7" s="2">
        <v>191552</v>
      </c>
      <c r="FLA7" s="2">
        <v>99950</v>
      </c>
      <c r="FLB7" s="2">
        <v>2264117</v>
      </c>
      <c r="FLC7" s="2">
        <v>265004</v>
      </c>
      <c r="FLD7" s="2">
        <v>357755</v>
      </c>
      <c r="FLE7" s="2">
        <v>332059</v>
      </c>
      <c r="FLF7" s="2">
        <v>2108772</v>
      </c>
      <c r="FLG7" s="2">
        <v>32408</v>
      </c>
      <c r="FLH7" s="2">
        <v>93989</v>
      </c>
      <c r="FLI7" s="2">
        <v>163231</v>
      </c>
      <c r="FLJ7" s="2">
        <v>220317</v>
      </c>
      <c r="FLK7" s="2">
        <v>893341</v>
      </c>
      <c r="FLL7" s="2">
        <v>773197</v>
      </c>
      <c r="FLM7" s="2">
        <v>1488987</v>
      </c>
      <c r="FLN7" s="2">
        <v>6947</v>
      </c>
      <c r="FLO7" s="2">
        <v>337614</v>
      </c>
      <c r="FLP7" s="2">
        <v>482083</v>
      </c>
      <c r="FLQ7" s="2" t="s">
        <v>5</v>
      </c>
      <c r="FLR7" s="2">
        <v>501215</v>
      </c>
      <c r="FLS7" s="2">
        <v>1282586</v>
      </c>
      <c r="FLT7" s="2">
        <v>207653</v>
      </c>
      <c r="FLU7" s="2">
        <v>591965</v>
      </c>
      <c r="FLV7" s="2">
        <v>650587</v>
      </c>
      <c r="FLW7" s="2">
        <v>58948</v>
      </c>
      <c r="FLX7" s="2">
        <v>366137</v>
      </c>
      <c r="FLY7" s="2">
        <v>4009521</v>
      </c>
      <c r="FLZ7" s="2">
        <v>1071449</v>
      </c>
      <c r="FMA7" s="2">
        <v>1802531</v>
      </c>
      <c r="FMB7" s="2">
        <v>1395312</v>
      </c>
      <c r="FMC7" s="2">
        <v>18264614</v>
      </c>
      <c r="FMD7" s="2">
        <v>489157</v>
      </c>
      <c r="FME7" s="2">
        <v>1024889</v>
      </c>
      <c r="FMF7" s="2">
        <v>32679829</v>
      </c>
      <c r="FMG7" s="2">
        <v>1631116</v>
      </c>
      <c r="FMH7" s="2">
        <v>485760</v>
      </c>
      <c r="FMI7" s="2">
        <v>271255</v>
      </c>
      <c r="FMJ7" s="2">
        <v>279103</v>
      </c>
      <c r="FMK7" s="2">
        <v>1166044</v>
      </c>
      <c r="FML7" s="2">
        <v>87770</v>
      </c>
      <c r="FMM7" s="2">
        <v>993609</v>
      </c>
      <c r="FMN7" s="2">
        <v>552605</v>
      </c>
      <c r="FMO7" s="2">
        <v>1560737</v>
      </c>
      <c r="FMP7" s="2">
        <v>882477</v>
      </c>
      <c r="FMQ7" s="2">
        <v>376849</v>
      </c>
      <c r="FMR7" s="2">
        <v>621434</v>
      </c>
      <c r="FMS7" s="2">
        <v>1479452</v>
      </c>
      <c r="FMT7" s="2">
        <v>247991</v>
      </c>
      <c r="FMU7" s="2">
        <v>3175832</v>
      </c>
      <c r="FMV7" s="2">
        <v>679686</v>
      </c>
      <c r="FMW7" s="2">
        <v>1214544</v>
      </c>
      <c r="FMX7" s="2">
        <v>16431475</v>
      </c>
      <c r="FMY7" s="2">
        <v>2191528</v>
      </c>
      <c r="FMZ7" s="2">
        <v>4477147</v>
      </c>
      <c r="FNA7" s="2">
        <v>681488</v>
      </c>
      <c r="FNB7" s="2">
        <v>672009</v>
      </c>
      <c r="FNC7" s="2">
        <v>69688</v>
      </c>
      <c r="FND7" s="2">
        <v>49142</v>
      </c>
      <c r="FNE7" s="2">
        <v>2181389</v>
      </c>
      <c r="FNF7" s="2">
        <v>7065598</v>
      </c>
      <c r="FNG7" s="2">
        <v>7604778</v>
      </c>
      <c r="FNH7" s="2">
        <v>1693148</v>
      </c>
      <c r="FNI7" s="2">
        <v>60308</v>
      </c>
      <c r="FNJ7" s="2">
        <v>193153</v>
      </c>
      <c r="FNK7" s="2">
        <v>821095</v>
      </c>
      <c r="FNL7" s="2" t="s">
        <v>5</v>
      </c>
      <c r="FNM7" s="2">
        <v>1004703</v>
      </c>
      <c r="FNN7" s="2">
        <v>324049</v>
      </c>
      <c r="FNO7" s="2">
        <v>2414440</v>
      </c>
      <c r="FNP7" s="2">
        <v>85065</v>
      </c>
      <c r="FNQ7" s="2">
        <v>275488</v>
      </c>
      <c r="FNR7" s="2">
        <v>1514435</v>
      </c>
      <c r="FNS7" s="2">
        <v>639480</v>
      </c>
      <c r="FNT7" s="2">
        <v>1010220</v>
      </c>
      <c r="FNU7" s="2">
        <v>51422</v>
      </c>
      <c r="FNV7" s="2">
        <v>1058363</v>
      </c>
      <c r="FNW7" s="2">
        <v>222212</v>
      </c>
      <c r="FNX7" s="2" t="s">
        <v>5</v>
      </c>
      <c r="FNY7" s="2">
        <v>1956585</v>
      </c>
      <c r="FNZ7" s="2">
        <v>72548</v>
      </c>
      <c r="FOA7" s="2">
        <v>409401</v>
      </c>
      <c r="FOB7" s="2">
        <v>26719225</v>
      </c>
      <c r="FOC7" s="2">
        <v>10675754</v>
      </c>
      <c r="FOD7" s="2">
        <v>2012673</v>
      </c>
      <c r="FOE7" s="2">
        <v>659544</v>
      </c>
      <c r="FOF7" s="2">
        <v>236642</v>
      </c>
      <c r="FOG7" s="2">
        <v>197238</v>
      </c>
      <c r="FOH7" s="2">
        <v>417415</v>
      </c>
      <c r="FOI7" s="2">
        <v>43932191</v>
      </c>
      <c r="FOJ7" s="2">
        <v>84042</v>
      </c>
      <c r="FOK7" s="2">
        <v>197215</v>
      </c>
      <c r="FOL7" s="2">
        <v>4363780</v>
      </c>
      <c r="FOM7" s="2">
        <v>2506340</v>
      </c>
      <c r="FON7" s="2">
        <v>325258</v>
      </c>
      <c r="FOO7" s="2">
        <v>135965</v>
      </c>
      <c r="FOP7" s="2">
        <v>395068</v>
      </c>
      <c r="FOQ7" s="2">
        <v>709469</v>
      </c>
      <c r="FOR7" s="2">
        <v>402291</v>
      </c>
      <c r="FOS7" s="2">
        <v>210664</v>
      </c>
      <c r="FOT7" s="2">
        <v>81815</v>
      </c>
      <c r="FOU7" s="2">
        <v>643544</v>
      </c>
      <c r="FOV7" s="2">
        <v>722460</v>
      </c>
      <c r="FOW7" s="2">
        <v>1004361</v>
      </c>
      <c r="FOX7" s="2">
        <v>1434329</v>
      </c>
      <c r="FOY7" s="2">
        <v>122927</v>
      </c>
      <c r="FOZ7" s="2">
        <v>538923</v>
      </c>
      <c r="FPA7" s="2">
        <v>302898</v>
      </c>
      <c r="FPB7" s="2">
        <v>109761</v>
      </c>
      <c r="FPC7" s="2">
        <v>100197</v>
      </c>
      <c r="FPD7" s="2">
        <v>433960</v>
      </c>
      <c r="FPE7" s="2">
        <v>154378</v>
      </c>
      <c r="FPF7" s="2">
        <v>121499</v>
      </c>
      <c r="FPG7" s="2">
        <v>176795</v>
      </c>
      <c r="FPH7" s="2">
        <v>601767</v>
      </c>
      <c r="FPI7" s="2">
        <v>698692</v>
      </c>
      <c r="FPJ7" s="2">
        <v>1113604</v>
      </c>
      <c r="FPK7" s="2">
        <v>1732954</v>
      </c>
      <c r="FPL7" s="2">
        <v>330080</v>
      </c>
      <c r="FPM7" s="2">
        <v>233487</v>
      </c>
      <c r="FPN7" s="2">
        <v>463314</v>
      </c>
      <c r="FPO7" s="2">
        <v>662564</v>
      </c>
      <c r="FPP7" s="2">
        <v>316682</v>
      </c>
      <c r="FPQ7" s="2">
        <v>320963</v>
      </c>
      <c r="FPR7" s="2">
        <v>224842</v>
      </c>
      <c r="FPS7" s="2">
        <v>272345</v>
      </c>
      <c r="FPT7" s="2">
        <v>23696</v>
      </c>
      <c r="FPU7" s="2">
        <v>217368</v>
      </c>
      <c r="FPV7" s="2">
        <v>100667</v>
      </c>
      <c r="FPW7" s="2">
        <v>634835</v>
      </c>
      <c r="FPX7" s="2">
        <v>617072</v>
      </c>
      <c r="FPY7" s="2">
        <v>545993</v>
      </c>
      <c r="FPZ7" s="2">
        <v>216303</v>
      </c>
      <c r="FQA7" s="2">
        <v>309441</v>
      </c>
      <c r="FQB7" s="2">
        <v>720644</v>
      </c>
      <c r="FQC7" s="2">
        <v>814345</v>
      </c>
      <c r="FQD7" s="2">
        <v>284520</v>
      </c>
      <c r="FQE7" s="2">
        <v>245762</v>
      </c>
      <c r="FQF7" s="2">
        <v>168848</v>
      </c>
      <c r="FQG7" s="2">
        <v>237383</v>
      </c>
      <c r="FQH7" s="2">
        <v>651558</v>
      </c>
      <c r="FQI7" s="2">
        <v>432451</v>
      </c>
      <c r="FQJ7" s="2">
        <v>4004502</v>
      </c>
      <c r="FQK7" s="2">
        <v>494476</v>
      </c>
      <c r="FQL7" s="2">
        <v>154501</v>
      </c>
      <c r="FQM7" s="2">
        <v>274361</v>
      </c>
      <c r="FQN7" s="2">
        <v>28391</v>
      </c>
      <c r="FQO7" s="2">
        <v>325210</v>
      </c>
      <c r="FQP7" s="2">
        <v>522973</v>
      </c>
      <c r="FQQ7" s="2">
        <v>399700</v>
      </c>
      <c r="FQR7" s="2">
        <v>673356</v>
      </c>
      <c r="FQS7" s="2">
        <v>1124619</v>
      </c>
      <c r="FQT7" s="2">
        <v>376542</v>
      </c>
      <c r="FQU7" s="2">
        <v>993917</v>
      </c>
      <c r="FQV7" s="2">
        <v>181623</v>
      </c>
      <c r="FQW7" s="2">
        <v>147485</v>
      </c>
      <c r="FQX7" s="2">
        <v>112513</v>
      </c>
      <c r="FQY7" s="2">
        <v>784287</v>
      </c>
      <c r="FQZ7" s="2">
        <v>43166</v>
      </c>
      <c r="FRA7" s="2">
        <v>1532197</v>
      </c>
      <c r="FRB7" s="2">
        <v>79601</v>
      </c>
      <c r="FRC7" s="2">
        <v>2042975</v>
      </c>
      <c r="FRD7" s="2">
        <v>82668</v>
      </c>
      <c r="FRE7" s="2">
        <v>260455</v>
      </c>
      <c r="FRF7" s="2">
        <v>879906</v>
      </c>
      <c r="FRG7" s="2">
        <v>4541544</v>
      </c>
      <c r="FRH7" s="2">
        <v>7045570</v>
      </c>
      <c r="FRI7" s="2">
        <v>125861</v>
      </c>
      <c r="FRJ7" s="2">
        <v>89262</v>
      </c>
      <c r="FRK7" s="2">
        <v>3108661</v>
      </c>
      <c r="FRL7" s="2">
        <v>281189</v>
      </c>
      <c r="FRM7" s="2">
        <v>238700</v>
      </c>
      <c r="FRN7" s="2">
        <v>76570</v>
      </c>
      <c r="FRO7" s="2">
        <v>515872</v>
      </c>
      <c r="FRP7" s="2">
        <v>2146975</v>
      </c>
      <c r="FRQ7" s="2">
        <v>2887103</v>
      </c>
      <c r="FRR7" s="2">
        <v>269312</v>
      </c>
      <c r="FRS7" s="2">
        <v>8916994</v>
      </c>
      <c r="FRT7" s="2">
        <v>2502773</v>
      </c>
      <c r="FRU7" s="2">
        <v>305579</v>
      </c>
      <c r="FRV7" s="2">
        <v>530525</v>
      </c>
      <c r="FRW7" s="2">
        <v>472863</v>
      </c>
      <c r="FRX7" s="2">
        <v>143555</v>
      </c>
      <c r="FRY7" s="2">
        <v>2233566</v>
      </c>
      <c r="FRZ7" s="2">
        <v>390445</v>
      </c>
      <c r="FSA7" s="2">
        <v>216621</v>
      </c>
      <c r="FSB7" s="2">
        <v>76479</v>
      </c>
      <c r="FSC7" s="2">
        <v>277349</v>
      </c>
      <c r="FSD7" s="2">
        <v>369163</v>
      </c>
      <c r="FSE7" s="2">
        <v>919203</v>
      </c>
      <c r="FSF7" s="2">
        <v>1506108</v>
      </c>
      <c r="FSG7" s="2">
        <v>289544</v>
      </c>
      <c r="FSH7" s="2">
        <v>265404</v>
      </c>
      <c r="FSI7" s="2">
        <v>536300</v>
      </c>
      <c r="FSJ7" s="2">
        <v>558304</v>
      </c>
      <c r="FSK7" s="2">
        <v>974180</v>
      </c>
      <c r="FSL7" s="2">
        <v>609526</v>
      </c>
      <c r="FSM7" s="2">
        <v>108735</v>
      </c>
      <c r="FSN7" s="2">
        <v>1006546</v>
      </c>
      <c r="FSO7" s="2">
        <v>138647</v>
      </c>
      <c r="FSP7" s="2">
        <v>771578</v>
      </c>
      <c r="FSQ7" s="2">
        <v>229138</v>
      </c>
      <c r="FSR7" s="2">
        <v>982097</v>
      </c>
      <c r="FSS7" s="2">
        <v>136817</v>
      </c>
      <c r="FST7" s="2">
        <v>349651</v>
      </c>
      <c r="FSU7" s="2">
        <v>417410</v>
      </c>
      <c r="FSV7" s="2">
        <v>503017</v>
      </c>
      <c r="FSW7" s="2">
        <v>485132</v>
      </c>
      <c r="FSX7" s="2">
        <v>303445</v>
      </c>
      <c r="FSY7" s="2">
        <v>149999</v>
      </c>
      <c r="FSZ7" s="2">
        <v>348884</v>
      </c>
      <c r="FTA7" s="2">
        <v>84749</v>
      </c>
      <c r="FTB7" s="2">
        <v>367928</v>
      </c>
      <c r="FTC7" s="2">
        <v>238499</v>
      </c>
      <c r="FTD7" s="2">
        <v>165076</v>
      </c>
      <c r="FTE7" s="2">
        <v>776542</v>
      </c>
      <c r="FTF7" s="2">
        <v>324878</v>
      </c>
      <c r="FTG7" s="2">
        <v>952328</v>
      </c>
      <c r="FTH7" s="2">
        <v>256316</v>
      </c>
      <c r="FTI7" s="2">
        <v>1539805</v>
      </c>
      <c r="FTJ7" s="2">
        <v>355191</v>
      </c>
      <c r="FTK7" s="2">
        <v>320717</v>
      </c>
      <c r="FTL7" s="2">
        <v>742496</v>
      </c>
      <c r="FTM7" s="2">
        <v>100660</v>
      </c>
      <c r="FTN7" s="2">
        <v>699877</v>
      </c>
      <c r="FTO7" s="2">
        <v>1496648</v>
      </c>
      <c r="FTP7" s="2">
        <v>144814</v>
      </c>
      <c r="FTQ7" s="2">
        <v>946159</v>
      </c>
      <c r="FTR7" s="2">
        <v>202545</v>
      </c>
      <c r="FTS7" s="2">
        <v>686522</v>
      </c>
      <c r="FTT7" s="2">
        <v>14748</v>
      </c>
      <c r="FTU7" s="2">
        <v>4392074</v>
      </c>
      <c r="FTV7" s="2">
        <v>1853912</v>
      </c>
      <c r="FTW7" s="2">
        <v>112985</v>
      </c>
      <c r="FTX7" s="2">
        <v>624063</v>
      </c>
      <c r="FTY7" s="2">
        <v>155758</v>
      </c>
      <c r="FTZ7" s="2">
        <v>2255817</v>
      </c>
      <c r="FUA7" s="2">
        <v>1540993</v>
      </c>
      <c r="FUB7" s="2">
        <v>341300</v>
      </c>
      <c r="FUC7" s="2">
        <v>368516</v>
      </c>
      <c r="FUD7" s="2">
        <v>806117</v>
      </c>
      <c r="FUE7" s="2">
        <v>345090</v>
      </c>
      <c r="FUF7" s="2">
        <v>481392</v>
      </c>
      <c r="FUG7" s="2">
        <v>651588</v>
      </c>
      <c r="FUH7" s="2">
        <v>919246</v>
      </c>
      <c r="FUI7" s="2" t="s">
        <v>5</v>
      </c>
      <c r="FUJ7" s="2">
        <v>225165</v>
      </c>
      <c r="FUK7" s="2">
        <v>201413</v>
      </c>
      <c r="FUL7" s="2">
        <v>232867</v>
      </c>
      <c r="FUM7" s="2">
        <v>51176</v>
      </c>
      <c r="FUN7" s="2">
        <v>682467</v>
      </c>
      <c r="FUO7" s="2">
        <v>6579565</v>
      </c>
      <c r="FUP7" s="2">
        <v>131980</v>
      </c>
      <c r="FUQ7" s="2">
        <v>979478</v>
      </c>
      <c r="FUR7" s="2">
        <v>673719</v>
      </c>
      <c r="FUS7" s="2">
        <v>331438</v>
      </c>
      <c r="FUT7" s="2">
        <v>247169</v>
      </c>
      <c r="FUU7" s="2">
        <v>376822</v>
      </c>
      <c r="FUV7" s="2">
        <v>25661</v>
      </c>
      <c r="FUW7" s="2">
        <v>161001</v>
      </c>
      <c r="FUX7" s="2">
        <v>265698</v>
      </c>
      <c r="FUY7" s="2">
        <v>205925</v>
      </c>
      <c r="FUZ7" s="2">
        <v>376847</v>
      </c>
      <c r="FVA7" s="2">
        <v>140918</v>
      </c>
      <c r="FVB7" s="2">
        <v>489401</v>
      </c>
      <c r="FVC7" s="2">
        <v>556595</v>
      </c>
      <c r="FVD7" s="2">
        <v>551633</v>
      </c>
      <c r="FVE7" s="2">
        <v>351742</v>
      </c>
      <c r="FVF7" s="2">
        <v>359460</v>
      </c>
      <c r="FVG7" s="2">
        <v>68064</v>
      </c>
      <c r="FVH7" s="2">
        <v>198972</v>
      </c>
      <c r="FVI7" s="2">
        <v>3180576</v>
      </c>
      <c r="FVJ7" s="2">
        <v>790103</v>
      </c>
      <c r="FVK7" s="2">
        <v>181308</v>
      </c>
      <c r="FVL7" s="2">
        <v>665312</v>
      </c>
      <c r="FVM7" s="2">
        <v>8177</v>
      </c>
      <c r="FVN7" s="2">
        <v>350076</v>
      </c>
      <c r="FVO7" s="2">
        <v>290981</v>
      </c>
      <c r="FVP7" s="2">
        <v>149527</v>
      </c>
      <c r="FVQ7" s="2">
        <v>86371</v>
      </c>
      <c r="FVR7" s="2">
        <v>108398</v>
      </c>
      <c r="FVS7" s="2">
        <v>152301</v>
      </c>
      <c r="FVT7" s="2">
        <v>76866</v>
      </c>
      <c r="FVU7" s="2">
        <v>627736</v>
      </c>
      <c r="FVV7" s="2">
        <v>402300</v>
      </c>
      <c r="FVW7" s="2">
        <v>27462417</v>
      </c>
      <c r="FVX7" s="2">
        <v>289313</v>
      </c>
      <c r="FVY7" s="2">
        <v>133949</v>
      </c>
      <c r="FVZ7" s="2">
        <v>227923</v>
      </c>
      <c r="FWA7" s="2">
        <v>197685</v>
      </c>
      <c r="FWB7" s="2">
        <v>39131</v>
      </c>
      <c r="FWC7" s="2">
        <v>380289</v>
      </c>
      <c r="FWD7" s="2">
        <v>195743</v>
      </c>
      <c r="FWE7" s="2">
        <v>197957</v>
      </c>
      <c r="FWF7" s="2">
        <v>32519</v>
      </c>
      <c r="FWG7" s="2">
        <v>51373</v>
      </c>
      <c r="FWH7" s="2">
        <v>32485</v>
      </c>
      <c r="FWI7" s="2">
        <v>616380</v>
      </c>
      <c r="FWJ7" s="2">
        <v>588882</v>
      </c>
      <c r="FWK7" s="2">
        <v>849528</v>
      </c>
      <c r="FWL7" s="2">
        <v>1004767</v>
      </c>
      <c r="FWM7" s="2">
        <v>527557</v>
      </c>
      <c r="FWN7" s="2">
        <v>1273724</v>
      </c>
      <c r="FWO7" s="2">
        <v>749470</v>
      </c>
      <c r="FWP7" s="2">
        <v>271140</v>
      </c>
      <c r="FWQ7" s="2">
        <v>369334</v>
      </c>
      <c r="FWR7" s="2">
        <v>431330</v>
      </c>
      <c r="FWS7" s="2">
        <v>97570</v>
      </c>
      <c r="FWT7" s="2">
        <v>87446</v>
      </c>
      <c r="FWU7" s="2">
        <v>291681</v>
      </c>
      <c r="FWV7" s="2">
        <v>401442</v>
      </c>
      <c r="FWW7" s="2">
        <v>1029141</v>
      </c>
      <c r="FWX7" s="2">
        <v>208367</v>
      </c>
      <c r="FWY7" s="2">
        <v>318327</v>
      </c>
      <c r="FWZ7" s="2">
        <v>245754</v>
      </c>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row>
    <row r="8" spans="1:4953" x14ac:dyDescent="0.25">
      <c r="A8">
        <v>5</v>
      </c>
      <c r="B8" s="19" t="s">
        <v>7</v>
      </c>
      <c r="C8" s="25">
        <v>205723</v>
      </c>
      <c r="D8" t="str">
        <f t="shared" ref="D8:D63" si="0">$B$3</f>
        <v>2025Q2</v>
      </c>
      <c r="E8" s="2">
        <v>33138</v>
      </c>
      <c r="F8" s="2">
        <v>162269</v>
      </c>
      <c r="G8" s="2">
        <v>346490</v>
      </c>
      <c r="H8" s="2">
        <v>7025</v>
      </c>
      <c r="I8" s="2">
        <v>140737</v>
      </c>
      <c r="J8" s="2">
        <v>10444</v>
      </c>
      <c r="K8" s="2">
        <v>4177</v>
      </c>
      <c r="L8" s="2">
        <v>9066</v>
      </c>
      <c r="M8" s="2">
        <v>128560</v>
      </c>
      <c r="N8" s="2">
        <v>273131</v>
      </c>
      <c r="O8" s="2">
        <v>1800</v>
      </c>
      <c r="P8" s="2">
        <v>5565</v>
      </c>
      <c r="Q8" s="2">
        <v>3628</v>
      </c>
      <c r="R8" s="2">
        <v>7558</v>
      </c>
      <c r="S8" s="2">
        <v>7212</v>
      </c>
      <c r="T8" s="2">
        <v>4697</v>
      </c>
      <c r="U8" s="2">
        <v>17412</v>
      </c>
      <c r="V8" s="2">
        <v>636190</v>
      </c>
      <c r="W8" s="2">
        <v>227439</v>
      </c>
      <c r="X8" s="2">
        <v>84404</v>
      </c>
      <c r="Y8" s="2">
        <v>91610</v>
      </c>
      <c r="Z8" s="2">
        <v>111584</v>
      </c>
      <c r="AA8" s="2">
        <v>8711</v>
      </c>
      <c r="AB8" s="2">
        <v>59830</v>
      </c>
      <c r="AC8" s="2">
        <v>7091</v>
      </c>
      <c r="AD8" s="2">
        <v>32037</v>
      </c>
      <c r="AE8" s="2">
        <v>17716</v>
      </c>
      <c r="AF8" s="2">
        <v>25225</v>
      </c>
      <c r="AG8" s="2">
        <v>636</v>
      </c>
      <c r="AH8" s="2">
        <v>18593</v>
      </c>
      <c r="AI8" s="2">
        <v>3807</v>
      </c>
      <c r="AJ8" s="2">
        <v>21151</v>
      </c>
      <c r="AK8" s="2">
        <v>9910</v>
      </c>
      <c r="AL8" s="2">
        <v>60053</v>
      </c>
      <c r="AM8" s="2">
        <v>21847</v>
      </c>
      <c r="AN8" s="2">
        <v>5980</v>
      </c>
      <c r="AO8" s="2">
        <v>10664</v>
      </c>
      <c r="AP8" s="2">
        <v>26921</v>
      </c>
      <c r="AQ8" s="2">
        <v>9644</v>
      </c>
      <c r="AR8" s="2">
        <v>13357</v>
      </c>
      <c r="AS8" s="2">
        <v>11727</v>
      </c>
      <c r="AT8" s="2">
        <v>34082</v>
      </c>
      <c r="AU8" s="2">
        <v>15074</v>
      </c>
      <c r="AV8" s="2">
        <v>111785</v>
      </c>
      <c r="AW8" s="2">
        <v>7999</v>
      </c>
      <c r="AX8" s="2">
        <v>8889</v>
      </c>
      <c r="AY8" s="2">
        <v>5083</v>
      </c>
      <c r="AZ8" s="2">
        <v>3545</v>
      </c>
      <c r="BA8" s="2">
        <v>89328</v>
      </c>
      <c r="BB8" s="2">
        <v>77616</v>
      </c>
      <c r="BC8" s="2">
        <v>31672</v>
      </c>
      <c r="BD8" s="2">
        <v>2752</v>
      </c>
      <c r="BE8" s="2">
        <v>53954</v>
      </c>
      <c r="BF8" s="2">
        <v>37915</v>
      </c>
      <c r="BG8" s="2">
        <v>36832</v>
      </c>
      <c r="BH8" s="2">
        <v>22769</v>
      </c>
      <c r="BI8" s="2">
        <v>3220</v>
      </c>
      <c r="BJ8" s="2">
        <v>12958</v>
      </c>
      <c r="BK8" s="2">
        <v>37367</v>
      </c>
      <c r="BL8" s="2">
        <v>4229</v>
      </c>
      <c r="BM8" s="2">
        <v>20852</v>
      </c>
      <c r="BN8" s="2">
        <v>149980</v>
      </c>
      <c r="BO8" s="2">
        <v>70169</v>
      </c>
      <c r="BP8" s="2">
        <v>11418</v>
      </c>
      <c r="BQ8" s="2">
        <v>27147</v>
      </c>
      <c r="BR8" s="2">
        <v>10584</v>
      </c>
      <c r="BS8" s="2">
        <v>16317</v>
      </c>
      <c r="BT8" s="2">
        <v>126384</v>
      </c>
      <c r="BU8" s="2">
        <v>267130</v>
      </c>
      <c r="BV8" s="2">
        <v>6959</v>
      </c>
      <c r="BW8" s="2">
        <v>5497</v>
      </c>
      <c r="BX8" s="2">
        <v>48695</v>
      </c>
      <c r="BY8" s="2">
        <v>8006</v>
      </c>
      <c r="BZ8" s="2">
        <v>29747</v>
      </c>
      <c r="CA8" s="2">
        <v>25548</v>
      </c>
      <c r="CB8" s="2">
        <v>64446</v>
      </c>
      <c r="CC8" s="2">
        <v>11432000</v>
      </c>
      <c r="CD8" s="2">
        <v>196023</v>
      </c>
      <c r="CE8" s="2">
        <v>45182</v>
      </c>
      <c r="CF8" s="2">
        <v>1377144</v>
      </c>
      <c r="CG8" s="2" t="s">
        <v>5</v>
      </c>
      <c r="CH8" s="2">
        <v>17134</v>
      </c>
      <c r="CI8" s="2">
        <v>111036</v>
      </c>
      <c r="CJ8" s="2">
        <v>8008</v>
      </c>
      <c r="CK8" s="2">
        <v>5776</v>
      </c>
      <c r="CL8" s="2">
        <v>41822</v>
      </c>
      <c r="CM8" s="2">
        <v>34852</v>
      </c>
      <c r="CN8" s="2">
        <v>14376</v>
      </c>
      <c r="CO8" s="2">
        <v>12219</v>
      </c>
      <c r="CP8" s="2">
        <v>15807</v>
      </c>
      <c r="CQ8" s="2">
        <v>18224</v>
      </c>
      <c r="CR8" s="2">
        <v>57467</v>
      </c>
      <c r="CS8" s="2">
        <v>12408</v>
      </c>
      <c r="CT8" s="2">
        <v>25319</v>
      </c>
      <c r="CU8" s="2">
        <v>111384</v>
      </c>
      <c r="CV8" s="2">
        <v>113860</v>
      </c>
      <c r="CW8" s="2">
        <v>31736</v>
      </c>
      <c r="CX8" s="2">
        <v>147173</v>
      </c>
      <c r="CY8" s="2">
        <v>15724</v>
      </c>
      <c r="CZ8" s="2">
        <v>29393</v>
      </c>
      <c r="DA8" s="2">
        <v>22912</v>
      </c>
      <c r="DB8" s="2">
        <v>8693</v>
      </c>
      <c r="DC8" s="2">
        <v>861051</v>
      </c>
      <c r="DD8" s="2">
        <v>7292</v>
      </c>
      <c r="DE8" s="2">
        <v>5510</v>
      </c>
      <c r="DF8" s="2">
        <v>1503</v>
      </c>
      <c r="DG8" s="2">
        <v>2270</v>
      </c>
      <c r="DH8" s="2">
        <v>51360</v>
      </c>
      <c r="DI8" s="2">
        <v>2769</v>
      </c>
      <c r="DJ8" s="2">
        <v>4963</v>
      </c>
      <c r="DK8" s="2">
        <v>34017</v>
      </c>
      <c r="DL8" s="2">
        <v>2705945</v>
      </c>
      <c r="DM8" s="2">
        <v>3997</v>
      </c>
      <c r="DN8" s="2">
        <v>1094510</v>
      </c>
      <c r="DO8" s="2">
        <v>13300</v>
      </c>
      <c r="DP8" s="2">
        <v>15105</v>
      </c>
      <c r="DQ8" s="2">
        <v>66200</v>
      </c>
      <c r="DR8" s="2">
        <v>5354</v>
      </c>
      <c r="DS8" s="2">
        <v>5112</v>
      </c>
      <c r="DT8" s="2">
        <v>10328</v>
      </c>
      <c r="DU8" s="2">
        <v>18167</v>
      </c>
      <c r="DV8" s="2">
        <v>42841</v>
      </c>
      <c r="DW8" s="2">
        <v>20659</v>
      </c>
      <c r="DX8" s="2">
        <v>10496</v>
      </c>
      <c r="DY8" s="2">
        <v>93918</v>
      </c>
      <c r="DZ8" s="2">
        <v>5327</v>
      </c>
      <c r="EA8" s="2">
        <v>72474</v>
      </c>
      <c r="EB8" s="2">
        <v>42028</v>
      </c>
      <c r="EC8" s="2">
        <v>21023</v>
      </c>
      <c r="ED8" s="2">
        <v>3800</v>
      </c>
      <c r="EE8" s="2">
        <v>25096</v>
      </c>
      <c r="EF8" s="2">
        <v>171475</v>
      </c>
      <c r="EG8" s="2">
        <v>73132</v>
      </c>
      <c r="EH8" s="2">
        <v>171632</v>
      </c>
      <c r="EI8" s="2">
        <v>14678</v>
      </c>
      <c r="EJ8" s="2">
        <v>65399</v>
      </c>
      <c r="EK8" s="2">
        <v>4843</v>
      </c>
      <c r="EL8" s="2">
        <v>4349</v>
      </c>
      <c r="EM8" s="2">
        <v>580894</v>
      </c>
      <c r="EN8" s="2">
        <v>16569</v>
      </c>
      <c r="EO8" s="2">
        <v>6093</v>
      </c>
      <c r="EP8" s="2">
        <v>59511</v>
      </c>
      <c r="EQ8" s="2">
        <v>13966</v>
      </c>
      <c r="ER8" s="2">
        <v>31577</v>
      </c>
      <c r="ES8" s="2">
        <v>13129</v>
      </c>
      <c r="ET8" s="2">
        <v>1643</v>
      </c>
      <c r="EU8" s="2">
        <v>28200</v>
      </c>
      <c r="EV8" s="2">
        <v>10896</v>
      </c>
      <c r="EW8" s="2">
        <v>110789</v>
      </c>
      <c r="EX8" s="2">
        <v>2597</v>
      </c>
      <c r="EY8" s="2">
        <v>3536</v>
      </c>
      <c r="EZ8" s="2">
        <v>44700</v>
      </c>
      <c r="FA8" s="2">
        <v>6138</v>
      </c>
      <c r="FB8" s="2">
        <v>15361</v>
      </c>
      <c r="FC8" s="2">
        <v>26339</v>
      </c>
      <c r="FD8" s="2">
        <v>39328</v>
      </c>
      <c r="FE8" s="2">
        <v>6621</v>
      </c>
      <c r="FF8" s="2">
        <v>107465</v>
      </c>
      <c r="FG8" s="2">
        <v>5976</v>
      </c>
      <c r="FH8" s="2">
        <v>661</v>
      </c>
      <c r="FI8" s="2">
        <v>5322</v>
      </c>
      <c r="FJ8" s="2">
        <v>25251</v>
      </c>
      <c r="FK8" s="2">
        <v>644554</v>
      </c>
      <c r="FL8" s="2">
        <v>4652</v>
      </c>
      <c r="FM8" s="2">
        <v>149444</v>
      </c>
      <c r="FN8" s="2">
        <v>24940</v>
      </c>
      <c r="FO8" s="2">
        <v>114147</v>
      </c>
      <c r="FP8" s="2">
        <v>29820</v>
      </c>
      <c r="FQ8" s="2">
        <v>176633</v>
      </c>
      <c r="FR8" s="2">
        <v>11479</v>
      </c>
      <c r="FS8" s="2">
        <v>1499</v>
      </c>
      <c r="FT8" s="2">
        <v>14717</v>
      </c>
      <c r="FU8" s="2">
        <v>37884</v>
      </c>
      <c r="FV8" s="2">
        <v>46487</v>
      </c>
      <c r="FW8" s="2">
        <v>10832</v>
      </c>
      <c r="FX8" s="2">
        <v>31018</v>
      </c>
      <c r="FY8" s="2">
        <v>4155</v>
      </c>
      <c r="FZ8" s="2">
        <v>107522</v>
      </c>
      <c r="GA8" s="2">
        <v>42745</v>
      </c>
      <c r="GB8" s="2">
        <v>496</v>
      </c>
      <c r="GC8" s="2">
        <v>9100</v>
      </c>
      <c r="GD8" s="2">
        <v>13778</v>
      </c>
      <c r="GE8" s="2">
        <v>6293</v>
      </c>
      <c r="GF8" s="2">
        <v>27260</v>
      </c>
      <c r="GG8" s="2">
        <v>7552</v>
      </c>
      <c r="GH8" s="2">
        <v>98731</v>
      </c>
      <c r="GI8" s="2">
        <v>8537000</v>
      </c>
      <c r="GJ8" s="2">
        <v>1597</v>
      </c>
      <c r="GK8" s="2">
        <v>2766671</v>
      </c>
      <c r="GL8" s="2">
        <v>5779</v>
      </c>
      <c r="GM8" s="2">
        <v>64157</v>
      </c>
      <c r="GN8" s="2" t="s">
        <v>5</v>
      </c>
      <c r="GO8" s="2">
        <v>21616</v>
      </c>
      <c r="GP8" s="2">
        <v>252535</v>
      </c>
      <c r="GQ8" s="2">
        <v>61557</v>
      </c>
      <c r="GR8" s="2">
        <v>20789</v>
      </c>
      <c r="GS8" s="2">
        <v>28111</v>
      </c>
      <c r="GT8" s="2">
        <v>17163</v>
      </c>
      <c r="GU8" s="2">
        <v>129923</v>
      </c>
      <c r="GV8" s="2">
        <v>2005060</v>
      </c>
      <c r="GW8" s="2">
        <v>38008</v>
      </c>
      <c r="GX8" s="2">
        <v>28200</v>
      </c>
      <c r="GY8" s="2">
        <v>2349734</v>
      </c>
      <c r="GZ8" s="2">
        <v>39593</v>
      </c>
      <c r="HA8" s="2">
        <v>4150000</v>
      </c>
      <c r="HB8" s="2" t="s">
        <v>5</v>
      </c>
      <c r="HC8" s="2" t="s">
        <v>5</v>
      </c>
      <c r="HD8" s="2" t="s">
        <v>5</v>
      </c>
      <c r="HE8" s="2">
        <v>689734</v>
      </c>
      <c r="HF8" s="2" t="s">
        <v>5</v>
      </c>
      <c r="HG8" s="2">
        <v>228863</v>
      </c>
      <c r="HH8" s="2">
        <v>87295</v>
      </c>
      <c r="HI8" s="2">
        <v>248106</v>
      </c>
      <c r="HJ8" s="2" t="s">
        <v>5</v>
      </c>
      <c r="HK8" s="2">
        <v>115634</v>
      </c>
      <c r="HL8" s="2">
        <v>129982</v>
      </c>
      <c r="HM8" s="2">
        <v>83062</v>
      </c>
      <c r="HN8" s="2" t="s">
        <v>5</v>
      </c>
      <c r="HO8" s="2">
        <v>27630</v>
      </c>
      <c r="HP8" s="2">
        <v>8796</v>
      </c>
      <c r="HQ8" s="2">
        <v>198930</v>
      </c>
      <c r="HR8" s="2">
        <v>15382</v>
      </c>
      <c r="HS8" s="2">
        <v>84120</v>
      </c>
      <c r="HT8" s="2" t="s">
        <v>5</v>
      </c>
      <c r="HU8" s="2">
        <v>332291</v>
      </c>
      <c r="HV8" s="2">
        <v>314036</v>
      </c>
      <c r="HW8" s="2">
        <v>17027</v>
      </c>
      <c r="HX8" s="2">
        <v>14098</v>
      </c>
      <c r="HY8" s="2">
        <v>17233</v>
      </c>
      <c r="HZ8" s="2">
        <v>140865</v>
      </c>
      <c r="IA8" s="2">
        <v>40452</v>
      </c>
      <c r="IB8" s="2">
        <v>1246974</v>
      </c>
      <c r="IC8" s="2" t="s">
        <v>5</v>
      </c>
      <c r="ID8" s="2" t="s">
        <v>5</v>
      </c>
      <c r="IE8" s="2">
        <v>56891</v>
      </c>
      <c r="IF8" s="2">
        <v>749640</v>
      </c>
      <c r="IG8" s="2">
        <v>7052629</v>
      </c>
      <c r="IH8" s="2" t="s">
        <v>5</v>
      </c>
      <c r="II8" s="2" t="s">
        <v>5</v>
      </c>
      <c r="IJ8" s="2">
        <v>237528</v>
      </c>
      <c r="IK8" s="2">
        <v>183785</v>
      </c>
      <c r="IL8" s="2">
        <v>495708</v>
      </c>
      <c r="IM8" s="2">
        <v>247169</v>
      </c>
      <c r="IN8" s="2">
        <v>10746</v>
      </c>
      <c r="IO8" s="2">
        <v>61515</v>
      </c>
      <c r="IP8" s="2">
        <v>33472</v>
      </c>
      <c r="IQ8" s="2">
        <v>134321</v>
      </c>
      <c r="IR8" s="2">
        <v>518177</v>
      </c>
      <c r="IS8" s="2" t="s">
        <v>5</v>
      </c>
      <c r="IT8" s="2">
        <v>357941</v>
      </c>
      <c r="IU8" s="2" t="s">
        <v>5</v>
      </c>
      <c r="IV8" s="2" t="s">
        <v>5</v>
      </c>
      <c r="IW8" s="2">
        <v>23932</v>
      </c>
      <c r="IX8" s="2">
        <v>688834</v>
      </c>
      <c r="IY8" s="2">
        <v>87436</v>
      </c>
      <c r="IZ8" s="2">
        <v>50801</v>
      </c>
      <c r="JA8" s="2">
        <v>160007</v>
      </c>
      <c r="JB8" s="2">
        <v>296905</v>
      </c>
      <c r="JC8" s="2">
        <v>1219942</v>
      </c>
      <c r="JD8" s="2">
        <v>78967</v>
      </c>
      <c r="JE8" s="2">
        <v>1442412</v>
      </c>
      <c r="JF8" s="2" t="s">
        <v>5</v>
      </c>
      <c r="JG8" s="2">
        <v>76241</v>
      </c>
      <c r="JH8" s="2">
        <v>61837</v>
      </c>
      <c r="JI8" s="2">
        <v>7213</v>
      </c>
      <c r="JJ8" s="2">
        <v>1055186</v>
      </c>
      <c r="JK8" s="2">
        <v>171658</v>
      </c>
      <c r="JL8" s="2">
        <v>141427</v>
      </c>
      <c r="JM8" s="2">
        <v>8336</v>
      </c>
      <c r="JN8" s="2">
        <v>484659</v>
      </c>
      <c r="JO8" s="2">
        <v>580867</v>
      </c>
      <c r="JP8" s="2">
        <v>24068</v>
      </c>
      <c r="JQ8" s="2">
        <v>110305</v>
      </c>
      <c r="JR8" s="2">
        <v>169847</v>
      </c>
      <c r="JS8" s="2">
        <v>125435</v>
      </c>
      <c r="JT8" s="2">
        <v>82148</v>
      </c>
      <c r="JU8" s="2">
        <v>380050</v>
      </c>
      <c r="JV8" s="2">
        <v>18932</v>
      </c>
      <c r="JW8" s="2">
        <v>95747</v>
      </c>
      <c r="JX8" s="2">
        <v>721792</v>
      </c>
      <c r="JY8" s="2">
        <v>21404</v>
      </c>
      <c r="JZ8" s="2" t="s">
        <v>5</v>
      </c>
      <c r="KA8" s="2">
        <v>16326</v>
      </c>
      <c r="KB8" s="2">
        <v>81731</v>
      </c>
      <c r="KC8" s="2" t="s">
        <v>5</v>
      </c>
      <c r="KD8" s="2">
        <v>16323</v>
      </c>
      <c r="KE8" s="2">
        <v>33498</v>
      </c>
      <c r="KF8" s="2">
        <v>158195</v>
      </c>
      <c r="KG8" s="2">
        <v>2078960</v>
      </c>
      <c r="KH8" s="2">
        <v>69619</v>
      </c>
      <c r="KI8" s="2" t="s">
        <v>5</v>
      </c>
      <c r="KJ8" s="2" t="s">
        <v>5</v>
      </c>
      <c r="KK8" s="2">
        <v>37674</v>
      </c>
      <c r="KL8" s="2">
        <v>190184</v>
      </c>
      <c r="KM8" s="2">
        <v>27990</v>
      </c>
      <c r="KN8" s="2">
        <v>62385</v>
      </c>
      <c r="KO8" s="2" t="s">
        <v>5</v>
      </c>
      <c r="KP8" s="2" t="s">
        <v>5</v>
      </c>
      <c r="KQ8" s="2">
        <v>47804</v>
      </c>
      <c r="KR8" s="2">
        <v>21287</v>
      </c>
      <c r="KS8" s="2" t="s">
        <v>5</v>
      </c>
      <c r="KT8" s="2">
        <v>37196</v>
      </c>
      <c r="KU8" s="2">
        <v>218823</v>
      </c>
      <c r="KV8" s="2">
        <v>17958</v>
      </c>
      <c r="KW8" s="2">
        <v>131294</v>
      </c>
      <c r="KX8" s="2">
        <v>153041</v>
      </c>
      <c r="KY8" s="2">
        <v>205493</v>
      </c>
      <c r="KZ8" s="2" t="s">
        <v>5</v>
      </c>
      <c r="LA8" s="2">
        <v>43617</v>
      </c>
      <c r="LB8" s="2">
        <v>548310</v>
      </c>
      <c r="LC8" s="2">
        <v>792390</v>
      </c>
      <c r="LD8" s="2">
        <v>38139</v>
      </c>
      <c r="LE8" s="2">
        <v>65858</v>
      </c>
      <c r="LF8" s="2">
        <v>263567</v>
      </c>
      <c r="LG8" s="2" t="s">
        <v>5</v>
      </c>
      <c r="LH8" s="2">
        <v>127602</v>
      </c>
      <c r="LI8" s="2">
        <v>79266</v>
      </c>
      <c r="LJ8" s="2">
        <v>337421</v>
      </c>
      <c r="LK8" s="2">
        <v>776718</v>
      </c>
      <c r="LL8" s="2">
        <v>53089</v>
      </c>
      <c r="LM8" s="2" t="s">
        <v>5</v>
      </c>
      <c r="LN8" s="2">
        <v>25677</v>
      </c>
      <c r="LO8" s="2">
        <v>255983</v>
      </c>
      <c r="LP8" s="2">
        <v>27579</v>
      </c>
      <c r="LQ8" s="2">
        <v>191330</v>
      </c>
      <c r="LR8" s="2">
        <v>39121</v>
      </c>
      <c r="LS8" s="2" t="s">
        <v>5</v>
      </c>
      <c r="LT8" s="2" t="s">
        <v>5</v>
      </c>
      <c r="LU8" s="2">
        <v>710650</v>
      </c>
      <c r="LV8" s="2" t="s">
        <v>5</v>
      </c>
      <c r="LW8" s="2">
        <v>48752</v>
      </c>
      <c r="LX8" s="2" t="s">
        <v>5</v>
      </c>
      <c r="LY8" s="2" t="s">
        <v>5</v>
      </c>
      <c r="LZ8" s="2" t="s">
        <v>5</v>
      </c>
      <c r="MA8" s="2">
        <v>68942</v>
      </c>
      <c r="MB8" s="2">
        <v>66410</v>
      </c>
      <c r="MC8" s="2" t="s">
        <v>5</v>
      </c>
      <c r="MD8" s="2" t="s">
        <v>5</v>
      </c>
      <c r="ME8" s="2">
        <v>234485</v>
      </c>
      <c r="MF8" s="2">
        <v>314247</v>
      </c>
      <c r="MG8" s="2">
        <v>9780</v>
      </c>
      <c r="MH8" s="2">
        <v>291605</v>
      </c>
      <c r="MI8" s="2" t="s">
        <v>5</v>
      </c>
      <c r="MJ8" s="2">
        <v>30830</v>
      </c>
      <c r="MK8" s="2">
        <v>49091</v>
      </c>
      <c r="ML8" s="2">
        <v>20000</v>
      </c>
      <c r="MM8" s="2">
        <v>150504</v>
      </c>
      <c r="MN8" s="2">
        <v>40397</v>
      </c>
      <c r="MO8" s="2">
        <v>627184</v>
      </c>
      <c r="MP8" s="2" t="s">
        <v>5</v>
      </c>
      <c r="MQ8" s="2">
        <v>48268</v>
      </c>
      <c r="MR8" s="2">
        <v>66923</v>
      </c>
      <c r="MS8" s="2">
        <v>289546</v>
      </c>
      <c r="MT8" s="2">
        <v>198016</v>
      </c>
      <c r="MU8" s="2">
        <v>154664</v>
      </c>
      <c r="MV8" s="2">
        <v>165641</v>
      </c>
      <c r="MW8" s="2">
        <v>9944</v>
      </c>
      <c r="MX8" s="2">
        <v>26830</v>
      </c>
      <c r="MY8" s="2" t="s">
        <v>5</v>
      </c>
      <c r="MZ8" s="2">
        <v>2595</v>
      </c>
      <c r="NA8" s="2">
        <v>17278</v>
      </c>
      <c r="NB8" s="2">
        <v>86332</v>
      </c>
      <c r="NC8" s="2">
        <v>5702</v>
      </c>
      <c r="ND8" s="2">
        <v>8526</v>
      </c>
      <c r="NE8" s="2">
        <v>2942</v>
      </c>
      <c r="NF8" s="2">
        <v>10539</v>
      </c>
      <c r="NG8" s="2">
        <v>31933</v>
      </c>
      <c r="NH8" s="2">
        <v>7177</v>
      </c>
      <c r="NI8" s="2">
        <v>4382</v>
      </c>
      <c r="NJ8" s="2">
        <v>6876</v>
      </c>
      <c r="NK8" s="2">
        <v>6953</v>
      </c>
      <c r="NL8" s="2">
        <v>15472</v>
      </c>
      <c r="NM8" s="2">
        <v>14947</v>
      </c>
      <c r="NN8" s="2">
        <v>3941</v>
      </c>
      <c r="NO8" s="2">
        <v>10803</v>
      </c>
      <c r="NP8" s="2">
        <v>38314</v>
      </c>
      <c r="NQ8" s="2">
        <v>234214</v>
      </c>
      <c r="NR8" s="2">
        <v>891036</v>
      </c>
      <c r="NS8" s="2">
        <v>74631</v>
      </c>
      <c r="NT8" s="2">
        <v>6484</v>
      </c>
      <c r="NU8" s="2">
        <v>33266</v>
      </c>
      <c r="NV8" s="2">
        <v>5296</v>
      </c>
      <c r="NW8" s="2">
        <v>9814</v>
      </c>
      <c r="NX8" s="2">
        <v>14999</v>
      </c>
      <c r="NY8" s="2">
        <v>7314</v>
      </c>
      <c r="NZ8" s="2">
        <v>10195</v>
      </c>
      <c r="OA8" s="2">
        <v>21384</v>
      </c>
      <c r="OB8" s="2">
        <v>16167</v>
      </c>
      <c r="OC8" s="2">
        <v>19327</v>
      </c>
      <c r="OD8" s="2">
        <v>1638</v>
      </c>
      <c r="OE8" s="2">
        <v>19423</v>
      </c>
      <c r="OF8" s="2">
        <v>151470</v>
      </c>
      <c r="OG8" s="2">
        <v>285728</v>
      </c>
      <c r="OH8" s="2">
        <v>28451</v>
      </c>
      <c r="OI8" s="2">
        <v>2481</v>
      </c>
      <c r="OJ8" s="2">
        <v>15710</v>
      </c>
      <c r="OK8" s="2">
        <v>27651</v>
      </c>
      <c r="OL8" s="2">
        <v>20532</v>
      </c>
      <c r="OM8" s="2">
        <v>5009</v>
      </c>
      <c r="ON8" s="2">
        <v>3359</v>
      </c>
      <c r="OO8" s="2">
        <v>4164</v>
      </c>
      <c r="OP8" s="2">
        <v>4254</v>
      </c>
      <c r="OQ8" s="2">
        <v>55758</v>
      </c>
      <c r="OR8" s="2">
        <v>16198</v>
      </c>
      <c r="OS8" s="2">
        <v>25929</v>
      </c>
      <c r="OT8" s="2">
        <v>7880</v>
      </c>
      <c r="OU8" s="2">
        <v>17244</v>
      </c>
      <c r="OV8" s="2">
        <v>2934</v>
      </c>
      <c r="OW8" s="2">
        <v>753</v>
      </c>
      <c r="OX8" s="2">
        <v>7898</v>
      </c>
      <c r="OY8" s="2">
        <v>10208</v>
      </c>
      <c r="OZ8" s="2">
        <v>28861</v>
      </c>
      <c r="PA8" s="2">
        <v>25773</v>
      </c>
      <c r="PB8" s="2">
        <v>788</v>
      </c>
      <c r="PC8" s="2">
        <v>21887</v>
      </c>
      <c r="PD8" s="2">
        <v>8923</v>
      </c>
      <c r="PE8" s="2">
        <v>8974</v>
      </c>
      <c r="PF8" s="2">
        <v>15802</v>
      </c>
      <c r="PG8" s="2">
        <v>26972</v>
      </c>
      <c r="PH8" s="2">
        <v>313998</v>
      </c>
      <c r="PI8" s="2">
        <v>47738</v>
      </c>
      <c r="PJ8" s="2">
        <v>206754</v>
      </c>
      <c r="PK8" s="2">
        <v>24684</v>
      </c>
      <c r="PL8" s="2">
        <v>27482</v>
      </c>
      <c r="PM8" s="2">
        <v>65958</v>
      </c>
      <c r="PN8" s="2">
        <v>91962</v>
      </c>
      <c r="PO8" s="2">
        <v>116608</v>
      </c>
      <c r="PP8" s="2">
        <v>85916</v>
      </c>
      <c r="PQ8" s="2" t="s">
        <v>5</v>
      </c>
      <c r="PR8" s="2">
        <v>263336</v>
      </c>
      <c r="PS8" s="2">
        <v>66555</v>
      </c>
      <c r="PT8" s="2">
        <v>33407</v>
      </c>
      <c r="PU8" s="2">
        <v>214619</v>
      </c>
      <c r="PV8" s="2">
        <v>13529</v>
      </c>
      <c r="PW8" s="2">
        <v>40083</v>
      </c>
      <c r="PX8" s="2">
        <v>22733</v>
      </c>
      <c r="PY8" s="2">
        <v>187641</v>
      </c>
      <c r="PZ8" s="2">
        <v>65013</v>
      </c>
      <c r="QA8" s="2">
        <v>53044</v>
      </c>
      <c r="QB8" s="2">
        <v>16551</v>
      </c>
      <c r="QC8" s="2">
        <v>7256</v>
      </c>
      <c r="QD8" s="2">
        <v>36560</v>
      </c>
      <c r="QE8" s="2">
        <v>78457</v>
      </c>
      <c r="QF8" s="2" t="s">
        <v>5</v>
      </c>
      <c r="QG8" s="2">
        <v>123360</v>
      </c>
      <c r="QH8" s="2">
        <v>2993544</v>
      </c>
      <c r="QI8" s="2">
        <v>14312</v>
      </c>
      <c r="QJ8" s="2">
        <v>28769</v>
      </c>
      <c r="QK8" s="2" t="s">
        <v>5</v>
      </c>
      <c r="QL8" s="2" t="s">
        <v>5</v>
      </c>
      <c r="QM8" s="2">
        <v>37861</v>
      </c>
      <c r="QN8" s="2">
        <v>42150</v>
      </c>
      <c r="QO8" s="2" t="s">
        <v>5</v>
      </c>
      <c r="QP8" s="2">
        <v>46447</v>
      </c>
      <c r="QQ8" s="2">
        <v>9021</v>
      </c>
      <c r="QR8" s="2">
        <v>218987</v>
      </c>
      <c r="QS8" s="2" t="s">
        <v>5</v>
      </c>
      <c r="QT8" s="2">
        <v>33759</v>
      </c>
      <c r="QU8" s="2">
        <v>7875000</v>
      </c>
      <c r="QV8" s="2">
        <v>19364</v>
      </c>
      <c r="QW8" s="2">
        <v>252702</v>
      </c>
      <c r="QX8" s="2" t="s">
        <v>5</v>
      </c>
      <c r="QY8" s="2">
        <v>1735</v>
      </c>
      <c r="QZ8" s="2">
        <v>24734</v>
      </c>
      <c r="RA8" s="2">
        <v>1161508</v>
      </c>
      <c r="RB8" s="2">
        <v>31992</v>
      </c>
      <c r="RC8" s="2">
        <v>37575</v>
      </c>
      <c r="RD8" s="2">
        <v>1305</v>
      </c>
      <c r="RE8" s="2">
        <v>55329</v>
      </c>
      <c r="RF8" s="2">
        <v>8829</v>
      </c>
      <c r="RG8" s="2">
        <v>0</v>
      </c>
      <c r="RH8" s="2">
        <v>20953732</v>
      </c>
      <c r="RI8" s="2">
        <v>83629</v>
      </c>
      <c r="RJ8" s="2">
        <v>4595728</v>
      </c>
      <c r="RK8" s="2">
        <v>34242129</v>
      </c>
      <c r="RL8" s="2">
        <v>837117</v>
      </c>
      <c r="RM8" s="2">
        <v>235468</v>
      </c>
      <c r="RN8" s="2">
        <v>1326347</v>
      </c>
      <c r="RO8" s="2">
        <v>612124</v>
      </c>
      <c r="RP8" s="2" t="s">
        <v>5</v>
      </c>
      <c r="RQ8" s="2">
        <v>628466</v>
      </c>
      <c r="RR8" s="2">
        <v>52909</v>
      </c>
      <c r="RS8" s="2">
        <v>61554</v>
      </c>
      <c r="RT8" s="2" t="s">
        <v>5</v>
      </c>
      <c r="RU8" s="2" t="s">
        <v>5</v>
      </c>
      <c r="RV8" s="2" t="s">
        <v>5</v>
      </c>
      <c r="RW8" s="2" t="s">
        <v>5</v>
      </c>
      <c r="RX8" s="2" t="s">
        <v>5</v>
      </c>
      <c r="RY8" s="2" t="s">
        <v>5</v>
      </c>
      <c r="RZ8" s="2">
        <v>323295</v>
      </c>
      <c r="SA8" s="2" t="s">
        <v>5</v>
      </c>
      <c r="SB8" s="2" t="s">
        <v>5</v>
      </c>
      <c r="SC8" s="2" t="s">
        <v>5</v>
      </c>
      <c r="SD8" s="2">
        <v>345138</v>
      </c>
      <c r="SE8" s="2" t="s">
        <v>5</v>
      </c>
      <c r="SF8" s="2">
        <v>67931</v>
      </c>
      <c r="SG8" s="2">
        <v>183498</v>
      </c>
      <c r="SH8" s="2">
        <v>19817</v>
      </c>
      <c r="SI8" s="2">
        <v>50011</v>
      </c>
      <c r="SJ8" s="2">
        <v>51824</v>
      </c>
      <c r="SK8" s="2">
        <v>801290</v>
      </c>
      <c r="SL8" s="2">
        <v>78514</v>
      </c>
      <c r="SM8" s="2">
        <v>586177</v>
      </c>
      <c r="SN8" s="2">
        <v>249175</v>
      </c>
      <c r="SO8" s="2">
        <v>3531</v>
      </c>
      <c r="SP8" s="2">
        <v>473402</v>
      </c>
      <c r="SQ8" s="2">
        <v>12860</v>
      </c>
      <c r="SR8" s="2">
        <v>11034</v>
      </c>
      <c r="SS8" s="2">
        <v>958</v>
      </c>
      <c r="ST8" s="2">
        <v>22685</v>
      </c>
      <c r="SU8" s="2">
        <v>38905</v>
      </c>
      <c r="SV8" s="2">
        <v>350605</v>
      </c>
      <c r="SW8" s="2">
        <v>124784</v>
      </c>
      <c r="SX8" s="2">
        <v>92199</v>
      </c>
      <c r="SY8" s="2">
        <v>10436</v>
      </c>
      <c r="SZ8" s="2">
        <v>100972</v>
      </c>
      <c r="TA8" s="2">
        <v>337700</v>
      </c>
      <c r="TB8" s="2">
        <v>20775</v>
      </c>
      <c r="TC8" s="2">
        <v>44545</v>
      </c>
      <c r="TD8" s="2">
        <v>62367</v>
      </c>
      <c r="TE8" s="2">
        <v>34280</v>
      </c>
      <c r="TF8" s="2">
        <v>170017</v>
      </c>
      <c r="TG8" s="2">
        <v>505278</v>
      </c>
      <c r="TH8" s="2">
        <v>930013</v>
      </c>
      <c r="TI8" s="2">
        <v>29645</v>
      </c>
      <c r="TJ8" s="2" t="s">
        <v>5</v>
      </c>
      <c r="TK8" s="2">
        <v>311776</v>
      </c>
      <c r="TL8" s="2">
        <v>89805</v>
      </c>
      <c r="TM8" s="2">
        <v>43217</v>
      </c>
      <c r="TN8" s="2">
        <v>67585</v>
      </c>
      <c r="TO8" s="2">
        <v>11941</v>
      </c>
      <c r="TP8" s="2">
        <v>12141</v>
      </c>
      <c r="TQ8" s="2">
        <v>40332</v>
      </c>
      <c r="TR8" s="2">
        <v>113167</v>
      </c>
      <c r="TS8" s="2">
        <v>107905</v>
      </c>
      <c r="TT8" s="2">
        <v>178365</v>
      </c>
      <c r="TU8" s="2">
        <v>488</v>
      </c>
      <c r="TV8" s="2">
        <v>331464</v>
      </c>
      <c r="TW8" s="2">
        <v>9323</v>
      </c>
      <c r="TX8" s="2">
        <v>18141</v>
      </c>
      <c r="TY8" s="2">
        <v>32359</v>
      </c>
      <c r="TZ8" s="2">
        <v>107275</v>
      </c>
      <c r="UA8" s="2">
        <v>55827</v>
      </c>
      <c r="UB8" s="2">
        <v>40814</v>
      </c>
      <c r="UC8" s="2">
        <v>173951</v>
      </c>
      <c r="UD8" s="2">
        <v>17332</v>
      </c>
      <c r="UE8" s="2" t="s">
        <v>5</v>
      </c>
      <c r="UF8" s="2">
        <v>46161</v>
      </c>
      <c r="UG8" s="2">
        <v>56595</v>
      </c>
      <c r="UH8" s="2">
        <v>10047</v>
      </c>
      <c r="UI8" s="2">
        <v>23385</v>
      </c>
      <c r="UJ8" s="2">
        <v>15832</v>
      </c>
      <c r="UK8" s="2">
        <v>5015</v>
      </c>
      <c r="UL8" s="2">
        <v>33171</v>
      </c>
      <c r="UM8" s="2">
        <v>184525</v>
      </c>
      <c r="UN8" s="2">
        <v>259929</v>
      </c>
      <c r="UO8" s="2">
        <v>269233</v>
      </c>
      <c r="UP8" s="2">
        <v>47361</v>
      </c>
      <c r="UQ8" s="2">
        <v>143041</v>
      </c>
      <c r="UR8" s="2">
        <v>52850</v>
      </c>
      <c r="US8" s="2">
        <v>4067</v>
      </c>
      <c r="UT8" s="2">
        <v>11140</v>
      </c>
      <c r="UU8" s="2">
        <v>92208</v>
      </c>
      <c r="UV8" s="2">
        <v>2349655</v>
      </c>
      <c r="UW8" s="2">
        <v>62836</v>
      </c>
      <c r="UX8" s="2">
        <v>66964</v>
      </c>
      <c r="UY8" s="2">
        <v>311329</v>
      </c>
      <c r="UZ8" s="2">
        <v>3460226</v>
      </c>
      <c r="VA8" s="2">
        <v>31964</v>
      </c>
      <c r="VB8" s="2">
        <v>35836</v>
      </c>
      <c r="VC8" s="2">
        <v>87707</v>
      </c>
      <c r="VD8" s="2">
        <v>51659</v>
      </c>
      <c r="VE8" s="2">
        <v>67642</v>
      </c>
      <c r="VF8" s="2">
        <v>138002</v>
      </c>
      <c r="VG8" s="2">
        <v>17591</v>
      </c>
      <c r="VH8" s="2">
        <v>14759</v>
      </c>
      <c r="VI8" s="2">
        <v>54819</v>
      </c>
      <c r="VJ8" s="2">
        <v>75190</v>
      </c>
      <c r="VK8" s="2">
        <v>41378</v>
      </c>
      <c r="VL8" s="2">
        <v>124620</v>
      </c>
      <c r="VM8" s="2">
        <v>119989</v>
      </c>
      <c r="VN8" s="2">
        <v>18722</v>
      </c>
      <c r="VO8" s="2">
        <v>49707</v>
      </c>
      <c r="VP8" s="2">
        <v>11436</v>
      </c>
      <c r="VQ8" s="2">
        <v>67794</v>
      </c>
      <c r="VR8" s="2">
        <v>26804</v>
      </c>
      <c r="VS8" s="2">
        <v>1170343</v>
      </c>
      <c r="VT8" s="2">
        <v>1746</v>
      </c>
      <c r="VU8" s="2">
        <v>38040</v>
      </c>
      <c r="VV8" s="2">
        <v>5267</v>
      </c>
      <c r="VW8" s="2">
        <v>6597</v>
      </c>
      <c r="VX8" s="2">
        <v>11034</v>
      </c>
      <c r="VY8" s="2">
        <v>87911</v>
      </c>
      <c r="VZ8" s="2">
        <v>15834</v>
      </c>
      <c r="WA8" s="2">
        <v>48280</v>
      </c>
      <c r="WB8" s="2">
        <v>6288</v>
      </c>
      <c r="WC8" s="2">
        <v>5808</v>
      </c>
      <c r="WD8" s="2">
        <v>17430</v>
      </c>
      <c r="WE8" s="2">
        <v>27907</v>
      </c>
      <c r="WF8" s="2">
        <v>24899</v>
      </c>
      <c r="WG8" s="2">
        <v>165056</v>
      </c>
      <c r="WH8" s="2">
        <v>40028</v>
      </c>
      <c r="WI8" s="2">
        <v>15854</v>
      </c>
      <c r="WJ8" s="2">
        <v>20275</v>
      </c>
      <c r="WK8" s="2">
        <v>217821</v>
      </c>
      <c r="WL8" s="2">
        <v>11732</v>
      </c>
      <c r="WM8" s="2">
        <v>122080</v>
      </c>
      <c r="WN8" s="2">
        <v>28476</v>
      </c>
      <c r="WO8" s="2">
        <v>17843</v>
      </c>
      <c r="WP8" s="2">
        <v>42897</v>
      </c>
      <c r="WQ8" s="2">
        <v>52669</v>
      </c>
      <c r="WR8" s="2">
        <v>107150</v>
      </c>
      <c r="WS8" s="2">
        <v>38097</v>
      </c>
      <c r="WT8" s="2">
        <v>12169</v>
      </c>
      <c r="WU8" s="2">
        <v>3653</v>
      </c>
      <c r="WV8" s="2">
        <v>70733</v>
      </c>
      <c r="WW8" s="2">
        <v>34495</v>
      </c>
      <c r="WX8" s="2">
        <v>35262</v>
      </c>
      <c r="WY8" s="2">
        <v>66301</v>
      </c>
      <c r="WZ8" s="2">
        <v>25626</v>
      </c>
      <c r="XA8" s="2">
        <v>30362</v>
      </c>
      <c r="XB8" s="2">
        <v>13092</v>
      </c>
      <c r="XC8" s="2">
        <v>8353</v>
      </c>
      <c r="XD8" s="2">
        <v>15816</v>
      </c>
      <c r="XE8" s="2">
        <v>20832</v>
      </c>
      <c r="XF8" s="2" t="s">
        <v>5</v>
      </c>
      <c r="XG8" s="2">
        <v>60895</v>
      </c>
      <c r="XH8" s="2">
        <v>31227</v>
      </c>
      <c r="XI8" s="2">
        <v>14888</v>
      </c>
      <c r="XJ8" s="2">
        <v>50677</v>
      </c>
      <c r="XK8" s="2">
        <v>101374</v>
      </c>
      <c r="XL8" s="2">
        <v>5825</v>
      </c>
      <c r="XM8" s="2">
        <v>8715</v>
      </c>
      <c r="XN8" s="2">
        <v>172386</v>
      </c>
      <c r="XO8" s="2">
        <v>12795</v>
      </c>
      <c r="XP8" s="2">
        <v>134115</v>
      </c>
      <c r="XQ8" s="2">
        <v>93575</v>
      </c>
      <c r="XR8" s="2">
        <v>21720</v>
      </c>
      <c r="XS8" s="2">
        <v>70247</v>
      </c>
      <c r="XT8" s="2">
        <v>129552</v>
      </c>
      <c r="XU8" s="2">
        <v>28192</v>
      </c>
      <c r="XV8" s="2">
        <v>57144</v>
      </c>
      <c r="XW8" s="2">
        <v>30856</v>
      </c>
      <c r="XX8" s="2">
        <v>14118</v>
      </c>
      <c r="XY8" s="2">
        <v>73033</v>
      </c>
      <c r="XZ8" s="2">
        <v>4879</v>
      </c>
      <c r="YA8" s="2">
        <v>32935</v>
      </c>
      <c r="YB8" s="2">
        <v>120307</v>
      </c>
      <c r="YC8" s="2">
        <v>96908</v>
      </c>
      <c r="YD8" s="2">
        <v>18612</v>
      </c>
      <c r="YE8" s="2">
        <v>36994</v>
      </c>
      <c r="YF8" s="2" t="s">
        <v>5</v>
      </c>
      <c r="YG8" s="2">
        <v>67859</v>
      </c>
      <c r="YH8" s="2">
        <v>40494</v>
      </c>
      <c r="YI8" s="2">
        <v>32172</v>
      </c>
      <c r="YJ8" s="2">
        <v>15797</v>
      </c>
      <c r="YK8" s="2">
        <v>35946</v>
      </c>
      <c r="YL8" s="2">
        <v>30170</v>
      </c>
      <c r="YM8" s="2">
        <v>259846</v>
      </c>
      <c r="YN8" s="2">
        <v>105991</v>
      </c>
      <c r="YO8" s="2">
        <v>68264</v>
      </c>
      <c r="YP8" s="2">
        <v>26626</v>
      </c>
      <c r="YQ8" s="2">
        <v>21230</v>
      </c>
      <c r="YR8" s="2">
        <v>96758</v>
      </c>
      <c r="YS8" s="2">
        <v>23507</v>
      </c>
      <c r="YT8" s="2">
        <v>49153</v>
      </c>
      <c r="YU8" s="2">
        <v>48221</v>
      </c>
      <c r="YV8" s="2">
        <v>69263</v>
      </c>
      <c r="YW8" s="2">
        <v>59921</v>
      </c>
      <c r="YX8" s="2">
        <v>30368</v>
      </c>
      <c r="YY8" s="2">
        <v>77836</v>
      </c>
      <c r="YZ8" s="2">
        <v>140894</v>
      </c>
      <c r="ZA8" s="2">
        <v>13458</v>
      </c>
      <c r="ZB8" s="2">
        <v>33923</v>
      </c>
      <c r="ZC8" s="2">
        <v>129528</v>
      </c>
      <c r="ZD8" s="2">
        <v>117987</v>
      </c>
      <c r="ZE8" s="2">
        <v>107942</v>
      </c>
      <c r="ZF8" s="2">
        <v>112075</v>
      </c>
      <c r="ZG8" s="2">
        <v>30001</v>
      </c>
      <c r="ZH8" s="2">
        <v>5844</v>
      </c>
      <c r="ZI8" s="2">
        <v>23414</v>
      </c>
      <c r="ZJ8" s="2">
        <v>44388</v>
      </c>
      <c r="ZK8" s="2">
        <v>61829</v>
      </c>
      <c r="ZL8" s="2">
        <v>47055</v>
      </c>
      <c r="ZM8" s="2">
        <v>22594</v>
      </c>
      <c r="ZN8" s="2">
        <v>51954</v>
      </c>
      <c r="ZO8" s="2">
        <v>11261</v>
      </c>
      <c r="ZP8" s="2">
        <v>58011</v>
      </c>
      <c r="ZQ8" s="2">
        <v>61838</v>
      </c>
      <c r="ZR8" s="2">
        <v>2763804</v>
      </c>
      <c r="ZS8" s="2">
        <v>104402</v>
      </c>
      <c r="ZT8" s="2">
        <v>6582</v>
      </c>
      <c r="ZU8" s="2">
        <v>15239</v>
      </c>
      <c r="ZV8" s="2">
        <v>42903</v>
      </c>
      <c r="ZW8" s="2">
        <v>5584</v>
      </c>
      <c r="ZX8" s="2">
        <v>15888</v>
      </c>
      <c r="ZY8" s="2">
        <v>18428</v>
      </c>
      <c r="ZZ8" s="2">
        <v>40567</v>
      </c>
      <c r="AAA8" s="2">
        <v>62973</v>
      </c>
      <c r="AAB8" s="2">
        <v>17705</v>
      </c>
      <c r="AAC8" s="2">
        <v>9835</v>
      </c>
      <c r="AAD8" s="2">
        <v>20365</v>
      </c>
      <c r="AAE8" s="2">
        <v>19947</v>
      </c>
      <c r="AAF8" s="2">
        <v>49397</v>
      </c>
      <c r="AAG8" s="2">
        <v>16846</v>
      </c>
      <c r="AAH8" s="2">
        <v>23359</v>
      </c>
      <c r="AAI8" s="2">
        <v>5625</v>
      </c>
      <c r="AAJ8" s="2">
        <v>35159</v>
      </c>
      <c r="AAK8" s="2">
        <v>16929</v>
      </c>
      <c r="AAL8" s="2">
        <v>14265</v>
      </c>
      <c r="AAM8" s="2">
        <v>17956</v>
      </c>
      <c r="AAN8" s="2">
        <v>190337</v>
      </c>
      <c r="AAO8" s="2">
        <v>66671</v>
      </c>
      <c r="AAP8" s="2">
        <v>540534</v>
      </c>
      <c r="AAQ8" s="2">
        <v>43802</v>
      </c>
      <c r="AAR8" s="2">
        <v>19446</v>
      </c>
      <c r="AAS8" s="2">
        <v>31253</v>
      </c>
      <c r="AAT8" s="2">
        <v>21607</v>
      </c>
      <c r="AAU8" s="2">
        <v>56824</v>
      </c>
      <c r="AAV8" s="2">
        <v>189796</v>
      </c>
      <c r="AAW8" s="2">
        <v>38776</v>
      </c>
      <c r="AAX8" s="2">
        <v>299345</v>
      </c>
      <c r="AAY8" s="2" t="s">
        <v>5</v>
      </c>
      <c r="AAZ8" s="2">
        <v>316970</v>
      </c>
      <c r="ABA8" s="2">
        <v>25994</v>
      </c>
      <c r="ABB8" s="2" t="s">
        <v>5</v>
      </c>
      <c r="ABC8" s="2">
        <v>139871</v>
      </c>
      <c r="ABD8" s="2">
        <v>21833</v>
      </c>
      <c r="ABE8" s="2">
        <v>32992</v>
      </c>
      <c r="ABF8" s="2">
        <v>10022</v>
      </c>
      <c r="ABG8" s="2">
        <v>51216</v>
      </c>
      <c r="ABH8" s="2">
        <v>4024</v>
      </c>
      <c r="ABI8" s="2">
        <v>1570</v>
      </c>
      <c r="ABJ8" s="2">
        <v>1924</v>
      </c>
      <c r="ABK8" s="2">
        <v>11339</v>
      </c>
      <c r="ABL8" s="2">
        <v>64402</v>
      </c>
      <c r="ABM8" s="2">
        <v>29054</v>
      </c>
      <c r="ABN8" s="2">
        <v>3777</v>
      </c>
      <c r="ABO8" s="2">
        <v>78555</v>
      </c>
      <c r="ABP8" s="2">
        <v>24551</v>
      </c>
      <c r="ABQ8" s="2">
        <v>2515</v>
      </c>
      <c r="ABR8" s="2">
        <v>150512</v>
      </c>
      <c r="ABS8" s="2">
        <v>15225</v>
      </c>
      <c r="ABT8" s="2">
        <v>24745</v>
      </c>
      <c r="ABU8" s="2">
        <v>1748</v>
      </c>
      <c r="ABV8" s="2">
        <v>2225</v>
      </c>
      <c r="ABW8" s="2">
        <v>2806</v>
      </c>
      <c r="ABX8" s="2">
        <v>4161</v>
      </c>
      <c r="ABY8" s="2">
        <v>12444</v>
      </c>
      <c r="ABZ8" s="2">
        <v>42518</v>
      </c>
      <c r="ACA8" s="2">
        <v>62093</v>
      </c>
      <c r="ACB8" s="2">
        <v>81447</v>
      </c>
      <c r="ACC8" s="2">
        <v>2539</v>
      </c>
      <c r="ACD8" s="2">
        <v>59244</v>
      </c>
      <c r="ACE8" s="2">
        <v>24584</v>
      </c>
      <c r="ACF8" s="2">
        <v>11812</v>
      </c>
      <c r="ACG8" s="2">
        <v>8718</v>
      </c>
      <c r="ACH8" s="2">
        <v>7337</v>
      </c>
      <c r="ACI8" s="2">
        <v>3003</v>
      </c>
      <c r="ACJ8" s="2">
        <v>9002</v>
      </c>
      <c r="ACK8" s="2">
        <v>24399</v>
      </c>
      <c r="ACL8" s="2">
        <v>14765</v>
      </c>
      <c r="ACM8" s="2">
        <v>2217</v>
      </c>
      <c r="ACN8" s="2">
        <v>7550</v>
      </c>
      <c r="ACO8" s="2">
        <v>6168</v>
      </c>
      <c r="ACP8" s="2">
        <v>10346</v>
      </c>
      <c r="ACQ8" s="2">
        <v>7451</v>
      </c>
      <c r="ACR8" s="2">
        <v>77465</v>
      </c>
      <c r="ACS8" s="2">
        <v>29544</v>
      </c>
      <c r="ACT8" s="2">
        <v>17085</v>
      </c>
      <c r="ACU8" s="2">
        <v>7219</v>
      </c>
      <c r="ACV8" s="2">
        <v>15393</v>
      </c>
      <c r="ACW8" s="2">
        <v>4143</v>
      </c>
      <c r="ACX8" s="2">
        <v>16582</v>
      </c>
      <c r="ACY8" s="2">
        <v>989</v>
      </c>
      <c r="ACZ8" s="2">
        <v>15424</v>
      </c>
      <c r="ADA8" s="2">
        <v>3945</v>
      </c>
      <c r="ADB8" s="2">
        <v>12615</v>
      </c>
      <c r="ADC8" s="2">
        <v>11951</v>
      </c>
      <c r="ADD8" s="2">
        <v>1436</v>
      </c>
      <c r="ADE8" s="2">
        <v>15970</v>
      </c>
      <c r="ADF8" s="2">
        <v>13893</v>
      </c>
      <c r="ADG8" s="2">
        <v>12564</v>
      </c>
      <c r="ADH8" s="2">
        <v>3423</v>
      </c>
      <c r="ADI8" s="2">
        <v>10472</v>
      </c>
      <c r="ADJ8" s="2">
        <v>2617</v>
      </c>
      <c r="ADK8" s="2">
        <v>11123</v>
      </c>
      <c r="ADL8" s="2">
        <v>14827</v>
      </c>
      <c r="ADM8" s="2">
        <v>2369</v>
      </c>
      <c r="ADN8" s="2">
        <v>33085</v>
      </c>
      <c r="ADO8" s="2">
        <v>5688</v>
      </c>
      <c r="ADP8" s="2">
        <v>10892</v>
      </c>
      <c r="ADQ8" s="2">
        <v>4728</v>
      </c>
      <c r="ADR8" s="2">
        <v>1950</v>
      </c>
      <c r="ADS8" s="2">
        <v>47794</v>
      </c>
      <c r="ADT8" s="2">
        <v>18010</v>
      </c>
      <c r="ADU8" s="2">
        <v>8755</v>
      </c>
      <c r="ADV8" s="2">
        <v>6846</v>
      </c>
      <c r="ADW8" s="2">
        <v>7780</v>
      </c>
      <c r="ADX8" s="2">
        <v>22786</v>
      </c>
      <c r="ADY8" s="2">
        <v>14605</v>
      </c>
      <c r="ADZ8" s="2">
        <v>4910</v>
      </c>
      <c r="AEA8" s="2">
        <v>3156</v>
      </c>
      <c r="AEB8" s="2">
        <v>3818</v>
      </c>
      <c r="AEC8" s="2">
        <v>6603</v>
      </c>
      <c r="AED8" s="2">
        <v>39851</v>
      </c>
      <c r="AEE8" s="2">
        <v>2748</v>
      </c>
      <c r="AEF8" s="2">
        <v>39612</v>
      </c>
      <c r="AEG8" s="2">
        <v>18890</v>
      </c>
      <c r="AEH8" s="2">
        <v>5862</v>
      </c>
      <c r="AEI8" s="2">
        <v>11009</v>
      </c>
      <c r="AEJ8" s="2">
        <v>17426</v>
      </c>
      <c r="AEK8" s="2">
        <v>6808</v>
      </c>
      <c r="AEL8" s="2">
        <v>44054</v>
      </c>
      <c r="AEM8" s="2">
        <v>12023</v>
      </c>
      <c r="AEN8" s="2">
        <v>11828</v>
      </c>
      <c r="AEO8" s="2">
        <v>8661</v>
      </c>
      <c r="AEP8" s="2">
        <v>35785</v>
      </c>
      <c r="AEQ8" s="2">
        <v>7848</v>
      </c>
      <c r="AER8" s="2">
        <v>722</v>
      </c>
      <c r="AES8" s="2">
        <v>1474</v>
      </c>
      <c r="AET8" s="2">
        <v>6059</v>
      </c>
      <c r="AEU8" s="2">
        <v>33261</v>
      </c>
      <c r="AEV8" s="2">
        <v>12131</v>
      </c>
      <c r="AEW8" s="2">
        <v>36390</v>
      </c>
      <c r="AEX8" s="2">
        <v>20997</v>
      </c>
      <c r="AEY8" s="2">
        <v>15505</v>
      </c>
      <c r="AEZ8" s="2">
        <v>37245</v>
      </c>
      <c r="AFA8" s="2">
        <v>10265</v>
      </c>
      <c r="AFB8" s="2">
        <v>12813</v>
      </c>
      <c r="AFC8" s="2">
        <v>8171</v>
      </c>
      <c r="AFD8" s="2">
        <v>7899</v>
      </c>
      <c r="AFE8" s="2">
        <v>6118</v>
      </c>
      <c r="AFF8" s="2">
        <v>3052</v>
      </c>
      <c r="AFG8" s="2">
        <v>22051</v>
      </c>
      <c r="AFH8" s="2">
        <v>9002</v>
      </c>
      <c r="AFI8" s="2">
        <v>5967</v>
      </c>
      <c r="AFJ8" s="2">
        <v>23442</v>
      </c>
      <c r="AFK8" s="2">
        <v>7963</v>
      </c>
      <c r="AFL8" s="2">
        <v>45651</v>
      </c>
      <c r="AFM8" s="2">
        <v>18151</v>
      </c>
      <c r="AFN8" s="2">
        <v>12072</v>
      </c>
      <c r="AFO8" s="2">
        <v>6577</v>
      </c>
      <c r="AFP8" s="2">
        <v>4039</v>
      </c>
      <c r="AFQ8" s="2">
        <v>3950</v>
      </c>
      <c r="AFR8" s="2">
        <v>4400</v>
      </c>
      <c r="AFS8" s="2">
        <v>6238</v>
      </c>
      <c r="AFT8" s="2">
        <v>3001</v>
      </c>
      <c r="AFU8" s="2">
        <v>52269</v>
      </c>
      <c r="AFV8" s="2">
        <v>3831</v>
      </c>
      <c r="AFW8" s="2">
        <v>28544</v>
      </c>
      <c r="AFX8" s="2">
        <v>4651</v>
      </c>
      <c r="AFY8" s="2">
        <v>4535</v>
      </c>
      <c r="AFZ8" s="2">
        <v>27981</v>
      </c>
      <c r="AGA8" s="2">
        <v>6745</v>
      </c>
      <c r="AGB8" s="2">
        <v>51028</v>
      </c>
      <c r="AGC8" s="2">
        <v>9402</v>
      </c>
      <c r="AGD8" s="2">
        <v>18841</v>
      </c>
      <c r="AGE8" s="2">
        <v>7636</v>
      </c>
      <c r="AGF8" s="2">
        <v>31029</v>
      </c>
      <c r="AGG8" s="2">
        <v>43063</v>
      </c>
      <c r="AGH8" s="2">
        <v>39505</v>
      </c>
      <c r="AGI8" s="2">
        <v>18337</v>
      </c>
      <c r="AGJ8" s="2">
        <v>2431</v>
      </c>
      <c r="AGK8" s="2">
        <v>17254</v>
      </c>
      <c r="AGL8" s="2">
        <v>11411</v>
      </c>
      <c r="AGM8" s="2">
        <v>4520</v>
      </c>
      <c r="AGN8" s="2">
        <v>19816</v>
      </c>
      <c r="AGO8" s="2">
        <v>12236</v>
      </c>
      <c r="AGP8" s="2">
        <v>32103</v>
      </c>
      <c r="AGQ8" s="2">
        <v>63584</v>
      </c>
      <c r="AGR8" s="2">
        <v>5911</v>
      </c>
      <c r="AGS8" s="2">
        <v>29139</v>
      </c>
      <c r="AGT8" s="2">
        <v>23696</v>
      </c>
      <c r="AGU8" s="2">
        <v>9978</v>
      </c>
      <c r="AGV8" s="2">
        <v>6582</v>
      </c>
      <c r="AGW8" s="2">
        <v>11294</v>
      </c>
      <c r="AGX8" s="2">
        <v>8950</v>
      </c>
      <c r="AGY8" s="2">
        <v>3112</v>
      </c>
      <c r="AGZ8" s="2">
        <v>20220</v>
      </c>
      <c r="AHA8" s="2">
        <v>10523</v>
      </c>
      <c r="AHB8" s="2">
        <v>22533</v>
      </c>
      <c r="AHC8" s="2">
        <v>169445</v>
      </c>
      <c r="AHD8" s="2">
        <v>19218</v>
      </c>
      <c r="AHE8" s="2">
        <v>7446</v>
      </c>
      <c r="AHF8" s="2">
        <v>1380</v>
      </c>
      <c r="AHG8" s="2">
        <v>18067</v>
      </c>
      <c r="AHH8" s="2">
        <v>12279</v>
      </c>
      <c r="AHI8" s="2">
        <v>75338</v>
      </c>
      <c r="AHJ8" s="2">
        <v>5880</v>
      </c>
      <c r="AHK8" s="2">
        <v>9803</v>
      </c>
      <c r="AHL8" s="2">
        <v>9341</v>
      </c>
      <c r="AHM8" s="2">
        <v>25888</v>
      </c>
      <c r="AHN8" s="2">
        <v>8466</v>
      </c>
      <c r="AHO8" s="2">
        <v>18302</v>
      </c>
      <c r="AHP8" s="2">
        <v>1800</v>
      </c>
      <c r="AHQ8" s="2">
        <v>11161</v>
      </c>
      <c r="AHR8" s="2">
        <v>38706</v>
      </c>
      <c r="AHS8" s="2">
        <v>14799</v>
      </c>
      <c r="AHT8" s="2">
        <v>40587</v>
      </c>
      <c r="AHU8" s="2">
        <v>1444</v>
      </c>
      <c r="AHV8" s="2">
        <v>11267</v>
      </c>
      <c r="AHW8" s="2">
        <v>16453</v>
      </c>
      <c r="AHX8" s="2">
        <v>24515</v>
      </c>
      <c r="AHY8" s="2">
        <v>437018</v>
      </c>
      <c r="AHZ8" s="2">
        <v>86065</v>
      </c>
      <c r="AIA8" s="2">
        <v>28210</v>
      </c>
      <c r="AIB8" s="2">
        <v>8023</v>
      </c>
      <c r="AIC8" s="2">
        <v>22104</v>
      </c>
      <c r="AID8" s="2">
        <v>6335</v>
      </c>
      <c r="AIE8" s="2">
        <v>5403</v>
      </c>
      <c r="AIF8" s="2">
        <v>6904</v>
      </c>
      <c r="AIG8" s="2">
        <v>4248</v>
      </c>
      <c r="AIH8" s="2">
        <v>18871</v>
      </c>
      <c r="AII8" s="2">
        <v>15639</v>
      </c>
      <c r="AIJ8" s="2">
        <v>82692</v>
      </c>
      <c r="AIK8" s="2">
        <v>14319</v>
      </c>
      <c r="AIL8" s="2">
        <v>9820</v>
      </c>
      <c r="AIM8" s="2">
        <v>6673</v>
      </c>
      <c r="AIN8" s="2">
        <v>2056</v>
      </c>
      <c r="AIO8" s="2">
        <v>13322</v>
      </c>
      <c r="AIP8" s="2">
        <v>35129</v>
      </c>
      <c r="AIQ8" s="2">
        <v>4476</v>
      </c>
      <c r="AIR8" s="2">
        <v>10587</v>
      </c>
      <c r="AIS8" s="2">
        <v>6918</v>
      </c>
      <c r="AIT8" s="2">
        <v>3849</v>
      </c>
      <c r="AIU8" s="2">
        <v>8309</v>
      </c>
      <c r="AIV8" s="2">
        <v>13669</v>
      </c>
      <c r="AIW8" s="2">
        <v>12103</v>
      </c>
      <c r="AIX8" s="2">
        <v>6497</v>
      </c>
      <c r="AIY8" s="2">
        <v>14127</v>
      </c>
      <c r="AIZ8" s="2">
        <v>11993</v>
      </c>
      <c r="AJA8" s="2">
        <v>12910</v>
      </c>
      <c r="AJB8" s="2">
        <v>1886</v>
      </c>
      <c r="AJC8" s="2">
        <v>10377</v>
      </c>
      <c r="AJD8" s="2">
        <v>1048</v>
      </c>
      <c r="AJE8" s="2">
        <v>12109</v>
      </c>
      <c r="AJF8" s="2">
        <v>2694</v>
      </c>
      <c r="AJG8" s="2">
        <v>120149</v>
      </c>
      <c r="AJH8" s="2">
        <v>7535</v>
      </c>
      <c r="AJI8" s="2">
        <v>12293</v>
      </c>
      <c r="AJJ8" s="2">
        <v>1045</v>
      </c>
      <c r="AJK8" s="2">
        <v>10620</v>
      </c>
      <c r="AJL8" s="2">
        <v>6965</v>
      </c>
      <c r="AJM8" s="2">
        <v>11981</v>
      </c>
      <c r="AJN8" s="2">
        <v>16397</v>
      </c>
      <c r="AJO8" s="2">
        <v>55751</v>
      </c>
      <c r="AJP8" s="2">
        <v>13985</v>
      </c>
      <c r="AJQ8" s="2">
        <v>10277</v>
      </c>
      <c r="AJR8" s="2">
        <v>8557</v>
      </c>
      <c r="AJS8" s="2">
        <v>33519</v>
      </c>
      <c r="AJT8" s="2">
        <v>50428</v>
      </c>
      <c r="AJU8" s="2">
        <v>9801</v>
      </c>
      <c r="AJV8" s="2">
        <v>62351</v>
      </c>
      <c r="AJW8" s="2">
        <v>16928</v>
      </c>
      <c r="AJX8" s="2">
        <v>23373</v>
      </c>
      <c r="AJY8" s="2">
        <v>9851</v>
      </c>
      <c r="AJZ8" s="2">
        <v>248246</v>
      </c>
      <c r="AKA8" s="2">
        <v>2613</v>
      </c>
      <c r="AKB8" s="2">
        <v>12044</v>
      </c>
      <c r="AKC8" s="2">
        <v>1495</v>
      </c>
      <c r="AKD8" s="2">
        <v>6016</v>
      </c>
      <c r="AKE8" s="2">
        <v>378302</v>
      </c>
      <c r="AKF8" s="2">
        <v>16382</v>
      </c>
      <c r="AKG8" s="2">
        <v>55046</v>
      </c>
      <c r="AKH8" s="2">
        <v>446101</v>
      </c>
      <c r="AKI8" s="2">
        <v>56335</v>
      </c>
      <c r="AKJ8" s="2">
        <v>19864</v>
      </c>
      <c r="AKK8" s="2">
        <v>234853</v>
      </c>
      <c r="AKL8" s="2">
        <v>168241</v>
      </c>
      <c r="AKM8" s="2">
        <v>37604</v>
      </c>
      <c r="AKN8" s="2">
        <v>8570</v>
      </c>
      <c r="AKO8" s="2">
        <v>16431</v>
      </c>
      <c r="AKP8" s="2">
        <v>23001</v>
      </c>
      <c r="AKQ8" s="2">
        <v>97840</v>
      </c>
      <c r="AKR8" s="2">
        <v>23678</v>
      </c>
      <c r="AKS8" s="2">
        <v>376868</v>
      </c>
      <c r="AKT8" s="2">
        <v>50914</v>
      </c>
      <c r="AKU8" s="2">
        <v>94866</v>
      </c>
      <c r="AKV8" s="2">
        <v>62555</v>
      </c>
      <c r="AKW8" s="2">
        <v>17883</v>
      </c>
      <c r="AKX8" s="2">
        <v>12525</v>
      </c>
      <c r="AKY8" s="2">
        <v>9313</v>
      </c>
      <c r="AKZ8" s="2">
        <v>3447</v>
      </c>
      <c r="ALA8" s="2">
        <v>14507</v>
      </c>
      <c r="ALB8" s="2">
        <v>49207</v>
      </c>
      <c r="ALC8" s="2">
        <v>24372</v>
      </c>
      <c r="ALD8" s="2">
        <v>21873</v>
      </c>
      <c r="ALE8" s="2">
        <v>18325</v>
      </c>
      <c r="ALF8" s="2">
        <v>29642</v>
      </c>
      <c r="ALG8" s="2" t="s">
        <v>5</v>
      </c>
      <c r="ALH8" s="2">
        <v>23322</v>
      </c>
      <c r="ALI8" s="2">
        <v>17123</v>
      </c>
      <c r="ALJ8" s="2">
        <v>6144</v>
      </c>
      <c r="ALK8" s="2" t="s">
        <v>5</v>
      </c>
      <c r="ALL8" s="2">
        <v>77435</v>
      </c>
      <c r="ALM8" s="2">
        <v>83232</v>
      </c>
      <c r="ALN8" s="2">
        <v>29265</v>
      </c>
      <c r="ALO8" s="2">
        <v>135773</v>
      </c>
      <c r="ALP8" s="2">
        <v>1728</v>
      </c>
      <c r="ALQ8" s="2">
        <v>4452</v>
      </c>
      <c r="ALR8" s="2">
        <v>8504</v>
      </c>
      <c r="ALS8" s="2">
        <v>127509</v>
      </c>
      <c r="ALT8" s="2">
        <v>38594</v>
      </c>
      <c r="ALU8" s="2">
        <v>73585</v>
      </c>
      <c r="ALV8" s="2">
        <v>114289</v>
      </c>
      <c r="ALW8" s="2">
        <v>2677</v>
      </c>
      <c r="ALX8" s="2">
        <v>64835</v>
      </c>
      <c r="ALY8" s="2">
        <v>9448</v>
      </c>
      <c r="ALZ8" s="2">
        <v>120171</v>
      </c>
      <c r="AMA8" s="2">
        <v>32665</v>
      </c>
      <c r="AMB8" s="2">
        <v>23822611</v>
      </c>
      <c r="AMC8" s="2">
        <v>8007</v>
      </c>
      <c r="AMD8" s="2">
        <v>22985</v>
      </c>
      <c r="AME8" s="2">
        <v>3004</v>
      </c>
      <c r="AMF8" s="2">
        <v>30862</v>
      </c>
      <c r="AMG8" s="2">
        <v>8862</v>
      </c>
      <c r="AMH8" s="2">
        <v>751939</v>
      </c>
      <c r="AMI8" s="2">
        <v>218350</v>
      </c>
      <c r="AMJ8" s="2">
        <v>20042</v>
      </c>
      <c r="AMK8" s="2">
        <v>2133</v>
      </c>
      <c r="AML8" s="2">
        <v>4267</v>
      </c>
      <c r="AMM8" s="2" t="s">
        <v>5</v>
      </c>
      <c r="AMN8" s="2">
        <v>529582</v>
      </c>
      <c r="AMO8" s="2">
        <v>17041</v>
      </c>
      <c r="AMP8" s="2">
        <v>63342</v>
      </c>
      <c r="AMQ8" s="2">
        <v>24607</v>
      </c>
      <c r="AMR8" s="2">
        <v>15668</v>
      </c>
      <c r="AMS8" s="2">
        <v>31262</v>
      </c>
      <c r="AMT8" s="2">
        <v>34952</v>
      </c>
      <c r="AMU8" s="2">
        <v>5975</v>
      </c>
      <c r="AMV8" s="2">
        <v>9919601</v>
      </c>
      <c r="AMW8" s="2">
        <v>10363</v>
      </c>
      <c r="AMX8" s="2">
        <v>5518</v>
      </c>
      <c r="AMY8" s="2">
        <v>12830</v>
      </c>
      <c r="AMZ8" s="2">
        <v>17461</v>
      </c>
      <c r="ANA8" s="2">
        <v>14710</v>
      </c>
      <c r="ANB8" s="2">
        <v>11056</v>
      </c>
      <c r="ANC8" s="2">
        <v>8657</v>
      </c>
      <c r="AND8" s="2">
        <v>16176</v>
      </c>
      <c r="ANE8" s="2">
        <v>35025</v>
      </c>
      <c r="ANF8" s="2">
        <v>7403</v>
      </c>
      <c r="ANG8" s="2">
        <v>21817</v>
      </c>
      <c r="ANH8" s="2">
        <v>22940</v>
      </c>
      <c r="ANI8" s="2">
        <v>8783</v>
      </c>
      <c r="ANJ8" s="2">
        <v>6749</v>
      </c>
      <c r="ANK8" s="2">
        <v>16361</v>
      </c>
      <c r="ANL8" s="2">
        <v>6865</v>
      </c>
      <c r="ANM8" s="2">
        <v>5743</v>
      </c>
      <c r="ANN8" s="2">
        <v>27888</v>
      </c>
      <c r="ANO8" s="2">
        <v>15010</v>
      </c>
      <c r="ANP8" s="2">
        <v>15606</v>
      </c>
      <c r="ANQ8" s="2">
        <v>102387</v>
      </c>
      <c r="ANR8" s="2">
        <v>3</v>
      </c>
      <c r="ANS8" s="2" t="s">
        <v>5</v>
      </c>
      <c r="ANT8" s="2">
        <v>12550</v>
      </c>
      <c r="ANU8" s="2">
        <v>63526</v>
      </c>
      <c r="ANV8" s="2">
        <v>18870</v>
      </c>
      <c r="ANW8" s="2">
        <v>1280</v>
      </c>
      <c r="ANX8" s="2">
        <v>5439</v>
      </c>
      <c r="ANY8" s="2">
        <v>30111</v>
      </c>
      <c r="ANZ8" s="2">
        <v>1908</v>
      </c>
      <c r="AOA8" s="2">
        <v>6097</v>
      </c>
      <c r="AOB8" s="2">
        <v>25880</v>
      </c>
      <c r="AOC8" s="2">
        <v>15645</v>
      </c>
      <c r="AOD8" s="2">
        <v>3968</v>
      </c>
      <c r="AOE8" s="2">
        <v>5368</v>
      </c>
      <c r="AOF8" s="2">
        <v>7619</v>
      </c>
      <c r="AOG8" s="2">
        <v>57729</v>
      </c>
      <c r="AOH8" s="2">
        <v>28141</v>
      </c>
      <c r="AOI8" s="2">
        <v>3631</v>
      </c>
      <c r="AOJ8" s="2">
        <v>6649</v>
      </c>
      <c r="AOK8" s="2">
        <v>9852</v>
      </c>
      <c r="AOL8" s="2">
        <v>442</v>
      </c>
      <c r="AOM8" s="2">
        <v>3461</v>
      </c>
      <c r="AON8" s="2">
        <v>869</v>
      </c>
      <c r="AOO8" s="2">
        <v>17206</v>
      </c>
      <c r="AOP8" s="2">
        <v>254264</v>
      </c>
      <c r="AOQ8" s="2">
        <v>26201</v>
      </c>
      <c r="AOR8" s="2">
        <v>5996</v>
      </c>
      <c r="AOS8" s="2">
        <v>112713</v>
      </c>
      <c r="AOT8" s="2">
        <v>102561</v>
      </c>
      <c r="AOU8" s="2">
        <v>97331</v>
      </c>
      <c r="AOV8" s="2">
        <v>34484</v>
      </c>
      <c r="AOW8" s="2">
        <v>107562</v>
      </c>
      <c r="AOX8" s="2">
        <v>22839</v>
      </c>
      <c r="AOY8" s="2">
        <v>8455</v>
      </c>
      <c r="AOZ8" s="2">
        <v>10869</v>
      </c>
      <c r="APA8" s="2">
        <v>3014</v>
      </c>
      <c r="APB8" s="2">
        <v>44333</v>
      </c>
      <c r="APC8" s="2">
        <v>8959</v>
      </c>
      <c r="APD8" s="2">
        <v>40189</v>
      </c>
      <c r="APE8" s="2">
        <v>27976</v>
      </c>
      <c r="APF8" s="2">
        <v>6888</v>
      </c>
      <c r="APG8" s="2">
        <v>187090</v>
      </c>
      <c r="APH8" s="2">
        <v>18862</v>
      </c>
      <c r="API8" s="2">
        <v>29611</v>
      </c>
      <c r="APJ8" s="2">
        <v>4670</v>
      </c>
      <c r="APK8" s="2">
        <v>5358</v>
      </c>
      <c r="APL8" s="2">
        <v>29079</v>
      </c>
      <c r="APM8" s="2">
        <v>23277</v>
      </c>
      <c r="APN8" s="2">
        <v>5893</v>
      </c>
      <c r="APO8" s="2">
        <v>35474</v>
      </c>
      <c r="APP8" s="2">
        <v>3796</v>
      </c>
      <c r="APQ8" s="2">
        <v>26225</v>
      </c>
      <c r="APR8" s="2">
        <v>81247</v>
      </c>
      <c r="APS8" s="2">
        <v>22162</v>
      </c>
      <c r="APT8" s="2">
        <v>29530</v>
      </c>
      <c r="APU8" s="2">
        <v>72230</v>
      </c>
      <c r="APV8" s="2">
        <v>62347</v>
      </c>
      <c r="APW8" s="2">
        <v>33524</v>
      </c>
      <c r="APX8" s="2">
        <v>54978</v>
      </c>
      <c r="APY8" s="2">
        <v>7420</v>
      </c>
      <c r="APZ8" s="2">
        <v>45362</v>
      </c>
      <c r="AQA8" s="2">
        <v>45436</v>
      </c>
      <c r="AQB8" s="2">
        <v>148817</v>
      </c>
      <c r="AQC8" s="2">
        <v>3131</v>
      </c>
      <c r="AQD8" s="2">
        <v>12776</v>
      </c>
      <c r="AQE8" s="2">
        <v>17730</v>
      </c>
      <c r="AQF8" s="2">
        <v>4497</v>
      </c>
      <c r="AQG8" s="2">
        <v>2307</v>
      </c>
      <c r="AQH8" s="2">
        <v>13463</v>
      </c>
      <c r="AQI8" s="2">
        <v>23887</v>
      </c>
      <c r="AQJ8" s="2">
        <v>22914</v>
      </c>
      <c r="AQK8" s="2">
        <v>6081</v>
      </c>
      <c r="AQL8" s="2">
        <v>15802</v>
      </c>
      <c r="AQM8" s="2">
        <v>48970</v>
      </c>
      <c r="AQN8" s="2">
        <v>43286</v>
      </c>
      <c r="AQO8" s="2">
        <v>6532</v>
      </c>
      <c r="AQP8" s="2">
        <v>37370</v>
      </c>
      <c r="AQQ8" s="2">
        <v>29460</v>
      </c>
      <c r="AQR8" s="2">
        <v>8083</v>
      </c>
      <c r="AQS8" s="2">
        <v>9323</v>
      </c>
      <c r="AQT8" s="2">
        <v>110834</v>
      </c>
      <c r="AQU8" s="2">
        <v>8583</v>
      </c>
      <c r="AQV8" s="2">
        <v>109439</v>
      </c>
      <c r="AQW8" s="2">
        <v>3434</v>
      </c>
      <c r="AQX8" s="2">
        <v>9426</v>
      </c>
      <c r="AQY8" s="2">
        <v>162733</v>
      </c>
      <c r="AQZ8" s="2">
        <v>2384</v>
      </c>
      <c r="ARA8" s="2">
        <v>195742</v>
      </c>
      <c r="ARB8" s="2">
        <v>20382</v>
      </c>
      <c r="ARC8" s="2">
        <v>50316</v>
      </c>
      <c r="ARD8" s="2">
        <v>211570</v>
      </c>
      <c r="ARE8" s="2">
        <v>12868</v>
      </c>
      <c r="ARF8" s="2">
        <v>60420</v>
      </c>
      <c r="ARG8" s="2">
        <v>40126</v>
      </c>
      <c r="ARH8" s="2">
        <v>24709</v>
      </c>
      <c r="ARI8" s="2">
        <v>11488</v>
      </c>
      <c r="ARJ8" s="2">
        <v>293556</v>
      </c>
      <c r="ARK8" s="2">
        <v>96927</v>
      </c>
      <c r="ARL8" s="2">
        <v>12848</v>
      </c>
      <c r="ARM8" s="2">
        <v>5945</v>
      </c>
      <c r="ARN8" s="2">
        <v>20342</v>
      </c>
      <c r="ARO8" s="2">
        <v>14262</v>
      </c>
      <c r="ARP8" s="2">
        <v>8285</v>
      </c>
      <c r="ARQ8" s="2">
        <v>1919</v>
      </c>
      <c r="ARR8" s="2">
        <v>1474951</v>
      </c>
      <c r="ARS8" s="2">
        <v>210441</v>
      </c>
      <c r="ART8" s="2">
        <v>7335</v>
      </c>
      <c r="ARU8" s="2">
        <v>33589</v>
      </c>
      <c r="ARV8" s="2">
        <v>18064</v>
      </c>
      <c r="ARW8" s="2">
        <v>2651</v>
      </c>
      <c r="ARX8" s="2">
        <v>88021</v>
      </c>
      <c r="ARY8" s="2">
        <v>23443</v>
      </c>
      <c r="ARZ8" s="2">
        <v>27727</v>
      </c>
      <c r="ASA8" s="2">
        <v>25962</v>
      </c>
      <c r="ASB8" s="2">
        <v>132158</v>
      </c>
      <c r="ASC8" s="2">
        <v>3599</v>
      </c>
      <c r="ASD8" s="2">
        <v>3287</v>
      </c>
      <c r="ASE8" s="2" t="s">
        <v>5</v>
      </c>
      <c r="ASF8" s="2">
        <v>13732</v>
      </c>
      <c r="ASG8" s="2">
        <v>38891</v>
      </c>
      <c r="ASH8" s="2">
        <v>2629</v>
      </c>
      <c r="ASI8" s="2">
        <v>3859</v>
      </c>
      <c r="ASJ8" s="2">
        <v>22016</v>
      </c>
      <c r="ASK8" s="2">
        <v>175897</v>
      </c>
      <c r="ASL8" s="2">
        <v>19847</v>
      </c>
      <c r="ASM8" s="2">
        <v>3324</v>
      </c>
      <c r="ASN8" s="2">
        <v>9703</v>
      </c>
      <c r="ASO8" s="2">
        <v>13132</v>
      </c>
      <c r="ASP8" s="2">
        <v>135637</v>
      </c>
      <c r="ASQ8" s="2" t="s">
        <v>5</v>
      </c>
      <c r="ASR8" s="2">
        <v>258394</v>
      </c>
      <c r="ASS8" s="2" t="s">
        <v>5</v>
      </c>
      <c r="AST8" s="2">
        <v>32874</v>
      </c>
      <c r="ASU8" s="2">
        <v>20554</v>
      </c>
      <c r="ASV8" s="2">
        <v>10267</v>
      </c>
      <c r="ASW8" s="2">
        <v>4965</v>
      </c>
      <c r="ASX8" s="2">
        <v>9403</v>
      </c>
      <c r="ASY8" s="2">
        <v>25547</v>
      </c>
      <c r="ASZ8" s="2">
        <v>10001</v>
      </c>
      <c r="ATA8" s="2">
        <v>48982</v>
      </c>
      <c r="ATB8" s="2">
        <v>5061</v>
      </c>
      <c r="ATC8" s="2">
        <v>685776</v>
      </c>
      <c r="ATD8" s="2">
        <v>134381</v>
      </c>
      <c r="ATE8" s="2">
        <v>141767</v>
      </c>
      <c r="ATF8" s="2">
        <v>9212</v>
      </c>
      <c r="ATG8" s="2">
        <v>12761</v>
      </c>
      <c r="ATH8" s="2">
        <v>434141</v>
      </c>
      <c r="ATI8" s="2">
        <v>54353</v>
      </c>
      <c r="ATJ8" s="2">
        <v>10735</v>
      </c>
      <c r="ATK8" s="2">
        <v>67923</v>
      </c>
      <c r="ATL8" s="2">
        <v>6453</v>
      </c>
      <c r="ATM8" s="2">
        <v>34413</v>
      </c>
      <c r="ATN8" s="2">
        <v>29836</v>
      </c>
      <c r="ATO8" s="2">
        <v>10441</v>
      </c>
      <c r="ATP8" s="2">
        <v>20616</v>
      </c>
      <c r="ATQ8" s="2">
        <v>37311</v>
      </c>
      <c r="ATR8" s="2">
        <v>4104</v>
      </c>
      <c r="ATS8" s="2">
        <v>19904</v>
      </c>
      <c r="ATT8" s="2">
        <v>48869</v>
      </c>
      <c r="ATU8" s="2">
        <v>7093</v>
      </c>
      <c r="ATV8" s="2">
        <v>7553</v>
      </c>
      <c r="ATW8" s="2">
        <v>10544</v>
      </c>
      <c r="ATX8" s="2">
        <v>31742</v>
      </c>
      <c r="ATY8" s="2">
        <v>9983</v>
      </c>
      <c r="ATZ8" s="2">
        <v>405596</v>
      </c>
      <c r="AUA8" s="2">
        <v>51053</v>
      </c>
      <c r="AUB8" s="2">
        <v>11692</v>
      </c>
      <c r="AUC8" s="2">
        <v>8633</v>
      </c>
      <c r="AUD8" s="2">
        <v>30879</v>
      </c>
      <c r="AUE8" s="2">
        <v>65869</v>
      </c>
      <c r="AUF8" s="2">
        <v>9330</v>
      </c>
      <c r="AUG8" s="2">
        <v>48831</v>
      </c>
      <c r="AUH8" s="2">
        <v>12091</v>
      </c>
      <c r="AUI8" s="2">
        <v>427785</v>
      </c>
      <c r="AUJ8" s="2">
        <v>6059</v>
      </c>
      <c r="AUK8" s="2">
        <v>329504</v>
      </c>
      <c r="AUL8" s="2">
        <v>5467</v>
      </c>
      <c r="AUM8" s="2" t="s">
        <v>5</v>
      </c>
      <c r="AUN8" s="2">
        <v>7298</v>
      </c>
      <c r="AUO8" s="2">
        <v>10536</v>
      </c>
      <c r="AUP8" s="2">
        <v>33006</v>
      </c>
      <c r="AUQ8" s="2">
        <v>11769</v>
      </c>
      <c r="AUR8" s="2">
        <v>297176</v>
      </c>
      <c r="AUS8" s="2">
        <v>49816</v>
      </c>
      <c r="AUT8" s="2">
        <v>9848</v>
      </c>
      <c r="AUU8" s="2">
        <v>4732</v>
      </c>
      <c r="AUV8" s="2">
        <v>9697</v>
      </c>
      <c r="AUW8" s="2" t="s">
        <v>5</v>
      </c>
      <c r="AUX8" s="2">
        <v>12827</v>
      </c>
      <c r="AUY8" s="2">
        <v>14478</v>
      </c>
      <c r="AUZ8" s="2">
        <v>3950</v>
      </c>
      <c r="AVA8" s="2">
        <v>35188</v>
      </c>
      <c r="AVB8" s="2">
        <v>5385</v>
      </c>
      <c r="AVC8" s="2">
        <v>8595</v>
      </c>
      <c r="AVD8" s="2">
        <v>7993</v>
      </c>
      <c r="AVE8" s="2">
        <v>15702</v>
      </c>
      <c r="AVF8" s="2">
        <v>58351</v>
      </c>
      <c r="AVG8" s="2">
        <v>3567</v>
      </c>
      <c r="AVH8" s="2">
        <v>921</v>
      </c>
      <c r="AVI8" s="2">
        <v>43491</v>
      </c>
      <c r="AVJ8" s="2">
        <v>7676</v>
      </c>
      <c r="AVK8" s="2">
        <v>31218</v>
      </c>
      <c r="AVL8" s="2">
        <v>25487</v>
      </c>
      <c r="AVM8" s="2">
        <v>19550</v>
      </c>
      <c r="AVN8" s="2">
        <v>6197</v>
      </c>
      <c r="AVO8" s="2">
        <v>50567</v>
      </c>
      <c r="AVP8" s="2">
        <v>12576</v>
      </c>
      <c r="AVQ8" s="2">
        <v>5135</v>
      </c>
      <c r="AVR8" s="2">
        <v>48581</v>
      </c>
      <c r="AVS8" s="2">
        <v>5021</v>
      </c>
      <c r="AVT8" s="2">
        <v>6353</v>
      </c>
      <c r="AVU8" s="2">
        <v>19837</v>
      </c>
      <c r="AVV8" s="2">
        <v>25426</v>
      </c>
      <c r="AVW8" s="2">
        <v>9869</v>
      </c>
      <c r="AVX8" s="2">
        <v>9258</v>
      </c>
      <c r="AVY8" s="2">
        <v>1862</v>
      </c>
      <c r="AVZ8" s="2">
        <v>9231</v>
      </c>
      <c r="AWA8" s="2">
        <v>45188</v>
      </c>
      <c r="AWB8" s="2">
        <v>7855</v>
      </c>
      <c r="AWC8" s="2">
        <v>3027</v>
      </c>
      <c r="AWD8" s="2">
        <v>18503</v>
      </c>
      <c r="AWE8" s="2">
        <v>9464</v>
      </c>
      <c r="AWF8" s="2">
        <v>7834</v>
      </c>
      <c r="AWG8" s="2">
        <v>16374</v>
      </c>
      <c r="AWH8" s="2">
        <v>10093</v>
      </c>
      <c r="AWI8" s="2">
        <v>25266</v>
      </c>
      <c r="AWJ8" s="2">
        <v>15343</v>
      </c>
      <c r="AWK8" s="2">
        <v>567</v>
      </c>
      <c r="AWL8" s="2">
        <v>25902</v>
      </c>
      <c r="AWM8" s="2">
        <v>7126</v>
      </c>
      <c r="AWN8" s="2">
        <v>7700</v>
      </c>
      <c r="AWO8" s="2">
        <v>11148</v>
      </c>
      <c r="AWP8" s="2">
        <v>23534</v>
      </c>
      <c r="AWQ8" s="2">
        <v>7316</v>
      </c>
      <c r="AWR8" s="2">
        <v>4033</v>
      </c>
      <c r="AWS8" s="2">
        <v>11205</v>
      </c>
      <c r="AWT8" s="2" t="s">
        <v>5</v>
      </c>
      <c r="AWU8" s="2">
        <v>4186</v>
      </c>
      <c r="AWV8" s="2">
        <v>20724</v>
      </c>
      <c r="AWW8" s="2">
        <v>21424</v>
      </c>
      <c r="AWX8" s="2">
        <v>16744</v>
      </c>
      <c r="AWY8" s="2">
        <v>123897</v>
      </c>
      <c r="AWZ8" s="2">
        <v>9261</v>
      </c>
      <c r="AXA8" s="2">
        <v>18279</v>
      </c>
      <c r="AXB8" s="2">
        <v>11619</v>
      </c>
      <c r="AXC8" s="2">
        <v>16788</v>
      </c>
      <c r="AXD8" s="2">
        <v>10763</v>
      </c>
      <c r="AXE8" s="2">
        <v>40968</v>
      </c>
      <c r="AXF8" s="2">
        <v>11956</v>
      </c>
      <c r="AXG8" s="2">
        <v>374185</v>
      </c>
      <c r="AXH8" s="2" t="s">
        <v>5</v>
      </c>
      <c r="AXI8" s="2">
        <v>3268</v>
      </c>
      <c r="AXJ8" s="2">
        <v>8536</v>
      </c>
      <c r="AXK8" s="2">
        <v>13497</v>
      </c>
      <c r="AXL8" s="2">
        <v>137256</v>
      </c>
      <c r="AXM8" s="2">
        <v>3808</v>
      </c>
      <c r="AXN8" s="2">
        <v>41117</v>
      </c>
      <c r="AXO8" s="2">
        <v>2733</v>
      </c>
      <c r="AXP8" s="2">
        <v>34278</v>
      </c>
      <c r="AXQ8" s="2">
        <v>5182</v>
      </c>
      <c r="AXR8" s="2">
        <v>329792</v>
      </c>
      <c r="AXS8" s="2">
        <v>11</v>
      </c>
      <c r="AXT8" s="2">
        <v>2134</v>
      </c>
      <c r="AXU8" s="2">
        <v>567279</v>
      </c>
      <c r="AXV8" s="2">
        <v>105220</v>
      </c>
      <c r="AXW8" s="2">
        <v>150088</v>
      </c>
      <c r="AXX8" s="2">
        <v>8195</v>
      </c>
      <c r="AXY8" s="2">
        <v>60592</v>
      </c>
      <c r="AXZ8" s="2">
        <v>6018</v>
      </c>
      <c r="AYA8" s="2">
        <v>6532</v>
      </c>
      <c r="AYB8" s="2">
        <v>32620</v>
      </c>
      <c r="AYC8" s="2">
        <v>8188</v>
      </c>
      <c r="AYD8" s="2">
        <v>34207</v>
      </c>
      <c r="AYE8" s="2">
        <v>245285</v>
      </c>
      <c r="AYF8" s="2">
        <v>21688</v>
      </c>
      <c r="AYG8" s="2">
        <v>22696</v>
      </c>
      <c r="AYH8" s="2">
        <v>46562</v>
      </c>
      <c r="AYI8" s="2">
        <v>2875</v>
      </c>
      <c r="AYJ8" s="2">
        <v>92955</v>
      </c>
      <c r="AYK8" s="2">
        <v>2574</v>
      </c>
      <c r="AYL8" s="2">
        <v>68198</v>
      </c>
      <c r="AYM8" s="2">
        <v>4143</v>
      </c>
      <c r="AYN8" s="2">
        <v>13061</v>
      </c>
      <c r="AYO8" s="2">
        <v>10630</v>
      </c>
      <c r="AYP8" s="2">
        <v>1450</v>
      </c>
      <c r="AYQ8" s="2">
        <v>9447</v>
      </c>
      <c r="AYR8" s="2">
        <v>47452</v>
      </c>
      <c r="AYS8" s="2">
        <v>6368</v>
      </c>
      <c r="AYT8" s="2">
        <v>127817</v>
      </c>
      <c r="AYU8" s="2">
        <v>14239</v>
      </c>
      <c r="AYV8" s="2">
        <v>76784</v>
      </c>
      <c r="AYW8" s="2">
        <v>24820</v>
      </c>
      <c r="AYX8" s="2">
        <v>130637</v>
      </c>
      <c r="AYY8" s="2">
        <v>9651</v>
      </c>
      <c r="AYZ8" s="2">
        <v>22832</v>
      </c>
      <c r="AZA8" s="2">
        <v>12211</v>
      </c>
      <c r="AZB8" s="2">
        <v>23859</v>
      </c>
      <c r="AZC8" s="2">
        <v>9006</v>
      </c>
      <c r="AZD8" s="2">
        <v>6200</v>
      </c>
      <c r="AZE8" s="2">
        <v>97216</v>
      </c>
      <c r="AZF8" s="2">
        <v>135969</v>
      </c>
      <c r="AZG8" s="2">
        <v>446661</v>
      </c>
      <c r="AZH8" s="2">
        <v>304910</v>
      </c>
      <c r="AZI8" s="2">
        <v>99386</v>
      </c>
      <c r="AZJ8" s="2">
        <v>52613</v>
      </c>
      <c r="AZK8" s="2">
        <v>14829</v>
      </c>
      <c r="AZL8" s="2">
        <v>2881</v>
      </c>
      <c r="AZM8" s="2">
        <v>2591</v>
      </c>
      <c r="AZN8" s="2">
        <v>10936</v>
      </c>
      <c r="AZO8" s="2" t="s">
        <v>5</v>
      </c>
      <c r="AZP8" s="2">
        <v>199807</v>
      </c>
      <c r="AZQ8" s="2">
        <v>56344</v>
      </c>
      <c r="AZR8" s="2">
        <v>99631</v>
      </c>
      <c r="AZS8" s="2">
        <v>14830</v>
      </c>
      <c r="AZT8" s="2">
        <v>23384</v>
      </c>
      <c r="AZU8" s="2">
        <v>5286</v>
      </c>
      <c r="AZV8" s="2">
        <v>131747</v>
      </c>
      <c r="AZW8" s="2">
        <v>21807</v>
      </c>
      <c r="AZX8" s="2">
        <v>8437</v>
      </c>
      <c r="AZY8" s="2">
        <v>428</v>
      </c>
      <c r="AZZ8" s="2">
        <v>302852</v>
      </c>
      <c r="BAA8" s="2">
        <v>26864</v>
      </c>
      <c r="BAB8" s="2">
        <v>13078</v>
      </c>
      <c r="BAC8" s="2">
        <v>647165</v>
      </c>
      <c r="BAD8" s="2">
        <v>17722</v>
      </c>
      <c r="BAE8" s="2">
        <v>3959</v>
      </c>
      <c r="BAF8" s="2">
        <v>1802719</v>
      </c>
      <c r="BAG8" s="2">
        <v>20559</v>
      </c>
      <c r="BAH8" s="2">
        <v>103003</v>
      </c>
      <c r="BAI8" s="2">
        <v>2615</v>
      </c>
      <c r="BAJ8" s="2">
        <v>9324</v>
      </c>
      <c r="BAK8" s="2">
        <v>3800</v>
      </c>
      <c r="BAL8" s="2">
        <v>32304</v>
      </c>
      <c r="BAM8" s="2">
        <v>13320</v>
      </c>
      <c r="BAN8" s="2">
        <v>19584</v>
      </c>
      <c r="BAO8" s="2">
        <v>146019</v>
      </c>
      <c r="BAP8" s="2">
        <v>48005</v>
      </c>
      <c r="BAQ8" s="2">
        <v>1419</v>
      </c>
      <c r="BAR8" s="2">
        <v>10693</v>
      </c>
      <c r="BAS8" s="2">
        <v>4568</v>
      </c>
      <c r="BAT8" s="2">
        <v>64434</v>
      </c>
      <c r="BAU8" s="2">
        <v>21072</v>
      </c>
      <c r="BAV8" s="2">
        <v>65497</v>
      </c>
      <c r="BAW8" s="2">
        <v>10989</v>
      </c>
      <c r="BAX8" s="2">
        <v>48891</v>
      </c>
      <c r="BAY8" s="2">
        <v>15393</v>
      </c>
      <c r="BAZ8" s="2">
        <v>41387</v>
      </c>
      <c r="BBA8" s="2">
        <v>59419</v>
      </c>
      <c r="BBB8" s="2">
        <v>226493</v>
      </c>
      <c r="BBC8" s="2">
        <v>59421</v>
      </c>
      <c r="BBD8" s="2">
        <v>8822</v>
      </c>
      <c r="BBE8" s="2">
        <v>40978</v>
      </c>
      <c r="BBF8" s="2">
        <v>19875</v>
      </c>
      <c r="BBG8" s="2">
        <v>6641</v>
      </c>
      <c r="BBH8" s="2">
        <v>6545</v>
      </c>
      <c r="BBI8" s="2">
        <v>20043</v>
      </c>
      <c r="BBJ8" s="2">
        <v>287242</v>
      </c>
      <c r="BBK8" s="2">
        <v>4777</v>
      </c>
      <c r="BBL8" s="2">
        <v>46975</v>
      </c>
      <c r="BBM8" s="2">
        <v>2266</v>
      </c>
      <c r="BBN8" s="2">
        <v>1947</v>
      </c>
      <c r="BBO8" s="2">
        <v>241929</v>
      </c>
      <c r="BBP8" s="2">
        <v>6861</v>
      </c>
      <c r="BBQ8" s="2">
        <v>24853</v>
      </c>
      <c r="BBR8" s="2">
        <v>11886</v>
      </c>
      <c r="BBS8" s="2">
        <v>6385</v>
      </c>
      <c r="BBT8" s="2">
        <v>145766</v>
      </c>
      <c r="BBU8" s="2">
        <v>23407</v>
      </c>
      <c r="BBV8" s="2">
        <v>10188</v>
      </c>
      <c r="BBW8" s="2">
        <v>30885</v>
      </c>
      <c r="BBX8" s="2">
        <v>60398</v>
      </c>
      <c r="BBY8" s="2">
        <v>1249</v>
      </c>
      <c r="BBZ8" s="2">
        <v>1853</v>
      </c>
      <c r="BCA8" s="2">
        <v>186861</v>
      </c>
      <c r="BCB8" s="2">
        <v>29848</v>
      </c>
      <c r="BCC8" s="2">
        <v>51047</v>
      </c>
      <c r="BCD8" s="2">
        <v>16355</v>
      </c>
      <c r="BCE8" s="2">
        <v>39951</v>
      </c>
      <c r="BCF8" s="2">
        <v>26098</v>
      </c>
      <c r="BCG8" s="2">
        <v>4658</v>
      </c>
      <c r="BCH8" s="2">
        <v>3930</v>
      </c>
      <c r="BCI8" s="2">
        <v>5519</v>
      </c>
      <c r="BCJ8" s="2">
        <v>11397</v>
      </c>
      <c r="BCK8" s="2">
        <v>6065</v>
      </c>
      <c r="BCL8" s="2">
        <v>8824</v>
      </c>
      <c r="BCM8" s="2">
        <v>22392</v>
      </c>
      <c r="BCN8" s="2">
        <v>24840</v>
      </c>
      <c r="BCO8" s="2">
        <v>2228</v>
      </c>
      <c r="BCP8" s="2">
        <v>67038</v>
      </c>
      <c r="BCQ8" s="2">
        <v>70681</v>
      </c>
      <c r="BCR8" s="2">
        <v>107091</v>
      </c>
      <c r="BCS8" s="2">
        <v>5241</v>
      </c>
      <c r="BCT8" s="2">
        <v>43157</v>
      </c>
      <c r="BCU8" s="2">
        <v>35307</v>
      </c>
      <c r="BCV8" s="2">
        <v>5266</v>
      </c>
      <c r="BCW8" s="2">
        <v>7723</v>
      </c>
      <c r="BCX8" s="2">
        <v>32022</v>
      </c>
      <c r="BCY8" s="2">
        <v>5483</v>
      </c>
      <c r="BCZ8" s="2">
        <v>106485</v>
      </c>
      <c r="BDA8" s="2">
        <v>365775</v>
      </c>
      <c r="BDB8" s="2">
        <v>21202</v>
      </c>
      <c r="BDC8" s="2">
        <v>53770</v>
      </c>
      <c r="BDD8" s="2">
        <v>14176</v>
      </c>
      <c r="BDE8" s="2">
        <v>4148</v>
      </c>
      <c r="BDF8" s="2">
        <v>4267</v>
      </c>
      <c r="BDG8" s="2">
        <v>17732</v>
      </c>
      <c r="BDH8" s="2">
        <v>8209</v>
      </c>
      <c r="BDI8" s="2">
        <v>14834</v>
      </c>
      <c r="BDJ8" s="2">
        <v>5639</v>
      </c>
      <c r="BDK8" s="2">
        <v>1171</v>
      </c>
      <c r="BDL8" s="2">
        <v>675</v>
      </c>
      <c r="BDM8" s="2">
        <v>6896</v>
      </c>
      <c r="BDN8" s="2">
        <v>13069</v>
      </c>
      <c r="BDO8" s="2">
        <v>199009</v>
      </c>
      <c r="BDP8" s="2">
        <v>52593</v>
      </c>
      <c r="BDQ8" s="2">
        <v>3204</v>
      </c>
      <c r="BDR8" s="2">
        <v>21546</v>
      </c>
      <c r="BDS8" s="2">
        <v>3884</v>
      </c>
      <c r="BDT8" s="2">
        <v>23428</v>
      </c>
      <c r="BDU8" s="2">
        <v>3425</v>
      </c>
      <c r="BDV8" s="2">
        <v>5776</v>
      </c>
      <c r="BDW8" s="2">
        <v>6471</v>
      </c>
      <c r="BDX8" s="2">
        <v>6578</v>
      </c>
      <c r="BDY8" s="2">
        <v>5201</v>
      </c>
      <c r="BDZ8" s="2">
        <v>1140</v>
      </c>
      <c r="BEA8" s="2">
        <v>6924</v>
      </c>
      <c r="BEB8" s="2">
        <v>558</v>
      </c>
      <c r="BEC8" s="2">
        <v>8380</v>
      </c>
      <c r="BED8" s="2">
        <v>16814</v>
      </c>
      <c r="BEE8" s="2">
        <v>14771</v>
      </c>
      <c r="BEF8" s="2">
        <v>13696</v>
      </c>
      <c r="BEG8" s="2">
        <v>2237</v>
      </c>
      <c r="BEH8" s="2">
        <v>6844</v>
      </c>
      <c r="BEI8" s="2">
        <v>3511</v>
      </c>
      <c r="BEJ8" s="2">
        <v>1031</v>
      </c>
      <c r="BEK8" s="2">
        <v>80247</v>
      </c>
      <c r="BEL8" s="2">
        <v>27437</v>
      </c>
      <c r="BEM8" s="2">
        <v>21846</v>
      </c>
      <c r="BEN8" s="2">
        <v>5775</v>
      </c>
      <c r="BEO8" s="2">
        <v>41908</v>
      </c>
      <c r="BEP8" s="2">
        <v>7918</v>
      </c>
      <c r="BEQ8" s="2">
        <v>18480</v>
      </c>
      <c r="BER8" s="2">
        <v>4537</v>
      </c>
      <c r="BES8" s="2">
        <v>11991</v>
      </c>
      <c r="BET8" s="2">
        <v>14011</v>
      </c>
      <c r="BEU8" s="2">
        <v>1695</v>
      </c>
      <c r="BEV8" s="2">
        <v>2671</v>
      </c>
      <c r="BEW8" s="2">
        <v>4434</v>
      </c>
      <c r="BEX8" s="2">
        <v>5595</v>
      </c>
      <c r="BEY8" s="2">
        <v>188245</v>
      </c>
      <c r="BEZ8" s="2">
        <v>4257</v>
      </c>
      <c r="BFA8" s="2">
        <v>7876</v>
      </c>
      <c r="BFB8" s="2">
        <v>2134</v>
      </c>
      <c r="BFC8" s="2">
        <v>16063</v>
      </c>
      <c r="BFD8" s="2">
        <v>4792</v>
      </c>
      <c r="BFE8" s="2">
        <v>8368</v>
      </c>
      <c r="BFF8" s="2">
        <v>8606</v>
      </c>
      <c r="BFG8" s="2">
        <v>178957</v>
      </c>
      <c r="BFH8" s="2">
        <v>34564</v>
      </c>
      <c r="BFI8" s="2">
        <v>25965</v>
      </c>
      <c r="BFJ8" s="2">
        <v>29276</v>
      </c>
      <c r="BFK8" s="2">
        <v>23516</v>
      </c>
      <c r="BFL8" s="2">
        <v>3821</v>
      </c>
      <c r="BFM8" s="2">
        <v>9182</v>
      </c>
      <c r="BFN8" s="2">
        <v>4837</v>
      </c>
      <c r="BFO8" s="2">
        <v>107187</v>
      </c>
      <c r="BFP8" s="2">
        <v>2601</v>
      </c>
      <c r="BFQ8" s="2">
        <v>2816</v>
      </c>
      <c r="BFR8" s="2">
        <v>94829</v>
      </c>
      <c r="BFS8" s="2">
        <v>29333</v>
      </c>
      <c r="BFT8" s="2">
        <v>71177</v>
      </c>
      <c r="BFU8" s="2">
        <v>956</v>
      </c>
      <c r="BFV8" s="2">
        <v>2460</v>
      </c>
      <c r="BFW8" s="2">
        <v>5245</v>
      </c>
      <c r="BFX8" s="2">
        <v>85968</v>
      </c>
      <c r="BFY8" s="2">
        <v>1787</v>
      </c>
      <c r="BFZ8" s="2">
        <v>12691</v>
      </c>
      <c r="BGA8" s="2">
        <v>59358</v>
      </c>
      <c r="BGB8" s="2">
        <v>4941</v>
      </c>
      <c r="BGC8" s="2">
        <v>14126</v>
      </c>
      <c r="BGD8" s="2">
        <v>6829</v>
      </c>
      <c r="BGE8" s="2">
        <v>7775</v>
      </c>
      <c r="BGF8" s="2">
        <v>35180</v>
      </c>
      <c r="BGG8" s="2">
        <v>4005</v>
      </c>
      <c r="BGH8" s="2">
        <v>3635</v>
      </c>
      <c r="BGI8" s="2">
        <v>1738</v>
      </c>
      <c r="BGJ8" s="2">
        <v>4614</v>
      </c>
      <c r="BGK8" s="2">
        <v>3561</v>
      </c>
      <c r="BGL8" s="2">
        <v>3194</v>
      </c>
      <c r="BGM8" s="2">
        <v>4694</v>
      </c>
      <c r="BGN8" s="2">
        <v>8644</v>
      </c>
      <c r="BGO8" s="2">
        <v>554</v>
      </c>
      <c r="BGP8" s="2">
        <v>6566</v>
      </c>
      <c r="BGQ8" s="2">
        <v>18638</v>
      </c>
      <c r="BGR8" s="2">
        <v>66576</v>
      </c>
      <c r="BGS8" s="2">
        <v>4974</v>
      </c>
      <c r="BGT8" s="2">
        <v>1628</v>
      </c>
      <c r="BGU8" s="2">
        <v>1976</v>
      </c>
      <c r="BGV8" s="2">
        <v>2170</v>
      </c>
      <c r="BGW8" s="2">
        <v>10709</v>
      </c>
      <c r="BGX8" s="2">
        <v>1406</v>
      </c>
      <c r="BGY8" s="2">
        <v>42340</v>
      </c>
      <c r="BGZ8" s="2">
        <v>16602</v>
      </c>
      <c r="BHA8" s="2">
        <v>9447</v>
      </c>
      <c r="BHB8" s="2">
        <v>15699</v>
      </c>
      <c r="BHC8" s="2">
        <v>16743</v>
      </c>
      <c r="BHD8" s="2">
        <v>6486</v>
      </c>
      <c r="BHE8" s="2">
        <v>8906</v>
      </c>
      <c r="BHF8" s="2">
        <v>12773</v>
      </c>
      <c r="BHG8" s="2">
        <v>2324</v>
      </c>
      <c r="BHH8" s="2">
        <v>8862</v>
      </c>
      <c r="BHI8" s="2">
        <v>6950</v>
      </c>
      <c r="BHJ8" s="2">
        <v>5476</v>
      </c>
      <c r="BHK8" s="2">
        <v>12003</v>
      </c>
      <c r="BHL8" s="2">
        <v>2102</v>
      </c>
      <c r="BHM8" s="2">
        <v>7299</v>
      </c>
      <c r="BHN8" s="2">
        <v>3768</v>
      </c>
      <c r="BHO8" s="2">
        <v>87536</v>
      </c>
      <c r="BHP8" s="2">
        <v>4770</v>
      </c>
      <c r="BHQ8" s="2">
        <v>2845</v>
      </c>
      <c r="BHR8" s="2">
        <v>90770</v>
      </c>
      <c r="BHS8" s="2">
        <v>4922</v>
      </c>
      <c r="BHT8" s="2">
        <v>3942</v>
      </c>
      <c r="BHU8" s="2">
        <v>5056</v>
      </c>
      <c r="BHV8" s="2">
        <v>1926</v>
      </c>
      <c r="BHW8" s="2">
        <v>6614</v>
      </c>
      <c r="BHX8" s="2">
        <v>490</v>
      </c>
      <c r="BHY8" s="2">
        <v>1406</v>
      </c>
      <c r="BHZ8" s="2">
        <v>18496</v>
      </c>
      <c r="BIA8" s="2">
        <v>2199</v>
      </c>
      <c r="BIB8" s="2">
        <v>11711</v>
      </c>
      <c r="BIC8" s="2">
        <v>4034</v>
      </c>
      <c r="BID8" s="2">
        <v>1455</v>
      </c>
      <c r="BIE8" s="2">
        <v>4309</v>
      </c>
      <c r="BIF8" s="2">
        <v>955</v>
      </c>
      <c r="BIG8" s="2">
        <v>18340</v>
      </c>
      <c r="BIH8" s="2">
        <v>8800</v>
      </c>
      <c r="BII8" s="2">
        <v>1220</v>
      </c>
      <c r="BIJ8" s="2">
        <v>1141</v>
      </c>
      <c r="BIK8" s="2">
        <v>5754</v>
      </c>
      <c r="BIL8" s="2">
        <v>2860</v>
      </c>
      <c r="BIM8" s="2">
        <v>23803</v>
      </c>
      <c r="BIN8" s="2">
        <v>4064</v>
      </c>
      <c r="BIO8" s="2">
        <v>42346</v>
      </c>
      <c r="BIP8" s="2">
        <v>4919</v>
      </c>
      <c r="BIQ8" s="2">
        <v>11776</v>
      </c>
      <c r="BIR8" s="2">
        <v>9814</v>
      </c>
      <c r="BIS8" s="2">
        <v>11087</v>
      </c>
      <c r="BIT8" s="2">
        <v>7395</v>
      </c>
      <c r="BIU8" s="2">
        <v>3811</v>
      </c>
      <c r="BIV8" s="2">
        <v>23651</v>
      </c>
      <c r="BIW8" s="2">
        <v>3461</v>
      </c>
      <c r="BIX8" s="2">
        <v>31477</v>
      </c>
      <c r="BIY8" s="2">
        <v>11002</v>
      </c>
      <c r="BIZ8" s="2">
        <v>3613</v>
      </c>
      <c r="BJA8" s="2">
        <v>2410</v>
      </c>
      <c r="BJB8" s="2">
        <v>3668</v>
      </c>
      <c r="BJC8" s="2">
        <v>5421</v>
      </c>
      <c r="BJD8" s="2">
        <v>11623</v>
      </c>
      <c r="BJE8" s="2">
        <v>6074</v>
      </c>
      <c r="BJF8" s="2">
        <v>12602</v>
      </c>
      <c r="BJG8" s="2">
        <v>12038</v>
      </c>
      <c r="BJH8" s="2">
        <v>105276</v>
      </c>
      <c r="BJI8" s="2">
        <v>9891</v>
      </c>
      <c r="BJJ8" s="2">
        <v>15605</v>
      </c>
      <c r="BJK8" s="2">
        <v>7783</v>
      </c>
      <c r="BJL8" s="2">
        <v>4789</v>
      </c>
      <c r="BJM8" s="2">
        <v>6275</v>
      </c>
      <c r="BJN8" s="2">
        <v>3977</v>
      </c>
      <c r="BJO8" s="2">
        <v>328615</v>
      </c>
      <c r="BJP8" s="2">
        <v>8764</v>
      </c>
      <c r="BJQ8" s="2">
        <v>11046</v>
      </c>
      <c r="BJR8" s="2">
        <v>19554</v>
      </c>
      <c r="BJS8" s="2">
        <v>31867</v>
      </c>
      <c r="BJT8" s="2">
        <v>4781</v>
      </c>
      <c r="BJU8" s="2">
        <v>5339</v>
      </c>
      <c r="BJV8" s="2">
        <v>49479</v>
      </c>
      <c r="BJW8" s="2">
        <v>13726</v>
      </c>
      <c r="BJX8" s="2">
        <v>3953</v>
      </c>
      <c r="BJY8" s="2">
        <v>10561</v>
      </c>
      <c r="BJZ8" s="2">
        <v>1504</v>
      </c>
      <c r="BKA8" s="2">
        <v>11742</v>
      </c>
      <c r="BKB8" s="2">
        <v>5670</v>
      </c>
      <c r="BKC8" s="2">
        <v>29269</v>
      </c>
      <c r="BKD8" s="2">
        <v>393788</v>
      </c>
      <c r="BKE8" s="2">
        <v>43441</v>
      </c>
      <c r="BKF8" s="2">
        <v>98345</v>
      </c>
      <c r="BKG8" s="2">
        <v>4077</v>
      </c>
      <c r="BKH8" s="2">
        <v>166840</v>
      </c>
      <c r="BKI8" s="2">
        <v>32238</v>
      </c>
      <c r="BKJ8" s="2">
        <v>1671</v>
      </c>
      <c r="BKK8" s="2">
        <v>8018</v>
      </c>
      <c r="BKL8" s="2">
        <v>19411</v>
      </c>
      <c r="BKM8" s="2">
        <v>5559</v>
      </c>
      <c r="BKN8" s="2">
        <v>3033</v>
      </c>
      <c r="BKO8" s="2">
        <v>45936</v>
      </c>
      <c r="BKP8" s="2">
        <v>23909</v>
      </c>
      <c r="BKQ8" s="2">
        <v>14175</v>
      </c>
      <c r="BKR8" s="2">
        <v>12662</v>
      </c>
      <c r="BKS8" s="2">
        <v>3204</v>
      </c>
      <c r="BKT8" s="2">
        <v>3818</v>
      </c>
      <c r="BKU8" s="2">
        <v>8409</v>
      </c>
      <c r="BKV8" s="2">
        <v>18686</v>
      </c>
      <c r="BKW8" s="2">
        <v>20012</v>
      </c>
      <c r="BKX8" s="2">
        <v>22856</v>
      </c>
      <c r="BKY8" s="2">
        <v>172992</v>
      </c>
      <c r="BKZ8" s="2">
        <v>4118</v>
      </c>
      <c r="BLA8" s="2">
        <v>15176</v>
      </c>
      <c r="BLB8" s="2">
        <v>54681</v>
      </c>
      <c r="BLC8" s="2">
        <v>38458</v>
      </c>
      <c r="BLD8" s="2">
        <v>68786</v>
      </c>
      <c r="BLE8" s="2">
        <v>4927</v>
      </c>
      <c r="BLF8" s="2">
        <v>6612</v>
      </c>
      <c r="BLG8" s="2">
        <v>20225</v>
      </c>
      <c r="BLH8" s="2">
        <v>68321</v>
      </c>
      <c r="BLI8" s="2">
        <v>4856</v>
      </c>
      <c r="BLJ8" s="2">
        <v>35265</v>
      </c>
      <c r="BLK8" s="2">
        <v>4124</v>
      </c>
      <c r="BLL8" s="2">
        <v>154813</v>
      </c>
      <c r="BLM8" s="2">
        <v>57923</v>
      </c>
      <c r="BLN8" s="2">
        <v>17880</v>
      </c>
      <c r="BLO8" s="2">
        <v>27553</v>
      </c>
      <c r="BLP8" s="2">
        <v>9322</v>
      </c>
      <c r="BLQ8" s="2">
        <v>5452</v>
      </c>
      <c r="BLR8" s="2">
        <v>14889</v>
      </c>
      <c r="BLS8" s="2">
        <v>26948</v>
      </c>
      <c r="BLT8" s="2">
        <v>12035</v>
      </c>
      <c r="BLU8" s="2">
        <v>4743</v>
      </c>
      <c r="BLV8" s="2">
        <v>26397</v>
      </c>
      <c r="BLW8" s="2">
        <v>17227</v>
      </c>
      <c r="BLX8" s="2">
        <v>3530</v>
      </c>
      <c r="BLY8" s="2">
        <v>15486</v>
      </c>
      <c r="BLZ8" s="2">
        <v>36244</v>
      </c>
      <c r="BMA8" s="2">
        <v>24004</v>
      </c>
      <c r="BMB8" s="2">
        <v>1363</v>
      </c>
      <c r="BMC8" s="2">
        <v>60721</v>
      </c>
      <c r="BMD8" s="2">
        <v>484319</v>
      </c>
      <c r="BME8" s="2">
        <v>11676</v>
      </c>
      <c r="BMF8" s="2">
        <v>2390</v>
      </c>
      <c r="BMG8" s="2">
        <v>135765</v>
      </c>
      <c r="BMH8" s="2">
        <v>5894</v>
      </c>
      <c r="BMI8" s="2">
        <v>450689</v>
      </c>
      <c r="BMJ8" s="2">
        <v>15812</v>
      </c>
      <c r="BMK8" s="2">
        <v>36893</v>
      </c>
      <c r="BML8" s="2">
        <v>99386</v>
      </c>
      <c r="BMM8" s="2">
        <v>4497</v>
      </c>
      <c r="BMN8" s="2">
        <v>31136</v>
      </c>
      <c r="BMO8" s="2">
        <v>65720</v>
      </c>
      <c r="BMP8" s="2">
        <v>12777</v>
      </c>
      <c r="BMQ8" s="2">
        <v>5228</v>
      </c>
      <c r="BMR8" s="2">
        <v>28013</v>
      </c>
      <c r="BMS8" s="2">
        <v>8167</v>
      </c>
      <c r="BMT8" s="2">
        <v>2694</v>
      </c>
      <c r="BMU8" s="2">
        <v>39051</v>
      </c>
      <c r="BMV8" s="2">
        <v>52001</v>
      </c>
      <c r="BMW8" s="2">
        <v>19484</v>
      </c>
      <c r="BMX8" s="2">
        <v>10683</v>
      </c>
      <c r="BMY8" s="2">
        <v>66783</v>
      </c>
      <c r="BMZ8" s="2">
        <v>8480</v>
      </c>
      <c r="BNA8" s="2">
        <v>6792</v>
      </c>
      <c r="BNB8" s="2">
        <v>3773</v>
      </c>
      <c r="BNC8" s="2">
        <v>19566</v>
      </c>
      <c r="BND8" s="2">
        <v>33405</v>
      </c>
      <c r="BNE8" s="2">
        <v>73649</v>
      </c>
      <c r="BNF8" s="2" t="s">
        <v>5</v>
      </c>
      <c r="BNG8" s="2">
        <v>5522</v>
      </c>
      <c r="BNH8" s="2">
        <v>12367</v>
      </c>
      <c r="BNI8" s="2">
        <v>15249</v>
      </c>
      <c r="BNJ8" s="2">
        <v>48423</v>
      </c>
      <c r="BNK8" s="2">
        <v>33937</v>
      </c>
      <c r="BNL8" s="2">
        <v>12958</v>
      </c>
      <c r="BNM8" s="2">
        <v>88170</v>
      </c>
      <c r="BNN8" s="2">
        <v>42843</v>
      </c>
      <c r="BNO8" s="2">
        <v>12216</v>
      </c>
      <c r="BNP8" s="2">
        <v>70401</v>
      </c>
      <c r="BNQ8" s="2">
        <v>10624</v>
      </c>
      <c r="BNR8" s="2">
        <v>9669</v>
      </c>
      <c r="BNS8" s="2">
        <v>500725</v>
      </c>
      <c r="BNT8" s="2">
        <v>19766</v>
      </c>
      <c r="BNU8" s="2">
        <v>24766</v>
      </c>
      <c r="BNV8" s="2">
        <v>4158</v>
      </c>
      <c r="BNW8" s="2">
        <v>18348</v>
      </c>
      <c r="BNX8" s="2">
        <v>2205</v>
      </c>
      <c r="BNY8" s="2">
        <v>5857</v>
      </c>
      <c r="BNZ8" s="2">
        <v>12537</v>
      </c>
      <c r="BOA8" s="2">
        <v>52534</v>
      </c>
      <c r="BOB8" s="2">
        <v>9732</v>
      </c>
      <c r="BOC8" s="2">
        <v>40556</v>
      </c>
      <c r="BOD8" s="2">
        <v>11875</v>
      </c>
      <c r="BOE8" s="2">
        <v>5366</v>
      </c>
      <c r="BOF8" s="2">
        <v>2386</v>
      </c>
      <c r="BOG8" s="2">
        <v>39808</v>
      </c>
      <c r="BOH8" s="2">
        <v>142049</v>
      </c>
      <c r="BOI8" s="2">
        <v>24515</v>
      </c>
      <c r="BOJ8" s="2">
        <v>40056</v>
      </c>
      <c r="BOK8" s="2">
        <v>130804</v>
      </c>
      <c r="BOL8" s="2">
        <v>17727</v>
      </c>
      <c r="BOM8" s="2">
        <v>9356</v>
      </c>
      <c r="BON8" s="2">
        <v>13393</v>
      </c>
      <c r="BOO8" s="2">
        <v>22206</v>
      </c>
      <c r="BOP8" s="2">
        <v>23089</v>
      </c>
      <c r="BOQ8" s="2">
        <v>36890</v>
      </c>
      <c r="BOR8" s="2">
        <v>26785</v>
      </c>
      <c r="BOS8" s="2">
        <v>17573</v>
      </c>
      <c r="BOT8" s="2">
        <v>69380</v>
      </c>
      <c r="BOU8" s="2">
        <v>22072</v>
      </c>
      <c r="BOV8" s="2">
        <v>63207</v>
      </c>
      <c r="BOW8" s="2">
        <v>26404</v>
      </c>
      <c r="BOX8" s="2">
        <v>59127</v>
      </c>
      <c r="BOY8" s="2">
        <v>7904</v>
      </c>
      <c r="BOZ8" s="2">
        <v>54733</v>
      </c>
      <c r="BPA8" s="2">
        <v>8105</v>
      </c>
      <c r="BPB8" s="2">
        <v>6692</v>
      </c>
      <c r="BPC8" s="2">
        <v>17387</v>
      </c>
      <c r="BPD8" s="2">
        <v>6928</v>
      </c>
      <c r="BPE8" s="2">
        <v>46736</v>
      </c>
      <c r="BPF8" s="2">
        <v>14754</v>
      </c>
      <c r="BPG8" s="2">
        <v>86087</v>
      </c>
      <c r="BPH8" s="2">
        <v>27694</v>
      </c>
      <c r="BPI8" s="2">
        <v>76723</v>
      </c>
      <c r="BPJ8" s="2">
        <v>68066</v>
      </c>
      <c r="BPK8" s="2">
        <v>714563</v>
      </c>
      <c r="BPL8" s="2">
        <v>51721</v>
      </c>
      <c r="BPM8" s="2">
        <v>97317</v>
      </c>
      <c r="BPN8" s="2">
        <v>50218</v>
      </c>
      <c r="BPO8" s="2">
        <v>110524</v>
      </c>
      <c r="BPP8" s="2">
        <v>48104</v>
      </c>
      <c r="BPQ8" s="2">
        <v>38469</v>
      </c>
      <c r="BPR8" s="2">
        <v>101275</v>
      </c>
      <c r="BPS8" s="2">
        <v>12281</v>
      </c>
      <c r="BPT8" s="2">
        <v>27736</v>
      </c>
      <c r="BPU8" s="2">
        <v>189781</v>
      </c>
      <c r="BPV8" s="2">
        <v>9239</v>
      </c>
      <c r="BPW8" s="2">
        <v>31859</v>
      </c>
      <c r="BPX8" s="2">
        <v>13215</v>
      </c>
      <c r="BPY8" s="2">
        <v>112970</v>
      </c>
      <c r="BPZ8" s="2">
        <v>16172</v>
      </c>
      <c r="BQA8" s="2">
        <v>39399</v>
      </c>
      <c r="BQB8" s="2">
        <v>55127</v>
      </c>
      <c r="BQC8" s="2">
        <v>6171</v>
      </c>
      <c r="BQD8" s="2">
        <v>32522</v>
      </c>
      <c r="BQE8" s="2">
        <v>11367</v>
      </c>
      <c r="BQF8" s="2">
        <v>36305</v>
      </c>
      <c r="BQG8" s="2">
        <v>11078</v>
      </c>
      <c r="BQH8" s="2">
        <v>81960</v>
      </c>
      <c r="BQI8" s="2">
        <v>17465</v>
      </c>
      <c r="BQJ8" s="2">
        <v>86691</v>
      </c>
      <c r="BQK8" s="2">
        <v>5500</v>
      </c>
      <c r="BQL8" s="2">
        <v>86482</v>
      </c>
      <c r="BQM8" s="2">
        <v>16193</v>
      </c>
      <c r="BQN8" s="2">
        <v>4161</v>
      </c>
      <c r="BQO8" s="2" t="s">
        <v>5</v>
      </c>
      <c r="BQP8" s="2">
        <v>334111</v>
      </c>
      <c r="BQQ8" s="2">
        <v>20484</v>
      </c>
      <c r="BQR8" s="2">
        <v>10309</v>
      </c>
      <c r="BQS8" s="2">
        <v>31403</v>
      </c>
      <c r="BQT8" s="2">
        <v>72177</v>
      </c>
      <c r="BQU8" s="2">
        <v>13121</v>
      </c>
      <c r="BQV8" s="2">
        <v>7801</v>
      </c>
      <c r="BQW8" s="2">
        <v>50248</v>
      </c>
      <c r="BQX8" s="2">
        <v>209906</v>
      </c>
      <c r="BQY8" s="2">
        <v>17491</v>
      </c>
      <c r="BQZ8" s="2">
        <v>76411</v>
      </c>
      <c r="BRA8" s="2">
        <v>1726</v>
      </c>
      <c r="BRB8" s="2">
        <v>28915</v>
      </c>
      <c r="BRC8" s="2">
        <v>3875</v>
      </c>
      <c r="BRD8" s="2">
        <v>52485</v>
      </c>
      <c r="BRE8" s="2">
        <v>15591</v>
      </c>
      <c r="BRF8" s="2">
        <v>33046</v>
      </c>
      <c r="BRG8" s="2">
        <v>6610</v>
      </c>
      <c r="BRH8" s="2">
        <v>103084</v>
      </c>
      <c r="BRI8" s="2">
        <v>4943</v>
      </c>
      <c r="BRJ8" s="2">
        <v>37982</v>
      </c>
      <c r="BRK8" s="2">
        <v>3593</v>
      </c>
      <c r="BRL8" s="2">
        <v>45763</v>
      </c>
      <c r="BRM8" s="2">
        <v>49237</v>
      </c>
      <c r="BRN8" s="2">
        <v>25430</v>
      </c>
      <c r="BRO8" s="2">
        <v>6444</v>
      </c>
      <c r="BRP8" s="2">
        <v>59231</v>
      </c>
      <c r="BRQ8" s="2">
        <v>46240</v>
      </c>
      <c r="BRR8" s="2">
        <v>19820</v>
      </c>
      <c r="BRS8" s="2">
        <v>47401</v>
      </c>
      <c r="BRT8" s="2">
        <v>25211</v>
      </c>
      <c r="BRU8" s="2">
        <v>17167</v>
      </c>
      <c r="BRV8" s="2">
        <v>45588</v>
      </c>
      <c r="BRW8" s="2">
        <v>308541</v>
      </c>
      <c r="BRX8" s="2">
        <v>52702</v>
      </c>
      <c r="BRY8" s="2">
        <v>36261</v>
      </c>
      <c r="BRZ8" s="2">
        <v>13257</v>
      </c>
      <c r="BSA8" s="2">
        <v>116811</v>
      </c>
      <c r="BSB8" s="2">
        <v>128909</v>
      </c>
      <c r="BSC8" s="2">
        <v>32796</v>
      </c>
      <c r="BSD8" s="2">
        <v>98408</v>
      </c>
      <c r="BSE8" s="2">
        <v>802826</v>
      </c>
      <c r="BSF8" s="2">
        <v>39573</v>
      </c>
      <c r="BSG8" s="2">
        <v>261</v>
      </c>
      <c r="BSH8" s="2">
        <v>71189</v>
      </c>
      <c r="BSI8" s="2">
        <v>166274</v>
      </c>
      <c r="BSJ8" s="2">
        <v>97278</v>
      </c>
      <c r="BSK8" s="2">
        <v>19765</v>
      </c>
      <c r="BSL8" s="2">
        <v>54038</v>
      </c>
      <c r="BSM8" s="2">
        <v>19006</v>
      </c>
      <c r="BSN8" s="2">
        <v>89931</v>
      </c>
      <c r="BSO8" s="2">
        <v>17306</v>
      </c>
      <c r="BSP8" s="2">
        <v>11682</v>
      </c>
      <c r="BSQ8" s="2">
        <v>30563</v>
      </c>
      <c r="BSR8" s="2">
        <v>24666</v>
      </c>
      <c r="BSS8" s="2">
        <v>4974</v>
      </c>
      <c r="BST8" s="2">
        <v>399861</v>
      </c>
      <c r="BSU8" s="2">
        <v>56185</v>
      </c>
      <c r="BSV8" s="2">
        <v>89015</v>
      </c>
      <c r="BSW8" s="2">
        <v>9985</v>
      </c>
      <c r="BSX8" s="2">
        <v>23750</v>
      </c>
      <c r="BSY8" s="2">
        <v>18925</v>
      </c>
      <c r="BSZ8" s="2">
        <v>107586</v>
      </c>
      <c r="BTA8" s="2">
        <v>548679</v>
      </c>
      <c r="BTB8" s="2">
        <v>98662</v>
      </c>
      <c r="BTC8" s="2">
        <v>38505</v>
      </c>
      <c r="BTD8" s="2">
        <v>56128</v>
      </c>
      <c r="BTE8" s="2">
        <v>94</v>
      </c>
      <c r="BTF8" s="2">
        <v>3727</v>
      </c>
      <c r="BTG8" s="2">
        <v>50389</v>
      </c>
      <c r="BTH8" s="2">
        <v>86788</v>
      </c>
      <c r="BTI8" s="2">
        <v>14027</v>
      </c>
      <c r="BTJ8" s="2">
        <v>213108</v>
      </c>
      <c r="BTK8" s="2">
        <v>12049</v>
      </c>
      <c r="BTL8" s="2">
        <v>359958</v>
      </c>
      <c r="BTM8" s="2">
        <v>199274</v>
      </c>
      <c r="BTN8" s="2">
        <v>738876</v>
      </c>
      <c r="BTO8" s="2">
        <v>24102</v>
      </c>
      <c r="BTP8" s="2">
        <v>54735</v>
      </c>
      <c r="BTQ8" s="2">
        <v>16389</v>
      </c>
      <c r="BTR8" s="2">
        <v>30922</v>
      </c>
      <c r="BTS8" s="2">
        <v>7275</v>
      </c>
      <c r="BTT8" s="2">
        <v>13923</v>
      </c>
      <c r="BTU8" s="2">
        <v>13440</v>
      </c>
      <c r="BTV8" s="2">
        <v>16369</v>
      </c>
      <c r="BTW8" s="2">
        <v>119395</v>
      </c>
      <c r="BTX8" s="2">
        <v>12594</v>
      </c>
      <c r="BTY8" s="2">
        <v>10724</v>
      </c>
      <c r="BTZ8" s="2">
        <v>61161</v>
      </c>
      <c r="BUA8" s="2">
        <v>20410</v>
      </c>
      <c r="BUB8" s="2">
        <v>37233</v>
      </c>
      <c r="BUC8" s="2">
        <v>23911</v>
      </c>
      <c r="BUD8" s="2">
        <v>166161</v>
      </c>
      <c r="BUE8" s="2">
        <v>19621</v>
      </c>
      <c r="BUF8" s="2">
        <v>39355</v>
      </c>
      <c r="BUG8" s="2">
        <v>13313</v>
      </c>
      <c r="BUH8" s="2">
        <v>24187</v>
      </c>
      <c r="BUI8" s="2">
        <v>43411</v>
      </c>
      <c r="BUJ8" s="2">
        <v>123191</v>
      </c>
      <c r="BUK8" s="2">
        <v>172771</v>
      </c>
      <c r="BUL8" s="2">
        <v>6386</v>
      </c>
      <c r="BUM8" s="2">
        <v>43879</v>
      </c>
      <c r="BUN8" s="2">
        <v>21237</v>
      </c>
      <c r="BUO8" s="2">
        <v>72504</v>
      </c>
      <c r="BUP8" s="2">
        <v>31071</v>
      </c>
      <c r="BUQ8" s="2">
        <v>9991</v>
      </c>
      <c r="BUR8" s="2">
        <v>901566</v>
      </c>
      <c r="BUS8" s="2">
        <v>7579</v>
      </c>
      <c r="BUT8" s="2">
        <v>53356</v>
      </c>
      <c r="BUU8" s="2">
        <v>9147</v>
      </c>
      <c r="BUV8" s="2">
        <v>23559</v>
      </c>
      <c r="BUW8" s="2">
        <v>200446</v>
      </c>
      <c r="BUX8" s="2" t="s">
        <v>5</v>
      </c>
      <c r="BUY8" s="2">
        <v>57597</v>
      </c>
      <c r="BUZ8" s="2">
        <v>6836</v>
      </c>
      <c r="BVA8" s="2">
        <v>77663</v>
      </c>
      <c r="BVB8" s="2">
        <v>16806</v>
      </c>
      <c r="BVC8" s="2">
        <v>102099</v>
      </c>
      <c r="BVD8" s="2">
        <v>16105</v>
      </c>
      <c r="BVE8" s="2">
        <v>13344</v>
      </c>
      <c r="BVF8" s="2">
        <v>311246</v>
      </c>
      <c r="BVG8" s="2">
        <v>11765</v>
      </c>
      <c r="BVH8" s="2">
        <v>8440</v>
      </c>
      <c r="BVI8" s="2">
        <v>103394</v>
      </c>
      <c r="BVJ8" s="2">
        <v>24441</v>
      </c>
      <c r="BVK8" s="2">
        <v>5012</v>
      </c>
      <c r="BVL8" s="2">
        <v>86799</v>
      </c>
      <c r="BVM8" s="2">
        <v>94692</v>
      </c>
      <c r="BVN8" s="2">
        <v>55244</v>
      </c>
      <c r="BVO8" s="2">
        <v>16600</v>
      </c>
      <c r="BVP8" s="2">
        <v>40961</v>
      </c>
      <c r="BVQ8" s="2">
        <v>27682</v>
      </c>
      <c r="BVR8" s="2">
        <v>66839</v>
      </c>
      <c r="BVS8" s="2">
        <v>56329</v>
      </c>
      <c r="BVT8" s="2">
        <v>68688</v>
      </c>
      <c r="BVU8" s="2">
        <v>276794</v>
      </c>
      <c r="BVV8" s="2">
        <v>23545</v>
      </c>
      <c r="BVW8" s="2">
        <v>381155</v>
      </c>
      <c r="BVX8" s="2">
        <v>4624</v>
      </c>
      <c r="BVY8" s="2">
        <v>253243</v>
      </c>
      <c r="BVZ8" s="2">
        <v>56995</v>
      </c>
      <c r="BWA8" s="2">
        <v>33021</v>
      </c>
      <c r="BWB8" s="2">
        <v>39043</v>
      </c>
      <c r="BWC8" s="2">
        <v>79113</v>
      </c>
      <c r="BWD8" s="2">
        <v>1014987</v>
      </c>
      <c r="BWE8" s="2">
        <v>15056</v>
      </c>
      <c r="BWF8" s="2">
        <v>115841</v>
      </c>
      <c r="BWG8" s="2">
        <v>97676</v>
      </c>
      <c r="BWH8" s="2">
        <v>12084</v>
      </c>
      <c r="BWI8" s="2">
        <v>16648</v>
      </c>
      <c r="BWJ8" s="2">
        <v>67210</v>
      </c>
      <c r="BWK8" s="2">
        <v>77062</v>
      </c>
      <c r="BWL8" s="2">
        <v>88740</v>
      </c>
      <c r="BWM8" s="2">
        <v>94211</v>
      </c>
      <c r="BWN8" s="2">
        <v>185289</v>
      </c>
      <c r="BWO8" s="2">
        <v>12232</v>
      </c>
      <c r="BWP8" s="2">
        <v>30869</v>
      </c>
      <c r="BWQ8" s="2">
        <v>31181</v>
      </c>
      <c r="BWR8" s="2">
        <v>31820</v>
      </c>
      <c r="BWS8" s="2">
        <v>38549</v>
      </c>
      <c r="BWT8" s="2">
        <v>96429</v>
      </c>
      <c r="BWU8" s="2">
        <v>16122</v>
      </c>
      <c r="BWV8" s="2">
        <v>4159</v>
      </c>
      <c r="BWW8" s="2">
        <v>115428</v>
      </c>
      <c r="BWX8" s="2">
        <v>85751</v>
      </c>
      <c r="BWY8" s="2">
        <v>4397</v>
      </c>
      <c r="BWZ8" s="2">
        <v>72599</v>
      </c>
      <c r="BXA8" s="2">
        <v>113815</v>
      </c>
      <c r="BXB8" s="2">
        <v>10725</v>
      </c>
      <c r="BXC8" s="2">
        <v>30613</v>
      </c>
      <c r="BXD8" s="2">
        <v>25134</v>
      </c>
      <c r="BXE8" s="2">
        <v>28482</v>
      </c>
      <c r="BXF8" s="2">
        <v>43306</v>
      </c>
      <c r="BXG8" s="2">
        <v>56693</v>
      </c>
      <c r="BXH8" s="2">
        <v>63754</v>
      </c>
      <c r="BXI8" s="2">
        <v>48704</v>
      </c>
      <c r="BXJ8" s="2">
        <v>413619</v>
      </c>
      <c r="BXK8" s="2">
        <v>36677</v>
      </c>
      <c r="BXL8" s="2">
        <v>31478</v>
      </c>
      <c r="BXM8" s="2">
        <v>3317</v>
      </c>
      <c r="BXN8" s="2">
        <v>33431</v>
      </c>
      <c r="BXO8" s="2">
        <v>17930</v>
      </c>
      <c r="BXP8" s="2">
        <v>47772</v>
      </c>
      <c r="BXQ8" s="2">
        <v>46823</v>
      </c>
      <c r="BXR8" s="2">
        <v>9633</v>
      </c>
      <c r="BXS8" s="2">
        <v>120300</v>
      </c>
      <c r="BXT8" s="2">
        <v>4113</v>
      </c>
      <c r="BXU8" s="2">
        <v>6037</v>
      </c>
      <c r="BXV8" s="2">
        <v>2594</v>
      </c>
      <c r="BXW8" s="2">
        <v>44829</v>
      </c>
      <c r="BXX8" s="2">
        <v>54542</v>
      </c>
      <c r="BXY8" s="2">
        <v>78501</v>
      </c>
      <c r="BXZ8" s="2">
        <v>44278</v>
      </c>
      <c r="BYA8" s="2">
        <v>37754</v>
      </c>
      <c r="BYB8" s="2">
        <v>156214</v>
      </c>
      <c r="BYC8" s="2">
        <v>12571</v>
      </c>
      <c r="BYD8" s="2">
        <v>39446</v>
      </c>
      <c r="BYE8" s="2">
        <v>100088</v>
      </c>
      <c r="BYF8" s="2">
        <v>56495</v>
      </c>
      <c r="BYG8" s="2">
        <v>3079</v>
      </c>
      <c r="BYH8" s="2">
        <v>49800</v>
      </c>
      <c r="BYI8" s="2">
        <v>28892</v>
      </c>
      <c r="BYJ8" s="2">
        <v>42344</v>
      </c>
      <c r="BYK8" s="2">
        <v>16914</v>
      </c>
      <c r="BYL8" s="2">
        <v>30111</v>
      </c>
      <c r="BYM8" s="2">
        <v>13900</v>
      </c>
      <c r="BYN8" s="2">
        <v>33399</v>
      </c>
      <c r="BYO8" s="2">
        <v>11446</v>
      </c>
      <c r="BYP8" s="2">
        <v>262484</v>
      </c>
      <c r="BYQ8" s="2">
        <v>22436</v>
      </c>
      <c r="BYR8" s="2">
        <v>116188</v>
      </c>
      <c r="BYS8" s="2">
        <v>21511</v>
      </c>
      <c r="BYT8" s="2">
        <v>36131</v>
      </c>
      <c r="BYU8" s="2">
        <v>13110</v>
      </c>
      <c r="BYV8" s="2">
        <v>34641</v>
      </c>
      <c r="BYW8" s="2">
        <v>14960</v>
      </c>
      <c r="BYX8" s="2">
        <v>240808</v>
      </c>
      <c r="BYY8" s="2">
        <v>9759</v>
      </c>
      <c r="BYZ8" s="2">
        <v>20182</v>
      </c>
      <c r="BZA8" s="2">
        <v>38654</v>
      </c>
      <c r="BZB8" s="2">
        <v>15329</v>
      </c>
      <c r="BZC8" s="2">
        <v>26593</v>
      </c>
      <c r="BZD8" s="2">
        <v>146159</v>
      </c>
      <c r="BZE8" s="2">
        <v>108432</v>
      </c>
      <c r="BZF8" s="2">
        <v>67413</v>
      </c>
      <c r="BZG8" s="2">
        <v>9712</v>
      </c>
      <c r="BZH8" s="2">
        <v>34225</v>
      </c>
      <c r="BZI8" s="2">
        <v>1116507</v>
      </c>
      <c r="BZJ8" s="2">
        <v>6306</v>
      </c>
      <c r="BZK8" s="2">
        <v>293913</v>
      </c>
      <c r="BZL8" s="2">
        <v>32452</v>
      </c>
      <c r="BZM8" s="2">
        <v>3815</v>
      </c>
      <c r="BZN8" s="2">
        <v>415659</v>
      </c>
      <c r="BZO8" s="2">
        <v>18317</v>
      </c>
      <c r="BZP8" s="2">
        <v>52594</v>
      </c>
      <c r="BZQ8" s="2">
        <v>9041</v>
      </c>
      <c r="BZR8" s="2">
        <v>848</v>
      </c>
      <c r="BZS8" s="2">
        <v>20524</v>
      </c>
      <c r="BZT8" s="2">
        <v>18837</v>
      </c>
      <c r="BZU8" s="2">
        <v>59169</v>
      </c>
      <c r="BZV8" s="2">
        <v>73009</v>
      </c>
      <c r="BZW8" s="2">
        <v>38983</v>
      </c>
      <c r="BZX8" s="2">
        <v>26275</v>
      </c>
      <c r="BZY8" s="2">
        <v>83225</v>
      </c>
      <c r="BZZ8" s="2">
        <v>34256</v>
      </c>
      <c r="CAA8" s="2">
        <v>4453</v>
      </c>
      <c r="CAB8" s="2">
        <v>9182</v>
      </c>
      <c r="CAC8" s="2">
        <v>2344</v>
      </c>
      <c r="CAD8" s="2">
        <v>17300</v>
      </c>
      <c r="CAE8" s="2">
        <v>4749</v>
      </c>
      <c r="CAF8" s="2">
        <v>47075</v>
      </c>
      <c r="CAG8" s="2">
        <v>9444</v>
      </c>
      <c r="CAH8" s="2">
        <v>11447</v>
      </c>
      <c r="CAI8" s="2">
        <v>89783</v>
      </c>
      <c r="CAJ8" s="2">
        <v>25311</v>
      </c>
      <c r="CAK8" s="2">
        <v>20604</v>
      </c>
      <c r="CAL8" s="2">
        <v>24952</v>
      </c>
      <c r="CAM8" s="2">
        <v>30339</v>
      </c>
      <c r="CAN8" s="2">
        <v>17763</v>
      </c>
      <c r="CAO8" s="2">
        <v>5803</v>
      </c>
      <c r="CAP8" s="2">
        <v>124778</v>
      </c>
      <c r="CAQ8" s="2">
        <v>62287</v>
      </c>
      <c r="CAR8" s="2">
        <v>7949</v>
      </c>
      <c r="CAS8" s="2">
        <v>18910</v>
      </c>
      <c r="CAT8" s="2">
        <v>4648</v>
      </c>
      <c r="CAU8" s="2">
        <v>2458735</v>
      </c>
      <c r="CAV8" s="2">
        <v>2404</v>
      </c>
      <c r="CAW8" s="2">
        <v>10628</v>
      </c>
      <c r="CAX8" s="2">
        <v>3119</v>
      </c>
      <c r="CAY8" s="2">
        <v>4514</v>
      </c>
      <c r="CAZ8" s="2">
        <v>24084</v>
      </c>
      <c r="CBA8" s="2">
        <v>40436</v>
      </c>
      <c r="CBB8" s="2">
        <v>7024</v>
      </c>
      <c r="CBC8" s="2">
        <v>1398</v>
      </c>
      <c r="CBD8" s="2">
        <v>221062</v>
      </c>
      <c r="CBE8" s="2">
        <v>6698</v>
      </c>
      <c r="CBF8" s="2">
        <v>5847</v>
      </c>
      <c r="CBG8" s="2">
        <v>24457</v>
      </c>
      <c r="CBH8" s="2">
        <v>682</v>
      </c>
      <c r="CBI8" s="2">
        <v>117323</v>
      </c>
      <c r="CBJ8" s="2">
        <v>5964</v>
      </c>
      <c r="CBK8" s="2">
        <v>7781</v>
      </c>
      <c r="CBL8" s="2">
        <v>10114</v>
      </c>
      <c r="CBM8" s="2">
        <v>30989</v>
      </c>
      <c r="CBN8" s="2">
        <v>3128</v>
      </c>
      <c r="CBO8" s="2">
        <v>14313</v>
      </c>
      <c r="CBP8" s="2">
        <v>7701</v>
      </c>
      <c r="CBQ8" s="2">
        <v>7515</v>
      </c>
      <c r="CBR8" s="2">
        <v>3314</v>
      </c>
      <c r="CBS8" s="2">
        <v>8337</v>
      </c>
      <c r="CBT8" s="2">
        <v>8541</v>
      </c>
      <c r="CBU8" s="2">
        <v>8474</v>
      </c>
      <c r="CBV8" s="2">
        <v>5321</v>
      </c>
      <c r="CBW8" s="2">
        <v>32862</v>
      </c>
      <c r="CBX8" s="2">
        <v>1257</v>
      </c>
      <c r="CBY8" s="2">
        <v>13652</v>
      </c>
      <c r="CBZ8" s="2">
        <v>116821</v>
      </c>
      <c r="CCA8" s="2">
        <v>20374</v>
      </c>
      <c r="CCB8" s="2">
        <v>13287</v>
      </c>
      <c r="CCC8" s="2">
        <v>10066</v>
      </c>
      <c r="CCD8" s="2">
        <v>6457</v>
      </c>
      <c r="CCE8" s="2">
        <v>83255</v>
      </c>
      <c r="CCF8" s="2">
        <v>13408</v>
      </c>
      <c r="CCG8" s="2">
        <v>4220</v>
      </c>
      <c r="CCH8" s="2">
        <v>63375</v>
      </c>
      <c r="CCI8" s="2">
        <v>3989</v>
      </c>
      <c r="CCJ8" s="2">
        <v>8530</v>
      </c>
      <c r="CCK8" s="2">
        <v>7147</v>
      </c>
      <c r="CCL8" s="2">
        <v>1226</v>
      </c>
      <c r="CCM8" s="2">
        <v>36876</v>
      </c>
      <c r="CCN8" s="2">
        <v>19748</v>
      </c>
      <c r="CCO8" s="2">
        <v>2421</v>
      </c>
      <c r="CCP8" s="2">
        <v>1848</v>
      </c>
      <c r="CCQ8" s="2">
        <v>7142</v>
      </c>
      <c r="CCR8" s="2">
        <v>5682</v>
      </c>
      <c r="CCS8" s="2">
        <v>5842</v>
      </c>
      <c r="CCT8" s="2">
        <v>21122</v>
      </c>
      <c r="CCU8" s="2">
        <v>28051</v>
      </c>
      <c r="CCV8" s="2">
        <v>7924</v>
      </c>
      <c r="CCW8" s="2">
        <v>6202</v>
      </c>
      <c r="CCX8" s="2">
        <v>1278</v>
      </c>
      <c r="CCY8" s="2">
        <v>9249</v>
      </c>
      <c r="CCZ8" s="2">
        <v>957</v>
      </c>
      <c r="CDA8" s="2">
        <v>28129</v>
      </c>
      <c r="CDB8" s="2">
        <v>2551</v>
      </c>
      <c r="CDC8" s="2">
        <v>10059</v>
      </c>
      <c r="CDD8" s="2">
        <v>8768</v>
      </c>
      <c r="CDE8" s="2">
        <v>124017</v>
      </c>
      <c r="CDF8" s="2">
        <v>58349</v>
      </c>
      <c r="CDG8" s="2">
        <v>8146</v>
      </c>
      <c r="CDH8" s="2">
        <v>16716</v>
      </c>
      <c r="CDI8" s="2">
        <v>13067</v>
      </c>
      <c r="CDJ8" s="2">
        <v>39895</v>
      </c>
      <c r="CDK8" s="2">
        <v>2066</v>
      </c>
      <c r="CDL8" s="2">
        <v>15502</v>
      </c>
      <c r="CDM8" s="2">
        <v>6501</v>
      </c>
      <c r="CDN8" s="2">
        <v>15257</v>
      </c>
      <c r="CDO8" s="2">
        <v>7087</v>
      </c>
      <c r="CDP8" s="2">
        <v>5843</v>
      </c>
      <c r="CDQ8" s="2">
        <v>13079</v>
      </c>
      <c r="CDR8" s="2">
        <v>7397</v>
      </c>
      <c r="CDS8" s="2">
        <v>10324</v>
      </c>
      <c r="CDT8" s="2">
        <v>8080</v>
      </c>
      <c r="CDU8" s="2">
        <v>109283</v>
      </c>
      <c r="CDV8" s="2">
        <v>14735</v>
      </c>
      <c r="CDW8" s="2">
        <v>3801</v>
      </c>
      <c r="CDX8" s="2">
        <v>48124</v>
      </c>
      <c r="CDY8" s="2">
        <v>20230</v>
      </c>
      <c r="CDZ8" s="2">
        <v>36982</v>
      </c>
      <c r="CEA8" s="2">
        <v>2437</v>
      </c>
      <c r="CEB8" s="2">
        <v>27846</v>
      </c>
      <c r="CEC8" s="2">
        <v>924</v>
      </c>
      <c r="CED8" s="2">
        <v>6939</v>
      </c>
      <c r="CEE8" s="2">
        <v>6306</v>
      </c>
      <c r="CEF8" s="2">
        <v>11860</v>
      </c>
      <c r="CEG8" s="2">
        <v>6386</v>
      </c>
      <c r="CEH8" s="2">
        <v>21605</v>
      </c>
      <c r="CEI8" s="2">
        <v>8380</v>
      </c>
      <c r="CEJ8" s="2">
        <v>8508</v>
      </c>
      <c r="CEK8" s="2">
        <v>15152</v>
      </c>
      <c r="CEL8" s="2">
        <v>4159</v>
      </c>
      <c r="CEM8" s="2">
        <v>2052</v>
      </c>
      <c r="CEN8" s="2">
        <v>1172</v>
      </c>
      <c r="CEO8" s="2">
        <v>3666</v>
      </c>
      <c r="CEP8" s="2">
        <v>18075</v>
      </c>
      <c r="CEQ8" s="2">
        <v>18855</v>
      </c>
      <c r="CER8" s="2">
        <v>17940</v>
      </c>
      <c r="CES8" s="2">
        <v>6104</v>
      </c>
      <c r="CET8" s="2">
        <v>5911</v>
      </c>
      <c r="CEU8" s="2">
        <v>41103</v>
      </c>
      <c r="CEV8" s="2">
        <v>10325</v>
      </c>
      <c r="CEW8" s="2">
        <v>12385</v>
      </c>
      <c r="CEX8" s="2">
        <v>21658</v>
      </c>
      <c r="CEY8" s="2">
        <v>2859</v>
      </c>
      <c r="CEZ8" s="2">
        <v>46291</v>
      </c>
      <c r="CFA8" s="2">
        <v>8120</v>
      </c>
      <c r="CFB8" s="2">
        <v>133720</v>
      </c>
      <c r="CFC8" s="2">
        <v>7938</v>
      </c>
      <c r="CFD8" s="2">
        <v>55264</v>
      </c>
      <c r="CFE8" s="2">
        <v>17745</v>
      </c>
      <c r="CFF8" s="2">
        <v>1590</v>
      </c>
      <c r="CFG8" s="2">
        <v>12680</v>
      </c>
      <c r="CFH8" s="2">
        <v>10590</v>
      </c>
      <c r="CFI8" s="2">
        <v>17475</v>
      </c>
      <c r="CFJ8" s="2">
        <v>160984</v>
      </c>
      <c r="CFK8" s="2">
        <v>3816</v>
      </c>
      <c r="CFL8" s="2">
        <v>25554</v>
      </c>
      <c r="CFM8" s="2">
        <v>97156</v>
      </c>
      <c r="CFN8" s="2">
        <v>29312</v>
      </c>
      <c r="CFO8" s="2">
        <v>40036</v>
      </c>
      <c r="CFP8" s="2">
        <v>22785</v>
      </c>
      <c r="CFQ8" s="2">
        <v>146354</v>
      </c>
      <c r="CFR8" s="2">
        <v>7441</v>
      </c>
      <c r="CFS8" s="2">
        <v>21045</v>
      </c>
      <c r="CFT8" s="2">
        <v>18956</v>
      </c>
      <c r="CFU8" s="2">
        <v>2206</v>
      </c>
      <c r="CFV8" s="2">
        <v>1695</v>
      </c>
      <c r="CFW8" s="2">
        <v>85364</v>
      </c>
      <c r="CFX8" s="2">
        <v>18563</v>
      </c>
      <c r="CFY8" s="2">
        <v>5271</v>
      </c>
      <c r="CFZ8" s="2">
        <v>28678</v>
      </c>
      <c r="CGA8" s="2">
        <v>34029</v>
      </c>
      <c r="CGB8" s="2">
        <v>19720</v>
      </c>
      <c r="CGC8" s="2">
        <v>36684</v>
      </c>
      <c r="CGD8" s="2">
        <v>22894</v>
      </c>
      <c r="CGE8" s="2">
        <v>7034</v>
      </c>
      <c r="CGF8" s="2">
        <v>91386</v>
      </c>
      <c r="CGG8" s="2">
        <v>36999</v>
      </c>
      <c r="CGH8" s="2">
        <v>17615</v>
      </c>
      <c r="CGI8" s="2">
        <v>4809</v>
      </c>
      <c r="CGJ8" s="2">
        <v>5203</v>
      </c>
      <c r="CGK8" s="2">
        <v>18701</v>
      </c>
      <c r="CGL8" s="2">
        <v>5700</v>
      </c>
      <c r="CGM8" s="2">
        <v>4385</v>
      </c>
      <c r="CGN8" s="2">
        <v>3154</v>
      </c>
      <c r="CGO8" s="2">
        <v>7918</v>
      </c>
      <c r="CGP8" s="2">
        <v>8726</v>
      </c>
      <c r="CGQ8" s="2">
        <v>5967</v>
      </c>
      <c r="CGR8" s="2">
        <v>17345</v>
      </c>
      <c r="CGS8" s="2">
        <v>15215</v>
      </c>
      <c r="CGT8" s="2">
        <v>1958</v>
      </c>
      <c r="CGU8" s="2">
        <v>55035</v>
      </c>
      <c r="CGV8" s="2">
        <v>28654</v>
      </c>
      <c r="CGW8" s="2">
        <v>15403</v>
      </c>
      <c r="CGX8" s="2">
        <v>19845</v>
      </c>
      <c r="CGY8" s="2">
        <v>8294</v>
      </c>
      <c r="CGZ8" s="2">
        <v>7820</v>
      </c>
      <c r="CHA8" s="2">
        <v>2347</v>
      </c>
      <c r="CHB8" s="2">
        <v>35482</v>
      </c>
      <c r="CHC8" s="2">
        <v>7511</v>
      </c>
      <c r="CHD8" s="2">
        <v>4024</v>
      </c>
      <c r="CHE8" s="2">
        <v>9829</v>
      </c>
      <c r="CHF8" s="2">
        <v>27603</v>
      </c>
      <c r="CHG8" s="2">
        <v>5248</v>
      </c>
      <c r="CHH8" s="2">
        <v>16981</v>
      </c>
      <c r="CHI8" s="2">
        <v>1603</v>
      </c>
      <c r="CHJ8" s="2">
        <v>8207</v>
      </c>
      <c r="CHK8" s="2">
        <v>11973</v>
      </c>
      <c r="CHL8" s="2">
        <v>3927</v>
      </c>
      <c r="CHM8" s="2">
        <v>12215</v>
      </c>
      <c r="CHN8" s="2">
        <v>563</v>
      </c>
      <c r="CHO8" s="2">
        <v>2866</v>
      </c>
      <c r="CHP8" s="2">
        <v>780</v>
      </c>
      <c r="CHQ8" s="2">
        <v>637</v>
      </c>
      <c r="CHR8" s="2">
        <v>270184</v>
      </c>
      <c r="CHS8" s="2">
        <v>10126</v>
      </c>
      <c r="CHT8" s="2">
        <v>11412</v>
      </c>
      <c r="CHU8" s="2">
        <v>91437</v>
      </c>
      <c r="CHV8" s="2">
        <v>16708</v>
      </c>
      <c r="CHW8" s="2">
        <v>29961</v>
      </c>
      <c r="CHX8" s="2">
        <v>7011</v>
      </c>
      <c r="CHY8" s="2">
        <v>46706</v>
      </c>
      <c r="CHZ8" s="2">
        <v>17162</v>
      </c>
      <c r="CIA8" s="2">
        <v>10190</v>
      </c>
      <c r="CIB8" s="2">
        <v>2758</v>
      </c>
      <c r="CIC8" s="2">
        <v>9196</v>
      </c>
      <c r="CID8" s="2">
        <v>7100</v>
      </c>
      <c r="CIE8" s="2">
        <v>9045</v>
      </c>
      <c r="CIF8" s="2">
        <v>8171</v>
      </c>
      <c r="CIG8" s="2">
        <v>16257</v>
      </c>
      <c r="CIH8" s="2">
        <v>6288</v>
      </c>
      <c r="CII8" s="2">
        <v>1898</v>
      </c>
      <c r="CIJ8" s="2">
        <v>5801</v>
      </c>
      <c r="CIK8" s="2">
        <v>1580</v>
      </c>
      <c r="CIL8" s="2">
        <v>9926</v>
      </c>
      <c r="CIM8" s="2">
        <v>2170</v>
      </c>
      <c r="CIN8" s="2">
        <v>8439</v>
      </c>
      <c r="CIO8" s="2">
        <v>11310</v>
      </c>
      <c r="CIP8" s="2">
        <v>9874</v>
      </c>
      <c r="CIQ8" s="2">
        <v>5409</v>
      </c>
      <c r="CIR8" s="2">
        <v>285180</v>
      </c>
      <c r="CIS8" s="2">
        <v>117691</v>
      </c>
      <c r="CIT8" s="2">
        <v>13199</v>
      </c>
      <c r="CIU8" s="2">
        <v>12238</v>
      </c>
      <c r="CIV8" s="2">
        <v>40746</v>
      </c>
      <c r="CIW8" s="2">
        <v>182233</v>
      </c>
      <c r="CIX8" s="2">
        <v>25532</v>
      </c>
      <c r="CIY8" s="2">
        <v>5332</v>
      </c>
      <c r="CIZ8" s="2">
        <v>6962</v>
      </c>
      <c r="CJA8" s="2">
        <v>21895</v>
      </c>
      <c r="CJB8" s="2">
        <v>4457</v>
      </c>
      <c r="CJC8" s="2">
        <v>2499</v>
      </c>
      <c r="CJD8" s="2">
        <v>7193</v>
      </c>
      <c r="CJE8" s="2">
        <v>83419</v>
      </c>
      <c r="CJF8" s="2">
        <v>3178</v>
      </c>
      <c r="CJG8" s="2">
        <v>13074</v>
      </c>
      <c r="CJH8" s="2">
        <v>11633</v>
      </c>
      <c r="CJI8" s="2">
        <v>28326</v>
      </c>
      <c r="CJJ8" s="2">
        <v>8613</v>
      </c>
      <c r="CJK8" s="2">
        <v>7601</v>
      </c>
      <c r="CJL8" s="2">
        <v>13195</v>
      </c>
      <c r="CJM8" s="2">
        <v>8417</v>
      </c>
      <c r="CJN8" s="2">
        <v>28054</v>
      </c>
      <c r="CJO8" s="2">
        <v>6641</v>
      </c>
      <c r="CJP8" s="2">
        <v>48281</v>
      </c>
      <c r="CJQ8" s="2">
        <v>12551</v>
      </c>
      <c r="CJR8" s="2">
        <v>22580</v>
      </c>
      <c r="CJS8" s="2">
        <v>213349</v>
      </c>
      <c r="CJT8" s="2">
        <v>7092</v>
      </c>
      <c r="CJU8" s="2">
        <v>6908</v>
      </c>
      <c r="CJV8" s="2">
        <v>17027</v>
      </c>
      <c r="CJW8" s="2">
        <v>6733</v>
      </c>
      <c r="CJX8" s="2">
        <v>63542</v>
      </c>
      <c r="CJY8" s="2">
        <v>3852</v>
      </c>
      <c r="CJZ8" s="2">
        <v>13226</v>
      </c>
      <c r="CKA8" s="2">
        <v>10233</v>
      </c>
      <c r="CKB8" s="2">
        <v>19798</v>
      </c>
      <c r="CKC8" s="2">
        <v>11391</v>
      </c>
      <c r="CKD8" s="2">
        <v>10491</v>
      </c>
      <c r="CKE8" s="2">
        <v>12988</v>
      </c>
      <c r="CKF8" s="2">
        <v>15024</v>
      </c>
      <c r="CKG8" s="2">
        <v>8163</v>
      </c>
      <c r="CKH8" s="2">
        <v>4429</v>
      </c>
      <c r="CKI8" s="2">
        <v>17345</v>
      </c>
      <c r="CKJ8" s="2">
        <v>8610</v>
      </c>
      <c r="CKK8" s="2">
        <v>12115</v>
      </c>
      <c r="CKL8" s="2">
        <v>81558</v>
      </c>
      <c r="CKM8" s="2">
        <v>9501</v>
      </c>
      <c r="CKN8" s="2">
        <v>37376</v>
      </c>
      <c r="CKO8" s="2">
        <v>69954</v>
      </c>
      <c r="CKP8" s="2">
        <v>4412</v>
      </c>
      <c r="CKQ8" s="2">
        <v>4456</v>
      </c>
      <c r="CKR8" s="2">
        <v>42520</v>
      </c>
      <c r="CKS8" s="2">
        <v>5116</v>
      </c>
      <c r="CKT8" s="2">
        <v>54284</v>
      </c>
      <c r="CKU8" s="2">
        <v>13440</v>
      </c>
      <c r="CKV8" s="2">
        <v>33801</v>
      </c>
      <c r="CKW8" s="2">
        <v>5237</v>
      </c>
      <c r="CKX8" s="2">
        <v>189703</v>
      </c>
      <c r="CKY8" s="2">
        <v>22131</v>
      </c>
      <c r="CKZ8" s="2">
        <v>32712</v>
      </c>
      <c r="CLA8" s="2">
        <v>9050</v>
      </c>
      <c r="CLB8" s="2">
        <v>12501</v>
      </c>
      <c r="CLC8" s="2">
        <v>14153</v>
      </c>
      <c r="CLD8" s="2">
        <v>8145</v>
      </c>
      <c r="CLE8" s="2">
        <v>7536</v>
      </c>
      <c r="CLF8" s="2">
        <v>19194</v>
      </c>
      <c r="CLG8" s="2">
        <v>3767</v>
      </c>
      <c r="CLH8" s="2">
        <v>14440</v>
      </c>
      <c r="CLI8" s="2">
        <v>8950</v>
      </c>
      <c r="CLJ8" s="2">
        <v>19613</v>
      </c>
      <c r="CLK8" s="2">
        <v>42201</v>
      </c>
      <c r="CLL8" s="2">
        <v>3171516</v>
      </c>
      <c r="CLM8" s="2">
        <v>15456</v>
      </c>
      <c r="CLN8" s="2">
        <v>29239</v>
      </c>
      <c r="CLO8" s="2">
        <v>105615</v>
      </c>
      <c r="CLP8" s="2">
        <v>8798</v>
      </c>
      <c r="CLQ8" s="2">
        <v>18479</v>
      </c>
      <c r="CLR8" s="2">
        <v>14877</v>
      </c>
      <c r="CLS8" s="2">
        <v>23990</v>
      </c>
      <c r="CLT8" s="2">
        <v>26045</v>
      </c>
      <c r="CLU8" s="2">
        <v>62139</v>
      </c>
      <c r="CLV8" s="2">
        <v>18578</v>
      </c>
      <c r="CLW8" s="2">
        <v>29469</v>
      </c>
      <c r="CLX8" s="2">
        <v>10304</v>
      </c>
      <c r="CLY8" s="2">
        <v>18995</v>
      </c>
      <c r="CLZ8" s="2">
        <v>20181</v>
      </c>
      <c r="CMA8" s="2">
        <v>18701</v>
      </c>
      <c r="CMB8" s="2">
        <v>54001</v>
      </c>
      <c r="CMC8" s="2" t="s">
        <v>5</v>
      </c>
      <c r="CMD8" s="2">
        <v>78018</v>
      </c>
      <c r="CME8" s="2">
        <v>8269</v>
      </c>
      <c r="CMF8" s="2">
        <v>50986</v>
      </c>
      <c r="CMG8" s="2">
        <v>481870</v>
      </c>
      <c r="CMH8" s="2">
        <v>7450</v>
      </c>
      <c r="CMI8" s="2">
        <v>38149</v>
      </c>
      <c r="CMJ8" s="2">
        <v>16679</v>
      </c>
      <c r="CMK8" s="2">
        <v>11173</v>
      </c>
      <c r="CML8" s="2">
        <v>4862</v>
      </c>
      <c r="CMM8" s="2">
        <v>27036</v>
      </c>
      <c r="CMN8" s="2">
        <v>7074</v>
      </c>
      <c r="CMO8" s="2">
        <v>26686</v>
      </c>
      <c r="CMP8" s="2">
        <v>11669</v>
      </c>
      <c r="CMQ8" s="2">
        <v>16029</v>
      </c>
      <c r="CMR8" s="2">
        <v>317707</v>
      </c>
      <c r="CMS8" s="2">
        <v>12979</v>
      </c>
      <c r="CMT8" s="2">
        <v>15458</v>
      </c>
      <c r="CMU8" s="2">
        <v>56580</v>
      </c>
      <c r="CMV8" s="2">
        <v>47370</v>
      </c>
      <c r="CMW8" s="2">
        <v>10668</v>
      </c>
      <c r="CMX8" s="2">
        <v>22801</v>
      </c>
      <c r="CMY8" s="2">
        <v>25719</v>
      </c>
      <c r="CMZ8" s="2">
        <v>3618</v>
      </c>
      <c r="CNA8" s="2">
        <v>13438</v>
      </c>
      <c r="CNB8" s="2">
        <v>38657</v>
      </c>
      <c r="CNC8" s="2">
        <v>22567</v>
      </c>
      <c r="CND8" s="2">
        <v>169529</v>
      </c>
      <c r="CNE8" s="2">
        <v>31124</v>
      </c>
      <c r="CNF8" s="2">
        <v>7619</v>
      </c>
      <c r="CNG8" s="2">
        <v>29062</v>
      </c>
      <c r="CNH8" s="2">
        <v>11864</v>
      </c>
      <c r="CNI8" s="2">
        <v>13803</v>
      </c>
      <c r="CNJ8" s="2">
        <v>28660</v>
      </c>
      <c r="CNK8" s="2">
        <v>249727</v>
      </c>
      <c r="CNL8" s="2">
        <v>35860</v>
      </c>
      <c r="CNM8" s="2">
        <v>101295</v>
      </c>
      <c r="CNN8" s="2">
        <v>31472</v>
      </c>
      <c r="CNO8" s="2">
        <v>15863</v>
      </c>
      <c r="CNP8" s="2">
        <v>81772</v>
      </c>
      <c r="CNQ8" s="2">
        <v>8255</v>
      </c>
      <c r="CNR8" s="2">
        <v>34675</v>
      </c>
      <c r="CNS8" s="2">
        <v>12904</v>
      </c>
      <c r="CNT8" s="2">
        <v>4734</v>
      </c>
      <c r="CNU8" s="2">
        <v>2856</v>
      </c>
      <c r="CNV8" s="2">
        <v>19477</v>
      </c>
      <c r="CNW8" s="2">
        <v>34851</v>
      </c>
      <c r="CNX8" s="2">
        <v>5588</v>
      </c>
      <c r="CNY8" s="2">
        <v>17391</v>
      </c>
      <c r="CNZ8" s="2">
        <v>445622</v>
      </c>
      <c r="COA8" s="2">
        <v>217709</v>
      </c>
      <c r="COB8" s="2">
        <v>57187</v>
      </c>
      <c r="COC8" s="2">
        <v>11751</v>
      </c>
      <c r="COD8" s="2">
        <v>49064</v>
      </c>
      <c r="COE8" s="2">
        <v>107916</v>
      </c>
      <c r="COF8" s="2">
        <v>11426</v>
      </c>
      <c r="COG8" s="2">
        <v>16198</v>
      </c>
      <c r="COH8" s="2">
        <v>59627</v>
      </c>
      <c r="COI8" s="2">
        <v>117565</v>
      </c>
      <c r="COJ8" s="2">
        <v>113129</v>
      </c>
      <c r="COK8" s="2">
        <v>27579</v>
      </c>
      <c r="COL8" s="2">
        <v>63764</v>
      </c>
      <c r="COM8" s="2">
        <v>81230</v>
      </c>
      <c r="CON8" s="2">
        <v>5604</v>
      </c>
      <c r="COO8" s="2">
        <v>39120</v>
      </c>
      <c r="COP8" s="2">
        <v>5755</v>
      </c>
      <c r="COQ8" s="2">
        <v>11777</v>
      </c>
      <c r="COR8" s="2">
        <v>62476</v>
      </c>
      <c r="COS8" s="2">
        <v>15301</v>
      </c>
      <c r="COT8" s="2">
        <v>98624</v>
      </c>
      <c r="COU8" s="2">
        <v>12410</v>
      </c>
      <c r="COV8" s="2">
        <v>91688</v>
      </c>
      <c r="COW8" s="2">
        <v>36834</v>
      </c>
      <c r="COX8" s="2">
        <v>179833</v>
      </c>
      <c r="COY8" s="2">
        <v>36640</v>
      </c>
      <c r="COZ8" s="2">
        <v>17011</v>
      </c>
      <c r="CPA8" s="2">
        <v>10413</v>
      </c>
      <c r="CPB8" s="2">
        <v>80721</v>
      </c>
      <c r="CPC8" s="2">
        <v>26919</v>
      </c>
      <c r="CPD8" s="2">
        <v>68497</v>
      </c>
      <c r="CPE8" s="2">
        <v>15896</v>
      </c>
      <c r="CPF8" s="2">
        <v>11916</v>
      </c>
      <c r="CPG8" s="2">
        <v>28750</v>
      </c>
      <c r="CPH8" s="2">
        <v>11080</v>
      </c>
      <c r="CPI8" s="2">
        <v>32338</v>
      </c>
      <c r="CPJ8" s="2">
        <v>35358</v>
      </c>
      <c r="CPK8" s="2">
        <v>28248</v>
      </c>
      <c r="CPL8" s="2">
        <v>21467</v>
      </c>
      <c r="CPM8" s="2">
        <v>15758</v>
      </c>
      <c r="CPN8" s="2">
        <v>15954</v>
      </c>
      <c r="CPO8" s="2">
        <v>53825</v>
      </c>
      <c r="CPP8" s="2">
        <v>34704</v>
      </c>
      <c r="CPQ8" s="2">
        <v>74009</v>
      </c>
      <c r="CPR8" s="2">
        <v>58103</v>
      </c>
      <c r="CPS8" s="2">
        <v>12653</v>
      </c>
      <c r="CPT8" s="2">
        <v>14737</v>
      </c>
      <c r="CPU8" s="2">
        <v>23907</v>
      </c>
      <c r="CPV8" s="2">
        <v>22634</v>
      </c>
      <c r="CPW8" s="2">
        <v>3796</v>
      </c>
      <c r="CPX8" s="2">
        <v>4466</v>
      </c>
      <c r="CPY8" s="2">
        <v>167934</v>
      </c>
      <c r="CPZ8" s="2">
        <v>29913</v>
      </c>
      <c r="CQA8" s="2">
        <v>23532</v>
      </c>
      <c r="CQB8" s="2">
        <v>14404</v>
      </c>
      <c r="CQC8" s="2">
        <v>9858</v>
      </c>
      <c r="CQD8" s="2">
        <v>14941</v>
      </c>
      <c r="CQE8" s="2">
        <v>245872</v>
      </c>
      <c r="CQF8" s="2">
        <v>314908</v>
      </c>
      <c r="CQG8" s="2">
        <v>321098</v>
      </c>
      <c r="CQH8" s="2">
        <v>160200</v>
      </c>
      <c r="CQI8" s="2">
        <v>111117</v>
      </c>
      <c r="CQJ8" s="2">
        <v>17914</v>
      </c>
      <c r="CQK8" s="2">
        <v>32984</v>
      </c>
      <c r="CQL8" s="2">
        <v>19935</v>
      </c>
      <c r="CQM8" s="2">
        <v>18259</v>
      </c>
      <c r="CQN8" s="2">
        <v>1994</v>
      </c>
      <c r="CQO8" s="2">
        <v>42676</v>
      </c>
      <c r="CQP8" s="2">
        <v>41864</v>
      </c>
      <c r="CQQ8" s="2">
        <v>30206</v>
      </c>
      <c r="CQR8" s="2">
        <v>905280</v>
      </c>
      <c r="CQS8" s="2">
        <v>13539</v>
      </c>
      <c r="CQT8" s="2">
        <v>17892</v>
      </c>
      <c r="CQU8" s="2">
        <v>19943</v>
      </c>
      <c r="CQV8" s="2">
        <v>2385</v>
      </c>
      <c r="CQW8" s="2">
        <v>5300</v>
      </c>
      <c r="CQX8" s="2">
        <v>10287</v>
      </c>
      <c r="CQY8" s="2">
        <v>46546</v>
      </c>
      <c r="CQZ8" s="2">
        <v>60955</v>
      </c>
      <c r="CRA8" s="2">
        <v>7159</v>
      </c>
      <c r="CRB8" s="2">
        <v>21088</v>
      </c>
      <c r="CRC8" s="2">
        <v>64484</v>
      </c>
      <c r="CRD8" s="2">
        <v>6712</v>
      </c>
      <c r="CRE8" s="2">
        <v>180557</v>
      </c>
      <c r="CRF8" s="2">
        <v>1295</v>
      </c>
      <c r="CRG8" s="2">
        <v>0</v>
      </c>
      <c r="CRH8" s="2">
        <v>11099158</v>
      </c>
      <c r="CRI8" s="2">
        <v>15873</v>
      </c>
      <c r="CRJ8" s="2">
        <v>28592</v>
      </c>
      <c r="CRK8" s="2">
        <v>2770</v>
      </c>
      <c r="CRL8" s="2">
        <v>40434</v>
      </c>
      <c r="CRM8" s="2">
        <v>37049</v>
      </c>
      <c r="CRN8" s="2">
        <v>73096</v>
      </c>
      <c r="CRO8" s="2">
        <v>13567</v>
      </c>
      <c r="CRP8" s="2">
        <v>60549</v>
      </c>
      <c r="CRQ8" s="2">
        <v>1731</v>
      </c>
      <c r="CRR8" s="2">
        <v>16072</v>
      </c>
      <c r="CRS8" s="2">
        <v>23768</v>
      </c>
      <c r="CRT8" s="2">
        <v>139117</v>
      </c>
      <c r="CRU8" s="2">
        <v>13467</v>
      </c>
      <c r="CRV8" s="2">
        <v>7930</v>
      </c>
      <c r="CRW8" s="2">
        <v>7857</v>
      </c>
      <c r="CRX8" s="2">
        <v>27795</v>
      </c>
      <c r="CRY8" s="2">
        <v>8732</v>
      </c>
      <c r="CRZ8" s="2">
        <v>34319</v>
      </c>
      <c r="CSA8" s="2">
        <v>141283</v>
      </c>
      <c r="CSB8" s="2">
        <v>27852</v>
      </c>
      <c r="CSC8" s="2">
        <v>334233</v>
      </c>
      <c r="CSD8" s="2">
        <v>44368</v>
      </c>
      <c r="CSE8" s="2">
        <v>1533294</v>
      </c>
      <c r="CSF8" s="2">
        <v>33630</v>
      </c>
      <c r="CSG8" s="2">
        <v>82872</v>
      </c>
      <c r="CSH8" s="2">
        <v>15138</v>
      </c>
      <c r="CSI8" s="2">
        <v>4791</v>
      </c>
      <c r="CSJ8" s="2">
        <v>319856</v>
      </c>
      <c r="CSK8" s="2">
        <v>17109</v>
      </c>
      <c r="CSL8" s="2">
        <v>14593</v>
      </c>
      <c r="CSM8" s="2">
        <v>26939</v>
      </c>
      <c r="CSN8" s="2">
        <v>62295</v>
      </c>
      <c r="CSO8" s="2">
        <v>9958</v>
      </c>
      <c r="CSP8" s="2" t="s">
        <v>5</v>
      </c>
      <c r="CSQ8" s="2">
        <v>11076</v>
      </c>
      <c r="CSR8" s="2">
        <v>22962</v>
      </c>
      <c r="CSS8" s="2">
        <v>23666</v>
      </c>
      <c r="CST8" s="2">
        <v>89771</v>
      </c>
      <c r="CSU8" s="2">
        <v>53374</v>
      </c>
      <c r="CSV8" s="2">
        <v>15746</v>
      </c>
      <c r="CSW8" s="2">
        <v>26996</v>
      </c>
      <c r="CSX8" s="2">
        <v>7095</v>
      </c>
      <c r="CSY8" s="2">
        <v>83018</v>
      </c>
      <c r="CSZ8" s="2">
        <v>16331</v>
      </c>
      <c r="CTA8" s="2">
        <v>83286</v>
      </c>
      <c r="CTB8" s="2">
        <v>1063416</v>
      </c>
      <c r="CTC8" s="2">
        <v>5902</v>
      </c>
      <c r="CTD8" s="2">
        <v>59407</v>
      </c>
      <c r="CTE8" s="2">
        <v>35948</v>
      </c>
      <c r="CTF8" s="2">
        <v>27229</v>
      </c>
      <c r="CTG8" s="2">
        <v>39470</v>
      </c>
      <c r="CTH8" s="2">
        <v>141186</v>
      </c>
      <c r="CTI8" s="2">
        <v>20905</v>
      </c>
      <c r="CTJ8" s="2">
        <v>1359768</v>
      </c>
      <c r="CTK8" s="2">
        <v>5057</v>
      </c>
      <c r="CTL8" s="2">
        <v>20250</v>
      </c>
      <c r="CTM8" s="2">
        <v>64863</v>
      </c>
      <c r="CTN8" s="2">
        <v>186433</v>
      </c>
      <c r="CTO8" s="2">
        <v>24494</v>
      </c>
      <c r="CTP8" s="2">
        <v>16192</v>
      </c>
      <c r="CTQ8" s="2">
        <v>9589</v>
      </c>
      <c r="CTR8" s="2">
        <v>17859</v>
      </c>
      <c r="CTS8" s="2">
        <v>21293</v>
      </c>
      <c r="CTT8" s="2">
        <v>18379</v>
      </c>
      <c r="CTU8" s="2">
        <v>634402</v>
      </c>
      <c r="CTV8" s="2">
        <v>29275</v>
      </c>
      <c r="CTW8" s="2">
        <v>4749</v>
      </c>
      <c r="CTX8" s="2">
        <v>61775</v>
      </c>
      <c r="CTY8" s="2">
        <v>9427</v>
      </c>
      <c r="CTZ8" s="2">
        <v>1793</v>
      </c>
      <c r="CUA8" s="2">
        <v>18752</v>
      </c>
      <c r="CUB8" s="2">
        <v>219624</v>
      </c>
      <c r="CUC8" s="2">
        <v>6660</v>
      </c>
      <c r="CUD8" s="2">
        <v>5778</v>
      </c>
      <c r="CUE8" s="2">
        <v>30070</v>
      </c>
      <c r="CUF8" s="2">
        <v>0</v>
      </c>
      <c r="CUG8" s="2">
        <v>21460</v>
      </c>
      <c r="CUH8" s="2">
        <v>16798</v>
      </c>
      <c r="CUI8" s="2">
        <v>8900</v>
      </c>
      <c r="CUJ8" s="2">
        <v>1090103</v>
      </c>
      <c r="CUK8" s="2">
        <v>28745</v>
      </c>
      <c r="CUL8" s="2">
        <v>14806</v>
      </c>
      <c r="CUM8" s="2">
        <v>9168</v>
      </c>
      <c r="CUN8" s="2">
        <v>13491</v>
      </c>
      <c r="CUO8" s="2">
        <v>15637</v>
      </c>
      <c r="CUP8" s="2">
        <v>10085</v>
      </c>
      <c r="CUQ8" s="2">
        <v>915503</v>
      </c>
      <c r="CUR8" s="2">
        <v>59728</v>
      </c>
      <c r="CUS8" s="2">
        <v>8385</v>
      </c>
      <c r="CUT8" s="2">
        <v>10898</v>
      </c>
      <c r="CUU8" s="2">
        <v>28763</v>
      </c>
      <c r="CUV8" s="2">
        <v>26872</v>
      </c>
      <c r="CUW8" s="2">
        <v>961</v>
      </c>
      <c r="CUX8" s="2">
        <v>7464</v>
      </c>
      <c r="CUY8" s="2">
        <v>128166</v>
      </c>
      <c r="CUZ8" s="2">
        <v>31797</v>
      </c>
      <c r="CVA8" s="2">
        <v>12043</v>
      </c>
      <c r="CVB8" s="2">
        <v>12769</v>
      </c>
      <c r="CVC8" s="2">
        <v>6181</v>
      </c>
      <c r="CVD8" s="2">
        <v>103414</v>
      </c>
      <c r="CVE8" s="2">
        <v>4128</v>
      </c>
      <c r="CVF8" s="2">
        <v>28549</v>
      </c>
      <c r="CVG8" s="2">
        <v>100943</v>
      </c>
      <c r="CVH8" s="2">
        <v>12200</v>
      </c>
      <c r="CVI8" s="2" t="s">
        <v>5</v>
      </c>
      <c r="CVJ8" s="2">
        <v>18369</v>
      </c>
      <c r="CVK8" s="2">
        <v>3908</v>
      </c>
      <c r="CVL8" s="2">
        <v>14126</v>
      </c>
      <c r="CVM8" s="2">
        <v>37854</v>
      </c>
      <c r="CVN8" s="2">
        <v>3406</v>
      </c>
      <c r="CVO8" s="2">
        <v>156346</v>
      </c>
      <c r="CVP8" s="2">
        <v>120449</v>
      </c>
      <c r="CVQ8" s="2">
        <v>712993</v>
      </c>
      <c r="CVR8" s="2">
        <v>150114</v>
      </c>
      <c r="CVS8" s="2">
        <v>17977</v>
      </c>
      <c r="CVT8" s="2">
        <v>34217</v>
      </c>
      <c r="CVU8" s="2">
        <v>1644</v>
      </c>
      <c r="CVV8" s="2" t="s">
        <v>5</v>
      </c>
      <c r="CVW8" s="2">
        <v>3388</v>
      </c>
      <c r="CVX8" s="2">
        <v>320399</v>
      </c>
      <c r="CVY8" s="2">
        <v>8430</v>
      </c>
      <c r="CVZ8" s="2">
        <v>18577</v>
      </c>
      <c r="CWA8" s="2">
        <v>46405</v>
      </c>
      <c r="CWB8" s="2">
        <v>655020</v>
      </c>
      <c r="CWC8" s="2">
        <v>31432</v>
      </c>
      <c r="CWD8" s="2">
        <v>32639</v>
      </c>
      <c r="CWE8" s="2">
        <v>22473</v>
      </c>
      <c r="CWF8" s="2">
        <v>16045</v>
      </c>
      <c r="CWG8" s="2">
        <v>12779</v>
      </c>
      <c r="CWH8" s="2">
        <v>78027</v>
      </c>
      <c r="CWI8" s="2">
        <v>102000</v>
      </c>
      <c r="CWJ8" s="2">
        <v>90353</v>
      </c>
      <c r="CWK8" s="2">
        <v>41483</v>
      </c>
      <c r="CWL8" s="2">
        <v>220457</v>
      </c>
      <c r="CWM8" s="2">
        <v>1384</v>
      </c>
      <c r="CWN8" s="2">
        <v>17271</v>
      </c>
      <c r="CWO8" s="2">
        <v>164591</v>
      </c>
      <c r="CWP8" s="2">
        <v>10157</v>
      </c>
      <c r="CWQ8" s="2">
        <v>12974</v>
      </c>
      <c r="CWR8" s="2">
        <v>348090</v>
      </c>
      <c r="CWS8" s="2">
        <v>232429</v>
      </c>
      <c r="CWT8" s="2">
        <v>20519</v>
      </c>
      <c r="CWU8" s="2" t="s">
        <v>5</v>
      </c>
      <c r="CWV8" s="2">
        <v>73274</v>
      </c>
      <c r="CWW8" s="2">
        <v>80904</v>
      </c>
      <c r="CWX8" s="2">
        <v>10663</v>
      </c>
      <c r="CWY8" s="2">
        <v>10255</v>
      </c>
      <c r="CWZ8" s="2">
        <v>2023</v>
      </c>
      <c r="CXA8" s="2">
        <v>81073</v>
      </c>
      <c r="CXB8" s="2">
        <v>16762</v>
      </c>
      <c r="CXC8" s="2" t="s">
        <v>5</v>
      </c>
      <c r="CXD8" s="2">
        <v>14939</v>
      </c>
      <c r="CXE8" s="2">
        <v>1052138</v>
      </c>
      <c r="CXF8" s="2">
        <v>17969</v>
      </c>
      <c r="CXG8" s="2">
        <v>36624</v>
      </c>
      <c r="CXH8" s="2">
        <v>443911</v>
      </c>
      <c r="CXI8" s="2">
        <v>958</v>
      </c>
      <c r="CXJ8" s="2">
        <v>3138</v>
      </c>
      <c r="CXK8" s="2">
        <v>71768</v>
      </c>
      <c r="CXL8" s="2">
        <v>107592</v>
      </c>
      <c r="CXM8" s="2">
        <v>9315</v>
      </c>
      <c r="CXN8" s="2">
        <v>22634</v>
      </c>
      <c r="CXO8" s="2">
        <v>9651</v>
      </c>
      <c r="CXP8" s="2">
        <v>2585</v>
      </c>
      <c r="CXQ8" s="2">
        <v>130806</v>
      </c>
      <c r="CXR8" s="2">
        <v>6013</v>
      </c>
      <c r="CXS8" s="2">
        <v>11892</v>
      </c>
      <c r="CXT8" s="2">
        <v>10662</v>
      </c>
      <c r="CXU8" s="2">
        <v>23129</v>
      </c>
      <c r="CXV8" s="2">
        <v>2582</v>
      </c>
      <c r="CXW8" s="2">
        <v>2995</v>
      </c>
      <c r="CXX8" s="2">
        <v>2175</v>
      </c>
      <c r="CXY8" s="2">
        <v>13973</v>
      </c>
      <c r="CXZ8" s="2">
        <v>51207</v>
      </c>
      <c r="CYA8" s="2">
        <v>221780</v>
      </c>
      <c r="CYB8" s="2">
        <v>4757</v>
      </c>
      <c r="CYC8" s="2">
        <v>12470</v>
      </c>
      <c r="CYD8" s="2">
        <v>10932</v>
      </c>
      <c r="CYE8" s="2">
        <v>8166</v>
      </c>
      <c r="CYF8" s="2">
        <v>31107</v>
      </c>
      <c r="CYG8" s="2">
        <v>34763</v>
      </c>
      <c r="CYH8" s="2">
        <v>1986</v>
      </c>
      <c r="CYI8" s="2">
        <v>1802</v>
      </c>
      <c r="CYJ8" s="2">
        <v>2373</v>
      </c>
      <c r="CYK8" s="2">
        <v>4495</v>
      </c>
      <c r="CYL8" s="2">
        <v>11383</v>
      </c>
      <c r="CYM8" s="2">
        <v>2165</v>
      </c>
      <c r="CYN8" s="2">
        <v>922</v>
      </c>
      <c r="CYO8" s="2">
        <v>1979</v>
      </c>
      <c r="CYP8" s="2">
        <v>4411</v>
      </c>
      <c r="CYQ8" s="2">
        <v>287305</v>
      </c>
      <c r="CYR8" s="2">
        <v>3077</v>
      </c>
      <c r="CYS8" s="2">
        <v>1928</v>
      </c>
      <c r="CYT8" s="2">
        <v>1184</v>
      </c>
      <c r="CYU8" s="2">
        <v>7596</v>
      </c>
      <c r="CYV8" s="2">
        <v>7408</v>
      </c>
      <c r="CYW8" s="2">
        <v>8358</v>
      </c>
      <c r="CYX8" s="2">
        <v>1501</v>
      </c>
      <c r="CYY8" s="2">
        <v>5472</v>
      </c>
      <c r="CYZ8" s="2">
        <v>9277</v>
      </c>
      <c r="CZA8" s="2">
        <v>72328</v>
      </c>
      <c r="CZB8" s="2">
        <v>5939</v>
      </c>
      <c r="CZC8" s="2">
        <v>8080</v>
      </c>
      <c r="CZD8" s="2">
        <v>8626</v>
      </c>
      <c r="CZE8" s="2">
        <v>48541</v>
      </c>
      <c r="CZF8" s="2">
        <v>30388</v>
      </c>
      <c r="CZG8" s="2">
        <v>133884</v>
      </c>
      <c r="CZH8" s="2">
        <v>16805</v>
      </c>
      <c r="CZI8" s="2">
        <v>105701</v>
      </c>
      <c r="CZJ8" s="2">
        <v>3530</v>
      </c>
      <c r="CZK8" s="2">
        <v>3084</v>
      </c>
      <c r="CZL8" s="2">
        <v>1483</v>
      </c>
      <c r="CZM8" s="2">
        <v>70817</v>
      </c>
      <c r="CZN8" s="2">
        <v>154964</v>
      </c>
      <c r="CZO8" s="2">
        <v>22524</v>
      </c>
      <c r="CZP8" s="2">
        <v>22247</v>
      </c>
      <c r="CZQ8" s="2">
        <v>1289</v>
      </c>
      <c r="CZR8" s="2">
        <v>16983</v>
      </c>
      <c r="CZS8" s="2">
        <v>7029</v>
      </c>
      <c r="CZT8" s="2">
        <v>2714</v>
      </c>
      <c r="CZU8" s="2">
        <v>7959</v>
      </c>
      <c r="CZV8" s="2">
        <v>4390</v>
      </c>
      <c r="CZW8" s="2">
        <v>6342</v>
      </c>
      <c r="CZX8" s="2">
        <v>8371</v>
      </c>
      <c r="CZY8" s="2">
        <v>21025</v>
      </c>
      <c r="CZZ8" s="2">
        <v>9733</v>
      </c>
      <c r="DAA8" s="2">
        <v>30262</v>
      </c>
      <c r="DAB8" s="2">
        <v>960</v>
      </c>
      <c r="DAC8" s="2">
        <v>16933</v>
      </c>
      <c r="DAD8" s="2">
        <v>7866</v>
      </c>
      <c r="DAE8" s="2">
        <v>14886</v>
      </c>
      <c r="DAF8" s="2">
        <v>1704</v>
      </c>
      <c r="DAG8" s="2">
        <v>7979</v>
      </c>
      <c r="DAH8" s="2">
        <v>2675</v>
      </c>
      <c r="DAI8" s="2">
        <v>16718</v>
      </c>
      <c r="DAJ8" s="2">
        <v>968</v>
      </c>
      <c r="DAK8" s="2">
        <v>11782</v>
      </c>
      <c r="DAL8" s="2">
        <v>43126</v>
      </c>
      <c r="DAM8" s="2">
        <v>5056</v>
      </c>
      <c r="DAN8" s="2">
        <v>3329</v>
      </c>
      <c r="DAO8" s="2">
        <v>7420</v>
      </c>
      <c r="DAP8" s="2">
        <v>12403</v>
      </c>
      <c r="DAQ8" s="2">
        <v>6829</v>
      </c>
      <c r="DAR8" s="2">
        <v>3583</v>
      </c>
      <c r="DAS8" s="2">
        <v>1268</v>
      </c>
      <c r="DAT8" s="2">
        <v>9037</v>
      </c>
      <c r="DAU8" s="2">
        <v>2803</v>
      </c>
      <c r="DAV8" s="2">
        <v>11024</v>
      </c>
      <c r="DAW8" s="2">
        <v>12649</v>
      </c>
      <c r="DAX8" s="2">
        <v>5043</v>
      </c>
      <c r="DAY8" s="2">
        <v>88099</v>
      </c>
      <c r="DAZ8" s="2">
        <v>15807</v>
      </c>
      <c r="DBA8" s="2">
        <v>17875</v>
      </c>
      <c r="DBB8" s="2">
        <v>2728</v>
      </c>
      <c r="DBC8" s="2">
        <v>4319</v>
      </c>
      <c r="DBD8" s="2">
        <v>49932</v>
      </c>
      <c r="DBE8" s="2">
        <v>10389</v>
      </c>
      <c r="DBF8" s="2">
        <v>18913</v>
      </c>
      <c r="DBG8" s="2">
        <v>50929</v>
      </c>
      <c r="DBH8" s="2">
        <v>9661</v>
      </c>
      <c r="DBI8" s="2">
        <v>9551</v>
      </c>
      <c r="DBJ8" s="2">
        <v>31125</v>
      </c>
      <c r="DBK8" s="2">
        <v>27247</v>
      </c>
      <c r="DBL8" s="2">
        <v>30211</v>
      </c>
      <c r="DBM8" s="2">
        <v>31710</v>
      </c>
      <c r="DBN8" s="2">
        <v>4780</v>
      </c>
      <c r="DBO8" s="2">
        <v>13763</v>
      </c>
      <c r="DBP8" s="2">
        <v>1562</v>
      </c>
      <c r="DBQ8" s="2">
        <v>7994</v>
      </c>
      <c r="DBR8" s="2">
        <v>5738</v>
      </c>
      <c r="DBS8" s="2">
        <v>8872</v>
      </c>
      <c r="DBT8" s="2">
        <v>4205</v>
      </c>
      <c r="DBU8" s="2">
        <v>5985</v>
      </c>
      <c r="DBV8" s="2">
        <v>11988</v>
      </c>
      <c r="DBW8" s="2">
        <v>22369</v>
      </c>
      <c r="DBX8" s="2">
        <v>9176</v>
      </c>
      <c r="DBY8" s="2">
        <v>1647590</v>
      </c>
      <c r="DBZ8" s="2">
        <v>35933</v>
      </c>
      <c r="DCA8" s="2">
        <v>5128</v>
      </c>
      <c r="DCB8" s="2">
        <v>4068</v>
      </c>
      <c r="DCC8" s="2">
        <v>10751</v>
      </c>
      <c r="DCD8" s="2">
        <v>11427</v>
      </c>
      <c r="DCE8" s="2">
        <v>2763</v>
      </c>
      <c r="DCF8" s="2">
        <v>48038</v>
      </c>
      <c r="DCG8" s="2">
        <v>4603</v>
      </c>
      <c r="DCH8" s="2">
        <v>26530</v>
      </c>
      <c r="DCI8" s="2">
        <v>4971</v>
      </c>
      <c r="DCJ8" s="2">
        <v>8837</v>
      </c>
      <c r="DCK8" s="2">
        <v>180806</v>
      </c>
      <c r="DCL8" s="2">
        <v>13739</v>
      </c>
      <c r="DCM8" s="2">
        <v>7145</v>
      </c>
      <c r="DCN8" s="2">
        <v>2989</v>
      </c>
      <c r="DCO8" s="2">
        <v>17010</v>
      </c>
      <c r="DCP8" s="2">
        <v>899</v>
      </c>
      <c r="DCQ8" s="2">
        <v>1049</v>
      </c>
      <c r="DCR8" s="2">
        <v>6770</v>
      </c>
      <c r="DCS8" s="2">
        <v>15573</v>
      </c>
      <c r="DCT8" s="2">
        <v>6078</v>
      </c>
      <c r="DCU8" s="2">
        <v>15664</v>
      </c>
      <c r="DCV8" s="2">
        <v>7920</v>
      </c>
      <c r="DCW8" s="2">
        <v>24186</v>
      </c>
      <c r="DCX8" s="2">
        <v>40888</v>
      </c>
      <c r="DCY8" s="2">
        <v>13553</v>
      </c>
      <c r="DCZ8" s="2">
        <v>5648</v>
      </c>
      <c r="DDA8" s="2">
        <v>1764</v>
      </c>
      <c r="DDB8" s="2">
        <v>11832</v>
      </c>
      <c r="DDC8" s="2">
        <v>5686</v>
      </c>
      <c r="DDD8" s="2">
        <v>54356</v>
      </c>
      <c r="DDE8" s="2">
        <v>4977</v>
      </c>
      <c r="DDF8" s="2">
        <v>6952</v>
      </c>
      <c r="DDG8" s="2">
        <v>53918</v>
      </c>
      <c r="DDH8" s="2">
        <v>12935</v>
      </c>
      <c r="DDI8" s="2">
        <v>10245</v>
      </c>
      <c r="DDJ8" s="2">
        <v>12769</v>
      </c>
      <c r="DDK8" s="2">
        <v>3741</v>
      </c>
      <c r="DDL8" s="2">
        <v>5179</v>
      </c>
      <c r="DDM8" s="2">
        <v>22421</v>
      </c>
      <c r="DDN8" s="2">
        <v>8433</v>
      </c>
      <c r="DDO8" s="2">
        <v>336218</v>
      </c>
      <c r="DDP8" s="2">
        <v>20082</v>
      </c>
      <c r="DDQ8" s="2">
        <v>54420</v>
      </c>
      <c r="DDR8" s="2">
        <v>37736</v>
      </c>
      <c r="DDS8" s="2">
        <v>7689</v>
      </c>
      <c r="DDT8" s="2">
        <v>27809</v>
      </c>
      <c r="DDU8" s="2">
        <v>20213</v>
      </c>
      <c r="DDV8" s="2">
        <v>17830</v>
      </c>
      <c r="DDW8" s="2">
        <v>25705</v>
      </c>
      <c r="DDX8" s="2">
        <v>291972</v>
      </c>
      <c r="DDY8" s="2">
        <v>192231</v>
      </c>
      <c r="DDZ8" s="2">
        <v>4319</v>
      </c>
      <c r="DEA8" s="2">
        <v>7806</v>
      </c>
      <c r="DEB8" s="2">
        <v>2649</v>
      </c>
      <c r="DEC8" s="2">
        <v>4115</v>
      </c>
      <c r="DED8" s="2">
        <v>15864</v>
      </c>
      <c r="DEE8" s="2">
        <v>9830</v>
      </c>
      <c r="DEF8" s="2">
        <v>3599</v>
      </c>
      <c r="DEG8" s="2">
        <v>7572</v>
      </c>
      <c r="DEH8" s="2">
        <v>1991</v>
      </c>
      <c r="DEI8" s="2">
        <v>9140</v>
      </c>
      <c r="DEJ8" s="2">
        <v>5947</v>
      </c>
      <c r="DEK8" s="2">
        <v>4858</v>
      </c>
      <c r="DEL8" s="2">
        <v>10415</v>
      </c>
      <c r="DEM8" s="2">
        <v>5750</v>
      </c>
      <c r="DEN8" s="2">
        <v>81241</v>
      </c>
      <c r="DEO8" s="2">
        <v>5755</v>
      </c>
      <c r="DEP8" s="2">
        <v>4572</v>
      </c>
      <c r="DEQ8" s="2">
        <v>17378</v>
      </c>
      <c r="DER8" s="2">
        <v>8642</v>
      </c>
      <c r="DES8" s="2">
        <v>27271</v>
      </c>
      <c r="DET8" s="2">
        <v>7046</v>
      </c>
      <c r="DEU8" s="2">
        <v>11957</v>
      </c>
      <c r="DEV8" s="2">
        <v>3236</v>
      </c>
      <c r="DEW8" s="2">
        <v>15860</v>
      </c>
      <c r="DEX8" s="2">
        <v>152816</v>
      </c>
      <c r="DEY8" s="2">
        <v>105193</v>
      </c>
      <c r="DEZ8" s="2">
        <v>53303</v>
      </c>
      <c r="DFA8" s="2">
        <v>6712</v>
      </c>
      <c r="DFB8" s="2">
        <v>36332</v>
      </c>
      <c r="DFC8" s="2">
        <v>41640</v>
      </c>
      <c r="DFD8" s="2">
        <v>61290</v>
      </c>
      <c r="DFE8" s="2">
        <v>36104</v>
      </c>
      <c r="DFF8" s="2">
        <v>26166</v>
      </c>
      <c r="DFG8" s="2">
        <v>90722</v>
      </c>
      <c r="DFH8" s="2">
        <v>37152</v>
      </c>
      <c r="DFI8" s="2">
        <v>14206</v>
      </c>
      <c r="DFJ8" s="2">
        <v>32296</v>
      </c>
      <c r="DFK8" s="2">
        <v>21550</v>
      </c>
      <c r="DFL8" s="2">
        <v>33449</v>
      </c>
      <c r="DFM8" s="2">
        <v>3595</v>
      </c>
      <c r="DFN8" s="2">
        <v>69855</v>
      </c>
      <c r="DFO8" s="2">
        <v>18540</v>
      </c>
      <c r="DFP8" s="2">
        <v>57044</v>
      </c>
      <c r="DFQ8" s="2">
        <v>206539</v>
      </c>
      <c r="DFR8" s="2">
        <v>14727</v>
      </c>
      <c r="DFS8" s="2">
        <v>206314</v>
      </c>
      <c r="DFT8" s="2">
        <v>1068645</v>
      </c>
      <c r="DFU8" s="2">
        <v>42020</v>
      </c>
      <c r="DFV8" s="2">
        <v>20333</v>
      </c>
      <c r="DFW8" s="2">
        <v>31754</v>
      </c>
      <c r="DFX8" s="2">
        <v>30749</v>
      </c>
      <c r="DFY8" s="2">
        <v>248114</v>
      </c>
      <c r="DFZ8" s="2">
        <v>596533</v>
      </c>
      <c r="DGA8" s="2">
        <v>35803</v>
      </c>
      <c r="DGB8" s="2">
        <v>666264</v>
      </c>
      <c r="DGC8" s="2">
        <v>79578</v>
      </c>
      <c r="DGD8" s="2">
        <v>345638</v>
      </c>
      <c r="DGE8" s="2">
        <v>67626</v>
      </c>
      <c r="DGF8" s="2">
        <v>69273</v>
      </c>
      <c r="DGG8" s="2">
        <v>23828</v>
      </c>
      <c r="DGH8" s="2">
        <v>47293</v>
      </c>
      <c r="DGI8" s="2" t="s">
        <v>5</v>
      </c>
      <c r="DGJ8" s="2">
        <v>40078</v>
      </c>
      <c r="DGK8" s="2">
        <v>3218</v>
      </c>
      <c r="DGL8" s="2" t="s">
        <v>5</v>
      </c>
      <c r="DGM8" s="2">
        <v>25525</v>
      </c>
      <c r="DGN8" s="2">
        <v>18610</v>
      </c>
      <c r="DGO8" s="2">
        <v>32714</v>
      </c>
      <c r="DGP8" s="2">
        <v>155003</v>
      </c>
      <c r="DGQ8" s="2" t="s">
        <v>5</v>
      </c>
      <c r="DGR8" s="2">
        <v>32041</v>
      </c>
      <c r="DGS8" s="2">
        <v>7051</v>
      </c>
      <c r="DGT8" s="2">
        <v>238257</v>
      </c>
      <c r="DGU8" s="2">
        <v>23248</v>
      </c>
      <c r="DGV8" s="2">
        <v>11833</v>
      </c>
      <c r="DGW8" s="2">
        <v>104536</v>
      </c>
      <c r="DGX8" s="2">
        <v>15029</v>
      </c>
      <c r="DGY8" s="2">
        <v>97637</v>
      </c>
      <c r="DGZ8" s="2">
        <v>164191</v>
      </c>
      <c r="DHA8" s="2">
        <v>184254</v>
      </c>
      <c r="DHB8" s="2">
        <v>315602</v>
      </c>
      <c r="DHC8" s="2">
        <v>258900</v>
      </c>
      <c r="DHD8" s="2" t="s">
        <v>5</v>
      </c>
      <c r="DHE8" s="2">
        <v>11660</v>
      </c>
      <c r="DHF8" s="2">
        <v>57779</v>
      </c>
      <c r="DHG8" s="2">
        <v>54259</v>
      </c>
      <c r="DHH8" s="2">
        <v>23299</v>
      </c>
      <c r="DHI8" s="2">
        <v>3952913</v>
      </c>
      <c r="DHJ8" s="2">
        <v>20944</v>
      </c>
      <c r="DHK8" s="2">
        <v>50053</v>
      </c>
      <c r="DHL8" s="2">
        <v>155565</v>
      </c>
      <c r="DHM8" s="2">
        <v>12672</v>
      </c>
      <c r="DHN8" s="2">
        <v>293658</v>
      </c>
      <c r="DHO8" s="2">
        <v>1172522</v>
      </c>
      <c r="DHP8" s="2">
        <v>15750</v>
      </c>
      <c r="DHQ8" s="2">
        <v>41383</v>
      </c>
      <c r="DHR8" s="2">
        <v>74590</v>
      </c>
      <c r="DHS8" s="2">
        <v>157014</v>
      </c>
      <c r="DHT8" s="2">
        <v>118935</v>
      </c>
      <c r="DHU8" s="2">
        <v>61012</v>
      </c>
      <c r="DHV8" s="2">
        <v>31776</v>
      </c>
      <c r="DHW8" s="2">
        <v>739</v>
      </c>
      <c r="DHX8" s="2">
        <v>92959</v>
      </c>
      <c r="DHY8" s="2">
        <v>29834</v>
      </c>
      <c r="DHZ8" s="2">
        <v>16580</v>
      </c>
      <c r="DIA8" s="2">
        <v>3909</v>
      </c>
      <c r="DIB8" s="2">
        <v>25668</v>
      </c>
      <c r="DIC8" s="2">
        <v>36702</v>
      </c>
      <c r="DID8" s="2">
        <v>29777</v>
      </c>
      <c r="DIE8" s="2">
        <v>48273</v>
      </c>
      <c r="DIF8" s="2">
        <v>94931</v>
      </c>
      <c r="DIG8" s="2">
        <v>62593</v>
      </c>
      <c r="DIH8" s="2">
        <v>10826</v>
      </c>
      <c r="DII8" s="2">
        <v>25320</v>
      </c>
      <c r="DIJ8" s="2">
        <v>114932</v>
      </c>
      <c r="DIK8" s="2">
        <v>30229</v>
      </c>
      <c r="DIL8" s="2">
        <v>47077</v>
      </c>
      <c r="DIM8" s="2">
        <v>37036</v>
      </c>
      <c r="DIN8" s="2">
        <v>5389</v>
      </c>
      <c r="DIO8" s="2">
        <v>110503</v>
      </c>
      <c r="DIP8" s="2">
        <v>29456</v>
      </c>
      <c r="DIQ8" s="2">
        <v>33521</v>
      </c>
      <c r="DIR8" s="2">
        <v>71308</v>
      </c>
      <c r="DIS8" s="2">
        <v>1037717</v>
      </c>
      <c r="DIT8" s="2">
        <v>4372</v>
      </c>
      <c r="DIU8" s="2">
        <v>423407</v>
      </c>
      <c r="DIV8" s="2">
        <v>20864</v>
      </c>
      <c r="DIW8" s="2">
        <v>97316</v>
      </c>
      <c r="DIX8" s="2">
        <v>61940</v>
      </c>
      <c r="DIY8" s="2">
        <v>143228</v>
      </c>
      <c r="DIZ8" s="2">
        <v>27946</v>
      </c>
      <c r="DJA8" s="2">
        <v>10321</v>
      </c>
      <c r="DJB8" s="2" t="s">
        <v>5</v>
      </c>
      <c r="DJC8" s="2">
        <v>171628</v>
      </c>
      <c r="DJD8" s="2">
        <v>101736</v>
      </c>
      <c r="DJE8" s="2">
        <v>6449</v>
      </c>
      <c r="DJF8" s="2">
        <v>4888</v>
      </c>
      <c r="DJG8" s="2">
        <v>26032</v>
      </c>
      <c r="DJH8" s="2">
        <v>1212801</v>
      </c>
      <c r="DJI8" s="2">
        <v>57910</v>
      </c>
      <c r="DJJ8" s="2">
        <v>1916159</v>
      </c>
      <c r="DJK8" s="2">
        <v>64369</v>
      </c>
      <c r="DJL8" s="2">
        <v>38172</v>
      </c>
      <c r="DJM8" s="2" t="s">
        <v>5</v>
      </c>
      <c r="DJN8" s="2">
        <v>60257</v>
      </c>
      <c r="DJO8" s="2" t="s">
        <v>5</v>
      </c>
      <c r="DJP8" s="2">
        <v>99154</v>
      </c>
      <c r="DJQ8" s="2">
        <v>107659</v>
      </c>
      <c r="DJR8" s="2">
        <v>171066</v>
      </c>
      <c r="DJS8" s="2">
        <v>99419</v>
      </c>
      <c r="DJT8" s="2">
        <v>15178</v>
      </c>
      <c r="DJU8" s="2" t="s">
        <v>5</v>
      </c>
      <c r="DJV8" s="2">
        <v>708909</v>
      </c>
      <c r="DJW8" s="2" t="s">
        <v>5</v>
      </c>
      <c r="DJX8" s="2">
        <v>268447</v>
      </c>
      <c r="DJY8" s="2" t="s">
        <v>5</v>
      </c>
      <c r="DJZ8" s="2">
        <v>23638</v>
      </c>
      <c r="DKA8" s="2" t="s">
        <v>5</v>
      </c>
      <c r="DKB8" s="2" t="s">
        <v>5</v>
      </c>
      <c r="DKC8" s="2" t="s">
        <v>5</v>
      </c>
      <c r="DKD8" s="2" t="s">
        <v>5</v>
      </c>
      <c r="DKE8" s="2" t="s">
        <v>5</v>
      </c>
      <c r="DKF8" s="2" t="s">
        <v>5</v>
      </c>
      <c r="DKG8" s="2" t="s">
        <v>5</v>
      </c>
      <c r="DKH8" s="2" t="s">
        <v>5</v>
      </c>
      <c r="DKI8" s="2" t="s">
        <v>5</v>
      </c>
      <c r="DKJ8" s="2" t="s">
        <v>5</v>
      </c>
      <c r="DKK8" s="2" t="s">
        <v>5</v>
      </c>
      <c r="DKL8" s="2" t="s">
        <v>5</v>
      </c>
      <c r="DKM8" s="2" t="s">
        <v>5</v>
      </c>
      <c r="DKN8" s="2" t="s">
        <v>5</v>
      </c>
      <c r="DKO8" s="2">
        <v>3772</v>
      </c>
      <c r="DKP8" s="2" t="s">
        <v>5</v>
      </c>
      <c r="DKQ8" s="2" t="s">
        <v>5</v>
      </c>
      <c r="DKR8" s="2" t="s">
        <v>5</v>
      </c>
      <c r="DKS8" s="2">
        <v>7396</v>
      </c>
      <c r="DKT8" s="2" t="s">
        <v>5</v>
      </c>
      <c r="DKU8" s="2">
        <v>31141</v>
      </c>
      <c r="DKV8" s="2" t="s">
        <v>5</v>
      </c>
      <c r="DKW8" s="2">
        <v>11192</v>
      </c>
      <c r="DKX8" s="2" t="s">
        <v>5</v>
      </c>
      <c r="DKY8" s="2">
        <v>65972</v>
      </c>
      <c r="DKZ8" s="2" t="s">
        <v>5</v>
      </c>
      <c r="DLA8" s="2" t="s">
        <v>5</v>
      </c>
      <c r="DLB8" s="2">
        <v>823365</v>
      </c>
      <c r="DLC8" s="2" t="s">
        <v>5</v>
      </c>
      <c r="DLD8" s="2" t="s">
        <v>5</v>
      </c>
      <c r="DLE8" s="2">
        <v>1052</v>
      </c>
      <c r="DLF8" s="2" t="s">
        <v>5</v>
      </c>
      <c r="DLG8" s="2" t="s">
        <v>5</v>
      </c>
      <c r="DLH8" s="2">
        <v>18779</v>
      </c>
      <c r="DLI8" s="2">
        <v>43830</v>
      </c>
      <c r="DLJ8" s="2">
        <v>29877</v>
      </c>
      <c r="DLK8" s="2">
        <v>12070</v>
      </c>
      <c r="DLL8" s="2">
        <v>9338</v>
      </c>
      <c r="DLM8" s="2" t="s">
        <v>5</v>
      </c>
      <c r="DLN8" s="2">
        <v>320051</v>
      </c>
      <c r="DLO8" s="2" t="s">
        <v>5</v>
      </c>
      <c r="DLP8" s="2" t="s">
        <v>5</v>
      </c>
      <c r="DLQ8" s="2" t="s">
        <v>5</v>
      </c>
      <c r="DLR8" s="2" t="s">
        <v>5</v>
      </c>
      <c r="DLS8" s="2" t="s">
        <v>5</v>
      </c>
      <c r="DLT8" s="2" t="s">
        <v>5</v>
      </c>
      <c r="DLU8" s="2" t="s">
        <v>5</v>
      </c>
      <c r="DLV8" s="2">
        <v>213825</v>
      </c>
      <c r="DLW8" s="2">
        <v>362097</v>
      </c>
      <c r="DLX8" s="2" t="s">
        <v>5</v>
      </c>
      <c r="DLY8" s="2" t="s">
        <v>5</v>
      </c>
      <c r="DLZ8" s="2" t="s">
        <v>5</v>
      </c>
      <c r="DMA8" s="2">
        <v>56393</v>
      </c>
      <c r="DMB8" s="2" t="s">
        <v>5</v>
      </c>
      <c r="DMC8" s="2" t="s">
        <v>5</v>
      </c>
      <c r="DMD8" s="2">
        <v>17788000</v>
      </c>
      <c r="DME8" s="2">
        <v>134253</v>
      </c>
      <c r="DMF8" s="2">
        <v>145315</v>
      </c>
      <c r="DMG8" s="2">
        <v>1153478</v>
      </c>
      <c r="DMH8" s="2" t="s">
        <v>5</v>
      </c>
      <c r="DMI8" s="2" t="s">
        <v>5</v>
      </c>
      <c r="DMJ8" s="2">
        <v>7610</v>
      </c>
      <c r="DMK8" s="2">
        <v>3498</v>
      </c>
      <c r="DML8" s="2">
        <v>46761</v>
      </c>
      <c r="DMM8" s="2" t="s">
        <v>5</v>
      </c>
      <c r="DMN8" s="2">
        <v>162973</v>
      </c>
      <c r="DMO8" s="2">
        <v>45274</v>
      </c>
      <c r="DMP8" s="2" t="s">
        <v>5</v>
      </c>
      <c r="DMQ8" s="2">
        <v>17943</v>
      </c>
      <c r="DMR8" s="2">
        <v>78640</v>
      </c>
      <c r="DMS8" s="2">
        <v>86432</v>
      </c>
      <c r="DMT8" s="2">
        <v>8094117</v>
      </c>
      <c r="DMU8" s="2">
        <v>149042</v>
      </c>
      <c r="DMV8" s="2">
        <v>24369</v>
      </c>
      <c r="DMW8" s="2">
        <v>11885</v>
      </c>
      <c r="DMX8" s="2">
        <v>16436</v>
      </c>
      <c r="DMY8" s="2">
        <v>437</v>
      </c>
      <c r="DMZ8" s="2">
        <v>124005</v>
      </c>
      <c r="DNA8" s="2">
        <v>14037</v>
      </c>
      <c r="DNB8" s="2" t="s">
        <v>5</v>
      </c>
      <c r="DNC8" s="2">
        <v>6782</v>
      </c>
      <c r="DND8" s="2">
        <v>116671</v>
      </c>
      <c r="DNE8" s="2" t="s">
        <v>5</v>
      </c>
      <c r="DNF8" s="2">
        <v>199226</v>
      </c>
      <c r="DNG8" s="2">
        <v>2122</v>
      </c>
      <c r="DNH8" s="2" t="s">
        <v>5</v>
      </c>
      <c r="DNI8" s="2" t="s">
        <v>5</v>
      </c>
      <c r="DNJ8" s="2" t="s">
        <v>5</v>
      </c>
      <c r="DNK8" s="2">
        <v>616836</v>
      </c>
      <c r="DNL8" s="2">
        <v>67964</v>
      </c>
      <c r="DNM8" s="2">
        <v>164535</v>
      </c>
      <c r="DNN8" s="2" t="s">
        <v>5</v>
      </c>
      <c r="DNO8" s="2" t="s">
        <v>5</v>
      </c>
      <c r="DNP8" s="2" t="s">
        <v>5</v>
      </c>
      <c r="DNQ8" s="2">
        <v>81939</v>
      </c>
      <c r="DNR8" s="2" t="s">
        <v>5</v>
      </c>
      <c r="DNS8" s="2" t="s">
        <v>5</v>
      </c>
      <c r="DNT8" s="2">
        <v>448601</v>
      </c>
      <c r="DNU8" s="2" t="s">
        <v>5</v>
      </c>
      <c r="DNV8" s="2">
        <v>569081</v>
      </c>
      <c r="DNW8" s="2">
        <v>85477</v>
      </c>
      <c r="DNX8" s="2" t="s">
        <v>5</v>
      </c>
      <c r="DNY8" s="2" t="s">
        <v>5</v>
      </c>
      <c r="DNZ8" s="2" t="s">
        <v>5</v>
      </c>
      <c r="DOA8" s="2" t="s">
        <v>5</v>
      </c>
      <c r="DOB8" s="2" t="s">
        <v>5</v>
      </c>
      <c r="DOC8" s="2">
        <v>75204</v>
      </c>
      <c r="DOD8" s="2" t="s">
        <v>5</v>
      </c>
      <c r="DOE8" s="2" t="s">
        <v>5</v>
      </c>
      <c r="DOF8" s="2" t="s">
        <v>5</v>
      </c>
      <c r="DOG8" s="2" t="s">
        <v>5</v>
      </c>
      <c r="DOH8" s="2">
        <v>45976</v>
      </c>
      <c r="DOI8" s="2" t="s">
        <v>5</v>
      </c>
      <c r="DOJ8" s="2">
        <v>21357552</v>
      </c>
      <c r="DOK8" s="2">
        <v>9688</v>
      </c>
      <c r="DOL8" s="2" t="s">
        <v>5</v>
      </c>
      <c r="DOM8" s="2">
        <v>98487</v>
      </c>
      <c r="DON8" s="2">
        <v>10260</v>
      </c>
      <c r="DOO8" s="2" t="s">
        <v>5</v>
      </c>
      <c r="DOP8" s="2" t="s">
        <v>5</v>
      </c>
      <c r="DOQ8" s="2">
        <v>152453</v>
      </c>
      <c r="DOR8" s="2" t="s">
        <v>5</v>
      </c>
      <c r="DOS8" s="2" t="s">
        <v>5</v>
      </c>
      <c r="DOT8" s="2">
        <v>3938014</v>
      </c>
      <c r="DOU8" s="2" t="s">
        <v>5</v>
      </c>
      <c r="DOV8" s="2">
        <v>129155</v>
      </c>
      <c r="DOW8" s="2">
        <v>27646000</v>
      </c>
      <c r="DOX8" s="2" t="s">
        <v>5</v>
      </c>
      <c r="DOY8" s="2" t="s">
        <v>5</v>
      </c>
      <c r="DOZ8" s="2" t="s">
        <v>5</v>
      </c>
      <c r="DPA8" s="2" t="s">
        <v>5</v>
      </c>
      <c r="DPB8" s="2" t="s">
        <v>5</v>
      </c>
      <c r="DPC8" s="2" t="s">
        <v>5</v>
      </c>
      <c r="DPD8" s="2">
        <v>538070</v>
      </c>
      <c r="DPE8" s="2">
        <v>0</v>
      </c>
      <c r="DPF8" s="2">
        <v>213521</v>
      </c>
      <c r="DPG8" s="2" t="s">
        <v>5</v>
      </c>
      <c r="DPH8" s="2" t="s">
        <v>5</v>
      </c>
      <c r="DPI8" s="2" t="s">
        <v>5</v>
      </c>
      <c r="DPJ8" s="2" t="s">
        <v>5</v>
      </c>
      <c r="DPK8" s="2">
        <v>57724</v>
      </c>
      <c r="DPL8" s="2">
        <v>175588</v>
      </c>
      <c r="DPM8" s="2" t="s">
        <v>5</v>
      </c>
      <c r="DPN8" s="2" t="s">
        <v>5</v>
      </c>
      <c r="DPO8" s="2">
        <v>31470</v>
      </c>
      <c r="DPP8" s="2">
        <v>129443</v>
      </c>
      <c r="DPQ8" s="2" t="s">
        <v>5</v>
      </c>
      <c r="DPR8" s="2">
        <v>114635</v>
      </c>
      <c r="DPS8" s="2">
        <v>119386</v>
      </c>
      <c r="DPT8" s="2">
        <v>126888</v>
      </c>
      <c r="DPU8" s="2">
        <v>1687769</v>
      </c>
      <c r="DPV8" s="2" t="s">
        <v>5</v>
      </c>
      <c r="DPW8" s="2" t="s">
        <v>5</v>
      </c>
      <c r="DPX8" s="2">
        <v>138455</v>
      </c>
      <c r="DPY8" s="2">
        <v>89622</v>
      </c>
      <c r="DPZ8" s="2">
        <v>349136</v>
      </c>
      <c r="DQA8" s="2">
        <v>3292</v>
      </c>
      <c r="DQB8" s="2">
        <v>42190</v>
      </c>
      <c r="DQC8" s="2" t="s">
        <v>5</v>
      </c>
      <c r="DQD8" s="2" t="s">
        <v>5</v>
      </c>
      <c r="DQE8" s="2">
        <v>2933194</v>
      </c>
      <c r="DQF8" s="2">
        <v>24538</v>
      </c>
      <c r="DQG8" s="2">
        <v>11837</v>
      </c>
      <c r="DQH8" s="2">
        <v>12830</v>
      </c>
      <c r="DQI8" s="2" t="s">
        <v>5</v>
      </c>
      <c r="DQJ8" s="2" t="s">
        <v>5</v>
      </c>
      <c r="DQK8" s="2">
        <v>174819</v>
      </c>
      <c r="DQL8" s="2" t="s">
        <v>5</v>
      </c>
      <c r="DQM8" s="2" t="s">
        <v>5</v>
      </c>
      <c r="DQN8" s="2" t="s">
        <v>5</v>
      </c>
      <c r="DQO8" s="2" t="s">
        <v>5</v>
      </c>
      <c r="DQP8" s="2">
        <v>25347</v>
      </c>
      <c r="DQQ8" s="2">
        <v>74997</v>
      </c>
      <c r="DQR8" s="2" t="s">
        <v>5</v>
      </c>
      <c r="DQS8" s="2" t="s">
        <v>5</v>
      </c>
      <c r="DQT8" s="2">
        <v>46950</v>
      </c>
      <c r="DQU8" s="2" t="s">
        <v>5</v>
      </c>
      <c r="DQV8" s="2" t="s">
        <v>5</v>
      </c>
      <c r="DQW8" s="2">
        <v>9604</v>
      </c>
      <c r="DQX8" s="2" t="s">
        <v>5</v>
      </c>
      <c r="DQY8" s="2" t="s">
        <v>5</v>
      </c>
      <c r="DQZ8" s="2" t="s">
        <v>5</v>
      </c>
      <c r="DRA8" s="2" t="s">
        <v>5</v>
      </c>
      <c r="DRB8" s="2">
        <v>110448</v>
      </c>
      <c r="DRC8" s="2">
        <v>184503</v>
      </c>
      <c r="DRD8" s="2" t="s">
        <v>5</v>
      </c>
      <c r="DRE8" s="2" t="s">
        <v>5</v>
      </c>
      <c r="DRF8" s="2">
        <v>284034</v>
      </c>
      <c r="DRG8" s="2">
        <v>246739</v>
      </c>
      <c r="DRH8" s="2">
        <v>2594</v>
      </c>
      <c r="DRI8" s="2">
        <v>21391</v>
      </c>
      <c r="DRJ8" s="2">
        <v>5494207</v>
      </c>
      <c r="DRK8" s="2">
        <v>27103</v>
      </c>
      <c r="DRL8" s="2">
        <v>5978</v>
      </c>
      <c r="DRM8" s="2">
        <v>98812</v>
      </c>
      <c r="DRN8" s="2">
        <v>147905</v>
      </c>
      <c r="DRO8" s="2">
        <v>14377</v>
      </c>
      <c r="DRP8" s="2">
        <v>17108</v>
      </c>
      <c r="DRQ8" s="2">
        <v>36085</v>
      </c>
      <c r="DRR8" s="2">
        <v>18428</v>
      </c>
      <c r="DRS8" s="2">
        <v>25066</v>
      </c>
      <c r="DRT8" s="2">
        <v>212348</v>
      </c>
      <c r="DRU8" s="2" t="s">
        <v>5</v>
      </c>
      <c r="DRV8" s="2">
        <v>713776</v>
      </c>
      <c r="DRW8" s="2" t="s">
        <v>5</v>
      </c>
      <c r="DRX8" s="2" t="s">
        <v>5</v>
      </c>
      <c r="DRY8" s="2" t="s">
        <v>5</v>
      </c>
      <c r="DRZ8" s="2">
        <v>109946</v>
      </c>
      <c r="DSA8" s="2" t="s">
        <v>5</v>
      </c>
      <c r="DSB8" s="2" t="s">
        <v>5</v>
      </c>
      <c r="DSC8" s="2" t="s">
        <v>5</v>
      </c>
      <c r="DSD8" s="2">
        <v>15198</v>
      </c>
      <c r="DSE8" s="2" t="s">
        <v>5</v>
      </c>
      <c r="DSF8" s="2">
        <v>22464</v>
      </c>
      <c r="DSG8" s="2">
        <v>8688</v>
      </c>
      <c r="DSH8" s="2">
        <v>65250</v>
      </c>
      <c r="DSI8" s="2" t="s">
        <v>5</v>
      </c>
      <c r="DSJ8" s="2">
        <v>621732</v>
      </c>
      <c r="DSK8" s="2" t="s">
        <v>5</v>
      </c>
      <c r="DSL8" s="2">
        <v>8706</v>
      </c>
      <c r="DSM8" s="2">
        <v>7371</v>
      </c>
      <c r="DSN8" s="2">
        <v>725</v>
      </c>
      <c r="DSO8" s="2">
        <v>10926</v>
      </c>
      <c r="DSP8" s="2">
        <v>2110</v>
      </c>
      <c r="DSQ8" s="2">
        <v>17398</v>
      </c>
      <c r="DSR8" s="2">
        <v>21414</v>
      </c>
      <c r="DSS8" s="2">
        <v>275673</v>
      </c>
      <c r="DST8" s="2">
        <v>6344</v>
      </c>
      <c r="DSU8" s="2">
        <v>70011</v>
      </c>
      <c r="DSV8" s="2">
        <v>10232</v>
      </c>
      <c r="DSW8" s="2">
        <v>22707</v>
      </c>
      <c r="DSX8" s="2">
        <v>5723</v>
      </c>
      <c r="DSY8" s="2">
        <v>19896</v>
      </c>
      <c r="DSZ8" s="2">
        <v>38419</v>
      </c>
      <c r="DTA8" s="2">
        <v>11334</v>
      </c>
      <c r="DTB8" s="2">
        <v>3948</v>
      </c>
      <c r="DTC8" s="2">
        <v>4130</v>
      </c>
      <c r="DTD8" s="2">
        <v>9655</v>
      </c>
      <c r="DTE8" s="2">
        <v>54849</v>
      </c>
      <c r="DTF8" s="2">
        <v>1564</v>
      </c>
      <c r="DTG8" s="2">
        <v>15962000</v>
      </c>
      <c r="DTH8" s="2">
        <v>5671</v>
      </c>
      <c r="DTI8" s="2">
        <v>3070</v>
      </c>
      <c r="DTJ8" s="2">
        <v>31582</v>
      </c>
      <c r="DTK8" s="2">
        <v>14038</v>
      </c>
      <c r="DTL8" s="2">
        <v>81049</v>
      </c>
      <c r="DTM8" s="2">
        <v>2765</v>
      </c>
      <c r="DTN8" s="2">
        <v>27464</v>
      </c>
      <c r="DTO8" s="2">
        <v>153886</v>
      </c>
      <c r="DTP8" s="2">
        <v>36542</v>
      </c>
      <c r="DTQ8" s="2">
        <v>15557</v>
      </c>
      <c r="DTR8" s="2">
        <v>9540</v>
      </c>
      <c r="DTS8" s="2">
        <v>779205</v>
      </c>
      <c r="DTT8" s="2">
        <v>6314</v>
      </c>
      <c r="DTU8" s="2">
        <v>197927</v>
      </c>
      <c r="DTV8" s="2">
        <v>96324</v>
      </c>
      <c r="DTW8" s="2">
        <v>342</v>
      </c>
      <c r="DTX8" s="2">
        <v>13428</v>
      </c>
      <c r="DTY8" s="2">
        <v>27772</v>
      </c>
      <c r="DTZ8" s="2">
        <v>7703</v>
      </c>
      <c r="DUA8" s="2">
        <v>228587</v>
      </c>
      <c r="DUB8" s="2">
        <v>6541</v>
      </c>
      <c r="DUC8" s="2">
        <v>2148</v>
      </c>
      <c r="DUD8" s="2">
        <v>21471</v>
      </c>
      <c r="DUE8" s="2">
        <v>1304</v>
      </c>
      <c r="DUF8" s="2">
        <v>11852</v>
      </c>
      <c r="DUG8" s="2">
        <v>32723</v>
      </c>
      <c r="DUH8" s="2">
        <v>13306234</v>
      </c>
      <c r="DUI8" s="2">
        <v>13388</v>
      </c>
      <c r="DUJ8" s="2">
        <v>45631</v>
      </c>
      <c r="DUK8" s="2">
        <v>5245</v>
      </c>
      <c r="DUL8" s="2">
        <v>36673</v>
      </c>
      <c r="DUM8" s="2">
        <v>52382</v>
      </c>
      <c r="DUN8" s="2">
        <v>22438</v>
      </c>
      <c r="DUO8" s="2">
        <v>2897</v>
      </c>
      <c r="DUP8" s="2">
        <v>118510</v>
      </c>
      <c r="DUQ8" s="2">
        <v>19274</v>
      </c>
      <c r="DUR8" s="2">
        <v>100973</v>
      </c>
      <c r="DUS8" s="2">
        <v>2607</v>
      </c>
      <c r="DUT8" s="2">
        <v>3992</v>
      </c>
      <c r="DUU8" s="2">
        <v>300510</v>
      </c>
      <c r="DUV8" s="2">
        <v>29484</v>
      </c>
      <c r="DUW8" s="2">
        <v>9137</v>
      </c>
      <c r="DUX8" s="2">
        <v>524</v>
      </c>
      <c r="DUY8" s="2">
        <v>8985</v>
      </c>
      <c r="DUZ8" s="2">
        <v>32325</v>
      </c>
      <c r="DVA8" s="2">
        <v>24804</v>
      </c>
      <c r="DVB8" s="2">
        <v>184000</v>
      </c>
      <c r="DVC8" s="2">
        <v>6540</v>
      </c>
      <c r="DVD8" s="2">
        <v>11314</v>
      </c>
      <c r="DVE8" s="2">
        <v>10991</v>
      </c>
      <c r="DVF8" s="2">
        <v>8149</v>
      </c>
      <c r="DVG8" s="2">
        <v>31831</v>
      </c>
      <c r="DVH8" s="2">
        <v>13120</v>
      </c>
      <c r="DVI8" s="2">
        <v>153133</v>
      </c>
      <c r="DVJ8" s="2">
        <v>6506</v>
      </c>
      <c r="DVK8" s="2">
        <v>14242</v>
      </c>
      <c r="DVL8" s="2">
        <v>10357</v>
      </c>
      <c r="DVM8" s="2">
        <v>25284</v>
      </c>
      <c r="DVN8" s="2">
        <v>774001</v>
      </c>
      <c r="DVO8" s="2">
        <v>20995</v>
      </c>
      <c r="DVP8" s="2">
        <v>5060</v>
      </c>
      <c r="DVQ8" s="2">
        <v>8833</v>
      </c>
      <c r="DVR8" s="2">
        <v>2219</v>
      </c>
      <c r="DVS8" s="2">
        <v>14804</v>
      </c>
      <c r="DVT8" s="2">
        <v>13075</v>
      </c>
      <c r="DVU8" s="2">
        <v>6958</v>
      </c>
      <c r="DVV8" s="2">
        <v>24225</v>
      </c>
      <c r="DVW8" s="2">
        <v>10731</v>
      </c>
      <c r="DVX8" s="2">
        <v>21214</v>
      </c>
      <c r="DVY8" s="2">
        <v>95008</v>
      </c>
      <c r="DVZ8" s="2">
        <v>18610</v>
      </c>
      <c r="DWA8" s="2">
        <v>2076</v>
      </c>
      <c r="DWB8" s="2">
        <v>3988</v>
      </c>
      <c r="DWC8" s="2">
        <v>18429</v>
      </c>
      <c r="DWD8" s="2">
        <v>46767</v>
      </c>
      <c r="DWE8" s="2">
        <v>2024</v>
      </c>
      <c r="DWF8" s="2">
        <v>13705</v>
      </c>
      <c r="DWG8" s="2">
        <v>87213</v>
      </c>
      <c r="DWH8" s="2">
        <v>11802</v>
      </c>
      <c r="DWI8" s="2">
        <v>23104</v>
      </c>
      <c r="DWJ8" s="2">
        <v>86696</v>
      </c>
      <c r="DWK8" s="2">
        <v>10623</v>
      </c>
      <c r="DWL8" s="2">
        <v>12361</v>
      </c>
      <c r="DWM8" s="2">
        <v>23236</v>
      </c>
      <c r="DWN8" s="2">
        <v>9037</v>
      </c>
      <c r="DWO8" s="2">
        <v>5592</v>
      </c>
      <c r="DWP8" s="2">
        <v>25033</v>
      </c>
      <c r="DWQ8" s="2">
        <v>3981</v>
      </c>
      <c r="DWR8" s="2">
        <v>28918</v>
      </c>
      <c r="DWS8" s="2">
        <v>12237</v>
      </c>
      <c r="DWT8" s="2">
        <v>9708</v>
      </c>
      <c r="DWU8" s="2">
        <v>3602</v>
      </c>
      <c r="DWV8" s="2">
        <v>9088</v>
      </c>
      <c r="DWW8" s="2">
        <v>6680</v>
      </c>
      <c r="DWX8" s="2">
        <v>16464</v>
      </c>
      <c r="DWY8" s="2">
        <v>5587</v>
      </c>
      <c r="DWZ8" s="2">
        <v>9072</v>
      </c>
      <c r="DXA8" s="2">
        <v>17677</v>
      </c>
      <c r="DXB8" s="2">
        <v>36136</v>
      </c>
      <c r="DXC8" s="2">
        <v>9665</v>
      </c>
      <c r="DXD8" s="2">
        <v>11331423</v>
      </c>
      <c r="DXE8" s="2">
        <v>26246</v>
      </c>
      <c r="DXF8" s="2">
        <v>2560</v>
      </c>
      <c r="DXG8" s="2">
        <v>59145</v>
      </c>
      <c r="DXH8" s="2">
        <v>9845</v>
      </c>
      <c r="DXI8" s="2">
        <v>79031</v>
      </c>
      <c r="DXJ8" s="2">
        <v>54881</v>
      </c>
      <c r="DXK8" s="2">
        <v>74148</v>
      </c>
      <c r="DXL8" s="2">
        <v>17989</v>
      </c>
      <c r="DXM8" s="2">
        <v>193333</v>
      </c>
      <c r="DXN8" s="2">
        <v>2579</v>
      </c>
      <c r="DXO8" s="2">
        <v>64319</v>
      </c>
      <c r="DXP8" s="2">
        <v>15710</v>
      </c>
      <c r="DXQ8" s="2">
        <v>6582</v>
      </c>
      <c r="DXR8" s="2">
        <v>6503</v>
      </c>
      <c r="DXS8" s="2">
        <v>16356</v>
      </c>
      <c r="DXT8" s="2">
        <v>1184</v>
      </c>
      <c r="DXU8" s="2">
        <v>6957</v>
      </c>
      <c r="DXV8" s="2">
        <v>10327</v>
      </c>
      <c r="DXW8" s="2">
        <v>6833</v>
      </c>
      <c r="DXX8" s="2">
        <v>40397</v>
      </c>
      <c r="DXY8" s="2">
        <v>7886</v>
      </c>
      <c r="DXZ8" s="2">
        <v>2226</v>
      </c>
      <c r="DYA8" s="2">
        <v>65988</v>
      </c>
      <c r="DYB8" s="2">
        <v>77864</v>
      </c>
      <c r="DYC8" s="2">
        <v>888</v>
      </c>
      <c r="DYD8" s="2">
        <v>2541</v>
      </c>
      <c r="DYE8" s="2">
        <v>89370</v>
      </c>
      <c r="DYF8" s="2">
        <v>482</v>
      </c>
      <c r="DYG8" s="2">
        <v>7774</v>
      </c>
      <c r="DYH8" s="2">
        <v>6512</v>
      </c>
      <c r="DYI8" s="2">
        <v>17277</v>
      </c>
      <c r="DYJ8" s="2">
        <v>450848</v>
      </c>
      <c r="DYK8" s="2">
        <v>57572487</v>
      </c>
      <c r="DYL8" s="2">
        <v>49622</v>
      </c>
      <c r="DYM8" s="2">
        <v>214994</v>
      </c>
      <c r="DYN8" s="2">
        <v>110051</v>
      </c>
      <c r="DYO8" s="2">
        <v>2078</v>
      </c>
      <c r="DYP8" s="2">
        <v>83092</v>
      </c>
      <c r="DYQ8" s="2">
        <v>1521</v>
      </c>
      <c r="DYR8" s="2">
        <v>37772</v>
      </c>
      <c r="DYS8" s="2">
        <v>52955</v>
      </c>
      <c r="DYT8" s="2">
        <v>9307</v>
      </c>
      <c r="DYU8" s="2">
        <v>3853</v>
      </c>
      <c r="DYV8" s="2">
        <v>2460</v>
      </c>
      <c r="DYW8" s="2">
        <v>15165</v>
      </c>
      <c r="DYX8" s="2">
        <v>10270</v>
      </c>
      <c r="DYY8" s="2">
        <v>1729</v>
      </c>
      <c r="DYZ8" s="2">
        <v>26706</v>
      </c>
      <c r="DZA8" s="2">
        <v>26218</v>
      </c>
      <c r="DZB8" s="2">
        <v>13194</v>
      </c>
      <c r="DZC8" s="2">
        <v>12023</v>
      </c>
      <c r="DZD8" s="2">
        <v>3980</v>
      </c>
      <c r="DZE8" s="2">
        <v>175350</v>
      </c>
      <c r="DZF8" s="2">
        <v>31656</v>
      </c>
      <c r="DZG8" s="2">
        <v>53972</v>
      </c>
      <c r="DZH8" s="2">
        <v>10168</v>
      </c>
      <c r="DZI8" s="2">
        <v>43982</v>
      </c>
      <c r="DZJ8" s="2">
        <v>7208</v>
      </c>
      <c r="DZK8" s="2">
        <v>3550017</v>
      </c>
      <c r="DZL8" s="2">
        <v>502</v>
      </c>
      <c r="DZM8" s="2">
        <v>22897</v>
      </c>
      <c r="DZN8" s="2">
        <v>44322</v>
      </c>
      <c r="DZO8" s="2">
        <v>4506</v>
      </c>
      <c r="DZP8" s="2">
        <v>23119</v>
      </c>
      <c r="DZQ8" s="2">
        <v>2433</v>
      </c>
      <c r="DZR8" s="2">
        <v>818</v>
      </c>
      <c r="DZS8" s="2">
        <v>28012</v>
      </c>
      <c r="DZT8" s="2">
        <v>233027</v>
      </c>
      <c r="DZU8" s="2">
        <v>78525</v>
      </c>
      <c r="DZV8" s="2">
        <v>1591145</v>
      </c>
      <c r="DZW8" s="2">
        <v>5122</v>
      </c>
      <c r="DZX8" s="2">
        <v>43194</v>
      </c>
      <c r="DZY8" s="2">
        <v>114088</v>
      </c>
      <c r="DZZ8" s="2">
        <v>17118</v>
      </c>
      <c r="EAA8" s="2">
        <v>20748</v>
      </c>
      <c r="EAB8" s="2">
        <v>20804</v>
      </c>
      <c r="EAC8" s="2">
        <v>2568</v>
      </c>
      <c r="EAD8" s="2">
        <v>6986</v>
      </c>
      <c r="EAE8" s="2">
        <v>1786</v>
      </c>
      <c r="EAF8" s="2">
        <v>6676</v>
      </c>
      <c r="EAG8" s="2">
        <v>6610</v>
      </c>
      <c r="EAH8" s="2">
        <v>2671</v>
      </c>
      <c r="EAI8" s="2">
        <v>4003</v>
      </c>
      <c r="EAJ8" s="2">
        <v>28173</v>
      </c>
      <c r="EAK8" s="2">
        <v>15057</v>
      </c>
      <c r="EAL8" s="2">
        <v>25170</v>
      </c>
      <c r="EAM8" s="2">
        <v>6488</v>
      </c>
      <c r="EAN8" s="2">
        <v>11383</v>
      </c>
      <c r="EAO8" s="2">
        <v>4336</v>
      </c>
      <c r="EAP8" s="2">
        <v>3410</v>
      </c>
      <c r="EAQ8" s="2">
        <v>2441</v>
      </c>
      <c r="EAR8" s="2">
        <v>2424</v>
      </c>
      <c r="EAS8" s="2">
        <v>11292</v>
      </c>
      <c r="EAT8" s="2">
        <v>10170</v>
      </c>
      <c r="EAU8" s="2">
        <v>24413</v>
      </c>
      <c r="EAV8" s="2">
        <v>19759</v>
      </c>
      <c r="EAW8" s="2">
        <v>41317</v>
      </c>
      <c r="EAX8" s="2">
        <v>4558</v>
      </c>
      <c r="EAY8" s="2">
        <v>17921</v>
      </c>
      <c r="EAZ8" s="2">
        <v>9972</v>
      </c>
      <c r="EBA8" s="2">
        <v>27739</v>
      </c>
      <c r="EBB8" s="2">
        <v>188469</v>
      </c>
      <c r="EBC8" s="2">
        <v>53859</v>
      </c>
      <c r="EBD8" s="2">
        <v>16928</v>
      </c>
      <c r="EBE8" s="2">
        <v>41287</v>
      </c>
      <c r="EBF8" s="2">
        <v>22203</v>
      </c>
      <c r="EBG8" s="2">
        <v>11187</v>
      </c>
      <c r="EBH8" s="2">
        <v>91378</v>
      </c>
      <c r="EBI8" s="2">
        <v>121194</v>
      </c>
      <c r="EBJ8" s="2">
        <v>12809</v>
      </c>
      <c r="EBK8" s="2">
        <v>1665</v>
      </c>
      <c r="EBL8" s="2">
        <v>9871</v>
      </c>
      <c r="EBM8" s="2">
        <v>3178</v>
      </c>
      <c r="EBN8" s="2">
        <v>8876</v>
      </c>
      <c r="EBO8" s="2">
        <v>1568</v>
      </c>
      <c r="EBP8" s="2">
        <v>13504</v>
      </c>
      <c r="EBQ8" s="2">
        <v>6413</v>
      </c>
      <c r="EBR8" s="2">
        <v>5161</v>
      </c>
      <c r="EBS8" s="2">
        <v>7418</v>
      </c>
      <c r="EBT8" s="2">
        <v>285165</v>
      </c>
      <c r="EBU8" s="2">
        <v>100037</v>
      </c>
      <c r="EBV8" s="2">
        <v>147370</v>
      </c>
      <c r="EBW8" s="2">
        <v>45618</v>
      </c>
      <c r="EBX8" s="2">
        <v>9649</v>
      </c>
      <c r="EBY8" s="2">
        <v>51080</v>
      </c>
      <c r="EBZ8" s="2">
        <v>37166</v>
      </c>
      <c r="ECA8" s="2">
        <v>31374</v>
      </c>
      <c r="ECB8" s="2">
        <v>125853</v>
      </c>
      <c r="ECC8" s="2">
        <v>62006</v>
      </c>
      <c r="ECD8" s="2">
        <v>62976</v>
      </c>
      <c r="ECE8" s="2">
        <v>7089</v>
      </c>
      <c r="ECF8" s="2">
        <v>3179</v>
      </c>
      <c r="ECG8" s="2">
        <v>125065</v>
      </c>
      <c r="ECH8" s="2">
        <v>26474</v>
      </c>
      <c r="ECI8" s="2">
        <v>436173</v>
      </c>
      <c r="ECJ8" s="2">
        <v>40329</v>
      </c>
      <c r="ECK8" s="2">
        <v>36769</v>
      </c>
      <c r="ECL8" s="2">
        <v>3750</v>
      </c>
      <c r="ECM8" s="2">
        <v>14354</v>
      </c>
      <c r="ECN8" s="2">
        <v>38972</v>
      </c>
      <c r="ECO8" s="2">
        <v>49417</v>
      </c>
      <c r="ECP8" s="2">
        <v>4970</v>
      </c>
      <c r="ECQ8" s="2">
        <v>61082</v>
      </c>
      <c r="ECR8" s="2">
        <v>50908</v>
      </c>
      <c r="ECS8" s="2">
        <v>53604</v>
      </c>
      <c r="ECT8" s="2">
        <v>46802</v>
      </c>
      <c r="ECU8" s="2">
        <v>597931</v>
      </c>
      <c r="ECV8" s="2" t="s">
        <v>5</v>
      </c>
      <c r="ECW8" s="2">
        <v>12133</v>
      </c>
      <c r="ECX8" s="2">
        <v>22197</v>
      </c>
      <c r="ECY8" s="2">
        <v>2748</v>
      </c>
      <c r="ECZ8" s="2">
        <v>13212</v>
      </c>
      <c r="EDA8" s="2">
        <v>130702</v>
      </c>
      <c r="EDB8" s="2">
        <v>32150</v>
      </c>
      <c r="EDC8" s="2">
        <v>14641</v>
      </c>
      <c r="EDD8" s="2">
        <v>11466</v>
      </c>
      <c r="EDE8" s="2">
        <v>7297</v>
      </c>
      <c r="EDF8" s="2">
        <v>2110</v>
      </c>
      <c r="EDG8" s="2">
        <v>31646</v>
      </c>
      <c r="EDH8" s="2">
        <v>49333</v>
      </c>
      <c r="EDI8" s="2">
        <v>238251</v>
      </c>
      <c r="EDJ8" s="2">
        <v>98115</v>
      </c>
      <c r="EDK8" s="2">
        <v>104843</v>
      </c>
      <c r="EDL8" s="2">
        <v>6453</v>
      </c>
      <c r="EDM8" s="2">
        <v>11400</v>
      </c>
      <c r="EDN8" s="2">
        <v>8710</v>
      </c>
      <c r="EDO8" s="2">
        <v>7954</v>
      </c>
      <c r="EDP8" s="2">
        <v>27608</v>
      </c>
      <c r="EDQ8" s="2">
        <v>13848</v>
      </c>
      <c r="EDR8" s="2">
        <v>10672</v>
      </c>
      <c r="EDS8" s="2">
        <v>15685</v>
      </c>
      <c r="EDT8" s="2">
        <v>23969</v>
      </c>
      <c r="EDU8" s="2">
        <v>167644</v>
      </c>
      <c r="EDV8" s="2">
        <v>12582</v>
      </c>
      <c r="EDW8" s="2">
        <v>274156</v>
      </c>
      <c r="EDX8" s="2">
        <v>7733</v>
      </c>
      <c r="EDY8" s="2">
        <v>23751</v>
      </c>
      <c r="EDZ8" s="2">
        <v>7179</v>
      </c>
      <c r="EEA8" s="2">
        <v>18757</v>
      </c>
      <c r="EEB8" s="2">
        <v>36652</v>
      </c>
      <c r="EEC8" s="2">
        <v>45394</v>
      </c>
      <c r="EED8" s="2">
        <v>18161</v>
      </c>
      <c r="EEE8" s="2">
        <v>13067</v>
      </c>
      <c r="EEF8" s="2">
        <v>2936</v>
      </c>
      <c r="EEG8" s="2">
        <v>3101</v>
      </c>
      <c r="EEH8" s="2">
        <v>8906</v>
      </c>
      <c r="EEI8" s="2">
        <v>8718</v>
      </c>
      <c r="EEJ8" s="2">
        <v>37054</v>
      </c>
      <c r="EEK8" s="2">
        <v>7454</v>
      </c>
      <c r="EEL8" s="2">
        <v>14745</v>
      </c>
      <c r="EEM8" s="2">
        <v>2719</v>
      </c>
      <c r="EEN8" s="2">
        <v>4187</v>
      </c>
      <c r="EEO8" s="2">
        <v>1523</v>
      </c>
      <c r="EEP8" s="2">
        <v>9594</v>
      </c>
      <c r="EEQ8" s="2">
        <v>2427</v>
      </c>
      <c r="EER8" s="2">
        <v>4304</v>
      </c>
      <c r="EES8" s="2">
        <v>5044</v>
      </c>
      <c r="EET8" s="2">
        <v>3512</v>
      </c>
      <c r="EEU8" s="2">
        <v>17261</v>
      </c>
      <c r="EEV8" s="2">
        <v>7269</v>
      </c>
      <c r="EEW8" s="2">
        <v>13573</v>
      </c>
      <c r="EEX8" s="2">
        <v>32637</v>
      </c>
      <c r="EEY8" s="2">
        <v>1598</v>
      </c>
      <c r="EEZ8" s="2">
        <v>20822</v>
      </c>
      <c r="EFA8" s="2">
        <v>13012</v>
      </c>
      <c r="EFB8" s="2">
        <v>22105</v>
      </c>
      <c r="EFC8" s="2">
        <v>6253</v>
      </c>
      <c r="EFD8" s="2">
        <v>42316</v>
      </c>
      <c r="EFE8" s="2">
        <v>32350</v>
      </c>
      <c r="EFF8" s="2">
        <v>64662</v>
      </c>
      <c r="EFG8" s="2">
        <v>16954</v>
      </c>
      <c r="EFH8" s="2">
        <v>7554</v>
      </c>
      <c r="EFI8" s="2">
        <v>6237</v>
      </c>
      <c r="EFJ8" s="2">
        <v>8691</v>
      </c>
      <c r="EFK8" s="2">
        <v>5414</v>
      </c>
      <c r="EFL8" s="2">
        <v>8930</v>
      </c>
      <c r="EFM8" s="2">
        <v>27064</v>
      </c>
      <c r="EFN8" s="2">
        <v>24811</v>
      </c>
      <c r="EFO8" s="2">
        <v>99293</v>
      </c>
      <c r="EFP8" s="2">
        <v>27814</v>
      </c>
      <c r="EFQ8" s="2">
        <v>1941754</v>
      </c>
      <c r="EFR8" s="2">
        <v>46250</v>
      </c>
      <c r="EFS8" s="2">
        <v>61516</v>
      </c>
      <c r="EFT8" s="2">
        <v>27139</v>
      </c>
      <c r="EFU8" s="2">
        <v>7630</v>
      </c>
      <c r="EFV8" s="2">
        <v>41504</v>
      </c>
      <c r="EFW8" s="2">
        <v>41177</v>
      </c>
      <c r="EFX8" s="2">
        <v>57977</v>
      </c>
      <c r="EFY8" s="2">
        <v>160943</v>
      </c>
      <c r="EFZ8" s="2">
        <v>85693</v>
      </c>
      <c r="EGA8" s="2">
        <v>1823165</v>
      </c>
      <c r="EGB8" s="2">
        <v>16957</v>
      </c>
      <c r="EGC8" s="2">
        <v>24373</v>
      </c>
      <c r="EGD8" s="2">
        <v>103059</v>
      </c>
      <c r="EGE8" s="2">
        <v>22861</v>
      </c>
      <c r="EGF8" s="2">
        <v>30235</v>
      </c>
      <c r="EGG8" s="2">
        <v>81633</v>
      </c>
      <c r="EGH8" s="2">
        <v>23816</v>
      </c>
      <c r="EGI8" s="2">
        <v>3148</v>
      </c>
      <c r="EGJ8" s="2">
        <v>2305</v>
      </c>
      <c r="EGK8" s="2">
        <v>63326</v>
      </c>
      <c r="EGL8" s="2">
        <v>117970</v>
      </c>
      <c r="EGM8" s="2">
        <v>127313</v>
      </c>
      <c r="EGN8" s="2">
        <v>6016000</v>
      </c>
      <c r="EGO8" s="2">
        <v>62978</v>
      </c>
      <c r="EGP8" s="2">
        <v>99010</v>
      </c>
      <c r="EGQ8" s="2">
        <v>98988</v>
      </c>
      <c r="EGR8" s="2">
        <v>8840</v>
      </c>
      <c r="EGS8" s="2">
        <v>2279</v>
      </c>
      <c r="EGT8" s="2">
        <v>422207</v>
      </c>
      <c r="EGU8" s="2">
        <v>7574</v>
      </c>
      <c r="EGV8" s="2">
        <v>64505</v>
      </c>
      <c r="EGW8" s="2">
        <v>8763</v>
      </c>
      <c r="EGX8" s="2">
        <v>2835</v>
      </c>
      <c r="EGY8" s="2">
        <v>21556</v>
      </c>
      <c r="EGZ8" s="2">
        <v>3506850</v>
      </c>
      <c r="EHA8" s="2">
        <v>133323</v>
      </c>
      <c r="EHB8" s="2">
        <v>24322</v>
      </c>
      <c r="EHC8" s="2">
        <v>91181</v>
      </c>
      <c r="EHD8" s="2">
        <v>105860</v>
      </c>
      <c r="EHE8" s="2">
        <v>65116</v>
      </c>
      <c r="EHF8" s="2">
        <v>40678</v>
      </c>
      <c r="EHG8" s="2">
        <v>208789</v>
      </c>
      <c r="EHH8" s="2">
        <v>26771</v>
      </c>
      <c r="EHI8" s="2">
        <v>53109</v>
      </c>
      <c r="EHJ8" s="2">
        <v>154303</v>
      </c>
      <c r="EHK8" s="2">
        <v>99576</v>
      </c>
      <c r="EHL8" s="2">
        <v>39053</v>
      </c>
      <c r="EHM8" s="2">
        <v>34471</v>
      </c>
      <c r="EHN8" s="2">
        <v>2434234</v>
      </c>
      <c r="EHO8" s="2">
        <v>22563</v>
      </c>
      <c r="EHP8" s="2">
        <v>32448</v>
      </c>
      <c r="EHQ8" s="2">
        <v>35018</v>
      </c>
      <c r="EHR8" s="2">
        <v>22569</v>
      </c>
      <c r="EHS8" s="2">
        <v>320666</v>
      </c>
      <c r="EHT8" s="2">
        <v>16227</v>
      </c>
      <c r="EHU8" s="2">
        <v>784735</v>
      </c>
      <c r="EHV8" s="2">
        <v>11361</v>
      </c>
      <c r="EHW8" s="2">
        <v>17106</v>
      </c>
      <c r="EHX8" s="2">
        <v>11144</v>
      </c>
      <c r="EHY8" s="2">
        <v>29733</v>
      </c>
      <c r="EHZ8" s="2">
        <v>21704</v>
      </c>
      <c r="EIA8" s="2">
        <v>3865</v>
      </c>
      <c r="EIB8" s="2">
        <v>37762</v>
      </c>
      <c r="EIC8" s="2">
        <v>25739</v>
      </c>
      <c r="EID8" s="2">
        <v>4705</v>
      </c>
      <c r="EIE8" s="2">
        <v>10263</v>
      </c>
      <c r="EIF8" s="2">
        <v>22750</v>
      </c>
      <c r="EIG8" s="2">
        <v>27376</v>
      </c>
      <c r="EIH8" s="2">
        <v>92976</v>
      </c>
      <c r="EII8" s="2">
        <v>40655</v>
      </c>
      <c r="EIJ8" s="2">
        <v>21086</v>
      </c>
      <c r="EIK8" s="2">
        <v>143418</v>
      </c>
      <c r="EIL8" s="2">
        <v>14483</v>
      </c>
      <c r="EIM8" s="2">
        <v>13614</v>
      </c>
      <c r="EIN8" s="2">
        <v>40829</v>
      </c>
      <c r="EIO8" s="2">
        <v>5520</v>
      </c>
      <c r="EIP8" s="2">
        <v>11507</v>
      </c>
      <c r="EIQ8" s="2">
        <v>23626</v>
      </c>
      <c r="EIR8" s="2">
        <v>50174</v>
      </c>
      <c r="EIS8" s="2">
        <v>335573</v>
      </c>
      <c r="EIT8" s="2">
        <v>18485</v>
      </c>
      <c r="EIU8" s="2">
        <v>1419</v>
      </c>
      <c r="EIV8" s="2">
        <v>14877</v>
      </c>
      <c r="EIW8" s="2">
        <v>138603</v>
      </c>
      <c r="EIX8" s="2">
        <v>290767</v>
      </c>
      <c r="EIY8" s="2">
        <v>149377</v>
      </c>
      <c r="EIZ8" s="2">
        <v>166148</v>
      </c>
      <c r="EJA8" s="2">
        <v>8684</v>
      </c>
      <c r="EJB8" s="2">
        <v>29239</v>
      </c>
      <c r="EJC8" s="2">
        <v>175909</v>
      </c>
      <c r="EJD8" s="2">
        <v>30209</v>
      </c>
      <c r="EJE8" s="2">
        <v>30375314</v>
      </c>
      <c r="EJF8" s="2">
        <v>8898</v>
      </c>
      <c r="EJG8" s="2">
        <v>39212</v>
      </c>
      <c r="EJH8" s="2">
        <v>61819</v>
      </c>
      <c r="EJI8" s="2">
        <v>64106</v>
      </c>
      <c r="EJJ8" s="2">
        <v>50986</v>
      </c>
      <c r="EJK8" s="2">
        <v>14241</v>
      </c>
      <c r="EJL8" s="2">
        <v>202038</v>
      </c>
      <c r="EJM8" s="2">
        <v>1899</v>
      </c>
      <c r="EJN8" s="2">
        <v>649</v>
      </c>
      <c r="EJO8" s="2">
        <v>10458</v>
      </c>
      <c r="EJP8" s="2">
        <v>8427</v>
      </c>
      <c r="EJQ8" s="2">
        <v>12937</v>
      </c>
      <c r="EJR8" s="2">
        <v>35259</v>
      </c>
      <c r="EJS8" s="2">
        <v>58896</v>
      </c>
      <c r="EJT8" s="2">
        <v>67428</v>
      </c>
      <c r="EJU8" s="2">
        <v>7645</v>
      </c>
      <c r="EJV8" s="2">
        <v>23460</v>
      </c>
      <c r="EJW8" s="2">
        <v>30266</v>
      </c>
      <c r="EJX8" s="2">
        <v>165496</v>
      </c>
      <c r="EJY8" s="2">
        <v>40212</v>
      </c>
      <c r="EJZ8" s="2">
        <v>35731</v>
      </c>
      <c r="EKA8" s="2">
        <v>22867</v>
      </c>
      <c r="EKB8" s="2">
        <v>12111</v>
      </c>
      <c r="EKC8" s="2">
        <v>22234</v>
      </c>
      <c r="EKD8" s="2">
        <v>4463</v>
      </c>
      <c r="EKE8" s="2">
        <v>42146</v>
      </c>
      <c r="EKF8" s="2">
        <v>3628</v>
      </c>
      <c r="EKG8" s="2">
        <v>14208</v>
      </c>
      <c r="EKH8" s="2">
        <v>23750</v>
      </c>
      <c r="EKI8" s="2">
        <v>7106</v>
      </c>
      <c r="EKJ8" s="2">
        <v>2801000</v>
      </c>
      <c r="EKK8" s="2">
        <v>2506</v>
      </c>
      <c r="EKL8" s="2">
        <v>15010</v>
      </c>
      <c r="EKM8" s="2">
        <v>117147</v>
      </c>
      <c r="EKN8" s="2">
        <v>160365</v>
      </c>
      <c r="EKO8" s="2">
        <v>21186</v>
      </c>
      <c r="EKP8" s="2">
        <v>37834</v>
      </c>
      <c r="EKQ8" s="2">
        <v>53045</v>
      </c>
      <c r="EKR8" s="2">
        <v>16921</v>
      </c>
      <c r="EKS8" s="2">
        <v>16992</v>
      </c>
      <c r="EKT8" s="2">
        <v>33784</v>
      </c>
      <c r="EKU8" s="2">
        <v>5155000</v>
      </c>
      <c r="EKV8" s="2">
        <v>735941</v>
      </c>
      <c r="EKW8" s="2">
        <v>109174</v>
      </c>
      <c r="EKX8" s="2">
        <v>734381</v>
      </c>
      <c r="EKY8" s="2">
        <v>211318</v>
      </c>
      <c r="EKZ8" s="2">
        <v>104386</v>
      </c>
      <c r="ELA8" s="2">
        <v>51828</v>
      </c>
      <c r="ELB8" s="2">
        <v>9317988</v>
      </c>
      <c r="ELC8" s="2">
        <v>15004</v>
      </c>
      <c r="ELD8" s="2">
        <v>34241</v>
      </c>
      <c r="ELE8" s="2">
        <v>166226</v>
      </c>
      <c r="ELF8" s="2">
        <v>13677</v>
      </c>
      <c r="ELG8" s="2">
        <v>11688</v>
      </c>
      <c r="ELH8" s="2">
        <v>277483</v>
      </c>
      <c r="ELI8" s="2">
        <v>43562</v>
      </c>
      <c r="ELJ8" s="2">
        <v>16726</v>
      </c>
      <c r="ELK8" s="2">
        <v>16591</v>
      </c>
      <c r="ELL8" s="2">
        <v>154263</v>
      </c>
      <c r="ELM8" s="2">
        <v>155041</v>
      </c>
      <c r="ELN8" s="2">
        <v>30877</v>
      </c>
      <c r="ELO8" s="2">
        <v>31785</v>
      </c>
      <c r="ELP8" s="2">
        <v>90201</v>
      </c>
      <c r="ELQ8" s="2">
        <v>16837</v>
      </c>
      <c r="ELR8" s="2">
        <v>184329</v>
      </c>
      <c r="ELS8" s="2">
        <v>42813</v>
      </c>
      <c r="ELT8" s="2">
        <v>55001</v>
      </c>
      <c r="ELU8" s="2">
        <v>8181</v>
      </c>
      <c r="ELV8" s="2">
        <v>48080</v>
      </c>
      <c r="ELW8" s="2">
        <v>90981</v>
      </c>
      <c r="ELX8" s="2">
        <v>62435</v>
      </c>
      <c r="ELY8" s="2">
        <v>183521</v>
      </c>
      <c r="ELZ8" s="2">
        <v>62574</v>
      </c>
      <c r="EMA8" s="2">
        <v>141149</v>
      </c>
      <c r="EMB8" s="2">
        <v>69332</v>
      </c>
      <c r="EMC8" s="2">
        <v>34017</v>
      </c>
      <c r="EMD8" s="2">
        <v>4994</v>
      </c>
      <c r="EME8" s="2">
        <v>1353</v>
      </c>
      <c r="EMF8" s="2">
        <v>21265</v>
      </c>
      <c r="EMG8" s="2">
        <v>125425</v>
      </c>
      <c r="EMH8" s="2">
        <v>9705</v>
      </c>
      <c r="EMI8" s="2">
        <v>6082</v>
      </c>
      <c r="EMJ8" s="2">
        <v>9775</v>
      </c>
      <c r="EMK8" s="2">
        <v>113697</v>
      </c>
      <c r="EML8" s="2">
        <v>64880</v>
      </c>
      <c r="EMM8" s="2">
        <v>249523</v>
      </c>
      <c r="EMN8" s="2">
        <v>14581</v>
      </c>
      <c r="EMO8" s="2">
        <v>56975</v>
      </c>
      <c r="EMP8" s="2">
        <v>57442</v>
      </c>
      <c r="EMQ8" s="2">
        <v>166469</v>
      </c>
      <c r="EMR8" s="2">
        <v>20991</v>
      </c>
      <c r="EMS8" s="2">
        <v>157427</v>
      </c>
      <c r="EMT8" s="2">
        <v>33252</v>
      </c>
      <c r="EMU8" s="2">
        <v>566438</v>
      </c>
      <c r="EMV8" s="2">
        <v>10966</v>
      </c>
      <c r="EMW8" s="2">
        <v>78361</v>
      </c>
      <c r="EMX8" s="2">
        <v>97621</v>
      </c>
      <c r="EMY8" s="2">
        <v>23165</v>
      </c>
      <c r="EMZ8" s="2">
        <v>10523</v>
      </c>
      <c r="ENA8" s="2">
        <v>22142</v>
      </c>
      <c r="ENB8" s="2">
        <v>35915</v>
      </c>
      <c r="ENC8" s="2">
        <v>18992</v>
      </c>
      <c r="END8" s="2">
        <v>2225</v>
      </c>
      <c r="ENE8" s="2">
        <v>5264</v>
      </c>
      <c r="ENF8" s="2">
        <v>17198</v>
      </c>
      <c r="ENG8" s="2">
        <v>5248</v>
      </c>
      <c r="ENH8" s="2">
        <v>1064</v>
      </c>
      <c r="ENI8" s="2">
        <v>21224</v>
      </c>
      <c r="ENJ8" s="2">
        <v>82738</v>
      </c>
      <c r="ENK8" s="2">
        <v>5720</v>
      </c>
      <c r="ENL8" s="2">
        <v>3093</v>
      </c>
      <c r="ENM8" s="2">
        <v>7351</v>
      </c>
      <c r="ENN8" s="2">
        <v>2173</v>
      </c>
      <c r="ENO8" s="2">
        <v>2296</v>
      </c>
      <c r="ENP8" s="2">
        <v>245638</v>
      </c>
      <c r="ENQ8" s="2">
        <v>44523</v>
      </c>
      <c r="ENR8" s="2">
        <v>36192</v>
      </c>
      <c r="ENS8" s="2">
        <v>101306</v>
      </c>
      <c r="ENT8" s="2">
        <v>19215</v>
      </c>
      <c r="ENU8" s="2">
        <v>23144</v>
      </c>
      <c r="ENV8" s="2">
        <v>431715</v>
      </c>
      <c r="ENW8" s="2">
        <v>112027</v>
      </c>
      <c r="ENX8" s="2">
        <v>11031</v>
      </c>
      <c r="ENY8" s="2">
        <v>3708</v>
      </c>
      <c r="ENZ8" s="2">
        <v>4999</v>
      </c>
      <c r="EOA8" s="2">
        <v>4064</v>
      </c>
      <c r="EOB8" s="2">
        <v>3887</v>
      </c>
      <c r="EOC8" s="2">
        <v>13652</v>
      </c>
      <c r="EOD8" s="2">
        <v>10750</v>
      </c>
      <c r="EOE8" s="2">
        <v>58309</v>
      </c>
      <c r="EOF8" s="2">
        <v>258358</v>
      </c>
      <c r="EOG8" s="2">
        <v>37395</v>
      </c>
      <c r="EOH8" s="2">
        <v>55359</v>
      </c>
      <c r="EOI8" s="2">
        <v>31306</v>
      </c>
      <c r="EOJ8" s="2">
        <v>9653</v>
      </c>
      <c r="EOK8" s="2">
        <v>2555</v>
      </c>
      <c r="EOL8" s="2">
        <v>7241</v>
      </c>
      <c r="EOM8" s="2">
        <v>6058</v>
      </c>
      <c r="EON8" s="2">
        <v>2415</v>
      </c>
      <c r="EOO8" s="2">
        <v>37655</v>
      </c>
      <c r="EOP8" s="2">
        <v>2737</v>
      </c>
      <c r="EOQ8" s="2">
        <v>7907</v>
      </c>
      <c r="EOR8" s="2">
        <v>7911</v>
      </c>
      <c r="EOS8" s="2">
        <v>340264</v>
      </c>
      <c r="EOT8" s="2">
        <v>1567</v>
      </c>
      <c r="EOU8" s="2">
        <v>6834</v>
      </c>
      <c r="EOV8" s="2">
        <v>82098</v>
      </c>
      <c r="EOW8" s="2">
        <v>8490</v>
      </c>
      <c r="EOX8" s="2">
        <v>29010</v>
      </c>
      <c r="EOY8" s="2">
        <v>172734</v>
      </c>
      <c r="EOZ8" s="2" t="s">
        <v>5</v>
      </c>
      <c r="EPA8" s="2">
        <v>44375</v>
      </c>
      <c r="EPB8" s="2">
        <v>36481</v>
      </c>
      <c r="EPC8" s="2">
        <v>68987</v>
      </c>
      <c r="EPD8" s="2">
        <v>10823</v>
      </c>
      <c r="EPE8" s="2">
        <v>49128</v>
      </c>
      <c r="EPF8" s="2">
        <v>12624</v>
      </c>
      <c r="EPG8" s="2">
        <v>11060</v>
      </c>
      <c r="EPH8" s="2">
        <v>90100</v>
      </c>
      <c r="EPI8" s="2">
        <v>8099</v>
      </c>
      <c r="EPJ8" s="2">
        <v>25209</v>
      </c>
      <c r="EPK8" s="2">
        <v>14048</v>
      </c>
      <c r="EPL8" s="2">
        <v>4222</v>
      </c>
      <c r="EPM8" s="2">
        <v>34710</v>
      </c>
      <c r="EPN8" s="2">
        <v>15435</v>
      </c>
      <c r="EPO8" s="2">
        <v>59271</v>
      </c>
      <c r="EPP8" s="2">
        <v>15782</v>
      </c>
      <c r="EPQ8" s="2">
        <v>476748</v>
      </c>
      <c r="EPR8" s="2">
        <v>59263</v>
      </c>
      <c r="EPS8" s="2">
        <v>70763</v>
      </c>
      <c r="EPT8" s="2">
        <v>4927</v>
      </c>
      <c r="EPU8" s="2">
        <v>61305</v>
      </c>
      <c r="EPV8" s="2">
        <v>12647</v>
      </c>
      <c r="EPW8" s="2">
        <v>31265</v>
      </c>
      <c r="EPX8" s="2">
        <v>37681</v>
      </c>
      <c r="EPY8" s="2">
        <v>23013</v>
      </c>
      <c r="EPZ8" s="2">
        <v>10401</v>
      </c>
      <c r="EQA8" s="2">
        <v>57572</v>
      </c>
      <c r="EQB8" s="2">
        <v>126499</v>
      </c>
      <c r="EQC8" s="2">
        <v>14630</v>
      </c>
      <c r="EQD8" s="2">
        <v>349877</v>
      </c>
      <c r="EQE8" s="2">
        <v>50889</v>
      </c>
      <c r="EQF8" s="2">
        <v>108501</v>
      </c>
      <c r="EQG8" s="2">
        <v>123579</v>
      </c>
      <c r="EQH8" s="2">
        <v>2714</v>
      </c>
      <c r="EQI8" s="2">
        <v>8658</v>
      </c>
      <c r="EQJ8" s="2">
        <v>23156</v>
      </c>
      <c r="EQK8" s="2">
        <v>206715</v>
      </c>
      <c r="EQL8" s="2">
        <v>109358</v>
      </c>
      <c r="EQM8" s="2">
        <v>3679</v>
      </c>
      <c r="EQN8" s="2">
        <v>13631</v>
      </c>
      <c r="EQO8" s="2">
        <v>31397</v>
      </c>
      <c r="EQP8" s="2">
        <v>56023</v>
      </c>
      <c r="EQQ8" s="2">
        <v>77063</v>
      </c>
      <c r="EQR8" s="2">
        <v>25162</v>
      </c>
      <c r="EQS8" s="2">
        <v>48205</v>
      </c>
      <c r="EQT8" s="2">
        <v>29735</v>
      </c>
      <c r="EQU8" s="2">
        <v>8631</v>
      </c>
      <c r="EQV8" s="2">
        <v>51217</v>
      </c>
      <c r="EQW8" s="2">
        <v>170417</v>
      </c>
      <c r="EQX8" s="2">
        <v>78560</v>
      </c>
      <c r="EQY8" s="2">
        <v>1899415</v>
      </c>
      <c r="EQZ8" s="2">
        <v>15861</v>
      </c>
      <c r="ERA8" s="2">
        <v>91714</v>
      </c>
      <c r="ERB8" s="2">
        <v>143876</v>
      </c>
      <c r="ERC8" s="2">
        <v>129477</v>
      </c>
      <c r="ERD8" s="2">
        <v>5152</v>
      </c>
      <c r="ERE8" s="2">
        <v>63749</v>
      </c>
      <c r="ERF8" s="2">
        <v>813605</v>
      </c>
      <c r="ERG8" s="2">
        <v>58178</v>
      </c>
      <c r="ERH8" s="2">
        <v>20579</v>
      </c>
      <c r="ERI8" s="2">
        <v>5871</v>
      </c>
      <c r="ERJ8" s="2">
        <v>24059</v>
      </c>
      <c r="ERK8" s="2">
        <v>23486</v>
      </c>
      <c r="ERL8" s="2">
        <v>32461</v>
      </c>
      <c r="ERM8" s="2">
        <v>5616</v>
      </c>
      <c r="ERN8" s="2">
        <v>47738</v>
      </c>
      <c r="ERO8" s="2">
        <v>27696</v>
      </c>
      <c r="ERP8" s="2">
        <v>60437</v>
      </c>
      <c r="ERQ8" s="2">
        <v>53043</v>
      </c>
      <c r="ERR8" s="2">
        <v>11257</v>
      </c>
      <c r="ERS8" s="2">
        <v>8476</v>
      </c>
      <c r="ERT8" s="2">
        <v>15706</v>
      </c>
      <c r="ERU8" s="2">
        <v>33098</v>
      </c>
      <c r="ERV8" s="2">
        <v>12891</v>
      </c>
      <c r="ERW8" s="2">
        <v>74313</v>
      </c>
      <c r="ERX8" s="2">
        <v>117709</v>
      </c>
      <c r="ERY8" s="2">
        <v>20811</v>
      </c>
      <c r="ERZ8" s="2">
        <v>21678</v>
      </c>
      <c r="ESA8" s="2">
        <v>151772</v>
      </c>
      <c r="ESB8" s="2">
        <v>25634</v>
      </c>
      <c r="ESC8" s="2">
        <v>25271</v>
      </c>
      <c r="ESD8" s="2">
        <v>45730</v>
      </c>
      <c r="ESE8" s="2">
        <v>21261</v>
      </c>
      <c r="ESF8" s="2">
        <v>5487</v>
      </c>
      <c r="ESG8" s="2">
        <v>36747</v>
      </c>
      <c r="ESH8" s="2">
        <v>19276</v>
      </c>
      <c r="ESI8" s="2">
        <v>2989673</v>
      </c>
      <c r="ESJ8" s="2">
        <v>2691</v>
      </c>
      <c r="ESK8" s="2">
        <v>13168</v>
      </c>
      <c r="ESL8" s="2">
        <v>7385</v>
      </c>
      <c r="ESM8" s="2">
        <v>21852</v>
      </c>
      <c r="ESN8" s="2">
        <v>51997</v>
      </c>
      <c r="ESO8" s="2">
        <v>347470</v>
      </c>
      <c r="ESP8" s="2">
        <v>18993</v>
      </c>
      <c r="ESQ8" s="2">
        <v>256699</v>
      </c>
      <c r="ESR8" s="2">
        <v>43629</v>
      </c>
      <c r="ESS8" s="2">
        <v>56828</v>
      </c>
      <c r="EST8" s="2">
        <v>64856</v>
      </c>
      <c r="ESU8" s="2">
        <v>81777</v>
      </c>
      <c r="ESV8" s="2">
        <v>37579</v>
      </c>
      <c r="ESW8" s="2">
        <v>23125</v>
      </c>
      <c r="ESX8" s="2">
        <v>23295</v>
      </c>
      <c r="ESY8" s="2">
        <v>35563</v>
      </c>
      <c r="ESZ8" s="2">
        <v>5136</v>
      </c>
      <c r="ETA8" s="2">
        <v>3618</v>
      </c>
      <c r="ETB8" s="2">
        <v>106313</v>
      </c>
      <c r="ETC8" s="2">
        <v>10066</v>
      </c>
      <c r="ETD8" s="2">
        <v>21803</v>
      </c>
      <c r="ETE8" s="2">
        <v>14923</v>
      </c>
      <c r="ETF8" s="2">
        <v>27699</v>
      </c>
      <c r="ETG8" s="2">
        <v>14955</v>
      </c>
      <c r="ETH8" s="2">
        <v>22989</v>
      </c>
      <c r="ETI8" s="2">
        <v>13441</v>
      </c>
      <c r="ETJ8" s="2">
        <v>8006</v>
      </c>
      <c r="ETK8" s="2">
        <v>43923</v>
      </c>
      <c r="ETL8" s="2">
        <v>34159</v>
      </c>
      <c r="ETM8" s="2">
        <v>70005</v>
      </c>
      <c r="ETN8" s="2">
        <v>235488</v>
      </c>
      <c r="ETO8" s="2">
        <v>23023</v>
      </c>
      <c r="ETP8" s="2">
        <v>142001</v>
      </c>
      <c r="ETQ8" s="2">
        <v>40347</v>
      </c>
      <c r="ETR8" s="2">
        <v>2307704</v>
      </c>
      <c r="ETS8" s="2">
        <v>87202</v>
      </c>
      <c r="ETT8" s="2">
        <v>94117</v>
      </c>
      <c r="ETU8" s="2">
        <v>120663</v>
      </c>
      <c r="ETV8" s="2">
        <v>207704</v>
      </c>
      <c r="ETW8" s="2">
        <v>332202</v>
      </c>
      <c r="ETX8" s="2">
        <v>324504</v>
      </c>
      <c r="ETY8" s="2">
        <v>318539</v>
      </c>
      <c r="ETZ8" s="2">
        <v>100275</v>
      </c>
      <c r="EUA8" s="2">
        <v>2574</v>
      </c>
      <c r="EUB8" s="2">
        <v>21837</v>
      </c>
      <c r="EUC8" s="2">
        <v>43744</v>
      </c>
      <c r="EUD8" s="2">
        <v>16723</v>
      </c>
      <c r="EUE8" s="2">
        <v>11860</v>
      </c>
      <c r="EUF8" s="2">
        <v>265787</v>
      </c>
      <c r="EUG8" s="2">
        <v>35846</v>
      </c>
      <c r="EUH8" s="2">
        <v>40204</v>
      </c>
      <c r="EUI8" s="2">
        <v>22421</v>
      </c>
      <c r="EUJ8" s="2">
        <v>20413</v>
      </c>
      <c r="EUK8" s="2">
        <v>98223</v>
      </c>
      <c r="EUL8" s="2">
        <v>108838</v>
      </c>
      <c r="EUM8" s="2" t="s">
        <v>5</v>
      </c>
      <c r="EUN8" s="2" t="s">
        <v>5</v>
      </c>
      <c r="EUO8" s="2">
        <v>15560</v>
      </c>
      <c r="EUP8" s="2">
        <v>113646</v>
      </c>
      <c r="EUQ8" s="2">
        <v>141615</v>
      </c>
      <c r="EUR8" s="2" t="s">
        <v>5</v>
      </c>
      <c r="EUS8" s="2">
        <v>286089</v>
      </c>
      <c r="EUT8" s="2">
        <v>14781</v>
      </c>
      <c r="EUU8" s="2">
        <v>3366</v>
      </c>
      <c r="EUV8" s="2">
        <v>17247</v>
      </c>
      <c r="EUW8" s="2">
        <v>22217</v>
      </c>
      <c r="EUX8" s="2">
        <v>291380</v>
      </c>
      <c r="EUY8" s="2">
        <v>22568</v>
      </c>
      <c r="EUZ8" s="2" t="s">
        <v>5</v>
      </c>
      <c r="EVA8" s="2">
        <v>48146</v>
      </c>
      <c r="EVB8" s="2">
        <v>4679</v>
      </c>
      <c r="EVC8" s="2">
        <v>24400</v>
      </c>
      <c r="EVD8" s="2">
        <v>53988</v>
      </c>
      <c r="EVE8" s="2">
        <v>70580</v>
      </c>
      <c r="EVF8" s="2">
        <v>14457000</v>
      </c>
      <c r="EVG8" s="2">
        <v>1905000</v>
      </c>
      <c r="EVH8" s="2">
        <v>1193750</v>
      </c>
      <c r="EVI8" s="2">
        <v>20514</v>
      </c>
      <c r="EVJ8" s="2">
        <v>172118</v>
      </c>
      <c r="EVK8" s="2">
        <v>12744</v>
      </c>
      <c r="EVL8" s="2">
        <v>94325</v>
      </c>
      <c r="EVM8" s="2">
        <v>61606</v>
      </c>
      <c r="EVN8" s="2">
        <v>8625</v>
      </c>
      <c r="EVO8" s="2">
        <v>89412</v>
      </c>
      <c r="EVP8" s="2">
        <v>10098</v>
      </c>
      <c r="EVQ8" s="2">
        <v>54443</v>
      </c>
      <c r="EVR8" s="2">
        <v>48660</v>
      </c>
      <c r="EVS8" s="2">
        <v>166659</v>
      </c>
      <c r="EVT8" s="2">
        <v>145577</v>
      </c>
      <c r="EVU8" s="2">
        <v>33560</v>
      </c>
      <c r="EVV8" s="2">
        <v>1320</v>
      </c>
      <c r="EVW8" s="2">
        <v>4928</v>
      </c>
      <c r="EVX8" s="2">
        <v>16968</v>
      </c>
      <c r="EVY8" s="2">
        <v>7965</v>
      </c>
      <c r="EVZ8" s="2">
        <v>7062</v>
      </c>
      <c r="EWA8" s="2">
        <v>3775</v>
      </c>
      <c r="EWB8" s="2">
        <v>470112</v>
      </c>
      <c r="EWC8" s="2">
        <v>10484</v>
      </c>
      <c r="EWD8" s="2">
        <v>19120</v>
      </c>
      <c r="EWE8" s="2">
        <v>53570</v>
      </c>
      <c r="EWF8" s="2">
        <v>48851</v>
      </c>
      <c r="EWG8" s="2">
        <v>74181</v>
      </c>
      <c r="EWH8" s="2">
        <v>73897</v>
      </c>
      <c r="EWI8" s="2">
        <v>5387000</v>
      </c>
      <c r="EWJ8" s="2">
        <v>7798</v>
      </c>
      <c r="EWK8" s="2">
        <v>9302</v>
      </c>
      <c r="EWL8" s="2">
        <v>174264</v>
      </c>
      <c r="EWM8" s="2">
        <v>11416</v>
      </c>
      <c r="EWN8" s="2">
        <v>13249</v>
      </c>
      <c r="EWO8" s="2">
        <v>50792</v>
      </c>
      <c r="EWP8" s="2">
        <v>24687</v>
      </c>
      <c r="EWQ8" s="2">
        <v>450752</v>
      </c>
      <c r="EWR8" s="2">
        <v>131846</v>
      </c>
      <c r="EWS8" s="2">
        <v>443974</v>
      </c>
      <c r="EWT8" s="2">
        <v>32657</v>
      </c>
      <c r="EWU8" s="2">
        <v>12276</v>
      </c>
      <c r="EWV8" s="2">
        <v>22113</v>
      </c>
      <c r="EWW8" s="2">
        <v>17690</v>
      </c>
      <c r="EWX8" s="2">
        <v>66934</v>
      </c>
      <c r="EWY8" s="2">
        <v>82849</v>
      </c>
      <c r="EWZ8" s="2">
        <v>34091</v>
      </c>
      <c r="EXA8" s="2">
        <v>400425</v>
      </c>
      <c r="EXB8" s="2">
        <v>272118</v>
      </c>
      <c r="EXC8" s="2">
        <v>2545</v>
      </c>
      <c r="EXD8" s="2">
        <v>35467</v>
      </c>
      <c r="EXE8" s="2">
        <v>16218</v>
      </c>
      <c r="EXF8" s="2">
        <v>42261</v>
      </c>
      <c r="EXG8" s="2">
        <v>51200</v>
      </c>
      <c r="EXH8" s="2">
        <v>13000</v>
      </c>
      <c r="EXI8" s="2">
        <v>59528</v>
      </c>
      <c r="EXJ8" s="2">
        <v>972</v>
      </c>
      <c r="EXK8" s="2">
        <v>6680</v>
      </c>
      <c r="EXL8" s="2">
        <v>132718</v>
      </c>
      <c r="EXM8" s="2" t="s">
        <v>5</v>
      </c>
      <c r="EXN8" s="2">
        <v>133570</v>
      </c>
      <c r="EXO8" s="2">
        <v>49973</v>
      </c>
      <c r="EXP8" s="2">
        <v>35073</v>
      </c>
      <c r="EXQ8" s="2">
        <v>12386</v>
      </c>
      <c r="EXR8" s="2">
        <v>63932</v>
      </c>
      <c r="EXS8" s="2">
        <v>699612</v>
      </c>
      <c r="EXT8" s="2" t="s">
        <v>5</v>
      </c>
      <c r="EXU8" s="2">
        <v>120293</v>
      </c>
      <c r="EXV8" s="2">
        <v>137201</v>
      </c>
      <c r="EXW8" s="2">
        <v>2297</v>
      </c>
      <c r="EXX8" s="2">
        <v>164237</v>
      </c>
      <c r="EXY8" s="2">
        <v>21707</v>
      </c>
      <c r="EXZ8" s="2">
        <v>13284</v>
      </c>
      <c r="EYA8" s="2">
        <v>93271</v>
      </c>
      <c r="EYB8" s="2">
        <v>209893</v>
      </c>
      <c r="EYC8" s="2">
        <v>39005</v>
      </c>
      <c r="EYD8" s="2">
        <v>8776</v>
      </c>
      <c r="EYE8" s="2">
        <v>6812</v>
      </c>
      <c r="EYF8" s="2">
        <v>50723</v>
      </c>
      <c r="EYG8" s="2">
        <v>49459</v>
      </c>
      <c r="EYH8" s="2">
        <v>24583</v>
      </c>
      <c r="EYI8" s="2">
        <v>324746</v>
      </c>
      <c r="EYJ8" s="2">
        <v>16449</v>
      </c>
      <c r="EYK8" s="2">
        <v>66813</v>
      </c>
      <c r="EYL8" s="2">
        <v>50408</v>
      </c>
      <c r="EYM8" s="2">
        <v>17386</v>
      </c>
      <c r="EYN8" s="2">
        <v>53926</v>
      </c>
      <c r="EYO8" s="2">
        <v>81220</v>
      </c>
      <c r="EYP8" s="2">
        <v>14912</v>
      </c>
      <c r="EYQ8" s="2">
        <v>3973</v>
      </c>
      <c r="EYR8" s="2">
        <v>49999</v>
      </c>
      <c r="EYS8" s="2">
        <v>40277</v>
      </c>
      <c r="EYT8" s="2">
        <v>7500</v>
      </c>
      <c r="EYU8" s="2">
        <v>25385</v>
      </c>
      <c r="EYV8" s="2">
        <v>2578</v>
      </c>
      <c r="EYW8" s="2">
        <v>3445</v>
      </c>
      <c r="EYX8" s="2">
        <v>17860</v>
      </c>
      <c r="EYY8" s="2">
        <v>22869</v>
      </c>
      <c r="EYZ8" s="2">
        <v>46112</v>
      </c>
      <c r="EZA8" s="2">
        <v>23372</v>
      </c>
      <c r="EZB8" s="2" t="s">
        <v>5</v>
      </c>
      <c r="EZC8" s="2">
        <v>415053</v>
      </c>
      <c r="EZD8" s="2">
        <v>113591</v>
      </c>
      <c r="EZE8" s="2">
        <v>34360</v>
      </c>
      <c r="EZF8" s="2">
        <v>7335</v>
      </c>
      <c r="EZG8" s="2">
        <v>126672</v>
      </c>
      <c r="EZH8" s="2">
        <v>175455</v>
      </c>
      <c r="EZI8" s="2">
        <v>45439</v>
      </c>
      <c r="EZJ8" s="2">
        <v>43263</v>
      </c>
      <c r="EZK8" s="2">
        <v>55919</v>
      </c>
      <c r="EZL8" s="2">
        <v>7121616</v>
      </c>
      <c r="EZM8" s="2">
        <v>260</v>
      </c>
      <c r="EZN8" s="2">
        <v>18047</v>
      </c>
      <c r="EZO8" s="2">
        <v>21024</v>
      </c>
      <c r="EZP8" s="2">
        <v>307680</v>
      </c>
      <c r="EZQ8" s="2">
        <v>17004</v>
      </c>
      <c r="EZR8" s="2">
        <v>92936</v>
      </c>
      <c r="EZS8" s="2">
        <v>29543</v>
      </c>
      <c r="EZT8" s="2">
        <v>41003</v>
      </c>
      <c r="EZU8" s="2">
        <v>43966</v>
      </c>
      <c r="EZV8" s="2">
        <v>10637</v>
      </c>
      <c r="EZW8" s="2">
        <v>83199</v>
      </c>
      <c r="EZX8" s="2">
        <v>7853</v>
      </c>
      <c r="EZY8" s="2">
        <v>22210</v>
      </c>
      <c r="EZZ8" s="2">
        <v>86828</v>
      </c>
      <c r="FAA8" s="2">
        <v>696</v>
      </c>
      <c r="FAB8" s="2">
        <v>22572</v>
      </c>
      <c r="FAC8" s="2">
        <v>25756</v>
      </c>
      <c r="FAD8" s="2">
        <v>140473</v>
      </c>
      <c r="FAE8" s="2" t="s">
        <v>5</v>
      </c>
      <c r="FAF8" s="2">
        <v>13293</v>
      </c>
      <c r="FAG8" s="2">
        <v>40277</v>
      </c>
      <c r="FAH8" s="2">
        <v>82427</v>
      </c>
      <c r="FAI8" s="2">
        <v>17094</v>
      </c>
      <c r="FAJ8" s="2">
        <v>625708</v>
      </c>
      <c r="FAK8" s="2">
        <v>38113</v>
      </c>
      <c r="FAL8" s="2">
        <v>272378</v>
      </c>
      <c r="FAM8" s="2">
        <v>160107</v>
      </c>
      <c r="FAN8" s="2">
        <v>28490</v>
      </c>
      <c r="FAO8" s="2">
        <v>19703</v>
      </c>
      <c r="FAP8" s="2">
        <v>97480</v>
      </c>
      <c r="FAQ8" s="2">
        <v>30883</v>
      </c>
      <c r="FAR8" s="2">
        <v>19938</v>
      </c>
      <c r="FAS8" s="2">
        <v>110377</v>
      </c>
      <c r="FAT8" s="2">
        <v>9355</v>
      </c>
      <c r="FAU8" s="2">
        <v>7</v>
      </c>
      <c r="FAV8" s="2">
        <v>47749</v>
      </c>
      <c r="FAW8" s="2">
        <v>105809</v>
      </c>
      <c r="FAX8" s="2">
        <v>18268</v>
      </c>
      <c r="FAY8" s="2">
        <v>3598</v>
      </c>
      <c r="FAZ8" s="2">
        <v>19562</v>
      </c>
      <c r="FBA8" s="2">
        <v>269394</v>
      </c>
      <c r="FBB8" s="2">
        <v>18008</v>
      </c>
      <c r="FBC8" s="2">
        <v>26227</v>
      </c>
      <c r="FBD8" s="2">
        <v>17184</v>
      </c>
      <c r="FBE8" s="2">
        <v>3364</v>
      </c>
      <c r="FBF8" s="2">
        <v>42391</v>
      </c>
      <c r="FBG8" s="2">
        <v>51368</v>
      </c>
      <c r="FBH8" s="2">
        <v>9543</v>
      </c>
      <c r="FBI8" s="2">
        <v>318865</v>
      </c>
      <c r="FBJ8" s="2">
        <v>65005</v>
      </c>
      <c r="FBK8" s="2">
        <v>11021</v>
      </c>
      <c r="FBL8" s="2" t="s">
        <v>5</v>
      </c>
      <c r="FBM8" s="2" t="s">
        <v>5</v>
      </c>
      <c r="FBN8" s="2">
        <v>12515</v>
      </c>
      <c r="FBO8" s="2">
        <v>50225</v>
      </c>
      <c r="FBP8" s="2">
        <v>118781</v>
      </c>
      <c r="FBQ8" s="2">
        <v>750951</v>
      </c>
      <c r="FBR8" s="2">
        <v>7687</v>
      </c>
      <c r="FBS8" s="2">
        <v>215857</v>
      </c>
      <c r="FBT8" s="2">
        <v>49257</v>
      </c>
      <c r="FBU8" s="2" t="s">
        <v>5</v>
      </c>
      <c r="FBV8" s="2">
        <v>29705</v>
      </c>
      <c r="FBW8" s="2">
        <v>15235</v>
      </c>
      <c r="FBX8" s="2">
        <v>387394</v>
      </c>
      <c r="FBY8" s="2">
        <v>21093</v>
      </c>
      <c r="FBZ8" s="2">
        <v>4394</v>
      </c>
      <c r="FCA8" s="2">
        <v>7786</v>
      </c>
      <c r="FCB8" s="2">
        <v>20064</v>
      </c>
      <c r="FCC8" s="2">
        <v>80490</v>
      </c>
      <c r="FCD8" s="2">
        <v>22126</v>
      </c>
      <c r="FCE8" s="2">
        <v>69621</v>
      </c>
      <c r="FCF8" s="2">
        <v>98739</v>
      </c>
      <c r="FCG8" s="2">
        <v>952660</v>
      </c>
      <c r="FCH8" s="2">
        <v>23566</v>
      </c>
      <c r="FCI8" s="2">
        <v>9715</v>
      </c>
      <c r="FCJ8" s="2">
        <v>16691</v>
      </c>
      <c r="FCK8" s="2">
        <v>35612</v>
      </c>
      <c r="FCL8" s="2">
        <v>1313436</v>
      </c>
      <c r="FCM8" s="2">
        <v>100583</v>
      </c>
      <c r="FCN8" s="2">
        <v>121040</v>
      </c>
      <c r="FCO8" s="2" t="s">
        <v>5</v>
      </c>
      <c r="FCP8" s="2">
        <v>4502</v>
      </c>
      <c r="FCQ8" s="2">
        <v>30791</v>
      </c>
      <c r="FCR8" s="2" t="s">
        <v>5</v>
      </c>
      <c r="FCS8" s="2">
        <v>97040</v>
      </c>
      <c r="FCT8" s="2">
        <v>30699</v>
      </c>
      <c r="FCU8" s="2">
        <v>99344</v>
      </c>
      <c r="FCV8" s="2">
        <v>26674</v>
      </c>
      <c r="FCW8" s="2">
        <v>11161</v>
      </c>
      <c r="FCX8" s="2">
        <v>7924</v>
      </c>
      <c r="FCY8" s="2">
        <v>213927</v>
      </c>
      <c r="FCZ8" s="2">
        <v>61628</v>
      </c>
      <c r="FDA8" s="2">
        <v>370026</v>
      </c>
      <c r="FDB8" s="2">
        <v>81085</v>
      </c>
      <c r="FDC8" s="2">
        <v>42471</v>
      </c>
      <c r="FDD8" s="2">
        <v>110682</v>
      </c>
      <c r="FDE8" s="2">
        <v>132159</v>
      </c>
      <c r="FDF8" s="2">
        <v>25014</v>
      </c>
      <c r="FDG8" s="2">
        <v>51574</v>
      </c>
      <c r="FDH8" s="2">
        <v>9095</v>
      </c>
      <c r="FDI8" s="2">
        <v>84633</v>
      </c>
      <c r="FDJ8" s="2">
        <v>279679</v>
      </c>
      <c r="FDK8" s="2">
        <v>576978</v>
      </c>
      <c r="FDL8" s="2">
        <v>22657</v>
      </c>
      <c r="FDM8" s="2">
        <v>8804</v>
      </c>
      <c r="FDN8" s="2">
        <v>785115</v>
      </c>
      <c r="FDO8" s="2">
        <v>464700</v>
      </c>
      <c r="FDP8" s="2">
        <v>98404</v>
      </c>
      <c r="FDQ8" s="2" t="s">
        <v>5</v>
      </c>
      <c r="FDR8" s="2">
        <v>282244</v>
      </c>
      <c r="FDS8" s="2">
        <v>16932</v>
      </c>
      <c r="FDT8" s="2">
        <v>5819</v>
      </c>
      <c r="FDU8" s="2">
        <v>17063</v>
      </c>
      <c r="FDV8" s="2">
        <v>49579</v>
      </c>
      <c r="FDW8" s="2">
        <v>241304</v>
      </c>
      <c r="FDX8" s="2">
        <v>2500997</v>
      </c>
      <c r="FDY8" s="2">
        <v>53651</v>
      </c>
      <c r="FDZ8" s="2">
        <v>355815</v>
      </c>
      <c r="FEA8" s="2">
        <v>1117522</v>
      </c>
      <c r="FEB8" s="2">
        <v>15338</v>
      </c>
      <c r="FEC8" s="2">
        <v>209932</v>
      </c>
      <c r="FED8" s="2">
        <v>22257</v>
      </c>
      <c r="FEE8" s="2">
        <v>51320</v>
      </c>
      <c r="FEF8" s="2">
        <v>29648</v>
      </c>
      <c r="FEG8" s="2">
        <v>112438</v>
      </c>
      <c r="FEH8" s="2">
        <v>11367</v>
      </c>
      <c r="FEI8" s="2">
        <v>126798</v>
      </c>
      <c r="FEJ8" s="2">
        <v>177877</v>
      </c>
      <c r="FEK8" s="2">
        <v>110675</v>
      </c>
      <c r="FEL8" s="2">
        <v>69568</v>
      </c>
      <c r="FEM8" s="2">
        <v>41968</v>
      </c>
      <c r="FEN8" s="2">
        <v>32918</v>
      </c>
      <c r="FEO8" s="2">
        <v>24622</v>
      </c>
      <c r="FEP8" s="2">
        <v>329071</v>
      </c>
      <c r="FEQ8" s="2">
        <v>2122</v>
      </c>
      <c r="FER8" s="2">
        <v>155707</v>
      </c>
      <c r="FES8" s="2">
        <v>57736</v>
      </c>
      <c r="FET8" s="2">
        <v>14243</v>
      </c>
      <c r="FEU8" s="2">
        <v>32114</v>
      </c>
      <c r="FEV8" s="2">
        <v>7727</v>
      </c>
      <c r="FEW8" s="2">
        <v>9884</v>
      </c>
      <c r="FEX8" s="2">
        <v>18606</v>
      </c>
      <c r="FEY8" s="2">
        <v>14214</v>
      </c>
      <c r="FEZ8" s="2">
        <v>76383</v>
      </c>
      <c r="FFA8" s="2">
        <v>5083</v>
      </c>
      <c r="FFB8" s="2">
        <v>90290</v>
      </c>
      <c r="FFC8" s="2">
        <v>40685</v>
      </c>
      <c r="FFD8" s="2">
        <v>9138</v>
      </c>
      <c r="FFE8" s="2">
        <v>22695</v>
      </c>
      <c r="FFF8" s="2">
        <v>11951</v>
      </c>
      <c r="FFG8" s="2">
        <v>1365</v>
      </c>
      <c r="FFH8" s="2">
        <v>11174</v>
      </c>
      <c r="FFI8" s="2">
        <v>180939</v>
      </c>
      <c r="FFJ8" s="2">
        <v>22635</v>
      </c>
      <c r="FFK8" s="2">
        <v>3887</v>
      </c>
      <c r="FFL8" s="2">
        <v>31985</v>
      </c>
      <c r="FFM8" s="2">
        <v>27289</v>
      </c>
      <c r="FFN8" s="2">
        <v>11916</v>
      </c>
      <c r="FFO8" s="2">
        <v>14992</v>
      </c>
      <c r="FFP8" s="2">
        <v>37449</v>
      </c>
      <c r="FFQ8" s="2">
        <v>66928</v>
      </c>
      <c r="FFR8" s="2">
        <v>25108</v>
      </c>
      <c r="FFS8" s="2">
        <v>51575</v>
      </c>
      <c r="FFT8" s="2">
        <v>24917</v>
      </c>
      <c r="FFU8" s="2">
        <v>59834</v>
      </c>
      <c r="FFV8" s="2">
        <v>3107</v>
      </c>
      <c r="FFW8" s="2">
        <v>23706</v>
      </c>
      <c r="FFX8" s="2">
        <v>52796</v>
      </c>
      <c r="FFY8" s="2">
        <v>12141</v>
      </c>
      <c r="FFZ8" s="2">
        <v>18155</v>
      </c>
      <c r="FGA8" s="2">
        <v>104206</v>
      </c>
      <c r="FGB8" s="2">
        <v>203709</v>
      </c>
      <c r="FGC8" s="2">
        <v>13364</v>
      </c>
      <c r="FGD8" s="2">
        <v>64024</v>
      </c>
      <c r="FGE8" s="2">
        <v>133852</v>
      </c>
      <c r="FGF8" s="2">
        <v>27677</v>
      </c>
      <c r="FGG8" s="2">
        <v>8437</v>
      </c>
      <c r="FGH8" s="2">
        <v>17574</v>
      </c>
      <c r="FGI8" s="2">
        <v>5241</v>
      </c>
      <c r="FGJ8" s="2">
        <v>22050</v>
      </c>
      <c r="FGK8" s="2">
        <v>1905</v>
      </c>
      <c r="FGL8" s="2">
        <v>17299</v>
      </c>
      <c r="FGM8" s="2">
        <v>20613</v>
      </c>
      <c r="FGN8" s="2">
        <v>4307</v>
      </c>
      <c r="FGO8" s="2">
        <v>10133</v>
      </c>
      <c r="FGP8" s="2">
        <v>24219</v>
      </c>
      <c r="FGQ8" s="2">
        <v>18400</v>
      </c>
      <c r="FGR8" s="2">
        <v>41949</v>
      </c>
      <c r="FGS8" s="2">
        <v>5507</v>
      </c>
      <c r="FGT8" s="2">
        <v>52528</v>
      </c>
      <c r="FGU8" s="2">
        <v>5734</v>
      </c>
      <c r="FGV8" s="2">
        <v>11378</v>
      </c>
      <c r="FGW8" s="2">
        <v>4966</v>
      </c>
      <c r="FGX8" s="2">
        <v>28296</v>
      </c>
      <c r="FGY8" s="2">
        <v>6051</v>
      </c>
      <c r="FGZ8" s="2">
        <v>21237</v>
      </c>
      <c r="FHA8" s="2">
        <v>17289</v>
      </c>
      <c r="FHB8" s="2">
        <v>113404</v>
      </c>
      <c r="FHC8" s="2">
        <v>791241</v>
      </c>
      <c r="FHD8" s="2">
        <v>173346</v>
      </c>
      <c r="FHE8" s="2">
        <v>131419</v>
      </c>
      <c r="FHF8" s="2">
        <v>122279</v>
      </c>
      <c r="FHG8" s="2">
        <v>61099</v>
      </c>
      <c r="FHH8" s="2">
        <v>80512</v>
      </c>
      <c r="FHI8" s="2">
        <v>33691</v>
      </c>
      <c r="FHJ8" s="2">
        <v>128696</v>
      </c>
      <c r="FHK8" s="2">
        <v>228057</v>
      </c>
      <c r="FHL8" s="2">
        <v>10614</v>
      </c>
      <c r="FHM8" s="2">
        <v>75219</v>
      </c>
      <c r="FHN8" s="2">
        <v>815424</v>
      </c>
      <c r="FHO8" s="2">
        <v>573258</v>
      </c>
      <c r="FHP8" s="2">
        <v>770565</v>
      </c>
      <c r="FHQ8" s="2">
        <v>30956</v>
      </c>
      <c r="FHR8" s="2">
        <v>356883</v>
      </c>
      <c r="FHS8" s="2">
        <v>161519</v>
      </c>
      <c r="FHT8" s="2">
        <v>45063</v>
      </c>
      <c r="FHU8" s="2">
        <v>1483586</v>
      </c>
      <c r="FHV8" s="2">
        <v>564080</v>
      </c>
      <c r="FHW8" s="2">
        <v>33350</v>
      </c>
      <c r="FHX8" s="2">
        <v>69519</v>
      </c>
      <c r="FHY8" s="2">
        <v>179613</v>
      </c>
      <c r="FHZ8" s="2" t="s">
        <v>5</v>
      </c>
      <c r="FIA8" s="2">
        <v>843889</v>
      </c>
      <c r="FIB8" s="2">
        <v>59937</v>
      </c>
      <c r="FIC8" s="2">
        <v>17414</v>
      </c>
      <c r="FID8" s="2">
        <v>20617</v>
      </c>
      <c r="FIE8" s="2">
        <v>9970000</v>
      </c>
      <c r="FIF8" s="2">
        <v>51930366</v>
      </c>
      <c r="FIG8" s="2">
        <v>241975</v>
      </c>
      <c r="FIH8" s="2">
        <v>573442</v>
      </c>
      <c r="FII8" s="2">
        <v>37685</v>
      </c>
      <c r="FIJ8" s="2">
        <v>520484</v>
      </c>
      <c r="FIK8" s="2">
        <v>142658</v>
      </c>
      <c r="FIL8" s="2">
        <v>189768</v>
      </c>
      <c r="FIM8" s="2">
        <v>29224</v>
      </c>
      <c r="FIN8" s="2">
        <v>2407377</v>
      </c>
      <c r="FIO8" s="2">
        <v>962</v>
      </c>
      <c r="FIP8" s="2" t="s">
        <v>5</v>
      </c>
      <c r="FIQ8" s="2">
        <v>90100</v>
      </c>
      <c r="FIR8" s="2">
        <v>339916</v>
      </c>
      <c r="FIS8" s="2">
        <v>53522</v>
      </c>
      <c r="FIT8" s="2" t="s">
        <v>5</v>
      </c>
      <c r="FIU8" s="2" t="s">
        <v>5</v>
      </c>
      <c r="FIV8" s="2">
        <v>2424718</v>
      </c>
      <c r="FIW8" s="2">
        <v>36660</v>
      </c>
      <c r="FIX8" s="2">
        <v>13907</v>
      </c>
      <c r="FIY8" s="2">
        <v>731078</v>
      </c>
      <c r="FIZ8" s="2">
        <v>10284</v>
      </c>
      <c r="FJA8" s="2">
        <v>113715</v>
      </c>
      <c r="FJB8" s="2">
        <v>615326</v>
      </c>
      <c r="FJC8" s="2">
        <v>25029</v>
      </c>
      <c r="FJD8" s="2">
        <v>12071000</v>
      </c>
      <c r="FJE8" s="2">
        <v>18044</v>
      </c>
      <c r="FJF8" s="2" t="s">
        <v>5</v>
      </c>
      <c r="FJG8" s="2" t="s">
        <v>5</v>
      </c>
      <c r="FJH8" s="2">
        <v>992000</v>
      </c>
      <c r="FJI8" s="2">
        <v>9084</v>
      </c>
      <c r="FJJ8" s="2" t="s">
        <v>5</v>
      </c>
      <c r="FJK8" s="2">
        <v>4244610</v>
      </c>
      <c r="FJL8" s="2">
        <v>2321494</v>
      </c>
      <c r="FJM8" s="2">
        <v>510031</v>
      </c>
      <c r="FJN8" s="2">
        <v>114977</v>
      </c>
      <c r="FJO8" s="2" t="s">
        <v>5</v>
      </c>
      <c r="FJP8" s="2">
        <v>152664</v>
      </c>
      <c r="FJQ8" s="2">
        <v>18313000</v>
      </c>
      <c r="FJR8" s="2">
        <v>186696</v>
      </c>
      <c r="FJS8" s="2" t="s">
        <v>5</v>
      </c>
      <c r="FJT8" s="2">
        <v>127522</v>
      </c>
      <c r="FJU8" s="2">
        <v>19517990</v>
      </c>
      <c r="FJV8" s="2">
        <v>5632</v>
      </c>
      <c r="FJW8" s="2">
        <v>110566</v>
      </c>
      <c r="FJX8" s="2">
        <v>68301</v>
      </c>
      <c r="FJY8" s="2">
        <v>811934</v>
      </c>
      <c r="FJZ8" s="2">
        <v>622494</v>
      </c>
      <c r="FKA8" s="2">
        <v>2446781</v>
      </c>
      <c r="FKB8" s="2">
        <v>1584197</v>
      </c>
      <c r="FKC8" s="2">
        <v>67319</v>
      </c>
      <c r="FKD8" s="2">
        <v>277970</v>
      </c>
      <c r="FKE8" s="2">
        <v>81497</v>
      </c>
      <c r="FKF8" s="2">
        <v>63853</v>
      </c>
      <c r="FKG8" s="2">
        <v>131199</v>
      </c>
      <c r="FKH8" s="2">
        <v>324469</v>
      </c>
      <c r="FKI8" s="2">
        <v>57527378</v>
      </c>
      <c r="FKJ8" s="2">
        <v>99905</v>
      </c>
      <c r="FKK8" s="2">
        <v>377264</v>
      </c>
      <c r="FKL8" s="2">
        <v>38851</v>
      </c>
      <c r="FKM8" s="2">
        <v>80705</v>
      </c>
      <c r="FKN8" s="2">
        <v>7563</v>
      </c>
      <c r="FKO8" s="2">
        <v>7756</v>
      </c>
      <c r="FKP8" s="2">
        <v>12285</v>
      </c>
      <c r="FKQ8" s="2" t="s">
        <v>5</v>
      </c>
      <c r="FKR8" s="2">
        <v>21327</v>
      </c>
      <c r="FKS8" s="2">
        <v>4315</v>
      </c>
      <c r="FKT8" s="2">
        <v>57466</v>
      </c>
      <c r="FKU8" s="2">
        <v>194315</v>
      </c>
      <c r="FKV8" s="2">
        <v>94401</v>
      </c>
      <c r="FKW8" s="2">
        <v>117824</v>
      </c>
      <c r="FKX8" s="2">
        <v>46153</v>
      </c>
      <c r="FKY8" s="2">
        <v>135132</v>
      </c>
      <c r="FKZ8" s="2">
        <v>10527</v>
      </c>
      <c r="FLA8" s="2">
        <v>29881</v>
      </c>
      <c r="FLB8" s="2">
        <v>116925</v>
      </c>
      <c r="FLC8" s="2">
        <v>26257</v>
      </c>
      <c r="FLD8" s="2">
        <v>29522</v>
      </c>
      <c r="FLE8" s="2">
        <v>11120</v>
      </c>
      <c r="FLF8" s="2">
        <v>133283</v>
      </c>
      <c r="FLG8" s="2">
        <v>7854</v>
      </c>
      <c r="FLH8" s="2">
        <v>5833</v>
      </c>
      <c r="FLI8" s="2">
        <v>21471</v>
      </c>
      <c r="FLJ8" s="2">
        <v>61012</v>
      </c>
      <c r="FLK8" s="2">
        <v>72033</v>
      </c>
      <c r="FLL8" s="2">
        <v>62988</v>
      </c>
      <c r="FLM8" s="2">
        <v>72005</v>
      </c>
      <c r="FLN8" s="2">
        <v>234</v>
      </c>
      <c r="FLO8" s="2">
        <v>12868</v>
      </c>
      <c r="FLP8" s="2">
        <v>41008</v>
      </c>
      <c r="FLQ8" s="2" t="s">
        <v>5</v>
      </c>
      <c r="FLR8" s="2">
        <v>6964</v>
      </c>
      <c r="FLS8" s="2">
        <v>44158</v>
      </c>
      <c r="FLT8" s="2">
        <v>23158</v>
      </c>
      <c r="FLU8" s="2">
        <v>15061</v>
      </c>
      <c r="FLV8" s="2">
        <v>16440</v>
      </c>
      <c r="FLW8" s="2">
        <v>8367</v>
      </c>
      <c r="FLX8" s="2">
        <v>14045</v>
      </c>
      <c r="FLY8" s="2">
        <v>404824</v>
      </c>
      <c r="FLZ8" s="2">
        <v>59660</v>
      </c>
      <c r="FMA8" s="2">
        <v>92849</v>
      </c>
      <c r="FMB8" s="2">
        <v>97544</v>
      </c>
      <c r="FMC8" s="2">
        <v>1090181</v>
      </c>
      <c r="FMD8" s="2">
        <v>31540</v>
      </c>
      <c r="FME8" s="2">
        <v>94527</v>
      </c>
      <c r="FMF8" s="2">
        <v>2312617</v>
      </c>
      <c r="FMG8" s="2">
        <v>38522</v>
      </c>
      <c r="FMH8" s="2">
        <v>17416</v>
      </c>
      <c r="FMI8" s="2">
        <v>38613</v>
      </c>
      <c r="FMJ8" s="2">
        <v>31236</v>
      </c>
      <c r="FMK8" s="2">
        <v>15007</v>
      </c>
      <c r="FML8" s="2">
        <v>12843</v>
      </c>
      <c r="FMM8" s="2">
        <v>39717</v>
      </c>
      <c r="FMN8" s="2">
        <v>14725</v>
      </c>
      <c r="FMO8" s="2">
        <v>22135</v>
      </c>
      <c r="FMP8" s="2">
        <v>64256</v>
      </c>
      <c r="FMQ8" s="2">
        <v>8213</v>
      </c>
      <c r="FMR8" s="2">
        <v>18212</v>
      </c>
      <c r="FMS8" s="2">
        <v>36271</v>
      </c>
      <c r="FMT8" s="2">
        <v>10476</v>
      </c>
      <c r="FMU8" s="2">
        <v>33238</v>
      </c>
      <c r="FMV8" s="2">
        <v>70289</v>
      </c>
      <c r="FMW8" s="2">
        <v>98825</v>
      </c>
      <c r="FMX8" s="2">
        <v>483348</v>
      </c>
      <c r="FMY8" s="2">
        <v>206311</v>
      </c>
      <c r="FMZ8" s="2">
        <v>718207</v>
      </c>
      <c r="FNA8" s="2">
        <v>36422</v>
      </c>
      <c r="FNB8" s="2">
        <v>176443</v>
      </c>
      <c r="FNC8" s="2">
        <v>1065</v>
      </c>
      <c r="FND8" s="2">
        <v>25335</v>
      </c>
      <c r="FNE8" s="2">
        <v>87863</v>
      </c>
      <c r="FNF8" s="2">
        <v>254096</v>
      </c>
      <c r="FNG8" s="2">
        <v>201080</v>
      </c>
      <c r="FNH8" s="2">
        <v>47444</v>
      </c>
      <c r="FNI8" s="2">
        <v>2062</v>
      </c>
      <c r="FNJ8" s="2">
        <v>21601</v>
      </c>
      <c r="FNK8" s="2">
        <v>77565</v>
      </c>
      <c r="FNL8" s="2" t="s">
        <v>5</v>
      </c>
      <c r="FNM8" s="2">
        <v>44343</v>
      </c>
      <c r="FNN8" s="2">
        <v>54437</v>
      </c>
      <c r="FNO8" s="2">
        <v>187428</v>
      </c>
      <c r="FNP8" s="2">
        <v>5508</v>
      </c>
      <c r="FNQ8" s="2">
        <v>13702</v>
      </c>
      <c r="FNR8" s="2">
        <v>34172</v>
      </c>
      <c r="FNS8" s="2">
        <v>54604</v>
      </c>
      <c r="FNT8" s="2">
        <v>58210</v>
      </c>
      <c r="FNU8" s="2">
        <v>7573</v>
      </c>
      <c r="FNV8" s="2">
        <v>102500</v>
      </c>
      <c r="FNW8" s="2">
        <v>8134</v>
      </c>
      <c r="FNX8" s="2" t="s">
        <v>5</v>
      </c>
      <c r="FNY8" s="2">
        <v>195995</v>
      </c>
      <c r="FNZ8" s="2">
        <v>2937</v>
      </c>
      <c r="FOA8" s="2">
        <v>39200</v>
      </c>
      <c r="FOB8" s="2">
        <v>809252</v>
      </c>
      <c r="FOC8" s="2">
        <v>485712</v>
      </c>
      <c r="FOD8" s="2">
        <v>82267</v>
      </c>
      <c r="FOE8" s="2">
        <v>54969</v>
      </c>
      <c r="FOF8" s="2">
        <v>8808</v>
      </c>
      <c r="FOG8" s="2">
        <v>33540</v>
      </c>
      <c r="FOH8" s="2">
        <v>14431</v>
      </c>
      <c r="FOI8" s="2">
        <v>1260105</v>
      </c>
      <c r="FOJ8" s="2">
        <v>20906</v>
      </c>
      <c r="FOK8" s="2">
        <v>7311</v>
      </c>
      <c r="FOL8" s="2">
        <v>118373</v>
      </c>
      <c r="FOM8" s="2">
        <v>250325</v>
      </c>
      <c r="FON8" s="2">
        <v>78488</v>
      </c>
      <c r="FOO8" s="2">
        <v>6440</v>
      </c>
      <c r="FOP8" s="2">
        <v>16583</v>
      </c>
      <c r="FOQ8" s="2">
        <v>24078</v>
      </c>
      <c r="FOR8" s="2">
        <v>30427</v>
      </c>
      <c r="FOS8" s="2">
        <v>4837</v>
      </c>
      <c r="FOT8" s="2">
        <v>1841</v>
      </c>
      <c r="FOU8" s="2">
        <v>75208</v>
      </c>
      <c r="FOV8" s="2">
        <v>19214</v>
      </c>
      <c r="FOW8" s="2">
        <v>14948</v>
      </c>
      <c r="FOX8" s="2">
        <v>39441</v>
      </c>
      <c r="FOY8" s="2">
        <v>59943</v>
      </c>
      <c r="FOZ8" s="2">
        <v>58728</v>
      </c>
      <c r="FPA8" s="2">
        <v>38056</v>
      </c>
      <c r="FPB8" s="2">
        <v>6555</v>
      </c>
      <c r="FPC8" s="2">
        <v>4155</v>
      </c>
      <c r="FPD8" s="2">
        <v>16320</v>
      </c>
      <c r="FPE8" s="2">
        <v>11195</v>
      </c>
      <c r="FPF8" s="2">
        <v>8485</v>
      </c>
      <c r="FPG8" s="2">
        <v>7961</v>
      </c>
      <c r="FPH8" s="2">
        <v>16411</v>
      </c>
      <c r="FPI8" s="2">
        <v>54163</v>
      </c>
      <c r="FPJ8" s="2">
        <v>89970</v>
      </c>
      <c r="FPK8" s="2">
        <v>66578</v>
      </c>
      <c r="FPL8" s="2">
        <v>5906</v>
      </c>
      <c r="FPM8" s="2">
        <v>4101</v>
      </c>
      <c r="FPN8" s="2">
        <v>23234</v>
      </c>
      <c r="FPO8" s="2">
        <v>110813</v>
      </c>
      <c r="FPP8" s="2">
        <v>35567</v>
      </c>
      <c r="FPQ8" s="2">
        <v>5901</v>
      </c>
      <c r="FPR8" s="2">
        <v>6546</v>
      </c>
      <c r="FPS8" s="2">
        <v>18268</v>
      </c>
      <c r="FPT8" s="2">
        <v>1150</v>
      </c>
      <c r="FPU8" s="2">
        <v>15198</v>
      </c>
      <c r="FPV8" s="2">
        <v>2810</v>
      </c>
      <c r="FPW8" s="2">
        <v>45737</v>
      </c>
      <c r="FPX8" s="2">
        <v>12220</v>
      </c>
      <c r="FPY8" s="2">
        <v>9502</v>
      </c>
      <c r="FPZ8" s="2">
        <v>12313</v>
      </c>
      <c r="FQA8" s="2">
        <v>2655</v>
      </c>
      <c r="FQB8" s="2">
        <v>58322</v>
      </c>
      <c r="FQC8" s="2">
        <v>42028</v>
      </c>
      <c r="FQD8" s="2">
        <v>7233</v>
      </c>
      <c r="FQE8" s="2">
        <v>4962</v>
      </c>
      <c r="FQF8" s="2">
        <v>3589</v>
      </c>
      <c r="FQG8" s="2">
        <v>5940</v>
      </c>
      <c r="FQH8" s="2">
        <v>33455</v>
      </c>
      <c r="FQI8" s="2">
        <v>60552</v>
      </c>
      <c r="FQJ8" s="2">
        <v>123201</v>
      </c>
      <c r="FQK8" s="2">
        <v>25056</v>
      </c>
      <c r="FQL8" s="2">
        <v>4783</v>
      </c>
      <c r="FQM8" s="2">
        <v>7158</v>
      </c>
      <c r="FQN8" s="2">
        <v>6899</v>
      </c>
      <c r="FQO8" s="2">
        <v>15662</v>
      </c>
      <c r="FQP8" s="2">
        <v>10284</v>
      </c>
      <c r="FQQ8" s="2">
        <v>22952</v>
      </c>
      <c r="FQR8" s="2">
        <v>41233</v>
      </c>
      <c r="FQS8" s="2">
        <v>21973</v>
      </c>
      <c r="FQT8" s="2">
        <v>5827</v>
      </c>
      <c r="FQU8" s="2">
        <v>12366</v>
      </c>
      <c r="FQV8" s="2">
        <v>6925</v>
      </c>
      <c r="FQW8" s="2">
        <v>7384</v>
      </c>
      <c r="FQX8" s="2">
        <v>9260</v>
      </c>
      <c r="FQY8" s="2">
        <v>28745</v>
      </c>
      <c r="FQZ8" s="2">
        <v>10082</v>
      </c>
      <c r="FRA8" s="2">
        <v>100465</v>
      </c>
      <c r="FRB8" s="2">
        <v>1797</v>
      </c>
      <c r="FRC8" s="2">
        <v>53261</v>
      </c>
      <c r="FRD8" s="2">
        <v>6605</v>
      </c>
      <c r="FRE8" s="2">
        <v>13457</v>
      </c>
      <c r="FRF8" s="2">
        <v>37381</v>
      </c>
      <c r="FRG8" s="2">
        <v>670</v>
      </c>
      <c r="FRH8" s="2">
        <v>233540</v>
      </c>
      <c r="FRI8" s="2">
        <v>3672</v>
      </c>
      <c r="FRJ8" s="2">
        <v>4277</v>
      </c>
      <c r="FRK8" s="2">
        <v>113927</v>
      </c>
      <c r="FRL8" s="2">
        <v>25274</v>
      </c>
      <c r="FRM8" s="2">
        <v>13810</v>
      </c>
      <c r="FRN8" s="2">
        <v>8732</v>
      </c>
      <c r="FRO8" s="2">
        <v>30206</v>
      </c>
      <c r="FRP8" s="2">
        <v>78724</v>
      </c>
      <c r="FRQ8" s="2">
        <v>89964</v>
      </c>
      <c r="FRR8" s="2">
        <v>43032</v>
      </c>
      <c r="FRS8" s="2">
        <v>423017</v>
      </c>
      <c r="FRT8" s="2">
        <v>230230</v>
      </c>
      <c r="FRU8" s="2">
        <v>40739</v>
      </c>
      <c r="FRV8" s="2">
        <v>239</v>
      </c>
      <c r="FRW8" s="2">
        <v>17122</v>
      </c>
      <c r="FRX8" s="2">
        <v>8973</v>
      </c>
      <c r="FRY8" s="2">
        <v>42216</v>
      </c>
      <c r="FRZ8" s="2">
        <v>8382</v>
      </c>
      <c r="FSA8" s="2">
        <v>13701</v>
      </c>
      <c r="FSB8" s="2">
        <v>11323</v>
      </c>
      <c r="FSC8" s="2">
        <v>7236</v>
      </c>
      <c r="FSD8" s="2">
        <v>18863</v>
      </c>
      <c r="FSE8" s="2">
        <v>12537</v>
      </c>
      <c r="FSF8" s="2">
        <v>57330</v>
      </c>
      <c r="FSG8" s="2">
        <v>19960</v>
      </c>
      <c r="FSH8" s="2">
        <v>5801</v>
      </c>
      <c r="FSI8" s="2">
        <v>24174</v>
      </c>
      <c r="FSJ8" s="2">
        <v>12684</v>
      </c>
      <c r="FSK8" s="2">
        <v>18928</v>
      </c>
      <c r="FSL8" s="2">
        <v>18465</v>
      </c>
      <c r="FSM8" s="2">
        <v>6422</v>
      </c>
      <c r="FSN8" s="2">
        <v>73898</v>
      </c>
      <c r="FSO8" s="2">
        <v>6150</v>
      </c>
      <c r="FSP8" s="2">
        <v>40695</v>
      </c>
      <c r="FSQ8" s="2">
        <v>9022</v>
      </c>
      <c r="FSR8" s="2">
        <v>18751</v>
      </c>
      <c r="FSS8" s="2">
        <v>19729</v>
      </c>
      <c r="FST8" s="2">
        <v>6238</v>
      </c>
      <c r="FSU8" s="2">
        <v>15893</v>
      </c>
      <c r="FSV8" s="2">
        <v>49665</v>
      </c>
      <c r="FSW8" s="2">
        <v>57620</v>
      </c>
      <c r="FSX8" s="2">
        <v>6017</v>
      </c>
      <c r="FSY8" s="2">
        <v>1579</v>
      </c>
      <c r="FSZ8" s="2">
        <v>10423</v>
      </c>
      <c r="FTA8" s="2">
        <v>7911</v>
      </c>
      <c r="FTB8" s="2">
        <v>4526</v>
      </c>
      <c r="FTC8" s="2">
        <v>4959</v>
      </c>
      <c r="FTD8" s="2">
        <v>11821</v>
      </c>
      <c r="FTE8" s="2">
        <v>16097</v>
      </c>
      <c r="FTF8" s="2">
        <v>4634</v>
      </c>
      <c r="FTG8" s="2">
        <v>39661</v>
      </c>
      <c r="FTH8" s="2">
        <v>18774</v>
      </c>
      <c r="FTI8" s="2">
        <v>47410</v>
      </c>
      <c r="FTJ8" s="2">
        <v>9562</v>
      </c>
      <c r="FTK8" s="2">
        <v>7337</v>
      </c>
      <c r="FTL8" s="2">
        <v>106247</v>
      </c>
      <c r="FTM8" s="2">
        <v>21296</v>
      </c>
      <c r="FTN8" s="2">
        <v>27592</v>
      </c>
      <c r="FTO8" s="2">
        <v>25873</v>
      </c>
      <c r="FTP8" s="2">
        <v>42715</v>
      </c>
      <c r="FTQ8" s="2">
        <v>45223</v>
      </c>
      <c r="FTR8" s="2">
        <v>14388</v>
      </c>
      <c r="FTS8" s="2">
        <v>12632</v>
      </c>
      <c r="FTT8" s="2">
        <v>122</v>
      </c>
      <c r="FTU8" s="2">
        <v>99706</v>
      </c>
      <c r="FTV8" s="2">
        <v>137819</v>
      </c>
      <c r="FTW8" s="2">
        <v>5152</v>
      </c>
      <c r="FTX8" s="2">
        <v>57845</v>
      </c>
      <c r="FTY8" s="2">
        <v>2986</v>
      </c>
      <c r="FTZ8" s="2">
        <v>70644</v>
      </c>
      <c r="FUA8" s="2">
        <v>33602</v>
      </c>
      <c r="FUB8" s="2">
        <v>12485</v>
      </c>
      <c r="FUC8" s="2">
        <v>4312</v>
      </c>
      <c r="FUD8" s="2">
        <v>90659</v>
      </c>
      <c r="FUE8" s="2">
        <v>7644</v>
      </c>
      <c r="FUF8" s="2">
        <v>9981</v>
      </c>
      <c r="FUG8" s="2">
        <v>65391</v>
      </c>
      <c r="FUH8" s="2">
        <v>72262</v>
      </c>
      <c r="FUI8" s="2" t="s">
        <v>5</v>
      </c>
      <c r="FUJ8" s="2">
        <v>4933</v>
      </c>
      <c r="FUK8" s="2">
        <v>13339</v>
      </c>
      <c r="FUL8" s="2">
        <v>24286</v>
      </c>
      <c r="FUM8" s="2">
        <v>2235</v>
      </c>
      <c r="FUN8" s="2">
        <v>38540</v>
      </c>
      <c r="FUO8" s="2">
        <v>170255</v>
      </c>
      <c r="FUP8" s="2">
        <v>24472</v>
      </c>
      <c r="FUQ8" s="2">
        <v>46623</v>
      </c>
      <c r="FUR8" s="2">
        <v>10406</v>
      </c>
      <c r="FUS8" s="2">
        <v>18804</v>
      </c>
      <c r="FUT8" s="2">
        <v>12697</v>
      </c>
      <c r="FUU8" s="2">
        <v>36879</v>
      </c>
      <c r="FUV8" s="2">
        <v>5376</v>
      </c>
      <c r="FUW8" s="2">
        <v>5070</v>
      </c>
      <c r="FUX8" s="2">
        <v>7683</v>
      </c>
      <c r="FUY8" s="2">
        <v>29734</v>
      </c>
      <c r="FUZ8" s="2">
        <v>6991</v>
      </c>
      <c r="FVA8" s="2">
        <v>4730</v>
      </c>
      <c r="FVB8" s="2">
        <v>33033</v>
      </c>
      <c r="FVC8" s="2">
        <v>20762</v>
      </c>
      <c r="FVD8" s="2">
        <v>28017</v>
      </c>
      <c r="FVE8" s="2">
        <v>8139</v>
      </c>
      <c r="FVF8" s="2">
        <v>10494</v>
      </c>
      <c r="FVG8" s="2">
        <v>10047</v>
      </c>
      <c r="FVH8" s="2">
        <v>17817</v>
      </c>
      <c r="FVI8" s="2">
        <v>399379</v>
      </c>
      <c r="FVJ8" s="2">
        <v>24240</v>
      </c>
      <c r="FVK8" s="2">
        <v>13364</v>
      </c>
      <c r="FVL8" s="2">
        <v>52947</v>
      </c>
      <c r="FVM8" s="2">
        <v>755</v>
      </c>
      <c r="FVN8" s="2">
        <v>7546</v>
      </c>
      <c r="FVO8" s="2">
        <v>19806</v>
      </c>
      <c r="FVP8" s="2">
        <v>1578</v>
      </c>
      <c r="FVQ8" s="2">
        <v>11479</v>
      </c>
      <c r="FVR8" s="2">
        <v>12550</v>
      </c>
      <c r="FVS8" s="2">
        <v>6123</v>
      </c>
      <c r="FVT8" s="2">
        <v>8447</v>
      </c>
      <c r="FVU8" s="2">
        <v>47112</v>
      </c>
      <c r="FVV8" s="2">
        <v>30776</v>
      </c>
      <c r="FVW8" s="2">
        <v>1167067</v>
      </c>
      <c r="FVX8" s="2">
        <v>7548</v>
      </c>
      <c r="FVY8" s="2">
        <v>12007</v>
      </c>
      <c r="FVZ8" s="2">
        <v>12998</v>
      </c>
      <c r="FWA8" s="2">
        <v>6926</v>
      </c>
      <c r="FWB8" s="2">
        <v>26274</v>
      </c>
      <c r="FWC8" s="2">
        <v>35992</v>
      </c>
      <c r="FWD8" s="2">
        <v>4181</v>
      </c>
      <c r="FWE8" s="2">
        <v>4841</v>
      </c>
      <c r="FWF8" s="2">
        <v>1161</v>
      </c>
      <c r="FWG8" s="2">
        <v>8350</v>
      </c>
      <c r="FWH8" s="2">
        <v>16376</v>
      </c>
      <c r="FWI8" s="2">
        <v>22837</v>
      </c>
      <c r="FWJ8" s="2">
        <v>30393</v>
      </c>
      <c r="FWK8" s="2">
        <v>14694</v>
      </c>
      <c r="FWL8" s="2">
        <v>32647</v>
      </c>
      <c r="FWM8" s="2">
        <v>79463</v>
      </c>
      <c r="FWN8" s="2">
        <v>19361</v>
      </c>
      <c r="FWO8" s="2">
        <v>17625</v>
      </c>
      <c r="FWP8" s="2">
        <v>6868</v>
      </c>
      <c r="FWQ8" s="2">
        <v>5359</v>
      </c>
      <c r="FWR8" s="2">
        <v>8788</v>
      </c>
      <c r="FWS8" s="2">
        <v>1939</v>
      </c>
      <c r="FWT8" s="2">
        <v>30957</v>
      </c>
      <c r="FWU8" s="2">
        <v>49119</v>
      </c>
      <c r="FWV8" s="2">
        <v>15582</v>
      </c>
      <c r="FWW8" s="2">
        <v>176401</v>
      </c>
      <c r="FWX8" s="2">
        <v>3155</v>
      </c>
      <c r="FWY8" s="2">
        <v>95812</v>
      </c>
      <c r="FWZ8" s="2">
        <v>4917</v>
      </c>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row>
    <row r="9" spans="1:4953" ht="15" customHeight="1" x14ac:dyDescent="0.25">
      <c r="A9">
        <v>6</v>
      </c>
      <c r="B9" s="32" t="s">
        <v>5543</v>
      </c>
      <c r="C9" s="25">
        <v>205725</v>
      </c>
      <c r="D9" t="str">
        <f t="shared" si="0"/>
        <v>2025Q2</v>
      </c>
      <c r="E9" s="2">
        <v>0</v>
      </c>
      <c r="F9" s="2">
        <v>1</v>
      </c>
      <c r="G9" s="2">
        <v>0</v>
      </c>
      <c r="H9" s="2">
        <v>0</v>
      </c>
      <c r="I9" s="2">
        <v>0</v>
      </c>
      <c r="J9" s="2">
        <v>14975</v>
      </c>
      <c r="K9" s="2">
        <v>0</v>
      </c>
      <c r="L9" s="2">
        <v>24943</v>
      </c>
      <c r="M9" s="2">
        <v>23599</v>
      </c>
      <c r="N9" s="2">
        <v>0</v>
      </c>
      <c r="O9" s="2">
        <v>2046</v>
      </c>
      <c r="P9" s="2">
        <v>2674</v>
      </c>
      <c r="Q9" s="2">
        <v>16573</v>
      </c>
      <c r="R9" s="2">
        <v>4537</v>
      </c>
      <c r="S9" s="2">
        <v>1637</v>
      </c>
      <c r="T9" s="2">
        <v>0</v>
      </c>
      <c r="U9" s="2">
        <v>263</v>
      </c>
      <c r="V9" s="2">
        <v>22</v>
      </c>
      <c r="W9" s="2">
        <v>0</v>
      </c>
      <c r="X9" s="2">
        <v>962</v>
      </c>
      <c r="Y9" s="2">
        <v>28756</v>
      </c>
      <c r="Z9" s="2">
        <v>1380</v>
      </c>
      <c r="AA9" s="2">
        <v>0</v>
      </c>
      <c r="AB9" s="2">
        <v>0</v>
      </c>
      <c r="AC9" s="2">
        <v>0</v>
      </c>
      <c r="AD9" s="2">
        <v>1276</v>
      </c>
      <c r="AE9" s="2">
        <v>1565</v>
      </c>
      <c r="AF9" s="2">
        <v>0</v>
      </c>
      <c r="AG9" s="2">
        <v>7469</v>
      </c>
      <c r="AH9" s="2">
        <v>0</v>
      </c>
      <c r="AI9" s="2">
        <v>8125</v>
      </c>
      <c r="AJ9" s="2">
        <v>11835</v>
      </c>
      <c r="AK9" s="2">
        <v>14714</v>
      </c>
      <c r="AL9" s="2">
        <v>35355</v>
      </c>
      <c r="AM9" s="2">
        <v>25</v>
      </c>
      <c r="AN9" s="2">
        <v>25894</v>
      </c>
      <c r="AO9" s="2">
        <v>5524</v>
      </c>
      <c r="AP9" s="2">
        <v>14146</v>
      </c>
      <c r="AQ9" s="2">
        <v>0</v>
      </c>
      <c r="AR9" s="2">
        <v>0</v>
      </c>
      <c r="AS9" s="2">
        <v>16245</v>
      </c>
      <c r="AT9" s="2">
        <v>0</v>
      </c>
      <c r="AU9" s="2">
        <v>17525</v>
      </c>
      <c r="AV9" s="2">
        <v>75564</v>
      </c>
      <c r="AW9" s="2">
        <v>16321</v>
      </c>
      <c r="AX9" s="2">
        <v>11689</v>
      </c>
      <c r="AY9" s="2">
        <v>0</v>
      </c>
      <c r="AZ9" s="2">
        <v>82</v>
      </c>
      <c r="BA9" s="2">
        <v>0</v>
      </c>
      <c r="BB9" s="2">
        <v>0</v>
      </c>
      <c r="BC9" s="2">
        <v>20643</v>
      </c>
      <c r="BD9" s="2">
        <v>10555</v>
      </c>
      <c r="BE9" s="2">
        <v>4850</v>
      </c>
      <c r="BF9" s="2">
        <v>0</v>
      </c>
      <c r="BG9" s="2">
        <v>1944</v>
      </c>
      <c r="BH9" s="2">
        <v>16707</v>
      </c>
      <c r="BI9" s="2">
        <v>16337</v>
      </c>
      <c r="BJ9" s="2">
        <v>0</v>
      </c>
      <c r="BK9" s="2">
        <v>0</v>
      </c>
      <c r="BL9" s="2">
        <v>10201</v>
      </c>
      <c r="BM9" s="2">
        <v>498</v>
      </c>
      <c r="BN9" s="2">
        <v>12125</v>
      </c>
      <c r="BO9" s="2">
        <v>3687</v>
      </c>
      <c r="BP9" s="2">
        <v>0</v>
      </c>
      <c r="BQ9" s="2">
        <v>0</v>
      </c>
      <c r="BR9" s="2">
        <v>2850</v>
      </c>
      <c r="BS9" s="2">
        <v>8931</v>
      </c>
      <c r="BT9" s="2">
        <v>1900</v>
      </c>
      <c r="BU9" s="2">
        <v>23850</v>
      </c>
      <c r="BV9" s="2">
        <v>5863</v>
      </c>
      <c r="BW9" s="2">
        <v>5759</v>
      </c>
      <c r="BX9" s="2">
        <v>18907</v>
      </c>
      <c r="BY9" s="2">
        <v>22666</v>
      </c>
      <c r="BZ9" s="2">
        <v>0</v>
      </c>
      <c r="CA9" s="2">
        <v>0</v>
      </c>
      <c r="CB9" s="2">
        <v>0</v>
      </c>
      <c r="CC9" s="2">
        <v>0</v>
      </c>
      <c r="CD9" s="2">
        <v>13000</v>
      </c>
      <c r="CE9" s="2">
        <v>5000</v>
      </c>
      <c r="CF9" s="2">
        <v>333760</v>
      </c>
      <c r="CG9" s="2" t="s">
        <v>5</v>
      </c>
      <c r="CH9" s="2">
        <v>22410</v>
      </c>
      <c r="CI9" s="2">
        <v>0</v>
      </c>
      <c r="CJ9" s="2">
        <v>15721</v>
      </c>
      <c r="CK9" s="2">
        <v>22801</v>
      </c>
      <c r="CL9" s="2">
        <v>575</v>
      </c>
      <c r="CM9" s="2">
        <v>0</v>
      </c>
      <c r="CN9" s="2">
        <v>7080</v>
      </c>
      <c r="CO9" s="2">
        <v>0</v>
      </c>
      <c r="CP9" s="2">
        <v>0</v>
      </c>
      <c r="CQ9" s="2">
        <v>40328</v>
      </c>
      <c r="CR9" s="2">
        <v>0</v>
      </c>
      <c r="CS9" s="2">
        <v>0</v>
      </c>
      <c r="CT9" s="2">
        <v>135</v>
      </c>
      <c r="CU9" s="2">
        <v>0</v>
      </c>
      <c r="CV9" s="2">
        <v>0</v>
      </c>
      <c r="CW9" s="2">
        <v>10185</v>
      </c>
      <c r="CX9" s="2">
        <v>21675</v>
      </c>
      <c r="CY9" s="2">
        <v>200</v>
      </c>
      <c r="CZ9" s="2">
        <v>42686</v>
      </c>
      <c r="DA9" s="2">
        <v>47275</v>
      </c>
      <c r="DB9" s="2">
        <v>11825</v>
      </c>
      <c r="DC9" s="2">
        <v>0</v>
      </c>
      <c r="DD9" s="2">
        <v>22050</v>
      </c>
      <c r="DE9" s="2">
        <v>7250</v>
      </c>
      <c r="DF9" s="2">
        <v>10450</v>
      </c>
      <c r="DG9" s="2">
        <v>4875</v>
      </c>
      <c r="DH9" s="2">
        <v>0</v>
      </c>
      <c r="DI9" s="2">
        <v>0</v>
      </c>
      <c r="DJ9" s="2">
        <v>4250</v>
      </c>
      <c r="DK9" s="2">
        <v>0</v>
      </c>
      <c r="DL9" s="2">
        <v>0</v>
      </c>
      <c r="DM9" s="2">
        <v>4025</v>
      </c>
      <c r="DN9" s="2">
        <v>2600</v>
      </c>
      <c r="DO9" s="2">
        <v>32254</v>
      </c>
      <c r="DP9" s="2">
        <v>197200</v>
      </c>
      <c r="DQ9" s="2">
        <v>0</v>
      </c>
      <c r="DR9" s="2">
        <v>3850</v>
      </c>
      <c r="DS9" s="2">
        <v>0</v>
      </c>
      <c r="DT9" s="2">
        <v>0</v>
      </c>
      <c r="DU9" s="2">
        <v>0</v>
      </c>
      <c r="DV9" s="2">
        <v>0</v>
      </c>
      <c r="DW9" s="2">
        <v>0</v>
      </c>
      <c r="DX9" s="2">
        <v>6170</v>
      </c>
      <c r="DY9" s="2">
        <v>0</v>
      </c>
      <c r="DZ9" s="2">
        <v>23975</v>
      </c>
      <c r="EA9" s="2">
        <v>0</v>
      </c>
      <c r="EB9" s="2">
        <v>0</v>
      </c>
      <c r="EC9" s="2">
        <v>0</v>
      </c>
      <c r="ED9" s="2">
        <v>6760</v>
      </c>
      <c r="EE9" s="2">
        <v>0</v>
      </c>
      <c r="EF9" s="2">
        <v>0</v>
      </c>
      <c r="EG9" s="2">
        <v>1010</v>
      </c>
      <c r="EH9" s="2">
        <v>0</v>
      </c>
      <c r="EI9" s="2">
        <v>1047</v>
      </c>
      <c r="EJ9" s="2">
        <v>0</v>
      </c>
      <c r="EK9" s="2">
        <v>25400</v>
      </c>
      <c r="EL9" s="2">
        <v>3075</v>
      </c>
      <c r="EM9" s="2">
        <v>15525</v>
      </c>
      <c r="EN9" s="2">
        <v>13425</v>
      </c>
      <c r="EO9" s="2">
        <v>0</v>
      </c>
      <c r="EP9" s="2">
        <v>0</v>
      </c>
      <c r="EQ9" s="2">
        <v>0</v>
      </c>
      <c r="ER9" s="2">
        <v>18450</v>
      </c>
      <c r="ES9" s="2">
        <v>0</v>
      </c>
      <c r="ET9" s="2">
        <v>15325</v>
      </c>
      <c r="EU9" s="2">
        <v>0</v>
      </c>
      <c r="EV9" s="2">
        <v>0</v>
      </c>
      <c r="EW9" s="2">
        <v>16250</v>
      </c>
      <c r="EX9" s="2">
        <v>8425</v>
      </c>
      <c r="EY9" s="2">
        <v>11450</v>
      </c>
      <c r="EZ9" s="2">
        <v>0</v>
      </c>
      <c r="FA9" s="2">
        <v>13650</v>
      </c>
      <c r="FB9" s="2">
        <v>0</v>
      </c>
      <c r="FC9" s="2">
        <v>0</v>
      </c>
      <c r="FD9" s="2">
        <v>0</v>
      </c>
      <c r="FE9" s="2">
        <v>0</v>
      </c>
      <c r="FF9" s="2">
        <v>0</v>
      </c>
      <c r="FG9" s="2">
        <v>6025</v>
      </c>
      <c r="FH9" s="2">
        <v>9600</v>
      </c>
      <c r="FI9" s="2">
        <v>0</v>
      </c>
      <c r="FJ9" s="2">
        <v>0</v>
      </c>
      <c r="FK9" s="2">
        <v>0</v>
      </c>
      <c r="FL9" s="2">
        <v>2400</v>
      </c>
      <c r="FM9" s="2">
        <v>57</v>
      </c>
      <c r="FN9" s="2">
        <v>304</v>
      </c>
      <c r="FO9" s="2">
        <v>0</v>
      </c>
      <c r="FP9" s="2">
        <v>30960</v>
      </c>
      <c r="FQ9" s="2">
        <v>0</v>
      </c>
      <c r="FR9" s="2">
        <v>0</v>
      </c>
      <c r="FS9" s="2">
        <v>2975</v>
      </c>
      <c r="FT9" s="2">
        <v>1950</v>
      </c>
      <c r="FU9" s="2">
        <v>0</v>
      </c>
      <c r="FV9" s="2">
        <v>0</v>
      </c>
      <c r="FW9" s="2">
        <v>0</v>
      </c>
      <c r="FX9" s="2">
        <v>0</v>
      </c>
      <c r="FY9" s="2">
        <v>3450</v>
      </c>
      <c r="FZ9" s="2">
        <v>9975</v>
      </c>
      <c r="GA9" s="2">
        <v>0</v>
      </c>
      <c r="GB9" s="2">
        <v>6190</v>
      </c>
      <c r="GC9" s="2">
        <v>0</v>
      </c>
      <c r="GD9" s="2">
        <v>0</v>
      </c>
      <c r="GE9" s="2">
        <v>27888</v>
      </c>
      <c r="GF9" s="2">
        <v>0</v>
      </c>
      <c r="GG9" s="2">
        <v>0</v>
      </c>
      <c r="GH9" s="2">
        <v>5430</v>
      </c>
      <c r="GI9" s="2">
        <v>0</v>
      </c>
      <c r="GJ9" s="2">
        <v>245</v>
      </c>
      <c r="GK9" s="2">
        <v>0</v>
      </c>
      <c r="GL9" s="2">
        <v>0</v>
      </c>
      <c r="GM9" s="2">
        <v>0</v>
      </c>
      <c r="GN9" s="2" t="s">
        <v>5</v>
      </c>
      <c r="GO9" s="2">
        <v>10451</v>
      </c>
      <c r="GP9" s="2">
        <v>0</v>
      </c>
      <c r="GQ9" s="2">
        <v>0</v>
      </c>
      <c r="GR9" s="2">
        <v>45000</v>
      </c>
      <c r="GS9" s="2">
        <v>0</v>
      </c>
      <c r="GT9" s="2">
        <v>221</v>
      </c>
      <c r="GU9" s="2">
        <v>0</v>
      </c>
      <c r="GV9" s="2">
        <v>0</v>
      </c>
      <c r="GW9" s="2">
        <v>0</v>
      </c>
      <c r="GX9" s="2">
        <v>1703</v>
      </c>
      <c r="GY9" s="2">
        <v>0</v>
      </c>
      <c r="GZ9" s="2">
        <v>3905</v>
      </c>
      <c r="HA9" s="2">
        <v>0</v>
      </c>
      <c r="HB9" s="2" t="s">
        <v>5</v>
      </c>
      <c r="HC9" s="2" t="s">
        <v>5</v>
      </c>
      <c r="HD9" s="2" t="s">
        <v>5</v>
      </c>
      <c r="HE9" s="2">
        <v>0</v>
      </c>
      <c r="HF9" s="2" t="s">
        <v>5</v>
      </c>
      <c r="HG9" s="2">
        <v>0</v>
      </c>
      <c r="HH9" s="2">
        <v>0</v>
      </c>
      <c r="HI9" s="2">
        <v>0</v>
      </c>
      <c r="HJ9" s="2" t="s">
        <v>5</v>
      </c>
      <c r="HK9" s="2">
        <v>0</v>
      </c>
      <c r="HL9" s="2">
        <v>0</v>
      </c>
      <c r="HM9" s="2">
        <v>0</v>
      </c>
      <c r="HN9" s="2" t="s">
        <v>5</v>
      </c>
      <c r="HO9" s="2">
        <v>0</v>
      </c>
      <c r="HP9" s="2">
        <v>0</v>
      </c>
      <c r="HQ9" s="2">
        <v>634</v>
      </c>
      <c r="HR9" s="2">
        <v>0</v>
      </c>
      <c r="HS9" s="2">
        <v>0</v>
      </c>
      <c r="HT9" s="2" t="s">
        <v>5</v>
      </c>
      <c r="HU9" s="2">
        <v>0</v>
      </c>
      <c r="HV9" s="2">
        <v>116101</v>
      </c>
      <c r="HW9" s="2">
        <v>8360</v>
      </c>
      <c r="HX9" s="2">
        <v>940</v>
      </c>
      <c r="HY9" s="2">
        <v>5000</v>
      </c>
      <c r="HZ9" s="2">
        <v>4024</v>
      </c>
      <c r="IA9" s="2">
        <v>0</v>
      </c>
      <c r="IB9" s="2">
        <v>0</v>
      </c>
      <c r="IC9" s="2" t="s">
        <v>5</v>
      </c>
      <c r="ID9" s="2" t="s">
        <v>5</v>
      </c>
      <c r="IE9" s="2">
        <v>0</v>
      </c>
      <c r="IF9" s="2">
        <v>0</v>
      </c>
      <c r="IG9" s="2">
        <v>0</v>
      </c>
      <c r="IH9" s="2" t="s">
        <v>5</v>
      </c>
      <c r="II9" s="2" t="s">
        <v>5</v>
      </c>
      <c r="IJ9" s="2">
        <v>0</v>
      </c>
      <c r="IK9" s="2">
        <v>0</v>
      </c>
      <c r="IL9" s="2">
        <v>0</v>
      </c>
      <c r="IM9" s="2">
        <v>140</v>
      </c>
      <c r="IN9" s="2">
        <v>256</v>
      </c>
      <c r="IO9" s="2">
        <v>5890</v>
      </c>
      <c r="IP9" s="2">
        <v>0</v>
      </c>
      <c r="IQ9" s="2">
        <v>52</v>
      </c>
      <c r="IR9" s="2">
        <v>0</v>
      </c>
      <c r="IS9" s="2" t="s">
        <v>5</v>
      </c>
      <c r="IT9" s="2">
        <v>0</v>
      </c>
      <c r="IU9" s="2" t="s">
        <v>5</v>
      </c>
      <c r="IV9" s="2" t="s">
        <v>5</v>
      </c>
      <c r="IW9" s="2">
        <v>0</v>
      </c>
      <c r="IX9" s="2">
        <v>0</v>
      </c>
      <c r="IY9" s="2">
        <v>0</v>
      </c>
      <c r="IZ9" s="2">
        <v>18546</v>
      </c>
      <c r="JA9" s="2">
        <v>0</v>
      </c>
      <c r="JB9" s="2">
        <v>0</v>
      </c>
      <c r="JC9" s="2">
        <v>0</v>
      </c>
      <c r="JD9" s="2">
        <v>0</v>
      </c>
      <c r="JE9" s="2">
        <v>0</v>
      </c>
      <c r="JF9" s="2" t="s">
        <v>5</v>
      </c>
      <c r="JG9" s="2">
        <v>0</v>
      </c>
      <c r="JH9" s="2">
        <v>0</v>
      </c>
      <c r="JI9" s="2">
        <v>0</v>
      </c>
      <c r="JJ9" s="2">
        <v>0</v>
      </c>
      <c r="JK9" s="2">
        <v>0</v>
      </c>
      <c r="JL9" s="2">
        <v>0</v>
      </c>
      <c r="JM9" s="2">
        <v>43670</v>
      </c>
      <c r="JN9" s="2">
        <v>0</v>
      </c>
      <c r="JO9" s="2">
        <v>0</v>
      </c>
      <c r="JP9" s="2">
        <v>0</v>
      </c>
      <c r="JQ9" s="2">
        <v>0</v>
      </c>
      <c r="JR9" s="2">
        <v>0</v>
      </c>
      <c r="JS9" s="2">
        <v>0</v>
      </c>
      <c r="JT9" s="2">
        <v>29111</v>
      </c>
      <c r="JU9" s="2">
        <v>0</v>
      </c>
      <c r="JV9" s="2">
        <v>0</v>
      </c>
      <c r="JW9" s="2">
        <v>0</v>
      </c>
      <c r="JX9" s="2">
        <v>0</v>
      </c>
      <c r="JY9" s="2">
        <v>0</v>
      </c>
      <c r="JZ9" s="2" t="s">
        <v>5</v>
      </c>
      <c r="KA9" s="2">
        <v>23600</v>
      </c>
      <c r="KB9" s="2">
        <v>0</v>
      </c>
      <c r="KC9" s="2" t="s">
        <v>5</v>
      </c>
      <c r="KD9" s="2">
        <v>1115</v>
      </c>
      <c r="KE9" s="2">
        <v>0</v>
      </c>
      <c r="KF9" s="2">
        <v>34</v>
      </c>
      <c r="KG9" s="2">
        <v>0</v>
      </c>
      <c r="KH9" s="2">
        <v>1703</v>
      </c>
      <c r="KI9" s="2" t="s">
        <v>5</v>
      </c>
      <c r="KJ9" s="2" t="s">
        <v>5</v>
      </c>
      <c r="KK9" s="2">
        <v>5000</v>
      </c>
      <c r="KL9" s="2">
        <v>0</v>
      </c>
      <c r="KM9" s="2">
        <v>1860</v>
      </c>
      <c r="KN9" s="2">
        <v>0</v>
      </c>
      <c r="KO9" s="2" t="s">
        <v>5</v>
      </c>
      <c r="KP9" s="2" t="s">
        <v>5</v>
      </c>
      <c r="KQ9" s="2">
        <v>515</v>
      </c>
      <c r="KR9" s="2">
        <v>0</v>
      </c>
      <c r="KS9" s="2" t="s">
        <v>5</v>
      </c>
      <c r="KT9" s="2">
        <v>0</v>
      </c>
      <c r="KU9" s="2">
        <v>1495</v>
      </c>
      <c r="KV9" s="2">
        <v>12457</v>
      </c>
      <c r="KW9" s="2">
        <v>0</v>
      </c>
      <c r="KX9" s="2">
        <v>45820</v>
      </c>
      <c r="KY9" s="2">
        <v>0</v>
      </c>
      <c r="KZ9" s="2" t="s">
        <v>5</v>
      </c>
      <c r="LA9" s="2">
        <v>5040</v>
      </c>
      <c r="LB9" s="2">
        <v>0</v>
      </c>
      <c r="LC9" s="2">
        <v>0</v>
      </c>
      <c r="LD9" s="2">
        <v>21</v>
      </c>
      <c r="LE9" s="2">
        <v>0</v>
      </c>
      <c r="LF9" s="2">
        <v>0</v>
      </c>
      <c r="LG9" s="2" t="s">
        <v>5</v>
      </c>
      <c r="LH9" s="2">
        <v>55899</v>
      </c>
      <c r="LI9" s="2">
        <v>0</v>
      </c>
      <c r="LJ9" s="2">
        <v>0</v>
      </c>
      <c r="LK9" s="2">
        <v>0</v>
      </c>
      <c r="LL9" s="2">
        <v>0</v>
      </c>
      <c r="LM9" s="2" t="s">
        <v>5</v>
      </c>
      <c r="LN9" s="2">
        <v>44364</v>
      </c>
      <c r="LO9" s="2">
        <v>0</v>
      </c>
      <c r="LP9" s="2">
        <v>0</v>
      </c>
      <c r="LQ9" s="2">
        <v>0</v>
      </c>
      <c r="LR9" s="2">
        <v>0</v>
      </c>
      <c r="LS9" s="2" t="s">
        <v>5</v>
      </c>
      <c r="LT9" s="2" t="s">
        <v>5</v>
      </c>
      <c r="LU9" s="2">
        <v>0</v>
      </c>
      <c r="LV9" s="2" t="s">
        <v>5</v>
      </c>
      <c r="LW9" s="2">
        <v>0</v>
      </c>
      <c r="LX9" s="2" t="s">
        <v>5</v>
      </c>
      <c r="LY9" s="2" t="s">
        <v>5</v>
      </c>
      <c r="LZ9" s="2" t="s">
        <v>5</v>
      </c>
      <c r="MA9" s="2">
        <v>0</v>
      </c>
      <c r="MB9" s="2">
        <v>0</v>
      </c>
      <c r="MC9" s="2" t="s">
        <v>5</v>
      </c>
      <c r="MD9" s="2" t="s">
        <v>5</v>
      </c>
      <c r="ME9" s="2">
        <v>0</v>
      </c>
      <c r="MF9" s="2">
        <v>0</v>
      </c>
      <c r="MG9" s="2">
        <v>2417</v>
      </c>
      <c r="MH9" s="2">
        <v>0</v>
      </c>
      <c r="MI9" s="2" t="s">
        <v>5</v>
      </c>
      <c r="MJ9" s="2">
        <v>0</v>
      </c>
      <c r="MK9" s="2">
        <v>0</v>
      </c>
      <c r="ML9" s="2">
        <v>0</v>
      </c>
      <c r="MM9" s="2">
        <v>0</v>
      </c>
      <c r="MN9" s="2">
        <v>0</v>
      </c>
      <c r="MO9" s="2">
        <v>0</v>
      </c>
      <c r="MP9" s="2" t="s">
        <v>5</v>
      </c>
      <c r="MQ9" s="2">
        <v>0</v>
      </c>
      <c r="MR9" s="2">
        <v>0</v>
      </c>
      <c r="MS9" s="2">
        <v>0</v>
      </c>
      <c r="MT9" s="2">
        <v>240</v>
      </c>
      <c r="MU9" s="2">
        <v>0</v>
      </c>
      <c r="MV9" s="2">
        <v>0</v>
      </c>
      <c r="MW9" s="2">
        <v>8282</v>
      </c>
      <c r="MX9" s="2">
        <v>2338</v>
      </c>
      <c r="MY9" s="2" t="s">
        <v>5</v>
      </c>
      <c r="MZ9" s="2">
        <v>3300</v>
      </c>
      <c r="NA9" s="2">
        <v>0</v>
      </c>
      <c r="NB9" s="2">
        <v>0</v>
      </c>
      <c r="NC9" s="2">
        <v>5500</v>
      </c>
      <c r="ND9" s="2">
        <v>1660</v>
      </c>
      <c r="NE9" s="2">
        <v>35</v>
      </c>
      <c r="NF9" s="2">
        <v>0</v>
      </c>
      <c r="NG9" s="2">
        <v>1675</v>
      </c>
      <c r="NH9" s="2">
        <v>0</v>
      </c>
      <c r="NI9" s="2">
        <v>0</v>
      </c>
      <c r="NJ9" s="2">
        <v>0</v>
      </c>
      <c r="NK9" s="2">
        <v>4800</v>
      </c>
      <c r="NL9" s="2">
        <v>0</v>
      </c>
      <c r="NM9" s="2">
        <v>6955</v>
      </c>
      <c r="NN9" s="2">
        <v>10740</v>
      </c>
      <c r="NO9" s="2">
        <v>0</v>
      </c>
      <c r="NP9" s="2">
        <v>0</v>
      </c>
      <c r="NQ9" s="2">
        <v>0</v>
      </c>
      <c r="NR9" s="2">
        <v>0</v>
      </c>
      <c r="NS9" s="2">
        <v>0</v>
      </c>
      <c r="NT9" s="2">
        <v>6231</v>
      </c>
      <c r="NU9" s="2">
        <v>0</v>
      </c>
      <c r="NV9" s="2">
        <v>2444</v>
      </c>
      <c r="NW9" s="2">
        <v>0</v>
      </c>
      <c r="NX9" s="2">
        <v>0</v>
      </c>
      <c r="NY9" s="2">
        <v>2610</v>
      </c>
      <c r="NZ9" s="2">
        <v>0</v>
      </c>
      <c r="OA9" s="2">
        <v>0</v>
      </c>
      <c r="OB9" s="2">
        <v>0</v>
      </c>
      <c r="OC9" s="2">
        <v>0</v>
      </c>
      <c r="OD9" s="2">
        <v>0</v>
      </c>
      <c r="OE9" s="2">
        <v>0</v>
      </c>
      <c r="OF9" s="2">
        <v>0</v>
      </c>
      <c r="OG9" s="2">
        <v>0</v>
      </c>
      <c r="OH9" s="2">
        <v>0</v>
      </c>
      <c r="OI9" s="2">
        <v>25916</v>
      </c>
      <c r="OJ9" s="2">
        <v>0</v>
      </c>
      <c r="OK9" s="2">
        <v>0</v>
      </c>
      <c r="OL9" s="2">
        <v>0</v>
      </c>
      <c r="OM9" s="2">
        <v>0</v>
      </c>
      <c r="ON9" s="2">
        <v>0</v>
      </c>
      <c r="OO9" s="2">
        <v>0</v>
      </c>
      <c r="OP9" s="2">
        <v>0</v>
      </c>
      <c r="OQ9" s="2">
        <v>0</v>
      </c>
      <c r="OR9" s="2">
        <v>0</v>
      </c>
      <c r="OS9" s="2">
        <v>0</v>
      </c>
      <c r="OT9" s="2">
        <v>14300</v>
      </c>
      <c r="OU9" s="2">
        <v>18512</v>
      </c>
      <c r="OV9" s="2">
        <v>160</v>
      </c>
      <c r="OW9" s="2">
        <v>0</v>
      </c>
      <c r="OX9" s="2">
        <v>14205</v>
      </c>
      <c r="OY9" s="2">
        <v>0</v>
      </c>
      <c r="OZ9" s="2">
        <v>0</v>
      </c>
      <c r="PA9" s="2">
        <v>0</v>
      </c>
      <c r="PB9" s="2">
        <v>0</v>
      </c>
      <c r="PC9" s="2">
        <v>0</v>
      </c>
      <c r="PD9" s="2">
        <v>0</v>
      </c>
      <c r="PE9" s="2">
        <v>0</v>
      </c>
      <c r="PF9" s="2">
        <v>40</v>
      </c>
      <c r="PG9" s="2">
        <v>0</v>
      </c>
      <c r="PH9" s="2">
        <v>8466</v>
      </c>
      <c r="PI9" s="2">
        <v>0</v>
      </c>
      <c r="PJ9" s="2">
        <v>0</v>
      </c>
      <c r="PK9" s="2">
        <v>0</v>
      </c>
      <c r="PL9" s="2">
        <v>0</v>
      </c>
      <c r="PM9" s="2">
        <v>0</v>
      </c>
      <c r="PN9" s="2">
        <v>0</v>
      </c>
      <c r="PO9" s="2">
        <v>0</v>
      </c>
      <c r="PP9" s="2">
        <v>24</v>
      </c>
      <c r="PQ9" s="2" t="s">
        <v>5</v>
      </c>
      <c r="PR9" s="2">
        <v>0</v>
      </c>
      <c r="PS9" s="2">
        <v>1297</v>
      </c>
      <c r="PT9" s="2">
        <v>0</v>
      </c>
      <c r="PU9" s="2">
        <v>0</v>
      </c>
      <c r="PV9" s="2">
        <v>32</v>
      </c>
      <c r="PW9" s="2">
        <v>0</v>
      </c>
      <c r="PX9" s="2">
        <v>0</v>
      </c>
      <c r="PY9" s="2">
        <v>0</v>
      </c>
      <c r="PZ9" s="2">
        <v>0</v>
      </c>
      <c r="QA9" s="2">
        <v>0</v>
      </c>
      <c r="QB9" s="2">
        <v>0</v>
      </c>
      <c r="QC9" s="2">
        <v>617</v>
      </c>
      <c r="QD9" s="2">
        <v>0</v>
      </c>
      <c r="QE9" s="2">
        <v>0</v>
      </c>
      <c r="QF9" s="2" t="s">
        <v>5</v>
      </c>
      <c r="QG9" s="2">
        <v>0</v>
      </c>
      <c r="QH9" s="2">
        <v>375</v>
      </c>
      <c r="QI9" s="2">
        <v>547</v>
      </c>
      <c r="QJ9" s="2">
        <v>745</v>
      </c>
      <c r="QK9" s="2" t="s">
        <v>5</v>
      </c>
      <c r="QL9" s="2" t="s">
        <v>5</v>
      </c>
      <c r="QM9" s="2">
        <v>0</v>
      </c>
      <c r="QN9" s="2">
        <v>0</v>
      </c>
      <c r="QO9" s="2" t="s">
        <v>5</v>
      </c>
      <c r="QP9" s="2">
        <v>0</v>
      </c>
      <c r="QQ9" s="2">
        <v>0</v>
      </c>
      <c r="QR9" s="2">
        <v>0</v>
      </c>
      <c r="QS9" s="2" t="s">
        <v>5</v>
      </c>
      <c r="QT9" s="2">
        <v>0</v>
      </c>
      <c r="QU9" s="2">
        <v>2427000</v>
      </c>
      <c r="QV9" s="2">
        <v>0</v>
      </c>
      <c r="QW9" s="2">
        <v>0</v>
      </c>
      <c r="QX9" s="2" t="s">
        <v>5</v>
      </c>
      <c r="QY9" s="2">
        <v>0</v>
      </c>
      <c r="QZ9" s="2">
        <v>0</v>
      </c>
      <c r="RA9" s="2">
        <v>0</v>
      </c>
      <c r="RB9" s="2">
        <v>1768</v>
      </c>
      <c r="RC9" s="2">
        <v>0</v>
      </c>
      <c r="RD9" s="2">
        <v>0</v>
      </c>
      <c r="RE9" s="2">
        <v>0</v>
      </c>
      <c r="RF9" s="2">
        <v>0</v>
      </c>
      <c r="RG9" s="2">
        <v>0</v>
      </c>
      <c r="RH9" s="2">
        <v>0</v>
      </c>
      <c r="RI9" s="2">
        <v>0</v>
      </c>
      <c r="RJ9" s="2">
        <v>0</v>
      </c>
      <c r="RK9" s="2">
        <v>0</v>
      </c>
      <c r="RL9" s="2">
        <v>0</v>
      </c>
      <c r="RM9" s="2">
        <v>0</v>
      </c>
      <c r="RN9" s="2">
        <v>0</v>
      </c>
      <c r="RO9" s="2">
        <v>0</v>
      </c>
      <c r="RP9" s="2" t="s">
        <v>5</v>
      </c>
      <c r="RQ9" s="2">
        <v>0</v>
      </c>
      <c r="RR9" s="2">
        <v>0</v>
      </c>
      <c r="RS9" s="2">
        <v>0</v>
      </c>
      <c r="RT9" s="2" t="s">
        <v>5</v>
      </c>
      <c r="RU9" s="2" t="s">
        <v>5</v>
      </c>
      <c r="RV9" s="2" t="s">
        <v>5</v>
      </c>
      <c r="RW9" s="2" t="s">
        <v>5</v>
      </c>
      <c r="RX9" s="2" t="s">
        <v>5</v>
      </c>
      <c r="RY9" s="2" t="s">
        <v>5</v>
      </c>
      <c r="RZ9" s="2">
        <v>2775</v>
      </c>
      <c r="SA9" s="2" t="s">
        <v>5</v>
      </c>
      <c r="SB9" s="2" t="s">
        <v>5</v>
      </c>
      <c r="SC9" s="2" t="s">
        <v>5</v>
      </c>
      <c r="SD9" s="2">
        <v>0</v>
      </c>
      <c r="SE9" s="2" t="s">
        <v>5</v>
      </c>
      <c r="SF9" s="2">
        <v>0</v>
      </c>
      <c r="SG9" s="2">
        <v>0</v>
      </c>
      <c r="SH9" s="2">
        <v>0</v>
      </c>
      <c r="SI9" s="2">
        <v>0</v>
      </c>
      <c r="SJ9" s="2">
        <v>14150</v>
      </c>
      <c r="SK9" s="2">
        <v>0</v>
      </c>
      <c r="SL9" s="2">
        <v>0</v>
      </c>
      <c r="SM9" s="2">
        <v>6078</v>
      </c>
      <c r="SN9" s="2">
        <v>0</v>
      </c>
      <c r="SO9" s="2">
        <v>0</v>
      </c>
      <c r="SP9" s="2">
        <v>0</v>
      </c>
      <c r="SQ9" s="2">
        <v>8482</v>
      </c>
      <c r="SR9" s="2">
        <v>10190</v>
      </c>
      <c r="SS9" s="2">
        <v>0</v>
      </c>
      <c r="ST9" s="2">
        <v>0</v>
      </c>
      <c r="SU9" s="2">
        <v>71881</v>
      </c>
      <c r="SV9" s="2">
        <v>0</v>
      </c>
      <c r="SW9" s="2">
        <v>0</v>
      </c>
      <c r="SX9" s="2">
        <v>0</v>
      </c>
      <c r="SY9" s="2">
        <v>0</v>
      </c>
      <c r="SZ9" s="2">
        <v>0</v>
      </c>
      <c r="TA9" s="2">
        <v>0</v>
      </c>
      <c r="TB9" s="2">
        <v>4715</v>
      </c>
      <c r="TC9" s="2">
        <v>0</v>
      </c>
      <c r="TD9" s="2">
        <v>18653</v>
      </c>
      <c r="TE9" s="2">
        <v>0</v>
      </c>
      <c r="TF9" s="2">
        <v>0</v>
      </c>
      <c r="TG9" s="2">
        <v>0</v>
      </c>
      <c r="TH9" s="2">
        <v>0</v>
      </c>
      <c r="TI9" s="2">
        <v>0</v>
      </c>
      <c r="TJ9" s="2" t="s">
        <v>5</v>
      </c>
      <c r="TK9" s="2">
        <v>172</v>
      </c>
      <c r="TL9" s="2">
        <v>10470</v>
      </c>
      <c r="TM9" s="2">
        <v>0</v>
      </c>
      <c r="TN9" s="2">
        <v>0</v>
      </c>
      <c r="TO9" s="2">
        <v>20005</v>
      </c>
      <c r="TP9" s="2">
        <v>0</v>
      </c>
      <c r="TQ9" s="2">
        <v>0</v>
      </c>
      <c r="TR9" s="2">
        <v>0</v>
      </c>
      <c r="TS9" s="2">
        <v>0</v>
      </c>
      <c r="TT9" s="2">
        <v>0</v>
      </c>
      <c r="TU9" s="2">
        <v>8625</v>
      </c>
      <c r="TV9" s="2">
        <v>0</v>
      </c>
      <c r="TW9" s="2">
        <v>0</v>
      </c>
      <c r="TX9" s="2">
        <v>3400</v>
      </c>
      <c r="TY9" s="2">
        <v>0</v>
      </c>
      <c r="TZ9" s="2">
        <v>0</v>
      </c>
      <c r="UA9" s="2">
        <v>0</v>
      </c>
      <c r="UB9" s="2">
        <v>0</v>
      </c>
      <c r="UC9" s="2">
        <v>0</v>
      </c>
      <c r="UD9" s="2">
        <v>0</v>
      </c>
      <c r="UE9" s="2" t="s">
        <v>5</v>
      </c>
      <c r="UF9" s="2">
        <v>0</v>
      </c>
      <c r="UG9" s="2">
        <v>0</v>
      </c>
      <c r="UH9" s="2">
        <v>0</v>
      </c>
      <c r="UI9" s="2">
        <v>44000</v>
      </c>
      <c r="UJ9" s="2">
        <v>0</v>
      </c>
      <c r="UK9" s="2">
        <v>0</v>
      </c>
      <c r="UL9" s="2">
        <v>279</v>
      </c>
      <c r="UM9" s="2">
        <v>0</v>
      </c>
      <c r="UN9" s="2">
        <v>0</v>
      </c>
      <c r="UO9" s="2">
        <v>0</v>
      </c>
      <c r="UP9" s="2">
        <v>135418</v>
      </c>
      <c r="UQ9" s="2">
        <v>0</v>
      </c>
      <c r="UR9" s="2">
        <v>0</v>
      </c>
      <c r="US9" s="2">
        <v>0</v>
      </c>
      <c r="UT9" s="2">
        <v>625</v>
      </c>
      <c r="UU9" s="2">
        <v>42741</v>
      </c>
      <c r="UV9" s="2">
        <v>0</v>
      </c>
      <c r="UW9" s="2">
        <v>0</v>
      </c>
      <c r="UX9" s="2">
        <v>0</v>
      </c>
      <c r="UY9" s="2">
        <v>22593</v>
      </c>
      <c r="UZ9" s="2">
        <v>3880</v>
      </c>
      <c r="VA9" s="2">
        <v>0</v>
      </c>
      <c r="VB9" s="2">
        <v>74669</v>
      </c>
      <c r="VC9" s="2">
        <v>0</v>
      </c>
      <c r="VD9" s="2">
        <v>0</v>
      </c>
      <c r="VE9" s="2">
        <v>0</v>
      </c>
      <c r="VF9" s="2">
        <v>1</v>
      </c>
      <c r="VG9" s="2">
        <v>0</v>
      </c>
      <c r="VH9" s="2">
        <v>0</v>
      </c>
      <c r="VI9" s="2">
        <v>0</v>
      </c>
      <c r="VJ9" s="2">
        <v>0</v>
      </c>
      <c r="VK9" s="2">
        <v>0</v>
      </c>
      <c r="VL9" s="2">
        <v>0</v>
      </c>
      <c r="VM9" s="2">
        <v>0</v>
      </c>
      <c r="VN9" s="2">
        <v>38632</v>
      </c>
      <c r="VO9" s="2">
        <v>39959</v>
      </c>
      <c r="VP9" s="2">
        <v>4122</v>
      </c>
      <c r="VQ9" s="2">
        <v>0</v>
      </c>
      <c r="VR9" s="2">
        <v>78494</v>
      </c>
      <c r="VS9" s="2">
        <v>0</v>
      </c>
      <c r="VT9" s="2">
        <v>8657</v>
      </c>
      <c r="VU9" s="2">
        <v>7125</v>
      </c>
      <c r="VV9" s="2">
        <v>4448</v>
      </c>
      <c r="VW9" s="2">
        <v>2812</v>
      </c>
      <c r="VX9" s="2">
        <v>14394</v>
      </c>
      <c r="VY9" s="2">
        <v>0</v>
      </c>
      <c r="VZ9" s="2">
        <v>0</v>
      </c>
      <c r="WA9" s="2">
        <v>0</v>
      </c>
      <c r="WB9" s="2">
        <v>0</v>
      </c>
      <c r="WC9" s="2">
        <v>42614</v>
      </c>
      <c r="WD9" s="2">
        <v>3570</v>
      </c>
      <c r="WE9" s="2">
        <v>0</v>
      </c>
      <c r="WF9" s="2">
        <v>0</v>
      </c>
      <c r="WG9" s="2">
        <v>0</v>
      </c>
      <c r="WH9" s="2">
        <v>463</v>
      </c>
      <c r="WI9" s="2">
        <v>0</v>
      </c>
      <c r="WJ9" s="2">
        <v>0</v>
      </c>
      <c r="WK9" s="2">
        <v>0</v>
      </c>
      <c r="WL9" s="2">
        <v>1396</v>
      </c>
      <c r="WM9" s="2">
        <v>0</v>
      </c>
      <c r="WN9" s="2">
        <v>0</v>
      </c>
      <c r="WO9" s="2">
        <v>0</v>
      </c>
      <c r="WP9" s="2">
        <v>35974</v>
      </c>
      <c r="WQ9" s="2">
        <v>0</v>
      </c>
      <c r="WR9" s="2">
        <v>1341</v>
      </c>
      <c r="WS9" s="2">
        <v>0</v>
      </c>
      <c r="WT9" s="2">
        <v>0</v>
      </c>
      <c r="WU9" s="2">
        <v>77968</v>
      </c>
      <c r="WV9" s="2">
        <v>2113</v>
      </c>
      <c r="WW9" s="2">
        <v>49925</v>
      </c>
      <c r="WX9" s="2">
        <v>0</v>
      </c>
      <c r="WY9" s="2">
        <v>0</v>
      </c>
      <c r="WZ9" s="2">
        <v>0</v>
      </c>
      <c r="XA9" s="2">
        <v>177</v>
      </c>
      <c r="XB9" s="2">
        <v>0</v>
      </c>
      <c r="XC9" s="2">
        <v>0</v>
      </c>
      <c r="XD9" s="2">
        <v>0</v>
      </c>
      <c r="XE9" s="2">
        <v>0</v>
      </c>
      <c r="XF9" s="2" t="s">
        <v>5</v>
      </c>
      <c r="XG9" s="2">
        <v>3229</v>
      </c>
      <c r="XH9" s="2">
        <v>0</v>
      </c>
      <c r="XI9" s="2">
        <v>0</v>
      </c>
      <c r="XJ9" s="2">
        <v>0</v>
      </c>
      <c r="XK9" s="2">
        <v>0</v>
      </c>
      <c r="XL9" s="2">
        <v>0</v>
      </c>
      <c r="XM9" s="2">
        <v>7805</v>
      </c>
      <c r="XN9" s="2">
        <v>0</v>
      </c>
      <c r="XO9" s="2">
        <v>0</v>
      </c>
      <c r="XP9" s="2">
        <v>0</v>
      </c>
      <c r="XQ9" s="2">
        <v>0</v>
      </c>
      <c r="XR9" s="2">
        <v>0</v>
      </c>
      <c r="XS9" s="2">
        <v>0</v>
      </c>
      <c r="XT9" s="2">
        <v>0</v>
      </c>
      <c r="XU9" s="2">
        <v>0</v>
      </c>
      <c r="XV9" s="2">
        <v>0</v>
      </c>
      <c r="XW9" s="2">
        <v>0</v>
      </c>
      <c r="XX9" s="2">
        <v>343</v>
      </c>
      <c r="XY9" s="2">
        <v>0</v>
      </c>
      <c r="XZ9" s="2">
        <v>9000</v>
      </c>
      <c r="YA9" s="2">
        <v>4625</v>
      </c>
      <c r="YB9" s="2">
        <v>5270</v>
      </c>
      <c r="YC9" s="2">
        <v>50266</v>
      </c>
      <c r="YD9" s="2">
        <v>1</v>
      </c>
      <c r="YE9" s="2">
        <v>0</v>
      </c>
      <c r="YF9" s="2" t="s">
        <v>5</v>
      </c>
      <c r="YG9" s="2">
        <v>18489</v>
      </c>
      <c r="YH9" s="2">
        <v>0</v>
      </c>
      <c r="YI9" s="2">
        <v>0</v>
      </c>
      <c r="YJ9" s="2">
        <v>0</v>
      </c>
      <c r="YK9" s="2">
        <v>672</v>
      </c>
      <c r="YL9" s="2">
        <v>0</v>
      </c>
      <c r="YM9" s="2">
        <v>12415</v>
      </c>
      <c r="YN9" s="2">
        <v>24864</v>
      </c>
      <c r="YO9" s="2">
        <v>2325</v>
      </c>
      <c r="YP9" s="2">
        <v>0</v>
      </c>
      <c r="YQ9" s="2">
        <v>0</v>
      </c>
      <c r="YR9" s="2">
        <v>58780</v>
      </c>
      <c r="YS9" s="2">
        <v>0</v>
      </c>
      <c r="YT9" s="2">
        <v>0</v>
      </c>
      <c r="YU9" s="2">
        <v>0</v>
      </c>
      <c r="YV9" s="2">
        <v>2720</v>
      </c>
      <c r="YW9" s="2">
        <v>0</v>
      </c>
      <c r="YX9" s="2">
        <v>0</v>
      </c>
      <c r="YY9" s="2">
        <v>28955</v>
      </c>
      <c r="YZ9" s="2">
        <v>10200</v>
      </c>
      <c r="ZA9" s="2">
        <v>4171</v>
      </c>
      <c r="ZB9" s="2">
        <v>7802</v>
      </c>
      <c r="ZC9" s="2">
        <v>1087</v>
      </c>
      <c r="ZD9" s="2">
        <v>0</v>
      </c>
      <c r="ZE9" s="2">
        <v>0</v>
      </c>
      <c r="ZF9" s="2">
        <v>0</v>
      </c>
      <c r="ZG9" s="2">
        <v>0</v>
      </c>
      <c r="ZH9" s="2">
        <v>0</v>
      </c>
      <c r="ZI9" s="2">
        <v>0</v>
      </c>
      <c r="ZJ9" s="2">
        <v>505</v>
      </c>
      <c r="ZK9" s="2">
        <v>0</v>
      </c>
      <c r="ZL9" s="2">
        <v>3582</v>
      </c>
      <c r="ZM9" s="2">
        <v>0</v>
      </c>
      <c r="ZN9" s="2">
        <v>3917</v>
      </c>
      <c r="ZO9" s="2">
        <v>6725</v>
      </c>
      <c r="ZP9" s="2">
        <v>6700</v>
      </c>
      <c r="ZQ9" s="2">
        <v>16545</v>
      </c>
      <c r="ZR9" s="2">
        <v>30432</v>
      </c>
      <c r="ZS9" s="2">
        <v>0</v>
      </c>
      <c r="ZT9" s="2">
        <v>0</v>
      </c>
      <c r="ZU9" s="2">
        <v>0</v>
      </c>
      <c r="ZV9" s="2">
        <v>0</v>
      </c>
      <c r="ZW9" s="2">
        <v>0</v>
      </c>
      <c r="ZX9" s="2">
        <v>400</v>
      </c>
      <c r="ZY9" s="2">
        <v>410</v>
      </c>
      <c r="ZZ9" s="2">
        <v>0</v>
      </c>
      <c r="AAA9" s="2">
        <v>0</v>
      </c>
      <c r="AAB9" s="2">
        <v>0</v>
      </c>
      <c r="AAC9" s="2">
        <v>11483</v>
      </c>
      <c r="AAD9" s="2">
        <v>10532</v>
      </c>
      <c r="AAE9" s="2">
        <v>0</v>
      </c>
      <c r="AAF9" s="2">
        <v>0</v>
      </c>
      <c r="AAG9" s="2">
        <v>0</v>
      </c>
      <c r="AAH9" s="2">
        <v>537</v>
      </c>
      <c r="AAI9" s="2">
        <v>0</v>
      </c>
      <c r="AAJ9" s="2">
        <v>0</v>
      </c>
      <c r="AAK9" s="2">
        <v>50</v>
      </c>
      <c r="AAL9" s="2">
        <v>0</v>
      </c>
      <c r="AAM9" s="2">
        <v>0</v>
      </c>
      <c r="AAN9" s="2">
        <v>2797</v>
      </c>
      <c r="AAO9" s="2">
        <v>5175</v>
      </c>
      <c r="AAP9" s="2">
        <v>0</v>
      </c>
      <c r="AAQ9" s="2">
        <v>0</v>
      </c>
      <c r="AAR9" s="2">
        <v>0</v>
      </c>
      <c r="AAS9" s="2">
        <v>150</v>
      </c>
      <c r="AAT9" s="2">
        <v>0</v>
      </c>
      <c r="AAU9" s="2">
        <v>1973</v>
      </c>
      <c r="AAV9" s="2">
        <v>0</v>
      </c>
      <c r="AAW9" s="2">
        <v>0</v>
      </c>
      <c r="AAX9" s="2">
        <v>0</v>
      </c>
      <c r="AAY9" s="2" t="s">
        <v>5</v>
      </c>
      <c r="AAZ9" s="2">
        <v>0</v>
      </c>
      <c r="ABA9" s="2">
        <v>0</v>
      </c>
      <c r="ABB9" s="2" t="s">
        <v>5</v>
      </c>
      <c r="ABC9" s="2">
        <v>0</v>
      </c>
      <c r="ABD9" s="2">
        <v>0</v>
      </c>
      <c r="ABE9" s="2">
        <v>0</v>
      </c>
      <c r="ABF9" s="2">
        <v>0</v>
      </c>
      <c r="ABG9" s="2">
        <v>0</v>
      </c>
      <c r="ABH9" s="2">
        <v>3693</v>
      </c>
      <c r="ABI9" s="2">
        <v>970</v>
      </c>
      <c r="ABJ9" s="2">
        <v>5103</v>
      </c>
      <c r="ABK9" s="2">
        <v>0</v>
      </c>
      <c r="ABL9" s="2">
        <v>0</v>
      </c>
      <c r="ABM9" s="2">
        <v>0</v>
      </c>
      <c r="ABN9" s="2">
        <v>1193</v>
      </c>
      <c r="ABO9" s="2">
        <v>3180</v>
      </c>
      <c r="ABP9" s="2">
        <v>0</v>
      </c>
      <c r="ABQ9" s="2">
        <v>553</v>
      </c>
      <c r="ABR9" s="2">
        <v>0</v>
      </c>
      <c r="ABS9" s="2">
        <v>0</v>
      </c>
      <c r="ABT9" s="2">
        <v>0</v>
      </c>
      <c r="ABU9" s="2">
        <v>1301</v>
      </c>
      <c r="ABV9" s="2">
        <v>4440</v>
      </c>
      <c r="ABW9" s="2">
        <v>0</v>
      </c>
      <c r="ABX9" s="2">
        <v>0</v>
      </c>
      <c r="ABY9" s="2">
        <v>0</v>
      </c>
      <c r="ABZ9" s="2">
        <v>0</v>
      </c>
      <c r="ACA9" s="2">
        <v>0</v>
      </c>
      <c r="ACB9" s="2">
        <v>0</v>
      </c>
      <c r="ACC9" s="2">
        <v>130</v>
      </c>
      <c r="ACD9" s="2">
        <v>0</v>
      </c>
      <c r="ACE9" s="2">
        <v>0</v>
      </c>
      <c r="ACF9" s="2">
        <v>0</v>
      </c>
      <c r="ACG9" s="2">
        <v>175</v>
      </c>
      <c r="ACH9" s="2">
        <v>0</v>
      </c>
      <c r="ACI9" s="2">
        <v>94</v>
      </c>
      <c r="ACJ9" s="2">
        <v>2090</v>
      </c>
      <c r="ACK9" s="2">
        <v>0</v>
      </c>
      <c r="ACL9" s="2">
        <v>7165</v>
      </c>
      <c r="ACM9" s="2">
        <v>0</v>
      </c>
      <c r="ACN9" s="2">
        <v>338</v>
      </c>
      <c r="ACO9" s="2">
        <v>33</v>
      </c>
      <c r="ACP9" s="2">
        <v>0</v>
      </c>
      <c r="ACQ9" s="2">
        <v>0</v>
      </c>
      <c r="ACR9" s="2">
        <v>6401</v>
      </c>
      <c r="ACS9" s="2">
        <v>0</v>
      </c>
      <c r="ACT9" s="2">
        <v>48</v>
      </c>
      <c r="ACU9" s="2">
        <v>262</v>
      </c>
      <c r="ACV9" s="2">
        <v>0</v>
      </c>
      <c r="ACW9" s="2">
        <v>2015</v>
      </c>
      <c r="ACX9" s="2">
        <v>265</v>
      </c>
      <c r="ACY9" s="2">
        <v>5340</v>
      </c>
      <c r="ACZ9" s="2">
        <v>0</v>
      </c>
      <c r="ADA9" s="2">
        <v>2540</v>
      </c>
      <c r="ADB9" s="2">
        <v>0</v>
      </c>
      <c r="ADC9" s="2">
        <v>0</v>
      </c>
      <c r="ADD9" s="2">
        <v>13500</v>
      </c>
      <c r="ADE9" s="2">
        <v>0</v>
      </c>
      <c r="ADF9" s="2">
        <v>0</v>
      </c>
      <c r="ADG9" s="2">
        <v>255</v>
      </c>
      <c r="ADH9" s="2">
        <v>6969</v>
      </c>
      <c r="ADI9" s="2">
        <v>0</v>
      </c>
      <c r="ADJ9" s="2">
        <v>107</v>
      </c>
      <c r="ADK9" s="2">
        <v>0</v>
      </c>
      <c r="ADL9" s="2">
        <v>0</v>
      </c>
      <c r="ADM9" s="2">
        <v>1019</v>
      </c>
      <c r="ADN9" s="2">
        <v>0</v>
      </c>
      <c r="ADO9" s="2">
        <v>0</v>
      </c>
      <c r="ADP9" s="2">
        <v>0</v>
      </c>
      <c r="ADQ9" s="2">
        <v>0</v>
      </c>
      <c r="ADR9" s="2">
        <v>0</v>
      </c>
      <c r="ADS9" s="2">
        <v>12207</v>
      </c>
      <c r="ADT9" s="2">
        <v>2900</v>
      </c>
      <c r="ADU9" s="2">
        <v>0</v>
      </c>
      <c r="ADV9" s="2">
        <v>414</v>
      </c>
      <c r="ADW9" s="2">
        <v>332</v>
      </c>
      <c r="ADX9" s="2">
        <v>1085</v>
      </c>
      <c r="ADY9" s="2">
        <v>808</v>
      </c>
      <c r="ADZ9" s="2">
        <v>0</v>
      </c>
      <c r="AEA9" s="2">
        <v>950</v>
      </c>
      <c r="AEB9" s="2">
        <v>1251</v>
      </c>
      <c r="AEC9" s="2">
        <v>141</v>
      </c>
      <c r="AED9" s="2">
        <v>0</v>
      </c>
      <c r="AEE9" s="2">
        <v>0</v>
      </c>
      <c r="AEF9" s="2">
        <v>0</v>
      </c>
      <c r="AEG9" s="2">
        <v>0</v>
      </c>
      <c r="AEH9" s="2">
        <v>598</v>
      </c>
      <c r="AEI9" s="2">
        <v>0</v>
      </c>
      <c r="AEJ9" s="2">
        <v>0</v>
      </c>
      <c r="AEK9" s="2">
        <v>0</v>
      </c>
      <c r="AEL9" s="2">
        <v>443</v>
      </c>
      <c r="AEM9" s="2">
        <v>18</v>
      </c>
      <c r="AEN9" s="2">
        <v>345</v>
      </c>
      <c r="AEO9" s="2">
        <v>0</v>
      </c>
      <c r="AEP9" s="2">
        <v>0</v>
      </c>
      <c r="AEQ9" s="2">
        <v>900</v>
      </c>
      <c r="AER9" s="2">
        <v>0</v>
      </c>
      <c r="AES9" s="2">
        <v>1722</v>
      </c>
      <c r="AET9" s="2">
        <v>0</v>
      </c>
      <c r="AEU9" s="2">
        <v>8000</v>
      </c>
      <c r="AEV9" s="2">
        <v>0</v>
      </c>
      <c r="AEW9" s="2">
        <v>165</v>
      </c>
      <c r="AEX9" s="2">
        <v>72</v>
      </c>
      <c r="AEY9" s="2">
        <v>593</v>
      </c>
      <c r="AEZ9" s="2">
        <v>0</v>
      </c>
      <c r="AFA9" s="2">
        <v>2700</v>
      </c>
      <c r="AFB9" s="2">
        <v>8864</v>
      </c>
      <c r="AFC9" s="2">
        <v>203</v>
      </c>
      <c r="AFD9" s="2">
        <v>2118</v>
      </c>
      <c r="AFE9" s="2">
        <v>0</v>
      </c>
      <c r="AFF9" s="2">
        <v>0</v>
      </c>
      <c r="AFG9" s="2">
        <v>1005</v>
      </c>
      <c r="AFH9" s="2">
        <v>0</v>
      </c>
      <c r="AFI9" s="2">
        <v>0</v>
      </c>
      <c r="AFJ9" s="2">
        <v>0</v>
      </c>
      <c r="AFK9" s="2">
        <v>7494</v>
      </c>
      <c r="AFL9" s="2">
        <v>0</v>
      </c>
      <c r="AFM9" s="2">
        <v>49</v>
      </c>
      <c r="AFN9" s="2">
        <v>12501</v>
      </c>
      <c r="AFO9" s="2">
        <v>5203</v>
      </c>
      <c r="AFP9" s="2">
        <v>442</v>
      </c>
      <c r="AFQ9" s="2">
        <v>5630</v>
      </c>
      <c r="AFR9" s="2">
        <v>2</v>
      </c>
      <c r="AFS9" s="2">
        <v>0</v>
      </c>
      <c r="AFT9" s="2">
        <v>52</v>
      </c>
      <c r="AFU9" s="2">
        <v>224</v>
      </c>
      <c r="AFV9" s="2">
        <v>155</v>
      </c>
      <c r="AFW9" s="2">
        <v>0</v>
      </c>
      <c r="AFX9" s="2">
        <v>0</v>
      </c>
      <c r="AFY9" s="2">
        <v>0</v>
      </c>
      <c r="AFZ9" s="2">
        <v>0</v>
      </c>
      <c r="AGA9" s="2">
        <v>0</v>
      </c>
      <c r="AGB9" s="2">
        <v>10149</v>
      </c>
      <c r="AGC9" s="2">
        <v>0</v>
      </c>
      <c r="AGD9" s="2">
        <v>0</v>
      </c>
      <c r="AGE9" s="2">
        <v>0</v>
      </c>
      <c r="AGF9" s="2">
        <v>0</v>
      </c>
      <c r="AGG9" s="2">
        <v>5030</v>
      </c>
      <c r="AGH9" s="2">
        <v>0</v>
      </c>
      <c r="AGI9" s="2">
        <v>0</v>
      </c>
      <c r="AGJ9" s="2">
        <v>0</v>
      </c>
      <c r="AGK9" s="2">
        <v>543</v>
      </c>
      <c r="AGL9" s="2">
        <v>475</v>
      </c>
      <c r="AGM9" s="2">
        <v>8938</v>
      </c>
      <c r="AGN9" s="2">
        <v>0</v>
      </c>
      <c r="AGO9" s="2">
        <v>3700</v>
      </c>
      <c r="AGP9" s="2">
        <v>0</v>
      </c>
      <c r="AGQ9" s="2">
        <v>1296</v>
      </c>
      <c r="AGR9" s="2">
        <v>277</v>
      </c>
      <c r="AGS9" s="2">
        <v>998</v>
      </c>
      <c r="AGT9" s="2">
        <v>0</v>
      </c>
      <c r="AGU9" s="2">
        <v>5988</v>
      </c>
      <c r="AGV9" s="2">
        <v>5000</v>
      </c>
      <c r="AGW9" s="2">
        <v>0</v>
      </c>
      <c r="AGX9" s="2">
        <v>0</v>
      </c>
      <c r="AGY9" s="2">
        <v>5098</v>
      </c>
      <c r="AGZ9" s="2">
        <v>0</v>
      </c>
      <c r="AHA9" s="2">
        <v>0</v>
      </c>
      <c r="AHB9" s="2">
        <v>27133</v>
      </c>
      <c r="AHC9" s="2">
        <v>0</v>
      </c>
      <c r="AHD9" s="2">
        <v>0</v>
      </c>
      <c r="AHE9" s="2">
        <v>281</v>
      </c>
      <c r="AHF9" s="2">
        <v>800</v>
      </c>
      <c r="AHG9" s="2">
        <v>0</v>
      </c>
      <c r="AHH9" s="2">
        <v>0</v>
      </c>
      <c r="AHI9" s="2">
        <v>0</v>
      </c>
      <c r="AHJ9" s="2">
        <v>9525</v>
      </c>
      <c r="AHK9" s="2">
        <v>0</v>
      </c>
      <c r="AHL9" s="2">
        <v>250</v>
      </c>
      <c r="AHM9" s="2">
        <v>3641</v>
      </c>
      <c r="AHN9" s="2">
        <v>0</v>
      </c>
      <c r="AHO9" s="2">
        <v>0</v>
      </c>
      <c r="AHP9" s="2">
        <v>0</v>
      </c>
      <c r="AHQ9" s="2">
        <v>0</v>
      </c>
      <c r="AHR9" s="2">
        <v>625</v>
      </c>
      <c r="AHS9" s="2">
        <v>478</v>
      </c>
      <c r="AHT9" s="2">
        <v>0</v>
      </c>
      <c r="AHU9" s="2">
        <v>0</v>
      </c>
      <c r="AHV9" s="2">
        <v>124</v>
      </c>
      <c r="AHW9" s="2">
        <v>69</v>
      </c>
      <c r="AHX9" s="2">
        <v>0</v>
      </c>
      <c r="AHY9" s="2">
        <v>0</v>
      </c>
      <c r="AHZ9" s="2">
        <v>125400</v>
      </c>
      <c r="AIA9" s="2">
        <v>0</v>
      </c>
      <c r="AIB9" s="2">
        <v>0</v>
      </c>
      <c r="AIC9" s="2">
        <v>6901</v>
      </c>
      <c r="AID9" s="2">
        <v>729</v>
      </c>
      <c r="AIE9" s="2">
        <v>0</v>
      </c>
      <c r="AIF9" s="2">
        <v>5479</v>
      </c>
      <c r="AIG9" s="2">
        <v>13563</v>
      </c>
      <c r="AIH9" s="2">
        <v>600</v>
      </c>
      <c r="AII9" s="2">
        <v>0</v>
      </c>
      <c r="AIJ9" s="2">
        <v>2900</v>
      </c>
      <c r="AIK9" s="2">
        <v>0</v>
      </c>
      <c r="AIL9" s="2">
        <v>0</v>
      </c>
      <c r="AIM9" s="2">
        <v>6849</v>
      </c>
      <c r="AIN9" s="2">
        <v>0</v>
      </c>
      <c r="AIO9" s="2">
        <v>0</v>
      </c>
      <c r="AIP9" s="2">
        <v>12</v>
      </c>
      <c r="AIQ9" s="2">
        <v>0</v>
      </c>
      <c r="AIR9" s="2">
        <v>0</v>
      </c>
      <c r="AIS9" s="2">
        <v>5800</v>
      </c>
      <c r="AIT9" s="2">
        <v>0</v>
      </c>
      <c r="AIU9" s="2">
        <v>0</v>
      </c>
      <c r="AIV9" s="2">
        <v>659</v>
      </c>
      <c r="AIW9" s="2">
        <v>0</v>
      </c>
      <c r="AIX9" s="2">
        <v>1800</v>
      </c>
      <c r="AIY9" s="2">
        <v>0</v>
      </c>
      <c r="AIZ9" s="2">
        <v>328</v>
      </c>
      <c r="AJA9" s="2">
        <v>0</v>
      </c>
      <c r="AJB9" s="2">
        <v>0</v>
      </c>
      <c r="AJC9" s="2">
        <v>0</v>
      </c>
      <c r="AJD9" s="2">
        <v>0</v>
      </c>
      <c r="AJE9" s="2">
        <v>356</v>
      </c>
      <c r="AJF9" s="2">
        <v>9034</v>
      </c>
      <c r="AJG9" s="2">
        <v>1300</v>
      </c>
      <c r="AJH9" s="2">
        <v>0</v>
      </c>
      <c r="AJI9" s="2">
        <v>554</v>
      </c>
      <c r="AJJ9" s="2">
        <v>9590</v>
      </c>
      <c r="AJK9" s="2">
        <v>0</v>
      </c>
      <c r="AJL9" s="2">
        <v>40993</v>
      </c>
      <c r="AJM9" s="2">
        <v>0</v>
      </c>
      <c r="AJN9" s="2">
        <v>0</v>
      </c>
      <c r="AJO9" s="2">
        <v>707</v>
      </c>
      <c r="AJP9" s="2">
        <v>0</v>
      </c>
      <c r="AJQ9" s="2">
        <v>204</v>
      </c>
      <c r="AJR9" s="2">
        <v>5500</v>
      </c>
      <c r="AJS9" s="2">
        <v>0</v>
      </c>
      <c r="AJT9" s="2">
        <v>0</v>
      </c>
      <c r="AJU9" s="2">
        <v>0</v>
      </c>
      <c r="AJV9" s="2">
        <v>0</v>
      </c>
      <c r="AJW9" s="2">
        <v>119</v>
      </c>
      <c r="AJX9" s="2">
        <v>0</v>
      </c>
      <c r="AJY9" s="2">
        <v>1548</v>
      </c>
      <c r="AJZ9" s="2">
        <v>96955</v>
      </c>
      <c r="AKA9" s="2">
        <v>0</v>
      </c>
      <c r="AKB9" s="2">
        <v>697</v>
      </c>
      <c r="AKC9" s="2">
        <v>921</v>
      </c>
      <c r="AKD9" s="2">
        <v>5517</v>
      </c>
      <c r="AKE9" s="2">
        <v>0</v>
      </c>
      <c r="AKF9" s="2">
        <v>521</v>
      </c>
      <c r="AKG9" s="2">
        <v>0</v>
      </c>
      <c r="AKH9" s="2">
        <v>0</v>
      </c>
      <c r="AKI9" s="2">
        <v>313</v>
      </c>
      <c r="AKJ9" s="2">
        <v>0</v>
      </c>
      <c r="AKK9" s="2">
        <v>0</v>
      </c>
      <c r="AKL9" s="2">
        <v>37414</v>
      </c>
      <c r="AKM9" s="2">
        <v>63</v>
      </c>
      <c r="AKN9" s="2">
        <v>468</v>
      </c>
      <c r="AKO9" s="2">
        <v>0</v>
      </c>
      <c r="AKP9" s="2">
        <v>0</v>
      </c>
      <c r="AKQ9" s="2">
        <v>0</v>
      </c>
      <c r="AKR9" s="2">
        <v>0</v>
      </c>
      <c r="AKS9" s="2">
        <v>0</v>
      </c>
      <c r="AKT9" s="2">
        <v>0</v>
      </c>
      <c r="AKU9" s="2">
        <v>0</v>
      </c>
      <c r="AKV9" s="2">
        <v>0</v>
      </c>
      <c r="AKW9" s="2">
        <v>0</v>
      </c>
      <c r="AKX9" s="2">
        <v>322</v>
      </c>
      <c r="AKY9" s="2">
        <v>10761</v>
      </c>
      <c r="AKZ9" s="2">
        <v>5500</v>
      </c>
      <c r="ALA9" s="2">
        <v>1400</v>
      </c>
      <c r="ALB9" s="2">
        <v>0</v>
      </c>
      <c r="ALC9" s="2">
        <v>14171</v>
      </c>
      <c r="ALD9" s="2">
        <v>0</v>
      </c>
      <c r="ALE9" s="2">
        <v>7191</v>
      </c>
      <c r="ALF9" s="2">
        <v>2032</v>
      </c>
      <c r="ALG9" s="2" t="s">
        <v>5</v>
      </c>
      <c r="ALH9" s="2">
        <v>0</v>
      </c>
      <c r="ALI9" s="2">
        <v>1425</v>
      </c>
      <c r="ALJ9" s="2">
        <v>6348</v>
      </c>
      <c r="ALK9" s="2" t="s">
        <v>5</v>
      </c>
      <c r="ALL9" s="2">
        <v>1470</v>
      </c>
      <c r="ALM9" s="2">
        <v>0</v>
      </c>
      <c r="ALN9" s="2">
        <v>0</v>
      </c>
      <c r="ALO9" s="2">
        <v>0</v>
      </c>
      <c r="ALP9" s="2">
        <v>3851</v>
      </c>
      <c r="ALQ9" s="2">
        <v>0</v>
      </c>
      <c r="ALR9" s="2">
        <v>0</v>
      </c>
      <c r="ALS9" s="2">
        <v>0</v>
      </c>
      <c r="ALT9" s="2">
        <v>0</v>
      </c>
      <c r="ALU9" s="2">
        <v>0</v>
      </c>
      <c r="ALV9" s="2">
        <v>4</v>
      </c>
      <c r="ALW9" s="2">
        <v>0</v>
      </c>
      <c r="ALX9" s="2">
        <v>0</v>
      </c>
      <c r="ALY9" s="2">
        <v>0</v>
      </c>
      <c r="ALZ9" s="2">
        <v>4</v>
      </c>
      <c r="AMA9" s="2">
        <v>0</v>
      </c>
      <c r="AMB9" s="2">
        <v>51882</v>
      </c>
      <c r="AMC9" s="2">
        <v>0</v>
      </c>
      <c r="AMD9" s="2">
        <v>0</v>
      </c>
      <c r="AME9" s="2">
        <v>741</v>
      </c>
      <c r="AMF9" s="2">
        <v>149</v>
      </c>
      <c r="AMG9" s="2">
        <v>2718</v>
      </c>
      <c r="AMH9" s="2">
        <v>0</v>
      </c>
      <c r="AMI9" s="2">
        <v>0</v>
      </c>
      <c r="AMJ9" s="2">
        <v>1066</v>
      </c>
      <c r="AMK9" s="2">
        <v>0</v>
      </c>
      <c r="AML9" s="2">
        <v>1327</v>
      </c>
      <c r="AMM9" s="2" t="s">
        <v>5</v>
      </c>
      <c r="AMN9" s="2">
        <v>16213</v>
      </c>
      <c r="AMO9" s="2">
        <v>13938</v>
      </c>
      <c r="AMP9" s="2">
        <v>0</v>
      </c>
      <c r="AMQ9" s="2">
        <v>0</v>
      </c>
      <c r="AMR9" s="2">
        <v>0</v>
      </c>
      <c r="AMS9" s="2">
        <v>0</v>
      </c>
      <c r="AMT9" s="2">
        <v>12318</v>
      </c>
      <c r="AMU9" s="2">
        <v>0</v>
      </c>
      <c r="AMV9" s="2">
        <v>0</v>
      </c>
      <c r="AMW9" s="2">
        <v>0</v>
      </c>
      <c r="AMX9" s="2">
        <v>0</v>
      </c>
      <c r="AMY9" s="2">
        <v>0</v>
      </c>
      <c r="AMZ9" s="2">
        <v>96</v>
      </c>
      <c r="ANA9" s="2">
        <v>0</v>
      </c>
      <c r="ANB9" s="2">
        <v>38021</v>
      </c>
      <c r="ANC9" s="2">
        <v>0</v>
      </c>
      <c r="AND9" s="2">
        <v>996</v>
      </c>
      <c r="ANE9" s="2">
        <v>0</v>
      </c>
      <c r="ANF9" s="2">
        <v>0</v>
      </c>
      <c r="ANG9" s="2">
        <v>0</v>
      </c>
      <c r="ANH9" s="2">
        <v>0</v>
      </c>
      <c r="ANI9" s="2">
        <v>0</v>
      </c>
      <c r="ANJ9" s="2">
        <v>7988</v>
      </c>
      <c r="ANK9" s="2">
        <v>0</v>
      </c>
      <c r="ANL9" s="2">
        <v>0</v>
      </c>
      <c r="ANM9" s="2">
        <v>0</v>
      </c>
      <c r="ANN9" s="2">
        <v>223</v>
      </c>
      <c r="ANO9" s="2">
        <v>0</v>
      </c>
      <c r="ANP9" s="2">
        <v>0</v>
      </c>
      <c r="ANQ9" s="2">
        <v>0</v>
      </c>
      <c r="ANR9" s="2">
        <v>0</v>
      </c>
      <c r="ANS9" s="2" t="s">
        <v>5</v>
      </c>
      <c r="ANT9" s="2">
        <v>0</v>
      </c>
      <c r="ANU9" s="2">
        <v>4</v>
      </c>
      <c r="ANV9" s="2">
        <v>0</v>
      </c>
      <c r="ANW9" s="2">
        <v>0</v>
      </c>
      <c r="ANX9" s="2">
        <v>0</v>
      </c>
      <c r="ANY9" s="2">
        <v>2530</v>
      </c>
      <c r="ANZ9" s="2">
        <v>12399</v>
      </c>
      <c r="AOA9" s="2">
        <v>3900</v>
      </c>
      <c r="AOB9" s="2">
        <v>0</v>
      </c>
      <c r="AOC9" s="2">
        <v>0</v>
      </c>
      <c r="AOD9" s="2">
        <v>0</v>
      </c>
      <c r="AOE9" s="2">
        <v>452</v>
      </c>
      <c r="AOF9" s="2">
        <v>1002</v>
      </c>
      <c r="AOG9" s="2">
        <v>0</v>
      </c>
      <c r="AOH9" s="2">
        <v>6961</v>
      </c>
      <c r="AOI9" s="2">
        <v>0</v>
      </c>
      <c r="AOJ9" s="2">
        <v>1372</v>
      </c>
      <c r="AOK9" s="2">
        <v>7558</v>
      </c>
      <c r="AOL9" s="2">
        <v>3539</v>
      </c>
      <c r="AOM9" s="2">
        <v>1184</v>
      </c>
      <c r="AON9" s="2">
        <v>0</v>
      </c>
      <c r="AOO9" s="2">
        <v>0</v>
      </c>
      <c r="AOP9" s="2">
        <v>25811</v>
      </c>
      <c r="AOQ9" s="2">
        <v>0</v>
      </c>
      <c r="AOR9" s="2">
        <v>4507</v>
      </c>
      <c r="AOS9" s="2">
        <v>0</v>
      </c>
      <c r="AOT9" s="2">
        <v>0</v>
      </c>
      <c r="AOU9" s="2">
        <v>0</v>
      </c>
      <c r="AOV9" s="2">
        <v>0</v>
      </c>
      <c r="AOW9" s="2">
        <v>594</v>
      </c>
      <c r="AOX9" s="2">
        <v>0</v>
      </c>
      <c r="AOY9" s="2">
        <v>0</v>
      </c>
      <c r="AOZ9" s="2">
        <v>0</v>
      </c>
      <c r="APA9" s="2">
        <v>2368</v>
      </c>
      <c r="APB9" s="2">
        <v>0</v>
      </c>
      <c r="APC9" s="2">
        <v>286</v>
      </c>
      <c r="APD9" s="2">
        <v>0</v>
      </c>
      <c r="APE9" s="2">
        <v>0</v>
      </c>
      <c r="APF9" s="2">
        <v>0</v>
      </c>
      <c r="APG9" s="2">
        <v>76</v>
      </c>
      <c r="APH9" s="2">
        <v>0</v>
      </c>
      <c r="API9" s="2">
        <v>0</v>
      </c>
      <c r="APJ9" s="2">
        <v>0</v>
      </c>
      <c r="APK9" s="2">
        <v>2093</v>
      </c>
      <c r="APL9" s="2">
        <v>0</v>
      </c>
      <c r="APM9" s="2">
        <v>0</v>
      </c>
      <c r="APN9" s="2">
        <v>2910</v>
      </c>
      <c r="APO9" s="2">
        <v>0</v>
      </c>
      <c r="APP9" s="2">
        <v>8929</v>
      </c>
      <c r="APQ9" s="2">
        <v>27199</v>
      </c>
      <c r="APR9" s="2">
        <v>0</v>
      </c>
      <c r="APS9" s="2">
        <v>2449</v>
      </c>
      <c r="APT9" s="2">
        <v>0</v>
      </c>
      <c r="APU9" s="2">
        <v>0</v>
      </c>
      <c r="APV9" s="2">
        <v>0</v>
      </c>
      <c r="APW9" s="2">
        <v>0</v>
      </c>
      <c r="APX9" s="2">
        <v>0</v>
      </c>
      <c r="APY9" s="2">
        <v>156</v>
      </c>
      <c r="APZ9" s="2">
        <v>0</v>
      </c>
      <c r="AQA9" s="2">
        <v>2001</v>
      </c>
      <c r="AQB9" s="2">
        <v>0</v>
      </c>
      <c r="AQC9" s="2">
        <v>6816</v>
      </c>
      <c r="AQD9" s="2">
        <v>3913</v>
      </c>
      <c r="AQE9" s="2">
        <v>0</v>
      </c>
      <c r="AQF9" s="2">
        <v>1945</v>
      </c>
      <c r="AQG9" s="2">
        <v>0</v>
      </c>
      <c r="AQH9" s="2">
        <v>0</v>
      </c>
      <c r="AQI9" s="2">
        <v>0</v>
      </c>
      <c r="AQJ9" s="2">
        <v>5671</v>
      </c>
      <c r="AQK9" s="2">
        <v>302</v>
      </c>
      <c r="AQL9" s="2">
        <v>0</v>
      </c>
      <c r="AQM9" s="2">
        <v>0</v>
      </c>
      <c r="AQN9" s="2">
        <v>787</v>
      </c>
      <c r="AQO9" s="2">
        <v>0</v>
      </c>
      <c r="AQP9" s="2">
        <v>1250</v>
      </c>
      <c r="AQQ9" s="2">
        <v>0</v>
      </c>
      <c r="AQR9" s="2">
        <v>11591</v>
      </c>
      <c r="AQS9" s="2">
        <v>0</v>
      </c>
      <c r="AQT9" s="2">
        <v>4085</v>
      </c>
      <c r="AQU9" s="2">
        <v>3</v>
      </c>
      <c r="AQV9" s="2">
        <v>0</v>
      </c>
      <c r="AQW9" s="2">
        <v>0</v>
      </c>
      <c r="AQX9" s="2">
        <v>0</v>
      </c>
      <c r="AQY9" s="2">
        <v>0</v>
      </c>
      <c r="AQZ9" s="2">
        <v>626</v>
      </c>
      <c r="ARA9" s="2">
        <v>0</v>
      </c>
      <c r="ARB9" s="2">
        <v>0</v>
      </c>
      <c r="ARC9" s="2">
        <v>0</v>
      </c>
      <c r="ARD9" s="2">
        <v>5</v>
      </c>
      <c r="ARE9" s="2">
        <v>0</v>
      </c>
      <c r="ARF9" s="2">
        <v>0</v>
      </c>
      <c r="ARG9" s="2">
        <v>0</v>
      </c>
      <c r="ARH9" s="2">
        <v>0</v>
      </c>
      <c r="ARI9" s="2">
        <v>0</v>
      </c>
      <c r="ARJ9" s="2">
        <v>0</v>
      </c>
      <c r="ARK9" s="2">
        <v>0</v>
      </c>
      <c r="ARL9" s="2">
        <v>0</v>
      </c>
      <c r="ARM9" s="2">
        <v>79</v>
      </c>
      <c r="ARN9" s="2">
        <v>0</v>
      </c>
      <c r="ARO9" s="2">
        <v>0</v>
      </c>
      <c r="ARP9" s="2">
        <v>0</v>
      </c>
      <c r="ARQ9" s="2">
        <v>1595</v>
      </c>
      <c r="ARR9" s="2">
        <v>4</v>
      </c>
      <c r="ARS9" s="2">
        <v>0</v>
      </c>
      <c r="ART9" s="2">
        <v>0</v>
      </c>
      <c r="ARU9" s="2">
        <v>0</v>
      </c>
      <c r="ARV9" s="2">
        <v>0</v>
      </c>
      <c r="ARW9" s="2">
        <v>11275</v>
      </c>
      <c r="ARX9" s="2">
        <v>5</v>
      </c>
      <c r="ARY9" s="2">
        <v>0</v>
      </c>
      <c r="ARZ9" s="2">
        <v>0</v>
      </c>
      <c r="ASA9" s="2">
        <v>0</v>
      </c>
      <c r="ASB9" s="2">
        <v>0</v>
      </c>
      <c r="ASC9" s="2">
        <v>0</v>
      </c>
      <c r="ASD9" s="2">
        <v>0</v>
      </c>
      <c r="ASE9" s="2" t="s">
        <v>5</v>
      </c>
      <c r="ASF9" s="2">
        <v>0</v>
      </c>
      <c r="ASG9" s="2">
        <v>0</v>
      </c>
      <c r="ASH9" s="2">
        <v>2040</v>
      </c>
      <c r="ASI9" s="2">
        <v>0</v>
      </c>
      <c r="ASJ9" s="2">
        <v>0</v>
      </c>
      <c r="ASK9" s="2">
        <v>690</v>
      </c>
      <c r="ASL9" s="2">
        <v>9612</v>
      </c>
      <c r="ASM9" s="2">
        <v>0</v>
      </c>
      <c r="ASN9" s="2">
        <v>0</v>
      </c>
      <c r="ASO9" s="2">
        <v>0</v>
      </c>
      <c r="ASP9" s="2">
        <v>0</v>
      </c>
      <c r="ASQ9" s="2" t="s">
        <v>5</v>
      </c>
      <c r="ASR9" s="2">
        <v>3296</v>
      </c>
      <c r="ASS9" s="2" t="s">
        <v>5</v>
      </c>
      <c r="AST9" s="2">
        <v>2108</v>
      </c>
      <c r="ASU9" s="2">
        <v>8188</v>
      </c>
      <c r="ASV9" s="2">
        <v>0</v>
      </c>
      <c r="ASW9" s="2">
        <v>6652</v>
      </c>
      <c r="ASX9" s="2">
        <v>0</v>
      </c>
      <c r="ASY9" s="2">
        <v>1350</v>
      </c>
      <c r="ASZ9" s="2">
        <v>0</v>
      </c>
      <c r="ATA9" s="2">
        <v>0</v>
      </c>
      <c r="ATB9" s="2">
        <v>0</v>
      </c>
      <c r="ATC9" s="2">
        <v>4</v>
      </c>
      <c r="ATD9" s="2">
        <v>5</v>
      </c>
      <c r="ATE9" s="2">
        <v>0</v>
      </c>
      <c r="ATF9" s="2">
        <v>1120</v>
      </c>
      <c r="ATG9" s="2">
        <v>35551</v>
      </c>
      <c r="ATH9" s="2">
        <v>0</v>
      </c>
      <c r="ATI9" s="2">
        <v>182</v>
      </c>
      <c r="ATJ9" s="2">
        <v>11664</v>
      </c>
      <c r="ATK9" s="2">
        <v>0</v>
      </c>
      <c r="ATL9" s="2">
        <v>0</v>
      </c>
      <c r="ATM9" s="2">
        <v>0</v>
      </c>
      <c r="ATN9" s="2">
        <v>1001</v>
      </c>
      <c r="ATO9" s="2">
        <v>0</v>
      </c>
      <c r="ATP9" s="2">
        <v>0</v>
      </c>
      <c r="ATQ9" s="2">
        <v>0</v>
      </c>
      <c r="ATR9" s="2">
        <v>0</v>
      </c>
      <c r="ATS9" s="2">
        <v>1208</v>
      </c>
      <c r="ATT9" s="2">
        <v>0</v>
      </c>
      <c r="ATU9" s="2">
        <v>0</v>
      </c>
      <c r="ATV9" s="2">
        <v>0</v>
      </c>
      <c r="ATW9" s="2">
        <v>2271</v>
      </c>
      <c r="ATX9" s="2">
        <v>4388</v>
      </c>
      <c r="ATY9" s="2">
        <v>4609</v>
      </c>
      <c r="ATZ9" s="2">
        <v>0</v>
      </c>
      <c r="AUA9" s="2">
        <v>0</v>
      </c>
      <c r="AUB9" s="2">
        <v>0</v>
      </c>
      <c r="AUC9" s="2">
        <v>279</v>
      </c>
      <c r="AUD9" s="2">
        <v>1141</v>
      </c>
      <c r="AUE9" s="2">
        <v>4</v>
      </c>
      <c r="AUF9" s="2">
        <v>598</v>
      </c>
      <c r="AUG9" s="2">
        <v>273</v>
      </c>
      <c r="AUH9" s="2">
        <v>0</v>
      </c>
      <c r="AUI9" s="2">
        <v>0</v>
      </c>
      <c r="AUJ9" s="2">
        <v>7460</v>
      </c>
      <c r="AUK9" s="2">
        <v>0</v>
      </c>
      <c r="AUL9" s="2">
        <v>19101</v>
      </c>
      <c r="AUM9" s="2" t="s">
        <v>5</v>
      </c>
      <c r="AUN9" s="2">
        <v>0</v>
      </c>
      <c r="AUO9" s="2">
        <v>11393</v>
      </c>
      <c r="AUP9" s="2">
        <v>0</v>
      </c>
      <c r="AUQ9" s="2">
        <v>0</v>
      </c>
      <c r="AUR9" s="2">
        <v>4</v>
      </c>
      <c r="AUS9" s="2">
        <v>0</v>
      </c>
      <c r="AUT9" s="2">
        <v>1885</v>
      </c>
      <c r="AUU9" s="2">
        <v>0</v>
      </c>
      <c r="AUV9" s="2">
        <v>22938</v>
      </c>
      <c r="AUW9" s="2" t="s">
        <v>5</v>
      </c>
      <c r="AUX9" s="2">
        <v>0</v>
      </c>
      <c r="AUY9" s="2">
        <v>0</v>
      </c>
      <c r="AUZ9" s="2">
        <v>27721</v>
      </c>
      <c r="AVA9" s="2">
        <v>5</v>
      </c>
      <c r="AVB9" s="2">
        <v>1773</v>
      </c>
      <c r="AVC9" s="2">
        <v>3227</v>
      </c>
      <c r="AVD9" s="2">
        <v>603</v>
      </c>
      <c r="AVE9" s="2">
        <v>0</v>
      </c>
      <c r="AVF9" s="2">
        <v>1573</v>
      </c>
      <c r="AVG9" s="2">
        <v>778</v>
      </c>
      <c r="AVH9" s="2">
        <v>0</v>
      </c>
      <c r="AVI9" s="2">
        <v>0</v>
      </c>
      <c r="AVJ9" s="2">
        <v>0</v>
      </c>
      <c r="AVK9" s="2">
        <v>0</v>
      </c>
      <c r="AVL9" s="2">
        <v>152</v>
      </c>
      <c r="AVM9" s="2">
        <v>2400</v>
      </c>
      <c r="AVN9" s="2">
        <v>16263</v>
      </c>
      <c r="AVO9" s="2">
        <v>2</v>
      </c>
      <c r="AVP9" s="2">
        <v>4350</v>
      </c>
      <c r="AVQ9" s="2">
        <v>7734</v>
      </c>
      <c r="AVR9" s="2">
        <v>0</v>
      </c>
      <c r="AVS9" s="2">
        <v>758</v>
      </c>
      <c r="AVT9" s="2">
        <v>0</v>
      </c>
      <c r="AVU9" s="2">
        <v>0</v>
      </c>
      <c r="AVV9" s="2">
        <v>0</v>
      </c>
      <c r="AVW9" s="2">
        <v>0</v>
      </c>
      <c r="AVX9" s="2">
        <v>2103</v>
      </c>
      <c r="AVY9" s="2">
        <v>5224</v>
      </c>
      <c r="AVZ9" s="2">
        <v>0</v>
      </c>
      <c r="AWA9" s="2">
        <v>483</v>
      </c>
      <c r="AWB9" s="2">
        <v>2332</v>
      </c>
      <c r="AWC9" s="2">
        <v>3097</v>
      </c>
      <c r="AWD9" s="2">
        <v>0</v>
      </c>
      <c r="AWE9" s="2">
        <v>105</v>
      </c>
      <c r="AWF9" s="2">
        <v>1424</v>
      </c>
      <c r="AWG9" s="2">
        <v>0</v>
      </c>
      <c r="AWH9" s="2">
        <v>0</v>
      </c>
      <c r="AWI9" s="2">
        <v>0</v>
      </c>
      <c r="AWJ9" s="2">
        <v>0</v>
      </c>
      <c r="AWK9" s="2">
        <v>0</v>
      </c>
      <c r="AWL9" s="2">
        <v>0</v>
      </c>
      <c r="AWM9" s="2">
        <v>1365</v>
      </c>
      <c r="AWN9" s="2">
        <v>2599</v>
      </c>
      <c r="AWO9" s="2">
        <v>52</v>
      </c>
      <c r="AWP9" s="2">
        <v>0</v>
      </c>
      <c r="AWQ9" s="2">
        <v>1533</v>
      </c>
      <c r="AWR9" s="2">
        <v>0</v>
      </c>
      <c r="AWS9" s="2">
        <v>0</v>
      </c>
      <c r="AWT9" s="2" t="s">
        <v>5</v>
      </c>
      <c r="AWU9" s="2">
        <v>0</v>
      </c>
      <c r="AWV9" s="2">
        <v>0</v>
      </c>
      <c r="AWW9" s="2">
        <v>0</v>
      </c>
      <c r="AWX9" s="2">
        <v>0</v>
      </c>
      <c r="AWY9" s="2">
        <v>0</v>
      </c>
      <c r="AWZ9" s="2">
        <v>0</v>
      </c>
      <c r="AXA9" s="2">
        <v>0</v>
      </c>
      <c r="AXB9" s="2">
        <v>2069</v>
      </c>
      <c r="AXC9" s="2">
        <v>654</v>
      </c>
      <c r="AXD9" s="2">
        <v>0</v>
      </c>
      <c r="AXE9" s="2">
        <v>0</v>
      </c>
      <c r="AXF9" s="2">
        <v>4286</v>
      </c>
      <c r="AXG9" s="2">
        <v>0</v>
      </c>
      <c r="AXH9" s="2" t="s">
        <v>5</v>
      </c>
      <c r="AXI9" s="2">
        <v>0</v>
      </c>
      <c r="AXJ9" s="2">
        <v>0</v>
      </c>
      <c r="AXK9" s="2">
        <v>0</v>
      </c>
      <c r="AXL9" s="2">
        <v>3</v>
      </c>
      <c r="AXM9" s="2">
        <v>39</v>
      </c>
      <c r="AXN9" s="2">
        <v>1762</v>
      </c>
      <c r="AXO9" s="2">
        <v>200</v>
      </c>
      <c r="AXP9" s="2">
        <v>0</v>
      </c>
      <c r="AXQ9" s="2">
        <v>2317</v>
      </c>
      <c r="AXR9" s="2">
        <v>5</v>
      </c>
      <c r="AXS9" s="2">
        <v>0</v>
      </c>
      <c r="AXT9" s="2">
        <v>17486</v>
      </c>
      <c r="AXU9" s="2">
        <v>5</v>
      </c>
      <c r="AXV9" s="2">
        <v>0</v>
      </c>
      <c r="AXW9" s="2">
        <v>0</v>
      </c>
      <c r="AXX9" s="2">
        <v>8783</v>
      </c>
      <c r="AXY9" s="2">
        <v>0</v>
      </c>
      <c r="AXZ9" s="2">
        <v>12342</v>
      </c>
      <c r="AYA9" s="2">
        <v>0</v>
      </c>
      <c r="AYB9" s="2">
        <v>0</v>
      </c>
      <c r="AYC9" s="2">
        <v>0</v>
      </c>
      <c r="AYD9" s="2">
        <v>0</v>
      </c>
      <c r="AYE9" s="2">
        <v>0</v>
      </c>
      <c r="AYF9" s="2">
        <v>0</v>
      </c>
      <c r="AYG9" s="2">
        <v>0</v>
      </c>
      <c r="AYH9" s="2">
        <v>0</v>
      </c>
      <c r="AYI9" s="2">
        <v>0</v>
      </c>
      <c r="AYJ9" s="2">
        <v>0</v>
      </c>
      <c r="AYK9" s="2">
        <v>10195</v>
      </c>
      <c r="AYL9" s="2">
        <v>0</v>
      </c>
      <c r="AYM9" s="2">
        <v>9093</v>
      </c>
      <c r="AYN9" s="2">
        <v>0</v>
      </c>
      <c r="AYO9" s="2">
        <v>33449</v>
      </c>
      <c r="AYP9" s="2">
        <v>0</v>
      </c>
      <c r="AYQ9" s="2">
        <v>0</v>
      </c>
      <c r="AYR9" s="2">
        <v>4048</v>
      </c>
      <c r="AYS9" s="2">
        <v>4341</v>
      </c>
      <c r="AYT9" s="2">
        <v>0</v>
      </c>
      <c r="AYU9" s="2">
        <v>0</v>
      </c>
      <c r="AYV9" s="2">
        <v>0</v>
      </c>
      <c r="AYW9" s="2">
        <v>623</v>
      </c>
      <c r="AYX9" s="2">
        <v>0</v>
      </c>
      <c r="AYY9" s="2">
        <v>0</v>
      </c>
      <c r="AYZ9" s="2">
        <v>0</v>
      </c>
      <c r="AZA9" s="2">
        <v>0</v>
      </c>
      <c r="AZB9" s="2">
        <v>0</v>
      </c>
      <c r="AZC9" s="2">
        <v>0</v>
      </c>
      <c r="AZD9" s="2">
        <v>3080</v>
      </c>
      <c r="AZE9" s="2">
        <v>853</v>
      </c>
      <c r="AZF9" s="2">
        <v>831</v>
      </c>
      <c r="AZG9" s="2">
        <v>0</v>
      </c>
      <c r="AZH9" s="2">
        <v>0</v>
      </c>
      <c r="AZI9" s="2">
        <v>46</v>
      </c>
      <c r="AZJ9" s="2">
        <v>0</v>
      </c>
      <c r="AZK9" s="2">
        <v>95</v>
      </c>
      <c r="AZL9" s="2">
        <v>5726</v>
      </c>
      <c r="AZM9" s="2">
        <v>68</v>
      </c>
      <c r="AZN9" s="2">
        <v>0</v>
      </c>
      <c r="AZO9" s="2" t="s">
        <v>5</v>
      </c>
      <c r="AZP9" s="2">
        <v>0</v>
      </c>
      <c r="AZQ9" s="2">
        <v>0</v>
      </c>
      <c r="AZR9" s="2">
        <v>0</v>
      </c>
      <c r="AZS9" s="2">
        <v>0</v>
      </c>
      <c r="AZT9" s="2">
        <v>0</v>
      </c>
      <c r="AZU9" s="2">
        <v>4661</v>
      </c>
      <c r="AZV9" s="2">
        <v>0</v>
      </c>
      <c r="AZW9" s="2">
        <v>949</v>
      </c>
      <c r="AZX9" s="2">
        <v>0</v>
      </c>
      <c r="AZY9" s="2">
        <v>0</v>
      </c>
      <c r="AZZ9" s="2">
        <v>2315</v>
      </c>
      <c r="BAA9" s="2">
        <v>0</v>
      </c>
      <c r="BAB9" s="2">
        <v>0</v>
      </c>
      <c r="BAC9" s="2">
        <v>1539</v>
      </c>
      <c r="BAD9" s="2">
        <v>0</v>
      </c>
      <c r="BAE9" s="2">
        <v>0</v>
      </c>
      <c r="BAF9" s="2">
        <v>928</v>
      </c>
      <c r="BAG9" s="2">
        <v>0</v>
      </c>
      <c r="BAH9" s="2">
        <v>411</v>
      </c>
      <c r="BAI9" s="2">
        <v>0</v>
      </c>
      <c r="BAJ9" s="2">
        <v>1350</v>
      </c>
      <c r="BAK9" s="2">
        <v>0</v>
      </c>
      <c r="BAL9" s="2">
        <v>0</v>
      </c>
      <c r="BAM9" s="2">
        <v>516</v>
      </c>
      <c r="BAN9" s="2">
        <v>51544</v>
      </c>
      <c r="BAO9" s="2">
        <v>0</v>
      </c>
      <c r="BAP9" s="2">
        <v>2932</v>
      </c>
      <c r="BAQ9" s="2">
        <v>55</v>
      </c>
      <c r="BAR9" s="2">
        <v>0</v>
      </c>
      <c r="BAS9" s="2">
        <v>0</v>
      </c>
      <c r="BAT9" s="2">
        <v>0</v>
      </c>
      <c r="BAU9" s="2">
        <v>743</v>
      </c>
      <c r="BAV9" s="2">
        <v>0</v>
      </c>
      <c r="BAW9" s="2">
        <v>765</v>
      </c>
      <c r="BAX9" s="2">
        <v>0</v>
      </c>
      <c r="BAY9" s="2">
        <v>847</v>
      </c>
      <c r="BAZ9" s="2">
        <v>2400</v>
      </c>
      <c r="BBA9" s="2">
        <v>0</v>
      </c>
      <c r="BBB9" s="2">
        <v>27320</v>
      </c>
      <c r="BBC9" s="2">
        <v>16</v>
      </c>
      <c r="BBD9" s="2">
        <v>37551</v>
      </c>
      <c r="BBE9" s="2">
        <v>0</v>
      </c>
      <c r="BBF9" s="2">
        <v>365</v>
      </c>
      <c r="BBG9" s="2">
        <v>0</v>
      </c>
      <c r="BBH9" s="2">
        <v>24268</v>
      </c>
      <c r="BBI9" s="2">
        <v>0</v>
      </c>
      <c r="BBJ9" s="2">
        <v>0</v>
      </c>
      <c r="BBK9" s="2">
        <v>0</v>
      </c>
      <c r="BBL9" s="2">
        <v>3365</v>
      </c>
      <c r="BBM9" s="2">
        <v>8846</v>
      </c>
      <c r="BBN9" s="2">
        <v>128</v>
      </c>
      <c r="BBO9" s="2">
        <v>0</v>
      </c>
      <c r="BBP9" s="2">
        <v>0</v>
      </c>
      <c r="BBQ9" s="2">
        <v>0</v>
      </c>
      <c r="BBR9" s="2">
        <v>692</v>
      </c>
      <c r="BBS9" s="2">
        <v>0</v>
      </c>
      <c r="BBT9" s="2">
        <v>308</v>
      </c>
      <c r="BBU9" s="2">
        <v>0</v>
      </c>
      <c r="BBV9" s="2">
        <v>0</v>
      </c>
      <c r="BBW9" s="2">
        <v>0</v>
      </c>
      <c r="BBX9" s="2">
        <v>2774</v>
      </c>
      <c r="BBY9" s="2">
        <v>0</v>
      </c>
      <c r="BBZ9" s="2">
        <v>19275</v>
      </c>
      <c r="BCA9" s="2">
        <v>0</v>
      </c>
      <c r="BCB9" s="2">
        <v>0</v>
      </c>
      <c r="BCC9" s="2">
        <v>533</v>
      </c>
      <c r="BCD9" s="2">
        <v>0</v>
      </c>
      <c r="BCE9" s="2">
        <v>15272</v>
      </c>
      <c r="BCF9" s="2">
        <v>365</v>
      </c>
      <c r="BCG9" s="2">
        <v>0</v>
      </c>
      <c r="BCH9" s="2">
        <v>4896</v>
      </c>
      <c r="BCI9" s="2">
        <v>375</v>
      </c>
      <c r="BCJ9" s="2">
        <v>0</v>
      </c>
      <c r="BCK9" s="2">
        <v>376</v>
      </c>
      <c r="BCL9" s="2">
        <v>0</v>
      </c>
      <c r="BCM9" s="2">
        <v>0</v>
      </c>
      <c r="BCN9" s="2">
        <v>2530</v>
      </c>
      <c r="BCO9" s="2">
        <v>5726</v>
      </c>
      <c r="BCP9" s="2">
        <v>1978</v>
      </c>
      <c r="BCQ9" s="2">
        <v>0</v>
      </c>
      <c r="BCR9" s="2">
        <v>4631</v>
      </c>
      <c r="BCS9" s="2">
        <v>6228</v>
      </c>
      <c r="BCT9" s="2">
        <v>0</v>
      </c>
      <c r="BCU9" s="2">
        <v>0</v>
      </c>
      <c r="BCV9" s="2">
        <v>106</v>
      </c>
      <c r="BCW9" s="2">
        <v>0</v>
      </c>
      <c r="BCX9" s="2">
        <v>136715</v>
      </c>
      <c r="BCY9" s="2">
        <v>4349</v>
      </c>
      <c r="BCZ9" s="2">
        <v>0</v>
      </c>
      <c r="BDA9" s="2">
        <v>247</v>
      </c>
      <c r="BDB9" s="2">
        <v>0</v>
      </c>
      <c r="BDC9" s="2">
        <v>0</v>
      </c>
      <c r="BDD9" s="2">
        <v>1946</v>
      </c>
      <c r="BDE9" s="2">
        <v>7551</v>
      </c>
      <c r="BDF9" s="2">
        <v>270</v>
      </c>
      <c r="BDG9" s="2">
        <v>40</v>
      </c>
      <c r="BDH9" s="2">
        <v>0</v>
      </c>
      <c r="BDI9" s="2">
        <v>1040</v>
      </c>
      <c r="BDJ9" s="2">
        <v>8857</v>
      </c>
      <c r="BDK9" s="2">
        <v>2475</v>
      </c>
      <c r="BDL9" s="2">
        <v>443</v>
      </c>
      <c r="BDM9" s="2">
        <v>0</v>
      </c>
      <c r="BDN9" s="2">
        <v>0</v>
      </c>
      <c r="BDO9" s="2">
        <v>0</v>
      </c>
      <c r="BDP9" s="2">
        <v>0</v>
      </c>
      <c r="BDQ9" s="2">
        <v>2035</v>
      </c>
      <c r="BDR9" s="2">
        <v>0</v>
      </c>
      <c r="BDS9" s="2">
        <v>0</v>
      </c>
      <c r="BDT9" s="2">
        <v>0</v>
      </c>
      <c r="BDU9" s="2">
        <v>18711</v>
      </c>
      <c r="BDV9" s="2">
        <v>9195</v>
      </c>
      <c r="BDW9" s="2">
        <v>0</v>
      </c>
      <c r="BDX9" s="2">
        <v>0</v>
      </c>
      <c r="BDY9" s="2">
        <v>0</v>
      </c>
      <c r="BDZ9" s="2">
        <v>1536</v>
      </c>
      <c r="BEA9" s="2">
        <v>0</v>
      </c>
      <c r="BEB9" s="2">
        <v>823</v>
      </c>
      <c r="BEC9" s="2">
        <v>5600</v>
      </c>
      <c r="BED9" s="2">
        <v>0</v>
      </c>
      <c r="BEE9" s="2">
        <v>0</v>
      </c>
      <c r="BEF9" s="2">
        <v>9700</v>
      </c>
      <c r="BEG9" s="2">
        <v>2800</v>
      </c>
      <c r="BEH9" s="2">
        <v>0</v>
      </c>
      <c r="BEI9" s="2">
        <v>1850</v>
      </c>
      <c r="BEJ9" s="2">
        <v>825</v>
      </c>
      <c r="BEK9" s="2">
        <v>10155</v>
      </c>
      <c r="BEL9" s="2">
        <v>13461</v>
      </c>
      <c r="BEM9" s="2">
        <v>13834</v>
      </c>
      <c r="BEN9" s="2">
        <v>8435</v>
      </c>
      <c r="BEO9" s="2">
        <v>0</v>
      </c>
      <c r="BEP9" s="2">
        <v>0</v>
      </c>
      <c r="BEQ9" s="2">
        <v>52839</v>
      </c>
      <c r="BER9" s="2">
        <v>227</v>
      </c>
      <c r="BES9" s="2">
        <v>717</v>
      </c>
      <c r="BET9" s="2">
        <v>1130</v>
      </c>
      <c r="BEU9" s="2">
        <v>1993</v>
      </c>
      <c r="BEV9" s="2">
        <v>0</v>
      </c>
      <c r="BEW9" s="2">
        <v>2056</v>
      </c>
      <c r="BEX9" s="2">
        <v>30</v>
      </c>
      <c r="BEY9" s="2">
        <v>0</v>
      </c>
      <c r="BEZ9" s="2">
        <v>0</v>
      </c>
      <c r="BFA9" s="2">
        <v>12053</v>
      </c>
      <c r="BFB9" s="2">
        <v>189</v>
      </c>
      <c r="BFC9" s="2">
        <v>6647</v>
      </c>
      <c r="BFD9" s="2">
        <v>0</v>
      </c>
      <c r="BFE9" s="2">
        <v>0</v>
      </c>
      <c r="BFF9" s="2">
        <v>7435</v>
      </c>
      <c r="BFG9" s="2">
        <v>0</v>
      </c>
      <c r="BFH9" s="2">
        <v>0</v>
      </c>
      <c r="BFI9" s="2">
        <v>0</v>
      </c>
      <c r="BFJ9" s="2">
        <v>57668</v>
      </c>
      <c r="BFK9" s="2">
        <v>1010</v>
      </c>
      <c r="BFL9" s="2">
        <v>2689</v>
      </c>
      <c r="BFM9" s="2">
        <v>43579</v>
      </c>
      <c r="BFN9" s="2">
        <v>8</v>
      </c>
      <c r="BFO9" s="2">
        <v>0</v>
      </c>
      <c r="BFP9" s="2">
        <v>2683</v>
      </c>
      <c r="BFQ9" s="2">
        <v>72</v>
      </c>
      <c r="BFR9" s="2">
        <v>0</v>
      </c>
      <c r="BFS9" s="2">
        <v>828</v>
      </c>
      <c r="BFT9" s="2">
        <v>0</v>
      </c>
      <c r="BFU9" s="2">
        <v>1153</v>
      </c>
      <c r="BFV9" s="2">
        <v>15454</v>
      </c>
      <c r="BFW9" s="2">
        <v>932</v>
      </c>
      <c r="BFX9" s="2">
        <v>0</v>
      </c>
      <c r="BFY9" s="2">
        <v>6102</v>
      </c>
      <c r="BFZ9" s="2">
        <v>579</v>
      </c>
      <c r="BGA9" s="2">
        <v>0</v>
      </c>
      <c r="BGB9" s="2">
        <v>652</v>
      </c>
      <c r="BGC9" s="2">
        <v>0</v>
      </c>
      <c r="BGD9" s="2">
        <v>3400</v>
      </c>
      <c r="BGE9" s="2">
        <v>0</v>
      </c>
      <c r="BGF9" s="2">
        <v>0</v>
      </c>
      <c r="BGG9" s="2">
        <v>0</v>
      </c>
      <c r="BGH9" s="2">
        <v>924</v>
      </c>
      <c r="BGI9" s="2">
        <v>0</v>
      </c>
      <c r="BGJ9" s="2">
        <v>4624</v>
      </c>
      <c r="BGK9" s="2">
        <v>35874</v>
      </c>
      <c r="BGL9" s="2">
        <v>0</v>
      </c>
      <c r="BGM9" s="2">
        <v>359</v>
      </c>
      <c r="BGN9" s="2">
        <v>1897</v>
      </c>
      <c r="BGO9" s="2">
        <v>0</v>
      </c>
      <c r="BGP9" s="2">
        <v>0</v>
      </c>
      <c r="BGQ9" s="2">
        <v>0</v>
      </c>
      <c r="BGR9" s="2">
        <v>0</v>
      </c>
      <c r="BGS9" s="2">
        <v>4900</v>
      </c>
      <c r="BGT9" s="2">
        <v>200</v>
      </c>
      <c r="BGU9" s="2">
        <v>4299</v>
      </c>
      <c r="BGV9" s="2">
        <v>432</v>
      </c>
      <c r="BGW9" s="2">
        <v>14883</v>
      </c>
      <c r="BGX9" s="2">
        <v>1775</v>
      </c>
      <c r="BGY9" s="2">
        <v>5000</v>
      </c>
      <c r="BGZ9" s="2">
        <v>20</v>
      </c>
      <c r="BHA9" s="2">
        <v>0</v>
      </c>
      <c r="BHB9" s="2">
        <v>8000</v>
      </c>
      <c r="BHC9" s="2">
        <v>0</v>
      </c>
      <c r="BHD9" s="2">
        <v>1996</v>
      </c>
      <c r="BHE9" s="2">
        <v>1475</v>
      </c>
      <c r="BHF9" s="2">
        <v>0</v>
      </c>
      <c r="BHG9" s="2">
        <v>0</v>
      </c>
      <c r="BHH9" s="2">
        <v>11882</v>
      </c>
      <c r="BHI9" s="2">
        <v>0</v>
      </c>
      <c r="BHJ9" s="2">
        <v>3146</v>
      </c>
      <c r="BHK9" s="2">
        <v>0</v>
      </c>
      <c r="BHL9" s="2">
        <v>2957</v>
      </c>
      <c r="BHM9" s="2">
        <v>9029</v>
      </c>
      <c r="BHN9" s="2">
        <v>0</v>
      </c>
      <c r="BHO9" s="2">
        <v>0</v>
      </c>
      <c r="BHP9" s="2">
        <v>0</v>
      </c>
      <c r="BHQ9" s="2">
        <v>0</v>
      </c>
      <c r="BHR9" s="2">
        <v>2680</v>
      </c>
      <c r="BHS9" s="2">
        <v>1782</v>
      </c>
      <c r="BHT9" s="2">
        <v>0</v>
      </c>
      <c r="BHU9" s="2">
        <v>4031</v>
      </c>
      <c r="BHV9" s="2">
        <v>300</v>
      </c>
      <c r="BHW9" s="2">
        <v>0</v>
      </c>
      <c r="BHX9" s="2">
        <v>1250</v>
      </c>
      <c r="BHY9" s="2">
        <v>665</v>
      </c>
      <c r="BHZ9" s="2">
        <v>0</v>
      </c>
      <c r="BIA9" s="2">
        <v>0</v>
      </c>
      <c r="BIB9" s="2">
        <v>24807</v>
      </c>
      <c r="BIC9" s="2">
        <v>0</v>
      </c>
      <c r="BID9" s="2">
        <v>968</v>
      </c>
      <c r="BIE9" s="2">
        <v>9450</v>
      </c>
      <c r="BIF9" s="2">
        <v>600</v>
      </c>
      <c r="BIG9" s="2">
        <v>0</v>
      </c>
      <c r="BIH9" s="2">
        <v>0</v>
      </c>
      <c r="BII9" s="2">
        <v>5087</v>
      </c>
      <c r="BIJ9" s="2">
        <v>0</v>
      </c>
      <c r="BIK9" s="2">
        <v>0</v>
      </c>
      <c r="BIL9" s="2">
        <v>0</v>
      </c>
      <c r="BIM9" s="2">
        <v>0</v>
      </c>
      <c r="BIN9" s="2">
        <v>254</v>
      </c>
      <c r="BIO9" s="2">
        <v>105</v>
      </c>
      <c r="BIP9" s="2">
        <v>7365</v>
      </c>
      <c r="BIQ9" s="2">
        <v>0</v>
      </c>
      <c r="BIR9" s="2">
        <v>70</v>
      </c>
      <c r="BIS9" s="2">
        <v>0</v>
      </c>
      <c r="BIT9" s="2">
        <v>3963</v>
      </c>
      <c r="BIU9" s="2">
        <v>7039</v>
      </c>
      <c r="BIV9" s="2">
        <v>0</v>
      </c>
      <c r="BIW9" s="2">
        <v>6496</v>
      </c>
      <c r="BIX9" s="2">
        <v>590</v>
      </c>
      <c r="BIY9" s="2">
        <v>17051</v>
      </c>
      <c r="BIZ9" s="2">
        <v>6700</v>
      </c>
      <c r="BJA9" s="2">
        <v>2418</v>
      </c>
      <c r="BJB9" s="2">
        <v>6958</v>
      </c>
      <c r="BJC9" s="2">
        <v>0</v>
      </c>
      <c r="BJD9" s="2">
        <v>154</v>
      </c>
      <c r="BJE9" s="2">
        <v>5655</v>
      </c>
      <c r="BJF9" s="2">
        <v>986</v>
      </c>
      <c r="BJG9" s="2">
        <v>5224</v>
      </c>
      <c r="BJH9" s="2">
        <v>0</v>
      </c>
      <c r="BJI9" s="2">
        <v>4161</v>
      </c>
      <c r="BJJ9" s="2">
        <v>22481</v>
      </c>
      <c r="BJK9" s="2">
        <v>6117</v>
      </c>
      <c r="BJL9" s="2">
        <v>4027</v>
      </c>
      <c r="BJM9" s="2">
        <v>0</v>
      </c>
      <c r="BJN9" s="2">
        <v>0</v>
      </c>
      <c r="BJO9" s="2">
        <v>0</v>
      </c>
      <c r="BJP9" s="2">
        <v>1264</v>
      </c>
      <c r="BJQ9" s="2">
        <v>841</v>
      </c>
      <c r="BJR9" s="2">
        <v>2393</v>
      </c>
      <c r="BJS9" s="2">
        <v>1737</v>
      </c>
      <c r="BJT9" s="2">
        <v>802</v>
      </c>
      <c r="BJU9" s="2">
        <v>9867</v>
      </c>
      <c r="BJV9" s="2">
        <v>0</v>
      </c>
      <c r="BJW9" s="2">
        <v>2255</v>
      </c>
      <c r="BJX9" s="2">
        <v>0</v>
      </c>
      <c r="BJY9" s="2">
        <v>579</v>
      </c>
      <c r="BJZ9" s="2">
        <v>5215</v>
      </c>
      <c r="BKA9" s="2">
        <v>5132</v>
      </c>
      <c r="BKB9" s="2">
        <v>5226</v>
      </c>
      <c r="BKC9" s="2">
        <v>0</v>
      </c>
      <c r="BKD9" s="2">
        <v>0</v>
      </c>
      <c r="BKE9" s="2">
        <v>1159</v>
      </c>
      <c r="BKF9" s="2">
        <v>75</v>
      </c>
      <c r="BKG9" s="2">
        <v>7389</v>
      </c>
      <c r="BKH9" s="2">
        <v>0</v>
      </c>
      <c r="BKI9" s="2">
        <v>4234</v>
      </c>
      <c r="BKJ9" s="2">
        <v>588</v>
      </c>
      <c r="BKK9" s="2">
        <v>5472</v>
      </c>
      <c r="BKL9" s="2">
        <v>1</v>
      </c>
      <c r="BKM9" s="2">
        <v>0</v>
      </c>
      <c r="BKN9" s="2">
        <v>2188</v>
      </c>
      <c r="BKO9" s="2">
        <v>0</v>
      </c>
      <c r="BKP9" s="2">
        <v>752</v>
      </c>
      <c r="BKQ9" s="2">
        <v>0</v>
      </c>
      <c r="BKR9" s="2">
        <v>11485</v>
      </c>
      <c r="BKS9" s="2">
        <v>518</v>
      </c>
      <c r="BKT9" s="2">
        <v>0</v>
      </c>
      <c r="BKU9" s="2">
        <v>8059</v>
      </c>
      <c r="BKV9" s="2">
        <v>241</v>
      </c>
      <c r="BKW9" s="2">
        <v>1443</v>
      </c>
      <c r="BKX9" s="2">
        <v>0</v>
      </c>
      <c r="BKY9" s="2">
        <v>120</v>
      </c>
      <c r="BKZ9" s="2">
        <v>0</v>
      </c>
      <c r="BLA9" s="2">
        <v>23595</v>
      </c>
      <c r="BLB9" s="2">
        <v>0</v>
      </c>
      <c r="BLC9" s="2">
        <v>538</v>
      </c>
      <c r="BLD9" s="2">
        <v>896</v>
      </c>
      <c r="BLE9" s="2">
        <v>77</v>
      </c>
      <c r="BLF9" s="2">
        <v>670</v>
      </c>
      <c r="BLG9" s="2">
        <v>0</v>
      </c>
      <c r="BLH9" s="2">
        <v>10422</v>
      </c>
      <c r="BLI9" s="2">
        <v>0</v>
      </c>
      <c r="BLJ9" s="2">
        <v>400</v>
      </c>
      <c r="BLK9" s="2">
        <v>2052</v>
      </c>
      <c r="BLL9" s="2">
        <v>1455</v>
      </c>
      <c r="BLM9" s="2">
        <v>0</v>
      </c>
      <c r="BLN9" s="2">
        <v>0</v>
      </c>
      <c r="BLO9" s="2">
        <v>1008</v>
      </c>
      <c r="BLP9" s="2">
        <v>9631</v>
      </c>
      <c r="BLQ9" s="2">
        <v>3810</v>
      </c>
      <c r="BLR9" s="2">
        <v>0</v>
      </c>
      <c r="BLS9" s="2">
        <v>1</v>
      </c>
      <c r="BLT9" s="2">
        <v>621</v>
      </c>
      <c r="BLU9" s="2">
        <v>4048</v>
      </c>
      <c r="BLV9" s="2">
        <v>0</v>
      </c>
      <c r="BLW9" s="2">
        <v>0</v>
      </c>
      <c r="BLX9" s="2">
        <v>1522</v>
      </c>
      <c r="BLY9" s="2">
        <v>13</v>
      </c>
      <c r="BLZ9" s="2">
        <v>500</v>
      </c>
      <c r="BMA9" s="2">
        <v>2756</v>
      </c>
      <c r="BMB9" s="2">
        <v>2</v>
      </c>
      <c r="BMC9" s="2">
        <v>39</v>
      </c>
      <c r="BMD9" s="2">
        <v>0</v>
      </c>
      <c r="BME9" s="2">
        <v>0</v>
      </c>
      <c r="BMF9" s="2">
        <v>2222</v>
      </c>
      <c r="BMG9" s="2">
        <v>0</v>
      </c>
      <c r="BMH9" s="2">
        <v>0</v>
      </c>
      <c r="BMI9" s="2">
        <v>722</v>
      </c>
      <c r="BMJ9" s="2">
        <v>4412</v>
      </c>
      <c r="BMK9" s="2">
        <v>2969</v>
      </c>
      <c r="BML9" s="2">
        <v>11752</v>
      </c>
      <c r="BMM9" s="2">
        <v>8460</v>
      </c>
      <c r="BMN9" s="2">
        <v>3919</v>
      </c>
      <c r="BMO9" s="2">
        <v>0</v>
      </c>
      <c r="BMP9" s="2">
        <v>4906</v>
      </c>
      <c r="BMQ9" s="2">
        <v>0</v>
      </c>
      <c r="BMR9" s="2">
        <v>426</v>
      </c>
      <c r="BMS9" s="2">
        <v>7327</v>
      </c>
      <c r="BMT9" s="2">
        <v>2065</v>
      </c>
      <c r="BMU9" s="2">
        <v>1665</v>
      </c>
      <c r="BMV9" s="2">
        <v>0</v>
      </c>
      <c r="BMW9" s="2">
        <v>25718</v>
      </c>
      <c r="BMX9" s="2">
        <v>13950</v>
      </c>
      <c r="BMY9" s="2">
        <v>0</v>
      </c>
      <c r="BMZ9" s="2">
        <v>2</v>
      </c>
      <c r="BNA9" s="2">
        <v>16561</v>
      </c>
      <c r="BNB9" s="2">
        <v>9392</v>
      </c>
      <c r="BNC9" s="2">
        <v>80</v>
      </c>
      <c r="BND9" s="2">
        <v>932</v>
      </c>
      <c r="BNE9" s="2">
        <v>2227</v>
      </c>
      <c r="BNF9" s="2" t="s">
        <v>5</v>
      </c>
      <c r="BNG9" s="2">
        <v>8109</v>
      </c>
      <c r="BNH9" s="2">
        <v>127</v>
      </c>
      <c r="BNI9" s="2">
        <v>1311</v>
      </c>
      <c r="BNJ9" s="2">
        <v>0</v>
      </c>
      <c r="BNK9" s="2">
        <v>143</v>
      </c>
      <c r="BNL9" s="2">
        <v>0</v>
      </c>
      <c r="BNM9" s="2">
        <v>0</v>
      </c>
      <c r="BNN9" s="2">
        <v>2652</v>
      </c>
      <c r="BNO9" s="2">
        <v>0</v>
      </c>
      <c r="BNP9" s="2">
        <v>0</v>
      </c>
      <c r="BNQ9" s="2">
        <v>0</v>
      </c>
      <c r="BNR9" s="2">
        <v>1592</v>
      </c>
      <c r="BNS9" s="2">
        <v>64729</v>
      </c>
      <c r="BNT9" s="2">
        <v>0</v>
      </c>
      <c r="BNU9" s="2">
        <v>3225</v>
      </c>
      <c r="BNV9" s="2">
        <v>19200</v>
      </c>
      <c r="BNW9" s="2">
        <v>0</v>
      </c>
      <c r="BNX9" s="2">
        <v>2228</v>
      </c>
      <c r="BNY9" s="2">
        <v>18200</v>
      </c>
      <c r="BNZ9" s="2">
        <v>0</v>
      </c>
      <c r="BOA9" s="2">
        <v>0</v>
      </c>
      <c r="BOB9" s="2">
        <v>0</v>
      </c>
      <c r="BOC9" s="2">
        <v>0</v>
      </c>
      <c r="BOD9" s="2">
        <v>5675</v>
      </c>
      <c r="BOE9" s="2">
        <v>9000</v>
      </c>
      <c r="BOF9" s="2">
        <v>0</v>
      </c>
      <c r="BOG9" s="2">
        <v>0</v>
      </c>
      <c r="BOH9" s="2">
        <v>0</v>
      </c>
      <c r="BOI9" s="2">
        <v>0</v>
      </c>
      <c r="BOJ9" s="2">
        <v>0</v>
      </c>
      <c r="BOK9" s="2">
        <v>0</v>
      </c>
      <c r="BOL9" s="2">
        <v>0</v>
      </c>
      <c r="BOM9" s="2">
        <v>0</v>
      </c>
      <c r="BON9" s="2">
        <v>1600</v>
      </c>
      <c r="BOO9" s="2">
        <v>0</v>
      </c>
      <c r="BOP9" s="2">
        <v>0</v>
      </c>
      <c r="BOQ9" s="2">
        <v>0</v>
      </c>
      <c r="BOR9" s="2">
        <v>0</v>
      </c>
      <c r="BOS9" s="2">
        <v>10225</v>
      </c>
      <c r="BOT9" s="2">
        <v>250</v>
      </c>
      <c r="BOU9" s="2">
        <v>0</v>
      </c>
      <c r="BOV9" s="2">
        <v>0</v>
      </c>
      <c r="BOW9" s="2">
        <v>0</v>
      </c>
      <c r="BOX9" s="2">
        <v>0</v>
      </c>
      <c r="BOY9" s="2">
        <v>0</v>
      </c>
      <c r="BOZ9" s="2">
        <v>0</v>
      </c>
      <c r="BPA9" s="2">
        <v>0</v>
      </c>
      <c r="BPB9" s="2">
        <v>0</v>
      </c>
      <c r="BPC9" s="2">
        <v>0</v>
      </c>
      <c r="BPD9" s="2">
        <v>24675</v>
      </c>
      <c r="BPE9" s="2">
        <v>0</v>
      </c>
      <c r="BPF9" s="2">
        <v>0</v>
      </c>
      <c r="BPG9" s="2">
        <v>0</v>
      </c>
      <c r="BPH9" s="2">
        <v>0</v>
      </c>
      <c r="BPI9" s="2">
        <v>0</v>
      </c>
      <c r="BPJ9" s="2">
        <v>0</v>
      </c>
      <c r="BPK9" s="2">
        <v>557</v>
      </c>
      <c r="BPL9" s="2">
        <v>0</v>
      </c>
      <c r="BPM9" s="2">
        <v>0</v>
      </c>
      <c r="BPN9" s="2">
        <v>0</v>
      </c>
      <c r="BPO9" s="2">
        <v>45991</v>
      </c>
      <c r="BPP9" s="2">
        <v>0</v>
      </c>
      <c r="BPQ9" s="2">
        <v>0</v>
      </c>
      <c r="BPR9" s="2">
        <v>0</v>
      </c>
      <c r="BPS9" s="2">
        <v>0</v>
      </c>
      <c r="BPT9" s="2">
        <v>50</v>
      </c>
      <c r="BPU9" s="2">
        <v>0</v>
      </c>
      <c r="BPV9" s="2">
        <v>0</v>
      </c>
      <c r="BPW9" s="2">
        <v>0</v>
      </c>
      <c r="BPX9" s="2">
        <v>0</v>
      </c>
      <c r="BPY9" s="2">
        <v>0</v>
      </c>
      <c r="BPZ9" s="2">
        <v>1150</v>
      </c>
      <c r="BQA9" s="2">
        <v>4000</v>
      </c>
      <c r="BQB9" s="2">
        <v>0</v>
      </c>
      <c r="BQC9" s="2">
        <v>0</v>
      </c>
      <c r="BQD9" s="2">
        <v>0</v>
      </c>
      <c r="BQE9" s="2">
        <v>0</v>
      </c>
      <c r="BQF9" s="2">
        <v>50</v>
      </c>
      <c r="BQG9" s="2">
        <v>0</v>
      </c>
      <c r="BQH9" s="2">
        <v>13308</v>
      </c>
      <c r="BQI9" s="2">
        <v>0</v>
      </c>
      <c r="BQJ9" s="2">
        <v>0</v>
      </c>
      <c r="BQK9" s="2">
        <v>0</v>
      </c>
      <c r="BQL9" s="2">
        <v>0</v>
      </c>
      <c r="BQM9" s="2">
        <v>1075</v>
      </c>
      <c r="BQN9" s="2">
        <v>0</v>
      </c>
      <c r="BQO9" s="2" t="s">
        <v>5</v>
      </c>
      <c r="BQP9" s="2">
        <v>0</v>
      </c>
      <c r="BQQ9" s="2">
        <v>4675</v>
      </c>
      <c r="BQR9" s="2">
        <v>0</v>
      </c>
      <c r="BQS9" s="2">
        <v>500</v>
      </c>
      <c r="BQT9" s="2">
        <v>0</v>
      </c>
      <c r="BQU9" s="2">
        <v>1775</v>
      </c>
      <c r="BQV9" s="2">
        <v>0</v>
      </c>
      <c r="BQW9" s="2">
        <v>3026</v>
      </c>
      <c r="BQX9" s="2">
        <v>0</v>
      </c>
      <c r="BQY9" s="2">
        <v>0</v>
      </c>
      <c r="BQZ9" s="2">
        <v>0</v>
      </c>
      <c r="BRA9" s="2">
        <v>0</v>
      </c>
      <c r="BRB9" s="2">
        <v>4000</v>
      </c>
      <c r="BRC9" s="2">
        <v>10125</v>
      </c>
      <c r="BRD9" s="2">
        <v>100</v>
      </c>
      <c r="BRE9" s="2">
        <v>0</v>
      </c>
      <c r="BRF9" s="2">
        <v>0</v>
      </c>
      <c r="BRG9" s="2">
        <v>0</v>
      </c>
      <c r="BRH9" s="2">
        <v>500</v>
      </c>
      <c r="BRI9" s="2">
        <v>0</v>
      </c>
      <c r="BRJ9" s="2">
        <v>1000</v>
      </c>
      <c r="BRK9" s="2">
        <v>2275</v>
      </c>
      <c r="BRL9" s="2">
        <v>4450</v>
      </c>
      <c r="BRM9" s="2">
        <v>5000</v>
      </c>
      <c r="BRN9" s="2">
        <v>0</v>
      </c>
      <c r="BRO9" s="2">
        <v>0</v>
      </c>
      <c r="BRP9" s="2">
        <v>0</v>
      </c>
      <c r="BRQ9" s="2">
        <v>0</v>
      </c>
      <c r="BRR9" s="2">
        <v>0</v>
      </c>
      <c r="BRS9" s="2">
        <v>2125</v>
      </c>
      <c r="BRT9" s="2">
        <v>0</v>
      </c>
      <c r="BRU9" s="2">
        <v>3319</v>
      </c>
      <c r="BRV9" s="2">
        <v>91</v>
      </c>
      <c r="BRW9" s="2">
        <v>0</v>
      </c>
      <c r="BRX9" s="2">
        <v>0</v>
      </c>
      <c r="BRY9" s="2">
        <v>0</v>
      </c>
      <c r="BRZ9" s="2">
        <v>0</v>
      </c>
      <c r="BSA9" s="2">
        <v>0</v>
      </c>
      <c r="BSB9" s="2">
        <v>0</v>
      </c>
      <c r="BSC9" s="2">
        <v>12068</v>
      </c>
      <c r="BSD9" s="2">
        <v>0</v>
      </c>
      <c r="BSE9" s="2">
        <v>0</v>
      </c>
      <c r="BSF9" s="2">
        <v>0</v>
      </c>
      <c r="BSG9" s="2">
        <v>0</v>
      </c>
      <c r="BSH9" s="2">
        <v>0</v>
      </c>
      <c r="BSI9" s="2">
        <v>0</v>
      </c>
      <c r="BSJ9" s="2">
        <v>0</v>
      </c>
      <c r="BSK9" s="2">
        <v>0</v>
      </c>
      <c r="BSL9" s="2">
        <v>0</v>
      </c>
      <c r="BSM9" s="2">
        <v>71</v>
      </c>
      <c r="BSN9" s="2">
        <v>0</v>
      </c>
      <c r="BSO9" s="2">
        <v>0</v>
      </c>
      <c r="BSP9" s="2">
        <v>0</v>
      </c>
      <c r="BSQ9" s="2">
        <v>0</v>
      </c>
      <c r="BSR9" s="2">
        <v>0</v>
      </c>
      <c r="BSS9" s="2">
        <v>4222</v>
      </c>
      <c r="BST9" s="2">
        <v>0</v>
      </c>
      <c r="BSU9" s="2">
        <v>10986</v>
      </c>
      <c r="BSV9" s="2">
        <v>0</v>
      </c>
      <c r="BSW9" s="2">
        <v>0</v>
      </c>
      <c r="BSX9" s="2">
        <v>0</v>
      </c>
      <c r="BSY9" s="2">
        <v>0</v>
      </c>
      <c r="BSZ9" s="2">
        <v>0</v>
      </c>
      <c r="BTA9" s="2">
        <v>0</v>
      </c>
      <c r="BTB9" s="2">
        <v>0</v>
      </c>
      <c r="BTC9" s="2">
        <v>0</v>
      </c>
      <c r="BTD9" s="2">
        <v>0</v>
      </c>
      <c r="BTE9" s="2">
        <v>0</v>
      </c>
      <c r="BTF9" s="2">
        <v>0</v>
      </c>
      <c r="BTG9" s="2">
        <v>0</v>
      </c>
      <c r="BTH9" s="2">
        <v>2112</v>
      </c>
      <c r="BTI9" s="2">
        <v>864</v>
      </c>
      <c r="BTJ9" s="2">
        <v>0</v>
      </c>
      <c r="BTK9" s="2">
        <v>0</v>
      </c>
      <c r="BTL9" s="2">
        <v>0</v>
      </c>
      <c r="BTM9" s="2">
        <v>11121</v>
      </c>
      <c r="BTN9" s="2">
        <v>0</v>
      </c>
      <c r="BTO9" s="2">
        <v>0</v>
      </c>
      <c r="BTP9" s="2">
        <v>1239</v>
      </c>
      <c r="BTQ9" s="2">
        <v>0</v>
      </c>
      <c r="BTR9" s="2">
        <v>0</v>
      </c>
      <c r="BTS9" s="2">
        <v>0</v>
      </c>
      <c r="BTT9" s="2">
        <v>0</v>
      </c>
      <c r="BTU9" s="2">
        <v>3935</v>
      </c>
      <c r="BTV9" s="2">
        <v>0</v>
      </c>
      <c r="BTW9" s="2">
        <v>40988</v>
      </c>
      <c r="BTX9" s="2">
        <v>0</v>
      </c>
      <c r="BTY9" s="2">
        <v>0</v>
      </c>
      <c r="BTZ9" s="2">
        <v>0</v>
      </c>
      <c r="BUA9" s="2">
        <v>0</v>
      </c>
      <c r="BUB9" s="2">
        <v>505</v>
      </c>
      <c r="BUC9" s="2">
        <v>781</v>
      </c>
      <c r="BUD9" s="2">
        <v>3399</v>
      </c>
      <c r="BUE9" s="2">
        <v>0</v>
      </c>
      <c r="BUF9" s="2">
        <v>0</v>
      </c>
      <c r="BUG9" s="2">
        <v>0</v>
      </c>
      <c r="BUH9" s="2">
        <v>0</v>
      </c>
      <c r="BUI9" s="2">
        <v>0</v>
      </c>
      <c r="BUJ9" s="2">
        <v>0</v>
      </c>
      <c r="BUK9" s="2">
        <v>0</v>
      </c>
      <c r="BUL9" s="2">
        <v>0</v>
      </c>
      <c r="BUM9" s="2">
        <v>0</v>
      </c>
      <c r="BUN9" s="2">
        <v>685</v>
      </c>
      <c r="BUO9" s="2">
        <v>1512</v>
      </c>
      <c r="BUP9" s="2">
        <v>1432</v>
      </c>
      <c r="BUQ9" s="2">
        <v>28477</v>
      </c>
      <c r="BUR9" s="2">
        <v>0</v>
      </c>
      <c r="BUS9" s="2">
        <v>0</v>
      </c>
      <c r="BUT9" s="2">
        <v>0</v>
      </c>
      <c r="BUU9" s="2">
        <v>0</v>
      </c>
      <c r="BUV9" s="2">
        <v>0</v>
      </c>
      <c r="BUW9" s="2">
        <v>0</v>
      </c>
      <c r="BUX9" s="2" t="s">
        <v>5</v>
      </c>
      <c r="BUY9" s="2">
        <v>0</v>
      </c>
      <c r="BUZ9" s="2">
        <v>0</v>
      </c>
      <c r="BVA9" s="2">
        <v>0</v>
      </c>
      <c r="BVB9" s="2">
        <v>1008</v>
      </c>
      <c r="BVC9" s="2">
        <v>6</v>
      </c>
      <c r="BVD9" s="2">
        <v>0</v>
      </c>
      <c r="BVE9" s="2">
        <v>0</v>
      </c>
      <c r="BVF9" s="2">
        <v>59</v>
      </c>
      <c r="BVG9" s="2">
        <v>0</v>
      </c>
      <c r="BVH9" s="2">
        <v>0</v>
      </c>
      <c r="BVI9" s="2">
        <v>0</v>
      </c>
      <c r="BVJ9" s="2">
        <v>1045</v>
      </c>
      <c r="BVK9" s="2">
        <v>0</v>
      </c>
      <c r="BVL9" s="2">
        <v>6089</v>
      </c>
      <c r="BVM9" s="2">
        <v>0</v>
      </c>
      <c r="BVN9" s="2">
        <v>0</v>
      </c>
      <c r="BVO9" s="2">
        <v>0</v>
      </c>
      <c r="BVP9" s="2">
        <v>509</v>
      </c>
      <c r="BVQ9" s="2">
        <v>0</v>
      </c>
      <c r="BVR9" s="2">
        <v>238</v>
      </c>
      <c r="BVS9" s="2">
        <v>0</v>
      </c>
      <c r="BVT9" s="2">
        <v>0</v>
      </c>
      <c r="BVU9" s="2">
        <v>59</v>
      </c>
      <c r="BVV9" s="2">
        <v>0</v>
      </c>
      <c r="BVW9" s="2">
        <v>0</v>
      </c>
      <c r="BVX9" s="2">
        <v>0</v>
      </c>
      <c r="BVY9" s="2">
        <v>4091</v>
      </c>
      <c r="BVZ9" s="2">
        <v>0</v>
      </c>
      <c r="BWA9" s="2">
        <v>0</v>
      </c>
      <c r="BWB9" s="2">
        <v>0</v>
      </c>
      <c r="BWC9" s="2">
        <v>0</v>
      </c>
      <c r="BWD9" s="2">
        <v>0</v>
      </c>
      <c r="BWE9" s="2">
        <v>6631</v>
      </c>
      <c r="BWF9" s="2">
        <v>0</v>
      </c>
      <c r="BWG9" s="2">
        <v>0</v>
      </c>
      <c r="BWH9" s="2">
        <v>0</v>
      </c>
      <c r="BWI9" s="2">
        <v>15289</v>
      </c>
      <c r="BWJ9" s="2">
        <v>0</v>
      </c>
      <c r="BWK9" s="2">
        <v>0</v>
      </c>
      <c r="BWL9" s="2">
        <v>0</v>
      </c>
      <c r="BWM9" s="2">
        <v>0</v>
      </c>
      <c r="BWN9" s="2">
        <v>0</v>
      </c>
      <c r="BWO9" s="2">
        <v>436</v>
      </c>
      <c r="BWP9" s="2">
        <v>7930</v>
      </c>
      <c r="BWQ9" s="2">
        <v>7783</v>
      </c>
      <c r="BWR9" s="2">
        <v>0</v>
      </c>
      <c r="BWS9" s="2">
        <v>0</v>
      </c>
      <c r="BWT9" s="2">
        <v>0</v>
      </c>
      <c r="BWU9" s="2">
        <v>0</v>
      </c>
      <c r="BWV9" s="2">
        <v>0</v>
      </c>
      <c r="BWW9" s="2">
        <v>0</v>
      </c>
      <c r="BWX9" s="2">
        <v>0</v>
      </c>
      <c r="BWY9" s="2">
        <v>1911</v>
      </c>
      <c r="BWZ9" s="2">
        <v>0</v>
      </c>
      <c r="BXA9" s="2">
        <v>0</v>
      </c>
      <c r="BXB9" s="2">
        <v>0</v>
      </c>
      <c r="BXC9" s="2">
        <v>0</v>
      </c>
      <c r="BXD9" s="2">
        <v>282</v>
      </c>
      <c r="BXE9" s="2">
        <v>0</v>
      </c>
      <c r="BXF9" s="2">
        <v>0</v>
      </c>
      <c r="BXG9" s="2">
        <v>0</v>
      </c>
      <c r="BXH9" s="2">
        <v>0</v>
      </c>
      <c r="BXI9" s="2">
        <v>0</v>
      </c>
      <c r="BXJ9" s="2">
        <v>0</v>
      </c>
      <c r="BXK9" s="2">
        <v>50</v>
      </c>
      <c r="BXL9" s="2">
        <v>0</v>
      </c>
      <c r="BXM9" s="2">
        <v>122</v>
      </c>
      <c r="BXN9" s="2">
        <v>3645</v>
      </c>
      <c r="BXO9" s="2">
        <v>0</v>
      </c>
      <c r="BXP9" s="2">
        <v>0</v>
      </c>
      <c r="BXQ9" s="2">
        <v>424</v>
      </c>
      <c r="BXR9" s="2">
        <v>487</v>
      </c>
      <c r="BXS9" s="2">
        <v>0</v>
      </c>
      <c r="BXT9" s="2">
        <v>1231</v>
      </c>
      <c r="BXU9" s="2">
        <v>0</v>
      </c>
      <c r="BXV9" s="2">
        <v>6064</v>
      </c>
      <c r="BXW9" s="2">
        <v>0</v>
      </c>
      <c r="BXX9" s="2">
        <v>0</v>
      </c>
      <c r="BXY9" s="2">
        <v>0</v>
      </c>
      <c r="BXZ9" s="2">
        <v>794</v>
      </c>
      <c r="BYA9" s="2">
        <v>303</v>
      </c>
      <c r="BYB9" s="2">
        <v>0</v>
      </c>
      <c r="BYC9" s="2">
        <v>964</v>
      </c>
      <c r="BYD9" s="2">
        <v>3634</v>
      </c>
      <c r="BYE9" s="2">
        <v>0</v>
      </c>
      <c r="BYF9" s="2">
        <v>0</v>
      </c>
      <c r="BYG9" s="2">
        <v>5870</v>
      </c>
      <c r="BYH9" s="2">
        <v>0</v>
      </c>
      <c r="BYI9" s="2">
        <v>0</v>
      </c>
      <c r="BYJ9" s="2">
        <v>1824</v>
      </c>
      <c r="BYK9" s="2">
        <v>4254</v>
      </c>
      <c r="BYL9" s="2">
        <v>0</v>
      </c>
      <c r="BYM9" s="2">
        <v>0</v>
      </c>
      <c r="BYN9" s="2">
        <v>42343</v>
      </c>
      <c r="BYO9" s="2">
        <v>0</v>
      </c>
      <c r="BYP9" s="2">
        <v>0</v>
      </c>
      <c r="BYQ9" s="2">
        <v>0</v>
      </c>
      <c r="BYR9" s="2">
        <v>13641</v>
      </c>
      <c r="BYS9" s="2">
        <v>0</v>
      </c>
      <c r="BYT9" s="2">
        <v>0</v>
      </c>
      <c r="BYU9" s="2">
        <v>0</v>
      </c>
      <c r="BYV9" s="2">
        <v>0</v>
      </c>
      <c r="BYW9" s="2">
        <v>0</v>
      </c>
      <c r="BYX9" s="2">
        <v>0</v>
      </c>
      <c r="BYY9" s="2">
        <v>0</v>
      </c>
      <c r="BYZ9" s="2">
        <v>7152</v>
      </c>
      <c r="BZA9" s="2">
        <v>0</v>
      </c>
      <c r="BZB9" s="2">
        <v>1052</v>
      </c>
      <c r="BZC9" s="2">
        <v>881</v>
      </c>
      <c r="BZD9" s="2">
        <v>0</v>
      </c>
      <c r="BZE9" s="2">
        <v>57</v>
      </c>
      <c r="BZF9" s="2">
        <v>0</v>
      </c>
      <c r="BZG9" s="2">
        <v>0</v>
      </c>
      <c r="BZH9" s="2">
        <v>12977</v>
      </c>
      <c r="BZI9" s="2">
        <v>0</v>
      </c>
      <c r="BZJ9" s="2">
        <v>561</v>
      </c>
      <c r="BZK9" s="2">
        <v>2159</v>
      </c>
      <c r="BZL9" s="2">
        <v>0</v>
      </c>
      <c r="BZM9" s="2">
        <v>6636</v>
      </c>
      <c r="BZN9" s="2">
        <v>0</v>
      </c>
      <c r="BZO9" s="2">
        <v>0</v>
      </c>
      <c r="BZP9" s="2">
        <v>0</v>
      </c>
      <c r="BZQ9" s="2">
        <v>0</v>
      </c>
      <c r="BZR9" s="2">
        <v>0</v>
      </c>
      <c r="BZS9" s="2">
        <v>156</v>
      </c>
      <c r="BZT9" s="2">
        <v>0</v>
      </c>
      <c r="BZU9" s="2">
        <v>257</v>
      </c>
      <c r="BZV9" s="2">
        <v>12331</v>
      </c>
      <c r="BZW9" s="2">
        <v>0</v>
      </c>
      <c r="BZX9" s="2">
        <v>718</v>
      </c>
      <c r="BZY9" s="2">
        <v>4657</v>
      </c>
      <c r="BZZ9" s="2">
        <v>0</v>
      </c>
      <c r="CAA9" s="2">
        <v>1786</v>
      </c>
      <c r="CAB9" s="2">
        <v>0</v>
      </c>
      <c r="CAC9" s="2">
        <v>811</v>
      </c>
      <c r="CAD9" s="2">
        <v>0</v>
      </c>
      <c r="CAE9" s="2">
        <v>0</v>
      </c>
      <c r="CAF9" s="2">
        <v>3098</v>
      </c>
      <c r="CAG9" s="2">
        <v>41</v>
      </c>
      <c r="CAH9" s="2">
        <v>8396</v>
      </c>
      <c r="CAI9" s="2">
        <v>12758</v>
      </c>
      <c r="CAJ9" s="2">
        <v>0</v>
      </c>
      <c r="CAK9" s="2">
        <v>0</v>
      </c>
      <c r="CAL9" s="2">
        <v>0</v>
      </c>
      <c r="CAM9" s="2">
        <v>0</v>
      </c>
      <c r="CAN9" s="2">
        <v>0</v>
      </c>
      <c r="CAO9" s="2">
        <v>5338</v>
      </c>
      <c r="CAP9" s="2">
        <v>0</v>
      </c>
      <c r="CAQ9" s="2">
        <v>0</v>
      </c>
      <c r="CAR9" s="2">
        <v>25116</v>
      </c>
      <c r="CAS9" s="2">
        <v>0</v>
      </c>
      <c r="CAT9" s="2">
        <v>0</v>
      </c>
      <c r="CAU9" s="2">
        <v>0</v>
      </c>
      <c r="CAV9" s="2">
        <v>2906</v>
      </c>
      <c r="CAW9" s="2">
        <v>0</v>
      </c>
      <c r="CAX9" s="2">
        <v>24469</v>
      </c>
      <c r="CAY9" s="2">
        <v>0</v>
      </c>
      <c r="CAZ9" s="2">
        <v>0</v>
      </c>
      <c r="CBA9" s="2">
        <v>0</v>
      </c>
      <c r="CBB9" s="2">
        <v>8537</v>
      </c>
      <c r="CBC9" s="2">
        <v>0</v>
      </c>
      <c r="CBD9" s="2">
        <v>0</v>
      </c>
      <c r="CBE9" s="2">
        <v>4808</v>
      </c>
      <c r="CBF9" s="2">
        <v>0</v>
      </c>
      <c r="CBG9" s="2">
        <v>0</v>
      </c>
      <c r="CBH9" s="2">
        <v>0</v>
      </c>
      <c r="CBI9" s="2">
        <v>0</v>
      </c>
      <c r="CBJ9" s="2">
        <v>32600</v>
      </c>
      <c r="CBK9" s="2">
        <v>0</v>
      </c>
      <c r="CBL9" s="2">
        <v>0</v>
      </c>
      <c r="CBM9" s="2">
        <v>102</v>
      </c>
      <c r="CBN9" s="2">
        <v>0</v>
      </c>
      <c r="CBO9" s="2">
        <v>0</v>
      </c>
      <c r="CBP9" s="2">
        <v>0</v>
      </c>
      <c r="CBQ9" s="2">
        <v>24085</v>
      </c>
      <c r="CBR9" s="2">
        <v>0</v>
      </c>
      <c r="CBS9" s="2">
        <v>12050</v>
      </c>
      <c r="CBT9" s="2">
        <v>11</v>
      </c>
      <c r="CBU9" s="2">
        <v>0</v>
      </c>
      <c r="CBV9" s="2">
        <v>8191</v>
      </c>
      <c r="CBW9" s="2">
        <v>0</v>
      </c>
      <c r="CBX9" s="2">
        <v>2355</v>
      </c>
      <c r="CBY9" s="2">
        <v>0</v>
      </c>
      <c r="CBZ9" s="2">
        <v>0</v>
      </c>
      <c r="CCA9" s="2">
        <v>953</v>
      </c>
      <c r="CCB9" s="2">
        <v>0</v>
      </c>
      <c r="CCC9" s="2">
        <v>2785</v>
      </c>
      <c r="CCD9" s="2">
        <v>571</v>
      </c>
      <c r="CCE9" s="2">
        <v>0</v>
      </c>
      <c r="CCF9" s="2">
        <v>1920</v>
      </c>
      <c r="CCG9" s="2">
        <v>3625</v>
      </c>
      <c r="CCH9" s="2">
        <v>6201</v>
      </c>
      <c r="CCI9" s="2">
        <v>0</v>
      </c>
      <c r="CCJ9" s="2">
        <v>239</v>
      </c>
      <c r="CCK9" s="2">
        <v>4880</v>
      </c>
      <c r="CCL9" s="2">
        <v>0</v>
      </c>
      <c r="CCM9" s="2">
        <v>160</v>
      </c>
      <c r="CCN9" s="2">
        <v>3900</v>
      </c>
      <c r="CCO9" s="2">
        <v>6700</v>
      </c>
      <c r="CCP9" s="2">
        <v>0</v>
      </c>
      <c r="CCQ9" s="2">
        <v>2843</v>
      </c>
      <c r="CCR9" s="2">
        <v>0</v>
      </c>
      <c r="CCS9" s="2">
        <v>0</v>
      </c>
      <c r="CCT9" s="2">
        <v>0</v>
      </c>
      <c r="CCU9" s="2">
        <v>2414</v>
      </c>
      <c r="CCV9" s="2">
        <v>113</v>
      </c>
      <c r="CCW9" s="2">
        <v>1716</v>
      </c>
      <c r="CCX9" s="2">
        <v>112</v>
      </c>
      <c r="CCY9" s="2">
        <v>668</v>
      </c>
      <c r="CCZ9" s="2">
        <v>0</v>
      </c>
      <c r="CDA9" s="2">
        <v>5800</v>
      </c>
      <c r="CDB9" s="2">
        <v>3720</v>
      </c>
      <c r="CDC9" s="2">
        <v>0</v>
      </c>
      <c r="CDD9" s="2">
        <v>1009</v>
      </c>
      <c r="CDE9" s="2">
        <v>0</v>
      </c>
      <c r="CDF9" s="2">
        <v>30</v>
      </c>
      <c r="CDG9" s="2">
        <v>0</v>
      </c>
      <c r="CDH9" s="2">
        <v>0</v>
      </c>
      <c r="CDI9" s="2">
        <v>0</v>
      </c>
      <c r="CDJ9" s="2">
        <v>0</v>
      </c>
      <c r="CDK9" s="2">
        <v>0</v>
      </c>
      <c r="CDL9" s="2">
        <v>293</v>
      </c>
      <c r="CDM9" s="2">
        <v>927</v>
      </c>
      <c r="CDN9" s="2">
        <v>0</v>
      </c>
      <c r="CDO9" s="2">
        <v>9079</v>
      </c>
      <c r="CDP9" s="2">
        <v>0</v>
      </c>
      <c r="CDQ9" s="2">
        <v>3258</v>
      </c>
      <c r="CDR9" s="2">
        <v>0</v>
      </c>
      <c r="CDS9" s="2">
        <v>0</v>
      </c>
      <c r="CDT9" s="2">
        <v>0</v>
      </c>
      <c r="CDU9" s="2">
        <v>0</v>
      </c>
      <c r="CDV9" s="2">
        <v>800</v>
      </c>
      <c r="CDW9" s="2">
        <v>0</v>
      </c>
      <c r="CDX9" s="2">
        <v>0</v>
      </c>
      <c r="CDY9" s="2">
        <v>1557</v>
      </c>
      <c r="CDZ9" s="2">
        <v>9965</v>
      </c>
      <c r="CEA9" s="2">
        <v>0</v>
      </c>
      <c r="CEB9" s="2">
        <v>0</v>
      </c>
      <c r="CEC9" s="2">
        <v>0</v>
      </c>
      <c r="CED9" s="2">
        <v>244</v>
      </c>
      <c r="CEE9" s="2">
        <v>0</v>
      </c>
      <c r="CEF9" s="2">
        <v>11291</v>
      </c>
      <c r="CEG9" s="2">
        <v>0</v>
      </c>
      <c r="CEH9" s="2">
        <v>0</v>
      </c>
      <c r="CEI9" s="2">
        <v>0</v>
      </c>
      <c r="CEJ9" s="2">
        <v>47</v>
      </c>
      <c r="CEK9" s="2">
        <v>0</v>
      </c>
      <c r="CEL9" s="2">
        <v>94</v>
      </c>
      <c r="CEM9" s="2">
        <v>517</v>
      </c>
      <c r="CEN9" s="2">
        <v>50</v>
      </c>
      <c r="CEO9" s="2">
        <v>0</v>
      </c>
      <c r="CEP9" s="2">
        <v>0</v>
      </c>
      <c r="CEQ9" s="2">
        <v>0</v>
      </c>
      <c r="CER9" s="2">
        <v>36</v>
      </c>
      <c r="CES9" s="2">
        <v>0</v>
      </c>
      <c r="CET9" s="2">
        <v>2315</v>
      </c>
      <c r="CEU9" s="2">
        <v>0</v>
      </c>
      <c r="CEV9" s="2">
        <v>75</v>
      </c>
      <c r="CEW9" s="2">
        <v>0</v>
      </c>
      <c r="CEX9" s="2">
        <v>0</v>
      </c>
      <c r="CEY9" s="2">
        <v>0</v>
      </c>
      <c r="CEZ9" s="2">
        <v>0</v>
      </c>
      <c r="CFA9" s="2">
        <v>0</v>
      </c>
      <c r="CFB9" s="2">
        <v>289</v>
      </c>
      <c r="CFC9" s="2">
        <v>0</v>
      </c>
      <c r="CFD9" s="2">
        <v>3599</v>
      </c>
      <c r="CFE9" s="2">
        <v>0</v>
      </c>
      <c r="CFF9" s="2">
        <v>350</v>
      </c>
      <c r="CFG9" s="2">
        <v>0</v>
      </c>
      <c r="CFH9" s="2">
        <v>0</v>
      </c>
      <c r="CFI9" s="2">
        <v>1223</v>
      </c>
      <c r="CFJ9" s="2">
        <v>0</v>
      </c>
      <c r="CFK9" s="2">
        <v>7050</v>
      </c>
      <c r="CFL9" s="2">
        <v>0</v>
      </c>
      <c r="CFM9" s="2">
        <v>30457</v>
      </c>
      <c r="CFN9" s="2">
        <v>0</v>
      </c>
      <c r="CFO9" s="2">
        <v>170</v>
      </c>
      <c r="CFP9" s="2">
        <v>0</v>
      </c>
      <c r="CFQ9" s="2">
        <v>0</v>
      </c>
      <c r="CFR9" s="2">
        <v>4391</v>
      </c>
      <c r="CFS9" s="2">
        <v>0</v>
      </c>
      <c r="CFT9" s="2">
        <v>0</v>
      </c>
      <c r="CFU9" s="2">
        <v>5559</v>
      </c>
      <c r="CFV9" s="2">
        <v>1766</v>
      </c>
      <c r="CFW9" s="2">
        <v>0</v>
      </c>
      <c r="CFX9" s="2">
        <v>41</v>
      </c>
      <c r="CFY9" s="2">
        <v>263</v>
      </c>
      <c r="CFZ9" s="2">
        <v>0</v>
      </c>
      <c r="CGA9" s="2">
        <v>0</v>
      </c>
      <c r="CGB9" s="2">
        <v>11574</v>
      </c>
      <c r="CGC9" s="2">
        <v>5572</v>
      </c>
      <c r="CGD9" s="2">
        <v>0</v>
      </c>
      <c r="CGE9" s="2">
        <v>0</v>
      </c>
      <c r="CGF9" s="2">
        <v>0</v>
      </c>
      <c r="CGG9" s="2">
        <v>0</v>
      </c>
      <c r="CGH9" s="2">
        <v>0</v>
      </c>
      <c r="CGI9" s="2">
        <v>82210</v>
      </c>
      <c r="CGJ9" s="2">
        <v>0</v>
      </c>
      <c r="CGK9" s="2">
        <v>83</v>
      </c>
      <c r="CGL9" s="2">
        <v>0</v>
      </c>
      <c r="CGM9" s="2">
        <v>3085</v>
      </c>
      <c r="CGN9" s="2">
        <v>3886</v>
      </c>
      <c r="CGO9" s="2">
        <v>2200</v>
      </c>
      <c r="CGP9" s="2">
        <v>600</v>
      </c>
      <c r="CGQ9" s="2">
        <v>3000</v>
      </c>
      <c r="CGR9" s="2">
        <v>6814</v>
      </c>
      <c r="CGS9" s="2">
        <v>12160</v>
      </c>
      <c r="CGT9" s="2">
        <v>1455</v>
      </c>
      <c r="CGU9" s="2">
        <v>920</v>
      </c>
      <c r="CGV9" s="2">
        <v>2369</v>
      </c>
      <c r="CGW9" s="2">
        <v>880</v>
      </c>
      <c r="CGX9" s="2">
        <v>0</v>
      </c>
      <c r="CGY9" s="2">
        <v>0</v>
      </c>
      <c r="CGZ9" s="2">
        <v>0</v>
      </c>
      <c r="CHA9" s="2">
        <v>1470</v>
      </c>
      <c r="CHB9" s="2">
        <v>0</v>
      </c>
      <c r="CHC9" s="2">
        <v>0</v>
      </c>
      <c r="CHD9" s="2">
        <v>2022</v>
      </c>
      <c r="CHE9" s="2">
        <v>5000</v>
      </c>
      <c r="CHF9" s="2">
        <v>0</v>
      </c>
      <c r="CHG9" s="2">
        <v>17272</v>
      </c>
      <c r="CHH9" s="2">
        <v>0</v>
      </c>
      <c r="CHI9" s="2">
        <v>1000</v>
      </c>
      <c r="CHJ9" s="2">
        <v>2746</v>
      </c>
      <c r="CHK9" s="2">
        <v>0</v>
      </c>
      <c r="CHL9" s="2">
        <v>413</v>
      </c>
      <c r="CHM9" s="2">
        <v>1732</v>
      </c>
      <c r="CHN9" s="2">
        <v>4500</v>
      </c>
      <c r="CHO9" s="2">
        <v>0</v>
      </c>
      <c r="CHP9" s="2">
        <v>0</v>
      </c>
      <c r="CHQ9" s="2">
        <v>2969</v>
      </c>
      <c r="CHR9" s="2">
        <v>0</v>
      </c>
      <c r="CHS9" s="2">
        <v>460</v>
      </c>
      <c r="CHT9" s="2">
        <v>0</v>
      </c>
      <c r="CHU9" s="2">
        <v>121</v>
      </c>
      <c r="CHV9" s="2">
        <v>350</v>
      </c>
      <c r="CHW9" s="2">
        <v>0</v>
      </c>
      <c r="CHX9" s="2">
        <v>846</v>
      </c>
      <c r="CHY9" s="2">
        <v>0</v>
      </c>
      <c r="CHZ9" s="2">
        <v>1400</v>
      </c>
      <c r="CIA9" s="2">
        <v>54</v>
      </c>
      <c r="CIB9" s="2">
        <v>1000</v>
      </c>
      <c r="CIC9" s="2">
        <v>0</v>
      </c>
      <c r="CID9" s="2">
        <v>3102</v>
      </c>
      <c r="CIE9" s="2">
        <v>1219</v>
      </c>
      <c r="CIF9" s="2">
        <v>0</v>
      </c>
      <c r="CIG9" s="2">
        <v>0</v>
      </c>
      <c r="CIH9" s="2">
        <v>1975</v>
      </c>
      <c r="CII9" s="2">
        <v>31</v>
      </c>
      <c r="CIJ9" s="2">
        <v>3292</v>
      </c>
      <c r="CIK9" s="2">
        <v>2300</v>
      </c>
      <c r="CIL9" s="2">
        <v>0</v>
      </c>
      <c r="CIM9" s="2">
        <v>0</v>
      </c>
      <c r="CIN9" s="2">
        <v>0</v>
      </c>
      <c r="CIO9" s="2">
        <v>0</v>
      </c>
      <c r="CIP9" s="2">
        <v>382</v>
      </c>
      <c r="CIQ9" s="2">
        <v>13609</v>
      </c>
      <c r="CIR9" s="2">
        <v>0</v>
      </c>
      <c r="CIS9" s="2">
        <v>0</v>
      </c>
      <c r="CIT9" s="2">
        <v>9310</v>
      </c>
      <c r="CIU9" s="2">
        <v>0</v>
      </c>
      <c r="CIV9" s="2">
        <v>0</v>
      </c>
      <c r="CIW9" s="2">
        <v>44014</v>
      </c>
      <c r="CIX9" s="2">
        <v>18700</v>
      </c>
      <c r="CIY9" s="2">
        <v>1922</v>
      </c>
      <c r="CIZ9" s="2">
        <v>0</v>
      </c>
      <c r="CJA9" s="2">
        <v>0</v>
      </c>
      <c r="CJB9" s="2">
        <v>15103</v>
      </c>
      <c r="CJC9" s="2">
        <v>0</v>
      </c>
      <c r="CJD9" s="2">
        <v>3700</v>
      </c>
      <c r="CJE9" s="2">
        <v>0</v>
      </c>
      <c r="CJF9" s="2">
        <v>0</v>
      </c>
      <c r="CJG9" s="2">
        <v>534</v>
      </c>
      <c r="CJH9" s="2">
        <v>0</v>
      </c>
      <c r="CJI9" s="2">
        <v>0</v>
      </c>
      <c r="CJJ9" s="2">
        <v>0</v>
      </c>
      <c r="CJK9" s="2">
        <v>0</v>
      </c>
      <c r="CJL9" s="2">
        <v>0</v>
      </c>
      <c r="CJM9" s="2">
        <v>0</v>
      </c>
      <c r="CJN9" s="2">
        <v>0</v>
      </c>
      <c r="CJO9" s="2">
        <v>1974</v>
      </c>
      <c r="CJP9" s="2">
        <v>0</v>
      </c>
      <c r="CJQ9" s="2">
        <v>2190</v>
      </c>
      <c r="CJR9" s="2">
        <v>0</v>
      </c>
      <c r="CJS9" s="2">
        <v>0</v>
      </c>
      <c r="CJT9" s="2">
        <v>0</v>
      </c>
      <c r="CJU9" s="2">
        <v>10615</v>
      </c>
      <c r="CJV9" s="2">
        <v>0</v>
      </c>
      <c r="CJW9" s="2">
        <v>80</v>
      </c>
      <c r="CJX9" s="2">
        <v>0</v>
      </c>
      <c r="CJY9" s="2">
        <v>0</v>
      </c>
      <c r="CJZ9" s="2">
        <v>23676</v>
      </c>
      <c r="CKA9" s="2">
        <v>93</v>
      </c>
      <c r="CKB9" s="2">
        <v>0</v>
      </c>
      <c r="CKC9" s="2">
        <v>1527</v>
      </c>
      <c r="CKD9" s="2">
        <v>5600</v>
      </c>
      <c r="CKE9" s="2">
        <v>13125</v>
      </c>
      <c r="CKF9" s="2">
        <v>250</v>
      </c>
      <c r="CKG9" s="2">
        <v>0</v>
      </c>
      <c r="CKH9" s="2">
        <v>4825</v>
      </c>
      <c r="CKI9" s="2">
        <v>0</v>
      </c>
      <c r="CKJ9" s="2">
        <v>0</v>
      </c>
      <c r="CKK9" s="2">
        <v>72</v>
      </c>
      <c r="CKL9" s="2">
        <v>5215</v>
      </c>
      <c r="CKM9" s="2">
        <v>420</v>
      </c>
      <c r="CKN9" s="2">
        <v>0</v>
      </c>
      <c r="CKO9" s="2">
        <v>0</v>
      </c>
      <c r="CKP9" s="2">
        <v>764</v>
      </c>
      <c r="CKQ9" s="2">
        <v>0</v>
      </c>
      <c r="CKR9" s="2">
        <v>1874</v>
      </c>
      <c r="CKS9" s="2">
        <v>3260</v>
      </c>
      <c r="CKT9" s="2">
        <v>30</v>
      </c>
      <c r="CKU9" s="2">
        <v>1651</v>
      </c>
      <c r="CKV9" s="2">
        <v>0</v>
      </c>
      <c r="CKW9" s="2">
        <v>0</v>
      </c>
      <c r="CKX9" s="2">
        <v>0</v>
      </c>
      <c r="CKY9" s="2">
        <v>0</v>
      </c>
      <c r="CKZ9" s="2">
        <v>2699</v>
      </c>
      <c r="CLA9" s="2">
        <v>0</v>
      </c>
      <c r="CLB9" s="2">
        <v>0</v>
      </c>
      <c r="CLC9" s="2">
        <v>0</v>
      </c>
      <c r="CLD9" s="2">
        <v>0</v>
      </c>
      <c r="CLE9" s="2">
        <v>6766</v>
      </c>
      <c r="CLF9" s="2">
        <v>0</v>
      </c>
      <c r="CLG9" s="2">
        <v>1599</v>
      </c>
      <c r="CLH9" s="2">
        <v>0</v>
      </c>
      <c r="CLI9" s="2">
        <v>7614</v>
      </c>
      <c r="CLJ9" s="2">
        <v>0</v>
      </c>
      <c r="CLK9" s="2">
        <v>574</v>
      </c>
      <c r="CLL9" s="2">
        <v>850000</v>
      </c>
      <c r="CLM9" s="2">
        <v>0</v>
      </c>
      <c r="CLN9" s="2">
        <v>0</v>
      </c>
      <c r="CLO9" s="2">
        <v>0</v>
      </c>
      <c r="CLP9" s="2">
        <v>22354</v>
      </c>
      <c r="CLQ9" s="2">
        <v>0</v>
      </c>
      <c r="CLR9" s="2">
        <v>163</v>
      </c>
      <c r="CLS9" s="2">
        <v>0</v>
      </c>
      <c r="CLT9" s="2">
        <v>0</v>
      </c>
      <c r="CLU9" s="2">
        <v>0</v>
      </c>
      <c r="CLV9" s="2">
        <v>1087</v>
      </c>
      <c r="CLW9" s="2">
        <v>0</v>
      </c>
      <c r="CLX9" s="2">
        <v>0</v>
      </c>
      <c r="CLY9" s="2">
        <v>0</v>
      </c>
      <c r="CLZ9" s="2">
        <v>1259</v>
      </c>
      <c r="CMA9" s="2">
        <v>1300</v>
      </c>
      <c r="CMB9" s="2">
        <v>15561</v>
      </c>
      <c r="CMC9" s="2" t="s">
        <v>5</v>
      </c>
      <c r="CMD9" s="2">
        <v>1030</v>
      </c>
      <c r="CME9" s="2">
        <v>0</v>
      </c>
      <c r="CMF9" s="2">
        <v>0</v>
      </c>
      <c r="CMG9" s="2">
        <v>11070</v>
      </c>
      <c r="CMH9" s="2">
        <v>22237</v>
      </c>
      <c r="CMI9" s="2">
        <v>2173</v>
      </c>
      <c r="CMJ9" s="2">
        <v>0</v>
      </c>
      <c r="CMK9" s="2">
        <v>33</v>
      </c>
      <c r="CML9" s="2">
        <v>107</v>
      </c>
      <c r="CMM9" s="2">
        <v>38</v>
      </c>
      <c r="CMN9" s="2">
        <v>3573</v>
      </c>
      <c r="CMO9" s="2">
        <v>2820</v>
      </c>
      <c r="CMP9" s="2">
        <v>0</v>
      </c>
      <c r="CMQ9" s="2">
        <v>0</v>
      </c>
      <c r="CMR9" s="2">
        <v>0</v>
      </c>
      <c r="CMS9" s="2">
        <v>0</v>
      </c>
      <c r="CMT9" s="2">
        <v>0</v>
      </c>
      <c r="CMU9" s="2">
        <v>0</v>
      </c>
      <c r="CMV9" s="2">
        <v>1816</v>
      </c>
      <c r="CMW9" s="2">
        <v>0</v>
      </c>
      <c r="CMX9" s="2">
        <v>0</v>
      </c>
      <c r="CMY9" s="2">
        <v>0</v>
      </c>
      <c r="CMZ9" s="2">
        <v>0</v>
      </c>
      <c r="CNA9" s="2">
        <v>0</v>
      </c>
      <c r="CNB9" s="2">
        <v>0</v>
      </c>
      <c r="CNC9" s="2">
        <v>1323</v>
      </c>
      <c r="CND9" s="2">
        <v>5035</v>
      </c>
      <c r="CNE9" s="2">
        <v>0</v>
      </c>
      <c r="CNF9" s="2">
        <v>0</v>
      </c>
      <c r="CNG9" s="2">
        <v>1000</v>
      </c>
      <c r="CNH9" s="2">
        <v>10747</v>
      </c>
      <c r="CNI9" s="2">
        <v>28197</v>
      </c>
      <c r="CNJ9" s="2">
        <v>5135</v>
      </c>
      <c r="CNK9" s="2">
        <v>0</v>
      </c>
      <c r="CNL9" s="2">
        <v>0</v>
      </c>
      <c r="CNM9" s="2">
        <v>0</v>
      </c>
      <c r="CNN9" s="2">
        <v>0</v>
      </c>
      <c r="CNO9" s="2">
        <v>1042</v>
      </c>
      <c r="CNP9" s="2">
        <v>0</v>
      </c>
      <c r="CNQ9" s="2">
        <v>0</v>
      </c>
      <c r="CNR9" s="2">
        <v>2097</v>
      </c>
      <c r="CNS9" s="2">
        <v>1132</v>
      </c>
      <c r="CNT9" s="2">
        <v>0</v>
      </c>
      <c r="CNU9" s="2">
        <v>0</v>
      </c>
      <c r="CNV9" s="2">
        <v>0</v>
      </c>
      <c r="CNW9" s="2">
        <v>0</v>
      </c>
      <c r="CNX9" s="2">
        <v>0</v>
      </c>
      <c r="CNY9" s="2">
        <v>0</v>
      </c>
      <c r="CNZ9" s="2">
        <v>0</v>
      </c>
      <c r="COA9" s="2">
        <v>0</v>
      </c>
      <c r="COB9" s="2">
        <v>0</v>
      </c>
      <c r="COC9" s="2">
        <v>3363</v>
      </c>
      <c r="COD9" s="2">
        <v>0</v>
      </c>
      <c r="COE9" s="2">
        <v>0</v>
      </c>
      <c r="COF9" s="2">
        <v>0</v>
      </c>
      <c r="COG9" s="2">
        <v>0</v>
      </c>
      <c r="COH9" s="2">
        <v>0</v>
      </c>
      <c r="COI9" s="2">
        <v>0</v>
      </c>
      <c r="COJ9" s="2">
        <v>0</v>
      </c>
      <c r="COK9" s="2">
        <v>24385</v>
      </c>
      <c r="COL9" s="2">
        <v>36187</v>
      </c>
      <c r="COM9" s="2">
        <v>0</v>
      </c>
      <c r="CON9" s="2">
        <v>1555</v>
      </c>
      <c r="COO9" s="2">
        <v>33515</v>
      </c>
      <c r="COP9" s="2">
        <v>0</v>
      </c>
      <c r="COQ9" s="2">
        <v>0</v>
      </c>
      <c r="COR9" s="2">
        <v>5042</v>
      </c>
      <c r="COS9" s="2">
        <v>1357</v>
      </c>
      <c r="COT9" s="2">
        <v>0</v>
      </c>
      <c r="COU9" s="2">
        <v>0</v>
      </c>
      <c r="COV9" s="2">
        <v>0</v>
      </c>
      <c r="COW9" s="2">
        <v>606</v>
      </c>
      <c r="COX9" s="2">
        <v>0</v>
      </c>
      <c r="COY9" s="2">
        <v>0</v>
      </c>
      <c r="COZ9" s="2">
        <v>0</v>
      </c>
      <c r="CPA9" s="2">
        <v>0</v>
      </c>
      <c r="CPB9" s="2">
        <v>0</v>
      </c>
      <c r="CPC9" s="2">
        <v>0</v>
      </c>
      <c r="CPD9" s="2">
        <v>0</v>
      </c>
      <c r="CPE9" s="2">
        <v>1158</v>
      </c>
      <c r="CPF9" s="2">
        <v>0</v>
      </c>
      <c r="CPG9" s="2">
        <v>0</v>
      </c>
      <c r="CPH9" s="2">
        <v>0</v>
      </c>
      <c r="CPI9" s="2">
        <v>30389</v>
      </c>
      <c r="CPJ9" s="2">
        <v>0</v>
      </c>
      <c r="CPK9" s="2">
        <v>0</v>
      </c>
      <c r="CPL9" s="2">
        <v>505</v>
      </c>
      <c r="CPM9" s="2">
        <v>0</v>
      </c>
      <c r="CPN9" s="2">
        <v>61</v>
      </c>
      <c r="CPO9" s="2">
        <v>0</v>
      </c>
      <c r="CPP9" s="2">
        <v>5694</v>
      </c>
      <c r="CPQ9" s="2">
        <v>1714</v>
      </c>
      <c r="CPR9" s="2">
        <v>36542</v>
      </c>
      <c r="CPS9" s="2">
        <v>460</v>
      </c>
      <c r="CPT9" s="2">
        <v>0</v>
      </c>
      <c r="CPU9" s="2">
        <v>1288</v>
      </c>
      <c r="CPV9" s="2">
        <v>4563</v>
      </c>
      <c r="CPW9" s="2">
        <v>2902</v>
      </c>
      <c r="CPX9" s="2">
        <v>4457</v>
      </c>
      <c r="CPY9" s="2">
        <v>25171</v>
      </c>
      <c r="CPZ9" s="2">
        <v>2102</v>
      </c>
      <c r="CQA9" s="2">
        <v>4295</v>
      </c>
      <c r="CQB9" s="2">
        <v>24</v>
      </c>
      <c r="CQC9" s="2">
        <v>0</v>
      </c>
      <c r="CQD9" s="2">
        <v>0</v>
      </c>
      <c r="CQE9" s="2">
        <v>0</v>
      </c>
      <c r="CQF9" s="2">
        <v>0</v>
      </c>
      <c r="CQG9" s="2">
        <v>1</v>
      </c>
      <c r="CQH9" s="2">
        <v>0</v>
      </c>
      <c r="CQI9" s="2">
        <v>0</v>
      </c>
      <c r="CQJ9" s="2">
        <v>52980</v>
      </c>
      <c r="CQK9" s="2">
        <v>0</v>
      </c>
      <c r="CQL9" s="2">
        <v>0</v>
      </c>
      <c r="CQM9" s="2">
        <v>0</v>
      </c>
      <c r="CQN9" s="2">
        <v>2570</v>
      </c>
      <c r="CQO9" s="2">
        <v>0</v>
      </c>
      <c r="CQP9" s="2">
        <v>0</v>
      </c>
      <c r="CQQ9" s="2">
        <v>111</v>
      </c>
      <c r="CQR9" s="2">
        <v>1835</v>
      </c>
      <c r="CQS9" s="2">
        <v>13433</v>
      </c>
      <c r="CQT9" s="2">
        <v>4633</v>
      </c>
      <c r="CQU9" s="2">
        <v>0</v>
      </c>
      <c r="CQV9" s="2">
        <v>10191</v>
      </c>
      <c r="CQW9" s="2">
        <v>2694</v>
      </c>
      <c r="CQX9" s="2">
        <v>21580</v>
      </c>
      <c r="CQY9" s="2">
        <v>3450</v>
      </c>
      <c r="CQZ9" s="2">
        <v>143</v>
      </c>
      <c r="CRA9" s="2">
        <v>0</v>
      </c>
      <c r="CRB9" s="2">
        <v>0</v>
      </c>
      <c r="CRC9" s="2">
        <v>1759</v>
      </c>
      <c r="CRD9" s="2">
        <v>0</v>
      </c>
      <c r="CRE9" s="2">
        <v>0</v>
      </c>
      <c r="CRF9" s="2">
        <v>0</v>
      </c>
      <c r="CRG9" s="2">
        <v>0</v>
      </c>
      <c r="CRH9" s="2">
        <v>737191</v>
      </c>
      <c r="CRI9" s="2">
        <v>4754</v>
      </c>
      <c r="CRJ9" s="2">
        <v>1003</v>
      </c>
      <c r="CRK9" s="2">
        <v>550</v>
      </c>
      <c r="CRL9" s="2">
        <v>3024</v>
      </c>
      <c r="CRM9" s="2">
        <v>0</v>
      </c>
      <c r="CRN9" s="2">
        <v>0</v>
      </c>
      <c r="CRO9" s="2">
        <v>0</v>
      </c>
      <c r="CRP9" s="2">
        <v>2299</v>
      </c>
      <c r="CRQ9" s="2">
        <v>0</v>
      </c>
      <c r="CRR9" s="2">
        <v>5805</v>
      </c>
      <c r="CRS9" s="2">
        <v>0</v>
      </c>
      <c r="CRT9" s="2">
        <v>0</v>
      </c>
      <c r="CRU9" s="2">
        <v>0</v>
      </c>
      <c r="CRV9" s="2">
        <v>0</v>
      </c>
      <c r="CRW9" s="2">
        <v>0</v>
      </c>
      <c r="CRX9" s="2">
        <v>150</v>
      </c>
      <c r="CRY9" s="2">
        <v>0</v>
      </c>
      <c r="CRZ9" s="2">
        <v>0</v>
      </c>
      <c r="CSA9" s="2">
        <v>0</v>
      </c>
      <c r="CSB9" s="2">
        <v>0</v>
      </c>
      <c r="CSC9" s="2">
        <v>0</v>
      </c>
      <c r="CSD9" s="2">
        <v>0</v>
      </c>
      <c r="CSE9" s="2">
        <v>3263</v>
      </c>
      <c r="CSF9" s="2">
        <v>0</v>
      </c>
      <c r="CSG9" s="2">
        <v>3039</v>
      </c>
      <c r="CSH9" s="2">
        <v>0</v>
      </c>
      <c r="CSI9" s="2">
        <v>28</v>
      </c>
      <c r="CSJ9" s="2">
        <v>0</v>
      </c>
      <c r="CSK9" s="2">
        <v>0</v>
      </c>
      <c r="CSL9" s="2">
        <v>0</v>
      </c>
      <c r="CSM9" s="2">
        <v>0</v>
      </c>
      <c r="CSN9" s="2">
        <v>0</v>
      </c>
      <c r="CSO9" s="2">
        <v>0</v>
      </c>
      <c r="CSP9" s="2" t="s">
        <v>5</v>
      </c>
      <c r="CSQ9" s="2">
        <v>0</v>
      </c>
      <c r="CSR9" s="2">
        <v>0</v>
      </c>
      <c r="CSS9" s="2">
        <v>1200</v>
      </c>
      <c r="CST9" s="2">
        <v>0</v>
      </c>
      <c r="CSU9" s="2">
        <v>45974</v>
      </c>
      <c r="CSV9" s="2">
        <v>0</v>
      </c>
      <c r="CSW9" s="2">
        <v>0</v>
      </c>
      <c r="CSX9" s="2">
        <v>5500</v>
      </c>
      <c r="CSY9" s="2">
        <v>0</v>
      </c>
      <c r="CSZ9" s="2">
        <v>150</v>
      </c>
      <c r="CTA9" s="2">
        <v>2239</v>
      </c>
      <c r="CTB9" s="2">
        <v>373</v>
      </c>
      <c r="CTC9" s="2">
        <v>29071</v>
      </c>
      <c r="CTD9" s="2">
        <v>0</v>
      </c>
      <c r="CTE9" s="2">
        <v>0</v>
      </c>
      <c r="CTF9" s="2">
        <v>275</v>
      </c>
      <c r="CTG9" s="2">
        <v>0</v>
      </c>
      <c r="CTH9" s="2">
        <v>1973</v>
      </c>
      <c r="CTI9" s="2">
        <v>17725</v>
      </c>
      <c r="CTJ9" s="2">
        <v>16706</v>
      </c>
      <c r="CTK9" s="2">
        <v>0</v>
      </c>
      <c r="CTL9" s="2">
        <v>0</v>
      </c>
      <c r="CTM9" s="2">
        <v>0</v>
      </c>
      <c r="CTN9" s="2">
        <v>0</v>
      </c>
      <c r="CTO9" s="2">
        <v>178</v>
      </c>
      <c r="CTP9" s="2">
        <v>950</v>
      </c>
      <c r="CTQ9" s="2">
        <v>0</v>
      </c>
      <c r="CTR9" s="2">
        <v>0</v>
      </c>
      <c r="CTS9" s="2">
        <v>17811</v>
      </c>
      <c r="CTT9" s="2">
        <v>0</v>
      </c>
      <c r="CTU9" s="2">
        <v>0</v>
      </c>
      <c r="CTV9" s="2">
        <v>0</v>
      </c>
      <c r="CTW9" s="2">
        <v>0</v>
      </c>
      <c r="CTX9" s="2">
        <v>0</v>
      </c>
      <c r="CTY9" s="2">
        <v>0</v>
      </c>
      <c r="CTZ9" s="2">
        <v>774</v>
      </c>
      <c r="CUA9" s="2">
        <v>0</v>
      </c>
      <c r="CUB9" s="2">
        <v>39</v>
      </c>
      <c r="CUC9" s="2">
        <v>0</v>
      </c>
      <c r="CUD9" s="2">
        <v>185</v>
      </c>
      <c r="CUE9" s="2">
        <v>0</v>
      </c>
      <c r="CUF9" s="2">
        <v>0</v>
      </c>
      <c r="CUG9" s="2">
        <v>932</v>
      </c>
      <c r="CUH9" s="2">
        <v>0</v>
      </c>
      <c r="CUI9" s="2">
        <v>0</v>
      </c>
      <c r="CUJ9" s="2">
        <v>60</v>
      </c>
      <c r="CUK9" s="2">
        <v>0</v>
      </c>
      <c r="CUL9" s="2">
        <v>0</v>
      </c>
      <c r="CUM9" s="2">
        <v>5000</v>
      </c>
      <c r="CUN9" s="2">
        <v>0</v>
      </c>
      <c r="CUO9" s="2">
        <v>0</v>
      </c>
      <c r="CUP9" s="2">
        <v>19560</v>
      </c>
      <c r="CUQ9" s="2">
        <v>0</v>
      </c>
      <c r="CUR9" s="2">
        <v>0</v>
      </c>
      <c r="CUS9" s="2">
        <v>45611</v>
      </c>
      <c r="CUT9" s="2">
        <v>0</v>
      </c>
      <c r="CUU9" s="2">
        <v>0</v>
      </c>
      <c r="CUV9" s="2">
        <v>44</v>
      </c>
      <c r="CUW9" s="2">
        <v>1294</v>
      </c>
      <c r="CUX9" s="2">
        <v>0</v>
      </c>
      <c r="CUY9" s="2">
        <v>666</v>
      </c>
      <c r="CUZ9" s="2">
        <v>1659</v>
      </c>
      <c r="CVA9" s="2">
        <v>0</v>
      </c>
      <c r="CVB9" s="2">
        <v>0</v>
      </c>
      <c r="CVC9" s="2">
        <v>0</v>
      </c>
      <c r="CVD9" s="2">
        <v>781</v>
      </c>
      <c r="CVE9" s="2">
        <v>8030</v>
      </c>
      <c r="CVF9" s="2">
        <v>0</v>
      </c>
      <c r="CVG9" s="2">
        <v>0</v>
      </c>
      <c r="CVH9" s="2">
        <v>6257</v>
      </c>
      <c r="CVI9" s="2" t="s">
        <v>5</v>
      </c>
      <c r="CVJ9" s="2">
        <v>0</v>
      </c>
      <c r="CVK9" s="2">
        <v>0</v>
      </c>
      <c r="CVL9" s="2">
        <v>0</v>
      </c>
      <c r="CVM9" s="2">
        <v>200</v>
      </c>
      <c r="CVN9" s="2">
        <v>0</v>
      </c>
      <c r="CVO9" s="2">
        <v>0</v>
      </c>
      <c r="CVP9" s="2">
        <v>0</v>
      </c>
      <c r="CVQ9" s="2">
        <v>0</v>
      </c>
      <c r="CVR9" s="2">
        <v>1640</v>
      </c>
      <c r="CVS9" s="2">
        <v>0</v>
      </c>
      <c r="CVT9" s="2">
        <v>0</v>
      </c>
      <c r="CVU9" s="2">
        <v>6282</v>
      </c>
      <c r="CVV9" s="2" t="s">
        <v>5</v>
      </c>
      <c r="CVW9" s="2">
        <v>0</v>
      </c>
      <c r="CVX9" s="2">
        <v>0</v>
      </c>
      <c r="CVY9" s="2">
        <v>0</v>
      </c>
      <c r="CVZ9" s="2">
        <v>0</v>
      </c>
      <c r="CWA9" s="2">
        <v>0</v>
      </c>
      <c r="CWB9" s="2">
        <v>0</v>
      </c>
      <c r="CWC9" s="2">
        <v>0</v>
      </c>
      <c r="CWD9" s="2">
        <v>0</v>
      </c>
      <c r="CWE9" s="2">
        <v>1</v>
      </c>
      <c r="CWF9" s="2">
        <v>0</v>
      </c>
      <c r="CWG9" s="2">
        <v>3301</v>
      </c>
      <c r="CWH9" s="2">
        <v>0</v>
      </c>
      <c r="CWI9" s="2">
        <v>0</v>
      </c>
      <c r="CWJ9" s="2">
        <v>0</v>
      </c>
      <c r="CWK9" s="2">
        <v>12418</v>
      </c>
      <c r="CWL9" s="2">
        <v>0</v>
      </c>
      <c r="CWM9" s="2">
        <v>2508</v>
      </c>
      <c r="CWN9" s="2">
        <v>0</v>
      </c>
      <c r="CWO9" s="2">
        <v>0</v>
      </c>
      <c r="CWP9" s="2">
        <v>0</v>
      </c>
      <c r="CWQ9" s="2">
        <v>9911</v>
      </c>
      <c r="CWR9" s="2">
        <v>0</v>
      </c>
      <c r="CWS9" s="2">
        <v>0</v>
      </c>
      <c r="CWT9" s="2">
        <v>0</v>
      </c>
      <c r="CWU9" s="2" t="s">
        <v>5</v>
      </c>
      <c r="CWV9" s="2">
        <v>0</v>
      </c>
      <c r="CWW9" s="2">
        <v>0</v>
      </c>
      <c r="CWX9" s="2">
        <v>0</v>
      </c>
      <c r="CWY9" s="2">
        <v>15873</v>
      </c>
      <c r="CWZ9" s="2">
        <v>3445</v>
      </c>
      <c r="CXA9" s="2">
        <v>0</v>
      </c>
      <c r="CXB9" s="2">
        <v>460</v>
      </c>
      <c r="CXC9" s="2" t="s">
        <v>5</v>
      </c>
      <c r="CXD9" s="2">
        <v>809</v>
      </c>
      <c r="CXE9" s="2">
        <v>0</v>
      </c>
      <c r="CXF9" s="2">
        <v>0</v>
      </c>
      <c r="CXG9" s="2">
        <v>0</v>
      </c>
      <c r="CXH9" s="2">
        <v>0</v>
      </c>
      <c r="CXI9" s="2">
        <v>0</v>
      </c>
      <c r="CXJ9" s="2">
        <v>0</v>
      </c>
      <c r="CXK9" s="2">
        <v>35461</v>
      </c>
      <c r="CXL9" s="2">
        <v>0</v>
      </c>
      <c r="CXM9" s="2">
        <v>0</v>
      </c>
      <c r="CXN9" s="2">
        <v>0</v>
      </c>
      <c r="CXO9" s="2">
        <v>16000</v>
      </c>
      <c r="CXP9" s="2">
        <v>0</v>
      </c>
      <c r="CXQ9" s="2">
        <v>0</v>
      </c>
      <c r="CXR9" s="2">
        <v>0</v>
      </c>
      <c r="CXS9" s="2">
        <v>2465</v>
      </c>
      <c r="CXT9" s="2">
        <v>0</v>
      </c>
      <c r="CXU9" s="2">
        <v>0</v>
      </c>
      <c r="CXV9" s="2">
        <v>0</v>
      </c>
      <c r="CXW9" s="2">
        <v>19062</v>
      </c>
      <c r="CXX9" s="2">
        <v>1900</v>
      </c>
      <c r="CXY9" s="2">
        <v>0</v>
      </c>
      <c r="CXZ9" s="2">
        <v>0</v>
      </c>
      <c r="CYA9" s="2">
        <v>0</v>
      </c>
      <c r="CYB9" s="2">
        <v>14300</v>
      </c>
      <c r="CYC9" s="2">
        <v>3500</v>
      </c>
      <c r="CYD9" s="2">
        <v>0</v>
      </c>
      <c r="CYE9" s="2">
        <v>5445</v>
      </c>
      <c r="CYF9" s="2">
        <v>5797</v>
      </c>
      <c r="CYG9" s="2">
        <v>360</v>
      </c>
      <c r="CYH9" s="2">
        <v>3750</v>
      </c>
      <c r="CYI9" s="2">
        <v>0</v>
      </c>
      <c r="CYJ9" s="2">
        <v>5075</v>
      </c>
      <c r="CYK9" s="2">
        <v>0</v>
      </c>
      <c r="CYL9" s="2">
        <v>6500</v>
      </c>
      <c r="CYM9" s="2">
        <v>1000</v>
      </c>
      <c r="CYN9" s="2">
        <v>5315</v>
      </c>
      <c r="CYO9" s="2">
        <v>3000</v>
      </c>
      <c r="CYP9" s="2">
        <v>11340</v>
      </c>
      <c r="CYQ9" s="2">
        <v>0</v>
      </c>
      <c r="CYR9" s="2">
        <v>17525</v>
      </c>
      <c r="CYS9" s="2">
        <v>0</v>
      </c>
      <c r="CYT9" s="2">
        <v>8000</v>
      </c>
      <c r="CYU9" s="2">
        <v>0</v>
      </c>
      <c r="CYV9" s="2">
        <v>20153</v>
      </c>
      <c r="CYW9" s="2">
        <v>0</v>
      </c>
      <c r="CYX9" s="2">
        <v>0</v>
      </c>
      <c r="CYY9" s="2">
        <v>17</v>
      </c>
      <c r="CYZ9" s="2">
        <v>0</v>
      </c>
      <c r="CZA9" s="2">
        <v>13605</v>
      </c>
      <c r="CZB9" s="2">
        <v>1200</v>
      </c>
      <c r="CZC9" s="2">
        <v>0</v>
      </c>
      <c r="CZD9" s="2">
        <v>0</v>
      </c>
      <c r="CZE9" s="2">
        <v>0</v>
      </c>
      <c r="CZF9" s="2">
        <v>1890</v>
      </c>
      <c r="CZG9" s="2">
        <v>0</v>
      </c>
      <c r="CZH9" s="2">
        <v>0</v>
      </c>
      <c r="CZI9" s="2">
        <v>0</v>
      </c>
      <c r="CZJ9" s="2">
        <v>13395</v>
      </c>
      <c r="CZK9" s="2">
        <v>0</v>
      </c>
      <c r="CZL9" s="2">
        <v>300</v>
      </c>
      <c r="CZM9" s="2">
        <v>0</v>
      </c>
      <c r="CZN9" s="2">
        <v>0</v>
      </c>
      <c r="CZO9" s="2">
        <v>0</v>
      </c>
      <c r="CZP9" s="2">
        <v>0</v>
      </c>
      <c r="CZQ9" s="2">
        <v>0</v>
      </c>
      <c r="CZR9" s="2">
        <v>0</v>
      </c>
      <c r="CZS9" s="2">
        <v>0</v>
      </c>
      <c r="CZT9" s="2">
        <v>0</v>
      </c>
      <c r="CZU9" s="2">
        <v>0</v>
      </c>
      <c r="CZV9" s="2">
        <v>0</v>
      </c>
      <c r="CZW9" s="2">
        <v>180</v>
      </c>
      <c r="CZX9" s="2">
        <v>400</v>
      </c>
      <c r="CZY9" s="2">
        <v>800</v>
      </c>
      <c r="CZZ9" s="2">
        <v>0</v>
      </c>
      <c r="DAA9" s="2">
        <v>0</v>
      </c>
      <c r="DAB9" s="2">
        <v>3700</v>
      </c>
      <c r="DAC9" s="2">
        <v>60</v>
      </c>
      <c r="DAD9" s="2">
        <v>0</v>
      </c>
      <c r="DAE9" s="2">
        <v>929</v>
      </c>
      <c r="DAF9" s="2">
        <v>0</v>
      </c>
      <c r="DAG9" s="2">
        <v>1195</v>
      </c>
      <c r="DAH9" s="2">
        <v>0</v>
      </c>
      <c r="DAI9" s="2">
        <v>0</v>
      </c>
      <c r="DAJ9" s="2">
        <v>0</v>
      </c>
      <c r="DAK9" s="2">
        <v>7969</v>
      </c>
      <c r="DAL9" s="2">
        <v>0</v>
      </c>
      <c r="DAM9" s="2">
        <v>0</v>
      </c>
      <c r="DAN9" s="2">
        <v>0</v>
      </c>
      <c r="DAO9" s="2">
        <v>0</v>
      </c>
      <c r="DAP9" s="2">
        <v>0</v>
      </c>
      <c r="DAQ9" s="2">
        <v>0</v>
      </c>
      <c r="DAR9" s="2">
        <v>0</v>
      </c>
      <c r="DAS9" s="2">
        <v>1925</v>
      </c>
      <c r="DAT9" s="2">
        <v>0</v>
      </c>
      <c r="DAU9" s="2">
        <v>0</v>
      </c>
      <c r="DAV9" s="2">
        <v>2684</v>
      </c>
      <c r="DAW9" s="2">
        <v>0</v>
      </c>
      <c r="DAX9" s="2">
        <v>0</v>
      </c>
      <c r="DAY9" s="2">
        <v>0</v>
      </c>
      <c r="DAZ9" s="2">
        <v>0</v>
      </c>
      <c r="DBA9" s="2">
        <v>130</v>
      </c>
      <c r="DBB9" s="2">
        <v>0</v>
      </c>
      <c r="DBC9" s="2">
        <v>0</v>
      </c>
      <c r="DBD9" s="2">
        <v>2081</v>
      </c>
      <c r="DBE9" s="2">
        <v>0</v>
      </c>
      <c r="DBF9" s="2">
        <v>0</v>
      </c>
      <c r="DBG9" s="2">
        <v>0</v>
      </c>
      <c r="DBH9" s="2">
        <v>0</v>
      </c>
      <c r="DBI9" s="2">
        <v>2432</v>
      </c>
      <c r="DBJ9" s="2">
        <v>14907</v>
      </c>
      <c r="DBK9" s="2">
        <v>0</v>
      </c>
      <c r="DBL9" s="2">
        <v>0</v>
      </c>
      <c r="DBM9" s="2">
        <v>0</v>
      </c>
      <c r="DBN9" s="2">
        <v>0</v>
      </c>
      <c r="DBO9" s="2">
        <v>0</v>
      </c>
      <c r="DBP9" s="2">
        <v>0</v>
      </c>
      <c r="DBQ9" s="2">
        <v>0</v>
      </c>
      <c r="DBR9" s="2">
        <v>0</v>
      </c>
      <c r="DBS9" s="2">
        <v>6021</v>
      </c>
      <c r="DBT9" s="2">
        <v>12100</v>
      </c>
      <c r="DBU9" s="2">
        <v>13200</v>
      </c>
      <c r="DBV9" s="2">
        <v>14394</v>
      </c>
      <c r="DBW9" s="2">
        <v>350</v>
      </c>
      <c r="DBX9" s="2">
        <v>329</v>
      </c>
      <c r="DBY9" s="2">
        <v>336</v>
      </c>
      <c r="DBZ9" s="2">
        <v>2600</v>
      </c>
      <c r="DCA9" s="2">
        <v>22130</v>
      </c>
      <c r="DCB9" s="2">
        <v>0</v>
      </c>
      <c r="DCC9" s="2">
        <v>0</v>
      </c>
      <c r="DCD9" s="2">
        <v>12548</v>
      </c>
      <c r="DCE9" s="2">
        <v>8093</v>
      </c>
      <c r="DCF9" s="2">
        <v>0</v>
      </c>
      <c r="DCG9" s="2">
        <v>5100</v>
      </c>
      <c r="DCH9" s="2">
        <v>0</v>
      </c>
      <c r="DCI9" s="2">
        <v>0</v>
      </c>
      <c r="DCJ9" s="2">
        <v>171759</v>
      </c>
      <c r="DCK9" s="2">
        <v>0</v>
      </c>
      <c r="DCL9" s="2">
        <v>0</v>
      </c>
      <c r="DCM9" s="2">
        <v>0</v>
      </c>
      <c r="DCN9" s="2">
        <v>0</v>
      </c>
      <c r="DCO9" s="2">
        <v>0</v>
      </c>
      <c r="DCP9" s="2">
        <v>0</v>
      </c>
      <c r="DCQ9" s="2">
        <v>1378</v>
      </c>
      <c r="DCR9" s="2">
        <v>29076</v>
      </c>
      <c r="DCS9" s="2">
        <v>2320</v>
      </c>
      <c r="DCT9" s="2">
        <v>0</v>
      </c>
      <c r="DCU9" s="2">
        <v>0</v>
      </c>
      <c r="DCV9" s="2">
        <v>0</v>
      </c>
      <c r="DCW9" s="2">
        <v>0</v>
      </c>
      <c r="DCX9" s="2">
        <v>0</v>
      </c>
      <c r="DCY9" s="2">
        <v>0</v>
      </c>
      <c r="DCZ9" s="2">
        <v>0</v>
      </c>
      <c r="DDA9" s="2">
        <v>5693</v>
      </c>
      <c r="DDB9" s="2">
        <v>0</v>
      </c>
      <c r="DDC9" s="2">
        <v>0</v>
      </c>
      <c r="DDD9" s="2">
        <v>0</v>
      </c>
      <c r="DDE9" s="2">
        <v>0</v>
      </c>
      <c r="DDF9" s="2">
        <v>0</v>
      </c>
      <c r="DDG9" s="2">
        <v>0</v>
      </c>
      <c r="DDH9" s="2">
        <v>0</v>
      </c>
      <c r="DDI9" s="2">
        <v>0</v>
      </c>
      <c r="DDJ9" s="2">
        <v>0</v>
      </c>
      <c r="DDK9" s="2">
        <v>3586</v>
      </c>
      <c r="DDL9" s="2">
        <v>0</v>
      </c>
      <c r="DDM9" s="2">
        <v>12</v>
      </c>
      <c r="DDN9" s="2">
        <v>759</v>
      </c>
      <c r="DDO9" s="2">
        <v>1979</v>
      </c>
      <c r="DDP9" s="2">
        <v>0</v>
      </c>
      <c r="DDQ9" s="2">
        <v>0</v>
      </c>
      <c r="DDR9" s="2">
        <v>0</v>
      </c>
      <c r="DDS9" s="2">
        <v>54578</v>
      </c>
      <c r="DDT9" s="2">
        <v>0</v>
      </c>
      <c r="DDU9" s="2">
        <v>116</v>
      </c>
      <c r="DDV9" s="2">
        <v>0</v>
      </c>
      <c r="DDW9" s="2">
        <v>3308</v>
      </c>
      <c r="DDX9" s="2">
        <v>42</v>
      </c>
      <c r="DDY9" s="2">
        <v>0</v>
      </c>
      <c r="DDZ9" s="2">
        <v>30460</v>
      </c>
      <c r="DEA9" s="2">
        <v>4000</v>
      </c>
      <c r="DEB9" s="2">
        <v>133</v>
      </c>
      <c r="DEC9" s="2">
        <v>1250</v>
      </c>
      <c r="DED9" s="2">
        <v>0</v>
      </c>
      <c r="DEE9" s="2">
        <v>0</v>
      </c>
      <c r="DEF9" s="2">
        <v>0</v>
      </c>
      <c r="DEG9" s="2">
        <v>0</v>
      </c>
      <c r="DEH9" s="2">
        <v>3135</v>
      </c>
      <c r="DEI9" s="2">
        <v>23500</v>
      </c>
      <c r="DEJ9" s="2">
        <v>0</v>
      </c>
      <c r="DEK9" s="2">
        <v>3750</v>
      </c>
      <c r="DEL9" s="2">
        <v>0</v>
      </c>
      <c r="DEM9" s="2">
        <v>0</v>
      </c>
      <c r="DEN9" s="2">
        <v>0</v>
      </c>
      <c r="DEO9" s="2">
        <v>0</v>
      </c>
      <c r="DEP9" s="2">
        <v>0</v>
      </c>
      <c r="DEQ9" s="2">
        <v>0</v>
      </c>
      <c r="DER9" s="2">
        <v>0</v>
      </c>
      <c r="DES9" s="2">
        <v>0</v>
      </c>
      <c r="DET9" s="2">
        <v>0</v>
      </c>
      <c r="DEU9" s="2">
        <v>6625</v>
      </c>
      <c r="DEV9" s="2">
        <v>0</v>
      </c>
      <c r="DEW9" s="2">
        <v>0</v>
      </c>
      <c r="DEX9" s="2">
        <v>0</v>
      </c>
      <c r="DEY9" s="2">
        <v>0</v>
      </c>
      <c r="DEZ9" s="2">
        <v>0</v>
      </c>
      <c r="DFA9" s="2">
        <v>0</v>
      </c>
      <c r="DFB9" s="2">
        <v>0</v>
      </c>
      <c r="DFC9" s="2">
        <v>0</v>
      </c>
      <c r="DFD9" s="2">
        <v>704</v>
      </c>
      <c r="DFE9" s="2">
        <v>400</v>
      </c>
      <c r="DFF9" s="2">
        <v>0</v>
      </c>
      <c r="DFG9" s="2">
        <v>0</v>
      </c>
      <c r="DFH9" s="2">
        <v>0</v>
      </c>
      <c r="DFI9" s="2">
        <v>0</v>
      </c>
      <c r="DFJ9" s="2">
        <v>23426</v>
      </c>
      <c r="DFK9" s="2">
        <v>85</v>
      </c>
      <c r="DFL9" s="2">
        <v>1744</v>
      </c>
      <c r="DFM9" s="2">
        <v>8504</v>
      </c>
      <c r="DFN9" s="2">
        <v>11</v>
      </c>
      <c r="DFO9" s="2">
        <v>500</v>
      </c>
      <c r="DFP9" s="2">
        <v>18</v>
      </c>
      <c r="DFQ9" s="2">
        <v>0</v>
      </c>
      <c r="DFR9" s="2">
        <v>0</v>
      </c>
      <c r="DFS9" s="2">
        <v>0</v>
      </c>
      <c r="DFT9" s="2">
        <v>0</v>
      </c>
      <c r="DFU9" s="2">
        <v>0</v>
      </c>
      <c r="DFV9" s="2">
        <v>0</v>
      </c>
      <c r="DFW9" s="2">
        <v>0</v>
      </c>
      <c r="DFX9" s="2">
        <v>0</v>
      </c>
      <c r="DFY9" s="2">
        <v>0</v>
      </c>
      <c r="DFZ9" s="2">
        <v>0</v>
      </c>
      <c r="DGA9" s="2">
        <v>0</v>
      </c>
      <c r="DGB9" s="2">
        <v>0</v>
      </c>
      <c r="DGC9" s="2">
        <v>0</v>
      </c>
      <c r="DGD9" s="2">
        <v>0</v>
      </c>
      <c r="DGE9" s="2">
        <v>0</v>
      </c>
      <c r="DGF9" s="2">
        <v>0</v>
      </c>
      <c r="DGG9" s="2">
        <v>0</v>
      </c>
      <c r="DGH9" s="2">
        <v>0</v>
      </c>
      <c r="DGI9" s="2" t="s">
        <v>5</v>
      </c>
      <c r="DGJ9" s="2">
        <v>0</v>
      </c>
      <c r="DGK9" s="2">
        <v>38171</v>
      </c>
      <c r="DGL9" s="2" t="s">
        <v>5</v>
      </c>
      <c r="DGM9" s="2">
        <v>0</v>
      </c>
      <c r="DGN9" s="2">
        <v>0</v>
      </c>
      <c r="DGO9" s="2">
        <v>0</v>
      </c>
      <c r="DGP9" s="2">
        <v>0</v>
      </c>
      <c r="DGQ9" s="2" t="s">
        <v>5</v>
      </c>
      <c r="DGR9" s="2">
        <v>0</v>
      </c>
      <c r="DGS9" s="2">
        <v>0</v>
      </c>
      <c r="DGT9" s="2">
        <v>0</v>
      </c>
      <c r="DGU9" s="2">
        <v>0</v>
      </c>
      <c r="DGV9" s="2">
        <v>0</v>
      </c>
      <c r="DGW9" s="2">
        <v>0</v>
      </c>
      <c r="DGX9" s="2">
        <v>18032</v>
      </c>
      <c r="DGY9" s="2">
        <v>0</v>
      </c>
      <c r="DGZ9" s="2">
        <v>0</v>
      </c>
      <c r="DHA9" s="2">
        <v>0</v>
      </c>
      <c r="DHB9" s="2">
        <v>0</v>
      </c>
      <c r="DHC9" s="2">
        <v>0</v>
      </c>
      <c r="DHD9" s="2" t="s">
        <v>5</v>
      </c>
      <c r="DHE9" s="2">
        <v>0</v>
      </c>
      <c r="DHF9" s="2">
        <v>0</v>
      </c>
      <c r="DHG9" s="2">
        <v>0</v>
      </c>
      <c r="DHH9" s="2">
        <v>0</v>
      </c>
      <c r="DHI9" s="2">
        <v>0</v>
      </c>
      <c r="DHJ9" s="2">
        <v>0</v>
      </c>
      <c r="DHK9" s="2">
        <v>0</v>
      </c>
      <c r="DHL9" s="2">
        <v>0</v>
      </c>
      <c r="DHM9" s="2">
        <v>0</v>
      </c>
      <c r="DHN9" s="2">
        <v>0</v>
      </c>
      <c r="DHO9" s="2">
        <v>0</v>
      </c>
      <c r="DHP9" s="2">
        <v>3925</v>
      </c>
      <c r="DHQ9" s="2">
        <v>0</v>
      </c>
      <c r="DHR9" s="2">
        <v>0</v>
      </c>
      <c r="DHS9" s="2">
        <v>0</v>
      </c>
      <c r="DHT9" s="2">
        <v>0</v>
      </c>
      <c r="DHU9" s="2">
        <v>0</v>
      </c>
      <c r="DHV9" s="2">
        <v>55378</v>
      </c>
      <c r="DHW9" s="2">
        <v>0</v>
      </c>
      <c r="DHX9" s="2">
        <v>0</v>
      </c>
      <c r="DHY9" s="2">
        <v>0</v>
      </c>
      <c r="DHZ9" s="2">
        <v>14180</v>
      </c>
      <c r="DIA9" s="2">
        <v>13200</v>
      </c>
      <c r="DIB9" s="2">
        <v>0</v>
      </c>
      <c r="DIC9" s="2">
        <v>0</v>
      </c>
      <c r="DID9" s="2">
        <v>20072</v>
      </c>
      <c r="DIE9" s="2">
        <v>0</v>
      </c>
      <c r="DIF9" s="2">
        <v>0</v>
      </c>
      <c r="DIG9" s="2">
        <v>0</v>
      </c>
      <c r="DIH9" s="2">
        <v>8653</v>
      </c>
      <c r="DII9" s="2">
        <v>0</v>
      </c>
      <c r="DIJ9" s="2">
        <v>1771</v>
      </c>
      <c r="DIK9" s="2">
        <v>33097</v>
      </c>
      <c r="DIL9" s="2">
        <v>0</v>
      </c>
      <c r="DIM9" s="2">
        <v>0</v>
      </c>
      <c r="DIN9" s="2">
        <v>0</v>
      </c>
      <c r="DIO9" s="2">
        <v>0</v>
      </c>
      <c r="DIP9" s="2">
        <v>0</v>
      </c>
      <c r="DIQ9" s="2">
        <v>49103</v>
      </c>
      <c r="DIR9" s="2">
        <v>0</v>
      </c>
      <c r="DIS9" s="2">
        <v>0</v>
      </c>
      <c r="DIT9" s="2">
        <v>0</v>
      </c>
      <c r="DIU9" s="2">
        <v>5733</v>
      </c>
      <c r="DIV9" s="2">
        <v>0</v>
      </c>
      <c r="DIW9" s="2">
        <v>0</v>
      </c>
      <c r="DIX9" s="2">
        <v>0</v>
      </c>
      <c r="DIY9" s="2">
        <v>0</v>
      </c>
      <c r="DIZ9" s="2">
        <v>1012</v>
      </c>
      <c r="DJA9" s="2">
        <v>0</v>
      </c>
      <c r="DJB9" s="2" t="s">
        <v>5</v>
      </c>
      <c r="DJC9" s="2">
        <v>2129</v>
      </c>
      <c r="DJD9" s="2">
        <v>2060</v>
      </c>
      <c r="DJE9" s="2">
        <v>33260</v>
      </c>
      <c r="DJF9" s="2">
        <v>0</v>
      </c>
      <c r="DJG9" s="2">
        <v>191</v>
      </c>
      <c r="DJH9" s="2">
        <v>0</v>
      </c>
      <c r="DJI9" s="2">
        <v>18902</v>
      </c>
      <c r="DJJ9" s="2">
        <v>0</v>
      </c>
      <c r="DJK9" s="2">
        <v>0</v>
      </c>
      <c r="DJL9" s="2">
        <v>0</v>
      </c>
      <c r="DJM9" s="2" t="s">
        <v>5</v>
      </c>
      <c r="DJN9" s="2">
        <v>793</v>
      </c>
      <c r="DJO9" s="2" t="s">
        <v>5</v>
      </c>
      <c r="DJP9" s="2">
        <v>199</v>
      </c>
      <c r="DJQ9" s="2">
        <v>0</v>
      </c>
      <c r="DJR9" s="2">
        <v>57040</v>
      </c>
      <c r="DJS9" s="2">
        <v>0</v>
      </c>
      <c r="DJT9" s="2">
        <v>658</v>
      </c>
      <c r="DJU9" s="2" t="s">
        <v>5</v>
      </c>
      <c r="DJV9" s="2">
        <v>0</v>
      </c>
      <c r="DJW9" s="2" t="s">
        <v>5</v>
      </c>
      <c r="DJX9" s="2">
        <v>0</v>
      </c>
      <c r="DJY9" s="2" t="s">
        <v>5</v>
      </c>
      <c r="DJZ9" s="2">
        <v>0</v>
      </c>
      <c r="DKA9" s="2" t="s">
        <v>5</v>
      </c>
      <c r="DKB9" s="2" t="s">
        <v>5</v>
      </c>
      <c r="DKC9" s="2" t="s">
        <v>5</v>
      </c>
      <c r="DKD9" s="2" t="s">
        <v>5</v>
      </c>
      <c r="DKE9" s="2" t="s">
        <v>5</v>
      </c>
      <c r="DKF9" s="2" t="s">
        <v>5</v>
      </c>
      <c r="DKG9" s="2" t="s">
        <v>5</v>
      </c>
      <c r="DKH9" s="2" t="s">
        <v>5</v>
      </c>
      <c r="DKI9" s="2" t="s">
        <v>5</v>
      </c>
      <c r="DKJ9" s="2" t="s">
        <v>5</v>
      </c>
      <c r="DKK9" s="2" t="s">
        <v>5</v>
      </c>
      <c r="DKL9" s="2" t="s">
        <v>5</v>
      </c>
      <c r="DKM9" s="2" t="s">
        <v>5</v>
      </c>
      <c r="DKN9" s="2" t="s">
        <v>5</v>
      </c>
      <c r="DKO9" s="2">
        <v>0</v>
      </c>
      <c r="DKP9" s="2" t="s">
        <v>5</v>
      </c>
      <c r="DKQ9" s="2" t="s">
        <v>5</v>
      </c>
      <c r="DKR9" s="2" t="s">
        <v>5</v>
      </c>
      <c r="DKS9" s="2">
        <v>14061</v>
      </c>
      <c r="DKT9" s="2" t="s">
        <v>5</v>
      </c>
      <c r="DKU9" s="2">
        <v>7706</v>
      </c>
      <c r="DKV9" s="2" t="s">
        <v>5</v>
      </c>
      <c r="DKW9" s="2">
        <v>480</v>
      </c>
      <c r="DKX9" s="2" t="s">
        <v>5</v>
      </c>
      <c r="DKY9" s="2">
        <v>0</v>
      </c>
      <c r="DKZ9" s="2" t="s">
        <v>5</v>
      </c>
      <c r="DLA9" s="2" t="s">
        <v>5</v>
      </c>
      <c r="DLB9" s="2">
        <v>0</v>
      </c>
      <c r="DLC9" s="2" t="s">
        <v>5</v>
      </c>
      <c r="DLD9" s="2" t="s">
        <v>5</v>
      </c>
      <c r="DLE9" s="2">
        <v>0</v>
      </c>
      <c r="DLF9" s="2" t="s">
        <v>5</v>
      </c>
      <c r="DLG9" s="2" t="s">
        <v>5</v>
      </c>
      <c r="DLH9" s="2">
        <v>0</v>
      </c>
      <c r="DLI9" s="2">
        <v>0</v>
      </c>
      <c r="DLJ9" s="2">
        <v>0</v>
      </c>
      <c r="DLK9" s="2">
        <v>0</v>
      </c>
      <c r="DLL9" s="2">
        <v>0</v>
      </c>
      <c r="DLM9" s="2" t="s">
        <v>5</v>
      </c>
      <c r="DLN9" s="2">
        <v>0</v>
      </c>
      <c r="DLO9" s="2" t="s">
        <v>5</v>
      </c>
      <c r="DLP9" s="2" t="s">
        <v>5</v>
      </c>
      <c r="DLQ9" s="2" t="s">
        <v>5</v>
      </c>
      <c r="DLR9" s="2" t="s">
        <v>5</v>
      </c>
      <c r="DLS9" s="2" t="s">
        <v>5</v>
      </c>
      <c r="DLT9" s="2" t="s">
        <v>5</v>
      </c>
      <c r="DLU9" s="2" t="s">
        <v>5</v>
      </c>
      <c r="DLV9" s="2">
        <v>0</v>
      </c>
      <c r="DLW9" s="2">
        <v>0</v>
      </c>
      <c r="DLX9" s="2" t="s">
        <v>5</v>
      </c>
      <c r="DLY9" s="2" t="s">
        <v>5</v>
      </c>
      <c r="DLZ9" s="2" t="s">
        <v>5</v>
      </c>
      <c r="DMA9" s="2">
        <v>0</v>
      </c>
      <c r="DMB9" s="2" t="s">
        <v>5</v>
      </c>
      <c r="DMC9" s="2" t="s">
        <v>5</v>
      </c>
      <c r="DMD9" s="2">
        <v>6920000</v>
      </c>
      <c r="DME9" s="2">
        <v>0</v>
      </c>
      <c r="DMF9" s="2">
        <v>0</v>
      </c>
      <c r="DMG9" s="2">
        <v>0</v>
      </c>
      <c r="DMH9" s="2" t="s">
        <v>5</v>
      </c>
      <c r="DMI9" s="2" t="s">
        <v>5</v>
      </c>
      <c r="DMJ9" s="2">
        <v>200</v>
      </c>
      <c r="DMK9" s="2">
        <v>0</v>
      </c>
      <c r="DML9" s="2">
        <v>0</v>
      </c>
      <c r="DMM9" s="2" t="s">
        <v>5</v>
      </c>
      <c r="DMN9" s="2">
        <v>0</v>
      </c>
      <c r="DMO9" s="2">
        <v>5000</v>
      </c>
      <c r="DMP9" s="2" t="s">
        <v>5</v>
      </c>
      <c r="DMQ9" s="2">
        <v>0</v>
      </c>
      <c r="DMR9" s="2">
        <v>0</v>
      </c>
      <c r="DMS9" s="2">
        <v>0</v>
      </c>
      <c r="DMT9" s="2">
        <v>0</v>
      </c>
      <c r="DMU9" s="2">
        <v>0</v>
      </c>
      <c r="DMV9" s="2">
        <v>667</v>
      </c>
      <c r="DMW9" s="2">
        <v>15651</v>
      </c>
      <c r="DMX9" s="2">
        <v>0</v>
      </c>
      <c r="DMY9" s="2">
        <v>0</v>
      </c>
      <c r="DMZ9" s="2">
        <v>0</v>
      </c>
      <c r="DNA9" s="2">
        <v>0</v>
      </c>
      <c r="DNB9" s="2" t="s">
        <v>5</v>
      </c>
      <c r="DNC9" s="2">
        <v>0</v>
      </c>
      <c r="DND9" s="2">
        <v>0</v>
      </c>
      <c r="DNE9" s="2" t="s">
        <v>5</v>
      </c>
      <c r="DNF9" s="2">
        <v>0</v>
      </c>
      <c r="DNG9" s="2">
        <v>0</v>
      </c>
      <c r="DNH9" s="2" t="s">
        <v>5</v>
      </c>
      <c r="DNI9" s="2" t="s">
        <v>5</v>
      </c>
      <c r="DNJ9" s="2" t="s">
        <v>5</v>
      </c>
      <c r="DNK9" s="2">
        <v>0</v>
      </c>
      <c r="DNL9" s="2">
        <v>0</v>
      </c>
      <c r="DNM9" s="2">
        <v>0</v>
      </c>
      <c r="DNN9" s="2" t="s">
        <v>5</v>
      </c>
      <c r="DNO9" s="2" t="s">
        <v>5</v>
      </c>
      <c r="DNP9" s="2" t="s">
        <v>5</v>
      </c>
      <c r="DNQ9" s="2">
        <v>0</v>
      </c>
      <c r="DNR9" s="2" t="s">
        <v>5</v>
      </c>
      <c r="DNS9" s="2" t="s">
        <v>5</v>
      </c>
      <c r="DNT9" s="2">
        <v>0</v>
      </c>
      <c r="DNU9" s="2" t="s">
        <v>5</v>
      </c>
      <c r="DNV9" s="2">
        <v>0</v>
      </c>
      <c r="DNW9" s="2">
        <v>0</v>
      </c>
      <c r="DNX9" s="2" t="s">
        <v>5</v>
      </c>
      <c r="DNY9" s="2" t="s">
        <v>5</v>
      </c>
      <c r="DNZ9" s="2" t="s">
        <v>5</v>
      </c>
      <c r="DOA9" s="2" t="s">
        <v>5</v>
      </c>
      <c r="DOB9" s="2" t="s">
        <v>5</v>
      </c>
      <c r="DOC9" s="2">
        <v>0</v>
      </c>
      <c r="DOD9" s="2" t="s">
        <v>5</v>
      </c>
      <c r="DOE9" s="2" t="s">
        <v>5</v>
      </c>
      <c r="DOF9" s="2" t="s">
        <v>5</v>
      </c>
      <c r="DOG9" s="2" t="s">
        <v>5</v>
      </c>
      <c r="DOH9" s="2">
        <v>0</v>
      </c>
      <c r="DOI9" s="2" t="s">
        <v>5</v>
      </c>
      <c r="DOJ9" s="2">
        <v>0</v>
      </c>
      <c r="DOK9" s="2">
        <v>0</v>
      </c>
      <c r="DOL9" s="2" t="s">
        <v>5</v>
      </c>
      <c r="DOM9" s="2">
        <v>0</v>
      </c>
      <c r="DON9" s="2">
        <v>0</v>
      </c>
      <c r="DOO9" s="2" t="s">
        <v>5</v>
      </c>
      <c r="DOP9" s="2" t="s">
        <v>5</v>
      </c>
      <c r="DOQ9" s="2">
        <v>0</v>
      </c>
      <c r="DOR9" s="2" t="s">
        <v>5</v>
      </c>
      <c r="DOS9" s="2" t="s">
        <v>5</v>
      </c>
      <c r="DOT9" s="2">
        <v>0</v>
      </c>
      <c r="DOU9" s="2" t="s">
        <v>5</v>
      </c>
      <c r="DOV9" s="2">
        <v>0</v>
      </c>
      <c r="DOW9" s="2">
        <v>1000000</v>
      </c>
      <c r="DOX9" s="2" t="s">
        <v>5</v>
      </c>
      <c r="DOY9" s="2" t="s">
        <v>5</v>
      </c>
      <c r="DOZ9" s="2" t="s">
        <v>5</v>
      </c>
      <c r="DPA9" s="2" t="s">
        <v>5</v>
      </c>
      <c r="DPB9" s="2" t="s">
        <v>5</v>
      </c>
      <c r="DPC9" s="2" t="s">
        <v>5</v>
      </c>
      <c r="DPD9" s="2">
        <v>0</v>
      </c>
      <c r="DPE9" s="2">
        <v>0</v>
      </c>
      <c r="DPF9" s="2">
        <v>0</v>
      </c>
      <c r="DPG9" s="2" t="s">
        <v>5</v>
      </c>
      <c r="DPH9" s="2" t="s">
        <v>5</v>
      </c>
      <c r="DPI9" s="2" t="s">
        <v>5</v>
      </c>
      <c r="DPJ9" s="2" t="s">
        <v>5</v>
      </c>
      <c r="DPK9" s="2">
        <v>719</v>
      </c>
      <c r="DPL9" s="2">
        <v>0</v>
      </c>
      <c r="DPM9" s="2" t="s">
        <v>5</v>
      </c>
      <c r="DPN9" s="2" t="s">
        <v>5</v>
      </c>
      <c r="DPO9" s="2">
        <v>0</v>
      </c>
      <c r="DPP9" s="2">
        <v>211451</v>
      </c>
      <c r="DPQ9" s="2" t="s">
        <v>5</v>
      </c>
      <c r="DPR9" s="2">
        <v>0</v>
      </c>
      <c r="DPS9" s="2">
        <v>2682</v>
      </c>
      <c r="DPT9" s="2">
        <v>0</v>
      </c>
      <c r="DPU9" s="2">
        <v>0</v>
      </c>
      <c r="DPV9" s="2" t="s">
        <v>5</v>
      </c>
      <c r="DPW9" s="2" t="s">
        <v>5</v>
      </c>
      <c r="DPX9" s="2">
        <v>64</v>
      </c>
      <c r="DPY9" s="2">
        <v>0</v>
      </c>
      <c r="DPZ9" s="2">
        <v>70500</v>
      </c>
      <c r="DQA9" s="2">
        <v>0</v>
      </c>
      <c r="DQB9" s="2">
        <v>0</v>
      </c>
      <c r="DQC9" s="2" t="s">
        <v>5</v>
      </c>
      <c r="DQD9" s="2" t="s">
        <v>5</v>
      </c>
      <c r="DQE9" s="2">
        <v>0</v>
      </c>
      <c r="DQF9" s="2">
        <v>163</v>
      </c>
      <c r="DQG9" s="2">
        <v>0</v>
      </c>
      <c r="DQH9" s="2">
        <v>0</v>
      </c>
      <c r="DQI9" s="2" t="s">
        <v>5</v>
      </c>
      <c r="DQJ9" s="2" t="s">
        <v>5</v>
      </c>
      <c r="DQK9" s="2">
        <v>19988</v>
      </c>
      <c r="DQL9" s="2" t="s">
        <v>5</v>
      </c>
      <c r="DQM9" s="2" t="s">
        <v>5</v>
      </c>
      <c r="DQN9" s="2" t="s">
        <v>5</v>
      </c>
      <c r="DQO9" s="2" t="s">
        <v>5</v>
      </c>
      <c r="DQP9" s="2">
        <v>129</v>
      </c>
      <c r="DQQ9" s="2">
        <v>0</v>
      </c>
      <c r="DQR9" s="2" t="s">
        <v>5</v>
      </c>
      <c r="DQS9" s="2" t="s">
        <v>5</v>
      </c>
      <c r="DQT9" s="2">
        <v>0</v>
      </c>
      <c r="DQU9" s="2" t="s">
        <v>5</v>
      </c>
      <c r="DQV9" s="2" t="s">
        <v>5</v>
      </c>
      <c r="DQW9" s="2">
        <v>0</v>
      </c>
      <c r="DQX9" s="2" t="s">
        <v>5</v>
      </c>
      <c r="DQY9" s="2" t="s">
        <v>5</v>
      </c>
      <c r="DQZ9" s="2" t="s">
        <v>5</v>
      </c>
      <c r="DRA9" s="2" t="s">
        <v>5</v>
      </c>
      <c r="DRB9" s="2">
        <v>0</v>
      </c>
      <c r="DRC9" s="2">
        <v>0</v>
      </c>
      <c r="DRD9" s="2" t="s">
        <v>5</v>
      </c>
      <c r="DRE9" s="2" t="s">
        <v>5</v>
      </c>
      <c r="DRF9" s="2">
        <v>0</v>
      </c>
      <c r="DRG9" s="2">
        <v>227</v>
      </c>
      <c r="DRH9" s="2">
        <v>0</v>
      </c>
      <c r="DRI9" s="2">
        <v>0</v>
      </c>
      <c r="DRJ9" s="2">
        <v>0</v>
      </c>
      <c r="DRK9" s="2">
        <v>0</v>
      </c>
      <c r="DRL9" s="2">
        <v>2773</v>
      </c>
      <c r="DRM9" s="2">
        <v>0</v>
      </c>
      <c r="DRN9" s="2">
        <v>0</v>
      </c>
      <c r="DRO9" s="2">
        <v>49</v>
      </c>
      <c r="DRP9" s="2">
        <v>100</v>
      </c>
      <c r="DRQ9" s="2">
        <v>0</v>
      </c>
      <c r="DRR9" s="2">
        <v>0</v>
      </c>
      <c r="DRS9" s="2">
        <v>0</v>
      </c>
      <c r="DRT9" s="2">
        <v>0</v>
      </c>
      <c r="DRU9" s="2" t="s">
        <v>5</v>
      </c>
      <c r="DRV9" s="2">
        <v>0</v>
      </c>
      <c r="DRW9" s="2" t="s">
        <v>5</v>
      </c>
      <c r="DRX9" s="2" t="s">
        <v>5</v>
      </c>
      <c r="DRY9" s="2" t="s">
        <v>5</v>
      </c>
      <c r="DRZ9" s="2">
        <v>0</v>
      </c>
      <c r="DSA9" s="2" t="s">
        <v>5</v>
      </c>
      <c r="DSB9" s="2" t="s">
        <v>5</v>
      </c>
      <c r="DSC9" s="2" t="s">
        <v>5</v>
      </c>
      <c r="DSD9" s="2">
        <v>0</v>
      </c>
      <c r="DSE9" s="2" t="s">
        <v>5</v>
      </c>
      <c r="DSF9" s="2">
        <v>0</v>
      </c>
      <c r="DSG9" s="2">
        <v>9575</v>
      </c>
      <c r="DSH9" s="2">
        <v>0</v>
      </c>
      <c r="DSI9" s="2" t="s">
        <v>5</v>
      </c>
      <c r="DSJ9" s="2">
        <v>0</v>
      </c>
      <c r="DSK9" s="2" t="s">
        <v>5</v>
      </c>
      <c r="DSL9" s="2">
        <v>0</v>
      </c>
      <c r="DSM9" s="2">
        <v>10616</v>
      </c>
      <c r="DSN9" s="2">
        <v>16040</v>
      </c>
      <c r="DSO9" s="2">
        <v>0</v>
      </c>
      <c r="DSP9" s="2">
        <v>4077</v>
      </c>
      <c r="DSQ9" s="2">
        <v>171</v>
      </c>
      <c r="DSR9" s="2">
        <v>1781</v>
      </c>
      <c r="DSS9" s="2">
        <v>0</v>
      </c>
      <c r="DST9" s="2">
        <v>0</v>
      </c>
      <c r="DSU9" s="2">
        <v>0</v>
      </c>
      <c r="DSV9" s="2">
        <v>540</v>
      </c>
      <c r="DSW9" s="2">
        <v>47</v>
      </c>
      <c r="DSX9" s="2">
        <v>0</v>
      </c>
      <c r="DSY9" s="2">
        <v>0</v>
      </c>
      <c r="DSZ9" s="2">
        <v>0</v>
      </c>
      <c r="DTA9" s="2">
        <v>3379</v>
      </c>
      <c r="DTB9" s="2">
        <v>1449</v>
      </c>
      <c r="DTC9" s="2">
        <v>13264</v>
      </c>
      <c r="DTD9" s="2">
        <v>2670</v>
      </c>
      <c r="DTE9" s="2">
        <v>0</v>
      </c>
      <c r="DTF9" s="2">
        <v>3753</v>
      </c>
      <c r="DTG9" s="2">
        <v>0</v>
      </c>
      <c r="DTH9" s="2">
        <v>25109</v>
      </c>
      <c r="DTI9" s="2">
        <v>4061</v>
      </c>
      <c r="DTJ9" s="2">
        <v>0</v>
      </c>
      <c r="DTK9" s="2">
        <v>830</v>
      </c>
      <c r="DTL9" s="2">
        <v>0</v>
      </c>
      <c r="DTM9" s="2">
        <v>0</v>
      </c>
      <c r="DTN9" s="2">
        <v>0</v>
      </c>
      <c r="DTO9" s="2">
        <v>0</v>
      </c>
      <c r="DTP9" s="2">
        <v>0</v>
      </c>
      <c r="DTQ9" s="2">
        <v>0</v>
      </c>
      <c r="DTR9" s="2">
        <v>0</v>
      </c>
      <c r="DTS9" s="2">
        <v>0</v>
      </c>
      <c r="DTT9" s="2">
        <v>0</v>
      </c>
      <c r="DTU9" s="2">
        <v>1468</v>
      </c>
      <c r="DTV9" s="2">
        <v>2342</v>
      </c>
      <c r="DTW9" s="2">
        <v>26640</v>
      </c>
      <c r="DTX9" s="2">
        <v>0</v>
      </c>
      <c r="DTY9" s="2">
        <v>1382</v>
      </c>
      <c r="DTZ9" s="2">
        <v>330</v>
      </c>
      <c r="DUA9" s="2">
        <v>795</v>
      </c>
      <c r="DUB9" s="2">
        <v>0</v>
      </c>
      <c r="DUC9" s="2">
        <v>3530</v>
      </c>
      <c r="DUD9" s="2">
        <v>0</v>
      </c>
      <c r="DUE9" s="2">
        <v>0</v>
      </c>
      <c r="DUF9" s="2">
        <v>0</v>
      </c>
      <c r="DUG9" s="2">
        <v>0</v>
      </c>
      <c r="DUH9" s="2">
        <v>7144</v>
      </c>
      <c r="DUI9" s="2">
        <v>15959</v>
      </c>
      <c r="DUJ9" s="2">
        <v>0</v>
      </c>
      <c r="DUK9" s="2">
        <v>0</v>
      </c>
      <c r="DUL9" s="2">
        <v>0</v>
      </c>
      <c r="DUM9" s="2">
        <v>0</v>
      </c>
      <c r="DUN9" s="2">
        <v>0</v>
      </c>
      <c r="DUO9" s="2">
        <v>1036</v>
      </c>
      <c r="DUP9" s="2">
        <v>759</v>
      </c>
      <c r="DUQ9" s="2">
        <v>0</v>
      </c>
      <c r="DUR9" s="2">
        <v>12605</v>
      </c>
      <c r="DUS9" s="2">
        <v>291</v>
      </c>
      <c r="DUT9" s="2">
        <v>454</v>
      </c>
      <c r="DUU9" s="2">
        <v>0</v>
      </c>
      <c r="DUV9" s="2">
        <v>0</v>
      </c>
      <c r="DUW9" s="2">
        <v>4949</v>
      </c>
      <c r="DUX9" s="2">
        <v>0</v>
      </c>
      <c r="DUY9" s="2">
        <v>33371</v>
      </c>
      <c r="DUZ9" s="2">
        <v>5792</v>
      </c>
      <c r="DVA9" s="2">
        <v>1410</v>
      </c>
      <c r="DVB9" s="2">
        <v>2103</v>
      </c>
      <c r="DVC9" s="2">
        <v>0</v>
      </c>
      <c r="DVD9" s="2">
        <v>0</v>
      </c>
      <c r="DVE9" s="2">
        <v>0</v>
      </c>
      <c r="DVF9" s="2">
        <v>0</v>
      </c>
      <c r="DVG9" s="2">
        <v>0</v>
      </c>
      <c r="DVH9" s="2">
        <v>6478</v>
      </c>
      <c r="DVI9" s="2">
        <v>0</v>
      </c>
      <c r="DVJ9" s="2">
        <v>2882</v>
      </c>
      <c r="DVK9" s="2">
        <v>7669</v>
      </c>
      <c r="DVL9" s="2">
        <v>0</v>
      </c>
      <c r="DVM9" s="2">
        <v>0</v>
      </c>
      <c r="DVN9" s="2">
        <v>0</v>
      </c>
      <c r="DVO9" s="2">
        <v>0</v>
      </c>
      <c r="DVP9" s="2">
        <v>2925</v>
      </c>
      <c r="DVQ9" s="2">
        <v>0</v>
      </c>
      <c r="DVR9" s="2">
        <v>7800</v>
      </c>
      <c r="DVS9" s="2">
        <v>5280</v>
      </c>
      <c r="DVT9" s="2">
        <v>0</v>
      </c>
      <c r="DVU9" s="2">
        <v>0</v>
      </c>
      <c r="DVV9" s="2">
        <v>0</v>
      </c>
      <c r="DVW9" s="2">
        <v>0</v>
      </c>
      <c r="DVX9" s="2">
        <v>0</v>
      </c>
      <c r="DVY9" s="2">
        <v>282</v>
      </c>
      <c r="DVZ9" s="2">
        <v>75951</v>
      </c>
      <c r="DWA9" s="2">
        <v>215</v>
      </c>
      <c r="DWB9" s="2">
        <v>0</v>
      </c>
      <c r="DWC9" s="2">
        <v>0</v>
      </c>
      <c r="DWD9" s="2">
        <v>1305</v>
      </c>
      <c r="DWE9" s="2">
        <v>0</v>
      </c>
      <c r="DWF9" s="2">
        <v>350</v>
      </c>
      <c r="DWG9" s="2">
        <v>635</v>
      </c>
      <c r="DWH9" s="2">
        <v>671</v>
      </c>
      <c r="DWI9" s="2">
        <v>0</v>
      </c>
      <c r="DWJ9" s="2">
        <v>0</v>
      </c>
      <c r="DWK9" s="2">
        <v>486</v>
      </c>
      <c r="DWL9" s="2">
        <v>4288</v>
      </c>
      <c r="DWM9" s="2">
        <v>0</v>
      </c>
      <c r="DWN9" s="2">
        <v>22948</v>
      </c>
      <c r="DWO9" s="2">
        <v>2128</v>
      </c>
      <c r="DWP9" s="2">
        <v>5400</v>
      </c>
      <c r="DWQ9" s="2">
        <v>3221</v>
      </c>
      <c r="DWR9" s="2">
        <v>1357</v>
      </c>
      <c r="DWS9" s="2">
        <v>1880</v>
      </c>
      <c r="DWT9" s="2">
        <v>738</v>
      </c>
      <c r="DWU9" s="2">
        <v>2368</v>
      </c>
      <c r="DWV9" s="2">
        <v>20526</v>
      </c>
      <c r="DWW9" s="2">
        <v>1402</v>
      </c>
      <c r="DWX9" s="2">
        <v>21400</v>
      </c>
      <c r="DWY9" s="2">
        <v>12231</v>
      </c>
      <c r="DWZ9" s="2">
        <v>0</v>
      </c>
      <c r="DXA9" s="2">
        <v>2256</v>
      </c>
      <c r="DXB9" s="2">
        <v>10</v>
      </c>
      <c r="DXC9" s="2">
        <v>0</v>
      </c>
      <c r="DXD9" s="2">
        <v>0</v>
      </c>
      <c r="DXE9" s="2">
        <v>8385</v>
      </c>
      <c r="DXF9" s="2">
        <v>2455</v>
      </c>
      <c r="DXG9" s="2">
        <v>13701</v>
      </c>
      <c r="DXH9" s="2">
        <v>7069</v>
      </c>
      <c r="DXI9" s="2">
        <v>1770</v>
      </c>
      <c r="DXJ9" s="2">
        <v>0</v>
      </c>
      <c r="DXK9" s="2">
        <v>0</v>
      </c>
      <c r="DXL9" s="2">
        <v>0</v>
      </c>
      <c r="DXM9" s="2">
        <v>0</v>
      </c>
      <c r="DXN9" s="2">
        <v>3038</v>
      </c>
      <c r="DXO9" s="2">
        <v>0</v>
      </c>
      <c r="DXP9" s="2">
        <v>1970</v>
      </c>
      <c r="DXQ9" s="2">
        <v>0</v>
      </c>
      <c r="DXR9" s="2">
        <v>3571</v>
      </c>
      <c r="DXS9" s="2">
        <v>0</v>
      </c>
      <c r="DXT9" s="2">
        <v>2940</v>
      </c>
      <c r="DXU9" s="2">
        <v>0</v>
      </c>
      <c r="DXV9" s="2">
        <v>0</v>
      </c>
      <c r="DXW9" s="2">
        <v>1374</v>
      </c>
      <c r="DXX9" s="2">
        <v>3423</v>
      </c>
      <c r="DXY9" s="2">
        <v>1319</v>
      </c>
      <c r="DXZ9" s="2">
        <v>209</v>
      </c>
      <c r="DYA9" s="2">
        <v>39000</v>
      </c>
      <c r="DYB9" s="2">
        <v>0</v>
      </c>
      <c r="DYC9" s="2">
        <v>0</v>
      </c>
      <c r="DYD9" s="2">
        <v>0</v>
      </c>
      <c r="DYE9" s="2">
        <v>0</v>
      </c>
      <c r="DYF9" s="2">
        <v>4875</v>
      </c>
      <c r="DYG9" s="2">
        <v>3573</v>
      </c>
      <c r="DYH9" s="2">
        <v>1546</v>
      </c>
      <c r="DYI9" s="2">
        <v>0</v>
      </c>
      <c r="DYJ9" s="2">
        <v>0</v>
      </c>
      <c r="DYK9" s="2">
        <v>35000</v>
      </c>
      <c r="DYL9" s="2">
        <v>0</v>
      </c>
      <c r="DYM9" s="2">
        <v>1138</v>
      </c>
      <c r="DYN9" s="2">
        <v>0</v>
      </c>
      <c r="DYO9" s="2">
        <v>13759</v>
      </c>
      <c r="DYP9" s="2">
        <v>182</v>
      </c>
      <c r="DYQ9" s="2">
        <v>0</v>
      </c>
      <c r="DYR9" s="2">
        <v>0</v>
      </c>
      <c r="DYS9" s="2">
        <v>0</v>
      </c>
      <c r="DYT9" s="2">
        <v>0</v>
      </c>
      <c r="DYU9" s="2">
        <v>470</v>
      </c>
      <c r="DYV9" s="2">
        <v>7784</v>
      </c>
      <c r="DYW9" s="2">
        <v>36298</v>
      </c>
      <c r="DYX9" s="2">
        <v>5245</v>
      </c>
      <c r="DYY9" s="2">
        <v>14434</v>
      </c>
      <c r="DYZ9" s="2">
        <v>0</v>
      </c>
      <c r="DZA9" s="2">
        <v>538</v>
      </c>
      <c r="DZB9" s="2">
        <v>59873</v>
      </c>
      <c r="DZC9" s="2">
        <v>49</v>
      </c>
      <c r="DZD9" s="2">
        <v>5390</v>
      </c>
      <c r="DZE9" s="2">
        <v>376</v>
      </c>
      <c r="DZF9" s="2">
        <v>23467</v>
      </c>
      <c r="DZG9" s="2">
        <v>4145</v>
      </c>
      <c r="DZH9" s="2">
        <v>9728</v>
      </c>
      <c r="DZI9" s="2">
        <v>1620</v>
      </c>
      <c r="DZJ9" s="2">
        <v>0</v>
      </c>
      <c r="DZK9" s="2">
        <v>0</v>
      </c>
      <c r="DZL9" s="2">
        <v>11681</v>
      </c>
      <c r="DZM9" s="2">
        <v>0</v>
      </c>
      <c r="DZN9" s="2">
        <v>0</v>
      </c>
      <c r="DZO9" s="2">
        <v>6000</v>
      </c>
      <c r="DZP9" s="2">
        <v>0</v>
      </c>
      <c r="DZQ9" s="2">
        <v>13900</v>
      </c>
      <c r="DZR9" s="2">
        <v>6513</v>
      </c>
      <c r="DZS9" s="2">
        <v>0</v>
      </c>
      <c r="DZT9" s="2">
        <v>0</v>
      </c>
      <c r="DZU9" s="2">
        <v>9184</v>
      </c>
      <c r="DZV9" s="2">
        <v>4509</v>
      </c>
      <c r="DZW9" s="2">
        <v>62</v>
      </c>
      <c r="DZX9" s="2">
        <v>0</v>
      </c>
      <c r="DZY9" s="2">
        <v>11439</v>
      </c>
      <c r="DZZ9" s="2">
        <v>2918</v>
      </c>
      <c r="EAA9" s="2">
        <v>12914</v>
      </c>
      <c r="EAB9" s="2">
        <v>0</v>
      </c>
      <c r="EAC9" s="2">
        <v>3089</v>
      </c>
      <c r="EAD9" s="2">
        <v>0</v>
      </c>
      <c r="EAE9" s="2">
        <v>16205</v>
      </c>
      <c r="EAF9" s="2">
        <v>5860</v>
      </c>
      <c r="EAG9" s="2">
        <v>2523</v>
      </c>
      <c r="EAH9" s="2">
        <v>7070</v>
      </c>
      <c r="EAI9" s="2">
        <v>13072</v>
      </c>
      <c r="EAJ9" s="2">
        <v>0</v>
      </c>
      <c r="EAK9" s="2">
        <v>0</v>
      </c>
      <c r="EAL9" s="2">
        <v>1617</v>
      </c>
      <c r="EAM9" s="2">
        <v>5394</v>
      </c>
      <c r="EAN9" s="2">
        <v>6910</v>
      </c>
      <c r="EAO9" s="2">
        <v>4406</v>
      </c>
      <c r="EAP9" s="2">
        <v>1479</v>
      </c>
      <c r="EAQ9" s="2">
        <v>5865</v>
      </c>
      <c r="EAR9" s="2">
        <v>4765</v>
      </c>
      <c r="EAS9" s="2">
        <v>33853</v>
      </c>
      <c r="EAT9" s="2">
        <v>2310</v>
      </c>
      <c r="EAU9" s="2">
        <v>22934</v>
      </c>
      <c r="EAV9" s="2">
        <v>3486</v>
      </c>
      <c r="EAW9" s="2">
        <v>0</v>
      </c>
      <c r="EAX9" s="2">
        <v>73048</v>
      </c>
      <c r="EAY9" s="2">
        <v>5217</v>
      </c>
      <c r="EAZ9" s="2">
        <v>9161</v>
      </c>
      <c r="EBA9" s="2">
        <v>455</v>
      </c>
      <c r="EBB9" s="2">
        <v>3233</v>
      </c>
      <c r="EBC9" s="2">
        <v>0</v>
      </c>
      <c r="EBD9" s="2">
        <v>0</v>
      </c>
      <c r="EBE9" s="2">
        <v>0</v>
      </c>
      <c r="EBF9" s="2">
        <v>926</v>
      </c>
      <c r="EBG9" s="2">
        <v>25048</v>
      </c>
      <c r="EBH9" s="2">
        <v>0</v>
      </c>
      <c r="EBI9" s="2">
        <v>0</v>
      </c>
      <c r="EBJ9" s="2">
        <v>22108</v>
      </c>
      <c r="EBK9" s="2">
        <v>12200</v>
      </c>
      <c r="EBL9" s="2">
        <v>10357</v>
      </c>
      <c r="EBM9" s="2">
        <v>1406</v>
      </c>
      <c r="EBN9" s="2">
        <v>0</v>
      </c>
      <c r="EBO9" s="2">
        <v>4433</v>
      </c>
      <c r="EBP9" s="2">
        <v>1477</v>
      </c>
      <c r="EBQ9" s="2">
        <v>0</v>
      </c>
      <c r="EBR9" s="2">
        <v>7563</v>
      </c>
      <c r="EBS9" s="2">
        <v>0</v>
      </c>
      <c r="EBT9" s="2">
        <v>46959</v>
      </c>
      <c r="EBU9" s="2">
        <v>10078</v>
      </c>
      <c r="EBV9" s="2">
        <v>4126</v>
      </c>
      <c r="EBW9" s="2">
        <v>21420</v>
      </c>
      <c r="EBX9" s="2">
        <v>0</v>
      </c>
      <c r="EBY9" s="2">
        <v>0</v>
      </c>
      <c r="EBZ9" s="2">
        <v>0</v>
      </c>
      <c r="ECA9" s="2">
        <v>0</v>
      </c>
      <c r="ECB9" s="2">
        <v>125</v>
      </c>
      <c r="ECC9" s="2">
        <v>127</v>
      </c>
      <c r="ECD9" s="2">
        <v>4730</v>
      </c>
      <c r="ECE9" s="2">
        <v>11989</v>
      </c>
      <c r="ECF9" s="2">
        <v>15199</v>
      </c>
      <c r="ECG9" s="2">
        <v>15945</v>
      </c>
      <c r="ECH9" s="2">
        <v>0</v>
      </c>
      <c r="ECI9" s="2">
        <v>0</v>
      </c>
      <c r="ECJ9" s="2">
        <v>0</v>
      </c>
      <c r="ECK9" s="2">
        <v>0</v>
      </c>
      <c r="ECL9" s="2">
        <v>3200</v>
      </c>
      <c r="ECM9" s="2">
        <v>21367</v>
      </c>
      <c r="ECN9" s="2">
        <v>0</v>
      </c>
      <c r="ECO9" s="2">
        <v>0</v>
      </c>
      <c r="ECP9" s="2">
        <v>39549</v>
      </c>
      <c r="ECQ9" s="2">
        <v>67</v>
      </c>
      <c r="ECR9" s="2">
        <v>0</v>
      </c>
      <c r="ECS9" s="2">
        <v>48855</v>
      </c>
      <c r="ECT9" s="2">
        <v>7723</v>
      </c>
      <c r="ECU9" s="2">
        <v>0</v>
      </c>
      <c r="ECV9" s="2" t="s">
        <v>5</v>
      </c>
      <c r="ECW9" s="2">
        <v>0</v>
      </c>
      <c r="ECX9" s="2">
        <v>437</v>
      </c>
      <c r="ECY9" s="2">
        <v>17702</v>
      </c>
      <c r="ECZ9" s="2">
        <v>572</v>
      </c>
      <c r="EDA9" s="2">
        <v>68389</v>
      </c>
      <c r="EDB9" s="2">
        <v>0</v>
      </c>
      <c r="EDC9" s="2">
        <v>1325</v>
      </c>
      <c r="EDD9" s="2">
        <v>0</v>
      </c>
      <c r="EDE9" s="2">
        <v>5291</v>
      </c>
      <c r="EDF9" s="2">
        <v>0</v>
      </c>
      <c r="EDG9" s="2">
        <v>0</v>
      </c>
      <c r="EDH9" s="2">
        <v>0</v>
      </c>
      <c r="EDI9" s="2">
        <v>2400</v>
      </c>
      <c r="EDJ9" s="2">
        <v>4967</v>
      </c>
      <c r="EDK9" s="2">
        <v>0</v>
      </c>
      <c r="EDL9" s="2">
        <v>2003</v>
      </c>
      <c r="EDM9" s="2">
        <v>0</v>
      </c>
      <c r="EDN9" s="2">
        <v>8142</v>
      </c>
      <c r="EDO9" s="2">
        <v>583</v>
      </c>
      <c r="EDP9" s="2">
        <v>248</v>
      </c>
      <c r="EDQ9" s="2">
        <v>2049</v>
      </c>
      <c r="EDR9" s="2">
        <v>5057</v>
      </c>
      <c r="EDS9" s="2">
        <v>4505</v>
      </c>
      <c r="EDT9" s="2">
        <v>76187</v>
      </c>
      <c r="EDU9" s="2">
        <v>2596</v>
      </c>
      <c r="EDV9" s="2">
        <v>4847</v>
      </c>
      <c r="EDW9" s="2">
        <v>0</v>
      </c>
      <c r="EDX9" s="2">
        <v>4866</v>
      </c>
      <c r="EDY9" s="2">
        <v>16007</v>
      </c>
      <c r="EDZ9" s="2">
        <v>18466</v>
      </c>
      <c r="EEA9" s="2">
        <v>1455</v>
      </c>
      <c r="EEB9" s="2">
        <v>0</v>
      </c>
      <c r="EEC9" s="2">
        <v>0</v>
      </c>
      <c r="EED9" s="2">
        <v>12000</v>
      </c>
      <c r="EEE9" s="2">
        <v>7480</v>
      </c>
      <c r="EEF9" s="2">
        <v>45</v>
      </c>
      <c r="EEG9" s="2">
        <v>2413</v>
      </c>
      <c r="EEH9" s="2">
        <v>4967</v>
      </c>
      <c r="EEI9" s="2">
        <v>0</v>
      </c>
      <c r="EEJ9" s="2">
        <v>701</v>
      </c>
      <c r="EEK9" s="2">
        <v>2495</v>
      </c>
      <c r="EEL9" s="2">
        <v>0</v>
      </c>
      <c r="EEM9" s="2">
        <v>113</v>
      </c>
      <c r="EEN9" s="2">
        <v>2949</v>
      </c>
      <c r="EEO9" s="2">
        <v>0</v>
      </c>
      <c r="EEP9" s="2">
        <v>3305</v>
      </c>
      <c r="EEQ9" s="2">
        <v>8371</v>
      </c>
      <c r="EER9" s="2">
        <v>2593</v>
      </c>
      <c r="EES9" s="2">
        <v>1245</v>
      </c>
      <c r="EET9" s="2">
        <v>809</v>
      </c>
      <c r="EEU9" s="2">
        <v>6510</v>
      </c>
      <c r="EEV9" s="2">
        <v>16660</v>
      </c>
      <c r="EEW9" s="2">
        <v>5952</v>
      </c>
      <c r="EEX9" s="2">
        <v>0</v>
      </c>
      <c r="EEY9" s="2">
        <v>7513</v>
      </c>
      <c r="EEZ9" s="2">
        <v>0</v>
      </c>
      <c r="EFA9" s="2">
        <v>0</v>
      </c>
      <c r="EFB9" s="2">
        <v>20698</v>
      </c>
      <c r="EFC9" s="2">
        <v>63381</v>
      </c>
      <c r="EFD9" s="2">
        <v>804</v>
      </c>
      <c r="EFE9" s="2">
        <v>0</v>
      </c>
      <c r="EFF9" s="2">
        <v>10685</v>
      </c>
      <c r="EFG9" s="2">
        <v>0</v>
      </c>
      <c r="EFH9" s="2">
        <v>4351</v>
      </c>
      <c r="EFI9" s="2">
        <v>0</v>
      </c>
      <c r="EFJ9" s="2">
        <v>5536</v>
      </c>
      <c r="EFK9" s="2">
        <v>29582</v>
      </c>
      <c r="EFL9" s="2">
        <v>4090</v>
      </c>
      <c r="EFM9" s="2">
        <v>754</v>
      </c>
      <c r="EFN9" s="2">
        <v>0</v>
      </c>
      <c r="EFO9" s="2">
        <v>126</v>
      </c>
      <c r="EFP9" s="2">
        <v>0</v>
      </c>
      <c r="EFQ9" s="2">
        <v>2</v>
      </c>
      <c r="EFR9" s="2">
        <v>0</v>
      </c>
      <c r="EFS9" s="2">
        <v>0</v>
      </c>
      <c r="EFT9" s="2">
        <v>10092</v>
      </c>
      <c r="EFU9" s="2">
        <v>20335</v>
      </c>
      <c r="EFV9" s="2">
        <v>0</v>
      </c>
      <c r="EFW9" s="2">
        <v>0</v>
      </c>
      <c r="EFX9" s="2">
        <v>0</v>
      </c>
      <c r="EFY9" s="2">
        <v>0</v>
      </c>
      <c r="EFZ9" s="2">
        <v>6212</v>
      </c>
      <c r="EGA9" s="2">
        <v>0</v>
      </c>
      <c r="EGB9" s="2">
        <v>5102</v>
      </c>
      <c r="EGC9" s="2">
        <v>0</v>
      </c>
      <c r="EGD9" s="2">
        <v>0</v>
      </c>
      <c r="EGE9" s="2">
        <v>0</v>
      </c>
      <c r="EGF9" s="2">
        <v>0</v>
      </c>
      <c r="EGG9" s="2">
        <v>0</v>
      </c>
      <c r="EGH9" s="2">
        <v>0</v>
      </c>
      <c r="EGI9" s="2">
        <v>0</v>
      </c>
      <c r="EGJ9" s="2">
        <v>0</v>
      </c>
      <c r="EGK9" s="2">
        <v>0</v>
      </c>
      <c r="EGL9" s="2">
        <v>15032</v>
      </c>
      <c r="EGM9" s="2">
        <v>0</v>
      </c>
      <c r="EGN9" s="2">
        <v>2389000</v>
      </c>
      <c r="EGO9" s="2">
        <v>0</v>
      </c>
      <c r="EGP9" s="2">
        <v>0</v>
      </c>
      <c r="EGQ9" s="2">
        <v>0</v>
      </c>
      <c r="EGR9" s="2">
        <v>0</v>
      </c>
      <c r="EGS9" s="2">
        <v>0</v>
      </c>
      <c r="EGT9" s="2">
        <v>0</v>
      </c>
      <c r="EGU9" s="2">
        <v>0</v>
      </c>
      <c r="EGV9" s="2">
        <v>0</v>
      </c>
      <c r="EGW9" s="2">
        <v>8069</v>
      </c>
      <c r="EGX9" s="2">
        <v>0</v>
      </c>
      <c r="EGY9" s="2">
        <v>0</v>
      </c>
      <c r="EGZ9" s="2">
        <v>0</v>
      </c>
      <c r="EHA9" s="2">
        <v>0</v>
      </c>
      <c r="EHB9" s="2">
        <v>3952</v>
      </c>
      <c r="EHC9" s="2">
        <v>1000</v>
      </c>
      <c r="EHD9" s="2">
        <v>0</v>
      </c>
      <c r="EHE9" s="2">
        <v>0</v>
      </c>
      <c r="EHF9" s="2">
        <v>0</v>
      </c>
      <c r="EHG9" s="2">
        <v>0</v>
      </c>
      <c r="EHH9" s="2">
        <v>0</v>
      </c>
      <c r="EHI9" s="2">
        <v>0</v>
      </c>
      <c r="EHJ9" s="2">
        <v>0</v>
      </c>
      <c r="EHK9" s="2">
        <v>0</v>
      </c>
      <c r="EHL9" s="2">
        <v>0</v>
      </c>
      <c r="EHM9" s="2">
        <v>0</v>
      </c>
      <c r="EHN9" s="2">
        <v>0</v>
      </c>
      <c r="EHO9" s="2">
        <v>0</v>
      </c>
      <c r="EHP9" s="2">
        <v>0</v>
      </c>
      <c r="EHQ9" s="2">
        <v>0</v>
      </c>
      <c r="EHR9" s="2">
        <v>0</v>
      </c>
      <c r="EHS9" s="2">
        <v>0</v>
      </c>
      <c r="EHT9" s="2">
        <v>6757</v>
      </c>
      <c r="EHU9" s="2">
        <v>0</v>
      </c>
      <c r="EHV9" s="2">
        <v>0</v>
      </c>
      <c r="EHW9" s="2">
        <v>0</v>
      </c>
      <c r="EHX9" s="2">
        <v>485</v>
      </c>
      <c r="EHY9" s="2">
        <v>0</v>
      </c>
      <c r="EHZ9" s="2">
        <v>0</v>
      </c>
      <c r="EIA9" s="2">
        <v>0</v>
      </c>
      <c r="EIB9" s="2">
        <v>314</v>
      </c>
      <c r="EIC9" s="2">
        <v>0</v>
      </c>
      <c r="EID9" s="2">
        <v>0</v>
      </c>
      <c r="EIE9" s="2">
        <v>0</v>
      </c>
      <c r="EIF9" s="2">
        <v>0</v>
      </c>
      <c r="EIG9" s="2">
        <v>0</v>
      </c>
      <c r="EIH9" s="2">
        <v>0</v>
      </c>
      <c r="EII9" s="2">
        <v>0</v>
      </c>
      <c r="EIJ9" s="2">
        <v>0</v>
      </c>
      <c r="EIK9" s="2">
        <v>11665</v>
      </c>
      <c r="EIL9" s="2">
        <v>70000</v>
      </c>
      <c r="EIM9" s="2">
        <v>0</v>
      </c>
      <c r="EIN9" s="2">
        <v>0</v>
      </c>
      <c r="EIO9" s="2">
        <v>59909</v>
      </c>
      <c r="EIP9" s="2">
        <v>0</v>
      </c>
      <c r="EIQ9" s="2">
        <v>0</v>
      </c>
      <c r="EIR9" s="2">
        <v>0</v>
      </c>
      <c r="EIS9" s="2">
        <v>0</v>
      </c>
      <c r="EIT9" s="2">
        <v>9111</v>
      </c>
      <c r="EIU9" s="2">
        <v>1133</v>
      </c>
      <c r="EIV9" s="2">
        <v>0</v>
      </c>
      <c r="EIW9" s="2">
        <v>0</v>
      </c>
      <c r="EIX9" s="2">
        <v>0</v>
      </c>
      <c r="EIY9" s="2">
        <v>0</v>
      </c>
      <c r="EIZ9" s="2">
        <v>0</v>
      </c>
      <c r="EJA9" s="2">
        <v>0</v>
      </c>
      <c r="EJB9" s="2">
        <v>5273</v>
      </c>
      <c r="EJC9" s="2">
        <v>0</v>
      </c>
      <c r="EJD9" s="2">
        <v>0</v>
      </c>
      <c r="EJE9" s="2">
        <v>3463934</v>
      </c>
      <c r="EJF9" s="2">
        <v>0</v>
      </c>
      <c r="EJG9" s="2">
        <v>12914</v>
      </c>
      <c r="EJH9" s="2">
        <v>0</v>
      </c>
      <c r="EJI9" s="2">
        <v>0</v>
      </c>
      <c r="EJJ9" s="2">
        <v>0</v>
      </c>
      <c r="EJK9" s="2">
        <v>467</v>
      </c>
      <c r="EJL9" s="2">
        <v>0</v>
      </c>
      <c r="EJM9" s="2">
        <v>0</v>
      </c>
      <c r="EJN9" s="2">
        <v>0</v>
      </c>
      <c r="EJO9" s="2">
        <v>0</v>
      </c>
      <c r="EJP9" s="2">
        <v>0</v>
      </c>
      <c r="EJQ9" s="2">
        <v>0</v>
      </c>
      <c r="EJR9" s="2">
        <v>0</v>
      </c>
      <c r="EJS9" s="2">
        <v>0</v>
      </c>
      <c r="EJT9" s="2">
        <v>0</v>
      </c>
      <c r="EJU9" s="2">
        <v>0</v>
      </c>
      <c r="EJV9" s="2">
        <v>0</v>
      </c>
      <c r="EJW9" s="2">
        <v>5</v>
      </c>
      <c r="EJX9" s="2">
        <v>0</v>
      </c>
      <c r="EJY9" s="2">
        <v>0</v>
      </c>
      <c r="EJZ9" s="2">
        <v>0</v>
      </c>
      <c r="EKA9" s="2">
        <v>715</v>
      </c>
      <c r="EKB9" s="2">
        <v>0</v>
      </c>
      <c r="EKC9" s="2">
        <v>0</v>
      </c>
      <c r="EKD9" s="2">
        <v>1052</v>
      </c>
      <c r="EKE9" s="2">
        <v>0</v>
      </c>
      <c r="EKF9" s="2">
        <v>0</v>
      </c>
      <c r="EKG9" s="2">
        <v>4346</v>
      </c>
      <c r="EKH9" s="2">
        <v>3000</v>
      </c>
      <c r="EKI9" s="2">
        <v>353</v>
      </c>
      <c r="EKJ9" s="2">
        <v>13091</v>
      </c>
      <c r="EKK9" s="2">
        <v>25575</v>
      </c>
      <c r="EKL9" s="2">
        <v>1508</v>
      </c>
      <c r="EKM9" s="2">
        <v>0</v>
      </c>
      <c r="EKN9" s="2">
        <v>0</v>
      </c>
      <c r="EKO9" s="2">
        <v>0</v>
      </c>
      <c r="EKP9" s="2">
        <v>0</v>
      </c>
      <c r="EKQ9" s="2">
        <v>0</v>
      </c>
      <c r="EKR9" s="2">
        <v>0</v>
      </c>
      <c r="EKS9" s="2">
        <v>0</v>
      </c>
      <c r="EKT9" s="2">
        <v>4500</v>
      </c>
      <c r="EKU9" s="2">
        <v>0</v>
      </c>
      <c r="EKV9" s="2">
        <v>0</v>
      </c>
      <c r="EKW9" s="2">
        <v>0</v>
      </c>
      <c r="EKX9" s="2">
        <v>0</v>
      </c>
      <c r="EKY9" s="2">
        <v>100000</v>
      </c>
      <c r="EKZ9" s="2">
        <v>0</v>
      </c>
      <c r="ELA9" s="2">
        <v>1247</v>
      </c>
      <c r="ELB9" s="2">
        <v>0</v>
      </c>
      <c r="ELC9" s="2">
        <v>0</v>
      </c>
      <c r="ELD9" s="2">
        <v>0</v>
      </c>
      <c r="ELE9" s="2">
        <v>0</v>
      </c>
      <c r="ELF9" s="2">
        <v>0</v>
      </c>
      <c r="ELG9" s="2">
        <v>0</v>
      </c>
      <c r="ELH9" s="2">
        <v>1</v>
      </c>
      <c r="ELI9" s="2">
        <v>0</v>
      </c>
      <c r="ELJ9" s="2">
        <v>48</v>
      </c>
      <c r="ELK9" s="2">
        <v>417</v>
      </c>
      <c r="ELL9" s="2">
        <v>10236</v>
      </c>
      <c r="ELM9" s="2">
        <v>0</v>
      </c>
      <c r="ELN9" s="2">
        <v>0</v>
      </c>
      <c r="ELO9" s="2">
        <v>0</v>
      </c>
      <c r="ELP9" s="2">
        <v>0</v>
      </c>
      <c r="ELQ9" s="2">
        <v>0</v>
      </c>
      <c r="ELR9" s="2">
        <v>5076</v>
      </c>
      <c r="ELS9" s="2">
        <v>477</v>
      </c>
      <c r="ELT9" s="2">
        <v>0</v>
      </c>
      <c r="ELU9" s="2">
        <v>0</v>
      </c>
      <c r="ELV9" s="2">
        <v>0</v>
      </c>
      <c r="ELW9" s="2">
        <v>500</v>
      </c>
      <c r="ELX9" s="2">
        <v>61</v>
      </c>
      <c r="ELY9" s="2">
        <v>0</v>
      </c>
      <c r="ELZ9" s="2">
        <v>0</v>
      </c>
      <c r="EMA9" s="2">
        <v>0</v>
      </c>
      <c r="EMB9" s="2">
        <v>0</v>
      </c>
      <c r="EMC9" s="2">
        <v>0</v>
      </c>
      <c r="EMD9" s="2">
        <v>669</v>
      </c>
      <c r="EME9" s="2">
        <v>1117</v>
      </c>
      <c r="EMF9" s="2">
        <v>0</v>
      </c>
      <c r="EMG9" s="2">
        <v>54512</v>
      </c>
      <c r="EMH9" s="2">
        <v>52347</v>
      </c>
      <c r="EMI9" s="2">
        <v>0</v>
      </c>
      <c r="EMJ9" s="2">
        <v>0</v>
      </c>
      <c r="EMK9" s="2">
        <v>0</v>
      </c>
      <c r="EML9" s="2">
        <v>1064</v>
      </c>
      <c r="EMM9" s="2">
        <v>25000</v>
      </c>
      <c r="EMN9" s="2">
        <v>2123</v>
      </c>
      <c r="EMO9" s="2">
        <v>225</v>
      </c>
      <c r="EMP9" s="2">
        <v>0</v>
      </c>
      <c r="EMQ9" s="2">
        <v>0</v>
      </c>
      <c r="EMR9" s="2">
        <v>2713</v>
      </c>
      <c r="EMS9" s="2">
        <v>0</v>
      </c>
      <c r="EMT9" s="2">
        <v>0</v>
      </c>
      <c r="EMU9" s="2">
        <v>13955</v>
      </c>
      <c r="EMV9" s="2">
        <v>0</v>
      </c>
      <c r="EMW9" s="2">
        <v>2425</v>
      </c>
      <c r="EMX9" s="2">
        <v>2069</v>
      </c>
      <c r="EMY9" s="2">
        <v>0</v>
      </c>
      <c r="EMZ9" s="2">
        <v>4250</v>
      </c>
      <c r="ENA9" s="2">
        <v>170</v>
      </c>
      <c r="ENB9" s="2">
        <v>0</v>
      </c>
      <c r="ENC9" s="2">
        <v>1015</v>
      </c>
      <c r="END9" s="2">
        <v>0</v>
      </c>
      <c r="ENE9" s="2">
        <v>65</v>
      </c>
      <c r="ENF9" s="2">
        <v>0</v>
      </c>
      <c r="ENG9" s="2">
        <v>0</v>
      </c>
      <c r="ENH9" s="2">
        <v>0</v>
      </c>
      <c r="ENI9" s="2">
        <v>0</v>
      </c>
      <c r="ENJ9" s="2">
        <v>0</v>
      </c>
      <c r="ENK9" s="2">
        <v>49</v>
      </c>
      <c r="ENL9" s="2">
        <v>0</v>
      </c>
      <c r="ENM9" s="2">
        <v>288</v>
      </c>
      <c r="ENN9" s="2">
        <v>0</v>
      </c>
      <c r="ENO9" s="2">
        <v>1295</v>
      </c>
      <c r="ENP9" s="2">
        <v>0</v>
      </c>
      <c r="ENQ9" s="2">
        <v>0</v>
      </c>
      <c r="ENR9" s="2">
        <v>8322</v>
      </c>
      <c r="ENS9" s="2">
        <v>0</v>
      </c>
      <c r="ENT9" s="2">
        <v>0</v>
      </c>
      <c r="ENU9" s="2">
        <v>0</v>
      </c>
      <c r="ENV9" s="2">
        <v>0</v>
      </c>
      <c r="ENW9" s="2">
        <v>0</v>
      </c>
      <c r="ENX9" s="2">
        <v>16342</v>
      </c>
      <c r="ENY9" s="2">
        <v>0</v>
      </c>
      <c r="ENZ9" s="2">
        <v>0</v>
      </c>
      <c r="EOA9" s="2">
        <v>225</v>
      </c>
      <c r="EOB9" s="2">
        <v>1772</v>
      </c>
      <c r="EOC9" s="2">
        <v>4402</v>
      </c>
      <c r="EOD9" s="2">
        <v>5528</v>
      </c>
      <c r="EOE9" s="2">
        <v>0</v>
      </c>
      <c r="EOF9" s="2">
        <v>0</v>
      </c>
      <c r="EOG9" s="2">
        <v>0</v>
      </c>
      <c r="EOH9" s="2">
        <v>0</v>
      </c>
      <c r="EOI9" s="2">
        <v>0</v>
      </c>
      <c r="EOJ9" s="2">
        <v>3577</v>
      </c>
      <c r="EOK9" s="2">
        <v>0</v>
      </c>
      <c r="EOL9" s="2">
        <v>0</v>
      </c>
      <c r="EOM9" s="2">
        <v>2000</v>
      </c>
      <c r="EON9" s="2">
        <v>28250</v>
      </c>
      <c r="EOO9" s="2">
        <v>1054</v>
      </c>
      <c r="EOP9" s="2">
        <v>4600</v>
      </c>
      <c r="EOQ9" s="2">
        <v>8750</v>
      </c>
      <c r="EOR9" s="2">
        <v>0</v>
      </c>
      <c r="EOS9" s="2">
        <v>0</v>
      </c>
      <c r="EOT9" s="2">
        <v>4023</v>
      </c>
      <c r="EOU9" s="2">
        <v>0</v>
      </c>
      <c r="EOV9" s="2">
        <v>0</v>
      </c>
      <c r="EOW9" s="2">
        <v>0</v>
      </c>
      <c r="EOX9" s="2">
        <v>1875</v>
      </c>
      <c r="EOY9" s="2">
        <v>0</v>
      </c>
      <c r="EOZ9" s="2" t="s">
        <v>5</v>
      </c>
      <c r="EPA9" s="2">
        <v>0</v>
      </c>
      <c r="EPB9" s="2">
        <v>0</v>
      </c>
      <c r="EPC9" s="2">
        <v>0</v>
      </c>
      <c r="EPD9" s="2">
        <v>0</v>
      </c>
      <c r="EPE9" s="2">
        <v>0</v>
      </c>
      <c r="EPF9" s="2">
        <v>4442</v>
      </c>
      <c r="EPG9" s="2">
        <v>0</v>
      </c>
      <c r="EPH9" s="2">
        <v>0</v>
      </c>
      <c r="EPI9" s="2">
        <v>255</v>
      </c>
      <c r="EPJ9" s="2">
        <v>3838</v>
      </c>
      <c r="EPK9" s="2">
        <v>0</v>
      </c>
      <c r="EPL9" s="2">
        <v>20566</v>
      </c>
      <c r="EPM9" s="2">
        <v>54870</v>
      </c>
      <c r="EPN9" s="2">
        <v>7169</v>
      </c>
      <c r="EPO9" s="2">
        <v>992</v>
      </c>
      <c r="EPP9" s="2">
        <v>0</v>
      </c>
      <c r="EPQ9" s="2">
        <v>5659</v>
      </c>
      <c r="EPR9" s="2">
        <v>5860</v>
      </c>
      <c r="EPS9" s="2">
        <v>12930</v>
      </c>
      <c r="EPT9" s="2">
        <v>3436</v>
      </c>
      <c r="EPU9" s="2">
        <v>0</v>
      </c>
      <c r="EPV9" s="2">
        <v>1238</v>
      </c>
      <c r="EPW9" s="2">
        <v>872</v>
      </c>
      <c r="EPX9" s="2">
        <v>0</v>
      </c>
      <c r="EPY9" s="2">
        <v>20848</v>
      </c>
      <c r="EPZ9" s="2">
        <v>0</v>
      </c>
      <c r="EQA9" s="2">
        <v>0</v>
      </c>
      <c r="EQB9" s="2">
        <v>0</v>
      </c>
      <c r="EQC9" s="2">
        <v>0</v>
      </c>
      <c r="EQD9" s="2">
        <v>0</v>
      </c>
      <c r="EQE9" s="2">
        <v>0</v>
      </c>
      <c r="EQF9" s="2">
        <v>42782</v>
      </c>
      <c r="EQG9" s="2">
        <v>5075</v>
      </c>
      <c r="EQH9" s="2">
        <v>10270</v>
      </c>
      <c r="EQI9" s="2">
        <v>0</v>
      </c>
      <c r="EQJ9" s="2">
        <v>7180</v>
      </c>
      <c r="EQK9" s="2">
        <v>0</v>
      </c>
      <c r="EQL9" s="2">
        <v>25000</v>
      </c>
      <c r="EQM9" s="2">
        <v>0</v>
      </c>
      <c r="EQN9" s="2">
        <v>0</v>
      </c>
      <c r="EQO9" s="2">
        <v>2500</v>
      </c>
      <c r="EQP9" s="2">
        <v>36055</v>
      </c>
      <c r="EQQ9" s="2">
        <v>5667</v>
      </c>
      <c r="EQR9" s="2">
        <v>45463</v>
      </c>
      <c r="EQS9" s="2">
        <v>0</v>
      </c>
      <c r="EQT9" s="2">
        <v>8840</v>
      </c>
      <c r="EQU9" s="2">
        <v>30850</v>
      </c>
      <c r="EQV9" s="2">
        <v>38</v>
      </c>
      <c r="EQW9" s="2">
        <v>0</v>
      </c>
      <c r="EQX9" s="2">
        <v>0</v>
      </c>
      <c r="EQY9" s="2">
        <v>527309</v>
      </c>
      <c r="EQZ9" s="2">
        <v>4469</v>
      </c>
      <c r="ERA9" s="2">
        <v>0</v>
      </c>
      <c r="ERB9" s="2">
        <v>2475</v>
      </c>
      <c r="ERC9" s="2">
        <v>0</v>
      </c>
      <c r="ERD9" s="2">
        <v>11000</v>
      </c>
      <c r="ERE9" s="2">
        <v>0</v>
      </c>
      <c r="ERF9" s="2">
        <v>352124</v>
      </c>
      <c r="ERG9" s="2">
        <v>0</v>
      </c>
      <c r="ERH9" s="2">
        <v>0</v>
      </c>
      <c r="ERI9" s="2">
        <v>0</v>
      </c>
      <c r="ERJ9" s="2">
        <v>3350</v>
      </c>
      <c r="ERK9" s="2">
        <v>0</v>
      </c>
      <c r="ERL9" s="2">
        <v>0</v>
      </c>
      <c r="ERM9" s="2">
        <v>1107</v>
      </c>
      <c r="ERN9" s="2">
        <v>0</v>
      </c>
      <c r="ERO9" s="2">
        <v>0</v>
      </c>
      <c r="ERP9" s="2">
        <v>0</v>
      </c>
      <c r="ERQ9" s="2">
        <v>1999</v>
      </c>
      <c r="ERR9" s="2">
        <v>32</v>
      </c>
      <c r="ERS9" s="2">
        <v>0</v>
      </c>
      <c r="ERT9" s="2">
        <v>5110</v>
      </c>
      <c r="ERU9" s="2">
        <v>0</v>
      </c>
      <c r="ERV9" s="2">
        <v>17150</v>
      </c>
      <c r="ERW9" s="2">
        <v>0</v>
      </c>
      <c r="ERX9" s="2">
        <v>0</v>
      </c>
      <c r="ERY9" s="2">
        <v>0</v>
      </c>
      <c r="ERZ9" s="2">
        <v>0</v>
      </c>
      <c r="ESA9" s="2">
        <v>0</v>
      </c>
      <c r="ESB9" s="2">
        <v>0</v>
      </c>
      <c r="ESC9" s="2">
        <v>5313</v>
      </c>
      <c r="ESD9" s="2">
        <v>12705</v>
      </c>
      <c r="ESE9" s="2">
        <v>3905</v>
      </c>
      <c r="ESF9" s="2">
        <v>43627</v>
      </c>
      <c r="ESG9" s="2">
        <v>0</v>
      </c>
      <c r="ESH9" s="2">
        <v>0</v>
      </c>
      <c r="ESI9" s="2">
        <v>93293</v>
      </c>
      <c r="ESJ9" s="2">
        <v>278</v>
      </c>
      <c r="ESK9" s="2">
        <v>0</v>
      </c>
      <c r="ESL9" s="2">
        <v>645</v>
      </c>
      <c r="ESM9" s="2">
        <v>0</v>
      </c>
      <c r="ESN9" s="2">
        <v>0</v>
      </c>
      <c r="ESO9" s="2">
        <v>17526</v>
      </c>
      <c r="ESP9" s="2">
        <v>0</v>
      </c>
      <c r="ESQ9" s="2">
        <v>0</v>
      </c>
      <c r="ESR9" s="2">
        <v>0</v>
      </c>
      <c r="ESS9" s="2">
        <v>0</v>
      </c>
      <c r="EST9" s="2">
        <v>0</v>
      </c>
      <c r="ESU9" s="2">
        <v>0</v>
      </c>
      <c r="ESV9" s="2">
        <v>2680</v>
      </c>
      <c r="ESW9" s="2">
        <v>0</v>
      </c>
      <c r="ESX9" s="2">
        <v>0</v>
      </c>
      <c r="ESY9" s="2">
        <v>0</v>
      </c>
      <c r="ESZ9" s="2">
        <v>6776</v>
      </c>
      <c r="ETA9" s="2">
        <v>7918</v>
      </c>
      <c r="ETB9" s="2">
        <v>0</v>
      </c>
      <c r="ETC9" s="2">
        <v>225</v>
      </c>
      <c r="ETD9" s="2">
        <v>0</v>
      </c>
      <c r="ETE9" s="2">
        <v>0</v>
      </c>
      <c r="ETF9" s="2">
        <v>954</v>
      </c>
      <c r="ETG9" s="2">
        <v>64</v>
      </c>
      <c r="ETH9" s="2">
        <v>0</v>
      </c>
      <c r="ETI9" s="2">
        <v>9449</v>
      </c>
      <c r="ETJ9" s="2">
        <v>0</v>
      </c>
      <c r="ETK9" s="2">
        <v>156263</v>
      </c>
      <c r="ETL9" s="2">
        <v>0</v>
      </c>
      <c r="ETM9" s="2">
        <v>0</v>
      </c>
      <c r="ETN9" s="2">
        <v>9878</v>
      </c>
      <c r="ETO9" s="2">
        <v>0</v>
      </c>
      <c r="ETP9" s="2">
        <v>0</v>
      </c>
      <c r="ETQ9" s="2">
        <v>5679</v>
      </c>
      <c r="ETR9" s="2">
        <v>0</v>
      </c>
      <c r="ETS9" s="2">
        <v>0</v>
      </c>
      <c r="ETT9" s="2">
        <v>0</v>
      </c>
      <c r="ETU9" s="2">
        <v>0</v>
      </c>
      <c r="ETV9" s="2">
        <v>0</v>
      </c>
      <c r="ETW9" s="2">
        <v>1094</v>
      </c>
      <c r="ETX9" s="2">
        <v>0</v>
      </c>
      <c r="ETY9" s="2">
        <v>0</v>
      </c>
      <c r="ETZ9" s="2">
        <v>0</v>
      </c>
      <c r="EUA9" s="2">
        <v>0</v>
      </c>
      <c r="EUB9" s="2">
        <v>0</v>
      </c>
      <c r="EUC9" s="2">
        <v>0</v>
      </c>
      <c r="EUD9" s="2">
        <v>0</v>
      </c>
      <c r="EUE9" s="2">
        <v>0</v>
      </c>
      <c r="EUF9" s="2">
        <v>0</v>
      </c>
      <c r="EUG9" s="2">
        <v>0</v>
      </c>
      <c r="EUH9" s="2">
        <v>0</v>
      </c>
      <c r="EUI9" s="2">
        <v>0</v>
      </c>
      <c r="EUJ9" s="2">
        <v>0</v>
      </c>
      <c r="EUK9" s="2">
        <v>0</v>
      </c>
      <c r="EUL9" s="2">
        <v>0</v>
      </c>
      <c r="EUM9" s="2" t="s">
        <v>5</v>
      </c>
      <c r="EUN9" s="2" t="s">
        <v>5</v>
      </c>
      <c r="EUO9" s="2">
        <v>0</v>
      </c>
      <c r="EUP9" s="2">
        <v>200</v>
      </c>
      <c r="EUQ9" s="2">
        <v>0</v>
      </c>
      <c r="EUR9" s="2" t="s">
        <v>5</v>
      </c>
      <c r="EUS9" s="2">
        <v>0</v>
      </c>
      <c r="EUT9" s="2">
        <v>75</v>
      </c>
      <c r="EUU9" s="2">
        <v>0</v>
      </c>
      <c r="EUV9" s="2">
        <v>0</v>
      </c>
      <c r="EUW9" s="2">
        <v>6378</v>
      </c>
      <c r="EUX9" s="2">
        <v>0</v>
      </c>
      <c r="EUY9" s="2">
        <v>0</v>
      </c>
      <c r="EUZ9" s="2" t="s">
        <v>5</v>
      </c>
      <c r="EVA9" s="2">
        <v>1519</v>
      </c>
      <c r="EVB9" s="2">
        <v>0</v>
      </c>
      <c r="EVC9" s="2">
        <v>456</v>
      </c>
      <c r="EVD9" s="2">
        <v>0</v>
      </c>
      <c r="EVE9" s="2">
        <v>0</v>
      </c>
      <c r="EVF9" s="2">
        <v>0</v>
      </c>
      <c r="EVG9" s="2">
        <v>0</v>
      </c>
      <c r="EVH9" s="2">
        <v>0</v>
      </c>
      <c r="EVI9" s="2">
        <v>0</v>
      </c>
      <c r="EVJ9" s="2">
        <v>0</v>
      </c>
      <c r="EVK9" s="2">
        <v>0</v>
      </c>
      <c r="EVL9" s="2">
        <v>6963</v>
      </c>
      <c r="EVM9" s="2">
        <v>0</v>
      </c>
      <c r="EVN9" s="2">
        <v>0</v>
      </c>
      <c r="EVO9" s="2">
        <v>0</v>
      </c>
      <c r="EVP9" s="2">
        <v>9645</v>
      </c>
      <c r="EVQ9" s="2">
        <v>89</v>
      </c>
      <c r="EVR9" s="2">
        <v>0</v>
      </c>
      <c r="EVS9" s="2">
        <v>430</v>
      </c>
      <c r="EVT9" s="2">
        <v>0</v>
      </c>
      <c r="EVU9" s="2">
        <v>0</v>
      </c>
      <c r="EVV9" s="2">
        <v>13100</v>
      </c>
      <c r="EVW9" s="2">
        <v>2100</v>
      </c>
      <c r="EVX9" s="2">
        <v>1000</v>
      </c>
      <c r="EVY9" s="2">
        <v>0</v>
      </c>
      <c r="EVZ9" s="2">
        <v>5750</v>
      </c>
      <c r="EWA9" s="2">
        <v>0</v>
      </c>
      <c r="EWB9" s="2">
        <v>0</v>
      </c>
      <c r="EWC9" s="2">
        <v>0</v>
      </c>
      <c r="EWD9" s="2">
        <v>2000</v>
      </c>
      <c r="EWE9" s="2">
        <v>0</v>
      </c>
      <c r="EWF9" s="2">
        <v>0</v>
      </c>
      <c r="EWG9" s="2">
        <v>0</v>
      </c>
      <c r="EWH9" s="2">
        <v>0</v>
      </c>
      <c r="EWI9" s="2">
        <v>0</v>
      </c>
      <c r="EWJ9" s="2">
        <v>89350</v>
      </c>
      <c r="EWK9" s="2">
        <v>0</v>
      </c>
      <c r="EWL9" s="2">
        <v>0</v>
      </c>
      <c r="EWM9" s="2">
        <v>4925</v>
      </c>
      <c r="EWN9" s="2">
        <v>0</v>
      </c>
      <c r="EWO9" s="2">
        <v>0</v>
      </c>
      <c r="EWP9" s="2">
        <v>0</v>
      </c>
      <c r="EWQ9" s="2">
        <v>0</v>
      </c>
      <c r="EWR9" s="2">
        <v>0</v>
      </c>
      <c r="EWS9" s="2">
        <v>0</v>
      </c>
      <c r="EWT9" s="2">
        <v>0</v>
      </c>
      <c r="EWU9" s="2">
        <v>0</v>
      </c>
      <c r="EWV9" s="2">
        <v>0</v>
      </c>
      <c r="EWW9" s="2">
        <v>24</v>
      </c>
      <c r="EWX9" s="2">
        <v>0</v>
      </c>
      <c r="EWY9" s="2">
        <v>0</v>
      </c>
      <c r="EWZ9" s="2">
        <v>0</v>
      </c>
      <c r="EXA9" s="2">
        <v>0</v>
      </c>
      <c r="EXB9" s="2">
        <v>4378</v>
      </c>
      <c r="EXC9" s="2">
        <v>988</v>
      </c>
      <c r="EXD9" s="2">
        <v>0</v>
      </c>
      <c r="EXE9" s="2">
        <v>0</v>
      </c>
      <c r="EXF9" s="2">
        <v>0</v>
      </c>
      <c r="EXG9" s="2">
        <v>0</v>
      </c>
      <c r="EXH9" s="2">
        <v>0</v>
      </c>
      <c r="EXI9" s="2">
        <v>0</v>
      </c>
      <c r="EXJ9" s="2">
        <v>19300</v>
      </c>
      <c r="EXK9" s="2">
        <v>8619</v>
      </c>
      <c r="EXL9" s="2">
        <v>0</v>
      </c>
      <c r="EXM9" s="2" t="s">
        <v>5</v>
      </c>
      <c r="EXN9" s="2">
        <v>0</v>
      </c>
      <c r="EXO9" s="2">
        <v>0</v>
      </c>
      <c r="EXP9" s="2">
        <v>0</v>
      </c>
      <c r="EXQ9" s="2">
        <v>1091</v>
      </c>
      <c r="EXR9" s="2">
        <v>0</v>
      </c>
      <c r="EXS9" s="2">
        <v>8750</v>
      </c>
      <c r="EXT9" s="2" t="s">
        <v>5</v>
      </c>
      <c r="EXU9" s="2">
        <v>0</v>
      </c>
      <c r="EXV9" s="2">
        <v>0</v>
      </c>
      <c r="EXW9" s="2">
        <v>1983</v>
      </c>
      <c r="EXX9" s="2">
        <v>0</v>
      </c>
      <c r="EXY9" s="2">
        <v>5800</v>
      </c>
      <c r="EXZ9" s="2">
        <v>0</v>
      </c>
      <c r="EYA9" s="2">
        <v>0</v>
      </c>
      <c r="EYB9" s="2">
        <v>0</v>
      </c>
      <c r="EYC9" s="2">
        <v>0</v>
      </c>
      <c r="EYD9" s="2">
        <v>0</v>
      </c>
      <c r="EYE9" s="2">
        <v>0</v>
      </c>
      <c r="EYF9" s="2">
        <v>0</v>
      </c>
      <c r="EYG9" s="2">
        <v>18</v>
      </c>
      <c r="EYH9" s="2">
        <v>737</v>
      </c>
      <c r="EYI9" s="2">
        <v>8</v>
      </c>
      <c r="EYJ9" s="2">
        <v>0</v>
      </c>
      <c r="EYK9" s="2">
        <v>0</v>
      </c>
      <c r="EYL9" s="2">
        <v>36</v>
      </c>
      <c r="EYM9" s="2">
        <v>0</v>
      </c>
      <c r="EYN9" s="2">
        <v>18161</v>
      </c>
      <c r="EYO9" s="2">
        <v>0</v>
      </c>
      <c r="EYP9" s="2">
        <v>19700</v>
      </c>
      <c r="EYQ9" s="2">
        <v>0</v>
      </c>
      <c r="EYR9" s="2">
        <v>0</v>
      </c>
      <c r="EYS9" s="2">
        <v>9711</v>
      </c>
      <c r="EYT9" s="2">
        <v>0</v>
      </c>
      <c r="EYU9" s="2">
        <v>0</v>
      </c>
      <c r="EYV9" s="2">
        <v>1370</v>
      </c>
      <c r="EYW9" s="2">
        <v>693</v>
      </c>
      <c r="EYX9" s="2">
        <v>0</v>
      </c>
      <c r="EYY9" s="2">
        <v>0</v>
      </c>
      <c r="EYZ9" s="2">
        <v>0</v>
      </c>
      <c r="EZA9" s="2">
        <v>0</v>
      </c>
      <c r="EZB9" s="2" t="s">
        <v>5</v>
      </c>
      <c r="EZC9" s="2">
        <v>0</v>
      </c>
      <c r="EZD9" s="2">
        <v>0</v>
      </c>
      <c r="EZE9" s="2">
        <v>0</v>
      </c>
      <c r="EZF9" s="2">
        <v>0</v>
      </c>
      <c r="EZG9" s="2">
        <v>0</v>
      </c>
      <c r="EZH9" s="2">
        <v>1656</v>
      </c>
      <c r="EZI9" s="2">
        <v>0</v>
      </c>
      <c r="EZJ9" s="2">
        <v>1055</v>
      </c>
      <c r="EZK9" s="2">
        <v>0</v>
      </c>
      <c r="EZL9" s="2">
        <v>11550</v>
      </c>
      <c r="EZM9" s="2">
        <v>655</v>
      </c>
      <c r="EZN9" s="2">
        <v>18876</v>
      </c>
      <c r="EZO9" s="2">
        <v>30500</v>
      </c>
      <c r="EZP9" s="2">
        <v>0</v>
      </c>
      <c r="EZQ9" s="2">
        <v>0</v>
      </c>
      <c r="EZR9" s="2">
        <v>0</v>
      </c>
      <c r="EZS9" s="2">
        <v>0</v>
      </c>
      <c r="EZT9" s="2">
        <v>0</v>
      </c>
      <c r="EZU9" s="2">
        <v>149200</v>
      </c>
      <c r="EZV9" s="2">
        <v>0</v>
      </c>
      <c r="EZW9" s="2">
        <v>0</v>
      </c>
      <c r="EZX9" s="2">
        <v>0</v>
      </c>
      <c r="EZY9" s="2">
        <v>0</v>
      </c>
      <c r="EZZ9" s="2">
        <v>0</v>
      </c>
      <c r="FAA9" s="2">
        <v>0</v>
      </c>
      <c r="FAB9" s="2">
        <v>23666</v>
      </c>
      <c r="FAC9" s="2">
        <v>0</v>
      </c>
      <c r="FAD9" s="2">
        <v>0</v>
      </c>
      <c r="FAE9" s="2" t="s">
        <v>5</v>
      </c>
      <c r="FAF9" s="2">
        <v>0</v>
      </c>
      <c r="FAG9" s="2">
        <v>0</v>
      </c>
      <c r="FAH9" s="2">
        <v>748150</v>
      </c>
      <c r="FAI9" s="2">
        <v>20675</v>
      </c>
      <c r="FAJ9" s="2">
        <v>1375</v>
      </c>
      <c r="FAK9" s="2">
        <v>0</v>
      </c>
      <c r="FAL9" s="2">
        <v>0</v>
      </c>
      <c r="FAM9" s="2">
        <v>0</v>
      </c>
      <c r="FAN9" s="2">
        <v>1000</v>
      </c>
      <c r="FAO9" s="2">
        <v>0</v>
      </c>
      <c r="FAP9" s="2">
        <v>1994</v>
      </c>
      <c r="FAQ9" s="2">
        <v>0</v>
      </c>
      <c r="FAR9" s="2">
        <v>0</v>
      </c>
      <c r="FAS9" s="2">
        <v>365</v>
      </c>
      <c r="FAT9" s="2">
        <v>4949</v>
      </c>
      <c r="FAU9" s="2">
        <v>0</v>
      </c>
      <c r="FAV9" s="2">
        <v>92500</v>
      </c>
      <c r="FAW9" s="2">
        <v>1</v>
      </c>
      <c r="FAX9" s="2">
        <v>0</v>
      </c>
      <c r="FAY9" s="2">
        <v>13000</v>
      </c>
      <c r="FAZ9" s="2">
        <v>0</v>
      </c>
      <c r="FBA9" s="2">
        <v>0</v>
      </c>
      <c r="FBB9" s="2">
        <v>4510</v>
      </c>
      <c r="FBC9" s="2">
        <v>3818</v>
      </c>
      <c r="FBD9" s="2">
        <v>0</v>
      </c>
      <c r="FBE9" s="2">
        <v>0</v>
      </c>
      <c r="FBF9" s="2">
        <v>0</v>
      </c>
      <c r="FBG9" s="2">
        <v>0</v>
      </c>
      <c r="FBH9" s="2">
        <v>0</v>
      </c>
      <c r="FBI9" s="2">
        <v>0</v>
      </c>
      <c r="FBJ9" s="2">
        <v>1488</v>
      </c>
      <c r="FBK9" s="2">
        <v>0</v>
      </c>
      <c r="FBL9" s="2" t="s">
        <v>5</v>
      </c>
      <c r="FBM9" s="2" t="s">
        <v>5</v>
      </c>
      <c r="FBN9" s="2">
        <v>0</v>
      </c>
      <c r="FBO9" s="2">
        <v>556</v>
      </c>
      <c r="FBP9" s="2">
        <v>0</v>
      </c>
      <c r="FBQ9" s="2">
        <v>0</v>
      </c>
      <c r="FBR9" s="2">
        <v>1057</v>
      </c>
      <c r="FBS9" s="2">
        <v>0</v>
      </c>
      <c r="FBT9" s="2">
        <v>2624</v>
      </c>
      <c r="FBU9" s="2" t="s">
        <v>5</v>
      </c>
      <c r="FBV9" s="2">
        <v>0</v>
      </c>
      <c r="FBW9" s="2">
        <v>1000</v>
      </c>
      <c r="FBX9" s="2">
        <v>0</v>
      </c>
      <c r="FBY9" s="2">
        <v>51100</v>
      </c>
      <c r="FBZ9" s="2">
        <v>446</v>
      </c>
      <c r="FCA9" s="2">
        <v>0</v>
      </c>
      <c r="FCB9" s="2">
        <v>0</v>
      </c>
      <c r="FCC9" s="2">
        <v>0</v>
      </c>
      <c r="FCD9" s="2">
        <v>0</v>
      </c>
      <c r="FCE9" s="2">
        <v>0</v>
      </c>
      <c r="FCF9" s="2">
        <v>0</v>
      </c>
      <c r="FCG9" s="2">
        <v>46190</v>
      </c>
      <c r="FCH9" s="2">
        <v>0</v>
      </c>
      <c r="FCI9" s="2">
        <v>4700</v>
      </c>
      <c r="FCJ9" s="2">
        <v>3250</v>
      </c>
      <c r="FCK9" s="2">
        <v>0</v>
      </c>
      <c r="FCL9" s="2">
        <v>197</v>
      </c>
      <c r="FCM9" s="2">
        <v>0</v>
      </c>
      <c r="FCN9" s="2">
        <v>0</v>
      </c>
      <c r="FCO9" s="2" t="s">
        <v>5</v>
      </c>
      <c r="FCP9" s="2">
        <v>159</v>
      </c>
      <c r="FCQ9" s="2">
        <v>50995</v>
      </c>
      <c r="FCR9" s="2" t="s">
        <v>5</v>
      </c>
      <c r="FCS9" s="2">
        <v>18175</v>
      </c>
      <c r="FCT9" s="2">
        <v>7639</v>
      </c>
      <c r="FCU9" s="2">
        <v>0</v>
      </c>
      <c r="FCV9" s="2">
        <v>0</v>
      </c>
      <c r="FCW9" s="2">
        <v>36750</v>
      </c>
      <c r="FCX9" s="2">
        <v>68296</v>
      </c>
      <c r="FCY9" s="2">
        <v>0</v>
      </c>
      <c r="FCZ9" s="2">
        <v>0</v>
      </c>
      <c r="FDA9" s="2">
        <v>20069</v>
      </c>
      <c r="FDB9" s="2">
        <v>0</v>
      </c>
      <c r="FDC9" s="2">
        <v>4885</v>
      </c>
      <c r="FDD9" s="2">
        <v>0</v>
      </c>
      <c r="FDE9" s="2">
        <v>50</v>
      </c>
      <c r="FDF9" s="2">
        <v>0</v>
      </c>
      <c r="FDG9" s="2">
        <v>0</v>
      </c>
      <c r="FDH9" s="2">
        <v>5100</v>
      </c>
      <c r="FDI9" s="2">
        <v>200</v>
      </c>
      <c r="FDJ9" s="2">
        <v>0</v>
      </c>
      <c r="FDK9" s="2">
        <v>0</v>
      </c>
      <c r="FDL9" s="2">
        <v>0</v>
      </c>
      <c r="FDM9" s="2">
        <v>49310</v>
      </c>
      <c r="FDN9" s="2">
        <v>0</v>
      </c>
      <c r="FDO9" s="2">
        <v>202</v>
      </c>
      <c r="FDP9" s="2">
        <v>1379</v>
      </c>
      <c r="FDQ9" s="2" t="s">
        <v>5</v>
      </c>
      <c r="FDR9" s="2">
        <v>0</v>
      </c>
      <c r="FDS9" s="2">
        <v>29653</v>
      </c>
      <c r="FDT9" s="2">
        <v>159</v>
      </c>
      <c r="FDU9" s="2">
        <v>6350</v>
      </c>
      <c r="FDV9" s="2">
        <v>0</v>
      </c>
      <c r="FDW9" s="2">
        <v>0</v>
      </c>
      <c r="FDX9" s="2">
        <v>0</v>
      </c>
      <c r="FDY9" s="2">
        <v>14593</v>
      </c>
      <c r="FDZ9" s="2">
        <v>0</v>
      </c>
      <c r="FEA9" s="2">
        <v>0</v>
      </c>
      <c r="FEB9" s="2">
        <v>7981</v>
      </c>
      <c r="FEC9" s="2">
        <v>0</v>
      </c>
      <c r="FED9" s="2">
        <v>0</v>
      </c>
      <c r="FEE9" s="2">
        <v>425</v>
      </c>
      <c r="FEF9" s="2">
        <v>62545</v>
      </c>
      <c r="FEG9" s="2">
        <v>3518</v>
      </c>
      <c r="FEH9" s="2">
        <v>0</v>
      </c>
      <c r="FEI9" s="2">
        <v>0</v>
      </c>
      <c r="FEJ9" s="2">
        <v>0</v>
      </c>
      <c r="FEK9" s="2">
        <v>7421</v>
      </c>
      <c r="FEL9" s="2">
        <v>0</v>
      </c>
      <c r="FEM9" s="2">
        <v>0</v>
      </c>
      <c r="FEN9" s="2">
        <v>0</v>
      </c>
      <c r="FEO9" s="2">
        <v>33988</v>
      </c>
      <c r="FEP9" s="2">
        <v>0</v>
      </c>
      <c r="FEQ9" s="2">
        <v>0</v>
      </c>
      <c r="FER9" s="2">
        <v>0</v>
      </c>
      <c r="FES9" s="2">
        <v>0</v>
      </c>
      <c r="FET9" s="2">
        <v>0</v>
      </c>
      <c r="FEU9" s="2">
        <v>0</v>
      </c>
      <c r="FEV9" s="2">
        <v>0</v>
      </c>
      <c r="FEW9" s="2">
        <v>0</v>
      </c>
      <c r="FEX9" s="2">
        <v>0</v>
      </c>
      <c r="FEY9" s="2">
        <v>215</v>
      </c>
      <c r="FEZ9" s="2">
        <v>0</v>
      </c>
      <c r="FFA9" s="2">
        <v>10000</v>
      </c>
      <c r="FFB9" s="2">
        <v>982</v>
      </c>
      <c r="FFC9" s="2">
        <v>0</v>
      </c>
      <c r="FFD9" s="2">
        <v>0</v>
      </c>
      <c r="FFE9" s="2">
        <v>0</v>
      </c>
      <c r="FFF9" s="2">
        <v>2967</v>
      </c>
      <c r="FFG9" s="2">
        <v>19868</v>
      </c>
      <c r="FFH9" s="2">
        <v>4000</v>
      </c>
      <c r="FFI9" s="2">
        <v>0</v>
      </c>
      <c r="FFJ9" s="2">
        <v>0</v>
      </c>
      <c r="FFK9" s="2">
        <v>3858</v>
      </c>
      <c r="FFL9" s="2">
        <v>0</v>
      </c>
      <c r="FFM9" s="2">
        <v>4937</v>
      </c>
      <c r="FFN9" s="2">
        <v>0</v>
      </c>
      <c r="FFO9" s="2">
        <v>0</v>
      </c>
      <c r="FFP9" s="2">
        <v>0</v>
      </c>
      <c r="FFQ9" s="2">
        <v>0</v>
      </c>
      <c r="FFR9" s="2">
        <v>0</v>
      </c>
      <c r="FFS9" s="2">
        <v>0</v>
      </c>
      <c r="FFT9" s="2">
        <v>0</v>
      </c>
      <c r="FFU9" s="2">
        <v>52005</v>
      </c>
      <c r="FFV9" s="2">
        <v>3530</v>
      </c>
      <c r="FFW9" s="2">
        <v>0</v>
      </c>
      <c r="FFX9" s="2">
        <v>0</v>
      </c>
      <c r="FFY9" s="2">
        <v>3655</v>
      </c>
      <c r="FFZ9" s="2">
        <v>0</v>
      </c>
      <c r="FGA9" s="2">
        <v>0</v>
      </c>
      <c r="FGB9" s="2">
        <v>0</v>
      </c>
      <c r="FGC9" s="2">
        <v>0</v>
      </c>
      <c r="FGD9" s="2">
        <v>0</v>
      </c>
      <c r="FGE9" s="2">
        <v>0</v>
      </c>
      <c r="FGF9" s="2">
        <v>5008</v>
      </c>
      <c r="FGG9" s="2">
        <v>0</v>
      </c>
      <c r="FGH9" s="2">
        <v>2712</v>
      </c>
      <c r="FGI9" s="2">
        <v>0</v>
      </c>
      <c r="FGJ9" s="2">
        <v>0</v>
      </c>
      <c r="FGK9" s="2">
        <v>0</v>
      </c>
      <c r="FGL9" s="2">
        <v>0</v>
      </c>
      <c r="FGM9" s="2">
        <v>150</v>
      </c>
      <c r="FGN9" s="2">
        <v>0</v>
      </c>
      <c r="FGO9" s="2">
        <v>0</v>
      </c>
      <c r="FGP9" s="2">
        <v>18300</v>
      </c>
      <c r="FGQ9" s="2">
        <v>21000</v>
      </c>
      <c r="FGR9" s="2">
        <v>0</v>
      </c>
      <c r="FGS9" s="2">
        <v>0</v>
      </c>
      <c r="FGT9" s="2">
        <v>16584</v>
      </c>
      <c r="FGU9" s="2">
        <v>6024</v>
      </c>
      <c r="FGV9" s="2">
        <v>5652</v>
      </c>
      <c r="FGW9" s="2">
        <v>5085</v>
      </c>
      <c r="FGX9" s="2">
        <v>0</v>
      </c>
      <c r="FGY9" s="2">
        <v>1700</v>
      </c>
      <c r="FGZ9" s="2">
        <v>0</v>
      </c>
      <c r="FHA9" s="2">
        <v>0</v>
      </c>
      <c r="FHB9" s="2">
        <v>5815</v>
      </c>
      <c r="FHC9" s="2">
        <v>54614</v>
      </c>
      <c r="FHD9" s="2">
        <v>0</v>
      </c>
      <c r="FHE9" s="2">
        <v>0</v>
      </c>
      <c r="FHF9" s="2">
        <v>3</v>
      </c>
      <c r="FHG9" s="2">
        <v>0</v>
      </c>
      <c r="FHH9" s="2">
        <v>0</v>
      </c>
      <c r="FHI9" s="2">
        <v>0</v>
      </c>
      <c r="FHJ9" s="2">
        <v>11530</v>
      </c>
      <c r="FHK9" s="2">
        <v>0</v>
      </c>
      <c r="FHL9" s="2">
        <v>4016</v>
      </c>
      <c r="FHM9" s="2">
        <v>0</v>
      </c>
      <c r="FHN9" s="2">
        <v>0</v>
      </c>
      <c r="FHO9" s="2">
        <v>0</v>
      </c>
      <c r="FHP9" s="2">
        <v>0</v>
      </c>
      <c r="FHQ9" s="2">
        <v>5076</v>
      </c>
      <c r="FHR9" s="2">
        <v>0</v>
      </c>
      <c r="FHS9" s="2">
        <v>0</v>
      </c>
      <c r="FHT9" s="2">
        <v>0</v>
      </c>
      <c r="FHU9" s="2">
        <v>0</v>
      </c>
      <c r="FHV9" s="2">
        <v>0</v>
      </c>
      <c r="FHW9" s="2">
        <v>4593</v>
      </c>
      <c r="FHX9" s="2">
        <v>0</v>
      </c>
      <c r="FHY9" s="2">
        <v>0</v>
      </c>
      <c r="FHZ9" s="2" t="s">
        <v>5</v>
      </c>
      <c r="FIA9" s="2">
        <v>7503</v>
      </c>
      <c r="FIB9" s="2">
        <v>0</v>
      </c>
      <c r="FIC9" s="2">
        <v>0</v>
      </c>
      <c r="FID9" s="2">
        <v>0</v>
      </c>
      <c r="FIE9" s="2">
        <v>0</v>
      </c>
      <c r="FIF9" s="2">
        <v>0</v>
      </c>
      <c r="FIG9" s="2">
        <v>864</v>
      </c>
      <c r="FIH9" s="2">
        <v>0</v>
      </c>
      <c r="FII9" s="2">
        <v>666</v>
      </c>
      <c r="FIJ9" s="2">
        <v>15948</v>
      </c>
      <c r="FIK9" s="2">
        <v>0</v>
      </c>
      <c r="FIL9" s="2">
        <v>256683</v>
      </c>
      <c r="FIM9" s="2">
        <v>62100</v>
      </c>
      <c r="FIN9" s="2">
        <v>0</v>
      </c>
      <c r="FIO9" s="2">
        <v>15275</v>
      </c>
      <c r="FIP9" s="2" t="s">
        <v>5</v>
      </c>
      <c r="FIQ9" s="2">
        <v>0</v>
      </c>
      <c r="FIR9" s="2">
        <v>0</v>
      </c>
      <c r="FIS9" s="2">
        <v>0</v>
      </c>
      <c r="FIT9" s="2" t="s">
        <v>5</v>
      </c>
      <c r="FIU9" s="2" t="s">
        <v>5</v>
      </c>
      <c r="FIV9" s="2">
        <v>0</v>
      </c>
      <c r="FIW9" s="2">
        <v>39</v>
      </c>
      <c r="FIX9" s="2">
        <v>942</v>
      </c>
      <c r="FIY9" s="2">
        <v>0</v>
      </c>
      <c r="FIZ9" s="2">
        <v>0</v>
      </c>
      <c r="FJA9" s="2">
        <v>3630</v>
      </c>
      <c r="FJB9" s="2">
        <v>65</v>
      </c>
      <c r="FJC9" s="2">
        <v>41</v>
      </c>
      <c r="FJD9" s="2">
        <v>10018000</v>
      </c>
      <c r="FJE9" s="2">
        <v>0</v>
      </c>
      <c r="FJF9" s="2" t="s">
        <v>5</v>
      </c>
      <c r="FJG9" s="2" t="s">
        <v>5</v>
      </c>
      <c r="FJH9" s="2">
        <v>0</v>
      </c>
      <c r="FJI9" s="2">
        <v>33322</v>
      </c>
      <c r="FJJ9" s="2" t="s">
        <v>5</v>
      </c>
      <c r="FJK9" s="2">
        <v>0</v>
      </c>
      <c r="FJL9" s="2">
        <v>0</v>
      </c>
      <c r="FJM9" s="2">
        <v>0</v>
      </c>
      <c r="FJN9" s="2">
        <v>2559</v>
      </c>
      <c r="FJO9" s="2" t="s">
        <v>5</v>
      </c>
      <c r="FJP9" s="2">
        <v>0</v>
      </c>
      <c r="FJQ9" s="2">
        <v>0</v>
      </c>
      <c r="FJR9" s="2">
        <v>0</v>
      </c>
      <c r="FJS9" s="2" t="s">
        <v>5</v>
      </c>
      <c r="FJT9" s="2">
        <v>6079</v>
      </c>
      <c r="FJU9" s="2">
        <v>0</v>
      </c>
      <c r="FJV9" s="2">
        <v>23421</v>
      </c>
      <c r="FJW9" s="2">
        <v>0</v>
      </c>
      <c r="FJX9" s="2">
        <v>2490</v>
      </c>
      <c r="FJY9" s="2">
        <v>0</v>
      </c>
      <c r="FJZ9" s="2">
        <v>55</v>
      </c>
      <c r="FKA9" s="2">
        <v>1139872</v>
      </c>
      <c r="FKB9" s="2">
        <v>4380</v>
      </c>
      <c r="FKC9" s="2">
        <v>784</v>
      </c>
      <c r="FKD9" s="2">
        <v>118033</v>
      </c>
      <c r="FKE9" s="2">
        <v>2174</v>
      </c>
      <c r="FKF9" s="2">
        <v>0</v>
      </c>
      <c r="FKG9" s="2">
        <v>628</v>
      </c>
      <c r="FKH9" s="2">
        <v>0</v>
      </c>
      <c r="FKI9" s="2">
        <v>0</v>
      </c>
      <c r="FKJ9" s="2">
        <v>0</v>
      </c>
      <c r="FKK9" s="2">
        <v>0</v>
      </c>
      <c r="FKL9" s="2">
        <v>0</v>
      </c>
      <c r="FKM9" s="2">
        <v>1011</v>
      </c>
      <c r="FKN9" s="2">
        <v>33008</v>
      </c>
      <c r="FKO9" s="2">
        <v>8427</v>
      </c>
      <c r="FKP9" s="2">
        <v>0</v>
      </c>
      <c r="FKQ9" s="2" t="s">
        <v>5</v>
      </c>
      <c r="FKR9" s="2">
        <v>26298</v>
      </c>
      <c r="FKS9" s="2">
        <v>156</v>
      </c>
      <c r="FKT9" s="2">
        <v>95</v>
      </c>
      <c r="FKU9" s="2">
        <v>0</v>
      </c>
      <c r="FKV9" s="2">
        <v>300656</v>
      </c>
      <c r="FKW9" s="2">
        <v>0</v>
      </c>
      <c r="FKX9" s="2">
        <v>786</v>
      </c>
      <c r="FKY9" s="2">
        <v>0</v>
      </c>
      <c r="FKZ9" s="2">
        <v>0</v>
      </c>
      <c r="FLA9" s="2">
        <v>0</v>
      </c>
      <c r="FLB9" s="2">
        <v>0</v>
      </c>
      <c r="FLC9" s="2">
        <v>1961</v>
      </c>
      <c r="FLD9" s="2">
        <v>0</v>
      </c>
      <c r="FLE9" s="2">
        <v>180</v>
      </c>
      <c r="FLF9" s="2">
        <v>0</v>
      </c>
      <c r="FLG9" s="2">
        <v>0</v>
      </c>
      <c r="FLH9" s="2">
        <v>7166</v>
      </c>
      <c r="FLI9" s="2">
        <v>0</v>
      </c>
      <c r="FLJ9" s="2">
        <v>2174</v>
      </c>
      <c r="FLK9" s="2">
        <v>126</v>
      </c>
      <c r="FLL9" s="2">
        <v>299</v>
      </c>
      <c r="FLM9" s="2">
        <v>42059</v>
      </c>
      <c r="FLN9" s="2">
        <v>0</v>
      </c>
      <c r="FLO9" s="2">
        <v>3526</v>
      </c>
      <c r="FLP9" s="2">
        <v>0</v>
      </c>
      <c r="FLQ9" s="2" t="s">
        <v>5</v>
      </c>
      <c r="FLR9" s="2">
        <v>17</v>
      </c>
      <c r="FLS9" s="2">
        <v>516</v>
      </c>
      <c r="FLT9" s="2">
        <v>156</v>
      </c>
      <c r="FLU9" s="2">
        <v>0</v>
      </c>
      <c r="FLV9" s="2">
        <v>54</v>
      </c>
      <c r="FLW9" s="2">
        <v>0</v>
      </c>
      <c r="FLX9" s="2">
        <v>432</v>
      </c>
      <c r="FLY9" s="2">
        <v>0</v>
      </c>
      <c r="FLZ9" s="2">
        <v>0</v>
      </c>
      <c r="FMA9" s="2">
        <v>0</v>
      </c>
      <c r="FMB9" s="2">
        <v>1221</v>
      </c>
      <c r="FMC9" s="2">
        <v>21507</v>
      </c>
      <c r="FMD9" s="2">
        <v>0</v>
      </c>
      <c r="FME9" s="2">
        <v>0</v>
      </c>
      <c r="FMF9" s="2">
        <v>1308</v>
      </c>
      <c r="FMG9" s="2">
        <v>0</v>
      </c>
      <c r="FMH9" s="2">
        <v>5004</v>
      </c>
      <c r="FMI9" s="2">
        <v>0</v>
      </c>
      <c r="FMJ9" s="2">
        <v>740</v>
      </c>
      <c r="FMK9" s="2">
        <v>0</v>
      </c>
      <c r="FML9" s="2">
        <v>0</v>
      </c>
      <c r="FMM9" s="2">
        <v>298</v>
      </c>
      <c r="FMN9" s="2">
        <v>0</v>
      </c>
      <c r="FMO9" s="2">
        <v>0</v>
      </c>
      <c r="FMP9" s="2">
        <v>0</v>
      </c>
      <c r="FMQ9" s="2">
        <v>5006</v>
      </c>
      <c r="FMR9" s="2">
        <v>0</v>
      </c>
      <c r="FMS9" s="2">
        <v>20</v>
      </c>
      <c r="FMT9" s="2">
        <v>0</v>
      </c>
      <c r="FMU9" s="2">
        <v>205</v>
      </c>
      <c r="FMV9" s="2">
        <v>0</v>
      </c>
      <c r="FMW9" s="2">
        <v>0</v>
      </c>
      <c r="FMX9" s="2">
        <v>0</v>
      </c>
      <c r="FMY9" s="2">
        <v>3742</v>
      </c>
      <c r="FMZ9" s="2">
        <v>1548</v>
      </c>
      <c r="FNA9" s="2">
        <v>9472</v>
      </c>
      <c r="FNB9" s="2">
        <v>0</v>
      </c>
      <c r="FNC9" s="2">
        <v>0</v>
      </c>
      <c r="FND9" s="2">
        <v>0</v>
      </c>
      <c r="FNE9" s="2">
        <v>0</v>
      </c>
      <c r="FNF9" s="2">
        <v>0</v>
      </c>
      <c r="FNG9" s="2">
        <v>0</v>
      </c>
      <c r="FNH9" s="2">
        <v>0</v>
      </c>
      <c r="FNI9" s="2">
        <v>700</v>
      </c>
      <c r="FNJ9" s="2">
        <v>0</v>
      </c>
      <c r="FNK9" s="2">
        <v>0</v>
      </c>
      <c r="FNL9" s="2" t="s">
        <v>5</v>
      </c>
      <c r="FNM9" s="2">
        <v>0</v>
      </c>
      <c r="FNN9" s="2">
        <v>0</v>
      </c>
      <c r="FNO9" s="2">
        <v>0</v>
      </c>
      <c r="FNP9" s="2">
        <v>2959</v>
      </c>
      <c r="FNQ9" s="2">
        <v>490</v>
      </c>
      <c r="FNR9" s="2">
        <v>0</v>
      </c>
      <c r="FNS9" s="2">
        <v>0</v>
      </c>
      <c r="FNT9" s="2">
        <v>0</v>
      </c>
      <c r="FNU9" s="2">
        <v>0</v>
      </c>
      <c r="FNV9" s="2">
        <v>0</v>
      </c>
      <c r="FNW9" s="2">
        <v>26064</v>
      </c>
      <c r="FNX9" s="2" t="s">
        <v>5</v>
      </c>
      <c r="FNY9" s="2">
        <v>6094</v>
      </c>
      <c r="FNZ9" s="2">
        <v>0</v>
      </c>
      <c r="FOA9" s="2">
        <v>0</v>
      </c>
      <c r="FOB9" s="2">
        <v>0</v>
      </c>
      <c r="FOC9" s="2">
        <v>0</v>
      </c>
      <c r="FOD9" s="2">
        <v>0</v>
      </c>
      <c r="FOE9" s="2">
        <v>306</v>
      </c>
      <c r="FOF9" s="2">
        <v>157</v>
      </c>
      <c r="FOG9" s="2">
        <v>1868</v>
      </c>
      <c r="FOH9" s="2">
        <v>562</v>
      </c>
      <c r="FOI9" s="2">
        <v>0</v>
      </c>
      <c r="FOJ9" s="2">
        <v>16473</v>
      </c>
      <c r="FOK9" s="2">
        <v>178</v>
      </c>
      <c r="FOL9" s="2">
        <v>13</v>
      </c>
      <c r="FOM9" s="2">
        <v>0</v>
      </c>
      <c r="FON9" s="2">
        <v>3493</v>
      </c>
      <c r="FOO9" s="2">
        <v>0</v>
      </c>
      <c r="FOP9" s="2">
        <v>1621</v>
      </c>
      <c r="FOQ9" s="2">
        <v>779</v>
      </c>
      <c r="FOR9" s="2">
        <v>864</v>
      </c>
      <c r="FOS9" s="2">
        <v>0</v>
      </c>
      <c r="FOT9" s="2">
        <v>5986</v>
      </c>
      <c r="FOU9" s="2">
        <v>199</v>
      </c>
      <c r="FOV9" s="2">
        <v>5</v>
      </c>
      <c r="FOW9" s="2">
        <v>243</v>
      </c>
      <c r="FOX9" s="2">
        <v>2151</v>
      </c>
      <c r="FOY9" s="2">
        <v>2183</v>
      </c>
      <c r="FOZ9" s="2">
        <v>0</v>
      </c>
      <c r="FPA9" s="2">
        <v>0</v>
      </c>
      <c r="FPB9" s="2">
        <v>166</v>
      </c>
      <c r="FPC9" s="2">
        <v>98</v>
      </c>
      <c r="FPD9" s="2">
        <v>2847</v>
      </c>
      <c r="FPE9" s="2">
        <v>495</v>
      </c>
      <c r="FPF9" s="2">
        <v>0</v>
      </c>
      <c r="FPG9" s="2">
        <v>1725</v>
      </c>
      <c r="FPH9" s="2">
        <v>1447</v>
      </c>
      <c r="FPI9" s="2">
        <v>8415</v>
      </c>
      <c r="FPJ9" s="2">
        <v>0</v>
      </c>
      <c r="FPK9" s="2">
        <v>908</v>
      </c>
      <c r="FPL9" s="2">
        <v>0</v>
      </c>
      <c r="FPM9" s="2">
        <v>7</v>
      </c>
      <c r="FPN9" s="2">
        <v>1400</v>
      </c>
      <c r="FPO9" s="2">
        <v>2916</v>
      </c>
      <c r="FPP9" s="2">
        <v>1725</v>
      </c>
      <c r="FPQ9" s="2">
        <v>0</v>
      </c>
      <c r="FPR9" s="2">
        <v>0</v>
      </c>
      <c r="FPS9" s="2">
        <v>1866</v>
      </c>
      <c r="FPT9" s="2">
        <v>1550</v>
      </c>
      <c r="FPU9" s="2">
        <v>574</v>
      </c>
      <c r="FPV9" s="2">
        <v>0</v>
      </c>
      <c r="FPW9" s="2">
        <v>1243</v>
      </c>
      <c r="FPX9" s="2">
        <v>48824</v>
      </c>
      <c r="FPY9" s="2">
        <v>2046</v>
      </c>
      <c r="FPZ9" s="2">
        <v>391</v>
      </c>
      <c r="FQA9" s="2">
        <v>0</v>
      </c>
      <c r="FQB9" s="2">
        <v>0</v>
      </c>
      <c r="FQC9" s="2">
        <v>2672</v>
      </c>
      <c r="FQD9" s="2">
        <v>0</v>
      </c>
      <c r="FQE9" s="2">
        <v>1498</v>
      </c>
      <c r="FQF9" s="2">
        <v>1744</v>
      </c>
      <c r="FQG9" s="2">
        <v>765</v>
      </c>
      <c r="FQH9" s="2">
        <v>0</v>
      </c>
      <c r="FQI9" s="2">
        <v>42</v>
      </c>
      <c r="FQJ9" s="2">
        <v>0</v>
      </c>
      <c r="FQK9" s="2">
        <v>4651</v>
      </c>
      <c r="FQL9" s="2">
        <v>5763</v>
      </c>
      <c r="FQM9" s="2">
        <v>1477</v>
      </c>
      <c r="FQN9" s="2">
        <v>1816</v>
      </c>
      <c r="FQO9" s="2">
        <v>582</v>
      </c>
      <c r="FQP9" s="2">
        <v>5482</v>
      </c>
      <c r="FQQ9" s="2">
        <v>864</v>
      </c>
      <c r="FQR9" s="2">
        <v>166</v>
      </c>
      <c r="FQS9" s="2">
        <v>284</v>
      </c>
      <c r="FQT9" s="2">
        <v>819</v>
      </c>
      <c r="FQU9" s="2">
        <v>0</v>
      </c>
      <c r="FQV9" s="2">
        <v>0</v>
      </c>
      <c r="FQW9" s="2">
        <v>3704</v>
      </c>
      <c r="FQX9" s="2">
        <v>0</v>
      </c>
      <c r="FQY9" s="2">
        <v>353</v>
      </c>
      <c r="FQZ9" s="2">
        <v>0</v>
      </c>
      <c r="FRA9" s="2">
        <v>147</v>
      </c>
      <c r="FRB9" s="2">
        <v>69</v>
      </c>
      <c r="FRC9" s="2">
        <v>758</v>
      </c>
      <c r="FRD9" s="2">
        <v>0</v>
      </c>
      <c r="FRE9" s="2">
        <v>586</v>
      </c>
      <c r="FRF9" s="2">
        <v>857</v>
      </c>
      <c r="FRG9" s="2">
        <v>0</v>
      </c>
      <c r="FRH9" s="2">
        <v>0</v>
      </c>
      <c r="FRI9" s="2">
        <v>0</v>
      </c>
      <c r="FRJ9" s="2">
        <v>0</v>
      </c>
      <c r="FRK9" s="2">
        <v>5286</v>
      </c>
      <c r="FRL9" s="2">
        <v>1160</v>
      </c>
      <c r="FRM9" s="2">
        <v>814</v>
      </c>
      <c r="FRN9" s="2">
        <v>7517</v>
      </c>
      <c r="FRO9" s="2">
        <v>916</v>
      </c>
      <c r="FRP9" s="2">
        <v>0</v>
      </c>
      <c r="FRQ9" s="2">
        <v>0</v>
      </c>
      <c r="FRR9" s="2">
        <v>4563</v>
      </c>
      <c r="FRS9" s="2">
        <v>0</v>
      </c>
      <c r="FRT9" s="2">
        <v>0</v>
      </c>
      <c r="FRU9" s="2">
        <v>912</v>
      </c>
      <c r="FRV9" s="2">
        <v>0</v>
      </c>
      <c r="FRW9" s="2">
        <v>0</v>
      </c>
      <c r="FRX9" s="2">
        <v>0</v>
      </c>
      <c r="FRY9" s="2">
        <v>1065</v>
      </c>
      <c r="FRZ9" s="2">
        <v>3495</v>
      </c>
      <c r="FSA9" s="2">
        <v>0</v>
      </c>
      <c r="FSB9" s="2">
        <v>0</v>
      </c>
      <c r="FSC9" s="2">
        <v>0</v>
      </c>
      <c r="FSD9" s="2">
        <v>757</v>
      </c>
      <c r="FSE9" s="2">
        <v>15854</v>
      </c>
      <c r="FSF9" s="2">
        <v>52</v>
      </c>
      <c r="FSG9" s="2">
        <v>32</v>
      </c>
      <c r="FSH9" s="2">
        <v>2</v>
      </c>
      <c r="FSI9" s="2">
        <v>2215</v>
      </c>
      <c r="FSJ9" s="2">
        <v>257</v>
      </c>
      <c r="FSK9" s="2">
        <v>0</v>
      </c>
      <c r="FSL9" s="2">
        <v>5268</v>
      </c>
      <c r="FSM9" s="2">
        <v>201</v>
      </c>
      <c r="FSN9" s="2">
        <v>3401</v>
      </c>
      <c r="FSO9" s="2">
        <v>240</v>
      </c>
      <c r="FSP9" s="2">
        <v>1565</v>
      </c>
      <c r="FSQ9" s="2">
        <v>15537</v>
      </c>
      <c r="FSR9" s="2">
        <v>11449</v>
      </c>
      <c r="FSS9" s="2">
        <v>642</v>
      </c>
      <c r="FST9" s="2">
        <v>7462</v>
      </c>
      <c r="FSU9" s="2">
        <v>72</v>
      </c>
      <c r="FSV9" s="2">
        <v>0</v>
      </c>
      <c r="FSW9" s="2">
        <v>2338</v>
      </c>
      <c r="FSX9" s="2">
        <v>0</v>
      </c>
      <c r="FSY9" s="2">
        <v>911</v>
      </c>
      <c r="FSZ9" s="2">
        <v>284</v>
      </c>
      <c r="FTA9" s="2">
        <v>0</v>
      </c>
      <c r="FTB9" s="2">
        <v>0</v>
      </c>
      <c r="FTC9" s="2">
        <v>980</v>
      </c>
      <c r="FTD9" s="2">
        <v>13024</v>
      </c>
      <c r="FTE9" s="2">
        <v>400</v>
      </c>
      <c r="FTF9" s="2">
        <v>273</v>
      </c>
      <c r="FTG9" s="2">
        <v>0</v>
      </c>
      <c r="FTH9" s="2">
        <v>1021</v>
      </c>
      <c r="FTI9" s="2">
        <v>149</v>
      </c>
      <c r="FTJ9" s="2">
        <v>5511</v>
      </c>
      <c r="FTK9" s="2">
        <v>578</v>
      </c>
      <c r="FTL9" s="2">
        <v>5350</v>
      </c>
      <c r="FTM9" s="2">
        <v>122</v>
      </c>
      <c r="FTN9" s="2">
        <v>568</v>
      </c>
      <c r="FTO9" s="2">
        <v>5</v>
      </c>
      <c r="FTP9" s="2">
        <v>525</v>
      </c>
      <c r="FTQ9" s="2">
        <v>2094</v>
      </c>
      <c r="FTR9" s="2">
        <v>0</v>
      </c>
      <c r="FTS9" s="2">
        <v>0</v>
      </c>
      <c r="FTT9" s="2">
        <v>0</v>
      </c>
      <c r="FTU9" s="2">
        <v>4</v>
      </c>
      <c r="FTV9" s="2">
        <v>2034</v>
      </c>
      <c r="FTW9" s="2">
        <v>0</v>
      </c>
      <c r="FTX9" s="2">
        <v>0</v>
      </c>
      <c r="FTY9" s="2">
        <v>8295</v>
      </c>
      <c r="FTZ9" s="2">
        <v>0</v>
      </c>
      <c r="FUA9" s="2">
        <v>0</v>
      </c>
      <c r="FUB9" s="2">
        <v>0</v>
      </c>
      <c r="FUC9" s="2">
        <v>4457</v>
      </c>
      <c r="FUD9" s="2">
        <v>0</v>
      </c>
      <c r="FUE9" s="2">
        <v>15080</v>
      </c>
      <c r="FUF9" s="2">
        <v>12837</v>
      </c>
      <c r="FUG9" s="2">
        <v>0</v>
      </c>
      <c r="FUH9" s="2">
        <v>0</v>
      </c>
      <c r="FUI9" s="2" t="s">
        <v>5</v>
      </c>
      <c r="FUJ9" s="2">
        <v>0</v>
      </c>
      <c r="FUK9" s="2">
        <v>309</v>
      </c>
      <c r="FUL9" s="2">
        <v>0</v>
      </c>
      <c r="FUM9" s="2">
        <v>0</v>
      </c>
      <c r="FUN9" s="2">
        <v>0</v>
      </c>
      <c r="FUO9" s="2">
        <v>0</v>
      </c>
      <c r="FUP9" s="2">
        <v>0</v>
      </c>
      <c r="FUQ9" s="2">
        <v>0</v>
      </c>
      <c r="FUR9" s="2">
        <v>0</v>
      </c>
      <c r="FUS9" s="2">
        <v>836</v>
      </c>
      <c r="FUT9" s="2">
        <v>0</v>
      </c>
      <c r="FUU9" s="2">
        <v>0</v>
      </c>
      <c r="FUV9" s="2">
        <v>0</v>
      </c>
      <c r="FUW9" s="2">
        <v>29885</v>
      </c>
      <c r="FUX9" s="2">
        <v>0</v>
      </c>
      <c r="FUY9" s="2">
        <v>0</v>
      </c>
      <c r="FUZ9" s="2">
        <v>9592</v>
      </c>
      <c r="FVA9" s="2">
        <v>4699</v>
      </c>
      <c r="FVB9" s="2">
        <v>0</v>
      </c>
      <c r="FVC9" s="2">
        <v>0</v>
      </c>
      <c r="FVD9" s="2">
        <v>0</v>
      </c>
      <c r="FVE9" s="2">
        <v>8013</v>
      </c>
      <c r="FVF9" s="2">
        <v>378</v>
      </c>
      <c r="FVG9" s="2">
        <v>271</v>
      </c>
      <c r="FVH9" s="2">
        <v>0</v>
      </c>
      <c r="FVI9" s="2">
        <v>0</v>
      </c>
      <c r="FVJ9" s="2">
        <v>0</v>
      </c>
      <c r="FVK9" s="2">
        <v>0</v>
      </c>
      <c r="FVL9" s="2">
        <v>3699</v>
      </c>
      <c r="FVM9" s="2">
        <v>0</v>
      </c>
      <c r="FVN9" s="2">
        <v>0</v>
      </c>
      <c r="FVO9" s="2">
        <v>0</v>
      </c>
      <c r="FVP9" s="2">
        <v>0</v>
      </c>
      <c r="FVQ9" s="2">
        <v>3827</v>
      </c>
      <c r="FVR9" s="2">
        <v>0</v>
      </c>
      <c r="FVS9" s="2">
        <v>0</v>
      </c>
      <c r="FVT9" s="2">
        <v>2383</v>
      </c>
      <c r="FVU9" s="2">
        <v>10069</v>
      </c>
      <c r="FVV9" s="2">
        <v>0</v>
      </c>
      <c r="FVW9" s="2">
        <v>0</v>
      </c>
      <c r="FVX9" s="2">
        <v>174</v>
      </c>
      <c r="FVY9" s="2">
        <v>0</v>
      </c>
      <c r="FVZ9" s="2">
        <v>42</v>
      </c>
      <c r="FWA9" s="2">
        <v>0</v>
      </c>
      <c r="FWB9" s="2">
        <v>0</v>
      </c>
      <c r="FWC9" s="2">
        <v>0</v>
      </c>
      <c r="FWD9" s="2">
        <v>12057</v>
      </c>
      <c r="FWE9" s="2">
        <v>0</v>
      </c>
      <c r="FWF9" s="2">
        <v>4270</v>
      </c>
      <c r="FWG9" s="2">
        <v>28</v>
      </c>
      <c r="FWH9" s="2">
        <v>0</v>
      </c>
      <c r="FWI9" s="2">
        <v>0</v>
      </c>
      <c r="FWJ9" s="2">
        <v>0</v>
      </c>
      <c r="FWK9" s="2">
        <v>0</v>
      </c>
      <c r="FWL9" s="2">
        <v>0</v>
      </c>
      <c r="FWM9" s="2">
        <v>0</v>
      </c>
      <c r="FWN9" s="2">
        <v>0</v>
      </c>
      <c r="FWO9" s="2">
        <v>0</v>
      </c>
      <c r="FWP9" s="2">
        <v>6865</v>
      </c>
      <c r="FWQ9" s="2">
        <v>6300</v>
      </c>
      <c r="FWR9" s="2">
        <v>0</v>
      </c>
      <c r="FWS9" s="2">
        <v>5150</v>
      </c>
      <c r="FWT9" s="2">
        <v>0</v>
      </c>
      <c r="FWU9" s="2">
        <v>0</v>
      </c>
      <c r="FWV9" s="2">
        <v>24600</v>
      </c>
      <c r="FWW9" s="2">
        <v>0</v>
      </c>
      <c r="FWX9" s="2">
        <v>4522</v>
      </c>
      <c r="FWY9" s="2">
        <v>0</v>
      </c>
      <c r="FWZ9" s="2">
        <v>6500</v>
      </c>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row>
    <row r="10" spans="1:4953" x14ac:dyDescent="0.25">
      <c r="A10">
        <v>7</v>
      </c>
      <c r="B10" s="19" t="s">
        <v>6</v>
      </c>
      <c r="C10" s="25">
        <v>216811</v>
      </c>
      <c r="D10" t="str">
        <f t="shared" si="0"/>
        <v>2025Q2</v>
      </c>
      <c r="E10" s="2">
        <v>113992</v>
      </c>
      <c r="F10" s="2">
        <v>440132</v>
      </c>
      <c r="G10" s="2">
        <v>1859645</v>
      </c>
      <c r="H10" s="2">
        <v>288136</v>
      </c>
      <c r="I10" s="2">
        <v>465460</v>
      </c>
      <c r="J10" s="2">
        <v>16802</v>
      </c>
      <c r="K10" s="2">
        <v>2618</v>
      </c>
      <c r="L10" s="2">
        <v>37426</v>
      </c>
      <c r="M10" s="2">
        <v>239681</v>
      </c>
      <c r="N10" s="2">
        <v>411827</v>
      </c>
      <c r="O10" s="2">
        <v>23317</v>
      </c>
      <c r="P10" s="2">
        <v>32273</v>
      </c>
      <c r="Q10" s="2">
        <v>54563</v>
      </c>
      <c r="R10" s="2">
        <v>9374</v>
      </c>
      <c r="S10" s="2">
        <v>19541</v>
      </c>
      <c r="T10" s="2">
        <v>35633</v>
      </c>
      <c r="U10" s="2">
        <v>24184</v>
      </c>
      <c r="V10" s="2">
        <v>603733</v>
      </c>
      <c r="W10" s="2">
        <v>866043</v>
      </c>
      <c r="X10" s="2">
        <v>67363</v>
      </c>
      <c r="Y10" s="2">
        <v>87912</v>
      </c>
      <c r="Z10" s="2">
        <v>292866</v>
      </c>
      <c r="AA10" s="2">
        <v>60495</v>
      </c>
      <c r="AB10" s="2">
        <v>45120</v>
      </c>
      <c r="AC10" s="2">
        <v>30933</v>
      </c>
      <c r="AD10" s="2">
        <v>37249</v>
      </c>
      <c r="AE10" s="2">
        <v>43348</v>
      </c>
      <c r="AF10" s="2">
        <v>23063</v>
      </c>
      <c r="AG10" s="2">
        <v>21388</v>
      </c>
      <c r="AH10" s="2">
        <v>78538</v>
      </c>
      <c r="AI10" s="2">
        <v>75214</v>
      </c>
      <c r="AJ10" s="2">
        <v>120652</v>
      </c>
      <c r="AK10" s="2">
        <v>127761</v>
      </c>
      <c r="AL10" s="2">
        <v>224969</v>
      </c>
      <c r="AM10" s="2">
        <v>142248</v>
      </c>
      <c r="AN10" s="2">
        <v>36403</v>
      </c>
      <c r="AO10" s="2">
        <v>124442</v>
      </c>
      <c r="AP10" s="2">
        <v>153266</v>
      </c>
      <c r="AQ10" s="2">
        <v>876</v>
      </c>
      <c r="AR10" s="2">
        <v>612</v>
      </c>
      <c r="AS10" s="2">
        <v>53422</v>
      </c>
      <c r="AT10" s="2">
        <v>68952</v>
      </c>
      <c r="AU10" s="2">
        <v>89305</v>
      </c>
      <c r="AV10" s="2">
        <v>224894</v>
      </c>
      <c r="AW10" s="2">
        <v>159146</v>
      </c>
      <c r="AX10" s="2">
        <v>51479</v>
      </c>
      <c r="AY10" s="2">
        <v>49123</v>
      </c>
      <c r="AZ10" s="2">
        <v>16338</v>
      </c>
      <c r="BA10" s="2">
        <v>21054</v>
      </c>
      <c r="BB10" s="2">
        <v>260574</v>
      </c>
      <c r="BC10" s="2">
        <v>83487</v>
      </c>
      <c r="BD10" s="2">
        <v>49616</v>
      </c>
      <c r="BE10" s="2">
        <v>157111</v>
      </c>
      <c r="BF10" s="2">
        <v>128642</v>
      </c>
      <c r="BG10" s="2">
        <v>31774</v>
      </c>
      <c r="BH10" s="2">
        <v>19628</v>
      </c>
      <c r="BI10" s="2">
        <v>31923</v>
      </c>
      <c r="BJ10" s="2">
        <v>2341</v>
      </c>
      <c r="BK10" s="2">
        <v>80790</v>
      </c>
      <c r="BL10" s="2">
        <v>30853</v>
      </c>
      <c r="BM10" s="2">
        <v>119176</v>
      </c>
      <c r="BN10" s="2">
        <v>339094</v>
      </c>
      <c r="BO10" s="2">
        <v>181934</v>
      </c>
      <c r="BP10" s="2">
        <v>17283</v>
      </c>
      <c r="BQ10" s="2">
        <v>112806</v>
      </c>
      <c r="BR10" s="2">
        <v>11432</v>
      </c>
      <c r="BS10" s="2">
        <v>5327</v>
      </c>
      <c r="BT10" s="2">
        <v>175535</v>
      </c>
      <c r="BU10" s="2">
        <v>198324</v>
      </c>
      <c r="BV10" s="2">
        <v>46450</v>
      </c>
      <c r="BW10" s="2">
        <v>23598</v>
      </c>
      <c r="BX10" s="2">
        <v>177931</v>
      </c>
      <c r="BY10" s="2">
        <v>22893</v>
      </c>
      <c r="BZ10" s="2">
        <v>199182</v>
      </c>
      <c r="CA10" s="2">
        <v>169524</v>
      </c>
      <c r="CB10" s="2">
        <v>82152</v>
      </c>
      <c r="CC10" s="2">
        <v>32126000</v>
      </c>
      <c r="CD10" s="2">
        <v>716878</v>
      </c>
      <c r="CE10" s="2">
        <v>99751</v>
      </c>
      <c r="CF10" s="2">
        <v>1857954</v>
      </c>
      <c r="CG10" s="2" t="s">
        <v>5</v>
      </c>
      <c r="CH10" s="2">
        <v>150355</v>
      </c>
      <c r="CI10" s="2">
        <v>56585</v>
      </c>
      <c r="CJ10" s="2">
        <v>116191</v>
      </c>
      <c r="CK10" s="2">
        <v>28586</v>
      </c>
      <c r="CL10" s="2">
        <v>58642</v>
      </c>
      <c r="CM10" s="2">
        <v>38568</v>
      </c>
      <c r="CN10" s="2">
        <v>63373</v>
      </c>
      <c r="CO10" s="2">
        <v>135890</v>
      </c>
      <c r="CP10" s="2">
        <v>40351</v>
      </c>
      <c r="CQ10" s="2">
        <v>120378</v>
      </c>
      <c r="CR10" s="2">
        <v>175426</v>
      </c>
      <c r="CS10" s="2">
        <v>66558</v>
      </c>
      <c r="CT10" s="2">
        <v>39311</v>
      </c>
      <c r="CU10" s="2">
        <v>26977</v>
      </c>
      <c r="CV10" s="2">
        <v>384415</v>
      </c>
      <c r="CW10" s="2">
        <v>67654</v>
      </c>
      <c r="CX10" s="2">
        <v>286045</v>
      </c>
      <c r="CY10" s="2">
        <v>50000</v>
      </c>
      <c r="CZ10" s="2">
        <v>222146</v>
      </c>
      <c r="DA10" s="2">
        <v>182820</v>
      </c>
      <c r="DB10" s="2">
        <v>49172</v>
      </c>
      <c r="DC10" s="2">
        <v>5424990</v>
      </c>
      <c r="DD10" s="2">
        <v>15955</v>
      </c>
      <c r="DE10" s="2">
        <v>18814</v>
      </c>
      <c r="DF10" s="2">
        <v>36287</v>
      </c>
      <c r="DG10" s="2">
        <v>9618</v>
      </c>
      <c r="DH10" s="2">
        <v>140583</v>
      </c>
      <c r="DI10" s="2">
        <v>20362</v>
      </c>
      <c r="DJ10" s="2">
        <v>119231</v>
      </c>
      <c r="DK10" s="2">
        <v>9149</v>
      </c>
      <c r="DL10" s="2">
        <v>2822206</v>
      </c>
      <c r="DM10" s="2">
        <v>18865</v>
      </c>
      <c r="DN10" s="2">
        <v>4028972</v>
      </c>
      <c r="DO10" s="2">
        <v>50041</v>
      </c>
      <c r="DP10" s="2">
        <v>49875</v>
      </c>
      <c r="DQ10" s="2">
        <v>135025</v>
      </c>
      <c r="DR10" s="2">
        <v>103134</v>
      </c>
      <c r="DS10" s="2">
        <v>413</v>
      </c>
      <c r="DT10" s="2">
        <v>27820</v>
      </c>
      <c r="DU10" s="2">
        <v>72110</v>
      </c>
      <c r="DV10" s="2">
        <v>33352</v>
      </c>
      <c r="DW10" s="2">
        <v>133613</v>
      </c>
      <c r="DX10" s="2">
        <v>217438</v>
      </c>
      <c r="DY10" s="2">
        <v>423108</v>
      </c>
      <c r="DZ10" s="2">
        <v>78476</v>
      </c>
      <c r="EA10" s="2">
        <v>464301</v>
      </c>
      <c r="EB10" s="2">
        <v>39340</v>
      </c>
      <c r="EC10" s="2">
        <v>73826</v>
      </c>
      <c r="ED10" s="2">
        <v>262158</v>
      </c>
      <c r="EE10" s="2">
        <v>222020</v>
      </c>
      <c r="EF10" s="2">
        <v>301204</v>
      </c>
      <c r="EG10" s="2">
        <v>109397</v>
      </c>
      <c r="EH10" s="2">
        <v>174286</v>
      </c>
      <c r="EI10" s="2">
        <v>123978</v>
      </c>
      <c r="EJ10" s="2">
        <v>129401</v>
      </c>
      <c r="EK10" s="2">
        <v>60331</v>
      </c>
      <c r="EL10" s="2">
        <v>15561</v>
      </c>
      <c r="EM10" s="2">
        <v>3050582</v>
      </c>
      <c r="EN10" s="2">
        <v>61493</v>
      </c>
      <c r="EO10" s="2">
        <v>67191</v>
      </c>
      <c r="EP10" s="2">
        <v>106550</v>
      </c>
      <c r="EQ10" s="2">
        <v>161109</v>
      </c>
      <c r="ER10" s="2">
        <v>78918</v>
      </c>
      <c r="ES10" s="2">
        <v>208161</v>
      </c>
      <c r="ET10" s="2">
        <v>582</v>
      </c>
      <c r="EU10" s="2">
        <v>238184</v>
      </c>
      <c r="EV10" s="2">
        <v>26205</v>
      </c>
      <c r="EW10" s="2">
        <v>70731</v>
      </c>
      <c r="EX10" s="2">
        <v>33332</v>
      </c>
      <c r="EY10" s="2">
        <v>39688</v>
      </c>
      <c r="EZ10" s="2">
        <v>87150</v>
      </c>
      <c r="FA10" s="2">
        <v>18209</v>
      </c>
      <c r="FB10" s="2">
        <v>29545</v>
      </c>
      <c r="FC10" s="2">
        <v>100163</v>
      </c>
      <c r="FD10" s="2">
        <v>59762</v>
      </c>
      <c r="FE10" s="2">
        <v>24103</v>
      </c>
      <c r="FF10" s="2">
        <v>140884</v>
      </c>
      <c r="FG10" s="2">
        <v>15134</v>
      </c>
      <c r="FH10" s="2">
        <v>1564</v>
      </c>
      <c r="FI10" s="2">
        <v>32709</v>
      </c>
      <c r="FJ10" s="2">
        <v>140545</v>
      </c>
      <c r="FK10" s="2">
        <v>5170576</v>
      </c>
      <c r="FL10" s="2">
        <v>71352</v>
      </c>
      <c r="FM10" s="2">
        <v>473457</v>
      </c>
      <c r="FN10" s="2">
        <v>92820</v>
      </c>
      <c r="FO10" s="2">
        <v>89954</v>
      </c>
      <c r="FP10" s="2">
        <v>329988</v>
      </c>
      <c r="FQ10" s="2">
        <v>382613</v>
      </c>
      <c r="FR10" s="2">
        <v>250958</v>
      </c>
      <c r="FS10" s="2">
        <v>24579</v>
      </c>
      <c r="FT10" s="2">
        <v>13429</v>
      </c>
      <c r="FU10" s="2">
        <v>62704</v>
      </c>
      <c r="FV10" s="2">
        <v>141148</v>
      </c>
      <c r="FW10" s="2">
        <v>46842</v>
      </c>
      <c r="FX10" s="2">
        <v>11435</v>
      </c>
      <c r="FY10" s="2">
        <v>56195</v>
      </c>
      <c r="FZ10" s="2">
        <v>134138</v>
      </c>
      <c r="GA10" s="2">
        <v>123438</v>
      </c>
      <c r="GB10" s="2">
        <v>0</v>
      </c>
      <c r="GC10" s="2">
        <v>53831</v>
      </c>
      <c r="GD10" s="2">
        <v>13698</v>
      </c>
      <c r="GE10" s="2">
        <v>3565</v>
      </c>
      <c r="GF10" s="2">
        <v>71713</v>
      </c>
      <c r="GG10" s="2">
        <v>14800</v>
      </c>
      <c r="GH10" s="2">
        <v>102734</v>
      </c>
      <c r="GI10" s="2">
        <v>49131000</v>
      </c>
      <c r="GJ10" s="2">
        <v>7701</v>
      </c>
      <c r="GK10" s="2">
        <v>18237946</v>
      </c>
      <c r="GL10" s="2">
        <v>27448</v>
      </c>
      <c r="GM10" s="2">
        <v>4792</v>
      </c>
      <c r="GN10" s="2" t="s">
        <v>5</v>
      </c>
      <c r="GO10" s="2">
        <v>0</v>
      </c>
      <c r="GP10" s="2">
        <v>940864</v>
      </c>
      <c r="GQ10" s="2">
        <v>3024</v>
      </c>
      <c r="GR10" s="2">
        <v>9730</v>
      </c>
      <c r="GS10" s="2">
        <v>199255</v>
      </c>
      <c r="GT10" s="2">
        <v>6887</v>
      </c>
      <c r="GU10" s="2">
        <v>292808</v>
      </c>
      <c r="GV10" s="2">
        <v>1285741</v>
      </c>
      <c r="GW10" s="2">
        <v>244511</v>
      </c>
      <c r="GX10" s="2">
        <v>0</v>
      </c>
      <c r="GY10" s="2">
        <v>4442345</v>
      </c>
      <c r="GZ10" s="2">
        <v>0</v>
      </c>
      <c r="HA10" s="2">
        <v>0</v>
      </c>
      <c r="HB10" s="2" t="s">
        <v>5</v>
      </c>
      <c r="HC10" s="2" t="s">
        <v>5</v>
      </c>
      <c r="HD10" s="2" t="s">
        <v>5</v>
      </c>
      <c r="HE10" s="2">
        <v>2252208</v>
      </c>
      <c r="HF10" s="2" t="s">
        <v>5</v>
      </c>
      <c r="HG10" s="2">
        <v>1119581</v>
      </c>
      <c r="HH10" s="2">
        <v>21859</v>
      </c>
      <c r="HI10" s="2">
        <v>1210330</v>
      </c>
      <c r="HJ10" s="2" t="s">
        <v>5</v>
      </c>
      <c r="HK10" s="2">
        <v>40369</v>
      </c>
      <c r="HL10" s="2">
        <v>950536</v>
      </c>
      <c r="HM10" s="2">
        <v>0</v>
      </c>
      <c r="HN10" s="2" t="s">
        <v>5</v>
      </c>
      <c r="HO10" s="2">
        <v>999</v>
      </c>
      <c r="HP10" s="2">
        <v>41802</v>
      </c>
      <c r="HQ10" s="2">
        <v>363268</v>
      </c>
      <c r="HR10" s="2">
        <v>493</v>
      </c>
      <c r="HS10" s="2">
        <v>634488</v>
      </c>
      <c r="HT10" s="2" t="s">
        <v>5</v>
      </c>
      <c r="HU10" s="2">
        <v>27678</v>
      </c>
      <c r="HV10" s="2">
        <v>235705</v>
      </c>
      <c r="HW10" s="2">
        <v>0</v>
      </c>
      <c r="HX10" s="2">
        <v>96</v>
      </c>
      <c r="HY10" s="2">
        <v>0</v>
      </c>
      <c r="HZ10" s="2">
        <v>188821</v>
      </c>
      <c r="IA10" s="2">
        <v>96773</v>
      </c>
      <c r="IB10" s="2">
        <v>1648433</v>
      </c>
      <c r="IC10" s="2" t="s">
        <v>5</v>
      </c>
      <c r="ID10" s="2" t="s">
        <v>5</v>
      </c>
      <c r="IE10" s="2">
        <v>184139</v>
      </c>
      <c r="IF10" s="2">
        <v>4419541</v>
      </c>
      <c r="IG10" s="2">
        <v>17738308</v>
      </c>
      <c r="IH10" s="2" t="s">
        <v>5</v>
      </c>
      <c r="II10" s="2" t="s">
        <v>5</v>
      </c>
      <c r="IJ10" s="2">
        <v>318943</v>
      </c>
      <c r="IK10" s="2">
        <v>156353</v>
      </c>
      <c r="IL10" s="2">
        <v>467425</v>
      </c>
      <c r="IM10" s="2">
        <v>64418</v>
      </c>
      <c r="IN10" s="2">
        <v>107743</v>
      </c>
      <c r="IO10" s="2">
        <v>3557</v>
      </c>
      <c r="IP10" s="2">
        <v>4251</v>
      </c>
      <c r="IQ10" s="2">
        <v>733037</v>
      </c>
      <c r="IR10" s="2">
        <v>291247</v>
      </c>
      <c r="IS10" s="2" t="s">
        <v>5</v>
      </c>
      <c r="IT10" s="2">
        <v>14984</v>
      </c>
      <c r="IU10" s="2" t="s">
        <v>5</v>
      </c>
      <c r="IV10" s="2" t="s">
        <v>5</v>
      </c>
      <c r="IW10" s="2">
        <v>10308</v>
      </c>
      <c r="IX10" s="2">
        <v>1120577</v>
      </c>
      <c r="IY10" s="2">
        <v>25280</v>
      </c>
      <c r="IZ10" s="2">
        <v>79018</v>
      </c>
      <c r="JA10" s="2">
        <v>1302857</v>
      </c>
      <c r="JB10" s="2">
        <v>1179712</v>
      </c>
      <c r="JC10" s="2">
        <v>3193472</v>
      </c>
      <c r="JD10" s="2">
        <v>254148</v>
      </c>
      <c r="JE10" s="2">
        <v>5439002</v>
      </c>
      <c r="JF10" s="2" t="s">
        <v>5</v>
      </c>
      <c r="JG10" s="2">
        <v>37684</v>
      </c>
      <c r="JH10" s="2">
        <v>5570</v>
      </c>
      <c r="JI10" s="2">
        <v>0</v>
      </c>
      <c r="JJ10" s="2">
        <v>2073489</v>
      </c>
      <c r="JK10" s="2">
        <v>6802</v>
      </c>
      <c r="JL10" s="2">
        <v>593550</v>
      </c>
      <c r="JM10" s="2">
        <v>84344</v>
      </c>
      <c r="JN10" s="2">
        <v>97260</v>
      </c>
      <c r="JO10" s="2">
        <v>358589</v>
      </c>
      <c r="JP10" s="2">
        <v>33165</v>
      </c>
      <c r="JQ10" s="2">
        <v>85735</v>
      </c>
      <c r="JR10" s="2">
        <v>0</v>
      </c>
      <c r="JS10" s="2">
        <v>999</v>
      </c>
      <c r="JT10" s="2">
        <v>202301</v>
      </c>
      <c r="JU10" s="2">
        <v>874939</v>
      </c>
      <c r="JV10" s="2">
        <v>31459</v>
      </c>
      <c r="JW10" s="2">
        <v>119737</v>
      </c>
      <c r="JX10" s="2">
        <v>793509</v>
      </c>
      <c r="JY10" s="2">
        <v>319</v>
      </c>
      <c r="JZ10" s="2" t="s">
        <v>5</v>
      </c>
      <c r="KA10" s="2">
        <v>4002</v>
      </c>
      <c r="KB10" s="2">
        <v>31386</v>
      </c>
      <c r="KC10" s="2" t="s">
        <v>5</v>
      </c>
      <c r="KD10" s="2">
        <v>0</v>
      </c>
      <c r="KE10" s="2">
        <v>7780</v>
      </c>
      <c r="KF10" s="2">
        <v>0</v>
      </c>
      <c r="KG10" s="2">
        <v>3761997</v>
      </c>
      <c r="KH10" s="2">
        <v>8283</v>
      </c>
      <c r="KI10" s="2" t="s">
        <v>5</v>
      </c>
      <c r="KJ10" s="2" t="s">
        <v>5</v>
      </c>
      <c r="KK10" s="2">
        <v>5286</v>
      </c>
      <c r="KL10" s="2">
        <v>250199</v>
      </c>
      <c r="KM10" s="2">
        <v>0</v>
      </c>
      <c r="KN10" s="2">
        <v>45736</v>
      </c>
      <c r="KO10" s="2" t="s">
        <v>5</v>
      </c>
      <c r="KP10" s="2" t="s">
        <v>5</v>
      </c>
      <c r="KQ10" s="2">
        <v>618995</v>
      </c>
      <c r="KR10" s="2">
        <v>74986</v>
      </c>
      <c r="KS10" s="2" t="s">
        <v>5</v>
      </c>
      <c r="KT10" s="2">
        <v>0</v>
      </c>
      <c r="KU10" s="2">
        <v>69625</v>
      </c>
      <c r="KV10" s="2">
        <v>14413</v>
      </c>
      <c r="KW10" s="2">
        <v>1719</v>
      </c>
      <c r="KX10" s="2">
        <v>503347</v>
      </c>
      <c r="KY10" s="2">
        <v>175000</v>
      </c>
      <c r="KZ10" s="2" t="s">
        <v>5</v>
      </c>
      <c r="LA10" s="2">
        <v>21250</v>
      </c>
      <c r="LB10" s="2">
        <v>106475</v>
      </c>
      <c r="LC10" s="2">
        <v>2959634</v>
      </c>
      <c r="LD10" s="2">
        <v>25120</v>
      </c>
      <c r="LE10" s="2">
        <v>183300</v>
      </c>
      <c r="LF10" s="2">
        <v>154620</v>
      </c>
      <c r="LG10" s="2" t="s">
        <v>5</v>
      </c>
      <c r="LH10" s="2">
        <v>93895</v>
      </c>
      <c r="LI10" s="2">
        <v>439676</v>
      </c>
      <c r="LJ10" s="2">
        <v>1038546</v>
      </c>
      <c r="LK10" s="2">
        <v>595333</v>
      </c>
      <c r="LL10" s="2">
        <v>100732</v>
      </c>
      <c r="LM10" s="2" t="s">
        <v>5</v>
      </c>
      <c r="LN10" s="2">
        <v>72600</v>
      </c>
      <c r="LO10" s="2">
        <v>692674</v>
      </c>
      <c r="LP10" s="2">
        <v>193917</v>
      </c>
      <c r="LQ10" s="2">
        <v>417138</v>
      </c>
      <c r="LR10" s="2">
        <v>450187</v>
      </c>
      <c r="LS10" s="2" t="s">
        <v>5</v>
      </c>
      <c r="LT10" s="2" t="s">
        <v>5</v>
      </c>
      <c r="LU10" s="2">
        <v>1493776</v>
      </c>
      <c r="LV10" s="2" t="s">
        <v>5</v>
      </c>
      <c r="LW10" s="2">
        <v>104139</v>
      </c>
      <c r="LX10" s="2" t="s">
        <v>5</v>
      </c>
      <c r="LY10" s="2" t="s">
        <v>5</v>
      </c>
      <c r="LZ10" s="2" t="s">
        <v>5</v>
      </c>
      <c r="MA10" s="2">
        <v>389</v>
      </c>
      <c r="MB10" s="2">
        <v>67378</v>
      </c>
      <c r="MC10" s="2" t="s">
        <v>5</v>
      </c>
      <c r="MD10" s="2" t="s">
        <v>5</v>
      </c>
      <c r="ME10" s="2">
        <v>98650</v>
      </c>
      <c r="MF10" s="2">
        <v>1912350</v>
      </c>
      <c r="MG10" s="2">
        <v>1998</v>
      </c>
      <c r="MH10" s="2">
        <v>184681</v>
      </c>
      <c r="MI10" s="2" t="s">
        <v>5</v>
      </c>
      <c r="MJ10" s="2">
        <v>13504</v>
      </c>
      <c r="MK10" s="2">
        <v>147041</v>
      </c>
      <c r="ML10" s="2">
        <v>36421</v>
      </c>
      <c r="MM10" s="2">
        <v>52719</v>
      </c>
      <c r="MN10" s="2">
        <v>365193</v>
      </c>
      <c r="MO10" s="2">
        <v>4044168</v>
      </c>
      <c r="MP10" s="2" t="s">
        <v>5</v>
      </c>
      <c r="MQ10" s="2">
        <v>27724</v>
      </c>
      <c r="MR10" s="2">
        <v>91572</v>
      </c>
      <c r="MS10" s="2">
        <v>1714020</v>
      </c>
      <c r="MT10" s="2">
        <v>170570</v>
      </c>
      <c r="MU10" s="2">
        <v>710250</v>
      </c>
      <c r="MV10" s="2">
        <v>2029359</v>
      </c>
      <c r="MW10" s="2">
        <v>35724</v>
      </c>
      <c r="MX10" s="2">
        <v>18894</v>
      </c>
      <c r="MY10" s="2" t="s">
        <v>5</v>
      </c>
      <c r="MZ10" s="2">
        <v>26778</v>
      </c>
      <c r="NA10" s="2">
        <v>13074</v>
      </c>
      <c r="NB10" s="2">
        <v>397192</v>
      </c>
      <c r="NC10" s="2">
        <v>27666</v>
      </c>
      <c r="ND10" s="2">
        <v>10158</v>
      </c>
      <c r="NE10" s="2">
        <v>6417</v>
      </c>
      <c r="NF10" s="2">
        <v>28513</v>
      </c>
      <c r="NG10" s="2">
        <v>79487</v>
      </c>
      <c r="NH10" s="2">
        <v>184896</v>
      </c>
      <c r="NI10" s="2">
        <v>62598</v>
      </c>
      <c r="NJ10" s="2">
        <v>47490</v>
      </c>
      <c r="NK10" s="2">
        <v>204041</v>
      </c>
      <c r="NL10" s="2">
        <v>85230</v>
      </c>
      <c r="NM10" s="2">
        <v>43390</v>
      </c>
      <c r="NN10" s="2">
        <v>33522</v>
      </c>
      <c r="NO10" s="2">
        <v>96535</v>
      </c>
      <c r="NP10" s="2">
        <v>235470</v>
      </c>
      <c r="NQ10" s="2">
        <v>93979</v>
      </c>
      <c r="NR10" s="2">
        <v>8839621</v>
      </c>
      <c r="NS10" s="2">
        <v>50235</v>
      </c>
      <c r="NT10" s="2">
        <v>43146</v>
      </c>
      <c r="NU10" s="2">
        <v>165478</v>
      </c>
      <c r="NV10" s="2">
        <v>37499</v>
      </c>
      <c r="NW10" s="2">
        <v>205136</v>
      </c>
      <c r="NX10" s="2">
        <v>247637</v>
      </c>
      <c r="NY10" s="2">
        <v>29928</v>
      </c>
      <c r="NZ10" s="2">
        <v>57465</v>
      </c>
      <c r="OA10" s="2">
        <v>28842</v>
      </c>
      <c r="OB10" s="2">
        <v>85607</v>
      </c>
      <c r="OC10" s="2">
        <v>56961</v>
      </c>
      <c r="OD10" s="2">
        <v>4350</v>
      </c>
      <c r="OE10" s="2">
        <v>102458</v>
      </c>
      <c r="OF10" s="2">
        <v>51590</v>
      </c>
      <c r="OG10" s="2">
        <v>1284427</v>
      </c>
      <c r="OH10" s="2">
        <v>0</v>
      </c>
      <c r="OI10" s="2">
        <v>11515</v>
      </c>
      <c r="OJ10" s="2">
        <v>17655</v>
      </c>
      <c r="OK10" s="2">
        <v>270872</v>
      </c>
      <c r="OL10" s="2">
        <v>49974</v>
      </c>
      <c r="OM10" s="2">
        <v>17901</v>
      </c>
      <c r="ON10" s="2">
        <v>46942</v>
      </c>
      <c r="OO10" s="2">
        <v>79656</v>
      </c>
      <c r="OP10" s="2">
        <v>422112</v>
      </c>
      <c r="OQ10" s="2">
        <v>13226</v>
      </c>
      <c r="OR10" s="2">
        <v>25705</v>
      </c>
      <c r="OS10" s="2">
        <v>41465</v>
      </c>
      <c r="OT10" s="2">
        <v>81344</v>
      </c>
      <c r="OU10" s="2">
        <v>104258</v>
      </c>
      <c r="OV10" s="2">
        <v>40871</v>
      </c>
      <c r="OW10" s="2">
        <v>3000</v>
      </c>
      <c r="OX10" s="2">
        <v>35389</v>
      </c>
      <c r="OY10" s="2">
        <v>103785</v>
      </c>
      <c r="OZ10" s="2">
        <v>26683</v>
      </c>
      <c r="PA10" s="2">
        <v>113169</v>
      </c>
      <c r="PB10" s="2">
        <v>434</v>
      </c>
      <c r="PC10" s="2">
        <v>0</v>
      </c>
      <c r="PD10" s="2">
        <v>48995</v>
      </c>
      <c r="PE10" s="2">
        <v>126306</v>
      </c>
      <c r="PF10" s="2">
        <v>0</v>
      </c>
      <c r="PG10" s="2">
        <v>180362</v>
      </c>
      <c r="PH10" s="2">
        <v>141694</v>
      </c>
      <c r="PI10" s="2">
        <v>269323</v>
      </c>
      <c r="PJ10" s="2">
        <v>11214</v>
      </c>
      <c r="PK10" s="2">
        <v>246718</v>
      </c>
      <c r="PL10" s="2">
        <v>44139</v>
      </c>
      <c r="PM10" s="2">
        <v>49288</v>
      </c>
      <c r="PN10" s="2">
        <v>247376</v>
      </c>
      <c r="PO10" s="2">
        <v>120204</v>
      </c>
      <c r="PP10" s="2">
        <v>304828</v>
      </c>
      <c r="PQ10" s="2" t="s">
        <v>5</v>
      </c>
      <c r="PR10" s="2">
        <v>261637</v>
      </c>
      <c r="PS10" s="2">
        <v>122417</v>
      </c>
      <c r="PT10" s="2">
        <v>20602</v>
      </c>
      <c r="PU10" s="2">
        <v>1097596</v>
      </c>
      <c r="PV10" s="2">
        <v>7322</v>
      </c>
      <c r="PW10" s="2">
        <v>204408</v>
      </c>
      <c r="PX10" s="2">
        <v>157833</v>
      </c>
      <c r="PY10" s="2">
        <v>80627</v>
      </c>
      <c r="PZ10" s="2">
        <v>90591</v>
      </c>
      <c r="QA10" s="2">
        <v>10190</v>
      </c>
      <c r="QB10" s="2">
        <v>95055</v>
      </c>
      <c r="QC10" s="2">
        <v>36223</v>
      </c>
      <c r="QD10" s="2">
        <v>112986</v>
      </c>
      <c r="QE10" s="2">
        <v>348076</v>
      </c>
      <c r="QF10" s="2" t="s">
        <v>5</v>
      </c>
      <c r="QG10" s="2">
        <v>597882</v>
      </c>
      <c r="QH10" s="2">
        <v>16911599</v>
      </c>
      <c r="QI10" s="2">
        <v>133249</v>
      </c>
      <c r="QJ10" s="2">
        <v>177977</v>
      </c>
      <c r="QK10" s="2" t="s">
        <v>5</v>
      </c>
      <c r="QL10" s="2" t="s">
        <v>5</v>
      </c>
      <c r="QM10" s="2">
        <v>6987</v>
      </c>
      <c r="QN10" s="2">
        <v>255179</v>
      </c>
      <c r="QO10" s="2" t="s">
        <v>5</v>
      </c>
      <c r="QP10" s="2">
        <v>110398</v>
      </c>
      <c r="QQ10" s="2">
        <v>33055</v>
      </c>
      <c r="QR10" s="2">
        <v>0</v>
      </c>
      <c r="QS10" s="2" t="s">
        <v>5</v>
      </c>
      <c r="QT10" s="2">
        <v>121362</v>
      </c>
      <c r="QU10" s="2">
        <v>307000</v>
      </c>
      <c r="QV10" s="2">
        <v>505</v>
      </c>
      <c r="QW10" s="2">
        <v>0</v>
      </c>
      <c r="QX10" s="2" t="s">
        <v>5</v>
      </c>
      <c r="QY10" s="2">
        <v>7286</v>
      </c>
      <c r="QZ10" s="2">
        <v>217</v>
      </c>
      <c r="RA10" s="2">
        <v>80567</v>
      </c>
      <c r="RB10" s="2">
        <v>15472</v>
      </c>
      <c r="RC10" s="2">
        <v>98358</v>
      </c>
      <c r="RD10" s="2">
        <v>11530</v>
      </c>
      <c r="RE10" s="2">
        <v>0</v>
      </c>
      <c r="RF10" s="2">
        <v>0</v>
      </c>
      <c r="RG10" s="2">
        <v>0</v>
      </c>
      <c r="RH10" s="2">
        <v>15847722</v>
      </c>
      <c r="RI10" s="2">
        <v>224581</v>
      </c>
      <c r="RJ10" s="2">
        <v>20147680</v>
      </c>
      <c r="RK10" s="2">
        <v>125451262</v>
      </c>
      <c r="RL10" s="2">
        <v>0</v>
      </c>
      <c r="RM10" s="2">
        <v>0</v>
      </c>
      <c r="RN10" s="2">
        <v>4379049</v>
      </c>
      <c r="RO10" s="2">
        <v>1105</v>
      </c>
      <c r="RP10" s="2" t="s">
        <v>5</v>
      </c>
      <c r="RQ10" s="2">
        <v>1786736</v>
      </c>
      <c r="RR10" s="2">
        <v>61137</v>
      </c>
      <c r="RS10" s="2">
        <v>186936</v>
      </c>
      <c r="RT10" s="2" t="s">
        <v>5</v>
      </c>
      <c r="RU10" s="2" t="s">
        <v>5</v>
      </c>
      <c r="RV10" s="2" t="s">
        <v>5</v>
      </c>
      <c r="RW10" s="2" t="s">
        <v>5</v>
      </c>
      <c r="RX10" s="2" t="s">
        <v>5</v>
      </c>
      <c r="RY10" s="2" t="s">
        <v>5</v>
      </c>
      <c r="RZ10" s="2">
        <v>892045</v>
      </c>
      <c r="SA10" s="2" t="s">
        <v>5</v>
      </c>
      <c r="SB10" s="2" t="s">
        <v>5</v>
      </c>
      <c r="SC10" s="2" t="s">
        <v>5</v>
      </c>
      <c r="SD10" s="2">
        <v>996598</v>
      </c>
      <c r="SE10" s="2" t="s">
        <v>5</v>
      </c>
      <c r="SF10" s="2">
        <v>34501</v>
      </c>
      <c r="SG10" s="2">
        <v>214113</v>
      </c>
      <c r="SH10" s="2">
        <v>53440</v>
      </c>
      <c r="SI10" s="2">
        <v>27566</v>
      </c>
      <c r="SJ10" s="2">
        <v>0</v>
      </c>
      <c r="SK10" s="2">
        <v>9392392</v>
      </c>
      <c r="SL10" s="2">
        <v>32624</v>
      </c>
      <c r="SM10" s="2">
        <v>388758</v>
      </c>
      <c r="SN10" s="2">
        <v>236069</v>
      </c>
      <c r="SO10" s="2">
        <v>530</v>
      </c>
      <c r="SP10" s="2">
        <v>974270</v>
      </c>
      <c r="SQ10" s="2">
        <v>24921</v>
      </c>
      <c r="SR10" s="2">
        <v>14661</v>
      </c>
      <c r="SS10" s="2">
        <v>12945</v>
      </c>
      <c r="ST10" s="2">
        <v>496822</v>
      </c>
      <c r="SU10" s="2">
        <v>2515045</v>
      </c>
      <c r="SV10" s="2">
        <v>6060537</v>
      </c>
      <c r="SW10" s="2">
        <v>3544</v>
      </c>
      <c r="SX10" s="2">
        <v>405827</v>
      </c>
      <c r="SY10" s="2">
        <v>24224</v>
      </c>
      <c r="SZ10" s="2">
        <v>83103</v>
      </c>
      <c r="TA10" s="2">
        <v>624913</v>
      </c>
      <c r="TB10" s="2">
        <v>30394</v>
      </c>
      <c r="TC10" s="2">
        <v>17385</v>
      </c>
      <c r="TD10" s="2">
        <v>45167</v>
      </c>
      <c r="TE10" s="2">
        <v>826</v>
      </c>
      <c r="TF10" s="2">
        <v>77085</v>
      </c>
      <c r="TG10" s="2">
        <v>222372</v>
      </c>
      <c r="TH10" s="2">
        <v>9668823</v>
      </c>
      <c r="TI10" s="2">
        <v>8465</v>
      </c>
      <c r="TJ10" s="2" t="s">
        <v>5</v>
      </c>
      <c r="TK10" s="2">
        <v>749771</v>
      </c>
      <c r="TL10" s="2">
        <v>194647</v>
      </c>
      <c r="TM10" s="2">
        <v>47460</v>
      </c>
      <c r="TN10" s="2">
        <v>2357121</v>
      </c>
      <c r="TO10" s="2">
        <v>63729</v>
      </c>
      <c r="TP10" s="2">
        <v>5257</v>
      </c>
      <c r="TQ10" s="2">
        <v>276333</v>
      </c>
      <c r="TR10" s="2">
        <v>5014</v>
      </c>
      <c r="TS10" s="2">
        <v>18728</v>
      </c>
      <c r="TT10" s="2">
        <v>158282</v>
      </c>
      <c r="TU10" s="2">
        <v>3472</v>
      </c>
      <c r="TV10" s="2">
        <v>237905</v>
      </c>
      <c r="TW10" s="2">
        <v>22271</v>
      </c>
      <c r="TX10" s="2">
        <v>6187</v>
      </c>
      <c r="TY10" s="2">
        <v>44168</v>
      </c>
      <c r="TZ10" s="2">
        <v>344690</v>
      </c>
      <c r="UA10" s="2">
        <v>0</v>
      </c>
      <c r="UB10" s="2">
        <v>560807</v>
      </c>
      <c r="UC10" s="2">
        <v>59310</v>
      </c>
      <c r="UD10" s="2">
        <v>109570</v>
      </c>
      <c r="UE10" s="2" t="s">
        <v>5</v>
      </c>
      <c r="UF10" s="2">
        <v>37315</v>
      </c>
      <c r="UG10" s="2">
        <v>13843</v>
      </c>
      <c r="UH10" s="2">
        <v>70878</v>
      </c>
      <c r="UI10" s="2">
        <v>165508</v>
      </c>
      <c r="UJ10" s="2">
        <v>141545</v>
      </c>
      <c r="UK10" s="2">
        <v>22919</v>
      </c>
      <c r="UL10" s="2">
        <v>4948</v>
      </c>
      <c r="UM10" s="2">
        <v>14245</v>
      </c>
      <c r="UN10" s="2">
        <v>1038850</v>
      </c>
      <c r="UO10" s="2">
        <v>76259</v>
      </c>
      <c r="UP10" s="2">
        <v>25722</v>
      </c>
      <c r="UQ10" s="2">
        <v>309219</v>
      </c>
      <c r="UR10" s="2">
        <v>42372</v>
      </c>
      <c r="US10" s="2">
        <v>62738</v>
      </c>
      <c r="UT10" s="2">
        <v>31142</v>
      </c>
      <c r="UU10" s="2">
        <v>96863</v>
      </c>
      <c r="UV10" s="2">
        <v>5024408</v>
      </c>
      <c r="UW10" s="2">
        <v>495</v>
      </c>
      <c r="UX10" s="2">
        <v>35121</v>
      </c>
      <c r="UY10" s="2">
        <v>3369372</v>
      </c>
      <c r="UZ10" s="2">
        <v>7709615</v>
      </c>
      <c r="VA10" s="2">
        <v>86848</v>
      </c>
      <c r="VB10" s="2">
        <v>70070</v>
      </c>
      <c r="VC10" s="2">
        <v>29865</v>
      </c>
      <c r="VD10" s="2">
        <v>1644</v>
      </c>
      <c r="VE10" s="2">
        <v>198321</v>
      </c>
      <c r="VF10" s="2">
        <v>836465</v>
      </c>
      <c r="VG10" s="2">
        <v>196284</v>
      </c>
      <c r="VH10" s="2">
        <v>94332</v>
      </c>
      <c r="VI10" s="2">
        <v>428259</v>
      </c>
      <c r="VJ10" s="2">
        <v>309432</v>
      </c>
      <c r="VK10" s="2">
        <v>10178</v>
      </c>
      <c r="VL10" s="2">
        <v>179645</v>
      </c>
      <c r="VM10" s="2">
        <v>90077</v>
      </c>
      <c r="VN10" s="2">
        <v>21579</v>
      </c>
      <c r="VO10" s="2">
        <v>65463</v>
      </c>
      <c r="VP10" s="2">
        <v>58620</v>
      </c>
      <c r="VQ10" s="2">
        <v>0</v>
      </c>
      <c r="VR10" s="2">
        <v>60576</v>
      </c>
      <c r="VS10" s="2">
        <v>2029442</v>
      </c>
      <c r="VT10" s="2">
        <v>18408</v>
      </c>
      <c r="VU10" s="2">
        <v>62813</v>
      </c>
      <c r="VV10" s="2">
        <v>43109</v>
      </c>
      <c r="VW10" s="2">
        <v>50744</v>
      </c>
      <c r="VX10" s="2">
        <v>32609</v>
      </c>
      <c r="VY10" s="2">
        <v>38328</v>
      </c>
      <c r="VZ10" s="2">
        <v>45623</v>
      </c>
      <c r="WA10" s="2">
        <v>45908</v>
      </c>
      <c r="WB10" s="2">
        <v>4579</v>
      </c>
      <c r="WC10" s="2">
        <v>76958</v>
      </c>
      <c r="WD10" s="2">
        <v>17738</v>
      </c>
      <c r="WE10" s="2">
        <v>20709</v>
      </c>
      <c r="WF10" s="2">
        <v>27078</v>
      </c>
      <c r="WG10" s="2">
        <v>51050</v>
      </c>
      <c r="WH10" s="2">
        <v>40086</v>
      </c>
      <c r="WI10" s="2">
        <v>40432</v>
      </c>
      <c r="WJ10" s="2">
        <v>125816</v>
      </c>
      <c r="WK10" s="2">
        <v>0</v>
      </c>
      <c r="WL10" s="2">
        <v>33019</v>
      </c>
      <c r="WM10" s="2">
        <v>110168</v>
      </c>
      <c r="WN10" s="2">
        <v>41121</v>
      </c>
      <c r="WO10" s="2">
        <v>57460</v>
      </c>
      <c r="WP10" s="2">
        <v>264573</v>
      </c>
      <c r="WQ10" s="2">
        <v>22492</v>
      </c>
      <c r="WR10" s="2">
        <v>742675</v>
      </c>
      <c r="WS10" s="2">
        <v>39483</v>
      </c>
      <c r="WT10" s="2">
        <v>11145</v>
      </c>
      <c r="WU10" s="2">
        <v>15205</v>
      </c>
      <c r="WV10" s="2">
        <v>54584</v>
      </c>
      <c r="WW10" s="2">
        <v>32747</v>
      </c>
      <c r="WX10" s="2">
        <v>4026</v>
      </c>
      <c r="WY10" s="2">
        <v>30479</v>
      </c>
      <c r="WZ10" s="2">
        <v>57219</v>
      </c>
      <c r="XA10" s="2">
        <v>7935</v>
      </c>
      <c r="XB10" s="2">
        <v>118128</v>
      </c>
      <c r="XC10" s="2">
        <v>5106</v>
      </c>
      <c r="XD10" s="2">
        <v>97514</v>
      </c>
      <c r="XE10" s="2">
        <v>379</v>
      </c>
      <c r="XF10" s="2" t="s">
        <v>5</v>
      </c>
      <c r="XG10" s="2">
        <v>102838</v>
      </c>
      <c r="XH10" s="2">
        <v>71831</v>
      </c>
      <c r="XI10" s="2">
        <v>17845</v>
      </c>
      <c r="XJ10" s="2">
        <v>44139</v>
      </c>
      <c r="XK10" s="2">
        <v>149002</v>
      </c>
      <c r="XL10" s="2">
        <v>149735</v>
      </c>
      <c r="XM10" s="2">
        <v>9763</v>
      </c>
      <c r="XN10" s="2">
        <v>416255</v>
      </c>
      <c r="XO10" s="2">
        <v>1841</v>
      </c>
      <c r="XP10" s="2">
        <v>31967</v>
      </c>
      <c r="XQ10" s="2">
        <v>140167</v>
      </c>
      <c r="XR10" s="2">
        <v>59746</v>
      </c>
      <c r="XS10" s="2">
        <v>120906</v>
      </c>
      <c r="XT10" s="2">
        <v>21905</v>
      </c>
      <c r="XU10" s="2">
        <v>44039</v>
      </c>
      <c r="XV10" s="2">
        <v>44152</v>
      </c>
      <c r="XW10" s="2">
        <v>56535</v>
      </c>
      <c r="XX10" s="2">
        <v>52719</v>
      </c>
      <c r="XY10" s="2">
        <v>100518</v>
      </c>
      <c r="XZ10" s="2">
        <v>40021</v>
      </c>
      <c r="YA10" s="2">
        <v>8519</v>
      </c>
      <c r="YB10" s="2">
        <v>74950</v>
      </c>
      <c r="YC10" s="2">
        <v>91605</v>
      </c>
      <c r="YD10" s="2">
        <v>68837</v>
      </c>
      <c r="YE10" s="2">
        <v>6955</v>
      </c>
      <c r="YF10" s="2" t="s">
        <v>5</v>
      </c>
      <c r="YG10" s="2">
        <v>103638</v>
      </c>
      <c r="YH10" s="2">
        <v>75469</v>
      </c>
      <c r="YI10" s="2">
        <v>167776</v>
      </c>
      <c r="YJ10" s="2">
        <v>31678</v>
      </c>
      <c r="YK10" s="2">
        <v>20305</v>
      </c>
      <c r="YL10" s="2">
        <v>57264</v>
      </c>
      <c r="YM10" s="2">
        <v>15030</v>
      </c>
      <c r="YN10" s="2">
        <v>183360</v>
      </c>
      <c r="YO10" s="2">
        <v>27855</v>
      </c>
      <c r="YP10" s="2">
        <v>38500</v>
      </c>
      <c r="YQ10" s="2">
        <v>62246</v>
      </c>
      <c r="YR10" s="2">
        <v>136477</v>
      </c>
      <c r="YS10" s="2">
        <v>148386</v>
      </c>
      <c r="YT10" s="2">
        <v>157748</v>
      </c>
      <c r="YU10" s="2">
        <v>23785</v>
      </c>
      <c r="YV10" s="2">
        <v>13436</v>
      </c>
      <c r="YW10" s="2">
        <v>213328</v>
      </c>
      <c r="YX10" s="2">
        <v>263962</v>
      </c>
      <c r="YY10" s="2">
        <v>55459</v>
      </c>
      <c r="YZ10" s="2">
        <v>377605</v>
      </c>
      <c r="ZA10" s="2">
        <v>36412</v>
      </c>
      <c r="ZB10" s="2">
        <v>75646</v>
      </c>
      <c r="ZC10" s="2">
        <v>122786</v>
      </c>
      <c r="ZD10" s="2">
        <v>69442</v>
      </c>
      <c r="ZE10" s="2">
        <v>642305</v>
      </c>
      <c r="ZF10" s="2">
        <v>8585</v>
      </c>
      <c r="ZG10" s="2">
        <v>37899</v>
      </c>
      <c r="ZH10" s="2">
        <v>10480</v>
      </c>
      <c r="ZI10" s="2">
        <v>26291</v>
      </c>
      <c r="ZJ10" s="2">
        <v>34076</v>
      </c>
      <c r="ZK10" s="2">
        <v>52672</v>
      </c>
      <c r="ZL10" s="2">
        <v>105525</v>
      </c>
      <c r="ZM10" s="2">
        <v>24706</v>
      </c>
      <c r="ZN10" s="2">
        <v>118171</v>
      </c>
      <c r="ZO10" s="2">
        <v>94694</v>
      </c>
      <c r="ZP10" s="2">
        <v>43849</v>
      </c>
      <c r="ZQ10" s="2">
        <v>15593</v>
      </c>
      <c r="ZR10" s="2">
        <v>10275113</v>
      </c>
      <c r="ZS10" s="2">
        <v>22859</v>
      </c>
      <c r="ZT10" s="2">
        <v>13137</v>
      </c>
      <c r="ZU10" s="2">
        <v>26094</v>
      </c>
      <c r="ZV10" s="2">
        <v>93275</v>
      </c>
      <c r="ZW10" s="2">
        <v>26010</v>
      </c>
      <c r="ZX10" s="2">
        <v>208982</v>
      </c>
      <c r="ZY10" s="2">
        <v>12203</v>
      </c>
      <c r="ZZ10" s="2">
        <v>246750</v>
      </c>
      <c r="AAA10" s="2">
        <v>46115</v>
      </c>
      <c r="AAB10" s="2">
        <v>30262</v>
      </c>
      <c r="AAC10" s="2">
        <v>50728</v>
      </c>
      <c r="AAD10" s="2">
        <v>81922</v>
      </c>
      <c r="AAE10" s="2">
        <v>49552</v>
      </c>
      <c r="AAF10" s="2">
        <v>25026</v>
      </c>
      <c r="AAG10" s="2">
        <v>11498</v>
      </c>
      <c r="AAH10" s="2">
        <v>52202</v>
      </c>
      <c r="AAI10" s="2">
        <v>80102</v>
      </c>
      <c r="AAJ10" s="2">
        <v>33734</v>
      </c>
      <c r="AAK10" s="2">
        <v>14272</v>
      </c>
      <c r="AAL10" s="2">
        <v>10012</v>
      </c>
      <c r="AAM10" s="2">
        <v>990</v>
      </c>
      <c r="AAN10" s="2">
        <v>52892</v>
      </c>
      <c r="AAO10" s="2">
        <v>9475</v>
      </c>
      <c r="AAP10" s="2">
        <v>646854</v>
      </c>
      <c r="AAQ10" s="2">
        <v>26012</v>
      </c>
      <c r="AAR10" s="2">
        <v>85555</v>
      </c>
      <c r="AAS10" s="2">
        <v>78189</v>
      </c>
      <c r="AAT10" s="2">
        <v>51247</v>
      </c>
      <c r="AAU10" s="2">
        <v>5125</v>
      </c>
      <c r="AAV10" s="2">
        <v>657460</v>
      </c>
      <c r="AAW10" s="2">
        <v>34584</v>
      </c>
      <c r="AAX10" s="2">
        <v>1702442</v>
      </c>
      <c r="AAY10" s="2" t="s">
        <v>5</v>
      </c>
      <c r="AAZ10" s="2">
        <v>1265045</v>
      </c>
      <c r="ABA10" s="2">
        <v>89006</v>
      </c>
      <c r="ABB10" s="2" t="s">
        <v>5</v>
      </c>
      <c r="ABC10" s="2">
        <v>195821</v>
      </c>
      <c r="ABD10" s="2">
        <v>100882</v>
      </c>
      <c r="ABE10" s="2">
        <v>6433</v>
      </c>
      <c r="ABF10" s="2">
        <v>70591</v>
      </c>
      <c r="ABG10" s="2">
        <v>33162</v>
      </c>
      <c r="ABH10" s="2">
        <v>18788</v>
      </c>
      <c r="ABI10" s="2">
        <v>14642</v>
      </c>
      <c r="ABJ10" s="2">
        <v>43737</v>
      </c>
      <c r="ABK10" s="2">
        <v>13603</v>
      </c>
      <c r="ABL10" s="2">
        <v>361750</v>
      </c>
      <c r="ABM10" s="2">
        <v>0</v>
      </c>
      <c r="ABN10" s="2">
        <v>61383</v>
      </c>
      <c r="ABO10" s="2">
        <v>381979</v>
      </c>
      <c r="ABP10" s="2">
        <v>183839</v>
      </c>
      <c r="ABQ10" s="2">
        <v>18218</v>
      </c>
      <c r="ABR10" s="2">
        <v>1104212</v>
      </c>
      <c r="ABS10" s="2">
        <v>89361</v>
      </c>
      <c r="ABT10" s="2">
        <v>26804</v>
      </c>
      <c r="ABU10" s="2">
        <v>12729</v>
      </c>
      <c r="ABV10" s="2">
        <v>93939</v>
      </c>
      <c r="ABW10" s="2">
        <v>77722</v>
      </c>
      <c r="ABX10" s="2">
        <v>28938</v>
      </c>
      <c r="ABY10" s="2">
        <v>13920</v>
      </c>
      <c r="ABZ10" s="2">
        <v>358974</v>
      </c>
      <c r="ACA10" s="2">
        <v>372117</v>
      </c>
      <c r="ACB10" s="2">
        <v>310556</v>
      </c>
      <c r="ACC10" s="2">
        <v>4247</v>
      </c>
      <c r="ACD10" s="2">
        <v>134819</v>
      </c>
      <c r="ACE10" s="2">
        <v>92575</v>
      </c>
      <c r="ACF10" s="2">
        <v>55535</v>
      </c>
      <c r="ACG10" s="2">
        <v>47459</v>
      </c>
      <c r="ACH10" s="2">
        <v>102764</v>
      </c>
      <c r="ACI10" s="2">
        <v>72462</v>
      </c>
      <c r="ACJ10" s="2">
        <v>66075</v>
      </c>
      <c r="ACK10" s="2">
        <v>75666</v>
      </c>
      <c r="ACL10" s="2">
        <v>6230</v>
      </c>
      <c r="ACM10" s="2">
        <v>64864</v>
      </c>
      <c r="ACN10" s="2">
        <v>75728</v>
      </c>
      <c r="ACO10" s="2">
        <v>37761</v>
      </c>
      <c r="ACP10" s="2">
        <v>49086</v>
      </c>
      <c r="ACQ10" s="2">
        <v>200224</v>
      </c>
      <c r="ACR10" s="2">
        <v>82184</v>
      </c>
      <c r="ACS10" s="2">
        <v>80891</v>
      </c>
      <c r="ACT10" s="2">
        <v>43701</v>
      </c>
      <c r="ACU10" s="2">
        <v>31942</v>
      </c>
      <c r="ACV10" s="2">
        <v>87199</v>
      </c>
      <c r="ACW10" s="2">
        <v>23880</v>
      </c>
      <c r="ACX10" s="2">
        <v>123782</v>
      </c>
      <c r="ACY10" s="2">
        <v>19950</v>
      </c>
      <c r="ACZ10" s="2">
        <v>268528</v>
      </c>
      <c r="ADA10" s="2">
        <v>144154</v>
      </c>
      <c r="ADB10" s="2">
        <v>15209</v>
      </c>
      <c r="ADC10" s="2">
        <v>6176</v>
      </c>
      <c r="ADD10" s="2">
        <v>80723</v>
      </c>
      <c r="ADE10" s="2">
        <v>14624</v>
      </c>
      <c r="ADF10" s="2">
        <v>61764</v>
      </c>
      <c r="ADG10" s="2">
        <v>112076</v>
      </c>
      <c r="ADH10" s="2">
        <v>51722</v>
      </c>
      <c r="ADI10" s="2">
        <v>153262</v>
      </c>
      <c r="ADJ10" s="2">
        <v>5900</v>
      </c>
      <c r="ADK10" s="2">
        <v>48321</v>
      </c>
      <c r="ADL10" s="2">
        <v>41311</v>
      </c>
      <c r="ADM10" s="2">
        <v>1361</v>
      </c>
      <c r="ADN10" s="2">
        <v>119122</v>
      </c>
      <c r="ADO10" s="2">
        <v>12051</v>
      </c>
      <c r="ADP10" s="2">
        <v>91925</v>
      </c>
      <c r="ADQ10" s="2">
        <v>68595</v>
      </c>
      <c r="ADR10" s="2">
        <v>33729</v>
      </c>
      <c r="ADS10" s="2">
        <v>119937</v>
      </c>
      <c r="ADT10" s="2">
        <v>75221</v>
      </c>
      <c r="ADU10" s="2">
        <v>26881</v>
      </c>
      <c r="ADV10" s="2">
        <v>34845</v>
      </c>
      <c r="ADW10" s="2">
        <v>27722</v>
      </c>
      <c r="ADX10" s="2">
        <v>73575</v>
      </c>
      <c r="ADY10" s="2">
        <v>82213</v>
      </c>
      <c r="ADZ10" s="2">
        <v>26836</v>
      </c>
      <c r="AEA10" s="2">
        <v>29632</v>
      </c>
      <c r="AEB10" s="2">
        <v>50815</v>
      </c>
      <c r="AEC10" s="2">
        <v>16225</v>
      </c>
      <c r="AED10" s="2">
        <v>243042</v>
      </c>
      <c r="AEE10" s="2">
        <v>27617</v>
      </c>
      <c r="AEF10" s="2">
        <v>202993</v>
      </c>
      <c r="AEG10" s="2">
        <v>35228</v>
      </c>
      <c r="AEH10" s="2">
        <v>20796</v>
      </c>
      <c r="AEI10" s="2">
        <v>32300</v>
      </c>
      <c r="AEJ10" s="2">
        <v>81104</v>
      </c>
      <c r="AEK10" s="2">
        <v>58492</v>
      </c>
      <c r="AEL10" s="2">
        <v>467904</v>
      </c>
      <c r="AEM10" s="2">
        <v>162118</v>
      </c>
      <c r="AEN10" s="2">
        <v>28601</v>
      </c>
      <c r="AEO10" s="2">
        <v>235652</v>
      </c>
      <c r="AEP10" s="2">
        <v>365528</v>
      </c>
      <c r="AEQ10" s="2">
        <v>28250</v>
      </c>
      <c r="AER10" s="2">
        <v>0</v>
      </c>
      <c r="AES10" s="2">
        <v>11308</v>
      </c>
      <c r="AET10" s="2">
        <v>85398</v>
      </c>
      <c r="AEU10" s="2">
        <v>320091</v>
      </c>
      <c r="AEV10" s="2">
        <v>14162</v>
      </c>
      <c r="AEW10" s="2">
        <v>132785</v>
      </c>
      <c r="AEX10" s="2">
        <v>12562</v>
      </c>
      <c r="AEY10" s="2">
        <v>42585</v>
      </c>
      <c r="AEZ10" s="2">
        <v>64697</v>
      </c>
      <c r="AFA10" s="2">
        <v>82654</v>
      </c>
      <c r="AFB10" s="2">
        <v>42764</v>
      </c>
      <c r="AFC10" s="2">
        <v>60043</v>
      </c>
      <c r="AFD10" s="2">
        <v>5115</v>
      </c>
      <c r="AFE10" s="2">
        <v>31115</v>
      </c>
      <c r="AFF10" s="2">
        <v>16646</v>
      </c>
      <c r="AFG10" s="2">
        <v>110896</v>
      </c>
      <c r="AFH10" s="2">
        <v>38706</v>
      </c>
      <c r="AFI10" s="2">
        <v>27569</v>
      </c>
      <c r="AFJ10" s="2">
        <v>15033</v>
      </c>
      <c r="AFK10" s="2">
        <v>81401</v>
      </c>
      <c r="AFL10" s="2">
        <v>121661</v>
      </c>
      <c r="AFM10" s="2">
        <v>120680</v>
      </c>
      <c r="AFN10" s="2">
        <v>56463</v>
      </c>
      <c r="AFO10" s="2">
        <v>91210</v>
      </c>
      <c r="AFP10" s="2">
        <v>102432</v>
      </c>
      <c r="AFQ10" s="2">
        <v>122163</v>
      </c>
      <c r="AFR10" s="2">
        <v>30459</v>
      </c>
      <c r="AFS10" s="2">
        <v>12518</v>
      </c>
      <c r="AFT10" s="2">
        <v>34748</v>
      </c>
      <c r="AFU10" s="2">
        <v>941571</v>
      </c>
      <c r="AFV10" s="2">
        <v>21484</v>
      </c>
      <c r="AFW10" s="2">
        <v>44610</v>
      </c>
      <c r="AFX10" s="2">
        <v>30965</v>
      </c>
      <c r="AFY10" s="2">
        <v>76149</v>
      </c>
      <c r="AFZ10" s="2">
        <v>69327</v>
      </c>
      <c r="AGA10" s="2">
        <v>28709</v>
      </c>
      <c r="AGB10" s="2">
        <v>124512</v>
      </c>
      <c r="AGC10" s="2">
        <v>126792</v>
      </c>
      <c r="AGD10" s="2">
        <v>76272</v>
      </c>
      <c r="AGE10" s="2">
        <v>274796</v>
      </c>
      <c r="AGF10" s="2">
        <v>37616</v>
      </c>
      <c r="AGG10" s="2">
        <v>74023</v>
      </c>
      <c r="AGH10" s="2">
        <v>80482</v>
      </c>
      <c r="AGI10" s="2">
        <v>83515</v>
      </c>
      <c r="AGJ10" s="2">
        <v>27339</v>
      </c>
      <c r="AGK10" s="2">
        <v>65713</v>
      </c>
      <c r="AGL10" s="2">
        <v>60091</v>
      </c>
      <c r="AGM10" s="2">
        <v>50450</v>
      </c>
      <c r="AGN10" s="2">
        <v>59338</v>
      </c>
      <c r="AGO10" s="2">
        <v>48379</v>
      </c>
      <c r="AGP10" s="2">
        <v>93177</v>
      </c>
      <c r="AGQ10" s="2">
        <v>292317</v>
      </c>
      <c r="AGR10" s="2">
        <v>666</v>
      </c>
      <c r="AGS10" s="2">
        <v>328187</v>
      </c>
      <c r="AGT10" s="2">
        <v>367</v>
      </c>
      <c r="AGU10" s="2">
        <v>159234</v>
      </c>
      <c r="AGV10" s="2">
        <v>172756</v>
      </c>
      <c r="AGW10" s="2">
        <v>130278</v>
      </c>
      <c r="AGX10" s="2">
        <v>9268</v>
      </c>
      <c r="AGY10" s="2">
        <v>49763</v>
      </c>
      <c r="AGZ10" s="2">
        <v>42100</v>
      </c>
      <c r="AHA10" s="2">
        <v>196758</v>
      </c>
      <c r="AHB10" s="2">
        <v>40470</v>
      </c>
      <c r="AHC10" s="2">
        <v>1235045</v>
      </c>
      <c r="AHD10" s="2">
        <v>10976</v>
      </c>
      <c r="AHE10" s="2">
        <v>42067</v>
      </c>
      <c r="AHF10" s="2">
        <v>216994</v>
      </c>
      <c r="AHG10" s="2">
        <v>126073</v>
      </c>
      <c r="AHH10" s="2">
        <v>28849</v>
      </c>
      <c r="AHI10" s="2">
        <v>377233</v>
      </c>
      <c r="AHJ10" s="2">
        <v>98049</v>
      </c>
      <c r="AHK10" s="2">
        <v>81785</v>
      </c>
      <c r="AHL10" s="2">
        <v>14915</v>
      </c>
      <c r="AHM10" s="2">
        <v>105444</v>
      </c>
      <c r="AHN10" s="2">
        <v>137655</v>
      </c>
      <c r="AHO10" s="2">
        <v>113019</v>
      </c>
      <c r="AHP10" s="2">
        <v>34608</v>
      </c>
      <c r="AHQ10" s="2">
        <v>193326</v>
      </c>
      <c r="AHR10" s="2">
        <v>183577</v>
      </c>
      <c r="AHS10" s="2">
        <v>56150</v>
      </c>
      <c r="AHT10" s="2">
        <v>54567</v>
      </c>
      <c r="AHU10" s="2">
        <v>70017</v>
      </c>
      <c r="AHV10" s="2">
        <v>54423</v>
      </c>
      <c r="AHW10" s="2">
        <v>66231</v>
      </c>
      <c r="AHX10" s="2">
        <v>47436</v>
      </c>
      <c r="AHY10" s="2">
        <v>5710666</v>
      </c>
      <c r="AHZ10" s="2">
        <v>303717</v>
      </c>
      <c r="AIA10" s="2">
        <v>73728</v>
      </c>
      <c r="AIB10" s="2">
        <v>75701</v>
      </c>
      <c r="AIC10" s="2">
        <v>51728</v>
      </c>
      <c r="AID10" s="2">
        <v>13806</v>
      </c>
      <c r="AIE10" s="2">
        <v>63294</v>
      </c>
      <c r="AIF10" s="2">
        <v>38258</v>
      </c>
      <c r="AIG10" s="2">
        <v>4078</v>
      </c>
      <c r="AIH10" s="2">
        <v>48836</v>
      </c>
      <c r="AII10" s="2">
        <v>20645</v>
      </c>
      <c r="AIJ10" s="2">
        <v>101994</v>
      </c>
      <c r="AIK10" s="2">
        <v>111234</v>
      </c>
      <c r="AIL10" s="2">
        <v>22708</v>
      </c>
      <c r="AIM10" s="2">
        <v>34012</v>
      </c>
      <c r="AIN10" s="2">
        <v>38828</v>
      </c>
      <c r="AIO10" s="2">
        <v>156761</v>
      </c>
      <c r="AIP10" s="2">
        <v>6571</v>
      </c>
      <c r="AIQ10" s="2">
        <v>49272</v>
      </c>
      <c r="AIR10" s="2">
        <v>10692</v>
      </c>
      <c r="AIS10" s="2">
        <v>64515</v>
      </c>
      <c r="AIT10" s="2">
        <v>24145</v>
      </c>
      <c r="AIU10" s="2">
        <v>18566</v>
      </c>
      <c r="AIV10" s="2">
        <v>1985</v>
      </c>
      <c r="AIW10" s="2">
        <v>34</v>
      </c>
      <c r="AIX10" s="2">
        <v>1985</v>
      </c>
      <c r="AIY10" s="2">
        <v>33095</v>
      </c>
      <c r="AIZ10" s="2">
        <v>36991</v>
      </c>
      <c r="AJA10" s="2">
        <v>149715</v>
      </c>
      <c r="AJB10" s="2">
        <v>19842</v>
      </c>
      <c r="AJC10" s="2">
        <v>27902</v>
      </c>
      <c r="AJD10" s="2">
        <v>9585</v>
      </c>
      <c r="AJE10" s="2">
        <v>70864</v>
      </c>
      <c r="AJF10" s="2">
        <v>24409</v>
      </c>
      <c r="AJG10" s="2">
        <v>331116</v>
      </c>
      <c r="AJH10" s="2">
        <v>31470</v>
      </c>
      <c r="AJI10" s="2">
        <v>3824</v>
      </c>
      <c r="AJJ10" s="2">
        <v>37100</v>
      </c>
      <c r="AJK10" s="2">
        <v>21185</v>
      </c>
      <c r="AJL10" s="2">
        <v>113229</v>
      </c>
      <c r="AJM10" s="2">
        <v>176278</v>
      </c>
      <c r="AJN10" s="2">
        <v>0</v>
      </c>
      <c r="AJO10" s="2">
        <v>170122</v>
      </c>
      <c r="AJP10" s="2">
        <v>21129</v>
      </c>
      <c r="AJQ10" s="2">
        <v>42671</v>
      </c>
      <c r="AJR10" s="2">
        <v>32649</v>
      </c>
      <c r="AJS10" s="2">
        <v>63968</v>
      </c>
      <c r="AJT10" s="2">
        <v>647260</v>
      </c>
      <c r="AJU10" s="2">
        <v>48920</v>
      </c>
      <c r="AJV10" s="2">
        <v>62877</v>
      </c>
      <c r="AJW10" s="2">
        <v>184265</v>
      </c>
      <c r="AJX10" s="2">
        <v>30892</v>
      </c>
      <c r="AJY10" s="2">
        <v>26436</v>
      </c>
      <c r="AJZ10" s="2">
        <v>536709</v>
      </c>
      <c r="AKA10" s="2">
        <v>67483</v>
      </c>
      <c r="AKB10" s="2">
        <v>15725</v>
      </c>
      <c r="AKC10" s="2">
        <v>55664</v>
      </c>
      <c r="AKD10" s="2">
        <v>68168</v>
      </c>
      <c r="AKE10" s="2">
        <v>1243683</v>
      </c>
      <c r="AKF10" s="2">
        <v>206374</v>
      </c>
      <c r="AKG10" s="2">
        <v>289414</v>
      </c>
      <c r="AKH10" s="2">
        <v>14756</v>
      </c>
      <c r="AKI10" s="2">
        <v>14486</v>
      </c>
      <c r="AKJ10" s="2">
        <v>139337</v>
      </c>
      <c r="AKK10" s="2">
        <v>294616</v>
      </c>
      <c r="AKL10" s="2">
        <v>368204</v>
      </c>
      <c r="AKM10" s="2">
        <v>2979</v>
      </c>
      <c r="AKN10" s="2">
        <v>97573</v>
      </c>
      <c r="AKO10" s="2">
        <v>1919</v>
      </c>
      <c r="AKP10" s="2">
        <v>103</v>
      </c>
      <c r="AKQ10" s="2">
        <v>37039</v>
      </c>
      <c r="AKR10" s="2">
        <v>112344</v>
      </c>
      <c r="AKS10" s="2">
        <v>105889</v>
      </c>
      <c r="AKT10" s="2">
        <v>173480</v>
      </c>
      <c r="AKU10" s="2">
        <v>186975</v>
      </c>
      <c r="AKV10" s="2">
        <v>2891</v>
      </c>
      <c r="AKW10" s="2">
        <v>0</v>
      </c>
      <c r="AKX10" s="2">
        <v>10849</v>
      </c>
      <c r="AKY10" s="2">
        <v>43309</v>
      </c>
      <c r="AKZ10" s="2">
        <v>50468</v>
      </c>
      <c r="ALA10" s="2">
        <v>116535</v>
      </c>
      <c r="ALB10" s="2">
        <v>185612</v>
      </c>
      <c r="ALC10" s="2">
        <v>176298</v>
      </c>
      <c r="ALD10" s="2">
        <v>87454</v>
      </c>
      <c r="ALE10" s="2">
        <v>504</v>
      </c>
      <c r="ALF10" s="2">
        <v>13944</v>
      </c>
      <c r="ALG10" s="2" t="s">
        <v>5</v>
      </c>
      <c r="ALH10" s="2">
        <v>30249</v>
      </c>
      <c r="ALI10" s="2">
        <v>145074</v>
      </c>
      <c r="ALJ10" s="2">
        <v>61302</v>
      </c>
      <c r="ALK10" s="2" t="s">
        <v>5</v>
      </c>
      <c r="ALL10" s="2">
        <v>19541</v>
      </c>
      <c r="ALM10" s="2">
        <v>158617</v>
      </c>
      <c r="ALN10" s="2">
        <v>122816</v>
      </c>
      <c r="ALO10" s="2">
        <v>88213</v>
      </c>
      <c r="ALP10" s="2">
        <v>38136</v>
      </c>
      <c r="ALQ10" s="2">
        <v>17996</v>
      </c>
      <c r="ALR10" s="2">
        <v>16598</v>
      </c>
      <c r="ALS10" s="2">
        <v>436965</v>
      </c>
      <c r="ALT10" s="2">
        <v>182478</v>
      </c>
      <c r="ALU10" s="2">
        <v>526584</v>
      </c>
      <c r="ALV10" s="2">
        <v>435232</v>
      </c>
      <c r="ALW10" s="2">
        <v>26204</v>
      </c>
      <c r="ALX10" s="2">
        <v>148478</v>
      </c>
      <c r="ALY10" s="2">
        <v>117477</v>
      </c>
      <c r="ALZ10" s="2">
        <v>270823</v>
      </c>
      <c r="AMA10" s="2">
        <v>637500</v>
      </c>
      <c r="AMB10" s="2">
        <v>62912160</v>
      </c>
      <c r="AMC10" s="2">
        <v>0</v>
      </c>
      <c r="AMD10" s="2">
        <v>20367</v>
      </c>
      <c r="AME10" s="2">
        <v>9632</v>
      </c>
      <c r="AMF10" s="2">
        <v>82136</v>
      </c>
      <c r="AMG10" s="2">
        <v>23213</v>
      </c>
      <c r="AMH10" s="2">
        <v>2888319</v>
      </c>
      <c r="AMI10" s="2">
        <v>1575240</v>
      </c>
      <c r="AMJ10" s="2">
        <v>106827</v>
      </c>
      <c r="AMK10" s="2">
        <v>39680</v>
      </c>
      <c r="AML10" s="2">
        <v>4001</v>
      </c>
      <c r="AMM10" s="2" t="s">
        <v>5</v>
      </c>
      <c r="AMN10" s="2">
        <v>254245</v>
      </c>
      <c r="AMO10" s="2">
        <v>62265</v>
      </c>
      <c r="AMP10" s="2">
        <v>281498</v>
      </c>
      <c r="AMQ10" s="2">
        <v>32443</v>
      </c>
      <c r="AMR10" s="2">
        <v>0</v>
      </c>
      <c r="AMS10" s="2">
        <v>13883</v>
      </c>
      <c r="AMT10" s="2">
        <v>589</v>
      </c>
      <c r="AMU10" s="2">
        <v>641</v>
      </c>
      <c r="AMV10" s="2">
        <v>8798880</v>
      </c>
      <c r="AMW10" s="2">
        <v>124618</v>
      </c>
      <c r="AMX10" s="2">
        <v>13223</v>
      </c>
      <c r="AMY10" s="2">
        <v>8191</v>
      </c>
      <c r="AMZ10" s="2">
        <v>180572</v>
      </c>
      <c r="ANA10" s="2">
        <v>93195</v>
      </c>
      <c r="ANB10" s="2">
        <v>106076</v>
      </c>
      <c r="ANC10" s="2">
        <v>19108</v>
      </c>
      <c r="AND10" s="2">
        <v>36060</v>
      </c>
      <c r="ANE10" s="2">
        <v>362972</v>
      </c>
      <c r="ANF10" s="2">
        <v>23043</v>
      </c>
      <c r="ANG10" s="2">
        <v>58512</v>
      </c>
      <c r="ANH10" s="2">
        <v>597</v>
      </c>
      <c r="ANI10" s="2">
        <v>60683</v>
      </c>
      <c r="ANJ10" s="2">
        <v>12025</v>
      </c>
      <c r="ANK10" s="2">
        <v>27968</v>
      </c>
      <c r="ANL10" s="2">
        <v>13660</v>
      </c>
      <c r="ANM10" s="2">
        <v>126948</v>
      </c>
      <c r="ANN10" s="2">
        <v>135132</v>
      </c>
      <c r="ANO10" s="2">
        <v>80449</v>
      </c>
      <c r="ANP10" s="2">
        <v>78759</v>
      </c>
      <c r="ANQ10" s="2">
        <v>202667</v>
      </c>
      <c r="ANR10" s="2">
        <v>18113</v>
      </c>
      <c r="ANS10" s="2" t="s">
        <v>5</v>
      </c>
      <c r="ANT10" s="2">
        <v>52308</v>
      </c>
      <c r="ANU10" s="2">
        <v>250258</v>
      </c>
      <c r="ANV10" s="2">
        <v>204055</v>
      </c>
      <c r="ANW10" s="2">
        <v>4977</v>
      </c>
      <c r="ANX10" s="2">
        <v>63142</v>
      </c>
      <c r="ANY10" s="2">
        <v>366596</v>
      </c>
      <c r="ANZ10" s="2">
        <v>73081</v>
      </c>
      <c r="AOA10" s="2">
        <v>32770</v>
      </c>
      <c r="AOB10" s="2">
        <v>129818</v>
      </c>
      <c r="AOC10" s="2">
        <v>36278</v>
      </c>
      <c r="AOD10" s="2">
        <v>7348</v>
      </c>
      <c r="AOE10" s="2">
        <v>5213</v>
      </c>
      <c r="AOF10" s="2">
        <v>35368</v>
      </c>
      <c r="AOG10" s="2">
        <v>299219</v>
      </c>
      <c r="AOH10" s="2">
        <v>43105</v>
      </c>
      <c r="AOI10" s="2">
        <v>20592</v>
      </c>
      <c r="AOJ10" s="2">
        <v>24545</v>
      </c>
      <c r="AOK10" s="2">
        <v>20587</v>
      </c>
      <c r="AOL10" s="2">
        <v>21737</v>
      </c>
      <c r="AOM10" s="2">
        <v>97368</v>
      </c>
      <c r="AON10" s="2">
        <v>10023</v>
      </c>
      <c r="AOO10" s="2">
        <v>62361</v>
      </c>
      <c r="AOP10" s="2">
        <v>357277</v>
      </c>
      <c r="AOQ10" s="2">
        <v>19623</v>
      </c>
      <c r="AOR10" s="2">
        <v>44418</v>
      </c>
      <c r="AOS10" s="2">
        <v>4615992</v>
      </c>
      <c r="AOT10" s="2">
        <v>993</v>
      </c>
      <c r="AOU10" s="2">
        <v>367163</v>
      </c>
      <c r="AOV10" s="2">
        <v>89894</v>
      </c>
      <c r="AOW10" s="2">
        <v>407615</v>
      </c>
      <c r="AOX10" s="2">
        <v>65877</v>
      </c>
      <c r="AOY10" s="2">
        <v>45695</v>
      </c>
      <c r="AOZ10" s="2">
        <v>45803</v>
      </c>
      <c r="APA10" s="2">
        <v>18988</v>
      </c>
      <c r="APB10" s="2">
        <v>130273</v>
      </c>
      <c r="APC10" s="2">
        <v>39297</v>
      </c>
      <c r="APD10" s="2">
        <v>77586</v>
      </c>
      <c r="APE10" s="2">
        <v>45208</v>
      </c>
      <c r="APF10" s="2">
        <v>30334</v>
      </c>
      <c r="APG10" s="2">
        <v>1076636</v>
      </c>
      <c r="APH10" s="2">
        <v>231410</v>
      </c>
      <c r="API10" s="2">
        <v>161292</v>
      </c>
      <c r="APJ10" s="2">
        <v>65199</v>
      </c>
      <c r="APK10" s="2">
        <v>103382</v>
      </c>
      <c r="APL10" s="2">
        <v>3221</v>
      </c>
      <c r="APM10" s="2">
        <v>17155</v>
      </c>
      <c r="APN10" s="2">
        <v>64876</v>
      </c>
      <c r="APO10" s="2">
        <v>35420</v>
      </c>
      <c r="APP10" s="2">
        <v>134391</v>
      </c>
      <c r="APQ10" s="2">
        <v>274169</v>
      </c>
      <c r="APR10" s="2">
        <v>16335</v>
      </c>
      <c r="APS10" s="2">
        <v>59888</v>
      </c>
      <c r="APT10" s="2">
        <v>147436</v>
      </c>
      <c r="APU10" s="2">
        <v>297319</v>
      </c>
      <c r="APV10" s="2">
        <v>25250</v>
      </c>
      <c r="APW10" s="2">
        <v>103226</v>
      </c>
      <c r="APX10" s="2">
        <v>61951</v>
      </c>
      <c r="APY10" s="2">
        <v>15344</v>
      </c>
      <c r="APZ10" s="2">
        <v>282394</v>
      </c>
      <c r="AQA10" s="2">
        <v>148152</v>
      </c>
      <c r="AQB10" s="2">
        <v>167221</v>
      </c>
      <c r="AQC10" s="2">
        <v>18408</v>
      </c>
      <c r="AQD10" s="2">
        <v>31947</v>
      </c>
      <c r="AQE10" s="2">
        <v>17101</v>
      </c>
      <c r="AQF10" s="2">
        <v>23413</v>
      </c>
      <c r="AQG10" s="2">
        <v>19577</v>
      </c>
      <c r="AQH10" s="2">
        <v>14877</v>
      </c>
      <c r="AQI10" s="2">
        <v>59071</v>
      </c>
      <c r="AQJ10" s="2">
        <v>177042</v>
      </c>
      <c r="AQK10" s="2">
        <v>97321</v>
      </c>
      <c r="AQL10" s="2">
        <v>34610</v>
      </c>
      <c r="AQM10" s="2">
        <v>208580</v>
      </c>
      <c r="AQN10" s="2">
        <v>364277</v>
      </c>
      <c r="AQO10" s="2">
        <v>54436</v>
      </c>
      <c r="AQP10" s="2">
        <v>75646</v>
      </c>
      <c r="AQQ10" s="2">
        <v>31675</v>
      </c>
      <c r="AQR10" s="2">
        <v>197901</v>
      </c>
      <c r="AQS10" s="2">
        <v>21418</v>
      </c>
      <c r="AQT10" s="2">
        <v>0</v>
      </c>
      <c r="AQU10" s="2">
        <v>22166</v>
      </c>
      <c r="AQV10" s="2">
        <v>80</v>
      </c>
      <c r="AQW10" s="2">
        <v>1207</v>
      </c>
      <c r="AQX10" s="2">
        <v>17980</v>
      </c>
      <c r="AQY10" s="2">
        <v>38956</v>
      </c>
      <c r="AQZ10" s="2">
        <v>6765</v>
      </c>
      <c r="ARA10" s="2">
        <v>1215270</v>
      </c>
      <c r="ARB10" s="2">
        <v>44905</v>
      </c>
      <c r="ARC10" s="2">
        <v>171912</v>
      </c>
      <c r="ARD10" s="2">
        <v>819248</v>
      </c>
      <c r="ARE10" s="2">
        <v>58961</v>
      </c>
      <c r="ARF10" s="2">
        <v>170665</v>
      </c>
      <c r="ARG10" s="2">
        <v>127442</v>
      </c>
      <c r="ARH10" s="2">
        <v>140099</v>
      </c>
      <c r="ARI10" s="2">
        <v>43958</v>
      </c>
      <c r="ARJ10" s="2">
        <v>113173</v>
      </c>
      <c r="ARK10" s="2">
        <v>111906</v>
      </c>
      <c r="ARL10" s="2">
        <v>41661</v>
      </c>
      <c r="ARM10" s="2">
        <v>51309</v>
      </c>
      <c r="ARN10" s="2">
        <v>187753</v>
      </c>
      <c r="ARO10" s="2">
        <v>165804</v>
      </c>
      <c r="ARP10" s="2">
        <v>75202</v>
      </c>
      <c r="ARQ10" s="2">
        <v>15733</v>
      </c>
      <c r="ARR10" s="2">
        <v>958401</v>
      </c>
      <c r="ARS10" s="2">
        <v>196558</v>
      </c>
      <c r="ART10" s="2">
        <v>79275</v>
      </c>
      <c r="ARU10" s="2">
        <v>151901</v>
      </c>
      <c r="ARV10" s="2">
        <v>33762</v>
      </c>
      <c r="ARW10" s="2">
        <v>267018</v>
      </c>
      <c r="ARX10" s="2">
        <v>457275</v>
      </c>
      <c r="ARY10" s="2">
        <v>186344</v>
      </c>
      <c r="ARZ10" s="2">
        <v>64070</v>
      </c>
      <c r="ASA10" s="2">
        <v>30496</v>
      </c>
      <c r="ASB10" s="2">
        <v>447372</v>
      </c>
      <c r="ASC10" s="2">
        <v>38715</v>
      </c>
      <c r="ASD10" s="2">
        <v>37648</v>
      </c>
      <c r="ASE10" s="2" t="s">
        <v>5</v>
      </c>
      <c r="ASF10" s="2">
        <v>51983</v>
      </c>
      <c r="ASG10" s="2">
        <v>137521</v>
      </c>
      <c r="ASH10" s="2">
        <v>5928</v>
      </c>
      <c r="ASI10" s="2">
        <v>19410</v>
      </c>
      <c r="ASJ10" s="2">
        <v>46494</v>
      </c>
      <c r="ASK10" s="2">
        <v>1350357</v>
      </c>
      <c r="ASL10" s="2">
        <v>198681</v>
      </c>
      <c r="ASM10" s="2">
        <v>12048</v>
      </c>
      <c r="ASN10" s="2">
        <v>4</v>
      </c>
      <c r="ASO10" s="2">
        <v>50147</v>
      </c>
      <c r="ASP10" s="2">
        <v>37561</v>
      </c>
      <c r="ASQ10" s="2" t="s">
        <v>5</v>
      </c>
      <c r="ASR10" s="2">
        <v>1441742</v>
      </c>
      <c r="ASS10" s="2" t="s">
        <v>5</v>
      </c>
      <c r="AST10" s="2">
        <v>54657</v>
      </c>
      <c r="ASU10" s="2">
        <v>41356</v>
      </c>
      <c r="ASV10" s="2">
        <v>3</v>
      </c>
      <c r="ASW10" s="2">
        <v>21056</v>
      </c>
      <c r="ASX10" s="2">
        <v>9889</v>
      </c>
      <c r="ASY10" s="2">
        <v>44520</v>
      </c>
      <c r="ASZ10" s="2">
        <v>24670</v>
      </c>
      <c r="ATA10" s="2">
        <v>69588</v>
      </c>
      <c r="ATB10" s="2">
        <v>5636</v>
      </c>
      <c r="ATC10" s="2">
        <v>699799</v>
      </c>
      <c r="ATD10" s="2">
        <v>522991</v>
      </c>
      <c r="ATE10" s="2">
        <v>1177688</v>
      </c>
      <c r="ATF10" s="2">
        <v>17374</v>
      </c>
      <c r="ATG10" s="2">
        <v>37694</v>
      </c>
      <c r="ATH10" s="2">
        <v>252062</v>
      </c>
      <c r="ATI10" s="2">
        <v>18621</v>
      </c>
      <c r="ATJ10" s="2">
        <v>147663</v>
      </c>
      <c r="ATK10" s="2">
        <v>106425</v>
      </c>
      <c r="ATL10" s="2">
        <v>10053</v>
      </c>
      <c r="ATM10" s="2">
        <v>343296</v>
      </c>
      <c r="ATN10" s="2">
        <v>82785</v>
      </c>
      <c r="ATO10" s="2">
        <v>14607</v>
      </c>
      <c r="ATP10" s="2">
        <v>71760</v>
      </c>
      <c r="ATQ10" s="2">
        <v>81521</v>
      </c>
      <c r="ATR10" s="2">
        <v>38275</v>
      </c>
      <c r="ATS10" s="2">
        <v>32148</v>
      </c>
      <c r="ATT10" s="2">
        <v>180615</v>
      </c>
      <c r="ATU10" s="2">
        <v>12547</v>
      </c>
      <c r="ATV10" s="2">
        <v>31731</v>
      </c>
      <c r="ATW10" s="2">
        <v>167389</v>
      </c>
      <c r="ATX10" s="2">
        <v>363630</v>
      </c>
      <c r="ATY10" s="2">
        <v>58634</v>
      </c>
      <c r="ATZ10" s="2">
        <v>431820</v>
      </c>
      <c r="AUA10" s="2">
        <v>241087</v>
      </c>
      <c r="AUB10" s="2">
        <v>53201</v>
      </c>
      <c r="AUC10" s="2">
        <v>3026</v>
      </c>
      <c r="AUD10" s="2">
        <v>153484</v>
      </c>
      <c r="AUE10" s="2">
        <v>380034</v>
      </c>
      <c r="AUF10" s="2">
        <v>72269</v>
      </c>
      <c r="AUG10" s="2">
        <v>44254</v>
      </c>
      <c r="AUH10" s="2">
        <v>63121</v>
      </c>
      <c r="AUI10" s="2">
        <v>106164</v>
      </c>
      <c r="AUJ10" s="2">
        <v>99808</v>
      </c>
      <c r="AUK10" s="2">
        <v>398231</v>
      </c>
      <c r="AUL10" s="2">
        <v>5706</v>
      </c>
      <c r="AUM10" s="2" t="s">
        <v>5</v>
      </c>
      <c r="AUN10" s="2">
        <v>182354</v>
      </c>
      <c r="AUO10" s="2">
        <v>38167</v>
      </c>
      <c r="AUP10" s="2">
        <v>26932</v>
      </c>
      <c r="AUQ10" s="2">
        <v>59619</v>
      </c>
      <c r="AUR10" s="2">
        <v>372500</v>
      </c>
      <c r="AUS10" s="2">
        <v>59218</v>
      </c>
      <c r="AUT10" s="2">
        <v>45481</v>
      </c>
      <c r="AUU10" s="2">
        <v>28455</v>
      </c>
      <c r="AUV10" s="2">
        <v>90860</v>
      </c>
      <c r="AUW10" s="2" t="s">
        <v>5</v>
      </c>
      <c r="AUX10" s="2">
        <v>14817</v>
      </c>
      <c r="AUY10" s="2">
        <v>691</v>
      </c>
      <c r="AUZ10" s="2">
        <v>15039</v>
      </c>
      <c r="AVA10" s="2">
        <v>274786</v>
      </c>
      <c r="AVB10" s="2">
        <v>82016</v>
      </c>
      <c r="AVC10" s="2">
        <v>39692</v>
      </c>
      <c r="AVD10" s="2">
        <v>50904</v>
      </c>
      <c r="AVE10" s="2">
        <v>101742</v>
      </c>
      <c r="AVF10" s="2">
        <v>285428</v>
      </c>
      <c r="AVG10" s="2">
        <v>92881</v>
      </c>
      <c r="AVH10" s="2">
        <v>10740</v>
      </c>
      <c r="AVI10" s="2">
        <v>137486</v>
      </c>
      <c r="AVJ10" s="2">
        <v>33678</v>
      </c>
      <c r="AVK10" s="2">
        <v>90917</v>
      </c>
      <c r="AVL10" s="2">
        <v>293576</v>
      </c>
      <c r="AVM10" s="2">
        <v>177792</v>
      </c>
      <c r="AVN10" s="2">
        <v>46028</v>
      </c>
      <c r="AVO10" s="2">
        <v>199750</v>
      </c>
      <c r="AVP10" s="2">
        <v>65338</v>
      </c>
      <c r="AVQ10" s="2">
        <v>86854</v>
      </c>
      <c r="AVR10" s="2">
        <v>3756</v>
      </c>
      <c r="AVS10" s="2">
        <v>18519</v>
      </c>
      <c r="AVT10" s="2">
        <v>167010</v>
      </c>
      <c r="AVU10" s="2">
        <v>33401</v>
      </c>
      <c r="AVV10" s="2">
        <v>78153</v>
      </c>
      <c r="AVW10" s="2">
        <v>25523</v>
      </c>
      <c r="AVX10" s="2">
        <v>7036</v>
      </c>
      <c r="AVY10" s="2">
        <v>31442</v>
      </c>
      <c r="AVZ10" s="2">
        <v>33978</v>
      </c>
      <c r="AWA10" s="2">
        <v>69313</v>
      </c>
      <c r="AWB10" s="2">
        <v>21634</v>
      </c>
      <c r="AWC10" s="2">
        <v>34261</v>
      </c>
      <c r="AWD10" s="2">
        <v>77158</v>
      </c>
      <c r="AWE10" s="2">
        <v>45052</v>
      </c>
      <c r="AWF10" s="2">
        <v>5582</v>
      </c>
      <c r="AWG10" s="2">
        <v>133265</v>
      </c>
      <c r="AWH10" s="2">
        <v>57482</v>
      </c>
      <c r="AWI10" s="2">
        <v>163325</v>
      </c>
      <c r="AWJ10" s="2">
        <v>76391</v>
      </c>
      <c r="AWK10" s="2">
        <v>41123</v>
      </c>
      <c r="AWL10" s="2">
        <v>17028</v>
      </c>
      <c r="AWM10" s="2">
        <v>51514</v>
      </c>
      <c r="AWN10" s="2">
        <v>103377</v>
      </c>
      <c r="AWO10" s="2">
        <v>71012</v>
      </c>
      <c r="AWP10" s="2">
        <v>10300</v>
      </c>
      <c r="AWQ10" s="2">
        <v>12141</v>
      </c>
      <c r="AWR10" s="2">
        <v>30591</v>
      </c>
      <c r="AWS10" s="2">
        <v>39929</v>
      </c>
      <c r="AWT10" s="2" t="s">
        <v>5</v>
      </c>
      <c r="AWU10" s="2">
        <v>42516</v>
      </c>
      <c r="AWV10" s="2">
        <v>162316</v>
      </c>
      <c r="AWW10" s="2">
        <v>22900</v>
      </c>
      <c r="AWX10" s="2">
        <v>23081</v>
      </c>
      <c r="AWY10" s="2">
        <v>88143</v>
      </c>
      <c r="AWZ10" s="2">
        <v>106654</v>
      </c>
      <c r="AXA10" s="2">
        <v>21800</v>
      </c>
      <c r="AXB10" s="2">
        <v>20762</v>
      </c>
      <c r="AXC10" s="2">
        <v>48527</v>
      </c>
      <c r="AXD10" s="2">
        <v>5519</v>
      </c>
      <c r="AXE10" s="2">
        <v>14296</v>
      </c>
      <c r="AXF10" s="2">
        <v>49368</v>
      </c>
      <c r="AXG10" s="2">
        <v>883024</v>
      </c>
      <c r="AXH10" s="2" t="s">
        <v>5</v>
      </c>
      <c r="AXI10" s="2">
        <v>66004</v>
      </c>
      <c r="AXJ10" s="2">
        <v>1584</v>
      </c>
      <c r="AXK10" s="2">
        <v>12597</v>
      </c>
      <c r="AXL10" s="2">
        <v>415315</v>
      </c>
      <c r="AXM10" s="2">
        <v>46775</v>
      </c>
      <c r="AXN10" s="2">
        <v>177571</v>
      </c>
      <c r="AXO10" s="2">
        <v>45374</v>
      </c>
      <c r="AXP10" s="2">
        <v>9837</v>
      </c>
      <c r="AXQ10" s="2">
        <v>47789</v>
      </c>
      <c r="AXR10" s="2">
        <v>561582</v>
      </c>
      <c r="AXS10" s="2">
        <v>2992</v>
      </c>
      <c r="AXT10" s="2">
        <v>43383</v>
      </c>
      <c r="AXU10" s="2">
        <v>499066</v>
      </c>
      <c r="AXV10" s="2">
        <v>15849</v>
      </c>
      <c r="AXW10" s="2">
        <v>1456157</v>
      </c>
      <c r="AXX10" s="2">
        <v>106596</v>
      </c>
      <c r="AXY10" s="2">
        <v>20135</v>
      </c>
      <c r="AXZ10" s="2">
        <v>103572</v>
      </c>
      <c r="AYA10" s="2">
        <v>59864</v>
      </c>
      <c r="AYB10" s="2">
        <v>6522</v>
      </c>
      <c r="AYC10" s="2">
        <v>10396</v>
      </c>
      <c r="AYD10" s="2">
        <v>66983</v>
      </c>
      <c r="AYE10" s="2">
        <v>1440524</v>
      </c>
      <c r="AYF10" s="2">
        <v>0</v>
      </c>
      <c r="AYG10" s="2">
        <v>174516</v>
      </c>
      <c r="AYH10" s="2">
        <v>232423</v>
      </c>
      <c r="AYI10" s="2">
        <v>119785</v>
      </c>
      <c r="AYJ10" s="2">
        <v>10720</v>
      </c>
      <c r="AYK10" s="2">
        <v>10435</v>
      </c>
      <c r="AYL10" s="2">
        <v>28628</v>
      </c>
      <c r="AYM10" s="2">
        <v>64463</v>
      </c>
      <c r="AYN10" s="2">
        <v>103068</v>
      </c>
      <c r="AYO10" s="2">
        <v>239105</v>
      </c>
      <c r="AYP10" s="2">
        <v>6735</v>
      </c>
      <c r="AYQ10" s="2">
        <v>37801</v>
      </c>
      <c r="AYR10" s="2">
        <v>60414</v>
      </c>
      <c r="AYS10" s="2">
        <v>53734</v>
      </c>
      <c r="AYT10" s="2">
        <v>281354</v>
      </c>
      <c r="AYU10" s="2">
        <v>221809</v>
      </c>
      <c r="AYV10" s="2">
        <v>238670</v>
      </c>
      <c r="AYW10" s="2">
        <v>250796</v>
      </c>
      <c r="AYX10" s="2">
        <v>618912</v>
      </c>
      <c r="AYY10" s="2">
        <v>45358</v>
      </c>
      <c r="AYZ10" s="2">
        <v>87115</v>
      </c>
      <c r="AZA10" s="2">
        <v>87549</v>
      </c>
      <c r="AZB10" s="2">
        <v>17135</v>
      </c>
      <c r="AZC10" s="2">
        <v>22638</v>
      </c>
      <c r="AZD10" s="2">
        <v>6528</v>
      </c>
      <c r="AZE10" s="2">
        <v>1169956</v>
      </c>
      <c r="AZF10" s="2">
        <v>401462</v>
      </c>
      <c r="AZG10" s="2">
        <v>899324</v>
      </c>
      <c r="AZH10" s="2">
        <v>3045370</v>
      </c>
      <c r="AZI10" s="2">
        <v>102766</v>
      </c>
      <c r="AZJ10" s="2">
        <v>242384</v>
      </c>
      <c r="AZK10" s="2">
        <v>125269</v>
      </c>
      <c r="AZL10" s="2">
        <v>64706</v>
      </c>
      <c r="AZM10" s="2">
        <v>65583</v>
      </c>
      <c r="AZN10" s="2">
        <v>51223</v>
      </c>
      <c r="AZO10" s="2" t="s">
        <v>5</v>
      </c>
      <c r="AZP10" s="2">
        <v>1568110</v>
      </c>
      <c r="AZQ10" s="2">
        <v>0</v>
      </c>
      <c r="AZR10" s="2">
        <v>165769</v>
      </c>
      <c r="AZS10" s="2">
        <v>67307</v>
      </c>
      <c r="AZT10" s="2">
        <v>117799</v>
      </c>
      <c r="AZU10" s="2">
        <v>63702</v>
      </c>
      <c r="AZV10" s="2">
        <v>1768979</v>
      </c>
      <c r="AZW10" s="2">
        <v>107097</v>
      </c>
      <c r="AZX10" s="2">
        <v>104346</v>
      </c>
      <c r="AZY10" s="2">
        <v>17</v>
      </c>
      <c r="AZZ10" s="2">
        <v>1104936</v>
      </c>
      <c r="BAA10" s="2">
        <v>15186</v>
      </c>
      <c r="BAB10" s="2">
        <v>52720</v>
      </c>
      <c r="BAC10" s="2">
        <v>1880906</v>
      </c>
      <c r="BAD10" s="2">
        <v>72449</v>
      </c>
      <c r="BAE10" s="2">
        <v>105</v>
      </c>
      <c r="BAF10" s="2">
        <v>13465243</v>
      </c>
      <c r="BAG10" s="2">
        <v>80060</v>
      </c>
      <c r="BAH10" s="2">
        <v>327846</v>
      </c>
      <c r="BAI10" s="2">
        <v>0</v>
      </c>
      <c r="BAJ10" s="2">
        <v>43378</v>
      </c>
      <c r="BAK10" s="2">
        <v>21170</v>
      </c>
      <c r="BAL10" s="2">
        <v>30047</v>
      </c>
      <c r="BAM10" s="2">
        <v>28798</v>
      </c>
      <c r="BAN10" s="2">
        <v>65309</v>
      </c>
      <c r="BAO10" s="2">
        <v>942750</v>
      </c>
      <c r="BAP10" s="2">
        <v>102022</v>
      </c>
      <c r="BAQ10" s="2">
        <v>39096</v>
      </c>
      <c r="BAR10" s="2">
        <v>37684</v>
      </c>
      <c r="BAS10" s="2">
        <v>8492</v>
      </c>
      <c r="BAT10" s="2">
        <v>190132</v>
      </c>
      <c r="BAU10" s="2">
        <v>149089</v>
      </c>
      <c r="BAV10" s="2">
        <v>212054</v>
      </c>
      <c r="BAW10" s="2">
        <v>184219</v>
      </c>
      <c r="BAX10" s="2">
        <v>51253</v>
      </c>
      <c r="BAY10" s="2">
        <v>34027</v>
      </c>
      <c r="BAZ10" s="2">
        <v>123191</v>
      </c>
      <c r="BBA10" s="2">
        <v>76296</v>
      </c>
      <c r="BBB10" s="2">
        <v>645880</v>
      </c>
      <c r="BBC10" s="2">
        <v>115169</v>
      </c>
      <c r="BBD10" s="2">
        <v>48426</v>
      </c>
      <c r="BBE10" s="2">
        <v>143064</v>
      </c>
      <c r="BBF10" s="2">
        <v>165233</v>
      </c>
      <c r="BBG10" s="2">
        <v>54279</v>
      </c>
      <c r="BBH10" s="2">
        <v>50003</v>
      </c>
      <c r="BBI10" s="2">
        <v>10392</v>
      </c>
      <c r="BBJ10" s="2">
        <v>1217297</v>
      </c>
      <c r="BBK10" s="2">
        <v>36246</v>
      </c>
      <c r="BBL10" s="2">
        <v>38303</v>
      </c>
      <c r="BBM10" s="2">
        <v>13377</v>
      </c>
      <c r="BBN10" s="2">
        <v>16591</v>
      </c>
      <c r="BBO10" s="2">
        <v>348172</v>
      </c>
      <c r="BBP10" s="2">
        <v>160210</v>
      </c>
      <c r="BBQ10" s="2">
        <v>101156</v>
      </c>
      <c r="BBR10" s="2">
        <v>12294</v>
      </c>
      <c r="BBS10" s="2">
        <v>130478</v>
      </c>
      <c r="BBT10" s="2">
        <v>546927</v>
      </c>
      <c r="BBU10" s="2">
        <v>5441</v>
      </c>
      <c r="BBV10" s="2">
        <v>63098</v>
      </c>
      <c r="BBW10" s="2">
        <v>79013</v>
      </c>
      <c r="BBX10" s="2">
        <v>3673</v>
      </c>
      <c r="BBY10" s="2">
        <v>34509</v>
      </c>
      <c r="BBZ10" s="2">
        <v>2217</v>
      </c>
      <c r="BCA10" s="2">
        <v>956229</v>
      </c>
      <c r="BCB10" s="2">
        <v>36858</v>
      </c>
      <c r="BCC10" s="2">
        <v>3498</v>
      </c>
      <c r="BCD10" s="2">
        <v>139910</v>
      </c>
      <c r="BCE10" s="2">
        <v>400977</v>
      </c>
      <c r="BCF10" s="2">
        <v>208195</v>
      </c>
      <c r="BCG10" s="2">
        <v>34959</v>
      </c>
      <c r="BCH10" s="2">
        <v>113755</v>
      </c>
      <c r="BCI10" s="2">
        <v>46902</v>
      </c>
      <c r="BCJ10" s="2">
        <v>80535</v>
      </c>
      <c r="BCK10" s="2">
        <v>360</v>
      </c>
      <c r="BCL10" s="2">
        <v>25332</v>
      </c>
      <c r="BCM10" s="2">
        <v>162767</v>
      </c>
      <c r="BCN10" s="2">
        <v>7307</v>
      </c>
      <c r="BCO10" s="2">
        <v>13285</v>
      </c>
      <c r="BCP10" s="2">
        <v>7542</v>
      </c>
      <c r="BCQ10" s="2">
        <v>331818</v>
      </c>
      <c r="BCR10" s="2">
        <v>468680</v>
      </c>
      <c r="BCS10" s="2">
        <v>14404</v>
      </c>
      <c r="BCT10" s="2">
        <v>273048</v>
      </c>
      <c r="BCU10" s="2">
        <v>21023</v>
      </c>
      <c r="BCV10" s="2">
        <v>22876</v>
      </c>
      <c r="BCW10" s="2">
        <v>551</v>
      </c>
      <c r="BCX10" s="2">
        <v>109274</v>
      </c>
      <c r="BCY10" s="2">
        <v>10006</v>
      </c>
      <c r="BCZ10" s="2">
        <v>526936</v>
      </c>
      <c r="BDA10" s="2">
        <v>976137</v>
      </c>
      <c r="BDB10" s="2">
        <v>87935</v>
      </c>
      <c r="BDC10" s="2">
        <v>144098</v>
      </c>
      <c r="BDD10" s="2">
        <v>23045</v>
      </c>
      <c r="BDE10" s="2">
        <v>96955</v>
      </c>
      <c r="BDF10" s="2">
        <v>79613</v>
      </c>
      <c r="BDG10" s="2">
        <v>4436</v>
      </c>
      <c r="BDH10" s="2">
        <v>463010</v>
      </c>
      <c r="BDI10" s="2">
        <v>61135</v>
      </c>
      <c r="BDJ10" s="2">
        <v>55908</v>
      </c>
      <c r="BDK10" s="2">
        <v>31619</v>
      </c>
      <c r="BDL10" s="2">
        <v>14044</v>
      </c>
      <c r="BDM10" s="2">
        <v>6097</v>
      </c>
      <c r="BDN10" s="2">
        <v>723</v>
      </c>
      <c r="BDO10" s="2">
        <v>261548</v>
      </c>
      <c r="BDP10" s="2">
        <v>25856</v>
      </c>
      <c r="BDQ10" s="2">
        <v>42990</v>
      </c>
      <c r="BDR10" s="2">
        <v>163376</v>
      </c>
      <c r="BDS10" s="2">
        <v>22429</v>
      </c>
      <c r="BDT10" s="2">
        <v>131912</v>
      </c>
      <c r="BDU10" s="2">
        <v>0</v>
      </c>
      <c r="BDV10" s="2">
        <v>80828</v>
      </c>
      <c r="BDW10" s="2">
        <v>139606</v>
      </c>
      <c r="BDX10" s="2">
        <v>80713</v>
      </c>
      <c r="BDY10" s="2">
        <v>60619</v>
      </c>
      <c r="BDZ10" s="2">
        <v>23749</v>
      </c>
      <c r="BEA10" s="2">
        <v>60696</v>
      </c>
      <c r="BEB10" s="2">
        <v>48979</v>
      </c>
      <c r="BEC10" s="2">
        <v>9211</v>
      </c>
      <c r="BED10" s="2">
        <v>233099</v>
      </c>
      <c r="BEE10" s="2">
        <v>97983</v>
      </c>
      <c r="BEF10" s="2">
        <v>18549</v>
      </c>
      <c r="BEG10" s="2">
        <v>65501</v>
      </c>
      <c r="BEH10" s="2">
        <v>51291</v>
      </c>
      <c r="BEI10" s="2">
        <v>34766</v>
      </c>
      <c r="BEJ10" s="2">
        <v>25226</v>
      </c>
      <c r="BEK10" s="2">
        <v>49297</v>
      </c>
      <c r="BEL10" s="2">
        <v>64143</v>
      </c>
      <c r="BEM10" s="2">
        <v>250316</v>
      </c>
      <c r="BEN10" s="2">
        <v>67885</v>
      </c>
      <c r="BEO10" s="2">
        <v>17988</v>
      </c>
      <c r="BEP10" s="2">
        <v>115340</v>
      </c>
      <c r="BEQ10" s="2">
        <v>3367</v>
      </c>
      <c r="BER10" s="2">
        <v>103294</v>
      </c>
      <c r="BES10" s="2">
        <v>4209</v>
      </c>
      <c r="BET10" s="2">
        <v>8015</v>
      </c>
      <c r="BEU10" s="2">
        <v>25087</v>
      </c>
      <c r="BEV10" s="2">
        <v>23990</v>
      </c>
      <c r="BEW10" s="2">
        <v>40796</v>
      </c>
      <c r="BEX10" s="2">
        <v>44538</v>
      </c>
      <c r="BEY10" s="2">
        <v>2121342</v>
      </c>
      <c r="BEZ10" s="2">
        <v>42773</v>
      </c>
      <c r="BFA10" s="2">
        <v>97962</v>
      </c>
      <c r="BFB10" s="2">
        <v>33165</v>
      </c>
      <c r="BFC10" s="2">
        <v>25814</v>
      </c>
      <c r="BFD10" s="2">
        <v>36409</v>
      </c>
      <c r="BFE10" s="2">
        <v>108695</v>
      </c>
      <c r="BFF10" s="2">
        <v>20994</v>
      </c>
      <c r="BFG10" s="2">
        <v>419206</v>
      </c>
      <c r="BFH10" s="2">
        <v>140682</v>
      </c>
      <c r="BFI10" s="2">
        <v>354110</v>
      </c>
      <c r="BFJ10" s="2">
        <v>98468</v>
      </c>
      <c r="BFK10" s="2">
        <v>7212</v>
      </c>
      <c r="BFL10" s="2">
        <v>12489</v>
      </c>
      <c r="BFM10" s="2">
        <v>36615</v>
      </c>
      <c r="BFN10" s="2">
        <v>94841</v>
      </c>
      <c r="BFO10" s="2">
        <v>108196</v>
      </c>
      <c r="BFP10" s="2">
        <v>0</v>
      </c>
      <c r="BFQ10" s="2">
        <v>21107</v>
      </c>
      <c r="BFR10" s="2">
        <v>3185</v>
      </c>
      <c r="BFS10" s="2">
        <v>22071</v>
      </c>
      <c r="BFT10" s="2">
        <v>305263</v>
      </c>
      <c r="BFU10" s="2">
        <v>410</v>
      </c>
      <c r="BFV10" s="2">
        <v>27398</v>
      </c>
      <c r="BFW10" s="2">
        <v>2559</v>
      </c>
      <c r="BFX10" s="2">
        <v>1342939</v>
      </c>
      <c r="BFY10" s="2">
        <v>20623</v>
      </c>
      <c r="BFZ10" s="2">
        <v>153692</v>
      </c>
      <c r="BGA10" s="2">
        <v>86039</v>
      </c>
      <c r="BGB10" s="2">
        <v>94689</v>
      </c>
      <c r="BGC10" s="2">
        <v>0</v>
      </c>
      <c r="BGD10" s="2">
        <v>24431</v>
      </c>
      <c r="BGE10" s="2">
        <v>148276</v>
      </c>
      <c r="BGF10" s="2">
        <v>31523</v>
      </c>
      <c r="BGG10" s="2">
        <v>75676</v>
      </c>
      <c r="BGH10" s="2">
        <v>48400</v>
      </c>
      <c r="BGI10" s="2">
        <v>2086</v>
      </c>
      <c r="BGJ10" s="2">
        <v>10566</v>
      </c>
      <c r="BGK10" s="2">
        <v>9555</v>
      </c>
      <c r="BGL10" s="2">
        <v>8133</v>
      </c>
      <c r="BGM10" s="2">
        <v>74167</v>
      </c>
      <c r="BGN10" s="2">
        <v>16238</v>
      </c>
      <c r="BGO10" s="2">
        <v>17293</v>
      </c>
      <c r="BGP10" s="2">
        <v>27638</v>
      </c>
      <c r="BGQ10" s="2">
        <v>40624</v>
      </c>
      <c r="BGR10" s="2">
        <v>124217</v>
      </c>
      <c r="BGS10" s="2">
        <v>41391</v>
      </c>
      <c r="BGT10" s="2">
        <v>7126</v>
      </c>
      <c r="BGU10" s="2">
        <v>15739</v>
      </c>
      <c r="BGV10" s="2">
        <v>24326</v>
      </c>
      <c r="BGW10" s="2">
        <v>119111</v>
      </c>
      <c r="BGX10" s="2">
        <v>4623</v>
      </c>
      <c r="BGY10" s="2">
        <v>263695</v>
      </c>
      <c r="BGZ10" s="2">
        <v>143623</v>
      </c>
      <c r="BHA10" s="2">
        <v>68787</v>
      </c>
      <c r="BHB10" s="2">
        <v>67081</v>
      </c>
      <c r="BHC10" s="2">
        <v>17855</v>
      </c>
      <c r="BHD10" s="2">
        <v>9359</v>
      </c>
      <c r="BHE10" s="2">
        <v>57428</v>
      </c>
      <c r="BHF10" s="2">
        <v>123768</v>
      </c>
      <c r="BHG10" s="2">
        <v>51815</v>
      </c>
      <c r="BHH10" s="2">
        <v>67634</v>
      </c>
      <c r="BHI10" s="2">
        <v>57216</v>
      </c>
      <c r="BHJ10" s="2">
        <v>15476</v>
      </c>
      <c r="BHK10" s="2">
        <v>30405</v>
      </c>
      <c r="BHL10" s="2">
        <v>9967</v>
      </c>
      <c r="BHM10" s="2">
        <v>10324</v>
      </c>
      <c r="BHN10" s="2">
        <v>67504</v>
      </c>
      <c r="BHO10" s="2">
        <v>82057</v>
      </c>
      <c r="BHP10" s="2">
        <v>20128</v>
      </c>
      <c r="BHQ10" s="2">
        <v>29846</v>
      </c>
      <c r="BHR10" s="2">
        <v>134367</v>
      </c>
      <c r="BHS10" s="2">
        <v>62291</v>
      </c>
      <c r="BHT10" s="2">
        <v>37859</v>
      </c>
      <c r="BHU10" s="2">
        <v>15087</v>
      </c>
      <c r="BHV10" s="2">
        <v>42120</v>
      </c>
      <c r="BHW10" s="2">
        <v>181660</v>
      </c>
      <c r="BHX10" s="2">
        <v>33711</v>
      </c>
      <c r="BHY10" s="2">
        <v>23011</v>
      </c>
      <c r="BHZ10" s="2">
        <v>24001</v>
      </c>
      <c r="BIA10" s="2">
        <v>11137</v>
      </c>
      <c r="BIB10" s="2">
        <v>98350</v>
      </c>
      <c r="BIC10" s="2">
        <v>12415</v>
      </c>
      <c r="BID10" s="2">
        <v>9690</v>
      </c>
      <c r="BIE10" s="2">
        <v>54118</v>
      </c>
      <c r="BIF10" s="2">
        <v>14783</v>
      </c>
      <c r="BIG10" s="2">
        <v>223310</v>
      </c>
      <c r="BIH10" s="2">
        <v>32013</v>
      </c>
      <c r="BII10" s="2">
        <v>20597</v>
      </c>
      <c r="BIJ10" s="2">
        <v>33252</v>
      </c>
      <c r="BIK10" s="2">
        <v>90268</v>
      </c>
      <c r="BIL10" s="2">
        <v>4494</v>
      </c>
      <c r="BIM10" s="2">
        <v>1999</v>
      </c>
      <c r="BIN10" s="2">
        <v>11911</v>
      </c>
      <c r="BIO10" s="2">
        <v>155488</v>
      </c>
      <c r="BIP10" s="2">
        <v>60068</v>
      </c>
      <c r="BIQ10" s="2">
        <v>11178</v>
      </c>
      <c r="BIR10" s="2">
        <v>166547</v>
      </c>
      <c r="BIS10" s="2">
        <v>69768</v>
      </c>
      <c r="BIT10" s="2">
        <v>70722</v>
      </c>
      <c r="BIU10" s="2">
        <v>248</v>
      </c>
      <c r="BIV10" s="2">
        <v>218135</v>
      </c>
      <c r="BIW10" s="2">
        <v>23256</v>
      </c>
      <c r="BIX10" s="2">
        <v>27311</v>
      </c>
      <c r="BIY10" s="2">
        <v>98198</v>
      </c>
      <c r="BIZ10" s="2">
        <v>16731</v>
      </c>
      <c r="BJA10" s="2">
        <v>29093</v>
      </c>
      <c r="BJB10" s="2">
        <v>52001</v>
      </c>
      <c r="BJC10" s="2">
        <v>41668</v>
      </c>
      <c r="BJD10" s="2">
        <v>26389</v>
      </c>
      <c r="BJE10" s="2">
        <v>66161</v>
      </c>
      <c r="BJF10" s="2">
        <v>112831</v>
      </c>
      <c r="BJG10" s="2">
        <v>77278</v>
      </c>
      <c r="BJH10" s="2">
        <v>12501</v>
      </c>
      <c r="BJI10" s="2">
        <v>60266</v>
      </c>
      <c r="BJJ10" s="2">
        <v>61455</v>
      </c>
      <c r="BJK10" s="2">
        <v>11660</v>
      </c>
      <c r="BJL10" s="2">
        <v>26126</v>
      </c>
      <c r="BJM10" s="2">
        <v>3126</v>
      </c>
      <c r="BJN10" s="2">
        <v>8843</v>
      </c>
      <c r="BJO10" s="2">
        <v>451755</v>
      </c>
      <c r="BJP10" s="2">
        <v>49462</v>
      </c>
      <c r="BJQ10" s="2">
        <v>18059</v>
      </c>
      <c r="BJR10" s="2">
        <v>21718</v>
      </c>
      <c r="BJS10" s="2">
        <v>136195</v>
      </c>
      <c r="BJT10" s="2">
        <v>91158</v>
      </c>
      <c r="BJU10" s="2">
        <v>13458</v>
      </c>
      <c r="BJV10" s="2">
        <v>262343</v>
      </c>
      <c r="BJW10" s="2">
        <v>62377</v>
      </c>
      <c r="BJX10" s="2">
        <v>5881</v>
      </c>
      <c r="BJY10" s="2">
        <v>10862</v>
      </c>
      <c r="BJZ10" s="2">
        <v>19177</v>
      </c>
      <c r="BKA10" s="2">
        <v>40888</v>
      </c>
      <c r="BKB10" s="2">
        <v>83795</v>
      </c>
      <c r="BKC10" s="2">
        <v>282250</v>
      </c>
      <c r="BKD10" s="2">
        <v>966418</v>
      </c>
      <c r="BKE10" s="2">
        <v>38340</v>
      </c>
      <c r="BKF10" s="2">
        <v>116891</v>
      </c>
      <c r="BKG10" s="2">
        <v>30209</v>
      </c>
      <c r="BKH10" s="2">
        <v>54431</v>
      </c>
      <c r="BKI10" s="2">
        <v>61568</v>
      </c>
      <c r="BKJ10" s="2">
        <v>23397</v>
      </c>
      <c r="BKK10" s="2">
        <v>46090</v>
      </c>
      <c r="BKL10" s="2">
        <v>67035</v>
      </c>
      <c r="BKM10" s="2">
        <v>43157</v>
      </c>
      <c r="BKN10" s="2">
        <v>27538</v>
      </c>
      <c r="BKO10" s="2">
        <v>52695</v>
      </c>
      <c r="BKP10" s="2">
        <v>145018</v>
      </c>
      <c r="BKQ10" s="2">
        <v>86193</v>
      </c>
      <c r="BKR10" s="2">
        <v>42370</v>
      </c>
      <c r="BKS10" s="2">
        <v>2801</v>
      </c>
      <c r="BKT10" s="2">
        <v>0</v>
      </c>
      <c r="BKU10" s="2">
        <v>7124</v>
      </c>
      <c r="BKV10" s="2">
        <v>175224</v>
      </c>
      <c r="BKW10" s="2">
        <v>25820</v>
      </c>
      <c r="BKX10" s="2">
        <v>38183</v>
      </c>
      <c r="BKY10" s="2">
        <v>254718</v>
      </c>
      <c r="BKZ10" s="2">
        <v>53063</v>
      </c>
      <c r="BLA10" s="2">
        <v>130190</v>
      </c>
      <c r="BLB10" s="2">
        <v>156185</v>
      </c>
      <c r="BLC10" s="2">
        <v>279570</v>
      </c>
      <c r="BLD10" s="2">
        <v>9111</v>
      </c>
      <c r="BLE10" s="2">
        <v>23187</v>
      </c>
      <c r="BLF10" s="2">
        <v>1129</v>
      </c>
      <c r="BLG10" s="2">
        <v>84712</v>
      </c>
      <c r="BLH10" s="2">
        <v>462677</v>
      </c>
      <c r="BLI10" s="2">
        <v>11</v>
      </c>
      <c r="BLJ10" s="2">
        <v>86049</v>
      </c>
      <c r="BLK10" s="2">
        <v>52591</v>
      </c>
      <c r="BLL10" s="2">
        <v>1204218</v>
      </c>
      <c r="BLM10" s="2">
        <v>1301</v>
      </c>
      <c r="BLN10" s="2">
        <v>80136</v>
      </c>
      <c r="BLO10" s="2">
        <v>104311</v>
      </c>
      <c r="BLP10" s="2">
        <v>49873</v>
      </c>
      <c r="BLQ10" s="2">
        <v>69952</v>
      </c>
      <c r="BLR10" s="2">
        <v>40396</v>
      </c>
      <c r="BLS10" s="2">
        <v>222145</v>
      </c>
      <c r="BLT10" s="2">
        <v>60097</v>
      </c>
      <c r="BLU10" s="2">
        <v>12281</v>
      </c>
      <c r="BLV10" s="2">
        <v>36800</v>
      </c>
      <c r="BLW10" s="2">
        <v>35528</v>
      </c>
      <c r="BLX10" s="2">
        <v>21678</v>
      </c>
      <c r="BLY10" s="2">
        <v>25529</v>
      </c>
      <c r="BLZ10" s="2">
        <v>57306</v>
      </c>
      <c r="BMA10" s="2">
        <v>52499</v>
      </c>
      <c r="BMB10" s="2">
        <v>15598</v>
      </c>
      <c r="BMC10" s="2">
        <v>265651</v>
      </c>
      <c r="BMD10" s="2">
        <v>707050</v>
      </c>
      <c r="BME10" s="2">
        <v>78021</v>
      </c>
      <c r="BMF10" s="2">
        <v>35045</v>
      </c>
      <c r="BMG10" s="2">
        <v>245900</v>
      </c>
      <c r="BMH10" s="2">
        <v>115284</v>
      </c>
      <c r="BMI10" s="2">
        <v>1201133</v>
      </c>
      <c r="BMJ10" s="2">
        <v>47321</v>
      </c>
      <c r="BMK10" s="2">
        <v>179257</v>
      </c>
      <c r="BML10" s="2">
        <v>344486</v>
      </c>
      <c r="BMM10" s="2">
        <v>46912</v>
      </c>
      <c r="BMN10" s="2">
        <v>40603</v>
      </c>
      <c r="BMO10" s="2">
        <v>277156</v>
      </c>
      <c r="BMP10" s="2">
        <v>73720</v>
      </c>
      <c r="BMQ10" s="2">
        <v>78835</v>
      </c>
      <c r="BMR10" s="2">
        <v>171273</v>
      </c>
      <c r="BMS10" s="2">
        <v>36134</v>
      </c>
      <c r="BMT10" s="2">
        <v>26770</v>
      </c>
      <c r="BMU10" s="2">
        <v>92612</v>
      </c>
      <c r="BMV10" s="2">
        <v>73502</v>
      </c>
      <c r="BMW10" s="2">
        <v>44854</v>
      </c>
      <c r="BMX10" s="2">
        <v>99731</v>
      </c>
      <c r="BMY10" s="2">
        <v>187885</v>
      </c>
      <c r="BMZ10" s="2">
        <v>32753</v>
      </c>
      <c r="BNA10" s="2">
        <v>4738</v>
      </c>
      <c r="BNB10" s="2">
        <v>41632</v>
      </c>
      <c r="BNC10" s="2">
        <v>45011</v>
      </c>
      <c r="BND10" s="2">
        <v>92624</v>
      </c>
      <c r="BNE10" s="2">
        <v>654146</v>
      </c>
      <c r="BNF10" s="2" t="s">
        <v>5</v>
      </c>
      <c r="BNG10" s="2">
        <v>23181</v>
      </c>
      <c r="BNH10" s="2">
        <v>19656</v>
      </c>
      <c r="BNI10" s="2">
        <v>167362</v>
      </c>
      <c r="BNJ10" s="2">
        <v>72847</v>
      </c>
      <c r="BNK10" s="2">
        <v>48694</v>
      </c>
      <c r="BNL10" s="2">
        <v>76729</v>
      </c>
      <c r="BNM10" s="2">
        <v>660861</v>
      </c>
      <c r="BNN10" s="2">
        <v>215203</v>
      </c>
      <c r="BNO10" s="2">
        <v>3725</v>
      </c>
      <c r="BNP10" s="2">
        <v>4978</v>
      </c>
      <c r="BNQ10" s="2">
        <v>52534</v>
      </c>
      <c r="BNR10" s="2">
        <v>46544</v>
      </c>
      <c r="BNS10" s="2">
        <v>926450</v>
      </c>
      <c r="BNT10" s="2">
        <v>72364</v>
      </c>
      <c r="BNU10" s="2">
        <v>230709</v>
      </c>
      <c r="BNV10" s="2">
        <v>131747</v>
      </c>
      <c r="BNW10" s="2">
        <v>27326</v>
      </c>
      <c r="BNX10" s="2">
        <v>41116</v>
      </c>
      <c r="BNY10" s="2">
        <v>11580</v>
      </c>
      <c r="BNZ10" s="2">
        <v>2518</v>
      </c>
      <c r="BOA10" s="2">
        <v>38595</v>
      </c>
      <c r="BOB10" s="2">
        <v>18560</v>
      </c>
      <c r="BOC10" s="2">
        <v>56094</v>
      </c>
      <c r="BOD10" s="2">
        <v>100567</v>
      </c>
      <c r="BOE10" s="2">
        <v>164</v>
      </c>
      <c r="BOF10" s="2">
        <v>13905</v>
      </c>
      <c r="BOG10" s="2">
        <v>195131</v>
      </c>
      <c r="BOH10" s="2">
        <v>311257</v>
      </c>
      <c r="BOI10" s="2">
        <v>12152</v>
      </c>
      <c r="BOJ10" s="2">
        <v>39613</v>
      </c>
      <c r="BOK10" s="2">
        <v>135611</v>
      </c>
      <c r="BOL10" s="2">
        <v>22130</v>
      </c>
      <c r="BOM10" s="2">
        <v>68684</v>
      </c>
      <c r="BON10" s="2">
        <v>65758</v>
      </c>
      <c r="BOO10" s="2">
        <v>10286</v>
      </c>
      <c r="BOP10" s="2">
        <v>43957</v>
      </c>
      <c r="BOQ10" s="2">
        <v>86534</v>
      </c>
      <c r="BOR10" s="2">
        <v>45685</v>
      </c>
      <c r="BOS10" s="2">
        <v>46433</v>
      </c>
      <c r="BOT10" s="2">
        <v>27958</v>
      </c>
      <c r="BOU10" s="2">
        <v>466640</v>
      </c>
      <c r="BOV10" s="2">
        <v>109278</v>
      </c>
      <c r="BOW10" s="2">
        <v>202205</v>
      </c>
      <c r="BOX10" s="2">
        <v>87027</v>
      </c>
      <c r="BOY10" s="2">
        <v>154403</v>
      </c>
      <c r="BOZ10" s="2">
        <v>31856</v>
      </c>
      <c r="BPA10" s="2">
        <v>115924</v>
      </c>
      <c r="BPB10" s="2">
        <v>2841</v>
      </c>
      <c r="BPC10" s="2">
        <v>76001</v>
      </c>
      <c r="BPD10" s="2">
        <v>54317</v>
      </c>
      <c r="BPE10" s="2">
        <v>132436</v>
      </c>
      <c r="BPF10" s="2">
        <v>23896</v>
      </c>
      <c r="BPG10" s="2">
        <v>260173</v>
      </c>
      <c r="BPH10" s="2">
        <v>100415</v>
      </c>
      <c r="BPI10" s="2">
        <v>381132</v>
      </c>
      <c r="BPJ10" s="2">
        <v>310449</v>
      </c>
      <c r="BPK10" s="2">
        <v>657653</v>
      </c>
      <c r="BPL10" s="2">
        <v>86206</v>
      </c>
      <c r="BPM10" s="2">
        <v>77907</v>
      </c>
      <c r="BPN10" s="2">
        <v>56245</v>
      </c>
      <c r="BPO10" s="2">
        <v>72160</v>
      </c>
      <c r="BPP10" s="2">
        <v>44402</v>
      </c>
      <c r="BPQ10" s="2">
        <v>75348</v>
      </c>
      <c r="BPR10" s="2">
        <v>8809</v>
      </c>
      <c r="BPS10" s="2">
        <v>61539</v>
      </c>
      <c r="BPT10" s="2">
        <v>138308</v>
      </c>
      <c r="BPU10" s="2">
        <v>702643</v>
      </c>
      <c r="BPV10" s="2">
        <v>11510</v>
      </c>
      <c r="BPW10" s="2">
        <v>332</v>
      </c>
      <c r="BPX10" s="2">
        <v>17903</v>
      </c>
      <c r="BPY10" s="2">
        <v>394528</v>
      </c>
      <c r="BPZ10" s="2">
        <v>85384</v>
      </c>
      <c r="BQA10" s="2">
        <v>22716</v>
      </c>
      <c r="BQB10" s="2">
        <v>399398</v>
      </c>
      <c r="BQC10" s="2">
        <v>23916</v>
      </c>
      <c r="BQD10" s="2">
        <v>342241</v>
      </c>
      <c r="BQE10" s="2">
        <v>993476</v>
      </c>
      <c r="BQF10" s="2">
        <v>95528</v>
      </c>
      <c r="BQG10" s="2">
        <v>23515</v>
      </c>
      <c r="BQH10" s="2">
        <v>318605</v>
      </c>
      <c r="BQI10" s="2">
        <v>15120</v>
      </c>
      <c r="BQJ10" s="2">
        <v>36859</v>
      </c>
      <c r="BQK10" s="2">
        <v>45445</v>
      </c>
      <c r="BQL10" s="2">
        <v>160821</v>
      </c>
      <c r="BQM10" s="2">
        <v>117359</v>
      </c>
      <c r="BQN10" s="2">
        <v>0</v>
      </c>
      <c r="BQO10" s="2" t="s">
        <v>5</v>
      </c>
      <c r="BQP10" s="2">
        <v>1136463</v>
      </c>
      <c r="BQQ10" s="2">
        <v>79049</v>
      </c>
      <c r="BQR10" s="2">
        <v>1715</v>
      </c>
      <c r="BQS10" s="2">
        <v>90367</v>
      </c>
      <c r="BQT10" s="2">
        <v>56420</v>
      </c>
      <c r="BQU10" s="2">
        <v>10466</v>
      </c>
      <c r="BQV10" s="2">
        <v>9526</v>
      </c>
      <c r="BQW10" s="2">
        <v>121691</v>
      </c>
      <c r="BQX10" s="2">
        <v>671865</v>
      </c>
      <c r="BQY10" s="2">
        <v>108677</v>
      </c>
      <c r="BQZ10" s="2">
        <v>115765</v>
      </c>
      <c r="BRA10" s="2">
        <v>3744</v>
      </c>
      <c r="BRB10" s="2">
        <v>2834</v>
      </c>
      <c r="BRC10" s="2">
        <v>23740</v>
      </c>
      <c r="BRD10" s="2">
        <v>244020</v>
      </c>
      <c r="BRE10" s="2">
        <v>85795</v>
      </c>
      <c r="BRF10" s="2">
        <v>182136</v>
      </c>
      <c r="BRG10" s="2">
        <v>40317</v>
      </c>
      <c r="BRH10" s="2">
        <v>285182</v>
      </c>
      <c r="BRI10" s="2">
        <v>52524</v>
      </c>
      <c r="BRJ10" s="2">
        <v>61248</v>
      </c>
      <c r="BRK10" s="2">
        <v>21445</v>
      </c>
      <c r="BRL10" s="2">
        <v>138276</v>
      </c>
      <c r="BRM10" s="2">
        <v>107092</v>
      </c>
      <c r="BRN10" s="2">
        <v>51453</v>
      </c>
      <c r="BRO10" s="2">
        <v>13635</v>
      </c>
      <c r="BRP10" s="2">
        <v>44804</v>
      </c>
      <c r="BRQ10" s="2">
        <v>28955</v>
      </c>
      <c r="BRR10" s="2">
        <v>44277</v>
      </c>
      <c r="BRS10" s="2">
        <v>41548</v>
      </c>
      <c r="BRT10" s="2">
        <v>0</v>
      </c>
      <c r="BRU10" s="2">
        <v>101675</v>
      </c>
      <c r="BRV10" s="2">
        <v>143253</v>
      </c>
      <c r="BRW10" s="2">
        <v>279313</v>
      </c>
      <c r="BRX10" s="2">
        <v>57812</v>
      </c>
      <c r="BRY10" s="2">
        <v>197556</v>
      </c>
      <c r="BRZ10" s="2">
        <v>29703</v>
      </c>
      <c r="BSA10" s="2">
        <v>163051</v>
      </c>
      <c r="BSB10" s="2">
        <v>24534</v>
      </c>
      <c r="BSC10" s="2">
        <v>41872</v>
      </c>
      <c r="BSD10" s="2">
        <v>318508</v>
      </c>
      <c r="BSE10" s="2">
        <v>1072119</v>
      </c>
      <c r="BSF10" s="2">
        <v>290995</v>
      </c>
      <c r="BSG10" s="2">
        <v>2566</v>
      </c>
      <c r="BSH10" s="2">
        <v>307392</v>
      </c>
      <c r="BSI10" s="2">
        <v>398719</v>
      </c>
      <c r="BSJ10" s="2">
        <v>701114</v>
      </c>
      <c r="BSK10" s="2">
        <v>35795</v>
      </c>
      <c r="BSL10" s="2">
        <v>110939</v>
      </c>
      <c r="BSM10" s="2">
        <v>106856</v>
      </c>
      <c r="BSN10" s="2">
        <v>614969</v>
      </c>
      <c r="BSO10" s="2">
        <v>49362</v>
      </c>
      <c r="BSP10" s="2">
        <v>145460</v>
      </c>
      <c r="BSQ10" s="2">
        <v>112152</v>
      </c>
      <c r="BSR10" s="2">
        <v>136730</v>
      </c>
      <c r="BSS10" s="2">
        <v>49833</v>
      </c>
      <c r="BST10" s="2">
        <v>0</v>
      </c>
      <c r="BSU10" s="2">
        <v>137537</v>
      </c>
      <c r="BSV10" s="2">
        <v>330789</v>
      </c>
      <c r="BSW10" s="2">
        <v>107096</v>
      </c>
      <c r="BSX10" s="2">
        <v>384226</v>
      </c>
      <c r="BSY10" s="2">
        <v>65680</v>
      </c>
      <c r="BSZ10" s="2">
        <v>130748</v>
      </c>
      <c r="BTA10" s="2">
        <v>4359872</v>
      </c>
      <c r="BTB10" s="2">
        <v>82585</v>
      </c>
      <c r="BTC10" s="2">
        <v>259842</v>
      </c>
      <c r="BTD10" s="2">
        <v>310833</v>
      </c>
      <c r="BTE10" s="2">
        <v>0</v>
      </c>
      <c r="BTF10" s="2">
        <v>7227</v>
      </c>
      <c r="BTG10" s="2">
        <v>576664</v>
      </c>
      <c r="BTH10" s="2">
        <v>187537</v>
      </c>
      <c r="BTI10" s="2">
        <v>206811</v>
      </c>
      <c r="BTJ10" s="2">
        <v>306412</v>
      </c>
      <c r="BTK10" s="2">
        <v>87830</v>
      </c>
      <c r="BTL10" s="2">
        <v>6109</v>
      </c>
      <c r="BTM10" s="2">
        <v>228842</v>
      </c>
      <c r="BTN10" s="2">
        <v>299204</v>
      </c>
      <c r="BTO10" s="2">
        <v>97470</v>
      </c>
      <c r="BTP10" s="2">
        <v>242775</v>
      </c>
      <c r="BTQ10" s="2">
        <v>16404</v>
      </c>
      <c r="BTR10" s="2">
        <v>88680</v>
      </c>
      <c r="BTS10" s="2">
        <v>60053</v>
      </c>
      <c r="BTT10" s="2">
        <v>81058</v>
      </c>
      <c r="BTU10" s="2">
        <v>14456</v>
      </c>
      <c r="BTV10" s="2">
        <v>80371</v>
      </c>
      <c r="BTW10" s="2">
        <v>2037156</v>
      </c>
      <c r="BTX10" s="2">
        <v>24295</v>
      </c>
      <c r="BTY10" s="2">
        <v>22261</v>
      </c>
      <c r="BTZ10" s="2">
        <v>64828</v>
      </c>
      <c r="BUA10" s="2">
        <v>134066</v>
      </c>
      <c r="BUB10" s="2">
        <v>64185</v>
      </c>
      <c r="BUC10" s="2">
        <v>83036</v>
      </c>
      <c r="BUD10" s="2">
        <v>235408</v>
      </c>
      <c r="BUE10" s="2">
        <v>46975</v>
      </c>
      <c r="BUF10" s="2">
        <v>162005</v>
      </c>
      <c r="BUG10" s="2">
        <v>107437</v>
      </c>
      <c r="BUH10" s="2">
        <v>8476</v>
      </c>
      <c r="BUI10" s="2">
        <v>252694</v>
      </c>
      <c r="BUJ10" s="2">
        <v>236795</v>
      </c>
      <c r="BUK10" s="2">
        <v>153516</v>
      </c>
      <c r="BUL10" s="2">
        <v>102104</v>
      </c>
      <c r="BUM10" s="2">
        <v>119852</v>
      </c>
      <c r="BUN10" s="2">
        <v>117425</v>
      </c>
      <c r="BUO10" s="2">
        <v>535925</v>
      </c>
      <c r="BUP10" s="2">
        <v>72047</v>
      </c>
      <c r="BUQ10" s="2">
        <v>134585</v>
      </c>
      <c r="BUR10" s="2">
        <v>2560007</v>
      </c>
      <c r="BUS10" s="2">
        <v>198912</v>
      </c>
      <c r="BUT10" s="2">
        <v>1402548</v>
      </c>
      <c r="BUU10" s="2">
        <v>123984</v>
      </c>
      <c r="BUV10" s="2">
        <v>77122</v>
      </c>
      <c r="BUW10" s="2">
        <v>544997</v>
      </c>
      <c r="BUX10" s="2" t="s">
        <v>5</v>
      </c>
      <c r="BUY10" s="2">
        <v>89824</v>
      </c>
      <c r="BUZ10" s="2">
        <v>13032</v>
      </c>
      <c r="BVA10" s="2">
        <v>119125</v>
      </c>
      <c r="BVB10" s="2">
        <v>45042</v>
      </c>
      <c r="BVC10" s="2">
        <v>198924</v>
      </c>
      <c r="BVD10" s="2">
        <v>152708</v>
      </c>
      <c r="BVE10" s="2">
        <v>290268</v>
      </c>
      <c r="BVF10" s="2">
        <v>486685</v>
      </c>
      <c r="BVG10" s="2">
        <v>77873</v>
      </c>
      <c r="BVH10" s="2">
        <v>33444</v>
      </c>
      <c r="BVI10" s="2">
        <v>637134</v>
      </c>
      <c r="BVJ10" s="2">
        <v>215732</v>
      </c>
      <c r="BVK10" s="2">
        <v>0</v>
      </c>
      <c r="BVL10" s="2">
        <v>341099</v>
      </c>
      <c r="BVM10" s="2">
        <v>113434</v>
      </c>
      <c r="BVN10" s="2">
        <v>88587</v>
      </c>
      <c r="BVO10" s="2">
        <v>72522</v>
      </c>
      <c r="BVP10" s="2">
        <v>18522</v>
      </c>
      <c r="BVQ10" s="2">
        <v>39592</v>
      </c>
      <c r="BVR10" s="2">
        <v>109501</v>
      </c>
      <c r="BVS10" s="2">
        <v>40490</v>
      </c>
      <c r="BVT10" s="2">
        <v>206932</v>
      </c>
      <c r="BVU10" s="2">
        <v>228923</v>
      </c>
      <c r="BVV10" s="2">
        <v>21617</v>
      </c>
      <c r="BVW10" s="2">
        <v>1122428</v>
      </c>
      <c r="BVX10" s="2">
        <v>19866</v>
      </c>
      <c r="BVY10" s="2">
        <v>1929571</v>
      </c>
      <c r="BVZ10" s="2">
        <v>22892</v>
      </c>
      <c r="BWA10" s="2">
        <v>141316</v>
      </c>
      <c r="BWB10" s="2">
        <v>22515</v>
      </c>
      <c r="BWC10" s="2">
        <v>238150</v>
      </c>
      <c r="BWD10" s="2">
        <v>1315014</v>
      </c>
      <c r="BWE10" s="2">
        <v>1220</v>
      </c>
      <c r="BWF10" s="2">
        <v>94938</v>
      </c>
      <c r="BWG10" s="2">
        <v>78227</v>
      </c>
      <c r="BWH10" s="2">
        <v>181</v>
      </c>
      <c r="BWI10" s="2">
        <v>17520</v>
      </c>
      <c r="BWJ10" s="2">
        <v>127104</v>
      </c>
      <c r="BWK10" s="2">
        <v>57193</v>
      </c>
      <c r="BWL10" s="2">
        <v>124154</v>
      </c>
      <c r="BWM10" s="2">
        <v>176859</v>
      </c>
      <c r="BWN10" s="2">
        <v>602378</v>
      </c>
      <c r="BWO10" s="2">
        <v>104566</v>
      </c>
      <c r="BWP10" s="2">
        <v>103261</v>
      </c>
      <c r="BWQ10" s="2">
        <v>104730</v>
      </c>
      <c r="BWR10" s="2">
        <v>70154</v>
      </c>
      <c r="BWS10" s="2">
        <v>82869</v>
      </c>
      <c r="BWT10" s="2">
        <v>132876</v>
      </c>
      <c r="BWU10" s="2">
        <v>42262</v>
      </c>
      <c r="BWV10" s="2">
        <v>12721</v>
      </c>
      <c r="BWW10" s="2">
        <v>1521505</v>
      </c>
      <c r="BWX10" s="2">
        <v>528690</v>
      </c>
      <c r="BWY10" s="2">
        <v>4158</v>
      </c>
      <c r="BWZ10" s="2">
        <v>424318</v>
      </c>
      <c r="BXA10" s="2">
        <v>1331412</v>
      </c>
      <c r="BXB10" s="2">
        <v>13389</v>
      </c>
      <c r="BXC10" s="2">
        <v>590756</v>
      </c>
      <c r="BXD10" s="2">
        <v>46803</v>
      </c>
      <c r="BXE10" s="2">
        <v>157467</v>
      </c>
      <c r="BXF10" s="2">
        <v>138398</v>
      </c>
      <c r="BXG10" s="2">
        <v>224416</v>
      </c>
      <c r="BXH10" s="2">
        <v>244465</v>
      </c>
      <c r="BXI10" s="2">
        <v>234928</v>
      </c>
      <c r="BXJ10" s="2">
        <v>15309</v>
      </c>
      <c r="BXK10" s="2">
        <v>408342</v>
      </c>
      <c r="BXL10" s="2">
        <v>95127</v>
      </c>
      <c r="BXM10" s="2">
        <v>6696</v>
      </c>
      <c r="BXN10" s="2">
        <v>182074</v>
      </c>
      <c r="BXO10" s="2">
        <v>154791</v>
      </c>
      <c r="BXP10" s="2">
        <v>76776</v>
      </c>
      <c r="BXQ10" s="2">
        <v>72091</v>
      </c>
      <c r="BXR10" s="2">
        <v>8617</v>
      </c>
      <c r="BXS10" s="2">
        <v>244482</v>
      </c>
      <c r="BXT10" s="2">
        <v>12520</v>
      </c>
      <c r="BXU10" s="2">
        <v>25215</v>
      </c>
      <c r="BXV10" s="2">
        <v>48069</v>
      </c>
      <c r="BXW10" s="2">
        <v>4456</v>
      </c>
      <c r="BXX10" s="2">
        <v>111856</v>
      </c>
      <c r="BXY10" s="2">
        <v>143731</v>
      </c>
      <c r="BXZ10" s="2">
        <v>67161</v>
      </c>
      <c r="BYA10" s="2">
        <v>88161</v>
      </c>
      <c r="BYB10" s="2">
        <v>823330</v>
      </c>
      <c r="BYC10" s="2">
        <v>180092</v>
      </c>
      <c r="BYD10" s="2">
        <v>65088</v>
      </c>
      <c r="BYE10" s="2">
        <v>1939</v>
      </c>
      <c r="BYF10" s="2">
        <v>76620</v>
      </c>
      <c r="BYG10" s="2">
        <v>14309</v>
      </c>
      <c r="BYH10" s="2">
        <v>116069</v>
      </c>
      <c r="BYI10" s="2">
        <v>38069</v>
      </c>
      <c r="BYJ10" s="2">
        <v>229969</v>
      </c>
      <c r="BYK10" s="2">
        <v>132068</v>
      </c>
      <c r="BYL10" s="2">
        <v>112433</v>
      </c>
      <c r="BYM10" s="2">
        <v>45798</v>
      </c>
      <c r="BYN10" s="2">
        <v>120582</v>
      </c>
      <c r="BYO10" s="2">
        <v>163235</v>
      </c>
      <c r="BYP10" s="2">
        <v>59091</v>
      </c>
      <c r="BYQ10" s="2">
        <v>150487</v>
      </c>
      <c r="BYR10" s="2">
        <v>197105</v>
      </c>
      <c r="BYS10" s="2">
        <v>6638</v>
      </c>
      <c r="BYT10" s="2">
        <v>47145</v>
      </c>
      <c r="BYU10" s="2">
        <v>64459</v>
      </c>
      <c r="BYV10" s="2">
        <v>12331</v>
      </c>
      <c r="BYW10" s="2">
        <v>10463</v>
      </c>
      <c r="BYX10" s="2">
        <v>57554</v>
      </c>
      <c r="BYY10" s="2">
        <v>4179</v>
      </c>
      <c r="BYZ10" s="2">
        <v>40253</v>
      </c>
      <c r="BZA10" s="2">
        <v>90038</v>
      </c>
      <c r="BZB10" s="2">
        <v>12652</v>
      </c>
      <c r="BZC10" s="2">
        <v>15679</v>
      </c>
      <c r="BZD10" s="2">
        <v>803169</v>
      </c>
      <c r="BZE10" s="2">
        <v>500560</v>
      </c>
      <c r="BZF10" s="2">
        <v>0</v>
      </c>
      <c r="BZG10" s="2">
        <v>49927</v>
      </c>
      <c r="BZH10" s="2">
        <v>120754</v>
      </c>
      <c r="BZI10" s="2">
        <v>145832</v>
      </c>
      <c r="BZJ10" s="2">
        <v>34107</v>
      </c>
      <c r="BZK10" s="2">
        <v>826414</v>
      </c>
      <c r="BZL10" s="2">
        <v>8705</v>
      </c>
      <c r="BZM10" s="2">
        <v>84631</v>
      </c>
      <c r="BZN10" s="2">
        <v>8785</v>
      </c>
      <c r="BZO10" s="2">
        <v>78881</v>
      </c>
      <c r="BZP10" s="2">
        <v>118091</v>
      </c>
      <c r="BZQ10" s="2">
        <v>63147</v>
      </c>
      <c r="BZR10" s="2">
        <v>8252</v>
      </c>
      <c r="BZS10" s="2">
        <v>166557</v>
      </c>
      <c r="BZT10" s="2">
        <v>30897</v>
      </c>
      <c r="BZU10" s="2">
        <v>224571</v>
      </c>
      <c r="BZV10" s="2">
        <v>1500</v>
      </c>
      <c r="BZW10" s="2">
        <v>91383</v>
      </c>
      <c r="BZX10" s="2">
        <v>247162</v>
      </c>
      <c r="BZY10" s="2">
        <v>28764</v>
      </c>
      <c r="BZZ10" s="2">
        <v>167086</v>
      </c>
      <c r="CAA10" s="2">
        <v>24531</v>
      </c>
      <c r="CAB10" s="2">
        <v>33422</v>
      </c>
      <c r="CAC10" s="2">
        <v>16538</v>
      </c>
      <c r="CAD10" s="2">
        <v>117179</v>
      </c>
      <c r="CAE10" s="2">
        <v>63557</v>
      </c>
      <c r="CAF10" s="2">
        <v>186904</v>
      </c>
      <c r="CAG10" s="2">
        <v>110574</v>
      </c>
      <c r="CAH10" s="2">
        <v>42031</v>
      </c>
      <c r="CAI10" s="2">
        <v>66964</v>
      </c>
      <c r="CAJ10" s="2">
        <v>16608</v>
      </c>
      <c r="CAK10" s="2">
        <v>27296</v>
      </c>
      <c r="CAL10" s="2">
        <v>80285</v>
      </c>
      <c r="CAM10" s="2">
        <v>111928</v>
      </c>
      <c r="CAN10" s="2">
        <v>173285</v>
      </c>
      <c r="CAO10" s="2">
        <v>4803</v>
      </c>
      <c r="CAP10" s="2">
        <v>90488</v>
      </c>
      <c r="CAQ10" s="2">
        <v>28480</v>
      </c>
      <c r="CAR10" s="2">
        <v>8910</v>
      </c>
      <c r="CAS10" s="2">
        <v>21855</v>
      </c>
      <c r="CAT10" s="2">
        <v>31114</v>
      </c>
      <c r="CAU10" s="2">
        <v>19760647</v>
      </c>
      <c r="CAV10" s="2">
        <v>39295</v>
      </c>
      <c r="CAW10" s="2">
        <v>26953</v>
      </c>
      <c r="CAX10" s="2">
        <v>7000</v>
      </c>
      <c r="CAY10" s="2">
        <v>38875</v>
      </c>
      <c r="CAZ10" s="2">
        <v>93430</v>
      </c>
      <c r="CBA10" s="2">
        <v>25460</v>
      </c>
      <c r="CBB10" s="2">
        <v>95214</v>
      </c>
      <c r="CBC10" s="2">
        <v>6936</v>
      </c>
      <c r="CBD10" s="2">
        <v>743889</v>
      </c>
      <c r="CBE10" s="2">
        <v>132236</v>
      </c>
      <c r="CBF10" s="2">
        <v>25970</v>
      </c>
      <c r="CBG10" s="2">
        <v>63885</v>
      </c>
      <c r="CBH10" s="2">
        <v>12033</v>
      </c>
      <c r="CBI10" s="2">
        <v>315026</v>
      </c>
      <c r="CBJ10" s="2">
        <v>124216</v>
      </c>
      <c r="CBK10" s="2">
        <v>152477</v>
      </c>
      <c r="CBL10" s="2">
        <v>92958</v>
      </c>
      <c r="CBM10" s="2">
        <v>29591</v>
      </c>
      <c r="CBN10" s="2">
        <v>115671</v>
      </c>
      <c r="CBO10" s="2">
        <v>36933</v>
      </c>
      <c r="CBP10" s="2">
        <v>31775</v>
      </c>
      <c r="CBQ10" s="2">
        <v>13548</v>
      </c>
      <c r="CBR10" s="2">
        <v>21217</v>
      </c>
      <c r="CBS10" s="2">
        <v>34883</v>
      </c>
      <c r="CBT10" s="2">
        <v>107107</v>
      </c>
      <c r="CBU10" s="2">
        <v>3706</v>
      </c>
      <c r="CBV10" s="2">
        <v>66417</v>
      </c>
      <c r="CBW10" s="2">
        <v>56014</v>
      </c>
      <c r="CBX10" s="2">
        <v>0</v>
      </c>
      <c r="CBY10" s="2">
        <v>5291</v>
      </c>
      <c r="CBZ10" s="2">
        <v>140200</v>
      </c>
      <c r="CCA10" s="2">
        <v>33957</v>
      </c>
      <c r="CCB10" s="2">
        <v>59437</v>
      </c>
      <c r="CCC10" s="2">
        <v>27341</v>
      </c>
      <c r="CCD10" s="2">
        <v>3293</v>
      </c>
      <c r="CCE10" s="2">
        <v>0</v>
      </c>
      <c r="CCF10" s="2">
        <v>9607</v>
      </c>
      <c r="CCG10" s="2">
        <v>37578</v>
      </c>
      <c r="CCH10" s="2">
        <v>50071</v>
      </c>
      <c r="CCI10" s="2">
        <v>37152</v>
      </c>
      <c r="CCJ10" s="2">
        <v>24143</v>
      </c>
      <c r="CCK10" s="2">
        <v>4489</v>
      </c>
      <c r="CCL10" s="2">
        <v>3672</v>
      </c>
      <c r="CCM10" s="2">
        <v>75034</v>
      </c>
      <c r="CCN10" s="2">
        <v>108268</v>
      </c>
      <c r="CCO10" s="2">
        <v>12048</v>
      </c>
      <c r="CCP10" s="2">
        <v>23178</v>
      </c>
      <c r="CCQ10" s="2">
        <v>15549</v>
      </c>
      <c r="CCR10" s="2">
        <v>77635</v>
      </c>
      <c r="CCS10" s="2">
        <v>67452</v>
      </c>
      <c r="CCT10" s="2">
        <v>21047</v>
      </c>
      <c r="CCU10" s="2">
        <v>131167</v>
      </c>
      <c r="CCV10" s="2">
        <v>44285</v>
      </c>
      <c r="CCW10" s="2">
        <v>13529</v>
      </c>
      <c r="CCX10" s="2">
        <v>18508</v>
      </c>
      <c r="CCY10" s="2">
        <v>13720</v>
      </c>
      <c r="CCZ10" s="2">
        <v>19567</v>
      </c>
      <c r="CDA10" s="2">
        <v>121529</v>
      </c>
      <c r="CDB10" s="2">
        <v>37025</v>
      </c>
      <c r="CDC10" s="2">
        <v>25613</v>
      </c>
      <c r="CDD10" s="2">
        <v>77076</v>
      </c>
      <c r="CDE10" s="2">
        <v>81937</v>
      </c>
      <c r="CDF10" s="2">
        <v>40502</v>
      </c>
      <c r="CDG10" s="2">
        <v>23431</v>
      </c>
      <c r="CDH10" s="2">
        <v>22751</v>
      </c>
      <c r="CDI10" s="2">
        <v>12271</v>
      </c>
      <c r="CDJ10" s="2">
        <v>76087</v>
      </c>
      <c r="CDK10" s="2">
        <v>15043</v>
      </c>
      <c r="CDL10" s="2">
        <v>71444</v>
      </c>
      <c r="CDM10" s="2">
        <v>8795</v>
      </c>
      <c r="CDN10" s="2">
        <v>10015</v>
      </c>
      <c r="CDO10" s="2">
        <v>20889</v>
      </c>
      <c r="CDP10" s="2">
        <v>2473</v>
      </c>
      <c r="CDQ10" s="2">
        <v>138389</v>
      </c>
      <c r="CDR10" s="2">
        <v>146863</v>
      </c>
      <c r="CDS10" s="2">
        <v>205327</v>
      </c>
      <c r="CDT10" s="2">
        <v>62205</v>
      </c>
      <c r="CDU10" s="2">
        <v>685205</v>
      </c>
      <c r="CDV10" s="2">
        <v>37861</v>
      </c>
      <c r="CDW10" s="2">
        <v>1042</v>
      </c>
      <c r="CDX10" s="2">
        <v>17263</v>
      </c>
      <c r="CDY10" s="2">
        <v>4439</v>
      </c>
      <c r="CDZ10" s="2">
        <v>164</v>
      </c>
      <c r="CEA10" s="2">
        <v>35578</v>
      </c>
      <c r="CEB10" s="2">
        <v>42297</v>
      </c>
      <c r="CEC10" s="2">
        <v>2939</v>
      </c>
      <c r="CED10" s="2">
        <v>19201</v>
      </c>
      <c r="CEE10" s="2">
        <v>11545</v>
      </c>
      <c r="CEF10" s="2">
        <v>44580</v>
      </c>
      <c r="CEG10" s="2">
        <v>11468</v>
      </c>
      <c r="CEH10" s="2">
        <v>28825</v>
      </c>
      <c r="CEI10" s="2">
        <v>198151</v>
      </c>
      <c r="CEJ10" s="2">
        <v>73003</v>
      </c>
      <c r="CEK10" s="2">
        <v>155215</v>
      </c>
      <c r="CEL10" s="2">
        <v>8618</v>
      </c>
      <c r="CEM10" s="2">
        <v>18489</v>
      </c>
      <c r="CEN10" s="2">
        <v>8141</v>
      </c>
      <c r="CEO10" s="2">
        <v>12896</v>
      </c>
      <c r="CEP10" s="2">
        <v>23510</v>
      </c>
      <c r="CEQ10" s="2">
        <v>63451</v>
      </c>
      <c r="CER10" s="2">
        <v>2502</v>
      </c>
      <c r="CES10" s="2">
        <v>90838</v>
      </c>
      <c r="CET10" s="2">
        <v>9097</v>
      </c>
      <c r="CEU10" s="2">
        <v>44516</v>
      </c>
      <c r="CEV10" s="2">
        <v>61658</v>
      </c>
      <c r="CEW10" s="2">
        <v>26800</v>
      </c>
      <c r="CEX10" s="2">
        <v>90575</v>
      </c>
      <c r="CEY10" s="2">
        <v>486</v>
      </c>
      <c r="CEZ10" s="2">
        <v>1997</v>
      </c>
      <c r="CFA10" s="2">
        <v>19895</v>
      </c>
      <c r="CFB10" s="2">
        <v>364658</v>
      </c>
      <c r="CFC10" s="2">
        <v>18078</v>
      </c>
      <c r="CFD10" s="2">
        <v>202879</v>
      </c>
      <c r="CFE10" s="2">
        <v>57921</v>
      </c>
      <c r="CFF10" s="2">
        <v>0</v>
      </c>
      <c r="CFG10" s="2">
        <v>23150</v>
      </c>
      <c r="CFH10" s="2">
        <v>47545</v>
      </c>
      <c r="CFI10" s="2">
        <v>10024</v>
      </c>
      <c r="CFJ10" s="2">
        <v>432809</v>
      </c>
      <c r="CFK10" s="2">
        <v>93952</v>
      </c>
      <c r="CFL10" s="2">
        <v>46141</v>
      </c>
      <c r="CFM10" s="2">
        <v>453881</v>
      </c>
      <c r="CFN10" s="2">
        <v>54730</v>
      </c>
      <c r="CFO10" s="2">
        <v>81866</v>
      </c>
      <c r="CFP10" s="2">
        <v>203945</v>
      </c>
      <c r="CFQ10" s="2">
        <v>112759</v>
      </c>
      <c r="CFR10" s="2">
        <v>14651</v>
      </c>
      <c r="CFS10" s="2">
        <v>74875</v>
      </c>
      <c r="CFT10" s="2">
        <v>20832</v>
      </c>
      <c r="CFU10" s="2">
        <v>50874</v>
      </c>
      <c r="CFV10" s="2">
        <v>11135</v>
      </c>
      <c r="CFW10" s="2">
        <v>398308</v>
      </c>
      <c r="CFX10" s="2">
        <v>92998</v>
      </c>
      <c r="CFY10" s="2">
        <v>9459</v>
      </c>
      <c r="CFZ10" s="2">
        <v>55622</v>
      </c>
      <c r="CGA10" s="2">
        <v>103649</v>
      </c>
      <c r="CGB10" s="2">
        <v>43350</v>
      </c>
      <c r="CGC10" s="2">
        <v>143223</v>
      </c>
      <c r="CGD10" s="2">
        <v>53090</v>
      </c>
      <c r="CGE10" s="2">
        <v>20516</v>
      </c>
      <c r="CGF10" s="2">
        <v>139918</v>
      </c>
      <c r="CGG10" s="2">
        <v>65613</v>
      </c>
      <c r="CGH10" s="2">
        <v>3579</v>
      </c>
      <c r="CGI10" s="2">
        <v>10171</v>
      </c>
      <c r="CGJ10" s="2">
        <v>45817</v>
      </c>
      <c r="CGK10" s="2">
        <v>65084</v>
      </c>
      <c r="CGL10" s="2">
        <v>317467</v>
      </c>
      <c r="CGM10" s="2">
        <v>3261</v>
      </c>
      <c r="CGN10" s="2">
        <v>3814</v>
      </c>
      <c r="CGO10" s="2">
        <v>57619</v>
      </c>
      <c r="CGP10" s="2">
        <v>7815</v>
      </c>
      <c r="CGQ10" s="2">
        <v>39092</v>
      </c>
      <c r="CGR10" s="2">
        <v>18427</v>
      </c>
      <c r="CGS10" s="2">
        <v>3766</v>
      </c>
      <c r="CGT10" s="2">
        <v>12578</v>
      </c>
      <c r="CGU10" s="2">
        <v>48209</v>
      </c>
      <c r="CGV10" s="2">
        <v>338481</v>
      </c>
      <c r="CGW10" s="2">
        <v>23114</v>
      </c>
      <c r="CGX10" s="2">
        <v>44839</v>
      </c>
      <c r="CGY10" s="2">
        <v>46510</v>
      </c>
      <c r="CGZ10" s="2">
        <v>45235</v>
      </c>
      <c r="CHA10" s="2">
        <v>8947</v>
      </c>
      <c r="CHB10" s="2">
        <v>19430</v>
      </c>
      <c r="CHC10" s="2">
        <v>19383</v>
      </c>
      <c r="CHD10" s="2">
        <v>8970</v>
      </c>
      <c r="CHE10" s="2">
        <v>51296</v>
      </c>
      <c r="CHF10" s="2">
        <v>62616</v>
      </c>
      <c r="CHG10" s="2">
        <v>33347</v>
      </c>
      <c r="CHH10" s="2">
        <v>39116</v>
      </c>
      <c r="CHI10" s="2">
        <v>18540</v>
      </c>
      <c r="CHJ10" s="2">
        <v>10090</v>
      </c>
      <c r="CHK10" s="2">
        <v>27432</v>
      </c>
      <c r="CHL10" s="2">
        <v>5687</v>
      </c>
      <c r="CHM10" s="2">
        <v>16766</v>
      </c>
      <c r="CHN10" s="2">
        <v>11760</v>
      </c>
      <c r="CHO10" s="2">
        <v>17103</v>
      </c>
      <c r="CHP10" s="2">
        <v>7215</v>
      </c>
      <c r="CHQ10" s="2">
        <v>9966</v>
      </c>
      <c r="CHR10" s="2">
        <v>98173</v>
      </c>
      <c r="CHS10" s="2">
        <v>4379</v>
      </c>
      <c r="CHT10" s="2">
        <v>187884</v>
      </c>
      <c r="CHU10" s="2">
        <v>577357</v>
      </c>
      <c r="CHV10" s="2">
        <v>241564</v>
      </c>
      <c r="CHW10" s="2">
        <v>63369</v>
      </c>
      <c r="CHX10" s="2">
        <v>3291</v>
      </c>
      <c r="CHY10" s="2">
        <v>480191</v>
      </c>
      <c r="CHZ10" s="2">
        <v>22789</v>
      </c>
      <c r="CIA10" s="2">
        <v>47036</v>
      </c>
      <c r="CIB10" s="2">
        <v>22198</v>
      </c>
      <c r="CIC10" s="2">
        <v>5821</v>
      </c>
      <c r="CID10" s="2">
        <v>74704</v>
      </c>
      <c r="CIE10" s="2">
        <v>20155</v>
      </c>
      <c r="CIF10" s="2">
        <v>16378</v>
      </c>
      <c r="CIG10" s="2">
        <v>77464</v>
      </c>
      <c r="CIH10" s="2">
        <v>24177</v>
      </c>
      <c r="CII10" s="2">
        <v>11127</v>
      </c>
      <c r="CIJ10" s="2">
        <v>10080</v>
      </c>
      <c r="CIK10" s="2">
        <v>19897</v>
      </c>
      <c r="CIL10" s="2">
        <v>37073</v>
      </c>
      <c r="CIM10" s="2">
        <v>27301</v>
      </c>
      <c r="CIN10" s="2">
        <v>11286</v>
      </c>
      <c r="CIO10" s="2">
        <v>22646</v>
      </c>
      <c r="CIP10" s="2">
        <v>107809</v>
      </c>
      <c r="CIQ10" s="2">
        <v>50428</v>
      </c>
      <c r="CIR10" s="2">
        <v>505180</v>
      </c>
      <c r="CIS10" s="2">
        <v>316822</v>
      </c>
      <c r="CIT10" s="2">
        <v>5835</v>
      </c>
      <c r="CIU10" s="2">
        <v>0</v>
      </c>
      <c r="CIV10" s="2">
        <v>50718</v>
      </c>
      <c r="CIW10" s="2">
        <v>94556</v>
      </c>
      <c r="CIX10" s="2">
        <v>86123</v>
      </c>
      <c r="CIY10" s="2">
        <v>12106</v>
      </c>
      <c r="CIZ10" s="2">
        <v>6047</v>
      </c>
      <c r="CJA10" s="2">
        <v>94028</v>
      </c>
      <c r="CJB10" s="2">
        <v>39654</v>
      </c>
      <c r="CJC10" s="2">
        <v>51</v>
      </c>
      <c r="CJD10" s="2">
        <v>14749</v>
      </c>
      <c r="CJE10" s="2">
        <v>380830</v>
      </c>
      <c r="CJF10" s="2">
        <v>83206</v>
      </c>
      <c r="CJG10" s="2">
        <v>15704</v>
      </c>
      <c r="CJH10" s="2">
        <v>91354</v>
      </c>
      <c r="CJI10" s="2">
        <v>0</v>
      </c>
      <c r="CJJ10" s="2">
        <v>55640</v>
      </c>
      <c r="CJK10" s="2">
        <v>4705</v>
      </c>
      <c r="CJL10" s="2">
        <v>18928</v>
      </c>
      <c r="CJM10" s="2">
        <v>10974</v>
      </c>
      <c r="CJN10" s="2">
        <v>136688</v>
      </c>
      <c r="CJO10" s="2">
        <v>15502</v>
      </c>
      <c r="CJP10" s="2">
        <v>127133</v>
      </c>
      <c r="CJQ10" s="2">
        <v>14485</v>
      </c>
      <c r="CJR10" s="2">
        <v>825</v>
      </c>
      <c r="CJS10" s="2">
        <v>323029</v>
      </c>
      <c r="CJT10" s="2">
        <v>49414</v>
      </c>
      <c r="CJU10" s="2">
        <v>35128</v>
      </c>
      <c r="CJV10" s="2">
        <v>12744</v>
      </c>
      <c r="CJW10" s="2">
        <v>43048</v>
      </c>
      <c r="CJX10" s="2">
        <v>75507</v>
      </c>
      <c r="CJY10" s="2">
        <v>0</v>
      </c>
      <c r="CJZ10" s="2">
        <v>4144</v>
      </c>
      <c r="CKA10" s="2">
        <v>2160</v>
      </c>
      <c r="CKB10" s="2">
        <v>23696</v>
      </c>
      <c r="CKC10" s="2">
        <v>0</v>
      </c>
      <c r="CKD10" s="2">
        <v>71163</v>
      </c>
      <c r="CKE10" s="2">
        <v>65517</v>
      </c>
      <c r="CKF10" s="2">
        <v>39874</v>
      </c>
      <c r="CKG10" s="2">
        <v>71517</v>
      </c>
      <c r="CKH10" s="2">
        <v>15768</v>
      </c>
      <c r="CKI10" s="2">
        <v>37615</v>
      </c>
      <c r="CKJ10" s="2">
        <v>12907</v>
      </c>
      <c r="CKK10" s="2">
        <v>42474</v>
      </c>
      <c r="CKL10" s="2">
        <v>89162</v>
      </c>
      <c r="CKM10" s="2">
        <v>33794</v>
      </c>
      <c r="CKN10" s="2">
        <v>0</v>
      </c>
      <c r="CKO10" s="2">
        <v>20442</v>
      </c>
      <c r="CKP10" s="2">
        <v>43141</v>
      </c>
      <c r="CKQ10" s="2">
        <v>33040</v>
      </c>
      <c r="CKR10" s="2">
        <v>62804</v>
      </c>
      <c r="CKS10" s="2">
        <v>100162</v>
      </c>
      <c r="CKT10" s="2">
        <v>117669</v>
      </c>
      <c r="CKU10" s="2">
        <v>12132</v>
      </c>
      <c r="CKV10" s="2">
        <v>169399</v>
      </c>
      <c r="CKW10" s="2">
        <v>104751</v>
      </c>
      <c r="CKX10" s="2">
        <v>67011</v>
      </c>
      <c r="CKY10" s="2">
        <v>27191</v>
      </c>
      <c r="CKZ10" s="2">
        <v>2193</v>
      </c>
      <c r="CLA10" s="2">
        <v>48602</v>
      </c>
      <c r="CLB10" s="2">
        <v>5628</v>
      </c>
      <c r="CLC10" s="2">
        <v>8233</v>
      </c>
      <c r="CLD10" s="2">
        <v>43068</v>
      </c>
      <c r="CLE10" s="2">
        <v>17656</v>
      </c>
      <c r="CLF10" s="2">
        <v>29390</v>
      </c>
      <c r="CLG10" s="2">
        <v>17613</v>
      </c>
      <c r="CLH10" s="2">
        <v>41747</v>
      </c>
      <c r="CLI10" s="2">
        <v>27552</v>
      </c>
      <c r="CLJ10" s="2">
        <v>25948</v>
      </c>
      <c r="CLK10" s="2">
        <v>119845</v>
      </c>
      <c r="CLL10" s="2">
        <v>8910310</v>
      </c>
      <c r="CLM10" s="2">
        <v>78432</v>
      </c>
      <c r="CLN10" s="2">
        <v>16560</v>
      </c>
      <c r="CLO10" s="2">
        <v>129046</v>
      </c>
      <c r="CLP10" s="2">
        <v>21594</v>
      </c>
      <c r="CLQ10" s="2">
        <v>109393</v>
      </c>
      <c r="CLR10" s="2">
        <v>16587</v>
      </c>
      <c r="CLS10" s="2">
        <v>6143</v>
      </c>
      <c r="CLT10" s="2">
        <v>74439</v>
      </c>
      <c r="CLU10" s="2">
        <v>181686</v>
      </c>
      <c r="CLV10" s="2">
        <v>20964</v>
      </c>
      <c r="CLW10" s="2">
        <v>39943</v>
      </c>
      <c r="CLX10" s="2">
        <v>24916</v>
      </c>
      <c r="CLY10" s="2">
        <v>22958</v>
      </c>
      <c r="CLZ10" s="2">
        <v>60565</v>
      </c>
      <c r="CMA10" s="2">
        <v>9353</v>
      </c>
      <c r="CMB10" s="2">
        <v>6210</v>
      </c>
      <c r="CMC10" s="2" t="s">
        <v>5</v>
      </c>
      <c r="CMD10" s="2">
        <v>514667</v>
      </c>
      <c r="CME10" s="2">
        <v>27333</v>
      </c>
      <c r="CMF10" s="2">
        <v>103</v>
      </c>
      <c r="CMG10" s="2">
        <v>3220900</v>
      </c>
      <c r="CMH10" s="2">
        <v>31672</v>
      </c>
      <c r="CMI10" s="2">
        <v>73712</v>
      </c>
      <c r="CMJ10" s="2">
        <v>25826</v>
      </c>
      <c r="CMK10" s="2">
        <v>49884</v>
      </c>
      <c r="CML10" s="2">
        <v>17727</v>
      </c>
      <c r="CMM10" s="2">
        <v>73674</v>
      </c>
      <c r="CMN10" s="2">
        <v>40553</v>
      </c>
      <c r="CMO10" s="2">
        <v>174473</v>
      </c>
      <c r="CMP10" s="2">
        <v>57869</v>
      </c>
      <c r="CMQ10" s="2">
        <v>50434</v>
      </c>
      <c r="CMR10" s="2">
        <v>1799143</v>
      </c>
      <c r="CMS10" s="2">
        <v>19276</v>
      </c>
      <c r="CMT10" s="2">
        <v>47592</v>
      </c>
      <c r="CMU10" s="2">
        <v>31061</v>
      </c>
      <c r="CMV10" s="2">
        <v>41214</v>
      </c>
      <c r="CMW10" s="2">
        <v>3589</v>
      </c>
      <c r="CMX10" s="2">
        <v>9</v>
      </c>
      <c r="CMY10" s="2">
        <v>12453</v>
      </c>
      <c r="CMZ10" s="2">
        <v>14158</v>
      </c>
      <c r="CNA10" s="2">
        <v>121382</v>
      </c>
      <c r="CNB10" s="2">
        <v>37324</v>
      </c>
      <c r="CNC10" s="2">
        <v>33276</v>
      </c>
      <c r="CND10" s="2">
        <v>570145</v>
      </c>
      <c r="CNE10" s="2">
        <v>22291</v>
      </c>
      <c r="CNF10" s="2">
        <v>20924</v>
      </c>
      <c r="CNG10" s="2">
        <v>69047</v>
      </c>
      <c r="CNH10" s="2">
        <v>0</v>
      </c>
      <c r="CNI10" s="2">
        <v>72868</v>
      </c>
      <c r="CNJ10" s="2">
        <v>65791</v>
      </c>
      <c r="CNK10" s="2">
        <v>691325</v>
      </c>
      <c r="CNL10" s="2">
        <v>252526</v>
      </c>
      <c r="CNM10" s="2">
        <v>220457</v>
      </c>
      <c r="CNN10" s="2">
        <v>44254</v>
      </c>
      <c r="CNO10" s="2">
        <v>5346</v>
      </c>
      <c r="CNP10" s="2">
        <v>192625</v>
      </c>
      <c r="CNQ10" s="2">
        <v>26051</v>
      </c>
      <c r="CNR10" s="2">
        <v>37977</v>
      </c>
      <c r="CNS10" s="2">
        <v>6528</v>
      </c>
      <c r="CNT10" s="2">
        <v>55008</v>
      </c>
      <c r="CNU10" s="2">
        <v>41598</v>
      </c>
      <c r="CNV10" s="2">
        <v>10555</v>
      </c>
      <c r="CNW10" s="2">
        <v>113065</v>
      </c>
      <c r="CNX10" s="2">
        <v>34912</v>
      </c>
      <c r="CNY10" s="2">
        <v>35705</v>
      </c>
      <c r="CNZ10" s="2">
        <v>175329</v>
      </c>
      <c r="COA10" s="2">
        <v>987</v>
      </c>
      <c r="COB10" s="2">
        <v>111585</v>
      </c>
      <c r="COC10" s="2">
        <v>4340</v>
      </c>
      <c r="COD10" s="2">
        <v>267432</v>
      </c>
      <c r="COE10" s="2">
        <v>31822</v>
      </c>
      <c r="COF10" s="2">
        <v>146731</v>
      </c>
      <c r="COG10" s="2">
        <v>15518</v>
      </c>
      <c r="COH10" s="2">
        <v>113918</v>
      </c>
      <c r="COI10" s="2">
        <v>115630</v>
      </c>
      <c r="COJ10" s="2">
        <v>292536</v>
      </c>
      <c r="COK10" s="2">
        <v>25954</v>
      </c>
      <c r="COL10" s="2">
        <v>44152</v>
      </c>
      <c r="COM10" s="2">
        <v>20137</v>
      </c>
      <c r="CON10" s="2">
        <v>17868</v>
      </c>
      <c r="COO10" s="2">
        <v>34372</v>
      </c>
      <c r="COP10" s="2">
        <v>9827</v>
      </c>
      <c r="COQ10" s="2">
        <v>9053</v>
      </c>
      <c r="COR10" s="2">
        <v>104868</v>
      </c>
      <c r="COS10" s="2">
        <v>23400</v>
      </c>
      <c r="COT10" s="2">
        <v>627548</v>
      </c>
      <c r="COU10" s="2">
        <v>67602</v>
      </c>
      <c r="COV10" s="2">
        <v>96817</v>
      </c>
      <c r="COW10" s="2">
        <v>43569</v>
      </c>
      <c r="COX10" s="2">
        <v>22743</v>
      </c>
      <c r="COY10" s="2">
        <v>56805</v>
      </c>
      <c r="COZ10" s="2">
        <v>13773</v>
      </c>
      <c r="CPA10" s="2">
        <v>1455</v>
      </c>
      <c r="CPB10" s="2">
        <v>92187</v>
      </c>
      <c r="CPC10" s="2">
        <v>58332</v>
      </c>
      <c r="CPD10" s="2">
        <v>288917</v>
      </c>
      <c r="CPE10" s="2">
        <v>15221</v>
      </c>
      <c r="CPF10" s="2">
        <v>23149</v>
      </c>
      <c r="CPG10" s="2">
        <v>26509</v>
      </c>
      <c r="CPH10" s="2">
        <v>34272</v>
      </c>
      <c r="CPI10" s="2">
        <v>148705</v>
      </c>
      <c r="CPJ10" s="2">
        <v>74682</v>
      </c>
      <c r="CPK10" s="2">
        <v>83798</v>
      </c>
      <c r="CPL10" s="2">
        <v>46018</v>
      </c>
      <c r="CPM10" s="2">
        <v>55538</v>
      </c>
      <c r="CPN10" s="2">
        <v>9103</v>
      </c>
      <c r="CPO10" s="2">
        <v>5242</v>
      </c>
      <c r="CPP10" s="2">
        <v>78058</v>
      </c>
      <c r="CPQ10" s="2">
        <v>104897</v>
      </c>
      <c r="CPR10" s="2">
        <v>111496</v>
      </c>
      <c r="CPS10" s="2">
        <v>48716</v>
      </c>
      <c r="CPT10" s="2">
        <v>14811</v>
      </c>
      <c r="CPU10" s="2">
        <v>24425</v>
      </c>
      <c r="CPV10" s="2">
        <v>14225</v>
      </c>
      <c r="CPW10" s="2">
        <v>20655</v>
      </c>
      <c r="CPX10" s="2">
        <v>23713</v>
      </c>
      <c r="CPY10" s="2">
        <v>460844</v>
      </c>
      <c r="CPZ10" s="2">
        <v>459746</v>
      </c>
      <c r="CQA10" s="2">
        <v>25292</v>
      </c>
      <c r="CQB10" s="2">
        <v>54633</v>
      </c>
      <c r="CQC10" s="2">
        <v>49323</v>
      </c>
      <c r="CQD10" s="2">
        <v>9692</v>
      </c>
      <c r="CQE10" s="2">
        <v>56002</v>
      </c>
      <c r="CQF10" s="2">
        <v>3549103</v>
      </c>
      <c r="CQG10" s="2">
        <v>3626049</v>
      </c>
      <c r="CQH10" s="2">
        <v>744158</v>
      </c>
      <c r="CQI10" s="2">
        <v>40875</v>
      </c>
      <c r="CQJ10" s="2">
        <v>53303</v>
      </c>
      <c r="CQK10" s="2">
        <v>19064</v>
      </c>
      <c r="CQL10" s="2">
        <v>67981</v>
      </c>
      <c r="CQM10" s="2">
        <v>22731</v>
      </c>
      <c r="CQN10" s="2">
        <v>5775</v>
      </c>
      <c r="CQO10" s="2">
        <v>583197</v>
      </c>
      <c r="CQP10" s="2">
        <v>279212</v>
      </c>
      <c r="CQQ10" s="2">
        <v>71832</v>
      </c>
      <c r="CQR10" s="2">
        <v>5967174</v>
      </c>
      <c r="CQS10" s="2">
        <v>6881</v>
      </c>
      <c r="CQT10" s="2">
        <v>36604</v>
      </c>
      <c r="CQU10" s="2">
        <v>26103</v>
      </c>
      <c r="CQV10" s="2">
        <v>53908</v>
      </c>
      <c r="CQW10" s="2">
        <v>47555</v>
      </c>
      <c r="CQX10" s="2">
        <v>188899</v>
      </c>
      <c r="CQY10" s="2">
        <v>99594</v>
      </c>
      <c r="CQZ10" s="2">
        <v>393643</v>
      </c>
      <c r="CRA10" s="2">
        <v>76386</v>
      </c>
      <c r="CRB10" s="2">
        <v>31760</v>
      </c>
      <c r="CRC10" s="2">
        <v>178468</v>
      </c>
      <c r="CRD10" s="2">
        <v>33328</v>
      </c>
      <c r="CRE10" s="2">
        <v>31978</v>
      </c>
      <c r="CRF10" s="2">
        <v>16045</v>
      </c>
      <c r="CRG10" s="2">
        <v>0</v>
      </c>
      <c r="CRH10" s="2">
        <v>17123619</v>
      </c>
      <c r="CRI10" s="2">
        <v>65069</v>
      </c>
      <c r="CRJ10" s="2">
        <v>62713</v>
      </c>
      <c r="CRK10" s="2">
        <v>20216</v>
      </c>
      <c r="CRL10" s="2">
        <v>14770</v>
      </c>
      <c r="CRM10" s="2">
        <v>16034</v>
      </c>
      <c r="CRN10" s="2">
        <v>141716</v>
      </c>
      <c r="CRO10" s="2">
        <v>9057</v>
      </c>
      <c r="CRP10" s="2">
        <v>146229</v>
      </c>
      <c r="CRQ10" s="2">
        <v>12625</v>
      </c>
      <c r="CRR10" s="2">
        <v>45331</v>
      </c>
      <c r="CRS10" s="2">
        <v>76374</v>
      </c>
      <c r="CRT10" s="2">
        <v>226841</v>
      </c>
      <c r="CRU10" s="2">
        <v>78573</v>
      </c>
      <c r="CRV10" s="2">
        <v>50075</v>
      </c>
      <c r="CRW10" s="2">
        <v>99704</v>
      </c>
      <c r="CRX10" s="2">
        <v>81718</v>
      </c>
      <c r="CRY10" s="2">
        <v>76017</v>
      </c>
      <c r="CRZ10" s="2">
        <v>113890</v>
      </c>
      <c r="CSA10" s="2">
        <v>497845</v>
      </c>
      <c r="CSB10" s="2">
        <v>64689</v>
      </c>
      <c r="CSC10" s="2">
        <v>990740</v>
      </c>
      <c r="CSD10" s="2">
        <v>224750</v>
      </c>
      <c r="CSE10" s="2">
        <v>8837400</v>
      </c>
      <c r="CSF10" s="2">
        <v>117324</v>
      </c>
      <c r="CSG10" s="2">
        <v>79182</v>
      </c>
      <c r="CSH10" s="2">
        <v>8531</v>
      </c>
      <c r="CSI10" s="2">
        <v>35312</v>
      </c>
      <c r="CSJ10" s="2">
        <v>993938</v>
      </c>
      <c r="CSK10" s="2">
        <v>115860</v>
      </c>
      <c r="CSL10" s="2">
        <v>13570</v>
      </c>
      <c r="CSM10" s="2">
        <v>144446</v>
      </c>
      <c r="CSN10" s="2">
        <v>99910</v>
      </c>
      <c r="CSO10" s="2">
        <v>115047</v>
      </c>
      <c r="CSP10" s="2" t="s">
        <v>5</v>
      </c>
      <c r="CSQ10" s="2">
        <v>34747</v>
      </c>
      <c r="CSR10" s="2">
        <v>107336</v>
      </c>
      <c r="CSS10" s="2">
        <v>279245</v>
      </c>
      <c r="CST10" s="2">
        <v>75898</v>
      </c>
      <c r="CSU10" s="2">
        <v>319536</v>
      </c>
      <c r="CSV10" s="2">
        <v>318521</v>
      </c>
      <c r="CSW10" s="2">
        <v>79326</v>
      </c>
      <c r="CSX10" s="2">
        <v>5101</v>
      </c>
      <c r="CSY10" s="2">
        <v>0</v>
      </c>
      <c r="CSZ10" s="2">
        <v>156920</v>
      </c>
      <c r="CTA10" s="2">
        <v>551611</v>
      </c>
      <c r="CTB10" s="2">
        <v>7719748</v>
      </c>
      <c r="CTC10" s="2">
        <v>52519</v>
      </c>
      <c r="CTD10" s="2">
        <v>331395</v>
      </c>
      <c r="CTE10" s="2">
        <v>66640</v>
      </c>
      <c r="CTF10" s="2">
        <v>40632</v>
      </c>
      <c r="CTG10" s="2">
        <v>136788</v>
      </c>
      <c r="CTH10" s="2">
        <v>596971</v>
      </c>
      <c r="CTI10" s="2">
        <v>162692</v>
      </c>
      <c r="CTJ10" s="2">
        <v>3455848</v>
      </c>
      <c r="CTK10" s="2">
        <v>19667</v>
      </c>
      <c r="CTL10" s="2">
        <v>203030</v>
      </c>
      <c r="CTM10" s="2">
        <v>49928</v>
      </c>
      <c r="CTN10" s="2">
        <v>493929</v>
      </c>
      <c r="CTO10" s="2">
        <v>392717</v>
      </c>
      <c r="CTP10" s="2">
        <v>115821</v>
      </c>
      <c r="CTQ10" s="2">
        <v>100184</v>
      </c>
      <c r="CTR10" s="2">
        <v>28194</v>
      </c>
      <c r="CTS10" s="2">
        <v>273287</v>
      </c>
      <c r="CTT10" s="2">
        <v>427035</v>
      </c>
      <c r="CTU10" s="2">
        <v>3029773</v>
      </c>
      <c r="CTV10" s="2">
        <v>103088</v>
      </c>
      <c r="CTW10" s="2">
        <v>101292</v>
      </c>
      <c r="CTX10" s="2">
        <v>131192</v>
      </c>
      <c r="CTY10" s="2">
        <v>10620</v>
      </c>
      <c r="CTZ10" s="2">
        <v>18536</v>
      </c>
      <c r="CUA10" s="2">
        <v>392668</v>
      </c>
      <c r="CUB10" s="2">
        <v>0</v>
      </c>
      <c r="CUC10" s="2">
        <v>46087</v>
      </c>
      <c r="CUD10" s="2">
        <v>3637</v>
      </c>
      <c r="CUE10" s="2">
        <v>33522</v>
      </c>
      <c r="CUF10" s="2">
        <v>6396</v>
      </c>
      <c r="CUG10" s="2">
        <v>61086</v>
      </c>
      <c r="CUH10" s="2">
        <v>189253</v>
      </c>
      <c r="CUI10" s="2">
        <v>22570</v>
      </c>
      <c r="CUJ10" s="2">
        <v>7059316</v>
      </c>
      <c r="CUK10" s="2">
        <v>132777</v>
      </c>
      <c r="CUL10" s="2">
        <v>0</v>
      </c>
      <c r="CUM10" s="2">
        <v>42526</v>
      </c>
      <c r="CUN10" s="2">
        <v>57275</v>
      </c>
      <c r="CUO10" s="2">
        <v>0</v>
      </c>
      <c r="CUP10" s="2">
        <v>11127</v>
      </c>
      <c r="CUQ10" s="2">
        <v>6896500</v>
      </c>
      <c r="CUR10" s="2">
        <v>245870</v>
      </c>
      <c r="CUS10" s="2">
        <v>0</v>
      </c>
      <c r="CUT10" s="2">
        <v>112181</v>
      </c>
      <c r="CUU10" s="2">
        <v>64454</v>
      </c>
      <c r="CUV10" s="2">
        <v>284313</v>
      </c>
      <c r="CUW10" s="2">
        <v>4793</v>
      </c>
      <c r="CUX10" s="2">
        <v>11175</v>
      </c>
      <c r="CUY10" s="2">
        <v>1589846</v>
      </c>
      <c r="CUZ10" s="2">
        <v>29773</v>
      </c>
      <c r="CVA10" s="2">
        <v>90678</v>
      </c>
      <c r="CVB10" s="2">
        <v>109788</v>
      </c>
      <c r="CVC10" s="2">
        <v>24892</v>
      </c>
      <c r="CVD10" s="2">
        <v>50443</v>
      </c>
      <c r="CVE10" s="2">
        <v>51460</v>
      </c>
      <c r="CVF10" s="2">
        <v>23408</v>
      </c>
      <c r="CVG10" s="2">
        <v>430156</v>
      </c>
      <c r="CVH10" s="2">
        <v>32415</v>
      </c>
      <c r="CVI10" s="2" t="s">
        <v>5</v>
      </c>
      <c r="CVJ10" s="2">
        <v>95955</v>
      </c>
      <c r="CVK10" s="2">
        <v>7452</v>
      </c>
      <c r="CVL10" s="2">
        <v>0</v>
      </c>
      <c r="CVM10" s="2">
        <v>26889</v>
      </c>
      <c r="CVN10" s="2">
        <v>10802</v>
      </c>
      <c r="CVO10" s="2">
        <v>190086</v>
      </c>
      <c r="CVP10" s="2">
        <v>248484</v>
      </c>
      <c r="CVQ10" s="2">
        <v>2576251</v>
      </c>
      <c r="CVR10" s="2">
        <v>316232</v>
      </c>
      <c r="CVS10" s="2">
        <v>45957</v>
      </c>
      <c r="CVT10" s="2">
        <v>86609</v>
      </c>
      <c r="CVU10" s="2">
        <v>10579</v>
      </c>
      <c r="CVV10" s="2" t="s">
        <v>5</v>
      </c>
      <c r="CVW10" s="2">
        <v>1602</v>
      </c>
      <c r="CVX10" s="2">
        <v>143942</v>
      </c>
      <c r="CVY10" s="2">
        <v>0</v>
      </c>
      <c r="CVZ10" s="2">
        <v>94545</v>
      </c>
      <c r="CWA10" s="2">
        <v>105973</v>
      </c>
      <c r="CWB10" s="2">
        <v>1325206</v>
      </c>
      <c r="CWC10" s="2">
        <v>213619</v>
      </c>
      <c r="CWD10" s="2">
        <v>156736</v>
      </c>
      <c r="CWE10" s="2">
        <v>9525</v>
      </c>
      <c r="CWF10" s="2">
        <v>48583</v>
      </c>
      <c r="CWG10" s="2">
        <v>22727</v>
      </c>
      <c r="CWH10" s="2">
        <v>50124</v>
      </c>
      <c r="CWI10" s="2">
        <v>371614</v>
      </c>
      <c r="CWJ10" s="2">
        <v>267899</v>
      </c>
      <c r="CWK10" s="2">
        <v>122701</v>
      </c>
      <c r="CWL10" s="2">
        <v>3744238</v>
      </c>
      <c r="CWM10" s="2">
        <v>23635</v>
      </c>
      <c r="CWN10" s="2">
        <v>116804</v>
      </c>
      <c r="CWO10" s="2">
        <v>1209877</v>
      </c>
      <c r="CWP10" s="2">
        <v>0</v>
      </c>
      <c r="CWQ10" s="2">
        <v>18489</v>
      </c>
      <c r="CWR10" s="2">
        <v>1043536</v>
      </c>
      <c r="CWS10" s="2">
        <v>255</v>
      </c>
      <c r="CWT10" s="2">
        <v>114306</v>
      </c>
      <c r="CWU10" s="2" t="s">
        <v>5</v>
      </c>
      <c r="CWV10" s="2">
        <v>362032</v>
      </c>
      <c r="CWW10" s="2">
        <v>772658</v>
      </c>
      <c r="CWX10" s="2">
        <v>74197</v>
      </c>
      <c r="CWY10" s="2">
        <v>281471</v>
      </c>
      <c r="CWZ10" s="2">
        <v>11</v>
      </c>
      <c r="CXA10" s="2">
        <v>46861</v>
      </c>
      <c r="CXB10" s="2">
        <v>19205</v>
      </c>
      <c r="CXC10" s="2" t="s">
        <v>5</v>
      </c>
      <c r="CXD10" s="2">
        <v>27252</v>
      </c>
      <c r="CXE10" s="2">
        <v>173895</v>
      </c>
      <c r="CXF10" s="2">
        <v>100302</v>
      </c>
      <c r="CXG10" s="2">
        <v>796374</v>
      </c>
      <c r="CXH10" s="2">
        <v>1856993</v>
      </c>
      <c r="CXI10" s="2">
        <v>15358</v>
      </c>
      <c r="CXJ10" s="2">
        <v>28602</v>
      </c>
      <c r="CXK10" s="2">
        <v>299297</v>
      </c>
      <c r="CXL10" s="2">
        <v>407380</v>
      </c>
      <c r="CXM10" s="2">
        <v>48122</v>
      </c>
      <c r="CXN10" s="2">
        <v>102640</v>
      </c>
      <c r="CXO10" s="2">
        <v>34685</v>
      </c>
      <c r="CXP10" s="2">
        <v>60001</v>
      </c>
      <c r="CXQ10" s="2">
        <v>583665</v>
      </c>
      <c r="CXR10" s="2">
        <v>75792</v>
      </c>
      <c r="CXS10" s="2">
        <v>24031</v>
      </c>
      <c r="CXT10" s="2">
        <v>18236</v>
      </c>
      <c r="CXU10" s="2">
        <v>303908</v>
      </c>
      <c r="CXV10" s="2">
        <v>40112</v>
      </c>
      <c r="CXW10" s="2">
        <v>46113</v>
      </c>
      <c r="CXX10" s="2">
        <v>53560</v>
      </c>
      <c r="CXY10" s="2">
        <v>150883</v>
      </c>
      <c r="CXZ10" s="2">
        <v>255750</v>
      </c>
      <c r="CYA10" s="2">
        <v>393309</v>
      </c>
      <c r="CYB10" s="2">
        <v>0</v>
      </c>
      <c r="CYC10" s="2">
        <v>17919</v>
      </c>
      <c r="CYD10" s="2">
        <v>25157</v>
      </c>
      <c r="CYE10" s="2">
        <v>7293</v>
      </c>
      <c r="CYF10" s="2">
        <v>89588</v>
      </c>
      <c r="CYG10" s="2">
        <v>46285</v>
      </c>
      <c r="CYH10" s="2">
        <v>79812</v>
      </c>
      <c r="CYI10" s="2">
        <v>44543</v>
      </c>
      <c r="CYJ10" s="2">
        <v>36936</v>
      </c>
      <c r="CYK10" s="2">
        <v>45150</v>
      </c>
      <c r="CYL10" s="2">
        <v>14484</v>
      </c>
      <c r="CYM10" s="2">
        <v>38206</v>
      </c>
      <c r="CYN10" s="2">
        <v>9056</v>
      </c>
      <c r="CYO10" s="2">
        <v>5033</v>
      </c>
      <c r="CYP10" s="2">
        <v>22928</v>
      </c>
      <c r="CYQ10" s="2">
        <v>545545</v>
      </c>
      <c r="CYR10" s="2">
        <v>68635</v>
      </c>
      <c r="CYS10" s="2">
        <v>1047</v>
      </c>
      <c r="CYT10" s="2">
        <v>15087</v>
      </c>
      <c r="CYU10" s="2">
        <v>143877</v>
      </c>
      <c r="CYV10" s="2">
        <v>20524</v>
      </c>
      <c r="CYW10" s="2">
        <v>272009</v>
      </c>
      <c r="CYX10" s="2">
        <v>18492</v>
      </c>
      <c r="CYY10" s="2">
        <v>23554</v>
      </c>
      <c r="CYZ10" s="2">
        <v>90475</v>
      </c>
      <c r="CZA10" s="2">
        <v>6445</v>
      </c>
      <c r="CZB10" s="2">
        <v>97587</v>
      </c>
      <c r="CZC10" s="2">
        <v>89017</v>
      </c>
      <c r="CZD10" s="2">
        <v>106434</v>
      </c>
      <c r="CZE10" s="2">
        <v>116065</v>
      </c>
      <c r="CZF10" s="2">
        <v>24872</v>
      </c>
      <c r="CZG10" s="2">
        <v>59327</v>
      </c>
      <c r="CZH10" s="2">
        <v>88797</v>
      </c>
      <c r="CZI10" s="2">
        <v>298782</v>
      </c>
      <c r="CZJ10" s="2">
        <v>62955</v>
      </c>
      <c r="CZK10" s="2">
        <v>14817</v>
      </c>
      <c r="CZL10" s="2">
        <v>17497</v>
      </c>
      <c r="CZM10" s="2">
        <v>0</v>
      </c>
      <c r="CZN10" s="2">
        <v>1020725</v>
      </c>
      <c r="CZO10" s="2">
        <v>59734</v>
      </c>
      <c r="CZP10" s="2">
        <v>113951</v>
      </c>
      <c r="CZQ10" s="2">
        <v>6055</v>
      </c>
      <c r="CZR10" s="2">
        <v>19329</v>
      </c>
      <c r="CZS10" s="2">
        <v>14741</v>
      </c>
      <c r="CZT10" s="2">
        <v>27138</v>
      </c>
      <c r="CZU10" s="2">
        <v>2280</v>
      </c>
      <c r="CZV10" s="2">
        <v>13926</v>
      </c>
      <c r="CZW10" s="2">
        <v>6041</v>
      </c>
      <c r="CZX10" s="2">
        <v>1747</v>
      </c>
      <c r="CZY10" s="2">
        <v>67869</v>
      </c>
      <c r="CZZ10" s="2">
        <v>374157</v>
      </c>
      <c r="DAA10" s="2">
        <v>28998</v>
      </c>
      <c r="DAB10" s="2">
        <v>9133</v>
      </c>
      <c r="DAC10" s="2">
        <v>411</v>
      </c>
      <c r="DAD10" s="2">
        <v>148377</v>
      </c>
      <c r="DAE10" s="2">
        <v>5819</v>
      </c>
      <c r="DAF10" s="2">
        <v>16972</v>
      </c>
      <c r="DAG10" s="2">
        <v>76140</v>
      </c>
      <c r="DAH10" s="2">
        <v>16057</v>
      </c>
      <c r="DAI10" s="2">
        <v>10998</v>
      </c>
      <c r="DAJ10" s="2">
        <v>28967</v>
      </c>
      <c r="DAK10" s="2">
        <v>1593</v>
      </c>
      <c r="DAL10" s="2">
        <v>28523</v>
      </c>
      <c r="DAM10" s="2">
        <v>76719</v>
      </c>
      <c r="DAN10" s="2">
        <v>0</v>
      </c>
      <c r="DAO10" s="2">
        <v>109446</v>
      </c>
      <c r="DAP10" s="2">
        <v>15179</v>
      </c>
      <c r="DAQ10" s="2">
        <v>30580</v>
      </c>
      <c r="DAR10" s="2">
        <v>37795</v>
      </c>
      <c r="DAS10" s="2">
        <v>15338</v>
      </c>
      <c r="DAT10" s="2">
        <v>20394</v>
      </c>
      <c r="DAU10" s="2">
        <v>51591</v>
      </c>
      <c r="DAV10" s="2">
        <v>5052</v>
      </c>
      <c r="DAW10" s="2">
        <v>79151</v>
      </c>
      <c r="DAX10" s="2">
        <v>7901</v>
      </c>
      <c r="DAY10" s="2">
        <v>466493</v>
      </c>
      <c r="DAZ10" s="2">
        <v>128769</v>
      </c>
      <c r="DBA10" s="2">
        <v>25566</v>
      </c>
      <c r="DBB10" s="2">
        <v>3003</v>
      </c>
      <c r="DBC10" s="2">
        <v>34654</v>
      </c>
      <c r="DBD10" s="2">
        <v>211837</v>
      </c>
      <c r="DBE10" s="2">
        <v>63266</v>
      </c>
      <c r="DBF10" s="2">
        <v>298024</v>
      </c>
      <c r="DBG10" s="2">
        <v>15084</v>
      </c>
      <c r="DBH10" s="2">
        <v>42021</v>
      </c>
      <c r="DBI10" s="2">
        <v>384251</v>
      </c>
      <c r="DBJ10" s="2">
        <v>38559</v>
      </c>
      <c r="DBK10" s="2">
        <v>22188</v>
      </c>
      <c r="DBL10" s="2">
        <v>618531</v>
      </c>
      <c r="DBM10" s="2">
        <v>0</v>
      </c>
      <c r="DBN10" s="2">
        <v>14240</v>
      </c>
      <c r="DBO10" s="2">
        <v>58000</v>
      </c>
      <c r="DBP10" s="2">
        <v>37748</v>
      </c>
      <c r="DBQ10" s="2">
        <v>23070</v>
      </c>
      <c r="DBR10" s="2">
        <v>10343</v>
      </c>
      <c r="DBS10" s="2">
        <v>616</v>
      </c>
      <c r="DBT10" s="2">
        <v>13265</v>
      </c>
      <c r="DBU10" s="2">
        <v>13714</v>
      </c>
      <c r="DBV10" s="2">
        <v>33402</v>
      </c>
      <c r="DBW10" s="2">
        <v>51794</v>
      </c>
      <c r="DBX10" s="2">
        <v>47809</v>
      </c>
      <c r="DBY10" s="2">
        <v>5435236</v>
      </c>
      <c r="DBZ10" s="2">
        <v>75114</v>
      </c>
      <c r="DCA10" s="2">
        <v>262586</v>
      </c>
      <c r="DCB10" s="2">
        <v>40314</v>
      </c>
      <c r="DCC10" s="2">
        <v>6417</v>
      </c>
      <c r="DCD10" s="2">
        <v>53312</v>
      </c>
      <c r="DCE10" s="2">
        <v>8990</v>
      </c>
      <c r="DCF10" s="2">
        <v>149222</v>
      </c>
      <c r="DCG10" s="2">
        <v>9407</v>
      </c>
      <c r="DCH10" s="2">
        <v>109788</v>
      </c>
      <c r="DCI10" s="2">
        <v>217762</v>
      </c>
      <c r="DCJ10" s="2">
        <v>49763</v>
      </c>
      <c r="DCK10" s="2">
        <v>529986</v>
      </c>
      <c r="DCL10" s="2">
        <v>214033</v>
      </c>
      <c r="DCM10" s="2">
        <v>51166</v>
      </c>
      <c r="DCN10" s="2">
        <v>22913</v>
      </c>
      <c r="DCO10" s="2">
        <v>84516</v>
      </c>
      <c r="DCP10" s="2">
        <v>10854</v>
      </c>
      <c r="DCQ10" s="2">
        <v>14091</v>
      </c>
      <c r="DCR10" s="2">
        <v>36842</v>
      </c>
      <c r="DCS10" s="2">
        <v>197262</v>
      </c>
      <c r="DCT10" s="2">
        <v>74062</v>
      </c>
      <c r="DCU10" s="2">
        <v>304134</v>
      </c>
      <c r="DCV10" s="2">
        <v>61312</v>
      </c>
      <c r="DCW10" s="2">
        <v>125434</v>
      </c>
      <c r="DCX10" s="2">
        <v>42529</v>
      </c>
      <c r="DCY10" s="2">
        <v>29656</v>
      </c>
      <c r="DCZ10" s="2">
        <v>150491</v>
      </c>
      <c r="DDA10" s="2">
        <v>1896</v>
      </c>
      <c r="DDB10" s="2">
        <v>68521</v>
      </c>
      <c r="DDC10" s="2">
        <v>95022</v>
      </c>
      <c r="DDD10" s="2">
        <v>194733</v>
      </c>
      <c r="DDE10" s="2">
        <v>80004</v>
      </c>
      <c r="DDF10" s="2">
        <v>161026</v>
      </c>
      <c r="DDG10" s="2">
        <v>59055</v>
      </c>
      <c r="DDH10" s="2">
        <v>9321</v>
      </c>
      <c r="DDI10" s="2">
        <v>0</v>
      </c>
      <c r="DDJ10" s="2">
        <v>0</v>
      </c>
      <c r="DDK10" s="2">
        <v>2015</v>
      </c>
      <c r="DDL10" s="2">
        <v>41607</v>
      </c>
      <c r="DDM10" s="2">
        <v>172175</v>
      </c>
      <c r="DDN10" s="2">
        <v>81799</v>
      </c>
      <c r="DDO10" s="2">
        <v>1637295</v>
      </c>
      <c r="DDP10" s="2">
        <v>35476</v>
      </c>
      <c r="DDQ10" s="2">
        <v>146447</v>
      </c>
      <c r="DDR10" s="2">
        <v>38136</v>
      </c>
      <c r="DDS10" s="2">
        <v>16424</v>
      </c>
      <c r="DDT10" s="2">
        <v>77763</v>
      </c>
      <c r="DDU10" s="2">
        <v>54427</v>
      </c>
      <c r="DDV10" s="2">
        <v>11611</v>
      </c>
      <c r="DDW10" s="2">
        <v>62955</v>
      </c>
      <c r="DDX10" s="2">
        <v>292152</v>
      </c>
      <c r="DDY10" s="2">
        <v>216341</v>
      </c>
      <c r="DDZ10" s="2">
        <v>370</v>
      </c>
      <c r="DEA10" s="2">
        <v>35635</v>
      </c>
      <c r="DEB10" s="2">
        <v>53079</v>
      </c>
      <c r="DEC10" s="2">
        <v>18833</v>
      </c>
      <c r="DED10" s="2">
        <v>15087</v>
      </c>
      <c r="DEE10" s="2">
        <v>1635</v>
      </c>
      <c r="DEF10" s="2">
        <v>70963</v>
      </c>
      <c r="DEG10" s="2">
        <v>15621</v>
      </c>
      <c r="DEH10" s="2">
        <v>25317</v>
      </c>
      <c r="DEI10" s="2">
        <v>227322</v>
      </c>
      <c r="DEJ10" s="2">
        <v>5437</v>
      </c>
      <c r="DEK10" s="2">
        <v>17445</v>
      </c>
      <c r="DEL10" s="2">
        <v>54165</v>
      </c>
      <c r="DEM10" s="2">
        <v>61804</v>
      </c>
      <c r="DEN10" s="2">
        <v>1761880</v>
      </c>
      <c r="DEO10" s="2">
        <v>20549</v>
      </c>
      <c r="DEP10" s="2">
        <v>14211</v>
      </c>
      <c r="DEQ10" s="2">
        <v>84000</v>
      </c>
      <c r="DER10" s="2">
        <v>90978</v>
      </c>
      <c r="DES10" s="2">
        <v>255102</v>
      </c>
      <c r="DET10" s="2">
        <v>39112</v>
      </c>
      <c r="DEU10" s="2">
        <v>19488</v>
      </c>
      <c r="DEV10" s="2">
        <v>30320</v>
      </c>
      <c r="DEW10" s="2">
        <v>31183</v>
      </c>
      <c r="DEX10" s="2">
        <v>10555</v>
      </c>
      <c r="DEY10" s="2">
        <v>262927</v>
      </c>
      <c r="DEZ10" s="2">
        <v>48765</v>
      </c>
      <c r="DFA10" s="2">
        <v>144282</v>
      </c>
      <c r="DFB10" s="2">
        <v>132585</v>
      </c>
      <c r="DFC10" s="2">
        <v>322963</v>
      </c>
      <c r="DFD10" s="2">
        <v>100852</v>
      </c>
      <c r="DFE10" s="2">
        <v>125665</v>
      </c>
      <c r="DFF10" s="2">
        <v>109011</v>
      </c>
      <c r="DFG10" s="2">
        <v>7512</v>
      </c>
      <c r="DFH10" s="2">
        <v>69759</v>
      </c>
      <c r="DFI10" s="2">
        <v>51272</v>
      </c>
      <c r="DFJ10" s="2">
        <v>126380</v>
      </c>
      <c r="DFK10" s="2">
        <v>78517</v>
      </c>
      <c r="DFL10" s="2">
        <v>24719</v>
      </c>
      <c r="DFM10" s="2">
        <v>26171</v>
      </c>
      <c r="DFN10" s="2">
        <v>116648</v>
      </c>
      <c r="DFO10" s="2">
        <v>25082</v>
      </c>
      <c r="DFP10" s="2">
        <v>152002</v>
      </c>
      <c r="DFQ10" s="2">
        <v>434720</v>
      </c>
      <c r="DFR10" s="2">
        <v>36339</v>
      </c>
      <c r="DFS10" s="2">
        <v>130776</v>
      </c>
      <c r="DFT10" s="2">
        <v>374759</v>
      </c>
      <c r="DFU10" s="2">
        <v>310848</v>
      </c>
      <c r="DFV10" s="2">
        <v>144602</v>
      </c>
      <c r="DFW10" s="2">
        <v>438240</v>
      </c>
      <c r="DFX10" s="2">
        <v>234748</v>
      </c>
      <c r="DFY10" s="2">
        <v>1425181</v>
      </c>
      <c r="DFZ10" s="2">
        <v>1227200</v>
      </c>
      <c r="DGA10" s="2">
        <v>47346</v>
      </c>
      <c r="DGB10" s="2">
        <v>1262076</v>
      </c>
      <c r="DGC10" s="2">
        <v>21957</v>
      </c>
      <c r="DGD10" s="2">
        <v>123831</v>
      </c>
      <c r="DGE10" s="2">
        <v>178595</v>
      </c>
      <c r="DGF10" s="2">
        <v>132565</v>
      </c>
      <c r="DGG10" s="2">
        <v>40712</v>
      </c>
      <c r="DGH10" s="2">
        <v>23150</v>
      </c>
      <c r="DGI10" s="2" t="s">
        <v>5</v>
      </c>
      <c r="DGJ10" s="2">
        <v>61460</v>
      </c>
      <c r="DGK10" s="2">
        <v>29785</v>
      </c>
      <c r="DGL10" s="2" t="s">
        <v>5</v>
      </c>
      <c r="DGM10" s="2">
        <v>15127</v>
      </c>
      <c r="DGN10" s="2">
        <v>120355</v>
      </c>
      <c r="DGO10" s="2">
        <v>105168</v>
      </c>
      <c r="DGP10" s="2">
        <v>1119681</v>
      </c>
      <c r="DGQ10" s="2" t="s">
        <v>5</v>
      </c>
      <c r="DGR10" s="2">
        <v>111250</v>
      </c>
      <c r="DGS10" s="2">
        <v>84196</v>
      </c>
      <c r="DGT10" s="2">
        <v>150570</v>
      </c>
      <c r="DGU10" s="2">
        <v>61197</v>
      </c>
      <c r="DGV10" s="2">
        <v>6225</v>
      </c>
      <c r="DGW10" s="2">
        <v>2357</v>
      </c>
      <c r="DGX10" s="2">
        <v>345812</v>
      </c>
      <c r="DGY10" s="2">
        <v>1309083</v>
      </c>
      <c r="DGZ10" s="2">
        <v>1626976</v>
      </c>
      <c r="DHA10" s="2">
        <v>12368</v>
      </c>
      <c r="DHB10" s="2">
        <v>855612</v>
      </c>
      <c r="DHC10" s="2">
        <v>3318255</v>
      </c>
      <c r="DHD10" s="2" t="s">
        <v>5</v>
      </c>
      <c r="DHE10" s="2">
        <v>7386</v>
      </c>
      <c r="DHF10" s="2">
        <v>120196</v>
      </c>
      <c r="DHG10" s="2">
        <v>514341</v>
      </c>
      <c r="DHH10" s="2">
        <v>378511</v>
      </c>
      <c r="DHI10" s="2">
        <v>0</v>
      </c>
      <c r="DHJ10" s="2">
        <v>224922</v>
      </c>
      <c r="DHK10" s="2">
        <v>115242</v>
      </c>
      <c r="DHL10" s="2">
        <v>1054782</v>
      </c>
      <c r="DHM10" s="2">
        <v>35732</v>
      </c>
      <c r="DHN10" s="2">
        <v>122141</v>
      </c>
      <c r="DHO10" s="2">
        <v>6984606</v>
      </c>
      <c r="DHP10" s="2">
        <v>34100</v>
      </c>
      <c r="DHQ10" s="2">
        <v>22011</v>
      </c>
      <c r="DHR10" s="2">
        <v>180536</v>
      </c>
      <c r="DHS10" s="2">
        <v>356766</v>
      </c>
      <c r="DHT10" s="2">
        <v>250097</v>
      </c>
      <c r="DHU10" s="2">
        <v>164058</v>
      </c>
      <c r="DHV10" s="2">
        <v>122376</v>
      </c>
      <c r="DHW10" s="2">
        <v>3317</v>
      </c>
      <c r="DHX10" s="2">
        <v>595794</v>
      </c>
      <c r="DHY10" s="2">
        <v>197827</v>
      </c>
      <c r="DHZ10" s="2">
        <v>86069</v>
      </c>
      <c r="DIA10" s="2">
        <v>38302</v>
      </c>
      <c r="DIB10" s="2">
        <v>31003</v>
      </c>
      <c r="DIC10" s="2">
        <v>132589</v>
      </c>
      <c r="DID10" s="2">
        <v>146614</v>
      </c>
      <c r="DIE10" s="2">
        <v>295124</v>
      </c>
      <c r="DIF10" s="2">
        <v>142879</v>
      </c>
      <c r="DIG10" s="2">
        <v>418077</v>
      </c>
      <c r="DIH10" s="2">
        <v>22631</v>
      </c>
      <c r="DII10" s="2">
        <v>374775</v>
      </c>
      <c r="DIJ10" s="2">
        <v>174552</v>
      </c>
      <c r="DIK10" s="2">
        <v>117598</v>
      </c>
      <c r="DIL10" s="2">
        <v>367257</v>
      </c>
      <c r="DIM10" s="2">
        <v>112725</v>
      </c>
      <c r="DIN10" s="2">
        <v>3538</v>
      </c>
      <c r="DIO10" s="2">
        <v>3159</v>
      </c>
      <c r="DIP10" s="2">
        <v>187173</v>
      </c>
      <c r="DIQ10" s="2">
        <v>69353</v>
      </c>
      <c r="DIR10" s="2">
        <v>244222</v>
      </c>
      <c r="DIS10" s="2">
        <v>11537110</v>
      </c>
      <c r="DIT10" s="2">
        <v>0</v>
      </c>
      <c r="DIU10" s="2">
        <v>0</v>
      </c>
      <c r="DIV10" s="2">
        <v>0</v>
      </c>
      <c r="DIW10" s="2">
        <v>185356</v>
      </c>
      <c r="DIX10" s="2">
        <v>24109</v>
      </c>
      <c r="DIY10" s="2">
        <v>122529</v>
      </c>
      <c r="DIZ10" s="2">
        <v>6861</v>
      </c>
      <c r="DJA10" s="2">
        <v>0</v>
      </c>
      <c r="DJB10" s="2" t="s">
        <v>5</v>
      </c>
      <c r="DJC10" s="2">
        <v>30958</v>
      </c>
      <c r="DJD10" s="2">
        <v>24917</v>
      </c>
      <c r="DJE10" s="2">
        <v>81016</v>
      </c>
      <c r="DJF10" s="2">
        <v>94376</v>
      </c>
      <c r="DJG10" s="2">
        <v>18430</v>
      </c>
      <c r="DJH10" s="2">
        <v>3375214</v>
      </c>
      <c r="DJI10" s="2">
        <v>25425</v>
      </c>
      <c r="DJJ10" s="2">
        <v>2098216</v>
      </c>
      <c r="DJK10" s="2">
        <v>0</v>
      </c>
      <c r="DJL10" s="2">
        <v>254556</v>
      </c>
      <c r="DJM10" s="2" t="s">
        <v>5</v>
      </c>
      <c r="DJN10" s="2">
        <v>66793</v>
      </c>
      <c r="DJO10" s="2" t="s">
        <v>5</v>
      </c>
      <c r="DJP10" s="2">
        <v>71513</v>
      </c>
      <c r="DJQ10" s="2">
        <v>5282</v>
      </c>
      <c r="DJR10" s="2">
        <v>3327700</v>
      </c>
      <c r="DJS10" s="2">
        <v>110495</v>
      </c>
      <c r="DJT10" s="2">
        <v>22587</v>
      </c>
      <c r="DJU10" s="2" t="s">
        <v>5</v>
      </c>
      <c r="DJV10" s="2">
        <v>3481540</v>
      </c>
      <c r="DJW10" s="2" t="s">
        <v>5</v>
      </c>
      <c r="DJX10" s="2">
        <v>517704</v>
      </c>
      <c r="DJY10" s="2" t="s">
        <v>5</v>
      </c>
      <c r="DJZ10" s="2">
        <v>76801</v>
      </c>
      <c r="DKA10" s="2" t="s">
        <v>5</v>
      </c>
      <c r="DKB10" s="2" t="s">
        <v>5</v>
      </c>
      <c r="DKC10" s="2" t="s">
        <v>5</v>
      </c>
      <c r="DKD10" s="2" t="s">
        <v>5</v>
      </c>
      <c r="DKE10" s="2" t="s">
        <v>5</v>
      </c>
      <c r="DKF10" s="2" t="s">
        <v>5</v>
      </c>
      <c r="DKG10" s="2" t="s">
        <v>5</v>
      </c>
      <c r="DKH10" s="2" t="s">
        <v>5</v>
      </c>
      <c r="DKI10" s="2" t="s">
        <v>5</v>
      </c>
      <c r="DKJ10" s="2" t="s">
        <v>5</v>
      </c>
      <c r="DKK10" s="2" t="s">
        <v>5</v>
      </c>
      <c r="DKL10" s="2" t="s">
        <v>5</v>
      </c>
      <c r="DKM10" s="2" t="s">
        <v>5</v>
      </c>
      <c r="DKN10" s="2" t="s">
        <v>5</v>
      </c>
      <c r="DKO10" s="2">
        <v>6791</v>
      </c>
      <c r="DKP10" s="2" t="s">
        <v>5</v>
      </c>
      <c r="DKQ10" s="2" t="s">
        <v>5</v>
      </c>
      <c r="DKR10" s="2" t="s">
        <v>5</v>
      </c>
      <c r="DKS10" s="2">
        <v>38878</v>
      </c>
      <c r="DKT10" s="2" t="s">
        <v>5</v>
      </c>
      <c r="DKU10" s="2">
        <v>102095</v>
      </c>
      <c r="DKV10" s="2" t="s">
        <v>5</v>
      </c>
      <c r="DKW10" s="2">
        <v>74679</v>
      </c>
      <c r="DKX10" s="2" t="s">
        <v>5</v>
      </c>
      <c r="DKY10" s="2">
        <v>1004796</v>
      </c>
      <c r="DKZ10" s="2" t="s">
        <v>5</v>
      </c>
      <c r="DLA10" s="2" t="s">
        <v>5</v>
      </c>
      <c r="DLB10" s="2">
        <v>1578592</v>
      </c>
      <c r="DLC10" s="2" t="s">
        <v>5</v>
      </c>
      <c r="DLD10" s="2" t="s">
        <v>5</v>
      </c>
      <c r="DLE10" s="2">
        <v>6769</v>
      </c>
      <c r="DLF10" s="2" t="s">
        <v>5</v>
      </c>
      <c r="DLG10" s="2" t="s">
        <v>5</v>
      </c>
      <c r="DLH10" s="2">
        <v>29891</v>
      </c>
      <c r="DLI10" s="2">
        <v>45499</v>
      </c>
      <c r="DLJ10" s="2">
        <v>87475</v>
      </c>
      <c r="DLK10" s="2">
        <v>76968</v>
      </c>
      <c r="DLL10" s="2">
        <v>115034</v>
      </c>
      <c r="DLM10" s="2" t="s">
        <v>5</v>
      </c>
      <c r="DLN10" s="2">
        <v>288015</v>
      </c>
      <c r="DLO10" s="2" t="s">
        <v>5</v>
      </c>
      <c r="DLP10" s="2" t="s">
        <v>5</v>
      </c>
      <c r="DLQ10" s="2" t="s">
        <v>5</v>
      </c>
      <c r="DLR10" s="2" t="s">
        <v>5</v>
      </c>
      <c r="DLS10" s="2" t="s">
        <v>5</v>
      </c>
      <c r="DLT10" s="2" t="s">
        <v>5</v>
      </c>
      <c r="DLU10" s="2" t="s">
        <v>5</v>
      </c>
      <c r="DLV10" s="2">
        <v>4163616</v>
      </c>
      <c r="DLW10" s="2">
        <v>78462</v>
      </c>
      <c r="DLX10" s="2" t="s">
        <v>5</v>
      </c>
      <c r="DLY10" s="2" t="s">
        <v>5</v>
      </c>
      <c r="DLZ10" s="2" t="s">
        <v>5</v>
      </c>
      <c r="DMA10" s="2">
        <v>31919</v>
      </c>
      <c r="DMB10" s="2" t="s">
        <v>5</v>
      </c>
      <c r="DMC10" s="2" t="s">
        <v>5</v>
      </c>
      <c r="DMD10" s="2">
        <v>396000</v>
      </c>
      <c r="DME10" s="2">
        <v>0</v>
      </c>
      <c r="DMF10" s="2">
        <v>14495</v>
      </c>
      <c r="DMG10" s="2">
        <v>1258768</v>
      </c>
      <c r="DMH10" s="2" t="s">
        <v>5</v>
      </c>
      <c r="DMI10" s="2" t="s">
        <v>5</v>
      </c>
      <c r="DMJ10" s="2">
        <v>30652</v>
      </c>
      <c r="DMK10" s="2">
        <v>0</v>
      </c>
      <c r="DML10" s="2">
        <v>21521</v>
      </c>
      <c r="DMM10" s="2" t="s">
        <v>5</v>
      </c>
      <c r="DMN10" s="2">
        <v>315878</v>
      </c>
      <c r="DMO10" s="2">
        <v>32452</v>
      </c>
      <c r="DMP10" s="2" t="s">
        <v>5</v>
      </c>
      <c r="DMQ10" s="2">
        <v>4368</v>
      </c>
      <c r="DMR10" s="2">
        <v>73709</v>
      </c>
      <c r="DMS10" s="2">
        <v>997704</v>
      </c>
      <c r="DMT10" s="2">
        <v>14823000</v>
      </c>
      <c r="DMU10" s="2">
        <v>1422928</v>
      </c>
      <c r="DMV10" s="2">
        <v>115273</v>
      </c>
      <c r="DMW10" s="2">
        <v>40262</v>
      </c>
      <c r="DMX10" s="2">
        <v>25303</v>
      </c>
      <c r="DMY10" s="2">
        <v>8391</v>
      </c>
      <c r="DMZ10" s="2">
        <v>197694</v>
      </c>
      <c r="DNA10" s="2">
        <v>15379</v>
      </c>
      <c r="DNB10" s="2" t="s">
        <v>5</v>
      </c>
      <c r="DNC10" s="2">
        <v>41697</v>
      </c>
      <c r="DND10" s="2">
        <v>213500</v>
      </c>
      <c r="DNE10" s="2" t="s">
        <v>5</v>
      </c>
      <c r="DNF10" s="2">
        <v>1044501</v>
      </c>
      <c r="DNG10" s="2">
        <v>22291</v>
      </c>
      <c r="DNH10" s="2" t="s">
        <v>5</v>
      </c>
      <c r="DNI10" s="2" t="s">
        <v>5</v>
      </c>
      <c r="DNJ10" s="2" t="s">
        <v>5</v>
      </c>
      <c r="DNK10" s="2">
        <v>257569</v>
      </c>
      <c r="DNL10" s="2">
        <v>84694</v>
      </c>
      <c r="DNM10" s="2">
        <v>106134</v>
      </c>
      <c r="DNN10" s="2" t="s">
        <v>5</v>
      </c>
      <c r="DNO10" s="2" t="s">
        <v>5</v>
      </c>
      <c r="DNP10" s="2" t="s">
        <v>5</v>
      </c>
      <c r="DNQ10" s="2">
        <v>6385</v>
      </c>
      <c r="DNR10" s="2" t="s">
        <v>5</v>
      </c>
      <c r="DNS10" s="2" t="s">
        <v>5</v>
      </c>
      <c r="DNT10" s="2">
        <v>457612</v>
      </c>
      <c r="DNU10" s="2" t="s">
        <v>5</v>
      </c>
      <c r="DNV10" s="2">
        <v>2581293</v>
      </c>
      <c r="DNW10" s="2">
        <v>180484</v>
      </c>
      <c r="DNX10" s="2" t="s">
        <v>5</v>
      </c>
      <c r="DNY10" s="2" t="s">
        <v>5</v>
      </c>
      <c r="DNZ10" s="2" t="s">
        <v>5</v>
      </c>
      <c r="DOA10" s="2" t="s">
        <v>5</v>
      </c>
      <c r="DOB10" s="2" t="s">
        <v>5</v>
      </c>
      <c r="DOC10" s="2">
        <v>55138</v>
      </c>
      <c r="DOD10" s="2" t="s">
        <v>5</v>
      </c>
      <c r="DOE10" s="2" t="s">
        <v>5</v>
      </c>
      <c r="DOF10" s="2" t="s">
        <v>5</v>
      </c>
      <c r="DOG10" s="2" t="s">
        <v>5</v>
      </c>
      <c r="DOH10" s="2">
        <v>79207</v>
      </c>
      <c r="DOI10" s="2" t="s">
        <v>5</v>
      </c>
      <c r="DOJ10" s="2">
        <v>33596822</v>
      </c>
      <c r="DOK10" s="2">
        <v>16946</v>
      </c>
      <c r="DOL10" s="2" t="s">
        <v>5</v>
      </c>
      <c r="DOM10" s="2">
        <v>48113</v>
      </c>
      <c r="DON10" s="2">
        <v>0</v>
      </c>
      <c r="DOO10" s="2" t="s">
        <v>5</v>
      </c>
      <c r="DOP10" s="2" t="s">
        <v>5</v>
      </c>
      <c r="DOQ10" s="2">
        <v>887724</v>
      </c>
      <c r="DOR10" s="2" t="s">
        <v>5</v>
      </c>
      <c r="DOS10" s="2" t="s">
        <v>5</v>
      </c>
      <c r="DOT10" s="2">
        <v>363</v>
      </c>
      <c r="DOU10" s="2" t="s">
        <v>5</v>
      </c>
      <c r="DOV10" s="2">
        <v>91282</v>
      </c>
      <c r="DOW10" s="2">
        <v>41410000</v>
      </c>
      <c r="DOX10" s="2" t="s">
        <v>5</v>
      </c>
      <c r="DOY10" s="2" t="s">
        <v>5</v>
      </c>
      <c r="DOZ10" s="2" t="s">
        <v>5</v>
      </c>
      <c r="DPA10" s="2" t="s">
        <v>5</v>
      </c>
      <c r="DPB10" s="2" t="s">
        <v>5</v>
      </c>
      <c r="DPC10" s="2" t="s">
        <v>5</v>
      </c>
      <c r="DPD10" s="2">
        <v>2464815</v>
      </c>
      <c r="DPE10" s="2">
        <v>0</v>
      </c>
      <c r="DPF10" s="2">
        <v>0</v>
      </c>
      <c r="DPG10" s="2" t="s">
        <v>5</v>
      </c>
      <c r="DPH10" s="2" t="s">
        <v>5</v>
      </c>
      <c r="DPI10" s="2" t="s">
        <v>5</v>
      </c>
      <c r="DPJ10" s="2" t="s">
        <v>5</v>
      </c>
      <c r="DPK10" s="2">
        <v>11594</v>
      </c>
      <c r="DPL10" s="2">
        <v>410814</v>
      </c>
      <c r="DPM10" s="2" t="s">
        <v>5</v>
      </c>
      <c r="DPN10" s="2" t="s">
        <v>5</v>
      </c>
      <c r="DPO10" s="2">
        <v>451950</v>
      </c>
      <c r="DPP10" s="2">
        <v>231368</v>
      </c>
      <c r="DPQ10" s="2" t="s">
        <v>5</v>
      </c>
      <c r="DPR10" s="2">
        <v>78100</v>
      </c>
      <c r="DPS10" s="2">
        <v>331007</v>
      </c>
      <c r="DPT10" s="2">
        <v>425840</v>
      </c>
      <c r="DPU10" s="2">
        <v>1001753</v>
      </c>
      <c r="DPV10" s="2" t="s">
        <v>5</v>
      </c>
      <c r="DPW10" s="2" t="s">
        <v>5</v>
      </c>
      <c r="DPX10" s="2">
        <v>4790</v>
      </c>
      <c r="DPY10" s="2">
        <v>141340</v>
      </c>
      <c r="DPZ10" s="2">
        <v>1389157</v>
      </c>
      <c r="DQA10" s="2">
        <v>100</v>
      </c>
      <c r="DQB10" s="2">
        <v>47858</v>
      </c>
      <c r="DQC10" s="2" t="s">
        <v>5</v>
      </c>
      <c r="DQD10" s="2" t="s">
        <v>5</v>
      </c>
      <c r="DQE10" s="2">
        <v>3815592</v>
      </c>
      <c r="DQF10" s="2">
        <v>69043</v>
      </c>
      <c r="DQG10" s="2">
        <v>38080</v>
      </c>
      <c r="DQH10" s="2">
        <v>48597</v>
      </c>
      <c r="DQI10" s="2" t="s">
        <v>5</v>
      </c>
      <c r="DQJ10" s="2" t="s">
        <v>5</v>
      </c>
      <c r="DQK10" s="2">
        <v>118388</v>
      </c>
      <c r="DQL10" s="2" t="s">
        <v>5</v>
      </c>
      <c r="DQM10" s="2" t="s">
        <v>5</v>
      </c>
      <c r="DQN10" s="2" t="s">
        <v>5</v>
      </c>
      <c r="DQO10" s="2" t="s">
        <v>5</v>
      </c>
      <c r="DQP10" s="2">
        <v>369772</v>
      </c>
      <c r="DQQ10" s="2">
        <v>96596</v>
      </c>
      <c r="DQR10" s="2" t="s">
        <v>5</v>
      </c>
      <c r="DQS10" s="2" t="s">
        <v>5</v>
      </c>
      <c r="DQT10" s="2">
        <v>243</v>
      </c>
      <c r="DQU10" s="2" t="s">
        <v>5</v>
      </c>
      <c r="DQV10" s="2" t="s">
        <v>5</v>
      </c>
      <c r="DQW10" s="2">
        <v>24211</v>
      </c>
      <c r="DQX10" s="2" t="s">
        <v>5</v>
      </c>
      <c r="DQY10" s="2" t="s">
        <v>5</v>
      </c>
      <c r="DQZ10" s="2" t="s">
        <v>5</v>
      </c>
      <c r="DRA10" s="2" t="s">
        <v>5</v>
      </c>
      <c r="DRB10" s="2">
        <v>373391</v>
      </c>
      <c r="DRC10" s="2">
        <v>1094196</v>
      </c>
      <c r="DRD10" s="2" t="s">
        <v>5</v>
      </c>
      <c r="DRE10" s="2" t="s">
        <v>5</v>
      </c>
      <c r="DRF10" s="2">
        <v>106233</v>
      </c>
      <c r="DRG10" s="2">
        <v>859199</v>
      </c>
      <c r="DRH10" s="2">
        <v>3016</v>
      </c>
      <c r="DRI10" s="2">
        <v>73657</v>
      </c>
      <c r="DRJ10" s="2">
        <v>0</v>
      </c>
      <c r="DRK10" s="2">
        <v>82337</v>
      </c>
      <c r="DRL10" s="2">
        <v>83583</v>
      </c>
      <c r="DRM10" s="2">
        <v>24720</v>
      </c>
      <c r="DRN10" s="2">
        <v>316034</v>
      </c>
      <c r="DRO10" s="2">
        <v>119560</v>
      </c>
      <c r="DRP10" s="2">
        <v>3059</v>
      </c>
      <c r="DRQ10" s="2">
        <v>11790</v>
      </c>
      <c r="DRR10" s="2">
        <v>23970</v>
      </c>
      <c r="DRS10" s="2">
        <v>144378</v>
      </c>
      <c r="DRT10" s="2">
        <v>1554318</v>
      </c>
      <c r="DRU10" s="2" t="s">
        <v>5</v>
      </c>
      <c r="DRV10" s="2">
        <v>341363</v>
      </c>
      <c r="DRW10" s="2" t="s">
        <v>5</v>
      </c>
      <c r="DRX10" s="2" t="s">
        <v>5</v>
      </c>
      <c r="DRY10" s="2" t="s">
        <v>5</v>
      </c>
      <c r="DRZ10" s="2">
        <v>174165</v>
      </c>
      <c r="DSA10" s="2" t="s">
        <v>5</v>
      </c>
      <c r="DSB10" s="2" t="s">
        <v>5</v>
      </c>
      <c r="DSC10" s="2" t="s">
        <v>5</v>
      </c>
      <c r="DSD10" s="2">
        <v>1944</v>
      </c>
      <c r="DSE10" s="2" t="s">
        <v>5</v>
      </c>
      <c r="DSF10" s="2">
        <v>176563</v>
      </c>
      <c r="DSG10" s="2">
        <v>74522</v>
      </c>
      <c r="DSH10" s="2">
        <v>209297</v>
      </c>
      <c r="DSI10" s="2" t="s">
        <v>5</v>
      </c>
      <c r="DSJ10" s="2">
        <v>128089</v>
      </c>
      <c r="DSK10" s="2" t="s">
        <v>5</v>
      </c>
      <c r="DSL10" s="2">
        <v>140824</v>
      </c>
      <c r="DSM10" s="2">
        <v>26409</v>
      </c>
      <c r="DSN10" s="2">
        <v>1617</v>
      </c>
      <c r="DSO10" s="2">
        <v>140177</v>
      </c>
      <c r="DSP10" s="2">
        <v>6328</v>
      </c>
      <c r="DSQ10" s="2">
        <v>28177</v>
      </c>
      <c r="DSR10" s="2">
        <v>115215</v>
      </c>
      <c r="DSS10" s="2">
        <v>8996</v>
      </c>
      <c r="DST10" s="2">
        <v>27760</v>
      </c>
      <c r="DSU10" s="2">
        <v>642427</v>
      </c>
      <c r="DSV10" s="2">
        <v>14741</v>
      </c>
      <c r="DSW10" s="2">
        <v>16779</v>
      </c>
      <c r="DSX10" s="2">
        <v>5633</v>
      </c>
      <c r="DSY10" s="2">
        <v>278901</v>
      </c>
      <c r="DSZ10" s="2">
        <v>0</v>
      </c>
      <c r="DTA10" s="2">
        <v>12860</v>
      </c>
      <c r="DTB10" s="2">
        <v>50561</v>
      </c>
      <c r="DTC10" s="2">
        <v>159534</v>
      </c>
      <c r="DTD10" s="2">
        <v>40648</v>
      </c>
      <c r="DTE10" s="2">
        <v>0</v>
      </c>
      <c r="DTF10" s="2">
        <v>42553</v>
      </c>
      <c r="DTG10" s="2">
        <v>49008000</v>
      </c>
      <c r="DTH10" s="2">
        <v>3568</v>
      </c>
      <c r="DTI10" s="2">
        <v>38070</v>
      </c>
      <c r="DTJ10" s="2">
        <v>105816</v>
      </c>
      <c r="DTK10" s="2">
        <v>22322</v>
      </c>
      <c r="DTL10" s="2">
        <v>59484</v>
      </c>
      <c r="DTM10" s="2">
        <v>3714</v>
      </c>
      <c r="DTN10" s="2">
        <v>97084</v>
      </c>
      <c r="DTO10" s="2">
        <v>156579</v>
      </c>
      <c r="DTP10" s="2">
        <v>75619</v>
      </c>
      <c r="DTQ10" s="2">
        <v>42114</v>
      </c>
      <c r="DTR10" s="2">
        <v>35665</v>
      </c>
      <c r="DTS10" s="2">
        <v>3452807</v>
      </c>
      <c r="DTT10" s="2">
        <v>23469</v>
      </c>
      <c r="DTU10" s="2">
        <v>73540</v>
      </c>
      <c r="DTV10" s="2">
        <v>437587</v>
      </c>
      <c r="DTW10" s="2">
        <v>10540</v>
      </c>
      <c r="DTX10" s="2">
        <v>14615</v>
      </c>
      <c r="DTY10" s="2">
        <v>124982</v>
      </c>
      <c r="DTZ10" s="2">
        <v>186745</v>
      </c>
      <c r="DUA10" s="2">
        <v>0</v>
      </c>
      <c r="DUB10" s="2">
        <v>16604</v>
      </c>
      <c r="DUC10" s="2">
        <v>21763</v>
      </c>
      <c r="DUD10" s="2">
        <v>18247</v>
      </c>
      <c r="DUE10" s="2">
        <v>4288</v>
      </c>
      <c r="DUF10" s="2">
        <v>35386</v>
      </c>
      <c r="DUG10" s="2">
        <v>31784</v>
      </c>
      <c r="DUH10" s="2">
        <v>47187277</v>
      </c>
      <c r="DUI10" s="2">
        <v>114489</v>
      </c>
      <c r="DUJ10" s="2">
        <v>269363</v>
      </c>
      <c r="DUK10" s="2">
        <v>19940</v>
      </c>
      <c r="DUL10" s="2">
        <v>258565</v>
      </c>
      <c r="DUM10" s="2">
        <v>158059</v>
      </c>
      <c r="DUN10" s="2">
        <v>86958</v>
      </c>
      <c r="DUO10" s="2">
        <v>9665</v>
      </c>
      <c r="DUP10" s="2">
        <v>176212</v>
      </c>
      <c r="DUQ10" s="2">
        <v>9502</v>
      </c>
      <c r="DUR10" s="2">
        <v>233738</v>
      </c>
      <c r="DUS10" s="2">
        <v>22164</v>
      </c>
      <c r="DUT10" s="2">
        <v>3387</v>
      </c>
      <c r="DUU10" s="2">
        <v>483844</v>
      </c>
      <c r="DUV10" s="2">
        <v>110268</v>
      </c>
      <c r="DUW10" s="2">
        <v>14194</v>
      </c>
      <c r="DUX10" s="2">
        <v>877</v>
      </c>
      <c r="DUY10" s="2">
        <v>46391</v>
      </c>
      <c r="DUZ10" s="2">
        <v>9497</v>
      </c>
      <c r="DVA10" s="2">
        <v>120648</v>
      </c>
      <c r="DVB10" s="2">
        <v>1882388</v>
      </c>
      <c r="DVC10" s="2">
        <v>442</v>
      </c>
      <c r="DVD10" s="2">
        <v>50924</v>
      </c>
      <c r="DVE10" s="2">
        <v>102632</v>
      </c>
      <c r="DVF10" s="2">
        <v>41435</v>
      </c>
      <c r="DVG10" s="2">
        <v>8112</v>
      </c>
      <c r="DVH10" s="2">
        <v>24258</v>
      </c>
      <c r="DVI10" s="2">
        <v>104357</v>
      </c>
      <c r="DVJ10" s="2">
        <v>56425</v>
      </c>
      <c r="DVK10" s="2">
        <v>54762</v>
      </c>
      <c r="DVL10" s="2">
        <v>0</v>
      </c>
      <c r="DVM10" s="2">
        <v>0</v>
      </c>
      <c r="DVN10" s="2">
        <v>338791</v>
      </c>
      <c r="DVO10" s="2">
        <v>254257</v>
      </c>
      <c r="DVP10" s="2">
        <v>25157</v>
      </c>
      <c r="DVQ10" s="2">
        <v>25003</v>
      </c>
      <c r="DVR10" s="2">
        <v>6100</v>
      </c>
      <c r="DVS10" s="2">
        <v>16582</v>
      </c>
      <c r="DVT10" s="2">
        <v>28081</v>
      </c>
      <c r="DVU10" s="2">
        <v>104499</v>
      </c>
      <c r="DVV10" s="2">
        <v>169203</v>
      </c>
      <c r="DVW10" s="2">
        <v>19744</v>
      </c>
      <c r="DVX10" s="2">
        <v>61435</v>
      </c>
      <c r="DVY10" s="2">
        <v>279811</v>
      </c>
      <c r="DVZ10" s="2">
        <v>102878</v>
      </c>
      <c r="DWA10" s="2">
        <v>17145</v>
      </c>
      <c r="DWB10" s="2">
        <v>30183</v>
      </c>
      <c r="DWC10" s="2">
        <v>15553</v>
      </c>
      <c r="DWD10" s="2">
        <v>313948</v>
      </c>
      <c r="DWE10" s="2">
        <v>139</v>
      </c>
      <c r="DWF10" s="2">
        <v>53307</v>
      </c>
      <c r="DWG10" s="2">
        <v>424815</v>
      </c>
      <c r="DWH10" s="2">
        <v>35781</v>
      </c>
      <c r="DWI10" s="2">
        <v>108233</v>
      </c>
      <c r="DWJ10" s="2">
        <v>1269882</v>
      </c>
      <c r="DWK10" s="2">
        <v>42644</v>
      </c>
      <c r="DWL10" s="2">
        <v>16517</v>
      </c>
      <c r="DWM10" s="2">
        <v>98507</v>
      </c>
      <c r="DWN10" s="2">
        <v>80265</v>
      </c>
      <c r="DWO10" s="2">
        <v>19634</v>
      </c>
      <c r="DWP10" s="2">
        <v>76100</v>
      </c>
      <c r="DWQ10" s="2">
        <v>24916</v>
      </c>
      <c r="DWR10" s="2">
        <v>50350</v>
      </c>
      <c r="DWS10" s="2">
        <v>55344</v>
      </c>
      <c r="DWT10" s="2">
        <v>77700</v>
      </c>
      <c r="DWU10" s="2">
        <v>90708</v>
      </c>
      <c r="DWV10" s="2">
        <v>19494</v>
      </c>
      <c r="DWW10" s="2">
        <v>10979</v>
      </c>
      <c r="DWX10" s="2">
        <v>128960</v>
      </c>
      <c r="DWY10" s="2">
        <v>16501</v>
      </c>
      <c r="DWZ10" s="2">
        <v>109719</v>
      </c>
      <c r="DXA10" s="2">
        <v>48744</v>
      </c>
      <c r="DXB10" s="2">
        <v>93744</v>
      </c>
      <c r="DXC10" s="2">
        <v>12153</v>
      </c>
      <c r="DXD10" s="2">
        <v>42418322</v>
      </c>
      <c r="DXE10" s="2">
        <v>263830</v>
      </c>
      <c r="DXF10" s="2">
        <v>17006</v>
      </c>
      <c r="DXG10" s="2">
        <v>161117</v>
      </c>
      <c r="DXH10" s="2">
        <v>38614</v>
      </c>
      <c r="DXI10" s="2">
        <v>215192</v>
      </c>
      <c r="DXJ10" s="2">
        <v>271288</v>
      </c>
      <c r="DXK10" s="2">
        <v>310182</v>
      </c>
      <c r="DXL10" s="2">
        <v>26759</v>
      </c>
      <c r="DXM10" s="2">
        <v>954510</v>
      </c>
      <c r="DXN10" s="2">
        <v>19575</v>
      </c>
      <c r="DXO10" s="2">
        <v>313233</v>
      </c>
      <c r="DXP10" s="2">
        <v>52368</v>
      </c>
      <c r="DXQ10" s="2">
        <v>1640</v>
      </c>
      <c r="DXR10" s="2">
        <v>24433</v>
      </c>
      <c r="DXS10" s="2">
        <v>8387</v>
      </c>
      <c r="DXT10" s="2">
        <v>14713</v>
      </c>
      <c r="DXU10" s="2">
        <v>99</v>
      </c>
      <c r="DXV10" s="2">
        <v>15395</v>
      </c>
      <c r="DXW10" s="2">
        <v>3372</v>
      </c>
      <c r="DXX10" s="2">
        <v>270337</v>
      </c>
      <c r="DXY10" s="2">
        <v>110272</v>
      </c>
      <c r="DXZ10" s="2">
        <v>16746</v>
      </c>
      <c r="DYA10" s="2">
        <v>117097</v>
      </c>
      <c r="DYB10" s="2">
        <v>195458</v>
      </c>
      <c r="DYC10" s="2">
        <v>2461</v>
      </c>
      <c r="DYD10" s="2">
        <v>33466</v>
      </c>
      <c r="DYE10" s="2">
        <v>222920</v>
      </c>
      <c r="DYF10" s="2">
        <v>36659</v>
      </c>
      <c r="DYG10" s="2">
        <v>3198</v>
      </c>
      <c r="DYH10" s="2">
        <v>12859</v>
      </c>
      <c r="DYI10" s="2">
        <v>33333</v>
      </c>
      <c r="DYJ10" s="2">
        <v>521320</v>
      </c>
      <c r="DYK10" s="2">
        <v>156934220</v>
      </c>
      <c r="DYL10" s="2">
        <v>227252</v>
      </c>
      <c r="DYM10" s="2">
        <v>0</v>
      </c>
      <c r="DYN10" s="2">
        <v>2806</v>
      </c>
      <c r="DYO10" s="2">
        <v>10492</v>
      </c>
      <c r="DYP10" s="2">
        <v>303033</v>
      </c>
      <c r="DYQ10" s="2">
        <v>8382</v>
      </c>
      <c r="DYR10" s="2">
        <v>291889</v>
      </c>
      <c r="DYS10" s="2">
        <v>305391</v>
      </c>
      <c r="DYT10" s="2">
        <v>18842</v>
      </c>
      <c r="DYU10" s="2">
        <v>21845</v>
      </c>
      <c r="DYV10" s="2">
        <v>18136</v>
      </c>
      <c r="DYW10" s="2">
        <v>66945</v>
      </c>
      <c r="DYX10" s="2">
        <v>5044</v>
      </c>
      <c r="DYY10" s="2">
        <v>14048</v>
      </c>
      <c r="DYZ10" s="2">
        <v>212264</v>
      </c>
      <c r="DZA10" s="2">
        <v>85358</v>
      </c>
      <c r="DZB10" s="2">
        <v>19101</v>
      </c>
      <c r="DZC10" s="2">
        <v>5317</v>
      </c>
      <c r="DZD10" s="2">
        <v>49038</v>
      </c>
      <c r="DZE10" s="2">
        <v>715042</v>
      </c>
      <c r="DZF10" s="2">
        <v>155233</v>
      </c>
      <c r="DZG10" s="2">
        <v>37292</v>
      </c>
      <c r="DZH10" s="2">
        <v>110732</v>
      </c>
      <c r="DZI10" s="2">
        <v>556193</v>
      </c>
      <c r="DZJ10" s="2">
        <v>69166</v>
      </c>
      <c r="DZK10" s="2">
        <v>950697</v>
      </c>
      <c r="DZL10" s="2">
        <v>0</v>
      </c>
      <c r="DZM10" s="2">
        <v>30289</v>
      </c>
      <c r="DZN10" s="2">
        <v>21045</v>
      </c>
      <c r="DZO10" s="2">
        <v>53550</v>
      </c>
      <c r="DZP10" s="2">
        <v>69235</v>
      </c>
      <c r="DZQ10" s="2">
        <v>0</v>
      </c>
      <c r="DZR10" s="2">
        <v>7325</v>
      </c>
      <c r="DZS10" s="2">
        <v>16585</v>
      </c>
      <c r="DZT10" s="2">
        <v>57170</v>
      </c>
      <c r="DZU10" s="2">
        <v>65126</v>
      </c>
      <c r="DZV10" s="2">
        <v>15092506</v>
      </c>
      <c r="DZW10" s="2">
        <v>51394</v>
      </c>
      <c r="DZX10" s="2">
        <v>7498</v>
      </c>
      <c r="DZY10" s="2">
        <v>27712</v>
      </c>
      <c r="DZZ10" s="2">
        <v>89142</v>
      </c>
      <c r="EAA10" s="2">
        <v>108153</v>
      </c>
      <c r="EAB10" s="2">
        <v>32898</v>
      </c>
      <c r="EAC10" s="2">
        <v>61247</v>
      </c>
      <c r="EAD10" s="2">
        <v>9224</v>
      </c>
      <c r="EAE10" s="2">
        <v>10997</v>
      </c>
      <c r="EAF10" s="2">
        <v>73123</v>
      </c>
      <c r="EAG10" s="2">
        <v>30133</v>
      </c>
      <c r="EAH10" s="2">
        <v>8842</v>
      </c>
      <c r="EAI10" s="2">
        <v>12070</v>
      </c>
      <c r="EAJ10" s="2">
        <v>34952</v>
      </c>
      <c r="EAK10" s="2">
        <v>79628</v>
      </c>
      <c r="EAL10" s="2">
        <v>138476</v>
      </c>
      <c r="EAM10" s="2">
        <v>999</v>
      </c>
      <c r="EAN10" s="2">
        <v>32487</v>
      </c>
      <c r="EAO10" s="2">
        <v>5124</v>
      </c>
      <c r="EAP10" s="2">
        <v>4045</v>
      </c>
      <c r="EAQ10" s="2">
        <v>4722</v>
      </c>
      <c r="EAR10" s="2">
        <v>5009</v>
      </c>
      <c r="EAS10" s="2">
        <v>8190</v>
      </c>
      <c r="EAT10" s="2">
        <v>80241</v>
      </c>
      <c r="EAU10" s="2">
        <v>134645</v>
      </c>
      <c r="EAV10" s="2">
        <v>13291</v>
      </c>
      <c r="EAW10" s="2">
        <v>36064</v>
      </c>
      <c r="EAX10" s="2">
        <v>53277</v>
      </c>
      <c r="EAY10" s="2">
        <v>5202</v>
      </c>
      <c r="EAZ10" s="2">
        <v>91809</v>
      </c>
      <c r="EBA10" s="2">
        <v>0</v>
      </c>
      <c r="EBB10" s="2">
        <v>632178</v>
      </c>
      <c r="EBC10" s="2">
        <v>40247</v>
      </c>
      <c r="EBD10" s="2">
        <v>11000</v>
      </c>
      <c r="EBE10" s="2">
        <v>151978</v>
      </c>
      <c r="EBF10" s="2">
        <v>113135</v>
      </c>
      <c r="EBG10" s="2">
        <v>191796</v>
      </c>
      <c r="EBH10" s="2">
        <v>52498</v>
      </c>
      <c r="EBI10" s="2">
        <v>21344</v>
      </c>
      <c r="EBJ10" s="2">
        <v>37356</v>
      </c>
      <c r="EBK10" s="2">
        <v>383</v>
      </c>
      <c r="EBL10" s="2">
        <v>73379</v>
      </c>
      <c r="EBM10" s="2">
        <v>36012</v>
      </c>
      <c r="EBN10" s="2">
        <v>23794</v>
      </c>
      <c r="EBO10" s="2">
        <v>23138</v>
      </c>
      <c r="EBP10" s="2">
        <v>23023</v>
      </c>
      <c r="EBQ10" s="2">
        <v>11563</v>
      </c>
      <c r="EBR10" s="2">
        <v>0</v>
      </c>
      <c r="EBS10" s="2">
        <v>58998</v>
      </c>
      <c r="EBT10" s="2">
        <v>1718175</v>
      </c>
      <c r="EBU10" s="2">
        <v>70538</v>
      </c>
      <c r="EBV10" s="2">
        <v>53065</v>
      </c>
      <c r="EBW10" s="2">
        <v>133989</v>
      </c>
      <c r="EBX10" s="2">
        <v>43700</v>
      </c>
      <c r="EBY10" s="2">
        <v>59332</v>
      </c>
      <c r="EBZ10" s="2">
        <v>66121</v>
      </c>
      <c r="ECA10" s="2">
        <v>237147</v>
      </c>
      <c r="ECB10" s="2">
        <v>138827</v>
      </c>
      <c r="ECC10" s="2">
        <v>66071</v>
      </c>
      <c r="ECD10" s="2">
        <v>83860</v>
      </c>
      <c r="ECE10" s="2">
        <v>24201</v>
      </c>
      <c r="ECF10" s="2">
        <v>2792</v>
      </c>
      <c r="ECG10" s="2">
        <v>106469</v>
      </c>
      <c r="ECH10" s="2">
        <v>8032</v>
      </c>
      <c r="ECI10" s="2">
        <v>0</v>
      </c>
      <c r="ECJ10" s="2">
        <v>636313</v>
      </c>
      <c r="ECK10" s="2">
        <v>225323</v>
      </c>
      <c r="ECL10" s="2">
        <v>6033</v>
      </c>
      <c r="ECM10" s="2">
        <v>16983</v>
      </c>
      <c r="ECN10" s="2">
        <v>205946</v>
      </c>
      <c r="ECO10" s="2">
        <v>248086</v>
      </c>
      <c r="ECP10" s="2">
        <v>39486</v>
      </c>
      <c r="ECQ10" s="2">
        <v>388451</v>
      </c>
      <c r="ECR10" s="2">
        <v>27994</v>
      </c>
      <c r="ECS10" s="2">
        <v>95452</v>
      </c>
      <c r="ECT10" s="2">
        <v>644</v>
      </c>
      <c r="ECU10" s="2">
        <v>4822549</v>
      </c>
      <c r="ECV10" s="2" t="s">
        <v>5</v>
      </c>
      <c r="ECW10" s="2">
        <v>107377</v>
      </c>
      <c r="ECX10" s="2">
        <v>6372</v>
      </c>
      <c r="ECY10" s="2">
        <v>8278</v>
      </c>
      <c r="ECZ10" s="2">
        <v>9404</v>
      </c>
      <c r="EDA10" s="2">
        <v>12406</v>
      </c>
      <c r="EDB10" s="2">
        <v>112759</v>
      </c>
      <c r="EDC10" s="2">
        <v>97787</v>
      </c>
      <c r="EDD10" s="2">
        <v>0</v>
      </c>
      <c r="EDE10" s="2">
        <v>1945</v>
      </c>
      <c r="EDF10" s="2">
        <v>1242</v>
      </c>
      <c r="EDG10" s="2">
        <v>29524</v>
      </c>
      <c r="EDH10" s="2">
        <v>130192</v>
      </c>
      <c r="EDI10" s="2">
        <v>1209850</v>
      </c>
      <c r="EDJ10" s="2">
        <v>196716</v>
      </c>
      <c r="EDK10" s="2">
        <v>30362</v>
      </c>
      <c r="EDL10" s="2">
        <v>13501</v>
      </c>
      <c r="EDM10" s="2">
        <v>11008</v>
      </c>
      <c r="EDN10" s="2">
        <v>83340</v>
      </c>
      <c r="EDO10" s="2">
        <v>168077</v>
      </c>
      <c r="EDP10" s="2">
        <v>140134</v>
      </c>
      <c r="EDQ10" s="2">
        <v>13629</v>
      </c>
      <c r="EDR10" s="2">
        <v>76674</v>
      </c>
      <c r="EDS10" s="2">
        <v>9211</v>
      </c>
      <c r="EDT10" s="2">
        <v>137712</v>
      </c>
      <c r="EDU10" s="2">
        <v>104795</v>
      </c>
      <c r="EDV10" s="2">
        <v>23503</v>
      </c>
      <c r="EDW10" s="2">
        <v>76047</v>
      </c>
      <c r="EDX10" s="2">
        <v>53500</v>
      </c>
      <c r="EDY10" s="2">
        <v>0</v>
      </c>
      <c r="EDZ10" s="2">
        <v>143235</v>
      </c>
      <c r="EEA10" s="2">
        <v>15336</v>
      </c>
      <c r="EEB10" s="2">
        <v>6200</v>
      </c>
      <c r="EEC10" s="2">
        <v>56999</v>
      </c>
      <c r="EED10" s="2">
        <v>53800</v>
      </c>
      <c r="EEE10" s="2">
        <v>72802</v>
      </c>
      <c r="EEF10" s="2">
        <v>56251</v>
      </c>
      <c r="EEG10" s="2">
        <v>4418</v>
      </c>
      <c r="EEH10" s="2">
        <v>47578</v>
      </c>
      <c r="EEI10" s="2">
        <v>27755</v>
      </c>
      <c r="EEJ10" s="2">
        <v>13250</v>
      </c>
      <c r="EEK10" s="2">
        <v>65631</v>
      </c>
      <c r="EEL10" s="2">
        <v>433026</v>
      </c>
      <c r="EEM10" s="2">
        <v>14723</v>
      </c>
      <c r="EEN10" s="2">
        <v>11889</v>
      </c>
      <c r="EEO10" s="2">
        <v>27356</v>
      </c>
      <c r="EEP10" s="2">
        <v>18328</v>
      </c>
      <c r="EEQ10" s="2">
        <v>13532</v>
      </c>
      <c r="EER10" s="2">
        <v>5256</v>
      </c>
      <c r="EES10" s="2">
        <v>6938</v>
      </c>
      <c r="EET10" s="2">
        <v>64311</v>
      </c>
      <c r="EEU10" s="2">
        <v>95273</v>
      </c>
      <c r="EEV10" s="2">
        <v>47545</v>
      </c>
      <c r="EEW10" s="2">
        <v>94694</v>
      </c>
      <c r="EEX10" s="2">
        <v>130125</v>
      </c>
      <c r="EEY10" s="2">
        <v>46921</v>
      </c>
      <c r="EEZ10" s="2">
        <v>39833</v>
      </c>
      <c r="EFA10" s="2">
        <v>5335</v>
      </c>
      <c r="EFB10" s="2">
        <v>112085</v>
      </c>
      <c r="EFC10" s="2">
        <v>0</v>
      </c>
      <c r="EFD10" s="2">
        <v>52944</v>
      </c>
      <c r="EFE10" s="2">
        <v>0</v>
      </c>
      <c r="EFF10" s="2">
        <v>39325</v>
      </c>
      <c r="EFG10" s="2">
        <v>185136</v>
      </c>
      <c r="EFH10" s="2">
        <v>21215</v>
      </c>
      <c r="EFI10" s="2">
        <v>8905</v>
      </c>
      <c r="EFJ10" s="2">
        <v>19071</v>
      </c>
      <c r="EFK10" s="2">
        <v>12210</v>
      </c>
      <c r="EFL10" s="2">
        <v>92030</v>
      </c>
      <c r="EFM10" s="2">
        <v>75882</v>
      </c>
      <c r="EFN10" s="2">
        <v>200939</v>
      </c>
      <c r="EFO10" s="2">
        <v>308810</v>
      </c>
      <c r="EFP10" s="2">
        <v>78976</v>
      </c>
      <c r="EFQ10" s="2">
        <v>8655757</v>
      </c>
      <c r="EFR10" s="2">
        <v>50693</v>
      </c>
      <c r="EFS10" s="2">
        <v>152356</v>
      </c>
      <c r="EFT10" s="2">
        <v>135185</v>
      </c>
      <c r="EFU10" s="2">
        <v>137937</v>
      </c>
      <c r="EFV10" s="2">
        <v>142356</v>
      </c>
      <c r="EFW10" s="2">
        <v>47708</v>
      </c>
      <c r="EFX10" s="2">
        <v>127850</v>
      </c>
      <c r="EFY10" s="2">
        <v>49478</v>
      </c>
      <c r="EFZ10" s="2">
        <v>35911</v>
      </c>
      <c r="EGA10" s="2">
        <v>4619</v>
      </c>
      <c r="EGB10" s="2">
        <v>102996</v>
      </c>
      <c r="EGC10" s="2">
        <v>509551</v>
      </c>
      <c r="EGD10" s="2">
        <v>511737</v>
      </c>
      <c r="EGE10" s="2">
        <v>91751</v>
      </c>
      <c r="EGF10" s="2">
        <v>103989</v>
      </c>
      <c r="EGG10" s="2">
        <v>62177</v>
      </c>
      <c r="EGH10" s="2">
        <v>229237</v>
      </c>
      <c r="EGI10" s="2">
        <v>10808</v>
      </c>
      <c r="EGJ10" s="2">
        <v>23186</v>
      </c>
      <c r="EGK10" s="2">
        <v>80088</v>
      </c>
      <c r="EGL10" s="2">
        <v>187979</v>
      </c>
      <c r="EGM10" s="2">
        <v>0</v>
      </c>
      <c r="EGN10" s="2">
        <v>97000</v>
      </c>
      <c r="EGO10" s="2">
        <v>163645</v>
      </c>
      <c r="EGP10" s="2">
        <v>229916</v>
      </c>
      <c r="EGQ10" s="2">
        <v>394743</v>
      </c>
      <c r="EGR10" s="2">
        <v>35500</v>
      </c>
      <c r="EGS10" s="2">
        <v>22844</v>
      </c>
      <c r="EGT10" s="2">
        <v>773621</v>
      </c>
      <c r="EGU10" s="2">
        <v>150018</v>
      </c>
      <c r="EGV10" s="2">
        <v>266282</v>
      </c>
      <c r="EGW10" s="2">
        <v>66060</v>
      </c>
      <c r="EGX10" s="2">
        <v>1360</v>
      </c>
      <c r="EGY10" s="2">
        <v>17204</v>
      </c>
      <c r="EGZ10" s="2">
        <v>2641001</v>
      </c>
      <c r="EHA10" s="2">
        <v>1845904</v>
      </c>
      <c r="EHB10" s="2">
        <v>20010</v>
      </c>
      <c r="EHC10" s="2">
        <v>328290</v>
      </c>
      <c r="EHD10" s="2">
        <v>0</v>
      </c>
      <c r="EHE10" s="2">
        <v>592093</v>
      </c>
      <c r="EHF10" s="2">
        <v>234641</v>
      </c>
      <c r="EHG10" s="2">
        <v>481259</v>
      </c>
      <c r="EHH10" s="2">
        <v>21255</v>
      </c>
      <c r="EHI10" s="2">
        <v>431648</v>
      </c>
      <c r="EHJ10" s="2">
        <v>1553565</v>
      </c>
      <c r="EHK10" s="2">
        <v>184467</v>
      </c>
      <c r="EHL10" s="2">
        <v>368341</v>
      </c>
      <c r="EHM10" s="2">
        <v>567746</v>
      </c>
      <c r="EHN10" s="2">
        <v>7437263</v>
      </c>
      <c r="EHO10" s="2">
        <v>0</v>
      </c>
      <c r="EHP10" s="2">
        <v>239971</v>
      </c>
      <c r="EHQ10" s="2">
        <v>15513</v>
      </c>
      <c r="EHR10" s="2">
        <v>118199</v>
      </c>
      <c r="EHS10" s="2">
        <v>438428</v>
      </c>
      <c r="EHT10" s="2">
        <v>121748</v>
      </c>
      <c r="EHU10" s="2">
        <v>4912869</v>
      </c>
      <c r="EHV10" s="2">
        <v>41528</v>
      </c>
      <c r="EHW10" s="2">
        <v>94147</v>
      </c>
      <c r="EHX10" s="2">
        <v>137414</v>
      </c>
      <c r="EHY10" s="2">
        <v>43299</v>
      </c>
      <c r="EHZ10" s="2">
        <v>92784</v>
      </c>
      <c r="EIA10" s="2">
        <v>0</v>
      </c>
      <c r="EIB10" s="2">
        <v>17413</v>
      </c>
      <c r="EIC10" s="2">
        <v>25055</v>
      </c>
      <c r="EID10" s="2">
        <v>42161</v>
      </c>
      <c r="EIE10" s="2">
        <v>26495</v>
      </c>
      <c r="EIF10" s="2">
        <v>127647</v>
      </c>
      <c r="EIG10" s="2">
        <v>81761</v>
      </c>
      <c r="EIH10" s="2">
        <v>47970</v>
      </c>
      <c r="EII10" s="2">
        <v>291311</v>
      </c>
      <c r="EIJ10" s="2">
        <v>163716</v>
      </c>
      <c r="EIK10" s="2">
        <v>195674</v>
      </c>
      <c r="EIL10" s="2">
        <v>38234</v>
      </c>
      <c r="EIM10" s="2">
        <v>82825</v>
      </c>
      <c r="EIN10" s="2">
        <v>276960</v>
      </c>
      <c r="EIO10" s="2">
        <v>274692</v>
      </c>
      <c r="EIP10" s="2">
        <v>11798</v>
      </c>
      <c r="EIQ10" s="2">
        <v>150308</v>
      </c>
      <c r="EIR10" s="2">
        <v>216925</v>
      </c>
      <c r="EIS10" s="2">
        <v>736507</v>
      </c>
      <c r="EIT10" s="2">
        <v>106768</v>
      </c>
      <c r="EIU10" s="2">
        <v>22370</v>
      </c>
      <c r="EIV10" s="2">
        <v>103885</v>
      </c>
      <c r="EIW10" s="2">
        <v>349514</v>
      </c>
      <c r="EIX10" s="2">
        <v>1823819</v>
      </c>
      <c r="EIY10" s="2">
        <v>885158</v>
      </c>
      <c r="EIZ10" s="2">
        <v>604059</v>
      </c>
      <c r="EJA10" s="2">
        <v>61774</v>
      </c>
      <c r="EJB10" s="2">
        <v>164414</v>
      </c>
      <c r="EJC10" s="2">
        <v>568714</v>
      </c>
      <c r="EJD10" s="2">
        <v>68330</v>
      </c>
      <c r="EJE10" s="2">
        <v>138977066</v>
      </c>
      <c r="EJF10" s="2">
        <v>0</v>
      </c>
      <c r="EJG10" s="2">
        <v>35600</v>
      </c>
      <c r="EJH10" s="2">
        <v>119416</v>
      </c>
      <c r="EJI10" s="2">
        <v>526429</v>
      </c>
      <c r="EJJ10" s="2">
        <v>1236</v>
      </c>
      <c r="EJK10" s="2">
        <v>122235</v>
      </c>
      <c r="EJL10" s="2">
        <v>1020019</v>
      </c>
      <c r="EJM10" s="2">
        <v>4375</v>
      </c>
      <c r="EJN10" s="2">
        <v>156374</v>
      </c>
      <c r="EJO10" s="2">
        <v>223041</v>
      </c>
      <c r="EJP10" s="2">
        <v>11860</v>
      </c>
      <c r="EJQ10" s="2">
        <v>43024</v>
      </c>
      <c r="EJR10" s="2">
        <v>274860</v>
      </c>
      <c r="EJS10" s="2">
        <v>611588</v>
      </c>
      <c r="EJT10" s="2">
        <v>6298</v>
      </c>
      <c r="EJU10" s="2">
        <v>147857</v>
      </c>
      <c r="EJV10" s="2">
        <v>93919</v>
      </c>
      <c r="EJW10" s="2">
        <v>242055</v>
      </c>
      <c r="EJX10" s="2">
        <v>514679</v>
      </c>
      <c r="EJY10" s="2">
        <v>26859</v>
      </c>
      <c r="EJZ10" s="2">
        <v>2604</v>
      </c>
      <c r="EKA10" s="2">
        <v>166227</v>
      </c>
      <c r="EKB10" s="2">
        <v>247076</v>
      </c>
      <c r="EKC10" s="2">
        <v>40755</v>
      </c>
      <c r="EKD10" s="2">
        <v>174147</v>
      </c>
      <c r="EKE10" s="2">
        <v>165899</v>
      </c>
      <c r="EKF10" s="2">
        <v>11038</v>
      </c>
      <c r="EKG10" s="2">
        <v>34315</v>
      </c>
      <c r="EKH10" s="2">
        <v>43191</v>
      </c>
      <c r="EKI10" s="2">
        <v>284</v>
      </c>
      <c r="EKJ10" s="2">
        <v>2140714</v>
      </c>
      <c r="EKK10" s="2">
        <v>47774</v>
      </c>
      <c r="EKL10" s="2">
        <v>4790</v>
      </c>
      <c r="EKM10" s="2">
        <v>127855</v>
      </c>
      <c r="EKN10" s="2">
        <v>479587</v>
      </c>
      <c r="EKO10" s="2">
        <v>0</v>
      </c>
      <c r="EKP10" s="2">
        <v>293848</v>
      </c>
      <c r="EKQ10" s="2">
        <v>402460</v>
      </c>
      <c r="EKR10" s="2">
        <v>213900</v>
      </c>
      <c r="EKS10" s="2">
        <v>77833</v>
      </c>
      <c r="EKT10" s="2">
        <v>109068</v>
      </c>
      <c r="EKU10" s="2">
        <v>27075000</v>
      </c>
      <c r="EKV10" s="2">
        <v>4796649</v>
      </c>
      <c r="EKW10" s="2">
        <v>43656</v>
      </c>
      <c r="EKX10" s="2">
        <v>2673603</v>
      </c>
      <c r="EKY10" s="2">
        <v>236597</v>
      </c>
      <c r="EKZ10" s="2">
        <v>402028</v>
      </c>
      <c r="ELA10" s="2">
        <v>287842</v>
      </c>
      <c r="ELB10" s="2">
        <v>42037840</v>
      </c>
      <c r="ELC10" s="2">
        <v>0</v>
      </c>
      <c r="ELD10" s="2">
        <v>15220</v>
      </c>
      <c r="ELE10" s="2">
        <v>971341</v>
      </c>
      <c r="ELF10" s="2">
        <v>15292</v>
      </c>
      <c r="ELG10" s="2">
        <v>33439</v>
      </c>
      <c r="ELH10" s="2">
        <v>168315</v>
      </c>
      <c r="ELI10" s="2">
        <v>145967</v>
      </c>
      <c r="ELJ10" s="2">
        <v>26086</v>
      </c>
      <c r="ELK10" s="2">
        <v>56480</v>
      </c>
      <c r="ELL10" s="2">
        <v>422753</v>
      </c>
      <c r="ELM10" s="2">
        <v>40444</v>
      </c>
      <c r="ELN10" s="2">
        <v>26456</v>
      </c>
      <c r="ELO10" s="2">
        <v>25544</v>
      </c>
      <c r="ELP10" s="2">
        <v>106198</v>
      </c>
      <c r="ELQ10" s="2">
        <v>41320</v>
      </c>
      <c r="ELR10" s="2">
        <v>82328</v>
      </c>
      <c r="ELS10" s="2">
        <v>331760</v>
      </c>
      <c r="ELT10" s="2">
        <v>221710</v>
      </c>
      <c r="ELU10" s="2">
        <v>12685</v>
      </c>
      <c r="ELV10" s="2">
        <v>163919</v>
      </c>
      <c r="ELW10" s="2">
        <v>183321</v>
      </c>
      <c r="ELX10" s="2">
        <v>54462</v>
      </c>
      <c r="ELY10" s="2">
        <v>494772</v>
      </c>
      <c r="ELZ10" s="2">
        <v>91688</v>
      </c>
      <c r="EMA10" s="2">
        <v>96672</v>
      </c>
      <c r="EMB10" s="2">
        <v>0</v>
      </c>
      <c r="EMC10" s="2">
        <v>194136</v>
      </c>
      <c r="EMD10" s="2">
        <v>580</v>
      </c>
      <c r="EME10" s="2">
        <v>5860</v>
      </c>
      <c r="EMF10" s="2">
        <v>122122</v>
      </c>
      <c r="EMG10" s="2">
        <v>132447</v>
      </c>
      <c r="EMH10" s="2">
        <v>273898</v>
      </c>
      <c r="EMI10" s="2">
        <v>13280</v>
      </c>
      <c r="EMJ10" s="2">
        <v>35540</v>
      </c>
      <c r="EMK10" s="2">
        <v>667730</v>
      </c>
      <c r="EML10" s="2">
        <v>254269</v>
      </c>
      <c r="EMM10" s="2">
        <v>128867</v>
      </c>
      <c r="EMN10" s="2">
        <v>70990</v>
      </c>
      <c r="EMO10" s="2">
        <v>139431</v>
      </c>
      <c r="EMP10" s="2">
        <v>141900</v>
      </c>
      <c r="EMQ10" s="2">
        <v>236462</v>
      </c>
      <c r="EMR10" s="2">
        <v>122631</v>
      </c>
      <c r="EMS10" s="2">
        <v>839560</v>
      </c>
      <c r="EMT10" s="2">
        <v>130970</v>
      </c>
      <c r="EMU10" s="2">
        <v>5997144</v>
      </c>
      <c r="EMV10" s="2">
        <v>13194</v>
      </c>
      <c r="EMW10" s="2">
        <v>110345</v>
      </c>
      <c r="EMX10" s="2">
        <v>271484</v>
      </c>
      <c r="EMY10" s="2">
        <v>38116</v>
      </c>
      <c r="EMZ10" s="2">
        <v>2611</v>
      </c>
      <c r="ENA10" s="2">
        <v>36081</v>
      </c>
      <c r="ENB10" s="2">
        <v>389307</v>
      </c>
      <c r="ENC10" s="2">
        <v>102494</v>
      </c>
      <c r="END10" s="2">
        <v>18302</v>
      </c>
      <c r="ENE10" s="2">
        <v>23194</v>
      </c>
      <c r="ENF10" s="2">
        <v>47341</v>
      </c>
      <c r="ENG10" s="2">
        <v>93818</v>
      </c>
      <c r="ENH10" s="2">
        <v>21515</v>
      </c>
      <c r="ENI10" s="2">
        <v>370163</v>
      </c>
      <c r="ENJ10" s="2">
        <v>557606</v>
      </c>
      <c r="ENK10" s="2">
        <v>72733</v>
      </c>
      <c r="ENL10" s="2">
        <v>23697</v>
      </c>
      <c r="ENM10" s="2">
        <v>95228</v>
      </c>
      <c r="ENN10" s="2">
        <v>3949</v>
      </c>
      <c r="ENO10" s="2">
        <v>27412</v>
      </c>
      <c r="ENP10" s="2">
        <v>703205</v>
      </c>
      <c r="ENQ10" s="2">
        <v>308724</v>
      </c>
      <c r="ENR10" s="2">
        <v>205203</v>
      </c>
      <c r="ENS10" s="2">
        <v>186191</v>
      </c>
      <c r="ENT10" s="2">
        <v>75274</v>
      </c>
      <c r="ENU10" s="2">
        <v>106566</v>
      </c>
      <c r="ENV10" s="2">
        <v>415683</v>
      </c>
      <c r="ENW10" s="2">
        <v>261970</v>
      </c>
      <c r="ENX10" s="2">
        <v>31868</v>
      </c>
      <c r="ENY10" s="2">
        <v>1</v>
      </c>
      <c r="ENZ10" s="2">
        <v>93355</v>
      </c>
      <c r="EOA10" s="2">
        <v>32683</v>
      </c>
      <c r="EOB10" s="2">
        <v>30712</v>
      </c>
      <c r="EOC10" s="2">
        <v>15097</v>
      </c>
      <c r="EOD10" s="2">
        <v>47247</v>
      </c>
      <c r="EOE10" s="2">
        <v>21965</v>
      </c>
      <c r="EOF10" s="2">
        <v>1393110</v>
      </c>
      <c r="EOG10" s="2">
        <v>349003</v>
      </c>
      <c r="EOH10" s="2">
        <v>81341</v>
      </c>
      <c r="EOI10" s="2">
        <v>32879</v>
      </c>
      <c r="EOJ10" s="2">
        <v>236812</v>
      </c>
      <c r="EOK10" s="2">
        <v>18605</v>
      </c>
      <c r="EOL10" s="2">
        <v>65253</v>
      </c>
      <c r="EOM10" s="2">
        <v>75328</v>
      </c>
      <c r="EON10" s="2">
        <v>48462</v>
      </c>
      <c r="EOO10" s="2">
        <v>43023</v>
      </c>
      <c r="EOP10" s="2">
        <v>30669</v>
      </c>
      <c r="EOQ10" s="2">
        <v>29051</v>
      </c>
      <c r="EOR10" s="2">
        <v>26746</v>
      </c>
      <c r="EOS10" s="2">
        <v>1481500</v>
      </c>
      <c r="EOT10" s="2">
        <v>14648</v>
      </c>
      <c r="EOU10" s="2">
        <v>14271</v>
      </c>
      <c r="EOV10" s="2">
        <v>371691</v>
      </c>
      <c r="EOW10" s="2">
        <v>12853</v>
      </c>
      <c r="EOX10" s="2">
        <v>10932</v>
      </c>
      <c r="EOY10" s="2">
        <v>0</v>
      </c>
      <c r="EOZ10" s="2" t="s">
        <v>5</v>
      </c>
      <c r="EPA10" s="2">
        <v>3351</v>
      </c>
      <c r="EPB10" s="2">
        <v>101403</v>
      </c>
      <c r="EPC10" s="2">
        <v>21830</v>
      </c>
      <c r="EPD10" s="2">
        <v>152614</v>
      </c>
      <c r="EPE10" s="2">
        <v>0</v>
      </c>
      <c r="EPF10" s="2">
        <v>71331</v>
      </c>
      <c r="EPG10" s="2">
        <v>92801</v>
      </c>
      <c r="EPH10" s="2">
        <v>34402</v>
      </c>
      <c r="EPI10" s="2">
        <v>43853</v>
      </c>
      <c r="EPJ10" s="2">
        <v>42228</v>
      </c>
      <c r="EPK10" s="2">
        <v>24159</v>
      </c>
      <c r="EPL10" s="2">
        <v>11047</v>
      </c>
      <c r="EPM10" s="2">
        <v>229298</v>
      </c>
      <c r="EPN10" s="2">
        <v>21679</v>
      </c>
      <c r="EPO10" s="2">
        <v>25314</v>
      </c>
      <c r="EPP10" s="2">
        <v>4864</v>
      </c>
      <c r="EPQ10" s="2">
        <v>126943</v>
      </c>
      <c r="EPR10" s="2">
        <v>68968</v>
      </c>
      <c r="EPS10" s="2">
        <v>146828</v>
      </c>
      <c r="EPT10" s="2">
        <v>53742</v>
      </c>
      <c r="EPU10" s="2">
        <v>53890</v>
      </c>
      <c r="EPV10" s="2">
        <v>31781</v>
      </c>
      <c r="EPW10" s="2">
        <v>395326</v>
      </c>
      <c r="EPX10" s="2">
        <v>304403</v>
      </c>
      <c r="EPY10" s="2">
        <v>199916</v>
      </c>
      <c r="EPZ10" s="2">
        <v>127860</v>
      </c>
      <c r="EQA10" s="2">
        <v>68342</v>
      </c>
      <c r="EQB10" s="2">
        <v>425272</v>
      </c>
      <c r="EQC10" s="2">
        <v>6857</v>
      </c>
      <c r="EQD10" s="2">
        <v>184666</v>
      </c>
      <c r="EQE10" s="2">
        <v>18013</v>
      </c>
      <c r="EQF10" s="2">
        <v>182032</v>
      </c>
      <c r="EQG10" s="2">
        <v>327072</v>
      </c>
      <c r="EQH10" s="2">
        <v>26141</v>
      </c>
      <c r="EQI10" s="2">
        <v>30754</v>
      </c>
      <c r="EQJ10" s="2">
        <v>110453</v>
      </c>
      <c r="EQK10" s="2">
        <v>159777</v>
      </c>
      <c r="EQL10" s="2">
        <v>173203</v>
      </c>
      <c r="EQM10" s="2">
        <v>8007</v>
      </c>
      <c r="EQN10" s="2">
        <v>65915</v>
      </c>
      <c r="EQO10" s="2">
        <v>0</v>
      </c>
      <c r="EQP10" s="2">
        <v>1534</v>
      </c>
      <c r="EQQ10" s="2">
        <v>747866</v>
      </c>
      <c r="EQR10" s="2">
        <v>83075</v>
      </c>
      <c r="EQS10" s="2">
        <v>16526</v>
      </c>
      <c r="EQT10" s="2">
        <v>82057</v>
      </c>
      <c r="EQU10" s="2">
        <v>14527</v>
      </c>
      <c r="EQV10" s="2">
        <v>586778</v>
      </c>
      <c r="EQW10" s="2">
        <v>231562</v>
      </c>
      <c r="EQX10" s="2">
        <v>21581</v>
      </c>
      <c r="EQY10" s="2">
        <v>9199923</v>
      </c>
      <c r="EQZ10" s="2">
        <v>100004</v>
      </c>
      <c r="ERA10" s="2">
        <v>54962</v>
      </c>
      <c r="ERB10" s="2">
        <v>257760</v>
      </c>
      <c r="ERC10" s="2">
        <v>486947</v>
      </c>
      <c r="ERD10" s="2">
        <v>44526</v>
      </c>
      <c r="ERE10" s="2">
        <v>49931</v>
      </c>
      <c r="ERF10" s="2">
        <v>1337565</v>
      </c>
      <c r="ERG10" s="2">
        <v>27714</v>
      </c>
      <c r="ERH10" s="2">
        <v>1357</v>
      </c>
      <c r="ERI10" s="2">
        <v>44430</v>
      </c>
      <c r="ERJ10" s="2">
        <v>41321</v>
      </c>
      <c r="ERK10" s="2">
        <v>2474</v>
      </c>
      <c r="ERL10" s="2">
        <v>2454</v>
      </c>
      <c r="ERM10" s="2">
        <v>49753</v>
      </c>
      <c r="ERN10" s="2">
        <v>1216228</v>
      </c>
      <c r="ERO10" s="2">
        <v>73478</v>
      </c>
      <c r="ERP10" s="2">
        <v>6498</v>
      </c>
      <c r="ERQ10" s="2">
        <v>54496</v>
      </c>
      <c r="ERR10" s="2">
        <v>70915</v>
      </c>
      <c r="ERS10" s="2">
        <v>0</v>
      </c>
      <c r="ERT10" s="2">
        <v>176677</v>
      </c>
      <c r="ERU10" s="2">
        <v>31792</v>
      </c>
      <c r="ERV10" s="2">
        <v>216995</v>
      </c>
      <c r="ERW10" s="2">
        <v>26222</v>
      </c>
      <c r="ERX10" s="2">
        <v>116616</v>
      </c>
      <c r="ERY10" s="2">
        <v>25713</v>
      </c>
      <c r="ERZ10" s="2">
        <v>117498</v>
      </c>
      <c r="ESA10" s="2">
        <v>343556</v>
      </c>
      <c r="ESB10" s="2">
        <v>47385</v>
      </c>
      <c r="ESC10" s="2">
        <v>147793</v>
      </c>
      <c r="ESD10" s="2">
        <v>23653</v>
      </c>
      <c r="ESE10" s="2">
        <v>29596</v>
      </c>
      <c r="ESF10" s="2">
        <v>25865</v>
      </c>
      <c r="ESG10" s="2">
        <v>105879</v>
      </c>
      <c r="ESH10" s="2">
        <v>19309</v>
      </c>
      <c r="ESI10" s="2">
        <v>8773566</v>
      </c>
      <c r="ESJ10" s="2">
        <v>24887</v>
      </c>
      <c r="ESK10" s="2">
        <v>35642</v>
      </c>
      <c r="ESL10" s="2">
        <v>101980</v>
      </c>
      <c r="ESM10" s="2">
        <v>354659</v>
      </c>
      <c r="ESN10" s="2">
        <v>37850</v>
      </c>
      <c r="ESO10" s="2">
        <v>610284</v>
      </c>
      <c r="ESP10" s="2">
        <v>2958</v>
      </c>
      <c r="ESQ10" s="2">
        <v>1027</v>
      </c>
      <c r="ESR10" s="2">
        <v>46013</v>
      </c>
      <c r="ESS10" s="2">
        <v>155571</v>
      </c>
      <c r="EST10" s="2">
        <v>192914</v>
      </c>
      <c r="ESU10" s="2">
        <v>68033</v>
      </c>
      <c r="ESV10" s="2">
        <v>97535</v>
      </c>
      <c r="ESW10" s="2">
        <v>29161</v>
      </c>
      <c r="ESX10" s="2">
        <v>219974</v>
      </c>
      <c r="ESY10" s="2">
        <v>61314</v>
      </c>
      <c r="ESZ10" s="2">
        <v>18517</v>
      </c>
      <c r="ETA10" s="2">
        <v>19594</v>
      </c>
      <c r="ETB10" s="2">
        <v>292581</v>
      </c>
      <c r="ETC10" s="2">
        <v>44451</v>
      </c>
      <c r="ETD10" s="2">
        <v>41694</v>
      </c>
      <c r="ETE10" s="2">
        <v>52256</v>
      </c>
      <c r="ETF10" s="2">
        <v>79968</v>
      </c>
      <c r="ETG10" s="2">
        <v>492758</v>
      </c>
      <c r="ETH10" s="2">
        <v>11022</v>
      </c>
      <c r="ETI10" s="2">
        <v>102978</v>
      </c>
      <c r="ETJ10" s="2">
        <v>21414</v>
      </c>
      <c r="ETK10" s="2">
        <v>160531</v>
      </c>
      <c r="ETL10" s="2">
        <v>82617</v>
      </c>
      <c r="ETM10" s="2">
        <v>61472</v>
      </c>
      <c r="ETN10" s="2">
        <v>893693</v>
      </c>
      <c r="ETO10" s="2">
        <v>5531</v>
      </c>
      <c r="ETP10" s="2">
        <v>351683</v>
      </c>
      <c r="ETQ10" s="2">
        <v>73550</v>
      </c>
      <c r="ETR10" s="2">
        <v>376427</v>
      </c>
      <c r="ETS10" s="2">
        <v>39563</v>
      </c>
      <c r="ETT10" s="2">
        <v>538737</v>
      </c>
      <c r="ETU10" s="2">
        <v>37959</v>
      </c>
      <c r="ETV10" s="2">
        <v>402208</v>
      </c>
      <c r="ETW10" s="2">
        <v>91584</v>
      </c>
      <c r="ETX10" s="2">
        <v>249687</v>
      </c>
      <c r="ETY10" s="2">
        <v>119956</v>
      </c>
      <c r="ETZ10" s="2">
        <v>21597</v>
      </c>
      <c r="EUA10" s="2">
        <v>8116</v>
      </c>
      <c r="EUB10" s="2">
        <v>137455</v>
      </c>
      <c r="EUC10" s="2">
        <v>0</v>
      </c>
      <c r="EUD10" s="2">
        <v>87265</v>
      </c>
      <c r="EUE10" s="2">
        <v>50643</v>
      </c>
      <c r="EUF10" s="2">
        <v>268545</v>
      </c>
      <c r="EUG10" s="2">
        <v>7152</v>
      </c>
      <c r="EUH10" s="2">
        <v>39589</v>
      </c>
      <c r="EUI10" s="2">
        <v>1061</v>
      </c>
      <c r="EUJ10" s="2">
        <v>17027</v>
      </c>
      <c r="EUK10" s="2">
        <v>7960</v>
      </c>
      <c r="EUL10" s="2">
        <v>13144</v>
      </c>
      <c r="EUM10" s="2" t="s">
        <v>5</v>
      </c>
      <c r="EUN10" s="2" t="s">
        <v>5</v>
      </c>
      <c r="EUO10" s="2">
        <v>20722</v>
      </c>
      <c r="EUP10" s="2">
        <v>5421</v>
      </c>
      <c r="EUQ10" s="2">
        <v>77374</v>
      </c>
      <c r="EUR10" s="2" t="s">
        <v>5</v>
      </c>
      <c r="EUS10" s="2">
        <v>8015</v>
      </c>
      <c r="EUT10" s="2">
        <v>29941</v>
      </c>
      <c r="EUU10" s="2">
        <v>0</v>
      </c>
      <c r="EUV10" s="2">
        <v>85067</v>
      </c>
      <c r="EUW10" s="2">
        <v>91501</v>
      </c>
      <c r="EUX10" s="2">
        <v>1663796</v>
      </c>
      <c r="EUY10" s="2">
        <v>74936</v>
      </c>
      <c r="EUZ10" s="2" t="s">
        <v>5</v>
      </c>
      <c r="EVA10" s="2">
        <v>43921</v>
      </c>
      <c r="EVB10" s="2">
        <v>68452</v>
      </c>
      <c r="EVC10" s="2">
        <v>6915</v>
      </c>
      <c r="EVD10" s="2">
        <v>186016</v>
      </c>
      <c r="EVE10" s="2">
        <v>115624</v>
      </c>
      <c r="EVF10" s="2">
        <v>168523000</v>
      </c>
      <c r="EVG10" s="2">
        <v>19070000</v>
      </c>
      <c r="EVH10" s="2">
        <v>8045643</v>
      </c>
      <c r="EVI10" s="2">
        <v>96040</v>
      </c>
      <c r="EVJ10" s="2">
        <v>54660</v>
      </c>
      <c r="EVK10" s="2">
        <v>276554</v>
      </c>
      <c r="EVL10" s="2">
        <v>71903</v>
      </c>
      <c r="EVM10" s="2">
        <v>18726</v>
      </c>
      <c r="EVN10" s="2">
        <v>39367</v>
      </c>
      <c r="EVO10" s="2">
        <v>95066</v>
      </c>
      <c r="EVP10" s="2">
        <v>37323</v>
      </c>
      <c r="EVQ10" s="2">
        <v>110664</v>
      </c>
      <c r="EVR10" s="2">
        <v>3671</v>
      </c>
      <c r="EVS10" s="2">
        <v>20565</v>
      </c>
      <c r="EVT10" s="2">
        <v>213519</v>
      </c>
      <c r="EVU10" s="2">
        <v>17987</v>
      </c>
      <c r="EVV10" s="2">
        <v>3187</v>
      </c>
      <c r="EVW10" s="2">
        <v>147876</v>
      </c>
      <c r="EVX10" s="2">
        <v>65346</v>
      </c>
      <c r="EVY10" s="2">
        <v>24309</v>
      </c>
      <c r="EVZ10" s="2">
        <v>49157</v>
      </c>
      <c r="EWA10" s="2">
        <v>6763</v>
      </c>
      <c r="EWB10" s="2">
        <v>570000</v>
      </c>
      <c r="EWC10" s="2">
        <v>6956</v>
      </c>
      <c r="EWD10" s="2">
        <v>82649</v>
      </c>
      <c r="EWE10" s="2">
        <v>95693</v>
      </c>
      <c r="EWF10" s="2">
        <v>62748</v>
      </c>
      <c r="EWG10" s="2">
        <v>19885</v>
      </c>
      <c r="EWH10" s="2">
        <v>198550</v>
      </c>
      <c r="EWI10" s="2">
        <v>14837000</v>
      </c>
      <c r="EWJ10" s="2">
        <v>474051</v>
      </c>
      <c r="EWK10" s="2">
        <v>24743</v>
      </c>
      <c r="EWL10" s="2">
        <v>319618</v>
      </c>
      <c r="EWM10" s="2">
        <v>62826</v>
      </c>
      <c r="EWN10" s="2">
        <v>54998</v>
      </c>
      <c r="EWO10" s="2">
        <v>0</v>
      </c>
      <c r="EWP10" s="2">
        <v>194270</v>
      </c>
      <c r="EWQ10" s="2">
        <v>253948</v>
      </c>
      <c r="EWR10" s="2">
        <v>158526</v>
      </c>
      <c r="EWS10" s="2">
        <v>67433</v>
      </c>
      <c r="EWT10" s="2">
        <v>100992</v>
      </c>
      <c r="EWU10" s="2">
        <v>14607</v>
      </c>
      <c r="EWV10" s="2">
        <v>51179</v>
      </c>
      <c r="EWW10" s="2">
        <v>23165</v>
      </c>
      <c r="EWX10" s="2">
        <v>142547</v>
      </c>
      <c r="EWY10" s="2">
        <v>4517</v>
      </c>
      <c r="EWZ10" s="2">
        <v>64866</v>
      </c>
      <c r="EXA10" s="2">
        <v>673944</v>
      </c>
      <c r="EXB10" s="2">
        <v>339407</v>
      </c>
      <c r="EXC10" s="2">
        <v>58268</v>
      </c>
      <c r="EXD10" s="2">
        <v>66765</v>
      </c>
      <c r="EXE10" s="2">
        <v>48041</v>
      </c>
      <c r="EXF10" s="2">
        <v>94181</v>
      </c>
      <c r="EXG10" s="2">
        <v>34177</v>
      </c>
      <c r="EXH10" s="2">
        <v>15000</v>
      </c>
      <c r="EXI10" s="2">
        <v>9158</v>
      </c>
      <c r="EXJ10" s="2">
        <v>14327</v>
      </c>
      <c r="EXK10" s="2">
        <v>999</v>
      </c>
      <c r="EXL10" s="2">
        <v>371405</v>
      </c>
      <c r="EXM10" s="2" t="s">
        <v>5</v>
      </c>
      <c r="EXN10" s="2">
        <v>57657</v>
      </c>
      <c r="EXO10" s="2">
        <v>203971</v>
      </c>
      <c r="EXP10" s="2">
        <v>143408</v>
      </c>
      <c r="EXQ10" s="2">
        <v>1800</v>
      </c>
      <c r="EXR10" s="2">
        <v>21114</v>
      </c>
      <c r="EXS10" s="2">
        <v>4847680</v>
      </c>
      <c r="EXT10" s="2" t="s">
        <v>5</v>
      </c>
      <c r="EXU10" s="2">
        <v>254200</v>
      </c>
      <c r="EXV10" s="2">
        <v>53332</v>
      </c>
      <c r="EXW10" s="2">
        <v>44972</v>
      </c>
      <c r="EXX10" s="2">
        <v>161954</v>
      </c>
      <c r="EXY10" s="2">
        <v>109873</v>
      </c>
      <c r="EXZ10" s="2">
        <v>21615</v>
      </c>
      <c r="EYA10" s="2">
        <v>66388</v>
      </c>
      <c r="EYB10" s="2">
        <v>91478</v>
      </c>
      <c r="EYC10" s="2">
        <v>222</v>
      </c>
      <c r="EYD10" s="2">
        <v>51855</v>
      </c>
      <c r="EYE10" s="2">
        <v>76937</v>
      </c>
      <c r="EYF10" s="2">
        <v>142097</v>
      </c>
      <c r="EYG10" s="2">
        <v>129219</v>
      </c>
      <c r="EYH10" s="2">
        <v>21275</v>
      </c>
      <c r="EYI10" s="2">
        <v>1605545</v>
      </c>
      <c r="EYJ10" s="2">
        <v>93114</v>
      </c>
      <c r="EYK10" s="2">
        <v>56209</v>
      </c>
      <c r="EYL10" s="2">
        <v>149554</v>
      </c>
      <c r="EYM10" s="2">
        <v>10677</v>
      </c>
      <c r="EYN10" s="2">
        <v>83549</v>
      </c>
      <c r="EYO10" s="2">
        <v>644596</v>
      </c>
      <c r="EYP10" s="2">
        <v>18411</v>
      </c>
      <c r="EYQ10" s="2">
        <v>26856</v>
      </c>
      <c r="EYR10" s="2">
        <v>45787</v>
      </c>
      <c r="EYS10" s="2">
        <v>39103</v>
      </c>
      <c r="EYT10" s="2">
        <v>300299</v>
      </c>
      <c r="EYU10" s="2">
        <v>46704</v>
      </c>
      <c r="EYV10" s="2">
        <v>90242</v>
      </c>
      <c r="EYW10" s="2">
        <v>54646</v>
      </c>
      <c r="EYX10" s="2">
        <v>146160</v>
      </c>
      <c r="EYY10" s="2">
        <v>397189</v>
      </c>
      <c r="EYZ10" s="2">
        <v>51177</v>
      </c>
      <c r="EZA10" s="2">
        <v>33219</v>
      </c>
      <c r="EZB10" s="2" t="s">
        <v>5</v>
      </c>
      <c r="EZC10" s="2">
        <v>665436</v>
      </c>
      <c r="EZD10" s="2">
        <v>601939</v>
      </c>
      <c r="EZE10" s="2">
        <v>109898</v>
      </c>
      <c r="EZF10" s="2">
        <v>12977</v>
      </c>
      <c r="EZG10" s="2">
        <v>656860</v>
      </c>
      <c r="EZH10" s="2">
        <v>284240</v>
      </c>
      <c r="EZI10" s="2">
        <v>34577</v>
      </c>
      <c r="EZJ10" s="2">
        <v>41418</v>
      </c>
      <c r="EZK10" s="2">
        <v>91090</v>
      </c>
      <c r="EZL10" s="2">
        <v>19787536</v>
      </c>
      <c r="EZM10" s="2">
        <v>0</v>
      </c>
      <c r="EZN10" s="2">
        <v>55933</v>
      </c>
      <c r="EZO10" s="2">
        <v>4819</v>
      </c>
      <c r="EZP10" s="2">
        <v>56741</v>
      </c>
      <c r="EZQ10" s="2">
        <v>20720</v>
      </c>
      <c r="EZR10" s="2">
        <v>64749</v>
      </c>
      <c r="EZS10" s="2">
        <v>8883</v>
      </c>
      <c r="EZT10" s="2">
        <v>3977</v>
      </c>
      <c r="EZU10" s="2">
        <v>621502</v>
      </c>
      <c r="EZV10" s="2">
        <v>256513</v>
      </c>
      <c r="EZW10" s="2">
        <v>77727</v>
      </c>
      <c r="EZX10" s="2">
        <v>35992</v>
      </c>
      <c r="EZY10" s="2">
        <v>9127</v>
      </c>
      <c r="EZZ10" s="2">
        <v>56329</v>
      </c>
      <c r="FAA10" s="2">
        <v>16004</v>
      </c>
      <c r="FAB10" s="2">
        <v>16926</v>
      </c>
      <c r="FAC10" s="2">
        <v>249751</v>
      </c>
      <c r="FAD10" s="2">
        <v>486563</v>
      </c>
      <c r="FAE10" s="2" t="s">
        <v>5</v>
      </c>
      <c r="FAF10" s="2">
        <v>44190</v>
      </c>
      <c r="FAG10" s="2">
        <v>0</v>
      </c>
      <c r="FAH10" s="2">
        <v>1825509</v>
      </c>
      <c r="FAI10" s="2">
        <v>291844</v>
      </c>
      <c r="FAJ10" s="2">
        <v>1786526</v>
      </c>
      <c r="FAK10" s="2">
        <v>71266</v>
      </c>
      <c r="FAL10" s="2">
        <v>1234623</v>
      </c>
      <c r="FAM10" s="2">
        <v>554408</v>
      </c>
      <c r="FAN10" s="2">
        <v>17853</v>
      </c>
      <c r="FAO10" s="2">
        <v>47137</v>
      </c>
      <c r="FAP10" s="2">
        <v>70649</v>
      </c>
      <c r="FAQ10" s="2">
        <v>142869</v>
      </c>
      <c r="FAR10" s="2">
        <v>15646</v>
      </c>
      <c r="FAS10" s="2">
        <v>0</v>
      </c>
      <c r="FAT10" s="2">
        <v>82175</v>
      </c>
      <c r="FAU10" s="2">
        <v>20729</v>
      </c>
      <c r="FAV10" s="2">
        <v>225339</v>
      </c>
      <c r="FAW10" s="2">
        <v>10145</v>
      </c>
      <c r="FAX10" s="2">
        <v>98447</v>
      </c>
      <c r="FAY10" s="2">
        <v>11850</v>
      </c>
      <c r="FAZ10" s="2">
        <v>0</v>
      </c>
      <c r="FBA10" s="2">
        <v>1072839</v>
      </c>
      <c r="FBB10" s="2">
        <v>7140</v>
      </c>
      <c r="FBC10" s="2">
        <v>132826</v>
      </c>
      <c r="FBD10" s="2">
        <v>54915</v>
      </c>
      <c r="FBE10" s="2">
        <v>65299</v>
      </c>
      <c r="FBF10" s="2">
        <v>77686</v>
      </c>
      <c r="FBG10" s="2">
        <v>166001</v>
      </c>
      <c r="FBH10" s="2">
        <v>58916</v>
      </c>
      <c r="FBI10" s="2">
        <v>4565153</v>
      </c>
      <c r="FBJ10" s="2">
        <v>343988</v>
      </c>
      <c r="FBK10" s="2">
        <v>129524</v>
      </c>
      <c r="FBL10" s="2" t="s">
        <v>5</v>
      </c>
      <c r="FBM10" s="2" t="s">
        <v>5</v>
      </c>
      <c r="FBN10" s="2">
        <v>74732</v>
      </c>
      <c r="FBO10" s="2">
        <v>7091</v>
      </c>
      <c r="FBP10" s="2">
        <v>56228</v>
      </c>
      <c r="FBQ10" s="2">
        <v>2898219</v>
      </c>
      <c r="FBR10" s="2">
        <v>45111</v>
      </c>
      <c r="FBS10" s="2">
        <v>319401</v>
      </c>
      <c r="FBT10" s="2">
        <v>20654</v>
      </c>
      <c r="FBU10" s="2" t="s">
        <v>5</v>
      </c>
      <c r="FBV10" s="2">
        <v>137869</v>
      </c>
      <c r="FBW10" s="2">
        <v>0</v>
      </c>
      <c r="FBX10" s="2">
        <v>124541</v>
      </c>
      <c r="FBY10" s="2">
        <v>249308</v>
      </c>
      <c r="FBZ10" s="2">
        <v>22897</v>
      </c>
      <c r="FCA10" s="2">
        <v>68848</v>
      </c>
      <c r="FCB10" s="2">
        <v>79478</v>
      </c>
      <c r="FCC10" s="2">
        <v>136098</v>
      </c>
      <c r="FCD10" s="2">
        <v>165064</v>
      </c>
      <c r="FCE10" s="2">
        <v>639300</v>
      </c>
      <c r="FCF10" s="2">
        <v>74361</v>
      </c>
      <c r="FCG10" s="2">
        <v>2080463</v>
      </c>
      <c r="FCH10" s="2">
        <v>442253</v>
      </c>
      <c r="FCI10" s="2">
        <v>64697</v>
      </c>
      <c r="FCJ10" s="2">
        <v>6766</v>
      </c>
      <c r="FCK10" s="2">
        <v>32889</v>
      </c>
      <c r="FCL10" s="2">
        <v>9498132</v>
      </c>
      <c r="FCM10" s="2">
        <v>66579</v>
      </c>
      <c r="FCN10" s="2">
        <v>366769</v>
      </c>
      <c r="FCO10" s="2" t="s">
        <v>5</v>
      </c>
      <c r="FCP10" s="2">
        <v>22966</v>
      </c>
      <c r="FCQ10" s="2">
        <v>236887</v>
      </c>
      <c r="FCR10" s="2" t="s">
        <v>5</v>
      </c>
      <c r="FCS10" s="2">
        <v>116828</v>
      </c>
      <c r="FCT10" s="2">
        <v>29610</v>
      </c>
      <c r="FCU10" s="2">
        <v>34065</v>
      </c>
      <c r="FCV10" s="2">
        <v>849</v>
      </c>
      <c r="FCW10" s="2">
        <v>34453</v>
      </c>
      <c r="FCX10" s="2">
        <v>258560</v>
      </c>
      <c r="FCY10" s="2">
        <v>297096</v>
      </c>
      <c r="FCZ10" s="2">
        <v>34356</v>
      </c>
      <c r="FDA10" s="2">
        <v>2538501</v>
      </c>
      <c r="FDB10" s="2">
        <v>161610</v>
      </c>
      <c r="FDC10" s="2">
        <v>138427</v>
      </c>
      <c r="FDD10" s="2">
        <v>102508</v>
      </c>
      <c r="FDE10" s="2">
        <v>45265</v>
      </c>
      <c r="FDF10" s="2">
        <v>14319</v>
      </c>
      <c r="FDG10" s="2">
        <v>7448</v>
      </c>
      <c r="FDH10" s="2">
        <v>27351</v>
      </c>
      <c r="FDI10" s="2">
        <v>14239</v>
      </c>
      <c r="FDJ10" s="2">
        <v>151587</v>
      </c>
      <c r="FDK10" s="2">
        <v>1728530</v>
      </c>
      <c r="FDL10" s="2">
        <v>53463</v>
      </c>
      <c r="FDM10" s="2">
        <v>11635</v>
      </c>
      <c r="FDN10" s="2">
        <v>502441</v>
      </c>
      <c r="FDO10" s="2">
        <v>131322</v>
      </c>
      <c r="FDP10" s="2">
        <v>45150</v>
      </c>
      <c r="FDQ10" s="2" t="s">
        <v>5</v>
      </c>
      <c r="FDR10" s="2">
        <v>392276</v>
      </c>
      <c r="FDS10" s="2">
        <v>52232</v>
      </c>
      <c r="FDT10" s="2">
        <v>9195</v>
      </c>
      <c r="FDU10" s="2">
        <v>60546</v>
      </c>
      <c r="FDV10" s="2">
        <v>144184</v>
      </c>
      <c r="FDW10" s="2">
        <v>449984</v>
      </c>
      <c r="FDX10" s="2">
        <v>4448804</v>
      </c>
      <c r="FDY10" s="2">
        <v>4066</v>
      </c>
      <c r="FDZ10" s="2">
        <v>595866</v>
      </c>
      <c r="FEA10" s="2">
        <v>876031</v>
      </c>
      <c r="FEB10" s="2">
        <v>58565</v>
      </c>
      <c r="FEC10" s="2">
        <v>757808</v>
      </c>
      <c r="FED10" s="2">
        <v>176384</v>
      </c>
      <c r="FEE10" s="2">
        <v>40</v>
      </c>
      <c r="FEF10" s="2">
        <v>5134</v>
      </c>
      <c r="FEG10" s="2">
        <v>118451</v>
      </c>
      <c r="FEH10" s="2">
        <v>82446</v>
      </c>
      <c r="FEI10" s="2">
        <v>21331</v>
      </c>
      <c r="FEJ10" s="2">
        <v>227750</v>
      </c>
      <c r="FEK10" s="2">
        <v>856523</v>
      </c>
      <c r="FEL10" s="2">
        <v>980</v>
      </c>
      <c r="FEM10" s="2">
        <v>212003</v>
      </c>
      <c r="FEN10" s="2">
        <v>106305</v>
      </c>
      <c r="FEO10" s="2">
        <v>35655</v>
      </c>
      <c r="FEP10" s="2">
        <v>86802</v>
      </c>
      <c r="FEQ10" s="2">
        <v>42423</v>
      </c>
      <c r="FER10" s="2">
        <v>1845573</v>
      </c>
      <c r="FES10" s="2">
        <v>123375</v>
      </c>
      <c r="FET10" s="2">
        <v>16568</v>
      </c>
      <c r="FEU10" s="2">
        <v>104471</v>
      </c>
      <c r="FEV10" s="2">
        <v>49571</v>
      </c>
      <c r="FEW10" s="2">
        <v>187379</v>
      </c>
      <c r="FEX10" s="2">
        <v>26717</v>
      </c>
      <c r="FEY10" s="2">
        <v>131147</v>
      </c>
      <c r="FEZ10" s="2">
        <v>308</v>
      </c>
      <c r="FFA10" s="2">
        <v>57184</v>
      </c>
      <c r="FFB10" s="2">
        <v>271498</v>
      </c>
      <c r="FFC10" s="2">
        <v>46925</v>
      </c>
      <c r="FFD10" s="2">
        <v>54925</v>
      </c>
      <c r="FFE10" s="2">
        <v>40335</v>
      </c>
      <c r="FFF10" s="2">
        <v>40012</v>
      </c>
      <c r="FFG10" s="2">
        <v>14504</v>
      </c>
      <c r="FFH10" s="2">
        <v>22597</v>
      </c>
      <c r="FFI10" s="2">
        <v>238307</v>
      </c>
      <c r="FFJ10" s="2">
        <v>31596</v>
      </c>
      <c r="FFK10" s="2">
        <v>13079</v>
      </c>
      <c r="FFL10" s="2">
        <v>21824</v>
      </c>
      <c r="FFM10" s="2">
        <v>37032</v>
      </c>
      <c r="FFN10" s="2">
        <v>27098</v>
      </c>
      <c r="FFO10" s="2">
        <v>63835</v>
      </c>
      <c r="FFP10" s="2">
        <v>53850</v>
      </c>
      <c r="FFQ10" s="2">
        <v>329124</v>
      </c>
      <c r="FFR10" s="2">
        <v>17353</v>
      </c>
      <c r="FFS10" s="2">
        <v>94121</v>
      </c>
      <c r="FFT10" s="2">
        <v>30141</v>
      </c>
      <c r="FFU10" s="2">
        <v>299570</v>
      </c>
      <c r="FFV10" s="2">
        <v>53813</v>
      </c>
      <c r="FFW10" s="2">
        <v>21691</v>
      </c>
      <c r="FFX10" s="2">
        <v>25800</v>
      </c>
      <c r="FFY10" s="2">
        <v>5946</v>
      </c>
      <c r="FFZ10" s="2">
        <v>210961</v>
      </c>
      <c r="FGA10" s="2">
        <v>71773</v>
      </c>
      <c r="FGB10" s="2">
        <v>256623</v>
      </c>
      <c r="FGC10" s="2">
        <v>16460</v>
      </c>
      <c r="FGD10" s="2">
        <v>23211</v>
      </c>
      <c r="FGE10" s="2">
        <v>64998</v>
      </c>
      <c r="FGF10" s="2">
        <v>277312</v>
      </c>
      <c r="FGG10" s="2">
        <v>170145</v>
      </c>
      <c r="FGH10" s="2">
        <v>4408</v>
      </c>
      <c r="FGI10" s="2">
        <v>36350</v>
      </c>
      <c r="FGJ10" s="2">
        <v>29290</v>
      </c>
      <c r="FGK10" s="2">
        <v>22462</v>
      </c>
      <c r="FGL10" s="2">
        <v>73616</v>
      </c>
      <c r="FGM10" s="2">
        <v>163912</v>
      </c>
      <c r="FGN10" s="2">
        <v>18367</v>
      </c>
      <c r="FGO10" s="2">
        <v>125238</v>
      </c>
      <c r="FGP10" s="2">
        <v>209259</v>
      </c>
      <c r="FGQ10" s="2">
        <v>298298</v>
      </c>
      <c r="FGR10" s="2">
        <v>82960</v>
      </c>
      <c r="FGS10" s="2">
        <v>51659</v>
      </c>
      <c r="FGT10" s="2">
        <v>0</v>
      </c>
      <c r="FGU10" s="2">
        <v>40263</v>
      </c>
      <c r="FGV10" s="2">
        <v>146778</v>
      </c>
      <c r="FGW10" s="2">
        <v>85596</v>
      </c>
      <c r="FGX10" s="2">
        <v>434035</v>
      </c>
      <c r="FGY10" s="2">
        <v>6001</v>
      </c>
      <c r="FGZ10" s="2">
        <v>126891</v>
      </c>
      <c r="FHA10" s="2">
        <v>92800</v>
      </c>
      <c r="FHB10" s="2">
        <v>561818</v>
      </c>
      <c r="FHC10" s="2">
        <v>128973</v>
      </c>
      <c r="FHD10" s="2">
        <v>110176</v>
      </c>
      <c r="FHE10" s="2">
        <v>43806</v>
      </c>
      <c r="FHF10" s="2">
        <v>46900</v>
      </c>
      <c r="FHG10" s="2">
        <v>132989</v>
      </c>
      <c r="FHH10" s="2">
        <v>79548</v>
      </c>
      <c r="FHI10" s="2">
        <v>209508</v>
      </c>
      <c r="FHJ10" s="2">
        <v>25697</v>
      </c>
      <c r="FHK10" s="2">
        <v>217765</v>
      </c>
      <c r="FHL10" s="2">
        <v>54776</v>
      </c>
      <c r="FHM10" s="2">
        <v>56087</v>
      </c>
      <c r="FHN10" s="2">
        <v>171658</v>
      </c>
      <c r="FHO10" s="2">
        <v>633362</v>
      </c>
      <c r="FHP10" s="2">
        <v>1394604</v>
      </c>
      <c r="FHQ10" s="2">
        <v>76334</v>
      </c>
      <c r="FHR10" s="2">
        <v>148691</v>
      </c>
      <c r="FHS10" s="2">
        <v>18956</v>
      </c>
      <c r="FHT10" s="2">
        <v>171758</v>
      </c>
      <c r="FHU10" s="2">
        <v>0</v>
      </c>
      <c r="FHV10" s="2">
        <v>571851</v>
      </c>
      <c r="FHW10" s="2">
        <v>52888</v>
      </c>
      <c r="FHX10" s="2">
        <v>33296</v>
      </c>
      <c r="FHY10" s="2">
        <v>616253</v>
      </c>
      <c r="FHZ10" s="2" t="s">
        <v>5</v>
      </c>
      <c r="FIA10" s="2">
        <v>1159923</v>
      </c>
      <c r="FIB10" s="2">
        <v>29367</v>
      </c>
      <c r="FIC10" s="2">
        <v>26456</v>
      </c>
      <c r="FID10" s="2">
        <v>42643</v>
      </c>
      <c r="FIE10" s="2">
        <v>22644000</v>
      </c>
      <c r="FIF10" s="2">
        <v>120839</v>
      </c>
      <c r="FIG10" s="2">
        <v>280051</v>
      </c>
      <c r="FIH10" s="2">
        <v>2315155</v>
      </c>
      <c r="FII10" s="2">
        <v>48480</v>
      </c>
      <c r="FIJ10" s="2">
        <v>134945</v>
      </c>
      <c r="FIK10" s="2">
        <v>57621</v>
      </c>
      <c r="FIL10" s="2">
        <v>344974</v>
      </c>
      <c r="FIM10" s="2">
        <v>561634</v>
      </c>
      <c r="FIN10" s="2">
        <v>95307</v>
      </c>
      <c r="FIO10" s="2">
        <v>12263</v>
      </c>
      <c r="FIP10" s="2" t="s">
        <v>5</v>
      </c>
      <c r="FIQ10" s="2">
        <v>40154</v>
      </c>
      <c r="FIR10" s="2">
        <v>2302</v>
      </c>
      <c r="FIS10" s="2">
        <v>107414</v>
      </c>
      <c r="FIT10" s="2" t="s">
        <v>5</v>
      </c>
      <c r="FIU10" s="2" t="s">
        <v>5</v>
      </c>
      <c r="FIV10" s="2">
        <v>1537658</v>
      </c>
      <c r="FIW10" s="2">
        <v>358</v>
      </c>
      <c r="FIX10" s="2">
        <v>0</v>
      </c>
      <c r="FIY10" s="2">
        <v>3527142</v>
      </c>
      <c r="FIZ10" s="2">
        <v>409</v>
      </c>
      <c r="FJA10" s="2">
        <v>61529</v>
      </c>
      <c r="FJB10" s="2">
        <v>287228</v>
      </c>
      <c r="FJC10" s="2">
        <v>1706</v>
      </c>
      <c r="FJD10" s="2">
        <v>82683000</v>
      </c>
      <c r="FJE10" s="2">
        <v>913603</v>
      </c>
      <c r="FJF10" s="2" t="s">
        <v>5</v>
      </c>
      <c r="FJG10" s="2" t="s">
        <v>5</v>
      </c>
      <c r="FJH10" s="2">
        <v>9111000</v>
      </c>
      <c r="FJI10" s="2">
        <v>151803</v>
      </c>
      <c r="FJJ10" s="2" t="s">
        <v>5</v>
      </c>
      <c r="FJK10" s="2">
        <v>1650656</v>
      </c>
      <c r="FJL10" s="2">
        <v>2259817</v>
      </c>
      <c r="FJM10" s="2">
        <v>5581</v>
      </c>
      <c r="FJN10" s="2">
        <v>557589</v>
      </c>
      <c r="FJO10" s="2" t="s">
        <v>5</v>
      </c>
      <c r="FJP10" s="2">
        <v>395497</v>
      </c>
      <c r="FJQ10" s="2">
        <v>3370000</v>
      </c>
      <c r="FJR10" s="2">
        <v>155111</v>
      </c>
      <c r="FJS10" s="2" t="s">
        <v>5</v>
      </c>
      <c r="FJT10" s="2">
        <v>130392</v>
      </c>
      <c r="FJU10" s="2">
        <v>6375465</v>
      </c>
      <c r="FJV10" s="2">
        <v>21204</v>
      </c>
      <c r="FJW10" s="2">
        <v>44048</v>
      </c>
      <c r="FJX10" s="2">
        <v>170617</v>
      </c>
      <c r="FJY10" s="2">
        <v>0</v>
      </c>
      <c r="FJZ10" s="2">
        <v>4183381</v>
      </c>
      <c r="FKA10" s="2">
        <v>18344811</v>
      </c>
      <c r="FKB10" s="2">
        <v>4583980</v>
      </c>
      <c r="FKC10" s="2">
        <v>77085</v>
      </c>
      <c r="FKD10" s="2">
        <v>120907</v>
      </c>
      <c r="FKE10" s="2">
        <v>199836</v>
      </c>
      <c r="FKF10" s="2">
        <v>95736</v>
      </c>
      <c r="FKG10" s="2">
        <v>327958</v>
      </c>
      <c r="FKH10" s="2">
        <v>1522611</v>
      </c>
      <c r="FKI10" s="2">
        <v>87847608</v>
      </c>
      <c r="FKJ10" s="2">
        <v>755212</v>
      </c>
      <c r="FKK10" s="2">
        <v>743360</v>
      </c>
      <c r="FKL10" s="2">
        <v>562648</v>
      </c>
      <c r="FKM10" s="2">
        <v>434506</v>
      </c>
      <c r="FKN10" s="2">
        <v>216861</v>
      </c>
      <c r="FKO10" s="2">
        <v>18224</v>
      </c>
      <c r="FKP10" s="2">
        <v>21394</v>
      </c>
      <c r="FKQ10" s="2" t="s">
        <v>5</v>
      </c>
      <c r="FKR10" s="2">
        <v>340021</v>
      </c>
      <c r="FKS10" s="2">
        <v>28237</v>
      </c>
      <c r="FKT10" s="2">
        <v>25486</v>
      </c>
      <c r="FKU10" s="2">
        <v>285307</v>
      </c>
      <c r="FKV10" s="2">
        <v>121623</v>
      </c>
      <c r="FKW10" s="2">
        <v>145290</v>
      </c>
      <c r="FKX10" s="2">
        <v>1420</v>
      </c>
      <c r="FKY10" s="2">
        <v>157124</v>
      </c>
      <c r="FKZ10" s="2">
        <v>75921</v>
      </c>
      <c r="FLA10" s="2">
        <v>20290</v>
      </c>
      <c r="FLB10" s="2">
        <v>202906</v>
      </c>
      <c r="FLC10" s="2">
        <v>107700</v>
      </c>
      <c r="FLD10" s="2">
        <v>97991</v>
      </c>
      <c r="FLE10" s="2">
        <v>36203</v>
      </c>
      <c r="FLF10" s="2">
        <v>67717</v>
      </c>
      <c r="FLG10" s="2">
        <v>3149</v>
      </c>
      <c r="FLH10" s="2">
        <v>20028</v>
      </c>
      <c r="FLI10" s="2">
        <v>13315</v>
      </c>
      <c r="FLJ10" s="2">
        <v>37950</v>
      </c>
      <c r="FLK10" s="2">
        <v>96750</v>
      </c>
      <c r="FLL10" s="2">
        <v>341871</v>
      </c>
      <c r="FLM10" s="2">
        <v>67534</v>
      </c>
      <c r="FLN10" s="2">
        <v>4404</v>
      </c>
      <c r="FLO10" s="2">
        <v>47334</v>
      </c>
      <c r="FLP10" s="2">
        <v>36065</v>
      </c>
      <c r="FLQ10" s="2" t="s">
        <v>5</v>
      </c>
      <c r="FLR10" s="2">
        <v>37061</v>
      </c>
      <c r="FLS10" s="2">
        <v>114460</v>
      </c>
      <c r="FLT10" s="2">
        <v>30324</v>
      </c>
      <c r="FLU10" s="2">
        <v>141685</v>
      </c>
      <c r="FLV10" s="2">
        <v>279733</v>
      </c>
      <c r="FLW10" s="2">
        <v>12603</v>
      </c>
      <c r="FLX10" s="2">
        <v>90212</v>
      </c>
      <c r="FLY10" s="2">
        <v>62083</v>
      </c>
      <c r="FLZ10" s="2">
        <v>211193</v>
      </c>
      <c r="FMA10" s="2">
        <v>590022</v>
      </c>
      <c r="FMB10" s="2">
        <v>209973</v>
      </c>
      <c r="FMC10" s="2">
        <v>2750973</v>
      </c>
      <c r="FMD10" s="2">
        <v>119666</v>
      </c>
      <c r="FME10" s="2">
        <v>104912</v>
      </c>
      <c r="FMF10" s="2">
        <v>3066596</v>
      </c>
      <c r="FMG10" s="2">
        <v>254910</v>
      </c>
      <c r="FMH10" s="2">
        <v>247750</v>
      </c>
      <c r="FMI10" s="2">
        <v>79414</v>
      </c>
      <c r="FMJ10" s="2">
        <v>28801</v>
      </c>
      <c r="FMK10" s="2">
        <v>158403</v>
      </c>
      <c r="FML10" s="2">
        <v>0</v>
      </c>
      <c r="FMM10" s="2">
        <v>237710</v>
      </c>
      <c r="FMN10" s="2">
        <v>151185</v>
      </c>
      <c r="FMO10" s="2">
        <v>347224</v>
      </c>
      <c r="FMP10" s="2">
        <v>77298</v>
      </c>
      <c r="FMQ10" s="2">
        <v>60480</v>
      </c>
      <c r="FMR10" s="2">
        <v>101145</v>
      </c>
      <c r="FMS10" s="2">
        <v>240537</v>
      </c>
      <c r="FMT10" s="2">
        <v>58513</v>
      </c>
      <c r="FMU10" s="2">
        <v>334468</v>
      </c>
      <c r="FMV10" s="2">
        <v>180662</v>
      </c>
      <c r="FMW10" s="2">
        <v>306626</v>
      </c>
      <c r="FMX10" s="2">
        <v>2866721</v>
      </c>
      <c r="FMY10" s="2">
        <v>912537</v>
      </c>
      <c r="FMZ10" s="2">
        <v>45651</v>
      </c>
      <c r="FNA10" s="2">
        <v>87566</v>
      </c>
      <c r="FNB10" s="2">
        <v>122137</v>
      </c>
      <c r="FNC10" s="2">
        <v>6482</v>
      </c>
      <c r="FND10" s="2">
        <v>19633</v>
      </c>
      <c r="FNE10" s="2">
        <v>303515</v>
      </c>
      <c r="FNF10" s="2">
        <v>1286110</v>
      </c>
      <c r="FNG10" s="2">
        <v>987988</v>
      </c>
      <c r="FNH10" s="2">
        <v>556330</v>
      </c>
      <c r="FNI10" s="2">
        <v>12943</v>
      </c>
      <c r="FNJ10" s="2">
        <v>9920</v>
      </c>
      <c r="FNK10" s="2">
        <v>20621</v>
      </c>
      <c r="FNL10" s="2" t="s">
        <v>5</v>
      </c>
      <c r="FNM10" s="2">
        <v>54435</v>
      </c>
      <c r="FNN10" s="2">
        <v>29182</v>
      </c>
      <c r="FNO10" s="2">
        <v>166529</v>
      </c>
      <c r="FNP10" s="2">
        <v>5657</v>
      </c>
      <c r="FNQ10" s="2">
        <v>25008</v>
      </c>
      <c r="FNR10" s="2">
        <v>290553</v>
      </c>
      <c r="FNS10" s="2">
        <v>24662</v>
      </c>
      <c r="FNT10" s="2">
        <v>36164</v>
      </c>
      <c r="FNU10" s="2">
        <v>0</v>
      </c>
      <c r="FNV10" s="2">
        <v>9209</v>
      </c>
      <c r="FNW10" s="2">
        <v>5497</v>
      </c>
      <c r="FNX10" s="2" t="s">
        <v>5</v>
      </c>
      <c r="FNY10" s="2">
        <v>221597</v>
      </c>
      <c r="FNZ10" s="2">
        <v>20758</v>
      </c>
      <c r="FOA10" s="2">
        <v>43067</v>
      </c>
      <c r="FOB10" s="2">
        <v>3859540</v>
      </c>
      <c r="FOC10" s="2">
        <v>2376870</v>
      </c>
      <c r="FOD10" s="2">
        <v>794313</v>
      </c>
      <c r="FOE10" s="2">
        <v>141306</v>
      </c>
      <c r="FOF10" s="2">
        <v>38806</v>
      </c>
      <c r="FOG10" s="2">
        <v>74368</v>
      </c>
      <c r="FOH10" s="2">
        <v>72139</v>
      </c>
      <c r="FOI10" s="2">
        <v>8176839</v>
      </c>
      <c r="FOJ10" s="2">
        <v>1013</v>
      </c>
      <c r="FOK10" s="2">
        <v>43933</v>
      </c>
      <c r="FOL10" s="2">
        <v>277165</v>
      </c>
      <c r="FOM10" s="2">
        <v>258565</v>
      </c>
      <c r="FON10" s="2">
        <v>61814</v>
      </c>
      <c r="FOO10" s="2">
        <v>23435</v>
      </c>
      <c r="FOP10" s="2">
        <v>40246</v>
      </c>
      <c r="FOQ10" s="2">
        <v>121121</v>
      </c>
      <c r="FOR10" s="2">
        <v>115039</v>
      </c>
      <c r="FOS10" s="2">
        <v>40413</v>
      </c>
      <c r="FOT10" s="2">
        <v>5774</v>
      </c>
      <c r="FOU10" s="2">
        <v>187140</v>
      </c>
      <c r="FOV10" s="2">
        <v>71167</v>
      </c>
      <c r="FOW10" s="2">
        <v>170236</v>
      </c>
      <c r="FOX10" s="2">
        <v>198416</v>
      </c>
      <c r="FOY10" s="2">
        <v>29626</v>
      </c>
      <c r="FOZ10" s="2">
        <v>186135</v>
      </c>
      <c r="FPA10" s="2">
        <v>130931</v>
      </c>
      <c r="FPB10" s="2">
        <v>2482</v>
      </c>
      <c r="FPC10" s="2">
        <v>15807</v>
      </c>
      <c r="FPD10" s="2">
        <v>54872</v>
      </c>
      <c r="FPE10" s="2">
        <v>41108</v>
      </c>
      <c r="FPF10" s="2">
        <v>24348</v>
      </c>
      <c r="FPG10" s="2">
        <v>15592</v>
      </c>
      <c r="FPH10" s="2">
        <v>84995</v>
      </c>
      <c r="FPI10" s="2">
        <v>124278</v>
      </c>
      <c r="FPJ10" s="2">
        <v>265743</v>
      </c>
      <c r="FPK10" s="2">
        <v>199787</v>
      </c>
      <c r="FPL10" s="2">
        <v>65256</v>
      </c>
      <c r="FPM10" s="2">
        <v>31090</v>
      </c>
      <c r="FPN10" s="2">
        <v>42362</v>
      </c>
      <c r="FPO10" s="2">
        <v>402</v>
      </c>
      <c r="FPP10" s="2">
        <v>91297</v>
      </c>
      <c r="FPQ10" s="2">
        <v>145880</v>
      </c>
      <c r="FPR10" s="2">
        <v>51092</v>
      </c>
      <c r="FPS10" s="2">
        <v>19553</v>
      </c>
      <c r="FPT10" s="2">
        <v>0</v>
      </c>
      <c r="FPU10" s="2">
        <v>35373</v>
      </c>
      <c r="FPV10" s="2">
        <v>30042</v>
      </c>
      <c r="FPW10" s="2">
        <v>166493</v>
      </c>
      <c r="FPX10" s="2">
        <v>192275</v>
      </c>
      <c r="FPY10" s="2">
        <v>69196</v>
      </c>
      <c r="FPZ10" s="2">
        <v>18980</v>
      </c>
      <c r="FQA10" s="2">
        <v>139801</v>
      </c>
      <c r="FQB10" s="2">
        <v>295980</v>
      </c>
      <c r="FQC10" s="2">
        <v>107644</v>
      </c>
      <c r="FQD10" s="2">
        <v>61391</v>
      </c>
      <c r="FQE10" s="2">
        <v>30967</v>
      </c>
      <c r="FQF10" s="2">
        <v>42409</v>
      </c>
      <c r="FQG10" s="2">
        <v>19814</v>
      </c>
      <c r="FQH10" s="2">
        <v>74789</v>
      </c>
      <c r="FQI10" s="2">
        <v>149293</v>
      </c>
      <c r="FQJ10" s="2">
        <v>387966</v>
      </c>
      <c r="FQK10" s="2">
        <v>122178</v>
      </c>
      <c r="FQL10" s="2">
        <v>31436</v>
      </c>
      <c r="FQM10" s="2">
        <v>31600</v>
      </c>
      <c r="FQN10" s="2">
        <v>6291</v>
      </c>
      <c r="FQO10" s="2">
        <v>83206</v>
      </c>
      <c r="FQP10" s="2">
        <v>136420</v>
      </c>
      <c r="FQQ10" s="2">
        <v>40642</v>
      </c>
      <c r="FQR10" s="2">
        <v>78623</v>
      </c>
      <c r="FQS10" s="2">
        <v>188416</v>
      </c>
      <c r="FQT10" s="2">
        <v>106619</v>
      </c>
      <c r="FQU10" s="2">
        <v>56376</v>
      </c>
      <c r="FQV10" s="2">
        <v>43677</v>
      </c>
      <c r="FQW10" s="2">
        <v>44339</v>
      </c>
      <c r="FQX10" s="2">
        <v>18344</v>
      </c>
      <c r="FQY10" s="2">
        <v>165554</v>
      </c>
      <c r="FQZ10" s="2">
        <v>11808</v>
      </c>
      <c r="FRA10" s="2">
        <v>81596</v>
      </c>
      <c r="FRB10" s="2">
        <v>19051</v>
      </c>
      <c r="FRC10" s="2">
        <v>351432</v>
      </c>
      <c r="FRD10" s="2">
        <v>14357</v>
      </c>
      <c r="FRE10" s="2">
        <v>27074</v>
      </c>
      <c r="FRF10" s="2">
        <v>102440</v>
      </c>
      <c r="FRG10" s="2">
        <v>0</v>
      </c>
      <c r="FRH10" s="2">
        <v>1002951</v>
      </c>
      <c r="FRI10" s="2">
        <v>41738</v>
      </c>
      <c r="FRJ10" s="2">
        <v>13462</v>
      </c>
      <c r="FRK10" s="2">
        <v>393988</v>
      </c>
      <c r="FRL10" s="2">
        <v>92783</v>
      </c>
      <c r="FRM10" s="2">
        <v>5575</v>
      </c>
      <c r="FRN10" s="2">
        <v>10594</v>
      </c>
      <c r="FRO10" s="2">
        <v>66868</v>
      </c>
      <c r="FRP10" s="2">
        <v>284230</v>
      </c>
      <c r="FRQ10" s="2">
        <v>1045782</v>
      </c>
      <c r="FRR10" s="2">
        <v>41615</v>
      </c>
      <c r="FRS10" s="2">
        <v>849253</v>
      </c>
      <c r="FRT10" s="2">
        <v>225957</v>
      </c>
      <c r="FRU10" s="2">
        <v>95892</v>
      </c>
      <c r="FRV10" s="2">
        <v>474571</v>
      </c>
      <c r="FRW10" s="2">
        <v>57964</v>
      </c>
      <c r="FRX10" s="2">
        <v>1823</v>
      </c>
      <c r="FRY10" s="2">
        <v>234801</v>
      </c>
      <c r="FRZ10" s="2">
        <v>77662</v>
      </c>
      <c r="FSA10" s="2">
        <v>9086</v>
      </c>
      <c r="FSB10" s="2">
        <v>33379</v>
      </c>
      <c r="FSC10" s="2">
        <v>69772</v>
      </c>
      <c r="FSD10" s="2">
        <v>98628</v>
      </c>
      <c r="FSE10" s="2">
        <v>282313</v>
      </c>
      <c r="FSF10" s="2">
        <v>259336</v>
      </c>
      <c r="FSG10" s="2">
        <v>85207</v>
      </c>
      <c r="FSH10" s="2">
        <v>86294</v>
      </c>
      <c r="FSI10" s="2">
        <v>95365</v>
      </c>
      <c r="FSJ10" s="2">
        <v>152087</v>
      </c>
      <c r="FSK10" s="2">
        <v>166696</v>
      </c>
      <c r="FSL10" s="2">
        <v>100489</v>
      </c>
      <c r="FSM10" s="2">
        <v>50434</v>
      </c>
      <c r="FSN10" s="2">
        <v>76091</v>
      </c>
      <c r="FSO10" s="2">
        <v>22783</v>
      </c>
      <c r="FSP10" s="2">
        <v>164582</v>
      </c>
      <c r="FSQ10" s="2">
        <v>4826</v>
      </c>
      <c r="FSR10" s="2">
        <v>214308</v>
      </c>
      <c r="FSS10" s="2">
        <v>25179</v>
      </c>
      <c r="FST10" s="2">
        <v>97511</v>
      </c>
      <c r="FSU10" s="2">
        <v>35781</v>
      </c>
      <c r="FSV10" s="2">
        <v>124770</v>
      </c>
      <c r="FSW10" s="2">
        <v>34141</v>
      </c>
      <c r="FSX10" s="2">
        <v>19679</v>
      </c>
      <c r="FSY10" s="2">
        <v>61512</v>
      </c>
      <c r="FSZ10" s="2">
        <v>87681</v>
      </c>
      <c r="FTA10" s="2">
        <v>0</v>
      </c>
      <c r="FTB10" s="2">
        <v>84682</v>
      </c>
      <c r="FTC10" s="2">
        <v>11945</v>
      </c>
      <c r="FTD10" s="2">
        <v>15263</v>
      </c>
      <c r="FTE10" s="2">
        <v>126600</v>
      </c>
      <c r="FTF10" s="2">
        <v>24965</v>
      </c>
      <c r="FTG10" s="2">
        <v>144745</v>
      </c>
      <c r="FTH10" s="2">
        <v>63308</v>
      </c>
      <c r="FTI10" s="2">
        <v>399848</v>
      </c>
      <c r="FTJ10" s="2">
        <v>30167</v>
      </c>
      <c r="FTK10" s="2">
        <v>124081</v>
      </c>
      <c r="FTL10" s="2">
        <v>37970</v>
      </c>
      <c r="FTM10" s="2">
        <v>27665</v>
      </c>
      <c r="FTN10" s="2">
        <v>83410</v>
      </c>
      <c r="FTO10" s="2">
        <v>150158</v>
      </c>
      <c r="FTP10" s="2">
        <v>6241</v>
      </c>
      <c r="FTQ10" s="2">
        <v>238155</v>
      </c>
      <c r="FTR10" s="2">
        <v>59700</v>
      </c>
      <c r="FTS10" s="2">
        <v>144518</v>
      </c>
      <c r="FTT10" s="2">
        <v>10522</v>
      </c>
      <c r="FTU10" s="2">
        <v>690992</v>
      </c>
      <c r="FTV10" s="2">
        <v>461027</v>
      </c>
      <c r="FTW10" s="2">
        <v>30472</v>
      </c>
      <c r="FTX10" s="2">
        <v>63470</v>
      </c>
      <c r="FTY10" s="2">
        <v>16146</v>
      </c>
      <c r="FTZ10" s="2">
        <v>218757</v>
      </c>
      <c r="FUA10" s="2">
        <v>292316</v>
      </c>
      <c r="FUB10" s="2">
        <v>51597</v>
      </c>
      <c r="FUC10" s="2">
        <v>29253</v>
      </c>
      <c r="FUD10" s="2">
        <v>97617</v>
      </c>
      <c r="FUE10" s="2">
        <v>39077</v>
      </c>
      <c r="FUF10" s="2">
        <v>95978</v>
      </c>
      <c r="FUG10" s="2">
        <v>128322</v>
      </c>
      <c r="FUH10" s="2">
        <v>76787</v>
      </c>
      <c r="FUI10" s="2" t="s">
        <v>5</v>
      </c>
      <c r="FUJ10" s="2">
        <v>34132</v>
      </c>
      <c r="FUK10" s="2">
        <v>45412</v>
      </c>
      <c r="FUL10" s="2">
        <v>36842</v>
      </c>
      <c r="FUM10" s="2">
        <v>10511</v>
      </c>
      <c r="FUN10" s="2">
        <v>72798</v>
      </c>
      <c r="FUO10" s="2">
        <v>1551494</v>
      </c>
      <c r="FUP10" s="2">
        <v>41099</v>
      </c>
      <c r="FUQ10" s="2">
        <v>183559</v>
      </c>
      <c r="FUR10" s="2">
        <v>113538</v>
      </c>
      <c r="FUS10" s="2">
        <v>30934</v>
      </c>
      <c r="FUT10" s="2">
        <v>10758</v>
      </c>
      <c r="FUU10" s="2">
        <v>26350</v>
      </c>
      <c r="FUV10" s="2">
        <v>3</v>
      </c>
      <c r="FUW10" s="2">
        <v>38983</v>
      </c>
      <c r="FUX10" s="2">
        <v>37402</v>
      </c>
      <c r="FUY10" s="2">
        <v>39100</v>
      </c>
      <c r="FUZ10" s="2">
        <v>49387</v>
      </c>
      <c r="FVA10" s="2">
        <v>11280</v>
      </c>
      <c r="FVB10" s="2">
        <v>23833</v>
      </c>
      <c r="FVC10" s="2">
        <v>213827</v>
      </c>
      <c r="FVD10" s="2">
        <v>102149</v>
      </c>
      <c r="FVE10" s="2">
        <v>146855</v>
      </c>
      <c r="FVF10" s="2">
        <v>71369</v>
      </c>
      <c r="FVG10" s="2">
        <v>27039</v>
      </c>
      <c r="FVH10" s="2">
        <v>56360</v>
      </c>
      <c r="FVI10" s="2">
        <v>394657</v>
      </c>
      <c r="FVJ10" s="2">
        <v>81916</v>
      </c>
      <c r="FVK10" s="2">
        <v>21870</v>
      </c>
      <c r="FVL10" s="2">
        <v>159339</v>
      </c>
      <c r="FVM10" s="2">
        <v>5152</v>
      </c>
      <c r="FVN10" s="2">
        <v>58116</v>
      </c>
      <c r="FVO10" s="2">
        <v>51492</v>
      </c>
      <c r="FVP10" s="2">
        <v>73112</v>
      </c>
      <c r="FVQ10" s="2">
        <v>27387</v>
      </c>
      <c r="FVR10" s="2">
        <v>20775</v>
      </c>
      <c r="FVS10" s="2">
        <v>57210</v>
      </c>
      <c r="FVT10" s="2">
        <v>16306</v>
      </c>
      <c r="FVU10" s="2">
        <v>73802</v>
      </c>
      <c r="FVV10" s="2">
        <v>177785</v>
      </c>
      <c r="FVW10" s="2">
        <v>4228929</v>
      </c>
      <c r="FVX10" s="2">
        <v>130813</v>
      </c>
      <c r="FVY10" s="2">
        <v>45441</v>
      </c>
      <c r="FVZ10" s="2">
        <v>18500</v>
      </c>
      <c r="FWA10" s="2">
        <v>75395</v>
      </c>
      <c r="FWB10" s="2">
        <v>0</v>
      </c>
      <c r="FWC10" s="2">
        <v>151837</v>
      </c>
      <c r="FWD10" s="2">
        <v>23158</v>
      </c>
      <c r="FWE10" s="2">
        <v>80496</v>
      </c>
      <c r="FWF10" s="2">
        <v>4584</v>
      </c>
      <c r="FWG10" s="2">
        <v>5290</v>
      </c>
      <c r="FWH10" s="2">
        <v>124</v>
      </c>
      <c r="FWI10" s="2">
        <v>62698</v>
      </c>
      <c r="FWJ10" s="2">
        <v>378725</v>
      </c>
      <c r="FWK10" s="2">
        <v>268517</v>
      </c>
      <c r="FWL10" s="2">
        <v>379162</v>
      </c>
      <c r="FWM10" s="2">
        <v>73988</v>
      </c>
      <c r="FWN10" s="2">
        <v>348374</v>
      </c>
      <c r="FWO10" s="2">
        <v>56705</v>
      </c>
      <c r="FWP10" s="2">
        <v>94896</v>
      </c>
      <c r="FWQ10" s="2">
        <v>187727</v>
      </c>
      <c r="FWR10" s="2">
        <v>174448</v>
      </c>
      <c r="FWS10" s="2">
        <v>8375</v>
      </c>
      <c r="FWT10" s="2">
        <v>12073</v>
      </c>
      <c r="FWU10" s="2">
        <v>61840</v>
      </c>
      <c r="FWV10" s="2">
        <v>131797</v>
      </c>
      <c r="FWW10" s="2">
        <v>523468</v>
      </c>
      <c r="FWX10" s="2">
        <v>116008</v>
      </c>
      <c r="FWY10" s="2">
        <v>70747</v>
      </c>
      <c r="FWZ10" s="2">
        <v>73882</v>
      </c>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row>
    <row r="11" spans="1:4953" x14ac:dyDescent="0.25">
      <c r="A11">
        <v>8</v>
      </c>
      <c r="B11" s="19" t="s">
        <v>88</v>
      </c>
      <c r="C11" s="25">
        <v>533</v>
      </c>
      <c r="D11" t="str">
        <f t="shared" si="0"/>
        <v>2025Q2</v>
      </c>
      <c r="E11" s="6">
        <v>33234</v>
      </c>
      <c r="F11" s="6">
        <v>75840</v>
      </c>
      <c r="G11" s="6">
        <v>114600</v>
      </c>
      <c r="H11" s="6">
        <v>86998</v>
      </c>
      <c r="I11" s="6">
        <v>0</v>
      </c>
      <c r="J11" s="3">
        <v>2383</v>
      </c>
      <c r="K11" s="3">
        <v>0</v>
      </c>
      <c r="L11" s="3">
        <v>9755</v>
      </c>
      <c r="M11" s="3">
        <v>17017</v>
      </c>
      <c r="N11" s="3">
        <v>12682</v>
      </c>
      <c r="O11" s="3">
        <v>6464</v>
      </c>
      <c r="P11" s="3">
        <v>16372</v>
      </c>
      <c r="Q11" s="3">
        <v>11593</v>
      </c>
      <c r="R11" s="3">
        <v>3824</v>
      </c>
      <c r="S11" s="3">
        <v>11358</v>
      </c>
      <c r="T11" s="3">
        <v>13582</v>
      </c>
      <c r="U11" s="3">
        <v>4091</v>
      </c>
      <c r="V11" s="3">
        <v>79923</v>
      </c>
      <c r="W11" s="3">
        <v>697305</v>
      </c>
      <c r="X11" s="3">
        <v>17091</v>
      </c>
      <c r="Y11" s="3">
        <v>13647</v>
      </c>
      <c r="Z11" s="3">
        <v>24652</v>
      </c>
      <c r="AA11" s="3">
        <v>32439</v>
      </c>
      <c r="AB11" s="3">
        <v>8105</v>
      </c>
      <c r="AC11" s="3">
        <v>0</v>
      </c>
      <c r="AD11" s="3">
        <v>7440</v>
      </c>
      <c r="AE11" s="3">
        <v>18193</v>
      </c>
      <c r="AF11" s="3">
        <v>12111</v>
      </c>
      <c r="AG11" s="3">
        <v>9084</v>
      </c>
      <c r="AH11" s="3">
        <v>64122</v>
      </c>
      <c r="AI11" s="3">
        <v>44063</v>
      </c>
      <c r="AJ11" s="3">
        <v>39839</v>
      </c>
      <c r="AK11" s="3">
        <v>80318</v>
      </c>
      <c r="AL11" s="3">
        <v>160467</v>
      </c>
      <c r="AM11" s="3">
        <v>131031</v>
      </c>
      <c r="AN11" s="3">
        <v>16345</v>
      </c>
      <c r="AO11" s="3">
        <v>33706</v>
      </c>
      <c r="AP11" s="3">
        <v>29953</v>
      </c>
      <c r="AQ11" s="3">
        <v>0</v>
      </c>
      <c r="AR11" s="3">
        <v>0</v>
      </c>
      <c r="AS11" s="3">
        <v>24655</v>
      </c>
      <c r="AT11" s="3">
        <v>62445</v>
      </c>
      <c r="AU11" s="3">
        <v>20737</v>
      </c>
      <c r="AV11" s="3">
        <v>7617</v>
      </c>
      <c r="AW11" s="3">
        <v>22191</v>
      </c>
      <c r="AX11" s="3">
        <v>19400</v>
      </c>
      <c r="AY11" s="3">
        <v>14010</v>
      </c>
      <c r="AZ11" s="3">
        <v>996</v>
      </c>
      <c r="BA11" s="3">
        <v>4405</v>
      </c>
      <c r="BB11" s="3">
        <v>89822</v>
      </c>
      <c r="BC11" s="3">
        <v>31720</v>
      </c>
      <c r="BD11" s="3">
        <v>31965</v>
      </c>
      <c r="BE11" s="3">
        <v>1307</v>
      </c>
      <c r="BF11" s="3">
        <v>87612</v>
      </c>
      <c r="BG11" s="3">
        <v>10317</v>
      </c>
      <c r="BH11" s="3">
        <v>7350</v>
      </c>
      <c r="BI11" s="3">
        <v>13769</v>
      </c>
      <c r="BJ11" s="3">
        <v>0</v>
      </c>
      <c r="BK11" s="3">
        <v>27821</v>
      </c>
      <c r="BL11" s="3">
        <v>9110</v>
      </c>
      <c r="BM11" s="3">
        <v>871</v>
      </c>
      <c r="BN11" s="3">
        <v>75142</v>
      </c>
      <c r="BO11" s="3">
        <v>22374</v>
      </c>
      <c r="BP11" s="3">
        <v>7893</v>
      </c>
      <c r="BQ11" s="3">
        <v>64782</v>
      </c>
      <c r="BR11" s="3">
        <v>4624</v>
      </c>
      <c r="BS11" s="3">
        <v>0</v>
      </c>
      <c r="BT11" s="3">
        <v>74354</v>
      </c>
      <c r="BU11" s="3">
        <v>34227</v>
      </c>
      <c r="BV11" s="3">
        <v>9989</v>
      </c>
      <c r="BW11" s="3">
        <v>11517</v>
      </c>
      <c r="BX11" s="3">
        <v>28459</v>
      </c>
      <c r="BY11" s="3">
        <v>8590</v>
      </c>
      <c r="BZ11" s="3">
        <v>100867</v>
      </c>
      <c r="CA11" s="3">
        <v>120078</v>
      </c>
      <c r="CB11" s="3">
        <v>0</v>
      </c>
      <c r="CC11" s="3">
        <v>2000</v>
      </c>
      <c r="CD11" s="3">
        <v>129156</v>
      </c>
      <c r="CE11" s="2">
        <v>42583</v>
      </c>
      <c r="CF11" s="2">
        <v>17060</v>
      </c>
      <c r="CG11" s="2" t="s">
        <v>5</v>
      </c>
      <c r="CH11" s="2">
        <v>31871</v>
      </c>
      <c r="CI11" s="2">
        <v>28886</v>
      </c>
      <c r="CJ11" s="2">
        <v>65656</v>
      </c>
      <c r="CK11" s="2">
        <v>17010</v>
      </c>
      <c r="CL11" s="2">
        <v>23047</v>
      </c>
      <c r="CM11" s="2">
        <v>18287</v>
      </c>
      <c r="CN11" s="2">
        <v>15330</v>
      </c>
      <c r="CO11" s="2">
        <v>130260</v>
      </c>
      <c r="CP11" s="2">
        <v>26242</v>
      </c>
      <c r="CQ11" s="2">
        <v>41195</v>
      </c>
      <c r="CR11" s="2">
        <v>94558</v>
      </c>
      <c r="CS11" s="2">
        <v>299</v>
      </c>
      <c r="CT11" s="2">
        <v>12957</v>
      </c>
      <c r="CU11" s="2">
        <v>11553</v>
      </c>
      <c r="CV11" s="2">
        <v>118579</v>
      </c>
      <c r="CW11" s="2">
        <v>43094</v>
      </c>
      <c r="CX11" s="2">
        <v>57512</v>
      </c>
      <c r="CY11" s="2">
        <v>12017</v>
      </c>
      <c r="CZ11" s="2">
        <v>43396</v>
      </c>
      <c r="DA11" s="2">
        <v>90066</v>
      </c>
      <c r="DB11" s="2">
        <v>4251</v>
      </c>
      <c r="DC11" s="2">
        <v>1014904</v>
      </c>
      <c r="DD11" s="2">
        <v>0</v>
      </c>
      <c r="DE11" s="2">
        <v>2791</v>
      </c>
      <c r="DF11" s="2">
        <v>5140</v>
      </c>
      <c r="DG11" s="2">
        <v>5536</v>
      </c>
      <c r="DH11" s="2">
        <v>14829</v>
      </c>
      <c r="DI11" s="2">
        <v>9128</v>
      </c>
      <c r="DJ11" s="2">
        <v>35002</v>
      </c>
      <c r="DK11" s="2">
        <v>5078</v>
      </c>
      <c r="DL11" s="2">
        <v>1463157</v>
      </c>
      <c r="DM11" s="2">
        <v>8454</v>
      </c>
      <c r="DN11" s="2">
        <v>1815223</v>
      </c>
      <c r="DO11" s="2">
        <v>15619</v>
      </c>
      <c r="DP11" s="2">
        <v>10397</v>
      </c>
      <c r="DQ11" s="2">
        <v>65558</v>
      </c>
      <c r="DR11" s="2">
        <v>48316</v>
      </c>
      <c r="DS11" s="2">
        <v>0</v>
      </c>
      <c r="DT11" s="2">
        <v>6485</v>
      </c>
      <c r="DU11" s="2">
        <v>4000</v>
      </c>
      <c r="DV11" s="2">
        <v>18567</v>
      </c>
      <c r="DW11" s="2">
        <v>83991</v>
      </c>
      <c r="DX11" s="2">
        <v>82767</v>
      </c>
      <c r="DY11" s="2">
        <v>255819</v>
      </c>
      <c r="DZ11" s="2">
        <v>29516</v>
      </c>
      <c r="EA11" s="2">
        <v>260611</v>
      </c>
      <c r="EB11" s="2">
        <v>10098</v>
      </c>
      <c r="EC11" s="2">
        <v>30139</v>
      </c>
      <c r="ED11" s="2">
        <v>126740</v>
      </c>
      <c r="EE11" s="2">
        <v>85005</v>
      </c>
      <c r="EF11" s="2">
        <v>84599</v>
      </c>
      <c r="EG11" s="2">
        <v>27207</v>
      </c>
      <c r="EH11" s="2">
        <v>128171</v>
      </c>
      <c r="EI11" s="2">
        <v>34899</v>
      </c>
      <c r="EJ11" s="2">
        <v>47149</v>
      </c>
      <c r="EK11" s="2">
        <v>31200</v>
      </c>
      <c r="EL11" s="2">
        <v>3494</v>
      </c>
      <c r="EM11" s="2">
        <v>2040456</v>
      </c>
      <c r="EN11" s="2">
        <v>23054</v>
      </c>
      <c r="EO11" s="2">
        <v>20730</v>
      </c>
      <c r="EP11" s="2">
        <v>25899</v>
      </c>
      <c r="EQ11" s="2">
        <v>21408</v>
      </c>
      <c r="ER11" s="2">
        <v>18457</v>
      </c>
      <c r="ES11" s="2">
        <v>109713</v>
      </c>
      <c r="ET11" s="2">
        <v>540</v>
      </c>
      <c r="EU11" s="2">
        <v>40050</v>
      </c>
      <c r="EV11" s="2">
        <v>7254</v>
      </c>
      <c r="EW11" s="2">
        <v>961</v>
      </c>
      <c r="EX11" s="2">
        <v>21469</v>
      </c>
      <c r="EY11" s="2">
        <v>0</v>
      </c>
      <c r="EZ11" s="2">
        <v>41987</v>
      </c>
      <c r="FA11" s="2">
        <v>9118</v>
      </c>
      <c r="FB11" s="2">
        <v>5738</v>
      </c>
      <c r="FC11" s="2">
        <v>30452</v>
      </c>
      <c r="FD11" s="2">
        <v>31352</v>
      </c>
      <c r="FE11" s="2">
        <v>1196</v>
      </c>
      <c r="FF11" s="2">
        <v>46936</v>
      </c>
      <c r="FG11" s="2">
        <v>2797</v>
      </c>
      <c r="FH11" s="2">
        <v>1164</v>
      </c>
      <c r="FI11" s="2">
        <v>24691</v>
      </c>
      <c r="FJ11" s="2">
        <v>21714</v>
      </c>
      <c r="FK11" s="2">
        <v>2127238</v>
      </c>
      <c r="FL11" s="2">
        <v>35263</v>
      </c>
      <c r="FM11" s="2">
        <v>271730</v>
      </c>
      <c r="FN11" s="2">
        <v>30865</v>
      </c>
      <c r="FO11" s="2">
        <v>66504</v>
      </c>
      <c r="FP11" s="2">
        <v>118153</v>
      </c>
      <c r="FQ11" s="2">
        <v>49391</v>
      </c>
      <c r="FR11" s="2">
        <v>170612</v>
      </c>
      <c r="FS11" s="2">
        <v>5980</v>
      </c>
      <c r="FT11" s="2">
        <v>10154</v>
      </c>
      <c r="FU11" s="2">
        <v>18288</v>
      </c>
      <c r="FV11" s="2">
        <v>54313</v>
      </c>
      <c r="FW11" s="2">
        <v>18067</v>
      </c>
      <c r="FX11" s="2">
        <v>0</v>
      </c>
      <c r="FY11" s="2">
        <v>5250</v>
      </c>
      <c r="FZ11" s="2">
        <v>26748</v>
      </c>
      <c r="GA11" s="2">
        <v>7123</v>
      </c>
      <c r="GB11" s="2">
        <v>0</v>
      </c>
      <c r="GC11" s="2">
        <v>12042</v>
      </c>
      <c r="GD11" s="2">
        <v>0</v>
      </c>
      <c r="GE11" s="2">
        <v>0</v>
      </c>
      <c r="GF11" s="2">
        <v>11553</v>
      </c>
      <c r="GG11" s="2">
        <v>972</v>
      </c>
      <c r="GH11" s="2">
        <v>21125</v>
      </c>
      <c r="GI11" s="2">
        <v>0</v>
      </c>
      <c r="GJ11" s="2">
        <v>0</v>
      </c>
      <c r="GK11" s="2">
        <v>2035439</v>
      </c>
      <c r="GL11" s="2">
        <v>0</v>
      </c>
      <c r="GM11" s="2">
        <v>0</v>
      </c>
      <c r="GN11" s="2" t="s">
        <v>5</v>
      </c>
      <c r="GO11" s="2">
        <v>0</v>
      </c>
      <c r="GP11" s="2">
        <v>370031</v>
      </c>
      <c r="GQ11" s="2">
        <v>0</v>
      </c>
      <c r="GR11" s="2">
        <v>1034</v>
      </c>
      <c r="GS11" s="2">
        <v>71101</v>
      </c>
      <c r="GT11" s="2">
        <v>0</v>
      </c>
      <c r="GU11" s="2">
        <v>4574</v>
      </c>
      <c r="GV11" s="2">
        <v>3682</v>
      </c>
      <c r="GW11" s="2">
        <v>88587</v>
      </c>
      <c r="GX11" s="2">
        <v>0</v>
      </c>
      <c r="GY11" s="2">
        <v>1192228</v>
      </c>
      <c r="GZ11" s="2">
        <v>0</v>
      </c>
      <c r="HA11" s="2">
        <v>0</v>
      </c>
      <c r="HB11" s="2" t="s">
        <v>5</v>
      </c>
      <c r="HC11" s="2" t="s">
        <v>5</v>
      </c>
      <c r="HD11" s="2" t="s">
        <v>5</v>
      </c>
      <c r="HE11" s="2">
        <v>131805</v>
      </c>
      <c r="HF11" s="2" t="s">
        <v>5</v>
      </c>
      <c r="HG11" s="2">
        <v>80596</v>
      </c>
      <c r="HH11" s="2">
        <v>0</v>
      </c>
      <c r="HI11" s="2">
        <v>25504</v>
      </c>
      <c r="HJ11" s="2" t="s">
        <v>5</v>
      </c>
      <c r="HK11" s="2">
        <v>0</v>
      </c>
      <c r="HL11" s="2">
        <v>204246</v>
      </c>
      <c r="HM11" s="2">
        <v>0</v>
      </c>
      <c r="HN11" s="2" t="s">
        <v>5</v>
      </c>
      <c r="HO11" s="2">
        <v>0</v>
      </c>
      <c r="HP11" s="2">
        <v>10542</v>
      </c>
      <c r="HQ11" s="2">
        <v>398</v>
      </c>
      <c r="HR11" s="2">
        <v>0</v>
      </c>
      <c r="HS11" s="2">
        <v>0</v>
      </c>
      <c r="HT11" s="2" t="s">
        <v>5</v>
      </c>
      <c r="HU11" s="2">
        <v>0</v>
      </c>
      <c r="HV11" s="2">
        <v>49295</v>
      </c>
      <c r="HW11" s="2">
        <v>0</v>
      </c>
      <c r="HX11" s="2">
        <v>0</v>
      </c>
      <c r="HY11" s="2">
        <v>0</v>
      </c>
      <c r="HZ11" s="2">
        <v>0</v>
      </c>
      <c r="IA11" s="2">
        <v>0</v>
      </c>
      <c r="IB11" s="2">
        <v>0</v>
      </c>
      <c r="IC11" s="2" t="s">
        <v>5</v>
      </c>
      <c r="ID11" s="2" t="s">
        <v>5</v>
      </c>
      <c r="IE11" s="2">
        <v>6082</v>
      </c>
      <c r="IF11" s="2">
        <v>427050</v>
      </c>
      <c r="IG11" s="2">
        <v>259996</v>
      </c>
      <c r="IH11" s="2" t="s">
        <v>5</v>
      </c>
      <c r="II11" s="2" t="s">
        <v>5</v>
      </c>
      <c r="IJ11" s="2">
        <v>0</v>
      </c>
      <c r="IK11" s="2">
        <v>46168</v>
      </c>
      <c r="IL11" s="2">
        <v>77937</v>
      </c>
      <c r="IM11" s="2">
        <v>28466</v>
      </c>
      <c r="IN11" s="2">
        <v>23165</v>
      </c>
      <c r="IO11" s="2">
        <v>0</v>
      </c>
      <c r="IP11" s="2">
        <v>115</v>
      </c>
      <c r="IQ11" s="2">
        <v>331823</v>
      </c>
      <c r="IR11" s="2">
        <v>0</v>
      </c>
      <c r="IS11" s="2" t="s">
        <v>5</v>
      </c>
      <c r="IT11" s="2">
        <v>0</v>
      </c>
      <c r="IU11" s="2" t="s">
        <v>5</v>
      </c>
      <c r="IV11" s="2" t="s">
        <v>5</v>
      </c>
      <c r="IW11" s="2">
        <v>2930</v>
      </c>
      <c r="IX11" s="2">
        <v>0</v>
      </c>
      <c r="IY11" s="2">
        <v>1008</v>
      </c>
      <c r="IZ11" s="2">
        <v>0</v>
      </c>
      <c r="JA11" s="2">
        <v>212024</v>
      </c>
      <c r="JB11" s="2">
        <v>74730</v>
      </c>
      <c r="JC11" s="2">
        <v>1284869</v>
      </c>
      <c r="JD11" s="2">
        <v>87898</v>
      </c>
      <c r="JE11" s="2">
        <v>411275</v>
      </c>
      <c r="JF11" s="2" t="s">
        <v>5</v>
      </c>
      <c r="JG11" s="2">
        <v>0</v>
      </c>
      <c r="JH11" s="2">
        <v>1682</v>
      </c>
      <c r="JI11" s="2">
        <v>0</v>
      </c>
      <c r="JJ11" s="2">
        <v>46209</v>
      </c>
      <c r="JK11" s="2">
        <v>606</v>
      </c>
      <c r="JL11" s="2">
        <v>66019</v>
      </c>
      <c r="JM11" s="2">
        <v>7105</v>
      </c>
      <c r="JN11" s="2">
        <v>38858</v>
      </c>
      <c r="JO11" s="2">
        <v>29576</v>
      </c>
      <c r="JP11" s="2">
        <v>0</v>
      </c>
      <c r="JQ11" s="2">
        <v>0</v>
      </c>
      <c r="JR11" s="2">
        <v>0</v>
      </c>
      <c r="JS11" s="2">
        <v>0</v>
      </c>
      <c r="JT11" s="2">
        <v>88205</v>
      </c>
      <c r="JU11" s="2">
        <v>65077</v>
      </c>
      <c r="JV11" s="2">
        <v>19985</v>
      </c>
      <c r="JW11" s="2">
        <v>0</v>
      </c>
      <c r="JX11" s="2">
        <v>28761</v>
      </c>
      <c r="JY11" s="2">
        <v>0</v>
      </c>
      <c r="JZ11" s="2" t="s">
        <v>5</v>
      </c>
      <c r="KA11" s="2">
        <v>0</v>
      </c>
      <c r="KB11" s="2">
        <v>0</v>
      </c>
      <c r="KC11" s="2" t="s">
        <v>5</v>
      </c>
      <c r="KD11" s="2">
        <v>0</v>
      </c>
      <c r="KE11" s="2">
        <v>0</v>
      </c>
      <c r="KF11" s="2">
        <v>0</v>
      </c>
      <c r="KG11" s="2">
        <v>104644</v>
      </c>
      <c r="KH11" s="2">
        <v>0</v>
      </c>
      <c r="KI11" s="2" t="s">
        <v>5</v>
      </c>
      <c r="KJ11" s="2" t="s">
        <v>5</v>
      </c>
      <c r="KK11" s="2">
        <v>0</v>
      </c>
      <c r="KL11" s="2">
        <v>81509</v>
      </c>
      <c r="KM11" s="2">
        <v>0</v>
      </c>
      <c r="KN11" s="2">
        <v>0</v>
      </c>
      <c r="KO11" s="2" t="s">
        <v>5</v>
      </c>
      <c r="KP11" s="2" t="s">
        <v>5</v>
      </c>
      <c r="KQ11" s="2">
        <v>165435</v>
      </c>
      <c r="KR11" s="2">
        <v>31332</v>
      </c>
      <c r="KS11" s="2" t="s">
        <v>5</v>
      </c>
      <c r="KT11" s="2">
        <v>0</v>
      </c>
      <c r="KU11" s="2">
        <v>0</v>
      </c>
      <c r="KV11" s="2">
        <v>0</v>
      </c>
      <c r="KW11" s="2">
        <v>0</v>
      </c>
      <c r="KX11" s="2">
        <v>310592</v>
      </c>
      <c r="KY11" s="2">
        <v>5321</v>
      </c>
      <c r="KZ11" s="2" t="s">
        <v>5</v>
      </c>
      <c r="LA11" s="2">
        <v>11370</v>
      </c>
      <c r="LB11" s="2">
        <v>0</v>
      </c>
      <c r="LC11" s="2">
        <v>869287</v>
      </c>
      <c r="LD11" s="2">
        <v>2553</v>
      </c>
      <c r="LE11" s="2">
        <v>0</v>
      </c>
      <c r="LF11" s="2">
        <v>2409</v>
      </c>
      <c r="LG11" s="2" t="s">
        <v>5</v>
      </c>
      <c r="LH11" s="2">
        <v>0</v>
      </c>
      <c r="LI11" s="2">
        <v>87911</v>
      </c>
      <c r="LJ11" s="2">
        <v>104663</v>
      </c>
      <c r="LK11" s="2">
        <v>58798</v>
      </c>
      <c r="LL11" s="2">
        <v>0</v>
      </c>
      <c r="LM11" s="2" t="s">
        <v>5</v>
      </c>
      <c r="LN11" s="2">
        <v>8681</v>
      </c>
      <c r="LO11" s="2">
        <v>5561</v>
      </c>
      <c r="LP11" s="2">
        <v>66996</v>
      </c>
      <c r="LQ11" s="2">
        <v>12805</v>
      </c>
      <c r="LR11" s="2">
        <v>209794</v>
      </c>
      <c r="LS11" s="2" t="s">
        <v>5</v>
      </c>
      <c r="LT11" s="2" t="s">
        <v>5</v>
      </c>
      <c r="LU11" s="2">
        <v>3434</v>
      </c>
      <c r="LV11" s="2" t="s">
        <v>5</v>
      </c>
      <c r="LW11" s="2">
        <v>2280</v>
      </c>
      <c r="LX11" s="2" t="s">
        <v>5</v>
      </c>
      <c r="LY11" s="2" t="s">
        <v>5</v>
      </c>
      <c r="LZ11" s="2" t="s">
        <v>5</v>
      </c>
      <c r="MA11" s="2">
        <v>0</v>
      </c>
      <c r="MB11" s="2">
        <v>0</v>
      </c>
      <c r="MC11" s="2" t="s">
        <v>5</v>
      </c>
      <c r="MD11" s="2" t="s">
        <v>5</v>
      </c>
      <c r="ME11" s="2">
        <v>0</v>
      </c>
      <c r="MF11" s="2">
        <v>215246</v>
      </c>
      <c r="MG11" s="2">
        <v>0</v>
      </c>
      <c r="MH11" s="2">
        <v>21401</v>
      </c>
      <c r="MI11" s="2" t="s">
        <v>5</v>
      </c>
      <c r="MJ11" s="2">
        <v>0</v>
      </c>
      <c r="MK11" s="2">
        <v>43946</v>
      </c>
      <c r="ML11" s="2">
        <v>1265</v>
      </c>
      <c r="MM11" s="2">
        <v>17604</v>
      </c>
      <c r="MN11" s="2">
        <v>87106</v>
      </c>
      <c r="MO11" s="2">
        <v>106428</v>
      </c>
      <c r="MP11" s="2" t="s">
        <v>5</v>
      </c>
      <c r="MQ11" s="2">
        <v>10384</v>
      </c>
      <c r="MR11" s="2">
        <v>6121</v>
      </c>
      <c r="MS11" s="2">
        <v>852539</v>
      </c>
      <c r="MT11" s="2">
        <v>0</v>
      </c>
      <c r="MU11" s="2">
        <v>21458</v>
      </c>
      <c r="MV11" s="2">
        <v>67393</v>
      </c>
      <c r="MW11" s="2">
        <v>2214</v>
      </c>
      <c r="MX11" s="2">
        <v>1336</v>
      </c>
      <c r="MY11" s="2" t="s">
        <v>5</v>
      </c>
      <c r="MZ11" s="2">
        <v>640</v>
      </c>
      <c r="NA11" s="2">
        <v>0</v>
      </c>
      <c r="NB11" s="2">
        <v>7555</v>
      </c>
      <c r="NC11" s="2">
        <v>0</v>
      </c>
      <c r="ND11" s="2">
        <v>0</v>
      </c>
      <c r="NE11" s="2">
        <v>0</v>
      </c>
      <c r="NF11" s="2">
        <v>0</v>
      </c>
      <c r="NG11" s="2">
        <v>0</v>
      </c>
      <c r="NH11" s="2">
        <v>54792</v>
      </c>
      <c r="NI11" s="2">
        <v>20505</v>
      </c>
      <c r="NJ11" s="2">
        <v>2378</v>
      </c>
      <c r="NK11" s="2">
        <v>91321</v>
      </c>
      <c r="NL11" s="2">
        <v>48770</v>
      </c>
      <c r="NM11" s="2">
        <v>18490</v>
      </c>
      <c r="NN11" s="2">
        <v>3048</v>
      </c>
      <c r="NO11" s="2">
        <v>62469</v>
      </c>
      <c r="NP11" s="2">
        <v>7885</v>
      </c>
      <c r="NQ11" s="2">
        <v>0</v>
      </c>
      <c r="NR11" s="2">
        <v>700727</v>
      </c>
      <c r="NS11" s="2">
        <v>39229</v>
      </c>
      <c r="NT11" s="2">
        <v>11665</v>
      </c>
      <c r="NU11" s="2">
        <v>35163</v>
      </c>
      <c r="NV11" s="2">
        <v>1467</v>
      </c>
      <c r="NW11" s="2">
        <v>102847</v>
      </c>
      <c r="NX11" s="2">
        <v>87573</v>
      </c>
      <c r="NY11" s="2">
        <v>833</v>
      </c>
      <c r="NZ11" s="2">
        <v>9220</v>
      </c>
      <c r="OA11" s="2">
        <v>4617</v>
      </c>
      <c r="OB11" s="2">
        <v>21353</v>
      </c>
      <c r="OC11" s="2">
        <v>4640</v>
      </c>
      <c r="OD11" s="2">
        <v>933</v>
      </c>
      <c r="OE11" s="2">
        <v>48045</v>
      </c>
      <c r="OF11" s="2">
        <v>0</v>
      </c>
      <c r="OG11" s="2">
        <v>0</v>
      </c>
      <c r="OH11" s="2">
        <v>0</v>
      </c>
      <c r="OI11" s="2">
        <v>0</v>
      </c>
      <c r="OJ11" s="2">
        <v>0</v>
      </c>
      <c r="OK11" s="2">
        <v>119645</v>
      </c>
      <c r="OL11" s="2">
        <v>30364</v>
      </c>
      <c r="OM11" s="2">
        <v>10157</v>
      </c>
      <c r="ON11" s="2">
        <v>10780</v>
      </c>
      <c r="OO11" s="2">
        <v>0</v>
      </c>
      <c r="OP11" s="2">
        <v>204282</v>
      </c>
      <c r="OQ11" s="2">
        <v>2715</v>
      </c>
      <c r="OR11" s="2">
        <v>12920</v>
      </c>
      <c r="OS11" s="2">
        <v>0</v>
      </c>
      <c r="OT11" s="2">
        <v>47868</v>
      </c>
      <c r="OU11" s="2">
        <v>42430</v>
      </c>
      <c r="OV11" s="2">
        <v>6692</v>
      </c>
      <c r="OW11" s="2">
        <v>0</v>
      </c>
      <c r="OX11" s="2">
        <v>19461</v>
      </c>
      <c r="OY11" s="2">
        <v>38582</v>
      </c>
      <c r="OZ11" s="2">
        <v>6754</v>
      </c>
      <c r="PA11" s="2">
        <v>33436</v>
      </c>
      <c r="PB11" s="2">
        <v>0</v>
      </c>
      <c r="PC11" s="2">
        <v>0</v>
      </c>
      <c r="PD11" s="2">
        <v>5593</v>
      </c>
      <c r="PE11" s="2">
        <v>56574</v>
      </c>
      <c r="PF11" s="2">
        <v>0</v>
      </c>
      <c r="PG11" s="2">
        <v>4157</v>
      </c>
      <c r="PH11" s="2">
        <v>37764</v>
      </c>
      <c r="PI11" s="2">
        <v>17525</v>
      </c>
      <c r="PJ11" s="2">
        <v>0</v>
      </c>
      <c r="PK11" s="2">
        <v>16545</v>
      </c>
      <c r="PL11" s="2">
        <v>0</v>
      </c>
      <c r="PM11" s="2">
        <v>0</v>
      </c>
      <c r="PN11" s="2">
        <v>0</v>
      </c>
      <c r="PO11" s="2">
        <v>11498</v>
      </c>
      <c r="PP11" s="2">
        <v>69281</v>
      </c>
      <c r="PQ11" s="2" t="s">
        <v>5</v>
      </c>
      <c r="PR11" s="2">
        <v>20125</v>
      </c>
      <c r="PS11" s="2">
        <v>861</v>
      </c>
      <c r="PT11" s="2">
        <v>2594</v>
      </c>
      <c r="PU11" s="2">
        <v>33764</v>
      </c>
      <c r="PV11" s="2">
        <v>0</v>
      </c>
      <c r="PW11" s="2">
        <v>36005</v>
      </c>
      <c r="PX11" s="2">
        <v>10079</v>
      </c>
      <c r="PY11" s="2">
        <v>0</v>
      </c>
      <c r="PZ11" s="2">
        <v>0</v>
      </c>
      <c r="QA11" s="2">
        <v>3752</v>
      </c>
      <c r="QB11" s="2">
        <v>372</v>
      </c>
      <c r="QC11" s="2">
        <v>0</v>
      </c>
      <c r="QD11" s="2">
        <v>0</v>
      </c>
      <c r="QE11" s="2">
        <v>81147</v>
      </c>
      <c r="QF11" s="2" t="s">
        <v>5</v>
      </c>
      <c r="QG11" s="2">
        <v>11164</v>
      </c>
      <c r="QH11" s="2">
        <v>880439</v>
      </c>
      <c r="QI11" s="2">
        <v>5049</v>
      </c>
      <c r="QJ11" s="2">
        <v>4441</v>
      </c>
      <c r="QK11" s="2" t="s">
        <v>5</v>
      </c>
      <c r="QL11" s="2" t="s">
        <v>5</v>
      </c>
      <c r="QM11" s="2">
        <v>792</v>
      </c>
      <c r="QN11" s="2">
        <v>35697</v>
      </c>
      <c r="QO11" s="2" t="s">
        <v>5</v>
      </c>
      <c r="QP11" s="2">
        <v>22078</v>
      </c>
      <c r="QQ11" s="2">
        <v>0</v>
      </c>
      <c r="QR11" s="2">
        <v>0</v>
      </c>
      <c r="QS11" s="2" t="s">
        <v>5</v>
      </c>
      <c r="QT11" s="2">
        <v>6842</v>
      </c>
      <c r="QU11" s="2">
        <v>0</v>
      </c>
      <c r="QV11" s="2">
        <v>505</v>
      </c>
      <c r="QW11" s="2">
        <v>0</v>
      </c>
      <c r="QX11" s="2" t="s">
        <v>5</v>
      </c>
      <c r="QY11" s="2">
        <v>3570</v>
      </c>
      <c r="QZ11" s="2">
        <v>0</v>
      </c>
      <c r="RA11" s="2">
        <v>0</v>
      </c>
      <c r="RB11" s="2">
        <v>4462</v>
      </c>
      <c r="RC11" s="2">
        <v>17582</v>
      </c>
      <c r="RD11" s="2">
        <v>0</v>
      </c>
      <c r="RE11" s="2">
        <v>0</v>
      </c>
      <c r="RF11" s="2">
        <v>0</v>
      </c>
      <c r="RG11" s="2">
        <v>0</v>
      </c>
      <c r="RH11" s="2">
        <v>0</v>
      </c>
      <c r="RI11" s="2">
        <v>0</v>
      </c>
      <c r="RJ11" s="2">
        <v>0</v>
      </c>
      <c r="RK11" s="2">
        <v>0</v>
      </c>
      <c r="RL11" s="2">
        <v>0</v>
      </c>
      <c r="RM11" s="2">
        <v>0</v>
      </c>
      <c r="RN11" s="2">
        <v>178309</v>
      </c>
      <c r="RO11" s="2">
        <v>0</v>
      </c>
      <c r="RP11" s="2" t="s">
        <v>5</v>
      </c>
      <c r="RQ11" s="2">
        <v>0</v>
      </c>
      <c r="RR11" s="2">
        <v>5906</v>
      </c>
      <c r="RS11" s="2">
        <v>0</v>
      </c>
      <c r="RT11" s="2" t="s">
        <v>5</v>
      </c>
      <c r="RU11" s="2" t="s">
        <v>5</v>
      </c>
      <c r="RV11" s="2" t="s">
        <v>5</v>
      </c>
      <c r="RW11" s="2" t="s">
        <v>5</v>
      </c>
      <c r="RX11" s="2" t="s">
        <v>5</v>
      </c>
      <c r="RY11" s="2" t="s">
        <v>5</v>
      </c>
      <c r="RZ11" s="2">
        <v>0</v>
      </c>
      <c r="SA11" s="2" t="s">
        <v>5</v>
      </c>
      <c r="SB11" s="2" t="s">
        <v>5</v>
      </c>
      <c r="SC11" s="2" t="s">
        <v>5</v>
      </c>
      <c r="SD11" s="2">
        <v>17671</v>
      </c>
      <c r="SE11" s="2" t="s">
        <v>5</v>
      </c>
      <c r="SF11" s="2">
        <v>2200</v>
      </c>
      <c r="SG11" s="2">
        <v>20723</v>
      </c>
      <c r="SH11" s="2">
        <v>0</v>
      </c>
      <c r="SI11" s="2">
        <v>8863</v>
      </c>
      <c r="SJ11" s="2">
        <v>0</v>
      </c>
      <c r="SK11" s="2">
        <v>103874</v>
      </c>
      <c r="SL11" s="2">
        <v>0</v>
      </c>
      <c r="SM11" s="2">
        <v>26528</v>
      </c>
      <c r="SN11" s="2">
        <v>12023</v>
      </c>
      <c r="SO11" s="2">
        <v>0</v>
      </c>
      <c r="SP11" s="2">
        <v>37873</v>
      </c>
      <c r="SQ11" s="2">
        <v>3964</v>
      </c>
      <c r="SR11" s="2">
        <v>9604</v>
      </c>
      <c r="SS11" s="2">
        <v>0</v>
      </c>
      <c r="ST11" s="2">
        <v>33831</v>
      </c>
      <c r="SU11" s="2">
        <v>524238</v>
      </c>
      <c r="SV11" s="2">
        <v>0</v>
      </c>
      <c r="SW11" s="2">
        <v>1867</v>
      </c>
      <c r="SX11" s="2">
        <v>450</v>
      </c>
      <c r="SY11" s="2">
        <v>10975</v>
      </c>
      <c r="SZ11" s="2">
        <v>23772</v>
      </c>
      <c r="TA11" s="2">
        <v>149199</v>
      </c>
      <c r="TB11" s="2">
        <v>0</v>
      </c>
      <c r="TC11" s="2">
        <v>0</v>
      </c>
      <c r="TD11" s="2">
        <v>15414</v>
      </c>
      <c r="TE11" s="2">
        <v>0</v>
      </c>
      <c r="TF11" s="2">
        <v>0</v>
      </c>
      <c r="TG11" s="2">
        <v>406</v>
      </c>
      <c r="TH11" s="2">
        <v>48814</v>
      </c>
      <c r="TI11" s="2">
        <v>0</v>
      </c>
      <c r="TJ11" s="2" t="s">
        <v>5</v>
      </c>
      <c r="TK11" s="2">
        <v>206680</v>
      </c>
      <c r="TL11" s="2">
        <v>21977</v>
      </c>
      <c r="TM11" s="2">
        <v>46533</v>
      </c>
      <c r="TN11" s="2">
        <v>415074</v>
      </c>
      <c r="TO11" s="2">
        <v>10895</v>
      </c>
      <c r="TP11" s="2">
        <v>2464</v>
      </c>
      <c r="TQ11" s="2">
        <v>18927</v>
      </c>
      <c r="TR11" s="2">
        <v>0</v>
      </c>
      <c r="TS11" s="2">
        <v>0</v>
      </c>
      <c r="TT11" s="2">
        <v>0</v>
      </c>
      <c r="TU11" s="2">
        <v>0</v>
      </c>
      <c r="TV11" s="2">
        <v>36905</v>
      </c>
      <c r="TW11" s="2">
        <v>4168</v>
      </c>
      <c r="TX11" s="2">
        <v>0</v>
      </c>
      <c r="TY11" s="2">
        <v>11310</v>
      </c>
      <c r="TZ11" s="2">
        <v>50295</v>
      </c>
      <c r="UA11" s="2">
        <v>0</v>
      </c>
      <c r="UB11" s="2">
        <v>8892</v>
      </c>
      <c r="UC11" s="2">
        <v>0</v>
      </c>
      <c r="UD11" s="2">
        <v>33003</v>
      </c>
      <c r="UE11" s="2" t="s">
        <v>5</v>
      </c>
      <c r="UF11" s="2">
        <v>9185</v>
      </c>
      <c r="UG11" s="2">
        <v>0</v>
      </c>
      <c r="UH11" s="2">
        <v>25664</v>
      </c>
      <c r="UI11" s="2">
        <v>25274</v>
      </c>
      <c r="UJ11" s="2">
        <v>73758</v>
      </c>
      <c r="UK11" s="2">
        <v>0</v>
      </c>
      <c r="UL11" s="2">
        <v>0</v>
      </c>
      <c r="UM11" s="2">
        <v>0</v>
      </c>
      <c r="UN11" s="2">
        <v>35615</v>
      </c>
      <c r="UO11" s="2">
        <v>0</v>
      </c>
      <c r="UP11" s="2">
        <v>11980</v>
      </c>
      <c r="UQ11" s="2">
        <v>0</v>
      </c>
      <c r="UR11" s="2">
        <v>0</v>
      </c>
      <c r="US11" s="2">
        <v>27587</v>
      </c>
      <c r="UT11" s="2">
        <v>0</v>
      </c>
      <c r="UU11" s="2">
        <v>25279</v>
      </c>
      <c r="UV11" s="2">
        <v>1146</v>
      </c>
      <c r="UW11" s="2">
        <v>0</v>
      </c>
      <c r="UX11" s="2">
        <v>0</v>
      </c>
      <c r="UY11" s="2">
        <v>5741</v>
      </c>
      <c r="UZ11" s="2">
        <v>922417</v>
      </c>
      <c r="VA11" s="2">
        <v>2854</v>
      </c>
      <c r="VB11" s="2">
        <v>0</v>
      </c>
      <c r="VC11" s="2">
        <v>29240</v>
      </c>
      <c r="VD11" s="2">
        <v>0</v>
      </c>
      <c r="VE11" s="2">
        <v>20128</v>
      </c>
      <c r="VF11" s="2">
        <v>183623</v>
      </c>
      <c r="VG11" s="2">
        <v>122598</v>
      </c>
      <c r="VH11" s="2">
        <v>0</v>
      </c>
      <c r="VI11" s="2">
        <v>19831</v>
      </c>
      <c r="VJ11" s="2">
        <v>86653</v>
      </c>
      <c r="VK11" s="2">
        <v>2736</v>
      </c>
      <c r="VL11" s="2">
        <v>23951</v>
      </c>
      <c r="VM11" s="2">
        <v>0</v>
      </c>
      <c r="VN11" s="2">
        <v>0</v>
      </c>
      <c r="VO11" s="2">
        <v>2150</v>
      </c>
      <c r="VP11" s="2">
        <v>32683</v>
      </c>
      <c r="VQ11" s="2">
        <v>0</v>
      </c>
      <c r="VR11" s="2">
        <v>2152</v>
      </c>
      <c r="VS11" s="2">
        <v>49009</v>
      </c>
      <c r="VT11" s="2">
        <v>7853</v>
      </c>
      <c r="VU11" s="2">
        <v>15040</v>
      </c>
      <c r="VV11" s="2">
        <v>10483</v>
      </c>
      <c r="VW11" s="2">
        <v>24016</v>
      </c>
      <c r="VX11" s="2">
        <v>13945</v>
      </c>
      <c r="VY11" s="2">
        <v>1675</v>
      </c>
      <c r="VZ11" s="2">
        <v>36522</v>
      </c>
      <c r="WA11" s="2">
        <v>16971</v>
      </c>
      <c r="WB11" s="2">
        <v>4047</v>
      </c>
      <c r="WC11" s="2">
        <v>25284</v>
      </c>
      <c r="WD11" s="2">
        <v>1575</v>
      </c>
      <c r="WE11" s="2">
        <v>1749</v>
      </c>
      <c r="WF11" s="2">
        <v>10723</v>
      </c>
      <c r="WG11" s="2">
        <v>15115</v>
      </c>
      <c r="WH11" s="2">
        <v>0</v>
      </c>
      <c r="WI11" s="2">
        <v>0</v>
      </c>
      <c r="WJ11" s="2">
        <v>47287</v>
      </c>
      <c r="WK11" s="2">
        <v>0</v>
      </c>
      <c r="WL11" s="2">
        <v>8432</v>
      </c>
      <c r="WM11" s="2">
        <v>16551</v>
      </c>
      <c r="WN11" s="2">
        <v>2622</v>
      </c>
      <c r="WO11" s="2">
        <v>23479</v>
      </c>
      <c r="WP11" s="2">
        <v>12493</v>
      </c>
      <c r="WQ11" s="2">
        <v>0</v>
      </c>
      <c r="WR11" s="2">
        <v>218182</v>
      </c>
      <c r="WS11" s="2">
        <v>13146</v>
      </c>
      <c r="WT11" s="2">
        <v>1413</v>
      </c>
      <c r="WU11" s="2">
        <v>1972</v>
      </c>
      <c r="WV11" s="2">
        <v>4913</v>
      </c>
      <c r="WW11" s="2">
        <v>1788</v>
      </c>
      <c r="WX11" s="2">
        <v>0</v>
      </c>
      <c r="WY11" s="2">
        <v>6150</v>
      </c>
      <c r="WZ11" s="2">
        <v>3948</v>
      </c>
      <c r="XA11" s="2">
        <v>0</v>
      </c>
      <c r="XB11" s="2">
        <v>72069</v>
      </c>
      <c r="XC11" s="2">
        <v>0</v>
      </c>
      <c r="XD11" s="2">
        <v>45682</v>
      </c>
      <c r="XE11" s="2">
        <v>0</v>
      </c>
      <c r="XF11" s="2" t="s">
        <v>5</v>
      </c>
      <c r="XG11" s="2">
        <v>12533</v>
      </c>
      <c r="XH11" s="2">
        <v>21469</v>
      </c>
      <c r="XI11" s="2">
        <v>7155</v>
      </c>
      <c r="XJ11" s="2">
        <v>24811</v>
      </c>
      <c r="XK11" s="2">
        <v>10994</v>
      </c>
      <c r="XL11" s="2">
        <v>41531</v>
      </c>
      <c r="XM11" s="2">
        <v>0</v>
      </c>
      <c r="XN11" s="2">
        <v>13605</v>
      </c>
      <c r="XO11" s="2">
        <v>1777</v>
      </c>
      <c r="XP11" s="2">
        <v>3433</v>
      </c>
      <c r="XQ11" s="2">
        <v>0</v>
      </c>
      <c r="XR11" s="2">
        <v>21931</v>
      </c>
      <c r="XS11" s="2">
        <v>38476</v>
      </c>
      <c r="XT11" s="2">
        <v>434</v>
      </c>
      <c r="XU11" s="2">
        <v>11120</v>
      </c>
      <c r="XV11" s="2">
        <v>8246</v>
      </c>
      <c r="XW11" s="2">
        <v>0</v>
      </c>
      <c r="XX11" s="2">
        <v>22453</v>
      </c>
      <c r="XY11" s="2">
        <v>2007</v>
      </c>
      <c r="XZ11" s="2">
        <v>14378</v>
      </c>
      <c r="YA11" s="2">
        <v>0</v>
      </c>
      <c r="YB11" s="2">
        <v>0</v>
      </c>
      <c r="YC11" s="2">
        <v>10151</v>
      </c>
      <c r="YD11" s="2">
        <v>53051</v>
      </c>
      <c r="YE11" s="2">
        <v>0</v>
      </c>
      <c r="YF11" s="2" t="s">
        <v>5</v>
      </c>
      <c r="YG11" s="2">
        <v>42206</v>
      </c>
      <c r="YH11" s="2">
        <v>12813</v>
      </c>
      <c r="YI11" s="2">
        <v>47440</v>
      </c>
      <c r="YJ11" s="2">
        <v>1781</v>
      </c>
      <c r="YK11" s="2">
        <v>430</v>
      </c>
      <c r="YL11" s="2">
        <v>0</v>
      </c>
      <c r="YM11" s="2">
        <v>6220</v>
      </c>
      <c r="YN11" s="2">
        <v>98141</v>
      </c>
      <c r="YO11" s="2">
        <v>0</v>
      </c>
      <c r="YP11" s="2">
        <v>13644</v>
      </c>
      <c r="YQ11" s="2">
        <v>19913</v>
      </c>
      <c r="YR11" s="2">
        <v>19135</v>
      </c>
      <c r="YS11" s="2">
        <v>27374</v>
      </c>
      <c r="YT11" s="2">
        <v>1858</v>
      </c>
      <c r="YU11" s="2">
        <v>738</v>
      </c>
      <c r="YV11" s="2">
        <v>1077</v>
      </c>
      <c r="YW11" s="2">
        <v>67932</v>
      </c>
      <c r="YX11" s="2">
        <v>552</v>
      </c>
      <c r="YY11" s="2">
        <v>1225</v>
      </c>
      <c r="YZ11" s="2">
        <v>109178</v>
      </c>
      <c r="ZA11" s="2">
        <v>16603</v>
      </c>
      <c r="ZB11" s="2">
        <v>20588</v>
      </c>
      <c r="ZC11" s="2">
        <v>44659</v>
      </c>
      <c r="ZD11" s="2">
        <v>27546</v>
      </c>
      <c r="ZE11" s="2">
        <v>35795</v>
      </c>
      <c r="ZF11" s="2">
        <v>0</v>
      </c>
      <c r="ZG11" s="2">
        <v>14169</v>
      </c>
      <c r="ZH11" s="2">
        <v>201</v>
      </c>
      <c r="ZI11" s="2">
        <v>6417</v>
      </c>
      <c r="ZJ11" s="2">
        <v>12342</v>
      </c>
      <c r="ZK11" s="2">
        <v>24622</v>
      </c>
      <c r="ZL11" s="2">
        <v>37385</v>
      </c>
      <c r="ZM11" s="2">
        <v>1245</v>
      </c>
      <c r="ZN11" s="2">
        <v>33997</v>
      </c>
      <c r="ZO11" s="2">
        <v>5656</v>
      </c>
      <c r="ZP11" s="2">
        <v>0</v>
      </c>
      <c r="ZQ11" s="2">
        <v>4402</v>
      </c>
      <c r="ZR11" s="2">
        <v>0</v>
      </c>
      <c r="ZS11" s="2">
        <v>0</v>
      </c>
      <c r="ZT11" s="2">
        <v>6252</v>
      </c>
      <c r="ZU11" s="2">
        <v>2811</v>
      </c>
      <c r="ZV11" s="2">
        <v>7790</v>
      </c>
      <c r="ZW11" s="2">
        <v>5061</v>
      </c>
      <c r="ZX11" s="2">
        <v>1260</v>
      </c>
      <c r="ZY11" s="2">
        <v>0</v>
      </c>
      <c r="ZZ11" s="2">
        <v>31776</v>
      </c>
      <c r="AAA11" s="2">
        <v>8805</v>
      </c>
      <c r="AAB11" s="2">
        <v>9059</v>
      </c>
      <c r="AAC11" s="2">
        <v>12857</v>
      </c>
      <c r="AAD11" s="2">
        <v>17881</v>
      </c>
      <c r="AAE11" s="2">
        <v>3269</v>
      </c>
      <c r="AAF11" s="2">
        <v>18148</v>
      </c>
      <c r="AAG11" s="2">
        <v>5492</v>
      </c>
      <c r="AAH11" s="2">
        <v>7256</v>
      </c>
      <c r="AAI11" s="2">
        <v>39387</v>
      </c>
      <c r="AAJ11" s="2">
        <v>6776</v>
      </c>
      <c r="AAK11" s="2">
        <v>0</v>
      </c>
      <c r="AAL11" s="2">
        <v>2813</v>
      </c>
      <c r="AAM11" s="2">
        <v>813</v>
      </c>
      <c r="AAN11" s="2">
        <v>0</v>
      </c>
      <c r="AAO11" s="2">
        <v>0</v>
      </c>
      <c r="AAP11" s="2">
        <v>25843</v>
      </c>
      <c r="AAQ11" s="2">
        <v>585</v>
      </c>
      <c r="AAR11" s="2">
        <v>0</v>
      </c>
      <c r="AAS11" s="2">
        <v>21226</v>
      </c>
      <c r="AAT11" s="2">
        <v>27952</v>
      </c>
      <c r="AAU11" s="2">
        <v>0</v>
      </c>
      <c r="AAV11" s="2">
        <v>0</v>
      </c>
      <c r="AAW11" s="2">
        <v>0</v>
      </c>
      <c r="AAX11" s="2">
        <v>13500</v>
      </c>
      <c r="AAY11" s="2" t="s">
        <v>5</v>
      </c>
      <c r="AAZ11" s="2">
        <v>147271</v>
      </c>
      <c r="ABA11" s="2">
        <v>0</v>
      </c>
      <c r="ABB11" s="2" t="s">
        <v>5</v>
      </c>
      <c r="ABC11" s="2">
        <v>0</v>
      </c>
      <c r="ABD11" s="2">
        <v>40035</v>
      </c>
      <c r="ABE11" s="2">
        <v>5937</v>
      </c>
      <c r="ABF11" s="2">
        <v>56693</v>
      </c>
      <c r="ABG11" s="2">
        <v>6969</v>
      </c>
      <c r="ABH11" s="2">
        <v>9507</v>
      </c>
      <c r="ABI11" s="2">
        <v>8787</v>
      </c>
      <c r="ABJ11" s="2">
        <v>43127</v>
      </c>
      <c r="ABK11" s="2">
        <v>0</v>
      </c>
      <c r="ABL11" s="2">
        <v>277501</v>
      </c>
      <c r="ABM11" s="2">
        <v>0</v>
      </c>
      <c r="ABN11" s="2">
        <v>39443</v>
      </c>
      <c r="ABO11" s="2">
        <v>207951</v>
      </c>
      <c r="ABP11" s="2">
        <v>71536</v>
      </c>
      <c r="ABQ11" s="2">
        <v>4286</v>
      </c>
      <c r="ABR11" s="2">
        <v>325236</v>
      </c>
      <c r="ABS11" s="2">
        <v>50566</v>
      </c>
      <c r="ABT11" s="2">
        <v>1725</v>
      </c>
      <c r="ABU11" s="2">
        <v>5000</v>
      </c>
      <c r="ABV11" s="2">
        <v>23984</v>
      </c>
      <c r="ABW11" s="2">
        <v>32699</v>
      </c>
      <c r="ABX11" s="2">
        <v>28938</v>
      </c>
      <c r="ABY11" s="2">
        <v>3880</v>
      </c>
      <c r="ABZ11" s="2">
        <v>8367</v>
      </c>
      <c r="ACA11" s="2">
        <v>155459</v>
      </c>
      <c r="ACB11" s="2">
        <v>264094</v>
      </c>
      <c r="ACC11" s="2">
        <v>3858</v>
      </c>
      <c r="ACD11" s="2">
        <v>36321</v>
      </c>
      <c r="ACE11" s="2">
        <v>37294</v>
      </c>
      <c r="ACF11" s="2">
        <v>12141</v>
      </c>
      <c r="ACG11" s="2">
        <v>25970</v>
      </c>
      <c r="ACH11" s="2">
        <v>77419</v>
      </c>
      <c r="ACI11" s="2">
        <v>22661</v>
      </c>
      <c r="ACJ11" s="2">
        <v>15783</v>
      </c>
      <c r="ACK11" s="2">
        <v>12742</v>
      </c>
      <c r="ACL11" s="2">
        <v>291</v>
      </c>
      <c r="ACM11" s="2">
        <v>54927</v>
      </c>
      <c r="ACN11" s="2">
        <v>47172</v>
      </c>
      <c r="ACO11" s="2">
        <v>7034</v>
      </c>
      <c r="ACP11" s="2">
        <v>18825</v>
      </c>
      <c r="ACQ11" s="2">
        <v>148760</v>
      </c>
      <c r="ACR11" s="2">
        <v>26943</v>
      </c>
      <c r="ACS11" s="2">
        <v>25410</v>
      </c>
      <c r="ACT11" s="2">
        <v>676</v>
      </c>
      <c r="ACU11" s="2">
        <v>14229</v>
      </c>
      <c r="ACV11" s="2">
        <v>37598</v>
      </c>
      <c r="ACW11" s="2">
        <v>17448</v>
      </c>
      <c r="ACX11" s="2">
        <v>104801</v>
      </c>
      <c r="ACY11" s="2">
        <v>2994</v>
      </c>
      <c r="ACZ11" s="2">
        <v>243131</v>
      </c>
      <c r="ADA11" s="2">
        <v>116391</v>
      </c>
      <c r="ADB11" s="2">
        <v>5262</v>
      </c>
      <c r="ADC11" s="2">
        <v>1914</v>
      </c>
      <c r="ADD11" s="2">
        <v>80723</v>
      </c>
      <c r="ADE11" s="2">
        <v>2511</v>
      </c>
      <c r="ADF11" s="2">
        <v>2797</v>
      </c>
      <c r="ADG11" s="2">
        <v>66057</v>
      </c>
      <c r="ADH11" s="2">
        <v>28411</v>
      </c>
      <c r="ADI11" s="2">
        <v>70608</v>
      </c>
      <c r="ADJ11" s="2">
        <v>925</v>
      </c>
      <c r="ADK11" s="2">
        <v>24996</v>
      </c>
      <c r="ADL11" s="2">
        <v>25270</v>
      </c>
      <c r="ADM11" s="2">
        <v>1112</v>
      </c>
      <c r="ADN11" s="2">
        <v>5095</v>
      </c>
      <c r="ADO11" s="2">
        <v>8245</v>
      </c>
      <c r="ADP11" s="2">
        <v>39207</v>
      </c>
      <c r="ADQ11" s="2">
        <v>4566</v>
      </c>
      <c r="ADR11" s="2">
        <v>2488</v>
      </c>
      <c r="ADS11" s="2">
        <v>24221</v>
      </c>
      <c r="ADT11" s="2">
        <v>24306</v>
      </c>
      <c r="ADU11" s="2">
        <v>25010</v>
      </c>
      <c r="ADV11" s="2">
        <v>16034</v>
      </c>
      <c r="ADW11" s="2">
        <v>8479</v>
      </c>
      <c r="ADX11" s="2">
        <v>49708</v>
      </c>
      <c r="ADY11" s="2">
        <v>0</v>
      </c>
      <c r="ADZ11" s="2">
        <v>6682</v>
      </c>
      <c r="AEA11" s="2">
        <v>15342</v>
      </c>
      <c r="AEB11" s="2">
        <v>31250</v>
      </c>
      <c r="AEC11" s="2">
        <v>916</v>
      </c>
      <c r="AED11" s="2">
        <v>162913</v>
      </c>
      <c r="AEE11" s="2">
        <v>10588</v>
      </c>
      <c r="AEF11" s="2">
        <v>82695</v>
      </c>
      <c r="AEG11" s="2">
        <v>3383</v>
      </c>
      <c r="AEH11" s="2">
        <v>258</v>
      </c>
      <c r="AEI11" s="2">
        <v>23051</v>
      </c>
      <c r="AEJ11" s="2">
        <v>31544</v>
      </c>
      <c r="AEK11" s="2">
        <v>17408</v>
      </c>
      <c r="AEL11" s="2">
        <v>184888</v>
      </c>
      <c r="AEM11" s="2">
        <v>37731</v>
      </c>
      <c r="AEN11" s="2">
        <v>11117</v>
      </c>
      <c r="AEO11" s="2">
        <v>117945</v>
      </c>
      <c r="AEP11" s="2">
        <v>71540</v>
      </c>
      <c r="AEQ11" s="2">
        <v>3327</v>
      </c>
      <c r="AER11" s="2">
        <v>0</v>
      </c>
      <c r="AES11" s="2">
        <v>2990</v>
      </c>
      <c r="AET11" s="2">
        <v>41488</v>
      </c>
      <c r="AEU11" s="2">
        <v>94250</v>
      </c>
      <c r="AEV11" s="2">
        <v>5958</v>
      </c>
      <c r="AEW11" s="2">
        <v>69692</v>
      </c>
      <c r="AEX11" s="2">
        <v>0</v>
      </c>
      <c r="AEY11" s="2">
        <v>2730</v>
      </c>
      <c r="AEZ11" s="2">
        <v>34182</v>
      </c>
      <c r="AFA11" s="2">
        <v>32524</v>
      </c>
      <c r="AFB11" s="2">
        <v>8694</v>
      </c>
      <c r="AFC11" s="2">
        <v>20734</v>
      </c>
      <c r="AFD11" s="2">
        <v>1549</v>
      </c>
      <c r="AFE11" s="2">
        <v>25542</v>
      </c>
      <c r="AFF11" s="2">
        <v>16151</v>
      </c>
      <c r="AFG11" s="2">
        <v>109039</v>
      </c>
      <c r="AFH11" s="2">
        <v>13513</v>
      </c>
      <c r="AFI11" s="2">
        <v>0</v>
      </c>
      <c r="AFJ11" s="2">
        <v>0</v>
      </c>
      <c r="AFK11" s="2">
        <v>1388</v>
      </c>
      <c r="AFL11" s="2">
        <v>8158</v>
      </c>
      <c r="AFM11" s="2">
        <v>35757</v>
      </c>
      <c r="AFN11" s="2">
        <v>7160</v>
      </c>
      <c r="AFO11" s="2">
        <v>32914</v>
      </c>
      <c r="AFP11" s="2">
        <v>46602</v>
      </c>
      <c r="AFQ11" s="2">
        <v>110799</v>
      </c>
      <c r="AFR11" s="2">
        <v>8656</v>
      </c>
      <c r="AFS11" s="2">
        <v>1659</v>
      </c>
      <c r="AFT11" s="2">
        <v>3151</v>
      </c>
      <c r="AFU11" s="2">
        <v>381392</v>
      </c>
      <c r="AFV11" s="2">
        <v>7043</v>
      </c>
      <c r="AFW11" s="2">
        <v>21579</v>
      </c>
      <c r="AFX11" s="2">
        <v>1951</v>
      </c>
      <c r="AFY11" s="2">
        <v>21784</v>
      </c>
      <c r="AFZ11" s="2">
        <v>3162</v>
      </c>
      <c r="AGA11" s="2">
        <v>8741</v>
      </c>
      <c r="AGB11" s="2">
        <v>74513</v>
      </c>
      <c r="AGC11" s="2">
        <v>52296</v>
      </c>
      <c r="AGD11" s="2">
        <v>60226</v>
      </c>
      <c r="AGE11" s="2">
        <v>114897</v>
      </c>
      <c r="AGF11" s="2">
        <v>970</v>
      </c>
      <c r="AGG11" s="2">
        <v>35840</v>
      </c>
      <c r="AGH11" s="2">
        <v>47355</v>
      </c>
      <c r="AGI11" s="2">
        <v>32583</v>
      </c>
      <c r="AGJ11" s="2">
        <v>5179</v>
      </c>
      <c r="AGK11" s="2">
        <v>19268</v>
      </c>
      <c r="AGL11" s="2">
        <v>32836</v>
      </c>
      <c r="AGM11" s="2">
        <v>17700</v>
      </c>
      <c r="AGN11" s="2">
        <v>23934</v>
      </c>
      <c r="AGO11" s="2">
        <v>35322</v>
      </c>
      <c r="AGP11" s="2">
        <v>75034</v>
      </c>
      <c r="AGQ11" s="2">
        <v>137726</v>
      </c>
      <c r="AGR11" s="2">
        <v>666</v>
      </c>
      <c r="AGS11" s="2">
        <v>188869</v>
      </c>
      <c r="AGT11" s="2">
        <v>122</v>
      </c>
      <c r="AGU11" s="2">
        <v>53498</v>
      </c>
      <c r="AGV11" s="2">
        <v>87446</v>
      </c>
      <c r="AGW11" s="2">
        <v>64319</v>
      </c>
      <c r="AGX11" s="2">
        <v>1942</v>
      </c>
      <c r="AGY11" s="2">
        <v>4118</v>
      </c>
      <c r="AGZ11" s="2">
        <v>15701</v>
      </c>
      <c r="AHA11" s="2">
        <v>109160</v>
      </c>
      <c r="AHB11" s="2">
        <v>5200</v>
      </c>
      <c r="AHC11" s="2">
        <v>125855</v>
      </c>
      <c r="AHD11" s="2">
        <v>4310</v>
      </c>
      <c r="AHE11" s="2">
        <v>12021</v>
      </c>
      <c r="AHF11" s="2">
        <v>101313</v>
      </c>
      <c r="AHG11" s="2">
        <v>47949</v>
      </c>
      <c r="AHH11" s="2">
        <v>8796</v>
      </c>
      <c r="AHI11" s="2">
        <v>15363</v>
      </c>
      <c r="AHJ11" s="2">
        <v>33439</v>
      </c>
      <c r="AHK11" s="2">
        <v>27515</v>
      </c>
      <c r="AHL11" s="2">
        <v>13882</v>
      </c>
      <c r="AHM11" s="2">
        <v>82773</v>
      </c>
      <c r="AHN11" s="2">
        <v>119415</v>
      </c>
      <c r="AHO11" s="2">
        <v>56528</v>
      </c>
      <c r="AHP11" s="2">
        <v>16304</v>
      </c>
      <c r="AHQ11" s="2">
        <v>126555</v>
      </c>
      <c r="AHR11" s="2">
        <v>31038</v>
      </c>
      <c r="AHS11" s="2">
        <v>27049</v>
      </c>
      <c r="AHT11" s="2">
        <v>13663</v>
      </c>
      <c r="AHU11" s="2">
        <v>70017</v>
      </c>
      <c r="AHV11" s="2">
        <v>29339</v>
      </c>
      <c r="AHW11" s="2">
        <v>21433</v>
      </c>
      <c r="AHX11" s="2">
        <v>16250</v>
      </c>
      <c r="AHY11" s="2">
        <v>74310</v>
      </c>
      <c r="AHZ11" s="2">
        <v>255022</v>
      </c>
      <c r="AIA11" s="2">
        <v>28211</v>
      </c>
      <c r="AIB11" s="2">
        <v>35082</v>
      </c>
      <c r="AIC11" s="2">
        <v>2135</v>
      </c>
      <c r="AID11" s="2">
        <v>8225</v>
      </c>
      <c r="AIE11" s="2">
        <v>28185</v>
      </c>
      <c r="AIF11" s="2">
        <v>18801</v>
      </c>
      <c r="AIG11" s="2">
        <v>1059</v>
      </c>
      <c r="AIH11" s="2">
        <v>15424</v>
      </c>
      <c r="AII11" s="2">
        <v>358</v>
      </c>
      <c r="AIJ11" s="2">
        <v>16495</v>
      </c>
      <c r="AIK11" s="2">
        <v>27517</v>
      </c>
      <c r="AIL11" s="2">
        <v>233</v>
      </c>
      <c r="AIM11" s="2">
        <v>27400</v>
      </c>
      <c r="AIN11" s="2">
        <v>27545</v>
      </c>
      <c r="AIO11" s="2">
        <v>104447</v>
      </c>
      <c r="AIP11" s="2">
        <v>3462</v>
      </c>
      <c r="AIQ11" s="2">
        <v>4479</v>
      </c>
      <c r="AIR11" s="2">
        <v>2652</v>
      </c>
      <c r="AIS11" s="2">
        <v>21335</v>
      </c>
      <c r="AIT11" s="2">
        <v>13081</v>
      </c>
      <c r="AIU11" s="2">
        <v>0</v>
      </c>
      <c r="AIV11" s="2">
        <v>0</v>
      </c>
      <c r="AIW11" s="2">
        <v>34</v>
      </c>
      <c r="AIX11" s="2">
        <v>0</v>
      </c>
      <c r="AIY11" s="2">
        <v>6196</v>
      </c>
      <c r="AIZ11" s="2">
        <v>1250</v>
      </c>
      <c r="AJA11" s="2">
        <v>39665</v>
      </c>
      <c r="AJB11" s="2">
        <v>1909</v>
      </c>
      <c r="AJC11" s="2">
        <v>7978</v>
      </c>
      <c r="AJD11" s="2">
        <v>2253</v>
      </c>
      <c r="AJE11" s="2">
        <v>44005</v>
      </c>
      <c r="AJF11" s="2">
        <v>14513</v>
      </c>
      <c r="AJG11" s="2">
        <v>56313</v>
      </c>
      <c r="AJH11" s="2">
        <v>9838</v>
      </c>
      <c r="AJI11" s="2">
        <v>2328</v>
      </c>
      <c r="AJJ11" s="2">
        <v>15548</v>
      </c>
      <c r="AJK11" s="2">
        <v>13417</v>
      </c>
      <c r="AJL11" s="2">
        <v>17710</v>
      </c>
      <c r="AJM11" s="2">
        <v>96536</v>
      </c>
      <c r="AJN11" s="2">
        <v>0</v>
      </c>
      <c r="AJO11" s="2">
        <v>49078</v>
      </c>
      <c r="AJP11" s="2">
        <v>9279</v>
      </c>
      <c r="AJQ11" s="2">
        <v>26509</v>
      </c>
      <c r="AJR11" s="2">
        <v>16430</v>
      </c>
      <c r="AJS11" s="2">
        <v>34681</v>
      </c>
      <c r="AJT11" s="2">
        <v>167722</v>
      </c>
      <c r="AJU11" s="2">
        <v>2415</v>
      </c>
      <c r="AJV11" s="2">
        <v>1796</v>
      </c>
      <c r="AJW11" s="2">
        <v>113809</v>
      </c>
      <c r="AJX11" s="2">
        <v>30892</v>
      </c>
      <c r="AJY11" s="2">
        <v>14727</v>
      </c>
      <c r="AJZ11" s="2">
        <v>170686</v>
      </c>
      <c r="AKA11" s="2">
        <v>36167</v>
      </c>
      <c r="AKB11" s="2">
        <v>7870</v>
      </c>
      <c r="AKC11" s="2">
        <v>2905</v>
      </c>
      <c r="AKD11" s="2">
        <v>15065</v>
      </c>
      <c r="AKE11" s="2">
        <v>341959</v>
      </c>
      <c r="AKF11" s="2">
        <v>5758</v>
      </c>
      <c r="AKG11" s="2">
        <v>55527</v>
      </c>
      <c r="AKH11" s="2">
        <v>0</v>
      </c>
      <c r="AKI11" s="2">
        <v>0</v>
      </c>
      <c r="AKJ11" s="2">
        <v>9268</v>
      </c>
      <c r="AKK11" s="2">
        <v>0</v>
      </c>
      <c r="AKL11" s="2">
        <v>188884</v>
      </c>
      <c r="AKM11" s="2">
        <v>60</v>
      </c>
      <c r="AKN11" s="2">
        <v>31633</v>
      </c>
      <c r="AKO11" s="2">
        <v>0</v>
      </c>
      <c r="AKP11" s="2">
        <v>0</v>
      </c>
      <c r="AKQ11" s="2">
        <v>14014</v>
      </c>
      <c r="AKR11" s="2">
        <v>24521</v>
      </c>
      <c r="AKS11" s="2">
        <v>0</v>
      </c>
      <c r="AKT11" s="2">
        <v>9792</v>
      </c>
      <c r="AKU11" s="2">
        <v>6531</v>
      </c>
      <c r="AKV11" s="2">
        <v>1915</v>
      </c>
      <c r="AKW11" s="2">
        <v>0</v>
      </c>
      <c r="AKX11" s="2">
        <v>0</v>
      </c>
      <c r="AKY11" s="2">
        <v>12793</v>
      </c>
      <c r="AKZ11" s="2">
        <v>24103</v>
      </c>
      <c r="ALA11" s="2">
        <v>57607</v>
      </c>
      <c r="ALB11" s="2">
        <v>45395</v>
      </c>
      <c r="ALC11" s="2">
        <v>24946</v>
      </c>
      <c r="ALD11" s="2">
        <v>37739</v>
      </c>
      <c r="ALE11" s="2">
        <v>0</v>
      </c>
      <c r="ALF11" s="2">
        <v>2</v>
      </c>
      <c r="ALG11" s="2" t="s">
        <v>5</v>
      </c>
      <c r="ALH11" s="2">
        <v>19272</v>
      </c>
      <c r="ALI11" s="2">
        <v>27059</v>
      </c>
      <c r="ALJ11" s="2">
        <v>3668</v>
      </c>
      <c r="ALK11" s="2" t="s">
        <v>5</v>
      </c>
      <c r="ALL11" s="2">
        <v>1082</v>
      </c>
      <c r="ALM11" s="2">
        <v>52920</v>
      </c>
      <c r="ALN11" s="2">
        <v>61667</v>
      </c>
      <c r="ALO11" s="2">
        <v>46601</v>
      </c>
      <c r="ALP11" s="2">
        <v>16586</v>
      </c>
      <c r="ALQ11" s="2">
        <v>6592</v>
      </c>
      <c r="ALR11" s="2">
        <v>0</v>
      </c>
      <c r="ALS11" s="2">
        <v>706</v>
      </c>
      <c r="ALT11" s="2">
        <v>60917</v>
      </c>
      <c r="ALU11" s="2">
        <v>383002</v>
      </c>
      <c r="ALV11" s="2">
        <v>19734</v>
      </c>
      <c r="ALW11" s="2">
        <v>13280</v>
      </c>
      <c r="ALX11" s="2">
        <v>93146</v>
      </c>
      <c r="ALY11" s="2">
        <v>48139</v>
      </c>
      <c r="ALZ11" s="2">
        <v>6254</v>
      </c>
      <c r="AMA11" s="2">
        <v>124358</v>
      </c>
      <c r="AMB11" s="2">
        <v>1323359</v>
      </c>
      <c r="AMC11" s="2">
        <v>0</v>
      </c>
      <c r="AMD11" s="2">
        <v>2101</v>
      </c>
      <c r="AME11" s="2">
        <v>991</v>
      </c>
      <c r="AMF11" s="2">
        <v>8921</v>
      </c>
      <c r="AMG11" s="2">
        <v>14507</v>
      </c>
      <c r="AMH11" s="2">
        <v>242152</v>
      </c>
      <c r="AMI11" s="2">
        <v>124547</v>
      </c>
      <c r="AMJ11" s="2">
        <v>40955</v>
      </c>
      <c r="AMK11" s="2">
        <v>371</v>
      </c>
      <c r="AML11" s="2">
        <v>0</v>
      </c>
      <c r="AMM11" s="2" t="s">
        <v>5</v>
      </c>
      <c r="AMN11" s="2">
        <v>41228</v>
      </c>
      <c r="AMO11" s="2">
        <v>26348</v>
      </c>
      <c r="AMP11" s="2">
        <v>191376</v>
      </c>
      <c r="AMQ11" s="2">
        <v>7019</v>
      </c>
      <c r="AMR11" s="2">
        <v>0</v>
      </c>
      <c r="AMS11" s="2">
        <v>4056</v>
      </c>
      <c r="AMT11" s="2">
        <v>0</v>
      </c>
      <c r="AMU11" s="2">
        <v>214</v>
      </c>
      <c r="AMV11" s="2">
        <v>0</v>
      </c>
      <c r="AMW11" s="2">
        <v>20040</v>
      </c>
      <c r="AMX11" s="2">
        <v>8205</v>
      </c>
      <c r="AMY11" s="2">
        <v>2713</v>
      </c>
      <c r="AMZ11" s="2">
        <v>31068</v>
      </c>
      <c r="ANA11" s="2">
        <v>34664</v>
      </c>
      <c r="ANB11" s="2">
        <v>42631</v>
      </c>
      <c r="ANC11" s="2">
        <v>13588</v>
      </c>
      <c r="AND11" s="2">
        <v>862</v>
      </c>
      <c r="ANE11" s="2">
        <v>221470</v>
      </c>
      <c r="ANF11" s="2">
        <v>0</v>
      </c>
      <c r="ANG11" s="2">
        <v>32745</v>
      </c>
      <c r="ANH11" s="2">
        <v>0</v>
      </c>
      <c r="ANI11" s="2">
        <v>632</v>
      </c>
      <c r="ANJ11" s="2">
        <v>3549</v>
      </c>
      <c r="ANK11" s="2">
        <v>18889</v>
      </c>
      <c r="ANL11" s="2">
        <v>491</v>
      </c>
      <c r="ANM11" s="2">
        <v>4760</v>
      </c>
      <c r="ANN11" s="2">
        <v>0</v>
      </c>
      <c r="ANO11" s="2">
        <v>67348</v>
      </c>
      <c r="ANP11" s="2">
        <v>26643</v>
      </c>
      <c r="ANQ11" s="2">
        <v>15012</v>
      </c>
      <c r="ANR11" s="2">
        <v>11357</v>
      </c>
      <c r="ANS11" s="2" t="s">
        <v>5</v>
      </c>
      <c r="ANT11" s="2">
        <v>26584</v>
      </c>
      <c r="ANU11" s="2">
        <v>5819</v>
      </c>
      <c r="ANV11" s="2">
        <v>27865</v>
      </c>
      <c r="ANW11" s="2">
        <v>3757</v>
      </c>
      <c r="ANX11" s="2">
        <v>36085</v>
      </c>
      <c r="ANY11" s="2">
        <v>72480</v>
      </c>
      <c r="ANZ11" s="2">
        <v>56890</v>
      </c>
      <c r="AOA11" s="2">
        <v>0</v>
      </c>
      <c r="AOB11" s="2">
        <v>72841</v>
      </c>
      <c r="AOC11" s="2">
        <v>20960</v>
      </c>
      <c r="AOD11" s="2">
        <v>2990</v>
      </c>
      <c r="AOE11" s="2">
        <v>0</v>
      </c>
      <c r="AOF11" s="2">
        <v>5011</v>
      </c>
      <c r="AOG11" s="2">
        <v>216275</v>
      </c>
      <c r="AOH11" s="2">
        <v>43105</v>
      </c>
      <c r="AOI11" s="2">
        <v>8681</v>
      </c>
      <c r="AOJ11" s="2">
        <v>7163</v>
      </c>
      <c r="AOK11" s="2">
        <v>6969</v>
      </c>
      <c r="AOL11" s="2">
        <v>4240</v>
      </c>
      <c r="AOM11" s="2">
        <v>22399</v>
      </c>
      <c r="AON11" s="2">
        <v>4308</v>
      </c>
      <c r="AOO11" s="2">
        <v>17642</v>
      </c>
      <c r="AOP11" s="2">
        <v>17969</v>
      </c>
      <c r="AOQ11" s="2">
        <v>8367</v>
      </c>
      <c r="AOR11" s="2">
        <v>16970</v>
      </c>
      <c r="AOS11" s="2">
        <v>266421</v>
      </c>
      <c r="AOT11" s="2">
        <v>0</v>
      </c>
      <c r="AOU11" s="2">
        <v>152419</v>
      </c>
      <c r="AOV11" s="2">
        <v>11977</v>
      </c>
      <c r="AOW11" s="2">
        <v>55571</v>
      </c>
      <c r="AOX11" s="2">
        <v>18891</v>
      </c>
      <c r="AOY11" s="2">
        <v>6155</v>
      </c>
      <c r="AOZ11" s="2">
        <v>6633</v>
      </c>
      <c r="APA11" s="2">
        <v>9028</v>
      </c>
      <c r="APB11" s="2">
        <v>94648</v>
      </c>
      <c r="APC11" s="2">
        <v>11548</v>
      </c>
      <c r="APD11" s="2">
        <v>0</v>
      </c>
      <c r="APE11" s="2">
        <v>0</v>
      </c>
      <c r="APF11" s="2">
        <v>2963</v>
      </c>
      <c r="APG11" s="2">
        <v>261325</v>
      </c>
      <c r="APH11" s="2">
        <v>121871</v>
      </c>
      <c r="API11" s="2">
        <v>60747</v>
      </c>
      <c r="APJ11" s="2">
        <v>42227</v>
      </c>
      <c r="APK11" s="2">
        <v>66572</v>
      </c>
      <c r="APL11" s="2">
        <v>3221</v>
      </c>
      <c r="APM11" s="2">
        <v>0</v>
      </c>
      <c r="APN11" s="2">
        <v>17356</v>
      </c>
      <c r="APO11" s="2">
        <v>15378</v>
      </c>
      <c r="APP11" s="2">
        <v>29107</v>
      </c>
      <c r="APQ11" s="2">
        <v>66858</v>
      </c>
      <c r="APR11" s="2">
        <v>0</v>
      </c>
      <c r="APS11" s="2">
        <v>20304</v>
      </c>
      <c r="APT11" s="2">
        <v>12214</v>
      </c>
      <c r="APU11" s="2">
        <v>1653</v>
      </c>
      <c r="APV11" s="2">
        <v>0</v>
      </c>
      <c r="APW11" s="2">
        <v>8130</v>
      </c>
      <c r="APX11" s="2">
        <v>0</v>
      </c>
      <c r="APY11" s="2">
        <v>5783</v>
      </c>
      <c r="APZ11" s="2">
        <v>87882</v>
      </c>
      <c r="AQA11" s="2">
        <v>56072</v>
      </c>
      <c r="AQB11" s="2">
        <v>12432</v>
      </c>
      <c r="AQC11" s="2">
        <v>0</v>
      </c>
      <c r="AQD11" s="2">
        <v>16912</v>
      </c>
      <c r="AQE11" s="2">
        <v>9259</v>
      </c>
      <c r="AQF11" s="2">
        <v>1039</v>
      </c>
      <c r="AQG11" s="2">
        <v>7083</v>
      </c>
      <c r="AQH11" s="2">
        <v>2406</v>
      </c>
      <c r="AQI11" s="2">
        <v>15472</v>
      </c>
      <c r="AQJ11" s="2">
        <v>50837</v>
      </c>
      <c r="AQK11" s="2">
        <v>45796</v>
      </c>
      <c r="AQL11" s="2">
        <v>20467</v>
      </c>
      <c r="AQM11" s="2">
        <v>26087</v>
      </c>
      <c r="AQN11" s="2">
        <v>92883</v>
      </c>
      <c r="AQO11" s="2">
        <v>20523</v>
      </c>
      <c r="AQP11" s="2">
        <v>23929</v>
      </c>
      <c r="AQQ11" s="2">
        <v>0</v>
      </c>
      <c r="AQR11" s="2">
        <v>66611</v>
      </c>
      <c r="AQS11" s="2">
        <v>0</v>
      </c>
      <c r="AQT11" s="2">
        <v>0</v>
      </c>
      <c r="AQU11" s="2">
        <v>8284</v>
      </c>
      <c r="AQV11" s="2">
        <v>0</v>
      </c>
      <c r="AQW11" s="2">
        <v>1014</v>
      </c>
      <c r="AQX11" s="2">
        <v>2228</v>
      </c>
      <c r="AQY11" s="2">
        <v>0</v>
      </c>
      <c r="AQZ11" s="2">
        <v>0</v>
      </c>
      <c r="ARA11" s="2">
        <v>168929</v>
      </c>
      <c r="ARB11" s="2">
        <v>3953</v>
      </c>
      <c r="ARC11" s="2">
        <v>3722</v>
      </c>
      <c r="ARD11" s="2">
        <v>23255</v>
      </c>
      <c r="ARE11" s="2">
        <v>39672</v>
      </c>
      <c r="ARF11" s="2">
        <v>38285</v>
      </c>
      <c r="ARG11" s="2">
        <v>43999</v>
      </c>
      <c r="ARH11" s="2">
        <v>1374</v>
      </c>
      <c r="ARI11" s="2">
        <v>13339</v>
      </c>
      <c r="ARJ11" s="2">
        <v>28341</v>
      </c>
      <c r="ARK11" s="2">
        <v>33484</v>
      </c>
      <c r="ARL11" s="2">
        <v>10000</v>
      </c>
      <c r="ARM11" s="2">
        <v>6364</v>
      </c>
      <c r="ARN11" s="2">
        <v>1748</v>
      </c>
      <c r="ARO11" s="2">
        <v>42938</v>
      </c>
      <c r="ARP11" s="2">
        <v>37262</v>
      </c>
      <c r="ARQ11" s="2">
        <v>3172</v>
      </c>
      <c r="ARR11" s="2">
        <v>27753</v>
      </c>
      <c r="ARS11" s="2">
        <v>59182</v>
      </c>
      <c r="ART11" s="2">
        <v>26978</v>
      </c>
      <c r="ARU11" s="2">
        <v>4269</v>
      </c>
      <c r="ARV11" s="2">
        <v>16433</v>
      </c>
      <c r="ARW11" s="2">
        <v>0</v>
      </c>
      <c r="ARX11" s="2">
        <v>23261</v>
      </c>
      <c r="ARY11" s="2">
        <v>112419</v>
      </c>
      <c r="ARZ11" s="2">
        <v>26805</v>
      </c>
      <c r="ASA11" s="2">
        <v>8009</v>
      </c>
      <c r="ASB11" s="2">
        <v>27421</v>
      </c>
      <c r="ASC11" s="2">
        <v>13504</v>
      </c>
      <c r="ASD11" s="2">
        <v>30324</v>
      </c>
      <c r="ASE11" s="2" t="s">
        <v>5</v>
      </c>
      <c r="ASF11" s="2">
        <v>0</v>
      </c>
      <c r="ASG11" s="2">
        <v>77409</v>
      </c>
      <c r="ASH11" s="2">
        <v>0</v>
      </c>
      <c r="ASI11" s="2">
        <v>0</v>
      </c>
      <c r="ASJ11" s="2">
        <v>0</v>
      </c>
      <c r="ASK11" s="2">
        <v>69817</v>
      </c>
      <c r="ASL11" s="2">
        <v>84598</v>
      </c>
      <c r="ASM11" s="2">
        <v>7145</v>
      </c>
      <c r="ASN11" s="2">
        <v>0</v>
      </c>
      <c r="ASO11" s="2">
        <v>39357</v>
      </c>
      <c r="ASP11" s="2">
        <v>0</v>
      </c>
      <c r="ASQ11" s="2" t="s">
        <v>5</v>
      </c>
      <c r="ASR11" s="2">
        <v>282821</v>
      </c>
      <c r="ASS11" s="2" t="s">
        <v>5</v>
      </c>
      <c r="AST11" s="2">
        <v>11515</v>
      </c>
      <c r="ASU11" s="2">
        <v>18472</v>
      </c>
      <c r="ASV11" s="2">
        <v>0</v>
      </c>
      <c r="ASW11" s="2">
        <v>683</v>
      </c>
      <c r="ASX11" s="2">
        <v>634</v>
      </c>
      <c r="ASY11" s="2">
        <v>17219</v>
      </c>
      <c r="ASZ11" s="2">
        <v>7609</v>
      </c>
      <c r="ATA11" s="2">
        <v>11570</v>
      </c>
      <c r="ATB11" s="2">
        <v>730</v>
      </c>
      <c r="ATC11" s="2">
        <v>26403</v>
      </c>
      <c r="ATD11" s="2">
        <v>29213</v>
      </c>
      <c r="ATE11" s="2">
        <v>208814</v>
      </c>
      <c r="ATF11" s="2">
        <v>3029</v>
      </c>
      <c r="ATG11" s="2">
        <v>16250</v>
      </c>
      <c r="ATH11" s="2">
        <v>0</v>
      </c>
      <c r="ATI11" s="2">
        <v>4523</v>
      </c>
      <c r="ATJ11" s="2">
        <v>24980</v>
      </c>
      <c r="ATK11" s="2">
        <v>24443</v>
      </c>
      <c r="ATL11" s="2">
        <v>1621</v>
      </c>
      <c r="ATM11" s="2">
        <v>248742</v>
      </c>
      <c r="ATN11" s="2">
        <v>16772</v>
      </c>
      <c r="ATO11" s="2">
        <v>4418</v>
      </c>
      <c r="ATP11" s="2">
        <v>19682</v>
      </c>
      <c r="ATQ11" s="2">
        <v>30585</v>
      </c>
      <c r="ATR11" s="2">
        <v>7015</v>
      </c>
      <c r="ATS11" s="2">
        <v>5059</v>
      </c>
      <c r="ATT11" s="2">
        <v>16288</v>
      </c>
      <c r="ATU11" s="2">
        <v>1418</v>
      </c>
      <c r="ATV11" s="2">
        <v>3521</v>
      </c>
      <c r="ATW11" s="2">
        <v>4406</v>
      </c>
      <c r="ATX11" s="2">
        <v>71751</v>
      </c>
      <c r="ATY11" s="2">
        <v>15974</v>
      </c>
      <c r="ATZ11" s="2">
        <v>35470</v>
      </c>
      <c r="AUA11" s="2">
        <v>167768</v>
      </c>
      <c r="AUB11" s="2">
        <v>13715</v>
      </c>
      <c r="AUC11" s="2">
        <v>0</v>
      </c>
      <c r="AUD11" s="2">
        <v>52352</v>
      </c>
      <c r="AUE11" s="2">
        <v>17125</v>
      </c>
      <c r="AUF11" s="2">
        <v>29501</v>
      </c>
      <c r="AUG11" s="2">
        <v>8388</v>
      </c>
      <c r="AUH11" s="2">
        <v>22489</v>
      </c>
      <c r="AUI11" s="2">
        <v>0</v>
      </c>
      <c r="AUJ11" s="2">
        <v>49179</v>
      </c>
      <c r="AUK11" s="2">
        <v>19974</v>
      </c>
      <c r="AUL11" s="2">
        <v>0</v>
      </c>
      <c r="AUM11" s="2" t="s">
        <v>5</v>
      </c>
      <c r="AUN11" s="2">
        <v>85848</v>
      </c>
      <c r="AUO11" s="2">
        <v>21835</v>
      </c>
      <c r="AUP11" s="2">
        <v>20741</v>
      </c>
      <c r="AUQ11" s="2">
        <v>14445</v>
      </c>
      <c r="AUR11" s="2">
        <v>30341</v>
      </c>
      <c r="AUS11" s="2">
        <v>22980</v>
      </c>
      <c r="AUT11" s="2">
        <v>10791</v>
      </c>
      <c r="AUU11" s="2">
        <v>4459</v>
      </c>
      <c r="AUV11" s="2">
        <v>47053</v>
      </c>
      <c r="AUW11" s="2" t="s">
        <v>5</v>
      </c>
      <c r="AUX11" s="2">
        <v>8919</v>
      </c>
      <c r="AUY11" s="2">
        <v>691</v>
      </c>
      <c r="AUZ11" s="2">
        <v>6337</v>
      </c>
      <c r="AVA11" s="2">
        <v>11465</v>
      </c>
      <c r="AVB11" s="2">
        <v>41098</v>
      </c>
      <c r="AVC11" s="2">
        <v>14647</v>
      </c>
      <c r="AVD11" s="2">
        <v>22903</v>
      </c>
      <c r="AVE11" s="2">
        <v>10018</v>
      </c>
      <c r="AVF11" s="2">
        <v>96343</v>
      </c>
      <c r="AVG11" s="2">
        <v>4829</v>
      </c>
      <c r="AVH11" s="2">
        <v>4948</v>
      </c>
      <c r="AVI11" s="2">
        <v>12526</v>
      </c>
      <c r="AVJ11" s="2">
        <v>14852</v>
      </c>
      <c r="AVK11" s="2">
        <v>6428</v>
      </c>
      <c r="AVL11" s="2">
        <v>66980</v>
      </c>
      <c r="AVM11" s="2">
        <v>92647</v>
      </c>
      <c r="AVN11" s="2">
        <v>12128</v>
      </c>
      <c r="AVO11" s="2">
        <v>127887</v>
      </c>
      <c r="AVP11" s="2">
        <v>24002</v>
      </c>
      <c r="AVQ11" s="2">
        <v>24247</v>
      </c>
      <c r="AVR11" s="2">
        <v>0</v>
      </c>
      <c r="AVS11" s="2">
        <v>9186</v>
      </c>
      <c r="AVT11" s="2">
        <v>82998</v>
      </c>
      <c r="AVU11" s="2">
        <v>20190</v>
      </c>
      <c r="AVV11" s="2">
        <v>39242</v>
      </c>
      <c r="AVW11" s="2">
        <v>816</v>
      </c>
      <c r="AVX11" s="2">
        <v>5109</v>
      </c>
      <c r="AVY11" s="2">
        <v>16984</v>
      </c>
      <c r="AVZ11" s="2">
        <v>11922</v>
      </c>
      <c r="AWA11" s="2">
        <v>10059</v>
      </c>
      <c r="AWB11" s="2">
        <v>12092</v>
      </c>
      <c r="AWC11" s="2">
        <v>19947</v>
      </c>
      <c r="AWD11" s="2">
        <v>40888</v>
      </c>
      <c r="AWE11" s="2">
        <v>19036</v>
      </c>
      <c r="AWF11" s="2">
        <v>1620</v>
      </c>
      <c r="AWG11" s="2">
        <v>20339</v>
      </c>
      <c r="AWH11" s="2">
        <v>35700</v>
      </c>
      <c r="AWI11" s="2">
        <v>96148</v>
      </c>
      <c r="AWJ11" s="2">
        <v>11659</v>
      </c>
      <c r="AWK11" s="2">
        <v>18266</v>
      </c>
      <c r="AWL11" s="2">
        <v>2464</v>
      </c>
      <c r="AWM11" s="2">
        <v>13247</v>
      </c>
      <c r="AWN11" s="2">
        <v>51035</v>
      </c>
      <c r="AWO11" s="2">
        <v>15648</v>
      </c>
      <c r="AWP11" s="2">
        <v>783</v>
      </c>
      <c r="AWQ11" s="2">
        <v>6997</v>
      </c>
      <c r="AWR11" s="2">
        <v>0</v>
      </c>
      <c r="AWS11" s="2">
        <v>6811</v>
      </c>
      <c r="AWT11" s="2" t="s">
        <v>5</v>
      </c>
      <c r="AWU11" s="2">
        <v>18419</v>
      </c>
      <c r="AWV11" s="2">
        <v>56575</v>
      </c>
      <c r="AWW11" s="2">
        <v>14304</v>
      </c>
      <c r="AWX11" s="2">
        <v>9170</v>
      </c>
      <c r="AWY11" s="2">
        <v>56070</v>
      </c>
      <c r="AWZ11" s="2">
        <v>56895</v>
      </c>
      <c r="AXA11" s="2">
        <v>5904</v>
      </c>
      <c r="AXB11" s="2">
        <v>594</v>
      </c>
      <c r="AXC11" s="2">
        <v>3500</v>
      </c>
      <c r="AXD11" s="2">
        <v>4670</v>
      </c>
      <c r="AXE11" s="2">
        <v>0</v>
      </c>
      <c r="AXF11" s="2">
        <v>7645</v>
      </c>
      <c r="AXG11" s="2">
        <v>305387</v>
      </c>
      <c r="AXH11" s="2" t="s">
        <v>5</v>
      </c>
      <c r="AXI11" s="2">
        <v>65697</v>
      </c>
      <c r="AXJ11" s="2">
        <v>0</v>
      </c>
      <c r="AXK11" s="2">
        <v>4475</v>
      </c>
      <c r="AXL11" s="2">
        <v>12359</v>
      </c>
      <c r="AXM11" s="2">
        <v>27663</v>
      </c>
      <c r="AXN11" s="2">
        <v>45903</v>
      </c>
      <c r="AXO11" s="2">
        <v>10786</v>
      </c>
      <c r="AXP11" s="2">
        <v>1449</v>
      </c>
      <c r="AXQ11" s="2">
        <v>20098</v>
      </c>
      <c r="AXR11" s="2">
        <v>25469</v>
      </c>
      <c r="AXS11" s="2">
        <v>0</v>
      </c>
      <c r="AXT11" s="2">
        <v>17480</v>
      </c>
      <c r="AXU11" s="2">
        <v>33230</v>
      </c>
      <c r="AXV11" s="2">
        <v>2832</v>
      </c>
      <c r="AXW11" s="2">
        <v>99863</v>
      </c>
      <c r="AXX11" s="2">
        <v>59791</v>
      </c>
      <c r="AXY11" s="2">
        <v>2961</v>
      </c>
      <c r="AXZ11" s="2">
        <v>49125</v>
      </c>
      <c r="AYA11" s="2">
        <v>31404</v>
      </c>
      <c r="AYB11" s="2">
        <v>0</v>
      </c>
      <c r="AYC11" s="2">
        <v>225</v>
      </c>
      <c r="AYD11" s="2">
        <v>1803</v>
      </c>
      <c r="AYE11" s="2">
        <v>275015</v>
      </c>
      <c r="AYF11" s="2">
        <v>0</v>
      </c>
      <c r="AYG11" s="2">
        <v>126712</v>
      </c>
      <c r="AYH11" s="2">
        <v>78858</v>
      </c>
      <c r="AYI11" s="2">
        <v>56055</v>
      </c>
      <c r="AYJ11" s="2">
        <v>1322</v>
      </c>
      <c r="AYK11" s="2">
        <v>5508</v>
      </c>
      <c r="AYL11" s="2">
        <v>27222</v>
      </c>
      <c r="AYM11" s="2">
        <v>16862</v>
      </c>
      <c r="AYN11" s="2">
        <v>63059</v>
      </c>
      <c r="AYO11" s="2">
        <v>41917</v>
      </c>
      <c r="AYP11" s="2">
        <v>0</v>
      </c>
      <c r="AYQ11" s="2">
        <v>16997</v>
      </c>
      <c r="AYR11" s="2">
        <v>36151</v>
      </c>
      <c r="AYS11" s="2">
        <v>12110</v>
      </c>
      <c r="AYT11" s="2">
        <v>91527</v>
      </c>
      <c r="AYU11" s="2">
        <v>145757</v>
      </c>
      <c r="AYV11" s="2">
        <v>167571</v>
      </c>
      <c r="AYW11" s="2">
        <v>128229</v>
      </c>
      <c r="AYX11" s="2">
        <v>191233</v>
      </c>
      <c r="AYY11" s="2">
        <v>17842</v>
      </c>
      <c r="AYZ11" s="2">
        <v>56429</v>
      </c>
      <c r="AZA11" s="2">
        <v>43386</v>
      </c>
      <c r="AZB11" s="2">
        <v>15155</v>
      </c>
      <c r="AZC11" s="2">
        <v>0</v>
      </c>
      <c r="AZD11" s="2">
        <v>2796</v>
      </c>
      <c r="AZE11" s="2">
        <v>388625</v>
      </c>
      <c r="AZF11" s="2">
        <v>138062</v>
      </c>
      <c r="AZG11" s="2">
        <v>72900</v>
      </c>
      <c r="AZH11" s="2">
        <v>1715377</v>
      </c>
      <c r="AZI11" s="2">
        <v>48711</v>
      </c>
      <c r="AZJ11" s="2">
        <v>156409</v>
      </c>
      <c r="AZK11" s="2">
        <v>68357</v>
      </c>
      <c r="AZL11" s="2">
        <v>40184</v>
      </c>
      <c r="AZM11" s="2">
        <v>45788</v>
      </c>
      <c r="AZN11" s="2">
        <v>18367</v>
      </c>
      <c r="AZO11" s="2" t="s">
        <v>5</v>
      </c>
      <c r="AZP11" s="2">
        <v>459138</v>
      </c>
      <c r="AZQ11" s="2">
        <v>0</v>
      </c>
      <c r="AZR11" s="2">
        <v>30867</v>
      </c>
      <c r="AZS11" s="2">
        <v>10031</v>
      </c>
      <c r="AZT11" s="2">
        <v>73789</v>
      </c>
      <c r="AZU11" s="2">
        <v>33345</v>
      </c>
      <c r="AZV11" s="2">
        <v>1039503</v>
      </c>
      <c r="AZW11" s="2">
        <v>39962</v>
      </c>
      <c r="AZX11" s="2">
        <v>54973</v>
      </c>
      <c r="AZY11" s="2">
        <v>0</v>
      </c>
      <c r="AZZ11" s="2">
        <v>552040</v>
      </c>
      <c r="BAA11" s="2">
        <v>1926</v>
      </c>
      <c r="BAB11" s="2">
        <v>36587</v>
      </c>
      <c r="BAC11" s="2">
        <v>0</v>
      </c>
      <c r="BAD11" s="2">
        <v>41877</v>
      </c>
      <c r="BAE11" s="2">
        <v>0</v>
      </c>
      <c r="BAF11" s="2">
        <v>1421921</v>
      </c>
      <c r="BAG11" s="2">
        <v>24700</v>
      </c>
      <c r="BAH11" s="2">
        <v>209950</v>
      </c>
      <c r="BAI11" s="2">
        <v>0</v>
      </c>
      <c r="BAJ11" s="2">
        <v>32191</v>
      </c>
      <c r="BAK11" s="2">
        <v>5112</v>
      </c>
      <c r="BAL11" s="2">
        <v>18639</v>
      </c>
      <c r="BAM11" s="2">
        <v>1678</v>
      </c>
      <c r="BAN11" s="2">
        <v>58396</v>
      </c>
      <c r="BAO11" s="2">
        <v>130149</v>
      </c>
      <c r="BAP11" s="2">
        <v>10768</v>
      </c>
      <c r="BAQ11" s="2">
        <v>8011</v>
      </c>
      <c r="BAR11" s="2">
        <v>24021</v>
      </c>
      <c r="BAS11" s="2">
        <v>956</v>
      </c>
      <c r="BAT11" s="2">
        <v>58088</v>
      </c>
      <c r="BAU11" s="2">
        <v>45255</v>
      </c>
      <c r="BAV11" s="2">
        <v>57491</v>
      </c>
      <c r="BAW11" s="2">
        <v>30990</v>
      </c>
      <c r="BAX11" s="2">
        <v>22697</v>
      </c>
      <c r="BAY11" s="2">
        <v>6493</v>
      </c>
      <c r="BAZ11" s="2">
        <v>39060</v>
      </c>
      <c r="BBA11" s="2">
        <v>38591</v>
      </c>
      <c r="BBB11" s="2">
        <v>46941</v>
      </c>
      <c r="BBC11" s="2">
        <v>23571</v>
      </c>
      <c r="BBD11" s="2">
        <v>4539</v>
      </c>
      <c r="BBE11" s="2">
        <v>58928</v>
      </c>
      <c r="BBF11" s="2">
        <v>61654</v>
      </c>
      <c r="BBG11" s="2">
        <v>20016</v>
      </c>
      <c r="BBH11" s="2">
        <v>20208</v>
      </c>
      <c r="BBI11" s="2">
        <v>6170</v>
      </c>
      <c r="BBJ11" s="2">
        <v>125374</v>
      </c>
      <c r="BBK11" s="2">
        <v>24593</v>
      </c>
      <c r="BBL11" s="2">
        <v>10721</v>
      </c>
      <c r="BBM11" s="2">
        <v>3611</v>
      </c>
      <c r="BBN11" s="2">
        <v>0</v>
      </c>
      <c r="BBO11" s="2">
        <v>0</v>
      </c>
      <c r="BBP11" s="2">
        <v>58535</v>
      </c>
      <c r="BBQ11" s="2">
        <v>51337</v>
      </c>
      <c r="BBR11" s="2">
        <v>200</v>
      </c>
      <c r="BBS11" s="2">
        <v>36590</v>
      </c>
      <c r="BBT11" s="2">
        <v>98467</v>
      </c>
      <c r="BBU11" s="2">
        <v>4177</v>
      </c>
      <c r="BBV11" s="2">
        <v>11766</v>
      </c>
      <c r="BBW11" s="2">
        <v>31214</v>
      </c>
      <c r="BBX11" s="2">
        <v>0</v>
      </c>
      <c r="BBY11" s="2">
        <v>21075</v>
      </c>
      <c r="BBZ11" s="2">
        <v>0</v>
      </c>
      <c r="BCA11" s="2">
        <v>0</v>
      </c>
      <c r="BCB11" s="2">
        <v>11455</v>
      </c>
      <c r="BCC11" s="2">
        <v>1157</v>
      </c>
      <c r="BCD11" s="2">
        <v>30613</v>
      </c>
      <c r="BCE11" s="2">
        <v>89634</v>
      </c>
      <c r="BCF11" s="2">
        <v>91811</v>
      </c>
      <c r="BCG11" s="2">
        <v>22951</v>
      </c>
      <c r="BCH11" s="2">
        <v>34090</v>
      </c>
      <c r="BCI11" s="2">
        <v>15477</v>
      </c>
      <c r="BCJ11" s="2">
        <v>3107</v>
      </c>
      <c r="BCK11" s="2">
        <v>0</v>
      </c>
      <c r="BCL11" s="2">
        <v>0</v>
      </c>
      <c r="BCM11" s="2">
        <v>68820</v>
      </c>
      <c r="BCN11" s="2">
        <v>171</v>
      </c>
      <c r="BCO11" s="2">
        <v>2344</v>
      </c>
      <c r="BCP11" s="2">
        <v>0</v>
      </c>
      <c r="BCQ11" s="2">
        <v>63056</v>
      </c>
      <c r="BCR11" s="2">
        <v>161432</v>
      </c>
      <c r="BCS11" s="2">
        <v>1110</v>
      </c>
      <c r="BCT11" s="2">
        <v>1394</v>
      </c>
      <c r="BCU11" s="2">
        <v>711</v>
      </c>
      <c r="BCV11" s="2">
        <v>22874</v>
      </c>
      <c r="BCW11" s="2">
        <v>0</v>
      </c>
      <c r="BCX11" s="2">
        <v>19277</v>
      </c>
      <c r="BCY11" s="2">
        <v>1324</v>
      </c>
      <c r="BCZ11" s="2">
        <v>106537</v>
      </c>
      <c r="BDA11" s="2">
        <v>72426</v>
      </c>
      <c r="BDB11" s="2">
        <v>5259</v>
      </c>
      <c r="BDC11" s="2">
        <v>68604</v>
      </c>
      <c r="BDD11" s="2">
        <v>2034</v>
      </c>
      <c r="BDE11" s="2">
        <v>42660</v>
      </c>
      <c r="BDF11" s="2">
        <v>21562</v>
      </c>
      <c r="BDG11" s="2">
        <v>592</v>
      </c>
      <c r="BDH11" s="2">
        <v>325930</v>
      </c>
      <c r="BDI11" s="2">
        <v>24631</v>
      </c>
      <c r="BDJ11" s="2">
        <v>3803</v>
      </c>
      <c r="BDK11" s="2">
        <v>12753</v>
      </c>
      <c r="BDL11" s="2">
        <v>7185</v>
      </c>
      <c r="BDM11" s="2">
        <v>0</v>
      </c>
      <c r="BDN11" s="2">
        <v>473</v>
      </c>
      <c r="BDO11" s="2">
        <v>0</v>
      </c>
      <c r="BDP11" s="2">
        <v>0</v>
      </c>
      <c r="BDQ11" s="2">
        <v>20292</v>
      </c>
      <c r="BDR11" s="2">
        <v>55603</v>
      </c>
      <c r="BDS11" s="2">
        <v>5945</v>
      </c>
      <c r="BDT11" s="2">
        <v>8954</v>
      </c>
      <c r="BDU11" s="2">
        <v>0</v>
      </c>
      <c r="BDV11" s="2">
        <v>22024</v>
      </c>
      <c r="BDW11" s="2">
        <v>28657</v>
      </c>
      <c r="BDX11" s="2">
        <v>44238</v>
      </c>
      <c r="BDY11" s="2">
        <v>17955</v>
      </c>
      <c r="BDZ11" s="2">
        <v>11479</v>
      </c>
      <c r="BEA11" s="2">
        <v>19520</v>
      </c>
      <c r="BEB11" s="2">
        <v>13048</v>
      </c>
      <c r="BEC11" s="2">
        <v>2004</v>
      </c>
      <c r="BED11" s="2">
        <v>77235</v>
      </c>
      <c r="BEE11" s="2">
        <v>40841</v>
      </c>
      <c r="BEF11" s="2">
        <v>11558</v>
      </c>
      <c r="BEG11" s="2">
        <v>11186</v>
      </c>
      <c r="BEH11" s="2">
        <v>0</v>
      </c>
      <c r="BEI11" s="2">
        <v>2150</v>
      </c>
      <c r="BEJ11" s="2">
        <v>7340</v>
      </c>
      <c r="BEK11" s="2">
        <v>25698</v>
      </c>
      <c r="BEL11" s="2">
        <v>23807</v>
      </c>
      <c r="BEM11" s="2">
        <v>13864</v>
      </c>
      <c r="BEN11" s="2">
        <v>2787</v>
      </c>
      <c r="BEO11" s="2">
        <v>0</v>
      </c>
      <c r="BEP11" s="2">
        <v>42918</v>
      </c>
      <c r="BEQ11" s="2">
        <v>0</v>
      </c>
      <c r="BER11" s="2">
        <v>69506</v>
      </c>
      <c r="BES11" s="2">
        <v>0</v>
      </c>
      <c r="BET11" s="2">
        <v>0</v>
      </c>
      <c r="BEU11" s="2">
        <v>3782</v>
      </c>
      <c r="BEV11" s="2">
        <v>12342</v>
      </c>
      <c r="BEW11" s="2">
        <v>21838</v>
      </c>
      <c r="BEX11" s="2">
        <v>14853</v>
      </c>
      <c r="BEY11" s="2">
        <v>259142</v>
      </c>
      <c r="BEZ11" s="2">
        <v>22994</v>
      </c>
      <c r="BFA11" s="2">
        <v>13744</v>
      </c>
      <c r="BFB11" s="2">
        <v>11432</v>
      </c>
      <c r="BFC11" s="2">
        <v>0</v>
      </c>
      <c r="BFD11" s="2">
        <v>15299</v>
      </c>
      <c r="BFE11" s="2">
        <v>32094</v>
      </c>
      <c r="BFF11" s="2">
        <v>0</v>
      </c>
      <c r="BFG11" s="2">
        <v>388802</v>
      </c>
      <c r="BFH11" s="2">
        <v>5953</v>
      </c>
      <c r="BFI11" s="2">
        <v>175839</v>
      </c>
      <c r="BFJ11" s="2">
        <v>59674</v>
      </c>
      <c r="BFK11" s="2">
        <v>94</v>
      </c>
      <c r="BFL11" s="2">
        <v>6681</v>
      </c>
      <c r="BFM11" s="2">
        <v>1005</v>
      </c>
      <c r="BFN11" s="2">
        <v>21738</v>
      </c>
      <c r="BFO11" s="2">
        <v>0</v>
      </c>
      <c r="BFP11" s="2">
        <v>0</v>
      </c>
      <c r="BFQ11" s="2">
        <v>8667</v>
      </c>
      <c r="BFR11" s="2">
        <v>1940</v>
      </c>
      <c r="BFS11" s="2">
        <v>18981</v>
      </c>
      <c r="BFT11" s="2">
        <v>134776</v>
      </c>
      <c r="BFU11" s="2">
        <v>400</v>
      </c>
      <c r="BFV11" s="2">
        <v>16088</v>
      </c>
      <c r="BFW11" s="2">
        <v>0</v>
      </c>
      <c r="BFX11" s="2">
        <v>271730</v>
      </c>
      <c r="BFY11" s="2">
        <v>4951</v>
      </c>
      <c r="BFZ11" s="2">
        <v>7121</v>
      </c>
      <c r="BGA11" s="2">
        <v>4194</v>
      </c>
      <c r="BGB11" s="2">
        <v>55603</v>
      </c>
      <c r="BGC11" s="2">
        <v>0</v>
      </c>
      <c r="BGD11" s="2">
        <v>31</v>
      </c>
      <c r="BGE11" s="2">
        <v>44212</v>
      </c>
      <c r="BGF11" s="2">
        <v>17046</v>
      </c>
      <c r="BGG11" s="2">
        <v>54947</v>
      </c>
      <c r="BGH11" s="2">
        <v>31944</v>
      </c>
      <c r="BGI11" s="2">
        <v>0</v>
      </c>
      <c r="BGJ11" s="2">
        <v>2379</v>
      </c>
      <c r="BGK11" s="2">
        <v>153</v>
      </c>
      <c r="BGL11" s="2">
        <v>3837</v>
      </c>
      <c r="BGM11" s="2">
        <v>15819</v>
      </c>
      <c r="BGN11" s="2">
        <v>8372</v>
      </c>
      <c r="BGO11" s="2">
        <v>8505</v>
      </c>
      <c r="BGP11" s="2">
        <v>27638</v>
      </c>
      <c r="BGQ11" s="2">
        <v>1287</v>
      </c>
      <c r="BGR11" s="2">
        <v>82077</v>
      </c>
      <c r="BGS11" s="2">
        <v>18003</v>
      </c>
      <c r="BGT11" s="2">
        <v>1835</v>
      </c>
      <c r="BGU11" s="2">
        <v>5642</v>
      </c>
      <c r="BGV11" s="2">
        <v>12420</v>
      </c>
      <c r="BGW11" s="2">
        <v>39959</v>
      </c>
      <c r="BGX11" s="2">
        <v>0</v>
      </c>
      <c r="BGY11" s="2">
        <v>97577</v>
      </c>
      <c r="BGZ11" s="2">
        <v>71061</v>
      </c>
      <c r="BHA11" s="2">
        <v>19631</v>
      </c>
      <c r="BHB11" s="2">
        <v>17133</v>
      </c>
      <c r="BHC11" s="2">
        <v>6317</v>
      </c>
      <c r="BHD11" s="2">
        <v>5670</v>
      </c>
      <c r="BHE11" s="2">
        <v>11691</v>
      </c>
      <c r="BHF11" s="2">
        <v>16673</v>
      </c>
      <c r="BHG11" s="2">
        <v>35205</v>
      </c>
      <c r="BHH11" s="2">
        <v>51318</v>
      </c>
      <c r="BHI11" s="2">
        <v>20482</v>
      </c>
      <c r="BHJ11" s="2">
        <v>1776</v>
      </c>
      <c r="BHK11" s="2">
        <v>0</v>
      </c>
      <c r="BHL11" s="2">
        <v>2754</v>
      </c>
      <c r="BHM11" s="2">
        <v>5077</v>
      </c>
      <c r="BHN11" s="2">
        <v>23703</v>
      </c>
      <c r="BHO11" s="2">
        <v>10128</v>
      </c>
      <c r="BHP11" s="2">
        <v>2711</v>
      </c>
      <c r="BHQ11" s="2">
        <v>11401</v>
      </c>
      <c r="BHR11" s="2">
        <v>56057</v>
      </c>
      <c r="BHS11" s="2">
        <v>29381</v>
      </c>
      <c r="BHT11" s="2">
        <v>16915</v>
      </c>
      <c r="BHU11" s="2">
        <v>3009</v>
      </c>
      <c r="BHV11" s="2">
        <v>26872</v>
      </c>
      <c r="BHW11" s="2">
        <v>29656</v>
      </c>
      <c r="BHX11" s="2">
        <v>21879</v>
      </c>
      <c r="BHY11" s="2">
        <v>12262</v>
      </c>
      <c r="BHZ11" s="2">
        <v>0</v>
      </c>
      <c r="BIA11" s="2">
        <v>11137</v>
      </c>
      <c r="BIB11" s="2">
        <v>15765</v>
      </c>
      <c r="BIC11" s="2">
        <v>2601</v>
      </c>
      <c r="BID11" s="2">
        <v>2745</v>
      </c>
      <c r="BIE11" s="2">
        <v>24760</v>
      </c>
      <c r="BIF11" s="2">
        <v>9090</v>
      </c>
      <c r="BIG11" s="2">
        <v>101616</v>
      </c>
      <c r="BIH11" s="2">
        <v>13024</v>
      </c>
      <c r="BII11" s="2">
        <v>9253</v>
      </c>
      <c r="BIJ11" s="2">
        <v>18691</v>
      </c>
      <c r="BIK11" s="2">
        <v>54629</v>
      </c>
      <c r="BIL11" s="2">
        <v>0</v>
      </c>
      <c r="BIM11" s="2">
        <v>0</v>
      </c>
      <c r="BIN11" s="2">
        <v>5221</v>
      </c>
      <c r="BIO11" s="2">
        <v>30413</v>
      </c>
      <c r="BIP11" s="2">
        <v>14298</v>
      </c>
      <c r="BIQ11" s="2">
        <v>1255</v>
      </c>
      <c r="BIR11" s="2">
        <v>6142</v>
      </c>
      <c r="BIS11" s="2">
        <v>3753</v>
      </c>
      <c r="BIT11" s="2">
        <v>26000</v>
      </c>
      <c r="BIU11" s="2">
        <v>0</v>
      </c>
      <c r="BIV11" s="2">
        <v>131053</v>
      </c>
      <c r="BIW11" s="2">
        <v>10069</v>
      </c>
      <c r="BIX11" s="2">
        <v>9597</v>
      </c>
      <c r="BIY11" s="2">
        <v>8724</v>
      </c>
      <c r="BIZ11" s="2">
        <v>0</v>
      </c>
      <c r="BJA11" s="2">
        <v>11840</v>
      </c>
      <c r="BJB11" s="2">
        <v>3840</v>
      </c>
      <c r="BJC11" s="2">
        <v>16639</v>
      </c>
      <c r="BJD11" s="2">
        <v>13655</v>
      </c>
      <c r="BJE11" s="2">
        <v>11460</v>
      </c>
      <c r="BJF11" s="2">
        <v>57973</v>
      </c>
      <c r="BJG11" s="2">
        <v>32691</v>
      </c>
      <c r="BJH11" s="2">
        <v>0</v>
      </c>
      <c r="BJI11" s="2">
        <v>26991</v>
      </c>
      <c r="BJJ11" s="2">
        <v>21006</v>
      </c>
      <c r="BJK11" s="2">
        <v>0</v>
      </c>
      <c r="BJL11" s="2">
        <v>13668</v>
      </c>
      <c r="BJM11" s="2">
        <v>0</v>
      </c>
      <c r="BJN11" s="2">
        <v>3170</v>
      </c>
      <c r="BJO11" s="2">
        <v>0</v>
      </c>
      <c r="BJP11" s="2">
        <v>4635</v>
      </c>
      <c r="BJQ11" s="2">
        <v>2736</v>
      </c>
      <c r="BJR11" s="2">
        <v>0</v>
      </c>
      <c r="BJS11" s="2">
        <v>48148</v>
      </c>
      <c r="BJT11" s="2">
        <v>32102</v>
      </c>
      <c r="BJU11" s="2">
        <v>0</v>
      </c>
      <c r="BJV11" s="2">
        <v>92977</v>
      </c>
      <c r="BJW11" s="2">
        <v>32841</v>
      </c>
      <c r="BJX11" s="2">
        <v>992</v>
      </c>
      <c r="BJY11" s="2">
        <v>3227</v>
      </c>
      <c r="BJZ11" s="2">
        <v>12077</v>
      </c>
      <c r="BKA11" s="2">
        <v>13853</v>
      </c>
      <c r="BKB11" s="2">
        <v>25882</v>
      </c>
      <c r="BKC11" s="2">
        <v>167044</v>
      </c>
      <c r="BKD11" s="2">
        <v>242772</v>
      </c>
      <c r="BKE11" s="2">
        <v>12244</v>
      </c>
      <c r="BKF11" s="2">
        <v>29130</v>
      </c>
      <c r="BKG11" s="2">
        <v>11035</v>
      </c>
      <c r="BKH11" s="2">
        <v>2674</v>
      </c>
      <c r="BKI11" s="2">
        <v>46462</v>
      </c>
      <c r="BKJ11" s="2">
        <v>11383</v>
      </c>
      <c r="BKK11" s="2">
        <v>6539</v>
      </c>
      <c r="BKL11" s="2">
        <v>29282</v>
      </c>
      <c r="BKM11" s="2">
        <v>13004</v>
      </c>
      <c r="BKN11" s="2">
        <v>14485</v>
      </c>
      <c r="BKO11" s="2">
        <v>51996</v>
      </c>
      <c r="BKP11" s="2">
        <v>84454</v>
      </c>
      <c r="BKQ11" s="2">
        <v>33393</v>
      </c>
      <c r="BKR11" s="2">
        <v>27007</v>
      </c>
      <c r="BKS11" s="2">
        <v>0</v>
      </c>
      <c r="BKT11" s="2">
        <v>0</v>
      </c>
      <c r="BKU11" s="2">
        <v>0</v>
      </c>
      <c r="BKV11" s="2">
        <v>47977</v>
      </c>
      <c r="BKW11" s="2">
        <v>1208</v>
      </c>
      <c r="BKX11" s="2">
        <v>18924</v>
      </c>
      <c r="BKY11" s="2">
        <v>0</v>
      </c>
      <c r="BKZ11" s="2">
        <v>21582</v>
      </c>
      <c r="BLA11" s="2">
        <v>19791</v>
      </c>
      <c r="BLB11" s="2">
        <v>31533</v>
      </c>
      <c r="BLC11" s="2">
        <v>46330</v>
      </c>
      <c r="BLD11" s="2">
        <v>0</v>
      </c>
      <c r="BLE11" s="2">
        <v>12151</v>
      </c>
      <c r="BLF11" s="2">
        <v>1083</v>
      </c>
      <c r="BLG11" s="2">
        <v>37765</v>
      </c>
      <c r="BLH11" s="2">
        <v>176340</v>
      </c>
      <c r="BLI11" s="2">
        <v>0</v>
      </c>
      <c r="BLJ11" s="2">
        <v>42201</v>
      </c>
      <c r="BLK11" s="2">
        <v>24974</v>
      </c>
      <c r="BLL11" s="2">
        <v>558128</v>
      </c>
      <c r="BLM11" s="2">
        <v>0</v>
      </c>
      <c r="BLN11" s="2">
        <v>5429</v>
      </c>
      <c r="BLO11" s="2">
        <v>64016</v>
      </c>
      <c r="BLP11" s="2">
        <v>8624</v>
      </c>
      <c r="BLQ11" s="2">
        <v>12145</v>
      </c>
      <c r="BLR11" s="2">
        <v>15618</v>
      </c>
      <c r="BLS11" s="2">
        <v>173630</v>
      </c>
      <c r="BLT11" s="2">
        <v>10587</v>
      </c>
      <c r="BLU11" s="2">
        <v>5694</v>
      </c>
      <c r="BLV11" s="2">
        <v>0</v>
      </c>
      <c r="BLW11" s="2">
        <v>35523</v>
      </c>
      <c r="BLX11" s="2">
        <v>20617</v>
      </c>
      <c r="BLY11" s="2">
        <v>6984</v>
      </c>
      <c r="BLZ11" s="2">
        <v>3042</v>
      </c>
      <c r="BMA11" s="2">
        <v>15230</v>
      </c>
      <c r="BMB11" s="2">
        <v>4632</v>
      </c>
      <c r="BMC11" s="2">
        <v>76069</v>
      </c>
      <c r="BMD11" s="2">
        <v>0</v>
      </c>
      <c r="BME11" s="2">
        <v>29894</v>
      </c>
      <c r="BMF11" s="2">
        <v>0</v>
      </c>
      <c r="BMG11" s="2">
        <v>18268</v>
      </c>
      <c r="BMH11" s="2">
        <v>30411</v>
      </c>
      <c r="BMI11" s="2">
        <v>113053</v>
      </c>
      <c r="BMJ11" s="2">
        <v>12964</v>
      </c>
      <c r="BMK11" s="2">
        <v>11445</v>
      </c>
      <c r="BML11" s="2">
        <v>77016</v>
      </c>
      <c r="BMM11" s="2">
        <v>16754</v>
      </c>
      <c r="BMN11" s="2">
        <v>0</v>
      </c>
      <c r="BMO11" s="2">
        <v>67410</v>
      </c>
      <c r="BMP11" s="2">
        <v>11126</v>
      </c>
      <c r="BMQ11" s="2">
        <v>31852</v>
      </c>
      <c r="BMR11" s="2">
        <v>89652</v>
      </c>
      <c r="BMS11" s="2">
        <v>13360</v>
      </c>
      <c r="BMT11" s="2">
        <v>0</v>
      </c>
      <c r="BMU11" s="2">
        <v>6051</v>
      </c>
      <c r="BMV11" s="2">
        <v>17586</v>
      </c>
      <c r="BMW11" s="2">
        <v>36915</v>
      </c>
      <c r="BMX11" s="2">
        <v>20709</v>
      </c>
      <c r="BMY11" s="2">
        <v>43693</v>
      </c>
      <c r="BMZ11" s="2">
        <v>7425</v>
      </c>
      <c r="BNA11" s="2">
        <v>0</v>
      </c>
      <c r="BNB11" s="2">
        <v>9292</v>
      </c>
      <c r="BNC11" s="2">
        <v>3469</v>
      </c>
      <c r="BND11" s="2">
        <v>22415</v>
      </c>
      <c r="BNE11" s="2">
        <v>295228</v>
      </c>
      <c r="BNF11" s="2" t="s">
        <v>5</v>
      </c>
      <c r="BNG11" s="2">
        <v>6767</v>
      </c>
      <c r="BNH11" s="2">
        <v>0</v>
      </c>
      <c r="BNI11" s="2">
        <v>80133</v>
      </c>
      <c r="BNJ11" s="2">
        <v>24256</v>
      </c>
      <c r="BNK11" s="2">
        <v>18553</v>
      </c>
      <c r="BNL11" s="2">
        <v>31293</v>
      </c>
      <c r="BNM11" s="2">
        <v>147467</v>
      </c>
      <c r="BNN11" s="2">
        <v>85942</v>
      </c>
      <c r="BNO11" s="2">
        <v>0</v>
      </c>
      <c r="BNP11" s="2">
        <v>828</v>
      </c>
      <c r="BNQ11" s="2">
        <v>24038</v>
      </c>
      <c r="BNR11" s="2">
        <v>1361</v>
      </c>
      <c r="BNS11" s="2">
        <v>270082</v>
      </c>
      <c r="BNT11" s="2">
        <v>36651</v>
      </c>
      <c r="BNU11" s="2">
        <v>12430</v>
      </c>
      <c r="BNV11" s="2">
        <v>43991</v>
      </c>
      <c r="BNW11" s="2">
        <v>4931</v>
      </c>
      <c r="BNX11" s="2">
        <v>1483</v>
      </c>
      <c r="BNY11" s="2">
        <v>426</v>
      </c>
      <c r="BNZ11" s="2">
        <v>1803</v>
      </c>
      <c r="BOA11" s="2">
        <v>11619</v>
      </c>
      <c r="BOB11" s="2">
        <v>2225</v>
      </c>
      <c r="BOC11" s="2">
        <v>31562</v>
      </c>
      <c r="BOD11" s="2">
        <v>45802</v>
      </c>
      <c r="BOE11" s="2">
        <v>164</v>
      </c>
      <c r="BOF11" s="2">
        <v>154</v>
      </c>
      <c r="BOG11" s="2">
        <v>34636</v>
      </c>
      <c r="BOH11" s="2">
        <v>57946</v>
      </c>
      <c r="BOI11" s="2">
        <v>11977</v>
      </c>
      <c r="BOJ11" s="2">
        <v>3498</v>
      </c>
      <c r="BOK11" s="2">
        <v>23920</v>
      </c>
      <c r="BOL11" s="2">
        <v>1365</v>
      </c>
      <c r="BOM11" s="2">
        <v>30027</v>
      </c>
      <c r="BON11" s="2">
        <v>10265</v>
      </c>
      <c r="BOO11" s="2">
        <v>8171</v>
      </c>
      <c r="BOP11" s="2">
        <v>30234</v>
      </c>
      <c r="BOQ11" s="2">
        <v>45116</v>
      </c>
      <c r="BOR11" s="2">
        <v>5499</v>
      </c>
      <c r="BOS11" s="2">
        <v>22322</v>
      </c>
      <c r="BOT11" s="2">
        <v>10166</v>
      </c>
      <c r="BOU11" s="2">
        <v>243560</v>
      </c>
      <c r="BOV11" s="2">
        <v>16872</v>
      </c>
      <c r="BOW11" s="2">
        <v>91106</v>
      </c>
      <c r="BOX11" s="2">
        <v>0</v>
      </c>
      <c r="BOY11" s="2">
        <v>75123</v>
      </c>
      <c r="BOZ11" s="2">
        <v>730</v>
      </c>
      <c r="BPA11" s="2">
        <v>65137</v>
      </c>
      <c r="BPB11" s="2">
        <v>0</v>
      </c>
      <c r="BPC11" s="2">
        <v>11051</v>
      </c>
      <c r="BPD11" s="2">
        <v>10652</v>
      </c>
      <c r="BPE11" s="2">
        <v>34453</v>
      </c>
      <c r="BPF11" s="2">
        <v>9560</v>
      </c>
      <c r="BPG11" s="2">
        <v>0</v>
      </c>
      <c r="BPH11" s="2">
        <v>0</v>
      </c>
      <c r="BPI11" s="2">
        <v>124586</v>
      </c>
      <c r="BPJ11" s="2">
        <v>5649</v>
      </c>
      <c r="BPK11" s="2">
        <v>15717</v>
      </c>
      <c r="BPL11" s="2">
        <v>18918</v>
      </c>
      <c r="BPM11" s="2">
        <v>9288</v>
      </c>
      <c r="BPN11" s="2">
        <v>9526</v>
      </c>
      <c r="BPO11" s="2">
        <v>176</v>
      </c>
      <c r="BPP11" s="2">
        <v>2969</v>
      </c>
      <c r="BPQ11" s="2">
        <v>23203</v>
      </c>
      <c r="BPR11" s="2">
        <v>0</v>
      </c>
      <c r="BPS11" s="2">
        <v>1380</v>
      </c>
      <c r="BPT11" s="2">
        <v>8878</v>
      </c>
      <c r="BPU11" s="2">
        <v>24292</v>
      </c>
      <c r="BPV11" s="2">
        <v>354</v>
      </c>
      <c r="BPW11" s="2">
        <v>0</v>
      </c>
      <c r="BPX11" s="2">
        <v>0</v>
      </c>
      <c r="BPY11" s="2">
        <v>48009</v>
      </c>
      <c r="BPZ11" s="2">
        <v>1568</v>
      </c>
      <c r="BQA11" s="2">
        <v>5204</v>
      </c>
      <c r="BQB11" s="2">
        <v>57696</v>
      </c>
      <c r="BQC11" s="2">
        <v>5211</v>
      </c>
      <c r="BQD11" s="2">
        <v>122990</v>
      </c>
      <c r="BQE11" s="2">
        <v>125284</v>
      </c>
      <c r="BQF11" s="2">
        <v>1103</v>
      </c>
      <c r="BQG11" s="2">
        <v>10640</v>
      </c>
      <c r="BQH11" s="2">
        <v>32265</v>
      </c>
      <c r="BQI11" s="2">
        <v>1035</v>
      </c>
      <c r="BQJ11" s="2">
        <v>7420</v>
      </c>
      <c r="BQK11" s="2">
        <v>8618</v>
      </c>
      <c r="BQL11" s="2">
        <v>65767</v>
      </c>
      <c r="BQM11" s="2">
        <v>22783</v>
      </c>
      <c r="BQN11" s="2">
        <v>0</v>
      </c>
      <c r="BQO11" s="2" t="s">
        <v>5</v>
      </c>
      <c r="BQP11" s="2">
        <v>293332</v>
      </c>
      <c r="BQQ11" s="2">
        <v>34091</v>
      </c>
      <c r="BQR11" s="2">
        <v>110</v>
      </c>
      <c r="BQS11" s="2">
        <v>7732</v>
      </c>
      <c r="BQT11" s="2">
        <v>727</v>
      </c>
      <c r="BQU11" s="2">
        <v>0</v>
      </c>
      <c r="BQV11" s="2">
        <v>3049</v>
      </c>
      <c r="BQW11" s="2">
        <v>46696</v>
      </c>
      <c r="BQX11" s="2">
        <v>161059</v>
      </c>
      <c r="BQY11" s="2">
        <v>19263</v>
      </c>
      <c r="BQZ11" s="2">
        <v>112010</v>
      </c>
      <c r="BRA11" s="2">
        <v>2728</v>
      </c>
      <c r="BRB11" s="2">
        <v>256</v>
      </c>
      <c r="BRC11" s="2">
        <v>604</v>
      </c>
      <c r="BRD11" s="2">
        <v>21524</v>
      </c>
      <c r="BRE11" s="2">
        <v>40324</v>
      </c>
      <c r="BRF11" s="2">
        <v>4995</v>
      </c>
      <c r="BRG11" s="2">
        <v>7337</v>
      </c>
      <c r="BRH11" s="2">
        <v>13453</v>
      </c>
      <c r="BRI11" s="2">
        <v>20828</v>
      </c>
      <c r="BRJ11" s="2">
        <v>0</v>
      </c>
      <c r="BRK11" s="2">
        <v>2069</v>
      </c>
      <c r="BRL11" s="2">
        <v>17569</v>
      </c>
      <c r="BRM11" s="2">
        <v>9505</v>
      </c>
      <c r="BRN11" s="2">
        <v>14656</v>
      </c>
      <c r="BRO11" s="2">
        <v>1214</v>
      </c>
      <c r="BRP11" s="2">
        <v>8963</v>
      </c>
      <c r="BRQ11" s="2">
        <v>4370</v>
      </c>
      <c r="BRR11" s="2">
        <v>9159</v>
      </c>
      <c r="BRS11" s="2">
        <v>24742</v>
      </c>
      <c r="BRT11" s="2">
        <v>0</v>
      </c>
      <c r="BRU11" s="2">
        <v>35340</v>
      </c>
      <c r="BRV11" s="2">
        <v>9935</v>
      </c>
      <c r="BRW11" s="2">
        <v>8099</v>
      </c>
      <c r="BRX11" s="2">
        <v>14970</v>
      </c>
      <c r="BRY11" s="2">
        <v>2414</v>
      </c>
      <c r="BRZ11" s="2">
        <v>345</v>
      </c>
      <c r="BSA11" s="2">
        <v>3726</v>
      </c>
      <c r="BSB11" s="2">
        <v>10170</v>
      </c>
      <c r="BSC11" s="2">
        <v>0</v>
      </c>
      <c r="BSD11" s="2">
        <v>35948</v>
      </c>
      <c r="BSE11" s="2">
        <v>258018</v>
      </c>
      <c r="BSF11" s="2">
        <v>41604</v>
      </c>
      <c r="BSG11" s="2">
        <v>2566</v>
      </c>
      <c r="BSH11" s="2">
        <v>15151</v>
      </c>
      <c r="BSI11" s="2">
        <v>0</v>
      </c>
      <c r="BSJ11" s="2">
        <v>174828</v>
      </c>
      <c r="BSK11" s="2">
        <v>14395</v>
      </c>
      <c r="BSL11" s="2">
        <v>0</v>
      </c>
      <c r="BSM11" s="2">
        <v>0</v>
      </c>
      <c r="BSN11" s="2">
        <v>30423</v>
      </c>
      <c r="BSO11" s="2">
        <v>0</v>
      </c>
      <c r="BSP11" s="2">
        <v>11767</v>
      </c>
      <c r="BSQ11" s="2">
        <v>9093</v>
      </c>
      <c r="BSR11" s="2">
        <v>32517</v>
      </c>
      <c r="BSS11" s="2">
        <v>0</v>
      </c>
      <c r="BST11" s="2">
        <v>0</v>
      </c>
      <c r="BSU11" s="2">
        <v>1588</v>
      </c>
      <c r="BSV11" s="2">
        <v>50745</v>
      </c>
      <c r="BSW11" s="2">
        <v>8777</v>
      </c>
      <c r="BSX11" s="2">
        <v>53591</v>
      </c>
      <c r="BSY11" s="2">
        <v>0</v>
      </c>
      <c r="BSZ11" s="2">
        <v>3951</v>
      </c>
      <c r="BTA11" s="2">
        <v>236623</v>
      </c>
      <c r="BTB11" s="2">
        <v>0</v>
      </c>
      <c r="BTC11" s="2">
        <v>35467</v>
      </c>
      <c r="BTD11" s="2">
        <v>0</v>
      </c>
      <c r="BTE11" s="2">
        <v>0</v>
      </c>
      <c r="BTF11" s="2">
        <v>0</v>
      </c>
      <c r="BTG11" s="2">
        <v>24437</v>
      </c>
      <c r="BTH11" s="2">
        <v>5889</v>
      </c>
      <c r="BTI11" s="2">
        <v>85292</v>
      </c>
      <c r="BTJ11" s="2">
        <v>0</v>
      </c>
      <c r="BTK11" s="2">
        <v>0</v>
      </c>
      <c r="BTL11" s="2">
        <v>0</v>
      </c>
      <c r="BTM11" s="2">
        <v>26552</v>
      </c>
      <c r="BTN11" s="2">
        <v>0</v>
      </c>
      <c r="BTO11" s="2">
        <v>15445</v>
      </c>
      <c r="BTP11" s="2">
        <v>38017</v>
      </c>
      <c r="BTQ11" s="2">
        <v>0</v>
      </c>
      <c r="BTR11" s="2">
        <v>10898</v>
      </c>
      <c r="BTS11" s="2">
        <v>0</v>
      </c>
      <c r="BTT11" s="2">
        <v>9797</v>
      </c>
      <c r="BTU11" s="2">
        <v>1454</v>
      </c>
      <c r="BTV11" s="2">
        <v>0</v>
      </c>
      <c r="BTW11" s="2">
        <v>0</v>
      </c>
      <c r="BTX11" s="2">
        <v>659</v>
      </c>
      <c r="BTY11" s="2">
        <v>0</v>
      </c>
      <c r="BTZ11" s="2">
        <v>29744</v>
      </c>
      <c r="BUA11" s="2">
        <v>7589</v>
      </c>
      <c r="BUB11" s="2">
        <v>0</v>
      </c>
      <c r="BUC11" s="2">
        <v>22200</v>
      </c>
      <c r="BUD11" s="2">
        <v>7423</v>
      </c>
      <c r="BUE11" s="2">
        <v>10143</v>
      </c>
      <c r="BUF11" s="2">
        <v>3766</v>
      </c>
      <c r="BUG11" s="2">
        <v>3712</v>
      </c>
      <c r="BUH11" s="2">
        <v>0</v>
      </c>
      <c r="BUI11" s="2">
        <v>91133</v>
      </c>
      <c r="BUJ11" s="2">
        <v>22098</v>
      </c>
      <c r="BUK11" s="2">
        <v>427</v>
      </c>
      <c r="BUL11" s="2">
        <v>17665</v>
      </c>
      <c r="BUM11" s="2">
        <v>4890</v>
      </c>
      <c r="BUN11" s="2">
        <v>2373</v>
      </c>
      <c r="BUO11" s="2">
        <v>123421</v>
      </c>
      <c r="BUP11" s="2">
        <v>14229</v>
      </c>
      <c r="BUQ11" s="2">
        <v>14675</v>
      </c>
      <c r="BUR11" s="2">
        <v>197</v>
      </c>
      <c r="BUS11" s="2">
        <v>1133</v>
      </c>
      <c r="BUT11" s="2">
        <v>0</v>
      </c>
      <c r="BUU11" s="2">
        <v>11959</v>
      </c>
      <c r="BUV11" s="2">
        <v>868</v>
      </c>
      <c r="BUW11" s="2">
        <v>55068</v>
      </c>
      <c r="BUX11" s="2" t="s">
        <v>5</v>
      </c>
      <c r="BUY11" s="2">
        <v>2740</v>
      </c>
      <c r="BUZ11" s="2">
        <v>2153</v>
      </c>
      <c r="BVA11" s="2">
        <v>13551</v>
      </c>
      <c r="BVB11" s="2">
        <v>23272</v>
      </c>
      <c r="BVC11" s="2">
        <v>23914</v>
      </c>
      <c r="BVD11" s="2">
        <v>54935</v>
      </c>
      <c r="BVE11" s="2">
        <v>29793</v>
      </c>
      <c r="BVF11" s="2">
        <v>31312</v>
      </c>
      <c r="BVG11" s="2">
        <v>0</v>
      </c>
      <c r="BVH11" s="2">
        <v>2207</v>
      </c>
      <c r="BVI11" s="2">
        <v>347</v>
      </c>
      <c r="BVJ11" s="2">
        <v>49741</v>
      </c>
      <c r="BVK11" s="2">
        <v>0</v>
      </c>
      <c r="BVL11" s="2">
        <v>0</v>
      </c>
      <c r="BVM11" s="2">
        <v>0</v>
      </c>
      <c r="BVN11" s="2">
        <v>2136</v>
      </c>
      <c r="BVO11" s="2">
        <v>24771</v>
      </c>
      <c r="BVP11" s="2">
        <v>2798</v>
      </c>
      <c r="BVQ11" s="2">
        <v>1375</v>
      </c>
      <c r="BVR11" s="2">
        <v>11077</v>
      </c>
      <c r="BVS11" s="2">
        <v>0</v>
      </c>
      <c r="BVT11" s="2">
        <v>13204</v>
      </c>
      <c r="BVU11" s="2">
        <v>13543</v>
      </c>
      <c r="BVV11" s="2">
        <v>0</v>
      </c>
      <c r="BVW11" s="2">
        <v>0</v>
      </c>
      <c r="BVX11" s="2">
        <v>0</v>
      </c>
      <c r="BVY11" s="2">
        <v>111261</v>
      </c>
      <c r="BVZ11" s="2">
        <v>2995</v>
      </c>
      <c r="BWA11" s="2">
        <v>20331</v>
      </c>
      <c r="BWB11" s="2">
        <v>5592</v>
      </c>
      <c r="BWC11" s="2">
        <v>12168</v>
      </c>
      <c r="BWD11" s="2">
        <v>66447</v>
      </c>
      <c r="BWE11" s="2">
        <v>0</v>
      </c>
      <c r="BWF11" s="2">
        <v>2998</v>
      </c>
      <c r="BWG11" s="2">
        <v>6951</v>
      </c>
      <c r="BWH11" s="2">
        <v>0</v>
      </c>
      <c r="BWI11" s="2">
        <v>1249</v>
      </c>
      <c r="BWJ11" s="2">
        <v>31769</v>
      </c>
      <c r="BWK11" s="2">
        <v>0</v>
      </c>
      <c r="BWL11" s="2">
        <v>22948</v>
      </c>
      <c r="BWM11" s="2">
        <v>20564</v>
      </c>
      <c r="BWN11" s="2">
        <v>1450</v>
      </c>
      <c r="BWO11" s="2">
        <v>30655</v>
      </c>
      <c r="BWP11" s="2">
        <v>13537</v>
      </c>
      <c r="BWQ11" s="2">
        <v>0</v>
      </c>
      <c r="BWR11" s="2">
        <v>0</v>
      </c>
      <c r="BWS11" s="2">
        <v>22609</v>
      </c>
      <c r="BWT11" s="2">
        <v>3242</v>
      </c>
      <c r="BWU11" s="2">
        <v>7451</v>
      </c>
      <c r="BWV11" s="2">
        <v>0</v>
      </c>
      <c r="BWW11" s="2">
        <v>88613</v>
      </c>
      <c r="BWX11" s="2">
        <v>98607</v>
      </c>
      <c r="BWY11" s="2">
        <v>1422</v>
      </c>
      <c r="BWZ11" s="2">
        <v>40326</v>
      </c>
      <c r="BXA11" s="2">
        <v>57888</v>
      </c>
      <c r="BXB11" s="2">
        <v>240</v>
      </c>
      <c r="BXC11" s="2">
        <v>249359</v>
      </c>
      <c r="BXD11" s="2">
        <v>0</v>
      </c>
      <c r="BXE11" s="2">
        <v>15839</v>
      </c>
      <c r="BXF11" s="2">
        <v>7684</v>
      </c>
      <c r="BXG11" s="2">
        <v>421</v>
      </c>
      <c r="BXH11" s="2">
        <v>0</v>
      </c>
      <c r="BXI11" s="2">
        <v>0</v>
      </c>
      <c r="BXJ11" s="2">
        <v>0</v>
      </c>
      <c r="BXK11" s="2">
        <v>4951</v>
      </c>
      <c r="BXL11" s="2">
        <v>0</v>
      </c>
      <c r="BXM11" s="2">
        <v>0</v>
      </c>
      <c r="BXN11" s="2">
        <v>2734</v>
      </c>
      <c r="BXO11" s="2">
        <v>5806</v>
      </c>
      <c r="BXP11" s="2">
        <v>292</v>
      </c>
      <c r="BXQ11" s="2">
        <v>5941</v>
      </c>
      <c r="BXR11" s="2">
        <v>797</v>
      </c>
      <c r="BXS11" s="2">
        <v>42328</v>
      </c>
      <c r="BXT11" s="2">
        <v>362</v>
      </c>
      <c r="BXU11" s="2">
        <v>12313</v>
      </c>
      <c r="BXV11" s="2">
        <v>27828</v>
      </c>
      <c r="BXW11" s="2">
        <v>0</v>
      </c>
      <c r="BXX11" s="2">
        <v>30369</v>
      </c>
      <c r="BXY11" s="2">
        <v>13409</v>
      </c>
      <c r="BXZ11" s="2">
        <v>10635</v>
      </c>
      <c r="BYA11" s="2">
        <v>46156</v>
      </c>
      <c r="BYB11" s="2">
        <v>387097</v>
      </c>
      <c r="BYC11" s="2">
        <v>10077</v>
      </c>
      <c r="BYD11" s="2">
        <v>0</v>
      </c>
      <c r="BYE11" s="2">
        <v>0</v>
      </c>
      <c r="BYF11" s="2">
        <v>38599</v>
      </c>
      <c r="BYG11" s="2">
        <v>0</v>
      </c>
      <c r="BYH11" s="2">
        <v>19691</v>
      </c>
      <c r="BYI11" s="2">
        <v>2344</v>
      </c>
      <c r="BYJ11" s="2">
        <v>48072</v>
      </c>
      <c r="BYK11" s="2">
        <v>45999</v>
      </c>
      <c r="BYL11" s="2">
        <v>26255</v>
      </c>
      <c r="BYM11" s="2">
        <v>15866</v>
      </c>
      <c r="BYN11" s="2">
        <v>3002</v>
      </c>
      <c r="BYO11" s="2">
        <v>36829</v>
      </c>
      <c r="BYP11" s="2">
        <v>0</v>
      </c>
      <c r="BYQ11" s="2">
        <v>47815</v>
      </c>
      <c r="BYR11" s="2">
        <v>33960</v>
      </c>
      <c r="BYS11" s="2">
        <v>0</v>
      </c>
      <c r="BYT11" s="2">
        <v>9881</v>
      </c>
      <c r="BYU11" s="2">
        <v>13515</v>
      </c>
      <c r="BYV11" s="2">
        <v>1694</v>
      </c>
      <c r="BYW11" s="2">
        <v>0</v>
      </c>
      <c r="BYX11" s="2">
        <v>33378</v>
      </c>
      <c r="BYY11" s="2">
        <v>559</v>
      </c>
      <c r="BYZ11" s="2">
        <v>12878</v>
      </c>
      <c r="BZA11" s="2">
        <v>32833</v>
      </c>
      <c r="BZB11" s="2">
        <v>7264</v>
      </c>
      <c r="BZC11" s="2">
        <v>2504</v>
      </c>
      <c r="BZD11" s="2">
        <v>413892</v>
      </c>
      <c r="BZE11" s="2">
        <v>68321</v>
      </c>
      <c r="BZF11" s="2">
        <v>0</v>
      </c>
      <c r="BZG11" s="2">
        <v>22397</v>
      </c>
      <c r="BZH11" s="2">
        <v>53689</v>
      </c>
      <c r="BZI11" s="2">
        <v>26399</v>
      </c>
      <c r="BZJ11" s="2">
        <v>12684</v>
      </c>
      <c r="BZK11" s="2">
        <v>213863</v>
      </c>
      <c r="BZL11" s="2">
        <v>247</v>
      </c>
      <c r="BZM11" s="2">
        <v>29390</v>
      </c>
      <c r="BZN11" s="2">
        <v>0</v>
      </c>
      <c r="BZO11" s="2">
        <v>13981</v>
      </c>
      <c r="BZP11" s="2">
        <v>18798</v>
      </c>
      <c r="BZQ11" s="2">
        <v>21580</v>
      </c>
      <c r="BZR11" s="2">
        <v>0</v>
      </c>
      <c r="BZS11" s="2">
        <v>13511</v>
      </c>
      <c r="BZT11" s="2">
        <v>846</v>
      </c>
      <c r="BZU11" s="2">
        <v>149637</v>
      </c>
      <c r="BZV11" s="2">
        <v>1500</v>
      </c>
      <c r="BZW11" s="2">
        <v>5343</v>
      </c>
      <c r="BZX11" s="2">
        <v>80499</v>
      </c>
      <c r="BZY11" s="2">
        <v>14667</v>
      </c>
      <c r="BZZ11" s="2">
        <v>46577</v>
      </c>
      <c r="CAA11" s="2">
        <v>2264</v>
      </c>
      <c r="CAB11" s="2">
        <v>11872</v>
      </c>
      <c r="CAC11" s="2">
        <v>0</v>
      </c>
      <c r="CAD11" s="2">
        <v>30923</v>
      </c>
      <c r="CAE11" s="2">
        <v>23520</v>
      </c>
      <c r="CAF11" s="2">
        <v>86843</v>
      </c>
      <c r="CAG11" s="2">
        <v>33987</v>
      </c>
      <c r="CAH11" s="2">
        <v>17429</v>
      </c>
      <c r="CAI11" s="2">
        <v>12971</v>
      </c>
      <c r="CAJ11" s="2">
        <v>0</v>
      </c>
      <c r="CAK11" s="2">
        <v>13610</v>
      </c>
      <c r="CAL11" s="2">
        <v>12160</v>
      </c>
      <c r="CAM11" s="2">
        <v>37223</v>
      </c>
      <c r="CAN11" s="2">
        <v>601</v>
      </c>
      <c r="CAO11" s="2">
        <v>1639</v>
      </c>
      <c r="CAP11" s="2">
        <v>1344</v>
      </c>
      <c r="CAQ11" s="2">
        <v>2190</v>
      </c>
      <c r="CAR11" s="2">
        <v>1705</v>
      </c>
      <c r="CAS11" s="2">
        <v>3471</v>
      </c>
      <c r="CAT11" s="2">
        <v>11122</v>
      </c>
      <c r="CAU11" s="2">
        <v>0</v>
      </c>
      <c r="CAV11" s="2">
        <v>13028</v>
      </c>
      <c r="CAW11" s="2">
        <v>6304</v>
      </c>
      <c r="CAX11" s="2">
        <v>0</v>
      </c>
      <c r="CAY11" s="2">
        <v>17795</v>
      </c>
      <c r="CAZ11" s="2">
        <v>6105</v>
      </c>
      <c r="CBA11" s="2">
        <v>18189</v>
      </c>
      <c r="CBB11" s="2">
        <v>26956</v>
      </c>
      <c r="CBC11" s="2">
        <v>6936</v>
      </c>
      <c r="CBD11" s="2">
        <v>115053</v>
      </c>
      <c r="CBE11" s="2">
        <v>111268</v>
      </c>
      <c r="CBF11" s="2">
        <v>6042</v>
      </c>
      <c r="CBG11" s="2">
        <v>16551</v>
      </c>
      <c r="CBH11" s="2">
        <v>0</v>
      </c>
      <c r="CBI11" s="2">
        <v>159898</v>
      </c>
      <c r="CBJ11" s="2">
        <v>48178</v>
      </c>
      <c r="CBK11" s="2">
        <v>25104</v>
      </c>
      <c r="CBL11" s="2">
        <v>10500</v>
      </c>
      <c r="CBM11" s="2">
        <v>0</v>
      </c>
      <c r="CBN11" s="2">
        <v>48731</v>
      </c>
      <c r="CBO11" s="2">
        <v>20043</v>
      </c>
      <c r="CBP11" s="2">
        <v>958</v>
      </c>
      <c r="CBQ11" s="2">
        <v>523</v>
      </c>
      <c r="CBR11" s="2">
        <v>6795</v>
      </c>
      <c r="CBS11" s="2">
        <v>13573</v>
      </c>
      <c r="CBT11" s="2">
        <v>7628</v>
      </c>
      <c r="CBU11" s="2">
        <v>156</v>
      </c>
      <c r="CBV11" s="2">
        <v>19277</v>
      </c>
      <c r="CBW11" s="2">
        <v>19166</v>
      </c>
      <c r="CBX11" s="2">
        <v>0</v>
      </c>
      <c r="CBY11" s="2">
        <v>0</v>
      </c>
      <c r="CBZ11" s="2">
        <v>182</v>
      </c>
      <c r="CCA11" s="2">
        <v>3096</v>
      </c>
      <c r="CCB11" s="2">
        <v>19360</v>
      </c>
      <c r="CCC11" s="2">
        <v>8297</v>
      </c>
      <c r="CCD11" s="2">
        <v>273</v>
      </c>
      <c r="CCE11" s="2">
        <v>0</v>
      </c>
      <c r="CCF11" s="2">
        <v>4617</v>
      </c>
      <c r="CCG11" s="2">
        <v>16588</v>
      </c>
      <c r="CCH11" s="2">
        <v>777</v>
      </c>
      <c r="CCI11" s="2">
        <v>9706</v>
      </c>
      <c r="CCJ11" s="2">
        <v>460</v>
      </c>
      <c r="CCK11" s="2">
        <v>756</v>
      </c>
      <c r="CCL11" s="2">
        <v>3342</v>
      </c>
      <c r="CCM11" s="2">
        <v>43057</v>
      </c>
      <c r="CCN11" s="2">
        <v>1410</v>
      </c>
      <c r="CCO11" s="2">
        <v>5085</v>
      </c>
      <c r="CCP11" s="2">
        <v>9864</v>
      </c>
      <c r="CCQ11" s="2">
        <v>583</v>
      </c>
      <c r="CCR11" s="2">
        <v>56953</v>
      </c>
      <c r="CCS11" s="2">
        <v>1542</v>
      </c>
      <c r="CCT11" s="2">
        <v>10384</v>
      </c>
      <c r="CCU11" s="2">
        <v>800</v>
      </c>
      <c r="CCV11" s="2">
        <v>682</v>
      </c>
      <c r="CCW11" s="2">
        <v>0</v>
      </c>
      <c r="CCX11" s="2">
        <v>575</v>
      </c>
      <c r="CCY11" s="2">
        <v>0</v>
      </c>
      <c r="CCZ11" s="2">
        <v>8147</v>
      </c>
      <c r="CDA11" s="2">
        <v>89903</v>
      </c>
      <c r="CDB11" s="2">
        <v>22240</v>
      </c>
      <c r="CDC11" s="2">
        <v>5116</v>
      </c>
      <c r="CDD11" s="2">
        <v>17061</v>
      </c>
      <c r="CDE11" s="2">
        <v>10450</v>
      </c>
      <c r="CDF11" s="2">
        <v>1523</v>
      </c>
      <c r="CDG11" s="2">
        <v>12727</v>
      </c>
      <c r="CDH11" s="2">
        <v>9223</v>
      </c>
      <c r="CDI11" s="2">
        <v>4576</v>
      </c>
      <c r="CDJ11" s="2">
        <v>4710</v>
      </c>
      <c r="CDK11" s="2">
        <v>2315</v>
      </c>
      <c r="CDL11" s="2">
        <v>18458</v>
      </c>
      <c r="CDM11" s="2">
        <v>0</v>
      </c>
      <c r="CDN11" s="2">
        <v>0</v>
      </c>
      <c r="CDO11" s="2">
        <v>12296</v>
      </c>
      <c r="CDP11" s="2">
        <v>0</v>
      </c>
      <c r="CDQ11" s="2">
        <v>61553</v>
      </c>
      <c r="CDR11" s="2">
        <v>35723</v>
      </c>
      <c r="CDS11" s="2">
        <v>139889</v>
      </c>
      <c r="CDT11" s="2">
        <v>31704</v>
      </c>
      <c r="CDU11" s="2">
        <v>173693</v>
      </c>
      <c r="CDV11" s="2">
        <v>17410</v>
      </c>
      <c r="CDW11" s="2">
        <v>0</v>
      </c>
      <c r="CDX11" s="2">
        <v>0</v>
      </c>
      <c r="CDY11" s="2">
        <v>65</v>
      </c>
      <c r="CDZ11" s="2">
        <v>30</v>
      </c>
      <c r="CEA11" s="2">
        <v>1669</v>
      </c>
      <c r="CEB11" s="2">
        <v>11081</v>
      </c>
      <c r="CEC11" s="2">
        <v>2126</v>
      </c>
      <c r="CED11" s="2">
        <v>7265</v>
      </c>
      <c r="CEE11" s="2">
        <v>1109</v>
      </c>
      <c r="CEF11" s="2">
        <v>20222</v>
      </c>
      <c r="CEG11" s="2">
        <v>8065</v>
      </c>
      <c r="CEH11" s="2">
        <v>16468</v>
      </c>
      <c r="CEI11" s="2">
        <v>88400</v>
      </c>
      <c r="CEJ11" s="2">
        <v>48249</v>
      </c>
      <c r="CEK11" s="2">
        <v>15710</v>
      </c>
      <c r="CEL11" s="2">
        <v>476</v>
      </c>
      <c r="CEM11" s="2">
        <v>7354</v>
      </c>
      <c r="CEN11" s="2">
        <v>3564</v>
      </c>
      <c r="CEO11" s="2">
        <v>3627</v>
      </c>
      <c r="CEP11" s="2">
        <v>5224</v>
      </c>
      <c r="CEQ11" s="2">
        <v>18754</v>
      </c>
      <c r="CER11" s="2">
        <v>0</v>
      </c>
      <c r="CES11" s="2">
        <v>48348</v>
      </c>
      <c r="CET11" s="2">
        <v>1012</v>
      </c>
      <c r="CEU11" s="2">
        <v>6663</v>
      </c>
      <c r="CEV11" s="2">
        <v>30627</v>
      </c>
      <c r="CEW11" s="2">
        <v>7361</v>
      </c>
      <c r="CEX11" s="2">
        <v>17330</v>
      </c>
      <c r="CEY11" s="2">
        <v>0</v>
      </c>
      <c r="CEZ11" s="2">
        <v>0</v>
      </c>
      <c r="CFA11" s="2">
        <v>0</v>
      </c>
      <c r="CFB11" s="2">
        <v>310</v>
      </c>
      <c r="CFC11" s="2">
        <v>2837</v>
      </c>
      <c r="CFD11" s="2">
        <v>10045</v>
      </c>
      <c r="CFE11" s="2">
        <v>9627</v>
      </c>
      <c r="CFF11" s="2">
        <v>0</v>
      </c>
      <c r="CFG11" s="2">
        <v>600</v>
      </c>
      <c r="CFH11" s="2">
        <v>18603</v>
      </c>
      <c r="CFI11" s="2">
        <v>120</v>
      </c>
      <c r="CFJ11" s="2">
        <v>82106</v>
      </c>
      <c r="CFK11" s="2">
        <v>32292</v>
      </c>
      <c r="CFL11" s="2">
        <v>1548</v>
      </c>
      <c r="CFM11" s="2">
        <v>15652</v>
      </c>
      <c r="CFN11" s="2">
        <v>13079</v>
      </c>
      <c r="CFO11" s="2">
        <v>26636</v>
      </c>
      <c r="CFP11" s="2">
        <v>74958</v>
      </c>
      <c r="CFQ11" s="2">
        <v>700</v>
      </c>
      <c r="CFR11" s="2">
        <v>3362</v>
      </c>
      <c r="CFS11" s="2">
        <v>17304</v>
      </c>
      <c r="CFT11" s="2">
        <v>3204</v>
      </c>
      <c r="CFU11" s="2">
        <v>25798</v>
      </c>
      <c r="CFV11" s="2">
        <v>1776</v>
      </c>
      <c r="CFW11" s="2">
        <v>23879</v>
      </c>
      <c r="CFX11" s="2">
        <v>28662</v>
      </c>
      <c r="CFY11" s="2">
        <v>5505</v>
      </c>
      <c r="CFZ11" s="2">
        <v>18401</v>
      </c>
      <c r="CGA11" s="2">
        <v>10605</v>
      </c>
      <c r="CGB11" s="2">
        <v>9535</v>
      </c>
      <c r="CGC11" s="2">
        <v>34264</v>
      </c>
      <c r="CGD11" s="2">
        <v>9560</v>
      </c>
      <c r="CGE11" s="2">
        <v>12100</v>
      </c>
      <c r="CGF11" s="2">
        <v>0</v>
      </c>
      <c r="CGG11" s="2">
        <v>0</v>
      </c>
      <c r="CGH11" s="2">
        <v>235</v>
      </c>
      <c r="CGI11" s="2">
        <v>965</v>
      </c>
      <c r="CGJ11" s="2">
        <v>3042</v>
      </c>
      <c r="CGK11" s="2">
        <v>11822</v>
      </c>
      <c r="CGL11" s="2">
        <v>50416</v>
      </c>
      <c r="CGM11" s="2">
        <v>0</v>
      </c>
      <c r="CGN11" s="2">
        <v>511</v>
      </c>
      <c r="CGO11" s="2">
        <v>6341</v>
      </c>
      <c r="CGP11" s="2">
        <v>603</v>
      </c>
      <c r="CGQ11" s="2">
        <v>15709</v>
      </c>
      <c r="CGR11" s="2">
        <v>2641</v>
      </c>
      <c r="CGS11" s="2">
        <v>1322</v>
      </c>
      <c r="CGT11" s="2">
        <v>0</v>
      </c>
      <c r="CGU11" s="2">
        <v>0</v>
      </c>
      <c r="CGV11" s="2">
        <v>75614</v>
      </c>
      <c r="CGW11" s="2">
        <v>1287</v>
      </c>
      <c r="CGX11" s="2">
        <v>17476</v>
      </c>
      <c r="CGY11" s="2">
        <v>6706</v>
      </c>
      <c r="CGZ11" s="2">
        <v>9009</v>
      </c>
      <c r="CHA11" s="2">
        <v>3951</v>
      </c>
      <c r="CHB11" s="2">
        <v>2532</v>
      </c>
      <c r="CHC11" s="2">
        <v>0</v>
      </c>
      <c r="CHD11" s="2">
        <v>3198</v>
      </c>
      <c r="CHE11" s="2">
        <v>28055</v>
      </c>
      <c r="CHF11" s="2">
        <v>849</v>
      </c>
      <c r="CHG11" s="2">
        <v>1082</v>
      </c>
      <c r="CHH11" s="2">
        <v>4260</v>
      </c>
      <c r="CHI11" s="2">
        <v>14931</v>
      </c>
      <c r="CHJ11" s="2">
        <v>1529</v>
      </c>
      <c r="CHK11" s="2">
        <v>3121</v>
      </c>
      <c r="CHL11" s="2">
        <v>357</v>
      </c>
      <c r="CHM11" s="2">
        <v>667</v>
      </c>
      <c r="CHN11" s="2">
        <v>0</v>
      </c>
      <c r="CHO11" s="2">
        <v>7844</v>
      </c>
      <c r="CHP11" s="2">
        <v>6462</v>
      </c>
      <c r="CHQ11" s="2">
        <v>2205</v>
      </c>
      <c r="CHR11" s="2">
        <v>35226</v>
      </c>
      <c r="CHS11" s="2">
        <v>0</v>
      </c>
      <c r="CHT11" s="2">
        <v>12747</v>
      </c>
      <c r="CHU11" s="2">
        <v>67128</v>
      </c>
      <c r="CHV11" s="2">
        <v>111682</v>
      </c>
      <c r="CHW11" s="2">
        <v>7200</v>
      </c>
      <c r="CHX11" s="2">
        <v>888</v>
      </c>
      <c r="CHY11" s="2">
        <v>224155</v>
      </c>
      <c r="CHZ11" s="2">
        <v>0</v>
      </c>
      <c r="CIA11" s="2">
        <v>26146</v>
      </c>
      <c r="CIB11" s="2">
        <v>2898</v>
      </c>
      <c r="CIC11" s="2">
        <v>60</v>
      </c>
      <c r="CID11" s="2">
        <v>34664</v>
      </c>
      <c r="CIE11" s="2">
        <v>1769</v>
      </c>
      <c r="CIF11" s="2">
        <v>0</v>
      </c>
      <c r="CIG11" s="2">
        <v>1400</v>
      </c>
      <c r="CIH11" s="2">
        <v>15898</v>
      </c>
      <c r="CII11" s="2">
        <v>7688</v>
      </c>
      <c r="CIJ11" s="2">
        <v>0</v>
      </c>
      <c r="CIK11" s="2">
        <v>9507</v>
      </c>
      <c r="CIL11" s="2">
        <v>8829</v>
      </c>
      <c r="CIM11" s="2">
        <v>9700</v>
      </c>
      <c r="CIN11" s="2">
        <v>3109</v>
      </c>
      <c r="CIO11" s="2">
        <v>0</v>
      </c>
      <c r="CIP11" s="2">
        <v>45064</v>
      </c>
      <c r="CIQ11" s="2">
        <v>4152</v>
      </c>
      <c r="CIR11" s="2">
        <v>99223</v>
      </c>
      <c r="CIS11" s="2">
        <v>58740</v>
      </c>
      <c r="CIT11" s="2">
        <v>371</v>
      </c>
      <c r="CIU11" s="2">
        <v>0</v>
      </c>
      <c r="CIV11" s="2">
        <v>0</v>
      </c>
      <c r="CIW11" s="2">
        <v>0</v>
      </c>
      <c r="CIX11" s="2">
        <v>43662</v>
      </c>
      <c r="CIY11" s="2">
        <v>7479</v>
      </c>
      <c r="CIZ11" s="2">
        <v>2092</v>
      </c>
      <c r="CJA11" s="2">
        <v>42101</v>
      </c>
      <c r="CJB11" s="2">
        <v>11003</v>
      </c>
      <c r="CJC11" s="2">
        <v>51</v>
      </c>
      <c r="CJD11" s="2">
        <v>1537</v>
      </c>
      <c r="CJE11" s="2">
        <v>46245</v>
      </c>
      <c r="CJF11" s="2">
        <v>0</v>
      </c>
      <c r="CJG11" s="2">
        <v>4605</v>
      </c>
      <c r="CJH11" s="2">
        <v>20991</v>
      </c>
      <c r="CJI11" s="2">
        <v>0</v>
      </c>
      <c r="CJJ11" s="2">
        <v>26464</v>
      </c>
      <c r="CJK11" s="2">
        <v>730</v>
      </c>
      <c r="CJL11" s="2">
        <v>0</v>
      </c>
      <c r="CJM11" s="2">
        <v>0</v>
      </c>
      <c r="CJN11" s="2">
        <v>15755</v>
      </c>
      <c r="CJO11" s="2">
        <v>4140</v>
      </c>
      <c r="CJP11" s="2">
        <v>28952</v>
      </c>
      <c r="CJQ11" s="2">
        <v>8582</v>
      </c>
      <c r="CJR11" s="2">
        <v>0</v>
      </c>
      <c r="CJS11" s="2">
        <v>1841</v>
      </c>
      <c r="CJT11" s="2">
        <v>31459</v>
      </c>
      <c r="CJU11" s="2">
        <v>2281</v>
      </c>
      <c r="CJV11" s="2">
        <v>3978</v>
      </c>
      <c r="CJW11" s="2">
        <v>13004</v>
      </c>
      <c r="CJX11" s="2">
        <v>19346</v>
      </c>
      <c r="CJY11" s="2">
        <v>0</v>
      </c>
      <c r="CJZ11" s="2">
        <v>989</v>
      </c>
      <c r="CKA11" s="2">
        <v>1669</v>
      </c>
      <c r="CKB11" s="2">
        <v>17327</v>
      </c>
      <c r="CKC11" s="2">
        <v>0</v>
      </c>
      <c r="CKD11" s="2">
        <v>29307</v>
      </c>
      <c r="CKE11" s="2">
        <v>11375</v>
      </c>
      <c r="CKF11" s="2">
        <v>19780</v>
      </c>
      <c r="CKG11" s="2">
        <v>9570</v>
      </c>
      <c r="CKH11" s="2">
        <v>8174</v>
      </c>
      <c r="CKI11" s="2">
        <v>23170</v>
      </c>
      <c r="CKJ11" s="2">
        <v>9178</v>
      </c>
      <c r="CKK11" s="2">
        <v>37725</v>
      </c>
      <c r="CKL11" s="2">
        <v>1509</v>
      </c>
      <c r="CKM11" s="2">
        <v>11387</v>
      </c>
      <c r="CKN11" s="2">
        <v>0</v>
      </c>
      <c r="CKO11" s="2">
        <v>2953</v>
      </c>
      <c r="CKP11" s="2">
        <v>5232</v>
      </c>
      <c r="CKQ11" s="2">
        <v>0</v>
      </c>
      <c r="CKR11" s="2">
        <v>27540</v>
      </c>
      <c r="CKS11" s="2">
        <v>64059</v>
      </c>
      <c r="CKT11" s="2">
        <v>31355</v>
      </c>
      <c r="CKU11" s="2">
        <v>4206</v>
      </c>
      <c r="CKV11" s="2">
        <v>54145</v>
      </c>
      <c r="CKW11" s="2">
        <v>49683</v>
      </c>
      <c r="CKX11" s="2">
        <v>0</v>
      </c>
      <c r="CKY11" s="2">
        <v>0</v>
      </c>
      <c r="CKZ11" s="2">
        <v>178</v>
      </c>
      <c r="CLA11" s="2">
        <v>5791</v>
      </c>
      <c r="CLB11" s="2">
        <v>4682</v>
      </c>
      <c r="CLC11" s="2">
        <v>6263</v>
      </c>
      <c r="CLD11" s="2">
        <v>3723</v>
      </c>
      <c r="CLE11" s="2">
        <v>2775</v>
      </c>
      <c r="CLF11" s="2">
        <v>353</v>
      </c>
      <c r="CLG11" s="2">
        <v>8129</v>
      </c>
      <c r="CLH11" s="2">
        <v>513</v>
      </c>
      <c r="CLI11" s="2">
        <v>1701</v>
      </c>
      <c r="CLJ11" s="2">
        <v>9758</v>
      </c>
      <c r="CLK11" s="2">
        <v>44157</v>
      </c>
      <c r="CLL11" s="2">
        <v>714958</v>
      </c>
      <c r="CLM11" s="2">
        <v>8536</v>
      </c>
      <c r="CLN11" s="2">
        <v>8673</v>
      </c>
      <c r="CLO11" s="2">
        <v>0</v>
      </c>
      <c r="CLP11" s="2">
        <v>3360</v>
      </c>
      <c r="CLQ11" s="2">
        <v>30126</v>
      </c>
      <c r="CLR11" s="2">
        <v>0</v>
      </c>
      <c r="CLS11" s="2">
        <v>802</v>
      </c>
      <c r="CLT11" s="2">
        <v>13208</v>
      </c>
      <c r="CLU11" s="2">
        <v>44459</v>
      </c>
      <c r="CLV11" s="2">
        <v>166</v>
      </c>
      <c r="CLW11" s="2">
        <v>7787</v>
      </c>
      <c r="CLX11" s="2">
        <v>6376</v>
      </c>
      <c r="CLY11" s="2">
        <v>14588</v>
      </c>
      <c r="CLZ11" s="2">
        <v>19284</v>
      </c>
      <c r="CMA11" s="2">
        <v>1884</v>
      </c>
      <c r="CMB11" s="2">
        <v>2802</v>
      </c>
      <c r="CMC11" s="2" t="s">
        <v>5</v>
      </c>
      <c r="CMD11" s="2">
        <v>5314</v>
      </c>
      <c r="CME11" s="2">
        <v>14749</v>
      </c>
      <c r="CMF11" s="2">
        <v>0</v>
      </c>
      <c r="CMG11" s="2">
        <v>1326530</v>
      </c>
      <c r="CMH11" s="2">
        <v>18336</v>
      </c>
      <c r="CMI11" s="2">
        <v>19784</v>
      </c>
      <c r="CMJ11" s="2">
        <v>6784</v>
      </c>
      <c r="CMK11" s="2">
        <v>874</v>
      </c>
      <c r="CML11" s="2">
        <v>8938</v>
      </c>
      <c r="CMM11" s="2">
        <v>29859</v>
      </c>
      <c r="CMN11" s="2">
        <v>16976</v>
      </c>
      <c r="CMO11" s="2">
        <v>74230</v>
      </c>
      <c r="CMP11" s="2">
        <v>7304</v>
      </c>
      <c r="CMQ11" s="2">
        <v>25534</v>
      </c>
      <c r="CMR11" s="2">
        <v>325</v>
      </c>
      <c r="CMS11" s="2">
        <v>3501</v>
      </c>
      <c r="CMT11" s="2">
        <v>10343</v>
      </c>
      <c r="CMU11" s="2">
        <v>11370</v>
      </c>
      <c r="CMV11" s="2">
        <v>6631</v>
      </c>
      <c r="CMW11" s="2">
        <v>3061</v>
      </c>
      <c r="CMX11" s="2">
        <v>0</v>
      </c>
      <c r="CMY11" s="2">
        <v>2910</v>
      </c>
      <c r="CMZ11" s="2">
        <v>2977</v>
      </c>
      <c r="CNA11" s="2">
        <v>57020</v>
      </c>
      <c r="CNB11" s="2">
        <v>9702</v>
      </c>
      <c r="CNC11" s="2">
        <v>11611</v>
      </c>
      <c r="CND11" s="2">
        <v>106965</v>
      </c>
      <c r="CNE11" s="2">
        <v>1464</v>
      </c>
      <c r="CNF11" s="2">
        <v>16693</v>
      </c>
      <c r="CNG11" s="2">
        <v>1634</v>
      </c>
      <c r="CNH11" s="2">
        <v>0</v>
      </c>
      <c r="CNI11" s="2">
        <v>27334</v>
      </c>
      <c r="CNJ11" s="2">
        <v>1051</v>
      </c>
      <c r="CNK11" s="2">
        <v>57145</v>
      </c>
      <c r="CNL11" s="2">
        <v>226475</v>
      </c>
      <c r="CNM11" s="2">
        <v>97387</v>
      </c>
      <c r="CNN11" s="2">
        <v>2688</v>
      </c>
      <c r="CNO11" s="2">
        <v>0</v>
      </c>
      <c r="CNP11" s="2">
        <v>36361</v>
      </c>
      <c r="CNQ11" s="2">
        <v>3935</v>
      </c>
      <c r="CNR11" s="2">
        <v>10486</v>
      </c>
      <c r="CNS11" s="2">
        <v>304</v>
      </c>
      <c r="CNT11" s="2">
        <v>27389</v>
      </c>
      <c r="CNU11" s="2">
        <v>39659</v>
      </c>
      <c r="CNV11" s="2">
        <v>294</v>
      </c>
      <c r="CNW11" s="2">
        <v>21102</v>
      </c>
      <c r="CNX11" s="2">
        <v>10739</v>
      </c>
      <c r="CNY11" s="2">
        <v>0</v>
      </c>
      <c r="CNZ11" s="2">
        <v>11243</v>
      </c>
      <c r="COA11" s="2">
        <v>0</v>
      </c>
      <c r="COB11" s="2">
        <v>3378</v>
      </c>
      <c r="COC11" s="2">
        <v>501</v>
      </c>
      <c r="COD11" s="2">
        <v>0</v>
      </c>
      <c r="COE11" s="2">
        <v>0</v>
      </c>
      <c r="COF11" s="2">
        <v>35520</v>
      </c>
      <c r="COG11" s="2">
        <v>2799</v>
      </c>
      <c r="COH11" s="2">
        <v>75730</v>
      </c>
      <c r="COI11" s="2">
        <v>5955</v>
      </c>
      <c r="COJ11" s="2">
        <v>29688</v>
      </c>
      <c r="COK11" s="2">
        <v>1340</v>
      </c>
      <c r="COL11" s="2">
        <v>1125</v>
      </c>
      <c r="COM11" s="2">
        <v>94</v>
      </c>
      <c r="CON11" s="2">
        <v>16663</v>
      </c>
      <c r="COO11" s="2">
        <v>1557</v>
      </c>
      <c r="COP11" s="2">
        <v>0</v>
      </c>
      <c r="COQ11" s="2">
        <v>9053</v>
      </c>
      <c r="COR11" s="2">
        <v>8831</v>
      </c>
      <c r="COS11" s="2">
        <v>5539</v>
      </c>
      <c r="COT11" s="2">
        <v>0</v>
      </c>
      <c r="COU11" s="2">
        <v>32038</v>
      </c>
      <c r="COV11" s="2">
        <v>36181</v>
      </c>
      <c r="COW11" s="2">
        <v>12788</v>
      </c>
      <c r="COX11" s="2">
        <v>551</v>
      </c>
      <c r="COY11" s="2">
        <v>8380</v>
      </c>
      <c r="COZ11" s="2">
        <v>122</v>
      </c>
      <c r="CPA11" s="2">
        <v>0</v>
      </c>
      <c r="CPB11" s="2">
        <v>11034</v>
      </c>
      <c r="CPC11" s="2">
        <v>29156</v>
      </c>
      <c r="CPD11" s="2">
        <v>80431</v>
      </c>
      <c r="CPE11" s="2">
        <v>4508</v>
      </c>
      <c r="CPF11" s="2">
        <v>10490</v>
      </c>
      <c r="CPG11" s="2">
        <v>1597</v>
      </c>
      <c r="CPH11" s="2">
        <v>2815</v>
      </c>
      <c r="CPI11" s="2">
        <v>138585</v>
      </c>
      <c r="CPJ11" s="2">
        <v>19898</v>
      </c>
      <c r="CPK11" s="2">
        <v>0</v>
      </c>
      <c r="CPL11" s="2">
        <v>10043</v>
      </c>
      <c r="CPM11" s="2">
        <v>25322</v>
      </c>
      <c r="CPN11" s="2">
        <v>653</v>
      </c>
      <c r="CPO11" s="2">
        <v>3754</v>
      </c>
      <c r="CPP11" s="2">
        <v>62720</v>
      </c>
      <c r="CPQ11" s="2">
        <v>14271</v>
      </c>
      <c r="CPR11" s="2">
        <v>2169</v>
      </c>
      <c r="CPS11" s="2">
        <v>20092</v>
      </c>
      <c r="CPT11" s="2">
        <v>2725</v>
      </c>
      <c r="CPU11" s="2">
        <v>17461</v>
      </c>
      <c r="CPV11" s="2">
        <v>134</v>
      </c>
      <c r="CPW11" s="2">
        <v>10050</v>
      </c>
      <c r="CPX11" s="2">
        <v>12635</v>
      </c>
      <c r="CPY11" s="2">
        <v>24263</v>
      </c>
      <c r="CPZ11" s="2">
        <v>133653</v>
      </c>
      <c r="CQA11" s="2">
        <v>4773</v>
      </c>
      <c r="CQB11" s="2">
        <v>1492</v>
      </c>
      <c r="CQC11" s="2">
        <v>8626</v>
      </c>
      <c r="CQD11" s="2">
        <v>0</v>
      </c>
      <c r="CQE11" s="2">
        <v>6828</v>
      </c>
      <c r="CQF11" s="2">
        <v>0</v>
      </c>
      <c r="CQG11" s="2">
        <v>0</v>
      </c>
      <c r="CQH11" s="2">
        <v>2350</v>
      </c>
      <c r="CQI11" s="2">
        <v>8508</v>
      </c>
      <c r="CQJ11" s="2">
        <v>19416</v>
      </c>
      <c r="CQK11" s="2">
        <v>14342</v>
      </c>
      <c r="CQL11" s="2">
        <v>36575</v>
      </c>
      <c r="CQM11" s="2">
        <v>1934</v>
      </c>
      <c r="CQN11" s="2">
        <v>52</v>
      </c>
      <c r="CQO11" s="2">
        <v>246790</v>
      </c>
      <c r="CQP11" s="2">
        <v>192160</v>
      </c>
      <c r="CQQ11" s="2">
        <v>16269</v>
      </c>
      <c r="CQR11" s="2">
        <v>21762</v>
      </c>
      <c r="CQS11" s="2">
        <v>813</v>
      </c>
      <c r="CQT11" s="2">
        <v>28408</v>
      </c>
      <c r="CQU11" s="2">
        <v>15198</v>
      </c>
      <c r="CQV11" s="2">
        <v>41697</v>
      </c>
      <c r="CQW11" s="2">
        <v>18673</v>
      </c>
      <c r="CQX11" s="2">
        <v>85643</v>
      </c>
      <c r="CQY11" s="2">
        <v>74682</v>
      </c>
      <c r="CQZ11" s="2">
        <v>34712</v>
      </c>
      <c r="CRA11" s="2">
        <v>24825</v>
      </c>
      <c r="CRB11" s="2">
        <v>30884</v>
      </c>
      <c r="CRC11" s="2">
        <v>41484</v>
      </c>
      <c r="CRD11" s="2">
        <v>19248</v>
      </c>
      <c r="CRE11" s="2">
        <v>200</v>
      </c>
      <c r="CRF11" s="2">
        <v>16045</v>
      </c>
      <c r="CRG11" s="2">
        <v>0</v>
      </c>
      <c r="CRH11" s="2">
        <v>5320959</v>
      </c>
      <c r="CRI11" s="2">
        <v>6638</v>
      </c>
      <c r="CRJ11" s="2">
        <v>14798</v>
      </c>
      <c r="CRK11" s="2">
        <v>14757</v>
      </c>
      <c r="CRL11" s="2">
        <v>5283</v>
      </c>
      <c r="CRM11" s="2">
        <v>2761</v>
      </c>
      <c r="CRN11" s="2">
        <v>47483</v>
      </c>
      <c r="CRO11" s="2">
        <v>910</v>
      </c>
      <c r="CRP11" s="2">
        <v>90434</v>
      </c>
      <c r="CRQ11" s="2">
        <v>3060</v>
      </c>
      <c r="CRR11" s="2">
        <v>9969</v>
      </c>
      <c r="CRS11" s="2">
        <v>23019</v>
      </c>
      <c r="CRT11" s="2">
        <v>125472</v>
      </c>
      <c r="CRU11" s="2">
        <v>34760</v>
      </c>
      <c r="CRV11" s="2">
        <v>13816</v>
      </c>
      <c r="CRW11" s="2">
        <v>29122</v>
      </c>
      <c r="CRX11" s="2">
        <v>24498</v>
      </c>
      <c r="CRY11" s="2">
        <v>47702</v>
      </c>
      <c r="CRZ11" s="2">
        <v>18861</v>
      </c>
      <c r="CSA11" s="2">
        <v>175300</v>
      </c>
      <c r="CSB11" s="2">
        <v>44402</v>
      </c>
      <c r="CSC11" s="2">
        <v>88076</v>
      </c>
      <c r="CSD11" s="2">
        <v>116816</v>
      </c>
      <c r="CSE11" s="2">
        <v>131335</v>
      </c>
      <c r="CSF11" s="2">
        <v>37112</v>
      </c>
      <c r="CSG11" s="2">
        <v>5412</v>
      </c>
      <c r="CSH11" s="2">
        <v>1872</v>
      </c>
      <c r="CSI11" s="2">
        <v>4174</v>
      </c>
      <c r="CSJ11" s="2">
        <v>19477</v>
      </c>
      <c r="CSK11" s="2">
        <v>43069</v>
      </c>
      <c r="CSL11" s="2">
        <v>8040</v>
      </c>
      <c r="CSM11" s="2">
        <v>78054</v>
      </c>
      <c r="CSN11" s="2">
        <v>3837</v>
      </c>
      <c r="CSO11" s="2">
        <v>45313</v>
      </c>
      <c r="CSP11" s="2" t="s">
        <v>5</v>
      </c>
      <c r="CSQ11" s="2">
        <v>4257</v>
      </c>
      <c r="CSR11" s="2">
        <v>68245</v>
      </c>
      <c r="CSS11" s="2">
        <v>122071</v>
      </c>
      <c r="CST11" s="2">
        <v>16226</v>
      </c>
      <c r="CSU11" s="2">
        <v>36541</v>
      </c>
      <c r="CSV11" s="2">
        <v>37197</v>
      </c>
      <c r="CSW11" s="2">
        <v>31862</v>
      </c>
      <c r="CSX11" s="2">
        <v>0</v>
      </c>
      <c r="CSY11" s="2">
        <v>0</v>
      </c>
      <c r="CSZ11" s="2">
        <v>60207</v>
      </c>
      <c r="CTA11" s="2">
        <v>170852</v>
      </c>
      <c r="CTB11" s="2">
        <v>728829</v>
      </c>
      <c r="CTC11" s="2">
        <v>5098</v>
      </c>
      <c r="CTD11" s="2">
        <v>60727</v>
      </c>
      <c r="CTE11" s="2">
        <v>10934</v>
      </c>
      <c r="CTF11" s="2">
        <v>40039</v>
      </c>
      <c r="CTG11" s="2">
        <v>27827</v>
      </c>
      <c r="CTH11" s="2">
        <v>114525</v>
      </c>
      <c r="CTI11" s="2">
        <v>87595</v>
      </c>
      <c r="CTJ11" s="2">
        <v>509393</v>
      </c>
      <c r="CTK11" s="2">
        <v>2663</v>
      </c>
      <c r="CTL11" s="2">
        <v>86258</v>
      </c>
      <c r="CTM11" s="2">
        <v>4473</v>
      </c>
      <c r="CTN11" s="2">
        <v>156619</v>
      </c>
      <c r="CTO11" s="2">
        <v>166071</v>
      </c>
      <c r="CTP11" s="2">
        <v>41456</v>
      </c>
      <c r="CTQ11" s="2">
        <v>20075</v>
      </c>
      <c r="CTR11" s="2">
        <v>7178</v>
      </c>
      <c r="CTS11" s="2">
        <v>151045</v>
      </c>
      <c r="CTT11" s="2">
        <v>152691</v>
      </c>
      <c r="CTU11" s="2">
        <v>0</v>
      </c>
      <c r="CTV11" s="2">
        <v>43249</v>
      </c>
      <c r="CTW11" s="2">
        <v>56889</v>
      </c>
      <c r="CTX11" s="2">
        <v>27677</v>
      </c>
      <c r="CTY11" s="2">
        <v>0</v>
      </c>
      <c r="CTZ11" s="2">
        <v>3893</v>
      </c>
      <c r="CUA11" s="2">
        <v>76026</v>
      </c>
      <c r="CUB11" s="2">
        <v>0</v>
      </c>
      <c r="CUC11" s="2">
        <v>4673</v>
      </c>
      <c r="CUD11" s="2">
        <v>1327</v>
      </c>
      <c r="CUE11" s="2">
        <v>9357</v>
      </c>
      <c r="CUF11" s="2">
        <v>0</v>
      </c>
      <c r="CUG11" s="2">
        <v>10595</v>
      </c>
      <c r="CUH11" s="2">
        <v>42149</v>
      </c>
      <c r="CUI11" s="2">
        <v>250</v>
      </c>
      <c r="CUJ11" s="2">
        <v>364384</v>
      </c>
      <c r="CUK11" s="2">
        <v>6909</v>
      </c>
      <c r="CUL11" s="2">
        <v>0</v>
      </c>
      <c r="CUM11" s="2">
        <v>11500</v>
      </c>
      <c r="CUN11" s="2">
        <v>27250</v>
      </c>
      <c r="CUO11" s="2">
        <v>0</v>
      </c>
      <c r="CUP11" s="2">
        <v>1980</v>
      </c>
      <c r="CUQ11" s="2">
        <v>1461476</v>
      </c>
      <c r="CUR11" s="2">
        <v>87510</v>
      </c>
      <c r="CUS11" s="2">
        <v>0</v>
      </c>
      <c r="CUT11" s="2">
        <v>51801</v>
      </c>
      <c r="CUU11" s="2">
        <v>25426</v>
      </c>
      <c r="CUV11" s="2">
        <v>114286</v>
      </c>
      <c r="CUW11" s="2">
        <v>502</v>
      </c>
      <c r="CUX11" s="2">
        <v>3781</v>
      </c>
      <c r="CUY11" s="2">
        <v>163252</v>
      </c>
      <c r="CUZ11" s="2">
        <v>0</v>
      </c>
      <c r="CVA11" s="2">
        <v>18336</v>
      </c>
      <c r="CVB11" s="2">
        <v>44919</v>
      </c>
      <c r="CVC11" s="2">
        <v>8332</v>
      </c>
      <c r="CVD11" s="2">
        <v>26095</v>
      </c>
      <c r="CVE11" s="2">
        <v>15924</v>
      </c>
      <c r="CVF11" s="2">
        <v>4839</v>
      </c>
      <c r="CVG11" s="2">
        <v>949</v>
      </c>
      <c r="CVH11" s="2">
        <v>3085</v>
      </c>
      <c r="CVI11" s="2" t="s">
        <v>5</v>
      </c>
      <c r="CVJ11" s="2">
        <v>2887</v>
      </c>
      <c r="CVK11" s="2">
        <v>5702</v>
      </c>
      <c r="CVL11" s="2">
        <v>0</v>
      </c>
      <c r="CVM11" s="2">
        <v>12656</v>
      </c>
      <c r="CVN11" s="2">
        <v>52</v>
      </c>
      <c r="CVO11" s="2">
        <v>18990</v>
      </c>
      <c r="CVP11" s="2">
        <v>0</v>
      </c>
      <c r="CVQ11" s="2">
        <v>423820</v>
      </c>
      <c r="CVR11" s="2">
        <v>0</v>
      </c>
      <c r="CVS11" s="2">
        <v>22443</v>
      </c>
      <c r="CVT11" s="2">
        <v>6555</v>
      </c>
      <c r="CVU11" s="2">
        <v>5281</v>
      </c>
      <c r="CVV11" s="2" t="s">
        <v>5</v>
      </c>
      <c r="CVW11" s="2">
        <v>0</v>
      </c>
      <c r="CVX11" s="2">
        <v>1885</v>
      </c>
      <c r="CVY11" s="2">
        <v>0</v>
      </c>
      <c r="CVZ11" s="2">
        <v>34864</v>
      </c>
      <c r="CWA11" s="2">
        <v>37282</v>
      </c>
      <c r="CWB11" s="2">
        <v>3075</v>
      </c>
      <c r="CWC11" s="2">
        <v>111137</v>
      </c>
      <c r="CWD11" s="2">
        <v>14668</v>
      </c>
      <c r="CWE11" s="2">
        <v>1094</v>
      </c>
      <c r="CWF11" s="2">
        <v>4296</v>
      </c>
      <c r="CWG11" s="2">
        <v>0</v>
      </c>
      <c r="CWH11" s="2">
        <v>43365</v>
      </c>
      <c r="CWI11" s="2">
        <v>107803</v>
      </c>
      <c r="CWJ11" s="2">
        <v>64892</v>
      </c>
      <c r="CWK11" s="2">
        <v>25327</v>
      </c>
      <c r="CWL11" s="2">
        <v>0</v>
      </c>
      <c r="CWM11" s="2">
        <v>11770</v>
      </c>
      <c r="CWN11" s="2">
        <v>38371</v>
      </c>
      <c r="CWO11" s="2">
        <v>178874</v>
      </c>
      <c r="CWP11" s="2">
        <v>0</v>
      </c>
      <c r="CWQ11" s="2">
        <v>12248</v>
      </c>
      <c r="CWR11" s="2">
        <v>103386</v>
      </c>
      <c r="CWS11" s="2">
        <v>0</v>
      </c>
      <c r="CWT11" s="2">
        <v>6488</v>
      </c>
      <c r="CWU11" s="2" t="s">
        <v>5</v>
      </c>
      <c r="CWV11" s="2">
        <v>90027</v>
      </c>
      <c r="CWW11" s="2">
        <v>105371</v>
      </c>
      <c r="CWX11" s="2">
        <v>0</v>
      </c>
      <c r="CWY11" s="2">
        <v>103782</v>
      </c>
      <c r="CWZ11" s="2">
        <v>0</v>
      </c>
      <c r="CXA11" s="2">
        <v>21861</v>
      </c>
      <c r="CXB11" s="2">
        <v>490</v>
      </c>
      <c r="CXC11" s="2" t="s">
        <v>5</v>
      </c>
      <c r="CXD11" s="2">
        <v>19504</v>
      </c>
      <c r="CXE11" s="2">
        <v>257</v>
      </c>
      <c r="CXF11" s="2">
        <v>33080</v>
      </c>
      <c r="CXG11" s="2">
        <v>253268</v>
      </c>
      <c r="CXH11" s="2">
        <v>64435</v>
      </c>
      <c r="CXI11" s="2">
        <v>8142</v>
      </c>
      <c r="CXJ11" s="2">
        <v>12468</v>
      </c>
      <c r="CXK11" s="2">
        <v>39468</v>
      </c>
      <c r="CXL11" s="2">
        <v>277030</v>
      </c>
      <c r="CXM11" s="2">
        <v>31005</v>
      </c>
      <c r="CXN11" s="2">
        <v>40499</v>
      </c>
      <c r="CXO11" s="2">
        <v>5933</v>
      </c>
      <c r="CXP11" s="2">
        <v>41851</v>
      </c>
      <c r="CXQ11" s="2">
        <v>289816</v>
      </c>
      <c r="CXR11" s="2">
        <v>1813</v>
      </c>
      <c r="CXS11" s="2">
        <v>5005</v>
      </c>
      <c r="CXT11" s="2">
        <v>100</v>
      </c>
      <c r="CXU11" s="2">
        <v>207973</v>
      </c>
      <c r="CXV11" s="2">
        <v>23289</v>
      </c>
      <c r="CXW11" s="2">
        <v>21103</v>
      </c>
      <c r="CXX11" s="2">
        <v>25659</v>
      </c>
      <c r="CXY11" s="2">
        <v>50049</v>
      </c>
      <c r="CXZ11" s="2">
        <v>88446</v>
      </c>
      <c r="CYA11" s="2">
        <v>22865</v>
      </c>
      <c r="CYB11" s="2">
        <v>0</v>
      </c>
      <c r="CYC11" s="2">
        <v>2051</v>
      </c>
      <c r="CYD11" s="2">
        <v>7938</v>
      </c>
      <c r="CYE11" s="2">
        <v>0</v>
      </c>
      <c r="CYF11" s="2">
        <v>13135</v>
      </c>
      <c r="CYG11" s="2">
        <v>10226</v>
      </c>
      <c r="CYH11" s="2">
        <v>36196</v>
      </c>
      <c r="CYI11" s="2">
        <v>18974</v>
      </c>
      <c r="CYJ11" s="2">
        <v>17916</v>
      </c>
      <c r="CYK11" s="2">
        <v>235</v>
      </c>
      <c r="CYL11" s="2">
        <v>3062</v>
      </c>
      <c r="CYM11" s="2">
        <v>27127</v>
      </c>
      <c r="CYN11" s="2">
        <v>1804</v>
      </c>
      <c r="CYO11" s="2">
        <v>0</v>
      </c>
      <c r="CYP11" s="2">
        <v>2688</v>
      </c>
      <c r="CYQ11" s="2">
        <v>188296</v>
      </c>
      <c r="CYR11" s="2">
        <v>56695</v>
      </c>
      <c r="CYS11" s="2">
        <v>0</v>
      </c>
      <c r="CYT11" s="2">
        <v>680</v>
      </c>
      <c r="CYU11" s="2">
        <v>122935</v>
      </c>
      <c r="CYV11" s="2">
        <v>8179</v>
      </c>
      <c r="CYW11" s="2">
        <v>139920</v>
      </c>
      <c r="CYX11" s="2">
        <v>7238</v>
      </c>
      <c r="CYY11" s="2">
        <v>12790</v>
      </c>
      <c r="CYZ11" s="2">
        <v>35970</v>
      </c>
      <c r="CZA11" s="2">
        <v>402</v>
      </c>
      <c r="CZB11" s="2">
        <v>32041</v>
      </c>
      <c r="CZC11" s="2">
        <v>38542</v>
      </c>
      <c r="CZD11" s="2">
        <v>47075</v>
      </c>
      <c r="CZE11" s="2">
        <v>53761</v>
      </c>
      <c r="CZF11" s="2">
        <v>2029</v>
      </c>
      <c r="CZG11" s="2">
        <v>1628</v>
      </c>
      <c r="CZH11" s="2">
        <v>5990</v>
      </c>
      <c r="CZI11" s="2">
        <v>18019</v>
      </c>
      <c r="CZJ11" s="2">
        <v>40061</v>
      </c>
      <c r="CZK11" s="2">
        <v>2523</v>
      </c>
      <c r="CZL11" s="2">
        <v>5252</v>
      </c>
      <c r="CZM11" s="2">
        <v>0</v>
      </c>
      <c r="CZN11" s="2">
        <v>216360</v>
      </c>
      <c r="CZO11" s="2">
        <v>17897</v>
      </c>
      <c r="CZP11" s="2">
        <v>57724</v>
      </c>
      <c r="CZQ11" s="2">
        <v>568</v>
      </c>
      <c r="CZR11" s="2">
        <v>13559</v>
      </c>
      <c r="CZS11" s="2">
        <v>2646</v>
      </c>
      <c r="CZT11" s="2">
        <v>24272</v>
      </c>
      <c r="CZU11" s="2">
        <v>442</v>
      </c>
      <c r="CZV11" s="2">
        <v>3001</v>
      </c>
      <c r="CZW11" s="2">
        <v>4763</v>
      </c>
      <c r="CZX11" s="2">
        <v>0</v>
      </c>
      <c r="CZY11" s="2">
        <v>19415</v>
      </c>
      <c r="CZZ11" s="2">
        <v>646</v>
      </c>
      <c r="DAA11" s="2">
        <v>6250</v>
      </c>
      <c r="DAB11" s="2">
        <v>0</v>
      </c>
      <c r="DAC11" s="2">
        <v>411</v>
      </c>
      <c r="DAD11" s="2">
        <v>39360</v>
      </c>
      <c r="DAE11" s="2">
        <v>5320</v>
      </c>
      <c r="DAF11" s="2">
        <v>6064</v>
      </c>
      <c r="DAG11" s="2">
        <v>37323</v>
      </c>
      <c r="DAH11" s="2">
        <v>181</v>
      </c>
      <c r="DAI11" s="2">
        <v>621</v>
      </c>
      <c r="DAJ11" s="2">
        <v>4185</v>
      </c>
      <c r="DAK11" s="2">
        <v>112</v>
      </c>
      <c r="DAL11" s="2">
        <v>6065</v>
      </c>
      <c r="DAM11" s="2">
        <v>36042</v>
      </c>
      <c r="DAN11" s="2">
        <v>0</v>
      </c>
      <c r="DAO11" s="2">
        <v>75419</v>
      </c>
      <c r="DAP11" s="2">
        <v>1301</v>
      </c>
      <c r="DAQ11" s="2">
        <v>11968</v>
      </c>
      <c r="DAR11" s="2">
        <v>8326</v>
      </c>
      <c r="DAS11" s="2">
        <v>7136</v>
      </c>
      <c r="DAT11" s="2">
        <v>11618</v>
      </c>
      <c r="DAU11" s="2">
        <v>7267</v>
      </c>
      <c r="DAV11" s="2">
        <v>1576</v>
      </c>
      <c r="DAW11" s="2">
        <v>12143</v>
      </c>
      <c r="DAX11" s="2">
        <v>25</v>
      </c>
      <c r="DAY11" s="2">
        <v>168430</v>
      </c>
      <c r="DAZ11" s="2">
        <v>87688</v>
      </c>
      <c r="DBA11" s="2">
        <v>5783</v>
      </c>
      <c r="DBB11" s="2">
        <v>0</v>
      </c>
      <c r="DBC11" s="2">
        <v>0</v>
      </c>
      <c r="DBD11" s="2">
        <v>68956</v>
      </c>
      <c r="DBE11" s="2">
        <v>15340</v>
      </c>
      <c r="DBF11" s="2">
        <v>60274</v>
      </c>
      <c r="DBG11" s="2">
        <v>0</v>
      </c>
      <c r="DBH11" s="2">
        <v>1764</v>
      </c>
      <c r="DBI11" s="2">
        <v>252144</v>
      </c>
      <c r="DBJ11" s="2">
        <v>9425</v>
      </c>
      <c r="DBK11" s="2">
        <v>2610</v>
      </c>
      <c r="DBL11" s="2">
        <v>231813</v>
      </c>
      <c r="DBM11" s="2">
        <v>0</v>
      </c>
      <c r="DBN11" s="2">
        <v>4801</v>
      </c>
      <c r="DBO11" s="2">
        <v>0</v>
      </c>
      <c r="DBP11" s="2">
        <v>10516</v>
      </c>
      <c r="DBQ11" s="2">
        <v>10837</v>
      </c>
      <c r="DBR11" s="2">
        <v>2572</v>
      </c>
      <c r="DBS11" s="2">
        <v>118</v>
      </c>
      <c r="DBT11" s="2">
        <v>9520</v>
      </c>
      <c r="DBU11" s="2">
        <v>8868</v>
      </c>
      <c r="DBV11" s="2">
        <v>5341</v>
      </c>
      <c r="DBW11" s="2">
        <v>3976</v>
      </c>
      <c r="DBX11" s="2">
        <v>2991</v>
      </c>
      <c r="DBY11" s="2">
        <v>145647</v>
      </c>
      <c r="DBZ11" s="2">
        <v>30098</v>
      </c>
      <c r="DCA11" s="2">
        <v>20504</v>
      </c>
      <c r="DCB11" s="2">
        <v>12970</v>
      </c>
      <c r="DCC11" s="2">
        <v>0</v>
      </c>
      <c r="DCD11" s="2">
        <v>5706</v>
      </c>
      <c r="DCE11" s="2">
        <v>4634</v>
      </c>
      <c r="DCF11" s="2">
        <v>38203</v>
      </c>
      <c r="DCG11" s="2">
        <v>59</v>
      </c>
      <c r="DCH11" s="2">
        <v>12722</v>
      </c>
      <c r="DCI11" s="2">
        <v>173679</v>
      </c>
      <c r="DCJ11" s="2">
        <v>8649</v>
      </c>
      <c r="DCK11" s="2">
        <v>388348</v>
      </c>
      <c r="DCL11" s="2">
        <v>59683</v>
      </c>
      <c r="DCM11" s="2">
        <v>4063</v>
      </c>
      <c r="DCN11" s="2">
        <v>809</v>
      </c>
      <c r="DCO11" s="2">
        <v>27667</v>
      </c>
      <c r="DCP11" s="2">
        <v>4169</v>
      </c>
      <c r="DCQ11" s="2">
        <v>7763</v>
      </c>
      <c r="DCR11" s="2">
        <v>2468</v>
      </c>
      <c r="DCS11" s="2">
        <v>110365</v>
      </c>
      <c r="DCT11" s="2">
        <v>46078</v>
      </c>
      <c r="DCU11" s="2">
        <v>0</v>
      </c>
      <c r="DCV11" s="2">
        <v>7322</v>
      </c>
      <c r="DCW11" s="2">
        <v>33628</v>
      </c>
      <c r="DCX11" s="2">
        <v>8589</v>
      </c>
      <c r="DCY11" s="2">
        <v>14743</v>
      </c>
      <c r="DCZ11" s="2">
        <v>66566</v>
      </c>
      <c r="DDA11" s="2">
        <v>208</v>
      </c>
      <c r="DDB11" s="2">
        <v>49822</v>
      </c>
      <c r="DDC11" s="2">
        <v>75035</v>
      </c>
      <c r="DDD11" s="2">
        <v>139592</v>
      </c>
      <c r="DDE11" s="2">
        <v>24097</v>
      </c>
      <c r="DDF11" s="2">
        <v>70728</v>
      </c>
      <c r="DDG11" s="2">
        <v>15561</v>
      </c>
      <c r="DDH11" s="2">
        <v>0</v>
      </c>
      <c r="DDI11" s="2">
        <v>0</v>
      </c>
      <c r="DDJ11" s="2">
        <v>0</v>
      </c>
      <c r="DDK11" s="2">
        <v>543</v>
      </c>
      <c r="DDL11" s="2">
        <v>12643</v>
      </c>
      <c r="DDM11" s="2">
        <v>47954</v>
      </c>
      <c r="DDN11" s="2">
        <v>4838</v>
      </c>
      <c r="DDO11" s="2">
        <v>94598</v>
      </c>
      <c r="DDP11" s="2">
        <v>8619</v>
      </c>
      <c r="DDQ11" s="2">
        <v>74652</v>
      </c>
      <c r="DDR11" s="2">
        <v>4198</v>
      </c>
      <c r="DDS11" s="2">
        <v>4712</v>
      </c>
      <c r="DDT11" s="2">
        <v>50836</v>
      </c>
      <c r="DDU11" s="2">
        <v>14019</v>
      </c>
      <c r="DDV11" s="2">
        <v>2310</v>
      </c>
      <c r="DDW11" s="2">
        <v>38169</v>
      </c>
      <c r="DDX11" s="2">
        <v>89769</v>
      </c>
      <c r="DDY11" s="2">
        <v>1537</v>
      </c>
      <c r="DDZ11" s="2">
        <v>0</v>
      </c>
      <c r="DEA11" s="2">
        <v>0</v>
      </c>
      <c r="DEB11" s="2">
        <v>681</v>
      </c>
      <c r="DEC11" s="2">
        <v>516</v>
      </c>
      <c r="DED11" s="2">
        <v>7507</v>
      </c>
      <c r="DEE11" s="2">
        <v>1635</v>
      </c>
      <c r="DEF11" s="2">
        <v>27250</v>
      </c>
      <c r="DEG11" s="2">
        <v>348</v>
      </c>
      <c r="DEH11" s="2">
        <v>6712</v>
      </c>
      <c r="DEI11" s="2">
        <v>53388</v>
      </c>
      <c r="DEJ11" s="2">
        <v>1567</v>
      </c>
      <c r="DEK11" s="2">
        <v>7070</v>
      </c>
      <c r="DEL11" s="2">
        <v>20389</v>
      </c>
      <c r="DEM11" s="2">
        <v>25316</v>
      </c>
      <c r="DEN11" s="2">
        <v>2417</v>
      </c>
      <c r="DEO11" s="2">
        <v>690</v>
      </c>
      <c r="DEP11" s="2">
        <v>5223</v>
      </c>
      <c r="DEQ11" s="2">
        <v>2662</v>
      </c>
      <c r="DER11" s="2">
        <v>17826</v>
      </c>
      <c r="DES11" s="2">
        <v>99028</v>
      </c>
      <c r="DET11" s="2">
        <v>17329</v>
      </c>
      <c r="DEU11" s="2">
        <v>13092</v>
      </c>
      <c r="DEV11" s="2">
        <v>18269</v>
      </c>
      <c r="DEW11" s="2">
        <v>3920</v>
      </c>
      <c r="DEX11" s="2">
        <v>0</v>
      </c>
      <c r="DEY11" s="2">
        <v>17290</v>
      </c>
      <c r="DEZ11" s="2">
        <v>6293</v>
      </c>
      <c r="DFA11" s="2">
        <v>27740</v>
      </c>
      <c r="DFB11" s="2">
        <v>11183</v>
      </c>
      <c r="DFC11" s="2">
        <v>81663</v>
      </c>
      <c r="DFD11" s="2">
        <v>0</v>
      </c>
      <c r="DFE11" s="2">
        <v>0</v>
      </c>
      <c r="DFF11" s="2">
        <v>14087</v>
      </c>
      <c r="DFG11" s="2">
        <v>0</v>
      </c>
      <c r="DFH11" s="2">
        <v>4480</v>
      </c>
      <c r="DFI11" s="2">
        <v>2577</v>
      </c>
      <c r="DFJ11" s="2">
        <v>3612</v>
      </c>
      <c r="DFK11" s="2">
        <v>29394</v>
      </c>
      <c r="DFL11" s="2">
        <v>0</v>
      </c>
      <c r="DFM11" s="2">
        <v>0</v>
      </c>
      <c r="DFN11" s="2">
        <v>4853</v>
      </c>
      <c r="DFO11" s="2">
        <v>8863</v>
      </c>
      <c r="DFP11" s="2">
        <v>57881</v>
      </c>
      <c r="DFQ11" s="2">
        <v>236241</v>
      </c>
      <c r="DFR11" s="2">
        <v>1540</v>
      </c>
      <c r="DFS11" s="2">
        <v>0</v>
      </c>
      <c r="DFT11" s="2">
        <v>43632</v>
      </c>
      <c r="DFU11" s="2">
        <v>6031</v>
      </c>
      <c r="DFV11" s="2">
        <v>412</v>
      </c>
      <c r="DFW11" s="2">
        <v>0</v>
      </c>
      <c r="DFX11" s="2">
        <v>41240</v>
      </c>
      <c r="DFY11" s="2">
        <v>2369</v>
      </c>
      <c r="DFZ11" s="2">
        <v>207126</v>
      </c>
      <c r="DGA11" s="2">
        <v>160</v>
      </c>
      <c r="DGB11" s="2">
        <v>0</v>
      </c>
      <c r="DGC11" s="2">
        <v>0</v>
      </c>
      <c r="DGD11" s="2">
        <v>7496</v>
      </c>
      <c r="DGE11" s="2">
        <v>0</v>
      </c>
      <c r="DGF11" s="2">
        <v>23161</v>
      </c>
      <c r="DGG11" s="2">
        <v>13046</v>
      </c>
      <c r="DGH11" s="2">
        <v>1464</v>
      </c>
      <c r="DGI11" s="2" t="s">
        <v>5</v>
      </c>
      <c r="DGJ11" s="2">
        <v>1907</v>
      </c>
      <c r="DGK11" s="2">
        <v>0</v>
      </c>
      <c r="DGL11" s="2" t="s">
        <v>5</v>
      </c>
      <c r="DGM11" s="2">
        <v>0</v>
      </c>
      <c r="DGN11" s="2">
        <v>0</v>
      </c>
      <c r="DGO11" s="2">
        <v>7816</v>
      </c>
      <c r="DGP11" s="2">
        <v>7480</v>
      </c>
      <c r="DGQ11" s="2" t="s">
        <v>5</v>
      </c>
      <c r="DGR11" s="2">
        <v>0</v>
      </c>
      <c r="DGS11" s="2">
        <v>3069</v>
      </c>
      <c r="DGT11" s="2">
        <v>1006</v>
      </c>
      <c r="DGU11" s="2">
        <v>17792</v>
      </c>
      <c r="DGV11" s="2">
        <v>0</v>
      </c>
      <c r="DGW11" s="2">
        <v>0</v>
      </c>
      <c r="DGX11" s="2">
        <v>122755</v>
      </c>
      <c r="DGY11" s="2">
        <v>683</v>
      </c>
      <c r="DGZ11" s="2">
        <v>170781</v>
      </c>
      <c r="DHA11" s="2">
        <v>3481</v>
      </c>
      <c r="DHB11" s="2">
        <v>0</v>
      </c>
      <c r="DHC11" s="2">
        <v>396235</v>
      </c>
      <c r="DHD11" s="2" t="s">
        <v>5</v>
      </c>
      <c r="DHE11" s="2">
        <v>2328</v>
      </c>
      <c r="DHF11" s="2">
        <v>0</v>
      </c>
      <c r="DHG11" s="2">
        <v>42132</v>
      </c>
      <c r="DHH11" s="2">
        <v>98785</v>
      </c>
      <c r="DHI11" s="2">
        <v>0</v>
      </c>
      <c r="DHJ11" s="2">
        <v>39586</v>
      </c>
      <c r="DHK11" s="2">
        <v>0</v>
      </c>
      <c r="DHL11" s="2">
        <v>21343</v>
      </c>
      <c r="DHM11" s="2">
        <v>0</v>
      </c>
      <c r="DHN11" s="2">
        <v>1454</v>
      </c>
      <c r="DHO11" s="2">
        <v>512771</v>
      </c>
      <c r="DHP11" s="2">
        <v>11060</v>
      </c>
      <c r="DHQ11" s="2">
        <v>1138</v>
      </c>
      <c r="DHR11" s="2">
        <v>58804</v>
      </c>
      <c r="DHS11" s="2">
        <v>198168</v>
      </c>
      <c r="DHT11" s="2">
        <v>3047</v>
      </c>
      <c r="DHU11" s="2">
        <v>25318</v>
      </c>
      <c r="DHV11" s="2">
        <v>5576</v>
      </c>
      <c r="DHW11" s="2">
        <v>0</v>
      </c>
      <c r="DHX11" s="2">
        <v>84810</v>
      </c>
      <c r="DHY11" s="2">
        <v>72076</v>
      </c>
      <c r="DHZ11" s="2">
        <v>53991</v>
      </c>
      <c r="DIA11" s="2">
        <v>29147</v>
      </c>
      <c r="DIB11" s="2">
        <v>21709</v>
      </c>
      <c r="DIC11" s="2">
        <v>2703</v>
      </c>
      <c r="DID11" s="2">
        <v>26208</v>
      </c>
      <c r="DIE11" s="2">
        <v>62120</v>
      </c>
      <c r="DIF11" s="2">
        <v>50609</v>
      </c>
      <c r="DIG11" s="2">
        <v>130156</v>
      </c>
      <c r="DIH11" s="2">
        <v>0</v>
      </c>
      <c r="DII11" s="2">
        <v>7321</v>
      </c>
      <c r="DIJ11" s="2">
        <v>95238</v>
      </c>
      <c r="DIK11" s="2">
        <v>41950</v>
      </c>
      <c r="DIL11" s="2">
        <v>35188</v>
      </c>
      <c r="DIM11" s="2">
        <v>7738</v>
      </c>
      <c r="DIN11" s="2">
        <v>0</v>
      </c>
      <c r="DIO11" s="2">
        <v>0</v>
      </c>
      <c r="DIP11" s="2">
        <v>79957</v>
      </c>
      <c r="DIQ11" s="2">
        <v>42841</v>
      </c>
      <c r="DIR11" s="2">
        <v>19625</v>
      </c>
      <c r="DIS11" s="2">
        <v>65</v>
      </c>
      <c r="DIT11" s="2">
        <v>0</v>
      </c>
      <c r="DIU11" s="2">
        <v>0</v>
      </c>
      <c r="DIV11" s="2">
        <v>0</v>
      </c>
      <c r="DIW11" s="2">
        <v>16683</v>
      </c>
      <c r="DIX11" s="2">
        <v>0</v>
      </c>
      <c r="DIY11" s="2">
        <v>0</v>
      </c>
      <c r="DIZ11" s="2">
        <v>0</v>
      </c>
      <c r="DJA11" s="2">
        <v>0</v>
      </c>
      <c r="DJB11" s="2" t="s">
        <v>5</v>
      </c>
      <c r="DJC11" s="2">
        <v>7157</v>
      </c>
      <c r="DJD11" s="2">
        <v>473</v>
      </c>
      <c r="DJE11" s="2">
        <v>31790</v>
      </c>
      <c r="DJF11" s="2">
        <v>19616</v>
      </c>
      <c r="DJG11" s="2">
        <v>0</v>
      </c>
      <c r="DJH11" s="2">
        <v>9518</v>
      </c>
      <c r="DJI11" s="2">
        <v>0</v>
      </c>
      <c r="DJJ11" s="2">
        <v>0</v>
      </c>
      <c r="DJK11" s="2">
        <v>0</v>
      </c>
      <c r="DJL11" s="2">
        <v>22113</v>
      </c>
      <c r="DJM11" s="2" t="s">
        <v>5</v>
      </c>
      <c r="DJN11" s="2">
        <v>20295</v>
      </c>
      <c r="DJO11" s="2" t="s">
        <v>5</v>
      </c>
      <c r="DJP11" s="2">
        <v>1559</v>
      </c>
      <c r="DJQ11" s="2">
        <v>0</v>
      </c>
      <c r="DJR11" s="2">
        <v>1176812</v>
      </c>
      <c r="DJS11" s="2">
        <v>0</v>
      </c>
      <c r="DJT11" s="2">
        <v>0</v>
      </c>
      <c r="DJU11" s="2" t="s">
        <v>5</v>
      </c>
      <c r="DJV11" s="2">
        <v>0</v>
      </c>
      <c r="DJW11" s="2" t="s">
        <v>5</v>
      </c>
      <c r="DJX11" s="2">
        <v>65123</v>
      </c>
      <c r="DJY11" s="2" t="s">
        <v>5</v>
      </c>
      <c r="DJZ11" s="2">
        <v>13156</v>
      </c>
      <c r="DKA11" s="2" t="s">
        <v>5</v>
      </c>
      <c r="DKB11" s="2" t="s">
        <v>5</v>
      </c>
      <c r="DKC11" s="2" t="s">
        <v>5</v>
      </c>
      <c r="DKD11" s="2" t="s">
        <v>5</v>
      </c>
      <c r="DKE11" s="2" t="s">
        <v>5</v>
      </c>
      <c r="DKF11" s="2" t="s">
        <v>5</v>
      </c>
      <c r="DKG11" s="2" t="s">
        <v>5</v>
      </c>
      <c r="DKH11" s="2" t="s">
        <v>5</v>
      </c>
      <c r="DKI11" s="2" t="s">
        <v>5</v>
      </c>
      <c r="DKJ11" s="2" t="s">
        <v>5</v>
      </c>
      <c r="DKK11" s="2" t="s">
        <v>5</v>
      </c>
      <c r="DKL11" s="2" t="s">
        <v>5</v>
      </c>
      <c r="DKM11" s="2" t="s">
        <v>5</v>
      </c>
      <c r="DKN11" s="2" t="s">
        <v>5</v>
      </c>
      <c r="DKO11" s="2">
        <v>6791</v>
      </c>
      <c r="DKP11" s="2" t="s">
        <v>5</v>
      </c>
      <c r="DKQ11" s="2" t="s">
        <v>5</v>
      </c>
      <c r="DKR11" s="2" t="s">
        <v>5</v>
      </c>
      <c r="DKS11" s="2">
        <v>29272</v>
      </c>
      <c r="DKT11" s="2" t="s">
        <v>5</v>
      </c>
      <c r="DKU11" s="2">
        <v>43208</v>
      </c>
      <c r="DKV11" s="2" t="s">
        <v>5</v>
      </c>
      <c r="DKW11" s="2">
        <v>33165</v>
      </c>
      <c r="DKX11" s="2" t="s">
        <v>5</v>
      </c>
      <c r="DKY11" s="2">
        <v>78214</v>
      </c>
      <c r="DKZ11" s="2" t="s">
        <v>5</v>
      </c>
      <c r="DLA11" s="2" t="s">
        <v>5</v>
      </c>
      <c r="DLB11" s="2">
        <v>17066</v>
      </c>
      <c r="DLC11" s="2" t="s">
        <v>5</v>
      </c>
      <c r="DLD11" s="2" t="s">
        <v>5</v>
      </c>
      <c r="DLE11" s="2">
        <v>3855</v>
      </c>
      <c r="DLF11" s="2" t="s">
        <v>5</v>
      </c>
      <c r="DLG11" s="2" t="s">
        <v>5</v>
      </c>
      <c r="DLH11" s="2">
        <v>2931</v>
      </c>
      <c r="DLI11" s="2">
        <v>14376</v>
      </c>
      <c r="DLJ11" s="2">
        <v>20336</v>
      </c>
      <c r="DLK11" s="2">
        <v>38715</v>
      </c>
      <c r="DLL11" s="2">
        <v>31478</v>
      </c>
      <c r="DLM11" s="2" t="s">
        <v>5</v>
      </c>
      <c r="DLN11" s="2">
        <v>11656</v>
      </c>
      <c r="DLO11" s="2" t="s">
        <v>5</v>
      </c>
      <c r="DLP11" s="2" t="s">
        <v>5</v>
      </c>
      <c r="DLQ11" s="2" t="s">
        <v>5</v>
      </c>
      <c r="DLR11" s="2" t="s">
        <v>5</v>
      </c>
      <c r="DLS11" s="2" t="s">
        <v>5</v>
      </c>
      <c r="DLT11" s="2" t="s">
        <v>5</v>
      </c>
      <c r="DLU11" s="2" t="s">
        <v>5</v>
      </c>
      <c r="DLV11" s="2">
        <v>375240</v>
      </c>
      <c r="DLW11" s="2">
        <v>0</v>
      </c>
      <c r="DLX11" s="2" t="s">
        <v>5</v>
      </c>
      <c r="DLY11" s="2" t="s">
        <v>5</v>
      </c>
      <c r="DLZ11" s="2" t="s">
        <v>5</v>
      </c>
      <c r="DMA11" s="2">
        <v>0</v>
      </c>
      <c r="DMB11" s="2" t="s">
        <v>5</v>
      </c>
      <c r="DMC11" s="2" t="s">
        <v>5</v>
      </c>
      <c r="DMD11" s="2">
        <v>0</v>
      </c>
      <c r="DME11" s="2">
        <v>0</v>
      </c>
      <c r="DMF11" s="2">
        <v>0</v>
      </c>
      <c r="DMG11" s="2">
        <v>22274</v>
      </c>
      <c r="DMH11" s="2" t="s">
        <v>5</v>
      </c>
      <c r="DMI11" s="2" t="s">
        <v>5</v>
      </c>
      <c r="DMJ11" s="2">
        <v>0</v>
      </c>
      <c r="DMK11" s="2">
        <v>0</v>
      </c>
      <c r="DML11" s="2">
        <v>0</v>
      </c>
      <c r="DMM11" s="2" t="s">
        <v>5</v>
      </c>
      <c r="DMN11" s="2">
        <v>0</v>
      </c>
      <c r="DMO11" s="2">
        <v>0</v>
      </c>
      <c r="DMP11" s="2" t="s">
        <v>5</v>
      </c>
      <c r="DMQ11" s="2">
        <v>0</v>
      </c>
      <c r="DMR11" s="2">
        <v>31193</v>
      </c>
      <c r="DMS11" s="2">
        <v>30336</v>
      </c>
      <c r="DMT11" s="2">
        <v>4635</v>
      </c>
      <c r="DMU11" s="2">
        <v>54818</v>
      </c>
      <c r="DMV11" s="2">
        <v>86716</v>
      </c>
      <c r="DMW11" s="2">
        <v>4569</v>
      </c>
      <c r="DMX11" s="2">
        <v>14337</v>
      </c>
      <c r="DMY11" s="2">
        <v>8391</v>
      </c>
      <c r="DMZ11" s="2">
        <v>46782</v>
      </c>
      <c r="DNA11" s="2">
        <v>0</v>
      </c>
      <c r="DNB11" s="2" t="s">
        <v>5</v>
      </c>
      <c r="DNC11" s="2">
        <v>19435</v>
      </c>
      <c r="DND11" s="2">
        <v>2568</v>
      </c>
      <c r="DNE11" s="2" t="s">
        <v>5</v>
      </c>
      <c r="DNF11" s="2">
        <v>646355</v>
      </c>
      <c r="DNG11" s="2">
        <v>6145</v>
      </c>
      <c r="DNH11" s="2" t="s">
        <v>5</v>
      </c>
      <c r="DNI11" s="2" t="s">
        <v>5</v>
      </c>
      <c r="DNJ11" s="2" t="s">
        <v>5</v>
      </c>
      <c r="DNK11" s="2">
        <v>0</v>
      </c>
      <c r="DNL11" s="2">
        <v>0</v>
      </c>
      <c r="DNM11" s="2">
        <v>0</v>
      </c>
      <c r="DNN11" s="2" t="s">
        <v>5</v>
      </c>
      <c r="DNO11" s="2" t="s">
        <v>5</v>
      </c>
      <c r="DNP11" s="2" t="s">
        <v>5</v>
      </c>
      <c r="DNQ11" s="2">
        <v>0</v>
      </c>
      <c r="DNR11" s="2" t="s">
        <v>5</v>
      </c>
      <c r="DNS11" s="2" t="s">
        <v>5</v>
      </c>
      <c r="DNT11" s="2">
        <v>0</v>
      </c>
      <c r="DNU11" s="2" t="s">
        <v>5</v>
      </c>
      <c r="DNV11" s="2">
        <v>112940</v>
      </c>
      <c r="DNW11" s="2">
        <v>117004</v>
      </c>
      <c r="DNX11" s="2" t="s">
        <v>5</v>
      </c>
      <c r="DNY11" s="2" t="s">
        <v>5</v>
      </c>
      <c r="DNZ11" s="2" t="s">
        <v>5</v>
      </c>
      <c r="DOA11" s="2" t="s">
        <v>5</v>
      </c>
      <c r="DOB11" s="2" t="s">
        <v>5</v>
      </c>
      <c r="DOC11" s="2">
        <v>31736</v>
      </c>
      <c r="DOD11" s="2" t="s">
        <v>5</v>
      </c>
      <c r="DOE11" s="2" t="s">
        <v>5</v>
      </c>
      <c r="DOF11" s="2" t="s">
        <v>5</v>
      </c>
      <c r="DOG11" s="2" t="s">
        <v>5</v>
      </c>
      <c r="DOH11" s="2">
        <v>400</v>
      </c>
      <c r="DOI11" s="2" t="s">
        <v>5</v>
      </c>
      <c r="DOJ11" s="2">
        <v>2124049</v>
      </c>
      <c r="DOK11" s="2">
        <v>0</v>
      </c>
      <c r="DOL11" s="2" t="s">
        <v>5</v>
      </c>
      <c r="DOM11" s="2">
        <v>0</v>
      </c>
      <c r="DON11" s="2">
        <v>0</v>
      </c>
      <c r="DOO11" s="2" t="s">
        <v>5</v>
      </c>
      <c r="DOP11" s="2" t="s">
        <v>5</v>
      </c>
      <c r="DOQ11" s="2">
        <v>22369</v>
      </c>
      <c r="DOR11" s="2" t="s">
        <v>5</v>
      </c>
      <c r="DOS11" s="2" t="s">
        <v>5</v>
      </c>
      <c r="DOT11" s="2">
        <v>0</v>
      </c>
      <c r="DOU11" s="2" t="s">
        <v>5</v>
      </c>
      <c r="DOV11" s="2">
        <v>0</v>
      </c>
      <c r="DOW11" s="2">
        <v>0</v>
      </c>
      <c r="DOX11" s="2" t="s">
        <v>5</v>
      </c>
      <c r="DOY11" s="2" t="s">
        <v>5</v>
      </c>
      <c r="DOZ11" s="2" t="s">
        <v>5</v>
      </c>
      <c r="DPA11" s="2" t="s">
        <v>5</v>
      </c>
      <c r="DPB11" s="2" t="s">
        <v>5</v>
      </c>
      <c r="DPC11" s="2" t="s">
        <v>5</v>
      </c>
      <c r="DPD11" s="2">
        <v>350846</v>
      </c>
      <c r="DPE11" s="2">
        <v>0</v>
      </c>
      <c r="DPF11" s="2">
        <v>0</v>
      </c>
      <c r="DPG11" s="2" t="s">
        <v>5</v>
      </c>
      <c r="DPH11" s="2" t="s">
        <v>5</v>
      </c>
      <c r="DPI11" s="2" t="s">
        <v>5</v>
      </c>
      <c r="DPJ11" s="2" t="s">
        <v>5</v>
      </c>
      <c r="DPK11" s="2">
        <v>6988</v>
      </c>
      <c r="DPL11" s="2">
        <v>79129</v>
      </c>
      <c r="DPM11" s="2" t="s">
        <v>5</v>
      </c>
      <c r="DPN11" s="2" t="s">
        <v>5</v>
      </c>
      <c r="DPO11" s="2">
        <v>46854</v>
      </c>
      <c r="DPP11" s="2">
        <v>18946</v>
      </c>
      <c r="DPQ11" s="2" t="s">
        <v>5</v>
      </c>
      <c r="DPR11" s="2">
        <v>0</v>
      </c>
      <c r="DPS11" s="2">
        <v>24974</v>
      </c>
      <c r="DPT11" s="2">
        <v>0</v>
      </c>
      <c r="DPU11" s="2">
        <v>0</v>
      </c>
      <c r="DPV11" s="2" t="s">
        <v>5</v>
      </c>
      <c r="DPW11" s="2" t="s">
        <v>5</v>
      </c>
      <c r="DPX11" s="2">
        <v>0</v>
      </c>
      <c r="DPY11" s="2">
        <v>2059</v>
      </c>
      <c r="DPZ11" s="2">
        <v>204</v>
      </c>
      <c r="DQA11" s="2">
        <v>0</v>
      </c>
      <c r="DQB11" s="2">
        <v>3703</v>
      </c>
      <c r="DQC11" s="2" t="s">
        <v>5</v>
      </c>
      <c r="DQD11" s="2" t="s">
        <v>5</v>
      </c>
      <c r="DQE11" s="2">
        <v>0</v>
      </c>
      <c r="DQF11" s="2">
        <v>22633</v>
      </c>
      <c r="DQG11" s="2">
        <v>12653</v>
      </c>
      <c r="DQH11" s="2">
        <v>13831</v>
      </c>
      <c r="DQI11" s="2" t="s">
        <v>5</v>
      </c>
      <c r="DQJ11" s="2" t="s">
        <v>5</v>
      </c>
      <c r="DQK11" s="2">
        <v>0</v>
      </c>
      <c r="DQL11" s="2" t="s">
        <v>5</v>
      </c>
      <c r="DQM11" s="2" t="s">
        <v>5</v>
      </c>
      <c r="DQN11" s="2" t="s">
        <v>5</v>
      </c>
      <c r="DQO11" s="2" t="s">
        <v>5</v>
      </c>
      <c r="DQP11" s="2">
        <v>40342</v>
      </c>
      <c r="DQQ11" s="2">
        <v>0</v>
      </c>
      <c r="DQR11" s="2" t="s">
        <v>5</v>
      </c>
      <c r="DQS11" s="2" t="s">
        <v>5</v>
      </c>
      <c r="DQT11" s="2">
        <v>0</v>
      </c>
      <c r="DQU11" s="2" t="s">
        <v>5</v>
      </c>
      <c r="DQV11" s="2" t="s">
        <v>5</v>
      </c>
      <c r="DQW11" s="2">
        <v>332</v>
      </c>
      <c r="DQX11" s="2" t="s">
        <v>5</v>
      </c>
      <c r="DQY11" s="2" t="s">
        <v>5</v>
      </c>
      <c r="DQZ11" s="2" t="s">
        <v>5</v>
      </c>
      <c r="DRA11" s="2" t="s">
        <v>5</v>
      </c>
      <c r="DRB11" s="2">
        <v>14510</v>
      </c>
      <c r="DRC11" s="2">
        <v>647713</v>
      </c>
      <c r="DRD11" s="2" t="s">
        <v>5</v>
      </c>
      <c r="DRE11" s="2" t="s">
        <v>5</v>
      </c>
      <c r="DRF11" s="2">
        <v>0</v>
      </c>
      <c r="DRG11" s="2">
        <v>40782</v>
      </c>
      <c r="DRH11" s="2">
        <v>285</v>
      </c>
      <c r="DRI11" s="2">
        <v>2043</v>
      </c>
      <c r="DRJ11" s="2">
        <v>0</v>
      </c>
      <c r="DRK11" s="2">
        <v>38171</v>
      </c>
      <c r="DRL11" s="2">
        <v>28649</v>
      </c>
      <c r="DRM11" s="2">
        <v>0</v>
      </c>
      <c r="DRN11" s="2">
        <v>65739</v>
      </c>
      <c r="DRO11" s="2">
        <v>39172</v>
      </c>
      <c r="DRP11" s="2">
        <v>0</v>
      </c>
      <c r="DRQ11" s="2">
        <v>0</v>
      </c>
      <c r="DRR11" s="2">
        <v>8387</v>
      </c>
      <c r="DRS11" s="2">
        <v>44227</v>
      </c>
      <c r="DRT11" s="2">
        <v>76111</v>
      </c>
      <c r="DRU11" s="2" t="s">
        <v>5</v>
      </c>
      <c r="DRV11" s="2">
        <v>18</v>
      </c>
      <c r="DRW11" s="2" t="s">
        <v>5</v>
      </c>
      <c r="DRX11" s="2" t="s">
        <v>5</v>
      </c>
      <c r="DRY11" s="2" t="s">
        <v>5</v>
      </c>
      <c r="DRZ11" s="2">
        <v>3314</v>
      </c>
      <c r="DSA11" s="2" t="s">
        <v>5</v>
      </c>
      <c r="DSB11" s="2" t="s">
        <v>5</v>
      </c>
      <c r="DSC11" s="2" t="s">
        <v>5</v>
      </c>
      <c r="DSD11" s="2">
        <v>0</v>
      </c>
      <c r="DSE11" s="2" t="s">
        <v>5</v>
      </c>
      <c r="DSF11" s="2">
        <v>47383</v>
      </c>
      <c r="DSG11" s="2">
        <v>8882</v>
      </c>
      <c r="DSH11" s="2">
        <v>2641</v>
      </c>
      <c r="DSI11" s="2" t="s">
        <v>5</v>
      </c>
      <c r="DSJ11" s="2">
        <v>14520</v>
      </c>
      <c r="DSK11" s="2" t="s">
        <v>5</v>
      </c>
      <c r="DSL11" s="2">
        <v>0</v>
      </c>
      <c r="DSM11" s="2">
        <v>12632</v>
      </c>
      <c r="DSN11" s="2">
        <v>0</v>
      </c>
      <c r="DSO11" s="2">
        <v>85919</v>
      </c>
      <c r="DSP11" s="2">
        <v>3126</v>
      </c>
      <c r="DSQ11" s="2">
        <v>7805</v>
      </c>
      <c r="DSR11" s="2">
        <v>28931</v>
      </c>
      <c r="DSS11" s="2">
        <v>0</v>
      </c>
      <c r="DST11" s="2">
        <v>14211</v>
      </c>
      <c r="DSU11" s="2">
        <v>316335</v>
      </c>
      <c r="DSV11" s="2">
        <v>276</v>
      </c>
      <c r="DSW11" s="2">
        <v>0</v>
      </c>
      <c r="DSX11" s="2">
        <v>2833</v>
      </c>
      <c r="DSY11" s="2">
        <v>80485</v>
      </c>
      <c r="DSZ11" s="2">
        <v>0</v>
      </c>
      <c r="DTA11" s="2">
        <v>0</v>
      </c>
      <c r="DTB11" s="2">
        <v>20484</v>
      </c>
      <c r="DTC11" s="2">
        <v>82516</v>
      </c>
      <c r="DTD11" s="2">
        <v>21434</v>
      </c>
      <c r="DTE11" s="2">
        <v>0</v>
      </c>
      <c r="DTF11" s="2">
        <v>22625</v>
      </c>
      <c r="DTG11" s="2">
        <v>0</v>
      </c>
      <c r="DTH11" s="2">
        <v>0</v>
      </c>
      <c r="DTI11" s="2">
        <v>23152</v>
      </c>
      <c r="DTJ11" s="2">
        <v>10915</v>
      </c>
      <c r="DTK11" s="2">
        <v>3387</v>
      </c>
      <c r="DTL11" s="2">
        <v>47430</v>
      </c>
      <c r="DTM11" s="2">
        <v>0</v>
      </c>
      <c r="DTN11" s="2">
        <v>20751</v>
      </c>
      <c r="DTO11" s="2">
        <v>27486</v>
      </c>
      <c r="DTP11" s="2">
        <v>0</v>
      </c>
      <c r="DTQ11" s="2">
        <v>0</v>
      </c>
      <c r="DTR11" s="2">
        <v>12986</v>
      </c>
      <c r="DTS11" s="2">
        <v>501301</v>
      </c>
      <c r="DTT11" s="2">
        <v>4556</v>
      </c>
      <c r="DTU11" s="2">
        <v>21929</v>
      </c>
      <c r="DTV11" s="2">
        <v>144072</v>
      </c>
      <c r="DTW11" s="2">
        <v>0</v>
      </c>
      <c r="DTX11" s="2">
        <v>1642</v>
      </c>
      <c r="DTY11" s="2">
        <v>9302</v>
      </c>
      <c r="DTZ11" s="2">
        <v>0</v>
      </c>
      <c r="DUA11" s="2">
        <v>0</v>
      </c>
      <c r="DUB11" s="2">
        <v>696</v>
      </c>
      <c r="DUC11" s="2">
        <v>8881</v>
      </c>
      <c r="DUD11" s="2">
        <v>5505</v>
      </c>
      <c r="DUE11" s="2">
        <v>683</v>
      </c>
      <c r="DUF11" s="2">
        <v>15379</v>
      </c>
      <c r="DUG11" s="2">
        <v>10512</v>
      </c>
      <c r="DUH11" s="2">
        <v>0</v>
      </c>
      <c r="DUI11" s="2">
        <v>37883</v>
      </c>
      <c r="DUJ11" s="2">
        <v>51725</v>
      </c>
      <c r="DUK11" s="2">
        <v>4855</v>
      </c>
      <c r="DUL11" s="2">
        <v>131343</v>
      </c>
      <c r="DUM11" s="2">
        <v>42967</v>
      </c>
      <c r="DUN11" s="2">
        <v>6553</v>
      </c>
      <c r="DUO11" s="2">
        <v>3216</v>
      </c>
      <c r="DUP11" s="2">
        <v>2007</v>
      </c>
      <c r="DUQ11" s="2">
        <v>665</v>
      </c>
      <c r="DUR11" s="2">
        <v>77629</v>
      </c>
      <c r="DUS11" s="2">
        <v>10117</v>
      </c>
      <c r="DUT11" s="2">
        <v>1301</v>
      </c>
      <c r="DUU11" s="2">
        <v>0</v>
      </c>
      <c r="DUV11" s="2">
        <v>0</v>
      </c>
      <c r="DUW11" s="2">
        <v>0</v>
      </c>
      <c r="DUX11" s="2">
        <v>0</v>
      </c>
      <c r="DUY11" s="2">
        <v>13804</v>
      </c>
      <c r="DUZ11" s="2">
        <v>1206</v>
      </c>
      <c r="DVA11" s="2">
        <v>50113</v>
      </c>
      <c r="DVB11" s="2">
        <v>306050</v>
      </c>
      <c r="DVC11" s="2">
        <v>192</v>
      </c>
      <c r="DVD11" s="2">
        <v>11040</v>
      </c>
      <c r="DVE11" s="2">
        <v>27013</v>
      </c>
      <c r="DVF11" s="2">
        <v>0</v>
      </c>
      <c r="DVG11" s="2">
        <v>451</v>
      </c>
      <c r="DVH11" s="2">
        <v>2027</v>
      </c>
      <c r="DVI11" s="2">
        <v>851</v>
      </c>
      <c r="DVJ11" s="2">
        <v>49125</v>
      </c>
      <c r="DVK11" s="2">
        <v>10755</v>
      </c>
      <c r="DVL11" s="2">
        <v>0</v>
      </c>
      <c r="DVM11" s="2">
        <v>0</v>
      </c>
      <c r="DVN11" s="2">
        <v>35978</v>
      </c>
      <c r="DVO11" s="2">
        <v>92390</v>
      </c>
      <c r="DVP11" s="2">
        <v>9112</v>
      </c>
      <c r="DVQ11" s="2">
        <v>0</v>
      </c>
      <c r="DVR11" s="2">
        <v>518</v>
      </c>
      <c r="DVS11" s="2">
        <v>3904</v>
      </c>
      <c r="DVT11" s="2">
        <v>5904</v>
      </c>
      <c r="DVU11" s="2">
        <v>102681</v>
      </c>
      <c r="DVV11" s="2">
        <v>53558</v>
      </c>
      <c r="DVW11" s="2">
        <v>338</v>
      </c>
      <c r="DVX11" s="2">
        <v>8565</v>
      </c>
      <c r="DVY11" s="2">
        <v>16776</v>
      </c>
      <c r="DVZ11" s="2">
        <v>10443</v>
      </c>
      <c r="DWA11" s="2">
        <v>1303</v>
      </c>
      <c r="DWB11" s="2">
        <v>6151</v>
      </c>
      <c r="DWC11" s="2">
        <v>1600</v>
      </c>
      <c r="DWD11" s="2">
        <v>120107</v>
      </c>
      <c r="DWE11" s="2">
        <v>0</v>
      </c>
      <c r="DWF11" s="2">
        <v>7294</v>
      </c>
      <c r="DWG11" s="2">
        <v>57859</v>
      </c>
      <c r="DWH11" s="2">
        <v>10297</v>
      </c>
      <c r="DWI11" s="2">
        <v>23368</v>
      </c>
      <c r="DWJ11" s="2">
        <v>485094</v>
      </c>
      <c r="DWK11" s="2">
        <v>16854</v>
      </c>
      <c r="DWL11" s="2">
        <v>689</v>
      </c>
      <c r="DWM11" s="2">
        <v>34223</v>
      </c>
      <c r="DWN11" s="2">
        <v>25122</v>
      </c>
      <c r="DWO11" s="2">
        <v>1918</v>
      </c>
      <c r="DWP11" s="2">
        <v>42319</v>
      </c>
      <c r="DWQ11" s="2">
        <v>5822</v>
      </c>
      <c r="DWR11" s="2">
        <v>3312</v>
      </c>
      <c r="DWS11" s="2">
        <v>12080</v>
      </c>
      <c r="DWT11" s="2">
        <v>50022</v>
      </c>
      <c r="DWU11" s="2">
        <v>3144</v>
      </c>
      <c r="DWV11" s="2">
        <v>755</v>
      </c>
      <c r="DWW11" s="2">
        <v>729</v>
      </c>
      <c r="DWX11" s="2">
        <v>6543</v>
      </c>
      <c r="DWY11" s="2">
        <v>2746</v>
      </c>
      <c r="DWZ11" s="2">
        <v>79979</v>
      </c>
      <c r="DXA11" s="2">
        <v>26889</v>
      </c>
      <c r="DXB11" s="2">
        <v>12155</v>
      </c>
      <c r="DXC11" s="2">
        <v>0</v>
      </c>
      <c r="DXD11" s="2">
        <v>4092588</v>
      </c>
      <c r="DXE11" s="2">
        <v>59796</v>
      </c>
      <c r="DXF11" s="2">
        <v>4065</v>
      </c>
      <c r="DXG11" s="2">
        <v>120482</v>
      </c>
      <c r="DXH11" s="2">
        <v>1019</v>
      </c>
      <c r="DXI11" s="2">
        <v>23822</v>
      </c>
      <c r="DXJ11" s="2">
        <v>5945</v>
      </c>
      <c r="DXK11" s="2">
        <v>8848</v>
      </c>
      <c r="DXL11" s="2">
        <v>18846</v>
      </c>
      <c r="DXM11" s="2">
        <v>210958</v>
      </c>
      <c r="DXN11" s="2">
        <v>4257</v>
      </c>
      <c r="DXO11" s="2">
        <v>73032</v>
      </c>
      <c r="DXP11" s="2">
        <v>6410</v>
      </c>
      <c r="DXQ11" s="2">
        <v>1640</v>
      </c>
      <c r="DXR11" s="2">
        <v>8480</v>
      </c>
      <c r="DXS11" s="2">
        <v>3705</v>
      </c>
      <c r="DXT11" s="2">
        <v>835</v>
      </c>
      <c r="DXU11" s="2">
        <v>0</v>
      </c>
      <c r="DXV11" s="2">
        <v>0</v>
      </c>
      <c r="DXW11" s="2">
        <v>351</v>
      </c>
      <c r="DXX11" s="2">
        <v>89429</v>
      </c>
      <c r="DXY11" s="2">
        <v>35488</v>
      </c>
      <c r="DXZ11" s="2">
        <v>10214</v>
      </c>
      <c r="DYA11" s="2">
        <v>63165</v>
      </c>
      <c r="DYB11" s="2">
        <v>9430</v>
      </c>
      <c r="DYC11" s="2">
        <v>0</v>
      </c>
      <c r="DYD11" s="2">
        <v>19005</v>
      </c>
      <c r="DYE11" s="2">
        <v>102889</v>
      </c>
      <c r="DYF11" s="2">
        <v>15698</v>
      </c>
      <c r="DYG11" s="2">
        <v>0</v>
      </c>
      <c r="DYH11" s="2">
        <v>2430</v>
      </c>
      <c r="DYI11" s="2">
        <v>0</v>
      </c>
      <c r="DYJ11" s="2">
        <v>0</v>
      </c>
      <c r="DYK11" s="2">
        <v>9209453</v>
      </c>
      <c r="DYL11" s="2">
        <v>190344</v>
      </c>
      <c r="DYM11" s="2">
        <v>0</v>
      </c>
      <c r="DYN11" s="2">
        <v>404</v>
      </c>
      <c r="DYO11" s="2">
        <v>2391</v>
      </c>
      <c r="DYP11" s="2">
        <v>92055</v>
      </c>
      <c r="DYQ11" s="2">
        <v>3260</v>
      </c>
      <c r="DYR11" s="2">
        <v>233</v>
      </c>
      <c r="DYS11" s="2">
        <v>950</v>
      </c>
      <c r="DYT11" s="2">
        <v>5790</v>
      </c>
      <c r="DYU11" s="2">
        <v>5441</v>
      </c>
      <c r="DYV11" s="2">
        <v>10959</v>
      </c>
      <c r="DYW11" s="2">
        <v>6052</v>
      </c>
      <c r="DYX11" s="2">
        <v>3548</v>
      </c>
      <c r="DYY11" s="2">
        <v>5136</v>
      </c>
      <c r="DYZ11" s="2">
        <v>43099</v>
      </c>
      <c r="DZA11" s="2">
        <v>24537</v>
      </c>
      <c r="DZB11" s="2">
        <v>10923</v>
      </c>
      <c r="DZC11" s="2">
        <v>2413</v>
      </c>
      <c r="DZD11" s="2">
        <v>39238</v>
      </c>
      <c r="DZE11" s="2">
        <v>242985</v>
      </c>
      <c r="DZF11" s="2">
        <v>63579</v>
      </c>
      <c r="DZG11" s="2">
        <v>2959</v>
      </c>
      <c r="DZH11" s="2">
        <v>6972</v>
      </c>
      <c r="DZI11" s="2">
        <v>409062</v>
      </c>
      <c r="DZJ11" s="2">
        <v>2380</v>
      </c>
      <c r="DZK11" s="2">
        <v>4250</v>
      </c>
      <c r="DZL11" s="2">
        <v>0</v>
      </c>
      <c r="DZM11" s="2">
        <v>10317</v>
      </c>
      <c r="DZN11" s="2">
        <v>396</v>
      </c>
      <c r="DZO11" s="2">
        <v>0</v>
      </c>
      <c r="DZP11" s="2">
        <v>54345</v>
      </c>
      <c r="DZQ11" s="2">
        <v>0</v>
      </c>
      <c r="DZR11" s="2">
        <v>5626</v>
      </c>
      <c r="DZS11" s="2">
        <v>14085</v>
      </c>
      <c r="DZT11" s="2">
        <v>19602</v>
      </c>
      <c r="DZU11" s="2">
        <v>21538</v>
      </c>
      <c r="DZV11" s="2">
        <v>301430</v>
      </c>
      <c r="DZW11" s="2">
        <v>17968</v>
      </c>
      <c r="DZX11" s="2">
        <v>342</v>
      </c>
      <c r="DZY11" s="2">
        <v>710</v>
      </c>
      <c r="DZZ11" s="2">
        <v>31974</v>
      </c>
      <c r="EAA11" s="2">
        <v>8393</v>
      </c>
      <c r="EAB11" s="2">
        <v>13103</v>
      </c>
      <c r="EAC11" s="2">
        <v>35820</v>
      </c>
      <c r="EAD11" s="2">
        <v>2093</v>
      </c>
      <c r="EAE11" s="2">
        <v>3184</v>
      </c>
      <c r="EAF11" s="2">
        <v>49994</v>
      </c>
      <c r="EAG11" s="2">
        <v>1567</v>
      </c>
      <c r="EAH11" s="2">
        <v>503</v>
      </c>
      <c r="EAI11" s="2">
        <v>445</v>
      </c>
      <c r="EAJ11" s="2">
        <v>7493</v>
      </c>
      <c r="EAK11" s="2">
        <v>61339</v>
      </c>
      <c r="EAL11" s="2">
        <v>60314</v>
      </c>
      <c r="EAM11" s="2">
        <v>985</v>
      </c>
      <c r="EAN11" s="2">
        <v>3648</v>
      </c>
      <c r="EAO11" s="2">
        <v>5124</v>
      </c>
      <c r="EAP11" s="2">
        <v>0</v>
      </c>
      <c r="EAQ11" s="2">
        <v>4572</v>
      </c>
      <c r="EAR11" s="2">
        <v>3246</v>
      </c>
      <c r="EAS11" s="2">
        <v>174</v>
      </c>
      <c r="EAT11" s="2">
        <v>36577</v>
      </c>
      <c r="EAU11" s="2">
        <v>7286</v>
      </c>
      <c r="EAV11" s="2">
        <v>7578</v>
      </c>
      <c r="EAW11" s="2">
        <v>3326</v>
      </c>
      <c r="EAX11" s="2">
        <v>34199</v>
      </c>
      <c r="EAY11" s="2">
        <v>888</v>
      </c>
      <c r="EAZ11" s="2">
        <v>41714</v>
      </c>
      <c r="EBA11" s="2">
        <v>0</v>
      </c>
      <c r="EBB11" s="2">
        <v>69560</v>
      </c>
      <c r="EBC11" s="2">
        <v>15797</v>
      </c>
      <c r="EBD11" s="2">
        <v>5068</v>
      </c>
      <c r="EBE11" s="2">
        <v>13971</v>
      </c>
      <c r="EBF11" s="2">
        <v>59820</v>
      </c>
      <c r="EBG11" s="2">
        <v>51959</v>
      </c>
      <c r="EBH11" s="2">
        <v>29053</v>
      </c>
      <c r="EBI11" s="2">
        <v>4928</v>
      </c>
      <c r="EBJ11" s="2">
        <v>25025</v>
      </c>
      <c r="EBK11" s="2">
        <v>0</v>
      </c>
      <c r="EBL11" s="2">
        <v>17482</v>
      </c>
      <c r="EBM11" s="2">
        <v>4781</v>
      </c>
      <c r="EBN11" s="2">
        <v>5089</v>
      </c>
      <c r="EBO11" s="2">
        <v>13720</v>
      </c>
      <c r="EBP11" s="2">
        <v>9427</v>
      </c>
      <c r="EBQ11" s="2">
        <v>3327</v>
      </c>
      <c r="EBR11" s="2">
        <v>0</v>
      </c>
      <c r="EBS11" s="2">
        <v>17288</v>
      </c>
      <c r="EBT11" s="2">
        <v>469067</v>
      </c>
      <c r="EBU11" s="2">
        <v>22778</v>
      </c>
      <c r="EBV11" s="2">
        <v>11198</v>
      </c>
      <c r="EBW11" s="2">
        <v>37179</v>
      </c>
      <c r="EBX11" s="2">
        <v>11586</v>
      </c>
      <c r="EBY11" s="2">
        <v>13327</v>
      </c>
      <c r="EBZ11" s="2">
        <v>2867</v>
      </c>
      <c r="ECA11" s="2">
        <v>188811</v>
      </c>
      <c r="ECB11" s="2">
        <v>25649</v>
      </c>
      <c r="ECC11" s="2">
        <v>28974</v>
      </c>
      <c r="ECD11" s="2">
        <v>24250</v>
      </c>
      <c r="ECE11" s="2">
        <v>7027</v>
      </c>
      <c r="ECF11" s="2">
        <v>0</v>
      </c>
      <c r="ECG11" s="2">
        <v>27608</v>
      </c>
      <c r="ECH11" s="2">
        <v>6479</v>
      </c>
      <c r="ECI11" s="2">
        <v>0</v>
      </c>
      <c r="ECJ11" s="2">
        <v>0</v>
      </c>
      <c r="ECK11" s="2">
        <v>66210</v>
      </c>
      <c r="ECL11" s="2">
        <v>5435</v>
      </c>
      <c r="ECM11" s="2">
        <v>0</v>
      </c>
      <c r="ECN11" s="2">
        <v>27490</v>
      </c>
      <c r="ECO11" s="2">
        <v>22496</v>
      </c>
      <c r="ECP11" s="2">
        <v>6429</v>
      </c>
      <c r="ECQ11" s="2">
        <v>189304</v>
      </c>
      <c r="ECR11" s="2">
        <v>18826</v>
      </c>
      <c r="ECS11" s="2">
        <v>12386</v>
      </c>
      <c r="ECT11" s="2">
        <v>644</v>
      </c>
      <c r="ECU11" s="2">
        <v>13729</v>
      </c>
      <c r="ECV11" s="2" t="s">
        <v>5</v>
      </c>
      <c r="ECW11" s="2">
        <v>30992</v>
      </c>
      <c r="ECX11" s="2">
        <v>2880</v>
      </c>
      <c r="ECY11" s="2">
        <v>6967</v>
      </c>
      <c r="ECZ11" s="2">
        <v>1643</v>
      </c>
      <c r="EDA11" s="2">
        <v>226</v>
      </c>
      <c r="EDB11" s="2">
        <v>63303</v>
      </c>
      <c r="EDC11" s="2">
        <v>64641</v>
      </c>
      <c r="EDD11" s="2">
        <v>0</v>
      </c>
      <c r="EDE11" s="2">
        <v>0</v>
      </c>
      <c r="EDF11" s="2">
        <v>0</v>
      </c>
      <c r="EDG11" s="2">
        <v>4465</v>
      </c>
      <c r="EDH11" s="2">
        <v>78626</v>
      </c>
      <c r="EDI11" s="2">
        <v>77968</v>
      </c>
      <c r="EDJ11" s="2">
        <v>30405</v>
      </c>
      <c r="EDK11" s="2">
        <v>6511</v>
      </c>
      <c r="EDL11" s="2">
        <v>9597</v>
      </c>
      <c r="EDM11" s="2">
        <v>0</v>
      </c>
      <c r="EDN11" s="2">
        <v>39854</v>
      </c>
      <c r="EDO11" s="2">
        <v>69657</v>
      </c>
      <c r="EDP11" s="2">
        <v>49021</v>
      </c>
      <c r="EDQ11" s="2">
        <v>4478</v>
      </c>
      <c r="EDR11" s="2">
        <v>24871</v>
      </c>
      <c r="EDS11" s="2">
        <v>2646</v>
      </c>
      <c r="EDT11" s="2">
        <v>14561</v>
      </c>
      <c r="EDU11" s="2">
        <v>508</v>
      </c>
      <c r="EDV11" s="2">
        <v>19284</v>
      </c>
      <c r="EDW11" s="2">
        <v>4803</v>
      </c>
      <c r="EDX11" s="2">
        <v>20035</v>
      </c>
      <c r="EDY11" s="2">
        <v>0</v>
      </c>
      <c r="EDZ11" s="2">
        <v>90491</v>
      </c>
      <c r="EEA11" s="2">
        <v>2660</v>
      </c>
      <c r="EEB11" s="2">
        <v>833</v>
      </c>
      <c r="EEC11" s="2">
        <v>45385</v>
      </c>
      <c r="EED11" s="2">
        <v>28515</v>
      </c>
      <c r="EEE11" s="2">
        <v>58015</v>
      </c>
      <c r="EEF11" s="2">
        <v>31896</v>
      </c>
      <c r="EEG11" s="2">
        <v>0</v>
      </c>
      <c r="EEH11" s="2">
        <v>23591</v>
      </c>
      <c r="EEI11" s="2">
        <v>10797</v>
      </c>
      <c r="EEJ11" s="2">
        <v>0</v>
      </c>
      <c r="EEK11" s="2">
        <v>5588</v>
      </c>
      <c r="EEL11" s="2">
        <v>310133</v>
      </c>
      <c r="EEM11" s="2">
        <v>9035</v>
      </c>
      <c r="EEN11" s="2">
        <v>7173</v>
      </c>
      <c r="EEO11" s="2">
        <v>27356</v>
      </c>
      <c r="EEP11" s="2">
        <v>0</v>
      </c>
      <c r="EEQ11" s="2">
        <v>10654</v>
      </c>
      <c r="EER11" s="2">
        <v>3755</v>
      </c>
      <c r="EES11" s="2">
        <v>6660</v>
      </c>
      <c r="EET11" s="2">
        <v>28845</v>
      </c>
      <c r="EEU11" s="2">
        <v>15683</v>
      </c>
      <c r="EEV11" s="2">
        <v>36403</v>
      </c>
      <c r="EEW11" s="2">
        <v>45966</v>
      </c>
      <c r="EEX11" s="2">
        <v>3142</v>
      </c>
      <c r="EEY11" s="2">
        <v>19103</v>
      </c>
      <c r="EEZ11" s="2">
        <v>34815</v>
      </c>
      <c r="EFA11" s="2">
        <v>2051</v>
      </c>
      <c r="EFB11" s="2">
        <v>29545</v>
      </c>
      <c r="EFC11" s="2">
        <v>0</v>
      </c>
      <c r="EFD11" s="2">
        <v>0</v>
      </c>
      <c r="EFE11" s="2">
        <v>0</v>
      </c>
      <c r="EFF11" s="2">
        <v>9329</v>
      </c>
      <c r="EFG11" s="2">
        <v>77606</v>
      </c>
      <c r="EFH11" s="2">
        <v>0</v>
      </c>
      <c r="EFI11" s="2">
        <v>0</v>
      </c>
      <c r="EFJ11" s="2">
        <v>6859</v>
      </c>
      <c r="EFK11" s="2">
        <v>6408</v>
      </c>
      <c r="EFL11" s="2">
        <v>69103</v>
      </c>
      <c r="EFM11" s="2">
        <v>64892</v>
      </c>
      <c r="EFN11" s="2">
        <v>4347</v>
      </c>
      <c r="EFO11" s="2">
        <v>30351</v>
      </c>
      <c r="EFP11" s="2">
        <v>0</v>
      </c>
      <c r="EFQ11" s="2">
        <v>1014883</v>
      </c>
      <c r="EFR11" s="2">
        <v>0</v>
      </c>
      <c r="EFS11" s="2">
        <v>0</v>
      </c>
      <c r="EFT11" s="2">
        <v>0</v>
      </c>
      <c r="EFU11" s="2">
        <v>55084</v>
      </c>
      <c r="EFV11" s="2">
        <v>29014</v>
      </c>
      <c r="EFW11" s="2">
        <v>5972</v>
      </c>
      <c r="EFX11" s="2">
        <v>3461</v>
      </c>
      <c r="EFY11" s="2">
        <v>0</v>
      </c>
      <c r="EFZ11" s="2">
        <v>0</v>
      </c>
      <c r="EGA11" s="2">
        <v>0</v>
      </c>
      <c r="EGB11" s="2">
        <v>804</v>
      </c>
      <c r="EGC11" s="2">
        <v>160391</v>
      </c>
      <c r="EGD11" s="2">
        <v>55058</v>
      </c>
      <c r="EGE11" s="2">
        <v>26758</v>
      </c>
      <c r="EGF11" s="2">
        <v>30283</v>
      </c>
      <c r="EGG11" s="2">
        <v>0</v>
      </c>
      <c r="EGH11" s="2">
        <v>39289</v>
      </c>
      <c r="EGI11" s="2">
        <v>9161</v>
      </c>
      <c r="EGJ11" s="2">
        <v>6179</v>
      </c>
      <c r="EGK11" s="2">
        <v>18565</v>
      </c>
      <c r="EGL11" s="2">
        <v>18255</v>
      </c>
      <c r="EGM11" s="2">
        <v>0</v>
      </c>
      <c r="EGN11" s="2">
        <v>0</v>
      </c>
      <c r="EGO11" s="2">
        <v>28461</v>
      </c>
      <c r="EGP11" s="2">
        <v>14707</v>
      </c>
      <c r="EGQ11" s="2">
        <v>129870</v>
      </c>
      <c r="EGR11" s="2">
        <v>0</v>
      </c>
      <c r="EGS11" s="2">
        <v>13654</v>
      </c>
      <c r="EGT11" s="2">
        <v>91212</v>
      </c>
      <c r="EGU11" s="2">
        <v>150018</v>
      </c>
      <c r="EGV11" s="2">
        <v>3453</v>
      </c>
      <c r="EGW11" s="2">
        <v>30709</v>
      </c>
      <c r="EGX11" s="2">
        <v>0</v>
      </c>
      <c r="EGY11" s="2">
        <v>297</v>
      </c>
      <c r="EGZ11" s="2">
        <v>0</v>
      </c>
      <c r="EHA11" s="2">
        <v>355349</v>
      </c>
      <c r="EHB11" s="2">
        <v>2495</v>
      </c>
      <c r="EHC11" s="2">
        <v>57624</v>
      </c>
      <c r="EHD11" s="2">
        <v>0</v>
      </c>
      <c r="EHE11" s="2">
        <v>165474</v>
      </c>
      <c r="EHF11" s="2">
        <v>7807</v>
      </c>
      <c r="EHG11" s="2">
        <v>134102</v>
      </c>
      <c r="EHH11" s="2">
        <v>21220</v>
      </c>
      <c r="EHI11" s="2">
        <v>93693</v>
      </c>
      <c r="EHJ11" s="2">
        <v>29112</v>
      </c>
      <c r="EHK11" s="2">
        <v>12612</v>
      </c>
      <c r="EHL11" s="2">
        <v>78288</v>
      </c>
      <c r="EHM11" s="2">
        <v>51694</v>
      </c>
      <c r="EHN11" s="2">
        <v>899593</v>
      </c>
      <c r="EHO11" s="2">
        <v>0</v>
      </c>
      <c r="EHP11" s="2">
        <v>82800</v>
      </c>
      <c r="EHQ11" s="2">
        <v>5028</v>
      </c>
      <c r="EHR11" s="2">
        <v>35572</v>
      </c>
      <c r="EHS11" s="2">
        <v>46029</v>
      </c>
      <c r="EHT11" s="2">
        <v>15877</v>
      </c>
      <c r="EHU11" s="2">
        <v>774749</v>
      </c>
      <c r="EHV11" s="2">
        <v>0</v>
      </c>
      <c r="EHW11" s="2">
        <v>15356</v>
      </c>
      <c r="EHX11" s="2">
        <v>258</v>
      </c>
      <c r="EHY11" s="2">
        <v>2776</v>
      </c>
      <c r="EHZ11" s="2">
        <v>11151</v>
      </c>
      <c r="EIA11" s="2">
        <v>0</v>
      </c>
      <c r="EIB11" s="2">
        <v>0</v>
      </c>
      <c r="EIC11" s="2">
        <v>2930</v>
      </c>
      <c r="EID11" s="2">
        <v>2628</v>
      </c>
      <c r="EIE11" s="2">
        <v>724</v>
      </c>
      <c r="EIF11" s="2">
        <v>76376</v>
      </c>
      <c r="EIG11" s="2">
        <v>22299</v>
      </c>
      <c r="EIH11" s="2">
        <v>5379</v>
      </c>
      <c r="EII11" s="2">
        <v>81307</v>
      </c>
      <c r="EIJ11" s="2">
        <v>36357</v>
      </c>
      <c r="EIK11" s="2">
        <v>46320</v>
      </c>
      <c r="EIL11" s="2">
        <v>18101</v>
      </c>
      <c r="EIM11" s="2">
        <v>23590</v>
      </c>
      <c r="EIN11" s="2">
        <v>102589</v>
      </c>
      <c r="EIO11" s="2">
        <v>161078</v>
      </c>
      <c r="EIP11" s="2">
        <v>3288</v>
      </c>
      <c r="EIQ11" s="2">
        <v>51300</v>
      </c>
      <c r="EIR11" s="2">
        <v>67832</v>
      </c>
      <c r="EIS11" s="2">
        <v>70939</v>
      </c>
      <c r="EIT11" s="2">
        <v>56234</v>
      </c>
      <c r="EIU11" s="2">
        <v>9674</v>
      </c>
      <c r="EIV11" s="2">
        <v>84429</v>
      </c>
      <c r="EIW11" s="2">
        <v>91264</v>
      </c>
      <c r="EIX11" s="2">
        <v>57841</v>
      </c>
      <c r="EIY11" s="2">
        <v>195951</v>
      </c>
      <c r="EIZ11" s="2">
        <v>75578</v>
      </c>
      <c r="EJA11" s="2">
        <v>21090</v>
      </c>
      <c r="EJB11" s="2">
        <v>69855</v>
      </c>
      <c r="EJC11" s="2">
        <v>140630</v>
      </c>
      <c r="EJD11" s="2">
        <v>4181</v>
      </c>
      <c r="EJE11" s="2">
        <v>1617746</v>
      </c>
      <c r="EJF11" s="2">
        <v>0</v>
      </c>
      <c r="EJG11" s="2">
        <v>0</v>
      </c>
      <c r="EJH11" s="2">
        <v>26901</v>
      </c>
      <c r="EJI11" s="2">
        <v>84478</v>
      </c>
      <c r="EJJ11" s="2">
        <v>0</v>
      </c>
      <c r="EJK11" s="2">
        <v>38966</v>
      </c>
      <c r="EJL11" s="2">
        <v>4959</v>
      </c>
      <c r="EJM11" s="2">
        <v>1309</v>
      </c>
      <c r="EJN11" s="2">
        <v>0</v>
      </c>
      <c r="EJO11" s="2">
        <v>17300</v>
      </c>
      <c r="EJP11" s="2">
        <v>0</v>
      </c>
      <c r="EJQ11" s="2">
        <v>27708</v>
      </c>
      <c r="EJR11" s="2">
        <v>10435</v>
      </c>
      <c r="EJS11" s="2">
        <v>322811</v>
      </c>
      <c r="EJT11" s="2">
        <v>2290</v>
      </c>
      <c r="EJU11" s="2">
        <v>58550</v>
      </c>
      <c r="EJV11" s="2">
        <v>10742</v>
      </c>
      <c r="EJW11" s="2">
        <v>70845</v>
      </c>
      <c r="EJX11" s="2">
        <v>220107</v>
      </c>
      <c r="EJY11" s="2">
        <v>8040</v>
      </c>
      <c r="EJZ11" s="2">
        <v>0</v>
      </c>
      <c r="EKA11" s="2">
        <v>73120</v>
      </c>
      <c r="EKB11" s="2">
        <v>6186</v>
      </c>
      <c r="EKC11" s="2">
        <v>4152</v>
      </c>
      <c r="EKD11" s="2">
        <v>81997</v>
      </c>
      <c r="EKE11" s="2">
        <v>66174</v>
      </c>
      <c r="EKF11" s="2">
        <v>0</v>
      </c>
      <c r="EKG11" s="2">
        <v>26788</v>
      </c>
      <c r="EKH11" s="2">
        <v>6531</v>
      </c>
      <c r="EKI11" s="2">
        <v>0</v>
      </c>
      <c r="EKJ11" s="2">
        <v>4390</v>
      </c>
      <c r="EKK11" s="2">
        <v>4310</v>
      </c>
      <c r="EKL11" s="2">
        <v>0</v>
      </c>
      <c r="EKM11" s="2">
        <v>0</v>
      </c>
      <c r="EKN11" s="2">
        <v>0</v>
      </c>
      <c r="EKO11" s="2">
        <v>0</v>
      </c>
      <c r="EKP11" s="2">
        <v>25629</v>
      </c>
      <c r="EKQ11" s="2">
        <v>87748</v>
      </c>
      <c r="EKR11" s="2">
        <v>436</v>
      </c>
      <c r="EKS11" s="2">
        <v>822</v>
      </c>
      <c r="EKT11" s="2">
        <v>37370</v>
      </c>
      <c r="EKU11" s="2">
        <v>189000</v>
      </c>
      <c r="EKV11" s="2">
        <v>95706</v>
      </c>
      <c r="EKW11" s="2">
        <v>0</v>
      </c>
      <c r="EKX11" s="2">
        <v>35013</v>
      </c>
      <c r="EKY11" s="2">
        <v>0</v>
      </c>
      <c r="EKZ11" s="2">
        <v>4034</v>
      </c>
      <c r="ELA11" s="2">
        <v>86620</v>
      </c>
      <c r="ELB11" s="2">
        <v>992</v>
      </c>
      <c r="ELC11" s="2">
        <v>0</v>
      </c>
      <c r="ELD11" s="2">
        <v>3860</v>
      </c>
      <c r="ELE11" s="2">
        <v>635</v>
      </c>
      <c r="ELF11" s="2">
        <v>1239</v>
      </c>
      <c r="ELG11" s="2">
        <v>13354</v>
      </c>
      <c r="ELH11" s="2">
        <v>12315</v>
      </c>
      <c r="ELI11" s="2">
        <v>0</v>
      </c>
      <c r="ELJ11" s="2">
        <v>802</v>
      </c>
      <c r="ELK11" s="2">
        <v>35143</v>
      </c>
      <c r="ELL11" s="2">
        <v>155444</v>
      </c>
      <c r="ELM11" s="2">
        <v>7365</v>
      </c>
      <c r="ELN11" s="2">
        <v>8323</v>
      </c>
      <c r="ELO11" s="2">
        <v>18362</v>
      </c>
      <c r="ELP11" s="2">
        <v>2395</v>
      </c>
      <c r="ELQ11" s="2">
        <v>5547</v>
      </c>
      <c r="ELR11" s="2">
        <v>42490</v>
      </c>
      <c r="ELS11" s="2">
        <v>53888</v>
      </c>
      <c r="ELT11" s="2">
        <v>44737</v>
      </c>
      <c r="ELU11" s="2">
        <v>5787</v>
      </c>
      <c r="ELV11" s="2">
        <v>58843</v>
      </c>
      <c r="ELW11" s="2">
        <v>27519</v>
      </c>
      <c r="ELX11" s="2">
        <v>0</v>
      </c>
      <c r="ELY11" s="2">
        <v>98502</v>
      </c>
      <c r="ELZ11" s="2">
        <v>0</v>
      </c>
      <c r="EMA11" s="2">
        <v>0</v>
      </c>
      <c r="EMB11" s="2">
        <v>0</v>
      </c>
      <c r="EMC11" s="2">
        <v>28666</v>
      </c>
      <c r="EMD11" s="2">
        <v>0</v>
      </c>
      <c r="EME11" s="2">
        <v>2216</v>
      </c>
      <c r="EMF11" s="2">
        <v>7259</v>
      </c>
      <c r="EMG11" s="2">
        <v>6341</v>
      </c>
      <c r="EMH11" s="2">
        <v>130828</v>
      </c>
      <c r="EMI11" s="2">
        <v>0</v>
      </c>
      <c r="EMJ11" s="2">
        <v>18207</v>
      </c>
      <c r="EMK11" s="2">
        <v>61268</v>
      </c>
      <c r="EML11" s="2">
        <v>151401</v>
      </c>
      <c r="EMM11" s="2">
        <v>19502</v>
      </c>
      <c r="EMN11" s="2">
        <v>6249</v>
      </c>
      <c r="EMO11" s="2">
        <v>32040</v>
      </c>
      <c r="EMP11" s="2">
        <v>23718</v>
      </c>
      <c r="EMQ11" s="2">
        <v>36928</v>
      </c>
      <c r="EMR11" s="2">
        <v>11496</v>
      </c>
      <c r="EMS11" s="2">
        <v>39064</v>
      </c>
      <c r="EMT11" s="2">
        <v>64324</v>
      </c>
      <c r="EMU11" s="2">
        <v>391032</v>
      </c>
      <c r="EMV11" s="2">
        <v>0</v>
      </c>
      <c r="EMW11" s="2">
        <v>146</v>
      </c>
      <c r="EMX11" s="2">
        <v>20197</v>
      </c>
      <c r="EMY11" s="2">
        <v>0</v>
      </c>
      <c r="EMZ11" s="2">
        <v>879</v>
      </c>
      <c r="ENA11" s="2">
        <v>13966</v>
      </c>
      <c r="ENB11" s="2">
        <v>115872</v>
      </c>
      <c r="ENC11" s="2">
        <v>54172</v>
      </c>
      <c r="END11" s="2">
        <v>2347</v>
      </c>
      <c r="ENE11" s="2">
        <v>11428</v>
      </c>
      <c r="ENF11" s="2">
        <v>34303</v>
      </c>
      <c r="ENG11" s="2">
        <v>45772</v>
      </c>
      <c r="ENH11" s="2">
        <v>8348</v>
      </c>
      <c r="ENI11" s="2">
        <v>110601</v>
      </c>
      <c r="ENJ11" s="2">
        <v>40048</v>
      </c>
      <c r="ENK11" s="2">
        <v>19510</v>
      </c>
      <c r="ENL11" s="2">
        <v>4368</v>
      </c>
      <c r="ENM11" s="2">
        <v>9058</v>
      </c>
      <c r="ENN11" s="2">
        <v>2793</v>
      </c>
      <c r="ENO11" s="2">
        <v>13262</v>
      </c>
      <c r="ENP11" s="2">
        <v>150529</v>
      </c>
      <c r="ENQ11" s="2">
        <v>15157</v>
      </c>
      <c r="ENR11" s="2">
        <v>103294</v>
      </c>
      <c r="ENS11" s="2">
        <v>53579</v>
      </c>
      <c r="ENT11" s="2">
        <v>12701</v>
      </c>
      <c r="ENU11" s="2">
        <v>4333</v>
      </c>
      <c r="ENV11" s="2">
        <v>100289</v>
      </c>
      <c r="ENW11" s="2">
        <v>84282</v>
      </c>
      <c r="ENX11" s="2">
        <v>548</v>
      </c>
      <c r="ENY11" s="2">
        <v>0</v>
      </c>
      <c r="ENZ11" s="2">
        <v>50536</v>
      </c>
      <c r="EOA11" s="2">
        <v>12617</v>
      </c>
      <c r="EOB11" s="2">
        <v>3427</v>
      </c>
      <c r="EOC11" s="2">
        <v>7064</v>
      </c>
      <c r="EOD11" s="2">
        <v>30964</v>
      </c>
      <c r="EOE11" s="2">
        <v>600</v>
      </c>
      <c r="EOF11" s="2">
        <v>213758</v>
      </c>
      <c r="EOG11" s="2">
        <v>77583</v>
      </c>
      <c r="EOH11" s="2">
        <v>27820</v>
      </c>
      <c r="EOI11" s="2">
        <v>3740</v>
      </c>
      <c r="EOJ11" s="2">
        <v>127482</v>
      </c>
      <c r="EOK11" s="2">
        <v>8021</v>
      </c>
      <c r="EOL11" s="2">
        <v>17129</v>
      </c>
      <c r="EOM11" s="2">
        <v>24095</v>
      </c>
      <c r="EON11" s="2">
        <v>11599</v>
      </c>
      <c r="EOO11" s="2">
        <v>35225</v>
      </c>
      <c r="EOP11" s="2">
        <v>12539</v>
      </c>
      <c r="EOQ11" s="2">
        <v>260</v>
      </c>
      <c r="EOR11" s="2">
        <v>2104</v>
      </c>
      <c r="EOS11" s="2">
        <v>39925</v>
      </c>
      <c r="EOT11" s="2">
        <v>3277</v>
      </c>
      <c r="EOU11" s="2">
        <v>1482</v>
      </c>
      <c r="EOV11" s="2">
        <v>14661</v>
      </c>
      <c r="EOW11" s="2">
        <v>0</v>
      </c>
      <c r="EOX11" s="2">
        <v>91</v>
      </c>
      <c r="EOY11" s="2">
        <v>0</v>
      </c>
      <c r="EOZ11" s="2" t="s">
        <v>5</v>
      </c>
      <c r="EPA11" s="2">
        <v>1362</v>
      </c>
      <c r="EPB11" s="2">
        <v>35430</v>
      </c>
      <c r="EPC11" s="2">
        <v>0</v>
      </c>
      <c r="EPD11" s="2">
        <v>16186</v>
      </c>
      <c r="EPE11" s="2">
        <v>0</v>
      </c>
      <c r="EPF11" s="2">
        <v>60150</v>
      </c>
      <c r="EPG11" s="2">
        <v>40326</v>
      </c>
      <c r="EPH11" s="2">
        <v>15256</v>
      </c>
      <c r="EPI11" s="2">
        <v>30676</v>
      </c>
      <c r="EPJ11" s="2">
        <v>17748</v>
      </c>
      <c r="EPK11" s="2">
        <v>12969</v>
      </c>
      <c r="EPL11" s="2">
        <v>0</v>
      </c>
      <c r="EPM11" s="2">
        <v>58601</v>
      </c>
      <c r="EPN11" s="2">
        <v>0</v>
      </c>
      <c r="EPO11" s="2">
        <v>19185</v>
      </c>
      <c r="EPP11" s="2">
        <v>0</v>
      </c>
      <c r="EPQ11" s="2">
        <v>0</v>
      </c>
      <c r="EPR11" s="2">
        <v>11013</v>
      </c>
      <c r="EPS11" s="2">
        <v>84840</v>
      </c>
      <c r="EPT11" s="2">
        <v>27979</v>
      </c>
      <c r="EPU11" s="2">
        <v>10307</v>
      </c>
      <c r="EPV11" s="2">
        <v>6191</v>
      </c>
      <c r="EPW11" s="2">
        <v>79159</v>
      </c>
      <c r="EPX11" s="2">
        <v>257417</v>
      </c>
      <c r="EPY11" s="2">
        <v>94939</v>
      </c>
      <c r="EPZ11" s="2">
        <v>68183</v>
      </c>
      <c r="EQA11" s="2">
        <v>13136</v>
      </c>
      <c r="EQB11" s="2">
        <v>54775</v>
      </c>
      <c r="EQC11" s="2">
        <v>0</v>
      </c>
      <c r="EQD11" s="2">
        <v>69542</v>
      </c>
      <c r="EQE11" s="2">
        <v>7994</v>
      </c>
      <c r="EQF11" s="2">
        <v>19237</v>
      </c>
      <c r="EQG11" s="2">
        <v>147575</v>
      </c>
      <c r="EQH11" s="2">
        <v>5555</v>
      </c>
      <c r="EQI11" s="2">
        <v>10645</v>
      </c>
      <c r="EQJ11" s="2">
        <v>9478</v>
      </c>
      <c r="EQK11" s="2">
        <v>6228</v>
      </c>
      <c r="EQL11" s="2">
        <v>42243</v>
      </c>
      <c r="EQM11" s="2">
        <v>371</v>
      </c>
      <c r="EQN11" s="2">
        <v>17091</v>
      </c>
      <c r="EQO11" s="2">
        <v>0</v>
      </c>
      <c r="EQP11" s="2">
        <v>1313</v>
      </c>
      <c r="EQQ11" s="2">
        <v>253098</v>
      </c>
      <c r="EQR11" s="2">
        <v>36224</v>
      </c>
      <c r="EQS11" s="2">
        <v>1859</v>
      </c>
      <c r="EQT11" s="2">
        <v>39906</v>
      </c>
      <c r="EQU11" s="2">
        <v>5197</v>
      </c>
      <c r="EQV11" s="2">
        <v>98383</v>
      </c>
      <c r="EQW11" s="2">
        <v>117901</v>
      </c>
      <c r="EQX11" s="2">
        <v>0</v>
      </c>
      <c r="EQY11" s="2">
        <v>337240</v>
      </c>
      <c r="EQZ11" s="2">
        <v>29370</v>
      </c>
      <c r="ERA11" s="2">
        <v>18835</v>
      </c>
      <c r="ERB11" s="2">
        <v>21789</v>
      </c>
      <c r="ERC11" s="2">
        <v>0</v>
      </c>
      <c r="ERD11" s="2">
        <v>20665</v>
      </c>
      <c r="ERE11" s="2">
        <v>10359</v>
      </c>
      <c r="ERF11" s="2">
        <v>144228</v>
      </c>
      <c r="ERG11" s="2">
        <v>18454</v>
      </c>
      <c r="ERH11" s="2">
        <v>1265</v>
      </c>
      <c r="ERI11" s="2">
        <v>13573</v>
      </c>
      <c r="ERJ11" s="2">
        <v>8028</v>
      </c>
      <c r="ERK11" s="2">
        <v>0</v>
      </c>
      <c r="ERL11" s="2">
        <v>0</v>
      </c>
      <c r="ERM11" s="2">
        <v>9459</v>
      </c>
      <c r="ERN11" s="2">
        <v>4823</v>
      </c>
      <c r="ERO11" s="2">
        <v>26215</v>
      </c>
      <c r="ERP11" s="2">
        <v>0</v>
      </c>
      <c r="ERQ11" s="2">
        <v>0</v>
      </c>
      <c r="ERR11" s="2">
        <v>9946</v>
      </c>
      <c r="ERS11" s="2">
        <v>0</v>
      </c>
      <c r="ERT11" s="2">
        <v>84947</v>
      </c>
      <c r="ERU11" s="2">
        <v>4501</v>
      </c>
      <c r="ERV11" s="2">
        <v>109762</v>
      </c>
      <c r="ERW11" s="2">
        <v>18615</v>
      </c>
      <c r="ERX11" s="2">
        <v>26227</v>
      </c>
      <c r="ERY11" s="2">
        <v>1156</v>
      </c>
      <c r="ERZ11" s="2">
        <v>47689</v>
      </c>
      <c r="ESA11" s="2">
        <v>5576</v>
      </c>
      <c r="ESB11" s="2">
        <v>8843</v>
      </c>
      <c r="ESC11" s="2">
        <v>102741</v>
      </c>
      <c r="ESD11" s="2">
        <v>9835</v>
      </c>
      <c r="ESE11" s="2">
        <v>5749</v>
      </c>
      <c r="ESF11" s="2">
        <v>8400</v>
      </c>
      <c r="ESG11" s="2">
        <v>38539</v>
      </c>
      <c r="ESH11" s="2">
        <v>582</v>
      </c>
      <c r="ESI11" s="2">
        <v>3220739</v>
      </c>
      <c r="ESJ11" s="2">
        <v>4742</v>
      </c>
      <c r="ESK11" s="2">
        <v>0</v>
      </c>
      <c r="ESL11" s="2">
        <v>71861</v>
      </c>
      <c r="ESM11" s="2">
        <v>75840</v>
      </c>
      <c r="ESN11" s="2">
        <v>5679</v>
      </c>
      <c r="ESO11" s="2">
        <v>65151</v>
      </c>
      <c r="ESP11" s="2">
        <v>0</v>
      </c>
      <c r="ESQ11" s="2">
        <v>0</v>
      </c>
      <c r="ESR11" s="2">
        <v>1372</v>
      </c>
      <c r="ESS11" s="2">
        <v>20376</v>
      </c>
      <c r="EST11" s="2">
        <v>108635</v>
      </c>
      <c r="ESU11" s="2">
        <v>11738</v>
      </c>
      <c r="ESV11" s="2">
        <v>76041</v>
      </c>
      <c r="ESW11" s="2">
        <v>13873</v>
      </c>
      <c r="ESX11" s="2">
        <v>76056</v>
      </c>
      <c r="ESY11" s="2">
        <v>19215</v>
      </c>
      <c r="ESZ11" s="2">
        <v>2895</v>
      </c>
      <c r="ETA11" s="2">
        <v>0</v>
      </c>
      <c r="ETB11" s="2">
        <v>4845</v>
      </c>
      <c r="ETC11" s="2">
        <v>27492</v>
      </c>
      <c r="ETD11" s="2">
        <v>3436</v>
      </c>
      <c r="ETE11" s="2">
        <v>26181</v>
      </c>
      <c r="ETF11" s="2">
        <v>42593</v>
      </c>
      <c r="ETG11" s="2">
        <v>75603</v>
      </c>
      <c r="ETH11" s="2">
        <v>1929</v>
      </c>
      <c r="ETI11" s="2">
        <v>47371</v>
      </c>
      <c r="ETJ11" s="2">
        <v>1690</v>
      </c>
      <c r="ETK11" s="2">
        <v>14544</v>
      </c>
      <c r="ETL11" s="2">
        <v>39179</v>
      </c>
      <c r="ETM11" s="2">
        <v>18768</v>
      </c>
      <c r="ETN11" s="2">
        <v>153627</v>
      </c>
      <c r="ETO11" s="2">
        <v>0</v>
      </c>
      <c r="ETP11" s="2">
        <v>35092</v>
      </c>
      <c r="ETQ11" s="2">
        <v>7784</v>
      </c>
      <c r="ETR11" s="2">
        <v>41969</v>
      </c>
      <c r="ETS11" s="2">
        <v>11418</v>
      </c>
      <c r="ETT11" s="2">
        <v>163023</v>
      </c>
      <c r="ETU11" s="2">
        <v>8350</v>
      </c>
      <c r="ETV11" s="2">
        <v>70190</v>
      </c>
      <c r="ETW11" s="2">
        <v>4227</v>
      </c>
      <c r="ETX11" s="2">
        <v>490</v>
      </c>
      <c r="ETY11" s="2">
        <v>25495</v>
      </c>
      <c r="ETZ11" s="2">
        <v>854</v>
      </c>
      <c r="EUA11" s="2">
        <v>1004</v>
      </c>
      <c r="EUB11" s="2">
        <v>56482</v>
      </c>
      <c r="EUC11" s="2">
        <v>0</v>
      </c>
      <c r="EUD11" s="2">
        <v>6815</v>
      </c>
      <c r="EUE11" s="2">
        <v>15523</v>
      </c>
      <c r="EUF11" s="2">
        <v>29658</v>
      </c>
      <c r="EUG11" s="2">
        <v>0</v>
      </c>
      <c r="EUH11" s="2">
        <v>17306</v>
      </c>
      <c r="EUI11" s="2">
        <v>0</v>
      </c>
      <c r="EUJ11" s="2">
        <v>2329</v>
      </c>
      <c r="EUK11" s="2">
        <v>756</v>
      </c>
      <c r="EUL11" s="2">
        <v>0</v>
      </c>
      <c r="EUM11" s="2" t="s">
        <v>5</v>
      </c>
      <c r="EUN11" s="2" t="s">
        <v>5</v>
      </c>
      <c r="EUO11" s="2">
        <v>1979</v>
      </c>
      <c r="EUP11" s="2">
        <v>0</v>
      </c>
      <c r="EUQ11" s="2">
        <v>30426</v>
      </c>
      <c r="EUR11" s="2" t="s">
        <v>5</v>
      </c>
      <c r="EUS11" s="2">
        <v>0</v>
      </c>
      <c r="EUT11" s="2">
        <v>332</v>
      </c>
      <c r="EUU11" s="2">
        <v>0</v>
      </c>
      <c r="EUV11" s="2">
        <v>42688</v>
      </c>
      <c r="EUW11" s="2">
        <v>14807</v>
      </c>
      <c r="EUX11" s="2">
        <v>501714</v>
      </c>
      <c r="EUY11" s="2">
        <v>578</v>
      </c>
      <c r="EUZ11" s="2" t="s">
        <v>5</v>
      </c>
      <c r="EVA11" s="2">
        <v>32311</v>
      </c>
      <c r="EVB11" s="2">
        <v>18124</v>
      </c>
      <c r="EVC11" s="2">
        <v>0</v>
      </c>
      <c r="EVD11" s="2">
        <v>111589</v>
      </c>
      <c r="EVE11" s="2">
        <v>7772</v>
      </c>
      <c r="EVF11" s="2">
        <v>557000</v>
      </c>
      <c r="EVG11" s="2">
        <v>0</v>
      </c>
      <c r="EVH11" s="2">
        <v>0</v>
      </c>
      <c r="EVI11" s="2">
        <v>95890</v>
      </c>
      <c r="EVJ11" s="2">
        <v>54660</v>
      </c>
      <c r="EVK11" s="2">
        <v>171158</v>
      </c>
      <c r="EVL11" s="2">
        <v>4468</v>
      </c>
      <c r="EVM11" s="2">
        <v>0</v>
      </c>
      <c r="EVN11" s="2">
        <v>39367</v>
      </c>
      <c r="EVO11" s="2">
        <v>45743</v>
      </c>
      <c r="EVP11" s="2">
        <v>3979</v>
      </c>
      <c r="EVQ11" s="2">
        <v>18862</v>
      </c>
      <c r="EVR11" s="2">
        <v>0</v>
      </c>
      <c r="EVS11" s="2">
        <v>0</v>
      </c>
      <c r="EVT11" s="2">
        <v>93491</v>
      </c>
      <c r="EVU11" s="2">
        <v>1060</v>
      </c>
      <c r="EVV11" s="2">
        <v>1075</v>
      </c>
      <c r="EVW11" s="2">
        <v>70582</v>
      </c>
      <c r="EVX11" s="2">
        <v>656</v>
      </c>
      <c r="EVY11" s="2">
        <v>10040</v>
      </c>
      <c r="EVZ11" s="2">
        <v>6738</v>
      </c>
      <c r="EWA11" s="2">
        <v>459</v>
      </c>
      <c r="EWB11" s="2">
        <v>165590</v>
      </c>
      <c r="EWC11" s="2">
        <v>1553</v>
      </c>
      <c r="EWD11" s="2">
        <v>49830</v>
      </c>
      <c r="EWE11" s="2">
        <v>19939</v>
      </c>
      <c r="EWF11" s="2">
        <v>16896</v>
      </c>
      <c r="EWG11" s="2">
        <v>0</v>
      </c>
      <c r="EWH11" s="2">
        <v>20267</v>
      </c>
      <c r="EWI11" s="2">
        <v>0</v>
      </c>
      <c r="EWJ11" s="2">
        <v>0</v>
      </c>
      <c r="EWK11" s="2">
        <v>941</v>
      </c>
      <c r="EWL11" s="2">
        <v>128152</v>
      </c>
      <c r="EWM11" s="2">
        <v>0</v>
      </c>
      <c r="EWN11" s="2">
        <v>28584</v>
      </c>
      <c r="EWO11" s="2">
        <v>0</v>
      </c>
      <c r="EWP11" s="2">
        <v>109103</v>
      </c>
      <c r="EWQ11" s="2">
        <v>15902</v>
      </c>
      <c r="EWR11" s="2">
        <v>7073</v>
      </c>
      <c r="EWS11" s="2">
        <v>24375</v>
      </c>
      <c r="EWT11" s="2">
        <v>30333</v>
      </c>
      <c r="EWU11" s="2">
        <v>1358</v>
      </c>
      <c r="EWV11" s="2">
        <v>21791</v>
      </c>
      <c r="EWW11" s="2">
        <v>16229</v>
      </c>
      <c r="EWX11" s="2">
        <v>0</v>
      </c>
      <c r="EWY11" s="2">
        <v>0</v>
      </c>
      <c r="EWZ11" s="2">
        <v>20008</v>
      </c>
      <c r="EXA11" s="2">
        <v>653261</v>
      </c>
      <c r="EXB11" s="2">
        <v>30635</v>
      </c>
      <c r="EXC11" s="2">
        <v>19532</v>
      </c>
      <c r="EXD11" s="2">
        <v>17423</v>
      </c>
      <c r="EXE11" s="2">
        <v>14841</v>
      </c>
      <c r="EXF11" s="2">
        <v>18276</v>
      </c>
      <c r="EXG11" s="2">
        <v>3353</v>
      </c>
      <c r="EXH11" s="2">
        <v>0</v>
      </c>
      <c r="EXI11" s="2">
        <v>7851</v>
      </c>
      <c r="EXJ11" s="2">
        <v>0</v>
      </c>
      <c r="EXK11" s="2">
        <v>0</v>
      </c>
      <c r="EXL11" s="2">
        <v>0</v>
      </c>
      <c r="EXM11" s="2" t="s">
        <v>5</v>
      </c>
      <c r="EXN11" s="2">
        <v>2685</v>
      </c>
      <c r="EXO11" s="2">
        <v>86675</v>
      </c>
      <c r="EXP11" s="2">
        <v>97933</v>
      </c>
      <c r="EXQ11" s="2">
        <v>878</v>
      </c>
      <c r="EXR11" s="2">
        <v>551</v>
      </c>
      <c r="EXS11" s="2">
        <v>1503345</v>
      </c>
      <c r="EXT11" s="2" t="s">
        <v>5</v>
      </c>
      <c r="EXU11" s="2">
        <v>72520</v>
      </c>
      <c r="EXV11" s="2">
        <v>25072</v>
      </c>
      <c r="EXW11" s="2">
        <v>17484</v>
      </c>
      <c r="EXX11" s="2">
        <v>24718</v>
      </c>
      <c r="EXY11" s="2">
        <v>43414</v>
      </c>
      <c r="EXZ11" s="2">
        <v>5903</v>
      </c>
      <c r="EYA11" s="2">
        <v>22454</v>
      </c>
      <c r="EYB11" s="2">
        <v>29298</v>
      </c>
      <c r="EYC11" s="2">
        <v>220</v>
      </c>
      <c r="EYD11" s="2">
        <v>27039</v>
      </c>
      <c r="EYE11" s="2">
        <v>47599</v>
      </c>
      <c r="EYF11" s="2">
        <v>17495</v>
      </c>
      <c r="EYG11" s="2">
        <v>3764</v>
      </c>
      <c r="EYH11" s="2">
        <v>0</v>
      </c>
      <c r="EYI11" s="2">
        <v>509306</v>
      </c>
      <c r="EYJ11" s="2">
        <v>13755</v>
      </c>
      <c r="EYK11" s="2">
        <v>37000</v>
      </c>
      <c r="EYL11" s="2">
        <v>47037</v>
      </c>
      <c r="EYM11" s="2">
        <v>0</v>
      </c>
      <c r="EYN11" s="2">
        <v>10220</v>
      </c>
      <c r="EYO11" s="2">
        <v>193780</v>
      </c>
      <c r="EYP11" s="2">
        <v>0</v>
      </c>
      <c r="EYQ11" s="2">
        <v>0</v>
      </c>
      <c r="EYR11" s="2">
        <v>20486</v>
      </c>
      <c r="EYS11" s="2">
        <v>16440</v>
      </c>
      <c r="EYT11" s="2">
        <v>78890</v>
      </c>
      <c r="EYU11" s="2">
        <v>18872</v>
      </c>
      <c r="EYV11" s="2">
        <v>9666</v>
      </c>
      <c r="EYW11" s="2">
        <v>25290</v>
      </c>
      <c r="EYX11" s="2">
        <v>33298</v>
      </c>
      <c r="EYY11" s="2">
        <v>155633</v>
      </c>
      <c r="EYZ11" s="2">
        <v>199</v>
      </c>
      <c r="EZA11" s="2">
        <v>2909</v>
      </c>
      <c r="EZB11" s="2" t="s">
        <v>5</v>
      </c>
      <c r="EZC11" s="2">
        <v>10591</v>
      </c>
      <c r="EZD11" s="2">
        <v>0</v>
      </c>
      <c r="EZE11" s="2">
        <v>0</v>
      </c>
      <c r="EZF11" s="2">
        <v>5336</v>
      </c>
      <c r="EZG11" s="2">
        <v>37455</v>
      </c>
      <c r="EZH11" s="2">
        <v>80993</v>
      </c>
      <c r="EZI11" s="2">
        <v>3718</v>
      </c>
      <c r="EZJ11" s="2">
        <v>0</v>
      </c>
      <c r="EZK11" s="2">
        <v>24379</v>
      </c>
      <c r="EZL11" s="2">
        <v>6978420</v>
      </c>
      <c r="EZM11" s="2">
        <v>0</v>
      </c>
      <c r="EZN11" s="2">
        <v>8593</v>
      </c>
      <c r="EZO11" s="2">
        <v>773</v>
      </c>
      <c r="EZP11" s="2">
        <v>22669</v>
      </c>
      <c r="EZQ11" s="2">
        <v>9213</v>
      </c>
      <c r="EZR11" s="2">
        <v>16748</v>
      </c>
      <c r="EZS11" s="2">
        <v>0</v>
      </c>
      <c r="EZT11" s="2">
        <v>0</v>
      </c>
      <c r="EZU11" s="2">
        <v>143376</v>
      </c>
      <c r="EZV11" s="2">
        <v>0</v>
      </c>
      <c r="EZW11" s="2">
        <v>22524</v>
      </c>
      <c r="EZX11" s="2">
        <v>9039</v>
      </c>
      <c r="EZY11" s="2">
        <v>1752</v>
      </c>
      <c r="EZZ11" s="2">
        <v>1670</v>
      </c>
      <c r="FAA11" s="2">
        <v>0</v>
      </c>
      <c r="FAB11" s="2">
        <v>13310</v>
      </c>
      <c r="FAC11" s="2">
        <v>96318</v>
      </c>
      <c r="FAD11" s="2">
        <v>135655</v>
      </c>
      <c r="FAE11" s="2" t="s">
        <v>5</v>
      </c>
      <c r="FAF11" s="2">
        <v>21928</v>
      </c>
      <c r="FAG11" s="2">
        <v>0</v>
      </c>
      <c r="FAH11" s="2">
        <v>0</v>
      </c>
      <c r="FAI11" s="2">
        <v>0</v>
      </c>
      <c r="FAJ11" s="2">
        <v>140765</v>
      </c>
      <c r="FAK11" s="2">
        <v>41842</v>
      </c>
      <c r="FAL11" s="2">
        <v>195584</v>
      </c>
      <c r="FAM11" s="2">
        <v>38656</v>
      </c>
      <c r="FAN11" s="2">
        <v>1850</v>
      </c>
      <c r="FAO11" s="2">
        <v>15038</v>
      </c>
      <c r="FAP11" s="2">
        <v>0</v>
      </c>
      <c r="FAQ11" s="2">
        <v>29714</v>
      </c>
      <c r="FAR11" s="2">
        <v>3663</v>
      </c>
      <c r="FAS11" s="2">
        <v>0</v>
      </c>
      <c r="FAT11" s="2">
        <v>32643</v>
      </c>
      <c r="FAU11" s="2">
        <v>10</v>
      </c>
      <c r="FAV11" s="2">
        <v>57766</v>
      </c>
      <c r="FAW11" s="2">
        <v>2089</v>
      </c>
      <c r="FAX11" s="2">
        <v>54362</v>
      </c>
      <c r="FAY11" s="2">
        <v>1830</v>
      </c>
      <c r="FAZ11" s="2">
        <v>0</v>
      </c>
      <c r="FBA11" s="2">
        <v>433315</v>
      </c>
      <c r="FBB11" s="2">
        <v>3261</v>
      </c>
      <c r="FBC11" s="2">
        <v>734</v>
      </c>
      <c r="FBD11" s="2">
        <v>18858</v>
      </c>
      <c r="FBE11" s="2">
        <v>18651</v>
      </c>
      <c r="FBF11" s="2">
        <v>13706</v>
      </c>
      <c r="FBG11" s="2">
        <v>88634</v>
      </c>
      <c r="FBH11" s="2">
        <v>51124</v>
      </c>
      <c r="FBI11" s="2">
        <v>0</v>
      </c>
      <c r="FBJ11" s="2">
        <v>173770</v>
      </c>
      <c r="FBK11" s="2">
        <v>39667</v>
      </c>
      <c r="FBL11" s="2" t="s">
        <v>5</v>
      </c>
      <c r="FBM11" s="2" t="s">
        <v>5</v>
      </c>
      <c r="FBN11" s="2">
        <v>24899</v>
      </c>
      <c r="FBO11" s="2">
        <v>0</v>
      </c>
      <c r="FBP11" s="2">
        <v>2705</v>
      </c>
      <c r="FBQ11" s="2">
        <v>40003</v>
      </c>
      <c r="FBR11" s="2">
        <v>16894</v>
      </c>
      <c r="FBS11" s="2">
        <v>17490</v>
      </c>
      <c r="FBT11" s="2">
        <v>0</v>
      </c>
      <c r="FBU11" s="2" t="s">
        <v>5</v>
      </c>
      <c r="FBV11" s="2">
        <v>54633</v>
      </c>
      <c r="FBW11" s="2">
        <v>0</v>
      </c>
      <c r="FBX11" s="2">
        <v>1559</v>
      </c>
      <c r="FBY11" s="2">
        <v>75375</v>
      </c>
      <c r="FBZ11" s="2">
        <v>0</v>
      </c>
      <c r="FCA11" s="2">
        <v>16240</v>
      </c>
      <c r="FCB11" s="2">
        <v>30583</v>
      </c>
      <c r="FCC11" s="2">
        <v>101370</v>
      </c>
      <c r="FCD11" s="2">
        <v>20169</v>
      </c>
      <c r="FCE11" s="2">
        <v>24377</v>
      </c>
      <c r="FCF11" s="2">
        <v>18742</v>
      </c>
      <c r="FCG11" s="2">
        <v>102410</v>
      </c>
      <c r="FCH11" s="2">
        <v>300121</v>
      </c>
      <c r="FCI11" s="2">
        <v>2953</v>
      </c>
      <c r="FCJ11" s="2">
        <v>3057</v>
      </c>
      <c r="FCK11" s="2">
        <v>5630</v>
      </c>
      <c r="FCL11" s="2">
        <v>78266</v>
      </c>
      <c r="FCM11" s="2">
        <v>15098</v>
      </c>
      <c r="FCN11" s="2">
        <v>6925</v>
      </c>
      <c r="FCO11" s="2" t="s">
        <v>5</v>
      </c>
      <c r="FCP11" s="2">
        <v>11853</v>
      </c>
      <c r="FCQ11" s="2">
        <v>67923</v>
      </c>
      <c r="FCR11" s="2" t="s">
        <v>5</v>
      </c>
      <c r="FCS11" s="2">
        <v>8913</v>
      </c>
      <c r="FCT11" s="2">
        <v>14915</v>
      </c>
      <c r="FCU11" s="2">
        <v>0</v>
      </c>
      <c r="FCV11" s="2">
        <v>0</v>
      </c>
      <c r="FCW11" s="2">
        <v>1321</v>
      </c>
      <c r="FCX11" s="2">
        <v>112578</v>
      </c>
      <c r="FCY11" s="2">
        <v>198244</v>
      </c>
      <c r="FCZ11" s="2">
        <v>17723</v>
      </c>
      <c r="FDA11" s="2">
        <v>1250723</v>
      </c>
      <c r="FDB11" s="2">
        <v>55304</v>
      </c>
      <c r="FDC11" s="2">
        <v>0</v>
      </c>
      <c r="FDD11" s="2">
        <v>12755</v>
      </c>
      <c r="FDE11" s="2">
        <v>1965</v>
      </c>
      <c r="FDF11" s="2">
        <v>0</v>
      </c>
      <c r="FDG11" s="2">
        <v>0</v>
      </c>
      <c r="FDH11" s="2">
        <v>15091</v>
      </c>
      <c r="FDI11" s="2">
        <v>850</v>
      </c>
      <c r="FDJ11" s="2">
        <v>77284</v>
      </c>
      <c r="FDK11" s="2">
        <v>188360</v>
      </c>
      <c r="FDL11" s="2">
        <v>2266</v>
      </c>
      <c r="FDM11" s="2">
        <v>5984</v>
      </c>
      <c r="FDN11" s="2">
        <v>47934</v>
      </c>
      <c r="FDO11" s="2">
        <v>7380</v>
      </c>
      <c r="FDP11" s="2">
        <v>0</v>
      </c>
      <c r="FDQ11" s="2" t="s">
        <v>5</v>
      </c>
      <c r="FDR11" s="2">
        <v>2794</v>
      </c>
      <c r="FDS11" s="2">
        <v>43103</v>
      </c>
      <c r="FDT11" s="2">
        <v>0</v>
      </c>
      <c r="FDU11" s="2">
        <v>20404</v>
      </c>
      <c r="FDV11" s="2">
        <v>143080</v>
      </c>
      <c r="FDW11" s="2">
        <v>121765</v>
      </c>
      <c r="FDX11" s="2">
        <v>0</v>
      </c>
      <c r="FDY11" s="2">
        <v>0</v>
      </c>
      <c r="FDZ11" s="2">
        <v>0</v>
      </c>
      <c r="FEA11" s="2">
        <v>0</v>
      </c>
      <c r="FEB11" s="2">
        <v>2673</v>
      </c>
      <c r="FEC11" s="2">
        <v>337119</v>
      </c>
      <c r="FED11" s="2">
        <v>126347</v>
      </c>
      <c r="FEE11" s="2">
        <v>0</v>
      </c>
      <c r="FEF11" s="2">
        <v>0</v>
      </c>
      <c r="FEG11" s="2">
        <v>2002</v>
      </c>
      <c r="FEH11" s="2">
        <v>41402</v>
      </c>
      <c r="FEI11" s="2">
        <v>0</v>
      </c>
      <c r="FEJ11" s="2">
        <v>58445</v>
      </c>
      <c r="FEK11" s="2">
        <v>368608</v>
      </c>
      <c r="FEL11" s="2">
        <v>0</v>
      </c>
      <c r="FEM11" s="2">
        <v>70118</v>
      </c>
      <c r="FEN11" s="2">
        <v>44666</v>
      </c>
      <c r="FEO11" s="2">
        <v>0</v>
      </c>
      <c r="FEP11" s="2">
        <v>25611</v>
      </c>
      <c r="FEQ11" s="2">
        <v>16628</v>
      </c>
      <c r="FER11" s="2">
        <v>590921</v>
      </c>
      <c r="FES11" s="2">
        <v>32366</v>
      </c>
      <c r="FET11" s="2">
        <v>0</v>
      </c>
      <c r="FEU11" s="2">
        <v>87226</v>
      </c>
      <c r="FEV11" s="2">
        <v>34640</v>
      </c>
      <c r="FEW11" s="2">
        <v>82388</v>
      </c>
      <c r="FEX11" s="2">
        <v>2917</v>
      </c>
      <c r="FEY11" s="2">
        <v>0</v>
      </c>
      <c r="FEZ11" s="2">
        <v>0</v>
      </c>
      <c r="FFA11" s="2">
        <v>22166</v>
      </c>
      <c r="FFB11" s="2">
        <v>83183</v>
      </c>
      <c r="FFC11" s="2">
        <v>15438</v>
      </c>
      <c r="FFD11" s="2">
        <v>19201</v>
      </c>
      <c r="FFE11" s="2">
        <v>15278</v>
      </c>
      <c r="FFF11" s="2">
        <v>14179</v>
      </c>
      <c r="FFG11" s="2">
        <v>209</v>
      </c>
      <c r="FFH11" s="2">
        <v>2188</v>
      </c>
      <c r="FFI11" s="2">
        <v>20243</v>
      </c>
      <c r="FFJ11" s="2">
        <v>1543</v>
      </c>
      <c r="FFK11" s="2">
        <v>2606</v>
      </c>
      <c r="FFL11" s="2">
        <v>120</v>
      </c>
      <c r="FFM11" s="2">
        <v>0</v>
      </c>
      <c r="FFN11" s="2">
        <v>2479</v>
      </c>
      <c r="FFO11" s="2">
        <v>31010</v>
      </c>
      <c r="FFP11" s="2">
        <v>5327</v>
      </c>
      <c r="FFQ11" s="2">
        <v>123632</v>
      </c>
      <c r="FFR11" s="2">
        <v>17353</v>
      </c>
      <c r="FFS11" s="2">
        <v>55083</v>
      </c>
      <c r="FFT11" s="2">
        <v>2692</v>
      </c>
      <c r="FFU11" s="2">
        <v>215744</v>
      </c>
      <c r="FFV11" s="2">
        <v>21956</v>
      </c>
      <c r="FFW11" s="2">
        <v>13724</v>
      </c>
      <c r="FFX11" s="2">
        <v>25800</v>
      </c>
      <c r="FFY11" s="2">
        <v>0</v>
      </c>
      <c r="FFZ11" s="2">
        <v>28732</v>
      </c>
      <c r="FGA11" s="2">
        <v>26903</v>
      </c>
      <c r="FGB11" s="2">
        <v>223</v>
      </c>
      <c r="FGC11" s="2">
        <v>4270</v>
      </c>
      <c r="FGD11" s="2">
        <v>8199</v>
      </c>
      <c r="FGE11" s="2">
        <v>6893</v>
      </c>
      <c r="FGF11" s="2">
        <v>91780</v>
      </c>
      <c r="FGG11" s="2">
        <v>47517</v>
      </c>
      <c r="FGH11" s="2">
        <v>0</v>
      </c>
      <c r="FGI11" s="2">
        <v>14332</v>
      </c>
      <c r="FGJ11" s="2">
        <v>25207</v>
      </c>
      <c r="FGK11" s="2">
        <v>1052</v>
      </c>
      <c r="FGL11" s="2">
        <v>34396</v>
      </c>
      <c r="FGM11" s="2">
        <v>34995</v>
      </c>
      <c r="FGN11" s="2">
        <v>4592</v>
      </c>
      <c r="FGO11" s="2">
        <v>56584</v>
      </c>
      <c r="FGP11" s="2">
        <v>40998</v>
      </c>
      <c r="FGQ11" s="2">
        <v>9223</v>
      </c>
      <c r="FGR11" s="2">
        <v>14810</v>
      </c>
      <c r="FGS11" s="2">
        <v>16964</v>
      </c>
      <c r="FGT11" s="2">
        <v>0</v>
      </c>
      <c r="FGU11" s="2">
        <v>5029</v>
      </c>
      <c r="FGV11" s="2">
        <v>58163</v>
      </c>
      <c r="FGW11" s="2">
        <v>23052</v>
      </c>
      <c r="FGX11" s="2">
        <v>106285</v>
      </c>
      <c r="FGY11" s="2">
        <v>868</v>
      </c>
      <c r="FGZ11" s="2">
        <v>101729</v>
      </c>
      <c r="FHA11" s="2">
        <v>41295</v>
      </c>
      <c r="FHB11" s="2">
        <v>5582</v>
      </c>
      <c r="FHC11" s="2">
        <v>0</v>
      </c>
      <c r="FHD11" s="2">
        <v>20547</v>
      </c>
      <c r="FHE11" s="2">
        <v>14311</v>
      </c>
      <c r="FHF11" s="2">
        <v>34010</v>
      </c>
      <c r="FHG11" s="2">
        <v>132989</v>
      </c>
      <c r="FHH11" s="2">
        <v>68982</v>
      </c>
      <c r="FHI11" s="2">
        <v>115448</v>
      </c>
      <c r="FHJ11" s="2">
        <v>2072</v>
      </c>
      <c r="FHK11" s="2">
        <v>15325</v>
      </c>
      <c r="FHL11" s="2">
        <v>5807</v>
      </c>
      <c r="FHM11" s="2">
        <v>12857</v>
      </c>
      <c r="FHN11" s="2">
        <v>13041</v>
      </c>
      <c r="FHO11" s="2">
        <v>327849</v>
      </c>
      <c r="FHP11" s="2">
        <v>122698</v>
      </c>
      <c r="FHQ11" s="2">
        <v>13459</v>
      </c>
      <c r="FHR11" s="2">
        <v>53429</v>
      </c>
      <c r="FHS11" s="2">
        <v>1580</v>
      </c>
      <c r="FHT11" s="2">
        <v>59241</v>
      </c>
      <c r="FHU11" s="2">
        <v>0</v>
      </c>
      <c r="FHV11" s="2">
        <v>117227</v>
      </c>
      <c r="FHW11" s="2">
        <v>35397</v>
      </c>
      <c r="FHX11" s="2">
        <v>1711</v>
      </c>
      <c r="FHY11" s="2">
        <v>71419</v>
      </c>
      <c r="FHZ11" s="2" t="s">
        <v>5</v>
      </c>
      <c r="FIA11" s="2">
        <v>750028</v>
      </c>
      <c r="FIB11" s="2">
        <v>0</v>
      </c>
      <c r="FIC11" s="2">
        <v>7510</v>
      </c>
      <c r="FID11" s="2">
        <v>3481</v>
      </c>
      <c r="FIE11" s="2">
        <v>253000</v>
      </c>
      <c r="FIF11" s="2">
        <v>26728</v>
      </c>
      <c r="FIG11" s="2">
        <v>428</v>
      </c>
      <c r="FIH11" s="2">
        <v>587</v>
      </c>
      <c r="FII11" s="2">
        <v>29840</v>
      </c>
      <c r="FIJ11" s="2">
        <v>580</v>
      </c>
      <c r="FIK11" s="2">
        <v>0</v>
      </c>
      <c r="FIL11" s="2">
        <v>74</v>
      </c>
      <c r="FIM11" s="2">
        <v>11738</v>
      </c>
      <c r="FIN11" s="2">
        <v>0</v>
      </c>
      <c r="FIO11" s="2">
        <v>86</v>
      </c>
      <c r="FIP11" s="2" t="s">
        <v>5</v>
      </c>
      <c r="FIQ11" s="2">
        <v>0</v>
      </c>
      <c r="FIR11" s="2">
        <v>2302</v>
      </c>
      <c r="FIS11" s="2">
        <v>5594</v>
      </c>
      <c r="FIT11" s="2" t="s">
        <v>5</v>
      </c>
      <c r="FIU11" s="2" t="s">
        <v>5</v>
      </c>
      <c r="FIV11" s="2">
        <v>22365</v>
      </c>
      <c r="FIW11" s="2">
        <v>358</v>
      </c>
      <c r="FIX11" s="2">
        <v>0</v>
      </c>
      <c r="FIY11" s="2">
        <v>2460</v>
      </c>
      <c r="FIZ11" s="2">
        <v>69</v>
      </c>
      <c r="FJA11" s="2">
        <v>18432</v>
      </c>
      <c r="FJB11" s="2">
        <v>23993</v>
      </c>
      <c r="FJC11" s="2">
        <v>1706</v>
      </c>
      <c r="FJD11" s="2">
        <v>1472000</v>
      </c>
      <c r="FJE11" s="2">
        <v>6886</v>
      </c>
      <c r="FJF11" s="2" t="s">
        <v>5</v>
      </c>
      <c r="FJG11" s="2" t="s">
        <v>5</v>
      </c>
      <c r="FJH11" s="2">
        <v>360000</v>
      </c>
      <c r="FJI11" s="2">
        <v>32344</v>
      </c>
      <c r="FJJ11" s="2" t="s">
        <v>5</v>
      </c>
      <c r="FJK11" s="2">
        <v>0</v>
      </c>
      <c r="FJL11" s="2">
        <v>808</v>
      </c>
      <c r="FJM11" s="2">
        <v>5581</v>
      </c>
      <c r="FJN11" s="2">
        <v>88062</v>
      </c>
      <c r="FJO11" s="2" t="s">
        <v>5</v>
      </c>
      <c r="FJP11" s="2">
        <v>11243</v>
      </c>
      <c r="FJQ11" s="2">
        <v>25000</v>
      </c>
      <c r="FJR11" s="2">
        <v>9598</v>
      </c>
      <c r="FJS11" s="2" t="s">
        <v>5</v>
      </c>
      <c r="FJT11" s="2">
        <v>4682</v>
      </c>
      <c r="FJU11" s="2">
        <v>0</v>
      </c>
      <c r="FJV11" s="2">
        <v>1025</v>
      </c>
      <c r="FJW11" s="2">
        <v>0</v>
      </c>
      <c r="FJX11" s="2">
        <v>0</v>
      </c>
      <c r="FJY11" s="2">
        <v>0</v>
      </c>
      <c r="FJZ11" s="2">
        <v>106201</v>
      </c>
      <c r="FKA11" s="2">
        <v>1294978</v>
      </c>
      <c r="FKB11" s="2">
        <v>1159533</v>
      </c>
      <c r="FKC11" s="2">
        <v>17816</v>
      </c>
      <c r="FKD11" s="2">
        <v>0</v>
      </c>
      <c r="FKE11" s="2">
        <v>45492</v>
      </c>
      <c r="FKF11" s="2">
        <v>32969</v>
      </c>
      <c r="FKG11" s="2">
        <v>43367</v>
      </c>
      <c r="FKH11" s="2">
        <v>809133</v>
      </c>
      <c r="FKI11" s="2">
        <v>38428</v>
      </c>
      <c r="FKJ11" s="2">
        <v>229168</v>
      </c>
      <c r="FKK11" s="2">
        <v>206877</v>
      </c>
      <c r="FKL11" s="2">
        <v>114278</v>
      </c>
      <c r="FKM11" s="2">
        <v>144741</v>
      </c>
      <c r="FKN11" s="2">
        <v>25464</v>
      </c>
      <c r="FKO11" s="2">
        <v>2166</v>
      </c>
      <c r="FKP11" s="2">
        <v>0</v>
      </c>
      <c r="FKQ11" s="2" t="s">
        <v>5</v>
      </c>
      <c r="FKR11" s="2">
        <v>38272</v>
      </c>
      <c r="FKS11" s="2">
        <v>0</v>
      </c>
      <c r="FKT11" s="2">
        <v>9463</v>
      </c>
      <c r="FKU11" s="2">
        <v>63555</v>
      </c>
      <c r="FKV11" s="2">
        <v>11858</v>
      </c>
      <c r="FKW11" s="2">
        <v>34687</v>
      </c>
      <c r="FKX11" s="2">
        <v>569</v>
      </c>
      <c r="FKY11" s="2">
        <v>596</v>
      </c>
      <c r="FKZ11" s="2">
        <v>23852</v>
      </c>
      <c r="FLA11" s="2">
        <v>0</v>
      </c>
      <c r="FLB11" s="2">
        <v>6603</v>
      </c>
      <c r="FLC11" s="2">
        <v>6969</v>
      </c>
      <c r="FLD11" s="2">
        <v>46102</v>
      </c>
      <c r="FLE11" s="2">
        <v>11053</v>
      </c>
      <c r="FLF11" s="2">
        <v>40451</v>
      </c>
      <c r="FLG11" s="2">
        <v>0</v>
      </c>
      <c r="FLH11" s="2">
        <v>2197</v>
      </c>
      <c r="FLI11" s="2">
        <v>6230</v>
      </c>
      <c r="FLJ11" s="2">
        <v>6404</v>
      </c>
      <c r="FLK11" s="2">
        <v>19164</v>
      </c>
      <c r="FLL11" s="2">
        <v>0</v>
      </c>
      <c r="FLM11" s="2">
        <v>7024</v>
      </c>
      <c r="FLN11" s="2">
        <v>473</v>
      </c>
      <c r="FLO11" s="2">
        <v>8665</v>
      </c>
      <c r="FLP11" s="2">
        <v>20728</v>
      </c>
      <c r="FLQ11" s="2" t="s">
        <v>5</v>
      </c>
      <c r="FLR11" s="2">
        <v>29398</v>
      </c>
      <c r="FLS11" s="2">
        <v>38369</v>
      </c>
      <c r="FLT11" s="2">
        <v>16953</v>
      </c>
      <c r="FLU11" s="2">
        <v>66303</v>
      </c>
      <c r="FLV11" s="2">
        <v>201815</v>
      </c>
      <c r="FLW11" s="2">
        <v>3526</v>
      </c>
      <c r="FLX11" s="2">
        <v>49609</v>
      </c>
      <c r="FLY11" s="2">
        <v>0</v>
      </c>
      <c r="FLZ11" s="2">
        <v>44874</v>
      </c>
      <c r="FMA11" s="2">
        <v>148236</v>
      </c>
      <c r="FMB11" s="2">
        <v>47167</v>
      </c>
      <c r="FMC11" s="2">
        <v>443713</v>
      </c>
      <c r="FMD11" s="2">
        <v>1233</v>
      </c>
      <c r="FME11" s="2">
        <v>11828</v>
      </c>
      <c r="FMF11" s="2">
        <v>508235</v>
      </c>
      <c r="FMG11" s="2">
        <v>81133</v>
      </c>
      <c r="FMH11" s="2">
        <v>120641</v>
      </c>
      <c r="FMI11" s="2">
        <v>0</v>
      </c>
      <c r="FMJ11" s="2">
        <v>0</v>
      </c>
      <c r="FMK11" s="2">
        <v>10125</v>
      </c>
      <c r="FML11" s="2">
        <v>0</v>
      </c>
      <c r="FMM11" s="2">
        <v>124272</v>
      </c>
      <c r="FMN11" s="2">
        <v>37564</v>
      </c>
      <c r="FMO11" s="2">
        <v>41405</v>
      </c>
      <c r="FMP11" s="2">
        <v>5943</v>
      </c>
      <c r="FMQ11" s="2">
        <v>26995</v>
      </c>
      <c r="FMR11" s="2">
        <v>499</v>
      </c>
      <c r="FMS11" s="2">
        <v>45530</v>
      </c>
      <c r="FMT11" s="2">
        <v>29260</v>
      </c>
      <c r="FMU11" s="2">
        <v>70774</v>
      </c>
      <c r="FMV11" s="2">
        <v>94026</v>
      </c>
      <c r="FMW11" s="2">
        <v>42617</v>
      </c>
      <c r="FMX11" s="2">
        <v>483946</v>
      </c>
      <c r="FMY11" s="2">
        <v>288657</v>
      </c>
      <c r="FMZ11" s="2">
        <v>0</v>
      </c>
      <c r="FNA11" s="2">
        <v>0</v>
      </c>
      <c r="FNB11" s="2">
        <v>68044</v>
      </c>
      <c r="FNC11" s="2">
        <v>0</v>
      </c>
      <c r="FND11" s="2">
        <v>0</v>
      </c>
      <c r="FNE11" s="2">
        <v>77324</v>
      </c>
      <c r="FNF11" s="2">
        <v>48008</v>
      </c>
      <c r="FNG11" s="2">
        <v>373835</v>
      </c>
      <c r="FNH11" s="2">
        <v>237560</v>
      </c>
      <c r="FNI11" s="2">
        <v>5876</v>
      </c>
      <c r="FNJ11" s="2">
        <v>957</v>
      </c>
      <c r="FNK11" s="2">
        <v>5984</v>
      </c>
      <c r="FNL11" s="2" t="s">
        <v>5</v>
      </c>
      <c r="FNM11" s="2">
        <v>6254</v>
      </c>
      <c r="FNN11" s="2">
        <v>29182</v>
      </c>
      <c r="FNO11" s="2">
        <v>11456</v>
      </c>
      <c r="FNP11" s="2">
        <v>1411</v>
      </c>
      <c r="FNQ11" s="2">
        <v>0</v>
      </c>
      <c r="FNR11" s="2">
        <v>38674</v>
      </c>
      <c r="FNS11" s="2">
        <v>2875</v>
      </c>
      <c r="FNT11" s="2">
        <v>0</v>
      </c>
      <c r="FNU11" s="2">
        <v>0</v>
      </c>
      <c r="FNV11" s="2">
        <v>5726</v>
      </c>
      <c r="FNW11" s="2">
        <v>0</v>
      </c>
      <c r="FNX11" s="2" t="s">
        <v>5</v>
      </c>
      <c r="FNY11" s="2">
        <v>611</v>
      </c>
      <c r="FNZ11" s="2">
        <v>0</v>
      </c>
      <c r="FOA11" s="2">
        <v>30768</v>
      </c>
      <c r="FOB11" s="2">
        <v>34886</v>
      </c>
      <c r="FOC11" s="2">
        <v>3750</v>
      </c>
      <c r="FOD11" s="2">
        <v>3648</v>
      </c>
      <c r="FOE11" s="2">
        <v>26457</v>
      </c>
      <c r="FOF11" s="2">
        <v>7341</v>
      </c>
      <c r="FOG11" s="2">
        <v>8705</v>
      </c>
      <c r="FOH11" s="2">
        <v>6027</v>
      </c>
      <c r="FOI11" s="2">
        <v>1444962</v>
      </c>
      <c r="FOJ11" s="2">
        <v>0</v>
      </c>
      <c r="FOK11" s="2">
        <v>12318</v>
      </c>
      <c r="FOL11" s="2">
        <v>57757</v>
      </c>
      <c r="FOM11" s="2">
        <v>2021</v>
      </c>
      <c r="FON11" s="2">
        <v>30890</v>
      </c>
      <c r="FOO11" s="2">
        <v>16717</v>
      </c>
      <c r="FOP11" s="2">
        <v>22545</v>
      </c>
      <c r="FOQ11" s="2">
        <v>25782</v>
      </c>
      <c r="FOR11" s="2">
        <v>33369</v>
      </c>
      <c r="FOS11" s="2">
        <v>11388</v>
      </c>
      <c r="FOT11" s="2">
        <v>4473</v>
      </c>
      <c r="FOU11" s="2">
        <v>135868</v>
      </c>
      <c r="FOV11" s="2">
        <v>34176</v>
      </c>
      <c r="FOW11" s="2">
        <v>17660</v>
      </c>
      <c r="FOX11" s="2">
        <v>14723</v>
      </c>
      <c r="FOY11" s="2">
        <v>10421</v>
      </c>
      <c r="FOZ11" s="2">
        <v>0</v>
      </c>
      <c r="FPA11" s="2">
        <v>15750</v>
      </c>
      <c r="FPB11" s="2">
        <v>588</v>
      </c>
      <c r="FPC11" s="2">
        <v>6414</v>
      </c>
      <c r="FPD11" s="2">
        <v>27132</v>
      </c>
      <c r="FPE11" s="2">
        <v>36295</v>
      </c>
      <c r="FPF11" s="2">
        <v>16088</v>
      </c>
      <c r="FPG11" s="2">
        <v>10429</v>
      </c>
      <c r="FPH11" s="2">
        <v>13512</v>
      </c>
      <c r="FPI11" s="2">
        <v>1232</v>
      </c>
      <c r="FPJ11" s="2">
        <v>56440</v>
      </c>
      <c r="FPK11" s="2">
        <v>381</v>
      </c>
      <c r="FPL11" s="2">
        <v>29527</v>
      </c>
      <c r="FPM11" s="2">
        <v>3235</v>
      </c>
      <c r="FPN11" s="2">
        <v>13440</v>
      </c>
      <c r="FPO11" s="2">
        <v>402</v>
      </c>
      <c r="FPP11" s="2">
        <v>54532</v>
      </c>
      <c r="FPQ11" s="2">
        <v>28877</v>
      </c>
      <c r="FPR11" s="2">
        <v>16056</v>
      </c>
      <c r="FPS11" s="2">
        <v>3103</v>
      </c>
      <c r="FPT11" s="2">
        <v>0</v>
      </c>
      <c r="FPU11" s="2">
        <v>25795</v>
      </c>
      <c r="FPV11" s="2">
        <v>17250</v>
      </c>
      <c r="FPW11" s="2">
        <v>52646</v>
      </c>
      <c r="FPX11" s="2">
        <v>16348</v>
      </c>
      <c r="FPY11" s="2">
        <v>30314</v>
      </c>
      <c r="FPZ11" s="2">
        <v>1125</v>
      </c>
      <c r="FQA11" s="2">
        <v>3950</v>
      </c>
      <c r="FQB11" s="2">
        <v>95224</v>
      </c>
      <c r="FQC11" s="2">
        <v>0</v>
      </c>
      <c r="FQD11" s="2">
        <v>11996</v>
      </c>
      <c r="FQE11" s="2">
        <v>8625</v>
      </c>
      <c r="FQF11" s="2">
        <v>10854</v>
      </c>
      <c r="FQG11" s="2">
        <v>2847</v>
      </c>
      <c r="FQH11" s="2">
        <v>31759</v>
      </c>
      <c r="FQI11" s="2">
        <v>91701</v>
      </c>
      <c r="FQJ11" s="2">
        <v>41823</v>
      </c>
      <c r="FQK11" s="2">
        <v>44395</v>
      </c>
      <c r="FQL11" s="2">
        <v>11128</v>
      </c>
      <c r="FQM11" s="2">
        <v>10169</v>
      </c>
      <c r="FQN11" s="2">
        <v>0</v>
      </c>
      <c r="FQO11" s="2">
        <v>41756</v>
      </c>
      <c r="FQP11" s="2">
        <v>72511</v>
      </c>
      <c r="FQQ11" s="2">
        <v>2082</v>
      </c>
      <c r="FQR11" s="2">
        <v>15696</v>
      </c>
      <c r="FQS11" s="2">
        <v>13135</v>
      </c>
      <c r="FQT11" s="2">
        <v>57551</v>
      </c>
      <c r="FQU11" s="2">
        <v>10072</v>
      </c>
      <c r="FQV11" s="2">
        <v>27029</v>
      </c>
      <c r="FQW11" s="2">
        <v>15648</v>
      </c>
      <c r="FQX11" s="2">
        <v>7525</v>
      </c>
      <c r="FQY11" s="2">
        <v>10735</v>
      </c>
      <c r="FQZ11" s="2">
        <v>2490</v>
      </c>
      <c r="FRA11" s="2">
        <v>25780</v>
      </c>
      <c r="FRB11" s="2">
        <v>5833</v>
      </c>
      <c r="FRC11" s="2">
        <v>90245</v>
      </c>
      <c r="FRD11" s="2">
        <v>2405</v>
      </c>
      <c r="FRE11" s="2">
        <v>4703</v>
      </c>
      <c r="FRF11" s="2">
        <v>20228</v>
      </c>
      <c r="FRG11" s="2">
        <v>0</v>
      </c>
      <c r="FRH11" s="2">
        <v>114295</v>
      </c>
      <c r="FRI11" s="2">
        <v>871</v>
      </c>
      <c r="FRJ11" s="2">
        <v>8886</v>
      </c>
      <c r="FRK11" s="2">
        <v>148516</v>
      </c>
      <c r="FRL11" s="2">
        <v>30761</v>
      </c>
      <c r="FRM11" s="2">
        <v>449</v>
      </c>
      <c r="FRN11" s="2">
        <v>2962</v>
      </c>
      <c r="FRO11" s="2">
        <v>22140</v>
      </c>
      <c r="FRP11" s="2">
        <v>93074</v>
      </c>
      <c r="FRQ11" s="2">
        <v>315394</v>
      </c>
      <c r="FRR11" s="2">
        <v>24597</v>
      </c>
      <c r="FRS11" s="2">
        <v>273956</v>
      </c>
      <c r="FRT11" s="2">
        <v>1921</v>
      </c>
      <c r="FRU11" s="2">
        <v>9719</v>
      </c>
      <c r="FRV11" s="2">
        <v>0</v>
      </c>
      <c r="FRW11" s="2">
        <v>28732</v>
      </c>
      <c r="FRX11" s="2">
        <v>1823</v>
      </c>
      <c r="FRY11" s="2">
        <v>70401</v>
      </c>
      <c r="FRZ11" s="2">
        <v>54735</v>
      </c>
      <c r="FSA11" s="2">
        <v>346</v>
      </c>
      <c r="FSB11" s="2">
        <v>33129</v>
      </c>
      <c r="FSC11" s="2">
        <v>29654</v>
      </c>
      <c r="FSD11" s="2">
        <v>24834</v>
      </c>
      <c r="FSE11" s="2">
        <v>107429</v>
      </c>
      <c r="FSF11" s="2">
        <v>75016</v>
      </c>
      <c r="FSG11" s="2">
        <v>35330</v>
      </c>
      <c r="FSH11" s="2">
        <v>77132</v>
      </c>
      <c r="FSI11" s="2">
        <v>14558</v>
      </c>
      <c r="FSJ11" s="2">
        <v>66964</v>
      </c>
      <c r="FSK11" s="2">
        <v>87111</v>
      </c>
      <c r="FSL11" s="2">
        <v>13609</v>
      </c>
      <c r="FSM11" s="2">
        <v>4863</v>
      </c>
      <c r="FSN11" s="2">
        <v>25254</v>
      </c>
      <c r="FSO11" s="2">
        <v>3513</v>
      </c>
      <c r="FSP11" s="2">
        <v>66400</v>
      </c>
      <c r="FSQ11" s="2">
        <v>2261</v>
      </c>
      <c r="FSR11" s="2">
        <v>35611</v>
      </c>
      <c r="FSS11" s="2">
        <v>7928</v>
      </c>
      <c r="FST11" s="2">
        <v>37708</v>
      </c>
      <c r="FSU11" s="2">
        <v>0</v>
      </c>
      <c r="FSV11" s="2">
        <v>30081</v>
      </c>
      <c r="FSW11" s="2">
        <v>2166</v>
      </c>
      <c r="FSX11" s="2">
        <v>8136</v>
      </c>
      <c r="FSY11" s="2">
        <v>57116</v>
      </c>
      <c r="FSZ11" s="2">
        <v>72278</v>
      </c>
      <c r="FTA11" s="2">
        <v>0</v>
      </c>
      <c r="FTB11" s="2">
        <v>32021</v>
      </c>
      <c r="FTC11" s="2">
        <v>11845</v>
      </c>
      <c r="FTD11" s="2">
        <v>1812</v>
      </c>
      <c r="FTE11" s="2">
        <v>47941</v>
      </c>
      <c r="FTF11" s="2">
        <v>21004</v>
      </c>
      <c r="FTG11" s="2">
        <v>118499</v>
      </c>
      <c r="FTH11" s="2">
        <v>63308</v>
      </c>
      <c r="FTI11" s="2">
        <v>70576</v>
      </c>
      <c r="FTJ11" s="2">
        <v>25184</v>
      </c>
      <c r="FTK11" s="2">
        <v>51112</v>
      </c>
      <c r="FTL11" s="2">
        <v>2549</v>
      </c>
      <c r="FTM11" s="2">
        <v>16348</v>
      </c>
      <c r="FTN11" s="2">
        <v>28306</v>
      </c>
      <c r="FTO11" s="2">
        <v>0</v>
      </c>
      <c r="FTP11" s="2">
        <v>1806</v>
      </c>
      <c r="FTQ11" s="2">
        <v>27862</v>
      </c>
      <c r="FTR11" s="2">
        <v>30571</v>
      </c>
      <c r="FTS11" s="2">
        <v>1804</v>
      </c>
      <c r="FTT11" s="2">
        <v>0</v>
      </c>
      <c r="FTU11" s="2">
        <v>15584</v>
      </c>
      <c r="FTV11" s="2">
        <v>85746</v>
      </c>
      <c r="FTW11" s="2">
        <v>9584</v>
      </c>
      <c r="FTX11" s="2">
        <v>1767</v>
      </c>
      <c r="FTY11" s="2">
        <v>1744</v>
      </c>
      <c r="FTZ11" s="2">
        <v>49042</v>
      </c>
      <c r="FUA11" s="2">
        <v>113517</v>
      </c>
      <c r="FUB11" s="2">
        <v>18026</v>
      </c>
      <c r="FUC11" s="2">
        <v>13389</v>
      </c>
      <c r="FUD11" s="2">
        <v>13869</v>
      </c>
      <c r="FUE11" s="2">
        <v>32796</v>
      </c>
      <c r="FUF11" s="2">
        <v>24631</v>
      </c>
      <c r="FUG11" s="2">
        <v>0</v>
      </c>
      <c r="FUH11" s="2">
        <v>4176</v>
      </c>
      <c r="FUI11" s="2" t="s">
        <v>5</v>
      </c>
      <c r="FUJ11" s="2">
        <v>10425</v>
      </c>
      <c r="FUK11" s="2">
        <v>491</v>
      </c>
      <c r="FUL11" s="2">
        <v>4048</v>
      </c>
      <c r="FUM11" s="2">
        <v>8702</v>
      </c>
      <c r="FUN11" s="2">
        <v>5042</v>
      </c>
      <c r="FUO11" s="2">
        <v>164388</v>
      </c>
      <c r="FUP11" s="2">
        <v>14825</v>
      </c>
      <c r="FUQ11" s="2">
        <v>100877</v>
      </c>
      <c r="FUR11" s="2">
        <v>51971</v>
      </c>
      <c r="FUS11" s="2">
        <v>983</v>
      </c>
      <c r="FUT11" s="2">
        <v>5170</v>
      </c>
      <c r="FUU11" s="2">
        <v>0</v>
      </c>
      <c r="FUV11" s="2">
        <v>0</v>
      </c>
      <c r="FUW11" s="2">
        <v>13438</v>
      </c>
      <c r="FUX11" s="2">
        <v>16573</v>
      </c>
      <c r="FUY11" s="2">
        <v>22351</v>
      </c>
      <c r="FUZ11" s="2">
        <v>13503</v>
      </c>
      <c r="FVA11" s="2">
        <v>350</v>
      </c>
      <c r="FVB11" s="2">
        <v>2420</v>
      </c>
      <c r="FVC11" s="2">
        <v>0</v>
      </c>
      <c r="FVD11" s="2">
        <v>54163</v>
      </c>
      <c r="FVE11" s="2">
        <v>60892</v>
      </c>
      <c r="FVF11" s="2">
        <v>24505</v>
      </c>
      <c r="FVG11" s="2">
        <v>0</v>
      </c>
      <c r="FVH11" s="2">
        <v>13908</v>
      </c>
      <c r="FVI11" s="2">
        <v>95030</v>
      </c>
      <c r="FVJ11" s="2">
        <v>36485</v>
      </c>
      <c r="FVK11" s="2">
        <v>4892</v>
      </c>
      <c r="FVL11" s="2">
        <v>13821</v>
      </c>
      <c r="FVM11" s="2">
        <v>0</v>
      </c>
      <c r="FVN11" s="2">
        <v>20012</v>
      </c>
      <c r="FVO11" s="2">
        <v>4197</v>
      </c>
      <c r="FVP11" s="2">
        <v>3183</v>
      </c>
      <c r="FVQ11" s="2">
        <v>6844</v>
      </c>
      <c r="FVR11" s="2">
        <v>6646</v>
      </c>
      <c r="FVS11" s="2">
        <v>25661</v>
      </c>
      <c r="FVT11" s="2">
        <v>728</v>
      </c>
      <c r="FVU11" s="2">
        <v>24335</v>
      </c>
      <c r="FVV11" s="2">
        <v>51686</v>
      </c>
      <c r="FVW11" s="2">
        <v>1041616</v>
      </c>
      <c r="FVX11" s="2">
        <v>37145</v>
      </c>
      <c r="FVY11" s="2">
        <v>16788</v>
      </c>
      <c r="FVZ11" s="2">
        <v>10023</v>
      </c>
      <c r="FWA11" s="2">
        <v>23683</v>
      </c>
      <c r="FWB11" s="2">
        <v>0</v>
      </c>
      <c r="FWC11" s="2">
        <v>22187</v>
      </c>
      <c r="FWD11" s="2">
        <v>554</v>
      </c>
      <c r="FWE11" s="2">
        <v>5117</v>
      </c>
      <c r="FWF11" s="2">
        <v>608</v>
      </c>
      <c r="FWG11" s="2">
        <v>3591</v>
      </c>
      <c r="FWH11" s="2">
        <v>0</v>
      </c>
      <c r="FWI11" s="2">
        <v>17273</v>
      </c>
      <c r="FWJ11" s="2">
        <v>91582</v>
      </c>
      <c r="FWK11" s="2">
        <v>82999</v>
      </c>
      <c r="FWL11" s="2">
        <v>109261</v>
      </c>
      <c r="FWM11" s="2">
        <v>5026</v>
      </c>
      <c r="FWN11" s="2">
        <v>31089</v>
      </c>
      <c r="FWO11" s="2">
        <v>22839</v>
      </c>
      <c r="FWP11" s="2">
        <v>21203</v>
      </c>
      <c r="FWQ11" s="2">
        <v>95882</v>
      </c>
      <c r="FWR11" s="2">
        <v>52758</v>
      </c>
      <c r="FWS11" s="2">
        <v>0</v>
      </c>
      <c r="FWT11" s="2">
        <v>0</v>
      </c>
      <c r="FWU11" s="2">
        <v>16766</v>
      </c>
      <c r="FWV11" s="2">
        <v>40896</v>
      </c>
      <c r="FWW11" s="2">
        <v>256208</v>
      </c>
      <c r="FWX11" s="2">
        <v>25786</v>
      </c>
      <c r="FWY11" s="2">
        <v>59411</v>
      </c>
      <c r="FWZ11" s="2">
        <v>25984</v>
      </c>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row>
    <row r="12" spans="1:4953" ht="15" customHeight="1" x14ac:dyDescent="0.25">
      <c r="A12">
        <v>9</v>
      </c>
      <c r="B12" s="32" t="s">
        <v>95</v>
      </c>
      <c r="C12" s="25">
        <v>205712</v>
      </c>
      <c r="D12" t="str">
        <f t="shared" si="0"/>
        <v>2025Q2</v>
      </c>
      <c r="E12" s="6">
        <v>43.48</v>
      </c>
      <c r="F12" s="6">
        <v>17.61</v>
      </c>
      <c r="G12" s="6">
        <v>72.55</v>
      </c>
      <c r="H12" s="6">
        <v>28.38</v>
      </c>
      <c r="I12" s="6">
        <v>41.32</v>
      </c>
      <c r="J12" s="3">
        <v>0</v>
      </c>
      <c r="K12" s="3">
        <v>29.56</v>
      </c>
      <c r="L12" s="3">
        <v>33.25</v>
      </c>
      <c r="M12" s="3">
        <v>90.25</v>
      </c>
      <c r="N12" s="3">
        <v>59.28</v>
      </c>
      <c r="O12" s="3">
        <v>32.08</v>
      </c>
      <c r="P12" s="3">
        <v>33.49</v>
      </c>
      <c r="Q12" s="3">
        <v>74.27</v>
      </c>
      <c r="R12" s="3">
        <v>27.64</v>
      </c>
      <c r="S12" s="3">
        <v>41.81</v>
      </c>
      <c r="T12" s="3">
        <v>30.8</v>
      </c>
      <c r="U12" s="3">
        <v>59.14</v>
      </c>
      <c r="V12" s="3">
        <v>43.12</v>
      </c>
      <c r="W12" s="3">
        <v>76.27</v>
      </c>
      <c r="X12" s="3">
        <v>57.02</v>
      </c>
      <c r="Y12" s="3">
        <v>80.2</v>
      </c>
      <c r="Z12" s="3">
        <v>62.2</v>
      </c>
      <c r="AA12" s="3">
        <v>12.26</v>
      </c>
      <c r="AB12" s="3">
        <v>12.8</v>
      </c>
      <c r="AC12" s="3">
        <v>63.28</v>
      </c>
      <c r="AD12" s="3">
        <v>95.07</v>
      </c>
      <c r="AE12" s="3">
        <v>28.61</v>
      </c>
      <c r="AF12" s="3">
        <v>31.41</v>
      </c>
      <c r="AG12" s="3">
        <v>1.74</v>
      </c>
      <c r="AH12" s="3">
        <v>9.61</v>
      </c>
      <c r="AI12" s="3">
        <v>44.72</v>
      </c>
      <c r="AJ12" s="3">
        <v>38.82</v>
      </c>
      <c r="AK12" s="3">
        <v>66.349999999999994</v>
      </c>
      <c r="AL12" s="3">
        <v>45.73</v>
      </c>
      <c r="AM12" s="3">
        <v>28.02</v>
      </c>
      <c r="AN12" s="3">
        <v>73.27</v>
      </c>
      <c r="AO12" s="3">
        <v>54.82</v>
      </c>
      <c r="AP12" s="3">
        <v>71.430000000000007</v>
      </c>
      <c r="AQ12" s="3">
        <v>99.89</v>
      </c>
      <c r="AR12" s="3">
        <v>94.9</v>
      </c>
      <c r="AS12" s="3">
        <v>31.58</v>
      </c>
      <c r="AT12" s="3">
        <v>95.51</v>
      </c>
      <c r="AU12" s="3">
        <v>55.68</v>
      </c>
      <c r="AV12" s="3">
        <v>95.03</v>
      </c>
      <c r="AW12" s="3">
        <v>26.64</v>
      </c>
      <c r="AX12" s="3">
        <v>22.34</v>
      </c>
      <c r="AY12" s="3">
        <v>90.48</v>
      </c>
      <c r="AZ12" s="3">
        <v>0</v>
      </c>
      <c r="BA12" s="3">
        <v>76.66</v>
      </c>
      <c r="BB12" s="3">
        <v>60.4</v>
      </c>
      <c r="BC12" s="3">
        <v>45.32</v>
      </c>
      <c r="BD12" s="3">
        <v>31.73</v>
      </c>
      <c r="BE12" s="3">
        <v>39.86</v>
      </c>
      <c r="BF12" s="3">
        <v>46.16</v>
      </c>
      <c r="BG12" s="3">
        <v>44.49</v>
      </c>
      <c r="BH12" s="3">
        <v>77.2</v>
      </c>
      <c r="BI12" s="3">
        <v>34.43</v>
      </c>
      <c r="BJ12" s="3">
        <v>8.2899999999999991</v>
      </c>
      <c r="BK12" s="3">
        <v>51.32</v>
      </c>
      <c r="BL12" s="3">
        <v>76.03</v>
      </c>
      <c r="BM12" s="3">
        <v>29.82</v>
      </c>
      <c r="BN12" s="3">
        <v>56.27</v>
      </c>
      <c r="BO12" s="3">
        <v>56.8</v>
      </c>
      <c r="BP12" s="3">
        <v>43.64</v>
      </c>
      <c r="BQ12" s="3">
        <v>14.01</v>
      </c>
      <c r="BR12" s="3">
        <v>60.2</v>
      </c>
      <c r="BS12" s="3">
        <v>0</v>
      </c>
      <c r="BT12" s="3">
        <v>1.38</v>
      </c>
      <c r="BU12" s="3">
        <v>77.97</v>
      </c>
      <c r="BV12" s="3">
        <v>65.260000000000005</v>
      </c>
      <c r="BW12" s="3">
        <v>29.11</v>
      </c>
      <c r="BX12" s="3">
        <v>34.409999999999997</v>
      </c>
      <c r="BY12" s="3">
        <v>44.73</v>
      </c>
      <c r="BZ12" s="3">
        <v>92.24</v>
      </c>
      <c r="CA12" s="3">
        <v>69.28</v>
      </c>
      <c r="CB12" s="3">
        <v>75.760000000000005</v>
      </c>
      <c r="CC12" s="3">
        <v>66.64</v>
      </c>
      <c r="CD12" s="3">
        <v>39.200000000000003</v>
      </c>
      <c r="CE12" s="3">
        <v>46.34</v>
      </c>
      <c r="CF12" s="3">
        <v>64.650000000000006</v>
      </c>
      <c r="CG12" s="3" t="s">
        <v>5</v>
      </c>
      <c r="CH12" s="3">
        <v>23.29</v>
      </c>
      <c r="CI12" s="3">
        <v>30.38</v>
      </c>
      <c r="CJ12" s="3">
        <v>61.25</v>
      </c>
      <c r="CK12" s="3">
        <v>78.64</v>
      </c>
      <c r="CL12" s="3">
        <v>47.01</v>
      </c>
      <c r="CM12" s="3">
        <v>43.33</v>
      </c>
      <c r="CN12" s="3">
        <v>41.58</v>
      </c>
      <c r="CO12" s="3">
        <v>89.29</v>
      </c>
      <c r="CP12" s="3">
        <v>52.97</v>
      </c>
      <c r="CQ12" s="3">
        <v>61.83</v>
      </c>
      <c r="CR12" s="3">
        <v>46.84</v>
      </c>
      <c r="CS12" s="3">
        <v>16.989999999999998</v>
      </c>
      <c r="CT12" s="3">
        <v>47.57</v>
      </c>
      <c r="CU12" s="3">
        <v>74.44</v>
      </c>
      <c r="CV12" s="3">
        <v>66.23</v>
      </c>
      <c r="CW12" s="3">
        <v>86.29</v>
      </c>
      <c r="CX12" s="3">
        <v>43.84</v>
      </c>
      <c r="CY12" s="3">
        <v>65.52</v>
      </c>
      <c r="CZ12" s="3">
        <v>54.51</v>
      </c>
      <c r="DA12" s="3">
        <v>81.180000000000007</v>
      </c>
      <c r="DB12" s="3">
        <v>39.65</v>
      </c>
      <c r="DC12" s="3">
        <v>41.91</v>
      </c>
      <c r="DD12" s="3">
        <v>100</v>
      </c>
      <c r="DE12" s="3">
        <v>43.72</v>
      </c>
      <c r="DF12" s="3">
        <v>61.19</v>
      </c>
      <c r="DG12" s="3">
        <v>61.52</v>
      </c>
      <c r="DH12" s="3">
        <v>22.25</v>
      </c>
      <c r="DI12" s="3">
        <v>70.2</v>
      </c>
      <c r="DJ12" s="3">
        <v>41.73</v>
      </c>
      <c r="DK12" s="3">
        <v>87.52</v>
      </c>
      <c r="DL12" s="3">
        <v>27.89</v>
      </c>
      <c r="DM12" s="3">
        <v>0</v>
      </c>
      <c r="DN12" s="3">
        <v>64.260000000000005</v>
      </c>
      <c r="DO12" s="3">
        <v>67.34</v>
      </c>
      <c r="DP12" s="3">
        <v>43.79</v>
      </c>
      <c r="DQ12" s="3">
        <v>97.3</v>
      </c>
      <c r="DR12" s="3">
        <v>90.74</v>
      </c>
      <c r="DS12" s="3">
        <v>83.78</v>
      </c>
      <c r="DT12" s="3">
        <v>61.55</v>
      </c>
      <c r="DU12" s="3">
        <v>65.38</v>
      </c>
      <c r="DV12" s="3">
        <v>82.25</v>
      </c>
      <c r="DW12" s="3">
        <v>58.48</v>
      </c>
      <c r="DX12" s="3">
        <v>36.29</v>
      </c>
      <c r="DY12" s="3">
        <v>88.32</v>
      </c>
      <c r="DZ12" s="3">
        <v>73.5</v>
      </c>
      <c r="EA12" s="3">
        <v>54.81</v>
      </c>
      <c r="EB12" s="3">
        <v>95.87</v>
      </c>
      <c r="EC12" s="3">
        <v>27.96</v>
      </c>
      <c r="ED12" s="3">
        <v>72.08</v>
      </c>
      <c r="EE12" s="3">
        <v>18.05</v>
      </c>
      <c r="EF12" s="3">
        <v>36.520000000000003</v>
      </c>
      <c r="EG12" s="3">
        <v>53.42</v>
      </c>
      <c r="EH12" s="3">
        <v>76.66</v>
      </c>
      <c r="EI12" s="3">
        <v>46.16</v>
      </c>
      <c r="EJ12" s="3">
        <v>71.84</v>
      </c>
      <c r="EK12" s="3">
        <v>48.4</v>
      </c>
      <c r="EL12" s="3">
        <v>37.1</v>
      </c>
      <c r="EM12" s="3">
        <v>61.47</v>
      </c>
      <c r="EN12" s="3">
        <v>45.53</v>
      </c>
      <c r="EO12" s="3">
        <v>78.53</v>
      </c>
      <c r="EP12" s="3">
        <v>19.71</v>
      </c>
      <c r="EQ12" s="3">
        <v>65.94</v>
      </c>
      <c r="ER12" s="3">
        <v>3.77</v>
      </c>
      <c r="ES12" s="3">
        <v>40.590000000000003</v>
      </c>
      <c r="ET12" s="3">
        <v>0</v>
      </c>
      <c r="EU12" s="3">
        <v>23.8</v>
      </c>
      <c r="EV12" s="3">
        <v>88.07</v>
      </c>
      <c r="EW12" s="3">
        <v>66.92</v>
      </c>
      <c r="EX12" s="3">
        <v>76.12</v>
      </c>
      <c r="EY12" s="3">
        <v>91.53</v>
      </c>
      <c r="EZ12" s="3">
        <v>68.900000000000006</v>
      </c>
      <c r="FA12" s="3">
        <v>78.98</v>
      </c>
      <c r="FB12" s="3">
        <v>1.53</v>
      </c>
      <c r="FC12" s="3">
        <v>50.72</v>
      </c>
      <c r="FD12" s="3">
        <v>60.11</v>
      </c>
      <c r="FE12" s="3">
        <v>0</v>
      </c>
      <c r="FF12" s="3">
        <v>88.08</v>
      </c>
      <c r="FG12" s="3">
        <v>77.95</v>
      </c>
      <c r="FH12" s="3">
        <v>8.9499999999999993</v>
      </c>
      <c r="FI12" s="3">
        <v>36.19</v>
      </c>
      <c r="FJ12" s="3">
        <v>10.36</v>
      </c>
      <c r="FK12" s="3">
        <v>43.4</v>
      </c>
      <c r="FL12" s="3">
        <v>73.53</v>
      </c>
      <c r="FM12" s="3">
        <v>90.34</v>
      </c>
      <c r="FN12" s="3">
        <v>19.54</v>
      </c>
      <c r="FO12" s="3">
        <v>7.35</v>
      </c>
      <c r="FP12" s="3">
        <v>29.28</v>
      </c>
      <c r="FQ12" s="3">
        <v>59.26</v>
      </c>
      <c r="FR12" s="3">
        <v>53.53</v>
      </c>
      <c r="FS12" s="3">
        <v>56.72</v>
      </c>
      <c r="FT12" s="3">
        <v>65.88</v>
      </c>
      <c r="FU12" s="3">
        <v>30.05</v>
      </c>
      <c r="FV12" s="3">
        <v>63.32</v>
      </c>
      <c r="FW12" s="3">
        <v>61.5</v>
      </c>
      <c r="FX12" s="3">
        <v>43.3</v>
      </c>
      <c r="FY12" s="3">
        <v>39.42</v>
      </c>
      <c r="FZ12" s="3">
        <v>20.71</v>
      </c>
      <c r="GA12" s="3">
        <v>25.26</v>
      </c>
      <c r="GB12" s="3" t="s">
        <v>5</v>
      </c>
      <c r="GC12" s="3">
        <v>18.02</v>
      </c>
      <c r="GD12" s="3">
        <v>1.99</v>
      </c>
      <c r="GE12" s="3">
        <v>0</v>
      </c>
      <c r="GF12" s="3">
        <v>0</v>
      </c>
      <c r="GG12" s="3">
        <v>0</v>
      </c>
      <c r="GH12" s="3">
        <v>49.68</v>
      </c>
      <c r="GI12" s="3">
        <v>75.319999999999993</v>
      </c>
      <c r="GJ12" s="3">
        <v>58.6</v>
      </c>
      <c r="GK12" s="3">
        <v>26.33</v>
      </c>
      <c r="GL12" s="3">
        <v>0</v>
      </c>
      <c r="GM12" s="3">
        <v>0</v>
      </c>
      <c r="GN12" s="3" t="s">
        <v>5</v>
      </c>
      <c r="GO12" s="3" t="s">
        <v>5</v>
      </c>
      <c r="GP12" s="3">
        <v>89.33</v>
      </c>
      <c r="GQ12" s="3">
        <v>2.38</v>
      </c>
      <c r="GR12" s="3">
        <v>0</v>
      </c>
      <c r="GS12" s="3">
        <v>31.55</v>
      </c>
      <c r="GT12" s="3">
        <v>100</v>
      </c>
      <c r="GU12" s="3">
        <v>8.11</v>
      </c>
      <c r="GV12" s="3">
        <v>0.05</v>
      </c>
      <c r="GW12" s="3">
        <v>25.47</v>
      </c>
      <c r="GX12" s="3" t="s">
        <v>5</v>
      </c>
      <c r="GY12" s="3">
        <v>49.3</v>
      </c>
      <c r="GZ12" s="3" t="s">
        <v>5</v>
      </c>
      <c r="HA12" s="3" t="s">
        <v>5</v>
      </c>
      <c r="HB12" s="3" t="s">
        <v>5</v>
      </c>
      <c r="HC12" s="3" t="s">
        <v>5</v>
      </c>
      <c r="HD12" s="3" t="s">
        <v>5</v>
      </c>
      <c r="HE12" s="3">
        <v>13.76</v>
      </c>
      <c r="HF12" s="3" t="s">
        <v>5</v>
      </c>
      <c r="HG12" s="3">
        <v>76.45</v>
      </c>
      <c r="HH12" s="3">
        <v>54.54</v>
      </c>
      <c r="HI12" s="3">
        <v>9.51</v>
      </c>
      <c r="HJ12" s="3" t="s">
        <v>5</v>
      </c>
      <c r="HK12" s="3">
        <v>1.29</v>
      </c>
      <c r="HL12" s="3">
        <v>44.84</v>
      </c>
      <c r="HM12" s="3" t="s">
        <v>5</v>
      </c>
      <c r="HN12" s="3" t="s">
        <v>5</v>
      </c>
      <c r="HO12" s="3">
        <v>100</v>
      </c>
      <c r="HP12" s="3">
        <v>18.920000000000002</v>
      </c>
      <c r="HQ12" s="3">
        <v>0</v>
      </c>
      <c r="HR12" s="3">
        <v>39.96</v>
      </c>
      <c r="HS12" s="3">
        <v>0.03</v>
      </c>
      <c r="HT12" s="3" t="s">
        <v>5</v>
      </c>
      <c r="HU12" s="3">
        <v>99.74</v>
      </c>
      <c r="HV12" s="3">
        <v>29.6</v>
      </c>
      <c r="HW12" s="3" t="s">
        <v>5</v>
      </c>
      <c r="HX12" s="3">
        <v>100</v>
      </c>
      <c r="HY12" s="3" t="s">
        <v>5</v>
      </c>
      <c r="HZ12" s="3">
        <v>2.86</v>
      </c>
      <c r="IA12" s="3">
        <v>0.82</v>
      </c>
      <c r="IB12" s="3">
        <v>1.07</v>
      </c>
      <c r="IC12" s="3" t="s">
        <v>5</v>
      </c>
      <c r="ID12" s="3" t="s">
        <v>5</v>
      </c>
      <c r="IE12" s="3">
        <v>87.6</v>
      </c>
      <c r="IF12" s="3">
        <v>67.75</v>
      </c>
      <c r="IG12" s="3">
        <v>54.96</v>
      </c>
      <c r="IH12" s="3" t="s">
        <v>5</v>
      </c>
      <c r="II12" s="3" t="s">
        <v>5</v>
      </c>
      <c r="IJ12" s="3">
        <v>67.63</v>
      </c>
      <c r="IK12" s="3">
        <v>72.48</v>
      </c>
      <c r="IL12" s="3">
        <v>48.47</v>
      </c>
      <c r="IM12" s="3">
        <v>38.56</v>
      </c>
      <c r="IN12" s="3">
        <v>12.4</v>
      </c>
      <c r="IO12" s="3">
        <v>100</v>
      </c>
      <c r="IP12" s="3">
        <v>0</v>
      </c>
      <c r="IQ12" s="3">
        <v>55.6</v>
      </c>
      <c r="IR12" s="3">
        <v>1.69</v>
      </c>
      <c r="IS12" s="3" t="s">
        <v>5</v>
      </c>
      <c r="IT12" s="3">
        <v>3.91</v>
      </c>
      <c r="IU12" s="3" t="s">
        <v>5</v>
      </c>
      <c r="IV12" s="3" t="s">
        <v>5</v>
      </c>
      <c r="IW12" s="3">
        <v>0</v>
      </c>
      <c r="IX12" s="3">
        <v>17</v>
      </c>
      <c r="IY12" s="3">
        <v>85.49</v>
      </c>
      <c r="IZ12" s="3">
        <v>9.52</v>
      </c>
      <c r="JA12" s="3">
        <v>40.1</v>
      </c>
      <c r="JB12" s="3">
        <v>52.99</v>
      </c>
      <c r="JC12" s="3">
        <v>95.16</v>
      </c>
      <c r="JD12" s="3">
        <v>73.87</v>
      </c>
      <c r="JE12" s="3">
        <v>0.01</v>
      </c>
      <c r="JF12" s="3" t="s">
        <v>5</v>
      </c>
      <c r="JG12" s="3">
        <v>37.200000000000003</v>
      </c>
      <c r="JH12" s="3">
        <v>0</v>
      </c>
      <c r="JI12" s="3" t="s">
        <v>5</v>
      </c>
      <c r="JJ12" s="3">
        <v>86.67</v>
      </c>
      <c r="JK12" s="3">
        <v>91.35</v>
      </c>
      <c r="JL12" s="3">
        <v>13.19</v>
      </c>
      <c r="JM12" s="3">
        <v>98.22</v>
      </c>
      <c r="JN12" s="3">
        <v>93.32</v>
      </c>
      <c r="JO12" s="3">
        <v>43.14</v>
      </c>
      <c r="JP12" s="3">
        <v>1.34</v>
      </c>
      <c r="JQ12" s="3">
        <v>9.1</v>
      </c>
      <c r="JR12" s="3" t="s">
        <v>5</v>
      </c>
      <c r="JS12" s="3">
        <v>100</v>
      </c>
      <c r="JT12" s="3">
        <v>27.55</v>
      </c>
      <c r="JU12" s="3">
        <v>3.19</v>
      </c>
      <c r="JV12" s="3">
        <v>0</v>
      </c>
      <c r="JW12" s="3">
        <v>97.84</v>
      </c>
      <c r="JX12" s="3">
        <v>67.31</v>
      </c>
      <c r="JY12" s="3">
        <v>0</v>
      </c>
      <c r="JZ12" s="3" t="s">
        <v>5</v>
      </c>
      <c r="KA12" s="3">
        <v>68.040000000000006</v>
      </c>
      <c r="KB12" s="3">
        <v>100</v>
      </c>
      <c r="KC12" s="3" t="s">
        <v>5</v>
      </c>
      <c r="KD12" s="3" t="s">
        <v>5</v>
      </c>
      <c r="KE12" s="3">
        <v>0</v>
      </c>
      <c r="KF12" s="3" t="s">
        <v>5</v>
      </c>
      <c r="KG12" s="3">
        <v>85.17</v>
      </c>
      <c r="KH12" s="3">
        <v>0</v>
      </c>
      <c r="KI12" s="3" t="s">
        <v>5</v>
      </c>
      <c r="KJ12" s="3" t="s">
        <v>5</v>
      </c>
      <c r="KK12" s="3">
        <v>82.33</v>
      </c>
      <c r="KL12" s="3">
        <v>37.31</v>
      </c>
      <c r="KM12" s="3" t="s">
        <v>5</v>
      </c>
      <c r="KN12" s="3">
        <v>0</v>
      </c>
      <c r="KO12" s="3" t="s">
        <v>5</v>
      </c>
      <c r="KP12" s="3" t="s">
        <v>5</v>
      </c>
      <c r="KQ12" s="3">
        <v>14.74</v>
      </c>
      <c r="KR12" s="3">
        <v>44.19</v>
      </c>
      <c r="KS12" s="3" t="s">
        <v>5</v>
      </c>
      <c r="KT12" s="3" t="s">
        <v>5</v>
      </c>
      <c r="KU12" s="3">
        <v>92.82</v>
      </c>
      <c r="KV12" s="3">
        <v>27.9</v>
      </c>
      <c r="KW12" s="3">
        <v>0</v>
      </c>
      <c r="KX12" s="3">
        <v>66.77</v>
      </c>
      <c r="KY12" s="3">
        <v>0</v>
      </c>
      <c r="KZ12" s="3" t="s">
        <v>5</v>
      </c>
      <c r="LA12" s="3">
        <v>35.4</v>
      </c>
      <c r="LB12" s="3">
        <v>54.44</v>
      </c>
      <c r="LC12" s="3">
        <v>92.93</v>
      </c>
      <c r="LD12" s="3">
        <v>0</v>
      </c>
      <c r="LE12" s="3">
        <v>97.6</v>
      </c>
      <c r="LF12" s="3">
        <v>48.03</v>
      </c>
      <c r="LG12" s="3" t="s">
        <v>5</v>
      </c>
      <c r="LH12" s="3">
        <v>0</v>
      </c>
      <c r="LI12" s="3">
        <v>90.07</v>
      </c>
      <c r="LJ12" s="3">
        <v>30.72</v>
      </c>
      <c r="LK12" s="3">
        <v>57.07</v>
      </c>
      <c r="LL12" s="3">
        <v>99.28</v>
      </c>
      <c r="LM12" s="3" t="s">
        <v>5</v>
      </c>
      <c r="LN12" s="3">
        <v>49.2</v>
      </c>
      <c r="LO12" s="3">
        <v>40.92</v>
      </c>
      <c r="LP12" s="3">
        <v>41.22</v>
      </c>
      <c r="LQ12" s="3">
        <v>6.71</v>
      </c>
      <c r="LR12" s="3">
        <v>33.090000000000003</v>
      </c>
      <c r="LS12" s="3" t="s">
        <v>5</v>
      </c>
      <c r="LT12" s="3" t="s">
        <v>5</v>
      </c>
      <c r="LU12" s="3">
        <v>6.29</v>
      </c>
      <c r="LV12" s="3" t="s">
        <v>5</v>
      </c>
      <c r="LW12" s="3">
        <v>0</v>
      </c>
      <c r="LX12" s="3" t="s">
        <v>5</v>
      </c>
      <c r="LY12" s="3" t="s">
        <v>5</v>
      </c>
      <c r="LZ12" s="3" t="s">
        <v>5</v>
      </c>
      <c r="MA12" s="3">
        <v>100</v>
      </c>
      <c r="MB12" s="3">
        <v>0</v>
      </c>
      <c r="MC12" s="3" t="s">
        <v>5</v>
      </c>
      <c r="MD12" s="3" t="s">
        <v>5</v>
      </c>
      <c r="ME12" s="3">
        <v>0.52</v>
      </c>
      <c r="MF12" s="3">
        <v>46.46</v>
      </c>
      <c r="MG12" s="3">
        <v>0</v>
      </c>
      <c r="MH12" s="3">
        <v>0</v>
      </c>
      <c r="MI12" s="3" t="s">
        <v>5</v>
      </c>
      <c r="MJ12" s="3">
        <v>72.03</v>
      </c>
      <c r="MK12" s="3">
        <v>51.17</v>
      </c>
      <c r="ML12" s="3">
        <v>0</v>
      </c>
      <c r="MM12" s="3">
        <v>57.99</v>
      </c>
      <c r="MN12" s="3">
        <v>24.33</v>
      </c>
      <c r="MO12" s="3">
        <v>47.67</v>
      </c>
      <c r="MP12" s="3" t="s">
        <v>5</v>
      </c>
      <c r="MQ12" s="3">
        <v>56.94</v>
      </c>
      <c r="MR12" s="3">
        <v>87.89</v>
      </c>
      <c r="MS12" s="3">
        <v>58.2</v>
      </c>
      <c r="MT12" s="3">
        <v>37.35</v>
      </c>
      <c r="MU12" s="3">
        <v>61.66</v>
      </c>
      <c r="MV12" s="3">
        <v>75.78</v>
      </c>
      <c r="MW12" s="3">
        <v>18.14</v>
      </c>
      <c r="MX12" s="3">
        <v>66.67</v>
      </c>
      <c r="MY12" s="3" t="s">
        <v>5</v>
      </c>
      <c r="MZ12" s="3">
        <v>56.5</v>
      </c>
      <c r="NA12" s="3">
        <v>0</v>
      </c>
      <c r="NB12" s="3">
        <v>64.86</v>
      </c>
      <c r="NC12" s="3">
        <v>38.93</v>
      </c>
      <c r="ND12" s="3">
        <v>0</v>
      </c>
      <c r="NE12" s="3">
        <v>0</v>
      </c>
      <c r="NF12" s="3">
        <v>17</v>
      </c>
      <c r="NG12" s="3">
        <v>69.900000000000006</v>
      </c>
      <c r="NH12" s="3">
        <v>82.27</v>
      </c>
      <c r="NI12" s="3">
        <v>1.56</v>
      </c>
      <c r="NJ12" s="3">
        <v>67.11</v>
      </c>
      <c r="NK12" s="3">
        <v>75.13</v>
      </c>
      <c r="NL12" s="3">
        <v>100</v>
      </c>
      <c r="NM12" s="3">
        <v>78.75</v>
      </c>
      <c r="NN12" s="3">
        <v>53.18</v>
      </c>
      <c r="NO12" s="3">
        <v>67.84</v>
      </c>
      <c r="NP12" s="3">
        <v>33.74</v>
      </c>
      <c r="NQ12" s="3">
        <v>31.64</v>
      </c>
      <c r="NR12" s="3">
        <v>80.13</v>
      </c>
      <c r="NS12" s="3">
        <v>89.09</v>
      </c>
      <c r="NT12" s="3">
        <v>36.24</v>
      </c>
      <c r="NU12" s="3">
        <v>50.47</v>
      </c>
      <c r="NV12" s="3">
        <v>77.28</v>
      </c>
      <c r="NW12" s="3">
        <v>56.92</v>
      </c>
      <c r="NX12" s="3">
        <v>23.38</v>
      </c>
      <c r="NY12" s="3">
        <v>13.57</v>
      </c>
      <c r="NZ12" s="3">
        <v>92.71</v>
      </c>
      <c r="OA12" s="3">
        <v>85.18</v>
      </c>
      <c r="OB12" s="3">
        <v>74.64</v>
      </c>
      <c r="OC12" s="3">
        <v>51.63</v>
      </c>
      <c r="OD12" s="3">
        <v>10.23</v>
      </c>
      <c r="OE12" s="3">
        <v>38.68</v>
      </c>
      <c r="OF12" s="3">
        <v>100</v>
      </c>
      <c r="OG12" s="3">
        <v>55.2</v>
      </c>
      <c r="OH12" s="3" t="s">
        <v>5</v>
      </c>
      <c r="OI12" s="3">
        <v>100</v>
      </c>
      <c r="OJ12" s="3">
        <v>0</v>
      </c>
      <c r="OK12" s="3">
        <v>70.709999999999994</v>
      </c>
      <c r="OL12" s="3">
        <v>11.93</v>
      </c>
      <c r="OM12" s="3">
        <v>0</v>
      </c>
      <c r="ON12" s="3">
        <v>37.32</v>
      </c>
      <c r="OO12" s="3">
        <v>15.41</v>
      </c>
      <c r="OP12" s="3">
        <v>70.37</v>
      </c>
      <c r="OQ12" s="3">
        <v>99.04</v>
      </c>
      <c r="OR12" s="3">
        <v>57.44</v>
      </c>
      <c r="OS12" s="3">
        <v>83.46</v>
      </c>
      <c r="OT12" s="3">
        <v>25.21</v>
      </c>
      <c r="OU12" s="3">
        <v>32.36</v>
      </c>
      <c r="OV12" s="3">
        <v>75.58</v>
      </c>
      <c r="OW12" s="3">
        <v>100</v>
      </c>
      <c r="OX12" s="3">
        <v>33.130000000000003</v>
      </c>
      <c r="OY12" s="3">
        <v>73.430000000000007</v>
      </c>
      <c r="OZ12" s="3">
        <v>73.069999999999993</v>
      </c>
      <c r="PA12" s="3">
        <v>58.7</v>
      </c>
      <c r="PB12" s="3">
        <v>67.739999999999995</v>
      </c>
      <c r="PC12" s="3" t="s">
        <v>5</v>
      </c>
      <c r="PD12" s="3">
        <v>82.32</v>
      </c>
      <c r="PE12" s="3">
        <v>17.829999999999998</v>
      </c>
      <c r="PF12" s="3" t="s">
        <v>5</v>
      </c>
      <c r="PG12" s="3">
        <v>19.75</v>
      </c>
      <c r="PH12" s="3">
        <v>0</v>
      </c>
      <c r="PI12" s="3">
        <v>31.99</v>
      </c>
      <c r="PJ12" s="3">
        <v>2.63</v>
      </c>
      <c r="PK12" s="3">
        <v>60.08</v>
      </c>
      <c r="PL12" s="3">
        <v>1.81</v>
      </c>
      <c r="PM12" s="3">
        <v>3.48</v>
      </c>
      <c r="PN12" s="3">
        <v>85.22</v>
      </c>
      <c r="PO12" s="3">
        <v>60.36</v>
      </c>
      <c r="PP12" s="3">
        <v>97.9</v>
      </c>
      <c r="PQ12" s="3" t="s">
        <v>5</v>
      </c>
      <c r="PR12" s="3">
        <v>64.510000000000005</v>
      </c>
      <c r="PS12" s="3">
        <v>21.7</v>
      </c>
      <c r="PT12" s="3">
        <v>73.72</v>
      </c>
      <c r="PU12" s="3">
        <v>5.89</v>
      </c>
      <c r="PV12" s="3">
        <v>0</v>
      </c>
      <c r="PW12" s="3">
        <v>14.18</v>
      </c>
      <c r="PX12" s="3">
        <v>10.95</v>
      </c>
      <c r="PY12" s="3">
        <v>89.76</v>
      </c>
      <c r="PZ12" s="3">
        <v>1.59</v>
      </c>
      <c r="QA12" s="3">
        <v>0</v>
      </c>
      <c r="QB12" s="3">
        <v>1.47</v>
      </c>
      <c r="QC12" s="3">
        <v>11.37</v>
      </c>
      <c r="QD12" s="3">
        <v>90.56</v>
      </c>
      <c r="QE12" s="3">
        <v>0</v>
      </c>
      <c r="QF12" s="3" t="s">
        <v>5</v>
      </c>
      <c r="QG12" s="3">
        <v>99.39</v>
      </c>
      <c r="QH12" s="3">
        <v>92.77</v>
      </c>
      <c r="QI12" s="3">
        <v>2.77</v>
      </c>
      <c r="QJ12" s="3">
        <v>46.27</v>
      </c>
      <c r="QK12" s="3" t="s">
        <v>5</v>
      </c>
      <c r="QL12" s="3" t="s">
        <v>5</v>
      </c>
      <c r="QM12" s="3">
        <v>45.3</v>
      </c>
      <c r="QN12" s="3">
        <v>77.989999999999995</v>
      </c>
      <c r="QO12" s="3" t="s">
        <v>5</v>
      </c>
      <c r="QP12" s="3">
        <v>62.26</v>
      </c>
      <c r="QQ12" s="3">
        <v>0</v>
      </c>
      <c r="QR12" s="3" t="s">
        <v>5</v>
      </c>
      <c r="QS12" s="3" t="s">
        <v>5</v>
      </c>
      <c r="QT12" s="3">
        <v>21.55</v>
      </c>
      <c r="QU12" s="3">
        <v>0</v>
      </c>
      <c r="QV12" s="3">
        <v>0</v>
      </c>
      <c r="QW12" s="3" t="s">
        <v>5</v>
      </c>
      <c r="QX12" s="3" t="s">
        <v>5</v>
      </c>
      <c r="QY12" s="3">
        <v>0</v>
      </c>
      <c r="QZ12" s="3">
        <v>100</v>
      </c>
      <c r="RA12" s="3">
        <v>83.09</v>
      </c>
      <c r="RB12" s="3">
        <v>0</v>
      </c>
      <c r="RC12" s="3">
        <v>0</v>
      </c>
      <c r="RD12" s="3">
        <v>0</v>
      </c>
      <c r="RE12" s="3" t="s">
        <v>5</v>
      </c>
      <c r="RF12" s="3" t="s">
        <v>5</v>
      </c>
      <c r="RG12" s="3" t="s">
        <v>5</v>
      </c>
      <c r="RH12" s="3">
        <v>64.099999999999994</v>
      </c>
      <c r="RI12" s="3">
        <v>38.65</v>
      </c>
      <c r="RJ12" s="3">
        <v>53.91</v>
      </c>
      <c r="RK12" s="3">
        <v>56.36</v>
      </c>
      <c r="RL12" s="3" t="s">
        <v>5</v>
      </c>
      <c r="RM12" s="3" t="s">
        <v>5</v>
      </c>
      <c r="RN12" s="3">
        <v>80.03</v>
      </c>
      <c r="RO12" s="3">
        <v>100</v>
      </c>
      <c r="RP12" s="3" t="s">
        <v>5</v>
      </c>
      <c r="RQ12" s="3">
        <v>4.18</v>
      </c>
      <c r="RR12" s="3">
        <v>54.73</v>
      </c>
      <c r="RS12" s="3">
        <v>27.64</v>
      </c>
      <c r="RT12" s="3" t="s">
        <v>5</v>
      </c>
      <c r="RU12" s="3" t="s">
        <v>5</v>
      </c>
      <c r="RV12" s="3" t="s">
        <v>5</v>
      </c>
      <c r="RW12" s="3" t="s">
        <v>5</v>
      </c>
      <c r="RX12" s="3" t="s">
        <v>5</v>
      </c>
      <c r="RY12" s="3" t="s">
        <v>5</v>
      </c>
      <c r="RZ12" s="3">
        <v>0</v>
      </c>
      <c r="SA12" s="3" t="s">
        <v>5</v>
      </c>
      <c r="SB12" s="3" t="s">
        <v>5</v>
      </c>
      <c r="SC12" s="3" t="s">
        <v>5</v>
      </c>
      <c r="SD12" s="3">
        <v>38.31</v>
      </c>
      <c r="SE12" s="3" t="s">
        <v>5</v>
      </c>
      <c r="SF12" s="3">
        <v>79.400000000000006</v>
      </c>
      <c r="SG12" s="3">
        <v>6.41</v>
      </c>
      <c r="SH12" s="3">
        <v>29.14</v>
      </c>
      <c r="SI12" s="3">
        <v>0</v>
      </c>
      <c r="SJ12" s="3" t="s">
        <v>5</v>
      </c>
      <c r="SK12" s="3">
        <v>86.21</v>
      </c>
      <c r="SL12" s="3">
        <v>0</v>
      </c>
      <c r="SM12" s="3">
        <v>0.04</v>
      </c>
      <c r="SN12" s="3">
        <v>18.489999999999998</v>
      </c>
      <c r="SO12" s="3">
        <v>100</v>
      </c>
      <c r="SP12" s="3">
        <v>38.56</v>
      </c>
      <c r="SQ12" s="3">
        <v>5.53</v>
      </c>
      <c r="SR12" s="3">
        <v>14.65</v>
      </c>
      <c r="SS12" s="3">
        <v>0</v>
      </c>
      <c r="ST12" s="3">
        <v>73.17</v>
      </c>
      <c r="SU12" s="3">
        <v>21.36</v>
      </c>
      <c r="SV12" s="3">
        <v>10.71</v>
      </c>
      <c r="SW12" s="3">
        <v>66.56</v>
      </c>
      <c r="SX12" s="3">
        <v>14.72</v>
      </c>
      <c r="SY12" s="3">
        <v>45.65</v>
      </c>
      <c r="SZ12" s="3">
        <v>63.59</v>
      </c>
      <c r="TA12" s="3">
        <v>8.7200000000000006</v>
      </c>
      <c r="TB12" s="3">
        <v>12.44</v>
      </c>
      <c r="TC12" s="3">
        <v>0</v>
      </c>
      <c r="TD12" s="3">
        <v>49.33</v>
      </c>
      <c r="TE12" s="3">
        <v>7.14</v>
      </c>
      <c r="TF12" s="3">
        <v>45.19</v>
      </c>
      <c r="TG12" s="3">
        <v>63.74</v>
      </c>
      <c r="TH12" s="3">
        <v>82.07</v>
      </c>
      <c r="TI12" s="3">
        <v>0</v>
      </c>
      <c r="TJ12" s="3" t="s">
        <v>5</v>
      </c>
      <c r="TK12" s="3">
        <v>61.9</v>
      </c>
      <c r="TL12" s="3">
        <v>33.369999999999997</v>
      </c>
      <c r="TM12" s="3">
        <v>20.63</v>
      </c>
      <c r="TN12" s="3">
        <v>51.97</v>
      </c>
      <c r="TO12" s="3">
        <v>78.67</v>
      </c>
      <c r="TP12" s="3">
        <v>83.51</v>
      </c>
      <c r="TQ12" s="3">
        <v>66.63</v>
      </c>
      <c r="TR12" s="3">
        <v>100</v>
      </c>
      <c r="TS12" s="3">
        <v>2.52</v>
      </c>
      <c r="TT12" s="3">
        <v>15.78</v>
      </c>
      <c r="TU12" s="3">
        <v>0</v>
      </c>
      <c r="TV12" s="3">
        <v>67.400000000000006</v>
      </c>
      <c r="TW12" s="3">
        <v>9.68</v>
      </c>
      <c r="TX12" s="3">
        <v>0</v>
      </c>
      <c r="TY12" s="3">
        <v>0</v>
      </c>
      <c r="TZ12" s="3">
        <v>0</v>
      </c>
      <c r="UA12" s="3" t="s">
        <v>5</v>
      </c>
      <c r="UB12" s="3">
        <v>0.26</v>
      </c>
      <c r="UC12" s="3">
        <v>3.13</v>
      </c>
      <c r="UD12" s="3">
        <v>45.66</v>
      </c>
      <c r="UE12" s="3" t="s">
        <v>5</v>
      </c>
      <c r="UF12" s="3">
        <v>48.49</v>
      </c>
      <c r="UG12" s="3">
        <v>9.7100000000000009</v>
      </c>
      <c r="UH12" s="3">
        <v>29.42</v>
      </c>
      <c r="UI12" s="3">
        <v>22.29</v>
      </c>
      <c r="UJ12" s="3">
        <v>62.65</v>
      </c>
      <c r="UK12" s="3">
        <v>5.04</v>
      </c>
      <c r="UL12" s="3">
        <v>0</v>
      </c>
      <c r="UM12" s="3">
        <v>100</v>
      </c>
      <c r="UN12" s="3">
        <v>1.35</v>
      </c>
      <c r="UO12" s="3">
        <v>16.8</v>
      </c>
      <c r="UP12" s="3">
        <v>6.59</v>
      </c>
      <c r="UQ12" s="3">
        <v>1.93</v>
      </c>
      <c r="UR12" s="3">
        <v>37.17</v>
      </c>
      <c r="US12" s="3">
        <v>1.53</v>
      </c>
      <c r="UT12" s="3">
        <v>60.06</v>
      </c>
      <c r="UU12" s="3">
        <v>18.940000000000001</v>
      </c>
      <c r="UV12" s="3">
        <v>42.87</v>
      </c>
      <c r="UW12" s="3">
        <v>100</v>
      </c>
      <c r="UX12" s="3">
        <v>8.83</v>
      </c>
      <c r="UY12" s="3">
        <v>42.23</v>
      </c>
      <c r="UZ12" s="3">
        <v>69.02</v>
      </c>
      <c r="VA12" s="3">
        <v>16.760000000000002</v>
      </c>
      <c r="VB12" s="3">
        <v>6.17</v>
      </c>
      <c r="VC12" s="3">
        <v>18.72</v>
      </c>
      <c r="VD12" s="3">
        <v>0</v>
      </c>
      <c r="VE12" s="3">
        <v>52.89</v>
      </c>
      <c r="VF12" s="3">
        <v>4.6500000000000004</v>
      </c>
      <c r="VG12" s="3">
        <v>57.69</v>
      </c>
      <c r="VH12" s="3">
        <v>15.8</v>
      </c>
      <c r="VI12" s="3">
        <v>11.93</v>
      </c>
      <c r="VJ12" s="3">
        <v>54.53</v>
      </c>
      <c r="VK12" s="3">
        <v>9.7799999999999994</v>
      </c>
      <c r="VL12" s="3">
        <v>36.950000000000003</v>
      </c>
      <c r="VM12" s="3">
        <v>0</v>
      </c>
      <c r="VN12" s="3">
        <v>0</v>
      </c>
      <c r="VO12" s="3">
        <v>9.2200000000000006</v>
      </c>
      <c r="VP12" s="3">
        <v>43.53</v>
      </c>
      <c r="VQ12" s="3" t="s">
        <v>5</v>
      </c>
      <c r="VR12" s="3">
        <v>0</v>
      </c>
      <c r="VS12" s="3">
        <v>23.87</v>
      </c>
      <c r="VT12" s="3">
        <v>92.14</v>
      </c>
      <c r="VU12" s="3">
        <v>79.61</v>
      </c>
      <c r="VV12" s="3">
        <v>12.41</v>
      </c>
      <c r="VW12" s="3">
        <v>57.88</v>
      </c>
      <c r="VX12" s="3">
        <v>79.83</v>
      </c>
      <c r="VY12" s="3">
        <v>69.069999999999993</v>
      </c>
      <c r="VZ12" s="3">
        <v>47.45</v>
      </c>
      <c r="WA12" s="3">
        <v>52.98</v>
      </c>
      <c r="WB12" s="3">
        <v>5.24</v>
      </c>
      <c r="WC12" s="3">
        <v>80.849999999999994</v>
      </c>
      <c r="WD12" s="3">
        <v>54.4</v>
      </c>
      <c r="WE12" s="3">
        <v>21.94</v>
      </c>
      <c r="WF12" s="3">
        <v>67.09</v>
      </c>
      <c r="WG12" s="3">
        <v>0.52</v>
      </c>
      <c r="WH12" s="3">
        <v>5.24</v>
      </c>
      <c r="WI12" s="3">
        <v>0</v>
      </c>
      <c r="WJ12" s="3">
        <v>49.66</v>
      </c>
      <c r="WK12" s="3" t="s">
        <v>5</v>
      </c>
      <c r="WL12" s="3">
        <v>37.75</v>
      </c>
      <c r="WM12" s="3">
        <v>74.959999999999994</v>
      </c>
      <c r="WN12" s="3">
        <v>94.08</v>
      </c>
      <c r="WO12" s="3">
        <v>12.04</v>
      </c>
      <c r="WP12" s="3">
        <v>28.96</v>
      </c>
      <c r="WQ12" s="3">
        <v>0</v>
      </c>
      <c r="WR12" s="3">
        <v>56.94</v>
      </c>
      <c r="WS12" s="3">
        <v>2.52</v>
      </c>
      <c r="WT12" s="3">
        <v>95.4</v>
      </c>
      <c r="WU12" s="3">
        <v>99.41</v>
      </c>
      <c r="WV12" s="3">
        <v>62.6</v>
      </c>
      <c r="WW12" s="3">
        <v>99.91</v>
      </c>
      <c r="WX12" s="3">
        <v>0</v>
      </c>
      <c r="WY12" s="3">
        <v>46.37</v>
      </c>
      <c r="WZ12" s="3">
        <v>94.47</v>
      </c>
      <c r="XA12" s="3">
        <v>31.39</v>
      </c>
      <c r="XB12" s="3">
        <v>46.6</v>
      </c>
      <c r="XC12" s="3">
        <v>22.09</v>
      </c>
      <c r="XD12" s="3">
        <v>80.75</v>
      </c>
      <c r="XE12" s="3">
        <v>0</v>
      </c>
      <c r="XF12" s="3" t="s">
        <v>5</v>
      </c>
      <c r="XG12" s="3">
        <v>77.98</v>
      </c>
      <c r="XH12" s="3">
        <v>69.17</v>
      </c>
      <c r="XI12" s="3">
        <v>36.57</v>
      </c>
      <c r="XJ12" s="3">
        <v>66.97</v>
      </c>
      <c r="XK12" s="3">
        <v>41.14</v>
      </c>
      <c r="XL12" s="3">
        <v>90.16</v>
      </c>
      <c r="XM12" s="3">
        <v>16.23</v>
      </c>
      <c r="XN12" s="3">
        <v>14.91</v>
      </c>
      <c r="XO12" s="3">
        <v>0</v>
      </c>
      <c r="XP12" s="3">
        <v>0</v>
      </c>
      <c r="XQ12" s="3">
        <v>27.36</v>
      </c>
      <c r="XR12" s="3">
        <v>53.75</v>
      </c>
      <c r="XS12" s="3">
        <v>25.38</v>
      </c>
      <c r="XT12" s="3">
        <v>54.9</v>
      </c>
      <c r="XU12" s="3">
        <v>10.28</v>
      </c>
      <c r="XV12" s="3">
        <v>15.44</v>
      </c>
      <c r="XW12" s="3">
        <v>97.55</v>
      </c>
      <c r="XX12" s="3">
        <v>46.52</v>
      </c>
      <c r="XY12" s="3">
        <v>80.38</v>
      </c>
      <c r="XZ12" s="3">
        <v>56.66</v>
      </c>
      <c r="YA12" s="3">
        <v>0</v>
      </c>
      <c r="YB12" s="3">
        <v>91.47</v>
      </c>
      <c r="YC12" s="3">
        <v>29.79</v>
      </c>
      <c r="YD12" s="3">
        <v>92.1</v>
      </c>
      <c r="YE12" s="3">
        <v>0.28999999999999998</v>
      </c>
      <c r="YF12" s="3" t="s">
        <v>5</v>
      </c>
      <c r="YG12" s="3">
        <v>68.92</v>
      </c>
      <c r="YH12" s="3">
        <v>8.26</v>
      </c>
      <c r="YI12" s="3">
        <v>55.61</v>
      </c>
      <c r="YJ12" s="3">
        <v>37.380000000000003</v>
      </c>
      <c r="YK12" s="3">
        <v>97.88</v>
      </c>
      <c r="YL12" s="3">
        <v>18.38</v>
      </c>
      <c r="YM12" s="3">
        <v>37.29</v>
      </c>
      <c r="YN12" s="3">
        <v>32.94</v>
      </c>
      <c r="YO12" s="3">
        <v>53.75</v>
      </c>
      <c r="YP12" s="3">
        <v>31.89</v>
      </c>
      <c r="YQ12" s="3">
        <v>76.17</v>
      </c>
      <c r="YR12" s="3">
        <v>87.93</v>
      </c>
      <c r="YS12" s="3">
        <v>12.11</v>
      </c>
      <c r="YT12" s="3">
        <v>27.51</v>
      </c>
      <c r="YU12" s="3">
        <v>78.36</v>
      </c>
      <c r="YV12" s="3">
        <v>62.71</v>
      </c>
      <c r="YW12" s="3">
        <v>77.569999999999993</v>
      </c>
      <c r="YX12" s="3">
        <v>27.43</v>
      </c>
      <c r="YY12" s="3">
        <v>70.72</v>
      </c>
      <c r="YZ12" s="3">
        <v>3.01</v>
      </c>
      <c r="ZA12" s="3">
        <v>58.95</v>
      </c>
      <c r="ZB12" s="3">
        <v>49.42</v>
      </c>
      <c r="ZC12" s="3">
        <v>83.24</v>
      </c>
      <c r="ZD12" s="3">
        <v>47.61</v>
      </c>
      <c r="ZE12" s="3">
        <v>64.87</v>
      </c>
      <c r="ZF12" s="3">
        <v>79.040000000000006</v>
      </c>
      <c r="ZG12" s="3">
        <v>31.77</v>
      </c>
      <c r="ZH12" s="3">
        <v>100</v>
      </c>
      <c r="ZI12" s="3">
        <v>6.46</v>
      </c>
      <c r="ZJ12" s="3">
        <v>18.27</v>
      </c>
      <c r="ZK12" s="3">
        <v>70.73</v>
      </c>
      <c r="ZL12" s="3">
        <v>41.18</v>
      </c>
      <c r="ZM12" s="3">
        <v>84.34</v>
      </c>
      <c r="ZN12" s="3">
        <v>64.28</v>
      </c>
      <c r="ZO12" s="3">
        <v>23.17</v>
      </c>
      <c r="ZP12" s="3">
        <v>99.55</v>
      </c>
      <c r="ZQ12" s="3">
        <v>51.04</v>
      </c>
      <c r="ZR12" s="3">
        <v>52.57</v>
      </c>
      <c r="ZS12" s="3">
        <v>0</v>
      </c>
      <c r="ZT12" s="3">
        <v>48.3</v>
      </c>
      <c r="ZU12" s="3">
        <v>0</v>
      </c>
      <c r="ZV12" s="3">
        <v>2.52</v>
      </c>
      <c r="ZW12" s="3">
        <v>96.94</v>
      </c>
      <c r="ZX12" s="3">
        <v>87.89</v>
      </c>
      <c r="ZY12" s="3">
        <v>68.58</v>
      </c>
      <c r="ZZ12" s="3">
        <v>7.23</v>
      </c>
      <c r="AAA12" s="3">
        <v>55.34</v>
      </c>
      <c r="AAB12" s="3">
        <v>38.619999999999997</v>
      </c>
      <c r="AAC12" s="3">
        <v>41.89</v>
      </c>
      <c r="AAD12" s="3">
        <v>34.92</v>
      </c>
      <c r="AAE12" s="3">
        <v>88.98</v>
      </c>
      <c r="AAF12" s="3">
        <v>99.13</v>
      </c>
      <c r="AAG12" s="3">
        <v>22.27</v>
      </c>
      <c r="AAH12" s="3">
        <v>58.76</v>
      </c>
      <c r="AAI12" s="3">
        <v>64.97</v>
      </c>
      <c r="AAJ12" s="3">
        <v>65.760000000000005</v>
      </c>
      <c r="AAK12" s="3">
        <v>78.94</v>
      </c>
      <c r="AAL12" s="3">
        <v>65.02</v>
      </c>
      <c r="AAM12" s="3">
        <v>86.36</v>
      </c>
      <c r="AAN12" s="3">
        <v>98.31</v>
      </c>
      <c r="AAO12" s="3">
        <v>45.89</v>
      </c>
      <c r="AAP12" s="3">
        <v>19.05</v>
      </c>
      <c r="AAQ12" s="3">
        <v>43.16</v>
      </c>
      <c r="AAR12" s="3">
        <v>37.36</v>
      </c>
      <c r="AAS12" s="3">
        <v>36.590000000000003</v>
      </c>
      <c r="AAT12" s="3">
        <v>11.23</v>
      </c>
      <c r="AAU12" s="3">
        <v>48.16</v>
      </c>
      <c r="AAV12" s="3">
        <v>89.9</v>
      </c>
      <c r="AAW12" s="3">
        <v>0</v>
      </c>
      <c r="AAX12" s="3">
        <v>46.83</v>
      </c>
      <c r="AAY12" s="3" t="s">
        <v>5</v>
      </c>
      <c r="AAZ12" s="3">
        <v>56.28</v>
      </c>
      <c r="ABA12" s="3">
        <v>10.199999999999999</v>
      </c>
      <c r="ABB12" s="3" t="s">
        <v>5</v>
      </c>
      <c r="ABC12" s="3">
        <v>17.68</v>
      </c>
      <c r="ABD12" s="3">
        <v>55.51</v>
      </c>
      <c r="ABE12" s="3">
        <v>0</v>
      </c>
      <c r="ABF12" s="3">
        <v>42.04</v>
      </c>
      <c r="ABG12" s="3">
        <v>0</v>
      </c>
      <c r="ABH12" s="3">
        <v>25.74</v>
      </c>
      <c r="ABI12" s="3">
        <v>8.91</v>
      </c>
      <c r="ABJ12" s="3">
        <v>83.32</v>
      </c>
      <c r="ABK12" s="3">
        <v>90.64</v>
      </c>
      <c r="ABL12" s="3">
        <v>56.26</v>
      </c>
      <c r="ABM12" s="3">
        <v>0</v>
      </c>
      <c r="ABN12" s="3">
        <v>19.79</v>
      </c>
      <c r="ABO12" s="3">
        <v>50.56</v>
      </c>
      <c r="ABP12" s="3">
        <v>78.319999999999993</v>
      </c>
      <c r="ABQ12" s="3">
        <v>32.020000000000003</v>
      </c>
      <c r="ABR12" s="3">
        <v>78.319999999999993</v>
      </c>
      <c r="ABS12" s="3">
        <v>32.909999999999997</v>
      </c>
      <c r="ABT12" s="3">
        <v>0</v>
      </c>
      <c r="ABU12" s="3">
        <v>3.48</v>
      </c>
      <c r="ABV12" s="3">
        <v>9.7100000000000009</v>
      </c>
      <c r="ABW12" s="3">
        <v>56.2</v>
      </c>
      <c r="ABX12" s="3">
        <v>0</v>
      </c>
      <c r="ABY12" s="3">
        <v>65.400000000000006</v>
      </c>
      <c r="ABZ12" s="3">
        <v>45.95</v>
      </c>
      <c r="ACA12" s="3">
        <v>47.39</v>
      </c>
      <c r="ACB12" s="3">
        <v>19.62</v>
      </c>
      <c r="ACC12" s="3">
        <v>98.33</v>
      </c>
      <c r="ACD12" s="3">
        <v>22.08</v>
      </c>
      <c r="ACE12" s="3">
        <v>0</v>
      </c>
      <c r="ACF12" s="3">
        <v>26.81</v>
      </c>
      <c r="ACG12" s="3">
        <v>0</v>
      </c>
      <c r="ACH12" s="3">
        <v>8.9</v>
      </c>
      <c r="ACI12" s="3">
        <v>7.58</v>
      </c>
      <c r="ACJ12" s="3">
        <v>33.590000000000003</v>
      </c>
      <c r="ACK12" s="3">
        <v>15.78</v>
      </c>
      <c r="ACL12" s="3">
        <v>0</v>
      </c>
      <c r="ACM12" s="3">
        <v>0</v>
      </c>
      <c r="ACN12" s="3">
        <v>52.65</v>
      </c>
      <c r="ACO12" s="3">
        <v>14.83</v>
      </c>
      <c r="ACP12" s="3">
        <v>59.2</v>
      </c>
      <c r="ACQ12" s="3">
        <v>32.33</v>
      </c>
      <c r="ACR12" s="3">
        <v>86.97</v>
      </c>
      <c r="ACS12" s="3">
        <v>23.71</v>
      </c>
      <c r="ACT12" s="3">
        <v>22.34</v>
      </c>
      <c r="ACU12" s="3">
        <v>65.569999999999993</v>
      </c>
      <c r="ACV12" s="3">
        <v>39.35</v>
      </c>
      <c r="ACW12" s="3">
        <v>26.48</v>
      </c>
      <c r="ACX12" s="3">
        <v>55.09</v>
      </c>
      <c r="ACY12" s="3">
        <v>4.9000000000000004</v>
      </c>
      <c r="ACZ12" s="3">
        <v>11.62</v>
      </c>
      <c r="ADA12" s="3">
        <v>43.42</v>
      </c>
      <c r="ADB12" s="3">
        <v>56.89</v>
      </c>
      <c r="ADC12" s="3">
        <v>7.93</v>
      </c>
      <c r="ADD12" s="3">
        <v>0</v>
      </c>
      <c r="ADE12" s="3">
        <v>94.88</v>
      </c>
      <c r="ADF12" s="3">
        <v>53.28</v>
      </c>
      <c r="ADG12" s="3">
        <v>78.67</v>
      </c>
      <c r="ADH12" s="3">
        <v>0</v>
      </c>
      <c r="ADI12" s="3">
        <v>19.68</v>
      </c>
      <c r="ADJ12" s="3">
        <v>0</v>
      </c>
      <c r="ADK12" s="3">
        <v>22.58</v>
      </c>
      <c r="ADL12" s="3">
        <v>28.21</v>
      </c>
      <c r="ADM12" s="3">
        <v>81.069999999999993</v>
      </c>
      <c r="ADN12" s="3">
        <v>0</v>
      </c>
      <c r="ADO12" s="3">
        <v>0</v>
      </c>
      <c r="ADP12" s="3">
        <v>69.44</v>
      </c>
      <c r="ADQ12" s="3">
        <v>51.09</v>
      </c>
      <c r="ADR12" s="3">
        <v>18.829999999999998</v>
      </c>
      <c r="ADS12" s="3">
        <v>1.56</v>
      </c>
      <c r="ADT12" s="3">
        <v>44.34</v>
      </c>
      <c r="ADU12" s="3">
        <v>0</v>
      </c>
      <c r="ADV12" s="3">
        <v>28.02</v>
      </c>
      <c r="ADW12" s="3">
        <v>2.85</v>
      </c>
      <c r="ADX12" s="3">
        <v>27.72</v>
      </c>
      <c r="ADY12" s="3">
        <v>46</v>
      </c>
      <c r="ADZ12" s="3">
        <v>0</v>
      </c>
      <c r="AEA12" s="3">
        <v>8.82</v>
      </c>
      <c r="AEB12" s="3">
        <v>0</v>
      </c>
      <c r="AEC12" s="3">
        <v>0</v>
      </c>
      <c r="AED12" s="3">
        <v>45.76</v>
      </c>
      <c r="AEE12" s="3">
        <v>4.4400000000000004</v>
      </c>
      <c r="AEF12" s="3">
        <v>26.74</v>
      </c>
      <c r="AEG12" s="3">
        <v>0</v>
      </c>
      <c r="AEH12" s="3">
        <v>14.68</v>
      </c>
      <c r="AEI12" s="3">
        <v>1.23</v>
      </c>
      <c r="AEJ12" s="3">
        <v>56.38</v>
      </c>
      <c r="AEK12" s="3">
        <v>12.33</v>
      </c>
      <c r="AEL12" s="3">
        <v>30.69</v>
      </c>
      <c r="AEM12" s="3">
        <v>12.19</v>
      </c>
      <c r="AEN12" s="3">
        <v>59.35</v>
      </c>
      <c r="AEO12" s="3">
        <v>36.43</v>
      </c>
      <c r="AEP12" s="3">
        <v>47.91</v>
      </c>
      <c r="AEQ12" s="3">
        <v>24.31</v>
      </c>
      <c r="AER12" s="3">
        <v>0</v>
      </c>
      <c r="AES12" s="3">
        <v>25.61</v>
      </c>
      <c r="AET12" s="3">
        <v>30.73</v>
      </c>
      <c r="AEU12" s="3">
        <v>35.4</v>
      </c>
      <c r="AEV12" s="3">
        <v>4.33</v>
      </c>
      <c r="AEW12" s="3">
        <v>36.68</v>
      </c>
      <c r="AEX12" s="3">
        <v>69.400000000000006</v>
      </c>
      <c r="AEY12" s="3">
        <v>23.49</v>
      </c>
      <c r="AEZ12" s="3">
        <v>5.77</v>
      </c>
      <c r="AFA12" s="3">
        <v>52.35</v>
      </c>
      <c r="AFB12" s="3">
        <v>44.24</v>
      </c>
      <c r="AFC12" s="3">
        <v>34.33</v>
      </c>
      <c r="AFD12" s="3">
        <v>68.209999999999994</v>
      </c>
      <c r="AFE12" s="3">
        <v>100</v>
      </c>
      <c r="AFF12" s="3">
        <v>0</v>
      </c>
      <c r="AFG12" s="3">
        <v>20.83</v>
      </c>
      <c r="AFH12" s="3">
        <v>21.14</v>
      </c>
      <c r="AFI12" s="3">
        <v>26.57</v>
      </c>
      <c r="AFJ12" s="3">
        <v>7.11</v>
      </c>
      <c r="AFK12" s="3">
        <v>25.74</v>
      </c>
      <c r="AFL12" s="3">
        <v>20.51</v>
      </c>
      <c r="AFM12" s="3">
        <v>38.729999999999997</v>
      </c>
      <c r="AFN12" s="3">
        <v>46.5</v>
      </c>
      <c r="AFO12" s="3">
        <v>65.94</v>
      </c>
      <c r="AFP12" s="3">
        <v>47.03</v>
      </c>
      <c r="AFQ12" s="3">
        <v>63.49</v>
      </c>
      <c r="AFR12" s="3">
        <v>93.49</v>
      </c>
      <c r="AFS12" s="3">
        <v>0</v>
      </c>
      <c r="AFT12" s="3">
        <v>34.78</v>
      </c>
      <c r="AFU12" s="3">
        <v>14.5</v>
      </c>
      <c r="AFV12" s="3">
        <v>27.09</v>
      </c>
      <c r="AFW12" s="3">
        <v>4.84</v>
      </c>
      <c r="AFX12" s="3">
        <v>32.96</v>
      </c>
      <c r="AFY12" s="3">
        <v>13.65</v>
      </c>
      <c r="AFZ12" s="3">
        <v>43.98</v>
      </c>
      <c r="AGA12" s="3">
        <v>18.03</v>
      </c>
      <c r="AGB12" s="3">
        <v>23.23</v>
      </c>
      <c r="AGC12" s="3">
        <v>99.66</v>
      </c>
      <c r="AGD12" s="3">
        <v>0</v>
      </c>
      <c r="AGE12" s="3">
        <v>12.12</v>
      </c>
      <c r="AGF12" s="3">
        <v>68.12</v>
      </c>
      <c r="AGG12" s="3">
        <v>59.22</v>
      </c>
      <c r="AGH12" s="3">
        <v>70.17</v>
      </c>
      <c r="AGI12" s="3">
        <v>60.24</v>
      </c>
      <c r="AGJ12" s="3">
        <v>0</v>
      </c>
      <c r="AGK12" s="3">
        <v>16.55</v>
      </c>
      <c r="AGL12" s="3">
        <v>34.11</v>
      </c>
      <c r="AGM12" s="3">
        <v>3.99</v>
      </c>
      <c r="AGN12" s="3">
        <v>67.89</v>
      </c>
      <c r="AGO12" s="3">
        <v>0</v>
      </c>
      <c r="AGP12" s="3">
        <v>5.4</v>
      </c>
      <c r="AGQ12" s="3">
        <v>45.19</v>
      </c>
      <c r="AGR12" s="3">
        <v>37.5</v>
      </c>
      <c r="AGS12" s="3">
        <v>48.24</v>
      </c>
      <c r="AGT12" s="3">
        <v>0</v>
      </c>
      <c r="AGU12" s="3">
        <v>31.68</v>
      </c>
      <c r="AGV12" s="3">
        <v>13.69</v>
      </c>
      <c r="AGW12" s="3">
        <v>35.29</v>
      </c>
      <c r="AGX12" s="3">
        <v>84.37</v>
      </c>
      <c r="AGY12" s="3">
        <v>0</v>
      </c>
      <c r="AGZ12" s="3">
        <v>0</v>
      </c>
      <c r="AHA12" s="3">
        <v>18.25</v>
      </c>
      <c r="AHB12" s="3">
        <v>0.8</v>
      </c>
      <c r="AHC12" s="3">
        <v>35.04</v>
      </c>
      <c r="AHD12" s="3">
        <v>67.23</v>
      </c>
      <c r="AHE12" s="3">
        <v>30.23</v>
      </c>
      <c r="AHF12" s="3">
        <v>10.91</v>
      </c>
      <c r="AHG12" s="3">
        <v>52.31</v>
      </c>
      <c r="AHH12" s="3">
        <v>31.54</v>
      </c>
      <c r="AHI12" s="3">
        <v>24.27</v>
      </c>
      <c r="AHJ12" s="3">
        <v>71.58</v>
      </c>
      <c r="AHK12" s="3">
        <v>7.24</v>
      </c>
      <c r="AHL12" s="3">
        <v>18.02</v>
      </c>
      <c r="AHM12" s="3">
        <v>21.23</v>
      </c>
      <c r="AHN12" s="3">
        <v>62.11</v>
      </c>
      <c r="AHO12" s="3">
        <v>17.82</v>
      </c>
      <c r="AHP12" s="3">
        <v>38.799999999999997</v>
      </c>
      <c r="AHQ12" s="3">
        <v>27.74</v>
      </c>
      <c r="AHR12" s="3">
        <v>12.56</v>
      </c>
      <c r="AHS12" s="3">
        <v>30.67</v>
      </c>
      <c r="AHT12" s="3">
        <v>30.9</v>
      </c>
      <c r="AHU12" s="3">
        <v>0</v>
      </c>
      <c r="AHV12" s="3">
        <v>17.309999999999999</v>
      </c>
      <c r="AHW12" s="3">
        <v>42.54</v>
      </c>
      <c r="AHX12" s="3">
        <v>33.01</v>
      </c>
      <c r="AHY12" s="3">
        <v>25.85</v>
      </c>
      <c r="AHZ12" s="3">
        <v>11.99</v>
      </c>
      <c r="AIA12" s="3">
        <v>59.48</v>
      </c>
      <c r="AIB12" s="3">
        <v>55.84</v>
      </c>
      <c r="AIC12" s="3">
        <v>25.5</v>
      </c>
      <c r="AID12" s="3">
        <v>13.21</v>
      </c>
      <c r="AIE12" s="3">
        <v>54.35</v>
      </c>
      <c r="AIF12" s="3">
        <v>31.78</v>
      </c>
      <c r="AIG12" s="3">
        <v>97.84</v>
      </c>
      <c r="AIH12" s="3">
        <v>15.69</v>
      </c>
      <c r="AII12" s="3">
        <v>0</v>
      </c>
      <c r="AIJ12" s="3">
        <v>42.12</v>
      </c>
      <c r="AIK12" s="3">
        <v>15.85</v>
      </c>
      <c r="AIL12" s="3">
        <v>47.93</v>
      </c>
      <c r="AIM12" s="3">
        <v>30.99</v>
      </c>
      <c r="AIN12" s="3">
        <v>0</v>
      </c>
      <c r="AIO12" s="3">
        <v>26.57</v>
      </c>
      <c r="AIP12" s="3">
        <v>47.6</v>
      </c>
      <c r="AIQ12" s="3">
        <v>62.77</v>
      </c>
      <c r="AIR12" s="3">
        <v>19.14</v>
      </c>
      <c r="AIS12" s="3">
        <v>68.400000000000006</v>
      </c>
      <c r="AIT12" s="3">
        <v>45.3</v>
      </c>
      <c r="AIU12" s="3">
        <v>75.849999999999994</v>
      </c>
      <c r="AIV12" s="3">
        <v>0</v>
      </c>
      <c r="AIW12" s="3">
        <v>0</v>
      </c>
      <c r="AIX12" s="3">
        <v>0</v>
      </c>
      <c r="AIY12" s="3">
        <v>18.18</v>
      </c>
      <c r="AIZ12" s="3">
        <v>14.15</v>
      </c>
      <c r="AJA12" s="3">
        <v>40.14</v>
      </c>
      <c r="AJB12" s="3">
        <v>16.07</v>
      </c>
      <c r="AJC12" s="3">
        <v>0</v>
      </c>
      <c r="AJD12" s="3">
        <v>0</v>
      </c>
      <c r="AJE12" s="3">
        <v>47.11</v>
      </c>
      <c r="AJF12" s="3">
        <v>1.2</v>
      </c>
      <c r="AJG12" s="3">
        <v>39.96</v>
      </c>
      <c r="AJH12" s="3">
        <v>19.809999999999999</v>
      </c>
      <c r="AJI12" s="3">
        <v>0</v>
      </c>
      <c r="AJJ12" s="3">
        <v>13.05</v>
      </c>
      <c r="AJK12" s="3">
        <v>18.86</v>
      </c>
      <c r="AJL12" s="3">
        <v>87.59</v>
      </c>
      <c r="AJM12" s="3">
        <v>45.91</v>
      </c>
      <c r="AJN12" s="3">
        <v>0</v>
      </c>
      <c r="AJO12" s="3">
        <v>0</v>
      </c>
      <c r="AJP12" s="3">
        <v>89.99</v>
      </c>
      <c r="AJQ12" s="3">
        <v>21.46</v>
      </c>
      <c r="AJR12" s="3">
        <v>43.01</v>
      </c>
      <c r="AJS12" s="3">
        <v>0</v>
      </c>
      <c r="AJT12" s="3">
        <v>7.37</v>
      </c>
      <c r="AJU12" s="3">
        <v>47.57</v>
      </c>
      <c r="AJV12" s="3">
        <v>62.65</v>
      </c>
      <c r="AJW12" s="3">
        <v>43.12</v>
      </c>
      <c r="AJX12" s="3">
        <v>28.3</v>
      </c>
      <c r="AJY12" s="3">
        <v>59.17</v>
      </c>
      <c r="AJZ12" s="3">
        <v>84.15</v>
      </c>
      <c r="AKA12" s="3">
        <v>42.92</v>
      </c>
      <c r="AKB12" s="3">
        <v>18.02</v>
      </c>
      <c r="AKC12" s="3">
        <v>0</v>
      </c>
      <c r="AKD12" s="3">
        <v>31.03</v>
      </c>
      <c r="AKE12" s="3">
        <v>9.69</v>
      </c>
      <c r="AKF12" s="3">
        <v>48.56</v>
      </c>
      <c r="AKG12" s="3">
        <v>70.75</v>
      </c>
      <c r="AKH12" s="3">
        <v>59.66</v>
      </c>
      <c r="AKI12" s="3">
        <v>0</v>
      </c>
      <c r="AKJ12" s="3">
        <v>28.26</v>
      </c>
      <c r="AKK12" s="3">
        <v>41.7</v>
      </c>
      <c r="AKL12" s="3">
        <v>51.11</v>
      </c>
      <c r="AKM12" s="3">
        <v>98.02</v>
      </c>
      <c r="AKN12" s="3">
        <v>55.68</v>
      </c>
      <c r="AKO12" s="3">
        <v>94.15</v>
      </c>
      <c r="AKP12" s="3">
        <v>0</v>
      </c>
      <c r="AKQ12" s="3">
        <v>59.8</v>
      </c>
      <c r="AKR12" s="3">
        <v>30.38</v>
      </c>
      <c r="AKS12" s="3">
        <v>70.489999999999995</v>
      </c>
      <c r="AKT12" s="3">
        <v>38.99</v>
      </c>
      <c r="AKU12" s="3">
        <v>0</v>
      </c>
      <c r="AKV12" s="3">
        <v>8.44</v>
      </c>
      <c r="AKW12" s="3" t="s">
        <v>5</v>
      </c>
      <c r="AKX12" s="3">
        <v>86.03</v>
      </c>
      <c r="AKY12" s="3">
        <v>23.74</v>
      </c>
      <c r="AKZ12" s="3">
        <v>46.33</v>
      </c>
      <c r="ALA12" s="3">
        <v>58.44</v>
      </c>
      <c r="ALB12" s="3">
        <v>74.75</v>
      </c>
      <c r="ALC12" s="3">
        <v>60.68</v>
      </c>
      <c r="ALD12" s="3">
        <v>92.58</v>
      </c>
      <c r="ALE12" s="3">
        <v>89.48</v>
      </c>
      <c r="ALF12" s="3">
        <v>78.069999999999993</v>
      </c>
      <c r="ALG12" s="3" t="s">
        <v>5</v>
      </c>
      <c r="ALH12" s="3">
        <v>66.58</v>
      </c>
      <c r="ALI12" s="3">
        <v>96.55</v>
      </c>
      <c r="ALJ12" s="3">
        <v>15.07</v>
      </c>
      <c r="ALK12" s="3" t="s">
        <v>5</v>
      </c>
      <c r="ALL12" s="3">
        <v>95.72</v>
      </c>
      <c r="ALM12" s="3">
        <v>50.09</v>
      </c>
      <c r="ALN12" s="3">
        <v>97.01</v>
      </c>
      <c r="ALO12" s="3">
        <v>65.2</v>
      </c>
      <c r="ALP12" s="3">
        <v>50.31</v>
      </c>
      <c r="ALQ12" s="3">
        <v>31.3</v>
      </c>
      <c r="ALR12" s="3">
        <v>85.5</v>
      </c>
      <c r="ALS12" s="3">
        <v>0</v>
      </c>
      <c r="ALT12" s="3">
        <v>79.349999999999994</v>
      </c>
      <c r="ALU12" s="3">
        <v>46.76</v>
      </c>
      <c r="ALV12" s="3">
        <v>88.49</v>
      </c>
      <c r="ALW12" s="3">
        <v>22.7</v>
      </c>
      <c r="ALX12" s="3">
        <v>11.5</v>
      </c>
      <c r="ALY12" s="3">
        <v>16.559999999999999</v>
      </c>
      <c r="ALZ12" s="3">
        <v>68.94</v>
      </c>
      <c r="AMA12" s="3">
        <v>52.97</v>
      </c>
      <c r="AMB12" s="3">
        <v>7.61</v>
      </c>
      <c r="AMC12" s="3" t="s">
        <v>5</v>
      </c>
      <c r="AMD12" s="3">
        <v>0</v>
      </c>
      <c r="AME12" s="3">
        <v>10.38</v>
      </c>
      <c r="AMF12" s="3">
        <v>70.53</v>
      </c>
      <c r="AMG12" s="3">
        <v>10.38</v>
      </c>
      <c r="AMH12" s="3">
        <v>25.24</v>
      </c>
      <c r="AMI12" s="3">
        <v>37.35</v>
      </c>
      <c r="AMJ12" s="3">
        <v>83.32</v>
      </c>
      <c r="AMK12" s="3">
        <v>19.02</v>
      </c>
      <c r="AML12" s="3">
        <v>50</v>
      </c>
      <c r="AMM12" s="3" t="s">
        <v>5</v>
      </c>
      <c r="AMN12" s="3">
        <v>28.47</v>
      </c>
      <c r="AMO12" s="3">
        <v>69.09</v>
      </c>
      <c r="AMP12" s="3">
        <v>47.27</v>
      </c>
      <c r="AMQ12" s="3">
        <v>0</v>
      </c>
      <c r="AMR12" s="3" t="s">
        <v>5</v>
      </c>
      <c r="AMS12" s="3">
        <v>41.78</v>
      </c>
      <c r="AMT12" s="3">
        <v>0</v>
      </c>
      <c r="AMU12" s="3">
        <v>0</v>
      </c>
      <c r="AMV12" s="3">
        <v>39.58</v>
      </c>
      <c r="AMW12" s="3">
        <v>38.64</v>
      </c>
      <c r="AMX12" s="3">
        <v>82.73</v>
      </c>
      <c r="AMY12" s="3">
        <v>73.13</v>
      </c>
      <c r="AMZ12" s="3">
        <v>81.81</v>
      </c>
      <c r="ANA12" s="3">
        <v>59.24</v>
      </c>
      <c r="ANB12" s="3">
        <v>70.98</v>
      </c>
      <c r="ANC12" s="3">
        <v>43.92</v>
      </c>
      <c r="AND12" s="3">
        <v>78.86</v>
      </c>
      <c r="ANE12" s="3">
        <v>56.29</v>
      </c>
      <c r="ANF12" s="3">
        <v>7.91</v>
      </c>
      <c r="ANG12" s="3">
        <v>66.84</v>
      </c>
      <c r="ANH12" s="3">
        <v>97.15</v>
      </c>
      <c r="ANI12" s="3">
        <v>36.06</v>
      </c>
      <c r="ANJ12" s="3">
        <v>31.84</v>
      </c>
      <c r="ANK12" s="3">
        <v>24.86</v>
      </c>
      <c r="ANL12" s="3">
        <v>47.58</v>
      </c>
      <c r="ANM12" s="3">
        <v>39.4</v>
      </c>
      <c r="ANN12" s="3">
        <v>3.23</v>
      </c>
      <c r="ANO12" s="3">
        <v>50.19</v>
      </c>
      <c r="ANP12" s="3">
        <v>37.54</v>
      </c>
      <c r="ANQ12" s="3">
        <v>4.4800000000000004</v>
      </c>
      <c r="ANR12" s="3">
        <v>0</v>
      </c>
      <c r="ANS12" s="3" t="s">
        <v>5</v>
      </c>
      <c r="ANT12" s="3">
        <v>9.1</v>
      </c>
      <c r="ANU12" s="3">
        <v>78.569999999999993</v>
      </c>
      <c r="ANV12" s="3">
        <v>60.83</v>
      </c>
      <c r="ANW12" s="3">
        <v>37.090000000000003</v>
      </c>
      <c r="ANX12" s="3">
        <v>34.479999999999997</v>
      </c>
      <c r="ANY12" s="3">
        <v>57.02</v>
      </c>
      <c r="ANZ12" s="3">
        <v>60.18</v>
      </c>
      <c r="AOA12" s="3">
        <v>56.71</v>
      </c>
      <c r="AOB12" s="3">
        <v>11.4</v>
      </c>
      <c r="AOC12" s="3">
        <v>53.95</v>
      </c>
      <c r="AOD12" s="3">
        <v>48.27</v>
      </c>
      <c r="AOE12" s="3">
        <v>100</v>
      </c>
      <c r="AOF12" s="3">
        <v>72.92</v>
      </c>
      <c r="AOG12" s="3">
        <v>38.58</v>
      </c>
      <c r="AOH12" s="3">
        <v>91.41</v>
      </c>
      <c r="AOI12" s="3">
        <v>54.7</v>
      </c>
      <c r="AOJ12" s="3">
        <v>56.72</v>
      </c>
      <c r="AOK12" s="3">
        <v>1.31</v>
      </c>
      <c r="AOL12" s="3">
        <v>54.19</v>
      </c>
      <c r="AOM12" s="3">
        <v>57.8</v>
      </c>
      <c r="AON12" s="3">
        <v>0</v>
      </c>
      <c r="AOO12" s="3">
        <v>29.46</v>
      </c>
      <c r="AOP12" s="3">
        <v>77.62</v>
      </c>
      <c r="AOQ12" s="3">
        <v>83.7</v>
      </c>
      <c r="AOR12" s="3">
        <v>39.46</v>
      </c>
      <c r="AOS12" s="3">
        <v>75.61</v>
      </c>
      <c r="AOT12" s="3">
        <v>0</v>
      </c>
      <c r="AOU12" s="3">
        <v>69.87</v>
      </c>
      <c r="AOV12" s="3">
        <v>70.63</v>
      </c>
      <c r="AOW12" s="3">
        <v>76.81</v>
      </c>
      <c r="AOX12" s="3">
        <v>36.07</v>
      </c>
      <c r="AOY12" s="3">
        <v>78.88</v>
      </c>
      <c r="AOZ12" s="3">
        <v>57.24</v>
      </c>
      <c r="APA12" s="3">
        <v>27.41</v>
      </c>
      <c r="APB12" s="3">
        <v>61.43</v>
      </c>
      <c r="APC12" s="3">
        <v>53.12</v>
      </c>
      <c r="APD12" s="3">
        <v>0</v>
      </c>
      <c r="APE12" s="3">
        <v>0</v>
      </c>
      <c r="APF12" s="3">
        <v>56.8</v>
      </c>
      <c r="APG12" s="3">
        <v>45.56</v>
      </c>
      <c r="APH12" s="3">
        <v>88.95</v>
      </c>
      <c r="API12" s="3">
        <v>62.18</v>
      </c>
      <c r="APJ12" s="3">
        <v>91.98</v>
      </c>
      <c r="APK12" s="3">
        <v>22.34</v>
      </c>
      <c r="APL12" s="3">
        <v>17.11</v>
      </c>
      <c r="APM12" s="3">
        <v>100</v>
      </c>
      <c r="APN12" s="3">
        <v>13.92</v>
      </c>
      <c r="APO12" s="3">
        <v>60.59</v>
      </c>
      <c r="APP12" s="3">
        <v>36.86</v>
      </c>
      <c r="APQ12" s="3">
        <v>85.22</v>
      </c>
      <c r="APR12" s="3">
        <v>96.78</v>
      </c>
      <c r="APS12" s="3">
        <v>36.44</v>
      </c>
      <c r="APT12" s="3">
        <v>73.69</v>
      </c>
      <c r="APU12" s="3">
        <v>2.54</v>
      </c>
      <c r="APV12" s="3">
        <v>20.58</v>
      </c>
      <c r="APW12" s="3">
        <v>44.27</v>
      </c>
      <c r="APX12" s="3">
        <v>34.299999999999997</v>
      </c>
      <c r="APY12" s="3">
        <v>77.88</v>
      </c>
      <c r="APZ12" s="3">
        <v>64.319999999999993</v>
      </c>
      <c r="AQA12" s="3">
        <v>46.74</v>
      </c>
      <c r="AQB12" s="3">
        <v>80.239999999999995</v>
      </c>
      <c r="AQC12" s="3">
        <v>100</v>
      </c>
      <c r="AQD12" s="3">
        <v>44.36</v>
      </c>
      <c r="AQE12" s="3">
        <v>48.93</v>
      </c>
      <c r="AQF12" s="3">
        <v>95.62</v>
      </c>
      <c r="AQG12" s="3">
        <v>10.01</v>
      </c>
      <c r="AQH12" s="3">
        <v>16.52</v>
      </c>
      <c r="AQI12" s="3">
        <v>61.35</v>
      </c>
      <c r="AQJ12" s="3">
        <v>54.08</v>
      </c>
      <c r="AQK12" s="3">
        <v>29.64</v>
      </c>
      <c r="AQL12" s="3">
        <v>75.34</v>
      </c>
      <c r="AQM12" s="3">
        <v>15.18</v>
      </c>
      <c r="AQN12" s="3">
        <v>52.17</v>
      </c>
      <c r="AQO12" s="3">
        <v>79.45</v>
      </c>
      <c r="AQP12" s="3">
        <v>41.45</v>
      </c>
      <c r="AQQ12" s="3">
        <v>100</v>
      </c>
      <c r="AQR12" s="3">
        <v>25.74</v>
      </c>
      <c r="AQS12" s="3">
        <v>0.64</v>
      </c>
      <c r="AQT12" s="3" t="s">
        <v>5</v>
      </c>
      <c r="AQU12" s="3">
        <v>45.49</v>
      </c>
      <c r="AQV12" s="3">
        <v>0</v>
      </c>
      <c r="AQW12" s="3">
        <v>50.37</v>
      </c>
      <c r="AQX12" s="3">
        <v>33.6</v>
      </c>
      <c r="AQY12" s="3">
        <v>100</v>
      </c>
      <c r="AQZ12" s="3">
        <v>84.52</v>
      </c>
      <c r="ARA12" s="3">
        <v>39.04</v>
      </c>
      <c r="ARB12" s="3">
        <v>0</v>
      </c>
      <c r="ARC12" s="3">
        <v>43.17</v>
      </c>
      <c r="ARD12" s="3">
        <v>91.51</v>
      </c>
      <c r="ARE12" s="3">
        <v>46.49</v>
      </c>
      <c r="ARF12" s="3">
        <v>29.51</v>
      </c>
      <c r="ARG12" s="3">
        <v>13.07</v>
      </c>
      <c r="ARH12" s="3">
        <v>0</v>
      </c>
      <c r="ARI12" s="3">
        <v>51.53</v>
      </c>
      <c r="ARJ12" s="3">
        <v>75.959999999999994</v>
      </c>
      <c r="ARK12" s="3">
        <v>3.82</v>
      </c>
      <c r="ARL12" s="3">
        <v>78.27</v>
      </c>
      <c r="ARM12" s="3">
        <v>69.040000000000006</v>
      </c>
      <c r="ARN12" s="3">
        <v>54.47</v>
      </c>
      <c r="ARO12" s="3">
        <v>35.14</v>
      </c>
      <c r="ARP12" s="3">
        <v>22.39</v>
      </c>
      <c r="ARQ12" s="3">
        <v>61.18</v>
      </c>
      <c r="ARR12" s="3">
        <v>81.02</v>
      </c>
      <c r="ARS12" s="3">
        <v>3.47</v>
      </c>
      <c r="ART12" s="3">
        <v>56.62</v>
      </c>
      <c r="ARU12" s="3">
        <v>18.8</v>
      </c>
      <c r="ARV12" s="3">
        <v>15.06</v>
      </c>
      <c r="ARW12" s="3">
        <v>0</v>
      </c>
      <c r="ARX12" s="3">
        <v>83.57</v>
      </c>
      <c r="ARY12" s="3">
        <v>4.1399999999999997</v>
      </c>
      <c r="ARZ12" s="3">
        <v>36.74</v>
      </c>
      <c r="ASA12" s="3">
        <v>42.52</v>
      </c>
      <c r="ASB12" s="3">
        <v>48.22</v>
      </c>
      <c r="ASC12" s="3">
        <v>30.81</v>
      </c>
      <c r="ASD12" s="3">
        <v>27.88</v>
      </c>
      <c r="ASE12" s="3" t="s">
        <v>5</v>
      </c>
      <c r="ASF12" s="3">
        <v>96.74</v>
      </c>
      <c r="ASG12" s="3">
        <v>82.69</v>
      </c>
      <c r="ASH12" s="3">
        <v>100</v>
      </c>
      <c r="ASI12" s="3">
        <v>42.65</v>
      </c>
      <c r="ASJ12" s="3">
        <v>0</v>
      </c>
      <c r="ASK12" s="3">
        <v>34.01</v>
      </c>
      <c r="ASL12" s="3">
        <v>81.349999999999994</v>
      </c>
      <c r="ASM12" s="3">
        <v>97.65</v>
      </c>
      <c r="ASN12" s="3">
        <v>0</v>
      </c>
      <c r="ASO12" s="3">
        <v>12.77</v>
      </c>
      <c r="ASP12" s="3">
        <v>0</v>
      </c>
      <c r="ASQ12" s="3" t="s">
        <v>5</v>
      </c>
      <c r="ASR12" s="3">
        <v>71.37</v>
      </c>
      <c r="ASS12" s="3" t="s">
        <v>5</v>
      </c>
      <c r="AST12" s="3">
        <v>74.47</v>
      </c>
      <c r="ASU12" s="3">
        <v>88.89</v>
      </c>
      <c r="ASV12" s="3">
        <v>0</v>
      </c>
      <c r="ASW12" s="3">
        <v>66.900000000000006</v>
      </c>
      <c r="ASX12" s="3">
        <v>10.11</v>
      </c>
      <c r="ASY12" s="3">
        <v>68.05</v>
      </c>
      <c r="ASZ12" s="3">
        <v>2.99</v>
      </c>
      <c r="ATA12" s="3">
        <v>0</v>
      </c>
      <c r="ATB12" s="3">
        <v>0</v>
      </c>
      <c r="ATC12" s="3">
        <v>90.84</v>
      </c>
      <c r="ATD12" s="3">
        <v>89.77</v>
      </c>
      <c r="ATE12" s="3">
        <v>55.86</v>
      </c>
      <c r="ATF12" s="3">
        <v>82.57</v>
      </c>
      <c r="ATG12" s="3">
        <v>1.53</v>
      </c>
      <c r="ATH12" s="3">
        <v>81.13</v>
      </c>
      <c r="ATI12" s="3">
        <v>0</v>
      </c>
      <c r="ATJ12" s="3">
        <v>45.62</v>
      </c>
      <c r="ATK12" s="3">
        <v>52.69</v>
      </c>
      <c r="ATL12" s="3">
        <v>84.69</v>
      </c>
      <c r="ATM12" s="3">
        <v>42.35</v>
      </c>
      <c r="ATN12" s="3">
        <v>82.27</v>
      </c>
      <c r="ATO12" s="3">
        <v>38.61</v>
      </c>
      <c r="ATP12" s="3">
        <v>18.399999999999999</v>
      </c>
      <c r="ATQ12" s="3">
        <v>100</v>
      </c>
      <c r="ATR12" s="3">
        <v>42.15</v>
      </c>
      <c r="ATS12" s="3">
        <v>38.590000000000003</v>
      </c>
      <c r="ATT12" s="3">
        <v>80.06</v>
      </c>
      <c r="ATU12" s="3">
        <v>62.76</v>
      </c>
      <c r="ATV12" s="3">
        <v>75.7</v>
      </c>
      <c r="ATW12" s="3">
        <v>72.900000000000006</v>
      </c>
      <c r="ATX12" s="3">
        <v>15.65</v>
      </c>
      <c r="ATY12" s="3">
        <v>8.99</v>
      </c>
      <c r="ATZ12" s="3">
        <v>27.07</v>
      </c>
      <c r="AUA12" s="3">
        <v>88.13</v>
      </c>
      <c r="AUB12" s="3">
        <v>58.57</v>
      </c>
      <c r="AUC12" s="3">
        <v>38</v>
      </c>
      <c r="AUD12" s="3">
        <v>54.64</v>
      </c>
      <c r="AUE12" s="3">
        <v>81.12</v>
      </c>
      <c r="AUF12" s="3">
        <v>54.73</v>
      </c>
      <c r="AUG12" s="3">
        <v>28.2</v>
      </c>
      <c r="AUH12" s="3">
        <v>60.01</v>
      </c>
      <c r="AUI12" s="3">
        <v>47.09</v>
      </c>
      <c r="AUJ12" s="3">
        <v>48.78</v>
      </c>
      <c r="AUK12" s="3">
        <v>99.29</v>
      </c>
      <c r="AUL12" s="3">
        <v>0</v>
      </c>
      <c r="AUM12" s="3" t="s">
        <v>5</v>
      </c>
      <c r="AUN12" s="3">
        <v>52.84</v>
      </c>
      <c r="AUO12" s="3">
        <v>76.98</v>
      </c>
      <c r="AUP12" s="3">
        <v>94.42</v>
      </c>
      <c r="AUQ12" s="3">
        <v>47.13</v>
      </c>
      <c r="AUR12" s="3">
        <v>77.819999999999993</v>
      </c>
      <c r="AUS12" s="3">
        <v>58.5</v>
      </c>
      <c r="AUT12" s="3">
        <v>55.82</v>
      </c>
      <c r="AUU12" s="3">
        <v>8.26</v>
      </c>
      <c r="AUV12" s="3">
        <v>55.31</v>
      </c>
      <c r="AUW12" s="3" t="s">
        <v>5</v>
      </c>
      <c r="AUX12" s="3">
        <v>54.03</v>
      </c>
      <c r="AUY12" s="3">
        <v>100</v>
      </c>
      <c r="AUZ12" s="3">
        <v>25.35</v>
      </c>
      <c r="AVA12" s="3">
        <v>97.06</v>
      </c>
      <c r="AVB12" s="3">
        <v>55.49</v>
      </c>
      <c r="AVC12" s="3">
        <v>53.15</v>
      </c>
      <c r="AVD12" s="3">
        <v>10.25</v>
      </c>
      <c r="AVE12" s="3">
        <v>23.9</v>
      </c>
      <c r="AVF12" s="3">
        <v>59.46</v>
      </c>
      <c r="AVG12" s="3">
        <v>5.86</v>
      </c>
      <c r="AVH12" s="3">
        <v>5.16</v>
      </c>
      <c r="AVI12" s="3">
        <v>26.92</v>
      </c>
      <c r="AVJ12" s="3">
        <v>30.88</v>
      </c>
      <c r="AVK12" s="3">
        <v>75.28</v>
      </c>
      <c r="AVL12" s="3">
        <v>54.52</v>
      </c>
      <c r="AVM12" s="3">
        <v>53.55</v>
      </c>
      <c r="AVN12" s="3">
        <v>69.959999999999994</v>
      </c>
      <c r="AVO12" s="3">
        <v>49.22</v>
      </c>
      <c r="AVP12" s="3">
        <v>83.72</v>
      </c>
      <c r="AVQ12" s="3">
        <v>9.0399999999999991</v>
      </c>
      <c r="AVR12" s="3">
        <v>0</v>
      </c>
      <c r="AVS12" s="3">
        <v>66.569999999999993</v>
      </c>
      <c r="AVT12" s="3">
        <v>34.619999999999997</v>
      </c>
      <c r="AVU12" s="3">
        <v>61.72</v>
      </c>
      <c r="AVV12" s="3">
        <v>82.82</v>
      </c>
      <c r="AVW12" s="3">
        <v>58.82</v>
      </c>
      <c r="AVX12" s="3">
        <v>67.98</v>
      </c>
      <c r="AVY12" s="3">
        <v>58.75</v>
      </c>
      <c r="AVZ12" s="3">
        <v>33.630000000000003</v>
      </c>
      <c r="AWA12" s="3">
        <v>29.15</v>
      </c>
      <c r="AWB12" s="3">
        <v>58.1</v>
      </c>
      <c r="AWC12" s="3">
        <v>26.21</v>
      </c>
      <c r="AWD12" s="3">
        <v>19.510000000000002</v>
      </c>
      <c r="AWE12" s="3">
        <v>57.06</v>
      </c>
      <c r="AWF12" s="3">
        <v>30.45</v>
      </c>
      <c r="AWG12" s="3">
        <v>53.16</v>
      </c>
      <c r="AWH12" s="3">
        <v>46.63</v>
      </c>
      <c r="AWI12" s="3">
        <v>63.4</v>
      </c>
      <c r="AWJ12" s="3">
        <v>54.24</v>
      </c>
      <c r="AWK12" s="3">
        <v>46.66</v>
      </c>
      <c r="AWL12" s="3">
        <v>0</v>
      </c>
      <c r="AWM12" s="3">
        <v>33.43</v>
      </c>
      <c r="AWN12" s="3">
        <v>55.76</v>
      </c>
      <c r="AWO12" s="3">
        <v>94.42</v>
      </c>
      <c r="AWP12" s="3">
        <v>23.97</v>
      </c>
      <c r="AWQ12" s="3">
        <v>84.6</v>
      </c>
      <c r="AWR12" s="3">
        <v>11.84</v>
      </c>
      <c r="AWS12" s="3">
        <v>6.98</v>
      </c>
      <c r="AWT12" s="3" t="s">
        <v>5</v>
      </c>
      <c r="AWU12" s="3">
        <v>0</v>
      </c>
      <c r="AWV12" s="3">
        <v>39.799999999999997</v>
      </c>
      <c r="AWW12" s="3">
        <v>17.78</v>
      </c>
      <c r="AWX12" s="3">
        <v>68.75</v>
      </c>
      <c r="AWY12" s="3">
        <v>46.08</v>
      </c>
      <c r="AWZ12" s="3">
        <v>51.47</v>
      </c>
      <c r="AXA12" s="3">
        <v>33.840000000000003</v>
      </c>
      <c r="AXB12" s="3">
        <v>51.48</v>
      </c>
      <c r="AXC12" s="3">
        <v>71.599999999999994</v>
      </c>
      <c r="AXD12" s="3">
        <v>11.81</v>
      </c>
      <c r="AXE12" s="3">
        <v>100</v>
      </c>
      <c r="AXF12" s="3">
        <v>3.49</v>
      </c>
      <c r="AXG12" s="3">
        <v>92.41</v>
      </c>
      <c r="AXH12" s="3" t="s">
        <v>5</v>
      </c>
      <c r="AXI12" s="3">
        <v>52.17</v>
      </c>
      <c r="AXJ12" s="3">
        <v>73.42</v>
      </c>
      <c r="AXK12" s="3">
        <v>81.11</v>
      </c>
      <c r="AXL12" s="3">
        <v>77.09</v>
      </c>
      <c r="AXM12" s="3">
        <v>46.59</v>
      </c>
      <c r="AXN12" s="3">
        <v>8.77</v>
      </c>
      <c r="AXO12" s="3">
        <v>47</v>
      </c>
      <c r="AXP12" s="3">
        <v>82.35</v>
      </c>
      <c r="AXQ12" s="3">
        <v>1.4</v>
      </c>
      <c r="AXR12" s="3">
        <v>98.4</v>
      </c>
      <c r="AXS12" s="3">
        <v>0</v>
      </c>
      <c r="AXT12" s="3">
        <v>25.19</v>
      </c>
      <c r="AXU12" s="3">
        <v>77.36</v>
      </c>
      <c r="AXV12" s="3">
        <v>0</v>
      </c>
      <c r="AXW12" s="3">
        <v>16.149999999999999</v>
      </c>
      <c r="AXX12" s="3">
        <v>89.55</v>
      </c>
      <c r="AXY12" s="3">
        <v>0</v>
      </c>
      <c r="AXZ12" s="3">
        <v>7.68</v>
      </c>
      <c r="AYA12" s="3">
        <v>54.98</v>
      </c>
      <c r="AYB12" s="3">
        <v>0</v>
      </c>
      <c r="AYC12" s="3">
        <v>43.94</v>
      </c>
      <c r="AYD12" s="3">
        <v>94.49</v>
      </c>
      <c r="AYE12" s="3">
        <v>21.12</v>
      </c>
      <c r="AYF12" s="3" t="s">
        <v>5</v>
      </c>
      <c r="AYG12" s="3">
        <v>92.23</v>
      </c>
      <c r="AYH12" s="3">
        <v>33.270000000000003</v>
      </c>
      <c r="AYI12" s="3">
        <v>0.62</v>
      </c>
      <c r="AYJ12" s="3">
        <v>74.62</v>
      </c>
      <c r="AYK12" s="3">
        <v>0</v>
      </c>
      <c r="AYL12" s="3">
        <v>80.52</v>
      </c>
      <c r="AYM12" s="3">
        <v>24.18</v>
      </c>
      <c r="AYN12" s="3">
        <v>47.18</v>
      </c>
      <c r="AYO12" s="3">
        <v>40.39</v>
      </c>
      <c r="AYP12" s="3">
        <v>0</v>
      </c>
      <c r="AYQ12" s="3">
        <v>77.260000000000005</v>
      </c>
      <c r="AYR12" s="3">
        <v>0</v>
      </c>
      <c r="AYS12" s="3">
        <v>86.05</v>
      </c>
      <c r="AYT12" s="3">
        <v>76.7</v>
      </c>
      <c r="AYU12" s="3">
        <v>13.53</v>
      </c>
      <c r="AYV12" s="3">
        <v>40.21</v>
      </c>
      <c r="AYW12" s="3">
        <v>45.46</v>
      </c>
      <c r="AYX12" s="3">
        <v>28.04</v>
      </c>
      <c r="AYY12" s="3">
        <v>60.81</v>
      </c>
      <c r="AYZ12" s="3">
        <v>40.56</v>
      </c>
      <c r="AZA12" s="3">
        <v>7.23</v>
      </c>
      <c r="AZB12" s="3">
        <v>0</v>
      </c>
      <c r="AZC12" s="3">
        <v>21.27</v>
      </c>
      <c r="AZD12" s="3">
        <v>0</v>
      </c>
      <c r="AZE12" s="3">
        <v>82.35</v>
      </c>
      <c r="AZF12" s="3">
        <v>19.940000000000001</v>
      </c>
      <c r="AZG12" s="3">
        <v>96.83</v>
      </c>
      <c r="AZH12" s="3">
        <v>98.34</v>
      </c>
      <c r="AZI12" s="3">
        <v>1.96</v>
      </c>
      <c r="AZJ12" s="3">
        <v>44.57</v>
      </c>
      <c r="AZK12" s="3">
        <v>27.63</v>
      </c>
      <c r="AZL12" s="3">
        <v>10.62</v>
      </c>
      <c r="AZM12" s="3">
        <v>37.090000000000003</v>
      </c>
      <c r="AZN12" s="3">
        <v>0</v>
      </c>
      <c r="AZO12" s="3" t="s">
        <v>5</v>
      </c>
      <c r="AZP12" s="3">
        <v>64.87</v>
      </c>
      <c r="AZQ12" s="3" t="s">
        <v>5</v>
      </c>
      <c r="AZR12" s="3">
        <v>43.58</v>
      </c>
      <c r="AZS12" s="3">
        <v>28.44</v>
      </c>
      <c r="AZT12" s="3">
        <v>35.96</v>
      </c>
      <c r="AZU12" s="3">
        <v>44.83</v>
      </c>
      <c r="AZV12" s="3">
        <v>69.5</v>
      </c>
      <c r="AZW12" s="3">
        <v>6.98</v>
      </c>
      <c r="AZX12" s="3">
        <v>69</v>
      </c>
      <c r="AZY12" s="3">
        <v>0</v>
      </c>
      <c r="AZZ12" s="3">
        <v>49.24</v>
      </c>
      <c r="BAA12" s="3">
        <v>15.9</v>
      </c>
      <c r="BAB12" s="3">
        <v>51.31</v>
      </c>
      <c r="BAC12" s="3">
        <v>76.45</v>
      </c>
      <c r="BAD12" s="3">
        <v>38.83</v>
      </c>
      <c r="BAE12" s="3">
        <v>0</v>
      </c>
      <c r="BAF12" s="3">
        <v>54.26</v>
      </c>
      <c r="BAG12" s="3">
        <v>0</v>
      </c>
      <c r="BAH12" s="3">
        <v>99.77</v>
      </c>
      <c r="BAI12" s="3" t="s">
        <v>5</v>
      </c>
      <c r="BAJ12" s="3">
        <v>0</v>
      </c>
      <c r="BAK12" s="3">
        <v>60.48</v>
      </c>
      <c r="BAL12" s="3">
        <v>8.75</v>
      </c>
      <c r="BAM12" s="3">
        <v>40</v>
      </c>
      <c r="BAN12" s="3">
        <v>0</v>
      </c>
      <c r="BAO12" s="3">
        <v>17.46</v>
      </c>
      <c r="BAP12" s="3">
        <v>14.94</v>
      </c>
      <c r="BAQ12" s="3">
        <v>8.8000000000000007</v>
      </c>
      <c r="BAR12" s="3">
        <v>19.27</v>
      </c>
      <c r="BAS12" s="3">
        <v>81.89</v>
      </c>
      <c r="BAT12" s="3">
        <v>45.76</v>
      </c>
      <c r="BAU12" s="3">
        <v>59.57</v>
      </c>
      <c r="BAV12" s="3">
        <v>33.49</v>
      </c>
      <c r="BAW12" s="3">
        <v>69.709999999999994</v>
      </c>
      <c r="BAX12" s="3">
        <v>8.6999999999999993</v>
      </c>
      <c r="BAY12" s="3">
        <v>48.59</v>
      </c>
      <c r="BAZ12" s="3">
        <v>83.1</v>
      </c>
      <c r="BBA12" s="3">
        <v>2.63</v>
      </c>
      <c r="BBB12" s="3">
        <v>1.9</v>
      </c>
      <c r="BBC12" s="3">
        <v>30.81</v>
      </c>
      <c r="BBD12" s="3">
        <v>5.22</v>
      </c>
      <c r="BBE12" s="3">
        <v>62.65</v>
      </c>
      <c r="BBF12" s="3">
        <v>24.59</v>
      </c>
      <c r="BBG12" s="3">
        <v>0.03</v>
      </c>
      <c r="BBH12" s="3">
        <v>19.010000000000002</v>
      </c>
      <c r="BBI12" s="3">
        <v>0</v>
      </c>
      <c r="BBJ12" s="3">
        <v>97.65</v>
      </c>
      <c r="BBK12" s="3">
        <v>5.82</v>
      </c>
      <c r="BBL12" s="3">
        <v>98.43</v>
      </c>
      <c r="BBM12" s="3">
        <v>7.18</v>
      </c>
      <c r="BBN12" s="3">
        <v>47.57</v>
      </c>
      <c r="BBO12" s="3">
        <v>42.43</v>
      </c>
      <c r="BBP12" s="3">
        <v>64.180000000000007</v>
      </c>
      <c r="BBQ12" s="3">
        <v>83.5</v>
      </c>
      <c r="BBR12" s="3">
        <v>15.13</v>
      </c>
      <c r="BBS12" s="3">
        <v>52.98</v>
      </c>
      <c r="BBT12" s="3">
        <v>20.67</v>
      </c>
      <c r="BBU12" s="3">
        <v>0</v>
      </c>
      <c r="BBV12" s="3">
        <v>56.65</v>
      </c>
      <c r="BBW12" s="3">
        <v>75.33</v>
      </c>
      <c r="BBX12" s="3">
        <v>11.16</v>
      </c>
      <c r="BBY12" s="3">
        <v>76.3</v>
      </c>
      <c r="BBZ12" s="3">
        <v>28.91</v>
      </c>
      <c r="BCA12" s="3">
        <v>26.16</v>
      </c>
      <c r="BCB12" s="3">
        <v>72.72</v>
      </c>
      <c r="BCC12" s="3">
        <v>48.2</v>
      </c>
      <c r="BCD12" s="3">
        <v>62.47</v>
      </c>
      <c r="BCE12" s="3">
        <v>73.790000000000006</v>
      </c>
      <c r="BCF12" s="3">
        <v>64.680000000000007</v>
      </c>
      <c r="BCG12" s="3">
        <v>10.3</v>
      </c>
      <c r="BCH12" s="3">
        <v>35.03</v>
      </c>
      <c r="BCI12" s="3">
        <v>95.81</v>
      </c>
      <c r="BCJ12" s="3">
        <v>81.88</v>
      </c>
      <c r="BCK12" s="3">
        <v>30.56</v>
      </c>
      <c r="BCL12" s="3">
        <v>71.42</v>
      </c>
      <c r="BCM12" s="3">
        <v>73.22</v>
      </c>
      <c r="BCN12" s="3">
        <v>0</v>
      </c>
      <c r="BCO12" s="3">
        <v>21.3</v>
      </c>
      <c r="BCP12" s="3">
        <v>100</v>
      </c>
      <c r="BCQ12" s="3">
        <v>45.36</v>
      </c>
      <c r="BCR12" s="3">
        <v>78.16</v>
      </c>
      <c r="BCS12" s="3">
        <v>46.03</v>
      </c>
      <c r="BCT12" s="3">
        <v>59.63</v>
      </c>
      <c r="BCU12" s="3">
        <v>3.71</v>
      </c>
      <c r="BCV12" s="3">
        <v>22.75</v>
      </c>
      <c r="BCW12" s="3">
        <v>84.39</v>
      </c>
      <c r="BCX12" s="3">
        <v>2.62</v>
      </c>
      <c r="BCY12" s="3">
        <v>93.01</v>
      </c>
      <c r="BCZ12" s="3">
        <v>39.29</v>
      </c>
      <c r="BDA12" s="3">
        <v>74.62</v>
      </c>
      <c r="BDB12" s="3">
        <v>90.59</v>
      </c>
      <c r="BDC12" s="3">
        <v>56.88</v>
      </c>
      <c r="BDD12" s="3">
        <v>57.57</v>
      </c>
      <c r="BDE12" s="3">
        <v>46.83</v>
      </c>
      <c r="BDF12" s="3">
        <v>70.34</v>
      </c>
      <c r="BDG12" s="3">
        <v>94.36</v>
      </c>
      <c r="BDH12" s="3">
        <v>20.41</v>
      </c>
      <c r="BDI12" s="3">
        <v>67.55</v>
      </c>
      <c r="BDJ12" s="3">
        <v>22.38</v>
      </c>
      <c r="BDK12" s="3">
        <v>46.04</v>
      </c>
      <c r="BDL12" s="3">
        <v>27.53</v>
      </c>
      <c r="BDM12" s="3">
        <v>23.02</v>
      </c>
      <c r="BDN12" s="3">
        <v>66.67</v>
      </c>
      <c r="BDO12" s="3">
        <v>94.39</v>
      </c>
      <c r="BDP12" s="3">
        <v>84.62</v>
      </c>
      <c r="BDQ12" s="3">
        <v>51.86</v>
      </c>
      <c r="BDR12" s="3">
        <v>33.520000000000003</v>
      </c>
      <c r="BDS12" s="3">
        <v>81.61</v>
      </c>
      <c r="BDT12" s="3">
        <v>36.81</v>
      </c>
      <c r="BDU12" s="3" t="s">
        <v>5</v>
      </c>
      <c r="BDV12" s="3">
        <v>37.93</v>
      </c>
      <c r="BDW12" s="3">
        <v>66.25</v>
      </c>
      <c r="BDX12" s="3">
        <v>72.73</v>
      </c>
      <c r="BDY12" s="3">
        <v>64.91</v>
      </c>
      <c r="BDZ12" s="3">
        <v>39.270000000000003</v>
      </c>
      <c r="BEA12" s="3">
        <v>30.77</v>
      </c>
      <c r="BEB12" s="3">
        <v>86.56</v>
      </c>
      <c r="BEC12" s="3">
        <v>73.709999999999994</v>
      </c>
      <c r="BED12" s="3">
        <v>57.93</v>
      </c>
      <c r="BEE12" s="3">
        <v>72.63</v>
      </c>
      <c r="BEF12" s="3">
        <v>14.8</v>
      </c>
      <c r="BEG12" s="3">
        <v>55.61</v>
      </c>
      <c r="BEH12" s="3">
        <v>76.89</v>
      </c>
      <c r="BEI12" s="3">
        <v>90.08</v>
      </c>
      <c r="BEJ12" s="3">
        <v>77.900000000000006</v>
      </c>
      <c r="BEK12" s="3">
        <v>75.22</v>
      </c>
      <c r="BEL12" s="3">
        <v>8.1</v>
      </c>
      <c r="BEM12" s="3">
        <v>58.5</v>
      </c>
      <c r="BEN12" s="3">
        <v>36.4</v>
      </c>
      <c r="BEO12" s="3">
        <v>85.63</v>
      </c>
      <c r="BEP12" s="3">
        <v>38.42</v>
      </c>
      <c r="BEQ12" s="3">
        <v>41.02</v>
      </c>
      <c r="BER12" s="3">
        <v>57.8</v>
      </c>
      <c r="BES12" s="3">
        <v>42.84</v>
      </c>
      <c r="BET12" s="3">
        <v>100</v>
      </c>
      <c r="BEU12" s="3">
        <v>22.23</v>
      </c>
      <c r="BEV12" s="3">
        <v>91.58</v>
      </c>
      <c r="BEW12" s="3">
        <v>70.39</v>
      </c>
      <c r="BEX12" s="3">
        <v>19.28</v>
      </c>
      <c r="BEY12" s="3">
        <v>86.88</v>
      </c>
      <c r="BEZ12" s="3">
        <v>70.069999999999993</v>
      </c>
      <c r="BFA12" s="3">
        <v>93.07</v>
      </c>
      <c r="BFB12" s="3">
        <v>25.57</v>
      </c>
      <c r="BFC12" s="3">
        <v>72.89</v>
      </c>
      <c r="BFD12" s="3">
        <v>79.760000000000005</v>
      </c>
      <c r="BFE12" s="3">
        <v>51.28</v>
      </c>
      <c r="BFF12" s="3">
        <v>52.86</v>
      </c>
      <c r="BFG12" s="3">
        <v>6.85</v>
      </c>
      <c r="BFH12" s="3">
        <v>64.95</v>
      </c>
      <c r="BFI12" s="3">
        <v>80.47</v>
      </c>
      <c r="BFJ12" s="3">
        <v>45.84</v>
      </c>
      <c r="BFK12" s="3">
        <v>93.49</v>
      </c>
      <c r="BFL12" s="3">
        <v>12.64</v>
      </c>
      <c r="BFM12" s="3">
        <v>4.8</v>
      </c>
      <c r="BFN12" s="3">
        <v>10.67</v>
      </c>
      <c r="BFO12" s="3">
        <v>0</v>
      </c>
      <c r="BFP12" s="3" t="s">
        <v>5</v>
      </c>
      <c r="BFQ12" s="3">
        <v>28.29</v>
      </c>
      <c r="BFR12" s="3">
        <v>4.68</v>
      </c>
      <c r="BFS12" s="3">
        <v>94.95</v>
      </c>
      <c r="BFT12" s="3">
        <v>59.21</v>
      </c>
      <c r="BFU12" s="3">
        <v>97.56</v>
      </c>
      <c r="BFV12" s="3">
        <v>74.47</v>
      </c>
      <c r="BFW12" s="3">
        <v>44.64</v>
      </c>
      <c r="BFX12" s="3">
        <v>38.869999999999997</v>
      </c>
      <c r="BFY12" s="3">
        <v>47.68</v>
      </c>
      <c r="BFZ12" s="3">
        <v>33.92</v>
      </c>
      <c r="BGA12" s="3">
        <v>92.89</v>
      </c>
      <c r="BGB12" s="3">
        <v>82.07</v>
      </c>
      <c r="BGC12" s="3" t="s">
        <v>5</v>
      </c>
      <c r="BGD12" s="3">
        <v>53.28</v>
      </c>
      <c r="BGE12" s="3">
        <v>80.7</v>
      </c>
      <c r="BGF12" s="3">
        <v>30.5</v>
      </c>
      <c r="BGG12" s="3">
        <v>67.48</v>
      </c>
      <c r="BGH12" s="3">
        <v>18.399999999999999</v>
      </c>
      <c r="BGI12" s="3">
        <v>100</v>
      </c>
      <c r="BGJ12" s="3">
        <v>9.34</v>
      </c>
      <c r="BGK12" s="3">
        <v>82.06</v>
      </c>
      <c r="BGL12" s="3">
        <v>15.97</v>
      </c>
      <c r="BGM12" s="3">
        <v>56.63</v>
      </c>
      <c r="BGN12" s="3">
        <v>40.659999999999997</v>
      </c>
      <c r="BGO12" s="3">
        <v>55.33</v>
      </c>
      <c r="BGP12" s="3">
        <v>44.17</v>
      </c>
      <c r="BGQ12" s="3">
        <v>25.7</v>
      </c>
      <c r="BGR12" s="3">
        <v>64.61</v>
      </c>
      <c r="BGS12" s="3">
        <v>63.29</v>
      </c>
      <c r="BGT12" s="3">
        <v>45.99</v>
      </c>
      <c r="BGU12" s="3">
        <v>50.27</v>
      </c>
      <c r="BGV12" s="3">
        <v>89.78</v>
      </c>
      <c r="BGW12" s="3">
        <v>71.19</v>
      </c>
      <c r="BGX12" s="3">
        <v>5.34</v>
      </c>
      <c r="BGY12" s="3">
        <v>59.82</v>
      </c>
      <c r="BGZ12" s="3">
        <v>50.16</v>
      </c>
      <c r="BHA12" s="3">
        <v>73.81</v>
      </c>
      <c r="BHB12" s="3">
        <v>85.73</v>
      </c>
      <c r="BHC12" s="3">
        <v>93.63</v>
      </c>
      <c r="BHD12" s="3">
        <v>32.57</v>
      </c>
      <c r="BHE12" s="3">
        <v>37.299999999999997</v>
      </c>
      <c r="BHF12" s="3">
        <v>67.260000000000005</v>
      </c>
      <c r="BHG12" s="3">
        <v>62.66</v>
      </c>
      <c r="BHH12" s="3">
        <v>45.43</v>
      </c>
      <c r="BHI12" s="3">
        <v>26.03</v>
      </c>
      <c r="BHJ12" s="3">
        <v>82.27</v>
      </c>
      <c r="BHK12" s="3">
        <v>100</v>
      </c>
      <c r="BHL12" s="3">
        <v>42.9</v>
      </c>
      <c r="BHM12" s="3">
        <v>48.93</v>
      </c>
      <c r="BHN12" s="3">
        <v>63.66</v>
      </c>
      <c r="BHO12" s="3">
        <v>41.47</v>
      </c>
      <c r="BHP12" s="3">
        <v>93.73</v>
      </c>
      <c r="BHQ12" s="3">
        <v>27.2</v>
      </c>
      <c r="BHR12" s="3">
        <v>89.48</v>
      </c>
      <c r="BHS12" s="3">
        <v>66.48</v>
      </c>
      <c r="BHT12" s="3">
        <v>62.62</v>
      </c>
      <c r="BHU12" s="3">
        <v>38.03</v>
      </c>
      <c r="BHV12" s="3">
        <v>48.51</v>
      </c>
      <c r="BHW12" s="3">
        <v>55.69</v>
      </c>
      <c r="BHX12" s="3">
        <v>40.04</v>
      </c>
      <c r="BHY12" s="3">
        <v>38.19</v>
      </c>
      <c r="BHZ12" s="3">
        <v>96.54</v>
      </c>
      <c r="BIA12" s="3">
        <v>81.73</v>
      </c>
      <c r="BIB12" s="3">
        <v>62.04</v>
      </c>
      <c r="BIC12" s="3">
        <v>15.96</v>
      </c>
      <c r="BID12" s="3">
        <v>74.650000000000006</v>
      </c>
      <c r="BIE12" s="3">
        <v>24.35</v>
      </c>
      <c r="BIF12" s="3">
        <v>53.78</v>
      </c>
      <c r="BIG12" s="3">
        <v>58.96</v>
      </c>
      <c r="BIH12" s="3">
        <v>82.39</v>
      </c>
      <c r="BII12" s="3">
        <v>70.03</v>
      </c>
      <c r="BIJ12" s="3">
        <v>66.23</v>
      </c>
      <c r="BIK12" s="3">
        <v>72.2</v>
      </c>
      <c r="BIL12" s="3">
        <v>34.130000000000003</v>
      </c>
      <c r="BIM12" s="3">
        <v>64.180000000000007</v>
      </c>
      <c r="BIN12" s="3">
        <v>50.26</v>
      </c>
      <c r="BIO12" s="3">
        <v>83.49</v>
      </c>
      <c r="BIP12" s="3">
        <v>86.27</v>
      </c>
      <c r="BIQ12" s="3">
        <v>29.89</v>
      </c>
      <c r="BIR12" s="3">
        <v>49.81</v>
      </c>
      <c r="BIS12" s="3">
        <v>43.76</v>
      </c>
      <c r="BIT12" s="3">
        <v>74.86</v>
      </c>
      <c r="BIU12" s="3">
        <v>100</v>
      </c>
      <c r="BIV12" s="3">
        <v>45.44</v>
      </c>
      <c r="BIW12" s="3">
        <v>92.94</v>
      </c>
      <c r="BIX12" s="3">
        <v>60.42</v>
      </c>
      <c r="BIY12" s="3">
        <v>39.67</v>
      </c>
      <c r="BIZ12" s="3">
        <v>69.489999999999995</v>
      </c>
      <c r="BJA12" s="3">
        <v>7.09</v>
      </c>
      <c r="BJB12" s="3">
        <v>41.7</v>
      </c>
      <c r="BJC12" s="3">
        <v>13.3</v>
      </c>
      <c r="BJD12" s="3">
        <v>59.15</v>
      </c>
      <c r="BJE12" s="3">
        <v>43.89</v>
      </c>
      <c r="BJF12" s="3">
        <v>58.34</v>
      </c>
      <c r="BJG12" s="3">
        <v>71.77</v>
      </c>
      <c r="BJH12" s="3">
        <v>17.329999999999998</v>
      </c>
      <c r="BJI12" s="3">
        <v>52.41</v>
      </c>
      <c r="BJJ12" s="3">
        <v>0</v>
      </c>
      <c r="BJK12" s="3">
        <v>38.42</v>
      </c>
      <c r="BJL12" s="3">
        <v>49.28</v>
      </c>
      <c r="BJM12" s="3">
        <v>0</v>
      </c>
      <c r="BJN12" s="3">
        <v>71.010000000000005</v>
      </c>
      <c r="BJO12" s="3">
        <v>85.58</v>
      </c>
      <c r="BJP12" s="3">
        <v>11.12</v>
      </c>
      <c r="BJQ12" s="3">
        <v>45.99</v>
      </c>
      <c r="BJR12" s="3">
        <v>97.71</v>
      </c>
      <c r="BJS12" s="3">
        <v>60.69</v>
      </c>
      <c r="BJT12" s="3">
        <v>65.69</v>
      </c>
      <c r="BJU12" s="3">
        <v>62.97</v>
      </c>
      <c r="BJV12" s="3">
        <v>48.64</v>
      </c>
      <c r="BJW12" s="3">
        <v>73.739999999999995</v>
      </c>
      <c r="BJX12" s="3">
        <v>0</v>
      </c>
      <c r="BJY12" s="3">
        <v>0</v>
      </c>
      <c r="BJZ12" s="3">
        <v>29.73</v>
      </c>
      <c r="BKA12" s="3">
        <v>69.36</v>
      </c>
      <c r="BKB12" s="3">
        <v>14.23</v>
      </c>
      <c r="BKC12" s="3">
        <v>71.989999999999995</v>
      </c>
      <c r="BKD12" s="3">
        <v>88.53</v>
      </c>
      <c r="BKE12" s="3">
        <v>18.079999999999998</v>
      </c>
      <c r="BKF12" s="3">
        <v>85.14</v>
      </c>
      <c r="BKG12" s="3">
        <v>2.0299999999999998</v>
      </c>
      <c r="BKH12" s="3">
        <v>43.37</v>
      </c>
      <c r="BKI12" s="3">
        <v>98.77</v>
      </c>
      <c r="BKJ12" s="3">
        <v>42.14</v>
      </c>
      <c r="BKK12" s="3">
        <v>71.53</v>
      </c>
      <c r="BKL12" s="3">
        <v>21.48</v>
      </c>
      <c r="BKM12" s="3">
        <v>45.92</v>
      </c>
      <c r="BKN12" s="3">
        <v>53.79</v>
      </c>
      <c r="BKO12" s="3">
        <v>40.200000000000003</v>
      </c>
      <c r="BKP12" s="3">
        <v>47.05</v>
      </c>
      <c r="BKQ12" s="3">
        <v>60.98</v>
      </c>
      <c r="BKR12" s="3">
        <v>49.38</v>
      </c>
      <c r="BKS12" s="3">
        <v>0</v>
      </c>
      <c r="BKT12" s="3" t="s">
        <v>5</v>
      </c>
      <c r="BKU12" s="3">
        <v>1.29</v>
      </c>
      <c r="BKV12" s="3">
        <v>39.619999999999997</v>
      </c>
      <c r="BKW12" s="3">
        <v>26.87</v>
      </c>
      <c r="BKX12" s="3">
        <v>100</v>
      </c>
      <c r="BKY12" s="3">
        <v>51.39</v>
      </c>
      <c r="BKZ12" s="3">
        <v>46.46</v>
      </c>
      <c r="BLA12" s="3">
        <v>74.900000000000006</v>
      </c>
      <c r="BLB12" s="3">
        <v>60.58</v>
      </c>
      <c r="BLC12" s="3">
        <v>55.23</v>
      </c>
      <c r="BLD12" s="3">
        <v>0</v>
      </c>
      <c r="BLE12" s="3">
        <v>26.58</v>
      </c>
      <c r="BLF12" s="3">
        <v>0</v>
      </c>
      <c r="BLG12" s="3">
        <v>74.05</v>
      </c>
      <c r="BLH12" s="3">
        <v>49.39</v>
      </c>
      <c r="BLI12" s="3">
        <v>0</v>
      </c>
      <c r="BLJ12" s="3">
        <v>51.62</v>
      </c>
      <c r="BLK12" s="3">
        <v>59.29</v>
      </c>
      <c r="BLL12" s="3">
        <v>84.92</v>
      </c>
      <c r="BLM12" s="3">
        <v>100</v>
      </c>
      <c r="BLN12" s="3">
        <v>69.459999999999994</v>
      </c>
      <c r="BLO12" s="3">
        <v>52.89</v>
      </c>
      <c r="BLP12" s="3">
        <v>99.29</v>
      </c>
      <c r="BLQ12" s="3">
        <v>50.15</v>
      </c>
      <c r="BLR12" s="3">
        <v>37.96</v>
      </c>
      <c r="BLS12" s="3">
        <v>53.06</v>
      </c>
      <c r="BLT12" s="3">
        <v>32.54</v>
      </c>
      <c r="BLU12" s="3">
        <v>67.8</v>
      </c>
      <c r="BLV12" s="3">
        <v>19.41</v>
      </c>
      <c r="BLW12" s="3">
        <v>25.35</v>
      </c>
      <c r="BLX12" s="3">
        <v>71.62</v>
      </c>
      <c r="BLY12" s="3">
        <v>14.28</v>
      </c>
      <c r="BLZ12" s="3">
        <v>77.58</v>
      </c>
      <c r="BMA12" s="3">
        <v>9.7100000000000009</v>
      </c>
      <c r="BMB12" s="3">
        <v>55.48</v>
      </c>
      <c r="BMC12" s="3">
        <v>75.7</v>
      </c>
      <c r="BMD12" s="3">
        <v>26.71</v>
      </c>
      <c r="BME12" s="3">
        <v>7.43</v>
      </c>
      <c r="BMF12" s="3">
        <v>36.74</v>
      </c>
      <c r="BMG12" s="3">
        <v>70.56</v>
      </c>
      <c r="BMH12" s="3">
        <v>65.260000000000005</v>
      </c>
      <c r="BMI12" s="3">
        <v>73.56</v>
      </c>
      <c r="BMJ12" s="3">
        <v>61.69</v>
      </c>
      <c r="BMK12" s="3">
        <v>92.53</v>
      </c>
      <c r="BML12" s="3">
        <v>84.22</v>
      </c>
      <c r="BMM12" s="3">
        <v>91.22</v>
      </c>
      <c r="BMN12" s="3">
        <v>85.3</v>
      </c>
      <c r="BMO12" s="3">
        <v>61.72</v>
      </c>
      <c r="BMP12" s="3">
        <v>44.51</v>
      </c>
      <c r="BMQ12" s="3">
        <v>58.92</v>
      </c>
      <c r="BMR12" s="3">
        <v>54.51</v>
      </c>
      <c r="BMS12" s="3">
        <v>30.32</v>
      </c>
      <c r="BMT12" s="3">
        <v>86.57</v>
      </c>
      <c r="BMU12" s="3">
        <v>77.77</v>
      </c>
      <c r="BMV12" s="3">
        <v>84.73</v>
      </c>
      <c r="BMW12" s="3">
        <v>32.71</v>
      </c>
      <c r="BMX12" s="3">
        <v>32.450000000000003</v>
      </c>
      <c r="BMY12" s="3">
        <v>42.04</v>
      </c>
      <c r="BMZ12" s="3">
        <v>81.02</v>
      </c>
      <c r="BNA12" s="3">
        <v>90.1</v>
      </c>
      <c r="BNB12" s="3">
        <v>8.7899999999999991</v>
      </c>
      <c r="BNC12" s="3">
        <v>86.99</v>
      </c>
      <c r="BND12" s="3">
        <v>47.3</v>
      </c>
      <c r="BNE12" s="3">
        <v>38.909999999999997</v>
      </c>
      <c r="BNF12" s="3" t="s">
        <v>5</v>
      </c>
      <c r="BNG12" s="3">
        <v>89.63</v>
      </c>
      <c r="BNH12" s="3">
        <v>29.85</v>
      </c>
      <c r="BNI12" s="3">
        <v>57.95</v>
      </c>
      <c r="BNJ12" s="3">
        <v>59.92</v>
      </c>
      <c r="BNK12" s="3">
        <v>40.74</v>
      </c>
      <c r="BNL12" s="3">
        <v>15.29</v>
      </c>
      <c r="BNM12" s="3">
        <v>50.13</v>
      </c>
      <c r="BNN12" s="3">
        <v>65.59</v>
      </c>
      <c r="BNO12" s="3">
        <v>92.05</v>
      </c>
      <c r="BNP12" s="3">
        <v>2.61</v>
      </c>
      <c r="BNQ12" s="3">
        <v>87.15</v>
      </c>
      <c r="BNR12" s="3">
        <v>72.36</v>
      </c>
      <c r="BNS12" s="3">
        <v>40.56</v>
      </c>
      <c r="BNT12" s="3">
        <v>29.23</v>
      </c>
      <c r="BNU12" s="3">
        <v>61.42</v>
      </c>
      <c r="BNV12" s="3">
        <v>86.06</v>
      </c>
      <c r="BNW12" s="3">
        <v>21.9</v>
      </c>
      <c r="BNX12" s="3">
        <v>22.07</v>
      </c>
      <c r="BNY12" s="3">
        <v>4.32</v>
      </c>
      <c r="BNZ12" s="3">
        <v>96.11</v>
      </c>
      <c r="BOA12" s="3">
        <v>77.78</v>
      </c>
      <c r="BOB12" s="3">
        <v>50.6</v>
      </c>
      <c r="BOC12" s="3">
        <v>50.27</v>
      </c>
      <c r="BOD12" s="3">
        <v>44.24</v>
      </c>
      <c r="BOE12" s="3">
        <v>95.73</v>
      </c>
      <c r="BOF12" s="3">
        <v>86.28</v>
      </c>
      <c r="BOG12" s="3">
        <v>1.83</v>
      </c>
      <c r="BOH12" s="3">
        <v>52.74</v>
      </c>
      <c r="BOI12" s="3">
        <v>73.88</v>
      </c>
      <c r="BOJ12" s="3">
        <v>62.41</v>
      </c>
      <c r="BOK12" s="3">
        <v>0</v>
      </c>
      <c r="BOL12" s="3">
        <v>14.62</v>
      </c>
      <c r="BOM12" s="3">
        <v>50.38</v>
      </c>
      <c r="BON12" s="3">
        <v>39.72</v>
      </c>
      <c r="BOO12" s="3">
        <v>37.58</v>
      </c>
      <c r="BOP12" s="3">
        <v>0</v>
      </c>
      <c r="BOQ12" s="3">
        <v>40.35</v>
      </c>
      <c r="BOR12" s="3">
        <v>79.23</v>
      </c>
      <c r="BOS12" s="3">
        <v>93.39</v>
      </c>
      <c r="BOT12" s="3">
        <v>61.86</v>
      </c>
      <c r="BOU12" s="3">
        <v>62.55</v>
      </c>
      <c r="BOV12" s="3">
        <v>43.04</v>
      </c>
      <c r="BOW12" s="3">
        <v>95.09</v>
      </c>
      <c r="BOX12" s="3">
        <v>23.23</v>
      </c>
      <c r="BOY12" s="3">
        <v>53.36</v>
      </c>
      <c r="BOZ12" s="3">
        <v>0.76</v>
      </c>
      <c r="BPA12" s="3">
        <v>61.74</v>
      </c>
      <c r="BPB12" s="3">
        <v>0</v>
      </c>
      <c r="BPC12" s="3">
        <v>72.03</v>
      </c>
      <c r="BPD12" s="3">
        <v>26.94</v>
      </c>
      <c r="BPE12" s="3">
        <v>0.71</v>
      </c>
      <c r="BPF12" s="3">
        <v>78.36</v>
      </c>
      <c r="BPG12" s="3">
        <v>0.63</v>
      </c>
      <c r="BPH12" s="3">
        <v>0</v>
      </c>
      <c r="BPI12" s="3">
        <v>36.5</v>
      </c>
      <c r="BPJ12" s="3">
        <v>61.11</v>
      </c>
      <c r="BPK12" s="3">
        <v>67.790000000000006</v>
      </c>
      <c r="BPL12" s="3">
        <v>70.58</v>
      </c>
      <c r="BPM12" s="3">
        <v>55.87</v>
      </c>
      <c r="BPN12" s="3">
        <v>76.209999999999994</v>
      </c>
      <c r="BPO12" s="3">
        <v>0</v>
      </c>
      <c r="BPP12" s="3">
        <v>83.4</v>
      </c>
      <c r="BPQ12" s="3">
        <v>61.35</v>
      </c>
      <c r="BPR12" s="3">
        <v>0</v>
      </c>
      <c r="BPS12" s="3">
        <v>53.54</v>
      </c>
      <c r="BPT12" s="3">
        <v>37.119999999999997</v>
      </c>
      <c r="BPU12" s="3">
        <v>11.11</v>
      </c>
      <c r="BPV12" s="3">
        <v>4.4400000000000004</v>
      </c>
      <c r="BPW12" s="3">
        <v>0</v>
      </c>
      <c r="BPX12" s="3">
        <v>91.54</v>
      </c>
      <c r="BPY12" s="3">
        <v>35.909999999999997</v>
      </c>
      <c r="BPZ12" s="3">
        <v>25.65</v>
      </c>
      <c r="BQA12" s="3">
        <v>1</v>
      </c>
      <c r="BQB12" s="3">
        <v>10.26</v>
      </c>
      <c r="BQC12" s="3">
        <v>48.36</v>
      </c>
      <c r="BQD12" s="3">
        <v>40.74</v>
      </c>
      <c r="BQE12" s="3">
        <v>64.680000000000007</v>
      </c>
      <c r="BQF12" s="3">
        <v>64.95</v>
      </c>
      <c r="BQG12" s="3">
        <v>24.22</v>
      </c>
      <c r="BQH12" s="3">
        <v>71.040000000000006</v>
      </c>
      <c r="BQI12" s="3">
        <v>0</v>
      </c>
      <c r="BQJ12" s="3">
        <v>0</v>
      </c>
      <c r="BQK12" s="3">
        <v>17.82</v>
      </c>
      <c r="BQL12" s="3">
        <v>72.27</v>
      </c>
      <c r="BQM12" s="3">
        <v>0.83</v>
      </c>
      <c r="BQN12" s="3" t="s">
        <v>5</v>
      </c>
      <c r="BQO12" s="3" t="s">
        <v>5</v>
      </c>
      <c r="BQP12" s="3">
        <v>28.73</v>
      </c>
      <c r="BQQ12" s="3">
        <v>91.57</v>
      </c>
      <c r="BQR12" s="3">
        <v>93.6</v>
      </c>
      <c r="BQS12" s="3">
        <v>75.5</v>
      </c>
      <c r="BQT12" s="3">
        <v>53.73</v>
      </c>
      <c r="BQU12" s="3">
        <v>60.7</v>
      </c>
      <c r="BQV12" s="3">
        <v>9.16</v>
      </c>
      <c r="BQW12" s="3">
        <v>1.1000000000000001</v>
      </c>
      <c r="BQX12" s="3">
        <v>31.86</v>
      </c>
      <c r="BQY12" s="3">
        <v>22.86</v>
      </c>
      <c r="BQZ12" s="3">
        <v>74.11</v>
      </c>
      <c r="BRA12" s="3">
        <v>82.99</v>
      </c>
      <c r="BRB12" s="3">
        <v>36.409999999999997</v>
      </c>
      <c r="BRC12" s="3">
        <v>81.96</v>
      </c>
      <c r="BRD12" s="3">
        <v>63.89</v>
      </c>
      <c r="BRE12" s="3">
        <v>32.03</v>
      </c>
      <c r="BRF12" s="3">
        <v>37.979999999999997</v>
      </c>
      <c r="BRG12" s="3">
        <v>37.97</v>
      </c>
      <c r="BRH12" s="3">
        <v>31.11</v>
      </c>
      <c r="BRI12" s="3">
        <v>41.07</v>
      </c>
      <c r="BRJ12" s="3">
        <v>15.21</v>
      </c>
      <c r="BRK12" s="3">
        <v>86.73</v>
      </c>
      <c r="BRL12" s="3">
        <v>40.700000000000003</v>
      </c>
      <c r="BRM12" s="3">
        <v>22.11</v>
      </c>
      <c r="BRN12" s="3">
        <v>0</v>
      </c>
      <c r="BRO12" s="3">
        <v>13.19</v>
      </c>
      <c r="BRP12" s="3">
        <v>17.37</v>
      </c>
      <c r="BRQ12" s="3">
        <v>81.99</v>
      </c>
      <c r="BRR12" s="3">
        <v>21.94</v>
      </c>
      <c r="BRS12" s="3">
        <v>73.53</v>
      </c>
      <c r="BRT12" s="3" t="s">
        <v>5</v>
      </c>
      <c r="BRU12" s="3">
        <v>24.53</v>
      </c>
      <c r="BRV12" s="3">
        <v>37.270000000000003</v>
      </c>
      <c r="BRW12" s="3">
        <v>87.06</v>
      </c>
      <c r="BRX12" s="3">
        <v>0</v>
      </c>
      <c r="BRY12" s="3">
        <v>89.36</v>
      </c>
      <c r="BRZ12" s="3">
        <v>20.05</v>
      </c>
      <c r="BSA12" s="3">
        <v>91.18</v>
      </c>
      <c r="BSB12" s="3">
        <v>24.55</v>
      </c>
      <c r="BSC12" s="3">
        <v>0</v>
      </c>
      <c r="BSD12" s="3">
        <v>0</v>
      </c>
      <c r="BSE12" s="3">
        <v>71.569999999999993</v>
      </c>
      <c r="BSF12" s="3">
        <v>58.83</v>
      </c>
      <c r="BSG12" s="3">
        <v>0</v>
      </c>
      <c r="BSH12" s="3">
        <v>8.5299999999999994</v>
      </c>
      <c r="BSI12" s="3">
        <v>96.27</v>
      </c>
      <c r="BSJ12" s="3">
        <v>43.11</v>
      </c>
      <c r="BSK12" s="3">
        <v>0</v>
      </c>
      <c r="BSL12" s="3">
        <v>0</v>
      </c>
      <c r="BSM12" s="3">
        <v>0</v>
      </c>
      <c r="BSN12" s="3">
        <v>91.65</v>
      </c>
      <c r="BSO12" s="3">
        <v>8.61</v>
      </c>
      <c r="BSP12" s="3">
        <v>27.16</v>
      </c>
      <c r="BSQ12" s="3">
        <v>63.68</v>
      </c>
      <c r="BSR12" s="3">
        <v>22.06</v>
      </c>
      <c r="BSS12" s="3">
        <v>16.03</v>
      </c>
      <c r="BST12" s="3" t="s">
        <v>5</v>
      </c>
      <c r="BSU12" s="3">
        <v>0.67</v>
      </c>
      <c r="BSV12" s="3">
        <v>83.71</v>
      </c>
      <c r="BSW12" s="3">
        <v>5.03</v>
      </c>
      <c r="BSX12" s="3">
        <v>7.91</v>
      </c>
      <c r="BSY12" s="3">
        <v>82.09</v>
      </c>
      <c r="BSZ12" s="3">
        <v>3.08</v>
      </c>
      <c r="BTA12" s="3">
        <v>31.33</v>
      </c>
      <c r="BTB12" s="3">
        <v>84.05</v>
      </c>
      <c r="BTC12" s="3">
        <v>61.41</v>
      </c>
      <c r="BTD12" s="3">
        <v>23.82</v>
      </c>
      <c r="BTE12" s="3">
        <v>0</v>
      </c>
      <c r="BTF12" s="3">
        <v>0</v>
      </c>
      <c r="BTG12" s="3">
        <v>33.74</v>
      </c>
      <c r="BTH12" s="3">
        <v>31.16</v>
      </c>
      <c r="BTI12" s="3">
        <v>25</v>
      </c>
      <c r="BTJ12" s="3">
        <v>89.54</v>
      </c>
      <c r="BTK12" s="3">
        <v>5.79</v>
      </c>
      <c r="BTL12" s="3">
        <v>0</v>
      </c>
      <c r="BTM12" s="3">
        <v>13.01</v>
      </c>
      <c r="BTN12" s="3">
        <v>100</v>
      </c>
      <c r="BTO12" s="3">
        <v>82.53</v>
      </c>
      <c r="BTP12" s="3">
        <v>62.11</v>
      </c>
      <c r="BTQ12" s="3">
        <v>0</v>
      </c>
      <c r="BTR12" s="3">
        <v>0</v>
      </c>
      <c r="BTS12" s="3">
        <v>0</v>
      </c>
      <c r="BTT12" s="3">
        <v>61.15</v>
      </c>
      <c r="BTU12" s="3">
        <v>0</v>
      </c>
      <c r="BTV12" s="3">
        <v>0.23</v>
      </c>
      <c r="BTW12" s="3">
        <v>6.21</v>
      </c>
      <c r="BTX12" s="3">
        <v>0</v>
      </c>
      <c r="BTY12" s="3">
        <v>72.33</v>
      </c>
      <c r="BTZ12" s="3">
        <v>0</v>
      </c>
      <c r="BUA12" s="3">
        <v>3.47</v>
      </c>
      <c r="BUB12" s="3">
        <v>0</v>
      </c>
      <c r="BUC12" s="3">
        <v>9.34</v>
      </c>
      <c r="BUD12" s="3">
        <v>0</v>
      </c>
      <c r="BUE12" s="3">
        <v>84.39</v>
      </c>
      <c r="BUF12" s="3">
        <v>85.22</v>
      </c>
      <c r="BUG12" s="3">
        <v>45.28</v>
      </c>
      <c r="BUH12" s="3">
        <v>0</v>
      </c>
      <c r="BUI12" s="3">
        <v>63.07</v>
      </c>
      <c r="BUJ12" s="3">
        <v>15.83</v>
      </c>
      <c r="BUK12" s="3">
        <v>9.86</v>
      </c>
      <c r="BUL12" s="3">
        <v>35.93</v>
      </c>
      <c r="BUM12" s="3">
        <v>72.2</v>
      </c>
      <c r="BUN12" s="3">
        <v>70.3</v>
      </c>
      <c r="BUO12" s="3">
        <v>64.52</v>
      </c>
      <c r="BUP12" s="3">
        <v>24.07</v>
      </c>
      <c r="BUQ12" s="3">
        <v>97.81</v>
      </c>
      <c r="BUR12" s="3">
        <v>79.8</v>
      </c>
      <c r="BUS12" s="3">
        <v>49.45</v>
      </c>
      <c r="BUT12" s="3">
        <v>85.59</v>
      </c>
      <c r="BUU12" s="3">
        <v>0.89</v>
      </c>
      <c r="BUV12" s="3">
        <v>0</v>
      </c>
      <c r="BUW12" s="3">
        <v>8.84</v>
      </c>
      <c r="BUX12" s="3" t="s">
        <v>5</v>
      </c>
      <c r="BUY12" s="3">
        <v>89.47</v>
      </c>
      <c r="BUZ12" s="3">
        <v>0</v>
      </c>
      <c r="BVA12" s="3">
        <v>38.64</v>
      </c>
      <c r="BVB12" s="3">
        <v>47.26</v>
      </c>
      <c r="BVC12" s="3">
        <v>32.46</v>
      </c>
      <c r="BVD12" s="3">
        <v>0.54</v>
      </c>
      <c r="BVE12" s="3">
        <v>0</v>
      </c>
      <c r="BVF12" s="3">
        <v>66.3</v>
      </c>
      <c r="BVG12" s="3">
        <v>0</v>
      </c>
      <c r="BVH12" s="3">
        <v>0</v>
      </c>
      <c r="BVI12" s="3">
        <v>0.01</v>
      </c>
      <c r="BVJ12" s="3">
        <v>16.829999999999998</v>
      </c>
      <c r="BVK12" s="3" t="s">
        <v>5</v>
      </c>
      <c r="BVL12" s="3">
        <v>51.5</v>
      </c>
      <c r="BVM12" s="3">
        <v>0</v>
      </c>
      <c r="BVN12" s="3">
        <v>0.55000000000000004</v>
      </c>
      <c r="BVO12" s="3">
        <v>54.59</v>
      </c>
      <c r="BVP12" s="3">
        <v>0</v>
      </c>
      <c r="BVQ12" s="3">
        <v>0</v>
      </c>
      <c r="BVR12" s="3">
        <v>55.51</v>
      </c>
      <c r="BVS12" s="3">
        <v>73.260000000000005</v>
      </c>
      <c r="BVT12" s="3">
        <v>10.58</v>
      </c>
      <c r="BVU12" s="3">
        <v>41.45</v>
      </c>
      <c r="BVV12" s="3">
        <v>66.22</v>
      </c>
      <c r="BVW12" s="3">
        <v>53.05</v>
      </c>
      <c r="BVX12" s="3">
        <v>43.66</v>
      </c>
      <c r="BVY12" s="3">
        <v>30.64</v>
      </c>
      <c r="BVZ12" s="3">
        <v>20.97</v>
      </c>
      <c r="BWA12" s="3">
        <v>14.98</v>
      </c>
      <c r="BWB12" s="3">
        <v>32.17</v>
      </c>
      <c r="BWC12" s="3">
        <v>95.01</v>
      </c>
      <c r="BWD12" s="3">
        <v>37.89</v>
      </c>
      <c r="BWE12" s="3">
        <v>0</v>
      </c>
      <c r="BWF12" s="3">
        <v>75.56</v>
      </c>
      <c r="BWG12" s="3">
        <v>11.86</v>
      </c>
      <c r="BWH12" s="3">
        <v>0</v>
      </c>
      <c r="BWI12" s="3">
        <v>0</v>
      </c>
      <c r="BWJ12" s="3">
        <v>56.11</v>
      </c>
      <c r="BWK12" s="3">
        <v>65.349999999999994</v>
      </c>
      <c r="BWL12" s="3">
        <v>58.05</v>
      </c>
      <c r="BWM12" s="3">
        <v>23.97</v>
      </c>
      <c r="BWN12" s="3">
        <v>43.32</v>
      </c>
      <c r="BWO12" s="3">
        <v>45.04</v>
      </c>
      <c r="BWP12" s="3">
        <v>50.55</v>
      </c>
      <c r="BWQ12" s="3">
        <v>25.89</v>
      </c>
      <c r="BWR12" s="3">
        <v>13.59</v>
      </c>
      <c r="BWS12" s="3">
        <v>40.86</v>
      </c>
      <c r="BWT12" s="3">
        <v>35.39</v>
      </c>
      <c r="BWU12" s="3">
        <v>0</v>
      </c>
      <c r="BWV12" s="3">
        <v>41.19</v>
      </c>
      <c r="BWW12" s="3">
        <v>35.82</v>
      </c>
      <c r="BWX12" s="3">
        <v>10.8</v>
      </c>
      <c r="BWY12" s="3">
        <v>65.489999999999995</v>
      </c>
      <c r="BWZ12" s="3">
        <v>56.58</v>
      </c>
      <c r="BXA12" s="3">
        <v>59.26</v>
      </c>
      <c r="BXB12" s="3">
        <v>0</v>
      </c>
      <c r="BXC12" s="3">
        <v>53.82</v>
      </c>
      <c r="BXD12" s="3">
        <v>49.17</v>
      </c>
      <c r="BXE12" s="3">
        <v>58.79</v>
      </c>
      <c r="BXF12" s="3">
        <v>1.86</v>
      </c>
      <c r="BXG12" s="3">
        <v>22.49</v>
      </c>
      <c r="BXH12" s="3">
        <v>0</v>
      </c>
      <c r="BXI12" s="3">
        <v>93.6</v>
      </c>
      <c r="BXJ12" s="3">
        <v>73.63</v>
      </c>
      <c r="BXK12" s="3">
        <v>44.57</v>
      </c>
      <c r="BXL12" s="3">
        <v>16.84</v>
      </c>
      <c r="BXM12" s="3">
        <v>0</v>
      </c>
      <c r="BXN12" s="3">
        <v>29.98</v>
      </c>
      <c r="BXO12" s="3">
        <v>44.46</v>
      </c>
      <c r="BXP12" s="3">
        <v>91.5</v>
      </c>
      <c r="BXQ12" s="3">
        <v>5</v>
      </c>
      <c r="BXR12" s="3">
        <v>88.93</v>
      </c>
      <c r="BXS12" s="3">
        <v>91.42</v>
      </c>
      <c r="BXT12" s="3">
        <v>0</v>
      </c>
      <c r="BXU12" s="3">
        <v>23.87</v>
      </c>
      <c r="BXV12" s="3">
        <v>0</v>
      </c>
      <c r="BXW12" s="3">
        <v>100</v>
      </c>
      <c r="BXX12" s="3">
        <v>47.08</v>
      </c>
      <c r="BXY12" s="3">
        <v>57.78</v>
      </c>
      <c r="BXZ12" s="3">
        <v>0</v>
      </c>
      <c r="BYA12" s="3">
        <v>0</v>
      </c>
      <c r="BYB12" s="3">
        <v>41.64</v>
      </c>
      <c r="BYC12" s="3">
        <v>63.56</v>
      </c>
      <c r="BYD12" s="3">
        <v>2.2400000000000002</v>
      </c>
      <c r="BYE12" s="3">
        <v>93.45</v>
      </c>
      <c r="BYF12" s="3">
        <v>68.3</v>
      </c>
      <c r="BYG12" s="3">
        <v>100</v>
      </c>
      <c r="BYH12" s="3">
        <v>0.87</v>
      </c>
      <c r="BYI12" s="3">
        <v>63.02</v>
      </c>
      <c r="BYJ12" s="3">
        <v>18.89</v>
      </c>
      <c r="BYK12" s="3">
        <v>25.97</v>
      </c>
      <c r="BYL12" s="3">
        <v>30.83</v>
      </c>
      <c r="BYM12" s="3">
        <v>34.64</v>
      </c>
      <c r="BYN12" s="3">
        <v>27.36</v>
      </c>
      <c r="BYO12" s="3">
        <v>41.98</v>
      </c>
      <c r="BYP12" s="3">
        <v>0</v>
      </c>
      <c r="BYQ12" s="3">
        <v>48.6</v>
      </c>
      <c r="BYR12" s="3">
        <v>24.82</v>
      </c>
      <c r="BYS12" s="3">
        <v>100</v>
      </c>
      <c r="BYT12" s="3">
        <v>2.12</v>
      </c>
      <c r="BYU12" s="3">
        <v>4.57</v>
      </c>
      <c r="BYV12" s="3">
        <v>0</v>
      </c>
      <c r="BYW12" s="3">
        <v>0</v>
      </c>
      <c r="BYX12" s="3">
        <v>30.73</v>
      </c>
      <c r="BYY12" s="3">
        <v>0</v>
      </c>
      <c r="BYZ12" s="3">
        <v>38.770000000000003</v>
      </c>
      <c r="BZA12" s="3">
        <v>52.8</v>
      </c>
      <c r="BZB12" s="3">
        <v>0</v>
      </c>
      <c r="BZC12" s="3">
        <v>19.14</v>
      </c>
      <c r="BZD12" s="3">
        <v>1.61</v>
      </c>
      <c r="BZE12" s="3">
        <v>31.12</v>
      </c>
      <c r="BZF12" s="3" t="s">
        <v>5</v>
      </c>
      <c r="BZG12" s="3">
        <v>15.39</v>
      </c>
      <c r="BZH12" s="3">
        <v>0.81</v>
      </c>
      <c r="BZI12" s="3">
        <v>0.45</v>
      </c>
      <c r="BZJ12" s="3">
        <v>0</v>
      </c>
      <c r="BZK12" s="3">
        <v>90.48</v>
      </c>
      <c r="BZL12" s="3">
        <v>80.37</v>
      </c>
      <c r="BZM12" s="3">
        <v>9.82</v>
      </c>
      <c r="BZN12" s="3">
        <v>0</v>
      </c>
      <c r="BZO12" s="3">
        <v>1.22</v>
      </c>
      <c r="BZP12" s="3">
        <v>63.76</v>
      </c>
      <c r="BZQ12" s="3">
        <v>67.41</v>
      </c>
      <c r="BZR12" s="3">
        <v>0</v>
      </c>
      <c r="BZS12" s="3">
        <v>43.72</v>
      </c>
      <c r="BZT12" s="3">
        <v>0</v>
      </c>
      <c r="BZU12" s="3">
        <v>18.37</v>
      </c>
      <c r="BZV12" s="3">
        <v>0</v>
      </c>
      <c r="BZW12" s="3">
        <v>15.98</v>
      </c>
      <c r="BZX12" s="3">
        <v>23.44</v>
      </c>
      <c r="BZY12" s="3">
        <v>67.63</v>
      </c>
      <c r="BZZ12" s="3">
        <v>18.89</v>
      </c>
      <c r="CAA12" s="3">
        <v>10.34</v>
      </c>
      <c r="CAB12" s="3">
        <v>19.97</v>
      </c>
      <c r="CAC12" s="3">
        <v>3.02</v>
      </c>
      <c r="CAD12" s="3">
        <v>34.99</v>
      </c>
      <c r="CAE12" s="3">
        <v>11.25</v>
      </c>
      <c r="CAF12" s="3">
        <v>7.79</v>
      </c>
      <c r="CAG12" s="3">
        <v>64.59</v>
      </c>
      <c r="CAH12" s="3">
        <v>74.349999999999994</v>
      </c>
      <c r="CAI12" s="3">
        <v>0</v>
      </c>
      <c r="CAJ12" s="3">
        <v>98.98</v>
      </c>
      <c r="CAK12" s="3">
        <v>0</v>
      </c>
      <c r="CAL12" s="3">
        <v>0.59</v>
      </c>
      <c r="CAM12" s="3">
        <v>58.69</v>
      </c>
      <c r="CAN12" s="3">
        <v>6.02</v>
      </c>
      <c r="CAO12" s="3">
        <v>87.07</v>
      </c>
      <c r="CAP12" s="3">
        <v>0</v>
      </c>
      <c r="CAQ12" s="3">
        <v>92.67</v>
      </c>
      <c r="CAR12" s="3">
        <v>1.8</v>
      </c>
      <c r="CAS12" s="3">
        <v>15.35</v>
      </c>
      <c r="CAT12" s="3">
        <v>24.19</v>
      </c>
      <c r="CAU12" s="3">
        <v>26.14</v>
      </c>
      <c r="CAV12" s="3">
        <v>28.07</v>
      </c>
      <c r="CAW12" s="3">
        <v>25.5</v>
      </c>
      <c r="CAX12" s="3">
        <v>98.71</v>
      </c>
      <c r="CAY12" s="3">
        <v>15.11</v>
      </c>
      <c r="CAZ12" s="3">
        <v>0</v>
      </c>
      <c r="CBA12" s="3">
        <v>25.25</v>
      </c>
      <c r="CBB12" s="3">
        <v>10.79</v>
      </c>
      <c r="CBC12" s="3">
        <v>59.54</v>
      </c>
      <c r="CBD12" s="3">
        <v>37.909999999999997</v>
      </c>
      <c r="CBE12" s="3">
        <v>14.75</v>
      </c>
      <c r="CBF12" s="3">
        <v>41.98</v>
      </c>
      <c r="CBG12" s="3">
        <v>65.5</v>
      </c>
      <c r="CBH12" s="3">
        <v>9.31</v>
      </c>
      <c r="CBI12" s="3">
        <v>66.53</v>
      </c>
      <c r="CBJ12" s="3">
        <v>71.31</v>
      </c>
      <c r="CBK12" s="3">
        <v>51.05</v>
      </c>
      <c r="CBL12" s="3">
        <v>11.74</v>
      </c>
      <c r="CBM12" s="3">
        <v>3.25</v>
      </c>
      <c r="CBN12" s="3">
        <v>39.06</v>
      </c>
      <c r="CBO12" s="3">
        <v>49.53</v>
      </c>
      <c r="CBP12" s="3">
        <v>0.53</v>
      </c>
      <c r="CBQ12" s="3">
        <v>27.12</v>
      </c>
      <c r="CBR12" s="3">
        <v>44.58</v>
      </c>
      <c r="CBS12" s="3">
        <v>23.84</v>
      </c>
      <c r="CBT12" s="3">
        <v>4.95</v>
      </c>
      <c r="CBU12" s="3">
        <v>0</v>
      </c>
      <c r="CBV12" s="3">
        <v>29.3</v>
      </c>
      <c r="CBW12" s="3">
        <v>0</v>
      </c>
      <c r="CBX12" s="3">
        <v>0</v>
      </c>
      <c r="CBY12" s="3">
        <v>0</v>
      </c>
      <c r="CBZ12" s="3">
        <v>64.44</v>
      </c>
      <c r="CCA12" s="3">
        <v>5.71</v>
      </c>
      <c r="CCB12" s="3">
        <v>57.08</v>
      </c>
      <c r="CCC12" s="3">
        <v>15</v>
      </c>
      <c r="CCD12" s="3">
        <v>68.72</v>
      </c>
      <c r="CCE12" s="3" t="s">
        <v>5</v>
      </c>
      <c r="CCF12" s="3">
        <v>82.64</v>
      </c>
      <c r="CCG12" s="3">
        <v>35.6</v>
      </c>
      <c r="CCH12" s="3">
        <v>47.89</v>
      </c>
      <c r="CCI12" s="3">
        <v>49.13</v>
      </c>
      <c r="CCJ12" s="3">
        <v>81.98</v>
      </c>
      <c r="CCK12" s="3">
        <v>3.36</v>
      </c>
      <c r="CCL12" s="3">
        <v>29.28</v>
      </c>
      <c r="CCM12" s="3">
        <v>22.69</v>
      </c>
      <c r="CCN12" s="3">
        <v>32.76</v>
      </c>
      <c r="CCO12" s="3">
        <v>19.39</v>
      </c>
      <c r="CCP12" s="3">
        <v>46.31</v>
      </c>
      <c r="CCQ12" s="3">
        <v>61.63</v>
      </c>
      <c r="CCR12" s="3">
        <v>69.02</v>
      </c>
      <c r="CCS12" s="3">
        <v>40.82</v>
      </c>
      <c r="CCT12" s="3">
        <v>74.989999999999995</v>
      </c>
      <c r="CCU12" s="3">
        <v>42.22</v>
      </c>
      <c r="CCV12" s="3">
        <v>91.63</v>
      </c>
      <c r="CCW12" s="3">
        <v>56.57</v>
      </c>
      <c r="CCX12" s="3">
        <v>25.65</v>
      </c>
      <c r="CCY12" s="3">
        <v>95.99</v>
      </c>
      <c r="CCZ12" s="3">
        <v>32.39</v>
      </c>
      <c r="CDA12" s="3">
        <v>15.43</v>
      </c>
      <c r="CDB12" s="3">
        <v>67.22</v>
      </c>
      <c r="CDC12" s="3">
        <v>85.34</v>
      </c>
      <c r="CDD12" s="3">
        <v>61.94</v>
      </c>
      <c r="CDE12" s="3">
        <v>75.239999999999995</v>
      </c>
      <c r="CDF12" s="3">
        <v>16.29</v>
      </c>
      <c r="CDG12" s="3">
        <v>25.09</v>
      </c>
      <c r="CDH12" s="3">
        <v>67.02</v>
      </c>
      <c r="CDI12" s="3">
        <v>33.76</v>
      </c>
      <c r="CDJ12" s="3">
        <v>56.69</v>
      </c>
      <c r="CDK12" s="3">
        <v>44.87</v>
      </c>
      <c r="CDL12" s="3">
        <v>23.57</v>
      </c>
      <c r="CDM12" s="3">
        <v>41.59</v>
      </c>
      <c r="CDN12" s="3">
        <v>25.86</v>
      </c>
      <c r="CDO12" s="3">
        <v>62.39</v>
      </c>
      <c r="CDP12" s="3">
        <v>60.05</v>
      </c>
      <c r="CDQ12" s="3">
        <v>11.05</v>
      </c>
      <c r="CDR12" s="3">
        <v>81.599999999999994</v>
      </c>
      <c r="CDS12" s="3">
        <v>93.11</v>
      </c>
      <c r="CDT12" s="3">
        <v>9.99</v>
      </c>
      <c r="CDU12" s="3">
        <v>57.96</v>
      </c>
      <c r="CDV12" s="3">
        <v>29.65</v>
      </c>
      <c r="CDW12" s="3">
        <v>86.37</v>
      </c>
      <c r="CDX12" s="3">
        <v>0</v>
      </c>
      <c r="CDY12" s="3">
        <v>21.27</v>
      </c>
      <c r="CDZ12" s="3">
        <v>0</v>
      </c>
      <c r="CEA12" s="3">
        <v>82.48</v>
      </c>
      <c r="CEB12" s="3">
        <v>80.010000000000005</v>
      </c>
      <c r="CEC12" s="3">
        <v>18.600000000000001</v>
      </c>
      <c r="CED12" s="3">
        <v>59.58</v>
      </c>
      <c r="CEE12" s="3">
        <v>5.71</v>
      </c>
      <c r="CEF12" s="3">
        <v>37.11</v>
      </c>
      <c r="CEG12" s="3">
        <v>42.63</v>
      </c>
      <c r="CEH12" s="3">
        <v>46.3</v>
      </c>
      <c r="CEI12" s="3">
        <v>18.649999999999999</v>
      </c>
      <c r="CEJ12" s="3">
        <v>47.68</v>
      </c>
      <c r="CEK12" s="3">
        <v>24.47</v>
      </c>
      <c r="CEL12" s="3">
        <v>94.55</v>
      </c>
      <c r="CEM12" s="3">
        <v>61.07</v>
      </c>
      <c r="CEN12" s="3">
        <v>0</v>
      </c>
      <c r="CEO12" s="3">
        <v>87.38</v>
      </c>
      <c r="CEP12" s="3">
        <v>74.58</v>
      </c>
      <c r="CEQ12" s="3">
        <v>59.8</v>
      </c>
      <c r="CER12" s="3">
        <v>0</v>
      </c>
      <c r="CES12" s="3">
        <v>50.55</v>
      </c>
      <c r="CET12" s="3">
        <v>50.17</v>
      </c>
      <c r="CEU12" s="3">
        <v>74.97</v>
      </c>
      <c r="CEV12" s="3">
        <v>12.49</v>
      </c>
      <c r="CEW12" s="3">
        <v>0</v>
      </c>
      <c r="CEX12" s="3">
        <v>76.930000000000007</v>
      </c>
      <c r="CEY12" s="3">
        <v>0</v>
      </c>
      <c r="CEZ12" s="3">
        <v>59.99</v>
      </c>
      <c r="CFA12" s="3">
        <v>41.9</v>
      </c>
      <c r="CFB12" s="3">
        <v>23.51</v>
      </c>
      <c r="CFC12" s="3">
        <v>5.24</v>
      </c>
      <c r="CFD12" s="3">
        <v>69.47</v>
      </c>
      <c r="CFE12" s="3">
        <v>20.85</v>
      </c>
      <c r="CFF12" s="3" t="s">
        <v>5</v>
      </c>
      <c r="CFG12" s="3">
        <v>87.04</v>
      </c>
      <c r="CFH12" s="3">
        <v>82.82</v>
      </c>
      <c r="CFI12" s="3">
        <v>37.840000000000003</v>
      </c>
      <c r="CFJ12" s="3">
        <v>33.53</v>
      </c>
      <c r="CFK12" s="3">
        <v>51.23</v>
      </c>
      <c r="CFL12" s="3">
        <v>48.54</v>
      </c>
      <c r="CFM12" s="3">
        <v>47.78</v>
      </c>
      <c r="CFN12" s="3">
        <v>14.87</v>
      </c>
      <c r="CFO12" s="3">
        <v>15.21</v>
      </c>
      <c r="CFP12" s="3">
        <v>0</v>
      </c>
      <c r="CFQ12" s="3">
        <v>30.27</v>
      </c>
      <c r="CFR12" s="3">
        <v>90.21</v>
      </c>
      <c r="CFS12" s="3">
        <v>39.119999999999997</v>
      </c>
      <c r="CFT12" s="3">
        <v>42.07</v>
      </c>
      <c r="CFU12" s="3">
        <v>53.07</v>
      </c>
      <c r="CFV12" s="3">
        <v>15.43</v>
      </c>
      <c r="CFW12" s="3">
        <v>91.44</v>
      </c>
      <c r="CFX12" s="3">
        <v>51.44</v>
      </c>
      <c r="CFY12" s="3">
        <v>86.32</v>
      </c>
      <c r="CFZ12" s="3">
        <v>23.23</v>
      </c>
      <c r="CGA12" s="3">
        <v>40.14</v>
      </c>
      <c r="CGB12" s="3">
        <v>55.15</v>
      </c>
      <c r="CGC12" s="3">
        <v>69.17</v>
      </c>
      <c r="CGD12" s="3">
        <v>0</v>
      </c>
      <c r="CGE12" s="3">
        <v>55.93</v>
      </c>
      <c r="CGF12" s="3">
        <v>54.54</v>
      </c>
      <c r="CGG12" s="3">
        <v>19.649999999999999</v>
      </c>
      <c r="CGH12" s="3">
        <v>64.569999999999993</v>
      </c>
      <c r="CGI12" s="3">
        <v>29.06</v>
      </c>
      <c r="CGJ12" s="3">
        <v>11.22</v>
      </c>
      <c r="CGK12" s="3">
        <v>33.85</v>
      </c>
      <c r="CGL12" s="3">
        <v>42.08</v>
      </c>
      <c r="CGM12" s="3">
        <v>90.34</v>
      </c>
      <c r="CGN12" s="3">
        <v>64.13</v>
      </c>
      <c r="CGO12" s="3">
        <v>6.94</v>
      </c>
      <c r="CGP12" s="3">
        <v>37.86</v>
      </c>
      <c r="CGQ12" s="3">
        <v>20.93</v>
      </c>
      <c r="CGR12" s="3">
        <v>52.32</v>
      </c>
      <c r="CGS12" s="3">
        <v>0</v>
      </c>
      <c r="CGT12" s="3">
        <v>1.98</v>
      </c>
      <c r="CGU12" s="3">
        <v>43.13</v>
      </c>
      <c r="CGV12" s="3">
        <v>45.61</v>
      </c>
      <c r="CGW12" s="3">
        <v>60.01</v>
      </c>
      <c r="CGX12" s="3">
        <v>6.37</v>
      </c>
      <c r="CGY12" s="3">
        <v>44.87</v>
      </c>
      <c r="CGZ12" s="3">
        <v>20.74</v>
      </c>
      <c r="CHA12" s="3">
        <v>7.16</v>
      </c>
      <c r="CHB12" s="3">
        <v>78.88</v>
      </c>
      <c r="CHC12" s="3">
        <v>16.29</v>
      </c>
      <c r="CHD12" s="3">
        <v>35.83</v>
      </c>
      <c r="CHE12" s="3">
        <v>20.87</v>
      </c>
      <c r="CHF12" s="3">
        <v>8.1</v>
      </c>
      <c r="CHG12" s="3">
        <v>50.05</v>
      </c>
      <c r="CHH12" s="3">
        <v>93.54</v>
      </c>
      <c r="CHI12" s="3">
        <v>58.24</v>
      </c>
      <c r="CHJ12" s="3">
        <v>7.29</v>
      </c>
      <c r="CHK12" s="3">
        <v>39.49</v>
      </c>
      <c r="CHL12" s="3">
        <v>14</v>
      </c>
      <c r="CHM12" s="3">
        <v>20.6</v>
      </c>
      <c r="CHN12" s="3">
        <v>6.76</v>
      </c>
      <c r="CHO12" s="3">
        <v>32.049999999999997</v>
      </c>
      <c r="CHP12" s="3">
        <v>51.98</v>
      </c>
      <c r="CHQ12" s="3">
        <v>35.57</v>
      </c>
      <c r="CHR12" s="3">
        <v>60.93</v>
      </c>
      <c r="CHS12" s="3">
        <v>71.959999999999994</v>
      </c>
      <c r="CHT12" s="3">
        <v>65.209999999999994</v>
      </c>
      <c r="CHU12" s="3">
        <v>0.1</v>
      </c>
      <c r="CHV12" s="3">
        <v>30.74</v>
      </c>
      <c r="CHW12" s="3">
        <v>91.99</v>
      </c>
      <c r="CHX12" s="3">
        <v>0</v>
      </c>
      <c r="CHY12" s="3">
        <v>53.09</v>
      </c>
      <c r="CHZ12" s="3">
        <v>15.31</v>
      </c>
      <c r="CIA12" s="3">
        <v>45.45</v>
      </c>
      <c r="CIB12" s="3">
        <v>0</v>
      </c>
      <c r="CIC12" s="3">
        <v>95.41</v>
      </c>
      <c r="CID12" s="3">
        <v>64.569999999999993</v>
      </c>
      <c r="CIE12" s="3">
        <v>20.059999999999999</v>
      </c>
      <c r="CIF12" s="3">
        <v>20.68</v>
      </c>
      <c r="CIG12" s="3">
        <v>22.24</v>
      </c>
      <c r="CIH12" s="3">
        <v>63.37</v>
      </c>
      <c r="CII12" s="3">
        <v>35.6</v>
      </c>
      <c r="CIJ12" s="3">
        <v>11.94</v>
      </c>
      <c r="CIK12" s="3">
        <v>13.16</v>
      </c>
      <c r="CIL12" s="3">
        <v>58.41</v>
      </c>
      <c r="CIM12" s="3">
        <v>49.4</v>
      </c>
      <c r="CIN12" s="3">
        <v>73.44</v>
      </c>
      <c r="CIO12" s="3">
        <v>23.31</v>
      </c>
      <c r="CIP12" s="3">
        <v>57.41</v>
      </c>
      <c r="CIQ12" s="3">
        <v>2.71</v>
      </c>
      <c r="CIR12" s="3">
        <v>0</v>
      </c>
      <c r="CIS12" s="3">
        <v>40.03</v>
      </c>
      <c r="CIT12" s="3">
        <v>30.68</v>
      </c>
      <c r="CIU12" s="3">
        <v>0</v>
      </c>
      <c r="CIV12" s="3">
        <v>68.349999999999994</v>
      </c>
      <c r="CIW12" s="3">
        <v>82.48</v>
      </c>
      <c r="CIX12" s="3">
        <v>32.56</v>
      </c>
      <c r="CIY12" s="3">
        <v>21.37</v>
      </c>
      <c r="CIZ12" s="3">
        <v>14.69</v>
      </c>
      <c r="CJA12" s="3">
        <v>10.15</v>
      </c>
      <c r="CJB12" s="3">
        <v>19.850000000000001</v>
      </c>
      <c r="CJC12" s="3">
        <v>0</v>
      </c>
      <c r="CJD12" s="3">
        <v>2.38</v>
      </c>
      <c r="CJE12" s="3">
        <v>8.3000000000000007</v>
      </c>
      <c r="CJF12" s="3">
        <v>4.4400000000000004</v>
      </c>
      <c r="CJG12" s="3">
        <v>45.25</v>
      </c>
      <c r="CJH12" s="3">
        <v>37.24</v>
      </c>
      <c r="CJI12" s="3" t="s">
        <v>5</v>
      </c>
      <c r="CJJ12" s="3">
        <v>0</v>
      </c>
      <c r="CJK12" s="3">
        <v>65.739999999999995</v>
      </c>
      <c r="CJL12" s="3">
        <v>93.19</v>
      </c>
      <c r="CJM12" s="3">
        <v>99.84</v>
      </c>
      <c r="CJN12" s="3">
        <v>49.29</v>
      </c>
      <c r="CJO12" s="3">
        <v>90.9</v>
      </c>
      <c r="CJP12" s="3">
        <v>1.64</v>
      </c>
      <c r="CJQ12" s="3">
        <v>0</v>
      </c>
      <c r="CJR12" s="3">
        <v>0</v>
      </c>
      <c r="CJS12" s="3">
        <v>65.42</v>
      </c>
      <c r="CJT12" s="3">
        <v>76.900000000000006</v>
      </c>
      <c r="CJU12" s="3">
        <v>0</v>
      </c>
      <c r="CJV12" s="3">
        <v>56.89</v>
      </c>
      <c r="CJW12" s="3">
        <v>68.13</v>
      </c>
      <c r="CJX12" s="3">
        <v>28.75</v>
      </c>
      <c r="CJY12" s="3">
        <v>0</v>
      </c>
      <c r="CJZ12" s="3">
        <v>0</v>
      </c>
      <c r="CKA12" s="3">
        <v>73.290000000000006</v>
      </c>
      <c r="CKB12" s="3">
        <v>84.99</v>
      </c>
      <c r="CKC12" s="3" t="s">
        <v>5</v>
      </c>
      <c r="CKD12" s="3">
        <v>18.149999999999999</v>
      </c>
      <c r="CKE12" s="3">
        <v>46.72</v>
      </c>
      <c r="CKF12" s="3">
        <v>23.69</v>
      </c>
      <c r="CKG12" s="3">
        <v>53.48</v>
      </c>
      <c r="CKH12" s="3">
        <v>0</v>
      </c>
      <c r="CKI12" s="3">
        <v>70.33</v>
      </c>
      <c r="CKJ12" s="3">
        <v>11.07</v>
      </c>
      <c r="CKK12" s="3">
        <v>98.12</v>
      </c>
      <c r="CKL12" s="3">
        <v>88.85</v>
      </c>
      <c r="CKM12" s="3">
        <v>93.41</v>
      </c>
      <c r="CKN12" s="3" t="s">
        <v>5</v>
      </c>
      <c r="CKO12" s="3">
        <v>12.54</v>
      </c>
      <c r="CKP12" s="3">
        <v>66.08</v>
      </c>
      <c r="CKQ12" s="3">
        <v>38.6</v>
      </c>
      <c r="CKR12" s="3">
        <v>0</v>
      </c>
      <c r="CKS12" s="3">
        <v>65.19</v>
      </c>
      <c r="CKT12" s="3">
        <v>67.180000000000007</v>
      </c>
      <c r="CKU12" s="3">
        <v>93.5</v>
      </c>
      <c r="CKV12" s="3">
        <v>62.9</v>
      </c>
      <c r="CKW12" s="3">
        <v>50.71</v>
      </c>
      <c r="CKX12" s="3">
        <v>0</v>
      </c>
      <c r="CKY12" s="3">
        <v>0</v>
      </c>
      <c r="CKZ12" s="3">
        <v>60.6</v>
      </c>
      <c r="CLA12" s="3">
        <v>18.600000000000001</v>
      </c>
      <c r="CLB12" s="3">
        <v>91.06</v>
      </c>
      <c r="CLC12" s="3">
        <v>48.28</v>
      </c>
      <c r="CLD12" s="3">
        <v>80.87</v>
      </c>
      <c r="CLE12" s="3">
        <v>96.38</v>
      </c>
      <c r="CLF12" s="3">
        <v>46.72</v>
      </c>
      <c r="CLG12" s="3">
        <v>27.16</v>
      </c>
      <c r="CLH12" s="3">
        <v>43.4</v>
      </c>
      <c r="CLI12" s="3">
        <v>48.53</v>
      </c>
      <c r="CLJ12" s="3">
        <v>20.61</v>
      </c>
      <c r="CLK12" s="3">
        <v>61.39</v>
      </c>
      <c r="CLL12" s="3">
        <v>77.47</v>
      </c>
      <c r="CLM12" s="3">
        <v>71.92</v>
      </c>
      <c r="CLN12" s="3">
        <v>100</v>
      </c>
      <c r="CLO12" s="3">
        <v>57.52</v>
      </c>
      <c r="CLP12" s="3">
        <v>20.98</v>
      </c>
      <c r="CLQ12" s="3">
        <v>26.87</v>
      </c>
      <c r="CLR12" s="3">
        <v>15.88</v>
      </c>
      <c r="CLS12" s="3">
        <v>21.97</v>
      </c>
      <c r="CLT12" s="3">
        <v>38.799999999999997</v>
      </c>
      <c r="CLU12" s="3">
        <v>61.99</v>
      </c>
      <c r="CLV12" s="3">
        <v>87</v>
      </c>
      <c r="CLW12" s="3">
        <v>80.09</v>
      </c>
      <c r="CLX12" s="3">
        <v>25.29</v>
      </c>
      <c r="CLY12" s="3">
        <v>79.87</v>
      </c>
      <c r="CLZ12" s="3">
        <v>82.14</v>
      </c>
      <c r="CMA12" s="3">
        <v>47.62</v>
      </c>
      <c r="CMB12" s="3">
        <v>69.88</v>
      </c>
      <c r="CMC12" s="3" t="s">
        <v>5</v>
      </c>
      <c r="CMD12" s="3">
        <v>33.74</v>
      </c>
      <c r="CME12" s="3">
        <v>51.94</v>
      </c>
      <c r="CMF12" s="3">
        <v>0.13</v>
      </c>
      <c r="CMG12" s="3">
        <v>50.39</v>
      </c>
      <c r="CMH12" s="3">
        <v>85.8</v>
      </c>
      <c r="CMI12" s="3">
        <v>41.77</v>
      </c>
      <c r="CMJ12" s="3">
        <v>38.979999999999997</v>
      </c>
      <c r="CMK12" s="3">
        <v>67.7</v>
      </c>
      <c r="CML12" s="3">
        <v>45.05</v>
      </c>
      <c r="CMM12" s="3">
        <v>41.82</v>
      </c>
      <c r="CMN12" s="3">
        <v>3.13</v>
      </c>
      <c r="CMO12" s="3">
        <v>54.52</v>
      </c>
      <c r="CMP12" s="3">
        <v>0</v>
      </c>
      <c r="CMQ12" s="3">
        <v>25.37</v>
      </c>
      <c r="CMR12" s="3">
        <v>63.1</v>
      </c>
      <c r="CMS12" s="3">
        <v>0</v>
      </c>
      <c r="CMT12" s="3">
        <v>10.37</v>
      </c>
      <c r="CMU12" s="3">
        <v>0</v>
      </c>
      <c r="CMV12" s="3">
        <v>35</v>
      </c>
      <c r="CMW12" s="3">
        <v>87.32</v>
      </c>
      <c r="CMX12" s="3">
        <v>0</v>
      </c>
      <c r="CMY12" s="3">
        <v>29.43</v>
      </c>
      <c r="CMZ12" s="3">
        <v>54.94</v>
      </c>
      <c r="CNA12" s="3">
        <v>61.32</v>
      </c>
      <c r="CNB12" s="3">
        <v>82.17</v>
      </c>
      <c r="CNC12" s="3">
        <v>12.28</v>
      </c>
      <c r="CND12" s="3">
        <v>74.7</v>
      </c>
      <c r="CNE12" s="3">
        <v>25.96</v>
      </c>
      <c r="CNF12" s="3">
        <v>56.07</v>
      </c>
      <c r="CNG12" s="3">
        <v>43.79</v>
      </c>
      <c r="CNH12" s="3" t="s">
        <v>5</v>
      </c>
      <c r="CNI12" s="3">
        <v>63.63</v>
      </c>
      <c r="CNJ12" s="3">
        <v>62.85</v>
      </c>
      <c r="CNK12" s="3">
        <v>50.84</v>
      </c>
      <c r="CNL12" s="3">
        <v>15.79</v>
      </c>
      <c r="CNM12" s="3">
        <v>40.700000000000003</v>
      </c>
      <c r="CNN12" s="3">
        <v>65.41</v>
      </c>
      <c r="CNO12" s="3">
        <v>97.75</v>
      </c>
      <c r="CNP12" s="3">
        <v>61.69</v>
      </c>
      <c r="CNQ12" s="3">
        <v>33.409999999999997</v>
      </c>
      <c r="CNR12" s="3">
        <v>54.4</v>
      </c>
      <c r="CNS12" s="3">
        <v>95.13</v>
      </c>
      <c r="CNT12" s="3">
        <v>71.66</v>
      </c>
      <c r="CNU12" s="3">
        <v>23.64</v>
      </c>
      <c r="CNV12" s="3">
        <v>33.979999999999997</v>
      </c>
      <c r="CNW12" s="3">
        <v>46.9</v>
      </c>
      <c r="CNX12" s="3">
        <v>3.95</v>
      </c>
      <c r="CNY12" s="3">
        <v>37.880000000000003</v>
      </c>
      <c r="CNZ12" s="3">
        <v>96.42</v>
      </c>
      <c r="COA12" s="3">
        <v>100</v>
      </c>
      <c r="COB12" s="3">
        <v>95.83</v>
      </c>
      <c r="COC12" s="3">
        <v>7.74</v>
      </c>
      <c r="COD12" s="3">
        <v>82.64</v>
      </c>
      <c r="COE12" s="3">
        <v>99.88</v>
      </c>
      <c r="COF12" s="3">
        <v>67.89</v>
      </c>
      <c r="COG12" s="3">
        <v>44.51</v>
      </c>
      <c r="COH12" s="3">
        <v>70.42</v>
      </c>
      <c r="COI12" s="3">
        <v>72.34</v>
      </c>
      <c r="COJ12" s="3">
        <v>58.14</v>
      </c>
      <c r="COK12" s="3">
        <v>3.85</v>
      </c>
      <c r="COL12" s="3">
        <v>53.27</v>
      </c>
      <c r="COM12" s="3">
        <v>14.53</v>
      </c>
      <c r="CON12" s="3">
        <v>23.38</v>
      </c>
      <c r="COO12" s="3">
        <v>10.45</v>
      </c>
      <c r="COP12" s="3">
        <v>0</v>
      </c>
      <c r="COQ12" s="3">
        <v>0</v>
      </c>
      <c r="COR12" s="3">
        <v>48.74</v>
      </c>
      <c r="COS12" s="3">
        <v>42.11</v>
      </c>
      <c r="COT12" s="3">
        <v>46.7</v>
      </c>
      <c r="COU12" s="3">
        <v>26.63</v>
      </c>
      <c r="COV12" s="3">
        <v>73.27</v>
      </c>
      <c r="COW12" s="3">
        <v>45.03</v>
      </c>
      <c r="COX12" s="3">
        <v>20.76</v>
      </c>
      <c r="COY12" s="3">
        <v>99.07</v>
      </c>
      <c r="COZ12" s="3">
        <v>48.99</v>
      </c>
      <c r="CPA12" s="3">
        <v>0</v>
      </c>
      <c r="CPB12" s="3">
        <v>68.709999999999994</v>
      </c>
      <c r="CPC12" s="3">
        <v>99.04</v>
      </c>
      <c r="CPD12" s="3">
        <v>81.12</v>
      </c>
      <c r="CPE12" s="3">
        <v>75.64</v>
      </c>
      <c r="CPF12" s="3">
        <v>36.96</v>
      </c>
      <c r="CPG12" s="3">
        <v>99.92</v>
      </c>
      <c r="CPH12" s="3">
        <v>67.849999999999994</v>
      </c>
      <c r="CPI12" s="3">
        <v>57.12</v>
      </c>
      <c r="CPJ12" s="3">
        <v>60.85</v>
      </c>
      <c r="CPK12" s="3">
        <v>66.150000000000006</v>
      </c>
      <c r="CPL12" s="3">
        <v>100</v>
      </c>
      <c r="CPM12" s="3">
        <v>48.22</v>
      </c>
      <c r="CPN12" s="3">
        <v>70.45</v>
      </c>
      <c r="CPO12" s="3">
        <v>100</v>
      </c>
      <c r="CPP12" s="3">
        <v>74.44</v>
      </c>
      <c r="CPQ12" s="3">
        <v>55.32</v>
      </c>
      <c r="CPR12" s="3">
        <v>40.96</v>
      </c>
      <c r="CPS12" s="3">
        <v>54.27</v>
      </c>
      <c r="CPT12" s="3">
        <v>80.78</v>
      </c>
      <c r="CPU12" s="3">
        <v>83.55</v>
      </c>
      <c r="CPV12" s="3">
        <v>86.52</v>
      </c>
      <c r="CPW12" s="3">
        <v>42.56</v>
      </c>
      <c r="CPX12" s="3">
        <v>34.270000000000003</v>
      </c>
      <c r="CPY12" s="3">
        <v>63.87</v>
      </c>
      <c r="CPZ12" s="3">
        <v>50.52</v>
      </c>
      <c r="CQA12" s="3">
        <v>66.8</v>
      </c>
      <c r="CQB12" s="3">
        <v>50.77</v>
      </c>
      <c r="CQC12" s="3">
        <v>68.349999999999994</v>
      </c>
      <c r="CQD12" s="3">
        <v>94.92</v>
      </c>
      <c r="CQE12" s="3">
        <v>44.01</v>
      </c>
      <c r="CQF12" s="3">
        <v>55.45</v>
      </c>
      <c r="CQG12" s="3">
        <v>44.19</v>
      </c>
      <c r="CQH12" s="3">
        <v>19.11</v>
      </c>
      <c r="CQI12" s="3">
        <v>38.53</v>
      </c>
      <c r="CQJ12" s="3">
        <v>50.1</v>
      </c>
      <c r="CQK12" s="3">
        <v>94.76</v>
      </c>
      <c r="CQL12" s="3">
        <v>56.55</v>
      </c>
      <c r="CQM12" s="3">
        <v>42.92</v>
      </c>
      <c r="CQN12" s="3">
        <v>52.68</v>
      </c>
      <c r="CQO12" s="3">
        <v>49.62</v>
      </c>
      <c r="CQP12" s="3">
        <v>13.36</v>
      </c>
      <c r="CQQ12" s="3">
        <v>59.5</v>
      </c>
      <c r="CQR12" s="3">
        <v>54.89</v>
      </c>
      <c r="CQS12" s="3">
        <v>58.29</v>
      </c>
      <c r="CQT12" s="3">
        <v>72.53</v>
      </c>
      <c r="CQU12" s="3">
        <v>37.1</v>
      </c>
      <c r="CQV12" s="3">
        <v>3.56</v>
      </c>
      <c r="CQW12" s="3">
        <v>46.15</v>
      </c>
      <c r="CQX12" s="3">
        <v>61.42</v>
      </c>
      <c r="CQY12" s="3">
        <v>95.09</v>
      </c>
      <c r="CQZ12" s="3">
        <v>56.85</v>
      </c>
      <c r="CRA12" s="3">
        <v>37.450000000000003</v>
      </c>
      <c r="CRB12" s="3">
        <v>26.25</v>
      </c>
      <c r="CRC12" s="3">
        <v>50.38</v>
      </c>
      <c r="CRD12" s="3">
        <v>69.39</v>
      </c>
      <c r="CRE12" s="3">
        <v>65.849999999999994</v>
      </c>
      <c r="CRF12" s="3">
        <v>36.14</v>
      </c>
      <c r="CRG12" s="3" t="s">
        <v>5</v>
      </c>
      <c r="CRH12" s="3">
        <v>67.319999999999993</v>
      </c>
      <c r="CRI12" s="3">
        <v>24.19</v>
      </c>
      <c r="CRJ12" s="3">
        <v>45.66</v>
      </c>
      <c r="CRK12" s="3">
        <v>74.989999999999995</v>
      </c>
      <c r="CRL12" s="3">
        <v>75.739999999999995</v>
      </c>
      <c r="CRM12" s="3">
        <v>48.65</v>
      </c>
      <c r="CRN12" s="3">
        <v>72.81</v>
      </c>
      <c r="CRO12" s="3">
        <v>0</v>
      </c>
      <c r="CRP12" s="3">
        <v>58.46</v>
      </c>
      <c r="CRQ12" s="3">
        <v>0</v>
      </c>
      <c r="CRR12" s="3">
        <v>78.56</v>
      </c>
      <c r="CRS12" s="3">
        <v>38.1</v>
      </c>
      <c r="CRT12" s="3">
        <v>62.69</v>
      </c>
      <c r="CRU12" s="3">
        <v>48.47</v>
      </c>
      <c r="CRV12" s="3">
        <v>1.18</v>
      </c>
      <c r="CRW12" s="3">
        <v>84.46</v>
      </c>
      <c r="CRX12" s="3">
        <v>18.690000000000001</v>
      </c>
      <c r="CRY12" s="3">
        <v>42.86</v>
      </c>
      <c r="CRZ12" s="3">
        <v>42.9</v>
      </c>
      <c r="CSA12" s="3">
        <v>68.540000000000006</v>
      </c>
      <c r="CSB12" s="3">
        <v>30.26</v>
      </c>
      <c r="CSC12" s="3">
        <v>12.28</v>
      </c>
      <c r="CSD12" s="3">
        <v>49.07</v>
      </c>
      <c r="CSE12" s="3">
        <v>42.5</v>
      </c>
      <c r="CSF12" s="3">
        <v>27.93</v>
      </c>
      <c r="CSG12" s="3">
        <v>24.04</v>
      </c>
      <c r="CSH12" s="3">
        <v>77.33</v>
      </c>
      <c r="CSI12" s="3">
        <v>1.98</v>
      </c>
      <c r="CSJ12" s="3">
        <v>60.56</v>
      </c>
      <c r="CSK12" s="3">
        <v>45.64</v>
      </c>
      <c r="CSL12" s="3">
        <v>68.75</v>
      </c>
      <c r="CSM12" s="3">
        <v>95.9</v>
      </c>
      <c r="CSN12" s="3">
        <v>64.09</v>
      </c>
      <c r="CSO12" s="3">
        <v>63.94</v>
      </c>
      <c r="CSP12" s="3" t="s">
        <v>5</v>
      </c>
      <c r="CSQ12" s="3">
        <v>28.93</v>
      </c>
      <c r="CSR12" s="3">
        <v>50.18</v>
      </c>
      <c r="CSS12" s="3">
        <v>59.56</v>
      </c>
      <c r="CST12" s="3">
        <v>51.99</v>
      </c>
      <c r="CSU12" s="3">
        <v>48.47</v>
      </c>
      <c r="CSV12" s="3">
        <v>65.61</v>
      </c>
      <c r="CSW12" s="3">
        <v>40.630000000000003</v>
      </c>
      <c r="CSX12" s="3">
        <v>0</v>
      </c>
      <c r="CSY12" s="3" t="s">
        <v>5</v>
      </c>
      <c r="CSZ12" s="3">
        <v>26.31</v>
      </c>
      <c r="CTA12" s="3">
        <v>65.94</v>
      </c>
      <c r="CTB12" s="3">
        <v>40.69</v>
      </c>
      <c r="CTC12" s="3">
        <v>75.709999999999994</v>
      </c>
      <c r="CTD12" s="3">
        <v>74.989999999999995</v>
      </c>
      <c r="CTE12" s="3">
        <v>50.53</v>
      </c>
      <c r="CTF12" s="3">
        <v>0</v>
      </c>
      <c r="CTG12" s="3">
        <v>63.8</v>
      </c>
      <c r="CTH12" s="3">
        <v>44.38</v>
      </c>
      <c r="CTI12" s="3">
        <v>84.32</v>
      </c>
      <c r="CTJ12" s="3">
        <v>33.57</v>
      </c>
      <c r="CTK12" s="3">
        <v>26.89</v>
      </c>
      <c r="CTL12" s="3">
        <v>58.12</v>
      </c>
      <c r="CTM12" s="3">
        <v>47.19</v>
      </c>
      <c r="CTN12" s="3">
        <v>79.239999999999995</v>
      </c>
      <c r="CTO12" s="3">
        <v>69.2</v>
      </c>
      <c r="CTP12" s="3">
        <v>34.64</v>
      </c>
      <c r="CTQ12" s="3">
        <v>27.07</v>
      </c>
      <c r="CTR12" s="3">
        <v>45.85</v>
      </c>
      <c r="CTS12" s="3">
        <v>27.56</v>
      </c>
      <c r="CTT12" s="3">
        <v>69.650000000000006</v>
      </c>
      <c r="CTU12" s="3">
        <v>58.04</v>
      </c>
      <c r="CTV12" s="3">
        <v>32.909999999999997</v>
      </c>
      <c r="CTW12" s="3">
        <v>76.05</v>
      </c>
      <c r="CTX12" s="3">
        <v>79.61</v>
      </c>
      <c r="CTY12" s="3">
        <v>92.09</v>
      </c>
      <c r="CTZ12" s="3">
        <v>13.49</v>
      </c>
      <c r="CUA12" s="3">
        <v>37.33</v>
      </c>
      <c r="CUB12" s="3">
        <v>0</v>
      </c>
      <c r="CUC12" s="3">
        <v>8.67</v>
      </c>
      <c r="CUD12" s="3">
        <v>26.6</v>
      </c>
      <c r="CUE12" s="3">
        <v>21.29</v>
      </c>
      <c r="CUF12" s="3">
        <v>2.8</v>
      </c>
      <c r="CUG12" s="3">
        <v>50.6</v>
      </c>
      <c r="CUH12" s="3">
        <v>46.03</v>
      </c>
      <c r="CUI12" s="3">
        <v>49.02</v>
      </c>
      <c r="CUJ12" s="3">
        <v>76.7</v>
      </c>
      <c r="CUK12" s="3">
        <v>95.14</v>
      </c>
      <c r="CUL12" s="3" t="s">
        <v>5</v>
      </c>
      <c r="CUM12" s="3">
        <v>46.79</v>
      </c>
      <c r="CUN12" s="3">
        <v>47.49</v>
      </c>
      <c r="CUO12" s="3" t="s">
        <v>5</v>
      </c>
      <c r="CUP12" s="3">
        <v>54.18</v>
      </c>
      <c r="CUQ12" s="3">
        <v>62.88</v>
      </c>
      <c r="CUR12" s="3">
        <v>75.900000000000006</v>
      </c>
      <c r="CUS12" s="3">
        <v>0</v>
      </c>
      <c r="CUT12" s="3">
        <v>11.98</v>
      </c>
      <c r="CUU12" s="3">
        <v>16.52</v>
      </c>
      <c r="CUV12" s="3">
        <v>6.95</v>
      </c>
      <c r="CUW12" s="3">
        <v>75.510000000000005</v>
      </c>
      <c r="CUX12" s="3">
        <v>7.04</v>
      </c>
      <c r="CUY12" s="3">
        <v>36.44</v>
      </c>
      <c r="CUZ12" s="3">
        <v>52.86</v>
      </c>
      <c r="CVA12" s="3">
        <v>29.45</v>
      </c>
      <c r="CVB12" s="3">
        <v>10.96</v>
      </c>
      <c r="CVC12" s="3">
        <v>4.9400000000000004</v>
      </c>
      <c r="CVD12" s="3">
        <v>0</v>
      </c>
      <c r="CVE12" s="3">
        <v>15.92</v>
      </c>
      <c r="CVF12" s="3">
        <v>0</v>
      </c>
      <c r="CVG12" s="3">
        <v>24.96</v>
      </c>
      <c r="CVH12" s="3">
        <v>2.82</v>
      </c>
      <c r="CVI12" s="3" t="s">
        <v>5</v>
      </c>
      <c r="CVJ12" s="3">
        <v>1.55</v>
      </c>
      <c r="CVK12" s="3">
        <v>0</v>
      </c>
      <c r="CVL12" s="3" t="s">
        <v>5</v>
      </c>
      <c r="CVM12" s="3">
        <v>0.74</v>
      </c>
      <c r="CVN12" s="3">
        <v>0</v>
      </c>
      <c r="CVO12" s="3">
        <v>30.66</v>
      </c>
      <c r="CVP12" s="3">
        <v>0</v>
      </c>
      <c r="CVQ12" s="3">
        <v>56.43</v>
      </c>
      <c r="CVR12" s="3">
        <v>78.010000000000005</v>
      </c>
      <c r="CVS12" s="3">
        <v>8.3699999999999992</v>
      </c>
      <c r="CVT12" s="3">
        <v>4.55</v>
      </c>
      <c r="CVU12" s="3">
        <v>0</v>
      </c>
      <c r="CVV12" s="3" t="s">
        <v>5</v>
      </c>
      <c r="CVW12" s="3">
        <v>0</v>
      </c>
      <c r="CVX12" s="3">
        <v>20.07</v>
      </c>
      <c r="CVY12" s="3" t="s">
        <v>5</v>
      </c>
      <c r="CVZ12" s="3">
        <v>26.11</v>
      </c>
      <c r="CWA12" s="3">
        <v>0</v>
      </c>
      <c r="CWB12" s="3">
        <v>45.03</v>
      </c>
      <c r="CWC12" s="3">
        <v>54.61</v>
      </c>
      <c r="CWD12" s="3">
        <v>21.53</v>
      </c>
      <c r="CWE12" s="3">
        <v>0</v>
      </c>
      <c r="CWF12" s="3">
        <v>0</v>
      </c>
      <c r="CWG12" s="3">
        <v>0</v>
      </c>
      <c r="CWH12" s="3">
        <v>0</v>
      </c>
      <c r="CWI12" s="3">
        <v>9.84</v>
      </c>
      <c r="CWJ12" s="3">
        <v>12.41</v>
      </c>
      <c r="CWK12" s="3">
        <v>17.39</v>
      </c>
      <c r="CWL12" s="3">
        <v>0</v>
      </c>
      <c r="CWM12" s="3">
        <v>0</v>
      </c>
      <c r="CWN12" s="3">
        <v>9.51</v>
      </c>
      <c r="CWO12" s="3">
        <v>59.73</v>
      </c>
      <c r="CWP12" s="3" t="s">
        <v>5</v>
      </c>
      <c r="CWQ12" s="3">
        <v>25.49</v>
      </c>
      <c r="CWR12" s="3">
        <v>51.16</v>
      </c>
      <c r="CWS12" s="3">
        <v>100</v>
      </c>
      <c r="CWT12" s="3">
        <v>81.569999999999993</v>
      </c>
      <c r="CWU12" s="3" t="s">
        <v>5</v>
      </c>
      <c r="CWV12" s="3">
        <v>41.43</v>
      </c>
      <c r="CWW12" s="3">
        <v>54.51</v>
      </c>
      <c r="CWX12" s="3">
        <v>26.01</v>
      </c>
      <c r="CWY12" s="3">
        <v>21.82</v>
      </c>
      <c r="CWZ12" s="3">
        <v>0</v>
      </c>
      <c r="CXA12" s="3">
        <v>86.43</v>
      </c>
      <c r="CXB12" s="3">
        <v>36.729999999999997</v>
      </c>
      <c r="CXC12" s="3" t="s">
        <v>5</v>
      </c>
      <c r="CXD12" s="3">
        <v>88.51</v>
      </c>
      <c r="CXE12" s="3">
        <v>65.849999999999994</v>
      </c>
      <c r="CXF12" s="3">
        <v>33.700000000000003</v>
      </c>
      <c r="CXG12" s="3">
        <v>79.17</v>
      </c>
      <c r="CXH12" s="3">
        <v>76.98</v>
      </c>
      <c r="CXI12" s="3">
        <v>71.77</v>
      </c>
      <c r="CXJ12" s="3">
        <v>53.61</v>
      </c>
      <c r="CXK12" s="3">
        <v>69.040000000000006</v>
      </c>
      <c r="CXL12" s="3">
        <v>24.4</v>
      </c>
      <c r="CXM12" s="3">
        <v>84.12</v>
      </c>
      <c r="CXN12" s="3">
        <v>86.54</v>
      </c>
      <c r="CXO12" s="3">
        <v>16.559999999999999</v>
      </c>
      <c r="CXP12" s="3">
        <v>44.83</v>
      </c>
      <c r="CXQ12" s="3">
        <v>84.98</v>
      </c>
      <c r="CXR12" s="3">
        <v>48.63</v>
      </c>
      <c r="CXS12" s="3">
        <v>42.15</v>
      </c>
      <c r="CXT12" s="3">
        <v>65.430000000000007</v>
      </c>
      <c r="CXU12" s="3">
        <v>44.88</v>
      </c>
      <c r="CXV12" s="3">
        <v>41.26</v>
      </c>
      <c r="CXW12" s="3">
        <v>77.67</v>
      </c>
      <c r="CXX12" s="3">
        <v>12.74</v>
      </c>
      <c r="CXY12" s="3">
        <v>57.34</v>
      </c>
      <c r="CXZ12" s="3">
        <v>23.81</v>
      </c>
      <c r="CYA12" s="3">
        <v>61.92</v>
      </c>
      <c r="CYB12" s="3" t="s">
        <v>5</v>
      </c>
      <c r="CYC12" s="3">
        <v>44.76</v>
      </c>
      <c r="CYD12" s="3">
        <v>61.84</v>
      </c>
      <c r="CYE12" s="3">
        <v>93.16</v>
      </c>
      <c r="CYF12" s="3">
        <v>44.68</v>
      </c>
      <c r="CYG12" s="3">
        <v>74.97</v>
      </c>
      <c r="CYH12" s="3">
        <v>41.44</v>
      </c>
      <c r="CYI12" s="3">
        <v>84.81</v>
      </c>
      <c r="CYJ12" s="3">
        <v>63.79</v>
      </c>
      <c r="CYK12" s="3">
        <v>93.98</v>
      </c>
      <c r="CYL12" s="3">
        <v>18.11</v>
      </c>
      <c r="CYM12" s="3">
        <v>37.54</v>
      </c>
      <c r="CYN12" s="3">
        <v>54.92</v>
      </c>
      <c r="CYO12" s="3">
        <v>99.56</v>
      </c>
      <c r="CYP12" s="3">
        <v>83.25</v>
      </c>
      <c r="CYQ12" s="3">
        <v>56.71</v>
      </c>
      <c r="CYR12" s="3">
        <v>19.27</v>
      </c>
      <c r="CYS12" s="3">
        <v>81.28</v>
      </c>
      <c r="CYT12" s="3">
        <v>79.95</v>
      </c>
      <c r="CYU12" s="3">
        <v>57.32</v>
      </c>
      <c r="CYV12" s="3">
        <v>38.92</v>
      </c>
      <c r="CYW12" s="3">
        <v>45.68</v>
      </c>
      <c r="CYX12" s="3">
        <v>95.01</v>
      </c>
      <c r="CYY12" s="3">
        <v>91.84</v>
      </c>
      <c r="CYZ12" s="3">
        <v>71.319999999999993</v>
      </c>
      <c r="CZA12" s="3">
        <v>18.68</v>
      </c>
      <c r="CZB12" s="3">
        <v>31.82</v>
      </c>
      <c r="CZC12" s="3">
        <v>27.06</v>
      </c>
      <c r="CZD12" s="3">
        <v>70.56</v>
      </c>
      <c r="CZE12" s="3">
        <v>71.239999999999995</v>
      </c>
      <c r="CZF12" s="3">
        <v>0</v>
      </c>
      <c r="CZG12" s="3">
        <v>15.9</v>
      </c>
      <c r="CZH12" s="3">
        <v>33.24</v>
      </c>
      <c r="CZI12" s="3">
        <v>4.74</v>
      </c>
      <c r="CZJ12" s="3">
        <v>86.39</v>
      </c>
      <c r="CZK12" s="3">
        <v>34.61</v>
      </c>
      <c r="CZL12" s="3">
        <v>50.76</v>
      </c>
      <c r="CZM12" s="3" t="s">
        <v>5</v>
      </c>
      <c r="CZN12" s="3">
        <v>57.03</v>
      </c>
      <c r="CZO12" s="3">
        <v>41.15</v>
      </c>
      <c r="CZP12" s="3">
        <v>77.430000000000007</v>
      </c>
      <c r="CZQ12" s="3">
        <v>54.24</v>
      </c>
      <c r="CZR12" s="3">
        <v>84.81</v>
      </c>
      <c r="CZS12" s="3">
        <v>69.28</v>
      </c>
      <c r="CZT12" s="3">
        <v>68.61</v>
      </c>
      <c r="CZU12" s="3">
        <v>100</v>
      </c>
      <c r="CZV12" s="3">
        <v>32.299999999999997</v>
      </c>
      <c r="CZW12" s="3">
        <v>26.07</v>
      </c>
      <c r="CZX12" s="3">
        <v>22.83</v>
      </c>
      <c r="CZY12" s="3">
        <v>43.27</v>
      </c>
      <c r="CZZ12" s="3">
        <v>46.86</v>
      </c>
      <c r="DAA12" s="3">
        <v>13.34</v>
      </c>
      <c r="DAB12" s="3">
        <v>61.24</v>
      </c>
      <c r="DAC12" s="3">
        <v>0</v>
      </c>
      <c r="DAD12" s="3">
        <v>48.06</v>
      </c>
      <c r="DAE12" s="3">
        <v>17.940000000000001</v>
      </c>
      <c r="DAF12" s="3">
        <v>4.3899999999999997</v>
      </c>
      <c r="DAG12" s="3">
        <v>36.909999999999997</v>
      </c>
      <c r="DAH12" s="3">
        <v>46.83</v>
      </c>
      <c r="DAI12" s="3">
        <v>56.98</v>
      </c>
      <c r="DAJ12" s="3">
        <v>23.5</v>
      </c>
      <c r="DAK12" s="3">
        <v>77.16</v>
      </c>
      <c r="DAL12" s="3">
        <v>96.16</v>
      </c>
      <c r="DAM12" s="3">
        <v>38.53</v>
      </c>
      <c r="DAN12" s="3" t="s">
        <v>5</v>
      </c>
      <c r="DAO12" s="3">
        <v>64.36</v>
      </c>
      <c r="DAP12" s="3">
        <v>64.64</v>
      </c>
      <c r="DAQ12" s="3">
        <v>50.28</v>
      </c>
      <c r="DAR12" s="3">
        <v>70.09</v>
      </c>
      <c r="DAS12" s="3">
        <v>72.64</v>
      </c>
      <c r="DAT12" s="3">
        <v>54.31</v>
      </c>
      <c r="DAU12" s="3">
        <v>18.11</v>
      </c>
      <c r="DAV12" s="3">
        <v>82.78</v>
      </c>
      <c r="DAW12" s="3">
        <v>0.72</v>
      </c>
      <c r="DAX12" s="3">
        <v>78.290000000000006</v>
      </c>
      <c r="DAY12" s="3">
        <v>62.85</v>
      </c>
      <c r="DAZ12" s="3">
        <v>3.37</v>
      </c>
      <c r="DBA12" s="3">
        <v>20.27</v>
      </c>
      <c r="DBB12" s="3">
        <v>67.11</v>
      </c>
      <c r="DBC12" s="3">
        <v>57.76</v>
      </c>
      <c r="DBD12" s="3">
        <v>57.68</v>
      </c>
      <c r="DBE12" s="3">
        <v>0</v>
      </c>
      <c r="DBF12" s="3">
        <v>23.91</v>
      </c>
      <c r="DBG12" s="3">
        <v>48.84</v>
      </c>
      <c r="DBH12" s="3">
        <v>2.75</v>
      </c>
      <c r="DBI12" s="3">
        <v>11.37</v>
      </c>
      <c r="DBJ12" s="3">
        <v>58.73</v>
      </c>
      <c r="DBK12" s="3">
        <v>0</v>
      </c>
      <c r="DBL12" s="3">
        <v>26.05</v>
      </c>
      <c r="DBM12" s="3">
        <v>0</v>
      </c>
      <c r="DBN12" s="3">
        <v>2.41</v>
      </c>
      <c r="DBO12" s="3">
        <v>72.86</v>
      </c>
      <c r="DBP12" s="3">
        <v>55.95</v>
      </c>
      <c r="DBQ12" s="3">
        <v>53.34</v>
      </c>
      <c r="DBR12" s="3">
        <v>60.35</v>
      </c>
      <c r="DBS12" s="3">
        <v>0</v>
      </c>
      <c r="DBT12" s="3">
        <v>93.22</v>
      </c>
      <c r="DBU12" s="3">
        <v>0</v>
      </c>
      <c r="DBV12" s="3">
        <v>3.37</v>
      </c>
      <c r="DBW12" s="3">
        <v>75.31</v>
      </c>
      <c r="DBX12" s="3">
        <v>18.420000000000002</v>
      </c>
      <c r="DBY12" s="3">
        <v>84.17</v>
      </c>
      <c r="DBZ12" s="3">
        <v>59.09</v>
      </c>
      <c r="DCA12" s="3">
        <v>37.630000000000003</v>
      </c>
      <c r="DCB12" s="3">
        <v>96.95</v>
      </c>
      <c r="DCC12" s="3">
        <v>11.89</v>
      </c>
      <c r="DCD12" s="3">
        <v>85.3</v>
      </c>
      <c r="DCE12" s="3">
        <v>72.900000000000006</v>
      </c>
      <c r="DCF12" s="3">
        <v>64.989999999999995</v>
      </c>
      <c r="DCG12" s="3">
        <v>68.02</v>
      </c>
      <c r="DCH12" s="3">
        <v>4.7699999999999996</v>
      </c>
      <c r="DCI12" s="3">
        <v>49.62</v>
      </c>
      <c r="DCJ12" s="3">
        <v>49.57</v>
      </c>
      <c r="DCK12" s="3">
        <v>82.32</v>
      </c>
      <c r="DCL12" s="3">
        <v>75.94</v>
      </c>
      <c r="DCM12" s="3">
        <v>52.01</v>
      </c>
      <c r="DCN12" s="3">
        <v>0</v>
      </c>
      <c r="DCO12" s="3">
        <v>30.75</v>
      </c>
      <c r="DCP12" s="3">
        <v>82.96</v>
      </c>
      <c r="DCQ12" s="3">
        <v>74.790000000000006</v>
      </c>
      <c r="DCR12" s="3">
        <v>58.78</v>
      </c>
      <c r="DCS12" s="3">
        <v>50.84</v>
      </c>
      <c r="DCT12" s="3">
        <v>29.49</v>
      </c>
      <c r="DCU12" s="3">
        <v>45.49</v>
      </c>
      <c r="DCV12" s="3">
        <v>70.39</v>
      </c>
      <c r="DCW12" s="3">
        <v>52.1</v>
      </c>
      <c r="DCX12" s="3">
        <v>76.709999999999994</v>
      </c>
      <c r="DCY12" s="3">
        <v>37.380000000000003</v>
      </c>
      <c r="DCZ12" s="3">
        <v>72.87</v>
      </c>
      <c r="DDA12" s="3">
        <v>90.35</v>
      </c>
      <c r="DDB12" s="3">
        <v>0</v>
      </c>
      <c r="DDC12" s="3">
        <v>26.64</v>
      </c>
      <c r="DDD12" s="3">
        <v>74.099999999999994</v>
      </c>
      <c r="DDE12" s="3">
        <v>62.69</v>
      </c>
      <c r="DDF12" s="3">
        <v>71.59</v>
      </c>
      <c r="DDG12" s="3">
        <v>51.2</v>
      </c>
      <c r="DDH12" s="3">
        <v>38.97</v>
      </c>
      <c r="DDI12" s="3" t="s">
        <v>5</v>
      </c>
      <c r="DDJ12" s="3" t="s">
        <v>5</v>
      </c>
      <c r="DDK12" s="3">
        <v>72.38</v>
      </c>
      <c r="DDL12" s="3">
        <v>58.82</v>
      </c>
      <c r="DDM12" s="3">
        <v>68.510000000000005</v>
      </c>
      <c r="DDN12" s="3">
        <v>41.22</v>
      </c>
      <c r="DDO12" s="3">
        <v>60.55</v>
      </c>
      <c r="DDP12" s="3">
        <v>39.61</v>
      </c>
      <c r="DDQ12" s="3">
        <v>44.22</v>
      </c>
      <c r="DDR12" s="3">
        <v>32.729999999999997</v>
      </c>
      <c r="DDS12" s="3">
        <v>2.73</v>
      </c>
      <c r="DDT12" s="3">
        <v>63.59</v>
      </c>
      <c r="DDU12" s="3">
        <v>64.28</v>
      </c>
      <c r="DDV12" s="3">
        <v>66.48</v>
      </c>
      <c r="DDW12" s="3">
        <v>38.65</v>
      </c>
      <c r="DDX12" s="3">
        <v>25.91</v>
      </c>
      <c r="DDY12" s="3">
        <v>56.73</v>
      </c>
      <c r="DDZ12" s="3">
        <v>97.3</v>
      </c>
      <c r="DEA12" s="3">
        <v>28.24</v>
      </c>
      <c r="DEB12" s="3">
        <v>87.65</v>
      </c>
      <c r="DEC12" s="3">
        <v>81.739999999999995</v>
      </c>
      <c r="DED12" s="3">
        <v>14.05</v>
      </c>
      <c r="DEE12" s="3">
        <v>0</v>
      </c>
      <c r="DEF12" s="3">
        <v>70.3</v>
      </c>
      <c r="DEG12" s="3">
        <v>0</v>
      </c>
      <c r="DEH12" s="3">
        <v>51.16</v>
      </c>
      <c r="DEI12" s="3">
        <v>88.6</v>
      </c>
      <c r="DEJ12" s="3">
        <v>52.42</v>
      </c>
      <c r="DEK12" s="3">
        <v>20.5</v>
      </c>
      <c r="DEL12" s="3">
        <v>58.85</v>
      </c>
      <c r="DEM12" s="3">
        <v>29.77</v>
      </c>
      <c r="DEN12" s="3">
        <v>53.05</v>
      </c>
      <c r="DEO12" s="3">
        <v>9.8800000000000008</v>
      </c>
      <c r="DEP12" s="3">
        <v>35.619999999999997</v>
      </c>
      <c r="DEQ12" s="3">
        <v>99.43</v>
      </c>
      <c r="DER12" s="3">
        <v>41.53</v>
      </c>
      <c r="DES12" s="3">
        <v>70.739999999999995</v>
      </c>
      <c r="DET12" s="3">
        <v>41.12</v>
      </c>
      <c r="DEU12" s="3">
        <v>83.14</v>
      </c>
      <c r="DEV12" s="3">
        <v>54.35</v>
      </c>
      <c r="DEW12" s="3">
        <v>32.270000000000003</v>
      </c>
      <c r="DEX12" s="3">
        <v>0</v>
      </c>
      <c r="DEY12" s="3">
        <v>42.88</v>
      </c>
      <c r="DEZ12" s="3">
        <v>19.670000000000002</v>
      </c>
      <c r="DFA12" s="3">
        <v>0</v>
      </c>
      <c r="DFB12" s="3">
        <v>53.27</v>
      </c>
      <c r="DFC12" s="3">
        <v>8.66</v>
      </c>
      <c r="DFD12" s="3">
        <v>73.12</v>
      </c>
      <c r="DFE12" s="3">
        <v>79.28</v>
      </c>
      <c r="DFF12" s="3">
        <v>38.57</v>
      </c>
      <c r="DFG12" s="3">
        <v>1.43</v>
      </c>
      <c r="DFH12" s="3">
        <v>63.73</v>
      </c>
      <c r="DFI12" s="3">
        <v>63.9</v>
      </c>
      <c r="DFJ12" s="3">
        <v>21.49</v>
      </c>
      <c r="DFK12" s="3">
        <v>0</v>
      </c>
      <c r="DFL12" s="3">
        <v>90.45</v>
      </c>
      <c r="DFM12" s="3">
        <v>14.85</v>
      </c>
      <c r="DFN12" s="3">
        <v>6.79</v>
      </c>
      <c r="DFO12" s="3">
        <v>96.26</v>
      </c>
      <c r="DFP12" s="3">
        <v>87.26</v>
      </c>
      <c r="DFQ12" s="3">
        <v>60.9</v>
      </c>
      <c r="DFR12" s="3">
        <v>5</v>
      </c>
      <c r="DFS12" s="3">
        <v>34.93</v>
      </c>
      <c r="DFT12" s="3">
        <v>99.76</v>
      </c>
      <c r="DFU12" s="3">
        <v>39.049999999999997</v>
      </c>
      <c r="DFV12" s="3">
        <v>36.83</v>
      </c>
      <c r="DFW12" s="3">
        <v>0</v>
      </c>
      <c r="DFX12" s="3">
        <v>47.02</v>
      </c>
      <c r="DFY12" s="3">
        <v>44.19</v>
      </c>
      <c r="DFZ12" s="3">
        <v>29.03</v>
      </c>
      <c r="DGA12" s="3">
        <v>99.34</v>
      </c>
      <c r="DGB12" s="3">
        <v>43.92</v>
      </c>
      <c r="DGC12" s="3">
        <v>18.05</v>
      </c>
      <c r="DGD12" s="3">
        <v>37.17</v>
      </c>
      <c r="DGE12" s="3">
        <v>20.91</v>
      </c>
      <c r="DGF12" s="3">
        <v>33.880000000000003</v>
      </c>
      <c r="DGG12" s="3">
        <v>0.87</v>
      </c>
      <c r="DGH12" s="3">
        <v>72.05</v>
      </c>
      <c r="DGI12" s="3" t="s">
        <v>5</v>
      </c>
      <c r="DGJ12" s="3">
        <v>92.74</v>
      </c>
      <c r="DGK12" s="3">
        <v>8.59</v>
      </c>
      <c r="DGL12" s="3" t="s">
        <v>5</v>
      </c>
      <c r="DGM12" s="3">
        <v>100</v>
      </c>
      <c r="DGN12" s="3">
        <v>96.1</v>
      </c>
      <c r="DGO12" s="3">
        <v>19.47</v>
      </c>
      <c r="DGP12" s="3">
        <v>47.83</v>
      </c>
      <c r="DGQ12" s="3" t="s">
        <v>5</v>
      </c>
      <c r="DGR12" s="3">
        <v>96.6</v>
      </c>
      <c r="DGS12" s="3">
        <v>12.39</v>
      </c>
      <c r="DGT12" s="3">
        <v>74.13</v>
      </c>
      <c r="DGU12" s="3">
        <v>51.7</v>
      </c>
      <c r="DGV12" s="3">
        <v>82.61</v>
      </c>
      <c r="DGW12" s="3">
        <v>16.77</v>
      </c>
      <c r="DGX12" s="3">
        <v>30.13</v>
      </c>
      <c r="DGY12" s="3">
        <v>38.340000000000003</v>
      </c>
      <c r="DGZ12" s="3">
        <v>57.78</v>
      </c>
      <c r="DHA12" s="3">
        <v>0</v>
      </c>
      <c r="DHB12" s="3">
        <v>76.150000000000006</v>
      </c>
      <c r="DHC12" s="3">
        <v>93.86</v>
      </c>
      <c r="DHD12" s="3" t="s">
        <v>5</v>
      </c>
      <c r="DHE12" s="3">
        <v>29.86</v>
      </c>
      <c r="DHF12" s="3">
        <v>61.32</v>
      </c>
      <c r="DHG12" s="3">
        <v>0</v>
      </c>
      <c r="DHH12" s="3">
        <v>57.96</v>
      </c>
      <c r="DHI12" s="3" t="s">
        <v>5</v>
      </c>
      <c r="DHJ12" s="3">
        <v>0</v>
      </c>
      <c r="DHK12" s="3">
        <v>60.64</v>
      </c>
      <c r="DHL12" s="3">
        <v>66.260000000000005</v>
      </c>
      <c r="DHM12" s="3">
        <v>70.72</v>
      </c>
      <c r="DHN12" s="3">
        <v>44.86</v>
      </c>
      <c r="DHO12" s="3">
        <v>32.35</v>
      </c>
      <c r="DHP12" s="3">
        <v>20.53</v>
      </c>
      <c r="DHQ12" s="3">
        <v>0.05</v>
      </c>
      <c r="DHR12" s="3">
        <v>38.92</v>
      </c>
      <c r="DHS12" s="3">
        <v>69.69</v>
      </c>
      <c r="DHT12" s="3">
        <v>37.47</v>
      </c>
      <c r="DHU12" s="3">
        <v>47.41</v>
      </c>
      <c r="DHV12" s="3">
        <v>24.26</v>
      </c>
      <c r="DHW12" s="3">
        <v>0</v>
      </c>
      <c r="DHX12" s="3">
        <v>51.98</v>
      </c>
      <c r="DHY12" s="3">
        <v>55.4</v>
      </c>
      <c r="DHZ12" s="3">
        <v>32.89</v>
      </c>
      <c r="DIA12" s="3">
        <v>0.76</v>
      </c>
      <c r="DIB12" s="3">
        <v>14.17</v>
      </c>
      <c r="DIC12" s="3">
        <v>57.31</v>
      </c>
      <c r="DID12" s="3">
        <v>36.71</v>
      </c>
      <c r="DIE12" s="3">
        <v>62.13</v>
      </c>
      <c r="DIF12" s="3">
        <v>77.91</v>
      </c>
      <c r="DIG12" s="3">
        <v>76.2</v>
      </c>
      <c r="DIH12" s="3">
        <v>100</v>
      </c>
      <c r="DII12" s="3">
        <v>78.19</v>
      </c>
      <c r="DIJ12" s="3">
        <v>78.86</v>
      </c>
      <c r="DIK12" s="3">
        <v>61.37</v>
      </c>
      <c r="DIL12" s="3">
        <v>43.12</v>
      </c>
      <c r="DIM12" s="3">
        <v>72.89</v>
      </c>
      <c r="DIN12" s="3">
        <v>100</v>
      </c>
      <c r="DIO12" s="3">
        <v>5.07</v>
      </c>
      <c r="DIP12" s="3">
        <v>42.81</v>
      </c>
      <c r="DIQ12" s="3">
        <v>20.52</v>
      </c>
      <c r="DIR12" s="3">
        <v>76.25</v>
      </c>
      <c r="DIS12" s="3">
        <v>86.59</v>
      </c>
      <c r="DIT12" s="3">
        <v>0</v>
      </c>
      <c r="DIU12" s="3">
        <v>0</v>
      </c>
      <c r="DIV12" s="3">
        <v>0</v>
      </c>
      <c r="DIW12" s="3">
        <v>12.94</v>
      </c>
      <c r="DIX12" s="3">
        <v>1.44</v>
      </c>
      <c r="DIY12" s="3">
        <v>80.08</v>
      </c>
      <c r="DIZ12" s="3">
        <v>100</v>
      </c>
      <c r="DJA12" s="3" t="s">
        <v>5</v>
      </c>
      <c r="DJB12" s="3" t="s">
        <v>5</v>
      </c>
      <c r="DJC12" s="3">
        <v>39.96</v>
      </c>
      <c r="DJD12" s="3">
        <v>35.090000000000003</v>
      </c>
      <c r="DJE12" s="3">
        <v>24.32</v>
      </c>
      <c r="DJF12" s="3">
        <v>27.32</v>
      </c>
      <c r="DJG12" s="3">
        <v>42.21</v>
      </c>
      <c r="DJH12" s="3">
        <v>60.53</v>
      </c>
      <c r="DJI12" s="3">
        <v>0</v>
      </c>
      <c r="DJJ12" s="3">
        <v>0</v>
      </c>
      <c r="DJK12" s="3" t="s">
        <v>5</v>
      </c>
      <c r="DJL12" s="3">
        <v>93.56</v>
      </c>
      <c r="DJM12" s="3" t="s">
        <v>5</v>
      </c>
      <c r="DJN12" s="3">
        <v>43.8</v>
      </c>
      <c r="DJO12" s="3" t="s">
        <v>5</v>
      </c>
      <c r="DJP12" s="3">
        <v>98</v>
      </c>
      <c r="DJQ12" s="3">
        <v>59.96</v>
      </c>
      <c r="DJR12" s="3">
        <v>50.73</v>
      </c>
      <c r="DJS12" s="3">
        <v>15.91</v>
      </c>
      <c r="DJT12" s="3">
        <v>77.95</v>
      </c>
      <c r="DJU12" s="3" t="s">
        <v>5</v>
      </c>
      <c r="DJV12" s="3">
        <v>62.12</v>
      </c>
      <c r="DJW12" s="3" t="s">
        <v>5</v>
      </c>
      <c r="DJX12" s="3">
        <v>52.29</v>
      </c>
      <c r="DJY12" s="3" t="s">
        <v>5</v>
      </c>
      <c r="DJZ12" s="3">
        <v>90.87</v>
      </c>
      <c r="DKA12" s="3" t="s">
        <v>5</v>
      </c>
      <c r="DKB12" s="3" t="s">
        <v>5</v>
      </c>
      <c r="DKC12" s="3" t="s">
        <v>5</v>
      </c>
      <c r="DKD12" s="3" t="s">
        <v>5</v>
      </c>
      <c r="DKE12" s="3" t="s">
        <v>5</v>
      </c>
      <c r="DKF12" s="3" t="s">
        <v>5</v>
      </c>
      <c r="DKG12" s="3" t="s">
        <v>5</v>
      </c>
      <c r="DKH12" s="3" t="s">
        <v>5</v>
      </c>
      <c r="DKI12" s="3" t="s">
        <v>5</v>
      </c>
      <c r="DKJ12" s="3" t="s">
        <v>5</v>
      </c>
      <c r="DKK12" s="3" t="s">
        <v>5</v>
      </c>
      <c r="DKL12" s="3" t="s">
        <v>5</v>
      </c>
      <c r="DKM12" s="3" t="s">
        <v>5</v>
      </c>
      <c r="DKN12" s="3" t="s">
        <v>5</v>
      </c>
      <c r="DKO12" s="3">
        <v>99.22</v>
      </c>
      <c r="DKP12" s="3" t="s">
        <v>5</v>
      </c>
      <c r="DKQ12" s="3" t="s">
        <v>5</v>
      </c>
      <c r="DKR12" s="3" t="s">
        <v>5</v>
      </c>
      <c r="DKS12" s="3">
        <v>63.1</v>
      </c>
      <c r="DKT12" s="3" t="s">
        <v>5</v>
      </c>
      <c r="DKU12" s="3">
        <v>30.53</v>
      </c>
      <c r="DKV12" s="3" t="s">
        <v>5</v>
      </c>
      <c r="DKW12" s="3">
        <v>67.98</v>
      </c>
      <c r="DKX12" s="3" t="s">
        <v>5</v>
      </c>
      <c r="DKY12" s="3">
        <v>31.97</v>
      </c>
      <c r="DKZ12" s="3" t="s">
        <v>5</v>
      </c>
      <c r="DLA12" s="3" t="s">
        <v>5</v>
      </c>
      <c r="DLB12" s="3">
        <v>97.98</v>
      </c>
      <c r="DLC12" s="3" t="s">
        <v>5</v>
      </c>
      <c r="DLD12" s="3" t="s">
        <v>5</v>
      </c>
      <c r="DLE12" s="3">
        <v>0</v>
      </c>
      <c r="DLF12" s="3" t="s">
        <v>5</v>
      </c>
      <c r="DLG12" s="3" t="s">
        <v>5</v>
      </c>
      <c r="DLH12" s="3">
        <v>68.88</v>
      </c>
      <c r="DLI12" s="3">
        <v>4.58</v>
      </c>
      <c r="DLJ12" s="3">
        <v>73.03</v>
      </c>
      <c r="DLK12" s="3">
        <v>54.28</v>
      </c>
      <c r="DLL12" s="3">
        <v>55.11</v>
      </c>
      <c r="DLM12" s="3" t="s">
        <v>5</v>
      </c>
      <c r="DLN12" s="3">
        <v>73.27</v>
      </c>
      <c r="DLO12" s="3" t="s">
        <v>5</v>
      </c>
      <c r="DLP12" s="3" t="s">
        <v>5</v>
      </c>
      <c r="DLQ12" s="3" t="s">
        <v>5</v>
      </c>
      <c r="DLR12" s="3" t="s">
        <v>5</v>
      </c>
      <c r="DLS12" s="3" t="s">
        <v>5</v>
      </c>
      <c r="DLT12" s="3" t="s">
        <v>5</v>
      </c>
      <c r="DLU12" s="3" t="s">
        <v>5</v>
      </c>
      <c r="DLV12" s="3">
        <v>54.72</v>
      </c>
      <c r="DLW12" s="3">
        <v>64.569999999999993</v>
      </c>
      <c r="DLX12" s="3" t="s">
        <v>5</v>
      </c>
      <c r="DLY12" s="3" t="s">
        <v>5</v>
      </c>
      <c r="DLZ12" s="3" t="s">
        <v>5</v>
      </c>
      <c r="DMA12" s="3">
        <v>22.89</v>
      </c>
      <c r="DMB12" s="3" t="s">
        <v>5</v>
      </c>
      <c r="DMC12" s="3" t="s">
        <v>5</v>
      </c>
      <c r="DMD12" s="3">
        <v>0</v>
      </c>
      <c r="DME12" s="3" t="s">
        <v>5</v>
      </c>
      <c r="DMF12" s="3">
        <v>0.67</v>
      </c>
      <c r="DMG12" s="3">
        <v>44.3</v>
      </c>
      <c r="DMH12" s="3" t="s">
        <v>5</v>
      </c>
      <c r="DMI12" s="3" t="s">
        <v>5</v>
      </c>
      <c r="DMJ12" s="3">
        <v>0</v>
      </c>
      <c r="DMK12" s="3" t="s">
        <v>5</v>
      </c>
      <c r="DML12" s="3">
        <v>1.23</v>
      </c>
      <c r="DMM12" s="3" t="s">
        <v>5</v>
      </c>
      <c r="DMN12" s="3">
        <v>0</v>
      </c>
      <c r="DMO12" s="3">
        <v>89.83</v>
      </c>
      <c r="DMP12" s="3" t="s">
        <v>5</v>
      </c>
      <c r="DMQ12" s="3">
        <v>97.96</v>
      </c>
      <c r="DMR12" s="3">
        <v>56.92</v>
      </c>
      <c r="DMS12" s="3">
        <v>99.61</v>
      </c>
      <c r="DMT12" s="3">
        <v>97.68</v>
      </c>
      <c r="DMU12" s="3">
        <v>7.7</v>
      </c>
      <c r="DMV12" s="3">
        <v>39.44</v>
      </c>
      <c r="DMW12" s="3">
        <v>0</v>
      </c>
      <c r="DMX12" s="3">
        <v>0</v>
      </c>
      <c r="DMY12" s="3">
        <v>0</v>
      </c>
      <c r="DMZ12" s="3">
        <v>14.49</v>
      </c>
      <c r="DNA12" s="3">
        <v>86.94</v>
      </c>
      <c r="DNB12" s="3" t="s">
        <v>5</v>
      </c>
      <c r="DNC12" s="3">
        <v>67.17</v>
      </c>
      <c r="DND12" s="3">
        <v>44.24</v>
      </c>
      <c r="DNE12" s="3" t="s">
        <v>5</v>
      </c>
      <c r="DNF12" s="3">
        <v>97.48</v>
      </c>
      <c r="DNG12" s="3">
        <v>98.4</v>
      </c>
      <c r="DNH12" s="3" t="s">
        <v>5</v>
      </c>
      <c r="DNI12" s="3" t="s">
        <v>5</v>
      </c>
      <c r="DNJ12" s="3" t="s">
        <v>5</v>
      </c>
      <c r="DNK12" s="3">
        <v>93.37</v>
      </c>
      <c r="DNL12" s="3">
        <v>0</v>
      </c>
      <c r="DNM12" s="3">
        <v>37.72</v>
      </c>
      <c r="DNN12" s="3" t="s">
        <v>5</v>
      </c>
      <c r="DNO12" s="3" t="s">
        <v>5</v>
      </c>
      <c r="DNP12" s="3" t="s">
        <v>5</v>
      </c>
      <c r="DNQ12" s="3">
        <v>100</v>
      </c>
      <c r="DNR12" s="3" t="s">
        <v>5</v>
      </c>
      <c r="DNS12" s="3" t="s">
        <v>5</v>
      </c>
      <c r="DNT12" s="3">
        <v>0</v>
      </c>
      <c r="DNU12" s="3" t="s">
        <v>5</v>
      </c>
      <c r="DNV12" s="3">
        <v>66.58</v>
      </c>
      <c r="DNW12" s="3">
        <v>20.49</v>
      </c>
      <c r="DNX12" s="3" t="s">
        <v>5</v>
      </c>
      <c r="DNY12" s="3" t="s">
        <v>5</v>
      </c>
      <c r="DNZ12" s="3" t="s">
        <v>5</v>
      </c>
      <c r="DOA12" s="3" t="s">
        <v>5</v>
      </c>
      <c r="DOB12" s="3" t="s">
        <v>5</v>
      </c>
      <c r="DOC12" s="3">
        <v>5.0199999999999996</v>
      </c>
      <c r="DOD12" s="3" t="s">
        <v>5</v>
      </c>
      <c r="DOE12" s="3" t="s">
        <v>5</v>
      </c>
      <c r="DOF12" s="3" t="s">
        <v>5</v>
      </c>
      <c r="DOG12" s="3" t="s">
        <v>5</v>
      </c>
      <c r="DOH12" s="3">
        <v>30.35</v>
      </c>
      <c r="DOI12" s="3" t="s">
        <v>5</v>
      </c>
      <c r="DOJ12" s="3">
        <v>44.52</v>
      </c>
      <c r="DOK12" s="3">
        <v>8.93</v>
      </c>
      <c r="DOL12" s="3" t="s">
        <v>5</v>
      </c>
      <c r="DOM12" s="3">
        <v>0</v>
      </c>
      <c r="DON12" s="3" t="s">
        <v>5</v>
      </c>
      <c r="DOO12" s="3" t="s">
        <v>5</v>
      </c>
      <c r="DOP12" s="3" t="s">
        <v>5</v>
      </c>
      <c r="DOQ12" s="3">
        <v>82.59</v>
      </c>
      <c r="DOR12" s="3" t="s">
        <v>5</v>
      </c>
      <c r="DOS12" s="3" t="s">
        <v>5</v>
      </c>
      <c r="DOT12" s="3">
        <v>0</v>
      </c>
      <c r="DOU12" s="3" t="s">
        <v>5</v>
      </c>
      <c r="DOV12" s="3">
        <v>99.69</v>
      </c>
      <c r="DOW12" s="3">
        <v>0.01</v>
      </c>
      <c r="DOX12" s="3" t="s">
        <v>5</v>
      </c>
      <c r="DOY12" s="3" t="s">
        <v>5</v>
      </c>
      <c r="DOZ12" s="3" t="s">
        <v>5</v>
      </c>
      <c r="DPA12" s="3" t="s">
        <v>5</v>
      </c>
      <c r="DPB12" s="3" t="s">
        <v>5</v>
      </c>
      <c r="DPC12" s="3" t="s">
        <v>5</v>
      </c>
      <c r="DPD12" s="3">
        <v>69.180000000000007</v>
      </c>
      <c r="DPE12" s="3" t="s">
        <v>5</v>
      </c>
      <c r="DPF12" s="3" t="s">
        <v>5</v>
      </c>
      <c r="DPG12" s="3" t="s">
        <v>5</v>
      </c>
      <c r="DPH12" s="3" t="s">
        <v>5</v>
      </c>
      <c r="DPI12" s="3" t="s">
        <v>5</v>
      </c>
      <c r="DPJ12" s="3" t="s">
        <v>5</v>
      </c>
      <c r="DPK12" s="3">
        <v>0</v>
      </c>
      <c r="DPL12" s="3">
        <v>78.08</v>
      </c>
      <c r="DPM12" s="3" t="s">
        <v>5</v>
      </c>
      <c r="DPN12" s="3" t="s">
        <v>5</v>
      </c>
      <c r="DPO12" s="3">
        <v>58.49</v>
      </c>
      <c r="DPP12" s="3">
        <v>72.430000000000007</v>
      </c>
      <c r="DPQ12" s="3" t="s">
        <v>5</v>
      </c>
      <c r="DPR12" s="3">
        <v>82.03</v>
      </c>
      <c r="DPS12" s="3">
        <v>87.17</v>
      </c>
      <c r="DPT12" s="3">
        <v>0</v>
      </c>
      <c r="DPU12" s="3">
        <v>47.6</v>
      </c>
      <c r="DPV12" s="3" t="s">
        <v>5</v>
      </c>
      <c r="DPW12" s="3" t="s">
        <v>5</v>
      </c>
      <c r="DPX12" s="3">
        <v>99.94</v>
      </c>
      <c r="DPY12" s="3">
        <v>62.25</v>
      </c>
      <c r="DPZ12" s="3">
        <v>52.05</v>
      </c>
      <c r="DQA12" s="3">
        <v>1.08</v>
      </c>
      <c r="DQB12" s="3">
        <v>76.31</v>
      </c>
      <c r="DQC12" s="3" t="s">
        <v>5</v>
      </c>
      <c r="DQD12" s="3" t="s">
        <v>5</v>
      </c>
      <c r="DQE12" s="3">
        <v>95.21</v>
      </c>
      <c r="DQF12" s="3">
        <v>81.52</v>
      </c>
      <c r="DQG12" s="3">
        <v>33.6</v>
      </c>
      <c r="DQH12" s="3">
        <v>45.79</v>
      </c>
      <c r="DQI12" s="3" t="s">
        <v>5</v>
      </c>
      <c r="DQJ12" s="3" t="s">
        <v>5</v>
      </c>
      <c r="DQK12" s="3">
        <v>2.4500000000000002</v>
      </c>
      <c r="DQL12" s="3" t="s">
        <v>5</v>
      </c>
      <c r="DQM12" s="3" t="s">
        <v>5</v>
      </c>
      <c r="DQN12" s="3" t="s">
        <v>5</v>
      </c>
      <c r="DQO12" s="3" t="s">
        <v>5</v>
      </c>
      <c r="DQP12" s="3">
        <v>59.28</v>
      </c>
      <c r="DQQ12" s="3">
        <v>68.13</v>
      </c>
      <c r="DQR12" s="3" t="s">
        <v>5</v>
      </c>
      <c r="DQS12" s="3" t="s">
        <v>5</v>
      </c>
      <c r="DQT12" s="3">
        <v>100</v>
      </c>
      <c r="DQU12" s="3" t="s">
        <v>5</v>
      </c>
      <c r="DQV12" s="3" t="s">
        <v>5</v>
      </c>
      <c r="DQW12" s="3">
        <v>47.06</v>
      </c>
      <c r="DQX12" s="3" t="s">
        <v>5</v>
      </c>
      <c r="DQY12" s="3" t="s">
        <v>5</v>
      </c>
      <c r="DQZ12" s="3" t="s">
        <v>5</v>
      </c>
      <c r="DRA12" s="3" t="s">
        <v>5</v>
      </c>
      <c r="DRB12" s="3">
        <v>83.31</v>
      </c>
      <c r="DRC12" s="3">
        <v>94.66</v>
      </c>
      <c r="DRD12" s="3" t="s">
        <v>5</v>
      </c>
      <c r="DRE12" s="3" t="s">
        <v>5</v>
      </c>
      <c r="DRF12" s="3">
        <v>0</v>
      </c>
      <c r="DRG12" s="3">
        <v>69.69</v>
      </c>
      <c r="DRH12" s="3">
        <v>100</v>
      </c>
      <c r="DRI12" s="3">
        <v>77.540000000000006</v>
      </c>
      <c r="DRJ12" s="3" t="s">
        <v>5</v>
      </c>
      <c r="DRK12" s="3">
        <v>69.459999999999994</v>
      </c>
      <c r="DRL12" s="3">
        <v>59.45</v>
      </c>
      <c r="DRM12" s="3">
        <v>0.86</v>
      </c>
      <c r="DRN12" s="3">
        <v>80.16</v>
      </c>
      <c r="DRO12" s="3">
        <v>29.96</v>
      </c>
      <c r="DRP12" s="3">
        <v>0</v>
      </c>
      <c r="DRQ12" s="3">
        <v>100</v>
      </c>
      <c r="DRR12" s="3">
        <v>20.25</v>
      </c>
      <c r="DRS12" s="3">
        <v>33.85</v>
      </c>
      <c r="DRT12" s="3">
        <v>58.02</v>
      </c>
      <c r="DRU12" s="3" t="s">
        <v>5</v>
      </c>
      <c r="DRV12" s="3">
        <v>42.51</v>
      </c>
      <c r="DRW12" s="3" t="s">
        <v>5</v>
      </c>
      <c r="DRX12" s="3" t="s">
        <v>5</v>
      </c>
      <c r="DRY12" s="3" t="s">
        <v>5</v>
      </c>
      <c r="DRZ12" s="3">
        <v>93.78</v>
      </c>
      <c r="DSA12" s="3" t="s">
        <v>5</v>
      </c>
      <c r="DSB12" s="3" t="s">
        <v>5</v>
      </c>
      <c r="DSC12" s="3" t="s">
        <v>5</v>
      </c>
      <c r="DSD12" s="3">
        <v>50.1</v>
      </c>
      <c r="DSE12" s="3" t="s">
        <v>5</v>
      </c>
      <c r="DSF12" s="3">
        <v>7.5</v>
      </c>
      <c r="DSG12" s="3">
        <v>24.92</v>
      </c>
      <c r="DSH12" s="3">
        <v>60.96</v>
      </c>
      <c r="DSI12" s="3" t="s">
        <v>5</v>
      </c>
      <c r="DSJ12" s="3">
        <v>63.54</v>
      </c>
      <c r="DSK12" s="3" t="s">
        <v>5</v>
      </c>
      <c r="DSL12" s="3">
        <v>89.59</v>
      </c>
      <c r="DSM12" s="3">
        <v>0</v>
      </c>
      <c r="DSN12" s="3">
        <v>0</v>
      </c>
      <c r="DSO12" s="3">
        <v>36.15</v>
      </c>
      <c r="DSP12" s="3">
        <v>0</v>
      </c>
      <c r="DSQ12" s="3">
        <v>56.29</v>
      </c>
      <c r="DSR12" s="3">
        <v>82.22</v>
      </c>
      <c r="DSS12" s="3">
        <v>8.2899999999999991</v>
      </c>
      <c r="DST12" s="3">
        <v>43.01</v>
      </c>
      <c r="DSU12" s="3">
        <v>33.270000000000003</v>
      </c>
      <c r="DSV12" s="3">
        <v>28.36</v>
      </c>
      <c r="DSW12" s="3">
        <v>56.29</v>
      </c>
      <c r="DSX12" s="3">
        <v>0</v>
      </c>
      <c r="DSY12" s="3">
        <v>58.94</v>
      </c>
      <c r="DSZ12" s="3" t="s">
        <v>5</v>
      </c>
      <c r="DTA12" s="3">
        <v>23.23</v>
      </c>
      <c r="DTB12" s="3">
        <v>60.99</v>
      </c>
      <c r="DTC12" s="3">
        <v>16.28</v>
      </c>
      <c r="DTD12" s="3">
        <v>33.81</v>
      </c>
      <c r="DTE12" s="3" t="s">
        <v>5</v>
      </c>
      <c r="DTF12" s="3">
        <v>0</v>
      </c>
      <c r="DTG12" s="3">
        <v>55.71</v>
      </c>
      <c r="DTH12" s="3">
        <v>0</v>
      </c>
      <c r="DTI12" s="3">
        <v>4.62</v>
      </c>
      <c r="DTJ12" s="3">
        <v>0</v>
      </c>
      <c r="DTK12" s="3">
        <v>7.73</v>
      </c>
      <c r="DTL12" s="3">
        <v>28.09</v>
      </c>
      <c r="DTM12" s="3">
        <v>0</v>
      </c>
      <c r="DTN12" s="3">
        <v>0</v>
      </c>
      <c r="DTO12" s="3">
        <v>50.33</v>
      </c>
      <c r="DTP12" s="3">
        <v>3.68</v>
      </c>
      <c r="DTQ12" s="3">
        <v>0</v>
      </c>
      <c r="DTR12" s="3">
        <v>44.98</v>
      </c>
      <c r="DTS12" s="3">
        <v>38.1</v>
      </c>
      <c r="DTT12" s="3">
        <v>0</v>
      </c>
      <c r="DTU12" s="3">
        <v>70.83</v>
      </c>
      <c r="DTV12" s="3">
        <v>58.97</v>
      </c>
      <c r="DTW12" s="3">
        <v>0</v>
      </c>
      <c r="DTX12" s="3">
        <v>0</v>
      </c>
      <c r="DTY12" s="3">
        <v>74.98</v>
      </c>
      <c r="DTZ12" s="3">
        <v>49.83</v>
      </c>
      <c r="DUA12" s="3" t="s">
        <v>5</v>
      </c>
      <c r="DUB12" s="3">
        <v>67.03</v>
      </c>
      <c r="DUC12" s="3">
        <v>84.38</v>
      </c>
      <c r="DUD12" s="3">
        <v>0</v>
      </c>
      <c r="DUE12" s="3">
        <v>0</v>
      </c>
      <c r="DUF12" s="3">
        <v>26.89</v>
      </c>
      <c r="DUG12" s="3">
        <v>98.42</v>
      </c>
      <c r="DUH12" s="3">
        <v>41.98</v>
      </c>
      <c r="DUI12" s="3">
        <v>57.35</v>
      </c>
      <c r="DUJ12" s="3">
        <v>49.51</v>
      </c>
      <c r="DUK12" s="3">
        <v>24.27</v>
      </c>
      <c r="DUL12" s="3">
        <v>38.85</v>
      </c>
      <c r="DUM12" s="3">
        <v>38.67</v>
      </c>
      <c r="DUN12" s="3">
        <v>3.57</v>
      </c>
      <c r="DUO12" s="3">
        <v>11.29</v>
      </c>
      <c r="DUP12" s="3">
        <v>88.43</v>
      </c>
      <c r="DUQ12" s="3">
        <v>0</v>
      </c>
      <c r="DUR12" s="3">
        <v>51.1</v>
      </c>
      <c r="DUS12" s="3">
        <v>33.97</v>
      </c>
      <c r="DUT12" s="3">
        <v>80.37</v>
      </c>
      <c r="DUU12" s="3">
        <v>0</v>
      </c>
      <c r="DUV12" s="3">
        <v>0.09</v>
      </c>
      <c r="DUW12" s="3">
        <v>0</v>
      </c>
      <c r="DUX12" s="3">
        <v>0</v>
      </c>
      <c r="DUY12" s="3">
        <v>19.47</v>
      </c>
      <c r="DUZ12" s="3">
        <v>87.3</v>
      </c>
      <c r="DVA12" s="3">
        <v>86.82</v>
      </c>
      <c r="DVB12" s="3">
        <v>56.73</v>
      </c>
      <c r="DVC12" s="3">
        <v>0</v>
      </c>
      <c r="DVD12" s="3">
        <v>70.31</v>
      </c>
      <c r="DVE12" s="3">
        <v>36.89</v>
      </c>
      <c r="DVF12" s="3">
        <v>93.85</v>
      </c>
      <c r="DVG12" s="3">
        <v>0</v>
      </c>
      <c r="DVH12" s="3">
        <v>0.57999999999999996</v>
      </c>
      <c r="DVI12" s="3">
        <v>0</v>
      </c>
      <c r="DVJ12" s="3">
        <v>40.44</v>
      </c>
      <c r="DVK12" s="3">
        <v>0</v>
      </c>
      <c r="DVL12" s="3" t="s">
        <v>5</v>
      </c>
      <c r="DVM12" s="3" t="s">
        <v>5</v>
      </c>
      <c r="DVN12" s="3">
        <v>15.53</v>
      </c>
      <c r="DVO12" s="3">
        <v>48.77</v>
      </c>
      <c r="DVP12" s="3">
        <v>67.959999999999994</v>
      </c>
      <c r="DVQ12" s="3">
        <v>81.69</v>
      </c>
      <c r="DVR12" s="3">
        <v>62.02</v>
      </c>
      <c r="DVS12" s="3">
        <v>59.37</v>
      </c>
      <c r="DVT12" s="3">
        <v>82.63</v>
      </c>
      <c r="DVU12" s="3">
        <v>45.9</v>
      </c>
      <c r="DVV12" s="3">
        <v>64.05</v>
      </c>
      <c r="DVW12" s="3">
        <v>98.09</v>
      </c>
      <c r="DVX12" s="3">
        <v>21.24</v>
      </c>
      <c r="DVY12" s="3">
        <v>43.96</v>
      </c>
      <c r="DVZ12" s="3">
        <v>92.76</v>
      </c>
      <c r="DWA12" s="3">
        <v>0</v>
      </c>
      <c r="DWB12" s="3">
        <v>71.86</v>
      </c>
      <c r="DWC12" s="3">
        <v>32.15</v>
      </c>
      <c r="DWD12" s="3">
        <v>68.930000000000007</v>
      </c>
      <c r="DWE12" s="3">
        <v>0</v>
      </c>
      <c r="DWF12" s="3">
        <v>84.05</v>
      </c>
      <c r="DWG12" s="3">
        <v>62.79</v>
      </c>
      <c r="DWH12" s="3">
        <v>46.91</v>
      </c>
      <c r="DWI12" s="3">
        <v>36.29</v>
      </c>
      <c r="DWJ12" s="3">
        <v>70</v>
      </c>
      <c r="DWK12" s="3">
        <v>84.54</v>
      </c>
      <c r="DWL12" s="3">
        <v>27.63</v>
      </c>
      <c r="DWM12" s="3">
        <v>47.62</v>
      </c>
      <c r="DWN12" s="3">
        <v>73.349999999999994</v>
      </c>
      <c r="DWO12" s="3">
        <v>63.77</v>
      </c>
      <c r="DWP12" s="3">
        <v>24.17</v>
      </c>
      <c r="DWQ12" s="3">
        <v>20.16</v>
      </c>
      <c r="DWR12" s="3">
        <v>74.08</v>
      </c>
      <c r="DWS12" s="3">
        <v>57.97</v>
      </c>
      <c r="DWT12" s="3">
        <v>57.7</v>
      </c>
      <c r="DWU12" s="3">
        <v>68.400000000000006</v>
      </c>
      <c r="DWV12" s="3">
        <v>0</v>
      </c>
      <c r="DWW12" s="3">
        <v>0</v>
      </c>
      <c r="DWX12" s="3">
        <v>62.71</v>
      </c>
      <c r="DWY12" s="3">
        <v>54.92</v>
      </c>
      <c r="DWZ12" s="3">
        <v>0.04</v>
      </c>
      <c r="DXA12" s="3">
        <v>55.24</v>
      </c>
      <c r="DXB12" s="3">
        <v>79.27</v>
      </c>
      <c r="DXC12" s="3">
        <v>15.96</v>
      </c>
      <c r="DXD12" s="3">
        <v>74.36</v>
      </c>
      <c r="DXE12" s="3">
        <v>20.28</v>
      </c>
      <c r="DXF12" s="3">
        <v>28.97</v>
      </c>
      <c r="DXG12" s="3">
        <v>68.430000000000007</v>
      </c>
      <c r="DXH12" s="3">
        <v>49.01</v>
      </c>
      <c r="DXI12" s="3">
        <v>65.13</v>
      </c>
      <c r="DXJ12" s="3">
        <v>78.77</v>
      </c>
      <c r="DXK12" s="3">
        <v>37.83</v>
      </c>
      <c r="DXL12" s="3">
        <v>54.66</v>
      </c>
      <c r="DXM12" s="3">
        <v>71.39</v>
      </c>
      <c r="DXN12" s="3">
        <v>18.8</v>
      </c>
      <c r="DXO12" s="3">
        <v>46.98</v>
      </c>
      <c r="DXP12" s="3">
        <v>12.23</v>
      </c>
      <c r="DXQ12" s="3">
        <v>0</v>
      </c>
      <c r="DXR12" s="3">
        <v>45.22</v>
      </c>
      <c r="DXS12" s="3">
        <v>34.880000000000003</v>
      </c>
      <c r="DXT12" s="3">
        <v>42.88</v>
      </c>
      <c r="DXU12" s="3">
        <v>100</v>
      </c>
      <c r="DXV12" s="3">
        <v>0.64</v>
      </c>
      <c r="DXW12" s="3">
        <v>60.42</v>
      </c>
      <c r="DXX12" s="3">
        <v>93.21</v>
      </c>
      <c r="DXY12" s="3">
        <v>59.28</v>
      </c>
      <c r="DXZ12" s="3">
        <v>58.69</v>
      </c>
      <c r="DYA12" s="3">
        <v>18.21</v>
      </c>
      <c r="DYB12" s="3">
        <v>70.44</v>
      </c>
      <c r="DYC12" s="3">
        <v>1.53</v>
      </c>
      <c r="DYD12" s="3">
        <v>69.459999999999994</v>
      </c>
      <c r="DYE12" s="3">
        <v>69.5</v>
      </c>
      <c r="DYF12" s="3">
        <v>77.98</v>
      </c>
      <c r="DYG12" s="3">
        <v>0</v>
      </c>
      <c r="DYH12" s="3">
        <v>79.91</v>
      </c>
      <c r="DYI12" s="3">
        <v>100</v>
      </c>
      <c r="DYJ12" s="3">
        <v>9.61</v>
      </c>
      <c r="DYK12" s="3">
        <v>10.85</v>
      </c>
      <c r="DYL12" s="3">
        <v>53.6</v>
      </c>
      <c r="DYM12" s="3">
        <v>0</v>
      </c>
      <c r="DYN12" s="3">
        <v>0</v>
      </c>
      <c r="DYO12" s="3">
        <v>0</v>
      </c>
      <c r="DYP12" s="3">
        <v>66.33</v>
      </c>
      <c r="DYQ12" s="3">
        <v>1.94</v>
      </c>
      <c r="DYR12" s="3">
        <v>54.02</v>
      </c>
      <c r="DYS12" s="3">
        <v>52.69</v>
      </c>
      <c r="DYT12" s="3">
        <v>35.36</v>
      </c>
      <c r="DYU12" s="3">
        <v>47.57</v>
      </c>
      <c r="DYV12" s="3">
        <v>77.150000000000006</v>
      </c>
      <c r="DYW12" s="3">
        <v>49.52</v>
      </c>
      <c r="DYX12" s="3">
        <v>100</v>
      </c>
      <c r="DYY12" s="3">
        <v>6.16</v>
      </c>
      <c r="DYZ12" s="3">
        <v>23.5</v>
      </c>
      <c r="DZA12" s="3">
        <v>54.75</v>
      </c>
      <c r="DZB12" s="3">
        <v>33.6</v>
      </c>
      <c r="DZC12" s="3">
        <v>20.010000000000002</v>
      </c>
      <c r="DZD12" s="3">
        <v>27.23</v>
      </c>
      <c r="DZE12" s="3">
        <v>84.73</v>
      </c>
      <c r="DZF12" s="3">
        <v>41.56</v>
      </c>
      <c r="DZG12" s="3">
        <v>52.23</v>
      </c>
      <c r="DZH12" s="3">
        <v>54.09</v>
      </c>
      <c r="DZI12" s="3">
        <v>39.18</v>
      </c>
      <c r="DZJ12" s="3">
        <v>33.659999999999997</v>
      </c>
      <c r="DZK12" s="3">
        <v>75.83</v>
      </c>
      <c r="DZL12" s="3">
        <v>0</v>
      </c>
      <c r="DZM12" s="3">
        <v>69.430000000000007</v>
      </c>
      <c r="DZN12" s="3">
        <v>73.099999999999994</v>
      </c>
      <c r="DZO12" s="3">
        <v>85.61</v>
      </c>
      <c r="DZP12" s="3">
        <v>85.38</v>
      </c>
      <c r="DZQ12" s="3">
        <v>0</v>
      </c>
      <c r="DZR12" s="3">
        <v>96.44</v>
      </c>
      <c r="DZS12" s="3">
        <v>36.01</v>
      </c>
      <c r="DZT12" s="3">
        <v>28.7</v>
      </c>
      <c r="DZU12" s="3">
        <v>52.94</v>
      </c>
      <c r="DZV12" s="3">
        <v>69.17</v>
      </c>
      <c r="DZW12" s="3">
        <v>71.83</v>
      </c>
      <c r="DZX12" s="3">
        <v>0</v>
      </c>
      <c r="DZY12" s="3">
        <v>65.040000000000006</v>
      </c>
      <c r="DZZ12" s="3">
        <v>40.92</v>
      </c>
      <c r="EAA12" s="3">
        <v>53.67</v>
      </c>
      <c r="EAB12" s="3">
        <v>33.64</v>
      </c>
      <c r="EAC12" s="3">
        <v>38.340000000000003</v>
      </c>
      <c r="EAD12" s="3">
        <v>0</v>
      </c>
      <c r="EAE12" s="3">
        <v>73.790000000000006</v>
      </c>
      <c r="EAF12" s="3">
        <v>68.930000000000007</v>
      </c>
      <c r="EAG12" s="3">
        <v>76.8</v>
      </c>
      <c r="EAH12" s="3">
        <v>87.08</v>
      </c>
      <c r="EAI12" s="3">
        <v>0</v>
      </c>
      <c r="EAJ12" s="3">
        <v>48.23</v>
      </c>
      <c r="EAK12" s="3">
        <v>76.88</v>
      </c>
      <c r="EAL12" s="3">
        <v>67.790000000000006</v>
      </c>
      <c r="EAM12" s="3">
        <v>0.79</v>
      </c>
      <c r="EAN12" s="3">
        <v>59.6</v>
      </c>
      <c r="EAO12" s="3">
        <v>32.65</v>
      </c>
      <c r="EAP12" s="3">
        <v>83.93</v>
      </c>
      <c r="EAQ12" s="3">
        <v>57.91</v>
      </c>
      <c r="EAR12" s="3">
        <v>66.86</v>
      </c>
      <c r="EAS12" s="3">
        <v>97.32</v>
      </c>
      <c r="EAT12" s="3">
        <v>45.66</v>
      </c>
      <c r="EAU12" s="3">
        <v>58.76</v>
      </c>
      <c r="EAV12" s="3">
        <v>90.41</v>
      </c>
      <c r="EAW12" s="3">
        <v>9.4</v>
      </c>
      <c r="EAX12" s="3">
        <v>97.37</v>
      </c>
      <c r="EAY12" s="3">
        <v>78.59</v>
      </c>
      <c r="EAZ12" s="3">
        <v>61.85</v>
      </c>
      <c r="EBA12" s="3" t="s">
        <v>5</v>
      </c>
      <c r="EBB12" s="3">
        <v>60.27</v>
      </c>
      <c r="EBC12" s="3">
        <v>0</v>
      </c>
      <c r="EBD12" s="3">
        <v>0</v>
      </c>
      <c r="EBE12" s="3">
        <v>60.07</v>
      </c>
      <c r="EBF12" s="3">
        <v>41.7</v>
      </c>
      <c r="EBG12" s="3">
        <v>66.89</v>
      </c>
      <c r="EBH12" s="3">
        <v>55.61</v>
      </c>
      <c r="EBI12" s="3">
        <v>13.31</v>
      </c>
      <c r="EBJ12" s="3">
        <v>9.8800000000000008</v>
      </c>
      <c r="EBK12" s="3">
        <v>28.72</v>
      </c>
      <c r="EBL12" s="3">
        <v>79.569999999999993</v>
      </c>
      <c r="EBM12" s="3">
        <v>78.92</v>
      </c>
      <c r="EBN12" s="3">
        <v>40.82</v>
      </c>
      <c r="EBO12" s="3">
        <v>8.9600000000000009</v>
      </c>
      <c r="EBP12" s="3">
        <v>31.88</v>
      </c>
      <c r="EBQ12" s="3">
        <v>64.459999999999994</v>
      </c>
      <c r="EBR12" s="3">
        <v>0</v>
      </c>
      <c r="EBS12" s="3">
        <v>15.01</v>
      </c>
      <c r="EBT12" s="3">
        <v>37.700000000000003</v>
      </c>
      <c r="EBU12" s="3">
        <v>93.77</v>
      </c>
      <c r="EBV12" s="3">
        <v>33.47</v>
      </c>
      <c r="EBW12" s="3">
        <v>74.77</v>
      </c>
      <c r="EBX12" s="3">
        <v>78.349999999999994</v>
      </c>
      <c r="EBY12" s="3">
        <v>52.73</v>
      </c>
      <c r="EBZ12" s="3">
        <v>55.24</v>
      </c>
      <c r="ECA12" s="3">
        <v>8.56</v>
      </c>
      <c r="ECB12" s="3">
        <v>5.8</v>
      </c>
      <c r="ECC12" s="3">
        <v>0</v>
      </c>
      <c r="ECD12" s="3">
        <v>31.15</v>
      </c>
      <c r="ECE12" s="3">
        <v>71.599999999999994</v>
      </c>
      <c r="ECF12" s="3">
        <v>0</v>
      </c>
      <c r="ECG12" s="3">
        <v>30.72</v>
      </c>
      <c r="ECH12" s="3">
        <v>82.07</v>
      </c>
      <c r="ECI12" s="3" t="s">
        <v>5</v>
      </c>
      <c r="ECJ12" s="3">
        <v>57.62</v>
      </c>
      <c r="ECK12" s="3">
        <v>79.19</v>
      </c>
      <c r="ECL12" s="3">
        <v>0</v>
      </c>
      <c r="ECM12" s="3">
        <v>47.02</v>
      </c>
      <c r="ECN12" s="3">
        <v>0.66</v>
      </c>
      <c r="ECO12" s="3">
        <v>55.8</v>
      </c>
      <c r="ECP12" s="3">
        <v>91.63</v>
      </c>
      <c r="ECQ12" s="3">
        <v>70.56</v>
      </c>
      <c r="ECR12" s="3">
        <v>81.59</v>
      </c>
      <c r="ECS12" s="3">
        <v>61.95</v>
      </c>
      <c r="ECT12" s="3">
        <v>100</v>
      </c>
      <c r="ECU12" s="3">
        <v>7.23</v>
      </c>
      <c r="ECV12" s="3" t="s">
        <v>5</v>
      </c>
      <c r="ECW12" s="3">
        <v>75.8</v>
      </c>
      <c r="ECX12" s="3">
        <v>31.21</v>
      </c>
      <c r="ECY12" s="3">
        <v>88.48</v>
      </c>
      <c r="ECZ12" s="3">
        <v>86.79</v>
      </c>
      <c r="EDA12" s="3">
        <v>1.61</v>
      </c>
      <c r="EDB12" s="3">
        <v>50.01</v>
      </c>
      <c r="EDC12" s="3">
        <v>74.2</v>
      </c>
      <c r="EDD12" s="3" t="s">
        <v>5</v>
      </c>
      <c r="EDE12" s="3">
        <v>0.05</v>
      </c>
      <c r="EDF12" s="3">
        <v>79.39</v>
      </c>
      <c r="EDG12" s="3">
        <v>0.17</v>
      </c>
      <c r="EDH12" s="3">
        <v>0</v>
      </c>
      <c r="EDI12" s="3">
        <v>56.87</v>
      </c>
      <c r="EDJ12" s="3">
        <v>28.56</v>
      </c>
      <c r="EDK12" s="3">
        <v>6.49</v>
      </c>
      <c r="EDL12" s="3">
        <v>37.46</v>
      </c>
      <c r="EDM12" s="3">
        <v>45.29</v>
      </c>
      <c r="EDN12" s="3">
        <v>76.36</v>
      </c>
      <c r="EDO12" s="3">
        <v>75.2</v>
      </c>
      <c r="EDP12" s="3">
        <v>25.86</v>
      </c>
      <c r="EDQ12" s="3">
        <v>25.91</v>
      </c>
      <c r="EDR12" s="3">
        <v>50.58</v>
      </c>
      <c r="EDS12" s="3">
        <v>18.760000000000002</v>
      </c>
      <c r="EDT12" s="3">
        <v>25.5</v>
      </c>
      <c r="EDU12" s="3">
        <v>5.39</v>
      </c>
      <c r="EDV12" s="3">
        <v>74.319999999999993</v>
      </c>
      <c r="EDW12" s="3">
        <v>37.130000000000003</v>
      </c>
      <c r="EDX12" s="3">
        <v>58.54</v>
      </c>
      <c r="EDY12" s="3" t="s">
        <v>5</v>
      </c>
      <c r="EDZ12" s="3">
        <v>0.63</v>
      </c>
      <c r="EEA12" s="3">
        <v>0</v>
      </c>
      <c r="EEB12" s="3">
        <v>6.97</v>
      </c>
      <c r="EEC12" s="3">
        <v>13.18</v>
      </c>
      <c r="EED12" s="3">
        <v>34.61</v>
      </c>
      <c r="EEE12" s="3">
        <v>39.17</v>
      </c>
      <c r="EEF12" s="3">
        <v>69.069999999999993</v>
      </c>
      <c r="EEG12" s="3">
        <v>0</v>
      </c>
      <c r="EEH12" s="3">
        <v>40.950000000000003</v>
      </c>
      <c r="EEI12" s="3">
        <v>73.75</v>
      </c>
      <c r="EEJ12" s="3">
        <v>16.170000000000002</v>
      </c>
      <c r="EEK12" s="3">
        <v>100</v>
      </c>
      <c r="EEL12" s="3">
        <v>54.7</v>
      </c>
      <c r="EEM12" s="3">
        <v>39.46</v>
      </c>
      <c r="EEN12" s="3">
        <v>47.23</v>
      </c>
      <c r="EEO12" s="3">
        <v>44.73</v>
      </c>
      <c r="EEP12" s="3">
        <v>81</v>
      </c>
      <c r="EEQ12" s="3">
        <v>68.739999999999995</v>
      </c>
      <c r="EER12" s="3">
        <v>54.93</v>
      </c>
      <c r="EES12" s="3">
        <v>19.46</v>
      </c>
      <c r="EET12" s="3">
        <v>46.01</v>
      </c>
      <c r="EEU12" s="3">
        <v>46.45</v>
      </c>
      <c r="EEV12" s="3">
        <v>48.99</v>
      </c>
      <c r="EEW12" s="3">
        <v>29.58</v>
      </c>
      <c r="EEX12" s="3">
        <v>84.5</v>
      </c>
      <c r="EEY12" s="3">
        <v>74.83</v>
      </c>
      <c r="EEZ12" s="3">
        <v>62.58</v>
      </c>
      <c r="EFA12" s="3">
        <v>31.88</v>
      </c>
      <c r="EFB12" s="3">
        <v>71.36</v>
      </c>
      <c r="EFC12" s="3" t="s">
        <v>5</v>
      </c>
      <c r="EFD12" s="3">
        <v>2.5499999999999998</v>
      </c>
      <c r="EFE12" s="3" t="s">
        <v>5</v>
      </c>
      <c r="EFF12" s="3">
        <v>79.02</v>
      </c>
      <c r="EFG12" s="3">
        <v>53.73</v>
      </c>
      <c r="EFH12" s="3">
        <v>65.67</v>
      </c>
      <c r="EFI12" s="3">
        <v>63.23</v>
      </c>
      <c r="EFJ12" s="3">
        <v>76.2</v>
      </c>
      <c r="EFK12" s="3">
        <v>0</v>
      </c>
      <c r="EFL12" s="3">
        <v>32.700000000000003</v>
      </c>
      <c r="EFM12" s="3">
        <v>51.94</v>
      </c>
      <c r="EFN12" s="3">
        <v>9.3800000000000008</v>
      </c>
      <c r="EFO12" s="3">
        <v>79.989999999999995</v>
      </c>
      <c r="EFP12" s="3">
        <v>64.25</v>
      </c>
      <c r="EFQ12" s="3">
        <v>70.94</v>
      </c>
      <c r="EFR12" s="3">
        <v>14.94</v>
      </c>
      <c r="EFS12" s="3">
        <v>46.74</v>
      </c>
      <c r="EFT12" s="3">
        <v>69.510000000000005</v>
      </c>
      <c r="EFU12" s="3">
        <v>59.05</v>
      </c>
      <c r="EFV12" s="3">
        <v>2.23</v>
      </c>
      <c r="EFW12" s="3">
        <v>17.32</v>
      </c>
      <c r="EFX12" s="3">
        <v>44.57</v>
      </c>
      <c r="EFY12" s="3">
        <v>12.88</v>
      </c>
      <c r="EFZ12" s="3">
        <v>89.14</v>
      </c>
      <c r="EGA12" s="3">
        <v>68</v>
      </c>
      <c r="EGB12" s="3">
        <v>50.86</v>
      </c>
      <c r="EGC12" s="3">
        <v>56.38</v>
      </c>
      <c r="EGD12" s="3">
        <v>30.81</v>
      </c>
      <c r="EGE12" s="3">
        <v>9.43</v>
      </c>
      <c r="EGF12" s="3">
        <v>98.59</v>
      </c>
      <c r="EGG12" s="3">
        <v>80.44</v>
      </c>
      <c r="EGH12" s="3">
        <v>57.37</v>
      </c>
      <c r="EGI12" s="3">
        <v>3.58</v>
      </c>
      <c r="EGJ12" s="3">
        <v>0</v>
      </c>
      <c r="EGK12" s="3">
        <v>11.97</v>
      </c>
      <c r="EGL12" s="3">
        <v>79.319999999999993</v>
      </c>
      <c r="EGM12" s="3" t="s">
        <v>5</v>
      </c>
      <c r="EGN12" s="3">
        <v>100</v>
      </c>
      <c r="EGO12" s="3">
        <v>60.56</v>
      </c>
      <c r="EGP12" s="3">
        <v>37.369999999999997</v>
      </c>
      <c r="EGQ12" s="3">
        <v>46.85</v>
      </c>
      <c r="EGR12" s="3">
        <v>8.93</v>
      </c>
      <c r="EGS12" s="3">
        <v>54.11</v>
      </c>
      <c r="EGT12" s="3">
        <v>65.459999999999994</v>
      </c>
      <c r="EGU12" s="3">
        <v>40.56</v>
      </c>
      <c r="EGV12" s="3">
        <v>95.72</v>
      </c>
      <c r="EGW12" s="3">
        <v>34.68</v>
      </c>
      <c r="EGX12" s="3">
        <v>0</v>
      </c>
      <c r="EGY12" s="3">
        <v>24.35</v>
      </c>
      <c r="EGZ12" s="3">
        <v>61.71</v>
      </c>
      <c r="EHA12" s="3">
        <v>57.95</v>
      </c>
      <c r="EHB12" s="3">
        <v>81.02</v>
      </c>
      <c r="EHC12" s="3">
        <v>43.98</v>
      </c>
      <c r="EHD12" s="3" t="s">
        <v>5</v>
      </c>
      <c r="EHE12" s="3">
        <v>19.940000000000001</v>
      </c>
      <c r="EHF12" s="3">
        <v>52.56</v>
      </c>
      <c r="EHG12" s="3">
        <v>75.12</v>
      </c>
      <c r="EHH12" s="3">
        <v>0</v>
      </c>
      <c r="EHI12" s="3">
        <v>84.41</v>
      </c>
      <c r="EHJ12" s="3">
        <v>64.81</v>
      </c>
      <c r="EHK12" s="3">
        <v>6.62</v>
      </c>
      <c r="EHL12" s="3">
        <v>56.59</v>
      </c>
      <c r="EHM12" s="3">
        <v>50.78</v>
      </c>
      <c r="EHN12" s="3">
        <v>82.96</v>
      </c>
      <c r="EHO12" s="3" t="s">
        <v>5</v>
      </c>
      <c r="EHP12" s="3">
        <v>72.17</v>
      </c>
      <c r="EHQ12" s="3">
        <v>55.37</v>
      </c>
      <c r="EHR12" s="3">
        <v>33.03</v>
      </c>
      <c r="EHS12" s="3">
        <v>56.16</v>
      </c>
      <c r="EHT12" s="3">
        <v>20.46</v>
      </c>
      <c r="EHU12" s="3">
        <v>7.23</v>
      </c>
      <c r="EHV12" s="3">
        <v>0</v>
      </c>
      <c r="EHW12" s="3">
        <v>26.08</v>
      </c>
      <c r="EHX12" s="3">
        <v>19.37</v>
      </c>
      <c r="EHY12" s="3">
        <v>11.37</v>
      </c>
      <c r="EHZ12" s="3">
        <v>3.5</v>
      </c>
      <c r="EIA12" s="3" t="s">
        <v>5</v>
      </c>
      <c r="EIB12" s="3">
        <v>0</v>
      </c>
      <c r="EIC12" s="3">
        <v>44.28</v>
      </c>
      <c r="EID12" s="3">
        <v>0</v>
      </c>
      <c r="EIE12" s="3">
        <v>11.31</v>
      </c>
      <c r="EIF12" s="3">
        <v>74.760000000000005</v>
      </c>
      <c r="EIG12" s="3">
        <v>51.44</v>
      </c>
      <c r="EIH12" s="3">
        <v>83.98</v>
      </c>
      <c r="EII12" s="3">
        <v>54.4</v>
      </c>
      <c r="EIJ12" s="3">
        <v>81.23</v>
      </c>
      <c r="EIK12" s="3">
        <v>28.23</v>
      </c>
      <c r="EIL12" s="3">
        <v>56.01</v>
      </c>
      <c r="EIM12" s="3">
        <v>53.67</v>
      </c>
      <c r="EIN12" s="3">
        <v>7.09</v>
      </c>
      <c r="EIO12" s="3">
        <v>82.76</v>
      </c>
      <c r="EIP12" s="3">
        <v>80.95</v>
      </c>
      <c r="EIQ12" s="3">
        <v>31.72</v>
      </c>
      <c r="EIR12" s="3">
        <v>32.18</v>
      </c>
      <c r="EIS12" s="3">
        <v>62.5</v>
      </c>
      <c r="EIT12" s="3">
        <v>67.14</v>
      </c>
      <c r="EIU12" s="3">
        <v>9.9600000000000009</v>
      </c>
      <c r="EIV12" s="3">
        <v>10.82</v>
      </c>
      <c r="EIW12" s="3">
        <v>64.58</v>
      </c>
      <c r="EIX12" s="3">
        <v>34.39</v>
      </c>
      <c r="EIY12" s="3">
        <v>79.77</v>
      </c>
      <c r="EIZ12" s="3">
        <v>46.09</v>
      </c>
      <c r="EJA12" s="3">
        <v>5.0199999999999996</v>
      </c>
      <c r="EJB12" s="3">
        <v>19.97</v>
      </c>
      <c r="EJC12" s="3">
        <v>72.430000000000007</v>
      </c>
      <c r="EJD12" s="3">
        <v>29.58</v>
      </c>
      <c r="EJE12" s="3">
        <v>49.77</v>
      </c>
      <c r="EJF12" s="3" t="s">
        <v>5</v>
      </c>
      <c r="EJG12" s="3">
        <v>61.23</v>
      </c>
      <c r="EJH12" s="3">
        <v>37.299999999999997</v>
      </c>
      <c r="EJI12" s="3">
        <v>44.96</v>
      </c>
      <c r="EJJ12" s="3">
        <v>0</v>
      </c>
      <c r="EJK12" s="3">
        <v>93.02</v>
      </c>
      <c r="EJL12" s="3">
        <v>21.69</v>
      </c>
      <c r="EJM12" s="3">
        <v>0</v>
      </c>
      <c r="EJN12" s="3">
        <v>0</v>
      </c>
      <c r="EJO12" s="3">
        <v>9.6</v>
      </c>
      <c r="EJP12" s="3">
        <v>83.15</v>
      </c>
      <c r="EJQ12" s="3">
        <v>4.45</v>
      </c>
      <c r="EJR12" s="3">
        <v>0</v>
      </c>
      <c r="EJS12" s="3">
        <v>62.66</v>
      </c>
      <c r="EJT12" s="3">
        <v>0</v>
      </c>
      <c r="EJU12" s="3">
        <v>64.47</v>
      </c>
      <c r="EJV12" s="3">
        <v>49.57</v>
      </c>
      <c r="EJW12" s="3">
        <v>38.47</v>
      </c>
      <c r="EJX12" s="3">
        <v>58.52</v>
      </c>
      <c r="EJY12" s="3">
        <v>0</v>
      </c>
      <c r="EJZ12" s="3">
        <v>0</v>
      </c>
      <c r="EKA12" s="3">
        <v>28.73</v>
      </c>
      <c r="EKB12" s="3">
        <v>71.739999999999995</v>
      </c>
      <c r="EKC12" s="3">
        <v>30.12</v>
      </c>
      <c r="EKD12" s="3">
        <v>19.510000000000002</v>
      </c>
      <c r="EKE12" s="3">
        <v>48.37</v>
      </c>
      <c r="EKF12" s="3">
        <v>0</v>
      </c>
      <c r="EKG12" s="3">
        <v>13.56</v>
      </c>
      <c r="EKH12" s="3">
        <v>83.91</v>
      </c>
      <c r="EKI12" s="3">
        <v>0</v>
      </c>
      <c r="EKJ12" s="3">
        <v>21.44</v>
      </c>
      <c r="EKK12" s="3">
        <v>50.01</v>
      </c>
      <c r="EKL12" s="3">
        <v>7.68</v>
      </c>
      <c r="EKM12" s="3">
        <v>25.01</v>
      </c>
      <c r="EKN12" s="3">
        <v>85.49</v>
      </c>
      <c r="EKO12" s="3">
        <v>0</v>
      </c>
      <c r="EKP12" s="3">
        <v>50.9</v>
      </c>
      <c r="EKQ12" s="3">
        <v>63.67</v>
      </c>
      <c r="EKR12" s="3">
        <v>70.23</v>
      </c>
      <c r="EKS12" s="3">
        <v>2.48</v>
      </c>
      <c r="EKT12" s="3">
        <v>81.94</v>
      </c>
      <c r="EKU12" s="3">
        <v>82.86</v>
      </c>
      <c r="EKV12" s="3">
        <v>67.53</v>
      </c>
      <c r="EKW12" s="3">
        <v>91.75</v>
      </c>
      <c r="EKX12" s="3">
        <v>61.66</v>
      </c>
      <c r="EKY12" s="3">
        <v>91.96</v>
      </c>
      <c r="EKZ12" s="3">
        <v>0.69</v>
      </c>
      <c r="ELA12" s="3">
        <v>23.71</v>
      </c>
      <c r="ELB12" s="3">
        <v>9.33</v>
      </c>
      <c r="ELC12" s="3" t="s">
        <v>5</v>
      </c>
      <c r="ELD12" s="3">
        <v>74.17</v>
      </c>
      <c r="ELE12" s="3">
        <v>37.97</v>
      </c>
      <c r="ELF12" s="3">
        <v>52.22</v>
      </c>
      <c r="ELG12" s="3">
        <v>8.3000000000000007</v>
      </c>
      <c r="ELH12" s="3">
        <v>99.8</v>
      </c>
      <c r="ELI12" s="3">
        <v>55.94</v>
      </c>
      <c r="ELJ12" s="3">
        <v>27.7</v>
      </c>
      <c r="ELK12" s="3">
        <v>77.23</v>
      </c>
      <c r="ELL12" s="3">
        <v>17.7</v>
      </c>
      <c r="ELM12" s="3">
        <v>75.069999999999993</v>
      </c>
      <c r="ELN12" s="3">
        <v>0</v>
      </c>
      <c r="ELO12" s="3">
        <v>0</v>
      </c>
      <c r="ELP12" s="3">
        <v>88.22</v>
      </c>
      <c r="ELQ12" s="3">
        <v>11.35</v>
      </c>
      <c r="ELR12" s="3">
        <v>35.200000000000003</v>
      </c>
      <c r="ELS12" s="3">
        <v>15.27</v>
      </c>
      <c r="ELT12" s="3">
        <v>77.290000000000006</v>
      </c>
      <c r="ELU12" s="3">
        <v>17.77</v>
      </c>
      <c r="ELV12" s="3">
        <v>38.39</v>
      </c>
      <c r="ELW12" s="3">
        <v>61.26</v>
      </c>
      <c r="ELX12" s="3">
        <v>0</v>
      </c>
      <c r="ELY12" s="3">
        <v>69.58</v>
      </c>
      <c r="ELZ12" s="3">
        <v>26.4</v>
      </c>
      <c r="EMA12" s="3">
        <v>31.68</v>
      </c>
      <c r="EMB12" s="3">
        <v>0</v>
      </c>
      <c r="EMC12" s="3">
        <v>26.94</v>
      </c>
      <c r="EMD12" s="3">
        <v>0</v>
      </c>
      <c r="EME12" s="3">
        <v>72.56</v>
      </c>
      <c r="EMF12" s="3">
        <v>15.97</v>
      </c>
      <c r="EMG12" s="3">
        <v>42.92</v>
      </c>
      <c r="EMH12" s="3">
        <v>86.63</v>
      </c>
      <c r="EMI12" s="3">
        <v>13.86</v>
      </c>
      <c r="EMJ12" s="3">
        <v>0</v>
      </c>
      <c r="EMK12" s="3">
        <v>76.260000000000005</v>
      </c>
      <c r="EML12" s="3">
        <v>36.78</v>
      </c>
      <c r="EMM12" s="3">
        <v>0</v>
      </c>
      <c r="EMN12" s="3">
        <v>9.59</v>
      </c>
      <c r="EMO12" s="3">
        <v>42.88</v>
      </c>
      <c r="EMP12" s="3">
        <v>26.78</v>
      </c>
      <c r="EMQ12" s="3">
        <v>35.380000000000003</v>
      </c>
      <c r="EMR12" s="3">
        <v>9.58</v>
      </c>
      <c r="EMS12" s="3">
        <v>37.909999999999997</v>
      </c>
      <c r="EMT12" s="3">
        <v>19.66</v>
      </c>
      <c r="EMU12" s="3">
        <v>44.13</v>
      </c>
      <c r="EMV12" s="3">
        <v>0</v>
      </c>
      <c r="EMW12" s="3">
        <v>55.18</v>
      </c>
      <c r="EMX12" s="3">
        <v>25.45</v>
      </c>
      <c r="EMY12" s="3">
        <v>0</v>
      </c>
      <c r="EMZ12" s="3">
        <v>88.89</v>
      </c>
      <c r="ENA12" s="3">
        <v>85.98</v>
      </c>
      <c r="ENB12" s="3">
        <v>41.71</v>
      </c>
      <c r="ENC12" s="3">
        <v>54.44</v>
      </c>
      <c r="END12" s="3">
        <v>66.11</v>
      </c>
      <c r="ENE12" s="3">
        <v>51.88</v>
      </c>
      <c r="ENF12" s="3">
        <v>29.18</v>
      </c>
      <c r="ENG12" s="3">
        <v>80.239999999999995</v>
      </c>
      <c r="ENH12" s="3">
        <v>46.65</v>
      </c>
      <c r="ENI12" s="3">
        <v>51.6</v>
      </c>
      <c r="ENJ12" s="3">
        <v>52.39</v>
      </c>
      <c r="ENK12" s="3">
        <v>74.09</v>
      </c>
      <c r="ENL12" s="3">
        <v>0</v>
      </c>
      <c r="ENM12" s="3">
        <v>30.5</v>
      </c>
      <c r="ENN12" s="3">
        <v>47.35</v>
      </c>
      <c r="ENO12" s="3">
        <v>23.98</v>
      </c>
      <c r="ENP12" s="3">
        <v>26.43</v>
      </c>
      <c r="ENQ12" s="3">
        <v>64.8</v>
      </c>
      <c r="ENR12" s="3">
        <v>43.57</v>
      </c>
      <c r="ENS12" s="3">
        <v>42.14</v>
      </c>
      <c r="ENT12" s="3">
        <v>70.400000000000006</v>
      </c>
      <c r="ENU12" s="3">
        <v>28.52</v>
      </c>
      <c r="ENV12" s="3">
        <v>99.66</v>
      </c>
      <c r="ENW12" s="3">
        <v>55.21</v>
      </c>
      <c r="ENX12" s="3">
        <v>30.26</v>
      </c>
      <c r="ENY12" s="3">
        <v>0</v>
      </c>
      <c r="ENZ12" s="3">
        <v>61.03</v>
      </c>
      <c r="EOA12" s="3">
        <v>49.99</v>
      </c>
      <c r="EOB12" s="3">
        <v>34.33</v>
      </c>
      <c r="EOC12" s="3">
        <v>37.96</v>
      </c>
      <c r="EOD12" s="3">
        <v>65.819999999999993</v>
      </c>
      <c r="EOE12" s="3">
        <v>14.6</v>
      </c>
      <c r="EOF12" s="3">
        <v>98.57</v>
      </c>
      <c r="EOG12" s="3">
        <v>45.1</v>
      </c>
      <c r="EOH12" s="3">
        <v>19.62</v>
      </c>
      <c r="EOI12" s="3">
        <v>72.47</v>
      </c>
      <c r="EOJ12" s="3">
        <v>83.37</v>
      </c>
      <c r="EOK12" s="3">
        <v>40.549999999999997</v>
      </c>
      <c r="EOL12" s="3">
        <v>73.739999999999995</v>
      </c>
      <c r="EOM12" s="3">
        <v>56.14</v>
      </c>
      <c r="EON12" s="3">
        <v>50.36</v>
      </c>
      <c r="EOO12" s="3">
        <v>59.48</v>
      </c>
      <c r="EOP12" s="3">
        <v>44.57</v>
      </c>
      <c r="EOQ12" s="3">
        <v>100</v>
      </c>
      <c r="EOR12" s="3">
        <v>17.05</v>
      </c>
      <c r="EOS12" s="3">
        <v>0</v>
      </c>
      <c r="EOT12" s="3">
        <v>55.78</v>
      </c>
      <c r="EOU12" s="3">
        <v>25.92</v>
      </c>
      <c r="EOV12" s="3">
        <v>100</v>
      </c>
      <c r="EOW12" s="3">
        <v>64.900000000000006</v>
      </c>
      <c r="EOX12" s="3">
        <v>64.63</v>
      </c>
      <c r="EOY12" s="3" t="s">
        <v>5</v>
      </c>
      <c r="EOZ12" s="3" t="s">
        <v>5</v>
      </c>
      <c r="EPA12" s="3">
        <v>98.03</v>
      </c>
      <c r="EPB12" s="3">
        <v>38.11</v>
      </c>
      <c r="EPC12" s="3">
        <v>0</v>
      </c>
      <c r="EPD12" s="3">
        <v>53.76</v>
      </c>
      <c r="EPE12" s="3" t="s">
        <v>5</v>
      </c>
      <c r="EPF12" s="3">
        <v>46.97</v>
      </c>
      <c r="EPG12" s="3">
        <v>17.97</v>
      </c>
      <c r="EPH12" s="3">
        <v>40.54</v>
      </c>
      <c r="EPI12" s="3">
        <v>21.86</v>
      </c>
      <c r="EPJ12" s="3">
        <v>27.85</v>
      </c>
      <c r="EPK12" s="3">
        <v>56.9</v>
      </c>
      <c r="EPL12" s="3">
        <v>52.08</v>
      </c>
      <c r="EPM12" s="3">
        <v>5.0199999999999996</v>
      </c>
      <c r="EPN12" s="3">
        <v>0</v>
      </c>
      <c r="EPO12" s="3">
        <v>66.33</v>
      </c>
      <c r="EPP12" s="3">
        <v>93.94</v>
      </c>
      <c r="EPQ12" s="3">
        <v>56.42</v>
      </c>
      <c r="EPR12" s="3">
        <v>77.72</v>
      </c>
      <c r="EPS12" s="3">
        <v>32.299999999999997</v>
      </c>
      <c r="EPT12" s="3">
        <v>28.27</v>
      </c>
      <c r="EPU12" s="3">
        <v>71.97</v>
      </c>
      <c r="EPV12" s="3">
        <v>45.02</v>
      </c>
      <c r="EPW12" s="3">
        <v>29.44</v>
      </c>
      <c r="EPX12" s="3">
        <v>14.81</v>
      </c>
      <c r="EPY12" s="3">
        <v>54.78</v>
      </c>
      <c r="EPZ12" s="3">
        <v>68.260000000000005</v>
      </c>
      <c r="EQA12" s="3">
        <v>74.03</v>
      </c>
      <c r="EQB12" s="3">
        <v>46.42</v>
      </c>
      <c r="EQC12" s="3">
        <v>48.3</v>
      </c>
      <c r="EQD12" s="3">
        <v>90.65</v>
      </c>
      <c r="EQE12" s="3">
        <v>23.5</v>
      </c>
      <c r="EQF12" s="3">
        <v>82.67</v>
      </c>
      <c r="EQG12" s="3">
        <v>17.670000000000002</v>
      </c>
      <c r="EQH12" s="3">
        <v>31.64</v>
      </c>
      <c r="EQI12" s="3">
        <v>56.43</v>
      </c>
      <c r="EQJ12" s="3">
        <v>0.86</v>
      </c>
      <c r="EQK12" s="3">
        <v>97.15</v>
      </c>
      <c r="EQL12" s="3">
        <v>58</v>
      </c>
      <c r="EQM12" s="3">
        <v>100</v>
      </c>
      <c r="EQN12" s="3">
        <v>51.07</v>
      </c>
      <c r="EQO12" s="3" t="s">
        <v>5</v>
      </c>
      <c r="EQP12" s="3">
        <v>0</v>
      </c>
      <c r="EQQ12" s="3">
        <v>46.07</v>
      </c>
      <c r="EQR12" s="3">
        <v>94.12</v>
      </c>
      <c r="EQS12" s="3">
        <v>100</v>
      </c>
      <c r="EQT12" s="3">
        <v>27.08</v>
      </c>
      <c r="EQU12" s="3">
        <v>82.11</v>
      </c>
      <c r="EQV12" s="3">
        <v>31.05</v>
      </c>
      <c r="EQW12" s="3">
        <v>69.290000000000006</v>
      </c>
      <c r="EQX12" s="3">
        <v>0</v>
      </c>
      <c r="EQY12" s="3">
        <v>86.8</v>
      </c>
      <c r="EQZ12" s="3">
        <v>37.15</v>
      </c>
      <c r="ERA12" s="3">
        <v>27.82</v>
      </c>
      <c r="ERB12" s="3">
        <v>64.819999999999993</v>
      </c>
      <c r="ERC12" s="3">
        <v>5.51</v>
      </c>
      <c r="ERD12" s="3">
        <v>47.72</v>
      </c>
      <c r="ERE12" s="3">
        <v>21.62</v>
      </c>
      <c r="ERF12" s="3">
        <v>59.08</v>
      </c>
      <c r="ERG12" s="3">
        <v>90.96</v>
      </c>
      <c r="ERH12" s="3">
        <v>0</v>
      </c>
      <c r="ERI12" s="3">
        <v>4.37</v>
      </c>
      <c r="ERJ12" s="3">
        <v>45.57</v>
      </c>
      <c r="ERK12" s="3">
        <v>85.41</v>
      </c>
      <c r="ERL12" s="3">
        <v>0</v>
      </c>
      <c r="ERM12" s="3">
        <v>59.33</v>
      </c>
      <c r="ERN12" s="3">
        <v>45.21</v>
      </c>
      <c r="ERO12" s="3">
        <v>5.09</v>
      </c>
      <c r="ERP12" s="3">
        <v>0</v>
      </c>
      <c r="ERQ12" s="3">
        <v>0</v>
      </c>
      <c r="ERR12" s="3">
        <v>91.37</v>
      </c>
      <c r="ERS12" s="3" t="s">
        <v>5</v>
      </c>
      <c r="ERT12" s="3">
        <v>49.46</v>
      </c>
      <c r="ERU12" s="3">
        <v>61.31</v>
      </c>
      <c r="ERV12" s="3">
        <v>36.78</v>
      </c>
      <c r="ERW12" s="3">
        <v>67.73</v>
      </c>
      <c r="ERX12" s="3">
        <v>71.89</v>
      </c>
      <c r="ERY12" s="3">
        <v>60.73</v>
      </c>
      <c r="ERZ12" s="3">
        <v>57.5</v>
      </c>
      <c r="ESA12" s="3">
        <v>19.420000000000002</v>
      </c>
      <c r="ESB12" s="3">
        <v>82.76</v>
      </c>
      <c r="ESC12" s="3">
        <v>62.05</v>
      </c>
      <c r="ESD12" s="3">
        <v>96.26</v>
      </c>
      <c r="ESE12" s="3">
        <v>25.79</v>
      </c>
      <c r="ESF12" s="3">
        <v>49.69</v>
      </c>
      <c r="ESG12" s="3">
        <v>16.45</v>
      </c>
      <c r="ESH12" s="3">
        <v>80.59</v>
      </c>
      <c r="ESI12" s="3">
        <v>49.35</v>
      </c>
      <c r="ESJ12" s="3">
        <v>19.87</v>
      </c>
      <c r="ESK12" s="3">
        <v>55.43</v>
      </c>
      <c r="ESL12" s="3">
        <v>45.26</v>
      </c>
      <c r="ESM12" s="3">
        <v>44.73</v>
      </c>
      <c r="ESN12" s="3">
        <v>96.27</v>
      </c>
      <c r="ESO12" s="3">
        <v>73.53</v>
      </c>
      <c r="ESP12" s="3">
        <v>0</v>
      </c>
      <c r="ESQ12" s="3">
        <v>0</v>
      </c>
      <c r="ESR12" s="3">
        <v>50.58</v>
      </c>
      <c r="ESS12" s="3">
        <v>63.61</v>
      </c>
      <c r="EST12" s="3">
        <v>39.86</v>
      </c>
      <c r="ESU12" s="3">
        <v>98.05</v>
      </c>
      <c r="ESV12" s="3">
        <v>37.83</v>
      </c>
      <c r="ESW12" s="3">
        <v>27.31</v>
      </c>
      <c r="ESX12" s="3">
        <v>52.3</v>
      </c>
      <c r="ESY12" s="3">
        <v>72.430000000000007</v>
      </c>
      <c r="ESZ12" s="3">
        <v>32.47</v>
      </c>
      <c r="ETA12" s="3">
        <v>23.51</v>
      </c>
      <c r="ETB12" s="3">
        <v>45.41</v>
      </c>
      <c r="ETC12" s="3">
        <v>48.9</v>
      </c>
      <c r="ETD12" s="3">
        <v>61.15</v>
      </c>
      <c r="ETE12" s="3">
        <v>56.63</v>
      </c>
      <c r="ETF12" s="3">
        <v>60.04</v>
      </c>
      <c r="ETG12" s="3">
        <v>3.25</v>
      </c>
      <c r="ETH12" s="3">
        <v>85.05</v>
      </c>
      <c r="ETI12" s="3">
        <v>20.6</v>
      </c>
      <c r="ETJ12" s="3">
        <v>43.46</v>
      </c>
      <c r="ETK12" s="3">
        <v>39.42</v>
      </c>
      <c r="ETL12" s="3">
        <v>36.549999999999997</v>
      </c>
      <c r="ETM12" s="3">
        <v>15.08</v>
      </c>
      <c r="ETN12" s="3">
        <v>65.67</v>
      </c>
      <c r="ETO12" s="3">
        <v>13.83</v>
      </c>
      <c r="ETP12" s="3">
        <v>71.75</v>
      </c>
      <c r="ETQ12" s="3">
        <v>0</v>
      </c>
      <c r="ETR12" s="3">
        <v>86.48</v>
      </c>
      <c r="ETS12" s="3">
        <v>26.85</v>
      </c>
      <c r="ETT12" s="3">
        <v>30.67</v>
      </c>
      <c r="ETU12" s="3">
        <v>0</v>
      </c>
      <c r="ETV12" s="3">
        <v>64.56</v>
      </c>
      <c r="ETW12" s="3">
        <v>3.6</v>
      </c>
      <c r="ETX12" s="3">
        <v>55.37</v>
      </c>
      <c r="ETY12" s="3">
        <v>60.12</v>
      </c>
      <c r="ETZ12" s="3">
        <v>52.26</v>
      </c>
      <c r="EUA12" s="3">
        <v>35.31</v>
      </c>
      <c r="EUB12" s="3">
        <v>93.16</v>
      </c>
      <c r="EUC12" s="3" t="s">
        <v>5</v>
      </c>
      <c r="EUD12" s="3">
        <v>29.01</v>
      </c>
      <c r="EUE12" s="3">
        <v>16.38</v>
      </c>
      <c r="EUF12" s="3">
        <v>54.64</v>
      </c>
      <c r="EUG12" s="3">
        <v>0</v>
      </c>
      <c r="EUH12" s="3">
        <v>74.739999999999995</v>
      </c>
      <c r="EUI12" s="3">
        <v>94.63</v>
      </c>
      <c r="EUJ12" s="3">
        <v>29.1</v>
      </c>
      <c r="EUK12" s="3">
        <v>0</v>
      </c>
      <c r="EUL12" s="3">
        <v>4.21</v>
      </c>
      <c r="EUM12" s="3" t="s">
        <v>5</v>
      </c>
      <c r="EUN12" s="3" t="s">
        <v>5</v>
      </c>
      <c r="EUO12" s="3">
        <v>0</v>
      </c>
      <c r="EUP12" s="3">
        <v>100</v>
      </c>
      <c r="EUQ12" s="3">
        <v>6.93</v>
      </c>
      <c r="EUR12" s="3" t="s">
        <v>5</v>
      </c>
      <c r="EUS12" s="3">
        <v>0</v>
      </c>
      <c r="EUT12" s="3">
        <v>38.33</v>
      </c>
      <c r="EUU12" s="3" t="s">
        <v>5</v>
      </c>
      <c r="EUV12" s="3">
        <v>23.7</v>
      </c>
      <c r="EUW12" s="3">
        <v>19.39</v>
      </c>
      <c r="EUX12" s="3">
        <v>99.88</v>
      </c>
      <c r="EUY12" s="3">
        <v>31.99</v>
      </c>
      <c r="EUZ12" s="3" t="s">
        <v>5</v>
      </c>
      <c r="EVA12" s="3">
        <v>1.52</v>
      </c>
      <c r="EVB12" s="3">
        <v>31.43</v>
      </c>
      <c r="EVC12" s="3">
        <v>0</v>
      </c>
      <c r="EVD12" s="3">
        <v>57.52</v>
      </c>
      <c r="EVE12" s="3">
        <v>0</v>
      </c>
      <c r="EVF12" s="3">
        <v>54.32</v>
      </c>
      <c r="EVG12" s="3">
        <v>45.81</v>
      </c>
      <c r="EVH12" s="3">
        <v>63.11</v>
      </c>
      <c r="EVI12" s="3">
        <v>0</v>
      </c>
      <c r="EVJ12" s="3">
        <v>78.12</v>
      </c>
      <c r="EVK12" s="3">
        <v>68.150000000000006</v>
      </c>
      <c r="EVL12" s="3">
        <v>15.7</v>
      </c>
      <c r="EVM12" s="3">
        <v>52.86</v>
      </c>
      <c r="EVN12" s="3">
        <v>60.55</v>
      </c>
      <c r="EVO12" s="3">
        <v>69.12</v>
      </c>
      <c r="EVP12" s="3">
        <v>47.91</v>
      </c>
      <c r="EVQ12" s="3">
        <v>42.57</v>
      </c>
      <c r="EVR12" s="3">
        <v>100</v>
      </c>
      <c r="EVS12" s="3">
        <v>0</v>
      </c>
      <c r="EVT12" s="3">
        <v>33.200000000000003</v>
      </c>
      <c r="EVU12" s="3">
        <v>90.85</v>
      </c>
      <c r="EVV12" s="3">
        <v>100</v>
      </c>
      <c r="EVW12" s="3">
        <v>14.74</v>
      </c>
      <c r="EVX12" s="3">
        <v>74.930000000000007</v>
      </c>
      <c r="EVY12" s="3">
        <v>27.77</v>
      </c>
      <c r="EVZ12" s="3">
        <v>96.22</v>
      </c>
      <c r="EWA12" s="3">
        <v>0</v>
      </c>
      <c r="EWB12" s="3">
        <v>67.08</v>
      </c>
      <c r="EWC12" s="3">
        <v>68.44</v>
      </c>
      <c r="EWD12" s="3">
        <v>0</v>
      </c>
      <c r="EWE12" s="3">
        <v>64.84</v>
      </c>
      <c r="EWF12" s="3">
        <v>48.58</v>
      </c>
      <c r="EWG12" s="3">
        <v>78.14</v>
      </c>
      <c r="EWH12" s="3">
        <v>0.21</v>
      </c>
      <c r="EWI12" s="3">
        <v>50.91</v>
      </c>
      <c r="EWJ12" s="3">
        <v>1.08</v>
      </c>
      <c r="EWK12" s="3">
        <v>74.97</v>
      </c>
      <c r="EWL12" s="3">
        <v>55.81</v>
      </c>
      <c r="EWM12" s="3">
        <v>64.62</v>
      </c>
      <c r="EWN12" s="3">
        <v>53.27</v>
      </c>
      <c r="EWO12" s="3" t="s">
        <v>5</v>
      </c>
      <c r="EWP12" s="3">
        <v>0.36</v>
      </c>
      <c r="EWQ12" s="3">
        <v>56.12</v>
      </c>
      <c r="EWR12" s="3">
        <v>51.26</v>
      </c>
      <c r="EWS12" s="3">
        <v>100</v>
      </c>
      <c r="EWT12" s="3">
        <v>17.89</v>
      </c>
      <c r="EWU12" s="3">
        <v>90.64</v>
      </c>
      <c r="EWV12" s="3">
        <v>13.73</v>
      </c>
      <c r="EWW12" s="3">
        <v>44.29</v>
      </c>
      <c r="EWX12" s="3">
        <v>32.380000000000003</v>
      </c>
      <c r="EWY12" s="3">
        <v>0</v>
      </c>
      <c r="EWZ12" s="3">
        <v>59.37</v>
      </c>
      <c r="EXA12" s="3">
        <v>56.82</v>
      </c>
      <c r="EXB12" s="3">
        <v>84.04</v>
      </c>
      <c r="EXC12" s="3">
        <v>26.07</v>
      </c>
      <c r="EXD12" s="3">
        <v>17.510000000000002</v>
      </c>
      <c r="EXE12" s="3">
        <v>67.400000000000006</v>
      </c>
      <c r="EXF12" s="3">
        <v>37.81</v>
      </c>
      <c r="EXG12" s="3">
        <v>39.229999999999997</v>
      </c>
      <c r="EXH12" s="3">
        <v>0</v>
      </c>
      <c r="EXI12" s="3">
        <v>64.819999999999993</v>
      </c>
      <c r="EXJ12" s="3">
        <v>0</v>
      </c>
      <c r="EXK12" s="3">
        <v>0</v>
      </c>
      <c r="EXL12" s="3">
        <v>9.8699999999999992</v>
      </c>
      <c r="EXM12" s="3" t="s">
        <v>5</v>
      </c>
      <c r="EXN12" s="3">
        <v>54.74</v>
      </c>
      <c r="EXO12" s="3">
        <v>91.23</v>
      </c>
      <c r="EXP12" s="3">
        <v>24.16</v>
      </c>
      <c r="EXQ12" s="3">
        <v>0</v>
      </c>
      <c r="EXR12" s="3">
        <v>75.37</v>
      </c>
      <c r="EXS12" s="3">
        <v>45.14</v>
      </c>
      <c r="EXT12" s="3" t="s">
        <v>5</v>
      </c>
      <c r="EXU12" s="3">
        <v>69.83</v>
      </c>
      <c r="EXV12" s="3">
        <v>53.14</v>
      </c>
      <c r="EXW12" s="3">
        <v>60.16</v>
      </c>
      <c r="EXX12" s="3">
        <v>33.99</v>
      </c>
      <c r="EXY12" s="3">
        <v>72.87</v>
      </c>
      <c r="EXZ12" s="3">
        <v>0</v>
      </c>
      <c r="EYA12" s="3">
        <v>31.95</v>
      </c>
      <c r="EYB12" s="3">
        <v>91.07</v>
      </c>
      <c r="EYC12" s="3">
        <v>0.45</v>
      </c>
      <c r="EYD12" s="3">
        <v>75.569999999999993</v>
      </c>
      <c r="EYE12" s="3">
        <v>74.180000000000007</v>
      </c>
      <c r="EYF12" s="3">
        <v>58.84</v>
      </c>
      <c r="EYG12" s="3">
        <v>98.77</v>
      </c>
      <c r="EYH12" s="3">
        <v>19.04</v>
      </c>
      <c r="EYI12" s="3">
        <v>25.6</v>
      </c>
      <c r="EYJ12" s="3">
        <v>25.87</v>
      </c>
      <c r="EYK12" s="3">
        <v>27.78</v>
      </c>
      <c r="EYL12" s="3">
        <v>96.84</v>
      </c>
      <c r="EYM12" s="3">
        <v>87.54</v>
      </c>
      <c r="EYN12" s="3">
        <v>80.14</v>
      </c>
      <c r="EYO12" s="3">
        <v>56.91</v>
      </c>
      <c r="EYP12" s="3">
        <v>95.96</v>
      </c>
      <c r="EYQ12" s="3">
        <v>66.92</v>
      </c>
      <c r="EYR12" s="3">
        <v>49.03</v>
      </c>
      <c r="EYS12" s="3">
        <v>42.52</v>
      </c>
      <c r="EYT12" s="3">
        <v>71.64</v>
      </c>
      <c r="EYU12" s="3">
        <v>14.08</v>
      </c>
      <c r="EYV12" s="3">
        <v>32.24</v>
      </c>
      <c r="EYW12" s="3">
        <v>70.94</v>
      </c>
      <c r="EYX12" s="3">
        <v>13.32</v>
      </c>
      <c r="EYY12" s="3">
        <v>84.17</v>
      </c>
      <c r="EYZ12" s="3">
        <v>55.48</v>
      </c>
      <c r="EZA12" s="3">
        <v>87.16</v>
      </c>
      <c r="EZB12" s="3" t="s">
        <v>5</v>
      </c>
      <c r="EZC12" s="3">
        <v>60.84</v>
      </c>
      <c r="EZD12" s="3">
        <v>23.06</v>
      </c>
      <c r="EZE12" s="3">
        <v>21.08</v>
      </c>
      <c r="EZF12" s="3">
        <v>58.88</v>
      </c>
      <c r="EZG12" s="3">
        <v>79.930000000000007</v>
      </c>
      <c r="EZH12" s="3">
        <v>69.66</v>
      </c>
      <c r="EZI12" s="3">
        <v>18.350000000000001</v>
      </c>
      <c r="EZJ12" s="3">
        <v>80.69</v>
      </c>
      <c r="EZK12" s="3">
        <v>6.67</v>
      </c>
      <c r="EZL12" s="3">
        <v>36.68</v>
      </c>
      <c r="EZM12" s="3">
        <v>0</v>
      </c>
      <c r="EZN12" s="3">
        <v>5.75</v>
      </c>
      <c r="EZO12" s="3">
        <v>67.38</v>
      </c>
      <c r="EZP12" s="3">
        <v>0.95</v>
      </c>
      <c r="EZQ12" s="3">
        <v>28.83</v>
      </c>
      <c r="EZR12" s="3">
        <v>74.709999999999994</v>
      </c>
      <c r="EZS12" s="3">
        <v>0</v>
      </c>
      <c r="EZT12" s="3">
        <v>0</v>
      </c>
      <c r="EZU12" s="3">
        <v>50.18</v>
      </c>
      <c r="EZV12" s="3">
        <v>20.2</v>
      </c>
      <c r="EZW12" s="3">
        <v>0</v>
      </c>
      <c r="EZX12" s="3">
        <v>10.5</v>
      </c>
      <c r="EZY12" s="3">
        <v>100</v>
      </c>
      <c r="EZZ12" s="3">
        <v>63.24</v>
      </c>
      <c r="FAA12" s="3">
        <v>0</v>
      </c>
      <c r="FAB12" s="3">
        <v>0</v>
      </c>
      <c r="FAC12" s="3">
        <v>23.01</v>
      </c>
      <c r="FAD12" s="3">
        <v>32.79</v>
      </c>
      <c r="FAE12" s="3" t="s">
        <v>5</v>
      </c>
      <c r="FAF12" s="3">
        <v>77.709999999999994</v>
      </c>
      <c r="FAG12" s="3" t="s">
        <v>5</v>
      </c>
      <c r="FAH12" s="3">
        <v>4.57</v>
      </c>
      <c r="FAI12" s="3">
        <v>16.75</v>
      </c>
      <c r="FAJ12" s="3">
        <v>57.57</v>
      </c>
      <c r="FAK12" s="3">
        <v>2.67</v>
      </c>
      <c r="FAL12" s="3">
        <v>59.66</v>
      </c>
      <c r="FAM12" s="3">
        <v>8.36</v>
      </c>
      <c r="FAN12" s="3">
        <v>32.61</v>
      </c>
      <c r="FAO12" s="3">
        <v>36.93</v>
      </c>
      <c r="FAP12" s="3">
        <v>26.58</v>
      </c>
      <c r="FAQ12" s="3">
        <v>20.6</v>
      </c>
      <c r="FAR12" s="3">
        <v>63.45</v>
      </c>
      <c r="FAS12" s="3" t="s">
        <v>5</v>
      </c>
      <c r="FAT12" s="3">
        <v>41.24</v>
      </c>
      <c r="FAU12" s="3">
        <v>0</v>
      </c>
      <c r="FAV12" s="3">
        <v>51.41</v>
      </c>
      <c r="FAW12" s="3">
        <v>0</v>
      </c>
      <c r="FAX12" s="3">
        <v>44.93</v>
      </c>
      <c r="FAY12" s="3">
        <v>40.799999999999997</v>
      </c>
      <c r="FAZ12" s="3" t="s">
        <v>5</v>
      </c>
      <c r="FBA12" s="3">
        <v>71.88</v>
      </c>
      <c r="FBB12" s="3">
        <v>49.23</v>
      </c>
      <c r="FBC12" s="3">
        <v>10.85</v>
      </c>
      <c r="FBD12" s="3">
        <v>33.770000000000003</v>
      </c>
      <c r="FBE12" s="3">
        <v>6.31</v>
      </c>
      <c r="FBF12" s="3">
        <v>18</v>
      </c>
      <c r="FBG12" s="3">
        <v>39.21</v>
      </c>
      <c r="FBH12" s="3">
        <v>26.51</v>
      </c>
      <c r="FBI12" s="3">
        <v>90.69</v>
      </c>
      <c r="FBJ12" s="3">
        <v>53.14</v>
      </c>
      <c r="FBK12" s="3">
        <v>16.489999999999998</v>
      </c>
      <c r="FBL12" s="3" t="s">
        <v>5</v>
      </c>
      <c r="FBM12" s="3" t="s">
        <v>5</v>
      </c>
      <c r="FBN12" s="3">
        <v>37.82</v>
      </c>
      <c r="FBO12" s="3">
        <v>18.02</v>
      </c>
      <c r="FBP12" s="3">
        <v>18.7</v>
      </c>
      <c r="FBQ12" s="3">
        <v>40.82</v>
      </c>
      <c r="FBR12" s="3">
        <v>47.46</v>
      </c>
      <c r="FBS12" s="3">
        <v>21.42</v>
      </c>
      <c r="FBT12" s="3">
        <v>0</v>
      </c>
      <c r="FBU12" s="3" t="s">
        <v>5</v>
      </c>
      <c r="FBV12" s="3">
        <v>3.99</v>
      </c>
      <c r="FBW12" s="3" t="s">
        <v>5</v>
      </c>
      <c r="FBX12" s="3">
        <v>96.43</v>
      </c>
      <c r="FBY12" s="3">
        <v>42.97</v>
      </c>
      <c r="FBZ12" s="3">
        <v>0</v>
      </c>
      <c r="FCA12" s="3">
        <v>47.14</v>
      </c>
      <c r="FCB12" s="3">
        <v>48.52</v>
      </c>
      <c r="FCC12" s="3">
        <v>84.71</v>
      </c>
      <c r="FCD12" s="3">
        <v>62.93</v>
      </c>
      <c r="FCE12" s="3">
        <v>36.380000000000003</v>
      </c>
      <c r="FCF12" s="3">
        <v>58.72</v>
      </c>
      <c r="FCG12" s="3">
        <v>26.33</v>
      </c>
      <c r="FCH12" s="3">
        <v>56.01</v>
      </c>
      <c r="FCI12" s="3">
        <v>48.49</v>
      </c>
      <c r="FCJ12" s="3">
        <v>78.27</v>
      </c>
      <c r="FCK12" s="3">
        <v>0</v>
      </c>
      <c r="FCL12" s="3">
        <v>73.06</v>
      </c>
      <c r="FCM12" s="3">
        <v>17.82</v>
      </c>
      <c r="FCN12" s="3">
        <v>35.14</v>
      </c>
      <c r="FCO12" s="3" t="s">
        <v>5</v>
      </c>
      <c r="FCP12" s="3">
        <v>89.1</v>
      </c>
      <c r="FCQ12" s="3">
        <v>34.94</v>
      </c>
      <c r="FCR12" s="3" t="s">
        <v>5</v>
      </c>
      <c r="FCS12" s="3">
        <v>44.46</v>
      </c>
      <c r="FCT12" s="3">
        <v>59.13</v>
      </c>
      <c r="FCU12" s="3">
        <v>71.319999999999993</v>
      </c>
      <c r="FCV12" s="3">
        <v>0</v>
      </c>
      <c r="FCW12" s="3">
        <v>61.04</v>
      </c>
      <c r="FCX12" s="3">
        <v>84.36</v>
      </c>
      <c r="FCY12" s="3">
        <v>28.26</v>
      </c>
      <c r="FCZ12" s="3">
        <v>53.5</v>
      </c>
      <c r="FDA12" s="3">
        <v>78.790000000000006</v>
      </c>
      <c r="FDB12" s="3">
        <v>48.2</v>
      </c>
      <c r="FDC12" s="3">
        <v>43.77</v>
      </c>
      <c r="FDD12" s="3">
        <v>60.12</v>
      </c>
      <c r="FDE12" s="3">
        <v>0</v>
      </c>
      <c r="FDF12" s="3">
        <v>40.619999999999997</v>
      </c>
      <c r="FDG12" s="3">
        <v>73.239999999999995</v>
      </c>
      <c r="FDH12" s="3">
        <v>64.75</v>
      </c>
      <c r="FDI12" s="3">
        <v>54.56</v>
      </c>
      <c r="FDJ12" s="3">
        <v>0.15</v>
      </c>
      <c r="FDK12" s="3">
        <v>31.07</v>
      </c>
      <c r="FDL12" s="3">
        <v>80.87</v>
      </c>
      <c r="FDM12" s="3">
        <v>70.760000000000005</v>
      </c>
      <c r="FDN12" s="3">
        <v>83.88</v>
      </c>
      <c r="FDO12" s="3">
        <v>0</v>
      </c>
      <c r="FDP12" s="3">
        <v>2.2599999999999998</v>
      </c>
      <c r="FDQ12" s="3" t="s">
        <v>5</v>
      </c>
      <c r="FDR12" s="3">
        <v>8.17</v>
      </c>
      <c r="FDS12" s="3">
        <v>55.33</v>
      </c>
      <c r="FDT12" s="3">
        <v>0.49</v>
      </c>
      <c r="FDU12" s="3">
        <v>0</v>
      </c>
      <c r="FDV12" s="3">
        <v>27.4</v>
      </c>
      <c r="FDW12" s="3">
        <v>23</v>
      </c>
      <c r="FDX12" s="3">
        <v>0.02</v>
      </c>
      <c r="FDY12" s="3">
        <v>0</v>
      </c>
      <c r="FDZ12" s="3">
        <v>29.6</v>
      </c>
      <c r="FEA12" s="3">
        <v>96.8</v>
      </c>
      <c r="FEB12" s="3">
        <v>76.510000000000005</v>
      </c>
      <c r="FEC12" s="3">
        <v>74.33</v>
      </c>
      <c r="FED12" s="3">
        <v>51.5</v>
      </c>
      <c r="FEE12" s="3">
        <v>0</v>
      </c>
      <c r="FEF12" s="3">
        <v>54.07</v>
      </c>
      <c r="FEG12" s="3">
        <v>84.58</v>
      </c>
      <c r="FEH12" s="3">
        <v>61.57</v>
      </c>
      <c r="FEI12" s="3">
        <v>30.78</v>
      </c>
      <c r="FEJ12" s="3">
        <v>88.76</v>
      </c>
      <c r="FEK12" s="3">
        <v>31.55</v>
      </c>
      <c r="FEL12" s="3">
        <v>0</v>
      </c>
      <c r="FEM12" s="3">
        <v>0</v>
      </c>
      <c r="FEN12" s="3">
        <v>42.56</v>
      </c>
      <c r="FEO12" s="3">
        <v>4.75</v>
      </c>
      <c r="FEP12" s="3">
        <v>27.07</v>
      </c>
      <c r="FEQ12" s="3">
        <v>39.92</v>
      </c>
      <c r="FER12" s="3">
        <v>49.08</v>
      </c>
      <c r="FES12" s="3">
        <v>60.83</v>
      </c>
      <c r="FET12" s="3">
        <v>0</v>
      </c>
      <c r="FEU12" s="3">
        <v>23.93</v>
      </c>
      <c r="FEV12" s="3">
        <v>50.61</v>
      </c>
      <c r="FEW12" s="3">
        <v>30</v>
      </c>
      <c r="FEX12" s="3">
        <v>64.3</v>
      </c>
      <c r="FEY12" s="3">
        <v>49.88</v>
      </c>
      <c r="FEZ12" s="3">
        <v>0</v>
      </c>
      <c r="FFA12" s="3">
        <v>24.8</v>
      </c>
      <c r="FFB12" s="3">
        <v>9.16</v>
      </c>
      <c r="FFC12" s="3">
        <v>14.14</v>
      </c>
      <c r="FFD12" s="3">
        <v>30.02</v>
      </c>
      <c r="FFE12" s="3">
        <v>99.46</v>
      </c>
      <c r="FFF12" s="3">
        <v>10.55</v>
      </c>
      <c r="FFG12" s="3">
        <v>98.37</v>
      </c>
      <c r="FFH12" s="3">
        <v>65.760000000000005</v>
      </c>
      <c r="FFI12" s="3">
        <v>43.76</v>
      </c>
      <c r="FFJ12" s="3">
        <v>18.63</v>
      </c>
      <c r="FFK12" s="3">
        <v>61.15</v>
      </c>
      <c r="FFL12" s="3">
        <v>17.989999999999998</v>
      </c>
      <c r="FFM12" s="3">
        <v>74.28</v>
      </c>
      <c r="FFN12" s="3">
        <v>89.55</v>
      </c>
      <c r="FFO12" s="3">
        <v>53.82</v>
      </c>
      <c r="FFP12" s="3">
        <v>69.39</v>
      </c>
      <c r="FFQ12" s="3">
        <v>73.14</v>
      </c>
      <c r="FFR12" s="3">
        <v>99.96</v>
      </c>
      <c r="FFS12" s="3">
        <v>55.62</v>
      </c>
      <c r="FFT12" s="3">
        <v>15.99</v>
      </c>
      <c r="FFU12" s="3">
        <v>19.53</v>
      </c>
      <c r="FFV12" s="3">
        <v>48.11</v>
      </c>
      <c r="FFW12" s="3">
        <v>0</v>
      </c>
      <c r="FFX12" s="3">
        <v>97.02</v>
      </c>
      <c r="FFY12" s="3">
        <v>6.66</v>
      </c>
      <c r="FFZ12" s="3">
        <v>45.63</v>
      </c>
      <c r="FGA12" s="3">
        <v>9.84</v>
      </c>
      <c r="FGB12" s="3">
        <v>75.53</v>
      </c>
      <c r="FGC12" s="3">
        <v>35.57</v>
      </c>
      <c r="FGD12" s="3">
        <v>92.17</v>
      </c>
      <c r="FGE12" s="3">
        <v>17.940000000000001</v>
      </c>
      <c r="FGF12" s="3">
        <v>17.87</v>
      </c>
      <c r="FGG12" s="3">
        <v>50.91</v>
      </c>
      <c r="FGH12" s="3">
        <v>0</v>
      </c>
      <c r="FGI12" s="3">
        <v>31.39</v>
      </c>
      <c r="FGJ12" s="3">
        <v>34.96</v>
      </c>
      <c r="FGK12" s="3">
        <v>38.869999999999997</v>
      </c>
      <c r="FGL12" s="3">
        <v>3.43</v>
      </c>
      <c r="FGM12" s="3">
        <v>12.55</v>
      </c>
      <c r="FGN12" s="3">
        <v>70.27</v>
      </c>
      <c r="FGO12" s="3">
        <v>43.63</v>
      </c>
      <c r="FGP12" s="3">
        <v>46.33</v>
      </c>
      <c r="FGQ12" s="3">
        <v>16.32</v>
      </c>
      <c r="FGR12" s="3">
        <v>70.92</v>
      </c>
      <c r="FGS12" s="3">
        <v>64.28</v>
      </c>
      <c r="FGT12" s="3" t="s">
        <v>5</v>
      </c>
      <c r="FGU12" s="3">
        <v>27.22</v>
      </c>
      <c r="FGV12" s="3">
        <v>95.97</v>
      </c>
      <c r="FGW12" s="3">
        <v>56.92</v>
      </c>
      <c r="FGX12" s="3">
        <v>4.75</v>
      </c>
      <c r="FGY12" s="3">
        <v>0</v>
      </c>
      <c r="FGZ12" s="3">
        <v>50.36</v>
      </c>
      <c r="FHA12" s="3">
        <v>35.6</v>
      </c>
      <c r="FHB12" s="3">
        <v>0</v>
      </c>
      <c r="FHC12" s="3">
        <v>100</v>
      </c>
      <c r="FHD12" s="3">
        <v>40</v>
      </c>
      <c r="FHE12" s="3">
        <v>0</v>
      </c>
      <c r="FHF12" s="3">
        <v>79.290000000000006</v>
      </c>
      <c r="FHG12" s="3">
        <v>9.1199999999999992</v>
      </c>
      <c r="FHH12" s="3">
        <v>25.49</v>
      </c>
      <c r="FHI12" s="3">
        <v>64.430000000000007</v>
      </c>
      <c r="FHJ12" s="3">
        <v>67.97</v>
      </c>
      <c r="FHK12" s="3">
        <v>66.64</v>
      </c>
      <c r="FHL12" s="3">
        <v>9.69</v>
      </c>
      <c r="FHM12" s="3">
        <v>15.07</v>
      </c>
      <c r="FHN12" s="3">
        <v>1.77</v>
      </c>
      <c r="FHO12" s="3">
        <v>79.06</v>
      </c>
      <c r="FHP12" s="3">
        <v>82.21</v>
      </c>
      <c r="FHQ12" s="3">
        <v>11.72</v>
      </c>
      <c r="FHR12" s="3">
        <v>13.76</v>
      </c>
      <c r="FHS12" s="3">
        <v>3.06</v>
      </c>
      <c r="FHT12" s="3">
        <v>87.35</v>
      </c>
      <c r="FHU12" s="3" t="s">
        <v>5</v>
      </c>
      <c r="FHV12" s="3">
        <v>82.68</v>
      </c>
      <c r="FHW12" s="3">
        <v>63.55</v>
      </c>
      <c r="FHX12" s="3">
        <v>22.71</v>
      </c>
      <c r="FHY12" s="3">
        <v>80.12</v>
      </c>
      <c r="FHZ12" s="3" t="s">
        <v>5</v>
      </c>
      <c r="FIA12" s="3">
        <v>64.78</v>
      </c>
      <c r="FIB12" s="3">
        <v>0</v>
      </c>
      <c r="FIC12" s="3">
        <v>88.1</v>
      </c>
      <c r="FID12" s="3">
        <v>39.380000000000003</v>
      </c>
      <c r="FIE12" s="3">
        <v>18.059999999999999</v>
      </c>
      <c r="FIF12" s="3">
        <v>34.78</v>
      </c>
      <c r="FIG12" s="3">
        <v>82.47</v>
      </c>
      <c r="FIH12" s="3">
        <v>0</v>
      </c>
      <c r="FII12" s="3">
        <v>0</v>
      </c>
      <c r="FIJ12" s="3">
        <v>0</v>
      </c>
      <c r="FIK12" s="3">
        <v>50.85</v>
      </c>
      <c r="FIL12" s="3">
        <v>0</v>
      </c>
      <c r="FIM12" s="3">
        <v>37.72</v>
      </c>
      <c r="FIN12" s="3">
        <v>60.55</v>
      </c>
      <c r="FIO12" s="3">
        <v>58.49</v>
      </c>
      <c r="FIP12" s="3" t="s">
        <v>5</v>
      </c>
      <c r="FIQ12" s="3">
        <v>100</v>
      </c>
      <c r="FIR12" s="3">
        <v>0</v>
      </c>
      <c r="FIS12" s="3">
        <v>50.43</v>
      </c>
      <c r="FIT12" s="3" t="s">
        <v>5</v>
      </c>
      <c r="FIU12" s="3" t="s">
        <v>5</v>
      </c>
      <c r="FIV12" s="3">
        <v>98.5</v>
      </c>
      <c r="FIW12" s="3">
        <v>0</v>
      </c>
      <c r="FIX12" s="3" t="s">
        <v>5</v>
      </c>
      <c r="FIY12" s="3">
        <v>10.53</v>
      </c>
      <c r="FIZ12" s="3">
        <v>0</v>
      </c>
      <c r="FJA12" s="3">
        <v>0</v>
      </c>
      <c r="FJB12" s="3">
        <v>0</v>
      </c>
      <c r="FJC12" s="3">
        <v>0</v>
      </c>
      <c r="FJD12" s="3">
        <v>5.57</v>
      </c>
      <c r="FJE12" s="3">
        <v>11.52</v>
      </c>
      <c r="FJF12" s="3" t="s">
        <v>5</v>
      </c>
      <c r="FJG12" s="3" t="s">
        <v>5</v>
      </c>
      <c r="FJH12" s="3">
        <v>14.93</v>
      </c>
      <c r="FJI12" s="3">
        <v>0</v>
      </c>
      <c r="FJJ12" s="3" t="s">
        <v>5</v>
      </c>
      <c r="FJK12" s="3">
        <v>36.03</v>
      </c>
      <c r="FJL12" s="3">
        <v>5.53</v>
      </c>
      <c r="FJM12" s="3">
        <v>0</v>
      </c>
      <c r="FJN12" s="3">
        <v>79.88</v>
      </c>
      <c r="FJO12" s="3" t="s">
        <v>5</v>
      </c>
      <c r="FJP12" s="3">
        <v>72.489999999999995</v>
      </c>
      <c r="FJQ12" s="3">
        <v>28.35</v>
      </c>
      <c r="FJR12" s="3">
        <v>4.99</v>
      </c>
      <c r="FJS12" s="3" t="s">
        <v>5</v>
      </c>
      <c r="FJT12" s="3">
        <v>0</v>
      </c>
      <c r="FJU12" s="3">
        <v>3.75</v>
      </c>
      <c r="FJV12" s="3">
        <v>1.77</v>
      </c>
      <c r="FJW12" s="3">
        <v>97.63</v>
      </c>
      <c r="FJX12" s="3">
        <v>3.24</v>
      </c>
      <c r="FJY12" s="3" t="s">
        <v>5</v>
      </c>
      <c r="FJZ12" s="3">
        <v>34.86</v>
      </c>
      <c r="FKA12" s="3">
        <v>95.29</v>
      </c>
      <c r="FKB12" s="3">
        <v>52.69</v>
      </c>
      <c r="FKC12" s="3">
        <v>25.06</v>
      </c>
      <c r="FKD12" s="3">
        <v>85.22</v>
      </c>
      <c r="FKE12" s="3">
        <v>27.46</v>
      </c>
      <c r="FKF12" s="3">
        <v>21.72</v>
      </c>
      <c r="FKG12" s="3">
        <v>53.94</v>
      </c>
      <c r="FKH12" s="3">
        <v>68.87</v>
      </c>
      <c r="FKI12" s="3">
        <v>42.52</v>
      </c>
      <c r="FKJ12" s="3">
        <v>41.34</v>
      </c>
      <c r="FKK12" s="3">
        <v>0</v>
      </c>
      <c r="FKL12" s="3">
        <v>38.31</v>
      </c>
      <c r="FKM12" s="3">
        <v>32.03</v>
      </c>
      <c r="FKN12" s="3">
        <v>30.93</v>
      </c>
      <c r="FKO12" s="3">
        <v>47.38</v>
      </c>
      <c r="FKP12" s="3">
        <v>65.86</v>
      </c>
      <c r="FKQ12" s="3" t="s">
        <v>5</v>
      </c>
      <c r="FKR12" s="3">
        <v>37.770000000000003</v>
      </c>
      <c r="FKS12" s="3">
        <v>27.63</v>
      </c>
      <c r="FKT12" s="3">
        <v>55.14</v>
      </c>
      <c r="FKU12" s="3">
        <v>61.45</v>
      </c>
      <c r="FKV12" s="3">
        <v>27.23</v>
      </c>
      <c r="FKW12" s="3">
        <v>45.94</v>
      </c>
      <c r="FKX12" s="3">
        <v>0.21</v>
      </c>
      <c r="FKY12" s="3">
        <v>12.63</v>
      </c>
      <c r="FKZ12" s="3">
        <v>7.65</v>
      </c>
      <c r="FLA12" s="3">
        <v>0</v>
      </c>
      <c r="FLB12" s="3">
        <v>47.79</v>
      </c>
      <c r="FLC12" s="3">
        <v>47.14</v>
      </c>
      <c r="FLD12" s="3">
        <v>47.33</v>
      </c>
      <c r="FLE12" s="3">
        <v>39.72</v>
      </c>
      <c r="FLF12" s="3">
        <v>0.57999999999999996</v>
      </c>
      <c r="FLG12" s="3">
        <v>0</v>
      </c>
      <c r="FLH12" s="3">
        <v>36.78</v>
      </c>
      <c r="FLI12" s="3">
        <v>69.84</v>
      </c>
      <c r="FLJ12" s="3">
        <v>2.57</v>
      </c>
      <c r="FLK12" s="3">
        <v>36.67</v>
      </c>
      <c r="FLL12" s="3">
        <v>53.35</v>
      </c>
      <c r="FLM12" s="3">
        <v>0</v>
      </c>
      <c r="FLN12" s="3">
        <v>0</v>
      </c>
      <c r="FLO12" s="3">
        <v>18.18</v>
      </c>
      <c r="FLP12" s="3">
        <v>0</v>
      </c>
      <c r="FLQ12" s="3" t="s">
        <v>5</v>
      </c>
      <c r="FLR12" s="3">
        <v>8.9499999999999993</v>
      </c>
      <c r="FLS12" s="3">
        <v>39.450000000000003</v>
      </c>
      <c r="FLT12" s="3">
        <v>44.55</v>
      </c>
      <c r="FLU12" s="3">
        <v>34.130000000000003</v>
      </c>
      <c r="FLV12" s="3">
        <v>32.65</v>
      </c>
      <c r="FLW12" s="3">
        <v>5.69</v>
      </c>
      <c r="FLX12" s="3">
        <v>39.979999999999997</v>
      </c>
      <c r="FLY12" s="3">
        <v>99.89</v>
      </c>
      <c r="FLZ12" s="3">
        <v>22.15</v>
      </c>
      <c r="FMA12" s="3">
        <v>90.54</v>
      </c>
      <c r="FMB12" s="3">
        <v>39.700000000000003</v>
      </c>
      <c r="FMC12" s="3">
        <v>22.7</v>
      </c>
      <c r="FMD12" s="3">
        <v>35.909999999999997</v>
      </c>
      <c r="FME12" s="3">
        <v>21.95</v>
      </c>
      <c r="FMF12" s="3">
        <v>66.709999999999994</v>
      </c>
      <c r="FMG12" s="3">
        <v>8.9600000000000009</v>
      </c>
      <c r="FMH12" s="3">
        <v>79.569999999999993</v>
      </c>
      <c r="FMI12" s="3">
        <v>31.59</v>
      </c>
      <c r="FMJ12" s="3">
        <v>0</v>
      </c>
      <c r="FMK12" s="3">
        <v>34.770000000000003</v>
      </c>
      <c r="FML12" s="3" t="s">
        <v>5</v>
      </c>
      <c r="FMM12" s="3">
        <v>100</v>
      </c>
      <c r="FMN12" s="3">
        <v>22.36</v>
      </c>
      <c r="FMO12" s="3">
        <v>64.84</v>
      </c>
      <c r="FMP12" s="3">
        <v>50.76</v>
      </c>
      <c r="FMQ12" s="3">
        <v>5.79</v>
      </c>
      <c r="FMR12" s="3">
        <v>4.82</v>
      </c>
      <c r="FMS12" s="3">
        <v>41.83</v>
      </c>
      <c r="FMT12" s="3">
        <v>0</v>
      </c>
      <c r="FMU12" s="3">
        <v>6.52</v>
      </c>
      <c r="FMV12" s="3">
        <v>28.02</v>
      </c>
      <c r="FMW12" s="3">
        <v>74.03</v>
      </c>
      <c r="FMX12" s="3">
        <v>16.61</v>
      </c>
      <c r="FMY12" s="3">
        <v>15</v>
      </c>
      <c r="FMZ12" s="3">
        <v>91.09</v>
      </c>
      <c r="FNA12" s="3">
        <v>0</v>
      </c>
      <c r="FNB12" s="3">
        <v>46.27</v>
      </c>
      <c r="FNC12" s="3">
        <v>0</v>
      </c>
      <c r="FND12" s="3">
        <v>15.08</v>
      </c>
      <c r="FNE12" s="3">
        <v>18.89</v>
      </c>
      <c r="FNF12" s="3">
        <v>51.28</v>
      </c>
      <c r="FNG12" s="3">
        <v>97.57</v>
      </c>
      <c r="FNH12" s="3">
        <v>28.08</v>
      </c>
      <c r="FNI12" s="3">
        <v>97.52</v>
      </c>
      <c r="FNJ12" s="3">
        <v>53</v>
      </c>
      <c r="FNK12" s="3">
        <v>27.31</v>
      </c>
      <c r="FNL12" s="3" t="s">
        <v>5</v>
      </c>
      <c r="FNM12" s="3">
        <v>0.56000000000000005</v>
      </c>
      <c r="FNN12" s="3">
        <v>0</v>
      </c>
      <c r="FNO12" s="3">
        <v>90.5</v>
      </c>
      <c r="FNP12" s="3">
        <v>29.08</v>
      </c>
      <c r="FNQ12" s="3">
        <v>0</v>
      </c>
      <c r="FNR12" s="3">
        <v>48.12</v>
      </c>
      <c r="FNS12" s="3">
        <v>58.43</v>
      </c>
      <c r="FNT12" s="3">
        <v>0</v>
      </c>
      <c r="FNU12" s="3" t="s">
        <v>5</v>
      </c>
      <c r="FNV12" s="3">
        <v>0</v>
      </c>
      <c r="FNW12" s="3">
        <v>0</v>
      </c>
      <c r="FNX12" s="3" t="s">
        <v>5</v>
      </c>
      <c r="FNY12" s="3">
        <v>90.99</v>
      </c>
      <c r="FNZ12" s="3">
        <v>0</v>
      </c>
      <c r="FOA12" s="3">
        <v>25.4</v>
      </c>
      <c r="FOB12" s="3">
        <v>34.700000000000003</v>
      </c>
      <c r="FOC12" s="3">
        <v>43.65</v>
      </c>
      <c r="FOD12" s="3">
        <v>14.65</v>
      </c>
      <c r="FOE12" s="3">
        <v>30.71</v>
      </c>
      <c r="FOF12" s="3">
        <v>30.13</v>
      </c>
      <c r="FOG12" s="3">
        <v>29.76</v>
      </c>
      <c r="FOH12" s="3">
        <v>7.04</v>
      </c>
      <c r="FOI12" s="3">
        <v>14.23</v>
      </c>
      <c r="FOJ12" s="3">
        <v>9.73</v>
      </c>
      <c r="FOK12" s="3">
        <v>35.22</v>
      </c>
      <c r="FOL12" s="3">
        <v>71.02</v>
      </c>
      <c r="FOM12" s="3">
        <v>0</v>
      </c>
      <c r="FON12" s="3">
        <v>11.42</v>
      </c>
      <c r="FOO12" s="3">
        <v>0</v>
      </c>
      <c r="FOP12" s="3">
        <v>23.83</v>
      </c>
      <c r="FOQ12" s="3">
        <v>10.47</v>
      </c>
      <c r="FOR12" s="3">
        <v>67.13</v>
      </c>
      <c r="FOS12" s="3">
        <v>11.08</v>
      </c>
      <c r="FOT12" s="3">
        <v>8.11</v>
      </c>
      <c r="FOU12" s="3">
        <v>2.2599999999999998</v>
      </c>
      <c r="FOV12" s="3">
        <v>5.5</v>
      </c>
      <c r="FOW12" s="3">
        <v>35.75</v>
      </c>
      <c r="FOX12" s="3">
        <v>26.18</v>
      </c>
      <c r="FOY12" s="3">
        <v>17.3</v>
      </c>
      <c r="FOZ12" s="3">
        <v>35.75</v>
      </c>
      <c r="FPA12" s="3">
        <v>27.66</v>
      </c>
      <c r="FPB12" s="3">
        <v>0</v>
      </c>
      <c r="FPC12" s="3">
        <v>42.1</v>
      </c>
      <c r="FPD12" s="3">
        <v>10.47</v>
      </c>
      <c r="FPE12" s="3">
        <v>54.27</v>
      </c>
      <c r="FPF12" s="3">
        <v>23.02</v>
      </c>
      <c r="FPG12" s="3">
        <v>11.76</v>
      </c>
      <c r="FPH12" s="3">
        <v>22.03</v>
      </c>
      <c r="FPI12" s="3">
        <v>93.14</v>
      </c>
      <c r="FPJ12" s="3">
        <v>47.3</v>
      </c>
      <c r="FPK12" s="3">
        <v>15.98</v>
      </c>
      <c r="FPL12" s="3">
        <v>13.25</v>
      </c>
      <c r="FPM12" s="3">
        <v>8.9700000000000006</v>
      </c>
      <c r="FPN12" s="3">
        <v>19.27</v>
      </c>
      <c r="FPO12" s="3">
        <v>0</v>
      </c>
      <c r="FPP12" s="3">
        <v>38.26</v>
      </c>
      <c r="FPQ12" s="3">
        <v>41.97</v>
      </c>
      <c r="FPR12" s="3">
        <v>25.05</v>
      </c>
      <c r="FPS12" s="3">
        <v>0</v>
      </c>
      <c r="FPT12" s="3">
        <v>0</v>
      </c>
      <c r="FPU12" s="3">
        <v>15.91</v>
      </c>
      <c r="FPV12" s="3">
        <v>6.81</v>
      </c>
      <c r="FPW12" s="3">
        <v>44.92</v>
      </c>
      <c r="FPX12" s="3">
        <v>35.14</v>
      </c>
      <c r="FPY12" s="3">
        <v>30.87</v>
      </c>
      <c r="FPZ12" s="3">
        <v>0</v>
      </c>
      <c r="FQA12" s="3">
        <v>21.79</v>
      </c>
      <c r="FQB12" s="3">
        <v>53.46</v>
      </c>
      <c r="FQC12" s="3">
        <v>0</v>
      </c>
      <c r="FQD12" s="3">
        <v>13.47</v>
      </c>
      <c r="FQE12" s="3">
        <v>11.23</v>
      </c>
      <c r="FQF12" s="3">
        <v>26.78</v>
      </c>
      <c r="FQG12" s="3">
        <v>4.6500000000000004</v>
      </c>
      <c r="FQH12" s="3">
        <v>28.3</v>
      </c>
      <c r="FQI12" s="3">
        <v>25.14</v>
      </c>
      <c r="FQJ12" s="3">
        <v>10.51</v>
      </c>
      <c r="FQK12" s="3">
        <v>46.14</v>
      </c>
      <c r="FQL12" s="3">
        <v>0.03</v>
      </c>
      <c r="FQM12" s="3">
        <v>2.76</v>
      </c>
      <c r="FQN12" s="3">
        <v>94.25</v>
      </c>
      <c r="FQO12" s="3">
        <v>55.75</v>
      </c>
      <c r="FQP12" s="3">
        <v>22.9</v>
      </c>
      <c r="FQQ12" s="3">
        <v>0</v>
      </c>
      <c r="FQR12" s="3">
        <v>25.91</v>
      </c>
      <c r="FQS12" s="3">
        <v>0.08</v>
      </c>
      <c r="FQT12" s="3">
        <v>0</v>
      </c>
      <c r="FQU12" s="3">
        <v>0</v>
      </c>
      <c r="FQV12" s="3">
        <v>0</v>
      </c>
      <c r="FQW12" s="3">
        <v>0</v>
      </c>
      <c r="FQX12" s="3">
        <v>0</v>
      </c>
      <c r="FQY12" s="3">
        <v>28.69</v>
      </c>
      <c r="FQZ12" s="3">
        <v>30.36</v>
      </c>
      <c r="FRA12" s="3">
        <v>45.58</v>
      </c>
      <c r="FRB12" s="3">
        <v>5.85</v>
      </c>
      <c r="FRC12" s="3">
        <v>19.86</v>
      </c>
      <c r="FRD12" s="3">
        <v>16.54</v>
      </c>
      <c r="FRE12" s="3">
        <v>14.39</v>
      </c>
      <c r="FRF12" s="3">
        <v>30.06</v>
      </c>
      <c r="FRG12" s="3" t="s">
        <v>5</v>
      </c>
      <c r="FRH12" s="3">
        <v>48.13</v>
      </c>
      <c r="FRI12" s="3">
        <v>64.33</v>
      </c>
      <c r="FRJ12" s="3">
        <v>2.85</v>
      </c>
      <c r="FRK12" s="3">
        <v>10.09</v>
      </c>
      <c r="FRL12" s="3">
        <v>27.78</v>
      </c>
      <c r="FRM12" s="3">
        <v>1.39</v>
      </c>
      <c r="FRN12" s="3">
        <v>30.39</v>
      </c>
      <c r="FRO12" s="3">
        <v>37.46</v>
      </c>
      <c r="FRP12" s="3">
        <v>57.51</v>
      </c>
      <c r="FRQ12" s="3">
        <v>41.82</v>
      </c>
      <c r="FRR12" s="3">
        <v>0</v>
      </c>
      <c r="FRS12" s="3">
        <v>50.89</v>
      </c>
      <c r="FRT12" s="3">
        <v>51</v>
      </c>
      <c r="FRU12" s="3">
        <v>36.22</v>
      </c>
      <c r="FRV12" s="3">
        <v>0</v>
      </c>
      <c r="FRW12" s="3">
        <v>72.52</v>
      </c>
      <c r="FRX12" s="3">
        <v>0</v>
      </c>
      <c r="FRY12" s="3">
        <v>2.59</v>
      </c>
      <c r="FRZ12" s="3">
        <v>0.2</v>
      </c>
      <c r="FSA12" s="3">
        <v>0</v>
      </c>
      <c r="FSB12" s="3">
        <v>94.53</v>
      </c>
      <c r="FSC12" s="3">
        <v>20.11</v>
      </c>
      <c r="FSD12" s="3">
        <v>53.08</v>
      </c>
      <c r="FSE12" s="3">
        <v>17.23</v>
      </c>
      <c r="FSF12" s="3">
        <v>60.13</v>
      </c>
      <c r="FSG12" s="3">
        <v>38.049999999999997</v>
      </c>
      <c r="FSH12" s="3">
        <v>70.56</v>
      </c>
      <c r="FSI12" s="3">
        <v>20.350000000000001</v>
      </c>
      <c r="FSJ12" s="3">
        <v>87.78</v>
      </c>
      <c r="FSK12" s="3">
        <v>0.48</v>
      </c>
      <c r="FSL12" s="3">
        <v>9.77</v>
      </c>
      <c r="FSM12" s="3">
        <v>15.16</v>
      </c>
      <c r="FSN12" s="3">
        <v>46.27</v>
      </c>
      <c r="FSO12" s="3">
        <v>2.1</v>
      </c>
      <c r="FSP12" s="3">
        <v>8.16</v>
      </c>
      <c r="FSQ12" s="3">
        <v>0</v>
      </c>
      <c r="FSR12" s="3">
        <v>49.9</v>
      </c>
      <c r="FSS12" s="3">
        <v>0</v>
      </c>
      <c r="FST12" s="3">
        <v>20.52</v>
      </c>
      <c r="FSU12" s="3">
        <v>41.85</v>
      </c>
      <c r="FSV12" s="3">
        <v>49.1</v>
      </c>
      <c r="FSW12" s="3">
        <v>68.64</v>
      </c>
      <c r="FSX12" s="3">
        <v>4.16</v>
      </c>
      <c r="FSY12" s="3">
        <v>41.18</v>
      </c>
      <c r="FSZ12" s="3">
        <v>10.02</v>
      </c>
      <c r="FTA12" s="3" t="s">
        <v>5</v>
      </c>
      <c r="FTB12" s="3">
        <v>0.57999999999999996</v>
      </c>
      <c r="FTC12" s="3">
        <v>39.18</v>
      </c>
      <c r="FTD12" s="3">
        <v>30.22</v>
      </c>
      <c r="FTE12" s="3">
        <v>9.1300000000000008</v>
      </c>
      <c r="FTF12" s="3">
        <v>0</v>
      </c>
      <c r="FTG12" s="3">
        <v>5.84</v>
      </c>
      <c r="FTH12" s="3">
        <v>12.68</v>
      </c>
      <c r="FTI12" s="3">
        <v>26.86</v>
      </c>
      <c r="FTJ12" s="3">
        <v>51.18</v>
      </c>
      <c r="FTK12" s="3">
        <v>27.86</v>
      </c>
      <c r="FTL12" s="3">
        <v>29.94</v>
      </c>
      <c r="FTM12" s="3">
        <v>5.17</v>
      </c>
      <c r="FTN12" s="3">
        <v>72.56</v>
      </c>
      <c r="FTO12" s="3">
        <v>5.86</v>
      </c>
      <c r="FTP12" s="3">
        <v>0</v>
      </c>
      <c r="FTQ12" s="3">
        <v>91.78</v>
      </c>
      <c r="FTR12" s="3">
        <v>13.03</v>
      </c>
      <c r="FTS12" s="3">
        <v>29.77</v>
      </c>
      <c r="FTT12" s="3">
        <v>0.72</v>
      </c>
      <c r="FTU12" s="3">
        <v>94.45</v>
      </c>
      <c r="FTV12" s="3">
        <v>27.06</v>
      </c>
      <c r="FTW12" s="3">
        <v>14.48</v>
      </c>
      <c r="FTX12" s="3">
        <v>39.65</v>
      </c>
      <c r="FTY12" s="3">
        <v>19.14</v>
      </c>
      <c r="FTZ12" s="3">
        <v>0.04</v>
      </c>
      <c r="FUA12" s="3">
        <v>20.54</v>
      </c>
      <c r="FUB12" s="3">
        <v>2.66</v>
      </c>
      <c r="FUC12" s="3">
        <v>0</v>
      </c>
      <c r="FUD12" s="3">
        <v>30.34</v>
      </c>
      <c r="FUE12" s="3">
        <v>41.85</v>
      </c>
      <c r="FUF12" s="3">
        <v>17.41</v>
      </c>
      <c r="FUG12" s="3">
        <v>22.17</v>
      </c>
      <c r="FUH12" s="3">
        <v>44.39</v>
      </c>
      <c r="FUI12" s="3" t="s">
        <v>5</v>
      </c>
      <c r="FUJ12" s="3">
        <v>52.36</v>
      </c>
      <c r="FUK12" s="3">
        <v>39.700000000000003</v>
      </c>
      <c r="FUL12" s="3">
        <v>43.82</v>
      </c>
      <c r="FUM12" s="3">
        <v>9.52</v>
      </c>
      <c r="FUN12" s="3">
        <v>82.76</v>
      </c>
      <c r="FUO12" s="3">
        <v>44.37</v>
      </c>
      <c r="FUP12" s="3">
        <v>35.74</v>
      </c>
      <c r="FUQ12" s="3">
        <v>6.67</v>
      </c>
      <c r="FUR12" s="3">
        <v>22.33</v>
      </c>
      <c r="FUS12" s="3">
        <v>34.479999999999997</v>
      </c>
      <c r="FUT12" s="3">
        <v>8.94</v>
      </c>
      <c r="FUU12" s="3">
        <v>99.91</v>
      </c>
      <c r="FUV12" s="3">
        <v>0</v>
      </c>
      <c r="FUW12" s="3">
        <v>14.64</v>
      </c>
      <c r="FUX12" s="3">
        <v>45.19</v>
      </c>
      <c r="FUY12" s="3">
        <v>63.64</v>
      </c>
      <c r="FUZ12" s="3">
        <v>89.18</v>
      </c>
      <c r="FVA12" s="3">
        <v>8.75</v>
      </c>
      <c r="FVB12" s="3">
        <v>43.98</v>
      </c>
      <c r="FVC12" s="3">
        <v>24.63</v>
      </c>
      <c r="FVD12" s="3">
        <v>80.400000000000006</v>
      </c>
      <c r="FVE12" s="3">
        <v>39.450000000000003</v>
      </c>
      <c r="FVF12" s="3">
        <v>29.47</v>
      </c>
      <c r="FVG12" s="3">
        <v>72.91</v>
      </c>
      <c r="FVH12" s="3">
        <v>42.19</v>
      </c>
      <c r="FVI12" s="3">
        <v>56.02</v>
      </c>
      <c r="FVJ12" s="3">
        <v>36.5</v>
      </c>
      <c r="FVK12" s="3">
        <v>4.45</v>
      </c>
      <c r="FVL12" s="3">
        <v>78.739999999999995</v>
      </c>
      <c r="FVM12" s="3">
        <v>0</v>
      </c>
      <c r="FVN12" s="3">
        <v>39.31</v>
      </c>
      <c r="FVO12" s="3">
        <v>47.82</v>
      </c>
      <c r="FVP12" s="3">
        <v>75.47</v>
      </c>
      <c r="FVQ12" s="3">
        <v>3.64</v>
      </c>
      <c r="FVR12" s="3">
        <v>36.76</v>
      </c>
      <c r="FVS12" s="3">
        <v>9.61</v>
      </c>
      <c r="FVT12" s="3">
        <v>31.97</v>
      </c>
      <c r="FVU12" s="3">
        <v>19.309999999999999</v>
      </c>
      <c r="FVV12" s="3">
        <v>78.319999999999993</v>
      </c>
      <c r="FVW12" s="3">
        <v>67.239999999999995</v>
      </c>
      <c r="FVX12" s="3">
        <v>61.57</v>
      </c>
      <c r="FVY12" s="3">
        <v>4.87</v>
      </c>
      <c r="FVZ12" s="3">
        <v>10.17</v>
      </c>
      <c r="FWA12" s="3">
        <v>94.77</v>
      </c>
      <c r="FWB12" s="3" t="s">
        <v>5</v>
      </c>
      <c r="FWC12" s="3">
        <v>40.58</v>
      </c>
      <c r="FWD12" s="3">
        <v>58.82</v>
      </c>
      <c r="FWE12" s="3">
        <v>67.349999999999994</v>
      </c>
      <c r="FWF12" s="3">
        <v>15.75</v>
      </c>
      <c r="FWG12" s="3">
        <v>8.8699999999999992</v>
      </c>
      <c r="FWH12" s="3">
        <v>0</v>
      </c>
      <c r="FWI12" s="3">
        <v>57.83</v>
      </c>
      <c r="FWJ12" s="3">
        <v>33.520000000000003</v>
      </c>
      <c r="FWK12" s="3">
        <v>59.24</v>
      </c>
      <c r="FWL12" s="3">
        <v>25.32</v>
      </c>
      <c r="FWM12" s="3">
        <v>20.74</v>
      </c>
      <c r="FWN12" s="3">
        <v>65.260000000000005</v>
      </c>
      <c r="FWO12" s="3">
        <v>35.49</v>
      </c>
      <c r="FWP12" s="3">
        <v>45.14</v>
      </c>
      <c r="FWQ12" s="3">
        <v>50.55</v>
      </c>
      <c r="FWR12" s="3">
        <v>37.130000000000003</v>
      </c>
      <c r="FWS12" s="3">
        <v>48.42</v>
      </c>
      <c r="FWT12" s="3">
        <v>94.64</v>
      </c>
      <c r="FWU12" s="3">
        <v>61.46</v>
      </c>
      <c r="FWV12" s="3">
        <v>39.03</v>
      </c>
      <c r="FWW12" s="3">
        <v>40.98</v>
      </c>
      <c r="FWX12" s="3">
        <v>78.89</v>
      </c>
      <c r="FWY12" s="3">
        <v>22.51</v>
      </c>
      <c r="FWZ12" s="3">
        <v>55.56</v>
      </c>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row>
    <row r="13" spans="1:4953" ht="15" customHeight="1" x14ac:dyDescent="0.25">
      <c r="A13">
        <v>10</v>
      </c>
      <c r="B13" s="32" t="s">
        <v>89</v>
      </c>
      <c r="C13" s="25">
        <v>205709</v>
      </c>
      <c r="D13" t="str">
        <f t="shared" si="0"/>
        <v>2025Q2</v>
      </c>
      <c r="E13" s="6">
        <v>20.62</v>
      </c>
      <c r="F13" s="6">
        <v>65.5</v>
      </c>
      <c r="G13" s="6">
        <v>19.59</v>
      </c>
      <c r="H13" s="6">
        <v>42.06</v>
      </c>
      <c r="I13" s="6">
        <v>14.06</v>
      </c>
      <c r="J13" s="3">
        <v>18.61</v>
      </c>
      <c r="K13" s="3">
        <v>37.619999999999997</v>
      </c>
      <c r="L13" s="3">
        <v>18.86</v>
      </c>
      <c r="M13" s="3">
        <v>18.59</v>
      </c>
      <c r="N13" s="3">
        <v>17.41</v>
      </c>
      <c r="O13" s="3">
        <v>50.46</v>
      </c>
      <c r="P13" s="3">
        <v>44.15</v>
      </c>
      <c r="Q13" s="3">
        <v>28.34</v>
      </c>
      <c r="R13" s="3">
        <v>21.46</v>
      </c>
      <c r="S13" s="3">
        <v>32.96</v>
      </c>
      <c r="T13" s="3">
        <v>17.28</v>
      </c>
      <c r="U13" s="3">
        <v>24.36</v>
      </c>
      <c r="V13" s="3">
        <v>40.19</v>
      </c>
      <c r="W13" s="3">
        <v>16.2</v>
      </c>
      <c r="X13" s="3">
        <v>18.87</v>
      </c>
      <c r="Y13" s="3">
        <v>20.98</v>
      </c>
      <c r="Z13" s="3">
        <v>22</v>
      </c>
      <c r="AA13" s="3">
        <v>43.81</v>
      </c>
      <c r="AB13" s="3">
        <v>14.51</v>
      </c>
      <c r="AC13" s="3">
        <v>32.4</v>
      </c>
      <c r="AD13" s="3">
        <v>22.78</v>
      </c>
      <c r="AE13" s="3">
        <v>25.5</v>
      </c>
      <c r="AF13" s="3">
        <v>11.26</v>
      </c>
      <c r="AG13" s="3">
        <v>68.41</v>
      </c>
      <c r="AH13" s="3">
        <v>26.6</v>
      </c>
      <c r="AI13" s="3">
        <v>62.34</v>
      </c>
      <c r="AJ13" s="3">
        <v>37.29</v>
      </c>
      <c r="AK13" s="3">
        <v>24.84</v>
      </c>
      <c r="AL13" s="3">
        <v>21.12</v>
      </c>
      <c r="AM13" s="3">
        <v>57.37</v>
      </c>
      <c r="AN13" s="3">
        <v>22.42</v>
      </c>
      <c r="AO13" s="3">
        <v>23.12</v>
      </c>
      <c r="AP13" s="3">
        <v>14.07</v>
      </c>
      <c r="AQ13" s="3">
        <v>12.12</v>
      </c>
      <c r="AR13" s="3">
        <v>7.94</v>
      </c>
      <c r="AS13" s="3">
        <v>44.97</v>
      </c>
      <c r="AT13" s="3">
        <v>15.62</v>
      </c>
      <c r="AU13" s="3">
        <v>19.149999999999999</v>
      </c>
      <c r="AV13" s="3">
        <v>22.08</v>
      </c>
      <c r="AW13" s="3">
        <v>47.23</v>
      </c>
      <c r="AX13" s="3">
        <v>28.76</v>
      </c>
      <c r="AY13" s="3">
        <v>6.75</v>
      </c>
      <c r="AZ13" s="3">
        <v>89.77</v>
      </c>
      <c r="BA13" s="3">
        <v>16.11</v>
      </c>
      <c r="BB13" s="3">
        <v>22.92</v>
      </c>
      <c r="BC13" s="3">
        <v>32.89</v>
      </c>
      <c r="BD13" s="3">
        <v>41.79</v>
      </c>
      <c r="BE13" s="3">
        <v>14.82</v>
      </c>
      <c r="BF13" s="3">
        <v>33.479999999999997</v>
      </c>
      <c r="BG13" s="3">
        <v>31.37</v>
      </c>
      <c r="BH13" s="3">
        <v>18.8</v>
      </c>
      <c r="BI13" s="3">
        <v>20.98</v>
      </c>
      <c r="BJ13" s="3">
        <v>18.98</v>
      </c>
      <c r="BK13" s="3">
        <v>23.57</v>
      </c>
      <c r="BL13" s="3">
        <v>21.64</v>
      </c>
      <c r="BM13" s="3">
        <v>24.98</v>
      </c>
      <c r="BN13" s="3">
        <v>33.39</v>
      </c>
      <c r="BO13" s="3">
        <v>22.61</v>
      </c>
      <c r="BP13" s="3">
        <v>12.6</v>
      </c>
      <c r="BQ13" s="3">
        <v>30.72</v>
      </c>
      <c r="BR13" s="3">
        <v>11.19</v>
      </c>
      <c r="BS13" s="3">
        <v>49.91</v>
      </c>
      <c r="BT13" s="3">
        <v>18.02</v>
      </c>
      <c r="BU13" s="3">
        <v>25.77</v>
      </c>
      <c r="BV13" s="3">
        <v>27.35</v>
      </c>
      <c r="BW13" s="3">
        <v>32.86</v>
      </c>
      <c r="BX13" s="3">
        <v>43.55</v>
      </c>
      <c r="BY13" s="3">
        <v>24.69</v>
      </c>
      <c r="BZ13" s="3">
        <v>14.14</v>
      </c>
      <c r="CA13" s="3">
        <v>23.04</v>
      </c>
      <c r="CB13" s="3">
        <v>24.99</v>
      </c>
      <c r="CC13" s="3">
        <v>16.02</v>
      </c>
      <c r="CD13" s="3">
        <v>19.399999999999999</v>
      </c>
      <c r="CE13" s="3">
        <v>24.08</v>
      </c>
      <c r="CF13" s="3">
        <v>15.31</v>
      </c>
      <c r="CG13" s="3" t="s">
        <v>5</v>
      </c>
      <c r="CH13" s="3">
        <v>45.91</v>
      </c>
      <c r="CI13" s="3">
        <v>9.73</v>
      </c>
      <c r="CJ13" s="3">
        <v>19.440000000000001</v>
      </c>
      <c r="CK13" s="3">
        <v>26.56</v>
      </c>
      <c r="CL13" s="3">
        <v>22.61</v>
      </c>
      <c r="CM13" s="3">
        <v>24.87</v>
      </c>
      <c r="CN13" s="3">
        <v>50.38</v>
      </c>
      <c r="CO13" s="3">
        <v>10.74</v>
      </c>
      <c r="CP13" s="3">
        <v>31.53</v>
      </c>
      <c r="CQ13" s="3">
        <v>30.85</v>
      </c>
      <c r="CR13" s="3">
        <v>25.87</v>
      </c>
      <c r="CS13" s="3">
        <v>64.14</v>
      </c>
      <c r="CT13" s="3">
        <v>42.31</v>
      </c>
      <c r="CU13" s="3">
        <v>15.6</v>
      </c>
      <c r="CV13" s="3">
        <v>17.32</v>
      </c>
      <c r="CW13" s="3">
        <v>24.85</v>
      </c>
      <c r="CX13" s="3">
        <v>27.09</v>
      </c>
      <c r="CY13" s="3">
        <v>27.16</v>
      </c>
      <c r="CZ13" s="3">
        <v>20.07</v>
      </c>
      <c r="DA13" s="3">
        <v>10.17</v>
      </c>
      <c r="DB13" s="3">
        <v>11.68</v>
      </c>
      <c r="DC13" s="3">
        <v>16.010000000000002</v>
      </c>
      <c r="DD13" s="3">
        <v>10.77</v>
      </c>
      <c r="DE13" s="3">
        <v>42.07</v>
      </c>
      <c r="DF13" s="3">
        <v>14.44</v>
      </c>
      <c r="DG13" s="3">
        <v>6.95</v>
      </c>
      <c r="DH13" s="3">
        <v>60.12</v>
      </c>
      <c r="DI13" s="3">
        <v>12.3</v>
      </c>
      <c r="DJ13" s="3">
        <v>33.04</v>
      </c>
      <c r="DK13" s="3">
        <v>15.85</v>
      </c>
      <c r="DL13" s="3">
        <v>13.34</v>
      </c>
      <c r="DM13" s="3">
        <v>12.48</v>
      </c>
      <c r="DN13" s="3">
        <v>13.7</v>
      </c>
      <c r="DO13" s="3">
        <v>8.6999999999999993</v>
      </c>
      <c r="DP13" s="3">
        <v>19.579999999999998</v>
      </c>
      <c r="DQ13" s="3">
        <v>14.44</v>
      </c>
      <c r="DR13" s="3">
        <v>5.43</v>
      </c>
      <c r="DS13" s="3">
        <v>7.98</v>
      </c>
      <c r="DT13" s="3">
        <v>19.8</v>
      </c>
      <c r="DU13" s="3">
        <v>8.6199999999999992</v>
      </c>
      <c r="DV13" s="3">
        <v>9.35</v>
      </c>
      <c r="DW13" s="3">
        <v>9.3000000000000007</v>
      </c>
      <c r="DX13" s="3">
        <v>39.85</v>
      </c>
      <c r="DY13" s="3">
        <v>4.34</v>
      </c>
      <c r="DZ13" s="3">
        <v>19.93</v>
      </c>
      <c r="EA13" s="3">
        <v>10.4</v>
      </c>
      <c r="EB13" s="3">
        <v>8.39</v>
      </c>
      <c r="EC13" s="3">
        <v>31.99</v>
      </c>
      <c r="ED13" s="3">
        <v>16.2</v>
      </c>
      <c r="EE13" s="3">
        <v>20.75</v>
      </c>
      <c r="EF13" s="3">
        <v>12.05</v>
      </c>
      <c r="EG13" s="3">
        <v>7.84</v>
      </c>
      <c r="EH13" s="3">
        <v>9.5500000000000007</v>
      </c>
      <c r="EI13" s="3">
        <v>31.13</v>
      </c>
      <c r="EJ13" s="3">
        <v>20.36</v>
      </c>
      <c r="EK13" s="3">
        <v>39.07</v>
      </c>
      <c r="EL13" s="3">
        <v>19.93</v>
      </c>
      <c r="EM13" s="3">
        <v>24.79</v>
      </c>
      <c r="EN13" s="3">
        <v>8.31</v>
      </c>
      <c r="EO13" s="3">
        <v>7.21</v>
      </c>
      <c r="EP13" s="3">
        <v>27.01</v>
      </c>
      <c r="EQ13" s="3">
        <v>15.7</v>
      </c>
      <c r="ER13" s="3">
        <v>18.71</v>
      </c>
      <c r="ES13" s="3">
        <v>18.07</v>
      </c>
      <c r="ET13" s="3">
        <v>10.91</v>
      </c>
      <c r="EU13" s="3">
        <v>22.71</v>
      </c>
      <c r="EV13" s="3">
        <v>5.32</v>
      </c>
      <c r="EW13" s="3">
        <v>14.04</v>
      </c>
      <c r="EX13" s="3">
        <v>19.239999999999998</v>
      </c>
      <c r="EY13" s="3">
        <v>11.81</v>
      </c>
      <c r="EZ13" s="3">
        <v>23.73</v>
      </c>
      <c r="FA13" s="3">
        <v>9.66</v>
      </c>
      <c r="FB13" s="3">
        <v>11.55</v>
      </c>
      <c r="FC13" s="3">
        <v>31.32</v>
      </c>
      <c r="FD13" s="3">
        <v>32.29</v>
      </c>
      <c r="FE13" s="3">
        <v>24.68</v>
      </c>
      <c r="FF13" s="3">
        <v>9.27</v>
      </c>
      <c r="FG13" s="3">
        <v>11.12</v>
      </c>
      <c r="FH13" s="3">
        <v>19.25</v>
      </c>
      <c r="FI13" s="3">
        <v>18.87</v>
      </c>
      <c r="FJ13" s="3">
        <v>11.55</v>
      </c>
      <c r="FK13" s="3">
        <v>17.57</v>
      </c>
      <c r="FL13" s="3">
        <v>11.62</v>
      </c>
      <c r="FM13" s="3">
        <v>8.57</v>
      </c>
      <c r="FN13" s="3">
        <v>12.39</v>
      </c>
      <c r="FO13" s="3">
        <v>14.53</v>
      </c>
      <c r="FP13" s="3">
        <v>17.41</v>
      </c>
      <c r="FQ13" s="3">
        <v>16.71</v>
      </c>
      <c r="FR13" s="3">
        <v>20.5</v>
      </c>
      <c r="FS13" s="3">
        <v>32.43</v>
      </c>
      <c r="FT13" s="3">
        <v>12.31</v>
      </c>
      <c r="FU13" s="3">
        <v>25.34</v>
      </c>
      <c r="FV13" s="3">
        <v>16.920000000000002</v>
      </c>
      <c r="FW13" s="3">
        <v>9.6999999999999993</v>
      </c>
      <c r="FX13" s="3">
        <v>14.07</v>
      </c>
      <c r="FY13" s="3">
        <v>31.48</v>
      </c>
      <c r="FZ13" s="3">
        <v>43.04</v>
      </c>
      <c r="GA13" s="3">
        <v>16.23</v>
      </c>
      <c r="GB13" s="3">
        <v>11.17</v>
      </c>
      <c r="GC13" s="3">
        <v>28.16</v>
      </c>
      <c r="GD13" s="3">
        <v>6.83</v>
      </c>
      <c r="GE13" s="3">
        <v>30.95</v>
      </c>
      <c r="GF13" s="3">
        <v>63.09</v>
      </c>
      <c r="GG13" s="3">
        <v>28.58</v>
      </c>
      <c r="GH13" s="3">
        <v>19.11</v>
      </c>
      <c r="GI13" s="3">
        <v>21.08</v>
      </c>
      <c r="GJ13" s="3">
        <v>7.82</v>
      </c>
      <c r="GK13" s="3">
        <v>20.85</v>
      </c>
      <c r="GL13" s="3" t="s">
        <v>2792</v>
      </c>
      <c r="GM13" s="3">
        <v>78.319999999999993</v>
      </c>
      <c r="GN13" s="3" t="s">
        <v>5</v>
      </c>
      <c r="GO13" s="3">
        <v>170.35</v>
      </c>
      <c r="GP13" s="3">
        <v>9.2799999999999994</v>
      </c>
      <c r="GQ13" s="3">
        <v>21.38</v>
      </c>
      <c r="GR13" s="3">
        <v>10.25</v>
      </c>
      <c r="GS13" s="3">
        <v>14.4</v>
      </c>
      <c r="GT13" s="3">
        <v>38.44</v>
      </c>
      <c r="GU13" s="3">
        <v>18.420000000000002</v>
      </c>
      <c r="GV13" s="3">
        <v>15.36</v>
      </c>
      <c r="GW13" s="3">
        <v>32.64</v>
      </c>
      <c r="GX13" s="3">
        <v>8.0399999999999991</v>
      </c>
      <c r="GY13" s="3">
        <v>15.34</v>
      </c>
      <c r="GZ13" s="3">
        <v>26.18</v>
      </c>
      <c r="HA13" s="3">
        <v>31.59</v>
      </c>
      <c r="HB13" s="3" t="s">
        <v>5</v>
      </c>
      <c r="HC13" s="3" t="s">
        <v>5</v>
      </c>
      <c r="HD13" s="3" t="s">
        <v>5</v>
      </c>
      <c r="HE13" s="3">
        <v>16.57</v>
      </c>
      <c r="HF13" s="3" t="s">
        <v>5</v>
      </c>
      <c r="HG13" s="3">
        <v>15.52</v>
      </c>
      <c r="HH13" s="3">
        <v>16.39</v>
      </c>
      <c r="HI13" s="3">
        <v>49.73</v>
      </c>
      <c r="HJ13" s="3" t="s">
        <v>5</v>
      </c>
      <c r="HK13" s="3">
        <v>17.440000000000001</v>
      </c>
      <c r="HL13" s="3">
        <v>19.89</v>
      </c>
      <c r="HM13" s="3">
        <v>55.63</v>
      </c>
      <c r="HN13" s="3" t="s">
        <v>5</v>
      </c>
      <c r="HO13" s="3">
        <v>18.72</v>
      </c>
      <c r="HP13" s="3">
        <v>26.56</v>
      </c>
      <c r="HQ13" s="3">
        <v>31.8</v>
      </c>
      <c r="HR13" s="3" t="s">
        <v>2792</v>
      </c>
      <c r="HS13" s="3">
        <v>82.83</v>
      </c>
      <c r="HT13" s="3" t="s">
        <v>5</v>
      </c>
      <c r="HU13" s="3">
        <v>38.39</v>
      </c>
      <c r="HV13" s="3">
        <v>17.82</v>
      </c>
      <c r="HW13" s="3">
        <v>25.74</v>
      </c>
      <c r="HX13" s="3">
        <v>23.76</v>
      </c>
      <c r="HY13" s="3">
        <v>38.75</v>
      </c>
      <c r="HZ13" s="3">
        <v>14.97</v>
      </c>
      <c r="IA13" s="3">
        <v>259.3</v>
      </c>
      <c r="IB13" s="3">
        <v>13.92</v>
      </c>
      <c r="IC13" s="3" t="s">
        <v>5</v>
      </c>
      <c r="ID13" s="3" t="s">
        <v>5</v>
      </c>
      <c r="IE13" s="3">
        <v>18.95</v>
      </c>
      <c r="IF13" s="3">
        <v>17.489999999999998</v>
      </c>
      <c r="IG13" s="3">
        <v>19.010000000000002</v>
      </c>
      <c r="IH13" s="3" t="s">
        <v>5</v>
      </c>
      <c r="II13" s="3" t="s">
        <v>5</v>
      </c>
      <c r="IJ13" s="3">
        <v>45.54</v>
      </c>
      <c r="IK13" s="3">
        <v>21.75</v>
      </c>
      <c r="IL13" s="3">
        <v>21.79</v>
      </c>
      <c r="IM13" s="3">
        <v>18.510000000000002</v>
      </c>
      <c r="IN13" s="3">
        <v>27.77</v>
      </c>
      <c r="IO13" s="3">
        <v>20.079999999999998</v>
      </c>
      <c r="IP13" s="3">
        <v>13.05</v>
      </c>
      <c r="IQ13" s="3">
        <v>15.2</v>
      </c>
      <c r="IR13" s="3">
        <v>17.62</v>
      </c>
      <c r="IS13" s="3" t="s">
        <v>5</v>
      </c>
      <c r="IT13" s="3">
        <v>168.19</v>
      </c>
      <c r="IU13" s="3" t="s">
        <v>5</v>
      </c>
      <c r="IV13" s="3" t="s">
        <v>5</v>
      </c>
      <c r="IW13" s="3">
        <v>35</v>
      </c>
      <c r="IX13" s="3">
        <v>78.5</v>
      </c>
      <c r="IY13" s="3">
        <v>13.58</v>
      </c>
      <c r="IZ13" s="3">
        <v>18.54</v>
      </c>
      <c r="JA13" s="3">
        <v>31.84</v>
      </c>
      <c r="JB13" s="3">
        <v>18.93</v>
      </c>
      <c r="JC13" s="3">
        <v>13.89</v>
      </c>
      <c r="JD13" s="3">
        <v>11.39</v>
      </c>
      <c r="JE13" s="3">
        <v>103.28</v>
      </c>
      <c r="JF13" s="3" t="s">
        <v>5</v>
      </c>
      <c r="JG13" s="3">
        <v>16.03</v>
      </c>
      <c r="JH13" s="3">
        <v>23.49</v>
      </c>
      <c r="JI13" s="3">
        <v>3.74</v>
      </c>
      <c r="JJ13" s="3">
        <v>12.92</v>
      </c>
      <c r="JK13" s="3">
        <v>20.22</v>
      </c>
      <c r="JL13" s="3">
        <v>39.11</v>
      </c>
      <c r="JM13" s="3">
        <v>12.28</v>
      </c>
      <c r="JN13" s="3">
        <v>12.47</v>
      </c>
      <c r="JO13" s="3">
        <v>14.66</v>
      </c>
      <c r="JP13" s="3">
        <v>25.5</v>
      </c>
      <c r="JQ13" s="3">
        <v>33.89</v>
      </c>
      <c r="JR13" s="3">
        <v>38.82</v>
      </c>
      <c r="JS13" s="3">
        <v>15.09</v>
      </c>
      <c r="JT13" s="3">
        <v>48.32</v>
      </c>
      <c r="JU13" s="3">
        <v>17.64</v>
      </c>
      <c r="JV13" s="3">
        <v>43.89</v>
      </c>
      <c r="JW13" s="3">
        <v>11.55</v>
      </c>
      <c r="JX13" s="3">
        <v>21.18</v>
      </c>
      <c r="JY13" s="3">
        <v>9.8800000000000008</v>
      </c>
      <c r="JZ13" s="3" t="s">
        <v>5</v>
      </c>
      <c r="KA13" s="3">
        <v>28.99</v>
      </c>
      <c r="KB13" s="3">
        <v>27.44</v>
      </c>
      <c r="KC13" s="3" t="s">
        <v>5</v>
      </c>
      <c r="KD13" s="3">
        <v>22.31</v>
      </c>
      <c r="KE13" s="3">
        <v>11.2</v>
      </c>
      <c r="KF13" s="3">
        <v>13.55</v>
      </c>
      <c r="KG13" s="3">
        <v>18.89</v>
      </c>
      <c r="KH13" s="3">
        <v>18.09</v>
      </c>
      <c r="KI13" s="3" t="s">
        <v>5</v>
      </c>
      <c r="KJ13" s="3" t="s">
        <v>5</v>
      </c>
      <c r="KK13" s="3">
        <v>20.329999999999998</v>
      </c>
      <c r="KL13" s="3">
        <v>21.06</v>
      </c>
      <c r="KM13" s="3">
        <v>14.48</v>
      </c>
      <c r="KN13" s="3">
        <v>16.239999999999998</v>
      </c>
      <c r="KO13" s="3" t="s">
        <v>5</v>
      </c>
      <c r="KP13" s="3" t="s">
        <v>5</v>
      </c>
      <c r="KQ13" s="3">
        <v>29.34</v>
      </c>
      <c r="KR13" s="3">
        <v>28.92</v>
      </c>
      <c r="KS13" s="3" t="s">
        <v>5</v>
      </c>
      <c r="KT13" s="3">
        <v>12.13</v>
      </c>
      <c r="KU13" s="3">
        <v>27.14</v>
      </c>
      <c r="KV13" s="3">
        <v>23.15</v>
      </c>
      <c r="KW13" s="3">
        <v>35.08</v>
      </c>
      <c r="KX13" s="3">
        <v>21.16</v>
      </c>
      <c r="KY13" s="3">
        <v>16.329999999999998</v>
      </c>
      <c r="KZ13" s="3" t="s">
        <v>5</v>
      </c>
      <c r="LA13" s="3">
        <v>16.71</v>
      </c>
      <c r="LB13" s="3">
        <v>54.35</v>
      </c>
      <c r="LC13" s="3">
        <v>6.95</v>
      </c>
      <c r="LD13" s="3">
        <v>12.71</v>
      </c>
      <c r="LE13" s="3">
        <v>11.54</v>
      </c>
      <c r="LF13" s="3">
        <v>11.7</v>
      </c>
      <c r="LG13" s="3" t="s">
        <v>5</v>
      </c>
      <c r="LH13" s="3">
        <v>36.65</v>
      </c>
      <c r="LI13" s="3">
        <v>8.57</v>
      </c>
      <c r="LJ13" s="3">
        <v>16.989999999999998</v>
      </c>
      <c r="LK13" s="3">
        <v>15.81</v>
      </c>
      <c r="LL13" s="3">
        <v>4.8099999999999996</v>
      </c>
      <c r="LM13" s="3" t="s">
        <v>5</v>
      </c>
      <c r="LN13" s="3">
        <v>21.58</v>
      </c>
      <c r="LO13" s="3">
        <v>13.82</v>
      </c>
      <c r="LP13" s="3">
        <v>25.57</v>
      </c>
      <c r="LQ13" s="3">
        <v>16.57</v>
      </c>
      <c r="LR13" s="3">
        <v>29.21</v>
      </c>
      <c r="LS13" s="3" t="s">
        <v>5</v>
      </c>
      <c r="LT13" s="3" t="s">
        <v>5</v>
      </c>
      <c r="LU13" s="3">
        <v>36.94</v>
      </c>
      <c r="LV13" s="3" t="s">
        <v>5</v>
      </c>
      <c r="LW13" s="3">
        <v>13.6</v>
      </c>
      <c r="LX13" s="3" t="s">
        <v>5</v>
      </c>
      <c r="LY13" s="3" t="s">
        <v>5</v>
      </c>
      <c r="LZ13" s="3" t="s">
        <v>5</v>
      </c>
      <c r="MA13" s="3">
        <v>29.83</v>
      </c>
      <c r="MB13" s="3">
        <v>14.32</v>
      </c>
      <c r="MC13" s="3" t="s">
        <v>5</v>
      </c>
      <c r="MD13" s="3" t="s">
        <v>5</v>
      </c>
      <c r="ME13" s="3">
        <v>128.19</v>
      </c>
      <c r="MF13" s="3">
        <v>15.67</v>
      </c>
      <c r="MG13" s="3">
        <v>20.440000000000001</v>
      </c>
      <c r="MH13" s="3">
        <v>21.49</v>
      </c>
      <c r="MI13" s="3" t="s">
        <v>5</v>
      </c>
      <c r="MJ13" s="3">
        <v>23.89</v>
      </c>
      <c r="MK13" s="3">
        <v>11.42</v>
      </c>
      <c r="ML13" s="3">
        <v>19.14</v>
      </c>
      <c r="MM13" s="3">
        <v>13.11</v>
      </c>
      <c r="MN13" s="3">
        <v>13.89</v>
      </c>
      <c r="MO13" s="3">
        <v>53.29</v>
      </c>
      <c r="MP13" s="3" t="s">
        <v>5</v>
      </c>
      <c r="MQ13" s="3">
        <v>17.09</v>
      </c>
      <c r="MR13" s="3">
        <v>26.11</v>
      </c>
      <c r="MS13" s="3">
        <v>17.59</v>
      </c>
      <c r="MT13" s="3">
        <v>53.88</v>
      </c>
      <c r="MU13" s="3">
        <v>15.84</v>
      </c>
      <c r="MV13" s="3">
        <v>9.94</v>
      </c>
      <c r="MW13" s="3">
        <v>33.67</v>
      </c>
      <c r="MX13" s="3">
        <v>10.029999999999999</v>
      </c>
      <c r="MY13" s="3" t="s">
        <v>5</v>
      </c>
      <c r="MZ13" s="3">
        <v>27.33</v>
      </c>
      <c r="NA13" s="3">
        <v>94.77</v>
      </c>
      <c r="NB13" s="3">
        <v>20.399999999999999</v>
      </c>
      <c r="NC13" s="3">
        <v>16.170000000000002</v>
      </c>
      <c r="ND13" s="3">
        <v>15.17</v>
      </c>
      <c r="NE13" s="3">
        <v>7.04</v>
      </c>
      <c r="NF13" s="3">
        <v>29.03</v>
      </c>
      <c r="NG13" s="3">
        <v>20.399999999999999</v>
      </c>
      <c r="NH13" s="3">
        <v>10.69</v>
      </c>
      <c r="NI13" s="3">
        <v>26.3</v>
      </c>
      <c r="NJ13" s="3">
        <v>7.08</v>
      </c>
      <c r="NK13" s="3">
        <v>11.48</v>
      </c>
      <c r="NL13" s="3">
        <v>6.08</v>
      </c>
      <c r="NM13" s="3">
        <v>23.92</v>
      </c>
      <c r="NN13" s="3">
        <v>22.3</v>
      </c>
      <c r="NO13" s="3">
        <v>19.87</v>
      </c>
      <c r="NP13" s="3">
        <v>36.549999999999997</v>
      </c>
      <c r="NQ13" s="3">
        <v>11.09</v>
      </c>
      <c r="NR13" s="3">
        <v>10.61</v>
      </c>
      <c r="NS13" s="3">
        <v>22.07</v>
      </c>
      <c r="NT13" s="3">
        <v>14.04</v>
      </c>
      <c r="NU13" s="3">
        <v>10.11</v>
      </c>
      <c r="NV13" s="3">
        <v>13.45</v>
      </c>
      <c r="NW13" s="3">
        <v>26.32</v>
      </c>
      <c r="NX13" s="3">
        <v>39.39</v>
      </c>
      <c r="NY13" s="3">
        <v>41.7</v>
      </c>
      <c r="NZ13" s="3">
        <v>3.05</v>
      </c>
      <c r="OA13" s="3">
        <v>6.63</v>
      </c>
      <c r="OB13" s="3">
        <v>20.059999999999999</v>
      </c>
      <c r="OC13" s="3">
        <v>11.59</v>
      </c>
      <c r="OD13" s="3">
        <v>8.02</v>
      </c>
      <c r="OE13" s="3">
        <v>16.829999999999998</v>
      </c>
      <c r="OF13" s="3">
        <v>40.409999999999997</v>
      </c>
      <c r="OG13" s="3">
        <v>10.31</v>
      </c>
      <c r="OH13" s="3">
        <v>12.28</v>
      </c>
      <c r="OI13" s="3">
        <v>21</v>
      </c>
      <c r="OJ13" s="3">
        <v>36.9</v>
      </c>
      <c r="OK13" s="3">
        <v>14.46</v>
      </c>
      <c r="OL13" s="3">
        <v>28.3</v>
      </c>
      <c r="OM13" s="3">
        <v>18.41</v>
      </c>
      <c r="ON13" s="3">
        <v>31.78</v>
      </c>
      <c r="OO13" s="3">
        <v>22.91</v>
      </c>
      <c r="OP13" s="3">
        <v>11.28</v>
      </c>
      <c r="OQ13" s="3">
        <v>11.52</v>
      </c>
      <c r="OR13" s="3">
        <v>13.36</v>
      </c>
      <c r="OS13" s="3">
        <v>14.53</v>
      </c>
      <c r="OT13" s="3">
        <v>23</v>
      </c>
      <c r="OU13" s="3">
        <v>17.32</v>
      </c>
      <c r="OV13" s="3">
        <v>14.17</v>
      </c>
      <c r="OW13" s="3">
        <v>3.02</v>
      </c>
      <c r="OX13" s="3">
        <v>21.71</v>
      </c>
      <c r="OY13" s="3">
        <v>7.03</v>
      </c>
      <c r="OZ13" s="3">
        <v>31.67</v>
      </c>
      <c r="PA13" s="3">
        <v>9.89</v>
      </c>
      <c r="PB13" s="3">
        <v>17.760000000000002</v>
      </c>
      <c r="PC13" s="3">
        <v>14.57</v>
      </c>
      <c r="PD13" s="3">
        <v>7.26</v>
      </c>
      <c r="PE13" s="3">
        <v>18.690000000000001</v>
      </c>
      <c r="PF13" s="3">
        <v>111.31</v>
      </c>
      <c r="PG13" s="3">
        <v>17.57</v>
      </c>
      <c r="PH13" s="3">
        <v>16.079999999999998</v>
      </c>
      <c r="PI13" s="3">
        <v>17.670000000000002</v>
      </c>
      <c r="PJ13" s="3">
        <v>45.36</v>
      </c>
      <c r="PK13" s="3">
        <v>12.03</v>
      </c>
      <c r="PL13" s="3">
        <v>10.73</v>
      </c>
      <c r="PM13" s="3">
        <v>26.33</v>
      </c>
      <c r="PN13" s="3">
        <v>8.0399999999999991</v>
      </c>
      <c r="PO13" s="3">
        <v>16.16</v>
      </c>
      <c r="PP13" s="3">
        <v>4.51</v>
      </c>
      <c r="PQ13" s="3" t="s">
        <v>5</v>
      </c>
      <c r="PR13" s="3">
        <v>15.43</v>
      </c>
      <c r="PS13" s="3">
        <v>11.59</v>
      </c>
      <c r="PT13" s="3">
        <v>10.14</v>
      </c>
      <c r="PU13" s="3">
        <v>20.74</v>
      </c>
      <c r="PV13" s="3">
        <v>11.7</v>
      </c>
      <c r="PW13" s="3">
        <v>13.16</v>
      </c>
      <c r="PX13" s="3">
        <v>15.12</v>
      </c>
      <c r="PY13" s="3">
        <v>23.09</v>
      </c>
      <c r="PZ13" s="3">
        <v>157.4</v>
      </c>
      <c r="QA13" s="3">
        <v>8.67</v>
      </c>
      <c r="QB13" s="3">
        <v>18.95</v>
      </c>
      <c r="QC13" s="3">
        <v>15.08</v>
      </c>
      <c r="QD13" s="3">
        <v>5.75</v>
      </c>
      <c r="QE13" s="3">
        <v>25.05</v>
      </c>
      <c r="QF13" s="3" t="s">
        <v>5</v>
      </c>
      <c r="QG13" s="3">
        <v>4.43</v>
      </c>
      <c r="QH13" s="3">
        <v>6.04</v>
      </c>
      <c r="QI13" s="3">
        <v>18.850000000000001</v>
      </c>
      <c r="QJ13" s="3">
        <v>12.3</v>
      </c>
      <c r="QK13" s="3" t="s">
        <v>5</v>
      </c>
      <c r="QL13" s="3" t="s">
        <v>5</v>
      </c>
      <c r="QM13" s="3">
        <v>12.95</v>
      </c>
      <c r="QN13" s="3">
        <v>15.23</v>
      </c>
      <c r="QO13" s="3" t="s">
        <v>5</v>
      </c>
      <c r="QP13" s="3">
        <v>14.61</v>
      </c>
      <c r="QQ13" s="3" t="s">
        <v>2792</v>
      </c>
      <c r="QR13" s="3">
        <v>95.84</v>
      </c>
      <c r="QS13" s="3" t="s">
        <v>5</v>
      </c>
      <c r="QT13" s="3">
        <v>20.37</v>
      </c>
      <c r="QU13" s="3">
        <v>28.16</v>
      </c>
      <c r="QV13" s="3" t="s">
        <v>2792</v>
      </c>
      <c r="QW13" s="3">
        <v>107.7</v>
      </c>
      <c r="QX13" s="3" t="s">
        <v>5</v>
      </c>
      <c r="QY13" s="3">
        <v>180.89</v>
      </c>
      <c r="QZ13" s="3" t="s">
        <v>2792</v>
      </c>
      <c r="RA13" s="3">
        <v>18.45</v>
      </c>
      <c r="RB13" s="3">
        <v>12.52</v>
      </c>
      <c r="RC13" s="3">
        <v>24.25</v>
      </c>
      <c r="RD13" s="3" t="s">
        <v>2792</v>
      </c>
      <c r="RE13" s="3" t="s">
        <v>2792</v>
      </c>
      <c r="RF13" s="3" t="s">
        <v>2792</v>
      </c>
      <c r="RG13" s="3">
        <v>359.46</v>
      </c>
      <c r="RH13" s="3">
        <v>31.55</v>
      </c>
      <c r="RI13" s="3">
        <v>74.98</v>
      </c>
      <c r="RJ13" s="3">
        <v>46.06</v>
      </c>
      <c r="RK13" s="3">
        <v>28.96</v>
      </c>
      <c r="RL13" s="3" t="s">
        <v>2792</v>
      </c>
      <c r="RM13" s="3" t="s">
        <v>2792</v>
      </c>
      <c r="RN13" s="3">
        <v>12.19</v>
      </c>
      <c r="RO13" s="3" t="s">
        <v>2792</v>
      </c>
      <c r="RP13" s="3" t="s">
        <v>5</v>
      </c>
      <c r="RQ13" s="3">
        <v>26.41</v>
      </c>
      <c r="RR13" s="3">
        <v>17.73</v>
      </c>
      <c r="RS13" s="3">
        <v>26.71</v>
      </c>
      <c r="RT13" s="3" t="s">
        <v>5</v>
      </c>
      <c r="RU13" s="3" t="s">
        <v>5</v>
      </c>
      <c r="RV13" s="3" t="s">
        <v>5</v>
      </c>
      <c r="RW13" s="3" t="s">
        <v>5</v>
      </c>
      <c r="RX13" s="3" t="s">
        <v>5</v>
      </c>
      <c r="RY13" s="3" t="s">
        <v>5</v>
      </c>
      <c r="RZ13" s="3">
        <v>43.87</v>
      </c>
      <c r="SA13" s="3" t="s">
        <v>5</v>
      </c>
      <c r="SB13" s="3" t="s">
        <v>5</v>
      </c>
      <c r="SC13" s="3" t="s">
        <v>5</v>
      </c>
      <c r="SD13" s="3">
        <v>20.85</v>
      </c>
      <c r="SE13" s="3" t="s">
        <v>5</v>
      </c>
      <c r="SF13" s="3">
        <v>48.37</v>
      </c>
      <c r="SG13" s="3">
        <v>34.200000000000003</v>
      </c>
      <c r="SH13" s="3">
        <v>43.24</v>
      </c>
      <c r="SI13" s="3">
        <v>21.24</v>
      </c>
      <c r="SJ13" s="3">
        <v>151.21</v>
      </c>
      <c r="SK13" s="3">
        <v>6.75</v>
      </c>
      <c r="SL13" s="3">
        <v>9.0500000000000007</v>
      </c>
      <c r="SM13" s="3">
        <v>22.29</v>
      </c>
      <c r="SN13" s="3">
        <v>45.94</v>
      </c>
      <c r="SO13" s="3">
        <v>231.09</v>
      </c>
      <c r="SP13" s="3">
        <v>27.77</v>
      </c>
      <c r="SQ13" s="3">
        <v>13.85</v>
      </c>
      <c r="SR13" s="3">
        <v>36.909999999999997</v>
      </c>
      <c r="SS13" s="3">
        <v>197.23</v>
      </c>
      <c r="ST13" s="3">
        <v>11.54</v>
      </c>
      <c r="SU13" s="3">
        <v>57.53</v>
      </c>
      <c r="SV13" s="3">
        <v>25.1</v>
      </c>
      <c r="SW13" s="3">
        <v>11.74</v>
      </c>
      <c r="SX13" s="3">
        <v>21.25</v>
      </c>
      <c r="SY13" s="3">
        <v>15.09</v>
      </c>
      <c r="SZ13" s="3">
        <v>54.22</v>
      </c>
      <c r="TA13" s="3">
        <v>46.22</v>
      </c>
      <c r="TB13" s="3">
        <v>31.93</v>
      </c>
      <c r="TC13" s="3">
        <v>24.25</v>
      </c>
      <c r="TD13" s="3">
        <v>50.79</v>
      </c>
      <c r="TE13" s="3">
        <v>38.659999999999997</v>
      </c>
      <c r="TF13" s="3">
        <v>56.95</v>
      </c>
      <c r="TG13" s="3">
        <v>12.64</v>
      </c>
      <c r="TH13" s="3">
        <v>6.56</v>
      </c>
      <c r="TI13" s="3">
        <v>18.62</v>
      </c>
      <c r="TJ13" s="3" t="s">
        <v>5</v>
      </c>
      <c r="TK13" s="3">
        <v>17.190000000000001</v>
      </c>
      <c r="TL13" s="3">
        <v>31.53</v>
      </c>
      <c r="TM13" s="3">
        <v>30.76</v>
      </c>
      <c r="TN13" s="3">
        <v>31.59</v>
      </c>
      <c r="TO13" s="3">
        <v>15.58</v>
      </c>
      <c r="TP13" s="3">
        <v>17.05</v>
      </c>
      <c r="TQ13" s="3">
        <v>12.64</v>
      </c>
      <c r="TR13" s="3">
        <v>18.71</v>
      </c>
      <c r="TS13" s="3">
        <v>21.35</v>
      </c>
      <c r="TT13" s="3">
        <v>57.51</v>
      </c>
      <c r="TU13" s="3">
        <v>95.02</v>
      </c>
      <c r="TV13" s="3">
        <v>32.26</v>
      </c>
      <c r="TW13" s="3">
        <v>16.5</v>
      </c>
      <c r="TX13" s="3">
        <v>21.68</v>
      </c>
      <c r="TY13" s="3">
        <v>27.46</v>
      </c>
      <c r="TZ13" s="3">
        <v>45.77</v>
      </c>
      <c r="UA13" s="3">
        <v>22.43</v>
      </c>
      <c r="UB13" s="3">
        <v>51.66</v>
      </c>
      <c r="UC13" s="3">
        <v>18.510000000000002</v>
      </c>
      <c r="UD13" s="3">
        <v>14.3</v>
      </c>
      <c r="UE13" s="3" t="s">
        <v>5</v>
      </c>
      <c r="UF13" s="3">
        <v>28.71</v>
      </c>
      <c r="UG13" s="3">
        <v>26.68</v>
      </c>
      <c r="UH13" s="3">
        <v>32.51</v>
      </c>
      <c r="UI13" s="3">
        <v>24.03</v>
      </c>
      <c r="UJ13" s="3">
        <v>11.75</v>
      </c>
      <c r="UK13" s="3">
        <v>408.73</v>
      </c>
      <c r="UL13" s="3">
        <v>19.43</v>
      </c>
      <c r="UM13" s="3">
        <v>15.42</v>
      </c>
      <c r="UN13" s="3">
        <v>19.53</v>
      </c>
      <c r="UO13" s="3">
        <v>18.95</v>
      </c>
      <c r="UP13" s="3">
        <v>23.29</v>
      </c>
      <c r="UQ13" s="3">
        <v>36.64</v>
      </c>
      <c r="UR13" s="3">
        <v>18.75</v>
      </c>
      <c r="US13" s="3">
        <v>67.010000000000005</v>
      </c>
      <c r="UT13" s="3">
        <v>16.809999999999999</v>
      </c>
      <c r="UU13" s="3">
        <v>23.98</v>
      </c>
      <c r="UV13" s="3">
        <v>13.31</v>
      </c>
      <c r="UW13" s="3">
        <v>495.71</v>
      </c>
      <c r="UX13" s="3">
        <v>10.91</v>
      </c>
      <c r="UY13" s="3">
        <v>17.170000000000002</v>
      </c>
      <c r="UZ13" s="3">
        <v>11.1</v>
      </c>
      <c r="VA13" s="3">
        <v>19.12</v>
      </c>
      <c r="VB13" s="3">
        <v>37.65</v>
      </c>
      <c r="VC13" s="3">
        <v>57.96</v>
      </c>
      <c r="VD13" s="3">
        <v>17.53</v>
      </c>
      <c r="VE13" s="3">
        <v>21.71</v>
      </c>
      <c r="VF13" s="3">
        <v>35.26</v>
      </c>
      <c r="VG13" s="3">
        <v>29.57</v>
      </c>
      <c r="VH13" s="3">
        <v>68.31</v>
      </c>
      <c r="VI13" s="3">
        <v>17.91</v>
      </c>
      <c r="VJ13" s="3">
        <v>27.07</v>
      </c>
      <c r="VK13" s="3">
        <v>16.43</v>
      </c>
      <c r="VL13" s="3">
        <v>33.64</v>
      </c>
      <c r="VM13" s="3">
        <v>87.19</v>
      </c>
      <c r="VN13" s="3">
        <v>34.64</v>
      </c>
      <c r="VO13" s="3">
        <v>18.079999999999998</v>
      </c>
      <c r="VP13" s="3">
        <v>16.54</v>
      </c>
      <c r="VQ13" s="3">
        <v>15.97</v>
      </c>
      <c r="VR13" s="3">
        <v>35.79</v>
      </c>
      <c r="VS13" s="3">
        <v>12.06</v>
      </c>
      <c r="VT13" s="3">
        <v>19.309999999999999</v>
      </c>
      <c r="VU13" s="3">
        <v>26.29</v>
      </c>
      <c r="VV13" s="3">
        <v>33.03</v>
      </c>
      <c r="VW13" s="3">
        <v>21.6</v>
      </c>
      <c r="VX13" s="3">
        <v>22.84</v>
      </c>
      <c r="VY13" s="3">
        <v>24.03</v>
      </c>
      <c r="VZ13" s="3">
        <v>56.06</v>
      </c>
      <c r="WA13" s="3">
        <v>53.29</v>
      </c>
      <c r="WB13" s="3">
        <v>50.83</v>
      </c>
      <c r="WC13" s="3">
        <v>16.05</v>
      </c>
      <c r="WD13" s="3">
        <v>21.7</v>
      </c>
      <c r="WE13" s="3">
        <v>16.05</v>
      </c>
      <c r="WF13" s="3">
        <v>35.53</v>
      </c>
      <c r="WG13" s="3">
        <v>18.11</v>
      </c>
      <c r="WH13" s="3">
        <v>13.3</v>
      </c>
      <c r="WI13" s="3">
        <v>60.72</v>
      </c>
      <c r="WJ13" s="3">
        <v>25.69</v>
      </c>
      <c r="WK13" s="3">
        <v>163.22999999999999</v>
      </c>
      <c r="WL13" s="3">
        <v>29.6</v>
      </c>
      <c r="WM13" s="3">
        <v>33.25</v>
      </c>
      <c r="WN13" s="3">
        <v>10.23</v>
      </c>
      <c r="WO13" s="3">
        <v>36.450000000000003</v>
      </c>
      <c r="WP13" s="3">
        <v>38.68</v>
      </c>
      <c r="WQ13" s="3">
        <v>33.6</v>
      </c>
      <c r="WR13" s="3">
        <v>16.07</v>
      </c>
      <c r="WS13" s="3">
        <v>23.9</v>
      </c>
      <c r="WT13" s="3">
        <v>4.6100000000000003</v>
      </c>
      <c r="WU13" s="3">
        <v>35.97</v>
      </c>
      <c r="WV13" s="3">
        <v>18.16</v>
      </c>
      <c r="WW13" s="3">
        <v>33.82</v>
      </c>
      <c r="WX13" s="3">
        <v>17</v>
      </c>
      <c r="WY13" s="3">
        <v>27.36</v>
      </c>
      <c r="WZ13" s="3">
        <v>11.23</v>
      </c>
      <c r="XA13" s="3">
        <v>21.43</v>
      </c>
      <c r="XB13" s="3">
        <v>23.35</v>
      </c>
      <c r="XC13" s="3">
        <v>15.78</v>
      </c>
      <c r="XD13" s="3">
        <v>9.98</v>
      </c>
      <c r="XE13" s="3">
        <v>15.94</v>
      </c>
      <c r="XF13" s="3" t="s">
        <v>5</v>
      </c>
      <c r="XG13" s="3">
        <v>12.42</v>
      </c>
      <c r="XH13" s="3">
        <v>36.299999999999997</v>
      </c>
      <c r="XI13" s="3">
        <v>19.329999999999998</v>
      </c>
      <c r="XJ13" s="3">
        <v>40.36</v>
      </c>
      <c r="XK13" s="3">
        <v>23.5</v>
      </c>
      <c r="XL13" s="3">
        <v>9.4600000000000009</v>
      </c>
      <c r="XM13" s="3">
        <v>32.44</v>
      </c>
      <c r="XN13" s="3">
        <v>87.38</v>
      </c>
      <c r="XO13" s="3">
        <v>6.67</v>
      </c>
      <c r="XP13" s="3">
        <v>14.95</v>
      </c>
      <c r="XQ13" s="3">
        <v>43.05</v>
      </c>
      <c r="XR13" s="3">
        <v>15.33</v>
      </c>
      <c r="XS13" s="3">
        <v>47.35</v>
      </c>
      <c r="XT13" s="3">
        <v>22.87</v>
      </c>
      <c r="XU13" s="3">
        <v>20.18</v>
      </c>
      <c r="XV13" s="3">
        <v>17.899999999999999</v>
      </c>
      <c r="XW13" s="3">
        <v>10.76</v>
      </c>
      <c r="XX13" s="3">
        <v>9.6300000000000008</v>
      </c>
      <c r="XY13" s="3">
        <v>17.350000000000001</v>
      </c>
      <c r="XZ13" s="3">
        <v>36.369999999999997</v>
      </c>
      <c r="YA13" s="3">
        <v>15.28</v>
      </c>
      <c r="YB13" s="3">
        <v>22.59</v>
      </c>
      <c r="YC13" s="3">
        <v>9.02</v>
      </c>
      <c r="YD13" s="3">
        <v>7.35</v>
      </c>
      <c r="YE13" s="3">
        <v>19</v>
      </c>
      <c r="YF13" s="3" t="s">
        <v>5</v>
      </c>
      <c r="YG13" s="3">
        <v>31.27</v>
      </c>
      <c r="YH13" s="3">
        <v>30.17</v>
      </c>
      <c r="YI13" s="3">
        <v>20.440000000000001</v>
      </c>
      <c r="YJ13" s="3">
        <v>22.24</v>
      </c>
      <c r="YK13" s="3">
        <v>19.399999999999999</v>
      </c>
      <c r="YL13" s="3">
        <v>45.94</v>
      </c>
      <c r="YM13" s="3">
        <v>9.23</v>
      </c>
      <c r="YN13" s="3">
        <v>20.309999999999999</v>
      </c>
      <c r="YO13" s="3">
        <v>66.400000000000006</v>
      </c>
      <c r="YP13" s="3">
        <v>29.08</v>
      </c>
      <c r="YQ13" s="3">
        <v>14.14</v>
      </c>
      <c r="YR13" s="3">
        <v>30.73</v>
      </c>
      <c r="YS13" s="3">
        <v>25.06</v>
      </c>
      <c r="YT13" s="3">
        <v>24.93</v>
      </c>
      <c r="YU13" s="3">
        <v>22.23</v>
      </c>
      <c r="YV13" s="3">
        <v>45.11</v>
      </c>
      <c r="YW13" s="3">
        <v>21.65</v>
      </c>
      <c r="YX13" s="3">
        <v>20.56</v>
      </c>
      <c r="YY13" s="3">
        <v>23.35</v>
      </c>
      <c r="YZ13" s="3">
        <v>25.32</v>
      </c>
      <c r="ZA13" s="3">
        <v>24.36</v>
      </c>
      <c r="ZB13" s="3">
        <v>19.760000000000002</v>
      </c>
      <c r="ZC13" s="3">
        <v>11.98</v>
      </c>
      <c r="ZD13" s="3">
        <v>20.57</v>
      </c>
      <c r="ZE13" s="3">
        <v>17.43</v>
      </c>
      <c r="ZF13" s="3">
        <v>37.21</v>
      </c>
      <c r="ZG13" s="3">
        <v>16.690000000000001</v>
      </c>
      <c r="ZH13" s="3">
        <v>8.39</v>
      </c>
      <c r="ZI13" s="3">
        <v>20.81</v>
      </c>
      <c r="ZJ13" s="3">
        <v>29.65</v>
      </c>
      <c r="ZK13" s="3">
        <v>33.729999999999997</v>
      </c>
      <c r="ZL13" s="3">
        <v>23.27</v>
      </c>
      <c r="ZM13" s="3">
        <v>44.33</v>
      </c>
      <c r="ZN13" s="3">
        <v>18.54</v>
      </c>
      <c r="ZO13" s="3">
        <v>28.2</v>
      </c>
      <c r="ZP13" s="3">
        <v>29.49</v>
      </c>
      <c r="ZQ13" s="3">
        <v>25.4</v>
      </c>
      <c r="ZR13" s="3">
        <v>14.05</v>
      </c>
      <c r="ZS13" s="3" t="s">
        <v>2792</v>
      </c>
      <c r="ZT13" s="3">
        <v>26.68</v>
      </c>
      <c r="ZU13" s="3">
        <v>18.47</v>
      </c>
      <c r="ZV13" s="3">
        <v>25.94</v>
      </c>
      <c r="ZW13" s="3">
        <v>8.35</v>
      </c>
      <c r="ZX13" s="3">
        <v>10.55</v>
      </c>
      <c r="ZY13" s="3">
        <v>13.25</v>
      </c>
      <c r="ZZ13" s="3">
        <v>50.43</v>
      </c>
      <c r="AAA13" s="3">
        <v>23.43</v>
      </c>
      <c r="AAB13" s="3">
        <v>30.93</v>
      </c>
      <c r="AAC13" s="3">
        <v>25.27</v>
      </c>
      <c r="AAD13" s="3">
        <v>21.34</v>
      </c>
      <c r="AAE13" s="3">
        <v>16.059999999999999</v>
      </c>
      <c r="AAF13" s="3">
        <v>27.12</v>
      </c>
      <c r="AAG13" s="3">
        <v>32.94</v>
      </c>
      <c r="AAH13" s="3">
        <v>25.49</v>
      </c>
      <c r="AAI13" s="3">
        <v>25</v>
      </c>
      <c r="AAJ13" s="3">
        <v>49.45</v>
      </c>
      <c r="AAK13" s="3">
        <v>10.15</v>
      </c>
      <c r="AAL13" s="3">
        <v>32.24</v>
      </c>
      <c r="AAM13" s="3">
        <v>47.85</v>
      </c>
      <c r="AAN13" s="3">
        <v>11.2</v>
      </c>
      <c r="AAO13" s="3">
        <v>20.64</v>
      </c>
      <c r="AAP13" s="3">
        <v>56.24</v>
      </c>
      <c r="AAQ13" s="3">
        <v>22.39</v>
      </c>
      <c r="AAR13" s="3">
        <v>40.299999999999997</v>
      </c>
      <c r="AAS13" s="3">
        <v>34.81</v>
      </c>
      <c r="AAT13" s="3">
        <v>53.77</v>
      </c>
      <c r="AAU13" s="3">
        <v>43.45</v>
      </c>
      <c r="AAV13" s="3">
        <v>10.64</v>
      </c>
      <c r="AAW13" s="3">
        <v>46.07</v>
      </c>
      <c r="AAX13" s="3">
        <v>15.29</v>
      </c>
      <c r="AAY13" s="3" t="s">
        <v>5</v>
      </c>
      <c r="AAZ13" s="3">
        <v>13.49</v>
      </c>
      <c r="ABA13" s="3">
        <v>20.34</v>
      </c>
      <c r="ABB13" s="3" t="s">
        <v>5</v>
      </c>
      <c r="ABC13" s="3">
        <v>38.869999999999997</v>
      </c>
      <c r="ABD13" s="3">
        <v>15.13</v>
      </c>
      <c r="ABE13" s="3">
        <v>8.3000000000000007</v>
      </c>
      <c r="ABF13" s="3">
        <v>17</v>
      </c>
      <c r="ABG13" s="3">
        <v>6.31</v>
      </c>
      <c r="ABH13" s="3">
        <v>72.959999999999994</v>
      </c>
      <c r="ABI13" s="3">
        <v>32.590000000000003</v>
      </c>
      <c r="ABJ13" s="3">
        <v>9.65</v>
      </c>
      <c r="ABK13" s="3">
        <v>9.27</v>
      </c>
      <c r="ABL13" s="3">
        <v>14.7</v>
      </c>
      <c r="ABM13" s="3">
        <v>19.77</v>
      </c>
      <c r="ABN13" s="3">
        <v>36.81</v>
      </c>
      <c r="ABO13" s="3">
        <v>13.21</v>
      </c>
      <c r="ABP13" s="3">
        <v>5.2</v>
      </c>
      <c r="ABQ13" s="3">
        <v>11.85</v>
      </c>
      <c r="ABR13" s="3">
        <v>5.67</v>
      </c>
      <c r="ABS13" s="3">
        <v>10.36</v>
      </c>
      <c r="ABT13" s="3">
        <v>34.28</v>
      </c>
      <c r="ABU13" s="3">
        <v>34.47</v>
      </c>
      <c r="ABV13" s="3">
        <v>46.14</v>
      </c>
      <c r="ABW13" s="3">
        <v>25.26</v>
      </c>
      <c r="ABX13" s="3">
        <v>36.68</v>
      </c>
      <c r="ABY13" s="3">
        <v>15.42</v>
      </c>
      <c r="ABZ13" s="3">
        <v>33.57</v>
      </c>
      <c r="ACA13" s="3">
        <v>18.899999999999999</v>
      </c>
      <c r="ACB13" s="3">
        <v>19.12</v>
      </c>
      <c r="ACC13" s="3">
        <v>2.5</v>
      </c>
      <c r="ACD13" s="3">
        <v>8.44</v>
      </c>
      <c r="ACE13" s="3">
        <v>23.88</v>
      </c>
      <c r="ACF13" s="3">
        <v>12.69</v>
      </c>
      <c r="ACG13" s="3">
        <v>29.1</v>
      </c>
      <c r="ACH13" s="3">
        <v>57.77</v>
      </c>
      <c r="ACI13" s="3">
        <v>29.72</v>
      </c>
      <c r="ACJ13" s="3">
        <v>17.149999999999999</v>
      </c>
      <c r="ACK13" s="3">
        <v>40.869999999999997</v>
      </c>
      <c r="ACL13" s="3">
        <v>39.659999999999997</v>
      </c>
      <c r="ACM13" s="3">
        <v>54.08</v>
      </c>
      <c r="ACN13" s="3">
        <v>31.09</v>
      </c>
      <c r="ACO13" s="3">
        <v>36.28</v>
      </c>
      <c r="ACP13" s="3">
        <v>18.77</v>
      </c>
      <c r="ACQ13" s="3">
        <v>29.82</v>
      </c>
      <c r="ACR13" s="3">
        <v>13.87</v>
      </c>
      <c r="ACS13" s="3">
        <v>16.420000000000002</v>
      </c>
      <c r="ACT13" s="3">
        <v>17.87</v>
      </c>
      <c r="ACU13" s="3">
        <v>15.67</v>
      </c>
      <c r="ACV13" s="3">
        <v>25.19</v>
      </c>
      <c r="ACW13" s="3">
        <v>25.94</v>
      </c>
      <c r="ACX13" s="3">
        <v>13.01</v>
      </c>
      <c r="ACY13" s="3">
        <v>73</v>
      </c>
      <c r="ACZ13" s="3">
        <v>18.77</v>
      </c>
      <c r="ADA13" s="3">
        <v>29.76</v>
      </c>
      <c r="ADB13" s="3">
        <v>4.13</v>
      </c>
      <c r="ADC13" s="3">
        <v>43.03</v>
      </c>
      <c r="ADD13" s="3">
        <v>91.56</v>
      </c>
      <c r="ADE13" s="3">
        <v>7.93</v>
      </c>
      <c r="ADF13" s="3">
        <v>16.89</v>
      </c>
      <c r="ADG13" s="3">
        <v>5.32</v>
      </c>
      <c r="ADH13" s="3">
        <v>41.44</v>
      </c>
      <c r="ADI13" s="3">
        <v>20.25</v>
      </c>
      <c r="ADJ13" s="3">
        <v>24.63</v>
      </c>
      <c r="ADK13" s="3">
        <v>22.02</v>
      </c>
      <c r="ADL13" s="3">
        <v>19.21</v>
      </c>
      <c r="ADM13" s="3">
        <v>21.69</v>
      </c>
      <c r="ADN13" s="3">
        <v>45.11</v>
      </c>
      <c r="ADO13" s="3">
        <v>14.32</v>
      </c>
      <c r="ADP13" s="3">
        <v>15.29</v>
      </c>
      <c r="ADQ13" s="3">
        <v>19.329999999999998</v>
      </c>
      <c r="ADR13" s="3">
        <v>27.99</v>
      </c>
      <c r="ADS13" s="3">
        <v>34.409999999999997</v>
      </c>
      <c r="ADT13" s="3">
        <v>26.82</v>
      </c>
      <c r="ADU13" s="3">
        <v>30.76</v>
      </c>
      <c r="ADV13" s="3">
        <v>18.149999999999999</v>
      </c>
      <c r="ADW13" s="3">
        <v>30.24</v>
      </c>
      <c r="ADX13" s="3">
        <v>30.38</v>
      </c>
      <c r="ADY13" s="3">
        <v>29.37</v>
      </c>
      <c r="ADZ13" s="3">
        <v>26.62</v>
      </c>
      <c r="AEA13" s="3">
        <v>49.54</v>
      </c>
      <c r="AEB13" s="3">
        <v>27.76</v>
      </c>
      <c r="AEC13" s="3">
        <v>75.22</v>
      </c>
      <c r="AED13" s="3">
        <v>11.62</v>
      </c>
      <c r="AEE13" s="3">
        <v>43.99</v>
      </c>
      <c r="AEF13" s="3">
        <v>20.3</v>
      </c>
      <c r="AEG13" s="3">
        <v>40.520000000000003</v>
      </c>
      <c r="AEH13" s="3">
        <v>7.86</v>
      </c>
      <c r="AEI13" s="3">
        <v>28.58</v>
      </c>
      <c r="AEJ13" s="3">
        <v>9.61</v>
      </c>
      <c r="AEK13" s="3">
        <v>42.49</v>
      </c>
      <c r="AEL13" s="3">
        <v>20.36</v>
      </c>
      <c r="AEM13" s="3">
        <v>24.15</v>
      </c>
      <c r="AEN13" s="3">
        <v>11.02</v>
      </c>
      <c r="AEO13" s="3">
        <v>24.45</v>
      </c>
      <c r="AEP13" s="3">
        <v>13.78</v>
      </c>
      <c r="AEQ13" s="3">
        <v>29.52</v>
      </c>
      <c r="AER13" s="3" t="s">
        <v>2792</v>
      </c>
      <c r="AES13" s="3">
        <v>18.309999999999999</v>
      </c>
      <c r="AET13" s="3">
        <v>19.27</v>
      </c>
      <c r="AEU13" s="3">
        <v>25.72</v>
      </c>
      <c r="AEV13" s="3">
        <v>45.05</v>
      </c>
      <c r="AEW13" s="3">
        <v>24.26</v>
      </c>
      <c r="AEX13" s="3">
        <v>31.03</v>
      </c>
      <c r="AEY13" s="3">
        <v>45.14</v>
      </c>
      <c r="AEZ13" s="3">
        <v>18.3</v>
      </c>
      <c r="AFA13" s="3">
        <v>16.05</v>
      </c>
      <c r="AFB13" s="3">
        <v>41.92</v>
      </c>
      <c r="AFC13" s="3">
        <v>39.26</v>
      </c>
      <c r="AFD13" s="3">
        <v>19.420000000000002</v>
      </c>
      <c r="AFE13" s="3">
        <v>12.54</v>
      </c>
      <c r="AFF13" s="3">
        <v>7.89</v>
      </c>
      <c r="AFG13" s="3">
        <v>42.24</v>
      </c>
      <c r="AFH13" s="3">
        <v>17.11</v>
      </c>
      <c r="AFI13" s="3">
        <v>26.98</v>
      </c>
      <c r="AFJ13" s="3">
        <v>15.63</v>
      </c>
      <c r="AFK13" s="3">
        <v>19.47</v>
      </c>
      <c r="AFL13" s="3">
        <v>51.2</v>
      </c>
      <c r="AFM13" s="3">
        <v>16.61</v>
      </c>
      <c r="AFN13" s="3">
        <v>8.4700000000000006</v>
      </c>
      <c r="AFO13" s="3">
        <v>9.3800000000000008</v>
      </c>
      <c r="AFP13" s="3">
        <v>23.46</v>
      </c>
      <c r="AFQ13" s="3">
        <v>15.7</v>
      </c>
      <c r="AFR13" s="3">
        <v>2.92</v>
      </c>
      <c r="AFS13" s="3">
        <v>51.1</v>
      </c>
      <c r="AFT13" s="3">
        <v>19.87</v>
      </c>
      <c r="AFU13" s="3">
        <v>21.22</v>
      </c>
      <c r="AFV13" s="3">
        <v>43.31</v>
      </c>
      <c r="AFW13" s="3">
        <v>17.54</v>
      </c>
      <c r="AFX13" s="3">
        <v>14.73</v>
      </c>
      <c r="AFY13" s="3">
        <v>43.16</v>
      </c>
      <c r="AFZ13" s="3">
        <v>26.1</v>
      </c>
      <c r="AGA13" s="3">
        <v>17.29</v>
      </c>
      <c r="AGB13" s="3">
        <v>39.950000000000003</v>
      </c>
      <c r="AGC13" s="3">
        <v>2.2999999999999998</v>
      </c>
      <c r="AGD13" s="3">
        <v>29.52</v>
      </c>
      <c r="AGE13" s="3">
        <v>22.97</v>
      </c>
      <c r="AGF13" s="3">
        <v>15.39</v>
      </c>
      <c r="AGG13" s="3">
        <v>30.32</v>
      </c>
      <c r="AGH13" s="3">
        <v>13.46</v>
      </c>
      <c r="AGI13" s="3">
        <v>28.77</v>
      </c>
      <c r="AGJ13" s="3" t="s">
        <v>2792</v>
      </c>
      <c r="AGK13" s="3">
        <v>24.34</v>
      </c>
      <c r="AGL13" s="3">
        <v>29.35</v>
      </c>
      <c r="AGM13" s="3">
        <v>24.91</v>
      </c>
      <c r="AGN13" s="3">
        <v>7.84</v>
      </c>
      <c r="AGO13" s="3">
        <v>44.53</v>
      </c>
      <c r="AGP13" s="3">
        <v>34.43</v>
      </c>
      <c r="AGQ13" s="3">
        <v>13.83</v>
      </c>
      <c r="AGR13" s="3">
        <v>8.48</v>
      </c>
      <c r="AGS13" s="3">
        <v>10.45</v>
      </c>
      <c r="AGT13" s="3">
        <v>11.9</v>
      </c>
      <c r="AGU13" s="3">
        <v>19.22</v>
      </c>
      <c r="AGV13" s="3">
        <v>44.65</v>
      </c>
      <c r="AGW13" s="3">
        <v>16.329999999999998</v>
      </c>
      <c r="AGX13" s="3">
        <v>43.72</v>
      </c>
      <c r="AGY13" s="3">
        <v>59.93</v>
      </c>
      <c r="AGZ13" s="3">
        <v>26</v>
      </c>
      <c r="AHA13" s="3">
        <v>30.46</v>
      </c>
      <c r="AHB13" s="3">
        <v>21.01</v>
      </c>
      <c r="AHC13" s="3">
        <v>18.14</v>
      </c>
      <c r="AHD13" s="3">
        <v>48.85</v>
      </c>
      <c r="AHE13" s="3">
        <v>23.01</v>
      </c>
      <c r="AHF13" s="3">
        <v>67.760000000000005</v>
      </c>
      <c r="AHG13" s="3">
        <v>20.170000000000002</v>
      </c>
      <c r="AHH13" s="3">
        <v>19.41</v>
      </c>
      <c r="AHI13" s="3">
        <v>13.5</v>
      </c>
      <c r="AHJ13" s="3">
        <v>9.9499999999999993</v>
      </c>
      <c r="AHK13" s="3">
        <v>21.16</v>
      </c>
      <c r="AHL13" s="3">
        <v>48.64</v>
      </c>
      <c r="AHM13" s="3">
        <v>38.47</v>
      </c>
      <c r="AHN13" s="3">
        <v>13.52</v>
      </c>
      <c r="AHO13" s="3">
        <v>11.2</v>
      </c>
      <c r="AHP13" s="3">
        <v>13.11</v>
      </c>
      <c r="AHQ13" s="3">
        <v>28.97</v>
      </c>
      <c r="AHR13" s="3">
        <v>20.7</v>
      </c>
      <c r="AHS13" s="3">
        <v>20.65</v>
      </c>
      <c r="AHT13" s="3">
        <v>28.93</v>
      </c>
      <c r="AHU13" s="3">
        <v>88.79</v>
      </c>
      <c r="AHV13" s="3">
        <v>8.74</v>
      </c>
      <c r="AHW13" s="3">
        <v>17.399999999999999</v>
      </c>
      <c r="AHX13" s="3">
        <v>8.3800000000000008</v>
      </c>
      <c r="AHY13" s="3">
        <v>54.77</v>
      </c>
      <c r="AHZ13" s="3">
        <v>20.82</v>
      </c>
      <c r="AIA13" s="3">
        <v>14.12</v>
      </c>
      <c r="AIB13" s="3">
        <v>15.49</v>
      </c>
      <c r="AIC13" s="3">
        <v>16.66</v>
      </c>
      <c r="AID13" s="3">
        <v>24.35</v>
      </c>
      <c r="AIE13" s="3">
        <v>13.41</v>
      </c>
      <c r="AIF13" s="3">
        <v>23.16</v>
      </c>
      <c r="AIG13" s="3">
        <v>4.3600000000000003</v>
      </c>
      <c r="AIH13" s="3">
        <v>53.59</v>
      </c>
      <c r="AII13" s="3">
        <v>40.14</v>
      </c>
      <c r="AIJ13" s="3">
        <v>59.16</v>
      </c>
      <c r="AIK13" s="3">
        <v>22.83</v>
      </c>
      <c r="AIL13" s="3">
        <v>23.33</v>
      </c>
      <c r="AIM13" s="3">
        <v>54.71</v>
      </c>
      <c r="AIN13" s="3">
        <v>41.87</v>
      </c>
      <c r="AIO13" s="3">
        <v>28.04</v>
      </c>
      <c r="AIP13" s="3">
        <v>7</v>
      </c>
      <c r="AIQ13" s="3">
        <v>14.54</v>
      </c>
      <c r="AIR13" s="3">
        <v>27.79</v>
      </c>
      <c r="AIS13" s="3">
        <v>18.72</v>
      </c>
      <c r="AIT13" s="3">
        <v>50.11</v>
      </c>
      <c r="AIU13" s="3">
        <v>26.85</v>
      </c>
      <c r="AIV13" s="3">
        <v>23.8</v>
      </c>
      <c r="AIW13" s="3">
        <v>5.26</v>
      </c>
      <c r="AIX13" s="3">
        <v>6.13</v>
      </c>
      <c r="AIY13" s="3">
        <v>17.59</v>
      </c>
      <c r="AIZ13" s="3">
        <v>33.82</v>
      </c>
      <c r="AJA13" s="3">
        <v>28.41</v>
      </c>
      <c r="AJB13" s="3">
        <v>38.14</v>
      </c>
      <c r="AJC13" s="3">
        <v>58.05</v>
      </c>
      <c r="AJD13" s="3">
        <v>34.94</v>
      </c>
      <c r="AJE13" s="3">
        <v>19.16</v>
      </c>
      <c r="AJF13" s="3">
        <v>30.36</v>
      </c>
      <c r="AJG13" s="3">
        <v>22.42</v>
      </c>
      <c r="AJH13" s="3">
        <v>41.18</v>
      </c>
      <c r="AJI13" s="3">
        <v>13.84</v>
      </c>
      <c r="AJJ13" s="3">
        <v>59.89</v>
      </c>
      <c r="AJK13" s="3">
        <v>34.83</v>
      </c>
      <c r="AJL13" s="3">
        <v>14.31</v>
      </c>
      <c r="AJM13" s="3">
        <v>25.15</v>
      </c>
      <c r="AJN13" s="3">
        <v>16.48</v>
      </c>
      <c r="AJO13" s="3">
        <v>21.87</v>
      </c>
      <c r="AJP13" s="3">
        <v>13.76</v>
      </c>
      <c r="AJQ13" s="3">
        <v>31.49</v>
      </c>
      <c r="AJR13" s="3">
        <v>29.7</v>
      </c>
      <c r="AJS13" s="3">
        <v>50.82</v>
      </c>
      <c r="AJT13" s="3">
        <v>29.74</v>
      </c>
      <c r="AJU13" s="3">
        <v>13.5</v>
      </c>
      <c r="AJV13" s="3">
        <v>10.43</v>
      </c>
      <c r="AJW13" s="3">
        <v>22.88</v>
      </c>
      <c r="AJX13" s="3">
        <v>12.3</v>
      </c>
      <c r="AJY13" s="3">
        <v>11.04</v>
      </c>
      <c r="AJZ13" s="3">
        <v>11.59</v>
      </c>
      <c r="AKA13" s="3">
        <v>29.18</v>
      </c>
      <c r="AKB13" s="3">
        <v>11.3</v>
      </c>
      <c r="AKC13" s="3">
        <v>66.08</v>
      </c>
      <c r="AKD13" s="3">
        <v>29.53</v>
      </c>
      <c r="AKE13" s="3">
        <v>48.4</v>
      </c>
      <c r="AKF13" s="3">
        <v>23.04</v>
      </c>
      <c r="AKG13" s="3">
        <v>10.39</v>
      </c>
      <c r="AKH13" s="3">
        <v>45.11</v>
      </c>
      <c r="AKI13" s="3">
        <v>34.6</v>
      </c>
      <c r="AKJ13" s="3">
        <v>35.380000000000003</v>
      </c>
      <c r="AKK13" s="3">
        <v>32.31</v>
      </c>
      <c r="AKL13" s="3">
        <v>21.07</v>
      </c>
      <c r="AKM13" s="3">
        <v>26.93</v>
      </c>
      <c r="AKN13" s="3">
        <v>19.62</v>
      </c>
      <c r="AKO13" s="3">
        <v>27.94</v>
      </c>
      <c r="AKP13" s="3">
        <v>22.51</v>
      </c>
      <c r="AKQ13" s="3">
        <v>19.059999999999999</v>
      </c>
      <c r="AKR13" s="3">
        <v>26.84</v>
      </c>
      <c r="AKS13" s="3">
        <v>36.090000000000003</v>
      </c>
      <c r="AKT13" s="3">
        <v>9.9700000000000006</v>
      </c>
      <c r="AKU13" s="3">
        <v>30.16</v>
      </c>
      <c r="AKV13" s="3">
        <v>15.04</v>
      </c>
      <c r="AKW13" s="3">
        <v>18.670000000000002</v>
      </c>
      <c r="AKX13" s="3">
        <v>28.11</v>
      </c>
      <c r="AKY13" s="3">
        <v>55.44</v>
      </c>
      <c r="AKZ13" s="3">
        <v>40.21</v>
      </c>
      <c r="ALA13" s="3">
        <v>31.06</v>
      </c>
      <c r="ALB13" s="3">
        <v>16.420000000000002</v>
      </c>
      <c r="ALC13" s="3">
        <v>19.52</v>
      </c>
      <c r="ALD13" s="3">
        <v>6.03</v>
      </c>
      <c r="ALE13" s="3">
        <v>36.71</v>
      </c>
      <c r="ALF13" s="3">
        <v>40.049999999999997</v>
      </c>
      <c r="ALG13" s="3" t="s">
        <v>5</v>
      </c>
      <c r="ALH13" s="3">
        <v>16.2</v>
      </c>
      <c r="ALI13" s="3">
        <v>3.92</v>
      </c>
      <c r="ALJ13" s="3">
        <v>61.76</v>
      </c>
      <c r="ALK13" s="3" t="s">
        <v>5</v>
      </c>
      <c r="ALL13" s="3">
        <v>24.82</v>
      </c>
      <c r="ALM13" s="3">
        <v>16.22</v>
      </c>
      <c r="ALN13" s="3">
        <v>14.02</v>
      </c>
      <c r="ALO13" s="3">
        <v>10.130000000000001</v>
      </c>
      <c r="ALP13" s="3">
        <v>31.09</v>
      </c>
      <c r="ALQ13" s="3">
        <v>20.86</v>
      </c>
      <c r="ALR13" s="3">
        <v>5.28</v>
      </c>
      <c r="ALS13" s="3">
        <v>44.82</v>
      </c>
      <c r="ALT13" s="3">
        <v>12.23</v>
      </c>
      <c r="ALU13" s="3">
        <v>11.67</v>
      </c>
      <c r="ALV13" s="3">
        <v>4.25</v>
      </c>
      <c r="ALW13" s="3">
        <v>34.57</v>
      </c>
      <c r="ALX13" s="3">
        <v>22.99</v>
      </c>
      <c r="ALY13" s="3">
        <v>27.14</v>
      </c>
      <c r="ALZ13" s="3">
        <v>9.26</v>
      </c>
      <c r="AMA13" s="3">
        <v>19.63</v>
      </c>
      <c r="AMB13" s="3">
        <v>37.909999999999997</v>
      </c>
      <c r="AMC13" s="3" t="s">
        <v>2792</v>
      </c>
      <c r="AMD13" s="3">
        <v>30.78</v>
      </c>
      <c r="AME13" s="3">
        <v>28.35</v>
      </c>
      <c r="AMF13" s="3">
        <v>19.47</v>
      </c>
      <c r="AMG13" s="3">
        <v>18.170000000000002</v>
      </c>
      <c r="AMH13" s="3">
        <v>18.29</v>
      </c>
      <c r="AMI13" s="3">
        <v>14.57</v>
      </c>
      <c r="AMJ13" s="3">
        <v>11.41</v>
      </c>
      <c r="AMK13" s="3">
        <v>65.790000000000006</v>
      </c>
      <c r="AML13" s="3">
        <v>33.83</v>
      </c>
      <c r="AMM13" s="3" t="s">
        <v>5</v>
      </c>
      <c r="AMN13" s="3">
        <v>21.57</v>
      </c>
      <c r="AMO13" s="3">
        <v>11.53</v>
      </c>
      <c r="AMP13" s="3">
        <v>17.010000000000002</v>
      </c>
      <c r="AMQ13" s="3">
        <v>31.96</v>
      </c>
      <c r="AMR13" s="3">
        <v>16.47</v>
      </c>
      <c r="AMS13" s="3">
        <v>26.22</v>
      </c>
      <c r="AMT13" s="3">
        <v>48.14</v>
      </c>
      <c r="AMU13" s="3">
        <v>31.9</v>
      </c>
      <c r="AMV13" s="3">
        <v>30.77</v>
      </c>
      <c r="AMW13" s="3">
        <v>11.78</v>
      </c>
      <c r="AMX13" s="3">
        <v>23.14</v>
      </c>
      <c r="AMY13" s="3">
        <v>54.37</v>
      </c>
      <c r="AMZ13" s="3">
        <v>11.59</v>
      </c>
      <c r="ANA13" s="3">
        <v>18.18</v>
      </c>
      <c r="ANB13" s="3">
        <v>19.18</v>
      </c>
      <c r="ANC13" s="3">
        <v>39.01</v>
      </c>
      <c r="AND13" s="3">
        <v>27.61</v>
      </c>
      <c r="ANE13" s="3">
        <v>11.78</v>
      </c>
      <c r="ANF13" s="3">
        <v>34.33</v>
      </c>
      <c r="ANG13" s="3">
        <v>16.5</v>
      </c>
      <c r="ANH13" s="3">
        <v>80.3</v>
      </c>
      <c r="ANI13" s="3">
        <v>26.85</v>
      </c>
      <c r="ANJ13" s="3">
        <v>20.12</v>
      </c>
      <c r="ANK13" s="3">
        <v>16.04</v>
      </c>
      <c r="ANL13" s="3">
        <v>29.13</v>
      </c>
      <c r="ANM13" s="3">
        <v>31.82</v>
      </c>
      <c r="ANN13" s="3">
        <v>43.79</v>
      </c>
      <c r="ANO13" s="3">
        <v>17.78</v>
      </c>
      <c r="ANP13" s="3">
        <v>22.74</v>
      </c>
      <c r="ANQ13" s="3">
        <v>33.08</v>
      </c>
      <c r="ANR13" s="3">
        <v>279.29000000000002</v>
      </c>
      <c r="ANS13" s="3" t="s">
        <v>5</v>
      </c>
      <c r="ANT13" s="3">
        <v>31.49</v>
      </c>
      <c r="ANU13" s="3">
        <v>7.1</v>
      </c>
      <c r="ANV13" s="3">
        <v>22.68</v>
      </c>
      <c r="ANW13" s="3">
        <v>16.87</v>
      </c>
      <c r="ANX13" s="3">
        <v>32.39</v>
      </c>
      <c r="ANY13" s="3">
        <v>14.81</v>
      </c>
      <c r="ANZ13" s="3">
        <v>33.130000000000003</v>
      </c>
      <c r="AOA13" s="3">
        <v>12.63</v>
      </c>
      <c r="AOB13" s="3">
        <v>42.14</v>
      </c>
      <c r="AOC13" s="3">
        <v>31.38</v>
      </c>
      <c r="AOD13" s="3">
        <v>24.35</v>
      </c>
      <c r="AOE13" s="3">
        <v>14.21</v>
      </c>
      <c r="AOF13" s="3">
        <v>23.09</v>
      </c>
      <c r="AOG13" s="3">
        <v>30.67</v>
      </c>
      <c r="AOH13" s="3">
        <v>13.77</v>
      </c>
      <c r="AOI13" s="3">
        <v>21.2</v>
      </c>
      <c r="AOJ13" s="3">
        <v>15.63</v>
      </c>
      <c r="AOK13" s="3">
        <v>12.24</v>
      </c>
      <c r="AOL13" s="3">
        <v>51.6</v>
      </c>
      <c r="AOM13" s="3">
        <v>23.25</v>
      </c>
      <c r="AON13" s="3">
        <v>61.85</v>
      </c>
      <c r="AOO13" s="3">
        <v>42.61</v>
      </c>
      <c r="AOP13" s="3">
        <v>15.01</v>
      </c>
      <c r="AOQ13" s="3">
        <v>27.55</v>
      </c>
      <c r="AOR13" s="3">
        <v>20.149999999999999</v>
      </c>
      <c r="AOS13" s="3">
        <v>16.510000000000002</v>
      </c>
      <c r="AOT13" s="3">
        <v>55.73</v>
      </c>
      <c r="AOU13" s="3">
        <v>13.18</v>
      </c>
      <c r="AOV13" s="3">
        <v>24.66</v>
      </c>
      <c r="AOW13" s="3">
        <v>17.899999999999999</v>
      </c>
      <c r="AOX13" s="3">
        <v>37.869999999999997</v>
      </c>
      <c r="AOY13" s="3">
        <v>14.57</v>
      </c>
      <c r="AOZ13" s="3">
        <v>29.36</v>
      </c>
      <c r="APA13" s="3">
        <v>36.89</v>
      </c>
      <c r="APB13" s="3">
        <v>19.57</v>
      </c>
      <c r="APC13" s="3">
        <v>14.64</v>
      </c>
      <c r="APD13" s="3">
        <v>30.73</v>
      </c>
      <c r="APE13" s="3">
        <v>44.15</v>
      </c>
      <c r="APF13" s="3">
        <v>11.25</v>
      </c>
      <c r="APG13" s="3">
        <v>11.54</v>
      </c>
      <c r="APH13" s="3">
        <v>11.48</v>
      </c>
      <c r="API13" s="3">
        <v>21.95</v>
      </c>
      <c r="APJ13" s="3">
        <v>7.79</v>
      </c>
      <c r="APK13" s="3">
        <v>50.92</v>
      </c>
      <c r="APL13" s="3">
        <v>9.41</v>
      </c>
      <c r="APM13" s="3">
        <v>23.42</v>
      </c>
      <c r="APN13" s="3">
        <v>40.200000000000003</v>
      </c>
      <c r="APO13" s="3">
        <v>15.7</v>
      </c>
      <c r="APP13" s="3">
        <v>39.770000000000003</v>
      </c>
      <c r="APQ13" s="3">
        <v>11.34</v>
      </c>
      <c r="APR13" s="3">
        <v>17.02</v>
      </c>
      <c r="APS13" s="3">
        <v>10.61</v>
      </c>
      <c r="APT13" s="3">
        <v>15.77</v>
      </c>
      <c r="APU13" s="3">
        <v>58.84</v>
      </c>
      <c r="APV13" s="3">
        <v>24.63</v>
      </c>
      <c r="APW13" s="3">
        <v>19.73</v>
      </c>
      <c r="APX13" s="3">
        <v>36.299999999999997</v>
      </c>
      <c r="APY13" s="3">
        <v>9.73</v>
      </c>
      <c r="APZ13" s="3">
        <v>15.48</v>
      </c>
      <c r="AQA13" s="3">
        <v>9</v>
      </c>
      <c r="AQB13" s="3">
        <v>38.369999999999997</v>
      </c>
      <c r="AQC13" s="3">
        <v>10.69</v>
      </c>
      <c r="AQD13" s="3">
        <v>24.72</v>
      </c>
      <c r="AQE13" s="3">
        <v>9.07</v>
      </c>
      <c r="AQF13" s="3">
        <v>10.83</v>
      </c>
      <c r="AQG13" s="3">
        <v>78.72</v>
      </c>
      <c r="AQH13" s="3">
        <v>67.319999999999993</v>
      </c>
      <c r="AQI13" s="3">
        <v>26.65</v>
      </c>
      <c r="AQJ13" s="3">
        <v>31.66</v>
      </c>
      <c r="AQK13" s="3">
        <v>25.67</v>
      </c>
      <c r="AQL13" s="3">
        <v>21.88</v>
      </c>
      <c r="AQM13" s="3">
        <v>43.45</v>
      </c>
      <c r="AQN13" s="3">
        <v>15.08</v>
      </c>
      <c r="AQO13" s="3">
        <v>5.95</v>
      </c>
      <c r="AQP13" s="3">
        <v>11.29</v>
      </c>
      <c r="AQQ13" s="3">
        <v>17.190000000000001</v>
      </c>
      <c r="AQR13" s="3">
        <v>36.17</v>
      </c>
      <c r="AQS13" s="3">
        <v>55.6</v>
      </c>
      <c r="AQT13" s="3">
        <v>29.54</v>
      </c>
      <c r="AQU13" s="3">
        <v>9.66</v>
      </c>
      <c r="AQV13" s="3">
        <v>29.72</v>
      </c>
      <c r="AQW13" s="3">
        <v>25.24</v>
      </c>
      <c r="AQX13" s="3">
        <v>12.82</v>
      </c>
      <c r="AQY13" s="3">
        <v>38.57</v>
      </c>
      <c r="AQZ13" s="3">
        <v>27.1</v>
      </c>
      <c r="ARA13" s="3">
        <v>21.98</v>
      </c>
      <c r="ARB13" s="3">
        <v>52.19</v>
      </c>
      <c r="ARC13" s="3">
        <v>22.73</v>
      </c>
      <c r="ARD13" s="3">
        <v>5.82</v>
      </c>
      <c r="ARE13" s="3">
        <v>15.93</v>
      </c>
      <c r="ARF13" s="3">
        <v>26.36</v>
      </c>
      <c r="ARG13" s="3">
        <v>51.49</v>
      </c>
      <c r="ARH13" s="3">
        <v>45</v>
      </c>
      <c r="ARI13" s="3">
        <v>22.21</v>
      </c>
      <c r="ARJ13" s="3">
        <v>14.46</v>
      </c>
      <c r="ARK13" s="3">
        <v>23.68</v>
      </c>
      <c r="ARL13" s="3">
        <v>12.15</v>
      </c>
      <c r="ARM13" s="3">
        <v>14.17</v>
      </c>
      <c r="ARN13" s="3">
        <v>13.03</v>
      </c>
      <c r="ARO13" s="3">
        <v>18.14</v>
      </c>
      <c r="ARP13" s="3">
        <v>40.98</v>
      </c>
      <c r="ARQ13" s="3">
        <v>16.27</v>
      </c>
      <c r="ARR13" s="3">
        <v>20.350000000000001</v>
      </c>
      <c r="ARS13" s="3">
        <v>16.62</v>
      </c>
      <c r="ART13" s="3">
        <v>24.29</v>
      </c>
      <c r="ARU13" s="3">
        <v>26.55</v>
      </c>
      <c r="ARV13" s="3">
        <v>29.85</v>
      </c>
      <c r="ARW13" s="3">
        <v>42.39</v>
      </c>
      <c r="ARX13" s="3">
        <v>6.54</v>
      </c>
      <c r="ARY13" s="3">
        <v>48.04</v>
      </c>
      <c r="ARZ13" s="3">
        <v>11.87</v>
      </c>
      <c r="ASA13" s="3">
        <v>18.809999999999999</v>
      </c>
      <c r="ASB13" s="3">
        <v>18.38</v>
      </c>
      <c r="ASC13" s="3">
        <v>40.99</v>
      </c>
      <c r="ASD13" s="3">
        <v>46.93</v>
      </c>
      <c r="ASE13" s="3" t="s">
        <v>5</v>
      </c>
      <c r="ASF13" s="3">
        <v>6.35</v>
      </c>
      <c r="ASG13" s="3">
        <v>10.65</v>
      </c>
      <c r="ASH13" s="3">
        <v>12.48</v>
      </c>
      <c r="ASI13" s="3">
        <v>26.08</v>
      </c>
      <c r="ASJ13" s="3">
        <v>70.95</v>
      </c>
      <c r="ASK13" s="3">
        <v>16.63</v>
      </c>
      <c r="ASL13" s="3">
        <v>10.33</v>
      </c>
      <c r="ASM13" s="3">
        <v>3.32</v>
      </c>
      <c r="ASN13" s="3">
        <v>38.97</v>
      </c>
      <c r="ASO13" s="3">
        <v>32.36</v>
      </c>
      <c r="ASP13" s="3">
        <v>23.04</v>
      </c>
      <c r="ASQ13" s="3" t="s">
        <v>5</v>
      </c>
      <c r="ASR13" s="3">
        <v>13.45</v>
      </c>
      <c r="ASS13" s="3" t="s">
        <v>5</v>
      </c>
      <c r="AST13" s="3">
        <v>16.89</v>
      </c>
      <c r="ASU13" s="3">
        <v>18.440000000000001</v>
      </c>
      <c r="ASV13" s="3">
        <v>12.5</v>
      </c>
      <c r="ASW13" s="3">
        <v>21.01</v>
      </c>
      <c r="ASX13" s="3">
        <v>15.01</v>
      </c>
      <c r="ASY13" s="3">
        <v>27.84</v>
      </c>
      <c r="ASZ13" s="3">
        <v>58.19</v>
      </c>
      <c r="ATA13" s="3">
        <v>54.36</v>
      </c>
      <c r="ATB13" s="3">
        <v>26.9</v>
      </c>
      <c r="ATC13" s="3">
        <v>14.65</v>
      </c>
      <c r="ATD13" s="3">
        <v>6.87</v>
      </c>
      <c r="ATE13" s="3">
        <v>13.31</v>
      </c>
      <c r="ATF13" s="3">
        <v>4.3499999999999996</v>
      </c>
      <c r="ATG13" s="3">
        <v>18.079999999999998</v>
      </c>
      <c r="ATH13" s="3">
        <v>15.29</v>
      </c>
      <c r="ATI13" s="3">
        <v>31.82</v>
      </c>
      <c r="ATJ13" s="3">
        <v>19.34</v>
      </c>
      <c r="ATK13" s="3">
        <v>35.9</v>
      </c>
      <c r="ATL13" s="3">
        <v>39.35</v>
      </c>
      <c r="ATM13" s="3">
        <v>44.24</v>
      </c>
      <c r="ATN13" s="3">
        <v>2.65</v>
      </c>
      <c r="ATO13" s="3">
        <v>48.43</v>
      </c>
      <c r="ATP13" s="3">
        <v>44.64</v>
      </c>
      <c r="ATQ13" s="3">
        <v>8.81</v>
      </c>
      <c r="ATR13" s="3">
        <v>21.72</v>
      </c>
      <c r="ATS13" s="3">
        <v>23.74</v>
      </c>
      <c r="ATT13" s="3">
        <v>12.13</v>
      </c>
      <c r="ATU13" s="3">
        <v>18.29</v>
      </c>
      <c r="ATV13" s="3">
        <v>16.41</v>
      </c>
      <c r="ATW13" s="3">
        <v>8.94</v>
      </c>
      <c r="ATX13" s="3">
        <v>24.92</v>
      </c>
      <c r="ATY13" s="3">
        <v>30.43</v>
      </c>
      <c r="ATZ13" s="3">
        <v>31.23</v>
      </c>
      <c r="AUA13" s="3">
        <v>10.32</v>
      </c>
      <c r="AUB13" s="3">
        <v>29.88</v>
      </c>
      <c r="AUC13" s="3">
        <v>73.760000000000005</v>
      </c>
      <c r="AUD13" s="3">
        <v>15.02</v>
      </c>
      <c r="AUE13" s="3">
        <v>6.96</v>
      </c>
      <c r="AUF13" s="3">
        <v>22.72</v>
      </c>
      <c r="AUG13" s="3">
        <v>40.24</v>
      </c>
      <c r="AUH13" s="3">
        <v>17.489999999999998</v>
      </c>
      <c r="AUI13" s="3">
        <v>65.739999999999995</v>
      </c>
      <c r="AUJ13" s="3">
        <v>19.309999999999999</v>
      </c>
      <c r="AUK13" s="3">
        <v>18.399999999999999</v>
      </c>
      <c r="AUL13" s="3">
        <v>22.01</v>
      </c>
      <c r="AUM13" s="3" t="s">
        <v>5</v>
      </c>
      <c r="AUN13" s="3">
        <v>20.89</v>
      </c>
      <c r="AUO13" s="3">
        <v>22.76</v>
      </c>
      <c r="AUP13" s="3">
        <v>14.03</v>
      </c>
      <c r="AUQ13" s="3">
        <v>23.99</v>
      </c>
      <c r="AUR13" s="3">
        <v>12.99</v>
      </c>
      <c r="AUS13" s="3">
        <v>26.05</v>
      </c>
      <c r="AUT13" s="3">
        <v>20.63</v>
      </c>
      <c r="AUU13" s="3">
        <v>25.44</v>
      </c>
      <c r="AUV13" s="3">
        <v>25.78</v>
      </c>
      <c r="AUW13" s="3" t="s">
        <v>5</v>
      </c>
      <c r="AUX13" s="3">
        <v>33.26</v>
      </c>
      <c r="AUY13" s="3">
        <v>43.97</v>
      </c>
      <c r="AUZ13" s="3">
        <v>54.44</v>
      </c>
      <c r="AVA13" s="3">
        <v>2.2000000000000002</v>
      </c>
      <c r="AVB13" s="3">
        <v>14.87</v>
      </c>
      <c r="AVC13" s="3">
        <v>19.39</v>
      </c>
      <c r="AVD13" s="3">
        <v>17.7</v>
      </c>
      <c r="AVE13" s="3">
        <v>19.239999999999998</v>
      </c>
      <c r="AVF13" s="3">
        <v>30.76</v>
      </c>
      <c r="AVG13" s="3">
        <v>93.19</v>
      </c>
      <c r="AVH13" s="3">
        <v>27.99</v>
      </c>
      <c r="AVI13" s="3">
        <v>44.02</v>
      </c>
      <c r="AVJ13" s="3">
        <v>46.19</v>
      </c>
      <c r="AVK13" s="3">
        <v>16.489999999999998</v>
      </c>
      <c r="AVL13" s="3">
        <v>27.45</v>
      </c>
      <c r="AVM13" s="3">
        <v>26.15</v>
      </c>
      <c r="AVN13" s="3">
        <v>17.3</v>
      </c>
      <c r="AVO13" s="3">
        <v>26.52</v>
      </c>
      <c r="AVP13" s="3">
        <v>11.32</v>
      </c>
      <c r="AVQ13" s="3">
        <v>51.39</v>
      </c>
      <c r="AVR13" s="3">
        <v>4.91</v>
      </c>
      <c r="AVS13" s="3">
        <v>15.17</v>
      </c>
      <c r="AVT13" s="3">
        <v>41.81</v>
      </c>
      <c r="AVU13" s="3">
        <v>19.61</v>
      </c>
      <c r="AVV13" s="3">
        <v>10.84</v>
      </c>
      <c r="AVW13" s="3">
        <v>15.29</v>
      </c>
      <c r="AVX13" s="3">
        <v>59.39</v>
      </c>
      <c r="AVY13" s="3">
        <v>28.76</v>
      </c>
      <c r="AVZ13" s="3">
        <v>53.67</v>
      </c>
      <c r="AWA13" s="3">
        <v>18.079999999999998</v>
      </c>
      <c r="AWB13" s="3">
        <v>15.4</v>
      </c>
      <c r="AWC13" s="3">
        <v>56.82</v>
      </c>
      <c r="AWD13" s="3">
        <v>47.89</v>
      </c>
      <c r="AWE13" s="3">
        <v>30.91</v>
      </c>
      <c r="AWF13" s="3">
        <v>45.35</v>
      </c>
      <c r="AWG13" s="3">
        <v>29.41</v>
      </c>
      <c r="AWH13" s="3">
        <v>12.83</v>
      </c>
      <c r="AWI13" s="3">
        <v>19.14</v>
      </c>
      <c r="AWJ13" s="3">
        <v>30.16</v>
      </c>
      <c r="AWK13" s="3">
        <v>28.52</v>
      </c>
      <c r="AWL13" s="3">
        <v>26.82</v>
      </c>
      <c r="AWM13" s="3">
        <v>41.81</v>
      </c>
      <c r="AWN13" s="3">
        <v>19.260000000000002</v>
      </c>
      <c r="AWO13" s="3">
        <v>5.22</v>
      </c>
      <c r="AWP13" s="3">
        <v>64.84</v>
      </c>
      <c r="AWQ13" s="3">
        <v>8.33</v>
      </c>
      <c r="AWR13" s="3">
        <v>79.63</v>
      </c>
      <c r="AWS13" s="3">
        <v>37.770000000000003</v>
      </c>
      <c r="AWT13" s="3" t="s">
        <v>5</v>
      </c>
      <c r="AWU13" s="3">
        <v>60.63</v>
      </c>
      <c r="AWV13" s="3">
        <v>18.78</v>
      </c>
      <c r="AWW13" s="3">
        <v>37.19</v>
      </c>
      <c r="AWX13" s="3">
        <v>36.369999999999997</v>
      </c>
      <c r="AWY13" s="3">
        <v>27.87</v>
      </c>
      <c r="AWZ13" s="3">
        <v>23.2</v>
      </c>
      <c r="AXA13" s="3">
        <v>17.61</v>
      </c>
      <c r="AXB13" s="3">
        <v>16.62</v>
      </c>
      <c r="AXC13" s="3">
        <v>5.83</v>
      </c>
      <c r="AXD13" s="3">
        <v>12.79</v>
      </c>
      <c r="AXE13" s="3">
        <v>12.51</v>
      </c>
      <c r="AXF13" s="3">
        <v>37.28</v>
      </c>
      <c r="AXG13" s="3">
        <v>12.67</v>
      </c>
      <c r="AXH13" s="3" t="s">
        <v>5</v>
      </c>
      <c r="AXI13" s="3">
        <v>22.93</v>
      </c>
      <c r="AXJ13" s="3">
        <v>45.14</v>
      </c>
      <c r="AXK13" s="3">
        <v>21.68</v>
      </c>
      <c r="AXL13" s="3">
        <v>8.41</v>
      </c>
      <c r="AXM13" s="3">
        <v>12.75</v>
      </c>
      <c r="AXN13" s="3">
        <v>39.090000000000003</v>
      </c>
      <c r="AXO13" s="3">
        <v>36.17</v>
      </c>
      <c r="AXP13" s="3">
        <v>25.95</v>
      </c>
      <c r="AXQ13" s="3">
        <v>24.12</v>
      </c>
      <c r="AXR13" s="3">
        <v>9.3699999999999992</v>
      </c>
      <c r="AXS13" s="3" t="s">
        <v>2792</v>
      </c>
      <c r="AXT13" s="3">
        <v>60.06</v>
      </c>
      <c r="AXU13" s="3">
        <v>9.0299999999999994</v>
      </c>
      <c r="AXV13" s="3" t="s">
        <v>2792</v>
      </c>
      <c r="AXW13" s="3">
        <v>17.649999999999999</v>
      </c>
      <c r="AXX13" s="3">
        <v>6.71</v>
      </c>
      <c r="AXY13" s="3">
        <v>23.09</v>
      </c>
      <c r="AXZ13" s="3">
        <v>47.2</v>
      </c>
      <c r="AYA13" s="3">
        <v>10.82</v>
      </c>
      <c r="AYB13" s="3">
        <v>15.67</v>
      </c>
      <c r="AYC13" s="3">
        <v>22.42</v>
      </c>
      <c r="AYD13" s="3">
        <v>12.28</v>
      </c>
      <c r="AYE13" s="3">
        <v>15.47</v>
      </c>
      <c r="AYF13" s="3">
        <v>23.47</v>
      </c>
      <c r="AYG13" s="3">
        <v>6.02</v>
      </c>
      <c r="AYH13" s="3">
        <v>29.16</v>
      </c>
      <c r="AYI13" s="3">
        <v>107.66</v>
      </c>
      <c r="AYJ13" s="3">
        <v>12.24</v>
      </c>
      <c r="AYK13" s="3">
        <v>17.510000000000002</v>
      </c>
      <c r="AYL13" s="3">
        <v>16.260000000000002</v>
      </c>
      <c r="AYM13" s="3">
        <v>38.82</v>
      </c>
      <c r="AYN13" s="3">
        <v>12.85</v>
      </c>
      <c r="AYO13" s="3">
        <v>35.5</v>
      </c>
      <c r="AYP13" s="3" t="s">
        <v>2792</v>
      </c>
      <c r="AYQ13" s="3">
        <v>15.85</v>
      </c>
      <c r="AYR13" s="3">
        <v>40.65</v>
      </c>
      <c r="AYS13" s="3">
        <v>9.6</v>
      </c>
      <c r="AYT13" s="3">
        <v>16.57</v>
      </c>
      <c r="AYU13" s="3">
        <v>28.45</v>
      </c>
      <c r="AYV13" s="3">
        <v>20.67</v>
      </c>
      <c r="AYW13" s="3">
        <v>11.75</v>
      </c>
      <c r="AYX13" s="3">
        <v>19.48</v>
      </c>
      <c r="AYY13" s="3">
        <v>20.239999999999998</v>
      </c>
      <c r="AYZ13" s="3">
        <v>13.57</v>
      </c>
      <c r="AZA13" s="3">
        <v>18.7</v>
      </c>
      <c r="AZB13" s="3">
        <v>6.94</v>
      </c>
      <c r="AZC13" s="3">
        <v>25.4</v>
      </c>
      <c r="AZD13" s="3">
        <v>19.07</v>
      </c>
      <c r="AZE13" s="3">
        <v>6.07</v>
      </c>
      <c r="AZF13" s="3">
        <v>40.93</v>
      </c>
      <c r="AZG13" s="3">
        <v>8.51</v>
      </c>
      <c r="AZH13" s="3">
        <v>2.2200000000000002</v>
      </c>
      <c r="AZI13" s="3">
        <v>50.77</v>
      </c>
      <c r="AZJ13" s="3">
        <v>8.5399999999999991</v>
      </c>
      <c r="AZK13" s="3">
        <v>14.55</v>
      </c>
      <c r="AZL13" s="3">
        <v>48.5</v>
      </c>
      <c r="AZM13" s="3">
        <v>25.7</v>
      </c>
      <c r="AZN13" s="3">
        <v>12.45</v>
      </c>
      <c r="AZO13" s="3" t="s">
        <v>5</v>
      </c>
      <c r="AZP13" s="3">
        <v>10.43</v>
      </c>
      <c r="AZQ13" s="3">
        <v>17.149999999999999</v>
      </c>
      <c r="AZR13" s="3">
        <v>25.19</v>
      </c>
      <c r="AZS13" s="3">
        <v>29.73</v>
      </c>
      <c r="AZT13" s="3">
        <v>24.64</v>
      </c>
      <c r="AZU13" s="3">
        <v>14.59</v>
      </c>
      <c r="AZV13" s="3">
        <v>11.15</v>
      </c>
      <c r="AZW13" s="3">
        <v>12.92</v>
      </c>
      <c r="AZX13" s="3">
        <v>11.69</v>
      </c>
      <c r="AZY13" s="3">
        <v>14.63</v>
      </c>
      <c r="AZZ13" s="3">
        <v>14.34</v>
      </c>
      <c r="BAA13" s="3">
        <v>24.17</v>
      </c>
      <c r="BAB13" s="3">
        <v>16.16</v>
      </c>
      <c r="BAC13" s="3">
        <v>10</v>
      </c>
      <c r="BAD13" s="3">
        <v>20.55</v>
      </c>
      <c r="BAE13" s="3" t="s">
        <v>2792</v>
      </c>
      <c r="BAF13" s="3">
        <v>13.03</v>
      </c>
      <c r="BAG13" s="3">
        <v>27.54</v>
      </c>
      <c r="BAH13" s="3">
        <v>5.47</v>
      </c>
      <c r="BAI13" s="3">
        <v>9.14</v>
      </c>
      <c r="BAJ13" s="3">
        <v>24.93</v>
      </c>
      <c r="BAK13" s="3">
        <v>18.97</v>
      </c>
      <c r="BAL13" s="3">
        <v>15.13</v>
      </c>
      <c r="BAM13" s="3">
        <v>27.56</v>
      </c>
      <c r="BAN13" s="3">
        <v>23.76</v>
      </c>
      <c r="BAO13" s="3">
        <v>33.549999999999997</v>
      </c>
      <c r="BAP13" s="3">
        <v>17.64</v>
      </c>
      <c r="BAQ13" s="3">
        <v>51.65</v>
      </c>
      <c r="BAR13" s="3">
        <v>11.41</v>
      </c>
      <c r="BAS13" s="3">
        <v>12</v>
      </c>
      <c r="BAT13" s="3">
        <v>16.53</v>
      </c>
      <c r="BAU13" s="3">
        <v>21.97</v>
      </c>
      <c r="BAV13" s="3">
        <v>33.99</v>
      </c>
      <c r="BAW13" s="3">
        <v>13.36</v>
      </c>
      <c r="BAX13" s="3">
        <v>27.48</v>
      </c>
      <c r="BAY13" s="3">
        <v>20.6</v>
      </c>
      <c r="BAZ13" s="3">
        <v>14.23</v>
      </c>
      <c r="BBA13" s="3">
        <v>31.51</v>
      </c>
      <c r="BBB13" s="3">
        <v>33.36</v>
      </c>
      <c r="BBC13" s="3">
        <v>23.84</v>
      </c>
      <c r="BBD13" s="3">
        <v>14.32</v>
      </c>
      <c r="BBE13" s="3">
        <v>30.83</v>
      </c>
      <c r="BBF13" s="3">
        <v>35.4</v>
      </c>
      <c r="BBG13" s="3">
        <v>18.829999999999998</v>
      </c>
      <c r="BBH13" s="3">
        <v>25.7</v>
      </c>
      <c r="BBI13" s="3">
        <v>13.53</v>
      </c>
      <c r="BBJ13" s="3">
        <v>5.52</v>
      </c>
      <c r="BBK13" s="3">
        <v>17.579999999999998</v>
      </c>
      <c r="BBL13" s="3">
        <v>29.87</v>
      </c>
      <c r="BBM13" s="3">
        <v>12.14</v>
      </c>
      <c r="BBN13" s="3">
        <v>20.25</v>
      </c>
      <c r="BBO13" s="3">
        <v>35.869999999999997</v>
      </c>
      <c r="BBP13" s="3">
        <v>15.68</v>
      </c>
      <c r="BBQ13" s="3">
        <v>9.9600000000000009</v>
      </c>
      <c r="BBR13" s="3">
        <v>54.24</v>
      </c>
      <c r="BBS13" s="3">
        <v>20.75</v>
      </c>
      <c r="BBT13" s="3">
        <v>56.08</v>
      </c>
      <c r="BBU13" s="3">
        <v>20.54</v>
      </c>
      <c r="BBV13" s="3">
        <v>9.8000000000000007</v>
      </c>
      <c r="BBW13" s="3">
        <v>12.61</v>
      </c>
      <c r="BBX13" s="3">
        <v>36.270000000000003</v>
      </c>
      <c r="BBY13" s="3">
        <v>9.5</v>
      </c>
      <c r="BBZ13" s="3">
        <v>24.69</v>
      </c>
      <c r="BCA13" s="3">
        <v>10.25</v>
      </c>
      <c r="BCB13" s="3">
        <v>20.57</v>
      </c>
      <c r="BCC13" s="3">
        <v>127.01</v>
      </c>
      <c r="BCD13" s="3">
        <v>22.93</v>
      </c>
      <c r="BCE13" s="3">
        <v>13.68</v>
      </c>
      <c r="BCF13" s="3">
        <v>20.5</v>
      </c>
      <c r="BCG13" s="3">
        <v>23.85</v>
      </c>
      <c r="BCH13" s="3">
        <v>39.74</v>
      </c>
      <c r="BCI13" s="3">
        <v>6.94</v>
      </c>
      <c r="BCJ13" s="3">
        <v>10.62</v>
      </c>
      <c r="BCK13" s="3">
        <v>8.7100000000000009</v>
      </c>
      <c r="BCL13" s="3">
        <v>19.36</v>
      </c>
      <c r="BCM13" s="3">
        <v>19.57</v>
      </c>
      <c r="BCN13" s="3">
        <v>21.81</v>
      </c>
      <c r="BCO13" s="3">
        <v>17.11</v>
      </c>
      <c r="BCP13" s="3">
        <v>21.6</v>
      </c>
      <c r="BCQ13" s="3">
        <v>31.31</v>
      </c>
      <c r="BCR13" s="3">
        <v>10.29</v>
      </c>
      <c r="BCS13" s="3">
        <v>17.149999999999999</v>
      </c>
      <c r="BCT13" s="3">
        <v>13.87</v>
      </c>
      <c r="BCU13" s="3">
        <v>12.89</v>
      </c>
      <c r="BCV13" s="3">
        <v>70.11</v>
      </c>
      <c r="BCW13" s="3">
        <v>42.47</v>
      </c>
      <c r="BCX13" s="3">
        <v>32.92</v>
      </c>
      <c r="BCY13" s="3">
        <v>21.95</v>
      </c>
      <c r="BCZ13" s="3">
        <v>17.809999999999999</v>
      </c>
      <c r="BDA13" s="3">
        <v>12.91</v>
      </c>
      <c r="BDB13" s="3">
        <v>8.94</v>
      </c>
      <c r="BDC13" s="3">
        <v>22.12</v>
      </c>
      <c r="BDD13" s="3">
        <v>28.46</v>
      </c>
      <c r="BDE13" s="3">
        <v>12</v>
      </c>
      <c r="BDF13" s="3">
        <v>17.649999999999999</v>
      </c>
      <c r="BDG13" s="3">
        <v>31.22</v>
      </c>
      <c r="BDH13" s="3">
        <v>48.24</v>
      </c>
      <c r="BDI13" s="3">
        <v>23.21</v>
      </c>
      <c r="BDJ13" s="3">
        <v>46.5</v>
      </c>
      <c r="BDK13" s="3">
        <v>28.31</v>
      </c>
      <c r="BDL13" s="3">
        <v>31.13</v>
      </c>
      <c r="BDM13" s="3">
        <v>49.1</v>
      </c>
      <c r="BDN13" s="3">
        <v>73.61</v>
      </c>
      <c r="BDO13" s="3">
        <v>7.85</v>
      </c>
      <c r="BDP13" s="3">
        <v>42.27</v>
      </c>
      <c r="BDQ13" s="3">
        <v>18.989999999999998</v>
      </c>
      <c r="BDR13" s="3">
        <v>24.38</v>
      </c>
      <c r="BDS13" s="3">
        <v>6.59</v>
      </c>
      <c r="BDT13" s="3">
        <v>12.04</v>
      </c>
      <c r="BDU13" s="3">
        <v>21.47</v>
      </c>
      <c r="BDV13" s="3">
        <v>26.21</v>
      </c>
      <c r="BDW13" s="3">
        <v>20.85</v>
      </c>
      <c r="BDX13" s="3">
        <v>10.93</v>
      </c>
      <c r="BDY13" s="3">
        <v>20.2</v>
      </c>
      <c r="BDZ13" s="3">
        <v>30.5</v>
      </c>
      <c r="BEA13" s="3">
        <v>56.17</v>
      </c>
      <c r="BEB13" s="3">
        <v>8.5</v>
      </c>
      <c r="BEC13" s="3">
        <v>34.770000000000003</v>
      </c>
      <c r="BED13" s="3">
        <v>17.170000000000002</v>
      </c>
      <c r="BEE13" s="3">
        <v>9.27</v>
      </c>
      <c r="BEF13" s="3">
        <v>17.829999999999998</v>
      </c>
      <c r="BEG13" s="3">
        <v>24.12</v>
      </c>
      <c r="BEH13" s="3">
        <v>8.26</v>
      </c>
      <c r="BEI13" s="3">
        <v>13.99</v>
      </c>
      <c r="BEJ13" s="3">
        <v>13.15</v>
      </c>
      <c r="BEK13" s="3">
        <v>44.52</v>
      </c>
      <c r="BEL13" s="3">
        <v>70.38</v>
      </c>
      <c r="BEM13" s="3">
        <v>17.600000000000001</v>
      </c>
      <c r="BEN13" s="3">
        <v>18.079999999999998</v>
      </c>
      <c r="BEO13" s="3">
        <v>15.48</v>
      </c>
      <c r="BEP13" s="3">
        <v>29.03</v>
      </c>
      <c r="BEQ13" s="3">
        <v>16.59</v>
      </c>
      <c r="BER13" s="3">
        <v>14.29</v>
      </c>
      <c r="BES13" s="3">
        <v>10.57</v>
      </c>
      <c r="BET13" s="3">
        <v>9.5299999999999994</v>
      </c>
      <c r="BEU13" s="3">
        <v>25.27</v>
      </c>
      <c r="BEV13" s="3">
        <v>6.82</v>
      </c>
      <c r="BEW13" s="3">
        <v>12.44</v>
      </c>
      <c r="BEX13" s="3">
        <v>54.94</v>
      </c>
      <c r="BEY13" s="3">
        <v>7.35</v>
      </c>
      <c r="BEZ13" s="3">
        <v>22.38</v>
      </c>
      <c r="BFA13" s="3">
        <v>14.45</v>
      </c>
      <c r="BFB13" s="3">
        <v>32.46</v>
      </c>
      <c r="BFC13" s="3">
        <v>10.86</v>
      </c>
      <c r="BFD13" s="3">
        <v>17.39</v>
      </c>
      <c r="BFE13" s="3">
        <v>21.17</v>
      </c>
      <c r="BFF13" s="3">
        <v>13.79</v>
      </c>
      <c r="BFG13" s="3">
        <v>24.44</v>
      </c>
      <c r="BFH13" s="3">
        <v>18.850000000000001</v>
      </c>
      <c r="BFI13" s="3">
        <v>6.56</v>
      </c>
      <c r="BFJ13" s="3">
        <v>18.89</v>
      </c>
      <c r="BFK13" s="3">
        <v>16.3</v>
      </c>
      <c r="BFL13" s="3">
        <v>66.59</v>
      </c>
      <c r="BFM13" s="3">
        <v>18.87</v>
      </c>
      <c r="BFN13" s="3">
        <v>31.21</v>
      </c>
      <c r="BFO13" s="3">
        <v>23.02</v>
      </c>
      <c r="BFP13" s="3">
        <v>7.91</v>
      </c>
      <c r="BFQ13" s="3">
        <v>46</v>
      </c>
      <c r="BFR13" s="3">
        <v>17.510000000000002</v>
      </c>
      <c r="BFS13" s="3">
        <v>13.63</v>
      </c>
      <c r="BFT13" s="3">
        <v>13.91</v>
      </c>
      <c r="BFU13" s="3">
        <v>14.2</v>
      </c>
      <c r="BFV13" s="3">
        <v>20.36</v>
      </c>
      <c r="BFW13" s="3">
        <v>53.82</v>
      </c>
      <c r="BFX13" s="3">
        <v>28.2</v>
      </c>
      <c r="BFY13" s="3">
        <v>41.9</v>
      </c>
      <c r="BFZ13" s="3">
        <v>13.54</v>
      </c>
      <c r="BGA13" s="3">
        <v>14.38</v>
      </c>
      <c r="BGB13" s="3">
        <v>9.1</v>
      </c>
      <c r="BGC13" s="3">
        <v>18.91</v>
      </c>
      <c r="BGD13" s="3">
        <v>15.38</v>
      </c>
      <c r="BGE13" s="3">
        <v>8.7899999999999991</v>
      </c>
      <c r="BGF13" s="3">
        <v>11.85</v>
      </c>
      <c r="BGG13" s="3">
        <v>17.66</v>
      </c>
      <c r="BGH13" s="3">
        <v>44.27</v>
      </c>
      <c r="BGI13" s="3">
        <v>19.73</v>
      </c>
      <c r="BGJ13" s="3">
        <v>72.11</v>
      </c>
      <c r="BGK13" s="3">
        <v>33.54</v>
      </c>
      <c r="BGL13" s="3">
        <v>12.8</v>
      </c>
      <c r="BGM13" s="3">
        <v>19.52</v>
      </c>
      <c r="BGN13" s="3">
        <v>8.58</v>
      </c>
      <c r="BGO13" s="3">
        <v>17.7</v>
      </c>
      <c r="BGP13" s="3">
        <v>36.99</v>
      </c>
      <c r="BGQ13" s="3">
        <v>49.46</v>
      </c>
      <c r="BGR13" s="3">
        <v>21.79</v>
      </c>
      <c r="BGS13" s="3">
        <v>24.94</v>
      </c>
      <c r="BGT13" s="3">
        <v>33.96</v>
      </c>
      <c r="BGU13" s="3">
        <v>25.65</v>
      </c>
      <c r="BGV13" s="3">
        <v>5.97</v>
      </c>
      <c r="BGW13" s="3">
        <v>10.68</v>
      </c>
      <c r="BGX13" s="3">
        <v>41.68</v>
      </c>
      <c r="BGY13" s="3">
        <v>15.37</v>
      </c>
      <c r="BGZ13" s="3">
        <v>23.68</v>
      </c>
      <c r="BHA13" s="3">
        <v>7.11</v>
      </c>
      <c r="BHB13" s="3">
        <v>11.74</v>
      </c>
      <c r="BHC13" s="3">
        <v>21.19</v>
      </c>
      <c r="BHD13" s="3">
        <v>29.65</v>
      </c>
      <c r="BHE13" s="3">
        <v>31.17</v>
      </c>
      <c r="BHF13" s="3">
        <v>13.72</v>
      </c>
      <c r="BHG13" s="3">
        <v>19.04</v>
      </c>
      <c r="BHH13" s="3">
        <v>28.13</v>
      </c>
      <c r="BHI13" s="3">
        <v>32.83</v>
      </c>
      <c r="BHJ13" s="3">
        <v>16.64</v>
      </c>
      <c r="BHK13" s="3">
        <v>8.74</v>
      </c>
      <c r="BHL13" s="3">
        <v>23.78</v>
      </c>
      <c r="BHM13" s="3">
        <v>41.98</v>
      </c>
      <c r="BHN13" s="3">
        <v>10.56</v>
      </c>
      <c r="BHO13" s="3">
        <v>88.54</v>
      </c>
      <c r="BHP13" s="3">
        <v>8.4600000000000009</v>
      </c>
      <c r="BHQ13" s="3">
        <v>32.64</v>
      </c>
      <c r="BHR13" s="3">
        <v>10.25</v>
      </c>
      <c r="BHS13" s="3">
        <v>16.989999999999998</v>
      </c>
      <c r="BHT13" s="3">
        <v>12.37</v>
      </c>
      <c r="BHU13" s="3">
        <v>20.309999999999999</v>
      </c>
      <c r="BHV13" s="3">
        <v>32.76</v>
      </c>
      <c r="BHW13" s="3">
        <v>20.36</v>
      </c>
      <c r="BHX13" s="3">
        <v>20.97</v>
      </c>
      <c r="BHY13" s="3">
        <v>40.6</v>
      </c>
      <c r="BHZ13" s="3">
        <v>10.87</v>
      </c>
      <c r="BIA13" s="3">
        <v>9.8800000000000008</v>
      </c>
      <c r="BIB13" s="3">
        <v>28.07</v>
      </c>
      <c r="BIC13" s="3">
        <v>72.17</v>
      </c>
      <c r="BID13" s="3">
        <v>5.14</v>
      </c>
      <c r="BIE13" s="3">
        <v>28.35</v>
      </c>
      <c r="BIF13" s="3">
        <v>32.369999999999997</v>
      </c>
      <c r="BIG13" s="3">
        <v>22.71</v>
      </c>
      <c r="BIH13" s="3">
        <v>13.19</v>
      </c>
      <c r="BII13" s="3">
        <v>30.89</v>
      </c>
      <c r="BIJ13" s="3">
        <v>11.59</v>
      </c>
      <c r="BIK13" s="3">
        <v>7.99</v>
      </c>
      <c r="BIL13" s="3">
        <v>64.78</v>
      </c>
      <c r="BIM13" s="3">
        <v>14.3</v>
      </c>
      <c r="BIN13" s="3">
        <v>15.99</v>
      </c>
      <c r="BIO13" s="3">
        <v>11.23</v>
      </c>
      <c r="BIP13" s="3">
        <v>11.19</v>
      </c>
      <c r="BIQ13" s="3">
        <v>56.04</v>
      </c>
      <c r="BIR13" s="3">
        <v>11.95</v>
      </c>
      <c r="BIS13" s="3">
        <v>29.53</v>
      </c>
      <c r="BIT13" s="3">
        <v>11.85</v>
      </c>
      <c r="BIU13" s="3">
        <v>38.53</v>
      </c>
      <c r="BIV13" s="3">
        <v>19.87</v>
      </c>
      <c r="BIW13" s="3">
        <v>10.26</v>
      </c>
      <c r="BIX13" s="3">
        <v>14.39</v>
      </c>
      <c r="BIY13" s="3">
        <v>10.7</v>
      </c>
      <c r="BIZ13" s="3">
        <v>11.87</v>
      </c>
      <c r="BJA13" s="3">
        <v>27.52</v>
      </c>
      <c r="BJB13" s="3">
        <v>30.33</v>
      </c>
      <c r="BJC13" s="3">
        <v>27.39</v>
      </c>
      <c r="BJD13" s="3">
        <v>11.33</v>
      </c>
      <c r="BJE13" s="3">
        <v>18.8</v>
      </c>
      <c r="BJF13" s="3">
        <v>24.68</v>
      </c>
      <c r="BJG13" s="3">
        <v>17.29</v>
      </c>
      <c r="BJH13" s="3">
        <v>29.31</v>
      </c>
      <c r="BJI13" s="3">
        <v>30.26</v>
      </c>
      <c r="BJJ13" s="3">
        <v>26.91</v>
      </c>
      <c r="BJK13" s="3">
        <v>23.83</v>
      </c>
      <c r="BJL13" s="3">
        <v>21.65</v>
      </c>
      <c r="BJM13" s="3">
        <v>21.29</v>
      </c>
      <c r="BJN13" s="3">
        <v>18.48</v>
      </c>
      <c r="BJO13" s="3">
        <v>11.88</v>
      </c>
      <c r="BJP13" s="3">
        <v>30.44</v>
      </c>
      <c r="BJQ13" s="3">
        <v>9.66</v>
      </c>
      <c r="BJR13" s="3">
        <v>11.55</v>
      </c>
      <c r="BJS13" s="3">
        <v>26.89</v>
      </c>
      <c r="BJT13" s="3">
        <v>25.38</v>
      </c>
      <c r="BJU13" s="3">
        <v>24.17</v>
      </c>
      <c r="BJV13" s="3">
        <v>30.32</v>
      </c>
      <c r="BJW13" s="3">
        <v>11.41</v>
      </c>
      <c r="BJX13" s="3">
        <v>33.130000000000003</v>
      </c>
      <c r="BJY13" s="3">
        <v>8.24</v>
      </c>
      <c r="BJZ13" s="3">
        <v>33.29</v>
      </c>
      <c r="BKA13" s="3">
        <v>15.12</v>
      </c>
      <c r="BKB13" s="3">
        <v>59.69</v>
      </c>
      <c r="BKC13" s="3">
        <v>8.35</v>
      </c>
      <c r="BKD13" s="3">
        <v>9.1300000000000008</v>
      </c>
      <c r="BKE13" s="3">
        <v>21.16</v>
      </c>
      <c r="BKF13" s="3">
        <v>15.98</v>
      </c>
      <c r="BKG13" s="3">
        <v>9.39</v>
      </c>
      <c r="BKH13" s="3">
        <v>20.27</v>
      </c>
      <c r="BKI13" s="3">
        <v>22.1</v>
      </c>
      <c r="BKJ13" s="3">
        <v>25.69</v>
      </c>
      <c r="BKK13" s="3">
        <v>12.45</v>
      </c>
      <c r="BKL13" s="3">
        <v>11.21</v>
      </c>
      <c r="BKM13" s="3">
        <v>13.92</v>
      </c>
      <c r="BKN13" s="3">
        <v>31.06</v>
      </c>
      <c r="BKO13" s="3">
        <v>10.42</v>
      </c>
      <c r="BKP13" s="3">
        <v>17.46</v>
      </c>
      <c r="BKQ13" s="3">
        <v>24.24</v>
      </c>
      <c r="BKR13" s="3">
        <v>10.36</v>
      </c>
      <c r="BKS13" s="3">
        <v>9.6</v>
      </c>
      <c r="BKT13" s="3">
        <v>12.69</v>
      </c>
      <c r="BKU13" s="3">
        <v>9.15</v>
      </c>
      <c r="BKV13" s="3">
        <v>24.12</v>
      </c>
      <c r="BKW13" s="3">
        <v>18.91</v>
      </c>
      <c r="BKX13" s="3">
        <v>10.96</v>
      </c>
      <c r="BKY13" s="3">
        <v>27.53</v>
      </c>
      <c r="BKZ13" s="3">
        <v>10.34</v>
      </c>
      <c r="BLA13" s="3">
        <v>12.74</v>
      </c>
      <c r="BLB13" s="3">
        <v>17.46</v>
      </c>
      <c r="BLC13" s="3">
        <v>11.64</v>
      </c>
      <c r="BLD13" s="3">
        <v>12.07</v>
      </c>
      <c r="BLE13" s="3">
        <v>22.92</v>
      </c>
      <c r="BLF13" s="3">
        <v>50.5</v>
      </c>
      <c r="BLG13" s="3">
        <v>8.3000000000000007</v>
      </c>
      <c r="BLH13" s="3">
        <v>18.29</v>
      </c>
      <c r="BLI13" s="3">
        <v>19.82</v>
      </c>
      <c r="BLJ13" s="3">
        <v>26.41</v>
      </c>
      <c r="BLK13" s="3">
        <v>20.350000000000001</v>
      </c>
      <c r="BLL13" s="3">
        <v>10.57</v>
      </c>
      <c r="BLM13" s="3">
        <v>47.5</v>
      </c>
      <c r="BLN13" s="3">
        <v>33.71</v>
      </c>
      <c r="BLO13" s="3">
        <v>29.62</v>
      </c>
      <c r="BLP13" s="3">
        <v>9.5399999999999991</v>
      </c>
      <c r="BLQ13" s="3">
        <v>9.67</v>
      </c>
      <c r="BLR13" s="3">
        <v>9.98</v>
      </c>
      <c r="BLS13" s="3">
        <v>12.28</v>
      </c>
      <c r="BLT13" s="3">
        <v>13.81</v>
      </c>
      <c r="BLU13" s="3">
        <v>13.89</v>
      </c>
      <c r="BLV13" s="3">
        <v>39.020000000000003</v>
      </c>
      <c r="BLW13" s="3">
        <v>13.79</v>
      </c>
      <c r="BLX13" s="3">
        <v>6.49</v>
      </c>
      <c r="BLY13" s="3">
        <v>32.68</v>
      </c>
      <c r="BLZ13" s="3">
        <v>10.91</v>
      </c>
      <c r="BMA13" s="3">
        <v>13.74</v>
      </c>
      <c r="BMB13" s="3">
        <v>18.09</v>
      </c>
      <c r="BMC13" s="3">
        <v>7.48</v>
      </c>
      <c r="BMD13" s="3">
        <v>16.93</v>
      </c>
      <c r="BME13" s="3">
        <v>18.149999999999999</v>
      </c>
      <c r="BMF13" s="3">
        <v>45.33</v>
      </c>
      <c r="BMG13" s="3">
        <v>11.25</v>
      </c>
      <c r="BMH13" s="3">
        <v>11.6</v>
      </c>
      <c r="BMI13" s="3">
        <v>9.4499999999999993</v>
      </c>
      <c r="BMJ13" s="3">
        <v>17.170000000000002</v>
      </c>
      <c r="BMK13" s="3">
        <v>13.4</v>
      </c>
      <c r="BML13" s="3">
        <v>11.81</v>
      </c>
      <c r="BMM13" s="3">
        <v>8.89</v>
      </c>
      <c r="BMN13" s="3">
        <v>19.559999999999999</v>
      </c>
      <c r="BMO13" s="3">
        <v>25.87</v>
      </c>
      <c r="BMP13" s="3">
        <v>27.22</v>
      </c>
      <c r="BMQ13" s="3">
        <v>13.22</v>
      </c>
      <c r="BMR13" s="3">
        <v>11.59</v>
      </c>
      <c r="BMS13" s="3">
        <v>31.87</v>
      </c>
      <c r="BMT13" s="3">
        <v>12.71</v>
      </c>
      <c r="BMU13" s="3">
        <v>19.149999999999999</v>
      </c>
      <c r="BMV13" s="3">
        <v>16.649999999999999</v>
      </c>
      <c r="BMW13" s="3">
        <v>19.670000000000002</v>
      </c>
      <c r="BMX13" s="3">
        <v>19.54</v>
      </c>
      <c r="BMY13" s="3">
        <v>19.149999999999999</v>
      </c>
      <c r="BMZ13" s="3">
        <v>12.37</v>
      </c>
      <c r="BNA13" s="3">
        <v>19.16</v>
      </c>
      <c r="BNB13" s="3">
        <v>37.57</v>
      </c>
      <c r="BNC13" s="3">
        <v>17.809999999999999</v>
      </c>
      <c r="BND13" s="3">
        <v>22.64</v>
      </c>
      <c r="BNE13" s="3">
        <v>21.64</v>
      </c>
      <c r="BNF13" s="3" t="s">
        <v>5</v>
      </c>
      <c r="BNG13" s="3">
        <v>8.3699999999999992</v>
      </c>
      <c r="BNH13" s="3">
        <v>11.06</v>
      </c>
      <c r="BNI13" s="3">
        <v>19.13</v>
      </c>
      <c r="BNJ13" s="3">
        <v>19.420000000000002</v>
      </c>
      <c r="BNK13" s="3">
        <v>20.170000000000002</v>
      </c>
      <c r="BNL13" s="3">
        <v>15.45</v>
      </c>
      <c r="BNM13" s="3">
        <v>24.63</v>
      </c>
      <c r="BNN13" s="3">
        <v>15.74</v>
      </c>
      <c r="BNO13" s="3">
        <v>26.58</v>
      </c>
      <c r="BNP13" s="3">
        <v>25.62</v>
      </c>
      <c r="BNQ13" s="3">
        <v>7.74</v>
      </c>
      <c r="BNR13" s="3">
        <v>14.56</v>
      </c>
      <c r="BNS13" s="3">
        <v>15.89</v>
      </c>
      <c r="BNT13" s="3">
        <v>36.369999999999997</v>
      </c>
      <c r="BNU13" s="3">
        <v>35.03</v>
      </c>
      <c r="BNV13" s="3">
        <v>14.8</v>
      </c>
      <c r="BNW13" s="3">
        <v>43.08</v>
      </c>
      <c r="BNX13" s="3">
        <v>66.02</v>
      </c>
      <c r="BNY13" s="3">
        <v>40.159999999999997</v>
      </c>
      <c r="BNZ13" s="3">
        <v>12.79</v>
      </c>
      <c r="BOA13" s="3">
        <v>17.66</v>
      </c>
      <c r="BOB13" s="3">
        <v>10.68</v>
      </c>
      <c r="BOC13" s="3">
        <v>46.81</v>
      </c>
      <c r="BOD13" s="3">
        <v>20.309999999999999</v>
      </c>
      <c r="BOE13" s="3">
        <v>19.489999999999998</v>
      </c>
      <c r="BOF13" s="3">
        <v>5.67</v>
      </c>
      <c r="BOG13" s="3">
        <v>18.88</v>
      </c>
      <c r="BOH13" s="3">
        <v>19.96</v>
      </c>
      <c r="BOI13" s="3">
        <v>10.3</v>
      </c>
      <c r="BOJ13" s="3">
        <v>27.9</v>
      </c>
      <c r="BOK13" s="3">
        <v>32.29</v>
      </c>
      <c r="BOL13" s="3">
        <v>22.57</v>
      </c>
      <c r="BOM13" s="3">
        <v>29.78</v>
      </c>
      <c r="BON13" s="3">
        <v>13.88</v>
      </c>
      <c r="BOO13" s="3">
        <v>11.69</v>
      </c>
      <c r="BOP13" s="3">
        <v>24.07</v>
      </c>
      <c r="BOQ13" s="3">
        <v>28.59</v>
      </c>
      <c r="BOR13" s="3">
        <v>12.95</v>
      </c>
      <c r="BOS13" s="3">
        <v>22.3</v>
      </c>
      <c r="BOT13" s="3">
        <v>18.46</v>
      </c>
      <c r="BOU13" s="3">
        <v>26.59</v>
      </c>
      <c r="BOV13" s="3">
        <v>19.16</v>
      </c>
      <c r="BOW13" s="3">
        <v>6.37</v>
      </c>
      <c r="BOX13" s="3">
        <v>13.68</v>
      </c>
      <c r="BOY13" s="3">
        <v>14.95</v>
      </c>
      <c r="BOZ13" s="3">
        <v>38.35</v>
      </c>
      <c r="BPA13" s="3">
        <v>10.1</v>
      </c>
      <c r="BPB13" s="3">
        <v>12.44</v>
      </c>
      <c r="BPC13" s="3">
        <v>22.26</v>
      </c>
      <c r="BPD13" s="3">
        <v>46.83</v>
      </c>
      <c r="BPE13" s="3">
        <v>45.37</v>
      </c>
      <c r="BPF13" s="3">
        <v>13.05</v>
      </c>
      <c r="BPG13" s="3">
        <v>34.340000000000003</v>
      </c>
      <c r="BPH13" s="3">
        <v>29.8</v>
      </c>
      <c r="BPI13" s="3">
        <v>26.67</v>
      </c>
      <c r="BPJ13" s="3">
        <v>19.3</v>
      </c>
      <c r="BPK13" s="3">
        <v>25.84</v>
      </c>
      <c r="BPL13" s="3">
        <v>21.59</v>
      </c>
      <c r="BPM13" s="3">
        <v>25</v>
      </c>
      <c r="BPN13" s="3">
        <v>32.79</v>
      </c>
      <c r="BPO13" s="3">
        <v>33.200000000000003</v>
      </c>
      <c r="BPP13" s="3">
        <v>28.02</v>
      </c>
      <c r="BPQ13" s="3">
        <v>15.23</v>
      </c>
      <c r="BPR13" s="3">
        <v>26.81</v>
      </c>
      <c r="BPS13" s="3">
        <v>15.03</v>
      </c>
      <c r="BPT13" s="3">
        <v>26.28</v>
      </c>
      <c r="BPU13" s="3">
        <v>25.49</v>
      </c>
      <c r="BPV13" s="3">
        <v>12.42</v>
      </c>
      <c r="BPW13" s="3">
        <v>15.61</v>
      </c>
      <c r="BPX13" s="3">
        <v>17.22</v>
      </c>
      <c r="BPY13" s="3">
        <v>12.07</v>
      </c>
      <c r="BPZ13" s="3">
        <v>16.02</v>
      </c>
      <c r="BQA13" s="3">
        <v>11.83</v>
      </c>
      <c r="BQB13" s="3">
        <v>16.7</v>
      </c>
      <c r="BQC13" s="3">
        <v>37.58</v>
      </c>
      <c r="BQD13" s="3">
        <v>21.45</v>
      </c>
      <c r="BQE13" s="3">
        <v>33.82</v>
      </c>
      <c r="BQF13" s="3">
        <v>20.66</v>
      </c>
      <c r="BQG13" s="3">
        <v>15.59</v>
      </c>
      <c r="BQH13" s="3">
        <v>19.3</v>
      </c>
      <c r="BQI13" s="3">
        <v>8.0299999999999994</v>
      </c>
      <c r="BQJ13" s="3">
        <v>31.35</v>
      </c>
      <c r="BQK13" s="3">
        <v>21.82</v>
      </c>
      <c r="BQL13" s="3">
        <v>27.26</v>
      </c>
      <c r="BQM13" s="3">
        <v>23.83</v>
      </c>
      <c r="BQN13" s="3">
        <v>21.01</v>
      </c>
      <c r="BQO13" s="3" t="s">
        <v>5</v>
      </c>
      <c r="BQP13" s="3">
        <v>13.78</v>
      </c>
      <c r="BQQ13" s="3">
        <v>11.27</v>
      </c>
      <c r="BQR13" s="3">
        <v>13.45</v>
      </c>
      <c r="BQS13" s="3">
        <v>27.34</v>
      </c>
      <c r="BQT13" s="3">
        <v>14.42</v>
      </c>
      <c r="BQU13" s="3">
        <v>18.16</v>
      </c>
      <c r="BQV13" s="3">
        <v>45.06</v>
      </c>
      <c r="BQW13" s="3">
        <v>35.22</v>
      </c>
      <c r="BQX13" s="3">
        <v>24.12</v>
      </c>
      <c r="BQY13" s="3">
        <v>12.09</v>
      </c>
      <c r="BQZ13" s="3">
        <v>8.89</v>
      </c>
      <c r="BRA13" s="3">
        <v>3.38</v>
      </c>
      <c r="BRB13" s="3">
        <v>17.43</v>
      </c>
      <c r="BRC13" s="3">
        <v>12.58</v>
      </c>
      <c r="BRD13" s="3">
        <v>24.25</v>
      </c>
      <c r="BRE13" s="3">
        <v>20.5</v>
      </c>
      <c r="BRF13" s="3">
        <v>52.91</v>
      </c>
      <c r="BRG13" s="3">
        <v>23.37</v>
      </c>
      <c r="BRH13" s="3">
        <v>28.7</v>
      </c>
      <c r="BRI13" s="3">
        <v>22</v>
      </c>
      <c r="BRJ13" s="3">
        <v>23.72</v>
      </c>
      <c r="BRK13" s="3">
        <v>13.52</v>
      </c>
      <c r="BRL13" s="3">
        <v>27.47</v>
      </c>
      <c r="BRM13" s="3">
        <v>14.45</v>
      </c>
      <c r="BRN13" s="3">
        <v>14.55</v>
      </c>
      <c r="BRO13" s="3">
        <v>44.07</v>
      </c>
      <c r="BRP13" s="3">
        <v>17.440000000000001</v>
      </c>
      <c r="BRQ13" s="3">
        <v>39.58</v>
      </c>
      <c r="BRR13" s="3">
        <v>19.98</v>
      </c>
      <c r="BRS13" s="3">
        <v>17.59</v>
      </c>
      <c r="BRT13" s="3">
        <v>14.87</v>
      </c>
      <c r="BRU13" s="3">
        <v>10.29</v>
      </c>
      <c r="BRV13" s="3">
        <v>25.84</v>
      </c>
      <c r="BRW13" s="3">
        <v>12.81</v>
      </c>
      <c r="BRX13" s="3">
        <v>51.66</v>
      </c>
      <c r="BRY13" s="3">
        <v>3.11</v>
      </c>
      <c r="BRZ13" s="3">
        <v>10.33</v>
      </c>
      <c r="BSA13" s="3">
        <v>9.3699999999999992</v>
      </c>
      <c r="BSB13" s="3">
        <v>11.1</v>
      </c>
      <c r="BSC13" s="3">
        <v>17.489999999999998</v>
      </c>
      <c r="BSD13" s="3">
        <v>15.42</v>
      </c>
      <c r="BSE13" s="3">
        <v>10.88</v>
      </c>
      <c r="BSF13" s="3">
        <v>10.87</v>
      </c>
      <c r="BSG13" s="3">
        <v>67.760000000000005</v>
      </c>
      <c r="BSH13" s="3">
        <v>14.7</v>
      </c>
      <c r="BSI13" s="3">
        <v>4.1900000000000004</v>
      </c>
      <c r="BSJ13" s="3">
        <v>8.07</v>
      </c>
      <c r="BSK13" s="3">
        <v>39.49</v>
      </c>
      <c r="BSL13" s="3">
        <v>31.86</v>
      </c>
      <c r="BSM13" s="3">
        <v>9.48</v>
      </c>
      <c r="BSN13" s="3">
        <v>2.79</v>
      </c>
      <c r="BSO13" s="3">
        <v>20.78</v>
      </c>
      <c r="BSP13" s="3">
        <v>18.23</v>
      </c>
      <c r="BSQ13" s="3">
        <v>8.32</v>
      </c>
      <c r="BSR13" s="3">
        <v>45.83</v>
      </c>
      <c r="BSS13" s="3">
        <v>29.24</v>
      </c>
      <c r="BST13" s="3">
        <v>265.8</v>
      </c>
      <c r="BSU13" s="3">
        <v>12.94</v>
      </c>
      <c r="BSV13" s="3">
        <v>7.73</v>
      </c>
      <c r="BSW13" s="3">
        <v>24.74</v>
      </c>
      <c r="BSX13" s="3">
        <v>19.54</v>
      </c>
      <c r="BSY13" s="3">
        <v>5.37</v>
      </c>
      <c r="BSZ13" s="3">
        <v>16.170000000000002</v>
      </c>
      <c r="BTA13" s="3">
        <v>16.28</v>
      </c>
      <c r="BTB13" s="3">
        <v>8.23</v>
      </c>
      <c r="BTC13" s="3">
        <v>7.98</v>
      </c>
      <c r="BTD13" s="3">
        <v>20.83</v>
      </c>
      <c r="BTE13" s="3" t="s">
        <v>2792</v>
      </c>
      <c r="BTF13" s="3" t="s">
        <v>2792</v>
      </c>
      <c r="BTG13" s="3">
        <v>26.07</v>
      </c>
      <c r="BTH13" s="3">
        <v>29.46</v>
      </c>
      <c r="BTI13" s="3">
        <v>14.17</v>
      </c>
      <c r="BTJ13" s="3">
        <v>5.18</v>
      </c>
      <c r="BTK13" s="3">
        <v>21.98</v>
      </c>
      <c r="BTL13" s="3">
        <v>11.97</v>
      </c>
      <c r="BTM13" s="3">
        <v>16.75</v>
      </c>
      <c r="BTN13" s="3">
        <v>16.079999999999998</v>
      </c>
      <c r="BTO13" s="3">
        <v>7.94</v>
      </c>
      <c r="BTP13" s="3">
        <v>9.6999999999999993</v>
      </c>
      <c r="BTQ13" s="3">
        <v>14.17</v>
      </c>
      <c r="BTR13" s="3">
        <v>10.17</v>
      </c>
      <c r="BTS13" s="3">
        <v>136.63</v>
      </c>
      <c r="BTT13" s="3">
        <v>6.55</v>
      </c>
      <c r="BTU13" s="3">
        <v>25.68</v>
      </c>
      <c r="BTV13" s="3">
        <v>16.89</v>
      </c>
      <c r="BTW13" s="3">
        <v>39.19</v>
      </c>
      <c r="BTX13" s="3">
        <v>7.83</v>
      </c>
      <c r="BTY13" s="3">
        <v>13.66</v>
      </c>
      <c r="BTZ13" s="3">
        <v>18.489999999999998</v>
      </c>
      <c r="BUA13" s="3">
        <v>17.27</v>
      </c>
      <c r="BUB13" s="3">
        <v>13.43</v>
      </c>
      <c r="BUC13" s="3">
        <v>24.82</v>
      </c>
      <c r="BUD13" s="3">
        <v>9.01</v>
      </c>
      <c r="BUE13" s="3">
        <v>8.66</v>
      </c>
      <c r="BUF13" s="3">
        <v>4.8499999999999996</v>
      </c>
      <c r="BUG13" s="3">
        <v>18.25</v>
      </c>
      <c r="BUH13" s="3">
        <v>61.8</v>
      </c>
      <c r="BUI13" s="3">
        <v>8.92</v>
      </c>
      <c r="BUJ13" s="3">
        <v>12.84</v>
      </c>
      <c r="BUK13" s="3">
        <v>11.35</v>
      </c>
      <c r="BUL13" s="3">
        <v>8.1199999999999992</v>
      </c>
      <c r="BUM13" s="3">
        <v>14.42</v>
      </c>
      <c r="BUN13" s="3">
        <v>6.53</v>
      </c>
      <c r="BUO13" s="3">
        <v>6.69</v>
      </c>
      <c r="BUP13" s="3">
        <v>23.71</v>
      </c>
      <c r="BUQ13" s="3">
        <v>3.62</v>
      </c>
      <c r="BUR13" s="3">
        <v>9.02</v>
      </c>
      <c r="BUS13" s="3">
        <v>12.64</v>
      </c>
      <c r="BUT13" s="3">
        <v>3.75</v>
      </c>
      <c r="BUU13" s="3">
        <v>18.63</v>
      </c>
      <c r="BUV13" s="3">
        <v>24.44</v>
      </c>
      <c r="BUW13" s="3">
        <v>32.08</v>
      </c>
      <c r="BUX13" s="3" t="s">
        <v>5</v>
      </c>
      <c r="BUY13" s="3">
        <v>8.52</v>
      </c>
      <c r="BUZ13" s="3">
        <v>16.59</v>
      </c>
      <c r="BVA13" s="3">
        <v>23.29</v>
      </c>
      <c r="BVB13" s="3">
        <v>8.36</v>
      </c>
      <c r="BVC13" s="3">
        <v>15.37</v>
      </c>
      <c r="BVD13" s="3">
        <v>24.87</v>
      </c>
      <c r="BVE13" s="3">
        <v>17.11</v>
      </c>
      <c r="BVF13" s="3">
        <v>17.510000000000002</v>
      </c>
      <c r="BVG13" s="3">
        <v>17.12</v>
      </c>
      <c r="BVH13" s="3">
        <v>15.52</v>
      </c>
      <c r="BVI13" s="3">
        <v>57.97</v>
      </c>
      <c r="BVJ13" s="3">
        <v>17.41</v>
      </c>
      <c r="BVK13" s="3">
        <v>11.51</v>
      </c>
      <c r="BVL13" s="3">
        <v>11.4</v>
      </c>
      <c r="BVM13" s="3">
        <v>26.82</v>
      </c>
      <c r="BVN13" s="3">
        <v>17.32</v>
      </c>
      <c r="BVO13" s="3">
        <v>14.2</v>
      </c>
      <c r="BVP13" s="3">
        <v>36.57</v>
      </c>
      <c r="BVQ13" s="3">
        <v>17.54</v>
      </c>
      <c r="BVR13" s="3">
        <v>18.98</v>
      </c>
      <c r="BVS13" s="3">
        <v>9.4499999999999993</v>
      </c>
      <c r="BVT13" s="3">
        <v>30.01</v>
      </c>
      <c r="BVU13" s="3">
        <v>13.64</v>
      </c>
      <c r="BVV13" s="3">
        <v>15.94</v>
      </c>
      <c r="BVW13" s="3">
        <v>18.5</v>
      </c>
      <c r="BVX13" s="3">
        <v>12.92</v>
      </c>
      <c r="BVY13" s="3">
        <v>18.059999999999999</v>
      </c>
      <c r="BVZ13" s="3">
        <v>24.04</v>
      </c>
      <c r="BWA13" s="3">
        <v>20.05</v>
      </c>
      <c r="BWB13" s="3">
        <v>17.760000000000002</v>
      </c>
      <c r="BWC13" s="3">
        <v>5.17</v>
      </c>
      <c r="BWD13" s="3">
        <v>28.01</v>
      </c>
      <c r="BWE13" s="3">
        <v>23.67</v>
      </c>
      <c r="BWF13" s="3">
        <v>21.27</v>
      </c>
      <c r="BWG13" s="3">
        <v>25.17</v>
      </c>
      <c r="BWH13" s="3">
        <v>25.14</v>
      </c>
      <c r="BWI13" s="3">
        <v>34.21</v>
      </c>
      <c r="BWJ13" s="3">
        <v>12.68</v>
      </c>
      <c r="BWK13" s="3">
        <v>10.52</v>
      </c>
      <c r="BWL13" s="3">
        <v>22.44</v>
      </c>
      <c r="BWM13" s="3">
        <v>22.37</v>
      </c>
      <c r="BWN13" s="3">
        <v>10.27</v>
      </c>
      <c r="BWO13" s="3">
        <v>21.14</v>
      </c>
      <c r="BWP13" s="3">
        <v>19.29</v>
      </c>
      <c r="BWQ13" s="3">
        <v>34.32</v>
      </c>
      <c r="BWR13" s="3">
        <v>35.93</v>
      </c>
      <c r="BWS13" s="3">
        <v>20.32</v>
      </c>
      <c r="BWT13" s="3">
        <v>11.54</v>
      </c>
      <c r="BWU13" s="3">
        <v>32.159999999999997</v>
      </c>
      <c r="BWV13" s="3">
        <v>12.07</v>
      </c>
      <c r="BWW13" s="3">
        <v>16</v>
      </c>
      <c r="BWX13" s="3">
        <v>15.47</v>
      </c>
      <c r="BWY13" s="3">
        <v>8.9</v>
      </c>
      <c r="BWZ13" s="3">
        <v>22.09</v>
      </c>
      <c r="BXA13" s="3">
        <v>10.81</v>
      </c>
      <c r="BXB13" s="3">
        <v>15.27</v>
      </c>
      <c r="BXC13" s="3">
        <v>11.39</v>
      </c>
      <c r="BXD13" s="3">
        <v>7.88</v>
      </c>
      <c r="BXE13" s="3">
        <v>9.49</v>
      </c>
      <c r="BXF13" s="3">
        <v>16.05</v>
      </c>
      <c r="BXG13" s="3">
        <v>13.15</v>
      </c>
      <c r="BXH13" s="3">
        <v>13.49</v>
      </c>
      <c r="BXI13" s="3">
        <v>3.15</v>
      </c>
      <c r="BXJ13" s="3">
        <v>11.07</v>
      </c>
      <c r="BXK13" s="3">
        <v>15.95</v>
      </c>
      <c r="BXL13" s="3">
        <v>13.09</v>
      </c>
      <c r="BXM13" s="3">
        <v>12.46</v>
      </c>
      <c r="BXN13" s="3">
        <v>12.84</v>
      </c>
      <c r="BXO13" s="3">
        <v>15.43</v>
      </c>
      <c r="BXP13" s="3">
        <v>13.05</v>
      </c>
      <c r="BXQ13" s="3">
        <v>40.99</v>
      </c>
      <c r="BXR13" s="3">
        <v>9.24</v>
      </c>
      <c r="BXS13" s="3">
        <v>5.0199999999999996</v>
      </c>
      <c r="BXT13" s="3">
        <v>13.28</v>
      </c>
      <c r="BXU13" s="3">
        <v>16.850000000000001</v>
      </c>
      <c r="BXV13" s="3">
        <v>53.81</v>
      </c>
      <c r="BXW13" s="3">
        <v>28.19</v>
      </c>
      <c r="BXX13" s="3">
        <v>27.02</v>
      </c>
      <c r="BXY13" s="3">
        <v>33.270000000000003</v>
      </c>
      <c r="BXZ13" s="3">
        <v>51.04</v>
      </c>
      <c r="BYA13" s="3">
        <v>35.22</v>
      </c>
      <c r="BYB13" s="3">
        <v>17.440000000000001</v>
      </c>
      <c r="BYC13" s="3">
        <v>17.45</v>
      </c>
      <c r="BYD13" s="3">
        <v>28.22</v>
      </c>
      <c r="BYE13" s="3" t="s">
        <v>2792</v>
      </c>
      <c r="BYF13" s="3">
        <v>16.28</v>
      </c>
      <c r="BYG13" s="3">
        <v>16.84</v>
      </c>
      <c r="BYH13" s="3">
        <v>14.44</v>
      </c>
      <c r="BYI13" s="3">
        <v>21.72</v>
      </c>
      <c r="BYJ13" s="3">
        <v>50.94</v>
      </c>
      <c r="BYK13" s="3">
        <v>27.38</v>
      </c>
      <c r="BYL13" s="3">
        <v>19.82</v>
      </c>
      <c r="BYM13" s="3">
        <v>12.01</v>
      </c>
      <c r="BYN13" s="3">
        <v>26.31</v>
      </c>
      <c r="BYO13" s="3">
        <v>29.07</v>
      </c>
      <c r="BYP13" s="3">
        <v>5.67</v>
      </c>
      <c r="BYQ13" s="3">
        <v>11.13</v>
      </c>
      <c r="BYR13" s="3">
        <v>23.7</v>
      </c>
      <c r="BYS13" s="3">
        <v>46.37</v>
      </c>
      <c r="BYT13" s="3">
        <v>82.84</v>
      </c>
      <c r="BYU13" s="3">
        <v>58.35</v>
      </c>
      <c r="BYV13" s="3">
        <v>10.17</v>
      </c>
      <c r="BYW13" s="3">
        <v>235.42</v>
      </c>
      <c r="BYX13" s="3">
        <v>45.67</v>
      </c>
      <c r="BYY13" s="3">
        <v>21.29</v>
      </c>
      <c r="BYZ13" s="3">
        <v>13.86</v>
      </c>
      <c r="BZA13" s="3">
        <v>26.93</v>
      </c>
      <c r="BZB13" s="3">
        <v>37.090000000000003</v>
      </c>
      <c r="BZC13" s="3">
        <v>17.75</v>
      </c>
      <c r="BZD13" s="3">
        <v>19.75</v>
      </c>
      <c r="BZE13" s="3">
        <v>23.41</v>
      </c>
      <c r="BZF13" s="3" t="s">
        <v>2792</v>
      </c>
      <c r="BZG13" s="3">
        <v>47.88</v>
      </c>
      <c r="BZH13" s="3">
        <v>41.4</v>
      </c>
      <c r="BZI13" s="3">
        <v>42.88</v>
      </c>
      <c r="BZJ13" s="3">
        <v>48.07</v>
      </c>
      <c r="BZK13" s="3">
        <v>6.95</v>
      </c>
      <c r="BZL13" s="3">
        <v>14.82</v>
      </c>
      <c r="BZM13" s="3">
        <v>51.82</v>
      </c>
      <c r="BZN13" s="3">
        <v>7.31</v>
      </c>
      <c r="BZO13" s="3">
        <v>10.6</v>
      </c>
      <c r="BZP13" s="3">
        <v>12.7</v>
      </c>
      <c r="BZQ13" s="3">
        <v>16.739999999999998</v>
      </c>
      <c r="BZR13" s="3" t="s">
        <v>2792</v>
      </c>
      <c r="BZS13" s="3">
        <v>22.12</v>
      </c>
      <c r="BZT13" s="3">
        <v>37.61</v>
      </c>
      <c r="BZU13" s="3">
        <v>17.260000000000002</v>
      </c>
      <c r="BZV13" s="3">
        <v>23.24</v>
      </c>
      <c r="BZW13" s="3">
        <v>13.06</v>
      </c>
      <c r="BZX13" s="3">
        <v>24.24</v>
      </c>
      <c r="BZY13" s="3">
        <v>7.75</v>
      </c>
      <c r="BZZ13" s="3">
        <v>55.04</v>
      </c>
      <c r="CAA13" s="3">
        <v>58.91</v>
      </c>
      <c r="CAB13" s="3">
        <v>28.34</v>
      </c>
      <c r="CAC13" s="3">
        <v>34.74</v>
      </c>
      <c r="CAD13" s="3">
        <v>27.81</v>
      </c>
      <c r="CAE13" s="3">
        <v>40</v>
      </c>
      <c r="CAF13" s="3">
        <v>39.090000000000003</v>
      </c>
      <c r="CAG13" s="3">
        <v>9.27</v>
      </c>
      <c r="CAH13" s="3">
        <v>8.73</v>
      </c>
      <c r="CAI13" s="3">
        <v>18.07</v>
      </c>
      <c r="CAJ13" s="3">
        <v>2.58</v>
      </c>
      <c r="CAK13" s="3">
        <v>16.29</v>
      </c>
      <c r="CAL13" s="3">
        <v>10.93</v>
      </c>
      <c r="CAM13" s="3">
        <v>10.57</v>
      </c>
      <c r="CAN13" s="3">
        <v>24.38</v>
      </c>
      <c r="CAO13" s="3">
        <v>24.66</v>
      </c>
      <c r="CAP13" s="3">
        <v>29.35</v>
      </c>
      <c r="CAQ13" s="3">
        <v>13.67</v>
      </c>
      <c r="CAR13" s="3">
        <v>9.5</v>
      </c>
      <c r="CAS13" s="3">
        <v>47.82</v>
      </c>
      <c r="CAT13" s="3">
        <v>17.37</v>
      </c>
      <c r="CAU13" s="3">
        <v>75.66</v>
      </c>
      <c r="CAV13" s="3">
        <v>16.84</v>
      </c>
      <c r="CAW13" s="3">
        <v>56.25</v>
      </c>
      <c r="CAX13" s="3">
        <v>45.56</v>
      </c>
      <c r="CAY13" s="3">
        <v>48.9</v>
      </c>
      <c r="CAZ13" s="3">
        <v>32.29</v>
      </c>
      <c r="CBA13" s="3">
        <v>10.3</v>
      </c>
      <c r="CBB13" s="3">
        <v>44.04</v>
      </c>
      <c r="CBC13" s="3">
        <v>6.53</v>
      </c>
      <c r="CBD13" s="3">
        <v>14.41</v>
      </c>
      <c r="CBE13" s="3">
        <v>54.04</v>
      </c>
      <c r="CBF13" s="3">
        <v>27.9</v>
      </c>
      <c r="CBG13" s="3">
        <v>21.88</v>
      </c>
      <c r="CBH13" s="3" t="s">
        <v>2792</v>
      </c>
      <c r="CBI13" s="3">
        <v>16.5</v>
      </c>
      <c r="CBJ13" s="3">
        <v>22.6</v>
      </c>
      <c r="CBK13" s="3">
        <v>15.55</v>
      </c>
      <c r="CBL13" s="3">
        <v>31.07</v>
      </c>
      <c r="CBM13" s="3">
        <v>48.03</v>
      </c>
      <c r="CBN13" s="3">
        <v>29.61</v>
      </c>
      <c r="CBO13" s="3">
        <v>31.72</v>
      </c>
      <c r="CBP13" s="3">
        <v>17.989999999999998</v>
      </c>
      <c r="CBQ13" s="3">
        <v>8.33</v>
      </c>
      <c r="CBR13" s="3">
        <v>17.13</v>
      </c>
      <c r="CBS13" s="3">
        <v>42.98</v>
      </c>
      <c r="CBT13" s="3">
        <v>22.94</v>
      </c>
      <c r="CBU13" s="3">
        <v>16.98</v>
      </c>
      <c r="CBV13" s="3">
        <v>27.6</v>
      </c>
      <c r="CBW13" s="3">
        <v>21.67</v>
      </c>
      <c r="CBX13" s="3">
        <v>3.99</v>
      </c>
      <c r="CBY13" s="3" t="s">
        <v>2792</v>
      </c>
      <c r="CBZ13" s="3">
        <v>14.94</v>
      </c>
      <c r="CCA13" s="3">
        <v>21.1</v>
      </c>
      <c r="CCB13" s="3">
        <v>20.78</v>
      </c>
      <c r="CCC13" s="3">
        <v>14.69</v>
      </c>
      <c r="CCD13" s="3">
        <v>13.38</v>
      </c>
      <c r="CCE13" s="3">
        <v>22.82</v>
      </c>
      <c r="CCF13" s="3">
        <v>10.19</v>
      </c>
      <c r="CCG13" s="3">
        <v>16.55</v>
      </c>
      <c r="CCH13" s="3">
        <v>11.82</v>
      </c>
      <c r="CCI13" s="3">
        <v>31.52</v>
      </c>
      <c r="CCJ13" s="3">
        <v>10.87</v>
      </c>
      <c r="CCK13" s="3">
        <v>39.97</v>
      </c>
      <c r="CCL13" s="3">
        <v>7.36</v>
      </c>
      <c r="CCM13" s="3">
        <v>31.69</v>
      </c>
      <c r="CCN13" s="3">
        <v>49.52</v>
      </c>
      <c r="CCO13" s="3">
        <v>55.58</v>
      </c>
      <c r="CCP13" s="3">
        <v>22.43</v>
      </c>
      <c r="CCQ13" s="3">
        <v>15.84</v>
      </c>
      <c r="CCR13" s="3">
        <v>10.88</v>
      </c>
      <c r="CCS13" s="3">
        <v>13.61</v>
      </c>
      <c r="CCT13" s="3">
        <v>33.9</v>
      </c>
      <c r="CCU13" s="3">
        <v>25.02</v>
      </c>
      <c r="CCV13" s="3">
        <v>5.8</v>
      </c>
      <c r="CCW13" s="3">
        <v>11.69</v>
      </c>
      <c r="CCX13" s="3">
        <v>17.39</v>
      </c>
      <c r="CCY13" s="3">
        <v>11.87</v>
      </c>
      <c r="CCZ13" s="3">
        <v>26.06</v>
      </c>
      <c r="CDA13" s="3">
        <v>28.77</v>
      </c>
      <c r="CDB13" s="3">
        <v>25.94</v>
      </c>
      <c r="CDC13" s="3">
        <v>12.33</v>
      </c>
      <c r="CDD13" s="3">
        <v>9.85</v>
      </c>
      <c r="CDE13" s="3">
        <v>20.45</v>
      </c>
      <c r="CDF13" s="3">
        <v>13.68</v>
      </c>
      <c r="CDG13" s="3">
        <v>18.010000000000002</v>
      </c>
      <c r="CDH13" s="3">
        <v>34.33</v>
      </c>
      <c r="CDI13" s="3">
        <v>59.17</v>
      </c>
      <c r="CDJ13" s="3">
        <v>47.67</v>
      </c>
      <c r="CDK13" s="3">
        <v>7.73</v>
      </c>
      <c r="CDL13" s="3">
        <v>18.47</v>
      </c>
      <c r="CDM13" s="3">
        <v>14.51</v>
      </c>
      <c r="CDN13" s="3">
        <v>23.26</v>
      </c>
      <c r="CDO13" s="3">
        <v>24.22</v>
      </c>
      <c r="CDP13" s="3">
        <v>32.24</v>
      </c>
      <c r="CDQ13" s="3">
        <v>72.599999999999994</v>
      </c>
      <c r="CDR13" s="3">
        <v>9.33</v>
      </c>
      <c r="CDS13" s="3">
        <v>3.94</v>
      </c>
      <c r="CDT13" s="3">
        <v>16.88</v>
      </c>
      <c r="CDU13" s="3">
        <v>12.45</v>
      </c>
      <c r="CDV13" s="3">
        <v>28.53</v>
      </c>
      <c r="CDW13" s="3">
        <v>8.86</v>
      </c>
      <c r="CDX13" s="3">
        <v>25.04</v>
      </c>
      <c r="CDY13" s="3">
        <v>5.1100000000000003</v>
      </c>
      <c r="CDZ13" s="3">
        <v>52.07</v>
      </c>
      <c r="CEA13" s="3">
        <v>8.07</v>
      </c>
      <c r="CEB13" s="3">
        <v>16.760000000000002</v>
      </c>
      <c r="CEC13" s="3">
        <v>6.5</v>
      </c>
      <c r="CED13" s="3">
        <v>5.0199999999999996</v>
      </c>
      <c r="CEE13" s="3">
        <v>35.07</v>
      </c>
      <c r="CEF13" s="3">
        <v>23.98</v>
      </c>
      <c r="CEG13" s="3">
        <v>12.29</v>
      </c>
      <c r="CEH13" s="3">
        <v>9.8699999999999992</v>
      </c>
      <c r="CEI13" s="3">
        <v>23.49</v>
      </c>
      <c r="CEJ13" s="3">
        <v>23.73</v>
      </c>
      <c r="CEK13" s="3">
        <v>22.77</v>
      </c>
      <c r="CEL13" s="3">
        <v>5.26</v>
      </c>
      <c r="CEM13" s="3">
        <v>12.34</v>
      </c>
      <c r="CEN13" s="3">
        <v>43.68</v>
      </c>
      <c r="CEO13" s="3">
        <v>6.69</v>
      </c>
      <c r="CEP13" s="3">
        <v>13.98</v>
      </c>
      <c r="CEQ13" s="3">
        <v>10.79</v>
      </c>
      <c r="CER13" s="3">
        <v>18.91</v>
      </c>
      <c r="CES13" s="3">
        <v>20.14</v>
      </c>
      <c r="CET13" s="3">
        <v>42.46</v>
      </c>
      <c r="CEU13" s="3">
        <v>11.75</v>
      </c>
      <c r="CEV13" s="3">
        <v>48.22</v>
      </c>
      <c r="CEW13" s="3">
        <v>24.01</v>
      </c>
      <c r="CEX13" s="3">
        <v>16.989999999999998</v>
      </c>
      <c r="CEY13" s="3">
        <v>4.5</v>
      </c>
      <c r="CEZ13" s="3">
        <v>12.62</v>
      </c>
      <c r="CFA13" s="3">
        <v>55.97</v>
      </c>
      <c r="CFB13" s="3">
        <v>16.96</v>
      </c>
      <c r="CFC13" s="3">
        <v>25.77</v>
      </c>
      <c r="CFD13" s="3">
        <v>12.86</v>
      </c>
      <c r="CFE13" s="3">
        <v>8.6</v>
      </c>
      <c r="CFF13" s="3">
        <v>8.36</v>
      </c>
      <c r="CFG13" s="3">
        <v>14.16</v>
      </c>
      <c r="CFH13" s="3">
        <v>6.77</v>
      </c>
      <c r="CFI13" s="3">
        <v>14.5</v>
      </c>
      <c r="CFJ13" s="3">
        <v>17.14</v>
      </c>
      <c r="CFK13" s="3">
        <v>20.059999999999999</v>
      </c>
      <c r="CFL13" s="3">
        <v>28.49</v>
      </c>
      <c r="CFM13" s="3">
        <v>27.79</v>
      </c>
      <c r="CFN13" s="3">
        <v>14.99</v>
      </c>
      <c r="CFO13" s="3">
        <v>30.99</v>
      </c>
      <c r="CFP13" s="3">
        <v>29.63</v>
      </c>
      <c r="CFQ13" s="3">
        <v>54.47</v>
      </c>
      <c r="CFR13" s="3">
        <v>14.82</v>
      </c>
      <c r="CFS13" s="3">
        <v>15.99</v>
      </c>
      <c r="CFT13" s="3">
        <v>21.46</v>
      </c>
      <c r="CFU13" s="3">
        <v>25.15</v>
      </c>
      <c r="CFV13" s="3">
        <v>18.09</v>
      </c>
      <c r="CFW13" s="3">
        <v>9.43</v>
      </c>
      <c r="CFX13" s="3">
        <v>17.399999999999999</v>
      </c>
      <c r="CFY13" s="3">
        <v>13.09</v>
      </c>
      <c r="CFZ13" s="3">
        <v>51.87</v>
      </c>
      <c r="CGA13" s="3">
        <v>28.13</v>
      </c>
      <c r="CGB13" s="3">
        <v>30.77</v>
      </c>
      <c r="CGC13" s="3">
        <v>11.14</v>
      </c>
      <c r="CGD13" s="3">
        <v>11.88</v>
      </c>
      <c r="CGE13" s="3">
        <v>15.44</v>
      </c>
      <c r="CGF13" s="3">
        <v>15.78</v>
      </c>
      <c r="CGG13" s="3">
        <v>14.41</v>
      </c>
      <c r="CGH13" s="3">
        <v>14.04</v>
      </c>
      <c r="CGI13" s="3">
        <v>50.02</v>
      </c>
      <c r="CGJ13" s="3">
        <v>48.65</v>
      </c>
      <c r="CGK13" s="3">
        <v>13.03</v>
      </c>
      <c r="CGL13" s="3">
        <v>47.59</v>
      </c>
      <c r="CGM13" s="3">
        <v>14.56</v>
      </c>
      <c r="CGN13" s="3">
        <v>8.4600000000000009</v>
      </c>
      <c r="CGO13" s="3">
        <v>22.8</v>
      </c>
      <c r="CGP13" s="3">
        <v>7.4</v>
      </c>
      <c r="CGQ13" s="3">
        <v>51.75</v>
      </c>
      <c r="CGR13" s="3">
        <v>33.25</v>
      </c>
      <c r="CGS13" s="3">
        <v>27.77</v>
      </c>
      <c r="CGT13" s="3">
        <v>63.9</v>
      </c>
      <c r="CGU13" s="3">
        <v>20.52</v>
      </c>
      <c r="CGV13" s="3">
        <v>19.559999999999999</v>
      </c>
      <c r="CGW13" s="3">
        <v>19.309999999999999</v>
      </c>
      <c r="CGX13" s="3">
        <v>26.88</v>
      </c>
      <c r="CGY13" s="3">
        <v>32.340000000000003</v>
      </c>
      <c r="CGZ13" s="3">
        <v>31.67</v>
      </c>
      <c r="CHA13" s="3">
        <v>20.66</v>
      </c>
      <c r="CHB13" s="3">
        <v>19.57</v>
      </c>
      <c r="CHC13" s="3">
        <v>60.81</v>
      </c>
      <c r="CHD13" s="3">
        <v>13.04</v>
      </c>
      <c r="CHE13" s="3">
        <v>43.92</v>
      </c>
      <c r="CHF13" s="3">
        <v>26.92</v>
      </c>
      <c r="CHG13" s="3">
        <v>13.88</v>
      </c>
      <c r="CHH13" s="3">
        <v>4.84</v>
      </c>
      <c r="CHI13" s="3">
        <v>24.24</v>
      </c>
      <c r="CHJ13" s="3">
        <v>34.22</v>
      </c>
      <c r="CHK13" s="3">
        <v>37.72</v>
      </c>
      <c r="CHL13" s="3">
        <v>38.700000000000003</v>
      </c>
      <c r="CHM13" s="3">
        <v>21.28</v>
      </c>
      <c r="CHN13" s="3">
        <v>49.87</v>
      </c>
      <c r="CHO13" s="3">
        <v>36.450000000000003</v>
      </c>
      <c r="CHP13" s="3">
        <v>5.12</v>
      </c>
      <c r="CHQ13" s="3">
        <v>22.85</v>
      </c>
      <c r="CHR13" s="3">
        <v>10.27</v>
      </c>
      <c r="CHS13" s="3">
        <v>25.2</v>
      </c>
      <c r="CHT13" s="3">
        <v>15.7</v>
      </c>
      <c r="CHU13" s="3">
        <v>28.97</v>
      </c>
      <c r="CHV13" s="3">
        <v>28.92</v>
      </c>
      <c r="CHW13" s="3">
        <v>10.210000000000001</v>
      </c>
      <c r="CHX13" s="3">
        <v>33.69</v>
      </c>
      <c r="CHY13" s="3">
        <v>29.77</v>
      </c>
      <c r="CHZ13" s="3">
        <v>30.81</v>
      </c>
      <c r="CIA13" s="3">
        <v>36.57</v>
      </c>
      <c r="CIB13" s="3">
        <v>110.81</v>
      </c>
      <c r="CIC13" s="3">
        <v>12.42</v>
      </c>
      <c r="CID13" s="3">
        <v>10.039999999999999</v>
      </c>
      <c r="CIE13" s="3">
        <v>17.7</v>
      </c>
      <c r="CIF13" s="3">
        <v>67.3</v>
      </c>
      <c r="CIG13" s="3">
        <v>30.07</v>
      </c>
      <c r="CIH13" s="3">
        <v>14.65</v>
      </c>
      <c r="CII13" s="3">
        <v>10.54</v>
      </c>
      <c r="CIJ13" s="3">
        <v>57.64</v>
      </c>
      <c r="CIK13" s="3">
        <v>57.86</v>
      </c>
      <c r="CIL13" s="3">
        <v>30.61</v>
      </c>
      <c r="CIM13" s="3">
        <v>11.56</v>
      </c>
      <c r="CIN13" s="3">
        <v>14.24</v>
      </c>
      <c r="CIO13" s="3">
        <v>68.11</v>
      </c>
      <c r="CIP13" s="3">
        <v>19.32</v>
      </c>
      <c r="CIQ13" s="3">
        <v>34.81</v>
      </c>
      <c r="CIR13" s="3">
        <v>44.08</v>
      </c>
      <c r="CIS13" s="3">
        <v>12.86</v>
      </c>
      <c r="CIT13" s="3">
        <v>34.26</v>
      </c>
      <c r="CIU13" s="3">
        <v>4.47</v>
      </c>
      <c r="CIV13" s="3">
        <v>31.28</v>
      </c>
      <c r="CIW13" s="3">
        <v>24.89</v>
      </c>
      <c r="CIX13" s="3">
        <v>31.74</v>
      </c>
      <c r="CIY13" s="3">
        <v>8.23</v>
      </c>
      <c r="CIZ13" s="3">
        <v>26.68</v>
      </c>
      <c r="CJA13" s="3">
        <v>12.76</v>
      </c>
      <c r="CJB13" s="3">
        <v>38.18</v>
      </c>
      <c r="CJC13" s="3">
        <v>3.73</v>
      </c>
      <c r="CJD13" s="3">
        <v>53.28</v>
      </c>
      <c r="CJE13" s="3">
        <v>55.96</v>
      </c>
      <c r="CJF13" s="3">
        <v>74.11</v>
      </c>
      <c r="CJG13" s="3">
        <v>9.2100000000000009</v>
      </c>
      <c r="CJH13" s="3">
        <v>18.579999999999998</v>
      </c>
      <c r="CJI13" s="3">
        <v>11.76</v>
      </c>
      <c r="CJJ13" s="3">
        <v>34.090000000000003</v>
      </c>
      <c r="CJK13" s="3">
        <v>24.43</v>
      </c>
      <c r="CJL13" s="3">
        <v>13.11</v>
      </c>
      <c r="CJM13" s="3">
        <v>28.53</v>
      </c>
      <c r="CJN13" s="3">
        <v>19.739999999999998</v>
      </c>
      <c r="CJO13" s="3">
        <v>6.63</v>
      </c>
      <c r="CJP13" s="3">
        <v>59.7</v>
      </c>
      <c r="CJQ13" s="3">
        <v>31.59</v>
      </c>
      <c r="CJR13" s="3">
        <v>12.82</v>
      </c>
      <c r="CJS13" s="3">
        <v>12.68</v>
      </c>
      <c r="CJT13" s="3">
        <v>11.14</v>
      </c>
      <c r="CJU13" s="3">
        <v>16.12</v>
      </c>
      <c r="CJV13" s="3">
        <v>9.94</v>
      </c>
      <c r="CJW13" s="3">
        <v>18.010000000000002</v>
      </c>
      <c r="CJX13" s="3">
        <v>13.78</v>
      </c>
      <c r="CJY13" s="3">
        <v>7.88</v>
      </c>
      <c r="CJZ13" s="3">
        <v>34.14</v>
      </c>
      <c r="CKA13" s="3">
        <v>6.64</v>
      </c>
      <c r="CKB13" s="3">
        <v>11.89</v>
      </c>
      <c r="CKC13" s="3">
        <v>15.71</v>
      </c>
      <c r="CKD13" s="3">
        <v>73.78</v>
      </c>
      <c r="CKE13" s="3">
        <v>47.7</v>
      </c>
      <c r="CKF13" s="3">
        <v>11.87</v>
      </c>
      <c r="CKG13" s="3">
        <v>21.69</v>
      </c>
      <c r="CKH13" s="3">
        <v>38.97</v>
      </c>
      <c r="CKI13" s="3">
        <v>20.69</v>
      </c>
      <c r="CKJ13" s="3">
        <v>71.069999999999993</v>
      </c>
      <c r="CKK13" s="3">
        <v>12.55</v>
      </c>
      <c r="CKL13" s="3">
        <v>17.79</v>
      </c>
      <c r="CKM13" s="3">
        <v>9.33</v>
      </c>
      <c r="CKN13" s="3">
        <v>12.66</v>
      </c>
      <c r="CKO13" s="3">
        <v>8.81</v>
      </c>
      <c r="CKP13" s="3">
        <v>9.64</v>
      </c>
      <c r="CKQ13" s="3">
        <v>14.33</v>
      </c>
      <c r="CKR13" s="3">
        <v>23.36</v>
      </c>
      <c r="CKS13" s="3">
        <v>12.78</v>
      </c>
      <c r="CKT13" s="3">
        <v>12.53</v>
      </c>
      <c r="CKU13" s="3">
        <v>4.54</v>
      </c>
      <c r="CKV13" s="3">
        <v>7.72</v>
      </c>
      <c r="CKW13" s="3">
        <v>29.27</v>
      </c>
      <c r="CKX13" s="3">
        <v>23.19</v>
      </c>
      <c r="CKY13" s="3">
        <v>16</v>
      </c>
      <c r="CKZ13" s="3">
        <v>14.37</v>
      </c>
      <c r="CLA13" s="3">
        <v>39.74</v>
      </c>
      <c r="CLB13" s="3">
        <v>7.64</v>
      </c>
      <c r="CLC13" s="3">
        <v>5.97</v>
      </c>
      <c r="CLD13" s="3">
        <v>17.54</v>
      </c>
      <c r="CLE13" s="3">
        <v>10.68</v>
      </c>
      <c r="CLF13" s="3">
        <v>16.760000000000002</v>
      </c>
      <c r="CLG13" s="3">
        <v>16.28</v>
      </c>
      <c r="CLH13" s="3">
        <v>16.829999999999998</v>
      </c>
      <c r="CLI13" s="3">
        <v>24.96</v>
      </c>
      <c r="CLJ13" s="3">
        <v>32.79</v>
      </c>
      <c r="CLK13" s="3">
        <v>11.34</v>
      </c>
      <c r="CLL13" s="3">
        <v>20.94</v>
      </c>
      <c r="CLM13" s="3">
        <v>13.77</v>
      </c>
      <c r="CLN13" s="3">
        <v>20.96</v>
      </c>
      <c r="CLO13" s="3">
        <v>39.979999999999997</v>
      </c>
      <c r="CLP13" s="3">
        <v>43.73</v>
      </c>
      <c r="CLQ13" s="3">
        <v>44.89</v>
      </c>
      <c r="CLR13" s="3">
        <v>56.41</v>
      </c>
      <c r="CLS13" s="3">
        <v>36.799999999999997</v>
      </c>
      <c r="CLT13" s="3">
        <v>46.2</v>
      </c>
      <c r="CLU13" s="3">
        <v>36</v>
      </c>
      <c r="CLV13" s="3">
        <v>9.92</v>
      </c>
      <c r="CLW13" s="3">
        <v>13.57</v>
      </c>
      <c r="CLX13" s="3">
        <v>14.32</v>
      </c>
      <c r="CLY13" s="3">
        <v>21.5</v>
      </c>
      <c r="CLZ13" s="3">
        <v>11.24</v>
      </c>
      <c r="CMA13" s="3">
        <v>22.62</v>
      </c>
      <c r="CMB13" s="3">
        <v>15.92</v>
      </c>
      <c r="CMC13" s="3" t="s">
        <v>5</v>
      </c>
      <c r="CMD13" s="3">
        <v>22.08</v>
      </c>
      <c r="CME13" s="3">
        <v>18.78</v>
      </c>
      <c r="CMF13" s="3" t="s">
        <v>2792</v>
      </c>
      <c r="CMG13" s="3">
        <v>15.07</v>
      </c>
      <c r="CMH13" s="3">
        <v>9.2799999999999994</v>
      </c>
      <c r="CMI13" s="3">
        <v>28.57</v>
      </c>
      <c r="CMJ13" s="3">
        <v>8.41</v>
      </c>
      <c r="CMK13" s="3">
        <v>16.39</v>
      </c>
      <c r="CML13" s="3">
        <v>20.100000000000001</v>
      </c>
      <c r="CMM13" s="3">
        <v>22.45</v>
      </c>
      <c r="CMN13" s="3">
        <v>73.73</v>
      </c>
      <c r="CMO13" s="3">
        <v>22.91</v>
      </c>
      <c r="CMP13" s="3">
        <v>20.010000000000002</v>
      </c>
      <c r="CMQ13" s="3">
        <v>26.99</v>
      </c>
      <c r="CMR13" s="3">
        <v>17.28</v>
      </c>
      <c r="CMS13" s="3">
        <v>1.86</v>
      </c>
      <c r="CMT13" s="3">
        <v>46.74</v>
      </c>
      <c r="CMU13" s="3">
        <v>14.52</v>
      </c>
      <c r="CMV13" s="3">
        <v>11.63</v>
      </c>
      <c r="CMW13" s="3">
        <v>5.68</v>
      </c>
      <c r="CMX13" s="3">
        <v>9.4499999999999993</v>
      </c>
      <c r="CMY13" s="3">
        <v>17.670000000000002</v>
      </c>
      <c r="CMZ13" s="3">
        <v>18.41</v>
      </c>
      <c r="CNA13" s="3">
        <v>11.08</v>
      </c>
      <c r="CNB13" s="3">
        <v>20.59</v>
      </c>
      <c r="CNC13" s="3">
        <v>11.3</v>
      </c>
      <c r="CND13" s="3">
        <v>8.51</v>
      </c>
      <c r="CNE13" s="3">
        <v>56.34</v>
      </c>
      <c r="CNF13" s="3">
        <v>37.590000000000003</v>
      </c>
      <c r="CNG13" s="3">
        <v>9.1</v>
      </c>
      <c r="CNH13" s="3">
        <v>44.47</v>
      </c>
      <c r="CNI13" s="3">
        <v>10.11</v>
      </c>
      <c r="CNJ13" s="3">
        <v>23.04</v>
      </c>
      <c r="CNK13" s="3">
        <v>11.46</v>
      </c>
      <c r="CNL13" s="3">
        <v>12.9</v>
      </c>
      <c r="CNM13" s="3">
        <v>13.74</v>
      </c>
      <c r="CNN13" s="3">
        <v>13.05</v>
      </c>
      <c r="CNO13" s="3">
        <v>6.15</v>
      </c>
      <c r="CNP13" s="3">
        <v>18.239999999999998</v>
      </c>
      <c r="CNQ13" s="3">
        <v>23.41</v>
      </c>
      <c r="CNR13" s="3">
        <v>9.15</v>
      </c>
      <c r="CNS13" s="3">
        <v>12.85</v>
      </c>
      <c r="CNT13" s="3">
        <v>14.62</v>
      </c>
      <c r="CNU13" s="3">
        <v>40.61</v>
      </c>
      <c r="CNV13" s="3">
        <v>21.2</v>
      </c>
      <c r="CNW13" s="3">
        <v>33.43</v>
      </c>
      <c r="CNX13" s="3">
        <v>32.880000000000003</v>
      </c>
      <c r="CNY13" s="3">
        <v>16.62</v>
      </c>
      <c r="CNZ13" s="3">
        <v>28.85</v>
      </c>
      <c r="COA13" s="3">
        <v>13.21</v>
      </c>
      <c r="COB13" s="3">
        <v>12.64</v>
      </c>
      <c r="COC13" s="3">
        <v>18.04</v>
      </c>
      <c r="COD13" s="3">
        <v>13.44</v>
      </c>
      <c r="COE13" s="3">
        <v>10.45</v>
      </c>
      <c r="COF13" s="3">
        <v>16.86</v>
      </c>
      <c r="COG13" s="3">
        <v>25.18</v>
      </c>
      <c r="COH13" s="3">
        <v>10.97</v>
      </c>
      <c r="COI13" s="3">
        <v>17.989999999999998</v>
      </c>
      <c r="COJ13" s="3">
        <v>9.06</v>
      </c>
      <c r="COK13" s="3">
        <v>25.87</v>
      </c>
      <c r="COL13" s="3">
        <v>11.9</v>
      </c>
      <c r="COM13" s="3">
        <v>9.33</v>
      </c>
      <c r="CON13" s="3">
        <v>42.73</v>
      </c>
      <c r="COO13" s="3">
        <v>15.44</v>
      </c>
      <c r="COP13" s="3">
        <v>334.56</v>
      </c>
      <c r="COQ13" s="3">
        <v>21.86</v>
      </c>
      <c r="COR13" s="3">
        <v>32.36</v>
      </c>
      <c r="COS13" s="3">
        <v>20.16</v>
      </c>
      <c r="COT13" s="3">
        <v>17.14</v>
      </c>
      <c r="COU13" s="3">
        <v>45.28</v>
      </c>
      <c r="COV13" s="3">
        <v>4.3899999999999997</v>
      </c>
      <c r="COW13" s="3">
        <v>21.72</v>
      </c>
      <c r="COX13" s="3">
        <v>10.9</v>
      </c>
      <c r="COY13" s="3">
        <v>11.02</v>
      </c>
      <c r="COZ13" s="3">
        <v>9.48</v>
      </c>
      <c r="CPA13" s="3">
        <v>15.83</v>
      </c>
      <c r="CPB13" s="3">
        <v>11.89</v>
      </c>
      <c r="CPC13" s="3">
        <v>11.9</v>
      </c>
      <c r="CPD13" s="3">
        <v>15.5</v>
      </c>
      <c r="CPE13" s="3">
        <v>19.59</v>
      </c>
      <c r="CPF13" s="3">
        <v>35.71</v>
      </c>
      <c r="CPG13" s="3">
        <v>6.63</v>
      </c>
      <c r="CPH13" s="3">
        <v>17.420000000000002</v>
      </c>
      <c r="CPI13" s="3">
        <v>21.55</v>
      </c>
      <c r="CPJ13" s="3">
        <v>10.199999999999999</v>
      </c>
      <c r="CPK13" s="3">
        <v>11.13</v>
      </c>
      <c r="CPL13" s="3">
        <v>6.27</v>
      </c>
      <c r="CPM13" s="3">
        <v>34.619999999999997</v>
      </c>
      <c r="CPN13" s="3">
        <v>11.04</v>
      </c>
      <c r="CPO13" s="3">
        <v>21.86</v>
      </c>
      <c r="CPP13" s="3">
        <v>11.94</v>
      </c>
      <c r="CPQ13" s="3">
        <v>13.54</v>
      </c>
      <c r="CPR13" s="3">
        <v>16.649999999999999</v>
      </c>
      <c r="CPS13" s="3">
        <v>23.72</v>
      </c>
      <c r="CPT13" s="3">
        <v>14.17</v>
      </c>
      <c r="CPU13" s="3">
        <v>19.7</v>
      </c>
      <c r="CPV13" s="3">
        <v>35.26</v>
      </c>
      <c r="CPW13" s="3">
        <v>27.28</v>
      </c>
      <c r="CPX13" s="3">
        <v>30.46</v>
      </c>
      <c r="CPY13" s="3">
        <v>8.0399999999999991</v>
      </c>
      <c r="CPZ13" s="3">
        <v>23.99</v>
      </c>
      <c r="CQA13" s="3">
        <v>19.5</v>
      </c>
      <c r="CQB13" s="3">
        <v>15.28</v>
      </c>
      <c r="CQC13" s="3">
        <v>19.39</v>
      </c>
      <c r="CQD13" s="3">
        <v>10.130000000000001</v>
      </c>
      <c r="CQE13" s="3">
        <v>21.83</v>
      </c>
      <c r="CQF13" s="3">
        <v>17.579999999999998</v>
      </c>
      <c r="CQG13" s="3">
        <v>13.7</v>
      </c>
      <c r="CQH13" s="3">
        <v>88.64</v>
      </c>
      <c r="CQI13" s="3">
        <v>11.81</v>
      </c>
      <c r="CQJ13" s="3">
        <v>22.48</v>
      </c>
      <c r="CQK13" s="3">
        <v>18.34</v>
      </c>
      <c r="CQL13" s="3">
        <v>11.34</v>
      </c>
      <c r="CQM13" s="3">
        <v>37.14</v>
      </c>
      <c r="CQN13" s="3">
        <v>13.18</v>
      </c>
      <c r="CQO13" s="3">
        <v>12.77</v>
      </c>
      <c r="CQP13" s="3">
        <v>33.619999999999997</v>
      </c>
      <c r="CQQ13" s="3">
        <v>13.09</v>
      </c>
      <c r="CQR13" s="3">
        <v>20.94</v>
      </c>
      <c r="CQS13" s="3">
        <v>32.96</v>
      </c>
      <c r="CQT13" s="3">
        <v>18.73</v>
      </c>
      <c r="CQU13" s="3">
        <v>20.9</v>
      </c>
      <c r="CQV13" s="3">
        <v>61.58</v>
      </c>
      <c r="CQW13" s="3">
        <v>31.61</v>
      </c>
      <c r="CQX13" s="3">
        <v>19.59</v>
      </c>
      <c r="CQY13" s="3">
        <v>13.1</v>
      </c>
      <c r="CQZ13" s="3">
        <v>16.86</v>
      </c>
      <c r="CRA13" s="3">
        <v>26.6</v>
      </c>
      <c r="CRB13" s="3">
        <v>26.05</v>
      </c>
      <c r="CRC13" s="3">
        <v>22.9</v>
      </c>
      <c r="CRD13" s="3">
        <v>17.47</v>
      </c>
      <c r="CRE13" s="3">
        <v>21.87</v>
      </c>
      <c r="CRF13" s="3">
        <v>21.45</v>
      </c>
      <c r="CRG13" s="3" t="s">
        <v>5</v>
      </c>
      <c r="CRH13" s="3">
        <v>27.37</v>
      </c>
      <c r="CRI13" s="3">
        <v>14.8</v>
      </c>
      <c r="CRJ13" s="3">
        <v>12.25</v>
      </c>
      <c r="CRK13" s="3">
        <v>9.9499999999999993</v>
      </c>
      <c r="CRL13" s="3">
        <v>18.57</v>
      </c>
      <c r="CRM13" s="3">
        <v>10.98</v>
      </c>
      <c r="CRN13" s="3">
        <v>17.21</v>
      </c>
      <c r="CRO13" s="3">
        <v>29.1</v>
      </c>
      <c r="CRP13" s="3">
        <v>11.58</v>
      </c>
      <c r="CRQ13" s="3">
        <v>23.16</v>
      </c>
      <c r="CRR13" s="3">
        <v>18.989999999999998</v>
      </c>
      <c r="CRS13" s="3">
        <v>32.82</v>
      </c>
      <c r="CRT13" s="3">
        <v>26.56</v>
      </c>
      <c r="CRU13" s="3">
        <v>22.14</v>
      </c>
      <c r="CRV13" s="3">
        <v>26.02</v>
      </c>
      <c r="CRW13" s="3">
        <v>8.1</v>
      </c>
      <c r="CRX13" s="3">
        <v>48.94</v>
      </c>
      <c r="CRY13" s="3">
        <v>42</v>
      </c>
      <c r="CRZ13" s="3">
        <v>34.4</v>
      </c>
      <c r="CSA13" s="3">
        <v>12.93</v>
      </c>
      <c r="CSB13" s="3">
        <v>22.9</v>
      </c>
      <c r="CSC13" s="3">
        <v>17.28</v>
      </c>
      <c r="CSD13" s="3">
        <v>23</v>
      </c>
      <c r="CSE13" s="3">
        <v>14.99</v>
      </c>
      <c r="CSF13" s="3">
        <v>23.37</v>
      </c>
      <c r="CSG13" s="3">
        <v>34.53</v>
      </c>
      <c r="CSH13" s="3">
        <v>19.84</v>
      </c>
      <c r="CSI13" s="3">
        <v>27.66</v>
      </c>
      <c r="CSJ13" s="3">
        <v>16.22</v>
      </c>
      <c r="CSK13" s="3">
        <v>29.01</v>
      </c>
      <c r="CSL13" s="3">
        <v>20.83</v>
      </c>
      <c r="CSM13" s="3">
        <v>7.15</v>
      </c>
      <c r="CSN13" s="3">
        <v>21.02</v>
      </c>
      <c r="CSO13" s="3">
        <v>11.26</v>
      </c>
      <c r="CSP13" s="3" t="s">
        <v>5</v>
      </c>
      <c r="CSQ13" s="3">
        <v>10.59</v>
      </c>
      <c r="CSR13" s="3">
        <v>22.25</v>
      </c>
      <c r="CSS13" s="3">
        <v>16.98</v>
      </c>
      <c r="CST13" s="3">
        <v>41.67</v>
      </c>
      <c r="CSU13" s="3">
        <v>31.84</v>
      </c>
      <c r="CSV13" s="3">
        <v>16.96</v>
      </c>
      <c r="CSW13" s="3">
        <v>30.3</v>
      </c>
      <c r="CSX13" s="3">
        <v>29.09</v>
      </c>
      <c r="CSY13" s="3">
        <v>32.01</v>
      </c>
      <c r="CSZ13" s="3">
        <v>44.15</v>
      </c>
      <c r="CTA13" s="3">
        <v>10.93</v>
      </c>
      <c r="CTB13" s="3">
        <v>18.73</v>
      </c>
      <c r="CTC13" s="3">
        <v>33.97</v>
      </c>
      <c r="CTD13" s="3">
        <v>16.649999999999999</v>
      </c>
      <c r="CTE13" s="3">
        <v>39.15</v>
      </c>
      <c r="CTF13" s="3">
        <v>16.420000000000002</v>
      </c>
      <c r="CTG13" s="3">
        <v>25.96</v>
      </c>
      <c r="CTH13" s="3">
        <v>24.74</v>
      </c>
      <c r="CTI13" s="3">
        <v>6.48</v>
      </c>
      <c r="CTJ13" s="3">
        <v>16.47</v>
      </c>
      <c r="CTK13" s="3">
        <v>44.96</v>
      </c>
      <c r="CTL13" s="3">
        <v>28.38</v>
      </c>
      <c r="CTM13" s="3">
        <v>18.61</v>
      </c>
      <c r="CTN13" s="3">
        <v>18.899999999999999</v>
      </c>
      <c r="CTO13" s="3">
        <v>9.48</v>
      </c>
      <c r="CTP13" s="3">
        <v>31.58</v>
      </c>
      <c r="CTQ13" s="3">
        <v>33.159999999999997</v>
      </c>
      <c r="CTR13" s="3">
        <v>22.38</v>
      </c>
      <c r="CTS13" s="3">
        <v>47.14</v>
      </c>
      <c r="CTT13" s="3">
        <v>22.74</v>
      </c>
      <c r="CTU13" s="3">
        <v>11.78</v>
      </c>
      <c r="CTV13" s="3">
        <v>20.55</v>
      </c>
      <c r="CTW13" s="3">
        <v>11.45</v>
      </c>
      <c r="CTX13" s="3">
        <v>15.27</v>
      </c>
      <c r="CTY13" s="3">
        <v>10.64</v>
      </c>
      <c r="CTZ13" s="3">
        <v>19.760000000000002</v>
      </c>
      <c r="CUA13" s="3">
        <v>35.6</v>
      </c>
      <c r="CUB13" s="3">
        <v>80.58</v>
      </c>
      <c r="CUC13" s="3">
        <v>22.39</v>
      </c>
      <c r="CUD13" s="3">
        <v>12.56</v>
      </c>
      <c r="CUE13" s="3">
        <v>40.83</v>
      </c>
      <c r="CUF13" s="3">
        <v>435.46</v>
      </c>
      <c r="CUG13" s="3">
        <v>33.04</v>
      </c>
      <c r="CUH13" s="3">
        <v>17.71</v>
      </c>
      <c r="CUI13" s="3">
        <v>33.81</v>
      </c>
      <c r="CUJ13" s="3">
        <v>11.71</v>
      </c>
      <c r="CUK13" s="3">
        <v>7.28</v>
      </c>
      <c r="CUL13" s="3">
        <v>19.07</v>
      </c>
      <c r="CUM13" s="3">
        <v>47.77</v>
      </c>
      <c r="CUN13" s="3">
        <v>31.66</v>
      </c>
      <c r="CUO13" s="3">
        <v>12.55</v>
      </c>
      <c r="CUP13" s="3">
        <v>43.97</v>
      </c>
      <c r="CUQ13" s="3">
        <v>14.15</v>
      </c>
      <c r="CUR13" s="3">
        <v>9.98</v>
      </c>
      <c r="CUS13" s="3">
        <v>16.2</v>
      </c>
      <c r="CUT13" s="3">
        <v>47.78</v>
      </c>
      <c r="CUU13" s="3">
        <v>33.840000000000003</v>
      </c>
      <c r="CUV13" s="3">
        <v>15.35</v>
      </c>
      <c r="CUW13" s="3">
        <v>8.36</v>
      </c>
      <c r="CUX13" s="3">
        <v>20.420000000000002</v>
      </c>
      <c r="CUY13" s="3">
        <v>18.41</v>
      </c>
      <c r="CUZ13" s="3">
        <v>33.78</v>
      </c>
      <c r="CVA13" s="3">
        <v>49.7</v>
      </c>
      <c r="CVB13" s="3">
        <v>87.03</v>
      </c>
      <c r="CVC13" s="3">
        <v>10.33</v>
      </c>
      <c r="CVD13" s="3">
        <v>17</v>
      </c>
      <c r="CVE13" s="3">
        <v>29.04</v>
      </c>
      <c r="CVF13" s="3">
        <v>29.95</v>
      </c>
      <c r="CVG13" s="3">
        <v>38.19</v>
      </c>
      <c r="CVH13" s="3">
        <v>28.56</v>
      </c>
      <c r="CVI13" s="3" t="s">
        <v>5</v>
      </c>
      <c r="CVJ13" s="3">
        <v>18.98</v>
      </c>
      <c r="CVK13" s="3">
        <v>9.43</v>
      </c>
      <c r="CVL13" s="3">
        <v>36.67</v>
      </c>
      <c r="CVM13" s="3">
        <v>13.34</v>
      </c>
      <c r="CVN13" s="3">
        <v>282.92</v>
      </c>
      <c r="CVO13" s="3">
        <v>13.97</v>
      </c>
      <c r="CVP13" s="3">
        <v>46.24</v>
      </c>
      <c r="CVQ13" s="3">
        <v>17.059999999999999</v>
      </c>
      <c r="CVR13" s="3">
        <v>7.49</v>
      </c>
      <c r="CVS13" s="3">
        <v>24.31</v>
      </c>
      <c r="CVT13" s="3">
        <v>28.68</v>
      </c>
      <c r="CVU13" s="3">
        <v>42.66</v>
      </c>
      <c r="CVV13" s="3" t="s">
        <v>5</v>
      </c>
      <c r="CVW13" s="3">
        <v>31.49</v>
      </c>
      <c r="CVX13" s="3">
        <v>10.88</v>
      </c>
      <c r="CVY13" s="3">
        <v>35.409999999999997</v>
      </c>
      <c r="CVZ13" s="3">
        <v>13.25</v>
      </c>
      <c r="CWA13" s="3">
        <v>35.880000000000003</v>
      </c>
      <c r="CWB13" s="3">
        <v>10.89</v>
      </c>
      <c r="CWC13" s="3">
        <v>29.34</v>
      </c>
      <c r="CWD13" s="3">
        <v>36.43</v>
      </c>
      <c r="CWE13" s="3">
        <v>40.24</v>
      </c>
      <c r="CWF13" s="3">
        <v>27.34</v>
      </c>
      <c r="CWG13" s="3">
        <v>22.63</v>
      </c>
      <c r="CWH13" s="3">
        <v>10.43</v>
      </c>
      <c r="CWI13" s="3">
        <v>28.46</v>
      </c>
      <c r="CWJ13" s="3">
        <v>31.11</v>
      </c>
      <c r="CWK13" s="3">
        <v>12.57</v>
      </c>
      <c r="CWL13" s="3">
        <v>65.47</v>
      </c>
      <c r="CWM13" s="3">
        <v>35.520000000000003</v>
      </c>
      <c r="CWN13" s="3">
        <v>43.57</v>
      </c>
      <c r="CWO13" s="3">
        <v>14.9</v>
      </c>
      <c r="CWP13" s="3">
        <v>20.329999999999998</v>
      </c>
      <c r="CWQ13" s="3">
        <v>19.04</v>
      </c>
      <c r="CWR13" s="3">
        <v>22.07</v>
      </c>
      <c r="CWS13" s="3" t="s">
        <v>2792</v>
      </c>
      <c r="CWT13" s="3">
        <v>8.76</v>
      </c>
      <c r="CWU13" s="3" t="s">
        <v>5</v>
      </c>
      <c r="CWV13" s="3">
        <v>26.63</v>
      </c>
      <c r="CWW13" s="3">
        <v>9.3699999999999992</v>
      </c>
      <c r="CWX13" s="3">
        <v>9.44</v>
      </c>
      <c r="CWY13" s="3">
        <v>41.75</v>
      </c>
      <c r="CWZ13" s="3">
        <v>9.6300000000000008</v>
      </c>
      <c r="CXA13" s="3">
        <v>9.52</v>
      </c>
      <c r="CXB13" s="3">
        <v>46.98</v>
      </c>
      <c r="CXC13" s="3" t="s">
        <v>5</v>
      </c>
      <c r="CXD13" s="3">
        <v>3.27</v>
      </c>
      <c r="CXE13" s="3">
        <v>8.77</v>
      </c>
      <c r="CXF13" s="3">
        <v>9.16</v>
      </c>
      <c r="CXG13" s="3">
        <v>6.61</v>
      </c>
      <c r="CXH13" s="3">
        <v>17.02</v>
      </c>
      <c r="CXI13" s="3">
        <v>8.32</v>
      </c>
      <c r="CXJ13" s="3">
        <v>12.4</v>
      </c>
      <c r="CXK13" s="3">
        <v>12.25</v>
      </c>
      <c r="CXL13" s="3">
        <v>34.71</v>
      </c>
      <c r="CXM13" s="3">
        <v>4.53</v>
      </c>
      <c r="CXN13" s="3">
        <v>10.27</v>
      </c>
      <c r="CXO13" s="3">
        <v>51.93</v>
      </c>
      <c r="CXP13" s="3">
        <v>28.09</v>
      </c>
      <c r="CXQ13" s="3">
        <v>4.41</v>
      </c>
      <c r="CXR13" s="3">
        <v>30.64</v>
      </c>
      <c r="CXS13" s="3">
        <v>45.32</v>
      </c>
      <c r="CXT13" s="3">
        <v>4.79</v>
      </c>
      <c r="CXU13" s="3">
        <v>40.61</v>
      </c>
      <c r="CXV13" s="3">
        <v>39.14</v>
      </c>
      <c r="CXW13" s="3">
        <v>29.97</v>
      </c>
      <c r="CXX13" s="3">
        <v>59.47</v>
      </c>
      <c r="CXY13" s="3">
        <v>12.18</v>
      </c>
      <c r="CXZ13" s="3">
        <v>12.34</v>
      </c>
      <c r="CYA13" s="3">
        <v>10.9</v>
      </c>
      <c r="CYB13" s="3">
        <v>51.29</v>
      </c>
      <c r="CYC13" s="3">
        <v>40.04</v>
      </c>
      <c r="CYD13" s="3">
        <v>11.64</v>
      </c>
      <c r="CYE13" s="3">
        <v>35.31</v>
      </c>
      <c r="CYF13" s="3">
        <v>26.86</v>
      </c>
      <c r="CYG13" s="3">
        <v>10.08</v>
      </c>
      <c r="CYH13" s="3">
        <v>40.299999999999997</v>
      </c>
      <c r="CYI13" s="3">
        <v>8.0500000000000007</v>
      </c>
      <c r="CYJ13" s="3">
        <v>20.32</v>
      </c>
      <c r="CYK13" s="3">
        <v>3.25</v>
      </c>
      <c r="CYL13" s="3">
        <v>48.17</v>
      </c>
      <c r="CYM13" s="3">
        <v>16.899999999999999</v>
      </c>
      <c r="CYN13" s="3">
        <v>29.94</v>
      </c>
      <c r="CYO13" s="3">
        <v>11.8</v>
      </c>
      <c r="CYP13" s="3">
        <v>8.0299999999999994</v>
      </c>
      <c r="CYQ13" s="3">
        <v>27.09</v>
      </c>
      <c r="CYR13" s="3">
        <v>44.58</v>
      </c>
      <c r="CYS13" s="3">
        <v>2.0499999999999998</v>
      </c>
      <c r="CYT13" s="3">
        <v>21.23</v>
      </c>
      <c r="CYU13" s="3">
        <v>23.34</v>
      </c>
      <c r="CYV13" s="3">
        <v>46.13</v>
      </c>
      <c r="CYW13" s="3">
        <v>37.840000000000003</v>
      </c>
      <c r="CYX13" s="3">
        <v>3.47</v>
      </c>
      <c r="CYY13" s="3">
        <v>4.82</v>
      </c>
      <c r="CYZ13" s="3">
        <v>11.9</v>
      </c>
      <c r="CZA13" s="3">
        <v>76.319999999999993</v>
      </c>
      <c r="CZB13" s="3">
        <v>26.02</v>
      </c>
      <c r="CZC13" s="3">
        <v>33.229999999999997</v>
      </c>
      <c r="CZD13" s="3">
        <v>7.4</v>
      </c>
      <c r="CZE13" s="3">
        <v>13.36</v>
      </c>
      <c r="CZF13" s="3">
        <v>21.45</v>
      </c>
      <c r="CZG13" s="3">
        <v>8.65</v>
      </c>
      <c r="CZH13" s="3">
        <v>9.58</v>
      </c>
      <c r="CZI13" s="3">
        <v>34.85</v>
      </c>
      <c r="CZJ13" s="3">
        <v>12</v>
      </c>
      <c r="CZK13" s="3">
        <v>23.77</v>
      </c>
      <c r="CZL13" s="3">
        <v>17.64</v>
      </c>
      <c r="CZM13" s="3">
        <v>61.19</v>
      </c>
      <c r="CZN13" s="3">
        <v>12.98</v>
      </c>
      <c r="CZO13" s="3">
        <v>10.06</v>
      </c>
      <c r="CZP13" s="3">
        <v>20.56</v>
      </c>
      <c r="CZQ13" s="3">
        <v>7.72</v>
      </c>
      <c r="CZR13" s="3">
        <v>17.84</v>
      </c>
      <c r="CZS13" s="3">
        <v>17</v>
      </c>
      <c r="CZT13" s="3">
        <v>8.91</v>
      </c>
      <c r="CZU13" s="3">
        <v>9.68</v>
      </c>
      <c r="CZV13" s="3">
        <v>43.44</v>
      </c>
      <c r="CZW13" s="3">
        <v>28.82</v>
      </c>
      <c r="CZX13" s="3">
        <v>48.41</v>
      </c>
      <c r="CZY13" s="3">
        <v>12.11</v>
      </c>
      <c r="CZZ13" s="3">
        <v>21.39</v>
      </c>
      <c r="DAA13" s="3">
        <v>17.440000000000001</v>
      </c>
      <c r="DAB13" s="3">
        <v>22.29</v>
      </c>
      <c r="DAC13" s="3">
        <v>87.4</v>
      </c>
      <c r="DAD13" s="3">
        <v>14.19</v>
      </c>
      <c r="DAE13" s="3">
        <v>13.24</v>
      </c>
      <c r="DAF13" s="3">
        <v>35.14</v>
      </c>
      <c r="DAG13" s="3">
        <v>15.54</v>
      </c>
      <c r="DAH13" s="3">
        <v>7.24</v>
      </c>
      <c r="DAI13" s="3">
        <v>42.95</v>
      </c>
      <c r="DAJ13" s="3">
        <v>39.51</v>
      </c>
      <c r="DAK13" s="3">
        <v>30.26</v>
      </c>
      <c r="DAL13" s="3">
        <v>9.51</v>
      </c>
      <c r="DAM13" s="3">
        <v>24.49</v>
      </c>
      <c r="DAN13" s="3">
        <v>11.38</v>
      </c>
      <c r="DAO13" s="3">
        <v>8.68</v>
      </c>
      <c r="DAP13" s="3">
        <v>6.12</v>
      </c>
      <c r="DAQ13" s="3">
        <v>33.1</v>
      </c>
      <c r="DAR13" s="3">
        <v>6.26</v>
      </c>
      <c r="DAS13" s="3">
        <v>15.01</v>
      </c>
      <c r="DAT13" s="3">
        <v>8.4700000000000006</v>
      </c>
      <c r="DAU13" s="3">
        <v>77.41</v>
      </c>
      <c r="DAV13" s="3">
        <v>37.76</v>
      </c>
      <c r="DAW13" s="3">
        <v>9.31</v>
      </c>
      <c r="DAX13" s="3">
        <v>19.98</v>
      </c>
      <c r="DAY13" s="3">
        <v>10.47</v>
      </c>
      <c r="DAZ13" s="3">
        <v>14.98</v>
      </c>
      <c r="DBA13" s="3">
        <v>38.79</v>
      </c>
      <c r="DBB13" s="3">
        <v>38.409999999999997</v>
      </c>
      <c r="DBC13" s="3">
        <v>17.68</v>
      </c>
      <c r="DBD13" s="3">
        <v>18.2</v>
      </c>
      <c r="DBE13" s="3">
        <v>10.25</v>
      </c>
      <c r="DBF13" s="3">
        <v>19.850000000000001</v>
      </c>
      <c r="DBG13" s="3">
        <v>12.27</v>
      </c>
      <c r="DBH13" s="3">
        <v>10.84</v>
      </c>
      <c r="DBI13" s="3">
        <v>25.39</v>
      </c>
      <c r="DBJ13" s="3">
        <v>46.86</v>
      </c>
      <c r="DBK13" s="3">
        <v>16.55</v>
      </c>
      <c r="DBL13" s="3">
        <v>53.95</v>
      </c>
      <c r="DBM13" s="3">
        <v>19.13</v>
      </c>
      <c r="DBN13" s="3">
        <v>14.97</v>
      </c>
      <c r="DBO13" s="3">
        <v>15.33</v>
      </c>
      <c r="DBP13" s="3">
        <v>23.3</v>
      </c>
      <c r="DBQ13" s="3">
        <v>20.23</v>
      </c>
      <c r="DBR13" s="3">
        <v>38.19</v>
      </c>
      <c r="DBS13" s="3">
        <v>23.27</v>
      </c>
      <c r="DBT13" s="3">
        <v>13.53</v>
      </c>
      <c r="DBU13" s="3">
        <v>29.48</v>
      </c>
      <c r="DBV13" s="3">
        <v>22.75</v>
      </c>
      <c r="DBW13" s="3">
        <v>25.46</v>
      </c>
      <c r="DBX13" s="3">
        <v>63.99</v>
      </c>
      <c r="DBY13" s="3">
        <v>8.93</v>
      </c>
      <c r="DBZ13" s="3">
        <v>21.2</v>
      </c>
      <c r="DCA13" s="3">
        <v>44.71</v>
      </c>
      <c r="DCB13" s="3">
        <v>2.82</v>
      </c>
      <c r="DCC13" s="3">
        <v>37.65</v>
      </c>
      <c r="DCD13" s="3">
        <v>19.57</v>
      </c>
      <c r="DCE13" s="3">
        <v>19.48</v>
      </c>
      <c r="DCF13" s="3">
        <v>10.07</v>
      </c>
      <c r="DCG13" s="3">
        <v>19.649999999999999</v>
      </c>
      <c r="DCH13" s="3">
        <v>38.229999999999997</v>
      </c>
      <c r="DCI13" s="3">
        <v>26.95</v>
      </c>
      <c r="DCJ13" s="3">
        <v>22.29</v>
      </c>
      <c r="DCK13" s="3">
        <v>14.5</v>
      </c>
      <c r="DCL13" s="3">
        <v>14.8</v>
      </c>
      <c r="DCM13" s="3">
        <v>10.79</v>
      </c>
      <c r="DCN13" s="3">
        <v>16</v>
      </c>
      <c r="DCO13" s="3">
        <v>5.93</v>
      </c>
      <c r="DCP13" s="3">
        <v>5.63</v>
      </c>
      <c r="DCQ13" s="3">
        <v>9.51</v>
      </c>
      <c r="DCR13" s="3">
        <v>15.54</v>
      </c>
      <c r="DCS13" s="3">
        <v>14.15</v>
      </c>
      <c r="DCT13" s="3">
        <v>11.81</v>
      </c>
      <c r="DCU13" s="3">
        <v>41.7</v>
      </c>
      <c r="DCV13" s="3">
        <v>6</v>
      </c>
      <c r="DCW13" s="3">
        <v>19.899999999999999</v>
      </c>
      <c r="DCX13" s="3">
        <v>12.19</v>
      </c>
      <c r="DCY13" s="3">
        <v>17.12</v>
      </c>
      <c r="DCZ13" s="3">
        <v>11.67</v>
      </c>
      <c r="DDA13" s="3">
        <v>8.36</v>
      </c>
      <c r="DDB13" s="3">
        <v>24</v>
      </c>
      <c r="DDC13" s="3">
        <v>16.95</v>
      </c>
      <c r="DDD13" s="3">
        <v>9.39</v>
      </c>
      <c r="DDE13" s="3">
        <v>22.55</v>
      </c>
      <c r="DDF13" s="3">
        <v>9.81</v>
      </c>
      <c r="DDG13" s="3">
        <v>19.43</v>
      </c>
      <c r="DDH13" s="3">
        <v>10.09</v>
      </c>
      <c r="DDI13" s="3">
        <v>49.65</v>
      </c>
      <c r="DDJ13" s="3">
        <v>74.47</v>
      </c>
      <c r="DDK13" s="3">
        <v>13.97</v>
      </c>
      <c r="DDL13" s="3">
        <v>9.14</v>
      </c>
      <c r="DDM13" s="3">
        <v>9.0399999999999991</v>
      </c>
      <c r="DDN13" s="3">
        <v>18.809999999999999</v>
      </c>
      <c r="DDO13" s="3">
        <v>12.73</v>
      </c>
      <c r="DDP13" s="3">
        <v>46.55</v>
      </c>
      <c r="DDQ13" s="3">
        <v>13.54</v>
      </c>
      <c r="DDR13" s="3">
        <v>21.3</v>
      </c>
      <c r="DDS13" s="3">
        <v>15.98</v>
      </c>
      <c r="DDT13" s="3">
        <v>11.29</v>
      </c>
      <c r="DDU13" s="3">
        <v>12.09</v>
      </c>
      <c r="DDV13" s="3">
        <v>29.7</v>
      </c>
      <c r="DDW13" s="3">
        <v>24.15</v>
      </c>
      <c r="DDX13" s="3">
        <v>27.46</v>
      </c>
      <c r="DDY13" s="3">
        <v>17.27</v>
      </c>
      <c r="DDZ13" s="3">
        <v>97.83</v>
      </c>
      <c r="DEA13" s="3">
        <v>49.85</v>
      </c>
      <c r="DEB13" s="3">
        <v>5.71</v>
      </c>
      <c r="DEC13" s="3">
        <v>15.88</v>
      </c>
      <c r="DED13" s="3">
        <v>59.23</v>
      </c>
      <c r="DEE13" s="3">
        <v>8.77</v>
      </c>
      <c r="DEF13" s="3">
        <v>10.65</v>
      </c>
      <c r="DEG13" s="3">
        <v>55.05</v>
      </c>
      <c r="DEH13" s="3">
        <v>22.89</v>
      </c>
      <c r="DEI13" s="3">
        <v>17.73</v>
      </c>
      <c r="DEJ13" s="3">
        <v>8.2899999999999991</v>
      </c>
      <c r="DEK13" s="3">
        <v>55.52</v>
      </c>
      <c r="DEL13" s="3">
        <v>15.74</v>
      </c>
      <c r="DEM13" s="3">
        <v>25.42</v>
      </c>
      <c r="DEN13" s="3">
        <v>11.47</v>
      </c>
      <c r="DEO13" s="3">
        <v>13.4</v>
      </c>
      <c r="DEP13" s="3">
        <v>13.27</v>
      </c>
      <c r="DEQ13" s="3">
        <v>3.28</v>
      </c>
      <c r="DER13" s="3">
        <v>18.170000000000002</v>
      </c>
      <c r="DES13" s="3">
        <v>8.3699999999999992</v>
      </c>
      <c r="DET13" s="3">
        <v>27.08</v>
      </c>
      <c r="DEU13" s="3">
        <v>9.8000000000000007</v>
      </c>
      <c r="DEV13" s="3">
        <v>10.050000000000001</v>
      </c>
      <c r="DEW13" s="3">
        <v>23.52</v>
      </c>
      <c r="DEX13" s="3">
        <v>11.19</v>
      </c>
      <c r="DEY13" s="3">
        <v>10.93</v>
      </c>
      <c r="DEZ13" s="3">
        <v>18.38</v>
      </c>
      <c r="DFA13" s="3">
        <v>26.94</v>
      </c>
      <c r="DFB13" s="3">
        <v>11.79</v>
      </c>
      <c r="DFC13" s="3">
        <v>13.14</v>
      </c>
      <c r="DFD13" s="3">
        <v>6.09</v>
      </c>
      <c r="DFE13" s="3">
        <v>5.08</v>
      </c>
      <c r="DFF13" s="3">
        <v>28.55</v>
      </c>
      <c r="DFG13" s="3">
        <v>16.149999999999999</v>
      </c>
      <c r="DFH13" s="3">
        <v>23.13</v>
      </c>
      <c r="DFI13" s="3">
        <v>6.42</v>
      </c>
      <c r="DFJ13" s="3">
        <v>20.73</v>
      </c>
      <c r="DFK13" s="3">
        <v>27.79</v>
      </c>
      <c r="DFL13" s="3">
        <v>15.07</v>
      </c>
      <c r="DFM13" s="3">
        <v>26.57</v>
      </c>
      <c r="DFN13" s="3">
        <v>28.42</v>
      </c>
      <c r="DFO13" s="3">
        <v>7.31</v>
      </c>
      <c r="DFP13" s="3">
        <v>9.73</v>
      </c>
      <c r="DFQ13" s="3">
        <v>15.93</v>
      </c>
      <c r="DFR13" s="3">
        <v>14.9</v>
      </c>
      <c r="DFS13" s="3">
        <v>9.85</v>
      </c>
      <c r="DFT13" s="3">
        <v>66.95</v>
      </c>
      <c r="DFU13" s="3">
        <v>12.56</v>
      </c>
      <c r="DFV13" s="3">
        <v>14.05</v>
      </c>
      <c r="DFW13" s="3">
        <v>71.2</v>
      </c>
      <c r="DFX13" s="3">
        <v>26.43</v>
      </c>
      <c r="DFY13" s="3">
        <v>11.05</v>
      </c>
      <c r="DFZ13" s="3">
        <v>12.03</v>
      </c>
      <c r="DGA13" s="3">
        <v>6.96</v>
      </c>
      <c r="DGB13" s="3">
        <v>20.059999999999999</v>
      </c>
      <c r="DGC13" s="3">
        <v>19.440000000000001</v>
      </c>
      <c r="DGD13" s="3">
        <v>11.87</v>
      </c>
      <c r="DGE13" s="3">
        <v>13.8</v>
      </c>
      <c r="DGF13" s="3">
        <v>26.4</v>
      </c>
      <c r="DGG13" s="3">
        <v>35.82</v>
      </c>
      <c r="DGH13" s="3">
        <v>14.64</v>
      </c>
      <c r="DGI13" s="3" t="s">
        <v>5</v>
      </c>
      <c r="DGJ13" s="3">
        <v>14.97</v>
      </c>
      <c r="DGK13" s="3">
        <v>10.199999999999999</v>
      </c>
      <c r="DGL13" s="3" t="s">
        <v>5</v>
      </c>
      <c r="DGM13" s="3">
        <v>16.88</v>
      </c>
      <c r="DGN13" s="3">
        <v>6.17</v>
      </c>
      <c r="DGO13" s="3">
        <v>13.79</v>
      </c>
      <c r="DGP13" s="3">
        <v>10.62</v>
      </c>
      <c r="DGQ13" s="3" t="s">
        <v>5</v>
      </c>
      <c r="DGR13" s="3">
        <v>10.72</v>
      </c>
      <c r="DGS13" s="3">
        <v>9.94</v>
      </c>
      <c r="DGT13" s="3">
        <v>9.25</v>
      </c>
      <c r="DGU13" s="3">
        <v>38.119999999999997</v>
      </c>
      <c r="DGV13" s="3">
        <v>13.59</v>
      </c>
      <c r="DGW13" s="3">
        <v>12.98</v>
      </c>
      <c r="DGX13" s="3">
        <v>33.71</v>
      </c>
      <c r="DGY13" s="3">
        <v>18.71</v>
      </c>
      <c r="DGZ13" s="3">
        <v>7.64</v>
      </c>
      <c r="DHA13" s="3">
        <v>10.92</v>
      </c>
      <c r="DHB13" s="3">
        <v>8.09</v>
      </c>
      <c r="DHC13" s="3">
        <v>2.73</v>
      </c>
      <c r="DHD13" s="3" t="s">
        <v>5</v>
      </c>
      <c r="DHE13" s="3">
        <v>14.63</v>
      </c>
      <c r="DHF13" s="3">
        <v>12.57</v>
      </c>
      <c r="DHG13" s="3">
        <v>16.13</v>
      </c>
      <c r="DHH13" s="3">
        <v>18.23</v>
      </c>
      <c r="DHI13" s="3">
        <v>112.41</v>
      </c>
      <c r="DHJ13" s="3">
        <v>12.38</v>
      </c>
      <c r="DHK13" s="3">
        <v>37.380000000000003</v>
      </c>
      <c r="DHL13" s="3">
        <v>33.200000000000003</v>
      </c>
      <c r="DHM13" s="3">
        <v>7.75</v>
      </c>
      <c r="DHN13" s="3">
        <v>14.14</v>
      </c>
      <c r="DHO13" s="3">
        <v>11.44</v>
      </c>
      <c r="DHP13" s="3">
        <v>38.229999999999997</v>
      </c>
      <c r="DHQ13" s="3">
        <v>38.21</v>
      </c>
      <c r="DHR13" s="3">
        <v>48.18</v>
      </c>
      <c r="DHS13" s="3">
        <v>20.51</v>
      </c>
      <c r="DHT13" s="3">
        <v>27.55</v>
      </c>
      <c r="DHU13" s="3">
        <v>17.579999999999998</v>
      </c>
      <c r="DHV13" s="3">
        <v>62.33</v>
      </c>
      <c r="DHW13" s="3" t="s">
        <v>2792</v>
      </c>
      <c r="DHX13" s="3">
        <v>22.27</v>
      </c>
      <c r="DHY13" s="3">
        <v>26.95</v>
      </c>
      <c r="DHZ13" s="3">
        <v>42.16</v>
      </c>
      <c r="DIA13" s="3">
        <v>47.59</v>
      </c>
      <c r="DIB13" s="3">
        <v>39.35</v>
      </c>
      <c r="DIC13" s="3">
        <v>58.25</v>
      </c>
      <c r="DID13" s="3">
        <v>27.6</v>
      </c>
      <c r="DIE13" s="3">
        <v>13.79</v>
      </c>
      <c r="DIF13" s="3">
        <v>30.94</v>
      </c>
      <c r="DIG13" s="3">
        <v>23.75</v>
      </c>
      <c r="DIH13" s="3">
        <v>8.89</v>
      </c>
      <c r="DII13" s="3">
        <v>11.03</v>
      </c>
      <c r="DIJ13" s="3">
        <v>33.880000000000003</v>
      </c>
      <c r="DIK13" s="3">
        <v>30.17</v>
      </c>
      <c r="DIL13" s="3">
        <v>34.9</v>
      </c>
      <c r="DIM13" s="3">
        <v>14.49</v>
      </c>
      <c r="DIN13" s="3">
        <v>17.11</v>
      </c>
      <c r="DIO13" s="3">
        <v>49.51</v>
      </c>
      <c r="DIP13" s="3">
        <v>51.38</v>
      </c>
      <c r="DIQ13" s="3">
        <v>47.67</v>
      </c>
      <c r="DIR13" s="3">
        <v>18.2</v>
      </c>
      <c r="DIS13" s="3">
        <v>18.63</v>
      </c>
      <c r="DIT13" s="3">
        <v>181.1</v>
      </c>
      <c r="DIU13" s="3">
        <v>34.6</v>
      </c>
      <c r="DIV13" s="3">
        <v>8.86</v>
      </c>
      <c r="DIW13" s="3">
        <v>26.04</v>
      </c>
      <c r="DIX13" s="3">
        <v>40.71</v>
      </c>
      <c r="DIY13" s="3">
        <v>15.75</v>
      </c>
      <c r="DIZ13" s="3">
        <v>17.739999999999998</v>
      </c>
      <c r="DJA13" s="3" t="s">
        <v>2792</v>
      </c>
      <c r="DJB13" s="3" t="s">
        <v>5</v>
      </c>
      <c r="DJC13" s="3">
        <v>54.05</v>
      </c>
      <c r="DJD13" s="3">
        <v>10.02</v>
      </c>
      <c r="DJE13" s="3">
        <v>54.91</v>
      </c>
      <c r="DJF13" s="3">
        <v>63.99</v>
      </c>
      <c r="DJG13" s="3">
        <v>20.51</v>
      </c>
      <c r="DJH13" s="3">
        <v>23.39</v>
      </c>
      <c r="DJI13" s="3">
        <v>47.47</v>
      </c>
      <c r="DJJ13" s="3">
        <v>51.05</v>
      </c>
      <c r="DJK13" s="3">
        <v>23.71</v>
      </c>
      <c r="DJL13" s="3">
        <v>6.13</v>
      </c>
      <c r="DJM13" s="3" t="s">
        <v>5</v>
      </c>
      <c r="DJN13" s="3">
        <v>26.55</v>
      </c>
      <c r="DJO13" s="3" t="s">
        <v>5</v>
      </c>
      <c r="DJP13" s="3">
        <v>7.4</v>
      </c>
      <c r="DJQ13" s="3">
        <v>66.06</v>
      </c>
      <c r="DJR13" s="3">
        <v>24.66</v>
      </c>
      <c r="DJS13" s="3">
        <v>22.63</v>
      </c>
      <c r="DJT13" s="3">
        <v>8.1999999999999993</v>
      </c>
      <c r="DJU13" s="3" t="s">
        <v>5</v>
      </c>
      <c r="DJV13" s="3">
        <v>13</v>
      </c>
      <c r="DJW13" s="3" t="s">
        <v>5</v>
      </c>
      <c r="DJX13" s="3">
        <v>12.94</v>
      </c>
      <c r="DJY13" s="3" t="s">
        <v>5</v>
      </c>
      <c r="DJZ13" s="3">
        <v>3.65</v>
      </c>
      <c r="DKA13" s="3" t="s">
        <v>5</v>
      </c>
      <c r="DKB13" s="3" t="s">
        <v>5</v>
      </c>
      <c r="DKC13" s="3" t="s">
        <v>5</v>
      </c>
      <c r="DKD13" s="3" t="s">
        <v>5</v>
      </c>
      <c r="DKE13" s="3" t="s">
        <v>5</v>
      </c>
      <c r="DKF13" s="3" t="s">
        <v>5</v>
      </c>
      <c r="DKG13" s="3" t="s">
        <v>5</v>
      </c>
      <c r="DKH13" s="3" t="s">
        <v>5</v>
      </c>
      <c r="DKI13" s="3" t="s">
        <v>5</v>
      </c>
      <c r="DKJ13" s="3" t="s">
        <v>5</v>
      </c>
      <c r="DKK13" s="3" t="s">
        <v>5</v>
      </c>
      <c r="DKL13" s="3" t="s">
        <v>5</v>
      </c>
      <c r="DKM13" s="3" t="s">
        <v>5</v>
      </c>
      <c r="DKN13" s="3" t="s">
        <v>5</v>
      </c>
      <c r="DKO13" s="3">
        <v>14.97</v>
      </c>
      <c r="DKP13" s="3" t="s">
        <v>5</v>
      </c>
      <c r="DKQ13" s="3" t="s">
        <v>5</v>
      </c>
      <c r="DKR13" s="3" t="s">
        <v>5</v>
      </c>
      <c r="DKS13" s="3">
        <v>15.57</v>
      </c>
      <c r="DKT13" s="3" t="s">
        <v>5</v>
      </c>
      <c r="DKU13" s="3">
        <v>43.76</v>
      </c>
      <c r="DKV13" s="3" t="s">
        <v>5</v>
      </c>
      <c r="DKW13" s="3">
        <v>21.64</v>
      </c>
      <c r="DKX13" s="3" t="s">
        <v>5</v>
      </c>
      <c r="DKY13" s="3">
        <v>81.44</v>
      </c>
      <c r="DKZ13" s="3" t="s">
        <v>5</v>
      </c>
      <c r="DLA13" s="3" t="s">
        <v>5</v>
      </c>
      <c r="DLB13" s="3">
        <v>24.4</v>
      </c>
      <c r="DLC13" s="3" t="s">
        <v>5</v>
      </c>
      <c r="DLD13" s="3" t="s">
        <v>5</v>
      </c>
      <c r="DLE13" s="3">
        <v>133.1</v>
      </c>
      <c r="DLF13" s="3" t="s">
        <v>5</v>
      </c>
      <c r="DLG13" s="3" t="s">
        <v>5</v>
      </c>
      <c r="DLH13" s="3">
        <v>10.68</v>
      </c>
      <c r="DLI13" s="3">
        <v>13.09</v>
      </c>
      <c r="DLJ13" s="3">
        <v>16.29</v>
      </c>
      <c r="DLK13" s="3">
        <v>18.7</v>
      </c>
      <c r="DLL13" s="3">
        <v>13.29</v>
      </c>
      <c r="DLM13" s="3" t="s">
        <v>5</v>
      </c>
      <c r="DLN13" s="3">
        <v>15.39</v>
      </c>
      <c r="DLO13" s="3" t="s">
        <v>5</v>
      </c>
      <c r="DLP13" s="3" t="s">
        <v>5</v>
      </c>
      <c r="DLQ13" s="3" t="s">
        <v>5</v>
      </c>
      <c r="DLR13" s="3" t="s">
        <v>5</v>
      </c>
      <c r="DLS13" s="3" t="s">
        <v>5</v>
      </c>
      <c r="DLT13" s="3" t="s">
        <v>5</v>
      </c>
      <c r="DLU13" s="3" t="s">
        <v>5</v>
      </c>
      <c r="DLV13" s="3">
        <v>14.37</v>
      </c>
      <c r="DLW13" s="3">
        <v>53.85</v>
      </c>
      <c r="DLX13" s="3" t="s">
        <v>5</v>
      </c>
      <c r="DLY13" s="3" t="s">
        <v>5</v>
      </c>
      <c r="DLZ13" s="3" t="s">
        <v>5</v>
      </c>
      <c r="DMA13" s="3">
        <v>17.5</v>
      </c>
      <c r="DMB13" s="3" t="s">
        <v>5</v>
      </c>
      <c r="DMC13" s="3" t="s">
        <v>5</v>
      </c>
      <c r="DMD13" s="3">
        <v>76.67</v>
      </c>
      <c r="DME13" s="3" t="s">
        <v>2792</v>
      </c>
      <c r="DMF13" s="3" t="s">
        <v>2792</v>
      </c>
      <c r="DMG13" s="3">
        <v>15.76</v>
      </c>
      <c r="DMH13" s="3" t="s">
        <v>5</v>
      </c>
      <c r="DMI13" s="3" t="s">
        <v>5</v>
      </c>
      <c r="DMJ13" s="3">
        <v>33.57</v>
      </c>
      <c r="DMK13" s="3" t="s">
        <v>2792</v>
      </c>
      <c r="DML13" s="3">
        <v>11.75</v>
      </c>
      <c r="DMM13" s="3" t="s">
        <v>5</v>
      </c>
      <c r="DMN13" s="3">
        <v>26.79</v>
      </c>
      <c r="DMO13" s="3">
        <v>5.98</v>
      </c>
      <c r="DMP13" s="3" t="s">
        <v>5</v>
      </c>
      <c r="DMQ13" s="3">
        <v>15.63</v>
      </c>
      <c r="DMR13" s="3">
        <v>17.29</v>
      </c>
      <c r="DMS13" s="3">
        <v>2.17</v>
      </c>
      <c r="DMT13" s="3">
        <v>10.1</v>
      </c>
      <c r="DMU13" s="3">
        <v>18.75</v>
      </c>
      <c r="DMV13" s="3">
        <v>35.82</v>
      </c>
      <c r="DMW13" s="3">
        <v>13.45</v>
      </c>
      <c r="DMX13" s="3">
        <v>12.33</v>
      </c>
      <c r="DMY13" s="3" t="s">
        <v>2792</v>
      </c>
      <c r="DMZ13" s="3">
        <v>24.9</v>
      </c>
      <c r="DNA13" s="3">
        <v>6.93</v>
      </c>
      <c r="DNB13" s="3" t="s">
        <v>5</v>
      </c>
      <c r="DNC13" s="3">
        <v>12.25</v>
      </c>
      <c r="DND13" s="3">
        <v>19.239999999999998</v>
      </c>
      <c r="DNE13" s="3" t="s">
        <v>5</v>
      </c>
      <c r="DNF13" s="3">
        <v>19.11</v>
      </c>
      <c r="DNG13" s="3">
        <v>10.59</v>
      </c>
      <c r="DNH13" s="3" t="s">
        <v>5</v>
      </c>
      <c r="DNI13" s="3" t="s">
        <v>5</v>
      </c>
      <c r="DNJ13" s="3" t="s">
        <v>5</v>
      </c>
      <c r="DNK13" s="3">
        <v>25.98</v>
      </c>
      <c r="DNL13" s="3">
        <v>28.65</v>
      </c>
      <c r="DNM13" s="3">
        <v>11.05</v>
      </c>
      <c r="DNN13" s="3" t="s">
        <v>5</v>
      </c>
      <c r="DNO13" s="3" t="s">
        <v>5</v>
      </c>
      <c r="DNP13" s="3" t="s">
        <v>5</v>
      </c>
      <c r="DNQ13" s="3">
        <v>3.41</v>
      </c>
      <c r="DNR13" s="3" t="s">
        <v>5</v>
      </c>
      <c r="DNS13" s="3" t="s">
        <v>5</v>
      </c>
      <c r="DNT13" s="3">
        <v>41.8</v>
      </c>
      <c r="DNU13" s="3" t="s">
        <v>5</v>
      </c>
      <c r="DNV13" s="3">
        <v>13.21</v>
      </c>
      <c r="DNW13" s="3">
        <v>40.06</v>
      </c>
      <c r="DNX13" s="3" t="s">
        <v>5</v>
      </c>
      <c r="DNY13" s="3" t="s">
        <v>5</v>
      </c>
      <c r="DNZ13" s="3" t="s">
        <v>5</v>
      </c>
      <c r="DOA13" s="3" t="s">
        <v>5</v>
      </c>
      <c r="DOB13" s="3" t="s">
        <v>5</v>
      </c>
      <c r="DOC13" s="3">
        <v>19.86</v>
      </c>
      <c r="DOD13" s="3" t="s">
        <v>5</v>
      </c>
      <c r="DOE13" s="3" t="s">
        <v>5</v>
      </c>
      <c r="DOF13" s="3" t="s">
        <v>5</v>
      </c>
      <c r="DOG13" s="3" t="s">
        <v>5</v>
      </c>
      <c r="DOH13" s="3">
        <v>28.77</v>
      </c>
      <c r="DOI13" s="3" t="s">
        <v>5</v>
      </c>
      <c r="DOJ13" s="3">
        <v>22.28</v>
      </c>
      <c r="DOK13" s="3">
        <v>21.28</v>
      </c>
      <c r="DOL13" s="3" t="s">
        <v>5</v>
      </c>
      <c r="DOM13" s="3">
        <v>10.51</v>
      </c>
      <c r="DON13" s="3">
        <v>6.4</v>
      </c>
      <c r="DOO13" s="3" t="s">
        <v>5</v>
      </c>
      <c r="DOP13" s="3" t="s">
        <v>5</v>
      </c>
      <c r="DOQ13" s="3">
        <v>4.45</v>
      </c>
      <c r="DOR13" s="3" t="s">
        <v>5</v>
      </c>
      <c r="DOS13" s="3" t="s">
        <v>5</v>
      </c>
      <c r="DOT13" s="3">
        <v>74.59</v>
      </c>
      <c r="DOU13" s="3" t="s">
        <v>5</v>
      </c>
      <c r="DOV13" s="3">
        <v>20.62</v>
      </c>
      <c r="DOW13" s="3">
        <v>34.35</v>
      </c>
      <c r="DOX13" s="3" t="s">
        <v>5</v>
      </c>
      <c r="DOY13" s="3" t="s">
        <v>5</v>
      </c>
      <c r="DOZ13" s="3" t="s">
        <v>5</v>
      </c>
      <c r="DPA13" s="3" t="s">
        <v>5</v>
      </c>
      <c r="DPB13" s="3" t="s">
        <v>5</v>
      </c>
      <c r="DPC13" s="3" t="s">
        <v>5</v>
      </c>
      <c r="DPD13" s="3">
        <v>9.3699999999999992</v>
      </c>
      <c r="DPE13" s="3">
        <v>185.78</v>
      </c>
      <c r="DPF13" s="3">
        <v>39</v>
      </c>
      <c r="DPG13" s="3" t="s">
        <v>5</v>
      </c>
      <c r="DPH13" s="3" t="s">
        <v>5</v>
      </c>
      <c r="DPI13" s="3" t="s">
        <v>5</v>
      </c>
      <c r="DPJ13" s="3" t="s">
        <v>5</v>
      </c>
      <c r="DPK13" s="3">
        <v>5.94</v>
      </c>
      <c r="DPL13" s="3">
        <v>11.36</v>
      </c>
      <c r="DPM13" s="3" t="s">
        <v>5</v>
      </c>
      <c r="DPN13" s="3" t="s">
        <v>5</v>
      </c>
      <c r="DPO13" s="3">
        <v>16.38</v>
      </c>
      <c r="DPP13" s="3">
        <v>22.79</v>
      </c>
      <c r="DPQ13" s="3" t="s">
        <v>5</v>
      </c>
      <c r="DPR13" s="3">
        <v>29.67</v>
      </c>
      <c r="DPS13" s="3">
        <v>8.98</v>
      </c>
      <c r="DPT13" s="3">
        <v>21.06</v>
      </c>
      <c r="DPU13" s="3">
        <v>17.29</v>
      </c>
      <c r="DPV13" s="3" t="s">
        <v>5</v>
      </c>
      <c r="DPW13" s="3" t="s">
        <v>5</v>
      </c>
      <c r="DPX13" s="3">
        <v>20.9</v>
      </c>
      <c r="DPY13" s="3">
        <v>12.45</v>
      </c>
      <c r="DPZ13" s="3">
        <v>18.88</v>
      </c>
      <c r="DQA13" s="3">
        <v>470.33</v>
      </c>
      <c r="DQB13" s="3">
        <v>11.16</v>
      </c>
      <c r="DQC13" s="3" t="s">
        <v>5</v>
      </c>
      <c r="DQD13" s="3" t="s">
        <v>5</v>
      </c>
      <c r="DQE13" s="3">
        <v>35.729999999999997</v>
      </c>
      <c r="DQF13" s="3">
        <v>21.11</v>
      </c>
      <c r="DQG13" s="3">
        <v>15.09</v>
      </c>
      <c r="DQH13" s="3">
        <v>14.19</v>
      </c>
      <c r="DQI13" s="3" t="s">
        <v>5</v>
      </c>
      <c r="DQJ13" s="3" t="s">
        <v>5</v>
      </c>
      <c r="DQK13" s="3">
        <v>18.41</v>
      </c>
      <c r="DQL13" s="3" t="s">
        <v>5</v>
      </c>
      <c r="DQM13" s="3" t="s">
        <v>5</v>
      </c>
      <c r="DQN13" s="3" t="s">
        <v>5</v>
      </c>
      <c r="DQO13" s="3" t="s">
        <v>5</v>
      </c>
      <c r="DQP13" s="3">
        <v>16.09</v>
      </c>
      <c r="DQQ13" s="3">
        <v>24.19</v>
      </c>
      <c r="DQR13" s="3" t="s">
        <v>5</v>
      </c>
      <c r="DQS13" s="3" t="s">
        <v>5</v>
      </c>
      <c r="DQT13" s="3" t="s">
        <v>2792</v>
      </c>
      <c r="DQU13" s="3" t="s">
        <v>5</v>
      </c>
      <c r="DQV13" s="3" t="s">
        <v>5</v>
      </c>
      <c r="DQW13" s="3">
        <v>29.41</v>
      </c>
      <c r="DQX13" s="3" t="s">
        <v>5</v>
      </c>
      <c r="DQY13" s="3" t="s">
        <v>5</v>
      </c>
      <c r="DQZ13" s="3" t="s">
        <v>5</v>
      </c>
      <c r="DRA13" s="3" t="s">
        <v>5</v>
      </c>
      <c r="DRB13" s="3">
        <v>12.16</v>
      </c>
      <c r="DRC13" s="3">
        <v>8.8000000000000007</v>
      </c>
      <c r="DRD13" s="3" t="s">
        <v>5</v>
      </c>
      <c r="DRE13" s="3" t="s">
        <v>5</v>
      </c>
      <c r="DRF13" s="3">
        <v>87.75</v>
      </c>
      <c r="DRG13" s="3">
        <v>11.45</v>
      </c>
      <c r="DRH13" s="3">
        <v>10.7</v>
      </c>
      <c r="DRI13" s="3">
        <v>11.06</v>
      </c>
      <c r="DRJ13" s="3">
        <v>115.82</v>
      </c>
      <c r="DRK13" s="3">
        <v>27.39</v>
      </c>
      <c r="DRL13" s="3">
        <v>24.75</v>
      </c>
      <c r="DRM13" s="3">
        <v>377.73</v>
      </c>
      <c r="DRN13" s="3">
        <v>11.08</v>
      </c>
      <c r="DRO13" s="3">
        <v>20.46</v>
      </c>
      <c r="DRP13" s="3">
        <v>6.69</v>
      </c>
      <c r="DRQ13" s="3">
        <v>27.82</v>
      </c>
      <c r="DRR13" s="3">
        <v>16.010000000000002</v>
      </c>
      <c r="DRS13" s="3">
        <v>23.49</v>
      </c>
      <c r="DRT13" s="3">
        <v>11.5</v>
      </c>
      <c r="DRU13" s="3" t="s">
        <v>5</v>
      </c>
      <c r="DRV13" s="3">
        <v>16.02</v>
      </c>
      <c r="DRW13" s="3" t="s">
        <v>5</v>
      </c>
      <c r="DRX13" s="3" t="s">
        <v>5</v>
      </c>
      <c r="DRY13" s="3" t="s">
        <v>5</v>
      </c>
      <c r="DRZ13" s="3">
        <v>9.5299999999999994</v>
      </c>
      <c r="DSA13" s="3" t="s">
        <v>5</v>
      </c>
      <c r="DSB13" s="3" t="s">
        <v>5</v>
      </c>
      <c r="DSC13" s="3" t="s">
        <v>5</v>
      </c>
      <c r="DSD13" s="3">
        <v>18.239999999999998</v>
      </c>
      <c r="DSE13" s="3" t="s">
        <v>5</v>
      </c>
      <c r="DSF13" s="3">
        <v>21.49</v>
      </c>
      <c r="DSG13" s="3">
        <v>18.309999999999999</v>
      </c>
      <c r="DSH13" s="3">
        <v>19.829999999999998</v>
      </c>
      <c r="DSI13" s="3" t="s">
        <v>5</v>
      </c>
      <c r="DSJ13" s="3">
        <v>19.829999999999998</v>
      </c>
      <c r="DSK13" s="3" t="s">
        <v>5</v>
      </c>
      <c r="DSL13" s="3">
        <v>17.93</v>
      </c>
      <c r="DSM13" s="3">
        <v>18.59</v>
      </c>
      <c r="DSN13" s="3">
        <v>26.72</v>
      </c>
      <c r="DSO13" s="3">
        <v>20.82</v>
      </c>
      <c r="DSP13" s="3">
        <v>36.08</v>
      </c>
      <c r="DSQ13" s="3">
        <v>14.22</v>
      </c>
      <c r="DSR13" s="3">
        <v>9.65</v>
      </c>
      <c r="DSS13" s="3">
        <v>14.94</v>
      </c>
      <c r="DST13" s="3">
        <v>13.48</v>
      </c>
      <c r="DSU13" s="3">
        <v>13.55</v>
      </c>
      <c r="DSV13" s="3">
        <v>40.61</v>
      </c>
      <c r="DSW13" s="3">
        <v>12.68</v>
      </c>
      <c r="DSX13" s="3">
        <v>11.78</v>
      </c>
      <c r="DSY13" s="3">
        <v>12.35</v>
      </c>
      <c r="DSZ13" s="3" t="s">
        <v>2792</v>
      </c>
      <c r="DTA13" s="3">
        <v>10.029999999999999</v>
      </c>
      <c r="DTB13" s="3">
        <v>8.18</v>
      </c>
      <c r="DTC13" s="3">
        <v>65.239999999999995</v>
      </c>
      <c r="DTD13" s="3">
        <v>22.45</v>
      </c>
      <c r="DTE13" s="3">
        <v>83.41</v>
      </c>
      <c r="DTF13" s="3">
        <v>42.59</v>
      </c>
      <c r="DTG13" s="3">
        <v>22.28</v>
      </c>
      <c r="DTH13" s="3">
        <v>18.54</v>
      </c>
      <c r="DTI13" s="3">
        <v>23.52</v>
      </c>
      <c r="DTJ13" s="3">
        <v>60.44</v>
      </c>
      <c r="DTK13" s="3">
        <v>11.43</v>
      </c>
      <c r="DTL13" s="3">
        <v>15.97</v>
      </c>
      <c r="DTM13" s="3">
        <v>40.4</v>
      </c>
      <c r="DTN13" s="3">
        <v>61.49</v>
      </c>
      <c r="DTO13" s="3">
        <v>8.51</v>
      </c>
      <c r="DTP13" s="3">
        <v>22.74</v>
      </c>
      <c r="DTQ13" s="3">
        <v>23.92</v>
      </c>
      <c r="DTR13" s="3">
        <v>18.190000000000001</v>
      </c>
      <c r="DTS13" s="3">
        <v>18.25</v>
      </c>
      <c r="DTT13" s="3">
        <v>29.72</v>
      </c>
      <c r="DTU13" s="3">
        <v>55.89</v>
      </c>
      <c r="DTV13" s="3">
        <v>26.38</v>
      </c>
      <c r="DTW13" s="3">
        <v>154.41</v>
      </c>
      <c r="DTX13" s="3">
        <v>12.73</v>
      </c>
      <c r="DTY13" s="3">
        <v>11.19</v>
      </c>
      <c r="DTZ13" s="3">
        <v>27.93</v>
      </c>
      <c r="DUA13" s="3">
        <v>19.23</v>
      </c>
      <c r="DUB13" s="3">
        <v>8.5299999999999994</v>
      </c>
      <c r="DUC13" s="3">
        <v>10.91</v>
      </c>
      <c r="DUD13" s="3">
        <v>20.62</v>
      </c>
      <c r="DUE13" s="3">
        <v>15.35</v>
      </c>
      <c r="DUF13" s="3">
        <v>15.93</v>
      </c>
      <c r="DUG13" s="3">
        <v>21.21</v>
      </c>
      <c r="DUH13" s="3">
        <v>25.08</v>
      </c>
      <c r="DUI13" s="3">
        <v>14.8</v>
      </c>
      <c r="DUJ13" s="3">
        <v>9</v>
      </c>
      <c r="DUK13" s="3">
        <v>40.58</v>
      </c>
      <c r="DUL13" s="3">
        <v>18.649999999999999</v>
      </c>
      <c r="DUM13" s="3">
        <v>11.34</v>
      </c>
      <c r="DUN13" s="3">
        <v>14.31</v>
      </c>
      <c r="DUO13" s="3">
        <v>8.09</v>
      </c>
      <c r="DUP13" s="3">
        <v>11.52</v>
      </c>
      <c r="DUQ13" s="3">
        <v>27.4</v>
      </c>
      <c r="DUR13" s="3">
        <v>32.020000000000003</v>
      </c>
      <c r="DUS13" s="3">
        <v>12.95</v>
      </c>
      <c r="DUT13" s="3">
        <v>26.65</v>
      </c>
      <c r="DUU13" s="3">
        <v>21.69</v>
      </c>
      <c r="DUV13" s="3">
        <v>132.31</v>
      </c>
      <c r="DUW13" s="3">
        <v>10.69</v>
      </c>
      <c r="DUX13" s="3">
        <v>9.11</v>
      </c>
      <c r="DUY13" s="3">
        <v>20.76</v>
      </c>
      <c r="DUZ13" s="3">
        <v>9.59</v>
      </c>
      <c r="DVA13" s="3">
        <v>9.6199999999999992</v>
      </c>
      <c r="DVB13" s="3">
        <v>12.47</v>
      </c>
      <c r="DVC13" s="3">
        <v>7.42</v>
      </c>
      <c r="DVD13" s="3">
        <v>10.37</v>
      </c>
      <c r="DVE13" s="3">
        <v>16.190000000000001</v>
      </c>
      <c r="DVF13" s="3">
        <v>3.64</v>
      </c>
      <c r="DVG13" s="3">
        <v>18.809999999999999</v>
      </c>
      <c r="DVH13" s="3">
        <v>39.42</v>
      </c>
      <c r="DVI13" s="3">
        <v>23.71</v>
      </c>
      <c r="DVJ13" s="3">
        <v>16.760000000000002</v>
      </c>
      <c r="DVK13" s="3">
        <v>43.95</v>
      </c>
      <c r="DVL13" s="3">
        <v>14.58</v>
      </c>
      <c r="DVM13" s="3">
        <v>9.85</v>
      </c>
      <c r="DVN13" s="3">
        <v>76.7</v>
      </c>
      <c r="DVO13" s="3">
        <v>27.71</v>
      </c>
      <c r="DVP13" s="3">
        <v>11.29</v>
      </c>
      <c r="DVQ13" s="3">
        <v>5.66</v>
      </c>
      <c r="DVR13" s="3">
        <v>11.93</v>
      </c>
      <c r="DVS13" s="3">
        <v>29.19</v>
      </c>
      <c r="DVT13" s="3">
        <v>11.81</v>
      </c>
      <c r="DVU13" s="3">
        <v>22.04</v>
      </c>
      <c r="DVV13" s="3">
        <v>8.8000000000000007</v>
      </c>
      <c r="DVW13" s="3">
        <v>11.07</v>
      </c>
      <c r="DVX13" s="3">
        <v>51.02</v>
      </c>
      <c r="DVY13" s="3">
        <v>23.83</v>
      </c>
      <c r="DVZ13" s="3">
        <v>16.420000000000002</v>
      </c>
      <c r="DWA13" s="3">
        <v>29.4</v>
      </c>
      <c r="DWB13" s="3">
        <v>13.68</v>
      </c>
      <c r="DWC13" s="3">
        <v>43.07</v>
      </c>
      <c r="DWD13" s="3">
        <v>13.88</v>
      </c>
      <c r="DWE13" s="3">
        <v>32.299999999999997</v>
      </c>
      <c r="DWF13" s="3">
        <v>7.59</v>
      </c>
      <c r="DWG13" s="3">
        <v>8.33</v>
      </c>
      <c r="DWH13" s="3">
        <v>27.41</v>
      </c>
      <c r="DWI13" s="3">
        <v>21.84</v>
      </c>
      <c r="DWJ13" s="3">
        <v>9.98</v>
      </c>
      <c r="DWK13" s="3">
        <v>7.87</v>
      </c>
      <c r="DWL13" s="3">
        <v>37.26</v>
      </c>
      <c r="DWM13" s="3">
        <v>23.12</v>
      </c>
      <c r="DWN13" s="3">
        <v>18.89</v>
      </c>
      <c r="DWO13" s="3">
        <v>21.48</v>
      </c>
      <c r="DWP13" s="3">
        <v>34.6</v>
      </c>
      <c r="DWQ13" s="3">
        <v>32.729999999999997</v>
      </c>
      <c r="DWR13" s="3">
        <v>23.96</v>
      </c>
      <c r="DWS13" s="3">
        <v>14.43</v>
      </c>
      <c r="DWT13" s="3">
        <v>19.920000000000002</v>
      </c>
      <c r="DWU13" s="3">
        <v>18.47</v>
      </c>
      <c r="DWV13" s="3">
        <v>21.06</v>
      </c>
      <c r="DWW13" s="3">
        <v>27.85</v>
      </c>
      <c r="DWX13" s="3">
        <v>12.91</v>
      </c>
      <c r="DWY13" s="3">
        <v>24.79</v>
      </c>
      <c r="DWZ13" s="3">
        <v>50.23</v>
      </c>
      <c r="DXA13" s="3">
        <v>21.3</v>
      </c>
      <c r="DXB13" s="3">
        <v>17.86</v>
      </c>
      <c r="DXC13" s="3">
        <v>6.17</v>
      </c>
      <c r="DXD13" s="3">
        <v>12.34</v>
      </c>
      <c r="DXE13" s="3">
        <v>30.55</v>
      </c>
      <c r="DXF13" s="3">
        <v>18.91</v>
      </c>
      <c r="DXG13" s="3">
        <v>7.25</v>
      </c>
      <c r="DXH13" s="3">
        <v>36.979999999999997</v>
      </c>
      <c r="DXI13" s="3">
        <v>16.3</v>
      </c>
      <c r="DXJ13" s="3">
        <v>8.39</v>
      </c>
      <c r="DXK13" s="3">
        <v>33.19</v>
      </c>
      <c r="DXL13" s="3">
        <v>40.31</v>
      </c>
      <c r="DXM13" s="3">
        <v>5.33</v>
      </c>
      <c r="DXN13" s="3">
        <v>40.14</v>
      </c>
      <c r="DXO13" s="3">
        <v>29.87</v>
      </c>
      <c r="DXP13" s="3">
        <v>56.15</v>
      </c>
      <c r="DXQ13" s="3">
        <v>8.11</v>
      </c>
      <c r="DXR13" s="3">
        <v>37.18</v>
      </c>
      <c r="DXS13" s="3">
        <v>13.99</v>
      </c>
      <c r="DXT13" s="3">
        <v>23.98</v>
      </c>
      <c r="DXU13" s="3" t="s">
        <v>2792</v>
      </c>
      <c r="DXV13" s="3" t="s">
        <v>2792</v>
      </c>
      <c r="DXW13" s="3">
        <v>20.010000000000002</v>
      </c>
      <c r="DXX13" s="3">
        <v>5.5</v>
      </c>
      <c r="DXY13" s="3">
        <v>11.57</v>
      </c>
      <c r="DXZ13" s="3">
        <v>10.26</v>
      </c>
      <c r="DYA13" s="3">
        <v>45.76</v>
      </c>
      <c r="DYB13" s="3">
        <v>10.25</v>
      </c>
      <c r="DYC13" s="3" t="s">
        <v>2792</v>
      </c>
      <c r="DYD13" s="3">
        <v>9.81</v>
      </c>
      <c r="DYE13" s="3">
        <v>14.56</v>
      </c>
      <c r="DYF13" s="3">
        <v>26.75</v>
      </c>
      <c r="DYG13" s="3">
        <v>29.43</v>
      </c>
      <c r="DYH13" s="3">
        <v>20.3</v>
      </c>
      <c r="DYI13" s="3">
        <v>8.0500000000000007</v>
      </c>
      <c r="DYJ13" s="3">
        <v>5.89</v>
      </c>
      <c r="DYK13" s="3">
        <v>34.93</v>
      </c>
      <c r="DYL13" s="3">
        <v>19.940000000000001</v>
      </c>
      <c r="DYM13" s="3">
        <v>6.18</v>
      </c>
      <c r="DYN13" s="3">
        <v>26.61</v>
      </c>
      <c r="DYO13" s="3">
        <v>18.11</v>
      </c>
      <c r="DYP13" s="3">
        <v>14.12</v>
      </c>
      <c r="DYQ13" s="3">
        <v>11.38</v>
      </c>
      <c r="DYR13" s="3">
        <v>10.95</v>
      </c>
      <c r="DYS13" s="3">
        <v>11.05</v>
      </c>
      <c r="DYT13" s="3">
        <v>20.46</v>
      </c>
      <c r="DYU13" s="3">
        <v>39.83</v>
      </c>
      <c r="DYV13" s="3">
        <v>11.52</v>
      </c>
      <c r="DYW13" s="3">
        <v>15.88</v>
      </c>
      <c r="DYX13" s="3">
        <v>13.93</v>
      </c>
      <c r="DYY13" s="3">
        <v>44</v>
      </c>
      <c r="DYZ13" s="3">
        <v>40.07</v>
      </c>
      <c r="DZA13" s="3">
        <v>23.18</v>
      </c>
      <c r="DZB13" s="3">
        <v>25.06</v>
      </c>
      <c r="DZC13" s="3">
        <v>19.14</v>
      </c>
      <c r="DZD13" s="3">
        <v>52.96</v>
      </c>
      <c r="DZE13" s="3">
        <v>21.33</v>
      </c>
      <c r="DZF13" s="3">
        <v>23.31</v>
      </c>
      <c r="DZG13" s="3">
        <v>18.809999999999999</v>
      </c>
      <c r="DZH13" s="3">
        <v>21.27</v>
      </c>
      <c r="DZI13" s="3">
        <v>16.649999999999999</v>
      </c>
      <c r="DZJ13" s="3">
        <v>10.93</v>
      </c>
      <c r="DZK13" s="3">
        <v>35.770000000000003</v>
      </c>
      <c r="DZL13" s="3">
        <v>23.78</v>
      </c>
      <c r="DZM13" s="3">
        <v>19.93</v>
      </c>
      <c r="DZN13" s="3">
        <v>15.42</v>
      </c>
      <c r="DZO13" s="3">
        <v>20.83</v>
      </c>
      <c r="DZP13" s="3">
        <v>15.23</v>
      </c>
      <c r="DZQ13" s="3">
        <v>12.81</v>
      </c>
      <c r="DZR13" s="3">
        <v>24.49</v>
      </c>
      <c r="DZS13" s="3">
        <v>9.75</v>
      </c>
      <c r="DZT13" s="3">
        <v>17.059999999999999</v>
      </c>
      <c r="DZU13" s="3">
        <v>10.56</v>
      </c>
      <c r="DZV13" s="3">
        <v>26.74</v>
      </c>
      <c r="DZW13" s="3">
        <v>12.77</v>
      </c>
      <c r="DZX13" s="3">
        <v>10.29</v>
      </c>
      <c r="DZY13" s="3">
        <v>34.729999999999997</v>
      </c>
      <c r="DZZ13" s="3">
        <v>25.19</v>
      </c>
      <c r="EAA13" s="3">
        <v>28.39</v>
      </c>
      <c r="EAB13" s="3">
        <v>43.82</v>
      </c>
      <c r="EAC13" s="3">
        <v>38.06</v>
      </c>
      <c r="EAD13" s="3">
        <v>16.7</v>
      </c>
      <c r="EAE13" s="3">
        <v>33.03</v>
      </c>
      <c r="EAF13" s="3">
        <v>32.65</v>
      </c>
      <c r="EAG13" s="3">
        <v>24.86</v>
      </c>
      <c r="EAH13" s="3">
        <v>17.55</v>
      </c>
      <c r="EAI13" s="3">
        <v>25.01</v>
      </c>
      <c r="EAJ13" s="3">
        <v>15.76</v>
      </c>
      <c r="EAK13" s="3">
        <v>8.7799999999999994</v>
      </c>
      <c r="EAL13" s="3">
        <v>10.71</v>
      </c>
      <c r="EAM13" s="3">
        <v>28.3</v>
      </c>
      <c r="EAN13" s="3">
        <v>46.87</v>
      </c>
      <c r="EAO13" s="3">
        <v>68.790000000000006</v>
      </c>
      <c r="EAP13" s="3">
        <v>27.36</v>
      </c>
      <c r="EAQ13" s="3">
        <v>20.75</v>
      </c>
      <c r="EAR13" s="3">
        <v>27.63</v>
      </c>
      <c r="EAS13" s="3">
        <v>45.84</v>
      </c>
      <c r="EAT13" s="3">
        <v>25.76</v>
      </c>
      <c r="EAU13" s="3">
        <v>12.48</v>
      </c>
      <c r="EAV13" s="3">
        <v>49.86</v>
      </c>
      <c r="EAW13" s="3">
        <v>72.89</v>
      </c>
      <c r="EAX13" s="3">
        <v>15.78</v>
      </c>
      <c r="EAY13" s="3">
        <v>51.21</v>
      </c>
      <c r="EAZ13" s="3">
        <v>19.170000000000002</v>
      </c>
      <c r="EBA13" s="3">
        <v>15.55</v>
      </c>
      <c r="EBB13" s="3">
        <v>16.36</v>
      </c>
      <c r="EBC13" s="3">
        <v>12.98</v>
      </c>
      <c r="EBD13" s="3">
        <v>30.15</v>
      </c>
      <c r="EBE13" s="3">
        <v>20.16</v>
      </c>
      <c r="EBF13" s="3">
        <v>32.11</v>
      </c>
      <c r="EBG13" s="3">
        <v>16.28</v>
      </c>
      <c r="EBH13" s="3">
        <v>14.52</v>
      </c>
      <c r="EBI13" s="3">
        <v>12.83</v>
      </c>
      <c r="EBJ13" s="3">
        <v>15.29</v>
      </c>
      <c r="EBK13" s="3">
        <v>6.92</v>
      </c>
      <c r="EBL13" s="3">
        <v>28.56</v>
      </c>
      <c r="EBM13" s="3">
        <v>21.31</v>
      </c>
      <c r="EBN13" s="3">
        <v>24.97</v>
      </c>
      <c r="EBO13" s="3">
        <v>35.42</v>
      </c>
      <c r="EBP13" s="3">
        <v>40.630000000000003</v>
      </c>
      <c r="EBQ13" s="3">
        <v>48.19</v>
      </c>
      <c r="EBR13" s="3">
        <v>46.01</v>
      </c>
      <c r="EBS13" s="3">
        <v>28.51</v>
      </c>
      <c r="EBT13" s="3">
        <v>11.06</v>
      </c>
      <c r="EBU13" s="3">
        <v>11.65</v>
      </c>
      <c r="EBV13" s="3">
        <v>33.32</v>
      </c>
      <c r="EBW13" s="3">
        <v>23.37</v>
      </c>
      <c r="EBX13" s="3">
        <v>17.829999999999998</v>
      </c>
      <c r="EBY13" s="3">
        <v>25.33</v>
      </c>
      <c r="EBZ13" s="3">
        <v>13.07</v>
      </c>
      <c r="ECA13" s="3">
        <v>65.239999999999995</v>
      </c>
      <c r="ECB13" s="3">
        <v>14.98</v>
      </c>
      <c r="ECC13" s="3">
        <v>21.17</v>
      </c>
      <c r="ECD13" s="3">
        <v>15</v>
      </c>
      <c r="ECE13" s="3">
        <v>55.85</v>
      </c>
      <c r="ECF13" s="3">
        <v>19.600000000000001</v>
      </c>
      <c r="ECG13" s="3">
        <v>12.92</v>
      </c>
      <c r="ECH13" s="3">
        <v>15.45</v>
      </c>
      <c r="ECI13" s="3">
        <v>9.89</v>
      </c>
      <c r="ECJ13" s="3">
        <v>21.67</v>
      </c>
      <c r="ECK13" s="3">
        <v>9.2799999999999994</v>
      </c>
      <c r="ECL13" s="3">
        <v>27.84</v>
      </c>
      <c r="ECM13" s="3">
        <v>88.83</v>
      </c>
      <c r="ECN13" s="3">
        <v>41.69</v>
      </c>
      <c r="ECO13" s="3">
        <v>14.43</v>
      </c>
      <c r="ECP13" s="3">
        <v>12.78</v>
      </c>
      <c r="ECQ13" s="3">
        <v>9.9700000000000006</v>
      </c>
      <c r="ECR13" s="3">
        <v>23.11</v>
      </c>
      <c r="ECS13" s="3">
        <v>44.8</v>
      </c>
      <c r="ECT13" s="3">
        <v>26.93</v>
      </c>
      <c r="ECU13" s="3">
        <v>13.84</v>
      </c>
      <c r="ECV13" s="3" t="s">
        <v>5</v>
      </c>
      <c r="ECW13" s="3">
        <v>22.78</v>
      </c>
      <c r="ECX13" s="3">
        <v>19.59</v>
      </c>
      <c r="ECY13" s="3">
        <v>24.09</v>
      </c>
      <c r="ECZ13" s="3">
        <v>25.5</v>
      </c>
      <c r="EDA13" s="3">
        <v>95.17</v>
      </c>
      <c r="EDB13" s="3">
        <v>19.010000000000002</v>
      </c>
      <c r="EDC13" s="3">
        <v>15.85</v>
      </c>
      <c r="EDD13" s="3">
        <v>268.70999999999998</v>
      </c>
      <c r="EDE13" s="3">
        <v>39.659999999999997</v>
      </c>
      <c r="EDF13" s="3">
        <v>19.8</v>
      </c>
      <c r="EDG13" s="3">
        <v>13.1</v>
      </c>
      <c r="EDH13" s="3">
        <v>24.95</v>
      </c>
      <c r="EDI13" s="3">
        <v>21.57</v>
      </c>
      <c r="EDJ13" s="3">
        <v>14.09</v>
      </c>
      <c r="EDK13" s="3">
        <v>16.61</v>
      </c>
      <c r="EDL13" s="3">
        <v>12.14</v>
      </c>
      <c r="EDM13" s="3">
        <v>14.27</v>
      </c>
      <c r="EDN13" s="3">
        <v>15.11</v>
      </c>
      <c r="EDO13" s="3">
        <v>14.44</v>
      </c>
      <c r="EDP13" s="3">
        <v>29.69</v>
      </c>
      <c r="EDQ13" s="3">
        <v>20.23</v>
      </c>
      <c r="EDR13" s="3">
        <v>18.940000000000001</v>
      </c>
      <c r="EDS13" s="3">
        <v>41.15</v>
      </c>
      <c r="EDT13" s="3">
        <v>17.59</v>
      </c>
      <c r="EDU13" s="3">
        <v>33.29</v>
      </c>
      <c r="EDV13" s="3">
        <v>28.75</v>
      </c>
      <c r="EDW13" s="3">
        <v>9.24</v>
      </c>
      <c r="EDX13" s="3">
        <v>20.72</v>
      </c>
      <c r="EDY13" s="3">
        <v>25.49</v>
      </c>
      <c r="EDZ13" s="3">
        <v>42.4</v>
      </c>
      <c r="EEA13" s="3">
        <v>15.05</v>
      </c>
      <c r="EEB13" s="3">
        <v>10.98</v>
      </c>
      <c r="EEC13" s="3">
        <v>24.31</v>
      </c>
      <c r="EED13" s="3">
        <v>19.48</v>
      </c>
      <c r="EEE13" s="3">
        <v>46.08</v>
      </c>
      <c r="EEF13" s="3">
        <v>18.38</v>
      </c>
      <c r="EEG13" s="3">
        <v>10.67</v>
      </c>
      <c r="EEH13" s="3">
        <v>22.17</v>
      </c>
      <c r="EEI13" s="3">
        <v>35.200000000000003</v>
      </c>
      <c r="EEJ13" s="3">
        <v>22.79</v>
      </c>
      <c r="EEK13" s="3">
        <v>5.5</v>
      </c>
      <c r="EEL13" s="3">
        <v>23.64</v>
      </c>
      <c r="EEM13" s="3">
        <v>17.53</v>
      </c>
      <c r="EEN13" s="3">
        <v>60.23</v>
      </c>
      <c r="EEO13" s="3">
        <v>21.48</v>
      </c>
      <c r="EEP13" s="3">
        <v>7.74</v>
      </c>
      <c r="EEQ13" s="3">
        <v>10.59</v>
      </c>
      <c r="EER13" s="3">
        <v>18.579999999999998</v>
      </c>
      <c r="EES13" s="3">
        <v>48.17</v>
      </c>
      <c r="EET13" s="3">
        <v>17.91</v>
      </c>
      <c r="EEU13" s="3">
        <v>22.97</v>
      </c>
      <c r="EEV13" s="3">
        <v>19.309999999999999</v>
      </c>
      <c r="EEW13" s="3">
        <v>60.87</v>
      </c>
      <c r="EEX13" s="3">
        <v>14.73</v>
      </c>
      <c r="EEY13" s="3">
        <v>11.96</v>
      </c>
      <c r="EEZ13" s="3">
        <v>36.4</v>
      </c>
      <c r="EFA13" s="3">
        <v>19.29</v>
      </c>
      <c r="EFB13" s="3">
        <v>29.4</v>
      </c>
      <c r="EFC13" s="3">
        <v>35.06</v>
      </c>
      <c r="EFD13" s="3">
        <v>13.81</v>
      </c>
      <c r="EFE13" s="3">
        <v>12.38</v>
      </c>
      <c r="EFF13" s="3">
        <v>16.02</v>
      </c>
      <c r="EFG13" s="3">
        <v>11.71</v>
      </c>
      <c r="EFH13" s="3">
        <v>36.380000000000003</v>
      </c>
      <c r="EFI13" s="3">
        <v>23.42</v>
      </c>
      <c r="EFJ13" s="3">
        <v>34.119999999999997</v>
      </c>
      <c r="EFK13" s="3">
        <v>15.5</v>
      </c>
      <c r="EFL13" s="3">
        <v>19.559999999999999</v>
      </c>
      <c r="EFM13" s="3">
        <v>28.91</v>
      </c>
      <c r="EFN13" s="3">
        <v>26.26</v>
      </c>
      <c r="EFO13" s="3">
        <v>21.42</v>
      </c>
      <c r="EFP13" s="3">
        <v>23.66</v>
      </c>
      <c r="EFQ13" s="3">
        <v>9.73</v>
      </c>
      <c r="EFR13" s="3">
        <v>16.350000000000001</v>
      </c>
      <c r="EFS13" s="3">
        <v>24.16</v>
      </c>
      <c r="EFT13" s="3">
        <v>25.64</v>
      </c>
      <c r="EFU13" s="3">
        <v>19.86</v>
      </c>
      <c r="EFV13" s="3">
        <v>25.12</v>
      </c>
      <c r="EFW13" s="3">
        <v>24.72</v>
      </c>
      <c r="EFX13" s="3">
        <v>18.329999999999998</v>
      </c>
      <c r="EFY13" s="3">
        <v>33.25</v>
      </c>
      <c r="EFZ13" s="3">
        <v>8.6</v>
      </c>
      <c r="EGA13" s="3" t="s">
        <v>2792</v>
      </c>
      <c r="EGB13" s="3">
        <v>18.850000000000001</v>
      </c>
      <c r="EGC13" s="3">
        <v>19.13</v>
      </c>
      <c r="EGD13" s="3">
        <v>16.16</v>
      </c>
      <c r="EGE13" s="3">
        <v>37.39</v>
      </c>
      <c r="EGF13" s="3">
        <v>7.2</v>
      </c>
      <c r="EGG13" s="3">
        <v>10.79</v>
      </c>
      <c r="EGH13" s="3">
        <v>9.8000000000000007</v>
      </c>
      <c r="EGI13" s="3">
        <v>7.29</v>
      </c>
      <c r="EGJ13" s="3">
        <v>36.93</v>
      </c>
      <c r="EGK13" s="3">
        <v>27</v>
      </c>
      <c r="EGL13" s="3">
        <v>21.44</v>
      </c>
      <c r="EGM13" s="3">
        <v>8.39</v>
      </c>
      <c r="EGN13" s="3">
        <v>32.44</v>
      </c>
      <c r="EGO13" s="3">
        <v>13.7</v>
      </c>
      <c r="EGP13" s="3">
        <v>32.4</v>
      </c>
      <c r="EGQ13" s="3">
        <v>13.43</v>
      </c>
      <c r="EGR13" s="3">
        <v>13.67</v>
      </c>
      <c r="EGS13" s="3">
        <v>5.46</v>
      </c>
      <c r="EGT13" s="3">
        <v>12.29</v>
      </c>
      <c r="EGU13" s="3">
        <v>28.86</v>
      </c>
      <c r="EGV13" s="3">
        <v>5.56</v>
      </c>
      <c r="EGW13" s="3">
        <v>14.54</v>
      </c>
      <c r="EGX13" s="3">
        <v>7.73</v>
      </c>
      <c r="EGY13" s="3">
        <v>40.03</v>
      </c>
      <c r="EGZ13" s="3">
        <v>22.11</v>
      </c>
      <c r="EHA13" s="3">
        <v>8.83</v>
      </c>
      <c r="EHB13" s="3">
        <v>8.7100000000000009</v>
      </c>
      <c r="EHC13" s="3">
        <v>16.78</v>
      </c>
      <c r="EHD13" s="3">
        <v>23.93</v>
      </c>
      <c r="EHE13" s="3">
        <v>26.66</v>
      </c>
      <c r="EHF13" s="3">
        <v>8.2799999999999994</v>
      </c>
      <c r="EHG13" s="3">
        <v>15.49</v>
      </c>
      <c r="EHH13" s="3">
        <v>57.54</v>
      </c>
      <c r="EHI13" s="3">
        <v>4.58</v>
      </c>
      <c r="EHJ13" s="3">
        <v>6.72</v>
      </c>
      <c r="EHK13" s="3">
        <v>31.63</v>
      </c>
      <c r="EHL13" s="3">
        <v>15.19</v>
      </c>
      <c r="EHM13" s="3">
        <v>29.66</v>
      </c>
      <c r="EHN13" s="3">
        <v>8.9700000000000006</v>
      </c>
      <c r="EHO13" s="3">
        <v>307.14999999999998</v>
      </c>
      <c r="EHP13" s="3">
        <v>13.15</v>
      </c>
      <c r="EHQ13" s="3">
        <v>6.6</v>
      </c>
      <c r="EHR13" s="3">
        <v>29.87</v>
      </c>
      <c r="EHS13" s="3">
        <v>11.13</v>
      </c>
      <c r="EHT13" s="3">
        <v>33.26</v>
      </c>
      <c r="EHU13" s="3">
        <v>19.8</v>
      </c>
      <c r="EHV13" s="3">
        <v>19.29</v>
      </c>
      <c r="EHW13" s="3">
        <v>31.24</v>
      </c>
      <c r="EHX13" s="3">
        <v>15.89</v>
      </c>
      <c r="EHY13" s="3">
        <v>15.6</v>
      </c>
      <c r="EHZ13" s="3">
        <v>29.5</v>
      </c>
      <c r="EIA13" s="3">
        <v>27.62</v>
      </c>
      <c r="EIB13" s="3">
        <v>12.49</v>
      </c>
      <c r="EIC13" s="3">
        <v>6.78</v>
      </c>
      <c r="EID13" s="3">
        <v>57.3</v>
      </c>
      <c r="EIE13" s="3">
        <v>17.43</v>
      </c>
      <c r="EIF13" s="3">
        <v>3.74</v>
      </c>
      <c r="EIG13" s="3">
        <v>29.63</v>
      </c>
      <c r="EIH13" s="3">
        <v>11.4</v>
      </c>
      <c r="EII13" s="3">
        <v>12.04</v>
      </c>
      <c r="EIJ13" s="3">
        <v>3.27</v>
      </c>
      <c r="EIK13" s="3">
        <v>11.68</v>
      </c>
      <c r="EIL13" s="3">
        <v>15.55</v>
      </c>
      <c r="EIM13" s="3">
        <v>12.95</v>
      </c>
      <c r="EIN13" s="3">
        <v>24.91</v>
      </c>
      <c r="EIO13" s="3">
        <v>16.809999999999999</v>
      </c>
      <c r="EIP13" s="3">
        <v>7.45</v>
      </c>
      <c r="EIQ13" s="3">
        <v>22.34</v>
      </c>
      <c r="EIR13" s="3">
        <v>8.81</v>
      </c>
      <c r="EIS13" s="3">
        <v>11.16</v>
      </c>
      <c r="EIT13" s="3">
        <v>10.99</v>
      </c>
      <c r="EIU13" s="3">
        <v>33.090000000000003</v>
      </c>
      <c r="EIV13" s="3">
        <v>17.52</v>
      </c>
      <c r="EIW13" s="3">
        <v>10.38</v>
      </c>
      <c r="EIX13" s="3">
        <v>12.13</v>
      </c>
      <c r="EIY13" s="3">
        <v>7.17</v>
      </c>
      <c r="EIZ13" s="3">
        <v>18.399999999999999</v>
      </c>
      <c r="EJA13" s="3">
        <v>32.700000000000003</v>
      </c>
      <c r="EJB13" s="3">
        <v>26.36</v>
      </c>
      <c r="EJC13" s="3">
        <v>7.79</v>
      </c>
      <c r="EJD13" s="3">
        <v>13.83</v>
      </c>
      <c r="EJE13" s="3">
        <v>22.02</v>
      </c>
      <c r="EJF13" s="3">
        <v>11.79</v>
      </c>
      <c r="EJG13" s="3">
        <v>15.93</v>
      </c>
      <c r="EJH13" s="3">
        <v>24.55</v>
      </c>
      <c r="EJI13" s="3">
        <v>20.399999999999999</v>
      </c>
      <c r="EJJ13" s="3">
        <v>8.64</v>
      </c>
      <c r="EJK13" s="3">
        <v>4.1100000000000003</v>
      </c>
      <c r="EJL13" s="3">
        <v>12.08</v>
      </c>
      <c r="EJM13" s="3">
        <v>18.309999999999999</v>
      </c>
      <c r="EJN13" s="3" t="s">
        <v>2792</v>
      </c>
      <c r="EJO13" s="3">
        <v>89.97</v>
      </c>
      <c r="EJP13" s="3">
        <v>6.75</v>
      </c>
      <c r="EJQ13" s="3">
        <v>32.72</v>
      </c>
      <c r="EJR13" s="3">
        <v>69.13</v>
      </c>
      <c r="EJS13" s="3">
        <v>12.54</v>
      </c>
      <c r="EJT13" s="3">
        <v>22.28</v>
      </c>
      <c r="EJU13" s="3">
        <v>10.86</v>
      </c>
      <c r="EJV13" s="3">
        <v>20.82</v>
      </c>
      <c r="EJW13" s="3">
        <v>17.87</v>
      </c>
      <c r="EJX13" s="3">
        <v>15.82</v>
      </c>
      <c r="EJY13" s="3">
        <v>75</v>
      </c>
      <c r="EJZ13" s="3">
        <v>40.74</v>
      </c>
      <c r="EKA13" s="3">
        <v>15.18</v>
      </c>
      <c r="EKB13" s="3">
        <v>10.199999999999999</v>
      </c>
      <c r="EKC13" s="3">
        <v>27.72</v>
      </c>
      <c r="EKD13" s="3">
        <v>42.61</v>
      </c>
      <c r="EKE13" s="3">
        <v>20.41</v>
      </c>
      <c r="EKF13" s="3">
        <v>188</v>
      </c>
      <c r="EKG13" s="3">
        <v>26.97</v>
      </c>
      <c r="EKH13" s="3">
        <v>7.83</v>
      </c>
      <c r="EKI13" s="3">
        <v>12.6</v>
      </c>
      <c r="EKJ13" s="3">
        <v>22.85</v>
      </c>
      <c r="EKK13" s="3">
        <v>32.270000000000003</v>
      </c>
      <c r="EKL13" s="3">
        <v>49.02</v>
      </c>
      <c r="EKM13" s="3">
        <v>57.94</v>
      </c>
      <c r="EKN13" s="3">
        <v>3.32</v>
      </c>
      <c r="EKO13" s="3">
        <v>157.06</v>
      </c>
      <c r="EKP13" s="3">
        <v>14.14</v>
      </c>
      <c r="EKQ13" s="3">
        <v>9.31</v>
      </c>
      <c r="EKR13" s="3">
        <v>27.34</v>
      </c>
      <c r="EKS13" s="3">
        <v>78.28</v>
      </c>
      <c r="EKT13" s="3">
        <v>10.08</v>
      </c>
      <c r="EKU13" s="3">
        <v>17.13</v>
      </c>
      <c r="EKV13" s="3">
        <v>13.43</v>
      </c>
      <c r="EKW13" s="3">
        <v>61.09</v>
      </c>
      <c r="EKX13" s="3">
        <v>16.36</v>
      </c>
      <c r="EKY13" s="3">
        <v>10.43</v>
      </c>
      <c r="EKZ13" s="3">
        <v>18.850000000000001</v>
      </c>
      <c r="ELA13" s="3">
        <v>16.25</v>
      </c>
      <c r="ELB13" s="3">
        <v>25.72</v>
      </c>
      <c r="ELC13" s="3" t="s">
        <v>2792</v>
      </c>
      <c r="ELD13" s="3">
        <v>8.52</v>
      </c>
      <c r="ELE13" s="3">
        <v>12.97</v>
      </c>
      <c r="ELF13" s="3">
        <v>14.9</v>
      </c>
      <c r="ELG13" s="3">
        <v>35.46</v>
      </c>
      <c r="ELH13" s="3">
        <v>13.9</v>
      </c>
      <c r="ELI13" s="3">
        <v>14.28</v>
      </c>
      <c r="ELJ13" s="3">
        <v>26.62</v>
      </c>
      <c r="ELK13" s="3">
        <v>8.56</v>
      </c>
      <c r="ELL13" s="3">
        <v>36.65</v>
      </c>
      <c r="ELM13" s="3">
        <v>62.28</v>
      </c>
      <c r="ELN13" s="3">
        <v>7.04</v>
      </c>
      <c r="ELO13" s="3">
        <v>32.29</v>
      </c>
      <c r="ELP13" s="3">
        <v>14.57</v>
      </c>
      <c r="ELQ13" s="3">
        <v>34.31</v>
      </c>
      <c r="ELR13" s="3">
        <v>22.32</v>
      </c>
      <c r="ELS13" s="3">
        <v>16.239999999999998</v>
      </c>
      <c r="ELT13" s="3">
        <v>15.35</v>
      </c>
      <c r="ELU13" s="3">
        <v>20.6</v>
      </c>
      <c r="ELV13" s="3">
        <v>32.299999999999997</v>
      </c>
      <c r="ELW13" s="3">
        <v>45.55</v>
      </c>
      <c r="ELX13" s="3">
        <v>12.4</v>
      </c>
      <c r="ELY13" s="3">
        <v>17.920000000000002</v>
      </c>
      <c r="ELZ13" s="3">
        <v>47.08</v>
      </c>
      <c r="EMA13" s="3">
        <v>22.21</v>
      </c>
      <c r="EMB13" s="3">
        <v>16.77</v>
      </c>
      <c r="EMC13" s="3">
        <v>17.63</v>
      </c>
      <c r="EMD13" s="3">
        <v>17.850000000000001</v>
      </c>
      <c r="EME13" s="3">
        <v>12.98</v>
      </c>
      <c r="EMF13" s="3">
        <v>21.14</v>
      </c>
      <c r="EMG13" s="3">
        <v>40.32</v>
      </c>
      <c r="EMH13" s="3">
        <v>19.87</v>
      </c>
      <c r="EMI13" s="3">
        <v>73</v>
      </c>
      <c r="EMJ13" s="3">
        <v>38.1</v>
      </c>
      <c r="EMK13" s="3">
        <v>19.25</v>
      </c>
      <c r="EML13" s="3">
        <v>13.91</v>
      </c>
      <c r="EMM13" s="3">
        <v>10.23</v>
      </c>
      <c r="EMN13" s="3">
        <v>73.569999999999993</v>
      </c>
      <c r="EMO13" s="3">
        <v>37.18</v>
      </c>
      <c r="EMP13" s="3">
        <v>30.78</v>
      </c>
      <c r="EMQ13" s="3">
        <v>33.68</v>
      </c>
      <c r="EMR13" s="3">
        <v>59.1</v>
      </c>
      <c r="EMS13" s="3">
        <v>40.36</v>
      </c>
      <c r="EMT13" s="3">
        <v>35.200000000000003</v>
      </c>
      <c r="EMU13" s="3">
        <v>16.86</v>
      </c>
      <c r="EMV13" s="3">
        <v>40.18</v>
      </c>
      <c r="EMW13" s="3">
        <v>12.02</v>
      </c>
      <c r="EMX13" s="3">
        <v>16.89</v>
      </c>
      <c r="EMY13" s="3" t="s">
        <v>2792</v>
      </c>
      <c r="EMZ13" s="3">
        <v>63.81</v>
      </c>
      <c r="ENA13" s="3">
        <v>9.19</v>
      </c>
      <c r="ENB13" s="3">
        <v>15.66</v>
      </c>
      <c r="ENC13" s="3">
        <v>14.78</v>
      </c>
      <c r="END13" s="3">
        <v>18.68</v>
      </c>
      <c r="ENE13" s="3">
        <v>9.32</v>
      </c>
      <c r="ENF13" s="3">
        <v>39.24</v>
      </c>
      <c r="ENG13" s="3">
        <v>10.37</v>
      </c>
      <c r="ENH13" s="3">
        <v>22.38</v>
      </c>
      <c r="ENI13" s="3">
        <v>15.12</v>
      </c>
      <c r="ENJ13" s="3">
        <v>8.3699999999999992</v>
      </c>
      <c r="ENK13" s="3">
        <v>23.3</v>
      </c>
      <c r="ENL13" s="3">
        <v>18.86</v>
      </c>
      <c r="ENM13" s="3">
        <v>31.78</v>
      </c>
      <c r="ENN13" s="3">
        <v>24.92</v>
      </c>
      <c r="ENO13" s="3">
        <v>35.159999999999997</v>
      </c>
      <c r="ENP13" s="3">
        <v>19.170000000000002</v>
      </c>
      <c r="ENQ13" s="3">
        <v>5.54</v>
      </c>
      <c r="ENR13" s="3">
        <v>26.31</v>
      </c>
      <c r="ENS13" s="3">
        <v>16.64</v>
      </c>
      <c r="ENT13" s="3">
        <v>10.82</v>
      </c>
      <c r="ENU13" s="3">
        <v>27.72</v>
      </c>
      <c r="ENV13" s="3">
        <v>16.12</v>
      </c>
      <c r="ENW13" s="3">
        <v>19.45</v>
      </c>
      <c r="ENX13" s="3">
        <v>41.57</v>
      </c>
      <c r="ENY13" s="3">
        <v>7.47</v>
      </c>
      <c r="ENZ13" s="3">
        <v>13.16</v>
      </c>
      <c r="EOA13" s="3">
        <v>17.45</v>
      </c>
      <c r="EOB13" s="3">
        <v>19.2</v>
      </c>
      <c r="EOC13" s="3">
        <v>48.55</v>
      </c>
      <c r="EOD13" s="3">
        <v>17.600000000000001</v>
      </c>
      <c r="EOE13" s="3">
        <v>21.77</v>
      </c>
      <c r="EOF13" s="3">
        <v>4.3600000000000003</v>
      </c>
      <c r="EOG13" s="3">
        <v>26.4</v>
      </c>
      <c r="EOH13" s="3">
        <v>10.79</v>
      </c>
      <c r="EOI13" s="3">
        <v>19.13</v>
      </c>
      <c r="EOJ13" s="3">
        <v>7.6</v>
      </c>
      <c r="EOK13" s="3">
        <v>37.619999999999997</v>
      </c>
      <c r="EOL13" s="3">
        <v>8.43</v>
      </c>
      <c r="EOM13" s="3">
        <v>14.95</v>
      </c>
      <c r="EON13" s="3">
        <v>26.43</v>
      </c>
      <c r="EOO13" s="3">
        <v>12.04</v>
      </c>
      <c r="EOP13" s="3">
        <v>25.76</v>
      </c>
      <c r="EOQ13" s="3">
        <v>23.81</v>
      </c>
      <c r="EOR13" s="3">
        <v>54.66</v>
      </c>
      <c r="EOS13" s="3">
        <v>23.11</v>
      </c>
      <c r="EOT13" s="3">
        <v>38.39</v>
      </c>
      <c r="EOU13" s="3">
        <v>46.74</v>
      </c>
      <c r="EOV13" s="3">
        <v>4.57</v>
      </c>
      <c r="EOW13" s="3">
        <v>50.97</v>
      </c>
      <c r="EOX13" s="3">
        <v>68.88</v>
      </c>
      <c r="EOY13" s="3" t="s">
        <v>2792</v>
      </c>
      <c r="EOZ13" s="3" t="s">
        <v>5</v>
      </c>
      <c r="EPA13" s="3">
        <v>62.58</v>
      </c>
      <c r="EPB13" s="3">
        <v>18.04</v>
      </c>
      <c r="EPC13" s="3">
        <v>8.16</v>
      </c>
      <c r="EPD13" s="3">
        <v>14.7</v>
      </c>
      <c r="EPE13" s="3">
        <v>17.05</v>
      </c>
      <c r="EPF13" s="3">
        <v>21.46</v>
      </c>
      <c r="EPG13" s="3">
        <v>34.06</v>
      </c>
      <c r="EPH13" s="3">
        <v>25.03</v>
      </c>
      <c r="EPI13" s="3">
        <v>39.700000000000003</v>
      </c>
      <c r="EPJ13" s="3">
        <v>48.46</v>
      </c>
      <c r="EPK13" s="3">
        <v>12.5</v>
      </c>
      <c r="EPL13" s="3">
        <v>14.13</v>
      </c>
      <c r="EPM13" s="3">
        <v>17.13</v>
      </c>
      <c r="EPN13" s="3">
        <v>10.85</v>
      </c>
      <c r="EPO13" s="3">
        <v>12.45</v>
      </c>
      <c r="EPP13" s="3">
        <v>31.27</v>
      </c>
      <c r="EPQ13" s="3">
        <v>30.92</v>
      </c>
      <c r="EPR13" s="3">
        <v>14.37</v>
      </c>
      <c r="EPS13" s="3">
        <v>39.93</v>
      </c>
      <c r="EPT13" s="3">
        <v>14.79</v>
      </c>
      <c r="EPU13" s="3">
        <v>10.52</v>
      </c>
      <c r="EPV13" s="3">
        <v>24.23</v>
      </c>
      <c r="EPW13" s="3">
        <v>20.05</v>
      </c>
      <c r="EPX13" s="3">
        <v>41.99</v>
      </c>
      <c r="EPY13" s="3">
        <v>11.95</v>
      </c>
      <c r="EPZ13" s="3">
        <v>21.44</v>
      </c>
      <c r="EQA13" s="3">
        <v>24.1</v>
      </c>
      <c r="EQB13" s="3">
        <v>20.57</v>
      </c>
      <c r="EQC13" s="3">
        <v>10.84</v>
      </c>
      <c r="EQD13" s="3">
        <v>25.81</v>
      </c>
      <c r="EQE13" s="3">
        <v>17.63</v>
      </c>
      <c r="EQF13" s="3">
        <v>10.029999999999999</v>
      </c>
      <c r="EQG13" s="3">
        <v>39.65</v>
      </c>
      <c r="EQH13" s="3">
        <v>10.73</v>
      </c>
      <c r="EQI13" s="3">
        <v>8.0399999999999991</v>
      </c>
      <c r="EQJ13" s="3">
        <v>79.81</v>
      </c>
      <c r="EQK13" s="3">
        <v>16.21</v>
      </c>
      <c r="EQL13" s="3">
        <v>14.43</v>
      </c>
      <c r="EQM13" s="3">
        <v>5.67</v>
      </c>
      <c r="EQN13" s="3">
        <v>23.14</v>
      </c>
      <c r="EQO13" s="3">
        <v>3.46</v>
      </c>
      <c r="EQP13" s="3">
        <v>13.53</v>
      </c>
      <c r="EQQ13" s="3">
        <v>20.89</v>
      </c>
      <c r="EQR13" s="3">
        <v>9.81</v>
      </c>
      <c r="EQS13" s="3">
        <v>24.93</v>
      </c>
      <c r="EQT13" s="3">
        <v>13.71</v>
      </c>
      <c r="EQU13" s="3">
        <v>21.08</v>
      </c>
      <c r="EQV13" s="3">
        <v>28.77</v>
      </c>
      <c r="EQW13" s="3">
        <v>26.4</v>
      </c>
      <c r="EQX13" s="3">
        <v>16.489999999999998</v>
      </c>
      <c r="EQY13" s="3">
        <v>7.18</v>
      </c>
      <c r="EQZ13" s="3">
        <v>26.62</v>
      </c>
      <c r="ERA13" s="3">
        <v>16</v>
      </c>
      <c r="ERB13" s="3">
        <v>18.07</v>
      </c>
      <c r="ERC13" s="3">
        <v>49.88</v>
      </c>
      <c r="ERD13" s="3">
        <v>20.440000000000001</v>
      </c>
      <c r="ERE13" s="3">
        <v>27</v>
      </c>
      <c r="ERF13" s="3">
        <v>14.58</v>
      </c>
      <c r="ERG13" s="3">
        <v>33.35</v>
      </c>
      <c r="ERH13" s="3">
        <v>13.59</v>
      </c>
      <c r="ERI13" s="3">
        <v>35.770000000000003</v>
      </c>
      <c r="ERJ13" s="3">
        <v>13.79</v>
      </c>
      <c r="ERK13" s="3">
        <v>14.47</v>
      </c>
      <c r="ERL13" s="3">
        <v>57.16</v>
      </c>
      <c r="ERM13" s="3">
        <v>23.58</v>
      </c>
      <c r="ERN13" s="3">
        <v>33.840000000000003</v>
      </c>
      <c r="ERO13" s="3">
        <v>41.39</v>
      </c>
      <c r="ERP13" s="3">
        <v>4.21</v>
      </c>
      <c r="ERQ13" s="3">
        <v>12.99</v>
      </c>
      <c r="ERR13" s="3">
        <v>3.5</v>
      </c>
      <c r="ERS13" s="3">
        <v>12.05</v>
      </c>
      <c r="ERT13" s="3">
        <v>14.49</v>
      </c>
      <c r="ERU13" s="3">
        <v>25.29</v>
      </c>
      <c r="ERV13" s="3">
        <v>24.81</v>
      </c>
      <c r="ERW13" s="3">
        <v>17.510000000000002</v>
      </c>
      <c r="ERX13" s="3">
        <v>9.15</v>
      </c>
      <c r="ERY13" s="3">
        <v>12.88</v>
      </c>
      <c r="ERZ13" s="3">
        <v>28.17</v>
      </c>
      <c r="ESA13" s="3">
        <v>28.11</v>
      </c>
      <c r="ESB13" s="3">
        <v>6.2</v>
      </c>
      <c r="ESC13" s="3">
        <v>21.66</v>
      </c>
      <c r="ESD13" s="3">
        <v>16.93</v>
      </c>
      <c r="ESE13" s="3">
        <v>32.25</v>
      </c>
      <c r="ESF13" s="3">
        <v>22.72</v>
      </c>
      <c r="ESG13" s="3">
        <v>31.78</v>
      </c>
      <c r="ESH13" s="3">
        <v>11.53</v>
      </c>
      <c r="ESI13" s="3">
        <v>16.100000000000001</v>
      </c>
      <c r="ESJ13" s="3">
        <v>16.489999999999998</v>
      </c>
      <c r="ESK13" s="3">
        <v>10.29</v>
      </c>
      <c r="ESL13" s="3">
        <v>32.9</v>
      </c>
      <c r="ESM13" s="3">
        <v>16.97</v>
      </c>
      <c r="ESN13" s="3">
        <v>15.44</v>
      </c>
      <c r="ESO13" s="3">
        <v>10.76</v>
      </c>
      <c r="ESP13" s="3">
        <v>10.39</v>
      </c>
      <c r="ESQ13" s="3">
        <v>8.4700000000000006</v>
      </c>
      <c r="ESR13" s="3">
        <v>15.43</v>
      </c>
      <c r="ESS13" s="3">
        <v>11.78</v>
      </c>
      <c r="EST13" s="3">
        <v>20.53</v>
      </c>
      <c r="ESU13" s="3">
        <v>8.64</v>
      </c>
      <c r="ESV13" s="3">
        <v>53.31</v>
      </c>
      <c r="ESW13" s="3">
        <v>41.7</v>
      </c>
      <c r="ESX13" s="3">
        <v>16.510000000000002</v>
      </c>
      <c r="ESY13" s="3">
        <v>9.07</v>
      </c>
      <c r="ESZ13" s="3">
        <v>42.78</v>
      </c>
      <c r="ETA13" s="3">
        <v>26.8</v>
      </c>
      <c r="ETB13" s="3">
        <v>37.15</v>
      </c>
      <c r="ETC13" s="3">
        <v>12.64</v>
      </c>
      <c r="ETD13" s="3">
        <v>10.89</v>
      </c>
      <c r="ETE13" s="3">
        <v>13.22</v>
      </c>
      <c r="ETF13" s="3">
        <v>12.86</v>
      </c>
      <c r="ETG13" s="3">
        <v>43.09</v>
      </c>
      <c r="ETH13" s="3">
        <v>16.82</v>
      </c>
      <c r="ETI13" s="3">
        <v>50.51</v>
      </c>
      <c r="ETJ13" s="3">
        <v>23.7</v>
      </c>
      <c r="ETK13" s="3">
        <v>20.2</v>
      </c>
      <c r="ETL13" s="3">
        <v>25.71</v>
      </c>
      <c r="ETM13" s="3">
        <v>24.52</v>
      </c>
      <c r="ETN13" s="3">
        <v>10.81</v>
      </c>
      <c r="ETO13" s="3">
        <v>26.85</v>
      </c>
      <c r="ETP13" s="3">
        <v>19.61</v>
      </c>
      <c r="ETQ13" s="3">
        <v>13.18</v>
      </c>
      <c r="ETR13" s="3">
        <v>26.88</v>
      </c>
      <c r="ETS13" s="3">
        <v>21.13</v>
      </c>
      <c r="ETT13" s="3">
        <v>30.47</v>
      </c>
      <c r="ETU13" s="3">
        <v>27.81</v>
      </c>
      <c r="ETV13" s="3">
        <v>15.14</v>
      </c>
      <c r="ETW13" s="3">
        <v>16.91</v>
      </c>
      <c r="ETX13" s="3">
        <v>19.95</v>
      </c>
      <c r="ETY13" s="3">
        <v>17.559999999999999</v>
      </c>
      <c r="ETZ13" s="3">
        <v>18.899999999999999</v>
      </c>
      <c r="EUA13" s="3">
        <v>18.84</v>
      </c>
      <c r="EUB13" s="3">
        <v>12.16</v>
      </c>
      <c r="EUC13" s="3">
        <v>59.57</v>
      </c>
      <c r="EUD13" s="3">
        <v>30.74</v>
      </c>
      <c r="EUE13" s="3">
        <v>68.78</v>
      </c>
      <c r="EUF13" s="3">
        <v>14.46</v>
      </c>
      <c r="EUG13" s="3">
        <v>9.25</v>
      </c>
      <c r="EUH13" s="3">
        <v>13.17</v>
      </c>
      <c r="EUI13" s="3">
        <v>75.540000000000006</v>
      </c>
      <c r="EUJ13" s="3">
        <v>41.28</v>
      </c>
      <c r="EUK13" s="3">
        <v>43.29</v>
      </c>
      <c r="EUL13" s="3">
        <v>18.39</v>
      </c>
      <c r="EUM13" s="3" t="s">
        <v>5</v>
      </c>
      <c r="EUN13" s="3" t="s">
        <v>5</v>
      </c>
      <c r="EUO13" s="3">
        <v>27.72</v>
      </c>
      <c r="EUP13" s="3">
        <v>24.73</v>
      </c>
      <c r="EUQ13" s="3">
        <v>30.88</v>
      </c>
      <c r="EUR13" s="3" t="s">
        <v>5</v>
      </c>
      <c r="EUS13" s="3">
        <v>25.62</v>
      </c>
      <c r="EUT13" s="3">
        <v>19.41</v>
      </c>
      <c r="EUU13" s="3">
        <v>20.63</v>
      </c>
      <c r="EUV13" s="3">
        <v>36.81</v>
      </c>
      <c r="EUW13" s="3">
        <v>26.16</v>
      </c>
      <c r="EUX13" s="3">
        <v>5.45</v>
      </c>
      <c r="EUY13" s="3">
        <v>12.21</v>
      </c>
      <c r="EUZ13" s="3" t="s">
        <v>5</v>
      </c>
      <c r="EVA13" s="3">
        <v>72.12</v>
      </c>
      <c r="EVB13" s="3">
        <v>22.18</v>
      </c>
      <c r="EVC13" s="3">
        <v>15.81</v>
      </c>
      <c r="EVD13" s="3">
        <v>11.66</v>
      </c>
      <c r="EVE13" s="3">
        <v>16.03</v>
      </c>
      <c r="EVF13" s="3">
        <v>42.18</v>
      </c>
      <c r="EVG13" s="3">
        <v>56.62</v>
      </c>
      <c r="EVH13" s="3">
        <v>47.67</v>
      </c>
      <c r="EVI13" s="3">
        <v>41</v>
      </c>
      <c r="EVJ13" s="3">
        <v>21.84</v>
      </c>
      <c r="EVK13" s="3">
        <v>16.22</v>
      </c>
      <c r="EVL13" s="3">
        <v>38.700000000000003</v>
      </c>
      <c r="EVM13" s="3">
        <v>28.82</v>
      </c>
      <c r="EVN13" s="3">
        <v>20.64</v>
      </c>
      <c r="EVO13" s="3">
        <v>21.5</v>
      </c>
      <c r="EVP13" s="3">
        <v>47.52</v>
      </c>
      <c r="EVQ13" s="3">
        <v>44.99</v>
      </c>
      <c r="EVR13" s="3">
        <v>79.8</v>
      </c>
      <c r="EVS13" s="3">
        <v>10.86</v>
      </c>
      <c r="EVT13" s="3">
        <v>28.49</v>
      </c>
      <c r="EVU13" s="3">
        <v>15.19</v>
      </c>
      <c r="EVV13" s="3">
        <v>21.48</v>
      </c>
      <c r="EVW13" s="3">
        <v>33.75</v>
      </c>
      <c r="EVX13" s="3">
        <v>10.44</v>
      </c>
      <c r="EVY13" s="3">
        <v>35.770000000000003</v>
      </c>
      <c r="EVZ13" s="3">
        <v>8.7200000000000006</v>
      </c>
      <c r="EWA13" s="3">
        <v>18.12</v>
      </c>
      <c r="EWB13" s="3">
        <v>16.79</v>
      </c>
      <c r="EWC13" s="3">
        <v>23.15</v>
      </c>
      <c r="EWD13" s="3">
        <v>16.93</v>
      </c>
      <c r="EWE13" s="3">
        <v>10.86</v>
      </c>
      <c r="EWF13" s="3">
        <v>30.59</v>
      </c>
      <c r="EWG13" s="3">
        <v>10.65</v>
      </c>
      <c r="EWH13" s="3">
        <v>108.02</v>
      </c>
      <c r="EWI13" s="3">
        <v>18.25</v>
      </c>
      <c r="EWJ13" s="3">
        <v>85</v>
      </c>
      <c r="EWK13" s="3">
        <v>28.77</v>
      </c>
      <c r="EWL13" s="3">
        <v>21.84</v>
      </c>
      <c r="EWM13" s="3">
        <v>12.84</v>
      </c>
      <c r="EWN13" s="3">
        <v>36.57</v>
      </c>
      <c r="EWO13" s="3">
        <v>19.329999999999998</v>
      </c>
      <c r="EWP13" s="3">
        <v>39.03</v>
      </c>
      <c r="EWQ13" s="3">
        <v>26.6</v>
      </c>
      <c r="EWR13" s="3">
        <v>14.91</v>
      </c>
      <c r="EWS13" s="3">
        <v>22.9</v>
      </c>
      <c r="EWT13" s="3">
        <v>35.53</v>
      </c>
      <c r="EWU13" s="3">
        <v>27.46</v>
      </c>
      <c r="EWV13" s="3">
        <v>34.840000000000003</v>
      </c>
      <c r="EWW13" s="3">
        <v>26.42</v>
      </c>
      <c r="EWX13" s="3">
        <v>16.059999999999999</v>
      </c>
      <c r="EWY13" s="3">
        <v>15.64</v>
      </c>
      <c r="EWZ13" s="3">
        <v>15.32</v>
      </c>
      <c r="EXA13" s="3">
        <v>30.68</v>
      </c>
      <c r="EXB13" s="3">
        <v>18.010000000000002</v>
      </c>
      <c r="EXC13" s="3">
        <v>33.049999999999997</v>
      </c>
      <c r="EXD13" s="3">
        <v>42.28</v>
      </c>
      <c r="EXE13" s="3">
        <v>19.079999999999998</v>
      </c>
      <c r="EXF13" s="3">
        <v>32.299999999999997</v>
      </c>
      <c r="EXG13" s="3">
        <v>17.010000000000002</v>
      </c>
      <c r="EXH13" s="3">
        <v>24.67</v>
      </c>
      <c r="EXI13" s="3">
        <v>10.75</v>
      </c>
      <c r="EXJ13" s="3">
        <v>57.99</v>
      </c>
      <c r="EXK13" s="3">
        <v>17.71</v>
      </c>
      <c r="EXL13" s="3">
        <v>53.17</v>
      </c>
      <c r="EXM13" s="3" t="s">
        <v>5</v>
      </c>
      <c r="EXN13" s="3">
        <v>33.78</v>
      </c>
      <c r="EXO13" s="3">
        <v>9.6199999999999992</v>
      </c>
      <c r="EXP13" s="3">
        <v>23.95</v>
      </c>
      <c r="EXQ13" s="3">
        <v>29.52</v>
      </c>
      <c r="EXR13" s="3">
        <v>13.5</v>
      </c>
      <c r="EXS13" s="3">
        <v>26.49</v>
      </c>
      <c r="EXT13" s="3" t="s">
        <v>5</v>
      </c>
      <c r="EXU13" s="3">
        <v>26.81</v>
      </c>
      <c r="EXV13" s="3">
        <v>13.22</v>
      </c>
      <c r="EXW13" s="3">
        <v>27.1</v>
      </c>
      <c r="EXX13" s="3">
        <v>29.63</v>
      </c>
      <c r="EXY13" s="3">
        <v>17.21</v>
      </c>
      <c r="EXZ13" s="3">
        <v>22.85</v>
      </c>
      <c r="EYA13" s="3">
        <v>59.78</v>
      </c>
      <c r="EYB13" s="3">
        <v>15.68</v>
      </c>
      <c r="EYC13" s="3">
        <v>33.590000000000003</v>
      </c>
      <c r="EYD13" s="3">
        <v>15.91</v>
      </c>
      <c r="EYE13" s="3">
        <v>8.39</v>
      </c>
      <c r="EYF13" s="3">
        <v>22.83</v>
      </c>
      <c r="EYG13" s="3">
        <v>22.79</v>
      </c>
      <c r="EYH13" s="3">
        <v>57.97</v>
      </c>
      <c r="EYI13" s="3">
        <v>37.75</v>
      </c>
      <c r="EYJ13" s="3">
        <v>48.05</v>
      </c>
      <c r="EYK13" s="3">
        <v>41.04</v>
      </c>
      <c r="EYL13" s="3">
        <v>8.59</v>
      </c>
      <c r="EYM13" s="3">
        <v>11.79</v>
      </c>
      <c r="EYN13" s="3">
        <v>28.59</v>
      </c>
      <c r="EYO13" s="3">
        <v>21.38</v>
      </c>
      <c r="EYP13" s="3">
        <v>28.75</v>
      </c>
      <c r="EYQ13" s="3">
        <v>26.77</v>
      </c>
      <c r="EYR13" s="3">
        <v>54.04</v>
      </c>
      <c r="EYS13" s="3">
        <v>19.25</v>
      </c>
      <c r="EYT13" s="3">
        <v>19.55</v>
      </c>
      <c r="EYU13" s="3">
        <v>37.880000000000003</v>
      </c>
      <c r="EYV13" s="3">
        <v>47.68</v>
      </c>
      <c r="EYW13" s="3">
        <v>16.77</v>
      </c>
      <c r="EYX13" s="3">
        <v>50.61</v>
      </c>
      <c r="EYY13" s="3">
        <v>17.05</v>
      </c>
      <c r="EYZ13" s="3">
        <v>40.71</v>
      </c>
      <c r="EZA13" s="3">
        <v>39.369999999999997</v>
      </c>
      <c r="EZB13" s="3" t="s">
        <v>5</v>
      </c>
      <c r="EZC13" s="3">
        <v>41.12</v>
      </c>
      <c r="EZD13" s="3">
        <v>50.23</v>
      </c>
      <c r="EZE13" s="3">
        <v>56.71</v>
      </c>
      <c r="EZF13" s="3">
        <v>8.4600000000000009</v>
      </c>
      <c r="EZG13" s="3">
        <v>12.1</v>
      </c>
      <c r="EZH13" s="3">
        <v>15.52</v>
      </c>
      <c r="EZI13" s="3">
        <v>21.47</v>
      </c>
      <c r="EZJ13" s="3">
        <v>22.16</v>
      </c>
      <c r="EZK13" s="3">
        <v>15.88</v>
      </c>
      <c r="EZL13" s="3">
        <v>42.24</v>
      </c>
      <c r="EZM13" s="3" t="s">
        <v>2792</v>
      </c>
      <c r="EZN13" s="3">
        <v>27.35</v>
      </c>
      <c r="EZO13" s="3">
        <v>22.71</v>
      </c>
      <c r="EZP13" s="3">
        <v>19.34</v>
      </c>
      <c r="EZQ13" s="3">
        <v>23.91</v>
      </c>
      <c r="EZR13" s="3">
        <v>17.97</v>
      </c>
      <c r="EZS13" s="3">
        <v>25.06</v>
      </c>
      <c r="EZT13" s="3">
        <v>21.16</v>
      </c>
      <c r="EZU13" s="3">
        <v>18.600000000000001</v>
      </c>
      <c r="EZV13" s="3">
        <v>42.25</v>
      </c>
      <c r="EZW13" s="3">
        <v>22.86</v>
      </c>
      <c r="EZX13" s="3">
        <v>61.9</v>
      </c>
      <c r="EZY13" s="3">
        <v>25.69</v>
      </c>
      <c r="EZZ13" s="3">
        <v>23.9</v>
      </c>
      <c r="FAA13" s="3" t="s">
        <v>2792</v>
      </c>
      <c r="FAB13" s="3">
        <v>19.97</v>
      </c>
      <c r="FAC13" s="3">
        <v>25.17</v>
      </c>
      <c r="FAD13" s="3">
        <v>24.21</v>
      </c>
      <c r="FAE13" s="3" t="s">
        <v>5</v>
      </c>
      <c r="FAF13" s="3">
        <v>9.59</v>
      </c>
      <c r="FAG13" s="3">
        <v>55.5</v>
      </c>
      <c r="FAH13" s="3">
        <v>67.23</v>
      </c>
      <c r="FAI13" s="3">
        <v>63.95</v>
      </c>
      <c r="FAJ13" s="3">
        <v>17.510000000000002</v>
      </c>
      <c r="FAK13" s="3">
        <v>41.5</v>
      </c>
      <c r="FAL13" s="3">
        <v>22.78</v>
      </c>
      <c r="FAM13" s="3">
        <v>25.96</v>
      </c>
      <c r="FAN13" s="3">
        <v>36.049999999999997</v>
      </c>
      <c r="FAO13" s="3">
        <v>59.91</v>
      </c>
      <c r="FAP13" s="3">
        <v>16.63</v>
      </c>
      <c r="FAQ13" s="3">
        <v>22.03</v>
      </c>
      <c r="FAR13" s="3">
        <v>52.99</v>
      </c>
      <c r="FAS13" s="3">
        <v>39.44</v>
      </c>
      <c r="FAT13" s="3">
        <v>18.29</v>
      </c>
      <c r="FAU13" s="3">
        <v>493.36</v>
      </c>
      <c r="FAV13" s="3">
        <v>23.05</v>
      </c>
      <c r="FAW13" s="3">
        <v>25.5</v>
      </c>
      <c r="FAX13" s="3">
        <v>26.25</v>
      </c>
      <c r="FAY13" s="3">
        <v>25.57</v>
      </c>
      <c r="FAZ13" s="3">
        <v>12.97</v>
      </c>
      <c r="FBA13" s="3">
        <v>19.739999999999998</v>
      </c>
      <c r="FBB13" s="3">
        <v>53.76</v>
      </c>
      <c r="FBC13" s="3">
        <v>15.94</v>
      </c>
      <c r="FBD13" s="3">
        <v>42.33</v>
      </c>
      <c r="FBE13" s="3">
        <v>55.32</v>
      </c>
      <c r="FBF13" s="3">
        <v>32.549999999999997</v>
      </c>
      <c r="FBG13" s="3">
        <v>37.53</v>
      </c>
      <c r="FBH13" s="3">
        <v>67.78</v>
      </c>
      <c r="FBI13" s="3">
        <v>16.87</v>
      </c>
      <c r="FBJ13" s="3">
        <v>15.79</v>
      </c>
      <c r="FBK13" s="3">
        <v>61.02</v>
      </c>
      <c r="FBL13" s="3" t="s">
        <v>5</v>
      </c>
      <c r="FBM13" s="3" t="s">
        <v>5</v>
      </c>
      <c r="FBN13" s="3">
        <v>28.08</v>
      </c>
      <c r="FBO13" s="3">
        <v>11.83</v>
      </c>
      <c r="FBP13" s="3">
        <v>20.6</v>
      </c>
      <c r="FBQ13" s="3">
        <v>19.13</v>
      </c>
      <c r="FBR13" s="3">
        <v>24.13</v>
      </c>
      <c r="FBS13" s="3">
        <v>27.62</v>
      </c>
      <c r="FBT13" s="3">
        <v>29.52</v>
      </c>
      <c r="FBU13" s="3" t="s">
        <v>5</v>
      </c>
      <c r="FBV13" s="3">
        <v>55.71</v>
      </c>
      <c r="FBW13" s="3">
        <v>26.52</v>
      </c>
      <c r="FBX13" s="3">
        <v>30.86</v>
      </c>
      <c r="FBY13" s="3">
        <v>20.72</v>
      </c>
      <c r="FBZ13" s="3">
        <v>17.54</v>
      </c>
      <c r="FCA13" s="3">
        <v>27.26</v>
      </c>
      <c r="FCB13" s="3">
        <v>44.04</v>
      </c>
      <c r="FCC13" s="3">
        <v>29.74</v>
      </c>
      <c r="FCD13" s="3">
        <v>12.79</v>
      </c>
      <c r="FCE13" s="3">
        <v>20.239999999999998</v>
      </c>
      <c r="FCF13" s="3">
        <v>18.239999999999998</v>
      </c>
      <c r="FCG13" s="3">
        <v>24.46</v>
      </c>
      <c r="FCH13" s="3">
        <v>22.57</v>
      </c>
      <c r="FCI13" s="3">
        <v>39.76</v>
      </c>
      <c r="FCJ13" s="3">
        <v>64.72</v>
      </c>
      <c r="FCK13" s="3">
        <v>35.06</v>
      </c>
      <c r="FCL13" s="3">
        <v>13.42</v>
      </c>
      <c r="FCM13" s="3">
        <v>17.27</v>
      </c>
      <c r="FCN13" s="3">
        <v>28.38</v>
      </c>
      <c r="FCO13" s="3" t="s">
        <v>5</v>
      </c>
      <c r="FCP13" s="3">
        <v>18.34</v>
      </c>
      <c r="FCQ13" s="3">
        <v>28.59</v>
      </c>
      <c r="FCR13" s="3" t="s">
        <v>5</v>
      </c>
      <c r="FCS13" s="3">
        <v>29.22</v>
      </c>
      <c r="FCT13" s="3">
        <v>29.33</v>
      </c>
      <c r="FCU13" s="3">
        <v>15.84</v>
      </c>
      <c r="FCV13" s="3">
        <v>21.6</v>
      </c>
      <c r="FCW13" s="3">
        <v>21.99</v>
      </c>
      <c r="FCX13" s="3">
        <v>14.47</v>
      </c>
      <c r="FCY13" s="3">
        <v>23.93</v>
      </c>
      <c r="FCZ13" s="3">
        <v>20.11</v>
      </c>
      <c r="FDA13" s="3">
        <v>13.14</v>
      </c>
      <c r="FDB13" s="3">
        <v>14.84</v>
      </c>
      <c r="FDC13" s="3">
        <v>25.5</v>
      </c>
      <c r="FDD13" s="3">
        <v>23.21</v>
      </c>
      <c r="FDE13" s="3">
        <v>15.34</v>
      </c>
      <c r="FDF13" s="3">
        <v>35.01</v>
      </c>
      <c r="FDG13" s="3">
        <v>25.3</v>
      </c>
      <c r="FDH13" s="3">
        <v>21.78</v>
      </c>
      <c r="FDI13" s="3">
        <v>21.89</v>
      </c>
      <c r="FDJ13" s="3">
        <v>18.18</v>
      </c>
      <c r="FDK13" s="3">
        <v>19.920000000000002</v>
      </c>
      <c r="FDL13" s="3">
        <v>33.33</v>
      </c>
      <c r="FDM13" s="3">
        <v>24.15</v>
      </c>
      <c r="FDN13" s="3">
        <v>11.77</v>
      </c>
      <c r="FDO13" s="3">
        <v>25.35</v>
      </c>
      <c r="FDP13" s="3">
        <v>16.52</v>
      </c>
      <c r="FDQ13" s="3" t="s">
        <v>5</v>
      </c>
      <c r="FDR13" s="3">
        <v>11.78</v>
      </c>
      <c r="FDS13" s="3">
        <v>33.92</v>
      </c>
      <c r="FDT13" s="3">
        <v>5.32</v>
      </c>
      <c r="FDU13" s="3">
        <v>54.12</v>
      </c>
      <c r="FDV13" s="3">
        <v>19.03</v>
      </c>
      <c r="FDW13" s="3">
        <v>15.3</v>
      </c>
      <c r="FDX13" s="3">
        <v>25.06</v>
      </c>
      <c r="FDY13" s="3">
        <v>18.350000000000001</v>
      </c>
      <c r="FDZ13" s="3">
        <v>42.9</v>
      </c>
      <c r="FEA13" s="3">
        <v>41.75</v>
      </c>
      <c r="FEB13" s="3">
        <v>23.67</v>
      </c>
      <c r="FEC13" s="3">
        <v>19.39</v>
      </c>
      <c r="FED13" s="3">
        <v>17.64</v>
      </c>
      <c r="FEE13" s="3">
        <v>26.74</v>
      </c>
      <c r="FEF13" s="3">
        <v>11.08</v>
      </c>
      <c r="FEG13" s="3">
        <v>15.21</v>
      </c>
      <c r="FEH13" s="3">
        <v>32.94</v>
      </c>
      <c r="FEI13" s="3">
        <v>18.68</v>
      </c>
      <c r="FEJ13" s="3">
        <v>9.52</v>
      </c>
      <c r="FEK13" s="3">
        <v>28.76</v>
      </c>
      <c r="FEL13" s="3">
        <v>16.45</v>
      </c>
      <c r="FEM13" s="3">
        <v>23.23</v>
      </c>
      <c r="FEN13" s="3">
        <v>25.79</v>
      </c>
      <c r="FEO13" s="3">
        <v>31.64</v>
      </c>
      <c r="FEP13" s="3">
        <v>18.47</v>
      </c>
      <c r="FEQ13" s="3">
        <v>22.32</v>
      </c>
      <c r="FER13" s="3">
        <v>20.98</v>
      </c>
      <c r="FES13" s="3">
        <v>20.29</v>
      </c>
      <c r="FET13" s="3">
        <v>80.42</v>
      </c>
      <c r="FEU13" s="3">
        <v>78.569999999999993</v>
      </c>
      <c r="FEV13" s="3">
        <v>24.21</v>
      </c>
      <c r="FEW13" s="3">
        <v>33.89</v>
      </c>
      <c r="FEX13" s="3">
        <v>27.15</v>
      </c>
      <c r="FEY13" s="3">
        <v>39.82</v>
      </c>
      <c r="FEZ13" s="3">
        <v>29.48</v>
      </c>
      <c r="FFA13" s="3">
        <v>77.28</v>
      </c>
      <c r="FFB13" s="3">
        <v>27.96</v>
      </c>
      <c r="FFC13" s="3">
        <v>38.56</v>
      </c>
      <c r="FFD13" s="3">
        <v>46.12</v>
      </c>
      <c r="FFE13" s="3">
        <v>6.73</v>
      </c>
      <c r="FFF13" s="3">
        <v>30.73</v>
      </c>
      <c r="FFG13" s="3">
        <v>23.98</v>
      </c>
      <c r="FFH13" s="3">
        <v>60.88</v>
      </c>
      <c r="FFI13" s="3">
        <v>66.11</v>
      </c>
      <c r="FFJ13" s="3">
        <v>64.989999999999995</v>
      </c>
      <c r="FFK13" s="3">
        <v>27.19</v>
      </c>
      <c r="FFL13" s="3">
        <v>72.349999999999994</v>
      </c>
      <c r="FFM13" s="3">
        <v>22.78</v>
      </c>
      <c r="FFN13" s="3">
        <v>18.52</v>
      </c>
      <c r="FFO13" s="3">
        <v>36.14</v>
      </c>
      <c r="FFP13" s="3">
        <v>22.94</v>
      </c>
      <c r="FFQ13" s="3">
        <v>16.309999999999999</v>
      </c>
      <c r="FFR13" s="3">
        <v>17.399999999999999</v>
      </c>
      <c r="FFS13" s="3">
        <v>17.43</v>
      </c>
      <c r="FFT13" s="3">
        <v>30.64</v>
      </c>
      <c r="FFU13" s="3">
        <v>42.15</v>
      </c>
      <c r="FFV13" s="3">
        <v>42.49</v>
      </c>
      <c r="FFW13" s="3">
        <v>15.72</v>
      </c>
      <c r="FFX13" s="3">
        <v>18.78</v>
      </c>
      <c r="FFY13" s="3">
        <v>78.16</v>
      </c>
      <c r="FFZ13" s="3">
        <v>33.72</v>
      </c>
      <c r="FGA13" s="3">
        <v>18.93</v>
      </c>
      <c r="FGB13" s="3">
        <v>57</v>
      </c>
      <c r="FGC13" s="3">
        <v>53</v>
      </c>
      <c r="FGD13" s="3">
        <v>49.04</v>
      </c>
      <c r="FGE13" s="3">
        <v>29.03</v>
      </c>
      <c r="FGF13" s="3">
        <v>71.31</v>
      </c>
      <c r="FGG13" s="3">
        <v>43.69</v>
      </c>
      <c r="FGH13" s="3">
        <v>19.46</v>
      </c>
      <c r="FGI13" s="3">
        <v>35.409999999999997</v>
      </c>
      <c r="FGJ13" s="3">
        <v>31.88</v>
      </c>
      <c r="FGK13" s="3">
        <v>15.41</v>
      </c>
      <c r="FGL13" s="3">
        <v>70.41</v>
      </c>
      <c r="FGM13" s="3">
        <v>22.09</v>
      </c>
      <c r="FGN13" s="3">
        <v>23.17</v>
      </c>
      <c r="FGO13" s="3">
        <v>29</v>
      </c>
      <c r="FGP13" s="3">
        <v>34.090000000000003</v>
      </c>
      <c r="FGQ13" s="3">
        <v>77.739999999999995</v>
      </c>
      <c r="FGR13" s="3">
        <v>15.95</v>
      </c>
      <c r="FGS13" s="3">
        <v>25.01</v>
      </c>
      <c r="FGT13" s="3">
        <v>20.28</v>
      </c>
      <c r="FGU13" s="3">
        <v>16.2</v>
      </c>
      <c r="FGV13" s="3">
        <v>8.17</v>
      </c>
      <c r="FGW13" s="3">
        <v>28.61</v>
      </c>
      <c r="FGX13" s="3">
        <v>84.5</v>
      </c>
      <c r="FGY13" s="3">
        <v>25.99</v>
      </c>
      <c r="FGZ13" s="3">
        <v>29.28</v>
      </c>
      <c r="FHA13" s="3">
        <v>22.91</v>
      </c>
      <c r="FHB13" s="3">
        <v>15.7</v>
      </c>
      <c r="FHC13" s="3">
        <v>32.549999999999997</v>
      </c>
      <c r="FHD13" s="3">
        <v>42.14</v>
      </c>
      <c r="FHE13" s="3">
        <v>20.9</v>
      </c>
      <c r="FHF13" s="3">
        <v>16.7</v>
      </c>
      <c r="FHG13" s="3">
        <v>38.880000000000003</v>
      </c>
      <c r="FHH13" s="3">
        <v>39.04</v>
      </c>
      <c r="FHI13" s="3">
        <v>18.350000000000001</v>
      </c>
      <c r="FHJ13" s="3">
        <v>19.86</v>
      </c>
      <c r="FHK13" s="3">
        <v>35.96</v>
      </c>
      <c r="FHL13" s="3">
        <v>31.64</v>
      </c>
      <c r="FHM13" s="3">
        <v>46.41</v>
      </c>
      <c r="FHN13" s="3">
        <v>22.76</v>
      </c>
      <c r="FHO13" s="3">
        <v>18.579999999999998</v>
      </c>
      <c r="FHP13" s="3">
        <v>9.5299999999999994</v>
      </c>
      <c r="FHQ13" s="3">
        <v>51.29</v>
      </c>
      <c r="FHR13" s="3">
        <v>22.71</v>
      </c>
      <c r="FHS13" s="3">
        <v>14.37</v>
      </c>
      <c r="FHT13" s="3">
        <v>12.01</v>
      </c>
      <c r="FHU13" s="3">
        <v>55.2</v>
      </c>
      <c r="FHV13" s="3">
        <v>27.29</v>
      </c>
      <c r="FHW13" s="3">
        <v>18.36</v>
      </c>
      <c r="FHX13" s="3">
        <v>12.82</v>
      </c>
      <c r="FHY13" s="3">
        <v>10.44</v>
      </c>
      <c r="FHZ13" s="3" t="s">
        <v>5</v>
      </c>
      <c r="FIA13" s="3">
        <v>16.39</v>
      </c>
      <c r="FIB13" s="3">
        <v>16.75</v>
      </c>
      <c r="FIC13" s="3">
        <v>28.61</v>
      </c>
      <c r="FID13" s="3">
        <v>71.38</v>
      </c>
      <c r="FIE13" s="3">
        <v>17.47</v>
      </c>
      <c r="FIF13" s="3">
        <v>26.92</v>
      </c>
      <c r="FIG13" s="3">
        <v>9.4600000000000009</v>
      </c>
      <c r="FIH13" s="3">
        <v>26.82</v>
      </c>
      <c r="FII13" s="3">
        <v>29.58</v>
      </c>
      <c r="FIJ13" s="3">
        <v>22.86</v>
      </c>
      <c r="FIK13" s="3">
        <v>16.62</v>
      </c>
      <c r="FIL13" s="3">
        <v>22.85</v>
      </c>
      <c r="FIM13" s="3">
        <v>25.17</v>
      </c>
      <c r="FIN13" s="3">
        <v>22.24</v>
      </c>
      <c r="FIO13" s="3">
        <v>13.28</v>
      </c>
      <c r="FIP13" s="3" t="s">
        <v>5</v>
      </c>
      <c r="FIQ13" s="3">
        <v>13.15</v>
      </c>
      <c r="FIR13" s="3">
        <v>97.95</v>
      </c>
      <c r="FIS13" s="3">
        <v>14.2</v>
      </c>
      <c r="FIT13" s="3" t="s">
        <v>5</v>
      </c>
      <c r="FIU13" s="3" t="s">
        <v>5</v>
      </c>
      <c r="FIV13" s="3">
        <v>52.86</v>
      </c>
      <c r="FIW13" s="3">
        <v>55.55</v>
      </c>
      <c r="FIX13" s="3">
        <v>15.4</v>
      </c>
      <c r="FIY13" s="3">
        <v>41.1</v>
      </c>
      <c r="FIZ13" s="3">
        <v>127.44</v>
      </c>
      <c r="FJA13" s="3">
        <v>8.59</v>
      </c>
      <c r="FJB13" s="3">
        <v>12.68</v>
      </c>
      <c r="FJC13" s="3">
        <v>8.0500000000000007</v>
      </c>
      <c r="FJD13" s="3">
        <v>62.06</v>
      </c>
      <c r="FJE13" s="3">
        <v>53.42</v>
      </c>
      <c r="FJF13" s="3" t="s">
        <v>5</v>
      </c>
      <c r="FJG13" s="3" t="s">
        <v>5</v>
      </c>
      <c r="FJH13" s="3">
        <v>52.77</v>
      </c>
      <c r="FJI13" s="3">
        <v>21.85</v>
      </c>
      <c r="FJJ13" s="3" t="s">
        <v>5</v>
      </c>
      <c r="FJK13" s="3">
        <v>20.100000000000001</v>
      </c>
      <c r="FJL13" s="3">
        <v>14.43</v>
      </c>
      <c r="FJM13" s="3">
        <v>118.45</v>
      </c>
      <c r="FJN13" s="3">
        <v>9.68</v>
      </c>
      <c r="FJO13" s="3" t="s">
        <v>5</v>
      </c>
      <c r="FJP13" s="3">
        <v>7.77</v>
      </c>
      <c r="FJQ13" s="3">
        <v>21.4</v>
      </c>
      <c r="FJR13" s="3">
        <v>45.22</v>
      </c>
      <c r="FJS13" s="3" t="s">
        <v>5</v>
      </c>
      <c r="FJT13" s="3">
        <v>18.010000000000002</v>
      </c>
      <c r="FJU13" s="3">
        <v>24.85</v>
      </c>
      <c r="FJV13" s="3">
        <v>36.729999999999997</v>
      </c>
      <c r="FJW13" s="3">
        <v>52.55</v>
      </c>
      <c r="FJX13" s="3">
        <v>13.25</v>
      </c>
      <c r="FJY13" s="3" t="s">
        <v>2792</v>
      </c>
      <c r="FJZ13" s="3">
        <v>41.26</v>
      </c>
      <c r="FKA13" s="3">
        <v>5.63</v>
      </c>
      <c r="FKB13" s="3">
        <v>12.25</v>
      </c>
      <c r="FKC13" s="3">
        <v>15.76</v>
      </c>
      <c r="FKD13" s="3">
        <v>22.62</v>
      </c>
      <c r="FKE13" s="3">
        <v>24.6</v>
      </c>
      <c r="FKF13" s="3">
        <v>12.72</v>
      </c>
      <c r="FKG13" s="3">
        <v>12.72</v>
      </c>
      <c r="FKH13" s="3">
        <v>11.16</v>
      </c>
      <c r="FKI13" s="3">
        <v>20.2</v>
      </c>
      <c r="FKJ13" s="3">
        <v>12.79</v>
      </c>
      <c r="FKK13" s="3">
        <v>87.38</v>
      </c>
      <c r="FKL13" s="3">
        <v>26.17</v>
      </c>
      <c r="FKM13" s="3">
        <v>16.09</v>
      </c>
      <c r="FKN13" s="3">
        <v>38.97</v>
      </c>
      <c r="FKO13" s="3">
        <v>21.48</v>
      </c>
      <c r="FKP13" s="3">
        <v>9.9499999999999993</v>
      </c>
      <c r="FKQ13" s="3" t="s">
        <v>5</v>
      </c>
      <c r="FKR13" s="3">
        <v>21.34</v>
      </c>
      <c r="FKS13" s="3">
        <v>33.130000000000003</v>
      </c>
      <c r="FKT13" s="3">
        <v>44.36</v>
      </c>
      <c r="FKU13" s="3">
        <v>16.46</v>
      </c>
      <c r="FKV13" s="3">
        <v>17.899999999999999</v>
      </c>
      <c r="FKW13" s="3">
        <v>20.76</v>
      </c>
      <c r="FKX13" s="3">
        <v>13.48</v>
      </c>
      <c r="FKY13" s="3">
        <v>13.78</v>
      </c>
      <c r="FKZ13" s="3">
        <v>46.83</v>
      </c>
      <c r="FLA13" s="3">
        <v>63.76</v>
      </c>
      <c r="FLB13" s="3">
        <v>11.55</v>
      </c>
      <c r="FLC13" s="3">
        <v>36.270000000000003</v>
      </c>
      <c r="FLD13" s="3">
        <v>27.35</v>
      </c>
      <c r="FLE13" s="3">
        <v>12.66</v>
      </c>
      <c r="FLF13" s="3">
        <v>10.95</v>
      </c>
      <c r="FLG13" s="3">
        <v>43.41</v>
      </c>
      <c r="FLH13" s="3">
        <v>30.84</v>
      </c>
      <c r="FLI13" s="3">
        <v>17.190000000000001</v>
      </c>
      <c r="FLJ13" s="3">
        <v>52.5</v>
      </c>
      <c r="FLK13" s="3">
        <v>16.53</v>
      </c>
      <c r="FLL13" s="3">
        <v>31.34</v>
      </c>
      <c r="FLM13" s="3">
        <v>13.65</v>
      </c>
      <c r="FLN13" s="3" t="s">
        <v>2792</v>
      </c>
      <c r="FLO13" s="3">
        <v>18.329999999999998</v>
      </c>
      <c r="FLP13" s="3">
        <v>17.670000000000002</v>
      </c>
      <c r="FLQ13" s="3" t="s">
        <v>5</v>
      </c>
      <c r="FLR13" s="3">
        <v>8.76</v>
      </c>
      <c r="FLS13" s="3">
        <v>9.6300000000000008</v>
      </c>
      <c r="FLT13" s="3">
        <v>21.71</v>
      </c>
      <c r="FLU13" s="3">
        <v>19.899999999999999</v>
      </c>
      <c r="FLV13" s="3">
        <v>39.18</v>
      </c>
      <c r="FLW13" s="3">
        <v>39.130000000000003</v>
      </c>
      <c r="FLX13" s="3">
        <v>20.72</v>
      </c>
      <c r="FLY13" s="3">
        <v>11.17</v>
      </c>
      <c r="FLZ13" s="3">
        <v>23.29</v>
      </c>
      <c r="FMA13" s="3">
        <v>9.02</v>
      </c>
      <c r="FMB13" s="3">
        <v>18.02</v>
      </c>
      <c r="FMC13" s="3">
        <v>20.23</v>
      </c>
      <c r="FMD13" s="3">
        <v>24.7</v>
      </c>
      <c r="FME13" s="3">
        <v>19.25</v>
      </c>
      <c r="FMF13" s="3">
        <v>12.25</v>
      </c>
      <c r="FMG13" s="3">
        <v>18.54</v>
      </c>
      <c r="FMH13" s="3">
        <v>15.55</v>
      </c>
      <c r="FMI13" s="3">
        <v>38.22</v>
      </c>
      <c r="FMJ13" s="3">
        <v>24.25</v>
      </c>
      <c r="FMK13" s="3">
        <v>11.29</v>
      </c>
      <c r="FML13" s="3">
        <v>16.5</v>
      </c>
      <c r="FMM13" s="3">
        <v>4.33</v>
      </c>
      <c r="FMN13" s="3">
        <v>25.69</v>
      </c>
      <c r="FMO13" s="3">
        <v>10.17</v>
      </c>
      <c r="FMP13" s="3">
        <v>15.67</v>
      </c>
      <c r="FMQ13" s="3">
        <v>20.76</v>
      </c>
      <c r="FMR13" s="3">
        <v>20.55</v>
      </c>
      <c r="FMS13" s="3">
        <v>12.72</v>
      </c>
      <c r="FMT13" s="3">
        <v>31.16</v>
      </c>
      <c r="FMU13" s="3">
        <v>12.22</v>
      </c>
      <c r="FMV13" s="3">
        <v>32.11</v>
      </c>
      <c r="FMW13" s="3">
        <v>16.5</v>
      </c>
      <c r="FMX13" s="3">
        <v>20.76</v>
      </c>
      <c r="FMY13" s="3">
        <v>51.11</v>
      </c>
      <c r="FMZ13" s="3">
        <v>18.03</v>
      </c>
      <c r="FNA13" s="3">
        <v>21.28</v>
      </c>
      <c r="FNB13" s="3">
        <v>38.79</v>
      </c>
      <c r="FNC13" s="3">
        <v>13.34</v>
      </c>
      <c r="FND13" s="3">
        <v>96.54</v>
      </c>
      <c r="FNE13" s="3">
        <v>16.63</v>
      </c>
      <c r="FNF13" s="3">
        <v>14.77</v>
      </c>
      <c r="FNG13" s="3">
        <v>3.8</v>
      </c>
      <c r="FNH13" s="3">
        <v>29.23</v>
      </c>
      <c r="FNI13" s="3">
        <v>5.52</v>
      </c>
      <c r="FNJ13" s="3">
        <v>14.91</v>
      </c>
      <c r="FNK13" s="3">
        <v>12.65</v>
      </c>
      <c r="FNL13" s="3" t="s">
        <v>5</v>
      </c>
      <c r="FNM13" s="3">
        <v>11.07</v>
      </c>
      <c r="FNN13" s="3">
        <v>28.68</v>
      </c>
      <c r="FNO13" s="3">
        <v>9.64</v>
      </c>
      <c r="FNP13" s="3">
        <v>16.14</v>
      </c>
      <c r="FNQ13" s="3">
        <v>15.74</v>
      </c>
      <c r="FNR13" s="3">
        <v>14.87</v>
      </c>
      <c r="FNS13" s="3">
        <v>11.07</v>
      </c>
      <c r="FNT13" s="3">
        <v>10.4</v>
      </c>
      <c r="FNU13" s="3">
        <v>16.46</v>
      </c>
      <c r="FNV13" s="3">
        <v>11.84</v>
      </c>
      <c r="FNW13" s="3">
        <v>20.45</v>
      </c>
      <c r="FNX13" s="3" t="s">
        <v>5</v>
      </c>
      <c r="FNY13" s="3">
        <v>13.09</v>
      </c>
      <c r="FNZ13" s="3">
        <v>35.85</v>
      </c>
      <c r="FOA13" s="3">
        <v>18.690000000000001</v>
      </c>
      <c r="FOB13" s="3">
        <v>14.16</v>
      </c>
      <c r="FOC13" s="3">
        <v>20.28</v>
      </c>
      <c r="FOD13" s="3">
        <v>58.43</v>
      </c>
      <c r="FOE13" s="3">
        <v>24.97</v>
      </c>
      <c r="FOF13" s="3">
        <v>16.78</v>
      </c>
      <c r="FOG13" s="3">
        <v>49.04</v>
      </c>
      <c r="FOH13" s="3">
        <v>22.26</v>
      </c>
      <c r="FOI13" s="3">
        <v>22.37</v>
      </c>
      <c r="FOJ13" s="3">
        <v>270.49</v>
      </c>
      <c r="FOK13" s="3">
        <v>20.399999999999999</v>
      </c>
      <c r="FOL13" s="3">
        <v>5.26</v>
      </c>
      <c r="FOM13" s="3">
        <v>22.02</v>
      </c>
      <c r="FON13" s="3">
        <v>83.83</v>
      </c>
      <c r="FOO13" s="3">
        <v>24.86</v>
      </c>
      <c r="FOP13" s="3">
        <v>14.07</v>
      </c>
      <c r="FOQ13" s="3">
        <v>20.32</v>
      </c>
      <c r="FOR13" s="3">
        <v>20.69</v>
      </c>
      <c r="FOS13" s="3">
        <v>21.11</v>
      </c>
      <c r="FOT13" s="3">
        <v>18.420000000000002</v>
      </c>
      <c r="FOU13" s="3">
        <v>46.33</v>
      </c>
      <c r="FOV13" s="3">
        <v>13.35</v>
      </c>
      <c r="FOW13" s="3">
        <v>13.9</v>
      </c>
      <c r="FOX13" s="3">
        <v>14.9</v>
      </c>
      <c r="FOY13" s="3">
        <v>81.16</v>
      </c>
      <c r="FOZ13" s="3">
        <v>38.06</v>
      </c>
      <c r="FPA13" s="3">
        <v>48.19</v>
      </c>
      <c r="FPB13" s="3">
        <v>9.69</v>
      </c>
      <c r="FPC13" s="3">
        <v>14.39</v>
      </c>
      <c r="FPD13" s="3">
        <v>17.27</v>
      </c>
      <c r="FPE13" s="3">
        <v>22.63</v>
      </c>
      <c r="FPF13" s="3">
        <v>25.76</v>
      </c>
      <c r="FPG13" s="3">
        <v>14.85</v>
      </c>
      <c r="FPH13" s="3">
        <v>15.66</v>
      </c>
      <c r="FPI13" s="3">
        <v>11.17</v>
      </c>
      <c r="FPJ13" s="3">
        <v>23.64</v>
      </c>
      <c r="FPK13" s="3">
        <v>16.739999999999998</v>
      </c>
      <c r="FPL13" s="3">
        <v>20.9</v>
      </c>
      <c r="FPM13" s="3">
        <v>15.12</v>
      </c>
      <c r="FPN13" s="3">
        <v>13.96</v>
      </c>
      <c r="FPO13" s="3">
        <v>19.420000000000002</v>
      </c>
      <c r="FPP13" s="3">
        <v>32.630000000000003</v>
      </c>
      <c r="FPQ13" s="3">
        <v>31.72</v>
      </c>
      <c r="FPR13" s="3">
        <v>21.62</v>
      </c>
      <c r="FPS13" s="3">
        <v>16.079999999999998</v>
      </c>
      <c r="FPT13" s="3">
        <v>12.51</v>
      </c>
      <c r="FPU13" s="3">
        <v>23.65</v>
      </c>
      <c r="FPV13" s="3">
        <v>32.869999999999997</v>
      </c>
      <c r="FPW13" s="3">
        <v>23.94</v>
      </c>
      <c r="FPX13" s="3">
        <v>31.91</v>
      </c>
      <c r="FPY13" s="3">
        <v>11.67</v>
      </c>
      <c r="FPZ13" s="3">
        <v>16.54</v>
      </c>
      <c r="FQA13" s="3">
        <v>39.83</v>
      </c>
      <c r="FQB13" s="3">
        <v>30.39</v>
      </c>
      <c r="FQC13" s="3">
        <v>20.91</v>
      </c>
      <c r="FQD13" s="3">
        <v>22.36</v>
      </c>
      <c r="FQE13" s="3">
        <v>15.32</v>
      </c>
      <c r="FQF13" s="3">
        <v>23.68</v>
      </c>
      <c r="FQG13" s="3">
        <v>12.08</v>
      </c>
      <c r="FQH13" s="3">
        <v>15.17</v>
      </c>
      <c r="FQI13" s="3">
        <v>44.15</v>
      </c>
      <c r="FQJ13" s="3">
        <v>13.04</v>
      </c>
      <c r="FQK13" s="3">
        <v>23.82</v>
      </c>
      <c r="FQL13" s="3">
        <v>29.73</v>
      </c>
      <c r="FQM13" s="3">
        <v>18.78</v>
      </c>
      <c r="FQN13" s="3">
        <v>36.9</v>
      </c>
      <c r="FQO13" s="3">
        <v>17.600000000000001</v>
      </c>
      <c r="FQP13" s="3">
        <v>25.27</v>
      </c>
      <c r="FQQ13" s="3">
        <v>18.190000000000001</v>
      </c>
      <c r="FQR13" s="3">
        <v>16.93</v>
      </c>
      <c r="FQS13" s="3">
        <v>20.54</v>
      </c>
      <c r="FQT13" s="3">
        <v>34.74</v>
      </c>
      <c r="FQU13" s="3">
        <v>8.61</v>
      </c>
      <c r="FQV13" s="3">
        <v>33.89</v>
      </c>
      <c r="FQW13" s="3">
        <v>40.450000000000003</v>
      </c>
      <c r="FQX13" s="3">
        <v>29.32</v>
      </c>
      <c r="FQY13" s="3">
        <v>20.83</v>
      </c>
      <c r="FQZ13" s="3">
        <v>49.09</v>
      </c>
      <c r="FRA13" s="3">
        <v>10.61</v>
      </c>
      <c r="FRB13" s="3">
        <v>28.59</v>
      </c>
      <c r="FRC13" s="3">
        <v>17.670000000000002</v>
      </c>
      <c r="FRD13" s="3">
        <v>24.86</v>
      </c>
      <c r="FRE13" s="3">
        <v>18.95</v>
      </c>
      <c r="FRF13" s="3">
        <v>13.76</v>
      </c>
      <c r="FRG13" s="3">
        <v>0.02</v>
      </c>
      <c r="FRH13" s="3">
        <v>12.44</v>
      </c>
      <c r="FRI13" s="3">
        <v>15.87</v>
      </c>
      <c r="FRJ13" s="3">
        <v>21.02</v>
      </c>
      <c r="FRK13" s="3">
        <v>17.02</v>
      </c>
      <c r="FRL13" s="3">
        <v>35.799999999999997</v>
      </c>
      <c r="FRM13" s="3">
        <v>9.99</v>
      </c>
      <c r="FRN13" s="3">
        <v>35.43</v>
      </c>
      <c r="FRO13" s="3">
        <v>16.05</v>
      </c>
      <c r="FRP13" s="3">
        <v>10.24</v>
      </c>
      <c r="FRQ13" s="3">
        <v>29.52</v>
      </c>
      <c r="FRR13" s="3">
        <v>39.409999999999997</v>
      </c>
      <c r="FRS13" s="3">
        <v>10.88</v>
      </c>
      <c r="FRT13" s="3">
        <v>16.21</v>
      </c>
      <c r="FRU13" s="3">
        <v>37.549999999999997</v>
      </c>
      <c r="FRV13" s="3">
        <v>283.26</v>
      </c>
      <c r="FRW13" s="3">
        <v>7.79</v>
      </c>
      <c r="FRX13" s="3">
        <v>8.4700000000000006</v>
      </c>
      <c r="FRY13" s="3">
        <v>13.89</v>
      </c>
      <c r="FRZ13" s="3">
        <v>25.75</v>
      </c>
      <c r="FSA13" s="3">
        <v>12.31</v>
      </c>
      <c r="FSB13" s="3">
        <v>20</v>
      </c>
      <c r="FSC13" s="3">
        <v>26.15</v>
      </c>
      <c r="FSD13" s="3">
        <v>20.65</v>
      </c>
      <c r="FSE13" s="3">
        <v>31.4</v>
      </c>
      <c r="FSF13" s="3">
        <v>11.93</v>
      </c>
      <c r="FSG13" s="3">
        <v>26.93</v>
      </c>
      <c r="FSH13" s="3">
        <v>12.86</v>
      </c>
      <c r="FSI13" s="3">
        <v>20.57</v>
      </c>
      <c r="FSJ13" s="3">
        <v>6.11</v>
      </c>
      <c r="FSK13" s="3">
        <v>21.83</v>
      </c>
      <c r="FSL13" s="3">
        <v>21.69</v>
      </c>
      <c r="FSM13" s="3">
        <v>53.4</v>
      </c>
      <c r="FSN13" s="3">
        <v>13.25</v>
      </c>
      <c r="FSO13" s="3">
        <v>23.03</v>
      </c>
      <c r="FSP13" s="3">
        <v>29.78</v>
      </c>
      <c r="FSQ13" s="3">
        <v>14.44</v>
      </c>
      <c r="FSR13" s="3">
        <v>15.4</v>
      </c>
      <c r="FSS13" s="3">
        <v>41.21</v>
      </c>
      <c r="FST13" s="3">
        <v>28.98</v>
      </c>
      <c r="FSU13" s="3">
        <v>9.89</v>
      </c>
      <c r="FSV13" s="3">
        <v>24.71</v>
      </c>
      <c r="FSW13" s="3">
        <v>16.55</v>
      </c>
      <c r="FSX13" s="3">
        <v>10.14</v>
      </c>
      <c r="FSY13" s="3">
        <v>29.32</v>
      </c>
      <c r="FSZ13" s="3">
        <v>29.66</v>
      </c>
      <c r="FTA13" s="3">
        <v>11.52</v>
      </c>
      <c r="FTB13" s="3">
        <v>26.75</v>
      </c>
      <c r="FTC13" s="3">
        <v>6.19</v>
      </c>
      <c r="FTD13" s="3">
        <v>23.5</v>
      </c>
      <c r="FTE13" s="3">
        <v>18.63</v>
      </c>
      <c r="FTF13" s="3">
        <v>10.06</v>
      </c>
      <c r="FTG13" s="3">
        <v>20.67</v>
      </c>
      <c r="FTH13" s="3">
        <v>32.799999999999997</v>
      </c>
      <c r="FTI13" s="3">
        <v>24</v>
      </c>
      <c r="FTJ13" s="3">
        <v>12.04</v>
      </c>
      <c r="FTK13" s="3">
        <v>32.229999999999997</v>
      </c>
      <c r="FTL13" s="3">
        <v>20.6</v>
      </c>
      <c r="FTM13" s="3">
        <v>55.63</v>
      </c>
      <c r="FTN13" s="3">
        <v>8.02</v>
      </c>
      <c r="FTO13" s="3">
        <v>12.36</v>
      </c>
      <c r="FTP13" s="3">
        <v>38.44</v>
      </c>
      <c r="FTQ13" s="3">
        <v>7.58</v>
      </c>
      <c r="FTR13" s="3">
        <v>38.86</v>
      </c>
      <c r="FTS13" s="3">
        <v>18.399999999999999</v>
      </c>
      <c r="FTT13" s="3">
        <v>493.54</v>
      </c>
      <c r="FTU13" s="3">
        <v>3.87</v>
      </c>
      <c r="FTV13" s="3">
        <v>28.28</v>
      </c>
      <c r="FTW13" s="3">
        <v>30.64</v>
      </c>
      <c r="FTX13" s="3">
        <v>16.97</v>
      </c>
      <c r="FTY13" s="3">
        <v>17.18</v>
      </c>
      <c r="FTZ13" s="3">
        <v>15.01</v>
      </c>
      <c r="FUA13" s="3">
        <v>19.420000000000002</v>
      </c>
      <c r="FUB13" s="3">
        <v>20.63</v>
      </c>
      <c r="FUC13" s="3">
        <v>12.57</v>
      </c>
      <c r="FUD13" s="3">
        <v>21.59</v>
      </c>
      <c r="FUE13" s="3">
        <v>14.9</v>
      </c>
      <c r="FUF13" s="3">
        <v>22.39</v>
      </c>
      <c r="FUG13" s="3">
        <v>37.97</v>
      </c>
      <c r="FUH13" s="3">
        <v>13.8</v>
      </c>
      <c r="FUI13" s="3" t="s">
        <v>5</v>
      </c>
      <c r="FUJ13" s="3">
        <v>10.45</v>
      </c>
      <c r="FUK13" s="3">
        <v>22.57</v>
      </c>
      <c r="FUL13" s="3">
        <v>21.22</v>
      </c>
      <c r="FUM13" s="3">
        <v>27.42</v>
      </c>
      <c r="FUN13" s="3">
        <v>8.33</v>
      </c>
      <c r="FUO13" s="3">
        <v>17.57</v>
      </c>
      <c r="FUP13" s="3">
        <v>44.7</v>
      </c>
      <c r="FUQ13" s="3">
        <v>24.96</v>
      </c>
      <c r="FUR13" s="3">
        <v>15.62</v>
      </c>
      <c r="FUS13" s="3">
        <v>13.23</v>
      </c>
      <c r="FUT13" s="3">
        <v>9.93</v>
      </c>
      <c r="FUU13" s="3">
        <v>10.6</v>
      </c>
      <c r="FUV13" s="3">
        <v>23.42</v>
      </c>
      <c r="FUW13" s="3">
        <v>46.17</v>
      </c>
      <c r="FUX13" s="3">
        <v>11.64</v>
      </c>
      <c r="FUY13" s="3">
        <v>23.47</v>
      </c>
      <c r="FUZ13" s="3">
        <v>6.5</v>
      </c>
      <c r="FVA13" s="3">
        <v>16.239999999999998</v>
      </c>
      <c r="FVB13" s="3">
        <v>11.63</v>
      </c>
      <c r="FVC13" s="3">
        <v>42.69</v>
      </c>
      <c r="FVD13" s="3">
        <v>9.44</v>
      </c>
      <c r="FVE13" s="3">
        <v>32.049999999999997</v>
      </c>
      <c r="FVF13" s="3">
        <v>19.22</v>
      </c>
      <c r="FVG13" s="3">
        <v>31.62</v>
      </c>
      <c r="FVH13" s="3">
        <v>28.72</v>
      </c>
      <c r="FVI13" s="3">
        <v>20.14</v>
      </c>
      <c r="FVJ13" s="3">
        <v>10.52</v>
      </c>
      <c r="FVK13" s="3">
        <v>21.65</v>
      </c>
      <c r="FVL13" s="3">
        <v>15.45</v>
      </c>
      <c r="FVM13" s="3">
        <v>454.04</v>
      </c>
      <c r="FVN13" s="3">
        <v>14.54</v>
      </c>
      <c r="FVO13" s="3">
        <v>17.850000000000001</v>
      </c>
      <c r="FVP13" s="3">
        <v>13.97</v>
      </c>
      <c r="FVQ13" s="3">
        <v>55.33</v>
      </c>
      <c r="FVR13" s="3">
        <v>25.36</v>
      </c>
      <c r="FVS13" s="3">
        <v>41.21</v>
      </c>
      <c r="FVT13" s="3">
        <v>31.29</v>
      </c>
      <c r="FVU13" s="3">
        <v>19.88</v>
      </c>
      <c r="FVV13" s="3">
        <v>18.82</v>
      </c>
      <c r="FVW13" s="3">
        <v>11.19</v>
      </c>
      <c r="FVX13" s="3">
        <v>21.12</v>
      </c>
      <c r="FVY13" s="3">
        <v>43.97</v>
      </c>
      <c r="FVZ13" s="3">
        <v>14.45</v>
      </c>
      <c r="FWA13" s="3">
        <v>6.07</v>
      </c>
      <c r="FWB13" s="3">
        <v>102.54</v>
      </c>
      <c r="FWC13" s="3">
        <v>38.840000000000003</v>
      </c>
      <c r="FWD13" s="3">
        <v>14.35</v>
      </c>
      <c r="FWE13" s="3">
        <v>17.3</v>
      </c>
      <c r="FWF13" s="3">
        <v>35.369999999999997</v>
      </c>
      <c r="FWG13" s="3">
        <v>29.89</v>
      </c>
      <c r="FWH13" s="3">
        <v>57.12</v>
      </c>
      <c r="FWI13" s="3">
        <v>8.9</v>
      </c>
      <c r="FWJ13" s="3">
        <v>55.88</v>
      </c>
      <c r="FWK13" s="3">
        <v>15.78</v>
      </c>
      <c r="FWL13" s="3">
        <v>34.18</v>
      </c>
      <c r="FWM13" s="3">
        <v>28.82</v>
      </c>
      <c r="FWN13" s="3">
        <v>12.15</v>
      </c>
      <c r="FWO13" s="3">
        <v>8.11</v>
      </c>
      <c r="FWP13" s="3">
        <v>26.83</v>
      </c>
      <c r="FWQ13" s="3">
        <v>29.49</v>
      </c>
      <c r="FWR13" s="3">
        <v>29.91</v>
      </c>
      <c r="FWS13" s="3">
        <v>13.55</v>
      </c>
      <c r="FWT13" s="3">
        <v>37.18</v>
      </c>
      <c r="FWU13" s="3">
        <v>27.71</v>
      </c>
      <c r="FWV13" s="3">
        <v>33.51</v>
      </c>
      <c r="FWW13" s="3">
        <v>53.52</v>
      </c>
      <c r="FWX13" s="3">
        <v>16.32</v>
      </c>
      <c r="FWY13" s="3">
        <v>52.17</v>
      </c>
      <c r="FWZ13" s="3">
        <v>19.88</v>
      </c>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row>
    <row r="14" spans="1:4953" ht="15" customHeight="1" x14ac:dyDescent="0.25">
      <c r="A14">
        <v>11</v>
      </c>
      <c r="B14" s="32" t="s">
        <v>90</v>
      </c>
      <c r="C14" s="25">
        <v>205679</v>
      </c>
      <c r="D14" t="str">
        <f t="shared" si="0"/>
        <v>2025Q2</v>
      </c>
      <c r="E14" s="6">
        <v>12.29</v>
      </c>
      <c r="F14" s="6">
        <v>9.58</v>
      </c>
      <c r="G14" s="6">
        <v>11.95</v>
      </c>
      <c r="H14" s="6">
        <v>18.309999999999999</v>
      </c>
      <c r="I14" s="6">
        <v>7.6</v>
      </c>
      <c r="J14" s="3">
        <v>12.93</v>
      </c>
      <c r="K14" s="3">
        <v>14.52</v>
      </c>
      <c r="L14" s="3">
        <v>9.7200000000000006</v>
      </c>
      <c r="M14" s="3">
        <v>10.64</v>
      </c>
      <c r="N14" s="3">
        <v>8.81</v>
      </c>
      <c r="O14" s="3">
        <v>21.3</v>
      </c>
      <c r="P14" s="3">
        <v>13.79</v>
      </c>
      <c r="Q14" s="3">
        <v>16.18</v>
      </c>
      <c r="R14" s="3">
        <v>10.58</v>
      </c>
      <c r="S14" s="3">
        <v>16.329999999999998</v>
      </c>
      <c r="T14" s="3">
        <v>19.28</v>
      </c>
      <c r="U14" s="3">
        <v>10.02</v>
      </c>
      <c r="V14" s="3">
        <v>9.84</v>
      </c>
      <c r="W14" s="3">
        <v>10.75</v>
      </c>
      <c r="X14" s="3">
        <v>10.26</v>
      </c>
      <c r="Y14" s="3">
        <v>9.98</v>
      </c>
      <c r="Z14" s="3">
        <v>9.24</v>
      </c>
      <c r="AA14" s="3">
        <v>10.44</v>
      </c>
      <c r="AB14" s="3">
        <v>10.68</v>
      </c>
      <c r="AC14" s="3">
        <v>15.56</v>
      </c>
      <c r="AD14" s="3">
        <v>11.62</v>
      </c>
      <c r="AE14" s="3">
        <v>9.56</v>
      </c>
      <c r="AF14" s="3">
        <v>19.12</v>
      </c>
      <c r="AG14" s="3">
        <v>25.86</v>
      </c>
      <c r="AH14" s="3">
        <v>27.59</v>
      </c>
      <c r="AI14" s="3">
        <v>17.57</v>
      </c>
      <c r="AJ14" s="3">
        <v>12.14</v>
      </c>
      <c r="AK14" s="3">
        <v>10.7</v>
      </c>
      <c r="AL14" s="3">
        <v>10.32</v>
      </c>
      <c r="AM14" s="3">
        <v>19</v>
      </c>
      <c r="AN14" s="3">
        <v>10.06</v>
      </c>
      <c r="AO14" s="3">
        <v>13.91</v>
      </c>
      <c r="AP14" s="3">
        <v>8.4700000000000006</v>
      </c>
      <c r="AQ14" s="3">
        <v>13</v>
      </c>
      <c r="AR14" s="3">
        <v>7.69</v>
      </c>
      <c r="AS14" s="3">
        <v>10.84</v>
      </c>
      <c r="AT14" s="3">
        <v>10.37</v>
      </c>
      <c r="AU14" s="3">
        <v>13.61</v>
      </c>
      <c r="AV14" s="3">
        <v>12.04</v>
      </c>
      <c r="AW14" s="3">
        <v>18.14</v>
      </c>
      <c r="AX14" s="3">
        <v>11.91</v>
      </c>
      <c r="AY14" s="3">
        <v>12.56</v>
      </c>
      <c r="AZ14" s="3">
        <v>27.25</v>
      </c>
      <c r="BA14" s="3">
        <v>10.31</v>
      </c>
      <c r="BB14" s="3">
        <v>10.050000000000001</v>
      </c>
      <c r="BC14" s="3">
        <v>13.11</v>
      </c>
      <c r="BD14" s="3">
        <v>15.57</v>
      </c>
      <c r="BE14" s="3">
        <v>9.23</v>
      </c>
      <c r="BF14" s="3">
        <v>10.84</v>
      </c>
      <c r="BG14" s="3">
        <v>13.81</v>
      </c>
      <c r="BH14" s="3">
        <v>9.73</v>
      </c>
      <c r="BI14" s="3">
        <v>11.88</v>
      </c>
      <c r="BJ14" s="3">
        <v>16.190000000000001</v>
      </c>
      <c r="BK14" s="3">
        <v>9.01</v>
      </c>
      <c r="BL14" s="3">
        <v>12.24</v>
      </c>
      <c r="BM14" s="3">
        <v>8.67</v>
      </c>
      <c r="BN14" s="3">
        <v>14.42</v>
      </c>
      <c r="BO14" s="3">
        <v>9.06</v>
      </c>
      <c r="BP14" s="3">
        <v>8.86</v>
      </c>
      <c r="BQ14" s="3">
        <v>10.54</v>
      </c>
      <c r="BR14" s="3">
        <v>10.220000000000001</v>
      </c>
      <c r="BS14" s="3">
        <v>29.17</v>
      </c>
      <c r="BT14" s="3">
        <v>9.73</v>
      </c>
      <c r="BU14" s="3">
        <v>10.6</v>
      </c>
      <c r="BV14" s="3">
        <v>9.5299999999999994</v>
      </c>
      <c r="BW14" s="3">
        <v>12.79</v>
      </c>
      <c r="BX14" s="3">
        <v>9.56</v>
      </c>
      <c r="BY14" s="3">
        <v>10.41</v>
      </c>
      <c r="BZ14" s="3">
        <v>11.75</v>
      </c>
      <c r="CA14" s="3">
        <v>11.13</v>
      </c>
      <c r="CB14" s="3">
        <v>9.2799999999999994</v>
      </c>
      <c r="CC14" s="3">
        <v>9.3800000000000008</v>
      </c>
      <c r="CD14" s="3">
        <v>8.8000000000000007</v>
      </c>
      <c r="CE14" s="3">
        <v>10.38</v>
      </c>
      <c r="CF14" s="3">
        <v>10.11</v>
      </c>
      <c r="CG14" s="3" t="s">
        <v>5</v>
      </c>
      <c r="CH14" s="3">
        <v>14.14</v>
      </c>
      <c r="CI14" s="3">
        <v>7.09</v>
      </c>
      <c r="CJ14" s="3">
        <v>9.2799999999999994</v>
      </c>
      <c r="CK14" s="3">
        <v>10.050000000000001</v>
      </c>
      <c r="CL14" s="3">
        <v>17.97</v>
      </c>
      <c r="CM14" s="3">
        <v>9.7100000000000009</v>
      </c>
      <c r="CN14" s="3">
        <v>12.15</v>
      </c>
      <c r="CO14" s="3">
        <v>18.43</v>
      </c>
      <c r="CP14" s="3">
        <v>8.8699999999999992</v>
      </c>
      <c r="CQ14" s="3">
        <v>14.55</v>
      </c>
      <c r="CR14" s="3">
        <v>10.96</v>
      </c>
      <c r="CS14" s="3">
        <v>14.6</v>
      </c>
      <c r="CT14" s="3">
        <v>14.26</v>
      </c>
      <c r="CU14" s="3">
        <v>9.8699999999999992</v>
      </c>
      <c r="CV14" s="3">
        <v>12.48</v>
      </c>
      <c r="CW14" s="3">
        <v>8.52</v>
      </c>
      <c r="CX14" s="3">
        <v>14.89</v>
      </c>
      <c r="CY14" s="3">
        <v>18.96</v>
      </c>
      <c r="CZ14" s="3">
        <v>11.13</v>
      </c>
      <c r="DA14" s="3">
        <v>9.73</v>
      </c>
      <c r="DB14" s="3">
        <v>9.15</v>
      </c>
      <c r="DC14" s="3">
        <v>8.77</v>
      </c>
      <c r="DD14" s="3">
        <v>11.43</v>
      </c>
      <c r="DE14" s="3">
        <v>12.25</v>
      </c>
      <c r="DF14" s="3">
        <v>8.41</v>
      </c>
      <c r="DG14" s="3">
        <v>14.24</v>
      </c>
      <c r="DH14" s="3">
        <v>19.079999999999998</v>
      </c>
      <c r="DI14" s="3">
        <v>16.87</v>
      </c>
      <c r="DJ14" s="3">
        <v>9.64</v>
      </c>
      <c r="DK14" s="3">
        <v>12.19</v>
      </c>
      <c r="DL14" s="3">
        <v>13.59</v>
      </c>
      <c r="DM14" s="3">
        <v>10.47</v>
      </c>
      <c r="DN14" s="3">
        <v>12.41</v>
      </c>
      <c r="DO14" s="3">
        <v>10.28</v>
      </c>
      <c r="DP14" s="3">
        <v>13.14</v>
      </c>
      <c r="DQ14" s="3">
        <v>11.76</v>
      </c>
      <c r="DR14" s="3">
        <v>10.99</v>
      </c>
      <c r="DS14" s="3">
        <v>11.44</v>
      </c>
      <c r="DT14" s="3">
        <v>15.79</v>
      </c>
      <c r="DU14" s="3">
        <v>9.3800000000000008</v>
      </c>
      <c r="DV14" s="3">
        <v>11.18</v>
      </c>
      <c r="DW14" s="3">
        <v>9.9700000000000006</v>
      </c>
      <c r="DX14" s="3">
        <v>16.13</v>
      </c>
      <c r="DY14" s="3">
        <v>8.98</v>
      </c>
      <c r="DZ14" s="3">
        <v>15.96</v>
      </c>
      <c r="EA14" s="3">
        <v>9.4700000000000006</v>
      </c>
      <c r="EB14" s="3">
        <v>8.76</v>
      </c>
      <c r="EC14" s="3">
        <v>9.83</v>
      </c>
      <c r="ED14" s="3">
        <v>12.3</v>
      </c>
      <c r="EE14" s="3">
        <v>10.34</v>
      </c>
      <c r="EF14" s="3">
        <v>8.91</v>
      </c>
      <c r="EG14" s="3">
        <v>11.52</v>
      </c>
      <c r="EH14" s="3">
        <v>10.8</v>
      </c>
      <c r="EI14" s="3">
        <v>10.29</v>
      </c>
      <c r="EJ14" s="3">
        <v>11.27</v>
      </c>
      <c r="EK14" s="3">
        <v>30.92</v>
      </c>
      <c r="EL14" s="3">
        <v>17.89</v>
      </c>
      <c r="EM14" s="3">
        <v>15.04</v>
      </c>
      <c r="EN14" s="3">
        <v>9.36</v>
      </c>
      <c r="EO14" s="3">
        <v>10.73</v>
      </c>
      <c r="EP14" s="3">
        <v>11.04</v>
      </c>
      <c r="EQ14" s="3">
        <v>8.23</v>
      </c>
      <c r="ER14" s="3">
        <v>8.99</v>
      </c>
      <c r="ES14" s="3">
        <v>9.42</v>
      </c>
      <c r="ET14" s="3">
        <v>9.41</v>
      </c>
      <c r="EU14" s="3">
        <v>10.61</v>
      </c>
      <c r="EV14" s="3">
        <v>11.66</v>
      </c>
      <c r="EW14" s="3">
        <v>8.43</v>
      </c>
      <c r="EX14" s="3">
        <v>16.760000000000002</v>
      </c>
      <c r="EY14" s="3">
        <v>16.55</v>
      </c>
      <c r="EZ14" s="3">
        <v>10.39</v>
      </c>
      <c r="FA14" s="3">
        <v>10.92</v>
      </c>
      <c r="FB14" s="3">
        <v>12.23</v>
      </c>
      <c r="FC14" s="3">
        <v>13.48</v>
      </c>
      <c r="FD14" s="3">
        <v>16.809999999999999</v>
      </c>
      <c r="FE14" s="3">
        <v>11.63</v>
      </c>
      <c r="FF14" s="3">
        <v>12.43</v>
      </c>
      <c r="FG14" s="3">
        <v>12.22</v>
      </c>
      <c r="FH14" s="3">
        <v>10.26</v>
      </c>
      <c r="FI14" s="3">
        <v>9.8000000000000007</v>
      </c>
      <c r="FJ14" s="3">
        <v>9.1199999999999992</v>
      </c>
      <c r="FK14" s="3">
        <v>10.07</v>
      </c>
      <c r="FL14" s="3">
        <v>10.41</v>
      </c>
      <c r="FM14" s="3">
        <v>12.79</v>
      </c>
      <c r="FN14" s="3">
        <v>8.35</v>
      </c>
      <c r="FO14" s="3">
        <v>8.4499999999999993</v>
      </c>
      <c r="FP14" s="3">
        <v>9.83</v>
      </c>
      <c r="FQ14" s="3">
        <v>11.65</v>
      </c>
      <c r="FR14" s="3">
        <v>9.5299999999999994</v>
      </c>
      <c r="FS14" s="3">
        <v>11.25</v>
      </c>
      <c r="FT14" s="3">
        <v>12.93</v>
      </c>
      <c r="FU14" s="3">
        <v>8.93</v>
      </c>
      <c r="FV14" s="3">
        <v>11.38</v>
      </c>
      <c r="FW14" s="3">
        <v>10.41</v>
      </c>
      <c r="FX14" s="3">
        <v>10.4</v>
      </c>
      <c r="FY14" s="3">
        <v>14.43</v>
      </c>
      <c r="FZ14" s="3">
        <v>11.3</v>
      </c>
      <c r="GA14" s="3">
        <v>12.1</v>
      </c>
      <c r="GB14" s="3">
        <v>12.84</v>
      </c>
      <c r="GC14" s="3">
        <v>13.1</v>
      </c>
      <c r="GD14" s="3">
        <v>12.27</v>
      </c>
      <c r="GE14" s="3">
        <v>12.61</v>
      </c>
      <c r="GF14" s="3">
        <v>8.7200000000000006</v>
      </c>
      <c r="GG14" s="3">
        <v>15.83</v>
      </c>
      <c r="GH14" s="3">
        <v>11.86</v>
      </c>
      <c r="GI14" s="3">
        <v>8.68</v>
      </c>
      <c r="GJ14" s="3">
        <v>11.82</v>
      </c>
      <c r="GK14" s="3">
        <v>8.6300000000000008</v>
      </c>
      <c r="GL14" s="3">
        <v>96.79</v>
      </c>
      <c r="GM14" s="3">
        <v>19.190000000000001</v>
      </c>
      <c r="GN14" s="3" t="s">
        <v>5</v>
      </c>
      <c r="GO14" s="3">
        <v>67.42</v>
      </c>
      <c r="GP14" s="3">
        <v>10.45</v>
      </c>
      <c r="GQ14" s="3">
        <v>15.67</v>
      </c>
      <c r="GR14" s="3">
        <v>15.72</v>
      </c>
      <c r="GS14" s="3">
        <v>11.78</v>
      </c>
      <c r="GT14" s="3">
        <v>19.75</v>
      </c>
      <c r="GU14" s="3">
        <v>11.18</v>
      </c>
      <c r="GV14" s="3">
        <v>10.23</v>
      </c>
      <c r="GW14" s="3">
        <v>10.57</v>
      </c>
      <c r="GX14" s="3">
        <v>11.18</v>
      </c>
      <c r="GY14" s="3">
        <v>10.42</v>
      </c>
      <c r="GZ14" s="3">
        <v>28.02</v>
      </c>
      <c r="HA14" s="3">
        <v>11.96</v>
      </c>
      <c r="HB14" s="3" t="s">
        <v>5</v>
      </c>
      <c r="HC14" s="3" t="s">
        <v>5</v>
      </c>
      <c r="HD14" s="3" t="s">
        <v>5</v>
      </c>
      <c r="HE14" s="3">
        <v>10.45</v>
      </c>
      <c r="HF14" s="3" t="s">
        <v>5</v>
      </c>
      <c r="HG14" s="3">
        <v>9.3699999999999992</v>
      </c>
      <c r="HH14" s="3">
        <v>11.83</v>
      </c>
      <c r="HI14" s="3">
        <v>18.02</v>
      </c>
      <c r="HJ14" s="3" t="s">
        <v>5</v>
      </c>
      <c r="HK14" s="3">
        <v>13</v>
      </c>
      <c r="HL14" s="3">
        <v>11.75</v>
      </c>
      <c r="HM14" s="3">
        <v>14.04</v>
      </c>
      <c r="HN14" s="3" t="s">
        <v>5</v>
      </c>
      <c r="HO14" s="3">
        <v>9.5500000000000007</v>
      </c>
      <c r="HP14" s="3">
        <v>11.25</v>
      </c>
      <c r="HQ14" s="3">
        <v>11.84</v>
      </c>
      <c r="HR14" s="3">
        <v>95.59</v>
      </c>
      <c r="HS14" s="3">
        <v>67.17</v>
      </c>
      <c r="HT14" s="3" t="s">
        <v>5</v>
      </c>
      <c r="HU14" s="3">
        <v>9.5299999999999994</v>
      </c>
      <c r="HV14" s="3">
        <v>12.13</v>
      </c>
      <c r="HW14" s="3">
        <v>15.29</v>
      </c>
      <c r="HX14" s="3">
        <v>17.149999999999999</v>
      </c>
      <c r="HY14" s="3">
        <v>43.91</v>
      </c>
      <c r="HZ14" s="3">
        <v>10.7</v>
      </c>
      <c r="IA14" s="3">
        <v>72.81</v>
      </c>
      <c r="IB14" s="3">
        <v>11.45</v>
      </c>
      <c r="IC14" s="3" t="s">
        <v>5</v>
      </c>
      <c r="ID14" s="3" t="s">
        <v>5</v>
      </c>
      <c r="IE14" s="3">
        <v>12.08</v>
      </c>
      <c r="IF14" s="3">
        <v>11.69</v>
      </c>
      <c r="IG14" s="3">
        <v>11.22</v>
      </c>
      <c r="IH14" s="3" t="s">
        <v>5</v>
      </c>
      <c r="II14" s="3" t="s">
        <v>5</v>
      </c>
      <c r="IJ14" s="3">
        <v>9.15</v>
      </c>
      <c r="IK14" s="3">
        <v>12.68</v>
      </c>
      <c r="IL14" s="3">
        <v>8.7200000000000006</v>
      </c>
      <c r="IM14" s="3">
        <v>14.45</v>
      </c>
      <c r="IN14" s="3">
        <v>10.56</v>
      </c>
      <c r="IO14" s="3">
        <v>15.69</v>
      </c>
      <c r="IP14" s="3">
        <v>10.18</v>
      </c>
      <c r="IQ14" s="3">
        <v>11.25</v>
      </c>
      <c r="IR14" s="3">
        <v>14.06</v>
      </c>
      <c r="IS14" s="3" t="s">
        <v>5</v>
      </c>
      <c r="IT14" s="3">
        <v>56.77</v>
      </c>
      <c r="IU14" s="3" t="s">
        <v>5</v>
      </c>
      <c r="IV14" s="3" t="s">
        <v>5</v>
      </c>
      <c r="IW14" s="3">
        <v>19.13</v>
      </c>
      <c r="IX14" s="3">
        <v>12.69</v>
      </c>
      <c r="IY14" s="3">
        <v>10.61</v>
      </c>
      <c r="IZ14" s="3">
        <v>23.23</v>
      </c>
      <c r="JA14" s="3">
        <v>11.67</v>
      </c>
      <c r="JB14" s="3">
        <v>11.21</v>
      </c>
      <c r="JC14" s="3">
        <v>12.18</v>
      </c>
      <c r="JD14" s="3">
        <v>14.41</v>
      </c>
      <c r="JE14" s="3">
        <v>8.43</v>
      </c>
      <c r="JF14" s="3" t="s">
        <v>5</v>
      </c>
      <c r="JG14" s="3">
        <v>22.97</v>
      </c>
      <c r="JH14" s="3">
        <v>44.16</v>
      </c>
      <c r="JI14" s="3">
        <v>17.45</v>
      </c>
      <c r="JJ14" s="3">
        <v>9.49</v>
      </c>
      <c r="JK14" s="3">
        <v>25.13</v>
      </c>
      <c r="JL14" s="3">
        <v>11.27</v>
      </c>
      <c r="JM14" s="3">
        <v>8.84</v>
      </c>
      <c r="JN14" s="3">
        <v>11.35</v>
      </c>
      <c r="JO14" s="3">
        <v>8.31</v>
      </c>
      <c r="JP14" s="3">
        <v>10.58</v>
      </c>
      <c r="JQ14" s="3">
        <v>15.26</v>
      </c>
      <c r="JR14" s="3">
        <v>15.5</v>
      </c>
      <c r="JS14" s="3">
        <v>9.7200000000000006</v>
      </c>
      <c r="JT14" s="3">
        <v>8.8699999999999992</v>
      </c>
      <c r="JU14" s="3">
        <v>11.43</v>
      </c>
      <c r="JV14" s="3">
        <v>24.54</v>
      </c>
      <c r="JW14" s="3">
        <v>11.45</v>
      </c>
      <c r="JX14" s="3">
        <v>10.36</v>
      </c>
      <c r="JY14" s="3">
        <v>12.35</v>
      </c>
      <c r="JZ14" s="3" t="s">
        <v>5</v>
      </c>
      <c r="KA14" s="3">
        <v>10.6</v>
      </c>
      <c r="KB14" s="3">
        <v>12.69</v>
      </c>
      <c r="KC14" s="3" t="s">
        <v>5</v>
      </c>
      <c r="KD14" s="3">
        <v>15.5</v>
      </c>
      <c r="KE14" s="3">
        <v>13.58</v>
      </c>
      <c r="KF14" s="3">
        <v>16.57</v>
      </c>
      <c r="KG14" s="3">
        <v>10.16</v>
      </c>
      <c r="KH14" s="3">
        <v>13.61</v>
      </c>
      <c r="KI14" s="3" t="s">
        <v>5</v>
      </c>
      <c r="KJ14" s="3" t="s">
        <v>5</v>
      </c>
      <c r="KK14" s="3">
        <v>12.01</v>
      </c>
      <c r="KL14" s="3">
        <v>11.43</v>
      </c>
      <c r="KM14" s="3">
        <v>15.29</v>
      </c>
      <c r="KN14" s="3">
        <v>10.17</v>
      </c>
      <c r="KO14" s="3" t="s">
        <v>5</v>
      </c>
      <c r="KP14" s="3" t="s">
        <v>5</v>
      </c>
      <c r="KQ14" s="3">
        <v>10.3</v>
      </c>
      <c r="KR14" s="3">
        <v>10</v>
      </c>
      <c r="KS14" s="3" t="s">
        <v>5</v>
      </c>
      <c r="KT14" s="3">
        <v>14.56</v>
      </c>
      <c r="KU14" s="3">
        <v>10.199999999999999</v>
      </c>
      <c r="KV14" s="3">
        <v>12.42</v>
      </c>
      <c r="KW14" s="3">
        <v>24.96</v>
      </c>
      <c r="KX14" s="3">
        <v>10.92</v>
      </c>
      <c r="KY14" s="3">
        <v>8.8699999999999992</v>
      </c>
      <c r="KZ14" s="3" t="s">
        <v>5</v>
      </c>
      <c r="LA14" s="3">
        <v>13.31</v>
      </c>
      <c r="LB14" s="3">
        <v>13.37</v>
      </c>
      <c r="LC14" s="3">
        <v>12.84</v>
      </c>
      <c r="LD14" s="3">
        <v>13.37</v>
      </c>
      <c r="LE14" s="3">
        <v>9.32</v>
      </c>
      <c r="LF14" s="3">
        <v>11.5</v>
      </c>
      <c r="LG14" s="3" t="s">
        <v>5</v>
      </c>
      <c r="LH14" s="3">
        <v>12.04</v>
      </c>
      <c r="LI14" s="3">
        <v>12.66</v>
      </c>
      <c r="LJ14" s="3">
        <v>9.4499999999999993</v>
      </c>
      <c r="LK14" s="3">
        <v>10.73</v>
      </c>
      <c r="LL14" s="3">
        <v>10.11</v>
      </c>
      <c r="LM14" s="3" t="s">
        <v>5</v>
      </c>
      <c r="LN14" s="3">
        <v>11.74</v>
      </c>
      <c r="LO14" s="3">
        <v>9.42</v>
      </c>
      <c r="LP14" s="3">
        <v>10.48</v>
      </c>
      <c r="LQ14" s="3">
        <v>13.2</v>
      </c>
      <c r="LR14" s="3">
        <v>16.8</v>
      </c>
      <c r="LS14" s="3" t="s">
        <v>5</v>
      </c>
      <c r="LT14" s="3" t="s">
        <v>5</v>
      </c>
      <c r="LU14" s="3">
        <v>13.66</v>
      </c>
      <c r="LV14" s="3" t="s">
        <v>5</v>
      </c>
      <c r="LW14" s="3">
        <v>14.36</v>
      </c>
      <c r="LX14" s="3" t="s">
        <v>5</v>
      </c>
      <c r="LY14" s="3" t="s">
        <v>5</v>
      </c>
      <c r="LZ14" s="3" t="s">
        <v>5</v>
      </c>
      <c r="MA14" s="3">
        <v>16.91</v>
      </c>
      <c r="MB14" s="3">
        <v>9.84</v>
      </c>
      <c r="MC14" s="3" t="s">
        <v>5</v>
      </c>
      <c r="MD14" s="3" t="s">
        <v>5</v>
      </c>
      <c r="ME14" s="3">
        <v>63.25</v>
      </c>
      <c r="MF14" s="3">
        <v>12.16</v>
      </c>
      <c r="MG14" s="3">
        <v>14.47</v>
      </c>
      <c r="MH14" s="3">
        <v>14.03</v>
      </c>
      <c r="MI14" s="3" t="s">
        <v>5</v>
      </c>
      <c r="MJ14" s="3">
        <v>18.45</v>
      </c>
      <c r="MK14" s="3">
        <v>12.56</v>
      </c>
      <c r="ML14" s="3">
        <v>18.3</v>
      </c>
      <c r="MM14" s="3">
        <v>9.81</v>
      </c>
      <c r="MN14" s="3">
        <v>11.95</v>
      </c>
      <c r="MO14" s="3">
        <v>10.43</v>
      </c>
      <c r="MP14" s="3" t="s">
        <v>5</v>
      </c>
      <c r="MQ14" s="3">
        <v>15.86</v>
      </c>
      <c r="MR14" s="3">
        <v>12.14</v>
      </c>
      <c r="MS14" s="3">
        <v>9.9</v>
      </c>
      <c r="MT14" s="3">
        <v>13.28</v>
      </c>
      <c r="MU14" s="3">
        <v>8.33</v>
      </c>
      <c r="MV14" s="3">
        <v>9.89</v>
      </c>
      <c r="MW14" s="3">
        <v>11.35</v>
      </c>
      <c r="MX14" s="3">
        <v>14.11</v>
      </c>
      <c r="MY14" s="3" t="s">
        <v>5</v>
      </c>
      <c r="MZ14" s="3">
        <v>17.920000000000002</v>
      </c>
      <c r="NA14" s="3">
        <v>35.22</v>
      </c>
      <c r="NB14" s="3">
        <v>10.37</v>
      </c>
      <c r="NC14" s="3">
        <v>12.56</v>
      </c>
      <c r="ND14" s="3">
        <v>10.47</v>
      </c>
      <c r="NE14" s="3">
        <v>16.36</v>
      </c>
      <c r="NF14" s="3">
        <v>12.59</v>
      </c>
      <c r="NG14" s="3">
        <v>12.86</v>
      </c>
      <c r="NH14" s="3">
        <v>8.92</v>
      </c>
      <c r="NI14" s="3">
        <v>8.92</v>
      </c>
      <c r="NJ14" s="3">
        <v>11.91</v>
      </c>
      <c r="NK14" s="3">
        <v>11.6</v>
      </c>
      <c r="NL14" s="3">
        <v>10.43</v>
      </c>
      <c r="NM14" s="3">
        <v>10.93</v>
      </c>
      <c r="NN14" s="3">
        <v>10.19</v>
      </c>
      <c r="NO14" s="3">
        <v>12.53</v>
      </c>
      <c r="NP14" s="3">
        <v>16.98</v>
      </c>
      <c r="NQ14" s="3">
        <v>9.49</v>
      </c>
      <c r="NR14" s="3">
        <v>8.74</v>
      </c>
      <c r="NS14" s="3">
        <v>8.43</v>
      </c>
      <c r="NT14" s="3">
        <v>10.86</v>
      </c>
      <c r="NU14" s="3">
        <v>8.6</v>
      </c>
      <c r="NV14" s="3">
        <v>13.29</v>
      </c>
      <c r="NW14" s="3">
        <v>10.9</v>
      </c>
      <c r="NX14" s="3">
        <v>11.15</v>
      </c>
      <c r="NY14" s="3">
        <v>12.8</v>
      </c>
      <c r="NZ14" s="3">
        <v>8.7200000000000006</v>
      </c>
      <c r="OA14" s="3">
        <v>9.86</v>
      </c>
      <c r="OB14" s="3">
        <v>8.74</v>
      </c>
      <c r="OC14" s="3">
        <v>8.56</v>
      </c>
      <c r="OD14" s="3">
        <v>12.84</v>
      </c>
      <c r="OE14" s="3">
        <v>9.86</v>
      </c>
      <c r="OF14" s="3">
        <v>11.16</v>
      </c>
      <c r="OG14" s="3">
        <v>10.17</v>
      </c>
      <c r="OH14" s="3">
        <v>12.91</v>
      </c>
      <c r="OI14" s="3">
        <v>11.74</v>
      </c>
      <c r="OJ14" s="3">
        <v>15.37</v>
      </c>
      <c r="OK14" s="3">
        <v>9.56</v>
      </c>
      <c r="OL14" s="3">
        <v>12.37</v>
      </c>
      <c r="OM14" s="3">
        <v>11.23</v>
      </c>
      <c r="ON14" s="3">
        <v>12.93</v>
      </c>
      <c r="OO14" s="3">
        <v>17.87</v>
      </c>
      <c r="OP14" s="3">
        <v>9.52</v>
      </c>
      <c r="OQ14" s="3">
        <v>11.26</v>
      </c>
      <c r="OR14" s="3">
        <v>8.19</v>
      </c>
      <c r="OS14" s="3">
        <v>12.49</v>
      </c>
      <c r="OT14" s="3">
        <v>14.97</v>
      </c>
      <c r="OU14" s="3">
        <v>10.39</v>
      </c>
      <c r="OV14" s="3">
        <v>19.670000000000002</v>
      </c>
      <c r="OW14" s="3">
        <v>13.1</v>
      </c>
      <c r="OX14" s="3">
        <v>13.62</v>
      </c>
      <c r="OY14" s="3">
        <v>12.39</v>
      </c>
      <c r="OZ14" s="3">
        <v>18.27</v>
      </c>
      <c r="PA14" s="3">
        <v>8.51</v>
      </c>
      <c r="PB14" s="3">
        <v>15.78</v>
      </c>
      <c r="PC14" s="3">
        <v>19.34</v>
      </c>
      <c r="PD14" s="3">
        <v>9.99</v>
      </c>
      <c r="PE14" s="3">
        <v>9.4600000000000009</v>
      </c>
      <c r="PF14" s="3">
        <v>12.16</v>
      </c>
      <c r="PG14" s="3">
        <v>10.91</v>
      </c>
      <c r="PH14" s="3">
        <v>10.57</v>
      </c>
      <c r="PI14" s="3">
        <v>15.61</v>
      </c>
      <c r="PJ14" s="3">
        <v>12.41</v>
      </c>
      <c r="PK14" s="3">
        <v>11.36</v>
      </c>
      <c r="PL14" s="3">
        <v>9.23</v>
      </c>
      <c r="PM14" s="3">
        <v>12.13</v>
      </c>
      <c r="PN14" s="3">
        <v>14.29</v>
      </c>
      <c r="PO14" s="3">
        <v>6.27</v>
      </c>
      <c r="PP14" s="3">
        <v>9.41</v>
      </c>
      <c r="PQ14" s="3" t="s">
        <v>5</v>
      </c>
      <c r="PR14" s="3">
        <v>12.63</v>
      </c>
      <c r="PS14" s="3">
        <v>13.36</v>
      </c>
      <c r="PT14" s="3">
        <v>14.49</v>
      </c>
      <c r="PU14" s="3">
        <v>13.49</v>
      </c>
      <c r="PV14" s="3">
        <v>8.14</v>
      </c>
      <c r="PW14" s="3">
        <v>8.84</v>
      </c>
      <c r="PX14" s="3">
        <v>8.7100000000000009</v>
      </c>
      <c r="PY14" s="3">
        <v>10.1</v>
      </c>
      <c r="PZ14" s="3">
        <v>49.79</v>
      </c>
      <c r="QA14" s="3">
        <v>8.58</v>
      </c>
      <c r="QB14" s="3">
        <v>9.59</v>
      </c>
      <c r="QC14" s="3">
        <v>8.81</v>
      </c>
      <c r="QD14" s="3">
        <v>18.62</v>
      </c>
      <c r="QE14" s="3">
        <v>10.09</v>
      </c>
      <c r="QF14" s="3" t="s">
        <v>5</v>
      </c>
      <c r="QG14" s="3">
        <v>11.5</v>
      </c>
      <c r="QH14" s="3">
        <v>9.08</v>
      </c>
      <c r="QI14" s="3">
        <v>9.9600000000000009</v>
      </c>
      <c r="QJ14" s="3">
        <v>15.69</v>
      </c>
      <c r="QK14" s="3" t="s">
        <v>5</v>
      </c>
      <c r="QL14" s="3" t="s">
        <v>5</v>
      </c>
      <c r="QM14" s="3">
        <v>14.05</v>
      </c>
      <c r="QN14" s="3">
        <v>15.35</v>
      </c>
      <c r="QO14" s="3" t="s">
        <v>5</v>
      </c>
      <c r="QP14" s="3">
        <v>11.81</v>
      </c>
      <c r="QQ14" s="3">
        <v>93.98</v>
      </c>
      <c r="QR14" s="3">
        <v>16.66</v>
      </c>
      <c r="QS14" s="3" t="s">
        <v>5</v>
      </c>
      <c r="QT14" s="3">
        <v>10.15</v>
      </c>
      <c r="QU14" s="3">
        <v>13.21</v>
      </c>
      <c r="QV14" s="3">
        <v>75.25</v>
      </c>
      <c r="QW14" s="3">
        <v>29.73</v>
      </c>
      <c r="QX14" s="3" t="s">
        <v>5</v>
      </c>
      <c r="QY14" s="3">
        <v>62.15</v>
      </c>
      <c r="QZ14" s="3">
        <v>94.29</v>
      </c>
      <c r="RA14" s="3">
        <v>13.93</v>
      </c>
      <c r="RB14" s="3">
        <v>8.5</v>
      </c>
      <c r="RC14" s="3">
        <v>13.57</v>
      </c>
      <c r="RD14" s="3">
        <v>101.11</v>
      </c>
      <c r="RE14" s="3">
        <v>97.12</v>
      </c>
      <c r="RF14" s="3">
        <v>100.16</v>
      </c>
      <c r="RG14" s="3">
        <v>95.91</v>
      </c>
      <c r="RH14" s="3">
        <v>12.02</v>
      </c>
      <c r="RI14" s="3">
        <v>11.58</v>
      </c>
      <c r="RJ14" s="3">
        <v>12.85</v>
      </c>
      <c r="RK14" s="3">
        <v>10.84</v>
      </c>
      <c r="RL14" s="3">
        <v>98.84</v>
      </c>
      <c r="RM14" s="3">
        <v>100.07</v>
      </c>
      <c r="RN14" s="3">
        <v>10.29</v>
      </c>
      <c r="RO14" s="3">
        <v>87.44</v>
      </c>
      <c r="RP14" s="3" t="s">
        <v>5</v>
      </c>
      <c r="RQ14" s="3">
        <v>9.76</v>
      </c>
      <c r="RR14" s="3">
        <v>9.02</v>
      </c>
      <c r="RS14" s="3">
        <v>10.99</v>
      </c>
      <c r="RT14" s="3" t="s">
        <v>5</v>
      </c>
      <c r="RU14" s="3" t="s">
        <v>5</v>
      </c>
      <c r="RV14" s="3" t="s">
        <v>5</v>
      </c>
      <c r="RW14" s="3" t="s">
        <v>5</v>
      </c>
      <c r="RX14" s="3" t="s">
        <v>5</v>
      </c>
      <c r="RY14" s="3" t="s">
        <v>5</v>
      </c>
      <c r="RZ14" s="3">
        <v>10.57</v>
      </c>
      <c r="SA14" s="3" t="s">
        <v>5</v>
      </c>
      <c r="SB14" s="3" t="s">
        <v>5</v>
      </c>
      <c r="SC14" s="3" t="s">
        <v>5</v>
      </c>
      <c r="SD14" s="3">
        <v>12</v>
      </c>
      <c r="SE14" s="3" t="s">
        <v>5</v>
      </c>
      <c r="SF14" s="3">
        <v>8.83</v>
      </c>
      <c r="SG14" s="3">
        <v>8.27</v>
      </c>
      <c r="SH14" s="3">
        <v>9.5399999999999991</v>
      </c>
      <c r="SI14" s="3">
        <v>10.5</v>
      </c>
      <c r="SJ14" s="3">
        <v>68.489999999999995</v>
      </c>
      <c r="SK14" s="3">
        <v>9.2799999999999994</v>
      </c>
      <c r="SL14" s="3">
        <v>8.11</v>
      </c>
      <c r="SM14" s="3">
        <v>10.98</v>
      </c>
      <c r="SN14" s="3">
        <v>5.96</v>
      </c>
      <c r="SO14" s="3">
        <v>73.739999999999995</v>
      </c>
      <c r="SP14" s="3">
        <v>9.76</v>
      </c>
      <c r="SQ14" s="3">
        <v>8.61</v>
      </c>
      <c r="SR14" s="3">
        <v>9.8699999999999992</v>
      </c>
      <c r="SS14" s="3">
        <v>70.69</v>
      </c>
      <c r="ST14" s="3">
        <v>7.65</v>
      </c>
      <c r="SU14" s="3">
        <v>12.83</v>
      </c>
      <c r="SV14" s="3">
        <v>10.69</v>
      </c>
      <c r="SW14" s="3">
        <v>9.58</v>
      </c>
      <c r="SX14" s="3">
        <v>8.8000000000000007</v>
      </c>
      <c r="SY14" s="3">
        <v>10.26</v>
      </c>
      <c r="SZ14" s="3">
        <v>9.65</v>
      </c>
      <c r="TA14" s="3">
        <v>10.49</v>
      </c>
      <c r="TB14" s="3">
        <v>13.27</v>
      </c>
      <c r="TC14" s="3">
        <v>18.75</v>
      </c>
      <c r="TD14" s="3">
        <v>15.64</v>
      </c>
      <c r="TE14" s="3">
        <v>9.43</v>
      </c>
      <c r="TF14" s="3">
        <v>9.06</v>
      </c>
      <c r="TG14" s="3">
        <v>18.600000000000001</v>
      </c>
      <c r="TH14" s="3">
        <v>8.65</v>
      </c>
      <c r="TI14" s="3">
        <v>17.05</v>
      </c>
      <c r="TJ14" s="3" t="s">
        <v>5</v>
      </c>
      <c r="TK14" s="3">
        <v>10.44</v>
      </c>
      <c r="TL14" s="3">
        <v>9.1199999999999992</v>
      </c>
      <c r="TM14" s="3">
        <v>9.42</v>
      </c>
      <c r="TN14" s="3">
        <v>10.77</v>
      </c>
      <c r="TO14" s="3">
        <v>9.15</v>
      </c>
      <c r="TP14" s="3">
        <v>11.68</v>
      </c>
      <c r="TQ14" s="3">
        <v>10.17</v>
      </c>
      <c r="TR14" s="3">
        <v>11.67</v>
      </c>
      <c r="TS14" s="3">
        <v>9.65</v>
      </c>
      <c r="TT14" s="3">
        <v>11.25</v>
      </c>
      <c r="TU14" s="3">
        <v>48.77</v>
      </c>
      <c r="TV14" s="3">
        <v>9.5500000000000007</v>
      </c>
      <c r="TW14" s="3">
        <v>9.64</v>
      </c>
      <c r="TX14" s="3">
        <v>15.02</v>
      </c>
      <c r="TY14" s="3">
        <v>10.33</v>
      </c>
      <c r="TZ14" s="3">
        <v>11.75</v>
      </c>
      <c r="UA14" s="3">
        <v>13.43</v>
      </c>
      <c r="UB14" s="3">
        <v>9.56</v>
      </c>
      <c r="UC14" s="3">
        <v>8.6</v>
      </c>
      <c r="UD14" s="3">
        <v>9.15</v>
      </c>
      <c r="UE14" s="3" t="s">
        <v>5</v>
      </c>
      <c r="UF14" s="3">
        <v>8.64</v>
      </c>
      <c r="UG14" s="3">
        <v>15.05</v>
      </c>
      <c r="UH14" s="3">
        <v>8.92</v>
      </c>
      <c r="UI14" s="3">
        <v>8.92</v>
      </c>
      <c r="UJ14" s="3">
        <v>9.6</v>
      </c>
      <c r="UK14" s="3">
        <v>86.8</v>
      </c>
      <c r="UL14" s="3">
        <v>19.57</v>
      </c>
      <c r="UM14" s="3">
        <v>11.37</v>
      </c>
      <c r="UN14" s="3">
        <v>9.64</v>
      </c>
      <c r="UO14" s="3">
        <v>9.68</v>
      </c>
      <c r="UP14" s="3">
        <v>11.89</v>
      </c>
      <c r="UQ14" s="3">
        <v>11.62</v>
      </c>
      <c r="UR14" s="3">
        <v>8.5500000000000007</v>
      </c>
      <c r="US14" s="3">
        <v>10.68</v>
      </c>
      <c r="UT14" s="3">
        <v>9.7799999999999994</v>
      </c>
      <c r="UU14" s="3">
        <v>9.93</v>
      </c>
      <c r="UV14" s="3">
        <v>8.09</v>
      </c>
      <c r="UW14" s="3">
        <v>80.14</v>
      </c>
      <c r="UX14" s="3">
        <v>8.74</v>
      </c>
      <c r="UY14" s="3">
        <v>10.36</v>
      </c>
      <c r="UZ14" s="3">
        <v>10.16</v>
      </c>
      <c r="VA14" s="3">
        <v>9.65</v>
      </c>
      <c r="VB14" s="3">
        <v>11.37</v>
      </c>
      <c r="VC14" s="3">
        <v>13.37</v>
      </c>
      <c r="VD14" s="3">
        <v>20.25</v>
      </c>
      <c r="VE14" s="3">
        <v>9.68</v>
      </c>
      <c r="VF14" s="3">
        <v>10.43</v>
      </c>
      <c r="VG14" s="3">
        <v>11.65</v>
      </c>
      <c r="VH14" s="3">
        <v>16.78</v>
      </c>
      <c r="VI14" s="3">
        <v>9.65</v>
      </c>
      <c r="VJ14" s="3">
        <v>10.210000000000001</v>
      </c>
      <c r="VK14" s="3">
        <v>13.09</v>
      </c>
      <c r="VL14" s="3">
        <v>7.23</v>
      </c>
      <c r="VM14" s="3">
        <v>12.76</v>
      </c>
      <c r="VN14" s="3">
        <v>11.59</v>
      </c>
      <c r="VO14" s="3">
        <v>10.55</v>
      </c>
      <c r="VP14" s="3">
        <v>9.44</v>
      </c>
      <c r="VQ14" s="3">
        <v>14.97</v>
      </c>
      <c r="VR14" s="3">
        <v>16.61</v>
      </c>
      <c r="VS14" s="3">
        <v>11.42</v>
      </c>
      <c r="VT14" s="3">
        <v>10.18</v>
      </c>
      <c r="VU14" s="3">
        <v>10.24</v>
      </c>
      <c r="VV14" s="3">
        <v>21.82</v>
      </c>
      <c r="VW14" s="3">
        <v>9.84</v>
      </c>
      <c r="VX14" s="3">
        <v>17.940000000000001</v>
      </c>
      <c r="VY14" s="3">
        <v>10.15</v>
      </c>
      <c r="VZ14" s="3">
        <v>20.239999999999998</v>
      </c>
      <c r="WA14" s="3">
        <v>13.57</v>
      </c>
      <c r="WB14" s="3">
        <v>10.6</v>
      </c>
      <c r="WC14" s="3">
        <v>10.66</v>
      </c>
      <c r="WD14" s="3">
        <v>13.63</v>
      </c>
      <c r="WE14" s="3">
        <v>9.16</v>
      </c>
      <c r="WF14" s="3">
        <v>9.99</v>
      </c>
      <c r="WG14" s="3">
        <v>10.89</v>
      </c>
      <c r="WH14" s="3">
        <v>8.35</v>
      </c>
      <c r="WI14" s="3">
        <v>15.7</v>
      </c>
      <c r="WJ14" s="3">
        <v>12.61</v>
      </c>
      <c r="WK14" s="3">
        <v>57.79</v>
      </c>
      <c r="WL14" s="3">
        <v>11.91</v>
      </c>
      <c r="WM14" s="3">
        <v>9.76</v>
      </c>
      <c r="WN14" s="3">
        <v>12.89</v>
      </c>
      <c r="WO14" s="3">
        <v>10.99</v>
      </c>
      <c r="WP14" s="3">
        <v>12.06</v>
      </c>
      <c r="WQ14" s="3">
        <v>11.28</v>
      </c>
      <c r="WR14" s="3">
        <v>9.48</v>
      </c>
      <c r="WS14" s="3">
        <v>10.97</v>
      </c>
      <c r="WT14" s="3">
        <v>7.81</v>
      </c>
      <c r="WU14" s="3">
        <v>10.210000000000001</v>
      </c>
      <c r="WV14" s="3">
        <v>13.74</v>
      </c>
      <c r="WW14" s="3">
        <v>11.34</v>
      </c>
      <c r="WX14" s="3">
        <v>12.68</v>
      </c>
      <c r="WY14" s="3">
        <v>9.68</v>
      </c>
      <c r="WZ14" s="3">
        <v>14.96</v>
      </c>
      <c r="XA14" s="3">
        <v>12.17</v>
      </c>
      <c r="XB14" s="3">
        <v>12.38</v>
      </c>
      <c r="XC14" s="3">
        <v>7.68</v>
      </c>
      <c r="XD14" s="3">
        <v>14.67</v>
      </c>
      <c r="XE14" s="3">
        <v>13.69</v>
      </c>
      <c r="XF14" s="3" t="s">
        <v>5</v>
      </c>
      <c r="XG14" s="3">
        <v>9.4700000000000006</v>
      </c>
      <c r="XH14" s="3">
        <v>15.48</v>
      </c>
      <c r="XI14" s="3">
        <v>13.32</v>
      </c>
      <c r="XJ14" s="3">
        <v>15.1</v>
      </c>
      <c r="XK14" s="3">
        <v>12.6</v>
      </c>
      <c r="XL14" s="3">
        <v>8.0500000000000007</v>
      </c>
      <c r="XM14" s="3">
        <v>9.91</v>
      </c>
      <c r="XN14" s="3">
        <v>13.42</v>
      </c>
      <c r="XO14" s="3">
        <v>12.84</v>
      </c>
      <c r="XP14" s="3">
        <v>11.96</v>
      </c>
      <c r="XQ14" s="3">
        <v>9</v>
      </c>
      <c r="XR14" s="3">
        <v>7.78</v>
      </c>
      <c r="XS14" s="3">
        <v>10.63</v>
      </c>
      <c r="XT14" s="3">
        <v>12.94</v>
      </c>
      <c r="XU14" s="3">
        <v>11.1</v>
      </c>
      <c r="XV14" s="3">
        <v>9.75</v>
      </c>
      <c r="XW14" s="3">
        <v>10.29</v>
      </c>
      <c r="XX14" s="3">
        <v>9.5299999999999994</v>
      </c>
      <c r="XY14" s="3">
        <v>18.04</v>
      </c>
      <c r="XZ14" s="3">
        <v>8.49</v>
      </c>
      <c r="YA14" s="3">
        <v>8.81</v>
      </c>
      <c r="YB14" s="3">
        <v>15.62</v>
      </c>
      <c r="YC14" s="3">
        <v>9.33</v>
      </c>
      <c r="YD14" s="3">
        <v>13.17</v>
      </c>
      <c r="YE14" s="3">
        <v>9.23</v>
      </c>
      <c r="YF14" s="3" t="s">
        <v>5</v>
      </c>
      <c r="YG14" s="3">
        <v>10.91</v>
      </c>
      <c r="YH14" s="3">
        <v>9.4499999999999993</v>
      </c>
      <c r="YI14" s="3">
        <v>11.02</v>
      </c>
      <c r="YJ14" s="3">
        <v>12.3</v>
      </c>
      <c r="YK14" s="3">
        <v>11.46</v>
      </c>
      <c r="YL14" s="3">
        <v>15.34</v>
      </c>
      <c r="YM14" s="3">
        <v>11.84</v>
      </c>
      <c r="YN14" s="3">
        <v>12.2</v>
      </c>
      <c r="YO14" s="3">
        <v>14.58</v>
      </c>
      <c r="YP14" s="3">
        <v>9.73</v>
      </c>
      <c r="YQ14" s="3">
        <v>8.82</v>
      </c>
      <c r="YR14" s="3">
        <v>12.76</v>
      </c>
      <c r="YS14" s="3">
        <v>9.24</v>
      </c>
      <c r="YT14" s="3">
        <v>10.84</v>
      </c>
      <c r="YU14" s="3">
        <v>10.8</v>
      </c>
      <c r="YV14" s="3">
        <v>11.01</v>
      </c>
      <c r="YW14" s="3">
        <v>10.36</v>
      </c>
      <c r="YX14" s="3">
        <v>10.51</v>
      </c>
      <c r="YY14" s="3">
        <v>9.2799999999999994</v>
      </c>
      <c r="YZ14" s="3">
        <v>9.31</v>
      </c>
      <c r="ZA14" s="3">
        <v>10.38</v>
      </c>
      <c r="ZB14" s="3">
        <v>10.52</v>
      </c>
      <c r="ZC14" s="3">
        <v>11.57</v>
      </c>
      <c r="ZD14" s="3">
        <v>10.26</v>
      </c>
      <c r="ZE14" s="3">
        <v>9.52</v>
      </c>
      <c r="ZF14" s="3">
        <v>11</v>
      </c>
      <c r="ZG14" s="3">
        <v>9.7799999999999994</v>
      </c>
      <c r="ZH14" s="3">
        <v>8.56</v>
      </c>
      <c r="ZI14" s="3">
        <v>13.87</v>
      </c>
      <c r="ZJ14" s="3">
        <v>9.39</v>
      </c>
      <c r="ZK14" s="3">
        <v>10.7</v>
      </c>
      <c r="ZL14" s="3">
        <v>13.31</v>
      </c>
      <c r="ZM14" s="3">
        <v>12.34</v>
      </c>
      <c r="ZN14" s="3">
        <v>12.94</v>
      </c>
      <c r="ZO14" s="3">
        <v>9.02</v>
      </c>
      <c r="ZP14" s="3">
        <v>16.059999999999999</v>
      </c>
      <c r="ZQ14" s="3">
        <v>13.44</v>
      </c>
      <c r="ZR14" s="3">
        <v>9.83</v>
      </c>
      <c r="ZS14" s="3">
        <v>97.39</v>
      </c>
      <c r="ZT14" s="3">
        <v>8.82</v>
      </c>
      <c r="ZU14" s="3">
        <v>10.79</v>
      </c>
      <c r="ZV14" s="3">
        <v>10.55</v>
      </c>
      <c r="ZW14" s="3">
        <v>9.0399999999999991</v>
      </c>
      <c r="ZX14" s="3">
        <v>9.6999999999999993</v>
      </c>
      <c r="ZY14" s="3">
        <v>13.37</v>
      </c>
      <c r="ZZ14" s="3">
        <v>10.49</v>
      </c>
      <c r="AAA14" s="3">
        <v>11.44</v>
      </c>
      <c r="AAB14" s="3">
        <v>11.92</v>
      </c>
      <c r="AAC14" s="3">
        <v>15.65</v>
      </c>
      <c r="AAD14" s="3">
        <v>10.41</v>
      </c>
      <c r="AAE14" s="3">
        <v>9.69</v>
      </c>
      <c r="AAF14" s="3">
        <v>17.98</v>
      </c>
      <c r="AAG14" s="3">
        <v>13.29</v>
      </c>
      <c r="AAH14" s="3">
        <v>11.95</v>
      </c>
      <c r="AAI14" s="3">
        <v>13.05</v>
      </c>
      <c r="AAJ14" s="3">
        <v>12.15</v>
      </c>
      <c r="AAK14" s="3">
        <v>9.23</v>
      </c>
      <c r="AAL14" s="3">
        <v>14.68</v>
      </c>
      <c r="AAM14" s="3">
        <v>15.95</v>
      </c>
      <c r="AAN14" s="3">
        <v>10.29</v>
      </c>
      <c r="AAO14" s="3">
        <v>12.49</v>
      </c>
      <c r="AAP14" s="3">
        <v>12.59</v>
      </c>
      <c r="AAQ14" s="3">
        <v>14.84</v>
      </c>
      <c r="AAR14" s="3">
        <v>11.85</v>
      </c>
      <c r="AAS14" s="3">
        <v>11.19</v>
      </c>
      <c r="AAT14" s="3">
        <v>23.08</v>
      </c>
      <c r="AAU14" s="3">
        <v>14.25</v>
      </c>
      <c r="AAV14" s="3">
        <v>9.2799999999999994</v>
      </c>
      <c r="AAW14" s="3">
        <v>11.98</v>
      </c>
      <c r="AAX14" s="3">
        <v>8.64</v>
      </c>
      <c r="AAY14" s="3" t="s">
        <v>5</v>
      </c>
      <c r="AAZ14" s="3">
        <v>10.07</v>
      </c>
      <c r="ABA14" s="3">
        <v>10.84</v>
      </c>
      <c r="ABB14" s="3" t="s">
        <v>5</v>
      </c>
      <c r="ABC14" s="3">
        <v>10.56</v>
      </c>
      <c r="ABD14" s="3">
        <v>9.76</v>
      </c>
      <c r="ABE14" s="3">
        <v>9.93</v>
      </c>
      <c r="ABF14" s="3">
        <v>11.03</v>
      </c>
      <c r="ABG14" s="3">
        <v>10.08</v>
      </c>
      <c r="ABH14" s="3">
        <v>14.23</v>
      </c>
      <c r="ABI14" s="3">
        <v>14.14</v>
      </c>
      <c r="ABJ14" s="3">
        <v>11.91</v>
      </c>
      <c r="ABK14" s="3">
        <v>10.17</v>
      </c>
      <c r="ABL14" s="3">
        <v>9.17</v>
      </c>
      <c r="ABM14" s="3">
        <v>9.8800000000000008</v>
      </c>
      <c r="ABN14" s="3">
        <v>15.6</v>
      </c>
      <c r="ABO14" s="3">
        <v>8.9600000000000009</v>
      </c>
      <c r="ABP14" s="3">
        <v>9.51</v>
      </c>
      <c r="ABQ14" s="3">
        <v>10.1</v>
      </c>
      <c r="ABR14" s="3">
        <v>9.8699999999999992</v>
      </c>
      <c r="ABS14" s="3">
        <v>11.7</v>
      </c>
      <c r="ABT14" s="3">
        <v>14.39</v>
      </c>
      <c r="ABU14" s="3">
        <v>15.12</v>
      </c>
      <c r="ABV14" s="3">
        <v>13.88</v>
      </c>
      <c r="ABW14" s="3">
        <v>9.2200000000000006</v>
      </c>
      <c r="ABX14" s="3">
        <v>11.24</v>
      </c>
      <c r="ABY14" s="3">
        <v>11.69</v>
      </c>
      <c r="ABZ14" s="3">
        <v>8.7899999999999991</v>
      </c>
      <c r="ACA14" s="3">
        <v>9.9</v>
      </c>
      <c r="ACB14" s="3">
        <v>17.28</v>
      </c>
      <c r="ACC14" s="3">
        <v>8.57</v>
      </c>
      <c r="ACD14" s="3">
        <v>10</v>
      </c>
      <c r="ACE14" s="3">
        <v>10.4</v>
      </c>
      <c r="ACF14" s="3">
        <v>9.68</v>
      </c>
      <c r="ACG14" s="3">
        <v>11.1</v>
      </c>
      <c r="ACH14" s="3">
        <v>16.510000000000002</v>
      </c>
      <c r="ACI14" s="3">
        <v>13.04</v>
      </c>
      <c r="ACJ14" s="3">
        <v>8.0399999999999991</v>
      </c>
      <c r="ACK14" s="3">
        <v>14.24</v>
      </c>
      <c r="ACL14" s="3">
        <v>9.52</v>
      </c>
      <c r="ACM14" s="3">
        <v>15.61</v>
      </c>
      <c r="ACN14" s="3">
        <v>9.61</v>
      </c>
      <c r="ACO14" s="3">
        <v>18.39</v>
      </c>
      <c r="ACP14" s="3">
        <v>11.72</v>
      </c>
      <c r="ACQ14" s="3">
        <v>10.89</v>
      </c>
      <c r="ACR14" s="3">
        <v>9.2100000000000009</v>
      </c>
      <c r="ACS14" s="3">
        <v>8.33</v>
      </c>
      <c r="ACT14" s="3">
        <v>8.3800000000000008</v>
      </c>
      <c r="ACU14" s="3">
        <v>10.88</v>
      </c>
      <c r="ACV14" s="3">
        <v>8.26</v>
      </c>
      <c r="ACW14" s="3">
        <v>13.01</v>
      </c>
      <c r="ACX14" s="3">
        <v>9.81</v>
      </c>
      <c r="ACY14" s="3">
        <v>19.989999999999998</v>
      </c>
      <c r="ACZ14" s="3">
        <v>11.75</v>
      </c>
      <c r="ADA14" s="3">
        <v>10.85</v>
      </c>
      <c r="ADB14" s="3">
        <v>9.77</v>
      </c>
      <c r="ADC14" s="3">
        <v>13.85</v>
      </c>
      <c r="ADD14" s="3">
        <v>25.47</v>
      </c>
      <c r="ADE14" s="3">
        <v>11.26</v>
      </c>
      <c r="ADF14" s="3">
        <v>9.26</v>
      </c>
      <c r="ADG14" s="3">
        <v>11.76</v>
      </c>
      <c r="ADH14" s="3">
        <v>12.45</v>
      </c>
      <c r="ADI14" s="3">
        <v>10.8</v>
      </c>
      <c r="ADJ14" s="3">
        <v>10.050000000000001</v>
      </c>
      <c r="ADK14" s="3">
        <v>10.68</v>
      </c>
      <c r="ADL14" s="3">
        <v>9.36</v>
      </c>
      <c r="ADM14" s="3">
        <v>9.59</v>
      </c>
      <c r="ADN14" s="3">
        <v>9.31</v>
      </c>
      <c r="ADO14" s="3">
        <v>10.91</v>
      </c>
      <c r="ADP14" s="3">
        <v>9.58</v>
      </c>
      <c r="ADQ14" s="3">
        <v>9.85</v>
      </c>
      <c r="ADR14" s="3">
        <v>13.44</v>
      </c>
      <c r="ADS14" s="3">
        <v>13.16</v>
      </c>
      <c r="ADT14" s="3">
        <v>10.09</v>
      </c>
      <c r="ADU14" s="3">
        <v>13.97</v>
      </c>
      <c r="ADV14" s="3">
        <v>12.61</v>
      </c>
      <c r="ADW14" s="3">
        <v>15.82</v>
      </c>
      <c r="ADX14" s="3">
        <v>10.98</v>
      </c>
      <c r="ADY14" s="3">
        <v>9.77</v>
      </c>
      <c r="ADZ14" s="3">
        <v>12.78</v>
      </c>
      <c r="AEA14" s="3">
        <v>11.01</v>
      </c>
      <c r="AEB14" s="3">
        <v>12.81</v>
      </c>
      <c r="AEC14" s="3">
        <v>13.52</v>
      </c>
      <c r="AED14" s="3">
        <v>10.050000000000001</v>
      </c>
      <c r="AEE14" s="3">
        <v>12.82</v>
      </c>
      <c r="AEF14" s="3">
        <v>14.05</v>
      </c>
      <c r="AEG14" s="3">
        <v>8.94</v>
      </c>
      <c r="AEH14" s="3">
        <v>11.29</v>
      </c>
      <c r="AEI14" s="3">
        <v>21.53</v>
      </c>
      <c r="AEJ14" s="3">
        <v>9.2899999999999991</v>
      </c>
      <c r="AEK14" s="3">
        <v>9.8000000000000007</v>
      </c>
      <c r="AEL14" s="3">
        <v>9.43</v>
      </c>
      <c r="AEM14" s="3">
        <v>11.73</v>
      </c>
      <c r="AEN14" s="3">
        <v>11.36</v>
      </c>
      <c r="AEO14" s="3">
        <v>13.32</v>
      </c>
      <c r="AEP14" s="3">
        <v>11.18</v>
      </c>
      <c r="AEQ14" s="3">
        <v>9.16</v>
      </c>
      <c r="AER14" s="3">
        <v>91.74</v>
      </c>
      <c r="AES14" s="3">
        <v>9.5</v>
      </c>
      <c r="AET14" s="3">
        <v>10.36</v>
      </c>
      <c r="AEU14" s="3">
        <v>9.66</v>
      </c>
      <c r="AEV14" s="3">
        <v>12.21</v>
      </c>
      <c r="AEW14" s="3">
        <v>9.36</v>
      </c>
      <c r="AEX14" s="3">
        <v>14.32</v>
      </c>
      <c r="AEY14" s="3">
        <v>11.62</v>
      </c>
      <c r="AEZ14" s="3">
        <v>12.42</v>
      </c>
      <c r="AFA14" s="3">
        <v>9.44</v>
      </c>
      <c r="AFB14" s="3">
        <v>16.39</v>
      </c>
      <c r="AFC14" s="3">
        <v>11.5</v>
      </c>
      <c r="AFD14" s="3">
        <v>10.97</v>
      </c>
      <c r="AFE14" s="3">
        <v>10.15</v>
      </c>
      <c r="AFF14" s="3">
        <v>10.61</v>
      </c>
      <c r="AFG14" s="3">
        <v>11.42</v>
      </c>
      <c r="AFH14" s="3">
        <v>13.45</v>
      </c>
      <c r="AFI14" s="3">
        <v>9.06</v>
      </c>
      <c r="AFJ14" s="3">
        <v>9.36</v>
      </c>
      <c r="AFK14" s="3">
        <v>10.08</v>
      </c>
      <c r="AFL14" s="3">
        <v>11.6</v>
      </c>
      <c r="AFM14" s="3">
        <v>11.14</v>
      </c>
      <c r="AFN14" s="3">
        <v>8.99</v>
      </c>
      <c r="AFO14" s="3">
        <v>11.01</v>
      </c>
      <c r="AFP14" s="3">
        <v>12.2</v>
      </c>
      <c r="AFQ14" s="3">
        <v>9.7899999999999991</v>
      </c>
      <c r="AFR14" s="3">
        <v>12.55</v>
      </c>
      <c r="AFS14" s="3">
        <v>9.16</v>
      </c>
      <c r="AFT14" s="3">
        <v>11.17</v>
      </c>
      <c r="AFU14" s="3">
        <v>12.85</v>
      </c>
      <c r="AFV14" s="3">
        <v>24.23</v>
      </c>
      <c r="AFW14" s="3">
        <v>9.32</v>
      </c>
      <c r="AFX14" s="3">
        <v>14.38</v>
      </c>
      <c r="AFY14" s="3">
        <v>8.82</v>
      </c>
      <c r="AFZ14" s="3">
        <v>9.43</v>
      </c>
      <c r="AGA14" s="3">
        <v>11.5</v>
      </c>
      <c r="AGB14" s="3">
        <v>15.54</v>
      </c>
      <c r="AGC14" s="3">
        <v>10.94</v>
      </c>
      <c r="AGD14" s="3">
        <v>11.09</v>
      </c>
      <c r="AGE14" s="3">
        <v>11.24</v>
      </c>
      <c r="AGF14" s="3">
        <v>8</v>
      </c>
      <c r="AGG14" s="3">
        <v>9.09</v>
      </c>
      <c r="AGH14" s="3">
        <v>10.220000000000001</v>
      </c>
      <c r="AGI14" s="3">
        <v>13.16</v>
      </c>
      <c r="AGJ14" s="3">
        <v>97.24</v>
      </c>
      <c r="AGK14" s="3">
        <v>10.41</v>
      </c>
      <c r="AGL14" s="3">
        <v>11.5</v>
      </c>
      <c r="AGM14" s="3">
        <v>10.85</v>
      </c>
      <c r="AGN14" s="3">
        <v>9.76</v>
      </c>
      <c r="AGO14" s="3">
        <v>20.27</v>
      </c>
      <c r="AGP14" s="3">
        <v>10.57</v>
      </c>
      <c r="AGQ14" s="3">
        <v>8.7200000000000006</v>
      </c>
      <c r="AGR14" s="3">
        <v>8.89</v>
      </c>
      <c r="AGS14" s="3">
        <v>10.45</v>
      </c>
      <c r="AGT14" s="3">
        <v>9.2899999999999991</v>
      </c>
      <c r="AGU14" s="3">
        <v>10.039999999999999</v>
      </c>
      <c r="AGV14" s="3">
        <v>16.559999999999999</v>
      </c>
      <c r="AGW14" s="3">
        <v>9.73</v>
      </c>
      <c r="AGX14" s="3">
        <v>11.63</v>
      </c>
      <c r="AGY14" s="3">
        <v>14.63</v>
      </c>
      <c r="AGZ14" s="3">
        <v>8.93</v>
      </c>
      <c r="AHA14" s="3">
        <v>10.88</v>
      </c>
      <c r="AHB14" s="3">
        <v>13.27</v>
      </c>
      <c r="AHC14" s="3">
        <v>10.43</v>
      </c>
      <c r="AHD14" s="3">
        <v>14.31</v>
      </c>
      <c r="AHE14" s="3">
        <v>13.34</v>
      </c>
      <c r="AHF14" s="3">
        <v>15.73</v>
      </c>
      <c r="AHG14" s="3">
        <v>10.61</v>
      </c>
      <c r="AHH14" s="3">
        <v>10.6</v>
      </c>
      <c r="AHI14" s="3">
        <v>9.9700000000000006</v>
      </c>
      <c r="AHJ14" s="3">
        <v>8.3800000000000008</v>
      </c>
      <c r="AHK14" s="3">
        <v>12.73</v>
      </c>
      <c r="AHL14" s="3">
        <v>11.75</v>
      </c>
      <c r="AHM14" s="3">
        <v>10.69</v>
      </c>
      <c r="AHN14" s="3">
        <v>8.35</v>
      </c>
      <c r="AHO14" s="3">
        <v>10.57</v>
      </c>
      <c r="AHP14" s="3">
        <v>9.15</v>
      </c>
      <c r="AHQ14" s="3">
        <v>10.06</v>
      </c>
      <c r="AHR14" s="3">
        <v>8.3800000000000008</v>
      </c>
      <c r="AHS14" s="3">
        <v>14.33</v>
      </c>
      <c r="AHT14" s="3">
        <v>9.1199999999999992</v>
      </c>
      <c r="AHU14" s="3">
        <v>26.87</v>
      </c>
      <c r="AHV14" s="3">
        <v>9.41</v>
      </c>
      <c r="AHW14" s="3">
        <v>9.3699999999999992</v>
      </c>
      <c r="AHX14" s="3">
        <v>10.43</v>
      </c>
      <c r="AHY14" s="3">
        <v>7.27</v>
      </c>
      <c r="AHZ14" s="3">
        <v>11.7</v>
      </c>
      <c r="AIA14" s="3">
        <v>9.3000000000000007</v>
      </c>
      <c r="AIB14" s="3">
        <v>8.8000000000000007</v>
      </c>
      <c r="AIC14" s="3">
        <v>11.29</v>
      </c>
      <c r="AID14" s="3">
        <v>9.2899999999999991</v>
      </c>
      <c r="AIE14" s="3">
        <v>12.95</v>
      </c>
      <c r="AIF14" s="3">
        <v>11.75</v>
      </c>
      <c r="AIG14" s="3">
        <v>10.31</v>
      </c>
      <c r="AIH14" s="3">
        <v>7.94</v>
      </c>
      <c r="AII14" s="3">
        <v>23.74</v>
      </c>
      <c r="AIJ14" s="3">
        <v>9.7100000000000009</v>
      </c>
      <c r="AIK14" s="3">
        <v>9.58</v>
      </c>
      <c r="AIL14" s="3">
        <v>11.28</v>
      </c>
      <c r="AIM14" s="3">
        <v>11.69</v>
      </c>
      <c r="AIN14" s="3">
        <v>22.92</v>
      </c>
      <c r="AIO14" s="3">
        <v>12.39</v>
      </c>
      <c r="AIP14" s="3">
        <v>10.26</v>
      </c>
      <c r="AIQ14" s="3">
        <v>9.33</v>
      </c>
      <c r="AIR14" s="3">
        <v>8.2899999999999991</v>
      </c>
      <c r="AIS14" s="3">
        <v>10.64</v>
      </c>
      <c r="AIT14" s="3">
        <v>13.96</v>
      </c>
      <c r="AIU14" s="3">
        <v>14.37</v>
      </c>
      <c r="AIV14" s="3">
        <v>14.69</v>
      </c>
      <c r="AIW14" s="3">
        <v>9.2200000000000006</v>
      </c>
      <c r="AIX14" s="3">
        <v>9.94</v>
      </c>
      <c r="AIY14" s="3">
        <v>11.93</v>
      </c>
      <c r="AIZ14" s="3">
        <v>14.69</v>
      </c>
      <c r="AJA14" s="3">
        <v>12.6</v>
      </c>
      <c r="AJB14" s="3">
        <v>8.98</v>
      </c>
      <c r="AJC14" s="3">
        <v>15.24</v>
      </c>
      <c r="AJD14" s="3">
        <v>14.11</v>
      </c>
      <c r="AJE14" s="3">
        <v>10.42</v>
      </c>
      <c r="AJF14" s="3">
        <v>18.96</v>
      </c>
      <c r="AJG14" s="3">
        <v>12.38</v>
      </c>
      <c r="AJH14" s="3">
        <v>11.77</v>
      </c>
      <c r="AJI14" s="3">
        <v>10.02</v>
      </c>
      <c r="AJJ14" s="3">
        <v>15.53</v>
      </c>
      <c r="AJK14" s="3">
        <v>9.52</v>
      </c>
      <c r="AJL14" s="3">
        <v>9.32</v>
      </c>
      <c r="AJM14" s="3">
        <v>8.16</v>
      </c>
      <c r="AJN14" s="3">
        <v>11.43</v>
      </c>
      <c r="AJO14" s="3">
        <v>11.1</v>
      </c>
      <c r="AJP14" s="3">
        <v>7.98</v>
      </c>
      <c r="AJQ14" s="3">
        <v>8.77</v>
      </c>
      <c r="AJR14" s="3">
        <v>9.77</v>
      </c>
      <c r="AJS14" s="3">
        <v>14.66</v>
      </c>
      <c r="AJT14" s="3">
        <v>9.7799999999999994</v>
      </c>
      <c r="AJU14" s="3">
        <v>8.01</v>
      </c>
      <c r="AJV14" s="3">
        <v>8.93</v>
      </c>
      <c r="AJW14" s="3">
        <v>12.33</v>
      </c>
      <c r="AJX14" s="3">
        <v>10.51</v>
      </c>
      <c r="AJY14" s="3">
        <v>9.9499999999999993</v>
      </c>
      <c r="AJZ14" s="3">
        <v>10.36</v>
      </c>
      <c r="AKA14" s="3">
        <v>16.05</v>
      </c>
      <c r="AKB14" s="3">
        <v>7.81</v>
      </c>
      <c r="AKC14" s="3">
        <v>11.26</v>
      </c>
      <c r="AKD14" s="3">
        <v>13.49</v>
      </c>
      <c r="AKE14" s="3">
        <v>9.9700000000000006</v>
      </c>
      <c r="AKF14" s="3">
        <v>15.62</v>
      </c>
      <c r="AKG14" s="3">
        <v>9.0299999999999994</v>
      </c>
      <c r="AKH14" s="3">
        <v>10.18</v>
      </c>
      <c r="AKI14" s="3">
        <v>11.22</v>
      </c>
      <c r="AKJ14" s="3">
        <v>10.57</v>
      </c>
      <c r="AKK14" s="3">
        <v>14.26</v>
      </c>
      <c r="AKL14" s="3">
        <v>15.19</v>
      </c>
      <c r="AKM14" s="3">
        <v>12.41</v>
      </c>
      <c r="AKN14" s="3">
        <v>10.16</v>
      </c>
      <c r="AKO14" s="3">
        <v>10.36</v>
      </c>
      <c r="AKP14" s="3">
        <v>16.579999999999998</v>
      </c>
      <c r="AKQ14" s="3">
        <v>16.72</v>
      </c>
      <c r="AKR14" s="3">
        <v>8.7799999999999994</v>
      </c>
      <c r="AKS14" s="3">
        <v>11.02</v>
      </c>
      <c r="AKT14" s="3">
        <v>9.1199999999999992</v>
      </c>
      <c r="AKU14" s="3">
        <v>11.09</v>
      </c>
      <c r="AKV14" s="3">
        <v>8.9</v>
      </c>
      <c r="AKW14" s="3">
        <v>12.68</v>
      </c>
      <c r="AKX14" s="3">
        <v>12.68</v>
      </c>
      <c r="AKY14" s="3">
        <v>15.81</v>
      </c>
      <c r="AKZ14" s="3">
        <v>12.91</v>
      </c>
      <c r="ALA14" s="3">
        <v>14.12</v>
      </c>
      <c r="ALB14" s="3">
        <v>9.26</v>
      </c>
      <c r="ALC14" s="3">
        <v>10.83</v>
      </c>
      <c r="ALD14" s="3">
        <v>8.09</v>
      </c>
      <c r="ALE14" s="3">
        <v>11.59</v>
      </c>
      <c r="ALF14" s="3">
        <v>9.36</v>
      </c>
      <c r="ALG14" s="3" t="s">
        <v>5</v>
      </c>
      <c r="ALH14" s="3">
        <v>10.61</v>
      </c>
      <c r="ALI14" s="3">
        <v>9.49</v>
      </c>
      <c r="ALJ14" s="3">
        <v>17.88</v>
      </c>
      <c r="ALK14" s="3" t="s">
        <v>5</v>
      </c>
      <c r="ALL14" s="3">
        <v>13.18</v>
      </c>
      <c r="ALM14" s="3">
        <v>9.6999999999999993</v>
      </c>
      <c r="ALN14" s="3">
        <v>11.06</v>
      </c>
      <c r="ALO14" s="3">
        <v>8.9</v>
      </c>
      <c r="ALP14" s="3">
        <v>13.87</v>
      </c>
      <c r="ALQ14" s="3">
        <v>9.2200000000000006</v>
      </c>
      <c r="ALR14" s="3">
        <v>12.08</v>
      </c>
      <c r="ALS14" s="3">
        <v>11.44</v>
      </c>
      <c r="ALT14" s="3">
        <v>10.4</v>
      </c>
      <c r="ALU14" s="3">
        <v>9.26</v>
      </c>
      <c r="ALV14" s="3">
        <v>10.9</v>
      </c>
      <c r="ALW14" s="3">
        <v>10.97</v>
      </c>
      <c r="ALX14" s="3">
        <v>12.4</v>
      </c>
      <c r="ALY14" s="3">
        <v>9.1300000000000008</v>
      </c>
      <c r="ALZ14" s="3">
        <v>10.09</v>
      </c>
      <c r="AMA14" s="3">
        <v>10</v>
      </c>
      <c r="AMB14" s="3">
        <v>10.52</v>
      </c>
      <c r="AMC14" s="3">
        <v>87.69</v>
      </c>
      <c r="AMD14" s="3">
        <v>14.32</v>
      </c>
      <c r="AME14" s="3">
        <v>12.52</v>
      </c>
      <c r="AMF14" s="3">
        <v>10.97</v>
      </c>
      <c r="AMG14" s="3">
        <v>13.54</v>
      </c>
      <c r="AMH14" s="3">
        <v>11.22</v>
      </c>
      <c r="AMI14" s="3">
        <v>12</v>
      </c>
      <c r="AMJ14" s="3">
        <v>10.36</v>
      </c>
      <c r="AMK14" s="3">
        <v>9.44</v>
      </c>
      <c r="AML14" s="3">
        <v>11.63</v>
      </c>
      <c r="AMM14" s="3" t="s">
        <v>5</v>
      </c>
      <c r="AMN14" s="3">
        <v>8.1</v>
      </c>
      <c r="AMO14" s="3">
        <v>10.9</v>
      </c>
      <c r="AMP14" s="3">
        <v>10.34</v>
      </c>
      <c r="AMQ14" s="3">
        <v>10.17</v>
      </c>
      <c r="AMR14" s="3">
        <v>23.82</v>
      </c>
      <c r="AMS14" s="3">
        <v>16.93</v>
      </c>
      <c r="AMT14" s="3">
        <v>6.41</v>
      </c>
      <c r="AMU14" s="3">
        <v>9.19</v>
      </c>
      <c r="AMV14" s="3">
        <v>13.77</v>
      </c>
      <c r="AMW14" s="3">
        <v>9.65</v>
      </c>
      <c r="AMX14" s="3">
        <v>13.44</v>
      </c>
      <c r="AMY14" s="3">
        <v>10.34</v>
      </c>
      <c r="AMZ14" s="3">
        <v>10.55</v>
      </c>
      <c r="ANA14" s="3">
        <v>16.899999999999999</v>
      </c>
      <c r="ANB14" s="3">
        <v>10.34</v>
      </c>
      <c r="ANC14" s="3">
        <v>9.1</v>
      </c>
      <c r="AND14" s="3">
        <v>12.86</v>
      </c>
      <c r="ANE14" s="3">
        <v>9.0399999999999991</v>
      </c>
      <c r="ANF14" s="3">
        <v>28.75</v>
      </c>
      <c r="ANG14" s="3">
        <v>15.9</v>
      </c>
      <c r="ANH14" s="3">
        <v>26.32</v>
      </c>
      <c r="ANI14" s="3">
        <v>9.8699999999999992</v>
      </c>
      <c r="ANJ14" s="3">
        <v>10.34</v>
      </c>
      <c r="ANK14" s="3">
        <v>9.84</v>
      </c>
      <c r="ANL14" s="3">
        <v>12.75</v>
      </c>
      <c r="ANM14" s="3">
        <v>11.52</v>
      </c>
      <c r="ANN14" s="3">
        <v>14.11</v>
      </c>
      <c r="ANO14" s="3">
        <v>10.19</v>
      </c>
      <c r="ANP14" s="3">
        <v>11.57</v>
      </c>
      <c r="ANQ14" s="3">
        <v>10.32</v>
      </c>
      <c r="ANR14" s="3">
        <v>73.260000000000005</v>
      </c>
      <c r="ANS14" s="3" t="s">
        <v>5</v>
      </c>
      <c r="ANT14" s="3">
        <v>16.54</v>
      </c>
      <c r="ANU14" s="3">
        <v>10.02</v>
      </c>
      <c r="ANV14" s="3">
        <v>6</v>
      </c>
      <c r="ANW14" s="3">
        <v>9.39</v>
      </c>
      <c r="ANX14" s="3">
        <v>11.67</v>
      </c>
      <c r="ANY14" s="3">
        <v>9.07</v>
      </c>
      <c r="ANZ14" s="3">
        <v>10.98</v>
      </c>
      <c r="AOA14" s="3">
        <v>10.06</v>
      </c>
      <c r="AOB14" s="3">
        <v>21.38</v>
      </c>
      <c r="AOC14" s="3">
        <v>11.92</v>
      </c>
      <c r="AOD14" s="3">
        <v>14.41</v>
      </c>
      <c r="AOE14" s="3">
        <v>18.59</v>
      </c>
      <c r="AOF14" s="3">
        <v>9.58</v>
      </c>
      <c r="AOG14" s="3">
        <v>14.36</v>
      </c>
      <c r="AOH14" s="3">
        <v>15.34</v>
      </c>
      <c r="AOI14" s="3">
        <v>8.27</v>
      </c>
      <c r="AOJ14" s="3">
        <v>8.7799999999999994</v>
      </c>
      <c r="AOK14" s="3">
        <v>8.49</v>
      </c>
      <c r="AOL14" s="3">
        <v>28.91</v>
      </c>
      <c r="AOM14" s="3">
        <v>12.33</v>
      </c>
      <c r="AON14" s="3">
        <v>14.72</v>
      </c>
      <c r="AOO14" s="3">
        <v>13.94</v>
      </c>
      <c r="AOP14" s="3">
        <v>8.1</v>
      </c>
      <c r="AOQ14" s="3">
        <v>8.6300000000000008</v>
      </c>
      <c r="AOR14" s="3">
        <v>8.3800000000000008</v>
      </c>
      <c r="AOS14" s="3">
        <v>7.16</v>
      </c>
      <c r="AOT14" s="3">
        <v>14.31</v>
      </c>
      <c r="AOU14" s="3">
        <v>9.57</v>
      </c>
      <c r="AOV14" s="3">
        <v>9.34</v>
      </c>
      <c r="AOW14" s="3">
        <v>9.5299999999999994</v>
      </c>
      <c r="AOX14" s="3">
        <v>13.65</v>
      </c>
      <c r="AOY14" s="3">
        <v>10.52</v>
      </c>
      <c r="AOZ14" s="3">
        <v>9.16</v>
      </c>
      <c r="APA14" s="3">
        <v>10.76</v>
      </c>
      <c r="APB14" s="3">
        <v>21.07</v>
      </c>
      <c r="APC14" s="3">
        <v>10.72</v>
      </c>
      <c r="APD14" s="3">
        <v>10.220000000000001</v>
      </c>
      <c r="APE14" s="3">
        <v>12.32</v>
      </c>
      <c r="APF14" s="3">
        <v>10.17</v>
      </c>
      <c r="APG14" s="3">
        <v>10.85</v>
      </c>
      <c r="APH14" s="3">
        <v>7.02</v>
      </c>
      <c r="API14" s="3">
        <v>10.61</v>
      </c>
      <c r="APJ14" s="3">
        <v>12.58</v>
      </c>
      <c r="APK14" s="3">
        <v>14.15</v>
      </c>
      <c r="APL14" s="3">
        <v>13.04</v>
      </c>
      <c r="APM14" s="3">
        <v>8.31</v>
      </c>
      <c r="APN14" s="3">
        <v>10.85</v>
      </c>
      <c r="APO14" s="3">
        <v>10.58</v>
      </c>
      <c r="APP14" s="3">
        <v>13.6</v>
      </c>
      <c r="APQ14" s="3">
        <v>8.75</v>
      </c>
      <c r="APR14" s="3">
        <v>12.56</v>
      </c>
      <c r="APS14" s="3">
        <v>10.73</v>
      </c>
      <c r="APT14" s="3">
        <v>8.93</v>
      </c>
      <c r="APU14" s="3">
        <v>14.58</v>
      </c>
      <c r="APV14" s="3">
        <v>10.52</v>
      </c>
      <c r="APW14" s="3">
        <v>9.39</v>
      </c>
      <c r="APX14" s="3">
        <v>12.65</v>
      </c>
      <c r="APY14" s="3">
        <v>10.02</v>
      </c>
      <c r="APZ14" s="3">
        <v>10.37</v>
      </c>
      <c r="AQA14" s="3">
        <v>10.34</v>
      </c>
      <c r="AQB14" s="3">
        <v>8.6999999999999993</v>
      </c>
      <c r="AQC14" s="3">
        <v>14.82</v>
      </c>
      <c r="AQD14" s="3">
        <v>13.2</v>
      </c>
      <c r="AQE14" s="3">
        <v>8.77</v>
      </c>
      <c r="AQF14" s="3">
        <v>11.91</v>
      </c>
      <c r="AQG14" s="3">
        <v>17.55</v>
      </c>
      <c r="AQH14" s="3">
        <v>10.98</v>
      </c>
      <c r="AQI14" s="3">
        <v>9.58</v>
      </c>
      <c r="AQJ14" s="3">
        <v>10.28</v>
      </c>
      <c r="AQK14" s="3">
        <v>8.7200000000000006</v>
      </c>
      <c r="AQL14" s="3">
        <v>9.15</v>
      </c>
      <c r="AQM14" s="3">
        <v>9.89</v>
      </c>
      <c r="AQN14" s="3">
        <v>10.62</v>
      </c>
      <c r="AQO14" s="3">
        <v>8.14</v>
      </c>
      <c r="AQP14" s="3">
        <v>9.17</v>
      </c>
      <c r="AQQ14" s="3">
        <v>12.99</v>
      </c>
      <c r="AQR14" s="3">
        <v>11.43</v>
      </c>
      <c r="AQS14" s="3">
        <v>14.65</v>
      </c>
      <c r="AQT14" s="3">
        <v>14.19</v>
      </c>
      <c r="AQU14" s="3">
        <v>11.63</v>
      </c>
      <c r="AQV14" s="3">
        <v>12.88</v>
      </c>
      <c r="AQW14" s="3">
        <v>8.64</v>
      </c>
      <c r="AQX14" s="3">
        <v>11.15</v>
      </c>
      <c r="AQY14" s="3">
        <v>11.68</v>
      </c>
      <c r="AQZ14" s="3">
        <v>12.56</v>
      </c>
      <c r="ARA14" s="3">
        <v>11.97</v>
      </c>
      <c r="ARB14" s="3">
        <v>10.35</v>
      </c>
      <c r="ARC14" s="3">
        <v>10.130000000000001</v>
      </c>
      <c r="ARD14" s="3">
        <v>9.4700000000000006</v>
      </c>
      <c r="ARE14" s="3">
        <v>8.9600000000000009</v>
      </c>
      <c r="ARF14" s="3">
        <v>11.71</v>
      </c>
      <c r="ARG14" s="3">
        <v>10.17</v>
      </c>
      <c r="ARH14" s="3">
        <v>19.989999999999998</v>
      </c>
      <c r="ARI14" s="3">
        <v>14.05</v>
      </c>
      <c r="ARJ14" s="3">
        <v>9.68</v>
      </c>
      <c r="ARK14" s="3">
        <v>11.34</v>
      </c>
      <c r="ARL14" s="3">
        <v>9.4</v>
      </c>
      <c r="ARM14" s="3">
        <v>8.4499999999999993</v>
      </c>
      <c r="ARN14" s="3">
        <v>10.039999999999999</v>
      </c>
      <c r="ARO14" s="3">
        <v>10.29</v>
      </c>
      <c r="ARP14" s="3">
        <v>13.54</v>
      </c>
      <c r="ARQ14" s="3">
        <v>13</v>
      </c>
      <c r="ARR14" s="3">
        <v>9.52</v>
      </c>
      <c r="ARS14" s="3">
        <v>11.02</v>
      </c>
      <c r="ART14" s="3">
        <v>8.68</v>
      </c>
      <c r="ARU14" s="3">
        <v>9.32</v>
      </c>
      <c r="ARV14" s="3">
        <v>24.29</v>
      </c>
      <c r="ARW14" s="3">
        <v>23.75</v>
      </c>
      <c r="ARX14" s="3">
        <v>9.5299999999999994</v>
      </c>
      <c r="ARY14" s="3">
        <v>25.2</v>
      </c>
      <c r="ARZ14" s="3">
        <v>8.4700000000000006</v>
      </c>
      <c r="ASA14" s="3">
        <v>8.31</v>
      </c>
      <c r="ASB14" s="3">
        <v>7.88</v>
      </c>
      <c r="ASC14" s="3">
        <v>8.14</v>
      </c>
      <c r="ASD14" s="3">
        <v>16.809999999999999</v>
      </c>
      <c r="ASE14" s="3" t="s">
        <v>5</v>
      </c>
      <c r="ASF14" s="3">
        <v>4.5599999999999996</v>
      </c>
      <c r="ASG14" s="3">
        <v>10.34</v>
      </c>
      <c r="ASH14" s="3">
        <v>8.61</v>
      </c>
      <c r="ASI14" s="3">
        <v>15.6</v>
      </c>
      <c r="ASJ14" s="3">
        <v>10.02</v>
      </c>
      <c r="ASK14" s="3">
        <v>9.92</v>
      </c>
      <c r="ASL14" s="3">
        <v>8.56</v>
      </c>
      <c r="ASM14" s="3">
        <v>8.1</v>
      </c>
      <c r="ASN14" s="3">
        <v>11.62</v>
      </c>
      <c r="ASO14" s="3">
        <v>11.4</v>
      </c>
      <c r="ASP14" s="3">
        <v>9.73</v>
      </c>
      <c r="ASQ14" s="3" t="s">
        <v>5</v>
      </c>
      <c r="ASR14" s="3">
        <v>9.91</v>
      </c>
      <c r="ASS14" s="3" t="s">
        <v>5</v>
      </c>
      <c r="AST14" s="3">
        <v>15.95</v>
      </c>
      <c r="ASU14" s="3">
        <v>11.37</v>
      </c>
      <c r="ASV14" s="3">
        <v>15.61</v>
      </c>
      <c r="ASW14" s="3">
        <v>12.6</v>
      </c>
      <c r="ASX14" s="3">
        <v>9.07</v>
      </c>
      <c r="ASY14" s="3">
        <v>12.38</v>
      </c>
      <c r="ASZ14" s="3">
        <v>8.19</v>
      </c>
      <c r="ATA14" s="3">
        <v>23.2</v>
      </c>
      <c r="ATB14" s="3">
        <v>9</v>
      </c>
      <c r="ATC14" s="3">
        <v>9.52</v>
      </c>
      <c r="ATD14" s="3">
        <v>8.92</v>
      </c>
      <c r="ATE14" s="3">
        <v>11.59</v>
      </c>
      <c r="ATF14" s="3">
        <v>11.61</v>
      </c>
      <c r="ATG14" s="3">
        <v>9.2899999999999991</v>
      </c>
      <c r="ATH14" s="3">
        <v>11.21</v>
      </c>
      <c r="ATI14" s="3">
        <v>12.04</v>
      </c>
      <c r="ATJ14" s="3">
        <v>10.199999999999999</v>
      </c>
      <c r="ATK14" s="3">
        <v>8.31</v>
      </c>
      <c r="ATL14" s="3">
        <v>13.33</v>
      </c>
      <c r="ATM14" s="3">
        <v>10.28</v>
      </c>
      <c r="ATN14" s="3">
        <v>9.19</v>
      </c>
      <c r="ATO14" s="3">
        <v>12.09</v>
      </c>
      <c r="ATP14" s="3">
        <v>15.58</v>
      </c>
      <c r="ATQ14" s="3">
        <v>9.33</v>
      </c>
      <c r="ATR14" s="3">
        <v>10.57</v>
      </c>
      <c r="ATS14" s="3">
        <v>8.52</v>
      </c>
      <c r="ATT14" s="3">
        <v>12.33</v>
      </c>
      <c r="ATU14" s="3">
        <v>8.7200000000000006</v>
      </c>
      <c r="ATV14" s="3">
        <v>9.06</v>
      </c>
      <c r="ATW14" s="3">
        <v>8.39</v>
      </c>
      <c r="ATX14" s="3">
        <v>11.39</v>
      </c>
      <c r="ATY14" s="3">
        <v>11.15</v>
      </c>
      <c r="ATZ14" s="3">
        <v>13.54</v>
      </c>
      <c r="AUA14" s="3">
        <v>8.3800000000000008</v>
      </c>
      <c r="AUB14" s="3">
        <v>14.25</v>
      </c>
      <c r="AUC14" s="3">
        <v>22.17</v>
      </c>
      <c r="AUD14" s="3">
        <v>8.7799999999999994</v>
      </c>
      <c r="AUE14" s="3">
        <v>9.83</v>
      </c>
      <c r="AUF14" s="3">
        <v>13.11</v>
      </c>
      <c r="AUG14" s="3">
        <v>9.15</v>
      </c>
      <c r="AUH14" s="3">
        <v>11.77</v>
      </c>
      <c r="AUI14" s="3">
        <v>20.61</v>
      </c>
      <c r="AUJ14" s="3">
        <v>9.82</v>
      </c>
      <c r="AUK14" s="3">
        <v>11.97</v>
      </c>
      <c r="AUL14" s="3">
        <v>11.97</v>
      </c>
      <c r="AUM14" s="3" t="s">
        <v>5</v>
      </c>
      <c r="AUN14" s="3">
        <v>8.74</v>
      </c>
      <c r="AUO14" s="3">
        <v>14.8</v>
      </c>
      <c r="AUP14" s="3">
        <v>10</v>
      </c>
      <c r="AUQ14" s="3">
        <v>13.85</v>
      </c>
      <c r="AUR14" s="3">
        <v>9.48</v>
      </c>
      <c r="AUS14" s="3">
        <v>8.94</v>
      </c>
      <c r="AUT14" s="3">
        <v>10.45</v>
      </c>
      <c r="AUU14" s="3">
        <v>11.96</v>
      </c>
      <c r="AUV14" s="3">
        <v>10.99</v>
      </c>
      <c r="AUW14" s="3" t="s">
        <v>5</v>
      </c>
      <c r="AUX14" s="3">
        <v>13.45</v>
      </c>
      <c r="AUY14" s="3">
        <v>8.3000000000000007</v>
      </c>
      <c r="AUZ14" s="3">
        <v>14.57</v>
      </c>
      <c r="AVA14" s="3">
        <v>9.85</v>
      </c>
      <c r="AVB14" s="3">
        <v>10.29</v>
      </c>
      <c r="AVC14" s="3">
        <v>11.06</v>
      </c>
      <c r="AVD14" s="3">
        <v>9.42</v>
      </c>
      <c r="AVE14" s="3">
        <v>8.27</v>
      </c>
      <c r="AVF14" s="3">
        <v>9.39</v>
      </c>
      <c r="AVG14" s="3">
        <v>27.44</v>
      </c>
      <c r="AVH14" s="3">
        <v>12.71</v>
      </c>
      <c r="AVI14" s="3">
        <v>13.36</v>
      </c>
      <c r="AVJ14" s="3">
        <v>12.5</v>
      </c>
      <c r="AVK14" s="3">
        <v>8.7799999999999994</v>
      </c>
      <c r="AVL14" s="3">
        <v>9.08</v>
      </c>
      <c r="AVM14" s="3">
        <v>13.13</v>
      </c>
      <c r="AVN14" s="3">
        <v>10.01</v>
      </c>
      <c r="AVO14" s="3">
        <v>11.73</v>
      </c>
      <c r="AVP14" s="3">
        <v>11.19</v>
      </c>
      <c r="AVQ14" s="3">
        <v>12.94</v>
      </c>
      <c r="AVR14" s="3">
        <v>13.95</v>
      </c>
      <c r="AVS14" s="3">
        <v>8.9</v>
      </c>
      <c r="AVT14" s="3">
        <v>10.49</v>
      </c>
      <c r="AVU14" s="3">
        <v>9.5</v>
      </c>
      <c r="AVV14" s="3">
        <v>9.73</v>
      </c>
      <c r="AVW14" s="3">
        <v>8.74</v>
      </c>
      <c r="AVX14" s="3">
        <v>10.73</v>
      </c>
      <c r="AVY14" s="3">
        <v>12.32</v>
      </c>
      <c r="AVZ14" s="3">
        <v>10.24</v>
      </c>
      <c r="AWA14" s="3">
        <v>11</v>
      </c>
      <c r="AWB14" s="3">
        <v>11.8</v>
      </c>
      <c r="AWC14" s="3">
        <v>12.72</v>
      </c>
      <c r="AWD14" s="3">
        <v>10.77</v>
      </c>
      <c r="AWE14" s="3">
        <v>13.03</v>
      </c>
      <c r="AWF14" s="3">
        <v>10.16</v>
      </c>
      <c r="AWG14" s="3">
        <v>16.41</v>
      </c>
      <c r="AWH14" s="3">
        <v>9.27</v>
      </c>
      <c r="AWI14" s="3">
        <v>12.07</v>
      </c>
      <c r="AWJ14" s="3">
        <v>10.47</v>
      </c>
      <c r="AWK14" s="3">
        <v>13.33</v>
      </c>
      <c r="AWL14" s="3">
        <v>12.81</v>
      </c>
      <c r="AWM14" s="3">
        <v>10.81</v>
      </c>
      <c r="AWN14" s="3">
        <v>8.6999999999999993</v>
      </c>
      <c r="AWO14" s="3">
        <v>11.94</v>
      </c>
      <c r="AWP14" s="3">
        <v>16.440000000000001</v>
      </c>
      <c r="AWQ14" s="3">
        <v>10.77</v>
      </c>
      <c r="AWR14" s="3">
        <v>5.65</v>
      </c>
      <c r="AWS14" s="3">
        <v>8.77</v>
      </c>
      <c r="AWT14" s="3" t="s">
        <v>5</v>
      </c>
      <c r="AWU14" s="3">
        <v>11.39</v>
      </c>
      <c r="AWV14" s="3">
        <v>11.23</v>
      </c>
      <c r="AWW14" s="3">
        <v>11.53</v>
      </c>
      <c r="AWX14" s="3">
        <v>10.92</v>
      </c>
      <c r="AWY14" s="3">
        <v>10.89</v>
      </c>
      <c r="AWZ14" s="3">
        <v>9.64</v>
      </c>
      <c r="AXA14" s="3">
        <v>13.66</v>
      </c>
      <c r="AXB14" s="3">
        <v>11.39</v>
      </c>
      <c r="AXC14" s="3">
        <v>9.4499999999999993</v>
      </c>
      <c r="AXD14" s="3">
        <v>16.02</v>
      </c>
      <c r="AXE14" s="3">
        <v>10.89</v>
      </c>
      <c r="AXF14" s="3">
        <v>9.2799999999999994</v>
      </c>
      <c r="AXG14" s="3">
        <v>9.92</v>
      </c>
      <c r="AXH14" s="3" t="s">
        <v>5</v>
      </c>
      <c r="AXI14" s="3">
        <v>16.940000000000001</v>
      </c>
      <c r="AXJ14" s="3">
        <v>25.42</v>
      </c>
      <c r="AXK14" s="3">
        <v>12.08</v>
      </c>
      <c r="AXL14" s="3">
        <v>9.91</v>
      </c>
      <c r="AXM14" s="3">
        <v>10.84</v>
      </c>
      <c r="AXN14" s="3">
        <v>11.62</v>
      </c>
      <c r="AXO14" s="3">
        <v>9.4700000000000006</v>
      </c>
      <c r="AXP14" s="3">
        <v>13.15</v>
      </c>
      <c r="AXQ14" s="3">
        <v>10.91</v>
      </c>
      <c r="AXR14" s="3">
        <v>9.33</v>
      </c>
      <c r="AXS14" s="3">
        <v>96.65</v>
      </c>
      <c r="AXT14" s="3">
        <v>14.35</v>
      </c>
      <c r="AXU14" s="3">
        <v>10.84</v>
      </c>
      <c r="AXV14" s="3">
        <v>99.65</v>
      </c>
      <c r="AXW14" s="3">
        <v>13.18</v>
      </c>
      <c r="AXX14" s="3">
        <v>12.1</v>
      </c>
      <c r="AXY14" s="3">
        <v>9.2899999999999991</v>
      </c>
      <c r="AXZ14" s="3">
        <v>12.34</v>
      </c>
      <c r="AYA14" s="3">
        <v>8.4</v>
      </c>
      <c r="AYB14" s="3">
        <v>9.41</v>
      </c>
      <c r="AYC14" s="3">
        <v>8.58</v>
      </c>
      <c r="AYD14" s="3">
        <v>10.19</v>
      </c>
      <c r="AYE14" s="3">
        <v>10.029999999999999</v>
      </c>
      <c r="AYF14" s="3">
        <v>17.02</v>
      </c>
      <c r="AYG14" s="3">
        <v>10.11</v>
      </c>
      <c r="AYH14" s="3">
        <v>10.45</v>
      </c>
      <c r="AYI14" s="3">
        <v>18.43</v>
      </c>
      <c r="AYJ14" s="3">
        <v>10.19</v>
      </c>
      <c r="AYK14" s="3">
        <v>9.73</v>
      </c>
      <c r="AYL14" s="3">
        <v>9.8699999999999992</v>
      </c>
      <c r="AYM14" s="3">
        <v>10.050000000000001</v>
      </c>
      <c r="AYN14" s="3">
        <v>9.41</v>
      </c>
      <c r="AYO14" s="3">
        <v>12.38</v>
      </c>
      <c r="AYP14" s="3">
        <v>89.79</v>
      </c>
      <c r="AYQ14" s="3">
        <v>6.7</v>
      </c>
      <c r="AYR14" s="3">
        <v>8.81</v>
      </c>
      <c r="AYS14" s="3">
        <v>8.68</v>
      </c>
      <c r="AYT14" s="3">
        <v>9.9</v>
      </c>
      <c r="AYU14" s="3">
        <v>9.7100000000000009</v>
      </c>
      <c r="AYV14" s="3">
        <v>9.2100000000000009</v>
      </c>
      <c r="AYW14" s="3">
        <v>10.75</v>
      </c>
      <c r="AYX14" s="3">
        <v>9.7799999999999994</v>
      </c>
      <c r="AYY14" s="3">
        <v>12.21</v>
      </c>
      <c r="AYZ14" s="3">
        <v>8.9499999999999993</v>
      </c>
      <c r="AZA14" s="3">
        <v>9.98</v>
      </c>
      <c r="AZB14" s="3">
        <v>9.6300000000000008</v>
      </c>
      <c r="AZC14" s="3">
        <v>22.69</v>
      </c>
      <c r="AZD14" s="3">
        <v>10.67</v>
      </c>
      <c r="AZE14" s="3">
        <v>10.4</v>
      </c>
      <c r="AZF14" s="3">
        <v>10.8</v>
      </c>
      <c r="AZG14" s="3">
        <v>7.93</v>
      </c>
      <c r="AZH14" s="3">
        <v>10.01</v>
      </c>
      <c r="AZI14" s="3">
        <v>9.2899999999999991</v>
      </c>
      <c r="AZJ14" s="3">
        <v>9.0299999999999994</v>
      </c>
      <c r="AZK14" s="3">
        <v>12.78</v>
      </c>
      <c r="AZL14" s="3">
        <v>16.37</v>
      </c>
      <c r="AZM14" s="3">
        <v>14.91</v>
      </c>
      <c r="AZN14" s="3">
        <v>12.36</v>
      </c>
      <c r="AZO14" s="3" t="s">
        <v>5</v>
      </c>
      <c r="AZP14" s="3">
        <v>10.51</v>
      </c>
      <c r="AZQ14" s="3">
        <v>12.57</v>
      </c>
      <c r="AZR14" s="3">
        <v>13.37</v>
      </c>
      <c r="AZS14" s="3">
        <v>9.84</v>
      </c>
      <c r="AZT14" s="3">
        <v>11.96</v>
      </c>
      <c r="AZU14" s="3">
        <v>8.52</v>
      </c>
      <c r="AZV14" s="3">
        <v>9.36</v>
      </c>
      <c r="AZW14" s="3">
        <v>8.4700000000000006</v>
      </c>
      <c r="AZX14" s="3">
        <v>12.68</v>
      </c>
      <c r="AZY14" s="3">
        <v>8.81</v>
      </c>
      <c r="AZZ14" s="3">
        <v>12.17</v>
      </c>
      <c r="BAA14" s="3">
        <v>9.76</v>
      </c>
      <c r="BAB14" s="3">
        <v>10.35</v>
      </c>
      <c r="BAC14" s="3">
        <v>11.26</v>
      </c>
      <c r="BAD14" s="3">
        <v>9.98</v>
      </c>
      <c r="BAE14" s="3">
        <v>91.68</v>
      </c>
      <c r="BAF14" s="3">
        <v>8.98</v>
      </c>
      <c r="BAG14" s="3">
        <v>8.4600000000000009</v>
      </c>
      <c r="BAH14" s="3">
        <v>8.69</v>
      </c>
      <c r="BAI14" s="3">
        <v>32.07</v>
      </c>
      <c r="BAJ14" s="3">
        <v>12.99</v>
      </c>
      <c r="BAK14" s="3">
        <v>18.53</v>
      </c>
      <c r="BAL14" s="3">
        <v>9.9600000000000009</v>
      </c>
      <c r="BAM14" s="3">
        <v>14.09</v>
      </c>
      <c r="BAN14" s="3">
        <v>11.14</v>
      </c>
      <c r="BAO14" s="3">
        <v>10.220000000000001</v>
      </c>
      <c r="BAP14" s="3">
        <v>9.17</v>
      </c>
      <c r="BAQ14" s="3">
        <v>16.12</v>
      </c>
      <c r="BAR14" s="3">
        <v>12.73</v>
      </c>
      <c r="BAS14" s="3">
        <v>12.85</v>
      </c>
      <c r="BAT14" s="3">
        <v>10.1</v>
      </c>
      <c r="BAU14" s="3">
        <v>12.64</v>
      </c>
      <c r="BAV14" s="3">
        <v>10.43</v>
      </c>
      <c r="BAW14" s="3">
        <v>8.42</v>
      </c>
      <c r="BAX14" s="3">
        <v>10.32</v>
      </c>
      <c r="BAY14" s="3">
        <v>9.75</v>
      </c>
      <c r="BAZ14" s="3">
        <v>8.0399999999999991</v>
      </c>
      <c r="BBA14" s="3">
        <v>10.49</v>
      </c>
      <c r="BBB14" s="3">
        <v>8.65</v>
      </c>
      <c r="BBC14" s="3">
        <v>9.61</v>
      </c>
      <c r="BBD14" s="3">
        <v>8.73</v>
      </c>
      <c r="BBE14" s="3">
        <v>8.91</v>
      </c>
      <c r="BBF14" s="3">
        <v>10.51</v>
      </c>
      <c r="BBG14" s="3">
        <v>8.42</v>
      </c>
      <c r="BBH14" s="3">
        <v>9.5299999999999994</v>
      </c>
      <c r="BBI14" s="3">
        <v>9.81</v>
      </c>
      <c r="BBJ14" s="3">
        <v>9.48</v>
      </c>
      <c r="BBK14" s="3">
        <v>9.8800000000000008</v>
      </c>
      <c r="BBL14" s="3">
        <v>9.64</v>
      </c>
      <c r="BBM14" s="3">
        <v>8.91</v>
      </c>
      <c r="BBN14" s="3">
        <v>11.77</v>
      </c>
      <c r="BBO14" s="3">
        <v>14.38</v>
      </c>
      <c r="BBP14" s="3">
        <v>8.23</v>
      </c>
      <c r="BBQ14" s="3">
        <v>9.15</v>
      </c>
      <c r="BBR14" s="3">
        <v>12.49</v>
      </c>
      <c r="BBS14" s="3">
        <v>9.77</v>
      </c>
      <c r="BBT14" s="3">
        <v>7.61</v>
      </c>
      <c r="BBU14" s="3">
        <v>10.43</v>
      </c>
      <c r="BBV14" s="3">
        <v>8.8000000000000007</v>
      </c>
      <c r="BBW14" s="3">
        <v>8.82</v>
      </c>
      <c r="BBX14" s="3">
        <v>16.97</v>
      </c>
      <c r="BBY14" s="3">
        <v>9.93</v>
      </c>
      <c r="BBZ14" s="3">
        <v>9.19</v>
      </c>
      <c r="BCA14" s="3">
        <v>9.68</v>
      </c>
      <c r="BCB14" s="3">
        <v>7.83</v>
      </c>
      <c r="BCC14" s="3">
        <v>36.64</v>
      </c>
      <c r="BCD14" s="3">
        <v>9.2100000000000009</v>
      </c>
      <c r="BCE14" s="3">
        <v>11.32</v>
      </c>
      <c r="BCF14" s="3">
        <v>8.69</v>
      </c>
      <c r="BCG14" s="3">
        <v>19.96</v>
      </c>
      <c r="BCH14" s="3">
        <v>10.54</v>
      </c>
      <c r="BCI14" s="3">
        <v>13.24</v>
      </c>
      <c r="BCJ14" s="3">
        <v>9.4</v>
      </c>
      <c r="BCK14" s="3">
        <v>8.49</v>
      </c>
      <c r="BCL14" s="3">
        <v>17.97</v>
      </c>
      <c r="BCM14" s="3">
        <v>8.82</v>
      </c>
      <c r="BCN14" s="3">
        <v>11.64</v>
      </c>
      <c r="BCO14" s="3">
        <v>9.14</v>
      </c>
      <c r="BCP14" s="3">
        <v>10.48</v>
      </c>
      <c r="BCQ14" s="3">
        <v>9.61</v>
      </c>
      <c r="BCR14" s="3">
        <v>8.4499999999999993</v>
      </c>
      <c r="BCS14" s="3">
        <v>8.44</v>
      </c>
      <c r="BCT14" s="3">
        <v>8.5299999999999994</v>
      </c>
      <c r="BCU14" s="3">
        <v>9.14</v>
      </c>
      <c r="BCV14" s="3">
        <v>14.18</v>
      </c>
      <c r="BCW14" s="3">
        <v>13.44</v>
      </c>
      <c r="BCX14" s="3">
        <v>11.61</v>
      </c>
      <c r="BCY14" s="3">
        <v>12.54</v>
      </c>
      <c r="BCZ14" s="3">
        <v>7.97</v>
      </c>
      <c r="BDA14" s="3">
        <v>11.14</v>
      </c>
      <c r="BDB14" s="3">
        <v>9.4</v>
      </c>
      <c r="BDC14" s="3">
        <v>12.12</v>
      </c>
      <c r="BDD14" s="3">
        <v>10.63</v>
      </c>
      <c r="BDE14" s="3">
        <v>11.03</v>
      </c>
      <c r="BDF14" s="3">
        <v>25.97</v>
      </c>
      <c r="BDG14" s="3">
        <v>6.2</v>
      </c>
      <c r="BDH14" s="3">
        <v>23.06</v>
      </c>
      <c r="BDI14" s="3">
        <v>8.67</v>
      </c>
      <c r="BDJ14" s="3">
        <v>19.48</v>
      </c>
      <c r="BDK14" s="3">
        <v>14.09</v>
      </c>
      <c r="BDL14" s="3">
        <v>12.27</v>
      </c>
      <c r="BDM14" s="3">
        <v>10.029999999999999</v>
      </c>
      <c r="BDN14" s="3">
        <v>10.57</v>
      </c>
      <c r="BDO14" s="3">
        <v>9.8699999999999992</v>
      </c>
      <c r="BDP14" s="3">
        <v>9.35</v>
      </c>
      <c r="BDQ14" s="3">
        <v>12.39</v>
      </c>
      <c r="BDR14" s="3">
        <v>8.2899999999999991</v>
      </c>
      <c r="BDS14" s="3">
        <v>10.76</v>
      </c>
      <c r="BDT14" s="3">
        <v>11.17</v>
      </c>
      <c r="BDU14" s="3">
        <v>11.32</v>
      </c>
      <c r="BDV14" s="3">
        <v>9.67</v>
      </c>
      <c r="BDW14" s="3">
        <v>8.8000000000000007</v>
      </c>
      <c r="BDX14" s="3">
        <v>14.73</v>
      </c>
      <c r="BDY14" s="3">
        <v>8.74</v>
      </c>
      <c r="BDZ14" s="3">
        <v>10.98</v>
      </c>
      <c r="BEA14" s="3">
        <v>16.79</v>
      </c>
      <c r="BEB14" s="3">
        <v>8.98</v>
      </c>
      <c r="BEC14" s="3">
        <v>12.64</v>
      </c>
      <c r="BED14" s="3">
        <v>8.14</v>
      </c>
      <c r="BEE14" s="3">
        <v>8.4600000000000009</v>
      </c>
      <c r="BEF14" s="3">
        <v>10.11</v>
      </c>
      <c r="BEG14" s="3">
        <v>13.13</v>
      </c>
      <c r="BEH14" s="3">
        <v>10.99</v>
      </c>
      <c r="BEI14" s="3">
        <v>25.2</v>
      </c>
      <c r="BEJ14" s="3">
        <v>10.28</v>
      </c>
      <c r="BEK14" s="3">
        <v>14.55</v>
      </c>
      <c r="BEL14" s="3">
        <v>15.92</v>
      </c>
      <c r="BEM14" s="3">
        <v>11.9</v>
      </c>
      <c r="BEN14" s="3">
        <v>11.19</v>
      </c>
      <c r="BEO14" s="3">
        <v>9.06</v>
      </c>
      <c r="BEP14" s="3">
        <v>13.24</v>
      </c>
      <c r="BEQ14" s="3">
        <v>10.17</v>
      </c>
      <c r="BER14" s="3">
        <v>11.97</v>
      </c>
      <c r="BES14" s="3">
        <v>9.6300000000000008</v>
      </c>
      <c r="BET14" s="3">
        <v>7.93</v>
      </c>
      <c r="BEU14" s="3">
        <v>16.170000000000002</v>
      </c>
      <c r="BEV14" s="3">
        <v>11.98</v>
      </c>
      <c r="BEW14" s="3">
        <v>10.24</v>
      </c>
      <c r="BEX14" s="3">
        <v>11.07</v>
      </c>
      <c r="BEY14" s="3">
        <v>9.92</v>
      </c>
      <c r="BEZ14" s="3">
        <v>16.510000000000002</v>
      </c>
      <c r="BFA14" s="3">
        <v>9.35</v>
      </c>
      <c r="BFB14" s="3">
        <v>13.23</v>
      </c>
      <c r="BFC14" s="3">
        <v>11.76</v>
      </c>
      <c r="BFD14" s="3">
        <v>8.7200000000000006</v>
      </c>
      <c r="BFE14" s="3">
        <v>12.78</v>
      </c>
      <c r="BFF14" s="3">
        <v>9.32</v>
      </c>
      <c r="BFG14" s="3">
        <v>11.62</v>
      </c>
      <c r="BFH14" s="3">
        <v>12.88</v>
      </c>
      <c r="BFI14" s="3">
        <v>9.33</v>
      </c>
      <c r="BFJ14" s="3">
        <v>10.11</v>
      </c>
      <c r="BFK14" s="3">
        <v>14.25</v>
      </c>
      <c r="BFL14" s="3">
        <v>18.09</v>
      </c>
      <c r="BFM14" s="3">
        <v>10.34</v>
      </c>
      <c r="BFN14" s="3">
        <v>24.18</v>
      </c>
      <c r="BFO14" s="3">
        <v>17.54</v>
      </c>
      <c r="BFP14" s="3">
        <v>13.09</v>
      </c>
      <c r="BFQ14" s="3">
        <v>12.44</v>
      </c>
      <c r="BFR14" s="3">
        <v>8.92</v>
      </c>
      <c r="BFS14" s="3">
        <v>9.1</v>
      </c>
      <c r="BFT14" s="3">
        <v>8.6199999999999992</v>
      </c>
      <c r="BFU14" s="3">
        <v>22.61</v>
      </c>
      <c r="BFV14" s="3">
        <v>8.7899999999999991</v>
      </c>
      <c r="BFW14" s="3">
        <v>14.65</v>
      </c>
      <c r="BFX14" s="3">
        <v>12.75</v>
      </c>
      <c r="BFY14" s="3">
        <v>15.95</v>
      </c>
      <c r="BFZ14" s="3">
        <v>9.7899999999999991</v>
      </c>
      <c r="BGA14" s="3">
        <v>10.64</v>
      </c>
      <c r="BGB14" s="3">
        <v>9.9</v>
      </c>
      <c r="BGC14" s="3">
        <v>9.06</v>
      </c>
      <c r="BGD14" s="3">
        <v>19.420000000000002</v>
      </c>
      <c r="BGE14" s="3">
        <v>10.130000000000001</v>
      </c>
      <c r="BGF14" s="3">
        <v>10.07</v>
      </c>
      <c r="BGG14" s="3">
        <v>10.5</v>
      </c>
      <c r="BGH14" s="3">
        <v>17.59</v>
      </c>
      <c r="BGI14" s="3">
        <v>9.23</v>
      </c>
      <c r="BGJ14" s="3">
        <v>22.66</v>
      </c>
      <c r="BGK14" s="3">
        <v>13.2</v>
      </c>
      <c r="BGL14" s="3">
        <v>8.6300000000000008</v>
      </c>
      <c r="BGM14" s="3">
        <v>13.33</v>
      </c>
      <c r="BGN14" s="3">
        <v>9.3699999999999992</v>
      </c>
      <c r="BGO14" s="3">
        <v>12.94</v>
      </c>
      <c r="BGP14" s="3">
        <v>9.41</v>
      </c>
      <c r="BGQ14" s="3">
        <v>10.19</v>
      </c>
      <c r="BGR14" s="3">
        <v>10.81</v>
      </c>
      <c r="BGS14" s="3">
        <v>8.75</v>
      </c>
      <c r="BGT14" s="3">
        <v>18.39</v>
      </c>
      <c r="BGU14" s="3">
        <v>17.149999999999999</v>
      </c>
      <c r="BGV14" s="3">
        <v>15.63</v>
      </c>
      <c r="BGW14" s="3">
        <v>12.28</v>
      </c>
      <c r="BGX14" s="3">
        <v>22.49</v>
      </c>
      <c r="BGY14" s="3">
        <v>11.24</v>
      </c>
      <c r="BGZ14" s="3">
        <v>14.13</v>
      </c>
      <c r="BHA14" s="3">
        <v>10.06</v>
      </c>
      <c r="BHB14" s="3">
        <v>11.44</v>
      </c>
      <c r="BHC14" s="3">
        <v>10.99</v>
      </c>
      <c r="BHD14" s="3">
        <v>9.27</v>
      </c>
      <c r="BHE14" s="3">
        <v>12.96</v>
      </c>
      <c r="BHF14" s="3">
        <v>16.559999999999999</v>
      </c>
      <c r="BHG14" s="3">
        <v>8.25</v>
      </c>
      <c r="BHH14" s="3">
        <v>14.22</v>
      </c>
      <c r="BHI14" s="3">
        <v>10.27</v>
      </c>
      <c r="BHJ14" s="3">
        <v>12.96</v>
      </c>
      <c r="BHK14" s="3">
        <v>19.48</v>
      </c>
      <c r="BHL14" s="3">
        <v>16.440000000000001</v>
      </c>
      <c r="BHM14" s="3">
        <v>11.5</v>
      </c>
      <c r="BHN14" s="3">
        <v>12.52</v>
      </c>
      <c r="BHO14" s="3">
        <v>22.48</v>
      </c>
      <c r="BHP14" s="3">
        <v>16.510000000000002</v>
      </c>
      <c r="BHQ14" s="3">
        <v>14.02</v>
      </c>
      <c r="BHR14" s="3">
        <v>11.04</v>
      </c>
      <c r="BHS14" s="3">
        <v>10.9</v>
      </c>
      <c r="BHT14" s="3">
        <v>13.73</v>
      </c>
      <c r="BHU14" s="3">
        <v>8.64</v>
      </c>
      <c r="BHV14" s="3">
        <v>15.1</v>
      </c>
      <c r="BHW14" s="3">
        <v>11.87</v>
      </c>
      <c r="BHX14" s="3">
        <v>14.92</v>
      </c>
      <c r="BHY14" s="3">
        <v>21.21</v>
      </c>
      <c r="BHZ14" s="3">
        <v>8.68</v>
      </c>
      <c r="BIA14" s="3">
        <v>14.49</v>
      </c>
      <c r="BIB14" s="3">
        <v>11.42</v>
      </c>
      <c r="BIC14" s="3">
        <v>23.75</v>
      </c>
      <c r="BID14" s="3">
        <v>9.5</v>
      </c>
      <c r="BIE14" s="3">
        <v>8.57</v>
      </c>
      <c r="BIF14" s="3">
        <v>13.21</v>
      </c>
      <c r="BIG14" s="3">
        <v>8.8000000000000007</v>
      </c>
      <c r="BIH14" s="3">
        <v>10.8</v>
      </c>
      <c r="BII14" s="3">
        <v>12.84</v>
      </c>
      <c r="BIJ14" s="3">
        <v>10.96</v>
      </c>
      <c r="BIK14" s="3">
        <v>9.5399999999999991</v>
      </c>
      <c r="BIL14" s="3">
        <v>17.399999999999999</v>
      </c>
      <c r="BIM14" s="3">
        <v>10.91</v>
      </c>
      <c r="BIN14" s="3">
        <v>9.48</v>
      </c>
      <c r="BIO14" s="3">
        <v>9.58</v>
      </c>
      <c r="BIP14" s="3">
        <v>9.76</v>
      </c>
      <c r="BIQ14" s="3">
        <v>12.98</v>
      </c>
      <c r="BIR14" s="3">
        <v>11.09</v>
      </c>
      <c r="BIS14" s="3">
        <v>12.23</v>
      </c>
      <c r="BIT14" s="3">
        <v>11.11</v>
      </c>
      <c r="BIU14" s="3">
        <v>26.74</v>
      </c>
      <c r="BIV14" s="3">
        <v>10.53</v>
      </c>
      <c r="BIW14" s="3">
        <v>9.1999999999999993</v>
      </c>
      <c r="BIX14" s="3">
        <v>9.41</v>
      </c>
      <c r="BIY14" s="3">
        <v>9.06</v>
      </c>
      <c r="BIZ14" s="3">
        <v>8.5299999999999994</v>
      </c>
      <c r="BJA14" s="3">
        <v>9.2200000000000006</v>
      </c>
      <c r="BJB14" s="3">
        <v>8.9700000000000006</v>
      </c>
      <c r="BJC14" s="3">
        <v>12.28</v>
      </c>
      <c r="BJD14" s="3">
        <v>9.49</v>
      </c>
      <c r="BJE14" s="3">
        <v>10.32</v>
      </c>
      <c r="BJF14" s="3">
        <v>9.11</v>
      </c>
      <c r="BJG14" s="3">
        <v>13.03</v>
      </c>
      <c r="BJH14" s="3">
        <v>9.5</v>
      </c>
      <c r="BJI14" s="3">
        <v>15.94</v>
      </c>
      <c r="BJJ14" s="3">
        <v>10.24</v>
      </c>
      <c r="BJK14" s="3">
        <v>9.69</v>
      </c>
      <c r="BJL14" s="3">
        <v>15.24</v>
      </c>
      <c r="BJM14" s="3">
        <v>16.920000000000002</v>
      </c>
      <c r="BJN14" s="3">
        <v>16</v>
      </c>
      <c r="BJO14" s="3">
        <v>12.1</v>
      </c>
      <c r="BJP14" s="3">
        <v>10.029999999999999</v>
      </c>
      <c r="BJQ14" s="3">
        <v>7.74</v>
      </c>
      <c r="BJR14" s="3">
        <v>9.3000000000000007</v>
      </c>
      <c r="BJS14" s="3">
        <v>13.69</v>
      </c>
      <c r="BJT14" s="3">
        <v>12.15</v>
      </c>
      <c r="BJU14" s="3">
        <v>12.13</v>
      </c>
      <c r="BJV14" s="3">
        <v>12.81</v>
      </c>
      <c r="BJW14" s="3">
        <v>14.24</v>
      </c>
      <c r="BJX14" s="3">
        <v>27.41</v>
      </c>
      <c r="BJY14" s="3">
        <v>8.1199999999999992</v>
      </c>
      <c r="BJZ14" s="3">
        <v>17.350000000000001</v>
      </c>
      <c r="BKA14" s="3">
        <v>10.02</v>
      </c>
      <c r="BKB14" s="3">
        <v>14.56</v>
      </c>
      <c r="BKC14" s="3">
        <v>9.8699999999999992</v>
      </c>
      <c r="BKD14" s="3">
        <v>13.33</v>
      </c>
      <c r="BKE14" s="3">
        <v>14.01</v>
      </c>
      <c r="BKF14" s="3">
        <v>9.2899999999999991</v>
      </c>
      <c r="BKG14" s="3">
        <v>9.27</v>
      </c>
      <c r="BKH14" s="3">
        <v>11.06</v>
      </c>
      <c r="BKI14" s="3">
        <v>13.05</v>
      </c>
      <c r="BKJ14" s="3">
        <v>9.14</v>
      </c>
      <c r="BKK14" s="3">
        <v>11.21</v>
      </c>
      <c r="BKL14" s="3">
        <v>9.1</v>
      </c>
      <c r="BKM14" s="3">
        <v>9.39</v>
      </c>
      <c r="BKN14" s="3">
        <v>11.78</v>
      </c>
      <c r="BKO14" s="3">
        <v>8.68</v>
      </c>
      <c r="BKP14" s="3">
        <v>11.43</v>
      </c>
      <c r="BKQ14" s="3">
        <v>9.07</v>
      </c>
      <c r="BKR14" s="3">
        <v>8.2200000000000006</v>
      </c>
      <c r="BKS14" s="3">
        <v>20.74</v>
      </c>
      <c r="BKT14" s="3">
        <v>26.11</v>
      </c>
      <c r="BKU14" s="3">
        <v>9.9700000000000006</v>
      </c>
      <c r="BKV14" s="3">
        <v>9</v>
      </c>
      <c r="BKW14" s="3">
        <v>8.73</v>
      </c>
      <c r="BKX14" s="3">
        <v>9.11</v>
      </c>
      <c r="BKY14" s="3">
        <v>9.57</v>
      </c>
      <c r="BKZ14" s="3">
        <v>11.61</v>
      </c>
      <c r="BLA14" s="3">
        <v>8.68</v>
      </c>
      <c r="BLB14" s="3">
        <v>8.5299999999999994</v>
      </c>
      <c r="BLC14" s="3">
        <v>8.42</v>
      </c>
      <c r="BLD14" s="3">
        <v>13.11</v>
      </c>
      <c r="BLE14" s="3">
        <v>12.66</v>
      </c>
      <c r="BLF14" s="3">
        <v>30.53</v>
      </c>
      <c r="BLG14" s="3">
        <v>9.9700000000000006</v>
      </c>
      <c r="BLH14" s="3">
        <v>8.57</v>
      </c>
      <c r="BLI14" s="3">
        <v>10.73</v>
      </c>
      <c r="BLJ14" s="3">
        <v>7.96</v>
      </c>
      <c r="BLK14" s="3">
        <v>8.84</v>
      </c>
      <c r="BLL14" s="3">
        <v>8.5500000000000007</v>
      </c>
      <c r="BLM14" s="3">
        <v>13.72</v>
      </c>
      <c r="BLN14" s="3">
        <v>26.89</v>
      </c>
      <c r="BLO14" s="3">
        <v>15.64</v>
      </c>
      <c r="BLP14" s="3">
        <v>9.01</v>
      </c>
      <c r="BLQ14" s="3">
        <v>10.56</v>
      </c>
      <c r="BLR14" s="3">
        <v>8.67</v>
      </c>
      <c r="BLS14" s="3">
        <v>9.8699999999999992</v>
      </c>
      <c r="BLT14" s="3">
        <v>8.18</v>
      </c>
      <c r="BLU14" s="3">
        <v>9.7100000000000009</v>
      </c>
      <c r="BLV14" s="3">
        <v>14.62</v>
      </c>
      <c r="BLW14" s="3">
        <v>8.6300000000000008</v>
      </c>
      <c r="BLX14" s="3">
        <v>9.25</v>
      </c>
      <c r="BLY14" s="3">
        <v>10.28</v>
      </c>
      <c r="BLZ14" s="3">
        <v>11.7</v>
      </c>
      <c r="BMA14" s="3">
        <v>9.56</v>
      </c>
      <c r="BMB14" s="3">
        <v>16.16</v>
      </c>
      <c r="BMC14" s="3">
        <v>12.09</v>
      </c>
      <c r="BMD14" s="3">
        <v>13.78</v>
      </c>
      <c r="BME14" s="3">
        <v>10.53</v>
      </c>
      <c r="BMF14" s="3">
        <v>15.59</v>
      </c>
      <c r="BMG14" s="3">
        <v>9.92</v>
      </c>
      <c r="BMH14" s="3">
        <v>14.47</v>
      </c>
      <c r="BMI14" s="3">
        <v>9.8800000000000008</v>
      </c>
      <c r="BMJ14" s="3">
        <v>12.13</v>
      </c>
      <c r="BMK14" s="3">
        <v>8.2799999999999994</v>
      </c>
      <c r="BML14" s="3">
        <v>11.12</v>
      </c>
      <c r="BMM14" s="3">
        <v>12.74</v>
      </c>
      <c r="BMN14" s="3">
        <v>7.88</v>
      </c>
      <c r="BMO14" s="3">
        <v>8.6999999999999993</v>
      </c>
      <c r="BMP14" s="3">
        <v>11.54</v>
      </c>
      <c r="BMQ14" s="3">
        <v>11.98</v>
      </c>
      <c r="BMR14" s="3">
        <v>9.43</v>
      </c>
      <c r="BMS14" s="3">
        <v>11.2</v>
      </c>
      <c r="BMT14" s="3">
        <v>10.9</v>
      </c>
      <c r="BMU14" s="3">
        <v>11.97</v>
      </c>
      <c r="BMV14" s="3">
        <v>10.33</v>
      </c>
      <c r="BMW14" s="3">
        <v>14.11</v>
      </c>
      <c r="BMX14" s="3">
        <v>9.0299999999999994</v>
      </c>
      <c r="BMY14" s="3">
        <v>10.92</v>
      </c>
      <c r="BMZ14" s="3">
        <v>11.57</v>
      </c>
      <c r="BNA14" s="3">
        <v>10.55</v>
      </c>
      <c r="BNB14" s="3">
        <v>9.73</v>
      </c>
      <c r="BNC14" s="3">
        <v>13.43</v>
      </c>
      <c r="BND14" s="3">
        <v>12.44</v>
      </c>
      <c r="BNE14" s="3">
        <v>10.29</v>
      </c>
      <c r="BNF14" s="3" t="s">
        <v>5</v>
      </c>
      <c r="BNG14" s="3">
        <v>9.6199999999999992</v>
      </c>
      <c r="BNH14" s="3">
        <v>11.49</v>
      </c>
      <c r="BNI14" s="3">
        <v>11.03</v>
      </c>
      <c r="BNJ14" s="3">
        <v>11.44</v>
      </c>
      <c r="BNK14" s="3">
        <v>11.69</v>
      </c>
      <c r="BNL14" s="3">
        <v>7.98</v>
      </c>
      <c r="BNM14" s="3">
        <v>13.14</v>
      </c>
      <c r="BNN14" s="3">
        <v>8.7100000000000009</v>
      </c>
      <c r="BNO14" s="3">
        <v>29.9</v>
      </c>
      <c r="BNP14" s="3">
        <v>10.34</v>
      </c>
      <c r="BNQ14" s="3">
        <v>11.77</v>
      </c>
      <c r="BNR14" s="3">
        <v>11.14</v>
      </c>
      <c r="BNS14" s="3">
        <v>10.79</v>
      </c>
      <c r="BNT14" s="3">
        <v>13.98</v>
      </c>
      <c r="BNU14" s="3">
        <v>11.34</v>
      </c>
      <c r="BNV14" s="3">
        <v>9.3699999999999992</v>
      </c>
      <c r="BNW14" s="3">
        <v>14.33</v>
      </c>
      <c r="BNX14" s="3">
        <v>21.3</v>
      </c>
      <c r="BNY14" s="3">
        <v>11.29</v>
      </c>
      <c r="BNZ14" s="3">
        <v>13.11</v>
      </c>
      <c r="BOA14" s="3">
        <v>9.58</v>
      </c>
      <c r="BOB14" s="3">
        <v>10.54</v>
      </c>
      <c r="BOC14" s="3">
        <v>13.6</v>
      </c>
      <c r="BOD14" s="3">
        <v>12.12</v>
      </c>
      <c r="BOE14" s="3">
        <v>10.029999999999999</v>
      </c>
      <c r="BOF14" s="3">
        <v>10.95</v>
      </c>
      <c r="BOG14" s="3">
        <v>11.31</v>
      </c>
      <c r="BOH14" s="3">
        <v>9.84</v>
      </c>
      <c r="BOI14" s="3">
        <v>9.41</v>
      </c>
      <c r="BOJ14" s="3">
        <v>27.56</v>
      </c>
      <c r="BOK14" s="3">
        <v>10.3</v>
      </c>
      <c r="BOL14" s="3">
        <v>10.69</v>
      </c>
      <c r="BOM14" s="3">
        <v>10.210000000000001</v>
      </c>
      <c r="BON14" s="3">
        <v>11.71</v>
      </c>
      <c r="BOO14" s="3">
        <v>9.6</v>
      </c>
      <c r="BOP14" s="3">
        <v>13.87</v>
      </c>
      <c r="BOQ14" s="3">
        <v>12.19</v>
      </c>
      <c r="BOR14" s="3">
        <v>11.26</v>
      </c>
      <c r="BOS14" s="3">
        <v>10.85</v>
      </c>
      <c r="BOT14" s="3">
        <v>11.64</v>
      </c>
      <c r="BOU14" s="3">
        <v>9.9600000000000009</v>
      </c>
      <c r="BOV14" s="3">
        <v>9.7100000000000009</v>
      </c>
      <c r="BOW14" s="3">
        <v>11.18</v>
      </c>
      <c r="BOX14" s="3">
        <v>12.42</v>
      </c>
      <c r="BOY14" s="3">
        <v>12.93</v>
      </c>
      <c r="BOZ14" s="3">
        <v>11.6</v>
      </c>
      <c r="BPA14" s="3">
        <v>9.6999999999999993</v>
      </c>
      <c r="BPB14" s="3">
        <v>20.47</v>
      </c>
      <c r="BPC14" s="3">
        <v>12.06</v>
      </c>
      <c r="BPD14" s="3">
        <v>9.42</v>
      </c>
      <c r="BPE14" s="3">
        <v>13.23</v>
      </c>
      <c r="BPF14" s="3">
        <v>12.44</v>
      </c>
      <c r="BPG14" s="3">
        <v>20.260000000000002</v>
      </c>
      <c r="BPH14" s="3">
        <v>20.45</v>
      </c>
      <c r="BPI14" s="3">
        <v>13.37</v>
      </c>
      <c r="BPJ14" s="3">
        <v>11.61</v>
      </c>
      <c r="BPK14" s="3">
        <v>7.69</v>
      </c>
      <c r="BPL14" s="3">
        <v>9.91</v>
      </c>
      <c r="BPM14" s="3">
        <v>11.16</v>
      </c>
      <c r="BPN14" s="3">
        <v>13.66</v>
      </c>
      <c r="BPO14" s="3">
        <v>17.89</v>
      </c>
      <c r="BPP14" s="3">
        <v>10.5</v>
      </c>
      <c r="BPQ14" s="3">
        <v>16.309999999999999</v>
      </c>
      <c r="BPR14" s="3">
        <v>8.36</v>
      </c>
      <c r="BPS14" s="3">
        <v>13.26</v>
      </c>
      <c r="BPT14" s="3">
        <v>14.91</v>
      </c>
      <c r="BPU14" s="3">
        <v>8.6</v>
      </c>
      <c r="BPV14" s="3">
        <v>10.65</v>
      </c>
      <c r="BPW14" s="3">
        <v>11.72</v>
      </c>
      <c r="BPX14" s="3">
        <v>16.989999999999998</v>
      </c>
      <c r="BPY14" s="3">
        <v>11.47</v>
      </c>
      <c r="BPZ14" s="3">
        <v>9.4</v>
      </c>
      <c r="BQA14" s="3">
        <v>9</v>
      </c>
      <c r="BQB14" s="3">
        <v>10.08</v>
      </c>
      <c r="BQC14" s="3">
        <v>21.22</v>
      </c>
      <c r="BQD14" s="3">
        <v>11.64</v>
      </c>
      <c r="BQE14" s="3">
        <v>7.19</v>
      </c>
      <c r="BQF14" s="3">
        <v>9.57</v>
      </c>
      <c r="BQG14" s="3">
        <v>10.26</v>
      </c>
      <c r="BQH14" s="3">
        <v>11.48</v>
      </c>
      <c r="BQI14" s="3">
        <v>9.75</v>
      </c>
      <c r="BQJ14" s="3">
        <v>18</v>
      </c>
      <c r="BQK14" s="3">
        <v>11.95</v>
      </c>
      <c r="BQL14" s="3">
        <v>10.92</v>
      </c>
      <c r="BQM14" s="3">
        <v>11.37</v>
      </c>
      <c r="BQN14" s="3">
        <v>46.1</v>
      </c>
      <c r="BQO14" s="3" t="s">
        <v>5</v>
      </c>
      <c r="BQP14" s="3">
        <v>11.24</v>
      </c>
      <c r="BQQ14" s="3">
        <v>9.2799999999999994</v>
      </c>
      <c r="BQR14" s="3">
        <v>9.6300000000000008</v>
      </c>
      <c r="BQS14" s="3">
        <v>11.33</v>
      </c>
      <c r="BQT14" s="3">
        <v>9.9600000000000009</v>
      </c>
      <c r="BQU14" s="3">
        <v>10.93</v>
      </c>
      <c r="BQV14" s="3">
        <v>29</v>
      </c>
      <c r="BQW14" s="3">
        <v>10.93</v>
      </c>
      <c r="BQX14" s="3">
        <v>11.92</v>
      </c>
      <c r="BQY14" s="3">
        <v>11.97</v>
      </c>
      <c r="BQZ14" s="3">
        <v>10.27</v>
      </c>
      <c r="BRA14" s="3">
        <v>13.35</v>
      </c>
      <c r="BRB14" s="3">
        <v>10.06</v>
      </c>
      <c r="BRC14" s="3">
        <v>12.45</v>
      </c>
      <c r="BRD14" s="3">
        <v>13.93</v>
      </c>
      <c r="BRE14" s="3">
        <v>10.130000000000001</v>
      </c>
      <c r="BRF14" s="3">
        <v>11.36</v>
      </c>
      <c r="BRG14" s="3">
        <v>10.66</v>
      </c>
      <c r="BRH14" s="3">
        <v>11.08</v>
      </c>
      <c r="BRI14" s="3">
        <v>13.99</v>
      </c>
      <c r="BRJ14" s="3">
        <v>12.24</v>
      </c>
      <c r="BRK14" s="3">
        <v>10.97</v>
      </c>
      <c r="BRL14" s="3">
        <v>13.23</v>
      </c>
      <c r="BRM14" s="3">
        <v>13.41</v>
      </c>
      <c r="BRN14" s="3">
        <v>9.99</v>
      </c>
      <c r="BRO14" s="3">
        <v>13.43</v>
      </c>
      <c r="BRP14" s="3">
        <v>15.7</v>
      </c>
      <c r="BRQ14" s="3">
        <v>11.31</v>
      </c>
      <c r="BRR14" s="3">
        <v>10.52</v>
      </c>
      <c r="BRS14" s="3">
        <v>11.4</v>
      </c>
      <c r="BRT14" s="3">
        <v>9.02</v>
      </c>
      <c r="BRU14" s="3">
        <v>9.58</v>
      </c>
      <c r="BRV14" s="3">
        <v>12.03</v>
      </c>
      <c r="BRW14" s="3">
        <v>8</v>
      </c>
      <c r="BRX14" s="3">
        <v>11</v>
      </c>
      <c r="BRY14" s="3">
        <v>9.83</v>
      </c>
      <c r="BRZ14" s="3">
        <v>8.1999999999999993</v>
      </c>
      <c r="BSA14" s="3">
        <v>10.95</v>
      </c>
      <c r="BSB14" s="3">
        <v>13.91</v>
      </c>
      <c r="BSC14" s="3">
        <v>8.8000000000000007</v>
      </c>
      <c r="BSD14" s="3">
        <v>8.08</v>
      </c>
      <c r="BSE14" s="3">
        <v>10.59</v>
      </c>
      <c r="BSF14" s="3">
        <v>9.36</v>
      </c>
      <c r="BSG14" s="3">
        <v>51.72</v>
      </c>
      <c r="BSH14" s="3">
        <v>14.47</v>
      </c>
      <c r="BSI14" s="3">
        <v>9.57</v>
      </c>
      <c r="BSJ14" s="3">
        <v>9.4700000000000006</v>
      </c>
      <c r="BSK14" s="3">
        <v>14.31</v>
      </c>
      <c r="BSL14" s="3">
        <v>20.62</v>
      </c>
      <c r="BSM14" s="3">
        <v>9.4499999999999993</v>
      </c>
      <c r="BSN14" s="3">
        <v>10.27</v>
      </c>
      <c r="BSO14" s="3">
        <v>7.95</v>
      </c>
      <c r="BSP14" s="3">
        <v>10.41</v>
      </c>
      <c r="BSQ14" s="3">
        <v>11.16</v>
      </c>
      <c r="BSR14" s="3">
        <v>17.84</v>
      </c>
      <c r="BSS14" s="3">
        <v>16.38</v>
      </c>
      <c r="BST14" s="3">
        <v>71.040000000000006</v>
      </c>
      <c r="BSU14" s="3">
        <v>9.6300000000000008</v>
      </c>
      <c r="BSV14" s="3">
        <v>14.85</v>
      </c>
      <c r="BSW14" s="3">
        <v>8.02</v>
      </c>
      <c r="BSX14" s="3">
        <v>10.94</v>
      </c>
      <c r="BSY14" s="3">
        <v>11.2</v>
      </c>
      <c r="BSZ14" s="3">
        <v>9.5</v>
      </c>
      <c r="BTA14" s="3">
        <v>11.5</v>
      </c>
      <c r="BTB14" s="3">
        <v>10.029999999999999</v>
      </c>
      <c r="BTC14" s="3">
        <v>8.5500000000000007</v>
      </c>
      <c r="BTD14" s="3">
        <v>9.09</v>
      </c>
      <c r="BTE14" s="3">
        <v>100.76</v>
      </c>
      <c r="BTF14" s="3">
        <v>87.92</v>
      </c>
      <c r="BTG14" s="3">
        <v>12</v>
      </c>
      <c r="BTH14" s="3">
        <v>12.51</v>
      </c>
      <c r="BTI14" s="3">
        <v>11.02</v>
      </c>
      <c r="BTJ14" s="3">
        <v>9.3000000000000007</v>
      </c>
      <c r="BTK14" s="3">
        <v>10.07</v>
      </c>
      <c r="BTL14" s="3">
        <v>10.029999999999999</v>
      </c>
      <c r="BTM14" s="3">
        <v>11.83</v>
      </c>
      <c r="BTN14" s="3">
        <v>10.89</v>
      </c>
      <c r="BTO14" s="3">
        <v>9.23</v>
      </c>
      <c r="BTP14" s="3">
        <v>11.07</v>
      </c>
      <c r="BTQ14" s="3">
        <v>9.8699999999999992</v>
      </c>
      <c r="BTR14" s="3">
        <v>11.28</v>
      </c>
      <c r="BTS14" s="3">
        <v>36.25</v>
      </c>
      <c r="BTT14" s="3">
        <v>12.78</v>
      </c>
      <c r="BTU14" s="3">
        <v>9.2899999999999991</v>
      </c>
      <c r="BTV14" s="3">
        <v>9.49</v>
      </c>
      <c r="BTW14" s="3">
        <v>12.72</v>
      </c>
      <c r="BTX14" s="3">
        <v>11.22</v>
      </c>
      <c r="BTY14" s="3">
        <v>9.24</v>
      </c>
      <c r="BTZ14" s="3">
        <v>9.57</v>
      </c>
      <c r="BUA14" s="3">
        <v>14.48</v>
      </c>
      <c r="BUB14" s="3">
        <v>20.04</v>
      </c>
      <c r="BUC14" s="3">
        <v>10.01</v>
      </c>
      <c r="BUD14" s="3">
        <v>12.61</v>
      </c>
      <c r="BUE14" s="3">
        <v>8.3000000000000007</v>
      </c>
      <c r="BUF14" s="3">
        <v>9.6</v>
      </c>
      <c r="BUG14" s="3">
        <v>10.64</v>
      </c>
      <c r="BUH14" s="3">
        <v>28.72</v>
      </c>
      <c r="BUI14" s="3">
        <v>8.86</v>
      </c>
      <c r="BUJ14" s="3">
        <v>11.28</v>
      </c>
      <c r="BUK14" s="3">
        <v>15.23</v>
      </c>
      <c r="BUL14" s="3">
        <v>13.51</v>
      </c>
      <c r="BUM14" s="3">
        <v>11.08</v>
      </c>
      <c r="BUN14" s="3">
        <v>11.34</v>
      </c>
      <c r="BUO14" s="3">
        <v>9.36</v>
      </c>
      <c r="BUP14" s="3">
        <v>14.85</v>
      </c>
      <c r="BUQ14" s="3">
        <v>6.92</v>
      </c>
      <c r="BUR14" s="3">
        <v>11.95</v>
      </c>
      <c r="BUS14" s="3">
        <v>9.5299999999999994</v>
      </c>
      <c r="BUT14" s="3">
        <v>10.6</v>
      </c>
      <c r="BUU14" s="3">
        <v>10.97</v>
      </c>
      <c r="BUV14" s="3">
        <v>12.11</v>
      </c>
      <c r="BUW14" s="3">
        <v>10.09</v>
      </c>
      <c r="BUX14" s="3" t="s">
        <v>5</v>
      </c>
      <c r="BUY14" s="3">
        <v>9.1</v>
      </c>
      <c r="BUZ14" s="3">
        <v>9.61</v>
      </c>
      <c r="BVA14" s="3">
        <v>14.79</v>
      </c>
      <c r="BVB14" s="3">
        <v>9.16</v>
      </c>
      <c r="BVC14" s="3">
        <v>12.81</v>
      </c>
      <c r="BVD14" s="3">
        <v>9.67</v>
      </c>
      <c r="BVE14" s="3">
        <v>9.01</v>
      </c>
      <c r="BVF14" s="3">
        <v>8.4499999999999993</v>
      </c>
      <c r="BVG14" s="3">
        <v>18.14</v>
      </c>
      <c r="BVH14" s="3">
        <v>9.65</v>
      </c>
      <c r="BVI14" s="3">
        <v>11.02</v>
      </c>
      <c r="BVJ14" s="3">
        <v>11.55</v>
      </c>
      <c r="BVK14" s="3">
        <v>56.55</v>
      </c>
      <c r="BVL14" s="3">
        <v>9.2899999999999991</v>
      </c>
      <c r="BVM14" s="3">
        <v>12</v>
      </c>
      <c r="BVN14" s="3">
        <v>10.48</v>
      </c>
      <c r="BVO14" s="3">
        <v>9.67</v>
      </c>
      <c r="BVP14" s="3">
        <v>8.89</v>
      </c>
      <c r="BVQ14" s="3">
        <v>14.87</v>
      </c>
      <c r="BVR14" s="3">
        <v>10.6</v>
      </c>
      <c r="BVS14" s="3">
        <v>19.75</v>
      </c>
      <c r="BVT14" s="3">
        <v>13.42</v>
      </c>
      <c r="BVU14" s="3">
        <v>9.39</v>
      </c>
      <c r="BVV14" s="3">
        <v>10.29</v>
      </c>
      <c r="BVW14" s="3">
        <v>11.1</v>
      </c>
      <c r="BVX14" s="3">
        <v>9.7899999999999991</v>
      </c>
      <c r="BVY14" s="3">
        <v>10.78</v>
      </c>
      <c r="BVZ14" s="3">
        <v>24.23</v>
      </c>
      <c r="BWA14" s="3">
        <v>9.43</v>
      </c>
      <c r="BWB14" s="3">
        <v>16.48</v>
      </c>
      <c r="BWC14" s="3">
        <v>10.87</v>
      </c>
      <c r="BWD14" s="3">
        <v>11.99</v>
      </c>
      <c r="BWE14" s="3">
        <v>8.44</v>
      </c>
      <c r="BWF14" s="3">
        <v>9.42</v>
      </c>
      <c r="BWG14" s="3">
        <v>13.17</v>
      </c>
      <c r="BWH14" s="3">
        <v>25.74</v>
      </c>
      <c r="BWI14" s="3">
        <v>12.14</v>
      </c>
      <c r="BWJ14" s="3">
        <v>9.2899999999999991</v>
      </c>
      <c r="BWK14" s="3">
        <v>9.4700000000000006</v>
      </c>
      <c r="BWL14" s="3">
        <v>11.89</v>
      </c>
      <c r="BWM14" s="3">
        <v>19.670000000000002</v>
      </c>
      <c r="BWN14" s="3">
        <v>9.1999999999999993</v>
      </c>
      <c r="BWO14" s="3">
        <v>9.59</v>
      </c>
      <c r="BWP14" s="3">
        <v>11.11</v>
      </c>
      <c r="BWQ14" s="3">
        <v>12.03</v>
      </c>
      <c r="BWR14" s="3">
        <v>13.66</v>
      </c>
      <c r="BWS14" s="3">
        <v>8.19</v>
      </c>
      <c r="BWT14" s="3">
        <v>10.5</v>
      </c>
      <c r="BWU14" s="3">
        <v>10.130000000000001</v>
      </c>
      <c r="BWV14" s="3">
        <v>7.97</v>
      </c>
      <c r="BWW14" s="3">
        <v>7.61</v>
      </c>
      <c r="BWX14" s="3">
        <v>10.72</v>
      </c>
      <c r="BWY14" s="3">
        <v>11.98</v>
      </c>
      <c r="BWZ14" s="3">
        <v>15.45</v>
      </c>
      <c r="BXA14" s="3">
        <v>8.3699999999999992</v>
      </c>
      <c r="BXB14" s="3">
        <v>14.49</v>
      </c>
      <c r="BXC14" s="3">
        <v>8.4700000000000006</v>
      </c>
      <c r="BXD14" s="3">
        <v>18.899999999999999</v>
      </c>
      <c r="BXE14" s="3">
        <v>9.75</v>
      </c>
      <c r="BXF14" s="3">
        <v>13.22</v>
      </c>
      <c r="BXG14" s="3">
        <v>10.85</v>
      </c>
      <c r="BXH14" s="3">
        <v>11.42</v>
      </c>
      <c r="BXI14" s="3">
        <v>9.65</v>
      </c>
      <c r="BXJ14" s="3">
        <v>11.64</v>
      </c>
      <c r="BXK14" s="3">
        <v>13.34</v>
      </c>
      <c r="BXL14" s="3">
        <v>9.9</v>
      </c>
      <c r="BXM14" s="3">
        <v>9.19</v>
      </c>
      <c r="BXN14" s="3">
        <v>9.98</v>
      </c>
      <c r="BXO14" s="3">
        <v>14.47</v>
      </c>
      <c r="BXP14" s="3">
        <v>11.57</v>
      </c>
      <c r="BXQ14" s="3">
        <v>11.77</v>
      </c>
      <c r="BXR14" s="3">
        <v>9.19</v>
      </c>
      <c r="BXS14" s="3">
        <v>12.26</v>
      </c>
      <c r="BXT14" s="3">
        <v>9.85</v>
      </c>
      <c r="BXU14" s="3">
        <v>10.130000000000001</v>
      </c>
      <c r="BXV14" s="3">
        <v>14.64</v>
      </c>
      <c r="BXW14" s="3">
        <v>15.79</v>
      </c>
      <c r="BXX14" s="3">
        <v>9.14</v>
      </c>
      <c r="BXY14" s="3">
        <v>13.65</v>
      </c>
      <c r="BXZ14" s="3">
        <v>10.63</v>
      </c>
      <c r="BYA14" s="3">
        <v>12.72</v>
      </c>
      <c r="BYB14" s="3">
        <v>8.9</v>
      </c>
      <c r="BYC14" s="3">
        <v>7.92</v>
      </c>
      <c r="BYD14" s="3">
        <v>9.3699999999999992</v>
      </c>
      <c r="BYE14" s="3">
        <v>97.81</v>
      </c>
      <c r="BYF14" s="3">
        <v>10.63</v>
      </c>
      <c r="BYG14" s="3">
        <v>29.14</v>
      </c>
      <c r="BYH14" s="3">
        <v>8.65</v>
      </c>
      <c r="BYI14" s="3">
        <v>27.96</v>
      </c>
      <c r="BYJ14" s="3">
        <v>10.77</v>
      </c>
      <c r="BYK14" s="3">
        <v>13.82</v>
      </c>
      <c r="BYL14" s="3">
        <v>11.93</v>
      </c>
      <c r="BYM14" s="3">
        <v>10.11</v>
      </c>
      <c r="BYN14" s="3">
        <v>10.15</v>
      </c>
      <c r="BYO14" s="3">
        <v>8.9</v>
      </c>
      <c r="BYP14" s="3">
        <v>8.27</v>
      </c>
      <c r="BYQ14" s="3">
        <v>9.26</v>
      </c>
      <c r="BYR14" s="3">
        <v>9.5</v>
      </c>
      <c r="BYS14" s="3">
        <v>21.15</v>
      </c>
      <c r="BYT14" s="3">
        <v>8.1199999999999992</v>
      </c>
      <c r="BYU14" s="3">
        <v>10.85</v>
      </c>
      <c r="BYV14" s="3">
        <v>9.73</v>
      </c>
      <c r="BYW14" s="3">
        <v>99.18</v>
      </c>
      <c r="BYX14" s="3">
        <v>7.49</v>
      </c>
      <c r="BYY14" s="3">
        <v>8.39</v>
      </c>
      <c r="BYZ14" s="3">
        <v>9.51</v>
      </c>
      <c r="BZA14" s="3">
        <v>9.16</v>
      </c>
      <c r="BZB14" s="3">
        <v>12.78</v>
      </c>
      <c r="BZC14" s="3">
        <v>11.32</v>
      </c>
      <c r="BZD14" s="3">
        <v>9.7899999999999991</v>
      </c>
      <c r="BZE14" s="3">
        <v>8.83</v>
      </c>
      <c r="BZF14" s="3">
        <v>99.66</v>
      </c>
      <c r="BZG14" s="3">
        <v>11.59</v>
      </c>
      <c r="BZH14" s="3">
        <v>12.06</v>
      </c>
      <c r="BZI14" s="3">
        <v>10.220000000000001</v>
      </c>
      <c r="BZJ14" s="3">
        <v>11.7</v>
      </c>
      <c r="BZK14" s="3">
        <v>11.98</v>
      </c>
      <c r="BZL14" s="3">
        <v>8.16</v>
      </c>
      <c r="BZM14" s="3">
        <v>9.1999999999999993</v>
      </c>
      <c r="BZN14" s="3">
        <v>9.98</v>
      </c>
      <c r="BZO14" s="3">
        <v>9.34</v>
      </c>
      <c r="BZP14" s="3">
        <v>12.13</v>
      </c>
      <c r="BZQ14" s="3">
        <v>11.54</v>
      </c>
      <c r="BZR14" s="3">
        <v>87.24</v>
      </c>
      <c r="BZS14" s="3">
        <v>10.32</v>
      </c>
      <c r="BZT14" s="3">
        <v>8.83</v>
      </c>
      <c r="BZU14" s="3">
        <v>9.0500000000000007</v>
      </c>
      <c r="BZV14" s="3">
        <v>9.19</v>
      </c>
      <c r="BZW14" s="3">
        <v>8</v>
      </c>
      <c r="BZX14" s="3">
        <v>11.36</v>
      </c>
      <c r="BZY14" s="3">
        <v>8.32</v>
      </c>
      <c r="BZZ14" s="3">
        <v>7.71</v>
      </c>
      <c r="CAA14" s="3">
        <v>9.81</v>
      </c>
      <c r="CAB14" s="3">
        <v>11.32</v>
      </c>
      <c r="CAC14" s="3">
        <v>17.61</v>
      </c>
      <c r="CAD14" s="3">
        <v>9.36</v>
      </c>
      <c r="CAE14" s="3">
        <v>10.23</v>
      </c>
      <c r="CAF14" s="3">
        <v>9.2899999999999991</v>
      </c>
      <c r="CAG14" s="3">
        <v>12.78</v>
      </c>
      <c r="CAH14" s="3">
        <v>8.48</v>
      </c>
      <c r="CAI14" s="3">
        <v>9.9600000000000009</v>
      </c>
      <c r="CAJ14" s="3">
        <v>10.09</v>
      </c>
      <c r="CAK14" s="3">
        <v>13.1</v>
      </c>
      <c r="CAL14" s="3">
        <v>9.52</v>
      </c>
      <c r="CAM14" s="3">
        <v>8.91</v>
      </c>
      <c r="CAN14" s="3">
        <v>10.62</v>
      </c>
      <c r="CAO14" s="3">
        <v>11.4</v>
      </c>
      <c r="CAP14" s="3">
        <v>9.7899999999999991</v>
      </c>
      <c r="CAQ14" s="3">
        <v>12.06</v>
      </c>
      <c r="CAR14" s="3">
        <v>9.6999999999999993</v>
      </c>
      <c r="CAS14" s="3">
        <v>9.8800000000000008</v>
      </c>
      <c r="CAT14" s="3">
        <v>11.09</v>
      </c>
      <c r="CAU14" s="3">
        <v>7.62</v>
      </c>
      <c r="CAV14" s="3">
        <v>12.71</v>
      </c>
      <c r="CAW14" s="3">
        <v>9.9</v>
      </c>
      <c r="CAX14" s="3">
        <v>14.29</v>
      </c>
      <c r="CAY14" s="3">
        <v>13.96</v>
      </c>
      <c r="CAZ14" s="3">
        <v>9.1</v>
      </c>
      <c r="CBA14" s="3">
        <v>9.48</v>
      </c>
      <c r="CBB14" s="3">
        <v>8.5</v>
      </c>
      <c r="CBC14" s="3">
        <v>9.85</v>
      </c>
      <c r="CBD14" s="3">
        <v>10.58</v>
      </c>
      <c r="CBE14" s="3">
        <v>14.24</v>
      </c>
      <c r="CBF14" s="3">
        <v>7.72</v>
      </c>
      <c r="CBG14" s="3">
        <v>10.71</v>
      </c>
      <c r="CBH14" s="3">
        <v>91.62</v>
      </c>
      <c r="CBI14" s="3">
        <v>9.08</v>
      </c>
      <c r="CBJ14" s="3">
        <v>7.99</v>
      </c>
      <c r="CBK14" s="3">
        <v>9.06</v>
      </c>
      <c r="CBL14" s="3">
        <v>11.67</v>
      </c>
      <c r="CBM14" s="3">
        <v>7.82</v>
      </c>
      <c r="CBN14" s="3">
        <v>12.94</v>
      </c>
      <c r="CBO14" s="3">
        <v>9.85</v>
      </c>
      <c r="CBP14" s="3">
        <v>12.32</v>
      </c>
      <c r="CBQ14" s="3">
        <v>8.66</v>
      </c>
      <c r="CBR14" s="3">
        <v>7.68</v>
      </c>
      <c r="CBS14" s="3">
        <v>12.72</v>
      </c>
      <c r="CBT14" s="3">
        <v>10.220000000000001</v>
      </c>
      <c r="CBU14" s="3">
        <v>11.05</v>
      </c>
      <c r="CBV14" s="3">
        <v>10.17</v>
      </c>
      <c r="CBW14" s="3">
        <v>8.17</v>
      </c>
      <c r="CBX14" s="3">
        <v>10.45</v>
      </c>
      <c r="CBY14" s="3">
        <v>85.85</v>
      </c>
      <c r="CBZ14" s="3">
        <v>9.4499999999999993</v>
      </c>
      <c r="CCA14" s="3">
        <v>8.2799999999999994</v>
      </c>
      <c r="CCB14" s="3">
        <v>14.07</v>
      </c>
      <c r="CCC14" s="3">
        <v>10.57</v>
      </c>
      <c r="CCD14" s="3">
        <v>13</v>
      </c>
      <c r="CCE14" s="3">
        <v>10.33</v>
      </c>
      <c r="CCF14" s="3">
        <v>9.91</v>
      </c>
      <c r="CCG14" s="3">
        <v>9.6999999999999993</v>
      </c>
      <c r="CCH14" s="3">
        <v>10.18</v>
      </c>
      <c r="CCI14" s="3">
        <v>14.03</v>
      </c>
      <c r="CCJ14" s="3">
        <v>8.89</v>
      </c>
      <c r="CCK14" s="3">
        <v>11.46</v>
      </c>
      <c r="CCL14" s="3">
        <v>12.73</v>
      </c>
      <c r="CCM14" s="3">
        <v>10.15</v>
      </c>
      <c r="CCN14" s="3">
        <v>8.65</v>
      </c>
      <c r="CCO14" s="3">
        <v>13.05</v>
      </c>
      <c r="CCP14" s="3">
        <v>17.28</v>
      </c>
      <c r="CCQ14" s="3">
        <v>8.39</v>
      </c>
      <c r="CCR14" s="3">
        <v>9.76</v>
      </c>
      <c r="CCS14" s="3">
        <v>9.5299999999999994</v>
      </c>
      <c r="CCT14" s="3">
        <v>10.210000000000001</v>
      </c>
      <c r="CCU14" s="3">
        <v>9.48</v>
      </c>
      <c r="CCV14" s="3">
        <v>11.53</v>
      </c>
      <c r="CCW14" s="3">
        <v>11.03</v>
      </c>
      <c r="CCX14" s="3">
        <v>10.16</v>
      </c>
      <c r="CCY14" s="3">
        <v>8.86</v>
      </c>
      <c r="CCZ14" s="3">
        <v>13.04</v>
      </c>
      <c r="CDA14" s="3">
        <v>9.0500000000000007</v>
      </c>
      <c r="CDB14" s="3">
        <v>10.17</v>
      </c>
      <c r="CDC14" s="3">
        <v>7.93</v>
      </c>
      <c r="CDD14" s="3">
        <v>8.93</v>
      </c>
      <c r="CDE14" s="3">
        <v>12.03</v>
      </c>
      <c r="CDF14" s="3">
        <v>8.1300000000000008</v>
      </c>
      <c r="CDG14" s="3">
        <v>7.77</v>
      </c>
      <c r="CDH14" s="3">
        <v>12.56</v>
      </c>
      <c r="CDI14" s="3">
        <v>13.63</v>
      </c>
      <c r="CDJ14" s="3">
        <v>14.3</v>
      </c>
      <c r="CDK14" s="3">
        <v>8.3800000000000008</v>
      </c>
      <c r="CDL14" s="3">
        <v>9.19</v>
      </c>
      <c r="CDM14" s="3">
        <v>11.05</v>
      </c>
      <c r="CDN14" s="3">
        <v>11.41</v>
      </c>
      <c r="CDO14" s="3">
        <v>10.57</v>
      </c>
      <c r="CDP14" s="3">
        <v>17.78</v>
      </c>
      <c r="CDQ14" s="3">
        <v>16.78</v>
      </c>
      <c r="CDR14" s="3">
        <v>9.49</v>
      </c>
      <c r="CDS14" s="3">
        <v>7.64</v>
      </c>
      <c r="CDT14" s="3">
        <v>10.15</v>
      </c>
      <c r="CDU14" s="3">
        <v>9.15</v>
      </c>
      <c r="CDV14" s="3">
        <v>9.57</v>
      </c>
      <c r="CDW14" s="3">
        <v>16.72</v>
      </c>
      <c r="CDX14" s="3">
        <v>10.34</v>
      </c>
      <c r="CDY14" s="3">
        <v>9.5</v>
      </c>
      <c r="CDZ14" s="3">
        <v>8.9700000000000006</v>
      </c>
      <c r="CEA14" s="3">
        <v>8.18</v>
      </c>
      <c r="CEB14" s="3">
        <v>9.7100000000000009</v>
      </c>
      <c r="CEC14" s="3">
        <v>10.85</v>
      </c>
      <c r="CED14" s="3">
        <v>8.5</v>
      </c>
      <c r="CEE14" s="3">
        <v>8.59</v>
      </c>
      <c r="CEF14" s="3">
        <v>8.73</v>
      </c>
      <c r="CEG14" s="3">
        <v>7.8</v>
      </c>
      <c r="CEH14" s="3">
        <v>9.84</v>
      </c>
      <c r="CEI14" s="3">
        <v>8.64</v>
      </c>
      <c r="CEJ14" s="3">
        <v>11.26</v>
      </c>
      <c r="CEK14" s="3">
        <v>8.2200000000000006</v>
      </c>
      <c r="CEL14" s="3">
        <v>9.19</v>
      </c>
      <c r="CEM14" s="3">
        <v>11.16</v>
      </c>
      <c r="CEN14" s="3">
        <v>24.8</v>
      </c>
      <c r="CEO14" s="3">
        <v>12.42</v>
      </c>
      <c r="CEP14" s="3">
        <v>8.48</v>
      </c>
      <c r="CEQ14" s="3">
        <v>9.1199999999999992</v>
      </c>
      <c r="CER14" s="3">
        <v>8.85</v>
      </c>
      <c r="CES14" s="3">
        <v>10.78</v>
      </c>
      <c r="CET14" s="3">
        <v>11.52</v>
      </c>
      <c r="CEU14" s="3">
        <v>11.3</v>
      </c>
      <c r="CEV14" s="3">
        <v>11.12</v>
      </c>
      <c r="CEW14" s="3">
        <v>9.41</v>
      </c>
      <c r="CEX14" s="3">
        <v>13.24</v>
      </c>
      <c r="CEY14" s="3">
        <v>9.36</v>
      </c>
      <c r="CEZ14" s="3">
        <v>10.27</v>
      </c>
      <c r="CFA14" s="3">
        <v>16.52</v>
      </c>
      <c r="CFB14" s="3">
        <v>11.04</v>
      </c>
      <c r="CFC14" s="3">
        <v>13.74</v>
      </c>
      <c r="CFD14" s="3">
        <v>12.32</v>
      </c>
      <c r="CFE14" s="3">
        <v>10.26</v>
      </c>
      <c r="CFF14" s="3">
        <v>15.22</v>
      </c>
      <c r="CFG14" s="3">
        <v>10.34</v>
      </c>
      <c r="CFH14" s="3">
        <v>8.7799999999999994</v>
      </c>
      <c r="CFI14" s="3">
        <v>10.9</v>
      </c>
      <c r="CFJ14" s="3">
        <v>9.66</v>
      </c>
      <c r="CFK14" s="3">
        <v>10.61</v>
      </c>
      <c r="CFL14" s="3">
        <v>8.8699999999999992</v>
      </c>
      <c r="CFM14" s="3">
        <v>8.7899999999999991</v>
      </c>
      <c r="CFN14" s="3">
        <v>8.93</v>
      </c>
      <c r="CFO14" s="3">
        <v>10.27</v>
      </c>
      <c r="CFP14" s="3">
        <v>9.5299999999999994</v>
      </c>
      <c r="CFQ14" s="3">
        <v>10.79</v>
      </c>
      <c r="CFR14" s="3">
        <v>9.9499999999999993</v>
      </c>
      <c r="CFS14" s="3">
        <v>10.23</v>
      </c>
      <c r="CFT14" s="3">
        <v>10.9</v>
      </c>
      <c r="CFU14" s="3">
        <v>11.07</v>
      </c>
      <c r="CFV14" s="3">
        <v>8.32</v>
      </c>
      <c r="CFW14" s="3">
        <v>10.31</v>
      </c>
      <c r="CFX14" s="3">
        <v>8.66</v>
      </c>
      <c r="CFY14" s="3">
        <v>11.21</v>
      </c>
      <c r="CFZ14" s="3">
        <v>9.83</v>
      </c>
      <c r="CGA14" s="3">
        <v>9.44</v>
      </c>
      <c r="CGB14" s="3">
        <v>8.26</v>
      </c>
      <c r="CGC14" s="3">
        <v>10.02</v>
      </c>
      <c r="CGD14" s="3">
        <v>8.5</v>
      </c>
      <c r="CGE14" s="3">
        <v>8.9700000000000006</v>
      </c>
      <c r="CGF14" s="3">
        <v>10.38</v>
      </c>
      <c r="CGG14" s="3">
        <v>10.86</v>
      </c>
      <c r="CGH14" s="3">
        <v>8.8000000000000007</v>
      </c>
      <c r="CGI14" s="3">
        <v>15.29</v>
      </c>
      <c r="CGJ14" s="3">
        <v>10.11</v>
      </c>
      <c r="CGK14" s="3">
        <v>9.49</v>
      </c>
      <c r="CGL14" s="3">
        <v>7.12</v>
      </c>
      <c r="CGM14" s="3">
        <v>10.43</v>
      </c>
      <c r="CGN14" s="3">
        <v>14.07</v>
      </c>
      <c r="CGO14" s="3">
        <v>8.92</v>
      </c>
      <c r="CGP14" s="3">
        <v>11.97</v>
      </c>
      <c r="CGQ14" s="3">
        <v>10.24</v>
      </c>
      <c r="CGR14" s="3">
        <v>6.57</v>
      </c>
      <c r="CGS14" s="3">
        <v>10.94</v>
      </c>
      <c r="CGT14" s="3">
        <v>14.66</v>
      </c>
      <c r="CGU14" s="3">
        <v>16.649999999999999</v>
      </c>
      <c r="CGV14" s="3">
        <v>9.02</v>
      </c>
      <c r="CGW14" s="3">
        <v>9.68</v>
      </c>
      <c r="CGX14" s="3">
        <v>9.48</v>
      </c>
      <c r="CGY14" s="3">
        <v>12.37</v>
      </c>
      <c r="CGZ14" s="3">
        <v>10.79</v>
      </c>
      <c r="CHA14" s="3">
        <v>13.21</v>
      </c>
      <c r="CHB14" s="3">
        <v>10.45</v>
      </c>
      <c r="CHC14" s="3">
        <v>15.65</v>
      </c>
      <c r="CHD14" s="3">
        <v>11.49</v>
      </c>
      <c r="CHE14" s="3">
        <v>15.52</v>
      </c>
      <c r="CHF14" s="3">
        <v>9.1300000000000008</v>
      </c>
      <c r="CHG14" s="3">
        <v>9.18</v>
      </c>
      <c r="CHH14" s="3">
        <v>8.92</v>
      </c>
      <c r="CHI14" s="3">
        <v>13.4</v>
      </c>
      <c r="CHJ14" s="3">
        <v>12</v>
      </c>
      <c r="CHK14" s="3">
        <v>9.0399999999999991</v>
      </c>
      <c r="CHL14" s="3">
        <v>13.2</v>
      </c>
      <c r="CHM14" s="3">
        <v>10.8</v>
      </c>
      <c r="CHN14" s="3">
        <v>13.04</v>
      </c>
      <c r="CHO14" s="3">
        <v>10.99</v>
      </c>
      <c r="CHP14" s="3">
        <v>9.57</v>
      </c>
      <c r="CHQ14" s="3">
        <v>13.27</v>
      </c>
      <c r="CHR14" s="3">
        <v>14.12</v>
      </c>
      <c r="CHS14" s="3">
        <v>27.93</v>
      </c>
      <c r="CHT14" s="3">
        <v>7.22</v>
      </c>
      <c r="CHU14" s="3">
        <v>10.47</v>
      </c>
      <c r="CHV14" s="3">
        <v>8.76</v>
      </c>
      <c r="CHW14" s="3">
        <v>11.56</v>
      </c>
      <c r="CHX14" s="3">
        <v>8.39</v>
      </c>
      <c r="CHY14" s="3">
        <v>11.31</v>
      </c>
      <c r="CHZ14" s="3">
        <v>7.72</v>
      </c>
      <c r="CIA14" s="3">
        <v>7.79</v>
      </c>
      <c r="CIB14" s="3">
        <v>36.33</v>
      </c>
      <c r="CIC14" s="3">
        <v>7.09</v>
      </c>
      <c r="CID14" s="3">
        <v>8.89</v>
      </c>
      <c r="CIE14" s="3">
        <v>9.7100000000000009</v>
      </c>
      <c r="CIF14" s="3">
        <v>21.93</v>
      </c>
      <c r="CIG14" s="3">
        <v>10.029999999999999</v>
      </c>
      <c r="CIH14" s="3">
        <v>14.8</v>
      </c>
      <c r="CII14" s="3">
        <v>8.61</v>
      </c>
      <c r="CIJ14" s="3">
        <v>8.24</v>
      </c>
      <c r="CIK14" s="3">
        <v>8.9</v>
      </c>
      <c r="CIL14" s="3">
        <v>8.8699999999999992</v>
      </c>
      <c r="CIM14" s="3">
        <v>6.59</v>
      </c>
      <c r="CIN14" s="3">
        <v>9.81</v>
      </c>
      <c r="CIO14" s="3">
        <v>15.5</v>
      </c>
      <c r="CIP14" s="3">
        <v>8.94</v>
      </c>
      <c r="CIQ14" s="3">
        <v>12.44</v>
      </c>
      <c r="CIR14" s="3">
        <v>16.489999999999998</v>
      </c>
      <c r="CIS14" s="3">
        <v>8.24</v>
      </c>
      <c r="CIT14" s="3">
        <v>12.51</v>
      </c>
      <c r="CIU14" s="3">
        <v>10.86</v>
      </c>
      <c r="CIV14" s="3">
        <v>10.87</v>
      </c>
      <c r="CIW14" s="3">
        <v>13.61</v>
      </c>
      <c r="CIX14" s="3">
        <v>10.18</v>
      </c>
      <c r="CIY14" s="3">
        <v>10.02</v>
      </c>
      <c r="CIZ14" s="3">
        <v>7.89</v>
      </c>
      <c r="CJA14" s="3">
        <v>9.33</v>
      </c>
      <c r="CJB14" s="3">
        <v>10.19</v>
      </c>
      <c r="CJC14" s="3">
        <v>8.6199999999999992</v>
      </c>
      <c r="CJD14" s="3">
        <v>15.22</v>
      </c>
      <c r="CJE14" s="3">
        <v>12.78</v>
      </c>
      <c r="CJF14" s="3">
        <v>47.93</v>
      </c>
      <c r="CJG14" s="3">
        <v>9.5299999999999994</v>
      </c>
      <c r="CJH14" s="3">
        <v>8.8699999999999992</v>
      </c>
      <c r="CJI14" s="3">
        <v>9.26</v>
      </c>
      <c r="CJJ14" s="3">
        <v>9.5500000000000007</v>
      </c>
      <c r="CJK14" s="3">
        <v>12.03</v>
      </c>
      <c r="CJL14" s="3">
        <v>9.81</v>
      </c>
      <c r="CJM14" s="3">
        <v>9.7899999999999991</v>
      </c>
      <c r="CJN14" s="3">
        <v>10.08</v>
      </c>
      <c r="CJO14" s="3">
        <v>8.7200000000000006</v>
      </c>
      <c r="CJP14" s="3">
        <v>11.01</v>
      </c>
      <c r="CJQ14" s="3">
        <v>13.89</v>
      </c>
      <c r="CJR14" s="3">
        <v>9.77</v>
      </c>
      <c r="CJS14" s="3">
        <v>14.34</v>
      </c>
      <c r="CJT14" s="3">
        <v>12.61</v>
      </c>
      <c r="CJU14" s="3">
        <v>14.08</v>
      </c>
      <c r="CJV14" s="3">
        <v>8.85</v>
      </c>
      <c r="CJW14" s="3">
        <v>7.98</v>
      </c>
      <c r="CJX14" s="3">
        <v>9.7899999999999991</v>
      </c>
      <c r="CJY14" s="3">
        <v>9.34</v>
      </c>
      <c r="CJZ14" s="3">
        <v>21.88</v>
      </c>
      <c r="CKA14" s="3">
        <v>11.28</v>
      </c>
      <c r="CKB14" s="3">
        <v>9.75</v>
      </c>
      <c r="CKC14" s="3">
        <v>10.15</v>
      </c>
      <c r="CKD14" s="3">
        <v>11.2</v>
      </c>
      <c r="CKE14" s="3">
        <v>12.13</v>
      </c>
      <c r="CKF14" s="3">
        <v>8.9600000000000009</v>
      </c>
      <c r="CKG14" s="3">
        <v>14.16</v>
      </c>
      <c r="CKH14" s="3">
        <v>8.9700000000000006</v>
      </c>
      <c r="CKI14" s="3">
        <v>11.59</v>
      </c>
      <c r="CKJ14" s="3">
        <v>14.43</v>
      </c>
      <c r="CKK14" s="3">
        <v>12.96</v>
      </c>
      <c r="CKL14" s="3">
        <v>13.29</v>
      </c>
      <c r="CKM14" s="3">
        <v>9.11</v>
      </c>
      <c r="CKN14" s="3">
        <v>14.39</v>
      </c>
      <c r="CKO14" s="3">
        <v>12.09</v>
      </c>
      <c r="CKP14" s="3">
        <v>8.4</v>
      </c>
      <c r="CKQ14" s="3">
        <v>8.08</v>
      </c>
      <c r="CKR14" s="3">
        <v>9.64</v>
      </c>
      <c r="CKS14" s="3">
        <v>8.15</v>
      </c>
      <c r="CKT14" s="3">
        <v>9.2899999999999991</v>
      </c>
      <c r="CKU14" s="3">
        <v>9.1300000000000008</v>
      </c>
      <c r="CKV14" s="3">
        <v>11.32</v>
      </c>
      <c r="CKW14" s="3">
        <v>9.41</v>
      </c>
      <c r="CKX14" s="3">
        <v>14.45</v>
      </c>
      <c r="CKY14" s="3">
        <v>13.46</v>
      </c>
      <c r="CKZ14" s="3">
        <v>9.14</v>
      </c>
      <c r="CLA14" s="3">
        <v>9.31</v>
      </c>
      <c r="CLB14" s="3">
        <v>9.1999999999999993</v>
      </c>
      <c r="CLC14" s="3">
        <v>12.98</v>
      </c>
      <c r="CLD14" s="3">
        <v>12.23</v>
      </c>
      <c r="CLE14" s="3">
        <v>20.22</v>
      </c>
      <c r="CLF14" s="3">
        <v>11.11</v>
      </c>
      <c r="CLG14" s="3">
        <v>10.51</v>
      </c>
      <c r="CLH14" s="3">
        <v>8.34</v>
      </c>
      <c r="CLI14" s="3">
        <v>11.37</v>
      </c>
      <c r="CLJ14" s="3">
        <v>10.85</v>
      </c>
      <c r="CLK14" s="3">
        <v>8.61</v>
      </c>
      <c r="CLL14" s="3">
        <v>10.91</v>
      </c>
      <c r="CLM14" s="3">
        <v>7.73</v>
      </c>
      <c r="CLN14" s="3">
        <v>10.69</v>
      </c>
      <c r="CLO14" s="3">
        <v>7.77</v>
      </c>
      <c r="CLP14" s="3">
        <v>16.38</v>
      </c>
      <c r="CLQ14" s="3">
        <v>9.8000000000000007</v>
      </c>
      <c r="CLR14" s="3">
        <v>12.61</v>
      </c>
      <c r="CLS14" s="3">
        <v>13.32</v>
      </c>
      <c r="CLT14" s="3">
        <v>8.8000000000000007</v>
      </c>
      <c r="CLU14" s="3">
        <v>8.92</v>
      </c>
      <c r="CLV14" s="3">
        <v>9.15</v>
      </c>
      <c r="CLW14" s="3">
        <v>10.199999999999999</v>
      </c>
      <c r="CLX14" s="3">
        <v>8.6300000000000008</v>
      </c>
      <c r="CLY14" s="3">
        <v>10.79</v>
      </c>
      <c r="CLZ14" s="3">
        <v>11.09</v>
      </c>
      <c r="CMA14" s="3">
        <v>11.34</v>
      </c>
      <c r="CMB14" s="3">
        <v>9.67</v>
      </c>
      <c r="CMC14" s="3" t="s">
        <v>5</v>
      </c>
      <c r="CMD14" s="3">
        <v>10.98</v>
      </c>
      <c r="CME14" s="3">
        <v>8.24</v>
      </c>
      <c r="CMF14" s="3">
        <v>93.42</v>
      </c>
      <c r="CMG14" s="3">
        <v>10.49</v>
      </c>
      <c r="CMH14" s="3">
        <v>9.44</v>
      </c>
      <c r="CMI14" s="3">
        <v>9.39</v>
      </c>
      <c r="CMJ14" s="3">
        <v>10.42</v>
      </c>
      <c r="CMK14" s="3">
        <v>9.61</v>
      </c>
      <c r="CML14" s="3">
        <v>7.64</v>
      </c>
      <c r="CMM14" s="3">
        <v>11.68</v>
      </c>
      <c r="CMN14" s="3">
        <v>16.91</v>
      </c>
      <c r="CMO14" s="3">
        <v>12.87</v>
      </c>
      <c r="CMP14" s="3">
        <v>8.56</v>
      </c>
      <c r="CMQ14" s="3">
        <v>7.63</v>
      </c>
      <c r="CMR14" s="3">
        <v>9.01</v>
      </c>
      <c r="CMS14" s="3">
        <v>7.58</v>
      </c>
      <c r="CMT14" s="3">
        <v>11.23</v>
      </c>
      <c r="CMU14" s="3">
        <v>9.48</v>
      </c>
      <c r="CMV14" s="3">
        <v>10.71</v>
      </c>
      <c r="CMW14" s="3">
        <v>9.26</v>
      </c>
      <c r="CMX14" s="3">
        <v>9.06</v>
      </c>
      <c r="CMY14" s="3">
        <v>9.3000000000000007</v>
      </c>
      <c r="CMZ14" s="3">
        <v>7.58</v>
      </c>
      <c r="CNA14" s="3">
        <v>12.08</v>
      </c>
      <c r="CNB14" s="3">
        <v>7.82</v>
      </c>
      <c r="CNC14" s="3">
        <v>15.53</v>
      </c>
      <c r="CND14" s="3">
        <v>11.36</v>
      </c>
      <c r="CNE14" s="3">
        <v>8.3000000000000007</v>
      </c>
      <c r="CNF14" s="3">
        <v>7.72</v>
      </c>
      <c r="CNG14" s="3">
        <v>12.24</v>
      </c>
      <c r="CNH14" s="3">
        <v>33.020000000000003</v>
      </c>
      <c r="CNI14" s="3">
        <v>8.84</v>
      </c>
      <c r="CNJ14" s="3">
        <v>10.24</v>
      </c>
      <c r="CNK14" s="3">
        <v>11.2</v>
      </c>
      <c r="CNL14" s="3">
        <v>12.65</v>
      </c>
      <c r="CNM14" s="3">
        <v>11.06</v>
      </c>
      <c r="CNN14" s="3">
        <v>9.6199999999999992</v>
      </c>
      <c r="CNO14" s="3">
        <v>7.76</v>
      </c>
      <c r="CNP14" s="3">
        <v>11.62</v>
      </c>
      <c r="CNQ14" s="3">
        <v>14.32</v>
      </c>
      <c r="CNR14" s="3">
        <v>9.76</v>
      </c>
      <c r="CNS14" s="3">
        <v>9.9700000000000006</v>
      </c>
      <c r="CNT14" s="3">
        <v>10.039999999999999</v>
      </c>
      <c r="CNU14" s="3">
        <v>11.2</v>
      </c>
      <c r="CNV14" s="3">
        <v>8.52</v>
      </c>
      <c r="CNW14" s="3">
        <v>10.32</v>
      </c>
      <c r="CNX14" s="3">
        <v>10.86</v>
      </c>
      <c r="CNY14" s="3">
        <v>10.220000000000001</v>
      </c>
      <c r="CNZ14" s="3">
        <v>7.3</v>
      </c>
      <c r="COA14" s="3">
        <v>11.85</v>
      </c>
      <c r="COB14" s="3">
        <v>18.03</v>
      </c>
      <c r="COC14" s="3">
        <v>13.5</v>
      </c>
      <c r="COD14" s="3">
        <v>15.91</v>
      </c>
      <c r="COE14" s="3">
        <v>10.66</v>
      </c>
      <c r="COF14" s="3">
        <v>9.64</v>
      </c>
      <c r="COG14" s="3">
        <v>11.54</v>
      </c>
      <c r="COH14" s="3">
        <v>11.68</v>
      </c>
      <c r="COI14" s="3">
        <v>10.35</v>
      </c>
      <c r="COJ14" s="3">
        <v>11.21</v>
      </c>
      <c r="COK14" s="3">
        <v>13.92</v>
      </c>
      <c r="COL14" s="3">
        <v>9.73</v>
      </c>
      <c r="COM14" s="3">
        <v>9.18</v>
      </c>
      <c r="CON14" s="3">
        <v>14.41</v>
      </c>
      <c r="COO14" s="3">
        <v>12.71</v>
      </c>
      <c r="COP14" s="3">
        <v>82.72</v>
      </c>
      <c r="COQ14" s="3">
        <v>16.600000000000001</v>
      </c>
      <c r="COR14" s="3">
        <v>13.04</v>
      </c>
      <c r="COS14" s="3">
        <v>9.4</v>
      </c>
      <c r="COT14" s="3">
        <v>14.15</v>
      </c>
      <c r="COU14" s="3">
        <v>11.58</v>
      </c>
      <c r="COV14" s="3">
        <v>9.6999999999999993</v>
      </c>
      <c r="COW14" s="3">
        <v>9.33</v>
      </c>
      <c r="COX14" s="3">
        <v>8.7200000000000006</v>
      </c>
      <c r="COY14" s="3">
        <v>8.89</v>
      </c>
      <c r="COZ14" s="3">
        <v>13.69</v>
      </c>
      <c r="CPA14" s="3">
        <v>6.66</v>
      </c>
      <c r="CPB14" s="3">
        <v>11.52</v>
      </c>
      <c r="CPC14" s="3">
        <v>10.62</v>
      </c>
      <c r="CPD14" s="3">
        <v>9.64</v>
      </c>
      <c r="CPE14" s="3">
        <v>9.5</v>
      </c>
      <c r="CPF14" s="3">
        <v>10.64</v>
      </c>
      <c r="CPG14" s="3">
        <v>9.64</v>
      </c>
      <c r="CPH14" s="3">
        <v>10.35</v>
      </c>
      <c r="CPI14" s="3">
        <v>17.850000000000001</v>
      </c>
      <c r="CPJ14" s="3">
        <v>9.6999999999999993</v>
      </c>
      <c r="CPK14" s="3">
        <v>9.0500000000000007</v>
      </c>
      <c r="CPL14" s="3">
        <v>9.4499999999999993</v>
      </c>
      <c r="CPM14" s="3">
        <v>7.52</v>
      </c>
      <c r="CPN14" s="3">
        <v>9.49</v>
      </c>
      <c r="CPO14" s="3">
        <v>14.35</v>
      </c>
      <c r="CPP14" s="3">
        <v>10.81</v>
      </c>
      <c r="CPQ14" s="3">
        <v>10.220000000000001</v>
      </c>
      <c r="CPR14" s="3">
        <v>8.6300000000000008</v>
      </c>
      <c r="CPS14" s="3">
        <v>8.2899999999999991</v>
      </c>
      <c r="CPT14" s="3">
        <v>11.56</v>
      </c>
      <c r="CPU14" s="3">
        <v>7.5</v>
      </c>
      <c r="CPV14" s="3">
        <v>15.05</v>
      </c>
      <c r="CPW14" s="3">
        <v>8.51</v>
      </c>
      <c r="CPX14" s="3">
        <v>14.32</v>
      </c>
      <c r="CPY14" s="3">
        <v>10.050000000000001</v>
      </c>
      <c r="CPZ14" s="3">
        <v>8.6199999999999992</v>
      </c>
      <c r="CQA14" s="3">
        <v>13.33</v>
      </c>
      <c r="CQB14" s="3">
        <v>11.42</v>
      </c>
      <c r="CQC14" s="3">
        <v>8.64</v>
      </c>
      <c r="CQD14" s="3">
        <v>7.5</v>
      </c>
      <c r="CQE14" s="3">
        <v>12.03</v>
      </c>
      <c r="CQF14" s="3">
        <v>7.13</v>
      </c>
      <c r="CQG14" s="3">
        <v>7.03</v>
      </c>
      <c r="CQH14" s="3">
        <v>9.14</v>
      </c>
      <c r="CQI14" s="3">
        <v>8.7200000000000006</v>
      </c>
      <c r="CQJ14" s="3">
        <v>8.26</v>
      </c>
      <c r="CQK14" s="3">
        <v>11.74</v>
      </c>
      <c r="CQL14" s="3">
        <v>12.84</v>
      </c>
      <c r="CQM14" s="3">
        <v>22.56</v>
      </c>
      <c r="CQN14" s="3">
        <v>13.43</v>
      </c>
      <c r="CQO14" s="3">
        <v>10.59</v>
      </c>
      <c r="CQP14" s="3">
        <v>10.79</v>
      </c>
      <c r="CQQ14" s="3">
        <v>9.65</v>
      </c>
      <c r="CQR14" s="3">
        <v>8.6199999999999992</v>
      </c>
      <c r="CQS14" s="3">
        <v>13.22</v>
      </c>
      <c r="CQT14" s="3">
        <v>14.42</v>
      </c>
      <c r="CQU14" s="3">
        <v>12.52</v>
      </c>
      <c r="CQV14" s="3">
        <v>15.38</v>
      </c>
      <c r="CQW14" s="3">
        <v>9.81</v>
      </c>
      <c r="CQX14" s="3">
        <v>14.29</v>
      </c>
      <c r="CQY14" s="3">
        <v>11.97</v>
      </c>
      <c r="CQZ14" s="3">
        <v>11.45</v>
      </c>
      <c r="CRA14" s="3">
        <v>10.81</v>
      </c>
      <c r="CRB14" s="3">
        <v>10.98</v>
      </c>
      <c r="CRC14" s="3">
        <v>11.32</v>
      </c>
      <c r="CRD14" s="3">
        <v>13.19</v>
      </c>
      <c r="CRE14" s="3">
        <v>10.35</v>
      </c>
      <c r="CRF14" s="3">
        <v>13.49</v>
      </c>
      <c r="CRG14" s="3">
        <v>100.03</v>
      </c>
      <c r="CRH14" s="3">
        <v>7.94</v>
      </c>
      <c r="CRI14" s="3">
        <v>8.15</v>
      </c>
      <c r="CRJ14" s="3">
        <v>9.43</v>
      </c>
      <c r="CRK14" s="3">
        <v>12.7</v>
      </c>
      <c r="CRL14" s="3">
        <v>9.66</v>
      </c>
      <c r="CRM14" s="3">
        <v>10.44</v>
      </c>
      <c r="CRN14" s="3">
        <v>8.24</v>
      </c>
      <c r="CRO14" s="3">
        <v>21.02</v>
      </c>
      <c r="CRP14" s="3">
        <v>10.72</v>
      </c>
      <c r="CRQ14" s="3">
        <v>13.54</v>
      </c>
      <c r="CRR14" s="3">
        <v>14.33</v>
      </c>
      <c r="CRS14" s="3">
        <v>11.63</v>
      </c>
      <c r="CRT14" s="3">
        <v>13.49</v>
      </c>
      <c r="CRU14" s="3">
        <v>11.52</v>
      </c>
      <c r="CRV14" s="3">
        <v>12.18</v>
      </c>
      <c r="CRW14" s="3">
        <v>9.3000000000000007</v>
      </c>
      <c r="CRX14" s="3">
        <v>14.39</v>
      </c>
      <c r="CRY14" s="3">
        <v>13.26</v>
      </c>
      <c r="CRZ14" s="3">
        <v>11.44</v>
      </c>
      <c r="CSA14" s="3">
        <v>9.89</v>
      </c>
      <c r="CSB14" s="3">
        <v>9</v>
      </c>
      <c r="CSC14" s="3">
        <v>10.52</v>
      </c>
      <c r="CSD14" s="3">
        <v>12.28</v>
      </c>
      <c r="CSE14" s="3">
        <v>10.35</v>
      </c>
      <c r="CSF14" s="3">
        <v>9.52</v>
      </c>
      <c r="CSG14" s="3">
        <v>12.84</v>
      </c>
      <c r="CSH14" s="3">
        <v>12.84</v>
      </c>
      <c r="CSI14" s="3">
        <v>12.54</v>
      </c>
      <c r="CSJ14" s="3">
        <v>8.25</v>
      </c>
      <c r="CSK14" s="3">
        <v>11.14</v>
      </c>
      <c r="CSL14" s="3">
        <v>14.21</v>
      </c>
      <c r="CSM14" s="3">
        <v>13.57</v>
      </c>
      <c r="CSN14" s="3">
        <v>12.89</v>
      </c>
      <c r="CSO14" s="3">
        <v>10.39</v>
      </c>
      <c r="CSP14" s="3" t="s">
        <v>5</v>
      </c>
      <c r="CSQ14" s="3">
        <v>9.33</v>
      </c>
      <c r="CSR14" s="3">
        <v>12.97</v>
      </c>
      <c r="CSS14" s="3">
        <v>9.17</v>
      </c>
      <c r="CST14" s="3">
        <v>10.210000000000001</v>
      </c>
      <c r="CSU14" s="3">
        <v>10.92</v>
      </c>
      <c r="CSV14" s="3">
        <v>12</v>
      </c>
      <c r="CSW14" s="3">
        <v>14.51</v>
      </c>
      <c r="CSX14" s="3">
        <v>17.91</v>
      </c>
      <c r="CSY14" s="3">
        <v>10.48</v>
      </c>
      <c r="CSZ14" s="3">
        <v>9.61</v>
      </c>
      <c r="CTA14" s="3">
        <v>10.15</v>
      </c>
      <c r="CTB14" s="3">
        <v>11.02</v>
      </c>
      <c r="CTC14" s="3">
        <v>13.92</v>
      </c>
      <c r="CTD14" s="3">
        <v>10.88</v>
      </c>
      <c r="CTE14" s="3">
        <v>16.850000000000001</v>
      </c>
      <c r="CTF14" s="3">
        <v>12.84</v>
      </c>
      <c r="CTG14" s="3">
        <v>11.83</v>
      </c>
      <c r="CTH14" s="3">
        <v>10.06</v>
      </c>
      <c r="CTI14" s="3">
        <v>11.62</v>
      </c>
      <c r="CTJ14" s="3">
        <v>10.050000000000001</v>
      </c>
      <c r="CTK14" s="3">
        <v>16.309999999999999</v>
      </c>
      <c r="CTL14" s="3">
        <v>12.4</v>
      </c>
      <c r="CTM14" s="3">
        <v>13.62</v>
      </c>
      <c r="CTN14" s="3">
        <v>8.25</v>
      </c>
      <c r="CTO14" s="3">
        <v>11.41</v>
      </c>
      <c r="CTP14" s="3">
        <v>10.76</v>
      </c>
      <c r="CTQ14" s="3">
        <v>10.66</v>
      </c>
      <c r="CTR14" s="3">
        <v>19.55</v>
      </c>
      <c r="CTS14" s="3">
        <v>10.64</v>
      </c>
      <c r="CTT14" s="3">
        <v>13.97</v>
      </c>
      <c r="CTU14" s="3">
        <v>10.29</v>
      </c>
      <c r="CTV14" s="3">
        <v>11.51</v>
      </c>
      <c r="CTW14" s="3">
        <v>10.51</v>
      </c>
      <c r="CTX14" s="3">
        <v>9.9700000000000006</v>
      </c>
      <c r="CTY14" s="3">
        <v>9.15</v>
      </c>
      <c r="CTZ14" s="3">
        <v>10.28</v>
      </c>
      <c r="CUA14" s="3">
        <v>9.69</v>
      </c>
      <c r="CUB14" s="3">
        <v>9.9499999999999993</v>
      </c>
      <c r="CUC14" s="3">
        <v>9.08</v>
      </c>
      <c r="CUD14" s="3">
        <v>16</v>
      </c>
      <c r="CUE14" s="3">
        <v>8.43</v>
      </c>
      <c r="CUF14" s="3">
        <v>80.61</v>
      </c>
      <c r="CUG14" s="3">
        <v>10.91</v>
      </c>
      <c r="CUH14" s="3">
        <v>9.14</v>
      </c>
      <c r="CUI14" s="3">
        <v>12.25</v>
      </c>
      <c r="CUJ14" s="3">
        <v>9.31</v>
      </c>
      <c r="CUK14" s="3">
        <v>9.2899999999999991</v>
      </c>
      <c r="CUL14" s="3">
        <v>9.65</v>
      </c>
      <c r="CUM14" s="3">
        <v>12.99</v>
      </c>
      <c r="CUN14" s="3">
        <v>12.15</v>
      </c>
      <c r="CUO14" s="3">
        <v>11.78</v>
      </c>
      <c r="CUP14" s="3">
        <v>16.77</v>
      </c>
      <c r="CUQ14" s="3">
        <v>9.4700000000000006</v>
      </c>
      <c r="CUR14" s="3">
        <v>12.6</v>
      </c>
      <c r="CUS14" s="3">
        <v>10.62</v>
      </c>
      <c r="CUT14" s="3">
        <v>8.85</v>
      </c>
      <c r="CUU14" s="3">
        <v>9.89</v>
      </c>
      <c r="CUV14" s="3">
        <v>10.34</v>
      </c>
      <c r="CUW14" s="3">
        <v>11.1</v>
      </c>
      <c r="CUX14" s="3">
        <v>16.93</v>
      </c>
      <c r="CUY14" s="3">
        <v>9.7799999999999994</v>
      </c>
      <c r="CUZ14" s="3">
        <v>11.03</v>
      </c>
      <c r="CVA14" s="3">
        <v>15.48</v>
      </c>
      <c r="CVB14" s="3">
        <v>20.87</v>
      </c>
      <c r="CVC14" s="3">
        <v>10.25</v>
      </c>
      <c r="CVD14" s="3">
        <v>8.48</v>
      </c>
      <c r="CVE14" s="3">
        <v>9.86</v>
      </c>
      <c r="CVF14" s="3">
        <v>9.57</v>
      </c>
      <c r="CVG14" s="3">
        <v>13.07</v>
      </c>
      <c r="CVH14" s="3">
        <v>13.12</v>
      </c>
      <c r="CVI14" s="3" t="s">
        <v>5</v>
      </c>
      <c r="CVJ14" s="3">
        <v>11.21</v>
      </c>
      <c r="CVK14" s="3">
        <v>14.31</v>
      </c>
      <c r="CVL14" s="3">
        <v>11.86</v>
      </c>
      <c r="CVM14" s="3">
        <v>11.96</v>
      </c>
      <c r="CVN14" s="3">
        <v>67.290000000000006</v>
      </c>
      <c r="CVO14" s="3">
        <v>9.94</v>
      </c>
      <c r="CVP14" s="3">
        <v>14.46</v>
      </c>
      <c r="CVQ14" s="3">
        <v>11.25</v>
      </c>
      <c r="CVR14" s="3">
        <v>12.27</v>
      </c>
      <c r="CVS14" s="3">
        <v>9.1999999999999993</v>
      </c>
      <c r="CVT14" s="3">
        <v>17.23</v>
      </c>
      <c r="CVU14" s="3">
        <v>22.71</v>
      </c>
      <c r="CVV14" s="3" t="s">
        <v>5</v>
      </c>
      <c r="CVW14" s="3">
        <v>12.28</v>
      </c>
      <c r="CVX14" s="3">
        <v>12.39</v>
      </c>
      <c r="CVY14" s="3">
        <v>23.43</v>
      </c>
      <c r="CVZ14" s="3">
        <v>9.2200000000000006</v>
      </c>
      <c r="CWA14" s="3">
        <v>11.3</v>
      </c>
      <c r="CWB14" s="3">
        <v>7.79</v>
      </c>
      <c r="CWC14" s="3">
        <v>11.48</v>
      </c>
      <c r="CWD14" s="3">
        <v>14.35</v>
      </c>
      <c r="CWE14" s="3">
        <v>28.51</v>
      </c>
      <c r="CWF14" s="3">
        <v>8.18</v>
      </c>
      <c r="CWG14" s="3">
        <v>8.08</v>
      </c>
      <c r="CWH14" s="3">
        <v>8.3699999999999992</v>
      </c>
      <c r="CWI14" s="3">
        <v>10.95</v>
      </c>
      <c r="CWJ14" s="3">
        <v>19.28</v>
      </c>
      <c r="CWK14" s="3">
        <v>11.78</v>
      </c>
      <c r="CWL14" s="3">
        <v>11.82</v>
      </c>
      <c r="CWM14" s="3">
        <v>18.84</v>
      </c>
      <c r="CWN14" s="3">
        <v>18.600000000000001</v>
      </c>
      <c r="CWO14" s="3">
        <v>9.98</v>
      </c>
      <c r="CWP14" s="3">
        <v>11.22</v>
      </c>
      <c r="CWQ14" s="3">
        <v>7.98</v>
      </c>
      <c r="CWR14" s="3">
        <v>10.62</v>
      </c>
      <c r="CWS14" s="3">
        <v>92.04</v>
      </c>
      <c r="CWT14" s="3">
        <v>10.76</v>
      </c>
      <c r="CWU14" s="3" t="s">
        <v>5</v>
      </c>
      <c r="CWV14" s="3">
        <v>9.67</v>
      </c>
      <c r="CWW14" s="3">
        <v>9.34</v>
      </c>
      <c r="CWX14" s="3">
        <v>9.77</v>
      </c>
      <c r="CWY14" s="3">
        <v>11.81</v>
      </c>
      <c r="CWZ14" s="3">
        <v>9.93</v>
      </c>
      <c r="CXA14" s="3">
        <v>10.94</v>
      </c>
      <c r="CXB14" s="3">
        <v>11.85</v>
      </c>
      <c r="CXC14" s="3" t="s">
        <v>5</v>
      </c>
      <c r="CXD14" s="3">
        <v>10.25</v>
      </c>
      <c r="CXE14" s="3">
        <v>9.89</v>
      </c>
      <c r="CXF14" s="3">
        <v>8.82</v>
      </c>
      <c r="CXG14" s="3">
        <v>9.49</v>
      </c>
      <c r="CXH14" s="3">
        <v>10.64</v>
      </c>
      <c r="CXI14" s="3">
        <v>10.119999999999999</v>
      </c>
      <c r="CXJ14" s="3">
        <v>11.91</v>
      </c>
      <c r="CXK14" s="3">
        <v>8.42</v>
      </c>
      <c r="CXL14" s="3">
        <v>8.52</v>
      </c>
      <c r="CXM14" s="3">
        <v>9.26</v>
      </c>
      <c r="CXN14" s="3">
        <v>11.4</v>
      </c>
      <c r="CXO14" s="3">
        <v>11.07</v>
      </c>
      <c r="CXP14" s="3">
        <v>14.23</v>
      </c>
      <c r="CXQ14" s="3">
        <v>9.31</v>
      </c>
      <c r="CXR14" s="3">
        <v>14.33</v>
      </c>
      <c r="CXS14" s="3">
        <v>12.15</v>
      </c>
      <c r="CXT14" s="3">
        <v>9.6199999999999992</v>
      </c>
      <c r="CXU14" s="3">
        <v>14.33</v>
      </c>
      <c r="CXV14" s="3">
        <v>11.05</v>
      </c>
      <c r="CXW14" s="3">
        <v>9.61</v>
      </c>
      <c r="CXX14" s="3">
        <v>10.35</v>
      </c>
      <c r="CXY14" s="3">
        <v>10.07</v>
      </c>
      <c r="CXZ14" s="3">
        <v>9.4700000000000006</v>
      </c>
      <c r="CYA14" s="3">
        <v>9.65</v>
      </c>
      <c r="CYB14" s="3">
        <v>14.29</v>
      </c>
      <c r="CYC14" s="3">
        <v>10.68</v>
      </c>
      <c r="CYD14" s="3">
        <v>10.69</v>
      </c>
      <c r="CYE14" s="3">
        <v>8.0399999999999991</v>
      </c>
      <c r="CYF14" s="3">
        <v>9.31</v>
      </c>
      <c r="CYG14" s="3">
        <v>10.17</v>
      </c>
      <c r="CYH14" s="3">
        <v>13.45</v>
      </c>
      <c r="CYI14" s="3">
        <v>9.7899999999999991</v>
      </c>
      <c r="CYJ14" s="3">
        <v>11.49</v>
      </c>
      <c r="CYK14" s="3">
        <v>10.01</v>
      </c>
      <c r="CYL14" s="3">
        <v>13.47</v>
      </c>
      <c r="CYM14" s="3">
        <v>9.86</v>
      </c>
      <c r="CYN14" s="3">
        <v>8.3699999999999992</v>
      </c>
      <c r="CYO14" s="3">
        <v>10.36</v>
      </c>
      <c r="CYP14" s="3">
        <v>12.28</v>
      </c>
      <c r="CYQ14" s="3">
        <v>8.83</v>
      </c>
      <c r="CYR14" s="3">
        <v>9.14</v>
      </c>
      <c r="CYS14" s="3">
        <v>8.57</v>
      </c>
      <c r="CYT14" s="3">
        <v>9.4499999999999993</v>
      </c>
      <c r="CYU14" s="3">
        <v>11.13</v>
      </c>
      <c r="CYV14" s="3">
        <v>8.89</v>
      </c>
      <c r="CYW14" s="3">
        <v>7.13</v>
      </c>
      <c r="CYX14" s="3">
        <v>12.08</v>
      </c>
      <c r="CYY14" s="3">
        <v>10.91</v>
      </c>
      <c r="CYZ14" s="3">
        <v>10.86</v>
      </c>
      <c r="CZA14" s="3">
        <v>10.34</v>
      </c>
      <c r="CZB14" s="3">
        <v>9.52</v>
      </c>
      <c r="CZC14" s="3">
        <v>9.19</v>
      </c>
      <c r="CZD14" s="3">
        <v>9.0399999999999991</v>
      </c>
      <c r="CZE14" s="3">
        <v>10.85</v>
      </c>
      <c r="CZF14" s="3">
        <v>8.1</v>
      </c>
      <c r="CZG14" s="3">
        <v>11.9</v>
      </c>
      <c r="CZH14" s="3">
        <v>10.85</v>
      </c>
      <c r="CZI14" s="3">
        <v>13</v>
      </c>
      <c r="CZJ14" s="3">
        <v>10.99</v>
      </c>
      <c r="CZK14" s="3">
        <v>15.38</v>
      </c>
      <c r="CZL14" s="3">
        <v>11.68</v>
      </c>
      <c r="CZM14" s="3">
        <v>19.96</v>
      </c>
      <c r="CZN14" s="3">
        <v>9.9600000000000009</v>
      </c>
      <c r="CZO14" s="3">
        <v>9.07</v>
      </c>
      <c r="CZP14" s="3">
        <v>14.64</v>
      </c>
      <c r="CZQ14" s="3">
        <v>8.48</v>
      </c>
      <c r="CZR14" s="3">
        <v>13.5</v>
      </c>
      <c r="CZS14" s="3">
        <v>13.93</v>
      </c>
      <c r="CZT14" s="3">
        <v>9.5</v>
      </c>
      <c r="CZU14" s="3">
        <v>9.8699999999999992</v>
      </c>
      <c r="CZV14" s="3">
        <v>10.26</v>
      </c>
      <c r="CZW14" s="3">
        <v>12.13</v>
      </c>
      <c r="CZX14" s="3">
        <v>8.18</v>
      </c>
      <c r="CZY14" s="3">
        <v>9.44</v>
      </c>
      <c r="CZZ14" s="3">
        <v>15.07</v>
      </c>
      <c r="DAA14" s="3">
        <v>10.78</v>
      </c>
      <c r="DAB14" s="3">
        <v>10.84</v>
      </c>
      <c r="DAC14" s="3">
        <v>15.07</v>
      </c>
      <c r="DAD14" s="3">
        <v>9.52</v>
      </c>
      <c r="DAE14" s="3">
        <v>9.4</v>
      </c>
      <c r="DAF14" s="3">
        <v>10.81</v>
      </c>
      <c r="DAG14" s="3">
        <v>12.16</v>
      </c>
      <c r="DAH14" s="3">
        <v>9.94</v>
      </c>
      <c r="DAI14" s="3">
        <v>16.420000000000002</v>
      </c>
      <c r="DAJ14" s="3">
        <v>13.38</v>
      </c>
      <c r="DAK14" s="3">
        <v>23.64</v>
      </c>
      <c r="DAL14" s="3">
        <v>9.17</v>
      </c>
      <c r="DAM14" s="3">
        <v>11.09</v>
      </c>
      <c r="DAN14" s="3">
        <v>11.2</v>
      </c>
      <c r="DAO14" s="3">
        <v>10.15</v>
      </c>
      <c r="DAP14" s="3">
        <v>9.81</v>
      </c>
      <c r="DAQ14" s="3">
        <v>11.29</v>
      </c>
      <c r="DAR14" s="3">
        <v>8.94</v>
      </c>
      <c r="DAS14" s="3">
        <v>14.09</v>
      </c>
      <c r="DAT14" s="3">
        <v>9.4499999999999993</v>
      </c>
      <c r="DAU14" s="3">
        <v>28.32</v>
      </c>
      <c r="DAV14" s="3">
        <v>10.78</v>
      </c>
      <c r="DAW14" s="3">
        <v>8.8800000000000008</v>
      </c>
      <c r="DAX14" s="3">
        <v>8.0500000000000007</v>
      </c>
      <c r="DAY14" s="3">
        <v>8.85</v>
      </c>
      <c r="DAZ14" s="3">
        <v>9.48</v>
      </c>
      <c r="DBA14" s="3">
        <v>14.68</v>
      </c>
      <c r="DBB14" s="3">
        <v>18.510000000000002</v>
      </c>
      <c r="DBC14" s="3">
        <v>11.9</v>
      </c>
      <c r="DBD14" s="3">
        <v>10.26</v>
      </c>
      <c r="DBE14" s="3">
        <v>9.36</v>
      </c>
      <c r="DBF14" s="3">
        <v>10.1</v>
      </c>
      <c r="DBG14" s="3">
        <v>10.83</v>
      </c>
      <c r="DBH14" s="3">
        <v>9.69</v>
      </c>
      <c r="DBI14" s="3">
        <v>10.32</v>
      </c>
      <c r="DBJ14" s="3">
        <v>11.64</v>
      </c>
      <c r="DBK14" s="3">
        <v>11.74</v>
      </c>
      <c r="DBL14" s="3">
        <v>10.73</v>
      </c>
      <c r="DBM14" s="3">
        <v>11.84</v>
      </c>
      <c r="DBN14" s="3">
        <v>9.6300000000000008</v>
      </c>
      <c r="DBO14" s="3">
        <v>9.68</v>
      </c>
      <c r="DBP14" s="3">
        <v>9.8000000000000007</v>
      </c>
      <c r="DBQ14" s="3">
        <v>13.73</v>
      </c>
      <c r="DBR14" s="3">
        <v>13.85</v>
      </c>
      <c r="DBS14" s="3">
        <v>13.87</v>
      </c>
      <c r="DBT14" s="3">
        <v>10.64</v>
      </c>
      <c r="DBU14" s="3">
        <v>9.86</v>
      </c>
      <c r="DBV14" s="3">
        <v>8.8000000000000007</v>
      </c>
      <c r="DBW14" s="3">
        <v>10.97</v>
      </c>
      <c r="DBX14" s="3">
        <v>15.41</v>
      </c>
      <c r="DBY14" s="3">
        <v>10.98</v>
      </c>
      <c r="DBZ14" s="3">
        <v>10.14</v>
      </c>
      <c r="DCA14" s="3">
        <v>12.88</v>
      </c>
      <c r="DCB14" s="3">
        <v>10.95</v>
      </c>
      <c r="DCC14" s="3">
        <v>11.27</v>
      </c>
      <c r="DCD14" s="3">
        <v>12.72</v>
      </c>
      <c r="DCE14" s="3">
        <v>11.72</v>
      </c>
      <c r="DCF14" s="3">
        <v>8.9600000000000009</v>
      </c>
      <c r="DCG14" s="3">
        <v>9.58</v>
      </c>
      <c r="DCH14" s="3">
        <v>11.11</v>
      </c>
      <c r="DCI14" s="3">
        <v>11.32</v>
      </c>
      <c r="DCJ14" s="3">
        <v>12.21</v>
      </c>
      <c r="DCK14" s="3">
        <v>9.64</v>
      </c>
      <c r="DCL14" s="3">
        <v>10.55</v>
      </c>
      <c r="DCM14" s="3">
        <v>10.15</v>
      </c>
      <c r="DCN14" s="3">
        <v>10.119999999999999</v>
      </c>
      <c r="DCO14" s="3">
        <v>9.42</v>
      </c>
      <c r="DCP14" s="3">
        <v>10.89</v>
      </c>
      <c r="DCQ14" s="3">
        <v>12.83</v>
      </c>
      <c r="DCR14" s="3">
        <v>11.61</v>
      </c>
      <c r="DCS14" s="3">
        <v>10.14</v>
      </c>
      <c r="DCT14" s="3">
        <v>10.59</v>
      </c>
      <c r="DCU14" s="3">
        <v>21.52</v>
      </c>
      <c r="DCV14" s="3">
        <v>13.76</v>
      </c>
      <c r="DCW14" s="3">
        <v>17.600000000000001</v>
      </c>
      <c r="DCX14" s="3">
        <v>14.04</v>
      </c>
      <c r="DCY14" s="3">
        <v>9.8000000000000007</v>
      </c>
      <c r="DCZ14" s="3">
        <v>10.69</v>
      </c>
      <c r="DDA14" s="3">
        <v>13.92</v>
      </c>
      <c r="DDB14" s="3">
        <v>11.73</v>
      </c>
      <c r="DDC14" s="3">
        <v>14.52</v>
      </c>
      <c r="DDD14" s="3">
        <v>9.2100000000000009</v>
      </c>
      <c r="DDE14" s="3">
        <v>20.07</v>
      </c>
      <c r="DDF14" s="3">
        <v>10.48</v>
      </c>
      <c r="DDG14" s="3">
        <v>9.2200000000000006</v>
      </c>
      <c r="DDH14" s="3">
        <v>10.28</v>
      </c>
      <c r="DDI14" s="3">
        <v>14.51</v>
      </c>
      <c r="DDJ14" s="3">
        <v>14.58</v>
      </c>
      <c r="DDK14" s="3">
        <v>17.72</v>
      </c>
      <c r="DDL14" s="3">
        <v>12.48</v>
      </c>
      <c r="DDM14" s="3">
        <v>9.69</v>
      </c>
      <c r="DDN14" s="3">
        <v>11.89</v>
      </c>
      <c r="DDO14" s="3">
        <v>9.9499999999999993</v>
      </c>
      <c r="DDP14" s="3">
        <v>14.31</v>
      </c>
      <c r="DDQ14" s="3">
        <v>9.61</v>
      </c>
      <c r="DDR14" s="3">
        <v>13.74</v>
      </c>
      <c r="DDS14" s="3">
        <v>9.81</v>
      </c>
      <c r="DDT14" s="3">
        <v>9.5299999999999994</v>
      </c>
      <c r="DDU14" s="3">
        <v>8.93</v>
      </c>
      <c r="DDV14" s="3">
        <v>15.53</v>
      </c>
      <c r="DDW14" s="3">
        <v>12.49</v>
      </c>
      <c r="DDX14" s="3">
        <v>8.25</v>
      </c>
      <c r="DDY14" s="3">
        <v>9.9600000000000009</v>
      </c>
      <c r="DDZ14" s="3">
        <v>22.86</v>
      </c>
      <c r="DEA14" s="3">
        <v>11.04</v>
      </c>
      <c r="DEB14" s="3">
        <v>14.11</v>
      </c>
      <c r="DEC14" s="3">
        <v>9.1300000000000008</v>
      </c>
      <c r="DED14" s="3">
        <v>19.600000000000001</v>
      </c>
      <c r="DEE14" s="3">
        <v>9.02</v>
      </c>
      <c r="DEF14" s="3">
        <v>9.94</v>
      </c>
      <c r="DEG14" s="3">
        <v>21.02</v>
      </c>
      <c r="DEH14" s="3">
        <v>12.63</v>
      </c>
      <c r="DEI14" s="3">
        <v>12.26</v>
      </c>
      <c r="DEJ14" s="3">
        <v>12.94</v>
      </c>
      <c r="DEK14" s="3">
        <v>16.89</v>
      </c>
      <c r="DEL14" s="3">
        <v>9.33</v>
      </c>
      <c r="DEM14" s="3">
        <v>13.55</v>
      </c>
      <c r="DEN14" s="3">
        <v>9.8000000000000007</v>
      </c>
      <c r="DEO14" s="3">
        <v>10.8</v>
      </c>
      <c r="DEP14" s="3">
        <v>8.4700000000000006</v>
      </c>
      <c r="DEQ14" s="3">
        <v>12.26</v>
      </c>
      <c r="DER14" s="3">
        <v>11.58</v>
      </c>
      <c r="DES14" s="3">
        <v>12.15</v>
      </c>
      <c r="DET14" s="3">
        <v>15.86</v>
      </c>
      <c r="DEU14" s="3">
        <v>9.0500000000000007</v>
      </c>
      <c r="DEV14" s="3">
        <v>9.7100000000000009</v>
      </c>
      <c r="DEW14" s="3">
        <v>13.69</v>
      </c>
      <c r="DEX14" s="3">
        <v>16.350000000000001</v>
      </c>
      <c r="DEY14" s="3">
        <v>11.49</v>
      </c>
      <c r="DEZ14" s="3">
        <v>12.73</v>
      </c>
      <c r="DFA14" s="3">
        <v>8.4499999999999993</v>
      </c>
      <c r="DFB14" s="3">
        <v>9.16</v>
      </c>
      <c r="DFC14" s="3">
        <v>8.84</v>
      </c>
      <c r="DFD14" s="3">
        <v>9.9600000000000009</v>
      </c>
      <c r="DFE14" s="3">
        <v>9.66</v>
      </c>
      <c r="DFF14" s="3">
        <v>13.86</v>
      </c>
      <c r="DFG14" s="3">
        <v>15.03</v>
      </c>
      <c r="DFH14" s="3">
        <v>9.2899999999999991</v>
      </c>
      <c r="DFI14" s="3">
        <v>11.6</v>
      </c>
      <c r="DFJ14" s="3">
        <v>8.4700000000000006</v>
      </c>
      <c r="DFK14" s="3">
        <v>14.12</v>
      </c>
      <c r="DFL14" s="3">
        <v>11.19</v>
      </c>
      <c r="DFM14" s="3">
        <v>11.53</v>
      </c>
      <c r="DFN14" s="3">
        <v>8.5399999999999991</v>
      </c>
      <c r="DFO14" s="3">
        <v>9.61</v>
      </c>
      <c r="DFP14" s="3">
        <v>10.97</v>
      </c>
      <c r="DFQ14" s="3">
        <v>12.8</v>
      </c>
      <c r="DFR14" s="3">
        <v>9.0500000000000007</v>
      </c>
      <c r="DFS14" s="3">
        <v>10.4</v>
      </c>
      <c r="DFT14" s="3">
        <v>9.75</v>
      </c>
      <c r="DFU14" s="3">
        <v>13.51</v>
      </c>
      <c r="DFV14" s="3">
        <v>14.09</v>
      </c>
      <c r="DFW14" s="3">
        <v>15.5</v>
      </c>
      <c r="DFX14" s="3">
        <v>12.55</v>
      </c>
      <c r="DFY14" s="3">
        <v>9.9499999999999993</v>
      </c>
      <c r="DFZ14" s="3">
        <v>10.220000000000001</v>
      </c>
      <c r="DGA14" s="3">
        <v>8.86</v>
      </c>
      <c r="DGB14" s="3">
        <v>12.84</v>
      </c>
      <c r="DGC14" s="3">
        <v>24.09</v>
      </c>
      <c r="DGD14" s="3">
        <v>9.42</v>
      </c>
      <c r="DGE14" s="3">
        <v>10.43</v>
      </c>
      <c r="DGF14" s="3">
        <v>9.5399999999999991</v>
      </c>
      <c r="DGG14" s="3">
        <v>10.029999999999999</v>
      </c>
      <c r="DGH14" s="3">
        <v>9.4600000000000009</v>
      </c>
      <c r="DGI14" s="3" t="s">
        <v>5</v>
      </c>
      <c r="DGJ14" s="3">
        <v>10.039999999999999</v>
      </c>
      <c r="DGK14" s="3">
        <v>9.94</v>
      </c>
      <c r="DGL14" s="3" t="s">
        <v>5</v>
      </c>
      <c r="DGM14" s="3">
        <v>7.15</v>
      </c>
      <c r="DGN14" s="3">
        <v>8.8000000000000007</v>
      </c>
      <c r="DGO14" s="3">
        <v>8.6999999999999993</v>
      </c>
      <c r="DGP14" s="3">
        <v>8.68</v>
      </c>
      <c r="DGQ14" s="3" t="s">
        <v>5</v>
      </c>
      <c r="DGR14" s="3">
        <v>15.3</v>
      </c>
      <c r="DGS14" s="3">
        <v>10.97</v>
      </c>
      <c r="DGT14" s="3">
        <v>9.4700000000000006</v>
      </c>
      <c r="DGU14" s="3">
        <v>13.96</v>
      </c>
      <c r="DGV14" s="3">
        <v>13.7</v>
      </c>
      <c r="DGW14" s="3">
        <v>13.06</v>
      </c>
      <c r="DGX14" s="3">
        <v>9.68</v>
      </c>
      <c r="DGY14" s="3">
        <v>12.56</v>
      </c>
      <c r="DGZ14" s="3">
        <v>9.1</v>
      </c>
      <c r="DHA14" s="3">
        <v>16.61</v>
      </c>
      <c r="DHB14" s="3">
        <v>9.99</v>
      </c>
      <c r="DHC14" s="3">
        <v>10.119999999999999</v>
      </c>
      <c r="DHD14" s="3" t="s">
        <v>5</v>
      </c>
      <c r="DHE14" s="3">
        <v>14.91</v>
      </c>
      <c r="DHF14" s="3">
        <v>15.38</v>
      </c>
      <c r="DHG14" s="3">
        <v>10.76</v>
      </c>
      <c r="DHH14" s="3">
        <v>8.98</v>
      </c>
      <c r="DHI14" s="3">
        <v>13.18</v>
      </c>
      <c r="DHJ14" s="3">
        <v>10.62</v>
      </c>
      <c r="DHK14" s="3">
        <v>9.2799999999999994</v>
      </c>
      <c r="DHL14" s="3">
        <v>8.6300000000000008</v>
      </c>
      <c r="DHM14" s="3">
        <v>7.9</v>
      </c>
      <c r="DHN14" s="3">
        <v>12.04</v>
      </c>
      <c r="DHO14" s="3">
        <v>10.26</v>
      </c>
      <c r="DHP14" s="3">
        <v>12.23</v>
      </c>
      <c r="DHQ14" s="3">
        <v>9.6300000000000008</v>
      </c>
      <c r="DHR14" s="3">
        <v>9.2200000000000006</v>
      </c>
      <c r="DHS14" s="3">
        <v>8.77</v>
      </c>
      <c r="DHT14" s="3">
        <v>10.8</v>
      </c>
      <c r="DHU14" s="3">
        <v>9.52</v>
      </c>
      <c r="DHV14" s="3">
        <v>8.5</v>
      </c>
      <c r="DHW14" s="3">
        <v>85.98</v>
      </c>
      <c r="DHX14" s="3">
        <v>10.52</v>
      </c>
      <c r="DHY14" s="3">
        <v>10.31</v>
      </c>
      <c r="DHZ14" s="3">
        <v>14.35</v>
      </c>
      <c r="DIA14" s="3">
        <v>12.89</v>
      </c>
      <c r="DIB14" s="3">
        <v>13.44</v>
      </c>
      <c r="DIC14" s="3">
        <v>13.4</v>
      </c>
      <c r="DID14" s="3">
        <v>10.64</v>
      </c>
      <c r="DIE14" s="3">
        <v>10.59</v>
      </c>
      <c r="DIF14" s="3">
        <v>9.15</v>
      </c>
      <c r="DIG14" s="3">
        <v>8.6</v>
      </c>
      <c r="DIH14" s="3">
        <v>11.7</v>
      </c>
      <c r="DII14" s="3">
        <v>11.31</v>
      </c>
      <c r="DIJ14" s="3">
        <v>9.75</v>
      </c>
      <c r="DIK14" s="3">
        <v>11.28</v>
      </c>
      <c r="DIL14" s="3">
        <v>9.19</v>
      </c>
      <c r="DIM14" s="3">
        <v>11.75</v>
      </c>
      <c r="DIN14" s="3">
        <v>15.58</v>
      </c>
      <c r="DIO14" s="3">
        <v>12.37</v>
      </c>
      <c r="DIP14" s="3">
        <v>11.96</v>
      </c>
      <c r="DIQ14" s="3">
        <v>10.220000000000001</v>
      </c>
      <c r="DIR14" s="3">
        <v>9.1</v>
      </c>
      <c r="DIS14" s="3">
        <v>18.61</v>
      </c>
      <c r="DIT14" s="3">
        <v>71.62</v>
      </c>
      <c r="DIU14" s="3">
        <v>34.130000000000003</v>
      </c>
      <c r="DIV14" s="3">
        <v>19.54</v>
      </c>
      <c r="DIW14" s="3">
        <v>9.74</v>
      </c>
      <c r="DIX14" s="3">
        <v>26.43</v>
      </c>
      <c r="DIY14" s="3">
        <v>13.82</v>
      </c>
      <c r="DIZ14" s="3">
        <v>18.2</v>
      </c>
      <c r="DJA14" s="3">
        <v>105.66</v>
      </c>
      <c r="DJB14" s="3" t="s">
        <v>5</v>
      </c>
      <c r="DJC14" s="3">
        <v>8.39</v>
      </c>
      <c r="DJD14" s="3">
        <v>13.63</v>
      </c>
      <c r="DJE14" s="3">
        <v>12.39</v>
      </c>
      <c r="DJF14" s="3">
        <v>11.25</v>
      </c>
      <c r="DJG14" s="3">
        <v>15.53</v>
      </c>
      <c r="DJH14" s="3">
        <v>8.84</v>
      </c>
      <c r="DJI14" s="3">
        <v>9.9700000000000006</v>
      </c>
      <c r="DJJ14" s="3">
        <v>15.93</v>
      </c>
      <c r="DJK14" s="3">
        <v>15.86</v>
      </c>
      <c r="DJL14" s="3">
        <v>8.59</v>
      </c>
      <c r="DJM14" s="3" t="s">
        <v>5</v>
      </c>
      <c r="DJN14" s="3">
        <v>14.97</v>
      </c>
      <c r="DJO14" s="3" t="s">
        <v>5</v>
      </c>
      <c r="DJP14" s="3">
        <v>9.98</v>
      </c>
      <c r="DJQ14" s="3">
        <v>15.48</v>
      </c>
      <c r="DJR14" s="3">
        <v>9.7200000000000006</v>
      </c>
      <c r="DJS14" s="3">
        <v>14.75</v>
      </c>
      <c r="DJT14" s="3">
        <v>13.27</v>
      </c>
      <c r="DJU14" s="3" t="s">
        <v>5</v>
      </c>
      <c r="DJV14" s="3">
        <v>8.11</v>
      </c>
      <c r="DJW14" s="3" t="s">
        <v>5</v>
      </c>
      <c r="DJX14" s="3">
        <v>9.26</v>
      </c>
      <c r="DJY14" s="3" t="s">
        <v>5</v>
      </c>
      <c r="DJZ14" s="3">
        <v>8.26</v>
      </c>
      <c r="DKA14" s="3" t="s">
        <v>5</v>
      </c>
      <c r="DKB14" s="3" t="s">
        <v>5</v>
      </c>
      <c r="DKC14" s="3" t="s">
        <v>5</v>
      </c>
      <c r="DKD14" s="3" t="s">
        <v>5</v>
      </c>
      <c r="DKE14" s="3" t="s">
        <v>5</v>
      </c>
      <c r="DKF14" s="3" t="s">
        <v>5</v>
      </c>
      <c r="DKG14" s="3" t="s">
        <v>5</v>
      </c>
      <c r="DKH14" s="3" t="s">
        <v>5</v>
      </c>
      <c r="DKI14" s="3" t="s">
        <v>5</v>
      </c>
      <c r="DKJ14" s="3" t="s">
        <v>5</v>
      </c>
      <c r="DKK14" s="3" t="s">
        <v>5</v>
      </c>
      <c r="DKL14" s="3" t="s">
        <v>5</v>
      </c>
      <c r="DKM14" s="3" t="s">
        <v>5</v>
      </c>
      <c r="DKN14" s="3" t="s">
        <v>5</v>
      </c>
      <c r="DKO14" s="3">
        <v>10.08</v>
      </c>
      <c r="DKP14" s="3" t="s">
        <v>5</v>
      </c>
      <c r="DKQ14" s="3" t="s">
        <v>5</v>
      </c>
      <c r="DKR14" s="3" t="s">
        <v>5</v>
      </c>
      <c r="DKS14" s="3">
        <v>8.52</v>
      </c>
      <c r="DKT14" s="3" t="s">
        <v>5</v>
      </c>
      <c r="DKU14" s="3">
        <v>11.69</v>
      </c>
      <c r="DKV14" s="3" t="s">
        <v>5</v>
      </c>
      <c r="DKW14" s="3">
        <v>11.24</v>
      </c>
      <c r="DKX14" s="3" t="s">
        <v>5</v>
      </c>
      <c r="DKY14" s="3">
        <v>24.27</v>
      </c>
      <c r="DKZ14" s="3" t="s">
        <v>5</v>
      </c>
      <c r="DLA14" s="3" t="s">
        <v>5</v>
      </c>
      <c r="DLB14" s="3">
        <v>7.74</v>
      </c>
      <c r="DLC14" s="3" t="s">
        <v>5</v>
      </c>
      <c r="DLD14" s="3" t="s">
        <v>5</v>
      </c>
      <c r="DLE14" s="3">
        <v>57.04</v>
      </c>
      <c r="DLF14" s="3" t="s">
        <v>5</v>
      </c>
      <c r="DLG14" s="3" t="s">
        <v>5</v>
      </c>
      <c r="DLH14" s="3">
        <v>12.51</v>
      </c>
      <c r="DLI14" s="3">
        <v>8.82</v>
      </c>
      <c r="DLJ14" s="3">
        <v>11.3</v>
      </c>
      <c r="DLK14" s="3">
        <v>9.44</v>
      </c>
      <c r="DLL14" s="3">
        <v>10.08</v>
      </c>
      <c r="DLM14" s="3" t="s">
        <v>5</v>
      </c>
      <c r="DLN14" s="3">
        <v>10.07</v>
      </c>
      <c r="DLO14" s="3" t="s">
        <v>5</v>
      </c>
      <c r="DLP14" s="3" t="s">
        <v>5</v>
      </c>
      <c r="DLQ14" s="3" t="s">
        <v>5</v>
      </c>
      <c r="DLR14" s="3" t="s">
        <v>5</v>
      </c>
      <c r="DLS14" s="3" t="s">
        <v>5</v>
      </c>
      <c r="DLT14" s="3" t="s">
        <v>5</v>
      </c>
      <c r="DLU14" s="3" t="s">
        <v>5</v>
      </c>
      <c r="DLV14" s="3">
        <v>7.99</v>
      </c>
      <c r="DLW14" s="3">
        <v>10.45</v>
      </c>
      <c r="DLX14" s="3" t="s">
        <v>5</v>
      </c>
      <c r="DLY14" s="3" t="s">
        <v>5</v>
      </c>
      <c r="DLZ14" s="3" t="s">
        <v>5</v>
      </c>
      <c r="DMA14" s="3">
        <v>12.17</v>
      </c>
      <c r="DMB14" s="3" t="s">
        <v>5</v>
      </c>
      <c r="DMC14" s="3" t="s">
        <v>5</v>
      </c>
      <c r="DMD14" s="3">
        <v>27.27</v>
      </c>
      <c r="DME14" s="3">
        <v>96.52</v>
      </c>
      <c r="DMF14" s="3">
        <v>91.38</v>
      </c>
      <c r="DMG14" s="3">
        <v>10.82</v>
      </c>
      <c r="DMH14" s="3" t="s">
        <v>5</v>
      </c>
      <c r="DMI14" s="3" t="s">
        <v>5</v>
      </c>
      <c r="DMJ14" s="3">
        <v>22.11</v>
      </c>
      <c r="DMK14" s="3">
        <v>85.72</v>
      </c>
      <c r="DML14" s="3">
        <v>9.7799999999999994</v>
      </c>
      <c r="DMM14" s="3" t="s">
        <v>5</v>
      </c>
      <c r="DMN14" s="3">
        <v>12.06</v>
      </c>
      <c r="DMO14" s="3">
        <v>9.64</v>
      </c>
      <c r="DMP14" s="3" t="s">
        <v>5</v>
      </c>
      <c r="DMQ14" s="3">
        <v>36.25</v>
      </c>
      <c r="DMR14" s="3">
        <v>8.9</v>
      </c>
      <c r="DMS14" s="3">
        <v>10.07</v>
      </c>
      <c r="DMT14" s="3">
        <v>9.11</v>
      </c>
      <c r="DMU14" s="3">
        <v>9.82</v>
      </c>
      <c r="DMV14" s="3">
        <v>30.45</v>
      </c>
      <c r="DMW14" s="3">
        <v>15.38</v>
      </c>
      <c r="DMX14" s="3">
        <v>9.1999999999999993</v>
      </c>
      <c r="DMY14" s="3">
        <v>98.53</v>
      </c>
      <c r="DMZ14" s="3">
        <v>10.08</v>
      </c>
      <c r="DNA14" s="3">
        <v>13.59</v>
      </c>
      <c r="DNB14" s="3" t="s">
        <v>5</v>
      </c>
      <c r="DNC14" s="3">
        <v>13.77</v>
      </c>
      <c r="DND14" s="3">
        <v>8.09</v>
      </c>
      <c r="DNE14" s="3" t="s">
        <v>5</v>
      </c>
      <c r="DNF14" s="3">
        <v>9.1300000000000008</v>
      </c>
      <c r="DNG14" s="3">
        <v>37.15</v>
      </c>
      <c r="DNH14" s="3" t="s">
        <v>5</v>
      </c>
      <c r="DNI14" s="3" t="s">
        <v>5</v>
      </c>
      <c r="DNJ14" s="3" t="s">
        <v>5</v>
      </c>
      <c r="DNK14" s="3">
        <v>8.1</v>
      </c>
      <c r="DNL14" s="3">
        <v>16.64</v>
      </c>
      <c r="DNM14" s="3">
        <v>9.2899999999999991</v>
      </c>
      <c r="DNN14" s="3" t="s">
        <v>5</v>
      </c>
      <c r="DNO14" s="3" t="s">
        <v>5</v>
      </c>
      <c r="DNP14" s="3" t="s">
        <v>5</v>
      </c>
      <c r="DNQ14" s="3">
        <v>16.78</v>
      </c>
      <c r="DNR14" s="3" t="s">
        <v>5</v>
      </c>
      <c r="DNS14" s="3" t="s">
        <v>5</v>
      </c>
      <c r="DNT14" s="3">
        <v>10.42</v>
      </c>
      <c r="DNU14" s="3" t="s">
        <v>5</v>
      </c>
      <c r="DNV14" s="3">
        <v>10.51</v>
      </c>
      <c r="DNW14" s="3">
        <v>14.49</v>
      </c>
      <c r="DNX14" s="3" t="s">
        <v>5</v>
      </c>
      <c r="DNY14" s="3" t="s">
        <v>5</v>
      </c>
      <c r="DNZ14" s="3" t="s">
        <v>5</v>
      </c>
      <c r="DOA14" s="3" t="s">
        <v>5</v>
      </c>
      <c r="DOB14" s="3" t="s">
        <v>5</v>
      </c>
      <c r="DOC14" s="3">
        <v>14.37</v>
      </c>
      <c r="DOD14" s="3" t="s">
        <v>5</v>
      </c>
      <c r="DOE14" s="3" t="s">
        <v>5</v>
      </c>
      <c r="DOF14" s="3" t="s">
        <v>5</v>
      </c>
      <c r="DOG14" s="3" t="s">
        <v>5</v>
      </c>
      <c r="DOH14" s="3">
        <v>11.4</v>
      </c>
      <c r="DOI14" s="3" t="s">
        <v>5</v>
      </c>
      <c r="DOJ14" s="3">
        <v>9.76</v>
      </c>
      <c r="DOK14" s="3">
        <v>8.6</v>
      </c>
      <c r="DOL14" s="3" t="s">
        <v>5</v>
      </c>
      <c r="DOM14" s="3">
        <v>34.880000000000003</v>
      </c>
      <c r="DON14" s="3">
        <v>15.03</v>
      </c>
      <c r="DOO14" s="3" t="s">
        <v>5</v>
      </c>
      <c r="DOP14" s="3" t="s">
        <v>5</v>
      </c>
      <c r="DOQ14" s="3">
        <v>9.7799999999999994</v>
      </c>
      <c r="DOR14" s="3" t="s">
        <v>5</v>
      </c>
      <c r="DOS14" s="3" t="s">
        <v>5</v>
      </c>
      <c r="DOT14" s="3">
        <v>17</v>
      </c>
      <c r="DOU14" s="3" t="s">
        <v>5</v>
      </c>
      <c r="DOV14" s="3">
        <v>11.15</v>
      </c>
      <c r="DOW14" s="3">
        <v>7.52</v>
      </c>
      <c r="DOX14" s="3" t="s">
        <v>5</v>
      </c>
      <c r="DOY14" s="3" t="s">
        <v>5</v>
      </c>
      <c r="DOZ14" s="3" t="s">
        <v>5</v>
      </c>
      <c r="DPA14" s="3" t="s">
        <v>5</v>
      </c>
      <c r="DPB14" s="3" t="s">
        <v>5</v>
      </c>
      <c r="DPC14" s="3" t="s">
        <v>5</v>
      </c>
      <c r="DPD14" s="3">
        <v>9.52</v>
      </c>
      <c r="DPE14" s="3">
        <v>78.650000000000006</v>
      </c>
      <c r="DPF14" s="3">
        <v>13.86</v>
      </c>
      <c r="DPG14" s="3" t="s">
        <v>5</v>
      </c>
      <c r="DPH14" s="3" t="s">
        <v>5</v>
      </c>
      <c r="DPI14" s="3" t="s">
        <v>5</v>
      </c>
      <c r="DPJ14" s="3" t="s">
        <v>5</v>
      </c>
      <c r="DPK14" s="3">
        <v>15.87</v>
      </c>
      <c r="DPL14" s="3">
        <v>12.4</v>
      </c>
      <c r="DPM14" s="3" t="s">
        <v>5</v>
      </c>
      <c r="DPN14" s="3" t="s">
        <v>5</v>
      </c>
      <c r="DPO14" s="3">
        <v>9.68</v>
      </c>
      <c r="DPP14" s="3">
        <v>10.210000000000001</v>
      </c>
      <c r="DPQ14" s="3" t="s">
        <v>5</v>
      </c>
      <c r="DPR14" s="3">
        <v>13.88</v>
      </c>
      <c r="DPS14" s="3">
        <v>11.93</v>
      </c>
      <c r="DPT14" s="3">
        <v>15.99</v>
      </c>
      <c r="DPU14" s="3">
        <v>10.96</v>
      </c>
      <c r="DPV14" s="3" t="s">
        <v>5</v>
      </c>
      <c r="DPW14" s="3" t="s">
        <v>5</v>
      </c>
      <c r="DPX14" s="3">
        <v>9.8699999999999992</v>
      </c>
      <c r="DPY14" s="3">
        <v>10.64</v>
      </c>
      <c r="DPZ14" s="3">
        <v>13.11</v>
      </c>
      <c r="DQA14" s="3">
        <v>74.569999999999993</v>
      </c>
      <c r="DQB14" s="3">
        <v>9.2899999999999991</v>
      </c>
      <c r="DQC14" s="3" t="s">
        <v>5</v>
      </c>
      <c r="DQD14" s="3" t="s">
        <v>5</v>
      </c>
      <c r="DQE14" s="3">
        <v>9.91</v>
      </c>
      <c r="DQF14" s="3">
        <v>8.6</v>
      </c>
      <c r="DQG14" s="3">
        <v>10.72</v>
      </c>
      <c r="DQH14" s="3">
        <v>9.41</v>
      </c>
      <c r="DQI14" s="3" t="s">
        <v>5</v>
      </c>
      <c r="DQJ14" s="3" t="s">
        <v>5</v>
      </c>
      <c r="DQK14" s="3">
        <v>12.78</v>
      </c>
      <c r="DQL14" s="3" t="s">
        <v>5</v>
      </c>
      <c r="DQM14" s="3" t="s">
        <v>5</v>
      </c>
      <c r="DQN14" s="3" t="s">
        <v>5</v>
      </c>
      <c r="DQO14" s="3" t="s">
        <v>5</v>
      </c>
      <c r="DQP14" s="3">
        <v>9.3699999999999992</v>
      </c>
      <c r="DQQ14" s="3">
        <v>16.62</v>
      </c>
      <c r="DQR14" s="3" t="s">
        <v>5</v>
      </c>
      <c r="DQS14" s="3" t="s">
        <v>5</v>
      </c>
      <c r="DQT14" s="3">
        <v>100.14</v>
      </c>
      <c r="DQU14" s="3" t="s">
        <v>5</v>
      </c>
      <c r="DQV14" s="3" t="s">
        <v>5</v>
      </c>
      <c r="DQW14" s="3">
        <v>12.43</v>
      </c>
      <c r="DQX14" s="3" t="s">
        <v>5</v>
      </c>
      <c r="DQY14" s="3" t="s">
        <v>5</v>
      </c>
      <c r="DQZ14" s="3" t="s">
        <v>5</v>
      </c>
      <c r="DRA14" s="3" t="s">
        <v>5</v>
      </c>
      <c r="DRB14" s="3">
        <v>10.45</v>
      </c>
      <c r="DRC14" s="3">
        <v>9.24</v>
      </c>
      <c r="DRD14" s="3" t="s">
        <v>5</v>
      </c>
      <c r="DRE14" s="3" t="s">
        <v>5</v>
      </c>
      <c r="DRF14" s="3">
        <v>21.99</v>
      </c>
      <c r="DRG14" s="3">
        <v>8.6199999999999992</v>
      </c>
      <c r="DRH14" s="3">
        <v>9.16</v>
      </c>
      <c r="DRI14" s="3">
        <v>9.9700000000000006</v>
      </c>
      <c r="DRJ14" s="3">
        <v>18.89</v>
      </c>
      <c r="DRK14" s="3">
        <v>12.6</v>
      </c>
      <c r="DRL14" s="3">
        <v>14.42</v>
      </c>
      <c r="DRM14" s="3">
        <v>85.07</v>
      </c>
      <c r="DRN14" s="3">
        <v>8.6300000000000008</v>
      </c>
      <c r="DRO14" s="3">
        <v>8.8800000000000008</v>
      </c>
      <c r="DRP14" s="3">
        <v>14.44</v>
      </c>
      <c r="DRQ14" s="3">
        <v>25.49</v>
      </c>
      <c r="DRR14" s="3">
        <v>10.78</v>
      </c>
      <c r="DRS14" s="3">
        <v>11.79</v>
      </c>
      <c r="DRT14" s="3">
        <v>8.89</v>
      </c>
      <c r="DRU14" s="3" t="s">
        <v>5</v>
      </c>
      <c r="DRV14" s="3">
        <v>10.61</v>
      </c>
      <c r="DRW14" s="3" t="s">
        <v>5</v>
      </c>
      <c r="DRX14" s="3" t="s">
        <v>5</v>
      </c>
      <c r="DRY14" s="3" t="s">
        <v>5</v>
      </c>
      <c r="DRZ14" s="3">
        <v>9.4</v>
      </c>
      <c r="DSA14" s="3" t="s">
        <v>5</v>
      </c>
      <c r="DSB14" s="3" t="s">
        <v>5</v>
      </c>
      <c r="DSC14" s="3" t="s">
        <v>5</v>
      </c>
      <c r="DSD14" s="3">
        <v>12.95</v>
      </c>
      <c r="DSE14" s="3" t="s">
        <v>5</v>
      </c>
      <c r="DSF14" s="3">
        <v>9.83</v>
      </c>
      <c r="DSG14" s="3">
        <v>8.7899999999999991</v>
      </c>
      <c r="DSH14" s="3">
        <v>16.84</v>
      </c>
      <c r="DSI14" s="3" t="s">
        <v>5</v>
      </c>
      <c r="DSJ14" s="3">
        <v>13.08</v>
      </c>
      <c r="DSK14" s="3" t="s">
        <v>5</v>
      </c>
      <c r="DSL14" s="3">
        <v>13.64</v>
      </c>
      <c r="DSM14" s="3">
        <v>8.8699999999999992</v>
      </c>
      <c r="DSN14" s="3">
        <v>23.48</v>
      </c>
      <c r="DSO14" s="3">
        <v>15.66</v>
      </c>
      <c r="DSP14" s="3">
        <v>20.8</v>
      </c>
      <c r="DSQ14" s="3">
        <v>12.92</v>
      </c>
      <c r="DSR14" s="3">
        <v>8.98</v>
      </c>
      <c r="DSS14" s="3">
        <v>11.2</v>
      </c>
      <c r="DST14" s="3">
        <v>10.58</v>
      </c>
      <c r="DSU14" s="3">
        <v>9.65</v>
      </c>
      <c r="DSV14" s="3">
        <v>9.08</v>
      </c>
      <c r="DSW14" s="3">
        <v>11.09</v>
      </c>
      <c r="DSX14" s="3">
        <v>14.92</v>
      </c>
      <c r="DSY14" s="3">
        <v>8.23</v>
      </c>
      <c r="DSZ14" s="3">
        <v>96.74</v>
      </c>
      <c r="DTA14" s="3">
        <v>11.69</v>
      </c>
      <c r="DTB14" s="3">
        <v>11.19</v>
      </c>
      <c r="DTC14" s="3">
        <v>28.32</v>
      </c>
      <c r="DTD14" s="3">
        <v>8.91</v>
      </c>
      <c r="DTE14" s="3">
        <v>31.63</v>
      </c>
      <c r="DTF14" s="3">
        <v>17.23</v>
      </c>
      <c r="DTG14" s="3">
        <v>10.25</v>
      </c>
      <c r="DTH14" s="3">
        <v>11.98</v>
      </c>
      <c r="DTI14" s="3">
        <v>33.47</v>
      </c>
      <c r="DTJ14" s="3">
        <v>13.2</v>
      </c>
      <c r="DTK14" s="3">
        <v>8.06</v>
      </c>
      <c r="DTL14" s="3">
        <v>9.3699999999999992</v>
      </c>
      <c r="DTM14" s="3">
        <v>22.36</v>
      </c>
      <c r="DTN14" s="3">
        <v>16.600000000000001</v>
      </c>
      <c r="DTO14" s="3">
        <v>8.0299999999999994</v>
      </c>
      <c r="DTP14" s="3">
        <v>11.29</v>
      </c>
      <c r="DTQ14" s="3">
        <v>13.77</v>
      </c>
      <c r="DTR14" s="3">
        <v>14.41</v>
      </c>
      <c r="DTS14" s="3">
        <v>10.06</v>
      </c>
      <c r="DTT14" s="3">
        <v>9.41</v>
      </c>
      <c r="DTU14" s="3">
        <v>10.53</v>
      </c>
      <c r="DTV14" s="3">
        <v>8.64</v>
      </c>
      <c r="DTW14" s="3">
        <v>48.33</v>
      </c>
      <c r="DTX14" s="3">
        <v>7.8</v>
      </c>
      <c r="DTY14" s="3">
        <v>12.44</v>
      </c>
      <c r="DTZ14" s="3">
        <v>8.44</v>
      </c>
      <c r="DUA14" s="3">
        <v>11.46</v>
      </c>
      <c r="DUB14" s="3">
        <v>9.9600000000000009</v>
      </c>
      <c r="DUC14" s="3">
        <v>10.74</v>
      </c>
      <c r="DUD14" s="3">
        <v>17.489999999999998</v>
      </c>
      <c r="DUE14" s="3">
        <v>12.39</v>
      </c>
      <c r="DUF14" s="3">
        <v>7.9</v>
      </c>
      <c r="DUG14" s="3">
        <v>15.2</v>
      </c>
      <c r="DUH14" s="3">
        <v>9.81</v>
      </c>
      <c r="DUI14" s="3">
        <v>8.94</v>
      </c>
      <c r="DUJ14" s="3">
        <v>8.32</v>
      </c>
      <c r="DUK14" s="3">
        <v>16.16</v>
      </c>
      <c r="DUL14" s="3">
        <v>8.94</v>
      </c>
      <c r="DUM14" s="3">
        <v>8.9700000000000006</v>
      </c>
      <c r="DUN14" s="3">
        <v>8.6300000000000008</v>
      </c>
      <c r="DUO14" s="3">
        <v>12.04</v>
      </c>
      <c r="DUP14" s="3">
        <v>8.3699999999999992</v>
      </c>
      <c r="DUQ14" s="3">
        <v>21.28</v>
      </c>
      <c r="DUR14" s="3">
        <v>9.73</v>
      </c>
      <c r="DUS14" s="3">
        <v>9.86</v>
      </c>
      <c r="DUT14" s="3">
        <v>10.72</v>
      </c>
      <c r="DUU14" s="3">
        <v>10.59</v>
      </c>
      <c r="DUV14" s="3">
        <v>35.81</v>
      </c>
      <c r="DUW14" s="3">
        <v>8.48</v>
      </c>
      <c r="DUX14" s="3">
        <v>14.61</v>
      </c>
      <c r="DUY14" s="3">
        <v>9.67</v>
      </c>
      <c r="DUZ14" s="3">
        <v>10.99</v>
      </c>
      <c r="DVA14" s="3">
        <v>9.0500000000000007</v>
      </c>
      <c r="DVB14" s="3">
        <v>9.5299999999999994</v>
      </c>
      <c r="DVC14" s="3">
        <v>9.48</v>
      </c>
      <c r="DVD14" s="3">
        <v>7.71</v>
      </c>
      <c r="DVE14" s="3">
        <v>10.7</v>
      </c>
      <c r="DVF14" s="3">
        <v>10.49</v>
      </c>
      <c r="DVG14" s="3">
        <v>9.8800000000000008</v>
      </c>
      <c r="DVH14" s="3">
        <v>16.23</v>
      </c>
      <c r="DVI14" s="3">
        <v>12.02</v>
      </c>
      <c r="DVJ14" s="3">
        <v>9.64</v>
      </c>
      <c r="DVK14" s="3">
        <v>13.92</v>
      </c>
      <c r="DVL14" s="3">
        <v>34.69</v>
      </c>
      <c r="DVM14" s="3">
        <v>7.42</v>
      </c>
      <c r="DVN14" s="3">
        <v>10.8</v>
      </c>
      <c r="DVO14" s="3">
        <v>9.27</v>
      </c>
      <c r="DVP14" s="3">
        <v>9.75</v>
      </c>
      <c r="DVQ14" s="3">
        <v>8.64</v>
      </c>
      <c r="DVR14" s="3">
        <v>7.98</v>
      </c>
      <c r="DVS14" s="3">
        <v>12.29</v>
      </c>
      <c r="DVT14" s="3">
        <v>15.85</v>
      </c>
      <c r="DVU14" s="3">
        <v>13.09</v>
      </c>
      <c r="DVV14" s="3">
        <v>11.13</v>
      </c>
      <c r="DVW14" s="3">
        <v>11.25</v>
      </c>
      <c r="DVX14" s="3">
        <v>8.6199999999999992</v>
      </c>
      <c r="DVY14" s="3">
        <v>9.99</v>
      </c>
      <c r="DVZ14" s="3">
        <v>9.7200000000000006</v>
      </c>
      <c r="DWA14" s="3">
        <v>14.88</v>
      </c>
      <c r="DWB14" s="3">
        <v>11.15</v>
      </c>
      <c r="DWC14" s="3">
        <v>17.39</v>
      </c>
      <c r="DWD14" s="3">
        <v>11.16</v>
      </c>
      <c r="DWE14" s="3">
        <v>25.33</v>
      </c>
      <c r="DWF14" s="3">
        <v>16.21</v>
      </c>
      <c r="DWG14" s="3">
        <v>9.16</v>
      </c>
      <c r="DWH14" s="3">
        <v>14.22</v>
      </c>
      <c r="DWI14" s="3">
        <v>9.06</v>
      </c>
      <c r="DWJ14" s="3">
        <v>9.1199999999999992</v>
      </c>
      <c r="DWK14" s="3">
        <v>13.42</v>
      </c>
      <c r="DWL14" s="3">
        <v>19.66</v>
      </c>
      <c r="DWM14" s="3">
        <v>12.51</v>
      </c>
      <c r="DWN14" s="3">
        <v>11.57</v>
      </c>
      <c r="DWO14" s="3">
        <v>10.28</v>
      </c>
      <c r="DWP14" s="3">
        <v>10.07</v>
      </c>
      <c r="DWQ14" s="3">
        <v>8.6999999999999993</v>
      </c>
      <c r="DWR14" s="3">
        <v>7.89</v>
      </c>
      <c r="DWS14" s="3">
        <v>7.79</v>
      </c>
      <c r="DWT14" s="3">
        <v>9.1</v>
      </c>
      <c r="DWU14" s="3">
        <v>8.31</v>
      </c>
      <c r="DWV14" s="3">
        <v>12.4</v>
      </c>
      <c r="DWW14" s="3">
        <v>10.93</v>
      </c>
      <c r="DWX14" s="3">
        <v>7.14</v>
      </c>
      <c r="DWY14" s="3">
        <v>14.49</v>
      </c>
      <c r="DWZ14" s="3">
        <v>16.579999999999998</v>
      </c>
      <c r="DXA14" s="3">
        <v>9.3800000000000008</v>
      </c>
      <c r="DXB14" s="3">
        <v>11.06</v>
      </c>
      <c r="DXC14" s="3">
        <v>11.01</v>
      </c>
      <c r="DXD14" s="3">
        <v>8.85</v>
      </c>
      <c r="DXE14" s="3">
        <v>9.39</v>
      </c>
      <c r="DXF14" s="3">
        <v>9.31</v>
      </c>
      <c r="DXG14" s="3">
        <v>10.54</v>
      </c>
      <c r="DXH14" s="3">
        <v>10.73</v>
      </c>
      <c r="DXI14" s="3">
        <v>11.58</v>
      </c>
      <c r="DXJ14" s="3">
        <v>10.27</v>
      </c>
      <c r="DXK14" s="3">
        <v>8.44</v>
      </c>
      <c r="DXL14" s="3">
        <v>21.22</v>
      </c>
      <c r="DXM14" s="3">
        <v>10.18</v>
      </c>
      <c r="DXN14" s="3">
        <v>10.85</v>
      </c>
      <c r="DXO14" s="3">
        <v>10.87</v>
      </c>
      <c r="DXP14" s="3">
        <v>20.100000000000001</v>
      </c>
      <c r="DXQ14" s="3">
        <v>8.6199999999999992</v>
      </c>
      <c r="DXR14" s="3">
        <v>13.3</v>
      </c>
      <c r="DXS14" s="3">
        <v>9.33</v>
      </c>
      <c r="DXT14" s="3">
        <v>10.87</v>
      </c>
      <c r="DXU14" s="3">
        <v>98.1</v>
      </c>
      <c r="DXV14" s="3">
        <v>94.32</v>
      </c>
      <c r="DXW14" s="3">
        <v>19.059999999999999</v>
      </c>
      <c r="DXX14" s="3">
        <v>9.98</v>
      </c>
      <c r="DXY14" s="3">
        <v>9.33</v>
      </c>
      <c r="DXZ14" s="3">
        <v>12.34</v>
      </c>
      <c r="DYA14" s="3">
        <v>12.16</v>
      </c>
      <c r="DYB14" s="3">
        <v>10.15</v>
      </c>
      <c r="DYC14" s="3">
        <v>97.03</v>
      </c>
      <c r="DYD14" s="3">
        <v>8.5299999999999994</v>
      </c>
      <c r="DYE14" s="3">
        <v>9.6300000000000008</v>
      </c>
      <c r="DYF14" s="3">
        <v>11.2</v>
      </c>
      <c r="DYG14" s="3">
        <v>20.100000000000001</v>
      </c>
      <c r="DYH14" s="3">
        <v>12.96</v>
      </c>
      <c r="DYI14" s="3">
        <v>15</v>
      </c>
      <c r="DYJ14" s="3">
        <v>10.1</v>
      </c>
      <c r="DYK14" s="3">
        <v>9.35</v>
      </c>
      <c r="DYL14" s="3">
        <v>9.24</v>
      </c>
      <c r="DYM14" s="3">
        <v>10.4</v>
      </c>
      <c r="DYN14" s="3">
        <v>13.58</v>
      </c>
      <c r="DYO14" s="3">
        <v>20.260000000000002</v>
      </c>
      <c r="DYP14" s="3">
        <v>10</v>
      </c>
      <c r="DYQ14" s="3">
        <v>9.58</v>
      </c>
      <c r="DYR14" s="3">
        <v>9.5500000000000007</v>
      </c>
      <c r="DYS14" s="3">
        <v>12.28</v>
      </c>
      <c r="DYT14" s="3">
        <v>8.58</v>
      </c>
      <c r="DYU14" s="3">
        <v>8.89</v>
      </c>
      <c r="DYV14" s="3">
        <v>12.2</v>
      </c>
      <c r="DYW14" s="3">
        <v>10.210000000000001</v>
      </c>
      <c r="DYX14" s="3">
        <v>10.97</v>
      </c>
      <c r="DYY14" s="3">
        <v>8.52</v>
      </c>
      <c r="DYZ14" s="3">
        <v>15.81</v>
      </c>
      <c r="DZA14" s="3">
        <v>15.31</v>
      </c>
      <c r="DZB14" s="3">
        <v>9.58</v>
      </c>
      <c r="DZC14" s="3">
        <v>13.38</v>
      </c>
      <c r="DZD14" s="3">
        <v>11.41</v>
      </c>
      <c r="DZE14" s="3">
        <v>9.43</v>
      </c>
      <c r="DZF14" s="3">
        <v>9.73</v>
      </c>
      <c r="DZG14" s="3">
        <v>9.4499999999999993</v>
      </c>
      <c r="DZH14" s="3">
        <v>10.15</v>
      </c>
      <c r="DZI14" s="3">
        <v>10.1</v>
      </c>
      <c r="DZJ14" s="3">
        <v>9.8699999999999992</v>
      </c>
      <c r="DZK14" s="3">
        <v>10.46</v>
      </c>
      <c r="DZL14" s="3">
        <v>8.83</v>
      </c>
      <c r="DZM14" s="3">
        <v>13.14</v>
      </c>
      <c r="DZN14" s="3">
        <v>9.66</v>
      </c>
      <c r="DZO14" s="3">
        <v>10.11</v>
      </c>
      <c r="DZP14" s="3">
        <v>10.06</v>
      </c>
      <c r="DZQ14" s="3">
        <v>11.21</v>
      </c>
      <c r="DZR14" s="3">
        <v>8.58</v>
      </c>
      <c r="DZS14" s="3">
        <v>8.07</v>
      </c>
      <c r="DZT14" s="3">
        <v>12.49</v>
      </c>
      <c r="DZU14" s="3">
        <v>9.02</v>
      </c>
      <c r="DZV14" s="3">
        <v>9.08</v>
      </c>
      <c r="DZW14" s="3">
        <v>11.25</v>
      </c>
      <c r="DZX14" s="3">
        <v>9.4700000000000006</v>
      </c>
      <c r="DZY14" s="3">
        <v>13.66</v>
      </c>
      <c r="DZZ14" s="3">
        <v>10.02</v>
      </c>
      <c r="EAA14" s="3">
        <v>9.6</v>
      </c>
      <c r="EAB14" s="3">
        <v>16.71</v>
      </c>
      <c r="EAC14" s="3">
        <v>11.22</v>
      </c>
      <c r="EAD14" s="3">
        <v>10.83</v>
      </c>
      <c r="EAE14" s="3">
        <v>11.33</v>
      </c>
      <c r="EAF14" s="3">
        <v>16.86</v>
      </c>
      <c r="EAG14" s="3">
        <v>7.79</v>
      </c>
      <c r="EAH14" s="3">
        <v>12.38</v>
      </c>
      <c r="EAI14" s="3">
        <v>9.8800000000000008</v>
      </c>
      <c r="EAJ14" s="3">
        <v>11.99</v>
      </c>
      <c r="EAK14" s="3">
        <v>10.41</v>
      </c>
      <c r="EAL14" s="3">
        <v>12.26</v>
      </c>
      <c r="EAM14" s="3">
        <v>21.65</v>
      </c>
      <c r="EAN14" s="3">
        <v>12.97</v>
      </c>
      <c r="EAO14" s="3">
        <v>11.5</v>
      </c>
      <c r="EAP14" s="3">
        <v>9.3000000000000007</v>
      </c>
      <c r="EAQ14" s="3">
        <v>12.89</v>
      </c>
      <c r="EAR14" s="3">
        <v>12.31</v>
      </c>
      <c r="EAS14" s="3">
        <v>13.54</v>
      </c>
      <c r="EAT14" s="3">
        <v>11.38</v>
      </c>
      <c r="EAU14" s="3">
        <v>13.56</v>
      </c>
      <c r="EAV14" s="3">
        <v>16.25</v>
      </c>
      <c r="EAW14" s="3">
        <v>14.62</v>
      </c>
      <c r="EAX14" s="3">
        <v>15.52</v>
      </c>
      <c r="EAY14" s="3">
        <v>14.58</v>
      </c>
      <c r="EAZ14" s="3">
        <v>9.0399999999999991</v>
      </c>
      <c r="EBA14" s="3">
        <v>12.38</v>
      </c>
      <c r="EBB14" s="3">
        <v>9.7200000000000006</v>
      </c>
      <c r="EBC14" s="3">
        <v>11.67</v>
      </c>
      <c r="EBD14" s="3">
        <v>10.130000000000001</v>
      </c>
      <c r="EBE14" s="3">
        <v>10.75</v>
      </c>
      <c r="EBF14" s="3">
        <v>12.53</v>
      </c>
      <c r="EBG14" s="3">
        <v>9.6300000000000008</v>
      </c>
      <c r="EBH14" s="3">
        <v>9.9499999999999993</v>
      </c>
      <c r="EBI14" s="3">
        <v>9.26</v>
      </c>
      <c r="EBJ14" s="3">
        <v>10.25</v>
      </c>
      <c r="EBK14" s="3">
        <v>11.01</v>
      </c>
      <c r="EBL14" s="3">
        <v>11.5</v>
      </c>
      <c r="EBM14" s="3">
        <v>11.15</v>
      </c>
      <c r="EBN14" s="3">
        <v>10.119999999999999</v>
      </c>
      <c r="EBO14" s="3">
        <v>10.27</v>
      </c>
      <c r="EBP14" s="3">
        <v>13.25</v>
      </c>
      <c r="EBQ14" s="3">
        <v>22.69</v>
      </c>
      <c r="EBR14" s="3">
        <v>13.78</v>
      </c>
      <c r="EBS14" s="3">
        <v>11.47</v>
      </c>
      <c r="EBT14" s="3">
        <v>8.7899999999999991</v>
      </c>
      <c r="EBU14" s="3">
        <v>9.2200000000000006</v>
      </c>
      <c r="EBV14" s="3">
        <v>11.06</v>
      </c>
      <c r="EBW14" s="3">
        <v>10.54</v>
      </c>
      <c r="EBX14" s="3">
        <v>10.51</v>
      </c>
      <c r="EBY14" s="3">
        <v>11.79</v>
      </c>
      <c r="EBZ14" s="3">
        <v>11.77</v>
      </c>
      <c r="ECA14" s="3">
        <v>16.53</v>
      </c>
      <c r="ECB14" s="3">
        <v>12.91</v>
      </c>
      <c r="ECC14" s="3">
        <v>10.4</v>
      </c>
      <c r="ECD14" s="3">
        <v>11.82</v>
      </c>
      <c r="ECE14" s="3">
        <v>16.27</v>
      </c>
      <c r="ECF14" s="3">
        <v>9.06</v>
      </c>
      <c r="ECG14" s="3">
        <v>9.1999999999999993</v>
      </c>
      <c r="ECH14" s="3">
        <v>11.32</v>
      </c>
      <c r="ECI14" s="3">
        <v>10.87</v>
      </c>
      <c r="ECJ14" s="3">
        <v>13.84</v>
      </c>
      <c r="ECK14" s="3">
        <v>10.64</v>
      </c>
      <c r="ECL14" s="3">
        <v>12.09</v>
      </c>
      <c r="ECM14" s="3">
        <v>23.83</v>
      </c>
      <c r="ECN14" s="3">
        <v>9.1999999999999993</v>
      </c>
      <c r="ECO14" s="3">
        <v>9.92</v>
      </c>
      <c r="ECP14" s="3">
        <v>12.49</v>
      </c>
      <c r="ECQ14" s="3">
        <v>8.19</v>
      </c>
      <c r="ECR14" s="3">
        <v>10.62</v>
      </c>
      <c r="ECS14" s="3">
        <v>15.21</v>
      </c>
      <c r="ECT14" s="3">
        <v>11.34</v>
      </c>
      <c r="ECU14" s="3">
        <v>8.86</v>
      </c>
      <c r="ECV14" s="3" t="s">
        <v>5</v>
      </c>
      <c r="ECW14" s="3">
        <v>14.11</v>
      </c>
      <c r="ECX14" s="3">
        <v>12.02</v>
      </c>
      <c r="ECY14" s="3">
        <v>9.75</v>
      </c>
      <c r="ECZ14" s="3">
        <v>10.46</v>
      </c>
      <c r="EDA14" s="3">
        <v>4.5999999999999996</v>
      </c>
      <c r="EDB14" s="3">
        <v>13.39</v>
      </c>
      <c r="EDC14" s="3">
        <v>11.75</v>
      </c>
      <c r="EDD14" s="3">
        <v>117.29</v>
      </c>
      <c r="EDE14" s="3">
        <v>15.81</v>
      </c>
      <c r="EDF14" s="3">
        <v>12.35</v>
      </c>
      <c r="EDG14" s="3">
        <v>10.52</v>
      </c>
      <c r="EDH14" s="3">
        <v>9.32</v>
      </c>
      <c r="EDI14" s="3">
        <v>10.41</v>
      </c>
      <c r="EDJ14" s="3">
        <v>9.57</v>
      </c>
      <c r="EDK14" s="3">
        <v>11.42</v>
      </c>
      <c r="EDL14" s="3">
        <v>8.32</v>
      </c>
      <c r="EDM14" s="3">
        <v>10.65</v>
      </c>
      <c r="EDN14" s="3">
        <v>10.83</v>
      </c>
      <c r="EDO14" s="3">
        <v>11.56</v>
      </c>
      <c r="EDP14" s="3">
        <v>10.27</v>
      </c>
      <c r="EDQ14" s="3">
        <v>11.07</v>
      </c>
      <c r="EDR14" s="3">
        <v>12.64</v>
      </c>
      <c r="EDS14" s="3">
        <v>14.47</v>
      </c>
      <c r="EDT14" s="3">
        <v>10.72</v>
      </c>
      <c r="EDU14" s="3">
        <v>9.51</v>
      </c>
      <c r="EDV14" s="3">
        <v>12.5</v>
      </c>
      <c r="EDW14" s="3">
        <v>9.2899999999999991</v>
      </c>
      <c r="EDX14" s="3">
        <v>8.7799999999999994</v>
      </c>
      <c r="EDY14" s="3">
        <v>12.4</v>
      </c>
      <c r="EDZ14" s="3">
        <v>11.09</v>
      </c>
      <c r="EEA14" s="3">
        <v>13.7</v>
      </c>
      <c r="EEB14" s="3">
        <v>8.6300000000000008</v>
      </c>
      <c r="EEC14" s="3">
        <v>13.58</v>
      </c>
      <c r="EED14" s="3">
        <v>9.2899999999999991</v>
      </c>
      <c r="EEE14" s="3">
        <v>11.58</v>
      </c>
      <c r="EEF14" s="3">
        <v>11.92</v>
      </c>
      <c r="EEG14" s="3">
        <v>10.28</v>
      </c>
      <c r="EEH14" s="3">
        <v>8.89</v>
      </c>
      <c r="EEI14" s="3">
        <v>19.16</v>
      </c>
      <c r="EEJ14" s="3">
        <v>14.79</v>
      </c>
      <c r="EEK14" s="3">
        <v>12.77</v>
      </c>
      <c r="EEL14" s="3">
        <v>12.74</v>
      </c>
      <c r="EEM14" s="3">
        <v>8.44</v>
      </c>
      <c r="EEN14" s="3">
        <v>9.73</v>
      </c>
      <c r="EEO14" s="3">
        <v>15.57</v>
      </c>
      <c r="EEP14" s="3">
        <v>9.3800000000000008</v>
      </c>
      <c r="EEQ14" s="3">
        <v>9.74</v>
      </c>
      <c r="EER14" s="3">
        <v>13.73</v>
      </c>
      <c r="EES14" s="3">
        <v>13.02</v>
      </c>
      <c r="EET14" s="3">
        <v>14.76</v>
      </c>
      <c r="EEU14" s="3">
        <v>8.81</v>
      </c>
      <c r="EEV14" s="3">
        <v>14.45</v>
      </c>
      <c r="EEW14" s="3">
        <v>15.72</v>
      </c>
      <c r="EEX14" s="3">
        <v>8.64</v>
      </c>
      <c r="EEY14" s="3">
        <v>9.6199999999999992</v>
      </c>
      <c r="EEZ14" s="3">
        <v>14.74</v>
      </c>
      <c r="EFA14" s="3">
        <v>8.7200000000000006</v>
      </c>
      <c r="EFB14" s="3">
        <v>17.52</v>
      </c>
      <c r="EFC14" s="3">
        <v>11.84</v>
      </c>
      <c r="EFD14" s="3">
        <v>9.5399999999999991</v>
      </c>
      <c r="EFE14" s="3">
        <v>8.1199999999999992</v>
      </c>
      <c r="EFF14" s="3">
        <v>11.06</v>
      </c>
      <c r="EFG14" s="3">
        <v>9.36</v>
      </c>
      <c r="EFH14" s="3">
        <v>20.78</v>
      </c>
      <c r="EFI14" s="3">
        <v>14.19</v>
      </c>
      <c r="EFJ14" s="3">
        <v>12.54</v>
      </c>
      <c r="EFK14" s="3">
        <v>14.61</v>
      </c>
      <c r="EFL14" s="3">
        <v>10.3</v>
      </c>
      <c r="EFM14" s="3">
        <v>8.93</v>
      </c>
      <c r="EFN14" s="3">
        <v>10.98</v>
      </c>
      <c r="EFO14" s="3">
        <v>13.79</v>
      </c>
      <c r="EFP14" s="3">
        <v>12.36</v>
      </c>
      <c r="EFQ14" s="3">
        <v>9.19</v>
      </c>
      <c r="EFR14" s="3">
        <v>12.65</v>
      </c>
      <c r="EFS14" s="3">
        <v>11.66</v>
      </c>
      <c r="EFT14" s="3">
        <v>10.89</v>
      </c>
      <c r="EFU14" s="3">
        <v>9.59</v>
      </c>
      <c r="EFV14" s="3">
        <v>11.52</v>
      </c>
      <c r="EFW14" s="3">
        <v>10.15</v>
      </c>
      <c r="EFX14" s="3">
        <v>13.84</v>
      </c>
      <c r="EFY14" s="3">
        <v>14.57</v>
      </c>
      <c r="EFZ14" s="3">
        <v>10.83</v>
      </c>
      <c r="EGA14" s="3">
        <v>92.24</v>
      </c>
      <c r="EGB14" s="3">
        <v>16.66</v>
      </c>
      <c r="EGC14" s="3">
        <v>8.69</v>
      </c>
      <c r="EGD14" s="3">
        <v>10.54</v>
      </c>
      <c r="EGE14" s="3">
        <v>13.61</v>
      </c>
      <c r="EGF14" s="3">
        <v>14.04</v>
      </c>
      <c r="EGG14" s="3">
        <v>11.03</v>
      </c>
      <c r="EGH14" s="3">
        <v>9.1199999999999992</v>
      </c>
      <c r="EGI14" s="3">
        <v>10.64</v>
      </c>
      <c r="EGJ14" s="3">
        <v>12.2</v>
      </c>
      <c r="EGK14" s="3">
        <v>20.309999999999999</v>
      </c>
      <c r="EGL14" s="3">
        <v>14.5</v>
      </c>
      <c r="EGM14" s="3">
        <v>9.76</v>
      </c>
      <c r="EGN14" s="3">
        <v>7.09</v>
      </c>
      <c r="EGO14" s="3">
        <v>9.7899999999999991</v>
      </c>
      <c r="EGP14" s="3">
        <v>10</v>
      </c>
      <c r="EGQ14" s="3">
        <v>10.62</v>
      </c>
      <c r="EGR14" s="3">
        <v>15.15</v>
      </c>
      <c r="EGS14" s="3">
        <v>8.0299999999999994</v>
      </c>
      <c r="EGT14" s="3">
        <v>9.85</v>
      </c>
      <c r="EGU14" s="3">
        <v>14.37</v>
      </c>
      <c r="EGV14" s="3">
        <v>10.49</v>
      </c>
      <c r="EGW14" s="3">
        <v>9.7899999999999991</v>
      </c>
      <c r="EGX14" s="3">
        <v>5.73</v>
      </c>
      <c r="EGY14" s="3">
        <v>7.31</v>
      </c>
      <c r="EGZ14" s="3">
        <v>8.86</v>
      </c>
      <c r="EHA14" s="3">
        <v>11.06</v>
      </c>
      <c r="EHB14" s="3">
        <v>12.26</v>
      </c>
      <c r="EHC14" s="3">
        <v>8.89</v>
      </c>
      <c r="EHD14" s="3">
        <v>8.3699999999999992</v>
      </c>
      <c r="EHE14" s="3">
        <v>9.2899999999999991</v>
      </c>
      <c r="EHF14" s="3">
        <v>10.25</v>
      </c>
      <c r="EHG14" s="3">
        <v>8.1999999999999993</v>
      </c>
      <c r="EHH14" s="3">
        <v>20.73</v>
      </c>
      <c r="EHI14" s="3">
        <v>9.2200000000000006</v>
      </c>
      <c r="EHJ14" s="3">
        <v>9.89</v>
      </c>
      <c r="EHK14" s="3">
        <v>15.38</v>
      </c>
      <c r="EHL14" s="3">
        <v>10.26</v>
      </c>
      <c r="EHM14" s="3">
        <v>12.27</v>
      </c>
      <c r="EHN14" s="3">
        <v>8.86</v>
      </c>
      <c r="EHO14" s="3">
        <v>78.78</v>
      </c>
      <c r="EHP14" s="3">
        <v>14.94</v>
      </c>
      <c r="EHQ14" s="3">
        <v>8.4499999999999993</v>
      </c>
      <c r="EHR14" s="3">
        <v>8.06</v>
      </c>
      <c r="EHS14" s="3">
        <v>11.83</v>
      </c>
      <c r="EHT14" s="3">
        <v>7.67</v>
      </c>
      <c r="EHU14" s="3">
        <v>9.8000000000000007</v>
      </c>
      <c r="EHV14" s="3">
        <v>12.6</v>
      </c>
      <c r="EHW14" s="3">
        <v>20.51</v>
      </c>
      <c r="EHX14" s="3">
        <v>10.42</v>
      </c>
      <c r="EHY14" s="3">
        <v>24.31</v>
      </c>
      <c r="EHZ14" s="3">
        <v>8.27</v>
      </c>
      <c r="EIA14" s="3">
        <v>22.2</v>
      </c>
      <c r="EIB14" s="3">
        <v>9.91</v>
      </c>
      <c r="EIC14" s="3">
        <v>9.18</v>
      </c>
      <c r="EID14" s="3">
        <v>21.79</v>
      </c>
      <c r="EIE14" s="3">
        <v>9.18</v>
      </c>
      <c r="EIF14" s="3">
        <v>8.84</v>
      </c>
      <c r="EIG14" s="3">
        <v>9.94</v>
      </c>
      <c r="EIH14" s="3">
        <v>9.56</v>
      </c>
      <c r="EII14" s="3">
        <v>9.43</v>
      </c>
      <c r="EIJ14" s="3">
        <v>8.91</v>
      </c>
      <c r="EIK14" s="3">
        <v>10.34</v>
      </c>
      <c r="EIL14" s="3">
        <v>7.87</v>
      </c>
      <c r="EIM14" s="3">
        <v>7.27</v>
      </c>
      <c r="EIN14" s="3">
        <v>14</v>
      </c>
      <c r="EIO14" s="3">
        <v>7.71</v>
      </c>
      <c r="EIP14" s="3">
        <v>11.69</v>
      </c>
      <c r="EIQ14" s="3">
        <v>9.94</v>
      </c>
      <c r="EIR14" s="3">
        <v>9.32</v>
      </c>
      <c r="EIS14" s="3">
        <v>10.34</v>
      </c>
      <c r="EIT14" s="3">
        <v>9.7899999999999991</v>
      </c>
      <c r="EIU14" s="3">
        <v>18.55</v>
      </c>
      <c r="EIV14" s="3">
        <v>10.39</v>
      </c>
      <c r="EIW14" s="3">
        <v>9.0500000000000007</v>
      </c>
      <c r="EIX14" s="3">
        <v>9.7100000000000009</v>
      </c>
      <c r="EIY14" s="3">
        <v>9.85</v>
      </c>
      <c r="EIZ14" s="3">
        <v>12.45</v>
      </c>
      <c r="EJA14" s="3">
        <v>13.71</v>
      </c>
      <c r="EJB14" s="3">
        <v>8.8800000000000008</v>
      </c>
      <c r="EJC14" s="3">
        <v>10.17</v>
      </c>
      <c r="EJD14" s="3">
        <v>11.86</v>
      </c>
      <c r="EJE14" s="3">
        <v>9.2100000000000009</v>
      </c>
      <c r="EJF14" s="3">
        <v>21.94</v>
      </c>
      <c r="EJG14" s="3">
        <v>9.4600000000000009</v>
      </c>
      <c r="EJH14" s="3">
        <v>10.83</v>
      </c>
      <c r="EJI14" s="3">
        <v>9.6999999999999993</v>
      </c>
      <c r="EJJ14" s="3">
        <v>10.41</v>
      </c>
      <c r="EJK14" s="3">
        <v>11.86</v>
      </c>
      <c r="EJL14" s="3">
        <v>11.59</v>
      </c>
      <c r="EJM14" s="3">
        <v>17.28</v>
      </c>
      <c r="EJN14" s="3">
        <v>88.86</v>
      </c>
      <c r="EJO14" s="3">
        <v>25.8</v>
      </c>
      <c r="EJP14" s="3">
        <v>9.2899999999999991</v>
      </c>
      <c r="EJQ14" s="3">
        <v>10.15</v>
      </c>
      <c r="EJR14" s="3">
        <v>16.010000000000002</v>
      </c>
      <c r="EJS14" s="3">
        <v>8.56</v>
      </c>
      <c r="EJT14" s="3">
        <v>7.76</v>
      </c>
      <c r="EJU14" s="3">
        <v>8.66</v>
      </c>
      <c r="EJV14" s="3">
        <v>16.53</v>
      </c>
      <c r="EJW14" s="3">
        <v>11.14</v>
      </c>
      <c r="EJX14" s="3">
        <v>9.15</v>
      </c>
      <c r="EJY14" s="3">
        <v>48.52</v>
      </c>
      <c r="EJZ14" s="3">
        <v>19.7</v>
      </c>
      <c r="EKA14" s="3">
        <v>13.64</v>
      </c>
      <c r="EKB14" s="3">
        <v>8.4499999999999993</v>
      </c>
      <c r="EKC14" s="3">
        <v>15.82</v>
      </c>
      <c r="EKD14" s="3">
        <v>16.54</v>
      </c>
      <c r="EKE14" s="3">
        <v>9.86</v>
      </c>
      <c r="EKF14" s="3">
        <v>71.959999999999994</v>
      </c>
      <c r="EKG14" s="3">
        <v>17.27</v>
      </c>
      <c r="EKH14" s="3">
        <v>10.19</v>
      </c>
      <c r="EKI14" s="3">
        <v>6.55</v>
      </c>
      <c r="EKJ14" s="3">
        <v>7.49</v>
      </c>
      <c r="EKK14" s="3">
        <v>9.1199999999999992</v>
      </c>
      <c r="EKL14" s="3">
        <v>16.87</v>
      </c>
      <c r="EKM14" s="3">
        <v>17.38</v>
      </c>
      <c r="EKN14" s="3">
        <v>9.86</v>
      </c>
      <c r="EKO14" s="3">
        <v>54.04</v>
      </c>
      <c r="EKP14" s="3">
        <v>13.94</v>
      </c>
      <c r="EKQ14" s="3">
        <v>9.39</v>
      </c>
      <c r="EKR14" s="3">
        <v>10.18</v>
      </c>
      <c r="EKS14" s="3">
        <v>26.87</v>
      </c>
      <c r="EKT14" s="3">
        <v>8.41</v>
      </c>
      <c r="EKU14" s="3">
        <v>7.43</v>
      </c>
      <c r="EKV14" s="3">
        <v>11.13</v>
      </c>
      <c r="EKW14" s="3">
        <v>32.25</v>
      </c>
      <c r="EKX14" s="3">
        <v>10.07</v>
      </c>
      <c r="EKY14" s="3">
        <v>9.14</v>
      </c>
      <c r="EKZ14" s="3">
        <v>10.65</v>
      </c>
      <c r="ELA14" s="3">
        <v>13.42</v>
      </c>
      <c r="ELB14" s="3">
        <v>9.7899999999999991</v>
      </c>
      <c r="ELC14" s="3">
        <v>98.21</v>
      </c>
      <c r="ELD14" s="3">
        <v>10.98</v>
      </c>
      <c r="ELE14" s="3">
        <v>8.58</v>
      </c>
      <c r="ELF14" s="3">
        <v>9.01</v>
      </c>
      <c r="ELG14" s="3">
        <v>9.8800000000000008</v>
      </c>
      <c r="ELH14" s="3">
        <v>9.0399999999999991</v>
      </c>
      <c r="ELI14" s="3">
        <v>8.16</v>
      </c>
      <c r="ELJ14" s="3">
        <v>11.04</v>
      </c>
      <c r="ELK14" s="3">
        <v>8.56</v>
      </c>
      <c r="ELL14" s="3">
        <v>9.64</v>
      </c>
      <c r="ELM14" s="3">
        <v>12.29</v>
      </c>
      <c r="ELN14" s="3">
        <v>7.99</v>
      </c>
      <c r="ELO14" s="3">
        <v>8.9499999999999993</v>
      </c>
      <c r="ELP14" s="3">
        <v>13.26</v>
      </c>
      <c r="ELQ14" s="3">
        <v>16.47</v>
      </c>
      <c r="ELR14" s="3">
        <v>9.09</v>
      </c>
      <c r="ELS14" s="3">
        <v>10.220000000000001</v>
      </c>
      <c r="ELT14" s="3">
        <v>8.5399999999999991</v>
      </c>
      <c r="ELU14" s="3">
        <v>8.3800000000000008</v>
      </c>
      <c r="ELV14" s="3">
        <v>6.94</v>
      </c>
      <c r="ELW14" s="3">
        <v>15.59</v>
      </c>
      <c r="ELX14" s="3">
        <v>9.75</v>
      </c>
      <c r="ELY14" s="3">
        <v>8.44</v>
      </c>
      <c r="ELZ14" s="3">
        <v>11.92</v>
      </c>
      <c r="EMA14" s="3">
        <v>9.2200000000000006</v>
      </c>
      <c r="EMB14" s="3">
        <v>28.39</v>
      </c>
      <c r="EMC14" s="3">
        <v>9.74</v>
      </c>
      <c r="EMD14" s="3">
        <v>13.49</v>
      </c>
      <c r="EME14" s="3">
        <v>16.07</v>
      </c>
      <c r="EMF14" s="3">
        <v>13.57</v>
      </c>
      <c r="EMG14" s="3">
        <v>12.01</v>
      </c>
      <c r="EMH14" s="3">
        <v>14.24</v>
      </c>
      <c r="EMI14" s="3">
        <v>19.989999999999998</v>
      </c>
      <c r="EMJ14" s="3">
        <v>10.93</v>
      </c>
      <c r="EMK14" s="3">
        <v>10.54</v>
      </c>
      <c r="EML14" s="3">
        <v>8.74</v>
      </c>
      <c r="EMM14" s="3">
        <v>8.9</v>
      </c>
      <c r="EMN14" s="3">
        <v>20.92</v>
      </c>
      <c r="EMO14" s="3">
        <v>12.37</v>
      </c>
      <c r="EMP14" s="3">
        <v>11.27</v>
      </c>
      <c r="EMQ14" s="3">
        <v>10.09</v>
      </c>
      <c r="EMR14" s="3">
        <v>13.3</v>
      </c>
      <c r="EMS14" s="3">
        <v>9.8699999999999992</v>
      </c>
      <c r="EMT14" s="3">
        <v>12.23</v>
      </c>
      <c r="EMU14" s="3">
        <v>9.48</v>
      </c>
      <c r="EMV14" s="3">
        <v>33.020000000000003</v>
      </c>
      <c r="EMW14" s="3">
        <v>17.14</v>
      </c>
      <c r="EMX14" s="3">
        <v>9.2899999999999991</v>
      </c>
      <c r="EMY14" s="3">
        <v>92.75</v>
      </c>
      <c r="EMZ14" s="3">
        <v>12.43</v>
      </c>
      <c r="ENA14" s="3">
        <v>9.07</v>
      </c>
      <c r="ENB14" s="3">
        <v>9.17</v>
      </c>
      <c r="ENC14" s="3">
        <v>10.78</v>
      </c>
      <c r="END14" s="3">
        <v>11.23</v>
      </c>
      <c r="ENE14" s="3">
        <v>13.7</v>
      </c>
      <c r="ENF14" s="3">
        <v>11.95</v>
      </c>
      <c r="ENG14" s="3">
        <v>11.28</v>
      </c>
      <c r="ENH14" s="3">
        <v>13.16</v>
      </c>
      <c r="ENI14" s="3">
        <v>10.050000000000001</v>
      </c>
      <c r="ENJ14" s="3">
        <v>9.93</v>
      </c>
      <c r="ENK14" s="3">
        <v>9.39</v>
      </c>
      <c r="ENL14" s="3">
        <v>11.55</v>
      </c>
      <c r="ENM14" s="3">
        <v>9.81</v>
      </c>
      <c r="ENN14" s="3">
        <v>16.38</v>
      </c>
      <c r="ENO14" s="3">
        <v>8.75</v>
      </c>
      <c r="ENP14" s="3">
        <v>10.039999999999999</v>
      </c>
      <c r="ENQ14" s="3">
        <v>10.18</v>
      </c>
      <c r="ENR14" s="3">
        <v>9.26</v>
      </c>
      <c r="ENS14" s="3">
        <v>24.45</v>
      </c>
      <c r="ENT14" s="3">
        <v>15.07</v>
      </c>
      <c r="ENU14" s="3">
        <v>12.23</v>
      </c>
      <c r="ENV14" s="3">
        <v>13.92</v>
      </c>
      <c r="ENW14" s="3">
        <v>18.329999999999998</v>
      </c>
      <c r="ENX14" s="3">
        <v>13.95</v>
      </c>
      <c r="ENY14" s="3">
        <v>17.97</v>
      </c>
      <c r="ENZ14" s="3">
        <v>8.7200000000000006</v>
      </c>
      <c r="EOA14" s="3">
        <v>17.170000000000002</v>
      </c>
      <c r="EOB14" s="3">
        <v>9.86</v>
      </c>
      <c r="EOC14" s="3">
        <v>15.45</v>
      </c>
      <c r="EOD14" s="3">
        <v>16.39</v>
      </c>
      <c r="EOE14" s="3">
        <v>8.2200000000000006</v>
      </c>
      <c r="EOF14" s="3">
        <v>9.9600000000000009</v>
      </c>
      <c r="EOG14" s="3">
        <v>11.15</v>
      </c>
      <c r="EOH14" s="3">
        <v>10.38</v>
      </c>
      <c r="EOI14" s="3">
        <v>8.31</v>
      </c>
      <c r="EOJ14" s="3">
        <v>9.84</v>
      </c>
      <c r="EOK14" s="3">
        <v>14.08</v>
      </c>
      <c r="EOL14" s="3">
        <v>8.16</v>
      </c>
      <c r="EOM14" s="3">
        <v>9.4499999999999993</v>
      </c>
      <c r="EON14" s="3">
        <v>13.75</v>
      </c>
      <c r="EOO14" s="3">
        <v>9.27</v>
      </c>
      <c r="EOP14" s="3">
        <v>8.15</v>
      </c>
      <c r="EOQ14" s="3">
        <v>11.4</v>
      </c>
      <c r="EOR14" s="3">
        <v>11.96</v>
      </c>
      <c r="EOS14" s="3">
        <v>10.33</v>
      </c>
      <c r="EOT14" s="3">
        <v>11.66</v>
      </c>
      <c r="EOU14" s="3">
        <v>10.029999999999999</v>
      </c>
      <c r="EOV14" s="3">
        <v>10.35</v>
      </c>
      <c r="EOW14" s="3">
        <v>12.57</v>
      </c>
      <c r="EOX14" s="3">
        <v>18.47</v>
      </c>
      <c r="EOY14" s="3">
        <v>100.37</v>
      </c>
      <c r="EOZ14" s="3" t="s">
        <v>5</v>
      </c>
      <c r="EPA14" s="3">
        <v>9.36</v>
      </c>
      <c r="EPB14" s="3">
        <v>10.29</v>
      </c>
      <c r="EPC14" s="3">
        <v>14.8</v>
      </c>
      <c r="EPD14" s="3">
        <v>7.71</v>
      </c>
      <c r="EPE14" s="3">
        <v>18.149999999999999</v>
      </c>
      <c r="EPF14" s="3">
        <v>10.6</v>
      </c>
      <c r="EPG14" s="3">
        <v>11.29</v>
      </c>
      <c r="EPH14" s="3">
        <v>10.02</v>
      </c>
      <c r="EPI14" s="3">
        <v>21.4</v>
      </c>
      <c r="EPJ14" s="3">
        <v>8.1999999999999993</v>
      </c>
      <c r="EPK14" s="3">
        <v>12.58</v>
      </c>
      <c r="EPL14" s="3">
        <v>9.06</v>
      </c>
      <c r="EPM14" s="3">
        <v>9.67</v>
      </c>
      <c r="EPN14" s="3">
        <v>11.6</v>
      </c>
      <c r="EPO14" s="3">
        <v>9.3000000000000007</v>
      </c>
      <c r="EPP14" s="3">
        <v>10.210000000000001</v>
      </c>
      <c r="EPQ14" s="3">
        <v>9.09</v>
      </c>
      <c r="EPR14" s="3">
        <v>8.09</v>
      </c>
      <c r="EPS14" s="3">
        <v>14.14</v>
      </c>
      <c r="EPT14" s="3">
        <v>8.9</v>
      </c>
      <c r="EPU14" s="3">
        <v>10.52</v>
      </c>
      <c r="EPV14" s="3">
        <v>12.65</v>
      </c>
      <c r="EPW14" s="3">
        <v>9.67</v>
      </c>
      <c r="EPX14" s="3">
        <v>16.149999999999999</v>
      </c>
      <c r="EPY14" s="3">
        <v>13.11</v>
      </c>
      <c r="EPZ14" s="3">
        <v>14.15</v>
      </c>
      <c r="EQA14" s="3">
        <v>13.67</v>
      </c>
      <c r="EQB14" s="3">
        <v>10.52</v>
      </c>
      <c r="EQC14" s="3">
        <v>9.41</v>
      </c>
      <c r="EQD14" s="3">
        <v>9.0399999999999991</v>
      </c>
      <c r="EQE14" s="3">
        <v>9.26</v>
      </c>
      <c r="EQF14" s="3">
        <v>11.22</v>
      </c>
      <c r="EQG14" s="3">
        <v>11.47</v>
      </c>
      <c r="EQH14" s="3">
        <v>8.89</v>
      </c>
      <c r="EQI14" s="3">
        <v>8.0500000000000007</v>
      </c>
      <c r="EQJ14" s="3">
        <v>42.42</v>
      </c>
      <c r="EQK14" s="3">
        <v>10.39</v>
      </c>
      <c r="EQL14" s="3">
        <v>8.39</v>
      </c>
      <c r="EQM14" s="3">
        <v>9.44</v>
      </c>
      <c r="EQN14" s="3">
        <v>12.71</v>
      </c>
      <c r="EQO14" s="3">
        <v>9.83</v>
      </c>
      <c r="EQP14" s="3">
        <v>8.82</v>
      </c>
      <c r="EQQ14" s="3">
        <v>9.66</v>
      </c>
      <c r="EQR14" s="3">
        <v>10.119999999999999</v>
      </c>
      <c r="EQS14" s="3">
        <v>10.77</v>
      </c>
      <c r="EQT14" s="3">
        <v>12.01</v>
      </c>
      <c r="EQU14" s="3">
        <v>9.59</v>
      </c>
      <c r="EQV14" s="3">
        <v>10.54</v>
      </c>
      <c r="EQW14" s="3">
        <v>10.88</v>
      </c>
      <c r="EQX14" s="3">
        <v>11.19</v>
      </c>
      <c r="EQY14" s="3">
        <v>10.3</v>
      </c>
      <c r="EQZ14" s="3">
        <v>10.85</v>
      </c>
      <c r="ERA14" s="3">
        <v>10.24</v>
      </c>
      <c r="ERB14" s="3">
        <v>10.94</v>
      </c>
      <c r="ERC14" s="3">
        <v>11.64</v>
      </c>
      <c r="ERD14" s="3">
        <v>11.34</v>
      </c>
      <c r="ERE14" s="3">
        <v>11.51</v>
      </c>
      <c r="ERF14" s="3">
        <v>10.8</v>
      </c>
      <c r="ERG14" s="3">
        <v>13.94</v>
      </c>
      <c r="ERH14" s="3">
        <v>15.48</v>
      </c>
      <c r="ERI14" s="3">
        <v>8.23</v>
      </c>
      <c r="ERJ14" s="3">
        <v>8.3800000000000008</v>
      </c>
      <c r="ERK14" s="3">
        <v>9.61</v>
      </c>
      <c r="ERL14" s="3">
        <v>21.68</v>
      </c>
      <c r="ERM14" s="3">
        <v>9.16</v>
      </c>
      <c r="ERN14" s="3">
        <v>16.64</v>
      </c>
      <c r="ERO14" s="3">
        <v>7.79</v>
      </c>
      <c r="ERP14" s="3">
        <v>10.62</v>
      </c>
      <c r="ERQ14" s="3">
        <v>11.28</v>
      </c>
      <c r="ERR14" s="3">
        <v>8.76</v>
      </c>
      <c r="ERS14" s="3">
        <v>19.47</v>
      </c>
      <c r="ERT14" s="3">
        <v>10.050000000000001</v>
      </c>
      <c r="ERU14" s="3">
        <v>7.08</v>
      </c>
      <c r="ERV14" s="3">
        <v>10.11</v>
      </c>
      <c r="ERW14" s="3">
        <v>10.210000000000001</v>
      </c>
      <c r="ERX14" s="3">
        <v>9.2200000000000006</v>
      </c>
      <c r="ERY14" s="3">
        <v>9.24</v>
      </c>
      <c r="ERZ14" s="3">
        <v>10.15</v>
      </c>
      <c r="ESA14" s="3">
        <v>8.09</v>
      </c>
      <c r="ESB14" s="3">
        <v>8.49</v>
      </c>
      <c r="ESC14" s="3">
        <v>9.9</v>
      </c>
      <c r="ESD14" s="3">
        <v>12.43</v>
      </c>
      <c r="ESE14" s="3">
        <v>13.66</v>
      </c>
      <c r="ESF14" s="3">
        <v>10.76</v>
      </c>
      <c r="ESG14" s="3">
        <v>10.64</v>
      </c>
      <c r="ESH14" s="3">
        <v>11.96</v>
      </c>
      <c r="ESI14" s="3">
        <v>9.73</v>
      </c>
      <c r="ESJ14" s="3">
        <v>12.72</v>
      </c>
      <c r="ESK14" s="3">
        <v>13.02</v>
      </c>
      <c r="ESL14" s="3">
        <v>10.86</v>
      </c>
      <c r="ESM14" s="3">
        <v>11.14</v>
      </c>
      <c r="ESN14" s="3">
        <v>10.1</v>
      </c>
      <c r="ESO14" s="3">
        <v>8.89</v>
      </c>
      <c r="ESP14" s="3">
        <v>9.52</v>
      </c>
      <c r="ESQ14" s="3">
        <v>8.2799999999999994</v>
      </c>
      <c r="ESR14" s="3">
        <v>9.02</v>
      </c>
      <c r="ESS14" s="3">
        <v>9.6999999999999993</v>
      </c>
      <c r="EST14" s="3">
        <v>9.1300000000000008</v>
      </c>
      <c r="ESU14" s="3">
        <v>9.67</v>
      </c>
      <c r="ESV14" s="3">
        <v>10.47</v>
      </c>
      <c r="ESW14" s="3">
        <v>7.9</v>
      </c>
      <c r="ESX14" s="3">
        <v>14.73</v>
      </c>
      <c r="ESY14" s="3">
        <v>10.53</v>
      </c>
      <c r="ESZ14" s="3">
        <v>12.03</v>
      </c>
      <c r="ETA14" s="3">
        <v>10.58</v>
      </c>
      <c r="ETB14" s="3">
        <v>9.14</v>
      </c>
      <c r="ETC14" s="3">
        <v>10.75</v>
      </c>
      <c r="ETD14" s="3">
        <v>9.4600000000000009</v>
      </c>
      <c r="ETE14" s="3">
        <v>9.8800000000000008</v>
      </c>
      <c r="ETF14" s="3">
        <v>10.039999999999999</v>
      </c>
      <c r="ETG14" s="3">
        <v>9.36</v>
      </c>
      <c r="ETH14" s="3">
        <v>14.1</v>
      </c>
      <c r="ETI14" s="3">
        <v>10.71</v>
      </c>
      <c r="ETJ14" s="3">
        <v>13.17</v>
      </c>
      <c r="ETK14" s="3">
        <v>9.4600000000000009</v>
      </c>
      <c r="ETL14" s="3">
        <v>11.18</v>
      </c>
      <c r="ETM14" s="3">
        <v>12.84</v>
      </c>
      <c r="ETN14" s="3">
        <v>10.36</v>
      </c>
      <c r="ETO14" s="3">
        <v>22.48</v>
      </c>
      <c r="ETP14" s="3">
        <v>9.92</v>
      </c>
      <c r="ETQ14" s="3">
        <v>12.05</v>
      </c>
      <c r="ETR14" s="3">
        <v>10.51</v>
      </c>
      <c r="ETS14" s="3">
        <v>10.3</v>
      </c>
      <c r="ETT14" s="3">
        <v>10.43</v>
      </c>
      <c r="ETU14" s="3">
        <v>10.6</v>
      </c>
      <c r="ETV14" s="3">
        <v>9.56</v>
      </c>
      <c r="ETW14" s="3">
        <v>13.17</v>
      </c>
      <c r="ETX14" s="3">
        <v>17.88</v>
      </c>
      <c r="ETY14" s="3">
        <v>10.199999999999999</v>
      </c>
      <c r="ETZ14" s="3">
        <v>10.85</v>
      </c>
      <c r="EUA14" s="3">
        <v>14.64</v>
      </c>
      <c r="EUB14" s="3">
        <v>9.3699999999999992</v>
      </c>
      <c r="EUC14" s="3">
        <v>10.88</v>
      </c>
      <c r="EUD14" s="3">
        <v>11.15</v>
      </c>
      <c r="EUE14" s="3">
        <v>14.35</v>
      </c>
      <c r="EUF14" s="3">
        <v>14.1</v>
      </c>
      <c r="EUG14" s="3">
        <v>7.76</v>
      </c>
      <c r="EUH14" s="3">
        <v>10.27</v>
      </c>
      <c r="EUI14" s="3">
        <v>17.420000000000002</v>
      </c>
      <c r="EUJ14" s="3">
        <v>11.64</v>
      </c>
      <c r="EUK14" s="3">
        <v>9.81</v>
      </c>
      <c r="EUL14" s="3">
        <v>12.06</v>
      </c>
      <c r="EUM14" s="3" t="s">
        <v>5</v>
      </c>
      <c r="EUN14" s="3" t="s">
        <v>5</v>
      </c>
      <c r="EUO14" s="3">
        <v>16.84</v>
      </c>
      <c r="EUP14" s="3">
        <v>11.63</v>
      </c>
      <c r="EUQ14" s="3">
        <v>9.3699999999999992</v>
      </c>
      <c r="EUR14" s="3" t="s">
        <v>5</v>
      </c>
      <c r="EUS14" s="3">
        <v>9.23</v>
      </c>
      <c r="EUT14" s="3">
        <v>11.28</v>
      </c>
      <c r="EUU14" s="3">
        <v>48.89</v>
      </c>
      <c r="EUV14" s="3">
        <v>11.68</v>
      </c>
      <c r="EUW14" s="3">
        <v>11.32</v>
      </c>
      <c r="EUX14" s="3">
        <v>9.86</v>
      </c>
      <c r="EUY14" s="3">
        <v>10.210000000000001</v>
      </c>
      <c r="EUZ14" s="3" t="s">
        <v>5</v>
      </c>
      <c r="EVA14" s="3">
        <v>10.26</v>
      </c>
      <c r="EVB14" s="3">
        <v>10.53</v>
      </c>
      <c r="EVC14" s="3">
        <v>11.58</v>
      </c>
      <c r="EVD14" s="3">
        <v>10.17</v>
      </c>
      <c r="EVE14" s="3">
        <v>10.24</v>
      </c>
      <c r="EVF14" s="3">
        <v>12.16</v>
      </c>
      <c r="EVG14" s="3">
        <v>13.17</v>
      </c>
      <c r="EVH14" s="3">
        <v>12.32</v>
      </c>
      <c r="EVI14" s="3">
        <v>10.99</v>
      </c>
      <c r="EVJ14" s="3">
        <v>11.49</v>
      </c>
      <c r="EVK14" s="3">
        <v>20.84</v>
      </c>
      <c r="EVL14" s="3">
        <v>14.71</v>
      </c>
      <c r="EVM14" s="3">
        <v>10.64</v>
      </c>
      <c r="EVN14" s="3">
        <v>9.89</v>
      </c>
      <c r="EVO14" s="3">
        <v>12.32</v>
      </c>
      <c r="EVP14" s="3">
        <v>13.79</v>
      </c>
      <c r="EVQ14" s="3">
        <v>10.62</v>
      </c>
      <c r="EVR14" s="3">
        <v>16.79</v>
      </c>
      <c r="EVS14" s="3">
        <v>12.18</v>
      </c>
      <c r="EVT14" s="3">
        <v>12.45</v>
      </c>
      <c r="EVU14" s="3">
        <v>10.71</v>
      </c>
      <c r="EVV14" s="3">
        <v>16.41</v>
      </c>
      <c r="EVW14" s="3">
        <v>11</v>
      </c>
      <c r="EVX14" s="3">
        <v>13.77</v>
      </c>
      <c r="EVY14" s="3">
        <v>11.58</v>
      </c>
      <c r="EVZ14" s="3">
        <v>11.45</v>
      </c>
      <c r="EWA14" s="3">
        <v>17.059999999999999</v>
      </c>
      <c r="EWB14" s="3">
        <v>10.88</v>
      </c>
      <c r="EWC14" s="3">
        <v>12.01</v>
      </c>
      <c r="EWD14" s="3">
        <v>10.29</v>
      </c>
      <c r="EWE14" s="3">
        <v>10.19</v>
      </c>
      <c r="EWF14" s="3">
        <v>8.86</v>
      </c>
      <c r="EWG14" s="3">
        <v>14.56</v>
      </c>
      <c r="EWH14" s="3">
        <v>16.899999999999999</v>
      </c>
      <c r="EWI14" s="3">
        <v>10.6</v>
      </c>
      <c r="EWJ14" s="3">
        <v>14.1</v>
      </c>
      <c r="EWK14" s="3">
        <v>13</v>
      </c>
      <c r="EWL14" s="3">
        <v>10.06</v>
      </c>
      <c r="EWM14" s="3">
        <v>9.8000000000000007</v>
      </c>
      <c r="EWN14" s="3">
        <v>10.76</v>
      </c>
      <c r="EWO14" s="3">
        <v>11.74</v>
      </c>
      <c r="EWP14" s="3">
        <v>14.82</v>
      </c>
      <c r="EWQ14" s="3">
        <v>11.69</v>
      </c>
      <c r="EWR14" s="3">
        <v>10.16</v>
      </c>
      <c r="EWS14" s="3">
        <v>14.23</v>
      </c>
      <c r="EWT14" s="3">
        <v>11.36</v>
      </c>
      <c r="EWU14" s="3">
        <v>10.63</v>
      </c>
      <c r="EWV14" s="3">
        <v>11.34</v>
      </c>
      <c r="EWW14" s="3">
        <v>10.82</v>
      </c>
      <c r="EWX14" s="3">
        <v>10.38</v>
      </c>
      <c r="EWY14" s="3">
        <v>10.85</v>
      </c>
      <c r="EWZ14" s="3">
        <v>9.4700000000000006</v>
      </c>
      <c r="EXA14" s="3">
        <v>8.2100000000000009</v>
      </c>
      <c r="EXB14" s="3">
        <v>13.05</v>
      </c>
      <c r="EXC14" s="3">
        <v>8.3699999999999992</v>
      </c>
      <c r="EXD14" s="3">
        <v>13.86</v>
      </c>
      <c r="EXE14" s="3">
        <v>9.6199999999999992</v>
      </c>
      <c r="EXF14" s="3">
        <v>14.93</v>
      </c>
      <c r="EXG14" s="3">
        <v>10.94</v>
      </c>
      <c r="EXH14" s="3">
        <v>13.07</v>
      </c>
      <c r="EXI14" s="3">
        <v>13.59</v>
      </c>
      <c r="EXJ14" s="3">
        <v>27.36</v>
      </c>
      <c r="EXK14" s="3">
        <v>10.01</v>
      </c>
      <c r="EXL14" s="3">
        <v>10.06</v>
      </c>
      <c r="EXM14" s="3" t="s">
        <v>5</v>
      </c>
      <c r="EXN14" s="3">
        <v>9.91</v>
      </c>
      <c r="EXO14" s="3">
        <v>9.91</v>
      </c>
      <c r="EXP14" s="3">
        <v>11.53</v>
      </c>
      <c r="EXQ14" s="3">
        <v>18.98</v>
      </c>
      <c r="EXR14" s="3">
        <v>12.62</v>
      </c>
      <c r="EXS14" s="3">
        <v>11.72</v>
      </c>
      <c r="EXT14" s="3" t="s">
        <v>5</v>
      </c>
      <c r="EXU14" s="3">
        <v>9.5</v>
      </c>
      <c r="EXV14" s="3">
        <v>10.62</v>
      </c>
      <c r="EXW14" s="3">
        <v>10.11</v>
      </c>
      <c r="EXX14" s="3">
        <v>10.029999999999999</v>
      </c>
      <c r="EXY14" s="3">
        <v>12.2</v>
      </c>
      <c r="EXZ14" s="3">
        <v>12.3</v>
      </c>
      <c r="EYA14" s="3">
        <v>12.09</v>
      </c>
      <c r="EYB14" s="3">
        <v>11.61</v>
      </c>
      <c r="EYC14" s="3">
        <v>11.92</v>
      </c>
      <c r="EYD14" s="3">
        <v>12.73</v>
      </c>
      <c r="EYE14" s="3">
        <v>10.54</v>
      </c>
      <c r="EYF14" s="3">
        <v>13.18</v>
      </c>
      <c r="EYG14" s="3">
        <v>10.98</v>
      </c>
      <c r="EYH14" s="3">
        <v>12.33</v>
      </c>
      <c r="EYI14" s="3">
        <v>9.0399999999999991</v>
      </c>
      <c r="EYJ14" s="3">
        <v>7.4</v>
      </c>
      <c r="EYK14" s="3">
        <v>10.19</v>
      </c>
      <c r="EYL14" s="3">
        <v>11.07</v>
      </c>
      <c r="EYM14" s="3">
        <v>11.67</v>
      </c>
      <c r="EYN14" s="3">
        <v>12.31</v>
      </c>
      <c r="EYO14" s="3">
        <v>9.56</v>
      </c>
      <c r="EYP14" s="3">
        <v>16.170000000000002</v>
      </c>
      <c r="EYQ14" s="3">
        <v>11.21</v>
      </c>
      <c r="EYR14" s="3">
        <v>14.29</v>
      </c>
      <c r="EYS14" s="3">
        <v>9.84</v>
      </c>
      <c r="EYT14" s="3">
        <v>14.56</v>
      </c>
      <c r="EYU14" s="3">
        <v>18.190000000000001</v>
      </c>
      <c r="EYV14" s="3">
        <v>15.07</v>
      </c>
      <c r="EYW14" s="3">
        <v>11.07</v>
      </c>
      <c r="EYX14" s="3">
        <v>12.03</v>
      </c>
      <c r="EYY14" s="3">
        <v>15.15</v>
      </c>
      <c r="EYZ14" s="3">
        <v>17.059999999999999</v>
      </c>
      <c r="EZA14" s="3">
        <v>8.5500000000000007</v>
      </c>
      <c r="EZB14" s="3" t="s">
        <v>5</v>
      </c>
      <c r="EZC14" s="3">
        <v>13.76</v>
      </c>
      <c r="EZD14" s="3">
        <v>10.9</v>
      </c>
      <c r="EZE14" s="3">
        <v>9.85</v>
      </c>
      <c r="EZF14" s="3">
        <v>10.84</v>
      </c>
      <c r="EZG14" s="3">
        <v>10.28</v>
      </c>
      <c r="EZH14" s="3">
        <v>10.63</v>
      </c>
      <c r="EZI14" s="3">
        <v>9.42</v>
      </c>
      <c r="EZJ14" s="3">
        <v>13.42</v>
      </c>
      <c r="EZK14" s="3">
        <v>9.8800000000000008</v>
      </c>
      <c r="EZL14" s="3">
        <v>8.7200000000000006</v>
      </c>
      <c r="EZM14" s="3">
        <v>93.9</v>
      </c>
      <c r="EZN14" s="3">
        <v>9.89</v>
      </c>
      <c r="EZO14" s="3">
        <v>15.04</v>
      </c>
      <c r="EZP14" s="3">
        <v>12.75</v>
      </c>
      <c r="EZQ14" s="3">
        <v>10.79</v>
      </c>
      <c r="EZR14" s="3">
        <v>10.36</v>
      </c>
      <c r="EZS14" s="3">
        <v>10.47</v>
      </c>
      <c r="EZT14" s="3">
        <v>9.9700000000000006</v>
      </c>
      <c r="EZU14" s="3">
        <v>11.35</v>
      </c>
      <c r="EZV14" s="3">
        <v>12.96</v>
      </c>
      <c r="EZW14" s="3">
        <v>10.06</v>
      </c>
      <c r="EZX14" s="3">
        <v>13.36</v>
      </c>
      <c r="EZY14" s="3">
        <v>25.61</v>
      </c>
      <c r="EZZ14" s="3">
        <v>12.91</v>
      </c>
      <c r="FAA14" s="3">
        <v>90.1</v>
      </c>
      <c r="FAB14" s="3">
        <v>12</v>
      </c>
      <c r="FAC14" s="3">
        <v>10.96</v>
      </c>
      <c r="FAD14" s="3">
        <v>9.64</v>
      </c>
      <c r="FAE14" s="3" t="s">
        <v>5</v>
      </c>
      <c r="FAF14" s="3">
        <v>9.32</v>
      </c>
      <c r="FAG14" s="3">
        <v>36.799999999999997</v>
      </c>
      <c r="FAH14" s="3">
        <v>13.71</v>
      </c>
      <c r="FAI14" s="3">
        <v>13.98</v>
      </c>
      <c r="FAJ14" s="3">
        <v>17.95</v>
      </c>
      <c r="FAK14" s="3">
        <v>10.02</v>
      </c>
      <c r="FAL14" s="3">
        <v>10.16</v>
      </c>
      <c r="FAM14" s="3">
        <v>9.16</v>
      </c>
      <c r="FAN14" s="3">
        <v>13.74</v>
      </c>
      <c r="FAO14" s="3">
        <v>11.61</v>
      </c>
      <c r="FAP14" s="3">
        <v>9.75</v>
      </c>
      <c r="FAQ14" s="3">
        <v>9.2799999999999994</v>
      </c>
      <c r="FAR14" s="3">
        <v>10.82</v>
      </c>
      <c r="FAS14" s="3">
        <v>15.96</v>
      </c>
      <c r="FAT14" s="3">
        <v>10.64</v>
      </c>
      <c r="FAU14" s="3">
        <v>84.19</v>
      </c>
      <c r="FAV14" s="3">
        <v>10.15</v>
      </c>
      <c r="FAW14" s="3">
        <v>11.34</v>
      </c>
      <c r="FAX14" s="3">
        <v>12.45</v>
      </c>
      <c r="FAY14" s="3">
        <v>15.74</v>
      </c>
      <c r="FAZ14" s="3">
        <v>13.47</v>
      </c>
      <c r="FBA14" s="3">
        <v>11.84</v>
      </c>
      <c r="FBB14" s="3">
        <v>11.91</v>
      </c>
      <c r="FBC14" s="3">
        <v>11.02</v>
      </c>
      <c r="FBD14" s="3">
        <v>14.78</v>
      </c>
      <c r="FBE14" s="3">
        <v>20.53</v>
      </c>
      <c r="FBF14" s="3">
        <v>9.08</v>
      </c>
      <c r="FBG14" s="3">
        <v>9.8699999999999992</v>
      </c>
      <c r="FBH14" s="3">
        <v>12.2</v>
      </c>
      <c r="FBI14" s="3">
        <v>20.440000000000001</v>
      </c>
      <c r="FBJ14" s="3">
        <v>13.62</v>
      </c>
      <c r="FBK14" s="3">
        <v>14.62</v>
      </c>
      <c r="FBL14" s="3" t="s">
        <v>5</v>
      </c>
      <c r="FBM14" s="3" t="s">
        <v>5</v>
      </c>
      <c r="FBN14" s="3">
        <v>11.21</v>
      </c>
      <c r="FBO14" s="3">
        <v>10.69</v>
      </c>
      <c r="FBP14" s="3">
        <v>12.09</v>
      </c>
      <c r="FBQ14" s="3">
        <v>9.83</v>
      </c>
      <c r="FBR14" s="3">
        <v>15.66</v>
      </c>
      <c r="FBS14" s="3">
        <v>9.56</v>
      </c>
      <c r="FBT14" s="3">
        <v>13.53</v>
      </c>
      <c r="FBU14" s="3" t="s">
        <v>5</v>
      </c>
      <c r="FBV14" s="3">
        <v>12.99</v>
      </c>
      <c r="FBW14" s="3">
        <v>16.18</v>
      </c>
      <c r="FBX14" s="3">
        <v>10.78</v>
      </c>
      <c r="FBY14" s="3">
        <v>10.220000000000001</v>
      </c>
      <c r="FBZ14" s="3">
        <v>9.8699999999999992</v>
      </c>
      <c r="FCA14" s="3">
        <v>10.34</v>
      </c>
      <c r="FCB14" s="3">
        <v>9.36</v>
      </c>
      <c r="FCC14" s="3">
        <v>10.36</v>
      </c>
      <c r="FCD14" s="3">
        <v>10.02</v>
      </c>
      <c r="FCE14" s="3">
        <v>10.23</v>
      </c>
      <c r="FCF14" s="3">
        <v>15.63</v>
      </c>
      <c r="FCG14" s="3">
        <v>10.71</v>
      </c>
      <c r="FCH14" s="3">
        <v>9.56</v>
      </c>
      <c r="FCI14" s="3">
        <v>12.27</v>
      </c>
      <c r="FCJ14" s="3">
        <v>25.39</v>
      </c>
      <c r="FCK14" s="3">
        <v>12.83</v>
      </c>
      <c r="FCL14" s="3">
        <v>10.94</v>
      </c>
      <c r="FCM14" s="3">
        <v>9.41</v>
      </c>
      <c r="FCN14" s="3">
        <v>11.96</v>
      </c>
      <c r="FCO14" s="3" t="s">
        <v>5</v>
      </c>
      <c r="FCP14" s="3">
        <v>13.12</v>
      </c>
      <c r="FCQ14" s="3">
        <v>11.87</v>
      </c>
      <c r="FCR14" s="3" t="s">
        <v>5</v>
      </c>
      <c r="FCS14" s="3">
        <v>10.72</v>
      </c>
      <c r="FCT14" s="3">
        <v>16.739999999999998</v>
      </c>
      <c r="FCU14" s="3">
        <v>12.49</v>
      </c>
      <c r="FCV14" s="3">
        <v>13.73</v>
      </c>
      <c r="FCW14" s="3">
        <v>13.71</v>
      </c>
      <c r="FCX14" s="3">
        <v>12.5</v>
      </c>
      <c r="FCY14" s="3">
        <v>11.93</v>
      </c>
      <c r="FCZ14" s="3">
        <v>12.25</v>
      </c>
      <c r="FDA14" s="3">
        <v>11.09</v>
      </c>
      <c r="FDB14" s="3">
        <v>12.83</v>
      </c>
      <c r="FDC14" s="3">
        <v>11.87</v>
      </c>
      <c r="FDD14" s="3">
        <v>11.25</v>
      </c>
      <c r="FDE14" s="3">
        <v>11.21</v>
      </c>
      <c r="FDF14" s="3">
        <v>9.7899999999999991</v>
      </c>
      <c r="FDG14" s="3">
        <v>14.68</v>
      </c>
      <c r="FDH14" s="3">
        <v>12.01</v>
      </c>
      <c r="FDI14" s="3">
        <v>11.68</v>
      </c>
      <c r="FDJ14" s="3">
        <v>14.59</v>
      </c>
      <c r="FDK14" s="3">
        <v>11.44</v>
      </c>
      <c r="FDL14" s="3">
        <v>11.32</v>
      </c>
      <c r="FDM14" s="3">
        <v>11.21</v>
      </c>
      <c r="FDN14" s="3">
        <v>12.03</v>
      </c>
      <c r="FDO14" s="3">
        <v>9.7899999999999991</v>
      </c>
      <c r="FDP14" s="3">
        <v>10.39</v>
      </c>
      <c r="FDQ14" s="3" t="s">
        <v>5</v>
      </c>
      <c r="FDR14" s="3">
        <v>10.3</v>
      </c>
      <c r="FDS14" s="3">
        <v>11.35</v>
      </c>
      <c r="FDT14" s="3">
        <v>8.9700000000000006</v>
      </c>
      <c r="FDU14" s="3">
        <v>11.26</v>
      </c>
      <c r="FDV14" s="3">
        <v>10.47</v>
      </c>
      <c r="FDW14" s="3">
        <v>11.66</v>
      </c>
      <c r="FDX14" s="3">
        <v>10.87</v>
      </c>
      <c r="FDY14" s="3">
        <v>10.25</v>
      </c>
      <c r="FDZ14" s="3">
        <v>14.15</v>
      </c>
      <c r="FEA14" s="3">
        <v>12.39</v>
      </c>
      <c r="FEB14" s="3">
        <v>11.87</v>
      </c>
      <c r="FEC14" s="3">
        <v>10.01</v>
      </c>
      <c r="FED14" s="3">
        <v>12.28</v>
      </c>
      <c r="FEE14" s="3">
        <v>9.6</v>
      </c>
      <c r="FEF14" s="3">
        <v>9.25</v>
      </c>
      <c r="FEG14" s="3">
        <v>10.87</v>
      </c>
      <c r="FEH14" s="3">
        <v>10.94</v>
      </c>
      <c r="FEI14" s="3">
        <v>10.97</v>
      </c>
      <c r="FEJ14" s="3">
        <v>9.33</v>
      </c>
      <c r="FEK14" s="3">
        <v>8.68</v>
      </c>
      <c r="FEL14" s="3">
        <v>12.68</v>
      </c>
      <c r="FEM14" s="3">
        <v>9.74</v>
      </c>
      <c r="FEN14" s="3">
        <v>13.75</v>
      </c>
      <c r="FEO14" s="3">
        <v>13.54</v>
      </c>
      <c r="FEP14" s="3">
        <v>11.45</v>
      </c>
      <c r="FEQ14" s="3">
        <v>12.52</v>
      </c>
      <c r="FER14" s="3">
        <v>8.6999999999999993</v>
      </c>
      <c r="FES14" s="3">
        <v>9.85</v>
      </c>
      <c r="FET14" s="3">
        <v>16.18</v>
      </c>
      <c r="FEU14" s="3">
        <v>15.12</v>
      </c>
      <c r="FEV14" s="3">
        <v>10.39</v>
      </c>
      <c r="FEW14" s="3">
        <v>11.36</v>
      </c>
      <c r="FEX14" s="3">
        <v>17.239999999999998</v>
      </c>
      <c r="FEY14" s="3">
        <v>13.13</v>
      </c>
      <c r="FEZ14" s="3">
        <v>10.72</v>
      </c>
      <c r="FFA14" s="3">
        <v>11.68</v>
      </c>
      <c r="FFB14" s="3">
        <v>9.68</v>
      </c>
      <c r="FFC14" s="3">
        <v>13.17</v>
      </c>
      <c r="FFD14" s="3">
        <v>9.8699999999999992</v>
      </c>
      <c r="FFE14" s="3">
        <v>10.25</v>
      </c>
      <c r="FFF14" s="3">
        <v>10.96</v>
      </c>
      <c r="FFG14" s="3">
        <v>16.3</v>
      </c>
      <c r="FFH14" s="3">
        <v>19.37</v>
      </c>
      <c r="FFI14" s="3">
        <v>15.49</v>
      </c>
      <c r="FFJ14" s="3">
        <v>7.97</v>
      </c>
      <c r="FFK14" s="3">
        <v>13.56</v>
      </c>
      <c r="FFL14" s="3">
        <v>10.28</v>
      </c>
      <c r="FFM14" s="3">
        <v>12.02</v>
      </c>
      <c r="FFN14" s="3">
        <v>10.029999999999999</v>
      </c>
      <c r="FFO14" s="3">
        <v>9.15</v>
      </c>
      <c r="FFP14" s="3">
        <v>10.74</v>
      </c>
      <c r="FFQ14" s="3">
        <v>11.67</v>
      </c>
      <c r="FFR14" s="3">
        <v>11.2</v>
      </c>
      <c r="FFS14" s="3">
        <v>9.75</v>
      </c>
      <c r="FFT14" s="3">
        <v>9.25</v>
      </c>
      <c r="FFU14" s="3">
        <v>11.48</v>
      </c>
      <c r="FFV14" s="3">
        <v>18.03</v>
      </c>
      <c r="FFW14" s="3">
        <v>12.15</v>
      </c>
      <c r="FFX14" s="3">
        <v>11.76</v>
      </c>
      <c r="FFY14" s="3">
        <v>9.9499999999999993</v>
      </c>
      <c r="FFZ14" s="3">
        <v>14.65</v>
      </c>
      <c r="FGA14" s="3">
        <v>10.06</v>
      </c>
      <c r="FGB14" s="3">
        <v>12.87</v>
      </c>
      <c r="FGC14" s="3">
        <v>18.3</v>
      </c>
      <c r="FGD14" s="3">
        <v>10.74</v>
      </c>
      <c r="FGE14" s="3">
        <v>7.76</v>
      </c>
      <c r="FGF14" s="3">
        <v>15.51</v>
      </c>
      <c r="FGG14" s="3">
        <v>11.42</v>
      </c>
      <c r="FGH14" s="3">
        <v>11.63</v>
      </c>
      <c r="FGI14" s="3">
        <v>9.3000000000000007</v>
      </c>
      <c r="FGJ14" s="3">
        <v>21.61</v>
      </c>
      <c r="FGK14" s="3">
        <v>12.83</v>
      </c>
      <c r="FGL14" s="3">
        <v>16.36</v>
      </c>
      <c r="FGM14" s="3">
        <v>10.73</v>
      </c>
      <c r="FGN14" s="3">
        <v>15.36</v>
      </c>
      <c r="FGO14" s="3">
        <v>10.77</v>
      </c>
      <c r="FGP14" s="3">
        <v>11.9</v>
      </c>
      <c r="FGQ14" s="3">
        <v>11.26</v>
      </c>
      <c r="FGR14" s="3">
        <v>12.21</v>
      </c>
      <c r="FGS14" s="3">
        <v>15.26</v>
      </c>
      <c r="FGT14" s="3">
        <v>16.16</v>
      </c>
      <c r="FGU14" s="3">
        <v>11.79</v>
      </c>
      <c r="FGV14" s="3">
        <v>11.29</v>
      </c>
      <c r="FGW14" s="3">
        <v>16.89</v>
      </c>
      <c r="FGX14" s="3">
        <v>10.74</v>
      </c>
      <c r="FGY14" s="3">
        <v>12.76</v>
      </c>
      <c r="FGZ14" s="3">
        <v>14.99</v>
      </c>
      <c r="FHA14" s="3">
        <v>10.76</v>
      </c>
      <c r="FHB14" s="3">
        <v>11.89</v>
      </c>
      <c r="FHC14" s="3">
        <v>12.59</v>
      </c>
      <c r="FHD14" s="3">
        <v>9.32</v>
      </c>
      <c r="FHE14" s="3">
        <v>8.81</v>
      </c>
      <c r="FHF14" s="3">
        <v>9.4499999999999993</v>
      </c>
      <c r="FHG14" s="3">
        <v>12</v>
      </c>
      <c r="FHH14" s="3">
        <v>8.42</v>
      </c>
      <c r="FHI14" s="3">
        <v>9.7100000000000009</v>
      </c>
      <c r="FHJ14" s="3">
        <v>9.92</v>
      </c>
      <c r="FHK14" s="3">
        <v>16.09</v>
      </c>
      <c r="FHL14" s="3">
        <v>14.68</v>
      </c>
      <c r="FHM14" s="3">
        <v>12.78</v>
      </c>
      <c r="FHN14" s="3">
        <v>8.89</v>
      </c>
      <c r="FHO14" s="3">
        <v>10.48</v>
      </c>
      <c r="FHP14" s="3">
        <v>11.17</v>
      </c>
      <c r="FHQ14" s="3">
        <v>13.4</v>
      </c>
      <c r="FHR14" s="3">
        <v>11.6</v>
      </c>
      <c r="FHS14" s="3">
        <v>9.94</v>
      </c>
      <c r="FHT14" s="3">
        <v>9.8000000000000007</v>
      </c>
      <c r="FHU14" s="3">
        <v>20.86</v>
      </c>
      <c r="FHV14" s="3">
        <v>9.3800000000000008</v>
      </c>
      <c r="FHW14" s="3">
        <v>11.09</v>
      </c>
      <c r="FHX14" s="3">
        <v>9.41</v>
      </c>
      <c r="FHY14" s="3">
        <v>11.46</v>
      </c>
      <c r="FHZ14" s="3" t="s">
        <v>5</v>
      </c>
      <c r="FIA14" s="3">
        <v>8.7799999999999994</v>
      </c>
      <c r="FIB14" s="3">
        <v>8.75</v>
      </c>
      <c r="FIC14" s="3">
        <v>15.01</v>
      </c>
      <c r="FID14" s="3">
        <v>17.329999999999998</v>
      </c>
      <c r="FIE14" s="3">
        <v>9.8699999999999992</v>
      </c>
      <c r="FIF14" s="3">
        <v>8.73</v>
      </c>
      <c r="FIG14" s="3">
        <v>12.31</v>
      </c>
      <c r="FIH14" s="3">
        <v>14.07</v>
      </c>
      <c r="FII14" s="3">
        <v>11.26</v>
      </c>
      <c r="FIJ14" s="3">
        <v>11.25</v>
      </c>
      <c r="FIK14" s="3">
        <v>14.7</v>
      </c>
      <c r="FIL14" s="3">
        <v>18.850000000000001</v>
      </c>
      <c r="FIM14" s="3">
        <v>14.64</v>
      </c>
      <c r="FIN14" s="3">
        <v>13.92</v>
      </c>
      <c r="FIO14" s="3">
        <v>13.94</v>
      </c>
      <c r="FIP14" s="3" t="s">
        <v>5</v>
      </c>
      <c r="FIQ14" s="3">
        <v>17.97</v>
      </c>
      <c r="FIR14" s="3">
        <v>30.43</v>
      </c>
      <c r="FIS14" s="3">
        <v>9.1199999999999992</v>
      </c>
      <c r="FIT14" s="3" t="s">
        <v>5</v>
      </c>
      <c r="FIU14" s="3" t="s">
        <v>5</v>
      </c>
      <c r="FIV14" s="3">
        <v>7.7</v>
      </c>
      <c r="FIW14" s="3">
        <v>21.12</v>
      </c>
      <c r="FIX14" s="3">
        <v>16.43</v>
      </c>
      <c r="FIY14" s="3">
        <v>10.83</v>
      </c>
      <c r="FIZ14" s="3">
        <v>34.94</v>
      </c>
      <c r="FJA14" s="3">
        <v>19.3</v>
      </c>
      <c r="FJB14" s="3">
        <v>19.66</v>
      </c>
      <c r="FJC14" s="3">
        <v>13.14</v>
      </c>
      <c r="FJD14" s="3">
        <v>10.36</v>
      </c>
      <c r="FJE14" s="3">
        <v>12.83</v>
      </c>
      <c r="FJF14" s="3" t="s">
        <v>5</v>
      </c>
      <c r="FJG14" s="3" t="s">
        <v>5</v>
      </c>
      <c r="FJH14" s="3">
        <v>11.56</v>
      </c>
      <c r="FJI14" s="3">
        <v>9.9</v>
      </c>
      <c r="FJJ14" s="3" t="s">
        <v>5</v>
      </c>
      <c r="FJK14" s="3">
        <v>10.210000000000001</v>
      </c>
      <c r="FJL14" s="3">
        <v>13.66</v>
      </c>
      <c r="FJM14" s="3">
        <v>65.84</v>
      </c>
      <c r="FJN14" s="3">
        <v>10.98</v>
      </c>
      <c r="FJO14" s="3" t="s">
        <v>5</v>
      </c>
      <c r="FJP14" s="3">
        <v>9.6199999999999992</v>
      </c>
      <c r="FJQ14" s="3">
        <v>12.29</v>
      </c>
      <c r="FJR14" s="3">
        <v>12.07</v>
      </c>
      <c r="FJS14" s="3" t="s">
        <v>5</v>
      </c>
      <c r="FJT14" s="3">
        <v>10.23</v>
      </c>
      <c r="FJU14" s="3">
        <v>8.9700000000000006</v>
      </c>
      <c r="FJV14" s="3">
        <v>14.82</v>
      </c>
      <c r="FJW14" s="3">
        <v>20.6</v>
      </c>
      <c r="FJX14" s="3">
        <v>18.64</v>
      </c>
      <c r="FJY14" s="3">
        <v>96.1</v>
      </c>
      <c r="FJZ14" s="3">
        <v>9.24</v>
      </c>
      <c r="FKA14" s="3">
        <v>8.5299999999999994</v>
      </c>
      <c r="FKB14" s="3">
        <v>10.46</v>
      </c>
      <c r="FKC14" s="3">
        <v>10.42</v>
      </c>
      <c r="FKD14" s="3">
        <v>10.92</v>
      </c>
      <c r="FKE14" s="3">
        <v>8.85</v>
      </c>
      <c r="FKF14" s="3">
        <v>9.49</v>
      </c>
      <c r="FKG14" s="3">
        <v>12.89</v>
      </c>
      <c r="FKH14" s="3">
        <v>11.51</v>
      </c>
      <c r="FKI14" s="3">
        <v>12.61</v>
      </c>
      <c r="FKJ14" s="3">
        <v>9.25</v>
      </c>
      <c r="FKK14" s="3">
        <v>10.59</v>
      </c>
      <c r="FKL14" s="3">
        <v>10.5</v>
      </c>
      <c r="FKM14" s="3">
        <v>11.27</v>
      </c>
      <c r="FKN14" s="3">
        <v>14.35</v>
      </c>
      <c r="FKO14" s="3">
        <v>14.06</v>
      </c>
      <c r="FKP14" s="3">
        <v>10.49</v>
      </c>
      <c r="FKQ14" s="3" t="s">
        <v>5</v>
      </c>
      <c r="FKR14" s="3">
        <v>8.89</v>
      </c>
      <c r="FKS14" s="3">
        <v>16.829999999999998</v>
      </c>
      <c r="FKT14" s="3">
        <v>13.5</v>
      </c>
      <c r="FKU14" s="3">
        <v>8.56</v>
      </c>
      <c r="FKV14" s="3">
        <v>10.37</v>
      </c>
      <c r="FKW14" s="3">
        <v>9.6300000000000008</v>
      </c>
      <c r="FKX14" s="3">
        <v>9.59</v>
      </c>
      <c r="FKY14" s="3">
        <v>11.97</v>
      </c>
      <c r="FKZ14" s="3">
        <v>12.32</v>
      </c>
      <c r="FLA14" s="3">
        <v>26.43</v>
      </c>
      <c r="FLB14" s="3">
        <v>12.77</v>
      </c>
      <c r="FLC14" s="3">
        <v>12.09</v>
      </c>
      <c r="FLD14" s="3">
        <v>21.32</v>
      </c>
      <c r="FLE14" s="3">
        <v>21.52</v>
      </c>
      <c r="FLF14" s="3">
        <v>13.21</v>
      </c>
      <c r="FLG14" s="3">
        <v>19.72</v>
      </c>
      <c r="FLH14" s="3">
        <v>12.73</v>
      </c>
      <c r="FLI14" s="3">
        <v>9.34</v>
      </c>
      <c r="FLJ14" s="3">
        <v>13.88</v>
      </c>
      <c r="FLK14" s="3">
        <v>10.74</v>
      </c>
      <c r="FLL14" s="3">
        <v>8.5399999999999991</v>
      </c>
      <c r="FLM14" s="3">
        <v>10.85</v>
      </c>
      <c r="FLN14" s="3">
        <v>96.16</v>
      </c>
      <c r="FLO14" s="3">
        <v>11.04</v>
      </c>
      <c r="FLP14" s="3">
        <v>9.67</v>
      </c>
      <c r="FLQ14" s="3" t="s">
        <v>5</v>
      </c>
      <c r="FLR14" s="3">
        <v>8.7100000000000009</v>
      </c>
      <c r="FLS14" s="3">
        <v>8.11</v>
      </c>
      <c r="FLT14" s="3">
        <v>12.08</v>
      </c>
      <c r="FLU14" s="3">
        <v>10.98</v>
      </c>
      <c r="FLV14" s="3">
        <v>20.8</v>
      </c>
      <c r="FLW14" s="3">
        <v>10.220000000000001</v>
      </c>
      <c r="FLX14" s="3">
        <v>12.42</v>
      </c>
      <c r="FLY14" s="3">
        <v>9.83</v>
      </c>
      <c r="FLZ14" s="3">
        <v>10.66</v>
      </c>
      <c r="FMA14" s="3">
        <v>10.49</v>
      </c>
      <c r="FMB14" s="3">
        <v>10.57</v>
      </c>
      <c r="FMC14" s="3">
        <v>9.93</v>
      </c>
      <c r="FMD14" s="3">
        <v>12.74</v>
      </c>
      <c r="FME14" s="3">
        <v>10.029999999999999</v>
      </c>
      <c r="FMF14" s="3">
        <v>11.57</v>
      </c>
      <c r="FMG14" s="3">
        <v>11.93</v>
      </c>
      <c r="FMH14" s="3">
        <v>10.86</v>
      </c>
      <c r="FMI14" s="3">
        <v>10.01</v>
      </c>
      <c r="FMJ14" s="3">
        <v>10.01</v>
      </c>
      <c r="FMK14" s="3">
        <v>10.06</v>
      </c>
      <c r="FML14" s="3">
        <v>11.26</v>
      </c>
      <c r="FMM14" s="3">
        <v>8.2200000000000006</v>
      </c>
      <c r="FMN14" s="3">
        <v>9.02</v>
      </c>
      <c r="FMO14" s="3">
        <v>10.36</v>
      </c>
      <c r="FMP14" s="3">
        <v>12.76</v>
      </c>
      <c r="FMQ14" s="3">
        <v>11.3</v>
      </c>
      <c r="FMR14" s="3">
        <v>11.13</v>
      </c>
      <c r="FMS14" s="3">
        <v>7.3</v>
      </c>
      <c r="FMT14" s="3">
        <v>10.88</v>
      </c>
      <c r="FMU14" s="3">
        <v>11.18</v>
      </c>
      <c r="FMV14" s="3">
        <v>9.3000000000000007</v>
      </c>
      <c r="FMW14" s="3">
        <v>10.86</v>
      </c>
      <c r="FMX14" s="3">
        <v>10.81</v>
      </c>
      <c r="FMY14" s="3">
        <v>13.26</v>
      </c>
      <c r="FMZ14" s="3">
        <v>10.33</v>
      </c>
      <c r="FNA14" s="3">
        <v>9.56</v>
      </c>
      <c r="FNB14" s="3">
        <v>9.58</v>
      </c>
      <c r="FNC14" s="3">
        <v>5.48</v>
      </c>
      <c r="FND14" s="3">
        <v>10.92</v>
      </c>
      <c r="FNE14" s="3">
        <v>9.1300000000000008</v>
      </c>
      <c r="FNF14" s="3">
        <v>10.18</v>
      </c>
      <c r="FNG14" s="3">
        <v>8.74</v>
      </c>
      <c r="FNH14" s="3">
        <v>11.53</v>
      </c>
      <c r="FNI14" s="3">
        <v>8.14</v>
      </c>
      <c r="FNJ14" s="3">
        <v>9.4</v>
      </c>
      <c r="FNK14" s="3">
        <v>11.17</v>
      </c>
      <c r="FNL14" s="3" t="s">
        <v>5</v>
      </c>
      <c r="FNM14" s="3">
        <v>12.03</v>
      </c>
      <c r="FNN14" s="3">
        <v>10.98</v>
      </c>
      <c r="FNO14" s="3">
        <v>12.59</v>
      </c>
      <c r="FNP14" s="3">
        <v>8.99</v>
      </c>
      <c r="FNQ14" s="3">
        <v>10.53</v>
      </c>
      <c r="FNR14" s="3">
        <v>11.16</v>
      </c>
      <c r="FNS14" s="3">
        <v>8.7200000000000006</v>
      </c>
      <c r="FNT14" s="3">
        <v>10.1</v>
      </c>
      <c r="FNU14" s="3">
        <v>11.3</v>
      </c>
      <c r="FNV14" s="3">
        <v>10.6</v>
      </c>
      <c r="FNW14" s="3">
        <v>12.26</v>
      </c>
      <c r="FNX14" s="3" t="s">
        <v>5</v>
      </c>
      <c r="FNY14" s="3">
        <v>12.56</v>
      </c>
      <c r="FNZ14" s="3">
        <v>10.66</v>
      </c>
      <c r="FOA14" s="3">
        <v>7.18</v>
      </c>
      <c r="FOB14" s="3">
        <v>9.49</v>
      </c>
      <c r="FOC14" s="3">
        <v>9.15</v>
      </c>
      <c r="FOD14" s="3">
        <v>26.85</v>
      </c>
      <c r="FOE14" s="3">
        <v>8.92</v>
      </c>
      <c r="FOF14" s="3">
        <v>9.93</v>
      </c>
      <c r="FOG14" s="3">
        <v>10.58</v>
      </c>
      <c r="FOH14" s="3">
        <v>12.86</v>
      </c>
      <c r="FOI14" s="3">
        <v>8.34</v>
      </c>
      <c r="FOJ14" s="3">
        <v>82.7</v>
      </c>
      <c r="FOK14" s="3">
        <v>12.4</v>
      </c>
      <c r="FOL14" s="3">
        <v>9.66</v>
      </c>
      <c r="FOM14" s="3">
        <v>8.33</v>
      </c>
      <c r="FON14" s="3">
        <v>49.68</v>
      </c>
      <c r="FOO14" s="3">
        <v>11.18</v>
      </c>
      <c r="FOP14" s="3">
        <v>11.7</v>
      </c>
      <c r="FOQ14" s="3">
        <v>9.36</v>
      </c>
      <c r="FOR14" s="3">
        <v>14.1</v>
      </c>
      <c r="FOS14" s="3">
        <v>9.5299999999999994</v>
      </c>
      <c r="FOT14" s="3">
        <v>13.55</v>
      </c>
      <c r="FOU14" s="3">
        <v>14.85</v>
      </c>
      <c r="FOV14" s="3">
        <v>10.35</v>
      </c>
      <c r="FOW14" s="3">
        <v>11.74</v>
      </c>
      <c r="FOX14" s="3">
        <v>12.63</v>
      </c>
      <c r="FOY14" s="3">
        <v>13.56</v>
      </c>
      <c r="FOZ14" s="3">
        <v>11.38</v>
      </c>
      <c r="FPA14" s="3">
        <v>10.25</v>
      </c>
      <c r="FPB14" s="3">
        <v>13.65</v>
      </c>
      <c r="FPC14" s="3">
        <v>9.24</v>
      </c>
      <c r="FPD14" s="3">
        <v>10.199999999999999</v>
      </c>
      <c r="FPE14" s="3">
        <v>15.05</v>
      </c>
      <c r="FPF14" s="3">
        <v>13.92</v>
      </c>
      <c r="FPG14" s="3">
        <v>10.82</v>
      </c>
      <c r="FPH14" s="3">
        <v>10.62</v>
      </c>
      <c r="FPI14" s="3">
        <v>8.91</v>
      </c>
      <c r="FPJ14" s="3">
        <v>13.71</v>
      </c>
      <c r="FPK14" s="3">
        <v>12.22</v>
      </c>
      <c r="FPL14" s="3">
        <v>10.45</v>
      </c>
      <c r="FPM14" s="3">
        <v>8.31</v>
      </c>
      <c r="FPN14" s="3">
        <v>9.51</v>
      </c>
      <c r="FPO14" s="3">
        <v>11.17</v>
      </c>
      <c r="FPP14" s="3">
        <v>10.82</v>
      </c>
      <c r="FPQ14" s="3">
        <v>11.78</v>
      </c>
      <c r="FPR14" s="3">
        <v>9.36</v>
      </c>
      <c r="FPS14" s="3">
        <v>8.3800000000000008</v>
      </c>
      <c r="FPT14" s="3">
        <v>8.0399999999999991</v>
      </c>
      <c r="FPU14" s="3">
        <v>8.59</v>
      </c>
      <c r="FPV14" s="3">
        <v>10.55</v>
      </c>
      <c r="FPW14" s="3">
        <v>9.7899999999999991</v>
      </c>
      <c r="FPX14" s="3">
        <v>9.81</v>
      </c>
      <c r="FPY14" s="3">
        <v>8.58</v>
      </c>
      <c r="FPZ14" s="3">
        <v>12.18</v>
      </c>
      <c r="FQA14" s="3">
        <v>9.86</v>
      </c>
      <c r="FQB14" s="3">
        <v>11.11</v>
      </c>
      <c r="FQC14" s="3">
        <v>11.01</v>
      </c>
      <c r="FQD14" s="3">
        <v>6.41</v>
      </c>
      <c r="FQE14" s="3">
        <v>8.7200000000000006</v>
      </c>
      <c r="FQF14" s="3">
        <v>10.99</v>
      </c>
      <c r="FQG14" s="3">
        <v>11.04</v>
      </c>
      <c r="FQH14" s="3">
        <v>11.74</v>
      </c>
      <c r="FQI14" s="3">
        <v>10.6</v>
      </c>
      <c r="FQJ14" s="3">
        <v>10.16</v>
      </c>
      <c r="FQK14" s="3">
        <v>16.739999999999998</v>
      </c>
      <c r="FQL14" s="3">
        <v>10.28</v>
      </c>
      <c r="FQM14" s="3">
        <v>23.08</v>
      </c>
      <c r="FQN14" s="3">
        <v>13.32</v>
      </c>
      <c r="FQO14" s="3">
        <v>9.14</v>
      </c>
      <c r="FQP14" s="3">
        <v>9.68</v>
      </c>
      <c r="FQQ14" s="3">
        <v>10.050000000000001</v>
      </c>
      <c r="FQR14" s="3">
        <v>12.98</v>
      </c>
      <c r="FQS14" s="3">
        <v>8.73</v>
      </c>
      <c r="FQT14" s="3">
        <v>16.14</v>
      </c>
      <c r="FQU14" s="3">
        <v>16.399999999999999</v>
      </c>
      <c r="FQV14" s="3">
        <v>10.59</v>
      </c>
      <c r="FQW14" s="3">
        <v>9.2899999999999991</v>
      </c>
      <c r="FQX14" s="3">
        <v>11.14</v>
      </c>
      <c r="FQY14" s="3">
        <v>9.7899999999999991</v>
      </c>
      <c r="FQZ14" s="3">
        <v>11.93</v>
      </c>
      <c r="FRA14" s="3">
        <v>9.6300000000000008</v>
      </c>
      <c r="FRB14" s="3">
        <v>14.82</v>
      </c>
      <c r="FRC14" s="3">
        <v>7.87</v>
      </c>
      <c r="FRD14" s="3">
        <v>9.65</v>
      </c>
      <c r="FRE14" s="3">
        <v>22.57</v>
      </c>
      <c r="FRF14" s="3">
        <v>10.33</v>
      </c>
      <c r="FRG14" s="3">
        <v>18.649999999999999</v>
      </c>
      <c r="FRH14" s="3">
        <v>11.78</v>
      </c>
      <c r="FRI14" s="3">
        <v>9.2899999999999991</v>
      </c>
      <c r="FRJ14" s="3">
        <v>9.14</v>
      </c>
      <c r="FRK14" s="3">
        <v>9.8000000000000007</v>
      </c>
      <c r="FRL14" s="3">
        <v>10.029999999999999</v>
      </c>
      <c r="FRM14" s="3">
        <v>15.33</v>
      </c>
      <c r="FRN14" s="3">
        <v>13.43</v>
      </c>
      <c r="FRO14" s="3">
        <v>12.69</v>
      </c>
      <c r="FRP14" s="3">
        <v>8.7899999999999991</v>
      </c>
      <c r="FRQ14" s="3">
        <v>18.63</v>
      </c>
      <c r="FRR14" s="3">
        <v>14.93</v>
      </c>
      <c r="FRS14" s="3">
        <v>9.67</v>
      </c>
      <c r="FRT14" s="3">
        <v>14.18</v>
      </c>
      <c r="FRU14" s="3">
        <v>10.28</v>
      </c>
      <c r="FRV14" s="3">
        <v>57.12</v>
      </c>
      <c r="FRW14" s="3">
        <v>11.64</v>
      </c>
      <c r="FRX14" s="3">
        <v>8.5</v>
      </c>
      <c r="FRY14" s="3">
        <v>11.22</v>
      </c>
      <c r="FRZ14" s="3">
        <v>11.86</v>
      </c>
      <c r="FSA14" s="3">
        <v>14.59</v>
      </c>
      <c r="FSB14" s="3">
        <v>14.14</v>
      </c>
      <c r="FSC14" s="3">
        <v>14.43</v>
      </c>
      <c r="FSD14" s="3">
        <v>13.08</v>
      </c>
      <c r="FSE14" s="3">
        <v>11.31</v>
      </c>
      <c r="FSF14" s="3">
        <v>9.66</v>
      </c>
      <c r="FSG14" s="3">
        <v>8.9499999999999993</v>
      </c>
      <c r="FSH14" s="3">
        <v>9.34</v>
      </c>
      <c r="FSI14" s="3">
        <v>8.2799999999999994</v>
      </c>
      <c r="FSJ14" s="3">
        <v>9.2100000000000009</v>
      </c>
      <c r="FSK14" s="3">
        <v>12.69</v>
      </c>
      <c r="FSL14" s="3">
        <v>10.83</v>
      </c>
      <c r="FSM14" s="3">
        <v>17.739999999999998</v>
      </c>
      <c r="FSN14" s="3">
        <v>11.37</v>
      </c>
      <c r="FSO14" s="3">
        <v>11.19</v>
      </c>
      <c r="FSP14" s="3">
        <v>10.39</v>
      </c>
      <c r="FSQ14" s="3">
        <v>11.51</v>
      </c>
      <c r="FSR14" s="3">
        <v>9.48</v>
      </c>
      <c r="FSS14" s="3">
        <v>20.329999999999998</v>
      </c>
      <c r="FST14" s="3">
        <v>12</v>
      </c>
      <c r="FSU14" s="3">
        <v>11.68</v>
      </c>
      <c r="FSV14" s="3">
        <v>9.86</v>
      </c>
      <c r="FSW14" s="3">
        <v>12.21</v>
      </c>
      <c r="FSX14" s="3">
        <v>16.88</v>
      </c>
      <c r="FSY14" s="3">
        <v>9.76</v>
      </c>
      <c r="FSZ14" s="3">
        <v>9.02</v>
      </c>
      <c r="FTA14" s="3">
        <v>17.850000000000001</v>
      </c>
      <c r="FTB14" s="3">
        <v>9.9499999999999993</v>
      </c>
      <c r="FTC14" s="3">
        <v>10.68</v>
      </c>
      <c r="FTD14" s="3">
        <v>8.58</v>
      </c>
      <c r="FTE14" s="3">
        <v>8.69</v>
      </c>
      <c r="FTF14" s="3">
        <v>9.57</v>
      </c>
      <c r="FTG14" s="3">
        <v>9.2200000000000006</v>
      </c>
      <c r="FTH14" s="3">
        <v>12.14</v>
      </c>
      <c r="FTI14" s="3">
        <v>8.5</v>
      </c>
      <c r="FTJ14" s="3">
        <v>29.09</v>
      </c>
      <c r="FTK14" s="3">
        <v>9.73</v>
      </c>
      <c r="FTL14" s="3">
        <v>9.24</v>
      </c>
      <c r="FTM14" s="3">
        <v>14.19</v>
      </c>
      <c r="FTN14" s="3">
        <v>10.3</v>
      </c>
      <c r="FTO14" s="3">
        <v>10.42</v>
      </c>
      <c r="FTP14" s="3">
        <v>10.81</v>
      </c>
      <c r="FTQ14" s="3">
        <v>8.89</v>
      </c>
      <c r="FTR14" s="3">
        <v>12.37</v>
      </c>
      <c r="FTS14" s="3">
        <v>9.6999999999999993</v>
      </c>
      <c r="FTT14" s="3">
        <v>85.24</v>
      </c>
      <c r="FTU14" s="3">
        <v>9.2200000000000006</v>
      </c>
      <c r="FTV14" s="3">
        <v>11.24</v>
      </c>
      <c r="FTW14" s="3">
        <v>11.53</v>
      </c>
      <c r="FTX14" s="3">
        <v>8.86</v>
      </c>
      <c r="FTY14" s="3">
        <v>9.77</v>
      </c>
      <c r="FTZ14" s="3">
        <v>15.35</v>
      </c>
      <c r="FUA14" s="3">
        <v>11.87</v>
      </c>
      <c r="FUB14" s="3">
        <v>9.25</v>
      </c>
      <c r="FUC14" s="3">
        <v>18.2</v>
      </c>
      <c r="FUD14" s="3">
        <v>9.84</v>
      </c>
      <c r="FUE14" s="3">
        <v>12.25</v>
      </c>
      <c r="FUF14" s="3">
        <v>7.89</v>
      </c>
      <c r="FUG14" s="3">
        <v>11.41</v>
      </c>
      <c r="FUH14" s="3">
        <v>9.91</v>
      </c>
      <c r="FUI14" s="3" t="s">
        <v>5</v>
      </c>
      <c r="FUJ14" s="3">
        <v>11.11</v>
      </c>
      <c r="FUK14" s="3">
        <v>10.26</v>
      </c>
      <c r="FUL14" s="3">
        <v>9.73</v>
      </c>
      <c r="FUM14" s="3">
        <v>17.989999999999998</v>
      </c>
      <c r="FUN14" s="3">
        <v>10.130000000000001</v>
      </c>
      <c r="FUO14" s="3">
        <v>9.6300000000000008</v>
      </c>
      <c r="FUP14" s="3">
        <v>14.81</v>
      </c>
      <c r="FUQ14" s="3">
        <v>13.13</v>
      </c>
      <c r="FUR14" s="3">
        <v>7.87</v>
      </c>
      <c r="FUS14" s="3">
        <v>9.25</v>
      </c>
      <c r="FUT14" s="3">
        <v>8.73</v>
      </c>
      <c r="FUU14" s="3">
        <v>8.94</v>
      </c>
      <c r="FUV14" s="3">
        <v>10.51</v>
      </c>
      <c r="FUW14" s="3">
        <v>10.34</v>
      </c>
      <c r="FUX14" s="3">
        <v>10.38</v>
      </c>
      <c r="FUY14" s="3">
        <v>11.95</v>
      </c>
      <c r="FUZ14" s="3">
        <v>11.24</v>
      </c>
      <c r="FVA14" s="3">
        <v>13.84</v>
      </c>
      <c r="FVB14" s="3">
        <v>17.79</v>
      </c>
      <c r="FVC14" s="3">
        <v>15.16</v>
      </c>
      <c r="FVD14" s="3">
        <v>7.89</v>
      </c>
      <c r="FVE14" s="3">
        <v>10.62</v>
      </c>
      <c r="FVF14" s="3">
        <v>11.79</v>
      </c>
      <c r="FVG14" s="3">
        <v>13.59</v>
      </c>
      <c r="FVH14" s="3">
        <v>12.8</v>
      </c>
      <c r="FVI14" s="3">
        <v>11.38</v>
      </c>
      <c r="FVJ14" s="3">
        <v>8.26</v>
      </c>
      <c r="FVK14" s="3">
        <v>14.03</v>
      </c>
      <c r="FVL14" s="3">
        <v>12.38</v>
      </c>
      <c r="FVM14" s="3">
        <v>86.14</v>
      </c>
      <c r="FVN14" s="3">
        <v>15.85</v>
      </c>
      <c r="FVO14" s="3">
        <v>10.65</v>
      </c>
      <c r="FVP14" s="3">
        <v>9.3699999999999992</v>
      </c>
      <c r="FVQ14" s="3">
        <v>13.06</v>
      </c>
      <c r="FVR14" s="3">
        <v>7.95</v>
      </c>
      <c r="FVS14" s="3">
        <v>10.61</v>
      </c>
      <c r="FVT14" s="3">
        <v>9.7799999999999994</v>
      </c>
      <c r="FVU14" s="3">
        <v>7.55</v>
      </c>
      <c r="FVV14" s="3">
        <v>9.61</v>
      </c>
      <c r="FVW14" s="3">
        <v>9.41</v>
      </c>
      <c r="FVX14" s="3">
        <v>8.19</v>
      </c>
      <c r="FVY14" s="3">
        <v>9.92</v>
      </c>
      <c r="FVZ14" s="3">
        <v>10.32</v>
      </c>
      <c r="FWA14" s="3">
        <v>11.34</v>
      </c>
      <c r="FWB14" s="3">
        <v>32.5</v>
      </c>
      <c r="FWC14" s="3">
        <v>10.87</v>
      </c>
      <c r="FWD14" s="3">
        <v>9.8800000000000008</v>
      </c>
      <c r="FWE14" s="3">
        <v>8.31</v>
      </c>
      <c r="FWF14" s="3">
        <v>17.579999999999998</v>
      </c>
      <c r="FWG14" s="3">
        <v>11.91</v>
      </c>
      <c r="FWH14" s="3">
        <v>10.82</v>
      </c>
      <c r="FWI14" s="3">
        <v>10.91</v>
      </c>
      <c r="FWJ14" s="3">
        <v>14.78</v>
      </c>
      <c r="FWK14" s="3">
        <v>8.3000000000000007</v>
      </c>
      <c r="FWL14" s="3">
        <v>12.13</v>
      </c>
      <c r="FWM14" s="3">
        <v>10.09</v>
      </c>
      <c r="FWN14" s="3">
        <v>10.47</v>
      </c>
      <c r="FWO14" s="3">
        <v>9.24</v>
      </c>
      <c r="FWP14" s="3">
        <v>8.67</v>
      </c>
      <c r="FWQ14" s="3">
        <v>12.04</v>
      </c>
      <c r="FWR14" s="3">
        <v>10.210000000000001</v>
      </c>
      <c r="FWS14" s="3">
        <v>10.28</v>
      </c>
      <c r="FWT14" s="3">
        <v>3.36</v>
      </c>
      <c r="FWU14" s="3">
        <v>11.96</v>
      </c>
      <c r="FWV14" s="3">
        <v>10.86</v>
      </c>
      <c r="FWW14" s="3">
        <v>9.59</v>
      </c>
      <c r="FWX14" s="3">
        <v>11.74</v>
      </c>
      <c r="FWY14" s="3">
        <v>11.39</v>
      </c>
      <c r="FWZ14" s="3">
        <v>9.23</v>
      </c>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row>
    <row r="15" spans="1:4953" ht="15" customHeight="1" x14ac:dyDescent="0.25">
      <c r="A15">
        <v>12</v>
      </c>
      <c r="B15" s="19" t="s">
        <v>84</v>
      </c>
      <c r="C15" s="25">
        <v>205662</v>
      </c>
      <c r="D15" t="str">
        <f t="shared" si="0"/>
        <v>2025Q2</v>
      </c>
      <c r="E15" s="5">
        <v>2309</v>
      </c>
      <c r="F15" s="5">
        <v>2531</v>
      </c>
      <c r="G15" s="5">
        <v>18383</v>
      </c>
      <c r="H15" s="5">
        <v>1361</v>
      </c>
      <c r="I15" s="5">
        <v>12658</v>
      </c>
      <c r="J15" s="3">
        <v>4653</v>
      </c>
      <c r="K15" s="3">
        <v>58</v>
      </c>
      <c r="L15" s="3">
        <v>1063</v>
      </c>
      <c r="M15" s="3">
        <v>1901</v>
      </c>
      <c r="N15" s="3">
        <v>7688</v>
      </c>
      <c r="O15" s="3">
        <v>-29</v>
      </c>
      <c r="P15" s="3">
        <v>93</v>
      </c>
      <c r="Q15" s="3">
        <v>182</v>
      </c>
      <c r="R15" s="3">
        <v>374</v>
      </c>
      <c r="S15" s="3">
        <v>-950</v>
      </c>
      <c r="T15" s="3">
        <v>748</v>
      </c>
      <c r="U15" s="3">
        <v>205</v>
      </c>
      <c r="V15" s="3">
        <v>11873</v>
      </c>
      <c r="W15" s="3">
        <v>2366</v>
      </c>
      <c r="X15" s="3">
        <v>3830</v>
      </c>
      <c r="Y15" s="3">
        <v>3737</v>
      </c>
      <c r="Z15" s="3">
        <v>1900</v>
      </c>
      <c r="AA15" s="3">
        <v>255</v>
      </c>
      <c r="AB15" s="3">
        <v>2866</v>
      </c>
      <c r="AC15" s="3">
        <v>-23</v>
      </c>
      <c r="AD15" s="3">
        <v>582</v>
      </c>
      <c r="AE15" s="3">
        <v>736</v>
      </c>
      <c r="AF15" s="3">
        <v>946</v>
      </c>
      <c r="AG15" s="3">
        <v>202</v>
      </c>
      <c r="AH15" s="3">
        <v>3205</v>
      </c>
      <c r="AI15" s="3">
        <v>113</v>
      </c>
      <c r="AJ15" s="3">
        <v>578</v>
      </c>
      <c r="AK15" s="3">
        <v>797</v>
      </c>
      <c r="AL15" s="3">
        <v>2965</v>
      </c>
      <c r="AM15" s="3">
        <v>603</v>
      </c>
      <c r="AN15" s="3">
        <v>603</v>
      </c>
      <c r="AO15" s="3">
        <v>1659</v>
      </c>
      <c r="AP15" s="3">
        <v>4082</v>
      </c>
      <c r="AQ15" s="3">
        <v>-587</v>
      </c>
      <c r="AR15" s="3">
        <v>165</v>
      </c>
      <c r="AS15" s="3">
        <v>486</v>
      </c>
      <c r="AT15" s="3">
        <v>645</v>
      </c>
      <c r="AU15" s="3">
        <v>1757</v>
      </c>
      <c r="AV15" s="3">
        <v>4354</v>
      </c>
      <c r="AW15" s="3">
        <v>2152</v>
      </c>
      <c r="AX15" s="3">
        <v>194</v>
      </c>
      <c r="AY15" s="3">
        <v>433</v>
      </c>
      <c r="AZ15" s="3">
        <v>35</v>
      </c>
      <c r="BA15" s="3">
        <v>-332</v>
      </c>
      <c r="BB15" s="3">
        <v>2523</v>
      </c>
      <c r="BC15" s="3">
        <v>2052</v>
      </c>
      <c r="BD15" s="3">
        <v>303</v>
      </c>
      <c r="BE15" s="3">
        <v>560</v>
      </c>
      <c r="BF15" s="3">
        <v>835</v>
      </c>
      <c r="BG15" s="3">
        <v>969</v>
      </c>
      <c r="BH15" s="3">
        <v>1002</v>
      </c>
      <c r="BI15" s="3">
        <v>747</v>
      </c>
      <c r="BJ15" s="3">
        <v>136</v>
      </c>
      <c r="BK15" s="3">
        <v>-2391</v>
      </c>
      <c r="BL15" s="3">
        <v>565</v>
      </c>
      <c r="BM15" s="3">
        <v>1020</v>
      </c>
      <c r="BN15" s="3">
        <v>4647</v>
      </c>
      <c r="BO15" s="3">
        <v>1466</v>
      </c>
      <c r="BP15" s="3">
        <v>316</v>
      </c>
      <c r="BQ15" s="3">
        <v>1661</v>
      </c>
      <c r="BR15" s="3">
        <v>740</v>
      </c>
      <c r="BS15" s="3">
        <v>-237</v>
      </c>
      <c r="BT15" s="3">
        <v>4980</v>
      </c>
      <c r="BU15" s="3">
        <v>7102</v>
      </c>
      <c r="BV15" s="3">
        <v>267</v>
      </c>
      <c r="BW15" s="3">
        <v>152</v>
      </c>
      <c r="BX15" s="3">
        <v>1950</v>
      </c>
      <c r="BY15" s="3">
        <v>310</v>
      </c>
      <c r="BZ15" s="3">
        <v>762</v>
      </c>
      <c r="CA15" s="3">
        <v>1013</v>
      </c>
      <c r="CB15" s="3">
        <v>1107</v>
      </c>
      <c r="CC15" s="3">
        <v>599000</v>
      </c>
      <c r="CD15" s="3">
        <v>12506</v>
      </c>
      <c r="CE15" s="2">
        <v>2143</v>
      </c>
      <c r="CF15" s="2">
        <v>62102</v>
      </c>
      <c r="CG15" s="2" t="s">
        <v>5</v>
      </c>
      <c r="CH15" s="2">
        <v>1380</v>
      </c>
      <c r="CI15" s="2">
        <v>2388</v>
      </c>
      <c r="CJ15" s="2">
        <v>1514</v>
      </c>
      <c r="CK15" s="2">
        <v>555</v>
      </c>
      <c r="CL15" s="2">
        <v>1431</v>
      </c>
      <c r="CM15" s="2">
        <v>671</v>
      </c>
      <c r="CN15" s="2">
        <v>300</v>
      </c>
      <c r="CO15" s="2">
        <v>394</v>
      </c>
      <c r="CP15" s="2">
        <v>77</v>
      </c>
      <c r="CQ15" s="2">
        <v>1093</v>
      </c>
      <c r="CR15" s="2">
        <v>2206</v>
      </c>
      <c r="CS15" s="2">
        <v>614</v>
      </c>
      <c r="CT15" s="2">
        <v>142</v>
      </c>
      <c r="CU15" s="2">
        <v>2760</v>
      </c>
      <c r="CV15" s="2">
        <v>5055</v>
      </c>
      <c r="CW15" s="2">
        <v>173</v>
      </c>
      <c r="CX15" s="2">
        <v>5067</v>
      </c>
      <c r="CY15" s="2">
        <v>426</v>
      </c>
      <c r="CZ15" s="2">
        <v>2977</v>
      </c>
      <c r="DA15" s="2">
        <v>4532</v>
      </c>
      <c r="DB15" s="2">
        <v>848</v>
      </c>
      <c r="DC15" s="2">
        <v>30985</v>
      </c>
      <c r="DD15" s="2">
        <v>1658</v>
      </c>
      <c r="DE15" s="2">
        <v>321</v>
      </c>
      <c r="DF15" s="2">
        <v>602</v>
      </c>
      <c r="DG15" s="2">
        <v>1141</v>
      </c>
      <c r="DH15" s="2">
        <v>-631</v>
      </c>
      <c r="DI15" s="2">
        <v>380</v>
      </c>
      <c r="DJ15" s="2">
        <v>331</v>
      </c>
      <c r="DK15" s="2">
        <v>1213</v>
      </c>
      <c r="DL15" s="2">
        <v>182978</v>
      </c>
      <c r="DM15" s="2">
        <v>801</v>
      </c>
      <c r="DN15" s="2">
        <v>120628</v>
      </c>
      <c r="DO15" s="2">
        <v>3333</v>
      </c>
      <c r="DP15" s="2">
        <v>7119</v>
      </c>
      <c r="DQ15" s="2">
        <v>2077</v>
      </c>
      <c r="DR15" s="2">
        <v>608</v>
      </c>
      <c r="DS15" s="2">
        <v>116</v>
      </c>
      <c r="DT15" s="2">
        <v>617</v>
      </c>
      <c r="DU15" s="2">
        <v>2413</v>
      </c>
      <c r="DV15" s="2">
        <v>3142</v>
      </c>
      <c r="DW15" s="2">
        <v>3069</v>
      </c>
      <c r="DX15" s="2">
        <v>1037</v>
      </c>
      <c r="DY15" s="2">
        <v>971</v>
      </c>
      <c r="DZ15" s="2">
        <v>765</v>
      </c>
      <c r="EA15" s="2">
        <v>10379</v>
      </c>
      <c r="EB15" s="2">
        <v>2412</v>
      </c>
      <c r="EC15" s="2">
        <v>687</v>
      </c>
      <c r="ED15" s="2">
        <v>1499</v>
      </c>
      <c r="EE15" s="2">
        <v>2898</v>
      </c>
      <c r="EF15" s="2">
        <v>9342</v>
      </c>
      <c r="EG15" s="2">
        <v>11919</v>
      </c>
      <c r="EH15" s="2">
        <v>6774</v>
      </c>
      <c r="EI15" s="2">
        <v>647</v>
      </c>
      <c r="EJ15" s="2">
        <v>1902</v>
      </c>
      <c r="EK15" s="2">
        <v>1328</v>
      </c>
      <c r="EL15" s="2">
        <v>245</v>
      </c>
      <c r="EM15" s="2">
        <v>35727</v>
      </c>
      <c r="EN15" s="2">
        <v>2371</v>
      </c>
      <c r="EO15" s="2">
        <v>885</v>
      </c>
      <c r="EP15" s="2">
        <v>1707</v>
      </c>
      <c r="EQ15" s="2">
        <v>1684</v>
      </c>
      <c r="ER15" s="2">
        <v>1474</v>
      </c>
      <c r="ES15" s="2">
        <v>3355</v>
      </c>
      <c r="ET15" s="2">
        <v>636</v>
      </c>
      <c r="EU15" s="2">
        <v>2923</v>
      </c>
      <c r="EV15" s="2">
        <v>709</v>
      </c>
      <c r="EW15" s="2">
        <v>2465</v>
      </c>
      <c r="EX15" s="2">
        <v>280</v>
      </c>
      <c r="EY15" s="2">
        <v>806</v>
      </c>
      <c r="EZ15" s="2">
        <v>641</v>
      </c>
      <c r="FA15" s="2">
        <v>1089</v>
      </c>
      <c r="FB15" s="2">
        <v>1397</v>
      </c>
      <c r="FC15" s="2">
        <v>1269</v>
      </c>
      <c r="FD15" s="2">
        <v>1151</v>
      </c>
      <c r="FE15" s="2">
        <v>801</v>
      </c>
      <c r="FF15" s="2">
        <v>4905</v>
      </c>
      <c r="FG15" s="2">
        <v>443</v>
      </c>
      <c r="FH15" s="2">
        <v>171</v>
      </c>
      <c r="FI15" s="2">
        <v>236</v>
      </c>
      <c r="FJ15" s="2">
        <v>3694</v>
      </c>
      <c r="FK15" s="2">
        <v>63370</v>
      </c>
      <c r="FL15" s="2">
        <v>523</v>
      </c>
      <c r="FM15" s="2">
        <v>4792</v>
      </c>
      <c r="FN15" s="2">
        <v>2255</v>
      </c>
      <c r="FO15" s="2">
        <v>5535</v>
      </c>
      <c r="FP15" s="2">
        <v>5110</v>
      </c>
      <c r="FQ15" s="2">
        <v>10462</v>
      </c>
      <c r="FR15" s="2">
        <v>1548</v>
      </c>
      <c r="FS15" s="2">
        <v>90</v>
      </c>
      <c r="FT15" s="2">
        <v>1052</v>
      </c>
      <c r="FU15" s="2">
        <v>581</v>
      </c>
      <c r="FV15" s="2">
        <v>3734</v>
      </c>
      <c r="FW15" s="2">
        <v>1170</v>
      </c>
      <c r="FX15" s="2">
        <v>653</v>
      </c>
      <c r="FY15" s="2">
        <v>167</v>
      </c>
      <c r="FZ15" s="2">
        <v>2679</v>
      </c>
      <c r="GA15" s="2">
        <v>2558</v>
      </c>
      <c r="GB15" s="2">
        <v>-321</v>
      </c>
      <c r="GC15" s="2">
        <v>728</v>
      </c>
      <c r="GD15" s="2">
        <v>1117</v>
      </c>
      <c r="GE15" s="2">
        <v>-69</v>
      </c>
      <c r="GF15" s="2">
        <v>99</v>
      </c>
      <c r="GG15" s="2">
        <v>-110</v>
      </c>
      <c r="GH15" s="2">
        <v>2522</v>
      </c>
      <c r="GI15" s="2">
        <v>216000</v>
      </c>
      <c r="GJ15" s="2">
        <v>-416</v>
      </c>
      <c r="GK15" s="2">
        <v>238379</v>
      </c>
      <c r="GL15" s="2">
        <v>542</v>
      </c>
      <c r="GM15" s="2">
        <v>73</v>
      </c>
      <c r="GN15" s="2" t="s">
        <v>5</v>
      </c>
      <c r="GO15" s="2">
        <v>-1076</v>
      </c>
      <c r="GP15" s="2">
        <v>13156</v>
      </c>
      <c r="GQ15" s="2">
        <v>834</v>
      </c>
      <c r="GR15" s="2">
        <v>2954</v>
      </c>
      <c r="GS15" s="2">
        <v>2919</v>
      </c>
      <c r="GT15" s="2">
        <v>89</v>
      </c>
      <c r="GU15" s="2">
        <v>6321</v>
      </c>
      <c r="GV15" s="2">
        <v>88591</v>
      </c>
      <c r="GW15" s="2">
        <v>1534</v>
      </c>
      <c r="GX15" s="2">
        <v>-143</v>
      </c>
      <c r="GY15" s="2">
        <v>35647</v>
      </c>
      <c r="GZ15" s="2">
        <v>766</v>
      </c>
      <c r="HA15" s="2">
        <v>23000</v>
      </c>
      <c r="HB15" s="2" t="s">
        <v>5</v>
      </c>
      <c r="HC15" s="2" t="s">
        <v>5</v>
      </c>
      <c r="HD15" s="2" t="s">
        <v>5</v>
      </c>
      <c r="HE15" s="2">
        <v>-24082</v>
      </c>
      <c r="HF15" s="2" t="s">
        <v>5</v>
      </c>
      <c r="HG15" s="2">
        <v>-8143</v>
      </c>
      <c r="HH15" s="2">
        <v>1634</v>
      </c>
      <c r="HI15" s="2">
        <v>8481</v>
      </c>
      <c r="HJ15" s="2" t="s">
        <v>5</v>
      </c>
      <c r="HK15" s="2">
        <v>2046</v>
      </c>
      <c r="HL15" s="2">
        <v>11973</v>
      </c>
      <c r="HM15" s="2">
        <v>413</v>
      </c>
      <c r="HN15" s="2" t="s">
        <v>5</v>
      </c>
      <c r="HO15" s="2">
        <v>-261</v>
      </c>
      <c r="HP15" s="2">
        <v>25</v>
      </c>
      <c r="HQ15" s="2">
        <v>2158</v>
      </c>
      <c r="HR15" s="2">
        <v>-335</v>
      </c>
      <c r="HS15" s="2">
        <v>144181</v>
      </c>
      <c r="HT15" s="2" t="s">
        <v>5</v>
      </c>
      <c r="HU15" s="2">
        <v>2740</v>
      </c>
      <c r="HV15" s="2">
        <v>15201</v>
      </c>
      <c r="HW15" s="2">
        <v>91</v>
      </c>
      <c r="HX15" s="2">
        <v>232</v>
      </c>
      <c r="HY15" s="2">
        <v>654</v>
      </c>
      <c r="HZ15" s="2">
        <v>10892</v>
      </c>
      <c r="IA15" s="2">
        <v>28756</v>
      </c>
      <c r="IB15" s="2">
        <v>81797</v>
      </c>
      <c r="IC15" s="2" t="s">
        <v>5</v>
      </c>
      <c r="ID15" s="2" t="s">
        <v>5</v>
      </c>
      <c r="IE15" s="2">
        <v>1690</v>
      </c>
      <c r="IF15" s="2">
        <v>51909</v>
      </c>
      <c r="IG15" s="2">
        <v>212220</v>
      </c>
      <c r="IH15" s="2" t="s">
        <v>5</v>
      </c>
      <c r="II15" s="2" t="s">
        <v>5</v>
      </c>
      <c r="IJ15" s="2">
        <v>23268</v>
      </c>
      <c r="IK15" s="2">
        <v>3549</v>
      </c>
      <c r="IL15" s="2">
        <v>9914</v>
      </c>
      <c r="IM15" s="2">
        <v>4572</v>
      </c>
      <c r="IN15" s="2">
        <v>1130</v>
      </c>
      <c r="IO15" s="2">
        <v>726</v>
      </c>
      <c r="IP15" s="2">
        <v>1045</v>
      </c>
      <c r="IQ15" s="2">
        <v>8794</v>
      </c>
      <c r="IR15" s="2">
        <v>8117</v>
      </c>
      <c r="IS15" s="2" t="s">
        <v>5</v>
      </c>
      <c r="IT15" s="2">
        <v>5466</v>
      </c>
      <c r="IU15" s="2" t="s">
        <v>5</v>
      </c>
      <c r="IV15" s="2" t="s">
        <v>5</v>
      </c>
      <c r="IW15" s="2">
        <v>60</v>
      </c>
      <c r="IX15" s="2">
        <v>6062</v>
      </c>
      <c r="IY15" s="2">
        <v>1490</v>
      </c>
      <c r="IZ15" s="2">
        <v>3186</v>
      </c>
      <c r="JA15" s="2">
        <v>7042</v>
      </c>
      <c r="JB15" s="2">
        <v>23636</v>
      </c>
      <c r="JC15" s="2">
        <v>13878</v>
      </c>
      <c r="JD15" s="2">
        <v>6411</v>
      </c>
      <c r="JE15" s="2">
        <v>27778</v>
      </c>
      <c r="JF15" s="2" t="s">
        <v>5</v>
      </c>
      <c r="JG15" s="2">
        <v>2216</v>
      </c>
      <c r="JH15" s="2">
        <v>6751</v>
      </c>
      <c r="JI15" s="2">
        <v>-987</v>
      </c>
      <c r="JJ15" s="2">
        <v>-5417</v>
      </c>
      <c r="JK15" s="2">
        <v>7947</v>
      </c>
      <c r="JL15" s="2">
        <v>5573</v>
      </c>
      <c r="JM15" s="2">
        <v>460</v>
      </c>
      <c r="JN15" s="2">
        <v>16012</v>
      </c>
      <c r="JO15" s="2">
        <v>15795</v>
      </c>
      <c r="JP15" s="2">
        <v>-827</v>
      </c>
      <c r="JQ15" s="2">
        <v>1152</v>
      </c>
      <c r="JR15" s="2">
        <v>3113</v>
      </c>
      <c r="JS15" s="2">
        <v>2682</v>
      </c>
      <c r="JT15" s="2">
        <v>1330</v>
      </c>
      <c r="JU15" s="2">
        <v>17180</v>
      </c>
      <c r="JV15" s="2">
        <v>1290</v>
      </c>
      <c r="JW15" s="2">
        <v>5533</v>
      </c>
      <c r="JX15" s="2">
        <v>7584</v>
      </c>
      <c r="JY15" s="2">
        <v>1491</v>
      </c>
      <c r="JZ15" s="2" t="s">
        <v>5</v>
      </c>
      <c r="KA15" s="2">
        <v>-1489</v>
      </c>
      <c r="KB15" s="2">
        <v>1418</v>
      </c>
      <c r="KC15" s="2" t="s">
        <v>5</v>
      </c>
      <c r="KD15" s="2">
        <v>-871</v>
      </c>
      <c r="KE15" s="2">
        <v>-1527</v>
      </c>
      <c r="KF15" s="2">
        <v>5754</v>
      </c>
      <c r="KG15" s="2">
        <v>42485</v>
      </c>
      <c r="KH15" s="2">
        <v>1199</v>
      </c>
      <c r="KI15" s="2" t="s">
        <v>5</v>
      </c>
      <c r="KJ15" s="2" t="s">
        <v>5</v>
      </c>
      <c r="KK15" s="2">
        <v>363</v>
      </c>
      <c r="KL15" s="2">
        <v>3251</v>
      </c>
      <c r="KM15" s="2">
        <v>527</v>
      </c>
      <c r="KN15" s="2">
        <v>1515</v>
      </c>
      <c r="KO15" s="2" t="s">
        <v>5</v>
      </c>
      <c r="KP15" s="2" t="s">
        <v>5</v>
      </c>
      <c r="KQ15" s="2">
        <v>2063</v>
      </c>
      <c r="KR15" s="2">
        <v>-1121</v>
      </c>
      <c r="KS15" s="2" t="s">
        <v>5</v>
      </c>
      <c r="KT15" s="2">
        <v>1727</v>
      </c>
      <c r="KU15" s="2">
        <v>-15135</v>
      </c>
      <c r="KV15" s="2">
        <v>172</v>
      </c>
      <c r="KW15" s="2">
        <v>526</v>
      </c>
      <c r="KX15" s="2">
        <v>5837</v>
      </c>
      <c r="KY15" s="2">
        <v>6560</v>
      </c>
      <c r="KZ15" s="2" t="s">
        <v>5</v>
      </c>
      <c r="LA15" s="2">
        <v>1299</v>
      </c>
      <c r="LB15" s="2">
        <v>2712</v>
      </c>
      <c r="LC15" s="2">
        <v>38892</v>
      </c>
      <c r="LD15" s="2">
        <v>1088</v>
      </c>
      <c r="LE15" s="2">
        <v>1232</v>
      </c>
      <c r="LF15" s="2">
        <v>9346</v>
      </c>
      <c r="LG15" s="2" t="s">
        <v>5</v>
      </c>
      <c r="LH15" s="2">
        <v>2173</v>
      </c>
      <c r="LI15" s="2">
        <v>6529</v>
      </c>
      <c r="LJ15" s="2">
        <v>18542</v>
      </c>
      <c r="LK15" s="2">
        <v>32847</v>
      </c>
      <c r="LL15" s="2">
        <v>1817</v>
      </c>
      <c r="LM15" s="2" t="s">
        <v>5</v>
      </c>
      <c r="LN15" s="2">
        <v>1382</v>
      </c>
      <c r="LO15" s="2">
        <v>15411</v>
      </c>
      <c r="LP15" s="2">
        <v>1136</v>
      </c>
      <c r="LQ15" s="2">
        <v>11079</v>
      </c>
      <c r="LR15" s="2">
        <v>3227</v>
      </c>
      <c r="LS15" s="2" t="s">
        <v>5</v>
      </c>
      <c r="LT15" s="2" t="s">
        <v>5</v>
      </c>
      <c r="LU15" s="2">
        <v>-51114</v>
      </c>
      <c r="LV15" s="2" t="s">
        <v>5</v>
      </c>
      <c r="LW15" s="2">
        <v>2295</v>
      </c>
      <c r="LX15" s="2" t="s">
        <v>5</v>
      </c>
      <c r="LY15" s="2" t="s">
        <v>5</v>
      </c>
      <c r="LZ15" s="2" t="s">
        <v>5</v>
      </c>
      <c r="MA15" s="2">
        <v>822</v>
      </c>
      <c r="MB15" s="2">
        <v>2418</v>
      </c>
      <c r="MC15" s="2" t="s">
        <v>5</v>
      </c>
      <c r="MD15" s="2" t="s">
        <v>5</v>
      </c>
      <c r="ME15" s="2">
        <v>51979</v>
      </c>
      <c r="MF15" s="2">
        <v>29015</v>
      </c>
      <c r="MG15" s="2">
        <v>120</v>
      </c>
      <c r="MH15" s="2">
        <v>7082</v>
      </c>
      <c r="MI15" s="2" t="s">
        <v>5</v>
      </c>
      <c r="MJ15" s="2">
        <v>215</v>
      </c>
      <c r="MK15" s="2">
        <v>2615</v>
      </c>
      <c r="ML15" s="2">
        <v>444</v>
      </c>
      <c r="MM15" s="2">
        <v>2950</v>
      </c>
      <c r="MN15" s="2">
        <v>13309</v>
      </c>
      <c r="MO15" s="2">
        <v>28886</v>
      </c>
      <c r="MP15" s="2" t="s">
        <v>5</v>
      </c>
      <c r="MQ15" s="2">
        <v>1445</v>
      </c>
      <c r="MR15" s="2">
        <v>1850</v>
      </c>
      <c r="MS15" s="2">
        <v>19183</v>
      </c>
      <c r="MT15" s="2">
        <v>4291</v>
      </c>
      <c r="MU15" s="2">
        <v>5222</v>
      </c>
      <c r="MV15" s="2">
        <v>18587</v>
      </c>
      <c r="MW15" s="2">
        <v>583</v>
      </c>
      <c r="MX15" s="2">
        <v>978</v>
      </c>
      <c r="MY15" s="2" t="s">
        <v>5</v>
      </c>
      <c r="MZ15" s="2">
        <v>-56</v>
      </c>
      <c r="NA15" s="2">
        <v>14</v>
      </c>
      <c r="NB15" s="2">
        <v>3578</v>
      </c>
      <c r="NC15" s="2">
        <v>1119</v>
      </c>
      <c r="ND15" s="2">
        <v>376</v>
      </c>
      <c r="NE15" s="2">
        <v>-42</v>
      </c>
      <c r="NF15" s="2">
        <v>395</v>
      </c>
      <c r="NG15" s="2">
        <v>1657</v>
      </c>
      <c r="NH15" s="2">
        <v>866</v>
      </c>
      <c r="NI15" s="2">
        <v>425</v>
      </c>
      <c r="NJ15" s="2">
        <v>1115</v>
      </c>
      <c r="NK15" s="2">
        <v>3315</v>
      </c>
      <c r="NL15" s="2">
        <v>543</v>
      </c>
      <c r="NM15" s="2">
        <v>406</v>
      </c>
      <c r="NN15" s="2">
        <v>450</v>
      </c>
      <c r="NO15" s="2">
        <v>444</v>
      </c>
      <c r="NP15" s="2">
        <v>758</v>
      </c>
      <c r="NQ15" s="2">
        <v>3081</v>
      </c>
      <c r="NR15" s="2">
        <v>79447</v>
      </c>
      <c r="NS15" s="2">
        <v>718</v>
      </c>
      <c r="NT15" s="2">
        <v>925</v>
      </c>
      <c r="NU15" s="2">
        <v>2058</v>
      </c>
      <c r="NV15" s="2">
        <v>491</v>
      </c>
      <c r="NW15" s="2">
        <v>1958</v>
      </c>
      <c r="NX15" s="2">
        <v>1752</v>
      </c>
      <c r="NY15" s="2">
        <v>-24</v>
      </c>
      <c r="NZ15" s="2">
        <v>1005</v>
      </c>
      <c r="OA15" s="2">
        <v>1387</v>
      </c>
      <c r="OB15" s="2">
        <v>234</v>
      </c>
      <c r="OC15" s="2">
        <v>1272</v>
      </c>
      <c r="OD15" s="2">
        <v>289</v>
      </c>
      <c r="OE15" s="2">
        <v>1075</v>
      </c>
      <c r="OF15" s="2">
        <v>2033</v>
      </c>
      <c r="OG15" s="2">
        <v>34699</v>
      </c>
      <c r="OH15" s="2">
        <v>2059</v>
      </c>
      <c r="OI15" s="2">
        <v>500</v>
      </c>
      <c r="OJ15" s="2">
        <v>187</v>
      </c>
      <c r="OK15" s="2">
        <v>2529</v>
      </c>
      <c r="OL15" s="2">
        <v>275</v>
      </c>
      <c r="OM15" s="2">
        <v>178</v>
      </c>
      <c r="ON15" s="2">
        <v>989</v>
      </c>
      <c r="OO15" s="2">
        <v>1015</v>
      </c>
      <c r="OP15" s="2">
        <v>5991</v>
      </c>
      <c r="OQ15" s="2">
        <v>1964</v>
      </c>
      <c r="OR15" s="2">
        <v>240</v>
      </c>
      <c r="OS15" s="2">
        <v>1085</v>
      </c>
      <c r="OT15" s="2">
        <v>1881</v>
      </c>
      <c r="OU15" s="2">
        <v>1884</v>
      </c>
      <c r="OV15" s="2">
        <v>155</v>
      </c>
      <c r="OW15" s="2">
        <v>28</v>
      </c>
      <c r="OX15" s="2">
        <v>1223</v>
      </c>
      <c r="OY15" s="2">
        <v>3420</v>
      </c>
      <c r="OZ15" s="2">
        <v>483</v>
      </c>
      <c r="PA15" s="2">
        <v>1949</v>
      </c>
      <c r="PB15" s="2">
        <v>-40</v>
      </c>
      <c r="PC15" s="2">
        <v>527</v>
      </c>
      <c r="PD15" s="2">
        <v>906</v>
      </c>
      <c r="PE15" s="2">
        <v>3816</v>
      </c>
      <c r="PF15" s="2">
        <v>-500</v>
      </c>
      <c r="PG15" s="2">
        <v>1598</v>
      </c>
      <c r="PH15" s="2">
        <v>10718</v>
      </c>
      <c r="PI15" s="2">
        <v>8780</v>
      </c>
      <c r="PJ15" s="2">
        <v>671</v>
      </c>
      <c r="PK15" s="2">
        <v>1975</v>
      </c>
      <c r="PL15" s="2">
        <v>3180</v>
      </c>
      <c r="PM15" s="2">
        <v>1180</v>
      </c>
      <c r="PN15" s="2">
        <v>1930</v>
      </c>
      <c r="PO15" s="2">
        <v>-1827</v>
      </c>
      <c r="PP15" s="2">
        <v>747</v>
      </c>
      <c r="PQ15" s="2" t="s">
        <v>5</v>
      </c>
      <c r="PR15" s="2">
        <v>8615</v>
      </c>
      <c r="PS15" s="2">
        <v>4248</v>
      </c>
      <c r="PT15" s="2">
        <v>992</v>
      </c>
      <c r="PU15" s="2">
        <v>37154</v>
      </c>
      <c r="PV15" s="2">
        <v>-123</v>
      </c>
      <c r="PW15" s="2">
        <v>3056</v>
      </c>
      <c r="PX15" s="2">
        <v>1458</v>
      </c>
      <c r="PY15" s="2">
        <v>-2455</v>
      </c>
      <c r="PZ15" s="2">
        <v>10372</v>
      </c>
      <c r="QA15" s="2">
        <v>1490</v>
      </c>
      <c r="QB15" s="2">
        <v>821</v>
      </c>
      <c r="QC15" s="2">
        <v>727</v>
      </c>
      <c r="QD15" s="2">
        <v>2008</v>
      </c>
      <c r="QE15" s="2">
        <v>3848</v>
      </c>
      <c r="QF15" s="2" t="s">
        <v>5</v>
      </c>
      <c r="QG15" s="2">
        <v>5286</v>
      </c>
      <c r="QH15" s="2">
        <v>265616</v>
      </c>
      <c r="QI15" s="2">
        <v>1243</v>
      </c>
      <c r="QJ15" s="2">
        <v>784</v>
      </c>
      <c r="QK15" s="2" t="s">
        <v>5</v>
      </c>
      <c r="QL15" s="2" t="s">
        <v>5</v>
      </c>
      <c r="QM15" s="2">
        <v>421</v>
      </c>
      <c r="QN15" s="2">
        <v>-235</v>
      </c>
      <c r="QO15" s="2" t="s">
        <v>5</v>
      </c>
      <c r="QP15" s="2">
        <v>2070</v>
      </c>
      <c r="QQ15" s="2">
        <v>6589</v>
      </c>
      <c r="QR15" s="2">
        <v>2767</v>
      </c>
      <c r="QS15" s="2" t="s">
        <v>5</v>
      </c>
      <c r="QT15" s="2">
        <v>581</v>
      </c>
      <c r="QU15" s="2">
        <v>143000</v>
      </c>
      <c r="QV15" s="2">
        <v>4934</v>
      </c>
      <c r="QW15" s="2">
        <v>3353</v>
      </c>
      <c r="QX15" s="2" t="s">
        <v>5</v>
      </c>
      <c r="QY15" s="2">
        <v>1600</v>
      </c>
      <c r="QZ15" s="2">
        <v>31</v>
      </c>
      <c r="RA15" s="2">
        <v>87899</v>
      </c>
      <c r="RB15" s="2">
        <v>427</v>
      </c>
      <c r="RC15" s="2">
        <v>5407</v>
      </c>
      <c r="RD15" s="2">
        <v>81</v>
      </c>
      <c r="RE15" s="2">
        <v>652</v>
      </c>
      <c r="RF15" s="2">
        <v>266</v>
      </c>
      <c r="RG15" s="2">
        <v>82</v>
      </c>
      <c r="RH15" s="2">
        <v>365476</v>
      </c>
      <c r="RI15" s="2">
        <v>2011</v>
      </c>
      <c r="RJ15" s="2">
        <v>94252</v>
      </c>
      <c r="RK15" s="2">
        <v>554289</v>
      </c>
      <c r="RL15" s="2">
        <v>15940</v>
      </c>
      <c r="RM15" s="2">
        <v>2564</v>
      </c>
      <c r="RN15" s="2">
        <v>74982</v>
      </c>
      <c r="RO15" s="2">
        <v>16866</v>
      </c>
      <c r="RP15" s="2" t="s">
        <v>5</v>
      </c>
      <c r="RQ15" s="2">
        <v>25021</v>
      </c>
      <c r="RR15" s="2">
        <v>1215</v>
      </c>
      <c r="RS15" s="2">
        <v>-833</v>
      </c>
      <c r="RT15" s="2" t="s">
        <v>5</v>
      </c>
      <c r="RU15" s="2" t="s">
        <v>5</v>
      </c>
      <c r="RV15" s="2" t="s">
        <v>5</v>
      </c>
      <c r="RW15" s="2" t="s">
        <v>5</v>
      </c>
      <c r="RX15" s="2" t="s">
        <v>5</v>
      </c>
      <c r="RY15" s="2" t="s">
        <v>5</v>
      </c>
      <c r="RZ15" s="2">
        <v>13008</v>
      </c>
      <c r="SA15" s="2" t="s">
        <v>5</v>
      </c>
      <c r="SB15" s="2" t="s">
        <v>5</v>
      </c>
      <c r="SC15" s="2" t="s">
        <v>5</v>
      </c>
      <c r="SD15" s="2">
        <v>15085</v>
      </c>
      <c r="SE15" s="2" t="s">
        <v>5</v>
      </c>
      <c r="SF15" s="2">
        <v>573</v>
      </c>
      <c r="SG15" s="2">
        <v>4008</v>
      </c>
      <c r="SH15" s="2">
        <v>236</v>
      </c>
      <c r="SI15" s="2">
        <v>731</v>
      </c>
      <c r="SJ15" s="2">
        <v>-752</v>
      </c>
      <c r="SK15" s="2">
        <v>80340</v>
      </c>
      <c r="SL15" s="2">
        <v>-983</v>
      </c>
      <c r="SM15" s="2">
        <v>11965</v>
      </c>
      <c r="SN15" s="2">
        <v>4944</v>
      </c>
      <c r="SO15" s="2">
        <v>187</v>
      </c>
      <c r="SP15" s="2">
        <v>16106</v>
      </c>
      <c r="SQ15" s="2">
        <v>593</v>
      </c>
      <c r="SR15" s="2">
        <v>154</v>
      </c>
      <c r="SS15" s="2">
        <v>1201</v>
      </c>
      <c r="ST15" s="2">
        <v>3418</v>
      </c>
      <c r="SU15" s="2">
        <v>11676</v>
      </c>
      <c r="SV15" s="2">
        <v>66044</v>
      </c>
      <c r="SW15" s="2">
        <v>2150</v>
      </c>
      <c r="SX15" s="2">
        <v>9395</v>
      </c>
      <c r="SY15" s="2">
        <v>357</v>
      </c>
      <c r="SZ15" s="2">
        <v>644</v>
      </c>
      <c r="TA15" s="2">
        <v>10125</v>
      </c>
      <c r="TB15" s="2">
        <v>281</v>
      </c>
      <c r="TC15" s="2">
        <v>1213</v>
      </c>
      <c r="TD15" s="2">
        <v>1152</v>
      </c>
      <c r="TE15" s="2">
        <v>-153</v>
      </c>
      <c r="TF15" s="2">
        <v>1042</v>
      </c>
      <c r="TG15" s="2">
        <v>15895</v>
      </c>
      <c r="TH15" s="2">
        <v>68929</v>
      </c>
      <c r="TI15" s="2">
        <v>877</v>
      </c>
      <c r="TJ15" s="2" t="s">
        <v>5</v>
      </c>
      <c r="TK15" s="2">
        <v>5040</v>
      </c>
      <c r="TL15" s="2">
        <v>3038</v>
      </c>
      <c r="TM15" s="2">
        <v>1444</v>
      </c>
      <c r="TN15" s="2">
        <v>10002</v>
      </c>
      <c r="TO15" s="2">
        <v>143</v>
      </c>
      <c r="TP15" s="2">
        <v>585</v>
      </c>
      <c r="TQ15" s="2">
        <v>1721</v>
      </c>
      <c r="TR15" s="2">
        <v>1572</v>
      </c>
      <c r="TS15" s="2">
        <v>1611</v>
      </c>
      <c r="TT15" s="2">
        <v>3143</v>
      </c>
      <c r="TU15" s="2">
        <v>-183</v>
      </c>
      <c r="TV15" s="2">
        <v>1648</v>
      </c>
      <c r="TW15" s="2">
        <v>309</v>
      </c>
      <c r="TX15" s="2">
        <v>-226</v>
      </c>
      <c r="TY15" s="2">
        <v>981</v>
      </c>
      <c r="TZ15" s="2">
        <v>2722</v>
      </c>
      <c r="UA15" s="2">
        <v>557</v>
      </c>
      <c r="UB15" s="2">
        <v>-1280</v>
      </c>
      <c r="UC15" s="2">
        <v>4248</v>
      </c>
      <c r="UD15" s="2">
        <v>1980</v>
      </c>
      <c r="UE15" s="2" t="s">
        <v>5</v>
      </c>
      <c r="UF15" s="2">
        <v>631</v>
      </c>
      <c r="UG15" s="2">
        <v>182</v>
      </c>
      <c r="UH15" s="2">
        <v>432</v>
      </c>
      <c r="UI15" s="2">
        <v>830</v>
      </c>
      <c r="UJ15" s="2">
        <v>1010</v>
      </c>
      <c r="UK15" s="2">
        <v>-535</v>
      </c>
      <c r="UL15" s="2">
        <v>162</v>
      </c>
      <c r="UM15" s="2">
        <v>12267</v>
      </c>
      <c r="UN15" s="2">
        <v>15184</v>
      </c>
      <c r="UO15" s="2">
        <v>5767</v>
      </c>
      <c r="UP15" s="2">
        <v>3973</v>
      </c>
      <c r="UQ15" s="2">
        <v>2866</v>
      </c>
      <c r="UR15" s="2">
        <v>2897</v>
      </c>
      <c r="US15" s="2">
        <v>224</v>
      </c>
      <c r="UT15" s="2">
        <v>511</v>
      </c>
      <c r="UU15" s="2">
        <v>1775</v>
      </c>
      <c r="UV15" s="2">
        <v>155472</v>
      </c>
      <c r="UW15" s="2">
        <v>3625</v>
      </c>
      <c r="UX15" s="2">
        <v>4617</v>
      </c>
      <c r="UY15" s="2">
        <v>43516</v>
      </c>
      <c r="UZ15" s="2">
        <v>230675</v>
      </c>
      <c r="VA15" s="2">
        <v>1854</v>
      </c>
      <c r="VB15" s="2">
        <v>1113</v>
      </c>
      <c r="VC15" s="2">
        <v>1248</v>
      </c>
      <c r="VD15" s="2">
        <v>7</v>
      </c>
      <c r="VE15" s="2">
        <v>1674</v>
      </c>
      <c r="VF15" s="2">
        <v>9267</v>
      </c>
      <c r="VG15" s="2">
        <v>611</v>
      </c>
      <c r="VH15" s="2">
        <v>184</v>
      </c>
      <c r="VI15" s="2">
        <v>8842</v>
      </c>
      <c r="VJ15" s="2">
        <v>2470</v>
      </c>
      <c r="VK15" s="2">
        <v>317</v>
      </c>
      <c r="VL15" s="2">
        <v>3627</v>
      </c>
      <c r="VM15" s="2">
        <v>1063</v>
      </c>
      <c r="VN15" s="2">
        <v>1234</v>
      </c>
      <c r="VO15" s="2">
        <v>2248</v>
      </c>
      <c r="VP15" s="2">
        <v>1232</v>
      </c>
      <c r="VQ15" s="2">
        <v>2283</v>
      </c>
      <c r="VR15" s="2">
        <v>621</v>
      </c>
      <c r="VS15" s="2">
        <v>116600</v>
      </c>
      <c r="VT15" s="2">
        <v>99</v>
      </c>
      <c r="VU15" s="2">
        <v>483</v>
      </c>
      <c r="VV15" s="2">
        <v>492</v>
      </c>
      <c r="VW15" s="2">
        <v>955</v>
      </c>
      <c r="VX15" s="2">
        <v>1048</v>
      </c>
      <c r="VY15" s="2">
        <v>1483</v>
      </c>
      <c r="VZ15" s="2">
        <v>95</v>
      </c>
      <c r="WA15" s="2">
        <v>779</v>
      </c>
      <c r="WB15" s="2">
        <v>-112</v>
      </c>
      <c r="WC15" s="2">
        <v>1480</v>
      </c>
      <c r="WD15" s="2">
        <v>1200</v>
      </c>
      <c r="WE15" s="2">
        <v>1227</v>
      </c>
      <c r="WF15" s="2">
        <v>508</v>
      </c>
      <c r="WG15" s="2">
        <v>5599</v>
      </c>
      <c r="WH15" s="2">
        <v>1069</v>
      </c>
      <c r="WI15" s="2">
        <v>379</v>
      </c>
      <c r="WJ15" s="2">
        <v>1535</v>
      </c>
      <c r="WK15" s="2">
        <v>10979</v>
      </c>
      <c r="WL15" s="2">
        <v>611</v>
      </c>
      <c r="WM15" s="2">
        <v>1839</v>
      </c>
      <c r="WN15" s="2">
        <v>1305</v>
      </c>
      <c r="WO15" s="2">
        <v>695</v>
      </c>
      <c r="WP15" s="2">
        <v>3414</v>
      </c>
      <c r="WQ15" s="2">
        <v>1220</v>
      </c>
      <c r="WR15" s="2">
        <v>8704</v>
      </c>
      <c r="WS15" s="2">
        <v>1603</v>
      </c>
      <c r="WT15" s="2">
        <v>3007</v>
      </c>
      <c r="WU15" s="2">
        <v>1097</v>
      </c>
      <c r="WV15" s="2">
        <v>4406</v>
      </c>
      <c r="WW15" s="2">
        <v>1059</v>
      </c>
      <c r="WX15" s="2">
        <v>1438</v>
      </c>
      <c r="WY15" s="2">
        <v>2748</v>
      </c>
      <c r="WZ15" s="2">
        <v>2607</v>
      </c>
      <c r="XA15" s="2">
        <v>681</v>
      </c>
      <c r="XB15" s="2">
        <v>1389</v>
      </c>
      <c r="XC15" s="2">
        <v>217</v>
      </c>
      <c r="XD15" s="2">
        <v>1584</v>
      </c>
      <c r="XE15" s="2">
        <v>530</v>
      </c>
      <c r="XF15" s="2" t="s">
        <v>5</v>
      </c>
      <c r="XG15" s="2">
        <v>2819</v>
      </c>
      <c r="XH15" s="2">
        <v>920</v>
      </c>
      <c r="XI15" s="2">
        <v>777</v>
      </c>
      <c r="XJ15" s="2">
        <v>1322</v>
      </c>
      <c r="XK15" s="2">
        <v>4712</v>
      </c>
      <c r="XL15" s="2">
        <v>84</v>
      </c>
      <c r="XM15" s="2">
        <v>274</v>
      </c>
      <c r="XN15" s="2">
        <v>1667</v>
      </c>
      <c r="XO15" s="2">
        <v>515</v>
      </c>
      <c r="XP15" s="2">
        <v>4827</v>
      </c>
      <c r="XQ15" s="2">
        <v>2230</v>
      </c>
      <c r="XR15" s="2">
        <v>233</v>
      </c>
      <c r="XS15" s="2">
        <v>1592</v>
      </c>
      <c r="XT15" s="2">
        <v>3131</v>
      </c>
      <c r="XU15" s="2">
        <v>1272</v>
      </c>
      <c r="XV15" s="2">
        <v>2090</v>
      </c>
      <c r="XW15" s="2">
        <v>759</v>
      </c>
      <c r="XX15" s="2">
        <v>2050</v>
      </c>
      <c r="XY15" s="2">
        <v>3310</v>
      </c>
      <c r="XZ15" s="2">
        <v>-54</v>
      </c>
      <c r="YA15" s="2">
        <v>1725</v>
      </c>
      <c r="YB15" s="2">
        <v>4695</v>
      </c>
      <c r="YC15" s="2">
        <v>8022</v>
      </c>
      <c r="YD15" s="2">
        <v>1773</v>
      </c>
      <c r="YE15" s="2">
        <v>1436</v>
      </c>
      <c r="YF15" s="2" t="s">
        <v>5</v>
      </c>
      <c r="YG15" s="2">
        <v>1619</v>
      </c>
      <c r="YH15" s="2">
        <v>1660</v>
      </c>
      <c r="YI15" s="2">
        <v>2046</v>
      </c>
      <c r="YJ15" s="2">
        <v>530</v>
      </c>
      <c r="YK15" s="2">
        <v>274</v>
      </c>
      <c r="YL15" s="2">
        <v>1576</v>
      </c>
      <c r="YM15" s="2">
        <v>16874</v>
      </c>
      <c r="YN15" s="2">
        <v>6529</v>
      </c>
      <c r="YO15" s="2">
        <v>75</v>
      </c>
      <c r="YP15" s="2">
        <v>898</v>
      </c>
      <c r="YQ15" s="2">
        <v>807</v>
      </c>
      <c r="YR15" s="2">
        <v>4196</v>
      </c>
      <c r="YS15" s="2">
        <v>1958</v>
      </c>
      <c r="YT15" s="2">
        <v>2327</v>
      </c>
      <c r="YU15" s="2">
        <v>768</v>
      </c>
      <c r="YV15" s="2">
        <v>602</v>
      </c>
      <c r="YW15" s="2">
        <v>1831</v>
      </c>
      <c r="YX15" s="2">
        <v>4015</v>
      </c>
      <c r="YY15" s="2">
        <v>2112</v>
      </c>
      <c r="YZ15" s="2">
        <v>6959</v>
      </c>
      <c r="ZA15" s="2">
        <v>283</v>
      </c>
      <c r="ZB15" s="2">
        <v>1565</v>
      </c>
      <c r="ZC15" s="2">
        <v>6989</v>
      </c>
      <c r="ZD15" s="2">
        <v>2810</v>
      </c>
      <c r="ZE15" s="2">
        <v>5562</v>
      </c>
      <c r="ZF15" s="2">
        <v>1315</v>
      </c>
      <c r="ZG15" s="2">
        <v>1606</v>
      </c>
      <c r="ZH15" s="2">
        <v>22</v>
      </c>
      <c r="ZI15" s="2">
        <v>610</v>
      </c>
      <c r="ZJ15" s="2">
        <v>840</v>
      </c>
      <c r="ZK15" s="2">
        <v>1166</v>
      </c>
      <c r="ZL15" s="2">
        <v>1927</v>
      </c>
      <c r="ZM15" s="2">
        <v>94</v>
      </c>
      <c r="ZN15" s="2">
        <v>2438</v>
      </c>
      <c r="ZO15" s="2">
        <v>83</v>
      </c>
      <c r="ZP15" s="2">
        <v>2475</v>
      </c>
      <c r="ZQ15" s="2">
        <v>3247</v>
      </c>
      <c r="ZR15" s="2">
        <v>223519</v>
      </c>
      <c r="ZS15" s="2">
        <v>4804</v>
      </c>
      <c r="ZT15" s="2">
        <v>-201</v>
      </c>
      <c r="ZU15" s="2">
        <v>513</v>
      </c>
      <c r="ZV15" s="2">
        <v>639</v>
      </c>
      <c r="ZW15" s="2">
        <v>207</v>
      </c>
      <c r="ZX15" s="2">
        <v>1065</v>
      </c>
      <c r="ZY15" s="2">
        <v>886</v>
      </c>
      <c r="ZZ15" s="2">
        <v>2397</v>
      </c>
      <c r="AAA15" s="2">
        <v>1986</v>
      </c>
      <c r="AAB15" s="2">
        <v>484</v>
      </c>
      <c r="AAC15" s="2">
        <v>387</v>
      </c>
      <c r="AAD15" s="2">
        <v>3253</v>
      </c>
      <c r="AAE15" s="2">
        <v>386</v>
      </c>
      <c r="AAF15" s="2">
        <v>1249</v>
      </c>
      <c r="AAG15" s="2">
        <v>480</v>
      </c>
      <c r="AAH15" s="2">
        <v>606</v>
      </c>
      <c r="AAI15" s="2">
        <v>313</v>
      </c>
      <c r="AAJ15" s="2">
        <v>221</v>
      </c>
      <c r="AAK15" s="2">
        <v>878</v>
      </c>
      <c r="AAL15" s="2">
        <v>358</v>
      </c>
      <c r="AAM15" s="2">
        <v>345</v>
      </c>
      <c r="AAN15" s="2">
        <v>11829</v>
      </c>
      <c r="AAO15" s="2">
        <v>446</v>
      </c>
      <c r="AAP15" s="2">
        <v>14112</v>
      </c>
      <c r="AAQ15" s="2">
        <v>1156</v>
      </c>
      <c r="AAR15" s="2">
        <v>-504</v>
      </c>
      <c r="AAS15" s="2">
        <v>786</v>
      </c>
      <c r="AAT15" s="2">
        <v>581</v>
      </c>
      <c r="AAU15" s="2">
        <v>1240</v>
      </c>
      <c r="AAV15" s="2">
        <v>7911</v>
      </c>
      <c r="AAW15" s="2">
        <v>306</v>
      </c>
      <c r="AAX15" s="2">
        <v>25706</v>
      </c>
      <c r="AAY15" s="2" t="s">
        <v>5</v>
      </c>
      <c r="AAZ15" s="2">
        <v>20991</v>
      </c>
      <c r="ABA15" s="2">
        <v>1744</v>
      </c>
      <c r="ABB15" s="2" t="s">
        <v>5</v>
      </c>
      <c r="ABC15" s="2">
        <v>1937</v>
      </c>
      <c r="ABD15" s="2">
        <v>503</v>
      </c>
      <c r="ABE15" s="2">
        <v>1704</v>
      </c>
      <c r="ABF15" s="2">
        <v>1854</v>
      </c>
      <c r="ABG15" s="2">
        <v>4623</v>
      </c>
      <c r="ABH15" s="2">
        <v>-33</v>
      </c>
      <c r="ABI15" s="2">
        <v>201</v>
      </c>
      <c r="ABJ15" s="2">
        <v>618</v>
      </c>
      <c r="ABK15" s="2">
        <v>774</v>
      </c>
      <c r="ABL15" s="2">
        <v>2738</v>
      </c>
      <c r="ABM15" s="2">
        <v>209</v>
      </c>
      <c r="ABN15" s="2">
        <v>514</v>
      </c>
      <c r="ABO15" s="2">
        <v>5771</v>
      </c>
      <c r="ABP15" s="2">
        <v>2313</v>
      </c>
      <c r="ABQ15" s="2">
        <v>327</v>
      </c>
      <c r="ABR15" s="2">
        <v>19370</v>
      </c>
      <c r="ABS15" s="2">
        <v>2738</v>
      </c>
      <c r="ABT15" s="2">
        <v>804</v>
      </c>
      <c r="ABU15" s="2">
        <v>139</v>
      </c>
      <c r="ABV15" s="2">
        <v>579</v>
      </c>
      <c r="ABW15" s="2">
        <v>272</v>
      </c>
      <c r="ABX15" s="2">
        <v>169</v>
      </c>
      <c r="ABY15" s="2">
        <v>240</v>
      </c>
      <c r="ABZ15" s="2">
        <v>1198</v>
      </c>
      <c r="ACA15" s="2">
        <v>4730</v>
      </c>
      <c r="ACB15" s="2">
        <v>15429</v>
      </c>
      <c r="ACC15" s="2">
        <v>419</v>
      </c>
      <c r="ACD15" s="2">
        <v>4239</v>
      </c>
      <c r="ACE15" s="2">
        <v>842</v>
      </c>
      <c r="ACF15" s="2">
        <v>1213</v>
      </c>
      <c r="ACG15" s="2">
        <v>805</v>
      </c>
      <c r="ACH15" s="2">
        <v>845</v>
      </c>
      <c r="ACI15" s="2">
        <v>745</v>
      </c>
      <c r="ACJ15" s="2">
        <v>547</v>
      </c>
      <c r="ACK15" s="2">
        <v>1401</v>
      </c>
      <c r="ACL15" s="2">
        <v>293</v>
      </c>
      <c r="ACM15" s="2">
        <v>149</v>
      </c>
      <c r="ACN15" s="2">
        <v>341</v>
      </c>
      <c r="ACO15" s="2">
        <v>486</v>
      </c>
      <c r="ACP15" s="2">
        <v>648</v>
      </c>
      <c r="ACQ15" s="2">
        <v>525</v>
      </c>
      <c r="ACR15" s="2">
        <v>2972</v>
      </c>
      <c r="ACS15" s="2">
        <v>2926</v>
      </c>
      <c r="ACT15" s="2">
        <v>1533</v>
      </c>
      <c r="ACU15" s="2">
        <v>478</v>
      </c>
      <c r="ACV15" s="2">
        <v>786</v>
      </c>
      <c r="ACW15" s="2">
        <v>229</v>
      </c>
      <c r="ACX15" s="2">
        <v>1484</v>
      </c>
      <c r="ACY15" s="2">
        <v>105</v>
      </c>
      <c r="ACZ15" s="2">
        <v>5162</v>
      </c>
      <c r="ADA15" s="2">
        <v>1145</v>
      </c>
      <c r="ADB15" s="2">
        <v>1983</v>
      </c>
      <c r="ADC15" s="2">
        <v>148</v>
      </c>
      <c r="ADD15" s="2">
        <v>617</v>
      </c>
      <c r="ADE15" s="2">
        <v>1208</v>
      </c>
      <c r="ADF15" s="2">
        <v>1317</v>
      </c>
      <c r="ADG15" s="2">
        <v>2849</v>
      </c>
      <c r="ADH15" s="2">
        <v>314</v>
      </c>
      <c r="ADI15" s="2">
        <v>3427</v>
      </c>
      <c r="ADJ15" s="2">
        <v>53</v>
      </c>
      <c r="ADK15" s="2">
        <v>323</v>
      </c>
      <c r="ADL15" s="2">
        <v>1390</v>
      </c>
      <c r="ADM15" s="2">
        <v>98</v>
      </c>
      <c r="ADN15" s="2">
        <v>1820</v>
      </c>
      <c r="ADO15" s="2">
        <v>679</v>
      </c>
      <c r="ADP15" s="2">
        <v>364</v>
      </c>
      <c r="ADQ15" s="2">
        <v>269</v>
      </c>
      <c r="ADR15" s="2">
        <v>297</v>
      </c>
      <c r="ADS15" s="2">
        <v>1934</v>
      </c>
      <c r="ADT15" s="2">
        <v>821</v>
      </c>
      <c r="ADU15" s="2">
        <v>147</v>
      </c>
      <c r="ADV15" s="2">
        <v>374</v>
      </c>
      <c r="ADW15" s="2">
        <v>434</v>
      </c>
      <c r="ADX15" s="2">
        <v>639</v>
      </c>
      <c r="ADY15" s="2">
        <v>658</v>
      </c>
      <c r="ADZ15" s="2">
        <v>515</v>
      </c>
      <c r="AEA15" s="2">
        <v>234</v>
      </c>
      <c r="AEB15" s="2">
        <v>483</v>
      </c>
      <c r="AEC15" s="2">
        <v>73</v>
      </c>
      <c r="AED15" s="2">
        <v>4103</v>
      </c>
      <c r="AEE15" s="2">
        <v>161</v>
      </c>
      <c r="AEF15" s="2">
        <v>4192</v>
      </c>
      <c r="AEG15" s="2">
        <v>544</v>
      </c>
      <c r="AEH15" s="2">
        <v>1263</v>
      </c>
      <c r="AEI15" s="2">
        <v>1228</v>
      </c>
      <c r="AEJ15" s="2">
        <v>1786</v>
      </c>
      <c r="AEK15" s="2">
        <v>421</v>
      </c>
      <c r="AEL15" s="2">
        <v>5204</v>
      </c>
      <c r="AEM15" s="2">
        <v>2479</v>
      </c>
      <c r="AEN15" s="2">
        <v>1080</v>
      </c>
      <c r="AEO15" s="2">
        <v>2211</v>
      </c>
      <c r="AEP15" s="2">
        <v>6945</v>
      </c>
      <c r="AEQ15" s="2">
        <v>345</v>
      </c>
      <c r="AER15" s="2">
        <v>76</v>
      </c>
      <c r="AES15" s="2">
        <v>258</v>
      </c>
      <c r="AET15" s="2">
        <v>1371</v>
      </c>
      <c r="AEU15" s="2">
        <v>2589</v>
      </c>
      <c r="AEV15" s="2">
        <v>83</v>
      </c>
      <c r="AEW15" s="2">
        <v>1311</v>
      </c>
      <c r="AEX15" s="2">
        <v>256</v>
      </c>
      <c r="AEY15" s="2">
        <v>649</v>
      </c>
      <c r="AEZ15" s="2">
        <v>1625</v>
      </c>
      <c r="AFA15" s="2">
        <v>1670</v>
      </c>
      <c r="AFB15" s="2">
        <v>-32</v>
      </c>
      <c r="AFC15" s="2">
        <v>242</v>
      </c>
      <c r="AFD15" s="2">
        <v>264</v>
      </c>
      <c r="AFE15" s="2">
        <v>15</v>
      </c>
      <c r="AFF15" s="2">
        <v>979</v>
      </c>
      <c r="AFG15" s="2">
        <v>1014</v>
      </c>
      <c r="AFH15" s="2">
        <v>1193</v>
      </c>
      <c r="AFI15" s="2">
        <v>257</v>
      </c>
      <c r="AFJ15" s="2">
        <v>908</v>
      </c>
      <c r="AFK15" s="2">
        <v>1215</v>
      </c>
      <c r="AFL15" s="2">
        <v>1252</v>
      </c>
      <c r="AFM15" s="2">
        <v>2387</v>
      </c>
      <c r="AFN15" s="2">
        <v>2888</v>
      </c>
      <c r="AFO15" s="2">
        <v>418</v>
      </c>
      <c r="AFP15" s="2">
        <v>746</v>
      </c>
      <c r="AFQ15" s="2">
        <v>987</v>
      </c>
      <c r="AFR15" s="2">
        <v>1490</v>
      </c>
      <c r="AFS15" s="2">
        <v>-29</v>
      </c>
      <c r="AFT15" s="2">
        <v>406</v>
      </c>
      <c r="AFU15" s="2">
        <v>18958</v>
      </c>
      <c r="AFV15" s="2">
        <v>266</v>
      </c>
      <c r="AFW15" s="2">
        <v>1383</v>
      </c>
      <c r="AFX15" s="2">
        <v>865</v>
      </c>
      <c r="AFY15" s="2">
        <v>495</v>
      </c>
      <c r="AFZ15" s="2">
        <v>1103</v>
      </c>
      <c r="AGA15" s="2">
        <v>934</v>
      </c>
      <c r="AGB15" s="2">
        <v>2039</v>
      </c>
      <c r="AGC15" s="2">
        <v>1019</v>
      </c>
      <c r="AGD15" s="2">
        <v>1830</v>
      </c>
      <c r="AGE15" s="2">
        <v>4312</v>
      </c>
      <c r="AGF15" s="2">
        <v>620</v>
      </c>
      <c r="AGG15" s="2">
        <v>797</v>
      </c>
      <c r="AGH15" s="2">
        <v>3036</v>
      </c>
      <c r="AGI15" s="2">
        <v>944</v>
      </c>
      <c r="AGJ15" s="2">
        <v>308</v>
      </c>
      <c r="AGK15" s="2">
        <v>443</v>
      </c>
      <c r="AGL15" s="2">
        <v>318</v>
      </c>
      <c r="AGM15" s="2">
        <v>1138</v>
      </c>
      <c r="AGN15" s="2">
        <v>1780</v>
      </c>
      <c r="AGO15" s="2">
        <v>542</v>
      </c>
      <c r="AGP15" s="2">
        <v>1102</v>
      </c>
      <c r="AGQ15" s="2">
        <v>-518</v>
      </c>
      <c r="AGR15" s="2">
        <v>301</v>
      </c>
      <c r="AGS15" s="2">
        <v>4328</v>
      </c>
      <c r="AGT15" s="2">
        <v>767</v>
      </c>
      <c r="AGU15" s="2">
        <v>2584</v>
      </c>
      <c r="AGV15" s="2">
        <v>1405</v>
      </c>
      <c r="AGW15" s="2">
        <v>2215</v>
      </c>
      <c r="AGX15" s="2">
        <v>-55</v>
      </c>
      <c r="AGY15" s="2">
        <v>218</v>
      </c>
      <c r="AGZ15" s="2">
        <v>904</v>
      </c>
      <c r="AHA15" s="2">
        <v>1613</v>
      </c>
      <c r="AHB15" s="2">
        <v>2275</v>
      </c>
      <c r="AHC15" s="2">
        <v>12191</v>
      </c>
      <c r="AHD15" s="2">
        <v>221</v>
      </c>
      <c r="AHE15" s="2">
        <v>472</v>
      </c>
      <c r="AHF15" s="2">
        <v>734</v>
      </c>
      <c r="AHG15" s="2">
        <v>1400</v>
      </c>
      <c r="AHH15" s="2">
        <v>651</v>
      </c>
      <c r="AHI15" s="2">
        <v>7141</v>
      </c>
      <c r="AHJ15" s="2">
        <v>1248</v>
      </c>
      <c r="AHK15" s="2">
        <v>1373</v>
      </c>
      <c r="AHL15" s="2">
        <v>116</v>
      </c>
      <c r="AHM15" s="2">
        <v>504</v>
      </c>
      <c r="AHN15" s="2">
        <v>1262</v>
      </c>
      <c r="AHO15" s="2">
        <v>5439</v>
      </c>
      <c r="AHP15" s="2">
        <v>262</v>
      </c>
      <c r="AHQ15" s="2">
        <v>1204</v>
      </c>
      <c r="AHR15" s="2">
        <v>4605</v>
      </c>
      <c r="AHS15" s="2">
        <v>1075</v>
      </c>
      <c r="AHT15" s="2">
        <v>999</v>
      </c>
      <c r="AHU15" s="2">
        <v>460</v>
      </c>
      <c r="AHV15" s="2">
        <v>3651</v>
      </c>
      <c r="AHW15" s="2">
        <v>689</v>
      </c>
      <c r="AHX15" s="2">
        <v>3527</v>
      </c>
      <c r="AHY15" s="2">
        <v>23030</v>
      </c>
      <c r="AHZ15" s="2">
        <v>8241</v>
      </c>
      <c r="AIA15" s="2">
        <v>1262</v>
      </c>
      <c r="AIB15" s="2">
        <v>258</v>
      </c>
      <c r="AIC15" s="2">
        <v>1773</v>
      </c>
      <c r="AID15" s="2">
        <v>222</v>
      </c>
      <c r="AIE15" s="2">
        <v>778</v>
      </c>
      <c r="AIF15" s="2">
        <v>867</v>
      </c>
      <c r="AIG15" s="2">
        <v>2782</v>
      </c>
      <c r="AIH15" s="2">
        <v>290</v>
      </c>
      <c r="AII15" s="2">
        <v>592</v>
      </c>
      <c r="AIJ15" s="2">
        <v>717</v>
      </c>
      <c r="AIK15" s="2">
        <v>1663</v>
      </c>
      <c r="AIL15" s="2">
        <v>373</v>
      </c>
      <c r="AIM15" s="2">
        <v>231</v>
      </c>
      <c r="AIN15" s="2">
        <v>662</v>
      </c>
      <c r="AIO15" s="2">
        <v>1939</v>
      </c>
      <c r="AIP15" s="2">
        <v>697</v>
      </c>
      <c r="AIQ15" s="2">
        <v>422</v>
      </c>
      <c r="AIR15" s="2">
        <v>255</v>
      </c>
      <c r="AIS15" s="2">
        <v>545</v>
      </c>
      <c r="AIT15" s="2">
        <v>103</v>
      </c>
      <c r="AIU15" s="2">
        <v>316</v>
      </c>
      <c r="AIV15" s="2">
        <v>351</v>
      </c>
      <c r="AIW15" s="2">
        <v>891</v>
      </c>
      <c r="AIX15" s="2">
        <v>669</v>
      </c>
      <c r="AIY15" s="2">
        <v>1080</v>
      </c>
      <c r="AIZ15" s="2">
        <v>491</v>
      </c>
      <c r="AJA15" s="2">
        <v>675</v>
      </c>
      <c r="AJB15" s="2">
        <v>81</v>
      </c>
      <c r="AJC15" s="2">
        <v>141</v>
      </c>
      <c r="AJD15" s="2">
        <v>17</v>
      </c>
      <c r="AJE15" s="2">
        <v>657</v>
      </c>
      <c r="AJF15" s="2">
        <v>726</v>
      </c>
      <c r="AJG15" s="2">
        <v>6545</v>
      </c>
      <c r="AJH15" s="2">
        <v>210</v>
      </c>
      <c r="AJI15" s="2">
        <v>288</v>
      </c>
      <c r="AJJ15" s="2">
        <v>59</v>
      </c>
      <c r="AJK15" s="2">
        <v>-160</v>
      </c>
      <c r="AJL15" s="2">
        <v>1992</v>
      </c>
      <c r="AJM15" s="2">
        <v>727</v>
      </c>
      <c r="AJN15" s="2">
        <v>218</v>
      </c>
      <c r="AJO15" s="2">
        <v>2638</v>
      </c>
      <c r="AJP15" s="2">
        <v>280</v>
      </c>
      <c r="AJQ15" s="2">
        <v>392</v>
      </c>
      <c r="AJR15" s="2">
        <v>376</v>
      </c>
      <c r="AJS15" s="2">
        <v>930</v>
      </c>
      <c r="AJT15" s="2">
        <v>7094</v>
      </c>
      <c r="AJU15" s="2">
        <v>501</v>
      </c>
      <c r="AJV15" s="2">
        <v>3022</v>
      </c>
      <c r="AJW15" s="2">
        <v>2116</v>
      </c>
      <c r="AJX15" s="2">
        <v>1946</v>
      </c>
      <c r="AJY15" s="2">
        <v>20</v>
      </c>
      <c r="AJZ15" s="2">
        <v>9307</v>
      </c>
      <c r="AKA15" s="2">
        <v>492</v>
      </c>
      <c r="AKB15" s="2">
        <v>788</v>
      </c>
      <c r="AKC15" s="2">
        <v>355</v>
      </c>
      <c r="AKD15" s="2">
        <v>442</v>
      </c>
      <c r="AKE15" s="2">
        <v>9356</v>
      </c>
      <c r="AKF15" s="2">
        <v>2347</v>
      </c>
      <c r="AKG15" s="2">
        <v>3504</v>
      </c>
      <c r="AKH15" s="2">
        <v>1416</v>
      </c>
      <c r="AKI15" s="2">
        <v>553</v>
      </c>
      <c r="AKJ15" s="2">
        <v>883</v>
      </c>
      <c r="AKK15" s="2">
        <v>6818</v>
      </c>
      <c r="AKL15" s="2">
        <v>12871</v>
      </c>
      <c r="AKM15" s="2">
        <v>1212</v>
      </c>
      <c r="AKN15" s="2">
        <v>653</v>
      </c>
      <c r="AKO15" s="2">
        <v>176</v>
      </c>
      <c r="AKP15" s="2">
        <v>480</v>
      </c>
      <c r="AKQ15" s="2">
        <v>1304</v>
      </c>
      <c r="AKR15" s="2">
        <v>1444</v>
      </c>
      <c r="AKS15" s="2">
        <v>2662</v>
      </c>
      <c r="AKT15" s="2">
        <v>6166</v>
      </c>
      <c r="AKU15" s="2">
        <v>474</v>
      </c>
      <c r="AKV15" s="2">
        <v>473</v>
      </c>
      <c r="AKW15" s="2">
        <v>286</v>
      </c>
      <c r="AKX15" s="2">
        <v>289</v>
      </c>
      <c r="AKY15" s="2">
        <v>334</v>
      </c>
      <c r="AKZ15" s="2">
        <v>167</v>
      </c>
      <c r="ALA15" s="2">
        <v>630</v>
      </c>
      <c r="ALB15" s="2">
        <v>2116</v>
      </c>
      <c r="ALC15" s="2">
        <v>1859</v>
      </c>
      <c r="ALD15" s="2">
        <v>430</v>
      </c>
      <c r="ALE15" s="2">
        <v>148</v>
      </c>
      <c r="ALF15" s="2">
        <v>279</v>
      </c>
      <c r="ALG15" s="2" t="s">
        <v>5</v>
      </c>
      <c r="ALH15" s="2">
        <v>399</v>
      </c>
      <c r="ALI15" s="2">
        <v>1673</v>
      </c>
      <c r="ALJ15" s="2">
        <v>263</v>
      </c>
      <c r="ALK15" s="2" t="s">
        <v>5</v>
      </c>
      <c r="ALL15" s="2">
        <v>1590</v>
      </c>
      <c r="ALM15" s="2">
        <v>3842</v>
      </c>
      <c r="ALN15" s="2">
        <v>1187</v>
      </c>
      <c r="ALO15" s="2">
        <v>4995</v>
      </c>
      <c r="ALP15" s="2">
        <v>82</v>
      </c>
      <c r="ALQ15" s="2">
        <v>178</v>
      </c>
      <c r="ALR15" s="2">
        <v>1030</v>
      </c>
      <c r="ALS15" s="2">
        <v>361</v>
      </c>
      <c r="ALT15" s="2">
        <v>1654</v>
      </c>
      <c r="ALU15" s="2">
        <v>9958</v>
      </c>
      <c r="ALV15" s="2">
        <v>13893</v>
      </c>
      <c r="ALW15" s="2">
        <v>265</v>
      </c>
      <c r="ALX15" s="2">
        <v>3345</v>
      </c>
      <c r="ALY15" s="2">
        <v>996</v>
      </c>
      <c r="ALZ15" s="2">
        <v>8513</v>
      </c>
      <c r="AMA15" s="2">
        <v>4683</v>
      </c>
      <c r="AMB15" s="2">
        <v>669101</v>
      </c>
      <c r="AMC15" s="2">
        <v>12</v>
      </c>
      <c r="AMD15" s="2">
        <v>315</v>
      </c>
      <c r="AME15" s="2">
        <v>121</v>
      </c>
      <c r="AMF15" s="2">
        <v>703</v>
      </c>
      <c r="AMG15" s="2">
        <v>1337</v>
      </c>
      <c r="AMH15" s="2">
        <v>16592</v>
      </c>
      <c r="AMI15" s="2">
        <v>33203</v>
      </c>
      <c r="AMJ15" s="2">
        <v>1228</v>
      </c>
      <c r="AMK15" s="2">
        <v>1</v>
      </c>
      <c r="AML15" s="2">
        <v>36</v>
      </c>
      <c r="AMM15" s="2" t="s">
        <v>5</v>
      </c>
      <c r="AMN15" s="2">
        <v>7950</v>
      </c>
      <c r="AMO15" s="2">
        <v>2358</v>
      </c>
      <c r="AMP15" s="2">
        <v>4184</v>
      </c>
      <c r="AMQ15" s="2">
        <v>-3</v>
      </c>
      <c r="AMR15" s="2">
        <v>207</v>
      </c>
      <c r="AMS15" s="2">
        <v>966</v>
      </c>
      <c r="AMT15" s="2">
        <v>267</v>
      </c>
      <c r="AMU15" s="2">
        <v>45</v>
      </c>
      <c r="AMV15" s="2">
        <v>265991</v>
      </c>
      <c r="AMW15" s="2">
        <v>901</v>
      </c>
      <c r="AMX15" s="2">
        <v>32</v>
      </c>
      <c r="AMY15" s="2">
        <v>90</v>
      </c>
      <c r="AMZ15" s="2">
        <v>750</v>
      </c>
      <c r="ANA15" s="2">
        <v>1089</v>
      </c>
      <c r="ANB15" s="2">
        <v>1802</v>
      </c>
      <c r="ANC15" s="2">
        <v>49</v>
      </c>
      <c r="AND15" s="2">
        <v>367</v>
      </c>
      <c r="ANE15" s="2">
        <v>5384</v>
      </c>
      <c r="ANF15" s="2">
        <v>11</v>
      </c>
      <c r="ANG15" s="2">
        <v>924</v>
      </c>
      <c r="ANH15" s="2">
        <v>211</v>
      </c>
      <c r="ANI15" s="2">
        <v>221</v>
      </c>
      <c r="ANJ15" s="2">
        <v>542</v>
      </c>
      <c r="ANK15" s="2">
        <v>1419</v>
      </c>
      <c r="ANL15" s="2">
        <v>135</v>
      </c>
      <c r="ANM15" s="2">
        <v>204</v>
      </c>
      <c r="ANN15" s="2">
        <v>-461</v>
      </c>
      <c r="ANO15" s="2">
        <v>1522</v>
      </c>
      <c r="ANP15" s="2">
        <v>606</v>
      </c>
      <c r="ANQ15" s="2">
        <v>2976</v>
      </c>
      <c r="ANR15" s="2">
        <v>3871</v>
      </c>
      <c r="ANS15" s="2" t="s">
        <v>5</v>
      </c>
      <c r="ANT15" s="2">
        <v>607</v>
      </c>
      <c r="ANU15" s="2">
        <v>8529</v>
      </c>
      <c r="ANV15" s="2">
        <v>-381</v>
      </c>
      <c r="ANW15" s="2">
        <v>101</v>
      </c>
      <c r="ANX15" s="2">
        <v>60</v>
      </c>
      <c r="ANY15" s="2">
        <v>2829</v>
      </c>
      <c r="ANZ15" s="2">
        <v>382</v>
      </c>
      <c r="AOA15" s="2">
        <v>287</v>
      </c>
      <c r="AOB15" s="2">
        <v>1115</v>
      </c>
      <c r="AOC15" s="2">
        <v>368</v>
      </c>
      <c r="AOD15" s="2">
        <v>235</v>
      </c>
      <c r="AOE15" s="2">
        <v>244</v>
      </c>
      <c r="AOF15" s="2">
        <v>331</v>
      </c>
      <c r="AOG15" s="2">
        <v>2103</v>
      </c>
      <c r="AOH15" s="2">
        <v>1667</v>
      </c>
      <c r="AOI15" s="2">
        <v>37</v>
      </c>
      <c r="AOJ15" s="2">
        <v>408</v>
      </c>
      <c r="AOK15" s="2">
        <v>1550</v>
      </c>
      <c r="AOL15" s="2">
        <v>111</v>
      </c>
      <c r="AOM15" s="2">
        <v>933</v>
      </c>
      <c r="AON15" s="2">
        <v>-5</v>
      </c>
      <c r="AOO15" s="2">
        <v>433</v>
      </c>
      <c r="AOP15" s="2">
        <v>9898</v>
      </c>
      <c r="AOQ15" s="2">
        <v>-210</v>
      </c>
      <c r="AOR15" s="2">
        <v>150</v>
      </c>
      <c r="AOS15" s="2">
        <v>32108</v>
      </c>
      <c r="AOT15" s="2">
        <v>2038</v>
      </c>
      <c r="AOU15" s="2">
        <v>799</v>
      </c>
      <c r="AOV15" s="2">
        <v>589</v>
      </c>
      <c r="AOW15" s="2">
        <v>1653</v>
      </c>
      <c r="AOX15" s="2">
        <v>505</v>
      </c>
      <c r="AOY15" s="2">
        <v>276</v>
      </c>
      <c r="AOZ15" s="2">
        <v>306</v>
      </c>
      <c r="APA15" s="2">
        <v>257</v>
      </c>
      <c r="APB15" s="2">
        <v>3541</v>
      </c>
      <c r="APC15" s="2">
        <v>713</v>
      </c>
      <c r="APD15" s="2">
        <v>275</v>
      </c>
      <c r="APE15" s="2">
        <v>913</v>
      </c>
      <c r="APF15" s="2">
        <v>347</v>
      </c>
      <c r="APG15" s="2">
        <v>22506</v>
      </c>
      <c r="APH15" s="2">
        <v>-419</v>
      </c>
      <c r="API15" s="2">
        <v>941</v>
      </c>
      <c r="APJ15" s="2">
        <v>2534</v>
      </c>
      <c r="APK15" s="2">
        <v>373</v>
      </c>
      <c r="APL15" s="2">
        <v>1595</v>
      </c>
      <c r="APM15" s="2">
        <v>307</v>
      </c>
      <c r="APN15" s="2">
        <v>584</v>
      </c>
      <c r="APO15" s="2">
        <v>1668</v>
      </c>
      <c r="APP15" s="2">
        <v>1461</v>
      </c>
      <c r="APQ15" s="2">
        <v>1556</v>
      </c>
      <c r="APR15" s="2">
        <v>1445</v>
      </c>
      <c r="APS15" s="2">
        <v>1828</v>
      </c>
      <c r="APT15" s="2">
        <v>1191</v>
      </c>
      <c r="APU15" s="2">
        <v>-70</v>
      </c>
      <c r="APV15" s="2">
        <v>359</v>
      </c>
      <c r="APW15" s="2">
        <v>274</v>
      </c>
      <c r="APX15" s="2">
        <v>336</v>
      </c>
      <c r="APY15" s="2">
        <v>369</v>
      </c>
      <c r="APZ15" s="2">
        <v>3849</v>
      </c>
      <c r="AQA15" s="2">
        <v>4100</v>
      </c>
      <c r="AQB15" s="2">
        <v>2392</v>
      </c>
      <c r="AQC15" s="2">
        <v>636</v>
      </c>
      <c r="AQD15" s="2">
        <v>599</v>
      </c>
      <c r="AQE15" s="2">
        <v>886</v>
      </c>
      <c r="AQF15" s="2">
        <v>218</v>
      </c>
      <c r="AQG15" s="2">
        <v>113</v>
      </c>
      <c r="AQH15" s="2">
        <v>86</v>
      </c>
      <c r="AQI15" s="2">
        <v>535</v>
      </c>
      <c r="AQJ15" s="2">
        <v>812</v>
      </c>
      <c r="AQK15" s="2">
        <v>716</v>
      </c>
      <c r="AQL15" s="2">
        <v>141</v>
      </c>
      <c r="AQM15" s="2">
        <v>849</v>
      </c>
      <c r="AQN15" s="2">
        <v>6517</v>
      </c>
      <c r="AQO15" s="2">
        <v>588</v>
      </c>
      <c r="AQP15" s="2">
        <v>1987</v>
      </c>
      <c r="AQQ15" s="2">
        <v>852</v>
      </c>
      <c r="AQR15" s="2">
        <v>2424</v>
      </c>
      <c r="AQS15" s="2">
        <v>3</v>
      </c>
      <c r="AQT15" s="2">
        <v>1622</v>
      </c>
      <c r="AQU15" s="2">
        <v>1464</v>
      </c>
      <c r="AQV15" s="2">
        <v>1556</v>
      </c>
      <c r="AQW15" s="2">
        <v>-118</v>
      </c>
      <c r="AQX15" s="2">
        <v>715</v>
      </c>
      <c r="AQY15" s="2">
        <v>2876</v>
      </c>
      <c r="AQZ15" s="2">
        <v>-15</v>
      </c>
      <c r="ARA15" s="2">
        <v>21034</v>
      </c>
      <c r="ARB15" s="2">
        <v>449</v>
      </c>
      <c r="ARC15" s="2">
        <v>1851</v>
      </c>
      <c r="ARD15" s="2">
        <v>19839</v>
      </c>
      <c r="ARE15" s="2">
        <v>1001</v>
      </c>
      <c r="ARF15" s="2">
        <v>2233</v>
      </c>
      <c r="ARG15" s="2">
        <v>857</v>
      </c>
      <c r="ARH15" s="2">
        <v>398</v>
      </c>
      <c r="ARI15" s="2">
        <v>510</v>
      </c>
      <c r="ARJ15" s="2">
        <v>7117</v>
      </c>
      <c r="ARK15" s="2">
        <v>2986</v>
      </c>
      <c r="ARL15" s="2">
        <v>589</v>
      </c>
      <c r="ARM15" s="2">
        <v>482</v>
      </c>
      <c r="ARN15" s="2">
        <v>1441</v>
      </c>
      <c r="ARO15" s="2">
        <v>2055</v>
      </c>
      <c r="ARP15" s="2">
        <v>391</v>
      </c>
      <c r="ARQ15" s="2">
        <v>391</v>
      </c>
      <c r="ARR15" s="2">
        <v>56000</v>
      </c>
      <c r="ARS15" s="2">
        <v>10694</v>
      </c>
      <c r="ART15" s="2">
        <v>265</v>
      </c>
      <c r="ARU15" s="2">
        <v>2823</v>
      </c>
      <c r="ARV15" s="2">
        <v>1136</v>
      </c>
      <c r="ARW15" s="2">
        <v>697</v>
      </c>
      <c r="ARX15" s="2">
        <v>12770</v>
      </c>
      <c r="ARY15" s="2">
        <v>566</v>
      </c>
      <c r="ARZ15" s="2">
        <v>2150</v>
      </c>
      <c r="ASA15" s="2">
        <v>567</v>
      </c>
      <c r="ASB15" s="2">
        <v>2663</v>
      </c>
      <c r="ASC15" s="2">
        <v>21</v>
      </c>
      <c r="ASD15" s="2">
        <v>264</v>
      </c>
      <c r="ASE15" s="2" t="s">
        <v>5</v>
      </c>
      <c r="ASF15" s="2">
        <v>-776</v>
      </c>
      <c r="ASG15" s="2">
        <v>1635</v>
      </c>
      <c r="ASH15" s="2">
        <v>-96</v>
      </c>
      <c r="ASI15" s="2">
        <v>155</v>
      </c>
      <c r="ASJ15" s="2">
        <v>-263</v>
      </c>
      <c r="ASK15" s="2">
        <v>-141742</v>
      </c>
      <c r="ASL15" s="2">
        <v>1380</v>
      </c>
      <c r="ASM15" s="2">
        <v>379</v>
      </c>
      <c r="ASN15" s="2">
        <v>17</v>
      </c>
      <c r="ASO15" s="2">
        <v>564</v>
      </c>
      <c r="ASP15" s="2">
        <v>-1278</v>
      </c>
      <c r="ASQ15" s="2" t="s">
        <v>5</v>
      </c>
      <c r="ASR15" s="2">
        <v>20633</v>
      </c>
      <c r="ASS15" s="2" t="s">
        <v>5</v>
      </c>
      <c r="AST15" s="2">
        <v>2476</v>
      </c>
      <c r="ASU15" s="2">
        <v>401</v>
      </c>
      <c r="ASV15" s="2">
        <v>142</v>
      </c>
      <c r="ASW15" s="2">
        <v>315</v>
      </c>
      <c r="ASX15" s="2">
        <v>360</v>
      </c>
      <c r="ASY15" s="2">
        <v>580</v>
      </c>
      <c r="ASZ15" s="2">
        <v>21</v>
      </c>
      <c r="ATA15" s="2">
        <v>97</v>
      </c>
      <c r="ATB15" s="2">
        <v>-13</v>
      </c>
      <c r="ATC15" s="2">
        <v>19192</v>
      </c>
      <c r="ATD15" s="2">
        <v>9525</v>
      </c>
      <c r="ATE15" s="2">
        <v>24021</v>
      </c>
      <c r="ATF15" s="2">
        <v>617</v>
      </c>
      <c r="ATG15" s="2">
        <v>1023</v>
      </c>
      <c r="ATH15" s="2">
        <v>9808</v>
      </c>
      <c r="ATI15" s="2">
        <v>1247</v>
      </c>
      <c r="ATJ15" s="2">
        <v>3086</v>
      </c>
      <c r="ATK15" s="2">
        <v>-2184</v>
      </c>
      <c r="ATL15" s="2">
        <v>26</v>
      </c>
      <c r="ATM15" s="2">
        <v>1425</v>
      </c>
      <c r="ATN15" s="2">
        <v>7874</v>
      </c>
      <c r="ATO15" s="2">
        <v>161</v>
      </c>
      <c r="ATP15" s="2">
        <v>466</v>
      </c>
      <c r="ATQ15" s="2">
        <v>1904</v>
      </c>
      <c r="ATR15" s="2">
        <v>429</v>
      </c>
      <c r="ATS15" s="2">
        <v>327</v>
      </c>
      <c r="ATT15" s="2">
        <v>2520</v>
      </c>
      <c r="ATU15" s="2">
        <v>13</v>
      </c>
      <c r="ATV15" s="2">
        <v>445</v>
      </c>
      <c r="ATW15" s="2">
        <v>286</v>
      </c>
      <c r="ATX15" s="2">
        <v>3824</v>
      </c>
      <c r="ATY15" s="2">
        <v>526</v>
      </c>
      <c r="ATZ15" s="2">
        <v>9412</v>
      </c>
      <c r="AUA15" s="2">
        <v>2444</v>
      </c>
      <c r="AUB15" s="2">
        <v>481</v>
      </c>
      <c r="AUC15" s="2">
        <v>7</v>
      </c>
      <c r="AUD15" s="2">
        <v>1383</v>
      </c>
      <c r="AUE15" s="2">
        <v>10454</v>
      </c>
      <c r="AUF15" s="2">
        <v>506</v>
      </c>
      <c r="AUG15" s="2">
        <v>340</v>
      </c>
      <c r="AUH15" s="2">
        <v>593</v>
      </c>
      <c r="AUI15" s="2">
        <v>11135</v>
      </c>
      <c r="AUJ15" s="2">
        <v>1178</v>
      </c>
      <c r="AUK15" s="2">
        <v>9145</v>
      </c>
      <c r="AUL15" s="2">
        <v>-4088</v>
      </c>
      <c r="AUM15" s="2" t="s">
        <v>5</v>
      </c>
      <c r="AUN15" s="2">
        <v>828</v>
      </c>
      <c r="AUO15" s="2">
        <v>468</v>
      </c>
      <c r="AUP15" s="2">
        <v>720</v>
      </c>
      <c r="AUQ15" s="2">
        <v>336</v>
      </c>
      <c r="AUR15" s="2">
        <v>11861</v>
      </c>
      <c r="AUS15" s="2">
        <v>839</v>
      </c>
      <c r="AUT15" s="2">
        <v>254</v>
      </c>
      <c r="AUU15" s="2">
        <v>570</v>
      </c>
      <c r="AUV15" s="2">
        <v>177</v>
      </c>
      <c r="AUW15" s="2" t="s">
        <v>5</v>
      </c>
      <c r="AUX15" s="2">
        <v>167</v>
      </c>
      <c r="AUY15" s="2">
        <v>-102</v>
      </c>
      <c r="AUZ15" s="2">
        <v>410</v>
      </c>
      <c r="AVA15" s="2">
        <v>8673</v>
      </c>
      <c r="AVB15" s="2">
        <v>963</v>
      </c>
      <c r="AVC15" s="2">
        <v>503</v>
      </c>
      <c r="AVD15" s="2">
        <v>1673</v>
      </c>
      <c r="AVE15" s="2">
        <v>148</v>
      </c>
      <c r="AVF15" s="2">
        <v>985</v>
      </c>
      <c r="AVG15" s="2">
        <v>27</v>
      </c>
      <c r="AVH15" s="2">
        <v>111</v>
      </c>
      <c r="AVI15" s="2">
        <v>1539</v>
      </c>
      <c r="AVJ15" s="2">
        <v>102</v>
      </c>
      <c r="AVK15" s="2">
        <v>913</v>
      </c>
      <c r="AVL15" s="2">
        <v>2149</v>
      </c>
      <c r="AVM15" s="2">
        <v>990</v>
      </c>
      <c r="AVN15" s="2">
        <v>646</v>
      </c>
      <c r="AVO15" s="2">
        <v>870</v>
      </c>
      <c r="AVP15" s="2">
        <v>1061</v>
      </c>
      <c r="AVQ15" s="2">
        <v>149</v>
      </c>
      <c r="AVR15" s="2">
        <v>4141</v>
      </c>
      <c r="AVS15" s="2">
        <v>-15</v>
      </c>
      <c r="AVT15" s="2">
        <v>609</v>
      </c>
      <c r="AVU15" s="2">
        <v>331</v>
      </c>
      <c r="AVV15" s="2">
        <v>860</v>
      </c>
      <c r="AVW15" s="2">
        <v>702</v>
      </c>
      <c r="AVX15" s="2">
        <v>67</v>
      </c>
      <c r="AVY15" s="2">
        <v>176</v>
      </c>
      <c r="AVZ15" s="2">
        <v>143</v>
      </c>
      <c r="AWA15" s="2">
        <v>1651</v>
      </c>
      <c r="AWB15" s="2">
        <v>450</v>
      </c>
      <c r="AWC15" s="2">
        <v>35</v>
      </c>
      <c r="AWD15" s="2">
        <v>490</v>
      </c>
      <c r="AWE15" s="2">
        <v>365</v>
      </c>
      <c r="AWF15" s="2">
        <v>67</v>
      </c>
      <c r="AWG15" s="2">
        <v>1380</v>
      </c>
      <c r="AWH15" s="2">
        <v>1407</v>
      </c>
      <c r="AWI15" s="2">
        <v>1482</v>
      </c>
      <c r="AWJ15" s="2">
        <v>966</v>
      </c>
      <c r="AWK15" s="2">
        <v>229</v>
      </c>
      <c r="AWL15" s="2">
        <v>1183</v>
      </c>
      <c r="AWM15" s="2">
        <v>231</v>
      </c>
      <c r="AWN15" s="2">
        <v>745</v>
      </c>
      <c r="AWO15" s="2">
        <v>1386</v>
      </c>
      <c r="AWP15" s="2">
        <v>300</v>
      </c>
      <c r="AWQ15" s="2">
        <v>513</v>
      </c>
      <c r="AWR15" s="2">
        <v>-97</v>
      </c>
      <c r="AWS15" s="2">
        <v>287</v>
      </c>
      <c r="AWT15" s="2" t="s">
        <v>5</v>
      </c>
      <c r="AWU15" s="2">
        <v>167</v>
      </c>
      <c r="AWV15" s="2">
        <v>2057</v>
      </c>
      <c r="AWW15" s="2">
        <v>197</v>
      </c>
      <c r="AWX15" s="2">
        <v>37</v>
      </c>
      <c r="AWY15" s="2">
        <v>3526</v>
      </c>
      <c r="AWZ15" s="2">
        <v>675</v>
      </c>
      <c r="AXA15" s="2">
        <v>1940</v>
      </c>
      <c r="AXB15" s="2">
        <v>343</v>
      </c>
      <c r="AXC15" s="2">
        <v>2455</v>
      </c>
      <c r="AXD15" s="2">
        <v>86</v>
      </c>
      <c r="AXE15" s="2">
        <v>1674</v>
      </c>
      <c r="AXF15" s="2">
        <v>91</v>
      </c>
      <c r="AXG15" s="2">
        <v>13649</v>
      </c>
      <c r="AXH15" s="2" t="s">
        <v>5</v>
      </c>
      <c r="AXI15" s="2">
        <v>703</v>
      </c>
      <c r="AXJ15" s="2">
        <v>301</v>
      </c>
      <c r="AXK15" s="2">
        <v>333</v>
      </c>
      <c r="AXL15" s="2">
        <v>16827</v>
      </c>
      <c r="AXM15" s="2">
        <v>795</v>
      </c>
      <c r="AXN15" s="2">
        <v>-80</v>
      </c>
      <c r="AXO15" s="2">
        <v>119</v>
      </c>
      <c r="AXP15" s="2">
        <v>159</v>
      </c>
      <c r="AXQ15" s="2">
        <v>611</v>
      </c>
      <c r="AXR15" s="2">
        <v>14364</v>
      </c>
      <c r="AXS15" s="2">
        <v>-1</v>
      </c>
      <c r="AXT15" s="2">
        <v>329</v>
      </c>
      <c r="AXU15" s="2">
        <v>38278</v>
      </c>
      <c r="AXV15" s="2">
        <v>1372</v>
      </c>
      <c r="AXW15" s="2">
        <v>39238</v>
      </c>
      <c r="AXX15" s="2">
        <v>2034</v>
      </c>
      <c r="AXY15" s="2">
        <v>783</v>
      </c>
      <c r="AXZ15" s="2">
        <v>1031</v>
      </c>
      <c r="AYA15" s="2">
        <v>848</v>
      </c>
      <c r="AYB15" s="2">
        <v>899</v>
      </c>
      <c r="AYC15" s="2">
        <v>76</v>
      </c>
      <c r="AYD15" s="2">
        <v>541</v>
      </c>
      <c r="AYE15" s="2">
        <v>42953</v>
      </c>
      <c r="AYF15" s="2">
        <v>531</v>
      </c>
      <c r="AYG15" s="2">
        <v>1450</v>
      </c>
      <c r="AYH15" s="2">
        <v>2083</v>
      </c>
      <c r="AYI15" s="2">
        <v>713</v>
      </c>
      <c r="AYJ15" s="2">
        <v>3315</v>
      </c>
      <c r="AYK15" s="2">
        <v>306</v>
      </c>
      <c r="AYL15" s="2">
        <v>1463</v>
      </c>
      <c r="AYM15" s="2">
        <v>210</v>
      </c>
      <c r="AYN15" s="2">
        <v>1441</v>
      </c>
      <c r="AYO15" s="2">
        <v>1283</v>
      </c>
      <c r="AYP15" s="2">
        <v>339</v>
      </c>
      <c r="AYQ15" s="2">
        <v>-141</v>
      </c>
      <c r="AYR15" s="2">
        <v>823</v>
      </c>
      <c r="AYS15" s="2">
        <v>494</v>
      </c>
      <c r="AYT15" s="2">
        <v>5109</v>
      </c>
      <c r="AYU15" s="2">
        <v>1637</v>
      </c>
      <c r="AYV15" s="2">
        <v>5206</v>
      </c>
      <c r="AYW15" s="2">
        <v>2858</v>
      </c>
      <c r="AYX15" s="2">
        <v>11206</v>
      </c>
      <c r="AYY15" s="2">
        <v>119</v>
      </c>
      <c r="AYZ15" s="2">
        <v>406</v>
      </c>
      <c r="AZA15" s="2">
        <v>1676</v>
      </c>
      <c r="AZB15" s="2">
        <v>1357</v>
      </c>
      <c r="AZC15" s="2">
        <v>344</v>
      </c>
      <c r="AZD15" s="2">
        <v>71</v>
      </c>
      <c r="AZE15" s="2">
        <v>19186</v>
      </c>
      <c r="AZF15" s="2">
        <v>3925</v>
      </c>
      <c r="AZG15" s="2">
        <v>1042</v>
      </c>
      <c r="AZH15" s="2">
        <v>59155</v>
      </c>
      <c r="AZI15" s="2">
        <v>493</v>
      </c>
      <c r="AZJ15" s="2">
        <v>6876</v>
      </c>
      <c r="AZK15" s="2">
        <v>3023</v>
      </c>
      <c r="AZL15" s="2">
        <v>343</v>
      </c>
      <c r="AZM15" s="2">
        <v>787</v>
      </c>
      <c r="AZN15" s="2">
        <v>3064</v>
      </c>
      <c r="AZO15" s="2" t="s">
        <v>5</v>
      </c>
      <c r="AZP15" s="2">
        <v>33324</v>
      </c>
      <c r="AZQ15" s="2">
        <v>3058</v>
      </c>
      <c r="AZR15" s="2">
        <v>3944</v>
      </c>
      <c r="AZS15" s="2">
        <v>-123</v>
      </c>
      <c r="AZT15" s="2">
        <v>539</v>
      </c>
      <c r="AZU15" s="2">
        <v>896</v>
      </c>
      <c r="AZV15" s="2">
        <v>22525</v>
      </c>
      <c r="AZW15" s="2">
        <v>2097</v>
      </c>
      <c r="AZX15" s="2">
        <v>1335</v>
      </c>
      <c r="AZY15" s="2">
        <v>-76</v>
      </c>
      <c r="AZZ15" s="2">
        <v>27442</v>
      </c>
      <c r="BAA15" s="2">
        <v>536</v>
      </c>
      <c r="BAB15" s="2">
        <v>442</v>
      </c>
      <c r="BAC15" s="2">
        <v>39879</v>
      </c>
      <c r="BAD15" s="2">
        <v>498</v>
      </c>
      <c r="BAE15" s="2">
        <v>240</v>
      </c>
      <c r="BAF15" s="2">
        <v>152318</v>
      </c>
      <c r="BAG15" s="2">
        <v>816</v>
      </c>
      <c r="BAH15" s="2">
        <v>2173</v>
      </c>
      <c r="BAI15" s="2">
        <v>146</v>
      </c>
      <c r="BAJ15" s="2">
        <v>-373</v>
      </c>
      <c r="BAK15" s="2">
        <v>88</v>
      </c>
      <c r="BAL15" s="2">
        <v>352</v>
      </c>
      <c r="BAM15" s="2">
        <v>253</v>
      </c>
      <c r="BAN15" s="2">
        <v>2152</v>
      </c>
      <c r="BAO15" s="2">
        <v>6787</v>
      </c>
      <c r="BAP15" s="2">
        <v>2007</v>
      </c>
      <c r="BAQ15" s="2">
        <v>196</v>
      </c>
      <c r="BAR15" s="2">
        <v>2642</v>
      </c>
      <c r="BAS15" s="2">
        <v>44</v>
      </c>
      <c r="BAT15" s="2">
        <v>2550</v>
      </c>
      <c r="BAU15" s="2">
        <v>903</v>
      </c>
      <c r="BAV15" s="2">
        <v>2287</v>
      </c>
      <c r="BAW15" s="2">
        <v>873</v>
      </c>
      <c r="BAX15" s="2">
        <v>1522</v>
      </c>
      <c r="BAY15" s="2">
        <v>380</v>
      </c>
      <c r="BAZ15" s="2">
        <v>-79</v>
      </c>
      <c r="BBA15" s="2">
        <v>1842</v>
      </c>
      <c r="BBB15" s="2">
        <v>9909</v>
      </c>
      <c r="BBC15" s="2">
        <v>689</v>
      </c>
      <c r="BBD15" s="2">
        <v>2794</v>
      </c>
      <c r="BBE15" s="2">
        <v>960</v>
      </c>
      <c r="BBF15" s="2">
        <v>1292</v>
      </c>
      <c r="BBG15" s="2">
        <v>934</v>
      </c>
      <c r="BBH15" s="2">
        <v>-101</v>
      </c>
      <c r="BBI15" s="2">
        <v>591</v>
      </c>
      <c r="BBJ15" s="2">
        <v>474</v>
      </c>
      <c r="BBK15" s="2">
        <v>363</v>
      </c>
      <c r="BBL15" s="2">
        <v>808</v>
      </c>
      <c r="BBM15" s="2">
        <v>730</v>
      </c>
      <c r="BBN15" s="2">
        <v>11</v>
      </c>
      <c r="BBO15" s="2">
        <v>4806</v>
      </c>
      <c r="BBP15" s="2">
        <v>697</v>
      </c>
      <c r="BBQ15" s="2">
        <v>1477</v>
      </c>
      <c r="BBR15" s="2">
        <v>194</v>
      </c>
      <c r="BBS15" s="2">
        <v>1115</v>
      </c>
      <c r="BBT15" s="2">
        <v>2417</v>
      </c>
      <c r="BBU15" s="2">
        <v>570</v>
      </c>
      <c r="BBV15" s="2">
        <v>1746</v>
      </c>
      <c r="BBW15" s="2">
        <v>732</v>
      </c>
      <c r="BBX15" s="2">
        <v>293</v>
      </c>
      <c r="BBY15" s="2">
        <v>446</v>
      </c>
      <c r="BBZ15" s="2">
        <v>-399</v>
      </c>
      <c r="BCA15" s="2">
        <v>18416</v>
      </c>
      <c r="BCB15" s="2">
        <v>617</v>
      </c>
      <c r="BCC15" s="2">
        <v>35</v>
      </c>
      <c r="BCD15" s="2">
        <v>1117</v>
      </c>
      <c r="BCE15" s="2">
        <v>3398</v>
      </c>
      <c r="BCF15" s="2">
        <v>1224</v>
      </c>
      <c r="BCG15" s="2">
        <v>97</v>
      </c>
      <c r="BCH15" s="2">
        <v>396</v>
      </c>
      <c r="BCI15" s="2">
        <v>307</v>
      </c>
      <c r="BCJ15" s="2">
        <v>850</v>
      </c>
      <c r="BCK15" s="2">
        <v>408</v>
      </c>
      <c r="BCL15" s="2">
        <v>564</v>
      </c>
      <c r="BCM15" s="2">
        <v>1361</v>
      </c>
      <c r="BCN15" s="2">
        <v>1034</v>
      </c>
      <c r="BCO15" s="2">
        <v>281</v>
      </c>
      <c r="BCP15" s="2">
        <v>1650</v>
      </c>
      <c r="BCQ15" s="2">
        <v>3636</v>
      </c>
      <c r="BCR15" s="2">
        <v>5497</v>
      </c>
      <c r="BCS15" s="2">
        <v>262</v>
      </c>
      <c r="BCT15" s="2">
        <v>3267</v>
      </c>
      <c r="BCU15" s="2">
        <v>1033</v>
      </c>
      <c r="BCV15" s="2">
        <v>105</v>
      </c>
      <c r="BCW15" s="2">
        <v>91</v>
      </c>
      <c r="BCX15" s="2">
        <v>3549</v>
      </c>
      <c r="BCY15" s="2">
        <v>87</v>
      </c>
      <c r="BCZ15" s="2">
        <v>8452</v>
      </c>
      <c r="BDA15" s="2">
        <v>18574</v>
      </c>
      <c r="BDB15" s="2">
        <v>1339</v>
      </c>
      <c r="BDC15" s="2">
        <v>2587</v>
      </c>
      <c r="BDD15" s="2">
        <v>314</v>
      </c>
      <c r="BDE15" s="2">
        <v>2108</v>
      </c>
      <c r="BDF15" s="2">
        <v>687</v>
      </c>
      <c r="BDG15" s="2">
        <v>161</v>
      </c>
      <c r="BDH15" s="2">
        <v>5324</v>
      </c>
      <c r="BDI15" s="2">
        <v>383</v>
      </c>
      <c r="BDJ15" s="2">
        <v>525</v>
      </c>
      <c r="BDK15" s="2">
        <v>225</v>
      </c>
      <c r="BDL15" s="2">
        <v>111</v>
      </c>
      <c r="BDM15" s="2">
        <v>73</v>
      </c>
      <c r="BDN15" s="2">
        <v>64</v>
      </c>
      <c r="BDO15" s="2">
        <v>7880</v>
      </c>
      <c r="BDP15" s="2">
        <v>605</v>
      </c>
      <c r="BDQ15" s="2">
        <v>358</v>
      </c>
      <c r="BDR15" s="2">
        <v>3207</v>
      </c>
      <c r="BDS15" s="2">
        <v>496</v>
      </c>
      <c r="BDT15" s="2">
        <v>145</v>
      </c>
      <c r="BDU15" s="2">
        <v>956</v>
      </c>
      <c r="BDV15" s="2">
        <v>962</v>
      </c>
      <c r="BDW15" s="2">
        <v>1078</v>
      </c>
      <c r="BDX15" s="2">
        <v>1181</v>
      </c>
      <c r="BDY15" s="2">
        <v>530</v>
      </c>
      <c r="BDZ15" s="2">
        <v>91</v>
      </c>
      <c r="BEA15" s="2">
        <v>341</v>
      </c>
      <c r="BEB15" s="2">
        <v>50</v>
      </c>
      <c r="BEC15" s="2">
        <v>166</v>
      </c>
      <c r="BED15" s="2">
        <v>1948</v>
      </c>
      <c r="BEE15" s="2">
        <v>1153</v>
      </c>
      <c r="BEF15" s="2">
        <v>1224</v>
      </c>
      <c r="BEG15" s="2">
        <v>400</v>
      </c>
      <c r="BEH15" s="2">
        <v>509</v>
      </c>
      <c r="BEI15" s="2">
        <v>378</v>
      </c>
      <c r="BEJ15" s="2">
        <v>98</v>
      </c>
      <c r="BEK15" s="2">
        <v>1128</v>
      </c>
      <c r="BEL15" s="2">
        <v>746</v>
      </c>
      <c r="BEM15" s="2">
        <v>3336</v>
      </c>
      <c r="BEN15" s="2">
        <v>1284</v>
      </c>
      <c r="BEO15" s="2">
        <v>813</v>
      </c>
      <c r="BEP15" s="2">
        <v>1052</v>
      </c>
      <c r="BEQ15" s="2">
        <v>3384</v>
      </c>
      <c r="BER15" s="2">
        <v>1295</v>
      </c>
      <c r="BES15" s="2">
        <v>624</v>
      </c>
      <c r="BET15" s="2">
        <v>737</v>
      </c>
      <c r="BEU15" s="2">
        <v>215</v>
      </c>
      <c r="BEV15" s="2">
        <v>426</v>
      </c>
      <c r="BEW15" s="2">
        <v>502</v>
      </c>
      <c r="BEX15" s="2">
        <v>322</v>
      </c>
      <c r="BEY15" s="2">
        <v>20963</v>
      </c>
      <c r="BEZ15" s="2">
        <v>102</v>
      </c>
      <c r="BFA15" s="2">
        <v>582</v>
      </c>
      <c r="BFB15" s="2">
        <v>249</v>
      </c>
      <c r="BFC15" s="2">
        <v>920</v>
      </c>
      <c r="BFD15" s="2">
        <v>135</v>
      </c>
      <c r="BFE15" s="2">
        <v>1068</v>
      </c>
      <c r="BFF15" s="2">
        <v>682</v>
      </c>
      <c r="BFG15" s="2">
        <v>10603</v>
      </c>
      <c r="BFH15" s="2">
        <v>1260</v>
      </c>
      <c r="BFI15" s="2">
        <v>4474</v>
      </c>
      <c r="BFJ15" s="2">
        <v>2339</v>
      </c>
      <c r="BFK15" s="2">
        <v>726</v>
      </c>
      <c r="BFL15" s="2">
        <v>60</v>
      </c>
      <c r="BFM15" s="2">
        <v>2055</v>
      </c>
      <c r="BFN15" s="2">
        <v>1494</v>
      </c>
      <c r="BFO15" s="2">
        <v>11808</v>
      </c>
      <c r="BFP15" s="2">
        <v>479</v>
      </c>
      <c r="BFQ15" s="2">
        <v>145</v>
      </c>
      <c r="BFR15" s="2">
        <v>875</v>
      </c>
      <c r="BFS15" s="2">
        <v>1116</v>
      </c>
      <c r="BFT15" s="2">
        <v>2129</v>
      </c>
      <c r="BFU15" s="2">
        <v>171</v>
      </c>
      <c r="BFV15" s="2">
        <v>-290</v>
      </c>
      <c r="BFW15" s="2">
        <v>9</v>
      </c>
      <c r="BFX15" s="2">
        <v>11840</v>
      </c>
      <c r="BFY15" s="2">
        <v>137</v>
      </c>
      <c r="BFZ15" s="2">
        <v>2697</v>
      </c>
      <c r="BGA15" s="2">
        <v>1752</v>
      </c>
      <c r="BGB15" s="2">
        <v>951</v>
      </c>
      <c r="BGC15" s="2">
        <v>-847</v>
      </c>
      <c r="BGD15" s="2">
        <v>919</v>
      </c>
      <c r="BGE15" s="2">
        <v>1253</v>
      </c>
      <c r="BGF15" s="2">
        <v>1718</v>
      </c>
      <c r="BGG15" s="2">
        <v>512</v>
      </c>
      <c r="BGH15" s="2">
        <v>456</v>
      </c>
      <c r="BGI15" s="2">
        <v>-18</v>
      </c>
      <c r="BGJ15" s="2">
        <v>67</v>
      </c>
      <c r="BGK15" s="2">
        <v>772</v>
      </c>
      <c r="BGL15" s="2">
        <v>206</v>
      </c>
      <c r="BGM15" s="2">
        <v>790</v>
      </c>
      <c r="BGN15" s="2">
        <v>724</v>
      </c>
      <c r="BGO15" s="2">
        <v>190</v>
      </c>
      <c r="BGP15" s="2">
        <v>48</v>
      </c>
      <c r="BGQ15" s="2">
        <v>232</v>
      </c>
      <c r="BGR15" s="2">
        <v>3624</v>
      </c>
      <c r="BGS15" s="2">
        <v>300</v>
      </c>
      <c r="BGT15" s="2">
        <v>33</v>
      </c>
      <c r="BGU15" s="2">
        <v>182</v>
      </c>
      <c r="BGV15" s="2">
        <v>413</v>
      </c>
      <c r="BGW15" s="2">
        <v>1869</v>
      </c>
      <c r="BGX15" s="2">
        <v>50</v>
      </c>
      <c r="BGY15" s="2">
        <v>6992</v>
      </c>
      <c r="BGZ15" s="2">
        <v>1269</v>
      </c>
      <c r="BHA15" s="2">
        <v>2184</v>
      </c>
      <c r="BHB15" s="2">
        <v>1201</v>
      </c>
      <c r="BHC15" s="2">
        <v>426</v>
      </c>
      <c r="BHD15" s="2">
        <v>183</v>
      </c>
      <c r="BHE15" s="2">
        <v>496</v>
      </c>
      <c r="BHF15" s="2">
        <v>2351</v>
      </c>
      <c r="BHG15" s="2">
        <v>219</v>
      </c>
      <c r="BHH15" s="2">
        <v>544</v>
      </c>
      <c r="BHI15" s="2">
        <v>455</v>
      </c>
      <c r="BHJ15" s="2">
        <v>-18</v>
      </c>
      <c r="BHK15" s="2">
        <v>1114</v>
      </c>
      <c r="BHL15" s="2">
        <v>254</v>
      </c>
      <c r="BHM15" s="2">
        <v>212</v>
      </c>
      <c r="BHN15" s="2">
        <v>1096</v>
      </c>
      <c r="BHO15" s="2">
        <v>1050</v>
      </c>
      <c r="BHP15" s="2">
        <v>164</v>
      </c>
      <c r="BHQ15" s="2">
        <v>150</v>
      </c>
      <c r="BHR15" s="2">
        <v>3343</v>
      </c>
      <c r="BHS15" s="2">
        <v>593</v>
      </c>
      <c r="BHT15" s="2">
        <v>596</v>
      </c>
      <c r="BHU15" s="2">
        <v>136</v>
      </c>
      <c r="BHV15" s="2">
        <v>197</v>
      </c>
      <c r="BHW15" s="2">
        <v>2087</v>
      </c>
      <c r="BHX15" s="2">
        <v>393</v>
      </c>
      <c r="BHY15" s="2">
        <v>77</v>
      </c>
      <c r="BHZ15" s="2">
        <v>840</v>
      </c>
      <c r="BIA15" s="2">
        <v>201</v>
      </c>
      <c r="BIB15" s="2">
        <v>1014</v>
      </c>
      <c r="BIC15" s="2">
        <v>28</v>
      </c>
      <c r="BID15" s="2">
        <v>185</v>
      </c>
      <c r="BIE15" s="2">
        <v>718</v>
      </c>
      <c r="BIF15" s="2">
        <v>98</v>
      </c>
      <c r="BIG15" s="2">
        <v>1803</v>
      </c>
      <c r="BIH15" s="2">
        <v>385</v>
      </c>
      <c r="BII15" s="2">
        <v>98</v>
      </c>
      <c r="BIJ15" s="2">
        <v>610</v>
      </c>
      <c r="BIK15" s="2">
        <v>1428</v>
      </c>
      <c r="BIL15" s="2">
        <v>-9</v>
      </c>
      <c r="BIM15" s="2">
        <v>774</v>
      </c>
      <c r="BIN15" s="2">
        <v>318</v>
      </c>
      <c r="BIO15" s="2">
        <v>2040</v>
      </c>
      <c r="BIP15" s="2">
        <v>372</v>
      </c>
      <c r="BIQ15" s="2">
        <v>148</v>
      </c>
      <c r="BIR15" s="2">
        <v>2689</v>
      </c>
      <c r="BIS15" s="2">
        <v>498</v>
      </c>
      <c r="BIT15" s="2">
        <v>990</v>
      </c>
      <c r="BIU15" s="2">
        <v>-82</v>
      </c>
      <c r="BIV15" s="2">
        <v>4827</v>
      </c>
      <c r="BIW15" s="2">
        <v>368</v>
      </c>
      <c r="BIX15" s="2">
        <v>490</v>
      </c>
      <c r="BIY15" s="2">
        <v>2157</v>
      </c>
      <c r="BIZ15" s="2">
        <v>667</v>
      </c>
      <c r="BJA15" s="2">
        <v>343</v>
      </c>
      <c r="BJB15" s="2">
        <v>351</v>
      </c>
      <c r="BJC15" s="2">
        <v>654</v>
      </c>
      <c r="BJD15" s="2">
        <v>1478</v>
      </c>
      <c r="BJE15" s="2">
        <v>1291</v>
      </c>
      <c r="BJF15" s="2">
        <v>189</v>
      </c>
      <c r="BJG15" s="2">
        <v>866</v>
      </c>
      <c r="BJH15" s="2">
        <v>1396</v>
      </c>
      <c r="BJI15" s="2">
        <v>515</v>
      </c>
      <c r="BJJ15" s="2">
        <v>1235</v>
      </c>
      <c r="BJK15" s="2">
        <v>234</v>
      </c>
      <c r="BJL15" s="2">
        <v>194</v>
      </c>
      <c r="BJM15" s="2">
        <v>31</v>
      </c>
      <c r="BJN15" s="2">
        <v>78</v>
      </c>
      <c r="BJO15" s="2">
        <v>11556</v>
      </c>
      <c r="BJP15" s="2">
        <v>673</v>
      </c>
      <c r="BJQ15" s="2">
        <v>801</v>
      </c>
      <c r="BJR15" s="2">
        <v>715</v>
      </c>
      <c r="BJS15" s="2">
        <v>894</v>
      </c>
      <c r="BJT15" s="2">
        <v>388</v>
      </c>
      <c r="BJU15" s="2">
        <v>470</v>
      </c>
      <c r="BJV15" s="2">
        <v>1658</v>
      </c>
      <c r="BJW15" s="2">
        <v>1242</v>
      </c>
      <c r="BJX15" s="2">
        <v>4</v>
      </c>
      <c r="BJY15" s="2">
        <v>885</v>
      </c>
      <c r="BJZ15" s="2">
        <v>109</v>
      </c>
      <c r="BKA15" s="2">
        <v>603</v>
      </c>
      <c r="BKB15" s="2">
        <v>-224</v>
      </c>
      <c r="BKC15" s="2">
        <v>3126</v>
      </c>
      <c r="BKD15" s="2">
        <v>24600</v>
      </c>
      <c r="BKE15" s="2">
        <v>4484</v>
      </c>
      <c r="BKF15" s="2">
        <v>1911</v>
      </c>
      <c r="BKG15" s="2">
        <v>391</v>
      </c>
      <c r="BKH15" s="2">
        <v>6391</v>
      </c>
      <c r="BKI15" s="2">
        <v>545</v>
      </c>
      <c r="BKJ15" s="2">
        <v>200</v>
      </c>
      <c r="BKK15" s="2">
        <v>588</v>
      </c>
      <c r="BKL15" s="2">
        <v>2769</v>
      </c>
      <c r="BKM15" s="2">
        <v>862</v>
      </c>
      <c r="BKN15" s="2">
        <v>222</v>
      </c>
      <c r="BKO15" s="2">
        <v>4338</v>
      </c>
      <c r="BKP15" s="2">
        <v>2346</v>
      </c>
      <c r="BKQ15" s="2">
        <v>-237</v>
      </c>
      <c r="BKR15" s="2">
        <v>1190</v>
      </c>
      <c r="BKS15" s="2">
        <v>51</v>
      </c>
      <c r="BKT15" s="2">
        <v>40</v>
      </c>
      <c r="BKU15" s="2">
        <v>194</v>
      </c>
      <c r="BKV15" s="2">
        <v>1768</v>
      </c>
      <c r="BKW15" s="2">
        <v>679</v>
      </c>
      <c r="BKX15" s="2">
        <v>376</v>
      </c>
      <c r="BKY15" s="2">
        <v>5894</v>
      </c>
      <c r="BKZ15" s="2">
        <v>1692</v>
      </c>
      <c r="BLA15" s="2">
        <v>1678</v>
      </c>
      <c r="BLB15" s="2">
        <v>1820</v>
      </c>
      <c r="BLC15" s="2">
        <v>2055</v>
      </c>
      <c r="BLD15" s="2">
        <v>2549</v>
      </c>
      <c r="BLE15" s="2">
        <v>211</v>
      </c>
      <c r="BLF15" s="2">
        <v>119</v>
      </c>
      <c r="BLG15" s="2">
        <v>1150</v>
      </c>
      <c r="BLH15" s="2">
        <v>4693</v>
      </c>
      <c r="BLI15" s="2">
        <v>-103</v>
      </c>
      <c r="BLJ15" s="2">
        <v>398</v>
      </c>
      <c r="BLK15" s="2">
        <v>408</v>
      </c>
      <c r="BLL15" s="2">
        <v>6894</v>
      </c>
      <c r="BLM15" s="2">
        <v>413</v>
      </c>
      <c r="BLN15" s="2">
        <v>844</v>
      </c>
      <c r="BLO15" s="2">
        <v>1545</v>
      </c>
      <c r="BLP15" s="2">
        <v>997</v>
      </c>
      <c r="BLQ15" s="2">
        <v>-521</v>
      </c>
      <c r="BLR15" s="2">
        <v>1162</v>
      </c>
      <c r="BLS15" s="2">
        <v>3080</v>
      </c>
      <c r="BLT15" s="2">
        <v>888</v>
      </c>
      <c r="BLU15" s="2">
        <v>188</v>
      </c>
      <c r="BLV15" s="2">
        <v>876</v>
      </c>
      <c r="BLW15" s="2">
        <v>390</v>
      </c>
      <c r="BLX15" s="2">
        <v>424</v>
      </c>
      <c r="BLY15" s="2">
        <v>470</v>
      </c>
      <c r="BLZ15" s="2">
        <v>1667</v>
      </c>
      <c r="BMA15" s="2">
        <v>1624</v>
      </c>
      <c r="BMB15" s="2">
        <v>164</v>
      </c>
      <c r="BMC15" s="2">
        <v>5126</v>
      </c>
      <c r="BMD15" s="2">
        <v>31779</v>
      </c>
      <c r="BME15" s="2">
        <v>978</v>
      </c>
      <c r="BMF15" s="2">
        <v>318</v>
      </c>
      <c r="BMG15" s="2">
        <v>6282</v>
      </c>
      <c r="BMH15" s="2">
        <v>1187</v>
      </c>
      <c r="BMI15" s="2">
        <v>35173</v>
      </c>
      <c r="BMJ15" s="2">
        <v>1003</v>
      </c>
      <c r="BMK15" s="2">
        <v>1271</v>
      </c>
      <c r="BML15" s="2">
        <v>5626</v>
      </c>
      <c r="BMM15" s="2">
        <v>784</v>
      </c>
      <c r="BMN15" s="2">
        <v>1036</v>
      </c>
      <c r="BMO15" s="2">
        <v>2554</v>
      </c>
      <c r="BMP15" s="2">
        <v>669</v>
      </c>
      <c r="BMQ15" s="2">
        <v>424</v>
      </c>
      <c r="BMR15" s="2">
        <v>2990</v>
      </c>
      <c r="BMS15" s="2">
        <v>389</v>
      </c>
      <c r="BMT15" s="2">
        <v>181</v>
      </c>
      <c r="BMU15" s="2">
        <v>1478</v>
      </c>
      <c r="BMV15" s="2">
        <v>1209</v>
      </c>
      <c r="BMW15" s="2">
        <v>1557</v>
      </c>
      <c r="BMX15" s="2">
        <v>2246</v>
      </c>
      <c r="BMY15" s="2">
        <v>4407</v>
      </c>
      <c r="BMZ15" s="2">
        <v>701</v>
      </c>
      <c r="BNA15" s="2">
        <v>285</v>
      </c>
      <c r="BNB15" s="2">
        <v>683</v>
      </c>
      <c r="BNC15" s="2">
        <v>644</v>
      </c>
      <c r="BND15" s="2">
        <v>1469</v>
      </c>
      <c r="BNE15" s="2">
        <v>5453</v>
      </c>
      <c r="BNF15" s="2" t="s">
        <v>5</v>
      </c>
      <c r="BNG15" s="2">
        <v>584</v>
      </c>
      <c r="BNH15" s="2">
        <v>1267</v>
      </c>
      <c r="BNI15" s="2">
        <v>1547</v>
      </c>
      <c r="BNJ15" s="2">
        <v>1906</v>
      </c>
      <c r="BNK15" s="2">
        <v>991</v>
      </c>
      <c r="BNL15" s="2">
        <v>1262</v>
      </c>
      <c r="BNM15" s="2">
        <v>5473</v>
      </c>
      <c r="BNN15" s="2">
        <v>5814</v>
      </c>
      <c r="BNO15" s="2">
        <v>-25</v>
      </c>
      <c r="BNP15" s="2">
        <v>457</v>
      </c>
      <c r="BNQ15" s="2">
        <v>1011</v>
      </c>
      <c r="BNR15" s="2">
        <v>582</v>
      </c>
      <c r="BNS15" s="2">
        <v>24525</v>
      </c>
      <c r="BNT15" s="2">
        <v>685</v>
      </c>
      <c r="BNU15" s="2">
        <v>248</v>
      </c>
      <c r="BNV15" s="2">
        <v>365</v>
      </c>
      <c r="BNW15" s="2">
        <v>189</v>
      </c>
      <c r="BNX15" s="2">
        <v>71</v>
      </c>
      <c r="BNY15" s="2">
        <v>-20</v>
      </c>
      <c r="BNZ15" s="2">
        <v>283</v>
      </c>
      <c r="BOA15" s="2">
        <v>1193</v>
      </c>
      <c r="BOB15" s="2">
        <v>777</v>
      </c>
      <c r="BOC15" s="2">
        <v>414</v>
      </c>
      <c r="BOD15" s="2">
        <v>995</v>
      </c>
      <c r="BOE15" s="2">
        <v>335</v>
      </c>
      <c r="BOF15" s="2">
        <v>104</v>
      </c>
      <c r="BOG15" s="2">
        <v>5817</v>
      </c>
      <c r="BOH15" s="2">
        <v>1612</v>
      </c>
      <c r="BOI15" s="2">
        <v>1101</v>
      </c>
      <c r="BOJ15" s="2">
        <v>581</v>
      </c>
      <c r="BOK15" s="2">
        <v>4053</v>
      </c>
      <c r="BOL15" s="2">
        <v>515</v>
      </c>
      <c r="BOM15" s="2">
        <v>-1482</v>
      </c>
      <c r="BON15" s="2">
        <v>672</v>
      </c>
      <c r="BOO15" s="2">
        <v>554</v>
      </c>
      <c r="BOP15" s="2">
        <v>755</v>
      </c>
      <c r="BOQ15" s="2">
        <v>1554</v>
      </c>
      <c r="BOR15" s="2">
        <v>1490</v>
      </c>
      <c r="BOS15" s="2">
        <v>436</v>
      </c>
      <c r="BOT15" s="2">
        <v>2803</v>
      </c>
      <c r="BOU15" s="2">
        <v>2288</v>
      </c>
      <c r="BOV15" s="2">
        <v>3295</v>
      </c>
      <c r="BOW15" s="2">
        <v>1977</v>
      </c>
      <c r="BOX15" s="2">
        <v>8742</v>
      </c>
      <c r="BOY15" s="2">
        <v>1258</v>
      </c>
      <c r="BOZ15" s="2">
        <v>471</v>
      </c>
      <c r="BPA15" s="2">
        <v>3470</v>
      </c>
      <c r="BPB15" s="2">
        <v>-147</v>
      </c>
      <c r="BPC15" s="2">
        <v>1128</v>
      </c>
      <c r="BPD15" s="2">
        <v>865</v>
      </c>
      <c r="BPE15" s="2">
        <v>2134</v>
      </c>
      <c r="BPF15" s="2">
        <v>405</v>
      </c>
      <c r="BPG15" s="2">
        <v>825</v>
      </c>
      <c r="BPH15" s="2">
        <v>185</v>
      </c>
      <c r="BPI15" s="2">
        <v>3817</v>
      </c>
      <c r="BPJ15" s="2">
        <v>44</v>
      </c>
      <c r="BPK15" s="2">
        <v>-4652</v>
      </c>
      <c r="BPL15" s="2">
        <v>1280</v>
      </c>
      <c r="BPM15" s="2">
        <v>2566</v>
      </c>
      <c r="BPN15" s="2">
        <v>1048</v>
      </c>
      <c r="BPO15" s="2">
        <v>1901</v>
      </c>
      <c r="BPP15" s="2">
        <v>889</v>
      </c>
      <c r="BPQ15" s="2">
        <v>1601</v>
      </c>
      <c r="BPR15" s="2">
        <v>2063</v>
      </c>
      <c r="BPS15" s="2">
        <v>960</v>
      </c>
      <c r="BPT15" s="2">
        <v>1774</v>
      </c>
      <c r="BPU15" s="2">
        <v>12364</v>
      </c>
      <c r="BPV15" s="2">
        <v>203</v>
      </c>
      <c r="BPW15" s="2">
        <v>-103</v>
      </c>
      <c r="BPX15" s="2">
        <v>611</v>
      </c>
      <c r="BPY15" s="2">
        <v>12082</v>
      </c>
      <c r="BPZ15" s="2">
        <v>1349</v>
      </c>
      <c r="BQA15" s="2">
        <v>1762</v>
      </c>
      <c r="BQB15" s="2">
        <v>4945</v>
      </c>
      <c r="BQC15" s="2">
        <v>307</v>
      </c>
      <c r="BQD15" s="2">
        <v>3246</v>
      </c>
      <c r="BQE15" s="2">
        <v>1337</v>
      </c>
      <c r="BQF15" s="2">
        <v>285</v>
      </c>
      <c r="BQG15" s="2">
        <v>418</v>
      </c>
      <c r="BQH15" s="2">
        <v>2784</v>
      </c>
      <c r="BQI15" s="2">
        <v>1761</v>
      </c>
      <c r="BQJ15" s="2">
        <v>979</v>
      </c>
      <c r="BQK15" s="2">
        <v>452</v>
      </c>
      <c r="BQL15" s="2">
        <v>1100</v>
      </c>
      <c r="BQM15" s="2">
        <v>1933</v>
      </c>
      <c r="BQN15" s="2">
        <v>-37</v>
      </c>
      <c r="BQO15" s="2" t="s">
        <v>5</v>
      </c>
      <c r="BQP15" s="2">
        <v>15460</v>
      </c>
      <c r="BQQ15" s="2">
        <v>321</v>
      </c>
      <c r="BQR15" s="2">
        <v>274</v>
      </c>
      <c r="BQS15" s="2">
        <v>413</v>
      </c>
      <c r="BQT15" s="2">
        <v>1715</v>
      </c>
      <c r="BQU15" s="2">
        <v>295</v>
      </c>
      <c r="BQV15" s="2">
        <v>296</v>
      </c>
      <c r="BQW15" s="2">
        <v>2579</v>
      </c>
      <c r="BQX15" s="2">
        <v>10523</v>
      </c>
      <c r="BQY15" s="2">
        <v>2589</v>
      </c>
      <c r="BQZ15" s="2">
        <v>8844</v>
      </c>
      <c r="BRA15" s="2">
        <v>468</v>
      </c>
      <c r="BRB15" s="2">
        <v>-738</v>
      </c>
      <c r="BRC15" s="2">
        <v>211</v>
      </c>
      <c r="BRD15" s="2">
        <v>2210</v>
      </c>
      <c r="BRE15" s="2">
        <v>1473</v>
      </c>
      <c r="BRF15" s="2">
        <v>746</v>
      </c>
      <c r="BRG15" s="2">
        <v>406</v>
      </c>
      <c r="BRH15" s="2">
        <v>5382</v>
      </c>
      <c r="BRI15" s="2">
        <v>499</v>
      </c>
      <c r="BRJ15" s="2">
        <v>1829</v>
      </c>
      <c r="BRK15" s="2">
        <v>187</v>
      </c>
      <c r="BRL15" s="2">
        <v>2071</v>
      </c>
      <c r="BRM15" s="2">
        <v>4247</v>
      </c>
      <c r="BRN15" s="2">
        <v>3855</v>
      </c>
      <c r="BRO15" s="2">
        <v>45</v>
      </c>
      <c r="BRP15" s="2">
        <v>2345</v>
      </c>
      <c r="BRQ15" s="2">
        <v>705</v>
      </c>
      <c r="BRR15" s="2">
        <v>1043</v>
      </c>
      <c r="BRS15" s="2">
        <v>1317</v>
      </c>
      <c r="BRT15" s="2">
        <v>-1663</v>
      </c>
      <c r="BRU15" s="2">
        <v>1380</v>
      </c>
      <c r="BRV15" s="2">
        <v>1974</v>
      </c>
      <c r="BRW15" s="2">
        <v>4132</v>
      </c>
      <c r="BRX15" s="2">
        <v>257</v>
      </c>
      <c r="BRY15" s="2">
        <v>2811</v>
      </c>
      <c r="BRZ15" s="2">
        <v>292</v>
      </c>
      <c r="BSA15" s="2">
        <v>4950</v>
      </c>
      <c r="BSB15" s="2">
        <v>3690</v>
      </c>
      <c r="BSC15" s="2">
        <v>451</v>
      </c>
      <c r="BSD15" s="2">
        <v>4020</v>
      </c>
      <c r="BSE15" s="2">
        <v>32407</v>
      </c>
      <c r="BSF15" s="2">
        <v>1891</v>
      </c>
      <c r="BSG15" s="2">
        <v>8229</v>
      </c>
      <c r="BSH15" s="2">
        <v>5379</v>
      </c>
      <c r="BSI15" s="2">
        <v>11416</v>
      </c>
      <c r="BSJ15" s="2">
        <v>9763</v>
      </c>
      <c r="BSK15" s="2">
        <v>71</v>
      </c>
      <c r="BSL15" s="2">
        <v>3244</v>
      </c>
      <c r="BSM15" s="2">
        <v>865</v>
      </c>
      <c r="BSN15" s="2">
        <v>9209</v>
      </c>
      <c r="BSO15" s="2">
        <v>295</v>
      </c>
      <c r="BSP15" s="2">
        <v>1095</v>
      </c>
      <c r="BSQ15" s="2">
        <v>1105</v>
      </c>
      <c r="BSR15" s="2">
        <v>325</v>
      </c>
      <c r="BSS15" s="2">
        <v>106</v>
      </c>
      <c r="BST15" s="2">
        <v>94573</v>
      </c>
      <c r="BSU15" s="2">
        <v>1242</v>
      </c>
      <c r="BSV15" s="2">
        <v>2670</v>
      </c>
      <c r="BSW15" s="2">
        <v>302</v>
      </c>
      <c r="BSX15" s="2">
        <v>4866</v>
      </c>
      <c r="BSY15" s="2">
        <v>728</v>
      </c>
      <c r="BSZ15" s="2">
        <v>1143</v>
      </c>
      <c r="BTA15" s="2">
        <v>102921</v>
      </c>
      <c r="BTB15" s="2">
        <v>1408</v>
      </c>
      <c r="BTC15" s="2">
        <v>2913</v>
      </c>
      <c r="BTD15" s="2">
        <v>3457</v>
      </c>
      <c r="BTE15" s="2">
        <v>4938</v>
      </c>
      <c r="BTF15" s="2">
        <v>262</v>
      </c>
      <c r="BTG15" s="2">
        <v>3616</v>
      </c>
      <c r="BTH15" s="2">
        <v>1225</v>
      </c>
      <c r="BTI15" s="2">
        <v>1996</v>
      </c>
      <c r="BTJ15" s="2">
        <v>8831</v>
      </c>
      <c r="BTK15" s="2">
        <v>2267</v>
      </c>
      <c r="BTL15" s="2">
        <v>9414</v>
      </c>
      <c r="BTM15" s="2">
        <v>25550</v>
      </c>
      <c r="BTN15" s="2">
        <v>9668</v>
      </c>
      <c r="BTO15" s="2">
        <v>1057</v>
      </c>
      <c r="BTP15" s="2">
        <v>2569</v>
      </c>
      <c r="BTQ15" s="2">
        <v>172</v>
      </c>
      <c r="BTR15" s="2">
        <v>1744</v>
      </c>
      <c r="BTS15" s="2">
        <v>1247</v>
      </c>
      <c r="BTT15" s="2">
        <v>2851</v>
      </c>
      <c r="BTU15" s="2">
        <v>154</v>
      </c>
      <c r="BTV15" s="2">
        <v>1088</v>
      </c>
      <c r="BTW15" s="2">
        <v>7046</v>
      </c>
      <c r="BTX15" s="2">
        <v>351</v>
      </c>
      <c r="BTY15" s="2">
        <v>257</v>
      </c>
      <c r="BTZ15" s="2">
        <v>1713</v>
      </c>
      <c r="BUA15" s="2">
        <v>3062</v>
      </c>
      <c r="BUB15" s="2">
        <v>-9927</v>
      </c>
      <c r="BUC15" s="2">
        <v>561</v>
      </c>
      <c r="BUD15" s="2">
        <v>13932</v>
      </c>
      <c r="BUE15" s="2">
        <v>-312</v>
      </c>
      <c r="BUF15" s="2">
        <v>643</v>
      </c>
      <c r="BUG15" s="2">
        <v>508</v>
      </c>
      <c r="BUH15" s="2">
        <v>245</v>
      </c>
      <c r="BUI15" s="2">
        <v>3254</v>
      </c>
      <c r="BUJ15" s="2">
        <v>9303</v>
      </c>
      <c r="BUK15" s="2">
        <v>15755</v>
      </c>
      <c r="BUL15" s="2">
        <v>2210</v>
      </c>
      <c r="BUM15" s="2">
        <v>215</v>
      </c>
      <c r="BUN15" s="2">
        <v>1392</v>
      </c>
      <c r="BUO15" s="2">
        <v>7579</v>
      </c>
      <c r="BUP15" s="2">
        <v>130</v>
      </c>
      <c r="BUQ15" s="2">
        <v>1011</v>
      </c>
      <c r="BUR15" s="2">
        <v>58252</v>
      </c>
      <c r="BUS15" s="2">
        <v>-274</v>
      </c>
      <c r="BUT15" s="2">
        <v>18140</v>
      </c>
      <c r="BUU15" s="2">
        <v>-422</v>
      </c>
      <c r="BUV15" s="2">
        <v>225</v>
      </c>
      <c r="BUW15" s="2">
        <v>3186</v>
      </c>
      <c r="BUX15" s="2" t="s">
        <v>5</v>
      </c>
      <c r="BUY15" s="2">
        <v>1029</v>
      </c>
      <c r="BUZ15" s="2">
        <v>189</v>
      </c>
      <c r="BVA15" s="2">
        <v>1426</v>
      </c>
      <c r="BVB15" s="2">
        <v>-13</v>
      </c>
      <c r="BVC15" s="2">
        <v>4069</v>
      </c>
      <c r="BVD15" s="2">
        <v>-338</v>
      </c>
      <c r="BVE15" s="2">
        <v>1620</v>
      </c>
      <c r="BVF15" s="2">
        <v>6323</v>
      </c>
      <c r="BVG15" s="2">
        <v>1051</v>
      </c>
      <c r="BVH15" s="2">
        <v>81</v>
      </c>
      <c r="BVI15" s="2">
        <v>2443</v>
      </c>
      <c r="BVJ15" s="2">
        <v>2397</v>
      </c>
      <c r="BVK15" s="2">
        <v>1513</v>
      </c>
      <c r="BVL15" s="2">
        <v>5301</v>
      </c>
      <c r="BVM15" s="2">
        <v>1112</v>
      </c>
      <c r="BVN15" s="2">
        <v>604</v>
      </c>
      <c r="BVO15" s="2">
        <v>192</v>
      </c>
      <c r="BVP15" s="2">
        <v>-103</v>
      </c>
      <c r="BVQ15" s="2">
        <v>42</v>
      </c>
      <c r="BVR15" s="2">
        <v>1961</v>
      </c>
      <c r="BVS15" s="2">
        <v>3185</v>
      </c>
      <c r="BVT15" s="2">
        <v>3855</v>
      </c>
      <c r="BVU15" s="2">
        <v>11597</v>
      </c>
      <c r="BVV15" s="2">
        <v>235</v>
      </c>
      <c r="BVW15" s="2">
        <v>17473</v>
      </c>
      <c r="BVX15" s="2">
        <v>683</v>
      </c>
      <c r="BVY15" s="2">
        <v>-67963</v>
      </c>
      <c r="BVZ15" s="2">
        <v>2135</v>
      </c>
      <c r="BWA15" s="2">
        <v>1302</v>
      </c>
      <c r="BWB15" s="2">
        <v>479</v>
      </c>
      <c r="BWC15" s="2">
        <v>6217</v>
      </c>
      <c r="BWD15" s="2">
        <v>19166</v>
      </c>
      <c r="BWE15" s="2">
        <v>64</v>
      </c>
      <c r="BWF15" s="2">
        <v>1715</v>
      </c>
      <c r="BWG15" s="2">
        <v>3180</v>
      </c>
      <c r="BWH15" s="2">
        <v>67</v>
      </c>
      <c r="BWI15" s="2">
        <v>140</v>
      </c>
      <c r="BWJ15" s="2">
        <v>2722</v>
      </c>
      <c r="BWK15" s="2">
        <v>2364</v>
      </c>
      <c r="BWL15" s="2">
        <v>1317</v>
      </c>
      <c r="BWM15" s="2">
        <v>459</v>
      </c>
      <c r="BWN15" s="2">
        <v>17037</v>
      </c>
      <c r="BWO15" s="2">
        <v>-140</v>
      </c>
      <c r="BWP15" s="2">
        <v>1638</v>
      </c>
      <c r="BWQ15" s="2">
        <v>60</v>
      </c>
      <c r="BWR15" s="2">
        <v>833</v>
      </c>
      <c r="BWS15" s="2">
        <v>923</v>
      </c>
      <c r="BWT15" s="2">
        <v>2377</v>
      </c>
      <c r="BWU15" s="2">
        <v>235</v>
      </c>
      <c r="BWV15" s="2">
        <v>71</v>
      </c>
      <c r="BWW15" s="2">
        <v>1598</v>
      </c>
      <c r="BWX15" s="2">
        <v>7834</v>
      </c>
      <c r="BWY15" s="2">
        <v>18</v>
      </c>
      <c r="BWZ15" s="2">
        <v>4732</v>
      </c>
      <c r="BXA15" s="2">
        <v>15175</v>
      </c>
      <c r="BXB15" s="2">
        <v>153</v>
      </c>
      <c r="BXC15" s="2">
        <v>8310</v>
      </c>
      <c r="BXD15" s="2">
        <v>1719</v>
      </c>
      <c r="BXE15" s="2">
        <v>2609</v>
      </c>
      <c r="BXF15" s="2">
        <v>6701</v>
      </c>
      <c r="BXG15" s="2">
        <v>3201</v>
      </c>
      <c r="BXH15" s="2">
        <v>6847</v>
      </c>
      <c r="BXI15" s="2">
        <v>6221</v>
      </c>
      <c r="BXJ15" s="2">
        <v>25215</v>
      </c>
      <c r="BXK15" s="2">
        <v>7011</v>
      </c>
      <c r="BXL15" s="2">
        <v>2348</v>
      </c>
      <c r="BXM15" s="2">
        <v>28</v>
      </c>
      <c r="BXN15" s="2">
        <v>527</v>
      </c>
      <c r="BXO15" s="2">
        <v>2544</v>
      </c>
      <c r="BXP15" s="2">
        <v>1532</v>
      </c>
      <c r="BXQ15" s="2">
        <v>1140</v>
      </c>
      <c r="BXR15" s="2">
        <v>334</v>
      </c>
      <c r="BXS15" s="2">
        <v>14453</v>
      </c>
      <c r="BXT15" s="2">
        <v>496</v>
      </c>
      <c r="BXU15" s="2">
        <v>562</v>
      </c>
      <c r="BXV15" s="2">
        <v>439</v>
      </c>
      <c r="BXW15" s="2">
        <v>977</v>
      </c>
      <c r="BXX15" s="2">
        <v>1454</v>
      </c>
      <c r="BXY15" s="2">
        <v>2124</v>
      </c>
      <c r="BXZ15" s="2">
        <v>1136</v>
      </c>
      <c r="BYA15" s="2">
        <v>1803</v>
      </c>
      <c r="BYB15" s="2">
        <v>14043</v>
      </c>
      <c r="BYC15" s="2">
        <v>820</v>
      </c>
      <c r="BYD15" s="2">
        <v>1536</v>
      </c>
      <c r="BYE15" s="2">
        <v>3434</v>
      </c>
      <c r="BYF15" s="2">
        <v>1743</v>
      </c>
      <c r="BYG15" s="2">
        <v>-540</v>
      </c>
      <c r="BYH15" s="2">
        <v>3197</v>
      </c>
      <c r="BYI15" s="2">
        <v>-838</v>
      </c>
      <c r="BYJ15" s="2">
        <v>2079</v>
      </c>
      <c r="BYK15" s="2">
        <v>677</v>
      </c>
      <c r="BYL15" s="2">
        <v>2771</v>
      </c>
      <c r="BYM15" s="2">
        <v>1671</v>
      </c>
      <c r="BYN15" s="2">
        <v>1756</v>
      </c>
      <c r="BYO15" s="2">
        <v>640</v>
      </c>
      <c r="BYP15" s="2">
        <v>44315</v>
      </c>
      <c r="BYQ15" s="2">
        <v>1685</v>
      </c>
      <c r="BYR15" s="2">
        <v>3440</v>
      </c>
      <c r="BYS15" s="2">
        <v>-193</v>
      </c>
      <c r="BYT15" s="2">
        <v>507</v>
      </c>
      <c r="BYU15" s="2">
        <v>246</v>
      </c>
      <c r="BYV15" s="2">
        <v>390</v>
      </c>
      <c r="BYW15" s="2">
        <v>11116</v>
      </c>
      <c r="BYX15" s="2">
        <v>1878</v>
      </c>
      <c r="BYY15" s="2">
        <v>130</v>
      </c>
      <c r="BYZ15" s="2">
        <v>1261</v>
      </c>
      <c r="BZA15" s="2">
        <v>432</v>
      </c>
      <c r="BZB15" s="2">
        <v>162</v>
      </c>
      <c r="BZC15" s="2">
        <v>937</v>
      </c>
      <c r="BZD15" s="2">
        <v>17826</v>
      </c>
      <c r="BZE15" s="2">
        <v>5730</v>
      </c>
      <c r="BZF15" s="2">
        <v>609</v>
      </c>
      <c r="BZG15" s="2">
        <v>150</v>
      </c>
      <c r="BZH15" s="2">
        <v>2583</v>
      </c>
      <c r="BZI15" s="2">
        <v>7298</v>
      </c>
      <c r="BZJ15" s="2">
        <v>198</v>
      </c>
      <c r="BZK15" s="2">
        <v>25225</v>
      </c>
      <c r="BZL15" s="2">
        <v>-1110</v>
      </c>
      <c r="BZM15" s="2">
        <v>364</v>
      </c>
      <c r="BZN15" s="2">
        <v>21343</v>
      </c>
      <c r="BZO15" s="2">
        <v>2319</v>
      </c>
      <c r="BZP15" s="2">
        <v>2949</v>
      </c>
      <c r="BZQ15" s="2">
        <v>269</v>
      </c>
      <c r="BZR15" s="2">
        <v>1122</v>
      </c>
      <c r="BZS15" s="2">
        <v>1450</v>
      </c>
      <c r="BZT15" s="2">
        <v>603</v>
      </c>
      <c r="BZU15" s="2">
        <v>3860</v>
      </c>
      <c r="BZV15" s="2">
        <v>346</v>
      </c>
      <c r="BZW15" s="2">
        <v>2065</v>
      </c>
      <c r="BZX15" s="2">
        <v>2145</v>
      </c>
      <c r="BZY15" s="2">
        <v>3219</v>
      </c>
      <c r="BZZ15" s="2">
        <v>10</v>
      </c>
      <c r="CAA15" s="2">
        <v>87</v>
      </c>
      <c r="CAB15" s="2">
        <v>188</v>
      </c>
      <c r="CAC15" s="2">
        <v>292</v>
      </c>
      <c r="CAD15" s="2">
        <v>629</v>
      </c>
      <c r="CAE15" s="2">
        <v>356</v>
      </c>
      <c r="CAF15" s="2">
        <v>2366</v>
      </c>
      <c r="CAG15" s="2">
        <v>3136</v>
      </c>
      <c r="CAH15" s="2">
        <v>666</v>
      </c>
      <c r="CAI15" s="2">
        <v>2715</v>
      </c>
      <c r="CAJ15" s="2">
        <v>3402</v>
      </c>
      <c r="CAK15" s="2">
        <v>1125</v>
      </c>
      <c r="CAL15" s="2">
        <v>2497</v>
      </c>
      <c r="CAM15" s="2">
        <v>1863</v>
      </c>
      <c r="CAN15" s="2">
        <v>2178</v>
      </c>
      <c r="CAO15" s="2">
        <v>180</v>
      </c>
      <c r="CAP15" s="2">
        <v>1734</v>
      </c>
      <c r="CAQ15" s="2">
        <v>1678</v>
      </c>
      <c r="CAR15" s="2">
        <v>1390</v>
      </c>
      <c r="CAS15" s="2">
        <v>331</v>
      </c>
      <c r="CAT15" s="2">
        <v>259</v>
      </c>
      <c r="CAU15" s="2">
        <v>189300</v>
      </c>
      <c r="CAV15" s="2">
        <v>1048</v>
      </c>
      <c r="CAW15" s="2">
        <v>68</v>
      </c>
      <c r="CAX15" s="2">
        <v>-172</v>
      </c>
      <c r="CAY15" s="2">
        <v>135</v>
      </c>
      <c r="CAZ15" s="2">
        <v>736</v>
      </c>
      <c r="CBA15" s="2">
        <v>1300</v>
      </c>
      <c r="CBB15" s="2">
        <v>955</v>
      </c>
      <c r="CBC15" s="2">
        <v>87</v>
      </c>
      <c r="CBD15" s="2">
        <v>12795</v>
      </c>
      <c r="CBE15" s="2">
        <v>751</v>
      </c>
      <c r="CBF15" s="2">
        <v>246</v>
      </c>
      <c r="CBG15" s="2">
        <v>913</v>
      </c>
      <c r="CBH15" s="2">
        <v>-36</v>
      </c>
      <c r="CBI15" s="2">
        <v>2953</v>
      </c>
      <c r="CBJ15" s="2">
        <v>946</v>
      </c>
      <c r="CBK15" s="2">
        <v>453</v>
      </c>
      <c r="CBL15" s="2">
        <v>-642</v>
      </c>
      <c r="CBM15" s="2">
        <v>524</v>
      </c>
      <c r="CBN15" s="2">
        <v>1058</v>
      </c>
      <c r="CBO15" s="2">
        <v>190</v>
      </c>
      <c r="CBP15" s="2">
        <v>559</v>
      </c>
      <c r="CBQ15" s="2">
        <v>1085</v>
      </c>
      <c r="CBR15" s="2">
        <v>112</v>
      </c>
      <c r="CBS15" s="2">
        <v>460</v>
      </c>
      <c r="CBT15" s="2">
        <v>1688</v>
      </c>
      <c r="CBU15" s="2">
        <v>363</v>
      </c>
      <c r="CBV15" s="2">
        <v>447</v>
      </c>
      <c r="CBW15" s="2">
        <v>280</v>
      </c>
      <c r="CBX15" s="2">
        <v>382</v>
      </c>
      <c r="CBY15" s="2">
        <v>914</v>
      </c>
      <c r="CBZ15" s="2">
        <v>5547</v>
      </c>
      <c r="CCA15" s="2">
        <v>617</v>
      </c>
      <c r="CCB15" s="2">
        <v>961</v>
      </c>
      <c r="CCC15" s="2">
        <v>656</v>
      </c>
      <c r="CCD15" s="2">
        <v>357</v>
      </c>
      <c r="CCE15" s="2">
        <v>1676</v>
      </c>
      <c r="CCF15" s="2">
        <v>705</v>
      </c>
      <c r="CCG15" s="2">
        <v>513</v>
      </c>
      <c r="CCH15" s="2">
        <v>2183</v>
      </c>
      <c r="CCI15" s="2">
        <v>30</v>
      </c>
      <c r="CCJ15" s="2">
        <v>606</v>
      </c>
      <c r="CCK15" s="2">
        <v>36</v>
      </c>
      <c r="CCL15" s="2">
        <v>408</v>
      </c>
      <c r="CCM15" s="2">
        <v>1636</v>
      </c>
      <c r="CCN15" s="2">
        <v>321</v>
      </c>
      <c r="CCO15" s="2">
        <v>96</v>
      </c>
      <c r="CCP15" s="2">
        <v>91</v>
      </c>
      <c r="CCQ15" s="2">
        <v>308</v>
      </c>
      <c r="CCR15" s="2">
        <v>220</v>
      </c>
      <c r="CCS15" s="2">
        <v>537</v>
      </c>
      <c r="CCT15" s="2">
        <v>145</v>
      </c>
      <c r="CCU15" s="2">
        <v>1216</v>
      </c>
      <c r="CCV15" s="2">
        <v>563</v>
      </c>
      <c r="CCW15" s="2">
        <v>257</v>
      </c>
      <c r="CCX15" s="2">
        <v>-157</v>
      </c>
      <c r="CCY15" s="2">
        <v>220</v>
      </c>
      <c r="CCZ15" s="2">
        <v>153</v>
      </c>
      <c r="CDA15" s="2">
        <v>1946</v>
      </c>
      <c r="CDB15" s="2">
        <v>78</v>
      </c>
      <c r="CDC15" s="2">
        <v>323</v>
      </c>
      <c r="CDD15" s="2">
        <v>433</v>
      </c>
      <c r="CDE15" s="2">
        <v>4980</v>
      </c>
      <c r="CDF15" s="2">
        <v>1487</v>
      </c>
      <c r="CDG15" s="2">
        <v>471</v>
      </c>
      <c r="CDH15" s="2">
        <v>216</v>
      </c>
      <c r="CDI15" s="2">
        <v>174</v>
      </c>
      <c r="CDJ15" s="2">
        <v>-362</v>
      </c>
      <c r="CDK15" s="2">
        <v>455</v>
      </c>
      <c r="CDL15" s="2">
        <v>1754</v>
      </c>
      <c r="CDM15" s="2">
        <v>432</v>
      </c>
      <c r="CDN15" s="2">
        <v>241</v>
      </c>
      <c r="CDO15" s="2">
        <v>215</v>
      </c>
      <c r="CDP15" s="2">
        <v>142</v>
      </c>
      <c r="CDQ15" s="2">
        <v>380</v>
      </c>
      <c r="CDR15" s="2">
        <v>877</v>
      </c>
      <c r="CDS15" s="2">
        <v>1974</v>
      </c>
      <c r="CDT15" s="2">
        <v>1332</v>
      </c>
      <c r="CDU15" s="2">
        <v>13549</v>
      </c>
      <c r="CDV15" s="2">
        <v>457</v>
      </c>
      <c r="CDW15" s="2">
        <v>178</v>
      </c>
      <c r="CDX15" s="2">
        <v>1060</v>
      </c>
      <c r="CDY15" s="2">
        <v>2207</v>
      </c>
      <c r="CDZ15" s="2">
        <v>100</v>
      </c>
      <c r="CEA15" s="2">
        <v>437</v>
      </c>
      <c r="CEB15" s="2">
        <v>-1878</v>
      </c>
      <c r="CEC15" s="2">
        <v>276</v>
      </c>
      <c r="CED15" s="2">
        <v>928</v>
      </c>
      <c r="CEE15" s="2">
        <v>-102</v>
      </c>
      <c r="CEF15" s="2">
        <v>470</v>
      </c>
      <c r="CEG15" s="2">
        <v>189</v>
      </c>
      <c r="CEH15" s="2">
        <v>-412</v>
      </c>
      <c r="CEI15" s="2">
        <v>-10</v>
      </c>
      <c r="CEJ15" s="2">
        <v>620</v>
      </c>
      <c r="CEK15" s="2">
        <v>1564</v>
      </c>
      <c r="CEL15" s="2">
        <v>279</v>
      </c>
      <c r="CEM15" s="2">
        <v>301</v>
      </c>
      <c r="CEN15" s="2">
        <v>-141</v>
      </c>
      <c r="CEO15" s="2">
        <v>322</v>
      </c>
      <c r="CEP15" s="2">
        <v>875</v>
      </c>
      <c r="CEQ15" s="2">
        <v>1091</v>
      </c>
      <c r="CER15" s="2">
        <v>377</v>
      </c>
      <c r="CES15" s="2">
        <v>1262</v>
      </c>
      <c r="CET15" s="2">
        <v>-3</v>
      </c>
      <c r="CEU15" s="2">
        <v>2373</v>
      </c>
      <c r="CEV15" s="2">
        <v>585</v>
      </c>
      <c r="CEW15" s="2">
        <v>509</v>
      </c>
      <c r="CEX15" s="2">
        <v>727</v>
      </c>
      <c r="CEY15" s="2">
        <v>254</v>
      </c>
      <c r="CEZ15" s="2">
        <v>4082</v>
      </c>
      <c r="CFA15" s="2">
        <v>139</v>
      </c>
      <c r="CFB15" s="2">
        <v>8446</v>
      </c>
      <c r="CFC15" s="2">
        <v>196</v>
      </c>
      <c r="CFD15" s="2">
        <v>2409</v>
      </c>
      <c r="CFE15" s="2">
        <v>4262</v>
      </c>
      <c r="CFF15" s="2">
        <v>36</v>
      </c>
      <c r="CFG15" s="2">
        <v>-511</v>
      </c>
      <c r="CFH15" s="2">
        <v>1244</v>
      </c>
      <c r="CFI15" s="2">
        <v>441</v>
      </c>
      <c r="CFJ15" s="2">
        <v>6862</v>
      </c>
      <c r="CFK15" s="2">
        <v>811</v>
      </c>
      <c r="CFL15" s="2">
        <v>520</v>
      </c>
      <c r="CFM15" s="2">
        <v>4325</v>
      </c>
      <c r="CFN15" s="2">
        <v>2083</v>
      </c>
      <c r="CFO15" s="2">
        <v>2688</v>
      </c>
      <c r="CFP15" s="2">
        <v>2626</v>
      </c>
      <c r="CFQ15" s="2">
        <v>890</v>
      </c>
      <c r="CFR15" s="2">
        <v>252</v>
      </c>
      <c r="CFS15" s="2">
        <v>1126</v>
      </c>
      <c r="CFT15" s="2">
        <v>458</v>
      </c>
      <c r="CFU15" s="2">
        <v>227</v>
      </c>
      <c r="CFV15" s="2">
        <v>233</v>
      </c>
      <c r="CFW15" s="2">
        <v>4943</v>
      </c>
      <c r="CFX15" s="2">
        <v>1353</v>
      </c>
      <c r="CFY15" s="2">
        <v>227</v>
      </c>
      <c r="CFZ15" s="2">
        <v>358</v>
      </c>
      <c r="CGA15" s="2">
        <v>1138</v>
      </c>
      <c r="CGB15" s="2">
        <v>415</v>
      </c>
      <c r="CGC15" s="2">
        <v>2423</v>
      </c>
      <c r="CGD15" s="2">
        <v>2013</v>
      </c>
      <c r="CGE15" s="2">
        <v>383</v>
      </c>
      <c r="CGF15" s="2">
        <v>4145</v>
      </c>
      <c r="CGG15" s="2">
        <v>2534</v>
      </c>
      <c r="CGH15" s="2">
        <v>389</v>
      </c>
      <c r="CGI15" s="2">
        <v>962</v>
      </c>
      <c r="CGJ15" s="2">
        <v>367</v>
      </c>
      <c r="CGK15" s="2">
        <v>947</v>
      </c>
      <c r="CGL15" s="2">
        <v>451</v>
      </c>
      <c r="CGM15" s="2">
        <v>139</v>
      </c>
      <c r="CGN15" s="2">
        <v>497</v>
      </c>
      <c r="CGO15" s="2">
        <v>515</v>
      </c>
      <c r="CGP15" s="2">
        <v>266</v>
      </c>
      <c r="CGQ15" s="2">
        <v>28</v>
      </c>
      <c r="CGR15" s="2">
        <v>332</v>
      </c>
      <c r="CGS15" s="2">
        <v>597</v>
      </c>
      <c r="CGT15" s="2">
        <v>152</v>
      </c>
      <c r="CGU15" s="2">
        <v>2957</v>
      </c>
      <c r="CGV15" s="2">
        <v>4616</v>
      </c>
      <c r="CGW15" s="2">
        <v>260</v>
      </c>
      <c r="CGX15" s="2">
        <v>1087</v>
      </c>
      <c r="CGY15" s="2">
        <v>253</v>
      </c>
      <c r="CGZ15" s="2">
        <v>167</v>
      </c>
      <c r="CHA15" s="2">
        <v>144</v>
      </c>
      <c r="CHB15" s="2">
        <v>1134</v>
      </c>
      <c r="CHC15" s="2">
        <v>143</v>
      </c>
      <c r="CHD15" s="2">
        <v>549</v>
      </c>
      <c r="CHE15" s="2">
        <v>211</v>
      </c>
      <c r="CHF15" s="2">
        <v>1066</v>
      </c>
      <c r="CHG15" s="2">
        <v>1456</v>
      </c>
      <c r="CHH15" s="2">
        <v>-671</v>
      </c>
      <c r="CHI15" s="2">
        <v>26</v>
      </c>
      <c r="CHJ15" s="2">
        <v>229</v>
      </c>
      <c r="CHK15" s="2">
        <v>209</v>
      </c>
      <c r="CHL15" s="2">
        <v>107</v>
      </c>
      <c r="CHM15" s="2">
        <v>526</v>
      </c>
      <c r="CHN15" s="2">
        <v>157</v>
      </c>
      <c r="CHO15" s="2">
        <v>135</v>
      </c>
      <c r="CHP15" s="2">
        <v>450</v>
      </c>
      <c r="CHQ15" s="2">
        <v>-19</v>
      </c>
      <c r="CHR15" s="2">
        <v>14363</v>
      </c>
      <c r="CHS15" s="2">
        <v>272</v>
      </c>
      <c r="CHT15" s="2">
        <v>688</v>
      </c>
      <c r="CHU15" s="2">
        <v>3043</v>
      </c>
      <c r="CHV15" s="2">
        <v>1528</v>
      </c>
      <c r="CHW15" s="2">
        <v>1486</v>
      </c>
      <c r="CHX15" s="2">
        <v>30</v>
      </c>
      <c r="CHY15" s="2">
        <v>2734</v>
      </c>
      <c r="CHZ15" s="2">
        <v>426</v>
      </c>
      <c r="CIA15" s="2">
        <v>136</v>
      </c>
      <c r="CIB15" s="2">
        <v>121</v>
      </c>
      <c r="CIC15" s="2">
        <v>105</v>
      </c>
      <c r="CID15" s="2">
        <v>1165</v>
      </c>
      <c r="CIE15" s="2">
        <v>599</v>
      </c>
      <c r="CIF15" s="2">
        <v>151</v>
      </c>
      <c r="CIG15" s="2">
        <v>1230</v>
      </c>
      <c r="CIH15" s="2">
        <v>623</v>
      </c>
      <c r="CII15" s="2">
        <v>209</v>
      </c>
      <c r="CIJ15" s="2">
        <v>39</v>
      </c>
      <c r="CIK15" s="2">
        <v>6</v>
      </c>
      <c r="CIL15" s="2">
        <v>44</v>
      </c>
      <c r="CIM15" s="2">
        <v>166</v>
      </c>
      <c r="CIN15" s="2">
        <v>169</v>
      </c>
      <c r="CIO15" s="2">
        <v>134</v>
      </c>
      <c r="CIP15" s="2">
        <v>590</v>
      </c>
      <c r="CIQ15" s="2">
        <v>536</v>
      </c>
      <c r="CIR15" s="2">
        <v>3154</v>
      </c>
      <c r="CIS15" s="2">
        <v>4192</v>
      </c>
      <c r="CIT15" s="2">
        <v>359</v>
      </c>
      <c r="CIU15" s="2">
        <v>1755</v>
      </c>
      <c r="CIV15" s="2">
        <v>636</v>
      </c>
      <c r="CIW15" s="2">
        <v>1276</v>
      </c>
      <c r="CIX15" s="2">
        <v>772</v>
      </c>
      <c r="CIY15" s="2">
        <v>1013</v>
      </c>
      <c r="CIZ15" s="2">
        <v>205</v>
      </c>
      <c r="CJA15" s="2">
        <v>2475</v>
      </c>
      <c r="CJB15" s="2">
        <v>416</v>
      </c>
      <c r="CJC15" s="2">
        <v>326</v>
      </c>
      <c r="CJD15" s="2">
        <v>179</v>
      </c>
      <c r="CJE15" s="2">
        <v>5342</v>
      </c>
      <c r="CJF15" s="2">
        <v>290</v>
      </c>
      <c r="CJG15" s="2">
        <v>1145</v>
      </c>
      <c r="CJH15" s="2">
        <v>667</v>
      </c>
      <c r="CJI15" s="2">
        <v>1411</v>
      </c>
      <c r="CJJ15" s="2">
        <v>831</v>
      </c>
      <c r="CJK15" s="2">
        <v>311</v>
      </c>
      <c r="CJL15" s="2">
        <v>308</v>
      </c>
      <c r="CJM15" s="2">
        <v>116</v>
      </c>
      <c r="CJN15" s="2">
        <v>938</v>
      </c>
      <c r="CJO15" s="2">
        <v>297</v>
      </c>
      <c r="CJP15" s="2">
        <v>475</v>
      </c>
      <c r="CJQ15" s="2">
        <v>75</v>
      </c>
      <c r="CJR15" s="2">
        <v>-127</v>
      </c>
      <c r="CJS15" s="2">
        <v>3945</v>
      </c>
      <c r="CJT15" s="2">
        <v>1190</v>
      </c>
      <c r="CJU15" s="2">
        <v>1499</v>
      </c>
      <c r="CJV15" s="2">
        <v>556</v>
      </c>
      <c r="CJW15" s="2">
        <v>230</v>
      </c>
      <c r="CJX15" s="2">
        <v>1188</v>
      </c>
      <c r="CJY15" s="2">
        <v>221</v>
      </c>
      <c r="CJZ15" s="2">
        <v>3</v>
      </c>
      <c r="CKA15" s="2">
        <v>1261</v>
      </c>
      <c r="CKB15" s="2">
        <v>1575</v>
      </c>
      <c r="CKC15" s="2">
        <v>292</v>
      </c>
      <c r="CKD15" s="2">
        <v>256</v>
      </c>
      <c r="CKE15" s="2">
        <v>227</v>
      </c>
      <c r="CKF15" s="2">
        <v>693</v>
      </c>
      <c r="CKG15" s="2">
        <v>865</v>
      </c>
      <c r="CKH15" s="2">
        <v>154</v>
      </c>
      <c r="CKI15" s="2">
        <v>765</v>
      </c>
      <c r="CKJ15" s="2">
        <v>36</v>
      </c>
      <c r="CKK15" s="2">
        <v>580</v>
      </c>
      <c r="CKL15" s="2">
        <v>3179</v>
      </c>
      <c r="CKM15" s="2">
        <v>327</v>
      </c>
      <c r="CKN15" s="2">
        <v>1297</v>
      </c>
      <c r="CKO15" s="2">
        <v>-1429</v>
      </c>
      <c r="CKP15" s="2">
        <v>779</v>
      </c>
      <c r="CKQ15" s="2">
        <v>487</v>
      </c>
      <c r="CKR15" s="2">
        <v>2153</v>
      </c>
      <c r="CKS15" s="2">
        <v>1894</v>
      </c>
      <c r="CKT15" s="2">
        <v>2147</v>
      </c>
      <c r="CKU15" s="2">
        <v>1289</v>
      </c>
      <c r="CKV15" s="2">
        <v>4899</v>
      </c>
      <c r="CKW15" s="2">
        <v>185</v>
      </c>
      <c r="CKX15" s="2">
        <v>7679</v>
      </c>
      <c r="CKY15" s="2">
        <v>8661</v>
      </c>
      <c r="CKZ15" s="2">
        <v>1330</v>
      </c>
      <c r="CLA15" s="2">
        <v>620</v>
      </c>
      <c r="CLB15" s="2">
        <v>1345</v>
      </c>
      <c r="CLC15" s="2">
        <v>966</v>
      </c>
      <c r="CLD15" s="2">
        <v>327</v>
      </c>
      <c r="CLE15" s="2">
        <v>929</v>
      </c>
      <c r="CLF15" s="2">
        <v>1134</v>
      </c>
      <c r="CLG15" s="2">
        <v>289</v>
      </c>
      <c r="CLH15" s="2">
        <v>613</v>
      </c>
      <c r="CLI15" s="2">
        <v>306</v>
      </c>
      <c r="CLJ15" s="2">
        <v>-611</v>
      </c>
      <c r="CLK15" s="2">
        <v>2076</v>
      </c>
      <c r="CLL15" s="2">
        <v>149140</v>
      </c>
      <c r="CLM15" s="2">
        <v>220</v>
      </c>
      <c r="CLN15" s="2">
        <v>557</v>
      </c>
      <c r="CLO15" s="2">
        <v>1213</v>
      </c>
      <c r="CLP15" s="2">
        <v>703</v>
      </c>
      <c r="CLQ15" s="2">
        <v>611</v>
      </c>
      <c r="CLR15" s="2">
        <v>154</v>
      </c>
      <c r="CLS15" s="2">
        <v>400</v>
      </c>
      <c r="CLT15" s="2">
        <v>346</v>
      </c>
      <c r="CLU15" s="2">
        <v>726</v>
      </c>
      <c r="CLV15" s="2">
        <v>1637</v>
      </c>
      <c r="CLW15" s="2">
        <v>1000</v>
      </c>
      <c r="CLX15" s="2">
        <v>946</v>
      </c>
      <c r="CLY15" s="2">
        <v>487</v>
      </c>
      <c r="CLZ15" s="2">
        <v>1122</v>
      </c>
      <c r="CMA15" s="2">
        <v>452</v>
      </c>
      <c r="CMB15" s="2">
        <v>2184</v>
      </c>
      <c r="CMC15" s="2" t="s">
        <v>5</v>
      </c>
      <c r="CMD15" s="2">
        <v>11356</v>
      </c>
      <c r="CME15" s="2">
        <v>509</v>
      </c>
      <c r="CMF15" s="2">
        <v>3252</v>
      </c>
      <c r="CMG15" s="2">
        <v>54031</v>
      </c>
      <c r="CMH15" s="2">
        <v>1448</v>
      </c>
      <c r="CMI15" s="2">
        <v>1123</v>
      </c>
      <c r="CMJ15" s="2">
        <v>2281</v>
      </c>
      <c r="CMK15" s="2">
        <v>319</v>
      </c>
      <c r="CML15" s="2">
        <v>53</v>
      </c>
      <c r="CMM15" s="2">
        <v>1191</v>
      </c>
      <c r="CMN15" s="2">
        <v>220</v>
      </c>
      <c r="CMO15" s="2">
        <v>1809</v>
      </c>
      <c r="CMP15" s="2">
        <v>882</v>
      </c>
      <c r="CMQ15" s="2">
        <v>254</v>
      </c>
      <c r="CMR15" s="2">
        <v>8482</v>
      </c>
      <c r="CMS15" s="2">
        <v>3333</v>
      </c>
      <c r="CMT15" s="2">
        <v>479</v>
      </c>
      <c r="CMU15" s="2">
        <v>2596</v>
      </c>
      <c r="CMV15" s="2">
        <v>3098</v>
      </c>
      <c r="CMW15" s="2">
        <v>1029</v>
      </c>
      <c r="CMX15" s="2">
        <v>1339</v>
      </c>
      <c r="CMY15" s="2">
        <v>880</v>
      </c>
      <c r="CMZ15" s="2">
        <v>149</v>
      </c>
      <c r="CNA15" s="2">
        <v>1852</v>
      </c>
      <c r="CNB15" s="2">
        <v>959</v>
      </c>
      <c r="CNC15" s="2">
        <v>1861</v>
      </c>
      <c r="CND15" s="2">
        <v>18728</v>
      </c>
      <c r="CNE15" s="2">
        <v>-117</v>
      </c>
      <c r="CNF15" s="2">
        <v>15</v>
      </c>
      <c r="CNG15" s="2">
        <v>2859</v>
      </c>
      <c r="CNH15" s="2">
        <v>-361</v>
      </c>
      <c r="CNI15" s="2">
        <v>2779</v>
      </c>
      <c r="CNJ15" s="2">
        <v>1076</v>
      </c>
      <c r="CNK15" s="2">
        <v>21589</v>
      </c>
      <c r="CNL15" s="2">
        <v>4963</v>
      </c>
      <c r="CNM15" s="2">
        <v>6828</v>
      </c>
      <c r="CNN15" s="2">
        <v>1502</v>
      </c>
      <c r="CNO15" s="2">
        <v>1178</v>
      </c>
      <c r="CNP15" s="2">
        <v>5955</v>
      </c>
      <c r="CNQ15" s="2">
        <v>211</v>
      </c>
      <c r="CNR15" s="2">
        <v>3389</v>
      </c>
      <c r="CNS15" s="2">
        <v>354</v>
      </c>
      <c r="CNT15" s="2">
        <v>475</v>
      </c>
      <c r="CNU15" s="2">
        <v>235</v>
      </c>
      <c r="CNV15" s="2">
        <v>929</v>
      </c>
      <c r="CNW15" s="2">
        <v>1643</v>
      </c>
      <c r="CNX15" s="2">
        <v>536</v>
      </c>
      <c r="CNY15" s="2">
        <v>1473</v>
      </c>
      <c r="CNZ15" s="2">
        <v>6046</v>
      </c>
      <c r="COA15" s="2">
        <v>5388</v>
      </c>
      <c r="COB15" s="2">
        <v>3508</v>
      </c>
      <c r="COC15" s="2">
        <v>-765</v>
      </c>
      <c r="COD15" s="2">
        <v>4607</v>
      </c>
      <c r="COE15" s="2">
        <v>5006</v>
      </c>
      <c r="COF15" s="2">
        <v>960</v>
      </c>
      <c r="COG15" s="2">
        <v>388</v>
      </c>
      <c r="COH15" s="2">
        <v>6307</v>
      </c>
      <c r="COI15" s="2">
        <v>3922</v>
      </c>
      <c r="COJ15" s="2">
        <v>8232</v>
      </c>
      <c r="COK15" s="2">
        <v>1558</v>
      </c>
      <c r="COL15" s="2">
        <v>7</v>
      </c>
      <c r="COM15" s="2">
        <v>4308</v>
      </c>
      <c r="CON15" s="2">
        <v>338</v>
      </c>
      <c r="COO15" s="2">
        <v>2218</v>
      </c>
      <c r="COP15" s="2">
        <v>1993</v>
      </c>
      <c r="COQ15" s="2">
        <v>827</v>
      </c>
      <c r="COR15" s="2">
        <v>2735</v>
      </c>
      <c r="COS15" s="2">
        <v>299</v>
      </c>
      <c r="COT15" s="2">
        <v>6930</v>
      </c>
      <c r="COU15" s="2">
        <v>502</v>
      </c>
      <c r="COV15" s="2">
        <v>6813</v>
      </c>
      <c r="COW15" s="2">
        <v>879</v>
      </c>
      <c r="COX15" s="2">
        <v>5858</v>
      </c>
      <c r="COY15" s="2">
        <v>1459</v>
      </c>
      <c r="COZ15" s="2">
        <v>360</v>
      </c>
      <c r="CPA15" s="2">
        <v>-329</v>
      </c>
      <c r="CPB15" s="2">
        <v>2380</v>
      </c>
      <c r="CPC15" s="2">
        <v>991</v>
      </c>
      <c r="CPD15" s="2">
        <v>3245</v>
      </c>
      <c r="CPE15" s="2">
        <v>271</v>
      </c>
      <c r="CPF15" s="2">
        <v>252</v>
      </c>
      <c r="CPG15" s="2">
        <v>1454</v>
      </c>
      <c r="CPH15" s="2">
        <v>386</v>
      </c>
      <c r="CPI15" s="2">
        <v>4807</v>
      </c>
      <c r="CPJ15" s="2">
        <v>2078</v>
      </c>
      <c r="CPK15" s="2">
        <v>2281</v>
      </c>
      <c r="CPL15" s="2">
        <v>2630</v>
      </c>
      <c r="CPM15" s="2">
        <v>371</v>
      </c>
      <c r="CPN15" s="2">
        <v>945</v>
      </c>
      <c r="CPO15" s="2">
        <v>1523</v>
      </c>
      <c r="CPP15" s="2">
        <v>2284</v>
      </c>
      <c r="CPQ15" s="2">
        <v>2214</v>
      </c>
      <c r="CPR15" s="2">
        <v>2481</v>
      </c>
      <c r="CPS15" s="2">
        <v>421</v>
      </c>
      <c r="CPT15" s="2">
        <v>984</v>
      </c>
      <c r="CPU15" s="2">
        <v>677</v>
      </c>
      <c r="CPV15" s="2">
        <v>574</v>
      </c>
      <c r="CPW15" s="2">
        <v>146</v>
      </c>
      <c r="CPX15" s="2">
        <v>140</v>
      </c>
      <c r="CPY15" s="2">
        <v>16323</v>
      </c>
      <c r="CPZ15" s="2">
        <v>2717</v>
      </c>
      <c r="CQA15" s="2">
        <v>937</v>
      </c>
      <c r="CQB15" s="2">
        <v>702</v>
      </c>
      <c r="CQC15" s="2">
        <v>434</v>
      </c>
      <c r="CQD15" s="2">
        <v>474</v>
      </c>
      <c r="CQE15" s="2">
        <v>6082</v>
      </c>
      <c r="CQF15" s="2">
        <v>40438</v>
      </c>
      <c r="CQG15" s="2">
        <v>88925</v>
      </c>
      <c r="CQH15" s="2">
        <v>7609</v>
      </c>
      <c r="CQI15" s="2">
        <v>3574</v>
      </c>
      <c r="CQJ15" s="2">
        <v>971</v>
      </c>
      <c r="CQK15" s="2">
        <v>541</v>
      </c>
      <c r="CQL15" s="2">
        <v>2823</v>
      </c>
      <c r="CQM15" s="2">
        <v>587</v>
      </c>
      <c r="CQN15" s="2">
        <v>26</v>
      </c>
      <c r="CQO15" s="2">
        <v>34710</v>
      </c>
      <c r="CQP15" s="2">
        <v>5076</v>
      </c>
      <c r="CQQ15" s="2">
        <v>1557</v>
      </c>
      <c r="CQR15" s="2">
        <v>82913</v>
      </c>
      <c r="CQS15" s="2">
        <v>704</v>
      </c>
      <c r="CQT15" s="2">
        <v>1351</v>
      </c>
      <c r="CQU15" s="2">
        <v>674</v>
      </c>
      <c r="CQV15" s="2">
        <v>274</v>
      </c>
      <c r="CQW15" s="2">
        <v>472</v>
      </c>
      <c r="CQX15" s="2">
        <v>1569</v>
      </c>
      <c r="CQY15" s="2">
        <v>2091</v>
      </c>
      <c r="CQZ15" s="2">
        <v>9140</v>
      </c>
      <c r="CRA15" s="2">
        <v>458</v>
      </c>
      <c r="CRB15" s="2">
        <v>730</v>
      </c>
      <c r="CRC15" s="2">
        <v>3860</v>
      </c>
      <c r="CRD15" s="2">
        <v>233</v>
      </c>
      <c r="CRE15" s="2">
        <v>3259</v>
      </c>
      <c r="CRF15" s="2">
        <v>223</v>
      </c>
      <c r="CRG15" s="2">
        <v>2</v>
      </c>
      <c r="CRH15" s="2">
        <v>191439</v>
      </c>
      <c r="CRI15" s="2">
        <v>1849</v>
      </c>
      <c r="CRJ15" s="2">
        <v>1892</v>
      </c>
      <c r="CRK15" s="2">
        <v>328</v>
      </c>
      <c r="CRL15" s="2">
        <v>1283</v>
      </c>
      <c r="CRM15" s="2">
        <v>2100</v>
      </c>
      <c r="CRN15" s="2">
        <v>2843</v>
      </c>
      <c r="CRO15" s="2">
        <v>118</v>
      </c>
      <c r="CRP15" s="2">
        <v>6119</v>
      </c>
      <c r="CRQ15" s="2">
        <v>-5</v>
      </c>
      <c r="CRR15" s="2">
        <v>838</v>
      </c>
      <c r="CRS15" s="2">
        <v>837</v>
      </c>
      <c r="CRT15" s="2">
        <v>2278</v>
      </c>
      <c r="CRU15" s="2">
        <v>810</v>
      </c>
      <c r="CRV15" s="2">
        <v>904</v>
      </c>
      <c r="CRW15" s="2">
        <v>965</v>
      </c>
      <c r="CRX15" s="2">
        <v>284</v>
      </c>
      <c r="CRY15" s="2">
        <v>218</v>
      </c>
      <c r="CRZ15" s="2">
        <v>594</v>
      </c>
      <c r="CSA15" s="2">
        <v>7289</v>
      </c>
      <c r="CSB15" s="2">
        <v>692</v>
      </c>
      <c r="CSC15" s="2">
        <v>22786</v>
      </c>
      <c r="CSD15" s="2">
        <v>2988</v>
      </c>
      <c r="CSE15" s="2">
        <v>134645</v>
      </c>
      <c r="CSF15" s="2">
        <v>1546</v>
      </c>
      <c r="CSG15" s="2">
        <v>2662</v>
      </c>
      <c r="CSH15" s="2">
        <v>233</v>
      </c>
      <c r="CSI15" s="2">
        <v>1055</v>
      </c>
      <c r="CSJ15" s="2">
        <v>10308</v>
      </c>
      <c r="CSK15" s="2">
        <v>729</v>
      </c>
      <c r="CSL15" s="2">
        <v>357</v>
      </c>
      <c r="CSM15" s="2">
        <v>2864</v>
      </c>
      <c r="CSN15" s="2">
        <v>2129</v>
      </c>
      <c r="CSO15" s="2">
        <v>1251</v>
      </c>
      <c r="CSP15" s="2" t="s">
        <v>5</v>
      </c>
      <c r="CSQ15" s="2">
        <v>217</v>
      </c>
      <c r="CSR15" s="2">
        <v>835</v>
      </c>
      <c r="CSS15" s="2">
        <v>2604</v>
      </c>
      <c r="CST15" s="2">
        <v>1292</v>
      </c>
      <c r="CSU15" s="2">
        <v>1038</v>
      </c>
      <c r="CSV15" s="2">
        <v>1884</v>
      </c>
      <c r="CSW15" s="2">
        <v>2349</v>
      </c>
      <c r="CSX15" s="2">
        <v>119</v>
      </c>
      <c r="CSY15" s="2">
        <v>388</v>
      </c>
      <c r="CSZ15" s="2">
        <v>411</v>
      </c>
      <c r="CTA15" s="2">
        <v>8289</v>
      </c>
      <c r="CTB15" s="2">
        <v>116863</v>
      </c>
      <c r="CTC15" s="2">
        <v>355</v>
      </c>
      <c r="CTD15" s="2">
        <v>754</v>
      </c>
      <c r="CTE15" s="2">
        <v>682</v>
      </c>
      <c r="CTF15" s="2">
        <v>3174</v>
      </c>
      <c r="CTG15" s="2">
        <v>1190</v>
      </c>
      <c r="CTH15" s="2">
        <v>4883</v>
      </c>
      <c r="CTI15" s="2">
        <v>5943</v>
      </c>
      <c r="CTJ15" s="2">
        <v>7822</v>
      </c>
      <c r="CTK15" s="2">
        <v>99</v>
      </c>
      <c r="CTL15" s="2">
        <v>1679</v>
      </c>
      <c r="CTM15" s="2">
        <v>2230</v>
      </c>
      <c r="CTN15" s="2">
        <v>2137</v>
      </c>
      <c r="CTO15" s="2">
        <v>7503</v>
      </c>
      <c r="CTP15" s="2">
        <v>828</v>
      </c>
      <c r="CTQ15" s="2">
        <v>471</v>
      </c>
      <c r="CTR15" s="2">
        <v>973</v>
      </c>
      <c r="CTS15" s="2">
        <v>1231</v>
      </c>
      <c r="CTT15" s="2">
        <v>1387</v>
      </c>
      <c r="CTU15" s="2">
        <v>58049</v>
      </c>
      <c r="CTV15" s="2">
        <v>1359</v>
      </c>
      <c r="CTW15" s="2">
        <v>107</v>
      </c>
      <c r="CTX15" s="2">
        <v>2240</v>
      </c>
      <c r="CTY15" s="2">
        <v>378</v>
      </c>
      <c r="CTZ15" s="2">
        <v>209</v>
      </c>
      <c r="CUA15" s="2">
        <v>1326</v>
      </c>
      <c r="CUB15" s="2">
        <v>3172</v>
      </c>
      <c r="CUC15" s="2">
        <v>801</v>
      </c>
      <c r="CUD15" s="2">
        <v>414</v>
      </c>
      <c r="CUE15" s="2">
        <v>549</v>
      </c>
      <c r="CUF15" s="2">
        <v>273</v>
      </c>
      <c r="CUG15" s="2">
        <v>939</v>
      </c>
      <c r="CUH15" s="2">
        <v>1688</v>
      </c>
      <c r="CUI15" s="2">
        <v>157</v>
      </c>
      <c r="CUJ15" s="2">
        <v>78455</v>
      </c>
      <c r="CUK15" s="2">
        <v>1182</v>
      </c>
      <c r="CUL15" s="2">
        <v>541</v>
      </c>
      <c r="CUM15" s="2">
        <v>463</v>
      </c>
      <c r="CUN15" s="2">
        <v>598</v>
      </c>
      <c r="CUO15" s="2">
        <v>756</v>
      </c>
      <c r="CUP15" s="2">
        <v>213</v>
      </c>
      <c r="CUQ15" s="2">
        <v>57982</v>
      </c>
      <c r="CUR15" s="2">
        <v>5198</v>
      </c>
      <c r="CUS15" s="2">
        <v>351</v>
      </c>
      <c r="CUT15" s="2">
        <v>223</v>
      </c>
      <c r="CUU15" s="2">
        <v>905</v>
      </c>
      <c r="CUV15" s="2">
        <v>3928</v>
      </c>
      <c r="CUW15" s="2">
        <v>245</v>
      </c>
      <c r="CUX15" s="2">
        <v>-42</v>
      </c>
      <c r="CUY15" s="2">
        <v>26145</v>
      </c>
      <c r="CUZ15" s="2">
        <v>336</v>
      </c>
      <c r="CVA15" s="2">
        <v>309</v>
      </c>
      <c r="CVB15" s="2">
        <v>292</v>
      </c>
      <c r="CVC15" s="2">
        <v>577</v>
      </c>
      <c r="CVD15" s="2">
        <v>4114</v>
      </c>
      <c r="CVE15" s="2">
        <v>596</v>
      </c>
      <c r="CVF15" s="2">
        <v>468</v>
      </c>
      <c r="CVG15" s="2">
        <v>9441</v>
      </c>
      <c r="CVH15" s="2">
        <v>605</v>
      </c>
      <c r="CVI15" s="2" t="s">
        <v>5</v>
      </c>
      <c r="CVJ15" s="2">
        <v>2451</v>
      </c>
      <c r="CVK15" s="2">
        <v>83</v>
      </c>
      <c r="CVL15" s="2">
        <v>-37</v>
      </c>
      <c r="CVM15" s="2">
        <v>2513</v>
      </c>
      <c r="CVN15" s="2">
        <v>199</v>
      </c>
      <c r="CVO15" s="2">
        <v>7616</v>
      </c>
      <c r="CVP15" s="2">
        <v>5203</v>
      </c>
      <c r="CVQ15" s="2">
        <v>40340</v>
      </c>
      <c r="CVR15" s="2">
        <v>5670</v>
      </c>
      <c r="CVS15" s="2">
        <v>28</v>
      </c>
      <c r="CVT15" s="2">
        <v>993</v>
      </c>
      <c r="CVU15" s="2">
        <v>0</v>
      </c>
      <c r="CVV15" s="2" t="s">
        <v>5</v>
      </c>
      <c r="CVW15" s="2">
        <v>3</v>
      </c>
      <c r="CVX15" s="2">
        <v>17521</v>
      </c>
      <c r="CVY15" s="2">
        <v>-6</v>
      </c>
      <c r="CVZ15" s="2">
        <v>2388</v>
      </c>
      <c r="CWA15" s="2">
        <v>1447</v>
      </c>
      <c r="CWB15" s="2">
        <v>25998</v>
      </c>
      <c r="CWC15" s="2">
        <v>965</v>
      </c>
      <c r="CWD15" s="2">
        <v>831</v>
      </c>
      <c r="CWE15" s="2">
        <v>124</v>
      </c>
      <c r="CWF15" s="2">
        <v>832</v>
      </c>
      <c r="CWG15" s="2">
        <v>-215</v>
      </c>
      <c r="CWH15" s="2">
        <v>2758</v>
      </c>
      <c r="CWI15" s="2">
        <v>5493</v>
      </c>
      <c r="CWJ15" s="2">
        <v>416</v>
      </c>
      <c r="CWK15" s="2">
        <v>5881</v>
      </c>
      <c r="CWL15" s="2">
        <v>42916</v>
      </c>
      <c r="CWM15" s="2">
        <v>83</v>
      </c>
      <c r="CWN15" s="2">
        <v>614</v>
      </c>
      <c r="CWO15" s="2">
        <v>17711</v>
      </c>
      <c r="CWP15" s="2">
        <v>-111</v>
      </c>
      <c r="CWQ15" s="2">
        <v>293</v>
      </c>
      <c r="CWR15" s="2">
        <v>17517</v>
      </c>
      <c r="CWS15" s="2">
        <v>26101</v>
      </c>
      <c r="CWT15" s="2">
        <v>216</v>
      </c>
      <c r="CWU15" s="2" t="s">
        <v>5</v>
      </c>
      <c r="CWV15" s="2">
        <v>3120</v>
      </c>
      <c r="CWW15" s="2">
        <v>21705</v>
      </c>
      <c r="CWX15" s="2">
        <v>2177</v>
      </c>
      <c r="CWY15" s="2">
        <v>3826</v>
      </c>
      <c r="CWZ15" s="2">
        <v>193</v>
      </c>
      <c r="CXA15" s="2">
        <v>4387</v>
      </c>
      <c r="CXB15" s="2">
        <v>296</v>
      </c>
      <c r="CXC15" s="2" t="s">
        <v>5</v>
      </c>
      <c r="CXD15" s="2">
        <v>3084</v>
      </c>
      <c r="CXE15" s="2">
        <v>23630</v>
      </c>
      <c r="CXF15" s="2">
        <v>2103</v>
      </c>
      <c r="CXG15" s="2">
        <v>10636</v>
      </c>
      <c r="CXH15" s="2">
        <v>17653</v>
      </c>
      <c r="CXI15" s="2">
        <v>174</v>
      </c>
      <c r="CXJ15" s="2">
        <v>799</v>
      </c>
      <c r="CXK15" s="2">
        <v>5217</v>
      </c>
      <c r="CXL15" s="2">
        <v>5322</v>
      </c>
      <c r="CXM15" s="2">
        <v>1845</v>
      </c>
      <c r="CXN15" s="2">
        <v>1998</v>
      </c>
      <c r="CXO15" s="2">
        <v>318</v>
      </c>
      <c r="CXP15" s="2">
        <v>416</v>
      </c>
      <c r="CXQ15" s="2">
        <v>21297</v>
      </c>
      <c r="CXR15" s="2">
        <v>585</v>
      </c>
      <c r="CXS15" s="2">
        <v>280</v>
      </c>
      <c r="CXT15" s="2">
        <v>1615</v>
      </c>
      <c r="CXU15" s="2">
        <v>1910</v>
      </c>
      <c r="CXV15" s="2">
        <v>203</v>
      </c>
      <c r="CXW15" s="2">
        <v>675</v>
      </c>
      <c r="CXX15" s="2">
        <v>130</v>
      </c>
      <c r="CXY15" s="2">
        <v>2431</v>
      </c>
      <c r="CXZ15" s="2">
        <v>3921</v>
      </c>
      <c r="CYA15" s="2">
        <v>4991</v>
      </c>
      <c r="CYB15" s="2">
        <v>264</v>
      </c>
      <c r="CYC15" s="2">
        <v>177</v>
      </c>
      <c r="CYD15" s="2">
        <v>522</v>
      </c>
      <c r="CYE15" s="2">
        <v>126</v>
      </c>
      <c r="CYF15" s="2">
        <v>1234</v>
      </c>
      <c r="CYG15" s="2">
        <v>2140</v>
      </c>
      <c r="CYH15" s="2">
        <v>651</v>
      </c>
      <c r="CYI15" s="2">
        <v>346</v>
      </c>
      <c r="CYJ15" s="2">
        <v>503</v>
      </c>
      <c r="CYK15" s="2">
        <v>1088</v>
      </c>
      <c r="CYL15" s="2">
        <v>244</v>
      </c>
      <c r="CYM15" s="2">
        <v>712</v>
      </c>
      <c r="CYN15" s="2">
        <v>95</v>
      </c>
      <c r="CYO15" s="2">
        <v>348</v>
      </c>
      <c r="CYP15" s="2">
        <v>1501</v>
      </c>
      <c r="CYQ15" s="2">
        <v>5016</v>
      </c>
      <c r="CYR15" s="2">
        <v>401</v>
      </c>
      <c r="CYS15" s="2">
        <v>407</v>
      </c>
      <c r="CYT15" s="2">
        <v>174</v>
      </c>
      <c r="CYU15" s="2">
        <v>1209</v>
      </c>
      <c r="CYV15" s="2">
        <v>321</v>
      </c>
      <c r="CYW15" s="2">
        <v>-107</v>
      </c>
      <c r="CYX15" s="2">
        <v>221</v>
      </c>
      <c r="CYY15" s="2">
        <v>615</v>
      </c>
      <c r="CYZ15" s="2">
        <v>1165</v>
      </c>
      <c r="CZA15" s="2">
        <v>1161</v>
      </c>
      <c r="CZB15" s="2">
        <v>889</v>
      </c>
      <c r="CZC15" s="2">
        <v>508</v>
      </c>
      <c r="CZD15" s="2">
        <v>1743</v>
      </c>
      <c r="CZE15" s="2">
        <v>3029</v>
      </c>
      <c r="CZF15" s="2">
        <v>388</v>
      </c>
      <c r="CZG15" s="2">
        <v>10861</v>
      </c>
      <c r="CZH15" s="2">
        <v>2513</v>
      </c>
      <c r="CZI15" s="2">
        <v>3024</v>
      </c>
      <c r="CZJ15" s="2">
        <v>991</v>
      </c>
      <c r="CZK15" s="2">
        <v>106</v>
      </c>
      <c r="CZL15" s="2">
        <v>335</v>
      </c>
      <c r="CZM15" s="2">
        <v>1341</v>
      </c>
      <c r="CZN15" s="2">
        <v>15436</v>
      </c>
      <c r="CZO15" s="2">
        <v>1440</v>
      </c>
      <c r="CZP15" s="2">
        <v>704</v>
      </c>
      <c r="CZQ15" s="2">
        <v>43</v>
      </c>
      <c r="CZR15" s="2">
        <v>488</v>
      </c>
      <c r="CZS15" s="2">
        <v>411</v>
      </c>
      <c r="CZT15" s="2">
        <v>466</v>
      </c>
      <c r="CZU15" s="2">
        <v>149</v>
      </c>
      <c r="CZV15" s="2">
        <v>80</v>
      </c>
      <c r="CZW15" s="2">
        <v>-27</v>
      </c>
      <c r="CZX15" s="2">
        <v>66</v>
      </c>
      <c r="CZY15" s="2">
        <v>603</v>
      </c>
      <c r="CZZ15" s="2">
        <v>5190</v>
      </c>
      <c r="DAA15" s="2">
        <v>1743</v>
      </c>
      <c r="DAB15" s="2">
        <v>79</v>
      </c>
      <c r="DAC15" s="2">
        <v>110</v>
      </c>
      <c r="DAD15" s="2">
        <v>1502</v>
      </c>
      <c r="DAE15" s="2">
        <v>596</v>
      </c>
      <c r="DAF15" s="2">
        <v>149</v>
      </c>
      <c r="DAG15" s="2">
        <v>1744</v>
      </c>
      <c r="DAH15" s="2">
        <v>615</v>
      </c>
      <c r="DAI15" s="2">
        <v>169</v>
      </c>
      <c r="DAJ15" s="2">
        <v>176</v>
      </c>
      <c r="DAK15" s="2">
        <v>384</v>
      </c>
      <c r="DAL15" s="2">
        <v>2279</v>
      </c>
      <c r="DAM15" s="2">
        <v>500</v>
      </c>
      <c r="DAN15" s="2">
        <v>78</v>
      </c>
      <c r="DAO15" s="2">
        <v>1842</v>
      </c>
      <c r="DAP15" s="2">
        <v>1043</v>
      </c>
      <c r="DAQ15" s="2">
        <v>255</v>
      </c>
      <c r="DAR15" s="2">
        <v>914</v>
      </c>
      <c r="DAS15" s="2">
        <v>119</v>
      </c>
      <c r="DAT15" s="2">
        <v>1046</v>
      </c>
      <c r="DAU15" s="2">
        <v>256</v>
      </c>
      <c r="DAV15" s="2">
        <v>66</v>
      </c>
      <c r="DAW15" s="2">
        <v>1442</v>
      </c>
      <c r="DAX15" s="2">
        <v>90</v>
      </c>
      <c r="DAY15" s="2">
        <v>8101</v>
      </c>
      <c r="DAZ15" s="2">
        <v>2917</v>
      </c>
      <c r="DBA15" s="2">
        <v>400</v>
      </c>
      <c r="DBB15" s="2">
        <v>28</v>
      </c>
      <c r="DBC15" s="2">
        <v>267</v>
      </c>
      <c r="DBD15" s="2">
        <v>2173</v>
      </c>
      <c r="DBE15" s="2">
        <v>3655</v>
      </c>
      <c r="DBF15" s="2">
        <v>3930</v>
      </c>
      <c r="DBG15" s="2">
        <v>1084</v>
      </c>
      <c r="DBH15" s="2">
        <v>1142</v>
      </c>
      <c r="DBI15" s="2">
        <v>7000</v>
      </c>
      <c r="DBJ15" s="2">
        <v>399</v>
      </c>
      <c r="DBK15" s="2">
        <v>1527</v>
      </c>
      <c r="DBL15" s="2">
        <v>2372</v>
      </c>
      <c r="DBM15" s="2">
        <v>670</v>
      </c>
      <c r="DBN15" s="2">
        <v>258</v>
      </c>
      <c r="DBO15" s="2">
        <v>934</v>
      </c>
      <c r="DBP15" s="2">
        <v>210</v>
      </c>
      <c r="DBQ15" s="2">
        <v>298</v>
      </c>
      <c r="DBR15" s="2">
        <v>57</v>
      </c>
      <c r="DBS15" s="2">
        <v>172</v>
      </c>
      <c r="DBT15" s="2">
        <v>228</v>
      </c>
      <c r="DBU15" s="2">
        <v>87</v>
      </c>
      <c r="DBV15" s="2">
        <v>650</v>
      </c>
      <c r="DBW15" s="2">
        <v>696</v>
      </c>
      <c r="DBX15" s="2">
        <v>63</v>
      </c>
      <c r="DBY15" s="2">
        <v>128111</v>
      </c>
      <c r="DBZ15" s="2">
        <v>1178</v>
      </c>
      <c r="DCA15" s="2">
        <v>1706</v>
      </c>
      <c r="DCB15" s="2">
        <v>946</v>
      </c>
      <c r="DCC15" s="2">
        <v>83</v>
      </c>
      <c r="DCD15" s="2">
        <v>643</v>
      </c>
      <c r="DCE15" s="2">
        <v>292</v>
      </c>
      <c r="DCF15" s="2">
        <v>3463</v>
      </c>
      <c r="DCG15" s="2">
        <v>145</v>
      </c>
      <c r="DCH15" s="2">
        <v>1383</v>
      </c>
      <c r="DCI15" s="2">
        <v>1972</v>
      </c>
      <c r="DCJ15" s="2">
        <v>2913</v>
      </c>
      <c r="DCK15" s="2">
        <v>9103</v>
      </c>
      <c r="DCL15" s="2">
        <v>775</v>
      </c>
      <c r="DCM15" s="2">
        <v>1510</v>
      </c>
      <c r="DCN15" s="2">
        <v>142</v>
      </c>
      <c r="DCO15" s="2">
        <v>4731</v>
      </c>
      <c r="DCP15" s="2">
        <v>135</v>
      </c>
      <c r="DCQ15" s="2">
        <v>251</v>
      </c>
      <c r="DCR15" s="2">
        <v>889</v>
      </c>
      <c r="DCS15" s="2">
        <v>3733</v>
      </c>
      <c r="DCT15" s="2">
        <v>2235</v>
      </c>
      <c r="DCU15" s="2">
        <v>3916</v>
      </c>
      <c r="DCV15" s="2">
        <v>1269</v>
      </c>
      <c r="DCW15" s="2">
        <v>2004</v>
      </c>
      <c r="DCX15" s="2">
        <v>3472</v>
      </c>
      <c r="DCY15" s="2">
        <v>311</v>
      </c>
      <c r="DCZ15" s="2">
        <v>1470</v>
      </c>
      <c r="DDA15" s="2">
        <v>12</v>
      </c>
      <c r="DDB15" s="2">
        <v>-32</v>
      </c>
      <c r="DDC15" s="2">
        <v>1505</v>
      </c>
      <c r="DDD15" s="2">
        <v>2430</v>
      </c>
      <c r="DDE15" s="2">
        <v>787</v>
      </c>
      <c r="DDF15" s="2">
        <v>1430</v>
      </c>
      <c r="DDG15" s="2">
        <v>1385</v>
      </c>
      <c r="DDH15" s="2">
        <v>394</v>
      </c>
      <c r="DDI15" s="2">
        <v>84</v>
      </c>
      <c r="DDJ15" s="2">
        <v>43</v>
      </c>
      <c r="DDK15" s="2">
        <v>681</v>
      </c>
      <c r="DDL15" s="2">
        <v>1346</v>
      </c>
      <c r="DDM15" s="2">
        <v>993</v>
      </c>
      <c r="DDN15" s="2">
        <v>1000</v>
      </c>
      <c r="DDO15" s="2">
        <v>24955</v>
      </c>
      <c r="DDP15" s="2">
        <v>284</v>
      </c>
      <c r="DDQ15" s="2">
        <v>3668</v>
      </c>
      <c r="DDR15" s="2">
        <v>1365</v>
      </c>
      <c r="DDS15" s="2">
        <v>2354</v>
      </c>
      <c r="DDT15" s="2">
        <v>2562</v>
      </c>
      <c r="DDU15" s="2">
        <v>1307</v>
      </c>
      <c r="DDV15" s="2">
        <v>570</v>
      </c>
      <c r="DDW15" s="2">
        <v>974</v>
      </c>
      <c r="DDX15" s="2">
        <v>4726</v>
      </c>
      <c r="DDY15" s="2">
        <v>5537</v>
      </c>
      <c r="DDZ15" s="2">
        <v>146</v>
      </c>
      <c r="DEA15" s="2">
        <v>351</v>
      </c>
      <c r="DEB15" s="2">
        <v>1100</v>
      </c>
      <c r="DEC15" s="2">
        <v>159</v>
      </c>
      <c r="DED15" s="2">
        <v>77</v>
      </c>
      <c r="DEE15" s="2">
        <v>471</v>
      </c>
      <c r="DEF15" s="2">
        <v>582</v>
      </c>
      <c r="DEG15" s="2">
        <v>40</v>
      </c>
      <c r="DEH15" s="2">
        <v>240</v>
      </c>
      <c r="DEI15" s="2">
        <v>2833</v>
      </c>
      <c r="DEJ15" s="2">
        <v>338</v>
      </c>
      <c r="DEK15" s="2">
        <v>143</v>
      </c>
      <c r="DEL15" s="2">
        <v>352</v>
      </c>
      <c r="DEM15" s="2">
        <v>916</v>
      </c>
      <c r="DEN15" s="2">
        <v>28451</v>
      </c>
      <c r="DEO15" s="2">
        <v>-777</v>
      </c>
      <c r="DEP15" s="2">
        <v>195</v>
      </c>
      <c r="DEQ15" s="2">
        <v>2564</v>
      </c>
      <c r="DER15" s="2">
        <v>1598</v>
      </c>
      <c r="DES15" s="2">
        <v>3423</v>
      </c>
      <c r="DET15" s="2">
        <v>488</v>
      </c>
      <c r="DEU15" s="2">
        <v>728</v>
      </c>
      <c r="DEV15" s="2">
        <v>598</v>
      </c>
      <c r="DEW15" s="2">
        <v>772</v>
      </c>
      <c r="DEX15" s="2">
        <v>9149</v>
      </c>
      <c r="DEY15" s="2">
        <v>5518</v>
      </c>
      <c r="DEZ15" s="2">
        <v>886</v>
      </c>
      <c r="DFA15" s="2">
        <v>-544</v>
      </c>
      <c r="DFB15" s="2">
        <v>1592</v>
      </c>
      <c r="DFC15" s="2">
        <v>2314</v>
      </c>
      <c r="DFD15" s="2">
        <v>1368</v>
      </c>
      <c r="DFE15" s="2">
        <v>785</v>
      </c>
      <c r="DFF15" s="2">
        <v>-59</v>
      </c>
      <c r="DFG15" s="2">
        <v>3119</v>
      </c>
      <c r="DFH15" s="2">
        <v>30</v>
      </c>
      <c r="DFI15" s="2">
        <v>31</v>
      </c>
      <c r="DFJ15" s="2">
        <v>1580</v>
      </c>
      <c r="DFK15" s="2">
        <v>498</v>
      </c>
      <c r="DFL15" s="2">
        <v>95</v>
      </c>
      <c r="DFM15" s="2">
        <v>44</v>
      </c>
      <c r="DFN15" s="2">
        <v>143</v>
      </c>
      <c r="DFO15" s="2">
        <v>27</v>
      </c>
      <c r="DFP15" s="2">
        <v>2479</v>
      </c>
      <c r="DFQ15" s="2">
        <v>21647</v>
      </c>
      <c r="DFR15" s="2">
        <v>-632</v>
      </c>
      <c r="DFS15" s="2">
        <v>4384</v>
      </c>
      <c r="DFT15" s="2">
        <v>8624</v>
      </c>
      <c r="DFU15" s="2">
        <v>-1297</v>
      </c>
      <c r="DFV15" s="2">
        <v>157</v>
      </c>
      <c r="DFW15" s="2">
        <v>5100</v>
      </c>
      <c r="DFX15" s="2">
        <v>598</v>
      </c>
      <c r="DFY15" s="2">
        <v>12414</v>
      </c>
      <c r="DFZ15" s="2">
        <v>-17160</v>
      </c>
      <c r="DGA15" s="2">
        <v>451</v>
      </c>
      <c r="DGB15" s="2">
        <v>4881</v>
      </c>
      <c r="DGC15" s="2">
        <v>5294</v>
      </c>
      <c r="DGD15" s="2">
        <v>10239</v>
      </c>
      <c r="DGE15" s="2">
        <v>1376</v>
      </c>
      <c r="DGF15" s="2">
        <v>1214</v>
      </c>
      <c r="DGG15" s="2">
        <v>371</v>
      </c>
      <c r="DGH15" s="2">
        <v>774</v>
      </c>
      <c r="DGI15" s="2" t="s">
        <v>5</v>
      </c>
      <c r="DGJ15" s="2">
        <v>374</v>
      </c>
      <c r="DGK15" s="2">
        <v>1334</v>
      </c>
      <c r="DGL15" s="2" t="s">
        <v>5</v>
      </c>
      <c r="DGM15" s="2">
        <v>-81</v>
      </c>
      <c r="DGN15" s="2">
        <v>-218</v>
      </c>
      <c r="DGO15" s="2">
        <v>-1834</v>
      </c>
      <c r="DGP15" s="2">
        <v>6888</v>
      </c>
      <c r="DGQ15" s="2" t="s">
        <v>5</v>
      </c>
      <c r="DGR15" s="2">
        <v>373</v>
      </c>
      <c r="DGS15" s="2">
        <v>2696</v>
      </c>
      <c r="DGT15" s="2">
        <v>6999</v>
      </c>
      <c r="DGU15" s="2">
        <v>190</v>
      </c>
      <c r="DGV15" s="2">
        <v>135</v>
      </c>
      <c r="DGW15" s="2">
        <v>2745</v>
      </c>
      <c r="DGX15" s="2">
        <v>1697</v>
      </c>
      <c r="DGY15" s="2">
        <v>10172</v>
      </c>
      <c r="DGZ15" s="2">
        <v>20716</v>
      </c>
      <c r="DHA15" s="2">
        <v>9081</v>
      </c>
      <c r="DHB15" s="2">
        <v>8884</v>
      </c>
      <c r="DHC15" s="2">
        <v>80855</v>
      </c>
      <c r="DHD15" s="2" t="s">
        <v>5</v>
      </c>
      <c r="DHE15" s="2">
        <v>35</v>
      </c>
      <c r="DHF15" s="2">
        <v>703</v>
      </c>
      <c r="DHG15" s="2">
        <v>5051</v>
      </c>
      <c r="DHH15" s="2">
        <v>1193</v>
      </c>
      <c r="DHI15" s="2">
        <v>17929</v>
      </c>
      <c r="DHJ15" s="2">
        <v>1005</v>
      </c>
      <c r="DHK15" s="2">
        <v>1105</v>
      </c>
      <c r="DHL15" s="2">
        <v>-5572</v>
      </c>
      <c r="DHM15" s="2">
        <v>147</v>
      </c>
      <c r="DHN15" s="2">
        <v>13005</v>
      </c>
      <c r="DHO15" s="2">
        <v>141157</v>
      </c>
      <c r="DHP15" s="2">
        <v>630</v>
      </c>
      <c r="DHQ15" s="2">
        <v>976</v>
      </c>
      <c r="DHR15" s="2">
        <v>1764</v>
      </c>
      <c r="DHS15" s="2">
        <v>-8458</v>
      </c>
      <c r="DHT15" s="2">
        <v>5782</v>
      </c>
      <c r="DHU15" s="2">
        <v>5083</v>
      </c>
      <c r="DHV15" s="2">
        <v>1837</v>
      </c>
      <c r="DHW15" s="2">
        <v>28</v>
      </c>
      <c r="DHX15" s="2">
        <v>12152</v>
      </c>
      <c r="DHY15" s="2">
        <v>2682</v>
      </c>
      <c r="DHZ15" s="2">
        <v>935</v>
      </c>
      <c r="DIA15" s="2">
        <v>543</v>
      </c>
      <c r="DIB15" s="2">
        <v>685</v>
      </c>
      <c r="DIC15" s="2">
        <v>450</v>
      </c>
      <c r="DID15" s="2">
        <v>3745</v>
      </c>
      <c r="DIE15" s="2">
        <v>2968</v>
      </c>
      <c r="DIF15" s="2">
        <v>2227</v>
      </c>
      <c r="DIG15" s="2">
        <v>2558</v>
      </c>
      <c r="DIH15" s="2">
        <v>1225</v>
      </c>
      <c r="DII15" s="2">
        <v>6285</v>
      </c>
      <c r="DIJ15" s="2">
        <v>3366</v>
      </c>
      <c r="DIK15" s="2">
        <v>1500</v>
      </c>
      <c r="DIL15" s="2">
        <v>3999</v>
      </c>
      <c r="DIM15" s="2">
        <v>2049</v>
      </c>
      <c r="DIN15" s="2">
        <v>36</v>
      </c>
      <c r="DIO15" s="2">
        <v>2919</v>
      </c>
      <c r="DIP15" s="2">
        <v>1435</v>
      </c>
      <c r="DIQ15" s="2">
        <v>2637</v>
      </c>
      <c r="DIR15" s="2">
        <v>6793</v>
      </c>
      <c r="DIS15" s="2">
        <v>28407</v>
      </c>
      <c r="DIT15" s="2">
        <v>-465</v>
      </c>
      <c r="DIU15" s="2">
        <v>137487</v>
      </c>
      <c r="DIV15" s="2">
        <v>8057</v>
      </c>
      <c r="DIW15" s="2">
        <v>73</v>
      </c>
      <c r="DIX15" s="2">
        <v>1523</v>
      </c>
      <c r="DIY15" s="2">
        <v>5858</v>
      </c>
      <c r="DIZ15" s="2">
        <v>886</v>
      </c>
      <c r="DJA15" s="2">
        <v>1163</v>
      </c>
      <c r="DJB15" s="2" t="s">
        <v>5</v>
      </c>
      <c r="DJC15" s="2">
        <v>1098</v>
      </c>
      <c r="DJD15" s="2">
        <v>5946</v>
      </c>
      <c r="DJE15" s="2">
        <v>492</v>
      </c>
      <c r="DJF15" s="2">
        <v>331</v>
      </c>
      <c r="DJG15" s="2">
        <v>1243</v>
      </c>
      <c r="DJH15" s="2">
        <v>9117</v>
      </c>
      <c r="DJI15" s="2">
        <v>448</v>
      </c>
      <c r="DJJ15" s="2">
        <v>22277</v>
      </c>
      <c r="DJK15" s="2">
        <v>397</v>
      </c>
      <c r="DJL15" s="2">
        <v>1139</v>
      </c>
      <c r="DJM15" s="2" t="s">
        <v>5</v>
      </c>
      <c r="DJN15" s="2">
        <v>1335</v>
      </c>
      <c r="DJO15" s="2" t="s">
        <v>5</v>
      </c>
      <c r="DJP15" s="2">
        <v>1738</v>
      </c>
      <c r="DJQ15" s="2">
        <v>61</v>
      </c>
      <c r="DJR15" s="2">
        <v>26771</v>
      </c>
      <c r="DJS15" s="2">
        <v>5476</v>
      </c>
      <c r="DJT15" s="2">
        <v>741</v>
      </c>
      <c r="DJU15" s="2" t="s">
        <v>5</v>
      </c>
      <c r="DJV15" s="2">
        <v>13330</v>
      </c>
      <c r="DJW15" s="2" t="s">
        <v>5</v>
      </c>
      <c r="DJX15" s="2">
        <v>11029</v>
      </c>
      <c r="DJY15" s="2" t="s">
        <v>5</v>
      </c>
      <c r="DJZ15" s="2">
        <v>1357</v>
      </c>
      <c r="DKA15" s="2" t="s">
        <v>5</v>
      </c>
      <c r="DKB15" s="2" t="s">
        <v>5</v>
      </c>
      <c r="DKC15" s="2" t="s">
        <v>5</v>
      </c>
      <c r="DKD15" s="2" t="s">
        <v>5</v>
      </c>
      <c r="DKE15" s="2" t="s">
        <v>5</v>
      </c>
      <c r="DKF15" s="2" t="s">
        <v>5</v>
      </c>
      <c r="DKG15" s="2" t="s">
        <v>5</v>
      </c>
      <c r="DKH15" s="2" t="s">
        <v>5</v>
      </c>
      <c r="DKI15" s="2" t="s">
        <v>5</v>
      </c>
      <c r="DKJ15" s="2" t="s">
        <v>5</v>
      </c>
      <c r="DKK15" s="2" t="s">
        <v>5</v>
      </c>
      <c r="DKL15" s="2" t="s">
        <v>5</v>
      </c>
      <c r="DKM15" s="2" t="s">
        <v>5</v>
      </c>
      <c r="DKN15" s="2" t="s">
        <v>5</v>
      </c>
      <c r="DKO15" s="2">
        <v>114</v>
      </c>
      <c r="DKP15" s="2" t="s">
        <v>5</v>
      </c>
      <c r="DKQ15" s="2" t="s">
        <v>5</v>
      </c>
      <c r="DKR15" s="2" t="s">
        <v>5</v>
      </c>
      <c r="DKS15" s="2">
        <v>592</v>
      </c>
      <c r="DKT15" s="2" t="s">
        <v>5</v>
      </c>
      <c r="DKU15" s="2">
        <v>1395</v>
      </c>
      <c r="DKV15" s="2" t="s">
        <v>5</v>
      </c>
      <c r="DKW15" s="2">
        <v>360</v>
      </c>
      <c r="DKX15" s="2" t="s">
        <v>5</v>
      </c>
      <c r="DKY15" s="2">
        <v>8043</v>
      </c>
      <c r="DKZ15" s="2" t="s">
        <v>5</v>
      </c>
      <c r="DLA15" s="2" t="s">
        <v>5</v>
      </c>
      <c r="DLB15" s="2">
        <v>30511</v>
      </c>
      <c r="DLC15" s="2" t="s">
        <v>5</v>
      </c>
      <c r="DLD15" s="2" t="s">
        <v>5</v>
      </c>
      <c r="DLE15" s="2">
        <v>336</v>
      </c>
      <c r="DLF15" s="2" t="s">
        <v>5</v>
      </c>
      <c r="DLG15" s="2" t="s">
        <v>5</v>
      </c>
      <c r="DLH15" s="2">
        <v>514</v>
      </c>
      <c r="DLI15" s="2">
        <v>-734</v>
      </c>
      <c r="DLJ15" s="2">
        <v>577</v>
      </c>
      <c r="DLK15" s="2">
        <v>493</v>
      </c>
      <c r="DLL15" s="2">
        <v>920</v>
      </c>
      <c r="DLM15" s="2" t="s">
        <v>5</v>
      </c>
      <c r="DLN15" s="2">
        <v>-6240</v>
      </c>
      <c r="DLO15" s="2" t="s">
        <v>5</v>
      </c>
      <c r="DLP15" s="2" t="s">
        <v>5</v>
      </c>
      <c r="DLQ15" s="2" t="s">
        <v>5</v>
      </c>
      <c r="DLR15" s="2" t="s">
        <v>5</v>
      </c>
      <c r="DLS15" s="2" t="s">
        <v>5</v>
      </c>
      <c r="DLT15" s="2" t="s">
        <v>5</v>
      </c>
      <c r="DLU15" s="2" t="s">
        <v>5</v>
      </c>
      <c r="DLV15" s="2">
        <v>45950</v>
      </c>
      <c r="DLW15" s="2">
        <v>2926</v>
      </c>
      <c r="DLX15" s="2" t="s">
        <v>5</v>
      </c>
      <c r="DLY15" s="2" t="s">
        <v>5</v>
      </c>
      <c r="DLZ15" s="2" t="s">
        <v>5</v>
      </c>
      <c r="DMA15" s="2">
        <v>600</v>
      </c>
      <c r="DMB15" s="2" t="s">
        <v>5</v>
      </c>
      <c r="DMC15" s="2" t="s">
        <v>5</v>
      </c>
      <c r="DMD15" s="2">
        <v>224000</v>
      </c>
      <c r="DME15" s="2">
        <v>1542</v>
      </c>
      <c r="DMF15" s="2">
        <v>913</v>
      </c>
      <c r="DMG15" s="2">
        <v>33687</v>
      </c>
      <c r="DMH15" s="2" t="s">
        <v>5</v>
      </c>
      <c r="DMI15" s="2" t="s">
        <v>5</v>
      </c>
      <c r="DMJ15" s="2">
        <v>-75</v>
      </c>
      <c r="DMK15" s="2">
        <v>3</v>
      </c>
      <c r="DML15" s="2">
        <v>1228</v>
      </c>
      <c r="DMM15" s="2" t="s">
        <v>5</v>
      </c>
      <c r="DMN15" s="2">
        <v>12688</v>
      </c>
      <c r="DMO15" s="2">
        <v>1577</v>
      </c>
      <c r="DMP15" s="2" t="s">
        <v>5</v>
      </c>
      <c r="DMQ15" s="2">
        <v>1064</v>
      </c>
      <c r="DMR15" s="2">
        <v>1503</v>
      </c>
      <c r="DMS15" s="2">
        <v>18685</v>
      </c>
      <c r="DMT15" s="2">
        <v>-51729</v>
      </c>
      <c r="DMU15" s="2">
        <v>15578</v>
      </c>
      <c r="DMV15" s="2">
        <v>2565</v>
      </c>
      <c r="DMW15" s="2">
        <v>116</v>
      </c>
      <c r="DMX15" s="2">
        <v>-570</v>
      </c>
      <c r="DMY15" s="2">
        <v>36</v>
      </c>
      <c r="DMZ15" s="2">
        <v>4269</v>
      </c>
      <c r="DNA15" s="2">
        <v>791</v>
      </c>
      <c r="DNB15" s="2" t="s">
        <v>5</v>
      </c>
      <c r="DNC15" s="2">
        <v>284</v>
      </c>
      <c r="DND15" s="2">
        <v>3215</v>
      </c>
      <c r="DNE15" s="2" t="s">
        <v>5</v>
      </c>
      <c r="DNF15" s="2">
        <v>2916</v>
      </c>
      <c r="DNG15" s="2">
        <v>190</v>
      </c>
      <c r="DNH15" s="2" t="s">
        <v>5</v>
      </c>
      <c r="DNI15" s="2" t="s">
        <v>5</v>
      </c>
      <c r="DNJ15" s="2" t="s">
        <v>5</v>
      </c>
      <c r="DNK15" s="2">
        <v>5752</v>
      </c>
      <c r="DNL15" s="2">
        <v>6671</v>
      </c>
      <c r="DNM15" s="2">
        <v>2744</v>
      </c>
      <c r="DNN15" s="2" t="s">
        <v>5</v>
      </c>
      <c r="DNO15" s="2" t="s">
        <v>5</v>
      </c>
      <c r="DNP15" s="2" t="s">
        <v>5</v>
      </c>
      <c r="DNQ15" s="2">
        <v>3625</v>
      </c>
      <c r="DNR15" s="2" t="s">
        <v>5</v>
      </c>
      <c r="DNS15" s="2" t="s">
        <v>5</v>
      </c>
      <c r="DNT15" s="2">
        <v>7093</v>
      </c>
      <c r="DNU15" s="2" t="s">
        <v>5</v>
      </c>
      <c r="DNV15" s="2">
        <v>16968</v>
      </c>
      <c r="DNW15" s="2">
        <v>3257</v>
      </c>
      <c r="DNX15" s="2" t="s">
        <v>5</v>
      </c>
      <c r="DNY15" s="2" t="s">
        <v>5</v>
      </c>
      <c r="DNZ15" s="2" t="s">
        <v>5</v>
      </c>
      <c r="DOA15" s="2" t="s">
        <v>5</v>
      </c>
      <c r="DOB15" s="2" t="s">
        <v>5</v>
      </c>
      <c r="DOC15" s="2">
        <v>1973</v>
      </c>
      <c r="DOD15" s="2" t="s">
        <v>5</v>
      </c>
      <c r="DOE15" s="2" t="s">
        <v>5</v>
      </c>
      <c r="DOF15" s="2" t="s">
        <v>5</v>
      </c>
      <c r="DOG15" s="2" t="s">
        <v>5</v>
      </c>
      <c r="DOH15" s="2">
        <v>247</v>
      </c>
      <c r="DOI15" s="2" t="s">
        <v>5</v>
      </c>
      <c r="DOJ15" s="2">
        <v>737137</v>
      </c>
      <c r="DOK15" s="2">
        <v>85</v>
      </c>
      <c r="DOL15" s="2" t="s">
        <v>5</v>
      </c>
      <c r="DOM15" s="2">
        <v>4583</v>
      </c>
      <c r="DON15" s="2">
        <v>424</v>
      </c>
      <c r="DOO15" s="2" t="s">
        <v>5</v>
      </c>
      <c r="DOP15" s="2" t="s">
        <v>5</v>
      </c>
      <c r="DOQ15" s="2">
        <v>20095</v>
      </c>
      <c r="DOR15" s="2" t="s">
        <v>5</v>
      </c>
      <c r="DOS15" s="2" t="s">
        <v>5</v>
      </c>
      <c r="DOT15" s="2">
        <v>18109</v>
      </c>
      <c r="DOU15" s="2" t="s">
        <v>5</v>
      </c>
      <c r="DOV15" s="2">
        <v>-2645</v>
      </c>
      <c r="DOW15" s="2">
        <v>616000</v>
      </c>
      <c r="DOX15" s="2" t="s">
        <v>5</v>
      </c>
      <c r="DOY15" s="2" t="s">
        <v>5</v>
      </c>
      <c r="DOZ15" s="2" t="s">
        <v>5</v>
      </c>
      <c r="DPA15" s="2" t="s">
        <v>5</v>
      </c>
      <c r="DPB15" s="2" t="s">
        <v>5</v>
      </c>
      <c r="DPC15" s="2" t="s">
        <v>5</v>
      </c>
      <c r="DPD15" s="2">
        <v>21268</v>
      </c>
      <c r="DPE15" s="2">
        <v>417</v>
      </c>
      <c r="DPF15" s="2">
        <v>2513</v>
      </c>
      <c r="DPG15" s="2" t="s">
        <v>5</v>
      </c>
      <c r="DPH15" s="2" t="s">
        <v>5</v>
      </c>
      <c r="DPI15" s="2" t="s">
        <v>5</v>
      </c>
      <c r="DPJ15" s="2" t="s">
        <v>5</v>
      </c>
      <c r="DPK15" s="2">
        <v>11462</v>
      </c>
      <c r="DPL15" s="2">
        <v>10605</v>
      </c>
      <c r="DPM15" s="2" t="s">
        <v>5</v>
      </c>
      <c r="DPN15" s="2" t="s">
        <v>5</v>
      </c>
      <c r="DPO15" s="2">
        <v>399</v>
      </c>
      <c r="DPP15" s="2">
        <v>2850</v>
      </c>
      <c r="DPQ15" s="2" t="s">
        <v>5</v>
      </c>
      <c r="DPR15" s="2">
        <v>391</v>
      </c>
      <c r="DPS15" s="2">
        <v>6123</v>
      </c>
      <c r="DPT15" s="2">
        <v>6891</v>
      </c>
      <c r="DPU15" s="2">
        <v>22607</v>
      </c>
      <c r="DPV15" s="2" t="s">
        <v>5</v>
      </c>
      <c r="DPW15" s="2" t="s">
        <v>5</v>
      </c>
      <c r="DPX15" s="2">
        <v>341</v>
      </c>
      <c r="DPY15" s="2">
        <v>3089</v>
      </c>
      <c r="DPZ15" s="2">
        <v>10593</v>
      </c>
      <c r="DQA15" s="2">
        <v>314</v>
      </c>
      <c r="DQB15" s="2">
        <v>-26</v>
      </c>
      <c r="DQC15" s="2" t="s">
        <v>5</v>
      </c>
      <c r="DQD15" s="2" t="s">
        <v>5</v>
      </c>
      <c r="DQE15" s="2">
        <v>14046</v>
      </c>
      <c r="DQF15" s="2">
        <v>399</v>
      </c>
      <c r="DQG15" s="2">
        <v>159</v>
      </c>
      <c r="DQH15" s="2">
        <v>-101</v>
      </c>
      <c r="DQI15" s="2" t="s">
        <v>5</v>
      </c>
      <c r="DQJ15" s="2" t="s">
        <v>5</v>
      </c>
      <c r="DQK15" s="2">
        <v>1982</v>
      </c>
      <c r="DQL15" s="2" t="s">
        <v>5</v>
      </c>
      <c r="DQM15" s="2" t="s">
        <v>5</v>
      </c>
      <c r="DQN15" s="2" t="s">
        <v>5</v>
      </c>
      <c r="DQO15" s="2" t="s">
        <v>5</v>
      </c>
      <c r="DQP15" s="2">
        <v>1239</v>
      </c>
      <c r="DQQ15" s="2">
        <v>2142</v>
      </c>
      <c r="DQR15" s="2" t="s">
        <v>5</v>
      </c>
      <c r="DQS15" s="2" t="s">
        <v>5</v>
      </c>
      <c r="DQT15" s="2">
        <v>1593</v>
      </c>
      <c r="DQU15" s="2" t="s">
        <v>5</v>
      </c>
      <c r="DQV15" s="2" t="s">
        <v>5</v>
      </c>
      <c r="DQW15" s="2">
        <v>-321</v>
      </c>
      <c r="DQX15" s="2" t="s">
        <v>5</v>
      </c>
      <c r="DQY15" s="2" t="s">
        <v>5</v>
      </c>
      <c r="DQZ15" s="2" t="s">
        <v>5</v>
      </c>
      <c r="DRA15" s="2" t="s">
        <v>5</v>
      </c>
      <c r="DRB15" s="2">
        <v>3634</v>
      </c>
      <c r="DRC15" s="2">
        <v>9878</v>
      </c>
      <c r="DRD15" s="2" t="s">
        <v>5</v>
      </c>
      <c r="DRE15" s="2" t="s">
        <v>5</v>
      </c>
      <c r="DRF15" s="2">
        <v>1722</v>
      </c>
      <c r="DRG15" s="2">
        <v>14091</v>
      </c>
      <c r="DRH15" s="2">
        <v>-19</v>
      </c>
      <c r="DRI15" s="2">
        <v>557</v>
      </c>
      <c r="DRJ15" s="2">
        <v>22248</v>
      </c>
      <c r="DRK15" s="2">
        <v>977</v>
      </c>
      <c r="DRL15" s="2">
        <v>569</v>
      </c>
      <c r="DRM15" s="2">
        <v>18069</v>
      </c>
      <c r="DRN15" s="2">
        <v>5181</v>
      </c>
      <c r="DRO15" s="2">
        <v>315</v>
      </c>
      <c r="DRP15" s="2">
        <v>1213</v>
      </c>
      <c r="DRQ15" s="2">
        <v>551</v>
      </c>
      <c r="DRR15" s="2">
        <v>202</v>
      </c>
      <c r="DRS15" s="2">
        <v>1113</v>
      </c>
      <c r="DRT15" s="2">
        <v>22348</v>
      </c>
      <c r="DRU15" s="2" t="s">
        <v>5</v>
      </c>
      <c r="DRV15" s="2">
        <v>15325</v>
      </c>
      <c r="DRW15" s="2" t="s">
        <v>5</v>
      </c>
      <c r="DRX15" s="2" t="s">
        <v>5</v>
      </c>
      <c r="DRY15" s="2" t="s">
        <v>5</v>
      </c>
      <c r="DRZ15" s="2">
        <v>1350</v>
      </c>
      <c r="DSA15" s="2" t="s">
        <v>5</v>
      </c>
      <c r="DSB15" s="2" t="s">
        <v>5</v>
      </c>
      <c r="DSC15" s="2" t="s">
        <v>5</v>
      </c>
      <c r="DSD15" s="2">
        <v>-5</v>
      </c>
      <c r="DSE15" s="2" t="s">
        <v>5</v>
      </c>
      <c r="DSF15" s="2">
        <v>2574</v>
      </c>
      <c r="DSG15" s="2">
        <v>574</v>
      </c>
      <c r="DSH15" s="2">
        <v>3791</v>
      </c>
      <c r="DSI15" s="2" t="s">
        <v>5</v>
      </c>
      <c r="DSJ15" s="2">
        <v>9761</v>
      </c>
      <c r="DSK15" s="2" t="s">
        <v>5</v>
      </c>
      <c r="DSL15" s="2">
        <v>613</v>
      </c>
      <c r="DSM15" s="2">
        <v>713</v>
      </c>
      <c r="DSN15" s="2">
        <v>-398</v>
      </c>
      <c r="DSO15" s="2">
        <v>574</v>
      </c>
      <c r="DSP15" s="2">
        <v>-21</v>
      </c>
      <c r="DSQ15" s="2">
        <v>388</v>
      </c>
      <c r="DSR15" s="2">
        <v>790</v>
      </c>
      <c r="DSS15" s="2">
        <v>5802</v>
      </c>
      <c r="DST15" s="2">
        <v>175</v>
      </c>
      <c r="DSU15" s="2">
        <v>12317</v>
      </c>
      <c r="DSV15" s="2">
        <v>43</v>
      </c>
      <c r="DSW15" s="2">
        <v>524</v>
      </c>
      <c r="DSX15" s="2">
        <v>162</v>
      </c>
      <c r="DSY15" s="2">
        <v>2354</v>
      </c>
      <c r="DSZ15" s="2">
        <v>2874</v>
      </c>
      <c r="DTA15" s="2">
        <v>339</v>
      </c>
      <c r="DTB15" s="2">
        <v>1560</v>
      </c>
      <c r="DTC15" s="2">
        <v>1196</v>
      </c>
      <c r="DTD15" s="2">
        <v>376</v>
      </c>
      <c r="DTE15" s="2">
        <v>121494</v>
      </c>
      <c r="DTF15" s="2">
        <v>-13</v>
      </c>
      <c r="DTG15" s="2">
        <v>705000</v>
      </c>
      <c r="DTH15" s="2">
        <v>-208</v>
      </c>
      <c r="DTI15" s="2">
        <v>1264</v>
      </c>
      <c r="DTJ15" s="2">
        <v>-382</v>
      </c>
      <c r="DTK15" s="2">
        <v>831</v>
      </c>
      <c r="DTL15" s="2">
        <v>3479</v>
      </c>
      <c r="DTM15" s="2">
        <v>-34</v>
      </c>
      <c r="DTN15" s="2">
        <v>616</v>
      </c>
      <c r="DTO15" s="2">
        <v>-3899</v>
      </c>
      <c r="DTP15" s="2">
        <v>-95</v>
      </c>
      <c r="DTQ15" s="2">
        <v>209</v>
      </c>
      <c r="DTR15" s="2">
        <v>-573</v>
      </c>
      <c r="DTS15" s="2">
        <v>77540</v>
      </c>
      <c r="DTT15" s="2">
        <v>61</v>
      </c>
      <c r="DTU15" s="2">
        <v>1579</v>
      </c>
      <c r="DTV15" s="2">
        <v>2900</v>
      </c>
      <c r="DTW15" s="2">
        <v>-155</v>
      </c>
      <c r="DTX15" s="2">
        <v>12</v>
      </c>
      <c r="DTY15" s="2">
        <v>2283</v>
      </c>
      <c r="DTZ15" s="2">
        <v>118</v>
      </c>
      <c r="DUA15" s="2">
        <v>4923</v>
      </c>
      <c r="DUB15" s="2">
        <v>115</v>
      </c>
      <c r="DUC15" s="2">
        <v>163</v>
      </c>
      <c r="DUD15" s="2">
        <v>278</v>
      </c>
      <c r="DUE15" s="2">
        <v>60</v>
      </c>
      <c r="DUF15" s="2">
        <v>68</v>
      </c>
      <c r="DUG15" s="2">
        <v>344</v>
      </c>
      <c r="DUH15" s="2">
        <v>504564</v>
      </c>
      <c r="DUI15" s="2">
        <v>1282</v>
      </c>
      <c r="DUJ15" s="2">
        <v>6337</v>
      </c>
      <c r="DUK15" s="2">
        <v>47</v>
      </c>
      <c r="DUL15" s="2">
        <v>764</v>
      </c>
      <c r="DUM15" s="2">
        <v>3907</v>
      </c>
      <c r="DUN15" s="2">
        <v>1412</v>
      </c>
      <c r="DUO15" s="2">
        <v>399</v>
      </c>
      <c r="DUP15" s="2">
        <v>3960</v>
      </c>
      <c r="DUQ15" s="2">
        <v>332</v>
      </c>
      <c r="DUR15" s="2">
        <v>2952</v>
      </c>
      <c r="DUS15" s="2">
        <v>-106</v>
      </c>
      <c r="DUT15" s="2">
        <v>56</v>
      </c>
      <c r="DUU15" s="2">
        <v>7663</v>
      </c>
      <c r="DUV15" s="2">
        <v>7631</v>
      </c>
      <c r="DUW15" s="2">
        <v>865</v>
      </c>
      <c r="DUX15" s="2">
        <v>-21</v>
      </c>
      <c r="DUY15" s="2">
        <v>870</v>
      </c>
      <c r="DUZ15" s="2">
        <v>672</v>
      </c>
      <c r="DVA15" s="2">
        <v>1573</v>
      </c>
      <c r="DVB15" s="2">
        <v>24241</v>
      </c>
      <c r="DVC15" s="2">
        <v>134</v>
      </c>
      <c r="DVD15" s="2">
        <v>590</v>
      </c>
      <c r="DVE15" s="2">
        <v>1068</v>
      </c>
      <c r="DVF15" s="2">
        <v>1159</v>
      </c>
      <c r="DVG15" s="2">
        <v>177</v>
      </c>
      <c r="DVH15" s="2">
        <v>655</v>
      </c>
      <c r="DVI15" s="2">
        <v>3663</v>
      </c>
      <c r="DVJ15" s="2">
        <v>365</v>
      </c>
      <c r="DVK15" s="2">
        <v>785</v>
      </c>
      <c r="DVL15" s="2">
        <v>744</v>
      </c>
      <c r="DVM15" s="2">
        <v>1163</v>
      </c>
      <c r="DVN15" s="2">
        <v>21103</v>
      </c>
      <c r="DVO15" s="2">
        <v>1400</v>
      </c>
      <c r="DVP15" s="2">
        <v>138</v>
      </c>
      <c r="DVQ15" s="2">
        <v>760</v>
      </c>
      <c r="DVR15" s="2">
        <v>355</v>
      </c>
      <c r="DVS15" s="2">
        <v>494</v>
      </c>
      <c r="DVT15" s="2">
        <v>506</v>
      </c>
      <c r="DVU15" s="2">
        <v>1005</v>
      </c>
      <c r="DVV15" s="2">
        <v>6944</v>
      </c>
      <c r="DVW15" s="2">
        <v>283</v>
      </c>
      <c r="DVX15" s="2">
        <v>352</v>
      </c>
      <c r="DVY15" s="2">
        <v>3811</v>
      </c>
      <c r="DVZ15" s="2">
        <v>2070</v>
      </c>
      <c r="DWA15" s="2">
        <v>8</v>
      </c>
      <c r="DWB15" s="2">
        <v>208</v>
      </c>
      <c r="DWC15" s="2">
        <v>248</v>
      </c>
      <c r="DWD15" s="2">
        <v>2864</v>
      </c>
      <c r="DWE15" s="2">
        <v>15</v>
      </c>
      <c r="DWF15" s="2">
        <v>1520</v>
      </c>
      <c r="DWG15" s="2">
        <v>8262</v>
      </c>
      <c r="DWH15" s="2">
        <v>454</v>
      </c>
      <c r="DWI15" s="2">
        <v>874</v>
      </c>
      <c r="DWJ15" s="2">
        <v>14116</v>
      </c>
      <c r="DWK15" s="2">
        <v>806</v>
      </c>
      <c r="DWL15" s="2">
        <v>204</v>
      </c>
      <c r="DWM15" s="2">
        <v>573</v>
      </c>
      <c r="DWN15" s="2">
        <v>422</v>
      </c>
      <c r="DWO15" s="2">
        <v>214</v>
      </c>
      <c r="DWP15" s="2">
        <v>515</v>
      </c>
      <c r="DWQ15" s="2">
        <v>121</v>
      </c>
      <c r="DWR15" s="2">
        <v>516</v>
      </c>
      <c r="DWS15" s="2">
        <v>360</v>
      </c>
      <c r="DWT15" s="2">
        <v>607</v>
      </c>
      <c r="DWU15" s="2">
        <v>119</v>
      </c>
      <c r="DWV15" s="2">
        <v>908</v>
      </c>
      <c r="DWW15" s="2">
        <v>67</v>
      </c>
      <c r="DWX15" s="2">
        <v>1349</v>
      </c>
      <c r="DWY15" s="2">
        <v>150</v>
      </c>
      <c r="DWZ15" s="2">
        <v>581</v>
      </c>
      <c r="DXA15" s="2">
        <v>336</v>
      </c>
      <c r="DXB15" s="2">
        <v>939</v>
      </c>
      <c r="DXC15" s="2">
        <v>1988</v>
      </c>
      <c r="DXD15" s="2">
        <v>594962</v>
      </c>
      <c r="DXE15" s="2">
        <v>2761</v>
      </c>
      <c r="DXF15" s="2">
        <v>145</v>
      </c>
      <c r="DXG15" s="2">
        <v>7214</v>
      </c>
      <c r="DXH15" s="2">
        <v>649</v>
      </c>
      <c r="DXI15" s="2">
        <v>2571</v>
      </c>
      <c r="DXJ15" s="2">
        <v>4450</v>
      </c>
      <c r="DXK15" s="2">
        <v>2286</v>
      </c>
      <c r="DXL15" s="2">
        <v>382</v>
      </c>
      <c r="DXM15" s="2">
        <v>49086</v>
      </c>
      <c r="DXN15" s="2">
        <v>63</v>
      </c>
      <c r="DXO15" s="2">
        <v>3309</v>
      </c>
      <c r="DXP15" s="2">
        <v>62</v>
      </c>
      <c r="DXQ15" s="2">
        <v>130</v>
      </c>
      <c r="DXR15" s="2">
        <v>145</v>
      </c>
      <c r="DXS15" s="2">
        <v>237</v>
      </c>
      <c r="DXT15" s="2">
        <v>-42</v>
      </c>
      <c r="DXU15" s="2">
        <v>35</v>
      </c>
      <c r="DXV15" s="2">
        <v>2486</v>
      </c>
      <c r="DXW15" s="2">
        <v>183</v>
      </c>
      <c r="DXX15" s="2">
        <v>3361</v>
      </c>
      <c r="DXY15" s="2">
        <v>744</v>
      </c>
      <c r="DXZ15" s="2">
        <v>255</v>
      </c>
      <c r="DYA15" s="2">
        <v>2637</v>
      </c>
      <c r="DYB15" s="2">
        <v>4089</v>
      </c>
      <c r="DYC15" s="2">
        <v>1322</v>
      </c>
      <c r="DYD15" s="2">
        <v>285</v>
      </c>
      <c r="DYE15" s="2">
        <v>3235</v>
      </c>
      <c r="DYF15" s="2">
        <v>36</v>
      </c>
      <c r="DYG15" s="2">
        <v>143</v>
      </c>
      <c r="DYH15" s="2">
        <v>130</v>
      </c>
      <c r="DYI15" s="2">
        <v>516</v>
      </c>
      <c r="DYJ15" s="2">
        <v>20828</v>
      </c>
      <c r="DYK15" s="2">
        <v>1941128</v>
      </c>
      <c r="DYL15" s="2">
        <v>2905</v>
      </c>
      <c r="DYM15" s="2">
        <v>14474</v>
      </c>
      <c r="DYN15" s="2">
        <v>769</v>
      </c>
      <c r="DYO15" s="2">
        <v>178</v>
      </c>
      <c r="DYP15" s="2">
        <v>3307</v>
      </c>
      <c r="DYQ15" s="2">
        <v>-17</v>
      </c>
      <c r="DYR15" s="2">
        <v>4982</v>
      </c>
      <c r="DYS15" s="2">
        <v>4540</v>
      </c>
      <c r="DYT15" s="2">
        <v>199</v>
      </c>
      <c r="DYU15" s="2">
        <v>113</v>
      </c>
      <c r="DYV15" s="2">
        <v>488</v>
      </c>
      <c r="DYW15" s="2">
        <v>848</v>
      </c>
      <c r="DYX15" s="2">
        <v>529</v>
      </c>
      <c r="DYY15" s="2">
        <v>191</v>
      </c>
      <c r="DYZ15" s="2">
        <v>3051</v>
      </c>
      <c r="DZA15" s="2">
        <v>1467</v>
      </c>
      <c r="DZB15" s="2">
        <v>673</v>
      </c>
      <c r="DZC15" s="2">
        <v>445</v>
      </c>
      <c r="DZD15" s="2">
        <v>441</v>
      </c>
      <c r="DZE15" s="2">
        <v>3698</v>
      </c>
      <c r="DZF15" s="2">
        <v>2599</v>
      </c>
      <c r="DZG15" s="2">
        <v>1191</v>
      </c>
      <c r="DZH15" s="2">
        <v>1551</v>
      </c>
      <c r="DZI15" s="2">
        <v>8023</v>
      </c>
      <c r="DZJ15" s="2">
        <v>1340</v>
      </c>
      <c r="DZK15" s="2">
        <v>53336</v>
      </c>
      <c r="DZL15" s="2">
        <v>252</v>
      </c>
      <c r="DZM15" s="2">
        <v>1050</v>
      </c>
      <c r="DZN15" s="2">
        <v>865</v>
      </c>
      <c r="DZO15" s="2">
        <v>9</v>
      </c>
      <c r="DZP15" s="2">
        <v>3285</v>
      </c>
      <c r="DZQ15" s="2">
        <v>1267</v>
      </c>
      <c r="DZR15" s="2">
        <v>-882</v>
      </c>
      <c r="DZS15" s="2">
        <v>2810</v>
      </c>
      <c r="DZT15" s="2">
        <v>11105</v>
      </c>
      <c r="DZU15" s="2">
        <v>2182</v>
      </c>
      <c r="DZV15" s="2">
        <v>140321</v>
      </c>
      <c r="DZW15" s="2">
        <v>867</v>
      </c>
      <c r="DZX15" s="2">
        <v>1350</v>
      </c>
      <c r="DZY15" s="2">
        <v>769</v>
      </c>
      <c r="DZZ15" s="2">
        <v>1371</v>
      </c>
      <c r="EAA15" s="2">
        <v>1525</v>
      </c>
      <c r="EAB15" s="2">
        <v>537</v>
      </c>
      <c r="EAC15" s="2">
        <v>292</v>
      </c>
      <c r="EAD15" s="2">
        <v>734</v>
      </c>
      <c r="EAE15" s="2">
        <v>277</v>
      </c>
      <c r="EAF15" s="2">
        <v>348</v>
      </c>
      <c r="EAG15" s="2">
        <v>197</v>
      </c>
      <c r="EAH15" s="2">
        <v>242</v>
      </c>
      <c r="EAI15" s="2">
        <v>345</v>
      </c>
      <c r="EAJ15" s="2">
        <v>821</v>
      </c>
      <c r="EAK15" s="2">
        <v>1493</v>
      </c>
      <c r="EAL15" s="2">
        <v>3636</v>
      </c>
      <c r="EAM15" s="2">
        <v>247</v>
      </c>
      <c r="EAN15" s="2">
        <v>298</v>
      </c>
      <c r="EAO15" s="2">
        <v>51</v>
      </c>
      <c r="EAP15" s="2">
        <v>-63</v>
      </c>
      <c r="EAQ15" s="2">
        <v>232</v>
      </c>
      <c r="EAR15" s="2">
        <v>140</v>
      </c>
      <c r="EAS15" s="2">
        <v>1134</v>
      </c>
      <c r="EAT15" s="2">
        <v>1121</v>
      </c>
      <c r="EAU15" s="2">
        <v>4947</v>
      </c>
      <c r="EAV15" s="2">
        <v>239</v>
      </c>
      <c r="EAW15" s="2">
        <v>868</v>
      </c>
      <c r="EAX15" s="2">
        <v>4628</v>
      </c>
      <c r="EAY15" s="2">
        <v>184</v>
      </c>
      <c r="EAZ15" s="2">
        <v>720</v>
      </c>
      <c r="EBA15" s="2">
        <v>639</v>
      </c>
      <c r="EBB15" s="2">
        <v>8090</v>
      </c>
      <c r="EBC15" s="2">
        <v>2737</v>
      </c>
      <c r="EBD15" s="2">
        <v>399</v>
      </c>
      <c r="EBE15" s="2">
        <v>2110</v>
      </c>
      <c r="EBF15" s="2">
        <v>1653</v>
      </c>
      <c r="EBG15" s="2">
        <v>2235</v>
      </c>
      <c r="EBH15" s="2">
        <v>4786</v>
      </c>
      <c r="EBI15" s="2">
        <v>2352</v>
      </c>
      <c r="EBJ15" s="2">
        <v>1361</v>
      </c>
      <c r="EBK15" s="2">
        <v>993</v>
      </c>
      <c r="EBL15" s="2">
        <v>296</v>
      </c>
      <c r="EBM15" s="2">
        <v>128</v>
      </c>
      <c r="EBN15" s="2">
        <v>557</v>
      </c>
      <c r="EBO15" s="2">
        <v>122</v>
      </c>
      <c r="EBP15" s="2">
        <v>329</v>
      </c>
      <c r="EBQ15" s="2">
        <v>58</v>
      </c>
      <c r="EBR15" s="2">
        <v>50</v>
      </c>
      <c r="EBS15" s="2">
        <v>511</v>
      </c>
      <c r="EBT15" s="2">
        <v>35975</v>
      </c>
      <c r="EBU15" s="2">
        <v>3888</v>
      </c>
      <c r="EBV15" s="2">
        <v>1974</v>
      </c>
      <c r="EBW15" s="2">
        <v>986</v>
      </c>
      <c r="EBX15" s="2">
        <v>675</v>
      </c>
      <c r="EBY15" s="2">
        <v>514</v>
      </c>
      <c r="EBZ15" s="2">
        <v>2485</v>
      </c>
      <c r="ECA15" s="2">
        <v>4232</v>
      </c>
      <c r="ECB15" s="2">
        <v>2382</v>
      </c>
      <c r="ECC15" s="2">
        <v>1916</v>
      </c>
      <c r="ECD15" s="2">
        <v>5409</v>
      </c>
      <c r="ECE15" s="2">
        <v>-14</v>
      </c>
      <c r="ECF15" s="2">
        <v>260</v>
      </c>
      <c r="ECG15" s="2">
        <v>8122</v>
      </c>
      <c r="ECH15" s="2">
        <v>1096</v>
      </c>
      <c r="ECI15" s="2">
        <v>45601</v>
      </c>
      <c r="ECJ15" s="2">
        <v>5843</v>
      </c>
      <c r="ECK15" s="2">
        <v>2057</v>
      </c>
      <c r="ECL15" s="2">
        <v>264</v>
      </c>
      <c r="ECM15" s="2">
        <v>460</v>
      </c>
      <c r="ECN15" s="2">
        <v>333</v>
      </c>
      <c r="ECO15" s="2">
        <v>6517</v>
      </c>
      <c r="ECP15" s="2">
        <v>770</v>
      </c>
      <c r="ECQ15" s="2">
        <v>5002</v>
      </c>
      <c r="ECR15" s="2">
        <v>1455</v>
      </c>
      <c r="ECS15" s="2">
        <v>1388</v>
      </c>
      <c r="ECT15" s="2">
        <v>401</v>
      </c>
      <c r="ECU15" s="2">
        <v>127224</v>
      </c>
      <c r="ECV15" s="2" t="s">
        <v>5</v>
      </c>
      <c r="ECW15" s="2">
        <v>644</v>
      </c>
      <c r="ECX15" s="2">
        <v>417</v>
      </c>
      <c r="ECY15" s="2">
        <v>66</v>
      </c>
      <c r="ECZ15" s="2">
        <v>532</v>
      </c>
      <c r="EDA15" s="2">
        <v>-3365</v>
      </c>
      <c r="EDB15" s="2">
        <v>1969</v>
      </c>
      <c r="EDC15" s="2">
        <v>855</v>
      </c>
      <c r="EDD15" s="2">
        <v>1499</v>
      </c>
      <c r="EDE15" s="2">
        <v>-250</v>
      </c>
      <c r="EDF15" s="2">
        <v>67</v>
      </c>
      <c r="EDG15" s="2">
        <v>1056</v>
      </c>
      <c r="EDH15" s="2">
        <v>3552</v>
      </c>
      <c r="EDI15" s="2">
        <v>12447</v>
      </c>
      <c r="EDJ15" s="2">
        <v>5614</v>
      </c>
      <c r="EDK15" s="2">
        <v>5255</v>
      </c>
      <c r="EDL15" s="2">
        <v>515</v>
      </c>
      <c r="EDM15" s="2">
        <v>850</v>
      </c>
      <c r="EDN15" s="2">
        <v>1146</v>
      </c>
      <c r="EDO15" s="2">
        <v>2257</v>
      </c>
      <c r="EDP15" s="2">
        <v>1643</v>
      </c>
      <c r="EDQ15" s="2">
        <v>-495</v>
      </c>
      <c r="EDR15" s="2">
        <v>1644</v>
      </c>
      <c r="EDS15" s="2">
        <v>215</v>
      </c>
      <c r="EDT15" s="2">
        <v>2664</v>
      </c>
      <c r="EDU15" s="2">
        <v>3542</v>
      </c>
      <c r="EDV15" s="2">
        <v>66</v>
      </c>
      <c r="EDW15" s="2">
        <v>20600</v>
      </c>
      <c r="EDX15" s="2">
        <v>589</v>
      </c>
      <c r="EDY15" s="2">
        <v>1020</v>
      </c>
      <c r="EDZ15" s="2">
        <v>2041</v>
      </c>
      <c r="EEA15" s="2">
        <v>889</v>
      </c>
      <c r="EEB15" s="2">
        <v>892</v>
      </c>
      <c r="EEC15" s="2">
        <v>1788</v>
      </c>
      <c r="EED15" s="2">
        <v>1000</v>
      </c>
      <c r="EEE15" s="2">
        <v>266</v>
      </c>
      <c r="EEF15" s="2">
        <v>331</v>
      </c>
      <c r="EEG15" s="2">
        <v>250</v>
      </c>
      <c r="EEH15" s="2">
        <v>727</v>
      </c>
      <c r="EEI15" s="2">
        <v>175</v>
      </c>
      <c r="EEJ15" s="2">
        <v>1467</v>
      </c>
      <c r="EEK15" s="2">
        <v>1138</v>
      </c>
      <c r="EEL15" s="2">
        <v>5126</v>
      </c>
      <c r="EEM15" s="2">
        <v>85</v>
      </c>
      <c r="EEN15" s="2">
        <v>69</v>
      </c>
      <c r="EEO15" s="2">
        <v>163</v>
      </c>
      <c r="EEP15" s="2">
        <v>551</v>
      </c>
      <c r="EEQ15" s="2">
        <v>935</v>
      </c>
      <c r="EER15" s="2">
        <v>315</v>
      </c>
      <c r="EES15" s="2">
        <v>-118</v>
      </c>
      <c r="EET15" s="2">
        <v>355</v>
      </c>
      <c r="EEU15" s="2">
        <v>-1093</v>
      </c>
      <c r="EEV15" s="2">
        <v>1423</v>
      </c>
      <c r="EEW15" s="2">
        <v>503</v>
      </c>
      <c r="EEX15" s="2">
        <v>1383</v>
      </c>
      <c r="EEY15" s="2">
        <v>465</v>
      </c>
      <c r="EEZ15" s="2">
        <v>267</v>
      </c>
      <c r="EFA15" s="2">
        <v>-1931</v>
      </c>
      <c r="EFB15" s="2">
        <v>721</v>
      </c>
      <c r="EFC15" s="2">
        <v>1419</v>
      </c>
      <c r="EFD15" s="2">
        <v>2160</v>
      </c>
      <c r="EFE15" s="2">
        <v>1674</v>
      </c>
      <c r="EFF15" s="2">
        <v>683</v>
      </c>
      <c r="EFG15" s="2">
        <v>2786</v>
      </c>
      <c r="EFH15" s="2">
        <v>373</v>
      </c>
      <c r="EFI15" s="2">
        <v>100</v>
      </c>
      <c r="EFJ15" s="2">
        <v>97</v>
      </c>
      <c r="EFK15" s="2">
        <v>1034</v>
      </c>
      <c r="EFL15" s="2">
        <v>1168</v>
      </c>
      <c r="EFM15" s="2">
        <v>223</v>
      </c>
      <c r="EFN15" s="2">
        <v>4213</v>
      </c>
      <c r="EFO15" s="2">
        <v>581</v>
      </c>
      <c r="EFP15" s="2">
        <v>698</v>
      </c>
      <c r="EFQ15" s="2">
        <v>159571</v>
      </c>
      <c r="EFR15" s="2">
        <v>929</v>
      </c>
      <c r="EFS15" s="2">
        <v>578</v>
      </c>
      <c r="EFT15" s="2">
        <v>169</v>
      </c>
      <c r="EFU15" s="2">
        <v>1120</v>
      </c>
      <c r="EFV15" s="2">
        <v>2192</v>
      </c>
      <c r="EFW15" s="2">
        <v>130</v>
      </c>
      <c r="EFX15" s="2">
        <v>2200</v>
      </c>
      <c r="EFY15" s="2">
        <v>4102</v>
      </c>
      <c r="EFZ15" s="2">
        <v>3468</v>
      </c>
      <c r="EGA15" s="2">
        <v>99086</v>
      </c>
      <c r="EGB15" s="2">
        <v>877</v>
      </c>
      <c r="EGC15" s="2">
        <v>1297</v>
      </c>
      <c r="EGD15" s="2">
        <v>11463</v>
      </c>
      <c r="EGE15" s="2">
        <v>609</v>
      </c>
      <c r="EGF15" s="2">
        <v>477</v>
      </c>
      <c r="EGG15" s="2">
        <v>4147</v>
      </c>
      <c r="EGH15" s="2">
        <v>318</v>
      </c>
      <c r="EGI15" s="2">
        <v>509</v>
      </c>
      <c r="EGJ15" s="2">
        <v>33</v>
      </c>
      <c r="EGK15" s="2">
        <v>1888</v>
      </c>
      <c r="EGL15" s="2">
        <v>2176</v>
      </c>
      <c r="EGM15" s="2">
        <v>2941</v>
      </c>
      <c r="EGN15" s="2">
        <v>74000</v>
      </c>
      <c r="EGO15" s="2">
        <v>438</v>
      </c>
      <c r="EGP15" s="2">
        <v>579</v>
      </c>
      <c r="EGQ15" s="2">
        <v>6509</v>
      </c>
      <c r="EGR15" s="2">
        <v>462</v>
      </c>
      <c r="EGS15" s="2">
        <v>170</v>
      </c>
      <c r="EGT15" s="2">
        <v>14958</v>
      </c>
      <c r="EGU15" s="2">
        <v>463</v>
      </c>
      <c r="EGV15" s="2">
        <v>4080</v>
      </c>
      <c r="EGW15" s="2">
        <v>812</v>
      </c>
      <c r="EGX15" s="2">
        <v>-121</v>
      </c>
      <c r="EGY15" s="2">
        <v>42</v>
      </c>
      <c r="EGZ15" s="2">
        <v>64743</v>
      </c>
      <c r="EHA15" s="2">
        <v>14413</v>
      </c>
      <c r="EHB15" s="2">
        <v>1245</v>
      </c>
      <c r="EHC15" s="2">
        <v>3575</v>
      </c>
      <c r="EHD15" s="2">
        <v>1495</v>
      </c>
      <c r="EHE15" s="2">
        <v>6247</v>
      </c>
      <c r="EHF15" s="2">
        <v>2644</v>
      </c>
      <c r="EHG15" s="2">
        <v>6591</v>
      </c>
      <c r="EHH15" s="2">
        <v>12</v>
      </c>
      <c r="EHI15" s="2">
        <v>9319</v>
      </c>
      <c r="EHJ15" s="2">
        <v>35767</v>
      </c>
      <c r="EHK15" s="2">
        <v>915</v>
      </c>
      <c r="EHL15" s="2">
        <v>3093</v>
      </c>
      <c r="EHM15" s="2">
        <v>2923</v>
      </c>
      <c r="EHN15" s="2">
        <v>146298</v>
      </c>
      <c r="EHO15" s="2">
        <v>4609</v>
      </c>
      <c r="EHP15" s="2">
        <v>3165</v>
      </c>
      <c r="EHQ15" s="2">
        <v>1977</v>
      </c>
      <c r="EHR15" s="2">
        <v>373</v>
      </c>
      <c r="EHS15" s="2">
        <v>25313</v>
      </c>
      <c r="EHT15" s="2">
        <v>498</v>
      </c>
      <c r="EHU15" s="2">
        <v>107073</v>
      </c>
      <c r="EHV15" s="2">
        <v>295</v>
      </c>
      <c r="EHW15" s="2">
        <v>2765</v>
      </c>
      <c r="EHX15" s="2">
        <v>2708</v>
      </c>
      <c r="EHY15" s="2">
        <v>660</v>
      </c>
      <c r="EHZ15" s="2">
        <v>890</v>
      </c>
      <c r="EIA15" s="2">
        <v>2</v>
      </c>
      <c r="EIB15" s="2">
        <v>600</v>
      </c>
      <c r="EIC15" s="2">
        <v>1449</v>
      </c>
      <c r="EID15" s="2">
        <v>84</v>
      </c>
      <c r="EIE15" s="2">
        <v>20</v>
      </c>
      <c r="EIF15" s="2">
        <v>2702</v>
      </c>
      <c r="EIG15" s="2">
        <v>554</v>
      </c>
      <c r="EIH15" s="2">
        <v>2251</v>
      </c>
      <c r="EII15" s="2">
        <v>5831</v>
      </c>
      <c r="EIJ15" s="2">
        <v>4362</v>
      </c>
      <c r="EIK15" s="2">
        <v>8458</v>
      </c>
      <c r="EIL15" s="2">
        <v>2211</v>
      </c>
      <c r="EIM15" s="2">
        <v>751</v>
      </c>
      <c r="EIN15" s="2">
        <v>852</v>
      </c>
      <c r="EIO15" s="2">
        <v>233</v>
      </c>
      <c r="EIP15" s="2">
        <v>424</v>
      </c>
      <c r="EIQ15" s="2">
        <v>1286</v>
      </c>
      <c r="EIR15" s="2">
        <v>6713</v>
      </c>
      <c r="EIS15" s="2">
        <v>15999</v>
      </c>
      <c r="EIT15" s="2">
        <v>1825</v>
      </c>
      <c r="EIU15" s="2">
        <v>-72</v>
      </c>
      <c r="EIV15" s="2">
        <v>892</v>
      </c>
      <c r="EIW15" s="2">
        <v>10033</v>
      </c>
      <c r="EIX15" s="2">
        <v>36848</v>
      </c>
      <c r="EIY15" s="2">
        <v>21150</v>
      </c>
      <c r="EIZ15" s="2">
        <v>2788</v>
      </c>
      <c r="EJA15" s="2">
        <v>301</v>
      </c>
      <c r="EJB15" s="2">
        <v>806</v>
      </c>
      <c r="EJC15" s="2">
        <v>17364</v>
      </c>
      <c r="EJD15" s="2">
        <v>1018</v>
      </c>
      <c r="EJE15" s="2">
        <v>1708084</v>
      </c>
      <c r="EJF15" s="2">
        <v>635</v>
      </c>
      <c r="EJG15" s="2">
        <v>772</v>
      </c>
      <c r="EJH15" s="2">
        <v>2233</v>
      </c>
      <c r="EJI15" s="2">
        <v>4679</v>
      </c>
      <c r="EJJ15" s="2">
        <v>653</v>
      </c>
      <c r="EJK15" s="2">
        <v>370</v>
      </c>
      <c r="EJL15" s="2">
        <v>33456</v>
      </c>
      <c r="EJM15" s="2">
        <v>149</v>
      </c>
      <c r="EJN15" s="2">
        <v>28845</v>
      </c>
      <c r="EJO15" s="2">
        <v>697</v>
      </c>
      <c r="EJP15" s="2">
        <v>310</v>
      </c>
      <c r="EJQ15" s="2">
        <v>-48</v>
      </c>
      <c r="EJR15" s="2">
        <v>1153</v>
      </c>
      <c r="EJS15" s="2">
        <v>6522</v>
      </c>
      <c r="EJT15" s="2">
        <v>644</v>
      </c>
      <c r="EJU15" s="2">
        <v>803</v>
      </c>
      <c r="EJV15" s="2">
        <v>1353</v>
      </c>
      <c r="EJW15" s="2">
        <v>4609</v>
      </c>
      <c r="EJX15" s="2">
        <v>7349</v>
      </c>
      <c r="EJY15" s="2">
        <v>4515</v>
      </c>
      <c r="EJZ15" s="2">
        <v>3055</v>
      </c>
      <c r="EKA15" s="2">
        <v>3691</v>
      </c>
      <c r="EKB15" s="2">
        <v>1934</v>
      </c>
      <c r="EKC15" s="2">
        <v>719</v>
      </c>
      <c r="EKD15" s="2">
        <v>584</v>
      </c>
      <c r="EKE15" s="2">
        <v>1259</v>
      </c>
      <c r="EKF15" s="2">
        <v>859</v>
      </c>
      <c r="EKG15" s="2">
        <v>951</v>
      </c>
      <c r="EKH15" s="2">
        <v>978</v>
      </c>
      <c r="EKI15" s="2">
        <v>411</v>
      </c>
      <c r="EKJ15" s="2">
        <v>39159</v>
      </c>
      <c r="EKK15" s="2">
        <v>64</v>
      </c>
      <c r="EKL15" s="2">
        <v>-3</v>
      </c>
      <c r="EKM15" s="2">
        <v>1102</v>
      </c>
      <c r="EKN15" s="2">
        <v>23415</v>
      </c>
      <c r="EKO15" s="2">
        <v>1320</v>
      </c>
      <c r="EKP15" s="2">
        <v>2404</v>
      </c>
      <c r="EKQ15" s="2">
        <v>6528</v>
      </c>
      <c r="EKR15" s="2">
        <v>364</v>
      </c>
      <c r="EKS15" s="2">
        <v>341</v>
      </c>
      <c r="EKT15" s="2">
        <v>1351</v>
      </c>
      <c r="EKU15" s="2">
        <v>178000</v>
      </c>
      <c r="EKV15" s="2">
        <v>79969</v>
      </c>
      <c r="EKW15" s="2">
        <v>-2560</v>
      </c>
      <c r="EKX15" s="2">
        <v>49292</v>
      </c>
      <c r="EKY15" s="2">
        <v>10407</v>
      </c>
      <c r="EKZ15" s="2">
        <v>4938</v>
      </c>
      <c r="ELA15" s="2">
        <v>5584</v>
      </c>
      <c r="ELB15" s="2">
        <v>476269</v>
      </c>
      <c r="ELC15" s="2">
        <v>-95</v>
      </c>
      <c r="ELD15" s="2">
        <v>1438</v>
      </c>
      <c r="ELE15" s="2">
        <v>13578</v>
      </c>
      <c r="ELF15" s="2">
        <v>233</v>
      </c>
      <c r="ELG15" s="2">
        <v>320</v>
      </c>
      <c r="ELH15" s="2">
        <v>6900</v>
      </c>
      <c r="ELI15" s="2">
        <v>2330</v>
      </c>
      <c r="ELJ15" s="2">
        <v>510</v>
      </c>
      <c r="ELK15" s="2">
        <v>723</v>
      </c>
      <c r="ELL15" s="2">
        <v>5551</v>
      </c>
      <c r="ELM15" s="2">
        <v>1363</v>
      </c>
      <c r="ELN15" s="2">
        <v>917</v>
      </c>
      <c r="ELO15" s="2">
        <v>274</v>
      </c>
      <c r="ELP15" s="2">
        <v>3253</v>
      </c>
      <c r="ELQ15" s="2">
        <v>-52</v>
      </c>
      <c r="ELR15" s="2">
        <v>2800</v>
      </c>
      <c r="ELS15" s="2">
        <v>6234</v>
      </c>
      <c r="ELT15" s="2">
        <v>2230</v>
      </c>
      <c r="ELU15" s="2">
        <v>194</v>
      </c>
      <c r="ELV15" s="2">
        <v>1092</v>
      </c>
      <c r="ELW15" s="2">
        <v>1686</v>
      </c>
      <c r="ELX15" s="2">
        <v>2362</v>
      </c>
      <c r="ELY15" s="2">
        <v>5693</v>
      </c>
      <c r="ELZ15" s="2">
        <v>976</v>
      </c>
      <c r="EMA15" s="2">
        <v>2727</v>
      </c>
      <c r="EMB15" s="2">
        <v>2777</v>
      </c>
      <c r="EMC15" s="2">
        <v>3980</v>
      </c>
      <c r="EMD15" s="2">
        <v>51</v>
      </c>
      <c r="EME15" s="2">
        <v>-28</v>
      </c>
      <c r="EMF15" s="2">
        <v>1493</v>
      </c>
      <c r="EMG15" s="2">
        <v>2169</v>
      </c>
      <c r="EMH15" s="2">
        <v>1448</v>
      </c>
      <c r="EMI15" s="2">
        <v>116</v>
      </c>
      <c r="EMJ15" s="2">
        <v>119</v>
      </c>
      <c r="EMK15" s="2">
        <v>2390</v>
      </c>
      <c r="EML15" s="2">
        <v>4155</v>
      </c>
      <c r="EMM15" s="2">
        <v>7027</v>
      </c>
      <c r="EMN15" s="2">
        <v>104</v>
      </c>
      <c r="EMO15" s="2">
        <v>1397</v>
      </c>
      <c r="EMP15" s="2">
        <v>2007</v>
      </c>
      <c r="EMQ15" s="2">
        <v>2888</v>
      </c>
      <c r="EMR15" s="2">
        <v>456</v>
      </c>
      <c r="EMS15" s="2">
        <v>5620</v>
      </c>
      <c r="EMT15" s="2">
        <v>1701</v>
      </c>
      <c r="EMU15" s="2">
        <v>81312</v>
      </c>
      <c r="EMV15" s="2">
        <v>54</v>
      </c>
      <c r="EMW15" s="2">
        <v>4187</v>
      </c>
      <c r="EMX15" s="2">
        <v>6493</v>
      </c>
      <c r="EMY15" s="2">
        <v>6530</v>
      </c>
      <c r="EMZ15" s="2">
        <v>118</v>
      </c>
      <c r="ENA15" s="2">
        <v>1133</v>
      </c>
      <c r="ENB15" s="2">
        <v>2206</v>
      </c>
      <c r="ENC15" s="2">
        <v>1824</v>
      </c>
      <c r="END15" s="2">
        <v>223</v>
      </c>
      <c r="ENE15" s="2">
        <v>1190</v>
      </c>
      <c r="ENF15" s="2">
        <v>291</v>
      </c>
      <c r="ENG15" s="2">
        <v>1282</v>
      </c>
      <c r="ENH15" s="2">
        <v>71</v>
      </c>
      <c r="ENI15" s="2">
        <v>1708</v>
      </c>
      <c r="ENJ15" s="2">
        <v>11633</v>
      </c>
      <c r="ENK15" s="2">
        <v>449</v>
      </c>
      <c r="ENL15" s="2">
        <v>1140</v>
      </c>
      <c r="ENM15" s="2">
        <v>472</v>
      </c>
      <c r="ENN15" s="2">
        <v>100</v>
      </c>
      <c r="ENO15" s="2">
        <v>96</v>
      </c>
      <c r="ENP15" s="2">
        <v>10160</v>
      </c>
      <c r="ENQ15" s="2">
        <v>10222</v>
      </c>
      <c r="ENR15" s="2">
        <v>2699</v>
      </c>
      <c r="ENS15" s="2">
        <v>9557</v>
      </c>
      <c r="ENT15" s="2">
        <v>2518</v>
      </c>
      <c r="ENU15" s="2">
        <v>1980</v>
      </c>
      <c r="ENV15" s="2">
        <v>12836</v>
      </c>
      <c r="ENW15" s="2">
        <v>9649</v>
      </c>
      <c r="ENX15" s="2">
        <v>651</v>
      </c>
      <c r="ENY15" s="2">
        <v>306</v>
      </c>
      <c r="ENZ15" s="2">
        <v>352</v>
      </c>
      <c r="EOA15" s="2">
        <v>737</v>
      </c>
      <c r="EOB15" s="2">
        <v>943</v>
      </c>
      <c r="EOC15" s="2">
        <v>298</v>
      </c>
      <c r="EOD15" s="2">
        <v>1039</v>
      </c>
      <c r="EOE15" s="2">
        <v>-2137</v>
      </c>
      <c r="EOF15" s="2">
        <v>44209</v>
      </c>
      <c r="EOG15" s="2">
        <v>3542</v>
      </c>
      <c r="EOH15" s="2">
        <v>4391</v>
      </c>
      <c r="EOI15" s="2">
        <v>708</v>
      </c>
      <c r="EOJ15" s="2">
        <v>1832</v>
      </c>
      <c r="EOK15" s="2">
        <v>240</v>
      </c>
      <c r="EOL15" s="2">
        <v>927</v>
      </c>
      <c r="EOM15" s="2">
        <v>586</v>
      </c>
      <c r="EON15" s="2">
        <v>1180</v>
      </c>
      <c r="EOO15" s="2">
        <v>989</v>
      </c>
      <c r="EOP15" s="2">
        <v>-1835</v>
      </c>
      <c r="EOQ15" s="2">
        <v>154</v>
      </c>
      <c r="EOR15" s="2">
        <v>127</v>
      </c>
      <c r="EOS15" s="2">
        <v>66686</v>
      </c>
      <c r="EOT15" s="2">
        <v>72</v>
      </c>
      <c r="EOU15" s="2">
        <v>28</v>
      </c>
      <c r="EOV15" s="2">
        <v>4658</v>
      </c>
      <c r="EOW15" s="2">
        <v>31</v>
      </c>
      <c r="EOX15" s="2">
        <v>350</v>
      </c>
      <c r="EOY15" s="2">
        <v>4121</v>
      </c>
      <c r="EOZ15" s="2" t="s">
        <v>5</v>
      </c>
      <c r="EPA15" s="2">
        <v>303</v>
      </c>
      <c r="EPB15" s="2">
        <v>2075</v>
      </c>
      <c r="EPC15" s="2">
        <v>8672</v>
      </c>
      <c r="EPD15" s="2">
        <v>915</v>
      </c>
      <c r="EPE15" s="2">
        <v>2762</v>
      </c>
      <c r="EPF15" s="2">
        <v>1014</v>
      </c>
      <c r="EPG15" s="2">
        <v>494</v>
      </c>
      <c r="EPH15" s="2">
        <v>232</v>
      </c>
      <c r="EPI15" s="2">
        <v>283</v>
      </c>
      <c r="EPJ15" s="2">
        <v>473</v>
      </c>
      <c r="EPK15" s="2">
        <v>951</v>
      </c>
      <c r="EPL15" s="2">
        <v>1061</v>
      </c>
      <c r="EPM15" s="2">
        <v>7650</v>
      </c>
      <c r="EPN15" s="2">
        <v>264</v>
      </c>
      <c r="EPO15" s="2">
        <v>1490</v>
      </c>
      <c r="EPP15" s="2">
        <v>246</v>
      </c>
      <c r="EPQ15" s="2">
        <v>10188</v>
      </c>
      <c r="EPR15" s="2">
        <v>1489</v>
      </c>
      <c r="EPS15" s="2">
        <v>1637</v>
      </c>
      <c r="EPT15" s="2">
        <v>557</v>
      </c>
      <c r="EPU15" s="2">
        <v>2592</v>
      </c>
      <c r="EPV15" s="2">
        <v>302</v>
      </c>
      <c r="EPW15" s="2">
        <v>5488</v>
      </c>
      <c r="EPX15" s="2">
        <v>3786</v>
      </c>
      <c r="EPY15" s="2">
        <v>5158</v>
      </c>
      <c r="EPZ15" s="2">
        <v>659</v>
      </c>
      <c r="EQA15" s="2">
        <v>1359</v>
      </c>
      <c r="EQB15" s="2">
        <v>8679</v>
      </c>
      <c r="EQC15" s="2">
        <v>-5</v>
      </c>
      <c r="EQD15" s="2">
        <v>7338</v>
      </c>
      <c r="EQE15" s="2">
        <v>2379</v>
      </c>
      <c r="EQF15" s="2">
        <v>10146</v>
      </c>
      <c r="EQG15" s="2">
        <v>2930</v>
      </c>
      <c r="EQH15" s="2">
        <v>518</v>
      </c>
      <c r="EQI15" s="2">
        <v>581</v>
      </c>
      <c r="EQJ15" s="2">
        <v>842</v>
      </c>
      <c r="EQK15" s="2">
        <v>-4432</v>
      </c>
      <c r="EQL15" s="2">
        <v>4947</v>
      </c>
      <c r="EQM15" s="2">
        <v>86</v>
      </c>
      <c r="EQN15" s="2">
        <v>463</v>
      </c>
      <c r="EQO15" s="2">
        <v>2154</v>
      </c>
      <c r="EQP15" s="2">
        <v>2733</v>
      </c>
      <c r="EQQ15" s="2">
        <v>6212</v>
      </c>
      <c r="EQR15" s="2">
        <v>3878</v>
      </c>
      <c r="EQS15" s="2">
        <v>579</v>
      </c>
      <c r="EQT15" s="2">
        <v>2443</v>
      </c>
      <c r="EQU15" s="2">
        <v>391</v>
      </c>
      <c r="EQV15" s="2">
        <v>4647</v>
      </c>
      <c r="EQW15" s="2">
        <v>4606</v>
      </c>
      <c r="EQX15" s="2">
        <v>2783</v>
      </c>
      <c r="EQY15" s="2">
        <v>270521</v>
      </c>
      <c r="EQZ15" s="2">
        <v>1648</v>
      </c>
      <c r="ERA15" s="2">
        <v>1823</v>
      </c>
      <c r="ERB15" s="2">
        <v>4239</v>
      </c>
      <c r="ERC15" s="2">
        <v>7203</v>
      </c>
      <c r="ERD15" s="2">
        <v>399</v>
      </c>
      <c r="ERE15" s="2">
        <v>1000</v>
      </c>
      <c r="ERF15" s="2">
        <v>4118</v>
      </c>
      <c r="ERG15" s="2">
        <v>1228</v>
      </c>
      <c r="ERH15" s="2">
        <v>506</v>
      </c>
      <c r="ERI15" s="2">
        <v>325</v>
      </c>
      <c r="ERJ15" s="2">
        <v>675</v>
      </c>
      <c r="ERK15" s="2">
        <v>357</v>
      </c>
      <c r="ERL15" s="2">
        <v>131</v>
      </c>
      <c r="ERM15" s="2">
        <v>91</v>
      </c>
      <c r="ERN15" s="2">
        <v>973</v>
      </c>
      <c r="ERO15" s="2">
        <v>380</v>
      </c>
      <c r="ERP15" s="2">
        <v>5327</v>
      </c>
      <c r="ERQ15" s="2">
        <v>2569</v>
      </c>
      <c r="ERR15" s="2">
        <v>1233</v>
      </c>
      <c r="ERS15" s="2">
        <v>155</v>
      </c>
      <c r="ERT15" s="2">
        <v>2286</v>
      </c>
      <c r="ERU15" s="2">
        <v>-1507</v>
      </c>
      <c r="ERV15" s="2">
        <v>2171</v>
      </c>
      <c r="ERW15" s="2">
        <v>85</v>
      </c>
      <c r="ERX15" s="2">
        <v>3286</v>
      </c>
      <c r="ERY15" s="2">
        <v>205</v>
      </c>
      <c r="ERZ15" s="2">
        <v>560</v>
      </c>
      <c r="ESA15" s="2">
        <v>8176</v>
      </c>
      <c r="ESB15" s="2">
        <v>2028</v>
      </c>
      <c r="ESC15" s="2">
        <v>586</v>
      </c>
      <c r="ESD15" s="2">
        <v>1616</v>
      </c>
      <c r="ESE15" s="2">
        <v>758</v>
      </c>
      <c r="ESF15" s="2">
        <v>838</v>
      </c>
      <c r="ESG15" s="2">
        <v>1535</v>
      </c>
      <c r="ESH15" s="2">
        <v>1638</v>
      </c>
      <c r="ESI15" s="2">
        <v>168656</v>
      </c>
      <c r="ESJ15" s="2">
        <v>608</v>
      </c>
      <c r="ESK15" s="2">
        <v>288</v>
      </c>
      <c r="ESL15" s="2">
        <v>351</v>
      </c>
      <c r="ESM15" s="2">
        <v>6515</v>
      </c>
      <c r="ESN15" s="2">
        <v>1262</v>
      </c>
      <c r="ESO15" s="2">
        <v>12561</v>
      </c>
      <c r="ESP15" s="2">
        <v>-1192</v>
      </c>
      <c r="ESQ15" s="2">
        <v>6054</v>
      </c>
      <c r="ESR15" s="2">
        <v>1144</v>
      </c>
      <c r="ESS15" s="2">
        <v>2167</v>
      </c>
      <c r="EST15" s="2">
        <v>2805</v>
      </c>
      <c r="ESU15" s="2">
        <v>2980</v>
      </c>
      <c r="ESV15" s="2">
        <v>245</v>
      </c>
      <c r="ESW15" s="2">
        <v>325</v>
      </c>
      <c r="ESX15" s="2">
        <v>3777</v>
      </c>
      <c r="ESY15" s="2">
        <v>1771</v>
      </c>
      <c r="ESZ15" s="2">
        <v>124</v>
      </c>
      <c r="ETA15" s="2">
        <v>133</v>
      </c>
      <c r="ETB15" s="2">
        <v>1027</v>
      </c>
      <c r="ETC15" s="2">
        <v>705</v>
      </c>
      <c r="ETD15" s="2">
        <v>973</v>
      </c>
      <c r="ETE15" s="2">
        <v>683</v>
      </c>
      <c r="ETF15" s="2">
        <v>1049</v>
      </c>
      <c r="ETG15" s="2">
        <v>5442</v>
      </c>
      <c r="ETH15" s="2">
        <v>444</v>
      </c>
      <c r="ETI15" s="2">
        <v>313</v>
      </c>
      <c r="ETJ15" s="2">
        <v>435</v>
      </c>
      <c r="ETK15" s="2">
        <v>2778</v>
      </c>
      <c r="ETL15" s="2">
        <v>785</v>
      </c>
      <c r="ETM15" s="2">
        <v>2409</v>
      </c>
      <c r="ETN15" s="2">
        <v>19779</v>
      </c>
      <c r="ETO15" s="2">
        <v>-215</v>
      </c>
      <c r="ETP15" s="2">
        <v>348</v>
      </c>
      <c r="ETQ15" s="2">
        <v>2449</v>
      </c>
      <c r="ETR15" s="2">
        <v>43771</v>
      </c>
      <c r="ETS15" s="2">
        <v>1747</v>
      </c>
      <c r="ETT15" s="2">
        <v>3546</v>
      </c>
      <c r="ETU15" s="2">
        <v>2747</v>
      </c>
      <c r="ETV15" s="2">
        <v>6556</v>
      </c>
      <c r="ETW15" s="2">
        <v>13539</v>
      </c>
      <c r="ETX15" s="2">
        <v>12325</v>
      </c>
      <c r="ETY15" s="2">
        <v>5646</v>
      </c>
      <c r="ETZ15" s="2">
        <v>540</v>
      </c>
      <c r="EUA15" s="2">
        <v>219</v>
      </c>
      <c r="EUB15" s="2">
        <v>664</v>
      </c>
      <c r="EUC15" s="2">
        <v>225</v>
      </c>
      <c r="EUD15" s="2">
        <v>1243</v>
      </c>
      <c r="EUE15" s="2">
        <v>272</v>
      </c>
      <c r="EUF15" s="2">
        <v>14453</v>
      </c>
      <c r="EUG15" s="2">
        <v>1292</v>
      </c>
      <c r="EUH15" s="2">
        <v>2738</v>
      </c>
      <c r="EUI15" s="2">
        <v>-121</v>
      </c>
      <c r="EUJ15" s="2">
        <v>592</v>
      </c>
      <c r="EUK15" s="2">
        <v>1042</v>
      </c>
      <c r="EUL15" s="2">
        <v>2706</v>
      </c>
      <c r="EUM15" s="2" t="s">
        <v>5</v>
      </c>
      <c r="EUN15" s="2" t="s">
        <v>5</v>
      </c>
      <c r="EUO15" s="2">
        <v>746</v>
      </c>
      <c r="EUP15" s="2">
        <v>2743</v>
      </c>
      <c r="EUQ15" s="2">
        <v>3683</v>
      </c>
      <c r="EUR15" s="2" t="s">
        <v>5</v>
      </c>
      <c r="EUS15" s="2">
        <v>4524</v>
      </c>
      <c r="EUT15" s="2">
        <v>1123</v>
      </c>
      <c r="EUU15" s="2">
        <v>11</v>
      </c>
      <c r="EUV15" s="2">
        <v>670</v>
      </c>
      <c r="EUW15" s="2">
        <v>746</v>
      </c>
      <c r="EUX15" s="2">
        <v>18780</v>
      </c>
      <c r="EUY15" s="2">
        <v>2144</v>
      </c>
      <c r="EUZ15" s="2" t="s">
        <v>5</v>
      </c>
      <c r="EVA15" s="2">
        <v>357</v>
      </c>
      <c r="EVB15" s="2">
        <v>744</v>
      </c>
      <c r="EVC15" s="2">
        <v>183</v>
      </c>
      <c r="EVD15" s="2">
        <v>5693</v>
      </c>
      <c r="EVE15" s="2">
        <v>6511</v>
      </c>
      <c r="EVF15" s="2">
        <v>546000</v>
      </c>
      <c r="EVG15" s="2">
        <v>95000</v>
      </c>
      <c r="EVH15" s="2">
        <v>48207</v>
      </c>
      <c r="EVI15" s="2">
        <v>2106</v>
      </c>
      <c r="EVJ15" s="2">
        <v>6294</v>
      </c>
      <c r="EVK15" s="2">
        <v>2868</v>
      </c>
      <c r="EVL15" s="2">
        <v>1100</v>
      </c>
      <c r="EVM15" s="2">
        <v>1766</v>
      </c>
      <c r="EVN15" s="2">
        <v>454</v>
      </c>
      <c r="EVO15" s="2">
        <v>2856</v>
      </c>
      <c r="EVP15" s="2">
        <v>118</v>
      </c>
      <c r="EVQ15" s="2">
        <v>1186</v>
      </c>
      <c r="EVR15" s="2">
        <v>352</v>
      </c>
      <c r="EVS15" s="2">
        <v>14399</v>
      </c>
      <c r="EVT15" s="2">
        <v>5036</v>
      </c>
      <c r="EVU15" s="2">
        <v>1736</v>
      </c>
      <c r="EVV15" s="2">
        <v>393</v>
      </c>
      <c r="EVW15" s="2">
        <v>1488</v>
      </c>
      <c r="EVX15" s="2">
        <v>889</v>
      </c>
      <c r="EVY15" s="2">
        <v>119</v>
      </c>
      <c r="EVZ15" s="2">
        <v>823</v>
      </c>
      <c r="EWA15" s="2">
        <v>153</v>
      </c>
      <c r="EWB15" s="2">
        <v>16300</v>
      </c>
      <c r="EWC15" s="2">
        <v>86</v>
      </c>
      <c r="EWD15" s="2">
        <v>3135</v>
      </c>
      <c r="EWE15" s="2">
        <v>3787</v>
      </c>
      <c r="EWF15" s="2">
        <v>1508</v>
      </c>
      <c r="EWG15" s="2">
        <v>1397</v>
      </c>
      <c r="EWH15" s="2">
        <v>750</v>
      </c>
      <c r="EWI15" s="2">
        <v>206000</v>
      </c>
      <c r="EWJ15" s="2">
        <v>3438</v>
      </c>
      <c r="EWK15" s="2">
        <v>163</v>
      </c>
      <c r="EWL15" s="2">
        <v>5927</v>
      </c>
      <c r="EWM15" s="2">
        <v>1464</v>
      </c>
      <c r="EWN15" s="2">
        <v>627</v>
      </c>
      <c r="EWO15" s="2">
        <v>2166</v>
      </c>
      <c r="EWP15" s="2">
        <v>1580</v>
      </c>
      <c r="EWQ15" s="2">
        <v>13494</v>
      </c>
      <c r="EWR15" s="2">
        <v>4194</v>
      </c>
      <c r="EWS15" s="2">
        <v>3453</v>
      </c>
      <c r="EWT15" s="2">
        <v>1965</v>
      </c>
      <c r="EWU15" s="2">
        <v>314</v>
      </c>
      <c r="EWV15" s="2">
        <v>288</v>
      </c>
      <c r="EWW15" s="2">
        <v>-104</v>
      </c>
      <c r="EWX15" s="2">
        <v>2393</v>
      </c>
      <c r="EWY15" s="2">
        <v>1511</v>
      </c>
      <c r="EWZ15" s="2">
        <v>1092</v>
      </c>
      <c r="EXA15" s="2">
        <v>5801</v>
      </c>
      <c r="EXB15" s="2">
        <v>8565</v>
      </c>
      <c r="EXC15" s="2">
        <v>374</v>
      </c>
      <c r="EXD15" s="2">
        <v>889</v>
      </c>
      <c r="EXE15" s="2">
        <v>782</v>
      </c>
      <c r="EXF15" s="2">
        <v>1630</v>
      </c>
      <c r="EXG15" s="2">
        <v>1869</v>
      </c>
      <c r="EXH15" s="2">
        <v>187</v>
      </c>
      <c r="EXI15" s="2">
        <v>3448</v>
      </c>
      <c r="EXJ15" s="2">
        <v>74</v>
      </c>
      <c r="EXK15" s="2">
        <v>333</v>
      </c>
      <c r="EXL15" s="2">
        <v>5344</v>
      </c>
      <c r="EXM15" s="2" t="s">
        <v>5</v>
      </c>
      <c r="EXN15" s="2">
        <v>1631</v>
      </c>
      <c r="EXO15" s="2">
        <v>2957</v>
      </c>
      <c r="EXP15" s="2">
        <v>2545</v>
      </c>
      <c r="EXQ15" s="2">
        <v>96</v>
      </c>
      <c r="EXR15" s="2">
        <v>1513</v>
      </c>
      <c r="EXS15" s="2">
        <v>62839</v>
      </c>
      <c r="EXT15" s="2" t="s">
        <v>5</v>
      </c>
      <c r="EXU15" s="2">
        <v>2960</v>
      </c>
      <c r="EXV15" s="2">
        <v>1964</v>
      </c>
      <c r="EXW15" s="2">
        <v>112</v>
      </c>
      <c r="EXX15" s="2">
        <v>1733</v>
      </c>
      <c r="EXY15" s="2">
        <v>939</v>
      </c>
      <c r="EXZ15" s="2">
        <v>937</v>
      </c>
      <c r="EYA15" s="2">
        <v>1982</v>
      </c>
      <c r="EYB15" s="2">
        <v>10087</v>
      </c>
      <c r="EYC15" s="2">
        <v>705</v>
      </c>
      <c r="EYD15" s="2">
        <v>240</v>
      </c>
      <c r="EYE15" s="2">
        <v>976</v>
      </c>
      <c r="EYF15" s="2">
        <v>2520</v>
      </c>
      <c r="EYG15" s="2">
        <v>-10</v>
      </c>
      <c r="EYH15" s="2">
        <v>499</v>
      </c>
      <c r="EYI15" s="2">
        <v>11577</v>
      </c>
      <c r="EYJ15" s="2">
        <v>407</v>
      </c>
      <c r="EYK15" s="2">
        <v>1001</v>
      </c>
      <c r="EYL15" s="2">
        <v>2539</v>
      </c>
      <c r="EYM15" s="2">
        <v>729</v>
      </c>
      <c r="EYN15" s="2">
        <v>2033</v>
      </c>
      <c r="EYO15" s="2">
        <v>15438</v>
      </c>
      <c r="EYP15" s="2">
        <v>573</v>
      </c>
      <c r="EYQ15" s="2">
        <v>320</v>
      </c>
      <c r="EYR15" s="2">
        <v>908</v>
      </c>
      <c r="EYS15" s="2">
        <v>1885</v>
      </c>
      <c r="EYT15" s="2">
        <v>906</v>
      </c>
      <c r="EYU15" s="2">
        <v>1365</v>
      </c>
      <c r="EYV15" s="2">
        <v>451</v>
      </c>
      <c r="EYW15" s="2">
        <v>288</v>
      </c>
      <c r="EYX15" s="2">
        <v>1233</v>
      </c>
      <c r="EYY15" s="2">
        <v>1775</v>
      </c>
      <c r="EYZ15" s="2">
        <v>1350</v>
      </c>
      <c r="EZA15" s="2">
        <v>211</v>
      </c>
      <c r="EZB15" s="2" t="s">
        <v>5</v>
      </c>
      <c r="EZC15" s="2">
        <v>4177</v>
      </c>
      <c r="EZD15" s="2">
        <v>4588</v>
      </c>
      <c r="EZE15" s="2">
        <v>1004</v>
      </c>
      <c r="EZF15" s="2">
        <v>897</v>
      </c>
      <c r="EZG15" s="2">
        <v>10059</v>
      </c>
      <c r="EZH15" s="2">
        <v>7087</v>
      </c>
      <c r="EZI15" s="2">
        <v>732</v>
      </c>
      <c r="EZJ15" s="2">
        <v>1892</v>
      </c>
      <c r="EZK15" s="2">
        <v>3323</v>
      </c>
      <c r="EZL15" s="2">
        <v>161436</v>
      </c>
      <c r="EZM15" s="2">
        <v>-1834</v>
      </c>
      <c r="EZN15" s="2">
        <v>678</v>
      </c>
      <c r="EZO15" s="2">
        <v>1276</v>
      </c>
      <c r="EZP15" s="2">
        <v>8494</v>
      </c>
      <c r="EZQ15" s="2">
        <v>169</v>
      </c>
      <c r="EZR15" s="2">
        <v>3642</v>
      </c>
      <c r="EZS15" s="2">
        <v>531</v>
      </c>
      <c r="EZT15" s="2">
        <v>1260</v>
      </c>
      <c r="EZU15" s="2">
        <v>10779</v>
      </c>
      <c r="EZV15" s="2">
        <v>411</v>
      </c>
      <c r="EZW15" s="2">
        <v>2318</v>
      </c>
      <c r="EZX15" s="2">
        <v>129</v>
      </c>
      <c r="EZY15" s="2">
        <v>317</v>
      </c>
      <c r="EZZ15" s="2">
        <v>1614</v>
      </c>
      <c r="FAA15" s="2">
        <v>166</v>
      </c>
      <c r="FAB15" s="2">
        <v>1699</v>
      </c>
      <c r="FAC15" s="2">
        <v>1537</v>
      </c>
      <c r="FAD15" s="2">
        <v>9946</v>
      </c>
      <c r="FAE15" s="2" t="s">
        <v>5</v>
      </c>
      <c r="FAF15" s="2">
        <v>772</v>
      </c>
      <c r="FAG15" s="2">
        <v>-663</v>
      </c>
      <c r="FAH15" s="2">
        <v>22841</v>
      </c>
      <c r="FAI15" s="2">
        <v>1840</v>
      </c>
      <c r="FAJ15" s="2">
        <v>69864</v>
      </c>
      <c r="FAK15" s="2">
        <v>1393</v>
      </c>
      <c r="FAL15" s="2">
        <v>13025</v>
      </c>
      <c r="FAM15" s="2">
        <v>6400</v>
      </c>
      <c r="FAN15" s="2">
        <v>484</v>
      </c>
      <c r="FAO15" s="2">
        <v>332</v>
      </c>
      <c r="FAP15" s="2">
        <v>2504</v>
      </c>
      <c r="FAQ15" s="2">
        <v>2550</v>
      </c>
      <c r="FAR15" s="2">
        <v>219</v>
      </c>
      <c r="FAS15" s="2">
        <v>729</v>
      </c>
      <c r="FAT15" s="2">
        <v>548</v>
      </c>
      <c r="FAU15" s="2">
        <v>1144</v>
      </c>
      <c r="FAV15" s="2">
        <v>5194</v>
      </c>
      <c r="FAW15" s="2">
        <v>2213</v>
      </c>
      <c r="FAX15" s="2">
        <v>781</v>
      </c>
      <c r="FAY15" s="2">
        <v>734</v>
      </c>
      <c r="FAZ15" s="2">
        <v>441</v>
      </c>
      <c r="FBA15" s="2">
        <v>10076</v>
      </c>
      <c r="FBB15" s="2">
        <v>119</v>
      </c>
      <c r="FBC15" s="2">
        <v>1543</v>
      </c>
      <c r="FBD15" s="2">
        <v>522</v>
      </c>
      <c r="FBE15" s="2">
        <v>483</v>
      </c>
      <c r="FBF15" s="2">
        <v>1199</v>
      </c>
      <c r="FBG15" s="2">
        <v>1895</v>
      </c>
      <c r="FBH15" s="2">
        <v>482</v>
      </c>
      <c r="FBI15" s="2">
        <v>8968</v>
      </c>
      <c r="FBJ15" s="2">
        <v>4576</v>
      </c>
      <c r="FBK15" s="2">
        <v>1161</v>
      </c>
      <c r="FBL15" s="2" t="s">
        <v>5</v>
      </c>
      <c r="FBM15" s="2" t="s">
        <v>5</v>
      </c>
      <c r="FBN15" s="2">
        <v>279</v>
      </c>
      <c r="FBO15" s="2">
        <v>1558</v>
      </c>
      <c r="FBP15" s="2">
        <v>8362</v>
      </c>
      <c r="FBQ15" s="2">
        <v>46093</v>
      </c>
      <c r="FBR15" s="2">
        <v>251</v>
      </c>
      <c r="FBS15" s="2">
        <v>2103</v>
      </c>
      <c r="FBT15" s="2">
        <v>903</v>
      </c>
      <c r="FBU15" s="2" t="s">
        <v>5</v>
      </c>
      <c r="FBV15" s="2">
        <v>-44</v>
      </c>
      <c r="FBW15" s="2">
        <v>307</v>
      </c>
      <c r="FBX15" s="2">
        <v>5951</v>
      </c>
      <c r="FBY15" s="2">
        <v>4405</v>
      </c>
      <c r="FBZ15" s="2">
        <v>749</v>
      </c>
      <c r="FCA15" s="2">
        <v>447</v>
      </c>
      <c r="FCB15" s="2">
        <v>642</v>
      </c>
      <c r="FCC15" s="2">
        <v>662</v>
      </c>
      <c r="FCD15" s="2">
        <v>1283</v>
      </c>
      <c r="FCE15" s="2">
        <v>7538</v>
      </c>
      <c r="FCF15" s="2">
        <v>4520</v>
      </c>
      <c r="FCG15" s="2">
        <v>45703</v>
      </c>
      <c r="FCH15" s="2">
        <v>3141</v>
      </c>
      <c r="FCI15" s="2">
        <v>713</v>
      </c>
      <c r="FCJ15" s="2">
        <v>-92</v>
      </c>
      <c r="FCK15" s="2">
        <v>811</v>
      </c>
      <c r="FCL15" s="2">
        <v>137549</v>
      </c>
      <c r="FCM15" s="2">
        <v>2256</v>
      </c>
      <c r="FCN15" s="2">
        <v>2087</v>
      </c>
      <c r="FCO15" s="2" t="s">
        <v>5</v>
      </c>
      <c r="FCP15" s="2">
        <v>97</v>
      </c>
      <c r="FCQ15" s="2">
        <v>2599</v>
      </c>
      <c r="FCR15" s="2" t="s">
        <v>5</v>
      </c>
      <c r="FCS15" s="2">
        <v>2281</v>
      </c>
      <c r="FCT15" s="2">
        <v>890</v>
      </c>
      <c r="FCU15" s="2">
        <v>2969</v>
      </c>
      <c r="FCV15" s="2">
        <v>430</v>
      </c>
      <c r="FCW15" s="2">
        <v>1786</v>
      </c>
      <c r="FCX15" s="2">
        <v>3091</v>
      </c>
      <c r="FCY15" s="2">
        <v>12047</v>
      </c>
      <c r="FCZ15" s="2">
        <v>1383</v>
      </c>
      <c r="FDA15" s="2">
        <v>24013</v>
      </c>
      <c r="FDB15" s="2">
        <v>4817</v>
      </c>
      <c r="FDC15" s="2">
        <v>1058</v>
      </c>
      <c r="FDD15" s="2">
        <v>2426</v>
      </c>
      <c r="FDE15" s="2">
        <v>4280</v>
      </c>
      <c r="FDF15" s="2">
        <v>230</v>
      </c>
      <c r="FDG15" s="2">
        <v>919</v>
      </c>
      <c r="FDH15" s="2">
        <v>181</v>
      </c>
      <c r="FDI15" s="2">
        <v>2754</v>
      </c>
      <c r="FDJ15" s="2">
        <v>27944</v>
      </c>
      <c r="FDK15" s="2">
        <v>29346</v>
      </c>
      <c r="FDL15" s="2">
        <v>441</v>
      </c>
      <c r="FDM15" s="2">
        <v>1423</v>
      </c>
      <c r="FDN15" s="2">
        <v>28159</v>
      </c>
      <c r="FDO15" s="2">
        <v>3451</v>
      </c>
      <c r="FDP15" s="2">
        <v>2808</v>
      </c>
      <c r="FDQ15" s="2" t="s">
        <v>5</v>
      </c>
      <c r="FDR15" s="2">
        <v>6437</v>
      </c>
      <c r="FDS15" s="2">
        <v>1823</v>
      </c>
      <c r="FDT15" s="2">
        <v>953</v>
      </c>
      <c r="FDU15" s="2">
        <v>288</v>
      </c>
      <c r="FDV15" s="2">
        <v>2971</v>
      </c>
      <c r="FDW15" s="2">
        <v>14021</v>
      </c>
      <c r="FDX15" s="2">
        <v>80409</v>
      </c>
      <c r="FDY15" s="2">
        <v>1119</v>
      </c>
      <c r="FDZ15" s="2">
        <v>12221</v>
      </c>
      <c r="FEA15" s="2">
        <v>9481</v>
      </c>
      <c r="FEB15" s="2">
        <v>474</v>
      </c>
      <c r="FEC15" s="2">
        <v>8944</v>
      </c>
      <c r="FED15" s="2">
        <v>425</v>
      </c>
      <c r="FEE15" s="2">
        <v>731</v>
      </c>
      <c r="FEF15" s="2">
        <v>2880</v>
      </c>
      <c r="FEG15" s="2">
        <v>3424</v>
      </c>
      <c r="FEH15" s="2">
        <v>122</v>
      </c>
      <c r="FEI15" s="2">
        <v>2568</v>
      </c>
      <c r="FEJ15" s="2">
        <v>6155</v>
      </c>
      <c r="FEK15" s="2">
        <v>2588</v>
      </c>
      <c r="FEL15" s="2">
        <v>1833</v>
      </c>
      <c r="FEM15" s="2">
        <v>2404</v>
      </c>
      <c r="FEN15" s="2">
        <v>2575</v>
      </c>
      <c r="FEO15" s="2">
        <v>672</v>
      </c>
      <c r="FEP15" s="2">
        <v>11266</v>
      </c>
      <c r="FEQ15" s="2">
        <v>738</v>
      </c>
      <c r="FER15" s="2">
        <v>6889</v>
      </c>
      <c r="FES15" s="2">
        <v>2384</v>
      </c>
      <c r="FET15" s="2">
        <v>263</v>
      </c>
      <c r="FEU15" s="2">
        <v>604</v>
      </c>
      <c r="FEV15" s="2">
        <v>454</v>
      </c>
      <c r="FEW15" s="2">
        <v>1203</v>
      </c>
      <c r="FEX15" s="2">
        <v>957</v>
      </c>
      <c r="FEY15" s="2">
        <v>512</v>
      </c>
      <c r="FEZ15" s="2">
        <v>799</v>
      </c>
      <c r="FFA15" s="2">
        <v>138</v>
      </c>
      <c r="FFB15" s="2">
        <v>6122</v>
      </c>
      <c r="FFC15" s="2">
        <v>949</v>
      </c>
      <c r="FFD15" s="2">
        <v>455</v>
      </c>
      <c r="FFE15" s="2">
        <v>3165</v>
      </c>
      <c r="FFF15" s="2">
        <v>653</v>
      </c>
      <c r="FFG15" s="2">
        <v>812</v>
      </c>
      <c r="FFH15" s="2">
        <v>167</v>
      </c>
      <c r="FFI15" s="2">
        <v>3370</v>
      </c>
      <c r="FFJ15" s="2">
        <v>262</v>
      </c>
      <c r="FFK15" s="2">
        <v>113</v>
      </c>
      <c r="FFL15" s="2">
        <v>418</v>
      </c>
      <c r="FFM15" s="2">
        <v>657</v>
      </c>
      <c r="FFN15" s="2">
        <v>608</v>
      </c>
      <c r="FFO15" s="2">
        <v>222</v>
      </c>
      <c r="FFP15" s="2">
        <v>1081</v>
      </c>
      <c r="FFQ15" s="2">
        <v>3578</v>
      </c>
      <c r="FFR15" s="2">
        <v>674</v>
      </c>
      <c r="FFS15" s="2">
        <v>1768</v>
      </c>
      <c r="FFT15" s="2">
        <v>593</v>
      </c>
      <c r="FFU15" s="2">
        <v>3048</v>
      </c>
      <c r="FFV15" s="2">
        <v>231</v>
      </c>
      <c r="FFW15" s="2">
        <v>1634</v>
      </c>
      <c r="FFX15" s="2">
        <v>2536</v>
      </c>
      <c r="FFY15" s="2">
        <v>57</v>
      </c>
      <c r="FFZ15" s="2">
        <v>1993</v>
      </c>
      <c r="FGA15" s="2">
        <v>2521</v>
      </c>
      <c r="FGB15" s="2">
        <v>2846</v>
      </c>
      <c r="FGC15" s="2">
        <v>124</v>
      </c>
      <c r="FGD15" s="2">
        <v>624</v>
      </c>
      <c r="FGE15" s="2">
        <v>1225</v>
      </c>
      <c r="FGF15" s="2">
        <v>2884</v>
      </c>
      <c r="FGG15" s="2">
        <v>811</v>
      </c>
      <c r="FGH15" s="2">
        <v>276</v>
      </c>
      <c r="FGI15" s="2">
        <v>167</v>
      </c>
      <c r="FGJ15" s="2">
        <v>833</v>
      </c>
      <c r="FGK15" s="2">
        <v>587</v>
      </c>
      <c r="FGL15" s="2">
        <v>332</v>
      </c>
      <c r="FGM15" s="2">
        <v>5684</v>
      </c>
      <c r="FGN15" s="2">
        <v>-131</v>
      </c>
      <c r="FGO15" s="2">
        <v>923</v>
      </c>
      <c r="FGP15" s="2">
        <v>845</v>
      </c>
      <c r="FGQ15" s="2">
        <v>2160</v>
      </c>
      <c r="FGR15" s="2">
        <v>1630</v>
      </c>
      <c r="FGS15" s="2">
        <v>195</v>
      </c>
      <c r="FGT15" s="2">
        <v>1546</v>
      </c>
      <c r="FGU15" s="2">
        <v>2359</v>
      </c>
      <c r="FGV15" s="2">
        <v>1377</v>
      </c>
      <c r="FGW15" s="2">
        <v>750</v>
      </c>
      <c r="FGX15" s="2">
        <v>2199</v>
      </c>
      <c r="FGY15" s="2">
        <v>12</v>
      </c>
      <c r="FGZ15" s="2">
        <v>1763</v>
      </c>
      <c r="FHA15" s="2">
        <v>1009</v>
      </c>
      <c r="FHB15" s="2">
        <v>18562</v>
      </c>
      <c r="FHC15" s="2">
        <v>9619</v>
      </c>
      <c r="FHD15" s="2">
        <v>6338</v>
      </c>
      <c r="FHE15" s="2">
        <v>3428</v>
      </c>
      <c r="FHF15" s="2">
        <v>1594</v>
      </c>
      <c r="FHG15" s="2">
        <v>2374</v>
      </c>
      <c r="FHH15" s="2">
        <v>107</v>
      </c>
      <c r="FHI15" s="2">
        <v>1307</v>
      </c>
      <c r="FHJ15" s="2">
        <v>3125</v>
      </c>
      <c r="FHK15" s="2">
        <v>2165</v>
      </c>
      <c r="FHL15" s="2">
        <v>552</v>
      </c>
      <c r="FHM15" s="2">
        <v>1073</v>
      </c>
      <c r="FHN15" s="2">
        <v>17906</v>
      </c>
      <c r="FHO15" s="2">
        <v>18135</v>
      </c>
      <c r="FHP15" s="2">
        <v>32935</v>
      </c>
      <c r="FHQ15" s="2">
        <v>278</v>
      </c>
      <c r="FHR15" s="2">
        <v>7313</v>
      </c>
      <c r="FHS15" s="2">
        <v>9134</v>
      </c>
      <c r="FHT15" s="2">
        <v>1462</v>
      </c>
      <c r="FHU15" s="2">
        <v>16186</v>
      </c>
      <c r="FHV15" s="2">
        <v>15477</v>
      </c>
      <c r="FHW15" s="2">
        <v>1783</v>
      </c>
      <c r="FHX15" s="2">
        <v>4089</v>
      </c>
      <c r="FHY15" s="2">
        <v>16447</v>
      </c>
      <c r="FHZ15" s="2" t="s">
        <v>5</v>
      </c>
      <c r="FIA15" s="2">
        <v>37858</v>
      </c>
      <c r="FIB15" s="2">
        <v>1710</v>
      </c>
      <c r="FIC15" s="2">
        <v>377</v>
      </c>
      <c r="FID15" s="2">
        <v>294</v>
      </c>
      <c r="FIE15" s="2">
        <v>548000</v>
      </c>
      <c r="FIF15" s="2">
        <v>1871426</v>
      </c>
      <c r="FIG15" s="2">
        <v>10684</v>
      </c>
      <c r="FIH15" s="2">
        <v>70628</v>
      </c>
      <c r="FII15" s="2">
        <v>1860</v>
      </c>
      <c r="FIJ15" s="2">
        <v>14572</v>
      </c>
      <c r="FIK15" s="2">
        <v>13060</v>
      </c>
      <c r="FIL15" s="2">
        <v>41764</v>
      </c>
      <c r="FIM15" s="2">
        <v>8716</v>
      </c>
      <c r="FIN15" s="2">
        <v>58884</v>
      </c>
      <c r="FIO15" s="2">
        <v>223</v>
      </c>
      <c r="FIP15" s="2" t="s">
        <v>5</v>
      </c>
      <c r="FIQ15" s="2">
        <v>4461</v>
      </c>
      <c r="FIR15" s="2">
        <v>18003</v>
      </c>
      <c r="FIS15" s="2">
        <v>1821</v>
      </c>
      <c r="FIT15" s="2" t="s">
        <v>5</v>
      </c>
      <c r="FIU15" s="2" t="s">
        <v>5</v>
      </c>
      <c r="FIV15" s="2">
        <v>17951</v>
      </c>
      <c r="FIW15" s="2">
        <v>-87</v>
      </c>
      <c r="FIX15" s="2">
        <v>247</v>
      </c>
      <c r="FIY15" s="2">
        <v>37429</v>
      </c>
      <c r="FIZ15" s="2">
        <v>-98</v>
      </c>
      <c r="FJA15" s="2">
        <v>17304</v>
      </c>
      <c r="FJB15" s="2">
        <v>-20704</v>
      </c>
      <c r="FJC15" s="2">
        <v>1568</v>
      </c>
      <c r="FJD15" s="2">
        <v>1168000</v>
      </c>
      <c r="FJE15" s="2">
        <v>927</v>
      </c>
      <c r="FJF15" s="2" t="s">
        <v>5</v>
      </c>
      <c r="FJG15" s="2" t="s">
        <v>5</v>
      </c>
      <c r="FJH15" s="2">
        <v>127000</v>
      </c>
      <c r="FJI15" s="2">
        <v>4931</v>
      </c>
      <c r="FJJ15" s="2" t="s">
        <v>5</v>
      </c>
      <c r="FJK15" s="2">
        <v>96548</v>
      </c>
      <c r="FJL15" s="2">
        <v>173013</v>
      </c>
      <c r="FJM15" s="2">
        <v>70565</v>
      </c>
      <c r="FJN15" s="2">
        <v>9733</v>
      </c>
      <c r="FJO15" s="2" t="s">
        <v>5</v>
      </c>
      <c r="FJP15" s="2">
        <v>14704</v>
      </c>
      <c r="FJQ15" s="2">
        <v>922000</v>
      </c>
      <c r="FJR15" s="2">
        <v>12445</v>
      </c>
      <c r="FJS15" s="2" t="s">
        <v>5</v>
      </c>
      <c r="FJT15" s="2">
        <v>2039</v>
      </c>
      <c r="FJU15" s="2">
        <v>338074</v>
      </c>
      <c r="FJV15" s="2">
        <v>623</v>
      </c>
      <c r="FJW15" s="2">
        <v>-20299</v>
      </c>
      <c r="FJX15" s="2">
        <v>24214</v>
      </c>
      <c r="FJY15" s="2">
        <v>6595</v>
      </c>
      <c r="FJZ15" s="2">
        <v>97516</v>
      </c>
      <c r="FKA15" s="2">
        <v>244084</v>
      </c>
      <c r="FKB15" s="2">
        <v>31793</v>
      </c>
      <c r="FKC15" s="2">
        <v>3168</v>
      </c>
      <c r="FKD15" s="2">
        <v>5675</v>
      </c>
      <c r="FKE15" s="2">
        <v>2397</v>
      </c>
      <c r="FKF15" s="2">
        <v>4786</v>
      </c>
      <c r="FKG15" s="2">
        <v>2151</v>
      </c>
      <c r="FKH15" s="2">
        <v>33494</v>
      </c>
      <c r="FKI15" s="2">
        <v>-4149699</v>
      </c>
      <c r="FKJ15" s="2">
        <v>9282</v>
      </c>
      <c r="FKK15" s="2">
        <v>5330</v>
      </c>
      <c r="FKL15" s="2">
        <v>4016</v>
      </c>
      <c r="FKM15" s="2">
        <v>8560</v>
      </c>
      <c r="FKN15" s="2">
        <v>2634</v>
      </c>
      <c r="FKO15" s="2">
        <v>29</v>
      </c>
      <c r="FKP15" s="2">
        <v>501</v>
      </c>
      <c r="FKQ15" s="2" t="s">
        <v>5</v>
      </c>
      <c r="FKR15" s="2">
        <v>2837</v>
      </c>
      <c r="FKS15" s="2">
        <v>224</v>
      </c>
      <c r="FKT15" s="2">
        <v>718</v>
      </c>
      <c r="FKU15" s="2">
        <v>5648</v>
      </c>
      <c r="FKV15" s="2">
        <v>12708</v>
      </c>
      <c r="FKW15" s="2">
        <v>2862</v>
      </c>
      <c r="FKX15" s="2">
        <v>904</v>
      </c>
      <c r="FKY15" s="2">
        <v>6034</v>
      </c>
      <c r="FKZ15" s="2">
        <v>129</v>
      </c>
      <c r="FLA15" s="2">
        <v>3</v>
      </c>
      <c r="FLB15" s="2">
        <v>5483</v>
      </c>
      <c r="FLC15" s="2">
        <v>832</v>
      </c>
      <c r="FLD15" s="2">
        <v>785</v>
      </c>
      <c r="FLE15" s="2">
        <v>928</v>
      </c>
      <c r="FLF15" s="2">
        <v>5085</v>
      </c>
      <c r="FLG15" s="2">
        <v>19</v>
      </c>
      <c r="FLH15" s="2">
        <v>83</v>
      </c>
      <c r="FLI15" s="2">
        <v>64</v>
      </c>
      <c r="FLJ15" s="2">
        <v>-534</v>
      </c>
      <c r="FLK15" s="2">
        <v>2740</v>
      </c>
      <c r="FLL15" s="2">
        <v>2098</v>
      </c>
      <c r="FLM15" s="2">
        <v>2147</v>
      </c>
      <c r="FLN15" s="2">
        <v>113</v>
      </c>
      <c r="FLO15" s="2">
        <v>944</v>
      </c>
      <c r="FLP15" s="2">
        <v>89</v>
      </c>
      <c r="FLQ15" s="2" t="s">
        <v>5</v>
      </c>
      <c r="FLR15" s="2">
        <v>1185</v>
      </c>
      <c r="FLS15" s="2">
        <v>3924</v>
      </c>
      <c r="FLT15" s="2">
        <v>653</v>
      </c>
      <c r="FLU15" s="2">
        <v>1836</v>
      </c>
      <c r="FLV15" s="2">
        <v>3189</v>
      </c>
      <c r="FLW15" s="2">
        <v>86</v>
      </c>
      <c r="FLX15" s="2">
        <v>844</v>
      </c>
      <c r="FLY15" s="2">
        <v>15674</v>
      </c>
      <c r="FLZ15" s="2">
        <v>1298</v>
      </c>
      <c r="FMA15" s="2">
        <v>2734</v>
      </c>
      <c r="FMB15" s="2">
        <v>2453</v>
      </c>
      <c r="FMC15" s="2">
        <v>38838</v>
      </c>
      <c r="FMD15" s="2">
        <v>561</v>
      </c>
      <c r="FME15" s="2">
        <v>897</v>
      </c>
      <c r="FMF15" s="2">
        <v>129044</v>
      </c>
      <c r="FMG15" s="2">
        <v>4830</v>
      </c>
      <c r="FMH15" s="2">
        <v>2289</v>
      </c>
      <c r="FMI15" s="2">
        <v>1722</v>
      </c>
      <c r="FMJ15" s="2">
        <v>-970</v>
      </c>
      <c r="FMK15" s="2">
        <v>4356</v>
      </c>
      <c r="FML15" s="2">
        <v>317</v>
      </c>
      <c r="FMM15" s="2">
        <v>1567</v>
      </c>
      <c r="FMN15" s="2">
        <v>1205</v>
      </c>
      <c r="FMO15" s="2">
        <v>1611</v>
      </c>
      <c r="FMP15" s="2">
        <v>2605</v>
      </c>
      <c r="FMQ15" s="2">
        <v>933</v>
      </c>
      <c r="FMR15" s="2">
        <v>1120</v>
      </c>
      <c r="FMS15" s="2">
        <v>2609</v>
      </c>
      <c r="FMT15" s="2">
        <v>339</v>
      </c>
      <c r="FMU15" s="2">
        <v>8237</v>
      </c>
      <c r="FMV15" s="2">
        <v>647</v>
      </c>
      <c r="FMW15" s="2">
        <v>2944</v>
      </c>
      <c r="FMX15" s="2">
        <v>47948</v>
      </c>
      <c r="FMY15" s="2">
        <v>7998</v>
      </c>
      <c r="FMZ15" s="2">
        <v>11617</v>
      </c>
      <c r="FNA15" s="2">
        <v>1483</v>
      </c>
      <c r="FNB15" s="2">
        <v>1697</v>
      </c>
      <c r="FNC15" s="2">
        <v>-229</v>
      </c>
      <c r="FND15" s="2">
        <v>124</v>
      </c>
      <c r="FNE15" s="2">
        <v>4389</v>
      </c>
      <c r="FNF15" s="2">
        <v>14045</v>
      </c>
      <c r="FNG15" s="2">
        <v>653</v>
      </c>
      <c r="FNH15" s="2">
        <v>5234</v>
      </c>
      <c r="FNI15" s="2">
        <v>-986</v>
      </c>
      <c r="FNJ15" s="2">
        <v>277</v>
      </c>
      <c r="FNK15" s="2">
        <v>2835</v>
      </c>
      <c r="FNL15" s="2" t="s">
        <v>5</v>
      </c>
      <c r="FNM15" s="2">
        <v>440</v>
      </c>
      <c r="FNN15" s="2">
        <v>522</v>
      </c>
      <c r="FNO15" s="2">
        <v>5457</v>
      </c>
      <c r="FNP15" s="2">
        <v>23</v>
      </c>
      <c r="FNQ15" s="2">
        <v>722</v>
      </c>
      <c r="FNR15" s="2">
        <v>1612</v>
      </c>
      <c r="FNS15" s="2">
        <v>1107</v>
      </c>
      <c r="FNT15" s="2">
        <v>708</v>
      </c>
      <c r="FNU15" s="2">
        <v>388</v>
      </c>
      <c r="FNV15" s="2">
        <v>2352</v>
      </c>
      <c r="FNW15" s="2">
        <v>1265</v>
      </c>
      <c r="FNX15" s="2" t="s">
        <v>5</v>
      </c>
      <c r="FNY15" s="2">
        <v>7174</v>
      </c>
      <c r="FNZ15" s="2">
        <v>119</v>
      </c>
      <c r="FOA15" s="2">
        <v>778</v>
      </c>
      <c r="FOB15" s="2">
        <v>63247</v>
      </c>
      <c r="FOC15" s="2">
        <v>19819</v>
      </c>
      <c r="FOD15" s="2">
        <v>4583</v>
      </c>
      <c r="FOE15" s="2">
        <v>1374</v>
      </c>
      <c r="FOF15" s="2">
        <v>956</v>
      </c>
      <c r="FOG15" s="2">
        <v>558</v>
      </c>
      <c r="FOH15" s="2">
        <v>1292</v>
      </c>
      <c r="FOI15" s="2">
        <v>113582</v>
      </c>
      <c r="FOJ15" s="2">
        <v>6055</v>
      </c>
      <c r="FOK15" s="2">
        <v>568</v>
      </c>
      <c r="FOL15" s="2">
        <v>17355</v>
      </c>
      <c r="FOM15" s="2">
        <v>6918</v>
      </c>
      <c r="FON15" s="2">
        <v>2489</v>
      </c>
      <c r="FOO15" s="2">
        <v>332</v>
      </c>
      <c r="FOP15" s="2">
        <v>3094</v>
      </c>
      <c r="FOQ15" s="2">
        <v>1863</v>
      </c>
      <c r="FOR15" s="2">
        <v>2534</v>
      </c>
      <c r="FOS15" s="2">
        <v>912</v>
      </c>
      <c r="FOT15" s="2">
        <v>160</v>
      </c>
      <c r="FOU15" s="2">
        <v>2654</v>
      </c>
      <c r="FOV15" s="2">
        <v>821</v>
      </c>
      <c r="FOW15" s="2">
        <v>3835</v>
      </c>
      <c r="FOX15" s="2">
        <v>2525</v>
      </c>
      <c r="FOY15" s="2">
        <v>366</v>
      </c>
      <c r="FOZ15" s="2">
        <v>1706</v>
      </c>
      <c r="FPA15" s="2">
        <v>1035</v>
      </c>
      <c r="FPB15" s="2">
        <v>486</v>
      </c>
      <c r="FPC15" s="2">
        <v>355</v>
      </c>
      <c r="FPD15" s="2">
        <v>1276</v>
      </c>
      <c r="FPE15" s="2">
        <v>530</v>
      </c>
      <c r="FPF15" s="2">
        <v>353</v>
      </c>
      <c r="FPG15" s="2">
        <v>415</v>
      </c>
      <c r="FPH15" s="2">
        <v>1328</v>
      </c>
      <c r="FPI15" s="2">
        <v>3952</v>
      </c>
      <c r="FPJ15" s="2">
        <v>4346</v>
      </c>
      <c r="FPK15" s="2">
        <v>4235</v>
      </c>
      <c r="FPL15" s="2">
        <v>1131</v>
      </c>
      <c r="FPM15" s="2">
        <v>466</v>
      </c>
      <c r="FPN15" s="2">
        <v>1137</v>
      </c>
      <c r="FPO15" s="2">
        <v>4418</v>
      </c>
      <c r="FPP15" s="2">
        <v>759</v>
      </c>
      <c r="FPQ15" s="2">
        <v>597</v>
      </c>
      <c r="FPR15" s="2">
        <v>558</v>
      </c>
      <c r="FPS15" s="2">
        <v>548</v>
      </c>
      <c r="FPT15" s="2">
        <v>-127</v>
      </c>
      <c r="FPU15" s="2">
        <v>1006</v>
      </c>
      <c r="FPV15" s="2">
        <v>133</v>
      </c>
      <c r="FPW15" s="2">
        <v>1947</v>
      </c>
      <c r="FPX15" s="2">
        <v>1580</v>
      </c>
      <c r="FPY15" s="2">
        <v>-4880</v>
      </c>
      <c r="FPZ15" s="2">
        <v>502</v>
      </c>
      <c r="FQA15" s="2">
        <v>957</v>
      </c>
      <c r="FQB15" s="2">
        <v>1420</v>
      </c>
      <c r="FQC15" s="2">
        <v>606</v>
      </c>
      <c r="FQD15" s="2">
        <v>-248</v>
      </c>
      <c r="FQE15" s="2">
        <v>488</v>
      </c>
      <c r="FQF15" s="2">
        <v>244</v>
      </c>
      <c r="FQG15" s="2">
        <v>409</v>
      </c>
      <c r="FQH15" s="2">
        <v>3374</v>
      </c>
      <c r="FQI15" s="2">
        <v>1412</v>
      </c>
      <c r="FQJ15" s="2">
        <v>12399</v>
      </c>
      <c r="FQK15" s="2">
        <v>2047</v>
      </c>
      <c r="FQL15" s="2">
        <v>652</v>
      </c>
      <c r="FQM15" s="2">
        <v>613</v>
      </c>
      <c r="FQN15" s="2">
        <v>93</v>
      </c>
      <c r="FQO15" s="2">
        <v>766</v>
      </c>
      <c r="FQP15" s="2">
        <v>1240</v>
      </c>
      <c r="FQQ15" s="2">
        <v>978</v>
      </c>
      <c r="FQR15" s="2">
        <v>2677</v>
      </c>
      <c r="FQS15" s="2">
        <v>2620</v>
      </c>
      <c r="FQT15" s="2">
        <v>77</v>
      </c>
      <c r="FQU15" s="2">
        <v>1472</v>
      </c>
      <c r="FQV15" s="2">
        <v>-430</v>
      </c>
      <c r="FQW15" s="2">
        <v>317</v>
      </c>
      <c r="FQX15" s="2">
        <v>213</v>
      </c>
      <c r="FQY15" s="2">
        <v>1654</v>
      </c>
      <c r="FQZ15" s="2">
        <v>119</v>
      </c>
      <c r="FRA15" s="2">
        <v>7799</v>
      </c>
      <c r="FRB15" s="2">
        <v>169</v>
      </c>
      <c r="FRC15" s="2">
        <v>5042</v>
      </c>
      <c r="FRD15" s="2">
        <v>243</v>
      </c>
      <c r="FRE15" s="2">
        <v>1198</v>
      </c>
      <c r="FRF15" s="2">
        <v>4160</v>
      </c>
      <c r="FRG15" s="2">
        <v>-8830</v>
      </c>
      <c r="FRH15" s="2">
        <v>13352</v>
      </c>
      <c r="FRI15" s="2">
        <v>160</v>
      </c>
      <c r="FRJ15" s="2">
        <v>138</v>
      </c>
      <c r="FRK15" s="2">
        <v>7355</v>
      </c>
      <c r="FRL15" s="2">
        <v>307</v>
      </c>
      <c r="FRM15" s="2">
        <v>235</v>
      </c>
      <c r="FRN15" s="2">
        <v>190</v>
      </c>
      <c r="FRO15" s="2">
        <v>1441</v>
      </c>
      <c r="FRP15" s="2">
        <v>9840</v>
      </c>
      <c r="FRQ15" s="2">
        <v>10307</v>
      </c>
      <c r="FRR15" s="2">
        <v>1193</v>
      </c>
      <c r="FRS15" s="2">
        <v>35841</v>
      </c>
      <c r="FRT15" s="2">
        <v>5894</v>
      </c>
      <c r="FRU15" s="2">
        <v>1742</v>
      </c>
      <c r="FRV15" s="2">
        <v>43285</v>
      </c>
      <c r="FRW15" s="2">
        <v>1408</v>
      </c>
      <c r="FRX15" s="2">
        <v>401</v>
      </c>
      <c r="FRY15" s="2">
        <v>5380</v>
      </c>
      <c r="FRZ15" s="2">
        <v>1042</v>
      </c>
      <c r="FSA15" s="2">
        <v>440</v>
      </c>
      <c r="FSB15" s="2">
        <v>35</v>
      </c>
      <c r="FSC15" s="2">
        <v>806</v>
      </c>
      <c r="FSD15" s="2">
        <v>1259</v>
      </c>
      <c r="FSE15" s="2">
        <v>2859</v>
      </c>
      <c r="FSF15" s="2">
        <v>4066</v>
      </c>
      <c r="FSG15" s="2">
        <v>352</v>
      </c>
      <c r="FSH15" s="2">
        <v>475</v>
      </c>
      <c r="FSI15" s="2">
        <v>686</v>
      </c>
      <c r="FSJ15" s="2">
        <v>1210</v>
      </c>
      <c r="FSK15" s="2">
        <v>653</v>
      </c>
      <c r="FSL15" s="2">
        <v>725</v>
      </c>
      <c r="FSM15" s="2">
        <v>326</v>
      </c>
      <c r="FSN15" s="2">
        <v>2080</v>
      </c>
      <c r="FSO15" s="2">
        <v>286</v>
      </c>
      <c r="FSP15" s="2">
        <v>2712</v>
      </c>
      <c r="FSQ15" s="2">
        <v>607</v>
      </c>
      <c r="FSR15" s="2">
        <v>3295</v>
      </c>
      <c r="FSS15" s="2">
        <v>682</v>
      </c>
      <c r="FST15" s="2">
        <v>1015</v>
      </c>
      <c r="FSU15" s="2">
        <v>1148</v>
      </c>
      <c r="FSV15" s="2">
        <v>1451</v>
      </c>
      <c r="FSW15" s="2">
        <v>3059</v>
      </c>
      <c r="FSX15" s="2">
        <v>1488</v>
      </c>
      <c r="FSY15" s="2">
        <v>146</v>
      </c>
      <c r="FSZ15" s="2">
        <v>1202</v>
      </c>
      <c r="FTA15" s="2">
        <v>158</v>
      </c>
      <c r="FTB15" s="2">
        <v>450</v>
      </c>
      <c r="FTC15" s="2">
        <v>1069</v>
      </c>
      <c r="FTD15" s="2">
        <v>464</v>
      </c>
      <c r="FTE15" s="2">
        <v>2893</v>
      </c>
      <c r="FTF15" s="2">
        <v>-121</v>
      </c>
      <c r="FTG15" s="2">
        <v>3520</v>
      </c>
      <c r="FTH15" s="2">
        <v>876</v>
      </c>
      <c r="FTI15" s="2">
        <v>2511</v>
      </c>
      <c r="FTJ15" s="2">
        <v>2800</v>
      </c>
      <c r="FTK15" s="2">
        <v>794</v>
      </c>
      <c r="FTL15" s="2">
        <v>167</v>
      </c>
      <c r="FTM15" s="2">
        <v>526</v>
      </c>
      <c r="FTN15" s="2">
        <v>3650</v>
      </c>
      <c r="FTO15" s="2">
        <v>1899</v>
      </c>
      <c r="FTP15" s="2">
        <v>536</v>
      </c>
      <c r="FTQ15" s="2">
        <v>1284</v>
      </c>
      <c r="FTR15" s="2">
        <v>780</v>
      </c>
      <c r="FTS15" s="2">
        <v>2632</v>
      </c>
      <c r="FTT15" s="2">
        <v>203</v>
      </c>
      <c r="FTU15" s="2">
        <v>13413</v>
      </c>
      <c r="FTV15" s="2">
        <v>3244</v>
      </c>
      <c r="FTW15" s="2">
        <v>230</v>
      </c>
      <c r="FTX15" s="2">
        <v>-2527</v>
      </c>
      <c r="FTY15" s="2">
        <v>211</v>
      </c>
      <c r="FTZ15" s="2">
        <v>7686</v>
      </c>
      <c r="FUA15" s="2">
        <v>9651</v>
      </c>
      <c r="FUB15" s="2">
        <v>767</v>
      </c>
      <c r="FUC15" s="2">
        <v>1379</v>
      </c>
      <c r="FUD15" s="2">
        <v>2147</v>
      </c>
      <c r="FUE15" s="2">
        <v>1424</v>
      </c>
      <c r="FUF15" s="2">
        <v>1627</v>
      </c>
      <c r="FUG15" s="2">
        <v>6399</v>
      </c>
      <c r="FUH15" s="2">
        <v>2216</v>
      </c>
      <c r="FUI15" s="2" t="s">
        <v>5</v>
      </c>
      <c r="FUJ15" s="2">
        <v>658</v>
      </c>
      <c r="FUK15" s="2">
        <v>564</v>
      </c>
      <c r="FUL15" s="2">
        <v>555</v>
      </c>
      <c r="FUM15" s="2">
        <v>103</v>
      </c>
      <c r="FUN15" s="2">
        <v>2737</v>
      </c>
      <c r="FUO15" s="2">
        <v>34228</v>
      </c>
      <c r="FUP15" s="2">
        <v>369</v>
      </c>
      <c r="FUQ15" s="2">
        <v>3433</v>
      </c>
      <c r="FUR15" s="2">
        <v>1284</v>
      </c>
      <c r="FUS15" s="2">
        <v>1057</v>
      </c>
      <c r="FUT15" s="2">
        <v>537</v>
      </c>
      <c r="FUU15" s="2">
        <v>125</v>
      </c>
      <c r="FUV15" s="2">
        <v>19</v>
      </c>
      <c r="FUW15" s="2">
        <v>17</v>
      </c>
      <c r="FUX15" s="2">
        <v>495</v>
      </c>
      <c r="FUY15" s="2">
        <v>552</v>
      </c>
      <c r="FUZ15" s="2">
        <v>920</v>
      </c>
      <c r="FVA15" s="2">
        <v>309</v>
      </c>
      <c r="FVB15" s="2">
        <v>839</v>
      </c>
      <c r="FVC15" s="2">
        <v>-790</v>
      </c>
      <c r="FVD15" s="2">
        <v>1030</v>
      </c>
      <c r="FVE15" s="2">
        <v>1177</v>
      </c>
      <c r="FVF15" s="2">
        <v>581</v>
      </c>
      <c r="FVG15" s="2">
        <v>50</v>
      </c>
      <c r="FVH15" s="2">
        <v>784</v>
      </c>
      <c r="FVI15" s="2">
        <v>4551</v>
      </c>
      <c r="FVJ15" s="2">
        <v>1798</v>
      </c>
      <c r="FVK15" s="2">
        <v>455</v>
      </c>
      <c r="FVL15" s="2">
        <v>1324</v>
      </c>
      <c r="FVM15" s="2">
        <v>584</v>
      </c>
      <c r="FVN15" s="2">
        <v>1278</v>
      </c>
      <c r="FVO15" s="2">
        <v>1184</v>
      </c>
      <c r="FVP15" s="2">
        <v>287</v>
      </c>
      <c r="FVQ15" s="2">
        <v>275</v>
      </c>
      <c r="FVR15" s="2">
        <v>112</v>
      </c>
      <c r="FVS15" s="2">
        <v>306</v>
      </c>
      <c r="FVT15" s="2">
        <v>101</v>
      </c>
      <c r="FVU15" s="2">
        <v>971</v>
      </c>
      <c r="FVV15" s="2">
        <v>1913</v>
      </c>
      <c r="FVW15" s="2">
        <v>61743</v>
      </c>
      <c r="FVX15" s="2">
        <v>975</v>
      </c>
      <c r="FVY15" s="2">
        <v>-168</v>
      </c>
      <c r="FVZ15" s="2">
        <v>340</v>
      </c>
      <c r="FWA15" s="2">
        <v>682</v>
      </c>
      <c r="FWB15" s="2">
        <v>106</v>
      </c>
      <c r="FWC15" s="2">
        <v>747</v>
      </c>
      <c r="FWD15" s="2">
        <v>499</v>
      </c>
      <c r="FWE15" s="2">
        <v>965</v>
      </c>
      <c r="FWF15" s="2">
        <v>-189</v>
      </c>
      <c r="FWG15" s="2">
        <v>165</v>
      </c>
      <c r="FWH15" s="2">
        <v>124</v>
      </c>
      <c r="FWI15" s="2">
        <v>694</v>
      </c>
      <c r="FWJ15" s="2">
        <v>1285</v>
      </c>
      <c r="FWK15" s="2">
        <v>2713</v>
      </c>
      <c r="FWL15" s="2">
        <v>4508</v>
      </c>
      <c r="FWM15" s="2">
        <v>2643</v>
      </c>
      <c r="FWN15" s="2">
        <v>4058</v>
      </c>
      <c r="FWO15" s="2">
        <v>2370</v>
      </c>
      <c r="FWP15" s="2">
        <v>478</v>
      </c>
      <c r="FWQ15" s="2">
        <v>641</v>
      </c>
      <c r="FWR15" s="2">
        <v>425</v>
      </c>
      <c r="FWS15" s="2">
        <v>216</v>
      </c>
      <c r="FWT15" s="2">
        <v>-799</v>
      </c>
      <c r="FWU15" s="2">
        <v>1154</v>
      </c>
      <c r="FWV15" s="2">
        <v>2530</v>
      </c>
      <c r="FWW15" s="2">
        <v>3642</v>
      </c>
      <c r="FWX15" s="2">
        <v>-46</v>
      </c>
      <c r="FWY15" s="2">
        <v>64</v>
      </c>
      <c r="FWZ15" s="2">
        <v>712</v>
      </c>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row>
    <row r="16" spans="1:4953" ht="15" customHeight="1" x14ac:dyDescent="0.25">
      <c r="A16">
        <v>13</v>
      </c>
      <c r="B16" s="19" t="s">
        <v>83</v>
      </c>
      <c r="C16" s="25">
        <v>205768</v>
      </c>
      <c r="D16" t="str">
        <f t="shared" si="0"/>
        <v>2025Q2</v>
      </c>
      <c r="E16" s="5">
        <v>815</v>
      </c>
      <c r="F16" s="5">
        <v>0</v>
      </c>
      <c r="G16" s="5">
        <v>6423</v>
      </c>
      <c r="H16" s="5">
        <v>337</v>
      </c>
      <c r="I16" s="5">
        <v>4050</v>
      </c>
      <c r="J16" s="2">
        <v>316</v>
      </c>
      <c r="K16" s="2">
        <v>0</v>
      </c>
      <c r="L16" s="2">
        <v>325</v>
      </c>
      <c r="M16" s="2">
        <v>503</v>
      </c>
      <c r="N16" s="2">
        <v>2078</v>
      </c>
      <c r="O16" s="2">
        <v>0</v>
      </c>
      <c r="P16" s="2">
        <v>40</v>
      </c>
      <c r="Q16" s="2">
        <v>37</v>
      </c>
      <c r="R16" s="2">
        <v>28</v>
      </c>
      <c r="S16" s="2">
        <v>0</v>
      </c>
      <c r="T16" s="2">
        <v>60</v>
      </c>
      <c r="U16" s="2">
        <v>55</v>
      </c>
      <c r="V16" s="2">
        <v>691</v>
      </c>
      <c r="W16" s="2">
        <v>1130</v>
      </c>
      <c r="X16" s="2">
        <v>105</v>
      </c>
      <c r="Y16" s="2">
        <v>324</v>
      </c>
      <c r="Z16" s="2">
        <v>391</v>
      </c>
      <c r="AA16" s="2">
        <v>28</v>
      </c>
      <c r="AB16" s="2">
        <v>948</v>
      </c>
      <c r="AC16" s="2">
        <v>1</v>
      </c>
      <c r="AD16" s="2">
        <v>179</v>
      </c>
      <c r="AE16" s="2">
        <v>52</v>
      </c>
      <c r="AF16" s="2">
        <v>276</v>
      </c>
      <c r="AG16" s="2">
        <v>34</v>
      </c>
      <c r="AH16" s="2">
        <v>805</v>
      </c>
      <c r="AI16" s="2">
        <v>15</v>
      </c>
      <c r="AJ16" s="2">
        <v>176</v>
      </c>
      <c r="AK16" s="2">
        <v>189</v>
      </c>
      <c r="AL16" s="2">
        <v>1013</v>
      </c>
      <c r="AM16" s="2">
        <v>125</v>
      </c>
      <c r="AN16" s="2">
        <v>197</v>
      </c>
      <c r="AO16" s="2">
        <v>447</v>
      </c>
      <c r="AP16" s="2">
        <v>245</v>
      </c>
      <c r="AQ16" s="2">
        <v>-222</v>
      </c>
      <c r="AR16" s="2">
        <v>12</v>
      </c>
      <c r="AS16" s="2">
        <v>137</v>
      </c>
      <c r="AT16" s="2">
        <v>28</v>
      </c>
      <c r="AU16" s="2">
        <v>417</v>
      </c>
      <c r="AV16" s="2">
        <v>1536</v>
      </c>
      <c r="AW16" s="2">
        <v>94</v>
      </c>
      <c r="AX16" s="2">
        <v>13</v>
      </c>
      <c r="AY16" s="2">
        <v>17</v>
      </c>
      <c r="AZ16" s="2">
        <v>7</v>
      </c>
      <c r="BA16" s="2">
        <v>-148</v>
      </c>
      <c r="BB16" s="2">
        <v>696</v>
      </c>
      <c r="BC16" s="2">
        <v>742</v>
      </c>
      <c r="BD16" s="2">
        <v>74</v>
      </c>
      <c r="BE16" s="2">
        <v>117</v>
      </c>
      <c r="BF16" s="2">
        <v>232</v>
      </c>
      <c r="BG16" s="2">
        <v>46</v>
      </c>
      <c r="BH16" s="2">
        <v>41</v>
      </c>
      <c r="BI16" s="2">
        <v>233</v>
      </c>
      <c r="BJ16" s="2">
        <v>55</v>
      </c>
      <c r="BK16" s="2">
        <v>0</v>
      </c>
      <c r="BL16" s="2">
        <v>13</v>
      </c>
      <c r="BM16" s="2">
        <v>119</v>
      </c>
      <c r="BN16" s="2">
        <v>1200</v>
      </c>
      <c r="BO16" s="2">
        <v>36</v>
      </c>
      <c r="BP16" s="2">
        <v>95</v>
      </c>
      <c r="BQ16" s="2">
        <v>337</v>
      </c>
      <c r="BR16" s="2">
        <v>241</v>
      </c>
      <c r="BS16" s="2">
        <v>0</v>
      </c>
      <c r="BT16" s="2">
        <v>1635</v>
      </c>
      <c r="BU16" s="2">
        <v>460</v>
      </c>
      <c r="BV16" s="2">
        <v>0</v>
      </c>
      <c r="BW16" s="2">
        <v>44</v>
      </c>
      <c r="BX16" s="2">
        <v>135</v>
      </c>
      <c r="BY16" s="2">
        <v>170</v>
      </c>
      <c r="BZ16" s="2">
        <v>62</v>
      </c>
      <c r="CA16" s="2">
        <v>272</v>
      </c>
      <c r="CB16" s="2">
        <v>85</v>
      </c>
      <c r="CC16" s="2">
        <v>150000</v>
      </c>
      <c r="CD16" s="2">
        <v>3654</v>
      </c>
      <c r="CE16" s="2">
        <v>135</v>
      </c>
      <c r="CF16" s="2">
        <v>15400</v>
      </c>
      <c r="CG16" s="2" t="s">
        <v>5</v>
      </c>
      <c r="CH16" s="2">
        <v>459</v>
      </c>
      <c r="CI16" s="2">
        <v>678</v>
      </c>
      <c r="CJ16" s="2">
        <v>90</v>
      </c>
      <c r="CK16" s="2">
        <v>0</v>
      </c>
      <c r="CL16" s="2">
        <v>666</v>
      </c>
      <c r="CM16" s="2">
        <v>201</v>
      </c>
      <c r="CN16" s="2">
        <v>80</v>
      </c>
      <c r="CO16" s="2">
        <v>60</v>
      </c>
      <c r="CP16" s="2">
        <v>0</v>
      </c>
      <c r="CQ16" s="2">
        <v>363</v>
      </c>
      <c r="CR16" s="2">
        <v>658</v>
      </c>
      <c r="CS16" s="2">
        <v>21</v>
      </c>
      <c r="CT16" s="2">
        <v>16</v>
      </c>
      <c r="CU16" s="2">
        <v>853</v>
      </c>
      <c r="CV16" s="2">
        <v>1252</v>
      </c>
      <c r="CW16" s="2">
        <v>0</v>
      </c>
      <c r="CX16" s="2">
        <v>1425</v>
      </c>
      <c r="CY16" s="2">
        <v>116</v>
      </c>
      <c r="CZ16" s="2">
        <v>852</v>
      </c>
      <c r="DA16" s="2">
        <v>0</v>
      </c>
      <c r="DB16" s="2">
        <v>0</v>
      </c>
      <c r="DC16" s="2">
        <v>8474</v>
      </c>
      <c r="DD16" s="2">
        <v>0</v>
      </c>
      <c r="DE16" s="2">
        <v>0</v>
      </c>
      <c r="DF16" s="2">
        <v>7</v>
      </c>
      <c r="DG16" s="2">
        <v>37</v>
      </c>
      <c r="DH16" s="2">
        <v>-238</v>
      </c>
      <c r="DI16" s="2">
        <v>147</v>
      </c>
      <c r="DJ16" s="2">
        <v>78</v>
      </c>
      <c r="DK16" s="2">
        <v>65</v>
      </c>
      <c r="DL16" s="2">
        <v>56656</v>
      </c>
      <c r="DM16" s="2">
        <v>237</v>
      </c>
      <c r="DN16" s="2">
        <v>34533</v>
      </c>
      <c r="DO16" s="2">
        <v>1402</v>
      </c>
      <c r="DP16" s="2">
        <v>185</v>
      </c>
      <c r="DQ16" s="2">
        <v>624</v>
      </c>
      <c r="DR16" s="2">
        <v>0</v>
      </c>
      <c r="DS16" s="2">
        <v>55</v>
      </c>
      <c r="DT16" s="2">
        <v>0</v>
      </c>
      <c r="DU16" s="2">
        <v>731</v>
      </c>
      <c r="DV16" s="2">
        <v>0</v>
      </c>
      <c r="DW16" s="2">
        <v>0</v>
      </c>
      <c r="DX16" s="2">
        <v>268</v>
      </c>
      <c r="DY16" s="2">
        <v>46</v>
      </c>
      <c r="DZ16" s="2">
        <v>120</v>
      </c>
      <c r="EA16" s="2">
        <v>1825</v>
      </c>
      <c r="EB16" s="2">
        <v>0</v>
      </c>
      <c r="EC16" s="2">
        <v>0</v>
      </c>
      <c r="ED16" s="2">
        <v>0</v>
      </c>
      <c r="EE16" s="2">
        <v>0</v>
      </c>
      <c r="EF16" s="2">
        <v>2691</v>
      </c>
      <c r="EG16" s="2">
        <v>0</v>
      </c>
      <c r="EH16" s="2">
        <v>1325</v>
      </c>
      <c r="EI16" s="2">
        <v>0</v>
      </c>
      <c r="EJ16" s="2">
        <v>0</v>
      </c>
      <c r="EK16" s="2">
        <v>100</v>
      </c>
      <c r="EL16" s="2">
        <v>69</v>
      </c>
      <c r="EM16" s="2">
        <v>5505</v>
      </c>
      <c r="EN16" s="2">
        <v>837</v>
      </c>
      <c r="EO16" s="2">
        <v>226</v>
      </c>
      <c r="EP16" s="2">
        <v>536</v>
      </c>
      <c r="EQ16" s="2">
        <v>0</v>
      </c>
      <c r="ER16" s="2">
        <v>573</v>
      </c>
      <c r="ES16" s="2">
        <v>30</v>
      </c>
      <c r="ET16" s="2">
        <v>0</v>
      </c>
      <c r="EU16" s="2">
        <v>870</v>
      </c>
      <c r="EV16" s="2">
        <v>105</v>
      </c>
      <c r="EW16" s="2">
        <v>775</v>
      </c>
      <c r="EX16" s="2">
        <v>24</v>
      </c>
      <c r="EY16" s="2">
        <v>0</v>
      </c>
      <c r="EZ16" s="2">
        <v>190</v>
      </c>
      <c r="FA16" s="2">
        <v>333</v>
      </c>
      <c r="FB16" s="2">
        <v>439</v>
      </c>
      <c r="FC16" s="2">
        <v>436</v>
      </c>
      <c r="FD16" s="2">
        <v>307</v>
      </c>
      <c r="FE16" s="2">
        <v>0</v>
      </c>
      <c r="FF16" s="2">
        <v>1556</v>
      </c>
      <c r="FG16" s="2">
        <v>118</v>
      </c>
      <c r="FH16" s="2">
        <v>52</v>
      </c>
      <c r="FI16" s="2">
        <v>71</v>
      </c>
      <c r="FJ16" s="2">
        <v>1098</v>
      </c>
      <c r="FK16" s="2">
        <v>11639</v>
      </c>
      <c r="FL16" s="2">
        <v>151</v>
      </c>
      <c r="FM16" s="2">
        <v>572</v>
      </c>
      <c r="FN16" s="2">
        <v>648</v>
      </c>
      <c r="FO16" s="2">
        <v>1005</v>
      </c>
      <c r="FP16" s="2">
        <v>1155</v>
      </c>
      <c r="FQ16" s="2">
        <v>3025</v>
      </c>
      <c r="FR16" s="2">
        <v>0</v>
      </c>
      <c r="FS16" s="2">
        <v>13</v>
      </c>
      <c r="FT16" s="2">
        <v>43</v>
      </c>
      <c r="FU16" s="2">
        <v>0</v>
      </c>
      <c r="FV16" s="2">
        <v>0</v>
      </c>
      <c r="FW16" s="2">
        <v>0</v>
      </c>
      <c r="FX16" s="2">
        <v>0</v>
      </c>
      <c r="FY16" s="2">
        <v>0</v>
      </c>
      <c r="FZ16" s="2">
        <v>827</v>
      </c>
      <c r="GA16" s="2">
        <v>786</v>
      </c>
      <c r="GB16" s="2">
        <v>0</v>
      </c>
      <c r="GC16" s="2">
        <v>222</v>
      </c>
      <c r="GD16" s="2">
        <v>399</v>
      </c>
      <c r="GE16" s="2">
        <v>0</v>
      </c>
      <c r="GF16" s="2">
        <v>29</v>
      </c>
      <c r="GG16" s="2">
        <v>0</v>
      </c>
      <c r="GH16" s="2">
        <v>740</v>
      </c>
      <c r="GI16" s="2">
        <v>40000</v>
      </c>
      <c r="GJ16" s="2">
        <v>1</v>
      </c>
      <c r="GK16" s="2">
        <v>56117</v>
      </c>
      <c r="GL16" s="2">
        <v>150</v>
      </c>
      <c r="GM16" s="2">
        <v>-53</v>
      </c>
      <c r="GN16" s="2" t="s">
        <v>5</v>
      </c>
      <c r="GO16" s="2">
        <v>0</v>
      </c>
      <c r="GP16" s="2">
        <v>4944</v>
      </c>
      <c r="GQ16" s="2">
        <v>320</v>
      </c>
      <c r="GR16" s="2">
        <v>1205</v>
      </c>
      <c r="GS16" s="2">
        <v>985</v>
      </c>
      <c r="GT16" s="2">
        <v>0</v>
      </c>
      <c r="GU16" s="2">
        <v>2706</v>
      </c>
      <c r="GV16" s="2">
        <v>40340</v>
      </c>
      <c r="GW16" s="2">
        <v>51</v>
      </c>
      <c r="GX16" s="2">
        <v>-8</v>
      </c>
      <c r="GY16" s="2">
        <v>24591</v>
      </c>
      <c r="GZ16" s="2">
        <v>361</v>
      </c>
      <c r="HA16" s="2">
        <v>9000</v>
      </c>
      <c r="HB16" s="2" t="s">
        <v>5</v>
      </c>
      <c r="HC16" s="2" t="s">
        <v>5</v>
      </c>
      <c r="HD16" s="2" t="s">
        <v>5</v>
      </c>
      <c r="HE16" s="2">
        <v>-674</v>
      </c>
      <c r="HF16" s="2" t="s">
        <v>5</v>
      </c>
      <c r="HG16" s="2">
        <v>-2499</v>
      </c>
      <c r="HH16" s="2">
        <v>692</v>
      </c>
      <c r="HI16" s="2">
        <v>2383</v>
      </c>
      <c r="HJ16" s="2" t="s">
        <v>5</v>
      </c>
      <c r="HK16" s="2">
        <v>877</v>
      </c>
      <c r="HL16" s="2">
        <v>4169</v>
      </c>
      <c r="HM16" s="2">
        <v>186</v>
      </c>
      <c r="HN16" s="2" t="s">
        <v>5</v>
      </c>
      <c r="HO16" s="2">
        <v>1</v>
      </c>
      <c r="HP16" s="2">
        <v>10</v>
      </c>
      <c r="HQ16" s="2">
        <v>876</v>
      </c>
      <c r="HR16" s="2">
        <v>-116</v>
      </c>
      <c r="HS16" s="2">
        <v>56156</v>
      </c>
      <c r="HT16" s="2" t="s">
        <v>5</v>
      </c>
      <c r="HU16" s="2">
        <v>1124</v>
      </c>
      <c r="HV16" s="2">
        <v>6415</v>
      </c>
      <c r="HW16" s="2">
        <v>2</v>
      </c>
      <c r="HX16" s="2">
        <v>1</v>
      </c>
      <c r="HY16" s="2">
        <v>276</v>
      </c>
      <c r="HZ16" s="2">
        <v>4595</v>
      </c>
      <c r="IA16" s="2">
        <v>9499</v>
      </c>
      <c r="IB16" s="2">
        <v>20363</v>
      </c>
      <c r="IC16" s="2" t="s">
        <v>5</v>
      </c>
      <c r="ID16" s="2" t="s">
        <v>5</v>
      </c>
      <c r="IE16" s="2">
        <v>678</v>
      </c>
      <c r="IF16" s="2">
        <v>18871</v>
      </c>
      <c r="IG16" s="2">
        <v>80428</v>
      </c>
      <c r="IH16" s="2" t="s">
        <v>5</v>
      </c>
      <c r="II16" s="2" t="s">
        <v>5</v>
      </c>
      <c r="IJ16" s="2">
        <v>8799</v>
      </c>
      <c r="IK16" s="2">
        <v>1421</v>
      </c>
      <c r="IL16" s="2">
        <v>4008</v>
      </c>
      <c r="IM16" s="2">
        <v>1927</v>
      </c>
      <c r="IN16" s="2">
        <v>378</v>
      </c>
      <c r="IO16" s="2">
        <v>172</v>
      </c>
      <c r="IP16" s="2">
        <v>194</v>
      </c>
      <c r="IQ16" s="2">
        <v>3335</v>
      </c>
      <c r="IR16" s="2">
        <v>3391</v>
      </c>
      <c r="IS16" s="2" t="s">
        <v>5</v>
      </c>
      <c r="IT16" s="2">
        <v>1784</v>
      </c>
      <c r="IU16" s="2" t="s">
        <v>5</v>
      </c>
      <c r="IV16" s="2" t="s">
        <v>5</v>
      </c>
      <c r="IW16" s="2">
        <v>25</v>
      </c>
      <c r="IX16" s="2">
        <v>1822</v>
      </c>
      <c r="IY16" s="2">
        <v>643</v>
      </c>
      <c r="IZ16" s="2">
        <v>1327</v>
      </c>
      <c r="JA16" s="2">
        <v>2396</v>
      </c>
      <c r="JB16" s="2">
        <v>8526</v>
      </c>
      <c r="JC16" s="2">
        <v>4774</v>
      </c>
      <c r="JD16" s="2">
        <v>2543</v>
      </c>
      <c r="JE16" s="2">
        <v>10720</v>
      </c>
      <c r="JF16" s="2" t="s">
        <v>5</v>
      </c>
      <c r="JG16" s="2">
        <v>942</v>
      </c>
      <c r="JH16" s="2">
        <v>479</v>
      </c>
      <c r="JI16" s="2">
        <v>914</v>
      </c>
      <c r="JJ16" s="2">
        <v>-2336</v>
      </c>
      <c r="JK16" s="2">
        <v>3318</v>
      </c>
      <c r="JL16" s="2">
        <v>2175</v>
      </c>
      <c r="JM16" s="2">
        <v>184</v>
      </c>
      <c r="JN16" s="2">
        <v>6048</v>
      </c>
      <c r="JO16" s="2">
        <v>585</v>
      </c>
      <c r="JP16" s="2">
        <v>0</v>
      </c>
      <c r="JQ16" s="2">
        <v>464</v>
      </c>
      <c r="JR16" s="2">
        <v>0</v>
      </c>
      <c r="JS16" s="2">
        <v>1208</v>
      </c>
      <c r="JT16" s="2">
        <v>543</v>
      </c>
      <c r="JU16" s="2">
        <v>6957</v>
      </c>
      <c r="JV16" s="2">
        <v>0</v>
      </c>
      <c r="JW16" s="2">
        <v>309</v>
      </c>
      <c r="JX16" s="2">
        <v>3029</v>
      </c>
      <c r="JY16" s="2">
        <v>54</v>
      </c>
      <c r="JZ16" s="2" t="s">
        <v>5</v>
      </c>
      <c r="KA16" s="2">
        <v>2</v>
      </c>
      <c r="KB16" s="2">
        <v>594</v>
      </c>
      <c r="KC16" s="2" t="s">
        <v>5</v>
      </c>
      <c r="KD16" s="2">
        <v>0</v>
      </c>
      <c r="KE16" s="2">
        <v>0</v>
      </c>
      <c r="KF16" s="2">
        <v>2417</v>
      </c>
      <c r="KG16" s="2">
        <v>16557</v>
      </c>
      <c r="KH16" s="2">
        <v>494</v>
      </c>
      <c r="KI16" s="2" t="s">
        <v>5</v>
      </c>
      <c r="KJ16" s="2" t="s">
        <v>5</v>
      </c>
      <c r="KK16" s="2">
        <v>155</v>
      </c>
      <c r="KL16" s="2">
        <v>1305</v>
      </c>
      <c r="KM16" s="2">
        <v>246</v>
      </c>
      <c r="KN16" s="2">
        <v>603</v>
      </c>
      <c r="KO16" s="2" t="s">
        <v>5</v>
      </c>
      <c r="KP16" s="2" t="s">
        <v>5</v>
      </c>
      <c r="KQ16" s="2">
        <v>752</v>
      </c>
      <c r="KR16" s="2">
        <v>1</v>
      </c>
      <c r="KS16" s="2" t="s">
        <v>5</v>
      </c>
      <c r="KT16" s="2">
        <v>61</v>
      </c>
      <c r="KU16" s="2">
        <v>-6391</v>
      </c>
      <c r="KV16" s="2">
        <v>2</v>
      </c>
      <c r="KW16" s="2">
        <v>227</v>
      </c>
      <c r="KX16" s="2">
        <v>1686</v>
      </c>
      <c r="KY16" s="2">
        <v>2198</v>
      </c>
      <c r="KZ16" s="2" t="s">
        <v>5</v>
      </c>
      <c r="LA16" s="2">
        <v>549</v>
      </c>
      <c r="LB16" s="2">
        <v>1142</v>
      </c>
      <c r="LC16" s="2">
        <v>12091</v>
      </c>
      <c r="LD16" s="2">
        <v>457</v>
      </c>
      <c r="LE16" s="2">
        <v>565</v>
      </c>
      <c r="LF16" s="2">
        <v>3698</v>
      </c>
      <c r="LG16" s="2" t="s">
        <v>5</v>
      </c>
      <c r="LH16" s="2">
        <v>837</v>
      </c>
      <c r="LI16" s="2">
        <v>2439</v>
      </c>
      <c r="LJ16" s="2">
        <v>4878</v>
      </c>
      <c r="LK16" s="2">
        <v>13744</v>
      </c>
      <c r="LL16" s="2">
        <v>761</v>
      </c>
      <c r="LM16" s="2" t="s">
        <v>5</v>
      </c>
      <c r="LN16" s="2">
        <v>533</v>
      </c>
      <c r="LO16" s="2">
        <v>6253</v>
      </c>
      <c r="LP16" s="2">
        <v>418</v>
      </c>
      <c r="LQ16" s="2">
        <v>4266</v>
      </c>
      <c r="LR16" s="2">
        <v>892</v>
      </c>
      <c r="LS16" s="2" t="s">
        <v>5</v>
      </c>
      <c r="LT16" s="2" t="s">
        <v>5</v>
      </c>
      <c r="LU16" s="2">
        <v>-21126</v>
      </c>
      <c r="LV16" s="2" t="s">
        <v>5</v>
      </c>
      <c r="LW16" s="2">
        <v>1048</v>
      </c>
      <c r="LX16" s="2" t="s">
        <v>5</v>
      </c>
      <c r="LY16" s="2" t="s">
        <v>5</v>
      </c>
      <c r="LZ16" s="2" t="s">
        <v>5</v>
      </c>
      <c r="MA16" s="2">
        <v>338</v>
      </c>
      <c r="MB16" s="2">
        <v>825</v>
      </c>
      <c r="MC16" s="2" t="s">
        <v>5</v>
      </c>
      <c r="MD16" s="2" t="s">
        <v>5</v>
      </c>
      <c r="ME16" s="2">
        <v>16363</v>
      </c>
      <c r="MF16" s="2">
        <v>10889</v>
      </c>
      <c r="MG16" s="2">
        <v>5</v>
      </c>
      <c r="MH16" s="2">
        <v>2631</v>
      </c>
      <c r="MI16" s="2" t="s">
        <v>5</v>
      </c>
      <c r="MJ16" s="2">
        <v>91</v>
      </c>
      <c r="MK16" s="2">
        <v>1042</v>
      </c>
      <c r="ML16" s="2">
        <v>141</v>
      </c>
      <c r="MM16" s="2">
        <v>1231</v>
      </c>
      <c r="MN16" s="2">
        <v>5372</v>
      </c>
      <c r="MO16" s="2">
        <v>9952</v>
      </c>
      <c r="MP16" s="2" t="s">
        <v>5</v>
      </c>
      <c r="MQ16" s="2">
        <v>534</v>
      </c>
      <c r="MR16" s="2">
        <v>0</v>
      </c>
      <c r="MS16" s="2">
        <v>4427</v>
      </c>
      <c r="MT16" s="2">
        <v>1481</v>
      </c>
      <c r="MU16" s="2">
        <v>0</v>
      </c>
      <c r="MV16" s="2">
        <v>5423</v>
      </c>
      <c r="MW16" s="2">
        <v>0</v>
      </c>
      <c r="MX16" s="2">
        <v>293</v>
      </c>
      <c r="MY16" s="2" t="s">
        <v>5</v>
      </c>
      <c r="MZ16" s="2">
        <v>-24</v>
      </c>
      <c r="NA16" s="2">
        <v>0</v>
      </c>
      <c r="NB16" s="2">
        <v>1104</v>
      </c>
      <c r="NC16" s="2">
        <v>0</v>
      </c>
      <c r="ND16" s="2">
        <v>120</v>
      </c>
      <c r="NE16" s="2">
        <v>-11</v>
      </c>
      <c r="NF16" s="2">
        <v>117</v>
      </c>
      <c r="NG16" s="2">
        <v>0</v>
      </c>
      <c r="NH16" s="2">
        <v>0</v>
      </c>
      <c r="NI16" s="2">
        <v>68</v>
      </c>
      <c r="NJ16" s="2">
        <v>360</v>
      </c>
      <c r="NK16" s="2">
        <v>87</v>
      </c>
      <c r="NL16" s="2">
        <v>0</v>
      </c>
      <c r="NM16" s="2">
        <v>0</v>
      </c>
      <c r="NN16" s="2">
        <v>142</v>
      </c>
      <c r="NO16" s="2">
        <v>96</v>
      </c>
      <c r="NP16" s="2">
        <v>189</v>
      </c>
      <c r="NQ16" s="2">
        <v>963</v>
      </c>
      <c r="NR16" s="2">
        <v>21735</v>
      </c>
      <c r="NS16" s="2">
        <v>0</v>
      </c>
      <c r="NT16" s="2">
        <v>0</v>
      </c>
      <c r="NU16" s="2">
        <v>671</v>
      </c>
      <c r="NV16" s="2">
        <v>147</v>
      </c>
      <c r="NW16" s="2">
        <v>0</v>
      </c>
      <c r="NX16" s="2">
        <v>473</v>
      </c>
      <c r="NY16" s="2">
        <v>0</v>
      </c>
      <c r="NZ16" s="2">
        <v>286</v>
      </c>
      <c r="OA16" s="2">
        <v>0</v>
      </c>
      <c r="OB16" s="2">
        <v>37</v>
      </c>
      <c r="OC16" s="2">
        <v>457</v>
      </c>
      <c r="OD16" s="2">
        <v>106</v>
      </c>
      <c r="OE16" s="2">
        <v>265</v>
      </c>
      <c r="OF16" s="2">
        <v>629</v>
      </c>
      <c r="OG16" s="2">
        <v>9951</v>
      </c>
      <c r="OH16" s="2">
        <v>0</v>
      </c>
      <c r="OI16" s="2">
        <v>0</v>
      </c>
      <c r="OJ16" s="2">
        <v>57</v>
      </c>
      <c r="OK16" s="2">
        <v>16</v>
      </c>
      <c r="OL16" s="2">
        <v>91</v>
      </c>
      <c r="OM16" s="2">
        <v>22</v>
      </c>
      <c r="ON16" s="2">
        <v>0</v>
      </c>
      <c r="OO16" s="2">
        <v>277</v>
      </c>
      <c r="OP16" s="2">
        <v>2329</v>
      </c>
      <c r="OQ16" s="2">
        <v>616</v>
      </c>
      <c r="OR16" s="2">
        <v>48</v>
      </c>
      <c r="OS16" s="2">
        <v>224</v>
      </c>
      <c r="OT16" s="2">
        <v>689</v>
      </c>
      <c r="OU16" s="2">
        <v>1</v>
      </c>
      <c r="OV16" s="2">
        <v>33</v>
      </c>
      <c r="OW16" s="2">
        <v>31</v>
      </c>
      <c r="OX16" s="2">
        <v>384</v>
      </c>
      <c r="OY16" s="2">
        <v>0</v>
      </c>
      <c r="OZ16" s="2">
        <v>257</v>
      </c>
      <c r="PA16" s="2">
        <v>680</v>
      </c>
      <c r="PB16" s="2">
        <v>0</v>
      </c>
      <c r="PC16" s="2">
        <v>161</v>
      </c>
      <c r="PD16" s="2">
        <v>269</v>
      </c>
      <c r="PE16" s="2">
        <v>0</v>
      </c>
      <c r="PF16" s="2">
        <v>0</v>
      </c>
      <c r="PG16" s="2">
        <v>352</v>
      </c>
      <c r="PH16" s="2">
        <v>3296</v>
      </c>
      <c r="PI16" s="2">
        <v>2083</v>
      </c>
      <c r="PJ16" s="2">
        <v>227</v>
      </c>
      <c r="PK16" s="2">
        <v>321</v>
      </c>
      <c r="PL16" s="2">
        <v>817</v>
      </c>
      <c r="PM16" s="2">
        <v>437</v>
      </c>
      <c r="PN16" s="2">
        <v>514</v>
      </c>
      <c r="PO16" s="2">
        <v>0</v>
      </c>
      <c r="PP16" s="2">
        <v>93</v>
      </c>
      <c r="PQ16" s="2" t="s">
        <v>5</v>
      </c>
      <c r="PR16" s="2">
        <v>-973</v>
      </c>
      <c r="PS16" s="2">
        <v>1099</v>
      </c>
      <c r="PT16" s="2">
        <v>299</v>
      </c>
      <c r="PU16" s="2">
        <v>11845</v>
      </c>
      <c r="PV16" s="2">
        <v>0</v>
      </c>
      <c r="PW16" s="2">
        <v>872</v>
      </c>
      <c r="PX16" s="2">
        <v>311</v>
      </c>
      <c r="PY16" s="2">
        <v>-47</v>
      </c>
      <c r="PZ16" s="2">
        <v>3683</v>
      </c>
      <c r="QA16" s="2">
        <v>370</v>
      </c>
      <c r="QB16" s="2">
        <v>206</v>
      </c>
      <c r="QC16" s="2">
        <v>55</v>
      </c>
      <c r="QD16" s="2">
        <v>422</v>
      </c>
      <c r="QE16" s="2">
        <v>922</v>
      </c>
      <c r="QF16" s="2" t="s">
        <v>5</v>
      </c>
      <c r="QG16" s="2">
        <v>1262</v>
      </c>
      <c r="QH16" s="2">
        <v>67459</v>
      </c>
      <c r="QI16" s="2">
        <v>279</v>
      </c>
      <c r="QJ16" s="2">
        <v>310</v>
      </c>
      <c r="QK16" s="2" t="s">
        <v>5</v>
      </c>
      <c r="QL16" s="2" t="s">
        <v>5</v>
      </c>
      <c r="QM16" s="2">
        <v>156</v>
      </c>
      <c r="QN16" s="2">
        <v>-85</v>
      </c>
      <c r="QO16" s="2" t="s">
        <v>5</v>
      </c>
      <c r="QP16" s="2">
        <v>727</v>
      </c>
      <c r="QQ16" s="2">
        <v>2179</v>
      </c>
      <c r="QR16" s="2">
        <v>142</v>
      </c>
      <c r="QS16" s="2" t="s">
        <v>5</v>
      </c>
      <c r="QT16" s="2">
        <v>174</v>
      </c>
      <c r="QU16" s="2">
        <v>50000</v>
      </c>
      <c r="QV16" s="2">
        <v>2071</v>
      </c>
      <c r="QW16" s="2">
        <v>1148</v>
      </c>
      <c r="QX16" s="2" t="s">
        <v>5</v>
      </c>
      <c r="QY16" s="2">
        <v>571</v>
      </c>
      <c r="QZ16" s="2">
        <v>8</v>
      </c>
      <c r="RA16" s="2">
        <v>26814</v>
      </c>
      <c r="RB16" s="2">
        <v>141</v>
      </c>
      <c r="RC16" s="2">
        <v>1856</v>
      </c>
      <c r="RD16" s="2">
        <v>27</v>
      </c>
      <c r="RE16" s="2">
        <v>216</v>
      </c>
      <c r="RF16" s="2">
        <v>85</v>
      </c>
      <c r="RG16" s="2">
        <v>34</v>
      </c>
      <c r="RH16" s="2">
        <v>99114</v>
      </c>
      <c r="RI16" s="2">
        <v>821</v>
      </c>
      <c r="RJ16" s="2">
        <v>20860</v>
      </c>
      <c r="RK16" s="2">
        <v>-18000</v>
      </c>
      <c r="RL16" s="2">
        <v>5337</v>
      </c>
      <c r="RM16" s="2">
        <v>953</v>
      </c>
      <c r="RN16" s="2">
        <v>24070</v>
      </c>
      <c r="RO16" s="2">
        <v>7343</v>
      </c>
      <c r="RP16" s="2" t="s">
        <v>5</v>
      </c>
      <c r="RQ16" s="2">
        <v>7399</v>
      </c>
      <c r="RR16" s="2">
        <v>409</v>
      </c>
      <c r="RS16" s="2">
        <v>-298</v>
      </c>
      <c r="RT16" s="2" t="s">
        <v>5</v>
      </c>
      <c r="RU16" s="2" t="s">
        <v>5</v>
      </c>
      <c r="RV16" s="2" t="s">
        <v>5</v>
      </c>
      <c r="RW16" s="2" t="s">
        <v>5</v>
      </c>
      <c r="RX16" s="2" t="s">
        <v>5</v>
      </c>
      <c r="RY16" s="2" t="s">
        <v>5</v>
      </c>
      <c r="RZ16" s="2">
        <v>4416</v>
      </c>
      <c r="SA16" s="2" t="s">
        <v>5</v>
      </c>
      <c r="SB16" s="2" t="s">
        <v>5</v>
      </c>
      <c r="SC16" s="2" t="s">
        <v>5</v>
      </c>
      <c r="SD16" s="2">
        <v>1775</v>
      </c>
      <c r="SE16" s="2" t="s">
        <v>5</v>
      </c>
      <c r="SF16" s="2">
        <v>194</v>
      </c>
      <c r="SG16" s="2">
        <v>840</v>
      </c>
      <c r="SH16" s="2">
        <v>82</v>
      </c>
      <c r="SI16" s="2">
        <v>240</v>
      </c>
      <c r="SJ16" s="2">
        <v>-297</v>
      </c>
      <c r="SK16" s="2">
        <v>28305</v>
      </c>
      <c r="SL16" s="2">
        <v>-327</v>
      </c>
      <c r="SM16" s="2">
        <v>3900</v>
      </c>
      <c r="SN16" s="2">
        <v>0</v>
      </c>
      <c r="SO16" s="2">
        <v>81</v>
      </c>
      <c r="SP16" s="2">
        <v>5184</v>
      </c>
      <c r="SQ16" s="2">
        <v>175</v>
      </c>
      <c r="SR16" s="2">
        <v>0</v>
      </c>
      <c r="SS16" s="2">
        <v>0</v>
      </c>
      <c r="ST16" s="2">
        <v>0</v>
      </c>
      <c r="SU16" s="2">
        <v>3836</v>
      </c>
      <c r="SV16" s="2">
        <v>22260</v>
      </c>
      <c r="SW16" s="2">
        <v>724</v>
      </c>
      <c r="SX16" s="2">
        <v>3235</v>
      </c>
      <c r="SY16" s="2">
        <v>0</v>
      </c>
      <c r="SZ16" s="2">
        <v>226</v>
      </c>
      <c r="TA16" s="2">
        <v>0</v>
      </c>
      <c r="TB16" s="2">
        <v>94</v>
      </c>
      <c r="TC16" s="2">
        <v>412</v>
      </c>
      <c r="TD16" s="2">
        <v>381</v>
      </c>
      <c r="TE16" s="2">
        <v>0</v>
      </c>
      <c r="TF16" s="2">
        <v>0</v>
      </c>
      <c r="TG16" s="2">
        <v>1723</v>
      </c>
      <c r="TH16" s="2">
        <v>27026</v>
      </c>
      <c r="TI16" s="2">
        <v>-700</v>
      </c>
      <c r="TJ16" s="2" t="s">
        <v>5</v>
      </c>
      <c r="TK16" s="2">
        <v>1276</v>
      </c>
      <c r="TL16" s="2">
        <v>955</v>
      </c>
      <c r="TM16" s="2">
        <v>0</v>
      </c>
      <c r="TN16" s="2">
        <v>2772</v>
      </c>
      <c r="TO16" s="2">
        <v>38</v>
      </c>
      <c r="TP16" s="2">
        <v>0</v>
      </c>
      <c r="TQ16" s="2">
        <v>528</v>
      </c>
      <c r="TR16" s="2">
        <v>478</v>
      </c>
      <c r="TS16" s="2">
        <v>531</v>
      </c>
      <c r="TT16" s="2">
        <v>0</v>
      </c>
      <c r="TU16" s="2">
        <v>-57</v>
      </c>
      <c r="TV16" s="2">
        <v>438</v>
      </c>
      <c r="TW16" s="2">
        <v>92</v>
      </c>
      <c r="TX16" s="2">
        <v>0</v>
      </c>
      <c r="TY16" s="2">
        <v>299</v>
      </c>
      <c r="TZ16" s="2">
        <v>839</v>
      </c>
      <c r="UA16" s="2">
        <v>191</v>
      </c>
      <c r="UB16" s="2">
        <v>-440</v>
      </c>
      <c r="UC16" s="2">
        <v>976</v>
      </c>
      <c r="UD16" s="2">
        <v>0</v>
      </c>
      <c r="UE16" s="2" t="s">
        <v>5</v>
      </c>
      <c r="UF16" s="2">
        <v>209</v>
      </c>
      <c r="UG16" s="2">
        <v>123</v>
      </c>
      <c r="UH16" s="2">
        <v>120</v>
      </c>
      <c r="UI16" s="2">
        <v>276</v>
      </c>
      <c r="UJ16" s="2">
        <v>326</v>
      </c>
      <c r="UK16" s="2">
        <v>0</v>
      </c>
      <c r="UL16" s="2">
        <v>55</v>
      </c>
      <c r="UM16" s="2">
        <v>3551</v>
      </c>
      <c r="UN16" s="2">
        <v>5115</v>
      </c>
      <c r="UO16" s="2">
        <v>1819</v>
      </c>
      <c r="UP16" s="2">
        <v>1380</v>
      </c>
      <c r="UQ16" s="2">
        <v>1061</v>
      </c>
      <c r="UR16" s="2">
        <v>0</v>
      </c>
      <c r="US16" s="2">
        <v>0</v>
      </c>
      <c r="UT16" s="2">
        <v>183</v>
      </c>
      <c r="UU16" s="2">
        <v>542</v>
      </c>
      <c r="UV16" s="2">
        <v>44323</v>
      </c>
      <c r="UW16" s="2">
        <v>1190</v>
      </c>
      <c r="UX16" s="2">
        <v>1381</v>
      </c>
      <c r="UY16" s="2">
        <v>12791</v>
      </c>
      <c r="UZ16" s="2">
        <v>71129</v>
      </c>
      <c r="VA16" s="2">
        <v>0</v>
      </c>
      <c r="VB16" s="2">
        <v>358</v>
      </c>
      <c r="VC16" s="2">
        <v>0</v>
      </c>
      <c r="VD16" s="2">
        <v>7</v>
      </c>
      <c r="VE16" s="2">
        <v>807</v>
      </c>
      <c r="VF16" s="2">
        <v>2769</v>
      </c>
      <c r="VG16" s="2">
        <v>126</v>
      </c>
      <c r="VH16" s="2">
        <v>61</v>
      </c>
      <c r="VI16" s="2">
        <v>2837</v>
      </c>
      <c r="VJ16" s="2">
        <v>890</v>
      </c>
      <c r="VK16" s="2">
        <v>110</v>
      </c>
      <c r="VL16" s="2">
        <v>0</v>
      </c>
      <c r="VM16" s="2">
        <v>0</v>
      </c>
      <c r="VN16" s="2">
        <v>426</v>
      </c>
      <c r="VO16" s="2">
        <v>713</v>
      </c>
      <c r="VP16" s="2">
        <v>0</v>
      </c>
      <c r="VQ16" s="2">
        <v>733</v>
      </c>
      <c r="VR16" s="2">
        <v>219</v>
      </c>
      <c r="VS16" s="2">
        <v>35286</v>
      </c>
      <c r="VT16" s="2">
        <v>34</v>
      </c>
      <c r="VU16" s="2">
        <v>78</v>
      </c>
      <c r="VV16" s="2">
        <v>145</v>
      </c>
      <c r="VW16" s="2">
        <v>0</v>
      </c>
      <c r="VX16" s="2">
        <v>30</v>
      </c>
      <c r="VY16" s="2">
        <v>442</v>
      </c>
      <c r="VZ16" s="2">
        <v>0</v>
      </c>
      <c r="WA16" s="2">
        <v>0</v>
      </c>
      <c r="WB16" s="2">
        <v>0</v>
      </c>
      <c r="WC16" s="2">
        <v>508</v>
      </c>
      <c r="WD16" s="2">
        <v>42</v>
      </c>
      <c r="WE16" s="2">
        <v>335</v>
      </c>
      <c r="WF16" s="2">
        <v>0</v>
      </c>
      <c r="WG16" s="2">
        <v>1469</v>
      </c>
      <c r="WH16" s="2">
        <v>381</v>
      </c>
      <c r="WI16" s="2">
        <v>0</v>
      </c>
      <c r="WJ16" s="2">
        <v>423</v>
      </c>
      <c r="WK16" s="2">
        <v>3679</v>
      </c>
      <c r="WL16" s="2">
        <v>190</v>
      </c>
      <c r="WM16" s="2">
        <v>516</v>
      </c>
      <c r="WN16" s="2">
        <v>435</v>
      </c>
      <c r="WO16" s="2">
        <v>0</v>
      </c>
      <c r="WP16" s="2">
        <v>1020</v>
      </c>
      <c r="WQ16" s="2">
        <v>395</v>
      </c>
      <c r="WR16" s="2">
        <v>2238</v>
      </c>
      <c r="WS16" s="2">
        <v>440</v>
      </c>
      <c r="WT16" s="2">
        <v>1000</v>
      </c>
      <c r="WU16" s="2">
        <v>470</v>
      </c>
      <c r="WV16" s="2">
        <v>1374</v>
      </c>
      <c r="WW16" s="2">
        <v>340</v>
      </c>
      <c r="WX16" s="2">
        <v>492</v>
      </c>
      <c r="WY16" s="2">
        <v>0</v>
      </c>
      <c r="WZ16" s="2">
        <v>0</v>
      </c>
      <c r="XA16" s="2">
        <v>227</v>
      </c>
      <c r="XB16" s="2">
        <v>414</v>
      </c>
      <c r="XC16" s="2">
        <v>0</v>
      </c>
      <c r="XD16" s="2">
        <v>353</v>
      </c>
      <c r="XE16" s="2">
        <v>198</v>
      </c>
      <c r="XF16" s="2" t="s">
        <v>5</v>
      </c>
      <c r="XG16" s="2">
        <v>923</v>
      </c>
      <c r="XH16" s="2">
        <v>243</v>
      </c>
      <c r="XI16" s="2">
        <v>0</v>
      </c>
      <c r="XJ16" s="2">
        <v>0</v>
      </c>
      <c r="XK16" s="2">
        <v>1134</v>
      </c>
      <c r="XL16" s="2">
        <v>-62</v>
      </c>
      <c r="XM16" s="2">
        <v>60</v>
      </c>
      <c r="XN16" s="2">
        <v>342</v>
      </c>
      <c r="XO16" s="2">
        <v>154</v>
      </c>
      <c r="XP16" s="2">
        <v>1670</v>
      </c>
      <c r="XQ16" s="2">
        <v>14</v>
      </c>
      <c r="XR16" s="2">
        <v>0</v>
      </c>
      <c r="XS16" s="2">
        <v>377</v>
      </c>
      <c r="XT16" s="2">
        <v>1016</v>
      </c>
      <c r="XU16" s="2">
        <v>390</v>
      </c>
      <c r="XV16" s="2">
        <v>600</v>
      </c>
      <c r="XW16" s="2">
        <v>249</v>
      </c>
      <c r="XX16" s="2">
        <v>664</v>
      </c>
      <c r="XY16" s="2">
        <v>1004</v>
      </c>
      <c r="XZ16" s="2">
        <v>0</v>
      </c>
      <c r="YA16" s="2">
        <v>0</v>
      </c>
      <c r="YB16" s="2">
        <v>300</v>
      </c>
      <c r="YC16" s="2">
        <v>2819</v>
      </c>
      <c r="YD16" s="2">
        <v>0</v>
      </c>
      <c r="YE16" s="2">
        <v>68</v>
      </c>
      <c r="YF16" s="2" t="s">
        <v>5</v>
      </c>
      <c r="YG16" s="2">
        <v>453</v>
      </c>
      <c r="YH16" s="2">
        <v>0</v>
      </c>
      <c r="YI16" s="2">
        <v>0</v>
      </c>
      <c r="YJ16" s="2">
        <v>141</v>
      </c>
      <c r="YK16" s="2">
        <v>103</v>
      </c>
      <c r="YL16" s="2">
        <v>0</v>
      </c>
      <c r="YM16" s="2">
        <v>6843</v>
      </c>
      <c r="YN16" s="2">
        <v>1884</v>
      </c>
      <c r="YO16" s="2">
        <v>0</v>
      </c>
      <c r="YP16" s="2">
        <v>0</v>
      </c>
      <c r="YQ16" s="2">
        <v>241</v>
      </c>
      <c r="YR16" s="2">
        <v>149</v>
      </c>
      <c r="YS16" s="2">
        <v>503</v>
      </c>
      <c r="YT16" s="2">
        <v>498</v>
      </c>
      <c r="YU16" s="2">
        <v>263</v>
      </c>
      <c r="YV16" s="2">
        <v>196</v>
      </c>
      <c r="YW16" s="2">
        <v>506</v>
      </c>
      <c r="YX16" s="2">
        <v>1329</v>
      </c>
      <c r="YY16" s="2">
        <v>707</v>
      </c>
      <c r="YZ16" s="2">
        <v>2000</v>
      </c>
      <c r="ZA16" s="2">
        <v>93</v>
      </c>
      <c r="ZB16" s="2">
        <v>54</v>
      </c>
      <c r="ZC16" s="2">
        <v>2151</v>
      </c>
      <c r="ZD16" s="2">
        <v>0</v>
      </c>
      <c r="ZE16" s="2">
        <v>1738</v>
      </c>
      <c r="ZF16" s="2">
        <v>403</v>
      </c>
      <c r="ZG16" s="2">
        <v>537</v>
      </c>
      <c r="ZH16" s="2">
        <v>0</v>
      </c>
      <c r="ZI16" s="2">
        <v>0</v>
      </c>
      <c r="ZJ16" s="2">
        <v>0</v>
      </c>
      <c r="ZK16" s="2">
        <v>46</v>
      </c>
      <c r="ZL16" s="2">
        <v>504</v>
      </c>
      <c r="ZM16" s="2">
        <v>19</v>
      </c>
      <c r="ZN16" s="2">
        <v>753</v>
      </c>
      <c r="ZO16" s="2">
        <v>19</v>
      </c>
      <c r="ZP16" s="2">
        <v>0</v>
      </c>
      <c r="ZQ16" s="2">
        <v>90</v>
      </c>
      <c r="ZR16" s="2">
        <v>63779</v>
      </c>
      <c r="ZS16" s="2">
        <v>1743</v>
      </c>
      <c r="ZT16" s="2">
        <v>0</v>
      </c>
      <c r="ZU16" s="2">
        <v>178</v>
      </c>
      <c r="ZV16" s="2">
        <v>199</v>
      </c>
      <c r="ZW16" s="2">
        <v>0</v>
      </c>
      <c r="ZX16" s="2">
        <v>341</v>
      </c>
      <c r="ZY16" s="2">
        <v>326</v>
      </c>
      <c r="ZZ16" s="2">
        <v>821</v>
      </c>
      <c r="AAA16" s="2">
        <v>567</v>
      </c>
      <c r="AAB16" s="2">
        <v>143</v>
      </c>
      <c r="AAC16" s="2">
        <v>92</v>
      </c>
      <c r="AAD16" s="2">
        <v>0</v>
      </c>
      <c r="AAE16" s="2">
        <v>123</v>
      </c>
      <c r="AAF16" s="2">
        <v>417</v>
      </c>
      <c r="AAG16" s="2">
        <v>0</v>
      </c>
      <c r="AAH16" s="2">
        <v>175</v>
      </c>
      <c r="AAI16" s="2">
        <v>-25</v>
      </c>
      <c r="AAJ16" s="2">
        <v>0</v>
      </c>
      <c r="AAK16" s="2">
        <v>270</v>
      </c>
      <c r="AAL16" s="2">
        <v>0</v>
      </c>
      <c r="AAM16" s="2">
        <v>0</v>
      </c>
      <c r="AAN16" s="2">
        <v>3701</v>
      </c>
      <c r="AAO16" s="2">
        <v>141</v>
      </c>
      <c r="AAP16" s="2">
        <v>4472</v>
      </c>
      <c r="AAQ16" s="2">
        <v>407</v>
      </c>
      <c r="AAR16" s="2">
        <v>0</v>
      </c>
      <c r="AAS16" s="2">
        <v>0</v>
      </c>
      <c r="AAT16" s="2">
        <v>137</v>
      </c>
      <c r="AAU16" s="2">
        <v>0</v>
      </c>
      <c r="AAV16" s="2">
        <v>2344</v>
      </c>
      <c r="AAW16" s="2">
        <v>82</v>
      </c>
      <c r="AAX16" s="2">
        <v>7375</v>
      </c>
      <c r="AAY16" s="2" t="s">
        <v>5</v>
      </c>
      <c r="AAZ16" s="2">
        <v>5755</v>
      </c>
      <c r="ABA16" s="2">
        <v>572</v>
      </c>
      <c r="ABB16" s="2" t="s">
        <v>5</v>
      </c>
      <c r="ABC16" s="2">
        <v>671</v>
      </c>
      <c r="ABD16" s="2">
        <v>79</v>
      </c>
      <c r="ABE16" s="2">
        <v>75</v>
      </c>
      <c r="ABF16" s="2">
        <v>78</v>
      </c>
      <c r="ABG16" s="2">
        <v>245</v>
      </c>
      <c r="ABH16" s="2">
        <v>0</v>
      </c>
      <c r="ABI16" s="2">
        <v>8</v>
      </c>
      <c r="ABJ16" s="2">
        <v>0</v>
      </c>
      <c r="ABK16" s="2">
        <v>34</v>
      </c>
      <c r="ABL16" s="2">
        <v>649</v>
      </c>
      <c r="ABM16" s="2">
        <v>-1</v>
      </c>
      <c r="ABN16" s="2">
        <v>27</v>
      </c>
      <c r="ABO16" s="2">
        <v>-256</v>
      </c>
      <c r="ABP16" s="2">
        <v>728</v>
      </c>
      <c r="ABQ16" s="2">
        <v>-11</v>
      </c>
      <c r="ABR16" s="2">
        <v>4064</v>
      </c>
      <c r="ABS16" s="2">
        <v>108</v>
      </c>
      <c r="ABT16" s="2">
        <v>34</v>
      </c>
      <c r="ABU16" s="2">
        <v>39</v>
      </c>
      <c r="ABV16" s="2">
        <v>152</v>
      </c>
      <c r="ABW16" s="2">
        <v>71</v>
      </c>
      <c r="ABX16" s="2">
        <v>17</v>
      </c>
      <c r="ABY16" s="2">
        <v>58</v>
      </c>
      <c r="ABZ16" s="2">
        <v>387</v>
      </c>
      <c r="ACA16" s="2">
        <v>1445</v>
      </c>
      <c r="ACB16" s="2">
        <v>1642</v>
      </c>
      <c r="ACC16" s="2">
        <v>13</v>
      </c>
      <c r="ACD16" s="2">
        <v>1303</v>
      </c>
      <c r="ACE16" s="2">
        <v>38</v>
      </c>
      <c r="ACF16" s="2">
        <v>41</v>
      </c>
      <c r="ACG16" s="2">
        <v>37</v>
      </c>
      <c r="ACH16" s="2">
        <v>59</v>
      </c>
      <c r="ACI16" s="2">
        <v>203</v>
      </c>
      <c r="ACJ16" s="2">
        <v>-39</v>
      </c>
      <c r="ACK16" s="2">
        <v>0</v>
      </c>
      <c r="ACL16" s="2">
        <v>7</v>
      </c>
      <c r="ACM16" s="2">
        <v>41</v>
      </c>
      <c r="ACN16" s="2">
        <v>24</v>
      </c>
      <c r="ACO16" s="2">
        <v>15</v>
      </c>
      <c r="ACP16" s="2">
        <v>28</v>
      </c>
      <c r="ACQ16" s="2">
        <v>23</v>
      </c>
      <c r="ACR16" s="2">
        <v>126</v>
      </c>
      <c r="ACS16" s="2">
        <v>122</v>
      </c>
      <c r="ACT16" s="2">
        <v>55</v>
      </c>
      <c r="ACU16" s="2">
        <v>22</v>
      </c>
      <c r="ACV16" s="2">
        <v>33</v>
      </c>
      <c r="ACW16" s="2">
        <v>46</v>
      </c>
      <c r="ACX16" s="2">
        <v>64</v>
      </c>
      <c r="ACY16" s="2">
        <v>16</v>
      </c>
      <c r="ACZ16" s="2">
        <v>65</v>
      </c>
      <c r="ADA16" s="2">
        <v>57</v>
      </c>
      <c r="ADB16" s="2">
        <v>71</v>
      </c>
      <c r="ADC16" s="2">
        <v>35</v>
      </c>
      <c r="ADD16" s="2">
        <v>27</v>
      </c>
      <c r="ADE16" s="2">
        <v>64</v>
      </c>
      <c r="ADF16" s="2">
        <v>55</v>
      </c>
      <c r="ADG16" s="2">
        <v>108</v>
      </c>
      <c r="ADH16" s="2">
        <v>13</v>
      </c>
      <c r="ADI16" s="2">
        <v>161</v>
      </c>
      <c r="ADJ16" s="2">
        <v>1</v>
      </c>
      <c r="ADK16" s="2">
        <v>84</v>
      </c>
      <c r="ADL16" s="2">
        <v>56</v>
      </c>
      <c r="ADM16" s="2">
        <v>3</v>
      </c>
      <c r="ADN16" s="2">
        <v>558</v>
      </c>
      <c r="ADO16" s="2">
        <v>19</v>
      </c>
      <c r="ADP16" s="2">
        <v>15</v>
      </c>
      <c r="ADQ16" s="2">
        <v>68</v>
      </c>
      <c r="ADR16" s="2">
        <v>95</v>
      </c>
      <c r="ADS16" s="2">
        <v>147</v>
      </c>
      <c r="ADT16" s="2">
        <v>237</v>
      </c>
      <c r="ADU16" s="2">
        <v>-20</v>
      </c>
      <c r="ADV16" s="2">
        <v>90</v>
      </c>
      <c r="ADW16" s="2">
        <v>124</v>
      </c>
      <c r="ADX16" s="2">
        <v>21</v>
      </c>
      <c r="ADY16" s="2">
        <v>29</v>
      </c>
      <c r="ADZ16" s="2">
        <v>24</v>
      </c>
      <c r="AEA16" s="2">
        <v>12</v>
      </c>
      <c r="AEB16" s="2">
        <v>142</v>
      </c>
      <c r="AEC16" s="2">
        <v>29</v>
      </c>
      <c r="AED16" s="2">
        <v>141</v>
      </c>
      <c r="AEE16" s="2">
        <v>2</v>
      </c>
      <c r="AEF16" s="2">
        <v>175</v>
      </c>
      <c r="AEG16" s="2">
        <v>22</v>
      </c>
      <c r="AEH16" s="2">
        <v>28</v>
      </c>
      <c r="AEI16" s="2">
        <v>52</v>
      </c>
      <c r="AEJ16" s="2">
        <v>74</v>
      </c>
      <c r="AEK16" s="2">
        <v>18</v>
      </c>
      <c r="AEL16" s="2">
        <v>1275</v>
      </c>
      <c r="AEM16" s="2">
        <v>716</v>
      </c>
      <c r="AEN16" s="2">
        <v>46</v>
      </c>
      <c r="AEO16" s="2">
        <v>567</v>
      </c>
      <c r="AEP16" s="2">
        <v>185</v>
      </c>
      <c r="AEQ16" s="2">
        <v>16</v>
      </c>
      <c r="AER16" s="2">
        <v>24</v>
      </c>
      <c r="AES16" s="2">
        <v>12</v>
      </c>
      <c r="AET16" s="2">
        <v>-45</v>
      </c>
      <c r="AEU16" s="2">
        <v>567</v>
      </c>
      <c r="AEV16" s="2">
        <v>5</v>
      </c>
      <c r="AEW16" s="2">
        <v>53</v>
      </c>
      <c r="AEX16" s="2">
        <v>8</v>
      </c>
      <c r="AEY16" s="2">
        <v>204</v>
      </c>
      <c r="AEZ16" s="2">
        <v>387</v>
      </c>
      <c r="AFA16" s="2">
        <v>70</v>
      </c>
      <c r="AFB16" s="2">
        <v>-32</v>
      </c>
      <c r="AFC16" s="2">
        <v>44</v>
      </c>
      <c r="AFD16" s="2">
        <v>87</v>
      </c>
      <c r="AFE16" s="2">
        <v>-47</v>
      </c>
      <c r="AFF16" s="2">
        <v>39</v>
      </c>
      <c r="AFG16" s="2">
        <v>41</v>
      </c>
      <c r="AFH16" s="2">
        <v>51</v>
      </c>
      <c r="AFI16" s="2">
        <v>12</v>
      </c>
      <c r="AFJ16" s="2">
        <v>31</v>
      </c>
      <c r="AFK16" s="2">
        <v>-52</v>
      </c>
      <c r="AFL16" s="2">
        <v>363</v>
      </c>
      <c r="AFM16" s="2">
        <v>85</v>
      </c>
      <c r="AFN16" s="2">
        <v>86</v>
      </c>
      <c r="AFO16" s="2">
        <v>453</v>
      </c>
      <c r="AFP16" s="2">
        <v>27</v>
      </c>
      <c r="AFQ16" s="2">
        <v>41</v>
      </c>
      <c r="AFR16" s="2">
        <v>65</v>
      </c>
      <c r="AFS16" s="2">
        <v>-2</v>
      </c>
      <c r="AFT16" s="2">
        <v>125</v>
      </c>
      <c r="AFU16" s="2">
        <v>5065</v>
      </c>
      <c r="AFV16" s="2">
        <v>8</v>
      </c>
      <c r="AFW16" s="2">
        <v>58</v>
      </c>
      <c r="AFX16" s="2">
        <v>261</v>
      </c>
      <c r="AFY16" s="2">
        <v>137</v>
      </c>
      <c r="AFZ16" s="2">
        <v>44</v>
      </c>
      <c r="AGA16" s="2">
        <v>41</v>
      </c>
      <c r="AGB16" s="2">
        <v>88</v>
      </c>
      <c r="AGC16" s="2">
        <v>237</v>
      </c>
      <c r="AGD16" s="2">
        <v>-188</v>
      </c>
      <c r="AGE16" s="2">
        <v>1203</v>
      </c>
      <c r="AGF16" s="2">
        <v>186</v>
      </c>
      <c r="AGG16" s="2">
        <v>242</v>
      </c>
      <c r="AGH16" s="2">
        <v>128</v>
      </c>
      <c r="AGI16" s="2">
        <v>39</v>
      </c>
      <c r="AGJ16" s="2">
        <v>106</v>
      </c>
      <c r="AGK16" s="2">
        <v>18</v>
      </c>
      <c r="AGL16" s="2">
        <v>18</v>
      </c>
      <c r="AGM16" s="2">
        <v>48</v>
      </c>
      <c r="AGN16" s="2">
        <v>530</v>
      </c>
      <c r="AGO16" s="2">
        <v>121</v>
      </c>
      <c r="AGP16" s="2">
        <v>47</v>
      </c>
      <c r="AGQ16" s="2">
        <v>-573</v>
      </c>
      <c r="AGR16" s="2">
        <v>9</v>
      </c>
      <c r="AGS16" s="2">
        <v>253</v>
      </c>
      <c r="AGT16" s="2">
        <v>22</v>
      </c>
      <c r="AGU16" s="2">
        <v>37</v>
      </c>
      <c r="AGV16" s="2">
        <v>314</v>
      </c>
      <c r="AGW16" s="2">
        <v>95</v>
      </c>
      <c r="AGX16" s="2">
        <v>0</v>
      </c>
      <c r="AGY16" s="2">
        <v>7</v>
      </c>
      <c r="AGZ16" s="2">
        <v>37</v>
      </c>
      <c r="AHA16" s="2">
        <v>70</v>
      </c>
      <c r="AHB16" s="2">
        <v>718</v>
      </c>
      <c r="AHC16" s="2">
        <v>3188</v>
      </c>
      <c r="AHD16" s="2">
        <v>64</v>
      </c>
      <c r="AHE16" s="2">
        <v>126</v>
      </c>
      <c r="AHF16" s="2">
        <v>157</v>
      </c>
      <c r="AHG16" s="2">
        <v>318</v>
      </c>
      <c r="AHH16" s="2">
        <v>186</v>
      </c>
      <c r="AHI16" s="2">
        <v>2106</v>
      </c>
      <c r="AHJ16" s="2">
        <v>50</v>
      </c>
      <c r="AHK16" s="2">
        <v>406</v>
      </c>
      <c r="AHL16" s="2">
        <v>6</v>
      </c>
      <c r="AHM16" s="2">
        <v>21</v>
      </c>
      <c r="AHN16" s="2">
        <v>46</v>
      </c>
      <c r="AHO16" s="2">
        <v>197</v>
      </c>
      <c r="AHP16" s="2">
        <v>150</v>
      </c>
      <c r="AHQ16" s="2">
        <v>306</v>
      </c>
      <c r="AHR16" s="2">
        <v>140</v>
      </c>
      <c r="AHS16" s="2">
        <v>333</v>
      </c>
      <c r="AHT16" s="2">
        <v>46</v>
      </c>
      <c r="AHU16" s="2">
        <v>24</v>
      </c>
      <c r="AHV16" s="2">
        <v>101</v>
      </c>
      <c r="AHW16" s="2">
        <v>33</v>
      </c>
      <c r="AHX16" s="2">
        <v>121</v>
      </c>
      <c r="AHY16" s="2">
        <v>8475</v>
      </c>
      <c r="AHZ16" s="2">
        <v>825</v>
      </c>
      <c r="AIA16" s="2">
        <v>41</v>
      </c>
      <c r="AIB16" s="2">
        <v>60</v>
      </c>
      <c r="AIC16" s="2">
        <v>534</v>
      </c>
      <c r="AID16" s="2">
        <v>12</v>
      </c>
      <c r="AIE16" s="2">
        <v>52</v>
      </c>
      <c r="AIF16" s="2">
        <v>37</v>
      </c>
      <c r="AIG16" s="2">
        <v>158</v>
      </c>
      <c r="AIH16" s="2">
        <v>13</v>
      </c>
      <c r="AII16" s="2">
        <v>199</v>
      </c>
      <c r="AIJ16" s="2">
        <v>31</v>
      </c>
      <c r="AIK16" s="2">
        <v>436</v>
      </c>
      <c r="AIL16" s="2">
        <v>110</v>
      </c>
      <c r="AIM16" s="2">
        <v>11</v>
      </c>
      <c r="AIN16" s="2">
        <v>48</v>
      </c>
      <c r="AIO16" s="2">
        <v>78</v>
      </c>
      <c r="AIP16" s="2">
        <v>237</v>
      </c>
      <c r="AIQ16" s="2">
        <v>12</v>
      </c>
      <c r="AIR16" s="2">
        <v>12</v>
      </c>
      <c r="AIS16" s="2">
        <v>163</v>
      </c>
      <c r="AIT16" s="2">
        <v>36</v>
      </c>
      <c r="AIU16" s="2">
        <v>0</v>
      </c>
      <c r="AIV16" s="2">
        <v>124</v>
      </c>
      <c r="AIW16" s="2">
        <v>55</v>
      </c>
      <c r="AIX16" s="2">
        <v>30</v>
      </c>
      <c r="AIY16" s="2">
        <v>40</v>
      </c>
      <c r="AIZ16" s="2">
        <v>164</v>
      </c>
      <c r="AJA16" s="2">
        <v>25</v>
      </c>
      <c r="AJB16" s="2">
        <v>28</v>
      </c>
      <c r="AJC16" s="2">
        <v>39</v>
      </c>
      <c r="AJD16" s="2">
        <v>1</v>
      </c>
      <c r="AJE16" s="2">
        <v>31</v>
      </c>
      <c r="AJF16" s="2">
        <v>29</v>
      </c>
      <c r="AJG16" s="2">
        <v>1817</v>
      </c>
      <c r="AJH16" s="2">
        <v>9</v>
      </c>
      <c r="AJI16" s="2">
        <v>6</v>
      </c>
      <c r="AJJ16" s="2">
        <v>3</v>
      </c>
      <c r="AJK16" s="2">
        <v>-60</v>
      </c>
      <c r="AJL16" s="2">
        <v>449</v>
      </c>
      <c r="AJM16" s="2">
        <v>90</v>
      </c>
      <c r="AJN16" s="2">
        <v>70</v>
      </c>
      <c r="AJO16" s="2">
        <v>790</v>
      </c>
      <c r="AJP16" s="2">
        <v>12</v>
      </c>
      <c r="AJQ16" s="2">
        <v>23</v>
      </c>
      <c r="AJR16" s="2">
        <v>111</v>
      </c>
      <c r="AJS16" s="2">
        <v>40</v>
      </c>
      <c r="AJT16" s="2">
        <v>306</v>
      </c>
      <c r="AJU16" s="2">
        <v>19</v>
      </c>
      <c r="AJV16" s="2">
        <v>102</v>
      </c>
      <c r="AJW16" s="2">
        <v>503</v>
      </c>
      <c r="AJX16" s="2">
        <v>79</v>
      </c>
      <c r="AJY16" s="2">
        <v>-12</v>
      </c>
      <c r="AJZ16" s="2">
        <v>2783</v>
      </c>
      <c r="AKA16" s="2">
        <v>118</v>
      </c>
      <c r="AKB16" s="2">
        <v>24</v>
      </c>
      <c r="AKC16" s="2">
        <v>110</v>
      </c>
      <c r="AKD16" s="2">
        <v>157</v>
      </c>
      <c r="AKE16" s="2">
        <v>2713</v>
      </c>
      <c r="AKF16" s="2">
        <v>697</v>
      </c>
      <c r="AKG16" s="2">
        <v>1168</v>
      </c>
      <c r="AKH16" s="2">
        <v>473</v>
      </c>
      <c r="AKI16" s="2">
        <v>87</v>
      </c>
      <c r="AKJ16" s="2">
        <v>333</v>
      </c>
      <c r="AKK16" s="2">
        <v>2044</v>
      </c>
      <c r="AKL16" s="2">
        <v>4127</v>
      </c>
      <c r="AKM16" s="2">
        <v>40</v>
      </c>
      <c r="AKN16" s="2">
        <v>211</v>
      </c>
      <c r="AKO16" s="2">
        <v>11</v>
      </c>
      <c r="AKP16" s="2">
        <v>0</v>
      </c>
      <c r="AKQ16" s="2">
        <v>615</v>
      </c>
      <c r="AKR16" s="2">
        <v>12</v>
      </c>
      <c r="AKS16" s="2">
        <v>921</v>
      </c>
      <c r="AKT16" s="2">
        <v>2284</v>
      </c>
      <c r="AKU16" s="2">
        <v>3</v>
      </c>
      <c r="AKV16" s="2">
        <v>187</v>
      </c>
      <c r="AKW16" s="2">
        <v>0</v>
      </c>
      <c r="AKX16" s="2">
        <v>107</v>
      </c>
      <c r="AKY16" s="2">
        <v>0</v>
      </c>
      <c r="AKZ16" s="2">
        <v>20</v>
      </c>
      <c r="ALA16" s="2">
        <v>140</v>
      </c>
      <c r="ALB16" s="2">
        <v>75</v>
      </c>
      <c r="ALC16" s="2">
        <v>643</v>
      </c>
      <c r="ALD16" s="2">
        <v>75</v>
      </c>
      <c r="ALE16" s="2">
        <v>70</v>
      </c>
      <c r="ALF16" s="2">
        <v>69</v>
      </c>
      <c r="ALG16" s="2" t="s">
        <v>5</v>
      </c>
      <c r="ALH16" s="2">
        <v>120</v>
      </c>
      <c r="ALI16" s="2">
        <v>645</v>
      </c>
      <c r="ALJ16" s="2">
        <v>52</v>
      </c>
      <c r="ALK16" s="2" t="s">
        <v>5</v>
      </c>
      <c r="ALL16" s="2">
        <v>0</v>
      </c>
      <c r="ALM16" s="2">
        <v>1368</v>
      </c>
      <c r="ALN16" s="2">
        <v>0</v>
      </c>
      <c r="ALO16" s="2">
        <v>1575</v>
      </c>
      <c r="ALP16" s="2">
        <v>3</v>
      </c>
      <c r="ALQ16" s="2">
        <v>0</v>
      </c>
      <c r="ALR16" s="2">
        <v>0</v>
      </c>
      <c r="ALS16" s="2">
        <v>-250</v>
      </c>
      <c r="ALT16" s="2">
        <v>549</v>
      </c>
      <c r="ALU16" s="2">
        <v>2145</v>
      </c>
      <c r="ALV16" s="2">
        <v>5027</v>
      </c>
      <c r="ALW16" s="2">
        <v>9</v>
      </c>
      <c r="ALX16" s="2">
        <v>1267</v>
      </c>
      <c r="ALY16" s="2">
        <v>49</v>
      </c>
      <c r="ALZ16" s="2">
        <v>3155</v>
      </c>
      <c r="AMA16" s="2">
        <v>1367</v>
      </c>
      <c r="AMB16" s="2">
        <v>251157</v>
      </c>
      <c r="AMC16" s="2">
        <v>4</v>
      </c>
      <c r="AMD16" s="2">
        <v>207</v>
      </c>
      <c r="AME16" s="2">
        <v>54</v>
      </c>
      <c r="AMF16" s="2">
        <v>227</v>
      </c>
      <c r="AMG16" s="2">
        <v>0</v>
      </c>
      <c r="AMH16" s="2">
        <v>6640</v>
      </c>
      <c r="AMI16" s="2">
        <v>9919</v>
      </c>
      <c r="AMJ16" s="2">
        <v>50</v>
      </c>
      <c r="AMK16" s="2">
        <v>5</v>
      </c>
      <c r="AML16" s="2">
        <v>49</v>
      </c>
      <c r="AMM16" s="2" t="s">
        <v>5</v>
      </c>
      <c r="AMN16" s="2">
        <v>3282</v>
      </c>
      <c r="AMO16" s="2">
        <v>36</v>
      </c>
      <c r="AMP16" s="2">
        <v>1394</v>
      </c>
      <c r="AMQ16" s="2">
        <v>-12</v>
      </c>
      <c r="AMR16" s="2">
        <v>86</v>
      </c>
      <c r="AMS16" s="2">
        <v>0</v>
      </c>
      <c r="AMT16" s="2">
        <v>65</v>
      </c>
      <c r="AMU16" s="2">
        <v>-1</v>
      </c>
      <c r="AMV16" s="2">
        <v>81569</v>
      </c>
      <c r="AMW16" s="2">
        <v>314</v>
      </c>
      <c r="AMX16" s="2">
        <v>6</v>
      </c>
      <c r="AMY16" s="2">
        <v>31</v>
      </c>
      <c r="AMZ16" s="2">
        <v>174</v>
      </c>
      <c r="ANA16" s="2">
        <v>340</v>
      </c>
      <c r="ANB16" s="2">
        <v>96</v>
      </c>
      <c r="ANC16" s="2">
        <v>0</v>
      </c>
      <c r="AND16" s="2">
        <v>0</v>
      </c>
      <c r="ANE16" s="2">
        <v>2076</v>
      </c>
      <c r="ANF16" s="2">
        <v>-17</v>
      </c>
      <c r="ANG16" s="2">
        <v>0</v>
      </c>
      <c r="ANH16" s="2">
        <v>94</v>
      </c>
      <c r="ANI16" s="2">
        <v>0</v>
      </c>
      <c r="ANJ16" s="2">
        <v>0</v>
      </c>
      <c r="ANK16" s="2">
        <v>7</v>
      </c>
      <c r="ANL16" s="2">
        <v>36</v>
      </c>
      <c r="ANM16" s="2">
        <v>98</v>
      </c>
      <c r="ANN16" s="2">
        <v>-137</v>
      </c>
      <c r="ANO16" s="2">
        <v>75</v>
      </c>
      <c r="ANP16" s="2">
        <v>183</v>
      </c>
      <c r="ANQ16" s="2">
        <v>1119</v>
      </c>
      <c r="ANR16" s="2">
        <v>1453</v>
      </c>
      <c r="ANS16" s="2" t="s">
        <v>5</v>
      </c>
      <c r="ANT16" s="2">
        <v>178</v>
      </c>
      <c r="ANU16" s="2">
        <v>3022</v>
      </c>
      <c r="ANV16" s="2">
        <v>-136</v>
      </c>
      <c r="ANW16" s="2">
        <v>0</v>
      </c>
      <c r="ANX16" s="2">
        <v>12</v>
      </c>
      <c r="ANY16" s="2">
        <v>921</v>
      </c>
      <c r="ANZ16" s="2">
        <v>0</v>
      </c>
      <c r="AOA16" s="2">
        <v>4</v>
      </c>
      <c r="AOB16" s="2">
        <v>346</v>
      </c>
      <c r="AOC16" s="2">
        <v>14</v>
      </c>
      <c r="AOD16" s="2">
        <v>79</v>
      </c>
      <c r="AOE16" s="2">
        <v>5</v>
      </c>
      <c r="AOF16" s="2">
        <v>117</v>
      </c>
      <c r="AOG16" s="2">
        <v>541</v>
      </c>
      <c r="AOH16" s="2">
        <v>24</v>
      </c>
      <c r="AOI16" s="2">
        <v>0</v>
      </c>
      <c r="AOJ16" s="2">
        <v>147</v>
      </c>
      <c r="AOK16" s="2">
        <v>86</v>
      </c>
      <c r="AOL16" s="2">
        <v>26</v>
      </c>
      <c r="AOM16" s="2">
        <v>200</v>
      </c>
      <c r="AON16" s="2">
        <v>0</v>
      </c>
      <c r="AOO16" s="2">
        <v>0</v>
      </c>
      <c r="AOP16" s="2">
        <v>93</v>
      </c>
      <c r="AOQ16" s="2">
        <v>-111</v>
      </c>
      <c r="AOR16" s="2">
        <v>0</v>
      </c>
      <c r="AOS16" s="2">
        <v>115</v>
      </c>
      <c r="AOT16" s="2">
        <v>534</v>
      </c>
      <c r="AOU16" s="2">
        <v>-18</v>
      </c>
      <c r="AOV16" s="2">
        <v>0</v>
      </c>
      <c r="AOW16" s="2">
        <v>499</v>
      </c>
      <c r="AOX16" s="2">
        <v>141</v>
      </c>
      <c r="AOY16" s="2">
        <v>0</v>
      </c>
      <c r="AOZ16" s="2">
        <v>0</v>
      </c>
      <c r="APA16" s="2">
        <v>21</v>
      </c>
      <c r="APB16" s="2">
        <v>21</v>
      </c>
      <c r="APC16" s="2">
        <v>278</v>
      </c>
      <c r="APD16" s="2">
        <v>10</v>
      </c>
      <c r="APE16" s="2">
        <v>318</v>
      </c>
      <c r="APF16" s="2">
        <v>102</v>
      </c>
      <c r="APG16" s="2">
        <v>6392</v>
      </c>
      <c r="APH16" s="2">
        <v>-278</v>
      </c>
      <c r="API16" s="2">
        <v>330</v>
      </c>
      <c r="APJ16" s="2">
        <v>62</v>
      </c>
      <c r="APK16" s="2">
        <v>15</v>
      </c>
      <c r="APL16" s="2">
        <v>550</v>
      </c>
      <c r="APM16" s="2">
        <v>0</v>
      </c>
      <c r="APN16" s="2">
        <v>4</v>
      </c>
      <c r="APO16" s="2">
        <v>115</v>
      </c>
      <c r="APP16" s="2">
        <v>21</v>
      </c>
      <c r="APQ16" s="2">
        <v>424</v>
      </c>
      <c r="APR16" s="2">
        <v>558</v>
      </c>
      <c r="APS16" s="2">
        <v>535</v>
      </c>
      <c r="APT16" s="2">
        <v>389</v>
      </c>
      <c r="APU16" s="2">
        <v>-53</v>
      </c>
      <c r="APV16" s="2">
        <v>145</v>
      </c>
      <c r="APW16" s="2">
        <v>105</v>
      </c>
      <c r="APX16" s="2">
        <v>133</v>
      </c>
      <c r="APY16" s="2">
        <v>0</v>
      </c>
      <c r="APZ16" s="2">
        <v>1050</v>
      </c>
      <c r="AQA16" s="2">
        <v>1508</v>
      </c>
      <c r="AQB16" s="2">
        <v>0</v>
      </c>
      <c r="AQC16" s="2">
        <v>0</v>
      </c>
      <c r="AQD16" s="2">
        <v>211</v>
      </c>
      <c r="AQE16" s="2">
        <v>3</v>
      </c>
      <c r="AQF16" s="2">
        <v>63</v>
      </c>
      <c r="AQG16" s="2">
        <v>22</v>
      </c>
      <c r="AQH16" s="2">
        <v>0</v>
      </c>
      <c r="AQI16" s="2">
        <v>20</v>
      </c>
      <c r="AQJ16" s="2">
        <v>227</v>
      </c>
      <c r="AQK16" s="2">
        <v>0</v>
      </c>
      <c r="AQL16" s="2">
        <v>37</v>
      </c>
      <c r="AQM16" s="2">
        <v>284</v>
      </c>
      <c r="AQN16" s="2">
        <v>2135</v>
      </c>
      <c r="AQO16" s="2">
        <v>3</v>
      </c>
      <c r="AQP16" s="2">
        <v>138</v>
      </c>
      <c r="AQQ16" s="2">
        <v>6</v>
      </c>
      <c r="AQR16" s="2">
        <v>21</v>
      </c>
      <c r="AQS16" s="2">
        <v>0</v>
      </c>
      <c r="AQT16" s="2">
        <v>661</v>
      </c>
      <c r="AQU16" s="2">
        <v>23</v>
      </c>
      <c r="AQV16" s="2">
        <v>656</v>
      </c>
      <c r="AQW16" s="2">
        <v>0</v>
      </c>
      <c r="AQX16" s="2">
        <v>-1</v>
      </c>
      <c r="AQY16" s="2">
        <v>36</v>
      </c>
      <c r="AQZ16" s="2">
        <v>0</v>
      </c>
      <c r="ARA16" s="2">
        <v>7808</v>
      </c>
      <c r="ARB16" s="2">
        <v>0</v>
      </c>
      <c r="ARC16" s="2">
        <v>573</v>
      </c>
      <c r="ARD16" s="2">
        <v>7131</v>
      </c>
      <c r="ARE16" s="2">
        <v>9</v>
      </c>
      <c r="ARF16" s="2">
        <v>0</v>
      </c>
      <c r="ARG16" s="2">
        <v>253</v>
      </c>
      <c r="ARH16" s="2">
        <v>72</v>
      </c>
      <c r="ARI16" s="2">
        <v>0</v>
      </c>
      <c r="ARJ16" s="2">
        <v>43</v>
      </c>
      <c r="ARK16" s="2">
        <v>39</v>
      </c>
      <c r="ARL16" s="2">
        <v>0</v>
      </c>
      <c r="ARM16" s="2">
        <v>33</v>
      </c>
      <c r="ARN16" s="2">
        <v>552</v>
      </c>
      <c r="ARO16" s="2">
        <v>766</v>
      </c>
      <c r="ARP16" s="2">
        <v>87</v>
      </c>
      <c r="ARQ16" s="2">
        <v>139</v>
      </c>
      <c r="ARR16" s="2">
        <v>21150</v>
      </c>
      <c r="ARS16" s="2">
        <v>207</v>
      </c>
      <c r="ART16" s="2">
        <v>0</v>
      </c>
      <c r="ARU16" s="2">
        <v>-8</v>
      </c>
      <c r="ARV16" s="2">
        <v>422</v>
      </c>
      <c r="ARW16" s="2">
        <v>128</v>
      </c>
      <c r="ARX16" s="2">
        <v>4550</v>
      </c>
      <c r="ARY16" s="2">
        <v>123</v>
      </c>
      <c r="ARZ16" s="2">
        <v>748</v>
      </c>
      <c r="ASA16" s="2">
        <v>171</v>
      </c>
      <c r="ASB16" s="2">
        <v>897</v>
      </c>
      <c r="ASC16" s="2">
        <v>0</v>
      </c>
      <c r="ASD16" s="2">
        <v>14</v>
      </c>
      <c r="ASE16" s="2" t="s">
        <v>5</v>
      </c>
      <c r="ASF16" s="2">
        <v>24</v>
      </c>
      <c r="ASG16" s="2">
        <v>555</v>
      </c>
      <c r="ASH16" s="2">
        <v>-43</v>
      </c>
      <c r="ASI16" s="2">
        <v>61</v>
      </c>
      <c r="ASJ16" s="2">
        <v>0</v>
      </c>
      <c r="ASK16" s="2">
        <v>2821</v>
      </c>
      <c r="ASL16" s="2">
        <v>463</v>
      </c>
      <c r="ASM16" s="2">
        <v>0</v>
      </c>
      <c r="ASN16" s="2">
        <v>8</v>
      </c>
      <c r="ASO16" s="2">
        <v>8</v>
      </c>
      <c r="ASP16" s="2">
        <v>150</v>
      </c>
      <c r="ASQ16" s="2" t="s">
        <v>5</v>
      </c>
      <c r="ASR16" s="2">
        <v>199</v>
      </c>
      <c r="ASS16" s="2" t="s">
        <v>5</v>
      </c>
      <c r="AST16" s="2">
        <v>215</v>
      </c>
      <c r="ASU16" s="2">
        <v>132</v>
      </c>
      <c r="ASV16" s="2">
        <v>0</v>
      </c>
      <c r="ASW16" s="2">
        <v>129</v>
      </c>
      <c r="ASX16" s="2">
        <v>148</v>
      </c>
      <c r="ASY16" s="2">
        <v>7</v>
      </c>
      <c r="ASZ16" s="2">
        <v>-3</v>
      </c>
      <c r="ATA16" s="2">
        <v>0</v>
      </c>
      <c r="ATB16" s="2">
        <v>-7</v>
      </c>
      <c r="ATC16" s="2">
        <v>6941</v>
      </c>
      <c r="ATD16" s="2">
        <v>3356</v>
      </c>
      <c r="ATE16" s="2">
        <v>8193</v>
      </c>
      <c r="ATF16" s="2">
        <v>241</v>
      </c>
      <c r="ATG16" s="2">
        <v>327</v>
      </c>
      <c r="ATH16" s="2">
        <v>3543</v>
      </c>
      <c r="ATI16" s="2">
        <v>475</v>
      </c>
      <c r="ATJ16" s="2">
        <v>1146</v>
      </c>
      <c r="ATK16" s="2">
        <v>0</v>
      </c>
      <c r="ATL16" s="2">
        <v>5</v>
      </c>
      <c r="ATM16" s="2">
        <v>127</v>
      </c>
      <c r="ATN16" s="2">
        <v>80</v>
      </c>
      <c r="ATO16" s="2">
        <v>50</v>
      </c>
      <c r="ATP16" s="2">
        <v>126</v>
      </c>
      <c r="ATQ16" s="2">
        <v>108</v>
      </c>
      <c r="ATR16" s="2">
        <v>1</v>
      </c>
      <c r="ATS16" s="2">
        <v>129</v>
      </c>
      <c r="ATT16" s="2">
        <v>121</v>
      </c>
      <c r="ATU16" s="2">
        <v>1</v>
      </c>
      <c r="ATV16" s="2">
        <v>154</v>
      </c>
      <c r="ATW16" s="2">
        <v>0</v>
      </c>
      <c r="ATX16" s="2">
        <v>1414</v>
      </c>
      <c r="ATY16" s="2">
        <v>169</v>
      </c>
      <c r="ATZ16" s="2">
        <v>3379</v>
      </c>
      <c r="AUA16" s="2">
        <v>35</v>
      </c>
      <c r="AUB16" s="2">
        <v>7</v>
      </c>
      <c r="AUC16" s="2">
        <v>0</v>
      </c>
      <c r="AUD16" s="2">
        <v>453</v>
      </c>
      <c r="AUE16" s="2">
        <v>3772</v>
      </c>
      <c r="AUF16" s="2">
        <v>0</v>
      </c>
      <c r="AUG16" s="2">
        <v>129</v>
      </c>
      <c r="AUH16" s="2">
        <v>179</v>
      </c>
      <c r="AUI16" s="2">
        <v>2721</v>
      </c>
      <c r="AUJ16" s="2">
        <v>37</v>
      </c>
      <c r="AUK16" s="2">
        <v>3484</v>
      </c>
      <c r="AUL16" s="2">
        <v>0</v>
      </c>
      <c r="AUM16" s="2" t="s">
        <v>5</v>
      </c>
      <c r="AUN16" s="2">
        <v>0</v>
      </c>
      <c r="AUO16" s="2">
        <v>147</v>
      </c>
      <c r="AUP16" s="2">
        <v>221</v>
      </c>
      <c r="AUQ16" s="2">
        <v>62</v>
      </c>
      <c r="AUR16" s="2">
        <v>4241</v>
      </c>
      <c r="AUS16" s="2">
        <v>287</v>
      </c>
      <c r="AUT16" s="2">
        <v>55</v>
      </c>
      <c r="AUU16" s="2">
        <v>7</v>
      </c>
      <c r="AUV16" s="2">
        <v>3</v>
      </c>
      <c r="AUW16" s="2" t="s">
        <v>5</v>
      </c>
      <c r="AUX16" s="2">
        <v>0</v>
      </c>
      <c r="AUY16" s="2">
        <v>5</v>
      </c>
      <c r="AUZ16" s="2">
        <v>0</v>
      </c>
      <c r="AVA16" s="2">
        <v>2887</v>
      </c>
      <c r="AVB16" s="2">
        <v>31</v>
      </c>
      <c r="AVC16" s="2">
        <v>0</v>
      </c>
      <c r="AVD16" s="2">
        <v>82</v>
      </c>
      <c r="AVE16" s="2">
        <v>80</v>
      </c>
      <c r="AVF16" s="2">
        <v>14</v>
      </c>
      <c r="AVG16" s="2">
        <v>0</v>
      </c>
      <c r="AVH16" s="2">
        <v>0</v>
      </c>
      <c r="AVI16" s="2">
        <v>539</v>
      </c>
      <c r="AVJ16" s="2">
        <v>0</v>
      </c>
      <c r="AVK16" s="2">
        <v>0</v>
      </c>
      <c r="AVL16" s="2">
        <v>-1</v>
      </c>
      <c r="AVM16" s="2">
        <v>216</v>
      </c>
      <c r="AVN16" s="2">
        <v>222</v>
      </c>
      <c r="AVO16" s="2">
        <v>-183</v>
      </c>
      <c r="AVP16" s="2">
        <v>17</v>
      </c>
      <c r="AVQ16" s="2">
        <v>68</v>
      </c>
      <c r="AVR16" s="2">
        <v>1344</v>
      </c>
      <c r="AVS16" s="2">
        <v>6</v>
      </c>
      <c r="AVT16" s="2">
        <v>95</v>
      </c>
      <c r="AVU16" s="2">
        <v>107</v>
      </c>
      <c r="AVV16" s="2">
        <v>249</v>
      </c>
      <c r="AVW16" s="2">
        <v>0</v>
      </c>
      <c r="AVX16" s="2">
        <v>19</v>
      </c>
      <c r="AVY16" s="2">
        <v>42</v>
      </c>
      <c r="AVZ16" s="2">
        <v>21</v>
      </c>
      <c r="AWA16" s="2">
        <v>535</v>
      </c>
      <c r="AWB16" s="2">
        <v>0</v>
      </c>
      <c r="AWC16" s="2">
        <v>0</v>
      </c>
      <c r="AWD16" s="2">
        <v>0</v>
      </c>
      <c r="AWE16" s="2">
        <v>6</v>
      </c>
      <c r="AWF16" s="2">
        <v>-1</v>
      </c>
      <c r="AWG16" s="2">
        <v>389</v>
      </c>
      <c r="AWH16" s="2">
        <v>11</v>
      </c>
      <c r="AWI16" s="2">
        <v>472</v>
      </c>
      <c r="AWJ16" s="2">
        <v>5</v>
      </c>
      <c r="AWK16" s="2">
        <v>0</v>
      </c>
      <c r="AWL16" s="2">
        <v>0</v>
      </c>
      <c r="AWM16" s="2">
        <v>59</v>
      </c>
      <c r="AWN16" s="2">
        <v>5</v>
      </c>
      <c r="AWO16" s="2">
        <v>370</v>
      </c>
      <c r="AWP16" s="2">
        <v>0</v>
      </c>
      <c r="AWQ16" s="2">
        <v>-30</v>
      </c>
      <c r="AWR16" s="2">
        <v>-26</v>
      </c>
      <c r="AWS16" s="2">
        <v>40</v>
      </c>
      <c r="AWT16" s="2" t="s">
        <v>5</v>
      </c>
      <c r="AWU16" s="2">
        <v>10</v>
      </c>
      <c r="AWV16" s="2">
        <v>732</v>
      </c>
      <c r="AWW16" s="2">
        <v>0</v>
      </c>
      <c r="AWX16" s="2">
        <v>0</v>
      </c>
      <c r="AWY16" s="2">
        <v>0</v>
      </c>
      <c r="AWZ16" s="2">
        <v>36</v>
      </c>
      <c r="AXA16" s="2">
        <v>0</v>
      </c>
      <c r="AXB16" s="2">
        <v>147</v>
      </c>
      <c r="AXC16" s="2">
        <v>9</v>
      </c>
      <c r="AXD16" s="2">
        <v>23</v>
      </c>
      <c r="AXE16" s="2">
        <v>651</v>
      </c>
      <c r="AXF16" s="2">
        <v>26</v>
      </c>
      <c r="AXG16" s="2">
        <v>3498</v>
      </c>
      <c r="AXH16" s="2" t="s">
        <v>5</v>
      </c>
      <c r="AXI16" s="2">
        <v>45</v>
      </c>
      <c r="AXJ16" s="2">
        <v>124</v>
      </c>
      <c r="AXK16" s="2">
        <v>5</v>
      </c>
      <c r="AXL16" s="2">
        <v>6024</v>
      </c>
      <c r="AXM16" s="2">
        <v>12</v>
      </c>
      <c r="AXN16" s="2">
        <v>-100</v>
      </c>
      <c r="AXO16" s="2">
        <v>31</v>
      </c>
      <c r="AXP16" s="2">
        <v>69</v>
      </c>
      <c r="AXQ16" s="2">
        <v>0</v>
      </c>
      <c r="AXR16" s="2">
        <v>5186</v>
      </c>
      <c r="AXS16" s="2">
        <v>-1</v>
      </c>
      <c r="AXT16" s="2">
        <v>38</v>
      </c>
      <c r="AXU16" s="2">
        <v>12668</v>
      </c>
      <c r="AXV16" s="2">
        <v>477</v>
      </c>
      <c r="AXW16" s="2">
        <v>11140</v>
      </c>
      <c r="AXX16" s="2">
        <v>0</v>
      </c>
      <c r="AXY16" s="2">
        <v>274</v>
      </c>
      <c r="AXZ16" s="2">
        <v>0</v>
      </c>
      <c r="AYA16" s="2">
        <v>0</v>
      </c>
      <c r="AYB16" s="2">
        <v>295</v>
      </c>
      <c r="AYC16" s="2">
        <v>5</v>
      </c>
      <c r="AYD16" s="2">
        <v>167</v>
      </c>
      <c r="AYE16" s="2">
        <v>11776</v>
      </c>
      <c r="AYF16" s="2">
        <v>172</v>
      </c>
      <c r="AYG16" s="2">
        <v>193</v>
      </c>
      <c r="AYH16" s="2">
        <v>581</v>
      </c>
      <c r="AYI16" s="2">
        <v>106</v>
      </c>
      <c r="AYJ16" s="2">
        <v>383</v>
      </c>
      <c r="AYK16" s="2">
        <v>90</v>
      </c>
      <c r="AYL16" s="2">
        <v>478</v>
      </c>
      <c r="AYM16" s="2">
        <v>18</v>
      </c>
      <c r="AYN16" s="2">
        <v>159</v>
      </c>
      <c r="AYO16" s="2">
        <v>248</v>
      </c>
      <c r="AYP16" s="2">
        <v>152</v>
      </c>
      <c r="AYQ16" s="2">
        <v>-1</v>
      </c>
      <c r="AYR16" s="2">
        <v>0</v>
      </c>
      <c r="AYS16" s="2">
        <v>101</v>
      </c>
      <c r="AYT16" s="2">
        <v>1096</v>
      </c>
      <c r="AYU16" s="2">
        <v>200</v>
      </c>
      <c r="AYV16" s="2">
        <v>0</v>
      </c>
      <c r="AYW16" s="2">
        <v>525</v>
      </c>
      <c r="AYX16" s="2">
        <v>2667</v>
      </c>
      <c r="AYY16" s="2">
        <v>18</v>
      </c>
      <c r="AYZ16" s="2">
        <v>-62</v>
      </c>
      <c r="AZA16" s="2">
        <v>323</v>
      </c>
      <c r="AZB16" s="2">
        <v>302</v>
      </c>
      <c r="AZC16" s="2">
        <v>114</v>
      </c>
      <c r="AZD16" s="2">
        <v>18</v>
      </c>
      <c r="AZE16" s="2">
        <v>4506</v>
      </c>
      <c r="AZF16" s="2">
        <v>901</v>
      </c>
      <c r="AZG16" s="2">
        <v>-1759</v>
      </c>
      <c r="AZH16" s="2">
        <v>8931</v>
      </c>
      <c r="AZI16" s="2">
        <v>115</v>
      </c>
      <c r="AZJ16" s="2">
        <v>1168</v>
      </c>
      <c r="AZK16" s="2">
        <v>616</v>
      </c>
      <c r="AZL16" s="2">
        <v>30</v>
      </c>
      <c r="AZM16" s="2">
        <v>207</v>
      </c>
      <c r="AZN16" s="2">
        <v>0</v>
      </c>
      <c r="AZO16" s="2" t="s">
        <v>5</v>
      </c>
      <c r="AZP16" s="2">
        <v>8583</v>
      </c>
      <c r="AZQ16" s="2">
        <v>0</v>
      </c>
      <c r="AZR16" s="2">
        <v>1187</v>
      </c>
      <c r="AZS16" s="2">
        <v>-76</v>
      </c>
      <c r="AZT16" s="2">
        <v>9</v>
      </c>
      <c r="AZU16" s="2">
        <v>0</v>
      </c>
      <c r="AZV16" s="2">
        <v>4245</v>
      </c>
      <c r="AZW16" s="2">
        <v>463</v>
      </c>
      <c r="AZX16" s="2">
        <v>300</v>
      </c>
      <c r="AZY16" s="2">
        <v>0</v>
      </c>
      <c r="AZZ16" s="2">
        <v>6125</v>
      </c>
      <c r="BAA16" s="2">
        <v>0</v>
      </c>
      <c r="BAB16" s="2">
        <v>55</v>
      </c>
      <c r="BAC16" s="2">
        <v>11457</v>
      </c>
      <c r="BAD16" s="2">
        <v>66</v>
      </c>
      <c r="BAE16" s="2">
        <v>94</v>
      </c>
      <c r="BAF16" s="2">
        <v>37578</v>
      </c>
      <c r="BAG16" s="2">
        <v>243</v>
      </c>
      <c r="BAH16" s="2">
        <v>-35</v>
      </c>
      <c r="BAI16" s="2">
        <v>48</v>
      </c>
      <c r="BAJ16" s="2">
        <v>0</v>
      </c>
      <c r="BAK16" s="2">
        <v>27</v>
      </c>
      <c r="BAL16" s="2">
        <v>211</v>
      </c>
      <c r="BAM16" s="2">
        <v>63</v>
      </c>
      <c r="BAN16" s="2">
        <v>457</v>
      </c>
      <c r="BAO16" s="2">
        <v>1586</v>
      </c>
      <c r="BAP16" s="2">
        <v>524</v>
      </c>
      <c r="BAQ16" s="2">
        <v>45</v>
      </c>
      <c r="BAR16" s="2">
        <v>0</v>
      </c>
      <c r="BAS16" s="2">
        <v>27</v>
      </c>
      <c r="BAT16" s="2">
        <v>420</v>
      </c>
      <c r="BAU16" s="2">
        <v>209</v>
      </c>
      <c r="BAV16" s="2">
        <v>564</v>
      </c>
      <c r="BAW16" s="2">
        <v>187</v>
      </c>
      <c r="BAX16" s="2">
        <v>0</v>
      </c>
      <c r="BAY16" s="2">
        <v>107</v>
      </c>
      <c r="BAZ16" s="2">
        <v>-101</v>
      </c>
      <c r="BBA16" s="2">
        <v>552</v>
      </c>
      <c r="BBB16" s="2">
        <v>2759</v>
      </c>
      <c r="BBC16" s="2">
        <v>969</v>
      </c>
      <c r="BBD16" s="2">
        <v>748</v>
      </c>
      <c r="BBE16" s="2">
        <v>227</v>
      </c>
      <c r="BBF16" s="2">
        <v>0</v>
      </c>
      <c r="BBG16" s="2">
        <v>252</v>
      </c>
      <c r="BBH16" s="2">
        <v>-86</v>
      </c>
      <c r="BBI16" s="2">
        <v>195</v>
      </c>
      <c r="BBJ16" s="2">
        <v>-1178</v>
      </c>
      <c r="BBK16" s="2">
        <v>0</v>
      </c>
      <c r="BBL16" s="2">
        <v>0</v>
      </c>
      <c r="BBM16" s="2">
        <v>230</v>
      </c>
      <c r="BBN16" s="2">
        <v>2</v>
      </c>
      <c r="BBO16" s="2">
        <v>1527</v>
      </c>
      <c r="BBP16" s="2">
        <v>3</v>
      </c>
      <c r="BBQ16" s="2">
        <v>41</v>
      </c>
      <c r="BBR16" s="2">
        <v>6</v>
      </c>
      <c r="BBS16" s="2">
        <v>272</v>
      </c>
      <c r="BBT16" s="2">
        <v>763</v>
      </c>
      <c r="BBU16" s="2">
        <v>25</v>
      </c>
      <c r="BBV16" s="2">
        <v>73</v>
      </c>
      <c r="BBW16" s="2">
        <v>212</v>
      </c>
      <c r="BBX16" s="2">
        <v>70</v>
      </c>
      <c r="BBY16" s="2">
        <v>57</v>
      </c>
      <c r="BBZ16" s="2">
        <v>-202</v>
      </c>
      <c r="BCA16" s="2">
        <v>3259</v>
      </c>
      <c r="BCB16" s="2">
        <v>254</v>
      </c>
      <c r="BCC16" s="2">
        <v>90</v>
      </c>
      <c r="BCD16" s="2">
        <v>30</v>
      </c>
      <c r="BCE16" s="2">
        <v>872</v>
      </c>
      <c r="BCF16" s="2">
        <v>21</v>
      </c>
      <c r="BCG16" s="2">
        <v>4</v>
      </c>
      <c r="BCH16" s="2">
        <v>81</v>
      </c>
      <c r="BCI16" s="2">
        <v>91</v>
      </c>
      <c r="BCJ16" s="2">
        <v>26</v>
      </c>
      <c r="BCK16" s="2">
        <v>7</v>
      </c>
      <c r="BCL16" s="2">
        <v>16</v>
      </c>
      <c r="BCM16" s="2">
        <v>43</v>
      </c>
      <c r="BCN16" s="2">
        <v>328</v>
      </c>
      <c r="BCO16" s="2">
        <v>86</v>
      </c>
      <c r="BCP16" s="2">
        <v>297</v>
      </c>
      <c r="BCQ16" s="2">
        <v>217</v>
      </c>
      <c r="BCR16" s="2">
        <v>1585</v>
      </c>
      <c r="BCS16" s="2">
        <v>83</v>
      </c>
      <c r="BCT16" s="2">
        <v>184</v>
      </c>
      <c r="BCU16" s="2">
        <v>43</v>
      </c>
      <c r="BCV16" s="2">
        <v>1</v>
      </c>
      <c r="BCW16" s="2">
        <v>3</v>
      </c>
      <c r="BCX16" s="2">
        <v>1000</v>
      </c>
      <c r="BCY16" s="2">
        <v>3</v>
      </c>
      <c r="BCZ16" s="2">
        <v>343</v>
      </c>
      <c r="BDA16" s="2">
        <v>4016</v>
      </c>
      <c r="BDB16" s="2">
        <v>51</v>
      </c>
      <c r="BDC16" s="2">
        <v>795</v>
      </c>
      <c r="BDD16" s="2">
        <v>90</v>
      </c>
      <c r="BDE16" s="2">
        <v>532</v>
      </c>
      <c r="BDF16" s="2">
        <v>121</v>
      </c>
      <c r="BDG16" s="2">
        <v>5</v>
      </c>
      <c r="BDH16" s="2">
        <v>211</v>
      </c>
      <c r="BDI16" s="2">
        <v>11</v>
      </c>
      <c r="BDJ16" s="2">
        <v>180</v>
      </c>
      <c r="BDK16" s="2">
        <v>5</v>
      </c>
      <c r="BDL16" s="2">
        <v>-1</v>
      </c>
      <c r="BDM16" s="2">
        <v>0</v>
      </c>
      <c r="BDN16" s="2">
        <v>0</v>
      </c>
      <c r="BDO16" s="2">
        <v>2175</v>
      </c>
      <c r="BDP16" s="2">
        <v>1</v>
      </c>
      <c r="BDQ16" s="2">
        <v>99</v>
      </c>
      <c r="BDR16" s="2">
        <v>107</v>
      </c>
      <c r="BDS16" s="2">
        <v>13</v>
      </c>
      <c r="BDT16" s="2">
        <v>0</v>
      </c>
      <c r="BDU16" s="2">
        <v>40</v>
      </c>
      <c r="BDV16" s="2">
        <v>33</v>
      </c>
      <c r="BDW16" s="2">
        <v>-4</v>
      </c>
      <c r="BDX16" s="2">
        <v>54</v>
      </c>
      <c r="BDY16" s="2">
        <v>23</v>
      </c>
      <c r="BDZ16" s="2">
        <v>4</v>
      </c>
      <c r="BEA16" s="2">
        <v>20</v>
      </c>
      <c r="BEB16" s="2">
        <v>8</v>
      </c>
      <c r="BEC16" s="2">
        <v>59</v>
      </c>
      <c r="BED16" s="2">
        <v>90</v>
      </c>
      <c r="BEE16" s="2">
        <v>311</v>
      </c>
      <c r="BEF16" s="2">
        <v>36</v>
      </c>
      <c r="BEG16" s="2">
        <v>20</v>
      </c>
      <c r="BEH16" s="2">
        <v>15</v>
      </c>
      <c r="BEI16" s="2">
        <v>18</v>
      </c>
      <c r="BEJ16" s="2">
        <v>51</v>
      </c>
      <c r="BEK16" s="2">
        <v>45</v>
      </c>
      <c r="BEL16" s="2">
        <v>220</v>
      </c>
      <c r="BEM16" s="2">
        <v>1032</v>
      </c>
      <c r="BEN16" s="2">
        <v>48</v>
      </c>
      <c r="BEO16" s="2">
        <v>253</v>
      </c>
      <c r="BEP16" s="2">
        <v>46</v>
      </c>
      <c r="BEQ16" s="2">
        <v>105</v>
      </c>
      <c r="BER16" s="2">
        <v>215</v>
      </c>
      <c r="BES16" s="2">
        <v>39</v>
      </c>
      <c r="BET16" s="2">
        <v>27</v>
      </c>
      <c r="BEU16" s="2">
        <v>63</v>
      </c>
      <c r="BEV16" s="2">
        <v>15</v>
      </c>
      <c r="BEW16" s="2">
        <v>20</v>
      </c>
      <c r="BEX16" s="2">
        <v>1</v>
      </c>
      <c r="BEY16" s="2">
        <v>5227</v>
      </c>
      <c r="BEZ16" s="2">
        <v>19</v>
      </c>
      <c r="BFA16" s="2">
        <v>24</v>
      </c>
      <c r="BFB16" s="2">
        <v>78</v>
      </c>
      <c r="BFC16" s="2">
        <v>275</v>
      </c>
      <c r="BFD16" s="2">
        <v>0</v>
      </c>
      <c r="BFE16" s="2">
        <v>22</v>
      </c>
      <c r="BFF16" s="2">
        <v>215</v>
      </c>
      <c r="BFG16" s="2">
        <v>336</v>
      </c>
      <c r="BFH16" s="2">
        <v>312</v>
      </c>
      <c r="BFI16" s="2">
        <v>1058</v>
      </c>
      <c r="BFJ16" s="2">
        <v>744</v>
      </c>
      <c r="BFK16" s="2">
        <v>193</v>
      </c>
      <c r="BFL16" s="2">
        <v>0</v>
      </c>
      <c r="BFM16" s="2">
        <v>644</v>
      </c>
      <c r="BFN16" s="2">
        <v>369</v>
      </c>
      <c r="BFO16" s="2">
        <v>-360</v>
      </c>
      <c r="BFP16" s="2">
        <v>23</v>
      </c>
      <c r="BFQ16" s="2">
        <v>-1</v>
      </c>
      <c r="BFR16" s="2">
        <v>41</v>
      </c>
      <c r="BFS16" s="2">
        <v>43</v>
      </c>
      <c r="BFT16" s="2">
        <v>533</v>
      </c>
      <c r="BFU16" s="2">
        <v>8</v>
      </c>
      <c r="BFV16" s="2">
        <v>-101</v>
      </c>
      <c r="BFW16" s="2">
        <v>0</v>
      </c>
      <c r="BFX16" s="2">
        <v>3351</v>
      </c>
      <c r="BFY16" s="2">
        <v>1</v>
      </c>
      <c r="BFZ16" s="2">
        <v>968</v>
      </c>
      <c r="BGA16" s="2">
        <v>559</v>
      </c>
      <c r="BGB16" s="2">
        <v>317</v>
      </c>
      <c r="BGC16" s="2">
        <v>0</v>
      </c>
      <c r="BGD16" s="2">
        <v>40</v>
      </c>
      <c r="BGE16" s="2">
        <v>428</v>
      </c>
      <c r="BGF16" s="2">
        <v>49</v>
      </c>
      <c r="BGG16" s="2">
        <v>138</v>
      </c>
      <c r="BGH16" s="2">
        <v>58</v>
      </c>
      <c r="BGI16" s="2">
        <v>0</v>
      </c>
      <c r="BGJ16" s="2">
        <v>31</v>
      </c>
      <c r="BGK16" s="2">
        <v>35</v>
      </c>
      <c r="BGL16" s="2">
        <v>54</v>
      </c>
      <c r="BGM16" s="2">
        <v>27</v>
      </c>
      <c r="BGN16" s="2">
        <v>34</v>
      </c>
      <c r="BGO16" s="2">
        <v>8</v>
      </c>
      <c r="BGP16" s="2">
        <v>2</v>
      </c>
      <c r="BGQ16" s="2">
        <v>26</v>
      </c>
      <c r="BGR16" s="2">
        <v>98</v>
      </c>
      <c r="BGS16" s="2">
        <v>14</v>
      </c>
      <c r="BGT16" s="2">
        <v>7</v>
      </c>
      <c r="BGU16" s="2">
        <v>11</v>
      </c>
      <c r="BGV16" s="2">
        <v>105</v>
      </c>
      <c r="BGW16" s="2">
        <v>56</v>
      </c>
      <c r="BGX16" s="2">
        <v>0</v>
      </c>
      <c r="BGY16" s="2">
        <v>123</v>
      </c>
      <c r="BGZ16" s="2">
        <v>266</v>
      </c>
      <c r="BHA16" s="2">
        <v>0</v>
      </c>
      <c r="BHB16" s="2">
        <v>357</v>
      </c>
      <c r="BHC16" s="2">
        <v>15</v>
      </c>
      <c r="BHD16" s="2">
        <v>4</v>
      </c>
      <c r="BHE16" s="2">
        <v>154</v>
      </c>
      <c r="BHF16" s="2">
        <v>93</v>
      </c>
      <c r="BHG16" s="2">
        <v>72</v>
      </c>
      <c r="BHH16" s="2">
        <v>158</v>
      </c>
      <c r="BHI16" s="2">
        <v>9</v>
      </c>
      <c r="BHJ16" s="2">
        <v>-5</v>
      </c>
      <c r="BHK16" s="2">
        <v>159</v>
      </c>
      <c r="BHL16" s="2">
        <v>-12</v>
      </c>
      <c r="BHM16" s="2">
        <v>69</v>
      </c>
      <c r="BHN16" s="2">
        <v>188</v>
      </c>
      <c r="BHO16" s="2">
        <v>219</v>
      </c>
      <c r="BHP16" s="2">
        <v>92</v>
      </c>
      <c r="BHQ16" s="2">
        <v>6</v>
      </c>
      <c r="BHR16" s="2">
        <v>828</v>
      </c>
      <c r="BHS16" s="2">
        <v>0</v>
      </c>
      <c r="BHT16" s="2">
        <v>208</v>
      </c>
      <c r="BHU16" s="2">
        <v>5</v>
      </c>
      <c r="BHV16" s="2">
        <v>9</v>
      </c>
      <c r="BHW16" s="2">
        <v>75</v>
      </c>
      <c r="BHX16" s="2">
        <v>11</v>
      </c>
      <c r="BHY16" s="2">
        <v>14</v>
      </c>
      <c r="BHZ16" s="2">
        <v>41</v>
      </c>
      <c r="BIA16" s="2">
        <v>45</v>
      </c>
      <c r="BIB16" s="2">
        <v>30</v>
      </c>
      <c r="BIC16" s="2">
        <v>3</v>
      </c>
      <c r="BID16" s="2">
        <v>0</v>
      </c>
      <c r="BIE16" s="2">
        <v>31</v>
      </c>
      <c r="BIF16" s="2">
        <v>-2</v>
      </c>
      <c r="BIG16" s="2">
        <v>30</v>
      </c>
      <c r="BIH16" s="2">
        <v>20</v>
      </c>
      <c r="BII16" s="2">
        <v>5</v>
      </c>
      <c r="BIJ16" s="2">
        <v>21</v>
      </c>
      <c r="BIK16" s="2">
        <v>41</v>
      </c>
      <c r="BIL16" s="2">
        <v>-6</v>
      </c>
      <c r="BIM16" s="2">
        <v>212</v>
      </c>
      <c r="BIN16" s="2">
        <v>18</v>
      </c>
      <c r="BIO16" s="2">
        <v>74</v>
      </c>
      <c r="BIP16" s="2">
        <v>114</v>
      </c>
      <c r="BIQ16" s="2">
        <v>8</v>
      </c>
      <c r="BIR16" s="2">
        <v>743</v>
      </c>
      <c r="BIS16" s="2">
        <v>156</v>
      </c>
      <c r="BIT16" s="2">
        <v>43</v>
      </c>
      <c r="BIU16" s="2">
        <v>-25</v>
      </c>
      <c r="BIV16" s="2">
        <v>161</v>
      </c>
      <c r="BIW16" s="2">
        <v>2</v>
      </c>
      <c r="BIX16" s="2">
        <v>107</v>
      </c>
      <c r="BIY16" s="2">
        <v>665</v>
      </c>
      <c r="BIZ16" s="2">
        <v>0</v>
      </c>
      <c r="BJA16" s="2">
        <v>0</v>
      </c>
      <c r="BJB16" s="2">
        <v>0</v>
      </c>
      <c r="BJC16" s="2">
        <v>189</v>
      </c>
      <c r="BJD16" s="2">
        <v>0</v>
      </c>
      <c r="BJE16" s="2">
        <v>30</v>
      </c>
      <c r="BJF16" s="2">
        <v>0</v>
      </c>
      <c r="BJG16" s="2">
        <v>247</v>
      </c>
      <c r="BJH16" s="2">
        <v>443</v>
      </c>
      <c r="BJI16" s="2">
        <v>111</v>
      </c>
      <c r="BJJ16" s="2">
        <v>399</v>
      </c>
      <c r="BJK16" s="2">
        <v>72</v>
      </c>
      <c r="BJL16" s="2">
        <v>50</v>
      </c>
      <c r="BJM16" s="2">
        <v>7</v>
      </c>
      <c r="BJN16" s="2">
        <v>11</v>
      </c>
      <c r="BJO16" s="2">
        <v>2797</v>
      </c>
      <c r="BJP16" s="2">
        <v>0</v>
      </c>
      <c r="BJQ16" s="2">
        <v>0</v>
      </c>
      <c r="BJR16" s="2">
        <v>0</v>
      </c>
      <c r="BJS16" s="2">
        <v>160</v>
      </c>
      <c r="BJT16" s="2">
        <v>0</v>
      </c>
      <c r="BJU16" s="2">
        <v>0</v>
      </c>
      <c r="BJV16" s="2">
        <v>358</v>
      </c>
      <c r="BJW16" s="2">
        <v>0</v>
      </c>
      <c r="BJX16" s="2">
        <v>-4</v>
      </c>
      <c r="BJY16" s="2">
        <v>12</v>
      </c>
      <c r="BJZ16" s="2">
        <v>12</v>
      </c>
      <c r="BKA16" s="2">
        <v>0</v>
      </c>
      <c r="BKB16" s="2">
        <v>0</v>
      </c>
      <c r="BKC16" s="2">
        <v>615</v>
      </c>
      <c r="BKD16" s="2">
        <v>7563</v>
      </c>
      <c r="BKE16" s="2">
        <v>0</v>
      </c>
      <c r="BKF16" s="2">
        <v>583</v>
      </c>
      <c r="BKG16" s="2">
        <v>81</v>
      </c>
      <c r="BKH16" s="2">
        <v>210</v>
      </c>
      <c r="BKI16" s="2">
        <v>117</v>
      </c>
      <c r="BKJ16" s="2">
        <v>0</v>
      </c>
      <c r="BKK16" s="2">
        <v>172</v>
      </c>
      <c r="BKL16" s="2">
        <v>0</v>
      </c>
      <c r="BKM16" s="2">
        <v>0</v>
      </c>
      <c r="BKN16" s="2">
        <v>0</v>
      </c>
      <c r="BKO16" s="2">
        <v>1202</v>
      </c>
      <c r="BKP16" s="2">
        <v>630</v>
      </c>
      <c r="BKQ16" s="2">
        <v>0</v>
      </c>
      <c r="BKR16" s="2">
        <v>0</v>
      </c>
      <c r="BKS16" s="2">
        <v>19</v>
      </c>
      <c r="BKT16" s="2">
        <v>11</v>
      </c>
      <c r="BKU16" s="2">
        <v>60</v>
      </c>
      <c r="BKV16" s="2">
        <v>0</v>
      </c>
      <c r="BKW16" s="2">
        <v>0</v>
      </c>
      <c r="BKX16" s="2">
        <v>80</v>
      </c>
      <c r="BKY16" s="2">
        <v>1940</v>
      </c>
      <c r="BKZ16" s="2">
        <v>529</v>
      </c>
      <c r="BLA16" s="2">
        <v>0</v>
      </c>
      <c r="BLB16" s="2">
        <v>576</v>
      </c>
      <c r="BLC16" s="2">
        <v>506</v>
      </c>
      <c r="BLD16" s="2">
        <v>767</v>
      </c>
      <c r="BLE16" s="2">
        <v>87</v>
      </c>
      <c r="BLF16" s="2">
        <v>0</v>
      </c>
      <c r="BLG16" s="2">
        <v>259</v>
      </c>
      <c r="BLH16" s="2">
        <v>1249</v>
      </c>
      <c r="BLI16" s="2">
        <v>0</v>
      </c>
      <c r="BLJ16" s="2">
        <v>70</v>
      </c>
      <c r="BLK16" s="2">
        <v>0</v>
      </c>
      <c r="BLL16" s="2">
        <v>0</v>
      </c>
      <c r="BLM16" s="2">
        <v>128</v>
      </c>
      <c r="BLN16" s="2">
        <v>206</v>
      </c>
      <c r="BLO16" s="2">
        <v>0</v>
      </c>
      <c r="BLP16" s="2">
        <v>0</v>
      </c>
      <c r="BLQ16" s="2">
        <v>260</v>
      </c>
      <c r="BLR16" s="2">
        <v>362</v>
      </c>
      <c r="BLS16" s="2">
        <v>740</v>
      </c>
      <c r="BLT16" s="2">
        <v>270</v>
      </c>
      <c r="BLU16" s="2">
        <v>124</v>
      </c>
      <c r="BLV16" s="2">
        <v>290</v>
      </c>
      <c r="BLW16" s="2">
        <v>58</v>
      </c>
      <c r="BLX16" s="2">
        <v>179</v>
      </c>
      <c r="BLY16" s="2">
        <v>0</v>
      </c>
      <c r="BLZ16" s="2">
        <v>589</v>
      </c>
      <c r="BMA16" s="2">
        <v>461</v>
      </c>
      <c r="BMB16" s="2">
        <v>44</v>
      </c>
      <c r="BMC16" s="2">
        <v>1938</v>
      </c>
      <c r="BMD16" s="2">
        <v>8997</v>
      </c>
      <c r="BME16" s="2">
        <v>290</v>
      </c>
      <c r="BMF16" s="2">
        <v>4</v>
      </c>
      <c r="BMG16" s="2">
        <v>2045</v>
      </c>
      <c r="BMH16" s="2">
        <v>326</v>
      </c>
      <c r="BMI16" s="2">
        <v>9465</v>
      </c>
      <c r="BMJ16" s="2">
        <v>0</v>
      </c>
      <c r="BMK16" s="2">
        <v>304</v>
      </c>
      <c r="BML16" s="2">
        <v>1813</v>
      </c>
      <c r="BMM16" s="2">
        <v>0</v>
      </c>
      <c r="BMN16" s="2">
        <v>6</v>
      </c>
      <c r="BMO16" s="2">
        <v>0</v>
      </c>
      <c r="BMP16" s="2">
        <v>164</v>
      </c>
      <c r="BMQ16" s="2">
        <v>110</v>
      </c>
      <c r="BMR16" s="2">
        <v>757</v>
      </c>
      <c r="BMS16" s="2">
        <v>120</v>
      </c>
      <c r="BMT16" s="2">
        <v>0</v>
      </c>
      <c r="BMU16" s="2">
        <v>497</v>
      </c>
      <c r="BMV16" s="2">
        <v>385</v>
      </c>
      <c r="BMW16" s="2">
        <v>491</v>
      </c>
      <c r="BMX16" s="2">
        <v>0</v>
      </c>
      <c r="BMY16" s="2">
        <v>0</v>
      </c>
      <c r="BMZ16" s="2">
        <v>0</v>
      </c>
      <c r="BNA16" s="2">
        <v>80</v>
      </c>
      <c r="BNB16" s="2">
        <v>0</v>
      </c>
      <c r="BNC16" s="2">
        <v>205</v>
      </c>
      <c r="BND16" s="2">
        <v>517</v>
      </c>
      <c r="BNE16" s="2">
        <v>2447</v>
      </c>
      <c r="BNF16" s="2" t="s">
        <v>5</v>
      </c>
      <c r="BNG16" s="2">
        <v>183</v>
      </c>
      <c r="BNH16" s="2">
        <v>418</v>
      </c>
      <c r="BNI16" s="2">
        <v>350</v>
      </c>
      <c r="BNJ16" s="2">
        <v>25</v>
      </c>
      <c r="BNK16" s="2">
        <v>297</v>
      </c>
      <c r="BNL16" s="2">
        <v>376</v>
      </c>
      <c r="BNM16" s="2">
        <v>1675</v>
      </c>
      <c r="BNN16" s="2">
        <v>0</v>
      </c>
      <c r="BNO16" s="2">
        <v>7</v>
      </c>
      <c r="BNP16" s="2">
        <v>169</v>
      </c>
      <c r="BNQ16" s="2">
        <v>0</v>
      </c>
      <c r="BNR16" s="2">
        <v>0</v>
      </c>
      <c r="BNS16" s="2">
        <v>6543</v>
      </c>
      <c r="BNT16" s="2">
        <v>0</v>
      </c>
      <c r="BNU16" s="2">
        <v>55</v>
      </c>
      <c r="BNV16" s="2">
        <v>0</v>
      </c>
      <c r="BNW16" s="2">
        <v>46</v>
      </c>
      <c r="BNX16" s="2">
        <v>0</v>
      </c>
      <c r="BNY16" s="2">
        <v>4</v>
      </c>
      <c r="BNZ16" s="2">
        <v>0</v>
      </c>
      <c r="BOA16" s="2">
        <v>0</v>
      </c>
      <c r="BOB16" s="2">
        <v>197</v>
      </c>
      <c r="BOC16" s="2">
        <v>0</v>
      </c>
      <c r="BOD16" s="2">
        <v>208</v>
      </c>
      <c r="BOE16" s="2">
        <v>0</v>
      </c>
      <c r="BOF16" s="2">
        <v>0</v>
      </c>
      <c r="BOG16" s="2">
        <v>1744</v>
      </c>
      <c r="BOH16" s="2">
        <v>279</v>
      </c>
      <c r="BOI16" s="2">
        <v>0</v>
      </c>
      <c r="BOJ16" s="2">
        <v>128</v>
      </c>
      <c r="BOK16" s="2">
        <v>1049</v>
      </c>
      <c r="BOL16" s="2">
        <v>158</v>
      </c>
      <c r="BOM16" s="2">
        <v>0</v>
      </c>
      <c r="BON16" s="2">
        <v>235</v>
      </c>
      <c r="BOO16" s="2">
        <v>0</v>
      </c>
      <c r="BOP16" s="2">
        <v>189</v>
      </c>
      <c r="BOQ16" s="2">
        <v>0</v>
      </c>
      <c r="BOR16" s="2">
        <v>0</v>
      </c>
      <c r="BOS16" s="2">
        <v>0</v>
      </c>
      <c r="BOT16" s="2">
        <v>0</v>
      </c>
      <c r="BOU16" s="2">
        <v>0</v>
      </c>
      <c r="BOV16" s="2">
        <v>0</v>
      </c>
      <c r="BOW16" s="2">
        <v>0</v>
      </c>
      <c r="BOX16" s="2">
        <v>2697</v>
      </c>
      <c r="BOY16" s="2">
        <v>0</v>
      </c>
      <c r="BOZ16" s="2">
        <v>123</v>
      </c>
      <c r="BPA16" s="2">
        <v>0</v>
      </c>
      <c r="BPB16" s="2">
        <v>-7</v>
      </c>
      <c r="BPC16" s="2">
        <v>0</v>
      </c>
      <c r="BPD16" s="2">
        <v>0</v>
      </c>
      <c r="BPE16" s="2">
        <v>0</v>
      </c>
      <c r="BPF16" s="2">
        <v>0</v>
      </c>
      <c r="BPG16" s="2">
        <v>205</v>
      </c>
      <c r="BPH16" s="2">
        <v>49</v>
      </c>
      <c r="BPI16" s="2">
        <v>915</v>
      </c>
      <c r="BPJ16" s="2">
        <v>11</v>
      </c>
      <c r="BPK16" s="2">
        <v>-1431</v>
      </c>
      <c r="BPL16" s="2">
        <v>349</v>
      </c>
      <c r="BPM16" s="2">
        <v>624</v>
      </c>
      <c r="BPN16" s="2">
        <v>271</v>
      </c>
      <c r="BPO16" s="2">
        <v>842</v>
      </c>
      <c r="BPP16" s="2">
        <v>0</v>
      </c>
      <c r="BPQ16" s="2">
        <v>317</v>
      </c>
      <c r="BPR16" s="2">
        <v>0</v>
      </c>
      <c r="BPS16" s="2">
        <v>298</v>
      </c>
      <c r="BPT16" s="2">
        <v>461</v>
      </c>
      <c r="BPU16" s="2">
        <v>3633</v>
      </c>
      <c r="BPV16" s="2">
        <v>94</v>
      </c>
      <c r="BPW16" s="2">
        <v>-27</v>
      </c>
      <c r="BPX16" s="2">
        <v>0</v>
      </c>
      <c r="BPY16" s="2">
        <v>3041</v>
      </c>
      <c r="BPZ16" s="2">
        <v>418</v>
      </c>
      <c r="BQA16" s="2">
        <v>0</v>
      </c>
      <c r="BQB16" s="2">
        <v>1056</v>
      </c>
      <c r="BQC16" s="2">
        <v>0</v>
      </c>
      <c r="BQD16" s="2">
        <v>644</v>
      </c>
      <c r="BQE16" s="2">
        <v>380</v>
      </c>
      <c r="BQF16" s="2">
        <v>88</v>
      </c>
      <c r="BQG16" s="2">
        <v>91</v>
      </c>
      <c r="BQH16" s="2">
        <v>640</v>
      </c>
      <c r="BQI16" s="2">
        <v>587</v>
      </c>
      <c r="BQJ16" s="2">
        <v>269</v>
      </c>
      <c r="BQK16" s="2">
        <v>115</v>
      </c>
      <c r="BQL16" s="2">
        <v>225</v>
      </c>
      <c r="BQM16" s="2">
        <v>361</v>
      </c>
      <c r="BQN16" s="2">
        <v>-8</v>
      </c>
      <c r="BQO16" s="2" t="s">
        <v>5</v>
      </c>
      <c r="BQP16" s="2">
        <v>4337</v>
      </c>
      <c r="BQQ16" s="2">
        <v>17</v>
      </c>
      <c r="BQR16" s="2">
        <v>0</v>
      </c>
      <c r="BQS16" s="2">
        <v>100</v>
      </c>
      <c r="BQT16" s="2">
        <v>446</v>
      </c>
      <c r="BQU16" s="2">
        <v>0</v>
      </c>
      <c r="BQV16" s="2">
        <v>-70</v>
      </c>
      <c r="BQW16" s="2">
        <v>0</v>
      </c>
      <c r="BQX16" s="2">
        <v>2611</v>
      </c>
      <c r="BQY16" s="2">
        <v>764</v>
      </c>
      <c r="BQZ16" s="2">
        <v>0</v>
      </c>
      <c r="BRA16" s="2">
        <v>0</v>
      </c>
      <c r="BRB16" s="2">
        <v>187</v>
      </c>
      <c r="BRC16" s="2">
        <v>0</v>
      </c>
      <c r="BRD16" s="2">
        <v>587</v>
      </c>
      <c r="BRE16" s="2">
        <v>0</v>
      </c>
      <c r="BRF16" s="2">
        <v>0</v>
      </c>
      <c r="BRG16" s="2">
        <v>0</v>
      </c>
      <c r="BRH16" s="2">
        <v>1451</v>
      </c>
      <c r="BRI16" s="2">
        <v>0</v>
      </c>
      <c r="BRJ16" s="2">
        <v>462</v>
      </c>
      <c r="BRK16" s="2">
        <v>0</v>
      </c>
      <c r="BRL16" s="2">
        <v>655</v>
      </c>
      <c r="BRM16" s="2">
        <v>1129</v>
      </c>
      <c r="BRN16" s="2">
        <v>0</v>
      </c>
      <c r="BRO16" s="2">
        <v>27</v>
      </c>
      <c r="BRP16" s="2">
        <v>0</v>
      </c>
      <c r="BRQ16" s="2">
        <v>0</v>
      </c>
      <c r="BRR16" s="2">
        <v>0</v>
      </c>
      <c r="BRS16" s="2">
        <v>0</v>
      </c>
      <c r="BRT16" s="2">
        <v>17</v>
      </c>
      <c r="BRU16" s="2">
        <v>441</v>
      </c>
      <c r="BRV16" s="2">
        <v>651</v>
      </c>
      <c r="BRW16" s="2">
        <v>1229</v>
      </c>
      <c r="BRX16" s="2">
        <v>57</v>
      </c>
      <c r="BRY16" s="2">
        <v>1072</v>
      </c>
      <c r="BRZ16" s="2">
        <v>110</v>
      </c>
      <c r="BSA16" s="2">
        <v>2137</v>
      </c>
      <c r="BSB16" s="2">
        <v>1266</v>
      </c>
      <c r="BSC16" s="2">
        <v>121</v>
      </c>
      <c r="BSD16" s="2">
        <v>1166</v>
      </c>
      <c r="BSE16" s="2">
        <v>11871</v>
      </c>
      <c r="BSF16" s="2">
        <v>574</v>
      </c>
      <c r="BSG16" s="2">
        <v>245</v>
      </c>
      <c r="BSH16" s="2">
        <v>1331</v>
      </c>
      <c r="BSI16" s="2">
        <v>3844</v>
      </c>
      <c r="BSJ16" s="2">
        <v>2518</v>
      </c>
      <c r="BSK16" s="2">
        <v>17</v>
      </c>
      <c r="BSL16" s="2">
        <v>1098</v>
      </c>
      <c r="BSM16" s="2">
        <v>255</v>
      </c>
      <c r="BSN16" s="2">
        <v>2670</v>
      </c>
      <c r="BSO16" s="2">
        <v>91</v>
      </c>
      <c r="BSP16" s="2">
        <v>-194</v>
      </c>
      <c r="BSQ16" s="2">
        <v>377</v>
      </c>
      <c r="BSR16" s="2">
        <v>-118</v>
      </c>
      <c r="BSS16" s="2">
        <v>111</v>
      </c>
      <c r="BST16" s="2">
        <v>8023</v>
      </c>
      <c r="BSU16" s="2">
        <v>151</v>
      </c>
      <c r="BSV16" s="2">
        <v>704</v>
      </c>
      <c r="BSW16" s="2">
        <v>71</v>
      </c>
      <c r="BSX16" s="2">
        <v>1321</v>
      </c>
      <c r="BSY16" s="2">
        <v>226</v>
      </c>
      <c r="BSZ16" s="2">
        <v>269</v>
      </c>
      <c r="BTA16" s="2">
        <v>1106</v>
      </c>
      <c r="BTB16" s="2">
        <v>462</v>
      </c>
      <c r="BTC16" s="2">
        <v>776</v>
      </c>
      <c r="BTD16" s="2">
        <v>928</v>
      </c>
      <c r="BTE16" s="2">
        <v>1543</v>
      </c>
      <c r="BTF16" s="2">
        <v>101</v>
      </c>
      <c r="BTG16" s="2">
        <v>1195</v>
      </c>
      <c r="BTH16" s="2">
        <v>273</v>
      </c>
      <c r="BTI16" s="2">
        <v>654</v>
      </c>
      <c r="BTJ16" s="2">
        <v>2854</v>
      </c>
      <c r="BTK16" s="2">
        <v>576</v>
      </c>
      <c r="BTL16" s="2">
        <v>3436</v>
      </c>
      <c r="BTM16" s="2">
        <v>7305</v>
      </c>
      <c r="BTN16" s="2">
        <v>3732</v>
      </c>
      <c r="BTO16" s="2">
        <v>282</v>
      </c>
      <c r="BTP16" s="2">
        <v>318</v>
      </c>
      <c r="BTQ16" s="2">
        <v>35</v>
      </c>
      <c r="BTR16" s="2">
        <v>572</v>
      </c>
      <c r="BTS16" s="2">
        <v>374</v>
      </c>
      <c r="BTT16" s="2">
        <v>964</v>
      </c>
      <c r="BTU16" s="2">
        <v>54</v>
      </c>
      <c r="BTV16" s="2">
        <v>362</v>
      </c>
      <c r="BTW16" s="2">
        <v>1783</v>
      </c>
      <c r="BTX16" s="2">
        <v>111</v>
      </c>
      <c r="BTY16" s="2">
        <v>101</v>
      </c>
      <c r="BTZ16" s="2">
        <v>448</v>
      </c>
      <c r="BUA16" s="2">
        <v>1047</v>
      </c>
      <c r="BUB16" s="2">
        <v>-3844</v>
      </c>
      <c r="BUC16" s="2">
        <v>125</v>
      </c>
      <c r="BUD16" s="2">
        <v>3872</v>
      </c>
      <c r="BUE16" s="2">
        <v>-108</v>
      </c>
      <c r="BUF16" s="2">
        <v>-130</v>
      </c>
      <c r="BUG16" s="2">
        <v>124</v>
      </c>
      <c r="BUH16" s="2">
        <v>100</v>
      </c>
      <c r="BUI16" s="2">
        <v>821</v>
      </c>
      <c r="BUJ16" s="2">
        <v>3712</v>
      </c>
      <c r="BUK16" s="2">
        <v>5543</v>
      </c>
      <c r="BUL16" s="2">
        <v>755</v>
      </c>
      <c r="BUM16" s="2">
        <v>5</v>
      </c>
      <c r="BUN16" s="2">
        <v>305</v>
      </c>
      <c r="BUO16" s="2">
        <v>2288</v>
      </c>
      <c r="BUP16" s="2">
        <v>5</v>
      </c>
      <c r="BUQ16" s="2">
        <v>-158</v>
      </c>
      <c r="BUR16" s="2">
        <v>15488</v>
      </c>
      <c r="BUS16" s="2">
        <v>-142</v>
      </c>
      <c r="BUT16" s="2">
        <v>6373</v>
      </c>
      <c r="BUU16" s="2">
        <v>-238</v>
      </c>
      <c r="BUV16" s="2">
        <v>18</v>
      </c>
      <c r="BUW16" s="2">
        <v>1006</v>
      </c>
      <c r="BUX16" s="2" t="s">
        <v>5</v>
      </c>
      <c r="BUY16" s="2">
        <v>351</v>
      </c>
      <c r="BUZ16" s="2">
        <v>61</v>
      </c>
      <c r="BVA16" s="2">
        <v>460</v>
      </c>
      <c r="BVB16" s="2">
        <v>-44</v>
      </c>
      <c r="BVC16" s="2">
        <v>1449</v>
      </c>
      <c r="BVD16" s="2">
        <v>-263</v>
      </c>
      <c r="BVE16" s="2">
        <v>386</v>
      </c>
      <c r="BVF16" s="2">
        <v>2306</v>
      </c>
      <c r="BVG16" s="2">
        <v>387</v>
      </c>
      <c r="BVH16" s="2">
        <v>19</v>
      </c>
      <c r="BVI16" s="2">
        <v>721</v>
      </c>
      <c r="BVJ16" s="2">
        <v>697</v>
      </c>
      <c r="BVK16" s="2">
        <v>394</v>
      </c>
      <c r="BVL16" s="2">
        <v>1538</v>
      </c>
      <c r="BVM16" s="2">
        <v>326</v>
      </c>
      <c r="BVN16" s="2">
        <v>69</v>
      </c>
      <c r="BVO16" s="2">
        <v>10</v>
      </c>
      <c r="BVP16" s="2">
        <v>-58</v>
      </c>
      <c r="BVQ16" s="2">
        <v>14</v>
      </c>
      <c r="BVR16" s="2">
        <v>654</v>
      </c>
      <c r="BVS16" s="2">
        <v>1162</v>
      </c>
      <c r="BVT16" s="2">
        <v>1060</v>
      </c>
      <c r="BVU16" s="2">
        <v>3340</v>
      </c>
      <c r="BVV16" s="2">
        <v>89</v>
      </c>
      <c r="BVW16" s="2">
        <v>6212</v>
      </c>
      <c r="BVX16" s="2">
        <v>0</v>
      </c>
      <c r="BVY16" s="2">
        <v>-38926</v>
      </c>
      <c r="BVZ16" s="2">
        <v>22</v>
      </c>
      <c r="BWA16" s="2">
        <v>311</v>
      </c>
      <c r="BWB16" s="2">
        <v>223</v>
      </c>
      <c r="BWC16" s="2">
        <v>2038</v>
      </c>
      <c r="BWD16" s="2">
        <v>6959</v>
      </c>
      <c r="BWE16" s="2">
        <v>24</v>
      </c>
      <c r="BWF16" s="2">
        <v>477</v>
      </c>
      <c r="BWG16" s="2">
        <v>1118</v>
      </c>
      <c r="BWH16" s="2">
        <v>25</v>
      </c>
      <c r="BWI16" s="2">
        <v>51</v>
      </c>
      <c r="BWJ16" s="2">
        <v>966</v>
      </c>
      <c r="BWK16" s="2">
        <v>743</v>
      </c>
      <c r="BWL16" s="2">
        <v>429</v>
      </c>
      <c r="BWM16" s="2">
        <v>175</v>
      </c>
      <c r="BWN16" s="2">
        <v>5685</v>
      </c>
      <c r="BWO16" s="2">
        <v>-144</v>
      </c>
      <c r="BWP16" s="2">
        <v>571</v>
      </c>
      <c r="BWQ16" s="2">
        <v>16</v>
      </c>
      <c r="BWR16" s="2">
        <v>245</v>
      </c>
      <c r="BWS16" s="2">
        <v>315</v>
      </c>
      <c r="BWT16" s="2">
        <v>470</v>
      </c>
      <c r="BWU16" s="2">
        <v>42</v>
      </c>
      <c r="BWV16" s="2">
        <v>19</v>
      </c>
      <c r="BWW16" s="2">
        <v>-44</v>
      </c>
      <c r="BWX16" s="2">
        <v>1928</v>
      </c>
      <c r="BWY16" s="2">
        <v>-4</v>
      </c>
      <c r="BWZ16" s="2">
        <v>815</v>
      </c>
      <c r="BXA16" s="2">
        <v>3860</v>
      </c>
      <c r="BXB16" s="2">
        <v>41</v>
      </c>
      <c r="BXC16" s="2">
        <v>1864</v>
      </c>
      <c r="BXD16" s="2">
        <v>482</v>
      </c>
      <c r="BXE16" s="2">
        <v>614</v>
      </c>
      <c r="BXF16" s="2">
        <v>1762</v>
      </c>
      <c r="BXG16" s="2">
        <v>838</v>
      </c>
      <c r="BXH16" s="2">
        <v>1563</v>
      </c>
      <c r="BXI16" s="2">
        <v>1447</v>
      </c>
      <c r="BXJ16" s="2">
        <v>12518</v>
      </c>
      <c r="BXK16" s="2">
        <v>1932</v>
      </c>
      <c r="BXL16" s="2">
        <v>677</v>
      </c>
      <c r="BXM16" s="2">
        <v>18</v>
      </c>
      <c r="BXN16" s="2">
        <v>130</v>
      </c>
      <c r="BXO16" s="2">
        <v>644</v>
      </c>
      <c r="BXP16" s="2">
        <v>393</v>
      </c>
      <c r="BXQ16" s="2">
        <v>325</v>
      </c>
      <c r="BXR16" s="2">
        <v>0</v>
      </c>
      <c r="BXS16" s="2">
        <v>3728</v>
      </c>
      <c r="BXT16" s="2">
        <v>132</v>
      </c>
      <c r="BXU16" s="2">
        <v>131</v>
      </c>
      <c r="BXV16" s="2">
        <v>0</v>
      </c>
      <c r="BXW16" s="2">
        <v>240</v>
      </c>
      <c r="BXX16" s="2">
        <v>560</v>
      </c>
      <c r="BXY16" s="2">
        <v>501</v>
      </c>
      <c r="BXZ16" s="2">
        <v>0</v>
      </c>
      <c r="BYA16" s="2">
        <v>0</v>
      </c>
      <c r="BYB16" s="2">
        <v>3314</v>
      </c>
      <c r="BYC16" s="2">
        <v>186</v>
      </c>
      <c r="BYD16" s="2">
        <v>408</v>
      </c>
      <c r="BYE16" s="2">
        <v>1119</v>
      </c>
      <c r="BYF16" s="2">
        <v>388</v>
      </c>
      <c r="BYG16" s="2">
        <v>0</v>
      </c>
      <c r="BYH16" s="2">
        <v>798</v>
      </c>
      <c r="BYI16" s="2">
        <v>-232</v>
      </c>
      <c r="BYJ16" s="2">
        <v>475</v>
      </c>
      <c r="BYK16" s="2">
        <v>178</v>
      </c>
      <c r="BYL16" s="2">
        <v>0</v>
      </c>
      <c r="BYM16" s="2">
        <v>0</v>
      </c>
      <c r="BYN16" s="2">
        <v>507</v>
      </c>
      <c r="BYO16" s="2">
        <v>203</v>
      </c>
      <c r="BYP16" s="2">
        <v>11773</v>
      </c>
      <c r="BYQ16" s="2">
        <v>346</v>
      </c>
      <c r="BYR16" s="2">
        <v>830</v>
      </c>
      <c r="BYS16" s="2">
        <v>0</v>
      </c>
      <c r="BYT16" s="2">
        <v>20</v>
      </c>
      <c r="BYU16" s="2">
        <v>38</v>
      </c>
      <c r="BYV16" s="2">
        <v>105</v>
      </c>
      <c r="BYW16" s="2">
        <v>0</v>
      </c>
      <c r="BYX16" s="2">
        <v>344</v>
      </c>
      <c r="BYY16" s="2">
        <v>41</v>
      </c>
      <c r="BYZ16" s="2">
        <v>321</v>
      </c>
      <c r="BZA16" s="2">
        <v>52</v>
      </c>
      <c r="BZB16" s="2">
        <v>87</v>
      </c>
      <c r="BZC16" s="2">
        <v>250</v>
      </c>
      <c r="BZD16" s="2">
        <v>4156</v>
      </c>
      <c r="BZE16" s="2">
        <v>1313</v>
      </c>
      <c r="BZF16" s="2">
        <v>194</v>
      </c>
      <c r="BZG16" s="2">
        <v>35</v>
      </c>
      <c r="BZH16" s="2">
        <v>630</v>
      </c>
      <c r="BZI16" s="2">
        <v>2516</v>
      </c>
      <c r="BZJ16" s="2">
        <v>34</v>
      </c>
      <c r="BZK16" s="2">
        <v>3946</v>
      </c>
      <c r="BZL16" s="2">
        <v>-254</v>
      </c>
      <c r="BZM16" s="2">
        <v>92</v>
      </c>
      <c r="BZN16" s="2">
        <v>6614</v>
      </c>
      <c r="BZO16" s="2">
        <v>491</v>
      </c>
      <c r="BZP16" s="2">
        <v>733</v>
      </c>
      <c r="BZQ16" s="2">
        <v>52</v>
      </c>
      <c r="BZR16" s="2">
        <v>319</v>
      </c>
      <c r="BZS16" s="2">
        <v>360</v>
      </c>
      <c r="BZT16" s="2">
        <v>160</v>
      </c>
      <c r="BZU16" s="2">
        <v>780</v>
      </c>
      <c r="BZV16" s="2">
        <v>107</v>
      </c>
      <c r="BZW16" s="2">
        <v>492</v>
      </c>
      <c r="BZX16" s="2">
        <v>504</v>
      </c>
      <c r="BZY16" s="2">
        <v>899</v>
      </c>
      <c r="BZZ16" s="2">
        <v>-24</v>
      </c>
      <c r="CAA16" s="2">
        <v>12</v>
      </c>
      <c r="CAB16" s="2">
        <v>27</v>
      </c>
      <c r="CAC16" s="2">
        <v>0</v>
      </c>
      <c r="CAD16" s="2">
        <v>158</v>
      </c>
      <c r="CAE16" s="2">
        <v>22</v>
      </c>
      <c r="CAF16" s="2">
        <v>544</v>
      </c>
      <c r="CAG16" s="2">
        <v>798</v>
      </c>
      <c r="CAH16" s="2">
        <v>166</v>
      </c>
      <c r="CAI16" s="2">
        <v>636</v>
      </c>
      <c r="CAJ16" s="2">
        <v>1008</v>
      </c>
      <c r="CAK16" s="2">
        <v>284</v>
      </c>
      <c r="CAL16" s="2">
        <v>566</v>
      </c>
      <c r="CAM16" s="2">
        <v>383</v>
      </c>
      <c r="CAN16" s="2">
        <v>890</v>
      </c>
      <c r="CAO16" s="2">
        <v>24</v>
      </c>
      <c r="CAP16" s="2">
        <v>721</v>
      </c>
      <c r="CAQ16" s="2">
        <v>650</v>
      </c>
      <c r="CAR16" s="2">
        <v>185</v>
      </c>
      <c r="CAS16" s="2">
        <v>23</v>
      </c>
      <c r="CAT16" s="2">
        <v>120</v>
      </c>
      <c r="CAU16" s="2">
        <v>57443</v>
      </c>
      <c r="CAV16" s="2">
        <v>0</v>
      </c>
      <c r="CAW16" s="2">
        <v>-21</v>
      </c>
      <c r="CAX16" s="2">
        <v>-63</v>
      </c>
      <c r="CAY16" s="2">
        <v>15</v>
      </c>
      <c r="CAZ16" s="2">
        <v>278</v>
      </c>
      <c r="CBA16" s="2">
        <v>531</v>
      </c>
      <c r="CBB16" s="2">
        <v>34</v>
      </c>
      <c r="CBC16" s="2">
        <v>0</v>
      </c>
      <c r="CBD16" s="2">
        <v>4109</v>
      </c>
      <c r="CBE16" s="2">
        <v>19</v>
      </c>
      <c r="CBF16" s="2">
        <v>0</v>
      </c>
      <c r="CBG16" s="2">
        <v>0</v>
      </c>
      <c r="CBH16" s="2">
        <v>-16</v>
      </c>
      <c r="CBI16" s="2">
        <v>1168</v>
      </c>
      <c r="CBJ16" s="2">
        <v>0</v>
      </c>
      <c r="CBK16" s="2">
        <v>154</v>
      </c>
      <c r="CBL16" s="2">
        <v>-285</v>
      </c>
      <c r="CBM16" s="2">
        <v>57</v>
      </c>
      <c r="CBN16" s="2">
        <v>18</v>
      </c>
      <c r="CBO16" s="2">
        <v>21</v>
      </c>
      <c r="CBP16" s="2">
        <v>61</v>
      </c>
      <c r="CBQ16" s="2">
        <v>436</v>
      </c>
      <c r="CBR16" s="2">
        <v>38</v>
      </c>
      <c r="CBS16" s="2">
        <v>30</v>
      </c>
      <c r="CBT16" s="2">
        <v>667</v>
      </c>
      <c r="CBU16" s="2">
        <v>30</v>
      </c>
      <c r="CBV16" s="2">
        <v>0</v>
      </c>
      <c r="CBW16" s="2">
        <v>67</v>
      </c>
      <c r="CBX16" s="2">
        <v>147</v>
      </c>
      <c r="CBY16" s="2">
        <v>308</v>
      </c>
      <c r="CBZ16" s="2">
        <v>0</v>
      </c>
      <c r="CCA16" s="2">
        <v>0</v>
      </c>
      <c r="CCB16" s="2">
        <v>0</v>
      </c>
      <c r="CCC16" s="2">
        <v>319</v>
      </c>
      <c r="CCD16" s="2">
        <v>32</v>
      </c>
      <c r="CCE16" s="2">
        <v>0</v>
      </c>
      <c r="CCF16" s="2">
        <v>65</v>
      </c>
      <c r="CCG16" s="2">
        <v>0</v>
      </c>
      <c r="CCH16" s="2">
        <v>871</v>
      </c>
      <c r="CCI16" s="2">
        <v>0</v>
      </c>
      <c r="CCJ16" s="2">
        <v>41</v>
      </c>
      <c r="CCK16" s="2">
        <v>27</v>
      </c>
      <c r="CCL16" s="2">
        <v>0</v>
      </c>
      <c r="CCM16" s="2">
        <v>0</v>
      </c>
      <c r="CCN16" s="2">
        <v>24</v>
      </c>
      <c r="CCO16" s="2">
        <v>1</v>
      </c>
      <c r="CCP16" s="2">
        <v>119</v>
      </c>
      <c r="CCQ16" s="2">
        <v>75</v>
      </c>
      <c r="CCR16" s="2">
        <v>6</v>
      </c>
      <c r="CCS16" s="2">
        <v>214</v>
      </c>
      <c r="CCT16" s="2">
        <v>11</v>
      </c>
      <c r="CCU16" s="2">
        <v>1104</v>
      </c>
      <c r="CCV16" s="2">
        <v>415</v>
      </c>
      <c r="CCW16" s="2">
        <v>171</v>
      </c>
      <c r="CCX16" s="2">
        <v>27</v>
      </c>
      <c r="CCY16" s="2">
        <v>149</v>
      </c>
      <c r="CCZ16" s="2">
        <v>0</v>
      </c>
      <c r="CDA16" s="2">
        <v>0</v>
      </c>
      <c r="CDB16" s="2">
        <v>0</v>
      </c>
      <c r="CDC16" s="2">
        <v>0</v>
      </c>
      <c r="CDD16" s="2">
        <v>60</v>
      </c>
      <c r="CDE16" s="2">
        <v>0</v>
      </c>
      <c r="CDF16" s="2">
        <v>611</v>
      </c>
      <c r="CDG16" s="2">
        <v>9</v>
      </c>
      <c r="CDH16" s="2">
        <v>18</v>
      </c>
      <c r="CDI16" s="2">
        <v>12</v>
      </c>
      <c r="CDJ16" s="2">
        <v>0</v>
      </c>
      <c r="CDK16" s="2">
        <v>0</v>
      </c>
      <c r="CDL16" s="2">
        <v>0</v>
      </c>
      <c r="CDM16" s="2">
        <v>47</v>
      </c>
      <c r="CDN16" s="2">
        <v>66</v>
      </c>
      <c r="CDO16" s="2">
        <v>39</v>
      </c>
      <c r="CDP16" s="2">
        <v>0</v>
      </c>
      <c r="CDQ16" s="2">
        <v>113</v>
      </c>
      <c r="CDR16" s="2">
        <v>72</v>
      </c>
      <c r="CDS16" s="2">
        <v>34</v>
      </c>
      <c r="CDT16" s="2">
        <v>0</v>
      </c>
      <c r="CDU16" s="2">
        <v>1313</v>
      </c>
      <c r="CDV16" s="2">
        <v>158</v>
      </c>
      <c r="CDW16" s="2">
        <v>72</v>
      </c>
      <c r="CDX16" s="2">
        <v>100</v>
      </c>
      <c r="CDY16" s="2">
        <v>0</v>
      </c>
      <c r="CDZ16" s="2">
        <v>36</v>
      </c>
      <c r="CEA16" s="2">
        <v>0</v>
      </c>
      <c r="CEB16" s="2">
        <v>-60</v>
      </c>
      <c r="CEC16" s="2">
        <v>91</v>
      </c>
      <c r="CED16" s="2">
        <v>363</v>
      </c>
      <c r="CEE16" s="2">
        <v>-38</v>
      </c>
      <c r="CEF16" s="2">
        <v>58</v>
      </c>
      <c r="CEG16" s="2">
        <v>0</v>
      </c>
      <c r="CEH16" s="2">
        <v>-12</v>
      </c>
      <c r="CEI16" s="2">
        <v>0</v>
      </c>
      <c r="CEJ16" s="2">
        <v>28</v>
      </c>
      <c r="CEK16" s="2">
        <v>158</v>
      </c>
      <c r="CEL16" s="2">
        <v>22</v>
      </c>
      <c r="CEM16" s="2">
        <v>33</v>
      </c>
      <c r="CEN16" s="2">
        <v>0</v>
      </c>
      <c r="CEO16" s="2">
        <v>37</v>
      </c>
      <c r="CEP16" s="2">
        <v>40</v>
      </c>
      <c r="CEQ16" s="2">
        <v>426</v>
      </c>
      <c r="CER16" s="2">
        <v>70</v>
      </c>
      <c r="CES16" s="2">
        <v>88</v>
      </c>
      <c r="CET16" s="2">
        <v>-1</v>
      </c>
      <c r="CEU16" s="2">
        <v>212</v>
      </c>
      <c r="CEV16" s="2">
        <v>41</v>
      </c>
      <c r="CEW16" s="2">
        <v>219</v>
      </c>
      <c r="CEX16" s="2">
        <v>0</v>
      </c>
      <c r="CEY16" s="2">
        <v>0</v>
      </c>
      <c r="CEZ16" s="2">
        <v>19</v>
      </c>
      <c r="CFA16" s="2">
        <v>20</v>
      </c>
      <c r="CFB16" s="2">
        <v>1444</v>
      </c>
      <c r="CFC16" s="2">
        <v>80</v>
      </c>
      <c r="CFD16" s="2">
        <v>921</v>
      </c>
      <c r="CFE16" s="2">
        <v>0</v>
      </c>
      <c r="CFF16" s="2">
        <v>2</v>
      </c>
      <c r="CFG16" s="2">
        <v>-27</v>
      </c>
      <c r="CFH16" s="2">
        <v>99</v>
      </c>
      <c r="CFI16" s="2">
        <v>170</v>
      </c>
      <c r="CFJ16" s="2">
        <v>2617</v>
      </c>
      <c r="CFK16" s="2">
        <v>0</v>
      </c>
      <c r="CFL16" s="2">
        <v>157</v>
      </c>
      <c r="CFM16" s="2">
        <v>0</v>
      </c>
      <c r="CFN16" s="2">
        <v>0</v>
      </c>
      <c r="CFO16" s="2">
        <v>0</v>
      </c>
      <c r="CFP16" s="2">
        <v>0</v>
      </c>
      <c r="CFQ16" s="2">
        <v>467</v>
      </c>
      <c r="CFR16" s="2">
        <v>0</v>
      </c>
      <c r="CFS16" s="2">
        <v>697</v>
      </c>
      <c r="CFT16" s="2">
        <v>0</v>
      </c>
      <c r="CFU16" s="2">
        <v>18</v>
      </c>
      <c r="CFV16" s="2">
        <v>34</v>
      </c>
      <c r="CFW16" s="2">
        <v>1874</v>
      </c>
      <c r="CFX16" s="2">
        <v>47</v>
      </c>
      <c r="CFY16" s="2">
        <v>0</v>
      </c>
      <c r="CFZ16" s="2">
        <v>34</v>
      </c>
      <c r="CGA16" s="2">
        <v>446</v>
      </c>
      <c r="CGB16" s="2">
        <v>0</v>
      </c>
      <c r="CGC16" s="2">
        <v>290</v>
      </c>
      <c r="CGD16" s="2">
        <v>0</v>
      </c>
      <c r="CGE16" s="2">
        <v>0</v>
      </c>
      <c r="CGF16" s="2">
        <v>1631</v>
      </c>
      <c r="CGG16" s="2">
        <v>0</v>
      </c>
      <c r="CGH16" s="2">
        <v>52</v>
      </c>
      <c r="CGI16" s="2">
        <v>195</v>
      </c>
      <c r="CGJ16" s="2">
        <v>46</v>
      </c>
      <c r="CGK16" s="2">
        <v>287</v>
      </c>
      <c r="CGL16" s="2">
        <v>125</v>
      </c>
      <c r="CGM16" s="2">
        <v>58</v>
      </c>
      <c r="CGN16" s="2">
        <v>22</v>
      </c>
      <c r="CGO16" s="2">
        <v>81</v>
      </c>
      <c r="CGP16" s="2">
        <v>3</v>
      </c>
      <c r="CGQ16" s="2">
        <v>-4</v>
      </c>
      <c r="CGR16" s="2">
        <v>0</v>
      </c>
      <c r="CGS16" s="2">
        <v>57</v>
      </c>
      <c r="CGT16" s="2">
        <v>0</v>
      </c>
      <c r="CGU16" s="2">
        <v>0</v>
      </c>
      <c r="CGV16" s="2">
        <v>404</v>
      </c>
      <c r="CGW16" s="2">
        <v>0</v>
      </c>
      <c r="CGX16" s="2">
        <v>1</v>
      </c>
      <c r="CGY16" s="2">
        <v>0</v>
      </c>
      <c r="CGZ16" s="2">
        <v>49</v>
      </c>
      <c r="CHA16" s="2">
        <v>-7</v>
      </c>
      <c r="CHB16" s="2">
        <v>151</v>
      </c>
      <c r="CHC16" s="2">
        <v>48</v>
      </c>
      <c r="CHD16" s="2">
        <v>0</v>
      </c>
      <c r="CHE16" s="2">
        <v>68</v>
      </c>
      <c r="CHF16" s="2">
        <v>416</v>
      </c>
      <c r="CHG16" s="2">
        <v>692</v>
      </c>
      <c r="CHH16" s="2">
        <v>31</v>
      </c>
      <c r="CHI16" s="2">
        <v>0</v>
      </c>
      <c r="CHJ16" s="2">
        <v>92</v>
      </c>
      <c r="CHK16" s="2">
        <v>0</v>
      </c>
      <c r="CHL16" s="2">
        <v>6</v>
      </c>
      <c r="CHM16" s="2">
        <v>15</v>
      </c>
      <c r="CHN16" s="2">
        <v>67</v>
      </c>
      <c r="CHO16" s="2">
        <v>0</v>
      </c>
      <c r="CHP16" s="2">
        <v>56</v>
      </c>
      <c r="CHQ16" s="2">
        <v>-4</v>
      </c>
      <c r="CHR16" s="2">
        <v>95</v>
      </c>
      <c r="CHS16" s="2">
        <v>1</v>
      </c>
      <c r="CHT16" s="2">
        <v>0</v>
      </c>
      <c r="CHU16" s="2">
        <v>1429</v>
      </c>
      <c r="CHV16" s="2">
        <v>115</v>
      </c>
      <c r="CHW16" s="2">
        <v>274</v>
      </c>
      <c r="CHX16" s="2">
        <v>19</v>
      </c>
      <c r="CHY16" s="2">
        <v>182</v>
      </c>
      <c r="CHZ16" s="2">
        <v>36</v>
      </c>
      <c r="CIA16" s="2">
        <v>36</v>
      </c>
      <c r="CIB16" s="2">
        <v>23</v>
      </c>
      <c r="CIC16" s="2">
        <v>44</v>
      </c>
      <c r="CID16" s="2">
        <v>22</v>
      </c>
      <c r="CIE16" s="2">
        <v>0</v>
      </c>
      <c r="CIF16" s="2">
        <v>36</v>
      </c>
      <c r="CIG16" s="2">
        <v>0</v>
      </c>
      <c r="CIH16" s="2">
        <v>0</v>
      </c>
      <c r="CII16" s="2">
        <v>0</v>
      </c>
      <c r="CIJ16" s="2">
        <v>18</v>
      </c>
      <c r="CIK16" s="2">
        <v>-6</v>
      </c>
      <c r="CIL16" s="2">
        <v>0</v>
      </c>
      <c r="CIM16" s="2">
        <v>18</v>
      </c>
      <c r="CIN16" s="2">
        <v>74</v>
      </c>
      <c r="CIO16" s="2">
        <v>45</v>
      </c>
      <c r="CIP16" s="2">
        <v>75</v>
      </c>
      <c r="CIQ16" s="2">
        <v>219</v>
      </c>
      <c r="CIR16" s="2">
        <v>980</v>
      </c>
      <c r="CIS16" s="2">
        <v>1764</v>
      </c>
      <c r="CIT16" s="2">
        <v>190</v>
      </c>
      <c r="CIU16" s="2">
        <v>135</v>
      </c>
      <c r="CIV16" s="2">
        <v>285</v>
      </c>
      <c r="CIW16" s="2">
        <v>366</v>
      </c>
      <c r="CIX16" s="2">
        <v>141</v>
      </c>
      <c r="CIY16" s="2">
        <v>88</v>
      </c>
      <c r="CIZ16" s="2">
        <v>47</v>
      </c>
      <c r="CJA16" s="2">
        <v>160</v>
      </c>
      <c r="CJB16" s="2">
        <v>0</v>
      </c>
      <c r="CJC16" s="2">
        <v>0</v>
      </c>
      <c r="CJD16" s="2">
        <v>32</v>
      </c>
      <c r="CJE16" s="2">
        <v>0</v>
      </c>
      <c r="CJF16" s="2">
        <v>117</v>
      </c>
      <c r="CJG16" s="2">
        <v>0</v>
      </c>
      <c r="CJH16" s="2">
        <v>50</v>
      </c>
      <c r="CJI16" s="2">
        <v>270</v>
      </c>
      <c r="CJJ16" s="2">
        <v>89</v>
      </c>
      <c r="CJK16" s="2">
        <v>20</v>
      </c>
      <c r="CJL16" s="2">
        <v>0</v>
      </c>
      <c r="CJM16" s="2">
        <v>0</v>
      </c>
      <c r="CJN16" s="2">
        <v>314</v>
      </c>
      <c r="CJO16" s="2">
        <v>116</v>
      </c>
      <c r="CJP16" s="2">
        <v>167</v>
      </c>
      <c r="CJQ16" s="2">
        <v>27</v>
      </c>
      <c r="CJR16" s="2">
        <v>-40</v>
      </c>
      <c r="CJS16" s="2">
        <v>1226</v>
      </c>
      <c r="CJT16" s="2">
        <v>0</v>
      </c>
      <c r="CJU16" s="2">
        <v>442</v>
      </c>
      <c r="CJV16" s="2">
        <v>0</v>
      </c>
      <c r="CJW16" s="2">
        <v>0</v>
      </c>
      <c r="CJX16" s="2">
        <v>337</v>
      </c>
      <c r="CJY16" s="2">
        <v>0</v>
      </c>
      <c r="CJZ16" s="2">
        <v>2</v>
      </c>
      <c r="CKA16" s="2">
        <v>0</v>
      </c>
      <c r="CKB16" s="2">
        <v>0</v>
      </c>
      <c r="CKC16" s="2">
        <v>93</v>
      </c>
      <c r="CKD16" s="2">
        <v>3</v>
      </c>
      <c r="CKE16" s="2">
        <v>0</v>
      </c>
      <c r="CKF16" s="2">
        <v>186</v>
      </c>
      <c r="CKG16" s="2">
        <v>0</v>
      </c>
      <c r="CKH16" s="2">
        <v>50</v>
      </c>
      <c r="CKI16" s="2">
        <v>0</v>
      </c>
      <c r="CKJ16" s="2">
        <v>15</v>
      </c>
      <c r="CKK16" s="2">
        <v>0</v>
      </c>
      <c r="CKL16" s="2">
        <v>969</v>
      </c>
      <c r="CKM16" s="2">
        <v>79</v>
      </c>
      <c r="CKN16" s="2">
        <v>385</v>
      </c>
      <c r="CKO16" s="2">
        <v>0</v>
      </c>
      <c r="CKP16" s="2">
        <v>233</v>
      </c>
      <c r="CKQ16" s="2">
        <v>180</v>
      </c>
      <c r="CKR16" s="2">
        <v>549</v>
      </c>
      <c r="CKS16" s="2">
        <v>0</v>
      </c>
      <c r="CKT16" s="2">
        <v>670</v>
      </c>
      <c r="CKU16" s="2">
        <v>292</v>
      </c>
      <c r="CKV16" s="2">
        <v>1182</v>
      </c>
      <c r="CKW16" s="2">
        <v>0</v>
      </c>
      <c r="CKX16" s="2">
        <v>2358</v>
      </c>
      <c r="CKY16" s="2">
        <v>2898</v>
      </c>
      <c r="CKZ16" s="2">
        <v>412</v>
      </c>
      <c r="CLA16" s="2">
        <v>181</v>
      </c>
      <c r="CLB16" s="2">
        <v>0</v>
      </c>
      <c r="CLC16" s="2">
        <v>249</v>
      </c>
      <c r="CLD16" s="2">
        <v>0</v>
      </c>
      <c r="CLE16" s="2">
        <v>280</v>
      </c>
      <c r="CLF16" s="2">
        <v>343</v>
      </c>
      <c r="CLG16" s="2">
        <v>0</v>
      </c>
      <c r="CLH16" s="2">
        <v>197</v>
      </c>
      <c r="CLI16" s="2">
        <v>84</v>
      </c>
      <c r="CLJ16" s="2">
        <v>0</v>
      </c>
      <c r="CLK16" s="2">
        <v>0</v>
      </c>
      <c r="CLL16" s="2">
        <v>41594</v>
      </c>
      <c r="CLM16" s="2">
        <v>8</v>
      </c>
      <c r="CLN16" s="2">
        <v>0</v>
      </c>
      <c r="CLO16" s="2">
        <v>49</v>
      </c>
      <c r="CLP16" s="2">
        <v>0</v>
      </c>
      <c r="CLQ16" s="2">
        <v>166</v>
      </c>
      <c r="CLR16" s="2">
        <v>45</v>
      </c>
      <c r="CLS16" s="2">
        <v>119</v>
      </c>
      <c r="CLT16" s="2">
        <v>98</v>
      </c>
      <c r="CLU16" s="2">
        <v>0</v>
      </c>
      <c r="CLV16" s="2">
        <v>0</v>
      </c>
      <c r="CLW16" s="2">
        <v>0</v>
      </c>
      <c r="CLX16" s="2">
        <v>0</v>
      </c>
      <c r="CLY16" s="2">
        <v>150</v>
      </c>
      <c r="CLZ16" s="2">
        <v>0</v>
      </c>
      <c r="CMA16" s="2">
        <v>142</v>
      </c>
      <c r="CMB16" s="2">
        <v>792</v>
      </c>
      <c r="CMC16" s="2" t="s">
        <v>5</v>
      </c>
      <c r="CMD16" s="2">
        <v>227</v>
      </c>
      <c r="CME16" s="2">
        <v>0</v>
      </c>
      <c r="CMF16" s="2">
        <v>1067</v>
      </c>
      <c r="CMG16" s="2">
        <v>13513</v>
      </c>
      <c r="CMH16" s="2">
        <v>456</v>
      </c>
      <c r="CMI16" s="2">
        <v>0</v>
      </c>
      <c r="CMJ16" s="2">
        <v>717</v>
      </c>
      <c r="CMK16" s="2">
        <v>107</v>
      </c>
      <c r="CML16" s="2">
        <v>6</v>
      </c>
      <c r="CMM16" s="2">
        <v>250</v>
      </c>
      <c r="CMN16" s="2">
        <v>42</v>
      </c>
      <c r="CMO16" s="2">
        <v>505</v>
      </c>
      <c r="CMP16" s="2">
        <v>253</v>
      </c>
      <c r="CMQ16" s="2">
        <v>0</v>
      </c>
      <c r="CMR16" s="2">
        <v>1865</v>
      </c>
      <c r="CMS16" s="2">
        <v>0</v>
      </c>
      <c r="CMT16" s="2">
        <v>15</v>
      </c>
      <c r="CMU16" s="2">
        <v>0</v>
      </c>
      <c r="CMV16" s="2">
        <v>0</v>
      </c>
      <c r="CMW16" s="2">
        <v>0</v>
      </c>
      <c r="CMX16" s="2">
        <v>0</v>
      </c>
      <c r="CMY16" s="2">
        <v>0</v>
      </c>
      <c r="CMZ16" s="2">
        <v>40</v>
      </c>
      <c r="CNA16" s="2">
        <v>0</v>
      </c>
      <c r="CNB16" s="2">
        <v>0</v>
      </c>
      <c r="CNC16" s="2">
        <v>549</v>
      </c>
      <c r="CND16" s="2">
        <v>4436</v>
      </c>
      <c r="CNE16" s="2">
        <v>0</v>
      </c>
      <c r="CNF16" s="2">
        <v>-5</v>
      </c>
      <c r="CNG16" s="2">
        <v>-7</v>
      </c>
      <c r="CNH16" s="2">
        <v>0</v>
      </c>
      <c r="CNI16" s="2">
        <v>0</v>
      </c>
      <c r="CNJ16" s="2">
        <v>278</v>
      </c>
      <c r="CNK16" s="2">
        <v>4909</v>
      </c>
      <c r="CNL16" s="2">
        <v>-335</v>
      </c>
      <c r="CNM16" s="2">
        <v>1561</v>
      </c>
      <c r="CNN16" s="2">
        <v>444</v>
      </c>
      <c r="CNO16" s="2">
        <v>0</v>
      </c>
      <c r="CNP16" s="2">
        <v>0</v>
      </c>
      <c r="CNQ16" s="2">
        <v>68</v>
      </c>
      <c r="CNR16" s="2">
        <v>0</v>
      </c>
      <c r="CNS16" s="2">
        <v>0</v>
      </c>
      <c r="CNT16" s="2">
        <v>108</v>
      </c>
      <c r="CNU16" s="2">
        <v>44</v>
      </c>
      <c r="CNV16" s="2">
        <v>0</v>
      </c>
      <c r="CNW16" s="2">
        <v>9</v>
      </c>
      <c r="CNX16" s="2">
        <v>190</v>
      </c>
      <c r="CNY16" s="2">
        <v>0</v>
      </c>
      <c r="CNZ16" s="2">
        <v>1975</v>
      </c>
      <c r="COA16" s="2">
        <v>1525</v>
      </c>
      <c r="COB16" s="2">
        <v>1058</v>
      </c>
      <c r="COC16" s="2">
        <v>-237</v>
      </c>
      <c r="COD16" s="2">
        <v>0</v>
      </c>
      <c r="COE16" s="2">
        <v>1397</v>
      </c>
      <c r="COF16" s="2">
        <v>0</v>
      </c>
      <c r="COG16" s="2">
        <v>0</v>
      </c>
      <c r="COH16" s="2">
        <v>0</v>
      </c>
      <c r="COI16" s="2">
        <v>862</v>
      </c>
      <c r="COJ16" s="2">
        <v>2470</v>
      </c>
      <c r="COK16" s="2">
        <v>471</v>
      </c>
      <c r="COL16" s="2">
        <v>-7</v>
      </c>
      <c r="COM16" s="2">
        <v>153</v>
      </c>
      <c r="CON16" s="2">
        <v>16</v>
      </c>
      <c r="COO16" s="2">
        <v>533</v>
      </c>
      <c r="COP16" s="2">
        <v>362</v>
      </c>
      <c r="COQ16" s="2">
        <v>0</v>
      </c>
      <c r="COR16" s="2">
        <v>0</v>
      </c>
      <c r="COS16" s="2">
        <v>0</v>
      </c>
      <c r="COT16" s="2">
        <v>2261</v>
      </c>
      <c r="COU16" s="2">
        <v>0</v>
      </c>
      <c r="COV16" s="2">
        <v>1936</v>
      </c>
      <c r="COW16" s="2">
        <v>261</v>
      </c>
      <c r="COX16" s="2">
        <v>1787</v>
      </c>
      <c r="COY16" s="2">
        <v>0</v>
      </c>
      <c r="COZ16" s="2">
        <v>102</v>
      </c>
      <c r="CPA16" s="2">
        <v>0</v>
      </c>
      <c r="CPB16" s="2">
        <v>685</v>
      </c>
      <c r="CPC16" s="2">
        <v>0</v>
      </c>
      <c r="CPD16" s="2">
        <v>0</v>
      </c>
      <c r="CPE16" s="2">
        <v>0</v>
      </c>
      <c r="CPF16" s="2">
        <v>73</v>
      </c>
      <c r="CPG16" s="2">
        <v>542</v>
      </c>
      <c r="CPH16" s="2">
        <v>131</v>
      </c>
      <c r="CPI16" s="2">
        <v>0</v>
      </c>
      <c r="CPJ16" s="2">
        <v>596</v>
      </c>
      <c r="CPK16" s="2">
        <v>0</v>
      </c>
      <c r="CPL16" s="2">
        <v>0</v>
      </c>
      <c r="CPM16" s="2">
        <v>0</v>
      </c>
      <c r="CPN16" s="2">
        <v>0</v>
      </c>
      <c r="CPO16" s="2">
        <v>480</v>
      </c>
      <c r="CPP16" s="2">
        <v>0</v>
      </c>
      <c r="CPQ16" s="2">
        <v>598</v>
      </c>
      <c r="CPR16" s="2">
        <v>707</v>
      </c>
      <c r="CPS16" s="2">
        <v>90</v>
      </c>
      <c r="CPT16" s="2">
        <v>0</v>
      </c>
      <c r="CPU16" s="2">
        <v>0</v>
      </c>
      <c r="CPV16" s="2">
        <v>0</v>
      </c>
      <c r="CPW16" s="2">
        <v>0</v>
      </c>
      <c r="CPX16" s="2">
        <v>66</v>
      </c>
      <c r="CPY16" s="2">
        <v>3494</v>
      </c>
      <c r="CPZ16" s="2">
        <v>615</v>
      </c>
      <c r="CQA16" s="2">
        <v>281</v>
      </c>
      <c r="CQB16" s="2">
        <v>230</v>
      </c>
      <c r="CQC16" s="2">
        <v>125</v>
      </c>
      <c r="CQD16" s="2">
        <v>24</v>
      </c>
      <c r="CQE16" s="2">
        <v>1428</v>
      </c>
      <c r="CQF16" s="2">
        <v>13101</v>
      </c>
      <c r="CQG16" s="2">
        <v>29078</v>
      </c>
      <c r="CQH16" s="2">
        <v>2668</v>
      </c>
      <c r="CQI16" s="2">
        <v>950</v>
      </c>
      <c r="CQJ16" s="2">
        <v>0</v>
      </c>
      <c r="CQK16" s="2">
        <v>179</v>
      </c>
      <c r="CQL16" s="2">
        <v>0</v>
      </c>
      <c r="CQM16" s="2">
        <v>4</v>
      </c>
      <c r="CQN16" s="2">
        <v>7</v>
      </c>
      <c r="CQO16" s="2">
        <v>4133</v>
      </c>
      <c r="CQP16" s="2">
        <v>0</v>
      </c>
      <c r="CQQ16" s="2">
        <v>434</v>
      </c>
      <c r="CQR16" s="2">
        <v>24354</v>
      </c>
      <c r="CQS16" s="2">
        <v>221</v>
      </c>
      <c r="CQT16" s="2">
        <v>1</v>
      </c>
      <c r="CQU16" s="2">
        <v>0</v>
      </c>
      <c r="CQV16" s="2">
        <v>68</v>
      </c>
      <c r="CQW16" s="2">
        <v>0</v>
      </c>
      <c r="CQX16" s="2">
        <v>368</v>
      </c>
      <c r="CQY16" s="2">
        <v>0</v>
      </c>
      <c r="CQZ16" s="2">
        <v>0</v>
      </c>
      <c r="CRA16" s="2">
        <v>109</v>
      </c>
      <c r="CRB16" s="2">
        <v>0</v>
      </c>
      <c r="CRC16" s="2">
        <v>0</v>
      </c>
      <c r="CRD16" s="2">
        <v>44</v>
      </c>
      <c r="CRE16" s="2">
        <v>1076</v>
      </c>
      <c r="CRF16" s="2">
        <v>0</v>
      </c>
      <c r="CRG16" s="2">
        <v>0</v>
      </c>
      <c r="CRH16" s="2">
        <v>46786</v>
      </c>
      <c r="CRI16" s="2">
        <v>0</v>
      </c>
      <c r="CRJ16" s="2">
        <v>0</v>
      </c>
      <c r="CRK16" s="2">
        <v>0</v>
      </c>
      <c r="CRL16" s="2">
        <v>26</v>
      </c>
      <c r="CRM16" s="2">
        <v>0</v>
      </c>
      <c r="CRN16" s="2">
        <v>0</v>
      </c>
      <c r="CRO16" s="2">
        <v>31</v>
      </c>
      <c r="CRP16" s="2">
        <v>0</v>
      </c>
      <c r="CRQ16" s="2">
        <v>0</v>
      </c>
      <c r="CRR16" s="2">
        <v>262</v>
      </c>
      <c r="CRS16" s="2">
        <v>205</v>
      </c>
      <c r="CRT16" s="2">
        <v>523</v>
      </c>
      <c r="CRU16" s="2">
        <v>0</v>
      </c>
      <c r="CRV16" s="2">
        <v>275</v>
      </c>
      <c r="CRW16" s="2">
        <v>0</v>
      </c>
      <c r="CRX16" s="2">
        <v>81</v>
      </c>
      <c r="CRY16" s="2">
        <v>0</v>
      </c>
      <c r="CRZ16" s="2">
        <v>113</v>
      </c>
      <c r="CSA16" s="2">
        <v>2279</v>
      </c>
      <c r="CSB16" s="2">
        <v>0</v>
      </c>
      <c r="CSC16" s="2">
        <v>6365</v>
      </c>
      <c r="CSD16" s="2">
        <v>683</v>
      </c>
      <c r="CSE16" s="2">
        <v>37814</v>
      </c>
      <c r="CSF16" s="2">
        <v>514</v>
      </c>
      <c r="CSG16" s="2">
        <v>0</v>
      </c>
      <c r="CSH16" s="2">
        <v>83</v>
      </c>
      <c r="CSI16" s="2">
        <v>0</v>
      </c>
      <c r="CSJ16" s="2">
        <v>3152</v>
      </c>
      <c r="CSK16" s="2">
        <v>174</v>
      </c>
      <c r="CSL16" s="2">
        <v>154</v>
      </c>
      <c r="CSM16" s="2">
        <v>882</v>
      </c>
      <c r="CSN16" s="2">
        <v>0</v>
      </c>
      <c r="CSO16" s="2">
        <v>390</v>
      </c>
      <c r="CSP16" s="2" t="s">
        <v>5</v>
      </c>
      <c r="CSQ16" s="2">
        <v>45</v>
      </c>
      <c r="CSR16" s="2">
        <v>220</v>
      </c>
      <c r="CSS16" s="2">
        <v>685</v>
      </c>
      <c r="CST16" s="2">
        <v>0</v>
      </c>
      <c r="CSU16" s="2">
        <v>380</v>
      </c>
      <c r="CSV16" s="2">
        <v>550</v>
      </c>
      <c r="CSW16" s="2">
        <v>0</v>
      </c>
      <c r="CSX16" s="2">
        <v>19</v>
      </c>
      <c r="CSY16" s="2">
        <v>0</v>
      </c>
      <c r="CSZ16" s="2">
        <v>0</v>
      </c>
      <c r="CTA16" s="2">
        <v>2375</v>
      </c>
      <c r="CTB16" s="2">
        <v>32081</v>
      </c>
      <c r="CTC16" s="2">
        <v>0</v>
      </c>
      <c r="CTD16" s="2">
        <v>87</v>
      </c>
      <c r="CTE16" s="2">
        <v>198</v>
      </c>
      <c r="CTF16" s="2">
        <v>0</v>
      </c>
      <c r="CTG16" s="2">
        <v>406</v>
      </c>
      <c r="CTH16" s="2">
        <v>1440</v>
      </c>
      <c r="CTI16" s="2">
        <v>0</v>
      </c>
      <c r="CTJ16" s="2">
        <v>4051</v>
      </c>
      <c r="CTK16" s="2">
        <v>0</v>
      </c>
      <c r="CTL16" s="2">
        <v>0</v>
      </c>
      <c r="CTM16" s="2">
        <v>0</v>
      </c>
      <c r="CTN16" s="2">
        <v>544</v>
      </c>
      <c r="CTO16" s="2">
        <v>0</v>
      </c>
      <c r="CTP16" s="2">
        <v>194</v>
      </c>
      <c r="CTQ16" s="2">
        <v>111</v>
      </c>
      <c r="CTR16" s="2">
        <v>354</v>
      </c>
      <c r="CTS16" s="2">
        <v>265</v>
      </c>
      <c r="CTT16" s="2">
        <v>245</v>
      </c>
      <c r="CTU16" s="2">
        <v>13684</v>
      </c>
      <c r="CTV16" s="2">
        <v>0</v>
      </c>
      <c r="CTW16" s="2">
        <v>-55</v>
      </c>
      <c r="CTX16" s="2">
        <v>0</v>
      </c>
      <c r="CTY16" s="2">
        <v>125</v>
      </c>
      <c r="CTZ16" s="2">
        <v>40</v>
      </c>
      <c r="CUA16" s="2">
        <v>330</v>
      </c>
      <c r="CUB16" s="2">
        <v>0</v>
      </c>
      <c r="CUC16" s="2">
        <v>0</v>
      </c>
      <c r="CUD16" s="2">
        <v>166</v>
      </c>
      <c r="CUE16" s="2">
        <v>217</v>
      </c>
      <c r="CUF16" s="2">
        <v>129</v>
      </c>
      <c r="CUG16" s="2">
        <v>400</v>
      </c>
      <c r="CUH16" s="2">
        <v>0</v>
      </c>
      <c r="CUI16" s="2">
        <v>0</v>
      </c>
      <c r="CUJ16" s="2">
        <v>23795</v>
      </c>
      <c r="CUK16" s="2">
        <v>388</v>
      </c>
      <c r="CUL16" s="2">
        <v>0</v>
      </c>
      <c r="CUM16" s="2">
        <v>0</v>
      </c>
      <c r="CUN16" s="2">
        <v>123</v>
      </c>
      <c r="CUO16" s="2">
        <v>269</v>
      </c>
      <c r="CUP16" s="2">
        <v>72</v>
      </c>
      <c r="CUQ16" s="2">
        <v>14117</v>
      </c>
      <c r="CUR16" s="2">
        <v>2296</v>
      </c>
      <c r="CUS16" s="2">
        <v>109</v>
      </c>
      <c r="CUT16" s="2">
        <v>0</v>
      </c>
      <c r="CUU16" s="2">
        <v>0</v>
      </c>
      <c r="CUV16" s="2">
        <v>996</v>
      </c>
      <c r="CUW16" s="2">
        <v>0</v>
      </c>
      <c r="CUX16" s="2">
        <v>-23</v>
      </c>
      <c r="CUY16" s="2">
        <v>0</v>
      </c>
      <c r="CUZ16" s="2">
        <v>0</v>
      </c>
      <c r="CVA16" s="2">
        <v>88</v>
      </c>
      <c r="CVB16" s="2">
        <v>3</v>
      </c>
      <c r="CVC16" s="2">
        <v>191</v>
      </c>
      <c r="CVD16" s="2">
        <v>0</v>
      </c>
      <c r="CVE16" s="2">
        <v>204</v>
      </c>
      <c r="CVF16" s="2">
        <v>210</v>
      </c>
      <c r="CVG16" s="2">
        <v>0</v>
      </c>
      <c r="CVH16" s="2">
        <v>187</v>
      </c>
      <c r="CVI16" s="2" t="s">
        <v>5</v>
      </c>
      <c r="CVJ16" s="2">
        <v>700</v>
      </c>
      <c r="CVK16" s="2">
        <v>11</v>
      </c>
      <c r="CVL16" s="2">
        <v>0</v>
      </c>
      <c r="CVM16" s="2">
        <v>724</v>
      </c>
      <c r="CVN16" s="2">
        <v>46</v>
      </c>
      <c r="CVO16" s="2">
        <v>2259</v>
      </c>
      <c r="CVP16" s="2">
        <v>1408</v>
      </c>
      <c r="CVQ16" s="2">
        <v>11734</v>
      </c>
      <c r="CVR16" s="2">
        <v>1566</v>
      </c>
      <c r="CVS16" s="2">
        <v>11</v>
      </c>
      <c r="CVT16" s="2">
        <v>241</v>
      </c>
      <c r="CVU16" s="2">
        <v>0</v>
      </c>
      <c r="CVV16" s="2" t="s">
        <v>5</v>
      </c>
      <c r="CVW16" s="2">
        <v>1</v>
      </c>
      <c r="CVX16" s="2">
        <v>4702</v>
      </c>
      <c r="CVY16" s="2">
        <v>0</v>
      </c>
      <c r="CVZ16" s="2">
        <v>754</v>
      </c>
      <c r="CWA16" s="2">
        <v>275</v>
      </c>
      <c r="CWB16" s="2">
        <v>8364</v>
      </c>
      <c r="CWC16" s="2">
        <v>152</v>
      </c>
      <c r="CWD16" s="2">
        <v>213</v>
      </c>
      <c r="CWE16" s="2">
        <v>0</v>
      </c>
      <c r="CWF16" s="2">
        <v>253</v>
      </c>
      <c r="CWG16" s="2">
        <v>0</v>
      </c>
      <c r="CWH16" s="2">
        <v>0</v>
      </c>
      <c r="CWI16" s="2">
        <v>1590</v>
      </c>
      <c r="CWJ16" s="2">
        <v>-59</v>
      </c>
      <c r="CWK16" s="2">
        <v>1610</v>
      </c>
      <c r="CWL16" s="2">
        <v>12777</v>
      </c>
      <c r="CWM16" s="2">
        <v>27</v>
      </c>
      <c r="CWN16" s="2">
        <v>255</v>
      </c>
      <c r="CWO16" s="2">
        <v>4600</v>
      </c>
      <c r="CWP16" s="2">
        <v>0</v>
      </c>
      <c r="CWQ16" s="2">
        <v>95</v>
      </c>
      <c r="CWR16" s="2">
        <v>5220</v>
      </c>
      <c r="CWS16" s="2">
        <v>1935</v>
      </c>
      <c r="CWT16" s="2">
        <v>0</v>
      </c>
      <c r="CWU16" s="2" t="s">
        <v>5</v>
      </c>
      <c r="CWV16" s="2">
        <v>835</v>
      </c>
      <c r="CWW16" s="2">
        <v>6610</v>
      </c>
      <c r="CWX16" s="2">
        <v>0</v>
      </c>
      <c r="CWY16" s="2">
        <v>0</v>
      </c>
      <c r="CWZ16" s="2">
        <v>71</v>
      </c>
      <c r="CXA16" s="2">
        <v>0</v>
      </c>
      <c r="CXB16" s="2">
        <v>0</v>
      </c>
      <c r="CXC16" s="2" t="s">
        <v>5</v>
      </c>
      <c r="CXD16" s="2">
        <v>32</v>
      </c>
      <c r="CXE16" s="2">
        <v>9209</v>
      </c>
      <c r="CXF16" s="2">
        <v>0</v>
      </c>
      <c r="CXG16" s="2">
        <v>2544</v>
      </c>
      <c r="CXH16" s="2">
        <v>5248</v>
      </c>
      <c r="CXI16" s="2">
        <v>0</v>
      </c>
      <c r="CXJ16" s="2">
        <v>0</v>
      </c>
      <c r="CXK16" s="2">
        <v>1913</v>
      </c>
      <c r="CXL16" s="2">
        <v>0</v>
      </c>
      <c r="CXM16" s="2">
        <v>41</v>
      </c>
      <c r="CXN16" s="2">
        <v>5</v>
      </c>
      <c r="CXO16" s="2">
        <v>0</v>
      </c>
      <c r="CXP16" s="2">
        <v>0</v>
      </c>
      <c r="CXQ16" s="2">
        <v>0</v>
      </c>
      <c r="CXR16" s="2">
        <v>146</v>
      </c>
      <c r="CXS16" s="2">
        <v>0</v>
      </c>
      <c r="CXT16" s="2">
        <v>0</v>
      </c>
      <c r="CXU16" s="2">
        <v>0</v>
      </c>
      <c r="CXV16" s="2">
        <v>0</v>
      </c>
      <c r="CXW16" s="2">
        <v>0</v>
      </c>
      <c r="CXX16" s="2">
        <v>0</v>
      </c>
      <c r="CXY16" s="2">
        <v>0</v>
      </c>
      <c r="CXZ16" s="2">
        <v>1492</v>
      </c>
      <c r="CYA16" s="2">
        <v>1735</v>
      </c>
      <c r="CYB16" s="2">
        <v>0</v>
      </c>
      <c r="CYC16" s="2">
        <v>0</v>
      </c>
      <c r="CYD16" s="2">
        <v>122</v>
      </c>
      <c r="CYE16" s="2">
        <v>0</v>
      </c>
      <c r="CYF16" s="2">
        <v>0</v>
      </c>
      <c r="CYG16" s="2">
        <v>0</v>
      </c>
      <c r="CYH16" s="2">
        <v>0</v>
      </c>
      <c r="CYI16" s="2">
        <v>0</v>
      </c>
      <c r="CYJ16" s="2">
        <v>0</v>
      </c>
      <c r="CYK16" s="2">
        <v>268</v>
      </c>
      <c r="CYL16" s="2">
        <v>0</v>
      </c>
      <c r="CYM16" s="2">
        <v>0</v>
      </c>
      <c r="CYN16" s="2">
        <v>21</v>
      </c>
      <c r="CYO16" s="2">
        <v>0</v>
      </c>
      <c r="CYP16" s="2">
        <v>0</v>
      </c>
      <c r="CYQ16" s="2">
        <v>0</v>
      </c>
      <c r="CYR16" s="2">
        <v>0</v>
      </c>
      <c r="CYS16" s="2">
        <v>0</v>
      </c>
      <c r="CYT16" s="2">
        <v>0</v>
      </c>
      <c r="CYU16" s="2">
        <v>0</v>
      </c>
      <c r="CYV16" s="2">
        <v>30</v>
      </c>
      <c r="CYW16" s="2">
        <v>-90</v>
      </c>
      <c r="CYX16" s="2">
        <v>0</v>
      </c>
      <c r="CYY16" s="2">
        <v>0</v>
      </c>
      <c r="CYZ16" s="2">
        <v>335</v>
      </c>
      <c r="CZA16" s="2">
        <v>0</v>
      </c>
      <c r="CZB16" s="2">
        <v>192</v>
      </c>
      <c r="CZC16" s="2">
        <v>0</v>
      </c>
      <c r="CZD16" s="2">
        <v>482</v>
      </c>
      <c r="CZE16" s="2">
        <v>0</v>
      </c>
      <c r="CZF16" s="2">
        <v>130</v>
      </c>
      <c r="CZG16" s="2">
        <v>3818</v>
      </c>
      <c r="CZH16" s="2">
        <v>408</v>
      </c>
      <c r="CZI16" s="2">
        <v>713</v>
      </c>
      <c r="CZJ16" s="2">
        <v>15</v>
      </c>
      <c r="CZK16" s="2">
        <v>4</v>
      </c>
      <c r="CZL16" s="2">
        <v>0</v>
      </c>
      <c r="CZM16" s="2">
        <v>0</v>
      </c>
      <c r="CZN16" s="2">
        <v>503</v>
      </c>
      <c r="CZO16" s="2">
        <v>66</v>
      </c>
      <c r="CZP16" s="2">
        <v>169</v>
      </c>
      <c r="CZQ16" s="2">
        <v>8</v>
      </c>
      <c r="CZR16" s="2">
        <v>122</v>
      </c>
      <c r="CZS16" s="2">
        <v>0</v>
      </c>
      <c r="CZT16" s="2">
        <v>29</v>
      </c>
      <c r="CZU16" s="2">
        <v>41</v>
      </c>
      <c r="CZV16" s="2">
        <v>22</v>
      </c>
      <c r="CZW16" s="2">
        <v>0</v>
      </c>
      <c r="CZX16" s="2">
        <v>6</v>
      </c>
      <c r="CZY16" s="2">
        <v>130</v>
      </c>
      <c r="CZZ16" s="2">
        <v>1395</v>
      </c>
      <c r="DAA16" s="2">
        <v>8</v>
      </c>
      <c r="DAB16" s="2">
        <v>19</v>
      </c>
      <c r="DAC16" s="2">
        <v>12</v>
      </c>
      <c r="DAD16" s="2">
        <v>353</v>
      </c>
      <c r="DAE16" s="2">
        <v>13</v>
      </c>
      <c r="DAF16" s="2">
        <v>13</v>
      </c>
      <c r="DAG16" s="2">
        <v>29</v>
      </c>
      <c r="DAH16" s="2">
        <v>4</v>
      </c>
      <c r="DAI16" s="2">
        <v>54</v>
      </c>
      <c r="DAJ16" s="2">
        <v>40</v>
      </c>
      <c r="DAK16" s="2">
        <v>161</v>
      </c>
      <c r="DAL16" s="2">
        <v>32</v>
      </c>
      <c r="DAM16" s="2">
        <v>71</v>
      </c>
      <c r="DAN16" s="2">
        <v>23</v>
      </c>
      <c r="DAO16" s="2">
        <v>0</v>
      </c>
      <c r="DAP16" s="2">
        <v>25</v>
      </c>
      <c r="DAQ16" s="2">
        <v>43</v>
      </c>
      <c r="DAR16" s="2">
        <v>0</v>
      </c>
      <c r="DAS16" s="2">
        <v>22</v>
      </c>
      <c r="DAT16" s="2">
        <v>0</v>
      </c>
      <c r="DAU16" s="2">
        <v>58</v>
      </c>
      <c r="DAV16" s="2">
        <v>-1</v>
      </c>
      <c r="DAW16" s="2">
        <v>233</v>
      </c>
      <c r="DAX16" s="2">
        <v>23</v>
      </c>
      <c r="DAY16" s="2">
        <v>190</v>
      </c>
      <c r="DAZ16" s="2">
        <v>78</v>
      </c>
      <c r="DBA16" s="2">
        <v>51</v>
      </c>
      <c r="DBB16" s="2">
        <v>3</v>
      </c>
      <c r="DBC16" s="2">
        <v>10</v>
      </c>
      <c r="DBD16" s="2">
        <v>188</v>
      </c>
      <c r="DBE16" s="2">
        <v>45</v>
      </c>
      <c r="DBF16" s="2">
        <v>883</v>
      </c>
      <c r="DBG16" s="2">
        <v>312</v>
      </c>
      <c r="DBH16" s="2">
        <v>208</v>
      </c>
      <c r="DBI16" s="2">
        <v>154</v>
      </c>
      <c r="DBJ16" s="2">
        <v>14</v>
      </c>
      <c r="DBK16" s="2">
        <v>38</v>
      </c>
      <c r="DBL16" s="2">
        <v>489</v>
      </c>
      <c r="DBM16" s="2">
        <v>4</v>
      </c>
      <c r="DBN16" s="2">
        <v>74</v>
      </c>
      <c r="DBO16" s="2">
        <v>247</v>
      </c>
      <c r="DBP16" s="2">
        <v>4</v>
      </c>
      <c r="DBQ16" s="2">
        <v>59</v>
      </c>
      <c r="DBR16" s="2">
        <v>18</v>
      </c>
      <c r="DBS16" s="2">
        <v>55</v>
      </c>
      <c r="DBT16" s="2">
        <v>-27</v>
      </c>
      <c r="DBU16" s="2">
        <v>-78</v>
      </c>
      <c r="DBV16" s="2">
        <v>188</v>
      </c>
      <c r="DBW16" s="2">
        <v>15</v>
      </c>
      <c r="DBX16" s="2">
        <v>0</v>
      </c>
      <c r="DBY16" s="2">
        <v>37740</v>
      </c>
      <c r="DBZ16" s="2">
        <v>0</v>
      </c>
      <c r="DCA16" s="2">
        <v>449</v>
      </c>
      <c r="DCB16" s="2">
        <v>218</v>
      </c>
      <c r="DCC16" s="2">
        <v>26</v>
      </c>
      <c r="DCD16" s="2">
        <v>0</v>
      </c>
      <c r="DCE16" s="2">
        <v>0</v>
      </c>
      <c r="DCF16" s="2">
        <v>90</v>
      </c>
      <c r="DCG16" s="2">
        <v>22</v>
      </c>
      <c r="DCH16" s="2">
        <v>370</v>
      </c>
      <c r="DCI16" s="2">
        <v>36</v>
      </c>
      <c r="DCJ16" s="2">
        <v>29</v>
      </c>
      <c r="DCK16" s="2">
        <v>120</v>
      </c>
      <c r="DCL16" s="2">
        <v>-2</v>
      </c>
      <c r="DCM16" s="2">
        <v>22</v>
      </c>
      <c r="DCN16" s="2">
        <v>38</v>
      </c>
      <c r="DCO16" s="2">
        <v>123</v>
      </c>
      <c r="DCP16" s="2">
        <v>35</v>
      </c>
      <c r="DCQ16" s="2">
        <v>0</v>
      </c>
      <c r="DCR16" s="2">
        <v>255</v>
      </c>
      <c r="DCS16" s="2">
        <v>954</v>
      </c>
      <c r="DCT16" s="2">
        <v>584</v>
      </c>
      <c r="DCU16" s="2">
        <v>1094</v>
      </c>
      <c r="DCV16" s="2">
        <v>161</v>
      </c>
      <c r="DCW16" s="2">
        <v>515</v>
      </c>
      <c r="DCX16" s="2">
        <v>476</v>
      </c>
      <c r="DCY16" s="2">
        <v>54</v>
      </c>
      <c r="DCZ16" s="2">
        <v>29</v>
      </c>
      <c r="DDA16" s="2">
        <v>1</v>
      </c>
      <c r="DDB16" s="2">
        <v>20</v>
      </c>
      <c r="DDC16" s="2">
        <v>250</v>
      </c>
      <c r="DDD16" s="2">
        <v>623</v>
      </c>
      <c r="DDE16" s="2">
        <v>177</v>
      </c>
      <c r="DDF16" s="2">
        <v>165</v>
      </c>
      <c r="DDG16" s="2">
        <v>36</v>
      </c>
      <c r="DDH16" s="2">
        <v>123</v>
      </c>
      <c r="DDI16" s="2">
        <v>25</v>
      </c>
      <c r="DDJ16" s="2">
        <v>14</v>
      </c>
      <c r="DDK16" s="2">
        <v>5</v>
      </c>
      <c r="DDL16" s="2">
        <v>20</v>
      </c>
      <c r="DDM16" s="2">
        <v>235</v>
      </c>
      <c r="DDN16" s="2">
        <v>308</v>
      </c>
      <c r="DDO16" s="2">
        <v>7039</v>
      </c>
      <c r="DDP16" s="2">
        <v>72</v>
      </c>
      <c r="DDQ16" s="2">
        <v>902</v>
      </c>
      <c r="DDR16" s="2">
        <v>415</v>
      </c>
      <c r="DDS16" s="2">
        <v>41</v>
      </c>
      <c r="DDT16" s="2">
        <v>28</v>
      </c>
      <c r="DDU16" s="2">
        <v>35</v>
      </c>
      <c r="DDV16" s="2">
        <v>157</v>
      </c>
      <c r="DDW16" s="2">
        <v>21</v>
      </c>
      <c r="DDX16" s="2">
        <v>1380</v>
      </c>
      <c r="DDY16" s="2">
        <v>1645</v>
      </c>
      <c r="DDZ16" s="2">
        <v>0</v>
      </c>
      <c r="DEA16" s="2">
        <v>104</v>
      </c>
      <c r="DEB16" s="2">
        <v>143</v>
      </c>
      <c r="DEC16" s="2">
        <v>0</v>
      </c>
      <c r="DED16" s="2">
        <v>0</v>
      </c>
      <c r="DEE16" s="2">
        <v>7</v>
      </c>
      <c r="DEF16" s="2">
        <v>141</v>
      </c>
      <c r="DEG16" s="2">
        <v>4</v>
      </c>
      <c r="DEH16" s="2">
        <v>31</v>
      </c>
      <c r="DEI16" s="2">
        <v>29</v>
      </c>
      <c r="DEJ16" s="2">
        <v>97</v>
      </c>
      <c r="DEK16" s="2">
        <v>31</v>
      </c>
      <c r="DEL16" s="2">
        <v>70</v>
      </c>
      <c r="DEM16" s="2">
        <v>243</v>
      </c>
      <c r="DEN16" s="2">
        <v>9366</v>
      </c>
      <c r="DEO16" s="2">
        <v>-385</v>
      </c>
      <c r="DEP16" s="2">
        <v>8</v>
      </c>
      <c r="DEQ16" s="2">
        <v>678</v>
      </c>
      <c r="DER16" s="2">
        <v>18</v>
      </c>
      <c r="DES16" s="2">
        <v>533</v>
      </c>
      <c r="DET16" s="2">
        <v>118</v>
      </c>
      <c r="DEU16" s="2">
        <v>18</v>
      </c>
      <c r="DEV16" s="2">
        <v>160</v>
      </c>
      <c r="DEW16" s="2">
        <v>193</v>
      </c>
      <c r="DEX16" s="2">
        <v>3429</v>
      </c>
      <c r="DEY16" s="2">
        <v>1572</v>
      </c>
      <c r="DEZ16" s="2">
        <v>123</v>
      </c>
      <c r="DFA16" s="2">
        <v>12</v>
      </c>
      <c r="DFB16" s="2">
        <v>375</v>
      </c>
      <c r="DFC16" s="2">
        <v>58</v>
      </c>
      <c r="DFD16" s="2">
        <v>376</v>
      </c>
      <c r="DFE16" s="2">
        <v>127</v>
      </c>
      <c r="DFF16" s="2">
        <v>43</v>
      </c>
      <c r="DFG16" s="2">
        <v>939</v>
      </c>
      <c r="DFH16" s="2">
        <v>3</v>
      </c>
      <c r="DFI16" s="2">
        <v>-18</v>
      </c>
      <c r="DFJ16" s="2">
        <v>510</v>
      </c>
      <c r="DFK16" s="2">
        <v>94</v>
      </c>
      <c r="DFL16" s="2">
        <v>7</v>
      </c>
      <c r="DFM16" s="2">
        <v>37</v>
      </c>
      <c r="DFN16" s="2">
        <v>-113</v>
      </c>
      <c r="DFO16" s="2">
        <v>-7</v>
      </c>
      <c r="DFP16" s="2">
        <v>666</v>
      </c>
      <c r="DFQ16" s="2">
        <v>0</v>
      </c>
      <c r="DFR16" s="2">
        <v>563</v>
      </c>
      <c r="DFS16" s="2">
        <v>1796</v>
      </c>
      <c r="DFT16" s="2">
        <v>2967</v>
      </c>
      <c r="DFU16" s="2">
        <v>0</v>
      </c>
      <c r="DFV16" s="2">
        <v>-79</v>
      </c>
      <c r="DFW16" s="2">
        <v>1283</v>
      </c>
      <c r="DFX16" s="2">
        <v>36</v>
      </c>
      <c r="DFY16" s="2">
        <v>4232</v>
      </c>
      <c r="DFZ16" s="2">
        <v>-4988</v>
      </c>
      <c r="DGA16" s="2">
        <v>134</v>
      </c>
      <c r="DGB16" s="2">
        <v>1318</v>
      </c>
      <c r="DGC16" s="2">
        <v>517</v>
      </c>
      <c r="DGD16" s="2">
        <v>3046</v>
      </c>
      <c r="DGE16" s="2">
        <v>385</v>
      </c>
      <c r="DGF16" s="2">
        <v>342</v>
      </c>
      <c r="DGG16" s="2">
        <v>80</v>
      </c>
      <c r="DGH16" s="2">
        <v>278</v>
      </c>
      <c r="DGI16" s="2" t="s">
        <v>5</v>
      </c>
      <c r="DGJ16" s="2">
        <v>137</v>
      </c>
      <c r="DGK16" s="2">
        <v>435</v>
      </c>
      <c r="DGL16" s="2" t="s">
        <v>5</v>
      </c>
      <c r="DGM16" s="2">
        <v>-34</v>
      </c>
      <c r="DGN16" s="2">
        <v>-76</v>
      </c>
      <c r="DGO16" s="2">
        <v>0</v>
      </c>
      <c r="DGP16" s="2">
        <v>1410</v>
      </c>
      <c r="DGQ16" s="2" t="s">
        <v>5</v>
      </c>
      <c r="DGR16" s="2">
        <v>125</v>
      </c>
      <c r="DGS16" s="2">
        <v>1035</v>
      </c>
      <c r="DGT16" s="2">
        <v>2591</v>
      </c>
      <c r="DGU16" s="2">
        <v>63</v>
      </c>
      <c r="DGV16" s="2">
        <v>50</v>
      </c>
      <c r="DGW16" s="2">
        <v>1071</v>
      </c>
      <c r="DGX16" s="2">
        <v>261</v>
      </c>
      <c r="DGY16" s="2">
        <v>4430</v>
      </c>
      <c r="DGZ16" s="2">
        <v>6442</v>
      </c>
      <c r="DHA16" s="2">
        <v>2740</v>
      </c>
      <c r="DHB16" s="2">
        <v>3706</v>
      </c>
      <c r="DHC16" s="2">
        <v>30621</v>
      </c>
      <c r="DHD16" s="2" t="s">
        <v>5</v>
      </c>
      <c r="DHE16" s="2">
        <v>0</v>
      </c>
      <c r="DHF16" s="2">
        <v>208</v>
      </c>
      <c r="DHG16" s="2">
        <v>1553</v>
      </c>
      <c r="DHH16" s="2">
        <v>392</v>
      </c>
      <c r="DHI16" s="2">
        <v>4766</v>
      </c>
      <c r="DHJ16" s="2">
        <v>-92</v>
      </c>
      <c r="DHK16" s="2">
        <v>255</v>
      </c>
      <c r="DHL16" s="2">
        <v>1</v>
      </c>
      <c r="DHM16" s="2">
        <v>37</v>
      </c>
      <c r="DHN16" s="2">
        <v>3730</v>
      </c>
      <c r="DHO16" s="2">
        <v>43329</v>
      </c>
      <c r="DHP16" s="2">
        <v>214</v>
      </c>
      <c r="DHQ16" s="2">
        <v>0</v>
      </c>
      <c r="DHR16" s="2">
        <v>0</v>
      </c>
      <c r="DHS16" s="2">
        <v>0</v>
      </c>
      <c r="DHT16" s="2">
        <v>0</v>
      </c>
      <c r="DHU16" s="2">
        <v>0</v>
      </c>
      <c r="DHV16" s="2">
        <v>0</v>
      </c>
      <c r="DHW16" s="2">
        <v>9</v>
      </c>
      <c r="DHX16" s="2">
        <v>0</v>
      </c>
      <c r="DHY16" s="2">
        <v>0</v>
      </c>
      <c r="DHZ16" s="2">
        <v>267</v>
      </c>
      <c r="DIA16" s="2">
        <v>192</v>
      </c>
      <c r="DIB16" s="2">
        <v>202</v>
      </c>
      <c r="DIC16" s="2">
        <v>80</v>
      </c>
      <c r="DID16" s="2">
        <v>0</v>
      </c>
      <c r="DIE16" s="2">
        <v>871</v>
      </c>
      <c r="DIF16" s="2">
        <v>0</v>
      </c>
      <c r="DIG16" s="2">
        <v>0</v>
      </c>
      <c r="DIH16" s="2">
        <v>0</v>
      </c>
      <c r="DII16" s="2">
        <v>0</v>
      </c>
      <c r="DIJ16" s="2">
        <v>0</v>
      </c>
      <c r="DIK16" s="2">
        <v>537</v>
      </c>
      <c r="DIL16" s="2">
        <v>0</v>
      </c>
      <c r="DIM16" s="2">
        <v>0</v>
      </c>
      <c r="DIN16" s="2">
        <v>10</v>
      </c>
      <c r="DIO16" s="2">
        <v>0</v>
      </c>
      <c r="DIP16" s="2">
        <v>0</v>
      </c>
      <c r="DIQ16" s="2">
        <v>0</v>
      </c>
      <c r="DIR16" s="2">
        <v>0</v>
      </c>
      <c r="DIS16" s="2">
        <v>9539</v>
      </c>
      <c r="DIT16" s="2">
        <v>-161</v>
      </c>
      <c r="DIU16" s="2">
        <v>0</v>
      </c>
      <c r="DIV16" s="2">
        <v>2544</v>
      </c>
      <c r="DIW16" s="2">
        <v>13</v>
      </c>
      <c r="DIX16" s="2">
        <v>406</v>
      </c>
      <c r="DIY16" s="2">
        <v>1812</v>
      </c>
      <c r="DIZ16" s="2">
        <v>0</v>
      </c>
      <c r="DJA16" s="2">
        <v>51</v>
      </c>
      <c r="DJB16" s="2" t="s">
        <v>5</v>
      </c>
      <c r="DJC16" s="2">
        <v>311</v>
      </c>
      <c r="DJD16" s="2">
        <v>1682</v>
      </c>
      <c r="DJE16" s="2">
        <v>72</v>
      </c>
      <c r="DJF16" s="2">
        <v>0</v>
      </c>
      <c r="DJG16" s="2">
        <v>0</v>
      </c>
      <c r="DJH16" s="2">
        <v>3778</v>
      </c>
      <c r="DJI16" s="2">
        <v>126</v>
      </c>
      <c r="DJJ16" s="2">
        <v>5055</v>
      </c>
      <c r="DJK16" s="2">
        <v>168</v>
      </c>
      <c r="DJL16" s="2">
        <v>170</v>
      </c>
      <c r="DJM16" s="2" t="s">
        <v>5</v>
      </c>
      <c r="DJN16" s="2">
        <v>360</v>
      </c>
      <c r="DJO16" s="2" t="s">
        <v>5</v>
      </c>
      <c r="DJP16" s="2">
        <v>699</v>
      </c>
      <c r="DJQ16" s="2">
        <v>-39</v>
      </c>
      <c r="DJR16" s="2">
        <v>9763</v>
      </c>
      <c r="DJS16" s="2">
        <v>1900</v>
      </c>
      <c r="DJT16" s="2">
        <v>215</v>
      </c>
      <c r="DJU16" s="2" t="s">
        <v>5</v>
      </c>
      <c r="DJV16" s="2">
        <v>4290</v>
      </c>
      <c r="DJW16" s="2" t="s">
        <v>5</v>
      </c>
      <c r="DJX16" s="2">
        <v>3197</v>
      </c>
      <c r="DJY16" s="2" t="s">
        <v>5</v>
      </c>
      <c r="DJZ16" s="2">
        <v>290</v>
      </c>
      <c r="DKA16" s="2" t="s">
        <v>5</v>
      </c>
      <c r="DKB16" s="2" t="s">
        <v>5</v>
      </c>
      <c r="DKC16" s="2" t="s">
        <v>5</v>
      </c>
      <c r="DKD16" s="2" t="s">
        <v>5</v>
      </c>
      <c r="DKE16" s="2" t="s">
        <v>5</v>
      </c>
      <c r="DKF16" s="2" t="s">
        <v>5</v>
      </c>
      <c r="DKG16" s="2" t="s">
        <v>5</v>
      </c>
      <c r="DKH16" s="2" t="s">
        <v>5</v>
      </c>
      <c r="DKI16" s="2" t="s">
        <v>5</v>
      </c>
      <c r="DKJ16" s="2" t="s">
        <v>5</v>
      </c>
      <c r="DKK16" s="2" t="s">
        <v>5</v>
      </c>
      <c r="DKL16" s="2" t="s">
        <v>5</v>
      </c>
      <c r="DKM16" s="2" t="s">
        <v>5</v>
      </c>
      <c r="DKN16" s="2" t="s">
        <v>5</v>
      </c>
      <c r="DKO16" s="2">
        <v>18</v>
      </c>
      <c r="DKP16" s="2" t="s">
        <v>5</v>
      </c>
      <c r="DKQ16" s="2" t="s">
        <v>5</v>
      </c>
      <c r="DKR16" s="2" t="s">
        <v>5</v>
      </c>
      <c r="DKS16" s="2">
        <v>161</v>
      </c>
      <c r="DKT16" s="2" t="s">
        <v>5</v>
      </c>
      <c r="DKU16" s="2">
        <v>471</v>
      </c>
      <c r="DKV16" s="2" t="s">
        <v>5</v>
      </c>
      <c r="DKW16" s="2">
        <v>-40</v>
      </c>
      <c r="DKX16" s="2" t="s">
        <v>5</v>
      </c>
      <c r="DKY16" s="2">
        <v>1986</v>
      </c>
      <c r="DKZ16" s="2" t="s">
        <v>5</v>
      </c>
      <c r="DLA16" s="2" t="s">
        <v>5</v>
      </c>
      <c r="DLB16" s="2">
        <v>11290</v>
      </c>
      <c r="DLC16" s="2" t="s">
        <v>5</v>
      </c>
      <c r="DLD16" s="2" t="s">
        <v>5</v>
      </c>
      <c r="DLE16" s="2">
        <v>93</v>
      </c>
      <c r="DLF16" s="2" t="s">
        <v>5</v>
      </c>
      <c r="DLG16" s="2" t="s">
        <v>5</v>
      </c>
      <c r="DLH16" s="2">
        <v>113</v>
      </c>
      <c r="DLI16" s="2">
        <v>0</v>
      </c>
      <c r="DLJ16" s="2">
        <v>118</v>
      </c>
      <c r="DLK16" s="2">
        <v>40</v>
      </c>
      <c r="DLL16" s="2">
        <v>189</v>
      </c>
      <c r="DLM16" s="2" t="s">
        <v>5</v>
      </c>
      <c r="DLN16" s="2">
        <v>-2273</v>
      </c>
      <c r="DLO16" s="2" t="s">
        <v>5</v>
      </c>
      <c r="DLP16" s="2" t="s">
        <v>5</v>
      </c>
      <c r="DLQ16" s="2" t="s">
        <v>5</v>
      </c>
      <c r="DLR16" s="2" t="s">
        <v>5</v>
      </c>
      <c r="DLS16" s="2" t="s">
        <v>5</v>
      </c>
      <c r="DLT16" s="2" t="s">
        <v>5</v>
      </c>
      <c r="DLU16" s="2" t="s">
        <v>5</v>
      </c>
      <c r="DLV16" s="2">
        <v>12489</v>
      </c>
      <c r="DLW16" s="2">
        <v>1055</v>
      </c>
      <c r="DLX16" s="2" t="s">
        <v>5</v>
      </c>
      <c r="DLY16" s="2" t="s">
        <v>5</v>
      </c>
      <c r="DLZ16" s="2" t="s">
        <v>5</v>
      </c>
      <c r="DMA16" s="2">
        <v>157</v>
      </c>
      <c r="DMB16" s="2" t="s">
        <v>5</v>
      </c>
      <c r="DMC16" s="2" t="s">
        <v>5</v>
      </c>
      <c r="DMD16" s="2">
        <v>75000</v>
      </c>
      <c r="DME16" s="2">
        <v>498</v>
      </c>
      <c r="DMF16" s="2">
        <v>303</v>
      </c>
      <c r="DMG16" s="2">
        <v>11923</v>
      </c>
      <c r="DMH16" s="2" t="s">
        <v>5</v>
      </c>
      <c r="DMI16" s="2" t="s">
        <v>5</v>
      </c>
      <c r="DMJ16" s="2">
        <v>0</v>
      </c>
      <c r="DMK16" s="2">
        <v>1</v>
      </c>
      <c r="DML16" s="2">
        <v>292</v>
      </c>
      <c r="DMM16" s="2" t="s">
        <v>5</v>
      </c>
      <c r="DMN16" s="2">
        <v>3578</v>
      </c>
      <c r="DMO16" s="2">
        <v>404</v>
      </c>
      <c r="DMP16" s="2" t="s">
        <v>5</v>
      </c>
      <c r="DMQ16" s="2">
        <v>311</v>
      </c>
      <c r="DMR16" s="2">
        <v>513</v>
      </c>
      <c r="DMS16" s="2">
        <v>4289</v>
      </c>
      <c r="DMT16" s="2">
        <v>-3924</v>
      </c>
      <c r="DMU16" s="2">
        <v>5224</v>
      </c>
      <c r="DMV16" s="2">
        <v>473</v>
      </c>
      <c r="DMW16" s="2">
        <v>2</v>
      </c>
      <c r="DMX16" s="2">
        <v>10</v>
      </c>
      <c r="DMY16" s="2">
        <v>10</v>
      </c>
      <c r="DMZ16" s="2">
        <v>1247</v>
      </c>
      <c r="DNA16" s="2">
        <v>239</v>
      </c>
      <c r="DNB16" s="2" t="s">
        <v>5</v>
      </c>
      <c r="DNC16" s="2">
        <v>51</v>
      </c>
      <c r="DND16" s="2">
        <v>0</v>
      </c>
      <c r="DNE16" s="2" t="s">
        <v>5</v>
      </c>
      <c r="DNF16" s="2">
        <v>61</v>
      </c>
      <c r="DNG16" s="2">
        <v>43</v>
      </c>
      <c r="DNH16" s="2" t="s">
        <v>5</v>
      </c>
      <c r="DNI16" s="2" t="s">
        <v>5</v>
      </c>
      <c r="DNJ16" s="2" t="s">
        <v>5</v>
      </c>
      <c r="DNK16" s="2">
        <v>2504</v>
      </c>
      <c r="DNL16" s="2">
        <v>-5169</v>
      </c>
      <c r="DNM16" s="2">
        <v>1001</v>
      </c>
      <c r="DNN16" s="2" t="s">
        <v>5</v>
      </c>
      <c r="DNO16" s="2" t="s">
        <v>5</v>
      </c>
      <c r="DNP16" s="2" t="s">
        <v>5</v>
      </c>
      <c r="DNQ16" s="2">
        <v>1667</v>
      </c>
      <c r="DNR16" s="2" t="s">
        <v>5</v>
      </c>
      <c r="DNS16" s="2" t="s">
        <v>5</v>
      </c>
      <c r="DNT16" s="2">
        <v>2425</v>
      </c>
      <c r="DNU16" s="2" t="s">
        <v>5</v>
      </c>
      <c r="DNV16" s="2">
        <v>5368</v>
      </c>
      <c r="DNW16" s="2">
        <v>871</v>
      </c>
      <c r="DNX16" s="2" t="s">
        <v>5</v>
      </c>
      <c r="DNY16" s="2" t="s">
        <v>5</v>
      </c>
      <c r="DNZ16" s="2" t="s">
        <v>5</v>
      </c>
      <c r="DOA16" s="2" t="s">
        <v>5</v>
      </c>
      <c r="DOB16" s="2" t="s">
        <v>5</v>
      </c>
      <c r="DOC16" s="2">
        <v>392</v>
      </c>
      <c r="DOD16" s="2" t="s">
        <v>5</v>
      </c>
      <c r="DOE16" s="2" t="s">
        <v>5</v>
      </c>
      <c r="DOF16" s="2" t="s">
        <v>5</v>
      </c>
      <c r="DOG16" s="2" t="s">
        <v>5</v>
      </c>
      <c r="DOH16" s="2">
        <v>108</v>
      </c>
      <c r="DOI16" s="2" t="s">
        <v>5</v>
      </c>
      <c r="DOJ16" s="2">
        <v>224460</v>
      </c>
      <c r="DOK16" s="2">
        <v>22</v>
      </c>
      <c r="DOL16" s="2" t="s">
        <v>5</v>
      </c>
      <c r="DOM16" s="2">
        <v>2327</v>
      </c>
      <c r="DON16" s="2">
        <v>107</v>
      </c>
      <c r="DOO16" s="2" t="s">
        <v>5</v>
      </c>
      <c r="DOP16" s="2" t="s">
        <v>5</v>
      </c>
      <c r="DOQ16" s="2">
        <v>8581</v>
      </c>
      <c r="DOR16" s="2" t="s">
        <v>5</v>
      </c>
      <c r="DOS16" s="2" t="s">
        <v>5</v>
      </c>
      <c r="DOT16" s="2">
        <v>9047</v>
      </c>
      <c r="DOU16" s="2" t="s">
        <v>5</v>
      </c>
      <c r="DOV16" s="2">
        <v>-963</v>
      </c>
      <c r="DOW16" s="2">
        <v>206000</v>
      </c>
      <c r="DOX16" s="2" t="s">
        <v>5</v>
      </c>
      <c r="DOY16" s="2" t="s">
        <v>5</v>
      </c>
      <c r="DOZ16" s="2" t="s">
        <v>5</v>
      </c>
      <c r="DPA16" s="2" t="s">
        <v>5</v>
      </c>
      <c r="DPB16" s="2" t="s">
        <v>5</v>
      </c>
      <c r="DPC16" s="2" t="s">
        <v>5</v>
      </c>
      <c r="DPD16" s="2">
        <v>7874</v>
      </c>
      <c r="DPE16" s="2">
        <v>146</v>
      </c>
      <c r="DPF16" s="2">
        <v>800</v>
      </c>
      <c r="DPG16" s="2" t="s">
        <v>5</v>
      </c>
      <c r="DPH16" s="2" t="s">
        <v>5</v>
      </c>
      <c r="DPI16" s="2" t="s">
        <v>5</v>
      </c>
      <c r="DPJ16" s="2" t="s">
        <v>5</v>
      </c>
      <c r="DPK16" s="2">
        <v>4379</v>
      </c>
      <c r="DPL16" s="2">
        <v>3166</v>
      </c>
      <c r="DPM16" s="2" t="s">
        <v>5</v>
      </c>
      <c r="DPN16" s="2" t="s">
        <v>5</v>
      </c>
      <c r="DPO16" s="2">
        <v>100</v>
      </c>
      <c r="DPP16" s="2">
        <v>857</v>
      </c>
      <c r="DPQ16" s="2" t="s">
        <v>5</v>
      </c>
      <c r="DPR16" s="2">
        <v>49</v>
      </c>
      <c r="DPS16" s="2">
        <v>1568</v>
      </c>
      <c r="DPT16" s="2">
        <v>2199</v>
      </c>
      <c r="DPU16" s="2">
        <v>9280</v>
      </c>
      <c r="DPV16" s="2" t="s">
        <v>5</v>
      </c>
      <c r="DPW16" s="2" t="s">
        <v>5</v>
      </c>
      <c r="DPX16" s="2">
        <v>150</v>
      </c>
      <c r="DPY16" s="2">
        <v>762</v>
      </c>
      <c r="DPZ16" s="2">
        <v>2360</v>
      </c>
      <c r="DQA16" s="2">
        <v>92</v>
      </c>
      <c r="DQB16" s="2">
        <v>-6</v>
      </c>
      <c r="DQC16" s="2" t="s">
        <v>5</v>
      </c>
      <c r="DQD16" s="2" t="s">
        <v>5</v>
      </c>
      <c r="DQE16" s="2">
        <v>4935</v>
      </c>
      <c r="DQF16" s="2">
        <v>-11</v>
      </c>
      <c r="DQG16" s="2">
        <v>49</v>
      </c>
      <c r="DQH16" s="2">
        <v>-35</v>
      </c>
      <c r="DQI16" s="2" t="s">
        <v>5</v>
      </c>
      <c r="DQJ16" s="2" t="s">
        <v>5</v>
      </c>
      <c r="DQK16" s="2">
        <v>883</v>
      </c>
      <c r="DQL16" s="2" t="s">
        <v>5</v>
      </c>
      <c r="DQM16" s="2" t="s">
        <v>5</v>
      </c>
      <c r="DQN16" s="2" t="s">
        <v>5</v>
      </c>
      <c r="DQO16" s="2" t="s">
        <v>5</v>
      </c>
      <c r="DQP16" s="2">
        <v>232</v>
      </c>
      <c r="DQQ16" s="2">
        <v>669</v>
      </c>
      <c r="DQR16" s="2" t="s">
        <v>5</v>
      </c>
      <c r="DQS16" s="2" t="s">
        <v>5</v>
      </c>
      <c r="DQT16" s="2">
        <v>503</v>
      </c>
      <c r="DQU16" s="2" t="s">
        <v>5</v>
      </c>
      <c r="DQV16" s="2" t="s">
        <v>5</v>
      </c>
      <c r="DQW16" s="2">
        <v>9</v>
      </c>
      <c r="DQX16" s="2" t="s">
        <v>5</v>
      </c>
      <c r="DQY16" s="2" t="s">
        <v>5</v>
      </c>
      <c r="DQZ16" s="2" t="s">
        <v>5</v>
      </c>
      <c r="DRA16" s="2" t="s">
        <v>5</v>
      </c>
      <c r="DRB16" s="2">
        <v>1052</v>
      </c>
      <c r="DRC16" s="2">
        <v>1624</v>
      </c>
      <c r="DRD16" s="2" t="s">
        <v>5</v>
      </c>
      <c r="DRE16" s="2" t="s">
        <v>5</v>
      </c>
      <c r="DRF16" s="2">
        <v>923</v>
      </c>
      <c r="DRG16" s="2">
        <v>4472</v>
      </c>
      <c r="DRH16" s="2">
        <v>0</v>
      </c>
      <c r="DRI16" s="2">
        <v>152</v>
      </c>
      <c r="DRJ16" s="2">
        <v>9735</v>
      </c>
      <c r="DRK16" s="2">
        <v>278</v>
      </c>
      <c r="DRL16" s="2">
        <v>112</v>
      </c>
      <c r="DRM16" s="2">
        <v>6087</v>
      </c>
      <c r="DRN16" s="2">
        <v>1544</v>
      </c>
      <c r="DRO16" s="2">
        <v>62</v>
      </c>
      <c r="DRP16" s="2">
        <v>332</v>
      </c>
      <c r="DRQ16" s="2">
        <v>154</v>
      </c>
      <c r="DRR16" s="2">
        <v>72</v>
      </c>
      <c r="DRS16" s="2">
        <v>279</v>
      </c>
      <c r="DRT16" s="2">
        <v>6937</v>
      </c>
      <c r="DRU16" s="2" t="s">
        <v>5</v>
      </c>
      <c r="DRV16" s="2">
        <v>4763</v>
      </c>
      <c r="DRW16" s="2" t="s">
        <v>5</v>
      </c>
      <c r="DRX16" s="2" t="s">
        <v>5</v>
      </c>
      <c r="DRY16" s="2" t="s">
        <v>5</v>
      </c>
      <c r="DRZ16" s="2">
        <v>307</v>
      </c>
      <c r="DSA16" s="2" t="s">
        <v>5</v>
      </c>
      <c r="DSB16" s="2" t="s">
        <v>5</v>
      </c>
      <c r="DSC16" s="2" t="s">
        <v>5</v>
      </c>
      <c r="DSD16" s="2">
        <v>13</v>
      </c>
      <c r="DSE16" s="2" t="s">
        <v>5</v>
      </c>
      <c r="DSF16" s="2">
        <v>654</v>
      </c>
      <c r="DSG16" s="2">
        <v>127</v>
      </c>
      <c r="DSH16" s="2">
        <v>1004</v>
      </c>
      <c r="DSI16" s="2" t="s">
        <v>5</v>
      </c>
      <c r="DSJ16" s="2">
        <v>3889</v>
      </c>
      <c r="DSK16" s="2" t="s">
        <v>5</v>
      </c>
      <c r="DSL16" s="2">
        <v>164</v>
      </c>
      <c r="DSM16" s="2">
        <v>0</v>
      </c>
      <c r="DSN16" s="2">
        <v>0</v>
      </c>
      <c r="DSO16" s="2">
        <v>63</v>
      </c>
      <c r="DSP16" s="2">
        <v>-12</v>
      </c>
      <c r="DSQ16" s="2">
        <v>88</v>
      </c>
      <c r="DSR16" s="2">
        <v>206</v>
      </c>
      <c r="DSS16" s="2">
        <v>1157</v>
      </c>
      <c r="DST16" s="2">
        <v>20</v>
      </c>
      <c r="DSU16" s="2">
        <v>2137</v>
      </c>
      <c r="DSV16" s="2">
        <v>10</v>
      </c>
      <c r="DSW16" s="2">
        <v>135</v>
      </c>
      <c r="DSX16" s="2">
        <v>32</v>
      </c>
      <c r="DSY16" s="2">
        <v>432</v>
      </c>
      <c r="DSZ16" s="2">
        <v>814</v>
      </c>
      <c r="DTA16" s="2">
        <v>86</v>
      </c>
      <c r="DTB16" s="2">
        <v>387</v>
      </c>
      <c r="DTC16" s="2">
        <v>0</v>
      </c>
      <c r="DTD16" s="2">
        <v>68</v>
      </c>
      <c r="DTE16" s="2">
        <v>32296</v>
      </c>
      <c r="DTF16" s="2">
        <v>-13</v>
      </c>
      <c r="DTG16" s="2">
        <v>200000</v>
      </c>
      <c r="DTH16" s="2">
        <v>-54</v>
      </c>
      <c r="DTI16" s="2">
        <v>272</v>
      </c>
      <c r="DTJ16" s="2">
        <v>0</v>
      </c>
      <c r="DTK16" s="2">
        <v>207</v>
      </c>
      <c r="DTL16" s="2">
        <v>699</v>
      </c>
      <c r="DTM16" s="2">
        <v>0</v>
      </c>
      <c r="DTN16" s="2">
        <v>149</v>
      </c>
      <c r="DTO16" s="2">
        <v>-1167</v>
      </c>
      <c r="DTP16" s="2">
        <v>-44</v>
      </c>
      <c r="DTQ16" s="2">
        <v>41</v>
      </c>
      <c r="DTR16" s="2">
        <v>1</v>
      </c>
      <c r="DTS16" s="2">
        <v>20417</v>
      </c>
      <c r="DTT16" s="2">
        <v>8</v>
      </c>
      <c r="DTU16" s="2">
        <v>40</v>
      </c>
      <c r="DTV16" s="2">
        <v>616</v>
      </c>
      <c r="DTW16" s="2">
        <v>-129</v>
      </c>
      <c r="DTX16" s="2">
        <v>-1</v>
      </c>
      <c r="DTY16" s="2">
        <v>557</v>
      </c>
      <c r="DTZ16" s="2">
        <v>42</v>
      </c>
      <c r="DUA16" s="2">
        <v>0</v>
      </c>
      <c r="DUB16" s="2">
        <v>59</v>
      </c>
      <c r="DUC16" s="2">
        <v>0</v>
      </c>
      <c r="DUD16" s="2">
        <v>81</v>
      </c>
      <c r="DUE16" s="2">
        <v>16</v>
      </c>
      <c r="DUF16" s="2">
        <v>47</v>
      </c>
      <c r="DUG16" s="2">
        <v>112</v>
      </c>
      <c r="DUH16" s="2">
        <v>135219</v>
      </c>
      <c r="DUI16" s="2">
        <v>265</v>
      </c>
      <c r="DUJ16" s="2">
        <v>1446</v>
      </c>
      <c r="DUK16" s="2">
        <v>16</v>
      </c>
      <c r="DUL16" s="2">
        <v>6</v>
      </c>
      <c r="DUM16" s="2">
        <v>1073</v>
      </c>
      <c r="DUN16" s="2">
        <v>336</v>
      </c>
      <c r="DUO16" s="2">
        <v>93</v>
      </c>
      <c r="DUP16" s="2">
        <v>992</v>
      </c>
      <c r="DUQ16" s="2">
        <v>66</v>
      </c>
      <c r="DUR16" s="2">
        <v>722</v>
      </c>
      <c r="DUS16" s="2">
        <v>-43</v>
      </c>
      <c r="DUT16" s="2">
        <v>12</v>
      </c>
      <c r="DUU16" s="2">
        <v>665</v>
      </c>
      <c r="DUV16" s="2">
        <v>2032</v>
      </c>
      <c r="DUW16" s="2">
        <v>200</v>
      </c>
      <c r="DUX16" s="2">
        <v>-6</v>
      </c>
      <c r="DUY16" s="2">
        <v>215</v>
      </c>
      <c r="DUZ16" s="2">
        <v>182</v>
      </c>
      <c r="DVA16" s="2">
        <v>313</v>
      </c>
      <c r="DVB16" s="2">
        <v>7226</v>
      </c>
      <c r="DVC16" s="2">
        <v>35</v>
      </c>
      <c r="DVD16" s="2">
        <v>152</v>
      </c>
      <c r="DVE16" s="2">
        <v>248</v>
      </c>
      <c r="DVF16" s="2">
        <v>235</v>
      </c>
      <c r="DVG16" s="2">
        <v>47</v>
      </c>
      <c r="DVH16" s="2">
        <v>182</v>
      </c>
      <c r="DVI16" s="2">
        <v>934</v>
      </c>
      <c r="DVJ16" s="2">
        <v>0</v>
      </c>
      <c r="DVK16" s="2">
        <v>53</v>
      </c>
      <c r="DVL16" s="2">
        <v>0</v>
      </c>
      <c r="DVM16" s="2">
        <v>306</v>
      </c>
      <c r="DVN16" s="2">
        <v>0</v>
      </c>
      <c r="DVO16" s="2">
        <v>49</v>
      </c>
      <c r="DVP16" s="2">
        <v>28</v>
      </c>
      <c r="DVQ16" s="2">
        <v>196</v>
      </c>
      <c r="DVR16" s="2">
        <v>0</v>
      </c>
      <c r="DVS16" s="2">
        <v>71</v>
      </c>
      <c r="DVT16" s="2">
        <v>139</v>
      </c>
      <c r="DVU16" s="2">
        <v>77</v>
      </c>
      <c r="DVV16" s="2">
        <v>0</v>
      </c>
      <c r="DVW16" s="2">
        <v>49</v>
      </c>
      <c r="DVX16" s="2">
        <v>84</v>
      </c>
      <c r="DVY16" s="2">
        <v>927</v>
      </c>
      <c r="DVZ16" s="2">
        <v>514</v>
      </c>
      <c r="DWA16" s="2">
        <v>-5</v>
      </c>
      <c r="DWB16" s="2">
        <v>0</v>
      </c>
      <c r="DWC16" s="2">
        <v>62</v>
      </c>
      <c r="DWD16" s="2">
        <v>698</v>
      </c>
      <c r="DWE16" s="2">
        <v>0</v>
      </c>
      <c r="DWF16" s="2">
        <v>355</v>
      </c>
      <c r="DWG16" s="2">
        <v>2141</v>
      </c>
      <c r="DWH16" s="2">
        <v>107</v>
      </c>
      <c r="DWI16" s="2">
        <v>202</v>
      </c>
      <c r="DWJ16" s="2">
        <v>2469</v>
      </c>
      <c r="DWK16" s="2">
        <v>181</v>
      </c>
      <c r="DWL16" s="2">
        <v>36</v>
      </c>
      <c r="DWM16" s="2">
        <v>90</v>
      </c>
      <c r="DWN16" s="2">
        <v>49</v>
      </c>
      <c r="DWO16" s="2">
        <v>52</v>
      </c>
      <c r="DWP16" s="2">
        <v>41</v>
      </c>
      <c r="DWQ16" s="2">
        <v>33</v>
      </c>
      <c r="DWR16" s="2">
        <v>126</v>
      </c>
      <c r="DWS16" s="2">
        <v>5</v>
      </c>
      <c r="DWT16" s="2">
        <v>115</v>
      </c>
      <c r="DWU16" s="2">
        <v>-1</v>
      </c>
      <c r="DWV16" s="2">
        <v>374</v>
      </c>
      <c r="DWW16" s="2">
        <v>18</v>
      </c>
      <c r="DWX16" s="2">
        <v>345</v>
      </c>
      <c r="DWY16" s="2">
        <v>0</v>
      </c>
      <c r="DWZ16" s="2">
        <v>116</v>
      </c>
      <c r="DXA16" s="2">
        <v>73</v>
      </c>
      <c r="DXB16" s="2">
        <v>236</v>
      </c>
      <c r="DXC16" s="2">
        <v>367</v>
      </c>
      <c r="DXD16" s="2">
        <v>128707</v>
      </c>
      <c r="DXE16" s="2">
        <v>521</v>
      </c>
      <c r="DXF16" s="2">
        <v>41</v>
      </c>
      <c r="DXG16" s="2">
        <v>1495</v>
      </c>
      <c r="DXH16" s="2">
        <v>0</v>
      </c>
      <c r="DXI16" s="2">
        <v>539</v>
      </c>
      <c r="DXJ16" s="2">
        <v>1041</v>
      </c>
      <c r="DXK16" s="2">
        <v>0</v>
      </c>
      <c r="DXL16" s="2">
        <v>51</v>
      </c>
      <c r="DXM16" s="2">
        <v>11727</v>
      </c>
      <c r="DXN16" s="2">
        <v>18</v>
      </c>
      <c r="DXO16" s="2">
        <v>765</v>
      </c>
      <c r="DXP16" s="2">
        <v>0</v>
      </c>
      <c r="DXQ16" s="2">
        <v>20</v>
      </c>
      <c r="DXR16" s="2">
        <v>37</v>
      </c>
      <c r="DXS16" s="2">
        <v>62</v>
      </c>
      <c r="DXT16" s="2">
        <v>0</v>
      </c>
      <c r="DXU16" s="2">
        <v>0</v>
      </c>
      <c r="DXV16" s="2">
        <v>850</v>
      </c>
      <c r="DXW16" s="2">
        <v>65</v>
      </c>
      <c r="DXX16" s="2">
        <v>826</v>
      </c>
      <c r="DXY16" s="2">
        <v>115</v>
      </c>
      <c r="DXZ16" s="2">
        <v>45</v>
      </c>
      <c r="DYA16" s="2">
        <v>0</v>
      </c>
      <c r="DYB16" s="2">
        <v>1006</v>
      </c>
      <c r="DYC16" s="2">
        <v>0</v>
      </c>
      <c r="DYD16" s="2">
        <v>49</v>
      </c>
      <c r="DYE16" s="2">
        <v>490</v>
      </c>
      <c r="DYF16" s="2">
        <v>0</v>
      </c>
      <c r="DYG16" s="2">
        <v>38</v>
      </c>
      <c r="DYH16" s="2">
        <v>33</v>
      </c>
      <c r="DYI16" s="2">
        <v>134</v>
      </c>
      <c r="DYJ16" s="2">
        <v>6124</v>
      </c>
      <c r="DYK16" s="2">
        <v>448022</v>
      </c>
      <c r="DYL16" s="2">
        <v>222</v>
      </c>
      <c r="DYM16" s="2">
        <v>0</v>
      </c>
      <c r="DYN16" s="2">
        <v>204</v>
      </c>
      <c r="DYO16" s="2">
        <v>36</v>
      </c>
      <c r="DYP16" s="2">
        <v>742</v>
      </c>
      <c r="DYQ16" s="2">
        <v>-8</v>
      </c>
      <c r="DYR16" s="2">
        <v>1155</v>
      </c>
      <c r="DYS16" s="2">
        <v>612</v>
      </c>
      <c r="DYT16" s="2">
        <v>20</v>
      </c>
      <c r="DYU16" s="2">
        <v>0</v>
      </c>
      <c r="DYV16" s="2">
        <v>0</v>
      </c>
      <c r="DYW16" s="2">
        <v>0</v>
      </c>
      <c r="DYX16" s="2">
        <v>140</v>
      </c>
      <c r="DYY16" s="2">
        <v>73</v>
      </c>
      <c r="DYZ16" s="2">
        <v>-18</v>
      </c>
      <c r="DZA16" s="2">
        <v>483</v>
      </c>
      <c r="DZB16" s="2">
        <v>202</v>
      </c>
      <c r="DZC16" s="2">
        <v>0</v>
      </c>
      <c r="DZD16" s="2">
        <v>69</v>
      </c>
      <c r="DZE16" s="2">
        <v>90</v>
      </c>
      <c r="DZF16" s="2">
        <v>0</v>
      </c>
      <c r="DZG16" s="2">
        <v>0</v>
      </c>
      <c r="DZH16" s="2">
        <v>0</v>
      </c>
      <c r="DZI16" s="2">
        <v>1185</v>
      </c>
      <c r="DZJ16" s="2">
        <v>420</v>
      </c>
      <c r="DZK16" s="2">
        <v>14863</v>
      </c>
      <c r="DZL16" s="2">
        <v>0</v>
      </c>
      <c r="DZM16" s="2">
        <v>277</v>
      </c>
      <c r="DZN16" s="2">
        <v>306</v>
      </c>
      <c r="DZO16" s="2">
        <v>4</v>
      </c>
      <c r="DZP16" s="2">
        <v>0</v>
      </c>
      <c r="DZQ16" s="2">
        <v>0</v>
      </c>
      <c r="DZR16" s="2">
        <v>0</v>
      </c>
      <c r="DZS16" s="2">
        <v>0</v>
      </c>
      <c r="DZT16" s="2">
        <v>3602</v>
      </c>
      <c r="DZU16" s="2">
        <v>695</v>
      </c>
      <c r="DZV16" s="2">
        <v>40199</v>
      </c>
      <c r="DZW16" s="2">
        <v>0</v>
      </c>
      <c r="DZX16" s="2">
        <v>567</v>
      </c>
      <c r="DZY16" s="2">
        <v>260</v>
      </c>
      <c r="DZZ16" s="2">
        <v>0</v>
      </c>
      <c r="EAA16" s="2">
        <v>0</v>
      </c>
      <c r="EAB16" s="2">
        <v>0</v>
      </c>
      <c r="EAC16" s="2">
        <v>0</v>
      </c>
      <c r="EAD16" s="2">
        <v>224</v>
      </c>
      <c r="EAE16" s="2">
        <v>0</v>
      </c>
      <c r="EAF16" s="2">
        <v>0</v>
      </c>
      <c r="EAG16" s="2">
        <v>0</v>
      </c>
      <c r="EAH16" s="2">
        <v>58</v>
      </c>
      <c r="EAI16" s="2">
        <v>129</v>
      </c>
      <c r="EAJ16" s="2">
        <v>61</v>
      </c>
      <c r="EAK16" s="2">
        <v>0</v>
      </c>
      <c r="EAL16" s="2">
        <v>157</v>
      </c>
      <c r="EAM16" s="2">
        <v>26</v>
      </c>
      <c r="EAN16" s="2">
        <v>0</v>
      </c>
      <c r="EAO16" s="2">
        <v>0</v>
      </c>
      <c r="EAP16" s="2">
        <v>0</v>
      </c>
      <c r="EAQ16" s="2">
        <v>0</v>
      </c>
      <c r="EAR16" s="2">
        <v>0</v>
      </c>
      <c r="EAS16" s="2">
        <v>0</v>
      </c>
      <c r="EAT16" s="2">
        <v>0</v>
      </c>
      <c r="EAU16" s="2">
        <v>232</v>
      </c>
      <c r="EAV16" s="2">
        <v>0</v>
      </c>
      <c r="EAW16" s="2">
        <v>0</v>
      </c>
      <c r="EAX16" s="2">
        <v>0</v>
      </c>
      <c r="EAY16" s="2">
        <v>0</v>
      </c>
      <c r="EAZ16" s="2">
        <v>0</v>
      </c>
      <c r="EBA16" s="2">
        <v>40</v>
      </c>
      <c r="EBB16" s="2">
        <v>2567</v>
      </c>
      <c r="EBC16" s="2">
        <v>910</v>
      </c>
      <c r="EBD16" s="2">
        <v>152</v>
      </c>
      <c r="EBE16" s="2">
        <v>0</v>
      </c>
      <c r="EBF16" s="2">
        <v>0</v>
      </c>
      <c r="EBG16" s="2">
        <v>0</v>
      </c>
      <c r="EBH16" s="2">
        <v>0</v>
      </c>
      <c r="EBI16" s="2">
        <v>680</v>
      </c>
      <c r="EBJ16" s="2">
        <v>182</v>
      </c>
      <c r="EBK16" s="2">
        <v>0</v>
      </c>
      <c r="EBL16" s="2">
        <v>0</v>
      </c>
      <c r="EBM16" s="2">
        <v>10</v>
      </c>
      <c r="EBN16" s="2">
        <v>0</v>
      </c>
      <c r="EBO16" s="2">
        <v>0</v>
      </c>
      <c r="EBP16" s="2">
        <v>0</v>
      </c>
      <c r="EBQ16" s="2">
        <v>5</v>
      </c>
      <c r="EBR16" s="2">
        <v>0</v>
      </c>
      <c r="EBS16" s="2">
        <v>145</v>
      </c>
      <c r="EBT16" s="2">
        <v>8010</v>
      </c>
      <c r="EBU16" s="2">
        <v>1425</v>
      </c>
      <c r="EBV16" s="2">
        <v>615</v>
      </c>
      <c r="EBW16" s="2">
        <v>0</v>
      </c>
      <c r="EBX16" s="2">
        <v>0</v>
      </c>
      <c r="EBY16" s="2">
        <v>115</v>
      </c>
      <c r="EBZ16" s="2">
        <v>0</v>
      </c>
      <c r="ECA16" s="2">
        <v>0</v>
      </c>
      <c r="ECB16" s="2">
        <v>507</v>
      </c>
      <c r="ECC16" s="2">
        <v>630</v>
      </c>
      <c r="ECD16" s="2">
        <v>1660</v>
      </c>
      <c r="ECE16" s="2">
        <v>0</v>
      </c>
      <c r="ECF16" s="2">
        <v>0</v>
      </c>
      <c r="ECG16" s="2">
        <v>295</v>
      </c>
      <c r="ECH16" s="2">
        <v>0</v>
      </c>
      <c r="ECI16" s="2">
        <v>0</v>
      </c>
      <c r="ECJ16" s="2">
        <v>1575</v>
      </c>
      <c r="ECK16" s="2">
        <v>0</v>
      </c>
      <c r="ECL16" s="2">
        <v>96</v>
      </c>
      <c r="ECM16" s="2">
        <v>0</v>
      </c>
      <c r="ECN16" s="2">
        <v>61</v>
      </c>
      <c r="ECO16" s="2">
        <v>0</v>
      </c>
      <c r="ECP16" s="2">
        <v>48</v>
      </c>
      <c r="ECQ16" s="2">
        <v>1635</v>
      </c>
      <c r="ECR16" s="2">
        <v>437</v>
      </c>
      <c r="ECS16" s="2">
        <v>444</v>
      </c>
      <c r="ECT16" s="2">
        <v>192</v>
      </c>
      <c r="ECU16" s="2">
        <v>2594</v>
      </c>
      <c r="ECV16" s="2" t="s">
        <v>5</v>
      </c>
      <c r="ECW16" s="2">
        <v>0</v>
      </c>
      <c r="ECX16" s="2">
        <v>201</v>
      </c>
      <c r="ECY16" s="2">
        <v>0</v>
      </c>
      <c r="ECZ16" s="2">
        <v>0</v>
      </c>
      <c r="EDA16" s="2">
        <v>0</v>
      </c>
      <c r="EDB16" s="2">
        <v>0</v>
      </c>
      <c r="EDC16" s="2">
        <v>0</v>
      </c>
      <c r="EDD16" s="2">
        <v>553</v>
      </c>
      <c r="EDE16" s="2">
        <v>0</v>
      </c>
      <c r="EDF16" s="2">
        <v>0</v>
      </c>
      <c r="EDG16" s="2">
        <v>352</v>
      </c>
      <c r="EDH16" s="2">
        <v>113</v>
      </c>
      <c r="EDI16" s="2">
        <v>0</v>
      </c>
      <c r="EDJ16" s="2">
        <v>1813</v>
      </c>
      <c r="EDK16" s="2">
        <v>260</v>
      </c>
      <c r="EDL16" s="2">
        <v>0</v>
      </c>
      <c r="EDM16" s="2">
        <v>377</v>
      </c>
      <c r="EDN16" s="2">
        <v>47</v>
      </c>
      <c r="EDO16" s="2">
        <v>333</v>
      </c>
      <c r="EDP16" s="2">
        <v>0</v>
      </c>
      <c r="EDQ16" s="2">
        <v>0</v>
      </c>
      <c r="EDR16" s="2">
        <v>0</v>
      </c>
      <c r="EDS16" s="2">
        <v>91</v>
      </c>
      <c r="EDT16" s="2">
        <v>904</v>
      </c>
      <c r="EDU16" s="2">
        <v>1231</v>
      </c>
      <c r="EDV16" s="2">
        <v>0</v>
      </c>
      <c r="EDW16" s="2">
        <v>6666</v>
      </c>
      <c r="EDX16" s="2">
        <v>0</v>
      </c>
      <c r="EDY16" s="2">
        <v>0</v>
      </c>
      <c r="EDZ16" s="2">
        <v>0</v>
      </c>
      <c r="EEA16" s="2">
        <v>297</v>
      </c>
      <c r="EEB16" s="2">
        <v>0</v>
      </c>
      <c r="EEC16" s="2">
        <v>0</v>
      </c>
      <c r="EED16" s="2">
        <v>54</v>
      </c>
      <c r="EEE16" s="2">
        <v>-4</v>
      </c>
      <c r="EEF16" s="2">
        <v>0</v>
      </c>
      <c r="EEG16" s="2">
        <v>89</v>
      </c>
      <c r="EEH16" s="2">
        <v>0</v>
      </c>
      <c r="EEI16" s="2">
        <v>0</v>
      </c>
      <c r="EEJ16" s="2">
        <v>419</v>
      </c>
      <c r="EEK16" s="2">
        <v>392</v>
      </c>
      <c r="EEL16" s="2">
        <v>0</v>
      </c>
      <c r="EEM16" s="2">
        <v>0</v>
      </c>
      <c r="EEN16" s="2">
        <v>0</v>
      </c>
      <c r="EEO16" s="2">
        <v>45</v>
      </c>
      <c r="EEP16" s="2">
        <v>39</v>
      </c>
      <c r="EEQ16" s="2">
        <v>0</v>
      </c>
      <c r="EER16" s="2">
        <v>0</v>
      </c>
      <c r="EES16" s="2">
        <v>-36</v>
      </c>
      <c r="EET16" s="2">
        <v>84</v>
      </c>
      <c r="EEU16" s="2">
        <v>265</v>
      </c>
      <c r="EEV16" s="2">
        <v>0</v>
      </c>
      <c r="EEW16" s="2">
        <v>13</v>
      </c>
      <c r="EEX16" s="2">
        <v>26</v>
      </c>
      <c r="EEY16" s="2">
        <v>0</v>
      </c>
      <c r="EEZ16" s="2">
        <v>0</v>
      </c>
      <c r="EFA16" s="2">
        <v>0</v>
      </c>
      <c r="EFB16" s="2">
        <v>325</v>
      </c>
      <c r="EFC16" s="2">
        <v>0</v>
      </c>
      <c r="EFD16" s="2">
        <v>885</v>
      </c>
      <c r="EFE16" s="2">
        <v>70</v>
      </c>
      <c r="EFF16" s="2">
        <v>21</v>
      </c>
      <c r="EFG16" s="2">
        <v>0</v>
      </c>
      <c r="EFH16" s="2">
        <v>0</v>
      </c>
      <c r="EFI16" s="2">
        <v>0</v>
      </c>
      <c r="EFJ16" s="2">
        <v>17</v>
      </c>
      <c r="EFK16" s="2">
        <v>335</v>
      </c>
      <c r="EFL16" s="2">
        <v>0</v>
      </c>
      <c r="EFM16" s="2">
        <v>0</v>
      </c>
      <c r="EFN16" s="2">
        <v>1375</v>
      </c>
      <c r="EFO16" s="2">
        <v>76</v>
      </c>
      <c r="EFP16" s="2">
        <v>14</v>
      </c>
      <c r="EFQ16" s="2">
        <v>53029</v>
      </c>
      <c r="EFR16" s="2">
        <v>264</v>
      </c>
      <c r="EFS16" s="2">
        <v>135</v>
      </c>
      <c r="EFT16" s="2">
        <v>33</v>
      </c>
      <c r="EFU16" s="2">
        <v>0</v>
      </c>
      <c r="EFV16" s="2">
        <v>704</v>
      </c>
      <c r="EFW16" s="2">
        <v>70</v>
      </c>
      <c r="EFX16" s="2">
        <v>757</v>
      </c>
      <c r="EFY16" s="2">
        <v>1780</v>
      </c>
      <c r="EFZ16" s="2">
        <v>1275</v>
      </c>
      <c r="EGA16" s="2">
        <v>27624</v>
      </c>
      <c r="EGB16" s="2">
        <v>243</v>
      </c>
      <c r="EGC16" s="2">
        <v>32</v>
      </c>
      <c r="EGD16" s="2">
        <v>3167</v>
      </c>
      <c r="EGE16" s="2">
        <v>238</v>
      </c>
      <c r="EGF16" s="2">
        <v>78</v>
      </c>
      <c r="EGG16" s="2">
        <v>1053</v>
      </c>
      <c r="EGH16" s="2">
        <v>89</v>
      </c>
      <c r="EGI16" s="2">
        <v>128</v>
      </c>
      <c r="EGJ16" s="2">
        <v>0</v>
      </c>
      <c r="EGK16" s="2">
        <v>480</v>
      </c>
      <c r="EGL16" s="2">
        <v>566</v>
      </c>
      <c r="EGM16" s="2">
        <v>993</v>
      </c>
      <c r="EGN16" s="2">
        <v>24000</v>
      </c>
      <c r="EGO16" s="2">
        <v>5</v>
      </c>
      <c r="EGP16" s="2">
        <v>138</v>
      </c>
      <c r="EGQ16" s="2">
        <v>1581</v>
      </c>
      <c r="EGR16" s="2">
        <v>114</v>
      </c>
      <c r="EGS16" s="2">
        <v>12</v>
      </c>
      <c r="EGT16" s="2">
        <v>3656</v>
      </c>
      <c r="EGU16" s="2">
        <v>-14</v>
      </c>
      <c r="EGV16" s="2">
        <v>792</v>
      </c>
      <c r="EGW16" s="2">
        <v>174</v>
      </c>
      <c r="EGX16" s="2">
        <v>0</v>
      </c>
      <c r="EGY16" s="2">
        <v>15</v>
      </c>
      <c r="EGZ16" s="2">
        <v>19462</v>
      </c>
      <c r="EHA16" s="2">
        <v>3371</v>
      </c>
      <c r="EHB16" s="2">
        <v>389</v>
      </c>
      <c r="EHC16" s="2">
        <v>726</v>
      </c>
      <c r="EHD16" s="2">
        <v>408</v>
      </c>
      <c r="EHE16" s="2">
        <v>1499</v>
      </c>
      <c r="EHF16" s="2">
        <v>681</v>
      </c>
      <c r="EHG16" s="2">
        <v>1615</v>
      </c>
      <c r="EHH16" s="2">
        <v>15</v>
      </c>
      <c r="EHI16" s="2">
        <v>2185</v>
      </c>
      <c r="EHJ16" s="2">
        <v>9289</v>
      </c>
      <c r="EHK16" s="2">
        <v>-31</v>
      </c>
      <c r="EHL16" s="2">
        <v>415</v>
      </c>
      <c r="EHM16" s="2">
        <v>555</v>
      </c>
      <c r="EHN16" s="2">
        <v>40917</v>
      </c>
      <c r="EHO16" s="2">
        <v>1363</v>
      </c>
      <c r="EHP16" s="2">
        <v>645</v>
      </c>
      <c r="EHQ16" s="2">
        <v>508</v>
      </c>
      <c r="EHR16" s="2">
        <v>69</v>
      </c>
      <c r="EHS16" s="2">
        <v>879</v>
      </c>
      <c r="EHT16" s="2">
        <v>107</v>
      </c>
      <c r="EHU16" s="2">
        <v>25523</v>
      </c>
      <c r="EHV16" s="2">
        <v>61</v>
      </c>
      <c r="EHW16" s="2">
        <v>699</v>
      </c>
      <c r="EHX16" s="2">
        <v>713</v>
      </c>
      <c r="EHY16" s="2">
        <v>185</v>
      </c>
      <c r="EHZ16" s="2">
        <v>226</v>
      </c>
      <c r="EIA16" s="2">
        <v>1</v>
      </c>
      <c r="EIB16" s="2">
        <v>174</v>
      </c>
      <c r="EIC16" s="2">
        <v>486</v>
      </c>
      <c r="EID16" s="2">
        <v>20</v>
      </c>
      <c r="EIE16" s="2">
        <v>-4</v>
      </c>
      <c r="EIF16" s="2">
        <v>633</v>
      </c>
      <c r="EIG16" s="2">
        <v>112</v>
      </c>
      <c r="EIH16" s="2">
        <v>543</v>
      </c>
      <c r="EII16" s="2">
        <v>1186</v>
      </c>
      <c r="EIJ16" s="2">
        <v>933</v>
      </c>
      <c r="EIK16" s="2">
        <v>2388</v>
      </c>
      <c r="EIL16" s="2">
        <v>547</v>
      </c>
      <c r="EIM16" s="2">
        <v>148</v>
      </c>
      <c r="EIN16" s="2">
        <v>-53</v>
      </c>
      <c r="EIO16" s="2">
        <v>0</v>
      </c>
      <c r="EIP16" s="2">
        <v>108</v>
      </c>
      <c r="EIQ16" s="2">
        <v>224</v>
      </c>
      <c r="EIR16" s="2">
        <v>1993</v>
      </c>
      <c r="EIS16" s="2">
        <v>3619</v>
      </c>
      <c r="EIT16" s="2">
        <v>406</v>
      </c>
      <c r="EIU16" s="2">
        <v>0</v>
      </c>
      <c r="EIV16" s="2">
        <v>112</v>
      </c>
      <c r="EIW16" s="2">
        <v>2458</v>
      </c>
      <c r="EIX16" s="2">
        <v>11267</v>
      </c>
      <c r="EIY16" s="2">
        <v>5709</v>
      </c>
      <c r="EIZ16" s="2">
        <v>448</v>
      </c>
      <c r="EJA16" s="2">
        <v>85</v>
      </c>
      <c r="EJB16" s="2">
        <v>-182</v>
      </c>
      <c r="EJC16" s="2">
        <v>4807</v>
      </c>
      <c r="EJD16" s="2">
        <v>338</v>
      </c>
      <c r="EJE16" s="2">
        <v>413091</v>
      </c>
      <c r="EJF16" s="2">
        <v>51</v>
      </c>
      <c r="EJG16" s="2">
        <v>207</v>
      </c>
      <c r="EJH16" s="2">
        <v>520</v>
      </c>
      <c r="EJI16" s="2">
        <v>1208</v>
      </c>
      <c r="EJJ16" s="2">
        <v>310</v>
      </c>
      <c r="EJK16" s="2">
        <v>55</v>
      </c>
      <c r="EJL16" s="2">
        <v>8413</v>
      </c>
      <c r="EJM16" s="2">
        <v>48</v>
      </c>
      <c r="EJN16" s="2">
        <v>8684</v>
      </c>
      <c r="EJO16" s="2">
        <v>105</v>
      </c>
      <c r="EJP16" s="2">
        <v>0</v>
      </c>
      <c r="EJQ16" s="2">
        <v>0</v>
      </c>
      <c r="EJR16" s="2">
        <v>612</v>
      </c>
      <c r="EJS16" s="2">
        <v>1329</v>
      </c>
      <c r="EJT16" s="2">
        <v>226</v>
      </c>
      <c r="EJU16" s="2">
        <v>92</v>
      </c>
      <c r="EJV16" s="2">
        <v>326</v>
      </c>
      <c r="EJW16" s="2">
        <v>1126</v>
      </c>
      <c r="EJX16" s="2">
        <v>1451</v>
      </c>
      <c r="EJY16" s="2">
        <v>1504</v>
      </c>
      <c r="EJZ16" s="2">
        <v>0</v>
      </c>
      <c r="EKA16" s="2">
        <v>783</v>
      </c>
      <c r="EKB16" s="2">
        <v>337</v>
      </c>
      <c r="EKC16" s="2">
        <v>189</v>
      </c>
      <c r="EKD16" s="2">
        <v>10</v>
      </c>
      <c r="EKE16" s="2">
        <v>250</v>
      </c>
      <c r="EKF16" s="2">
        <v>312</v>
      </c>
      <c r="EKG16" s="2">
        <v>160</v>
      </c>
      <c r="EKH16" s="2">
        <v>260</v>
      </c>
      <c r="EKI16" s="2">
        <v>157</v>
      </c>
      <c r="EKJ16" s="2">
        <v>13101</v>
      </c>
      <c r="EKK16" s="2">
        <v>0</v>
      </c>
      <c r="EKL16" s="2">
        <v>0</v>
      </c>
      <c r="EKM16" s="2">
        <v>303</v>
      </c>
      <c r="EKN16" s="2">
        <v>5939</v>
      </c>
      <c r="EKO16" s="2">
        <v>412</v>
      </c>
      <c r="EKP16" s="2">
        <v>640</v>
      </c>
      <c r="EKQ16" s="2">
        <v>1561</v>
      </c>
      <c r="EKR16" s="2">
        <v>126</v>
      </c>
      <c r="EKS16" s="2">
        <v>118</v>
      </c>
      <c r="EKT16" s="2">
        <v>177</v>
      </c>
      <c r="EKU16" s="2">
        <v>37000</v>
      </c>
      <c r="EKV16" s="2">
        <v>21958</v>
      </c>
      <c r="EKW16" s="2">
        <v>1</v>
      </c>
      <c r="EKX16" s="2">
        <v>13175</v>
      </c>
      <c r="EKY16" s="2">
        <v>3524</v>
      </c>
      <c r="EKZ16" s="2">
        <v>1345</v>
      </c>
      <c r="ELA16" s="2">
        <v>1296</v>
      </c>
      <c r="ELB16" s="2">
        <v>129740</v>
      </c>
      <c r="ELC16" s="2">
        <v>0</v>
      </c>
      <c r="ELD16" s="2">
        <v>0</v>
      </c>
      <c r="ELE16" s="2">
        <v>3977</v>
      </c>
      <c r="ELF16" s="2">
        <v>77</v>
      </c>
      <c r="ELG16" s="2">
        <v>73</v>
      </c>
      <c r="ELH16" s="2">
        <v>1803</v>
      </c>
      <c r="ELI16" s="2">
        <v>739</v>
      </c>
      <c r="ELJ16" s="2">
        <v>14</v>
      </c>
      <c r="ELK16" s="2">
        <v>189</v>
      </c>
      <c r="ELL16" s="2">
        <v>252</v>
      </c>
      <c r="ELM16" s="2">
        <v>387</v>
      </c>
      <c r="ELN16" s="2">
        <v>261</v>
      </c>
      <c r="ELO16" s="2">
        <v>58</v>
      </c>
      <c r="ELP16" s="2">
        <v>918</v>
      </c>
      <c r="ELQ16" s="2">
        <v>-18</v>
      </c>
      <c r="ELR16" s="2">
        <v>760</v>
      </c>
      <c r="ELS16" s="2">
        <v>1158</v>
      </c>
      <c r="ELT16" s="2">
        <v>103</v>
      </c>
      <c r="ELU16" s="2">
        <v>50</v>
      </c>
      <c r="ELV16" s="2">
        <v>57</v>
      </c>
      <c r="ELW16" s="2">
        <v>486</v>
      </c>
      <c r="ELX16" s="2">
        <v>639</v>
      </c>
      <c r="ELY16" s="2">
        <v>1679</v>
      </c>
      <c r="ELZ16" s="2">
        <v>338</v>
      </c>
      <c r="EMA16" s="2">
        <v>863</v>
      </c>
      <c r="EMB16" s="2">
        <v>1027</v>
      </c>
      <c r="EMC16" s="2">
        <v>1258</v>
      </c>
      <c r="EMD16" s="2">
        <v>-2</v>
      </c>
      <c r="EME16" s="2">
        <v>-15</v>
      </c>
      <c r="EMF16" s="2">
        <v>408</v>
      </c>
      <c r="EMG16" s="2">
        <v>557</v>
      </c>
      <c r="EMH16" s="2">
        <v>249</v>
      </c>
      <c r="EMI16" s="2">
        <v>0</v>
      </c>
      <c r="EMJ16" s="2">
        <v>23</v>
      </c>
      <c r="EMK16" s="2">
        <v>651</v>
      </c>
      <c r="EML16" s="2">
        <v>912</v>
      </c>
      <c r="EMM16" s="2">
        <v>2131</v>
      </c>
      <c r="EMN16" s="2">
        <v>29</v>
      </c>
      <c r="EMO16" s="2">
        <v>387</v>
      </c>
      <c r="EMP16" s="2">
        <v>607</v>
      </c>
      <c r="EMQ16" s="2">
        <v>436</v>
      </c>
      <c r="EMR16" s="2">
        <v>20</v>
      </c>
      <c r="EMS16" s="2">
        <v>1759</v>
      </c>
      <c r="EMT16" s="2">
        <v>72</v>
      </c>
      <c r="EMU16" s="2">
        <v>23030</v>
      </c>
      <c r="EMV16" s="2">
        <v>6</v>
      </c>
      <c r="EMW16" s="2">
        <v>1645</v>
      </c>
      <c r="EMX16" s="2">
        <v>2321</v>
      </c>
      <c r="EMY16" s="2">
        <v>2442</v>
      </c>
      <c r="EMZ16" s="2">
        <v>24</v>
      </c>
      <c r="ENA16" s="2">
        <v>49</v>
      </c>
      <c r="ENB16" s="2">
        <v>667</v>
      </c>
      <c r="ENC16" s="2">
        <v>0</v>
      </c>
      <c r="END16" s="2">
        <v>8</v>
      </c>
      <c r="ENE16" s="2">
        <v>55</v>
      </c>
      <c r="ENF16" s="2">
        <v>15</v>
      </c>
      <c r="ENG16" s="2">
        <v>69</v>
      </c>
      <c r="ENH16" s="2">
        <v>22</v>
      </c>
      <c r="ENI16" s="2">
        <v>365</v>
      </c>
      <c r="ENJ16" s="2">
        <v>2614</v>
      </c>
      <c r="ENK16" s="2">
        <v>23</v>
      </c>
      <c r="ENL16" s="2">
        <v>59</v>
      </c>
      <c r="ENM16" s="2">
        <v>95</v>
      </c>
      <c r="ENN16" s="2">
        <v>0</v>
      </c>
      <c r="ENO16" s="2">
        <v>6</v>
      </c>
      <c r="ENP16" s="2">
        <v>3067</v>
      </c>
      <c r="ENQ16" s="2">
        <v>3229</v>
      </c>
      <c r="ENR16" s="2">
        <v>141</v>
      </c>
      <c r="ENS16" s="2">
        <v>3307</v>
      </c>
      <c r="ENT16" s="2">
        <v>702</v>
      </c>
      <c r="ENU16" s="2">
        <v>97</v>
      </c>
      <c r="ENV16" s="2">
        <v>645</v>
      </c>
      <c r="ENW16" s="2">
        <v>2951</v>
      </c>
      <c r="ENX16" s="2">
        <v>26</v>
      </c>
      <c r="ENY16" s="2">
        <v>0</v>
      </c>
      <c r="ENZ16" s="2">
        <v>23</v>
      </c>
      <c r="EOA16" s="2">
        <v>30</v>
      </c>
      <c r="EOB16" s="2">
        <v>61</v>
      </c>
      <c r="EOC16" s="2">
        <v>14</v>
      </c>
      <c r="EOD16" s="2">
        <v>51</v>
      </c>
      <c r="EOE16" s="2">
        <v>-10</v>
      </c>
      <c r="EOF16" s="2">
        <v>4469</v>
      </c>
      <c r="EOG16" s="2">
        <v>1121</v>
      </c>
      <c r="EOH16" s="2">
        <v>222</v>
      </c>
      <c r="EOI16" s="2">
        <v>166</v>
      </c>
      <c r="EOJ16" s="2">
        <v>121</v>
      </c>
      <c r="EOK16" s="2">
        <v>5</v>
      </c>
      <c r="EOL16" s="2">
        <v>68</v>
      </c>
      <c r="EOM16" s="2">
        <v>26</v>
      </c>
      <c r="EON16" s="2">
        <v>362</v>
      </c>
      <c r="EOO16" s="2">
        <v>66</v>
      </c>
      <c r="EOP16" s="2">
        <v>-5</v>
      </c>
      <c r="EOQ16" s="2">
        <v>54</v>
      </c>
      <c r="EOR16" s="2">
        <v>5</v>
      </c>
      <c r="EOS16" s="2">
        <v>19828</v>
      </c>
      <c r="EOT16" s="2">
        <v>42</v>
      </c>
      <c r="EOU16" s="2">
        <v>2</v>
      </c>
      <c r="EOV16" s="2">
        <v>1573</v>
      </c>
      <c r="EOW16" s="2">
        <v>9</v>
      </c>
      <c r="EOX16" s="2">
        <v>123</v>
      </c>
      <c r="EOY16" s="2">
        <v>1379</v>
      </c>
      <c r="EOZ16" s="2" t="s">
        <v>5</v>
      </c>
      <c r="EPA16" s="2">
        <v>13</v>
      </c>
      <c r="EPB16" s="2">
        <v>697</v>
      </c>
      <c r="EPC16" s="2">
        <v>2779</v>
      </c>
      <c r="EPD16" s="2">
        <v>296</v>
      </c>
      <c r="EPE16" s="2">
        <v>723</v>
      </c>
      <c r="EPF16" s="2">
        <v>341</v>
      </c>
      <c r="EPG16" s="2">
        <v>141</v>
      </c>
      <c r="EPH16" s="2">
        <v>52</v>
      </c>
      <c r="EPI16" s="2">
        <v>102</v>
      </c>
      <c r="EPJ16" s="2">
        <v>122</v>
      </c>
      <c r="EPK16" s="2">
        <v>286</v>
      </c>
      <c r="EPL16" s="2">
        <v>45</v>
      </c>
      <c r="EPM16" s="2">
        <v>150</v>
      </c>
      <c r="EPN16" s="2">
        <v>57</v>
      </c>
      <c r="EPO16" s="2">
        <v>17</v>
      </c>
      <c r="EPP16" s="2">
        <v>0</v>
      </c>
      <c r="EPQ16" s="2">
        <v>3407</v>
      </c>
      <c r="EPR16" s="2">
        <v>527</v>
      </c>
      <c r="EPS16" s="2">
        <v>399</v>
      </c>
      <c r="EPT16" s="2">
        <v>93</v>
      </c>
      <c r="EPU16" s="2">
        <v>928</v>
      </c>
      <c r="EPV16" s="2">
        <v>92</v>
      </c>
      <c r="EPW16" s="2">
        <v>1608</v>
      </c>
      <c r="EPX16" s="2">
        <v>1259</v>
      </c>
      <c r="EPY16" s="2">
        <v>120</v>
      </c>
      <c r="EPZ16" s="2">
        <v>114</v>
      </c>
      <c r="EQA16" s="2">
        <v>701</v>
      </c>
      <c r="EQB16" s="2">
        <v>75</v>
      </c>
      <c r="EQC16" s="2">
        <v>18</v>
      </c>
      <c r="EQD16" s="2">
        <v>11</v>
      </c>
      <c r="EQE16" s="2">
        <v>0</v>
      </c>
      <c r="EQF16" s="2">
        <v>2523</v>
      </c>
      <c r="EQG16" s="2">
        <v>88</v>
      </c>
      <c r="EQH16" s="2">
        <v>154</v>
      </c>
      <c r="EQI16" s="2">
        <v>0</v>
      </c>
      <c r="EQJ16" s="2">
        <v>396</v>
      </c>
      <c r="EQK16" s="2">
        <v>-1577</v>
      </c>
      <c r="EQL16" s="2">
        <v>344</v>
      </c>
      <c r="EQM16" s="2">
        <v>87</v>
      </c>
      <c r="EQN16" s="2">
        <v>127</v>
      </c>
      <c r="EQO16" s="2">
        <v>150</v>
      </c>
      <c r="EQP16" s="2">
        <v>863</v>
      </c>
      <c r="EQQ16" s="2">
        <v>1029</v>
      </c>
      <c r="EQR16" s="2">
        <v>1025</v>
      </c>
      <c r="EQS16" s="2">
        <v>193</v>
      </c>
      <c r="EQT16" s="2">
        <v>711</v>
      </c>
      <c r="EQU16" s="2">
        <v>149</v>
      </c>
      <c r="EQV16" s="2">
        <v>1055</v>
      </c>
      <c r="EQW16" s="2">
        <v>337</v>
      </c>
      <c r="EQX16" s="2">
        <v>779</v>
      </c>
      <c r="EQY16" s="2">
        <v>73967</v>
      </c>
      <c r="EQZ16" s="2">
        <v>110</v>
      </c>
      <c r="ERA16" s="2">
        <v>447</v>
      </c>
      <c r="ERB16" s="2">
        <v>1260</v>
      </c>
      <c r="ERC16" s="2">
        <v>0</v>
      </c>
      <c r="ERD16" s="2">
        <v>123</v>
      </c>
      <c r="ERE16" s="2">
        <v>159</v>
      </c>
      <c r="ERF16" s="2">
        <v>-11968</v>
      </c>
      <c r="ERG16" s="2">
        <v>418</v>
      </c>
      <c r="ERH16" s="2">
        <v>184</v>
      </c>
      <c r="ERI16" s="2">
        <v>120</v>
      </c>
      <c r="ERJ16" s="2">
        <v>240</v>
      </c>
      <c r="ERK16" s="2">
        <v>90</v>
      </c>
      <c r="ERL16" s="2">
        <v>45</v>
      </c>
      <c r="ERM16" s="2">
        <v>28</v>
      </c>
      <c r="ERN16" s="2">
        <v>193</v>
      </c>
      <c r="ERO16" s="2">
        <v>182</v>
      </c>
      <c r="ERP16" s="2">
        <v>1705</v>
      </c>
      <c r="ERQ16" s="2">
        <v>664</v>
      </c>
      <c r="ERR16" s="2">
        <v>48</v>
      </c>
      <c r="ERS16" s="2">
        <v>52</v>
      </c>
      <c r="ERT16" s="2">
        <v>420</v>
      </c>
      <c r="ERU16" s="2">
        <v>0</v>
      </c>
      <c r="ERV16" s="2">
        <v>694</v>
      </c>
      <c r="ERW16" s="2">
        <v>0</v>
      </c>
      <c r="ERX16" s="2">
        <v>824</v>
      </c>
      <c r="ERY16" s="2">
        <v>-11</v>
      </c>
      <c r="ERZ16" s="2">
        <v>150</v>
      </c>
      <c r="ESA16" s="2">
        <v>618</v>
      </c>
      <c r="ESB16" s="2">
        <v>665</v>
      </c>
      <c r="ESC16" s="2">
        <v>162</v>
      </c>
      <c r="ESD16" s="2">
        <v>412</v>
      </c>
      <c r="ESE16" s="2">
        <v>265</v>
      </c>
      <c r="ESF16" s="2">
        <v>270</v>
      </c>
      <c r="ESG16" s="2">
        <v>335</v>
      </c>
      <c r="ESH16" s="2">
        <v>114</v>
      </c>
      <c r="ESI16" s="2">
        <v>39117</v>
      </c>
      <c r="ESJ16" s="2">
        <v>42</v>
      </c>
      <c r="ESK16" s="2">
        <v>20</v>
      </c>
      <c r="ESL16" s="2">
        <v>20</v>
      </c>
      <c r="ESM16" s="2">
        <v>1259</v>
      </c>
      <c r="ESN16" s="2">
        <v>409</v>
      </c>
      <c r="ESO16" s="2">
        <v>2830</v>
      </c>
      <c r="ESP16" s="2">
        <v>0</v>
      </c>
      <c r="ESQ16" s="2">
        <v>2107</v>
      </c>
      <c r="ESR16" s="2">
        <v>8</v>
      </c>
      <c r="ESS16" s="2">
        <v>319</v>
      </c>
      <c r="EST16" s="2">
        <v>242</v>
      </c>
      <c r="ESU16" s="2">
        <v>360</v>
      </c>
      <c r="ESV16" s="2">
        <v>75</v>
      </c>
      <c r="ESW16" s="2">
        <v>22</v>
      </c>
      <c r="ESX16" s="2">
        <v>1160</v>
      </c>
      <c r="ESY16" s="2">
        <v>607</v>
      </c>
      <c r="ESZ16" s="2">
        <v>43</v>
      </c>
      <c r="ETA16" s="2">
        <v>28</v>
      </c>
      <c r="ETB16" s="2">
        <v>316</v>
      </c>
      <c r="ETC16" s="2">
        <v>267</v>
      </c>
      <c r="ETD16" s="2">
        <v>447</v>
      </c>
      <c r="ETE16" s="2">
        <v>234</v>
      </c>
      <c r="ETF16" s="2">
        <v>215</v>
      </c>
      <c r="ETG16" s="2">
        <v>1432</v>
      </c>
      <c r="ETH16" s="2">
        <v>165</v>
      </c>
      <c r="ETI16" s="2">
        <v>50</v>
      </c>
      <c r="ETJ16" s="2">
        <v>30</v>
      </c>
      <c r="ETK16" s="2">
        <v>141</v>
      </c>
      <c r="ETL16" s="2">
        <v>228</v>
      </c>
      <c r="ETM16" s="2">
        <v>849</v>
      </c>
      <c r="ETN16" s="2">
        <v>5871</v>
      </c>
      <c r="ETO16" s="2">
        <v>0</v>
      </c>
      <c r="ETP16" s="2">
        <v>0</v>
      </c>
      <c r="ETQ16" s="2">
        <v>464</v>
      </c>
      <c r="ETR16" s="2">
        <v>0</v>
      </c>
      <c r="ETS16" s="2">
        <v>0</v>
      </c>
      <c r="ETT16" s="2">
        <v>843</v>
      </c>
      <c r="ETU16" s="2">
        <v>698</v>
      </c>
      <c r="ETV16" s="2">
        <v>0</v>
      </c>
      <c r="ETW16" s="2">
        <v>3611</v>
      </c>
      <c r="ETX16" s="2">
        <v>3347</v>
      </c>
      <c r="ETY16" s="2">
        <v>1388</v>
      </c>
      <c r="ETZ16" s="2">
        <v>128</v>
      </c>
      <c r="EUA16" s="2">
        <v>58</v>
      </c>
      <c r="EUB16" s="2">
        <v>0</v>
      </c>
      <c r="EUC16" s="2">
        <v>68</v>
      </c>
      <c r="EUD16" s="2">
        <v>331</v>
      </c>
      <c r="EUE16" s="2">
        <v>55</v>
      </c>
      <c r="EUF16" s="2">
        <v>3845</v>
      </c>
      <c r="EUG16" s="2">
        <v>-56</v>
      </c>
      <c r="EUH16" s="2">
        <v>0</v>
      </c>
      <c r="EUI16" s="2">
        <v>5</v>
      </c>
      <c r="EUJ16" s="2">
        <v>0</v>
      </c>
      <c r="EUK16" s="2">
        <v>0</v>
      </c>
      <c r="EUL16" s="2">
        <v>720</v>
      </c>
      <c r="EUM16" s="2" t="s">
        <v>5</v>
      </c>
      <c r="EUN16" s="2" t="s">
        <v>5</v>
      </c>
      <c r="EUO16" s="2">
        <v>194</v>
      </c>
      <c r="EUP16" s="2">
        <v>797</v>
      </c>
      <c r="EUQ16" s="2">
        <v>0</v>
      </c>
      <c r="EUR16" s="2" t="s">
        <v>5</v>
      </c>
      <c r="EUS16" s="2">
        <v>0</v>
      </c>
      <c r="EUT16" s="2">
        <v>0</v>
      </c>
      <c r="EUU16" s="2">
        <v>0</v>
      </c>
      <c r="EUV16" s="2">
        <v>107</v>
      </c>
      <c r="EUW16" s="2">
        <v>161</v>
      </c>
      <c r="EUX16" s="2">
        <v>0</v>
      </c>
      <c r="EUY16" s="2">
        <v>570</v>
      </c>
      <c r="EUZ16" s="2" t="s">
        <v>5</v>
      </c>
      <c r="EVA16" s="2">
        <v>-2</v>
      </c>
      <c r="EVB16" s="2">
        <v>178</v>
      </c>
      <c r="EVC16" s="2">
        <v>47</v>
      </c>
      <c r="EVD16" s="2">
        <v>0</v>
      </c>
      <c r="EVE16" s="2">
        <v>0</v>
      </c>
      <c r="EVF16" s="2">
        <v>163000</v>
      </c>
      <c r="EVG16" s="2">
        <v>25000</v>
      </c>
      <c r="EVH16" s="2">
        <v>13330</v>
      </c>
      <c r="EVI16" s="2">
        <v>0</v>
      </c>
      <c r="EVJ16" s="2">
        <v>0</v>
      </c>
      <c r="EVK16" s="2">
        <v>0</v>
      </c>
      <c r="EVL16" s="2">
        <v>296</v>
      </c>
      <c r="EVM16" s="2">
        <v>0</v>
      </c>
      <c r="EVN16" s="2">
        <v>0</v>
      </c>
      <c r="EVO16" s="2">
        <v>687</v>
      </c>
      <c r="EVP16" s="2">
        <v>0</v>
      </c>
      <c r="EVQ16" s="2">
        <v>0</v>
      </c>
      <c r="EVR16" s="2">
        <v>0</v>
      </c>
      <c r="EVS16" s="2">
        <v>1031</v>
      </c>
      <c r="EVT16" s="2">
        <v>1264</v>
      </c>
      <c r="EVU16" s="2">
        <v>0</v>
      </c>
      <c r="EVV16" s="2">
        <v>111</v>
      </c>
      <c r="EVW16" s="2">
        <v>357</v>
      </c>
      <c r="EVX16" s="2">
        <v>228</v>
      </c>
      <c r="EVY16" s="2">
        <v>-99</v>
      </c>
      <c r="EVZ16" s="2">
        <v>0</v>
      </c>
      <c r="EWA16" s="2">
        <v>43</v>
      </c>
      <c r="EWB16" s="2">
        <v>4471</v>
      </c>
      <c r="EWC16" s="2">
        <v>0</v>
      </c>
      <c r="EWD16" s="2">
        <v>0</v>
      </c>
      <c r="EWE16" s="2">
        <v>0</v>
      </c>
      <c r="EWF16" s="2">
        <v>0</v>
      </c>
      <c r="EWG16" s="2">
        <v>-2</v>
      </c>
      <c r="EWH16" s="2">
        <v>167</v>
      </c>
      <c r="EWI16" s="2">
        <v>46000</v>
      </c>
      <c r="EWJ16" s="2">
        <v>918</v>
      </c>
      <c r="EWK16" s="2">
        <v>40</v>
      </c>
      <c r="EWL16" s="2">
        <v>1491</v>
      </c>
      <c r="EWM16" s="2">
        <v>0</v>
      </c>
      <c r="EWN16" s="2">
        <v>0</v>
      </c>
      <c r="EWO16" s="2">
        <v>0</v>
      </c>
      <c r="EWP16" s="2">
        <v>165</v>
      </c>
      <c r="EWQ16" s="2">
        <v>3587</v>
      </c>
      <c r="EWR16" s="2">
        <v>1018</v>
      </c>
      <c r="EWS16" s="2">
        <v>1260</v>
      </c>
      <c r="EWT16" s="2">
        <v>0</v>
      </c>
      <c r="EWU16" s="2">
        <v>0</v>
      </c>
      <c r="EWV16" s="2">
        <v>34</v>
      </c>
      <c r="EWW16" s="2">
        <v>0</v>
      </c>
      <c r="EWX16" s="2">
        <v>593</v>
      </c>
      <c r="EWY16" s="2">
        <v>413</v>
      </c>
      <c r="EWZ16" s="2">
        <v>0</v>
      </c>
      <c r="EXA16" s="2">
        <v>0</v>
      </c>
      <c r="EXB16" s="2">
        <v>2171</v>
      </c>
      <c r="EXC16" s="2">
        <v>0</v>
      </c>
      <c r="EXD16" s="2">
        <v>212</v>
      </c>
      <c r="EXE16" s="2">
        <v>0</v>
      </c>
      <c r="EXF16" s="2">
        <v>0</v>
      </c>
      <c r="EXG16" s="2">
        <v>0</v>
      </c>
      <c r="EXH16" s="2">
        <v>0</v>
      </c>
      <c r="EXI16" s="2">
        <v>0</v>
      </c>
      <c r="EXJ16" s="2">
        <v>0</v>
      </c>
      <c r="EXK16" s="2">
        <v>45</v>
      </c>
      <c r="EXL16" s="2">
        <v>0</v>
      </c>
      <c r="EXM16" s="2" t="s">
        <v>5</v>
      </c>
      <c r="EXN16" s="2">
        <v>0</v>
      </c>
      <c r="EXO16" s="2">
        <v>649</v>
      </c>
      <c r="EXP16" s="2">
        <v>0</v>
      </c>
      <c r="EXQ16" s="2">
        <v>24</v>
      </c>
      <c r="EXR16" s="2">
        <v>387</v>
      </c>
      <c r="EXS16" s="2">
        <v>13982</v>
      </c>
      <c r="EXT16" s="2" t="s">
        <v>5</v>
      </c>
      <c r="EXU16" s="2">
        <v>695</v>
      </c>
      <c r="EXV16" s="2">
        <v>128</v>
      </c>
      <c r="EXW16" s="2">
        <v>0</v>
      </c>
      <c r="EXX16" s="2">
        <v>369</v>
      </c>
      <c r="EXY16" s="2">
        <v>250</v>
      </c>
      <c r="EXZ16" s="2">
        <v>0</v>
      </c>
      <c r="EYA16" s="2">
        <v>0</v>
      </c>
      <c r="EYB16" s="2">
        <v>0</v>
      </c>
      <c r="EYC16" s="2">
        <v>0</v>
      </c>
      <c r="EYD16" s="2">
        <v>0</v>
      </c>
      <c r="EYE16" s="2">
        <v>198</v>
      </c>
      <c r="EYF16" s="2">
        <v>641</v>
      </c>
      <c r="EYG16" s="2">
        <v>0</v>
      </c>
      <c r="EYH16" s="2">
        <v>0</v>
      </c>
      <c r="EYI16" s="2">
        <v>0</v>
      </c>
      <c r="EYJ16" s="2">
        <v>0</v>
      </c>
      <c r="EYK16" s="2">
        <v>0</v>
      </c>
      <c r="EYL16" s="2">
        <v>686</v>
      </c>
      <c r="EYM16" s="2">
        <v>0</v>
      </c>
      <c r="EYN16" s="2">
        <v>0</v>
      </c>
      <c r="EYO16" s="2">
        <v>3929</v>
      </c>
      <c r="EYP16" s="2">
        <v>0</v>
      </c>
      <c r="EYQ16" s="2">
        <v>0</v>
      </c>
      <c r="EYR16" s="2">
        <v>0</v>
      </c>
      <c r="EYS16" s="2">
        <v>0</v>
      </c>
      <c r="EYT16" s="2">
        <v>120</v>
      </c>
      <c r="EYU16" s="2">
        <v>0</v>
      </c>
      <c r="EYV16" s="2">
        <v>0</v>
      </c>
      <c r="EYW16" s="2">
        <v>0</v>
      </c>
      <c r="EYX16" s="2">
        <v>0</v>
      </c>
      <c r="EYY16" s="2">
        <v>209</v>
      </c>
      <c r="EYZ16" s="2">
        <v>102</v>
      </c>
      <c r="EZA16" s="2">
        <v>0</v>
      </c>
      <c r="EZB16" s="2" t="s">
        <v>5</v>
      </c>
      <c r="EZC16" s="2">
        <v>1288</v>
      </c>
      <c r="EZD16" s="2">
        <v>1191</v>
      </c>
      <c r="EZE16" s="2">
        <v>261</v>
      </c>
      <c r="EZF16" s="2">
        <v>0</v>
      </c>
      <c r="EZG16" s="2">
        <v>0</v>
      </c>
      <c r="EZH16" s="2">
        <v>0</v>
      </c>
      <c r="EZI16" s="2">
        <v>176</v>
      </c>
      <c r="EZJ16" s="2">
        <v>0</v>
      </c>
      <c r="EZK16" s="2">
        <v>898</v>
      </c>
      <c r="EZL16" s="2">
        <v>31402</v>
      </c>
      <c r="EZM16" s="2">
        <v>-489</v>
      </c>
      <c r="EZN16" s="2">
        <v>187</v>
      </c>
      <c r="EZO16" s="2">
        <v>391</v>
      </c>
      <c r="EZP16" s="2">
        <v>2680</v>
      </c>
      <c r="EZQ16" s="2">
        <v>0</v>
      </c>
      <c r="EZR16" s="2">
        <v>937</v>
      </c>
      <c r="EZS16" s="2">
        <v>110</v>
      </c>
      <c r="EZT16" s="2">
        <v>333</v>
      </c>
      <c r="EZU16" s="2">
        <v>2804</v>
      </c>
      <c r="EZV16" s="2">
        <v>18</v>
      </c>
      <c r="EZW16" s="2">
        <v>584</v>
      </c>
      <c r="EZX16" s="2">
        <v>0</v>
      </c>
      <c r="EZY16" s="2">
        <v>88</v>
      </c>
      <c r="EZZ16" s="2">
        <v>0</v>
      </c>
      <c r="FAA16" s="2">
        <v>50</v>
      </c>
      <c r="FAB16" s="2">
        <v>0</v>
      </c>
      <c r="FAC16" s="2">
        <v>299</v>
      </c>
      <c r="FAD16" s="2">
        <v>2499</v>
      </c>
      <c r="FAE16" s="2" t="s">
        <v>5</v>
      </c>
      <c r="FAF16" s="2">
        <v>165</v>
      </c>
      <c r="FAG16" s="2">
        <v>1</v>
      </c>
      <c r="FAH16" s="2">
        <v>6003</v>
      </c>
      <c r="FAI16" s="2">
        <v>510</v>
      </c>
      <c r="FAJ16" s="2">
        <v>17429</v>
      </c>
      <c r="FAK16" s="2">
        <v>0</v>
      </c>
      <c r="FAL16" s="2">
        <v>0</v>
      </c>
      <c r="FAM16" s="2">
        <v>0</v>
      </c>
      <c r="FAN16" s="2">
        <v>0</v>
      </c>
      <c r="FAO16" s="2">
        <v>0</v>
      </c>
      <c r="FAP16" s="2">
        <v>697</v>
      </c>
      <c r="FAQ16" s="2">
        <v>0</v>
      </c>
      <c r="FAR16" s="2">
        <v>0</v>
      </c>
      <c r="FAS16" s="2">
        <v>0</v>
      </c>
      <c r="FAT16" s="2">
        <v>115</v>
      </c>
      <c r="FAU16" s="2">
        <v>305</v>
      </c>
      <c r="FAV16" s="2">
        <v>0</v>
      </c>
      <c r="FAW16" s="2">
        <v>0</v>
      </c>
      <c r="FAX16" s="2">
        <v>106</v>
      </c>
      <c r="FAY16" s="2">
        <v>0</v>
      </c>
      <c r="FAZ16" s="2">
        <v>117</v>
      </c>
      <c r="FBA16" s="2">
        <v>1630</v>
      </c>
      <c r="FBB16" s="2">
        <v>0</v>
      </c>
      <c r="FBC16" s="2">
        <v>456</v>
      </c>
      <c r="FBD16" s="2">
        <v>0</v>
      </c>
      <c r="FBE16" s="2">
        <v>0</v>
      </c>
      <c r="FBF16" s="2">
        <v>296</v>
      </c>
      <c r="FBG16" s="2">
        <v>0</v>
      </c>
      <c r="FBH16" s="2">
        <v>0</v>
      </c>
      <c r="FBI16" s="2">
        <v>-1413</v>
      </c>
      <c r="FBJ16" s="2">
        <v>47</v>
      </c>
      <c r="FBK16" s="2">
        <v>0</v>
      </c>
      <c r="FBL16" s="2" t="s">
        <v>5</v>
      </c>
      <c r="FBM16" s="2" t="s">
        <v>5</v>
      </c>
      <c r="FBN16" s="2">
        <v>0</v>
      </c>
      <c r="FBO16" s="2">
        <v>430</v>
      </c>
      <c r="FBP16" s="2">
        <v>0</v>
      </c>
      <c r="FBQ16" s="2">
        <v>13466</v>
      </c>
      <c r="FBR16" s="2">
        <v>55</v>
      </c>
      <c r="FBS16" s="2">
        <v>420</v>
      </c>
      <c r="FBT16" s="2">
        <v>241</v>
      </c>
      <c r="FBU16" s="2" t="s">
        <v>5</v>
      </c>
      <c r="FBV16" s="2">
        <v>0</v>
      </c>
      <c r="FBW16" s="2">
        <v>82</v>
      </c>
      <c r="FBX16" s="2">
        <v>1519</v>
      </c>
      <c r="FBY16" s="2">
        <v>1061</v>
      </c>
      <c r="FBZ16" s="2">
        <v>0</v>
      </c>
      <c r="FCA16" s="2">
        <v>107</v>
      </c>
      <c r="FCB16" s="2">
        <v>0</v>
      </c>
      <c r="FCC16" s="2">
        <v>87</v>
      </c>
      <c r="FCD16" s="2">
        <v>0</v>
      </c>
      <c r="FCE16" s="2">
        <v>1979</v>
      </c>
      <c r="FCF16" s="2">
        <v>1146</v>
      </c>
      <c r="FCG16" s="2">
        <v>11205</v>
      </c>
      <c r="FCH16" s="2">
        <v>0</v>
      </c>
      <c r="FCI16" s="2">
        <v>0</v>
      </c>
      <c r="FCJ16" s="2">
        <v>0</v>
      </c>
      <c r="FCK16" s="2">
        <v>223</v>
      </c>
      <c r="FCL16" s="2">
        <v>37731</v>
      </c>
      <c r="FCM16" s="2">
        <v>589</v>
      </c>
      <c r="FCN16" s="2">
        <v>556</v>
      </c>
      <c r="FCO16" s="2" t="s">
        <v>5</v>
      </c>
      <c r="FCP16" s="2">
        <v>0</v>
      </c>
      <c r="FCQ16" s="2">
        <v>590</v>
      </c>
      <c r="FCR16" s="2" t="s">
        <v>5</v>
      </c>
      <c r="FCS16" s="2">
        <v>698</v>
      </c>
      <c r="FCT16" s="2">
        <v>34</v>
      </c>
      <c r="FCU16" s="2">
        <v>742</v>
      </c>
      <c r="FCV16" s="2">
        <v>107</v>
      </c>
      <c r="FCW16" s="2">
        <v>0</v>
      </c>
      <c r="FCX16" s="2">
        <v>643</v>
      </c>
      <c r="FCY16" s="2">
        <v>0</v>
      </c>
      <c r="FCZ16" s="2">
        <v>0</v>
      </c>
      <c r="FDA16" s="2">
        <v>5303</v>
      </c>
      <c r="FDB16" s="2">
        <v>1277</v>
      </c>
      <c r="FDC16" s="2">
        <v>0</v>
      </c>
      <c r="FDD16" s="2">
        <v>0</v>
      </c>
      <c r="FDE16" s="2">
        <v>895</v>
      </c>
      <c r="FDF16" s="2">
        <v>0</v>
      </c>
      <c r="FDG16" s="2">
        <v>246</v>
      </c>
      <c r="FDH16" s="2">
        <v>0</v>
      </c>
      <c r="FDI16" s="2">
        <v>0</v>
      </c>
      <c r="FDJ16" s="2">
        <v>0</v>
      </c>
      <c r="FDK16" s="2">
        <v>7476</v>
      </c>
      <c r="FDL16" s="2">
        <v>0</v>
      </c>
      <c r="FDM16" s="2">
        <v>382</v>
      </c>
      <c r="FDN16" s="2">
        <v>7156</v>
      </c>
      <c r="FDO16" s="2">
        <v>1034</v>
      </c>
      <c r="FDP16" s="2">
        <v>923</v>
      </c>
      <c r="FDQ16" s="2" t="s">
        <v>5</v>
      </c>
      <c r="FDR16" s="2">
        <v>3828</v>
      </c>
      <c r="FDS16" s="2">
        <v>0</v>
      </c>
      <c r="FDT16" s="2">
        <v>296</v>
      </c>
      <c r="FDU16" s="2">
        <v>28</v>
      </c>
      <c r="FDV16" s="2">
        <v>0</v>
      </c>
      <c r="FDW16" s="2">
        <v>3525</v>
      </c>
      <c r="FDX16" s="2">
        <v>26047</v>
      </c>
      <c r="FDY16" s="2">
        <v>297</v>
      </c>
      <c r="FDZ16" s="2">
        <v>3290</v>
      </c>
      <c r="FEA16" s="2">
        <v>0</v>
      </c>
      <c r="FEB16" s="2">
        <v>126</v>
      </c>
      <c r="FEC16" s="2">
        <v>0</v>
      </c>
      <c r="FED16" s="2">
        <v>0</v>
      </c>
      <c r="FEE16" s="2">
        <v>0</v>
      </c>
      <c r="FEF16" s="2">
        <v>0</v>
      </c>
      <c r="FEG16" s="2">
        <v>885</v>
      </c>
      <c r="FEH16" s="2">
        <v>0</v>
      </c>
      <c r="FEI16" s="2">
        <v>667</v>
      </c>
      <c r="FEJ16" s="2">
        <v>1597</v>
      </c>
      <c r="FEK16" s="2">
        <v>321</v>
      </c>
      <c r="FEL16" s="2">
        <v>492</v>
      </c>
      <c r="FEM16" s="2">
        <v>594</v>
      </c>
      <c r="FEN16" s="2">
        <v>0</v>
      </c>
      <c r="FEO16" s="2">
        <v>230</v>
      </c>
      <c r="FEP16" s="2">
        <v>0</v>
      </c>
      <c r="FEQ16" s="2">
        <v>0</v>
      </c>
      <c r="FER16" s="2">
        <v>1724</v>
      </c>
      <c r="FES16" s="2">
        <v>0</v>
      </c>
      <c r="FET16" s="2">
        <v>0</v>
      </c>
      <c r="FEU16" s="2">
        <v>0</v>
      </c>
      <c r="FEV16" s="2">
        <v>2</v>
      </c>
      <c r="FEW16" s="2">
        <v>0</v>
      </c>
      <c r="FEX16" s="2">
        <v>0</v>
      </c>
      <c r="FEY16" s="2">
        <v>0</v>
      </c>
      <c r="FEZ16" s="2">
        <v>215</v>
      </c>
      <c r="FFA16" s="2">
        <v>0</v>
      </c>
      <c r="FFB16" s="2">
        <v>12</v>
      </c>
      <c r="FFC16" s="2">
        <v>0</v>
      </c>
      <c r="FFD16" s="2">
        <v>70</v>
      </c>
      <c r="FFE16" s="2">
        <v>0</v>
      </c>
      <c r="FFF16" s="2">
        <v>155</v>
      </c>
      <c r="FFG16" s="2">
        <v>0</v>
      </c>
      <c r="FFH16" s="2">
        <v>0</v>
      </c>
      <c r="FFI16" s="2">
        <v>693</v>
      </c>
      <c r="FFJ16" s="2">
        <v>0</v>
      </c>
      <c r="FFK16" s="2">
        <v>27</v>
      </c>
      <c r="FFL16" s="2">
        <v>0</v>
      </c>
      <c r="FFM16" s="2">
        <v>177</v>
      </c>
      <c r="FFN16" s="2">
        <v>0</v>
      </c>
      <c r="FFO16" s="2">
        <v>0</v>
      </c>
      <c r="FFP16" s="2">
        <v>0</v>
      </c>
      <c r="FFQ16" s="2">
        <v>0</v>
      </c>
      <c r="FFR16" s="2">
        <v>7</v>
      </c>
      <c r="FFS16" s="2">
        <v>0</v>
      </c>
      <c r="FFT16" s="2">
        <v>0</v>
      </c>
      <c r="FFU16" s="2">
        <v>694</v>
      </c>
      <c r="FFV16" s="2">
        <v>0</v>
      </c>
      <c r="FFW16" s="2">
        <v>0</v>
      </c>
      <c r="FFX16" s="2">
        <v>0</v>
      </c>
      <c r="FFY16" s="2">
        <v>9</v>
      </c>
      <c r="FFZ16" s="2">
        <v>0</v>
      </c>
      <c r="FGA16" s="2">
        <v>642</v>
      </c>
      <c r="FGB16" s="2">
        <v>857</v>
      </c>
      <c r="FGC16" s="2">
        <v>0</v>
      </c>
      <c r="FGD16" s="2">
        <v>160</v>
      </c>
      <c r="FGE16" s="2">
        <v>0</v>
      </c>
      <c r="FGF16" s="2">
        <v>657</v>
      </c>
      <c r="FGG16" s="2">
        <v>0</v>
      </c>
      <c r="FGH16" s="2">
        <v>173</v>
      </c>
      <c r="FGI16" s="2">
        <v>0</v>
      </c>
      <c r="FGJ16" s="2">
        <v>186</v>
      </c>
      <c r="FGK16" s="2">
        <v>123</v>
      </c>
      <c r="FGL16" s="2">
        <v>0</v>
      </c>
      <c r="FGM16" s="2">
        <v>0</v>
      </c>
      <c r="FGN16" s="2">
        <v>-49</v>
      </c>
      <c r="FGO16" s="2">
        <v>0</v>
      </c>
      <c r="FGP16" s="2">
        <v>145</v>
      </c>
      <c r="FGQ16" s="2">
        <v>0</v>
      </c>
      <c r="FGR16" s="2">
        <v>389</v>
      </c>
      <c r="FGS16" s="2">
        <v>47</v>
      </c>
      <c r="FGT16" s="2">
        <v>411</v>
      </c>
      <c r="FGU16" s="2">
        <v>0</v>
      </c>
      <c r="FGV16" s="2">
        <v>0</v>
      </c>
      <c r="FGW16" s="2">
        <v>0</v>
      </c>
      <c r="FGX16" s="2">
        <v>0</v>
      </c>
      <c r="FGY16" s="2">
        <v>3</v>
      </c>
      <c r="FGZ16" s="2">
        <v>0</v>
      </c>
      <c r="FHA16" s="2">
        <v>8</v>
      </c>
      <c r="FHB16" s="2">
        <v>4800</v>
      </c>
      <c r="FHC16" s="2">
        <v>2178</v>
      </c>
      <c r="FHD16" s="2">
        <v>0</v>
      </c>
      <c r="FHE16" s="2">
        <v>0</v>
      </c>
      <c r="FHF16" s="2">
        <v>0</v>
      </c>
      <c r="FHG16" s="2">
        <v>410</v>
      </c>
      <c r="FHH16" s="2">
        <v>0</v>
      </c>
      <c r="FHI16" s="2">
        <v>200</v>
      </c>
      <c r="FHJ16" s="2">
        <v>830</v>
      </c>
      <c r="FHK16" s="2">
        <v>571</v>
      </c>
      <c r="FHL16" s="2">
        <v>72</v>
      </c>
      <c r="FHM16" s="2">
        <v>261</v>
      </c>
      <c r="FHN16" s="2">
        <v>2</v>
      </c>
      <c r="FHO16" s="2">
        <v>4427</v>
      </c>
      <c r="FHP16" s="2">
        <v>9055</v>
      </c>
      <c r="FHQ16" s="2">
        <v>74</v>
      </c>
      <c r="FHR16" s="2">
        <v>1880</v>
      </c>
      <c r="FHS16" s="2">
        <v>0</v>
      </c>
      <c r="FHT16" s="2">
        <v>0</v>
      </c>
      <c r="FHU16" s="2">
        <v>-309</v>
      </c>
      <c r="FHV16" s="2">
        <v>0</v>
      </c>
      <c r="FHW16" s="2">
        <v>0</v>
      </c>
      <c r="FHX16" s="2">
        <v>0</v>
      </c>
      <c r="FHY16" s="2">
        <v>0</v>
      </c>
      <c r="FHZ16" s="2" t="s">
        <v>5</v>
      </c>
      <c r="FIA16" s="2">
        <v>0</v>
      </c>
      <c r="FIB16" s="2">
        <v>473</v>
      </c>
      <c r="FIC16" s="2">
        <v>0</v>
      </c>
      <c r="FID16" s="2">
        <v>45</v>
      </c>
      <c r="FIE16" s="2">
        <v>154000</v>
      </c>
      <c r="FIF16" s="2">
        <v>579933</v>
      </c>
      <c r="FIG16" s="2">
        <v>1872</v>
      </c>
      <c r="FIH16" s="2">
        <v>23115</v>
      </c>
      <c r="FII16" s="2">
        <v>0</v>
      </c>
      <c r="FIJ16" s="2">
        <v>4830</v>
      </c>
      <c r="FIK16" s="2">
        <v>3969</v>
      </c>
      <c r="FIL16" s="2">
        <v>13250</v>
      </c>
      <c r="FIM16" s="2">
        <v>2921</v>
      </c>
      <c r="FIN16" s="2">
        <v>7310</v>
      </c>
      <c r="FIO16" s="2">
        <v>0</v>
      </c>
      <c r="FIP16" s="2" t="s">
        <v>5</v>
      </c>
      <c r="FIQ16" s="2">
        <v>1525</v>
      </c>
      <c r="FIR16" s="2">
        <v>5985</v>
      </c>
      <c r="FIS16" s="2">
        <v>586</v>
      </c>
      <c r="FIT16" s="2" t="s">
        <v>5</v>
      </c>
      <c r="FIU16" s="2" t="s">
        <v>5</v>
      </c>
      <c r="FIV16" s="2">
        <v>5677</v>
      </c>
      <c r="FIW16" s="2">
        <v>65</v>
      </c>
      <c r="FIX16" s="2">
        <v>81</v>
      </c>
      <c r="FIY16" s="2">
        <v>13534</v>
      </c>
      <c r="FIZ16" s="2">
        <v>-52</v>
      </c>
      <c r="FJA16" s="2">
        <v>6468</v>
      </c>
      <c r="FJB16" s="2">
        <v>-6857</v>
      </c>
      <c r="FJC16" s="2">
        <v>523</v>
      </c>
      <c r="FJD16" s="2">
        <v>365000</v>
      </c>
      <c r="FJE16" s="2">
        <v>307</v>
      </c>
      <c r="FJF16" s="2" t="s">
        <v>5</v>
      </c>
      <c r="FJG16" s="2" t="s">
        <v>5</v>
      </c>
      <c r="FJH16" s="2">
        <v>38000</v>
      </c>
      <c r="FJI16" s="2">
        <v>2</v>
      </c>
      <c r="FJJ16" s="2" t="s">
        <v>5</v>
      </c>
      <c r="FJK16" s="2">
        <v>24035</v>
      </c>
      <c r="FJL16" s="2">
        <v>58634</v>
      </c>
      <c r="FJM16" s="2">
        <v>24337</v>
      </c>
      <c r="FJN16" s="2">
        <v>3400</v>
      </c>
      <c r="FJO16" s="2" t="s">
        <v>5</v>
      </c>
      <c r="FJP16" s="2">
        <v>949</v>
      </c>
      <c r="FJQ16" s="2">
        <v>268000</v>
      </c>
      <c r="FJR16" s="2">
        <v>3851</v>
      </c>
      <c r="FJS16" s="2" t="s">
        <v>5</v>
      </c>
      <c r="FJT16" s="2">
        <v>508</v>
      </c>
      <c r="FJU16" s="2">
        <v>120795</v>
      </c>
      <c r="FJV16" s="2">
        <v>0</v>
      </c>
      <c r="FJW16" s="2">
        <v>0</v>
      </c>
      <c r="FJX16" s="2">
        <v>8422</v>
      </c>
      <c r="FJY16" s="2">
        <v>1834</v>
      </c>
      <c r="FJZ16" s="2">
        <v>31689</v>
      </c>
      <c r="FKA16" s="2">
        <v>67208</v>
      </c>
      <c r="FKB16" s="2">
        <v>237</v>
      </c>
      <c r="FKC16" s="2">
        <v>827</v>
      </c>
      <c r="FKD16" s="2">
        <v>1386</v>
      </c>
      <c r="FKE16" s="2">
        <v>580</v>
      </c>
      <c r="FKF16" s="2">
        <v>1255</v>
      </c>
      <c r="FKG16" s="2">
        <v>707</v>
      </c>
      <c r="FKH16" s="2">
        <v>8252</v>
      </c>
      <c r="FKI16" s="2">
        <v>-1619059</v>
      </c>
      <c r="FKJ16" s="2">
        <v>2324</v>
      </c>
      <c r="FKK16" s="2">
        <v>1392</v>
      </c>
      <c r="FKL16" s="2">
        <v>1204</v>
      </c>
      <c r="FKM16" s="2">
        <v>2159</v>
      </c>
      <c r="FKN16" s="2">
        <v>633</v>
      </c>
      <c r="FKO16" s="2">
        <v>-1</v>
      </c>
      <c r="FKP16" s="2">
        <v>118</v>
      </c>
      <c r="FKQ16" s="2" t="s">
        <v>5</v>
      </c>
      <c r="FKR16" s="2">
        <v>433</v>
      </c>
      <c r="FKS16" s="2">
        <v>41</v>
      </c>
      <c r="FKT16" s="2">
        <v>173</v>
      </c>
      <c r="FKU16" s="2">
        <v>1443</v>
      </c>
      <c r="FKV16" s="2">
        <v>3766</v>
      </c>
      <c r="FKW16" s="2">
        <v>641</v>
      </c>
      <c r="FKX16" s="2">
        <v>265</v>
      </c>
      <c r="FKY16" s="2">
        <v>1665</v>
      </c>
      <c r="FKZ16" s="2">
        <v>25</v>
      </c>
      <c r="FLA16" s="2">
        <v>15</v>
      </c>
      <c r="FLB16" s="2">
        <v>1580</v>
      </c>
      <c r="FLC16" s="2">
        <v>213</v>
      </c>
      <c r="FLD16" s="2">
        <v>129</v>
      </c>
      <c r="FLE16" s="2">
        <v>235</v>
      </c>
      <c r="FLF16" s="2">
        <v>1257</v>
      </c>
      <c r="FLG16" s="2">
        <v>7</v>
      </c>
      <c r="FLH16" s="2">
        <v>18</v>
      </c>
      <c r="FLI16" s="2">
        <v>18</v>
      </c>
      <c r="FLJ16" s="2">
        <v>-142</v>
      </c>
      <c r="FLK16" s="2">
        <v>807</v>
      </c>
      <c r="FLL16" s="2">
        <v>558</v>
      </c>
      <c r="FLM16" s="2">
        <v>602</v>
      </c>
      <c r="FLN16" s="2">
        <v>29</v>
      </c>
      <c r="FLO16" s="2">
        <v>275</v>
      </c>
      <c r="FLP16" s="2">
        <v>51</v>
      </c>
      <c r="FLQ16" s="2" t="s">
        <v>5</v>
      </c>
      <c r="FLR16" s="2">
        <v>276</v>
      </c>
      <c r="FLS16" s="2">
        <v>1088</v>
      </c>
      <c r="FLT16" s="2">
        <v>166</v>
      </c>
      <c r="FLU16" s="2">
        <v>350</v>
      </c>
      <c r="FLV16" s="2">
        <v>510</v>
      </c>
      <c r="FLW16" s="2">
        <v>24</v>
      </c>
      <c r="FLX16" s="2">
        <v>140</v>
      </c>
      <c r="FLY16" s="2">
        <v>4167</v>
      </c>
      <c r="FLZ16" s="2">
        <v>359</v>
      </c>
      <c r="FMA16" s="2">
        <v>515</v>
      </c>
      <c r="FMB16" s="2">
        <v>470</v>
      </c>
      <c r="FMC16" s="2">
        <v>11098</v>
      </c>
      <c r="FMD16" s="2">
        <v>114</v>
      </c>
      <c r="FME16" s="2">
        <v>314</v>
      </c>
      <c r="FMF16" s="2">
        <v>33535</v>
      </c>
      <c r="FMG16" s="2">
        <v>1332</v>
      </c>
      <c r="FMH16" s="2">
        <v>0</v>
      </c>
      <c r="FMI16" s="2">
        <v>-1654</v>
      </c>
      <c r="FMJ16" s="2">
        <v>-287</v>
      </c>
      <c r="FMK16" s="2">
        <v>817</v>
      </c>
      <c r="FML16" s="2">
        <v>81</v>
      </c>
      <c r="FMM16" s="2">
        <v>291</v>
      </c>
      <c r="FMN16" s="2">
        <v>157</v>
      </c>
      <c r="FMO16" s="2">
        <v>26</v>
      </c>
      <c r="FMP16" s="2">
        <v>393</v>
      </c>
      <c r="FMQ16" s="2">
        <v>120</v>
      </c>
      <c r="FMR16" s="2">
        <v>283</v>
      </c>
      <c r="FMS16" s="2">
        <v>164</v>
      </c>
      <c r="FMT16" s="2">
        <v>75</v>
      </c>
      <c r="FMU16" s="2">
        <v>2163</v>
      </c>
      <c r="FMV16" s="2">
        <v>113</v>
      </c>
      <c r="FMW16" s="2">
        <v>706</v>
      </c>
      <c r="FMX16" s="2">
        <v>11284</v>
      </c>
      <c r="FMY16" s="2">
        <v>1379</v>
      </c>
      <c r="FMZ16" s="2">
        <v>3781</v>
      </c>
      <c r="FNA16" s="2">
        <v>359</v>
      </c>
      <c r="FNB16" s="2">
        <v>0</v>
      </c>
      <c r="FNC16" s="2">
        <v>0</v>
      </c>
      <c r="FND16" s="2">
        <v>32</v>
      </c>
      <c r="FNE16" s="2">
        <v>574</v>
      </c>
      <c r="FNF16" s="2">
        <v>2761</v>
      </c>
      <c r="FNG16" s="2">
        <v>-369</v>
      </c>
      <c r="FNH16" s="2">
        <v>1163</v>
      </c>
      <c r="FNI16" s="2">
        <v>0</v>
      </c>
      <c r="FNJ16" s="2">
        <v>74</v>
      </c>
      <c r="FNK16" s="2">
        <v>750</v>
      </c>
      <c r="FNL16" s="2" t="s">
        <v>5</v>
      </c>
      <c r="FNM16" s="2">
        <v>64</v>
      </c>
      <c r="FNN16" s="2">
        <v>0</v>
      </c>
      <c r="FNO16" s="2">
        <v>1349</v>
      </c>
      <c r="FNP16" s="2">
        <v>23</v>
      </c>
      <c r="FNQ16" s="2">
        <v>196</v>
      </c>
      <c r="FNR16" s="2">
        <v>437</v>
      </c>
      <c r="FNS16" s="2">
        <v>253</v>
      </c>
      <c r="FNT16" s="2">
        <v>239</v>
      </c>
      <c r="FNU16" s="2">
        <v>0</v>
      </c>
      <c r="FNV16" s="2">
        <v>678</v>
      </c>
      <c r="FNW16" s="2">
        <v>0</v>
      </c>
      <c r="FNX16" s="2" t="s">
        <v>5</v>
      </c>
      <c r="FNY16" s="2">
        <v>1828</v>
      </c>
      <c r="FNZ16" s="2">
        <v>30</v>
      </c>
      <c r="FOA16" s="2">
        <v>911</v>
      </c>
      <c r="FOB16" s="2">
        <v>17806</v>
      </c>
      <c r="FOC16" s="2">
        <v>5412</v>
      </c>
      <c r="FOD16" s="2">
        <v>606</v>
      </c>
      <c r="FOE16" s="2">
        <v>249</v>
      </c>
      <c r="FOF16" s="2">
        <v>0</v>
      </c>
      <c r="FOG16" s="2">
        <v>140</v>
      </c>
      <c r="FOH16" s="2">
        <v>0</v>
      </c>
      <c r="FOI16" s="2">
        <v>26848</v>
      </c>
      <c r="FOJ16" s="2">
        <v>1591</v>
      </c>
      <c r="FOK16" s="2">
        <v>124</v>
      </c>
      <c r="FOL16" s="2">
        <v>3972</v>
      </c>
      <c r="FOM16" s="2">
        <v>1395</v>
      </c>
      <c r="FON16" s="2">
        <v>606</v>
      </c>
      <c r="FOO16" s="2">
        <v>1</v>
      </c>
      <c r="FOP16" s="2">
        <v>225</v>
      </c>
      <c r="FOQ16" s="2">
        <v>366</v>
      </c>
      <c r="FOR16" s="2">
        <v>0</v>
      </c>
      <c r="FOS16" s="2">
        <v>317</v>
      </c>
      <c r="FOT16" s="2">
        <v>0</v>
      </c>
      <c r="FOU16" s="2">
        <v>465</v>
      </c>
      <c r="FOV16" s="2">
        <v>149</v>
      </c>
      <c r="FOW16" s="2">
        <v>1126</v>
      </c>
      <c r="FOX16" s="2">
        <v>715</v>
      </c>
      <c r="FOY16" s="2">
        <v>10</v>
      </c>
      <c r="FOZ16" s="2">
        <v>467</v>
      </c>
      <c r="FPA16" s="2">
        <v>312</v>
      </c>
      <c r="FPB16" s="2">
        <v>0</v>
      </c>
      <c r="FPC16" s="2">
        <v>0</v>
      </c>
      <c r="FPD16" s="2">
        <v>0</v>
      </c>
      <c r="FPE16" s="2">
        <v>1</v>
      </c>
      <c r="FPF16" s="2">
        <v>58</v>
      </c>
      <c r="FPG16" s="2">
        <v>94</v>
      </c>
      <c r="FPH16" s="2">
        <v>239</v>
      </c>
      <c r="FPI16" s="2">
        <v>22</v>
      </c>
      <c r="FPJ16" s="2">
        <v>754</v>
      </c>
      <c r="FPK16" s="2">
        <v>1033</v>
      </c>
      <c r="FPL16" s="2">
        <v>0</v>
      </c>
      <c r="FPM16" s="2">
        <v>117</v>
      </c>
      <c r="FPN16" s="2">
        <v>248</v>
      </c>
      <c r="FPO16" s="2">
        <v>0</v>
      </c>
      <c r="FPP16" s="2">
        <v>86</v>
      </c>
      <c r="FPQ16" s="2">
        <v>0</v>
      </c>
      <c r="FPR16" s="2">
        <v>160</v>
      </c>
      <c r="FPS16" s="2">
        <v>141</v>
      </c>
      <c r="FPT16" s="2">
        <v>0</v>
      </c>
      <c r="FPU16" s="2">
        <v>8</v>
      </c>
      <c r="FPV16" s="2">
        <v>0</v>
      </c>
      <c r="FPW16" s="2">
        <v>0</v>
      </c>
      <c r="FPX16" s="2">
        <v>9</v>
      </c>
      <c r="FPY16" s="2">
        <v>0</v>
      </c>
      <c r="FPZ16" s="2">
        <v>113</v>
      </c>
      <c r="FQA16" s="2">
        <v>271</v>
      </c>
      <c r="FQB16" s="2">
        <v>246</v>
      </c>
      <c r="FQC16" s="2">
        <v>98</v>
      </c>
      <c r="FQD16" s="2">
        <v>-122</v>
      </c>
      <c r="FQE16" s="2">
        <v>101</v>
      </c>
      <c r="FQF16" s="2">
        <v>47</v>
      </c>
      <c r="FQG16" s="2">
        <v>105</v>
      </c>
      <c r="FQH16" s="2">
        <v>828</v>
      </c>
      <c r="FQI16" s="2">
        <v>0</v>
      </c>
      <c r="FQJ16" s="2">
        <v>2202</v>
      </c>
      <c r="FQK16" s="2">
        <v>442</v>
      </c>
      <c r="FQL16" s="2">
        <v>0</v>
      </c>
      <c r="FQM16" s="2">
        <v>119</v>
      </c>
      <c r="FQN16" s="2">
        <v>11</v>
      </c>
      <c r="FQO16" s="2">
        <v>0</v>
      </c>
      <c r="FQP16" s="2">
        <v>176</v>
      </c>
      <c r="FQQ16" s="2">
        <v>198</v>
      </c>
      <c r="FQR16" s="2">
        <v>662</v>
      </c>
      <c r="FQS16" s="2">
        <v>623</v>
      </c>
      <c r="FQT16" s="2">
        <v>-101</v>
      </c>
      <c r="FQU16" s="2">
        <v>520</v>
      </c>
      <c r="FQV16" s="2">
        <v>-137</v>
      </c>
      <c r="FQW16" s="2">
        <v>0</v>
      </c>
      <c r="FQX16" s="2">
        <v>46</v>
      </c>
      <c r="FQY16" s="2">
        <v>439</v>
      </c>
      <c r="FQZ16" s="2">
        <v>4</v>
      </c>
      <c r="FRA16" s="2">
        <v>0</v>
      </c>
      <c r="FRB16" s="2">
        <v>28</v>
      </c>
      <c r="FRC16" s="2">
        <v>1288</v>
      </c>
      <c r="FRD16" s="2">
        <v>60</v>
      </c>
      <c r="FRE16" s="2">
        <v>331</v>
      </c>
      <c r="FRF16" s="2">
        <v>1325</v>
      </c>
      <c r="FRG16" s="2">
        <v>-1737</v>
      </c>
      <c r="FRH16" s="2">
        <v>3504</v>
      </c>
      <c r="FRI16" s="2">
        <v>14</v>
      </c>
      <c r="FRJ16" s="2">
        <v>24</v>
      </c>
      <c r="FRK16" s="2">
        <v>960</v>
      </c>
      <c r="FRL16" s="2">
        <v>49</v>
      </c>
      <c r="FRM16" s="2">
        <v>27</v>
      </c>
      <c r="FRN16" s="2">
        <v>44</v>
      </c>
      <c r="FRO16" s="2">
        <v>435</v>
      </c>
      <c r="FRP16" s="2">
        <v>582</v>
      </c>
      <c r="FRQ16" s="2">
        <v>2916</v>
      </c>
      <c r="FRR16" s="2">
        <v>0</v>
      </c>
      <c r="FRS16" s="2">
        <v>8690</v>
      </c>
      <c r="FRT16" s="2">
        <v>1701</v>
      </c>
      <c r="FRU16" s="2">
        <v>8</v>
      </c>
      <c r="FRV16" s="2">
        <v>14765</v>
      </c>
      <c r="FRW16" s="2">
        <v>333</v>
      </c>
      <c r="FRX16" s="2">
        <v>18</v>
      </c>
      <c r="FRY16" s="2">
        <v>1322</v>
      </c>
      <c r="FRZ16" s="2">
        <v>173</v>
      </c>
      <c r="FSA16" s="2">
        <v>112</v>
      </c>
      <c r="FSB16" s="2">
        <v>-34</v>
      </c>
      <c r="FSC16" s="2">
        <v>153</v>
      </c>
      <c r="FSD16" s="2">
        <v>379</v>
      </c>
      <c r="FSE16" s="2">
        <v>15</v>
      </c>
      <c r="FSF16" s="2">
        <v>831</v>
      </c>
      <c r="FSG16" s="2">
        <v>0</v>
      </c>
      <c r="FSH16" s="2">
        <v>109</v>
      </c>
      <c r="FSI16" s="2">
        <v>135</v>
      </c>
      <c r="FSJ16" s="2">
        <v>171</v>
      </c>
      <c r="FSK16" s="2">
        <v>16</v>
      </c>
      <c r="FSL16" s="2">
        <v>162</v>
      </c>
      <c r="FSM16" s="2">
        <v>3</v>
      </c>
      <c r="FSN16" s="2">
        <v>9</v>
      </c>
      <c r="FSO16" s="2">
        <v>0</v>
      </c>
      <c r="FSP16" s="2">
        <v>587</v>
      </c>
      <c r="FSQ16" s="2">
        <v>235</v>
      </c>
      <c r="FSR16" s="2">
        <v>0</v>
      </c>
      <c r="FSS16" s="2">
        <v>182</v>
      </c>
      <c r="FST16" s="2">
        <v>0</v>
      </c>
      <c r="FSU16" s="2">
        <v>248</v>
      </c>
      <c r="FSV16" s="2">
        <v>10</v>
      </c>
      <c r="FSW16" s="2">
        <v>0</v>
      </c>
      <c r="FSX16" s="2">
        <v>375</v>
      </c>
      <c r="FSY16" s="2">
        <v>0</v>
      </c>
      <c r="FSZ16" s="2">
        <v>0</v>
      </c>
      <c r="FTA16" s="2">
        <v>54</v>
      </c>
      <c r="FTB16" s="2">
        <v>81</v>
      </c>
      <c r="FTC16" s="2">
        <v>0</v>
      </c>
      <c r="FTD16" s="2">
        <v>55</v>
      </c>
      <c r="FTE16" s="2">
        <v>657</v>
      </c>
      <c r="FTF16" s="2">
        <v>0</v>
      </c>
      <c r="FTG16" s="2">
        <v>-2</v>
      </c>
      <c r="FTH16" s="2">
        <v>109</v>
      </c>
      <c r="FTI16" s="2">
        <v>631</v>
      </c>
      <c r="FTJ16" s="2">
        <v>834</v>
      </c>
      <c r="FTK16" s="2">
        <v>2</v>
      </c>
      <c r="FTL16" s="2">
        <v>-72</v>
      </c>
      <c r="FTM16" s="2">
        <v>4</v>
      </c>
      <c r="FTN16" s="2">
        <v>0</v>
      </c>
      <c r="FTO16" s="2">
        <v>532</v>
      </c>
      <c r="FTP16" s="2">
        <v>0</v>
      </c>
      <c r="FTQ16" s="2">
        <v>322</v>
      </c>
      <c r="FTR16" s="2">
        <v>0</v>
      </c>
      <c r="FTS16" s="2">
        <v>1</v>
      </c>
      <c r="FTT16" s="2">
        <v>75</v>
      </c>
      <c r="FTU16" s="2">
        <v>4662</v>
      </c>
      <c r="FTV16" s="2">
        <v>534</v>
      </c>
      <c r="FTW16" s="2">
        <v>52</v>
      </c>
      <c r="FTX16" s="2">
        <v>3</v>
      </c>
      <c r="FTY16" s="2">
        <v>62</v>
      </c>
      <c r="FTZ16" s="2">
        <v>1931</v>
      </c>
      <c r="FUA16" s="2">
        <v>18</v>
      </c>
      <c r="FUB16" s="2">
        <v>177</v>
      </c>
      <c r="FUC16" s="2">
        <v>356</v>
      </c>
      <c r="FUD16" s="2">
        <v>495</v>
      </c>
      <c r="FUE16" s="2">
        <v>308</v>
      </c>
      <c r="FUF16" s="2">
        <v>0</v>
      </c>
      <c r="FUG16" s="2">
        <v>213</v>
      </c>
      <c r="FUH16" s="2">
        <v>639</v>
      </c>
      <c r="FUI16" s="2" t="s">
        <v>5</v>
      </c>
      <c r="FUJ16" s="2">
        <v>182</v>
      </c>
      <c r="FUK16" s="2">
        <v>184</v>
      </c>
      <c r="FUL16" s="2">
        <v>153</v>
      </c>
      <c r="FUM16" s="2">
        <v>27</v>
      </c>
      <c r="FUN16" s="2">
        <v>761</v>
      </c>
      <c r="FUO16" s="2">
        <v>8004</v>
      </c>
      <c r="FUP16" s="2">
        <v>95</v>
      </c>
      <c r="FUQ16" s="2">
        <v>823</v>
      </c>
      <c r="FUR16" s="2">
        <v>373</v>
      </c>
      <c r="FUS16" s="2">
        <v>0</v>
      </c>
      <c r="FUT16" s="2">
        <v>134</v>
      </c>
      <c r="FUU16" s="2">
        <v>0</v>
      </c>
      <c r="FUV16" s="2">
        <v>0</v>
      </c>
      <c r="FUW16" s="2">
        <v>0</v>
      </c>
      <c r="FUX16" s="2">
        <v>115</v>
      </c>
      <c r="FUY16" s="2">
        <v>123</v>
      </c>
      <c r="FUZ16" s="2">
        <v>252</v>
      </c>
      <c r="FVA16" s="2">
        <v>78</v>
      </c>
      <c r="FVB16" s="2">
        <v>287</v>
      </c>
      <c r="FVC16" s="2">
        <v>-245</v>
      </c>
      <c r="FVD16" s="2">
        <v>252</v>
      </c>
      <c r="FVE16" s="2">
        <v>301</v>
      </c>
      <c r="FVF16" s="2">
        <v>138</v>
      </c>
      <c r="FVG16" s="2">
        <v>0</v>
      </c>
      <c r="FVH16" s="2">
        <v>224</v>
      </c>
      <c r="FVI16" s="2">
        <v>1716</v>
      </c>
      <c r="FVJ16" s="2">
        <v>394</v>
      </c>
      <c r="FVK16" s="2">
        <v>162</v>
      </c>
      <c r="FVL16" s="2">
        <v>484</v>
      </c>
      <c r="FVM16" s="2">
        <v>0</v>
      </c>
      <c r="FVN16" s="2">
        <v>372</v>
      </c>
      <c r="FVO16" s="2">
        <v>346</v>
      </c>
      <c r="FVP16" s="2">
        <v>30</v>
      </c>
      <c r="FVQ16" s="2">
        <v>44</v>
      </c>
      <c r="FVR16" s="2">
        <v>0</v>
      </c>
      <c r="FVS16" s="2">
        <v>121</v>
      </c>
      <c r="FVT16" s="2">
        <v>34</v>
      </c>
      <c r="FVU16" s="2">
        <v>278</v>
      </c>
      <c r="FVV16" s="2">
        <v>0</v>
      </c>
      <c r="FVW16" s="2">
        <v>16136</v>
      </c>
      <c r="FVX16" s="2">
        <v>233</v>
      </c>
      <c r="FVY16" s="2">
        <v>308</v>
      </c>
      <c r="FVZ16" s="2">
        <v>62</v>
      </c>
      <c r="FWA16" s="2">
        <v>147</v>
      </c>
      <c r="FWB16" s="2">
        <v>33</v>
      </c>
      <c r="FWC16" s="2">
        <v>176</v>
      </c>
      <c r="FWD16" s="2">
        <v>121</v>
      </c>
      <c r="FWE16" s="2">
        <v>0</v>
      </c>
      <c r="FWF16" s="2">
        <v>0</v>
      </c>
      <c r="FWG16" s="2">
        <v>0</v>
      </c>
      <c r="FWH16" s="2">
        <v>33</v>
      </c>
      <c r="FWI16" s="2">
        <v>127</v>
      </c>
      <c r="FWJ16" s="2">
        <v>0</v>
      </c>
      <c r="FWK16" s="2">
        <v>0</v>
      </c>
      <c r="FWL16" s="2">
        <v>0</v>
      </c>
      <c r="FWM16" s="2">
        <v>688</v>
      </c>
      <c r="FWN16" s="2">
        <v>1071</v>
      </c>
      <c r="FWO16" s="2">
        <v>553</v>
      </c>
      <c r="FWP16" s="2">
        <v>0</v>
      </c>
      <c r="FWQ16" s="2">
        <v>0</v>
      </c>
      <c r="FWR16" s="2">
        <v>67</v>
      </c>
      <c r="FWS16" s="2">
        <v>54</v>
      </c>
      <c r="FWT16" s="2">
        <v>-17</v>
      </c>
      <c r="FWU16" s="2">
        <v>275</v>
      </c>
      <c r="FWV16" s="2">
        <v>0</v>
      </c>
      <c r="FWW16" s="2">
        <v>0</v>
      </c>
      <c r="FWX16" s="2">
        <v>-47</v>
      </c>
      <c r="FWY16" s="2">
        <v>0</v>
      </c>
      <c r="FWZ16" s="2">
        <v>0</v>
      </c>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row>
    <row r="17" spans="1:4953" ht="15" customHeight="1" x14ac:dyDescent="0.25">
      <c r="A17">
        <v>14</v>
      </c>
      <c r="B17" s="19" t="s">
        <v>84</v>
      </c>
      <c r="C17" s="25">
        <v>205662</v>
      </c>
      <c r="D17" t="str">
        <f t="shared" si="0"/>
        <v>2025Q2</v>
      </c>
      <c r="E17" s="5">
        <v>2309</v>
      </c>
      <c r="F17" s="5">
        <v>2531</v>
      </c>
      <c r="G17" s="5">
        <v>18383</v>
      </c>
      <c r="H17" s="5">
        <v>1361</v>
      </c>
      <c r="I17" s="5">
        <v>12658</v>
      </c>
      <c r="J17" s="3">
        <v>4653</v>
      </c>
      <c r="K17" s="3">
        <v>58</v>
      </c>
      <c r="L17" s="3">
        <v>1063</v>
      </c>
      <c r="M17" s="3">
        <v>1901</v>
      </c>
      <c r="N17" s="3">
        <v>7688</v>
      </c>
      <c r="O17" s="3">
        <v>-29</v>
      </c>
      <c r="P17" s="3">
        <v>93</v>
      </c>
      <c r="Q17" s="3">
        <v>182</v>
      </c>
      <c r="R17" s="3">
        <v>374</v>
      </c>
      <c r="S17" s="3">
        <v>-950</v>
      </c>
      <c r="T17" s="3">
        <v>748</v>
      </c>
      <c r="U17" s="3">
        <v>205</v>
      </c>
      <c r="V17" s="3">
        <v>11873</v>
      </c>
      <c r="W17" s="3">
        <v>2366</v>
      </c>
      <c r="X17" s="3">
        <v>3830</v>
      </c>
      <c r="Y17" s="3">
        <v>3737</v>
      </c>
      <c r="Z17" s="3">
        <v>1900</v>
      </c>
      <c r="AA17" s="3">
        <v>255</v>
      </c>
      <c r="AB17" s="3">
        <v>2866</v>
      </c>
      <c r="AC17" s="3">
        <v>-23</v>
      </c>
      <c r="AD17" s="3">
        <v>582</v>
      </c>
      <c r="AE17" s="3">
        <v>736</v>
      </c>
      <c r="AF17" s="3">
        <v>946</v>
      </c>
      <c r="AG17" s="3">
        <v>202</v>
      </c>
      <c r="AH17" s="3">
        <v>3205</v>
      </c>
      <c r="AI17" s="3">
        <v>113</v>
      </c>
      <c r="AJ17" s="3">
        <v>578</v>
      </c>
      <c r="AK17" s="3">
        <v>797</v>
      </c>
      <c r="AL17" s="3">
        <v>2965</v>
      </c>
      <c r="AM17" s="3">
        <v>603</v>
      </c>
      <c r="AN17" s="3">
        <v>603</v>
      </c>
      <c r="AO17" s="3">
        <v>1659</v>
      </c>
      <c r="AP17" s="3">
        <v>4082</v>
      </c>
      <c r="AQ17" s="3">
        <v>-587</v>
      </c>
      <c r="AR17" s="3">
        <v>165</v>
      </c>
      <c r="AS17" s="3">
        <v>486</v>
      </c>
      <c r="AT17" s="3">
        <v>645</v>
      </c>
      <c r="AU17" s="3">
        <v>1757</v>
      </c>
      <c r="AV17" s="3">
        <v>4354</v>
      </c>
      <c r="AW17" s="3">
        <v>2152</v>
      </c>
      <c r="AX17" s="3">
        <v>194</v>
      </c>
      <c r="AY17" s="3">
        <v>433</v>
      </c>
      <c r="AZ17" s="3">
        <v>35</v>
      </c>
      <c r="BA17" s="3">
        <v>-332</v>
      </c>
      <c r="BB17" s="3">
        <v>2523</v>
      </c>
      <c r="BC17" s="3">
        <v>2052</v>
      </c>
      <c r="BD17" s="3">
        <v>303</v>
      </c>
      <c r="BE17" s="3">
        <v>560</v>
      </c>
      <c r="BF17" s="3">
        <v>835</v>
      </c>
      <c r="BG17" s="3">
        <v>969</v>
      </c>
      <c r="BH17" s="3">
        <v>1002</v>
      </c>
      <c r="BI17" s="3">
        <v>747</v>
      </c>
      <c r="BJ17" s="3">
        <v>136</v>
      </c>
      <c r="BK17" s="3">
        <v>-2391</v>
      </c>
      <c r="BL17" s="3">
        <v>565</v>
      </c>
      <c r="BM17" s="3">
        <v>1020</v>
      </c>
      <c r="BN17" s="3">
        <v>4647</v>
      </c>
      <c r="BO17" s="3">
        <v>1466</v>
      </c>
      <c r="BP17" s="3">
        <v>316</v>
      </c>
      <c r="BQ17" s="3">
        <v>1661</v>
      </c>
      <c r="BR17" s="3">
        <v>740</v>
      </c>
      <c r="BS17" s="3">
        <v>-237</v>
      </c>
      <c r="BT17" s="3">
        <v>4980</v>
      </c>
      <c r="BU17" s="3">
        <v>7102</v>
      </c>
      <c r="BV17" s="3">
        <v>267</v>
      </c>
      <c r="BW17" s="3">
        <v>152</v>
      </c>
      <c r="BX17" s="3">
        <v>1950</v>
      </c>
      <c r="BY17" s="3">
        <v>310</v>
      </c>
      <c r="BZ17" s="3">
        <v>762</v>
      </c>
      <c r="CA17" s="3">
        <v>1013</v>
      </c>
      <c r="CB17" s="3">
        <v>1107</v>
      </c>
      <c r="CC17" s="3">
        <v>599000</v>
      </c>
      <c r="CD17" s="3">
        <v>12506</v>
      </c>
      <c r="CE17" s="2">
        <v>2143</v>
      </c>
      <c r="CF17" s="2">
        <v>62102</v>
      </c>
      <c r="CG17" s="2" t="s">
        <v>5</v>
      </c>
      <c r="CH17" s="2">
        <v>1380</v>
      </c>
      <c r="CI17" s="2">
        <v>2388</v>
      </c>
      <c r="CJ17" s="2">
        <v>1514</v>
      </c>
      <c r="CK17" s="2">
        <v>555</v>
      </c>
      <c r="CL17" s="2">
        <v>1431</v>
      </c>
      <c r="CM17" s="2">
        <v>671</v>
      </c>
      <c r="CN17" s="2">
        <v>300</v>
      </c>
      <c r="CO17" s="2">
        <v>394</v>
      </c>
      <c r="CP17" s="2">
        <v>77</v>
      </c>
      <c r="CQ17" s="2">
        <v>1093</v>
      </c>
      <c r="CR17" s="2">
        <v>2206</v>
      </c>
      <c r="CS17" s="2">
        <v>614</v>
      </c>
      <c r="CT17" s="2">
        <v>142</v>
      </c>
      <c r="CU17" s="2">
        <v>2760</v>
      </c>
      <c r="CV17" s="2">
        <v>5055</v>
      </c>
      <c r="CW17" s="2">
        <v>173</v>
      </c>
      <c r="CX17" s="2">
        <v>5067</v>
      </c>
      <c r="CY17" s="2">
        <v>426</v>
      </c>
      <c r="CZ17" s="2">
        <v>2977</v>
      </c>
      <c r="DA17" s="2">
        <v>4532</v>
      </c>
      <c r="DB17" s="2">
        <v>848</v>
      </c>
      <c r="DC17" s="2">
        <v>30985</v>
      </c>
      <c r="DD17" s="2">
        <v>1658</v>
      </c>
      <c r="DE17" s="2">
        <v>321</v>
      </c>
      <c r="DF17" s="2">
        <v>602</v>
      </c>
      <c r="DG17" s="2">
        <v>1141</v>
      </c>
      <c r="DH17" s="2">
        <v>-631</v>
      </c>
      <c r="DI17" s="2">
        <v>380</v>
      </c>
      <c r="DJ17" s="2">
        <v>331</v>
      </c>
      <c r="DK17" s="2">
        <v>1213</v>
      </c>
      <c r="DL17" s="2">
        <v>182978</v>
      </c>
      <c r="DM17" s="2">
        <v>801</v>
      </c>
      <c r="DN17" s="2">
        <v>120628</v>
      </c>
      <c r="DO17" s="2">
        <v>3333</v>
      </c>
      <c r="DP17" s="2">
        <v>7119</v>
      </c>
      <c r="DQ17" s="2">
        <v>2077</v>
      </c>
      <c r="DR17" s="2">
        <v>608</v>
      </c>
      <c r="DS17" s="2">
        <v>116</v>
      </c>
      <c r="DT17" s="2">
        <v>617</v>
      </c>
      <c r="DU17" s="2">
        <v>2413</v>
      </c>
      <c r="DV17" s="2">
        <v>3142</v>
      </c>
      <c r="DW17" s="2">
        <v>3069</v>
      </c>
      <c r="DX17" s="2">
        <v>1037</v>
      </c>
      <c r="DY17" s="2">
        <v>971</v>
      </c>
      <c r="DZ17" s="2">
        <v>765</v>
      </c>
      <c r="EA17" s="2">
        <v>10379</v>
      </c>
      <c r="EB17" s="2">
        <v>2412</v>
      </c>
      <c r="EC17" s="2">
        <v>687</v>
      </c>
      <c r="ED17" s="2">
        <v>1499</v>
      </c>
      <c r="EE17" s="2">
        <v>2898</v>
      </c>
      <c r="EF17" s="2">
        <v>9342</v>
      </c>
      <c r="EG17" s="2">
        <v>11919</v>
      </c>
      <c r="EH17" s="2">
        <v>6774</v>
      </c>
      <c r="EI17" s="2">
        <v>647</v>
      </c>
      <c r="EJ17" s="2">
        <v>1902</v>
      </c>
      <c r="EK17" s="2">
        <v>1328</v>
      </c>
      <c r="EL17" s="2">
        <v>245</v>
      </c>
      <c r="EM17" s="2">
        <v>35727</v>
      </c>
      <c r="EN17" s="2">
        <v>2371</v>
      </c>
      <c r="EO17" s="2">
        <v>885</v>
      </c>
      <c r="EP17" s="2">
        <v>1707</v>
      </c>
      <c r="EQ17" s="2">
        <v>1684</v>
      </c>
      <c r="ER17" s="2">
        <v>1474</v>
      </c>
      <c r="ES17" s="2">
        <v>3355</v>
      </c>
      <c r="ET17" s="2">
        <v>636</v>
      </c>
      <c r="EU17" s="2">
        <v>2923</v>
      </c>
      <c r="EV17" s="2">
        <v>709</v>
      </c>
      <c r="EW17" s="2">
        <v>2465</v>
      </c>
      <c r="EX17" s="2">
        <v>280</v>
      </c>
      <c r="EY17" s="2">
        <v>806</v>
      </c>
      <c r="EZ17" s="2">
        <v>641</v>
      </c>
      <c r="FA17" s="2">
        <v>1089</v>
      </c>
      <c r="FB17" s="2">
        <v>1397</v>
      </c>
      <c r="FC17" s="2">
        <v>1269</v>
      </c>
      <c r="FD17" s="2">
        <v>1151</v>
      </c>
      <c r="FE17" s="2">
        <v>801</v>
      </c>
      <c r="FF17" s="2">
        <v>4905</v>
      </c>
      <c r="FG17" s="2">
        <v>443</v>
      </c>
      <c r="FH17" s="2">
        <v>171</v>
      </c>
      <c r="FI17" s="2">
        <v>236</v>
      </c>
      <c r="FJ17" s="2">
        <v>3694</v>
      </c>
      <c r="FK17" s="2">
        <v>63370</v>
      </c>
      <c r="FL17" s="2">
        <v>523</v>
      </c>
      <c r="FM17" s="2">
        <v>4792</v>
      </c>
      <c r="FN17" s="2">
        <v>2255</v>
      </c>
      <c r="FO17" s="2">
        <v>5535</v>
      </c>
      <c r="FP17" s="2">
        <v>5110</v>
      </c>
      <c r="FQ17" s="2">
        <v>10462</v>
      </c>
      <c r="FR17" s="2">
        <v>1548</v>
      </c>
      <c r="FS17" s="2">
        <v>90</v>
      </c>
      <c r="FT17" s="2">
        <v>1052</v>
      </c>
      <c r="FU17" s="2">
        <v>581</v>
      </c>
      <c r="FV17" s="2">
        <v>3734</v>
      </c>
      <c r="FW17" s="2">
        <v>1170</v>
      </c>
      <c r="FX17" s="2">
        <v>653</v>
      </c>
      <c r="FY17" s="2">
        <v>167</v>
      </c>
      <c r="FZ17" s="2">
        <v>2679</v>
      </c>
      <c r="GA17" s="2">
        <v>2558</v>
      </c>
      <c r="GB17" s="2">
        <v>-321</v>
      </c>
      <c r="GC17" s="2">
        <v>728</v>
      </c>
      <c r="GD17" s="2">
        <v>1117</v>
      </c>
      <c r="GE17" s="2">
        <v>-69</v>
      </c>
      <c r="GF17" s="2">
        <v>99</v>
      </c>
      <c r="GG17" s="2">
        <v>-110</v>
      </c>
      <c r="GH17" s="2">
        <v>2522</v>
      </c>
      <c r="GI17" s="2">
        <v>216000</v>
      </c>
      <c r="GJ17" s="2">
        <v>-416</v>
      </c>
      <c r="GK17" s="2">
        <v>238379</v>
      </c>
      <c r="GL17" s="2">
        <v>542</v>
      </c>
      <c r="GM17" s="2">
        <v>73</v>
      </c>
      <c r="GN17" s="2" t="s">
        <v>5</v>
      </c>
      <c r="GO17" s="2">
        <v>-1076</v>
      </c>
      <c r="GP17" s="2">
        <v>13156</v>
      </c>
      <c r="GQ17" s="2">
        <v>834</v>
      </c>
      <c r="GR17" s="2">
        <v>2954</v>
      </c>
      <c r="GS17" s="2">
        <v>2919</v>
      </c>
      <c r="GT17" s="2">
        <v>89</v>
      </c>
      <c r="GU17" s="2">
        <v>6321</v>
      </c>
      <c r="GV17" s="2">
        <v>88591</v>
      </c>
      <c r="GW17" s="2">
        <v>1534</v>
      </c>
      <c r="GX17" s="2">
        <v>-143</v>
      </c>
      <c r="GY17" s="2">
        <v>35647</v>
      </c>
      <c r="GZ17" s="2">
        <v>766</v>
      </c>
      <c r="HA17" s="2">
        <v>23000</v>
      </c>
      <c r="HB17" s="2" t="s">
        <v>5</v>
      </c>
      <c r="HC17" s="2" t="s">
        <v>5</v>
      </c>
      <c r="HD17" s="2" t="s">
        <v>5</v>
      </c>
      <c r="HE17" s="2">
        <v>-24082</v>
      </c>
      <c r="HF17" s="2" t="s">
        <v>5</v>
      </c>
      <c r="HG17" s="2">
        <v>-8143</v>
      </c>
      <c r="HH17" s="2">
        <v>1634</v>
      </c>
      <c r="HI17" s="2">
        <v>8481</v>
      </c>
      <c r="HJ17" s="2" t="s">
        <v>5</v>
      </c>
      <c r="HK17" s="2">
        <v>2046</v>
      </c>
      <c r="HL17" s="2">
        <v>11973</v>
      </c>
      <c r="HM17" s="2">
        <v>413</v>
      </c>
      <c r="HN17" s="2" t="s">
        <v>5</v>
      </c>
      <c r="HO17" s="2">
        <v>-261</v>
      </c>
      <c r="HP17" s="2">
        <v>25</v>
      </c>
      <c r="HQ17" s="2">
        <v>2158</v>
      </c>
      <c r="HR17" s="2">
        <v>-335</v>
      </c>
      <c r="HS17" s="2">
        <v>144181</v>
      </c>
      <c r="HT17" s="2" t="s">
        <v>5</v>
      </c>
      <c r="HU17" s="2">
        <v>2740</v>
      </c>
      <c r="HV17" s="2">
        <v>15201</v>
      </c>
      <c r="HW17" s="2">
        <v>91</v>
      </c>
      <c r="HX17" s="2">
        <v>232</v>
      </c>
      <c r="HY17" s="2">
        <v>654</v>
      </c>
      <c r="HZ17" s="2">
        <v>10892</v>
      </c>
      <c r="IA17" s="2">
        <v>28756</v>
      </c>
      <c r="IB17" s="2">
        <v>81797</v>
      </c>
      <c r="IC17" s="2" t="s">
        <v>5</v>
      </c>
      <c r="ID17" s="2" t="s">
        <v>5</v>
      </c>
      <c r="IE17" s="2">
        <v>1690</v>
      </c>
      <c r="IF17" s="2">
        <v>51909</v>
      </c>
      <c r="IG17" s="2">
        <v>212220</v>
      </c>
      <c r="IH17" s="2" t="s">
        <v>5</v>
      </c>
      <c r="II17" s="2" t="s">
        <v>5</v>
      </c>
      <c r="IJ17" s="2">
        <v>23268</v>
      </c>
      <c r="IK17" s="2">
        <v>3549</v>
      </c>
      <c r="IL17" s="2">
        <v>9914</v>
      </c>
      <c r="IM17" s="2">
        <v>4572</v>
      </c>
      <c r="IN17" s="2">
        <v>1130</v>
      </c>
      <c r="IO17" s="2">
        <v>726</v>
      </c>
      <c r="IP17" s="2">
        <v>1045</v>
      </c>
      <c r="IQ17" s="2">
        <v>8794</v>
      </c>
      <c r="IR17" s="2">
        <v>8117</v>
      </c>
      <c r="IS17" s="2" t="s">
        <v>5</v>
      </c>
      <c r="IT17" s="2">
        <v>5466</v>
      </c>
      <c r="IU17" s="2" t="s">
        <v>5</v>
      </c>
      <c r="IV17" s="2" t="s">
        <v>5</v>
      </c>
      <c r="IW17" s="2">
        <v>60</v>
      </c>
      <c r="IX17" s="2">
        <v>6062</v>
      </c>
      <c r="IY17" s="2">
        <v>1490</v>
      </c>
      <c r="IZ17" s="2">
        <v>3186</v>
      </c>
      <c r="JA17" s="2">
        <v>7042</v>
      </c>
      <c r="JB17" s="2">
        <v>23636</v>
      </c>
      <c r="JC17" s="2">
        <v>13878</v>
      </c>
      <c r="JD17" s="2">
        <v>6411</v>
      </c>
      <c r="JE17" s="2">
        <v>27778</v>
      </c>
      <c r="JF17" s="2" t="s">
        <v>5</v>
      </c>
      <c r="JG17" s="2">
        <v>2216</v>
      </c>
      <c r="JH17" s="2">
        <v>6751</v>
      </c>
      <c r="JI17" s="2">
        <v>-987</v>
      </c>
      <c r="JJ17" s="2">
        <v>-5417</v>
      </c>
      <c r="JK17" s="2">
        <v>7947</v>
      </c>
      <c r="JL17" s="2">
        <v>5573</v>
      </c>
      <c r="JM17" s="2">
        <v>460</v>
      </c>
      <c r="JN17" s="2">
        <v>16012</v>
      </c>
      <c r="JO17" s="2">
        <v>15795</v>
      </c>
      <c r="JP17" s="2">
        <v>-827</v>
      </c>
      <c r="JQ17" s="2">
        <v>1152</v>
      </c>
      <c r="JR17" s="2">
        <v>3113</v>
      </c>
      <c r="JS17" s="2">
        <v>2682</v>
      </c>
      <c r="JT17" s="2">
        <v>1330</v>
      </c>
      <c r="JU17" s="2">
        <v>17180</v>
      </c>
      <c r="JV17" s="2">
        <v>1290</v>
      </c>
      <c r="JW17" s="2">
        <v>5533</v>
      </c>
      <c r="JX17" s="2">
        <v>7584</v>
      </c>
      <c r="JY17" s="2">
        <v>1491</v>
      </c>
      <c r="JZ17" s="2" t="s">
        <v>5</v>
      </c>
      <c r="KA17" s="2">
        <v>-1489</v>
      </c>
      <c r="KB17" s="2">
        <v>1418</v>
      </c>
      <c r="KC17" s="2" t="s">
        <v>5</v>
      </c>
      <c r="KD17" s="2">
        <v>-871</v>
      </c>
      <c r="KE17" s="2">
        <v>-1527</v>
      </c>
      <c r="KF17" s="2">
        <v>5754</v>
      </c>
      <c r="KG17" s="2">
        <v>42485</v>
      </c>
      <c r="KH17" s="2">
        <v>1199</v>
      </c>
      <c r="KI17" s="2" t="s">
        <v>5</v>
      </c>
      <c r="KJ17" s="2" t="s">
        <v>5</v>
      </c>
      <c r="KK17" s="2">
        <v>363</v>
      </c>
      <c r="KL17" s="2">
        <v>3251</v>
      </c>
      <c r="KM17" s="2">
        <v>527</v>
      </c>
      <c r="KN17" s="2">
        <v>1515</v>
      </c>
      <c r="KO17" s="2" t="s">
        <v>5</v>
      </c>
      <c r="KP17" s="2" t="s">
        <v>5</v>
      </c>
      <c r="KQ17" s="2">
        <v>2063</v>
      </c>
      <c r="KR17" s="2">
        <v>-1121</v>
      </c>
      <c r="KS17" s="2" t="s">
        <v>5</v>
      </c>
      <c r="KT17" s="2">
        <v>1727</v>
      </c>
      <c r="KU17" s="2">
        <v>-15135</v>
      </c>
      <c r="KV17" s="2">
        <v>172</v>
      </c>
      <c r="KW17" s="2">
        <v>526</v>
      </c>
      <c r="KX17" s="2">
        <v>5837</v>
      </c>
      <c r="KY17" s="2">
        <v>6560</v>
      </c>
      <c r="KZ17" s="2" t="s">
        <v>5</v>
      </c>
      <c r="LA17" s="2">
        <v>1299</v>
      </c>
      <c r="LB17" s="2">
        <v>2712</v>
      </c>
      <c r="LC17" s="2">
        <v>38892</v>
      </c>
      <c r="LD17" s="2">
        <v>1088</v>
      </c>
      <c r="LE17" s="2">
        <v>1232</v>
      </c>
      <c r="LF17" s="2">
        <v>9346</v>
      </c>
      <c r="LG17" s="2" t="s">
        <v>5</v>
      </c>
      <c r="LH17" s="2">
        <v>2173</v>
      </c>
      <c r="LI17" s="2">
        <v>6529</v>
      </c>
      <c r="LJ17" s="2">
        <v>18542</v>
      </c>
      <c r="LK17" s="2">
        <v>32847</v>
      </c>
      <c r="LL17" s="2">
        <v>1817</v>
      </c>
      <c r="LM17" s="2" t="s">
        <v>5</v>
      </c>
      <c r="LN17" s="2">
        <v>1382</v>
      </c>
      <c r="LO17" s="2">
        <v>15411</v>
      </c>
      <c r="LP17" s="2">
        <v>1136</v>
      </c>
      <c r="LQ17" s="2">
        <v>11079</v>
      </c>
      <c r="LR17" s="2">
        <v>3227</v>
      </c>
      <c r="LS17" s="2" t="s">
        <v>5</v>
      </c>
      <c r="LT17" s="2" t="s">
        <v>5</v>
      </c>
      <c r="LU17" s="2">
        <v>-51114</v>
      </c>
      <c r="LV17" s="2" t="s">
        <v>5</v>
      </c>
      <c r="LW17" s="2">
        <v>2295</v>
      </c>
      <c r="LX17" s="2" t="s">
        <v>5</v>
      </c>
      <c r="LY17" s="2" t="s">
        <v>5</v>
      </c>
      <c r="LZ17" s="2" t="s">
        <v>5</v>
      </c>
      <c r="MA17" s="2">
        <v>822</v>
      </c>
      <c r="MB17" s="2">
        <v>2418</v>
      </c>
      <c r="MC17" s="2" t="s">
        <v>5</v>
      </c>
      <c r="MD17" s="2" t="s">
        <v>5</v>
      </c>
      <c r="ME17" s="2">
        <v>51979</v>
      </c>
      <c r="MF17" s="2">
        <v>29015</v>
      </c>
      <c r="MG17" s="2">
        <v>120</v>
      </c>
      <c r="MH17" s="2">
        <v>7082</v>
      </c>
      <c r="MI17" s="2" t="s">
        <v>5</v>
      </c>
      <c r="MJ17" s="2">
        <v>215</v>
      </c>
      <c r="MK17" s="2">
        <v>2615</v>
      </c>
      <c r="ML17" s="2">
        <v>444</v>
      </c>
      <c r="MM17" s="2">
        <v>2950</v>
      </c>
      <c r="MN17" s="2">
        <v>13309</v>
      </c>
      <c r="MO17" s="2">
        <v>28886</v>
      </c>
      <c r="MP17" s="2" t="s">
        <v>5</v>
      </c>
      <c r="MQ17" s="2">
        <v>1445</v>
      </c>
      <c r="MR17" s="2">
        <v>1850</v>
      </c>
      <c r="MS17" s="2">
        <v>19183</v>
      </c>
      <c r="MT17" s="2">
        <v>4291</v>
      </c>
      <c r="MU17" s="2">
        <v>5222</v>
      </c>
      <c r="MV17" s="2">
        <v>18587</v>
      </c>
      <c r="MW17" s="2">
        <v>583</v>
      </c>
      <c r="MX17" s="2">
        <v>978</v>
      </c>
      <c r="MY17" s="2" t="s">
        <v>5</v>
      </c>
      <c r="MZ17" s="2">
        <v>-56</v>
      </c>
      <c r="NA17" s="2">
        <v>14</v>
      </c>
      <c r="NB17" s="2">
        <v>3578</v>
      </c>
      <c r="NC17" s="2">
        <v>1119</v>
      </c>
      <c r="ND17" s="2">
        <v>376</v>
      </c>
      <c r="NE17" s="2">
        <v>-42</v>
      </c>
      <c r="NF17" s="2">
        <v>395</v>
      </c>
      <c r="NG17" s="2">
        <v>1657</v>
      </c>
      <c r="NH17" s="2">
        <v>866</v>
      </c>
      <c r="NI17" s="2">
        <v>425</v>
      </c>
      <c r="NJ17" s="2">
        <v>1115</v>
      </c>
      <c r="NK17" s="2">
        <v>3315</v>
      </c>
      <c r="NL17" s="2">
        <v>543</v>
      </c>
      <c r="NM17" s="2">
        <v>406</v>
      </c>
      <c r="NN17" s="2">
        <v>450</v>
      </c>
      <c r="NO17" s="2">
        <v>444</v>
      </c>
      <c r="NP17" s="2">
        <v>758</v>
      </c>
      <c r="NQ17" s="2">
        <v>3081</v>
      </c>
      <c r="NR17" s="2">
        <v>79447</v>
      </c>
      <c r="NS17" s="2">
        <v>718</v>
      </c>
      <c r="NT17" s="2">
        <v>925</v>
      </c>
      <c r="NU17" s="2">
        <v>2058</v>
      </c>
      <c r="NV17" s="2">
        <v>491</v>
      </c>
      <c r="NW17" s="2">
        <v>1958</v>
      </c>
      <c r="NX17" s="2">
        <v>1752</v>
      </c>
      <c r="NY17" s="2">
        <v>-24</v>
      </c>
      <c r="NZ17" s="2">
        <v>1005</v>
      </c>
      <c r="OA17" s="2">
        <v>1387</v>
      </c>
      <c r="OB17" s="2">
        <v>234</v>
      </c>
      <c r="OC17" s="2">
        <v>1272</v>
      </c>
      <c r="OD17" s="2">
        <v>289</v>
      </c>
      <c r="OE17" s="2">
        <v>1075</v>
      </c>
      <c r="OF17" s="2">
        <v>2033</v>
      </c>
      <c r="OG17" s="2">
        <v>34699</v>
      </c>
      <c r="OH17" s="2">
        <v>2059</v>
      </c>
      <c r="OI17" s="2">
        <v>500</v>
      </c>
      <c r="OJ17" s="2">
        <v>187</v>
      </c>
      <c r="OK17" s="2">
        <v>2529</v>
      </c>
      <c r="OL17" s="2">
        <v>275</v>
      </c>
      <c r="OM17" s="2">
        <v>178</v>
      </c>
      <c r="ON17" s="2">
        <v>989</v>
      </c>
      <c r="OO17" s="2">
        <v>1015</v>
      </c>
      <c r="OP17" s="2">
        <v>5991</v>
      </c>
      <c r="OQ17" s="2">
        <v>1964</v>
      </c>
      <c r="OR17" s="2">
        <v>240</v>
      </c>
      <c r="OS17" s="2">
        <v>1085</v>
      </c>
      <c r="OT17" s="2">
        <v>1881</v>
      </c>
      <c r="OU17" s="2">
        <v>1884</v>
      </c>
      <c r="OV17" s="2">
        <v>155</v>
      </c>
      <c r="OW17" s="2">
        <v>28</v>
      </c>
      <c r="OX17" s="2">
        <v>1223</v>
      </c>
      <c r="OY17" s="2">
        <v>3420</v>
      </c>
      <c r="OZ17" s="2">
        <v>483</v>
      </c>
      <c r="PA17" s="2">
        <v>1949</v>
      </c>
      <c r="PB17" s="2">
        <v>-40</v>
      </c>
      <c r="PC17" s="2">
        <v>527</v>
      </c>
      <c r="PD17" s="2">
        <v>906</v>
      </c>
      <c r="PE17" s="2">
        <v>3816</v>
      </c>
      <c r="PF17" s="2">
        <v>-500</v>
      </c>
      <c r="PG17" s="2">
        <v>1598</v>
      </c>
      <c r="PH17" s="2">
        <v>10718</v>
      </c>
      <c r="PI17" s="2">
        <v>8780</v>
      </c>
      <c r="PJ17" s="2">
        <v>671</v>
      </c>
      <c r="PK17" s="2">
        <v>1975</v>
      </c>
      <c r="PL17" s="2">
        <v>3180</v>
      </c>
      <c r="PM17" s="2">
        <v>1180</v>
      </c>
      <c r="PN17" s="2">
        <v>1930</v>
      </c>
      <c r="PO17" s="2">
        <v>-1827</v>
      </c>
      <c r="PP17" s="2">
        <v>747</v>
      </c>
      <c r="PQ17" s="2" t="s">
        <v>5</v>
      </c>
      <c r="PR17" s="2">
        <v>8615</v>
      </c>
      <c r="PS17" s="2">
        <v>4248</v>
      </c>
      <c r="PT17" s="2">
        <v>992</v>
      </c>
      <c r="PU17" s="2">
        <v>37154</v>
      </c>
      <c r="PV17" s="2">
        <v>-123</v>
      </c>
      <c r="PW17" s="2">
        <v>3056</v>
      </c>
      <c r="PX17" s="2">
        <v>1458</v>
      </c>
      <c r="PY17" s="2">
        <v>-2455</v>
      </c>
      <c r="PZ17" s="2">
        <v>10372</v>
      </c>
      <c r="QA17" s="2">
        <v>1490</v>
      </c>
      <c r="QB17" s="2">
        <v>821</v>
      </c>
      <c r="QC17" s="2">
        <v>727</v>
      </c>
      <c r="QD17" s="2">
        <v>2008</v>
      </c>
      <c r="QE17" s="2">
        <v>3848</v>
      </c>
      <c r="QF17" s="2" t="s">
        <v>5</v>
      </c>
      <c r="QG17" s="2">
        <v>5286</v>
      </c>
      <c r="QH17" s="2">
        <v>265616</v>
      </c>
      <c r="QI17" s="2">
        <v>1243</v>
      </c>
      <c r="QJ17" s="2">
        <v>784</v>
      </c>
      <c r="QK17" s="2" t="s">
        <v>5</v>
      </c>
      <c r="QL17" s="2" t="s">
        <v>5</v>
      </c>
      <c r="QM17" s="2">
        <v>421</v>
      </c>
      <c r="QN17" s="2">
        <v>-235</v>
      </c>
      <c r="QO17" s="2" t="s">
        <v>5</v>
      </c>
      <c r="QP17" s="2">
        <v>2070</v>
      </c>
      <c r="QQ17" s="2">
        <v>6589</v>
      </c>
      <c r="QR17" s="2">
        <v>2767</v>
      </c>
      <c r="QS17" s="2" t="s">
        <v>5</v>
      </c>
      <c r="QT17" s="2">
        <v>581</v>
      </c>
      <c r="QU17" s="2">
        <v>143000</v>
      </c>
      <c r="QV17" s="2">
        <v>4934</v>
      </c>
      <c r="QW17" s="2">
        <v>3353</v>
      </c>
      <c r="QX17" s="2" t="s">
        <v>5</v>
      </c>
      <c r="QY17" s="2">
        <v>1600</v>
      </c>
      <c r="QZ17" s="2">
        <v>31</v>
      </c>
      <c r="RA17" s="2">
        <v>87899</v>
      </c>
      <c r="RB17" s="2">
        <v>427</v>
      </c>
      <c r="RC17" s="2">
        <v>5407</v>
      </c>
      <c r="RD17" s="2">
        <v>81</v>
      </c>
      <c r="RE17" s="2">
        <v>652</v>
      </c>
      <c r="RF17" s="2">
        <v>266</v>
      </c>
      <c r="RG17" s="2">
        <v>82</v>
      </c>
      <c r="RH17" s="2">
        <v>365476</v>
      </c>
      <c r="RI17" s="2">
        <v>2011</v>
      </c>
      <c r="RJ17" s="2">
        <v>94252</v>
      </c>
      <c r="RK17" s="2">
        <v>554289</v>
      </c>
      <c r="RL17" s="2">
        <v>15940</v>
      </c>
      <c r="RM17" s="2">
        <v>2564</v>
      </c>
      <c r="RN17" s="2">
        <v>74982</v>
      </c>
      <c r="RO17" s="2">
        <v>16866</v>
      </c>
      <c r="RP17" s="2" t="s">
        <v>5</v>
      </c>
      <c r="RQ17" s="2">
        <v>25021</v>
      </c>
      <c r="RR17" s="2">
        <v>1215</v>
      </c>
      <c r="RS17" s="2">
        <v>-833</v>
      </c>
      <c r="RT17" s="2" t="s">
        <v>5</v>
      </c>
      <c r="RU17" s="2" t="s">
        <v>5</v>
      </c>
      <c r="RV17" s="2" t="s">
        <v>5</v>
      </c>
      <c r="RW17" s="2" t="s">
        <v>5</v>
      </c>
      <c r="RX17" s="2" t="s">
        <v>5</v>
      </c>
      <c r="RY17" s="2" t="s">
        <v>5</v>
      </c>
      <c r="RZ17" s="2">
        <v>13008</v>
      </c>
      <c r="SA17" s="2" t="s">
        <v>5</v>
      </c>
      <c r="SB17" s="2" t="s">
        <v>5</v>
      </c>
      <c r="SC17" s="2" t="s">
        <v>5</v>
      </c>
      <c r="SD17" s="2">
        <v>15085</v>
      </c>
      <c r="SE17" s="2" t="s">
        <v>5</v>
      </c>
      <c r="SF17" s="2">
        <v>573</v>
      </c>
      <c r="SG17" s="2">
        <v>4008</v>
      </c>
      <c r="SH17" s="2">
        <v>236</v>
      </c>
      <c r="SI17" s="2">
        <v>731</v>
      </c>
      <c r="SJ17" s="2">
        <v>-752</v>
      </c>
      <c r="SK17" s="2">
        <v>80340</v>
      </c>
      <c r="SL17" s="2">
        <v>-983</v>
      </c>
      <c r="SM17" s="2">
        <v>11965</v>
      </c>
      <c r="SN17" s="2">
        <v>4944</v>
      </c>
      <c r="SO17" s="2">
        <v>187</v>
      </c>
      <c r="SP17" s="2">
        <v>16106</v>
      </c>
      <c r="SQ17" s="2">
        <v>593</v>
      </c>
      <c r="SR17" s="2">
        <v>154</v>
      </c>
      <c r="SS17" s="2">
        <v>1201</v>
      </c>
      <c r="ST17" s="2">
        <v>3418</v>
      </c>
      <c r="SU17" s="2">
        <v>11676</v>
      </c>
      <c r="SV17" s="2">
        <v>66044</v>
      </c>
      <c r="SW17" s="2">
        <v>2150</v>
      </c>
      <c r="SX17" s="2">
        <v>9395</v>
      </c>
      <c r="SY17" s="2">
        <v>357</v>
      </c>
      <c r="SZ17" s="2">
        <v>644</v>
      </c>
      <c r="TA17" s="2">
        <v>10125</v>
      </c>
      <c r="TB17" s="2">
        <v>281</v>
      </c>
      <c r="TC17" s="2">
        <v>1213</v>
      </c>
      <c r="TD17" s="2">
        <v>1152</v>
      </c>
      <c r="TE17" s="2">
        <v>-153</v>
      </c>
      <c r="TF17" s="2">
        <v>1042</v>
      </c>
      <c r="TG17" s="2">
        <v>15895</v>
      </c>
      <c r="TH17" s="2">
        <v>68929</v>
      </c>
      <c r="TI17" s="2">
        <v>877</v>
      </c>
      <c r="TJ17" s="2" t="s">
        <v>5</v>
      </c>
      <c r="TK17" s="2">
        <v>5040</v>
      </c>
      <c r="TL17" s="2">
        <v>3038</v>
      </c>
      <c r="TM17" s="2">
        <v>1444</v>
      </c>
      <c r="TN17" s="2">
        <v>10002</v>
      </c>
      <c r="TO17" s="2">
        <v>143</v>
      </c>
      <c r="TP17" s="2">
        <v>585</v>
      </c>
      <c r="TQ17" s="2">
        <v>1721</v>
      </c>
      <c r="TR17" s="2">
        <v>1572</v>
      </c>
      <c r="TS17" s="2">
        <v>1611</v>
      </c>
      <c r="TT17" s="2">
        <v>3143</v>
      </c>
      <c r="TU17" s="2">
        <v>-183</v>
      </c>
      <c r="TV17" s="2">
        <v>1648</v>
      </c>
      <c r="TW17" s="2">
        <v>309</v>
      </c>
      <c r="TX17" s="2">
        <v>-226</v>
      </c>
      <c r="TY17" s="2">
        <v>981</v>
      </c>
      <c r="TZ17" s="2">
        <v>2722</v>
      </c>
      <c r="UA17" s="2">
        <v>557</v>
      </c>
      <c r="UB17" s="2">
        <v>-1280</v>
      </c>
      <c r="UC17" s="2">
        <v>4248</v>
      </c>
      <c r="UD17" s="2">
        <v>1980</v>
      </c>
      <c r="UE17" s="2" t="s">
        <v>5</v>
      </c>
      <c r="UF17" s="2">
        <v>631</v>
      </c>
      <c r="UG17" s="2">
        <v>182</v>
      </c>
      <c r="UH17" s="2">
        <v>432</v>
      </c>
      <c r="UI17" s="2">
        <v>830</v>
      </c>
      <c r="UJ17" s="2">
        <v>1010</v>
      </c>
      <c r="UK17" s="2">
        <v>-535</v>
      </c>
      <c r="UL17" s="2">
        <v>162</v>
      </c>
      <c r="UM17" s="2">
        <v>12267</v>
      </c>
      <c r="UN17" s="2">
        <v>15184</v>
      </c>
      <c r="UO17" s="2">
        <v>5767</v>
      </c>
      <c r="UP17" s="2">
        <v>3973</v>
      </c>
      <c r="UQ17" s="2">
        <v>2866</v>
      </c>
      <c r="UR17" s="2">
        <v>2897</v>
      </c>
      <c r="US17" s="2">
        <v>224</v>
      </c>
      <c r="UT17" s="2">
        <v>511</v>
      </c>
      <c r="UU17" s="2">
        <v>1775</v>
      </c>
      <c r="UV17" s="2">
        <v>155472</v>
      </c>
      <c r="UW17" s="2">
        <v>3625</v>
      </c>
      <c r="UX17" s="2">
        <v>4617</v>
      </c>
      <c r="UY17" s="2">
        <v>43516</v>
      </c>
      <c r="UZ17" s="2">
        <v>230675</v>
      </c>
      <c r="VA17" s="2">
        <v>1854</v>
      </c>
      <c r="VB17" s="2">
        <v>1113</v>
      </c>
      <c r="VC17" s="2">
        <v>1248</v>
      </c>
      <c r="VD17" s="2">
        <v>7</v>
      </c>
      <c r="VE17" s="2">
        <v>1674</v>
      </c>
      <c r="VF17" s="2">
        <v>9267</v>
      </c>
      <c r="VG17" s="2">
        <v>611</v>
      </c>
      <c r="VH17" s="2">
        <v>184</v>
      </c>
      <c r="VI17" s="2">
        <v>8842</v>
      </c>
      <c r="VJ17" s="2">
        <v>2470</v>
      </c>
      <c r="VK17" s="2">
        <v>317</v>
      </c>
      <c r="VL17" s="2">
        <v>3627</v>
      </c>
      <c r="VM17" s="2">
        <v>1063</v>
      </c>
      <c r="VN17" s="2">
        <v>1234</v>
      </c>
      <c r="VO17" s="2">
        <v>2248</v>
      </c>
      <c r="VP17" s="2">
        <v>1232</v>
      </c>
      <c r="VQ17" s="2">
        <v>2283</v>
      </c>
      <c r="VR17" s="2">
        <v>621</v>
      </c>
      <c r="VS17" s="2">
        <v>116600</v>
      </c>
      <c r="VT17" s="2">
        <v>99</v>
      </c>
      <c r="VU17" s="2">
        <v>483</v>
      </c>
      <c r="VV17" s="2">
        <v>492</v>
      </c>
      <c r="VW17" s="2">
        <v>955</v>
      </c>
      <c r="VX17" s="2">
        <v>1048</v>
      </c>
      <c r="VY17" s="2">
        <v>1483</v>
      </c>
      <c r="VZ17" s="2">
        <v>95</v>
      </c>
      <c r="WA17" s="2">
        <v>779</v>
      </c>
      <c r="WB17" s="2">
        <v>-112</v>
      </c>
      <c r="WC17" s="2">
        <v>1480</v>
      </c>
      <c r="WD17" s="2">
        <v>1200</v>
      </c>
      <c r="WE17" s="2">
        <v>1227</v>
      </c>
      <c r="WF17" s="2">
        <v>508</v>
      </c>
      <c r="WG17" s="2">
        <v>5599</v>
      </c>
      <c r="WH17" s="2">
        <v>1069</v>
      </c>
      <c r="WI17" s="2">
        <v>379</v>
      </c>
      <c r="WJ17" s="2">
        <v>1535</v>
      </c>
      <c r="WK17" s="2">
        <v>10979</v>
      </c>
      <c r="WL17" s="2">
        <v>611</v>
      </c>
      <c r="WM17" s="2">
        <v>1839</v>
      </c>
      <c r="WN17" s="2">
        <v>1305</v>
      </c>
      <c r="WO17" s="2">
        <v>695</v>
      </c>
      <c r="WP17" s="2">
        <v>3414</v>
      </c>
      <c r="WQ17" s="2">
        <v>1220</v>
      </c>
      <c r="WR17" s="2">
        <v>8704</v>
      </c>
      <c r="WS17" s="2">
        <v>1603</v>
      </c>
      <c r="WT17" s="2">
        <v>3007</v>
      </c>
      <c r="WU17" s="2">
        <v>1097</v>
      </c>
      <c r="WV17" s="2">
        <v>4406</v>
      </c>
      <c r="WW17" s="2">
        <v>1059</v>
      </c>
      <c r="WX17" s="2">
        <v>1438</v>
      </c>
      <c r="WY17" s="2">
        <v>2748</v>
      </c>
      <c r="WZ17" s="2">
        <v>2607</v>
      </c>
      <c r="XA17" s="2">
        <v>681</v>
      </c>
      <c r="XB17" s="2">
        <v>1389</v>
      </c>
      <c r="XC17" s="2">
        <v>217</v>
      </c>
      <c r="XD17" s="2">
        <v>1584</v>
      </c>
      <c r="XE17" s="2">
        <v>530</v>
      </c>
      <c r="XF17" s="2" t="s">
        <v>5</v>
      </c>
      <c r="XG17" s="2">
        <v>2819</v>
      </c>
      <c r="XH17" s="2">
        <v>920</v>
      </c>
      <c r="XI17" s="2">
        <v>777</v>
      </c>
      <c r="XJ17" s="2">
        <v>1322</v>
      </c>
      <c r="XK17" s="2">
        <v>4712</v>
      </c>
      <c r="XL17" s="2">
        <v>84</v>
      </c>
      <c r="XM17" s="2">
        <v>274</v>
      </c>
      <c r="XN17" s="2">
        <v>1667</v>
      </c>
      <c r="XO17" s="2">
        <v>515</v>
      </c>
      <c r="XP17" s="2">
        <v>4827</v>
      </c>
      <c r="XQ17" s="2">
        <v>2230</v>
      </c>
      <c r="XR17" s="2">
        <v>233</v>
      </c>
      <c r="XS17" s="2">
        <v>1592</v>
      </c>
      <c r="XT17" s="2">
        <v>3131</v>
      </c>
      <c r="XU17" s="2">
        <v>1272</v>
      </c>
      <c r="XV17" s="2">
        <v>2090</v>
      </c>
      <c r="XW17" s="2">
        <v>759</v>
      </c>
      <c r="XX17" s="2">
        <v>2050</v>
      </c>
      <c r="XY17" s="2">
        <v>3310</v>
      </c>
      <c r="XZ17" s="2">
        <v>-54</v>
      </c>
      <c r="YA17" s="2">
        <v>1725</v>
      </c>
      <c r="YB17" s="2">
        <v>4695</v>
      </c>
      <c r="YC17" s="2">
        <v>8022</v>
      </c>
      <c r="YD17" s="2">
        <v>1773</v>
      </c>
      <c r="YE17" s="2">
        <v>1436</v>
      </c>
      <c r="YF17" s="2" t="s">
        <v>5</v>
      </c>
      <c r="YG17" s="2">
        <v>1619</v>
      </c>
      <c r="YH17" s="2">
        <v>1660</v>
      </c>
      <c r="YI17" s="2">
        <v>2046</v>
      </c>
      <c r="YJ17" s="2">
        <v>530</v>
      </c>
      <c r="YK17" s="2">
        <v>274</v>
      </c>
      <c r="YL17" s="2">
        <v>1576</v>
      </c>
      <c r="YM17" s="2">
        <v>16874</v>
      </c>
      <c r="YN17" s="2">
        <v>6529</v>
      </c>
      <c r="YO17" s="2">
        <v>75</v>
      </c>
      <c r="YP17" s="2">
        <v>898</v>
      </c>
      <c r="YQ17" s="2">
        <v>807</v>
      </c>
      <c r="YR17" s="2">
        <v>4196</v>
      </c>
      <c r="YS17" s="2">
        <v>1958</v>
      </c>
      <c r="YT17" s="2">
        <v>2327</v>
      </c>
      <c r="YU17" s="2">
        <v>768</v>
      </c>
      <c r="YV17" s="2">
        <v>602</v>
      </c>
      <c r="YW17" s="2">
        <v>1831</v>
      </c>
      <c r="YX17" s="2">
        <v>4015</v>
      </c>
      <c r="YY17" s="2">
        <v>2112</v>
      </c>
      <c r="YZ17" s="2">
        <v>6959</v>
      </c>
      <c r="ZA17" s="2">
        <v>283</v>
      </c>
      <c r="ZB17" s="2">
        <v>1565</v>
      </c>
      <c r="ZC17" s="2">
        <v>6989</v>
      </c>
      <c r="ZD17" s="2">
        <v>2810</v>
      </c>
      <c r="ZE17" s="2">
        <v>5562</v>
      </c>
      <c r="ZF17" s="2">
        <v>1315</v>
      </c>
      <c r="ZG17" s="2">
        <v>1606</v>
      </c>
      <c r="ZH17" s="2">
        <v>22</v>
      </c>
      <c r="ZI17" s="2">
        <v>610</v>
      </c>
      <c r="ZJ17" s="2">
        <v>840</v>
      </c>
      <c r="ZK17" s="2">
        <v>1166</v>
      </c>
      <c r="ZL17" s="2">
        <v>1927</v>
      </c>
      <c r="ZM17" s="2">
        <v>94</v>
      </c>
      <c r="ZN17" s="2">
        <v>2438</v>
      </c>
      <c r="ZO17" s="2">
        <v>83</v>
      </c>
      <c r="ZP17" s="2">
        <v>2475</v>
      </c>
      <c r="ZQ17" s="2">
        <v>3247</v>
      </c>
      <c r="ZR17" s="2">
        <v>223519</v>
      </c>
      <c r="ZS17" s="2">
        <v>4804</v>
      </c>
      <c r="ZT17" s="2">
        <v>-201</v>
      </c>
      <c r="ZU17" s="2">
        <v>513</v>
      </c>
      <c r="ZV17" s="2">
        <v>639</v>
      </c>
      <c r="ZW17" s="2">
        <v>207</v>
      </c>
      <c r="ZX17" s="2">
        <v>1065</v>
      </c>
      <c r="ZY17" s="2">
        <v>886</v>
      </c>
      <c r="ZZ17" s="2">
        <v>2397</v>
      </c>
      <c r="AAA17" s="2">
        <v>1986</v>
      </c>
      <c r="AAB17" s="2">
        <v>484</v>
      </c>
      <c r="AAC17" s="2">
        <v>387</v>
      </c>
      <c r="AAD17" s="2">
        <v>3253</v>
      </c>
      <c r="AAE17" s="2">
        <v>386</v>
      </c>
      <c r="AAF17" s="2">
        <v>1249</v>
      </c>
      <c r="AAG17" s="2">
        <v>480</v>
      </c>
      <c r="AAH17" s="2">
        <v>606</v>
      </c>
      <c r="AAI17" s="2">
        <v>313</v>
      </c>
      <c r="AAJ17" s="2">
        <v>221</v>
      </c>
      <c r="AAK17" s="2">
        <v>878</v>
      </c>
      <c r="AAL17" s="2">
        <v>358</v>
      </c>
      <c r="AAM17" s="2">
        <v>345</v>
      </c>
      <c r="AAN17" s="2">
        <v>11829</v>
      </c>
      <c r="AAO17" s="2">
        <v>446</v>
      </c>
      <c r="AAP17" s="2">
        <v>14112</v>
      </c>
      <c r="AAQ17" s="2">
        <v>1156</v>
      </c>
      <c r="AAR17" s="2">
        <v>-504</v>
      </c>
      <c r="AAS17" s="2">
        <v>786</v>
      </c>
      <c r="AAT17" s="2">
        <v>581</v>
      </c>
      <c r="AAU17" s="2">
        <v>1240</v>
      </c>
      <c r="AAV17" s="2">
        <v>7911</v>
      </c>
      <c r="AAW17" s="2">
        <v>306</v>
      </c>
      <c r="AAX17" s="2">
        <v>25706</v>
      </c>
      <c r="AAY17" s="2" t="s">
        <v>5</v>
      </c>
      <c r="AAZ17" s="2">
        <v>20991</v>
      </c>
      <c r="ABA17" s="2">
        <v>1744</v>
      </c>
      <c r="ABB17" s="2" t="s">
        <v>5</v>
      </c>
      <c r="ABC17" s="2">
        <v>1937</v>
      </c>
      <c r="ABD17" s="2">
        <v>503</v>
      </c>
      <c r="ABE17" s="2">
        <v>1704</v>
      </c>
      <c r="ABF17" s="2">
        <v>1854</v>
      </c>
      <c r="ABG17" s="2">
        <v>4623</v>
      </c>
      <c r="ABH17" s="2">
        <v>-33</v>
      </c>
      <c r="ABI17" s="2">
        <v>201</v>
      </c>
      <c r="ABJ17" s="2">
        <v>618</v>
      </c>
      <c r="ABK17" s="2">
        <v>774</v>
      </c>
      <c r="ABL17" s="2">
        <v>2738</v>
      </c>
      <c r="ABM17" s="2">
        <v>209</v>
      </c>
      <c r="ABN17" s="2">
        <v>514</v>
      </c>
      <c r="ABO17" s="2">
        <v>5771</v>
      </c>
      <c r="ABP17" s="2">
        <v>2313</v>
      </c>
      <c r="ABQ17" s="2">
        <v>327</v>
      </c>
      <c r="ABR17" s="2">
        <v>19370</v>
      </c>
      <c r="ABS17" s="2">
        <v>2738</v>
      </c>
      <c r="ABT17" s="2">
        <v>804</v>
      </c>
      <c r="ABU17" s="2">
        <v>139</v>
      </c>
      <c r="ABV17" s="2">
        <v>579</v>
      </c>
      <c r="ABW17" s="2">
        <v>272</v>
      </c>
      <c r="ABX17" s="2">
        <v>169</v>
      </c>
      <c r="ABY17" s="2">
        <v>240</v>
      </c>
      <c r="ABZ17" s="2">
        <v>1198</v>
      </c>
      <c r="ACA17" s="2">
        <v>4730</v>
      </c>
      <c r="ACB17" s="2">
        <v>15429</v>
      </c>
      <c r="ACC17" s="2">
        <v>419</v>
      </c>
      <c r="ACD17" s="2">
        <v>4239</v>
      </c>
      <c r="ACE17" s="2">
        <v>842</v>
      </c>
      <c r="ACF17" s="2">
        <v>1213</v>
      </c>
      <c r="ACG17" s="2">
        <v>805</v>
      </c>
      <c r="ACH17" s="2">
        <v>845</v>
      </c>
      <c r="ACI17" s="2">
        <v>745</v>
      </c>
      <c r="ACJ17" s="2">
        <v>547</v>
      </c>
      <c r="ACK17" s="2">
        <v>1401</v>
      </c>
      <c r="ACL17" s="2">
        <v>293</v>
      </c>
      <c r="ACM17" s="2">
        <v>149</v>
      </c>
      <c r="ACN17" s="2">
        <v>341</v>
      </c>
      <c r="ACO17" s="2">
        <v>486</v>
      </c>
      <c r="ACP17" s="2">
        <v>648</v>
      </c>
      <c r="ACQ17" s="2">
        <v>525</v>
      </c>
      <c r="ACR17" s="2">
        <v>2972</v>
      </c>
      <c r="ACS17" s="2">
        <v>2926</v>
      </c>
      <c r="ACT17" s="2">
        <v>1533</v>
      </c>
      <c r="ACU17" s="2">
        <v>478</v>
      </c>
      <c r="ACV17" s="2">
        <v>786</v>
      </c>
      <c r="ACW17" s="2">
        <v>229</v>
      </c>
      <c r="ACX17" s="2">
        <v>1484</v>
      </c>
      <c r="ACY17" s="2">
        <v>105</v>
      </c>
      <c r="ACZ17" s="2">
        <v>5162</v>
      </c>
      <c r="ADA17" s="2">
        <v>1145</v>
      </c>
      <c r="ADB17" s="2">
        <v>1983</v>
      </c>
      <c r="ADC17" s="2">
        <v>148</v>
      </c>
      <c r="ADD17" s="2">
        <v>617</v>
      </c>
      <c r="ADE17" s="2">
        <v>1208</v>
      </c>
      <c r="ADF17" s="2">
        <v>1317</v>
      </c>
      <c r="ADG17" s="2">
        <v>2849</v>
      </c>
      <c r="ADH17" s="2">
        <v>314</v>
      </c>
      <c r="ADI17" s="2">
        <v>3427</v>
      </c>
      <c r="ADJ17" s="2">
        <v>53</v>
      </c>
      <c r="ADK17" s="2">
        <v>323</v>
      </c>
      <c r="ADL17" s="2">
        <v>1390</v>
      </c>
      <c r="ADM17" s="2">
        <v>98</v>
      </c>
      <c r="ADN17" s="2">
        <v>1820</v>
      </c>
      <c r="ADO17" s="2">
        <v>679</v>
      </c>
      <c r="ADP17" s="2">
        <v>364</v>
      </c>
      <c r="ADQ17" s="2">
        <v>269</v>
      </c>
      <c r="ADR17" s="2">
        <v>297</v>
      </c>
      <c r="ADS17" s="2">
        <v>1934</v>
      </c>
      <c r="ADT17" s="2">
        <v>821</v>
      </c>
      <c r="ADU17" s="2">
        <v>147</v>
      </c>
      <c r="ADV17" s="2">
        <v>374</v>
      </c>
      <c r="ADW17" s="2">
        <v>434</v>
      </c>
      <c r="ADX17" s="2">
        <v>639</v>
      </c>
      <c r="ADY17" s="2">
        <v>658</v>
      </c>
      <c r="ADZ17" s="2">
        <v>515</v>
      </c>
      <c r="AEA17" s="2">
        <v>234</v>
      </c>
      <c r="AEB17" s="2">
        <v>483</v>
      </c>
      <c r="AEC17" s="2">
        <v>73</v>
      </c>
      <c r="AED17" s="2">
        <v>4103</v>
      </c>
      <c r="AEE17" s="2">
        <v>161</v>
      </c>
      <c r="AEF17" s="2">
        <v>4192</v>
      </c>
      <c r="AEG17" s="2">
        <v>544</v>
      </c>
      <c r="AEH17" s="2">
        <v>1263</v>
      </c>
      <c r="AEI17" s="2">
        <v>1228</v>
      </c>
      <c r="AEJ17" s="2">
        <v>1786</v>
      </c>
      <c r="AEK17" s="2">
        <v>421</v>
      </c>
      <c r="AEL17" s="2">
        <v>5204</v>
      </c>
      <c r="AEM17" s="2">
        <v>2479</v>
      </c>
      <c r="AEN17" s="2">
        <v>1080</v>
      </c>
      <c r="AEO17" s="2">
        <v>2211</v>
      </c>
      <c r="AEP17" s="2">
        <v>6945</v>
      </c>
      <c r="AEQ17" s="2">
        <v>345</v>
      </c>
      <c r="AER17" s="2">
        <v>76</v>
      </c>
      <c r="AES17" s="2">
        <v>258</v>
      </c>
      <c r="AET17" s="2">
        <v>1371</v>
      </c>
      <c r="AEU17" s="2">
        <v>2589</v>
      </c>
      <c r="AEV17" s="2">
        <v>83</v>
      </c>
      <c r="AEW17" s="2">
        <v>1311</v>
      </c>
      <c r="AEX17" s="2">
        <v>256</v>
      </c>
      <c r="AEY17" s="2">
        <v>649</v>
      </c>
      <c r="AEZ17" s="2">
        <v>1625</v>
      </c>
      <c r="AFA17" s="2">
        <v>1670</v>
      </c>
      <c r="AFB17" s="2">
        <v>-32</v>
      </c>
      <c r="AFC17" s="2">
        <v>242</v>
      </c>
      <c r="AFD17" s="2">
        <v>264</v>
      </c>
      <c r="AFE17" s="2">
        <v>15</v>
      </c>
      <c r="AFF17" s="2">
        <v>979</v>
      </c>
      <c r="AFG17" s="2">
        <v>1014</v>
      </c>
      <c r="AFH17" s="2">
        <v>1193</v>
      </c>
      <c r="AFI17" s="2">
        <v>257</v>
      </c>
      <c r="AFJ17" s="2">
        <v>908</v>
      </c>
      <c r="AFK17" s="2">
        <v>1215</v>
      </c>
      <c r="AFL17" s="2">
        <v>1252</v>
      </c>
      <c r="AFM17" s="2">
        <v>2387</v>
      </c>
      <c r="AFN17" s="2">
        <v>2888</v>
      </c>
      <c r="AFO17" s="2">
        <v>418</v>
      </c>
      <c r="AFP17" s="2">
        <v>746</v>
      </c>
      <c r="AFQ17" s="2">
        <v>987</v>
      </c>
      <c r="AFR17" s="2">
        <v>1490</v>
      </c>
      <c r="AFS17" s="2">
        <v>-29</v>
      </c>
      <c r="AFT17" s="2">
        <v>406</v>
      </c>
      <c r="AFU17" s="2">
        <v>18958</v>
      </c>
      <c r="AFV17" s="2">
        <v>266</v>
      </c>
      <c r="AFW17" s="2">
        <v>1383</v>
      </c>
      <c r="AFX17" s="2">
        <v>865</v>
      </c>
      <c r="AFY17" s="2">
        <v>495</v>
      </c>
      <c r="AFZ17" s="2">
        <v>1103</v>
      </c>
      <c r="AGA17" s="2">
        <v>934</v>
      </c>
      <c r="AGB17" s="2">
        <v>2039</v>
      </c>
      <c r="AGC17" s="2">
        <v>1019</v>
      </c>
      <c r="AGD17" s="2">
        <v>1830</v>
      </c>
      <c r="AGE17" s="2">
        <v>4312</v>
      </c>
      <c r="AGF17" s="2">
        <v>620</v>
      </c>
      <c r="AGG17" s="2">
        <v>797</v>
      </c>
      <c r="AGH17" s="2">
        <v>3036</v>
      </c>
      <c r="AGI17" s="2">
        <v>944</v>
      </c>
      <c r="AGJ17" s="2">
        <v>308</v>
      </c>
      <c r="AGK17" s="2">
        <v>443</v>
      </c>
      <c r="AGL17" s="2">
        <v>318</v>
      </c>
      <c r="AGM17" s="2">
        <v>1138</v>
      </c>
      <c r="AGN17" s="2">
        <v>1780</v>
      </c>
      <c r="AGO17" s="2">
        <v>542</v>
      </c>
      <c r="AGP17" s="2">
        <v>1102</v>
      </c>
      <c r="AGQ17" s="2">
        <v>-518</v>
      </c>
      <c r="AGR17" s="2">
        <v>301</v>
      </c>
      <c r="AGS17" s="2">
        <v>4328</v>
      </c>
      <c r="AGT17" s="2">
        <v>767</v>
      </c>
      <c r="AGU17" s="2">
        <v>2584</v>
      </c>
      <c r="AGV17" s="2">
        <v>1405</v>
      </c>
      <c r="AGW17" s="2">
        <v>2215</v>
      </c>
      <c r="AGX17" s="2">
        <v>-55</v>
      </c>
      <c r="AGY17" s="2">
        <v>218</v>
      </c>
      <c r="AGZ17" s="2">
        <v>904</v>
      </c>
      <c r="AHA17" s="2">
        <v>1613</v>
      </c>
      <c r="AHB17" s="2">
        <v>2275</v>
      </c>
      <c r="AHC17" s="2">
        <v>12191</v>
      </c>
      <c r="AHD17" s="2">
        <v>221</v>
      </c>
      <c r="AHE17" s="2">
        <v>472</v>
      </c>
      <c r="AHF17" s="2">
        <v>734</v>
      </c>
      <c r="AHG17" s="2">
        <v>1400</v>
      </c>
      <c r="AHH17" s="2">
        <v>651</v>
      </c>
      <c r="AHI17" s="2">
        <v>7141</v>
      </c>
      <c r="AHJ17" s="2">
        <v>1248</v>
      </c>
      <c r="AHK17" s="2">
        <v>1373</v>
      </c>
      <c r="AHL17" s="2">
        <v>116</v>
      </c>
      <c r="AHM17" s="2">
        <v>504</v>
      </c>
      <c r="AHN17" s="2">
        <v>1262</v>
      </c>
      <c r="AHO17" s="2">
        <v>5439</v>
      </c>
      <c r="AHP17" s="2">
        <v>262</v>
      </c>
      <c r="AHQ17" s="2">
        <v>1204</v>
      </c>
      <c r="AHR17" s="2">
        <v>4605</v>
      </c>
      <c r="AHS17" s="2">
        <v>1075</v>
      </c>
      <c r="AHT17" s="2">
        <v>999</v>
      </c>
      <c r="AHU17" s="2">
        <v>460</v>
      </c>
      <c r="AHV17" s="2">
        <v>3651</v>
      </c>
      <c r="AHW17" s="2">
        <v>689</v>
      </c>
      <c r="AHX17" s="2">
        <v>3527</v>
      </c>
      <c r="AHY17" s="2">
        <v>23030</v>
      </c>
      <c r="AHZ17" s="2">
        <v>8241</v>
      </c>
      <c r="AIA17" s="2">
        <v>1262</v>
      </c>
      <c r="AIB17" s="2">
        <v>258</v>
      </c>
      <c r="AIC17" s="2">
        <v>1773</v>
      </c>
      <c r="AID17" s="2">
        <v>222</v>
      </c>
      <c r="AIE17" s="2">
        <v>778</v>
      </c>
      <c r="AIF17" s="2">
        <v>867</v>
      </c>
      <c r="AIG17" s="2">
        <v>2782</v>
      </c>
      <c r="AIH17" s="2">
        <v>290</v>
      </c>
      <c r="AII17" s="2">
        <v>592</v>
      </c>
      <c r="AIJ17" s="2">
        <v>717</v>
      </c>
      <c r="AIK17" s="2">
        <v>1663</v>
      </c>
      <c r="AIL17" s="2">
        <v>373</v>
      </c>
      <c r="AIM17" s="2">
        <v>231</v>
      </c>
      <c r="AIN17" s="2">
        <v>662</v>
      </c>
      <c r="AIO17" s="2">
        <v>1939</v>
      </c>
      <c r="AIP17" s="2">
        <v>697</v>
      </c>
      <c r="AIQ17" s="2">
        <v>422</v>
      </c>
      <c r="AIR17" s="2">
        <v>255</v>
      </c>
      <c r="AIS17" s="2">
        <v>545</v>
      </c>
      <c r="AIT17" s="2">
        <v>103</v>
      </c>
      <c r="AIU17" s="2">
        <v>316</v>
      </c>
      <c r="AIV17" s="2">
        <v>351</v>
      </c>
      <c r="AIW17" s="2">
        <v>891</v>
      </c>
      <c r="AIX17" s="2">
        <v>669</v>
      </c>
      <c r="AIY17" s="2">
        <v>1080</v>
      </c>
      <c r="AIZ17" s="2">
        <v>491</v>
      </c>
      <c r="AJA17" s="2">
        <v>675</v>
      </c>
      <c r="AJB17" s="2">
        <v>81</v>
      </c>
      <c r="AJC17" s="2">
        <v>141</v>
      </c>
      <c r="AJD17" s="2">
        <v>17</v>
      </c>
      <c r="AJE17" s="2">
        <v>657</v>
      </c>
      <c r="AJF17" s="2">
        <v>726</v>
      </c>
      <c r="AJG17" s="2">
        <v>6545</v>
      </c>
      <c r="AJH17" s="2">
        <v>210</v>
      </c>
      <c r="AJI17" s="2">
        <v>288</v>
      </c>
      <c r="AJJ17" s="2">
        <v>59</v>
      </c>
      <c r="AJK17" s="2">
        <v>-160</v>
      </c>
      <c r="AJL17" s="2">
        <v>1992</v>
      </c>
      <c r="AJM17" s="2">
        <v>727</v>
      </c>
      <c r="AJN17" s="2">
        <v>218</v>
      </c>
      <c r="AJO17" s="2">
        <v>2638</v>
      </c>
      <c r="AJP17" s="2">
        <v>280</v>
      </c>
      <c r="AJQ17" s="2">
        <v>392</v>
      </c>
      <c r="AJR17" s="2">
        <v>376</v>
      </c>
      <c r="AJS17" s="2">
        <v>930</v>
      </c>
      <c r="AJT17" s="2">
        <v>7094</v>
      </c>
      <c r="AJU17" s="2">
        <v>501</v>
      </c>
      <c r="AJV17" s="2">
        <v>3022</v>
      </c>
      <c r="AJW17" s="2">
        <v>2116</v>
      </c>
      <c r="AJX17" s="2">
        <v>1946</v>
      </c>
      <c r="AJY17" s="2">
        <v>20</v>
      </c>
      <c r="AJZ17" s="2">
        <v>9307</v>
      </c>
      <c r="AKA17" s="2">
        <v>492</v>
      </c>
      <c r="AKB17" s="2">
        <v>788</v>
      </c>
      <c r="AKC17" s="2">
        <v>355</v>
      </c>
      <c r="AKD17" s="2">
        <v>442</v>
      </c>
      <c r="AKE17" s="2">
        <v>9356</v>
      </c>
      <c r="AKF17" s="2">
        <v>2347</v>
      </c>
      <c r="AKG17" s="2">
        <v>3504</v>
      </c>
      <c r="AKH17" s="2">
        <v>1416</v>
      </c>
      <c r="AKI17" s="2">
        <v>553</v>
      </c>
      <c r="AKJ17" s="2">
        <v>883</v>
      </c>
      <c r="AKK17" s="2">
        <v>6818</v>
      </c>
      <c r="AKL17" s="2">
        <v>12871</v>
      </c>
      <c r="AKM17" s="2">
        <v>1212</v>
      </c>
      <c r="AKN17" s="2">
        <v>653</v>
      </c>
      <c r="AKO17" s="2">
        <v>176</v>
      </c>
      <c r="AKP17" s="2">
        <v>480</v>
      </c>
      <c r="AKQ17" s="2">
        <v>1304</v>
      </c>
      <c r="AKR17" s="2">
        <v>1444</v>
      </c>
      <c r="AKS17" s="2">
        <v>2662</v>
      </c>
      <c r="AKT17" s="2">
        <v>6166</v>
      </c>
      <c r="AKU17" s="2">
        <v>474</v>
      </c>
      <c r="AKV17" s="2">
        <v>473</v>
      </c>
      <c r="AKW17" s="2">
        <v>286</v>
      </c>
      <c r="AKX17" s="2">
        <v>289</v>
      </c>
      <c r="AKY17" s="2">
        <v>334</v>
      </c>
      <c r="AKZ17" s="2">
        <v>167</v>
      </c>
      <c r="ALA17" s="2">
        <v>630</v>
      </c>
      <c r="ALB17" s="2">
        <v>2116</v>
      </c>
      <c r="ALC17" s="2">
        <v>1859</v>
      </c>
      <c r="ALD17" s="2">
        <v>430</v>
      </c>
      <c r="ALE17" s="2">
        <v>148</v>
      </c>
      <c r="ALF17" s="2">
        <v>279</v>
      </c>
      <c r="ALG17" s="2" t="s">
        <v>5</v>
      </c>
      <c r="ALH17" s="2">
        <v>399</v>
      </c>
      <c r="ALI17" s="2">
        <v>1673</v>
      </c>
      <c r="ALJ17" s="2">
        <v>263</v>
      </c>
      <c r="ALK17" s="2" t="s">
        <v>5</v>
      </c>
      <c r="ALL17" s="2">
        <v>1590</v>
      </c>
      <c r="ALM17" s="2">
        <v>3842</v>
      </c>
      <c r="ALN17" s="2">
        <v>1187</v>
      </c>
      <c r="ALO17" s="2">
        <v>4995</v>
      </c>
      <c r="ALP17" s="2">
        <v>82</v>
      </c>
      <c r="ALQ17" s="2">
        <v>178</v>
      </c>
      <c r="ALR17" s="2">
        <v>1030</v>
      </c>
      <c r="ALS17" s="2">
        <v>361</v>
      </c>
      <c r="ALT17" s="2">
        <v>1654</v>
      </c>
      <c r="ALU17" s="2">
        <v>9958</v>
      </c>
      <c r="ALV17" s="2">
        <v>13893</v>
      </c>
      <c r="ALW17" s="2">
        <v>265</v>
      </c>
      <c r="ALX17" s="2">
        <v>3345</v>
      </c>
      <c r="ALY17" s="2">
        <v>996</v>
      </c>
      <c r="ALZ17" s="2">
        <v>8513</v>
      </c>
      <c r="AMA17" s="2">
        <v>4683</v>
      </c>
      <c r="AMB17" s="2">
        <v>669101</v>
      </c>
      <c r="AMC17" s="2">
        <v>12</v>
      </c>
      <c r="AMD17" s="2">
        <v>315</v>
      </c>
      <c r="AME17" s="2">
        <v>121</v>
      </c>
      <c r="AMF17" s="2">
        <v>703</v>
      </c>
      <c r="AMG17" s="2">
        <v>1337</v>
      </c>
      <c r="AMH17" s="2">
        <v>16592</v>
      </c>
      <c r="AMI17" s="2">
        <v>33203</v>
      </c>
      <c r="AMJ17" s="2">
        <v>1228</v>
      </c>
      <c r="AMK17" s="2">
        <v>1</v>
      </c>
      <c r="AML17" s="2">
        <v>36</v>
      </c>
      <c r="AMM17" s="2" t="s">
        <v>5</v>
      </c>
      <c r="AMN17" s="2">
        <v>7950</v>
      </c>
      <c r="AMO17" s="2">
        <v>2358</v>
      </c>
      <c r="AMP17" s="2">
        <v>4184</v>
      </c>
      <c r="AMQ17" s="2">
        <v>-3</v>
      </c>
      <c r="AMR17" s="2">
        <v>207</v>
      </c>
      <c r="AMS17" s="2">
        <v>966</v>
      </c>
      <c r="AMT17" s="2">
        <v>267</v>
      </c>
      <c r="AMU17" s="2">
        <v>45</v>
      </c>
      <c r="AMV17" s="2">
        <v>265991</v>
      </c>
      <c r="AMW17" s="2">
        <v>901</v>
      </c>
      <c r="AMX17" s="2">
        <v>32</v>
      </c>
      <c r="AMY17" s="2">
        <v>90</v>
      </c>
      <c r="AMZ17" s="2">
        <v>750</v>
      </c>
      <c r="ANA17" s="2">
        <v>1089</v>
      </c>
      <c r="ANB17" s="2">
        <v>1802</v>
      </c>
      <c r="ANC17" s="2">
        <v>49</v>
      </c>
      <c r="AND17" s="2">
        <v>367</v>
      </c>
      <c r="ANE17" s="2">
        <v>5384</v>
      </c>
      <c r="ANF17" s="2">
        <v>11</v>
      </c>
      <c r="ANG17" s="2">
        <v>924</v>
      </c>
      <c r="ANH17" s="2">
        <v>211</v>
      </c>
      <c r="ANI17" s="2">
        <v>221</v>
      </c>
      <c r="ANJ17" s="2">
        <v>542</v>
      </c>
      <c r="ANK17" s="2">
        <v>1419</v>
      </c>
      <c r="ANL17" s="2">
        <v>135</v>
      </c>
      <c r="ANM17" s="2">
        <v>204</v>
      </c>
      <c r="ANN17" s="2">
        <v>-461</v>
      </c>
      <c r="ANO17" s="2">
        <v>1522</v>
      </c>
      <c r="ANP17" s="2">
        <v>606</v>
      </c>
      <c r="ANQ17" s="2">
        <v>2976</v>
      </c>
      <c r="ANR17" s="2">
        <v>3871</v>
      </c>
      <c r="ANS17" s="2" t="s">
        <v>5</v>
      </c>
      <c r="ANT17" s="2">
        <v>607</v>
      </c>
      <c r="ANU17" s="2">
        <v>8529</v>
      </c>
      <c r="ANV17" s="2">
        <v>-381</v>
      </c>
      <c r="ANW17" s="2">
        <v>101</v>
      </c>
      <c r="ANX17" s="2">
        <v>60</v>
      </c>
      <c r="ANY17" s="2">
        <v>2829</v>
      </c>
      <c r="ANZ17" s="2">
        <v>382</v>
      </c>
      <c r="AOA17" s="2">
        <v>287</v>
      </c>
      <c r="AOB17" s="2">
        <v>1115</v>
      </c>
      <c r="AOC17" s="2">
        <v>368</v>
      </c>
      <c r="AOD17" s="2">
        <v>235</v>
      </c>
      <c r="AOE17" s="2">
        <v>244</v>
      </c>
      <c r="AOF17" s="2">
        <v>331</v>
      </c>
      <c r="AOG17" s="2">
        <v>2103</v>
      </c>
      <c r="AOH17" s="2">
        <v>1667</v>
      </c>
      <c r="AOI17" s="2">
        <v>37</v>
      </c>
      <c r="AOJ17" s="2">
        <v>408</v>
      </c>
      <c r="AOK17" s="2">
        <v>1550</v>
      </c>
      <c r="AOL17" s="2">
        <v>111</v>
      </c>
      <c r="AOM17" s="2">
        <v>933</v>
      </c>
      <c r="AON17" s="2">
        <v>-5</v>
      </c>
      <c r="AOO17" s="2">
        <v>433</v>
      </c>
      <c r="AOP17" s="2">
        <v>9898</v>
      </c>
      <c r="AOQ17" s="2">
        <v>-210</v>
      </c>
      <c r="AOR17" s="2">
        <v>150</v>
      </c>
      <c r="AOS17" s="2">
        <v>32108</v>
      </c>
      <c r="AOT17" s="2">
        <v>2038</v>
      </c>
      <c r="AOU17" s="2">
        <v>799</v>
      </c>
      <c r="AOV17" s="2">
        <v>589</v>
      </c>
      <c r="AOW17" s="2">
        <v>1653</v>
      </c>
      <c r="AOX17" s="2">
        <v>505</v>
      </c>
      <c r="AOY17" s="2">
        <v>276</v>
      </c>
      <c r="AOZ17" s="2">
        <v>306</v>
      </c>
      <c r="APA17" s="2">
        <v>257</v>
      </c>
      <c r="APB17" s="2">
        <v>3541</v>
      </c>
      <c r="APC17" s="2">
        <v>713</v>
      </c>
      <c r="APD17" s="2">
        <v>275</v>
      </c>
      <c r="APE17" s="2">
        <v>913</v>
      </c>
      <c r="APF17" s="2">
        <v>347</v>
      </c>
      <c r="APG17" s="2">
        <v>22506</v>
      </c>
      <c r="APH17" s="2">
        <v>-419</v>
      </c>
      <c r="API17" s="2">
        <v>941</v>
      </c>
      <c r="APJ17" s="2">
        <v>2534</v>
      </c>
      <c r="APK17" s="2">
        <v>373</v>
      </c>
      <c r="APL17" s="2">
        <v>1595</v>
      </c>
      <c r="APM17" s="2">
        <v>307</v>
      </c>
      <c r="APN17" s="2">
        <v>584</v>
      </c>
      <c r="APO17" s="2">
        <v>1668</v>
      </c>
      <c r="APP17" s="2">
        <v>1461</v>
      </c>
      <c r="APQ17" s="2">
        <v>1556</v>
      </c>
      <c r="APR17" s="2">
        <v>1445</v>
      </c>
      <c r="APS17" s="2">
        <v>1828</v>
      </c>
      <c r="APT17" s="2">
        <v>1191</v>
      </c>
      <c r="APU17" s="2">
        <v>-70</v>
      </c>
      <c r="APV17" s="2">
        <v>359</v>
      </c>
      <c r="APW17" s="2">
        <v>274</v>
      </c>
      <c r="APX17" s="2">
        <v>336</v>
      </c>
      <c r="APY17" s="2">
        <v>369</v>
      </c>
      <c r="APZ17" s="2">
        <v>3849</v>
      </c>
      <c r="AQA17" s="2">
        <v>4100</v>
      </c>
      <c r="AQB17" s="2">
        <v>2392</v>
      </c>
      <c r="AQC17" s="2">
        <v>636</v>
      </c>
      <c r="AQD17" s="2">
        <v>599</v>
      </c>
      <c r="AQE17" s="2">
        <v>886</v>
      </c>
      <c r="AQF17" s="2">
        <v>218</v>
      </c>
      <c r="AQG17" s="2">
        <v>113</v>
      </c>
      <c r="AQH17" s="2">
        <v>86</v>
      </c>
      <c r="AQI17" s="2">
        <v>535</v>
      </c>
      <c r="AQJ17" s="2">
        <v>812</v>
      </c>
      <c r="AQK17" s="2">
        <v>716</v>
      </c>
      <c r="AQL17" s="2">
        <v>141</v>
      </c>
      <c r="AQM17" s="2">
        <v>849</v>
      </c>
      <c r="AQN17" s="2">
        <v>6517</v>
      </c>
      <c r="AQO17" s="2">
        <v>588</v>
      </c>
      <c r="AQP17" s="2">
        <v>1987</v>
      </c>
      <c r="AQQ17" s="2">
        <v>852</v>
      </c>
      <c r="AQR17" s="2">
        <v>2424</v>
      </c>
      <c r="AQS17" s="2">
        <v>3</v>
      </c>
      <c r="AQT17" s="2">
        <v>1622</v>
      </c>
      <c r="AQU17" s="2">
        <v>1464</v>
      </c>
      <c r="AQV17" s="2">
        <v>1556</v>
      </c>
      <c r="AQW17" s="2">
        <v>-118</v>
      </c>
      <c r="AQX17" s="2">
        <v>715</v>
      </c>
      <c r="AQY17" s="2">
        <v>2876</v>
      </c>
      <c r="AQZ17" s="2">
        <v>-15</v>
      </c>
      <c r="ARA17" s="2">
        <v>21034</v>
      </c>
      <c r="ARB17" s="2">
        <v>449</v>
      </c>
      <c r="ARC17" s="2">
        <v>1851</v>
      </c>
      <c r="ARD17" s="2">
        <v>19839</v>
      </c>
      <c r="ARE17" s="2">
        <v>1001</v>
      </c>
      <c r="ARF17" s="2">
        <v>2233</v>
      </c>
      <c r="ARG17" s="2">
        <v>857</v>
      </c>
      <c r="ARH17" s="2">
        <v>398</v>
      </c>
      <c r="ARI17" s="2">
        <v>510</v>
      </c>
      <c r="ARJ17" s="2">
        <v>7117</v>
      </c>
      <c r="ARK17" s="2">
        <v>2986</v>
      </c>
      <c r="ARL17" s="2">
        <v>589</v>
      </c>
      <c r="ARM17" s="2">
        <v>482</v>
      </c>
      <c r="ARN17" s="2">
        <v>1441</v>
      </c>
      <c r="ARO17" s="2">
        <v>2055</v>
      </c>
      <c r="ARP17" s="2">
        <v>391</v>
      </c>
      <c r="ARQ17" s="2">
        <v>391</v>
      </c>
      <c r="ARR17" s="2">
        <v>56000</v>
      </c>
      <c r="ARS17" s="2">
        <v>10694</v>
      </c>
      <c r="ART17" s="2">
        <v>265</v>
      </c>
      <c r="ARU17" s="2">
        <v>2823</v>
      </c>
      <c r="ARV17" s="2">
        <v>1136</v>
      </c>
      <c r="ARW17" s="2">
        <v>697</v>
      </c>
      <c r="ARX17" s="2">
        <v>12770</v>
      </c>
      <c r="ARY17" s="2">
        <v>566</v>
      </c>
      <c r="ARZ17" s="2">
        <v>2150</v>
      </c>
      <c r="ASA17" s="2">
        <v>567</v>
      </c>
      <c r="ASB17" s="2">
        <v>2663</v>
      </c>
      <c r="ASC17" s="2">
        <v>21</v>
      </c>
      <c r="ASD17" s="2">
        <v>264</v>
      </c>
      <c r="ASE17" s="2" t="s">
        <v>5</v>
      </c>
      <c r="ASF17" s="2">
        <v>-776</v>
      </c>
      <c r="ASG17" s="2">
        <v>1635</v>
      </c>
      <c r="ASH17" s="2">
        <v>-96</v>
      </c>
      <c r="ASI17" s="2">
        <v>155</v>
      </c>
      <c r="ASJ17" s="2">
        <v>-263</v>
      </c>
      <c r="ASK17" s="2">
        <v>-141742</v>
      </c>
      <c r="ASL17" s="2">
        <v>1380</v>
      </c>
      <c r="ASM17" s="2">
        <v>379</v>
      </c>
      <c r="ASN17" s="2">
        <v>17</v>
      </c>
      <c r="ASO17" s="2">
        <v>564</v>
      </c>
      <c r="ASP17" s="2">
        <v>-1278</v>
      </c>
      <c r="ASQ17" s="2" t="s">
        <v>5</v>
      </c>
      <c r="ASR17" s="2">
        <v>20633</v>
      </c>
      <c r="ASS17" s="2" t="s">
        <v>5</v>
      </c>
      <c r="AST17" s="2">
        <v>2476</v>
      </c>
      <c r="ASU17" s="2">
        <v>401</v>
      </c>
      <c r="ASV17" s="2">
        <v>142</v>
      </c>
      <c r="ASW17" s="2">
        <v>315</v>
      </c>
      <c r="ASX17" s="2">
        <v>360</v>
      </c>
      <c r="ASY17" s="2">
        <v>580</v>
      </c>
      <c r="ASZ17" s="2">
        <v>21</v>
      </c>
      <c r="ATA17" s="2">
        <v>97</v>
      </c>
      <c r="ATB17" s="2">
        <v>-13</v>
      </c>
      <c r="ATC17" s="2">
        <v>19192</v>
      </c>
      <c r="ATD17" s="2">
        <v>9525</v>
      </c>
      <c r="ATE17" s="2">
        <v>24021</v>
      </c>
      <c r="ATF17" s="2">
        <v>617</v>
      </c>
      <c r="ATG17" s="2">
        <v>1023</v>
      </c>
      <c r="ATH17" s="2">
        <v>9808</v>
      </c>
      <c r="ATI17" s="2">
        <v>1247</v>
      </c>
      <c r="ATJ17" s="2">
        <v>3086</v>
      </c>
      <c r="ATK17" s="2">
        <v>-2184</v>
      </c>
      <c r="ATL17" s="2">
        <v>26</v>
      </c>
      <c r="ATM17" s="2">
        <v>1425</v>
      </c>
      <c r="ATN17" s="2">
        <v>7874</v>
      </c>
      <c r="ATO17" s="2">
        <v>161</v>
      </c>
      <c r="ATP17" s="2">
        <v>466</v>
      </c>
      <c r="ATQ17" s="2">
        <v>1904</v>
      </c>
      <c r="ATR17" s="2">
        <v>429</v>
      </c>
      <c r="ATS17" s="2">
        <v>327</v>
      </c>
      <c r="ATT17" s="2">
        <v>2520</v>
      </c>
      <c r="ATU17" s="2">
        <v>13</v>
      </c>
      <c r="ATV17" s="2">
        <v>445</v>
      </c>
      <c r="ATW17" s="2">
        <v>286</v>
      </c>
      <c r="ATX17" s="2">
        <v>3824</v>
      </c>
      <c r="ATY17" s="2">
        <v>526</v>
      </c>
      <c r="ATZ17" s="2">
        <v>9412</v>
      </c>
      <c r="AUA17" s="2">
        <v>2444</v>
      </c>
      <c r="AUB17" s="2">
        <v>481</v>
      </c>
      <c r="AUC17" s="2">
        <v>7</v>
      </c>
      <c r="AUD17" s="2">
        <v>1383</v>
      </c>
      <c r="AUE17" s="2">
        <v>10454</v>
      </c>
      <c r="AUF17" s="2">
        <v>506</v>
      </c>
      <c r="AUG17" s="2">
        <v>340</v>
      </c>
      <c r="AUH17" s="2">
        <v>593</v>
      </c>
      <c r="AUI17" s="2">
        <v>11135</v>
      </c>
      <c r="AUJ17" s="2">
        <v>1178</v>
      </c>
      <c r="AUK17" s="2">
        <v>9145</v>
      </c>
      <c r="AUL17" s="2">
        <v>-4088</v>
      </c>
      <c r="AUM17" s="2" t="s">
        <v>5</v>
      </c>
      <c r="AUN17" s="2">
        <v>828</v>
      </c>
      <c r="AUO17" s="2">
        <v>468</v>
      </c>
      <c r="AUP17" s="2">
        <v>720</v>
      </c>
      <c r="AUQ17" s="2">
        <v>336</v>
      </c>
      <c r="AUR17" s="2">
        <v>11861</v>
      </c>
      <c r="AUS17" s="2">
        <v>839</v>
      </c>
      <c r="AUT17" s="2">
        <v>254</v>
      </c>
      <c r="AUU17" s="2">
        <v>570</v>
      </c>
      <c r="AUV17" s="2">
        <v>177</v>
      </c>
      <c r="AUW17" s="2" t="s">
        <v>5</v>
      </c>
      <c r="AUX17" s="2">
        <v>167</v>
      </c>
      <c r="AUY17" s="2">
        <v>-102</v>
      </c>
      <c r="AUZ17" s="2">
        <v>410</v>
      </c>
      <c r="AVA17" s="2">
        <v>8673</v>
      </c>
      <c r="AVB17" s="2">
        <v>963</v>
      </c>
      <c r="AVC17" s="2">
        <v>503</v>
      </c>
      <c r="AVD17" s="2">
        <v>1673</v>
      </c>
      <c r="AVE17" s="2">
        <v>148</v>
      </c>
      <c r="AVF17" s="2">
        <v>985</v>
      </c>
      <c r="AVG17" s="2">
        <v>27</v>
      </c>
      <c r="AVH17" s="2">
        <v>111</v>
      </c>
      <c r="AVI17" s="2">
        <v>1539</v>
      </c>
      <c r="AVJ17" s="2">
        <v>102</v>
      </c>
      <c r="AVK17" s="2">
        <v>913</v>
      </c>
      <c r="AVL17" s="2">
        <v>2149</v>
      </c>
      <c r="AVM17" s="2">
        <v>990</v>
      </c>
      <c r="AVN17" s="2">
        <v>646</v>
      </c>
      <c r="AVO17" s="2">
        <v>870</v>
      </c>
      <c r="AVP17" s="2">
        <v>1061</v>
      </c>
      <c r="AVQ17" s="2">
        <v>149</v>
      </c>
      <c r="AVR17" s="2">
        <v>4141</v>
      </c>
      <c r="AVS17" s="2">
        <v>-15</v>
      </c>
      <c r="AVT17" s="2">
        <v>609</v>
      </c>
      <c r="AVU17" s="2">
        <v>331</v>
      </c>
      <c r="AVV17" s="2">
        <v>860</v>
      </c>
      <c r="AVW17" s="2">
        <v>702</v>
      </c>
      <c r="AVX17" s="2">
        <v>67</v>
      </c>
      <c r="AVY17" s="2">
        <v>176</v>
      </c>
      <c r="AVZ17" s="2">
        <v>143</v>
      </c>
      <c r="AWA17" s="2">
        <v>1651</v>
      </c>
      <c r="AWB17" s="2">
        <v>450</v>
      </c>
      <c r="AWC17" s="2">
        <v>35</v>
      </c>
      <c r="AWD17" s="2">
        <v>490</v>
      </c>
      <c r="AWE17" s="2">
        <v>365</v>
      </c>
      <c r="AWF17" s="2">
        <v>67</v>
      </c>
      <c r="AWG17" s="2">
        <v>1380</v>
      </c>
      <c r="AWH17" s="2">
        <v>1407</v>
      </c>
      <c r="AWI17" s="2">
        <v>1482</v>
      </c>
      <c r="AWJ17" s="2">
        <v>966</v>
      </c>
      <c r="AWK17" s="2">
        <v>229</v>
      </c>
      <c r="AWL17" s="2">
        <v>1183</v>
      </c>
      <c r="AWM17" s="2">
        <v>231</v>
      </c>
      <c r="AWN17" s="2">
        <v>745</v>
      </c>
      <c r="AWO17" s="2">
        <v>1386</v>
      </c>
      <c r="AWP17" s="2">
        <v>300</v>
      </c>
      <c r="AWQ17" s="2">
        <v>513</v>
      </c>
      <c r="AWR17" s="2">
        <v>-97</v>
      </c>
      <c r="AWS17" s="2">
        <v>287</v>
      </c>
      <c r="AWT17" s="2" t="s">
        <v>5</v>
      </c>
      <c r="AWU17" s="2">
        <v>167</v>
      </c>
      <c r="AWV17" s="2">
        <v>2057</v>
      </c>
      <c r="AWW17" s="2">
        <v>197</v>
      </c>
      <c r="AWX17" s="2">
        <v>37</v>
      </c>
      <c r="AWY17" s="2">
        <v>3526</v>
      </c>
      <c r="AWZ17" s="2">
        <v>675</v>
      </c>
      <c r="AXA17" s="2">
        <v>1940</v>
      </c>
      <c r="AXB17" s="2">
        <v>343</v>
      </c>
      <c r="AXC17" s="2">
        <v>2455</v>
      </c>
      <c r="AXD17" s="2">
        <v>86</v>
      </c>
      <c r="AXE17" s="2">
        <v>1674</v>
      </c>
      <c r="AXF17" s="2">
        <v>91</v>
      </c>
      <c r="AXG17" s="2">
        <v>13649</v>
      </c>
      <c r="AXH17" s="2" t="s">
        <v>5</v>
      </c>
      <c r="AXI17" s="2">
        <v>703</v>
      </c>
      <c r="AXJ17" s="2">
        <v>301</v>
      </c>
      <c r="AXK17" s="2">
        <v>333</v>
      </c>
      <c r="AXL17" s="2">
        <v>16827</v>
      </c>
      <c r="AXM17" s="2">
        <v>795</v>
      </c>
      <c r="AXN17" s="2">
        <v>-80</v>
      </c>
      <c r="AXO17" s="2">
        <v>119</v>
      </c>
      <c r="AXP17" s="2">
        <v>159</v>
      </c>
      <c r="AXQ17" s="2">
        <v>611</v>
      </c>
      <c r="AXR17" s="2">
        <v>14364</v>
      </c>
      <c r="AXS17" s="2">
        <v>-1</v>
      </c>
      <c r="AXT17" s="2">
        <v>329</v>
      </c>
      <c r="AXU17" s="2">
        <v>38278</v>
      </c>
      <c r="AXV17" s="2">
        <v>1372</v>
      </c>
      <c r="AXW17" s="2">
        <v>39238</v>
      </c>
      <c r="AXX17" s="2">
        <v>2034</v>
      </c>
      <c r="AXY17" s="2">
        <v>783</v>
      </c>
      <c r="AXZ17" s="2">
        <v>1031</v>
      </c>
      <c r="AYA17" s="2">
        <v>848</v>
      </c>
      <c r="AYB17" s="2">
        <v>899</v>
      </c>
      <c r="AYC17" s="2">
        <v>76</v>
      </c>
      <c r="AYD17" s="2">
        <v>541</v>
      </c>
      <c r="AYE17" s="2">
        <v>42953</v>
      </c>
      <c r="AYF17" s="2">
        <v>531</v>
      </c>
      <c r="AYG17" s="2">
        <v>1450</v>
      </c>
      <c r="AYH17" s="2">
        <v>2083</v>
      </c>
      <c r="AYI17" s="2">
        <v>713</v>
      </c>
      <c r="AYJ17" s="2">
        <v>3315</v>
      </c>
      <c r="AYK17" s="2">
        <v>306</v>
      </c>
      <c r="AYL17" s="2">
        <v>1463</v>
      </c>
      <c r="AYM17" s="2">
        <v>210</v>
      </c>
      <c r="AYN17" s="2">
        <v>1441</v>
      </c>
      <c r="AYO17" s="2">
        <v>1283</v>
      </c>
      <c r="AYP17" s="2">
        <v>339</v>
      </c>
      <c r="AYQ17" s="2">
        <v>-141</v>
      </c>
      <c r="AYR17" s="2">
        <v>823</v>
      </c>
      <c r="AYS17" s="2">
        <v>494</v>
      </c>
      <c r="AYT17" s="2">
        <v>5109</v>
      </c>
      <c r="AYU17" s="2">
        <v>1637</v>
      </c>
      <c r="AYV17" s="2">
        <v>5206</v>
      </c>
      <c r="AYW17" s="2">
        <v>2858</v>
      </c>
      <c r="AYX17" s="2">
        <v>11206</v>
      </c>
      <c r="AYY17" s="2">
        <v>119</v>
      </c>
      <c r="AYZ17" s="2">
        <v>406</v>
      </c>
      <c r="AZA17" s="2">
        <v>1676</v>
      </c>
      <c r="AZB17" s="2">
        <v>1357</v>
      </c>
      <c r="AZC17" s="2">
        <v>344</v>
      </c>
      <c r="AZD17" s="2">
        <v>71</v>
      </c>
      <c r="AZE17" s="2">
        <v>19186</v>
      </c>
      <c r="AZF17" s="2">
        <v>3925</v>
      </c>
      <c r="AZG17" s="2">
        <v>1042</v>
      </c>
      <c r="AZH17" s="2">
        <v>59155</v>
      </c>
      <c r="AZI17" s="2">
        <v>493</v>
      </c>
      <c r="AZJ17" s="2">
        <v>6876</v>
      </c>
      <c r="AZK17" s="2">
        <v>3023</v>
      </c>
      <c r="AZL17" s="2">
        <v>343</v>
      </c>
      <c r="AZM17" s="2">
        <v>787</v>
      </c>
      <c r="AZN17" s="2">
        <v>3064</v>
      </c>
      <c r="AZO17" s="2" t="s">
        <v>5</v>
      </c>
      <c r="AZP17" s="2">
        <v>33324</v>
      </c>
      <c r="AZQ17" s="2">
        <v>3058</v>
      </c>
      <c r="AZR17" s="2">
        <v>3944</v>
      </c>
      <c r="AZS17" s="2">
        <v>-123</v>
      </c>
      <c r="AZT17" s="2">
        <v>539</v>
      </c>
      <c r="AZU17" s="2">
        <v>896</v>
      </c>
      <c r="AZV17" s="2">
        <v>22525</v>
      </c>
      <c r="AZW17" s="2">
        <v>2097</v>
      </c>
      <c r="AZX17" s="2">
        <v>1335</v>
      </c>
      <c r="AZY17" s="2">
        <v>-76</v>
      </c>
      <c r="AZZ17" s="2">
        <v>27442</v>
      </c>
      <c r="BAA17" s="2">
        <v>536</v>
      </c>
      <c r="BAB17" s="2">
        <v>442</v>
      </c>
      <c r="BAC17" s="2">
        <v>39879</v>
      </c>
      <c r="BAD17" s="2">
        <v>498</v>
      </c>
      <c r="BAE17" s="2">
        <v>240</v>
      </c>
      <c r="BAF17" s="2">
        <v>152318</v>
      </c>
      <c r="BAG17" s="2">
        <v>816</v>
      </c>
      <c r="BAH17" s="2">
        <v>2173</v>
      </c>
      <c r="BAI17" s="2">
        <v>146</v>
      </c>
      <c r="BAJ17" s="2">
        <v>-373</v>
      </c>
      <c r="BAK17" s="2">
        <v>88</v>
      </c>
      <c r="BAL17" s="2">
        <v>352</v>
      </c>
      <c r="BAM17" s="2">
        <v>253</v>
      </c>
      <c r="BAN17" s="2">
        <v>2152</v>
      </c>
      <c r="BAO17" s="2">
        <v>6787</v>
      </c>
      <c r="BAP17" s="2">
        <v>2007</v>
      </c>
      <c r="BAQ17" s="2">
        <v>196</v>
      </c>
      <c r="BAR17" s="2">
        <v>2642</v>
      </c>
      <c r="BAS17" s="2">
        <v>44</v>
      </c>
      <c r="BAT17" s="2">
        <v>2550</v>
      </c>
      <c r="BAU17" s="2">
        <v>903</v>
      </c>
      <c r="BAV17" s="2">
        <v>2287</v>
      </c>
      <c r="BAW17" s="2">
        <v>873</v>
      </c>
      <c r="BAX17" s="2">
        <v>1522</v>
      </c>
      <c r="BAY17" s="2">
        <v>380</v>
      </c>
      <c r="BAZ17" s="2">
        <v>-79</v>
      </c>
      <c r="BBA17" s="2">
        <v>1842</v>
      </c>
      <c r="BBB17" s="2">
        <v>9909</v>
      </c>
      <c r="BBC17" s="2">
        <v>689</v>
      </c>
      <c r="BBD17" s="2">
        <v>2794</v>
      </c>
      <c r="BBE17" s="2">
        <v>960</v>
      </c>
      <c r="BBF17" s="2">
        <v>1292</v>
      </c>
      <c r="BBG17" s="2">
        <v>934</v>
      </c>
      <c r="BBH17" s="2">
        <v>-101</v>
      </c>
      <c r="BBI17" s="2">
        <v>591</v>
      </c>
      <c r="BBJ17" s="2">
        <v>474</v>
      </c>
      <c r="BBK17" s="2">
        <v>363</v>
      </c>
      <c r="BBL17" s="2">
        <v>808</v>
      </c>
      <c r="BBM17" s="2">
        <v>730</v>
      </c>
      <c r="BBN17" s="2">
        <v>11</v>
      </c>
      <c r="BBO17" s="2">
        <v>4806</v>
      </c>
      <c r="BBP17" s="2">
        <v>697</v>
      </c>
      <c r="BBQ17" s="2">
        <v>1477</v>
      </c>
      <c r="BBR17" s="2">
        <v>194</v>
      </c>
      <c r="BBS17" s="2">
        <v>1115</v>
      </c>
      <c r="BBT17" s="2">
        <v>2417</v>
      </c>
      <c r="BBU17" s="2">
        <v>570</v>
      </c>
      <c r="BBV17" s="2">
        <v>1746</v>
      </c>
      <c r="BBW17" s="2">
        <v>732</v>
      </c>
      <c r="BBX17" s="2">
        <v>293</v>
      </c>
      <c r="BBY17" s="2">
        <v>446</v>
      </c>
      <c r="BBZ17" s="2">
        <v>-399</v>
      </c>
      <c r="BCA17" s="2">
        <v>18416</v>
      </c>
      <c r="BCB17" s="2">
        <v>617</v>
      </c>
      <c r="BCC17" s="2">
        <v>35</v>
      </c>
      <c r="BCD17" s="2">
        <v>1117</v>
      </c>
      <c r="BCE17" s="2">
        <v>3398</v>
      </c>
      <c r="BCF17" s="2">
        <v>1224</v>
      </c>
      <c r="BCG17" s="2">
        <v>97</v>
      </c>
      <c r="BCH17" s="2">
        <v>396</v>
      </c>
      <c r="BCI17" s="2">
        <v>307</v>
      </c>
      <c r="BCJ17" s="2">
        <v>850</v>
      </c>
      <c r="BCK17" s="2">
        <v>408</v>
      </c>
      <c r="BCL17" s="2">
        <v>564</v>
      </c>
      <c r="BCM17" s="2">
        <v>1361</v>
      </c>
      <c r="BCN17" s="2">
        <v>1034</v>
      </c>
      <c r="BCO17" s="2">
        <v>281</v>
      </c>
      <c r="BCP17" s="2">
        <v>1650</v>
      </c>
      <c r="BCQ17" s="2">
        <v>3636</v>
      </c>
      <c r="BCR17" s="2">
        <v>5497</v>
      </c>
      <c r="BCS17" s="2">
        <v>262</v>
      </c>
      <c r="BCT17" s="2">
        <v>3267</v>
      </c>
      <c r="BCU17" s="2">
        <v>1033</v>
      </c>
      <c r="BCV17" s="2">
        <v>105</v>
      </c>
      <c r="BCW17" s="2">
        <v>91</v>
      </c>
      <c r="BCX17" s="2">
        <v>3549</v>
      </c>
      <c r="BCY17" s="2">
        <v>87</v>
      </c>
      <c r="BCZ17" s="2">
        <v>8452</v>
      </c>
      <c r="BDA17" s="2">
        <v>18574</v>
      </c>
      <c r="BDB17" s="2">
        <v>1339</v>
      </c>
      <c r="BDC17" s="2">
        <v>2587</v>
      </c>
      <c r="BDD17" s="2">
        <v>314</v>
      </c>
      <c r="BDE17" s="2">
        <v>2108</v>
      </c>
      <c r="BDF17" s="2">
        <v>687</v>
      </c>
      <c r="BDG17" s="2">
        <v>161</v>
      </c>
      <c r="BDH17" s="2">
        <v>5324</v>
      </c>
      <c r="BDI17" s="2">
        <v>383</v>
      </c>
      <c r="BDJ17" s="2">
        <v>525</v>
      </c>
      <c r="BDK17" s="2">
        <v>225</v>
      </c>
      <c r="BDL17" s="2">
        <v>111</v>
      </c>
      <c r="BDM17" s="2">
        <v>73</v>
      </c>
      <c r="BDN17" s="2">
        <v>64</v>
      </c>
      <c r="BDO17" s="2">
        <v>7880</v>
      </c>
      <c r="BDP17" s="2">
        <v>605</v>
      </c>
      <c r="BDQ17" s="2">
        <v>358</v>
      </c>
      <c r="BDR17" s="2">
        <v>3207</v>
      </c>
      <c r="BDS17" s="2">
        <v>496</v>
      </c>
      <c r="BDT17" s="2">
        <v>145</v>
      </c>
      <c r="BDU17" s="2">
        <v>956</v>
      </c>
      <c r="BDV17" s="2">
        <v>962</v>
      </c>
      <c r="BDW17" s="2">
        <v>1078</v>
      </c>
      <c r="BDX17" s="2">
        <v>1181</v>
      </c>
      <c r="BDY17" s="2">
        <v>530</v>
      </c>
      <c r="BDZ17" s="2">
        <v>91</v>
      </c>
      <c r="BEA17" s="2">
        <v>341</v>
      </c>
      <c r="BEB17" s="2">
        <v>50</v>
      </c>
      <c r="BEC17" s="2">
        <v>166</v>
      </c>
      <c r="BED17" s="2">
        <v>1948</v>
      </c>
      <c r="BEE17" s="2">
        <v>1153</v>
      </c>
      <c r="BEF17" s="2">
        <v>1224</v>
      </c>
      <c r="BEG17" s="2">
        <v>400</v>
      </c>
      <c r="BEH17" s="2">
        <v>509</v>
      </c>
      <c r="BEI17" s="2">
        <v>378</v>
      </c>
      <c r="BEJ17" s="2">
        <v>98</v>
      </c>
      <c r="BEK17" s="2">
        <v>1128</v>
      </c>
      <c r="BEL17" s="2">
        <v>746</v>
      </c>
      <c r="BEM17" s="2">
        <v>3336</v>
      </c>
      <c r="BEN17" s="2">
        <v>1284</v>
      </c>
      <c r="BEO17" s="2">
        <v>813</v>
      </c>
      <c r="BEP17" s="2">
        <v>1052</v>
      </c>
      <c r="BEQ17" s="2">
        <v>3384</v>
      </c>
      <c r="BER17" s="2">
        <v>1295</v>
      </c>
      <c r="BES17" s="2">
        <v>624</v>
      </c>
      <c r="BET17" s="2">
        <v>737</v>
      </c>
      <c r="BEU17" s="2">
        <v>215</v>
      </c>
      <c r="BEV17" s="2">
        <v>426</v>
      </c>
      <c r="BEW17" s="2">
        <v>502</v>
      </c>
      <c r="BEX17" s="2">
        <v>322</v>
      </c>
      <c r="BEY17" s="2">
        <v>20963</v>
      </c>
      <c r="BEZ17" s="2">
        <v>102</v>
      </c>
      <c r="BFA17" s="2">
        <v>582</v>
      </c>
      <c r="BFB17" s="2">
        <v>249</v>
      </c>
      <c r="BFC17" s="2">
        <v>920</v>
      </c>
      <c r="BFD17" s="2">
        <v>135</v>
      </c>
      <c r="BFE17" s="2">
        <v>1068</v>
      </c>
      <c r="BFF17" s="2">
        <v>682</v>
      </c>
      <c r="BFG17" s="2">
        <v>10603</v>
      </c>
      <c r="BFH17" s="2">
        <v>1260</v>
      </c>
      <c r="BFI17" s="2">
        <v>4474</v>
      </c>
      <c r="BFJ17" s="2">
        <v>2339</v>
      </c>
      <c r="BFK17" s="2">
        <v>726</v>
      </c>
      <c r="BFL17" s="2">
        <v>60</v>
      </c>
      <c r="BFM17" s="2">
        <v>2055</v>
      </c>
      <c r="BFN17" s="2">
        <v>1494</v>
      </c>
      <c r="BFO17" s="2">
        <v>11808</v>
      </c>
      <c r="BFP17" s="2">
        <v>479</v>
      </c>
      <c r="BFQ17" s="2">
        <v>145</v>
      </c>
      <c r="BFR17" s="2">
        <v>875</v>
      </c>
      <c r="BFS17" s="2">
        <v>1116</v>
      </c>
      <c r="BFT17" s="2">
        <v>2129</v>
      </c>
      <c r="BFU17" s="2">
        <v>171</v>
      </c>
      <c r="BFV17" s="2">
        <v>-290</v>
      </c>
      <c r="BFW17" s="2">
        <v>9</v>
      </c>
      <c r="BFX17" s="2">
        <v>11840</v>
      </c>
      <c r="BFY17" s="2">
        <v>137</v>
      </c>
      <c r="BFZ17" s="2">
        <v>2697</v>
      </c>
      <c r="BGA17" s="2">
        <v>1752</v>
      </c>
      <c r="BGB17" s="2">
        <v>951</v>
      </c>
      <c r="BGC17" s="2">
        <v>-847</v>
      </c>
      <c r="BGD17" s="2">
        <v>919</v>
      </c>
      <c r="BGE17" s="2">
        <v>1253</v>
      </c>
      <c r="BGF17" s="2">
        <v>1718</v>
      </c>
      <c r="BGG17" s="2">
        <v>512</v>
      </c>
      <c r="BGH17" s="2">
        <v>456</v>
      </c>
      <c r="BGI17" s="2">
        <v>-18</v>
      </c>
      <c r="BGJ17" s="2">
        <v>67</v>
      </c>
      <c r="BGK17" s="2">
        <v>772</v>
      </c>
      <c r="BGL17" s="2">
        <v>206</v>
      </c>
      <c r="BGM17" s="2">
        <v>790</v>
      </c>
      <c r="BGN17" s="2">
        <v>724</v>
      </c>
      <c r="BGO17" s="2">
        <v>190</v>
      </c>
      <c r="BGP17" s="2">
        <v>48</v>
      </c>
      <c r="BGQ17" s="2">
        <v>232</v>
      </c>
      <c r="BGR17" s="2">
        <v>3624</v>
      </c>
      <c r="BGS17" s="2">
        <v>300</v>
      </c>
      <c r="BGT17" s="2">
        <v>33</v>
      </c>
      <c r="BGU17" s="2">
        <v>182</v>
      </c>
      <c r="BGV17" s="2">
        <v>413</v>
      </c>
      <c r="BGW17" s="2">
        <v>1869</v>
      </c>
      <c r="BGX17" s="2">
        <v>50</v>
      </c>
      <c r="BGY17" s="2">
        <v>6992</v>
      </c>
      <c r="BGZ17" s="2">
        <v>1269</v>
      </c>
      <c r="BHA17" s="2">
        <v>2184</v>
      </c>
      <c r="BHB17" s="2">
        <v>1201</v>
      </c>
      <c r="BHC17" s="2">
        <v>426</v>
      </c>
      <c r="BHD17" s="2">
        <v>183</v>
      </c>
      <c r="BHE17" s="2">
        <v>496</v>
      </c>
      <c r="BHF17" s="2">
        <v>2351</v>
      </c>
      <c r="BHG17" s="2">
        <v>219</v>
      </c>
      <c r="BHH17" s="2">
        <v>544</v>
      </c>
      <c r="BHI17" s="2">
        <v>455</v>
      </c>
      <c r="BHJ17" s="2">
        <v>-18</v>
      </c>
      <c r="BHK17" s="2">
        <v>1114</v>
      </c>
      <c r="BHL17" s="2">
        <v>254</v>
      </c>
      <c r="BHM17" s="2">
        <v>212</v>
      </c>
      <c r="BHN17" s="2">
        <v>1096</v>
      </c>
      <c r="BHO17" s="2">
        <v>1050</v>
      </c>
      <c r="BHP17" s="2">
        <v>164</v>
      </c>
      <c r="BHQ17" s="2">
        <v>150</v>
      </c>
      <c r="BHR17" s="2">
        <v>3343</v>
      </c>
      <c r="BHS17" s="2">
        <v>593</v>
      </c>
      <c r="BHT17" s="2">
        <v>596</v>
      </c>
      <c r="BHU17" s="2">
        <v>136</v>
      </c>
      <c r="BHV17" s="2">
        <v>197</v>
      </c>
      <c r="BHW17" s="2">
        <v>2087</v>
      </c>
      <c r="BHX17" s="2">
        <v>393</v>
      </c>
      <c r="BHY17" s="2">
        <v>77</v>
      </c>
      <c r="BHZ17" s="2">
        <v>840</v>
      </c>
      <c r="BIA17" s="2">
        <v>201</v>
      </c>
      <c r="BIB17" s="2">
        <v>1014</v>
      </c>
      <c r="BIC17" s="2">
        <v>28</v>
      </c>
      <c r="BID17" s="2">
        <v>185</v>
      </c>
      <c r="BIE17" s="2">
        <v>718</v>
      </c>
      <c r="BIF17" s="2">
        <v>98</v>
      </c>
      <c r="BIG17" s="2">
        <v>1803</v>
      </c>
      <c r="BIH17" s="2">
        <v>385</v>
      </c>
      <c r="BII17" s="2">
        <v>98</v>
      </c>
      <c r="BIJ17" s="2">
        <v>610</v>
      </c>
      <c r="BIK17" s="2">
        <v>1428</v>
      </c>
      <c r="BIL17" s="2">
        <v>-9</v>
      </c>
      <c r="BIM17" s="2">
        <v>774</v>
      </c>
      <c r="BIN17" s="2">
        <v>318</v>
      </c>
      <c r="BIO17" s="2">
        <v>2040</v>
      </c>
      <c r="BIP17" s="2">
        <v>372</v>
      </c>
      <c r="BIQ17" s="2">
        <v>148</v>
      </c>
      <c r="BIR17" s="2">
        <v>2689</v>
      </c>
      <c r="BIS17" s="2">
        <v>498</v>
      </c>
      <c r="BIT17" s="2">
        <v>990</v>
      </c>
      <c r="BIU17" s="2">
        <v>-82</v>
      </c>
      <c r="BIV17" s="2">
        <v>4827</v>
      </c>
      <c r="BIW17" s="2">
        <v>368</v>
      </c>
      <c r="BIX17" s="2">
        <v>490</v>
      </c>
      <c r="BIY17" s="2">
        <v>2157</v>
      </c>
      <c r="BIZ17" s="2">
        <v>667</v>
      </c>
      <c r="BJA17" s="2">
        <v>343</v>
      </c>
      <c r="BJB17" s="2">
        <v>351</v>
      </c>
      <c r="BJC17" s="2">
        <v>654</v>
      </c>
      <c r="BJD17" s="2">
        <v>1478</v>
      </c>
      <c r="BJE17" s="2">
        <v>1291</v>
      </c>
      <c r="BJF17" s="2">
        <v>189</v>
      </c>
      <c r="BJG17" s="2">
        <v>866</v>
      </c>
      <c r="BJH17" s="2">
        <v>1396</v>
      </c>
      <c r="BJI17" s="2">
        <v>515</v>
      </c>
      <c r="BJJ17" s="2">
        <v>1235</v>
      </c>
      <c r="BJK17" s="2">
        <v>234</v>
      </c>
      <c r="BJL17" s="2">
        <v>194</v>
      </c>
      <c r="BJM17" s="2">
        <v>31</v>
      </c>
      <c r="BJN17" s="2">
        <v>78</v>
      </c>
      <c r="BJO17" s="2">
        <v>11556</v>
      </c>
      <c r="BJP17" s="2">
        <v>673</v>
      </c>
      <c r="BJQ17" s="2">
        <v>801</v>
      </c>
      <c r="BJR17" s="2">
        <v>715</v>
      </c>
      <c r="BJS17" s="2">
        <v>894</v>
      </c>
      <c r="BJT17" s="2">
        <v>388</v>
      </c>
      <c r="BJU17" s="2">
        <v>470</v>
      </c>
      <c r="BJV17" s="2">
        <v>1658</v>
      </c>
      <c r="BJW17" s="2">
        <v>1242</v>
      </c>
      <c r="BJX17" s="2">
        <v>4</v>
      </c>
      <c r="BJY17" s="2">
        <v>885</v>
      </c>
      <c r="BJZ17" s="2">
        <v>109</v>
      </c>
      <c r="BKA17" s="2">
        <v>603</v>
      </c>
      <c r="BKB17" s="2">
        <v>-224</v>
      </c>
      <c r="BKC17" s="2">
        <v>3126</v>
      </c>
      <c r="BKD17" s="2">
        <v>24600</v>
      </c>
      <c r="BKE17" s="2">
        <v>4484</v>
      </c>
      <c r="BKF17" s="2">
        <v>1911</v>
      </c>
      <c r="BKG17" s="2">
        <v>391</v>
      </c>
      <c r="BKH17" s="2">
        <v>6391</v>
      </c>
      <c r="BKI17" s="2">
        <v>545</v>
      </c>
      <c r="BKJ17" s="2">
        <v>200</v>
      </c>
      <c r="BKK17" s="2">
        <v>588</v>
      </c>
      <c r="BKL17" s="2">
        <v>2769</v>
      </c>
      <c r="BKM17" s="2">
        <v>862</v>
      </c>
      <c r="BKN17" s="2">
        <v>222</v>
      </c>
      <c r="BKO17" s="2">
        <v>4338</v>
      </c>
      <c r="BKP17" s="2">
        <v>2346</v>
      </c>
      <c r="BKQ17" s="2">
        <v>-237</v>
      </c>
      <c r="BKR17" s="2">
        <v>1190</v>
      </c>
      <c r="BKS17" s="2">
        <v>51</v>
      </c>
      <c r="BKT17" s="2">
        <v>40</v>
      </c>
      <c r="BKU17" s="2">
        <v>194</v>
      </c>
      <c r="BKV17" s="2">
        <v>1768</v>
      </c>
      <c r="BKW17" s="2">
        <v>679</v>
      </c>
      <c r="BKX17" s="2">
        <v>376</v>
      </c>
      <c r="BKY17" s="2">
        <v>5894</v>
      </c>
      <c r="BKZ17" s="2">
        <v>1692</v>
      </c>
      <c r="BLA17" s="2">
        <v>1678</v>
      </c>
      <c r="BLB17" s="2">
        <v>1820</v>
      </c>
      <c r="BLC17" s="2">
        <v>2055</v>
      </c>
      <c r="BLD17" s="2">
        <v>2549</v>
      </c>
      <c r="BLE17" s="2">
        <v>211</v>
      </c>
      <c r="BLF17" s="2">
        <v>119</v>
      </c>
      <c r="BLG17" s="2">
        <v>1150</v>
      </c>
      <c r="BLH17" s="2">
        <v>4693</v>
      </c>
      <c r="BLI17" s="2">
        <v>-103</v>
      </c>
      <c r="BLJ17" s="2">
        <v>398</v>
      </c>
      <c r="BLK17" s="2">
        <v>408</v>
      </c>
      <c r="BLL17" s="2">
        <v>6894</v>
      </c>
      <c r="BLM17" s="2">
        <v>413</v>
      </c>
      <c r="BLN17" s="2">
        <v>844</v>
      </c>
      <c r="BLO17" s="2">
        <v>1545</v>
      </c>
      <c r="BLP17" s="2">
        <v>997</v>
      </c>
      <c r="BLQ17" s="2">
        <v>-521</v>
      </c>
      <c r="BLR17" s="2">
        <v>1162</v>
      </c>
      <c r="BLS17" s="2">
        <v>3080</v>
      </c>
      <c r="BLT17" s="2">
        <v>888</v>
      </c>
      <c r="BLU17" s="2">
        <v>188</v>
      </c>
      <c r="BLV17" s="2">
        <v>876</v>
      </c>
      <c r="BLW17" s="2">
        <v>390</v>
      </c>
      <c r="BLX17" s="2">
        <v>424</v>
      </c>
      <c r="BLY17" s="2">
        <v>470</v>
      </c>
      <c r="BLZ17" s="2">
        <v>1667</v>
      </c>
      <c r="BMA17" s="2">
        <v>1624</v>
      </c>
      <c r="BMB17" s="2">
        <v>164</v>
      </c>
      <c r="BMC17" s="2">
        <v>5126</v>
      </c>
      <c r="BMD17" s="2">
        <v>31779</v>
      </c>
      <c r="BME17" s="2">
        <v>978</v>
      </c>
      <c r="BMF17" s="2">
        <v>318</v>
      </c>
      <c r="BMG17" s="2">
        <v>6282</v>
      </c>
      <c r="BMH17" s="2">
        <v>1187</v>
      </c>
      <c r="BMI17" s="2">
        <v>35173</v>
      </c>
      <c r="BMJ17" s="2">
        <v>1003</v>
      </c>
      <c r="BMK17" s="2">
        <v>1271</v>
      </c>
      <c r="BML17" s="2">
        <v>5626</v>
      </c>
      <c r="BMM17" s="2">
        <v>784</v>
      </c>
      <c r="BMN17" s="2">
        <v>1036</v>
      </c>
      <c r="BMO17" s="2">
        <v>2554</v>
      </c>
      <c r="BMP17" s="2">
        <v>669</v>
      </c>
      <c r="BMQ17" s="2">
        <v>424</v>
      </c>
      <c r="BMR17" s="2">
        <v>2990</v>
      </c>
      <c r="BMS17" s="2">
        <v>389</v>
      </c>
      <c r="BMT17" s="2">
        <v>181</v>
      </c>
      <c r="BMU17" s="2">
        <v>1478</v>
      </c>
      <c r="BMV17" s="2">
        <v>1209</v>
      </c>
      <c r="BMW17" s="2">
        <v>1557</v>
      </c>
      <c r="BMX17" s="2">
        <v>2246</v>
      </c>
      <c r="BMY17" s="2">
        <v>4407</v>
      </c>
      <c r="BMZ17" s="2">
        <v>701</v>
      </c>
      <c r="BNA17" s="2">
        <v>285</v>
      </c>
      <c r="BNB17" s="2">
        <v>683</v>
      </c>
      <c r="BNC17" s="2">
        <v>644</v>
      </c>
      <c r="BND17" s="2">
        <v>1469</v>
      </c>
      <c r="BNE17" s="2">
        <v>5453</v>
      </c>
      <c r="BNF17" s="2" t="s">
        <v>5</v>
      </c>
      <c r="BNG17" s="2">
        <v>584</v>
      </c>
      <c r="BNH17" s="2">
        <v>1267</v>
      </c>
      <c r="BNI17" s="2">
        <v>1547</v>
      </c>
      <c r="BNJ17" s="2">
        <v>1906</v>
      </c>
      <c r="BNK17" s="2">
        <v>991</v>
      </c>
      <c r="BNL17" s="2">
        <v>1262</v>
      </c>
      <c r="BNM17" s="2">
        <v>5473</v>
      </c>
      <c r="BNN17" s="2">
        <v>5814</v>
      </c>
      <c r="BNO17" s="2">
        <v>-25</v>
      </c>
      <c r="BNP17" s="2">
        <v>457</v>
      </c>
      <c r="BNQ17" s="2">
        <v>1011</v>
      </c>
      <c r="BNR17" s="2">
        <v>582</v>
      </c>
      <c r="BNS17" s="2">
        <v>24525</v>
      </c>
      <c r="BNT17" s="2">
        <v>685</v>
      </c>
      <c r="BNU17" s="2">
        <v>248</v>
      </c>
      <c r="BNV17" s="2">
        <v>365</v>
      </c>
      <c r="BNW17" s="2">
        <v>189</v>
      </c>
      <c r="BNX17" s="2">
        <v>71</v>
      </c>
      <c r="BNY17" s="2">
        <v>-20</v>
      </c>
      <c r="BNZ17" s="2">
        <v>283</v>
      </c>
      <c r="BOA17" s="2">
        <v>1193</v>
      </c>
      <c r="BOB17" s="2">
        <v>777</v>
      </c>
      <c r="BOC17" s="2">
        <v>414</v>
      </c>
      <c r="BOD17" s="2">
        <v>995</v>
      </c>
      <c r="BOE17" s="2">
        <v>335</v>
      </c>
      <c r="BOF17" s="2">
        <v>104</v>
      </c>
      <c r="BOG17" s="2">
        <v>5817</v>
      </c>
      <c r="BOH17" s="2">
        <v>1612</v>
      </c>
      <c r="BOI17" s="2">
        <v>1101</v>
      </c>
      <c r="BOJ17" s="2">
        <v>581</v>
      </c>
      <c r="BOK17" s="2">
        <v>4053</v>
      </c>
      <c r="BOL17" s="2">
        <v>515</v>
      </c>
      <c r="BOM17" s="2">
        <v>-1482</v>
      </c>
      <c r="BON17" s="2">
        <v>672</v>
      </c>
      <c r="BOO17" s="2">
        <v>554</v>
      </c>
      <c r="BOP17" s="2">
        <v>755</v>
      </c>
      <c r="BOQ17" s="2">
        <v>1554</v>
      </c>
      <c r="BOR17" s="2">
        <v>1490</v>
      </c>
      <c r="BOS17" s="2">
        <v>436</v>
      </c>
      <c r="BOT17" s="2">
        <v>2803</v>
      </c>
      <c r="BOU17" s="2">
        <v>2288</v>
      </c>
      <c r="BOV17" s="2">
        <v>3295</v>
      </c>
      <c r="BOW17" s="2">
        <v>1977</v>
      </c>
      <c r="BOX17" s="2">
        <v>8742</v>
      </c>
      <c r="BOY17" s="2">
        <v>1258</v>
      </c>
      <c r="BOZ17" s="2">
        <v>471</v>
      </c>
      <c r="BPA17" s="2">
        <v>3470</v>
      </c>
      <c r="BPB17" s="2">
        <v>-147</v>
      </c>
      <c r="BPC17" s="2">
        <v>1128</v>
      </c>
      <c r="BPD17" s="2">
        <v>865</v>
      </c>
      <c r="BPE17" s="2">
        <v>2134</v>
      </c>
      <c r="BPF17" s="2">
        <v>405</v>
      </c>
      <c r="BPG17" s="2">
        <v>825</v>
      </c>
      <c r="BPH17" s="2">
        <v>185</v>
      </c>
      <c r="BPI17" s="2">
        <v>3817</v>
      </c>
      <c r="BPJ17" s="2">
        <v>44</v>
      </c>
      <c r="BPK17" s="2">
        <v>-4652</v>
      </c>
      <c r="BPL17" s="2">
        <v>1280</v>
      </c>
      <c r="BPM17" s="2">
        <v>2566</v>
      </c>
      <c r="BPN17" s="2">
        <v>1048</v>
      </c>
      <c r="BPO17" s="2">
        <v>1901</v>
      </c>
      <c r="BPP17" s="2">
        <v>889</v>
      </c>
      <c r="BPQ17" s="2">
        <v>1601</v>
      </c>
      <c r="BPR17" s="2">
        <v>2063</v>
      </c>
      <c r="BPS17" s="2">
        <v>960</v>
      </c>
      <c r="BPT17" s="2">
        <v>1774</v>
      </c>
      <c r="BPU17" s="2">
        <v>12364</v>
      </c>
      <c r="BPV17" s="2">
        <v>203</v>
      </c>
      <c r="BPW17" s="2">
        <v>-103</v>
      </c>
      <c r="BPX17" s="2">
        <v>611</v>
      </c>
      <c r="BPY17" s="2">
        <v>12082</v>
      </c>
      <c r="BPZ17" s="2">
        <v>1349</v>
      </c>
      <c r="BQA17" s="2">
        <v>1762</v>
      </c>
      <c r="BQB17" s="2">
        <v>4945</v>
      </c>
      <c r="BQC17" s="2">
        <v>307</v>
      </c>
      <c r="BQD17" s="2">
        <v>3246</v>
      </c>
      <c r="BQE17" s="2">
        <v>1337</v>
      </c>
      <c r="BQF17" s="2">
        <v>285</v>
      </c>
      <c r="BQG17" s="2">
        <v>418</v>
      </c>
      <c r="BQH17" s="2">
        <v>2784</v>
      </c>
      <c r="BQI17" s="2">
        <v>1761</v>
      </c>
      <c r="BQJ17" s="2">
        <v>979</v>
      </c>
      <c r="BQK17" s="2">
        <v>452</v>
      </c>
      <c r="BQL17" s="2">
        <v>1100</v>
      </c>
      <c r="BQM17" s="2">
        <v>1933</v>
      </c>
      <c r="BQN17" s="2">
        <v>-37</v>
      </c>
      <c r="BQO17" s="2" t="s">
        <v>5</v>
      </c>
      <c r="BQP17" s="2">
        <v>15460</v>
      </c>
      <c r="BQQ17" s="2">
        <v>321</v>
      </c>
      <c r="BQR17" s="2">
        <v>274</v>
      </c>
      <c r="BQS17" s="2">
        <v>413</v>
      </c>
      <c r="BQT17" s="2">
        <v>1715</v>
      </c>
      <c r="BQU17" s="2">
        <v>295</v>
      </c>
      <c r="BQV17" s="2">
        <v>296</v>
      </c>
      <c r="BQW17" s="2">
        <v>2579</v>
      </c>
      <c r="BQX17" s="2">
        <v>10523</v>
      </c>
      <c r="BQY17" s="2">
        <v>2589</v>
      </c>
      <c r="BQZ17" s="2">
        <v>8844</v>
      </c>
      <c r="BRA17" s="2">
        <v>468</v>
      </c>
      <c r="BRB17" s="2">
        <v>-738</v>
      </c>
      <c r="BRC17" s="2">
        <v>211</v>
      </c>
      <c r="BRD17" s="2">
        <v>2210</v>
      </c>
      <c r="BRE17" s="2">
        <v>1473</v>
      </c>
      <c r="BRF17" s="2">
        <v>746</v>
      </c>
      <c r="BRG17" s="2">
        <v>406</v>
      </c>
      <c r="BRH17" s="2">
        <v>5382</v>
      </c>
      <c r="BRI17" s="2">
        <v>499</v>
      </c>
      <c r="BRJ17" s="2">
        <v>1829</v>
      </c>
      <c r="BRK17" s="2">
        <v>187</v>
      </c>
      <c r="BRL17" s="2">
        <v>2071</v>
      </c>
      <c r="BRM17" s="2">
        <v>4247</v>
      </c>
      <c r="BRN17" s="2">
        <v>3855</v>
      </c>
      <c r="BRO17" s="2">
        <v>45</v>
      </c>
      <c r="BRP17" s="2">
        <v>2345</v>
      </c>
      <c r="BRQ17" s="2">
        <v>705</v>
      </c>
      <c r="BRR17" s="2">
        <v>1043</v>
      </c>
      <c r="BRS17" s="2">
        <v>1317</v>
      </c>
      <c r="BRT17" s="2">
        <v>-1663</v>
      </c>
      <c r="BRU17" s="2">
        <v>1380</v>
      </c>
      <c r="BRV17" s="2">
        <v>1974</v>
      </c>
      <c r="BRW17" s="2">
        <v>4132</v>
      </c>
      <c r="BRX17" s="2">
        <v>257</v>
      </c>
      <c r="BRY17" s="2">
        <v>2811</v>
      </c>
      <c r="BRZ17" s="2">
        <v>292</v>
      </c>
      <c r="BSA17" s="2">
        <v>4950</v>
      </c>
      <c r="BSB17" s="2">
        <v>3690</v>
      </c>
      <c r="BSC17" s="2">
        <v>451</v>
      </c>
      <c r="BSD17" s="2">
        <v>4020</v>
      </c>
      <c r="BSE17" s="2">
        <v>32407</v>
      </c>
      <c r="BSF17" s="2">
        <v>1891</v>
      </c>
      <c r="BSG17" s="2">
        <v>8229</v>
      </c>
      <c r="BSH17" s="2">
        <v>5379</v>
      </c>
      <c r="BSI17" s="2">
        <v>11416</v>
      </c>
      <c r="BSJ17" s="2">
        <v>9763</v>
      </c>
      <c r="BSK17" s="2">
        <v>71</v>
      </c>
      <c r="BSL17" s="2">
        <v>3244</v>
      </c>
      <c r="BSM17" s="2">
        <v>865</v>
      </c>
      <c r="BSN17" s="2">
        <v>9209</v>
      </c>
      <c r="BSO17" s="2">
        <v>295</v>
      </c>
      <c r="BSP17" s="2">
        <v>1095</v>
      </c>
      <c r="BSQ17" s="2">
        <v>1105</v>
      </c>
      <c r="BSR17" s="2">
        <v>325</v>
      </c>
      <c r="BSS17" s="2">
        <v>106</v>
      </c>
      <c r="BST17" s="2">
        <v>94573</v>
      </c>
      <c r="BSU17" s="2">
        <v>1242</v>
      </c>
      <c r="BSV17" s="2">
        <v>2670</v>
      </c>
      <c r="BSW17" s="2">
        <v>302</v>
      </c>
      <c r="BSX17" s="2">
        <v>4866</v>
      </c>
      <c r="BSY17" s="2">
        <v>728</v>
      </c>
      <c r="BSZ17" s="2">
        <v>1143</v>
      </c>
      <c r="BTA17" s="2">
        <v>102921</v>
      </c>
      <c r="BTB17" s="2">
        <v>1408</v>
      </c>
      <c r="BTC17" s="2">
        <v>2913</v>
      </c>
      <c r="BTD17" s="2">
        <v>3457</v>
      </c>
      <c r="BTE17" s="2">
        <v>4938</v>
      </c>
      <c r="BTF17" s="2">
        <v>262</v>
      </c>
      <c r="BTG17" s="2">
        <v>3616</v>
      </c>
      <c r="BTH17" s="2">
        <v>1225</v>
      </c>
      <c r="BTI17" s="2">
        <v>1996</v>
      </c>
      <c r="BTJ17" s="2">
        <v>8831</v>
      </c>
      <c r="BTK17" s="2">
        <v>2267</v>
      </c>
      <c r="BTL17" s="2">
        <v>9414</v>
      </c>
      <c r="BTM17" s="2">
        <v>25550</v>
      </c>
      <c r="BTN17" s="2">
        <v>9668</v>
      </c>
      <c r="BTO17" s="2">
        <v>1057</v>
      </c>
      <c r="BTP17" s="2">
        <v>2569</v>
      </c>
      <c r="BTQ17" s="2">
        <v>172</v>
      </c>
      <c r="BTR17" s="2">
        <v>1744</v>
      </c>
      <c r="BTS17" s="2">
        <v>1247</v>
      </c>
      <c r="BTT17" s="2">
        <v>2851</v>
      </c>
      <c r="BTU17" s="2">
        <v>154</v>
      </c>
      <c r="BTV17" s="2">
        <v>1088</v>
      </c>
      <c r="BTW17" s="2">
        <v>7046</v>
      </c>
      <c r="BTX17" s="2">
        <v>351</v>
      </c>
      <c r="BTY17" s="2">
        <v>257</v>
      </c>
      <c r="BTZ17" s="2">
        <v>1713</v>
      </c>
      <c r="BUA17" s="2">
        <v>3062</v>
      </c>
      <c r="BUB17" s="2">
        <v>-9927</v>
      </c>
      <c r="BUC17" s="2">
        <v>561</v>
      </c>
      <c r="BUD17" s="2">
        <v>13932</v>
      </c>
      <c r="BUE17" s="2">
        <v>-312</v>
      </c>
      <c r="BUF17" s="2">
        <v>643</v>
      </c>
      <c r="BUG17" s="2">
        <v>508</v>
      </c>
      <c r="BUH17" s="2">
        <v>245</v>
      </c>
      <c r="BUI17" s="2">
        <v>3254</v>
      </c>
      <c r="BUJ17" s="2">
        <v>9303</v>
      </c>
      <c r="BUK17" s="2">
        <v>15755</v>
      </c>
      <c r="BUL17" s="2">
        <v>2210</v>
      </c>
      <c r="BUM17" s="2">
        <v>215</v>
      </c>
      <c r="BUN17" s="2">
        <v>1392</v>
      </c>
      <c r="BUO17" s="2">
        <v>7579</v>
      </c>
      <c r="BUP17" s="2">
        <v>130</v>
      </c>
      <c r="BUQ17" s="2">
        <v>1011</v>
      </c>
      <c r="BUR17" s="2">
        <v>58252</v>
      </c>
      <c r="BUS17" s="2">
        <v>-274</v>
      </c>
      <c r="BUT17" s="2">
        <v>18140</v>
      </c>
      <c r="BUU17" s="2">
        <v>-422</v>
      </c>
      <c r="BUV17" s="2">
        <v>225</v>
      </c>
      <c r="BUW17" s="2">
        <v>3186</v>
      </c>
      <c r="BUX17" s="2" t="s">
        <v>5</v>
      </c>
      <c r="BUY17" s="2">
        <v>1029</v>
      </c>
      <c r="BUZ17" s="2">
        <v>189</v>
      </c>
      <c r="BVA17" s="2">
        <v>1426</v>
      </c>
      <c r="BVB17" s="2">
        <v>-13</v>
      </c>
      <c r="BVC17" s="2">
        <v>4069</v>
      </c>
      <c r="BVD17" s="2">
        <v>-338</v>
      </c>
      <c r="BVE17" s="2">
        <v>1620</v>
      </c>
      <c r="BVF17" s="2">
        <v>6323</v>
      </c>
      <c r="BVG17" s="2">
        <v>1051</v>
      </c>
      <c r="BVH17" s="2">
        <v>81</v>
      </c>
      <c r="BVI17" s="2">
        <v>2443</v>
      </c>
      <c r="BVJ17" s="2">
        <v>2397</v>
      </c>
      <c r="BVK17" s="2">
        <v>1513</v>
      </c>
      <c r="BVL17" s="2">
        <v>5301</v>
      </c>
      <c r="BVM17" s="2">
        <v>1112</v>
      </c>
      <c r="BVN17" s="2">
        <v>604</v>
      </c>
      <c r="BVO17" s="2">
        <v>192</v>
      </c>
      <c r="BVP17" s="2">
        <v>-103</v>
      </c>
      <c r="BVQ17" s="2">
        <v>42</v>
      </c>
      <c r="BVR17" s="2">
        <v>1961</v>
      </c>
      <c r="BVS17" s="2">
        <v>3185</v>
      </c>
      <c r="BVT17" s="2">
        <v>3855</v>
      </c>
      <c r="BVU17" s="2">
        <v>11597</v>
      </c>
      <c r="BVV17" s="2">
        <v>235</v>
      </c>
      <c r="BVW17" s="2">
        <v>17473</v>
      </c>
      <c r="BVX17" s="2">
        <v>683</v>
      </c>
      <c r="BVY17" s="2">
        <v>-67963</v>
      </c>
      <c r="BVZ17" s="2">
        <v>2135</v>
      </c>
      <c r="BWA17" s="2">
        <v>1302</v>
      </c>
      <c r="BWB17" s="2">
        <v>479</v>
      </c>
      <c r="BWC17" s="2">
        <v>6217</v>
      </c>
      <c r="BWD17" s="2">
        <v>19166</v>
      </c>
      <c r="BWE17" s="2">
        <v>64</v>
      </c>
      <c r="BWF17" s="2">
        <v>1715</v>
      </c>
      <c r="BWG17" s="2">
        <v>3180</v>
      </c>
      <c r="BWH17" s="2">
        <v>67</v>
      </c>
      <c r="BWI17" s="2">
        <v>140</v>
      </c>
      <c r="BWJ17" s="2">
        <v>2722</v>
      </c>
      <c r="BWK17" s="2">
        <v>2364</v>
      </c>
      <c r="BWL17" s="2">
        <v>1317</v>
      </c>
      <c r="BWM17" s="2">
        <v>459</v>
      </c>
      <c r="BWN17" s="2">
        <v>17037</v>
      </c>
      <c r="BWO17" s="2">
        <v>-140</v>
      </c>
      <c r="BWP17" s="2">
        <v>1638</v>
      </c>
      <c r="BWQ17" s="2">
        <v>60</v>
      </c>
      <c r="BWR17" s="2">
        <v>833</v>
      </c>
      <c r="BWS17" s="2">
        <v>923</v>
      </c>
      <c r="BWT17" s="2">
        <v>2377</v>
      </c>
      <c r="BWU17" s="2">
        <v>235</v>
      </c>
      <c r="BWV17" s="2">
        <v>71</v>
      </c>
      <c r="BWW17" s="2">
        <v>1598</v>
      </c>
      <c r="BWX17" s="2">
        <v>7834</v>
      </c>
      <c r="BWY17" s="2">
        <v>18</v>
      </c>
      <c r="BWZ17" s="2">
        <v>4732</v>
      </c>
      <c r="BXA17" s="2">
        <v>15175</v>
      </c>
      <c r="BXB17" s="2">
        <v>153</v>
      </c>
      <c r="BXC17" s="2">
        <v>8310</v>
      </c>
      <c r="BXD17" s="2">
        <v>1719</v>
      </c>
      <c r="BXE17" s="2">
        <v>2609</v>
      </c>
      <c r="BXF17" s="2">
        <v>6701</v>
      </c>
      <c r="BXG17" s="2">
        <v>3201</v>
      </c>
      <c r="BXH17" s="2">
        <v>6847</v>
      </c>
      <c r="BXI17" s="2">
        <v>6221</v>
      </c>
      <c r="BXJ17" s="2">
        <v>25215</v>
      </c>
      <c r="BXK17" s="2">
        <v>7011</v>
      </c>
      <c r="BXL17" s="2">
        <v>2348</v>
      </c>
      <c r="BXM17" s="2">
        <v>28</v>
      </c>
      <c r="BXN17" s="2">
        <v>527</v>
      </c>
      <c r="BXO17" s="2">
        <v>2544</v>
      </c>
      <c r="BXP17" s="2">
        <v>1532</v>
      </c>
      <c r="BXQ17" s="2">
        <v>1140</v>
      </c>
      <c r="BXR17" s="2">
        <v>334</v>
      </c>
      <c r="BXS17" s="2">
        <v>14453</v>
      </c>
      <c r="BXT17" s="2">
        <v>496</v>
      </c>
      <c r="BXU17" s="2">
        <v>562</v>
      </c>
      <c r="BXV17" s="2">
        <v>439</v>
      </c>
      <c r="BXW17" s="2">
        <v>977</v>
      </c>
      <c r="BXX17" s="2">
        <v>1454</v>
      </c>
      <c r="BXY17" s="2">
        <v>2124</v>
      </c>
      <c r="BXZ17" s="2">
        <v>1136</v>
      </c>
      <c r="BYA17" s="2">
        <v>1803</v>
      </c>
      <c r="BYB17" s="2">
        <v>14043</v>
      </c>
      <c r="BYC17" s="2">
        <v>820</v>
      </c>
      <c r="BYD17" s="2">
        <v>1536</v>
      </c>
      <c r="BYE17" s="2">
        <v>3434</v>
      </c>
      <c r="BYF17" s="2">
        <v>1743</v>
      </c>
      <c r="BYG17" s="2">
        <v>-540</v>
      </c>
      <c r="BYH17" s="2">
        <v>3197</v>
      </c>
      <c r="BYI17" s="2">
        <v>-838</v>
      </c>
      <c r="BYJ17" s="2">
        <v>2079</v>
      </c>
      <c r="BYK17" s="2">
        <v>677</v>
      </c>
      <c r="BYL17" s="2">
        <v>2771</v>
      </c>
      <c r="BYM17" s="2">
        <v>1671</v>
      </c>
      <c r="BYN17" s="2">
        <v>1756</v>
      </c>
      <c r="BYO17" s="2">
        <v>640</v>
      </c>
      <c r="BYP17" s="2">
        <v>44315</v>
      </c>
      <c r="BYQ17" s="2">
        <v>1685</v>
      </c>
      <c r="BYR17" s="2">
        <v>3440</v>
      </c>
      <c r="BYS17" s="2">
        <v>-193</v>
      </c>
      <c r="BYT17" s="2">
        <v>507</v>
      </c>
      <c r="BYU17" s="2">
        <v>246</v>
      </c>
      <c r="BYV17" s="2">
        <v>390</v>
      </c>
      <c r="BYW17" s="2">
        <v>11116</v>
      </c>
      <c r="BYX17" s="2">
        <v>1878</v>
      </c>
      <c r="BYY17" s="2">
        <v>130</v>
      </c>
      <c r="BYZ17" s="2">
        <v>1261</v>
      </c>
      <c r="BZA17" s="2">
        <v>432</v>
      </c>
      <c r="BZB17" s="2">
        <v>162</v>
      </c>
      <c r="BZC17" s="2">
        <v>937</v>
      </c>
      <c r="BZD17" s="2">
        <v>17826</v>
      </c>
      <c r="BZE17" s="2">
        <v>5730</v>
      </c>
      <c r="BZF17" s="2">
        <v>609</v>
      </c>
      <c r="BZG17" s="2">
        <v>150</v>
      </c>
      <c r="BZH17" s="2">
        <v>2583</v>
      </c>
      <c r="BZI17" s="2">
        <v>7298</v>
      </c>
      <c r="BZJ17" s="2">
        <v>198</v>
      </c>
      <c r="BZK17" s="2">
        <v>25225</v>
      </c>
      <c r="BZL17" s="2">
        <v>-1110</v>
      </c>
      <c r="BZM17" s="2">
        <v>364</v>
      </c>
      <c r="BZN17" s="2">
        <v>21343</v>
      </c>
      <c r="BZO17" s="2">
        <v>2319</v>
      </c>
      <c r="BZP17" s="2">
        <v>2949</v>
      </c>
      <c r="BZQ17" s="2">
        <v>269</v>
      </c>
      <c r="BZR17" s="2">
        <v>1122</v>
      </c>
      <c r="BZS17" s="2">
        <v>1450</v>
      </c>
      <c r="BZT17" s="2">
        <v>603</v>
      </c>
      <c r="BZU17" s="2">
        <v>3860</v>
      </c>
      <c r="BZV17" s="2">
        <v>346</v>
      </c>
      <c r="BZW17" s="2">
        <v>2065</v>
      </c>
      <c r="BZX17" s="2">
        <v>2145</v>
      </c>
      <c r="BZY17" s="2">
        <v>3219</v>
      </c>
      <c r="BZZ17" s="2">
        <v>10</v>
      </c>
      <c r="CAA17" s="2">
        <v>87</v>
      </c>
      <c r="CAB17" s="2">
        <v>188</v>
      </c>
      <c r="CAC17" s="2">
        <v>292</v>
      </c>
      <c r="CAD17" s="2">
        <v>629</v>
      </c>
      <c r="CAE17" s="2">
        <v>356</v>
      </c>
      <c r="CAF17" s="2">
        <v>2366</v>
      </c>
      <c r="CAG17" s="2">
        <v>3136</v>
      </c>
      <c r="CAH17" s="2">
        <v>666</v>
      </c>
      <c r="CAI17" s="2">
        <v>2715</v>
      </c>
      <c r="CAJ17" s="2">
        <v>3402</v>
      </c>
      <c r="CAK17" s="2">
        <v>1125</v>
      </c>
      <c r="CAL17" s="2">
        <v>2497</v>
      </c>
      <c r="CAM17" s="2">
        <v>1863</v>
      </c>
      <c r="CAN17" s="2">
        <v>2178</v>
      </c>
      <c r="CAO17" s="2">
        <v>180</v>
      </c>
      <c r="CAP17" s="2">
        <v>1734</v>
      </c>
      <c r="CAQ17" s="2">
        <v>1678</v>
      </c>
      <c r="CAR17" s="2">
        <v>1390</v>
      </c>
      <c r="CAS17" s="2">
        <v>331</v>
      </c>
      <c r="CAT17" s="2">
        <v>259</v>
      </c>
      <c r="CAU17" s="2">
        <v>189300</v>
      </c>
      <c r="CAV17" s="2">
        <v>1048</v>
      </c>
      <c r="CAW17" s="2">
        <v>68</v>
      </c>
      <c r="CAX17" s="2">
        <v>-172</v>
      </c>
      <c r="CAY17" s="2">
        <v>135</v>
      </c>
      <c r="CAZ17" s="2">
        <v>736</v>
      </c>
      <c r="CBA17" s="2">
        <v>1300</v>
      </c>
      <c r="CBB17" s="2">
        <v>955</v>
      </c>
      <c r="CBC17" s="2">
        <v>87</v>
      </c>
      <c r="CBD17" s="2">
        <v>12795</v>
      </c>
      <c r="CBE17" s="2">
        <v>751</v>
      </c>
      <c r="CBF17" s="2">
        <v>246</v>
      </c>
      <c r="CBG17" s="2">
        <v>913</v>
      </c>
      <c r="CBH17" s="2">
        <v>-36</v>
      </c>
      <c r="CBI17" s="2">
        <v>2953</v>
      </c>
      <c r="CBJ17" s="2">
        <v>946</v>
      </c>
      <c r="CBK17" s="2">
        <v>453</v>
      </c>
      <c r="CBL17" s="2">
        <v>-642</v>
      </c>
      <c r="CBM17" s="2">
        <v>524</v>
      </c>
      <c r="CBN17" s="2">
        <v>1058</v>
      </c>
      <c r="CBO17" s="2">
        <v>190</v>
      </c>
      <c r="CBP17" s="2">
        <v>559</v>
      </c>
      <c r="CBQ17" s="2">
        <v>1085</v>
      </c>
      <c r="CBR17" s="2">
        <v>112</v>
      </c>
      <c r="CBS17" s="2">
        <v>460</v>
      </c>
      <c r="CBT17" s="2">
        <v>1688</v>
      </c>
      <c r="CBU17" s="2">
        <v>363</v>
      </c>
      <c r="CBV17" s="2">
        <v>447</v>
      </c>
      <c r="CBW17" s="2">
        <v>280</v>
      </c>
      <c r="CBX17" s="2">
        <v>382</v>
      </c>
      <c r="CBY17" s="2">
        <v>914</v>
      </c>
      <c r="CBZ17" s="2">
        <v>5547</v>
      </c>
      <c r="CCA17" s="2">
        <v>617</v>
      </c>
      <c r="CCB17" s="2">
        <v>961</v>
      </c>
      <c r="CCC17" s="2">
        <v>656</v>
      </c>
      <c r="CCD17" s="2">
        <v>357</v>
      </c>
      <c r="CCE17" s="2">
        <v>1676</v>
      </c>
      <c r="CCF17" s="2">
        <v>705</v>
      </c>
      <c r="CCG17" s="2">
        <v>513</v>
      </c>
      <c r="CCH17" s="2">
        <v>2183</v>
      </c>
      <c r="CCI17" s="2">
        <v>30</v>
      </c>
      <c r="CCJ17" s="2">
        <v>606</v>
      </c>
      <c r="CCK17" s="2">
        <v>36</v>
      </c>
      <c r="CCL17" s="2">
        <v>408</v>
      </c>
      <c r="CCM17" s="2">
        <v>1636</v>
      </c>
      <c r="CCN17" s="2">
        <v>321</v>
      </c>
      <c r="CCO17" s="2">
        <v>96</v>
      </c>
      <c r="CCP17" s="2">
        <v>91</v>
      </c>
      <c r="CCQ17" s="2">
        <v>308</v>
      </c>
      <c r="CCR17" s="2">
        <v>220</v>
      </c>
      <c r="CCS17" s="2">
        <v>537</v>
      </c>
      <c r="CCT17" s="2">
        <v>145</v>
      </c>
      <c r="CCU17" s="2">
        <v>1216</v>
      </c>
      <c r="CCV17" s="2">
        <v>563</v>
      </c>
      <c r="CCW17" s="2">
        <v>257</v>
      </c>
      <c r="CCX17" s="2">
        <v>-157</v>
      </c>
      <c r="CCY17" s="2">
        <v>220</v>
      </c>
      <c r="CCZ17" s="2">
        <v>153</v>
      </c>
      <c r="CDA17" s="2">
        <v>1946</v>
      </c>
      <c r="CDB17" s="2">
        <v>78</v>
      </c>
      <c r="CDC17" s="2">
        <v>323</v>
      </c>
      <c r="CDD17" s="2">
        <v>433</v>
      </c>
      <c r="CDE17" s="2">
        <v>4980</v>
      </c>
      <c r="CDF17" s="2">
        <v>1487</v>
      </c>
      <c r="CDG17" s="2">
        <v>471</v>
      </c>
      <c r="CDH17" s="2">
        <v>216</v>
      </c>
      <c r="CDI17" s="2">
        <v>174</v>
      </c>
      <c r="CDJ17" s="2">
        <v>-362</v>
      </c>
      <c r="CDK17" s="2">
        <v>455</v>
      </c>
      <c r="CDL17" s="2">
        <v>1754</v>
      </c>
      <c r="CDM17" s="2">
        <v>432</v>
      </c>
      <c r="CDN17" s="2">
        <v>241</v>
      </c>
      <c r="CDO17" s="2">
        <v>215</v>
      </c>
      <c r="CDP17" s="2">
        <v>142</v>
      </c>
      <c r="CDQ17" s="2">
        <v>380</v>
      </c>
      <c r="CDR17" s="2">
        <v>877</v>
      </c>
      <c r="CDS17" s="2">
        <v>1974</v>
      </c>
      <c r="CDT17" s="2">
        <v>1332</v>
      </c>
      <c r="CDU17" s="2">
        <v>13549</v>
      </c>
      <c r="CDV17" s="2">
        <v>457</v>
      </c>
      <c r="CDW17" s="2">
        <v>178</v>
      </c>
      <c r="CDX17" s="2">
        <v>1060</v>
      </c>
      <c r="CDY17" s="2">
        <v>2207</v>
      </c>
      <c r="CDZ17" s="2">
        <v>100</v>
      </c>
      <c r="CEA17" s="2">
        <v>437</v>
      </c>
      <c r="CEB17" s="2">
        <v>-1878</v>
      </c>
      <c r="CEC17" s="2">
        <v>276</v>
      </c>
      <c r="CED17" s="2">
        <v>928</v>
      </c>
      <c r="CEE17" s="2">
        <v>-102</v>
      </c>
      <c r="CEF17" s="2">
        <v>470</v>
      </c>
      <c r="CEG17" s="2">
        <v>189</v>
      </c>
      <c r="CEH17" s="2">
        <v>-412</v>
      </c>
      <c r="CEI17" s="2">
        <v>-10</v>
      </c>
      <c r="CEJ17" s="2">
        <v>620</v>
      </c>
      <c r="CEK17" s="2">
        <v>1564</v>
      </c>
      <c r="CEL17" s="2">
        <v>279</v>
      </c>
      <c r="CEM17" s="2">
        <v>301</v>
      </c>
      <c r="CEN17" s="2">
        <v>-141</v>
      </c>
      <c r="CEO17" s="2">
        <v>322</v>
      </c>
      <c r="CEP17" s="2">
        <v>875</v>
      </c>
      <c r="CEQ17" s="2">
        <v>1091</v>
      </c>
      <c r="CER17" s="2">
        <v>377</v>
      </c>
      <c r="CES17" s="2">
        <v>1262</v>
      </c>
      <c r="CET17" s="2">
        <v>-3</v>
      </c>
      <c r="CEU17" s="2">
        <v>2373</v>
      </c>
      <c r="CEV17" s="2">
        <v>585</v>
      </c>
      <c r="CEW17" s="2">
        <v>509</v>
      </c>
      <c r="CEX17" s="2">
        <v>727</v>
      </c>
      <c r="CEY17" s="2">
        <v>254</v>
      </c>
      <c r="CEZ17" s="2">
        <v>4082</v>
      </c>
      <c r="CFA17" s="2">
        <v>139</v>
      </c>
      <c r="CFB17" s="2">
        <v>8446</v>
      </c>
      <c r="CFC17" s="2">
        <v>196</v>
      </c>
      <c r="CFD17" s="2">
        <v>2409</v>
      </c>
      <c r="CFE17" s="2">
        <v>4262</v>
      </c>
      <c r="CFF17" s="2">
        <v>36</v>
      </c>
      <c r="CFG17" s="2">
        <v>-511</v>
      </c>
      <c r="CFH17" s="2">
        <v>1244</v>
      </c>
      <c r="CFI17" s="2">
        <v>441</v>
      </c>
      <c r="CFJ17" s="2">
        <v>6862</v>
      </c>
      <c r="CFK17" s="2">
        <v>811</v>
      </c>
      <c r="CFL17" s="2">
        <v>520</v>
      </c>
      <c r="CFM17" s="2">
        <v>4325</v>
      </c>
      <c r="CFN17" s="2">
        <v>2083</v>
      </c>
      <c r="CFO17" s="2">
        <v>2688</v>
      </c>
      <c r="CFP17" s="2">
        <v>2626</v>
      </c>
      <c r="CFQ17" s="2">
        <v>890</v>
      </c>
      <c r="CFR17" s="2">
        <v>252</v>
      </c>
      <c r="CFS17" s="2">
        <v>1126</v>
      </c>
      <c r="CFT17" s="2">
        <v>458</v>
      </c>
      <c r="CFU17" s="2">
        <v>227</v>
      </c>
      <c r="CFV17" s="2">
        <v>233</v>
      </c>
      <c r="CFW17" s="2">
        <v>4943</v>
      </c>
      <c r="CFX17" s="2">
        <v>1353</v>
      </c>
      <c r="CFY17" s="2">
        <v>227</v>
      </c>
      <c r="CFZ17" s="2">
        <v>358</v>
      </c>
      <c r="CGA17" s="2">
        <v>1138</v>
      </c>
      <c r="CGB17" s="2">
        <v>415</v>
      </c>
      <c r="CGC17" s="2">
        <v>2423</v>
      </c>
      <c r="CGD17" s="2">
        <v>2013</v>
      </c>
      <c r="CGE17" s="2">
        <v>383</v>
      </c>
      <c r="CGF17" s="2">
        <v>4145</v>
      </c>
      <c r="CGG17" s="2">
        <v>2534</v>
      </c>
      <c r="CGH17" s="2">
        <v>389</v>
      </c>
      <c r="CGI17" s="2">
        <v>962</v>
      </c>
      <c r="CGJ17" s="2">
        <v>367</v>
      </c>
      <c r="CGK17" s="2">
        <v>947</v>
      </c>
      <c r="CGL17" s="2">
        <v>451</v>
      </c>
      <c r="CGM17" s="2">
        <v>139</v>
      </c>
      <c r="CGN17" s="2">
        <v>497</v>
      </c>
      <c r="CGO17" s="2">
        <v>515</v>
      </c>
      <c r="CGP17" s="2">
        <v>266</v>
      </c>
      <c r="CGQ17" s="2">
        <v>28</v>
      </c>
      <c r="CGR17" s="2">
        <v>332</v>
      </c>
      <c r="CGS17" s="2">
        <v>597</v>
      </c>
      <c r="CGT17" s="2">
        <v>152</v>
      </c>
      <c r="CGU17" s="2">
        <v>2957</v>
      </c>
      <c r="CGV17" s="2">
        <v>4616</v>
      </c>
      <c r="CGW17" s="2">
        <v>260</v>
      </c>
      <c r="CGX17" s="2">
        <v>1087</v>
      </c>
      <c r="CGY17" s="2">
        <v>253</v>
      </c>
      <c r="CGZ17" s="2">
        <v>167</v>
      </c>
      <c r="CHA17" s="2">
        <v>144</v>
      </c>
      <c r="CHB17" s="2">
        <v>1134</v>
      </c>
      <c r="CHC17" s="2">
        <v>143</v>
      </c>
      <c r="CHD17" s="2">
        <v>549</v>
      </c>
      <c r="CHE17" s="2">
        <v>211</v>
      </c>
      <c r="CHF17" s="2">
        <v>1066</v>
      </c>
      <c r="CHG17" s="2">
        <v>1456</v>
      </c>
      <c r="CHH17" s="2">
        <v>-671</v>
      </c>
      <c r="CHI17" s="2">
        <v>26</v>
      </c>
      <c r="CHJ17" s="2">
        <v>229</v>
      </c>
      <c r="CHK17" s="2">
        <v>209</v>
      </c>
      <c r="CHL17" s="2">
        <v>107</v>
      </c>
      <c r="CHM17" s="2">
        <v>526</v>
      </c>
      <c r="CHN17" s="2">
        <v>157</v>
      </c>
      <c r="CHO17" s="2">
        <v>135</v>
      </c>
      <c r="CHP17" s="2">
        <v>450</v>
      </c>
      <c r="CHQ17" s="2">
        <v>-19</v>
      </c>
      <c r="CHR17" s="2">
        <v>14363</v>
      </c>
      <c r="CHS17" s="2">
        <v>272</v>
      </c>
      <c r="CHT17" s="2">
        <v>688</v>
      </c>
      <c r="CHU17" s="2">
        <v>3043</v>
      </c>
      <c r="CHV17" s="2">
        <v>1528</v>
      </c>
      <c r="CHW17" s="2">
        <v>1486</v>
      </c>
      <c r="CHX17" s="2">
        <v>30</v>
      </c>
      <c r="CHY17" s="2">
        <v>2734</v>
      </c>
      <c r="CHZ17" s="2">
        <v>426</v>
      </c>
      <c r="CIA17" s="2">
        <v>136</v>
      </c>
      <c r="CIB17" s="2">
        <v>121</v>
      </c>
      <c r="CIC17" s="2">
        <v>105</v>
      </c>
      <c r="CID17" s="2">
        <v>1165</v>
      </c>
      <c r="CIE17" s="2">
        <v>599</v>
      </c>
      <c r="CIF17" s="2">
        <v>151</v>
      </c>
      <c r="CIG17" s="2">
        <v>1230</v>
      </c>
      <c r="CIH17" s="2">
        <v>623</v>
      </c>
      <c r="CII17" s="2">
        <v>209</v>
      </c>
      <c r="CIJ17" s="2">
        <v>39</v>
      </c>
      <c r="CIK17" s="2">
        <v>6</v>
      </c>
      <c r="CIL17" s="2">
        <v>44</v>
      </c>
      <c r="CIM17" s="2">
        <v>166</v>
      </c>
      <c r="CIN17" s="2">
        <v>169</v>
      </c>
      <c r="CIO17" s="2">
        <v>134</v>
      </c>
      <c r="CIP17" s="2">
        <v>590</v>
      </c>
      <c r="CIQ17" s="2">
        <v>536</v>
      </c>
      <c r="CIR17" s="2">
        <v>3154</v>
      </c>
      <c r="CIS17" s="2">
        <v>4192</v>
      </c>
      <c r="CIT17" s="2">
        <v>359</v>
      </c>
      <c r="CIU17" s="2">
        <v>1755</v>
      </c>
      <c r="CIV17" s="2">
        <v>636</v>
      </c>
      <c r="CIW17" s="2">
        <v>1276</v>
      </c>
      <c r="CIX17" s="2">
        <v>772</v>
      </c>
      <c r="CIY17" s="2">
        <v>1013</v>
      </c>
      <c r="CIZ17" s="2">
        <v>205</v>
      </c>
      <c r="CJA17" s="2">
        <v>2475</v>
      </c>
      <c r="CJB17" s="2">
        <v>416</v>
      </c>
      <c r="CJC17" s="2">
        <v>326</v>
      </c>
      <c r="CJD17" s="2">
        <v>179</v>
      </c>
      <c r="CJE17" s="2">
        <v>5342</v>
      </c>
      <c r="CJF17" s="2">
        <v>290</v>
      </c>
      <c r="CJG17" s="2">
        <v>1145</v>
      </c>
      <c r="CJH17" s="2">
        <v>667</v>
      </c>
      <c r="CJI17" s="2">
        <v>1411</v>
      </c>
      <c r="CJJ17" s="2">
        <v>831</v>
      </c>
      <c r="CJK17" s="2">
        <v>311</v>
      </c>
      <c r="CJL17" s="2">
        <v>308</v>
      </c>
      <c r="CJM17" s="2">
        <v>116</v>
      </c>
      <c r="CJN17" s="2">
        <v>938</v>
      </c>
      <c r="CJO17" s="2">
        <v>297</v>
      </c>
      <c r="CJP17" s="2">
        <v>475</v>
      </c>
      <c r="CJQ17" s="2">
        <v>75</v>
      </c>
      <c r="CJR17" s="2">
        <v>-127</v>
      </c>
      <c r="CJS17" s="2">
        <v>3945</v>
      </c>
      <c r="CJT17" s="2">
        <v>1190</v>
      </c>
      <c r="CJU17" s="2">
        <v>1499</v>
      </c>
      <c r="CJV17" s="2">
        <v>556</v>
      </c>
      <c r="CJW17" s="2">
        <v>230</v>
      </c>
      <c r="CJX17" s="2">
        <v>1188</v>
      </c>
      <c r="CJY17" s="2">
        <v>221</v>
      </c>
      <c r="CJZ17" s="2">
        <v>3</v>
      </c>
      <c r="CKA17" s="2">
        <v>1261</v>
      </c>
      <c r="CKB17" s="2">
        <v>1575</v>
      </c>
      <c r="CKC17" s="2">
        <v>292</v>
      </c>
      <c r="CKD17" s="2">
        <v>256</v>
      </c>
      <c r="CKE17" s="2">
        <v>227</v>
      </c>
      <c r="CKF17" s="2">
        <v>693</v>
      </c>
      <c r="CKG17" s="2">
        <v>865</v>
      </c>
      <c r="CKH17" s="2">
        <v>154</v>
      </c>
      <c r="CKI17" s="2">
        <v>765</v>
      </c>
      <c r="CKJ17" s="2">
        <v>36</v>
      </c>
      <c r="CKK17" s="2">
        <v>580</v>
      </c>
      <c r="CKL17" s="2">
        <v>3179</v>
      </c>
      <c r="CKM17" s="2">
        <v>327</v>
      </c>
      <c r="CKN17" s="2">
        <v>1297</v>
      </c>
      <c r="CKO17" s="2">
        <v>-1429</v>
      </c>
      <c r="CKP17" s="2">
        <v>779</v>
      </c>
      <c r="CKQ17" s="2">
        <v>487</v>
      </c>
      <c r="CKR17" s="2">
        <v>2153</v>
      </c>
      <c r="CKS17" s="2">
        <v>1894</v>
      </c>
      <c r="CKT17" s="2">
        <v>2147</v>
      </c>
      <c r="CKU17" s="2">
        <v>1289</v>
      </c>
      <c r="CKV17" s="2">
        <v>4899</v>
      </c>
      <c r="CKW17" s="2">
        <v>185</v>
      </c>
      <c r="CKX17" s="2">
        <v>7679</v>
      </c>
      <c r="CKY17" s="2">
        <v>8661</v>
      </c>
      <c r="CKZ17" s="2">
        <v>1330</v>
      </c>
      <c r="CLA17" s="2">
        <v>620</v>
      </c>
      <c r="CLB17" s="2">
        <v>1345</v>
      </c>
      <c r="CLC17" s="2">
        <v>966</v>
      </c>
      <c r="CLD17" s="2">
        <v>327</v>
      </c>
      <c r="CLE17" s="2">
        <v>929</v>
      </c>
      <c r="CLF17" s="2">
        <v>1134</v>
      </c>
      <c r="CLG17" s="2">
        <v>289</v>
      </c>
      <c r="CLH17" s="2">
        <v>613</v>
      </c>
      <c r="CLI17" s="2">
        <v>306</v>
      </c>
      <c r="CLJ17" s="2">
        <v>-611</v>
      </c>
      <c r="CLK17" s="2">
        <v>2076</v>
      </c>
      <c r="CLL17" s="2">
        <v>149140</v>
      </c>
      <c r="CLM17" s="2">
        <v>220</v>
      </c>
      <c r="CLN17" s="2">
        <v>557</v>
      </c>
      <c r="CLO17" s="2">
        <v>1213</v>
      </c>
      <c r="CLP17" s="2">
        <v>703</v>
      </c>
      <c r="CLQ17" s="2">
        <v>611</v>
      </c>
      <c r="CLR17" s="2">
        <v>154</v>
      </c>
      <c r="CLS17" s="2">
        <v>400</v>
      </c>
      <c r="CLT17" s="2">
        <v>346</v>
      </c>
      <c r="CLU17" s="2">
        <v>726</v>
      </c>
      <c r="CLV17" s="2">
        <v>1637</v>
      </c>
      <c r="CLW17" s="2">
        <v>1000</v>
      </c>
      <c r="CLX17" s="2">
        <v>946</v>
      </c>
      <c r="CLY17" s="2">
        <v>487</v>
      </c>
      <c r="CLZ17" s="2">
        <v>1122</v>
      </c>
      <c r="CMA17" s="2">
        <v>452</v>
      </c>
      <c r="CMB17" s="2">
        <v>2184</v>
      </c>
      <c r="CMC17" s="2" t="s">
        <v>5</v>
      </c>
      <c r="CMD17" s="2">
        <v>11356</v>
      </c>
      <c r="CME17" s="2">
        <v>509</v>
      </c>
      <c r="CMF17" s="2">
        <v>3252</v>
      </c>
      <c r="CMG17" s="2">
        <v>54031</v>
      </c>
      <c r="CMH17" s="2">
        <v>1448</v>
      </c>
      <c r="CMI17" s="2">
        <v>1123</v>
      </c>
      <c r="CMJ17" s="2">
        <v>2281</v>
      </c>
      <c r="CMK17" s="2">
        <v>319</v>
      </c>
      <c r="CML17" s="2">
        <v>53</v>
      </c>
      <c r="CMM17" s="2">
        <v>1191</v>
      </c>
      <c r="CMN17" s="2">
        <v>220</v>
      </c>
      <c r="CMO17" s="2">
        <v>1809</v>
      </c>
      <c r="CMP17" s="2">
        <v>882</v>
      </c>
      <c r="CMQ17" s="2">
        <v>254</v>
      </c>
      <c r="CMR17" s="2">
        <v>8482</v>
      </c>
      <c r="CMS17" s="2">
        <v>3333</v>
      </c>
      <c r="CMT17" s="2">
        <v>479</v>
      </c>
      <c r="CMU17" s="2">
        <v>2596</v>
      </c>
      <c r="CMV17" s="2">
        <v>3098</v>
      </c>
      <c r="CMW17" s="2">
        <v>1029</v>
      </c>
      <c r="CMX17" s="2">
        <v>1339</v>
      </c>
      <c r="CMY17" s="2">
        <v>880</v>
      </c>
      <c r="CMZ17" s="2">
        <v>149</v>
      </c>
      <c r="CNA17" s="2">
        <v>1852</v>
      </c>
      <c r="CNB17" s="2">
        <v>959</v>
      </c>
      <c r="CNC17" s="2">
        <v>1861</v>
      </c>
      <c r="CND17" s="2">
        <v>18728</v>
      </c>
      <c r="CNE17" s="2">
        <v>-117</v>
      </c>
      <c r="CNF17" s="2">
        <v>15</v>
      </c>
      <c r="CNG17" s="2">
        <v>2859</v>
      </c>
      <c r="CNH17" s="2">
        <v>-361</v>
      </c>
      <c r="CNI17" s="2">
        <v>2779</v>
      </c>
      <c r="CNJ17" s="2">
        <v>1076</v>
      </c>
      <c r="CNK17" s="2">
        <v>21589</v>
      </c>
      <c r="CNL17" s="2">
        <v>4963</v>
      </c>
      <c r="CNM17" s="2">
        <v>6828</v>
      </c>
      <c r="CNN17" s="2">
        <v>1502</v>
      </c>
      <c r="CNO17" s="2">
        <v>1178</v>
      </c>
      <c r="CNP17" s="2">
        <v>5955</v>
      </c>
      <c r="CNQ17" s="2">
        <v>211</v>
      </c>
      <c r="CNR17" s="2">
        <v>3389</v>
      </c>
      <c r="CNS17" s="2">
        <v>354</v>
      </c>
      <c r="CNT17" s="2">
        <v>475</v>
      </c>
      <c r="CNU17" s="2">
        <v>235</v>
      </c>
      <c r="CNV17" s="2">
        <v>929</v>
      </c>
      <c r="CNW17" s="2">
        <v>1643</v>
      </c>
      <c r="CNX17" s="2">
        <v>536</v>
      </c>
      <c r="CNY17" s="2">
        <v>1473</v>
      </c>
      <c r="CNZ17" s="2">
        <v>6046</v>
      </c>
      <c r="COA17" s="2">
        <v>5388</v>
      </c>
      <c r="COB17" s="2">
        <v>3508</v>
      </c>
      <c r="COC17" s="2">
        <v>-765</v>
      </c>
      <c r="COD17" s="2">
        <v>4607</v>
      </c>
      <c r="COE17" s="2">
        <v>5006</v>
      </c>
      <c r="COF17" s="2">
        <v>960</v>
      </c>
      <c r="COG17" s="2">
        <v>388</v>
      </c>
      <c r="COH17" s="2">
        <v>6307</v>
      </c>
      <c r="COI17" s="2">
        <v>3922</v>
      </c>
      <c r="COJ17" s="2">
        <v>8232</v>
      </c>
      <c r="COK17" s="2">
        <v>1558</v>
      </c>
      <c r="COL17" s="2">
        <v>7</v>
      </c>
      <c r="COM17" s="2">
        <v>4308</v>
      </c>
      <c r="CON17" s="2">
        <v>338</v>
      </c>
      <c r="COO17" s="2">
        <v>2218</v>
      </c>
      <c r="COP17" s="2">
        <v>1993</v>
      </c>
      <c r="COQ17" s="2">
        <v>827</v>
      </c>
      <c r="COR17" s="2">
        <v>2735</v>
      </c>
      <c r="COS17" s="2">
        <v>299</v>
      </c>
      <c r="COT17" s="2">
        <v>6930</v>
      </c>
      <c r="COU17" s="2">
        <v>502</v>
      </c>
      <c r="COV17" s="2">
        <v>6813</v>
      </c>
      <c r="COW17" s="2">
        <v>879</v>
      </c>
      <c r="COX17" s="2">
        <v>5858</v>
      </c>
      <c r="COY17" s="2">
        <v>1459</v>
      </c>
      <c r="COZ17" s="2">
        <v>360</v>
      </c>
      <c r="CPA17" s="2">
        <v>-329</v>
      </c>
      <c r="CPB17" s="2">
        <v>2380</v>
      </c>
      <c r="CPC17" s="2">
        <v>991</v>
      </c>
      <c r="CPD17" s="2">
        <v>3245</v>
      </c>
      <c r="CPE17" s="2">
        <v>271</v>
      </c>
      <c r="CPF17" s="2">
        <v>252</v>
      </c>
      <c r="CPG17" s="2">
        <v>1454</v>
      </c>
      <c r="CPH17" s="2">
        <v>386</v>
      </c>
      <c r="CPI17" s="2">
        <v>4807</v>
      </c>
      <c r="CPJ17" s="2">
        <v>2078</v>
      </c>
      <c r="CPK17" s="2">
        <v>2281</v>
      </c>
      <c r="CPL17" s="2">
        <v>2630</v>
      </c>
      <c r="CPM17" s="2">
        <v>371</v>
      </c>
      <c r="CPN17" s="2">
        <v>945</v>
      </c>
      <c r="CPO17" s="2">
        <v>1523</v>
      </c>
      <c r="CPP17" s="2">
        <v>2284</v>
      </c>
      <c r="CPQ17" s="2">
        <v>2214</v>
      </c>
      <c r="CPR17" s="2">
        <v>2481</v>
      </c>
      <c r="CPS17" s="2">
        <v>421</v>
      </c>
      <c r="CPT17" s="2">
        <v>984</v>
      </c>
      <c r="CPU17" s="2">
        <v>677</v>
      </c>
      <c r="CPV17" s="2">
        <v>574</v>
      </c>
      <c r="CPW17" s="2">
        <v>146</v>
      </c>
      <c r="CPX17" s="2">
        <v>140</v>
      </c>
      <c r="CPY17" s="2">
        <v>16323</v>
      </c>
      <c r="CPZ17" s="2">
        <v>2717</v>
      </c>
      <c r="CQA17" s="2">
        <v>937</v>
      </c>
      <c r="CQB17" s="2">
        <v>702</v>
      </c>
      <c r="CQC17" s="2">
        <v>434</v>
      </c>
      <c r="CQD17" s="2">
        <v>474</v>
      </c>
      <c r="CQE17" s="2">
        <v>6082</v>
      </c>
      <c r="CQF17" s="2">
        <v>40438</v>
      </c>
      <c r="CQG17" s="2">
        <v>88925</v>
      </c>
      <c r="CQH17" s="2">
        <v>7609</v>
      </c>
      <c r="CQI17" s="2">
        <v>3574</v>
      </c>
      <c r="CQJ17" s="2">
        <v>971</v>
      </c>
      <c r="CQK17" s="2">
        <v>541</v>
      </c>
      <c r="CQL17" s="2">
        <v>2823</v>
      </c>
      <c r="CQM17" s="2">
        <v>587</v>
      </c>
      <c r="CQN17" s="2">
        <v>26</v>
      </c>
      <c r="CQO17" s="2">
        <v>34710</v>
      </c>
      <c r="CQP17" s="2">
        <v>5076</v>
      </c>
      <c r="CQQ17" s="2">
        <v>1557</v>
      </c>
      <c r="CQR17" s="2">
        <v>82913</v>
      </c>
      <c r="CQS17" s="2">
        <v>704</v>
      </c>
      <c r="CQT17" s="2">
        <v>1351</v>
      </c>
      <c r="CQU17" s="2">
        <v>674</v>
      </c>
      <c r="CQV17" s="2">
        <v>274</v>
      </c>
      <c r="CQW17" s="2">
        <v>472</v>
      </c>
      <c r="CQX17" s="2">
        <v>1569</v>
      </c>
      <c r="CQY17" s="2">
        <v>2091</v>
      </c>
      <c r="CQZ17" s="2">
        <v>9140</v>
      </c>
      <c r="CRA17" s="2">
        <v>458</v>
      </c>
      <c r="CRB17" s="2">
        <v>730</v>
      </c>
      <c r="CRC17" s="2">
        <v>3860</v>
      </c>
      <c r="CRD17" s="2">
        <v>233</v>
      </c>
      <c r="CRE17" s="2">
        <v>3259</v>
      </c>
      <c r="CRF17" s="2">
        <v>223</v>
      </c>
      <c r="CRG17" s="2">
        <v>2</v>
      </c>
      <c r="CRH17" s="2">
        <v>191439</v>
      </c>
      <c r="CRI17" s="2">
        <v>1849</v>
      </c>
      <c r="CRJ17" s="2">
        <v>1892</v>
      </c>
      <c r="CRK17" s="2">
        <v>328</v>
      </c>
      <c r="CRL17" s="2">
        <v>1283</v>
      </c>
      <c r="CRM17" s="2">
        <v>2100</v>
      </c>
      <c r="CRN17" s="2">
        <v>2843</v>
      </c>
      <c r="CRO17" s="2">
        <v>118</v>
      </c>
      <c r="CRP17" s="2">
        <v>6119</v>
      </c>
      <c r="CRQ17" s="2">
        <v>-5</v>
      </c>
      <c r="CRR17" s="2">
        <v>838</v>
      </c>
      <c r="CRS17" s="2">
        <v>837</v>
      </c>
      <c r="CRT17" s="2">
        <v>2278</v>
      </c>
      <c r="CRU17" s="2">
        <v>810</v>
      </c>
      <c r="CRV17" s="2">
        <v>904</v>
      </c>
      <c r="CRW17" s="2">
        <v>965</v>
      </c>
      <c r="CRX17" s="2">
        <v>284</v>
      </c>
      <c r="CRY17" s="2">
        <v>218</v>
      </c>
      <c r="CRZ17" s="2">
        <v>594</v>
      </c>
      <c r="CSA17" s="2">
        <v>7289</v>
      </c>
      <c r="CSB17" s="2">
        <v>692</v>
      </c>
      <c r="CSC17" s="2">
        <v>22786</v>
      </c>
      <c r="CSD17" s="2">
        <v>2988</v>
      </c>
      <c r="CSE17" s="2">
        <v>134645</v>
      </c>
      <c r="CSF17" s="2">
        <v>1546</v>
      </c>
      <c r="CSG17" s="2">
        <v>2662</v>
      </c>
      <c r="CSH17" s="2">
        <v>233</v>
      </c>
      <c r="CSI17" s="2">
        <v>1055</v>
      </c>
      <c r="CSJ17" s="2">
        <v>10308</v>
      </c>
      <c r="CSK17" s="2">
        <v>729</v>
      </c>
      <c r="CSL17" s="2">
        <v>357</v>
      </c>
      <c r="CSM17" s="2">
        <v>2864</v>
      </c>
      <c r="CSN17" s="2">
        <v>2129</v>
      </c>
      <c r="CSO17" s="2">
        <v>1251</v>
      </c>
      <c r="CSP17" s="2" t="s">
        <v>5</v>
      </c>
      <c r="CSQ17" s="2">
        <v>217</v>
      </c>
      <c r="CSR17" s="2">
        <v>835</v>
      </c>
      <c r="CSS17" s="2">
        <v>2604</v>
      </c>
      <c r="CST17" s="2">
        <v>1292</v>
      </c>
      <c r="CSU17" s="2">
        <v>1038</v>
      </c>
      <c r="CSV17" s="2">
        <v>1884</v>
      </c>
      <c r="CSW17" s="2">
        <v>2349</v>
      </c>
      <c r="CSX17" s="2">
        <v>119</v>
      </c>
      <c r="CSY17" s="2">
        <v>388</v>
      </c>
      <c r="CSZ17" s="2">
        <v>411</v>
      </c>
      <c r="CTA17" s="2">
        <v>8289</v>
      </c>
      <c r="CTB17" s="2">
        <v>116863</v>
      </c>
      <c r="CTC17" s="2">
        <v>355</v>
      </c>
      <c r="CTD17" s="2">
        <v>754</v>
      </c>
      <c r="CTE17" s="2">
        <v>682</v>
      </c>
      <c r="CTF17" s="2">
        <v>3174</v>
      </c>
      <c r="CTG17" s="2">
        <v>1190</v>
      </c>
      <c r="CTH17" s="2">
        <v>4883</v>
      </c>
      <c r="CTI17" s="2">
        <v>5943</v>
      </c>
      <c r="CTJ17" s="2">
        <v>7822</v>
      </c>
      <c r="CTK17" s="2">
        <v>99</v>
      </c>
      <c r="CTL17" s="2">
        <v>1679</v>
      </c>
      <c r="CTM17" s="2">
        <v>2230</v>
      </c>
      <c r="CTN17" s="2">
        <v>2137</v>
      </c>
      <c r="CTO17" s="2">
        <v>7503</v>
      </c>
      <c r="CTP17" s="2">
        <v>828</v>
      </c>
      <c r="CTQ17" s="2">
        <v>471</v>
      </c>
      <c r="CTR17" s="2">
        <v>973</v>
      </c>
      <c r="CTS17" s="2">
        <v>1231</v>
      </c>
      <c r="CTT17" s="2">
        <v>1387</v>
      </c>
      <c r="CTU17" s="2">
        <v>58049</v>
      </c>
      <c r="CTV17" s="2">
        <v>1359</v>
      </c>
      <c r="CTW17" s="2">
        <v>107</v>
      </c>
      <c r="CTX17" s="2">
        <v>2240</v>
      </c>
      <c r="CTY17" s="2">
        <v>378</v>
      </c>
      <c r="CTZ17" s="2">
        <v>209</v>
      </c>
      <c r="CUA17" s="2">
        <v>1326</v>
      </c>
      <c r="CUB17" s="2">
        <v>3172</v>
      </c>
      <c r="CUC17" s="2">
        <v>801</v>
      </c>
      <c r="CUD17" s="2">
        <v>414</v>
      </c>
      <c r="CUE17" s="2">
        <v>549</v>
      </c>
      <c r="CUF17" s="2">
        <v>273</v>
      </c>
      <c r="CUG17" s="2">
        <v>939</v>
      </c>
      <c r="CUH17" s="2">
        <v>1688</v>
      </c>
      <c r="CUI17" s="2">
        <v>157</v>
      </c>
      <c r="CUJ17" s="2">
        <v>78455</v>
      </c>
      <c r="CUK17" s="2">
        <v>1182</v>
      </c>
      <c r="CUL17" s="2">
        <v>541</v>
      </c>
      <c r="CUM17" s="2">
        <v>463</v>
      </c>
      <c r="CUN17" s="2">
        <v>598</v>
      </c>
      <c r="CUO17" s="2">
        <v>756</v>
      </c>
      <c r="CUP17" s="2">
        <v>213</v>
      </c>
      <c r="CUQ17" s="2">
        <v>57982</v>
      </c>
      <c r="CUR17" s="2">
        <v>5198</v>
      </c>
      <c r="CUS17" s="2">
        <v>351</v>
      </c>
      <c r="CUT17" s="2">
        <v>223</v>
      </c>
      <c r="CUU17" s="2">
        <v>905</v>
      </c>
      <c r="CUV17" s="2">
        <v>3928</v>
      </c>
      <c r="CUW17" s="2">
        <v>245</v>
      </c>
      <c r="CUX17" s="2">
        <v>-42</v>
      </c>
      <c r="CUY17" s="2">
        <v>26145</v>
      </c>
      <c r="CUZ17" s="2">
        <v>336</v>
      </c>
      <c r="CVA17" s="2">
        <v>309</v>
      </c>
      <c r="CVB17" s="2">
        <v>292</v>
      </c>
      <c r="CVC17" s="2">
        <v>577</v>
      </c>
      <c r="CVD17" s="2">
        <v>4114</v>
      </c>
      <c r="CVE17" s="2">
        <v>596</v>
      </c>
      <c r="CVF17" s="2">
        <v>468</v>
      </c>
      <c r="CVG17" s="2">
        <v>9441</v>
      </c>
      <c r="CVH17" s="2">
        <v>605</v>
      </c>
      <c r="CVI17" s="2" t="s">
        <v>5</v>
      </c>
      <c r="CVJ17" s="2">
        <v>2451</v>
      </c>
      <c r="CVK17" s="2">
        <v>83</v>
      </c>
      <c r="CVL17" s="2">
        <v>-37</v>
      </c>
      <c r="CVM17" s="2">
        <v>2513</v>
      </c>
      <c r="CVN17" s="2">
        <v>199</v>
      </c>
      <c r="CVO17" s="2">
        <v>7616</v>
      </c>
      <c r="CVP17" s="2">
        <v>5203</v>
      </c>
      <c r="CVQ17" s="2">
        <v>40340</v>
      </c>
      <c r="CVR17" s="2">
        <v>5670</v>
      </c>
      <c r="CVS17" s="2">
        <v>28</v>
      </c>
      <c r="CVT17" s="2">
        <v>993</v>
      </c>
      <c r="CVU17" s="2">
        <v>0</v>
      </c>
      <c r="CVV17" s="2" t="s">
        <v>5</v>
      </c>
      <c r="CVW17" s="2">
        <v>3</v>
      </c>
      <c r="CVX17" s="2">
        <v>17521</v>
      </c>
      <c r="CVY17" s="2">
        <v>-6</v>
      </c>
      <c r="CVZ17" s="2">
        <v>2388</v>
      </c>
      <c r="CWA17" s="2">
        <v>1447</v>
      </c>
      <c r="CWB17" s="2">
        <v>25998</v>
      </c>
      <c r="CWC17" s="2">
        <v>965</v>
      </c>
      <c r="CWD17" s="2">
        <v>831</v>
      </c>
      <c r="CWE17" s="2">
        <v>124</v>
      </c>
      <c r="CWF17" s="2">
        <v>832</v>
      </c>
      <c r="CWG17" s="2">
        <v>-215</v>
      </c>
      <c r="CWH17" s="2">
        <v>2758</v>
      </c>
      <c r="CWI17" s="2">
        <v>5493</v>
      </c>
      <c r="CWJ17" s="2">
        <v>416</v>
      </c>
      <c r="CWK17" s="2">
        <v>5881</v>
      </c>
      <c r="CWL17" s="2">
        <v>42916</v>
      </c>
      <c r="CWM17" s="2">
        <v>83</v>
      </c>
      <c r="CWN17" s="2">
        <v>614</v>
      </c>
      <c r="CWO17" s="2">
        <v>17711</v>
      </c>
      <c r="CWP17" s="2">
        <v>-111</v>
      </c>
      <c r="CWQ17" s="2">
        <v>293</v>
      </c>
      <c r="CWR17" s="2">
        <v>17517</v>
      </c>
      <c r="CWS17" s="2">
        <v>26101</v>
      </c>
      <c r="CWT17" s="2">
        <v>216</v>
      </c>
      <c r="CWU17" s="2" t="s">
        <v>5</v>
      </c>
      <c r="CWV17" s="2">
        <v>3120</v>
      </c>
      <c r="CWW17" s="2">
        <v>21705</v>
      </c>
      <c r="CWX17" s="2">
        <v>2177</v>
      </c>
      <c r="CWY17" s="2">
        <v>3826</v>
      </c>
      <c r="CWZ17" s="2">
        <v>193</v>
      </c>
      <c r="CXA17" s="2">
        <v>4387</v>
      </c>
      <c r="CXB17" s="2">
        <v>296</v>
      </c>
      <c r="CXC17" s="2" t="s">
        <v>5</v>
      </c>
      <c r="CXD17" s="2">
        <v>3084</v>
      </c>
      <c r="CXE17" s="2">
        <v>23630</v>
      </c>
      <c r="CXF17" s="2">
        <v>2103</v>
      </c>
      <c r="CXG17" s="2">
        <v>10636</v>
      </c>
      <c r="CXH17" s="2">
        <v>17653</v>
      </c>
      <c r="CXI17" s="2">
        <v>174</v>
      </c>
      <c r="CXJ17" s="2">
        <v>799</v>
      </c>
      <c r="CXK17" s="2">
        <v>5217</v>
      </c>
      <c r="CXL17" s="2">
        <v>5322</v>
      </c>
      <c r="CXM17" s="2">
        <v>1845</v>
      </c>
      <c r="CXN17" s="2">
        <v>1998</v>
      </c>
      <c r="CXO17" s="2">
        <v>318</v>
      </c>
      <c r="CXP17" s="2">
        <v>416</v>
      </c>
      <c r="CXQ17" s="2">
        <v>21297</v>
      </c>
      <c r="CXR17" s="2">
        <v>585</v>
      </c>
      <c r="CXS17" s="2">
        <v>280</v>
      </c>
      <c r="CXT17" s="2">
        <v>1615</v>
      </c>
      <c r="CXU17" s="2">
        <v>1910</v>
      </c>
      <c r="CXV17" s="2">
        <v>203</v>
      </c>
      <c r="CXW17" s="2">
        <v>675</v>
      </c>
      <c r="CXX17" s="2">
        <v>130</v>
      </c>
      <c r="CXY17" s="2">
        <v>2431</v>
      </c>
      <c r="CXZ17" s="2">
        <v>3921</v>
      </c>
      <c r="CYA17" s="2">
        <v>4991</v>
      </c>
      <c r="CYB17" s="2">
        <v>264</v>
      </c>
      <c r="CYC17" s="2">
        <v>177</v>
      </c>
      <c r="CYD17" s="2">
        <v>522</v>
      </c>
      <c r="CYE17" s="2">
        <v>126</v>
      </c>
      <c r="CYF17" s="2">
        <v>1234</v>
      </c>
      <c r="CYG17" s="2">
        <v>2140</v>
      </c>
      <c r="CYH17" s="2">
        <v>651</v>
      </c>
      <c r="CYI17" s="2">
        <v>346</v>
      </c>
      <c r="CYJ17" s="2">
        <v>503</v>
      </c>
      <c r="CYK17" s="2">
        <v>1088</v>
      </c>
      <c r="CYL17" s="2">
        <v>244</v>
      </c>
      <c r="CYM17" s="2">
        <v>712</v>
      </c>
      <c r="CYN17" s="2">
        <v>95</v>
      </c>
      <c r="CYO17" s="2">
        <v>348</v>
      </c>
      <c r="CYP17" s="2">
        <v>1501</v>
      </c>
      <c r="CYQ17" s="2">
        <v>5016</v>
      </c>
      <c r="CYR17" s="2">
        <v>401</v>
      </c>
      <c r="CYS17" s="2">
        <v>407</v>
      </c>
      <c r="CYT17" s="2">
        <v>174</v>
      </c>
      <c r="CYU17" s="2">
        <v>1209</v>
      </c>
      <c r="CYV17" s="2">
        <v>321</v>
      </c>
      <c r="CYW17" s="2">
        <v>-107</v>
      </c>
      <c r="CYX17" s="2">
        <v>221</v>
      </c>
      <c r="CYY17" s="2">
        <v>615</v>
      </c>
      <c r="CYZ17" s="2">
        <v>1165</v>
      </c>
      <c r="CZA17" s="2">
        <v>1161</v>
      </c>
      <c r="CZB17" s="2">
        <v>889</v>
      </c>
      <c r="CZC17" s="2">
        <v>508</v>
      </c>
      <c r="CZD17" s="2">
        <v>1743</v>
      </c>
      <c r="CZE17" s="2">
        <v>3029</v>
      </c>
      <c r="CZF17" s="2">
        <v>388</v>
      </c>
      <c r="CZG17" s="2">
        <v>10861</v>
      </c>
      <c r="CZH17" s="2">
        <v>2513</v>
      </c>
      <c r="CZI17" s="2">
        <v>3024</v>
      </c>
      <c r="CZJ17" s="2">
        <v>991</v>
      </c>
      <c r="CZK17" s="2">
        <v>106</v>
      </c>
      <c r="CZL17" s="2">
        <v>335</v>
      </c>
      <c r="CZM17" s="2">
        <v>1341</v>
      </c>
      <c r="CZN17" s="2">
        <v>15436</v>
      </c>
      <c r="CZO17" s="2">
        <v>1440</v>
      </c>
      <c r="CZP17" s="2">
        <v>704</v>
      </c>
      <c r="CZQ17" s="2">
        <v>43</v>
      </c>
      <c r="CZR17" s="2">
        <v>488</v>
      </c>
      <c r="CZS17" s="2">
        <v>411</v>
      </c>
      <c r="CZT17" s="2">
        <v>466</v>
      </c>
      <c r="CZU17" s="2">
        <v>149</v>
      </c>
      <c r="CZV17" s="2">
        <v>80</v>
      </c>
      <c r="CZW17" s="2">
        <v>-27</v>
      </c>
      <c r="CZX17" s="2">
        <v>66</v>
      </c>
      <c r="CZY17" s="2">
        <v>603</v>
      </c>
      <c r="CZZ17" s="2">
        <v>5190</v>
      </c>
      <c r="DAA17" s="2">
        <v>1743</v>
      </c>
      <c r="DAB17" s="2">
        <v>79</v>
      </c>
      <c r="DAC17" s="2">
        <v>110</v>
      </c>
      <c r="DAD17" s="2">
        <v>1502</v>
      </c>
      <c r="DAE17" s="2">
        <v>596</v>
      </c>
      <c r="DAF17" s="2">
        <v>149</v>
      </c>
      <c r="DAG17" s="2">
        <v>1744</v>
      </c>
      <c r="DAH17" s="2">
        <v>615</v>
      </c>
      <c r="DAI17" s="2">
        <v>169</v>
      </c>
      <c r="DAJ17" s="2">
        <v>176</v>
      </c>
      <c r="DAK17" s="2">
        <v>384</v>
      </c>
      <c r="DAL17" s="2">
        <v>2279</v>
      </c>
      <c r="DAM17" s="2">
        <v>500</v>
      </c>
      <c r="DAN17" s="2">
        <v>78</v>
      </c>
      <c r="DAO17" s="2">
        <v>1842</v>
      </c>
      <c r="DAP17" s="2">
        <v>1043</v>
      </c>
      <c r="DAQ17" s="2">
        <v>255</v>
      </c>
      <c r="DAR17" s="2">
        <v>914</v>
      </c>
      <c r="DAS17" s="2">
        <v>119</v>
      </c>
      <c r="DAT17" s="2">
        <v>1046</v>
      </c>
      <c r="DAU17" s="2">
        <v>256</v>
      </c>
      <c r="DAV17" s="2">
        <v>66</v>
      </c>
      <c r="DAW17" s="2">
        <v>1442</v>
      </c>
      <c r="DAX17" s="2">
        <v>90</v>
      </c>
      <c r="DAY17" s="2">
        <v>8101</v>
      </c>
      <c r="DAZ17" s="2">
        <v>2917</v>
      </c>
      <c r="DBA17" s="2">
        <v>400</v>
      </c>
      <c r="DBB17" s="2">
        <v>28</v>
      </c>
      <c r="DBC17" s="2">
        <v>267</v>
      </c>
      <c r="DBD17" s="2">
        <v>2173</v>
      </c>
      <c r="DBE17" s="2">
        <v>3655</v>
      </c>
      <c r="DBF17" s="2">
        <v>3930</v>
      </c>
      <c r="DBG17" s="2">
        <v>1084</v>
      </c>
      <c r="DBH17" s="2">
        <v>1142</v>
      </c>
      <c r="DBI17" s="2">
        <v>7000</v>
      </c>
      <c r="DBJ17" s="2">
        <v>399</v>
      </c>
      <c r="DBK17" s="2">
        <v>1527</v>
      </c>
      <c r="DBL17" s="2">
        <v>2372</v>
      </c>
      <c r="DBM17" s="2">
        <v>670</v>
      </c>
      <c r="DBN17" s="2">
        <v>258</v>
      </c>
      <c r="DBO17" s="2">
        <v>934</v>
      </c>
      <c r="DBP17" s="2">
        <v>210</v>
      </c>
      <c r="DBQ17" s="2">
        <v>298</v>
      </c>
      <c r="DBR17" s="2">
        <v>57</v>
      </c>
      <c r="DBS17" s="2">
        <v>172</v>
      </c>
      <c r="DBT17" s="2">
        <v>228</v>
      </c>
      <c r="DBU17" s="2">
        <v>87</v>
      </c>
      <c r="DBV17" s="2">
        <v>650</v>
      </c>
      <c r="DBW17" s="2">
        <v>696</v>
      </c>
      <c r="DBX17" s="2">
        <v>63</v>
      </c>
      <c r="DBY17" s="2">
        <v>128111</v>
      </c>
      <c r="DBZ17" s="2">
        <v>1178</v>
      </c>
      <c r="DCA17" s="2">
        <v>1706</v>
      </c>
      <c r="DCB17" s="2">
        <v>946</v>
      </c>
      <c r="DCC17" s="2">
        <v>83</v>
      </c>
      <c r="DCD17" s="2">
        <v>643</v>
      </c>
      <c r="DCE17" s="2">
        <v>292</v>
      </c>
      <c r="DCF17" s="2">
        <v>3463</v>
      </c>
      <c r="DCG17" s="2">
        <v>145</v>
      </c>
      <c r="DCH17" s="2">
        <v>1383</v>
      </c>
      <c r="DCI17" s="2">
        <v>1972</v>
      </c>
      <c r="DCJ17" s="2">
        <v>2913</v>
      </c>
      <c r="DCK17" s="2">
        <v>9103</v>
      </c>
      <c r="DCL17" s="2">
        <v>775</v>
      </c>
      <c r="DCM17" s="2">
        <v>1510</v>
      </c>
      <c r="DCN17" s="2">
        <v>142</v>
      </c>
      <c r="DCO17" s="2">
        <v>4731</v>
      </c>
      <c r="DCP17" s="2">
        <v>135</v>
      </c>
      <c r="DCQ17" s="2">
        <v>251</v>
      </c>
      <c r="DCR17" s="2">
        <v>889</v>
      </c>
      <c r="DCS17" s="2">
        <v>3733</v>
      </c>
      <c r="DCT17" s="2">
        <v>2235</v>
      </c>
      <c r="DCU17" s="2">
        <v>3916</v>
      </c>
      <c r="DCV17" s="2">
        <v>1269</v>
      </c>
      <c r="DCW17" s="2">
        <v>2004</v>
      </c>
      <c r="DCX17" s="2">
        <v>3472</v>
      </c>
      <c r="DCY17" s="2">
        <v>311</v>
      </c>
      <c r="DCZ17" s="2">
        <v>1470</v>
      </c>
      <c r="DDA17" s="2">
        <v>12</v>
      </c>
      <c r="DDB17" s="2">
        <v>-32</v>
      </c>
      <c r="DDC17" s="2">
        <v>1505</v>
      </c>
      <c r="DDD17" s="2">
        <v>2430</v>
      </c>
      <c r="DDE17" s="2">
        <v>787</v>
      </c>
      <c r="DDF17" s="2">
        <v>1430</v>
      </c>
      <c r="DDG17" s="2">
        <v>1385</v>
      </c>
      <c r="DDH17" s="2">
        <v>394</v>
      </c>
      <c r="DDI17" s="2">
        <v>84</v>
      </c>
      <c r="DDJ17" s="2">
        <v>43</v>
      </c>
      <c r="DDK17" s="2">
        <v>681</v>
      </c>
      <c r="DDL17" s="2">
        <v>1346</v>
      </c>
      <c r="DDM17" s="2">
        <v>993</v>
      </c>
      <c r="DDN17" s="2">
        <v>1000</v>
      </c>
      <c r="DDO17" s="2">
        <v>24955</v>
      </c>
      <c r="DDP17" s="2">
        <v>284</v>
      </c>
      <c r="DDQ17" s="2">
        <v>3668</v>
      </c>
      <c r="DDR17" s="2">
        <v>1365</v>
      </c>
      <c r="DDS17" s="2">
        <v>2354</v>
      </c>
      <c r="DDT17" s="2">
        <v>2562</v>
      </c>
      <c r="DDU17" s="2">
        <v>1307</v>
      </c>
      <c r="DDV17" s="2">
        <v>570</v>
      </c>
      <c r="DDW17" s="2">
        <v>974</v>
      </c>
      <c r="DDX17" s="2">
        <v>4726</v>
      </c>
      <c r="DDY17" s="2">
        <v>5537</v>
      </c>
      <c r="DDZ17" s="2">
        <v>146</v>
      </c>
      <c r="DEA17" s="2">
        <v>351</v>
      </c>
      <c r="DEB17" s="2">
        <v>1100</v>
      </c>
      <c r="DEC17" s="2">
        <v>159</v>
      </c>
      <c r="DED17" s="2">
        <v>77</v>
      </c>
      <c r="DEE17" s="2">
        <v>471</v>
      </c>
      <c r="DEF17" s="2">
        <v>582</v>
      </c>
      <c r="DEG17" s="2">
        <v>40</v>
      </c>
      <c r="DEH17" s="2">
        <v>240</v>
      </c>
      <c r="DEI17" s="2">
        <v>2833</v>
      </c>
      <c r="DEJ17" s="2">
        <v>338</v>
      </c>
      <c r="DEK17" s="2">
        <v>143</v>
      </c>
      <c r="DEL17" s="2">
        <v>352</v>
      </c>
      <c r="DEM17" s="2">
        <v>916</v>
      </c>
      <c r="DEN17" s="2">
        <v>28451</v>
      </c>
      <c r="DEO17" s="2">
        <v>-777</v>
      </c>
      <c r="DEP17" s="2">
        <v>195</v>
      </c>
      <c r="DEQ17" s="2">
        <v>2564</v>
      </c>
      <c r="DER17" s="2">
        <v>1598</v>
      </c>
      <c r="DES17" s="2">
        <v>3423</v>
      </c>
      <c r="DET17" s="2">
        <v>488</v>
      </c>
      <c r="DEU17" s="2">
        <v>728</v>
      </c>
      <c r="DEV17" s="2">
        <v>598</v>
      </c>
      <c r="DEW17" s="2">
        <v>772</v>
      </c>
      <c r="DEX17" s="2">
        <v>9149</v>
      </c>
      <c r="DEY17" s="2">
        <v>5518</v>
      </c>
      <c r="DEZ17" s="2">
        <v>886</v>
      </c>
      <c r="DFA17" s="2">
        <v>-544</v>
      </c>
      <c r="DFB17" s="2">
        <v>1592</v>
      </c>
      <c r="DFC17" s="2">
        <v>2314</v>
      </c>
      <c r="DFD17" s="2">
        <v>1368</v>
      </c>
      <c r="DFE17" s="2">
        <v>785</v>
      </c>
      <c r="DFF17" s="2">
        <v>-59</v>
      </c>
      <c r="DFG17" s="2">
        <v>3119</v>
      </c>
      <c r="DFH17" s="2">
        <v>30</v>
      </c>
      <c r="DFI17" s="2">
        <v>31</v>
      </c>
      <c r="DFJ17" s="2">
        <v>1580</v>
      </c>
      <c r="DFK17" s="2">
        <v>498</v>
      </c>
      <c r="DFL17" s="2">
        <v>95</v>
      </c>
      <c r="DFM17" s="2">
        <v>44</v>
      </c>
      <c r="DFN17" s="2">
        <v>143</v>
      </c>
      <c r="DFO17" s="2">
        <v>27</v>
      </c>
      <c r="DFP17" s="2">
        <v>2479</v>
      </c>
      <c r="DFQ17" s="2">
        <v>21647</v>
      </c>
      <c r="DFR17" s="2">
        <v>-632</v>
      </c>
      <c r="DFS17" s="2">
        <v>4384</v>
      </c>
      <c r="DFT17" s="2">
        <v>8624</v>
      </c>
      <c r="DFU17" s="2">
        <v>-1297</v>
      </c>
      <c r="DFV17" s="2">
        <v>157</v>
      </c>
      <c r="DFW17" s="2">
        <v>5100</v>
      </c>
      <c r="DFX17" s="2">
        <v>598</v>
      </c>
      <c r="DFY17" s="2">
        <v>12414</v>
      </c>
      <c r="DFZ17" s="2">
        <v>-17160</v>
      </c>
      <c r="DGA17" s="2">
        <v>451</v>
      </c>
      <c r="DGB17" s="2">
        <v>4881</v>
      </c>
      <c r="DGC17" s="2">
        <v>5294</v>
      </c>
      <c r="DGD17" s="2">
        <v>10239</v>
      </c>
      <c r="DGE17" s="2">
        <v>1376</v>
      </c>
      <c r="DGF17" s="2">
        <v>1214</v>
      </c>
      <c r="DGG17" s="2">
        <v>371</v>
      </c>
      <c r="DGH17" s="2">
        <v>774</v>
      </c>
      <c r="DGI17" s="2" t="s">
        <v>5</v>
      </c>
      <c r="DGJ17" s="2">
        <v>374</v>
      </c>
      <c r="DGK17" s="2">
        <v>1334</v>
      </c>
      <c r="DGL17" s="2" t="s">
        <v>5</v>
      </c>
      <c r="DGM17" s="2">
        <v>-81</v>
      </c>
      <c r="DGN17" s="2">
        <v>-218</v>
      </c>
      <c r="DGO17" s="2">
        <v>-1834</v>
      </c>
      <c r="DGP17" s="2">
        <v>6888</v>
      </c>
      <c r="DGQ17" s="2" t="s">
        <v>5</v>
      </c>
      <c r="DGR17" s="2">
        <v>373</v>
      </c>
      <c r="DGS17" s="2">
        <v>2696</v>
      </c>
      <c r="DGT17" s="2">
        <v>6999</v>
      </c>
      <c r="DGU17" s="2">
        <v>190</v>
      </c>
      <c r="DGV17" s="2">
        <v>135</v>
      </c>
      <c r="DGW17" s="2">
        <v>2745</v>
      </c>
      <c r="DGX17" s="2">
        <v>1697</v>
      </c>
      <c r="DGY17" s="2">
        <v>10172</v>
      </c>
      <c r="DGZ17" s="2">
        <v>20716</v>
      </c>
      <c r="DHA17" s="2">
        <v>9081</v>
      </c>
      <c r="DHB17" s="2">
        <v>8884</v>
      </c>
      <c r="DHC17" s="2">
        <v>80855</v>
      </c>
      <c r="DHD17" s="2" t="s">
        <v>5</v>
      </c>
      <c r="DHE17" s="2">
        <v>35</v>
      </c>
      <c r="DHF17" s="2">
        <v>703</v>
      </c>
      <c r="DHG17" s="2">
        <v>5051</v>
      </c>
      <c r="DHH17" s="2">
        <v>1193</v>
      </c>
      <c r="DHI17" s="2">
        <v>17929</v>
      </c>
      <c r="DHJ17" s="2">
        <v>1005</v>
      </c>
      <c r="DHK17" s="2">
        <v>1105</v>
      </c>
      <c r="DHL17" s="2">
        <v>-5572</v>
      </c>
      <c r="DHM17" s="2">
        <v>147</v>
      </c>
      <c r="DHN17" s="2">
        <v>13005</v>
      </c>
      <c r="DHO17" s="2">
        <v>141157</v>
      </c>
      <c r="DHP17" s="2">
        <v>630</v>
      </c>
      <c r="DHQ17" s="2">
        <v>976</v>
      </c>
      <c r="DHR17" s="2">
        <v>1764</v>
      </c>
      <c r="DHS17" s="2">
        <v>-8458</v>
      </c>
      <c r="DHT17" s="2">
        <v>5782</v>
      </c>
      <c r="DHU17" s="2">
        <v>5083</v>
      </c>
      <c r="DHV17" s="2">
        <v>1837</v>
      </c>
      <c r="DHW17" s="2">
        <v>28</v>
      </c>
      <c r="DHX17" s="2">
        <v>12152</v>
      </c>
      <c r="DHY17" s="2">
        <v>2682</v>
      </c>
      <c r="DHZ17" s="2">
        <v>935</v>
      </c>
      <c r="DIA17" s="2">
        <v>543</v>
      </c>
      <c r="DIB17" s="2">
        <v>685</v>
      </c>
      <c r="DIC17" s="2">
        <v>450</v>
      </c>
      <c r="DID17" s="2">
        <v>3745</v>
      </c>
      <c r="DIE17" s="2">
        <v>2968</v>
      </c>
      <c r="DIF17" s="2">
        <v>2227</v>
      </c>
      <c r="DIG17" s="2">
        <v>2558</v>
      </c>
      <c r="DIH17" s="2">
        <v>1225</v>
      </c>
      <c r="DII17" s="2">
        <v>6285</v>
      </c>
      <c r="DIJ17" s="2">
        <v>3366</v>
      </c>
      <c r="DIK17" s="2">
        <v>1500</v>
      </c>
      <c r="DIL17" s="2">
        <v>3999</v>
      </c>
      <c r="DIM17" s="2">
        <v>2049</v>
      </c>
      <c r="DIN17" s="2">
        <v>36</v>
      </c>
      <c r="DIO17" s="2">
        <v>2919</v>
      </c>
      <c r="DIP17" s="2">
        <v>1435</v>
      </c>
      <c r="DIQ17" s="2">
        <v>2637</v>
      </c>
      <c r="DIR17" s="2">
        <v>6793</v>
      </c>
      <c r="DIS17" s="2">
        <v>28407</v>
      </c>
      <c r="DIT17" s="2">
        <v>-465</v>
      </c>
      <c r="DIU17" s="2">
        <v>137487</v>
      </c>
      <c r="DIV17" s="2">
        <v>8057</v>
      </c>
      <c r="DIW17" s="2">
        <v>73</v>
      </c>
      <c r="DIX17" s="2">
        <v>1523</v>
      </c>
      <c r="DIY17" s="2">
        <v>5858</v>
      </c>
      <c r="DIZ17" s="2">
        <v>886</v>
      </c>
      <c r="DJA17" s="2">
        <v>1163</v>
      </c>
      <c r="DJB17" s="2" t="s">
        <v>5</v>
      </c>
      <c r="DJC17" s="2">
        <v>1098</v>
      </c>
      <c r="DJD17" s="2">
        <v>5946</v>
      </c>
      <c r="DJE17" s="2">
        <v>492</v>
      </c>
      <c r="DJF17" s="2">
        <v>331</v>
      </c>
      <c r="DJG17" s="2">
        <v>1243</v>
      </c>
      <c r="DJH17" s="2">
        <v>9117</v>
      </c>
      <c r="DJI17" s="2">
        <v>448</v>
      </c>
      <c r="DJJ17" s="2">
        <v>22277</v>
      </c>
      <c r="DJK17" s="2">
        <v>397</v>
      </c>
      <c r="DJL17" s="2">
        <v>1139</v>
      </c>
      <c r="DJM17" s="2" t="s">
        <v>5</v>
      </c>
      <c r="DJN17" s="2">
        <v>1335</v>
      </c>
      <c r="DJO17" s="2" t="s">
        <v>5</v>
      </c>
      <c r="DJP17" s="2">
        <v>1738</v>
      </c>
      <c r="DJQ17" s="2">
        <v>61</v>
      </c>
      <c r="DJR17" s="2">
        <v>26771</v>
      </c>
      <c r="DJS17" s="2">
        <v>5476</v>
      </c>
      <c r="DJT17" s="2">
        <v>741</v>
      </c>
      <c r="DJU17" s="2" t="s">
        <v>5</v>
      </c>
      <c r="DJV17" s="2">
        <v>13330</v>
      </c>
      <c r="DJW17" s="2" t="s">
        <v>5</v>
      </c>
      <c r="DJX17" s="2">
        <v>11029</v>
      </c>
      <c r="DJY17" s="2" t="s">
        <v>5</v>
      </c>
      <c r="DJZ17" s="2">
        <v>1357</v>
      </c>
      <c r="DKA17" s="2" t="s">
        <v>5</v>
      </c>
      <c r="DKB17" s="2" t="s">
        <v>5</v>
      </c>
      <c r="DKC17" s="2" t="s">
        <v>5</v>
      </c>
      <c r="DKD17" s="2" t="s">
        <v>5</v>
      </c>
      <c r="DKE17" s="2" t="s">
        <v>5</v>
      </c>
      <c r="DKF17" s="2" t="s">
        <v>5</v>
      </c>
      <c r="DKG17" s="2" t="s">
        <v>5</v>
      </c>
      <c r="DKH17" s="2" t="s">
        <v>5</v>
      </c>
      <c r="DKI17" s="2" t="s">
        <v>5</v>
      </c>
      <c r="DKJ17" s="2" t="s">
        <v>5</v>
      </c>
      <c r="DKK17" s="2" t="s">
        <v>5</v>
      </c>
      <c r="DKL17" s="2" t="s">
        <v>5</v>
      </c>
      <c r="DKM17" s="2" t="s">
        <v>5</v>
      </c>
      <c r="DKN17" s="2" t="s">
        <v>5</v>
      </c>
      <c r="DKO17" s="2">
        <v>114</v>
      </c>
      <c r="DKP17" s="2" t="s">
        <v>5</v>
      </c>
      <c r="DKQ17" s="2" t="s">
        <v>5</v>
      </c>
      <c r="DKR17" s="2" t="s">
        <v>5</v>
      </c>
      <c r="DKS17" s="2">
        <v>592</v>
      </c>
      <c r="DKT17" s="2" t="s">
        <v>5</v>
      </c>
      <c r="DKU17" s="2">
        <v>1395</v>
      </c>
      <c r="DKV17" s="2" t="s">
        <v>5</v>
      </c>
      <c r="DKW17" s="2">
        <v>360</v>
      </c>
      <c r="DKX17" s="2" t="s">
        <v>5</v>
      </c>
      <c r="DKY17" s="2">
        <v>8043</v>
      </c>
      <c r="DKZ17" s="2" t="s">
        <v>5</v>
      </c>
      <c r="DLA17" s="2" t="s">
        <v>5</v>
      </c>
      <c r="DLB17" s="2">
        <v>30511</v>
      </c>
      <c r="DLC17" s="2" t="s">
        <v>5</v>
      </c>
      <c r="DLD17" s="2" t="s">
        <v>5</v>
      </c>
      <c r="DLE17" s="2">
        <v>336</v>
      </c>
      <c r="DLF17" s="2" t="s">
        <v>5</v>
      </c>
      <c r="DLG17" s="2" t="s">
        <v>5</v>
      </c>
      <c r="DLH17" s="2">
        <v>514</v>
      </c>
      <c r="DLI17" s="2">
        <v>-734</v>
      </c>
      <c r="DLJ17" s="2">
        <v>577</v>
      </c>
      <c r="DLK17" s="2">
        <v>493</v>
      </c>
      <c r="DLL17" s="2">
        <v>920</v>
      </c>
      <c r="DLM17" s="2" t="s">
        <v>5</v>
      </c>
      <c r="DLN17" s="2">
        <v>-6240</v>
      </c>
      <c r="DLO17" s="2" t="s">
        <v>5</v>
      </c>
      <c r="DLP17" s="2" t="s">
        <v>5</v>
      </c>
      <c r="DLQ17" s="2" t="s">
        <v>5</v>
      </c>
      <c r="DLR17" s="2" t="s">
        <v>5</v>
      </c>
      <c r="DLS17" s="2" t="s">
        <v>5</v>
      </c>
      <c r="DLT17" s="2" t="s">
        <v>5</v>
      </c>
      <c r="DLU17" s="2" t="s">
        <v>5</v>
      </c>
      <c r="DLV17" s="2">
        <v>45950</v>
      </c>
      <c r="DLW17" s="2">
        <v>2926</v>
      </c>
      <c r="DLX17" s="2" t="s">
        <v>5</v>
      </c>
      <c r="DLY17" s="2" t="s">
        <v>5</v>
      </c>
      <c r="DLZ17" s="2" t="s">
        <v>5</v>
      </c>
      <c r="DMA17" s="2">
        <v>600</v>
      </c>
      <c r="DMB17" s="2" t="s">
        <v>5</v>
      </c>
      <c r="DMC17" s="2" t="s">
        <v>5</v>
      </c>
      <c r="DMD17" s="2">
        <v>224000</v>
      </c>
      <c r="DME17" s="2">
        <v>1542</v>
      </c>
      <c r="DMF17" s="2">
        <v>913</v>
      </c>
      <c r="DMG17" s="2">
        <v>33687</v>
      </c>
      <c r="DMH17" s="2" t="s">
        <v>5</v>
      </c>
      <c r="DMI17" s="2" t="s">
        <v>5</v>
      </c>
      <c r="DMJ17" s="2">
        <v>-75</v>
      </c>
      <c r="DMK17" s="2">
        <v>3</v>
      </c>
      <c r="DML17" s="2">
        <v>1228</v>
      </c>
      <c r="DMM17" s="2" t="s">
        <v>5</v>
      </c>
      <c r="DMN17" s="2">
        <v>12688</v>
      </c>
      <c r="DMO17" s="2">
        <v>1577</v>
      </c>
      <c r="DMP17" s="2" t="s">
        <v>5</v>
      </c>
      <c r="DMQ17" s="2">
        <v>1064</v>
      </c>
      <c r="DMR17" s="2">
        <v>1503</v>
      </c>
      <c r="DMS17" s="2">
        <v>18685</v>
      </c>
      <c r="DMT17" s="2">
        <v>-51729</v>
      </c>
      <c r="DMU17" s="2">
        <v>15578</v>
      </c>
      <c r="DMV17" s="2">
        <v>2565</v>
      </c>
      <c r="DMW17" s="2">
        <v>116</v>
      </c>
      <c r="DMX17" s="2">
        <v>-570</v>
      </c>
      <c r="DMY17" s="2">
        <v>36</v>
      </c>
      <c r="DMZ17" s="2">
        <v>4269</v>
      </c>
      <c r="DNA17" s="2">
        <v>791</v>
      </c>
      <c r="DNB17" s="2" t="s">
        <v>5</v>
      </c>
      <c r="DNC17" s="2">
        <v>284</v>
      </c>
      <c r="DND17" s="2">
        <v>3215</v>
      </c>
      <c r="DNE17" s="2" t="s">
        <v>5</v>
      </c>
      <c r="DNF17" s="2">
        <v>2916</v>
      </c>
      <c r="DNG17" s="2">
        <v>190</v>
      </c>
      <c r="DNH17" s="2" t="s">
        <v>5</v>
      </c>
      <c r="DNI17" s="2" t="s">
        <v>5</v>
      </c>
      <c r="DNJ17" s="2" t="s">
        <v>5</v>
      </c>
      <c r="DNK17" s="2">
        <v>5752</v>
      </c>
      <c r="DNL17" s="2">
        <v>6671</v>
      </c>
      <c r="DNM17" s="2">
        <v>2744</v>
      </c>
      <c r="DNN17" s="2" t="s">
        <v>5</v>
      </c>
      <c r="DNO17" s="2" t="s">
        <v>5</v>
      </c>
      <c r="DNP17" s="2" t="s">
        <v>5</v>
      </c>
      <c r="DNQ17" s="2">
        <v>3625</v>
      </c>
      <c r="DNR17" s="2" t="s">
        <v>5</v>
      </c>
      <c r="DNS17" s="2" t="s">
        <v>5</v>
      </c>
      <c r="DNT17" s="2">
        <v>7093</v>
      </c>
      <c r="DNU17" s="2" t="s">
        <v>5</v>
      </c>
      <c r="DNV17" s="2">
        <v>16968</v>
      </c>
      <c r="DNW17" s="2">
        <v>3257</v>
      </c>
      <c r="DNX17" s="2" t="s">
        <v>5</v>
      </c>
      <c r="DNY17" s="2" t="s">
        <v>5</v>
      </c>
      <c r="DNZ17" s="2" t="s">
        <v>5</v>
      </c>
      <c r="DOA17" s="2" t="s">
        <v>5</v>
      </c>
      <c r="DOB17" s="2" t="s">
        <v>5</v>
      </c>
      <c r="DOC17" s="2">
        <v>1973</v>
      </c>
      <c r="DOD17" s="2" t="s">
        <v>5</v>
      </c>
      <c r="DOE17" s="2" t="s">
        <v>5</v>
      </c>
      <c r="DOF17" s="2" t="s">
        <v>5</v>
      </c>
      <c r="DOG17" s="2" t="s">
        <v>5</v>
      </c>
      <c r="DOH17" s="2">
        <v>247</v>
      </c>
      <c r="DOI17" s="2" t="s">
        <v>5</v>
      </c>
      <c r="DOJ17" s="2">
        <v>737137</v>
      </c>
      <c r="DOK17" s="2">
        <v>85</v>
      </c>
      <c r="DOL17" s="2" t="s">
        <v>5</v>
      </c>
      <c r="DOM17" s="2">
        <v>4583</v>
      </c>
      <c r="DON17" s="2">
        <v>424</v>
      </c>
      <c r="DOO17" s="2" t="s">
        <v>5</v>
      </c>
      <c r="DOP17" s="2" t="s">
        <v>5</v>
      </c>
      <c r="DOQ17" s="2">
        <v>20095</v>
      </c>
      <c r="DOR17" s="2" t="s">
        <v>5</v>
      </c>
      <c r="DOS17" s="2" t="s">
        <v>5</v>
      </c>
      <c r="DOT17" s="2">
        <v>18109</v>
      </c>
      <c r="DOU17" s="2" t="s">
        <v>5</v>
      </c>
      <c r="DOV17" s="2">
        <v>-2645</v>
      </c>
      <c r="DOW17" s="2">
        <v>616000</v>
      </c>
      <c r="DOX17" s="2" t="s">
        <v>5</v>
      </c>
      <c r="DOY17" s="2" t="s">
        <v>5</v>
      </c>
      <c r="DOZ17" s="2" t="s">
        <v>5</v>
      </c>
      <c r="DPA17" s="2" t="s">
        <v>5</v>
      </c>
      <c r="DPB17" s="2" t="s">
        <v>5</v>
      </c>
      <c r="DPC17" s="2" t="s">
        <v>5</v>
      </c>
      <c r="DPD17" s="2">
        <v>21268</v>
      </c>
      <c r="DPE17" s="2">
        <v>417</v>
      </c>
      <c r="DPF17" s="2">
        <v>2513</v>
      </c>
      <c r="DPG17" s="2" t="s">
        <v>5</v>
      </c>
      <c r="DPH17" s="2" t="s">
        <v>5</v>
      </c>
      <c r="DPI17" s="2" t="s">
        <v>5</v>
      </c>
      <c r="DPJ17" s="2" t="s">
        <v>5</v>
      </c>
      <c r="DPK17" s="2">
        <v>11462</v>
      </c>
      <c r="DPL17" s="2">
        <v>10605</v>
      </c>
      <c r="DPM17" s="2" t="s">
        <v>5</v>
      </c>
      <c r="DPN17" s="2" t="s">
        <v>5</v>
      </c>
      <c r="DPO17" s="2">
        <v>399</v>
      </c>
      <c r="DPP17" s="2">
        <v>2850</v>
      </c>
      <c r="DPQ17" s="2" t="s">
        <v>5</v>
      </c>
      <c r="DPR17" s="2">
        <v>391</v>
      </c>
      <c r="DPS17" s="2">
        <v>6123</v>
      </c>
      <c r="DPT17" s="2">
        <v>6891</v>
      </c>
      <c r="DPU17" s="2">
        <v>22607</v>
      </c>
      <c r="DPV17" s="2" t="s">
        <v>5</v>
      </c>
      <c r="DPW17" s="2" t="s">
        <v>5</v>
      </c>
      <c r="DPX17" s="2">
        <v>341</v>
      </c>
      <c r="DPY17" s="2">
        <v>3089</v>
      </c>
      <c r="DPZ17" s="2">
        <v>10593</v>
      </c>
      <c r="DQA17" s="2">
        <v>314</v>
      </c>
      <c r="DQB17" s="2">
        <v>-26</v>
      </c>
      <c r="DQC17" s="2" t="s">
        <v>5</v>
      </c>
      <c r="DQD17" s="2" t="s">
        <v>5</v>
      </c>
      <c r="DQE17" s="2">
        <v>14046</v>
      </c>
      <c r="DQF17" s="2">
        <v>399</v>
      </c>
      <c r="DQG17" s="2">
        <v>159</v>
      </c>
      <c r="DQH17" s="2">
        <v>-101</v>
      </c>
      <c r="DQI17" s="2" t="s">
        <v>5</v>
      </c>
      <c r="DQJ17" s="2" t="s">
        <v>5</v>
      </c>
      <c r="DQK17" s="2">
        <v>1982</v>
      </c>
      <c r="DQL17" s="2" t="s">
        <v>5</v>
      </c>
      <c r="DQM17" s="2" t="s">
        <v>5</v>
      </c>
      <c r="DQN17" s="2" t="s">
        <v>5</v>
      </c>
      <c r="DQO17" s="2" t="s">
        <v>5</v>
      </c>
      <c r="DQP17" s="2">
        <v>1239</v>
      </c>
      <c r="DQQ17" s="2">
        <v>2142</v>
      </c>
      <c r="DQR17" s="2" t="s">
        <v>5</v>
      </c>
      <c r="DQS17" s="2" t="s">
        <v>5</v>
      </c>
      <c r="DQT17" s="2">
        <v>1593</v>
      </c>
      <c r="DQU17" s="2" t="s">
        <v>5</v>
      </c>
      <c r="DQV17" s="2" t="s">
        <v>5</v>
      </c>
      <c r="DQW17" s="2">
        <v>-321</v>
      </c>
      <c r="DQX17" s="2" t="s">
        <v>5</v>
      </c>
      <c r="DQY17" s="2" t="s">
        <v>5</v>
      </c>
      <c r="DQZ17" s="2" t="s">
        <v>5</v>
      </c>
      <c r="DRA17" s="2" t="s">
        <v>5</v>
      </c>
      <c r="DRB17" s="2">
        <v>3634</v>
      </c>
      <c r="DRC17" s="2">
        <v>9878</v>
      </c>
      <c r="DRD17" s="2" t="s">
        <v>5</v>
      </c>
      <c r="DRE17" s="2" t="s">
        <v>5</v>
      </c>
      <c r="DRF17" s="2">
        <v>1722</v>
      </c>
      <c r="DRG17" s="2">
        <v>14091</v>
      </c>
      <c r="DRH17" s="2">
        <v>-19</v>
      </c>
      <c r="DRI17" s="2">
        <v>557</v>
      </c>
      <c r="DRJ17" s="2">
        <v>22248</v>
      </c>
      <c r="DRK17" s="2">
        <v>977</v>
      </c>
      <c r="DRL17" s="2">
        <v>569</v>
      </c>
      <c r="DRM17" s="2">
        <v>18069</v>
      </c>
      <c r="DRN17" s="2">
        <v>5181</v>
      </c>
      <c r="DRO17" s="2">
        <v>315</v>
      </c>
      <c r="DRP17" s="2">
        <v>1213</v>
      </c>
      <c r="DRQ17" s="2">
        <v>551</v>
      </c>
      <c r="DRR17" s="2">
        <v>202</v>
      </c>
      <c r="DRS17" s="2">
        <v>1113</v>
      </c>
      <c r="DRT17" s="2">
        <v>22348</v>
      </c>
      <c r="DRU17" s="2" t="s">
        <v>5</v>
      </c>
      <c r="DRV17" s="2">
        <v>15325</v>
      </c>
      <c r="DRW17" s="2" t="s">
        <v>5</v>
      </c>
      <c r="DRX17" s="2" t="s">
        <v>5</v>
      </c>
      <c r="DRY17" s="2" t="s">
        <v>5</v>
      </c>
      <c r="DRZ17" s="2">
        <v>1350</v>
      </c>
      <c r="DSA17" s="2" t="s">
        <v>5</v>
      </c>
      <c r="DSB17" s="2" t="s">
        <v>5</v>
      </c>
      <c r="DSC17" s="2" t="s">
        <v>5</v>
      </c>
      <c r="DSD17" s="2">
        <v>-5</v>
      </c>
      <c r="DSE17" s="2" t="s">
        <v>5</v>
      </c>
      <c r="DSF17" s="2">
        <v>2574</v>
      </c>
      <c r="DSG17" s="2">
        <v>574</v>
      </c>
      <c r="DSH17" s="2">
        <v>3791</v>
      </c>
      <c r="DSI17" s="2" t="s">
        <v>5</v>
      </c>
      <c r="DSJ17" s="2">
        <v>9761</v>
      </c>
      <c r="DSK17" s="2" t="s">
        <v>5</v>
      </c>
      <c r="DSL17" s="2">
        <v>613</v>
      </c>
      <c r="DSM17" s="2">
        <v>713</v>
      </c>
      <c r="DSN17" s="2">
        <v>-398</v>
      </c>
      <c r="DSO17" s="2">
        <v>574</v>
      </c>
      <c r="DSP17" s="2">
        <v>-21</v>
      </c>
      <c r="DSQ17" s="2">
        <v>388</v>
      </c>
      <c r="DSR17" s="2">
        <v>790</v>
      </c>
      <c r="DSS17" s="2">
        <v>5802</v>
      </c>
      <c r="DST17" s="2">
        <v>175</v>
      </c>
      <c r="DSU17" s="2">
        <v>12317</v>
      </c>
      <c r="DSV17" s="2">
        <v>43</v>
      </c>
      <c r="DSW17" s="2">
        <v>524</v>
      </c>
      <c r="DSX17" s="2">
        <v>162</v>
      </c>
      <c r="DSY17" s="2">
        <v>2354</v>
      </c>
      <c r="DSZ17" s="2">
        <v>2874</v>
      </c>
      <c r="DTA17" s="2">
        <v>339</v>
      </c>
      <c r="DTB17" s="2">
        <v>1560</v>
      </c>
      <c r="DTC17" s="2">
        <v>1196</v>
      </c>
      <c r="DTD17" s="2">
        <v>376</v>
      </c>
      <c r="DTE17" s="2">
        <v>121494</v>
      </c>
      <c r="DTF17" s="2">
        <v>-13</v>
      </c>
      <c r="DTG17" s="2">
        <v>705000</v>
      </c>
      <c r="DTH17" s="2">
        <v>-208</v>
      </c>
      <c r="DTI17" s="2">
        <v>1264</v>
      </c>
      <c r="DTJ17" s="2">
        <v>-382</v>
      </c>
      <c r="DTK17" s="2">
        <v>831</v>
      </c>
      <c r="DTL17" s="2">
        <v>3479</v>
      </c>
      <c r="DTM17" s="2">
        <v>-34</v>
      </c>
      <c r="DTN17" s="2">
        <v>616</v>
      </c>
      <c r="DTO17" s="2">
        <v>-3899</v>
      </c>
      <c r="DTP17" s="2">
        <v>-95</v>
      </c>
      <c r="DTQ17" s="2">
        <v>209</v>
      </c>
      <c r="DTR17" s="2">
        <v>-573</v>
      </c>
      <c r="DTS17" s="2">
        <v>77540</v>
      </c>
      <c r="DTT17" s="2">
        <v>61</v>
      </c>
      <c r="DTU17" s="2">
        <v>1579</v>
      </c>
      <c r="DTV17" s="2">
        <v>2900</v>
      </c>
      <c r="DTW17" s="2">
        <v>-155</v>
      </c>
      <c r="DTX17" s="2">
        <v>12</v>
      </c>
      <c r="DTY17" s="2">
        <v>2283</v>
      </c>
      <c r="DTZ17" s="2">
        <v>118</v>
      </c>
      <c r="DUA17" s="2">
        <v>4923</v>
      </c>
      <c r="DUB17" s="2">
        <v>115</v>
      </c>
      <c r="DUC17" s="2">
        <v>163</v>
      </c>
      <c r="DUD17" s="2">
        <v>278</v>
      </c>
      <c r="DUE17" s="2">
        <v>60</v>
      </c>
      <c r="DUF17" s="2">
        <v>68</v>
      </c>
      <c r="DUG17" s="2">
        <v>344</v>
      </c>
      <c r="DUH17" s="2">
        <v>504564</v>
      </c>
      <c r="DUI17" s="2">
        <v>1282</v>
      </c>
      <c r="DUJ17" s="2">
        <v>6337</v>
      </c>
      <c r="DUK17" s="2">
        <v>47</v>
      </c>
      <c r="DUL17" s="2">
        <v>764</v>
      </c>
      <c r="DUM17" s="2">
        <v>3907</v>
      </c>
      <c r="DUN17" s="2">
        <v>1412</v>
      </c>
      <c r="DUO17" s="2">
        <v>399</v>
      </c>
      <c r="DUP17" s="2">
        <v>3960</v>
      </c>
      <c r="DUQ17" s="2">
        <v>332</v>
      </c>
      <c r="DUR17" s="2">
        <v>2952</v>
      </c>
      <c r="DUS17" s="2">
        <v>-106</v>
      </c>
      <c r="DUT17" s="2">
        <v>56</v>
      </c>
      <c r="DUU17" s="2">
        <v>7663</v>
      </c>
      <c r="DUV17" s="2">
        <v>7631</v>
      </c>
      <c r="DUW17" s="2">
        <v>865</v>
      </c>
      <c r="DUX17" s="2">
        <v>-21</v>
      </c>
      <c r="DUY17" s="2">
        <v>870</v>
      </c>
      <c r="DUZ17" s="2">
        <v>672</v>
      </c>
      <c r="DVA17" s="2">
        <v>1573</v>
      </c>
      <c r="DVB17" s="2">
        <v>24241</v>
      </c>
      <c r="DVC17" s="2">
        <v>134</v>
      </c>
      <c r="DVD17" s="2">
        <v>590</v>
      </c>
      <c r="DVE17" s="2">
        <v>1068</v>
      </c>
      <c r="DVF17" s="2">
        <v>1159</v>
      </c>
      <c r="DVG17" s="2">
        <v>177</v>
      </c>
      <c r="DVH17" s="2">
        <v>655</v>
      </c>
      <c r="DVI17" s="2">
        <v>3663</v>
      </c>
      <c r="DVJ17" s="2">
        <v>365</v>
      </c>
      <c r="DVK17" s="2">
        <v>785</v>
      </c>
      <c r="DVL17" s="2">
        <v>744</v>
      </c>
      <c r="DVM17" s="2">
        <v>1163</v>
      </c>
      <c r="DVN17" s="2">
        <v>21103</v>
      </c>
      <c r="DVO17" s="2">
        <v>1400</v>
      </c>
      <c r="DVP17" s="2">
        <v>138</v>
      </c>
      <c r="DVQ17" s="2">
        <v>760</v>
      </c>
      <c r="DVR17" s="2">
        <v>355</v>
      </c>
      <c r="DVS17" s="2">
        <v>494</v>
      </c>
      <c r="DVT17" s="2">
        <v>506</v>
      </c>
      <c r="DVU17" s="2">
        <v>1005</v>
      </c>
      <c r="DVV17" s="2">
        <v>6944</v>
      </c>
      <c r="DVW17" s="2">
        <v>283</v>
      </c>
      <c r="DVX17" s="2">
        <v>352</v>
      </c>
      <c r="DVY17" s="2">
        <v>3811</v>
      </c>
      <c r="DVZ17" s="2">
        <v>2070</v>
      </c>
      <c r="DWA17" s="2">
        <v>8</v>
      </c>
      <c r="DWB17" s="2">
        <v>208</v>
      </c>
      <c r="DWC17" s="2">
        <v>248</v>
      </c>
      <c r="DWD17" s="2">
        <v>2864</v>
      </c>
      <c r="DWE17" s="2">
        <v>15</v>
      </c>
      <c r="DWF17" s="2">
        <v>1520</v>
      </c>
      <c r="DWG17" s="2">
        <v>8262</v>
      </c>
      <c r="DWH17" s="2">
        <v>454</v>
      </c>
      <c r="DWI17" s="2">
        <v>874</v>
      </c>
      <c r="DWJ17" s="2">
        <v>14116</v>
      </c>
      <c r="DWK17" s="2">
        <v>806</v>
      </c>
      <c r="DWL17" s="2">
        <v>204</v>
      </c>
      <c r="DWM17" s="2">
        <v>573</v>
      </c>
      <c r="DWN17" s="2">
        <v>422</v>
      </c>
      <c r="DWO17" s="2">
        <v>214</v>
      </c>
      <c r="DWP17" s="2">
        <v>515</v>
      </c>
      <c r="DWQ17" s="2">
        <v>121</v>
      </c>
      <c r="DWR17" s="2">
        <v>516</v>
      </c>
      <c r="DWS17" s="2">
        <v>360</v>
      </c>
      <c r="DWT17" s="2">
        <v>607</v>
      </c>
      <c r="DWU17" s="2">
        <v>119</v>
      </c>
      <c r="DWV17" s="2">
        <v>908</v>
      </c>
      <c r="DWW17" s="2">
        <v>67</v>
      </c>
      <c r="DWX17" s="2">
        <v>1349</v>
      </c>
      <c r="DWY17" s="2">
        <v>150</v>
      </c>
      <c r="DWZ17" s="2">
        <v>581</v>
      </c>
      <c r="DXA17" s="2">
        <v>336</v>
      </c>
      <c r="DXB17" s="2">
        <v>939</v>
      </c>
      <c r="DXC17" s="2">
        <v>1988</v>
      </c>
      <c r="DXD17" s="2">
        <v>594962</v>
      </c>
      <c r="DXE17" s="2">
        <v>2761</v>
      </c>
      <c r="DXF17" s="2">
        <v>145</v>
      </c>
      <c r="DXG17" s="2">
        <v>7214</v>
      </c>
      <c r="DXH17" s="2">
        <v>649</v>
      </c>
      <c r="DXI17" s="2">
        <v>2571</v>
      </c>
      <c r="DXJ17" s="2">
        <v>4450</v>
      </c>
      <c r="DXK17" s="2">
        <v>2286</v>
      </c>
      <c r="DXL17" s="2">
        <v>382</v>
      </c>
      <c r="DXM17" s="2">
        <v>49086</v>
      </c>
      <c r="DXN17" s="2">
        <v>63</v>
      </c>
      <c r="DXO17" s="2">
        <v>3309</v>
      </c>
      <c r="DXP17" s="2">
        <v>62</v>
      </c>
      <c r="DXQ17" s="2">
        <v>130</v>
      </c>
      <c r="DXR17" s="2">
        <v>145</v>
      </c>
      <c r="DXS17" s="2">
        <v>237</v>
      </c>
      <c r="DXT17" s="2">
        <v>-42</v>
      </c>
      <c r="DXU17" s="2">
        <v>35</v>
      </c>
      <c r="DXV17" s="2">
        <v>2486</v>
      </c>
      <c r="DXW17" s="2">
        <v>183</v>
      </c>
      <c r="DXX17" s="2">
        <v>3361</v>
      </c>
      <c r="DXY17" s="2">
        <v>744</v>
      </c>
      <c r="DXZ17" s="2">
        <v>255</v>
      </c>
      <c r="DYA17" s="2">
        <v>2637</v>
      </c>
      <c r="DYB17" s="2">
        <v>4089</v>
      </c>
      <c r="DYC17" s="2">
        <v>1322</v>
      </c>
      <c r="DYD17" s="2">
        <v>285</v>
      </c>
      <c r="DYE17" s="2">
        <v>3235</v>
      </c>
      <c r="DYF17" s="2">
        <v>36</v>
      </c>
      <c r="DYG17" s="2">
        <v>143</v>
      </c>
      <c r="DYH17" s="2">
        <v>130</v>
      </c>
      <c r="DYI17" s="2">
        <v>516</v>
      </c>
      <c r="DYJ17" s="2">
        <v>20828</v>
      </c>
      <c r="DYK17" s="2">
        <v>1941128</v>
      </c>
      <c r="DYL17" s="2">
        <v>2905</v>
      </c>
      <c r="DYM17" s="2">
        <v>14474</v>
      </c>
      <c r="DYN17" s="2">
        <v>769</v>
      </c>
      <c r="DYO17" s="2">
        <v>178</v>
      </c>
      <c r="DYP17" s="2">
        <v>3307</v>
      </c>
      <c r="DYQ17" s="2">
        <v>-17</v>
      </c>
      <c r="DYR17" s="2">
        <v>4982</v>
      </c>
      <c r="DYS17" s="2">
        <v>4540</v>
      </c>
      <c r="DYT17" s="2">
        <v>199</v>
      </c>
      <c r="DYU17" s="2">
        <v>113</v>
      </c>
      <c r="DYV17" s="2">
        <v>488</v>
      </c>
      <c r="DYW17" s="2">
        <v>848</v>
      </c>
      <c r="DYX17" s="2">
        <v>529</v>
      </c>
      <c r="DYY17" s="2">
        <v>191</v>
      </c>
      <c r="DYZ17" s="2">
        <v>3051</v>
      </c>
      <c r="DZA17" s="2">
        <v>1467</v>
      </c>
      <c r="DZB17" s="2">
        <v>673</v>
      </c>
      <c r="DZC17" s="2">
        <v>445</v>
      </c>
      <c r="DZD17" s="2">
        <v>441</v>
      </c>
      <c r="DZE17" s="2">
        <v>3698</v>
      </c>
      <c r="DZF17" s="2">
        <v>2599</v>
      </c>
      <c r="DZG17" s="2">
        <v>1191</v>
      </c>
      <c r="DZH17" s="2">
        <v>1551</v>
      </c>
      <c r="DZI17" s="2">
        <v>8023</v>
      </c>
      <c r="DZJ17" s="2">
        <v>1340</v>
      </c>
      <c r="DZK17" s="2">
        <v>53336</v>
      </c>
      <c r="DZL17" s="2">
        <v>252</v>
      </c>
      <c r="DZM17" s="2">
        <v>1050</v>
      </c>
      <c r="DZN17" s="2">
        <v>865</v>
      </c>
      <c r="DZO17" s="2">
        <v>9</v>
      </c>
      <c r="DZP17" s="2">
        <v>3285</v>
      </c>
      <c r="DZQ17" s="2">
        <v>1267</v>
      </c>
      <c r="DZR17" s="2">
        <v>-882</v>
      </c>
      <c r="DZS17" s="2">
        <v>2810</v>
      </c>
      <c r="DZT17" s="2">
        <v>11105</v>
      </c>
      <c r="DZU17" s="2">
        <v>2182</v>
      </c>
      <c r="DZV17" s="2">
        <v>140321</v>
      </c>
      <c r="DZW17" s="2">
        <v>867</v>
      </c>
      <c r="DZX17" s="2">
        <v>1350</v>
      </c>
      <c r="DZY17" s="2">
        <v>769</v>
      </c>
      <c r="DZZ17" s="2">
        <v>1371</v>
      </c>
      <c r="EAA17" s="2">
        <v>1525</v>
      </c>
      <c r="EAB17" s="2">
        <v>537</v>
      </c>
      <c r="EAC17" s="2">
        <v>292</v>
      </c>
      <c r="EAD17" s="2">
        <v>734</v>
      </c>
      <c r="EAE17" s="2">
        <v>277</v>
      </c>
      <c r="EAF17" s="2">
        <v>348</v>
      </c>
      <c r="EAG17" s="2">
        <v>197</v>
      </c>
      <c r="EAH17" s="2">
        <v>242</v>
      </c>
      <c r="EAI17" s="2">
        <v>345</v>
      </c>
      <c r="EAJ17" s="2">
        <v>821</v>
      </c>
      <c r="EAK17" s="2">
        <v>1493</v>
      </c>
      <c r="EAL17" s="2">
        <v>3636</v>
      </c>
      <c r="EAM17" s="2">
        <v>247</v>
      </c>
      <c r="EAN17" s="2">
        <v>298</v>
      </c>
      <c r="EAO17" s="2">
        <v>51</v>
      </c>
      <c r="EAP17" s="2">
        <v>-63</v>
      </c>
      <c r="EAQ17" s="2">
        <v>232</v>
      </c>
      <c r="EAR17" s="2">
        <v>140</v>
      </c>
      <c r="EAS17" s="2">
        <v>1134</v>
      </c>
      <c r="EAT17" s="2">
        <v>1121</v>
      </c>
      <c r="EAU17" s="2">
        <v>4947</v>
      </c>
      <c r="EAV17" s="2">
        <v>239</v>
      </c>
      <c r="EAW17" s="2">
        <v>868</v>
      </c>
      <c r="EAX17" s="2">
        <v>4628</v>
      </c>
      <c r="EAY17" s="2">
        <v>184</v>
      </c>
      <c r="EAZ17" s="2">
        <v>720</v>
      </c>
      <c r="EBA17" s="2">
        <v>639</v>
      </c>
      <c r="EBB17" s="2">
        <v>8090</v>
      </c>
      <c r="EBC17" s="2">
        <v>2737</v>
      </c>
      <c r="EBD17" s="2">
        <v>399</v>
      </c>
      <c r="EBE17" s="2">
        <v>2110</v>
      </c>
      <c r="EBF17" s="2">
        <v>1653</v>
      </c>
      <c r="EBG17" s="2">
        <v>2235</v>
      </c>
      <c r="EBH17" s="2">
        <v>4786</v>
      </c>
      <c r="EBI17" s="2">
        <v>2352</v>
      </c>
      <c r="EBJ17" s="2">
        <v>1361</v>
      </c>
      <c r="EBK17" s="2">
        <v>993</v>
      </c>
      <c r="EBL17" s="2">
        <v>296</v>
      </c>
      <c r="EBM17" s="2">
        <v>128</v>
      </c>
      <c r="EBN17" s="2">
        <v>557</v>
      </c>
      <c r="EBO17" s="2">
        <v>122</v>
      </c>
      <c r="EBP17" s="2">
        <v>329</v>
      </c>
      <c r="EBQ17" s="2">
        <v>58</v>
      </c>
      <c r="EBR17" s="2">
        <v>50</v>
      </c>
      <c r="EBS17" s="2">
        <v>511</v>
      </c>
      <c r="EBT17" s="2">
        <v>35975</v>
      </c>
      <c r="EBU17" s="2">
        <v>3888</v>
      </c>
      <c r="EBV17" s="2">
        <v>1974</v>
      </c>
      <c r="EBW17" s="2">
        <v>986</v>
      </c>
      <c r="EBX17" s="2">
        <v>675</v>
      </c>
      <c r="EBY17" s="2">
        <v>514</v>
      </c>
      <c r="EBZ17" s="2">
        <v>2485</v>
      </c>
      <c r="ECA17" s="2">
        <v>4232</v>
      </c>
      <c r="ECB17" s="2">
        <v>2382</v>
      </c>
      <c r="ECC17" s="2">
        <v>1916</v>
      </c>
      <c r="ECD17" s="2">
        <v>5409</v>
      </c>
      <c r="ECE17" s="2">
        <v>-14</v>
      </c>
      <c r="ECF17" s="2">
        <v>260</v>
      </c>
      <c r="ECG17" s="2">
        <v>8122</v>
      </c>
      <c r="ECH17" s="2">
        <v>1096</v>
      </c>
      <c r="ECI17" s="2">
        <v>45601</v>
      </c>
      <c r="ECJ17" s="2">
        <v>5843</v>
      </c>
      <c r="ECK17" s="2">
        <v>2057</v>
      </c>
      <c r="ECL17" s="2">
        <v>264</v>
      </c>
      <c r="ECM17" s="2">
        <v>460</v>
      </c>
      <c r="ECN17" s="2">
        <v>333</v>
      </c>
      <c r="ECO17" s="2">
        <v>6517</v>
      </c>
      <c r="ECP17" s="2">
        <v>770</v>
      </c>
      <c r="ECQ17" s="2">
        <v>5002</v>
      </c>
      <c r="ECR17" s="2">
        <v>1455</v>
      </c>
      <c r="ECS17" s="2">
        <v>1388</v>
      </c>
      <c r="ECT17" s="2">
        <v>401</v>
      </c>
      <c r="ECU17" s="2">
        <v>127224</v>
      </c>
      <c r="ECV17" s="2" t="s">
        <v>5</v>
      </c>
      <c r="ECW17" s="2">
        <v>644</v>
      </c>
      <c r="ECX17" s="2">
        <v>417</v>
      </c>
      <c r="ECY17" s="2">
        <v>66</v>
      </c>
      <c r="ECZ17" s="2">
        <v>532</v>
      </c>
      <c r="EDA17" s="2">
        <v>-3365</v>
      </c>
      <c r="EDB17" s="2">
        <v>1969</v>
      </c>
      <c r="EDC17" s="2">
        <v>855</v>
      </c>
      <c r="EDD17" s="2">
        <v>1499</v>
      </c>
      <c r="EDE17" s="2">
        <v>-250</v>
      </c>
      <c r="EDF17" s="2">
        <v>67</v>
      </c>
      <c r="EDG17" s="2">
        <v>1056</v>
      </c>
      <c r="EDH17" s="2">
        <v>3552</v>
      </c>
      <c r="EDI17" s="2">
        <v>12447</v>
      </c>
      <c r="EDJ17" s="2">
        <v>5614</v>
      </c>
      <c r="EDK17" s="2">
        <v>5255</v>
      </c>
      <c r="EDL17" s="2">
        <v>515</v>
      </c>
      <c r="EDM17" s="2">
        <v>850</v>
      </c>
      <c r="EDN17" s="2">
        <v>1146</v>
      </c>
      <c r="EDO17" s="2">
        <v>2257</v>
      </c>
      <c r="EDP17" s="2">
        <v>1643</v>
      </c>
      <c r="EDQ17" s="2">
        <v>-495</v>
      </c>
      <c r="EDR17" s="2">
        <v>1644</v>
      </c>
      <c r="EDS17" s="2">
        <v>215</v>
      </c>
      <c r="EDT17" s="2">
        <v>2664</v>
      </c>
      <c r="EDU17" s="2">
        <v>3542</v>
      </c>
      <c r="EDV17" s="2">
        <v>66</v>
      </c>
      <c r="EDW17" s="2">
        <v>20600</v>
      </c>
      <c r="EDX17" s="2">
        <v>589</v>
      </c>
      <c r="EDY17" s="2">
        <v>1020</v>
      </c>
      <c r="EDZ17" s="2">
        <v>2041</v>
      </c>
      <c r="EEA17" s="2">
        <v>889</v>
      </c>
      <c r="EEB17" s="2">
        <v>892</v>
      </c>
      <c r="EEC17" s="2">
        <v>1788</v>
      </c>
      <c r="EED17" s="2">
        <v>1000</v>
      </c>
      <c r="EEE17" s="2">
        <v>266</v>
      </c>
      <c r="EEF17" s="2">
        <v>331</v>
      </c>
      <c r="EEG17" s="2">
        <v>250</v>
      </c>
      <c r="EEH17" s="2">
        <v>727</v>
      </c>
      <c r="EEI17" s="2">
        <v>175</v>
      </c>
      <c r="EEJ17" s="2">
        <v>1467</v>
      </c>
      <c r="EEK17" s="2">
        <v>1138</v>
      </c>
      <c r="EEL17" s="2">
        <v>5126</v>
      </c>
      <c r="EEM17" s="2">
        <v>85</v>
      </c>
      <c r="EEN17" s="2">
        <v>69</v>
      </c>
      <c r="EEO17" s="2">
        <v>163</v>
      </c>
      <c r="EEP17" s="2">
        <v>551</v>
      </c>
      <c r="EEQ17" s="2">
        <v>935</v>
      </c>
      <c r="EER17" s="2">
        <v>315</v>
      </c>
      <c r="EES17" s="2">
        <v>-118</v>
      </c>
      <c r="EET17" s="2">
        <v>355</v>
      </c>
      <c r="EEU17" s="2">
        <v>-1093</v>
      </c>
      <c r="EEV17" s="2">
        <v>1423</v>
      </c>
      <c r="EEW17" s="2">
        <v>503</v>
      </c>
      <c r="EEX17" s="2">
        <v>1383</v>
      </c>
      <c r="EEY17" s="2">
        <v>465</v>
      </c>
      <c r="EEZ17" s="2">
        <v>267</v>
      </c>
      <c r="EFA17" s="2">
        <v>-1931</v>
      </c>
      <c r="EFB17" s="2">
        <v>721</v>
      </c>
      <c r="EFC17" s="2">
        <v>1419</v>
      </c>
      <c r="EFD17" s="2">
        <v>2160</v>
      </c>
      <c r="EFE17" s="2">
        <v>1674</v>
      </c>
      <c r="EFF17" s="2">
        <v>683</v>
      </c>
      <c r="EFG17" s="2">
        <v>2786</v>
      </c>
      <c r="EFH17" s="2">
        <v>373</v>
      </c>
      <c r="EFI17" s="2">
        <v>100</v>
      </c>
      <c r="EFJ17" s="2">
        <v>97</v>
      </c>
      <c r="EFK17" s="2">
        <v>1034</v>
      </c>
      <c r="EFL17" s="2">
        <v>1168</v>
      </c>
      <c r="EFM17" s="2">
        <v>223</v>
      </c>
      <c r="EFN17" s="2">
        <v>4213</v>
      </c>
      <c r="EFO17" s="2">
        <v>581</v>
      </c>
      <c r="EFP17" s="2">
        <v>698</v>
      </c>
      <c r="EFQ17" s="2">
        <v>159571</v>
      </c>
      <c r="EFR17" s="2">
        <v>929</v>
      </c>
      <c r="EFS17" s="2">
        <v>578</v>
      </c>
      <c r="EFT17" s="2">
        <v>169</v>
      </c>
      <c r="EFU17" s="2">
        <v>1120</v>
      </c>
      <c r="EFV17" s="2">
        <v>2192</v>
      </c>
      <c r="EFW17" s="2">
        <v>130</v>
      </c>
      <c r="EFX17" s="2">
        <v>2200</v>
      </c>
      <c r="EFY17" s="2">
        <v>4102</v>
      </c>
      <c r="EFZ17" s="2">
        <v>3468</v>
      </c>
      <c r="EGA17" s="2">
        <v>99086</v>
      </c>
      <c r="EGB17" s="2">
        <v>877</v>
      </c>
      <c r="EGC17" s="2">
        <v>1297</v>
      </c>
      <c r="EGD17" s="2">
        <v>11463</v>
      </c>
      <c r="EGE17" s="2">
        <v>609</v>
      </c>
      <c r="EGF17" s="2">
        <v>477</v>
      </c>
      <c r="EGG17" s="2">
        <v>4147</v>
      </c>
      <c r="EGH17" s="2">
        <v>318</v>
      </c>
      <c r="EGI17" s="2">
        <v>509</v>
      </c>
      <c r="EGJ17" s="2">
        <v>33</v>
      </c>
      <c r="EGK17" s="2">
        <v>1888</v>
      </c>
      <c r="EGL17" s="2">
        <v>2176</v>
      </c>
      <c r="EGM17" s="2">
        <v>2941</v>
      </c>
      <c r="EGN17" s="2">
        <v>74000</v>
      </c>
      <c r="EGO17" s="2">
        <v>438</v>
      </c>
      <c r="EGP17" s="2">
        <v>579</v>
      </c>
      <c r="EGQ17" s="2">
        <v>6509</v>
      </c>
      <c r="EGR17" s="2">
        <v>462</v>
      </c>
      <c r="EGS17" s="2">
        <v>170</v>
      </c>
      <c r="EGT17" s="2">
        <v>14958</v>
      </c>
      <c r="EGU17" s="2">
        <v>463</v>
      </c>
      <c r="EGV17" s="2">
        <v>4080</v>
      </c>
      <c r="EGW17" s="2">
        <v>812</v>
      </c>
      <c r="EGX17" s="2">
        <v>-121</v>
      </c>
      <c r="EGY17" s="2">
        <v>42</v>
      </c>
      <c r="EGZ17" s="2">
        <v>64743</v>
      </c>
      <c r="EHA17" s="2">
        <v>14413</v>
      </c>
      <c r="EHB17" s="2">
        <v>1245</v>
      </c>
      <c r="EHC17" s="2">
        <v>3575</v>
      </c>
      <c r="EHD17" s="2">
        <v>1495</v>
      </c>
      <c r="EHE17" s="2">
        <v>6247</v>
      </c>
      <c r="EHF17" s="2">
        <v>2644</v>
      </c>
      <c r="EHG17" s="2">
        <v>6591</v>
      </c>
      <c r="EHH17" s="2">
        <v>12</v>
      </c>
      <c r="EHI17" s="2">
        <v>9319</v>
      </c>
      <c r="EHJ17" s="2">
        <v>35767</v>
      </c>
      <c r="EHK17" s="2">
        <v>915</v>
      </c>
      <c r="EHL17" s="2">
        <v>3093</v>
      </c>
      <c r="EHM17" s="2">
        <v>2923</v>
      </c>
      <c r="EHN17" s="2">
        <v>146298</v>
      </c>
      <c r="EHO17" s="2">
        <v>4609</v>
      </c>
      <c r="EHP17" s="2">
        <v>3165</v>
      </c>
      <c r="EHQ17" s="2">
        <v>1977</v>
      </c>
      <c r="EHR17" s="2">
        <v>373</v>
      </c>
      <c r="EHS17" s="2">
        <v>25313</v>
      </c>
      <c r="EHT17" s="2">
        <v>498</v>
      </c>
      <c r="EHU17" s="2">
        <v>107073</v>
      </c>
      <c r="EHV17" s="2">
        <v>295</v>
      </c>
      <c r="EHW17" s="2">
        <v>2765</v>
      </c>
      <c r="EHX17" s="2">
        <v>2708</v>
      </c>
      <c r="EHY17" s="2">
        <v>660</v>
      </c>
      <c r="EHZ17" s="2">
        <v>890</v>
      </c>
      <c r="EIA17" s="2">
        <v>2</v>
      </c>
      <c r="EIB17" s="2">
        <v>600</v>
      </c>
      <c r="EIC17" s="2">
        <v>1449</v>
      </c>
      <c r="EID17" s="2">
        <v>84</v>
      </c>
      <c r="EIE17" s="2">
        <v>20</v>
      </c>
      <c r="EIF17" s="2">
        <v>2702</v>
      </c>
      <c r="EIG17" s="2">
        <v>554</v>
      </c>
      <c r="EIH17" s="2">
        <v>2251</v>
      </c>
      <c r="EII17" s="2">
        <v>5831</v>
      </c>
      <c r="EIJ17" s="2">
        <v>4362</v>
      </c>
      <c r="EIK17" s="2">
        <v>8458</v>
      </c>
      <c r="EIL17" s="2">
        <v>2211</v>
      </c>
      <c r="EIM17" s="2">
        <v>751</v>
      </c>
      <c r="EIN17" s="2">
        <v>852</v>
      </c>
      <c r="EIO17" s="2">
        <v>233</v>
      </c>
      <c r="EIP17" s="2">
        <v>424</v>
      </c>
      <c r="EIQ17" s="2">
        <v>1286</v>
      </c>
      <c r="EIR17" s="2">
        <v>6713</v>
      </c>
      <c r="EIS17" s="2">
        <v>15999</v>
      </c>
      <c r="EIT17" s="2">
        <v>1825</v>
      </c>
      <c r="EIU17" s="2">
        <v>-72</v>
      </c>
      <c r="EIV17" s="2">
        <v>892</v>
      </c>
      <c r="EIW17" s="2">
        <v>10033</v>
      </c>
      <c r="EIX17" s="2">
        <v>36848</v>
      </c>
      <c r="EIY17" s="2">
        <v>21150</v>
      </c>
      <c r="EIZ17" s="2">
        <v>2788</v>
      </c>
      <c r="EJA17" s="2">
        <v>301</v>
      </c>
      <c r="EJB17" s="2">
        <v>806</v>
      </c>
      <c r="EJC17" s="2">
        <v>17364</v>
      </c>
      <c r="EJD17" s="2">
        <v>1018</v>
      </c>
      <c r="EJE17" s="2">
        <v>1708084</v>
      </c>
      <c r="EJF17" s="2">
        <v>635</v>
      </c>
      <c r="EJG17" s="2">
        <v>772</v>
      </c>
      <c r="EJH17" s="2">
        <v>2233</v>
      </c>
      <c r="EJI17" s="2">
        <v>4679</v>
      </c>
      <c r="EJJ17" s="2">
        <v>653</v>
      </c>
      <c r="EJK17" s="2">
        <v>370</v>
      </c>
      <c r="EJL17" s="2">
        <v>33456</v>
      </c>
      <c r="EJM17" s="2">
        <v>149</v>
      </c>
      <c r="EJN17" s="2">
        <v>28845</v>
      </c>
      <c r="EJO17" s="2">
        <v>697</v>
      </c>
      <c r="EJP17" s="2">
        <v>310</v>
      </c>
      <c r="EJQ17" s="2">
        <v>-48</v>
      </c>
      <c r="EJR17" s="2">
        <v>1153</v>
      </c>
      <c r="EJS17" s="2">
        <v>6522</v>
      </c>
      <c r="EJT17" s="2">
        <v>644</v>
      </c>
      <c r="EJU17" s="2">
        <v>803</v>
      </c>
      <c r="EJV17" s="2">
        <v>1353</v>
      </c>
      <c r="EJW17" s="2">
        <v>4609</v>
      </c>
      <c r="EJX17" s="2">
        <v>7349</v>
      </c>
      <c r="EJY17" s="2">
        <v>4515</v>
      </c>
      <c r="EJZ17" s="2">
        <v>3055</v>
      </c>
      <c r="EKA17" s="2">
        <v>3691</v>
      </c>
      <c r="EKB17" s="2">
        <v>1934</v>
      </c>
      <c r="EKC17" s="2">
        <v>719</v>
      </c>
      <c r="EKD17" s="2">
        <v>584</v>
      </c>
      <c r="EKE17" s="2">
        <v>1259</v>
      </c>
      <c r="EKF17" s="2">
        <v>859</v>
      </c>
      <c r="EKG17" s="2">
        <v>951</v>
      </c>
      <c r="EKH17" s="2">
        <v>978</v>
      </c>
      <c r="EKI17" s="2">
        <v>411</v>
      </c>
      <c r="EKJ17" s="2">
        <v>39159</v>
      </c>
      <c r="EKK17" s="2">
        <v>64</v>
      </c>
      <c r="EKL17" s="2">
        <v>-3</v>
      </c>
      <c r="EKM17" s="2">
        <v>1102</v>
      </c>
      <c r="EKN17" s="2">
        <v>23415</v>
      </c>
      <c r="EKO17" s="2">
        <v>1320</v>
      </c>
      <c r="EKP17" s="2">
        <v>2404</v>
      </c>
      <c r="EKQ17" s="2">
        <v>6528</v>
      </c>
      <c r="EKR17" s="2">
        <v>364</v>
      </c>
      <c r="EKS17" s="2">
        <v>341</v>
      </c>
      <c r="EKT17" s="2">
        <v>1351</v>
      </c>
      <c r="EKU17" s="2">
        <v>178000</v>
      </c>
      <c r="EKV17" s="2">
        <v>79969</v>
      </c>
      <c r="EKW17" s="2">
        <v>-2560</v>
      </c>
      <c r="EKX17" s="2">
        <v>49292</v>
      </c>
      <c r="EKY17" s="2">
        <v>10407</v>
      </c>
      <c r="EKZ17" s="2">
        <v>4938</v>
      </c>
      <c r="ELA17" s="2">
        <v>5584</v>
      </c>
      <c r="ELB17" s="2">
        <v>476269</v>
      </c>
      <c r="ELC17" s="2">
        <v>-95</v>
      </c>
      <c r="ELD17" s="2">
        <v>1438</v>
      </c>
      <c r="ELE17" s="2">
        <v>13578</v>
      </c>
      <c r="ELF17" s="2">
        <v>233</v>
      </c>
      <c r="ELG17" s="2">
        <v>320</v>
      </c>
      <c r="ELH17" s="2">
        <v>6900</v>
      </c>
      <c r="ELI17" s="2">
        <v>2330</v>
      </c>
      <c r="ELJ17" s="2">
        <v>510</v>
      </c>
      <c r="ELK17" s="2">
        <v>723</v>
      </c>
      <c r="ELL17" s="2">
        <v>5551</v>
      </c>
      <c r="ELM17" s="2">
        <v>1363</v>
      </c>
      <c r="ELN17" s="2">
        <v>917</v>
      </c>
      <c r="ELO17" s="2">
        <v>274</v>
      </c>
      <c r="ELP17" s="2">
        <v>3253</v>
      </c>
      <c r="ELQ17" s="2">
        <v>-52</v>
      </c>
      <c r="ELR17" s="2">
        <v>2800</v>
      </c>
      <c r="ELS17" s="2">
        <v>6234</v>
      </c>
      <c r="ELT17" s="2">
        <v>2230</v>
      </c>
      <c r="ELU17" s="2">
        <v>194</v>
      </c>
      <c r="ELV17" s="2">
        <v>1092</v>
      </c>
      <c r="ELW17" s="2">
        <v>1686</v>
      </c>
      <c r="ELX17" s="2">
        <v>2362</v>
      </c>
      <c r="ELY17" s="2">
        <v>5693</v>
      </c>
      <c r="ELZ17" s="2">
        <v>976</v>
      </c>
      <c r="EMA17" s="2">
        <v>2727</v>
      </c>
      <c r="EMB17" s="2">
        <v>2777</v>
      </c>
      <c r="EMC17" s="2">
        <v>3980</v>
      </c>
      <c r="EMD17" s="2">
        <v>51</v>
      </c>
      <c r="EME17" s="2">
        <v>-28</v>
      </c>
      <c r="EMF17" s="2">
        <v>1493</v>
      </c>
      <c r="EMG17" s="2">
        <v>2169</v>
      </c>
      <c r="EMH17" s="2">
        <v>1448</v>
      </c>
      <c r="EMI17" s="2">
        <v>116</v>
      </c>
      <c r="EMJ17" s="2">
        <v>119</v>
      </c>
      <c r="EMK17" s="2">
        <v>2390</v>
      </c>
      <c r="EML17" s="2">
        <v>4155</v>
      </c>
      <c r="EMM17" s="2">
        <v>7027</v>
      </c>
      <c r="EMN17" s="2">
        <v>104</v>
      </c>
      <c r="EMO17" s="2">
        <v>1397</v>
      </c>
      <c r="EMP17" s="2">
        <v>2007</v>
      </c>
      <c r="EMQ17" s="2">
        <v>2888</v>
      </c>
      <c r="EMR17" s="2">
        <v>456</v>
      </c>
      <c r="EMS17" s="2">
        <v>5620</v>
      </c>
      <c r="EMT17" s="2">
        <v>1701</v>
      </c>
      <c r="EMU17" s="2">
        <v>81312</v>
      </c>
      <c r="EMV17" s="2">
        <v>54</v>
      </c>
      <c r="EMW17" s="2">
        <v>4187</v>
      </c>
      <c r="EMX17" s="2">
        <v>6493</v>
      </c>
      <c r="EMY17" s="2">
        <v>6530</v>
      </c>
      <c r="EMZ17" s="2">
        <v>118</v>
      </c>
      <c r="ENA17" s="2">
        <v>1133</v>
      </c>
      <c r="ENB17" s="2">
        <v>2206</v>
      </c>
      <c r="ENC17" s="2">
        <v>1824</v>
      </c>
      <c r="END17" s="2">
        <v>223</v>
      </c>
      <c r="ENE17" s="2">
        <v>1190</v>
      </c>
      <c r="ENF17" s="2">
        <v>291</v>
      </c>
      <c r="ENG17" s="2">
        <v>1282</v>
      </c>
      <c r="ENH17" s="2">
        <v>71</v>
      </c>
      <c r="ENI17" s="2">
        <v>1708</v>
      </c>
      <c r="ENJ17" s="2">
        <v>11633</v>
      </c>
      <c r="ENK17" s="2">
        <v>449</v>
      </c>
      <c r="ENL17" s="2">
        <v>1140</v>
      </c>
      <c r="ENM17" s="2">
        <v>472</v>
      </c>
      <c r="ENN17" s="2">
        <v>100</v>
      </c>
      <c r="ENO17" s="2">
        <v>96</v>
      </c>
      <c r="ENP17" s="2">
        <v>10160</v>
      </c>
      <c r="ENQ17" s="2">
        <v>10222</v>
      </c>
      <c r="ENR17" s="2">
        <v>2699</v>
      </c>
      <c r="ENS17" s="2">
        <v>9557</v>
      </c>
      <c r="ENT17" s="2">
        <v>2518</v>
      </c>
      <c r="ENU17" s="2">
        <v>1980</v>
      </c>
      <c r="ENV17" s="2">
        <v>12836</v>
      </c>
      <c r="ENW17" s="2">
        <v>9649</v>
      </c>
      <c r="ENX17" s="2">
        <v>651</v>
      </c>
      <c r="ENY17" s="2">
        <v>306</v>
      </c>
      <c r="ENZ17" s="2">
        <v>352</v>
      </c>
      <c r="EOA17" s="2">
        <v>737</v>
      </c>
      <c r="EOB17" s="2">
        <v>943</v>
      </c>
      <c r="EOC17" s="2">
        <v>298</v>
      </c>
      <c r="EOD17" s="2">
        <v>1039</v>
      </c>
      <c r="EOE17" s="2">
        <v>-2137</v>
      </c>
      <c r="EOF17" s="2">
        <v>44209</v>
      </c>
      <c r="EOG17" s="2">
        <v>3542</v>
      </c>
      <c r="EOH17" s="2">
        <v>4391</v>
      </c>
      <c r="EOI17" s="2">
        <v>708</v>
      </c>
      <c r="EOJ17" s="2">
        <v>1832</v>
      </c>
      <c r="EOK17" s="2">
        <v>240</v>
      </c>
      <c r="EOL17" s="2">
        <v>927</v>
      </c>
      <c r="EOM17" s="2">
        <v>586</v>
      </c>
      <c r="EON17" s="2">
        <v>1180</v>
      </c>
      <c r="EOO17" s="2">
        <v>989</v>
      </c>
      <c r="EOP17" s="2">
        <v>-1835</v>
      </c>
      <c r="EOQ17" s="2">
        <v>154</v>
      </c>
      <c r="EOR17" s="2">
        <v>127</v>
      </c>
      <c r="EOS17" s="2">
        <v>66686</v>
      </c>
      <c r="EOT17" s="2">
        <v>72</v>
      </c>
      <c r="EOU17" s="2">
        <v>28</v>
      </c>
      <c r="EOV17" s="2">
        <v>4658</v>
      </c>
      <c r="EOW17" s="2">
        <v>31</v>
      </c>
      <c r="EOX17" s="2">
        <v>350</v>
      </c>
      <c r="EOY17" s="2">
        <v>4121</v>
      </c>
      <c r="EOZ17" s="2" t="s">
        <v>5</v>
      </c>
      <c r="EPA17" s="2">
        <v>303</v>
      </c>
      <c r="EPB17" s="2">
        <v>2075</v>
      </c>
      <c r="EPC17" s="2">
        <v>8672</v>
      </c>
      <c r="EPD17" s="2">
        <v>915</v>
      </c>
      <c r="EPE17" s="2">
        <v>2762</v>
      </c>
      <c r="EPF17" s="2">
        <v>1014</v>
      </c>
      <c r="EPG17" s="2">
        <v>494</v>
      </c>
      <c r="EPH17" s="2">
        <v>232</v>
      </c>
      <c r="EPI17" s="2">
        <v>283</v>
      </c>
      <c r="EPJ17" s="2">
        <v>473</v>
      </c>
      <c r="EPK17" s="2">
        <v>951</v>
      </c>
      <c r="EPL17" s="2">
        <v>1061</v>
      </c>
      <c r="EPM17" s="2">
        <v>7650</v>
      </c>
      <c r="EPN17" s="2">
        <v>264</v>
      </c>
      <c r="EPO17" s="2">
        <v>1490</v>
      </c>
      <c r="EPP17" s="2">
        <v>246</v>
      </c>
      <c r="EPQ17" s="2">
        <v>10188</v>
      </c>
      <c r="EPR17" s="2">
        <v>1489</v>
      </c>
      <c r="EPS17" s="2">
        <v>1637</v>
      </c>
      <c r="EPT17" s="2">
        <v>557</v>
      </c>
      <c r="EPU17" s="2">
        <v>2592</v>
      </c>
      <c r="EPV17" s="2">
        <v>302</v>
      </c>
      <c r="EPW17" s="2">
        <v>5488</v>
      </c>
      <c r="EPX17" s="2">
        <v>3786</v>
      </c>
      <c r="EPY17" s="2">
        <v>5158</v>
      </c>
      <c r="EPZ17" s="2">
        <v>659</v>
      </c>
      <c r="EQA17" s="2">
        <v>1359</v>
      </c>
      <c r="EQB17" s="2">
        <v>8679</v>
      </c>
      <c r="EQC17" s="2">
        <v>-5</v>
      </c>
      <c r="EQD17" s="2">
        <v>7338</v>
      </c>
      <c r="EQE17" s="2">
        <v>2379</v>
      </c>
      <c r="EQF17" s="2">
        <v>10146</v>
      </c>
      <c r="EQG17" s="2">
        <v>2930</v>
      </c>
      <c r="EQH17" s="2">
        <v>518</v>
      </c>
      <c r="EQI17" s="2">
        <v>581</v>
      </c>
      <c r="EQJ17" s="2">
        <v>842</v>
      </c>
      <c r="EQK17" s="2">
        <v>-4432</v>
      </c>
      <c r="EQL17" s="2">
        <v>4947</v>
      </c>
      <c r="EQM17" s="2">
        <v>86</v>
      </c>
      <c r="EQN17" s="2">
        <v>463</v>
      </c>
      <c r="EQO17" s="2">
        <v>2154</v>
      </c>
      <c r="EQP17" s="2">
        <v>2733</v>
      </c>
      <c r="EQQ17" s="2">
        <v>6212</v>
      </c>
      <c r="EQR17" s="2">
        <v>3878</v>
      </c>
      <c r="EQS17" s="2">
        <v>579</v>
      </c>
      <c r="EQT17" s="2">
        <v>2443</v>
      </c>
      <c r="EQU17" s="2">
        <v>391</v>
      </c>
      <c r="EQV17" s="2">
        <v>4647</v>
      </c>
      <c r="EQW17" s="2">
        <v>4606</v>
      </c>
      <c r="EQX17" s="2">
        <v>2783</v>
      </c>
      <c r="EQY17" s="2">
        <v>270521</v>
      </c>
      <c r="EQZ17" s="2">
        <v>1648</v>
      </c>
      <c r="ERA17" s="2">
        <v>1823</v>
      </c>
      <c r="ERB17" s="2">
        <v>4239</v>
      </c>
      <c r="ERC17" s="2">
        <v>7203</v>
      </c>
      <c r="ERD17" s="2">
        <v>399</v>
      </c>
      <c r="ERE17" s="2">
        <v>1000</v>
      </c>
      <c r="ERF17" s="2">
        <v>4118</v>
      </c>
      <c r="ERG17" s="2">
        <v>1228</v>
      </c>
      <c r="ERH17" s="2">
        <v>506</v>
      </c>
      <c r="ERI17" s="2">
        <v>325</v>
      </c>
      <c r="ERJ17" s="2">
        <v>675</v>
      </c>
      <c r="ERK17" s="2">
        <v>357</v>
      </c>
      <c r="ERL17" s="2">
        <v>131</v>
      </c>
      <c r="ERM17" s="2">
        <v>91</v>
      </c>
      <c r="ERN17" s="2">
        <v>973</v>
      </c>
      <c r="ERO17" s="2">
        <v>380</v>
      </c>
      <c r="ERP17" s="2">
        <v>5327</v>
      </c>
      <c r="ERQ17" s="2">
        <v>2569</v>
      </c>
      <c r="ERR17" s="2">
        <v>1233</v>
      </c>
      <c r="ERS17" s="2">
        <v>155</v>
      </c>
      <c r="ERT17" s="2">
        <v>2286</v>
      </c>
      <c r="ERU17" s="2">
        <v>-1507</v>
      </c>
      <c r="ERV17" s="2">
        <v>2171</v>
      </c>
      <c r="ERW17" s="2">
        <v>85</v>
      </c>
      <c r="ERX17" s="2">
        <v>3286</v>
      </c>
      <c r="ERY17" s="2">
        <v>205</v>
      </c>
      <c r="ERZ17" s="2">
        <v>560</v>
      </c>
      <c r="ESA17" s="2">
        <v>8176</v>
      </c>
      <c r="ESB17" s="2">
        <v>2028</v>
      </c>
      <c r="ESC17" s="2">
        <v>586</v>
      </c>
      <c r="ESD17" s="2">
        <v>1616</v>
      </c>
      <c r="ESE17" s="2">
        <v>758</v>
      </c>
      <c r="ESF17" s="2">
        <v>838</v>
      </c>
      <c r="ESG17" s="2">
        <v>1535</v>
      </c>
      <c r="ESH17" s="2">
        <v>1638</v>
      </c>
      <c r="ESI17" s="2">
        <v>168656</v>
      </c>
      <c r="ESJ17" s="2">
        <v>608</v>
      </c>
      <c r="ESK17" s="2">
        <v>288</v>
      </c>
      <c r="ESL17" s="2">
        <v>351</v>
      </c>
      <c r="ESM17" s="2">
        <v>6515</v>
      </c>
      <c r="ESN17" s="2">
        <v>1262</v>
      </c>
      <c r="ESO17" s="2">
        <v>12561</v>
      </c>
      <c r="ESP17" s="2">
        <v>-1192</v>
      </c>
      <c r="ESQ17" s="2">
        <v>6054</v>
      </c>
      <c r="ESR17" s="2">
        <v>1144</v>
      </c>
      <c r="ESS17" s="2">
        <v>2167</v>
      </c>
      <c r="EST17" s="2">
        <v>2805</v>
      </c>
      <c r="ESU17" s="2">
        <v>2980</v>
      </c>
      <c r="ESV17" s="2">
        <v>245</v>
      </c>
      <c r="ESW17" s="2">
        <v>325</v>
      </c>
      <c r="ESX17" s="2">
        <v>3777</v>
      </c>
      <c r="ESY17" s="2">
        <v>1771</v>
      </c>
      <c r="ESZ17" s="2">
        <v>124</v>
      </c>
      <c r="ETA17" s="2">
        <v>133</v>
      </c>
      <c r="ETB17" s="2">
        <v>1027</v>
      </c>
      <c r="ETC17" s="2">
        <v>705</v>
      </c>
      <c r="ETD17" s="2">
        <v>973</v>
      </c>
      <c r="ETE17" s="2">
        <v>683</v>
      </c>
      <c r="ETF17" s="2">
        <v>1049</v>
      </c>
      <c r="ETG17" s="2">
        <v>5442</v>
      </c>
      <c r="ETH17" s="2">
        <v>444</v>
      </c>
      <c r="ETI17" s="2">
        <v>313</v>
      </c>
      <c r="ETJ17" s="2">
        <v>435</v>
      </c>
      <c r="ETK17" s="2">
        <v>2778</v>
      </c>
      <c r="ETL17" s="2">
        <v>785</v>
      </c>
      <c r="ETM17" s="2">
        <v>2409</v>
      </c>
      <c r="ETN17" s="2">
        <v>19779</v>
      </c>
      <c r="ETO17" s="2">
        <v>-215</v>
      </c>
      <c r="ETP17" s="2">
        <v>348</v>
      </c>
      <c r="ETQ17" s="2">
        <v>2449</v>
      </c>
      <c r="ETR17" s="2">
        <v>43771</v>
      </c>
      <c r="ETS17" s="2">
        <v>1747</v>
      </c>
      <c r="ETT17" s="2">
        <v>3546</v>
      </c>
      <c r="ETU17" s="2">
        <v>2747</v>
      </c>
      <c r="ETV17" s="2">
        <v>6556</v>
      </c>
      <c r="ETW17" s="2">
        <v>13539</v>
      </c>
      <c r="ETX17" s="2">
        <v>12325</v>
      </c>
      <c r="ETY17" s="2">
        <v>5646</v>
      </c>
      <c r="ETZ17" s="2">
        <v>540</v>
      </c>
      <c r="EUA17" s="2">
        <v>219</v>
      </c>
      <c r="EUB17" s="2">
        <v>664</v>
      </c>
      <c r="EUC17" s="2">
        <v>225</v>
      </c>
      <c r="EUD17" s="2">
        <v>1243</v>
      </c>
      <c r="EUE17" s="2">
        <v>272</v>
      </c>
      <c r="EUF17" s="2">
        <v>14453</v>
      </c>
      <c r="EUG17" s="2">
        <v>1292</v>
      </c>
      <c r="EUH17" s="2">
        <v>2738</v>
      </c>
      <c r="EUI17" s="2">
        <v>-121</v>
      </c>
      <c r="EUJ17" s="2">
        <v>592</v>
      </c>
      <c r="EUK17" s="2">
        <v>1042</v>
      </c>
      <c r="EUL17" s="2">
        <v>2706</v>
      </c>
      <c r="EUM17" s="2" t="s">
        <v>5</v>
      </c>
      <c r="EUN17" s="2" t="s">
        <v>5</v>
      </c>
      <c r="EUO17" s="2">
        <v>746</v>
      </c>
      <c r="EUP17" s="2">
        <v>2743</v>
      </c>
      <c r="EUQ17" s="2">
        <v>3683</v>
      </c>
      <c r="EUR17" s="2" t="s">
        <v>5</v>
      </c>
      <c r="EUS17" s="2">
        <v>4524</v>
      </c>
      <c r="EUT17" s="2">
        <v>1123</v>
      </c>
      <c r="EUU17" s="2">
        <v>11</v>
      </c>
      <c r="EUV17" s="2">
        <v>670</v>
      </c>
      <c r="EUW17" s="2">
        <v>746</v>
      </c>
      <c r="EUX17" s="2">
        <v>18780</v>
      </c>
      <c r="EUY17" s="2">
        <v>2144</v>
      </c>
      <c r="EUZ17" s="2" t="s">
        <v>5</v>
      </c>
      <c r="EVA17" s="2">
        <v>357</v>
      </c>
      <c r="EVB17" s="2">
        <v>744</v>
      </c>
      <c r="EVC17" s="2">
        <v>183</v>
      </c>
      <c r="EVD17" s="2">
        <v>5693</v>
      </c>
      <c r="EVE17" s="2">
        <v>6511</v>
      </c>
      <c r="EVF17" s="2">
        <v>546000</v>
      </c>
      <c r="EVG17" s="2">
        <v>95000</v>
      </c>
      <c r="EVH17" s="2">
        <v>48207</v>
      </c>
      <c r="EVI17" s="2">
        <v>2106</v>
      </c>
      <c r="EVJ17" s="2">
        <v>6294</v>
      </c>
      <c r="EVK17" s="2">
        <v>2868</v>
      </c>
      <c r="EVL17" s="2">
        <v>1100</v>
      </c>
      <c r="EVM17" s="2">
        <v>1766</v>
      </c>
      <c r="EVN17" s="2">
        <v>454</v>
      </c>
      <c r="EVO17" s="2">
        <v>2856</v>
      </c>
      <c r="EVP17" s="2">
        <v>118</v>
      </c>
      <c r="EVQ17" s="2">
        <v>1186</v>
      </c>
      <c r="EVR17" s="2">
        <v>352</v>
      </c>
      <c r="EVS17" s="2">
        <v>14399</v>
      </c>
      <c r="EVT17" s="2">
        <v>5036</v>
      </c>
      <c r="EVU17" s="2">
        <v>1736</v>
      </c>
      <c r="EVV17" s="2">
        <v>393</v>
      </c>
      <c r="EVW17" s="2">
        <v>1488</v>
      </c>
      <c r="EVX17" s="2">
        <v>889</v>
      </c>
      <c r="EVY17" s="2">
        <v>119</v>
      </c>
      <c r="EVZ17" s="2">
        <v>823</v>
      </c>
      <c r="EWA17" s="2">
        <v>153</v>
      </c>
      <c r="EWB17" s="2">
        <v>16300</v>
      </c>
      <c r="EWC17" s="2">
        <v>86</v>
      </c>
      <c r="EWD17" s="2">
        <v>3135</v>
      </c>
      <c r="EWE17" s="2">
        <v>3787</v>
      </c>
      <c r="EWF17" s="2">
        <v>1508</v>
      </c>
      <c r="EWG17" s="2">
        <v>1397</v>
      </c>
      <c r="EWH17" s="2">
        <v>750</v>
      </c>
      <c r="EWI17" s="2">
        <v>206000</v>
      </c>
      <c r="EWJ17" s="2">
        <v>3438</v>
      </c>
      <c r="EWK17" s="2">
        <v>163</v>
      </c>
      <c r="EWL17" s="2">
        <v>5927</v>
      </c>
      <c r="EWM17" s="2">
        <v>1464</v>
      </c>
      <c r="EWN17" s="2">
        <v>627</v>
      </c>
      <c r="EWO17" s="2">
        <v>2166</v>
      </c>
      <c r="EWP17" s="2">
        <v>1580</v>
      </c>
      <c r="EWQ17" s="2">
        <v>13494</v>
      </c>
      <c r="EWR17" s="2">
        <v>4194</v>
      </c>
      <c r="EWS17" s="2">
        <v>3453</v>
      </c>
      <c r="EWT17" s="2">
        <v>1965</v>
      </c>
      <c r="EWU17" s="2">
        <v>314</v>
      </c>
      <c r="EWV17" s="2">
        <v>288</v>
      </c>
      <c r="EWW17" s="2">
        <v>-104</v>
      </c>
      <c r="EWX17" s="2">
        <v>2393</v>
      </c>
      <c r="EWY17" s="2">
        <v>1511</v>
      </c>
      <c r="EWZ17" s="2">
        <v>1092</v>
      </c>
      <c r="EXA17" s="2">
        <v>5801</v>
      </c>
      <c r="EXB17" s="2">
        <v>8565</v>
      </c>
      <c r="EXC17" s="2">
        <v>374</v>
      </c>
      <c r="EXD17" s="2">
        <v>889</v>
      </c>
      <c r="EXE17" s="2">
        <v>782</v>
      </c>
      <c r="EXF17" s="2">
        <v>1630</v>
      </c>
      <c r="EXG17" s="2">
        <v>1869</v>
      </c>
      <c r="EXH17" s="2">
        <v>187</v>
      </c>
      <c r="EXI17" s="2">
        <v>3448</v>
      </c>
      <c r="EXJ17" s="2">
        <v>74</v>
      </c>
      <c r="EXK17" s="2">
        <v>333</v>
      </c>
      <c r="EXL17" s="2">
        <v>5344</v>
      </c>
      <c r="EXM17" s="2" t="s">
        <v>5</v>
      </c>
      <c r="EXN17" s="2">
        <v>1631</v>
      </c>
      <c r="EXO17" s="2">
        <v>2957</v>
      </c>
      <c r="EXP17" s="2">
        <v>2545</v>
      </c>
      <c r="EXQ17" s="2">
        <v>96</v>
      </c>
      <c r="EXR17" s="2">
        <v>1513</v>
      </c>
      <c r="EXS17" s="2">
        <v>62839</v>
      </c>
      <c r="EXT17" s="2" t="s">
        <v>5</v>
      </c>
      <c r="EXU17" s="2">
        <v>2960</v>
      </c>
      <c r="EXV17" s="2">
        <v>1964</v>
      </c>
      <c r="EXW17" s="2">
        <v>112</v>
      </c>
      <c r="EXX17" s="2">
        <v>1733</v>
      </c>
      <c r="EXY17" s="2">
        <v>939</v>
      </c>
      <c r="EXZ17" s="2">
        <v>937</v>
      </c>
      <c r="EYA17" s="2">
        <v>1982</v>
      </c>
      <c r="EYB17" s="2">
        <v>10087</v>
      </c>
      <c r="EYC17" s="2">
        <v>705</v>
      </c>
      <c r="EYD17" s="2">
        <v>240</v>
      </c>
      <c r="EYE17" s="2">
        <v>976</v>
      </c>
      <c r="EYF17" s="2">
        <v>2520</v>
      </c>
      <c r="EYG17" s="2">
        <v>-10</v>
      </c>
      <c r="EYH17" s="2">
        <v>499</v>
      </c>
      <c r="EYI17" s="2">
        <v>11577</v>
      </c>
      <c r="EYJ17" s="2">
        <v>407</v>
      </c>
      <c r="EYK17" s="2">
        <v>1001</v>
      </c>
      <c r="EYL17" s="2">
        <v>2539</v>
      </c>
      <c r="EYM17" s="2">
        <v>729</v>
      </c>
      <c r="EYN17" s="2">
        <v>2033</v>
      </c>
      <c r="EYO17" s="2">
        <v>15438</v>
      </c>
      <c r="EYP17" s="2">
        <v>573</v>
      </c>
      <c r="EYQ17" s="2">
        <v>320</v>
      </c>
      <c r="EYR17" s="2">
        <v>908</v>
      </c>
      <c r="EYS17" s="2">
        <v>1885</v>
      </c>
      <c r="EYT17" s="2">
        <v>906</v>
      </c>
      <c r="EYU17" s="2">
        <v>1365</v>
      </c>
      <c r="EYV17" s="2">
        <v>451</v>
      </c>
      <c r="EYW17" s="2">
        <v>288</v>
      </c>
      <c r="EYX17" s="2">
        <v>1233</v>
      </c>
      <c r="EYY17" s="2">
        <v>1775</v>
      </c>
      <c r="EYZ17" s="2">
        <v>1350</v>
      </c>
      <c r="EZA17" s="2">
        <v>211</v>
      </c>
      <c r="EZB17" s="2" t="s">
        <v>5</v>
      </c>
      <c r="EZC17" s="2">
        <v>4177</v>
      </c>
      <c r="EZD17" s="2">
        <v>4588</v>
      </c>
      <c r="EZE17" s="2">
        <v>1004</v>
      </c>
      <c r="EZF17" s="2">
        <v>897</v>
      </c>
      <c r="EZG17" s="2">
        <v>10059</v>
      </c>
      <c r="EZH17" s="2">
        <v>7087</v>
      </c>
      <c r="EZI17" s="2">
        <v>732</v>
      </c>
      <c r="EZJ17" s="2">
        <v>1892</v>
      </c>
      <c r="EZK17" s="2">
        <v>3323</v>
      </c>
      <c r="EZL17" s="2">
        <v>161436</v>
      </c>
      <c r="EZM17" s="2">
        <v>-1834</v>
      </c>
      <c r="EZN17" s="2">
        <v>678</v>
      </c>
      <c r="EZO17" s="2">
        <v>1276</v>
      </c>
      <c r="EZP17" s="2">
        <v>8494</v>
      </c>
      <c r="EZQ17" s="2">
        <v>169</v>
      </c>
      <c r="EZR17" s="2">
        <v>3642</v>
      </c>
      <c r="EZS17" s="2">
        <v>531</v>
      </c>
      <c r="EZT17" s="2">
        <v>1260</v>
      </c>
      <c r="EZU17" s="2">
        <v>10779</v>
      </c>
      <c r="EZV17" s="2">
        <v>411</v>
      </c>
      <c r="EZW17" s="2">
        <v>2318</v>
      </c>
      <c r="EZX17" s="2">
        <v>129</v>
      </c>
      <c r="EZY17" s="2">
        <v>317</v>
      </c>
      <c r="EZZ17" s="2">
        <v>1614</v>
      </c>
      <c r="FAA17" s="2">
        <v>166</v>
      </c>
      <c r="FAB17" s="2">
        <v>1699</v>
      </c>
      <c r="FAC17" s="2">
        <v>1537</v>
      </c>
      <c r="FAD17" s="2">
        <v>9946</v>
      </c>
      <c r="FAE17" s="2" t="s">
        <v>5</v>
      </c>
      <c r="FAF17" s="2">
        <v>772</v>
      </c>
      <c r="FAG17" s="2">
        <v>-663</v>
      </c>
      <c r="FAH17" s="2">
        <v>22841</v>
      </c>
      <c r="FAI17" s="2">
        <v>1840</v>
      </c>
      <c r="FAJ17" s="2">
        <v>69864</v>
      </c>
      <c r="FAK17" s="2">
        <v>1393</v>
      </c>
      <c r="FAL17" s="2">
        <v>13025</v>
      </c>
      <c r="FAM17" s="2">
        <v>6400</v>
      </c>
      <c r="FAN17" s="2">
        <v>484</v>
      </c>
      <c r="FAO17" s="2">
        <v>332</v>
      </c>
      <c r="FAP17" s="2">
        <v>2504</v>
      </c>
      <c r="FAQ17" s="2">
        <v>2550</v>
      </c>
      <c r="FAR17" s="2">
        <v>219</v>
      </c>
      <c r="FAS17" s="2">
        <v>729</v>
      </c>
      <c r="FAT17" s="2">
        <v>548</v>
      </c>
      <c r="FAU17" s="2">
        <v>1144</v>
      </c>
      <c r="FAV17" s="2">
        <v>5194</v>
      </c>
      <c r="FAW17" s="2">
        <v>2213</v>
      </c>
      <c r="FAX17" s="2">
        <v>781</v>
      </c>
      <c r="FAY17" s="2">
        <v>734</v>
      </c>
      <c r="FAZ17" s="2">
        <v>441</v>
      </c>
      <c r="FBA17" s="2">
        <v>10076</v>
      </c>
      <c r="FBB17" s="2">
        <v>119</v>
      </c>
      <c r="FBC17" s="2">
        <v>1543</v>
      </c>
      <c r="FBD17" s="2">
        <v>522</v>
      </c>
      <c r="FBE17" s="2">
        <v>483</v>
      </c>
      <c r="FBF17" s="2">
        <v>1199</v>
      </c>
      <c r="FBG17" s="2">
        <v>1895</v>
      </c>
      <c r="FBH17" s="2">
        <v>482</v>
      </c>
      <c r="FBI17" s="2">
        <v>8968</v>
      </c>
      <c r="FBJ17" s="2">
        <v>4576</v>
      </c>
      <c r="FBK17" s="2">
        <v>1161</v>
      </c>
      <c r="FBL17" s="2" t="s">
        <v>5</v>
      </c>
      <c r="FBM17" s="2" t="s">
        <v>5</v>
      </c>
      <c r="FBN17" s="2">
        <v>279</v>
      </c>
      <c r="FBO17" s="2">
        <v>1558</v>
      </c>
      <c r="FBP17" s="2">
        <v>8362</v>
      </c>
      <c r="FBQ17" s="2">
        <v>46093</v>
      </c>
      <c r="FBR17" s="2">
        <v>251</v>
      </c>
      <c r="FBS17" s="2">
        <v>2103</v>
      </c>
      <c r="FBT17" s="2">
        <v>903</v>
      </c>
      <c r="FBU17" s="2" t="s">
        <v>5</v>
      </c>
      <c r="FBV17" s="2">
        <v>-44</v>
      </c>
      <c r="FBW17" s="2">
        <v>307</v>
      </c>
      <c r="FBX17" s="2">
        <v>5951</v>
      </c>
      <c r="FBY17" s="2">
        <v>4405</v>
      </c>
      <c r="FBZ17" s="2">
        <v>749</v>
      </c>
      <c r="FCA17" s="2">
        <v>447</v>
      </c>
      <c r="FCB17" s="2">
        <v>642</v>
      </c>
      <c r="FCC17" s="2">
        <v>662</v>
      </c>
      <c r="FCD17" s="2">
        <v>1283</v>
      </c>
      <c r="FCE17" s="2">
        <v>7538</v>
      </c>
      <c r="FCF17" s="2">
        <v>4520</v>
      </c>
      <c r="FCG17" s="2">
        <v>45703</v>
      </c>
      <c r="FCH17" s="2">
        <v>3141</v>
      </c>
      <c r="FCI17" s="2">
        <v>713</v>
      </c>
      <c r="FCJ17" s="2">
        <v>-92</v>
      </c>
      <c r="FCK17" s="2">
        <v>811</v>
      </c>
      <c r="FCL17" s="2">
        <v>137549</v>
      </c>
      <c r="FCM17" s="2">
        <v>2256</v>
      </c>
      <c r="FCN17" s="2">
        <v>2087</v>
      </c>
      <c r="FCO17" s="2" t="s">
        <v>5</v>
      </c>
      <c r="FCP17" s="2">
        <v>97</v>
      </c>
      <c r="FCQ17" s="2">
        <v>2599</v>
      </c>
      <c r="FCR17" s="2" t="s">
        <v>5</v>
      </c>
      <c r="FCS17" s="2">
        <v>2281</v>
      </c>
      <c r="FCT17" s="2">
        <v>890</v>
      </c>
      <c r="FCU17" s="2">
        <v>2969</v>
      </c>
      <c r="FCV17" s="2">
        <v>430</v>
      </c>
      <c r="FCW17" s="2">
        <v>1786</v>
      </c>
      <c r="FCX17" s="2">
        <v>3091</v>
      </c>
      <c r="FCY17" s="2">
        <v>12047</v>
      </c>
      <c r="FCZ17" s="2">
        <v>1383</v>
      </c>
      <c r="FDA17" s="2">
        <v>24013</v>
      </c>
      <c r="FDB17" s="2">
        <v>4817</v>
      </c>
      <c r="FDC17" s="2">
        <v>1058</v>
      </c>
      <c r="FDD17" s="2">
        <v>2426</v>
      </c>
      <c r="FDE17" s="2">
        <v>4280</v>
      </c>
      <c r="FDF17" s="2">
        <v>230</v>
      </c>
      <c r="FDG17" s="2">
        <v>919</v>
      </c>
      <c r="FDH17" s="2">
        <v>181</v>
      </c>
      <c r="FDI17" s="2">
        <v>2754</v>
      </c>
      <c r="FDJ17" s="2">
        <v>27944</v>
      </c>
      <c r="FDK17" s="2">
        <v>29346</v>
      </c>
      <c r="FDL17" s="2">
        <v>441</v>
      </c>
      <c r="FDM17" s="2">
        <v>1423</v>
      </c>
      <c r="FDN17" s="2">
        <v>28159</v>
      </c>
      <c r="FDO17" s="2">
        <v>3451</v>
      </c>
      <c r="FDP17" s="2">
        <v>2808</v>
      </c>
      <c r="FDQ17" s="2" t="s">
        <v>5</v>
      </c>
      <c r="FDR17" s="2">
        <v>6437</v>
      </c>
      <c r="FDS17" s="2">
        <v>1823</v>
      </c>
      <c r="FDT17" s="2">
        <v>953</v>
      </c>
      <c r="FDU17" s="2">
        <v>288</v>
      </c>
      <c r="FDV17" s="2">
        <v>2971</v>
      </c>
      <c r="FDW17" s="2">
        <v>14021</v>
      </c>
      <c r="FDX17" s="2">
        <v>80409</v>
      </c>
      <c r="FDY17" s="2">
        <v>1119</v>
      </c>
      <c r="FDZ17" s="2">
        <v>12221</v>
      </c>
      <c r="FEA17" s="2">
        <v>9481</v>
      </c>
      <c r="FEB17" s="2">
        <v>474</v>
      </c>
      <c r="FEC17" s="2">
        <v>8944</v>
      </c>
      <c r="FED17" s="2">
        <v>425</v>
      </c>
      <c r="FEE17" s="2">
        <v>731</v>
      </c>
      <c r="FEF17" s="2">
        <v>2880</v>
      </c>
      <c r="FEG17" s="2">
        <v>3424</v>
      </c>
      <c r="FEH17" s="2">
        <v>122</v>
      </c>
      <c r="FEI17" s="2">
        <v>2568</v>
      </c>
      <c r="FEJ17" s="2">
        <v>6155</v>
      </c>
      <c r="FEK17" s="2">
        <v>2588</v>
      </c>
      <c r="FEL17" s="2">
        <v>1833</v>
      </c>
      <c r="FEM17" s="2">
        <v>2404</v>
      </c>
      <c r="FEN17" s="2">
        <v>2575</v>
      </c>
      <c r="FEO17" s="2">
        <v>672</v>
      </c>
      <c r="FEP17" s="2">
        <v>11266</v>
      </c>
      <c r="FEQ17" s="2">
        <v>738</v>
      </c>
      <c r="FER17" s="2">
        <v>6889</v>
      </c>
      <c r="FES17" s="2">
        <v>2384</v>
      </c>
      <c r="FET17" s="2">
        <v>263</v>
      </c>
      <c r="FEU17" s="2">
        <v>604</v>
      </c>
      <c r="FEV17" s="2">
        <v>454</v>
      </c>
      <c r="FEW17" s="2">
        <v>1203</v>
      </c>
      <c r="FEX17" s="2">
        <v>957</v>
      </c>
      <c r="FEY17" s="2">
        <v>512</v>
      </c>
      <c r="FEZ17" s="2">
        <v>799</v>
      </c>
      <c r="FFA17" s="2">
        <v>138</v>
      </c>
      <c r="FFB17" s="2">
        <v>6122</v>
      </c>
      <c r="FFC17" s="2">
        <v>949</v>
      </c>
      <c r="FFD17" s="2">
        <v>455</v>
      </c>
      <c r="FFE17" s="2">
        <v>3165</v>
      </c>
      <c r="FFF17" s="2">
        <v>653</v>
      </c>
      <c r="FFG17" s="2">
        <v>812</v>
      </c>
      <c r="FFH17" s="2">
        <v>167</v>
      </c>
      <c r="FFI17" s="2">
        <v>3370</v>
      </c>
      <c r="FFJ17" s="2">
        <v>262</v>
      </c>
      <c r="FFK17" s="2">
        <v>113</v>
      </c>
      <c r="FFL17" s="2">
        <v>418</v>
      </c>
      <c r="FFM17" s="2">
        <v>657</v>
      </c>
      <c r="FFN17" s="2">
        <v>608</v>
      </c>
      <c r="FFO17" s="2">
        <v>222</v>
      </c>
      <c r="FFP17" s="2">
        <v>1081</v>
      </c>
      <c r="FFQ17" s="2">
        <v>3578</v>
      </c>
      <c r="FFR17" s="2">
        <v>674</v>
      </c>
      <c r="FFS17" s="2">
        <v>1768</v>
      </c>
      <c r="FFT17" s="2">
        <v>593</v>
      </c>
      <c r="FFU17" s="2">
        <v>3048</v>
      </c>
      <c r="FFV17" s="2">
        <v>231</v>
      </c>
      <c r="FFW17" s="2">
        <v>1634</v>
      </c>
      <c r="FFX17" s="2">
        <v>2536</v>
      </c>
      <c r="FFY17" s="2">
        <v>57</v>
      </c>
      <c r="FFZ17" s="2">
        <v>1993</v>
      </c>
      <c r="FGA17" s="2">
        <v>2521</v>
      </c>
      <c r="FGB17" s="2">
        <v>2846</v>
      </c>
      <c r="FGC17" s="2">
        <v>124</v>
      </c>
      <c r="FGD17" s="2">
        <v>624</v>
      </c>
      <c r="FGE17" s="2">
        <v>1225</v>
      </c>
      <c r="FGF17" s="2">
        <v>2884</v>
      </c>
      <c r="FGG17" s="2">
        <v>811</v>
      </c>
      <c r="FGH17" s="2">
        <v>276</v>
      </c>
      <c r="FGI17" s="2">
        <v>167</v>
      </c>
      <c r="FGJ17" s="2">
        <v>833</v>
      </c>
      <c r="FGK17" s="2">
        <v>587</v>
      </c>
      <c r="FGL17" s="2">
        <v>332</v>
      </c>
      <c r="FGM17" s="2">
        <v>5684</v>
      </c>
      <c r="FGN17" s="2">
        <v>-131</v>
      </c>
      <c r="FGO17" s="2">
        <v>923</v>
      </c>
      <c r="FGP17" s="2">
        <v>845</v>
      </c>
      <c r="FGQ17" s="2">
        <v>2160</v>
      </c>
      <c r="FGR17" s="2">
        <v>1630</v>
      </c>
      <c r="FGS17" s="2">
        <v>195</v>
      </c>
      <c r="FGT17" s="2">
        <v>1546</v>
      </c>
      <c r="FGU17" s="2">
        <v>2359</v>
      </c>
      <c r="FGV17" s="2">
        <v>1377</v>
      </c>
      <c r="FGW17" s="2">
        <v>750</v>
      </c>
      <c r="FGX17" s="2">
        <v>2199</v>
      </c>
      <c r="FGY17" s="2">
        <v>12</v>
      </c>
      <c r="FGZ17" s="2">
        <v>1763</v>
      </c>
      <c r="FHA17" s="2">
        <v>1009</v>
      </c>
      <c r="FHB17" s="2">
        <v>18562</v>
      </c>
      <c r="FHC17" s="2">
        <v>9619</v>
      </c>
      <c r="FHD17" s="2">
        <v>6338</v>
      </c>
      <c r="FHE17" s="2">
        <v>3428</v>
      </c>
      <c r="FHF17" s="2">
        <v>1594</v>
      </c>
      <c r="FHG17" s="2">
        <v>2374</v>
      </c>
      <c r="FHH17" s="2">
        <v>107</v>
      </c>
      <c r="FHI17" s="2">
        <v>1307</v>
      </c>
      <c r="FHJ17" s="2">
        <v>3125</v>
      </c>
      <c r="FHK17" s="2">
        <v>2165</v>
      </c>
      <c r="FHL17" s="2">
        <v>552</v>
      </c>
      <c r="FHM17" s="2">
        <v>1073</v>
      </c>
      <c r="FHN17" s="2">
        <v>17906</v>
      </c>
      <c r="FHO17" s="2">
        <v>18135</v>
      </c>
      <c r="FHP17" s="2">
        <v>32935</v>
      </c>
      <c r="FHQ17" s="2">
        <v>278</v>
      </c>
      <c r="FHR17" s="2">
        <v>7313</v>
      </c>
      <c r="FHS17" s="2">
        <v>9134</v>
      </c>
      <c r="FHT17" s="2">
        <v>1462</v>
      </c>
      <c r="FHU17" s="2">
        <v>16186</v>
      </c>
      <c r="FHV17" s="2">
        <v>15477</v>
      </c>
      <c r="FHW17" s="2">
        <v>1783</v>
      </c>
      <c r="FHX17" s="2">
        <v>4089</v>
      </c>
      <c r="FHY17" s="2">
        <v>16447</v>
      </c>
      <c r="FHZ17" s="2" t="s">
        <v>5</v>
      </c>
      <c r="FIA17" s="2">
        <v>37858</v>
      </c>
      <c r="FIB17" s="2">
        <v>1710</v>
      </c>
      <c r="FIC17" s="2">
        <v>377</v>
      </c>
      <c r="FID17" s="2">
        <v>294</v>
      </c>
      <c r="FIE17" s="2">
        <v>548000</v>
      </c>
      <c r="FIF17" s="2">
        <v>1871426</v>
      </c>
      <c r="FIG17" s="2">
        <v>10684</v>
      </c>
      <c r="FIH17" s="2">
        <v>70628</v>
      </c>
      <c r="FII17" s="2">
        <v>1860</v>
      </c>
      <c r="FIJ17" s="2">
        <v>14572</v>
      </c>
      <c r="FIK17" s="2">
        <v>13060</v>
      </c>
      <c r="FIL17" s="2">
        <v>41764</v>
      </c>
      <c r="FIM17" s="2">
        <v>8716</v>
      </c>
      <c r="FIN17" s="2">
        <v>58884</v>
      </c>
      <c r="FIO17" s="2">
        <v>223</v>
      </c>
      <c r="FIP17" s="2" t="s">
        <v>5</v>
      </c>
      <c r="FIQ17" s="2">
        <v>4461</v>
      </c>
      <c r="FIR17" s="2">
        <v>18003</v>
      </c>
      <c r="FIS17" s="2">
        <v>1821</v>
      </c>
      <c r="FIT17" s="2" t="s">
        <v>5</v>
      </c>
      <c r="FIU17" s="2" t="s">
        <v>5</v>
      </c>
      <c r="FIV17" s="2">
        <v>17951</v>
      </c>
      <c r="FIW17" s="2">
        <v>-87</v>
      </c>
      <c r="FIX17" s="2">
        <v>247</v>
      </c>
      <c r="FIY17" s="2">
        <v>37429</v>
      </c>
      <c r="FIZ17" s="2">
        <v>-98</v>
      </c>
      <c r="FJA17" s="2">
        <v>17304</v>
      </c>
      <c r="FJB17" s="2">
        <v>-20704</v>
      </c>
      <c r="FJC17" s="2">
        <v>1568</v>
      </c>
      <c r="FJD17" s="2">
        <v>1168000</v>
      </c>
      <c r="FJE17" s="2">
        <v>927</v>
      </c>
      <c r="FJF17" s="2" t="s">
        <v>5</v>
      </c>
      <c r="FJG17" s="2" t="s">
        <v>5</v>
      </c>
      <c r="FJH17" s="2">
        <v>127000</v>
      </c>
      <c r="FJI17" s="2">
        <v>4931</v>
      </c>
      <c r="FJJ17" s="2" t="s">
        <v>5</v>
      </c>
      <c r="FJK17" s="2">
        <v>96548</v>
      </c>
      <c r="FJL17" s="2">
        <v>173013</v>
      </c>
      <c r="FJM17" s="2">
        <v>70565</v>
      </c>
      <c r="FJN17" s="2">
        <v>9733</v>
      </c>
      <c r="FJO17" s="2" t="s">
        <v>5</v>
      </c>
      <c r="FJP17" s="2">
        <v>14704</v>
      </c>
      <c r="FJQ17" s="2">
        <v>922000</v>
      </c>
      <c r="FJR17" s="2">
        <v>12445</v>
      </c>
      <c r="FJS17" s="2" t="s">
        <v>5</v>
      </c>
      <c r="FJT17" s="2">
        <v>2039</v>
      </c>
      <c r="FJU17" s="2">
        <v>338074</v>
      </c>
      <c r="FJV17" s="2">
        <v>623</v>
      </c>
      <c r="FJW17" s="2">
        <v>-20299</v>
      </c>
      <c r="FJX17" s="2">
        <v>24214</v>
      </c>
      <c r="FJY17" s="2">
        <v>6595</v>
      </c>
      <c r="FJZ17" s="2">
        <v>97516</v>
      </c>
      <c r="FKA17" s="2">
        <v>244084</v>
      </c>
      <c r="FKB17" s="2">
        <v>31793</v>
      </c>
      <c r="FKC17" s="2">
        <v>3168</v>
      </c>
      <c r="FKD17" s="2">
        <v>5675</v>
      </c>
      <c r="FKE17" s="2">
        <v>2397</v>
      </c>
      <c r="FKF17" s="2">
        <v>4786</v>
      </c>
      <c r="FKG17" s="2">
        <v>2151</v>
      </c>
      <c r="FKH17" s="2">
        <v>33494</v>
      </c>
      <c r="FKI17" s="2">
        <v>-4149699</v>
      </c>
      <c r="FKJ17" s="2">
        <v>9282</v>
      </c>
      <c r="FKK17" s="2">
        <v>5330</v>
      </c>
      <c r="FKL17" s="2">
        <v>4016</v>
      </c>
      <c r="FKM17" s="2">
        <v>8560</v>
      </c>
      <c r="FKN17" s="2">
        <v>2634</v>
      </c>
      <c r="FKO17" s="2">
        <v>29</v>
      </c>
      <c r="FKP17" s="2">
        <v>501</v>
      </c>
      <c r="FKQ17" s="2" t="s">
        <v>5</v>
      </c>
      <c r="FKR17" s="2">
        <v>2837</v>
      </c>
      <c r="FKS17" s="2">
        <v>224</v>
      </c>
      <c r="FKT17" s="2">
        <v>718</v>
      </c>
      <c r="FKU17" s="2">
        <v>5648</v>
      </c>
      <c r="FKV17" s="2">
        <v>12708</v>
      </c>
      <c r="FKW17" s="2">
        <v>2862</v>
      </c>
      <c r="FKX17" s="2">
        <v>904</v>
      </c>
      <c r="FKY17" s="2">
        <v>6034</v>
      </c>
      <c r="FKZ17" s="2">
        <v>129</v>
      </c>
      <c r="FLA17" s="2">
        <v>3</v>
      </c>
      <c r="FLB17" s="2">
        <v>5483</v>
      </c>
      <c r="FLC17" s="2">
        <v>832</v>
      </c>
      <c r="FLD17" s="2">
        <v>785</v>
      </c>
      <c r="FLE17" s="2">
        <v>928</v>
      </c>
      <c r="FLF17" s="2">
        <v>5085</v>
      </c>
      <c r="FLG17" s="2">
        <v>19</v>
      </c>
      <c r="FLH17" s="2">
        <v>83</v>
      </c>
      <c r="FLI17" s="2">
        <v>64</v>
      </c>
      <c r="FLJ17" s="2">
        <v>-534</v>
      </c>
      <c r="FLK17" s="2">
        <v>2740</v>
      </c>
      <c r="FLL17" s="2">
        <v>2098</v>
      </c>
      <c r="FLM17" s="2">
        <v>2147</v>
      </c>
      <c r="FLN17" s="2">
        <v>113</v>
      </c>
      <c r="FLO17" s="2">
        <v>944</v>
      </c>
      <c r="FLP17" s="2">
        <v>89</v>
      </c>
      <c r="FLQ17" s="2" t="s">
        <v>5</v>
      </c>
      <c r="FLR17" s="2">
        <v>1185</v>
      </c>
      <c r="FLS17" s="2">
        <v>3924</v>
      </c>
      <c r="FLT17" s="2">
        <v>653</v>
      </c>
      <c r="FLU17" s="2">
        <v>1836</v>
      </c>
      <c r="FLV17" s="2">
        <v>3189</v>
      </c>
      <c r="FLW17" s="2">
        <v>86</v>
      </c>
      <c r="FLX17" s="2">
        <v>844</v>
      </c>
      <c r="FLY17" s="2">
        <v>15674</v>
      </c>
      <c r="FLZ17" s="2">
        <v>1298</v>
      </c>
      <c r="FMA17" s="2">
        <v>2734</v>
      </c>
      <c r="FMB17" s="2">
        <v>2453</v>
      </c>
      <c r="FMC17" s="2">
        <v>38838</v>
      </c>
      <c r="FMD17" s="2">
        <v>561</v>
      </c>
      <c r="FME17" s="2">
        <v>897</v>
      </c>
      <c r="FMF17" s="2">
        <v>129044</v>
      </c>
      <c r="FMG17" s="2">
        <v>4830</v>
      </c>
      <c r="FMH17" s="2">
        <v>2289</v>
      </c>
      <c r="FMI17" s="2">
        <v>1722</v>
      </c>
      <c r="FMJ17" s="2">
        <v>-970</v>
      </c>
      <c r="FMK17" s="2">
        <v>4356</v>
      </c>
      <c r="FML17" s="2">
        <v>317</v>
      </c>
      <c r="FMM17" s="2">
        <v>1567</v>
      </c>
      <c r="FMN17" s="2">
        <v>1205</v>
      </c>
      <c r="FMO17" s="2">
        <v>1611</v>
      </c>
      <c r="FMP17" s="2">
        <v>2605</v>
      </c>
      <c r="FMQ17" s="2">
        <v>933</v>
      </c>
      <c r="FMR17" s="2">
        <v>1120</v>
      </c>
      <c r="FMS17" s="2">
        <v>2609</v>
      </c>
      <c r="FMT17" s="2">
        <v>339</v>
      </c>
      <c r="FMU17" s="2">
        <v>8237</v>
      </c>
      <c r="FMV17" s="2">
        <v>647</v>
      </c>
      <c r="FMW17" s="2">
        <v>2944</v>
      </c>
      <c r="FMX17" s="2">
        <v>47948</v>
      </c>
      <c r="FMY17" s="2">
        <v>7998</v>
      </c>
      <c r="FMZ17" s="2">
        <v>11617</v>
      </c>
      <c r="FNA17" s="2">
        <v>1483</v>
      </c>
      <c r="FNB17" s="2">
        <v>1697</v>
      </c>
      <c r="FNC17" s="2">
        <v>-229</v>
      </c>
      <c r="FND17" s="2">
        <v>124</v>
      </c>
      <c r="FNE17" s="2">
        <v>4389</v>
      </c>
      <c r="FNF17" s="2">
        <v>14045</v>
      </c>
      <c r="FNG17" s="2">
        <v>653</v>
      </c>
      <c r="FNH17" s="2">
        <v>5234</v>
      </c>
      <c r="FNI17" s="2">
        <v>-986</v>
      </c>
      <c r="FNJ17" s="2">
        <v>277</v>
      </c>
      <c r="FNK17" s="2">
        <v>2835</v>
      </c>
      <c r="FNL17" s="2" t="s">
        <v>5</v>
      </c>
      <c r="FNM17" s="2">
        <v>440</v>
      </c>
      <c r="FNN17" s="2">
        <v>522</v>
      </c>
      <c r="FNO17" s="2">
        <v>5457</v>
      </c>
      <c r="FNP17" s="2">
        <v>23</v>
      </c>
      <c r="FNQ17" s="2">
        <v>722</v>
      </c>
      <c r="FNR17" s="2">
        <v>1612</v>
      </c>
      <c r="FNS17" s="2">
        <v>1107</v>
      </c>
      <c r="FNT17" s="2">
        <v>708</v>
      </c>
      <c r="FNU17" s="2">
        <v>388</v>
      </c>
      <c r="FNV17" s="2">
        <v>2352</v>
      </c>
      <c r="FNW17" s="2">
        <v>1265</v>
      </c>
      <c r="FNX17" s="2" t="s">
        <v>5</v>
      </c>
      <c r="FNY17" s="2">
        <v>7174</v>
      </c>
      <c r="FNZ17" s="2">
        <v>119</v>
      </c>
      <c r="FOA17" s="2">
        <v>778</v>
      </c>
      <c r="FOB17" s="2">
        <v>63247</v>
      </c>
      <c r="FOC17" s="2">
        <v>19819</v>
      </c>
      <c r="FOD17" s="2">
        <v>4583</v>
      </c>
      <c r="FOE17" s="2">
        <v>1374</v>
      </c>
      <c r="FOF17" s="2">
        <v>956</v>
      </c>
      <c r="FOG17" s="2">
        <v>558</v>
      </c>
      <c r="FOH17" s="2">
        <v>1292</v>
      </c>
      <c r="FOI17" s="2">
        <v>113582</v>
      </c>
      <c r="FOJ17" s="2">
        <v>6055</v>
      </c>
      <c r="FOK17" s="2">
        <v>568</v>
      </c>
      <c r="FOL17" s="2">
        <v>17355</v>
      </c>
      <c r="FOM17" s="2">
        <v>6918</v>
      </c>
      <c r="FON17" s="2">
        <v>2489</v>
      </c>
      <c r="FOO17" s="2">
        <v>332</v>
      </c>
      <c r="FOP17" s="2">
        <v>3094</v>
      </c>
      <c r="FOQ17" s="2">
        <v>1863</v>
      </c>
      <c r="FOR17" s="2">
        <v>2534</v>
      </c>
      <c r="FOS17" s="2">
        <v>912</v>
      </c>
      <c r="FOT17" s="2">
        <v>160</v>
      </c>
      <c r="FOU17" s="2">
        <v>2654</v>
      </c>
      <c r="FOV17" s="2">
        <v>821</v>
      </c>
      <c r="FOW17" s="2">
        <v>3835</v>
      </c>
      <c r="FOX17" s="2">
        <v>2525</v>
      </c>
      <c r="FOY17" s="2">
        <v>366</v>
      </c>
      <c r="FOZ17" s="2">
        <v>1706</v>
      </c>
      <c r="FPA17" s="2">
        <v>1035</v>
      </c>
      <c r="FPB17" s="2">
        <v>486</v>
      </c>
      <c r="FPC17" s="2">
        <v>355</v>
      </c>
      <c r="FPD17" s="2">
        <v>1276</v>
      </c>
      <c r="FPE17" s="2">
        <v>530</v>
      </c>
      <c r="FPF17" s="2">
        <v>353</v>
      </c>
      <c r="FPG17" s="2">
        <v>415</v>
      </c>
      <c r="FPH17" s="2">
        <v>1328</v>
      </c>
      <c r="FPI17" s="2">
        <v>3952</v>
      </c>
      <c r="FPJ17" s="2">
        <v>4346</v>
      </c>
      <c r="FPK17" s="2">
        <v>4235</v>
      </c>
      <c r="FPL17" s="2">
        <v>1131</v>
      </c>
      <c r="FPM17" s="2">
        <v>466</v>
      </c>
      <c r="FPN17" s="2">
        <v>1137</v>
      </c>
      <c r="FPO17" s="2">
        <v>4418</v>
      </c>
      <c r="FPP17" s="2">
        <v>759</v>
      </c>
      <c r="FPQ17" s="2">
        <v>597</v>
      </c>
      <c r="FPR17" s="2">
        <v>558</v>
      </c>
      <c r="FPS17" s="2">
        <v>548</v>
      </c>
      <c r="FPT17" s="2">
        <v>-127</v>
      </c>
      <c r="FPU17" s="2">
        <v>1006</v>
      </c>
      <c r="FPV17" s="2">
        <v>133</v>
      </c>
      <c r="FPW17" s="2">
        <v>1947</v>
      </c>
      <c r="FPX17" s="2">
        <v>1580</v>
      </c>
      <c r="FPY17" s="2">
        <v>-4880</v>
      </c>
      <c r="FPZ17" s="2">
        <v>502</v>
      </c>
      <c r="FQA17" s="2">
        <v>957</v>
      </c>
      <c r="FQB17" s="2">
        <v>1420</v>
      </c>
      <c r="FQC17" s="2">
        <v>606</v>
      </c>
      <c r="FQD17" s="2">
        <v>-248</v>
      </c>
      <c r="FQE17" s="2">
        <v>488</v>
      </c>
      <c r="FQF17" s="2">
        <v>244</v>
      </c>
      <c r="FQG17" s="2">
        <v>409</v>
      </c>
      <c r="FQH17" s="2">
        <v>3374</v>
      </c>
      <c r="FQI17" s="2">
        <v>1412</v>
      </c>
      <c r="FQJ17" s="2">
        <v>12399</v>
      </c>
      <c r="FQK17" s="2">
        <v>2047</v>
      </c>
      <c r="FQL17" s="2">
        <v>652</v>
      </c>
      <c r="FQM17" s="2">
        <v>613</v>
      </c>
      <c r="FQN17" s="2">
        <v>93</v>
      </c>
      <c r="FQO17" s="2">
        <v>766</v>
      </c>
      <c r="FQP17" s="2">
        <v>1240</v>
      </c>
      <c r="FQQ17" s="2">
        <v>978</v>
      </c>
      <c r="FQR17" s="2">
        <v>2677</v>
      </c>
      <c r="FQS17" s="2">
        <v>2620</v>
      </c>
      <c r="FQT17" s="2">
        <v>77</v>
      </c>
      <c r="FQU17" s="2">
        <v>1472</v>
      </c>
      <c r="FQV17" s="2">
        <v>-430</v>
      </c>
      <c r="FQW17" s="2">
        <v>317</v>
      </c>
      <c r="FQX17" s="2">
        <v>213</v>
      </c>
      <c r="FQY17" s="2">
        <v>1654</v>
      </c>
      <c r="FQZ17" s="2">
        <v>119</v>
      </c>
      <c r="FRA17" s="2">
        <v>7799</v>
      </c>
      <c r="FRB17" s="2">
        <v>169</v>
      </c>
      <c r="FRC17" s="2">
        <v>5042</v>
      </c>
      <c r="FRD17" s="2">
        <v>243</v>
      </c>
      <c r="FRE17" s="2">
        <v>1198</v>
      </c>
      <c r="FRF17" s="2">
        <v>4160</v>
      </c>
      <c r="FRG17" s="2">
        <v>-8830</v>
      </c>
      <c r="FRH17" s="2">
        <v>13352</v>
      </c>
      <c r="FRI17" s="2">
        <v>160</v>
      </c>
      <c r="FRJ17" s="2">
        <v>138</v>
      </c>
      <c r="FRK17" s="2">
        <v>7355</v>
      </c>
      <c r="FRL17" s="2">
        <v>307</v>
      </c>
      <c r="FRM17" s="2">
        <v>235</v>
      </c>
      <c r="FRN17" s="2">
        <v>190</v>
      </c>
      <c r="FRO17" s="2">
        <v>1441</v>
      </c>
      <c r="FRP17" s="2">
        <v>9840</v>
      </c>
      <c r="FRQ17" s="2">
        <v>10307</v>
      </c>
      <c r="FRR17" s="2">
        <v>1193</v>
      </c>
      <c r="FRS17" s="2">
        <v>35841</v>
      </c>
      <c r="FRT17" s="2">
        <v>5894</v>
      </c>
      <c r="FRU17" s="2">
        <v>1742</v>
      </c>
      <c r="FRV17" s="2">
        <v>43285</v>
      </c>
      <c r="FRW17" s="2">
        <v>1408</v>
      </c>
      <c r="FRX17" s="2">
        <v>401</v>
      </c>
      <c r="FRY17" s="2">
        <v>5380</v>
      </c>
      <c r="FRZ17" s="2">
        <v>1042</v>
      </c>
      <c r="FSA17" s="2">
        <v>440</v>
      </c>
      <c r="FSB17" s="2">
        <v>35</v>
      </c>
      <c r="FSC17" s="2">
        <v>806</v>
      </c>
      <c r="FSD17" s="2">
        <v>1259</v>
      </c>
      <c r="FSE17" s="2">
        <v>2859</v>
      </c>
      <c r="FSF17" s="2">
        <v>4066</v>
      </c>
      <c r="FSG17" s="2">
        <v>352</v>
      </c>
      <c r="FSH17" s="2">
        <v>475</v>
      </c>
      <c r="FSI17" s="2">
        <v>686</v>
      </c>
      <c r="FSJ17" s="2">
        <v>1210</v>
      </c>
      <c r="FSK17" s="2">
        <v>653</v>
      </c>
      <c r="FSL17" s="2">
        <v>725</v>
      </c>
      <c r="FSM17" s="2">
        <v>326</v>
      </c>
      <c r="FSN17" s="2">
        <v>2080</v>
      </c>
      <c r="FSO17" s="2">
        <v>286</v>
      </c>
      <c r="FSP17" s="2">
        <v>2712</v>
      </c>
      <c r="FSQ17" s="2">
        <v>607</v>
      </c>
      <c r="FSR17" s="2">
        <v>3295</v>
      </c>
      <c r="FSS17" s="2">
        <v>682</v>
      </c>
      <c r="FST17" s="2">
        <v>1015</v>
      </c>
      <c r="FSU17" s="2">
        <v>1148</v>
      </c>
      <c r="FSV17" s="2">
        <v>1451</v>
      </c>
      <c r="FSW17" s="2">
        <v>3059</v>
      </c>
      <c r="FSX17" s="2">
        <v>1488</v>
      </c>
      <c r="FSY17" s="2">
        <v>146</v>
      </c>
      <c r="FSZ17" s="2">
        <v>1202</v>
      </c>
      <c r="FTA17" s="2">
        <v>158</v>
      </c>
      <c r="FTB17" s="2">
        <v>450</v>
      </c>
      <c r="FTC17" s="2">
        <v>1069</v>
      </c>
      <c r="FTD17" s="2">
        <v>464</v>
      </c>
      <c r="FTE17" s="2">
        <v>2893</v>
      </c>
      <c r="FTF17" s="2">
        <v>-121</v>
      </c>
      <c r="FTG17" s="2">
        <v>3520</v>
      </c>
      <c r="FTH17" s="2">
        <v>876</v>
      </c>
      <c r="FTI17" s="2">
        <v>2511</v>
      </c>
      <c r="FTJ17" s="2">
        <v>2800</v>
      </c>
      <c r="FTK17" s="2">
        <v>794</v>
      </c>
      <c r="FTL17" s="2">
        <v>167</v>
      </c>
      <c r="FTM17" s="2">
        <v>526</v>
      </c>
      <c r="FTN17" s="2">
        <v>3650</v>
      </c>
      <c r="FTO17" s="2">
        <v>1899</v>
      </c>
      <c r="FTP17" s="2">
        <v>536</v>
      </c>
      <c r="FTQ17" s="2">
        <v>1284</v>
      </c>
      <c r="FTR17" s="2">
        <v>780</v>
      </c>
      <c r="FTS17" s="2">
        <v>2632</v>
      </c>
      <c r="FTT17" s="2">
        <v>203</v>
      </c>
      <c r="FTU17" s="2">
        <v>13413</v>
      </c>
      <c r="FTV17" s="2">
        <v>3244</v>
      </c>
      <c r="FTW17" s="2">
        <v>230</v>
      </c>
      <c r="FTX17" s="2">
        <v>-2527</v>
      </c>
      <c r="FTY17" s="2">
        <v>211</v>
      </c>
      <c r="FTZ17" s="2">
        <v>7686</v>
      </c>
      <c r="FUA17" s="2">
        <v>9651</v>
      </c>
      <c r="FUB17" s="2">
        <v>767</v>
      </c>
      <c r="FUC17" s="2">
        <v>1379</v>
      </c>
      <c r="FUD17" s="2">
        <v>2147</v>
      </c>
      <c r="FUE17" s="2">
        <v>1424</v>
      </c>
      <c r="FUF17" s="2">
        <v>1627</v>
      </c>
      <c r="FUG17" s="2">
        <v>6399</v>
      </c>
      <c r="FUH17" s="2">
        <v>2216</v>
      </c>
      <c r="FUI17" s="2" t="s">
        <v>5</v>
      </c>
      <c r="FUJ17" s="2">
        <v>658</v>
      </c>
      <c r="FUK17" s="2">
        <v>564</v>
      </c>
      <c r="FUL17" s="2">
        <v>555</v>
      </c>
      <c r="FUM17" s="2">
        <v>103</v>
      </c>
      <c r="FUN17" s="2">
        <v>2737</v>
      </c>
      <c r="FUO17" s="2">
        <v>34228</v>
      </c>
      <c r="FUP17" s="2">
        <v>369</v>
      </c>
      <c r="FUQ17" s="2">
        <v>3433</v>
      </c>
      <c r="FUR17" s="2">
        <v>1284</v>
      </c>
      <c r="FUS17" s="2">
        <v>1057</v>
      </c>
      <c r="FUT17" s="2">
        <v>537</v>
      </c>
      <c r="FUU17" s="2">
        <v>125</v>
      </c>
      <c r="FUV17" s="2">
        <v>19</v>
      </c>
      <c r="FUW17" s="2">
        <v>17</v>
      </c>
      <c r="FUX17" s="2">
        <v>495</v>
      </c>
      <c r="FUY17" s="2">
        <v>552</v>
      </c>
      <c r="FUZ17" s="2">
        <v>920</v>
      </c>
      <c r="FVA17" s="2">
        <v>309</v>
      </c>
      <c r="FVB17" s="2">
        <v>839</v>
      </c>
      <c r="FVC17" s="2">
        <v>-790</v>
      </c>
      <c r="FVD17" s="2">
        <v>1030</v>
      </c>
      <c r="FVE17" s="2">
        <v>1177</v>
      </c>
      <c r="FVF17" s="2">
        <v>581</v>
      </c>
      <c r="FVG17" s="2">
        <v>50</v>
      </c>
      <c r="FVH17" s="2">
        <v>784</v>
      </c>
      <c r="FVI17" s="2">
        <v>4551</v>
      </c>
      <c r="FVJ17" s="2">
        <v>1798</v>
      </c>
      <c r="FVK17" s="2">
        <v>455</v>
      </c>
      <c r="FVL17" s="2">
        <v>1324</v>
      </c>
      <c r="FVM17" s="2">
        <v>584</v>
      </c>
      <c r="FVN17" s="2">
        <v>1278</v>
      </c>
      <c r="FVO17" s="2">
        <v>1184</v>
      </c>
      <c r="FVP17" s="2">
        <v>287</v>
      </c>
      <c r="FVQ17" s="2">
        <v>275</v>
      </c>
      <c r="FVR17" s="2">
        <v>112</v>
      </c>
      <c r="FVS17" s="2">
        <v>306</v>
      </c>
      <c r="FVT17" s="2">
        <v>101</v>
      </c>
      <c r="FVU17" s="2">
        <v>971</v>
      </c>
      <c r="FVV17" s="2">
        <v>1913</v>
      </c>
      <c r="FVW17" s="2">
        <v>61743</v>
      </c>
      <c r="FVX17" s="2">
        <v>975</v>
      </c>
      <c r="FVY17" s="2">
        <v>-168</v>
      </c>
      <c r="FVZ17" s="2">
        <v>340</v>
      </c>
      <c r="FWA17" s="2">
        <v>682</v>
      </c>
      <c r="FWB17" s="2">
        <v>106</v>
      </c>
      <c r="FWC17" s="2">
        <v>747</v>
      </c>
      <c r="FWD17" s="2">
        <v>499</v>
      </c>
      <c r="FWE17" s="2">
        <v>965</v>
      </c>
      <c r="FWF17" s="2">
        <v>-189</v>
      </c>
      <c r="FWG17" s="2">
        <v>165</v>
      </c>
      <c r="FWH17" s="2">
        <v>124</v>
      </c>
      <c r="FWI17" s="2">
        <v>694</v>
      </c>
      <c r="FWJ17" s="2">
        <v>1285</v>
      </c>
      <c r="FWK17" s="2">
        <v>2713</v>
      </c>
      <c r="FWL17" s="2">
        <v>4508</v>
      </c>
      <c r="FWM17" s="2">
        <v>2643</v>
      </c>
      <c r="FWN17" s="2">
        <v>4058</v>
      </c>
      <c r="FWO17" s="2">
        <v>2370</v>
      </c>
      <c r="FWP17" s="2">
        <v>478</v>
      </c>
      <c r="FWQ17" s="2">
        <v>641</v>
      </c>
      <c r="FWR17" s="2">
        <v>425</v>
      </c>
      <c r="FWS17" s="2">
        <v>216</v>
      </c>
      <c r="FWT17" s="2">
        <v>-799</v>
      </c>
      <c r="FWU17" s="2">
        <v>1154</v>
      </c>
      <c r="FWV17" s="2">
        <v>2530</v>
      </c>
      <c r="FWW17" s="2">
        <v>3642</v>
      </c>
      <c r="FWX17" s="2">
        <v>-46</v>
      </c>
      <c r="FWY17" s="2">
        <v>64</v>
      </c>
      <c r="FWZ17" s="2">
        <v>712</v>
      </c>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row>
    <row r="18" spans="1:4953" ht="15" customHeight="1" x14ac:dyDescent="0.25">
      <c r="A18">
        <v>15</v>
      </c>
      <c r="B18" s="19" t="s">
        <v>83</v>
      </c>
      <c r="C18" s="25">
        <v>205768</v>
      </c>
      <c r="D18" t="str">
        <f t="shared" si="0"/>
        <v>2025Q2</v>
      </c>
      <c r="E18" s="5">
        <v>815</v>
      </c>
      <c r="F18" s="5">
        <v>0</v>
      </c>
      <c r="G18" s="5">
        <v>6423</v>
      </c>
      <c r="H18" s="5">
        <v>337</v>
      </c>
      <c r="I18" s="5">
        <v>4050</v>
      </c>
      <c r="J18" s="3">
        <v>316</v>
      </c>
      <c r="K18" s="3">
        <v>0</v>
      </c>
      <c r="L18" s="3">
        <v>325</v>
      </c>
      <c r="M18" s="3">
        <v>503</v>
      </c>
      <c r="N18" s="3">
        <v>2078</v>
      </c>
      <c r="O18" s="3">
        <v>0</v>
      </c>
      <c r="P18" s="3">
        <v>40</v>
      </c>
      <c r="Q18" s="3">
        <v>37</v>
      </c>
      <c r="R18" s="3">
        <v>28</v>
      </c>
      <c r="S18" s="3">
        <v>0</v>
      </c>
      <c r="T18" s="3">
        <v>60</v>
      </c>
      <c r="U18" s="3">
        <v>55</v>
      </c>
      <c r="V18" s="3">
        <v>691</v>
      </c>
      <c r="W18" s="3">
        <v>1130</v>
      </c>
      <c r="X18" s="3">
        <v>105</v>
      </c>
      <c r="Y18" s="3">
        <v>324</v>
      </c>
      <c r="Z18" s="3">
        <v>391</v>
      </c>
      <c r="AA18" s="3">
        <v>28</v>
      </c>
      <c r="AB18" s="3">
        <v>948</v>
      </c>
      <c r="AC18" s="3">
        <v>1</v>
      </c>
      <c r="AD18" s="3">
        <v>179</v>
      </c>
      <c r="AE18" s="3">
        <v>52</v>
      </c>
      <c r="AF18" s="3">
        <v>276</v>
      </c>
      <c r="AG18" s="3">
        <v>34</v>
      </c>
      <c r="AH18" s="3">
        <v>805</v>
      </c>
      <c r="AI18" s="3">
        <v>15</v>
      </c>
      <c r="AJ18" s="3">
        <v>176</v>
      </c>
      <c r="AK18" s="3">
        <v>189</v>
      </c>
      <c r="AL18" s="3">
        <v>1013</v>
      </c>
      <c r="AM18" s="3">
        <v>125</v>
      </c>
      <c r="AN18" s="3">
        <v>197</v>
      </c>
      <c r="AO18" s="3">
        <v>447</v>
      </c>
      <c r="AP18" s="3">
        <v>245</v>
      </c>
      <c r="AQ18" s="3">
        <v>-222</v>
      </c>
      <c r="AR18" s="3">
        <v>12</v>
      </c>
      <c r="AS18" s="3">
        <v>137</v>
      </c>
      <c r="AT18" s="3">
        <v>28</v>
      </c>
      <c r="AU18" s="3">
        <v>417</v>
      </c>
      <c r="AV18" s="3">
        <v>1536</v>
      </c>
      <c r="AW18" s="3">
        <v>94</v>
      </c>
      <c r="AX18" s="3">
        <v>13</v>
      </c>
      <c r="AY18" s="3">
        <v>17</v>
      </c>
      <c r="AZ18" s="3">
        <v>7</v>
      </c>
      <c r="BA18" s="3">
        <v>-148</v>
      </c>
      <c r="BB18" s="3">
        <v>696</v>
      </c>
      <c r="BC18" s="3">
        <v>742</v>
      </c>
      <c r="BD18" s="3">
        <v>74</v>
      </c>
      <c r="BE18" s="3">
        <v>117</v>
      </c>
      <c r="BF18" s="3">
        <v>232</v>
      </c>
      <c r="BG18" s="3">
        <v>46</v>
      </c>
      <c r="BH18" s="3">
        <v>41</v>
      </c>
      <c r="BI18" s="3">
        <v>233</v>
      </c>
      <c r="BJ18" s="3">
        <v>55</v>
      </c>
      <c r="BK18" s="3">
        <v>0</v>
      </c>
      <c r="BL18" s="3">
        <v>13</v>
      </c>
      <c r="BM18" s="3">
        <v>119</v>
      </c>
      <c r="BN18" s="3">
        <v>1200</v>
      </c>
      <c r="BO18" s="3">
        <v>36</v>
      </c>
      <c r="BP18" s="3">
        <v>95</v>
      </c>
      <c r="BQ18" s="3">
        <v>337</v>
      </c>
      <c r="BR18" s="3">
        <v>241</v>
      </c>
      <c r="BS18" s="3">
        <v>0</v>
      </c>
      <c r="BT18" s="3">
        <v>1635</v>
      </c>
      <c r="BU18" s="3">
        <v>460</v>
      </c>
      <c r="BV18" s="3">
        <v>0</v>
      </c>
      <c r="BW18" s="3">
        <v>44</v>
      </c>
      <c r="BX18" s="3">
        <v>135</v>
      </c>
      <c r="BY18" s="3">
        <v>170</v>
      </c>
      <c r="BZ18" s="3">
        <v>62</v>
      </c>
      <c r="CA18" s="3">
        <v>272</v>
      </c>
      <c r="CB18" s="3">
        <v>85</v>
      </c>
      <c r="CC18" s="3">
        <v>150000</v>
      </c>
      <c r="CD18" s="3">
        <v>3654</v>
      </c>
      <c r="CE18" s="2">
        <v>135</v>
      </c>
      <c r="CF18" s="2">
        <v>15400</v>
      </c>
      <c r="CG18" s="2" t="s">
        <v>5</v>
      </c>
      <c r="CH18" s="2">
        <v>459</v>
      </c>
      <c r="CI18" s="2">
        <v>678</v>
      </c>
      <c r="CJ18" s="2">
        <v>90</v>
      </c>
      <c r="CK18" s="2">
        <v>0</v>
      </c>
      <c r="CL18" s="2">
        <v>666</v>
      </c>
      <c r="CM18" s="2">
        <v>201</v>
      </c>
      <c r="CN18" s="2">
        <v>80</v>
      </c>
      <c r="CO18" s="2">
        <v>60</v>
      </c>
      <c r="CP18" s="2">
        <v>0</v>
      </c>
      <c r="CQ18" s="2">
        <v>363</v>
      </c>
      <c r="CR18" s="2">
        <v>658</v>
      </c>
      <c r="CS18" s="2">
        <v>21</v>
      </c>
      <c r="CT18" s="2">
        <v>16</v>
      </c>
      <c r="CU18" s="2">
        <v>853</v>
      </c>
      <c r="CV18" s="2">
        <v>1252</v>
      </c>
      <c r="CW18" s="2">
        <v>0</v>
      </c>
      <c r="CX18" s="2">
        <v>1425</v>
      </c>
      <c r="CY18" s="2">
        <v>116</v>
      </c>
      <c r="CZ18" s="2">
        <v>852</v>
      </c>
      <c r="DA18" s="2">
        <v>0</v>
      </c>
      <c r="DB18" s="2">
        <v>0</v>
      </c>
      <c r="DC18" s="2">
        <v>8474</v>
      </c>
      <c r="DD18" s="2">
        <v>0</v>
      </c>
      <c r="DE18" s="2">
        <v>0</v>
      </c>
      <c r="DF18" s="2">
        <v>7</v>
      </c>
      <c r="DG18" s="2">
        <v>37</v>
      </c>
      <c r="DH18" s="2">
        <v>-238</v>
      </c>
      <c r="DI18" s="2">
        <v>147</v>
      </c>
      <c r="DJ18" s="2">
        <v>78</v>
      </c>
      <c r="DK18" s="2">
        <v>65</v>
      </c>
      <c r="DL18" s="2">
        <v>56656</v>
      </c>
      <c r="DM18" s="2">
        <v>237</v>
      </c>
      <c r="DN18" s="2">
        <v>34533</v>
      </c>
      <c r="DO18" s="2">
        <v>1402</v>
      </c>
      <c r="DP18" s="2">
        <v>185</v>
      </c>
      <c r="DQ18" s="2">
        <v>624</v>
      </c>
      <c r="DR18" s="2">
        <v>0</v>
      </c>
      <c r="DS18" s="2">
        <v>55</v>
      </c>
      <c r="DT18" s="2">
        <v>0</v>
      </c>
      <c r="DU18" s="2">
        <v>731</v>
      </c>
      <c r="DV18" s="2">
        <v>0</v>
      </c>
      <c r="DW18" s="2">
        <v>0</v>
      </c>
      <c r="DX18" s="2">
        <v>268</v>
      </c>
      <c r="DY18" s="2">
        <v>46</v>
      </c>
      <c r="DZ18" s="2">
        <v>120</v>
      </c>
      <c r="EA18" s="2">
        <v>1825</v>
      </c>
      <c r="EB18" s="2">
        <v>0</v>
      </c>
      <c r="EC18" s="2">
        <v>0</v>
      </c>
      <c r="ED18" s="2">
        <v>0</v>
      </c>
      <c r="EE18" s="2">
        <v>0</v>
      </c>
      <c r="EF18" s="2">
        <v>2691</v>
      </c>
      <c r="EG18" s="2">
        <v>0</v>
      </c>
      <c r="EH18" s="2">
        <v>1325</v>
      </c>
      <c r="EI18" s="2">
        <v>0</v>
      </c>
      <c r="EJ18" s="2">
        <v>0</v>
      </c>
      <c r="EK18" s="2">
        <v>100</v>
      </c>
      <c r="EL18" s="2">
        <v>69</v>
      </c>
      <c r="EM18" s="2">
        <v>5505</v>
      </c>
      <c r="EN18" s="2">
        <v>837</v>
      </c>
      <c r="EO18" s="2">
        <v>226</v>
      </c>
      <c r="EP18" s="2">
        <v>536</v>
      </c>
      <c r="EQ18" s="2">
        <v>0</v>
      </c>
      <c r="ER18" s="2">
        <v>573</v>
      </c>
      <c r="ES18" s="2">
        <v>30</v>
      </c>
      <c r="ET18" s="2">
        <v>0</v>
      </c>
      <c r="EU18" s="2">
        <v>870</v>
      </c>
      <c r="EV18" s="2">
        <v>105</v>
      </c>
      <c r="EW18" s="2">
        <v>775</v>
      </c>
      <c r="EX18" s="2">
        <v>24</v>
      </c>
      <c r="EY18" s="2">
        <v>0</v>
      </c>
      <c r="EZ18" s="2">
        <v>190</v>
      </c>
      <c r="FA18" s="2">
        <v>333</v>
      </c>
      <c r="FB18" s="2">
        <v>439</v>
      </c>
      <c r="FC18" s="2">
        <v>436</v>
      </c>
      <c r="FD18" s="2">
        <v>307</v>
      </c>
      <c r="FE18" s="2">
        <v>0</v>
      </c>
      <c r="FF18" s="2">
        <v>1556</v>
      </c>
      <c r="FG18" s="2">
        <v>118</v>
      </c>
      <c r="FH18" s="2">
        <v>52</v>
      </c>
      <c r="FI18" s="2">
        <v>71</v>
      </c>
      <c r="FJ18" s="2">
        <v>1098</v>
      </c>
      <c r="FK18" s="2">
        <v>11639</v>
      </c>
      <c r="FL18" s="2">
        <v>151</v>
      </c>
      <c r="FM18" s="2">
        <v>572</v>
      </c>
      <c r="FN18" s="2">
        <v>648</v>
      </c>
      <c r="FO18" s="2">
        <v>1005</v>
      </c>
      <c r="FP18" s="2">
        <v>1155</v>
      </c>
      <c r="FQ18" s="2">
        <v>3025</v>
      </c>
      <c r="FR18" s="2">
        <v>0</v>
      </c>
      <c r="FS18" s="2">
        <v>13</v>
      </c>
      <c r="FT18" s="2">
        <v>43</v>
      </c>
      <c r="FU18" s="2">
        <v>0</v>
      </c>
      <c r="FV18" s="2">
        <v>0</v>
      </c>
      <c r="FW18" s="2">
        <v>0</v>
      </c>
      <c r="FX18" s="2">
        <v>0</v>
      </c>
      <c r="FY18" s="2">
        <v>0</v>
      </c>
      <c r="FZ18" s="2">
        <v>827</v>
      </c>
      <c r="GA18" s="2">
        <v>786</v>
      </c>
      <c r="GB18" s="2">
        <v>0</v>
      </c>
      <c r="GC18" s="2">
        <v>222</v>
      </c>
      <c r="GD18" s="2">
        <v>399</v>
      </c>
      <c r="GE18" s="2">
        <v>0</v>
      </c>
      <c r="GF18" s="2">
        <v>29</v>
      </c>
      <c r="GG18" s="2">
        <v>0</v>
      </c>
      <c r="GH18" s="2">
        <v>740</v>
      </c>
      <c r="GI18" s="2">
        <v>40000</v>
      </c>
      <c r="GJ18" s="2">
        <v>1</v>
      </c>
      <c r="GK18" s="2">
        <v>56117</v>
      </c>
      <c r="GL18" s="2">
        <v>150</v>
      </c>
      <c r="GM18" s="2">
        <v>-53</v>
      </c>
      <c r="GN18" s="2" t="s">
        <v>5</v>
      </c>
      <c r="GO18" s="2">
        <v>0</v>
      </c>
      <c r="GP18" s="2">
        <v>4944</v>
      </c>
      <c r="GQ18" s="2">
        <v>320</v>
      </c>
      <c r="GR18" s="2">
        <v>1205</v>
      </c>
      <c r="GS18" s="2">
        <v>985</v>
      </c>
      <c r="GT18" s="2">
        <v>0</v>
      </c>
      <c r="GU18" s="2">
        <v>2706</v>
      </c>
      <c r="GV18" s="2">
        <v>40340</v>
      </c>
      <c r="GW18" s="2">
        <v>51</v>
      </c>
      <c r="GX18" s="2">
        <v>-8</v>
      </c>
      <c r="GY18" s="2">
        <v>24591</v>
      </c>
      <c r="GZ18" s="2">
        <v>361</v>
      </c>
      <c r="HA18" s="2">
        <v>9000</v>
      </c>
      <c r="HB18" s="2" t="s">
        <v>5</v>
      </c>
      <c r="HC18" s="2" t="s">
        <v>5</v>
      </c>
      <c r="HD18" s="2" t="s">
        <v>5</v>
      </c>
      <c r="HE18" s="2">
        <v>-674</v>
      </c>
      <c r="HF18" s="2" t="s">
        <v>5</v>
      </c>
      <c r="HG18" s="2">
        <v>-2499</v>
      </c>
      <c r="HH18" s="2">
        <v>692</v>
      </c>
      <c r="HI18" s="2">
        <v>2383</v>
      </c>
      <c r="HJ18" s="2" t="s">
        <v>5</v>
      </c>
      <c r="HK18" s="2">
        <v>877</v>
      </c>
      <c r="HL18" s="2">
        <v>4169</v>
      </c>
      <c r="HM18" s="2">
        <v>186</v>
      </c>
      <c r="HN18" s="2" t="s">
        <v>5</v>
      </c>
      <c r="HO18" s="2">
        <v>1</v>
      </c>
      <c r="HP18" s="2">
        <v>10</v>
      </c>
      <c r="HQ18" s="2">
        <v>876</v>
      </c>
      <c r="HR18" s="2">
        <v>-116</v>
      </c>
      <c r="HS18" s="2">
        <v>56156</v>
      </c>
      <c r="HT18" s="2" t="s">
        <v>5</v>
      </c>
      <c r="HU18" s="2">
        <v>1124</v>
      </c>
      <c r="HV18" s="2">
        <v>6415</v>
      </c>
      <c r="HW18" s="2">
        <v>2</v>
      </c>
      <c r="HX18" s="2">
        <v>1</v>
      </c>
      <c r="HY18" s="2">
        <v>276</v>
      </c>
      <c r="HZ18" s="2">
        <v>4595</v>
      </c>
      <c r="IA18" s="2">
        <v>9499</v>
      </c>
      <c r="IB18" s="2">
        <v>20363</v>
      </c>
      <c r="IC18" s="2" t="s">
        <v>5</v>
      </c>
      <c r="ID18" s="2" t="s">
        <v>5</v>
      </c>
      <c r="IE18" s="2">
        <v>678</v>
      </c>
      <c r="IF18" s="2">
        <v>18871</v>
      </c>
      <c r="IG18" s="2">
        <v>80428</v>
      </c>
      <c r="IH18" s="2" t="s">
        <v>5</v>
      </c>
      <c r="II18" s="2" t="s">
        <v>5</v>
      </c>
      <c r="IJ18" s="2">
        <v>8799</v>
      </c>
      <c r="IK18" s="2">
        <v>1421</v>
      </c>
      <c r="IL18" s="2">
        <v>4008</v>
      </c>
      <c r="IM18" s="2">
        <v>1927</v>
      </c>
      <c r="IN18" s="2">
        <v>378</v>
      </c>
      <c r="IO18" s="2">
        <v>172</v>
      </c>
      <c r="IP18" s="2">
        <v>194</v>
      </c>
      <c r="IQ18" s="2">
        <v>3335</v>
      </c>
      <c r="IR18" s="2">
        <v>3391</v>
      </c>
      <c r="IS18" s="2" t="s">
        <v>5</v>
      </c>
      <c r="IT18" s="2">
        <v>1784</v>
      </c>
      <c r="IU18" s="2" t="s">
        <v>5</v>
      </c>
      <c r="IV18" s="2" t="s">
        <v>5</v>
      </c>
      <c r="IW18" s="2">
        <v>25</v>
      </c>
      <c r="IX18" s="2">
        <v>1822</v>
      </c>
      <c r="IY18" s="2">
        <v>643</v>
      </c>
      <c r="IZ18" s="2">
        <v>1327</v>
      </c>
      <c r="JA18" s="2">
        <v>2396</v>
      </c>
      <c r="JB18" s="2">
        <v>8526</v>
      </c>
      <c r="JC18" s="2">
        <v>4774</v>
      </c>
      <c r="JD18" s="2">
        <v>2543</v>
      </c>
      <c r="JE18" s="2">
        <v>10720</v>
      </c>
      <c r="JF18" s="2" t="s">
        <v>5</v>
      </c>
      <c r="JG18" s="2">
        <v>942</v>
      </c>
      <c r="JH18" s="2">
        <v>479</v>
      </c>
      <c r="JI18" s="2">
        <v>914</v>
      </c>
      <c r="JJ18" s="2">
        <v>-2336</v>
      </c>
      <c r="JK18" s="2">
        <v>3318</v>
      </c>
      <c r="JL18" s="2">
        <v>2175</v>
      </c>
      <c r="JM18" s="2">
        <v>184</v>
      </c>
      <c r="JN18" s="2">
        <v>6048</v>
      </c>
      <c r="JO18" s="2">
        <v>585</v>
      </c>
      <c r="JP18" s="2">
        <v>0</v>
      </c>
      <c r="JQ18" s="2">
        <v>464</v>
      </c>
      <c r="JR18" s="2">
        <v>0</v>
      </c>
      <c r="JS18" s="2">
        <v>1208</v>
      </c>
      <c r="JT18" s="2">
        <v>543</v>
      </c>
      <c r="JU18" s="2">
        <v>6957</v>
      </c>
      <c r="JV18" s="2">
        <v>0</v>
      </c>
      <c r="JW18" s="2">
        <v>309</v>
      </c>
      <c r="JX18" s="2">
        <v>3029</v>
      </c>
      <c r="JY18" s="2">
        <v>54</v>
      </c>
      <c r="JZ18" s="2" t="s">
        <v>5</v>
      </c>
      <c r="KA18" s="2">
        <v>2</v>
      </c>
      <c r="KB18" s="2">
        <v>594</v>
      </c>
      <c r="KC18" s="2" t="s">
        <v>5</v>
      </c>
      <c r="KD18" s="2">
        <v>0</v>
      </c>
      <c r="KE18" s="2">
        <v>0</v>
      </c>
      <c r="KF18" s="2">
        <v>2417</v>
      </c>
      <c r="KG18" s="2">
        <v>16557</v>
      </c>
      <c r="KH18" s="2">
        <v>494</v>
      </c>
      <c r="KI18" s="2" t="s">
        <v>5</v>
      </c>
      <c r="KJ18" s="2" t="s">
        <v>5</v>
      </c>
      <c r="KK18" s="2">
        <v>155</v>
      </c>
      <c r="KL18" s="2">
        <v>1305</v>
      </c>
      <c r="KM18" s="2">
        <v>246</v>
      </c>
      <c r="KN18" s="2">
        <v>603</v>
      </c>
      <c r="KO18" s="2" t="s">
        <v>5</v>
      </c>
      <c r="KP18" s="2" t="s">
        <v>5</v>
      </c>
      <c r="KQ18" s="2">
        <v>752</v>
      </c>
      <c r="KR18" s="2">
        <v>1</v>
      </c>
      <c r="KS18" s="2" t="s">
        <v>5</v>
      </c>
      <c r="KT18" s="2">
        <v>61</v>
      </c>
      <c r="KU18" s="2">
        <v>-6391</v>
      </c>
      <c r="KV18" s="2">
        <v>2</v>
      </c>
      <c r="KW18" s="2">
        <v>227</v>
      </c>
      <c r="KX18" s="2">
        <v>1686</v>
      </c>
      <c r="KY18" s="2">
        <v>2198</v>
      </c>
      <c r="KZ18" s="2" t="s">
        <v>5</v>
      </c>
      <c r="LA18" s="2">
        <v>549</v>
      </c>
      <c r="LB18" s="2">
        <v>1142</v>
      </c>
      <c r="LC18" s="2">
        <v>12091</v>
      </c>
      <c r="LD18" s="2">
        <v>457</v>
      </c>
      <c r="LE18" s="2">
        <v>565</v>
      </c>
      <c r="LF18" s="2">
        <v>3698</v>
      </c>
      <c r="LG18" s="2" t="s">
        <v>5</v>
      </c>
      <c r="LH18" s="2">
        <v>837</v>
      </c>
      <c r="LI18" s="2">
        <v>2439</v>
      </c>
      <c r="LJ18" s="2">
        <v>4878</v>
      </c>
      <c r="LK18" s="2">
        <v>13744</v>
      </c>
      <c r="LL18" s="2">
        <v>761</v>
      </c>
      <c r="LM18" s="2" t="s">
        <v>5</v>
      </c>
      <c r="LN18" s="2">
        <v>533</v>
      </c>
      <c r="LO18" s="2">
        <v>6253</v>
      </c>
      <c r="LP18" s="2">
        <v>418</v>
      </c>
      <c r="LQ18" s="2">
        <v>4266</v>
      </c>
      <c r="LR18" s="2">
        <v>892</v>
      </c>
      <c r="LS18" s="2" t="s">
        <v>5</v>
      </c>
      <c r="LT18" s="2" t="s">
        <v>5</v>
      </c>
      <c r="LU18" s="2">
        <v>-21126</v>
      </c>
      <c r="LV18" s="2" t="s">
        <v>5</v>
      </c>
      <c r="LW18" s="2">
        <v>1048</v>
      </c>
      <c r="LX18" s="2" t="s">
        <v>5</v>
      </c>
      <c r="LY18" s="2" t="s">
        <v>5</v>
      </c>
      <c r="LZ18" s="2" t="s">
        <v>5</v>
      </c>
      <c r="MA18" s="2">
        <v>338</v>
      </c>
      <c r="MB18" s="2">
        <v>825</v>
      </c>
      <c r="MC18" s="2" t="s">
        <v>5</v>
      </c>
      <c r="MD18" s="2" t="s">
        <v>5</v>
      </c>
      <c r="ME18" s="2">
        <v>16363</v>
      </c>
      <c r="MF18" s="2">
        <v>10889</v>
      </c>
      <c r="MG18" s="2">
        <v>5</v>
      </c>
      <c r="MH18" s="2">
        <v>2631</v>
      </c>
      <c r="MI18" s="2" t="s">
        <v>5</v>
      </c>
      <c r="MJ18" s="2">
        <v>91</v>
      </c>
      <c r="MK18" s="2">
        <v>1042</v>
      </c>
      <c r="ML18" s="2">
        <v>141</v>
      </c>
      <c r="MM18" s="2">
        <v>1231</v>
      </c>
      <c r="MN18" s="2">
        <v>5372</v>
      </c>
      <c r="MO18" s="2">
        <v>9952</v>
      </c>
      <c r="MP18" s="2" t="s">
        <v>5</v>
      </c>
      <c r="MQ18" s="2">
        <v>534</v>
      </c>
      <c r="MR18" s="2">
        <v>0</v>
      </c>
      <c r="MS18" s="2">
        <v>4427</v>
      </c>
      <c r="MT18" s="2">
        <v>1481</v>
      </c>
      <c r="MU18" s="2">
        <v>0</v>
      </c>
      <c r="MV18" s="2">
        <v>5423</v>
      </c>
      <c r="MW18" s="2">
        <v>0</v>
      </c>
      <c r="MX18" s="2">
        <v>293</v>
      </c>
      <c r="MY18" s="2" t="s">
        <v>5</v>
      </c>
      <c r="MZ18" s="2">
        <v>-24</v>
      </c>
      <c r="NA18" s="2">
        <v>0</v>
      </c>
      <c r="NB18" s="2">
        <v>1104</v>
      </c>
      <c r="NC18" s="2">
        <v>0</v>
      </c>
      <c r="ND18" s="2">
        <v>120</v>
      </c>
      <c r="NE18" s="2">
        <v>-11</v>
      </c>
      <c r="NF18" s="2">
        <v>117</v>
      </c>
      <c r="NG18" s="2">
        <v>0</v>
      </c>
      <c r="NH18" s="2">
        <v>0</v>
      </c>
      <c r="NI18" s="2">
        <v>68</v>
      </c>
      <c r="NJ18" s="2">
        <v>360</v>
      </c>
      <c r="NK18" s="2">
        <v>87</v>
      </c>
      <c r="NL18" s="2">
        <v>0</v>
      </c>
      <c r="NM18" s="2">
        <v>0</v>
      </c>
      <c r="NN18" s="2">
        <v>142</v>
      </c>
      <c r="NO18" s="2">
        <v>96</v>
      </c>
      <c r="NP18" s="2">
        <v>189</v>
      </c>
      <c r="NQ18" s="2">
        <v>963</v>
      </c>
      <c r="NR18" s="2">
        <v>21735</v>
      </c>
      <c r="NS18" s="2">
        <v>0</v>
      </c>
      <c r="NT18" s="2">
        <v>0</v>
      </c>
      <c r="NU18" s="2">
        <v>671</v>
      </c>
      <c r="NV18" s="2">
        <v>147</v>
      </c>
      <c r="NW18" s="2">
        <v>0</v>
      </c>
      <c r="NX18" s="2">
        <v>473</v>
      </c>
      <c r="NY18" s="2">
        <v>0</v>
      </c>
      <c r="NZ18" s="2">
        <v>286</v>
      </c>
      <c r="OA18" s="2">
        <v>0</v>
      </c>
      <c r="OB18" s="2">
        <v>37</v>
      </c>
      <c r="OC18" s="2">
        <v>457</v>
      </c>
      <c r="OD18" s="2">
        <v>106</v>
      </c>
      <c r="OE18" s="2">
        <v>265</v>
      </c>
      <c r="OF18" s="2">
        <v>629</v>
      </c>
      <c r="OG18" s="2">
        <v>9951</v>
      </c>
      <c r="OH18" s="2">
        <v>0</v>
      </c>
      <c r="OI18" s="2">
        <v>0</v>
      </c>
      <c r="OJ18" s="2">
        <v>57</v>
      </c>
      <c r="OK18" s="2">
        <v>16</v>
      </c>
      <c r="OL18" s="2">
        <v>91</v>
      </c>
      <c r="OM18" s="2">
        <v>22</v>
      </c>
      <c r="ON18" s="2">
        <v>0</v>
      </c>
      <c r="OO18" s="2">
        <v>277</v>
      </c>
      <c r="OP18" s="2">
        <v>2329</v>
      </c>
      <c r="OQ18" s="2">
        <v>616</v>
      </c>
      <c r="OR18" s="2">
        <v>48</v>
      </c>
      <c r="OS18" s="2">
        <v>224</v>
      </c>
      <c r="OT18" s="2">
        <v>689</v>
      </c>
      <c r="OU18" s="2">
        <v>1</v>
      </c>
      <c r="OV18" s="2">
        <v>33</v>
      </c>
      <c r="OW18" s="2">
        <v>31</v>
      </c>
      <c r="OX18" s="2">
        <v>384</v>
      </c>
      <c r="OY18" s="2">
        <v>0</v>
      </c>
      <c r="OZ18" s="2">
        <v>257</v>
      </c>
      <c r="PA18" s="2">
        <v>680</v>
      </c>
      <c r="PB18" s="2">
        <v>0</v>
      </c>
      <c r="PC18" s="2">
        <v>161</v>
      </c>
      <c r="PD18" s="2">
        <v>269</v>
      </c>
      <c r="PE18" s="2">
        <v>0</v>
      </c>
      <c r="PF18" s="2">
        <v>0</v>
      </c>
      <c r="PG18" s="2">
        <v>352</v>
      </c>
      <c r="PH18" s="2">
        <v>3296</v>
      </c>
      <c r="PI18" s="2">
        <v>2083</v>
      </c>
      <c r="PJ18" s="2">
        <v>227</v>
      </c>
      <c r="PK18" s="2">
        <v>321</v>
      </c>
      <c r="PL18" s="2">
        <v>817</v>
      </c>
      <c r="PM18" s="2">
        <v>437</v>
      </c>
      <c r="PN18" s="2">
        <v>514</v>
      </c>
      <c r="PO18" s="2">
        <v>0</v>
      </c>
      <c r="PP18" s="2">
        <v>93</v>
      </c>
      <c r="PQ18" s="2" t="s">
        <v>5</v>
      </c>
      <c r="PR18" s="2">
        <v>-973</v>
      </c>
      <c r="PS18" s="2">
        <v>1099</v>
      </c>
      <c r="PT18" s="2">
        <v>299</v>
      </c>
      <c r="PU18" s="2">
        <v>11845</v>
      </c>
      <c r="PV18" s="2">
        <v>0</v>
      </c>
      <c r="PW18" s="2">
        <v>872</v>
      </c>
      <c r="PX18" s="2">
        <v>311</v>
      </c>
      <c r="PY18" s="2">
        <v>-47</v>
      </c>
      <c r="PZ18" s="2">
        <v>3683</v>
      </c>
      <c r="QA18" s="2">
        <v>370</v>
      </c>
      <c r="QB18" s="2">
        <v>206</v>
      </c>
      <c r="QC18" s="2">
        <v>55</v>
      </c>
      <c r="QD18" s="2">
        <v>422</v>
      </c>
      <c r="QE18" s="2">
        <v>922</v>
      </c>
      <c r="QF18" s="2" t="s">
        <v>5</v>
      </c>
      <c r="QG18" s="2">
        <v>1262</v>
      </c>
      <c r="QH18" s="2">
        <v>67459</v>
      </c>
      <c r="QI18" s="2">
        <v>279</v>
      </c>
      <c r="QJ18" s="2">
        <v>310</v>
      </c>
      <c r="QK18" s="2" t="s">
        <v>5</v>
      </c>
      <c r="QL18" s="2" t="s">
        <v>5</v>
      </c>
      <c r="QM18" s="2">
        <v>156</v>
      </c>
      <c r="QN18" s="2">
        <v>-85</v>
      </c>
      <c r="QO18" s="2" t="s">
        <v>5</v>
      </c>
      <c r="QP18" s="2">
        <v>727</v>
      </c>
      <c r="QQ18" s="2">
        <v>2179</v>
      </c>
      <c r="QR18" s="2">
        <v>142</v>
      </c>
      <c r="QS18" s="2" t="s">
        <v>5</v>
      </c>
      <c r="QT18" s="2">
        <v>174</v>
      </c>
      <c r="QU18" s="2">
        <v>50000</v>
      </c>
      <c r="QV18" s="2">
        <v>2071</v>
      </c>
      <c r="QW18" s="2">
        <v>1148</v>
      </c>
      <c r="QX18" s="2" t="s">
        <v>5</v>
      </c>
      <c r="QY18" s="2">
        <v>571</v>
      </c>
      <c r="QZ18" s="2">
        <v>8</v>
      </c>
      <c r="RA18" s="2">
        <v>26814</v>
      </c>
      <c r="RB18" s="2">
        <v>141</v>
      </c>
      <c r="RC18" s="2">
        <v>1856</v>
      </c>
      <c r="RD18" s="2">
        <v>27</v>
      </c>
      <c r="RE18" s="2">
        <v>216</v>
      </c>
      <c r="RF18" s="2">
        <v>85</v>
      </c>
      <c r="RG18" s="2">
        <v>34</v>
      </c>
      <c r="RH18" s="2">
        <v>99114</v>
      </c>
      <c r="RI18" s="2">
        <v>821</v>
      </c>
      <c r="RJ18" s="2">
        <v>20860</v>
      </c>
      <c r="RK18" s="2">
        <v>-18000</v>
      </c>
      <c r="RL18" s="2">
        <v>5337</v>
      </c>
      <c r="RM18" s="2">
        <v>953</v>
      </c>
      <c r="RN18" s="2">
        <v>24070</v>
      </c>
      <c r="RO18" s="2">
        <v>7343</v>
      </c>
      <c r="RP18" s="2" t="s">
        <v>5</v>
      </c>
      <c r="RQ18" s="2">
        <v>7399</v>
      </c>
      <c r="RR18" s="2">
        <v>409</v>
      </c>
      <c r="RS18" s="2">
        <v>-298</v>
      </c>
      <c r="RT18" s="2" t="s">
        <v>5</v>
      </c>
      <c r="RU18" s="2" t="s">
        <v>5</v>
      </c>
      <c r="RV18" s="2" t="s">
        <v>5</v>
      </c>
      <c r="RW18" s="2" t="s">
        <v>5</v>
      </c>
      <c r="RX18" s="2" t="s">
        <v>5</v>
      </c>
      <c r="RY18" s="2" t="s">
        <v>5</v>
      </c>
      <c r="RZ18" s="2">
        <v>4416</v>
      </c>
      <c r="SA18" s="2" t="s">
        <v>5</v>
      </c>
      <c r="SB18" s="2" t="s">
        <v>5</v>
      </c>
      <c r="SC18" s="2" t="s">
        <v>5</v>
      </c>
      <c r="SD18" s="2">
        <v>1775</v>
      </c>
      <c r="SE18" s="2" t="s">
        <v>5</v>
      </c>
      <c r="SF18" s="2">
        <v>194</v>
      </c>
      <c r="SG18" s="2">
        <v>840</v>
      </c>
      <c r="SH18" s="2">
        <v>82</v>
      </c>
      <c r="SI18" s="2">
        <v>240</v>
      </c>
      <c r="SJ18" s="2">
        <v>-297</v>
      </c>
      <c r="SK18" s="2">
        <v>28305</v>
      </c>
      <c r="SL18" s="2">
        <v>-327</v>
      </c>
      <c r="SM18" s="2">
        <v>3900</v>
      </c>
      <c r="SN18" s="2">
        <v>0</v>
      </c>
      <c r="SO18" s="2">
        <v>81</v>
      </c>
      <c r="SP18" s="2">
        <v>5184</v>
      </c>
      <c r="SQ18" s="2">
        <v>175</v>
      </c>
      <c r="SR18" s="2">
        <v>0</v>
      </c>
      <c r="SS18" s="2">
        <v>0</v>
      </c>
      <c r="ST18" s="2">
        <v>0</v>
      </c>
      <c r="SU18" s="2">
        <v>3836</v>
      </c>
      <c r="SV18" s="2">
        <v>22260</v>
      </c>
      <c r="SW18" s="2">
        <v>724</v>
      </c>
      <c r="SX18" s="2">
        <v>3235</v>
      </c>
      <c r="SY18" s="2">
        <v>0</v>
      </c>
      <c r="SZ18" s="2">
        <v>226</v>
      </c>
      <c r="TA18" s="2">
        <v>0</v>
      </c>
      <c r="TB18" s="2">
        <v>94</v>
      </c>
      <c r="TC18" s="2">
        <v>412</v>
      </c>
      <c r="TD18" s="2">
        <v>381</v>
      </c>
      <c r="TE18" s="2">
        <v>0</v>
      </c>
      <c r="TF18" s="2">
        <v>0</v>
      </c>
      <c r="TG18" s="2">
        <v>1723</v>
      </c>
      <c r="TH18" s="2">
        <v>27026</v>
      </c>
      <c r="TI18" s="2">
        <v>-700</v>
      </c>
      <c r="TJ18" s="2" t="s">
        <v>5</v>
      </c>
      <c r="TK18" s="2">
        <v>1276</v>
      </c>
      <c r="TL18" s="2">
        <v>955</v>
      </c>
      <c r="TM18" s="2">
        <v>0</v>
      </c>
      <c r="TN18" s="2">
        <v>2772</v>
      </c>
      <c r="TO18" s="2">
        <v>38</v>
      </c>
      <c r="TP18" s="2">
        <v>0</v>
      </c>
      <c r="TQ18" s="2">
        <v>528</v>
      </c>
      <c r="TR18" s="2">
        <v>478</v>
      </c>
      <c r="TS18" s="2">
        <v>531</v>
      </c>
      <c r="TT18" s="2">
        <v>0</v>
      </c>
      <c r="TU18" s="2">
        <v>-57</v>
      </c>
      <c r="TV18" s="2">
        <v>438</v>
      </c>
      <c r="TW18" s="2">
        <v>92</v>
      </c>
      <c r="TX18" s="2">
        <v>0</v>
      </c>
      <c r="TY18" s="2">
        <v>299</v>
      </c>
      <c r="TZ18" s="2">
        <v>839</v>
      </c>
      <c r="UA18" s="2">
        <v>191</v>
      </c>
      <c r="UB18" s="2">
        <v>-440</v>
      </c>
      <c r="UC18" s="2">
        <v>976</v>
      </c>
      <c r="UD18" s="2">
        <v>0</v>
      </c>
      <c r="UE18" s="2" t="s">
        <v>5</v>
      </c>
      <c r="UF18" s="2">
        <v>209</v>
      </c>
      <c r="UG18" s="2">
        <v>123</v>
      </c>
      <c r="UH18" s="2">
        <v>120</v>
      </c>
      <c r="UI18" s="2">
        <v>276</v>
      </c>
      <c r="UJ18" s="2">
        <v>326</v>
      </c>
      <c r="UK18" s="2">
        <v>0</v>
      </c>
      <c r="UL18" s="2">
        <v>55</v>
      </c>
      <c r="UM18" s="2">
        <v>3551</v>
      </c>
      <c r="UN18" s="2">
        <v>5115</v>
      </c>
      <c r="UO18" s="2">
        <v>1819</v>
      </c>
      <c r="UP18" s="2">
        <v>1380</v>
      </c>
      <c r="UQ18" s="2">
        <v>1061</v>
      </c>
      <c r="UR18" s="2">
        <v>0</v>
      </c>
      <c r="US18" s="2">
        <v>0</v>
      </c>
      <c r="UT18" s="2">
        <v>183</v>
      </c>
      <c r="UU18" s="2">
        <v>542</v>
      </c>
      <c r="UV18" s="2">
        <v>44323</v>
      </c>
      <c r="UW18" s="2">
        <v>1190</v>
      </c>
      <c r="UX18" s="2">
        <v>1381</v>
      </c>
      <c r="UY18" s="2">
        <v>12791</v>
      </c>
      <c r="UZ18" s="2">
        <v>71129</v>
      </c>
      <c r="VA18" s="2">
        <v>0</v>
      </c>
      <c r="VB18" s="2">
        <v>358</v>
      </c>
      <c r="VC18" s="2">
        <v>0</v>
      </c>
      <c r="VD18" s="2">
        <v>7</v>
      </c>
      <c r="VE18" s="2">
        <v>807</v>
      </c>
      <c r="VF18" s="2">
        <v>2769</v>
      </c>
      <c r="VG18" s="2">
        <v>126</v>
      </c>
      <c r="VH18" s="2">
        <v>61</v>
      </c>
      <c r="VI18" s="2">
        <v>2837</v>
      </c>
      <c r="VJ18" s="2">
        <v>890</v>
      </c>
      <c r="VK18" s="2">
        <v>110</v>
      </c>
      <c r="VL18" s="2">
        <v>0</v>
      </c>
      <c r="VM18" s="2">
        <v>0</v>
      </c>
      <c r="VN18" s="2">
        <v>426</v>
      </c>
      <c r="VO18" s="2">
        <v>713</v>
      </c>
      <c r="VP18" s="2">
        <v>0</v>
      </c>
      <c r="VQ18" s="2">
        <v>733</v>
      </c>
      <c r="VR18" s="2">
        <v>219</v>
      </c>
      <c r="VS18" s="2">
        <v>35286</v>
      </c>
      <c r="VT18" s="2">
        <v>34</v>
      </c>
      <c r="VU18" s="2">
        <v>78</v>
      </c>
      <c r="VV18" s="2">
        <v>145</v>
      </c>
      <c r="VW18" s="2">
        <v>0</v>
      </c>
      <c r="VX18" s="2">
        <v>30</v>
      </c>
      <c r="VY18" s="2">
        <v>442</v>
      </c>
      <c r="VZ18" s="2">
        <v>0</v>
      </c>
      <c r="WA18" s="2">
        <v>0</v>
      </c>
      <c r="WB18" s="2">
        <v>0</v>
      </c>
      <c r="WC18" s="2">
        <v>508</v>
      </c>
      <c r="WD18" s="2">
        <v>42</v>
      </c>
      <c r="WE18" s="2">
        <v>335</v>
      </c>
      <c r="WF18" s="2">
        <v>0</v>
      </c>
      <c r="WG18" s="2">
        <v>1469</v>
      </c>
      <c r="WH18" s="2">
        <v>381</v>
      </c>
      <c r="WI18" s="2">
        <v>0</v>
      </c>
      <c r="WJ18" s="2">
        <v>423</v>
      </c>
      <c r="WK18" s="2">
        <v>3679</v>
      </c>
      <c r="WL18" s="2">
        <v>190</v>
      </c>
      <c r="WM18" s="2">
        <v>516</v>
      </c>
      <c r="WN18" s="2">
        <v>435</v>
      </c>
      <c r="WO18" s="2">
        <v>0</v>
      </c>
      <c r="WP18" s="2">
        <v>1020</v>
      </c>
      <c r="WQ18" s="2">
        <v>395</v>
      </c>
      <c r="WR18" s="2">
        <v>2238</v>
      </c>
      <c r="WS18" s="2">
        <v>440</v>
      </c>
      <c r="WT18" s="2">
        <v>1000</v>
      </c>
      <c r="WU18" s="2">
        <v>470</v>
      </c>
      <c r="WV18" s="2">
        <v>1374</v>
      </c>
      <c r="WW18" s="2">
        <v>340</v>
      </c>
      <c r="WX18" s="2">
        <v>492</v>
      </c>
      <c r="WY18" s="2">
        <v>0</v>
      </c>
      <c r="WZ18" s="2">
        <v>0</v>
      </c>
      <c r="XA18" s="2">
        <v>227</v>
      </c>
      <c r="XB18" s="2">
        <v>414</v>
      </c>
      <c r="XC18" s="2">
        <v>0</v>
      </c>
      <c r="XD18" s="2">
        <v>353</v>
      </c>
      <c r="XE18" s="2">
        <v>198</v>
      </c>
      <c r="XF18" s="2" t="s">
        <v>5</v>
      </c>
      <c r="XG18" s="2">
        <v>923</v>
      </c>
      <c r="XH18" s="2">
        <v>243</v>
      </c>
      <c r="XI18" s="2">
        <v>0</v>
      </c>
      <c r="XJ18" s="2">
        <v>0</v>
      </c>
      <c r="XK18" s="2">
        <v>1134</v>
      </c>
      <c r="XL18" s="2">
        <v>-62</v>
      </c>
      <c r="XM18" s="2">
        <v>60</v>
      </c>
      <c r="XN18" s="2">
        <v>342</v>
      </c>
      <c r="XO18" s="2">
        <v>154</v>
      </c>
      <c r="XP18" s="2">
        <v>1670</v>
      </c>
      <c r="XQ18" s="2">
        <v>14</v>
      </c>
      <c r="XR18" s="2">
        <v>0</v>
      </c>
      <c r="XS18" s="2">
        <v>377</v>
      </c>
      <c r="XT18" s="2">
        <v>1016</v>
      </c>
      <c r="XU18" s="2">
        <v>390</v>
      </c>
      <c r="XV18" s="2">
        <v>600</v>
      </c>
      <c r="XW18" s="2">
        <v>249</v>
      </c>
      <c r="XX18" s="2">
        <v>664</v>
      </c>
      <c r="XY18" s="2">
        <v>1004</v>
      </c>
      <c r="XZ18" s="2">
        <v>0</v>
      </c>
      <c r="YA18" s="2">
        <v>0</v>
      </c>
      <c r="YB18" s="2">
        <v>300</v>
      </c>
      <c r="YC18" s="2">
        <v>2819</v>
      </c>
      <c r="YD18" s="2">
        <v>0</v>
      </c>
      <c r="YE18" s="2">
        <v>68</v>
      </c>
      <c r="YF18" s="2" t="s">
        <v>5</v>
      </c>
      <c r="YG18" s="2">
        <v>453</v>
      </c>
      <c r="YH18" s="2">
        <v>0</v>
      </c>
      <c r="YI18" s="2">
        <v>0</v>
      </c>
      <c r="YJ18" s="2">
        <v>141</v>
      </c>
      <c r="YK18" s="2">
        <v>103</v>
      </c>
      <c r="YL18" s="2">
        <v>0</v>
      </c>
      <c r="YM18" s="2">
        <v>6843</v>
      </c>
      <c r="YN18" s="2">
        <v>1884</v>
      </c>
      <c r="YO18" s="2">
        <v>0</v>
      </c>
      <c r="YP18" s="2">
        <v>0</v>
      </c>
      <c r="YQ18" s="2">
        <v>241</v>
      </c>
      <c r="YR18" s="2">
        <v>149</v>
      </c>
      <c r="YS18" s="2">
        <v>503</v>
      </c>
      <c r="YT18" s="2">
        <v>498</v>
      </c>
      <c r="YU18" s="2">
        <v>263</v>
      </c>
      <c r="YV18" s="2">
        <v>196</v>
      </c>
      <c r="YW18" s="2">
        <v>506</v>
      </c>
      <c r="YX18" s="2">
        <v>1329</v>
      </c>
      <c r="YY18" s="2">
        <v>707</v>
      </c>
      <c r="YZ18" s="2">
        <v>2000</v>
      </c>
      <c r="ZA18" s="2">
        <v>93</v>
      </c>
      <c r="ZB18" s="2">
        <v>54</v>
      </c>
      <c r="ZC18" s="2">
        <v>2151</v>
      </c>
      <c r="ZD18" s="2">
        <v>0</v>
      </c>
      <c r="ZE18" s="2">
        <v>1738</v>
      </c>
      <c r="ZF18" s="2">
        <v>403</v>
      </c>
      <c r="ZG18" s="2">
        <v>537</v>
      </c>
      <c r="ZH18" s="2">
        <v>0</v>
      </c>
      <c r="ZI18" s="2">
        <v>0</v>
      </c>
      <c r="ZJ18" s="2">
        <v>0</v>
      </c>
      <c r="ZK18" s="2">
        <v>46</v>
      </c>
      <c r="ZL18" s="2">
        <v>504</v>
      </c>
      <c r="ZM18" s="2">
        <v>19</v>
      </c>
      <c r="ZN18" s="2">
        <v>753</v>
      </c>
      <c r="ZO18" s="2">
        <v>19</v>
      </c>
      <c r="ZP18" s="2">
        <v>0</v>
      </c>
      <c r="ZQ18" s="2">
        <v>90</v>
      </c>
      <c r="ZR18" s="2">
        <v>63779</v>
      </c>
      <c r="ZS18" s="2">
        <v>1743</v>
      </c>
      <c r="ZT18" s="2">
        <v>0</v>
      </c>
      <c r="ZU18" s="2">
        <v>178</v>
      </c>
      <c r="ZV18" s="2">
        <v>199</v>
      </c>
      <c r="ZW18" s="2">
        <v>0</v>
      </c>
      <c r="ZX18" s="2">
        <v>341</v>
      </c>
      <c r="ZY18" s="2">
        <v>326</v>
      </c>
      <c r="ZZ18" s="2">
        <v>821</v>
      </c>
      <c r="AAA18" s="2">
        <v>567</v>
      </c>
      <c r="AAB18" s="2">
        <v>143</v>
      </c>
      <c r="AAC18" s="2">
        <v>92</v>
      </c>
      <c r="AAD18" s="2">
        <v>0</v>
      </c>
      <c r="AAE18" s="2">
        <v>123</v>
      </c>
      <c r="AAF18" s="2">
        <v>417</v>
      </c>
      <c r="AAG18" s="2">
        <v>0</v>
      </c>
      <c r="AAH18" s="2">
        <v>175</v>
      </c>
      <c r="AAI18" s="2">
        <v>-25</v>
      </c>
      <c r="AAJ18" s="2">
        <v>0</v>
      </c>
      <c r="AAK18" s="2">
        <v>270</v>
      </c>
      <c r="AAL18" s="2">
        <v>0</v>
      </c>
      <c r="AAM18" s="2">
        <v>0</v>
      </c>
      <c r="AAN18" s="2">
        <v>3701</v>
      </c>
      <c r="AAO18" s="2">
        <v>141</v>
      </c>
      <c r="AAP18" s="2">
        <v>4472</v>
      </c>
      <c r="AAQ18" s="2">
        <v>407</v>
      </c>
      <c r="AAR18" s="2">
        <v>0</v>
      </c>
      <c r="AAS18" s="2">
        <v>0</v>
      </c>
      <c r="AAT18" s="2">
        <v>137</v>
      </c>
      <c r="AAU18" s="2">
        <v>0</v>
      </c>
      <c r="AAV18" s="2">
        <v>2344</v>
      </c>
      <c r="AAW18" s="2">
        <v>82</v>
      </c>
      <c r="AAX18" s="2">
        <v>7375</v>
      </c>
      <c r="AAY18" s="2" t="s">
        <v>5</v>
      </c>
      <c r="AAZ18" s="2">
        <v>5755</v>
      </c>
      <c r="ABA18" s="2">
        <v>572</v>
      </c>
      <c r="ABB18" s="2" t="s">
        <v>5</v>
      </c>
      <c r="ABC18" s="2">
        <v>671</v>
      </c>
      <c r="ABD18" s="2">
        <v>79</v>
      </c>
      <c r="ABE18" s="2">
        <v>75</v>
      </c>
      <c r="ABF18" s="2">
        <v>78</v>
      </c>
      <c r="ABG18" s="2">
        <v>245</v>
      </c>
      <c r="ABH18" s="2">
        <v>0</v>
      </c>
      <c r="ABI18" s="2">
        <v>8</v>
      </c>
      <c r="ABJ18" s="2">
        <v>0</v>
      </c>
      <c r="ABK18" s="2">
        <v>34</v>
      </c>
      <c r="ABL18" s="2">
        <v>649</v>
      </c>
      <c r="ABM18" s="2">
        <v>-1</v>
      </c>
      <c r="ABN18" s="2">
        <v>27</v>
      </c>
      <c r="ABO18" s="2">
        <v>-256</v>
      </c>
      <c r="ABP18" s="2">
        <v>728</v>
      </c>
      <c r="ABQ18" s="2">
        <v>-11</v>
      </c>
      <c r="ABR18" s="2">
        <v>4064</v>
      </c>
      <c r="ABS18" s="2">
        <v>108</v>
      </c>
      <c r="ABT18" s="2">
        <v>34</v>
      </c>
      <c r="ABU18" s="2">
        <v>39</v>
      </c>
      <c r="ABV18" s="2">
        <v>152</v>
      </c>
      <c r="ABW18" s="2">
        <v>71</v>
      </c>
      <c r="ABX18" s="2">
        <v>17</v>
      </c>
      <c r="ABY18" s="2">
        <v>58</v>
      </c>
      <c r="ABZ18" s="2">
        <v>387</v>
      </c>
      <c r="ACA18" s="2">
        <v>1445</v>
      </c>
      <c r="ACB18" s="2">
        <v>1642</v>
      </c>
      <c r="ACC18" s="2">
        <v>13</v>
      </c>
      <c r="ACD18" s="2">
        <v>1303</v>
      </c>
      <c r="ACE18" s="2">
        <v>38</v>
      </c>
      <c r="ACF18" s="2">
        <v>41</v>
      </c>
      <c r="ACG18" s="2">
        <v>37</v>
      </c>
      <c r="ACH18" s="2">
        <v>59</v>
      </c>
      <c r="ACI18" s="2">
        <v>203</v>
      </c>
      <c r="ACJ18" s="2">
        <v>-39</v>
      </c>
      <c r="ACK18" s="2">
        <v>0</v>
      </c>
      <c r="ACL18" s="2">
        <v>7</v>
      </c>
      <c r="ACM18" s="2">
        <v>41</v>
      </c>
      <c r="ACN18" s="2">
        <v>24</v>
      </c>
      <c r="ACO18" s="2">
        <v>15</v>
      </c>
      <c r="ACP18" s="2">
        <v>28</v>
      </c>
      <c r="ACQ18" s="2">
        <v>23</v>
      </c>
      <c r="ACR18" s="2">
        <v>126</v>
      </c>
      <c r="ACS18" s="2">
        <v>122</v>
      </c>
      <c r="ACT18" s="2">
        <v>55</v>
      </c>
      <c r="ACU18" s="2">
        <v>22</v>
      </c>
      <c r="ACV18" s="2">
        <v>33</v>
      </c>
      <c r="ACW18" s="2">
        <v>46</v>
      </c>
      <c r="ACX18" s="2">
        <v>64</v>
      </c>
      <c r="ACY18" s="2">
        <v>16</v>
      </c>
      <c r="ACZ18" s="2">
        <v>65</v>
      </c>
      <c r="ADA18" s="2">
        <v>57</v>
      </c>
      <c r="ADB18" s="2">
        <v>71</v>
      </c>
      <c r="ADC18" s="2">
        <v>35</v>
      </c>
      <c r="ADD18" s="2">
        <v>27</v>
      </c>
      <c r="ADE18" s="2">
        <v>64</v>
      </c>
      <c r="ADF18" s="2">
        <v>55</v>
      </c>
      <c r="ADG18" s="2">
        <v>108</v>
      </c>
      <c r="ADH18" s="2">
        <v>13</v>
      </c>
      <c r="ADI18" s="2">
        <v>161</v>
      </c>
      <c r="ADJ18" s="2">
        <v>1</v>
      </c>
      <c r="ADK18" s="2">
        <v>84</v>
      </c>
      <c r="ADL18" s="2">
        <v>56</v>
      </c>
      <c r="ADM18" s="2">
        <v>3</v>
      </c>
      <c r="ADN18" s="2">
        <v>558</v>
      </c>
      <c r="ADO18" s="2">
        <v>19</v>
      </c>
      <c r="ADP18" s="2">
        <v>15</v>
      </c>
      <c r="ADQ18" s="2">
        <v>68</v>
      </c>
      <c r="ADR18" s="2">
        <v>95</v>
      </c>
      <c r="ADS18" s="2">
        <v>147</v>
      </c>
      <c r="ADT18" s="2">
        <v>237</v>
      </c>
      <c r="ADU18" s="2">
        <v>-20</v>
      </c>
      <c r="ADV18" s="2">
        <v>90</v>
      </c>
      <c r="ADW18" s="2">
        <v>124</v>
      </c>
      <c r="ADX18" s="2">
        <v>21</v>
      </c>
      <c r="ADY18" s="2">
        <v>29</v>
      </c>
      <c r="ADZ18" s="2">
        <v>24</v>
      </c>
      <c r="AEA18" s="2">
        <v>12</v>
      </c>
      <c r="AEB18" s="2">
        <v>142</v>
      </c>
      <c r="AEC18" s="2">
        <v>29</v>
      </c>
      <c r="AED18" s="2">
        <v>141</v>
      </c>
      <c r="AEE18" s="2">
        <v>2</v>
      </c>
      <c r="AEF18" s="2">
        <v>175</v>
      </c>
      <c r="AEG18" s="2">
        <v>22</v>
      </c>
      <c r="AEH18" s="2">
        <v>28</v>
      </c>
      <c r="AEI18" s="2">
        <v>52</v>
      </c>
      <c r="AEJ18" s="2">
        <v>74</v>
      </c>
      <c r="AEK18" s="2">
        <v>18</v>
      </c>
      <c r="AEL18" s="2">
        <v>1275</v>
      </c>
      <c r="AEM18" s="2">
        <v>716</v>
      </c>
      <c r="AEN18" s="2">
        <v>46</v>
      </c>
      <c r="AEO18" s="2">
        <v>567</v>
      </c>
      <c r="AEP18" s="2">
        <v>185</v>
      </c>
      <c r="AEQ18" s="2">
        <v>16</v>
      </c>
      <c r="AER18" s="2">
        <v>24</v>
      </c>
      <c r="AES18" s="2">
        <v>12</v>
      </c>
      <c r="AET18" s="2">
        <v>-45</v>
      </c>
      <c r="AEU18" s="2">
        <v>567</v>
      </c>
      <c r="AEV18" s="2">
        <v>5</v>
      </c>
      <c r="AEW18" s="2">
        <v>53</v>
      </c>
      <c r="AEX18" s="2">
        <v>8</v>
      </c>
      <c r="AEY18" s="2">
        <v>204</v>
      </c>
      <c r="AEZ18" s="2">
        <v>387</v>
      </c>
      <c r="AFA18" s="2">
        <v>70</v>
      </c>
      <c r="AFB18" s="2">
        <v>-32</v>
      </c>
      <c r="AFC18" s="2">
        <v>44</v>
      </c>
      <c r="AFD18" s="2">
        <v>87</v>
      </c>
      <c r="AFE18" s="2">
        <v>-47</v>
      </c>
      <c r="AFF18" s="2">
        <v>39</v>
      </c>
      <c r="AFG18" s="2">
        <v>41</v>
      </c>
      <c r="AFH18" s="2">
        <v>51</v>
      </c>
      <c r="AFI18" s="2">
        <v>12</v>
      </c>
      <c r="AFJ18" s="2">
        <v>31</v>
      </c>
      <c r="AFK18" s="2">
        <v>-52</v>
      </c>
      <c r="AFL18" s="2">
        <v>363</v>
      </c>
      <c r="AFM18" s="2">
        <v>85</v>
      </c>
      <c r="AFN18" s="2">
        <v>86</v>
      </c>
      <c r="AFO18" s="2">
        <v>453</v>
      </c>
      <c r="AFP18" s="2">
        <v>27</v>
      </c>
      <c r="AFQ18" s="2">
        <v>41</v>
      </c>
      <c r="AFR18" s="2">
        <v>65</v>
      </c>
      <c r="AFS18" s="2">
        <v>-2</v>
      </c>
      <c r="AFT18" s="2">
        <v>125</v>
      </c>
      <c r="AFU18" s="2">
        <v>5065</v>
      </c>
      <c r="AFV18" s="2">
        <v>8</v>
      </c>
      <c r="AFW18" s="2">
        <v>58</v>
      </c>
      <c r="AFX18" s="2">
        <v>261</v>
      </c>
      <c r="AFY18" s="2">
        <v>137</v>
      </c>
      <c r="AFZ18" s="2">
        <v>44</v>
      </c>
      <c r="AGA18" s="2">
        <v>41</v>
      </c>
      <c r="AGB18" s="2">
        <v>88</v>
      </c>
      <c r="AGC18" s="2">
        <v>237</v>
      </c>
      <c r="AGD18" s="2">
        <v>-188</v>
      </c>
      <c r="AGE18" s="2">
        <v>1203</v>
      </c>
      <c r="AGF18" s="2">
        <v>186</v>
      </c>
      <c r="AGG18" s="2">
        <v>242</v>
      </c>
      <c r="AGH18" s="2">
        <v>128</v>
      </c>
      <c r="AGI18" s="2">
        <v>39</v>
      </c>
      <c r="AGJ18" s="2">
        <v>106</v>
      </c>
      <c r="AGK18" s="2">
        <v>18</v>
      </c>
      <c r="AGL18" s="2">
        <v>18</v>
      </c>
      <c r="AGM18" s="2">
        <v>48</v>
      </c>
      <c r="AGN18" s="2">
        <v>530</v>
      </c>
      <c r="AGO18" s="2">
        <v>121</v>
      </c>
      <c r="AGP18" s="2">
        <v>47</v>
      </c>
      <c r="AGQ18" s="2">
        <v>-573</v>
      </c>
      <c r="AGR18" s="2">
        <v>9</v>
      </c>
      <c r="AGS18" s="2">
        <v>253</v>
      </c>
      <c r="AGT18" s="2">
        <v>22</v>
      </c>
      <c r="AGU18" s="2">
        <v>37</v>
      </c>
      <c r="AGV18" s="2">
        <v>314</v>
      </c>
      <c r="AGW18" s="2">
        <v>95</v>
      </c>
      <c r="AGX18" s="2">
        <v>0</v>
      </c>
      <c r="AGY18" s="2">
        <v>7</v>
      </c>
      <c r="AGZ18" s="2">
        <v>37</v>
      </c>
      <c r="AHA18" s="2">
        <v>70</v>
      </c>
      <c r="AHB18" s="2">
        <v>718</v>
      </c>
      <c r="AHC18" s="2">
        <v>3188</v>
      </c>
      <c r="AHD18" s="2">
        <v>64</v>
      </c>
      <c r="AHE18" s="2">
        <v>126</v>
      </c>
      <c r="AHF18" s="2">
        <v>157</v>
      </c>
      <c r="AHG18" s="2">
        <v>318</v>
      </c>
      <c r="AHH18" s="2">
        <v>186</v>
      </c>
      <c r="AHI18" s="2">
        <v>2106</v>
      </c>
      <c r="AHJ18" s="2">
        <v>50</v>
      </c>
      <c r="AHK18" s="2">
        <v>406</v>
      </c>
      <c r="AHL18" s="2">
        <v>6</v>
      </c>
      <c r="AHM18" s="2">
        <v>21</v>
      </c>
      <c r="AHN18" s="2">
        <v>46</v>
      </c>
      <c r="AHO18" s="2">
        <v>197</v>
      </c>
      <c r="AHP18" s="2">
        <v>150</v>
      </c>
      <c r="AHQ18" s="2">
        <v>306</v>
      </c>
      <c r="AHR18" s="2">
        <v>140</v>
      </c>
      <c r="AHS18" s="2">
        <v>333</v>
      </c>
      <c r="AHT18" s="2">
        <v>46</v>
      </c>
      <c r="AHU18" s="2">
        <v>24</v>
      </c>
      <c r="AHV18" s="2">
        <v>101</v>
      </c>
      <c r="AHW18" s="2">
        <v>33</v>
      </c>
      <c r="AHX18" s="2">
        <v>121</v>
      </c>
      <c r="AHY18" s="2">
        <v>8475</v>
      </c>
      <c r="AHZ18" s="2">
        <v>825</v>
      </c>
      <c r="AIA18" s="2">
        <v>41</v>
      </c>
      <c r="AIB18" s="2">
        <v>60</v>
      </c>
      <c r="AIC18" s="2">
        <v>534</v>
      </c>
      <c r="AID18" s="2">
        <v>12</v>
      </c>
      <c r="AIE18" s="2">
        <v>52</v>
      </c>
      <c r="AIF18" s="2">
        <v>37</v>
      </c>
      <c r="AIG18" s="2">
        <v>158</v>
      </c>
      <c r="AIH18" s="2">
        <v>13</v>
      </c>
      <c r="AII18" s="2">
        <v>199</v>
      </c>
      <c r="AIJ18" s="2">
        <v>31</v>
      </c>
      <c r="AIK18" s="2">
        <v>436</v>
      </c>
      <c r="AIL18" s="2">
        <v>110</v>
      </c>
      <c r="AIM18" s="2">
        <v>11</v>
      </c>
      <c r="AIN18" s="2">
        <v>48</v>
      </c>
      <c r="AIO18" s="2">
        <v>78</v>
      </c>
      <c r="AIP18" s="2">
        <v>237</v>
      </c>
      <c r="AIQ18" s="2">
        <v>12</v>
      </c>
      <c r="AIR18" s="2">
        <v>12</v>
      </c>
      <c r="AIS18" s="2">
        <v>163</v>
      </c>
      <c r="AIT18" s="2">
        <v>36</v>
      </c>
      <c r="AIU18" s="2">
        <v>0</v>
      </c>
      <c r="AIV18" s="2">
        <v>124</v>
      </c>
      <c r="AIW18" s="2">
        <v>55</v>
      </c>
      <c r="AIX18" s="2">
        <v>30</v>
      </c>
      <c r="AIY18" s="2">
        <v>40</v>
      </c>
      <c r="AIZ18" s="2">
        <v>164</v>
      </c>
      <c r="AJA18" s="2">
        <v>25</v>
      </c>
      <c r="AJB18" s="2">
        <v>28</v>
      </c>
      <c r="AJC18" s="2">
        <v>39</v>
      </c>
      <c r="AJD18" s="2">
        <v>1</v>
      </c>
      <c r="AJE18" s="2">
        <v>31</v>
      </c>
      <c r="AJF18" s="2">
        <v>29</v>
      </c>
      <c r="AJG18" s="2">
        <v>1817</v>
      </c>
      <c r="AJH18" s="2">
        <v>9</v>
      </c>
      <c r="AJI18" s="2">
        <v>6</v>
      </c>
      <c r="AJJ18" s="2">
        <v>3</v>
      </c>
      <c r="AJK18" s="2">
        <v>-60</v>
      </c>
      <c r="AJL18" s="2">
        <v>449</v>
      </c>
      <c r="AJM18" s="2">
        <v>90</v>
      </c>
      <c r="AJN18" s="2">
        <v>70</v>
      </c>
      <c r="AJO18" s="2">
        <v>790</v>
      </c>
      <c r="AJP18" s="2">
        <v>12</v>
      </c>
      <c r="AJQ18" s="2">
        <v>23</v>
      </c>
      <c r="AJR18" s="2">
        <v>111</v>
      </c>
      <c r="AJS18" s="2">
        <v>40</v>
      </c>
      <c r="AJT18" s="2">
        <v>306</v>
      </c>
      <c r="AJU18" s="2">
        <v>19</v>
      </c>
      <c r="AJV18" s="2">
        <v>102</v>
      </c>
      <c r="AJW18" s="2">
        <v>503</v>
      </c>
      <c r="AJX18" s="2">
        <v>79</v>
      </c>
      <c r="AJY18" s="2">
        <v>-12</v>
      </c>
      <c r="AJZ18" s="2">
        <v>2783</v>
      </c>
      <c r="AKA18" s="2">
        <v>118</v>
      </c>
      <c r="AKB18" s="2">
        <v>24</v>
      </c>
      <c r="AKC18" s="2">
        <v>110</v>
      </c>
      <c r="AKD18" s="2">
        <v>157</v>
      </c>
      <c r="AKE18" s="2">
        <v>2713</v>
      </c>
      <c r="AKF18" s="2">
        <v>697</v>
      </c>
      <c r="AKG18" s="2">
        <v>1168</v>
      </c>
      <c r="AKH18" s="2">
        <v>473</v>
      </c>
      <c r="AKI18" s="2">
        <v>87</v>
      </c>
      <c r="AKJ18" s="2">
        <v>333</v>
      </c>
      <c r="AKK18" s="2">
        <v>2044</v>
      </c>
      <c r="AKL18" s="2">
        <v>4127</v>
      </c>
      <c r="AKM18" s="2">
        <v>40</v>
      </c>
      <c r="AKN18" s="2">
        <v>211</v>
      </c>
      <c r="AKO18" s="2">
        <v>11</v>
      </c>
      <c r="AKP18" s="2">
        <v>0</v>
      </c>
      <c r="AKQ18" s="2">
        <v>615</v>
      </c>
      <c r="AKR18" s="2">
        <v>12</v>
      </c>
      <c r="AKS18" s="2">
        <v>921</v>
      </c>
      <c r="AKT18" s="2">
        <v>2284</v>
      </c>
      <c r="AKU18" s="2">
        <v>3</v>
      </c>
      <c r="AKV18" s="2">
        <v>187</v>
      </c>
      <c r="AKW18" s="2">
        <v>0</v>
      </c>
      <c r="AKX18" s="2">
        <v>107</v>
      </c>
      <c r="AKY18" s="2">
        <v>0</v>
      </c>
      <c r="AKZ18" s="2">
        <v>20</v>
      </c>
      <c r="ALA18" s="2">
        <v>140</v>
      </c>
      <c r="ALB18" s="2">
        <v>75</v>
      </c>
      <c r="ALC18" s="2">
        <v>643</v>
      </c>
      <c r="ALD18" s="2">
        <v>75</v>
      </c>
      <c r="ALE18" s="2">
        <v>70</v>
      </c>
      <c r="ALF18" s="2">
        <v>69</v>
      </c>
      <c r="ALG18" s="2" t="s">
        <v>5</v>
      </c>
      <c r="ALH18" s="2">
        <v>120</v>
      </c>
      <c r="ALI18" s="2">
        <v>645</v>
      </c>
      <c r="ALJ18" s="2">
        <v>52</v>
      </c>
      <c r="ALK18" s="2" t="s">
        <v>5</v>
      </c>
      <c r="ALL18" s="2">
        <v>0</v>
      </c>
      <c r="ALM18" s="2">
        <v>1368</v>
      </c>
      <c r="ALN18" s="2">
        <v>0</v>
      </c>
      <c r="ALO18" s="2">
        <v>1575</v>
      </c>
      <c r="ALP18" s="2">
        <v>3</v>
      </c>
      <c r="ALQ18" s="2">
        <v>0</v>
      </c>
      <c r="ALR18" s="2">
        <v>0</v>
      </c>
      <c r="ALS18" s="2">
        <v>-250</v>
      </c>
      <c r="ALT18" s="2">
        <v>549</v>
      </c>
      <c r="ALU18" s="2">
        <v>2145</v>
      </c>
      <c r="ALV18" s="2">
        <v>5027</v>
      </c>
      <c r="ALW18" s="2">
        <v>9</v>
      </c>
      <c r="ALX18" s="2">
        <v>1267</v>
      </c>
      <c r="ALY18" s="2">
        <v>49</v>
      </c>
      <c r="ALZ18" s="2">
        <v>3155</v>
      </c>
      <c r="AMA18" s="2">
        <v>1367</v>
      </c>
      <c r="AMB18" s="2">
        <v>251157</v>
      </c>
      <c r="AMC18" s="2">
        <v>4</v>
      </c>
      <c r="AMD18" s="2">
        <v>207</v>
      </c>
      <c r="AME18" s="2">
        <v>54</v>
      </c>
      <c r="AMF18" s="2">
        <v>227</v>
      </c>
      <c r="AMG18" s="2">
        <v>0</v>
      </c>
      <c r="AMH18" s="2">
        <v>6640</v>
      </c>
      <c r="AMI18" s="2">
        <v>9919</v>
      </c>
      <c r="AMJ18" s="2">
        <v>50</v>
      </c>
      <c r="AMK18" s="2">
        <v>5</v>
      </c>
      <c r="AML18" s="2">
        <v>49</v>
      </c>
      <c r="AMM18" s="2" t="s">
        <v>5</v>
      </c>
      <c r="AMN18" s="2">
        <v>3282</v>
      </c>
      <c r="AMO18" s="2">
        <v>36</v>
      </c>
      <c r="AMP18" s="2">
        <v>1394</v>
      </c>
      <c r="AMQ18" s="2">
        <v>-12</v>
      </c>
      <c r="AMR18" s="2">
        <v>86</v>
      </c>
      <c r="AMS18" s="2">
        <v>0</v>
      </c>
      <c r="AMT18" s="2">
        <v>65</v>
      </c>
      <c r="AMU18" s="2">
        <v>-1</v>
      </c>
      <c r="AMV18" s="2">
        <v>81569</v>
      </c>
      <c r="AMW18" s="2">
        <v>314</v>
      </c>
      <c r="AMX18" s="2">
        <v>6</v>
      </c>
      <c r="AMY18" s="2">
        <v>31</v>
      </c>
      <c r="AMZ18" s="2">
        <v>174</v>
      </c>
      <c r="ANA18" s="2">
        <v>340</v>
      </c>
      <c r="ANB18" s="2">
        <v>96</v>
      </c>
      <c r="ANC18" s="2">
        <v>0</v>
      </c>
      <c r="AND18" s="2">
        <v>0</v>
      </c>
      <c r="ANE18" s="2">
        <v>2076</v>
      </c>
      <c r="ANF18" s="2">
        <v>-17</v>
      </c>
      <c r="ANG18" s="2">
        <v>0</v>
      </c>
      <c r="ANH18" s="2">
        <v>94</v>
      </c>
      <c r="ANI18" s="2">
        <v>0</v>
      </c>
      <c r="ANJ18" s="2">
        <v>0</v>
      </c>
      <c r="ANK18" s="2">
        <v>7</v>
      </c>
      <c r="ANL18" s="2">
        <v>36</v>
      </c>
      <c r="ANM18" s="2">
        <v>98</v>
      </c>
      <c r="ANN18" s="2">
        <v>-137</v>
      </c>
      <c r="ANO18" s="2">
        <v>75</v>
      </c>
      <c r="ANP18" s="2">
        <v>183</v>
      </c>
      <c r="ANQ18" s="2">
        <v>1119</v>
      </c>
      <c r="ANR18" s="2">
        <v>1453</v>
      </c>
      <c r="ANS18" s="2" t="s">
        <v>5</v>
      </c>
      <c r="ANT18" s="2">
        <v>178</v>
      </c>
      <c r="ANU18" s="2">
        <v>3022</v>
      </c>
      <c r="ANV18" s="2">
        <v>-136</v>
      </c>
      <c r="ANW18" s="2">
        <v>0</v>
      </c>
      <c r="ANX18" s="2">
        <v>12</v>
      </c>
      <c r="ANY18" s="2">
        <v>921</v>
      </c>
      <c r="ANZ18" s="2">
        <v>0</v>
      </c>
      <c r="AOA18" s="2">
        <v>4</v>
      </c>
      <c r="AOB18" s="2">
        <v>346</v>
      </c>
      <c r="AOC18" s="2">
        <v>14</v>
      </c>
      <c r="AOD18" s="2">
        <v>79</v>
      </c>
      <c r="AOE18" s="2">
        <v>5</v>
      </c>
      <c r="AOF18" s="2">
        <v>117</v>
      </c>
      <c r="AOG18" s="2">
        <v>541</v>
      </c>
      <c r="AOH18" s="2">
        <v>24</v>
      </c>
      <c r="AOI18" s="2">
        <v>0</v>
      </c>
      <c r="AOJ18" s="2">
        <v>147</v>
      </c>
      <c r="AOK18" s="2">
        <v>86</v>
      </c>
      <c r="AOL18" s="2">
        <v>26</v>
      </c>
      <c r="AOM18" s="2">
        <v>200</v>
      </c>
      <c r="AON18" s="2">
        <v>0</v>
      </c>
      <c r="AOO18" s="2">
        <v>0</v>
      </c>
      <c r="AOP18" s="2">
        <v>93</v>
      </c>
      <c r="AOQ18" s="2">
        <v>-111</v>
      </c>
      <c r="AOR18" s="2">
        <v>0</v>
      </c>
      <c r="AOS18" s="2">
        <v>115</v>
      </c>
      <c r="AOT18" s="2">
        <v>534</v>
      </c>
      <c r="AOU18" s="2">
        <v>-18</v>
      </c>
      <c r="AOV18" s="2">
        <v>0</v>
      </c>
      <c r="AOW18" s="2">
        <v>499</v>
      </c>
      <c r="AOX18" s="2">
        <v>141</v>
      </c>
      <c r="AOY18" s="2">
        <v>0</v>
      </c>
      <c r="AOZ18" s="2">
        <v>0</v>
      </c>
      <c r="APA18" s="2">
        <v>21</v>
      </c>
      <c r="APB18" s="2">
        <v>21</v>
      </c>
      <c r="APC18" s="2">
        <v>278</v>
      </c>
      <c r="APD18" s="2">
        <v>10</v>
      </c>
      <c r="APE18" s="2">
        <v>318</v>
      </c>
      <c r="APF18" s="2">
        <v>102</v>
      </c>
      <c r="APG18" s="2">
        <v>6392</v>
      </c>
      <c r="APH18" s="2">
        <v>-278</v>
      </c>
      <c r="API18" s="2">
        <v>330</v>
      </c>
      <c r="APJ18" s="2">
        <v>62</v>
      </c>
      <c r="APK18" s="2">
        <v>15</v>
      </c>
      <c r="APL18" s="2">
        <v>550</v>
      </c>
      <c r="APM18" s="2">
        <v>0</v>
      </c>
      <c r="APN18" s="2">
        <v>4</v>
      </c>
      <c r="APO18" s="2">
        <v>115</v>
      </c>
      <c r="APP18" s="2">
        <v>21</v>
      </c>
      <c r="APQ18" s="2">
        <v>424</v>
      </c>
      <c r="APR18" s="2">
        <v>558</v>
      </c>
      <c r="APS18" s="2">
        <v>535</v>
      </c>
      <c r="APT18" s="2">
        <v>389</v>
      </c>
      <c r="APU18" s="2">
        <v>-53</v>
      </c>
      <c r="APV18" s="2">
        <v>145</v>
      </c>
      <c r="APW18" s="2">
        <v>105</v>
      </c>
      <c r="APX18" s="2">
        <v>133</v>
      </c>
      <c r="APY18" s="2">
        <v>0</v>
      </c>
      <c r="APZ18" s="2">
        <v>1050</v>
      </c>
      <c r="AQA18" s="2">
        <v>1508</v>
      </c>
      <c r="AQB18" s="2">
        <v>0</v>
      </c>
      <c r="AQC18" s="2">
        <v>0</v>
      </c>
      <c r="AQD18" s="2">
        <v>211</v>
      </c>
      <c r="AQE18" s="2">
        <v>3</v>
      </c>
      <c r="AQF18" s="2">
        <v>63</v>
      </c>
      <c r="AQG18" s="2">
        <v>22</v>
      </c>
      <c r="AQH18" s="2">
        <v>0</v>
      </c>
      <c r="AQI18" s="2">
        <v>20</v>
      </c>
      <c r="AQJ18" s="2">
        <v>227</v>
      </c>
      <c r="AQK18" s="2">
        <v>0</v>
      </c>
      <c r="AQL18" s="2">
        <v>37</v>
      </c>
      <c r="AQM18" s="2">
        <v>284</v>
      </c>
      <c r="AQN18" s="2">
        <v>2135</v>
      </c>
      <c r="AQO18" s="2">
        <v>3</v>
      </c>
      <c r="AQP18" s="2">
        <v>138</v>
      </c>
      <c r="AQQ18" s="2">
        <v>6</v>
      </c>
      <c r="AQR18" s="2">
        <v>21</v>
      </c>
      <c r="AQS18" s="2">
        <v>0</v>
      </c>
      <c r="AQT18" s="2">
        <v>661</v>
      </c>
      <c r="AQU18" s="2">
        <v>23</v>
      </c>
      <c r="AQV18" s="2">
        <v>656</v>
      </c>
      <c r="AQW18" s="2">
        <v>0</v>
      </c>
      <c r="AQX18" s="2">
        <v>-1</v>
      </c>
      <c r="AQY18" s="2">
        <v>36</v>
      </c>
      <c r="AQZ18" s="2">
        <v>0</v>
      </c>
      <c r="ARA18" s="2">
        <v>7808</v>
      </c>
      <c r="ARB18" s="2">
        <v>0</v>
      </c>
      <c r="ARC18" s="2">
        <v>573</v>
      </c>
      <c r="ARD18" s="2">
        <v>7131</v>
      </c>
      <c r="ARE18" s="2">
        <v>9</v>
      </c>
      <c r="ARF18" s="2">
        <v>0</v>
      </c>
      <c r="ARG18" s="2">
        <v>253</v>
      </c>
      <c r="ARH18" s="2">
        <v>72</v>
      </c>
      <c r="ARI18" s="2">
        <v>0</v>
      </c>
      <c r="ARJ18" s="2">
        <v>43</v>
      </c>
      <c r="ARK18" s="2">
        <v>39</v>
      </c>
      <c r="ARL18" s="2">
        <v>0</v>
      </c>
      <c r="ARM18" s="2">
        <v>33</v>
      </c>
      <c r="ARN18" s="2">
        <v>552</v>
      </c>
      <c r="ARO18" s="2">
        <v>766</v>
      </c>
      <c r="ARP18" s="2">
        <v>87</v>
      </c>
      <c r="ARQ18" s="2">
        <v>139</v>
      </c>
      <c r="ARR18" s="2">
        <v>21150</v>
      </c>
      <c r="ARS18" s="2">
        <v>207</v>
      </c>
      <c r="ART18" s="2">
        <v>0</v>
      </c>
      <c r="ARU18" s="2">
        <v>-8</v>
      </c>
      <c r="ARV18" s="2">
        <v>422</v>
      </c>
      <c r="ARW18" s="2">
        <v>128</v>
      </c>
      <c r="ARX18" s="2">
        <v>4550</v>
      </c>
      <c r="ARY18" s="2">
        <v>123</v>
      </c>
      <c r="ARZ18" s="2">
        <v>748</v>
      </c>
      <c r="ASA18" s="2">
        <v>171</v>
      </c>
      <c r="ASB18" s="2">
        <v>897</v>
      </c>
      <c r="ASC18" s="2">
        <v>0</v>
      </c>
      <c r="ASD18" s="2">
        <v>14</v>
      </c>
      <c r="ASE18" s="2" t="s">
        <v>5</v>
      </c>
      <c r="ASF18" s="2">
        <v>24</v>
      </c>
      <c r="ASG18" s="2">
        <v>555</v>
      </c>
      <c r="ASH18" s="2">
        <v>-43</v>
      </c>
      <c r="ASI18" s="2">
        <v>61</v>
      </c>
      <c r="ASJ18" s="2">
        <v>0</v>
      </c>
      <c r="ASK18" s="2">
        <v>2821</v>
      </c>
      <c r="ASL18" s="2">
        <v>463</v>
      </c>
      <c r="ASM18" s="2">
        <v>0</v>
      </c>
      <c r="ASN18" s="2">
        <v>8</v>
      </c>
      <c r="ASO18" s="2">
        <v>8</v>
      </c>
      <c r="ASP18" s="2">
        <v>150</v>
      </c>
      <c r="ASQ18" s="2" t="s">
        <v>5</v>
      </c>
      <c r="ASR18" s="2">
        <v>199</v>
      </c>
      <c r="ASS18" s="2" t="s">
        <v>5</v>
      </c>
      <c r="AST18" s="2">
        <v>215</v>
      </c>
      <c r="ASU18" s="2">
        <v>132</v>
      </c>
      <c r="ASV18" s="2">
        <v>0</v>
      </c>
      <c r="ASW18" s="2">
        <v>129</v>
      </c>
      <c r="ASX18" s="2">
        <v>148</v>
      </c>
      <c r="ASY18" s="2">
        <v>7</v>
      </c>
      <c r="ASZ18" s="2">
        <v>-3</v>
      </c>
      <c r="ATA18" s="2">
        <v>0</v>
      </c>
      <c r="ATB18" s="2">
        <v>-7</v>
      </c>
      <c r="ATC18" s="2">
        <v>6941</v>
      </c>
      <c r="ATD18" s="2">
        <v>3356</v>
      </c>
      <c r="ATE18" s="2">
        <v>8193</v>
      </c>
      <c r="ATF18" s="2">
        <v>241</v>
      </c>
      <c r="ATG18" s="2">
        <v>327</v>
      </c>
      <c r="ATH18" s="2">
        <v>3543</v>
      </c>
      <c r="ATI18" s="2">
        <v>475</v>
      </c>
      <c r="ATJ18" s="2">
        <v>1146</v>
      </c>
      <c r="ATK18" s="2">
        <v>0</v>
      </c>
      <c r="ATL18" s="2">
        <v>5</v>
      </c>
      <c r="ATM18" s="2">
        <v>127</v>
      </c>
      <c r="ATN18" s="2">
        <v>80</v>
      </c>
      <c r="ATO18" s="2">
        <v>50</v>
      </c>
      <c r="ATP18" s="2">
        <v>126</v>
      </c>
      <c r="ATQ18" s="2">
        <v>108</v>
      </c>
      <c r="ATR18" s="2">
        <v>1</v>
      </c>
      <c r="ATS18" s="2">
        <v>129</v>
      </c>
      <c r="ATT18" s="2">
        <v>121</v>
      </c>
      <c r="ATU18" s="2">
        <v>1</v>
      </c>
      <c r="ATV18" s="2">
        <v>154</v>
      </c>
      <c r="ATW18" s="2">
        <v>0</v>
      </c>
      <c r="ATX18" s="2">
        <v>1414</v>
      </c>
      <c r="ATY18" s="2">
        <v>169</v>
      </c>
      <c r="ATZ18" s="2">
        <v>3379</v>
      </c>
      <c r="AUA18" s="2">
        <v>35</v>
      </c>
      <c r="AUB18" s="2">
        <v>7</v>
      </c>
      <c r="AUC18" s="2">
        <v>0</v>
      </c>
      <c r="AUD18" s="2">
        <v>453</v>
      </c>
      <c r="AUE18" s="2">
        <v>3772</v>
      </c>
      <c r="AUF18" s="2">
        <v>0</v>
      </c>
      <c r="AUG18" s="2">
        <v>129</v>
      </c>
      <c r="AUH18" s="2">
        <v>179</v>
      </c>
      <c r="AUI18" s="2">
        <v>2721</v>
      </c>
      <c r="AUJ18" s="2">
        <v>37</v>
      </c>
      <c r="AUK18" s="2">
        <v>3484</v>
      </c>
      <c r="AUL18" s="2">
        <v>0</v>
      </c>
      <c r="AUM18" s="2" t="s">
        <v>5</v>
      </c>
      <c r="AUN18" s="2">
        <v>0</v>
      </c>
      <c r="AUO18" s="2">
        <v>147</v>
      </c>
      <c r="AUP18" s="2">
        <v>221</v>
      </c>
      <c r="AUQ18" s="2">
        <v>62</v>
      </c>
      <c r="AUR18" s="2">
        <v>4241</v>
      </c>
      <c r="AUS18" s="2">
        <v>287</v>
      </c>
      <c r="AUT18" s="2">
        <v>55</v>
      </c>
      <c r="AUU18" s="2">
        <v>7</v>
      </c>
      <c r="AUV18" s="2">
        <v>3</v>
      </c>
      <c r="AUW18" s="2" t="s">
        <v>5</v>
      </c>
      <c r="AUX18" s="2">
        <v>0</v>
      </c>
      <c r="AUY18" s="2">
        <v>5</v>
      </c>
      <c r="AUZ18" s="2">
        <v>0</v>
      </c>
      <c r="AVA18" s="2">
        <v>2887</v>
      </c>
      <c r="AVB18" s="2">
        <v>31</v>
      </c>
      <c r="AVC18" s="2">
        <v>0</v>
      </c>
      <c r="AVD18" s="2">
        <v>82</v>
      </c>
      <c r="AVE18" s="2">
        <v>80</v>
      </c>
      <c r="AVF18" s="2">
        <v>14</v>
      </c>
      <c r="AVG18" s="2">
        <v>0</v>
      </c>
      <c r="AVH18" s="2">
        <v>0</v>
      </c>
      <c r="AVI18" s="2">
        <v>539</v>
      </c>
      <c r="AVJ18" s="2">
        <v>0</v>
      </c>
      <c r="AVK18" s="2">
        <v>0</v>
      </c>
      <c r="AVL18" s="2">
        <v>-1</v>
      </c>
      <c r="AVM18" s="2">
        <v>216</v>
      </c>
      <c r="AVN18" s="2">
        <v>222</v>
      </c>
      <c r="AVO18" s="2">
        <v>-183</v>
      </c>
      <c r="AVP18" s="2">
        <v>17</v>
      </c>
      <c r="AVQ18" s="2">
        <v>68</v>
      </c>
      <c r="AVR18" s="2">
        <v>1344</v>
      </c>
      <c r="AVS18" s="2">
        <v>6</v>
      </c>
      <c r="AVT18" s="2">
        <v>95</v>
      </c>
      <c r="AVU18" s="2">
        <v>107</v>
      </c>
      <c r="AVV18" s="2">
        <v>249</v>
      </c>
      <c r="AVW18" s="2">
        <v>0</v>
      </c>
      <c r="AVX18" s="2">
        <v>19</v>
      </c>
      <c r="AVY18" s="2">
        <v>42</v>
      </c>
      <c r="AVZ18" s="2">
        <v>21</v>
      </c>
      <c r="AWA18" s="2">
        <v>535</v>
      </c>
      <c r="AWB18" s="2">
        <v>0</v>
      </c>
      <c r="AWC18" s="2">
        <v>0</v>
      </c>
      <c r="AWD18" s="2">
        <v>0</v>
      </c>
      <c r="AWE18" s="2">
        <v>6</v>
      </c>
      <c r="AWF18" s="2">
        <v>-1</v>
      </c>
      <c r="AWG18" s="2">
        <v>389</v>
      </c>
      <c r="AWH18" s="2">
        <v>11</v>
      </c>
      <c r="AWI18" s="2">
        <v>472</v>
      </c>
      <c r="AWJ18" s="2">
        <v>5</v>
      </c>
      <c r="AWK18" s="2">
        <v>0</v>
      </c>
      <c r="AWL18" s="2">
        <v>0</v>
      </c>
      <c r="AWM18" s="2">
        <v>59</v>
      </c>
      <c r="AWN18" s="2">
        <v>5</v>
      </c>
      <c r="AWO18" s="2">
        <v>370</v>
      </c>
      <c r="AWP18" s="2">
        <v>0</v>
      </c>
      <c r="AWQ18" s="2">
        <v>-30</v>
      </c>
      <c r="AWR18" s="2">
        <v>-26</v>
      </c>
      <c r="AWS18" s="2">
        <v>40</v>
      </c>
      <c r="AWT18" s="2" t="s">
        <v>5</v>
      </c>
      <c r="AWU18" s="2">
        <v>10</v>
      </c>
      <c r="AWV18" s="2">
        <v>732</v>
      </c>
      <c r="AWW18" s="2">
        <v>0</v>
      </c>
      <c r="AWX18" s="2">
        <v>0</v>
      </c>
      <c r="AWY18" s="2">
        <v>0</v>
      </c>
      <c r="AWZ18" s="2">
        <v>36</v>
      </c>
      <c r="AXA18" s="2">
        <v>0</v>
      </c>
      <c r="AXB18" s="2">
        <v>147</v>
      </c>
      <c r="AXC18" s="2">
        <v>9</v>
      </c>
      <c r="AXD18" s="2">
        <v>23</v>
      </c>
      <c r="AXE18" s="2">
        <v>651</v>
      </c>
      <c r="AXF18" s="2">
        <v>26</v>
      </c>
      <c r="AXG18" s="2">
        <v>3498</v>
      </c>
      <c r="AXH18" s="2" t="s">
        <v>5</v>
      </c>
      <c r="AXI18" s="2">
        <v>45</v>
      </c>
      <c r="AXJ18" s="2">
        <v>124</v>
      </c>
      <c r="AXK18" s="2">
        <v>5</v>
      </c>
      <c r="AXL18" s="2">
        <v>6024</v>
      </c>
      <c r="AXM18" s="2">
        <v>12</v>
      </c>
      <c r="AXN18" s="2">
        <v>-100</v>
      </c>
      <c r="AXO18" s="2">
        <v>31</v>
      </c>
      <c r="AXP18" s="2">
        <v>69</v>
      </c>
      <c r="AXQ18" s="2">
        <v>0</v>
      </c>
      <c r="AXR18" s="2">
        <v>5186</v>
      </c>
      <c r="AXS18" s="2">
        <v>-1</v>
      </c>
      <c r="AXT18" s="2">
        <v>38</v>
      </c>
      <c r="AXU18" s="2">
        <v>12668</v>
      </c>
      <c r="AXV18" s="2">
        <v>477</v>
      </c>
      <c r="AXW18" s="2">
        <v>11140</v>
      </c>
      <c r="AXX18" s="2">
        <v>0</v>
      </c>
      <c r="AXY18" s="2">
        <v>274</v>
      </c>
      <c r="AXZ18" s="2">
        <v>0</v>
      </c>
      <c r="AYA18" s="2">
        <v>0</v>
      </c>
      <c r="AYB18" s="2">
        <v>295</v>
      </c>
      <c r="AYC18" s="2">
        <v>5</v>
      </c>
      <c r="AYD18" s="2">
        <v>167</v>
      </c>
      <c r="AYE18" s="2">
        <v>11776</v>
      </c>
      <c r="AYF18" s="2">
        <v>172</v>
      </c>
      <c r="AYG18" s="2">
        <v>193</v>
      </c>
      <c r="AYH18" s="2">
        <v>581</v>
      </c>
      <c r="AYI18" s="2">
        <v>106</v>
      </c>
      <c r="AYJ18" s="2">
        <v>383</v>
      </c>
      <c r="AYK18" s="2">
        <v>90</v>
      </c>
      <c r="AYL18" s="2">
        <v>478</v>
      </c>
      <c r="AYM18" s="2">
        <v>18</v>
      </c>
      <c r="AYN18" s="2">
        <v>159</v>
      </c>
      <c r="AYO18" s="2">
        <v>248</v>
      </c>
      <c r="AYP18" s="2">
        <v>152</v>
      </c>
      <c r="AYQ18" s="2">
        <v>-1</v>
      </c>
      <c r="AYR18" s="2">
        <v>0</v>
      </c>
      <c r="AYS18" s="2">
        <v>101</v>
      </c>
      <c r="AYT18" s="2">
        <v>1096</v>
      </c>
      <c r="AYU18" s="2">
        <v>200</v>
      </c>
      <c r="AYV18" s="2">
        <v>0</v>
      </c>
      <c r="AYW18" s="2">
        <v>525</v>
      </c>
      <c r="AYX18" s="2">
        <v>2667</v>
      </c>
      <c r="AYY18" s="2">
        <v>18</v>
      </c>
      <c r="AYZ18" s="2">
        <v>-62</v>
      </c>
      <c r="AZA18" s="2">
        <v>323</v>
      </c>
      <c r="AZB18" s="2">
        <v>302</v>
      </c>
      <c r="AZC18" s="2">
        <v>114</v>
      </c>
      <c r="AZD18" s="2">
        <v>18</v>
      </c>
      <c r="AZE18" s="2">
        <v>4506</v>
      </c>
      <c r="AZF18" s="2">
        <v>901</v>
      </c>
      <c r="AZG18" s="2">
        <v>-1759</v>
      </c>
      <c r="AZH18" s="2">
        <v>8931</v>
      </c>
      <c r="AZI18" s="2">
        <v>115</v>
      </c>
      <c r="AZJ18" s="2">
        <v>1168</v>
      </c>
      <c r="AZK18" s="2">
        <v>616</v>
      </c>
      <c r="AZL18" s="2">
        <v>30</v>
      </c>
      <c r="AZM18" s="2">
        <v>207</v>
      </c>
      <c r="AZN18" s="2">
        <v>0</v>
      </c>
      <c r="AZO18" s="2" t="s">
        <v>5</v>
      </c>
      <c r="AZP18" s="2">
        <v>8583</v>
      </c>
      <c r="AZQ18" s="2">
        <v>0</v>
      </c>
      <c r="AZR18" s="2">
        <v>1187</v>
      </c>
      <c r="AZS18" s="2">
        <v>-76</v>
      </c>
      <c r="AZT18" s="2">
        <v>9</v>
      </c>
      <c r="AZU18" s="2">
        <v>0</v>
      </c>
      <c r="AZV18" s="2">
        <v>4245</v>
      </c>
      <c r="AZW18" s="2">
        <v>463</v>
      </c>
      <c r="AZX18" s="2">
        <v>300</v>
      </c>
      <c r="AZY18" s="2">
        <v>0</v>
      </c>
      <c r="AZZ18" s="2">
        <v>6125</v>
      </c>
      <c r="BAA18" s="2">
        <v>0</v>
      </c>
      <c r="BAB18" s="2">
        <v>55</v>
      </c>
      <c r="BAC18" s="2">
        <v>11457</v>
      </c>
      <c r="BAD18" s="2">
        <v>66</v>
      </c>
      <c r="BAE18" s="2">
        <v>94</v>
      </c>
      <c r="BAF18" s="2">
        <v>37578</v>
      </c>
      <c r="BAG18" s="2">
        <v>243</v>
      </c>
      <c r="BAH18" s="2">
        <v>-35</v>
      </c>
      <c r="BAI18" s="2">
        <v>48</v>
      </c>
      <c r="BAJ18" s="2">
        <v>0</v>
      </c>
      <c r="BAK18" s="2">
        <v>27</v>
      </c>
      <c r="BAL18" s="2">
        <v>211</v>
      </c>
      <c r="BAM18" s="2">
        <v>63</v>
      </c>
      <c r="BAN18" s="2">
        <v>457</v>
      </c>
      <c r="BAO18" s="2">
        <v>1586</v>
      </c>
      <c r="BAP18" s="2">
        <v>524</v>
      </c>
      <c r="BAQ18" s="2">
        <v>45</v>
      </c>
      <c r="BAR18" s="2">
        <v>0</v>
      </c>
      <c r="BAS18" s="2">
        <v>27</v>
      </c>
      <c r="BAT18" s="2">
        <v>420</v>
      </c>
      <c r="BAU18" s="2">
        <v>209</v>
      </c>
      <c r="BAV18" s="2">
        <v>564</v>
      </c>
      <c r="BAW18" s="2">
        <v>187</v>
      </c>
      <c r="BAX18" s="2">
        <v>0</v>
      </c>
      <c r="BAY18" s="2">
        <v>107</v>
      </c>
      <c r="BAZ18" s="2">
        <v>-101</v>
      </c>
      <c r="BBA18" s="2">
        <v>552</v>
      </c>
      <c r="BBB18" s="2">
        <v>2759</v>
      </c>
      <c r="BBC18" s="2">
        <v>969</v>
      </c>
      <c r="BBD18" s="2">
        <v>748</v>
      </c>
      <c r="BBE18" s="2">
        <v>227</v>
      </c>
      <c r="BBF18" s="2">
        <v>0</v>
      </c>
      <c r="BBG18" s="2">
        <v>252</v>
      </c>
      <c r="BBH18" s="2">
        <v>-86</v>
      </c>
      <c r="BBI18" s="2">
        <v>195</v>
      </c>
      <c r="BBJ18" s="2">
        <v>-1178</v>
      </c>
      <c r="BBK18" s="2">
        <v>0</v>
      </c>
      <c r="BBL18" s="2">
        <v>0</v>
      </c>
      <c r="BBM18" s="2">
        <v>230</v>
      </c>
      <c r="BBN18" s="2">
        <v>2</v>
      </c>
      <c r="BBO18" s="2">
        <v>1527</v>
      </c>
      <c r="BBP18" s="2">
        <v>3</v>
      </c>
      <c r="BBQ18" s="2">
        <v>41</v>
      </c>
      <c r="BBR18" s="2">
        <v>6</v>
      </c>
      <c r="BBS18" s="2">
        <v>272</v>
      </c>
      <c r="BBT18" s="2">
        <v>763</v>
      </c>
      <c r="BBU18" s="2">
        <v>25</v>
      </c>
      <c r="BBV18" s="2">
        <v>73</v>
      </c>
      <c r="BBW18" s="2">
        <v>212</v>
      </c>
      <c r="BBX18" s="2">
        <v>70</v>
      </c>
      <c r="BBY18" s="2">
        <v>57</v>
      </c>
      <c r="BBZ18" s="2">
        <v>-202</v>
      </c>
      <c r="BCA18" s="2">
        <v>3259</v>
      </c>
      <c r="BCB18" s="2">
        <v>254</v>
      </c>
      <c r="BCC18" s="2">
        <v>90</v>
      </c>
      <c r="BCD18" s="2">
        <v>30</v>
      </c>
      <c r="BCE18" s="2">
        <v>872</v>
      </c>
      <c r="BCF18" s="2">
        <v>21</v>
      </c>
      <c r="BCG18" s="2">
        <v>4</v>
      </c>
      <c r="BCH18" s="2">
        <v>81</v>
      </c>
      <c r="BCI18" s="2">
        <v>91</v>
      </c>
      <c r="BCJ18" s="2">
        <v>26</v>
      </c>
      <c r="BCK18" s="2">
        <v>7</v>
      </c>
      <c r="BCL18" s="2">
        <v>16</v>
      </c>
      <c r="BCM18" s="2">
        <v>43</v>
      </c>
      <c r="BCN18" s="2">
        <v>328</v>
      </c>
      <c r="BCO18" s="2">
        <v>86</v>
      </c>
      <c r="BCP18" s="2">
        <v>297</v>
      </c>
      <c r="BCQ18" s="2">
        <v>217</v>
      </c>
      <c r="BCR18" s="2">
        <v>1585</v>
      </c>
      <c r="BCS18" s="2">
        <v>83</v>
      </c>
      <c r="BCT18" s="2">
        <v>184</v>
      </c>
      <c r="BCU18" s="2">
        <v>43</v>
      </c>
      <c r="BCV18" s="2">
        <v>1</v>
      </c>
      <c r="BCW18" s="2">
        <v>3</v>
      </c>
      <c r="BCX18" s="2">
        <v>1000</v>
      </c>
      <c r="BCY18" s="2">
        <v>3</v>
      </c>
      <c r="BCZ18" s="2">
        <v>343</v>
      </c>
      <c r="BDA18" s="2">
        <v>4016</v>
      </c>
      <c r="BDB18" s="2">
        <v>51</v>
      </c>
      <c r="BDC18" s="2">
        <v>795</v>
      </c>
      <c r="BDD18" s="2">
        <v>90</v>
      </c>
      <c r="BDE18" s="2">
        <v>532</v>
      </c>
      <c r="BDF18" s="2">
        <v>121</v>
      </c>
      <c r="BDG18" s="2">
        <v>5</v>
      </c>
      <c r="BDH18" s="2">
        <v>211</v>
      </c>
      <c r="BDI18" s="2">
        <v>11</v>
      </c>
      <c r="BDJ18" s="2">
        <v>180</v>
      </c>
      <c r="BDK18" s="2">
        <v>5</v>
      </c>
      <c r="BDL18" s="2">
        <v>-1</v>
      </c>
      <c r="BDM18" s="2">
        <v>0</v>
      </c>
      <c r="BDN18" s="2">
        <v>0</v>
      </c>
      <c r="BDO18" s="2">
        <v>2175</v>
      </c>
      <c r="BDP18" s="2">
        <v>1</v>
      </c>
      <c r="BDQ18" s="2">
        <v>99</v>
      </c>
      <c r="BDR18" s="2">
        <v>107</v>
      </c>
      <c r="BDS18" s="2">
        <v>13</v>
      </c>
      <c r="BDT18" s="2">
        <v>0</v>
      </c>
      <c r="BDU18" s="2">
        <v>40</v>
      </c>
      <c r="BDV18" s="2">
        <v>33</v>
      </c>
      <c r="BDW18" s="2">
        <v>-4</v>
      </c>
      <c r="BDX18" s="2">
        <v>54</v>
      </c>
      <c r="BDY18" s="2">
        <v>23</v>
      </c>
      <c r="BDZ18" s="2">
        <v>4</v>
      </c>
      <c r="BEA18" s="2">
        <v>20</v>
      </c>
      <c r="BEB18" s="2">
        <v>8</v>
      </c>
      <c r="BEC18" s="2">
        <v>59</v>
      </c>
      <c r="BED18" s="2">
        <v>90</v>
      </c>
      <c r="BEE18" s="2">
        <v>311</v>
      </c>
      <c r="BEF18" s="2">
        <v>36</v>
      </c>
      <c r="BEG18" s="2">
        <v>20</v>
      </c>
      <c r="BEH18" s="2">
        <v>15</v>
      </c>
      <c r="BEI18" s="2">
        <v>18</v>
      </c>
      <c r="BEJ18" s="2">
        <v>51</v>
      </c>
      <c r="BEK18" s="2">
        <v>45</v>
      </c>
      <c r="BEL18" s="2">
        <v>220</v>
      </c>
      <c r="BEM18" s="2">
        <v>1032</v>
      </c>
      <c r="BEN18" s="2">
        <v>48</v>
      </c>
      <c r="BEO18" s="2">
        <v>253</v>
      </c>
      <c r="BEP18" s="2">
        <v>46</v>
      </c>
      <c r="BEQ18" s="2">
        <v>105</v>
      </c>
      <c r="BER18" s="2">
        <v>215</v>
      </c>
      <c r="BES18" s="2">
        <v>39</v>
      </c>
      <c r="BET18" s="2">
        <v>27</v>
      </c>
      <c r="BEU18" s="2">
        <v>63</v>
      </c>
      <c r="BEV18" s="2">
        <v>15</v>
      </c>
      <c r="BEW18" s="2">
        <v>20</v>
      </c>
      <c r="BEX18" s="2">
        <v>1</v>
      </c>
      <c r="BEY18" s="2">
        <v>5227</v>
      </c>
      <c r="BEZ18" s="2">
        <v>19</v>
      </c>
      <c r="BFA18" s="2">
        <v>24</v>
      </c>
      <c r="BFB18" s="2">
        <v>78</v>
      </c>
      <c r="BFC18" s="2">
        <v>275</v>
      </c>
      <c r="BFD18" s="2">
        <v>0</v>
      </c>
      <c r="BFE18" s="2">
        <v>22</v>
      </c>
      <c r="BFF18" s="2">
        <v>215</v>
      </c>
      <c r="BFG18" s="2">
        <v>336</v>
      </c>
      <c r="BFH18" s="2">
        <v>312</v>
      </c>
      <c r="BFI18" s="2">
        <v>1058</v>
      </c>
      <c r="BFJ18" s="2">
        <v>744</v>
      </c>
      <c r="BFK18" s="2">
        <v>193</v>
      </c>
      <c r="BFL18" s="2">
        <v>0</v>
      </c>
      <c r="BFM18" s="2">
        <v>644</v>
      </c>
      <c r="BFN18" s="2">
        <v>369</v>
      </c>
      <c r="BFO18" s="2">
        <v>-360</v>
      </c>
      <c r="BFP18" s="2">
        <v>23</v>
      </c>
      <c r="BFQ18" s="2">
        <v>-1</v>
      </c>
      <c r="BFR18" s="2">
        <v>41</v>
      </c>
      <c r="BFS18" s="2">
        <v>43</v>
      </c>
      <c r="BFT18" s="2">
        <v>533</v>
      </c>
      <c r="BFU18" s="2">
        <v>8</v>
      </c>
      <c r="BFV18" s="2">
        <v>-101</v>
      </c>
      <c r="BFW18" s="2">
        <v>0</v>
      </c>
      <c r="BFX18" s="2">
        <v>3351</v>
      </c>
      <c r="BFY18" s="2">
        <v>1</v>
      </c>
      <c r="BFZ18" s="2">
        <v>968</v>
      </c>
      <c r="BGA18" s="2">
        <v>559</v>
      </c>
      <c r="BGB18" s="2">
        <v>317</v>
      </c>
      <c r="BGC18" s="2">
        <v>0</v>
      </c>
      <c r="BGD18" s="2">
        <v>40</v>
      </c>
      <c r="BGE18" s="2">
        <v>428</v>
      </c>
      <c r="BGF18" s="2">
        <v>49</v>
      </c>
      <c r="BGG18" s="2">
        <v>138</v>
      </c>
      <c r="BGH18" s="2">
        <v>58</v>
      </c>
      <c r="BGI18" s="2">
        <v>0</v>
      </c>
      <c r="BGJ18" s="2">
        <v>31</v>
      </c>
      <c r="BGK18" s="2">
        <v>35</v>
      </c>
      <c r="BGL18" s="2">
        <v>54</v>
      </c>
      <c r="BGM18" s="2">
        <v>27</v>
      </c>
      <c r="BGN18" s="2">
        <v>34</v>
      </c>
      <c r="BGO18" s="2">
        <v>8</v>
      </c>
      <c r="BGP18" s="2">
        <v>2</v>
      </c>
      <c r="BGQ18" s="2">
        <v>26</v>
      </c>
      <c r="BGR18" s="2">
        <v>98</v>
      </c>
      <c r="BGS18" s="2">
        <v>14</v>
      </c>
      <c r="BGT18" s="2">
        <v>7</v>
      </c>
      <c r="BGU18" s="2">
        <v>11</v>
      </c>
      <c r="BGV18" s="2">
        <v>105</v>
      </c>
      <c r="BGW18" s="2">
        <v>56</v>
      </c>
      <c r="BGX18" s="2">
        <v>0</v>
      </c>
      <c r="BGY18" s="2">
        <v>123</v>
      </c>
      <c r="BGZ18" s="2">
        <v>266</v>
      </c>
      <c r="BHA18" s="2">
        <v>0</v>
      </c>
      <c r="BHB18" s="2">
        <v>357</v>
      </c>
      <c r="BHC18" s="2">
        <v>15</v>
      </c>
      <c r="BHD18" s="2">
        <v>4</v>
      </c>
      <c r="BHE18" s="2">
        <v>154</v>
      </c>
      <c r="BHF18" s="2">
        <v>93</v>
      </c>
      <c r="BHG18" s="2">
        <v>72</v>
      </c>
      <c r="BHH18" s="2">
        <v>158</v>
      </c>
      <c r="BHI18" s="2">
        <v>9</v>
      </c>
      <c r="BHJ18" s="2">
        <v>-5</v>
      </c>
      <c r="BHK18" s="2">
        <v>159</v>
      </c>
      <c r="BHL18" s="2">
        <v>-12</v>
      </c>
      <c r="BHM18" s="2">
        <v>69</v>
      </c>
      <c r="BHN18" s="2">
        <v>188</v>
      </c>
      <c r="BHO18" s="2">
        <v>219</v>
      </c>
      <c r="BHP18" s="2">
        <v>92</v>
      </c>
      <c r="BHQ18" s="2">
        <v>6</v>
      </c>
      <c r="BHR18" s="2">
        <v>828</v>
      </c>
      <c r="BHS18" s="2">
        <v>0</v>
      </c>
      <c r="BHT18" s="2">
        <v>208</v>
      </c>
      <c r="BHU18" s="2">
        <v>5</v>
      </c>
      <c r="BHV18" s="2">
        <v>9</v>
      </c>
      <c r="BHW18" s="2">
        <v>75</v>
      </c>
      <c r="BHX18" s="2">
        <v>11</v>
      </c>
      <c r="BHY18" s="2">
        <v>14</v>
      </c>
      <c r="BHZ18" s="2">
        <v>41</v>
      </c>
      <c r="BIA18" s="2">
        <v>45</v>
      </c>
      <c r="BIB18" s="2">
        <v>30</v>
      </c>
      <c r="BIC18" s="2">
        <v>3</v>
      </c>
      <c r="BID18" s="2">
        <v>0</v>
      </c>
      <c r="BIE18" s="2">
        <v>31</v>
      </c>
      <c r="BIF18" s="2">
        <v>-2</v>
      </c>
      <c r="BIG18" s="2">
        <v>30</v>
      </c>
      <c r="BIH18" s="2">
        <v>20</v>
      </c>
      <c r="BII18" s="2">
        <v>5</v>
      </c>
      <c r="BIJ18" s="2">
        <v>21</v>
      </c>
      <c r="BIK18" s="2">
        <v>41</v>
      </c>
      <c r="BIL18" s="2">
        <v>-6</v>
      </c>
      <c r="BIM18" s="2">
        <v>212</v>
      </c>
      <c r="BIN18" s="2">
        <v>18</v>
      </c>
      <c r="BIO18" s="2">
        <v>74</v>
      </c>
      <c r="BIP18" s="2">
        <v>114</v>
      </c>
      <c r="BIQ18" s="2">
        <v>8</v>
      </c>
      <c r="BIR18" s="2">
        <v>743</v>
      </c>
      <c r="BIS18" s="2">
        <v>156</v>
      </c>
      <c r="BIT18" s="2">
        <v>43</v>
      </c>
      <c r="BIU18" s="2">
        <v>-25</v>
      </c>
      <c r="BIV18" s="2">
        <v>161</v>
      </c>
      <c r="BIW18" s="2">
        <v>2</v>
      </c>
      <c r="BIX18" s="2">
        <v>107</v>
      </c>
      <c r="BIY18" s="2">
        <v>665</v>
      </c>
      <c r="BIZ18" s="2">
        <v>0</v>
      </c>
      <c r="BJA18" s="2">
        <v>0</v>
      </c>
      <c r="BJB18" s="2">
        <v>0</v>
      </c>
      <c r="BJC18" s="2">
        <v>189</v>
      </c>
      <c r="BJD18" s="2">
        <v>0</v>
      </c>
      <c r="BJE18" s="2">
        <v>30</v>
      </c>
      <c r="BJF18" s="2">
        <v>0</v>
      </c>
      <c r="BJG18" s="2">
        <v>247</v>
      </c>
      <c r="BJH18" s="2">
        <v>443</v>
      </c>
      <c r="BJI18" s="2">
        <v>111</v>
      </c>
      <c r="BJJ18" s="2">
        <v>399</v>
      </c>
      <c r="BJK18" s="2">
        <v>72</v>
      </c>
      <c r="BJL18" s="2">
        <v>50</v>
      </c>
      <c r="BJM18" s="2">
        <v>7</v>
      </c>
      <c r="BJN18" s="2">
        <v>11</v>
      </c>
      <c r="BJO18" s="2">
        <v>2797</v>
      </c>
      <c r="BJP18" s="2">
        <v>0</v>
      </c>
      <c r="BJQ18" s="2">
        <v>0</v>
      </c>
      <c r="BJR18" s="2">
        <v>0</v>
      </c>
      <c r="BJS18" s="2">
        <v>160</v>
      </c>
      <c r="BJT18" s="2">
        <v>0</v>
      </c>
      <c r="BJU18" s="2">
        <v>0</v>
      </c>
      <c r="BJV18" s="2">
        <v>358</v>
      </c>
      <c r="BJW18" s="2">
        <v>0</v>
      </c>
      <c r="BJX18" s="2">
        <v>-4</v>
      </c>
      <c r="BJY18" s="2">
        <v>12</v>
      </c>
      <c r="BJZ18" s="2">
        <v>12</v>
      </c>
      <c r="BKA18" s="2">
        <v>0</v>
      </c>
      <c r="BKB18" s="2">
        <v>0</v>
      </c>
      <c r="BKC18" s="2">
        <v>615</v>
      </c>
      <c r="BKD18" s="2">
        <v>7563</v>
      </c>
      <c r="BKE18" s="2">
        <v>0</v>
      </c>
      <c r="BKF18" s="2">
        <v>583</v>
      </c>
      <c r="BKG18" s="2">
        <v>81</v>
      </c>
      <c r="BKH18" s="2">
        <v>210</v>
      </c>
      <c r="BKI18" s="2">
        <v>117</v>
      </c>
      <c r="BKJ18" s="2">
        <v>0</v>
      </c>
      <c r="BKK18" s="2">
        <v>172</v>
      </c>
      <c r="BKL18" s="2">
        <v>0</v>
      </c>
      <c r="BKM18" s="2">
        <v>0</v>
      </c>
      <c r="BKN18" s="2">
        <v>0</v>
      </c>
      <c r="BKO18" s="2">
        <v>1202</v>
      </c>
      <c r="BKP18" s="2">
        <v>630</v>
      </c>
      <c r="BKQ18" s="2">
        <v>0</v>
      </c>
      <c r="BKR18" s="2">
        <v>0</v>
      </c>
      <c r="BKS18" s="2">
        <v>19</v>
      </c>
      <c r="BKT18" s="2">
        <v>11</v>
      </c>
      <c r="BKU18" s="2">
        <v>60</v>
      </c>
      <c r="BKV18" s="2">
        <v>0</v>
      </c>
      <c r="BKW18" s="2">
        <v>0</v>
      </c>
      <c r="BKX18" s="2">
        <v>80</v>
      </c>
      <c r="BKY18" s="2">
        <v>1940</v>
      </c>
      <c r="BKZ18" s="2">
        <v>529</v>
      </c>
      <c r="BLA18" s="2">
        <v>0</v>
      </c>
      <c r="BLB18" s="2">
        <v>576</v>
      </c>
      <c r="BLC18" s="2">
        <v>506</v>
      </c>
      <c r="BLD18" s="2">
        <v>767</v>
      </c>
      <c r="BLE18" s="2">
        <v>87</v>
      </c>
      <c r="BLF18" s="2">
        <v>0</v>
      </c>
      <c r="BLG18" s="2">
        <v>259</v>
      </c>
      <c r="BLH18" s="2">
        <v>1249</v>
      </c>
      <c r="BLI18" s="2">
        <v>0</v>
      </c>
      <c r="BLJ18" s="2">
        <v>70</v>
      </c>
      <c r="BLK18" s="2">
        <v>0</v>
      </c>
      <c r="BLL18" s="2">
        <v>0</v>
      </c>
      <c r="BLM18" s="2">
        <v>128</v>
      </c>
      <c r="BLN18" s="2">
        <v>206</v>
      </c>
      <c r="BLO18" s="2">
        <v>0</v>
      </c>
      <c r="BLP18" s="2">
        <v>0</v>
      </c>
      <c r="BLQ18" s="2">
        <v>260</v>
      </c>
      <c r="BLR18" s="2">
        <v>362</v>
      </c>
      <c r="BLS18" s="2">
        <v>740</v>
      </c>
      <c r="BLT18" s="2">
        <v>270</v>
      </c>
      <c r="BLU18" s="2">
        <v>124</v>
      </c>
      <c r="BLV18" s="2">
        <v>290</v>
      </c>
      <c r="BLW18" s="2">
        <v>58</v>
      </c>
      <c r="BLX18" s="2">
        <v>179</v>
      </c>
      <c r="BLY18" s="2">
        <v>0</v>
      </c>
      <c r="BLZ18" s="2">
        <v>589</v>
      </c>
      <c r="BMA18" s="2">
        <v>461</v>
      </c>
      <c r="BMB18" s="2">
        <v>44</v>
      </c>
      <c r="BMC18" s="2">
        <v>1938</v>
      </c>
      <c r="BMD18" s="2">
        <v>8997</v>
      </c>
      <c r="BME18" s="2">
        <v>290</v>
      </c>
      <c r="BMF18" s="2">
        <v>4</v>
      </c>
      <c r="BMG18" s="2">
        <v>2045</v>
      </c>
      <c r="BMH18" s="2">
        <v>326</v>
      </c>
      <c r="BMI18" s="2">
        <v>9465</v>
      </c>
      <c r="BMJ18" s="2">
        <v>0</v>
      </c>
      <c r="BMK18" s="2">
        <v>304</v>
      </c>
      <c r="BML18" s="2">
        <v>1813</v>
      </c>
      <c r="BMM18" s="2">
        <v>0</v>
      </c>
      <c r="BMN18" s="2">
        <v>6</v>
      </c>
      <c r="BMO18" s="2">
        <v>0</v>
      </c>
      <c r="BMP18" s="2">
        <v>164</v>
      </c>
      <c r="BMQ18" s="2">
        <v>110</v>
      </c>
      <c r="BMR18" s="2">
        <v>757</v>
      </c>
      <c r="BMS18" s="2">
        <v>120</v>
      </c>
      <c r="BMT18" s="2">
        <v>0</v>
      </c>
      <c r="BMU18" s="2">
        <v>497</v>
      </c>
      <c r="BMV18" s="2">
        <v>385</v>
      </c>
      <c r="BMW18" s="2">
        <v>491</v>
      </c>
      <c r="BMX18" s="2">
        <v>0</v>
      </c>
      <c r="BMY18" s="2">
        <v>0</v>
      </c>
      <c r="BMZ18" s="2">
        <v>0</v>
      </c>
      <c r="BNA18" s="2">
        <v>80</v>
      </c>
      <c r="BNB18" s="2">
        <v>0</v>
      </c>
      <c r="BNC18" s="2">
        <v>205</v>
      </c>
      <c r="BND18" s="2">
        <v>517</v>
      </c>
      <c r="BNE18" s="2">
        <v>2447</v>
      </c>
      <c r="BNF18" s="2" t="s">
        <v>5</v>
      </c>
      <c r="BNG18" s="2">
        <v>183</v>
      </c>
      <c r="BNH18" s="2">
        <v>418</v>
      </c>
      <c r="BNI18" s="2">
        <v>350</v>
      </c>
      <c r="BNJ18" s="2">
        <v>25</v>
      </c>
      <c r="BNK18" s="2">
        <v>297</v>
      </c>
      <c r="BNL18" s="2">
        <v>376</v>
      </c>
      <c r="BNM18" s="2">
        <v>1675</v>
      </c>
      <c r="BNN18" s="2">
        <v>0</v>
      </c>
      <c r="BNO18" s="2">
        <v>7</v>
      </c>
      <c r="BNP18" s="2">
        <v>169</v>
      </c>
      <c r="BNQ18" s="2">
        <v>0</v>
      </c>
      <c r="BNR18" s="2">
        <v>0</v>
      </c>
      <c r="BNS18" s="2">
        <v>6543</v>
      </c>
      <c r="BNT18" s="2">
        <v>0</v>
      </c>
      <c r="BNU18" s="2">
        <v>55</v>
      </c>
      <c r="BNV18" s="2">
        <v>0</v>
      </c>
      <c r="BNW18" s="2">
        <v>46</v>
      </c>
      <c r="BNX18" s="2">
        <v>0</v>
      </c>
      <c r="BNY18" s="2">
        <v>4</v>
      </c>
      <c r="BNZ18" s="2">
        <v>0</v>
      </c>
      <c r="BOA18" s="2">
        <v>0</v>
      </c>
      <c r="BOB18" s="2">
        <v>197</v>
      </c>
      <c r="BOC18" s="2">
        <v>0</v>
      </c>
      <c r="BOD18" s="2">
        <v>208</v>
      </c>
      <c r="BOE18" s="2">
        <v>0</v>
      </c>
      <c r="BOF18" s="2">
        <v>0</v>
      </c>
      <c r="BOG18" s="2">
        <v>1744</v>
      </c>
      <c r="BOH18" s="2">
        <v>279</v>
      </c>
      <c r="BOI18" s="2">
        <v>0</v>
      </c>
      <c r="BOJ18" s="2">
        <v>128</v>
      </c>
      <c r="BOK18" s="2">
        <v>1049</v>
      </c>
      <c r="BOL18" s="2">
        <v>158</v>
      </c>
      <c r="BOM18" s="2">
        <v>0</v>
      </c>
      <c r="BON18" s="2">
        <v>235</v>
      </c>
      <c r="BOO18" s="2">
        <v>0</v>
      </c>
      <c r="BOP18" s="2">
        <v>189</v>
      </c>
      <c r="BOQ18" s="2">
        <v>0</v>
      </c>
      <c r="BOR18" s="2">
        <v>0</v>
      </c>
      <c r="BOS18" s="2">
        <v>0</v>
      </c>
      <c r="BOT18" s="2">
        <v>0</v>
      </c>
      <c r="BOU18" s="2">
        <v>0</v>
      </c>
      <c r="BOV18" s="2">
        <v>0</v>
      </c>
      <c r="BOW18" s="2">
        <v>0</v>
      </c>
      <c r="BOX18" s="2">
        <v>2697</v>
      </c>
      <c r="BOY18" s="2">
        <v>0</v>
      </c>
      <c r="BOZ18" s="2">
        <v>123</v>
      </c>
      <c r="BPA18" s="2">
        <v>0</v>
      </c>
      <c r="BPB18" s="2">
        <v>-7</v>
      </c>
      <c r="BPC18" s="2">
        <v>0</v>
      </c>
      <c r="BPD18" s="2">
        <v>0</v>
      </c>
      <c r="BPE18" s="2">
        <v>0</v>
      </c>
      <c r="BPF18" s="2">
        <v>0</v>
      </c>
      <c r="BPG18" s="2">
        <v>205</v>
      </c>
      <c r="BPH18" s="2">
        <v>49</v>
      </c>
      <c r="BPI18" s="2">
        <v>915</v>
      </c>
      <c r="BPJ18" s="2">
        <v>11</v>
      </c>
      <c r="BPK18" s="2">
        <v>-1431</v>
      </c>
      <c r="BPL18" s="2">
        <v>349</v>
      </c>
      <c r="BPM18" s="2">
        <v>624</v>
      </c>
      <c r="BPN18" s="2">
        <v>271</v>
      </c>
      <c r="BPO18" s="2">
        <v>842</v>
      </c>
      <c r="BPP18" s="2">
        <v>0</v>
      </c>
      <c r="BPQ18" s="2">
        <v>317</v>
      </c>
      <c r="BPR18" s="2">
        <v>0</v>
      </c>
      <c r="BPS18" s="2">
        <v>298</v>
      </c>
      <c r="BPT18" s="2">
        <v>461</v>
      </c>
      <c r="BPU18" s="2">
        <v>3633</v>
      </c>
      <c r="BPV18" s="2">
        <v>94</v>
      </c>
      <c r="BPW18" s="2">
        <v>-27</v>
      </c>
      <c r="BPX18" s="2">
        <v>0</v>
      </c>
      <c r="BPY18" s="2">
        <v>3041</v>
      </c>
      <c r="BPZ18" s="2">
        <v>418</v>
      </c>
      <c r="BQA18" s="2">
        <v>0</v>
      </c>
      <c r="BQB18" s="2">
        <v>1056</v>
      </c>
      <c r="BQC18" s="2">
        <v>0</v>
      </c>
      <c r="BQD18" s="2">
        <v>644</v>
      </c>
      <c r="BQE18" s="2">
        <v>380</v>
      </c>
      <c r="BQF18" s="2">
        <v>88</v>
      </c>
      <c r="BQG18" s="2">
        <v>91</v>
      </c>
      <c r="BQH18" s="2">
        <v>640</v>
      </c>
      <c r="BQI18" s="2">
        <v>587</v>
      </c>
      <c r="BQJ18" s="2">
        <v>269</v>
      </c>
      <c r="BQK18" s="2">
        <v>115</v>
      </c>
      <c r="BQL18" s="2">
        <v>225</v>
      </c>
      <c r="BQM18" s="2">
        <v>361</v>
      </c>
      <c r="BQN18" s="2">
        <v>-8</v>
      </c>
      <c r="BQO18" s="2" t="s">
        <v>5</v>
      </c>
      <c r="BQP18" s="2">
        <v>4337</v>
      </c>
      <c r="BQQ18" s="2">
        <v>17</v>
      </c>
      <c r="BQR18" s="2">
        <v>0</v>
      </c>
      <c r="BQS18" s="2">
        <v>100</v>
      </c>
      <c r="BQT18" s="2">
        <v>446</v>
      </c>
      <c r="BQU18" s="2">
        <v>0</v>
      </c>
      <c r="BQV18" s="2">
        <v>-70</v>
      </c>
      <c r="BQW18" s="2">
        <v>0</v>
      </c>
      <c r="BQX18" s="2">
        <v>2611</v>
      </c>
      <c r="BQY18" s="2">
        <v>764</v>
      </c>
      <c r="BQZ18" s="2">
        <v>0</v>
      </c>
      <c r="BRA18" s="2">
        <v>0</v>
      </c>
      <c r="BRB18" s="2">
        <v>187</v>
      </c>
      <c r="BRC18" s="2">
        <v>0</v>
      </c>
      <c r="BRD18" s="2">
        <v>587</v>
      </c>
      <c r="BRE18" s="2">
        <v>0</v>
      </c>
      <c r="BRF18" s="2">
        <v>0</v>
      </c>
      <c r="BRG18" s="2">
        <v>0</v>
      </c>
      <c r="BRH18" s="2">
        <v>1451</v>
      </c>
      <c r="BRI18" s="2">
        <v>0</v>
      </c>
      <c r="BRJ18" s="2">
        <v>462</v>
      </c>
      <c r="BRK18" s="2">
        <v>0</v>
      </c>
      <c r="BRL18" s="2">
        <v>655</v>
      </c>
      <c r="BRM18" s="2">
        <v>1129</v>
      </c>
      <c r="BRN18" s="2">
        <v>0</v>
      </c>
      <c r="BRO18" s="2">
        <v>27</v>
      </c>
      <c r="BRP18" s="2">
        <v>0</v>
      </c>
      <c r="BRQ18" s="2">
        <v>0</v>
      </c>
      <c r="BRR18" s="2">
        <v>0</v>
      </c>
      <c r="BRS18" s="2">
        <v>0</v>
      </c>
      <c r="BRT18" s="2">
        <v>17</v>
      </c>
      <c r="BRU18" s="2">
        <v>441</v>
      </c>
      <c r="BRV18" s="2">
        <v>651</v>
      </c>
      <c r="BRW18" s="2">
        <v>1229</v>
      </c>
      <c r="BRX18" s="2">
        <v>57</v>
      </c>
      <c r="BRY18" s="2">
        <v>1072</v>
      </c>
      <c r="BRZ18" s="2">
        <v>110</v>
      </c>
      <c r="BSA18" s="2">
        <v>2137</v>
      </c>
      <c r="BSB18" s="2">
        <v>1266</v>
      </c>
      <c r="BSC18" s="2">
        <v>121</v>
      </c>
      <c r="BSD18" s="2">
        <v>1166</v>
      </c>
      <c r="BSE18" s="2">
        <v>11871</v>
      </c>
      <c r="BSF18" s="2">
        <v>574</v>
      </c>
      <c r="BSG18" s="2">
        <v>245</v>
      </c>
      <c r="BSH18" s="2">
        <v>1331</v>
      </c>
      <c r="BSI18" s="2">
        <v>3844</v>
      </c>
      <c r="BSJ18" s="2">
        <v>2518</v>
      </c>
      <c r="BSK18" s="2">
        <v>17</v>
      </c>
      <c r="BSL18" s="2">
        <v>1098</v>
      </c>
      <c r="BSM18" s="2">
        <v>255</v>
      </c>
      <c r="BSN18" s="2">
        <v>2670</v>
      </c>
      <c r="BSO18" s="2">
        <v>91</v>
      </c>
      <c r="BSP18" s="2">
        <v>-194</v>
      </c>
      <c r="BSQ18" s="2">
        <v>377</v>
      </c>
      <c r="BSR18" s="2">
        <v>-118</v>
      </c>
      <c r="BSS18" s="2">
        <v>111</v>
      </c>
      <c r="BST18" s="2">
        <v>8023</v>
      </c>
      <c r="BSU18" s="2">
        <v>151</v>
      </c>
      <c r="BSV18" s="2">
        <v>704</v>
      </c>
      <c r="BSW18" s="2">
        <v>71</v>
      </c>
      <c r="BSX18" s="2">
        <v>1321</v>
      </c>
      <c r="BSY18" s="2">
        <v>226</v>
      </c>
      <c r="BSZ18" s="2">
        <v>269</v>
      </c>
      <c r="BTA18" s="2">
        <v>1106</v>
      </c>
      <c r="BTB18" s="2">
        <v>462</v>
      </c>
      <c r="BTC18" s="2">
        <v>776</v>
      </c>
      <c r="BTD18" s="2">
        <v>928</v>
      </c>
      <c r="BTE18" s="2">
        <v>1543</v>
      </c>
      <c r="BTF18" s="2">
        <v>101</v>
      </c>
      <c r="BTG18" s="2">
        <v>1195</v>
      </c>
      <c r="BTH18" s="2">
        <v>273</v>
      </c>
      <c r="BTI18" s="2">
        <v>654</v>
      </c>
      <c r="BTJ18" s="2">
        <v>2854</v>
      </c>
      <c r="BTK18" s="2">
        <v>576</v>
      </c>
      <c r="BTL18" s="2">
        <v>3436</v>
      </c>
      <c r="BTM18" s="2">
        <v>7305</v>
      </c>
      <c r="BTN18" s="2">
        <v>3732</v>
      </c>
      <c r="BTO18" s="2">
        <v>282</v>
      </c>
      <c r="BTP18" s="2">
        <v>318</v>
      </c>
      <c r="BTQ18" s="2">
        <v>35</v>
      </c>
      <c r="BTR18" s="2">
        <v>572</v>
      </c>
      <c r="BTS18" s="2">
        <v>374</v>
      </c>
      <c r="BTT18" s="2">
        <v>964</v>
      </c>
      <c r="BTU18" s="2">
        <v>54</v>
      </c>
      <c r="BTV18" s="2">
        <v>362</v>
      </c>
      <c r="BTW18" s="2">
        <v>1783</v>
      </c>
      <c r="BTX18" s="2">
        <v>111</v>
      </c>
      <c r="BTY18" s="2">
        <v>101</v>
      </c>
      <c r="BTZ18" s="2">
        <v>448</v>
      </c>
      <c r="BUA18" s="2">
        <v>1047</v>
      </c>
      <c r="BUB18" s="2">
        <v>-3844</v>
      </c>
      <c r="BUC18" s="2">
        <v>125</v>
      </c>
      <c r="BUD18" s="2">
        <v>3872</v>
      </c>
      <c r="BUE18" s="2">
        <v>-108</v>
      </c>
      <c r="BUF18" s="2">
        <v>-130</v>
      </c>
      <c r="BUG18" s="2">
        <v>124</v>
      </c>
      <c r="BUH18" s="2">
        <v>100</v>
      </c>
      <c r="BUI18" s="2">
        <v>821</v>
      </c>
      <c r="BUJ18" s="2">
        <v>3712</v>
      </c>
      <c r="BUK18" s="2">
        <v>5543</v>
      </c>
      <c r="BUL18" s="2">
        <v>755</v>
      </c>
      <c r="BUM18" s="2">
        <v>5</v>
      </c>
      <c r="BUN18" s="2">
        <v>305</v>
      </c>
      <c r="BUO18" s="2">
        <v>2288</v>
      </c>
      <c r="BUP18" s="2">
        <v>5</v>
      </c>
      <c r="BUQ18" s="2">
        <v>-158</v>
      </c>
      <c r="BUR18" s="2">
        <v>15488</v>
      </c>
      <c r="BUS18" s="2">
        <v>-142</v>
      </c>
      <c r="BUT18" s="2">
        <v>6373</v>
      </c>
      <c r="BUU18" s="2">
        <v>-238</v>
      </c>
      <c r="BUV18" s="2">
        <v>18</v>
      </c>
      <c r="BUW18" s="2">
        <v>1006</v>
      </c>
      <c r="BUX18" s="2" t="s">
        <v>5</v>
      </c>
      <c r="BUY18" s="2">
        <v>351</v>
      </c>
      <c r="BUZ18" s="2">
        <v>61</v>
      </c>
      <c r="BVA18" s="2">
        <v>460</v>
      </c>
      <c r="BVB18" s="2">
        <v>-44</v>
      </c>
      <c r="BVC18" s="2">
        <v>1449</v>
      </c>
      <c r="BVD18" s="2">
        <v>-263</v>
      </c>
      <c r="BVE18" s="2">
        <v>386</v>
      </c>
      <c r="BVF18" s="2">
        <v>2306</v>
      </c>
      <c r="BVG18" s="2">
        <v>387</v>
      </c>
      <c r="BVH18" s="2">
        <v>19</v>
      </c>
      <c r="BVI18" s="2">
        <v>721</v>
      </c>
      <c r="BVJ18" s="2">
        <v>697</v>
      </c>
      <c r="BVK18" s="2">
        <v>394</v>
      </c>
      <c r="BVL18" s="2">
        <v>1538</v>
      </c>
      <c r="BVM18" s="2">
        <v>326</v>
      </c>
      <c r="BVN18" s="2">
        <v>69</v>
      </c>
      <c r="BVO18" s="2">
        <v>10</v>
      </c>
      <c r="BVP18" s="2">
        <v>-58</v>
      </c>
      <c r="BVQ18" s="2">
        <v>14</v>
      </c>
      <c r="BVR18" s="2">
        <v>654</v>
      </c>
      <c r="BVS18" s="2">
        <v>1162</v>
      </c>
      <c r="BVT18" s="2">
        <v>1060</v>
      </c>
      <c r="BVU18" s="2">
        <v>3340</v>
      </c>
      <c r="BVV18" s="2">
        <v>89</v>
      </c>
      <c r="BVW18" s="2">
        <v>6212</v>
      </c>
      <c r="BVX18" s="2">
        <v>0</v>
      </c>
      <c r="BVY18" s="2">
        <v>-38926</v>
      </c>
      <c r="BVZ18" s="2">
        <v>22</v>
      </c>
      <c r="BWA18" s="2">
        <v>311</v>
      </c>
      <c r="BWB18" s="2">
        <v>223</v>
      </c>
      <c r="BWC18" s="2">
        <v>2038</v>
      </c>
      <c r="BWD18" s="2">
        <v>6959</v>
      </c>
      <c r="BWE18" s="2">
        <v>24</v>
      </c>
      <c r="BWF18" s="2">
        <v>477</v>
      </c>
      <c r="BWG18" s="2">
        <v>1118</v>
      </c>
      <c r="BWH18" s="2">
        <v>25</v>
      </c>
      <c r="BWI18" s="2">
        <v>51</v>
      </c>
      <c r="BWJ18" s="2">
        <v>966</v>
      </c>
      <c r="BWK18" s="2">
        <v>743</v>
      </c>
      <c r="BWL18" s="2">
        <v>429</v>
      </c>
      <c r="BWM18" s="2">
        <v>175</v>
      </c>
      <c r="BWN18" s="2">
        <v>5685</v>
      </c>
      <c r="BWO18" s="2">
        <v>-144</v>
      </c>
      <c r="BWP18" s="2">
        <v>571</v>
      </c>
      <c r="BWQ18" s="2">
        <v>16</v>
      </c>
      <c r="BWR18" s="2">
        <v>245</v>
      </c>
      <c r="BWS18" s="2">
        <v>315</v>
      </c>
      <c r="BWT18" s="2">
        <v>470</v>
      </c>
      <c r="BWU18" s="2">
        <v>42</v>
      </c>
      <c r="BWV18" s="2">
        <v>19</v>
      </c>
      <c r="BWW18" s="2">
        <v>-44</v>
      </c>
      <c r="BWX18" s="2">
        <v>1928</v>
      </c>
      <c r="BWY18" s="2">
        <v>-4</v>
      </c>
      <c r="BWZ18" s="2">
        <v>815</v>
      </c>
      <c r="BXA18" s="2">
        <v>3860</v>
      </c>
      <c r="BXB18" s="2">
        <v>41</v>
      </c>
      <c r="BXC18" s="2">
        <v>1864</v>
      </c>
      <c r="BXD18" s="2">
        <v>482</v>
      </c>
      <c r="BXE18" s="2">
        <v>614</v>
      </c>
      <c r="BXF18" s="2">
        <v>1762</v>
      </c>
      <c r="BXG18" s="2">
        <v>838</v>
      </c>
      <c r="BXH18" s="2">
        <v>1563</v>
      </c>
      <c r="BXI18" s="2">
        <v>1447</v>
      </c>
      <c r="BXJ18" s="2">
        <v>12518</v>
      </c>
      <c r="BXK18" s="2">
        <v>1932</v>
      </c>
      <c r="BXL18" s="2">
        <v>677</v>
      </c>
      <c r="BXM18" s="2">
        <v>18</v>
      </c>
      <c r="BXN18" s="2">
        <v>130</v>
      </c>
      <c r="BXO18" s="2">
        <v>644</v>
      </c>
      <c r="BXP18" s="2">
        <v>393</v>
      </c>
      <c r="BXQ18" s="2">
        <v>325</v>
      </c>
      <c r="BXR18" s="2">
        <v>0</v>
      </c>
      <c r="BXS18" s="2">
        <v>3728</v>
      </c>
      <c r="BXT18" s="2">
        <v>132</v>
      </c>
      <c r="BXU18" s="2">
        <v>131</v>
      </c>
      <c r="BXV18" s="2">
        <v>0</v>
      </c>
      <c r="BXW18" s="2">
        <v>240</v>
      </c>
      <c r="BXX18" s="2">
        <v>560</v>
      </c>
      <c r="BXY18" s="2">
        <v>501</v>
      </c>
      <c r="BXZ18" s="2">
        <v>0</v>
      </c>
      <c r="BYA18" s="2">
        <v>0</v>
      </c>
      <c r="BYB18" s="2">
        <v>3314</v>
      </c>
      <c r="BYC18" s="2">
        <v>186</v>
      </c>
      <c r="BYD18" s="2">
        <v>408</v>
      </c>
      <c r="BYE18" s="2">
        <v>1119</v>
      </c>
      <c r="BYF18" s="2">
        <v>388</v>
      </c>
      <c r="BYG18" s="2">
        <v>0</v>
      </c>
      <c r="BYH18" s="2">
        <v>798</v>
      </c>
      <c r="BYI18" s="2">
        <v>-232</v>
      </c>
      <c r="BYJ18" s="2">
        <v>475</v>
      </c>
      <c r="BYK18" s="2">
        <v>178</v>
      </c>
      <c r="BYL18" s="2">
        <v>0</v>
      </c>
      <c r="BYM18" s="2">
        <v>0</v>
      </c>
      <c r="BYN18" s="2">
        <v>507</v>
      </c>
      <c r="BYO18" s="2">
        <v>203</v>
      </c>
      <c r="BYP18" s="2">
        <v>11773</v>
      </c>
      <c r="BYQ18" s="2">
        <v>346</v>
      </c>
      <c r="BYR18" s="2">
        <v>830</v>
      </c>
      <c r="BYS18" s="2">
        <v>0</v>
      </c>
      <c r="BYT18" s="2">
        <v>20</v>
      </c>
      <c r="BYU18" s="2">
        <v>38</v>
      </c>
      <c r="BYV18" s="2">
        <v>105</v>
      </c>
      <c r="BYW18" s="2">
        <v>0</v>
      </c>
      <c r="BYX18" s="2">
        <v>344</v>
      </c>
      <c r="BYY18" s="2">
        <v>41</v>
      </c>
      <c r="BYZ18" s="2">
        <v>321</v>
      </c>
      <c r="BZA18" s="2">
        <v>52</v>
      </c>
      <c r="BZB18" s="2">
        <v>87</v>
      </c>
      <c r="BZC18" s="2">
        <v>250</v>
      </c>
      <c r="BZD18" s="2">
        <v>4156</v>
      </c>
      <c r="BZE18" s="2">
        <v>1313</v>
      </c>
      <c r="BZF18" s="2">
        <v>194</v>
      </c>
      <c r="BZG18" s="2">
        <v>35</v>
      </c>
      <c r="BZH18" s="2">
        <v>630</v>
      </c>
      <c r="BZI18" s="2">
        <v>2516</v>
      </c>
      <c r="BZJ18" s="2">
        <v>34</v>
      </c>
      <c r="BZK18" s="2">
        <v>3946</v>
      </c>
      <c r="BZL18" s="2">
        <v>-254</v>
      </c>
      <c r="BZM18" s="2">
        <v>92</v>
      </c>
      <c r="BZN18" s="2">
        <v>6614</v>
      </c>
      <c r="BZO18" s="2">
        <v>491</v>
      </c>
      <c r="BZP18" s="2">
        <v>733</v>
      </c>
      <c r="BZQ18" s="2">
        <v>52</v>
      </c>
      <c r="BZR18" s="2">
        <v>319</v>
      </c>
      <c r="BZS18" s="2">
        <v>360</v>
      </c>
      <c r="BZT18" s="2">
        <v>160</v>
      </c>
      <c r="BZU18" s="2">
        <v>780</v>
      </c>
      <c r="BZV18" s="2">
        <v>107</v>
      </c>
      <c r="BZW18" s="2">
        <v>492</v>
      </c>
      <c r="BZX18" s="2">
        <v>504</v>
      </c>
      <c r="BZY18" s="2">
        <v>899</v>
      </c>
      <c r="BZZ18" s="2">
        <v>-24</v>
      </c>
      <c r="CAA18" s="2">
        <v>12</v>
      </c>
      <c r="CAB18" s="2">
        <v>27</v>
      </c>
      <c r="CAC18" s="2">
        <v>0</v>
      </c>
      <c r="CAD18" s="2">
        <v>158</v>
      </c>
      <c r="CAE18" s="2">
        <v>22</v>
      </c>
      <c r="CAF18" s="2">
        <v>544</v>
      </c>
      <c r="CAG18" s="2">
        <v>798</v>
      </c>
      <c r="CAH18" s="2">
        <v>166</v>
      </c>
      <c r="CAI18" s="2">
        <v>636</v>
      </c>
      <c r="CAJ18" s="2">
        <v>1008</v>
      </c>
      <c r="CAK18" s="2">
        <v>284</v>
      </c>
      <c r="CAL18" s="2">
        <v>566</v>
      </c>
      <c r="CAM18" s="2">
        <v>383</v>
      </c>
      <c r="CAN18" s="2">
        <v>890</v>
      </c>
      <c r="CAO18" s="2">
        <v>24</v>
      </c>
      <c r="CAP18" s="2">
        <v>721</v>
      </c>
      <c r="CAQ18" s="2">
        <v>650</v>
      </c>
      <c r="CAR18" s="2">
        <v>185</v>
      </c>
      <c r="CAS18" s="2">
        <v>23</v>
      </c>
      <c r="CAT18" s="2">
        <v>120</v>
      </c>
      <c r="CAU18" s="2">
        <v>57443</v>
      </c>
      <c r="CAV18" s="2">
        <v>0</v>
      </c>
      <c r="CAW18" s="2">
        <v>-21</v>
      </c>
      <c r="CAX18" s="2">
        <v>-63</v>
      </c>
      <c r="CAY18" s="2">
        <v>15</v>
      </c>
      <c r="CAZ18" s="2">
        <v>278</v>
      </c>
      <c r="CBA18" s="2">
        <v>531</v>
      </c>
      <c r="CBB18" s="2">
        <v>34</v>
      </c>
      <c r="CBC18" s="2">
        <v>0</v>
      </c>
      <c r="CBD18" s="2">
        <v>4109</v>
      </c>
      <c r="CBE18" s="2">
        <v>19</v>
      </c>
      <c r="CBF18" s="2">
        <v>0</v>
      </c>
      <c r="CBG18" s="2">
        <v>0</v>
      </c>
      <c r="CBH18" s="2">
        <v>-16</v>
      </c>
      <c r="CBI18" s="2">
        <v>1168</v>
      </c>
      <c r="CBJ18" s="2">
        <v>0</v>
      </c>
      <c r="CBK18" s="2">
        <v>154</v>
      </c>
      <c r="CBL18" s="2">
        <v>-285</v>
      </c>
      <c r="CBM18" s="2">
        <v>57</v>
      </c>
      <c r="CBN18" s="2">
        <v>18</v>
      </c>
      <c r="CBO18" s="2">
        <v>21</v>
      </c>
      <c r="CBP18" s="2">
        <v>61</v>
      </c>
      <c r="CBQ18" s="2">
        <v>436</v>
      </c>
      <c r="CBR18" s="2">
        <v>38</v>
      </c>
      <c r="CBS18" s="2">
        <v>30</v>
      </c>
      <c r="CBT18" s="2">
        <v>667</v>
      </c>
      <c r="CBU18" s="2">
        <v>30</v>
      </c>
      <c r="CBV18" s="2">
        <v>0</v>
      </c>
      <c r="CBW18" s="2">
        <v>67</v>
      </c>
      <c r="CBX18" s="2">
        <v>147</v>
      </c>
      <c r="CBY18" s="2">
        <v>308</v>
      </c>
      <c r="CBZ18" s="2">
        <v>0</v>
      </c>
      <c r="CCA18" s="2">
        <v>0</v>
      </c>
      <c r="CCB18" s="2">
        <v>0</v>
      </c>
      <c r="CCC18" s="2">
        <v>319</v>
      </c>
      <c r="CCD18" s="2">
        <v>32</v>
      </c>
      <c r="CCE18" s="2">
        <v>0</v>
      </c>
      <c r="CCF18" s="2">
        <v>65</v>
      </c>
      <c r="CCG18" s="2">
        <v>0</v>
      </c>
      <c r="CCH18" s="2">
        <v>871</v>
      </c>
      <c r="CCI18" s="2">
        <v>0</v>
      </c>
      <c r="CCJ18" s="2">
        <v>41</v>
      </c>
      <c r="CCK18" s="2">
        <v>27</v>
      </c>
      <c r="CCL18" s="2">
        <v>0</v>
      </c>
      <c r="CCM18" s="2">
        <v>0</v>
      </c>
      <c r="CCN18" s="2">
        <v>24</v>
      </c>
      <c r="CCO18" s="2">
        <v>1</v>
      </c>
      <c r="CCP18" s="2">
        <v>119</v>
      </c>
      <c r="CCQ18" s="2">
        <v>75</v>
      </c>
      <c r="CCR18" s="2">
        <v>6</v>
      </c>
      <c r="CCS18" s="2">
        <v>214</v>
      </c>
      <c r="CCT18" s="2">
        <v>11</v>
      </c>
      <c r="CCU18" s="2">
        <v>1104</v>
      </c>
      <c r="CCV18" s="2">
        <v>415</v>
      </c>
      <c r="CCW18" s="2">
        <v>171</v>
      </c>
      <c r="CCX18" s="2">
        <v>27</v>
      </c>
      <c r="CCY18" s="2">
        <v>149</v>
      </c>
      <c r="CCZ18" s="2">
        <v>0</v>
      </c>
      <c r="CDA18" s="2">
        <v>0</v>
      </c>
      <c r="CDB18" s="2">
        <v>0</v>
      </c>
      <c r="CDC18" s="2">
        <v>0</v>
      </c>
      <c r="CDD18" s="2">
        <v>60</v>
      </c>
      <c r="CDE18" s="2">
        <v>0</v>
      </c>
      <c r="CDF18" s="2">
        <v>611</v>
      </c>
      <c r="CDG18" s="2">
        <v>9</v>
      </c>
      <c r="CDH18" s="2">
        <v>18</v>
      </c>
      <c r="CDI18" s="2">
        <v>12</v>
      </c>
      <c r="CDJ18" s="2">
        <v>0</v>
      </c>
      <c r="CDK18" s="2">
        <v>0</v>
      </c>
      <c r="CDL18" s="2">
        <v>0</v>
      </c>
      <c r="CDM18" s="2">
        <v>47</v>
      </c>
      <c r="CDN18" s="2">
        <v>66</v>
      </c>
      <c r="CDO18" s="2">
        <v>39</v>
      </c>
      <c r="CDP18" s="2">
        <v>0</v>
      </c>
      <c r="CDQ18" s="2">
        <v>113</v>
      </c>
      <c r="CDR18" s="2">
        <v>72</v>
      </c>
      <c r="CDS18" s="2">
        <v>34</v>
      </c>
      <c r="CDT18" s="2">
        <v>0</v>
      </c>
      <c r="CDU18" s="2">
        <v>1313</v>
      </c>
      <c r="CDV18" s="2">
        <v>158</v>
      </c>
      <c r="CDW18" s="2">
        <v>72</v>
      </c>
      <c r="CDX18" s="2">
        <v>100</v>
      </c>
      <c r="CDY18" s="2">
        <v>0</v>
      </c>
      <c r="CDZ18" s="2">
        <v>36</v>
      </c>
      <c r="CEA18" s="2">
        <v>0</v>
      </c>
      <c r="CEB18" s="2">
        <v>-60</v>
      </c>
      <c r="CEC18" s="2">
        <v>91</v>
      </c>
      <c r="CED18" s="2">
        <v>363</v>
      </c>
      <c r="CEE18" s="2">
        <v>-38</v>
      </c>
      <c r="CEF18" s="2">
        <v>58</v>
      </c>
      <c r="CEG18" s="2">
        <v>0</v>
      </c>
      <c r="CEH18" s="2">
        <v>-12</v>
      </c>
      <c r="CEI18" s="2">
        <v>0</v>
      </c>
      <c r="CEJ18" s="2">
        <v>28</v>
      </c>
      <c r="CEK18" s="2">
        <v>158</v>
      </c>
      <c r="CEL18" s="2">
        <v>22</v>
      </c>
      <c r="CEM18" s="2">
        <v>33</v>
      </c>
      <c r="CEN18" s="2">
        <v>0</v>
      </c>
      <c r="CEO18" s="2">
        <v>37</v>
      </c>
      <c r="CEP18" s="2">
        <v>40</v>
      </c>
      <c r="CEQ18" s="2">
        <v>426</v>
      </c>
      <c r="CER18" s="2">
        <v>70</v>
      </c>
      <c r="CES18" s="2">
        <v>88</v>
      </c>
      <c r="CET18" s="2">
        <v>-1</v>
      </c>
      <c r="CEU18" s="2">
        <v>212</v>
      </c>
      <c r="CEV18" s="2">
        <v>41</v>
      </c>
      <c r="CEW18" s="2">
        <v>219</v>
      </c>
      <c r="CEX18" s="2">
        <v>0</v>
      </c>
      <c r="CEY18" s="2">
        <v>0</v>
      </c>
      <c r="CEZ18" s="2">
        <v>19</v>
      </c>
      <c r="CFA18" s="2">
        <v>20</v>
      </c>
      <c r="CFB18" s="2">
        <v>1444</v>
      </c>
      <c r="CFC18" s="2">
        <v>80</v>
      </c>
      <c r="CFD18" s="2">
        <v>921</v>
      </c>
      <c r="CFE18" s="2">
        <v>0</v>
      </c>
      <c r="CFF18" s="2">
        <v>2</v>
      </c>
      <c r="CFG18" s="2">
        <v>-27</v>
      </c>
      <c r="CFH18" s="2">
        <v>99</v>
      </c>
      <c r="CFI18" s="2">
        <v>170</v>
      </c>
      <c r="CFJ18" s="2">
        <v>2617</v>
      </c>
      <c r="CFK18" s="2">
        <v>0</v>
      </c>
      <c r="CFL18" s="2">
        <v>157</v>
      </c>
      <c r="CFM18" s="2">
        <v>0</v>
      </c>
      <c r="CFN18" s="2">
        <v>0</v>
      </c>
      <c r="CFO18" s="2">
        <v>0</v>
      </c>
      <c r="CFP18" s="2">
        <v>0</v>
      </c>
      <c r="CFQ18" s="2">
        <v>467</v>
      </c>
      <c r="CFR18" s="2">
        <v>0</v>
      </c>
      <c r="CFS18" s="2">
        <v>697</v>
      </c>
      <c r="CFT18" s="2">
        <v>0</v>
      </c>
      <c r="CFU18" s="2">
        <v>18</v>
      </c>
      <c r="CFV18" s="2">
        <v>34</v>
      </c>
      <c r="CFW18" s="2">
        <v>1874</v>
      </c>
      <c r="CFX18" s="2">
        <v>47</v>
      </c>
      <c r="CFY18" s="2">
        <v>0</v>
      </c>
      <c r="CFZ18" s="2">
        <v>34</v>
      </c>
      <c r="CGA18" s="2">
        <v>446</v>
      </c>
      <c r="CGB18" s="2">
        <v>0</v>
      </c>
      <c r="CGC18" s="2">
        <v>290</v>
      </c>
      <c r="CGD18" s="2">
        <v>0</v>
      </c>
      <c r="CGE18" s="2">
        <v>0</v>
      </c>
      <c r="CGF18" s="2">
        <v>1631</v>
      </c>
      <c r="CGG18" s="2">
        <v>0</v>
      </c>
      <c r="CGH18" s="2">
        <v>52</v>
      </c>
      <c r="CGI18" s="2">
        <v>195</v>
      </c>
      <c r="CGJ18" s="2">
        <v>46</v>
      </c>
      <c r="CGK18" s="2">
        <v>287</v>
      </c>
      <c r="CGL18" s="2">
        <v>125</v>
      </c>
      <c r="CGM18" s="2">
        <v>58</v>
      </c>
      <c r="CGN18" s="2">
        <v>22</v>
      </c>
      <c r="CGO18" s="2">
        <v>81</v>
      </c>
      <c r="CGP18" s="2">
        <v>3</v>
      </c>
      <c r="CGQ18" s="2">
        <v>-4</v>
      </c>
      <c r="CGR18" s="2">
        <v>0</v>
      </c>
      <c r="CGS18" s="2">
        <v>57</v>
      </c>
      <c r="CGT18" s="2">
        <v>0</v>
      </c>
      <c r="CGU18" s="2">
        <v>0</v>
      </c>
      <c r="CGV18" s="2">
        <v>404</v>
      </c>
      <c r="CGW18" s="2">
        <v>0</v>
      </c>
      <c r="CGX18" s="2">
        <v>1</v>
      </c>
      <c r="CGY18" s="2">
        <v>0</v>
      </c>
      <c r="CGZ18" s="2">
        <v>49</v>
      </c>
      <c r="CHA18" s="2">
        <v>-7</v>
      </c>
      <c r="CHB18" s="2">
        <v>151</v>
      </c>
      <c r="CHC18" s="2">
        <v>48</v>
      </c>
      <c r="CHD18" s="2">
        <v>0</v>
      </c>
      <c r="CHE18" s="2">
        <v>68</v>
      </c>
      <c r="CHF18" s="2">
        <v>416</v>
      </c>
      <c r="CHG18" s="2">
        <v>692</v>
      </c>
      <c r="CHH18" s="2">
        <v>31</v>
      </c>
      <c r="CHI18" s="2">
        <v>0</v>
      </c>
      <c r="CHJ18" s="2">
        <v>92</v>
      </c>
      <c r="CHK18" s="2">
        <v>0</v>
      </c>
      <c r="CHL18" s="2">
        <v>6</v>
      </c>
      <c r="CHM18" s="2">
        <v>15</v>
      </c>
      <c r="CHN18" s="2">
        <v>67</v>
      </c>
      <c r="CHO18" s="2">
        <v>0</v>
      </c>
      <c r="CHP18" s="2">
        <v>56</v>
      </c>
      <c r="CHQ18" s="2">
        <v>-4</v>
      </c>
      <c r="CHR18" s="2">
        <v>95</v>
      </c>
      <c r="CHS18" s="2">
        <v>1</v>
      </c>
      <c r="CHT18" s="2">
        <v>0</v>
      </c>
      <c r="CHU18" s="2">
        <v>1429</v>
      </c>
      <c r="CHV18" s="2">
        <v>115</v>
      </c>
      <c r="CHW18" s="2">
        <v>274</v>
      </c>
      <c r="CHX18" s="2">
        <v>19</v>
      </c>
      <c r="CHY18" s="2">
        <v>182</v>
      </c>
      <c r="CHZ18" s="2">
        <v>36</v>
      </c>
      <c r="CIA18" s="2">
        <v>36</v>
      </c>
      <c r="CIB18" s="2">
        <v>23</v>
      </c>
      <c r="CIC18" s="2">
        <v>44</v>
      </c>
      <c r="CID18" s="2">
        <v>22</v>
      </c>
      <c r="CIE18" s="2">
        <v>0</v>
      </c>
      <c r="CIF18" s="2">
        <v>36</v>
      </c>
      <c r="CIG18" s="2">
        <v>0</v>
      </c>
      <c r="CIH18" s="2">
        <v>0</v>
      </c>
      <c r="CII18" s="2">
        <v>0</v>
      </c>
      <c r="CIJ18" s="2">
        <v>18</v>
      </c>
      <c r="CIK18" s="2">
        <v>-6</v>
      </c>
      <c r="CIL18" s="2">
        <v>0</v>
      </c>
      <c r="CIM18" s="2">
        <v>18</v>
      </c>
      <c r="CIN18" s="2">
        <v>74</v>
      </c>
      <c r="CIO18" s="2">
        <v>45</v>
      </c>
      <c r="CIP18" s="2">
        <v>75</v>
      </c>
      <c r="CIQ18" s="2">
        <v>219</v>
      </c>
      <c r="CIR18" s="2">
        <v>980</v>
      </c>
      <c r="CIS18" s="2">
        <v>1764</v>
      </c>
      <c r="CIT18" s="2">
        <v>190</v>
      </c>
      <c r="CIU18" s="2">
        <v>135</v>
      </c>
      <c r="CIV18" s="2">
        <v>285</v>
      </c>
      <c r="CIW18" s="2">
        <v>366</v>
      </c>
      <c r="CIX18" s="2">
        <v>141</v>
      </c>
      <c r="CIY18" s="2">
        <v>88</v>
      </c>
      <c r="CIZ18" s="2">
        <v>47</v>
      </c>
      <c r="CJA18" s="2">
        <v>160</v>
      </c>
      <c r="CJB18" s="2">
        <v>0</v>
      </c>
      <c r="CJC18" s="2">
        <v>0</v>
      </c>
      <c r="CJD18" s="2">
        <v>32</v>
      </c>
      <c r="CJE18" s="2">
        <v>0</v>
      </c>
      <c r="CJF18" s="2">
        <v>117</v>
      </c>
      <c r="CJG18" s="2">
        <v>0</v>
      </c>
      <c r="CJH18" s="2">
        <v>50</v>
      </c>
      <c r="CJI18" s="2">
        <v>270</v>
      </c>
      <c r="CJJ18" s="2">
        <v>89</v>
      </c>
      <c r="CJK18" s="2">
        <v>20</v>
      </c>
      <c r="CJL18" s="2">
        <v>0</v>
      </c>
      <c r="CJM18" s="2">
        <v>0</v>
      </c>
      <c r="CJN18" s="2">
        <v>314</v>
      </c>
      <c r="CJO18" s="2">
        <v>116</v>
      </c>
      <c r="CJP18" s="2">
        <v>167</v>
      </c>
      <c r="CJQ18" s="2">
        <v>27</v>
      </c>
      <c r="CJR18" s="2">
        <v>-40</v>
      </c>
      <c r="CJS18" s="2">
        <v>1226</v>
      </c>
      <c r="CJT18" s="2">
        <v>0</v>
      </c>
      <c r="CJU18" s="2">
        <v>442</v>
      </c>
      <c r="CJV18" s="2">
        <v>0</v>
      </c>
      <c r="CJW18" s="2">
        <v>0</v>
      </c>
      <c r="CJX18" s="2">
        <v>337</v>
      </c>
      <c r="CJY18" s="2">
        <v>0</v>
      </c>
      <c r="CJZ18" s="2">
        <v>2</v>
      </c>
      <c r="CKA18" s="2">
        <v>0</v>
      </c>
      <c r="CKB18" s="2">
        <v>0</v>
      </c>
      <c r="CKC18" s="2">
        <v>93</v>
      </c>
      <c r="CKD18" s="2">
        <v>3</v>
      </c>
      <c r="CKE18" s="2">
        <v>0</v>
      </c>
      <c r="CKF18" s="2">
        <v>186</v>
      </c>
      <c r="CKG18" s="2">
        <v>0</v>
      </c>
      <c r="CKH18" s="2">
        <v>50</v>
      </c>
      <c r="CKI18" s="2">
        <v>0</v>
      </c>
      <c r="CKJ18" s="2">
        <v>15</v>
      </c>
      <c r="CKK18" s="2">
        <v>0</v>
      </c>
      <c r="CKL18" s="2">
        <v>969</v>
      </c>
      <c r="CKM18" s="2">
        <v>79</v>
      </c>
      <c r="CKN18" s="2">
        <v>385</v>
      </c>
      <c r="CKO18" s="2">
        <v>0</v>
      </c>
      <c r="CKP18" s="2">
        <v>233</v>
      </c>
      <c r="CKQ18" s="2">
        <v>180</v>
      </c>
      <c r="CKR18" s="2">
        <v>549</v>
      </c>
      <c r="CKS18" s="2">
        <v>0</v>
      </c>
      <c r="CKT18" s="2">
        <v>670</v>
      </c>
      <c r="CKU18" s="2">
        <v>292</v>
      </c>
      <c r="CKV18" s="2">
        <v>1182</v>
      </c>
      <c r="CKW18" s="2">
        <v>0</v>
      </c>
      <c r="CKX18" s="2">
        <v>2358</v>
      </c>
      <c r="CKY18" s="2">
        <v>2898</v>
      </c>
      <c r="CKZ18" s="2">
        <v>412</v>
      </c>
      <c r="CLA18" s="2">
        <v>181</v>
      </c>
      <c r="CLB18" s="2">
        <v>0</v>
      </c>
      <c r="CLC18" s="2">
        <v>249</v>
      </c>
      <c r="CLD18" s="2">
        <v>0</v>
      </c>
      <c r="CLE18" s="2">
        <v>280</v>
      </c>
      <c r="CLF18" s="2">
        <v>343</v>
      </c>
      <c r="CLG18" s="2">
        <v>0</v>
      </c>
      <c r="CLH18" s="2">
        <v>197</v>
      </c>
      <c r="CLI18" s="2">
        <v>84</v>
      </c>
      <c r="CLJ18" s="2">
        <v>0</v>
      </c>
      <c r="CLK18" s="2">
        <v>0</v>
      </c>
      <c r="CLL18" s="2">
        <v>41594</v>
      </c>
      <c r="CLM18" s="2">
        <v>8</v>
      </c>
      <c r="CLN18" s="2">
        <v>0</v>
      </c>
      <c r="CLO18" s="2">
        <v>49</v>
      </c>
      <c r="CLP18" s="2">
        <v>0</v>
      </c>
      <c r="CLQ18" s="2">
        <v>166</v>
      </c>
      <c r="CLR18" s="2">
        <v>45</v>
      </c>
      <c r="CLS18" s="2">
        <v>119</v>
      </c>
      <c r="CLT18" s="2">
        <v>98</v>
      </c>
      <c r="CLU18" s="2">
        <v>0</v>
      </c>
      <c r="CLV18" s="2">
        <v>0</v>
      </c>
      <c r="CLW18" s="2">
        <v>0</v>
      </c>
      <c r="CLX18" s="2">
        <v>0</v>
      </c>
      <c r="CLY18" s="2">
        <v>150</v>
      </c>
      <c r="CLZ18" s="2">
        <v>0</v>
      </c>
      <c r="CMA18" s="2">
        <v>142</v>
      </c>
      <c r="CMB18" s="2">
        <v>792</v>
      </c>
      <c r="CMC18" s="2" t="s">
        <v>5</v>
      </c>
      <c r="CMD18" s="2">
        <v>227</v>
      </c>
      <c r="CME18" s="2">
        <v>0</v>
      </c>
      <c r="CMF18" s="2">
        <v>1067</v>
      </c>
      <c r="CMG18" s="2">
        <v>13513</v>
      </c>
      <c r="CMH18" s="2">
        <v>456</v>
      </c>
      <c r="CMI18" s="2">
        <v>0</v>
      </c>
      <c r="CMJ18" s="2">
        <v>717</v>
      </c>
      <c r="CMK18" s="2">
        <v>107</v>
      </c>
      <c r="CML18" s="2">
        <v>6</v>
      </c>
      <c r="CMM18" s="2">
        <v>250</v>
      </c>
      <c r="CMN18" s="2">
        <v>42</v>
      </c>
      <c r="CMO18" s="2">
        <v>505</v>
      </c>
      <c r="CMP18" s="2">
        <v>253</v>
      </c>
      <c r="CMQ18" s="2">
        <v>0</v>
      </c>
      <c r="CMR18" s="2">
        <v>1865</v>
      </c>
      <c r="CMS18" s="2">
        <v>0</v>
      </c>
      <c r="CMT18" s="2">
        <v>15</v>
      </c>
      <c r="CMU18" s="2">
        <v>0</v>
      </c>
      <c r="CMV18" s="2">
        <v>0</v>
      </c>
      <c r="CMW18" s="2">
        <v>0</v>
      </c>
      <c r="CMX18" s="2">
        <v>0</v>
      </c>
      <c r="CMY18" s="2">
        <v>0</v>
      </c>
      <c r="CMZ18" s="2">
        <v>40</v>
      </c>
      <c r="CNA18" s="2">
        <v>0</v>
      </c>
      <c r="CNB18" s="2">
        <v>0</v>
      </c>
      <c r="CNC18" s="2">
        <v>549</v>
      </c>
      <c r="CND18" s="2">
        <v>4436</v>
      </c>
      <c r="CNE18" s="2">
        <v>0</v>
      </c>
      <c r="CNF18" s="2">
        <v>-5</v>
      </c>
      <c r="CNG18" s="2">
        <v>-7</v>
      </c>
      <c r="CNH18" s="2">
        <v>0</v>
      </c>
      <c r="CNI18" s="2">
        <v>0</v>
      </c>
      <c r="CNJ18" s="2">
        <v>278</v>
      </c>
      <c r="CNK18" s="2">
        <v>4909</v>
      </c>
      <c r="CNL18" s="2">
        <v>-335</v>
      </c>
      <c r="CNM18" s="2">
        <v>1561</v>
      </c>
      <c r="CNN18" s="2">
        <v>444</v>
      </c>
      <c r="CNO18" s="2">
        <v>0</v>
      </c>
      <c r="CNP18" s="2">
        <v>0</v>
      </c>
      <c r="CNQ18" s="2">
        <v>68</v>
      </c>
      <c r="CNR18" s="2">
        <v>0</v>
      </c>
      <c r="CNS18" s="2">
        <v>0</v>
      </c>
      <c r="CNT18" s="2">
        <v>108</v>
      </c>
      <c r="CNU18" s="2">
        <v>44</v>
      </c>
      <c r="CNV18" s="2">
        <v>0</v>
      </c>
      <c r="CNW18" s="2">
        <v>9</v>
      </c>
      <c r="CNX18" s="2">
        <v>190</v>
      </c>
      <c r="CNY18" s="2">
        <v>0</v>
      </c>
      <c r="CNZ18" s="2">
        <v>1975</v>
      </c>
      <c r="COA18" s="2">
        <v>1525</v>
      </c>
      <c r="COB18" s="2">
        <v>1058</v>
      </c>
      <c r="COC18" s="2">
        <v>-237</v>
      </c>
      <c r="COD18" s="2">
        <v>0</v>
      </c>
      <c r="COE18" s="2">
        <v>1397</v>
      </c>
      <c r="COF18" s="2">
        <v>0</v>
      </c>
      <c r="COG18" s="2">
        <v>0</v>
      </c>
      <c r="COH18" s="2">
        <v>0</v>
      </c>
      <c r="COI18" s="2">
        <v>862</v>
      </c>
      <c r="COJ18" s="2">
        <v>2470</v>
      </c>
      <c r="COK18" s="2">
        <v>471</v>
      </c>
      <c r="COL18" s="2">
        <v>-7</v>
      </c>
      <c r="COM18" s="2">
        <v>153</v>
      </c>
      <c r="CON18" s="2">
        <v>16</v>
      </c>
      <c r="COO18" s="2">
        <v>533</v>
      </c>
      <c r="COP18" s="2">
        <v>362</v>
      </c>
      <c r="COQ18" s="2">
        <v>0</v>
      </c>
      <c r="COR18" s="2">
        <v>0</v>
      </c>
      <c r="COS18" s="2">
        <v>0</v>
      </c>
      <c r="COT18" s="2">
        <v>2261</v>
      </c>
      <c r="COU18" s="2">
        <v>0</v>
      </c>
      <c r="COV18" s="2">
        <v>1936</v>
      </c>
      <c r="COW18" s="2">
        <v>261</v>
      </c>
      <c r="COX18" s="2">
        <v>1787</v>
      </c>
      <c r="COY18" s="2">
        <v>0</v>
      </c>
      <c r="COZ18" s="2">
        <v>102</v>
      </c>
      <c r="CPA18" s="2">
        <v>0</v>
      </c>
      <c r="CPB18" s="2">
        <v>685</v>
      </c>
      <c r="CPC18" s="2">
        <v>0</v>
      </c>
      <c r="CPD18" s="2">
        <v>0</v>
      </c>
      <c r="CPE18" s="2">
        <v>0</v>
      </c>
      <c r="CPF18" s="2">
        <v>73</v>
      </c>
      <c r="CPG18" s="2">
        <v>542</v>
      </c>
      <c r="CPH18" s="2">
        <v>131</v>
      </c>
      <c r="CPI18" s="2">
        <v>0</v>
      </c>
      <c r="CPJ18" s="2">
        <v>596</v>
      </c>
      <c r="CPK18" s="2">
        <v>0</v>
      </c>
      <c r="CPL18" s="2">
        <v>0</v>
      </c>
      <c r="CPM18" s="2">
        <v>0</v>
      </c>
      <c r="CPN18" s="2">
        <v>0</v>
      </c>
      <c r="CPO18" s="2">
        <v>480</v>
      </c>
      <c r="CPP18" s="2">
        <v>0</v>
      </c>
      <c r="CPQ18" s="2">
        <v>598</v>
      </c>
      <c r="CPR18" s="2">
        <v>707</v>
      </c>
      <c r="CPS18" s="2">
        <v>90</v>
      </c>
      <c r="CPT18" s="2">
        <v>0</v>
      </c>
      <c r="CPU18" s="2">
        <v>0</v>
      </c>
      <c r="CPV18" s="2">
        <v>0</v>
      </c>
      <c r="CPW18" s="2">
        <v>0</v>
      </c>
      <c r="CPX18" s="2">
        <v>66</v>
      </c>
      <c r="CPY18" s="2">
        <v>3494</v>
      </c>
      <c r="CPZ18" s="2">
        <v>615</v>
      </c>
      <c r="CQA18" s="2">
        <v>281</v>
      </c>
      <c r="CQB18" s="2">
        <v>230</v>
      </c>
      <c r="CQC18" s="2">
        <v>125</v>
      </c>
      <c r="CQD18" s="2">
        <v>24</v>
      </c>
      <c r="CQE18" s="2">
        <v>1428</v>
      </c>
      <c r="CQF18" s="2">
        <v>13101</v>
      </c>
      <c r="CQG18" s="2">
        <v>29078</v>
      </c>
      <c r="CQH18" s="2">
        <v>2668</v>
      </c>
      <c r="CQI18" s="2">
        <v>950</v>
      </c>
      <c r="CQJ18" s="2">
        <v>0</v>
      </c>
      <c r="CQK18" s="2">
        <v>179</v>
      </c>
      <c r="CQL18" s="2">
        <v>0</v>
      </c>
      <c r="CQM18" s="2">
        <v>4</v>
      </c>
      <c r="CQN18" s="2">
        <v>7</v>
      </c>
      <c r="CQO18" s="2">
        <v>4133</v>
      </c>
      <c r="CQP18" s="2">
        <v>0</v>
      </c>
      <c r="CQQ18" s="2">
        <v>434</v>
      </c>
      <c r="CQR18" s="2">
        <v>24354</v>
      </c>
      <c r="CQS18" s="2">
        <v>221</v>
      </c>
      <c r="CQT18" s="2">
        <v>1</v>
      </c>
      <c r="CQU18" s="2">
        <v>0</v>
      </c>
      <c r="CQV18" s="2">
        <v>68</v>
      </c>
      <c r="CQW18" s="2">
        <v>0</v>
      </c>
      <c r="CQX18" s="2">
        <v>368</v>
      </c>
      <c r="CQY18" s="2">
        <v>0</v>
      </c>
      <c r="CQZ18" s="2">
        <v>0</v>
      </c>
      <c r="CRA18" s="2">
        <v>109</v>
      </c>
      <c r="CRB18" s="2">
        <v>0</v>
      </c>
      <c r="CRC18" s="2">
        <v>0</v>
      </c>
      <c r="CRD18" s="2">
        <v>44</v>
      </c>
      <c r="CRE18" s="2">
        <v>1076</v>
      </c>
      <c r="CRF18" s="2">
        <v>0</v>
      </c>
      <c r="CRG18" s="2">
        <v>0</v>
      </c>
      <c r="CRH18" s="2">
        <v>46786</v>
      </c>
      <c r="CRI18" s="2">
        <v>0</v>
      </c>
      <c r="CRJ18" s="2">
        <v>0</v>
      </c>
      <c r="CRK18" s="2">
        <v>0</v>
      </c>
      <c r="CRL18" s="2">
        <v>26</v>
      </c>
      <c r="CRM18" s="2">
        <v>0</v>
      </c>
      <c r="CRN18" s="2">
        <v>0</v>
      </c>
      <c r="CRO18" s="2">
        <v>31</v>
      </c>
      <c r="CRP18" s="2">
        <v>0</v>
      </c>
      <c r="CRQ18" s="2">
        <v>0</v>
      </c>
      <c r="CRR18" s="2">
        <v>262</v>
      </c>
      <c r="CRS18" s="2">
        <v>205</v>
      </c>
      <c r="CRT18" s="2">
        <v>523</v>
      </c>
      <c r="CRU18" s="2">
        <v>0</v>
      </c>
      <c r="CRV18" s="2">
        <v>275</v>
      </c>
      <c r="CRW18" s="2">
        <v>0</v>
      </c>
      <c r="CRX18" s="2">
        <v>81</v>
      </c>
      <c r="CRY18" s="2">
        <v>0</v>
      </c>
      <c r="CRZ18" s="2">
        <v>113</v>
      </c>
      <c r="CSA18" s="2">
        <v>2279</v>
      </c>
      <c r="CSB18" s="2">
        <v>0</v>
      </c>
      <c r="CSC18" s="2">
        <v>6365</v>
      </c>
      <c r="CSD18" s="2">
        <v>683</v>
      </c>
      <c r="CSE18" s="2">
        <v>37814</v>
      </c>
      <c r="CSF18" s="2">
        <v>514</v>
      </c>
      <c r="CSG18" s="2">
        <v>0</v>
      </c>
      <c r="CSH18" s="2">
        <v>83</v>
      </c>
      <c r="CSI18" s="2">
        <v>0</v>
      </c>
      <c r="CSJ18" s="2">
        <v>3152</v>
      </c>
      <c r="CSK18" s="2">
        <v>174</v>
      </c>
      <c r="CSL18" s="2">
        <v>154</v>
      </c>
      <c r="CSM18" s="2">
        <v>882</v>
      </c>
      <c r="CSN18" s="2">
        <v>0</v>
      </c>
      <c r="CSO18" s="2">
        <v>390</v>
      </c>
      <c r="CSP18" s="2" t="s">
        <v>5</v>
      </c>
      <c r="CSQ18" s="2">
        <v>45</v>
      </c>
      <c r="CSR18" s="2">
        <v>220</v>
      </c>
      <c r="CSS18" s="2">
        <v>685</v>
      </c>
      <c r="CST18" s="2">
        <v>0</v>
      </c>
      <c r="CSU18" s="2">
        <v>380</v>
      </c>
      <c r="CSV18" s="2">
        <v>550</v>
      </c>
      <c r="CSW18" s="2">
        <v>0</v>
      </c>
      <c r="CSX18" s="2">
        <v>19</v>
      </c>
      <c r="CSY18" s="2">
        <v>0</v>
      </c>
      <c r="CSZ18" s="2">
        <v>0</v>
      </c>
      <c r="CTA18" s="2">
        <v>2375</v>
      </c>
      <c r="CTB18" s="2">
        <v>32081</v>
      </c>
      <c r="CTC18" s="2">
        <v>0</v>
      </c>
      <c r="CTD18" s="2">
        <v>87</v>
      </c>
      <c r="CTE18" s="2">
        <v>198</v>
      </c>
      <c r="CTF18" s="2">
        <v>0</v>
      </c>
      <c r="CTG18" s="2">
        <v>406</v>
      </c>
      <c r="CTH18" s="2">
        <v>1440</v>
      </c>
      <c r="CTI18" s="2">
        <v>0</v>
      </c>
      <c r="CTJ18" s="2">
        <v>4051</v>
      </c>
      <c r="CTK18" s="2">
        <v>0</v>
      </c>
      <c r="CTL18" s="2">
        <v>0</v>
      </c>
      <c r="CTM18" s="2">
        <v>0</v>
      </c>
      <c r="CTN18" s="2">
        <v>544</v>
      </c>
      <c r="CTO18" s="2">
        <v>0</v>
      </c>
      <c r="CTP18" s="2">
        <v>194</v>
      </c>
      <c r="CTQ18" s="2">
        <v>111</v>
      </c>
      <c r="CTR18" s="2">
        <v>354</v>
      </c>
      <c r="CTS18" s="2">
        <v>265</v>
      </c>
      <c r="CTT18" s="2">
        <v>245</v>
      </c>
      <c r="CTU18" s="2">
        <v>13684</v>
      </c>
      <c r="CTV18" s="2">
        <v>0</v>
      </c>
      <c r="CTW18" s="2">
        <v>-55</v>
      </c>
      <c r="CTX18" s="2">
        <v>0</v>
      </c>
      <c r="CTY18" s="2">
        <v>125</v>
      </c>
      <c r="CTZ18" s="2">
        <v>40</v>
      </c>
      <c r="CUA18" s="2">
        <v>330</v>
      </c>
      <c r="CUB18" s="2">
        <v>0</v>
      </c>
      <c r="CUC18" s="2">
        <v>0</v>
      </c>
      <c r="CUD18" s="2">
        <v>166</v>
      </c>
      <c r="CUE18" s="2">
        <v>217</v>
      </c>
      <c r="CUF18" s="2">
        <v>129</v>
      </c>
      <c r="CUG18" s="2">
        <v>400</v>
      </c>
      <c r="CUH18" s="2">
        <v>0</v>
      </c>
      <c r="CUI18" s="2">
        <v>0</v>
      </c>
      <c r="CUJ18" s="2">
        <v>23795</v>
      </c>
      <c r="CUK18" s="2">
        <v>388</v>
      </c>
      <c r="CUL18" s="2">
        <v>0</v>
      </c>
      <c r="CUM18" s="2">
        <v>0</v>
      </c>
      <c r="CUN18" s="2">
        <v>123</v>
      </c>
      <c r="CUO18" s="2">
        <v>269</v>
      </c>
      <c r="CUP18" s="2">
        <v>72</v>
      </c>
      <c r="CUQ18" s="2">
        <v>14117</v>
      </c>
      <c r="CUR18" s="2">
        <v>2296</v>
      </c>
      <c r="CUS18" s="2">
        <v>109</v>
      </c>
      <c r="CUT18" s="2">
        <v>0</v>
      </c>
      <c r="CUU18" s="2">
        <v>0</v>
      </c>
      <c r="CUV18" s="2">
        <v>996</v>
      </c>
      <c r="CUW18" s="2">
        <v>0</v>
      </c>
      <c r="CUX18" s="2">
        <v>-23</v>
      </c>
      <c r="CUY18" s="2">
        <v>0</v>
      </c>
      <c r="CUZ18" s="2">
        <v>0</v>
      </c>
      <c r="CVA18" s="2">
        <v>88</v>
      </c>
      <c r="CVB18" s="2">
        <v>3</v>
      </c>
      <c r="CVC18" s="2">
        <v>191</v>
      </c>
      <c r="CVD18" s="2">
        <v>0</v>
      </c>
      <c r="CVE18" s="2">
        <v>204</v>
      </c>
      <c r="CVF18" s="2">
        <v>210</v>
      </c>
      <c r="CVG18" s="2">
        <v>0</v>
      </c>
      <c r="CVH18" s="2">
        <v>187</v>
      </c>
      <c r="CVI18" s="2" t="s">
        <v>5</v>
      </c>
      <c r="CVJ18" s="2">
        <v>700</v>
      </c>
      <c r="CVK18" s="2">
        <v>11</v>
      </c>
      <c r="CVL18" s="2">
        <v>0</v>
      </c>
      <c r="CVM18" s="2">
        <v>724</v>
      </c>
      <c r="CVN18" s="2">
        <v>46</v>
      </c>
      <c r="CVO18" s="2">
        <v>2259</v>
      </c>
      <c r="CVP18" s="2">
        <v>1408</v>
      </c>
      <c r="CVQ18" s="2">
        <v>11734</v>
      </c>
      <c r="CVR18" s="2">
        <v>1566</v>
      </c>
      <c r="CVS18" s="2">
        <v>11</v>
      </c>
      <c r="CVT18" s="2">
        <v>241</v>
      </c>
      <c r="CVU18" s="2">
        <v>0</v>
      </c>
      <c r="CVV18" s="2" t="s">
        <v>5</v>
      </c>
      <c r="CVW18" s="2">
        <v>1</v>
      </c>
      <c r="CVX18" s="2">
        <v>4702</v>
      </c>
      <c r="CVY18" s="2">
        <v>0</v>
      </c>
      <c r="CVZ18" s="2">
        <v>754</v>
      </c>
      <c r="CWA18" s="2">
        <v>275</v>
      </c>
      <c r="CWB18" s="2">
        <v>8364</v>
      </c>
      <c r="CWC18" s="2">
        <v>152</v>
      </c>
      <c r="CWD18" s="2">
        <v>213</v>
      </c>
      <c r="CWE18" s="2">
        <v>0</v>
      </c>
      <c r="CWF18" s="2">
        <v>253</v>
      </c>
      <c r="CWG18" s="2">
        <v>0</v>
      </c>
      <c r="CWH18" s="2">
        <v>0</v>
      </c>
      <c r="CWI18" s="2">
        <v>1590</v>
      </c>
      <c r="CWJ18" s="2">
        <v>-59</v>
      </c>
      <c r="CWK18" s="2">
        <v>1610</v>
      </c>
      <c r="CWL18" s="2">
        <v>12777</v>
      </c>
      <c r="CWM18" s="2">
        <v>27</v>
      </c>
      <c r="CWN18" s="2">
        <v>255</v>
      </c>
      <c r="CWO18" s="2">
        <v>4600</v>
      </c>
      <c r="CWP18" s="2">
        <v>0</v>
      </c>
      <c r="CWQ18" s="2">
        <v>95</v>
      </c>
      <c r="CWR18" s="2">
        <v>5220</v>
      </c>
      <c r="CWS18" s="2">
        <v>1935</v>
      </c>
      <c r="CWT18" s="2">
        <v>0</v>
      </c>
      <c r="CWU18" s="2" t="s">
        <v>5</v>
      </c>
      <c r="CWV18" s="2">
        <v>835</v>
      </c>
      <c r="CWW18" s="2">
        <v>6610</v>
      </c>
      <c r="CWX18" s="2">
        <v>0</v>
      </c>
      <c r="CWY18" s="2">
        <v>0</v>
      </c>
      <c r="CWZ18" s="2">
        <v>71</v>
      </c>
      <c r="CXA18" s="2">
        <v>0</v>
      </c>
      <c r="CXB18" s="2">
        <v>0</v>
      </c>
      <c r="CXC18" s="2" t="s">
        <v>5</v>
      </c>
      <c r="CXD18" s="2">
        <v>32</v>
      </c>
      <c r="CXE18" s="2">
        <v>9209</v>
      </c>
      <c r="CXF18" s="2">
        <v>0</v>
      </c>
      <c r="CXG18" s="2">
        <v>2544</v>
      </c>
      <c r="CXH18" s="2">
        <v>5248</v>
      </c>
      <c r="CXI18" s="2">
        <v>0</v>
      </c>
      <c r="CXJ18" s="2">
        <v>0</v>
      </c>
      <c r="CXK18" s="2">
        <v>1913</v>
      </c>
      <c r="CXL18" s="2">
        <v>0</v>
      </c>
      <c r="CXM18" s="2">
        <v>41</v>
      </c>
      <c r="CXN18" s="2">
        <v>5</v>
      </c>
      <c r="CXO18" s="2">
        <v>0</v>
      </c>
      <c r="CXP18" s="2">
        <v>0</v>
      </c>
      <c r="CXQ18" s="2">
        <v>0</v>
      </c>
      <c r="CXR18" s="2">
        <v>146</v>
      </c>
      <c r="CXS18" s="2">
        <v>0</v>
      </c>
      <c r="CXT18" s="2">
        <v>0</v>
      </c>
      <c r="CXU18" s="2">
        <v>0</v>
      </c>
      <c r="CXV18" s="2">
        <v>0</v>
      </c>
      <c r="CXW18" s="2">
        <v>0</v>
      </c>
      <c r="CXX18" s="2">
        <v>0</v>
      </c>
      <c r="CXY18" s="2">
        <v>0</v>
      </c>
      <c r="CXZ18" s="2">
        <v>1492</v>
      </c>
      <c r="CYA18" s="2">
        <v>1735</v>
      </c>
      <c r="CYB18" s="2">
        <v>0</v>
      </c>
      <c r="CYC18" s="2">
        <v>0</v>
      </c>
      <c r="CYD18" s="2">
        <v>122</v>
      </c>
      <c r="CYE18" s="2">
        <v>0</v>
      </c>
      <c r="CYF18" s="2">
        <v>0</v>
      </c>
      <c r="CYG18" s="2">
        <v>0</v>
      </c>
      <c r="CYH18" s="2">
        <v>0</v>
      </c>
      <c r="CYI18" s="2">
        <v>0</v>
      </c>
      <c r="CYJ18" s="2">
        <v>0</v>
      </c>
      <c r="CYK18" s="2">
        <v>268</v>
      </c>
      <c r="CYL18" s="2">
        <v>0</v>
      </c>
      <c r="CYM18" s="2">
        <v>0</v>
      </c>
      <c r="CYN18" s="2">
        <v>21</v>
      </c>
      <c r="CYO18" s="2">
        <v>0</v>
      </c>
      <c r="CYP18" s="2">
        <v>0</v>
      </c>
      <c r="CYQ18" s="2">
        <v>0</v>
      </c>
      <c r="CYR18" s="2">
        <v>0</v>
      </c>
      <c r="CYS18" s="2">
        <v>0</v>
      </c>
      <c r="CYT18" s="2">
        <v>0</v>
      </c>
      <c r="CYU18" s="2">
        <v>0</v>
      </c>
      <c r="CYV18" s="2">
        <v>30</v>
      </c>
      <c r="CYW18" s="2">
        <v>-90</v>
      </c>
      <c r="CYX18" s="2">
        <v>0</v>
      </c>
      <c r="CYY18" s="2">
        <v>0</v>
      </c>
      <c r="CYZ18" s="2">
        <v>335</v>
      </c>
      <c r="CZA18" s="2">
        <v>0</v>
      </c>
      <c r="CZB18" s="2">
        <v>192</v>
      </c>
      <c r="CZC18" s="2">
        <v>0</v>
      </c>
      <c r="CZD18" s="2">
        <v>482</v>
      </c>
      <c r="CZE18" s="2">
        <v>0</v>
      </c>
      <c r="CZF18" s="2">
        <v>130</v>
      </c>
      <c r="CZG18" s="2">
        <v>3818</v>
      </c>
      <c r="CZH18" s="2">
        <v>408</v>
      </c>
      <c r="CZI18" s="2">
        <v>713</v>
      </c>
      <c r="CZJ18" s="2">
        <v>15</v>
      </c>
      <c r="CZK18" s="2">
        <v>4</v>
      </c>
      <c r="CZL18" s="2">
        <v>0</v>
      </c>
      <c r="CZM18" s="2">
        <v>0</v>
      </c>
      <c r="CZN18" s="2">
        <v>503</v>
      </c>
      <c r="CZO18" s="2">
        <v>66</v>
      </c>
      <c r="CZP18" s="2">
        <v>169</v>
      </c>
      <c r="CZQ18" s="2">
        <v>8</v>
      </c>
      <c r="CZR18" s="2">
        <v>122</v>
      </c>
      <c r="CZS18" s="2">
        <v>0</v>
      </c>
      <c r="CZT18" s="2">
        <v>29</v>
      </c>
      <c r="CZU18" s="2">
        <v>41</v>
      </c>
      <c r="CZV18" s="2">
        <v>22</v>
      </c>
      <c r="CZW18" s="2">
        <v>0</v>
      </c>
      <c r="CZX18" s="2">
        <v>6</v>
      </c>
      <c r="CZY18" s="2">
        <v>130</v>
      </c>
      <c r="CZZ18" s="2">
        <v>1395</v>
      </c>
      <c r="DAA18" s="2">
        <v>8</v>
      </c>
      <c r="DAB18" s="2">
        <v>19</v>
      </c>
      <c r="DAC18" s="2">
        <v>12</v>
      </c>
      <c r="DAD18" s="2">
        <v>353</v>
      </c>
      <c r="DAE18" s="2">
        <v>13</v>
      </c>
      <c r="DAF18" s="2">
        <v>13</v>
      </c>
      <c r="DAG18" s="2">
        <v>29</v>
      </c>
      <c r="DAH18" s="2">
        <v>4</v>
      </c>
      <c r="DAI18" s="2">
        <v>54</v>
      </c>
      <c r="DAJ18" s="2">
        <v>40</v>
      </c>
      <c r="DAK18" s="2">
        <v>161</v>
      </c>
      <c r="DAL18" s="2">
        <v>32</v>
      </c>
      <c r="DAM18" s="2">
        <v>71</v>
      </c>
      <c r="DAN18" s="2">
        <v>23</v>
      </c>
      <c r="DAO18" s="2">
        <v>0</v>
      </c>
      <c r="DAP18" s="2">
        <v>25</v>
      </c>
      <c r="DAQ18" s="2">
        <v>43</v>
      </c>
      <c r="DAR18" s="2">
        <v>0</v>
      </c>
      <c r="DAS18" s="2">
        <v>22</v>
      </c>
      <c r="DAT18" s="2">
        <v>0</v>
      </c>
      <c r="DAU18" s="2">
        <v>58</v>
      </c>
      <c r="DAV18" s="2">
        <v>-1</v>
      </c>
      <c r="DAW18" s="2">
        <v>233</v>
      </c>
      <c r="DAX18" s="2">
        <v>23</v>
      </c>
      <c r="DAY18" s="2">
        <v>190</v>
      </c>
      <c r="DAZ18" s="2">
        <v>78</v>
      </c>
      <c r="DBA18" s="2">
        <v>51</v>
      </c>
      <c r="DBB18" s="2">
        <v>3</v>
      </c>
      <c r="DBC18" s="2">
        <v>10</v>
      </c>
      <c r="DBD18" s="2">
        <v>188</v>
      </c>
      <c r="DBE18" s="2">
        <v>45</v>
      </c>
      <c r="DBF18" s="2">
        <v>883</v>
      </c>
      <c r="DBG18" s="2">
        <v>312</v>
      </c>
      <c r="DBH18" s="2">
        <v>208</v>
      </c>
      <c r="DBI18" s="2">
        <v>154</v>
      </c>
      <c r="DBJ18" s="2">
        <v>14</v>
      </c>
      <c r="DBK18" s="2">
        <v>38</v>
      </c>
      <c r="DBL18" s="2">
        <v>489</v>
      </c>
      <c r="DBM18" s="2">
        <v>4</v>
      </c>
      <c r="DBN18" s="2">
        <v>74</v>
      </c>
      <c r="DBO18" s="2">
        <v>247</v>
      </c>
      <c r="DBP18" s="2">
        <v>4</v>
      </c>
      <c r="DBQ18" s="2">
        <v>59</v>
      </c>
      <c r="DBR18" s="2">
        <v>18</v>
      </c>
      <c r="DBS18" s="2">
        <v>55</v>
      </c>
      <c r="DBT18" s="2">
        <v>-27</v>
      </c>
      <c r="DBU18" s="2">
        <v>-78</v>
      </c>
      <c r="DBV18" s="2">
        <v>188</v>
      </c>
      <c r="DBW18" s="2">
        <v>15</v>
      </c>
      <c r="DBX18" s="2">
        <v>0</v>
      </c>
      <c r="DBY18" s="2">
        <v>37740</v>
      </c>
      <c r="DBZ18" s="2">
        <v>0</v>
      </c>
      <c r="DCA18" s="2">
        <v>449</v>
      </c>
      <c r="DCB18" s="2">
        <v>218</v>
      </c>
      <c r="DCC18" s="2">
        <v>26</v>
      </c>
      <c r="DCD18" s="2">
        <v>0</v>
      </c>
      <c r="DCE18" s="2">
        <v>0</v>
      </c>
      <c r="DCF18" s="2">
        <v>90</v>
      </c>
      <c r="DCG18" s="2">
        <v>22</v>
      </c>
      <c r="DCH18" s="2">
        <v>370</v>
      </c>
      <c r="DCI18" s="2">
        <v>36</v>
      </c>
      <c r="DCJ18" s="2">
        <v>29</v>
      </c>
      <c r="DCK18" s="2">
        <v>120</v>
      </c>
      <c r="DCL18" s="2">
        <v>-2</v>
      </c>
      <c r="DCM18" s="2">
        <v>22</v>
      </c>
      <c r="DCN18" s="2">
        <v>38</v>
      </c>
      <c r="DCO18" s="2">
        <v>123</v>
      </c>
      <c r="DCP18" s="2">
        <v>35</v>
      </c>
      <c r="DCQ18" s="2">
        <v>0</v>
      </c>
      <c r="DCR18" s="2">
        <v>255</v>
      </c>
      <c r="DCS18" s="2">
        <v>954</v>
      </c>
      <c r="DCT18" s="2">
        <v>584</v>
      </c>
      <c r="DCU18" s="2">
        <v>1094</v>
      </c>
      <c r="DCV18" s="2">
        <v>161</v>
      </c>
      <c r="DCW18" s="2">
        <v>515</v>
      </c>
      <c r="DCX18" s="2">
        <v>476</v>
      </c>
      <c r="DCY18" s="2">
        <v>54</v>
      </c>
      <c r="DCZ18" s="2">
        <v>29</v>
      </c>
      <c r="DDA18" s="2">
        <v>1</v>
      </c>
      <c r="DDB18" s="2">
        <v>20</v>
      </c>
      <c r="DDC18" s="2">
        <v>250</v>
      </c>
      <c r="DDD18" s="2">
        <v>623</v>
      </c>
      <c r="DDE18" s="2">
        <v>177</v>
      </c>
      <c r="DDF18" s="2">
        <v>165</v>
      </c>
      <c r="DDG18" s="2">
        <v>36</v>
      </c>
      <c r="DDH18" s="2">
        <v>123</v>
      </c>
      <c r="DDI18" s="2">
        <v>25</v>
      </c>
      <c r="DDJ18" s="2">
        <v>14</v>
      </c>
      <c r="DDK18" s="2">
        <v>5</v>
      </c>
      <c r="DDL18" s="2">
        <v>20</v>
      </c>
      <c r="DDM18" s="2">
        <v>235</v>
      </c>
      <c r="DDN18" s="2">
        <v>308</v>
      </c>
      <c r="DDO18" s="2">
        <v>7039</v>
      </c>
      <c r="DDP18" s="2">
        <v>72</v>
      </c>
      <c r="DDQ18" s="2">
        <v>902</v>
      </c>
      <c r="DDR18" s="2">
        <v>415</v>
      </c>
      <c r="DDS18" s="2">
        <v>41</v>
      </c>
      <c r="DDT18" s="2">
        <v>28</v>
      </c>
      <c r="DDU18" s="2">
        <v>35</v>
      </c>
      <c r="DDV18" s="2">
        <v>157</v>
      </c>
      <c r="DDW18" s="2">
        <v>21</v>
      </c>
      <c r="DDX18" s="2">
        <v>1380</v>
      </c>
      <c r="DDY18" s="2">
        <v>1645</v>
      </c>
      <c r="DDZ18" s="2">
        <v>0</v>
      </c>
      <c r="DEA18" s="2">
        <v>104</v>
      </c>
      <c r="DEB18" s="2">
        <v>143</v>
      </c>
      <c r="DEC18" s="2">
        <v>0</v>
      </c>
      <c r="DED18" s="2">
        <v>0</v>
      </c>
      <c r="DEE18" s="2">
        <v>7</v>
      </c>
      <c r="DEF18" s="2">
        <v>141</v>
      </c>
      <c r="DEG18" s="2">
        <v>4</v>
      </c>
      <c r="DEH18" s="2">
        <v>31</v>
      </c>
      <c r="DEI18" s="2">
        <v>29</v>
      </c>
      <c r="DEJ18" s="2">
        <v>97</v>
      </c>
      <c r="DEK18" s="2">
        <v>31</v>
      </c>
      <c r="DEL18" s="2">
        <v>70</v>
      </c>
      <c r="DEM18" s="2">
        <v>243</v>
      </c>
      <c r="DEN18" s="2">
        <v>9366</v>
      </c>
      <c r="DEO18" s="2">
        <v>-385</v>
      </c>
      <c r="DEP18" s="2">
        <v>8</v>
      </c>
      <c r="DEQ18" s="2">
        <v>678</v>
      </c>
      <c r="DER18" s="2">
        <v>18</v>
      </c>
      <c r="DES18" s="2">
        <v>533</v>
      </c>
      <c r="DET18" s="2">
        <v>118</v>
      </c>
      <c r="DEU18" s="2">
        <v>18</v>
      </c>
      <c r="DEV18" s="2">
        <v>160</v>
      </c>
      <c r="DEW18" s="2">
        <v>193</v>
      </c>
      <c r="DEX18" s="2">
        <v>3429</v>
      </c>
      <c r="DEY18" s="2">
        <v>1572</v>
      </c>
      <c r="DEZ18" s="2">
        <v>123</v>
      </c>
      <c r="DFA18" s="2">
        <v>12</v>
      </c>
      <c r="DFB18" s="2">
        <v>375</v>
      </c>
      <c r="DFC18" s="2">
        <v>58</v>
      </c>
      <c r="DFD18" s="2">
        <v>376</v>
      </c>
      <c r="DFE18" s="2">
        <v>127</v>
      </c>
      <c r="DFF18" s="2">
        <v>43</v>
      </c>
      <c r="DFG18" s="2">
        <v>939</v>
      </c>
      <c r="DFH18" s="2">
        <v>3</v>
      </c>
      <c r="DFI18" s="2">
        <v>-18</v>
      </c>
      <c r="DFJ18" s="2">
        <v>510</v>
      </c>
      <c r="DFK18" s="2">
        <v>94</v>
      </c>
      <c r="DFL18" s="2">
        <v>7</v>
      </c>
      <c r="DFM18" s="2">
        <v>37</v>
      </c>
      <c r="DFN18" s="2">
        <v>-113</v>
      </c>
      <c r="DFO18" s="2">
        <v>-7</v>
      </c>
      <c r="DFP18" s="2">
        <v>666</v>
      </c>
      <c r="DFQ18" s="2">
        <v>0</v>
      </c>
      <c r="DFR18" s="2">
        <v>563</v>
      </c>
      <c r="DFS18" s="2">
        <v>1796</v>
      </c>
      <c r="DFT18" s="2">
        <v>2967</v>
      </c>
      <c r="DFU18" s="2">
        <v>0</v>
      </c>
      <c r="DFV18" s="2">
        <v>-79</v>
      </c>
      <c r="DFW18" s="2">
        <v>1283</v>
      </c>
      <c r="DFX18" s="2">
        <v>36</v>
      </c>
      <c r="DFY18" s="2">
        <v>4232</v>
      </c>
      <c r="DFZ18" s="2">
        <v>-4988</v>
      </c>
      <c r="DGA18" s="2">
        <v>134</v>
      </c>
      <c r="DGB18" s="2">
        <v>1318</v>
      </c>
      <c r="DGC18" s="2">
        <v>517</v>
      </c>
      <c r="DGD18" s="2">
        <v>3046</v>
      </c>
      <c r="DGE18" s="2">
        <v>385</v>
      </c>
      <c r="DGF18" s="2">
        <v>342</v>
      </c>
      <c r="DGG18" s="2">
        <v>80</v>
      </c>
      <c r="DGH18" s="2">
        <v>278</v>
      </c>
      <c r="DGI18" s="2" t="s">
        <v>5</v>
      </c>
      <c r="DGJ18" s="2">
        <v>137</v>
      </c>
      <c r="DGK18" s="2">
        <v>435</v>
      </c>
      <c r="DGL18" s="2" t="s">
        <v>5</v>
      </c>
      <c r="DGM18" s="2">
        <v>-34</v>
      </c>
      <c r="DGN18" s="2">
        <v>-76</v>
      </c>
      <c r="DGO18" s="2">
        <v>0</v>
      </c>
      <c r="DGP18" s="2">
        <v>1410</v>
      </c>
      <c r="DGQ18" s="2" t="s">
        <v>5</v>
      </c>
      <c r="DGR18" s="2">
        <v>125</v>
      </c>
      <c r="DGS18" s="2">
        <v>1035</v>
      </c>
      <c r="DGT18" s="2">
        <v>2591</v>
      </c>
      <c r="DGU18" s="2">
        <v>63</v>
      </c>
      <c r="DGV18" s="2">
        <v>50</v>
      </c>
      <c r="DGW18" s="2">
        <v>1071</v>
      </c>
      <c r="DGX18" s="2">
        <v>261</v>
      </c>
      <c r="DGY18" s="2">
        <v>4430</v>
      </c>
      <c r="DGZ18" s="2">
        <v>6442</v>
      </c>
      <c r="DHA18" s="2">
        <v>2740</v>
      </c>
      <c r="DHB18" s="2">
        <v>3706</v>
      </c>
      <c r="DHC18" s="2">
        <v>30621</v>
      </c>
      <c r="DHD18" s="2" t="s">
        <v>5</v>
      </c>
      <c r="DHE18" s="2">
        <v>0</v>
      </c>
      <c r="DHF18" s="2">
        <v>208</v>
      </c>
      <c r="DHG18" s="2">
        <v>1553</v>
      </c>
      <c r="DHH18" s="2">
        <v>392</v>
      </c>
      <c r="DHI18" s="2">
        <v>4766</v>
      </c>
      <c r="DHJ18" s="2">
        <v>-92</v>
      </c>
      <c r="DHK18" s="2">
        <v>255</v>
      </c>
      <c r="DHL18" s="2">
        <v>1</v>
      </c>
      <c r="DHM18" s="2">
        <v>37</v>
      </c>
      <c r="DHN18" s="2">
        <v>3730</v>
      </c>
      <c r="DHO18" s="2">
        <v>43329</v>
      </c>
      <c r="DHP18" s="2">
        <v>214</v>
      </c>
      <c r="DHQ18" s="2">
        <v>0</v>
      </c>
      <c r="DHR18" s="2">
        <v>0</v>
      </c>
      <c r="DHS18" s="2">
        <v>0</v>
      </c>
      <c r="DHT18" s="2">
        <v>0</v>
      </c>
      <c r="DHU18" s="2">
        <v>0</v>
      </c>
      <c r="DHV18" s="2">
        <v>0</v>
      </c>
      <c r="DHW18" s="2">
        <v>9</v>
      </c>
      <c r="DHX18" s="2">
        <v>0</v>
      </c>
      <c r="DHY18" s="2">
        <v>0</v>
      </c>
      <c r="DHZ18" s="2">
        <v>267</v>
      </c>
      <c r="DIA18" s="2">
        <v>192</v>
      </c>
      <c r="DIB18" s="2">
        <v>202</v>
      </c>
      <c r="DIC18" s="2">
        <v>80</v>
      </c>
      <c r="DID18" s="2">
        <v>0</v>
      </c>
      <c r="DIE18" s="2">
        <v>871</v>
      </c>
      <c r="DIF18" s="2">
        <v>0</v>
      </c>
      <c r="DIG18" s="2">
        <v>0</v>
      </c>
      <c r="DIH18" s="2">
        <v>0</v>
      </c>
      <c r="DII18" s="2">
        <v>0</v>
      </c>
      <c r="DIJ18" s="2">
        <v>0</v>
      </c>
      <c r="DIK18" s="2">
        <v>537</v>
      </c>
      <c r="DIL18" s="2">
        <v>0</v>
      </c>
      <c r="DIM18" s="2">
        <v>0</v>
      </c>
      <c r="DIN18" s="2">
        <v>10</v>
      </c>
      <c r="DIO18" s="2">
        <v>0</v>
      </c>
      <c r="DIP18" s="2">
        <v>0</v>
      </c>
      <c r="DIQ18" s="2">
        <v>0</v>
      </c>
      <c r="DIR18" s="2">
        <v>0</v>
      </c>
      <c r="DIS18" s="2">
        <v>9539</v>
      </c>
      <c r="DIT18" s="2">
        <v>-161</v>
      </c>
      <c r="DIU18" s="2">
        <v>0</v>
      </c>
      <c r="DIV18" s="2">
        <v>2544</v>
      </c>
      <c r="DIW18" s="2">
        <v>13</v>
      </c>
      <c r="DIX18" s="2">
        <v>406</v>
      </c>
      <c r="DIY18" s="2">
        <v>1812</v>
      </c>
      <c r="DIZ18" s="2">
        <v>0</v>
      </c>
      <c r="DJA18" s="2">
        <v>51</v>
      </c>
      <c r="DJB18" s="2" t="s">
        <v>5</v>
      </c>
      <c r="DJC18" s="2">
        <v>311</v>
      </c>
      <c r="DJD18" s="2">
        <v>1682</v>
      </c>
      <c r="DJE18" s="2">
        <v>72</v>
      </c>
      <c r="DJF18" s="2">
        <v>0</v>
      </c>
      <c r="DJG18" s="2">
        <v>0</v>
      </c>
      <c r="DJH18" s="2">
        <v>3778</v>
      </c>
      <c r="DJI18" s="2">
        <v>126</v>
      </c>
      <c r="DJJ18" s="2">
        <v>5055</v>
      </c>
      <c r="DJK18" s="2">
        <v>168</v>
      </c>
      <c r="DJL18" s="2">
        <v>170</v>
      </c>
      <c r="DJM18" s="2" t="s">
        <v>5</v>
      </c>
      <c r="DJN18" s="2">
        <v>360</v>
      </c>
      <c r="DJO18" s="2" t="s">
        <v>5</v>
      </c>
      <c r="DJP18" s="2">
        <v>699</v>
      </c>
      <c r="DJQ18" s="2">
        <v>-39</v>
      </c>
      <c r="DJR18" s="2">
        <v>9763</v>
      </c>
      <c r="DJS18" s="2">
        <v>1900</v>
      </c>
      <c r="DJT18" s="2">
        <v>215</v>
      </c>
      <c r="DJU18" s="2" t="s">
        <v>5</v>
      </c>
      <c r="DJV18" s="2">
        <v>4290</v>
      </c>
      <c r="DJW18" s="2" t="s">
        <v>5</v>
      </c>
      <c r="DJX18" s="2">
        <v>3197</v>
      </c>
      <c r="DJY18" s="2" t="s">
        <v>5</v>
      </c>
      <c r="DJZ18" s="2">
        <v>290</v>
      </c>
      <c r="DKA18" s="2" t="s">
        <v>5</v>
      </c>
      <c r="DKB18" s="2" t="s">
        <v>5</v>
      </c>
      <c r="DKC18" s="2" t="s">
        <v>5</v>
      </c>
      <c r="DKD18" s="2" t="s">
        <v>5</v>
      </c>
      <c r="DKE18" s="2" t="s">
        <v>5</v>
      </c>
      <c r="DKF18" s="2" t="s">
        <v>5</v>
      </c>
      <c r="DKG18" s="2" t="s">
        <v>5</v>
      </c>
      <c r="DKH18" s="2" t="s">
        <v>5</v>
      </c>
      <c r="DKI18" s="2" t="s">
        <v>5</v>
      </c>
      <c r="DKJ18" s="2" t="s">
        <v>5</v>
      </c>
      <c r="DKK18" s="2" t="s">
        <v>5</v>
      </c>
      <c r="DKL18" s="2" t="s">
        <v>5</v>
      </c>
      <c r="DKM18" s="2" t="s">
        <v>5</v>
      </c>
      <c r="DKN18" s="2" t="s">
        <v>5</v>
      </c>
      <c r="DKO18" s="2">
        <v>18</v>
      </c>
      <c r="DKP18" s="2" t="s">
        <v>5</v>
      </c>
      <c r="DKQ18" s="2" t="s">
        <v>5</v>
      </c>
      <c r="DKR18" s="2" t="s">
        <v>5</v>
      </c>
      <c r="DKS18" s="2">
        <v>161</v>
      </c>
      <c r="DKT18" s="2" t="s">
        <v>5</v>
      </c>
      <c r="DKU18" s="2">
        <v>471</v>
      </c>
      <c r="DKV18" s="2" t="s">
        <v>5</v>
      </c>
      <c r="DKW18" s="2">
        <v>-40</v>
      </c>
      <c r="DKX18" s="2" t="s">
        <v>5</v>
      </c>
      <c r="DKY18" s="2">
        <v>1986</v>
      </c>
      <c r="DKZ18" s="2" t="s">
        <v>5</v>
      </c>
      <c r="DLA18" s="2" t="s">
        <v>5</v>
      </c>
      <c r="DLB18" s="2">
        <v>11290</v>
      </c>
      <c r="DLC18" s="2" t="s">
        <v>5</v>
      </c>
      <c r="DLD18" s="2" t="s">
        <v>5</v>
      </c>
      <c r="DLE18" s="2">
        <v>93</v>
      </c>
      <c r="DLF18" s="2" t="s">
        <v>5</v>
      </c>
      <c r="DLG18" s="2" t="s">
        <v>5</v>
      </c>
      <c r="DLH18" s="2">
        <v>113</v>
      </c>
      <c r="DLI18" s="2">
        <v>0</v>
      </c>
      <c r="DLJ18" s="2">
        <v>118</v>
      </c>
      <c r="DLK18" s="2">
        <v>40</v>
      </c>
      <c r="DLL18" s="2">
        <v>189</v>
      </c>
      <c r="DLM18" s="2" t="s">
        <v>5</v>
      </c>
      <c r="DLN18" s="2">
        <v>-2273</v>
      </c>
      <c r="DLO18" s="2" t="s">
        <v>5</v>
      </c>
      <c r="DLP18" s="2" t="s">
        <v>5</v>
      </c>
      <c r="DLQ18" s="2" t="s">
        <v>5</v>
      </c>
      <c r="DLR18" s="2" t="s">
        <v>5</v>
      </c>
      <c r="DLS18" s="2" t="s">
        <v>5</v>
      </c>
      <c r="DLT18" s="2" t="s">
        <v>5</v>
      </c>
      <c r="DLU18" s="2" t="s">
        <v>5</v>
      </c>
      <c r="DLV18" s="2">
        <v>12489</v>
      </c>
      <c r="DLW18" s="2">
        <v>1055</v>
      </c>
      <c r="DLX18" s="2" t="s">
        <v>5</v>
      </c>
      <c r="DLY18" s="2" t="s">
        <v>5</v>
      </c>
      <c r="DLZ18" s="2" t="s">
        <v>5</v>
      </c>
      <c r="DMA18" s="2">
        <v>157</v>
      </c>
      <c r="DMB18" s="2" t="s">
        <v>5</v>
      </c>
      <c r="DMC18" s="2" t="s">
        <v>5</v>
      </c>
      <c r="DMD18" s="2">
        <v>75000</v>
      </c>
      <c r="DME18" s="2">
        <v>498</v>
      </c>
      <c r="DMF18" s="2">
        <v>303</v>
      </c>
      <c r="DMG18" s="2">
        <v>11923</v>
      </c>
      <c r="DMH18" s="2" t="s">
        <v>5</v>
      </c>
      <c r="DMI18" s="2" t="s">
        <v>5</v>
      </c>
      <c r="DMJ18" s="2">
        <v>0</v>
      </c>
      <c r="DMK18" s="2">
        <v>1</v>
      </c>
      <c r="DML18" s="2">
        <v>292</v>
      </c>
      <c r="DMM18" s="2" t="s">
        <v>5</v>
      </c>
      <c r="DMN18" s="2">
        <v>3578</v>
      </c>
      <c r="DMO18" s="2">
        <v>404</v>
      </c>
      <c r="DMP18" s="2" t="s">
        <v>5</v>
      </c>
      <c r="DMQ18" s="2">
        <v>311</v>
      </c>
      <c r="DMR18" s="2">
        <v>513</v>
      </c>
      <c r="DMS18" s="2">
        <v>4289</v>
      </c>
      <c r="DMT18" s="2">
        <v>-3924</v>
      </c>
      <c r="DMU18" s="2">
        <v>5224</v>
      </c>
      <c r="DMV18" s="2">
        <v>473</v>
      </c>
      <c r="DMW18" s="2">
        <v>2</v>
      </c>
      <c r="DMX18" s="2">
        <v>10</v>
      </c>
      <c r="DMY18" s="2">
        <v>10</v>
      </c>
      <c r="DMZ18" s="2">
        <v>1247</v>
      </c>
      <c r="DNA18" s="2">
        <v>239</v>
      </c>
      <c r="DNB18" s="2" t="s">
        <v>5</v>
      </c>
      <c r="DNC18" s="2">
        <v>51</v>
      </c>
      <c r="DND18" s="2">
        <v>0</v>
      </c>
      <c r="DNE18" s="2" t="s">
        <v>5</v>
      </c>
      <c r="DNF18" s="2">
        <v>61</v>
      </c>
      <c r="DNG18" s="2">
        <v>43</v>
      </c>
      <c r="DNH18" s="2" t="s">
        <v>5</v>
      </c>
      <c r="DNI18" s="2" t="s">
        <v>5</v>
      </c>
      <c r="DNJ18" s="2" t="s">
        <v>5</v>
      </c>
      <c r="DNK18" s="2">
        <v>2504</v>
      </c>
      <c r="DNL18" s="2">
        <v>-5169</v>
      </c>
      <c r="DNM18" s="2">
        <v>1001</v>
      </c>
      <c r="DNN18" s="2" t="s">
        <v>5</v>
      </c>
      <c r="DNO18" s="2" t="s">
        <v>5</v>
      </c>
      <c r="DNP18" s="2" t="s">
        <v>5</v>
      </c>
      <c r="DNQ18" s="2">
        <v>1667</v>
      </c>
      <c r="DNR18" s="2" t="s">
        <v>5</v>
      </c>
      <c r="DNS18" s="2" t="s">
        <v>5</v>
      </c>
      <c r="DNT18" s="2">
        <v>2425</v>
      </c>
      <c r="DNU18" s="2" t="s">
        <v>5</v>
      </c>
      <c r="DNV18" s="2">
        <v>5368</v>
      </c>
      <c r="DNW18" s="2">
        <v>871</v>
      </c>
      <c r="DNX18" s="2" t="s">
        <v>5</v>
      </c>
      <c r="DNY18" s="2" t="s">
        <v>5</v>
      </c>
      <c r="DNZ18" s="2" t="s">
        <v>5</v>
      </c>
      <c r="DOA18" s="2" t="s">
        <v>5</v>
      </c>
      <c r="DOB18" s="2" t="s">
        <v>5</v>
      </c>
      <c r="DOC18" s="2">
        <v>392</v>
      </c>
      <c r="DOD18" s="2" t="s">
        <v>5</v>
      </c>
      <c r="DOE18" s="2" t="s">
        <v>5</v>
      </c>
      <c r="DOF18" s="2" t="s">
        <v>5</v>
      </c>
      <c r="DOG18" s="2" t="s">
        <v>5</v>
      </c>
      <c r="DOH18" s="2">
        <v>108</v>
      </c>
      <c r="DOI18" s="2" t="s">
        <v>5</v>
      </c>
      <c r="DOJ18" s="2">
        <v>224460</v>
      </c>
      <c r="DOK18" s="2">
        <v>22</v>
      </c>
      <c r="DOL18" s="2" t="s">
        <v>5</v>
      </c>
      <c r="DOM18" s="2">
        <v>2327</v>
      </c>
      <c r="DON18" s="2">
        <v>107</v>
      </c>
      <c r="DOO18" s="2" t="s">
        <v>5</v>
      </c>
      <c r="DOP18" s="2" t="s">
        <v>5</v>
      </c>
      <c r="DOQ18" s="2">
        <v>8581</v>
      </c>
      <c r="DOR18" s="2" t="s">
        <v>5</v>
      </c>
      <c r="DOS18" s="2" t="s">
        <v>5</v>
      </c>
      <c r="DOT18" s="2">
        <v>9047</v>
      </c>
      <c r="DOU18" s="2" t="s">
        <v>5</v>
      </c>
      <c r="DOV18" s="2">
        <v>-963</v>
      </c>
      <c r="DOW18" s="2">
        <v>206000</v>
      </c>
      <c r="DOX18" s="2" t="s">
        <v>5</v>
      </c>
      <c r="DOY18" s="2" t="s">
        <v>5</v>
      </c>
      <c r="DOZ18" s="2" t="s">
        <v>5</v>
      </c>
      <c r="DPA18" s="2" t="s">
        <v>5</v>
      </c>
      <c r="DPB18" s="2" t="s">
        <v>5</v>
      </c>
      <c r="DPC18" s="2" t="s">
        <v>5</v>
      </c>
      <c r="DPD18" s="2">
        <v>7874</v>
      </c>
      <c r="DPE18" s="2">
        <v>146</v>
      </c>
      <c r="DPF18" s="2">
        <v>800</v>
      </c>
      <c r="DPG18" s="2" t="s">
        <v>5</v>
      </c>
      <c r="DPH18" s="2" t="s">
        <v>5</v>
      </c>
      <c r="DPI18" s="2" t="s">
        <v>5</v>
      </c>
      <c r="DPJ18" s="2" t="s">
        <v>5</v>
      </c>
      <c r="DPK18" s="2">
        <v>4379</v>
      </c>
      <c r="DPL18" s="2">
        <v>3166</v>
      </c>
      <c r="DPM18" s="2" t="s">
        <v>5</v>
      </c>
      <c r="DPN18" s="2" t="s">
        <v>5</v>
      </c>
      <c r="DPO18" s="2">
        <v>100</v>
      </c>
      <c r="DPP18" s="2">
        <v>857</v>
      </c>
      <c r="DPQ18" s="2" t="s">
        <v>5</v>
      </c>
      <c r="DPR18" s="2">
        <v>49</v>
      </c>
      <c r="DPS18" s="2">
        <v>1568</v>
      </c>
      <c r="DPT18" s="2">
        <v>2199</v>
      </c>
      <c r="DPU18" s="2">
        <v>9280</v>
      </c>
      <c r="DPV18" s="2" t="s">
        <v>5</v>
      </c>
      <c r="DPW18" s="2" t="s">
        <v>5</v>
      </c>
      <c r="DPX18" s="2">
        <v>150</v>
      </c>
      <c r="DPY18" s="2">
        <v>762</v>
      </c>
      <c r="DPZ18" s="2">
        <v>2360</v>
      </c>
      <c r="DQA18" s="2">
        <v>92</v>
      </c>
      <c r="DQB18" s="2">
        <v>-6</v>
      </c>
      <c r="DQC18" s="2" t="s">
        <v>5</v>
      </c>
      <c r="DQD18" s="2" t="s">
        <v>5</v>
      </c>
      <c r="DQE18" s="2">
        <v>4935</v>
      </c>
      <c r="DQF18" s="2">
        <v>-11</v>
      </c>
      <c r="DQG18" s="2">
        <v>49</v>
      </c>
      <c r="DQH18" s="2">
        <v>-35</v>
      </c>
      <c r="DQI18" s="2" t="s">
        <v>5</v>
      </c>
      <c r="DQJ18" s="2" t="s">
        <v>5</v>
      </c>
      <c r="DQK18" s="2">
        <v>883</v>
      </c>
      <c r="DQL18" s="2" t="s">
        <v>5</v>
      </c>
      <c r="DQM18" s="2" t="s">
        <v>5</v>
      </c>
      <c r="DQN18" s="2" t="s">
        <v>5</v>
      </c>
      <c r="DQO18" s="2" t="s">
        <v>5</v>
      </c>
      <c r="DQP18" s="2">
        <v>232</v>
      </c>
      <c r="DQQ18" s="2">
        <v>669</v>
      </c>
      <c r="DQR18" s="2" t="s">
        <v>5</v>
      </c>
      <c r="DQS18" s="2" t="s">
        <v>5</v>
      </c>
      <c r="DQT18" s="2">
        <v>503</v>
      </c>
      <c r="DQU18" s="2" t="s">
        <v>5</v>
      </c>
      <c r="DQV18" s="2" t="s">
        <v>5</v>
      </c>
      <c r="DQW18" s="2">
        <v>9</v>
      </c>
      <c r="DQX18" s="2" t="s">
        <v>5</v>
      </c>
      <c r="DQY18" s="2" t="s">
        <v>5</v>
      </c>
      <c r="DQZ18" s="2" t="s">
        <v>5</v>
      </c>
      <c r="DRA18" s="2" t="s">
        <v>5</v>
      </c>
      <c r="DRB18" s="2">
        <v>1052</v>
      </c>
      <c r="DRC18" s="2">
        <v>1624</v>
      </c>
      <c r="DRD18" s="2" t="s">
        <v>5</v>
      </c>
      <c r="DRE18" s="2" t="s">
        <v>5</v>
      </c>
      <c r="DRF18" s="2">
        <v>923</v>
      </c>
      <c r="DRG18" s="2">
        <v>4472</v>
      </c>
      <c r="DRH18" s="2">
        <v>0</v>
      </c>
      <c r="DRI18" s="2">
        <v>152</v>
      </c>
      <c r="DRJ18" s="2">
        <v>9735</v>
      </c>
      <c r="DRK18" s="2">
        <v>278</v>
      </c>
      <c r="DRL18" s="2">
        <v>112</v>
      </c>
      <c r="DRM18" s="2">
        <v>6087</v>
      </c>
      <c r="DRN18" s="2">
        <v>1544</v>
      </c>
      <c r="DRO18" s="2">
        <v>62</v>
      </c>
      <c r="DRP18" s="2">
        <v>332</v>
      </c>
      <c r="DRQ18" s="2">
        <v>154</v>
      </c>
      <c r="DRR18" s="2">
        <v>72</v>
      </c>
      <c r="DRS18" s="2">
        <v>279</v>
      </c>
      <c r="DRT18" s="2">
        <v>6937</v>
      </c>
      <c r="DRU18" s="2" t="s">
        <v>5</v>
      </c>
      <c r="DRV18" s="2">
        <v>4763</v>
      </c>
      <c r="DRW18" s="2" t="s">
        <v>5</v>
      </c>
      <c r="DRX18" s="2" t="s">
        <v>5</v>
      </c>
      <c r="DRY18" s="2" t="s">
        <v>5</v>
      </c>
      <c r="DRZ18" s="2">
        <v>307</v>
      </c>
      <c r="DSA18" s="2" t="s">
        <v>5</v>
      </c>
      <c r="DSB18" s="2" t="s">
        <v>5</v>
      </c>
      <c r="DSC18" s="2" t="s">
        <v>5</v>
      </c>
      <c r="DSD18" s="2">
        <v>13</v>
      </c>
      <c r="DSE18" s="2" t="s">
        <v>5</v>
      </c>
      <c r="DSF18" s="2">
        <v>654</v>
      </c>
      <c r="DSG18" s="2">
        <v>127</v>
      </c>
      <c r="DSH18" s="2">
        <v>1004</v>
      </c>
      <c r="DSI18" s="2" t="s">
        <v>5</v>
      </c>
      <c r="DSJ18" s="2">
        <v>3889</v>
      </c>
      <c r="DSK18" s="2" t="s">
        <v>5</v>
      </c>
      <c r="DSL18" s="2">
        <v>164</v>
      </c>
      <c r="DSM18" s="2">
        <v>0</v>
      </c>
      <c r="DSN18" s="2">
        <v>0</v>
      </c>
      <c r="DSO18" s="2">
        <v>63</v>
      </c>
      <c r="DSP18" s="2">
        <v>-12</v>
      </c>
      <c r="DSQ18" s="2">
        <v>88</v>
      </c>
      <c r="DSR18" s="2">
        <v>206</v>
      </c>
      <c r="DSS18" s="2">
        <v>1157</v>
      </c>
      <c r="DST18" s="2">
        <v>20</v>
      </c>
      <c r="DSU18" s="2">
        <v>2137</v>
      </c>
      <c r="DSV18" s="2">
        <v>10</v>
      </c>
      <c r="DSW18" s="2">
        <v>135</v>
      </c>
      <c r="DSX18" s="2">
        <v>32</v>
      </c>
      <c r="DSY18" s="2">
        <v>432</v>
      </c>
      <c r="DSZ18" s="2">
        <v>814</v>
      </c>
      <c r="DTA18" s="2">
        <v>86</v>
      </c>
      <c r="DTB18" s="2">
        <v>387</v>
      </c>
      <c r="DTC18" s="2">
        <v>0</v>
      </c>
      <c r="DTD18" s="2">
        <v>68</v>
      </c>
      <c r="DTE18" s="2">
        <v>32296</v>
      </c>
      <c r="DTF18" s="2">
        <v>-13</v>
      </c>
      <c r="DTG18" s="2">
        <v>200000</v>
      </c>
      <c r="DTH18" s="2">
        <v>-54</v>
      </c>
      <c r="DTI18" s="2">
        <v>272</v>
      </c>
      <c r="DTJ18" s="2">
        <v>0</v>
      </c>
      <c r="DTK18" s="2">
        <v>207</v>
      </c>
      <c r="DTL18" s="2">
        <v>699</v>
      </c>
      <c r="DTM18" s="2">
        <v>0</v>
      </c>
      <c r="DTN18" s="2">
        <v>149</v>
      </c>
      <c r="DTO18" s="2">
        <v>-1167</v>
      </c>
      <c r="DTP18" s="2">
        <v>-44</v>
      </c>
      <c r="DTQ18" s="2">
        <v>41</v>
      </c>
      <c r="DTR18" s="2">
        <v>1</v>
      </c>
      <c r="DTS18" s="2">
        <v>20417</v>
      </c>
      <c r="DTT18" s="2">
        <v>8</v>
      </c>
      <c r="DTU18" s="2">
        <v>40</v>
      </c>
      <c r="DTV18" s="2">
        <v>616</v>
      </c>
      <c r="DTW18" s="2">
        <v>-129</v>
      </c>
      <c r="DTX18" s="2">
        <v>-1</v>
      </c>
      <c r="DTY18" s="2">
        <v>557</v>
      </c>
      <c r="DTZ18" s="2">
        <v>42</v>
      </c>
      <c r="DUA18" s="2">
        <v>0</v>
      </c>
      <c r="DUB18" s="2">
        <v>59</v>
      </c>
      <c r="DUC18" s="2">
        <v>0</v>
      </c>
      <c r="DUD18" s="2">
        <v>81</v>
      </c>
      <c r="DUE18" s="2">
        <v>16</v>
      </c>
      <c r="DUF18" s="2">
        <v>47</v>
      </c>
      <c r="DUG18" s="2">
        <v>112</v>
      </c>
      <c r="DUH18" s="2">
        <v>135219</v>
      </c>
      <c r="DUI18" s="2">
        <v>265</v>
      </c>
      <c r="DUJ18" s="2">
        <v>1446</v>
      </c>
      <c r="DUK18" s="2">
        <v>16</v>
      </c>
      <c r="DUL18" s="2">
        <v>6</v>
      </c>
      <c r="DUM18" s="2">
        <v>1073</v>
      </c>
      <c r="DUN18" s="2">
        <v>336</v>
      </c>
      <c r="DUO18" s="2">
        <v>93</v>
      </c>
      <c r="DUP18" s="2">
        <v>992</v>
      </c>
      <c r="DUQ18" s="2">
        <v>66</v>
      </c>
      <c r="DUR18" s="2">
        <v>722</v>
      </c>
      <c r="DUS18" s="2">
        <v>-43</v>
      </c>
      <c r="DUT18" s="2">
        <v>12</v>
      </c>
      <c r="DUU18" s="2">
        <v>665</v>
      </c>
      <c r="DUV18" s="2">
        <v>2032</v>
      </c>
      <c r="DUW18" s="2">
        <v>200</v>
      </c>
      <c r="DUX18" s="2">
        <v>-6</v>
      </c>
      <c r="DUY18" s="2">
        <v>215</v>
      </c>
      <c r="DUZ18" s="2">
        <v>182</v>
      </c>
      <c r="DVA18" s="2">
        <v>313</v>
      </c>
      <c r="DVB18" s="2">
        <v>7226</v>
      </c>
      <c r="DVC18" s="2">
        <v>35</v>
      </c>
      <c r="DVD18" s="2">
        <v>152</v>
      </c>
      <c r="DVE18" s="2">
        <v>248</v>
      </c>
      <c r="DVF18" s="2">
        <v>235</v>
      </c>
      <c r="DVG18" s="2">
        <v>47</v>
      </c>
      <c r="DVH18" s="2">
        <v>182</v>
      </c>
      <c r="DVI18" s="2">
        <v>934</v>
      </c>
      <c r="DVJ18" s="2">
        <v>0</v>
      </c>
      <c r="DVK18" s="2">
        <v>53</v>
      </c>
      <c r="DVL18" s="2">
        <v>0</v>
      </c>
      <c r="DVM18" s="2">
        <v>306</v>
      </c>
      <c r="DVN18" s="2">
        <v>0</v>
      </c>
      <c r="DVO18" s="2">
        <v>49</v>
      </c>
      <c r="DVP18" s="2">
        <v>28</v>
      </c>
      <c r="DVQ18" s="2">
        <v>196</v>
      </c>
      <c r="DVR18" s="2">
        <v>0</v>
      </c>
      <c r="DVS18" s="2">
        <v>71</v>
      </c>
      <c r="DVT18" s="2">
        <v>139</v>
      </c>
      <c r="DVU18" s="2">
        <v>77</v>
      </c>
      <c r="DVV18" s="2">
        <v>0</v>
      </c>
      <c r="DVW18" s="2">
        <v>49</v>
      </c>
      <c r="DVX18" s="2">
        <v>84</v>
      </c>
      <c r="DVY18" s="2">
        <v>927</v>
      </c>
      <c r="DVZ18" s="2">
        <v>514</v>
      </c>
      <c r="DWA18" s="2">
        <v>-5</v>
      </c>
      <c r="DWB18" s="2">
        <v>0</v>
      </c>
      <c r="DWC18" s="2">
        <v>62</v>
      </c>
      <c r="DWD18" s="2">
        <v>698</v>
      </c>
      <c r="DWE18" s="2">
        <v>0</v>
      </c>
      <c r="DWF18" s="2">
        <v>355</v>
      </c>
      <c r="DWG18" s="2">
        <v>2141</v>
      </c>
      <c r="DWH18" s="2">
        <v>107</v>
      </c>
      <c r="DWI18" s="2">
        <v>202</v>
      </c>
      <c r="DWJ18" s="2">
        <v>2469</v>
      </c>
      <c r="DWK18" s="2">
        <v>181</v>
      </c>
      <c r="DWL18" s="2">
        <v>36</v>
      </c>
      <c r="DWM18" s="2">
        <v>90</v>
      </c>
      <c r="DWN18" s="2">
        <v>49</v>
      </c>
      <c r="DWO18" s="2">
        <v>52</v>
      </c>
      <c r="DWP18" s="2">
        <v>41</v>
      </c>
      <c r="DWQ18" s="2">
        <v>33</v>
      </c>
      <c r="DWR18" s="2">
        <v>126</v>
      </c>
      <c r="DWS18" s="2">
        <v>5</v>
      </c>
      <c r="DWT18" s="2">
        <v>115</v>
      </c>
      <c r="DWU18" s="2">
        <v>-1</v>
      </c>
      <c r="DWV18" s="2">
        <v>374</v>
      </c>
      <c r="DWW18" s="2">
        <v>18</v>
      </c>
      <c r="DWX18" s="2">
        <v>345</v>
      </c>
      <c r="DWY18" s="2">
        <v>0</v>
      </c>
      <c r="DWZ18" s="2">
        <v>116</v>
      </c>
      <c r="DXA18" s="2">
        <v>73</v>
      </c>
      <c r="DXB18" s="2">
        <v>236</v>
      </c>
      <c r="DXC18" s="2">
        <v>367</v>
      </c>
      <c r="DXD18" s="2">
        <v>128707</v>
      </c>
      <c r="DXE18" s="2">
        <v>521</v>
      </c>
      <c r="DXF18" s="2">
        <v>41</v>
      </c>
      <c r="DXG18" s="2">
        <v>1495</v>
      </c>
      <c r="DXH18" s="2">
        <v>0</v>
      </c>
      <c r="DXI18" s="2">
        <v>539</v>
      </c>
      <c r="DXJ18" s="2">
        <v>1041</v>
      </c>
      <c r="DXK18" s="2">
        <v>0</v>
      </c>
      <c r="DXL18" s="2">
        <v>51</v>
      </c>
      <c r="DXM18" s="2">
        <v>11727</v>
      </c>
      <c r="DXN18" s="2">
        <v>18</v>
      </c>
      <c r="DXO18" s="2">
        <v>765</v>
      </c>
      <c r="DXP18" s="2">
        <v>0</v>
      </c>
      <c r="DXQ18" s="2">
        <v>20</v>
      </c>
      <c r="DXR18" s="2">
        <v>37</v>
      </c>
      <c r="DXS18" s="2">
        <v>62</v>
      </c>
      <c r="DXT18" s="2">
        <v>0</v>
      </c>
      <c r="DXU18" s="2">
        <v>0</v>
      </c>
      <c r="DXV18" s="2">
        <v>850</v>
      </c>
      <c r="DXW18" s="2">
        <v>65</v>
      </c>
      <c r="DXX18" s="2">
        <v>826</v>
      </c>
      <c r="DXY18" s="2">
        <v>115</v>
      </c>
      <c r="DXZ18" s="2">
        <v>45</v>
      </c>
      <c r="DYA18" s="2">
        <v>0</v>
      </c>
      <c r="DYB18" s="2">
        <v>1006</v>
      </c>
      <c r="DYC18" s="2">
        <v>0</v>
      </c>
      <c r="DYD18" s="2">
        <v>49</v>
      </c>
      <c r="DYE18" s="2">
        <v>490</v>
      </c>
      <c r="DYF18" s="2">
        <v>0</v>
      </c>
      <c r="DYG18" s="2">
        <v>38</v>
      </c>
      <c r="DYH18" s="2">
        <v>33</v>
      </c>
      <c r="DYI18" s="2">
        <v>134</v>
      </c>
      <c r="DYJ18" s="2">
        <v>6124</v>
      </c>
      <c r="DYK18" s="2">
        <v>448022</v>
      </c>
      <c r="DYL18" s="2">
        <v>222</v>
      </c>
      <c r="DYM18" s="2">
        <v>0</v>
      </c>
      <c r="DYN18" s="2">
        <v>204</v>
      </c>
      <c r="DYO18" s="2">
        <v>36</v>
      </c>
      <c r="DYP18" s="2">
        <v>742</v>
      </c>
      <c r="DYQ18" s="2">
        <v>-8</v>
      </c>
      <c r="DYR18" s="2">
        <v>1155</v>
      </c>
      <c r="DYS18" s="2">
        <v>612</v>
      </c>
      <c r="DYT18" s="2">
        <v>20</v>
      </c>
      <c r="DYU18" s="2">
        <v>0</v>
      </c>
      <c r="DYV18" s="2">
        <v>0</v>
      </c>
      <c r="DYW18" s="2">
        <v>0</v>
      </c>
      <c r="DYX18" s="2">
        <v>140</v>
      </c>
      <c r="DYY18" s="2">
        <v>73</v>
      </c>
      <c r="DYZ18" s="2">
        <v>-18</v>
      </c>
      <c r="DZA18" s="2">
        <v>483</v>
      </c>
      <c r="DZB18" s="2">
        <v>202</v>
      </c>
      <c r="DZC18" s="2">
        <v>0</v>
      </c>
      <c r="DZD18" s="2">
        <v>69</v>
      </c>
      <c r="DZE18" s="2">
        <v>90</v>
      </c>
      <c r="DZF18" s="2">
        <v>0</v>
      </c>
      <c r="DZG18" s="2">
        <v>0</v>
      </c>
      <c r="DZH18" s="2">
        <v>0</v>
      </c>
      <c r="DZI18" s="2">
        <v>1185</v>
      </c>
      <c r="DZJ18" s="2">
        <v>420</v>
      </c>
      <c r="DZK18" s="2">
        <v>14863</v>
      </c>
      <c r="DZL18" s="2">
        <v>0</v>
      </c>
      <c r="DZM18" s="2">
        <v>277</v>
      </c>
      <c r="DZN18" s="2">
        <v>306</v>
      </c>
      <c r="DZO18" s="2">
        <v>4</v>
      </c>
      <c r="DZP18" s="2">
        <v>0</v>
      </c>
      <c r="DZQ18" s="2">
        <v>0</v>
      </c>
      <c r="DZR18" s="2">
        <v>0</v>
      </c>
      <c r="DZS18" s="2">
        <v>0</v>
      </c>
      <c r="DZT18" s="2">
        <v>3602</v>
      </c>
      <c r="DZU18" s="2">
        <v>695</v>
      </c>
      <c r="DZV18" s="2">
        <v>40199</v>
      </c>
      <c r="DZW18" s="2">
        <v>0</v>
      </c>
      <c r="DZX18" s="2">
        <v>567</v>
      </c>
      <c r="DZY18" s="2">
        <v>260</v>
      </c>
      <c r="DZZ18" s="2">
        <v>0</v>
      </c>
      <c r="EAA18" s="2">
        <v>0</v>
      </c>
      <c r="EAB18" s="2">
        <v>0</v>
      </c>
      <c r="EAC18" s="2">
        <v>0</v>
      </c>
      <c r="EAD18" s="2">
        <v>224</v>
      </c>
      <c r="EAE18" s="2">
        <v>0</v>
      </c>
      <c r="EAF18" s="2">
        <v>0</v>
      </c>
      <c r="EAG18" s="2">
        <v>0</v>
      </c>
      <c r="EAH18" s="2">
        <v>58</v>
      </c>
      <c r="EAI18" s="2">
        <v>129</v>
      </c>
      <c r="EAJ18" s="2">
        <v>61</v>
      </c>
      <c r="EAK18" s="2">
        <v>0</v>
      </c>
      <c r="EAL18" s="2">
        <v>157</v>
      </c>
      <c r="EAM18" s="2">
        <v>26</v>
      </c>
      <c r="EAN18" s="2">
        <v>0</v>
      </c>
      <c r="EAO18" s="2">
        <v>0</v>
      </c>
      <c r="EAP18" s="2">
        <v>0</v>
      </c>
      <c r="EAQ18" s="2">
        <v>0</v>
      </c>
      <c r="EAR18" s="2">
        <v>0</v>
      </c>
      <c r="EAS18" s="2">
        <v>0</v>
      </c>
      <c r="EAT18" s="2">
        <v>0</v>
      </c>
      <c r="EAU18" s="2">
        <v>232</v>
      </c>
      <c r="EAV18" s="2">
        <v>0</v>
      </c>
      <c r="EAW18" s="2">
        <v>0</v>
      </c>
      <c r="EAX18" s="2">
        <v>0</v>
      </c>
      <c r="EAY18" s="2">
        <v>0</v>
      </c>
      <c r="EAZ18" s="2">
        <v>0</v>
      </c>
      <c r="EBA18" s="2">
        <v>40</v>
      </c>
      <c r="EBB18" s="2">
        <v>2567</v>
      </c>
      <c r="EBC18" s="2">
        <v>910</v>
      </c>
      <c r="EBD18" s="2">
        <v>152</v>
      </c>
      <c r="EBE18" s="2">
        <v>0</v>
      </c>
      <c r="EBF18" s="2">
        <v>0</v>
      </c>
      <c r="EBG18" s="2">
        <v>0</v>
      </c>
      <c r="EBH18" s="2">
        <v>0</v>
      </c>
      <c r="EBI18" s="2">
        <v>680</v>
      </c>
      <c r="EBJ18" s="2">
        <v>182</v>
      </c>
      <c r="EBK18" s="2">
        <v>0</v>
      </c>
      <c r="EBL18" s="2">
        <v>0</v>
      </c>
      <c r="EBM18" s="2">
        <v>10</v>
      </c>
      <c r="EBN18" s="2">
        <v>0</v>
      </c>
      <c r="EBO18" s="2">
        <v>0</v>
      </c>
      <c r="EBP18" s="2">
        <v>0</v>
      </c>
      <c r="EBQ18" s="2">
        <v>5</v>
      </c>
      <c r="EBR18" s="2">
        <v>0</v>
      </c>
      <c r="EBS18" s="2">
        <v>145</v>
      </c>
      <c r="EBT18" s="2">
        <v>8010</v>
      </c>
      <c r="EBU18" s="2">
        <v>1425</v>
      </c>
      <c r="EBV18" s="2">
        <v>615</v>
      </c>
      <c r="EBW18" s="2">
        <v>0</v>
      </c>
      <c r="EBX18" s="2">
        <v>0</v>
      </c>
      <c r="EBY18" s="2">
        <v>115</v>
      </c>
      <c r="EBZ18" s="2">
        <v>0</v>
      </c>
      <c r="ECA18" s="2">
        <v>0</v>
      </c>
      <c r="ECB18" s="2">
        <v>507</v>
      </c>
      <c r="ECC18" s="2">
        <v>630</v>
      </c>
      <c r="ECD18" s="2">
        <v>1660</v>
      </c>
      <c r="ECE18" s="2">
        <v>0</v>
      </c>
      <c r="ECF18" s="2">
        <v>0</v>
      </c>
      <c r="ECG18" s="2">
        <v>295</v>
      </c>
      <c r="ECH18" s="2">
        <v>0</v>
      </c>
      <c r="ECI18" s="2">
        <v>0</v>
      </c>
      <c r="ECJ18" s="2">
        <v>1575</v>
      </c>
      <c r="ECK18" s="2">
        <v>0</v>
      </c>
      <c r="ECL18" s="2">
        <v>96</v>
      </c>
      <c r="ECM18" s="2">
        <v>0</v>
      </c>
      <c r="ECN18" s="2">
        <v>61</v>
      </c>
      <c r="ECO18" s="2">
        <v>0</v>
      </c>
      <c r="ECP18" s="2">
        <v>48</v>
      </c>
      <c r="ECQ18" s="2">
        <v>1635</v>
      </c>
      <c r="ECR18" s="2">
        <v>437</v>
      </c>
      <c r="ECS18" s="2">
        <v>444</v>
      </c>
      <c r="ECT18" s="2">
        <v>192</v>
      </c>
      <c r="ECU18" s="2">
        <v>2594</v>
      </c>
      <c r="ECV18" s="2" t="s">
        <v>5</v>
      </c>
      <c r="ECW18" s="2">
        <v>0</v>
      </c>
      <c r="ECX18" s="2">
        <v>201</v>
      </c>
      <c r="ECY18" s="2">
        <v>0</v>
      </c>
      <c r="ECZ18" s="2">
        <v>0</v>
      </c>
      <c r="EDA18" s="2">
        <v>0</v>
      </c>
      <c r="EDB18" s="2">
        <v>0</v>
      </c>
      <c r="EDC18" s="2">
        <v>0</v>
      </c>
      <c r="EDD18" s="2">
        <v>553</v>
      </c>
      <c r="EDE18" s="2">
        <v>0</v>
      </c>
      <c r="EDF18" s="2">
        <v>0</v>
      </c>
      <c r="EDG18" s="2">
        <v>352</v>
      </c>
      <c r="EDH18" s="2">
        <v>113</v>
      </c>
      <c r="EDI18" s="2">
        <v>0</v>
      </c>
      <c r="EDJ18" s="2">
        <v>1813</v>
      </c>
      <c r="EDK18" s="2">
        <v>260</v>
      </c>
      <c r="EDL18" s="2">
        <v>0</v>
      </c>
      <c r="EDM18" s="2">
        <v>377</v>
      </c>
      <c r="EDN18" s="2">
        <v>47</v>
      </c>
      <c r="EDO18" s="2">
        <v>333</v>
      </c>
      <c r="EDP18" s="2">
        <v>0</v>
      </c>
      <c r="EDQ18" s="2">
        <v>0</v>
      </c>
      <c r="EDR18" s="2">
        <v>0</v>
      </c>
      <c r="EDS18" s="2">
        <v>91</v>
      </c>
      <c r="EDT18" s="2">
        <v>904</v>
      </c>
      <c r="EDU18" s="2">
        <v>1231</v>
      </c>
      <c r="EDV18" s="2">
        <v>0</v>
      </c>
      <c r="EDW18" s="2">
        <v>6666</v>
      </c>
      <c r="EDX18" s="2">
        <v>0</v>
      </c>
      <c r="EDY18" s="2">
        <v>0</v>
      </c>
      <c r="EDZ18" s="2">
        <v>0</v>
      </c>
      <c r="EEA18" s="2">
        <v>297</v>
      </c>
      <c r="EEB18" s="2">
        <v>0</v>
      </c>
      <c r="EEC18" s="2">
        <v>0</v>
      </c>
      <c r="EED18" s="2">
        <v>54</v>
      </c>
      <c r="EEE18" s="2">
        <v>-4</v>
      </c>
      <c r="EEF18" s="2">
        <v>0</v>
      </c>
      <c r="EEG18" s="2">
        <v>89</v>
      </c>
      <c r="EEH18" s="2">
        <v>0</v>
      </c>
      <c r="EEI18" s="2">
        <v>0</v>
      </c>
      <c r="EEJ18" s="2">
        <v>419</v>
      </c>
      <c r="EEK18" s="2">
        <v>392</v>
      </c>
      <c r="EEL18" s="2">
        <v>0</v>
      </c>
      <c r="EEM18" s="2">
        <v>0</v>
      </c>
      <c r="EEN18" s="2">
        <v>0</v>
      </c>
      <c r="EEO18" s="2">
        <v>45</v>
      </c>
      <c r="EEP18" s="2">
        <v>39</v>
      </c>
      <c r="EEQ18" s="2">
        <v>0</v>
      </c>
      <c r="EER18" s="2">
        <v>0</v>
      </c>
      <c r="EES18" s="2">
        <v>-36</v>
      </c>
      <c r="EET18" s="2">
        <v>84</v>
      </c>
      <c r="EEU18" s="2">
        <v>265</v>
      </c>
      <c r="EEV18" s="2">
        <v>0</v>
      </c>
      <c r="EEW18" s="2">
        <v>13</v>
      </c>
      <c r="EEX18" s="2">
        <v>26</v>
      </c>
      <c r="EEY18" s="2">
        <v>0</v>
      </c>
      <c r="EEZ18" s="2">
        <v>0</v>
      </c>
      <c r="EFA18" s="2">
        <v>0</v>
      </c>
      <c r="EFB18" s="2">
        <v>325</v>
      </c>
      <c r="EFC18" s="2">
        <v>0</v>
      </c>
      <c r="EFD18" s="2">
        <v>885</v>
      </c>
      <c r="EFE18" s="2">
        <v>70</v>
      </c>
      <c r="EFF18" s="2">
        <v>21</v>
      </c>
      <c r="EFG18" s="2">
        <v>0</v>
      </c>
      <c r="EFH18" s="2">
        <v>0</v>
      </c>
      <c r="EFI18" s="2">
        <v>0</v>
      </c>
      <c r="EFJ18" s="2">
        <v>17</v>
      </c>
      <c r="EFK18" s="2">
        <v>335</v>
      </c>
      <c r="EFL18" s="2">
        <v>0</v>
      </c>
      <c r="EFM18" s="2">
        <v>0</v>
      </c>
      <c r="EFN18" s="2">
        <v>1375</v>
      </c>
      <c r="EFO18" s="2">
        <v>76</v>
      </c>
      <c r="EFP18" s="2">
        <v>14</v>
      </c>
      <c r="EFQ18" s="2">
        <v>53029</v>
      </c>
      <c r="EFR18" s="2">
        <v>264</v>
      </c>
      <c r="EFS18" s="2">
        <v>135</v>
      </c>
      <c r="EFT18" s="2">
        <v>33</v>
      </c>
      <c r="EFU18" s="2">
        <v>0</v>
      </c>
      <c r="EFV18" s="2">
        <v>704</v>
      </c>
      <c r="EFW18" s="2">
        <v>70</v>
      </c>
      <c r="EFX18" s="2">
        <v>757</v>
      </c>
      <c r="EFY18" s="2">
        <v>1780</v>
      </c>
      <c r="EFZ18" s="2">
        <v>1275</v>
      </c>
      <c r="EGA18" s="2">
        <v>27624</v>
      </c>
      <c r="EGB18" s="2">
        <v>243</v>
      </c>
      <c r="EGC18" s="2">
        <v>32</v>
      </c>
      <c r="EGD18" s="2">
        <v>3167</v>
      </c>
      <c r="EGE18" s="2">
        <v>238</v>
      </c>
      <c r="EGF18" s="2">
        <v>78</v>
      </c>
      <c r="EGG18" s="2">
        <v>1053</v>
      </c>
      <c r="EGH18" s="2">
        <v>89</v>
      </c>
      <c r="EGI18" s="2">
        <v>128</v>
      </c>
      <c r="EGJ18" s="2">
        <v>0</v>
      </c>
      <c r="EGK18" s="2">
        <v>480</v>
      </c>
      <c r="EGL18" s="2">
        <v>566</v>
      </c>
      <c r="EGM18" s="2">
        <v>993</v>
      </c>
      <c r="EGN18" s="2">
        <v>24000</v>
      </c>
      <c r="EGO18" s="2">
        <v>5</v>
      </c>
      <c r="EGP18" s="2">
        <v>138</v>
      </c>
      <c r="EGQ18" s="2">
        <v>1581</v>
      </c>
      <c r="EGR18" s="2">
        <v>114</v>
      </c>
      <c r="EGS18" s="2">
        <v>12</v>
      </c>
      <c r="EGT18" s="2">
        <v>3656</v>
      </c>
      <c r="EGU18" s="2">
        <v>-14</v>
      </c>
      <c r="EGV18" s="2">
        <v>792</v>
      </c>
      <c r="EGW18" s="2">
        <v>174</v>
      </c>
      <c r="EGX18" s="2">
        <v>0</v>
      </c>
      <c r="EGY18" s="2">
        <v>15</v>
      </c>
      <c r="EGZ18" s="2">
        <v>19462</v>
      </c>
      <c r="EHA18" s="2">
        <v>3371</v>
      </c>
      <c r="EHB18" s="2">
        <v>389</v>
      </c>
      <c r="EHC18" s="2">
        <v>726</v>
      </c>
      <c r="EHD18" s="2">
        <v>408</v>
      </c>
      <c r="EHE18" s="2">
        <v>1499</v>
      </c>
      <c r="EHF18" s="2">
        <v>681</v>
      </c>
      <c r="EHG18" s="2">
        <v>1615</v>
      </c>
      <c r="EHH18" s="2">
        <v>15</v>
      </c>
      <c r="EHI18" s="2">
        <v>2185</v>
      </c>
      <c r="EHJ18" s="2">
        <v>9289</v>
      </c>
      <c r="EHK18" s="2">
        <v>-31</v>
      </c>
      <c r="EHL18" s="2">
        <v>415</v>
      </c>
      <c r="EHM18" s="2">
        <v>555</v>
      </c>
      <c r="EHN18" s="2">
        <v>40917</v>
      </c>
      <c r="EHO18" s="2">
        <v>1363</v>
      </c>
      <c r="EHP18" s="2">
        <v>645</v>
      </c>
      <c r="EHQ18" s="2">
        <v>508</v>
      </c>
      <c r="EHR18" s="2">
        <v>69</v>
      </c>
      <c r="EHS18" s="2">
        <v>879</v>
      </c>
      <c r="EHT18" s="2">
        <v>107</v>
      </c>
      <c r="EHU18" s="2">
        <v>25523</v>
      </c>
      <c r="EHV18" s="2">
        <v>61</v>
      </c>
      <c r="EHW18" s="2">
        <v>699</v>
      </c>
      <c r="EHX18" s="2">
        <v>713</v>
      </c>
      <c r="EHY18" s="2">
        <v>185</v>
      </c>
      <c r="EHZ18" s="2">
        <v>226</v>
      </c>
      <c r="EIA18" s="2">
        <v>1</v>
      </c>
      <c r="EIB18" s="2">
        <v>174</v>
      </c>
      <c r="EIC18" s="2">
        <v>486</v>
      </c>
      <c r="EID18" s="2">
        <v>20</v>
      </c>
      <c r="EIE18" s="2">
        <v>-4</v>
      </c>
      <c r="EIF18" s="2">
        <v>633</v>
      </c>
      <c r="EIG18" s="2">
        <v>112</v>
      </c>
      <c r="EIH18" s="2">
        <v>543</v>
      </c>
      <c r="EII18" s="2">
        <v>1186</v>
      </c>
      <c r="EIJ18" s="2">
        <v>933</v>
      </c>
      <c r="EIK18" s="2">
        <v>2388</v>
      </c>
      <c r="EIL18" s="2">
        <v>547</v>
      </c>
      <c r="EIM18" s="2">
        <v>148</v>
      </c>
      <c r="EIN18" s="2">
        <v>-53</v>
      </c>
      <c r="EIO18" s="2">
        <v>0</v>
      </c>
      <c r="EIP18" s="2">
        <v>108</v>
      </c>
      <c r="EIQ18" s="2">
        <v>224</v>
      </c>
      <c r="EIR18" s="2">
        <v>1993</v>
      </c>
      <c r="EIS18" s="2">
        <v>3619</v>
      </c>
      <c r="EIT18" s="2">
        <v>406</v>
      </c>
      <c r="EIU18" s="2">
        <v>0</v>
      </c>
      <c r="EIV18" s="2">
        <v>112</v>
      </c>
      <c r="EIW18" s="2">
        <v>2458</v>
      </c>
      <c r="EIX18" s="2">
        <v>11267</v>
      </c>
      <c r="EIY18" s="2">
        <v>5709</v>
      </c>
      <c r="EIZ18" s="2">
        <v>448</v>
      </c>
      <c r="EJA18" s="2">
        <v>85</v>
      </c>
      <c r="EJB18" s="2">
        <v>-182</v>
      </c>
      <c r="EJC18" s="2">
        <v>4807</v>
      </c>
      <c r="EJD18" s="2">
        <v>338</v>
      </c>
      <c r="EJE18" s="2">
        <v>413091</v>
      </c>
      <c r="EJF18" s="2">
        <v>51</v>
      </c>
      <c r="EJG18" s="2">
        <v>207</v>
      </c>
      <c r="EJH18" s="2">
        <v>520</v>
      </c>
      <c r="EJI18" s="2">
        <v>1208</v>
      </c>
      <c r="EJJ18" s="2">
        <v>310</v>
      </c>
      <c r="EJK18" s="2">
        <v>55</v>
      </c>
      <c r="EJL18" s="2">
        <v>8413</v>
      </c>
      <c r="EJM18" s="2">
        <v>48</v>
      </c>
      <c r="EJN18" s="2">
        <v>8684</v>
      </c>
      <c r="EJO18" s="2">
        <v>105</v>
      </c>
      <c r="EJP18" s="2">
        <v>0</v>
      </c>
      <c r="EJQ18" s="2">
        <v>0</v>
      </c>
      <c r="EJR18" s="2">
        <v>612</v>
      </c>
      <c r="EJS18" s="2">
        <v>1329</v>
      </c>
      <c r="EJT18" s="2">
        <v>226</v>
      </c>
      <c r="EJU18" s="2">
        <v>92</v>
      </c>
      <c r="EJV18" s="2">
        <v>326</v>
      </c>
      <c r="EJW18" s="2">
        <v>1126</v>
      </c>
      <c r="EJX18" s="2">
        <v>1451</v>
      </c>
      <c r="EJY18" s="2">
        <v>1504</v>
      </c>
      <c r="EJZ18" s="2">
        <v>0</v>
      </c>
      <c r="EKA18" s="2">
        <v>783</v>
      </c>
      <c r="EKB18" s="2">
        <v>337</v>
      </c>
      <c r="EKC18" s="2">
        <v>189</v>
      </c>
      <c r="EKD18" s="2">
        <v>10</v>
      </c>
      <c r="EKE18" s="2">
        <v>250</v>
      </c>
      <c r="EKF18" s="2">
        <v>312</v>
      </c>
      <c r="EKG18" s="2">
        <v>160</v>
      </c>
      <c r="EKH18" s="2">
        <v>260</v>
      </c>
      <c r="EKI18" s="2">
        <v>157</v>
      </c>
      <c r="EKJ18" s="2">
        <v>13101</v>
      </c>
      <c r="EKK18" s="2">
        <v>0</v>
      </c>
      <c r="EKL18" s="2">
        <v>0</v>
      </c>
      <c r="EKM18" s="2">
        <v>303</v>
      </c>
      <c r="EKN18" s="2">
        <v>5939</v>
      </c>
      <c r="EKO18" s="2">
        <v>412</v>
      </c>
      <c r="EKP18" s="2">
        <v>640</v>
      </c>
      <c r="EKQ18" s="2">
        <v>1561</v>
      </c>
      <c r="EKR18" s="2">
        <v>126</v>
      </c>
      <c r="EKS18" s="2">
        <v>118</v>
      </c>
      <c r="EKT18" s="2">
        <v>177</v>
      </c>
      <c r="EKU18" s="2">
        <v>37000</v>
      </c>
      <c r="EKV18" s="2">
        <v>21958</v>
      </c>
      <c r="EKW18" s="2">
        <v>1</v>
      </c>
      <c r="EKX18" s="2">
        <v>13175</v>
      </c>
      <c r="EKY18" s="2">
        <v>3524</v>
      </c>
      <c r="EKZ18" s="2">
        <v>1345</v>
      </c>
      <c r="ELA18" s="2">
        <v>1296</v>
      </c>
      <c r="ELB18" s="2">
        <v>129740</v>
      </c>
      <c r="ELC18" s="2">
        <v>0</v>
      </c>
      <c r="ELD18" s="2">
        <v>0</v>
      </c>
      <c r="ELE18" s="2">
        <v>3977</v>
      </c>
      <c r="ELF18" s="2">
        <v>77</v>
      </c>
      <c r="ELG18" s="2">
        <v>73</v>
      </c>
      <c r="ELH18" s="2">
        <v>1803</v>
      </c>
      <c r="ELI18" s="2">
        <v>739</v>
      </c>
      <c r="ELJ18" s="2">
        <v>14</v>
      </c>
      <c r="ELK18" s="2">
        <v>189</v>
      </c>
      <c r="ELL18" s="2">
        <v>252</v>
      </c>
      <c r="ELM18" s="2">
        <v>387</v>
      </c>
      <c r="ELN18" s="2">
        <v>261</v>
      </c>
      <c r="ELO18" s="2">
        <v>58</v>
      </c>
      <c r="ELP18" s="2">
        <v>918</v>
      </c>
      <c r="ELQ18" s="2">
        <v>-18</v>
      </c>
      <c r="ELR18" s="2">
        <v>760</v>
      </c>
      <c r="ELS18" s="2">
        <v>1158</v>
      </c>
      <c r="ELT18" s="2">
        <v>103</v>
      </c>
      <c r="ELU18" s="2">
        <v>50</v>
      </c>
      <c r="ELV18" s="2">
        <v>57</v>
      </c>
      <c r="ELW18" s="2">
        <v>486</v>
      </c>
      <c r="ELX18" s="2">
        <v>639</v>
      </c>
      <c r="ELY18" s="2">
        <v>1679</v>
      </c>
      <c r="ELZ18" s="2">
        <v>338</v>
      </c>
      <c r="EMA18" s="2">
        <v>863</v>
      </c>
      <c r="EMB18" s="2">
        <v>1027</v>
      </c>
      <c r="EMC18" s="2">
        <v>1258</v>
      </c>
      <c r="EMD18" s="2">
        <v>-2</v>
      </c>
      <c r="EME18" s="2">
        <v>-15</v>
      </c>
      <c r="EMF18" s="2">
        <v>408</v>
      </c>
      <c r="EMG18" s="2">
        <v>557</v>
      </c>
      <c r="EMH18" s="2">
        <v>249</v>
      </c>
      <c r="EMI18" s="2">
        <v>0</v>
      </c>
      <c r="EMJ18" s="2">
        <v>23</v>
      </c>
      <c r="EMK18" s="2">
        <v>651</v>
      </c>
      <c r="EML18" s="2">
        <v>912</v>
      </c>
      <c r="EMM18" s="2">
        <v>2131</v>
      </c>
      <c r="EMN18" s="2">
        <v>29</v>
      </c>
      <c r="EMO18" s="2">
        <v>387</v>
      </c>
      <c r="EMP18" s="2">
        <v>607</v>
      </c>
      <c r="EMQ18" s="2">
        <v>436</v>
      </c>
      <c r="EMR18" s="2">
        <v>20</v>
      </c>
      <c r="EMS18" s="2">
        <v>1759</v>
      </c>
      <c r="EMT18" s="2">
        <v>72</v>
      </c>
      <c r="EMU18" s="2">
        <v>23030</v>
      </c>
      <c r="EMV18" s="2">
        <v>6</v>
      </c>
      <c r="EMW18" s="2">
        <v>1645</v>
      </c>
      <c r="EMX18" s="2">
        <v>2321</v>
      </c>
      <c r="EMY18" s="2">
        <v>2442</v>
      </c>
      <c r="EMZ18" s="2">
        <v>24</v>
      </c>
      <c r="ENA18" s="2">
        <v>49</v>
      </c>
      <c r="ENB18" s="2">
        <v>667</v>
      </c>
      <c r="ENC18" s="2">
        <v>0</v>
      </c>
      <c r="END18" s="2">
        <v>8</v>
      </c>
      <c r="ENE18" s="2">
        <v>55</v>
      </c>
      <c r="ENF18" s="2">
        <v>15</v>
      </c>
      <c r="ENG18" s="2">
        <v>69</v>
      </c>
      <c r="ENH18" s="2">
        <v>22</v>
      </c>
      <c r="ENI18" s="2">
        <v>365</v>
      </c>
      <c r="ENJ18" s="2">
        <v>2614</v>
      </c>
      <c r="ENK18" s="2">
        <v>23</v>
      </c>
      <c r="ENL18" s="2">
        <v>59</v>
      </c>
      <c r="ENM18" s="2">
        <v>95</v>
      </c>
      <c r="ENN18" s="2">
        <v>0</v>
      </c>
      <c r="ENO18" s="2">
        <v>6</v>
      </c>
      <c r="ENP18" s="2">
        <v>3067</v>
      </c>
      <c r="ENQ18" s="2">
        <v>3229</v>
      </c>
      <c r="ENR18" s="2">
        <v>141</v>
      </c>
      <c r="ENS18" s="2">
        <v>3307</v>
      </c>
      <c r="ENT18" s="2">
        <v>702</v>
      </c>
      <c r="ENU18" s="2">
        <v>97</v>
      </c>
      <c r="ENV18" s="2">
        <v>645</v>
      </c>
      <c r="ENW18" s="2">
        <v>2951</v>
      </c>
      <c r="ENX18" s="2">
        <v>26</v>
      </c>
      <c r="ENY18" s="2">
        <v>0</v>
      </c>
      <c r="ENZ18" s="2">
        <v>23</v>
      </c>
      <c r="EOA18" s="2">
        <v>30</v>
      </c>
      <c r="EOB18" s="2">
        <v>61</v>
      </c>
      <c r="EOC18" s="2">
        <v>14</v>
      </c>
      <c r="EOD18" s="2">
        <v>51</v>
      </c>
      <c r="EOE18" s="2">
        <v>-10</v>
      </c>
      <c r="EOF18" s="2">
        <v>4469</v>
      </c>
      <c r="EOG18" s="2">
        <v>1121</v>
      </c>
      <c r="EOH18" s="2">
        <v>222</v>
      </c>
      <c r="EOI18" s="2">
        <v>166</v>
      </c>
      <c r="EOJ18" s="2">
        <v>121</v>
      </c>
      <c r="EOK18" s="2">
        <v>5</v>
      </c>
      <c r="EOL18" s="2">
        <v>68</v>
      </c>
      <c r="EOM18" s="2">
        <v>26</v>
      </c>
      <c r="EON18" s="2">
        <v>362</v>
      </c>
      <c r="EOO18" s="2">
        <v>66</v>
      </c>
      <c r="EOP18" s="2">
        <v>-5</v>
      </c>
      <c r="EOQ18" s="2">
        <v>54</v>
      </c>
      <c r="EOR18" s="2">
        <v>5</v>
      </c>
      <c r="EOS18" s="2">
        <v>19828</v>
      </c>
      <c r="EOT18" s="2">
        <v>42</v>
      </c>
      <c r="EOU18" s="2">
        <v>2</v>
      </c>
      <c r="EOV18" s="2">
        <v>1573</v>
      </c>
      <c r="EOW18" s="2">
        <v>9</v>
      </c>
      <c r="EOX18" s="2">
        <v>123</v>
      </c>
      <c r="EOY18" s="2">
        <v>1379</v>
      </c>
      <c r="EOZ18" s="2" t="s">
        <v>5</v>
      </c>
      <c r="EPA18" s="2">
        <v>13</v>
      </c>
      <c r="EPB18" s="2">
        <v>697</v>
      </c>
      <c r="EPC18" s="2">
        <v>2779</v>
      </c>
      <c r="EPD18" s="2">
        <v>296</v>
      </c>
      <c r="EPE18" s="2">
        <v>723</v>
      </c>
      <c r="EPF18" s="2">
        <v>341</v>
      </c>
      <c r="EPG18" s="2">
        <v>141</v>
      </c>
      <c r="EPH18" s="2">
        <v>52</v>
      </c>
      <c r="EPI18" s="2">
        <v>102</v>
      </c>
      <c r="EPJ18" s="2">
        <v>122</v>
      </c>
      <c r="EPK18" s="2">
        <v>286</v>
      </c>
      <c r="EPL18" s="2">
        <v>45</v>
      </c>
      <c r="EPM18" s="2">
        <v>150</v>
      </c>
      <c r="EPN18" s="2">
        <v>57</v>
      </c>
      <c r="EPO18" s="2">
        <v>17</v>
      </c>
      <c r="EPP18" s="2">
        <v>0</v>
      </c>
      <c r="EPQ18" s="2">
        <v>3407</v>
      </c>
      <c r="EPR18" s="2">
        <v>527</v>
      </c>
      <c r="EPS18" s="2">
        <v>399</v>
      </c>
      <c r="EPT18" s="2">
        <v>93</v>
      </c>
      <c r="EPU18" s="2">
        <v>928</v>
      </c>
      <c r="EPV18" s="2">
        <v>92</v>
      </c>
      <c r="EPW18" s="2">
        <v>1608</v>
      </c>
      <c r="EPX18" s="2">
        <v>1259</v>
      </c>
      <c r="EPY18" s="2">
        <v>120</v>
      </c>
      <c r="EPZ18" s="2">
        <v>114</v>
      </c>
      <c r="EQA18" s="2">
        <v>701</v>
      </c>
      <c r="EQB18" s="2">
        <v>75</v>
      </c>
      <c r="EQC18" s="2">
        <v>18</v>
      </c>
      <c r="EQD18" s="2">
        <v>11</v>
      </c>
      <c r="EQE18" s="2">
        <v>0</v>
      </c>
      <c r="EQF18" s="2">
        <v>2523</v>
      </c>
      <c r="EQG18" s="2">
        <v>88</v>
      </c>
      <c r="EQH18" s="2">
        <v>154</v>
      </c>
      <c r="EQI18" s="2">
        <v>0</v>
      </c>
      <c r="EQJ18" s="2">
        <v>396</v>
      </c>
      <c r="EQK18" s="2">
        <v>-1577</v>
      </c>
      <c r="EQL18" s="2">
        <v>344</v>
      </c>
      <c r="EQM18" s="2">
        <v>87</v>
      </c>
      <c r="EQN18" s="2">
        <v>127</v>
      </c>
      <c r="EQO18" s="2">
        <v>150</v>
      </c>
      <c r="EQP18" s="2">
        <v>863</v>
      </c>
      <c r="EQQ18" s="2">
        <v>1029</v>
      </c>
      <c r="EQR18" s="2">
        <v>1025</v>
      </c>
      <c r="EQS18" s="2">
        <v>193</v>
      </c>
      <c r="EQT18" s="2">
        <v>711</v>
      </c>
      <c r="EQU18" s="2">
        <v>149</v>
      </c>
      <c r="EQV18" s="2">
        <v>1055</v>
      </c>
      <c r="EQW18" s="2">
        <v>337</v>
      </c>
      <c r="EQX18" s="2">
        <v>779</v>
      </c>
      <c r="EQY18" s="2">
        <v>73967</v>
      </c>
      <c r="EQZ18" s="2">
        <v>110</v>
      </c>
      <c r="ERA18" s="2">
        <v>447</v>
      </c>
      <c r="ERB18" s="2">
        <v>1260</v>
      </c>
      <c r="ERC18" s="2">
        <v>0</v>
      </c>
      <c r="ERD18" s="2">
        <v>123</v>
      </c>
      <c r="ERE18" s="2">
        <v>159</v>
      </c>
      <c r="ERF18" s="2">
        <v>-11968</v>
      </c>
      <c r="ERG18" s="2">
        <v>418</v>
      </c>
      <c r="ERH18" s="2">
        <v>184</v>
      </c>
      <c r="ERI18" s="2">
        <v>120</v>
      </c>
      <c r="ERJ18" s="2">
        <v>240</v>
      </c>
      <c r="ERK18" s="2">
        <v>90</v>
      </c>
      <c r="ERL18" s="2">
        <v>45</v>
      </c>
      <c r="ERM18" s="2">
        <v>28</v>
      </c>
      <c r="ERN18" s="2">
        <v>193</v>
      </c>
      <c r="ERO18" s="2">
        <v>182</v>
      </c>
      <c r="ERP18" s="2">
        <v>1705</v>
      </c>
      <c r="ERQ18" s="2">
        <v>664</v>
      </c>
      <c r="ERR18" s="2">
        <v>48</v>
      </c>
      <c r="ERS18" s="2">
        <v>52</v>
      </c>
      <c r="ERT18" s="2">
        <v>420</v>
      </c>
      <c r="ERU18" s="2">
        <v>0</v>
      </c>
      <c r="ERV18" s="2">
        <v>694</v>
      </c>
      <c r="ERW18" s="2">
        <v>0</v>
      </c>
      <c r="ERX18" s="2">
        <v>824</v>
      </c>
      <c r="ERY18" s="2">
        <v>-11</v>
      </c>
      <c r="ERZ18" s="2">
        <v>150</v>
      </c>
      <c r="ESA18" s="2">
        <v>618</v>
      </c>
      <c r="ESB18" s="2">
        <v>665</v>
      </c>
      <c r="ESC18" s="2">
        <v>162</v>
      </c>
      <c r="ESD18" s="2">
        <v>412</v>
      </c>
      <c r="ESE18" s="2">
        <v>265</v>
      </c>
      <c r="ESF18" s="2">
        <v>270</v>
      </c>
      <c r="ESG18" s="2">
        <v>335</v>
      </c>
      <c r="ESH18" s="2">
        <v>114</v>
      </c>
      <c r="ESI18" s="2">
        <v>39117</v>
      </c>
      <c r="ESJ18" s="2">
        <v>42</v>
      </c>
      <c r="ESK18" s="2">
        <v>20</v>
      </c>
      <c r="ESL18" s="2">
        <v>20</v>
      </c>
      <c r="ESM18" s="2">
        <v>1259</v>
      </c>
      <c r="ESN18" s="2">
        <v>409</v>
      </c>
      <c r="ESO18" s="2">
        <v>2830</v>
      </c>
      <c r="ESP18" s="2">
        <v>0</v>
      </c>
      <c r="ESQ18" s="2">
        <v>2107</v>
      </c>
      <c r="ESR18" s="2">
        <v>8</v>
      </c>
      <c r="ESS18" s="2">
        <v>319</v>
      </c>
      <c r="EST18" s="2">
        <v>242</v>
      </c>
      <c r="ESU18" s="2">
        <v>360</v>
      </c>
      <c r="ESV18" s="2">
        <v>75</v>
      </c>
      <c r="ESW18" s="2">
        <v>22</v>
      </c>
      <c r="ESX18" s="2">
        <v>1160</v>
      </c>
      <c r="ESY18" s="2">
        <v>607</v>
      </c>
      <c r="ESZ18" s="2">
        <v>43</v>
      </c>
      <c r="ETA18" s="2">
        <v>28</v>
      </c>
      <c r="ETB18" s="2">
        <v>316</v>
      </c>
      <c r="ETC18" s="2">
        <v>267</v>
      </c>
      <c r="ETD18" s="2">
        <v>447</v>
      </c>
      <c r="ETE18" s="2">
        <v>234</v>
      </c>
      <c r="ETF18" s="2">
        <v>215</v>
      </c>
      <c r="ETG18" s="2">
        <v>1432</v>
      </c>
      <c r="ETH18" s="2">
        <v>165</v>
      </c>
      <c r="ETI18" s="2">
        <v>50</v>
      </c>
      <c r="ETJ18" s="2">
        <v>30</v>
      </c>
      <c r="ETK18" s="2">
        <v>141</v>
      </c>
      <c r="ETL18" s="2">
        <v>228</v>
      </c>
      <c r="ETM18" s="2">
        <v>849</v>
      </c>
      <c r="ETN18" s="2">
        <v>5871</v>
      </c>
      <c r="ETO18" s="2">
        <v>0</v>
      </c>
      <c r="ETP18" s="2">
        <v>0</v>
      </c>
      <c r="ETQ18" s="2">
        <v>464</v>
      </c>
      <c r="ETR18" s="2">
        <v>0</v>
      </c>
      <c r="ETS18" s="2">
        <v>0</v>
      </c>
      <c r="ETT18" s="2">
        <v>843</v>
      </c>
      <c r="ETU18" s="2">
        <v>698</v>
      </c>
      <c r="ETV18" s="2">
        <v>0</v>
      </c>
      <c r="ETW18" s="2">
        <v>3611</v>
      </c>
      <c r="ETX18" s="2">
        <v>3347</v>
      </c>
      <c r="ETY18" s="2">
        <v>1388</v>
      </c>
      <c r="ETZ18" s="2">
        <v>128</v>
      </c>
      <c r="EUA18" s="2">
        <v>58</v>
      </c>
      <c r="EUB18" s="2">
        <v>0</v>
      </c>
      <c r="EUC18" s="2">
        <v>68</v>
      </c>
      <c r="EUD18" s="2">
        <v>331</v>
      </c>
      <c r="EUE18" s="2">
        <v>55</v>
      </c>
      <c r="EUF18" s="2">
        <v>3845</v>
      </c>
      <c r="EUG18" s="2">
        <v>-56</v>
      </c>
      <c r="EUH18" s="2">
        <v>0</v>
      </c>
      <c r="EUI18" s="2">
        <v>5</v>
      </c>
      <c r="EUJ18" s="2">
        <v>0</v>
      </c>
      <c r="EUK18" s="2">
        <v>0</v>
      </c>
      <c r="EUL18" s="2">
        <v>720</v>
      </c>
      <c r="EUM18" s="2" t="s">
        <v>5</v>
      </c>
      <c r="EUN18" s="2" t="s">
        <v>5</v>
      </c>
      <c r="EUO18" s="2">
        <v>194</v>
      </c>
      <c r="EUP18" s="2">
        <v>797</v>
      </c>
      <c r="EUQ18" s="2">
        <v>0</v>
      </c>
      <c r="EUR18" s="2" t="s">
        <v>5</v>
      </c>
      <c r="EUS18" s="2">
        <v>0</v>
      </c>
      <c r="EUT18" s="2">
        <v>0</v>
      </c>
      <c r="EUU18" s="2">
        <v>0</v>
      </c>
      <c r="EUV18" s="2">
        <v>107</v>
      </c>
      <c r="EUW18" s="2">
        <v>161</v>
      </c>
      <c r="EUX18" s="2">
        <v>0</v>
      </c>
      <c r="EUY18" s="2">
        <v>570</v>
      </c>
      <c r="EUZ18" s="2" t="s">
        <v>5</v>
      </c>
      <c r="EVA18" s="2">
        <v>-2</v>
      </c>
      <c r="EVB18" s="2">
        <v>178</v>
      </c>
      <c r="EVC18" s="2">
        <v>47</v>
      </c>
      <c r="EVD18" s="2">
        <v>0</v>
      </c>
      <c r="EVE18" s="2">
        <v>0</v>
      </c>
      <c r="EVF18" s="2">
        <v>163000</v>
      </c>
      <c r="EVG18" s="2">
        <v>25000</v>
      </c>
      <c r="EVH18" s="2">
        <v>13330</v>
      </c>
      <c r="EVI18" s="2">
        <v>0</v>
      </c>
      <c r="EVJ18" s="2">
        <v>0</v>
      </c>
      <c r="EVK18" s="2">
        <v>0</v>
      </c>
      <c r="EVL18" s="2">
        <v>296</v>
      </c>
      <c r="EVM18" s="2">
        <v>0</v>
      </c>
      <c r="EVN18" s="2">
        <v>0</v>
      </c>
      <c r="EVO18" s="2">
        <v>687</v>
      </c>
      <c r="EVP18" s="2">
        <v>0</v>
      </c>
      <c r="EVQ18" s="2">
        <v>0</v>
      </c>
      <c r="EVR18" s="2">
        <v>0</v>
      </c>
      <c r="EVS18" s="2">
        <v>1031</v>
      </c>
      <c r="EVT18" s="2">
        <v>1264</v>
      </c>
      <c r="EVU18" s="2">
        <v>0</v>
      </c>
      <c r="EVV18" s="2">
        <v>111</v>
      </c>
      <c r="EVW18" s="2">
        <v>357</v>
      </c>
      <c r="EVX18" s="2">
        <v>228</v>
      </c>
      <c r="EVY18" s="2">
        <v>-99</v>
      </c>
      <c r="EVZ18" s="2">
        <v>0</v>
      </c>
      <c r="EWA18" s="2">
        <v>43</v>
      </c>
      <c r="EWB18" s="2">
        <v>4471</v>
      </c>
      <c r="EWC18" s="2">
        <v>0</v>
      </c>
      <c r="EWD18" s="2">
        <v>0</v>
      </c>
      <c r="EWE18" s="2">
        <v>0</v>
      </c>
      <c r="EWF18" s="2">
        <v>0</v>
      </c>
      <c r="EWG18" s="2">
        <v>-2</v>
      </c>
      <c r="EWH18" s="2">
        <v>167</v>
      </c>
      <c r="EWI18" s="2">
        <v>46000</v>
      </c>
      <c r="EWJ18" s="2">
        <v>918</v>
      </c>
      <c r="EWK18" s="2">
        <v>40</v>
      </c>
      <c r="EWL18" s="2">
        <v>1491</v>
      </c>
      <c r="EWM18" s="2">
        <v>0</v>
      </c>
      <c r="EWN18" s="2">
        <v>0</v>
      </c>
      <c r="EWO18" s="2">
        <v>0</v>
      </c>
      <c r="EWP18" s="2">
        <v>165</v>
      </c>
      <c r="EWQ18" s="2">
        <v>3587</v>
      </c>
      <c r="EWR18" s="2">
        <v>1018</v>
      </c>
      <c r="EWS18" s="2">
        <v>1260</v>
      </c>
      <c r="EWT18" s="2">
        <v>0</v>
      </c>
      <c r="EWU18" s="2">
        <v>0</v>
      </c>
      <c r="EWV18" s="2">
        <v>34</v>
      </c>
      <c r="EWW18" s="2">
        <v>0</v>
      </c>
      <c r="EWX18" s="2">
        <v>593</v>
      </c>
      <c r="EWY18" s="2">
        <v>413</v>
      </c>
      <c r="EWZ18" s="2">
        <v>0</v>
      </c>
      <c r="EXA18" s="2">
        <v>0</v>
      </c>
      <c r="EXB18" s="2">
        <v>2171</v>
      </c>
      <c r="EXC18" s="2">
        <v>0</v>
      </c>
      <c r="EXD18" s="2">
        <v>212</v>
      </c>
      <c r="EXE18" s="2">
        <v>0</v>
      </c>
      <c r="EXF18" s="2">
        <v>0</v>
      </c>
      <c r="EXG18" s="2">
        <v>0</v>
      </c>
      <c r="EXH18" s="2">
        <v>0</v>
      </c>
      <c r="EXI18" s="2">
        <v>0</v>
      </c>
      <c r="EXJ18" s="2">
        <v>0</v>
      </c>
      <c r="EXK18" s="2">
        <v>45</v>
      </c>
      <c r="EXL18" s="2">
        <v>0</v>
      </c>
      <c r="EXM18" s="2" t="s">
        <v>5</v>
      </c>
      <c r="EXN18" s="2">
        <v>0</v>
      </c>
      <c r="EXO18" s="2">
        <v>649</v>
      </c>
      <c r="EXP18" s="2">
        <v>0</v>
      </c>
      <c r="EXQ18" s="2">
        <v>24</v>
      </c>
      <c r="EXR18" s="2">
        <v>387</v>
      </c>
      <c r="EXS18" s="2">
        <v>13982</v>
      </c>
      <c r="EXT18" s="2" t="s">
        <v>5</v>
      </c>
      <c r="EXU18" s="2">
        <v>695</v>
      </c>
      <c r="EXV18" s="2">
        <v>128</v>
      </c>
      <c r="EXW18" s="2">
        <v>0</v>
      </c>
      <c r="EXX18" s="2">
        <v>369</v>
      </c>
      <c r="EXY18" s="2">
        <v>250</v>
      </c>
      <c r="EXZ18" s="2">
        <v>0</v>
      </c>
      <c r="EYA18" s="2">
        <v>0</v>
      </c>
      <c r="EYB18" s="2">
        <v>0</v>
      </c>
      <c r="EYC18" s="2">
        <v>0</v>
      </c>
      <c r="EYD18" s="2">
        <v>0</v>
      </c>
      <c r="EYE18" s="2">
        <v>198</v>
      </c>
      <c r="EYF18" s="2">
        <v>641</v>
      </c>
      <c r="EYG18" s="2">
        <v>0</v>
      </c>
      <c r="EYH18" s="2">
        <v>0</v>
      </c>
      <c r="EYI18" s="2">
        <v>0</v>
      </c>
      <c r="EYJ18" s="2">
        <v>0</v>
      </c>
      <c r="EYK18" s="2">
        <v>0</v>
      </c>
      <c r="EYL18" s="2">
        <v>686</v>
      </c>
      <c r="EYM18" s="2">
        <v>0</v>
      </c>
      <c r="EYN18" s="2">
        <v>0</v>
      </c>
      <c r="EYO18" s="2">
        <v>3929</v>
      </c>
      <c r="EYP18" s="2">
        <v>0</v>
      </c>
      <c r="EYQ18" s="2">
        <v>0</v>
      </c>
      <c r="EYR18" s="2">
        <v>0</v>
      </c>
      <c r="EYS18" s="2">
        <v>0</v>
      </c>
      <c r="EYT18" s="2">
        <v>120</v>
      </c>
      <c r="EYU18" s="2">
        <v>0</v>
      </c>
      <c r="EYV18" s="2">
        <v>0</v>
      </c>
      <c r="EYW18" s="2">
        <v>0</v>
      </c>
      <c r="EYX18" s="2">
        <v>0</v>
      </c>
      <c r="EYY18" s="2">
        <v>209</v>
      </c>
      <c r="EYZ18" s="2">
        <v>102</v>
      </c>
      <c r="EZA18" s="2">
        <v>0</v>
      </c>
      <c r="EZB18" s="2" t="s">
        <v>5</v>
      </c>
      <c r="EZC18" s="2">
        <v>1288</v>
      </c>
      <c r="EZD18" s="2">
        <v>1191</v>
      </c>
      <c r="EZE18" s="2">
        <v>261</v>
      </c>
      <c r="EZF18" s="2">
        <v>0</v>
      </c>
      <c r="EZG18" s="2">
        <v>0</v>
      </c>
      <c r="EZH18" s="2">
        <v>0</v>
      </c>
      <c r="EZI18" s="2">
        <v>176</v>
      </c>
      <c r="EZJ18" s="2">
        <v>0</v>
      </c>
      <c r="EZK18" s="2">
        <v>898</v>
      </c>
      <c r="EZL18" s="2">
        <v>31402</v>
      </c>
      <c r="EZM18" s="2">
        <v>-489</v>
      </c>
      <c r="EZN18" s="2">
        <v>187</v>
      </c>
      <c r="EZO18" s="2">
        <v>391</v>
      </c>
      <c r="EZP18" s="2">
        <v>2680</v>
      </c>
      <c r="EZQ18" s="2">
        <v>0</v>
      </c>
      <c r="EZR18" s="2">
        <v>937</v>
      </c>
      <c r="EZS18" s="2">
        <v>110</v>
      </c>
      <c r="EZT18" s="2">
        <v>333</v>
      </c>
      <c r="EZU18" s="2">
        <v>2804</v>
      </c>
      <c r="EZV18" s="2">
        <v>18</v>
      </c>
      <c r="EZW18" s="2">
        <v>584</v>
      </c>
      <c r="EZX18" s="2">
        <v>0</v>
      </c>
      <c r="EZY18" s="2">
        <v>88</v>
      </c>
      <c r="EZZ18" s="2">
        <v>0</v>
      </c>
      <c r="FAA18" s="2">
        <v>50</v>
      </c>
      <c r="FAB18" s="2">
        <v>0</v>
      </c>
      <c r="FAC18" s="2">
        <v>299</v>
      </c>
      <c r="FAD18" s="2">
        <v>2499</v>
      </c>
      <c r="FAE18" s="2" t="s">
        <v>5</v>
      </c>
      <c r="FAF18" s="2">
        <v>165</v>
      </c>
      <c r="FAG18" s="2">
        <v>1</v>
      </c>
      <c r="FAH18" s="2">
        <v>6003</v>
      </c>
      <c r="FAI18" s="2">
        <v>510</v>
      </c>
      <c r="FAJ18" s="2">
        <v>17429</v>
      </c>
      <c r="FAK18" s="2">
        <v>0</v>
      </c>
      <c r="FAL18" s="2">
        <v>0</v>
      </c>
      <c r="FAM18" s="2">
        <v>0</v>
      </c>
      <c r="FAN18" s="2">
        <v>0</v>
      </c>
      <c r="FAO18" s="2">
        <v>0</v>
      </c>
      <c r="FAP18" s="2">
        <v>697</v>
      </c>
      <c r="FAQ18" s="2">
        <v>0</v>
      </c>
      <c r="FAR18" s="2">
        <v>0</v>
      </c>
      <c r="FAS18" s="2">
        <v>0</v>
      </c>
      <c r="FAT18" s="2">
        <v>115</v>
      </c>
      <c r="FAU18" s="2">
        <v>305</v>
      </c>
      <c r="FAV18" s="2">
        <v>0</v>
      </c>
      <c r="FAW18" s="2">
        <v>0</v>
      </c>
      <c r="FAX18" s="2">
        <v>106</v>
      </c>
      <c r="FAY18" s="2">
        <v>0</v>
      </c>
      <c r="FAZ18" s="2">
        <v>117</v>
      </c>
      <c r="FBA18" s="2">
        <v>1630</v>
      </c>
      <c r="FBB18" s="2">
        <v>0</v>
      </c>
      <c r="FBC18" s="2">
        <v>456</v>
      </c>
      <c r="FBD18" s="2">
        <v>0</v>
      </c>
      <c r="FBE18" s="2">
        <v>0</v>
      </c>
      <c r="FBF18" s="2">
        <v>296</v>
      </c>
      <c r="FBG18" s="2">
        <v>0</v>
      </c>
      <c r="FBH18" s="2">
        <v>0</v>
      </c>
      <c r="FBI18" s="2">
        <v>-1413</v>
      </c>
      <c r="FBJ18" s="2">
        <v>47</v>
      </c>
      <c r="FBK18" s="2">
        <v>0</v>
      </c>
      <c r="FBL18" s="2" t="s">
        <v>5</v>
      </c>
      <c r="FBM18" s="2" t="s">
        <v>5</v>
      </c>
      <c r="FBN18" s="2">
        <v>0</v>
      </c>
      <c r="FBO18" s="2">
        <v>430</v>
      </c>
      <c r="FBP18" s="2">
        <v>0</v>
      </c>
      <c r="FBQ18" s="2">
        <v>13466</v>
      </c>
      <c r="FBR18" s="2">
        <v>55</v>
      </c>
      <c r="FBS18" s="2">
        <v>420</v>
      </c>
      <c r="FBT18" s="2">
        <v>241</v>
      </c>
      <c r="FBU18" s="2" t="s">
        <v>5</v>
      </c>
      <c r="FBV18" s="2">
        <v>0</v>
      </c>
      <c r="FBW18" s="2">
        <v>82</v>
      </c>
      <c r="FBX18" s="2">
        <v>1519</v>
      </c>
      <c r="FBY18" s="2">
        <v>1061</v>
      </c>
      <c r="FBZ18" s="2">
        <v>0</v>
      </c>
      <c r="FCA18" s="2">
        <v>107</v>
      </c>
      <c r="FCB18" s="2">
        <v>0</v>
      </c>
      <c r="FCC18" s="2">
        <v>87</v>
      </c>
      <c r="FCD18" s="2">
        <v>0</v>
      </c>
      <c r="FCE18" s="2">
        <v>1979</v>
      </c>
      <c r="FCF18" s="2">
        <v>1146</v>
      </c>
      <c r="FCG18" s="2">
        <v>11205</v>
      </c>
      <c r="FCH18" s="2">
        <v>0</v>
      </c>
      <c r="FCI18" s="2">
        <v>0</v>
      </c>
      <c r="FCJ18" s="2">
        <v>0</v>
      </c>
      <c r="FCK18" s="2">
        <v>223</v>
      </c>
      <c r="FCL18" s="2">
        <v>37731</v>
      </c>
      <c r="FCM18" s="2">
        <v>589</v>
      </c>
      <c r="FCN18" s="2">
        <v>556</v>
      </c>
      <c r="FCO18" s="2" t="s">
        <v>5</v>
      </c>
      <c r="FCP18" s="2">
        <v>0</v>
      </c>
      <c r="FCQ18" s="2">
        <v>590</v>
      </c>
      <c r="FCR18" s="2" t="s">
        <v>5</v>
      </c>
      <c r="FCS18" s="2">
        <v>698</v>
      </c>
      <c r="FCT18" s="2">
        <v>34</v>
      </c>
      <c r="FCU18" s="2">
        <v>742</v>
      </c>
      <c r="FCV18" s="2">
        <v>107</v>
      </c>
      <c r="FCW18" s="2">
        <v>0</v>
      </c>
      <c r="FCX18" s="2">
        <v>643</v>
      </c>
      <c r="FCY18" s="2">
        <v>0</v>
      </c>
      <c r="FCZ18" s="2">
        <v>0</v>
      </c>
      <c r="FDA18" s="2">
        <v>5303</v>
      </c>
      <c r="FDB18" s="2">
        <v>1277</v>
      </c>
      <c r="FDC18" s="2">
        <v>0</v>
      </c>
      <c r="FDD18" s="2">
        <v>0</v>
      </c>
      <c r="FDE18" s="2">
        <v>895</v>
      </c>
      <c r="FDF18" s="2">
        <v>0</v>
      </c>
      <c r="FDG18" s="2">
        <v>246</v>
      </c>
      <c r="FDH18" s="2">
        <v>0</v>
      </c>
      <c r="FDI18" s="2">
        <v>0</v>
      </c>
      <c r="FDJ18" s="2">
        <v>0</v>
      </c>
      <c r="FDK18" s="2">
        <v>7476</v>
      </c>
      <c r="FDL18" s="2">
        <v>0</v>
      </c>
      <c r="FDM18" s="2">
        <v>382</v>
      </c>
      <c r="FDN18" s="2">
        <v>7156</v>
      </c>
      <c r="FDO18" s="2">
        <v>1034</v>
      </c>
      <c r="FDP18" s="2">
        <v>923</v>
      </c>
      <c r="FDQ18" s="2" t="s">
        <v>5</v>
      </c>
      <c r="FDR18" s="2">
        <v>3828</v>
      </c>
      <c r="FDS18" s="2">
        <v>0</v>
      </c>
      <c r="FDT18" s="2">
        <v>296</v>
      </c>
      <c r="FDU18" s="2">
        <v>28</v>
      </c>
      <c r="FDV18" s="2">
        <v>0</v>
      </c>
      <c r="FDW18" s="2">
        <v>3525</v>
      </c>
      <c r="FDX18" s="2">
        <v>26047</v>
      </c>
      <c r="FDY18" s="2">
        <v>297</v>
      </c>
      <c r="FDZ18" s="2">
        <v>3290</v>
      </c>
      <c r="FEA18" s="2">
        <v>0</v>
      </c>
      <c r="FEB18" s="2">
        <v>126</v>
      </c>
      <c r="FEC18" s="2">
        <v>0</v>
      </c>
      <c r="FED18" s="2">
        <v>0</v>
      </c>
      <c r="FEE18" s="2">
        <v>0</v>
      </c>
      <c r="FEF18" s="2">
        <v>0</v>
      </c>
      <c r="FEG18" s="2">
        <v>885</v>
      </c>
      <c r="FEH18" s="2">
        <v>0</v>
      </c>
      <c r="FEI18" s="2">
        <v>667</v>
      </c>
      <c r="FEJ18" s="2">
        <v>1597</v>
      </c>
      <c r="FEK18" s="2">
        <v>321</v>
      </c>
      <c r="FEL18" s="2">
        <v>492</v>
      </c>
      <c r="FEM18" s="2">
        <v>594</v>
      </c>
      <c r="FEN18" s="2">
        <v>0</v>
      </c>
      <c r="FEO18" s="2">
        <v>230</v>
      </c>
      <c r="FEP18" s="2">
        <v>0</v>
      </c>
      <c r="FEQ18" s="2">
        <v>0</v>
      </c>
      <c r="FER18" s="2">
        <v>1724</v>
      </c>
      <c r="FES18" s="2">
        <v>0</v>
      </c>
      <c r="FET18" s="2">
        <v>0</v>
      </c>
      <c r="FEU18" s="2">
        <v>0</v>
      </c>
      <c r="FEV18" s="2">
        <v>2</v>
      </c>
      <c r="FEW18" s="2">
        <v>0</v>
      </c>
      <c r="FEX18" s="2">
        <v>0</v>
      </c>
      <c r="FEY18" s="2">
        <v>0</v>
      </c>
      <c r="FEZ18" s="2">
        <v>215</v>
      </c>
      <c r="FFA18" s="2">
        <v>0</v>
      </c>
      <c r="FFB18" s="2">
        <v>12</v>
      </c>
      <c r="FFC18" s="2">
        <v>0</v>
      </c>
      <c r="FFD18" s="2">
        <v>70</v>
      </c>
      <c r="FFE18" s="2">
        <v>0</v>
      </c>
      <c r="FFF18" s="2">
        <v>155</v>
      </c>
      <c r="FFG18" s="2">
        <v>0</v>
      </c>
      <c r="FFH18" s="2">
        <v>0</v>
      </c>
      <c r="FFI18" s="2">
        <v>693</v>
      </c>
      <c r="FFJ18" s="2">
        <v>0</v>
      </c>
      <c r="FFK18" s="2">
        <v>27</v>
      </c>
      <c r="FFL18" s="2">
        <v>0</v>
      </c>
      <c r="FFM18" s="2">
        <v>177</v>
      </c>
      <c r="FFN18" s="2">
        <v>0</v>
      </c>
      <c r="FFO18" s="2">
        <v>0</v>
      </c>
      <c r="FFP18" s="2">
        <v>0</v>
      </c>
      <c r="FFQ18" s="2">
        <v>0</v>
      </c>
      <c r="FFR18" s="2">
        <v>7</v>
      </c>
      <c r="FFS18" s="2">
        <v>0</v>
      </c>
      <c r="FFT18" s="2">
        <v>0</v>
      </c>
      <c r="FFU18" s="2">
        <v>694</v>
      </c>
      <c r="FFV18" s="2">
        <v>0</v>
      </c>
      <c r="FFW18" s="2">
        <v>0</v>
      </c>
      <c r="FFX18" s="2">
        <v>0</v>
      </c>
      <c r="FFY18" s="2">
        <v>9</v>
      </c>
      <c r="FFZ18" s="2">
        <v>0</v>
      </c>
      <c r="FGA18" s="2">
        <v>642</v>
      </c>
      <c r="FGB18" s="2">
        <v>857</v>
      </c>
      <c r="FGC18" s="2">
        <v>0</v>
      </c>
      <c r="FGD18" s="2">
        <v>160</v>
      </c>
      <c r="FGE18" s="2">
        <v>0</v>
      </c>
      <c r="FGF18" s="2">
        <v>657</v>
      </c>
      <c r="FGG18" s="2">
        <v>0</v>
      </c>
      <c r="FGH18" s="2">
        <v>173</v>
      </c>
      <c r="FGI18" s="2">
        <v>0</v>
      </c>
      <c r="FGJ18" s="2">
        <v>186</v>
      </c>
      <c r="FGK18" s="2">
        <v>123</v>
      </c>
      <c r="FGL18" s="2">
        <v>0</v>
      </c>
      <c r="FGM18" s="2">
        <v>0</v>
      </c>
      <c r="FGN18" s="2">
        <v>-49</v>
      </c>
      <c r="FGO18" s="2">
        <v>0</v>
      </c>
      <c r="FGP18" s="2">
        <v>145</v>
      </c>
      <c r="FGQ18" s="2">
        <v>0</v>
      </c>
      <c r="FGR18" s="2">
        <v>389</v>
      </c>
      <c r="FGS18" s="2">
        <v>47</v>
      </c>
      <c r="FGT18" s="2">
        <v>411</v>
      </c>
      <c r="FGU18" s="2">
        <v>0</v>
      </c>
      <c r="FGV18" s="2">
        <v>0</v>
      </c>
      <c r="FGW18" s="2">
        <v>0</v>
      </c>
      <c r="FGX18" s="2">
        <v>0</v>
      </c>
      <c r="FGY18" s="2">
        <v>3</v>
      </c>
      <c r="FGZ18" s="2">
        <v>0</v>
      </c>
      <c r="FHA18" s="2">
        <v>8</v>
      </c>
      <c r="FHB18" s="2">
        <v>4800</v>
      </c>
      <c r="FHC18" s="2">
        <v>2178</v>
      </c>
      <c r="FHD18" s="2">
        <v>0</v>
      </c>
      <c r="FHE18" s="2">
        <v>0</v>
      </c>
      <c r="FHF18" s="2">
        <v>0</v>
      </c>
      <c r="FHG18" s="2">
        <v>410</v>
      </c>
      <c r="FHH18" s="2">
        <v>0</v>
      </c>
      <c r="FHI18" s="2">
        <v>200</v>
      </c>
      <c r="FHJ18" s="2">
        <v>830</v>
      </c>
      <c r="FHK18" s="2">
        <v>571</v>
      </c>
      <c r="FHL18" s="2">
        <v>72</v>
      </c>
      <c r="FHM18" s="2">
        <v>261</v>
      </c>
      <c r="FHN18" s="2">
        <v>2</v>
      </c>
      <c r="FHO18" s="2">
        <v>4427</v>
      </c>
      <c r="FHP18" s="2">
        <v>9055</v>
      </c>
      <c r="FHQ18" s="2">
        <v>74</v>
      </c>
      <c r="FHR18" s="2">
        <v>1880</v>
      </c>
      <c r="FHS18" s="2">
        <v>0</v>
      </c>
      <c r="FHT18" s="2">
        <v>0</v>
      </c>
      <c r="FHU18" s="2">
        <v>-309</v>
      </c>
      <c r="FHV18" s="2">
        <v>0</v>
      </c>
      <c r="FHW18" s="2">
        <v>0</v>
      </c>
      <c r="FHX18" s="2">
        <v>0</v>
      </c>
      <c r="FHY18" s="2">
        <v>0</v>
      </c>
      <c r="FHZ18" s="2" t="s">
        <v>5</v>
      </c>
      <c r="FIA18" s="2">
        <v>0</v>
      </c>
      <c r="FIB18" s="2">
        <v>473</v>
      </c>
      <c r="FIC18" s="2">
        <v>0</v>
      </c>
      <c r="FID18" s="2">
        <v>45</v>
      </c>
      <c r="FIE18" s="2">
        <v>154000</v>
      </c>
      <c r="FIF18" s="2">
        <v>579933</v>
      </c>
      <c r="FIG18" s="2">
        <v>1872</v>
      </c>
      <c r="FIH18" s="2">
        <v>23115</v>
      </c>
      <c r="FII18" s="2">
        <v>0</v>
      </c>
      <c r="FIJ18" s="2">
        <v>4830</v>
      </c>
      <c r="FIK18" s="2">
        <v>3969</v>
      </c>
      <c r="FIL18" s="2">
        <v>13250</v>
      </c>
      <c r="FIM18" s="2">
        <v>2921</v>
      </c>
      <c r="FIN18" s="2">
        <v>7310</v>
      </c>
      <c r="FIO18" s="2">
        <v>0</v>
      </c>
      <c r="FIP18" s="2" t="s">
        <v>5</v>
      </c>
      <c r="FIQ18" s="2">
        <v>1525</v>
      </c>
      <c r="FIR18" s="2">
        <v>5985</v>
      </c>
      <c r="FIS18" s="2">
        <v>586</v>
      </c>
      <c r="FIT18" s="2" t="s">
        <v>5</v>
      </c>
      <c r="FIU18" s="2" t="s">
        <v>5</v>
      </c>
      <c r="FIV18" s="2">
        <v>5677</v>
      </c>
      <c r="FIW18" s="2">
        <v>65</v>
      </c>
      <c r="FIX18" s="2">
        <v>81</v>
      </c>
      <c r="FIY18" s="2">
        <v>13534</v>
      </c>
      <c r="FIZ18" s="2">
        <v>-52</v>
      </c>
      <c r="FJA18" s="2">
        <v>6468</v>
      </c>
      <c r="FJB18" s="2">
        <v>-6857</v>
      </c>
      <c r="FJC18" s="2">
        <v>523</v>
      </c>
      <c r="FJD18" s="2">
        <v>365000</v>
      </c>
      <c r="FJE18" s="2">
        <v>307</v>
      </c>
      <c r="FJF18" s="2" t="s">
        <v>5</v>
      </c>
      <c r="FJG18" s="2" t="s">
        <v>5</v>
      </c>
      <c r="FJH18" s="2">
        <v>38000</v>
      </c>
      <c r="FJI18" s="2">
        <v>2</v>
      </c>
      <c r="FJJ18" s="2" t="s">
        <v>5</v>
      </c>
      <c r="FJK18" s="2">
        <v>24035</v>
      </c>
      <c r="FJL18" s="2">
        <v>58634</v>
      </c>
      <c r="FJM18" s="2">
        <v>24337</v>
      </c>
      <c r="FJN18" s="2">
        <v>3400</v>
      </c>
      <c r="FJO18" s="2" t="s">
        <v>5</v>
      </c>
      <c r="FJP18" s="2">
        <v>949</v>
      </c>
      <c r="FJQ18" s="2">
        <v>268000</v>
      </c>
      <c r="FJR18" s="2">
        <v>3851</v>
      </c>
      <c r="FJS18" s="2" t="s">
        <v>5</v>
      </c>
      <c r="FJT18" s="2">
        <v>508</v>
      </c>
      <c r="FJU18" s="2">
        <v>120795</v>
      </c>
      <c r="FJV18" s="2">
        <v>0</v>
      </c>
      <c r="FJW18" s="2">
        <v>0</v>
      </c>
      <c r="FJX18" s="2">
        <v>8422</v>
      </c>
      <c r="FJY18" s="2">
        <v>1834</v>
      </c>
      <c r="FJZ18" s="2">
        <v>31689</v>
      </c>
      <c r="FKA18" s="2">
        <v>67208</v>
      </c>
      <c r="FKB18" s="2">
        <v>237</v>
      </c>
      <c r="FKC18" s="2">
        <v>827</v>
      </c>
      <c r="FKD18" s="2">
        <v>1386</v>
      </c>
      <c r="FKE18" s="2">
        <v>580</v>
      </c>
      <c r="FKF18" s="2">
        <v>1255</v>
      </c>
      <c r="FKG18" s="2">
        <v>707</v>
      </c>
      <c r="FKH18" s="2">
        <v>8252</v>
      </c>
      <c r="FKI18" s="2">
        <v>-1619059</v>
      </c>
      <c r="FKJ18" s="2">
        <v>2324</v>
      </c>
      <c r="FKK18" s="2">
        <v>1392</v>
      </c>
      <c r="FKL18" s="2">
        <v>1204</v>
      </c>
      <c r="FKM18" s="2">
        <v>2159</v>
      </c>
      <c r="FKN18" s="2">
        <v>633</v>
      </c>
      <c r="FKO18" s="2">
        <v>-1</v>
      </c>
      <c r="FKP18" s="2">
        <v>118</v>
      </c>
      <c r="FKQ18" s="2" t="s">
        <v>5</v>
      </c>
      <c r="FKR18" s="2">
        <v>433</v>
      </c>
      <c r="FKS18" s="2">
        <v>41</v>
      </c>
      <c r="FKT18" s="2">
        <v>173</v>
      </c>
      <c r="FKU18" s="2">
        <v>1443</v>
      </c>
      <c r="FKV18" s="2">
        <v>3766</v>
      </c>
      <c r="FKW18" s="2">
        <v>641</v>
      </c>
      <c r="FKX18" s="2">
        <v>265</v>
      </c>
      <c r="FKY18" s="2">
        <v>1665</v>
      </c>
      <c r="FKZ18" s="2">
        <v>25</v>
      </c>
      <c r="FLA18" s="2">
        <v>15</v>
      </c>
      <c r="FLB18" s="2">
        <v>1580</v>
      </c>
      <c r="FLC18" s="2">
        <v>213</v>
      </c>
      <c r="FLD18" s="2">
        <v>129</v>
      </c>
      <c r="FLE18" s="2">
        <v>235</v>
      </c>
      <c r="FLF18" s="2">
        <v>1257</v>
      </c>
      <c r="FLG18" s="2">
        <v>7</v>
      </c>
      <c r="FLH18" s="2">
        <v>18</v>
      </c>
      <c r="FLI18" s="2">
        <v>18</v>
      </c>
      <c r="FLJ18" s="2">
        <v>-142</v>
      </c>
      <c r="FLK18" s="2">
        <v>807</v>
      </c>
      <c r="FLL18" s="2">
        <v>558</v>
      </c>
      <c r="FLM18" s="2">
        <v>602</v>
      </c>
      <c r="FLN18" s="2">
        <v>29</v>
      </c>
      <c r="FLO18" s="2">
        <v>275</v>
      </c>
      <c r="FLP18" s="2">
        <v>51</v>
      </c>
      <c r="FLQ18" s="2" t="s">
        <v>5</v>
      </c>
      <c r="FLR18" s="2">
        <v>276</v>
      </c>
      <c r="FLS18" s="2">
        <v>1088</v>
      </c>
      <c r="FLT18" s="2">
        <v>166</v>
      </c>
      <c r="FLU18" s="2">
        <v>350</v>
      </c>
      <c r="FLV18" s="2">
        <v>510</v>
      </c>
      <c r="FLW18" s="2">
        <v>24</v>
      </c>
      <c r="FLX18" s="2">
        <v>140</v>
      </c>
      <c r="FLY18" s="2">
        <v>4167</v>
      </c>
      <c r="FLZ18" s="2">
        <v>359</v>
      </c>
      <c r="FMA18" s="2">
        <v>515</v>
      </c>
      <c r="FMB18" s="2">
        <v>470</v>
      </c>
      <c r="FMC18" s="2">
        <v>11098</v>
      </c>
      <c r="FMD18" s="2">
        <v>114</v>
      </c>
      <c r="FME18" s="2">
        <v>314</v>
      </c>
      <c r="FMF18" s="2">
        <v>33535</v>
      </c>
      <c r="FMG18" s="2">
        <v>1332</v>
      </c>
      <c r="FMH18" s="2">
        <v>0</v>
      </c>
      <c r="FMI18" s="2">
        <v>-1654</v>
      </c>
      <c r="FMJ18" s="2">
        <v>-287</v>
      </c>
      <c r="FMK18" s="2">
        <v>817</v>
      </c>
      <c r="FML18" s="2">
        <v>81</v>
      </c>
      <c r="FMM18" s="2">
        <v>291</v>
      </c>
      <c r="FMN18" s="2">
        <v>157</v>
      </c>
      <c r="FMO18" s="2">
        <v>26</v>
      </c>
      <c r="FMP18" s="2">
        <v>393</v>
      </c>
      <c r="FMQ18" s="2">
        <v>120</v>
      </c>
      <c r="FMR18" s="2">
        <v>283</v>
      </c>
      <c r="FMS18" s="2">
        <v>164</v>
      </c>
      <c r="FMT18" s="2">
        <v>75</v>
      </c>
      <c r="FMU18" s="2">
        <v>2163</v>
      </c>
      <c r="FMV18" s="2">
        <v>113</v>
      </c>
      <c r="FMW18" s="2">
        <v>706</v>
      </c>
      <c r="FMX18" s="2">
        <v>11284</v>
      </c>
      <c r="FMY18" s="2">
        <v>1379</v>
      </c>
      <c r="FMZ18" s="2">
        <v>3781</v>
      </c>
      <c r="FNA18" s="2">
        <v>359</v>
      </c>
      <c r="FNB18" s="2">
        <v>0</v>
      </c>
      <c r="FNC18" s="2">
        <v>0</v>
      </c>
      <c r="FND18" s="2">
        <v>32</v>
      </c>
      <c r="FNE18" s="2">
        <v>574</v>
      </c>
      <c r="FNF18" s="2">
        <v>2761</v>
      </c>
      <c r="FNG18" s="2">
        <v>-369</v>
      </c>
      <c r="FNH18" s="2">
        <v>1163</v>
      </c>
      <c r="FNI18" s="2">
        <v>0</v>
      </c>
      <c r="FNJ18" s="2">
        <v>74</v>
      </c>
      <c r="FNK18" s="2">
        <v>750</v>
      </c>
      <c r="FNL18" s="2" t="s">
        <v>5</v>
      </c>
      <c r="FNM18" s="2">
        <v>64</v>
      </c>
      <c r="FNN18" s="2">
        <v>0</v>
      </c>
      <c r="FNO18" s="2">
        <v>1349</v>
      </c>
      <c r="FNP18" s="2">
        <v>23</v>
      </c>
      <c r="FNQ18" s="2">
        <v>196</v>
      </c>
      <c r="FNR18" s="2">
        <v>437</v>
      </c>
      <c r="FNS18" s="2">
        <v>253</v>
      </c>
      <c r="FNT18" s="2">
        <v>239</v>
      </c>
      <c r="FNU18" s="2">
        <v>0</v>
      </c>
      <c r="FNV18" s="2">
        <v>678</v>
      </c>
      <c r="FNW18" s="2">
        <v>0</v>
      </c>
      <c r="FNX18" s="2" t="s">
        <v>5</v>
      </c>
      <c r="FNY18" s="2">
        <v>1828</v>
      </c>
      <c r="FNZ18" s="2">
        <v>30</v>
      </c>
      <c r="FOA18" s="2">
        <v>911</v>
      </c>
      <c r="FOB18" s="2">
        <v>17806</v>
      </c>
      <c r="FOC18" s="2">
        <v>5412</v>
      </c>
      <c r="FOD18" s="2">
        <v>606</v>
      </c>
      <c r="FOE18" s="2">
        <v>249</v>
      </c>
      <c r="FOF18" s="2">
        <v>0</v>
      </c>
      <c r="FOG18" s="2">
        <v>140</v>
      </c>
      <c r="FOH18" s="2">
        <v>0</v>
      </c>
      <c r="FOI18" s="2">
        <v>26848</v>
      </c>
      <c r="FOJ18" s="2">
        <v>1591</v>
      </c>
      <c r="FOK18" s="2">
        <v>124</v>
      </c>
      <c r="FOL18" s="2">
        <v>3972</v>
      </c>
      <c r="FOM18" s="2">
        <v>1395</v>
      </c>
      <c r="FON18" s="2">
        <v>606</v>
      </c>
      <c r="FOO18" s="2">
        <v>1</v>
      </c>
      <c r="FOP18" s="2">
        <v>225</v>
      </c>
      <c r="FOQ18" s="2">
        <v>366</v>
      </c>
      <c r="FOR18" s="2">
        <v>0</v>
      </c>
      <c r="FOS18" s="2">
        <v>317</v>
      </c>
      <c r="FOT18" s="2">
        <v>0</v>
      </c>
      <c r="FOU18" s="2">
        <v>465</v>
      </c>
      <c r="FOV18" s="2">
        <v>149</v>
      </c>
      <c r="FOW18" s="2">
        <v>1126</v>
      </c>
      <c r="FOX18" s="2">
        <v>715</v>
      </c>
      <c r="FOY18" s="2">
        <v>10</v>
      </c>
      <c r="FOZ18" s="2">
        <v>467</v>
      </c>
      <c r="FPA18" s="2">
        <v>312</v>
      </c>
      <c r="FPB18" s="2">
        <v>0</v>
      </c>
      <c r="FPC18" s="2">
        <v>0</v>
      </c>
      <c r="FPD18" s="2">
        <v>0</v>
      </c>
      <c r="FPE18" s="2">
        <v>1</v>
      </c>
      <c r="FPF18" s="2">
        <v>58</v>
      </c>
      <c r="FPG18" s="2">
        <v>94</v>
      </c>
      <c r="FPH18" s="2">
        <v>239</v>
      </c>
      <c r="FPI18" s="2">
        <v>22</v>
      </c>
      <c r="FPJ18" s="2">
        <v>754</v>
      </c>
      <c r="FPK18" s="2">
        <v>1033</v>
      </c>
      <c r="FPL18" s="2">
        <v>0</v>
      </c>
      <c r="FPM18" s="2">
        <v>117</v>
      </c>
      <c r="FPN18" s="2">
        <v>248</v>
      </c>
      <c r="FPO18" s="2">
        <v>0</v>
      </c>
      <c r="FPP18" s="2">
        <v>86</v>
      </c>
      <c r="FPQ18" s="2">
        <v>0</v>
      </c>
      <c r="FPR18" s="2">
        <v>160</v>
      </c>
      <c r="FPS18" s="2">
        <v>141</v>
      </c>
      <c r="FPT18" s="2">
        <v>0</v>
      </c>
      <c r="FPU18" s="2">
        <v>8</v>
      </c>
      <c r="FPV18" s="2">
        <v>0</v>
      </c>
      <c r="FPW18" s="2">
        <v>0</v>
      </c>
      <c r="FPX18" s="2">
        <v>9</v>
      </c>
      <c r="FPY18" s="2">
        <v>0</v>
      </c>
      <c r="FPZ18" s="2">
        <v>113</v>
      </c>
      <c r="FQA18" s="2">
        <v>271</v>
      </c>
      <c r="FQB18" s="2">
        <v>246</v>
      </c>
      <c r="FQC18" s="2">
        <v>98</v>
      </c>
      <c r="FQD18" s="2">
        <v>-122</v>
      </c>
      <c r="FQE18" s="2">
        <v>101</v>
      </c>
      <c r="FQF18" s="2">
        <v>47</v>
      </c>
      <c r="FQG18" s="2">
        <v>105</v>
      </c>
      <c r="FQH18" s="2">
        <v>828</v>
      </c>
      <c r="FQI18" s="2">
        <v>0</v>
      </c>
      <c r="FQJ18" s="2">
        <v>2202</v>
      </c>
      <c r="FQK18" s="2">
        <v>442</v>
      </c>
      <c r="FQL18" s="2">
        <v>0</v>
      </c>
      <c r="FQM18" s="2">
        <v>119</v>
      </c>
      <c r="FQN18" s="2">
        <v>11</v>
      </c>
      <c r="FQO18" s="2">
        <v>0</v>
      </c>
      <c r="FQP18" s="2">
        <v>176</v>
      </c>
      <c r="FQQ18" s="2">
        <v>198</v>
      </c>
      <c r="FQR18" s="2">
        <v>662</v>
      </c>
      <c r="FQS18" s="2">
        <v>623</v>
      </c>
      <c r="FQT18" s="2">
        <v>-101</v>
      </c>
      <c r="FQU18" s="2">
        <v>520</v>
      </c>
      <c r="FQV18" s="2">
        <v>-137</v>
      </c>
      <c r="FQW18" s="2">
        <v>0</v>
      </c>
      <c r="FQX18" s="2">
        <v>46</v>
      </c>
      <c r="FQY18" s="2">
        <v>439</v>
      </c>
      <c r="FQZ18" s="2">
        <v>4</v>
      </c>
      <c r="FRA18" s="2">
        <v>0</v>
      </c>
      <c r="FRB18" s="2">
        <v>28</v>
      </c>
      <c r="FRC18" s="2">
        <v>1288</v>
      </c>
      <c r="FRD18" s="2">
        <v>60</v>
      </c>
      <c r="FRE18" s="2">
        <v>331</v>
      </c>
      <c r="FRF18" s="2">
        <v>1325</v>
      </c>
      <c r="FRG18" s="2">
        <v>-1737</v>
      </c>
      <c r="FRH18" s="2">
        <v>3504</v>
      </c>
      <c r="FRI18" s="2">
        <v>14</v>
      </c>
      <c r="FRJ18" s="2">
        <v>24</v>
      </c>
      <c r="FRK18" s="2">
        <v>960</v>
      </c>
      <c r="FRL18" s="2">
        <v>49</v>
      </c>
      <c r="FRM18" s="2">
        <v>27</v>
      </c>
      <c r="FRN18" s="2">
        <v>44</v>
      </c>
      <c r="FRO18" s="2">
        <v>435</v>
      </c>
      <c r="FRP18" s="2">
        <v>582</v>
      </c>
      <c r="FRQ18" s="2">
        <v>2916</v>
      </c>
      <c r="FRR18" s="2">
        <v>0</v>
      </c>
      <c r="FRS18" s="2">
        <v>8690</v>
      </c>
      <c r="FRT18" s="2">
        <v>1701</v>
      </c>
      <c r="FRU18" s="2">
        <v>8</v>
      </c>
      <c r="FRV18" s="2">
        <v>14765</v>
      </c>
      <c r="FRW18" s="2">
        <v>333</v>
      </c>
      <c r="FRX18" s="2">
        <v>18</v>
      </c>
      <c r="FRY18" s="2">
        <v>1322</v>
      </c>
      <c r="FRZ18" s="2">
        <v>173</v>
      </c>
      <c r="FSA18" s="2">
        <v>112</v>
      </c>
      <c r="FSB18" s="2">
        <v>-34</v>
      </c>
      <c r="FSC18" s="2">
        <v>153</v>
      </c>
      <c r="FSD18" s="2">
        <v>379</v>
      </c>
      <c r="FSE18" s="2">
        <v>15</v>
      </c>
      <c r="FSF18" s="2">
        <v>831</v>
      </c>
      <c r="FSG18" s="2">
        <v>0</v>
      </c>
      <c r="FSH18" s="2">
        <v>109</v>
      </c>
      <c r="FSI18" s="2">
        <v>135</v>
      </c>
      <c r="FSJ18" s="2">
        <v>171</v>
      </c>
      <c r="FSK18" s="2">
        <v>16</v>
      </c>
      <c r="FSL18" s="2">
        <v>162</v>
      </c>
      <c r="FSM18" s="2">
        <v>3</v>
      </c>
      <c r="FSN18" s="2">
        <v>9</v>
      </c>
      <c r="FSO18" s="2">
        <v>0</v>
      </c>
      <c r="FSP18" s="2">
        <v>587</v>
      </c>
      <c r="FSQ18" s="2">
        <v>235</v>
      </c>
      <c r="FSR18" s="2">
        <v>0</v>
      </c>
      <c r="FSS18" s="2">
        <v>182</v>
      </c>
      <c r="FST18" s="2">
        <v>0</v>
      </c>
      <c r="FSU18" s="2">
        <v>248</v>
      </c>
      <c r="FSV18" s="2">
        <v>10</v>
      </c>
      <c r="FSW18" s="2">
        <v>0</v>
      </c>
      <c r="FSX18" s="2">
        <v>375</v>
      </c>
      <c r="FSY18" s="2">
        <v>0</v>
      </c>
      <c r="FSZ18" s="2">
        <v>0</v>
      </c>
      <c r="FTA18" s="2">
        <v>54</v>
      </c>
      <c r="FTB18" s="2">
        <v>81</v>
      </c>
      <c r="FTC18" s="2">
        <v>0</v>
      </c>
      <c r="FTD18" s="2">
        <v>55</v>
      </c>
      <c r="FTE18" s="2">
        <v>657</v>
      </c>
      <c r="FTF18" s="2">
        <v>0</v>
      </c>
      <c r="FTG18" s="2">
        <v>-2</v>
      </c>
      <c r="FTH18" s="2">
        <v>109</v>
      </c>
      <c r="FTI18" s="2">
        <v>631</v>
      </c>
      <c r="FTJ18" s="2">
        <v>834</v>
      </c>
      <c r="FTK18" s="2">
        <v>2</v>
      </c>
      <c r="FTL18" s="2">
        <v>-72</v>
      </c>
      <c r="FTM18" s="2">
        <v>4</v>
      </c>
      <c r="FTN18" s="2">
        <v>0</v>
      </c>
      <c r="FTO18" s="2">
        <v>532</v>
      </c>
      <c r="FTP18" s="2">
        <v>0</v>
      </c>
      <c r="FTQ18" s="2">
        <v>322</v>
      </c>
      <c r="FTR18" s="2">
        <v>0</v>
      </c>
      <c r="FTS18" s="2">
        <v>1</v>
      </c>
      <c r="FTT18" s="2">
        <v>75</v>
      </c>
      <c r="FTU18" s="2">
        <v>4662</v>
      </c>
      <c r="FTV18" s="2">
        <v>534</v>
      </c>
      <c r="FTW18" s="2">
        <v>52</v>
      </c>
      <c r="FTX18" s="2">
        <v>3</v>
      </c>
      <c r="FTY18" s="2">
        <v>62</v>
      </c>
      <c r="FTZ18" s="2">
        <v>1931</v>
      </c>
      <c r="FUA18" s="2">
        <v>18</v>
      </c>
      <c r="FUB18" s="2">
        <v>177</v>
      </c>
      <c r="FUC18" s="2">
        <v>356</v>
      </c>
      <c r="FUD18" s="2">
        <v>495</v>
      </c>
      <c r="FUE18" s="2">
        <v>308</v>
      </c>
      <c r="FUF18" s="2">
        <v>0</v>
      </c>
      <c r="FUG18" s="2">
        <v>213</v>
      </c>
      <c r="FUH18" s="2">
        <v>639</v>
      </c>
      <c r="FUI18" s="2" t="s">
        <v>5</v>
      </c>
      <c r="FUJ18" s="2">
        <v>182</v>
      </c>
      <c r="FUK18" s="2">
        <v>184</v>
      </c>
      <c r="FUL18" s="2">
        <v>153</v>
      </c>
      <c r="FUM18" s="2">
        <v>27</v>
      </c>
      <c r="FUN18" s="2">
        <v>761</v>
      </c>
      <c r="FUO18" s="2">
        <v>8004</v>
      </c>
      <c r="FUP18" s="2">
        <v>95</v>
      </c>
      <c r="FUQ18" s="2">
        <v>823</v>
      </c>
      <c r="FUR18" s="2">
        <v>373</v>
      </c>
      <c r="FUS18" s="2">
        <v>0</v>
      </c>
      <c r="FUT18" s="2">
        <v>134</v>
      </c>
      <c r="FUU18" s="2">
        <v>0</v>
      </c>
      <c r="FUV18" s="2">
        <v>0</v>
      </c>
      <c r="FUW18" s="2">
        <v>0</v>
      </c>
      <c r="FUX18" s="2">
        <v>115</v>
      </c>
      <c r="FUY18" s="2">
        <v>123</v>
      </c>
      <c r="FUZ18" s="2">
        <v>252</v>
      </c>
      <c r="FVA18" s="2">
        <v>78</v>
      </c>
      <c r="FVB18" s="2">
        <v>287</v>
      </c>
      <c r="FVC18" s="2">
        <v>-245</v>
      </c>
      <c r="FVD18" s="2">
        <v>252</v>
      </c>
      <c r="FVE18" s="2">
        <v>301</v>
      </c>
      <c r="FVF18" s="2">
        <v>138</v>
      </c>
      <c r="FVG18" s="2">
        <v>0</v>
      </c>
      <c r="FVH18" s="2">
        <v>224</v>
      </c>
      <c r="FVI18" s="2">
        <v>1716</v>
      </c>
      <c r="FVJ18" s="2">
        <v>394</v>
      </c>
      <c r="FVK18" s="2">
        <v>162</v>
      </c>
      <c r="FVL18" s="2">
        <v>484</v>
      </c>
      <c r="FVM18" s="2">
        <v>0</v>
      </c>
      <c r="FVN18" s="2">
        <v>372</v>
      </c>
      <c r="FVO18" s="2">
        <v>346</v>
      </c>
      <c r="FVP18" s="2">
        <v>30</v>
      </c>
      <c r="FVQ18" s="2">
        <v>44</v>
      </c>
      <c r="FVR18" s="2">
        <v>0</v>
      </c>
      <c r="FVS18" s="2">
        <v>121</v>
      </c>
      <c r="FVT18" s="2">
        <v>34</v>
      </c>
      <c r="FVU18" s="2">
        <v>278</v>
      </c>
      <c r="FVV18" s="2">
        <v>0</v>
      </c>
      <c r="FVW18" s="2">
        <v>16136</v>
      </c>
      <c r="FVX18" s="2">
        <v>233</v>
      </c>
      <c r="FVY18" s="2">
        <v>308</v>
      </c>
      <c r="FVZ18" s="2">
        <v>62</v>
      </c>
      <c r="FWA18" s="2">
        <v>147</v>
      </c>
      <c r="FWB18" s="2">
        <v>33</v>
      </c>
      <c r="FWC18" s="2">
        <v>176</v>
      </c>
      <c r="FWD18" s="2">
        <v>121</v>
      </c>
      <c r="FWE18" s="2">
        <v>0</v>
      </c>
      <c r="FWF18" s="2">
        <v>0</v>
      </c>
      <c r="FWG18" s="2">
        <v>0</v>
      </c>
      <c r="FWH18" s="2">
        <v>33</v>
      </c>
      <c r="FWI18" s="2">
        <v>127</v>
      </c>
      <c r="FWJ18" s="2">
        <v>0</v>
      </c>
      <c r="FWK18" s="2">
        <v>0</v>
      </c>
      <c r="FWL18" s="2">
        <v>0</v>
      </c>
      <c r="FWM18" s="2">
        <v>688</v>
      </c>
      <c r="FWN18" s="2">
        <v>1071</v>
      </c>
      <c r="FWO18" s="2">
        <v>553</v>
      </c>
      <c r="FWP18" s="2">
        <v>0</v>
      </c>
      <c r="FWQ18" s="2">
        <v>0</v>
      </c>
      <c r="FWR18" s="2">
        <v>67</v>
      </c>
      <c r="FWS18" s="2">
        <v>54</v>
      </c>
      <c r="FWT18" s="2">
        <v>-17</v>
      </c>
      <c r="FWU18" s="2">
        <v>275</v>
      </c>
      <c r="FWV18" s="2">
        <v>0</v>
      </c>
      <c r="FWW18" s="2">
        <v>0</v>
      </c>
      <c r="FWX18" s="2">
        <v>-47</v>
      </c>
      <c r="FWY18" s="2">
        <v>0</v>
      </c>
      <c r="FWZ18" s="2">
        <v>0</v>
      </c>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row>
    <row r="19" spans="1:4953" ht="15" customHeight="1" x14ac:dyDescent="0.25">
      <c r="A19">
        <v>16</v>
      </c>
      <c r="B19" s="19" t="s">
        <v>91</v>
      </c>
      <c r="C19" s="25">
        <v>205806</v>
      </c>
      <c r="D19" t="str">
        <f t="shared" si="0"/>
        <v>2025Q2</v>
      </c>
      <c r="E19" s="5">
        <v>5.26</v>
      </c>
      <c r="F19" s="5">
        <v>3.29</v>
      </c>
      <c r="G19" s="5">
        <v>3.76</v>
      </c>
      <c r="H19" s="5">
        <v>3.72</v>
      </c>
      <c r="I19" s="5">
        <v>5.36</v>
      </c>
      <c r="J19" s="3">
        <v>7.32</v>
      </c>
      <c r="K19" s="3">
        <v>3.75</v>
      </c>
      <c r="L19" s="3">
        <v>4.42</v>
      </c>
      <c r="M19" s="3">
        <v>3.17</v>
      </c>
      <c r="N19" s="3">
        <v>4.8499999999999996</v>
      </c>
      <c r="O19" s="3">
        <v>4.5</v>
      </c>
      <c r="P19" s="3">
        <v>3.38</v>
      </c>
      <c r="Q19" s="3">
        <v>2.66</v>
      </c>
      <c r="R19" s="3">
        <v>5.13</v>
      </c>
      <c r="S19" s="3">
        <v>3.8</v>
      </c>
      <c r="T19" s="3">
        <v>3.63</v>
      </c>
      <c r="U19" s="3">
        <v>4.46</v>
      </c>
      <c r="V19" s="3">
        <v>3.85</v>
      </c>
      <c r="W19" s="3">
        <v>3.11</v>
      </c>
      <c r="X19" s="3">
        <v>4.54</v>
      </c>
      <c r="Y19" s="3">
        <v>4.43</v>
      </c>
      <c r="Z19" s="3">
        <v>2.63</v>
      </c>
      <c r="AA19" s="3">
        <v>3.41</v>
      </c>
      <c r="AB19" s="3">
        <v>3.87</v>
      </c>
      <c r="AC19" s="3">
        <v>3.72</v>
      </c>
      <c r="AD19" s="3">
        <v>4.91</v>
      </c>
      <c r="AE19" s="3">
        <v>4.63</v>
      </c>
      <c r="AF19" s="3">
        <v>3.92</v>
      </c>
      <c r="AG19" s="3">
        <v>3.3</v>
      </c>
      <c r="AH19" s="3">
        <v>6.11</v>
      </c>
      <c r="AI19" s="3">
        <v>1.26</v>
      </c>
      <c r="AJ19" s="3">
        <v>4.03</v>
      </c>
      <c r="AK19" s="3">
        <v>3.04</v>
      </c>
      <c r="AL19" s="3">
        <v>3.86</v>
      </c>
      <c r="AM19" s="3">
        <v>2.48</v>
      </c>
      <c r="AN19" s="3">
        <v>4.8600000000000003</v>
      </c>
      <c r="AO19" s="3">
        <v>4.3499999999999996</v>
      </c>
      <c r="AP19" s="3">
        <v>4.54</v>
      </c>
      <c r="AQ19" s="3">
        <v>3.8</v>
      </c>
      <c r="AR19" s="3">
        <v>2.59</v>
      </c>
      <c r="AS19" s="3">
        <v>3.56</v>
      </c>
      <c r="AT19" s="3">
        <v>3.75</v>
      </c>
      <c r="AU19" s="3">
        <v>3.54</v>
      </c>
      <c r="AV19" s="3">
        <v>3.7</v>
      </c>
      <c r="AW19" s="3">
        <v>4.8099999999999996</v>
      </c>
      <c r="AX19" s="3">
        <v>3.36</v>
      </c>
      <c r="AY19" s="3">
        <v>4.5</v>
      </c>
      <c r="AZ19" s="3">
        <v>3.19</v>
      </c>
      <c r="BA19" s="3">
        <v>3.88</v>
      </c>
      <c r="BB19" s="3">
        <v>3.45</v>
      </c>
      <c r="BC19" s="3">
        <v>5.43</v>
      </c>
      <c r="BD19" s="3">
        <v>3.74</v>
      </c>
      <c r="BE19" s="3">
        <v>3.56</v>
      </c>
      <c r="BF19" s="3">
        <v>3.62</v>
      </c>
      <c r="BG19" s="3">
        <v>4.66</v>
      </c>
      <c r="BH19" s="3">
        <v>4.28</v>
      </c>
      <c r="BI19" s="3">
        <v>4.88</v>
      </c>
      <c r="BJ19" s="3">
        <v>4.93</v>
      </c>
      <c r="BK19" s="3">
        <v>3.42</v>
      </c>
      <c r="BL19" s="3">
        <v>3.97</v>
      </c>
      <c r="BM19" s="3">
        <v>3.05</v>
      </c>
      <c r="BN19" s="3">
        <v>3.72</v>
      </c>
      <c r="BO19" s="3">
        <v>3.44</v>
      </c>
      <c r="BP19" s="3">
        <v>4.63</v>
      </c>
      <c r="BQ19" s="3">
        <v>4.25</v>
      </c>
      <c r="BR19" s="3">
        <v>5.32</v>
      </c>
      <c r="BS19" s="3">
        <v>4.0999999999999996</v>
      </c>
      <c r="BT19" s="3">
        <v>3.76</v>
      </c>
      <c r="BU19" s="3">
        <v>4.49</v>
      </c>
      <c r="BV19" s="3">
        <v>2.96</v>
      </c>
      <c r="BW19" s="3">
        <v>3.86</v>
      </c>
      <c r="BX19" s="3">
        <v>3.91</v>
      </c>
      <c r="BY19" s="3">
        <v>3.55</v>
      </c>
      <c r="BZ19" s="3">
        <v>2.42</v>
      </c>
      <c r="CA19" s="3">
        <v>3.19</v>
      </c>
      <c r="CB19" s="3">
        <v>4.17</v>
      </c>
      <c r="CC19" s="3">
        <v>3.71</v>
      </c>
      <c r="CD19" s="3">
        <v>3.46</v>
      </c>
      <c r="CE19" s="3">
        <v>4.1500000000000004</v>
      </c>
      <c r="CF19" s="3">
        <v>3.11</v>
      </c>
      <c r="CG19" s="3" t="s">
        <v>5</v>
      </c>
      <c r="CH19" s="3">
        <v>2.99</v>
      </c>
      <c r="CI19" s="3">
        <v>3.27</v>
      </c>
      <c r="CJ19" s="3">
        <v>2.74</v>
      </c>
      <c r="CK19" s="3">
        <v>5.91</v>
      </c>
      <c r="CL19" s="3">
        <v>4.7300000000000004</v>
      </c>
      <c r="CM19" s="3">
        <v>3.68</v>
      </c>
      <c r="CN19" s="3">
        <v>2.97</v>
      </c>
      <c r="CO19" s="3">
        <v>2.0699999999999998</v>
      </c>
      <c r="CP19" s="3">
        <v>3.13</v>
      </c>
      <c r="CQ19" s="3">
        <v>3.56</v>
      </c>
      <c r="CR19" s="3">
        <v>3.33</v>
      </c>
      <c r="CS19" s="3">
        <v>3.82</v>
      </c>
      <c r="CT19" s="3">
        <v>7.09</v>
      </c>
      <c r="CU19" s="3">
        <v>5.17</v>
      </c>
      <c r="CV19" s="3">
        <v>3.69</v>
      </c>
      <c r="CW19" s="3">
        <v>3.05</v>
      </c>
      <c r="CX19" s="3">
        <v>4.5999999999999996</v>
      </c>
      <c r="CY19" s="3">
        <v>3.97</v>
      </c>
      <c r="CZ19" s="3">
        <v>3.34</v>
      </c>
      <c r="DA19" s="3">
        <v>3.68</v>
      </c>
      <c r="DB19" s="3">
        <v>3.59</v>
      </c>
      <c r="DC19" s="3">
        <v>3.78</v>
      </c>
      <c r="DD19" s="3">
        <v>6.28</v>
      </c>
      <c r="DE19" s="3">
        <v>4.32</v>
      </c>
      <c r="DF19" s="3">
        <v>4.18</v>
      </c>
      <c r="DG19" s="3">
        <v>4.3499999999999996</v>
      </c>
      <c r="DH19" s="3">
        <v>3.72</v>
      </c>
      <c r="DI19" s="3">
        <v>5.42</v>
      </c>
      <c r="DJ19" s="3">
        <v>2.87</v>
      </c>
      <c r="DK19" s="3">
        <v>4.6900000000000004</v>
      </c>
      <c r="DL19" s="3">
        <v>4.2699999999999996</v>
      </c>
      <c r="DM19" s="3">
        <v>4.3899999999999997</v>
      </c>
      <c r="DN19" s="3">
        <v>4.37</v>
      </c>
      <c r="DO19" s="3">
        <v>3.62</v>
      </c>
      <c r="DP19" s="3">
        <v>4.71</v>
      </c>
      <c r="DQ19" s="3">
        <v>3.76</v>
      </c>
      <c r="DR19" s="3">
        <v>2.57</v>
      </c>
      <c r="DS19" s="3">
        <v>4.7</v>
      </c>
      <c r="DT19" s="3">
        <v>4.78</v>
      </c>
      <c r="DU19" s="3">
        <v>4.3600000000000003</v>
      </c>
      <c r="DV19" s="3">
        <v>4.8099999999999996</v>
      </c>
      <c r="DW19" s="3">
        <v>3.46</v>
      </c>
      <c r="DX19" s="3">
        <v>3.65</v>
      </c>
      <c r="DY19" s="3">
        <v>2.14</v>
      </c>
      <c r="DZ19" s="3">
        <v>3.69</v>
      </c>
      <c r="EA19" s="3">
        <v>3.79</v>
      </c>
      <c r="EB19" s="3">
        <v>3.71</v>
      </c>
      <c r="EC19" s="3">
        <v>4.03</v>
      </c>
      <c r="ED19" s="3">
        <v>2.79</v>
      </c>
      <c r="EE19" s="3">
        <v>3.45</v>
      </c>
      <c r="EF19" s="3">
        <v>3.87</v>
      </c>
      <c r="EG19" s="3">
        <v>4.54</v>
      </c>
      <c r="EH19" s="3">
        <v>3.51</v>
      </c>
      <c r="EI19" s="3">
        <v>3.43</v>
      </c>
      <c r="EJ19" s="3">
        <v>3.85</v>
      </c>
      <c r="EK19" s="3">
        <v>4.75</v>
      </c>
      <c r="EL19" s="3">
        <v>4.24</v>
      </c>
      <c r="EM19" s="3">
        <v>3.46</v>
      </c>
      <c r="EN19" s="3">
        <v>4.47</v>
      </c>
      <c r="EO19" s="3">
        <v>3.4</v>
      </c>
      <c r="EP19" s="3">
        <v>3.45</v>
      </c>
      <c r="EQ19" s="3">
        <v>3.22</v>
      </c>
      <c r="ER19" s="3">
        <v>3.83</v>
      </c>
      <c r="ES19" s="3">
        <v>4.4800000000000004</v>
      </c>
      <c r="ET19" s="3">
        <v>4.2699999999999996</v>
      </c>
      <c r="EU19" s="3">
        <v>3.87</v>
      </c>
      <c r="EV19" s="3">
        <v>3.82</v>
      </c>
      <c r="EW19" s="3">
        <v>3.53</v>
      </c>
      <c r="EX19" s="3">
        <v>3.01</v>
      </c>
      <c r="EY19" s="3">
        <v>4.03</v>
      </c>
      <c r="EZ19" s="3">
        <v>4.1100000000000003</v>
      </c>
      <c r="FA19" s="3">
        <v>5.15</v>
      </c>
      <c r="FB19" s="3">
        <v>4.29</v>
      </c>
      <c r="FC19" s="3">
        <v>4.2300000000000004</v>
      </c>
      <c r="FD19" s="3">
        <v>4.05</v>
      </c>
      <c r="FE19" s="3">
        <v>4.83</v>
      </c>
      <c r="FF19" s="3">
        <v>3.69</v>
      </c>
      <c r="FG19" s="3">
        <v>4.0999999999999996</v>
      </c>
      <c r="FH19" s="3">
        <v>4.62</v>
      </c>
      <c r="FI19" s="3">
        <v>3.92</v>
      </c>
      <c r="FJ19" s="3">
        <v>3.69</v>
      </c>
      <c r="FK19" s="3">
        <v>3.05</v>
      </c>
      <c r="FL19" s="3">
        <v>2.66</v>
      </c>
      <c r="FM19" s="3">
        <v>3.65</v>
      </c>
      <c r="FN19" s="3">
        <v>2.5099999999999998</v>
      </c>
      <c r="FO19" s="3">
        <v>3.55</v>
      </c>
      <c r="FP19" s="3">
        <v>3.68</v>
      </c>
      <c r="FQ19" s="3">
        <v>4.2699999999999996</v>
      </c>
      <c r="FR19" s="3">
        <v>3.29</v>
      </c>
      <c r="FS19" s="3">
        <v>3.13</v>
      </c>
      <c r="FT19" s="3">
        <v>5.41</v>
      </c>
      <c r="FU19" s="3">
        <v>3.44</v>
      </c>
      <c r="FV19" s="3">
        <v>4.4800000000000004</v>
      </c>
      <c r="FW19" s="3">
        <v>3.91</v>
      </c>
      <c r="FX19" s="3">
        <v>4.13</v>
      </c>
      <c r="FY19" s="3">
        <v>2.63</v>
      </c>
      <c r="FZ19" s="3">
        <v>4.42</v>
      </c>
      <c r="GA19" s="3">
        <v>3.76</v>
      </c>
      <c r="GB19" s="3">
        <v>4.3600000000000003</v>
      </c>
      <c r="GC19" s="3">
        <v>3.69</v>
      </c>
      <c r="GD19" s="3">
        <v>3.82</v>
      </c>
      <c r="GE19" s="3">
        <v>3.82</v>
      </c>
      <c r="GF19" s="3">
        <v>3.13</v>
      </c>
      <c r="GG19" s="3">
        <v>3.31</v>
      </c>
      <c r="GH19" s="3">
        <v>3.78</v>
      </c>
      <c r="GI19" s="3">
        <v>4.6900000000000004</v>
      </c>
      <c r="GJ19" s="3">
        <v>4.9000000000000004</v>
      </c>
      <c r="GK19" s="3">
        <v>3.48</v>
      </c>
      <c r="GL19" s="3">
        <v>4.05</v>
      </c>
      <c r="GM19" s="3">
        <v>3.17</v>
      </c>
      <c r="GN19" s="3" t="s">
        <v>5</v>
      </c>
      <c r="GO19" s="3">
        <v>4.1900000000000004</v>
      </c>
      <c r="GP19" s="3">
        <v>3.61</v>
      </c>
      <c r="GQ19" s="3">
        <v>3.76</v>
      </c>
      <c r="GR19" s="3">
        <v>3.79</v>
      </c>
      <c r="GS19" s="3">
        <v>3.76</v>
      </c>
      <c r="GT19" s="3">
        <v>3.22</v>
      </c>
      <c r="GU19" s="3">
        <v>3.67</v>
      </c>
      <c r="GV19" s="3">
        <v>4.84</v>
      </c>
      <c r="GW19" s="3">
        <v>3.16</v>
      </c>
      <c r="GX19" s="3">
        <v>4.87</v>
      </c>
      <c r="GY19" s="3">
        <v>3.25</v>
      </c>
      <c r="GZ19" s="3">
        <v>3.89</v>
      </c>
      <c r="HA19" s="3">
        <v>1.53</v>
      </c>
      <c r="HB19" s="3" t="s">
        <v>5</v>
      </c>
      <c r="HC19" s="3" t="s">
        <v>5</v>
      </c>
      <c r="HD19" s="3" t="s">
        <v>5</v>
      </c>
      <c r="HE19" s="3">
        <v>2.71</v>
      </c>
      <c r="HF19" s="3" t="s">
        <v>5</v>
      </c>
      <c r="HG19" s="3">
        <v>3.01</v>
      </c>
      <c r="HH19" s="3">
        <v>4.28</v>
      </c>
      <c r="HI19" s="3">
        <v>3.26</v>
      </c>
      <c r="HJ19" s="3" t="s">
        <v>5</v>
      </c>
      <c r="HK19" s="3">
        <v>3.59</v>
      </c>
      <c r="HL19" s="3">
        <v>3.75</v>
      </c>
      <c r="HM19" s="3">
        <v>2.36</v>
      </c>
      <c r="HN19" s="3" t="s">
        <v>5</v>
      </c>
      <c r="HO19" s="3">
        <v>3.92</v>
      </c>
      <c r="HP19" s="3">
        <v>3.31</v>
      </c>
      <c r="HQ19" s="3">
        <v>3.85</v>
      </c>
      <c r="HR19" s="3">
        <v>4.09</v>
      </c>
      <c r="HS19" s="3">
        <v>4.5199999999999996</v>
      </c>
      <c r="HT19" s="3" t="s">
        <v>5</v>
      </c>
      <c r="HU19" s="3">
        <v>3.65</v>
      </c>
      <c r="HV19" s="3">
        <v>4.74</v>
      </c>
      <c r="HW19" s="3">
        <v>3.95</v>
      </c>
      <c r="HX19" s="3">
        <v>6.84</v>
      </c>
      <c r="HY19" s="3">
        <v>6.01</v>
      </c>
      <c r="HZ19" s="3">
        <v>4.96</v>
      </c>
      <c r="IA19" s="3">
        <v>2.91</v>
      </c>
      <c r="IB19" s="3">
        <v>3.29</v>
      </c>
      <c r="IC19" s="3" t="s">
        <v>5</v>
      </c>
      <c r="ID19" s="3" t="s">
        <v>5</v>
      </c>
      <c r="IE19" s="3">
        <v>3.77</v>
      </c>
      <c r="IF19" s="3">
        <v>3.22</v>
      </c>
      <c r="IG19" s="3">
        <v>3.21</v>
      </c>
      <c r="IH19" s="3" t="s">
        <v>5</v>
      </c>
      <c r="II19" s="3" t="s">
        <v>5</v>
      </c>
      <c r="IJ19" s="3">
        <v>14.43</v>
      </c>
      <c r="IK19" s="3">
        <v>3.25</v>
      </c>
      <c r="IL19" s="3">
        <v>3.6</v>
      </c>
      <c r="IM19" s="3">
        <v>3.45</v>
      </c>
      <c r="IN19" s="3">
        <v>4.03</v>
      </c>
      <c r="IO19" s="3">
        <v>3.12</v>
      </c>
      <c r="IP19" s="3">
        <v>4.53</v>
      </c>
      <c r="IQ19" s="3">
        <v>4.21</v>
      </c>
      <c r="IR19" s="3">
        <v>2.95</v>
      </c>
      <c r="IS19" s="3" t="s">
        <v>5</v>
      </c>
      <c r="IT19" s="3">
        <v>4.3600000000000003</v>
      </c>
      <c r="IU19" s="3" t="s">
        <v>5</v>
      </c>
      <c r="IV19" s="3" t="s">
        <v>5</v>
      </c>
      <c r="IW19" s="3">
        <v>3.64</v>
      </c>
      <c r="IX19" s="3">
        <v>2.67</v>
      </c>
      <c r="IY19" s="3">
        <v>4.4800000000000004</v>
      </c>
      <c r="IZ19" s="3">
        <v>3.98</v>
      </c>
      <c r="JA19" s="3">
        <v>2.87</v>
      </c>
      <c r="JB19" s="3">
        <v>4.07</v>
      </c>
      <c r="JC19" s="3">
        <v>2.4500000000000002</v>
      </c>
      <c r="JD19" s="3">
        <v>5.15</v>
      </c>
      <c r="JE19" s="3">
        <v>3.07</v>
      </c>
      <c r="JF19" s="3" t="s">
        <v>5</v>
      </c>
      <c r="JG19" s="3">
        <v>3.6</v>
      </c>
      <c r="JH19" s="3">
        <v>6.72</v>
      </c>
      <c r="JI19" s="3">
        <v>2.58</v>
      </c>
      <c r="JJ19" s="3">
        <v>1.84</v>
      </c>
      <c r="JK19" s="3">
        <v>5.52</v>
      </c>
      <c r="JL19" s="3">
        <v>3.78</v>
      </c>
      <c r="JM19" s="3">
        <v>3.63</v>
      </c>
      <c r="JN19" s="3">
        <v>3.65</v>
      </c>
      <c r="JO19" s="3">
        <v>4.18</v>
      </c>
      <c r="JP19" s="3">
        <v>1.92</v>
      </c>
      <c r="JQ19" s="3">
        <v>3.01</v>
      </c>
      <c r="JR19" s="3">
        <v>2.8</v>
      </c>
      <c r="JS19" s="3">
        <v>3.98</v>
      </c>
      <c r="JT19" s="3">
        <v>3.32</v>
      </c>
      <c r="JU19" s="3">
        <v>3.14</v>
      </c>
      <c r="JV19" s="3">
        <v>5.5</v>
      </c>
      <c r="JW19" s="3">
        <v>3.82</v>
      </c>
      <c r="JX19" s="3">
        <v>3.6</v>
      </c>
      <c r="JY19" s="3">
        <v>4.18</v>
      </c>
      <c r="JZ19" s="3" t="s">
        <v>5</v>
      </c>
      <c r="KA19" s="3">
        <v>3.6</v>
      </c>
      <c r="KB19" s="3">
        <v>5.84</v>
      </c>
      <c r="KC19" s="3" t="s">
        <v>5</v>
      </c>
      <c r="KD19" s="3">
        <v>4.6100000000000003</v>
      </c>
      <c r="KE19" s="3">
        <v>2.89</v>
      </c>
      <c r="KF19" s="3">
        <v>3.35</v>
      </c>
      <c r="KG19" s="3">
        <v>3.42</v>
      </c>
      <c r="KH19" s="3">
        <v>3.74</v>
      </c>
      <c r="KI19" s="3" t="s">
        <v>5</v>
      </c>
      <c r="KJ19" s="3" t="s">
        <v>5</v>
      </c>
      <c r="KK19" s="3">
        <v>3.63</v>
      </c>
      <c r="KL19" s="3">
        <v>4.0599999999999996</v>
      </c>
      <c r="KM19" s="3">
        <v>2.81</v>
      </c>
      <c r="KN19" s="3">
        <v>4.34</v>
      </c>
      <c r="KO19" s="3" t="s">
        <v>5</v>
      </c>
      <c r="KP19" s="3" t="s">
        <v>5</v>
      </c>
      <c r="KQ19" s="3">
        <v>3.21</v>
      </c>
      <c r="KR19" s="3">
        <v>3.91</v>
      </c>
      <c r="KS19" s="3" t="s">
        <v>5</v>
      </c>
      <c r="KT19" s="3">
        <v>4.57</v>
      </c>
      <c r="KU19" s="3">
        <v>3.44</v>
      </c>
      <c r="KV19" s="3">
        <v>3.25</v>
      </c>
      <c r="KW19" s="3">
        <v>4.17</v>
      </c>
      <c r="KX19" s="3">
        <v>4.1500000000000004</v>
      </c>
      <c r="KY19" s="3">
        <v>3.21</v>
      </c>
      <c r="KZ19" s="3" t="s">
        <v>5</v>
      </c>
      <c r="LA19" s="3">
        <v>3.23</v>
      </c>
      <c r="LB19" s="3">
        <v>3.2</v>
      </c>
      <c r="LC19" s="3">
        <v>3.26</v>
      </c>
      <c r="LD19" s="3">
        <v>3.74</v>
      </c>
      <c r="LE19" s="3">
        <v>3.13</v>
      </c>
      <c r="LF19" s="3">
        <v>3.31</v>
      </c>
      <c r="LG19" s="3" t="s">
        <v>5</v>
      </c>
      <c r="LH19" s="3">
        <v>4.2300000000000004</v>
      </c>
      <c r="LI19" s="3">
        <v>4.8099999999999996</v>
      </c>
      <c r="LJ19" s="3">
        <v>3.05</v>
      </c>
      <c r="LK19" s="3">
        <v>3.82</v>
      </c>
      <c r="LL19" s="3">
        <v>2.96</v>
      </c>
      <c r="LM19" s="3" t="s">
        <v>5</v>
      </c>
      <c r="LN19" s="3">
        <v>3.89</v>
      </c>
      <c r="LO19" s="3">
        <v>2.63</v>
      </c>
      <c r="LP19" s="3">
        <v>3.33</v>
      </c>
      <c r="LQ19" s="3">
        <v>3.05</v>
      </c>
      <c r="LR19" s="3">
        <v>3.22</v>
      </c>
      <c r="LS19" s="3" t="s">
        <v>5</v>
      </c>
      <c r="LT19" s="3" t="s">
        <v>5</v>
      </c>
      <c r="LU19" s="3">
        <v>3.28</v>
      </c>
      <c r="LV19" s="3" t="s">
        <v>5</v>
      </c>
      <c r="LW19" s="3">
        <v>2.86</v>
      </c>
      <c r="LX19" s="3" t="s">
        <v>5</v>
      </c>
      <c r="LY19" s="3" t="s">
        <v>5</v>
      </c>
      <c r="LZ19" s="3" t="s">
        <v>5</v>
      </c>
      <c r="MA19" s="3">
        <v>5.13</v>
      </c>
      <c r="MB19" s="3">
        <v>3.61</v>
      </c>
      <c r="MC19" s="3" t="s">
        <v>5</v>
      </c>
      <c r="MD19" s="3" t="s">
        <v>5</v>
      </c>
      <c r="ME19" s="3">
        <v>4.38</v>
      </c>
      <c r="MF19" s="3">
        <v>3.86</v>
      </c>
      <c r="MG19" s="3">
        <v>5.49</v>
      </c>
      <c r="MH19" s="3">
        <v>3.9</v>
      </c>
      <c r="MI19" s="3" t="s">
        <v>5</v>
      </c>
      <c r="MJ19" s="3">
        <v>3.99</v>
      </c>
      <c r="MK19" s="3">
        <v>4.2699999999999996</v>
      </c>
      <c r="ML19" s="3">
        <v>3.02</v>
      </c>
      <c r="MM19" s="3">
        <v>3.18</v>
      </c>
      <c r="MN19" s="3">
        <v>5.35</v>
      </c>
      <c r="MO19" s="3">
        <v>3.84</v>
      </c>
      <c r="MP19" s="3" t="s">
        <v>5</v>
      </c>
      <c r="MQ19" s="3">
        <v>4.87</v>
      </c>
      <c r="MR19" s="3">
        <v>3.88</v>
      </c>
      <c r="MS19" s="3">
        <v>3.71</v>
      </c>
      <c r="MT19" s="3">
        <v>2.44</v>
      </c>
      <c r="MU19" s="3">
        <v>3.5</v>
      </c>
      <c r="MV19" s="3">
        <v>2.88</v>
      </c>
      <c r="MW19" s="3">
        <v>4.38</v>
      </c>
      <c r="MX19" s="3">
        <v>4.03</v>
      </c>
      <c r="MY19" s="3" t="s">
        <v>5</v>
      </c>
      <c r="MZ19" s="3">
        <v>2.06</v>
      </c>
      <c r="NA19" s="3">
        <v>3.73</v>
      </c>
      <c r="NB19" s="3">
        <v>1.49</v>
      </c>
      <c r="NC19" s="3">
        <v>4.42</v>
      </c>
      <c r="ND19" s="3">
        <v>4.7</v>
      </c>
      <c r="NE19" s="3">
        <v>3.3</v>
      </c>
      <c r="NF19" s="3">
        <v>5.01</v>
      </c>
      <c r="NG19" s="3">
        <v>4.12</v>
      </c>
      <c r="NH19" s="3">
        <v>2.89</v>
      </c>
      <c r="NI19" s="3">
        <v>2.71</v>
      </c>
      <c r="NJ19" s="3">
        <v>4.29</v>
      </c>
      <c r="NK19" s="3">
        <v>4.07</v>
      </c>
      <c r="NL19" s="3">
        <v>3.57</v>
      </c>
      <c r="NM19" s="3">
        <v>2.99</v>
      </c>
      <c r="NN19" s="3">
        <v>3.92</v>
      </c>
      <c r="NO19" s="3">
        <v>2.73</v>
      </c>
      <c r="NP19" s="3">
        <v>3.12</v>
      </c>
      <c r="NQ19" s="3">
        <v>2.74</v>
      </c>
      <c r="NR19" s="3">
        <v>2.67</v>
      </c>
      <c r="NS19" s="3">
        <v>3.89</v>
      </c>
      <c r="NT19" s="3">
        <v>5.61</v>
      </c>
      <c r="NU19" s="3">
        <v>3.34</v>
      </c>
      <c r="NV19" s="3">
        <v>3.62</v>
      </c>
      <c r="NW19" s="3">
        <v>3.62</v>
      </c>
      <c r="NX19" s="3">
        <v>3.66</v>
      </c>
      <c r="NY19" s="3">
        <v>2.12</v>
      </c>
      <c r="NZ19" s="3">
        <v>4.59</v>
      </c>
      <c r="OA19" s="3">
        <v>4.7300000000000004</v>
      </c>
      <c r="OB19" s="3">
        <v>3.3</v>
      </c>
      <c r="OC19" s="3">
        <v>4.2</v>
      </c>
      <c r="OD19" s="3">
        <v>4.92</v>
      </c>
      <c r="OE19" s="3">
        <v>3.47</v>
      </c>
      <c r="OF19" s="3">
        <v>5.18</v>
      </c>
      <c r="OG19" s="3">
        <v>3.99</v>
      </c>
      <c r="OH19" s="3">
        <v>5.56</v>
      </c>
      <c r="OI19" s="3">
        <v>4.8499999999999996</v>
      </c>
      <c r="OJ19" s="3">
        <v>4.55</v>
      </c>
      <c r="OK19" s="3">
        <v>3.68</v>
      </c>
      <c r="OL19" s="3">
        <v>3.93</v>
      </c>
      <c r="OM19" s="3">
        <v>3.84</v>
      </c>
      <c r="ON19" s="3">
        <v>4.08</v>
      </c>
      <c r="OO19" s="3">
        <v>4.43</v>
      </c>
      <c r="OP19" s="3">
        <v>3.48</v>
      </c>
      <c r="OQ19" s="3">
        <v>4.6399999999999997</v>
      </c>
      <c r="OR19" s="3">
        <v>3.82</v>
      </c>
      <c r="OS19" s="3">
        <v>5.08</v>
      </c>
      <c r="OT19" s="3">
        <v>4.45</v>
      </c>
      <c r="OU19" s="3">
        <v>3.72</v>
      </c>
      <c r="OV19" s="3">
        <v>3.23</v>
      </c>
      <c r="OW19" s="3">
        <v>3.93</v>
      </c>
      <c r="OX19" s="3">
        <v>5.2</v>
      </c>
      <c r="OY19" s="3">
        <v>5.22</v>
      </c>
      <c r="OZ19" s="3">
        <v>4.84</v>
      </c>
      <c r="PA19" s="3">
        <v>4.09</v>
      </c>
      <c r="PB19" s="3">
        <v>2.83</v>
      </c>
      <c r="PC19" s="3">
        <v>3.89</v>
      </c>
      <c r="PD19" s="3">
        <v>4.2</v>
      </c>
      <c r="PE19" s="3">
        <v>4.38</v>
      </c>
      <c r="PF19" s="3">
        <v>4.3899999999999997</v>
      </c>
      <c r="PG19" s="3">
        <v>2.85</v>
      </c>
      <c r="PH19" s="3">
        <v>3.21</v>
      </c>
      <c r="PI19" s="3">
        <v>3.48</v>
      </c>
      <c r="PJ19" s="3">
        <v>4.3</v>
      </c>
      <c r="PK19" s="3">
        <v>2.73</v>
      </c>
      <c r="PL19" s="3">
        <v>4.9800000000000004</v>
      </c>
      <c r="PM19" s="3">
        <v>3.53</v>
      </c>
      <c r="PN19" s="3">
        <v>3.18</v>
      </c>
      <c r="PO19" s="3">
        <v>1.32</v>
      </c>
      <c r="PP19" s="3">
        <v>2.06</v>
      </c>
      <c r="PQ19" s="3" t="s">
        <v>5</v>
      </c>
      <c r="PR19" s="3">
        <v>4.09</v>
      </c>
      <c r="PS19" s="3">
        <v>3.21</v>
      </c>
      <c r="PT19" s="3">
        <v>4.3099999999999996</v>
      </c>
      <c r="PU19" s="3">
        <v>3.42</v>
      </c>
      <c r="PV19" s="3">
        <v>2.63</v>
      </c>
      <c r="PW19" s="3">
        <v>3.26</v>
      </c>
      <c r="PX19" s="3">
        <v>2.75</v>
      </c>
      <c r="PY19" s="3">
        <v>2.0699999999999998</v>
      </c>
      <c r="PZ19" s="3">
        <v>2.61</v>
      </c>
      <c r="QA19" s="3">
        <v>2.74</v>
      </c>
      <c r="QB19" s="3">
        <v>3.22</v>
      </c>
      <c r="QC19" s="3">
        <v>2.66</v>
      </c>
      <c r="QD19" s="3">
        <v>2.83</v>
      </c>
      <c r="QE19" s="3">
        <v>2.98</v>
      </c>
      <c r="QF19" s="3" t="s">
        <v>5</v>
      </c>
      <c r="QG19" s="3">
        <v>2.86</v>
      </c>
      <c r="QH19" s="3">
        <v>3.43</v>
      </c>
      <c r="QI19" s="3">
        <v>3.31</v>
      </c>
      <c r="QJ19" s="3">
        <v>2.62</v>
      </c>
      <c r="QK19" s="3" t="s">
        <v>5</v>
      </c>
      <c r="QL19" s="3" t="s">
        <v>5</v>
      </c>
      <c r="QM19" s="3">
        <v>3.62</v>
      </c>
      <c r="QN19" s="3">
        <v>3.96</v>
      </c>
      <c r="QO19" s="3" t="s">
        <v>5</v>
      </c>
      <c r="QP19" s="3">
        <v>3.73</v>
      </c>
      <c r="QQ19" s="3">
        <v>3.9</v>
      </c>
      <c r="QR19" s="3">
        <v>4.87</v>
      </c>
      <c r="QS19" s="3" t="s">
        <v>5</v>
      </c>
      <c r="QT19" s="3">
        <v>3.07</v>
      </c>
      <c r="QU19" s="3">
        <v>10.65</v>
      </c>
      <c r="QV19" s="3">
        <v>4.01</v>
      </c>
      <c r="QW19" s="3">
        <v>4.53</v>
      </c>
      <c r="QX19" s="3" t="s">
        <v>5</v>
      </c>
      <c r="QY19" s="3">
        <v>4.49</v>
      </c>
      <c r="QZ19" s="3">
        <v>2.4300000000000002</v>
      </c>
      <c r="RA19" s="3">
        <v>18.7</v>
      </c>
      <c r="RB19" s="3">
        <v>2.81</v>
      </c>
      <c r="RC19" s="3">
        <v>5.05</v>
      </c>
      <c r="RD19" s="3">
        <v>4.43</v>
      </c>
      <c r="RE19" s="3">
        <v>4.49</v>
      </c>
      <c r="RF19" s="3">
        <v>9.3800000000000008</v>
      </c>
      <c r="RG19" s="3" t="s">
        <v>2792</v>
      </c>
      <c r="RH19" s="3">
        <v>2.69</v>
      </c>
      <c r="RI19" s="3">
        <v>3.07</v>
      </c>
      <c r="RJ19" s="3">
        <v>6.23</v>
      </c>
      <c r="RK19" s="3">
        <v>2.98</v>
      </c>
      <c r="RL19" s="3">
        <v>4.47</v>
      </c>
      <c r="RM19" s="3">
        <v>4.41</v>
      </c>
      <c r="RN19" s="3">
        <v>3.93</v>
      </c>
      <c r="RO19" s="3">
        <v>5.87</v>
      </c>
      <c r="RP19" s="3" t="s">
        <v>5</v>
      </c>
      <c r="RQ19" s="3">
        <v>3.83</v>
      </c>
      <c r="RR19" s="3">
        <v>3.18</v>
      </c>
      <c r="RS19" s="3">
        <v>4</v>
      </c>
      <c r="RT19" s="3" t="s">
        <v>5</v>
      </c>
      <c r="RU19" s="3" t="s">
        <v>5</v>
      </c>
      <c r="RV19" s="3" t="s">
        <v>5</v>
      </c>
      <c r="RW19" s="3" t="s">
        <v>5</v>
      </c>
      <c r="RX19" s="3" t="s">
        <v>5</v>
      </c>
      <c r="RY19" s="3" t="s">
        <v>5</v>
      </c>
      <c r="RZ19" s="3">
        <v>3.89</v>
      </c>
      <c r="SA19" s="3" t="s">
        <v>5</v>
      </c>
      <c r="SB19" s="3" t="s">
        <v>5</v>
      </c>
      <c r="SC19" s="3" t="s">
        <v>5</v>
      </c>
      <c r="SD19" s="3">
        <v>3.3</v>
      </c>
      <c r="SE19" s="3" t="s">
        <v>5</v>
      </c>
      <c r="SF19" s="3">
        <v>3.41</v>
      </c>
      <c r="SG19" s="3">
        <v>3.6</v>
      </c>
      <c r="SH19" s="3">
        <v>2.8</v>
      </c>
      <c r="SI19" s="3">
        <v>3.56</v>
      </c>
      <c r="SJ19" s="3">
        <v>3.57</v>
      </c>
      <c r="SK19" s="3">
        <v>3.02</v>
      </c>
      <c r="SL19" s="3">
        <v>4.09</v>
      </c>
      <c r="SM19" s="3">
        <v>2.84</v>
      </c>
      <c r="SN19" s="3">
        <v>3.55</v>
      </c>
      <c r="SO19" s="3">
        <v>1.21</v>
      </c>
      <c r="SP19" s="3">
        <v>4.34</v>
      </c>
      <c r="SQ19" s="3">
        <v>3.28</v>
      </c>
      <c r="SR19" s="3">
        <v>4.28</v>
      </c>
      <c r="SS19" s="3">
        <v>4.29</v>
      </c>
      <c r="ST19" s="3">
        <v>3</v>
      </c>
      <c r="SU19" s="3">
        <v>2.75</v>
      </c>
      <c r="SV19" s="3">
        <v>2.5099999999999998</v>
      </c>
      <c r="SW19" s="3">
        <v>3.72</v>
      </c>
      <c r="SX19" s="3">
        <v>4.3600000000000003</v>
      </c>
      <c r="SY19" s="3">
        <v>3.55</v>
      </c>
      <c r="SZ19" s="3">
        <v>2.99</v>
      </c>
      <c r="TA19" s="3">
        <v>3.67</v>
      </c>
      <c r="TB19" s="3">
        <v>3.46</v>
      </c>
      <c r="TC19" s="3">
        <v>4.3499999999999996</v>
      </c>
      <c r="TD19" s="3">
        <v>6.1</v>
      </c>
      <c r="TE19" s="3">
        <v>4.4800000000000004</v>
      </c>
      <c r="TF19" s="3">
        <v>3.26</v>
      </c>
      <c r="TG19" s="3">
        <v>3.83</v>
      </c>
      <c r="TH19" s="3">
        <v>2.65</v>
      </c>
      <c r="TI19" s="3">
        <v>3.76</v>
      </c>
      <c r="TJ19" s="3" t="s">
        <v>5</v>
      </c>
      <c r="TK19" s="3">
        <v>1.88</v>
      </c>
      <c r="TL19" s="3">
        <v>4.12</v>
      </c>
      <c r="TM19" s="3">
        <v>3.85</v>
      </c>
      <c r="TN19" s="3">
        <v>3.11</v>
      </c>
      <c r="TO19" s="3">
        <v>3.49</v>
      </c>
      <c r="TP19" s="3">
        <v>5.32</v>
      </c>
      <c r="TQ19" s="3">
        <v>3.17</v>
      </c>
      <c r="TR19" s="3">
        <v>3.53</v>
      </c>
      <c r="TS19" s="3">
        <v>3.77</v>
      </c>
      <c r="TT19" s="3">
        <v>3.63</v>
      </c>
      <c r="TU19" s="3">
        <v>3.93</v>
      </c>
      <c r="TV19" s="3">
        <v>2.4500000000000002</v>
      </c>
      <c r="TW19" s="3">
        <v>4.79</v>
      </c>
      <c r="TX19" s="3">
        <v>4.2300000000000004</v>
      </c>
      <c r="TY19" s="3">
        <v>3.87</v>
      </c>
      <c r="TZ19" s="3">
        <v>4</v>
      </c>
      <c r="UA19" s="3">
        <v>4.4400000000000004</v>
      </c>
      <c r="UB19" s="3">
        <v>2.17</v>
      </c>
      <c r="UC19" s="3">
        <v>3.78</v>
      </c>
      <c r="UD19" s="3">
        <v>3.47</v>
      </c>
      <c r="UE19" s="3" t="s">
        <v>5</v>
      </c>
      <c r="UF19" s="3">
        <v>4.91</v>
      </c>
      <c r="UG19" s="3">
        <v>3.82</v>
      </c>
      <c r="UH19" s="3">
        <v>3.67</v>
      </c>
      <c r="UI19" s="3">
        <v>3.51</v>
      </c>
      <c r="UJ19" s="3">
        <v>2.88</v>
      </c>
      <c r="UK19" s="3">
        <v>3.87</v>
      </c>
      <c r="UL19" s="3">
        <v>4.2</v>
      </c>
      <c r="UM19" s="3">
        <v>5.44</v>
      </c>
      <c r="UN19" s="3">
        <v>3.29</v>
      </c>
      <c r="UO19" s="3">
        <v>3.41</v>
      </c>
      <c r="UP19" s="3">
        <v>4.26</v>
      </c>
      <c r="UQ19" s="3">
        <v>3.4</v>
      </c>
      <c r="UR19" s="3">
        <v>5.26</v>
      </c>
      <c r="US19" s="3">
        <v>2.27</v>
      </c>
      <c r="UT19" s="3">
        <v>4.83</v>
      </c>
      <c r="UU19" s="3">
        <v>3.51</v>
      </c>
      <c r="UV19" s="3">
        <v>3.07</v>
      </c>
      <c r="UW19" s="3">
        <v>3.98</v>
      </c>
      <c r="UX19" s="3">
        <v>4.8899999999999997</v>
      </c>
      <c r="UY19" s="3">
        <v>3.56</v>
      </c>
      <c r="UZ19" s="3">
        <v>4.0999999999999996</v>
      </c>
      <c r="VA19" s="3">
        <v>3.39</v>
      </c>
      <c r="VB19" s="3">
        <v>3.54</v>
      </c>
      <c r="VC19" s="3">
        <v>3.95</v>
      </c>
      <c r="VD19" s="3">
        <v>5.8</v>
      </c>
      <c r="VE19" s="3">
        <v>3.24</v>
      </c>
      <c r="VF19" s="3">
        <v>3.53</v>
      </c>
      <c r="VG19" s="3">
        <v>2.98</v>
      </c>
      <c r="VH19" s="3">
        <v>2.69</v>
      </c>
      <c r="VI19" s="3">
        <v>3.22</v>
      </c>
      <c r="VJ19" s="3">
        <v>3.32</v>
      </c>
      <c r="VK19" s="3">
        <v>3.27</v>
      </c>
      <c r="VL19" s="3">
        <v>2.97</v>
      </c>
      <c r="VM19" s="3">
        <v>4.7300000000000004</v>
      </c>
      <c r="VN19" s="3">
        <v>4.6100000000000003</v>
      </c>
      <c r="VO19" s="3">
        <v>3.5</v>
      </c>
      <c r="VP19" s="3">
        <v>4.8899999999999997</v>
      </c>
      <c r="VQ19" s="3">
        <v>4.5599999999999996</v>
      </c>
      <c r="VR19" s="3">
        <v>3.46</v>
      </c>
      <c r="VS19" s="3">
        <v>3.83</v>
      </c>
      <c r="VT19" s="3">
        <v>4.8499999999999996</v>
      </c>
      <c r="VU19" s="3">
        <v>3.37</v>
      </c>
      <c r="VV19" s="3">
        <v>3.77</v>
      </c>
      <c r="VW19" s="3">
        <v>4.63</v>
      </c>
      <c r="VX19" s="3">
        <v>4.7</v>
      </c>
      <c r="VY19" s="3">
        <v>4.72</v>
      </c>
      <c r="VZ19" s="3">
        <v>3.54</v>
      </c>
      <c r="WA19" s="3">
        <v>4.9800000000000004</v>
      </c>
      <c r="WB19" s="3">
        <v>5.13</v>
      </c>
      <c r="WC19" s="3">
        <v>4.0199999999999996</v>
      </c>
      <c r="WD19" s="3">
        <v>5.64</v>
      </c>
      <c r="WE19" s="3">
        <v>5.16</v>
      </c>
      <c r="WF19" s="3">
        <v>3.93</v>
      </c>
      <c r="WG19" s="3">
        <v>4.3099999999999996</v>
      </c>
      <c r="WH19" s="3">
        <v>3.83</v>
      </c>
      <c r="WI19" s="3">
        <v>3.89</v>
      </c>
      <c r="WJ19" s="3">
        <v>4.0199999999999996</v>
      </c>
      <c r="WK19" s="3">
        <v>4.87</v>
      </c>
      <c r="WL19" s="3">
        <v>5.29</v>
      </c>
      <c r="WM19" s="3">
        <v>3.57</v>
      </c>
      <c r="WN19" s="3">
        <v>5.17</v>
      </c>
      <c r="WO19" s="3">
        <v>4.21</v>
      </c>
      <c r="WP19" s="3">
        <v>4.3</v>
      </c>
      <c r="WQ19" s="3">
        <v>4.97</v>
      </c>
      <c r="WR19" s="3">
        <v>3.17</v>
      </c>
      <c r="WS19" s="3">
        <v>4.9000000000000004</v>
      </c>
      <c r="WT19" s="3">
        <v>4.7300000000000004</v>
      </c>
      <c r="WU19" s="3">
        <v>4.54</v>
      </c>
      <c r="WV19" s="3">
        <v>5.0599999999999996</v>
      </c>
      <c r="WW19" s="3">
        <v>4.1100000000000003</v>
      </c>
      <c r="WX19" s="3">
        <v>5.89</v>
      </c>
      <c r="WY19" s="3">
        <v>5.04</v>
      </c>
      <c r="WZ19" s="3">
        <v>5.65</v>
      </c>
      <c r="XA19" s="3">
        <v>5.01</v>
      </c>
      <c r="XB19" s="3">
        <v>4.16</v>
      </c>
      <c r="XC19" s="3">
        <v>5.34</v>
      </c>
      <c r="XD19" s="3">
        <v>4.78</v>
      </c>
      <c r="XE19" s="3">
        <v>5.18</v>
      </c>
      <c r="XF19" s="3" t="s">
        <v>5</v>
      </c>
      <c r="XG19" s="3">
        <v>4.79</v>
      </c>
      <c r="XH19" s="3">
        <v>4.3</v>
      </c>
      <c r="XI19" s="3">
        <v>5.23</v>
      </c>
      <c r="XJ19" s="3">
        <v>5.58</v>
      </c>
      <c r="XK19" s="3">
        <v>4.42</v>
      </c>
      <c r="XL19" s="3">
        <v>1.86</v>
      </c>
      <c r="XM19" s="3">
        <v>5.94</v>
      </c>
      <c r="XN19" s="3">
        <v>2.91</v>
      </c>
      <c r="XO19" s="3">
        <v>4.26</v>
      </c>
      <c r="XP19" s="3">
        <v>4.24</v>
      </c>
      <c r="XQ19" s="3">
        <v>3.65</v>
      </c>
      <c r="XR19" s="3">
        <v>3.3</v>
      </c>
      <c r="XS19" s="3">
        <v>4.41</v>
      </c>
      <c r="XT19" s="3">
        <v>5.01</v>
      </c>
      <c r="XU19" s="3">
        <v>4.59</v>
      </c>
      <c r="XV19" s="3">
        <v>4.2699999999999996</v>
      </c>
      <c r="XW19" s="3">
        <v>4.53</v>
      </c>
      <c r="XX19" s="3">
        <v>4.25</v>
      </c>
      <c r="XY19" s="3">
        <v>5.13</v>
      </c>
      <c r="XZ19" s="3">
        <v>2.3199999999999998</v>
      </c>
      <c r="YA19" s="3">
        <v>4.29</v>
      </c>
      <c r="YB19" s="3">
        <v>4.87</v>
      </c>
      <c r="YC19" s="3">
        <v>4.4000000000000004</v>
      </c>
      <c r="YD19" s="3">
        <v>5.03</v>
      </c>
      <c r="YE19" s="3">
        <v>5.6</v>
      </c>
      <c r="YF19" s="3" t="s">
        <v>5</v>
      </c>
      <c r="YG19" s="3">
        <v>4.1399999999999997</v>
      </c>
      <c r="YH19" s="3">
        <v>4.59</v>
      </c>
      <c r="YI19" s="3">
        <v>3.13</v>
      </c>
      <c r="YJ19" s="3">
        <v>4.09</v>
      </c>
      <c r="YK19" s="3">
        <v>2.57</v>
      </c>
      <c r="YL19" s="3">
        <v>5.96</v>
      </c>
      <c r="YM19" s="3">
        <v>3.74</v>
      </c>
      <c r="YN19" s="3">
        <v>4.51</v>
      </c>
      <c r="YO19" s="3">
        <v>3.82</v>
      </c>
      <c r="YP19" s="3">
        <v>4.5</v>
      </c>
      <c r="YQ19" s="3">
        <v>3.76</v>
      </c>
      <c r="YR19" s="3">
        <v>4.66</v>
      </c>
      <c r="YS19" s="3">
        <v>4.3</v>
      </c>
      <c r="YT19" s="3">
        <v>3.76</v>
      </c>
      <c r="YU19" s="3">
        <v>5.16</v>
      </c>
      <c r="YV19" s="3">
        <v>4.18</v>
      </c>
      <c r="YW19" s="3">
        <v>3.73</v>
      </c>
      <c r="YX19" s="3">
        <v>4.5599999999999996</v>
      </c>
      <c r="YY19" s="3">
        <v>5.09</v>
      </c>
      <c r="YZ19" s="3">
        <v>4.1500000000000004</v>
      </c>
      <c r="ZA19" s="3">
        <v>3.77</v>
      </c>
      <c r="ZB19" s="3">
        <v>4.7699999999999996</v>
      </c>
      <c r="ZC19" s="3">
        <v>4.79</v>
      </c>
      <c r="ZD19" s="3">
        <v>3.27</v>
      </c>
      <c r="ZE19" s="3">
        <v>3.79</v>
      </c>
      <c r="ZF19" s="3">
        <v>4.09</v>
      </c>
      <c r="ZG19" s="3">
        <v>4.7300000000000004</v>
      </c>
      <c r="ZH19" s="3">
        <v>3.6</v>
      </c>
      <c r="ZI19" s="3">
        <v>4.45</v>
      </c>
      <c r="ZJ19" s="3">
        <v>3.62</v>
      </c>
      <c r="ZK19" s="3">
        <v>4.3899999999999997</v>
      </c>
      <c r="ZL19" s="3">
        <v>5.0999999999999996</v>
      </c>
      <c r="ZM19" s="3">
        <v>3.47</v>
      </c>
      <c r="ZN19" s="3">
        <v>4.71</v>
      </c>
      <c r="ZO19" s="3">
        <v>3.05</v>
      </c>
      <c r="ZP19" s="3">
        <v>6</v>
      </c>
      <c r="ZQ19" s="3">
        <v>5.99</v>
      </c>
      <c r="ZR19" s="3">
        <v>3.44</v>
      </c>
      <c r="ZS19" s="3">
        <v>1.29</v>
      </c>
      <c r="ZT19" s="3">
        <v>3.2</v>
      </c>
      <c r="ZU19" s="3">
        <v>4.17</v>
      </c>
      <c r="ZV19" s="3">
        <v>3.35</v>
      </c>
      <c r="ZW19" s="3">
        <v>4.3</v>
      </c>
      <c r="ZX19" s="3">
        <v>2.7</v>
      </c>
      <c r="ZY19" s="3">
        <v>5.33</v>
      </c>
      <c r="ZZ19" s="3">
        <v>3.84</v>
      </c>
      <c r="AAA19" s="3">
        <v>5.1100000000000003</v>
      </c>
      <c r="AAB19" s="3">
        <v>4.3</v>
      </c>
      <c r="AAC19" s="3">
        <v>4.74</v>
      </c>
      <c r="AAD19" s="3">
        <v>5.07</v>
      </c>
      <c r="AAE19" s="3">
        <v>3.06</v>
      </c>
      <c r="AAF19" s="3">
        <v>5.09</v>
      </c>
      <c r="AAG19" s="3">
        <v>4.5199999999999996</v>
      </c>
      <c r="AAH19" s="3">
        <v>5.7</v>
      </c>
      <c r="AAI19" s="3">
        <v>3.19</v>
      </c>
      <c r="AAJ19" s="3">
        <v>3.2</v>
      </c>
      <c r="AAK19" s="3">
        <v>5.29</v>
      </c>
      <c r="AAL19" s="3">
        <v>6.04</v>
      </c>
      <c r="AAM19" s="3">
        <v>7.59</v>
      </c>
      <c r="AAN19" s="3">
        <v>4.3499999999999996</v>
      </c>
      <c r="AAO19" s="3">
        <v>1.82</v>
      </c>
      <c r="AAP19" s="3">
        <v>5.56</v>
      </c>
      <c r="AAQ19" s="3">
        <v>5.05</v>
      </c>
      <c r="AAR19" s="3">
        <v>1.1499999999999999</v>
      </c>
      <c r="AAS19" s="3">
        <v>3.11</v>
      </c>
      <c r="AAT19" s="3">
        <v>4.29</v>
      </c>
      <c r="AAU19" s="3">
        <v>5.15</v>
      </c>
      <c r="AAV19" s="3">
        <v>5.15</v>
      </c>
      <c r="AAW19" s="3">
        <v>5.64</v>
      </c>
      <c r="AAX19" s="3">
        <v>3.42</v>
      </c>
      <c r="AAY19" s="3" t="s">
        <v>5</v>
      </c>
      <c r="AAZ19" s="3">
        <v>3.52</v>
      </c>
      <c r="ABA19" s="3">
        <v>2.4500000000000002</v>
      </c>
      <c r="ABB19" s="3" t="s">
        <v>5</v>
      </c>
      <c r="ABC19" s="3">
        <v>4.03</v>
      </c>
      <c r="ABD19" s="3">
        <v>2.68</v>
      </c>
      <c r="ABE19" s="3">
        <v>3.27</v>
      </c>
      <c r="ABF19" s="3">
        <v>4.21</v>
      </c>
      <c r="ABG19" s="3">
        <v>3.03</v>
      </c>
      <c r="ABH19" s="3">
        <v>1.89</v>
      </c>
      <c r="ABI19" s="3">
        <v>3.21</v>
      </c>
      <c r="ABJ19" s="3">
        <v>2.75</v>
      </c>
      <c r="ABK19" s="3">
        <v>4.09</v>
      </c>
      <c r="ABL19" s="3">
        <v>2.82</v>
      </c>
      <c r="ABM19" s="3">
        <v>2.99</v>
      </c>
      <c r="ABN19" s="3">
        <v>3.3</v>
      </c>
      <c r="ABO19" s="3">
        <v>3.28</v>
      </c>
      <c r="ABP19" s="3">
        <v>3.57</v>
      </c>
      <c r="ABQ19" s="3">
        <v>4.25</v>
      </c>
      <c r="ABR19" s="3">
        <v>2.93</v>
      </c>
      <c r="ABS19" s="3">
        <v>3.82</v>
      </c>
      <c r="ABT19" s="3">
        <v>3.34</v>
      </c>
      <c r="ABU19" s="3">
        <v>3.66</v>
      </c>
      <c r="ABV19" s="3">
        <v>2.76</v>
      </c>
      <c r="ABW19" s="3">
        <v>2.41</v>
      </c>
      <c r="ABX19" s="3">
        <v>3.11</v>
      </c>
      <c r="ABY19" s="3">
        <v>3.92</v>
      </c>
      <c r="ABZ19" s="3">
        <v>3.35</v>
      </c>
      <c r="ACA19" s="3">
        <v>3.97</v>
      </c>
      <c r="ACB19" s="3">
        <v>3.98</v>
      </c>
      <c r="ACC19" s="3">
        <v>4.12</v>
      </c>
      <c r="ACD19" s="3">
        <v>3.19</v>
      </c>
      <c r="ACE19" s="3">
        <v>1.98</v>
      </c>
      <c r="ACF19" s="3">
        <v>2.77</v>
      </c>
      <c r="ACG19" s="3">
        <v>3.43</v>
      </c>
      <c r="ACH19" s="3">
        <v>3.38</v>
      </c>
      <c r="ACI19" s="3">
        <v>2.66</v>
      </c>
      <c r="ACJ19" s="3">
        <v>2.77</v>
      </c>
      <c r="ACK19" s="3">
        <v>3.9</v>
      </c>
      <c r="ACL19" s="3">
        <v>3.87</v>
      </c>
      <c r="ACM19" s="3">
        <v>2.09</v>
      </c>
      <c r="ACN19" s="3">
        <v>2.75</v>
      </c>
      <c r="ACO19" s="3">
        <v>3.8</v>
      </c>
      <c r="ACP19" s="3">
        <v>3.08</v>
      </c>
      <c r="ACQ19" s="3">
        <v>2.65</v>
      </c>
      <c r="ACR19" s="3">
        <v>3.05</v>
      </c>
      <c r="ACS19" s="3">
        <v>3.96</v>
      </c>
      <c r="ACT19" s="3">
        <v>3.17</v>
      </c>
      <c r="ACU19" s="3">
        <v>3.7</v>
      </c>
      <c r="ACV19" s="3">
        <v>3.42</v>
      </c>
      <c r="ACW19" s="3">
        <v>2.72</v>
      </c>
      <c r="ACX19" s="3">
        <v>3.22</v>
      </c>
      <c r="ACY19" s="3">
        <v>2.52</v>
      </c>
      <c r="ACZ19" s="3">
        <v>3.86</v>
      </c>
      <c r="ADA19" s="3">
        <v>3.34</v>
      </c>
      <c r="ADB19" s="3">
        <v>3.58</v>
      </c>
      <c r="ADC19" s="3">
        <v>3.65</v>
      </c>
      <c r="ADD19" s="3">
        <v>3.4</v>
      </c>
      <c r="ADE19" s="3">
        <v>4.67</v>
      </c>
      <c r="ADF19" s="3">
        <v>3.43</v>
      </c>
      <c r="ADG19" s="3">
        <v>3.29</v>
      </c>
      <c r="ADH19" s="3">
        <v>2.64</v>
      </c>
      <c r="ADI19" s="3">
        <v>3.86</v>
      </c>
      <c r="ADJ19" s="3">
        <v>3.72</v>
      </c>
      <c r="ADK19" s="3">
        <v>2.93</v>
      </c>
      <c r="ADL19" s="3">
        <v>4.26</v>
      </c>
      <c r="ADM19" s="3">
        <v>5.09</v>
      </c>
      <c r="ADN19" s="3">
        <v>3.59</v>
      </c>
      <c r="ADO19" s="3">
        <v>3.72</v>
      </c>
      <c r="ADP19" s="3">
        <v>2.5</v>
      </c>
      <c r="ADQ19" s="3">
        <v>3.18</v>
      </c>
      <c r="ADR19" s="3">
        <v>3.31</v>
      </c>
      <c r="ADS19" s="3">
        <v>3.87</v>
      </c>
      <c r="ADT19" s="3">
        <v>3.46</v>
      </c>
      <c r="ADU19" s="3">
        <v>2.89</v>
      </c>
      <c r="ADV19" s="3">
        <v>2.98</v>
      </c>
      <c r="ADW19" s="3">
        <v>3.65</v>
      </c>
      <c r="ADX19" s="3">
        <v>2.84</v>
      </c>
      <c r="ADY19" s="3">
        <v>2.97</v>
      </c>
      <c r="ADZ19" s="3">
        <v>3.71</v>
      </c>
      <c r="AEA19" s="3">
        <v>3.21</v>
      </c>
      <c r="AEB19" s="3">
        <v>3.44</v>
      </c>
      <c r="AEC19" s="3">
        <v>3.35</v>
      </c>
      <c r="AED19" s="3">
        <v>2.4</v>
      </c>
      <c r="AEE19" s="3">
        <v>2.92</v>
      </c>
      <c r="AEF19" s="3">
        <v>3.22</v>
      </c>
      <c r="AEG19" s="3">
        <v>3.45</v>
      </c>
      <c r="AEH19" s="3">
        <v>3.41</v>
      </c>
      <c r="AEI19" s="3">
        <v>4.45</v>
      </c>
      <c r="AEJ19" s="3">
        <v>2.67</v>
      </c>
      <c r="AEK19" s="3">
        <v>3.75</v>
      </c>
      <c r="AEL19" s="3">
        <v>3.05</v>
      </c>
      <c r="AEM19" s="3">
        <v>3.36</v>
      </c>
      <c r="AEN19" s="3">
        <v>4.0599999999999996</v>
      </c>
      <c r="AEO19" s="3">
        <v>3.29</v>
      </c>
      <c r="AEP19" s="3">
        <v>3.14</v>
      </c>
      <c r="AEQ19" s="3">
        <v>3.67</v>
      </c>
      <c r="AER19" s="3">
        <v>3.87</v>
      </c>
      <c r="AES19" s="3">
        <v>3.86</v>
      </c>
      <c r="AET19" s="3">
        <v>4.46</v>
      </c>
      <c r="AEU19" s="3">
        <v>2.39</v>
      </c>
      <c r="AEV19" s="3">
        <v>3.84</v>
      </c>
      <c r="AEW19" s="3">
        <v>3.3</v>
      </c>
      <c r="AEX19" s="3">
        <v>3.66</v>
      </c>
      <c r="AEY19" s="3">
        <v>4.08</v>
      </c>
      <c r="AEZ19" s="3">
        <v>3.05</v>
      </c>
      <c r="AFA19" s="3">
        <v>3.67</v>
      </c>
      <c r="AFB19" s="3">
        <v>2.87</v>
      </c>
      <c r="AFC19" s="3">
        <v>2.0099999999999998</v>
      </c>
      <c r="AFD19" s="3">
        <v>3.67</v>
      </c>
      <c r="AFE19" s="3">
        <v>2.4</v>
      </c>
      <c r="AFF19" s="3">
        <v>4.0199999999999996</v>
      </c>
      <c r="AFG19" s="3">
        <v>2.76</v>
      </c>
      <c r="AFH19" s="3">
        <v>3.91</v>
      </c>
      <c r="AFI19" s="3">
        <v>3.81</v>
      </c>
      <c r="AFJ19" s="3">
        <v>3.07</v>
      </c>
      <c r="AFK19" s="3">
        <v>2.91</v>
      </c>
      <c r="AFL19" s="3">
        <v>3.79</v>
      </c>
      <c r="AFM19" s="3">
        <v>3.95</v>
      </c>
      <c r="AFN19" s="3">
        <v>3.25</v>
      </c>
      <c r="AFO19" s="3">
        <v>3.14</v>
      </c>
      <c r="AFP19" s="3">
        <v>2.96</v>
      </c>
      <c r="AFQ19" s="3">
        <v>3.4</v>
      </c>
      <c r="AFR19" s="3">
        <v>4.82</v>
      </c>
      <c r="AFS19" s="3">
        <v>2.5499999999999998</v>
      </c>
      <c r="AFT19" s="3">
        <v>3.79</v>
      </c>
      <c r="AFU19" s="3">
        <v>3.38</v>
      </c>
      <c r="AFV19" s="3">
        <v>3.52</v>
      </c>
      <c r="AFW19" s="3">
        <v>3.88</v>
      </c>
      <c r="AFX19" s="3">
        <v>4</v>
      </c>
      <c r="AFY19" s="3">
        <v>4.12</v>
      </c>
      <c r="AFZ19" s="3">
        <v>3.12</v>
      </c>
      <c r="AGA19" s="3">
        <v>3.37</v>
      </c>
      <c r="AGB19" s="3">
        <v>3.38</v>
      </c>
      <c r="AGC19" s="3">
        <v>3.01</v>
      </c>
      <c r="AGD19" s="3">
        <v>3.17</v>
      </c>
      <c r="AGE19" s="3">
        <v>3.34</v>
      </c>
      <c r="AGF19" s="3">
        <v>3.21</v>
      </c>
      <c r="AGG19" s="3">
        <v>3.19</v>
      </c>
      <c r="AGH19" s="3">
        <v>3.33</v>
      </c>
      <c r="AGI19" s="3">
        <v>3.76</v>
      </c>
      <c r="AGJ19" s="3">
        <v>5.0999999999999996</v>
      </c>
      <c r="AGK19" s="3">
        <v>3.15</v>
      </c>
      <c r="AGL19" s="3">
        <v>3.33</v>
      </c>
      <c r="AGM19" s="3">
        <v>3.31</v>
      </c>
      <c r="AGN19" s="3">
        <v>3.93</v>
      </c>
      <c r="AGO19" s="3">
        <v>3.31</v>
      </c>
      <c r="AGP19" s="3">
        <v>4.3</v>
      </c>
      <c r="AGQ19" s="3">
        <v>2.64</v>
      </c>
      <c r="AGR19" s="3">
        <v>4.09</v>
      </c>
      <c r="AGS19" s="3">
        <v>1.78</v>
      </c>
      <c r="AGT19" s="3">
        <v>3.97</v>
      </c>
      <c r="AGU19" s="3">
        <v>3.55</v>
      </c>
      <c r="AGV19" s="3">
        <v>3.18</v>
      </c>
      <c r="AGW19" s="3">
        <v>3.36</v>
      </c>
      <c r="AGX19" s="3">
        <v>2.98</v>
      </c>
      <c r="AGY19" s="3">
        <v>2.29</v>
      </c>
      <c r="AGZ19" s="3">
        <v>3.53</v>
      </c>
      <c r="AHA19" s="3">
        <v>3.42</v>
      </c>
      <c r="AHB19" s="3">
        <v>3.78</v>
      </c>
      <c r="AHC19" s="3">
        <v>3.63</v>
      </c>
      <c r="AHD19" s="3">
        <v>3.79</v>
      </c>
      <c r="AHE19" s="3">
        <v>2.82</v>
      </c>
      <c r="AHF19" s="3">
        <v>1.76</v>
      </c>
      <c r="AHG19" s="3">
        <v>2.99</v>
      </c>
      <c r="AHH19" s="3">
        <v>3.48</v>
      </c>
      <c r="AHI19" s="3">
        <v>3.18</v>
      </c>
      <c r="AHJ19" s="3">
        <v>2.69</v>
      </c>
      <c r="AHK19" s="3">
        <v>3.81</v>
      </c>
      <c r="AHL19" s="3">
        <v>2.96</v>
      </c>
      <c r="AHM19" s="3">
        <v>2.73</v>
      </c>
      <c r="AHN19" s="3">
        <v>2.87</v>
      </c>
      <c r="AHO19" s="3">
        <v>4.04</v>
      </c>
      <c r="AHP19" s="3">
        <v>2.96</v>
      </c>
      <c r="AHQ19" s="3">
        <v>3.11</v>
      </c>
      <c r="AHR19" s="3">
        <v>3.61</v>
      </c>
      <c r="AHS19" s="3">
        <v>3.54</v>
      </c>
      <c r="AHT19" s="3">
        <v>3.09</v>
      </c>
      <c r="AHU19" s="3">
        <v>3.23</v>
      </c>
      <c r="AHV19" s="3">
        <v>3.96</v>
      </c>
      <c r="AHW19" s="3">
        <v>2.9</v>
      </c>
      <c r="AHX19" s="3">
        <v>3.32</v>
      </c>
      <c r="AHY19" s="3">
        <v>2.3199999999999998</v>
      </c>
      <c r="AHZ19" s="3">
        <v>3.44</v>
      </c>
      <c r="AIA19" s="3">
        <v>3.58</v>
      </c>
      <c r="AIB19" s="3">
        <v>2.5499999999999998</v>
      </c>
      <c r="AIC19" s="3">
        <v>4</v>
      </c>
      <c r="AID19" s="3">
        <v>3.26</v>
      </c>
      <c r="AIE19" s="3">
        <v>3.25</v>
      </c>
      <c r="AIF19" s="3">
        <v>4.4400000000000004</v>
      </c>
      <c r="AIG19" s="3">
        <v>3.88</v>
      </c>
      <c r="AIH19" s="3">
        <v>2.48</v>
      </c>
      <c r="AII19" s="3">
        <v>4.43</v>
      </c>
      <c r="AIJ19" s="3">
        <v>2.4</v>
      </c>
      <c r="AIK19" s="3">
        <v>3.66</v>
      </c>
      <c r="AIL19" s="3">
        <v>3.54</v>
      </c>
      <c r="AIM19" s="3">
        <v>3.37</v>
      </c>
      <c r="AIN19" s="3">
        <v>4.8099999999999996</v>
      </c>
      <c r="AIO19" s="3">
        <v>3.19</v>
      </c>
      <c r="AIP19" s="3">
        <v>3.44</v>
      </c>
      <c r="AIQ19" s="3">
        <v>2.67</v>
      </c>
      <c r="AIR19" s="3">
        <v>3.74</v>
      </c>
      <c r="AIS19" s="3">
        <v>2.75</v>
      </c>
      <c r="AIT19" s="3">
        <v>2.92</v>
      </c>
      <c r="AIU19" s="3">
        <v>5.53</v>
      </c>
      <c r="AIV19" s="3">
        <v>3.71</v>
      </c>
      <c r="AIW19" s="3">
        <v>4.22</v>
      </c>
      <c r="AIX19" s="3">
        <v>3.98</v>
      </c>
      <c r="AIY19" s="3">
        <v>3.95</v>
      </c>
      <c r="AIZ19" s="3">
        <v>3.67</v>
      </c>
      <c r="AJA19" s="3">
        <v>2.58</v>
      </c>
      <c r="AJB19" s="3">
        <v>3.64</v>
      </c>
      <c r="AJC19" s="3">
        <v>2.46</v>
      </c>
      <c r="AJD19" s="3">
        <v>2.95</v>
      </c>
      <c r="AJE19" s="3">
        <v>2.23</v>
      </c>
      <c r="AJF19" s="3">
        <v>3.44</v>
      </c>
      <c r="AJG19" s="3">
        <v>3.22</v>
      </c>
      <c r="AJH19" s="3">
        <v>2.58</v>
      </c>
      <c r="AJI19" s="3">
        <v>4.04</v>
      </c>
      <c r="AJJ19" s="3">
        <v>1.73</v>
      </c>
      <c r="AJK19" s="3">
        <v>2.77</v>
      </c>
      <c r="AJL19" s="3">
        <v>3.58</v>
      </c>
      <c r="AJM19" s="3">
        <v>2.58</v>
      </c>
      <c r="AJN19" s="3">
        <v>4.6500000000000004</v>
      </c>
      <c r="AJO19" s="3">
        <v>3.25</v>
      </c>
      <c r="AJP19" s="3">
        <v>3.51</v>
      </c>
      <c r="AJQ19" s="3">
        <v>4.1500000000000004</v>
      </c>
      <c r="AJR19" s="3">
        <v>3.17</v>
      </c>
      <c r="AJS19" s="3">
        <v>3.09</v>
      </c>
      <c r="AJT19" s="3">
        <v>2.56</v>
      </c>
      <c r="AJU19" s="3">
        <v>2.7</v>
      </c>
      <c r="AJV19" s="3">
        <v>3.54</v>
      </c>
      <c r="AJW19" s="3">
        <v>3.63</v>
      </c>
      <c r="AJX19" s="3">
        <v>3.64</v>
      </c>
      <c r="AJY19" s="3">
        <v>2.6</v>
      </c>
      <c r="AJZ19" s="3">
        <v>2.39</v>
      </c>
      <c r="AKA19" s="3">
        <v>3.52</v>
      </c>
      <c r="AKB19" s="3">
        <v>3.87</v>
      </c>
      <c r="AKC19" s="3">
        <v>3.38</v>
      </c>
      <c r="AKD19" s="3">
        <v>4.29</v>
      </c>
      <c r="AKE19" s="3">
        <v>3.18</v>
      </c>
      <c r="AKF19" s="3">
        <v>3.73</v>
      </c>
      <c r="AKG19" s="3">
        <v>3.4</v>
      </c>
      <c r="AKH19" s="3">
        <v>2.99</v>
      </c>
      <c r="AKI19" s="3">
        <v>4.1399999999999997</v>
      </c>
      <c r="AKJ19" s="3">
        <v>4.0199999999999996</v>
      </c>
      <c r="AKK19" s="3">
        <v>4.6500000000000004</v>
      </c>
      <c r="AKL19" s="3">
        <v>4.6100000000000003</v>
      </c>
      <c r="AKM19" s="3">
        <v>5.52</v>
      </c>
      <c r="AKN19" s="3">
        <v>2.93</v>
      </c>
      <c r="AKO19" s="3">
        <v>4.7</v>
      </c>
      <c r="AKP19" s="3">
        <v>3.53</v>
      </c>
      <c r="AKQ19" s="3">
        <v>2.97</v>
      </c>
      <c r="AKR19" s="3">
        <v>3.4</v>
      </c>
      <c r="AKS19" s="3">
        <v>3.67</v>
      </c>
      <c r="AKT19" s="3">
        <v>3.81</v>
      </c>
      <c r="AKU19" s="3">
        <v>3.66</v>
      </c>
      <c r="AKV19" s="3">
        <v>2.21</v>
      </c>
      <c r="AKW19" s="3">
        <v>4.13</v>
      </c>
      <c r="AKX19" s="3">
        <v>3.72</v>
      </c>
      <c r="AKY19" s="3">
        <v>2.84</v>
      </c>
      <c r="AKZ19" s="3">
        <v>2.54</v>
      </c>
      <c r="ALA19" s="3">
        <v>3.19</v>
      </c>
      <c r="ALB19" s="3">
        <v>2.98</v>
      </c>
      <c r="ALC19" s="3">
        <v>3.44</v>
      </c>
      <c r="ALD19" s="3">
        <v>2.81</v>
      </c>
      <c r="ALE19" s="3">
        <v>3.7</v>
      </c>
      <c r="ALF19" s="3">
        <v>3.37</v>
      </c>
      <c r="ALG19" s="3" t="s">
        <v>5</v>
      </c>
      <c r="ALH19" s="3">
        <v>3.39</v>
      </c>
      <c r="ALI19" s="3">
        <v>3.28</v>
      </c>
      <c r="ALJ19" s="3">
        <v>2.8</v>
      </c>
      <c r="ALK19" s="3" t="s">
        <v>5</v>
      </c>
      <c r="ALL19" s="3">
        <v>3.02</v>
      </c>
      <c r="ALM19" s="3">
        <v>3.87</v>
      </c>
      <c r="ALN19" s="3">
        <v>3.42</v>
      </c>
      <c r="ALO19" s="3">
        <v>4.05</v>
      </c>
      <c r="ALP19" s="3">
        <v>2.6</v>
      </c>
      <c r="ALQ19" s="3">
        <v>3.57</v>
      </c>
      <c r="ALR19" s="3">
        <v>4.38</v>
      </c>
      <c r="ALS19" s="3">
        <v>3.4</v>
      </c>
      <c r="ALT19" s="3">
        <v>3.32</v>
      </c>
      <c r="ALU19" s="3">
        <v>3.26</v>
      </c>
      <c r="ALV19" s="3">
        <v>3.26</v>
      </c>
      <c r="ALW19" s="3">
        <v>3.41</v>
      </c>
      <c r="ALX19" s="3">
        <v>3.86</v>
      </c>
      <c r="ALY19" s="3">
        <v>3.39</v>
      </c>
      <c r="ALZ19" s="3">
        <v>3.7</v>
      </c>
      <c r="AMA19" s="3">
        <v>2.69</v>
      </c>
      <c r="AMB19" s="3">
        <v>3.08</v>
      </c>
      <c r="AMC19" s="3">
        <v>4.5199999999999996</v>
      </c>
      <c r="AMD19" s="3">
        <v>3.83</v>
      </c>
      <c r="AME19" s="3">
        <v>4.72</v>
      </c>
      <c r="AMF19" s="3">
        <v>3.85</v>
      </c>
      <c r="AMG19" s="3">
        <v>5.15</v>
      </c>
      <c r="AMH19" s="3">
        <v>3.99</v>
      </c>
      <c r="AMI19" s="3">
        <v>4.3</v>
      </c>
      <c r="AMJ19" s="3">
        <v>3.17</v>
      </c>
      <c r="AMK19" s="3">
        <v>2.88</v>
      </c>
      <c r="AML19" s="3">
        <v>4.88</v>
      </c>
      <c r="AMM19" s="3" t="s">
        <v>5</v>
      </c>
      <c r="AMN19" s="3">
        <v>3.05</v>
      </c>
      <c r="AMO19" s="3">
        <v>4.0599999999999996</v>
      </c>
      <c r="AMP19" s="3">
        <v>3.56</v>
      </c>
      <c r="AMQ19" s="3">
        <v>2.48</v>
      </c>
      <c r="AMR19" s="3">
        <v>3.88</v>
      </c>
      <c r="AMS19" s="3">
        <v>4.08</v>
      </c>
      <c r="AMT19" s="3">
        <v>3.29</v>
      </c>
      <c r="AMU19" s="3">
        <v>3.33</v>
      </c>
      <c r="AMV19" s="3">
        <v>3.15</v>
      </c>
      <c r="AMW19" s="3">
        <v>2.76</v>
      </c>
      <c r="AMX19" s="3">
        <v>3.24</v>
      </c>
      <c r="AMY19" s="3">
        <v>3.46</v>
      </c>
      <c r="AMZ19" s="3">
        <v>2.42</v>
      </c>
      <c r="ANA19" s="3">
        <v>3.46</v>
      </c>
      <c r="ANB19" s="3">
        <v>3.57</v>
      </c>
      <c r="ANC19" s="3">
        <v>4.37</v>
      </c>
      <c r="AND19" s="3">
        <v>3.24</v>
      </c>
      <c r="ANE19" s="3">
        <v>3.73</v>
      </c>
      <c r="ANF19" s="3">
        <v>2.27</v>
      </c>
      <c r="ANG19" s="3">
        <v>2.89</v>
      </c>
      <c r="ANH19" s="3">
        <v>4.17</v>
      </c>
      <c r="ANI19" s="3">
        <v>3.64</v>
      </c>
      <c r="ANJ19" s="3">
        <v>3.19</v>
      </c>
      <c r="ANK19" s="3">
        <v>4.58</v>
      </c>
      <c r="ANL19" s="3">
        <v>3.89</v>
      </c>
      <c r="ANM19" s="3">
        <v>2.98</v>
      </c>
      <c r="ANN19" s="3">
        <v>1.86</v>
      </c>
      <c r="ANO19" s="3">
        <v>3.99</v>
      </c>
      <c r="ANP19" s="3">
        <v>3.24</v>
      </c>
      <c r="ANQ19" s="3">
        <v>3.75</v>
      </c>
      <c r="ANR19" s="3">
        <v>5.04</v>
      </c>
      <c r="ANS19" s="3" t="s">
        <v>5</v>
      </c>
      <c r="ANT19" s="3">
        <v>2.99</v>
      </c>
      <c r="ANU19" s="3">
        <v>3.64</v>
      </c>
      <c r="ANV19" s="3">
        <v>2.62</v>
      </c>
      <c r="ANW19" s="3">
        <v>4.7300000000000004</v>
      </c>
      <c r="ANX19" s="3">
        <v>2.92</v>
      </c>
      <c r="ANY19" s="3">
        <v>3.1</v>
      </c>
      <c r="ANZ19" s="3">
        <v>3.35</v>
      </c>
      <c r="AOA19" s="3">
        <v>4.41</v>
      </c>
      <c r="AOB19" s="3">
        <v>3.1</v>
      </c>
      <c r="AOC19" s="3">
        <v>2.99</v>
      </c>
      <c r="AOD19" s="3">
        <v>7.19</v>
      </c>
      <c r="AOE19" s="3">
        <v>3.69</v>
      </c>
      <c r="AOF19" s="3">
        <v>3.65</v>
      </c>
      <c r="AOG19" s="3">
        <v>3.01</v>
      </c>
      <c r="AOH19" s="3">
        <v>4.42</v>
      </c>
      <c r="AOI19" s="3">
        <v>3.02</v>
      </c>
      <c r="AOJ19" s="3">
        <v>3.74</v>
      </c>
      <c r="AOK19" s="3">
        <v>5.69</v>
      </c>
      <c r="AOL19" s="3">
        <v>3.48</v>
      </c>
      <c r="AOM19" s="3">
        <v>2.79</v>
      </c>
      <c r="AON19" s="3">
        <v>2.8</v>
      </c>
      <c r="AOO19" s="3">
        <v>3.71</v>
      </c>
      <c r="AOP19" s="3">
        <v>3.01</v>
      </c>
      <c r="AOQ19" s="3">
        <v>5.15</v>
      </c>
      <c r="AOR19" s="3">
        <v>3.8</v>
      </c>
      <c r="AOS19" s="3">
        <v>3.65</v>
      </c>
      <c r="AOT19" s="3">
        <v>6.75</v>
      </c>
      <c r="AOU19" s="3">
        <v>1.97</v>
      </c>
      <c r="AOV19" s="3">
        <v>3.05</v>
      </c>
      <c r="AOW19" s="3">
        <v>2.61</v>
      </c>
      <c r="AOX19" s="3">
        <v>4.5599999999999996</v>
      </c>
      <c r="AOY19" s="3">
        <v>2.4900000000000002</v>
      </c>
      <c r="AOZ19" s="3">
        <v>3.05</v>
      </c>
      <c r="APA19" s="3">
        <v>3.72</v>
      </c>
      <c r="APB19" s="3">
        <v>4.12</v>
      </c>
      <c r="APC19" s="3">
        <v>4.01</v>
      </c>
      <c r="APD19" s="3">
        <v>2.71</v>
      </c>
      <c r="APE19" s="3">
        <v>5.6</v>
      </c>
      <c r="APF19" s="3">
        <v>2.63</v>
      </c>
      <c r="APG19" s="3">
        <v>3.68</v>
      </c>
      <c r="APH19" s="3">
        <v>2.1</v>
      </c>
      <c r="API19" s="3">
        <v>3.2</v>
      </c>
      <c r="APJ19" s="3">
        <v>4.26</v>
      </c>
      <c r="APK19" s="3">
        <v>2.68</v>
      </c>
      <c r="APL19" s="3">
        <v>4.3</v>
      </c>
      <c r="APM19" s="3">
        <v>3.74</v>
      </c>
      <c r="APN19" s="3">
        <v>3.81</v>
      </c>
      <c r="APO19" s="3">
        <v>3.84</v>
      </c>
      <c r="APP19" s="3">
        <v>3.48</v>
      </c>
      <c r="APQ19" s="3">
        <v>3.05</v>
      </c>
      <c r="APR19" s="3">
        <v>3.03</v>
      </c>
      <c r="APS19" s="3">
        <v>4.43</v>
      </c>
      <c r="APT19" s="3">
        <v>3.42</v>
      </c>
      <c r="APU19" s="3">
        <v>1.64</v>
      </c>
      <c r="APV19" s="3">
        <v>3.06</v>
      </c>
      <c r="APW19" s="3">
        <v>3.2</v>
      </c>
      <c r="APX19" s="3">
        <v>3.49</v>
      </c>
      <c r="APY19" s="3">
        <v>3.98</v>
      </c>
      <c r="APZ19" s="3">
        <v>3.88</v>
      </c>
      <c r="AQA19" s="3">
        <v>3.38</v>
      </c>
      <c r="AQB19" s="3">
        <v>3.9</v>
      </c>
      <c r="AQC19" s="3">
        <v>4.46</v>
      </c>
      <c r="AQD19" s="3">
        <v>3.92</v>
      </c>
      <c r="AQE19" s="3">
        <v>3.23</v>
      </c>
      <c r="AQF19" s="3">
        <v>3.57</v>
      </c>
      <c r="AQG19" s="3">
        <v>3.79</v>
      </c>
      <c r="AQH19" s="3">
        <v>2.81</v>
      </c>
      <c r="AQI19" s="3">
        <v>2.84</v>
      </c>
      <c r="AQJ19" s="3">
        <v>2.5499999999999998</v>
      </c>
      <c r="AQK19" s="3">
        <v>3.27</v>
      </c>
      <c r="AQL19" s="3">
        <v>2.31</v>
      </c>
      <c r="AQM19" s="3">
        <v>2.77</v>
      </c>
      <c r="AQN19" s="3">
        <v>5.88</v>
      </c>
      <c r="AQO19" s="3">
        <v>3.9</v>
      </c>
      <c r="AQP19" s="3">
        <v>3.11</v>
      </c>
      <c r="AQQ19" s="3">
        <v>5.12</v>
      </c>
      <c r="AQR19" s="3">
        <v>2.91</v>
      </c>
      <c r="AQS19" s="3">
        <v>4.01</v>
      </c>
      <c r="AQT19" s="3">
        <v>3.61</v>
      </c>
      <c r="AQU19" s="3">
        <v>4.1100000000000003</v>
      </c>
      <c r="AQV19" s="3">
        <v>5.04</v>
      </c>
      <c r="AQW19" s="3">
        <v>4.25</v>
      </c>
      <c r="AQX19" s="3">
        <v>4.12</v>
      </c>
      <c r="AQY19" s="3">
        <v>4.8099999999999996</v>
      </c>
      <c r="AQZ19" s="3">
        <v>2.76</v>
      </c>
      <c r="ARA19" s="3">
        <v>4.24</v>
      </c>
      <c r="ARB19" s="3">
        <v>3.47</v>
      </c>
      <c r="ARC19" s="3">
        <v>3.52</v>
      </c>
      <c r="ARD19" s="3">
        <v>3.21</v>
      </c>
      <c r="ARE19" s="3">
        <v>3.45</v>
      </c>
      <c r="ARF19" s="3">
        <v>3.69</v>
      </c>
      <c r="ARG19" s="3">
        <v>3.07</v>
      </c>
      <c r="ARH19" s="3">
        <v>3.53</v>
      </c>
      <c r="ARI19" s="3">
        <v>2.68</v>
      </c>
      <c r="ARJ19" s="3">
        <v>3.1</v>
      </c>
      <c r="ARK19" s="3">
        <v>2.87</v>
      </c>
      <c r="ARL19" s="3">
        <v>3.97</v>
      </c>
      <c r="ARM19" s="3">
        <v>3.45</v>
      </c>
      <c r="ARN19" s="3">
        <v>2.6</v>
      </c>
      <c r="ARO19" s="3">
        <v>3.78</v>
      </c>
      <c r="ARP19" s="3">
        <v>3.19</v>
      </c>
      <c r="ARQ19" s="3">
        <v>4.6500000000000004</v>
      </c>
      <c r="ARR19" s="3">
        <v>3.48</v>
      </c>
      <c r="ARS19" s="3">
        <v>3.72</v>
      </c>
      <c r="ART19" s="3">
        <v>2.72</v>
      </c>
      <c r="ARU19" s="3">
        <v>5.1100000000000003</v>
      </c>
      <c r="ARV19" s="3">
        <v>6.21</v>
      </c>
      <c r="ARW19" s="3">
        <v>2.46</v>
      </c>
      <c r="ARX19" s="3">
        <v>3.33</v>
      </c>
      <c r="ARY19" s="3">
        <v>1.79</v>
      </c>
      <c r="ARZ19" s="3">
        <v>4.26</v>
      </c>
      <c r="ASA19" s="3">
        <v>3.97</v>
      </c>
      <c r="ASB19" s="3">
        <v>2.7</v>
      </c>
      <c r="ASC19" s="3">
        <v>1.85</v>
      </c>
      <c r="ASD19" s="3">
        <v>2.89</v>
      </c>
      <c r="ASE19" s="3" t="s">
        <v>5</v>
      </c>
      <c r="ASF19" s="3">
        <v>3.54</v>
      </c>
      <c r="ASG19" s="3">
        <v>4.1500000000000004</v>
      </c>
      <c r="ASH19" s="3">
        <v>5.07</v>
      </c>
      <c r="ASI19" s="3">
        <v>3.42</v>
      </c>
      <c r="ASJ19" s="3">
        <v>3.2</v>
      </c>
      <c r="ASK19" s="3">
        <v>3.64</v>
      </c>
      <c r="ASL19" s="3">
        <v>3.06</v>
      </c>
      <c r="ASM19" s="3">
        <v>3.74</v>
      </c>
      <c r="ASN19" s="3">
        <v>2.38</v>
      </c>
      <c r="ASO19" s="3">
        <v>2.71</v>
      </c>
      <c r="ASP19" s="3">
        <v>3.09</v>
      </c>
      <c r="ASQ19" s="3" t="s">
        <v>5</v>
      </c>
      <c r="ASR19" s="3">
        <v>3.04</v>
      </c>
      <c r="ASS19" s="3" t="s">
        <v>5</v>
      </c>
      <c r="AST19" s="3">
        <v>4.62</v>
      </c>
      <c r="ASU19" s="3">
        <v>4.01</v>
      </c>
      <c r="ASV19" s="3">
        <v>3.57</v>
      </c>
      <c r="ASW19" s="3">
        <v>3.19</v>
      </c>
      <c r="ASX19" s="3">
        <v>4.74</v>
      </c>
      <c r="ASY19" s="3">
        <v>3.61</v>
      </c>
      <c r="ASZ19" s="3">
        <v>2.1</v>
      </c>
      <c r="ATA19" s="3">
        <v>2.7</v>
      </c>
      <c r="ATB19" s="3">
        <v>3.35</v>
      </c>
      <c r="ATC19" s="3">
        <v>2.95</v>
      </c>
      <c r="ATD19" s="3">
        <v>3.17</v>
      </c>
      <c r="ATE19" s="3">
        <v>4.8499999999999996</v>
      </c>
      <c r="ATF19" s="3">
        <v>3.17</v>
      </c>
      <c r="ATG19" s="3">
        <v>4.08</v>
      </c>
      <c r="ATH19" s="3">
        <v>3.02</v>
      </c>
      <c r="ATI19" s="3">
        <v>3.94</v>
      </c>
      <c r="ATJ19" s="3">
        <v>5.0199999999999996</v>
      </c>
      <c r="ATK19" s="3">
        <v>2.68</v>
      </c>
      <c r="ATL19" s="3">
        <v>3.01</v>
      </c>
      <c r="ATM19" s="3">
        <v>2.79</v>
      </c>
      <c r="ATN19" s="3">
        <v>3.96</v>
      </c>
      <c r="ATO19" s="3">
        <v>3.95</v>
      </c>
      <c r="ATP19" s="3">
        <v>2.81</v>
      </c>
      <c r="ATQ19" s="3">
        <v>4.3899999999999997</v>
      </c>
      <c r="ATR19" s="3">
        <v>3.66</v>
      </c>
      <c r="ATS19" s="3">
        <v>3.86</v>
      </c>
      <c r="ATT19" s="3">
        <v>3.65</v>
      </c>
      <c r="ATU19" s="3">
        <v>3.19</v>
      </c>
      <c r="ATV19" s="3">
        <v>4.71</v>
      </c>
      <c r="ATW19" s="3">
        <v>2.42</v>
      </c>
      <c r="ATX19" s="3">
        <v>3.38</v>
      </c>
      <c r="ATY19" s="3">
        <v>3.16</v>
      </c>
      <c r="ATZ19" s="3">
        <v>3.91</v>
      </c>
      <c r="AUA19" s="3">
        <v>3.33</v>
      </c>
      <c r="AUB19" s="3">
        <v>3.2</v>
      </c>
      <c r="AUC19" s="3">
        <v>4.8899999999999997</v>
      </c>
      <c r="AUD19" s="3">
        <v>3.6</v>
      </c>
      <c r="AUE19" s="3">
        <v>3.14</v>
      </c>
      <c r="AUF19" s="3">
        <v>3.34</v>
      </c>
      <c r="AUG19" s="3">
        <v>4.03</v>
      </c>
      <c r="AUH19" s="3">
        <v>3.51</v>
      </c>
      <c r="AUI19" s="3">
        <v>5.98</v>
      </c>
      <c r="AUJ19" s="3">
        <v>3.56</v>
      </c>
      <c r="AUK19" s="3">
        <v>4.22</v>
      </c>
      <c r="AUL19" s="3">
        <v>4.47</v>
      </c>
      <c r="AUM19" s="3" t="s">
        <v>5</v>
      </c>
      <c r="AUN19" s="3">
        <v>2.83</v>
      </c>
      <c r="AUO19" s="3">
        <v>3.86</v>
      </c>
      <c r="AUP19" s="3">
        <v>3.89</v>
      </c>
      <c r="AUQ19" s="3">
        <v>2.92</v>
      </c>
      <c r="AUR19" s="3">
        <v>3.15</v>
      </c>
      <c r="AUS19" s="3">
        <v>2.89</v>
      </c>
      <c r="AUT19" s="3">
        <v>4.04</v>
      </c>
      <c r="AUU19" s="3">
        <v>3.72</v>
      </c>
      <c r="AUV19" s="3">
        <v>2.0099999999999998</v>
      </c>
      <c r="AUW19" s="3" t="s">
        <v>5</v>
      </c>
      <c r="AUX19" s="3">
        <v>3.03</v>
      </c>
      <c r="AUY19" s="3">
        <v>3.93</v>
      </c>
      <c r="AUZ19" s="3">
        <v>3.82</v>
      </c>
      <c r="AVA19" s="3">
        <v>3.49</v>
      </c>
      <c r="AVB19" s="3">
        <v>3.26</v>
      </c>
      <c r="AVC19" s="3">
        <v>4.2699999999999996</v>
      </c>
      <c r="AVD19" s="3">
        <v>4.49</v>
      </c>
      <c r="AVE19" s="3">
        <v>3.18</v>
      </c>
      <c r="AVF19" s="3">
        <v>2.5099999999999998</v>
      </c>
      <c r="AVG19" s="3">
        <v>1.37</v>
      </c>
      <c r="AVH19" s="3">
        <v>4.51</v>
      </c>
      <c r="AVI19" s="3">
        <v>3.31</v>
      </c>
      <c r="AVJ19" s="3">
        <v>3.37</v>
      </c>
      <c r="AVK19" s="3">
        <v>3.44</v>
      </c>
      <c r="AVL19" s="3">
        <v>3.19</v>
      </c>
      <c r="AVM19" s="3">
        <v>2.64</v>
      </c>
      <c r="AVN19" s="3">
        <v>3.52</v>
      </c>
      <c r="AVO19" s="3">
        <v>2.13</v>
      </c>
      <c r="AVP19" s="3">
        <v>3.93</v>
      </c>
      <c r="AVQ19" s="3">
        <v>3.43</v>
      </c>
      <c r="AVR19" s="3">
        <v>3.39</v>
      </c>
      <c r="AVS19" s="3">
        <v>3.93</v>
      </c>
      <c r="AVT19" s="3">
        <v>3.23</v>
      </c>
      <c r="AVU19" s="3">
        <v>3.74</v>
      </c>
      <c r="AVV19" s="3">
        <v>3.49</v>
      </c>
      <c r="AVW19" s="3">
        <v>3.95</v>
      </c>
      <c r="AVX19" s="3">
        <v>3.61</v>
      </c>
      <c r="AVY19" s="3">
        <v>3.87</v>
      </c>
      <c r="AVZ19" s="3">
        <v>3.45</v>
      </c>
      <c r="AWA19" s="3">
        <v>4.21</v>
      </c>
      <c r="AWB19" s="3">
        <v>3.61</v>
      </c>
      <c r="AWC19" s="3">
        <v>3.03</v>
      </c>
      <c r="AWD19" s="3">
        <v>3.43</v>
      </c>
      <c r="AWE19" s="3">
        <v>3.96</v>
      </c>
      <c r="AWF19" s="3">
        <v>4.08</v>
      </c>
      <c r="AWG19" s="3">
        <v>3.5</v>
      </c>
      <c r="AWH19" s="3">
        <v>3.72</v>
      </c>
      <c r="AWI19" s="3">
        <v>3.2</v>
      </c>
      <c r="AWJ19" s="3">
        <v>4.37</v>
      </c>
      <c r="AWK19" s="3">
        <v>3.06</v>
      </c>
      <c r="AWL19" s="3">
        <v>4.99</v>
      </c>
      <c r="AWM19" s="3">
        <v>3.01</v>
      </c>
      <c r="AWN19" s="3">
        <v>2.86</v>
      </c>
      <c r="AWO19" s="3">
        <v>3.79</v>
      </c>
      <c r="AWP19" s="3">
        <v>3.62</v>
      </c>
      <c r="AWQ19" s="3">
        <v>4.8</v>
      </c>
      <c r="AWR19" s="3">
        <v>1.7</v>
      </c>
      <c r="AWS19" s="3">
        <v>2.76</v>
      </c>
      <c r="AWT19" s="3" t="s">
        <v>5</v>
      </c>
      <c r="AWU19" s="3">
        <v>2.4900000000000002</v>
      </c>
      <c r="AWV19" s="3">
        <v>3.28</v>
      </c>
      <c r="AWW19" s="3">
        <v>3.29</v>
      </c>
      <c r="AWX19" s="3">
        <v>3.46</v>
      </c>
      <c r="AWY19" s="3">
        <v>4.41</v>
      </c>
      <c r="AWZ19" s="3">
        <v>3.56</v>
      </c>
      <c r="AXA19" s="3">
        <v>5.52</v>
      </c>
      <c r="AXB19" s="3">
        <v>3.82</v>
      </c>
      <c r="AXC19" s="3">
        <v>3.95</v>
      </c>
      <c r="AXD19" s="3">
        <v>3.04</v>
      </c>
      <c r="AXE19" s="3">
        <v>4.05</v>
      </c>
      <c r="AXF19" s="3">
        <v>3.08</v>
      </c>
      <c r="AXG19" s="3">
        <v>3.07</v>
      </c>
      <c r="AXH19" s="3" t="s">
        <v>5</v>
      </c>
      <c r="AXI19" s="3">
        <v>3.27</v>
      </c>
      <c r="AXJ19" s="3">
        <v>3.38</v>
      </c>
      <c r="AXK19" s="3">
        <v>3.88</v>
      </c>
      <c r="AXL19" s="3">
        <v>3.6</v>
      </c>
      <c r="AXM19" s="3">
        <v>3.48</v>
      </c>
      <c r="AXN19" s="3">
        <v>2.23</v>
      </c>
      <c r="AXO19" s="3">
        <v>2.12</v>
      </c>
      <c r="AXP19" s="3">
        <v>4.55</v>
      </c>
      <c r="AXQ19" s="3">
        <v>3.83</v>
      </c>
      <c r="AXR19" s="3">
        <v>3.01</v>
      </c>
      <c r="AXS19" s="3">
        <v>4.22</v>
      </c>
      <c r="AXT19" s="3">
        <v>2.98</v>
      </c>
      <c r="AXU19" s="3">
        <v>3.96</v>
      </c>
      <c r="AXV19" s="3">
        <v>4.47</v>
      </c>
      <c r="AXW19" s="3">
        <v>4</v>
      </c>
      <c r="AXX19" s="3">
        <v>4.2</v>
      </c>
      <c r="AXY19" s="3">
        <v>3.53</v>
      </c>
      <c r="AXZ19" s="3">
        <v>3.41</v>
      </c>
      <c r="AYA19" s="3">
        <v>2.88</v>
      </c>
      <c r="AYB19" s="3">
        <v>3.68</v>
      </c>
      <c r="AYC19" s="3">
        <v>3.35</v>
      </c>
      <c r="AYD19" s="3">
        <v>2.96</v>
      </c>
      <c r="AYE19" s="3">
        <v>3.52</v>
      </c>
      <c r="AYF19" s="3">
        <v>6.06</v>
      </c>
      <c r="AYG19" s="3">
        <v>3.57</v>
      </c>
      <c r="AYH19" s="3">
        <v>3.64</v>
      </c>
      <c r="AYI19" s="3">
        <v>2.5499999999999998</v>
      </c>
      <c r="AYJ19" s="3">
        <v>7.06</v>
      </c>
      <c r="AYK19" s="3">
        <v>3.22</v>
      </c>
      <c r="AYL19" s="3">
        <v>3.63</v>
      </c>
      <c r="AYM19" s="3">
        <v>3.42</v>
      </c>
      <c r="AYN19" s="3">
        <v>3.34</v>
      </c>
      <c r="AYO19" s="3">
        <v>3.13</v>
      </c>
      <c r="AYP19" s="3">
        <v>4.18</v>
      </c>
      <c r="AYQ19" s="3">
        <v>2.61</v>
      </c>
      <c r="AYR19" s="3">
        <v>2.86</v>
      </c>
      <c r="AYS19" s="3">
        <v>3.32</v>
      </c>
      <c r="AYT19" s="3">
        <v>3.59</v>
      </c>
      <c r="AYU19" s="3">
        <v>2.8</v>
      </c>
      <c r="AYV19" s="3">
        <v>3.07</v>
      </c>
      <c r="AYW19" s="3">
        <v>2.85</v>
      </c>
      <c r="AYX19" s="3">
        <v>3.8</v>
      </c>
      <c r="AYY19" s="3">
        <v>2.6</v>
      </c>
      <c r="AYZ19" s="3">
        <v>2.83</v>
      </c>
      <c r="AZA19" s="3">
        <v>3.49</v>
      </c>
      <c r="AZB19" s="3">
        <v>3.04</v>
      </c>
      <c r="AZC19" s="3">
        <v>3.59</v>
      </c>
      <c r="AZD19" s="3">
        <v>3.28</v>
      </c>
      <c r="AZE19" s="3">
        <v>4.0599999999999996</v>
      </c>
      <c r="AZF19" s="3">
        <v>3.6</v>
      </c>
      <c r="AZG19" s="3">
        <v>2.12</v>
      </c>
      <c r="AZH19" s="3">
        <v>3.32</v>
      </c>
      <c r="AZI19" s="3">
        <v>3.01</v>
      </c>
      <c r="AZJ19" s="3">
        <v>3.06</v>
      </c>
      <c r="AZK19" s="3">
        <v>4.18</v>
      </c>
      <c r="AZL19" s="3">
        <v>3.4</v>
      </c>
      <c r="AZM19" s="3">
        <v>4.22</v>
      </c>
      <c r="AZN19" s="3">
        <v>3</v>
      </c>
      <c r="AZO19" s="3" t="s">
        <v>5</v>
      </c>
      <c r="AZP19" s="3">
        <v>3.87</v>
      </c>
      <c r="AZQ19" s="3">
        <v>4.3</v>
      </c>
      <c r="AZR19" s="3">
        <v>4.47</v>
      </c>
      <c r="AZS19" s="3">
        <v>3.85</v>
      </c>
      <c r="AZT19" s="3">
        <v>3.24</v>
      </c>
      <c r="AZU19" s="3">
        <v>3.83</v>
      </c>
      <c r="AZV19" s="3">
        <v>3.38</v>
      </c>
      <c r="AZW19" s="3">
        <v>3.41</v>
      </c>
      <c r="AZX19" s="3">
        <v>4.1500000000000004</v>
      </c>
      <c r="AZY19" s="3">
        <v>1.75</v>
      </c>
      <c r="AZZ19" s="3">
        <v>3.31</v>
      </c>
      <c r="BAA19" s="3">
        <v>3.76</v>
      </c>
      <c r="BAB19" s="3">
        <v>3.02</v>
      </c>
      <c r="BAC19" s="3">
        <v>2.88</v>
      </c>
      <c r="BAD19" s="3">
        <v>2.96</v>
      </c>
      <c r="BAE19" s="3">
        <v>3.85</v>
      </c>
      <c r="BAF19" s="3">
        <v>3.47</v>
      </c>
      <c r="BAG19" s="3">
        <v>3.35</v>
      </c>
      <c r="BAH19" s="3">
        <v>2.93</v>
      </c>
      <c r="BAI19" s="3">
        <v>4.25</v>
      </c>
      <c r="BAJ19" s="3">
        <v>2.67</v>
      </c>
      <c r="BAK19" s="3">
        <v>2.14</v>
      </c>
      <c r="BAL19" s="3">
        <v>3.91</v>
      </c>
      <c r="BAM19" s="3">
        <v>3.88</v>
      </c>
      <c r="BAN19" s="3">
        <v>3.45</v>
      </c>
      <c r="BAO19" s="3">
        <v>3</v>
      </c>
      <c r="BAP19" s="3">
        <v>3.5</v>
      </c>
      <c r="BAQ19" s="3">
        <v>2.75</v>
      </c>
      <c r="BAR19" s="3">
        <v>4.5199999999999996</v>
      </c>
      <c r="BAS19" s="3">
        <v>4.2300000000000004</v>
      </c>
      <c r="BAT19" s="3">
        <v>3.43</v>
      </c>
      <c r="BAU19" s="3">
        <v>2.6</v>
      </c>
      <c r="BAV19" s="3">
        <v>3.83</v>
      </c>
      <c r="BAW19" s="3">
        <v>2.95</v>
      </c>
      <c r="BAX19" s="3">
        <v>3.23</v>
      </c>
      <c r="BAY19" s="3">
        <v>3.86</v>
      </c>
      <c r="BAZ19" s="3">
        <v>2.5299999999999998</v>
      </c>
      <c r="BBA19" s="3">
        <v>4.41</v>
      </c>
      <c r="BBB19" s="3">
        <v>3.05</v>
      </c>
      <c r="BBC19" s="3">
        <v>3.7</v>
      </c>
      <c r="BBD19" s="3">
        <v>4.17</v>
      </c>
      <c r="BBE19" s="3">
        <v>3.32</v>
      </c>
      <c r="BBF19" s="3">
        <v>3.4</v>
      </c>
      <c r="BBG19" s="3">
        <v>3.58</v>
      </c>
      <c r="BBH19" s="3">
        <v>2.64</v>
      </c>
      <c r="BBI19" s="3">
        <v>4</v>
      </c>
      <c r="BBJ19" s="3">
        <v>-0.83</v>
      </c>
      <c r="BBK19" s="3">
        <v>3.62</v>
      </c>
      <c r="BBL19" s="3">
        <v>4.0199999999999996</v>
      </c>
      <c r="BBM19" s="3">
        <v>4.04</v>
      </c>
      <c r="BBN19" s="3">
        <v>2.64</v>
      </c>
      <c r="BBO19" s="3">
        <v>3.77</v>
      </c>
      <c r="BBP19" s="3">
        <v>3.55</v>
      </c>
      <c r="BBQ19" s="3">
        <v>3.62</v>
      </c>
      <c r="BBR19" s="3">
        <v>3.31</v>
      </c>
      <c r="BBS19" s="3">
        <v>3.26</v>
      </c>
      <c r="BBT19" s="3">
        <v>3.49</v>
      </c>
      <c r="BBU19" s="3">
        <v>4.4800000000000004</v>
      </c>
      <c r="BBV19" s="3">
        <v>4.05</v>
      </c>
      <c r="BBW19" s="3">
        <v>4.1100000000000003</v>
      </c>
      <c r="BBX19" s="3">
        <v>4.8600000000000003</v>
      </c>
      <c r="BBY19" s="3">
        <v>3.98</v>
      </c>
      <c r="BBZ19" s="3">
        <v>4.13</v>
      </c>
      <c r="BCA19" s="3">
        <v>1.97</v>
      </c>
      <c r="BCB19" s="3">
        <v>3.92</v>
      </c>
      <c r="BCC19" s="3">
        <v>3.65</v>
      </c>
      <c r="BCD19" s="3">
        <v>3.2</v>
      </c>
      <c r="BCE19" s="3">
        <v>3.62</v>
      </c>
      <c r="BCF19" s="3">
        <v>3.14</v>
      </c>
      <c r="BCG19" s="3">
        <v>2.71</v>
      </c>
      <c r="BCH19" s="3">
        <v>2.76</v>
      </c>
      <c r="BCI19" s="3">
        <v>3.32</v>
      </c>
      <c r="BCJ19" s="3">
        <v>2.73</v>
      </c>
      <c r="BCK19" s="3">
        <v>5.47</v>
      </c>
      <c r="BCL19" s="3">
        <v>4.5199999999999996</v>
      </c>
      <c r="BCM19" s="3">
        <v>3.26</v>
      </c>
      <c r="BCN19" s="3">
        <v>4.68</v>
      </c>
      <c r="BCO19" s="3">
        <v>4.03</v>
      </c>
      <c r="BCP19" s="3">
        <v>3.86</v>
      </c>
      <c r="BCQ19" s="3">
        <v>2.96</v>
      </c>
      <c r="BCR19" s="3">
        <v>3.68</v>
      </c>
      <c r="BCS19" s="3">
        <v>4.9000000000000004</v>
      </c>
      <c r="BCT19" s="3">
        <v>3.31</v>
      </c>
      <c r="BCU19" s="3">
        <v>2.7</v>
      </c>
      <c r="BCV19" s="3">
        <v>2.77</v>
      </c>
      <c r="BCW19" s="3">
        <v>4.0999999999999996</v>
      </c>
      <c r="BCX19" s="3">
        <v>4.6500000000000004</v>
      </c>
      <c r="BCY19" s="3">
        <v>6.11</v>
      </c>
      <c r="BCZ19" s="3">
        <v>3.66</v>
      </c>
      <c r="BDA19" s="3">
        <v>4.25</v>
      </c>
      <c r="BDB19" s="3">
        <v>3.28</v>
      </c>
      <c r="BDC19" s="3">
        <v>4.0199999999999996</v>
      </c>
      <c r="BDD19" s="3">
        <v>3.71</v>
      </c>
      <c r="BDE19" s="3">
        <v>3.38</v>
      </c>
      <c r="BDF19" s="3">
        <v>3.27</v>
      </c>
      <c r="BDG19" s="3">
        <v>3.65</v>
      </c>
      <c r="BDH19" s="3">
        <v>3.96</v>
      </c>
      <c r="BDI19" s="3">
        <v>3.09</v>
      </c>
      <c r="BDJ19" s="3">
        <v>3.69</v>
      </c>
      <c r="BDK19" s="3">
        <v>3.66</v>
      </c>
      <c r="BDL19" s="3">
        <v>3.49</v>
      </c>
      <c r="BDM19" s="3">
        <v>3.66</v>
      </c>
      <c r="BDN19" s="3">
        <v>3.44</v>
      </c>
      <c r="BDO19" s="3">
        <v>3.75</v>
      </c>
      <c r="BDP19" s="3">
        <v>4.12</v>
      </c>
      <c r="BDQ19" s="3">
        <v>3.86</v>
      </c>
      <c r="BDR19" s="3">
        <v>4.26</v>
      </c>
      <c r="BDS19" s="3">
        <v>3.79</v>
      </c>
      <c r="BDT19" s="3">
        <v>2.39</v>
      </c>
      <c r="BDU19" s="3">
        <v>4.4400000000000004</v>
      </c>
      <c r="BDV19" s="3">
        <v>3.37</v>
      </c>
      <c r="BDW19" s="3">
        <v>3.08</v>
      </c>
      <c r="BDX19" s="3">
        <v>4.37</v>
      </c>
      <c r="BDY19" s="3">
        <v>3.58</v>
      </c>
      <c r="BDZ19" s="3">
        <v>3.18</v>
      </c>
      <c r="BEA19" s="3">
        <v>3.17</v>
      </c>
      <c r="BEB19" s="3">
        <v>2.6</v>
      </c>
      <c r="BEC19" s="3">
        <v>3.66</v>
      </c>
      <c r="BED19" s="3">
        <v>2.83</v>
      </c>
      <c r="BEE19" s="3">
        <v>4.24</v>
      </c>
      <c r="BEF19" s="3">
        <v>5.13</v>
      </c>
      <c r="BEG19" s="3">
        <v>2.68</v>
      </c>
      <c r="BEH19" s="3">
        <v>4.29</v>
      </c>
      <c r="BEI19" s="3">
        <v>3.41</v>
      </c>
      <c r="BEJ19" s="3">
        <v>2.87</v>
      </c>
      <c r="BEK19" s="3">
        <v>3.87</v>
      </c>
      <c r="BEL19" s="3">
        <v>3.68</v>
      </c>
      <c r="BEM19" s="3">
        <v>3.88</v>
      </c>
      <c r="BEN19" s="3">
        <v>3.67</v>
      </c>
      <c r="BEO19" s="3">
        <v>4.5</v>
      </c>
      <c r="BEP19" s="3">
        <v>3.52</v>
      </c>
      <c r="BEQ19" s="3">
        <v>4.71</v>
      </c>
      <c r="BER19" s="3">
        <v>3.22</v>
      </c>
      <c r="BES19" s="3">
        <v>4.2300000000000004</v>
      </c>
      <c r="BET19" s="3">
        <v>3.79</v>
      </c>
      <c r="BEU19" s="3">
        <v>3.86</v>
      </c>
      <c r="BEV19" s="3">
        <v>4.9000000000000004</v>
      </c>
      <c r="BEW19" s="3">
        <v>3.33</v>
      </c>
      <c r="BEX19" s="3">
        <v>4.3099999999999996</v>
      </c>
      <c r="BEY19" s="3">
        <v>3.21</v>
      </c>
      <c r="BEZ19" s="3">
        <v>3.08</v>
      </c>
      <c r="BFA19" s="3">
        <v>2.99</v>
      </c>
      <c r="BFB19" s="3">
        <v>3.87</v>
      </c>
      <c r="BFC19" s="3">
        <v>4.68</v>
      </c>
      <c r="BFD19" s="3">
        <v>3.29</v>
      </c>
      <c r="BFE19" s="3">
        <v>3.46</v>
      </c>
      <c r="BFF19" s="3">
        <v>5</v>
      </c>
      <c r="BFG19" s="3">
        <v>3.28</v>
      </c>
      <c r="BFH19" s="3">
        <v>3.86</v>
      </c>
      <c r="BFI19" s="3">
        <v>3.86</v>
      </c>
      <c r="BFJ19" s="3">
        <v>3.99</v>
      </c>
      <c r="BFK19" s="3">
        <v>3.95</v>
      </c>
      <c r="BFL19" s="3">
        <v>2.92</v>
      </c>
      <c r="BFM19" s="3">
        <v>3.75</v>
      </c>
      <c r="BFN19" s="3">
        <v>3.98</v>
      </c>
      <c r="BFO19" s="3">
        <v>3.82</v>
      </c>
      <c r="BFP19" s="3">
        <v>6.92</v>
      </c>
      <c r="BFQ19" s="3">
        <v>4.0599999999999996</v>
      </c>
      <c r="BFR19" s="3">
        <v>4.04</v>
      </c>
      <c r="BFS19" s="3">
        <v>4.9800000000000004</v>
      </c>
      <c r="BFT19" s="3">
        <v>3.48</v>
      </c>
      <c r="BFU19" s="3">
        <v>6.01</v>
      </c>
      <c r="BFV19" s="3">
        <v>3.49</v>
      </c>
      <c r="BFW19" s="3">
        <v>2.94</v>
      </c>
      <c r="BFX19" s="3">
        <v>2.96</v>
      </c>
      <c r="BFY19" s="3">
        <v>3.62</v>
      </c>
      <c r="BFZ19" s="3">
        <v>3.33</v>
      </c>
      <c r="BGA19" s="3">
        <v>4.24</v>
      </c>
      <c r="BGB19" s="3">
        <v>4.09</v>
      </c>
      <c r="BGC19" s="3">
        <v>1.92</v>
      </c>
      <c r="BGD19" s="3">
        <v>3.9</v>
      </c>
      <c r="BGE19" s="3">
        <v>3.83</v>
      </c>
      <c r="BGF19" s="3">
        <v>4.25</v>
      </c>
      <c r="BGG19" s="3">
        <v>3.46</v>
      </c>
      <c r="BGH19" s="3">
        <v>3.61</v>
      </c>
      <c r="BGI19" s="3">
        <v>4.47</v>
      </c>
      <c r="BGJ19" s="3">
        <v>3.68</v>
      </c>
      <c r="BGK19" s="3">
        <v>4.04</v>
      </c>
      <c r="BGL19" s="3">
        <v>4.21</v>
      </c>
      <c r="BGM19" s="3">
        <v>4.5999999999999996</v>
      </c>
      <c r="BGN19" s="3">
        <v>4.34</v>
      </c>
      <c r="BGO19" s="3">
        <v>3.95</v>
      </c>
      <c r="BGP19" s="3">
        <v>2.63</v>
      </c>
      <c r="BGQ19" s="3">
        <v>2.9</v>
      </c>
      <c r="BGR19" s="3">
        <v>4.99</v>
      </c>
      <c r="BGS19" s="3">
        <v>3.2</v>
      </c>
      <c r="BGT19" s="3">
        <v>2.7</v>
      </c>
      <c r="BGU19" s="3">
        <v>3.62</v>
      </c>
      <c r="BGV19" s="3">
        <v>4.3</v>
      </c>
      <c r="BGW19" s="3">
        <v>3.24</v>
      </c>
      <c r="BGX19" s="3">
        <v>5.52</v>
      </c>
      <c r="BGY19" s="3">
        <v>3.96</v>
      </c>
      <c r="BGZ19" s="3">
        <v>3.81</v>
      </c>
      <c r="BHA19" s="3">
        <v>3.55</v>
      </c>
      <c r="BHB19" s="3">
        <v>4.78</v>
      </c>
      <c r="BHC19" s="3">
        <v>4.16</v>
      </c>
      <c r="BHD19" s="3">
        <v>3.9</v>
      </c>
      <c r="BHE19" s="3">
        <v>3.74</v>
      </c>
      <c r="BHF19" s="3">
        <v>3.8</v>
      </c>
      <c r="BHG19" s="3">
        <v>3.03</v>
      </c>
      <c r="BHH19" s="3">
        <v>3.33</v>
      </c>
      <c r="BHI19" s="3">
        <v>3.34</v>
      </c>
      <c r="BHJ19" s="3">
        <v>3.55</v>
      </c>
      <c r="BHK19" s="3">
        <v>4.2300000000000004</v>
      </c>
      <c r="BHL19" s="3">
        <v>4.5</v>
      </c>
      <c r="BHM19" s="3">
        <v>3.72</v>
      </c>
      <c r="BHN19" s="3">
        <v>3.65</v>
      </c>
      <c r="BHO19" s="3">
        <v>3.89</v>
      </c>
      <c r="BHP19" s="3">
        <v>3.35</v>
      </c>
      <c r="BHQ19" s="3">
        <v>3.86</v>
      </c>
      <c r="BHR19" s="3">
        <v>3.2</v>
      </c>
      <c r="BHS19" s="3">
        <v>2.93</v>
      </c>
      <c r="BHT19" s="3">
        <v>4.22</v>
      </c>
      <c r="BHU19" s="3">
        <v>4.0999999999999996</v>
      </c>
      <c r="BHV19" s="3">
        <v>2.83</v>
      </c>
      <c r="BHW19" s="3">
        <v>3.71</v>
      </c>
      <c r="BHX19" s="3">
        <v>2.97</v>
      </c>
      <c r="BHY19" s="3">
        <v>2.75</v>
      </c>
      <c r="BHZ19" s="3">
        <v>4.53</v>
      </c>
      <c r="BIA19" s="3">
        <v>4.24</v>
      </c>
      <c r="BIB19" s="3">
        <v>3.15</v>
      </c>
      <c r="BIC19" s="3">
        <v>3.12</v>
      </c>
      <c r="BID19" s="3">
        <v>4.6500000000000004</v>
      </c>
      <c r="BIE19" s="3">
        <v>3.54</v>
      </c>
      <c r="BIF19" s="3">
        <v>3.57</v>
      </c>
      <c r="BIG19" s="3">
        <v>3.54</v>
      </c>
      <c r="BIH19" s="3">
        <v>3.7</v>
      </c>
      <c r="BII19" s="3">
        <v>3.23</v>
      </c>
      <c r="BIJ19" s="3">
        <v>4.3</v>
      </c>
      <c r="BIK19" s="3">
        <v>4.1500000000000004</v>
      </c>
      <c r="BIL19" s="3">
        <v>4.2</v>
      </c>
      <c r="BIM19" s="3">
        <v>3.94</v>
      </c>
      <c r="BIN19" s="3">
        <v>4.99</v>
      </c>
      <c r="BIO19" s="3">
        <v>3.88</v>
      </c>
      <c r="BIP19" s="3">
        <v>2.93</v>
      </c>
      <c r="BIQ19" s="3">
        <v>3.29</v>
      </c>
      <c r="BIR19" s="3">
        <v>3.54</v>
      </c>
      <c r="BIS19" s="3">
        <v>4.05</v>
      </c>
      <c r="BIT19" s="3">
        <v>4.0199999999999996</v>
      </c>
      <c r="BIU19" s="3">
        <v>4.75</v>
      </c>
      <c r="BIV19" s="3">
        <v>4.68</v>
      </c>
      <c r="BIW19" s="3">
        <v>3.65</v>
      </c>
      <c r="BIX19" s="3">
        <v>3.09</v>
      </c>
      <c r="BIY19" s="3">
        <v>3.09</v>
      </c>
      <c r="BIZ19" s="3">
        <v>4.09</v>
      </c>
      <c r="BJA19" s="3">
        <v>3.1</v>
      </c>
      <c r="BJB19" s="3">
        <v>3.1</v>
      </c>
      <c r="BJC19" s="3">
        <v>3.92</v>
      </c>
      <c r="BJD19" s="3">
        <v>4.7300000000000004</v>
      </c>
      <c r="BJE19" s="3">
        <v>3.62</v>
      </c>
      <c r="BJF19" s="3">
        <v>1.73</v>
      </c>
      <c r="BJG19" s="3">
        <v>3.58</v>
      </c>
      <c r="BJH19" s="3">
        <v>3.69</v>
      </c>
      <c r="BJI19" s="3">
        <v>3.54</v>
      </c>
      <c r="BJJ19" s="3">
        <v>3.32</v>
      </c>
      <c r="BJK19" s="3">
        <v>5.4</v>
      </c>
      <c r="BJL19" s="3">
        <v>3.66</v>
      </c>
      <c r="BJM19" s="3">
        <v>2.74</v>
      </c>
      <c r="BJN19" s="3">
        <v>4.07</v>
      </c>
      <c r="BJO19" s="3">
        <v>3.93</v>
      </c>
      <c r="BJP19" s="3">
        <v>3.45</v>
      </c>
      <c r="BJQ19" s="3">
        <v>3.98</v>
      </c>
      <c r="BJR19" s="3">
        <v>4.5999999999999996</v>
      </c>
      <c r="BJS19" s="3">
        <v>3.08</v>
      </c>
      <c r="BJT19" s="3">
        <v>3.05</v>
      </c>
      <c r="BJU19" s="3">
        <v>4.97</v>
      </c>
      <c r="BJV19" s="3">
        <v>3.34</v>
      </c>
      <c r="BJW19" s="3">
        <v>3.61</v>
      </c>
      <c r="BJX19" s="3">
        <v>2.09</v>
      </c>
      <c r="BJY19" s="3">
        <v>5.19</v>
      </c>
      <c r="BJZ19" s="3">
        <v>3.48</v>
      </c>
      <c r="BKA19" s="3">
        <v>3.93</v>
      </c>
      <c r="BKB19" s="3">
        <v>1.82</v>
      </c>
      <c r="BKC19" s="3">
        <v>3.3</v>
      </c>
      <c r="BKD19" s="3">
        <v>3.65</v>
      </c>
      <c r="BKE19" s="3">
        <v>6.2</v>
      </c>
      <c r="BKF19" s="3">
        <v>3.68</v>
      </c>
      <c r="BKG19" s="3">
        <v>2.33</v>
      </c>
      <c r="BKH19" s="3">
        <v>4.75</v>
      </c>
      <c r="BKI19" s="3">
        <v>3.52</v>
      </c>
      <c r="BKJ19" s="3">
        <v>3.78</v>
      </c>
      <c r="BKK19" s="3">
        <v>3.46</v>
      </c>
      <c r="BKL19" s="3">
        <v>3.94</v>
      </c>
      <c r="BKM19" s="3">
        <v>3.69</v>
      </c>
      <c r="BKN19" s="3">
        <v>4.42</v>
      </c>
      <c r="BKO19" s="3">
        <v>3.78</v>
      </c>
      <c r="BKP19" s="3">
        <v>4.08</v>
      </c>
      <c r="BKQ19" s="3">
        <v>2.4700000000000002</v>
      </c>
      <c r="BKR19" s="3">
        <v>3.95</v>
      </c>
      <c r="BKS19" s="3">
        <v>2.2999999999999998</v>
      </c>
      <c r="BKT19" s="3">
        <v>3.7</v>
      </c>
      <c r="BKU19" s="3">
        <v>2.52</v>
      </c>
      <c r="BKV19" s="3">
        <v>3.24</v>
      </c>
      <c r="BKW19" s="3">
        <v>4.24</v>
      </c>
      <c r="BKX19" s="3">
        <v>4.3600000000000003</v>
      </c>
      <c r="BKY19" s="3">
        <v>4.29</v>
      </c>
      <c r="BKZ19" s="3">
        <v>4.42</v>
      </c>
      <c r="BLA19" s="3">
        <v>3.48</v>
      </c>
      <c r="BLB19" s="3">
        <v>3.38</v>
      </c>
      <c r="BLC19" s="3">
        <v>2.92</v>
      </c>
      <c r="BLD19" s="3">
        <v>3.79</v>
      </c>
      <c r="BLE19" s="3">
        <v>3.65</v>
      </c>
      <c r="BLF19" s="3">
        <v>4.0999999999999996</v>
      </c>
      <c r="BLG19" s="3">
        <v>3.56</v>
      </c>
      <c r="BLH19" s="3">
        <v>3.43</v>
      </c>
      <c r="BLI19" s="3">
        <v>2.69</v>
      </c>
      <c r="BLJ19" s="3">
        <v>3.17</v>
      </c>
      <c r="BLK19" s="3">
        <v>3.72</v>
      </c>
      <c r="BLL19" s="3">
        <v>2.29</v>
      </c>
      <c r="BLM19" s="3">
        <v>3.28</v>
      </c>
      <c r="BLN19" s="3">
        <v>4.46</v>
      </c>
      <c r="BLO19" s="3">
        <v>4.3899999999999997</v>
      </c>
      <c r="BLP19" s="3">
        <v>4.07</v>
      </c>
      <c r="BLQ19" s="3">
        <v>3.78</v>
      </c>
      <c r="BLR19" s="3">
        <v>3.28</v>
      </c>
      <c r="BLS19" s="3">
        <v>3.32</v>
      </c>
      <c r="BLT19" s="3">
        <v>3.45</v>
      </c>
      <c r="BLU19" s="3">
        <v>4.42</v>
      </c>
      <c r="BLV19" s="3">
        <v>5.18</v>
      </c>
      <c r="BLW19" s="3">
        <v>3.62</v>
      </c>
      <c r="BLX19" s="3">
        <v>3.87</v>
      </c>
      <c r="BLY19" s="3">
        <v>4.63</v>
      </c>
      <c r="BLZ19" s="3">
        <v>4.8600000000000003</v>
      </c>
      <c r="BMA19" s="3">
        <v>3.82</v>
      </c>
      <c r="BMB19" s="3">
        <v>4.3899999999999997</v>
      </c>
      <c r="BMC19" s="3">
        <v>3.11</v>
      </c>
      <c r="BMD19" s="3">
        <v>4.5999999999999996</v>
      </c>
      <c r="BME19" s="3">
        <v>3.15</v>
      </c>
      <c r="BMF19" s="3">
        <v>3.52</v>
      </c>
      <c r="BMG19" s="3">
        <v>3.57</v>
      </c>
      <c r="BMH19" s="3">
        <v>2.86</v>
      </c>
      <c r="BMI19" s="3">
        <v>3.54</v>
      </c>
      <c r="BMJ19" s="3">
        <v>4.18</v>
      </c>
      <c r="BMK19" s="3">
        <v>3.17</v>
      </c>
      <c r="BML19" s="3">
        <v>3.47</v>
      </c>
      <c r="BMM19" s="3">
        <v>3.65</v>
      </c>
      <c r="BMN19" s="3">
        <v>4.6399999999999997</v>
      </c>
      <c r="BMO19" s="3">
        <v>3</v>
      </c>
      <c r="BMP19" s="3">
        <v>3.94</v>
      </c>
      <c r="BMQ19" s="3">
        <v>2.77</v>
      </c>
      <c r="BMR19" s="3">
        <v>3.6</v>
      </c>
      <c r="BMS19" s="3">
        <v>3.71</v>
      </c>
      <c r="BMT19" s="3">
        <v>3.85</v>
      </c>
      <c r="BMU19" s="3">
        <v>4.3</v>
      </c>
      <c r="BMV19" s="3">
        <v>3.32</v>
      </c>
      <c r="BMW19" s="3">
        <v>4.32</v>
      </c>
      <c r="BMX19" s="3">
        <v>3.37</v>
      </c>
      <c r="BMY19" s="3">
        <v>4.05</v>
      </c>
      <c r="BMZ19" s="3">
        <v>4.7300000000000004</v>
      </c>
      <c r="BNA19" s="3">
        <v>3.95</v>
      </c>
      <c r="BNB19" s="3">
        <v>3.98</v>
      </c>
      <c r="BNC19" s="3">
        <v>3.96</v>
      </c>
      <c r="BND19" s="3">
        <v>4.38</v>
      </c>
      <c r="BNE19" s="3">
        <v>2.88</v>
      </c>
      <c r="BNF19" s="3" t="s">
        <v>5</v>
      </c>
      <c r="BNG19" s="3">
        <v>4.3600000000000003</v>
      </c>
      <c r="BNH19" s="3">
        <v>4.63</v>
      </c>
      <c r="BNI19" s="3">
        <v>3.09</v>
      </c>
      <c r="BNJ19" s="3">
        <v>4.22</v>
      </c>
      <c r="BNK19" s="3">
        <v>3.9</v>
      </c>
      <c r="BNL19" s="3">
        <v>2.9</v>
      </c>
      <c r="BNM19" s="3">
        <v>3.83</v>
      </c>
      <c r="BNN19" s="3">
        <v>4.54</v>
      </c>
      <c r="BNO19" s="3">
        <v>3.5</v>
      </c>
      <c r="BNP19" s="3">
        <v>5.39</v>
      </c>
      <c r="BNQ19" s="3">
        <v>4.25</v>
      </c>
      <c r="BNR19" s="3">
        <v>4.1100000000000003</v>
      </c>
      <c r="BNS19" s="3">
        <v>3.73</v>
      </c>
      <c r="BNT19" s="3">
        <v>3.67</v>
      </c>
      <c r="BNU19" s="3">
        <v>2.1800000000000002</v>
      </c>
      <c r="BNV19" s="3">
        <v>2.48</v>
      </c>
      <c r="BNW19" s="3">
        <v>4.29</v>
      </c>
      <c r="BNX19" s="3">
        <v>3.24</v>
      </c>
      <c r="BNY19" s="3">
        <v>5.28</v>
      </c>
      <c r="BNZ19" s="3">
        <v>3.93</v>
      </c>
      <c r="BOA19" s="3">
        <v>4</v>
      </c>
      <c r="BOB19" s="3">
        <v>4.7</v>
      </c>
      <c r="BOC19" s="3">
        <v>3.86</v>
      </c>
      <c r="BOD19" s="3">
        <v>3.76</v>
      </c>
      <c r="BOE19" s="3">
        <v>5.69</v>
      </c>
      <c r="BOF19" s="3">
        <v>4.88</v>
      </c>
      <c r="BOG19" s="3">
        <v>4.2699999999999996</v>
      </c>
      <c r="BOH19" s="3">
        <v>2.78</v>
      </c>
      <c r="BOI19" s="3">
        <v>4.6399999999999997</v>
      </c>
      <c r="BOJ19" s="3">
        <v>4.01</v>
      </c>
      <c r="BOK19" s="3">
        <v>4.45</v>
      </c>
      <c r="BOL19" s="3">
        <v>4.1900000000000004</v>
      </c>
      <c r="BOM19" s="3">
        <v>3.23</v>
      </c>
      <c r="BON19" s="3">
        <v>3.99</v>
      </c>
      <c r="BOO19" s="3">
        <v>4.43</v>
      </c>
      <c r="BOP19" s="3">
        <v>4.37</v>
      </c>
      <c r="BOQ19" s="3">
        <v>4.53</v>
      </c>
      <c r="BOR19" s="3">
        <v>4.6900000000000004</v>
      </c>
      <c r="BOS19" s="3">
        <v>3.76</v>
      </c>
      <c r="BOT19" s="3">
        <v>4.76</v>
      </c>
      <c r="BOU19" s="3">
        <v>3.04</v>
      </c>
      <c r="BOV19" s="3">
        <v>4.29</v>
      </c>
      <c r="BOW19" s="3">
        <v>3.47</v>
      </c>
      <c r="BOX19" s="3">
        <v>12.97</v>
      </c>
      <c r="BOY19" s="3">
        <v>3.39</v>
      </c>
      <c r="BOZ19" s="3">
        <v>4.22</v>
      </c>
      <c r="BPA19" s="3">
        <v>4.2300000000000004</v>
      </c>
      <c r="BPB19" s="3">
        <v>1.79</v>
      </c>
      <c r="BPC19" s="3">
        <v>4.34</v>
      </c>
      <c r="BPD19" s="3">
        <v>4.41</v>
      </c>
      <c r="BPE19" s="3">
        <v>4.25</v>
      </c>
      <c r="BPF19" s="3">
        <v>4.21</v>
      </c>
      <c r="BPG19" s="3">
        <v>4.26</v>
      </c>
      <c r="BPH19" s="3">
        <v>2.39</v>
      </c>
      <c r="BPI19" s="3">
        <v>3.54</v>
      </c>
      <c r="BPJ19" s="3">
        <v>2.63</v>
      </c>
      <c r="BPK19" s="3">
        <v>2.48</v>
      </c>
      <c r="BPL19" s="3">
        <v>4.07</v>
      </c>
      <c r="BPM19" s="3">
        <v>4.43</v>
      </c>
      <c r="BPN19" s="3">
        <v>4.8</v>
      </c>
      <c r="BPO19" s="3">
        <v>3.57</v>
      </c>
      <c r="BPP19" s="3">
        <v>4.4000000000000004</v>
      </c>
      <c r="BPQ19" s="3">
        <v>4.67</v>
      </c>
      <c r="BPR19" s="3">
        <v>3.94</v>
      </c>
      <c r="BPS19" s="3">
        <v>4.9000000000000004</v>
      </c>
      <c r="BPT19" s="3">
        <v>4.83</v>
      </c>
      <c r="BPU19" s="3">
        <v>7.35</v>
      </c>
      <c r="BPV19" s="3">
        <v>2.97</v>
      </c>
      <c r="BPW19" s="3">
        <v>2.27</v>
      </c>
      <c r="BPX19" s="3">
        <v>5.2</v>
      </c>
      <c r="BPY19" s="3">
        <v>4.2</v>
      </c>
      <c r="BPZ19" s="3">
        <v>3.51</v>
      </c>
      <c r="BQA19" s="3">
        <v>3.75</v>
      </c>
      <c r="BQB19" s="3">
        <v>3.13</v>
      </c>
      <c r="BQC19" s="3">
        <v>4.0999999999999996</v>
      </c>
      <c r="BQD19" s="3">
        <v>4.18</v>
      </c>
      <c r="BQE19" s="3">
        <v>2.72</v>
      </c>
      <c r="BQF19" s="3">
        <v>2.54</v>
      </c>
      <c r="BQG19" s="3">
        <v>4.88</v>
      </c>
      <c r="BQH19" s="3">
        <v>4.0599999999999996</v>
      </c>
      <c r="BQI19" s="3">
        <v>5.98</v>
      </c>
      <c r="BQJ19" s="3">
        <v>4.37</v>
      </c>
      <c r="BQK19" s="3">
        <v>4.49</v>
      </c>
      <c r="BQL19" s="3">
        <v>3.44</v>
      </c>
      <c r="BQM19" s="3">
        <v>4.0999999999999996</v>
      </c>
      <c r="BQN19" s="3">
        <v>3.71</v>
      </c>
      <c r="BQO19" s="3" t="s">
        <v>5</v>
      </c>
      <c r="BQP19" s="3">
        <v>3.57</v>
      </c>
      <c r="BQQ19" s="3">
        <v>3.12</v>
      </c>
      <c r="BQR19" s="3">
        <v>4.3600000000000003</v>
      </c>
      <c r="BQS19" s="3">
        <v>3.19</v>
      </c>
      <c r="BQT19" s="3">
        <v>3.59</v>
      </c>
      <c r="BQU19" s="3">
        <v>4.47</v>
      </c>
      <c r="BQV19" s="3">
        <v>2.85</v>
      </c>
      <c r="BQW19" s="3">
        <v>4.3600000000000003</v>
      </c>
      <c r="BQX19" s="3">
        <v>3.41</v>
      </c>
      <c r="BQY19" s="3">
        <v>4.04</v>
      </c>
      <c r="BQZ19" s="3">
        <v>5.22</v>
      </c>
      <c r="BRA19" s="3">
        <v>4.8</v>
      </c>
      <c r="BRB19" s="3">
        <v>3.94</v>
      </c>
      <c r="BRC19" s="3">
        <v>3.71</v>
      </c>
      <c r="BRD19" s="3">
        <v>4.26</v>
      </c>
      <c r="BRE19" s="3">
        <v>4.2300000000000004</v>
      </c>
      <c r="BRF19" s="3">
        <v>2.92</v>
      </c>
      <c r="BRG19" s="3">
        <v>3.81</v>
      </c>
      <c r="BRH19" s="3">
        <v>4.4800000000000004</v>
      </c>
      <c r="BRI19" s="3">
        <v>3.7</v>
      </c>
      <c r="BRJ19" s="3">
        <v>4.9800000000000004</v>
      </c>
      <c r="BRK19" s="3">
        <v>3.73</v>
      </c>
      <c r="BRL19" s="3">
        <v>4.2</v>
      </c>
      <c r="BRM19" s="3">
        <v>4.17</v>
      </c>
      <c r="BRN19" s="3">
        <v>5.01</v>
      </c>
      <c r="BRO19" s="3">
        <v>4.45</v>
      </c>
      <c r="BRP19" s="3">
        <v>5.52</v>
      </c>
      <c r="BRQ19" s="3">
        <v>4.2</v>
      </c>
      <c r="BRR19" s="3">
        <v>4.05</v>
      </c>
      <c r="BRS19" s="3">
        <v>4.1399999999999997</v>
      </c>
      <c r="BRT19" s="3">
        <v>1.81</v>
      </c>
      <c r="BRU19" s="3">
        <v>2.48</v>
      </c>
      <c r="BRV19" s="3">
        <v>2.44</v>
      </c>
      <c r="BRW19" s="3">
        <v>3.24</v>
      </c>
      <c r="BRX19" s="3">
        <v>2.0099999999999998</v>
      </c>
      <c r="BRY19" s="3">
        <v>2.91</v>
      </c>
      <c r="BRZ19" s="3">
        <v>3.43</v>
      </c>
      <c r="BSA19" s="3">
        <v>3.65</v>
      </c>
      <c r="BSB19" s="3">
        <v>3.74</v>
      </c>
      <c r="BSC19" s="3">
        <v>2.9</v>
      </c>
      <c r="BSD19" s="3">
        <v>3</v>
      </c>
      <c r="BSE19" s="3">
        <v>3.34</v>
      </c>
      <c r="BSF19" s="3">
        <v>2.41</v>
      </c>
      <c r="BSG19" s="3">
        <v>4.75</v>
      </c>
      <c r="BSH19" s="3">
        <v>3.22</v>
      </c>
      <c r="BSI19" s="3">
        <v>3.38</v>
      </c>
      <c r="BSJ19" s="3">
        <v>2.7</v>
      </c>
      <c r="BSK19" s="3">
        <v>2.76</v>
      </c>
      <c r="BSL19" s="3">
        <v>2.4300000000000002</v>
      </c>
      <c r="BSM19" s="3">
        <v>2.64</v>
      </c>
      <c r="BSN19" s="3">
        <v>2.64</v>
      </c>
      <c r="BSO19" s="3">
        <v>3.09</v>
      </c>
      <c r="BSP19" s="3">
        <v>2.65</v>
      </c>
      <c r="BSQ19" s="3">
        <v>2.62</v>
      </c>
      <c r="BSR19" s="3">
        <v>2.2200000000000002</v>
      </c>
      <c r="BSS19" s="3">
        <v>2.78</v>
      </c>
      <c r="BST19" s="3">
        <v>4.34</v>
      </c>
      <c r="BSU19" s="3">
        <v>2.4900000000000002</v>
      </c>
      <c r="BSV19" s="3">
        <v>3.07</v>
      </c>
      <c r="BSW19" s="3">
        <v>2.86</v>
      </c>
      <c r="BSX19" s="3">
        <v>2.65</v>
      </c>
      <c r="BSY19" s="3">
        <v>3.24</v>
      </c>
      <c r="BSZ19" s="3">
        <v>2.35</v>
      </c>
      <c r="BTA19" s="3">
        <v>3.55</v>
      </c>
      <c r="BTB19" s="3">
        <v>2.0699999999999998</v>
      </c>
      <c r="BTC19" s="3">
        <v>2.17</v>
      </c>
      <c r="BTD19" s="3">
        <v>4.0199999999999996</v>
      </c>
      <c r="BTE19" s="3">
        <v>4.16</v>
      </c>
      <c r="BTF19" s="3">
        <v>4.55</v>
      </c>
      <c r="BTG19" s="3">
        <v>2.72</v>
      </c>
      <c r="BTH19" s="3">
        <v>3.12</v>
      </c>
      <c r="BTI19" s="3">
        <v>3.02</v>
      </c>
      <c r="BTJ19" s="3">
        <v>2.5299999999999998</v>
      </c>
      <c r="BTK19" s="3">
        <v>2.34</v>
      </c>
      <c r="BTL19" s="3">
        <v>1.63</v>
      </c>
      <c r="BTM19" s="3">
        <v>1.1599999999999999</v>
      </c>
      <c r="BTN19" s="3">
        <v>2.19</v>
      </c>
      <c r="BTO19" s="3">
        <v>3.34</v>
      </c>
      <c r="BTP19" s="3">
        <v>2.75</v>
      </c>
      <c r="BTQ19" s="3">
        <v>3.88</v>
      </c>
      <c r="BTR19" s="3">
        <v>2.67</v>
      </c>
      <c r="BTS19" s="3">
        <v>1.54</v>
      </c>
      <c r="BTT19" s="3">
        <v>3.99</v>
      </c>
      <c r="BTU19" s="3">
        <v>3.01</v>
      </c>
      <c r="BTV19" s="3">
        <v>3.8</v>
      </c>
      <c r="BTW19" s="3">
        <v>2.2599999999999998</v>
      </c>
      <c r="BTX19" s="3">
        <v>2.62</v>
      </c>
      <c r="BTY19" s="3">
        <v>4.68</v>
      </c>
      <c r="BTZ19" s="3">
        <v>3.36</v>
      </c>
      <c r="BUA19" s="3">
        <v>3.62</v>
      </c>
      <c r="BUB19" s="3">
        <v>3.43</v>
      </c>
      <c r="BUC19" s="3">
        <v>2.27</v>
      </c>
      <c r="BUD19" s="3">
        <v>3.71</v>
      </c>
      <c r="BUE19" s="3">
        <v>3.11</v>
      </c>
      <c r="BUF19" s="3">
        <v>2.68</v>
      </c>
      <c r="BUG19" s="3">
        <v>2.79</v>
      </c>
      <c r="BUH19" s="3">
        <v>3.03</v>
      </c>
      <c r="BUI19" s="3">
        <v>2.93</v>
      </c>
      <c r="BUJ19" s="3">
        <v>4.12</v>
      </c>
      <c r="BUK19" s="3">
        <v>4.8099999999999996</v>
      </c>
      <c r="BUL19" s="3">
        <v>3.4</v>
      </c>
      <c r="BUM19" s="3">
        <v>2.38</v>
      </c>
      <c r="BUN19" s="3">
        <v>2.52</v>
      </c>
      <c r="BUO19" s="3">
        <v>2.86</v>
      </c>
      <c r="BUP19" s="3">
        <v>2.85</v>
      </c>
      <c r="BUQ19" s="3">
        <v>2.67</v>
      </c>
      <c r="BUR19" s="3">
        <v>3.51</v>
      </c>
      <c r="BUS19" s="3">
        <v>1.49</v>
      </c>
      <c r="BUT19" s="3">
        <v>2.4500000000000002</v>
      </c>
      <c r="BUU19" s="3">
        <v>2.7</v>
      </c>
      <c r="BUV19" s="3">
        <v>3.56</v>
      </c>
      <c r="BUW19" s="3">
        <v>2.7</v>
      </c>
      <c r="BUX19" s="3" t="s">
        <v>5</v>
      </c>
      <c r="BUY19" s="3">
        <v>2.6</v>
      </c>
      <c r="BUZ19" s="3">
        <v>2.75</v>
      </c>
      <c r="BVA19" s="3">
        <v>3.79</v>
      </c>
      <c r="BVB19" s="3">
        <v>2.67</v>
      </c>
      <c r="BVC19" s="3">
        <v>3.6</v>
      </c>
      <c r="BVD19" s="3">
        <v>2.65</v>
      </c>
      <c r="BVE19" s="3">
        <v>2.14</v>
      </c>
      <c r="BVF19" s="3">
        <v>2.77</v>
      </c>
      <c r="BVG19" s="3">
        <v>2.99</v>
      </c>
      <c r="BVH19" s="3">
        <v>2.36</v>
      </c>
      <c r="BVI19" s="3">
        <v>2.62</v>
      </c>
      <c r="BVJ19" s="3">
        <v>3.36</v>
      </c>
      <c r="BVK19" s="3" t="s">
        <v>2792</v>
      </c>
      <c r="BVL19" s="3">
        <v>2.82</v>
      </c>
      <c r="BVM19" s="3">
        <v>2.04</v>
      </c>
      <c r="BVN19" s="3">
        <v>2.38</v>
      </c>
      <c r="BVO19" s="3">
        <v>2.56</v>
      </c>
      <c r="BVP19" s="3">
        <v>1.81</v>
      </c>
      <c r="BVQ19" s="3">
        <v>2.14</v>
      </c>
      <c r="BVR19" s="3">
        <v>3.12</v>
      </c>
      <c r="BVS19" s="3">
        <v>4.46</v>
      </c>
      <c r="BVT19" s="3">
        <v>3.96</v>
      </c>
      <c r="BVU19" s="3">
        <v>6.04</v>
      </c>
      <c r="BVV19" s="3">
        <v>3.5</v>
      </c>
      <c r="BVW19" s="3">
        <v>4.4800000000000004</v>
      </c>
      <c r="BVX19" s="3">
        <v>4.67</v>
      </c>
      <c r="BVY19" s="3">
        <v>2.42</v>
      </c>
      <c r="BVZ19" s="3">
        <v>5.21</v>
      </c>
      <c r="BWA19" s="3">
        <v>3.09</v>
      </c>
      <c r="BWB19" s="3">
        <v>3.23</v>
      </c>
      <c r="BWC19" s="3">
        <v>3.67</v>
      </c>
      <c r="BWD19" s="3">
        <v>3.88</v>
      </c>
      <c r="BWE19" s="3">
        <v>1.28</v>
      </c>
      <c r="BWF19" s="3">
        <v>3.44</v>
      </c>
      <c r="BWG19" s="3">
        <v>4.6399999999999997</v>
      </c>
      <c r="BWH19" s="3">
        <v>2.74</v>
      </c>
      <c r="BWI19" s="3">
        <v>2.31</v>
      </c>
      <c r="BWJ19" s="3">
        <v>3.48</v>
      </c>
      <c r="BWK19" s="3">
        <v>3.29</v>
      </c>
      <c r="BWL19" s="3">
        <v>2.99</v>
      </c>
      <c r="BWM19" s="3">
        <v>2.38</v>
      </c>
      <c r="BWN19" s="3">
        <v>3.43</v>
      </c>
      <c r="BWO19" s="3">
        <v>3.12</v>
      </c>
      <c r="BWP19" s="3">
        <v>4.17</v>
      </c>
      <c r="BWQ19" s="3">
        <v>4.34</v>
      </c>
      <c r="BWR19" s="3">
        <v>4.0999999999999996</v>
      </c>
      <c r="BWS19" s="3">
        <v>3.84</v>
      </c>
      <c r="BWT19" s="3">
        <v>2.9</v>
      </c>
      <c r="BWU19" s="3">
        <v>2.72</v>
      </c>
      <c r="BWV19" s="3">
        <v>2.78</v>
      </c>
      <c r="BWW19" s="3">
        <v>2.37</v>
      </c>
      <c r="BWX19" s="3">
        <v>3.29</v>
      </c>
      <c r="BWY19" s="3">
        <v>1.54</v>
      </c>
      <c r="BWZ19" s="3">
        <v>2.61</v>
      </c>
      <c r="BXA19" s="3">
        <v>3.14</v>
      </c>
      <c r="BXB19" s="3">
        <v>3.57</v>
      </c>
      <c r="BXC19" s="3">
        <v>2.5099999999999998</v>
      </c>
      <c r="BXD19" s="3">
        <v>4.0599999999999996</v>
      </c>
      <c r="BXE19" s="3">
        <v>3.73</v>
      </c>
      <c r="BXF19" s="3">
        <v>2.82</v>
      </c>
      <c r="BXG19" s="3">
        <v>3.34</v>
      </c>
      <c r="BXH19" s="3">
        <v>3.25</v>
      </c>
      <c r="BXI19" s="3">
        <v>3.73</v>
      </c>
      <c r="BXJ19" s="3">
        <v>5.13</v>
      </c>
      <c r="BXK19" s="3">
        <v>3.18</v>
      </c>
      <c r="BXL19" s="3">
        <v>2.94</v>
      </c>
      <c r="BXM19" s="3">
        <v>3.3</v>
      </c>
      <c r="BXN19" s="3">
        <v>2.0499999999999998</v>
      </c>
      <c r="BXO19" s="3">
        <v>3.54</v>
      </c>
      <c r="BXP19" s="3">
        <v>4.22</v>
      </c>
      <c r="BXQ19" s="3">
        <v>4.01</v>
      </c>
      <c r="BXR19" s="3">
        <v>4.95</v>
      </c>
      <c r="BXS19" s="3">
        <v>4.26</v>
      </c>
      <c r="BXT19" s="3">
        <v>4.78</v>
      </c>
      <c r="BXU19" s="3">
        <v>4.45</v>
      </c>
      <c r="BXV19" s="3">
        <v>4.97</v>
      </c>
      <c r="BXW19" s="3">
        <v>5.47</v>
      </c>
      <c r="BXX19" s="3">
        <v>4.78</v>
      </c>
      <c r="BXY19" s="3">
        <v>4.4800000000000004</v>
      </c>
      <c r="BXZ19" s="3">
        <v>4.1500000000000004</v>
      </c>
      <c r="BYA19" s="3">
        <v>4.3099999999999996</v>
      </c>
      <c r="BYB19" s="3">
        <v>3.78</v>
      </c>
      <c r="BYC19" s="3">
        <v>3.38</v>
      </c>
      <c r="BYD19" s="3">
        <v>4.95</v>
      </c>
      <c r="BYE19" s="3">
        <v>1.42</v>
      </c>
      <c r="BYF19" s="3">
        <v>3.89</v>
      </c>
      <c r="BYG19" s="3">
        <v>3.52</v>
      </c>
      <c r="BYH19" s="3">
        <v>3.85</v>
      </c>
      <c r="BYI19" s="3">
        <v>2.74</v>
      </c>
      <c r="BYJ19" s="3">
        <v>4.05</v>
      </c>
      <c r="BYK19" s="3">
        <v>3.22</v>
      </c>
      <c r="BYL19" s="3">
        <v>4.0999999999999996</v>
      </c>
      <c r="BYM19" s="3">
        <v>4.9000000000000004</v>
      </c>
      <c r="BYN19" s="3">
        <v>3.14</v>
      </c>
      <c r="BYO19" s="3">
        <v>3.31</v>
      </c>
      <c r="BYP19" s="3">
        <v>4.7300000000000004</v>
      </c>
      <c r="BYQ19" s="3">
        <v>2.81</v>
      </c>
      <c r="BYR19" s="3">
        <v>3.35</v>
      </c>
      <c r="BYS19" s="3">
        <v>5.17</v>
      </c>
      <c r="BYT19" s="3">
        <v>4.04</v>
      </c>
      <c r="BYU19" s="3">
        <v>3.66</v>
      </c>
      <c r="BYV19" s="3">
        <v>2.67</v>
      </c>
      <c r="BYW19" s="3">
        <v>5.17</v>
      </c>
      <c r="BYX19" s="3">
        <v>3.61</v>
      </c>
      <c r="BYY19" s="3">
        <v>4.6900000000000004</v>
      </c>
      <c r="BYZ19" s="3">
        <v>3.9</v>
      </c>
      <c r="BZA19" s="3">
        <v>3.66</v>
      </c>
      <c r="BZB19" s="3">
        <v>3.53</v>
      </c>
      <c r="BZC19" s="3">
        <v>4.28</v>
      </c>
      <c r="BZD19" s="3">
        <v>3.61</v>
      </c>
      <c r="BZE19" s="3">
        <v>3.17</v>
      </c>
      <c r="BZF19" s="3">
        <v>5.12</v>
      </c>
      <c r="BZG19" s="3">
        <v>3.75</v>
      </c>
      <c r="BZH19" s="3">
        <v>3.94</v>
      </c>
      <c r="BZI19" s="3">
        <v>4.1900000000000004</v>
      </c>
      <c r="BZJ19" s="3">
        <v>3.5</v>
      </c>
      <c r="BZK19" s="3">
        <v>3.57</v>
      </c>
      <c r="BZL19" s="3">
        <v>3.12</v>
      </c>
      <c r="BZM19" s="3">
        <v>2.92</v>
      </c>
      <c r="BZN19" s="3">
        <v>2.48</v>
      </c>
      <c r="BZO19" s="3">
        <v>4.1100000000000003</v>
      </c>
      <c r="BZP19" s="3">
        <v>5.28</v>
      </c>
      <c r="BZQ19" s="3">
        <v>2.98</v>
      </c>
      <c r="BZR19" s="3">
        <v>4.42</v>
      </c>
      <c r="BZS19" s="3">
        <v>3.49</v>
      </c>
      <c r="BZT19" s="3">
        <v>4.6100000000000003</v>
      </c>
      <c r="BZU19" s="3">
        <v>3.39</v>
      </c>
      <c r="BZV19" s="3">
        <v>4.79</v>
      </c>
      <c r="BZW19" s="3">
        <v>3.7</v>
      </c>
      <c r="BZX19" s="3">
        <v>3.69</v>
      </c>
      <c r="BZY19" s="3">
        <v>4.28</v>
      </c>
      <c r="BZZ19" s="3">
        <v>2.0099999999999998</v>
      </c>
      <c r="CAA19" s="3">
        <v>3.94</v>
      </c>
      <c r="CAB19" s="3">
        <v>3.78</v>
      </c>
      <c r="CAC19" s="3">
        <v>4.04</v>
      </c>
      <c r="CAD19" s="3">
        <v>3.49</v>
      </c>
      <c r="CAE19" s="3">
        <v>2.8</v>
      </c>
      <c r="CAF19" s="3">
        <v>4.33</v>
      </c>
      <c r="CAG19" s="3">
        <v>4.4800000000000004</v>
      </c>
      <c r="CAH19" s="3">
        <v>3.99</v>
      </c>
      <c r="CAI19" s="3">
        <v>3.51</v>
      </c>
      <c r="CAJ19" s="3">
        <v>4.38</v>
      </c>
      <c r="CAK19" s="3">
        <v>4.2</v>
      </c>
      <c r="CAL19" s="3">
        <v>3.83</v>
      </c>
      <c r="CAM19" s="3">
        <v>3.88</v>
      </c>
      <c r="CAN19" s="3">
        <v>3.17</v>
      </c>
      <c r="CAO19" s="3">
        <v>4.03</v>
      </c>
      <c r="CAP19" s="3">
        <v>3.18</v>
      </c>
      <c r="CAQ19" s="3">
        <v>3.54</v>
      </c>
      <c r="CAR19" s="3">
        <v>3.81</v>
      </c>
      <c r="CAS19" s="3">
        <v>3.68</v>
      </c>
      <c r="CAT19" s="3">
        <v>3.93</v>
      </c>
      <c r="CAU19" s="3">
        <v>4.46</v>
      </c>
      <c r="CAV19" s="3">
        <v>4.32</v>
      </c>
      <c r="CAW19" s="3">
        <v>2.4700000000000002</v>
      </c>
      <c r="CAX19" s="3">
        <v>4.88</v>
      </c>
      <c r="CAY19" s="3">
        <v>2.83</v>
      </c>
      <c r="CAZ19" s="3">
        <v>3.7</v>
      </c>
      <c r="CBA19" s="3">
        <v>3.54</v>
      </c>
      <c r="CBB19" s="3">
        <v>3.82</v>
      </c>
      <c r="CBC19" s="3">
        <v>3.09</v>
      </c>
      <c r="CBD19" s="3">
        <v>2.71</v>
      </c>
      <c r="CBE19" s="3">
        <v>2.76</v>
      </c>
      <c r="CBF19" s="3">
        <v>4.17</v>
      </c>
      <c r="CBG19" s="3">
        <v>3.92</v>
      </c>
      <c r="CBH19" s="3">
        <v>5.5</v>
      </c>
      <c r="CBI19" s="3">
        <v>3.65</v>
      </c>
      <c r="CBJ19" s="3">
        <v>2.97</v>
      </c>
      <c r="CBK19" s="3">
        <v>2.73</v>
      </c>
      <c r="CBL19" s="3">
        <v>3.56</v>
      </c>
      <c r="CBM19" s="3">
        <v>4.1500000000000004</v>
      </c>
      <c r="CBN19" s="3">
        <v>3.25</v>
      </c>
      <c r="CBO19" s="3">
        <v>3.05</v>
      </c>
      <c r="CBP19" s="3">
        <v>2.7</v>
      </c>
      <c r="CBQ19" s="3">
        <v>3.13</v>
      </c>
      <c r="CBR19" s="3">
        <v>3.07</v>
      </c>
      <c r="CBS19" s="3">
        <v>3.55</v>
      </c>
      <c r="CBT19" s="3">
        <v>4.63</v>
      </c>
      <c r="CBU19" s="3">
        <v>5.05</v>
      </c>
      <c r="CBV19" s="3">
        <v>2.94</v>
      </c>
      <c r="CBW19" s="3">
        <v>2.72</v>
      </c>
      <c r="CBX19" s="3">
        <v>4.59</v>
      </c>
      <c r="CBY19" s="3">
        <v>4.45</v>
      </c>
      <c r="CBZ19" s="3">
        <v>4.66</v>
      </c>
      <c r="CCA19" s="3">
        <v>3.82</v>
      </c>
      <c r="CCB19" s="3">
        <v>4.12</v>
      </c>
      <c r="CCC19" s="3">
        <v>3.76</v>
      </c>
      <c r="CCD19" s="3">
        <v>5.28</v>
      </c>
      <c r="CCE19" s="3">
        <v>4.01</v>
      </c>
      <c r="CCF19" s="3">
        <v>3.61</v>
      </c>
      <c r="CCG19" s="3">
        <v>3.55</v>
      </c>
      <c r="CCH19" s="3">
        <v>4.51</v>
      </c>
      <c r="CCI19" s="3">
        <v>2.94</v>
      </c>
      <c r="CCJ19" s="3">
        <v>4.59</v>
      </c>
      <c r="CCK19" s="3">
        <v>3.59</v>
      </c>
      <c r="CCL19" s="3">
        <v>5.13</v>
      </c>
      <c r="CCM19" s="3">
        <v>4.3600000000000003</v>
      </c>
      <c r="CCN19" s="3">
        <v>2.2400000000000002</v>
      </c>
      <c r="CCO19" s="3">
        <v>3.27</v>
      </c>
      <c r="CCP19" s="3">
        <v>3.35</v>
      </c>
      <c r="CCQ19" s="3">
        <v>4.84</v>
      </c>
      <c r="CCR19" s="3">
        <v>2.58</v>
      </c>
      <c r="CCS19" s="3">
        <v>3.01</v>
      </c>
      <c r="CCT19" s="3">
        <v>3.71</v>
      </c>
      <c r="CCU19" s="3">
        <v>3.85</v>
      </c>
      <c r="CCV19" s="3">
        <v>3.76</v>
      </c>
      <c r="CCW19" s="3">
        <v>3.89</v>
      </c>
      <c r="CCX19" s="3">
        <v>3.8</v>
      </c>
      <c r="CCY19" s="3">
        <v>4.45</v>
      </c>
      <c r="CCZ19" s="3">
        <v>3.68</v>
      </c>
      <c r="CDA19" s="3">
        <v>3.47</v>
      </c>
      <c r="CDB19" s="3">
        <v>4.22</v>
      </c>
      <c r="CDC19" s="3">
        <v>3.59</v>
      </c>
      <c r="CDD19" s="3">
        <v>3.84</v>
      </c>
      <c r="CDE19" s="3">
        <v>4.71</v>
      </c>
      <c r="CDF19" s="3">
        <v>3.55</v>
      </c>
      <c r="CDG19" s="3">
        <v>3.27</v>
      </c>
      <c r="CDH19" s="3">
        <v>3.63</v>
      </c>
      <c r="CDI19" s="3">
        <v>3.47</v>
      </c>
      <c r="CDJ19" s="3">
        <v>3.51</v>
      </c>
      <c r="CDK19" s="3">
        <v>3.8</v>
      </c>
      <c r="CDL19" s="3">
        <v>3.73</v>
      </c>
      <c r="CDM19" s="3">
        <v>4.16</v>
      </c>
      <c r="CDN19" s="3">
        <v>3.82</v>
      </c>
      <c r="CDO19" s="3">
        <v>4.33</v>
      </c>
      <c r="CDP19" s="3">
        <v>5.59</v>
      </c>
      <c r="CDQ19" s="3">
        <v>2.41</v>
      </c>
      <c r="CDR19" s="3">
        <v>2.81</v>
      </c>
      <c r="CDS19" s="3">
        <v>3.21</v>
      </c>
      <c r="CDT19" s="3">
        <v>3.25</v>
      </c>
      <c r="CDU19" s="3">
        <v>3.91</v>
      </c>
      <c r="CDV19" s="3">
        <v>4.13</v>
      </c>
      <c r="CDW19" s="3">
        <v>4.57</v>
      </c>
      <c r="CDX19" s="3">
        <v>3.51</v>
      </c>
      <c r="CDY19" s="3">
        <v>3.67</v>
      </c>
      <c r="CDZ19" s="3">
        <v>2.69</v>
      </c>
      <c r="CEA19" s="3">
        <v>3.44</v>
      </c>
      <c r="CEB19" s="3">
        <v>5.34</v>
      </c>
      <c r="CEC19" s="3">
        <v>6.07</v>
      </c>
      <c r="CED19" s="3">
        <v>4.1399999999999997</v>
      </c>
      <c r="CEE19" s="3">
        <v>4.3600000000000003</v>
      </c>
      <c r="CEF19" s="3">
        <v>3.56</v>
      </c>
      <c r="CEG19" s="3">
        <v>3.59</v>
      </c>
      <c r="CEH19" s="3">
        <v>3.66</v>
      </c>
      <c r="CEI19" s="3">
        <v>3.81</v>
      </c>
      <c r="CEJ19" s="3">
        <v>3.76</v>
      </c>
      <c r="CEK19" s="3">
        <v>3.62</v>
      </c>
      <c r="CEL19" s="3">
        <v>3.47</v>
      </c>
      <c r="CEM19" s="3">
        <v>4.41</v>
      </c>
      <c r="CEN19" s="3">
        <v>2.11</v>
      </c>
      <c r="CEO19" s="3">
        <v>3.48</v>
      </c>
      <c r="CEP19" s="3">
        <v>4.7699999999999996</v>
      </c>
      <c r="CEQ19" s="3">
        <v>3.88</v>
      </c>
      <c r="CER19" s="3">
        <v>4.37</v>
      </c>
      <c r="CES19" s="3">
        <v>4.24</v>
      </c>
      <c r="CET19" s="3">
        <v>3.66</v>
      </c>
      <c r="CEU19" s="3">
        <v>4.33</v>
      </c>
      <c r="CEV19" s="3">
        <v>4.47</v>
      </c>
      <c r="CEW19" s="3">
        <v>4.3499999999999996</v>
      </c>
      <c r="CEX19" s="3">
        <v>3.1</v>
      </c>
      <c r="CEY19" s="3">
        <v>4.12</v>
      </c>
      <c r="CEZ19" s="3">
        <v>3.35</v>
      </c>
      <c r="CFA19" s="3">
        <v>2.91</v>
      </c>
      <c r="CFB19" s="3">
        <v>3.29</v>
      </c>
      <c r="CFC19" s="3">
        <v>4.8600000000000003</v>
      </c>
      <c r="CFD19" s="3">
        <v>3.56</v>
      </c>
      <c r="CFE19" s="3">
        <v>4.1500000000000004</v>
      </c>
      <c r="CFF19" s="3">
        <v>4.5</v>
      </c>
      <c r="CFG19" s="3">
        <v>6.02</v>
      </c>
      <c r="CFH19" s="3">
        <v>3.88</v>
      </c>
      <c r="CFI19" s="3">
        <v>3.46</v>
      </c>
      <c r="CFJ19" s="3">
        <v>3.68</v>
      </c>
      <c r="CFK19" s="3">
        <v>3.28</v>
      </c>
      <c r="CFL19" s="3">
        <v>4.09</v>
      </c>
      <c r="CFM19" s="3">
        <v>2.15</v>
      </c>
      <c r="CFN19" s="3">
        <v>4.18</v>
      </c>
      <c r="CFO19" s="3">
        <v>3.52</v>
      </c>
      <c r="CFP19" s="3">
        <v>3.91</v>
      </c>
      <c r="CFQ19" s="3">
        <v>2.76</v>
      </c>
      <c r="CFR19" s="3">
        <v>3.87</v>
      </c>
      <c r="CFS19" s="3">
        <v>4.47</v>
      </c>
      <c r="CFT19" s="3">
        <v>5.23</v>
      </c>
      <c r="CFU19" s="3">
        <v>3.55</v>
      </c>
      <c r="CFV19" s="3">
        <v>3.44</v>
      </c>
      <c r="CFW19" s="3">
        <v>3.23</v>
      </c>
      <c r="CFX19" s="3">
        <v>3.37</v>
      </c>
      <c r="CFY19" s="3">
        <v>4.01</v>
      </c>
      <c r="CFZ19" s="3">
        <v>2.95</v>
      </c>
      <c r="CGA19" s="3">
        <v>3.93</v>
      </c>
      <c r="CGB19" s="3">
        <v>3.43</v>
      </c>
      <c r="CGC19" s="3">
        <v>3.99</v>
      </c>
      <c r="CGD19" s="3">
        <v>3.93</v>
      </c>
      <c r="CGE19" s="3">
        <v>3.5</v>
      </c>
      <c r="CGF19" s="3">
        <v>3.95</v>
      </c>
      <c r="CGG19" s="3">
        <v>4.04</v>
      </c>
      <c r="CGH19" s="3">
        <v>3.61</v>
      </c>
      <c r="CGI19" s="3">
        <v>3.82</v>
      </c>
      <c r="CGJ19" s="3">
        <v>4.38</v>
      </c>
      <c r="CGK19" s="3">
        <v>2.96</v>
      </c>
      <c r="CGL19" s="3">
        <v>1.92</v>
      </c>
      <c r="CGM19" s="3">
        <v>5.55</v>
      </c>
      <c r="CGN19" s="3">
        <v>4.49</v>
      </c>
      <c r="CGO19" s="3">
        <v>3.64</v>
      </c>
      <c r="CGP19" s="3">
        <v>3.45</v>
      </c>
      <c r="CGQ19" s="3">
        <v>2.13</v>
      </c>
      <c r="CGR19" s="3">
        <v>3.54</v>
      </c>
      <c r="CGS19" s="3">
        <v>3.41</v>
      </c>
      <c r="CGT19" s="3">
        <v>3.39</v>
      </c>
      <c r="CGU19" s="3">
        <v>5.75</v>
      </c>
      <c r="CGV19" s="3">
        <v>3.85</v>
      </c>
      <c r="CGW19" s="3">
        <v>4.42</v>
      </c>
      <c r="CGX19" s="3">
        <v>4.37</v>
      </c>
      <c r="CGY19" s="3">
        <v>4.04</v>
      </c>
      <c r="CGZ19" s="3">
        <v>3.95</v>
      </c>
      <c r="CHA19" s="3">
        <v>4.4800000000000004</v>
      </c>
      <c r="CHB19" s="3">
        <v>4.3499999999999996</v>
      </c>
      <c r="CHC19" s="3">
        <v>2.97</v>
      </c>
      <c r="CHD19" s="3">
        <v>4.17</v>
      </c>
      <c r="CHE19" s="3">
        <v>3.35</v>
      </c>
      <c r="CHF19" s="3">
        <v>3.79</v>
      </c>
      <c r="CHG19" s="3">
        <v>4.4800000000000004</v>
      </c>
      <c r="CHH19" s="3">
        <v>4.62</v>
      </c>
      <c r="CHI19" s="3">
        <v>2</v>
      </c>
      <c r="CHJ19" s="3">
        <v>3.9</v>
      </c>
      <c r="CHK19" s="3">
        <v>3.32</v>
      </c>
      <c r="CHL19" s="3">
        <v>3.69</v>
      </c>
      <c r="CHM19" s="3">
        <v>3.92</v>
      </c>
      <c r="CHN19" s="3">
        <v>4.4400000000000004</v>
      </c>
      <c r="CHO19" s="3">
        <v>3.41</v>
      </c>
      <c r="CHP19" s="3">
        <v>3.35</v>
      </c>
      <c r="CHQ19" s="3">
        <v>4.57</v>
      </c>
      <c r="CHR19" s="3">
        <v>6.34</v>
      </c>
      <c r="CHS19" s="3">
        <v>3.91</v>
      </c>
      <c r="CHT19" s="3">
        <v>2.66</v>
      </c>
      <c r="CHU19" s="3">
        <v>4.47</v>
      </c>
      <c r="CHV19" s="3">
        <v>3.27</v>
      </c>
      <c r="CHW19" s="3">
        <v>4.0999999999999996</v>
      </c>
      <c r="CHX19" s="3">
        <v>5.19</v>
      </c>
      <c r="CHY19" s="3">
        <v>2.77</v>
      </c>
      <c r="CHZ19" s="3">
        <v>3.61</v>
      </c>
      <c r="CIA19" s="3">
        <v>2.48</v>
      </c>
      <c r="CIB19" s="3">
        <v>4.42</v>
      </c>
      <c r="CIC19" s="3">
        <v>3.42</v>
      </c>
      <c r="CID19" s="3">
        <v>3.85</v>
      </c>
      <c r="CIE19" s="3">
        <v>3.46</v>
      </c>
      <c r="CIF19" s="3">
        <v>3.28</v>
      </c>
      <c r="CIG19" s="3">
        <v>4.0599999999999996</v>
      </c>
      <c r="CIH19" s="3">
        <v>4.1100000000000003</v>
      </c>
      <c r="CII19" s="3">
        <v>3.58</v>
      </c>
      <c r="CIJ19" s="3">
        <v>3.44</v>
      </c>
      <c r="CIK19" s="3">
        <v>2.2000000000000002</v>
      </c>
      <c r="CIL19" s="3">
        <v>2.3199999999999998</v>
      </c>
      <c r="CIM19" s="3">
        <v>3.26</v>
      </c>
      <c r="CIN19" s="3">
        <v>4.3600000000000003</v>
      </c>
      <c r="CIO19" s="3">
        <v>2.75</v>
      </c>
      <c r="CIP19" s="3">
        <v>3.55</v>
      </c>
      <c r="CIQ19" s="3">
        <v>7.96</v>
      </c>
      <c r="CIR19" s="3">
        <v>2.73</v>
      </c>
      <c r="CIS19" s="3">
        <v>2.59</v>
      </c>
      <c r="CIT19" s="3">
        <v>5.24</v>
      </c>
      <c r="CIU19" s="3">
        <v>5.15</v>
      </c>
      <c r="CIV19" s="3">
        <v>4.76</v>
      </c>
      <c r="CIW19" s="3">
        <v>2.82</v>
      </c>
      <c r="CIX19" s="3">
        <v>3.4</v>
      </c>
      <c r="CIY19" s="3">
        <v>3.65</v>
      </c>
      <c r="CIZ19" s="3">
        <v>4.84</v>
      </c>
      <c r="CJA19" s="3">
        <v>3.59</v>
      </c>
      <c r="CJB19" s="3">
        <v>3.37</v>
      </c>
      <c r="CJC19" s="3">
        <v>4.5599999999999996</v>
      </c>
      <c r="CJD19" s="3">
        <v>3.95</v>
      </c>
      <c r="CJE19" s="3">
        <v>3.44</v>
      </c>
      <c r="CJF19" s="3">
        <v>4.41</v>
      </c>
      <c r="CJG19" s="3">
        <v>3.75</v>
      </c>
      <c r="CJH19" s="3">
        <v>3.59</v>
      </c>
      <c r="CJI19" s="3">
        <v>3.64</v>
      </c>
      <c r="CJJ19" s="3">
        <v>4.1399999999999997</v>
      </c>
      <c r="CJK19" s="3">
        <v>4.92</v>
      </c>
      <c r="CJL19" s="3">
        <v>4.75</v>
      </c>
      <c r="CJM19" s="3">
        <v>4.71</v>
      </c>
      <c r="CJN19" s="3">
        <v>3.15</v>
      </c>
      <c r="CJO19" s="3">
        <v>4.4000000000000004</v>
      </c>
      <c r="CJP19" s="3">
        <v>3.05</v>
      </c>
      <c r="CJQ19" s="3">
        <v>2.48</v>
      </c>
      <c r="CJR19" s="3">
        <v>3.79</v>
      </c>
      <c r="CJS19" s="3">
        <v>3.43</v>
      </c>
      <c r="CJT19" s="3">
        <v>4.6900000000000004</v>
      </c>
      <c r="CJU19" s="3">
        <v>4.3899999999999997</v>
      </c>
      <c r="CJV19" s="3">
        <v>4.34</v>
      </c>
      <c r="CJW19" s="3">
        <v>2.98</v>
      </c>
      <c r="CJX19" s="3">
        <v>3</v>
      </c>
      <c r="CJY19" s="3">
        <v>4.54</v>
      </c>
      <c r="CJZ19" s="3">
        <v>3.5</v>
      </c>
      <c r="CKA19" s="3">
        <v>5.35</v>
      </c>
      <c r="CKB19" s="3">
        <v>5.57</v>
      </c>
      <c r="CKC19" s="3">
        <v>5.45</v>
      </c>
      <c r="CKD19" s="3">
        <v>2.64</v>
      </c>
      <c r="CKE19" s="3">
        <v>3.21</v>
      </c>
      <c r="CKF19" s="3">
        <v>3.51</v>
      </c>
      <c r="CKG19" s="3">
        <v>3.51</v>
      </c>
      <c r="CKH19" s="3">
        <v>5.16</v>
      </c>
      <c r="CKI19" s="3">
        <v>4.2</v>
      </c>
      <c r="CKJ19" s="3">
        <v>4.26</v>
      </c>
      <c r="CKK19" s="3">
        <v>4.3899999999999997</v>
      </c>
      <c r="CKL19" s="3">
        <v>3.96</v>
      </c>
      <c r="CKM19" s="3">
        <v>3.15</v>
      </c>
      <c r="CKN19" s="3">
        <v>3.62</v>
      </c>
      <c r="CKO19" s="3">
        <v>4.8</v>
      </c>
      <c r="CKP19" s="3">
        <v>4.32</v>
      </c>
      <c r="CKQ19" s="3">
        <v>3.77</v>
      </c>
      <c r="CKR19" s="3">
        <v>4.17</v>
      </c>
      <c r="CKS19" s="3">
        <v>3.84</v>
      </c>
      <c r="CKT19" s="3">
        <v>3.75</v>
      </c>
      <c r="CKU19" s="3">
        <v>4.45</v>
      </c>
      <c r="CKV19" s="3">
        <v>4.41</v>
      </c>
      <c r="CKW19" s="3">
        <v>2.48</v>
      </c>
      <c r="CKX19" s="3">
        <v>3.71</v>
      </c>
      <c r="CKY19" s="3">
        <v>5.03</v>
      </c>
      <c r="CKZ19" s="3">
        <v>5.29</v>
      </c>
      <c r="CLA19" s="3">
        <v>3.81</v>
      </c>
      <c r="CLB19" s="3">
        <v>6.55</v>
      </c>
      <c r="CLC19" s="3">
        <v>4.17</v>
      </c>
      <c r="CLD19" s="3">
        <v>3.4</v>
      </c>
      <c r="CLE19" s="3">
        <v>4.7699999999999996</v>
      </c>
      <c r="CLF19" s="3">
        <v>4.83</v>
      </c>
      <c r="CLG19" s="3">
        <v>4.08</v>
      </c>
      <c r="CLH19" s="3">
        <v>3.02</v>
      </c>
      <c r="CLI19" s="3">
        <v>3.45</v>
      </c>
      <c r="CLJ19" s="3">
        <v>4.3899999999999997</v>
      </c>
      <c r="CLK19" s="3">
        <v>3.25</v>
      </c>
      <c r="CLL19" s="3">
        <v>3.65</v>
      </c>
      <c r="CLM19" s="3">
        <v>3.16</v>
      </c>
      <c r="CLN19" s="3">
        <v>3.68</v>
      </c>
      <c r="CLO19" s="3">
        <v>3.46</v>
      </c>
      <c r="CLP19" s="3">
        <v>3.87</v>
      </c>
      <c r="CLQ19" s="3">
        <v>2.95</v>
      </c>
      <c r="CLR19" s="3">
        <v>3.2</v>
      </c>
      <c r="CLS19" s="3">
        <v>5.46</v>
      </c>
      <c r="CLT19" s="3">
        <v>2.77</v>
      </c>
      <c r="CLU19" s="3">
        <v>2.66</v>
      </c>
      <c r="CLV19" s="3">
        <v>4.6900000000000004</v>
      </c>
      <c r="CLW19" s="3">
        <v>3.32</v>
      </c>
      <c r="CLX19" s="3">
        <v>3.66</v>
      </c>
      <c r="CLY19" s="3">
        <v>3.65</v>
      </c>
      <c r="CLZ19" s="3">
        <v>3.29</v>
      </c>
      <c r="CMA19" s="3">
        <v>4.42</v>
      </c>
      <c r="CMB19" s="3">
        <v>4.6100000000000003</v>
      </c>
      <c r="CMC19" s="3" t="s">
        <v>5</v>
      </c>
      <c r="CMD19" s="3">
        <v>3.97</v>
      </c>
      <c r="CME19" s="3">
        <v>4.6500000000000004</v>
      </c>
      <c r="CMF19" s="3">
        <v>3.64</v>
      </c>
      <c r="CMG19" s="3">
        <v>4.21</v>
      </c>
      <c r="CMH19" s="3">
        <v>4.28</v>
      </c>
      <c r="CMI19" s="3">
        <v>4.24</v>
      </c>
      <c r="CMJ19" s="3">
        <v>5.24</v>
      </c>
      <c r="CMK19" s="3">
        <v>3.03</v>
      </c>
      <c r="CML19" s="3">
        <v>3.4</v>
      </c>
      <c r="CMM19" s="3">
        <v>3.58</v>
      </c>
      <c r="CMN19" s="3">
        <v>2.82</v>
      </c>
      <c r="CMO19" s="3">
        <v>3.63</v>
      </c>
      <c r="CMP19" s="3">
        <v>3.52</v>
      </c>
      <c r="CMQ19" s="3">
        <v>3.41</v>
      </c>
      <c r="CMR19" s="3">
        <v>2.78</v>
      </c>
      <c r="CMS19" s="3">
        <v>3.51</v>
      </c>
      <c r="CMT19" s="3">
        <v>3.64</v>
      </c>
      <c r="CMU19" s="3">
        <v>3.56</v>
      </c>
      <c r="CMV19" s="3">
        <v>4.21</v>
      </c>
      <c r="CMW19" s="3">
        <v>4.5599999999999996</v>
      </c>
      <c r="CMX19" s="3">
        <v>3.85</v>
      </c>
      <c r="CMY19" s="3">
        <v>3.67</v>
      </c>
      <c r="CMZ19" s="3">
        <v>4.4400000000000004</v>
      </c>
      <c r="CNA19" s="3">
        <v>4.28</v>
      </c>
      <c r="CNB19" s="3">
        <v>4.0199999999999996</v>
      </c>
      <c r="CNC19" s="3">
        <v>3.75</v>
      </c>
      <c r="CND19" s="3">
        <v>3.81</v>
      </c>
      <c r="CNE19" s="3">
        <v>3.9</v>
      </c>
      <c r="CNF19" s="3">
        <v>3.17</v>
      </c>
      <c r="CNG19" s="3">
        <v>4.4000000000000004</v>
      </c>
      <c r="CNH19" s="3">
        <v>4.1900000000000004</v>
      </c>
      <c r="CNI19" s="3">
        <v>3.6</v>
      </c>
      <c r="CNJ19" s="3">
        <v>4.08</v>
      </c>
      <c r="CNK19" s="3">
        <v>3.73</v>
      </c>
      <c r="CNL19" s="3">
        <v>3.1</v>
      </c>
      <c r="CNM19" s="3">
        <v>3.98</v>
      </c>
      <c r="CNN19" s="3">
        <v>4.18</v>
      </c>
      <c r="CNO19" s="3">
        <v>4.0999999999999996</v>
      </c>
      <c r="CNP19" s="3">
        <v>4.04</v>
      </c>
      <c r="CNQ19" s="3">
        <v>2.82</v>
      </c>
      <c r="CNR19" s="3">
        <v>4.58</v>
      </c>
      <c r="CNS19" s="3">
        <v>4.3899999999999997</v>
      </c>
      <c r="CNT19" s="3">
        <v>4.12</v>
      </c>
      <c r="CNU19" s="3">
        <v>3.07</v>
      </c>
      <c r="CNV19" s="3">
        <v>4.46</v>
      </c>
      <c r="CNW19" s="3">
        <v>3.81</v>
      </c>
      <c r="CNX19" s="3">
        <v>3.79</v>
      </c>
      <c r="CNY19" s="3">
        <v>4.21</v>
      </c>
      <c r="CNZ19" s="3">
        <v>8.85</v>
      </c>
      <c r="COA19" s="3">
        <v>3.43</v>
      </c>
      <c r="COB19" s="3">
        <v>5.18</v>
      </c>
      <c r="COC19" s="3">
        <v>4.29</v>
      </c>
      <c r="COD19" s="3">
        <v>4.09</v>
      </c>
      <c r="COE19" s="3">
        <v>3.55</v>
      </c>
      <c r="COF19" s="3">
        <v>3.25</v>
      </c>
      <c r="COG19" s="3">
        <v>3.55</v>
      </c>
      <c r="COH19" s="3">
        <v>5.0599999999999996</v>
      </c>
      <c r="COI19" s="3">
        <v>4.4800000000000004</v>
      </c>
      <c r="COJ19" s="3">
        <v>3.47</v>
      </c>
      <c r="COK19" s="3">
        <v>3.67</v>
      </c>
      <c r="COL19" s="3">
        <v>3.39</v>
      </c>
      <c r="COM19" s="3">
        <v>4.57</v>
      </c>
      <c r="CON19" s="3">
        <v>4.5599999999999996</v>
      </c>
      <c r="COO19" s="3">
        <v>4.53</v>
      </c>
      <c r="COP19" s="3">
        <v>7.63</v>
      </c>
      <c r="COQ19" s="3">
        <v>2.93</v>
      </c>
      <c r="COR19" s="3">
        <v>4.1100000000000003</v>
      </c>
      <c r="COS19" s="3">
        <v>3.5</v>
      </c>
      <c r="COT19" s="3">
        <v>2.72</v>
      </c>
      <c r="COU19" s="3">
        <v>2.74</v>
      </c>
      <c r="COV19" s="3">
        <v>3.67</v>
      </c>
      <c r="COW19" s="3">
        <v>4.0599999999999996</v>
      </c>
      <c r="COX19" s="3">
        <v>3.65</v>
      </c>
      <c r="COY19" s="3">
        <v>3.84</v>
      </c>
      <c r="COZ19" s="3">
        <v>3.02</v>
      </c>
      <c r="CPA19" s="3">
        <v>2.57</v>
      </c>
      <c r="CPB19" s="3">
        <v>4.04</v>
      </c>
      <c r="CPC19" s="3">
        <v>3.72</v>
      </c>
      <c r="CPD19" s="3">
        <v>3.33</v>
      </c>
      <c r="CPE19" s="3">
        <v>3.83</v>
      </c>
      <c r="CPF19" s="3">
        <v>3.25</v>
      </c>
      <c r="CPG19" s="3">
        <v>3.45</v>
      </c>
      <c r="CPH19" s="3">
        <v>3.64</v>
      </c>
      <c r="CPI19" s="3">
        <v>4.68</v>
      </c>
      <c r="CPJ19" s="3">
        <v>4.05</v>
      </c>
      <c r="CPK19" s="3">
        <v>4.32</v>
      </c>
      <c r="CPL19" s="3">
        <v>4.74</v>
      </c>
      <c r="CPM19" s="3">
        <v>3.35</v>
      </c>
      <c r="CPN19" s="3">
        <v>5.5</v>
      </c>
      <c r="CPO19" s="3">
        <v>3.75</v>
      </c>
      <c r="CPP19" s="3">
        <v>3.89</v>
      </c>
      <c r="CPQ19" s="3">
        <v>3.57</v>
      </c>
      <c r="CPR19" s="3">
        <v>3.27</v>
      </c>
      <c r="CPS19" s="3">
        <v>4.57</v>
      </c>
      <c r="CPT19" s="3">
        <v>4.7300000000000004</v>
      </c>
      <c r="CPU19" s="3">
        <v>5.31</v>
      </c>
      <c r="CPV19" s="3">
        <v>4.2300000000000004</v>
      </c>
      <c r="CPW19" s="3">
        <v>3.91</v>
      </c>
      <c r="CPX19" s="3">
        <v>3.31</v>
      </c>
      <c r="CPY19" s="3">
        <v>3.47</v>
      </c>
      <c r="CPZ19" s="3">
        <v>3.56</v>
      </c>
      <c r="CQA19" s="3">
        <v>4.3</v>
      </c>
      <c r="CQB19" s="3">
        <v>4.49</v>
      </c>
      <c r="CQC19" s="3">
        <v>3.48</v>
      </c>
      <c r="CQD19" s="3">
        <v>4.08</v>
      </c>
      <c r="CQE19" s="3">
        <v>4.8600000000000003</v>
      </c>
      <c r="CQF19" s="3">
        <v>2.5099999999999998</v>
      </c>
      <c r="CQG19" s="3">
        <v>3.75</v>
      </c>
      <c r="CQH19" s="3">
        <v>4.1900000000000004</v>
      </c>
      <c r="CQI19" s="3">
        <v>3.3</v>
      </c>
      <c r="CQJ19" s="3">
        <v>3.35</v>
      </c>
      <c r="CQK19" s="3" t="s">
        <v>2792</v>
      </c>
      <c r="CQL19" s="3">
        <v>4.6100000000000003</v>
      </c>
      <c r="CQM19" s="3">
        <v>4.49</v>
      </c>
      <c r="CQN19" s="3">
        <v>5.19</v>
      </c>
      <c r="CQO19" s="3">
        <v>2.94</v>
      </c>
      <c r="CQP19" s="3">
        <v>3.7</v>
      </c>
      <c r="CQQ19" s="3">
        <v>4.1399999999999997</v>
      </c>
      <c r="CQR19" s="3">
        <v>3.94</v>
      </c>
      <c r="CQS19" s="3">
        <v>5.14</v>
      </c>
      <c r="CQT19" s="3">
        <v>4.0999999999999996</v>
      </c>
      <c r="CQU19" s="3">
        <v>5.43</v>
      </c>
      <c r="CQV19" s="3">
        <v>3</v>
      </c>
      <c r="CQW19" s="3">
        <v>3.66</v>
      </c>
      <c r="CQX19" s="3">
        <v>3.88</v>
      </c>
      <c r="CQY19" s="3">
        <v>3.78</v>
      </c>
      <c r="CQZ19" s="3">
        <v>4.05</v>
      </c>
      <c r="CRA19" s="3">
        <v>3.44</v>
      </c>
      <c r="CRB19" s="3">
        <v>3.11</v>
      </c>
      <c r="CRC19" s="3">
        <v>3.9</v>
      </c>
      <c r="CRD19" s="3">
        <v>3.06</v>
      </c>
      <c r="CRE19" s="3">
        <v>3.88</v>
      </c>
      <c r="CRF19" s="3">
        <v>4.71</v>
      </c>
      <c r="CRG19" s="3">
        <v>8.89</v>
      </c>
      <c r="CRH19" s="3">
        <v>3.14</v>
      </c>
      <c r="CRI19" s="3">
        <v>4.13</v>
      </c>
      <c r="CRJ19" s="3">
        <v>3.94</v>
      </c>
      <c r="CRK19" s="3">
        <v>3.61</v>
      </c>
      <c r="CRL19" s="3">
        <v>4.34</v>
      </c>
      <c r="CRM19" s="3">
        <v>4.1900000000000004</v>
      </c>
      <c r="CRN19" s="3">
        <v>3.64</v>
      </c>
      <c r="CRO19" s="3">
        <v>2.77</v>
      </c>
      <c r="CRP19" s="3">
        <v>3.55</v>
      </c>
      <c r="CRQ19" s="3">
        <v>2.41</v>
      </c>
      <c r="CRR19" s="3">
        <v>4.01</v>
      </c>
      <c r="CRS19" s="3">
        <v>3.77</v>
      </c>
      <c r="CRT19" s="3">
        <v>3.15</v>
      </c>
      <c r="CRU19" s="3">
        <v>3.69</v>
      </c>
      <c r="CRV19" s="3">
        <v>4.62</v>
      </c>
      <c r="CRW19" s="3">
        <v>3.59</v>
      </c>
      <c r="CRX19" s="3">
        <v>2.83</v>
      </c>
      <c r="CRY19" s="3">
        <v>3.24</v>
      </c>
      <c r="CRZ19" s="3">
        <v>2.76</v>
      </c>
      <c r="CSA19" s="3">
        <v>3.76</v>
      </c>
      <c r="CSB19" s="3">
        <v>3.14</v>
      </c>
      <c r="CSC19" s="3">
        <v>3.67</v>
      </c>
      <c r="CSD19" s="3">
        <v>3.52</v>
      </c>
      <c r="CSE19" s="3">
        <v>3.3</v>
      </c>
      <c r="CSF19" s="3">
        <v>4.16</v>
      </c>
      <c r="CSG19" s="3">
        <v>4.9000000000000004</v>
      </c>
      <c r="CSH19" s="3">
        <v>4.95</v>
      </c>
      <c r="CSI19" s="3">
        <v>5.51</v>
      </c>
      <c r="CSJ19" s="3">
        <v>3.64</v>
      </c>
      <c r="CSK19" s="3">
        <v>3.91</v>
      </c>
      <c r="CSL19" s="3">
        <v>4.49</v>
      </c>
      <c r="CSM19" s="3">
        <v>4.62</v>
      </c>
      <c r="CSN19" s="3">
        <v>3.84</v>
      </c>
      <c r="CSO19" s="3">
        <v>3.95</v>
      </c>
      <c r="CSP19" s="3" t="s">
        <v>5</v>
      </c>
      <c r="CSQ19" s="3">
        <v>2.35</v>
      </c>
      <c r="CSR19" s="3">
        <v>3.35</v>
      </c>
      <c r="CSS19" s="3">
        <v>3.99</v>
      </c>
      <c r="CST19" s="3">
        <v>4.45</v>
      </c>
      <c r="CSU19" s="3">
        <v>2.5099999999999998</v>
      </c>
      <c r="CSV19" s="3">
        <v>3.04</v>
      </c>
      <c r="CSW19" s="3">
        <v>5.2</v>
      </c>
      <c r="CSX19" s="3">
        <v>4.24</v>
      </c>
      <c r="CSY19" s="3">
        <v>4.07</v>
      </c>
      <c r="CSZ19" s="3">
        <v>2.92</v>
      </c>
      <c r="CTA19" s="3">
        <v>4.07</v>
      </c>
      <c r="CTB19" s="3">
        <v>3.51</v>
      </c>
      <c r="CTC19" s="3">
        <v>3.27</v>
      </c>
      <c r="CTD19" s="3">
        <v>4.91</v>
      </c>
      <c r="CTE19" s="3">
        <v>4.2699999999999996</v>
      </c>
      <c r="CTF19" s="3">
        <v>6.93</v>
      </c>
      <c r="CTG19" s="3">
        <v>3.52</v>
      </c>
      <c r="CTH19" s="3">
        <v>2.75</v>
      </c>
      <c r="CTI19" s="3">
        <v>4.78</v>
      </c>
      <c r="CTJ19" s="3">
        <v>3.98</v>
      </c>
      <c r="CTK19" s="3">
        <v>4.1100000000000003</v>
      </c>
      <c r="CTL19" s="3">
        <v>3.59</v>
      </c>
      <c r="CTM19" s="3">
        <v>4.22</v>
      </c>
      <c r="CTN19" s="3">
        <v>3.15</v>
      </c>
      <c r="CTO19" s="3">
        <v>3.56</v>
      </c>
      <c r="CTP19" s="3">
        <v>3.52</v>
      </c>
      <c r="CTQ19" s="3">
        <v>3.32</v>
      </c>
      <c r="CTR19" s="3">
        <v>5.36</v>
      </c>
      <c r="CTS19" s="3">
        <v>2.4500000000000002</v>
      </c>
      <c r="CTT19" s="3">
        <v>3</v>
      </c>
      <c r="CTU19" s="3">
        <v>3.83</v>
      </c>
      <c r="CTV19" s="3">
        <v>4.5599999999999996</v>
      </c>
      <c r="CTW19" s="3">
        <v>2.68</v>
      </c>
      <c r="CTX19" s="3">
        <v>3.84</v>
      </c>
      <c r="CTY19" s="3">
        <v>4.4400000000000004</v>
      </c>
      <c r="CTZ19" s="3">
        <v>4.09</v>
      </c>
      <c r="CUA19" s="3">
        <v>2.88</v>
      </c>
      <c r="CUB19" s="3">
        <v>4.32</v>
      </c>
      <c r="CUC19" s="3">
        <v>4.7</v>
      </c>
      <c r="CUD19" s="3">
        <v>5.87</v>
      </c>
      <c r="CUE19" s="3">
        <v>3.97</v>
      </c>
      <c r="CUF19" s="3">
        <v>3.48</v>
      </c>
      <c r="CUG19" s="3">
        <v>5.0599999999999996</v>
      </c>
      <c r="CUH19" s="3">
        <v>3.78</v>
      </c>
      <c r="CUI19" s="3">
        <v>4.38</v>
      </c>
      <c r="CUJ19" s="3">
        <v>3.37</v>
      </c>
      <c r="CUK19" s="3">
        <v>3.38</v>
      </c>
      <c r="CUL19" s="3">
        <v>4.2699999999999996</v>
      </c>
      <c r="CUM19" s="3">
        <v>4.38</v>
      </c>
      <c r="CUN19" s="3">
        <v>3.68</v>
      </c>
      <c r="CUO19" s="3">
        <v>6.1</v>
      </c>
      <c r="CUP19" s="3">
        <v>4.2699999999999996</v>
      </c>
      <c r="CUQ19" s="3">
        <v>3.25</v>
      </c>
      <c r="CUR19" s="3">
        <v>4.09</v>
      </c>
      <c r="CUS19" s="3">
        <v>4.1500000000000004</v>
      </c>
      <c r="CUT19" s="3">
        <v>3.29</v>
      </c>
      <c r="CUU19" s="3">
        <v>3.85</v>
      </c>
      <c r="CUV19" s="3">
        <v>4.05</v>
      </c>
      <c r="CUW19" s="3">
        <v>5.14</v>
      </c>
      <c r="CUX19" s="3">
        <v>3.58</v>
      </c>
      <c r="CUY19" s="3">
        <v>3.96</v>
      </c>
      <c r="CUZ19" s="3">
        <v>4.24</v>
      </c>
      <c r="CVA19" s="3">
        <v>2.63</v>
      </c>
      <c r="CVB19" s="3">
        <v>2.31</v>
      </c>
      <c r="CVC19" s="3">
        <v>4.46</v>
      </c>
      <c r="CVD19" s="3">
        <v>3.78</v>
      </c>
      <c r="CVE19" s="3">
        <v>3.9</v>
      </c>
      <c r="CVF19" s="3">
        <v>4.5999999999999996</v>
      </c>
      <c r="CVG19" s="3">
        <v>4.46</v>
      </c>
      <c r="CVH19" s="3">
        <v>4.71</v>
      </c>
      <c r="CVI19" s="3" t="s">
        <v>5</v>
      </c>
      <c r="CVJ19" s="3">
        <v>4.34</v>
      </c>
      <c r="CVK19" s="3">
        <v>2.4700000000000002</v>
      </c>
      <c r="CVL19" s="3">
        <v>1.97</v>
      </c>
      <c r="CVM19" s="3">
        <v>4.2300000000000004</v>
      </c>
      <c r="CVN19" s="3">
        <v>4.1500000000000004</v>
      </c>
      <c r="CVO19" s="3">
        <v>4.13</v>
      </c>
      <c r="CVP19" s="3">
        <v>5.13</v>
      </c>
      <c r="CVQ19" s="3">
        <v>3.39</v>
      </c>
      <c r="CVR19" s="3">
        <v>3.21</v>
      </c>
      <c r="CVS19" s="3">
        <v>3.03</v>
      </c>
      <c r="CVT19" s="3">
        <v>2.9</v>
      </c>
      <c r="CVU19" s="3">
        <v>1.96</v>
      </c>
      <c r="CVV19" s="3" t="s">
        <v>5</v>
      </c>
      <c r="CVW19" s="3">
        <v>2.81</v>
      </c>
      <c r="CVX19" s="3">
        <v>4.3600000000000003</v>
      </c>
      <c r="CVY19" s="3">
        <v>2.63</v>
      </c>
      <c r="CVZ19" s="3">
        <v>4.08</v>
      </c>
      <c r="CWA19" s="3">
        <v>3.62</v>
      </c>
      <c r="CWB19" s="3">
        <v>3.32</v>
      </c>
      <c r="CWC19" s="3">
        <v>3</v>
      </c>
      <c r="CWD19" s="3">
        <v>4.18</v>
      </c>
      <c r="CWE19" s="3">
        <v>3.87</v>
      </c>
      <c r="CWF19" s="3">
        <v>4.2300000000000004</v>
      </c>
      <c r="CWG19" s="3">
        <v>2.31</v>
      </c>
      <c r="CWH19" s="3">
        <v>3.93</v>
      </c>
      <c r="CWI19" s="3">
        <v>3.63</v>
      </c>
      <c r="CWJ19" s="3">
        <v>2.13</v>
      </c>
      <c r="CWK19" s="3">
        <v>3.97</v>
      </c>
      <c r="CWL19" s="3">
        <v>4.1500000000000004</v>
      </c>
      <c r="CWM19" s="3">
        <v>2.98</v>
      </c>
      <c r="CWN19" s="3">
        <v>3.23</v>
      </c>
      <c r="CWO19" s="3">
        <v>3.11</v>
      </c>
      <c r="CWP19" s="3">
        <v>1.84</v>
      </c>
      <c r="CWQ19" s="3">
        <v>3</v>
      </c>
      <c r="CWR19" s="3">
        <v>3.77</v>
      </c>
      <c r="CWS19" s="3">
        <v>3.43</v>
      </c>
      <c r="CWT19" s="3">
        <v>2.2599999999999998</v>
      </c>
      <c r="CWU19" s="3" t="s">
        <v>5</v>
      </c>
      <c r="CWV19" s="3">
        <v>3.58</v>
      </c>
      <c r="CWW19" s="3">
        <v>3.45</v>
      </c>
      <c r="CWX19" s="3">
        <v>3.92</v>
      </c>
      <c r="CWY19" s="3">
        <v>3.06</v>
      </c>
      <c r="CWZ19" s="3">
        <v>4</v>
      </c>
      <c r="CXA19" s="3">
        <v>3.78</v>
      </c>
      <c r="CXB19" s="3">
        <v>4.17</v>
      </c>
      <c r="CXC19" s="3" t="s">
        <v>5</v>
      </c>
      <c r="CXD19" s="3">
        <v>4.9800000000000004</v>
      </c>
      <c r="CXE19" s="3">
        <v>2.33</v>
      </c>
      <c r="CXF19" s="3">
        <v>3.7</v>
      </c>
      <c r="CXG19" s="3">
        <v>3.42</v>
      </c>
      <c r="CXH19" s="3">
        <v>3.12</v>
      </c>
      <c r="CXI19" s="3">
        <v>4.7</v>
      </c>
      <c r="CXJ19" s="3">
        <v>3.32</v>
      </c>
      <c r="CXK19" s="3">
        <v>3.67</v>
      </c>
      <c r="CXL19" s="3">
        <v>3.3</v>
      </c>
      <c r="CXM19" s="3">
        <v>3.97</v>
      </c>
      <c r="CXN19" s="3">
        <v>3.62</v>
      </c>
      <c r="CXO19" s="3">
        <v>3.55</v>
      </c>
      <c r="CXP19" s="3">
        <v>3.23</v>
      </c>
      <c r="CXQ19" s="3">
        <v>4.07</v>
      </c>
      <c r="CXR19" s="3">
        <v>3.72</v>
      </c>
      <c r="CXS19" s="3">
        <v>3.77</v>
      </c>
      <c r="CXT19" s="3">
        <v>3.48</v>
      </c>
      <c r="CXU19" s="3">
        <v>3.07</v>
      </c>
      <c r="CXV19" s="3">
        <v>3.33</v>
      </c>
      <c r="CXW19" s="3">
        <v>4.2300000000000004</v>
      </c>
      <c r="CXX19" s="3">
        <v>2.61</v>
      </c>
      <c r="CXY19" s="3">
        <v>3.5</v>
      </c>
      <c r="CXZ19" s="3">
        <v>3.54</v>
      </c>
      <c r="CYA19" s="3">
        <v>3.41</v>
      </c>
      <c r="CYB19" s="3">
        <v>4.74</v>
      </c>
      <c r="CYC19" s="3">
        <v>3.69</v>
      </c>
      <c r="CYD19" s="3">
        <v>3.7</v>
      </c>
      <c r="CYE19" s="3">
        <v>3.6</v>
      </c>
      <c r="CYF19" s="3">
        <v>3.59</v>
      </c>
      <c r="CYG19" s="3">
        <v>3.71</v>
      </c>
      <c r="CYH19" s="3">
        <v>3.11</v>
      </c>
      <c r="CYI19" s="3">
        <v>3.46</v>
      </c>
      <c r="CYJ19" s="3">
        <v>3.74</v>
      </c>
      <c r="CYK19" s="3">
        <v>4.26</v>
      </c>
      <c r="CYL19" s="3">
        <v>3.51</v>
      </c>
      <c r="CYM19" s="3">
        <v>4.04</v>
      </c>
      <c r="CYN19" s="3">
        <v>3.97</v>
      </c>
      <c r="CYO19" s="3">
        <v>5.05</v>
      </c>
      <c r="CYP19" s="3">
        <v>4.8499999999999996</v>
      </c>
      <c r="CYQ19" s="3">
        <v>2.42</v>
      </c>
      <c r="CYR19" s="3">
        <v>2.77</v>
      </c>
      <c r="CYS19" s="3">
        <v>4.37</v>
      </c>
      <c r="CYT19" s="3">
        <v>3.64</v>
      </c>
      <c r="CYU19" s="3">
        <v>3.13</v>
      </c>
      <c r="CYV19" s="3">
        <v>3.22</v>
      </c>
      <c r="CYW19" s="3">
        <v>2.21</v>
      </c>
      <c r="CYX19" s="3">
        <v>3.95</v>
      </c>
      <c r="CYY19" s="3">
        <v>4.13</v>
      </c>
      <c r="CYZ19" s="3">
        <v>4.1500000000000004</v>
      </c>
      <c r="CZA19" s="3">
        <v>4.99</v>
      </c>
      <c r="CZB19" s="3">
        <v>4.26</v>
      </c>
      <c r="CZC19" s="3">
        <v>3.4</v>
      </c>
      <c r="CZD19" s="3">
        <v>3.69</v>
      </c>
      <c r="CZE19" s="3">
        <v>3.53</v>
      </c>
      <c r="CZF19" s="3">
        <v>4.96</v>
      </c>
      <c r="CZG19" s="3">
        <v>5.14</v>
      </c>
      <c r="CZH19" s="3">
        <v>3.49</v>
      </c>
      <c r="CZI19" s="3">
        <v>4.8099999999999996</v>
      </c>
      <c r="CZJ19" s="3">
        <v>2.94</v>
      </c>
      <c r="CZK19" s="3">
        <v>3.47</v>
      </c>
      <c r="CZL19" s="3">
        <v>4.5599999999999996</v>
      </c>
      <c r="CZM19" s="3">
        <v>5.92</v>
      </c>
      <c r="CZN19" s="3">
        <v>3.31</v>
      </c>
      <c r="CZO19" s="3">
        <v>3.97</v>
      </c>
      <c r="CZP19" s="3">
        <v>2.67</v>
      </c>
      <c r="CZQ19" s="3">
        <v>4.34</v>
      </c>
      <c r="CZR19" s="3">
        <v>3.99</v>
      </c>
      <c r="CZS19" s="3">
        <v>4.33</v>
      </c>
      <c r="CZT19" s="3">
        <v>4.41</v>
      </c>
      <c r="CZU19" s="3">
        <v>3.31</v>
      </c>
      <c r="CZV19" s="3">
        <v>3</v>
      </c>
      <c r="CZW19" s="3">
        <v>5.01</v>
      </c>
      <c r="CZX19" s="3">
        <v>4.3899999999999997</v>
      </c>
      <c r="CZY19" s="3">
        <v>3.65</v>
      </c>
      <c r="CZZ19" s="3">
        <v>4</v>
      </c>
      <c r="DAA19" s="3">
        <v>4.45</v>
      </c>
      <c r="DAB19" s="3">
        <v>3.55</v>
      </c>
      <c r="DAC19" s="3">
        <v>3.34</v>
      </c>
      <c r="DAD19" s="3">
        <v>3.49</v>
      </c>
      <c r="DAE19" s="3">
        <v>3.78</v>
      </c>
      <c r="DAF19" s="3">
        <v>3.5</v>
      </c>
      <c r="DAG19" s="3">
        <v>3.61</v>
      </c>
      <c r="DAH19" s="3">
        <v>3.59</v>
      </c>
      <c r="DAI19" s="3">
        <v>3.95</v>
      </c>
      <c r="DAJ19" s="3">
        <v>2.75</v>
      </c>
      <c r="DAK19" s="3">
        <v>5.05</v>
      </c>
      <c r="DAL19" s="3">
        <v>4.17</v>
      </c>
      <c r="DAM19" s="3">
        <v>3.22</v>
      </c>
      <c r="DAN19" s="3">
        <v>4.28</v>
      </c>
      <c r="DAO19" s="3">
        <v>3.49</v>
      </c>
      <c r="DAP19" s="3">
        <v>3.32</v>
      </c>
      <c r="DAQ19" s="3">
        <v>3.27</v>
      </c>
      <c r="DAR19" s="3">
        <v>3.62</v>
      </c>
      <c r="DAS19" s="3">
        <v>3.86</v>
      </c>
      <c r="DAT19" s="3">
        <v>3.75</v>
      </c>
      <c r="DAU19" s="3">
        <v>2.57</v>
      </c>
      <c r="DAV19" s="3">
        <v>3.12</v>
      </c>
      <c r="DAW19" s="3">
        <v>2.73</v>
      </c>
      <c r="DAX19" s="3">
        <v>4.05</v>
      </c>
      <c r="DAY19" s="3">
        <v>3.15</v>
      </c>
      <c r="DAZ19" s="3">
        <v>3.06</v>
      </c>
      <c r="DBA19" s="3">
        <v>3.28</v>
      </c>
      <c r="DBB19" s="3">
        <v>4.93</v>
      </c>
      <c r="DBC19" s="3">
        <v>3.38</v>
      </c>
      <c r="DBD19" s="3">
        <v>2.46</v>
      </c>
      <c r="DBE19" s="3">
        <v>3.7</v>
      </c>
      <c r="DBF19" s="3">
        <v>3.1</v>
      </c>
      <c r="DBG19" s="3">
        <v>2.78</v>
      </c>
      <c r="DBH19" s="3">
        <v>3.26</v>
      </c>
      <c r="DBI19" s="3">
        <v>3.09</v>
      </c>
      <c r="DBJ19" s="3">
        <v>3.53</v>
      </c>
      <c r="DBK19" s="3">
        <v>4.32</v>
      </c>
      <c r="DBL19" s="3">
        <v>2.2400000000000002</v>
      </c>
      <c r="DBM19" s="3">
        <v>3.36</v>
      </c>
      <c r="DBN19" s="3">
        <v>3.77</v>
      </c>
      <c r="DBO19" s="3">
        <v>3.94</v>
      </c>
      <c r="DBP19" s="3">
        <v>3.17</v>
      </c>
      <c r="DBQ19" s="3">
        <v>3.27</v>
      </c>
      <c r="DBR19" s="3">
        <v>2.81</v>
      </c>
      <c r="DBS19" s="3">
        <v>4.4400000000000004</v>
      </c>
      <c r="DBT19" s="3">
        <v>4.1399999999999997</v>
      </c>
      <c r="DBU19" s="3">
        <v>3.93</v>
      </c>
      <c r="DBV19" s="3">
        <v>3.6</v>
      </c>
      <c r="DBW19" s="3">
        <v>3.96</v>
      </c>
      <c r="DBX19" s="3">
        <v>1.91</v>
      </c>
      <c r="DBY19" s="3">
        <v>6.54</v>
      </c>
      <c r="DBZ19" s="3">
        <v>4.12</v>
      </c>
      <c r="DCA19" s="3">
        <v>3.1</v>
      </c>
      <c r="DCB19" s="3">
        <v>4.1100000000000003</v>
      </c>
      <c r="DCC19" s="3">
        <v>3.21</v>
      </c>
      <c r="DCD19" s="3">
        <v>2.86</v>
      </c>
      <c r="DCE19" s="3">
        <v>3.4</v>
      </c>
      <c r="DCF19" s="3">
        <v>3.2</v>
      </c>
      <c r="DCG19" s="3">
        <v>3.55</v>
      </c>
      <c r="DCH19" s="3">
        <v>3.87</v>
      </c>
      <c r="DCI19" s="3">
        <v>3.12</v>
      </c>
      <c r="DCJ19" s="3">
        <v>3.91</v>
      </c>
      <c r="DCK19" s="3">
        <v>3.03</v>
      </c>
      <c r="DCL19" s="3">
        <v>1.94</v>
      </c>
      <c r="DCM19" s="3">
        <v>3.82</v>
      </c>
      <c r="DCN19" s="3">
        <v>2.95</v>
      </c>
      <c r="DCO19" s="3">
        <v>3.13</v>
      </c>
      <c r="DCP19" s="3">
        <v>3.86</v>
      </c>
      <c r="DCQ19" s="3">
        <v>4.33</v>
      </c>
      <c r="DCR19" s="3">
        <v>3.36</v>
      </c>
      <c r="DCS19" s="3">
        <v>3.93</v>
      </c>
      <c r="DCT19" s="3">
        <v>4.01</v>
      </c>
      <c r="DCU19" s="3">
        <v>4.49</v>
      </c>
      <c r="DCV19" s="3">
        <v>3.72</v>
      </c>
      <c r="DCW19" s="3">
        <v>3.89</v>
      </c>
      <c r="DCX19" s="3">
        <v>5.45</v>
      </c>
      <c r="DCY19" s="3">
        <v>4.51</v>
      </c>
      <c r="DCZ19" s="3">
        <v>2.96</v>
      </c>
      <c r="DDA19" s="3">
        <v>4.42</v>
      </c>
      <c r="DDB19" s="3">
        <v>1.84</v>
      </c>
      <c r="DDC19" s="3">
        <v>2.56</v>
      </c>
      <c r="DDD19" s="3">
        <v>3.32</v>
      </c>
      <c r="DDE19" s="3">
        <v>3.53</v>
      </c>
      <c r="DDF19" s="3">
        <v>3.17</v>
      </c>
      <c r="DDG19" s="3">
        <v>4.04</v>
      </c>
      <c r="DDH19" s="3">
        <v>3.11</v>
      </c>
      <c r="DDI19" s="3">
        <v>4.53</v>
      </c>
      <c r="DDJ19" s="3">
        <v>4.12</v>
      </c>
      <c r="DDK19" s="3">
        <v>5.53</v>
      </c>
      <c r="DDL19" s="3">
        <v>4.2300000000000004</v>
      </c>
      <c r="DDM19" s="3">
        <v>2.58</v>
      </c>
      <c r="DDN19" s="3">
        <v>3.3</v>
      </c>
      <c r="DDO19" s="3">
        <v>2.86</v>
      </c>
      <c r="DDP19" s="3">
        <v>3.38</v>
      </c>
      <c r="DDQ19" s="3">
        <v>4.01</v>
      </c>
      <c r="DDR19" s="3">
        <v>4.53</v>
      </c>
      <c r="DDS19" s="3">
        <v>4.1500000000000004</v>
      </c>
      <c r="DDT19" s="3">
        <v>4.3899999999999997</v>
      </c>
      <c r="DDU19" s="3">
        <v>3.9</v>
      </c>
      <c r="DDV19" s="3">
        <v>5.21</v>
      </c>
      <c r="DDW19" s="3">
        <v>3.92</v>
      </c>
      <c r="DDX19" s="3">
        <v>3.13</v>
      </c>
      <c r="DDY19" s="3">
        <v>4.0999999999999996</v>
      </c>
      <c r="DDZ19" s="3">
        <v>3.14</v>
      </c>
      <c r="DEA19" s="3">
        <v>3.63</v>
      </c>
      <c r="DEB19" s="3">
        <v>4.71</v>
      </c>
      <c r="DEC19" s="3">
        <v>3.4</v>
      </c>
      <c r="DED19" s="3">
        <v>2.2400000000000002</v>
      </c>
      <c r="DEE19" s="3">
        <v>4.2300000000000004</v>
      </c>
      <c r="DEF19" s="3">
        <v>2.94</v>
      </c>
      <c r="DEG19" s="3">
        <v>2.16</v>
      </c>
      <c r="DEH19" s="3">
        <v>3.48</v>
      </c>
      <c r="DEI19" s="3">
        <v>4.62</v>
      </c>
      <c r="DEJ19" s="3">
        <v>4.28</v>
      </c>
      <c r="DEK19" s="3">
        <v>3.75</v>
      </c>
      <c r="DEL19" s="3">
        <v>4.01</v>
      </c>
      <c r="DEM19" s="3">
        <v>4.1900000000000004</v>
      </c>
      <c r="DEN19" s="3">
        <v>3.51</v>
      </c>
      <c r="DEO19" s="3">
        <v>2.46</v>
      </c>
      <c r="DEP19" s="3">
        <v>3.44</v>
      </c>
      <c r="DEQ19" s="3">
        <v>4.12</v>
      </c>
      <c r="DER19" s="3">
        <v>3.69</v>
      </c>
      <c r="DES19" s="3">
        <v>3.37</v>
      </c>
      <c r="DET19" s="3">
        <v>3.96</v>
      </c>
      <c r="DEU19" s="3">
        <v>3.81</v>
      </c>
      <c r="DEV19" s="3">
        <v>4.13</v>
      </c>
      <c r="DEW19" s="3">
        <v>3.97</v>
      </c>
      <c r="DEX19" s="3">
        <v>4.33</v>
      </c>
      <c r="DEY19" s="3">
        <v>2.93</v>
      </c>
      <c r="DEZ19" s="3">
        <v>2.89</v>
      </c>
      <c r="DFA19" s="3">
        <v>2.36</v>
      </c>
      <c r="DFB19" s="3">
        <v>2.86</v>
      </c>
      <c r="DFC19" s="3">
        <v>2.86</v>
      </c>
      <c r="DFD19" s="3">
        <v>2.87</v>
      </c>
      <c r="DFE19" s="3">
        <v>2.9</v>
      </c>
      <c r="DFF19" s="3">
        <v>1.34</v>
      </c>
      <c r="DFG19" s="3">
        <v>4.0599999999999996</v>
      </c>
      <c r="DFH19" s="3">
        <v>2.75</v>
      </c>
      <c r="DFI19" s="3">
        <v>1.95</v>
      </c>
      <c r="DFJ19" s="3">
        <v>3.68</v>
      </c>
      <c r="DFK19" s="3">
        <v>3.4</v>
      </c>
      <c r="DFL19" s="3">
        <v>2.73</v>
      </c>
      <c r="DFM19" s="3">
        <v>4.17</v>
      </c>
      <c r="DFN19" s="3">
        <v>2.73</v>
      </c>
      <c r="DFO19" s="3">
        <v>3.26</v>
      </c>
      <c r="DFP19" s="3">
        <v>3.35</v>
      </c>
      <c r="DFQ19" s="3">
        <v>3.67</v>
      </c>
      <c r="DFR19" s="3">
        <v>2.17</v>
      </c>
      <c r="DFS19" s="3">
        <v>2.97</v>
      </c>
      <c r="DFT19" s="3">
        <v>1.39</v>
      </c>
      <c r="DFU19" s="3">
        <v>2.25</v>
      </c>
      <c r="DFV19" s="3">
        <v>1.68</v>
      </c>
      <c r="DFW19" s="3">
        <v>2.81</v>
      </c>
      <c r="DFX19" s="3">
        <v>2.96</v>
      </c>
      <c r="DFY19" s="3">
        <v>2.19</v>
      </c>
      <c r="DFZ19" s="3">
        <v>2.54</v>
      </c>
      <c r="DGA19" s="3">
        <v>2.87</v>
      </c>
      <c r="DGB19" s="3">
        <v>5.05</v>
      </c>
      <c r="DGC19" s="3">
        <v>5.3</v>
      </c>
      <c r="DGD19" s="3">
        <v>3.64</v>
      </c>
      <c r="DGE19" s="3">
        <v>2.4700000000000002</v>
      </c>
      <c r="DGF19" s="3">
        <v>3.79</v>
      </c>
      <c r="DGG19" s="3">
        <v>3.86</v>
      </c>
      <c r="DGH19" s="3">
        <v>4.1100000000000003</v>
      </c>
      <c r="DGI19" s="3" t="s">
        <v>5</v>
      </c>
      <c r="DGJ19" s="3">
        <v>3.5</v>
      </c>
      <c r="DGK19" s="3">
        <v>2.84</v>
      </c>
      <c r="DGL19" s="3" t="s">
        <v>5</v>
      </c>
      <c r="DGM19" s="3">
        <v>2.35</v>
      </c>
      <c r="DGN19" s="3">
        <v>1.47</v>
      </c>
      <c r="DGO19" s="3">
        <v>1.24</v>
      </c>
      <c r="DGP19" s="3">
        <v>1.98</v>
      </c>
      <c r="DGQ19" s="3" t="s">
        <v>5</v>
      </c>
      <c r="DGR19" s="3">
        <v>2.23</v>
      </c>
      <c r="DGS19" s="3">
        <v>3.36</v>
      </c>
      <c r="DGT19" s="3">
        <v>3</v>
      </c>
      <c r="DGU19" s="3">
        <v>3.16</v>
      </c>
      <c r="DGV19" s="3">
        <v>3.46</v>
      </c>
      <c r="DGW19" s="3">
        <v>3.48</v>
      </c>
      <c r="DGX19" s="3">
        <v>3.07</v>
      </c>
      <c r="DGY19" s="3">
        <v>2.59</v>
      </c>
      <c r="DGZ19" s="3">
        <v>2.98</v>
      </c>
      <c r="DHA19" s="3">
        <v>3.55</v>
      </c>
      <c r="DHB19" s="3">
        <v>2.81</v>
      </c>
      <c r="DHC19" s="3">
        <v>3.45</v>
      </c>
      <c r="DHD19" s="3" t="s">
        <v>5</v>
      </c>
      <c r="DHE19" s="3">
        <v>2.31</v>
      </c>
      <c r="DHF19" s="3">
        <v>3.02</v>
      </c>
      <c r="DHG19" s="3">
        <v>2.4500000000000002</v>
      </c>
      <c r="DHH19" s="3">
        <v>3.08</v>
      </c>
      <c r="DHI19" s="3">
        <v>2.48</v>
      </c>
      <c r="DHJ19" s="3">
        <v>3.56</v>
      </c>
      <c r="DHK19" s="3">
        <v>4.16</v>
      </c>
      <c r="DHL19" s="3">
        <v>-0.37</v>
      </c>
      <c r="DHM19" s="3">
        <v>2.65</v>
      </c>
      <c r="DHN19" s="3">
        <v>4.54</v>
      </c>
      <c r="DHO19" s="3">
        <v>3.09</v>
      </c>
      <c r="DHP19" s="3">
        <v>4.92</v>
      </c>
      <c r="DHQ19" s="3">
        <v>6.97</v>
      </c>
      <c r="DHR19" s="3">
        <v>3.21</v>
      </c>
      <c r="DHS19" s="3">
        <v>4.34</v>
      </c>
      <c r="DHT19" s="3">
        <v>4.42</v>
      </c>
      <c r="DHU19" s="3">
        <v>4.53</v>
      </c>
      <c r="DHV19" s="3">
        <v>4</v>
      </c>
      <c r="DHW19" s="3">
        <v>3.14</v>
      </c>
      <c r="DHX19" s="3">
        <v>4.8099999999999996</v>
      </c>
      <c r="DHY19" s="3">
        <v>3.59</v>
      </c>
      <c r="DHZ19" s="3">
        <v>3.96</v>
      </c>
      <c r="DIA19" s="3">
        <v>5.61</v>
      </c>
      <c r="DIB19" s="3">
        <v>5.63</v>
      </c>
      <c r="DIC19" s="3">
        <v>3.36</v>
      </c>
      <c r="DID19" s="3">
        <v>4.07</v>
      </c>
      <c r="DIE19" s="3">
        <v>3.7</v>
      </c>
      <c r="DIF19" s="3">
        <v>4.62</v>
      </c>
      <c r="DIG19" s="3">
        <v>3.7</v>
      </c>
      <c r="DIH19" s="3">
        <v>4.28</v>
      </c>
      <c r="DII19" s="3">
        <v>4.97</v>
      </c>
      <c r="DIJ19" s="3">
        <v>4.1900000000000004</v>
      </c>
      <c r="DIK19" s="3">
        <v>4.46</v>
      </c>
      <c r="DIL19" s="3">
        <v>3.67</v>
      </c>
      <c r="DIM19" s="3">
        <v>3.1</v>
      </c>
      <c r="DIN19" s="3">
        <v>3.51</v>
      </c>
      <c r="DIO19" s="3">
        <v>5.79</v>
      </c>
      <c r="DIP19" s="3">
        <v>3.85</v>
      </c>
      <c r="DIQ19" s="3">
        <v>5.15</v>
      </c>
      <c r="DIR19" s="3">
        <v>5.32</v>
      </c>
      <c r="DIS19" s="3">
        <v>2.5299999999999998</v>
      </c>
      <c r="DIT19" s="3">
        <v>4.0599999999999996</v>
      </c>
      <c r="DIU19" s="3">
        <v>20.37</v>
      </c>
      <c r="DIV19" s="3">
        <v>6.63</v>
      </c>
      <c r="DIW19" s="3">
        <v>3.96</v>
      </c>
      <c r="DIX19" s="3">
        <v>4.53</v>
      </c>
      <c r="DIY19" s="3">
        <v>4.37</v>
      </c>
      <c r="DIZ19" s="3">
        <v>3.87</v>
      </c>
      <c r="DJA19" s="3">
        <v>3.58</v>
      </c>
      <c r="DJB19" s="3" t="s">
        <v>5</v>
      </c>
      <c r="DJC19" s="3">
        <v>4.03</v>
      </c>
      <c r="DJD19" s="3">
        <v>4.63</v>
      </c>
      <c r="DJE19" s="3">
        <v>3.7</v>
      </c>
      <c r="DJF19" s="3">
        <v>2.98</v>
      </c>
      <c r="DJG19" s="3">
        <v>4.83</v>
      </c>
      <c r="DJH19" s="3">
        <v>1.35</v>
      </c>
      <c r="DJI19" s="3">
        <v>3.96</v>
      </c>
      <c r="DJJ19" s="3">
        <v>1.55</v>
      </c>
      <c r="DJK19" s="3">
        <v>4.3899999999999997</v>
      </c>
      <c r="DJL19" s="3">
        <v>3.68</v>
      </c>
      <c r="DJM19" s="3" t="s">
        <v>5</v>
      </c>
      <c r="DJN19" s="3">
        <v>4.42</v>
      </c>
      <c r="DJO19" s="3" t="s">
        <v>5</v>
      </c>
      <c r="DJP19" s="3">
        <v>3.32</v>
      </c>
      <c r="DJQ19" s="3">
        <v>3.97</v>
      </c>
      <c r="DJR19" s="3">
        <v>3.55</v>
      </c>
      <c r="DJS19" s="3">
        <v>4.6399999999999997</v>
      </c>
      <c r="DJT19" s="3">
        <v>4.42</v>
      </c>
      <c r="DJU19" s="3" t="s">
        <v>5</v>
      </c>
      <c r="DJV19" s="3">
        <v>2.2599999999999998</v>
      </c>
      <c r="DJW19" s="3" t="s">
        <v>5</v>
      </c>
      <c r="DJX19" s="3">
        <v>3.18</v>
      </c>
      <c r="DJY19" s="3" t="s">
        <v>5</v>
      </c>
      <c r="DJZ19" s="3">
        <v>3.02</v>
      </c>
      <c r="DKA19" s="3" t="s">
        <v>5</v>
      </c>
      <c r="DKB19" s="3" t="s">
        <v>5</v>
      </c>
      <c r="DKC19" s="3" t="s">
        <v>5</v>
      </c>
      <c r="DKD19" s="3" t="s">
        <v>5</v>
      </c>
      <c r="DKE19" s="3" t="s">
        <v>5</v>
      </c>
      <c r="DKF19" s="3" t="s">
        <v>5</v>
      </c>
      <c r="DKG19" s="3" t="s">
        <v>5</v>
      </c>
      <c r="DKH19" s="3" t="s">
        <v>5</v>
      </c>
      <c r="DKI19" s="3" t="s">
        <v>5</v>
      </c>
      <c r="DKJ19" s="3" t="s">
        <v>5</v>
      </c>
      <c r="DKK19" s="3" t="s">
        <v>5</v>
      </c>
      <c r="DKL19" s="3" t="s">
        <v>5</v>
      </c>
      <c r="DKM19" s="3" t="s">
        <v>5</v>
      </c>
      <c r="DKN19" s="3" t="s">
        <v>5</v>
      </c>
      <c r="DKO19" s="3">
        <v>5.9</v>
      </c>
      <c r="DKP19" s="3" t="s">
        <v>5</v>
      </c>
      <c r="DKQ19" s="3" t="s">
        <v>5</v>
      </c>
      <c r="DKR19" s="3" t="s">
        <v>5</v>
      </c>
      <c r="DKS19" s="3">
        <v>3.84</v>
      </c>
      <c r="DKT19" s="3" t="s">
        <v>5</v>
      </c>
      <c r="DKU19" s="3">
        <v>4.37</v>
      </c>
      <c r="DKV19" s="3" t="s">
        <v>5</v>
      </c>
      <c r="DKW19" s="3">
        <v>3.51</v>
      </c>
      <c r="DKX19" s="3" t="s">
        <v>5</v>
      </c>
      <c r="DKY19" s="3">
        <v>1.93</v>
      </c>
      <c r="DKZ19" s="3" t="s">
        <v>5</v>
      </c>
      <c r="DLA19" s="3" t="s">
        <v>5</v>
      </c>
      <c r="DLB19" s="3">
        <v>0.96</v>
      </c>
      <c r="DLC19" s="3" t="s">
        <v>5</v>
      </c>
      <c r="DLD19" s="3" t="s">
        <v>5</v>
      </c>
      <c r="DLE19" s="3">
        <v>4.28</v>
      </c>
      <c r="DLF19" s="3" t="s">
        <v>5</v>
      </c>
      <c r="DLG19" s="3" t="s">
        <v>5</v>
      </c>
      <c r="DLH19" s="3">
        <v>2.83</v>
      </c>
      <c r="DLI19" s="3">
        <v>3.44</v>
      </c>
      <c r="DLJ19" s="3">
        <v>4.12</v>
      </c>
      <c r="DLK19" s="3">
        <v>2.88</v>
      </c>
      <c r="DLL19" s="3">
        <v>3.32</v>
      </c>
      <c r="DLM19" s="3" t="s">
        <v>5</v>
      </c>
      <c r="DLN19" s="3">
        <v>3.07</v>
      </c>
      <c r="DLO19" s="3" t="s">
        <v>5</v>
      </c>
      <c r="DLP19" s="3" t="s">
        <v>5</v>
      </c>
      <c r="DLQ19" s="3" t="s">
        <v>5</v>
      </c>
      <c r="DLR19" s="3" t="s">
        <v>5</v>
      </c>
      <c r="DLS19" s="3" t="s">
        <v>5</v>
      </c>
      <c r="DLT19" s="3" t="s">
        <v>5</v>
      </c>
      <c r="DLU19" s="3" t="s">
        <v>5</v>
      </c>
      <c r="DLV19" s="3">
        <v>3.28</v>
      </c>
      <c r="DLW19" s="3">
        <v>4.22</v>
      </c>
      <c r="DLX19" s="3" t="s">
        <v>5</v>
      </c>
      <c r="DLY19" s="3" t="s">
        <v>5</v>
      </c>
      <c r="DLZ19" s="3" t="s">
        <v>5</v>
      </c>
      <c r="DMA19" s="3">
        <v>3.78</v>
      </c>
      <c r="DMB19" s="3" t="s">
        <v>5</v>
      </c>
      <c r="DMC19" s="3" t="s">
        <v>5</v>
      </c>
      <c r="DMD19" s="3">
        <v>3.18</v>
      </c>
      <c r="DME19" s="3">
        <v>4.67</v>
      </c>
      <c r="DMF19" s="3">
        <v>4.29</v>
      </c>
      <c r="DMG19" s="3">
        <v>3.09</v>
      </c>
      <c r="DMH19" s="3" t="s">
        <v>5</v>
      </c>
      <c r="DMI19" s="3" t="s">
        <v>5</v>
      </c>
      <c r="DMJ19" s="3">
        <v>2.95</v>
      </c>
      <c r="DMK19" s="3">
        <v>3.95</v>
      </c>
      <c r="DML19" s="3">
        <v>2.78</v>
      </c>
      <c r="DMM19" s="3" t="s">
        <v>5</v>
      </c>
      <c r="DMN19" s="3">
        <v>6.01</v>
      </c>
      <c r="DMO19" s="3">
        <v>3.3</v>
      </c>
      <c r="DMP19" s="3" t="s">
        <v>5</v>
      </c>
      <c r="DMQ19" s="3">
        <v>5.42</v>
      </c>
      <c r="DMR19" s="3">
        <v>4.2</v>
      </c>
      <c r="DMS19" s="3">
        <v>3.55</v>
      </c>
      <c r="DMT19" s="3">
        <v>1.88</v>
      </c>
      <c r="DMU19" s="3">
        <v>2.71</v>
      </c>
      <c r="DMV19" s="3">
        <v>4.09</v>
      </c>
      <c r="DMW19" s="3">
        <v>1.56</v>
      </c>
      <c r="DMX19" s="3">
        <v>2.19</v>
      </c>
      <c r="DMY19" s="3">
        <v>3.36</v>
      </c>
      <c r="DMZ19" s="3">
        <v>2.93</v>
      </c>
      <c r="DNA19" s="3">
        <v>4.54</v>
      </c>
      <c r="DNB19" s="3" t="s">
        <v>5</v>
      </c>
      <c r="DNC19" s="3">
        <v>4.22</v>
      </c>
      <c r="DND19" s="3">
        <v>2.95</v>
      </c>
      <c r="DNE19" s="3" t="s">
        <v>5</v>
      </c>
      <c r="DNF19" s="3">
        <v>1.49</v>
      </c>
      <c r="DNG19" s="3">
        <v>4.6500000000000004</v>
      </c>
      <c r="DNH19" s="3" t="s">
        <v>5</v>
      </c>
      <c r="DNI19" s="3" t="s">
        <v>5</v>
      </c>
      <c r="DNJ19" s="3" t="s">
        <v>5</v>
      </c>
      <c r="DNK19" s="3">
        <v>1.79</v>
      </c>
      <c r="DNL19" s="3">
        <v>2.92</v>
      </c>
      <c r="DNM19" s="3">
        <v>2.81</v>
      </c>
      <c r="DNN19" s="3" t="s">
        <v>5</v>
      </c>
      <c r="DNO19" s="3" t="s">
        <v>5</v>
      </c>
      <c r="DNP19" s="3" t="s">
        <v>5</v>
      </c>
      <c r="DNQ19" s="3">
        <v>2.88</v>
      </c>
      <c r="DNR19" s="3" t="s">
        <v>5</v>
      </c>
      <c r="DNS19" s="3" t="s">
        <v>5</v>
      </c>
      <c r="DNT19" s="3">
        <v>3.06</v>
      </c>
      <c r="DNU19" s="3" t="s">
        <v>5</v>
      </c>
      <c r="DNV19" s="3">
        <v>2.72</v>
      </c>
      <c r="DNW19" s="3">
        <v>4.91</v>
      </c>
      <c r="DNX19" s="3" t="s">
        <v>5</v>
      </c>
      <c r="DNY19" s="3" t="s">
        <v>5</v>
      </c>
      <c r="DNZ19" s="3" t="s">
        <v>5</v>
      </c>
      <c r="DOA19" s="3" t="s">
        <v>5</v>
      </c>
      <c r="DOB19" s="3" t="s">
        <v>5</v>
      </c>
      <c r="DOC19" s="3">
        <v>3.81</v>
      </c>
      <c r="DOD19" s="3" t="s">
        <v>5</v>
      </c>
      <c r="DOE19" s="3" t="s">
        <v>5</v>
      </c>
      <c r="DOF19" s="3" t="s">
        <v>5</v>
      </c>
      <c r="DOG19" s="3" t="s">
        <v>5</v>
      </c>
      <c r="DOH19" s="3">
        <v>2.61</v>
      </c>
      <c r="DOI19" s="3" t="s">
        <v>5</v>
      </c>
      <c r="DOJ19" s="3">
        <v>3.74</v>
      </c>
      <c r="DOK19" s="3">
        <v>2.82</v>
      </c>
      <c r="DOL19" s="3" t="s">
        <v>5</v>
      </c>
      <c r="DOM19" s="3">
        <v>3.53</v>
      </c>
      <c r="DON19" s="3">
        <v>3.25</v>
      </c>
      <c r="DOO19" s="3" t="s">
        <v>5</v>
      </c>
      <c r="DOP19" s="3" t="s">
        <v>5</v>
      </c>
      <c r="DOQ19" s="3">
        <v>3.85</v>
      </c>
      <c r="DOR19" s="3" t="s">
        <v>5</v>
      </c>
      <c r="DOS19" s="3" t="s">
        <v>5</v>
      </c>
      <c r="DOT19" s="3">
        <v>2.2200000000000002</v>
      </c>
      <c r="DOU19" s="3" t="s">
        <v>5</v>
      </c>
      <c r="DOV19" s="3">
        <v>2.2799999999999998</v>
      </c>
      <c r="DOW19" s="3">
        <v>1.73</v>
      </c>
      <c r="DOX19" s="3" t="s">
        <v>5</v>
      </c>
      <c r="DOY19" s="3" t="s">
        <v>5</v>
      </c>
      <c r="DOZ19" s="3" t="s">
        <v>5</v>
      </c>
      <c r="DPA19" s="3" t="s">
        <v>5</v>
      </c>
      <c r="DPB19" s="3" t="s">
        <v>5</v>
      </c>
      <c r="DPC19" s="3" t="s">
        <v>5</v>
      </c>
      <c r="DPD19" s="3">
        <v>3.68</v>
      </c>
      <c r="DPE19" s="3" t="s">
        <v>2792</v>
      </c>
      <c r="DPF19" s="3">
        <v>4.43</v>
      </c>
      <c r="DPG19" s="3" t="s">
        <v>5</v>
      </c>
      <c r="DPH19" s="3" t="s">
        <v>5</v>
      </c>
      <c r="DPI19" s="3" t="s">
        <v>5</v>
      </c>
      <c r="DPJ19" s="3" t="s">
        <v>5</v>
      </c>
      <c r="DPK19" s="3">
        <v>5.33</v>
      </c>
      <c r="DPL19" s="3">
        <v>3.99</v>
      </c>
      <c r="DPM19" s="3" t="s">
        <v>5</v>
      </c>
      <c r="DPN19" s="3" t="s">
        <v>5</v>
      </c>
      <c r="DPO19" s="3">
        <v>3.33</v>
      </c>
      <c r="DPP19" s="3">
        <v>3.11</v>
      </c>
      <c r="DPQ19" s="3" t="s">
        <v>5</v>
      </c>
      <c r="DPR19" s="3">
        <v>2.48</v>
      </c>
      <c r="DPS19" s="3">
        <v>3.92</v>
      </c>
      <c r="DPT19" s="3">
        <v>3.23</v>
      </c>
      <c r="DPU19" s="3">
        <v>2.93</v>
      </c>
      <c r="DPV19" s="3" t="s">
        <v>5</v>
      </c>
      <c r="DPW19" s="3" t="s">
        <v>5</v>
      </c>
      <c r="DPX19" s="3">
        <v>4.3600000000000003</v>
      </c>
      <c r="DPY19" s="3">
        <v>3.93</v>
      </c>
      <c r="DPZ19" s="3">
        <v>1.82</v>
      </c>
      <c r="DQA19" s="3">
        <v>3.96</v>
      </c>
      <c r="DQB19" s="3">
        <v>2.14</v>
      </c>
      <c r="DQC19" s="3" t="s">
        <v>5</v>
      </c>
      <c r="DQD19" s="3" t="s">
        <v>5</v>
      </c>
      <c r="DQE19" s="3">
        <v>2.0699999999999998</v>
      </c>
      <c r="DQF19" s="3">
        <v>3.16</v>
      </c>
      <c r="DQG19" s="3">
        <v>2.86</v>
      </c>
      <c r="DQH19" s="3">
        <v>3.34</v>
      </c>
      <c r="DQI19" s="3" t="s">
        <v>5</v>
      </c>
      <c r="DQJ19" s="3" t="s">
        <v>5</v>
      </c>
      <c r="DQK19" s="3">
        <v>3.5</v>
      </c>
      <c r="DQL19" s="3" t="s">
        <v>5</v>
      </c>
      <c r="DQM19" s="3" t="s">
        <v>5</v>
      </c>
      <c r="DQN19" s="3" t="s">
        <v>5</v>
      </c>
      <c r="DQO19" s="3" t="s">
        <v>5</v>
      </c>
      <c r="DQP19" s="3">
        <v>2.16</v>
      </c>
      <c r="DQQ19" s="3">
        <v>4.2300000000000004</v>
      </c>
      <c r="DQR19" s="3" t="s">
        <v>5</v>
      </c>
      <c r="DQS19" s="3" t="s">
        <v>5</v>
      </c>
      <c r="DQT19" s="3">
        <v>2.63</v>
      </c>
      <c r="DQU19" s="3" t="s">
        <v>5</v>
      </c>
      <c r="DQV19" s="3" t="s">
        <v>5</v>
      </c>
      <c r="DQW19" s="3">
        <v>3.77</v>
      </c>
      <c r="DQX19" s="3" t="s">
        <v>5</v>
      </c>
      <c r="DQY19" s="3" t="s">
        <v>5</v>
      </c>
      <c r="DQZ19" s="3" t="s">
        <v>5</v>
      </c>
      <c r="DRA19" s="3" t="s">
        <v>5</v>
      </c>
      <c r="DRB19" s="3">
        <v>2.83</v>
      </c>
      <c r="DRC19" s="3">
        <v>2.64</v>
      </c>
      <c r="DRD19" s="3" t="s">
        <v>5</v>
      </c>
      <c r="DRE19" s="3" t="s">
        <v>5</v>
      </c>
      <c r="DRF19" s="3">
        <v>3.43</v>
      </c>
      <c r="DRG19" s="3">
        <v>3.27</v>
      </c>
      <c r="DRH19" s="3">
        <v>4.03</v>
      </c>
      <c r="DRI19" s="3">
        <v>2.2999999999999998</v>
      </c>
      <c r="DRJ19" s="3">
        <v>1.0900000000000001</v>
      </c>
      <c r="DRK19" s="3">
        <v>4.3499999999999996</v>
      </c>
      <c r="DRL19" s="3">
        <v>4.4000000000000004</v>
      </c>
      <c r="DRM19" s="3">
        <v>3.97</v>
      </c>
      <c r="DRN19" s="3">
        <v>2.86</v>
      </c>
      <c r="DRO19" s="3">
        <v>2.48</v>
      </c>
      <c r="DRP19" s="3">
        <v>5.1100000000000003</v>
      </c>
      <c r="DRQ19" s="3">
        <v>4.09</v>
      </c>
      <c r="DRR19" s="3">
        <v>1.99</v>
      </c>
      <c r="DRS19" s="3">
        <v>4.3099999999999996</v>
      </c>
      <c r="DRT19" s="3">
        <v>3.07</v>
      </c>
      <c r="DRU19" s="3" t="s">
        <v>5</v>
      </c>
      <c r="DRV19" s="3">
        <v>2.71</v>
      </c>
      <c r="DRW19" s="3" t="s">
        <v>5</v>
      </c>
      <c r="DRX19" s="3" t="s">
        <v>5</v>
      </c>
      <c r="DRY19" s="3" t="s">
        <v>5</v>
      </c>
      <c r="DRZ19" s="3">
        <v>2.9</v>
      </c>
      <c r="DSA19" s="3" t="s">
        <v>5</v>
      </c>
      <c r="DSB19" s="3" t="s">
        <v>5</v>
      </c>
      <c r="DSC19" s="3" t="s">
        <v>5</v>
      </c>
      <c r="DSD19" s="3">
        <v>4.6100000000000003</v>
      </c>
      <c r="DSE19" s="3" t="s">
        <v>5</v>
      </c>
      <c r="DSF19" s="3">
        <v>3.66</v>
      </c>
      <c r="DSG19" s="3">
        <v>3.2</v>
      </c>
      <c r="DSH19" s="3">
        <v>4.4400000000000004</v>
      </c>
      <c r="DSI19" s="3" t="s">
        <v>5</v>
      </c>
      <c r="DSJ19" s="3">
        <v>2.88</v>
      </c>
      <c r="DSK19" s="3" t="s">
        <v>5</v>
      </c>
      <c r="DSL19" s="3">
        <v>2.09</v>
      </c>
      <c r="DSM19" s="3">
        <v>3.1</v>
      </c>
      <c r="DSN19" s="3">
        <v>5.27</v>
      </c>
      <c r="DSO19" s="3">
        <v>2.39</v>
      </c>
      <c r="DSP19" s="3">
        <v>3.13</v>
      </c>
      <c r="DSQ19" s="3">
        <v>4.0599999999999996</v>
      </c>
      <c r="DSR19" s="3">
        <v>3.43</v>
      </c>
      <c r="DSS19" s="3">
        <v>3.02</v>
      </c>
      <c r="DST19" s="3">
        <v>2.33</v>
      </c>
      <c r="DSU19" s="3">
        <v>3.69</v>
      </c>
      <c r="DSV19" s="3">
        <v>3.13</v>
      </c>
      <c r="DSW19" s="3">
        <v>4.79</v>
      </c>
      <c r="DSX19" s="3">
        <v>3.47</v>
      </c>
      <c r="DSY19" s="3">
        <v>3.38</v>
      </c>
      <c r="DSZ19" s="3">
        <v>-0.03</v>
      </c>
      <c r="DTA19" s="3">
        <v>3.02</v>
      </c>
      <c r="DTB19" s="3">
        <v>4.43</v>
      </c>
      <c r="DTC19" s="3">
        <v>3.32</v>
      </c>
      <c r="DTD19" s="3">
        <v>4.24</v>
      </c>
      <c r="DTE19" s="3">
        <v>3.94</v>
      </c>
      <c r="DTF19" s="3">
        <v>2.41</v>
      </c>
      <c r="DTG19" s="3">
        <v>3.27</v>
      </c>
      <c r="DTH19" s="3">
        <v>3.19</v>
      </c>
      <c r="DTI19" s="3">
        <v>5.82</v>
      </c>
      <c r="DTJ19" s="3">
        <v>2.93</v>
      </c>
      <c r="DTK19" s="3">
        <v>3.94</v>
      </c>
      <c r="DTL19" s="3">
        <v>3.89</v>
      </c>
      <c r="DTM19" s="3">
        <v>2.5299999999999998</v>
      </c>
      <c r="DTN19" s="3">
        <v>3.5</v>
      </c>
      <c r="DTO19" s="3">
        <v>2.23</v>
      </c>
      <c r="DTP19" s="3">
        <v>1.9</v>
      </c>
      <c r="DTQ19" s="3">
        <v>2.82</v>
      </c>
      <c r="DTR19" s="3">
        <v>2.66</v>
      </c>
      <c r="DTS19" s="3">
        <v>4.0999999999999996</v>
      </c>
      <c r="DTT19" s="3">
        <v>2.78</v>
      </c>
      <c r="DTU19" s="3">
        <v>2.66</v>
      </c>
      <c r="DTV19" s="3">
        <v>3.21</v>
      </c>
      <c r="DTW19" s="3">
        <v>2.8</v>
      </c>
      <c r="DTX19" s="3">
        <v>3.16</v>
      </c>
      <c r="DTY19" s="3">
        <v>3.93</v>
      </c>
      <c r="DTZ19" s="3">
        <v>2.5299999999999998</v>
      </c>
      <c r="DUA19" s="3">
        <v>2.6</v>
      </c>
      <c r="DUB19" s="3">
        <v>2.16</v>
      </c>
      <c r="DUC19" s="3">
        <v>4.5199999999999996</v>
      </c>
      <c r="DUD19" s="3">
        <v>3.51</v>
      </c>
      <c r="DUE19" s="3">
        <v>3.3</v>
      </c>
      <c r="DUF19" s="3">
        <v>3.38</v>
      </c>
      <c r="DUG19" s="3">
        <v>2.89</v>
      </c>
      <c r="DUH19" s="3">
        <v>2.84</v>
      </c>
      <c r="DUI19" s="3">
        <v>3.29</v>
      </c>
      <c r="DUJ19" s="3">
        <v>3.45</v>
      </c>
      <c r="DUK19" s="3">
        <v>3.65</v>
      </c>
      <c r="DUL19" s="3">
        <v>1.53</v>
      </c>
      <c r="DUM19" s="3">
        <v>3.74</v>
      </c>
      <c r="DUN19" s="3">
        <v>3.13</v>
      </c>
      <c r="DUO19" s="3">
        <v>4.08</v>
      </c>
      <c r="DUP19" s="3">
        <v>3.42</v>
      </c>
      <c r="DUQ19" s="3">
        <v>3.68</v>
      </c>
      <c r="DUR19" s="3">
        <v>3.56</v>
      </c>
      <c r="DUS19" s="3">
        <v>2.67</v>
      </c>
      <c r="DUT19" s="3">
        <v>4.96</v>
      </c>
      <c r="DUU19" s="3">
        <v>3.3</v>
      </c>
      <c r="DUV19" s="3">
        <v>-0.6</v>
      </c>
      <c r="DUW19" s="3">
        <v>3.66</v>
      </c>
      <c r="DUX19" s="3">
        <v>3.35</v>
      </c>
      <c r="DUY19" s="3">
        <v>4.21</v>
      </c>
      <c r="DUZ19" s="3">
        <v>1.91</v>
      </c>
      <c r="DVA19" s="3">
        <v>3.7</v>
      </c>
      <c r="DVB19" s="3">
        <v>3.98</v>
      </c>
      <c r="DVC19" s="3">
        <v>3.41</v>
      </c>
      <c r="DVD19" s="3">
        <v>3.77</v>
      </c>
      <c r="DVE19" s="3">
        <v>3.3</v>
      </c>
      <c r="DVF19" s="3">
        <v>4.6100000000000003</v>
      </c>
      <c r="DVG19" s="3">
        <v>2.4700000000000002</v>
      </c>
      <c r="DVH19" s="3">
        <v>4.78</v>
      </c>
      <c r="DVI19" s="3">
        <v>3.52</v>
      </c>
      <c r="DVJ19" s="3">
        <v>3.16</v>
      </c>
      <c r="DVK19" s="3">
        <v>3.98</v>
      </c>
      <c r="DVL19" s="3">
        <v>5.23</v>
      </c>
      <c r="DVM19" s="3">
        <v>4.62</v>
      </c>
      <c r="DVN19" s="3">
        <v>4.74</v>
      </c>
      <c r="DVO19" s="3">
        <v>3</v>
      </c>
      <c r="DVP19" s="3">
        <v>3.65</v>
      </c>
      <c r="DVQ19" s="3">
        <v>4.55</v>
      </c>
      <c r="DVR19" s="3">
        <v>4.74</v>
      </c>
      <c r="DVS19" s="3">
        <v>4.95</v>
      </c>
      <c r="DVT19" s="3">
        <v>3.59</v>
      </c>
      <c r="DVU19" s="3">
        <v>3.78</v>
      </c>
      <c r="DVV19" s="3">
        <v>4.24</v>
      </c>
      <c r="DVW19" s="3">
        <v>4.0999999999999996</v>
      </c>
      <c r="DVX19" s="3">
        <v>3.08</v>
      </c>
      <c r="DVY19" s="3">
        <v>3.6</v>
      </c>
      <c r="DVZ19" s="3">
        <v>3.62</v>
      </c>
      <c r="DWA19" s="3">
        <v>3.16</v>
      </c>
      <c r="DWB19" s="3">
        <v>2.42</v>
      </c>
      <c r="DWC19" s="3">
        <v>3.67</v>
      </c>
      <c r="DWD19" s="3">
        <v>3.51</v>
      </c>
      <c r="DWE19" s="3">
        <v>3.96</v>
      </c>
      <c r="DWF19" s="3">
        <v>4.21</v>
      </c>
      <c r="DWG19" s="3">
        <v>3.3</v>
      </c>
      <c r="DWH19" s="3">
        <v>4.67</v>
      </c>
      <c r="DWI19" s="3">
        <v>3.65</v>
      </c>
      <c r="DWJ19" s="3">
        <v>3.04</v>
      </c>
      <c r="DWK19" s="3">
        <v>3.87</v>
      </c>
      <c r="DWL19" s="3">
        <v>3.87</v>
      </c>
      <c r="DWM19" s="3">
        <v>3.62</v>
      </c>
      <c r="DWN19" s="3">
        <v>3.59</v>
      </c>
      <c r="DWO19" s="3">
        <v>3.78</v>
      </c>
      <c r="DWP19" s="3">
        <v>4.66</v>
      </c>
      <c r="DWQ19" s="3">
        <v>2.88</v>
      </c>
      <c r="DWR19" s="3">
        <v>3.81</v>
      </c>
      <c r="DWS19" s="3">
        <v>3.54</v>
      </c>
      <c r="DWT19" s="3">
        <v>3.35</v>
      </c>
      <c r="DWU19" s="3">
        <v>2.2599999999999998</v>
      </c>
      <c r="DWV19" s="3">
        <v>4.9400000000000004</v>
      </c>
      <c r="DWW19" s="3">
        <v>3.38</v>
      </c>
      <c r="DWX19" s="3">
        <v>3.38</v>
      </c>
      <c r="DWY19" s="3">
        <v>2.72</v>
      </c>
      <c r="DWZ19" s="3">
        <v>3.19</v>
      </c>
      <c r="DXA19" s="3">
        <v>3.36</v>
      </c>
      <c r="DXB19" s="3">
        <v>3.45</v>
      </c>
      <c r="DXC19" s="3">
        <v>4.97</v>
      </c>
      <c r="DXD19" s="3">
        <v>3.22</v>
      </c>
      <c r="DXE19" s="3">
        <v>3.23</v>
      </c>
      <c r="DXF19" s="3">
        <v>4.42</v>
      </c>
      <c r="DXG19" s="3">
        <v>3.91</v>
      </c>
      <c r="DXH19" s="3">
        <v>4.1500000000000004</v>
      </c>
      <c r="DXI19" s="3">
        <v>2.8</v>
      </c>
      <c r="DXJ19" s="3">
        <v>4.05</v>
      </c>
      <c r="DXK19" s="3">
        <v>2.44</v>
      </c>
      <c r="DXL19" s="3">
        <v>3.68</v>
      </c>
      <c r="DXM19" s="3">
        <v>4.76</v>
      </c>
      <c r="DXN19" s="3">
        <v>4.0599999999999996</v>
      </c>
      <c r="DXO19" s="3">
        <v>3.06</v>
      </c>
      <c r="DXP19" s="3">
        <v>2.59</v>
      </c>
      <c r="DXQ19" s="3">
        <v>2.75</v>
      </c>
      <c r="DXR19" s="3">
        <v>3.89</v>
      </c>
      <c r="DXS19" s="3">
        <v>3.63</v>
      </c>
      <c r="DXT19" s="3">
        <v>1.53</v>
      </c>
      <c r="DXU19" s="3">
        <v>4.4000000000000004</v>
      </c>
      <c r="DXV19" s="3">
        <v>4.16</v>
      </c>
      <c r="DXW19" s="3">
        <v>4.8</v>
      </c>
      <c r="DXX19" s="3">
        <v>3.86</v>
      </c>
      <c r="DXY19" s="3">
        <v>3.07</v>
      </c>
      <c r="DXZ19" s="3">
        <v>4.8</v>
      </c>
      <c r="DYA19" s="3">
        <v>3.6</v>
      </c>
      <c r="DYB19" s="3">
        <v>3.55</v>
      </c>
      <c r="DYC19" s="3">
        <v>3.59</v>
      </c>
      <c r="DYD19" s="3">
        <v>4.2300000000000004</v>
      </c>
      <c r="DYE19" s="3">
        <v>3.67</v>
      </c>
      <c r="DYF19" s="3">
        <v>1.88</v>
      </c>
      <c r="DYG19" s="3">
        <v>3.59</v>
      </c>
      <c r="DYH19" s="3">
        <v>4.0999999999999996</v>
      </c>
      <c r="DYI19" s="3">
        <v>2.54</v>
      </c>
      <c r="DYJ19" s="3">
        <v>1.75</v>
      </c>
      <c r="DYK19" s="3">
        <v>2.77</v>
      </c>
      <c r="DYL19" s="3">
        <v>3.85</v>
      </c>
      <c r="DYM19" s="3">
        <v>2.66</v>
      </c>
      <c r="DYN19" s="3">
        <v>4.71</v>
      </c>
      <c r="DYO19" s="3">
        <v>3.41</v>
      </c>
      <c r="DYP19" s="3">
        <v>3.52</v>
      </c>
      <c r="DYQ19" s="3">
        <v>2.13</v>
      </c>
      <c r="DYR19" s="3">
        <v>3.06</v>
      </c>
      <c r="DYS19" s="3">
        <v>3.16</v>
      </c>
      <c r="DYT19" s="3">
        <v>4.09</v>
      </c>
      <c r="DYU19" s="3">
        <v>4.38</v>
      </c>
      <c r="DYV19" s="3">
        <v>4.12</v>
      </c>
      <c r="DYW19" s="3">
        <v>3.36</v>
      </c>
      <c r="DYX19" s="3">
        <v>5.36</v>
      </c>
      <c r="DYY19" s="3">
        <v>4.51</v>
      </c>
      <c r="DYZ19" s="3">
        <v>3.55</v>
      </c>
      <c r="DZA19" s="3">
        <v>4.59</v>
      </c>
      <c r="DZB19" s="3">
        <v>4.91</v>
      </c>
      <c r="DZC19" s="3">
        <v>5.47</v>
      </c>
      <c r="DZD19" s="3">
        <v>3.92</v>
      </c>
      <c r="DZE19" s="3">
        <v>2.76</v>
      </c>
      <c r="DZF19" s="3">
        <v>3.62</v>
      </c>
      <c r="DZG19" s="3">
        <v>5.16</v>
      </c>
      <c r="DZH19" s="3">
        <v>3.66</v>
      </c>
      <c r="DZI19" s="3">
        <v>3.67</v>
      </c>
      <c r="DZJ19" s="3">
        <v>4.3099999999999996</v>
      </c>
      <c r="DZK19" s="3">
        <v>3.71</v>
      </c>
      <c r="DZL19" s="3">
        <v>4.78</v>
      </c>
      <c r="DZM19" s="3">
        <v>6.43</v>
      </c>
      <c r="DZN19" s="3">
        <v>3.24</v>
      </c>
      <c r="DZO19" s="3">
        <v>3.62</v>
      </c>
      <c r="DZP19" s="3">
        <v>3.43</v>
      </c>
      <c r="DZQ19" s="3">
        <v>5.35</v>
      </c>
      <c r="DZR19" s="3">
        <v>3.27</v>
      </c>
      <c r="DZS19" s="3">
        <v>5.61</v>
      </c>
      <c r="DZT19" s="3">
        <v>4.95</v>
      </c>
      <c r="DZU19" s="3">
        <v>4.49</v>
      </c>
      <c r="DZV19" s="3">
        <v>2.77</v>
      </c>
      <c r="DZW19" s="3">
        <v>4.9000000000000004</v>
      </c>
      <c r="DZX19" s="3">
        <v>3.98</v>
      </c>
      <c r="DZY19" s="3">
        <v>4.0199999999999996</v>
      </c>
      <c r="DZZ19" s="3">
        <v>3.43</v>
      </c>
      <c r="EAA19" s="3">
        <v>4.46</v>
      </c>
      <c r="EAB19" s="3">
        <v>4.1100000000000003</v>
      </c>
      <c r="EAC19" s="3">
        <v>2.34</v>
      </c>
      <c r="EAD19" s="3">
        <v>6.35</v>
      </c>
      <c r="EAE19" s="3">
        <v>3.71</v>
      </c>
      <c r="EAF19" s="3">
        <v>2.62</v>
      </c>
      <c r="EAG19" s="3">
        <v>3.51</v>
      </c>
      <c r="EAH19" s="3">
        <v>4.7300000000000004</v>
      </c>
      <c r="EAI19" s="3">
        <v>3.85</v>
      </c>
      <c r="EAJ19" s="3">
        <v>4.6900000000000004</v>
      </c>
      <c r="EAK19" s="3">
        <v>3.76</v>
      </c>
      <c r="EAL19" s="3">
        <v>4.47</v>
      </c>
      <c r="EAM19" s="3">
        <v>4.18</v>
      </c>
      <c r="EAN19" s="3">
        <v>3.29</v>
      </c>
      <c r="EAO19" s="3">
        <v>4.08</v>
      </c>
      <c r="EAP19" s="3">
        <v>6.01</v>
      </c>
      <c r="EAQ19" s="3">
        <v>5.41</v>
      </c>
      <c r="EAR19" s="3">
        <v>4.99</v>
      </c>
      <c r="EAS19" s="3">
        <v>6.14</v>
      </c>
      <c r="EAT19" s="3">
        <v>4.25</v>
      </c>
      <c r="EAU19" s="3">
        <v>4.49</v>
      </c>
      <c r="EAV19" s="3">
        <v>4.29</v>
      </c>
      <c r="EAW19" s="3">
        <v>3.75</v>
      </c>
      <c r="EAX19" s="3">
        <v>4.9000000000000004</v>
      </c>
      <c r="EAY19" s="3">
        <v>3.58</v>
      </c>
      <c r="EAZ19" s="3">
        <v>2.76</v>
      </c>
      <c r="EBA19" s="3">
        <v>4.9400000000000004</v>
      </c>
      <c r="EBB19" s="3">
        <v>3.13</v>
      </c>
      <c r="EBC19" s="3">
        <v>4.07</v>
      </c>
      <c r="EBD19" s="3">
        <v>6.13</v>
      </c>
      <c r="EBE19" s="3">
        <v>3.63</v>
      </c>
      <c r="EBF19" s="3">
        <v>3.84</v>
      </c>
      <c r="EBG19" s="3">
        <v>3.89</v>
      </c>
      <c r="EBH19" s="3">
        <v>4.2699999999999996</v>
      </c>
      <c r="EBI19" s="3">
        <v>3.48</v>
      </c>
      <c r="EBJ19" s="3">
        <v>4.46</v>
      </c>
      <c r="EBK19" s="3">
        <v>5.31</v>
      </c>
      <c r="EBL19" s="3">
        <v>2.27</v>
      </c>
      <c r="EBM19" s="3">
        <v>4.25</v>
      </c>
      <c r="EBN19" s="3">
        <v>6.02</v>
      </c>
      <c r="EBO19" s="3">
        <v>3.38</v>
      </c>
      <c r="EBP19" s="3">
        <v>4.9400000000000004</v>
      </c>
      <c r="EBQ19" s="3">
        <v>3.27</v>
      </c>
      <c r="EBR19" s="3">
        <v>5.25</v>
      </c>
      <c r="EBS19" s="3">
        <v>4.62</v>
      </c>
      <c r="EBT19" s="3">
        <v>3.38</v>
      </c>
      <c r="EBU19" s="3">
        <v>5.26</v>
      </c>
      <c r="EBV19" s="3">
        <v>5.35</v>
      </c>
      <c r="EBW19" s="3">
        <v>3.47</v>
      </c>
      <c r="EBX19" s="3">
        <v>4.4000000000000004</v>
      </c>
      <c r="EBY19" s="3">
        <v>2.99</v>
      </c>
      <c r="EBZ19" s="3">
        <v>3.4</v>
      </c>
      <c r="ECA19" s="3">
        <v>4.13</v>
      </c>
      <c r="ECB19" s="3">
        <v>3.36</v>
      </c>
      <c r="ECC19" s="3">
        <v>3.88</v>
      </c>
      <c r="ECD19" s="3">
        <v>5.2</v>
      </c>
      <c r="ECE19" s="3">
        <v>1.85</v>
      </c>
      <c r="ECF19" s="3">
        <v>3.78</v>
      </c>
      <c r="ECG19" s="3">
        <v>5.24</v>
      </c>
      <c r="ECH19" s="3">
        <v>3.88</v>
      </c>
      <c r="ECI19" s="3">
        <v>5.38</v>
      </c>
      <c r="ECJ19" s="3">
        <v>3.62</v>
      </c>
      <c r="ECK19" s="3">
        <v>3.04</v>
      </c>
      <c r="ECL19" s="3">
        <v>6.58</v>
      </c>
      <c r="ECM19" s="3">
        <v>4.13</v>
      </c>
      <c r="ECN19" s="3">
        <v>4.46</v>
      </c>
      <c r="ECO19" s="3">
        <v>4.16</v>
      </c>
      <c r="ECP19" s="3">
        <v>3.69</v>
      </c>
      <c r="ECQ19" s="3">
        <v>3.68</v>
      </c>
      <c r="ECR19" s="3">
        <v>5.17</v>
      </c>
      <c r="ECS19" s="3">
        <v>3.71</v>
      </c>
      <c r="ECT19" s="3">
        <v>4.4400000000000004</v>
      </c>
      <c r="ECU19" s="3">
        <v>2.8</v>
      </c>
      <c r="ECV19" s="3" t="s">
        <v>5</v>
      </c>
      <c r="ECW19" s="3">
        <v>2.72</v>
      </c>
      <c r="ECX19" s="3">
        <v>4.9000000000000004</v>
      </c>
      <c r="ECY19" s="3">
        <v>3.61</v>
      </c>
      <c r="ECZ19" s="3">
        <v>6.01</v>
      </c>
      <c r="EDA19" s="3">
        <v>3.64</v>
      </c>
      <c r="EDB19" s="3">
        <v>4.68</v>
      </c>
      <c r="EDC19" s="3">
        <v>3.99</v>
      </c>
      <c r="EDD19" s="3">
        <v>4.41</v>
      </c>
      <c r="EDE19" s="3">
        <v>3.71</v>
      </c>
      <c r="EDF19" s="3">
        <v>6.83</v>
      </c>
      <c r="EDG19" s="3">
        <v>3.92</v>
      </c>
      <c r="EDH19" s="3">
        <v>4.3499999999999996</v>
      </c>
      <c r="EDI19" s="3">
        <v>3.7</v>
      </c>
      <c r="EDJ19" s="3">
        <v>4.2300000000000004</v>
      </c>
      <c r="EDK19" s="3">
        <v>4.13</v>
      </c>
      <c r="EDL19" s="3">
        <v>4.3099999999999996</v>
      </c>
      <c r="EDM19" s="3">
        <v>6.65</v>
      </c>
      <c r="EDN19" s="3">
        <v>3.97</v>
      </c>
      <c r="EDO19" s="3">
        <v>4.6900000000000004</v>
      </c>
      <c r="EDP19" s="3">
        <v>3.65</v>
      </c>
      <c r="EDQ19" s="3">
        <v>3.56</v>
      </c>
      <c r="EDR19" s="3">
        <v>4.8499999999999996</v>
      </c>
      <c r="EDS19" s="3">
        <v>4.3499999999999996</v>
      </c>
      <c r="EDT19" s="3">
        <v>4.4000000000000004</v>
      </c>
      <c r="EDU19" s="3">
        <v>3.51</v>
      </c>
      <c r="EDV19" s="3">
        <v>5.39</v>
      </c>
      <c r="EDW19" s="3">
        <v>3.62</v>
      </c>
      <c r="EDX19" s="3">
        <v>3.5</v>
      </c>
      <c r="EDY19" s="3">
        <v>4.97</v>
      </c>
      <c r="EDZ19" s="3">
        <v>3.8</v>
      </c>
      <c r="EEA19" s="3">
        <v>4.09</v>
      </c>
      <c r="EEB19" s="3">
        <v>4.34</v>
      </c>
      <c r="EEC19" s="3">
        <v>4.09</v>
      </c>
      <c r="EED19" s="3">
        <v>4.45</v>
      </c>
      <c r="EEE19" s="3">
        <v>3.85</v>
      </c>
      <c r="EEF19" s="3">
        <v>2.9</v>
      </c>
      <c r="EEG19" s="3">
        <v>4.33</v>
      </c>
      <c r="EEH19" s="3">
        <v>4.8499999999999996</v>
      </c>
      <c r="EEI19" s="3">
        <v>3.08</v>
      </c>
      <c r="EEJ19" s="3">
        <v>5.82</v>
      </c>
      <c r="EEK19" s="3">
        <v>5.74</v>
      </c>
      <c r="EEL19" s="3">
        <v>3.72</v>
      </c>
      <c r="EEM19" s="3">
        <v>4.42</v>
      </c>
      <c r="EEN19" s="3">
        <v>5.17</v>
      </c>
      <c r="EEO19" s="3">
        <v>4.38</v>
      </c>
      <c r="EEP19" s="3">
        <v>5.71</v>
      </c>
      <c r="EEQ19" s="3">
        <v>4.3499999999999996</v>
      </c>
      <c r="EER19" s="3">
        <v>5.48</v>
      </c>
      <c r="EES19" s="3" t="s">
        <v>5</v>
      </c>
      <c r="EET19" s="3">
        <v>3.17</v>
      </c>
      <c r="EEU19" s="3">
        <v>3.6</v>
      </c>
      <c r="EEV19" s="3">
        <v>4.0999999999999996</v>
      </c>
      <c r="EEW19" s="3">
        <v>3.15</v>
      </c>
      <c r="EEX19" s="3">
        <v>2.85</v>
      </c>
      <c r="EEY19" s="3">
        <v>3.88</v>
      </c>
      <c r="EEZ19" s="3">
        <v>2.99</v>
      </c>
      <c r="EFA19" s="3">
        <v>2.68</v>
      </c>
      <c r="EFB19" s="3">
        <v>3.47</v>
      </c>
      <c r="EFC19" s="3">
        <v>5.18</v>
      </c>
      <c r="EFD19" s="3">
        <v>4.7699999999999996</v>
      </c>
      <c r="EFE19" s="3">
        <v>4.4400000000000004</v>
      </c>
      <c r="EFF19" s="3">
        <v>3.31</v>
      </c>
      <c r="EFG19" s="3">
        <v>4.09</v>
      </c>
      <c r="EFH19" s="3">
        <v>4.54</v>
      </c>
      <c r="EFI19" s="3">
        <v>4.58</v>
      </c>
      <c r="EFJ19" s="3">
        <v>3.99</v>
      </c>
      <c r="EFK19" s="3">
        <v>4.3499999999999996</v>
      </c>
      <c r="EFL19" s="3">
        <v>4.4800000000000004</v>
      </c>
      <c r="EFM19" s="3">
        <v>3.41</v>
      </c>
      <c r="EFN19" s="3">
        <v>6.12</v>
      </c>
      <c r="EFO19" s="3">
        <v>3.33</v>
      </c>
      <c r="EFP19" s="3">
        <v>3.4</v>
      </c>
      <c r="EFQ19" s="3">
        <v>3.86</v>
      </c>
      <c r="EFR19" s="3">
        <v>3.46</v>
      </c>
      <c r="EFS19" s="3">
        <v>2.71</v>
      </c>
      <c r="EFT19" s="3">
        <v>2.5299999999999998</v>
      </c>
      <c r="EFU19" s="3">
        <v>3.07</v>
      </c>
      <c r="EFV19" s="3">
        <v>3.96</v>
      </c>
      <c r="EFW19" s="3">
        <v>3.07</v>
      </c>
      <c r="EFX19" s="3">
        <v>4.18</v>
      </c>
      <c r="EFY19" s="3">
        <v>4.28</v>
      </c>
      <c r="EFZ19" s="3">
        <v>4.75</v>
      </c>
      <c r="EGA19" s="3">
        <v>4.47</v>
      </c>
      <c r="EGB19" s="3">
        <v>3.68</v>
      </c>
      <c r="EGC19" s="3">
        <v>2.2599999999999998</v>
      </c>
      <c r="EGD19" s="3">
        <v>4.18</v>
      </c>
      <c r="EGE19" s="3">
        <v>3.53</v>
      </c>
      <c r="EGF19" s="3">
        <v>2.6</v>
      </c>
      <c r="EGG19" s="3">
        <v>3</v>
      </c>
      <c r="EGH19" s="3">
        <v>3.17</v>
      </c>
      <c r="EGI19" s="3">
        <v>4.4000000000000004</v>
      </c>
      <c r="EGJ19" s="3">
        <v>1.1599999999999999</v>
      </c>
      <c r="EGK19" s="3">
        <v>3.22</v>
      </c>
      <c r="EGL19" s="3">
        <v>2.91</v>
      </c>
      <c r="EGM19" s="3">
        <v>2.8</v>
      </c>
      <c r="EGN19" s="3">
        <v>1.1200000000000001</v>
      </c>
      <c r="EGO19" s="3">
        <v>2.14</v>
      </c>
      <c r="EGP19" s="3">
        <v>1.89</v>
      </c>
      <c r="EGQ19" s="3">
        <v>3.56</v>
      </c>
      <c r="EGR19" s="3">
        <v>2.58</v>
      </c>
      <c r="EGS19" s="3">
        <v>3.23</v>
      </c>
      <c r="EGT19" s="3">
        <v>3.62</v>
      </c>
      <c r="EGU19" s="3">
        <v>3.66</v>
      </c>
      <c r="EGV19" s="3">
        <v>3.57</v>
      </c>
      <c r="EGW19" s="3">
        <v>3.84</v>
      </c>
      <c r="EGX19" s="3">
        <v>1.26</v>
      </c>
      <c r="EGY19" s="3">
        <v>3.15</v>
      </c>
      <c r="EGZ19" s="3">
        <v>3.34</v>
      </c>
      <c r="EHA19" s="3">
        <v>3.07</v>
      </c>
      <c r="EHB19" s="3">
        <v>3.49</v>
      </c>
      <c r="EHC19" s="3">
        <v>2.4300000000000002</v>
      </c>
      <c r="EHD19" s="3">
        <v>3.2</v>
      </c>
      <c r="EHE19" s="3">
        <v>3.29</v>
      </c>
      <c r="EHF19" s="3">
        <v>2.82</v>
      </c>
      <c r="EHG19" s="3">
        <v>3.33</v>
      </c>
      <c r="EHH19" s="3">
        <v>1.71</v>
      </c>
      <c r="EHI19" s="3">
        <v>3.47</v>
      </c>
      <c r="EHJ19" s="3">
        <v>3.82</v>
      </c>
      <c r="EHK19" s="3">
        <v>2.65</v>
      </c>
      <c r="EHL19" s="3">
        <v>2.82</v>
      </c>
      <c r="EHM19" s="3">
        <v>3.18</v>
      </c>
      <c r="EHN19" s="3">
        <v>3.32</v>
      </c>
      <c r="EHO19" s="3">
        <v>0.81</v>
      </c>
      <c r="EHP19" s="3">
        <v>4.1900000000000004</v>
      </c>
      <c r="EHQ19" s="3">
        <v>3.73</v>
      </c>
      <c r="EHR19" s="3">
        <v>2.58</v>
      </c>
      <c r="EHS19" s="3">
        <v>4.0599999999999996</v>
      </c>
      <c r="EHT19" s="3">
        <v>3.24</v>
      </c>
      <c r="EHU19" s="3">
        <v>3.49</v>
      </c>
      <c r="EHV19" s="3">
        <v>2.2599999999999998</v>
      </c>
      <c r="EHW19" s="3">
        <v>3.47</v>
      </c>
      <c r="EHX19" s="3">
        <v>3.31</v>
      </c>
      <c r="EHY19" s="3">
        <v>2.5499999999999998</v>
      </c>
      <c r="EHZ19" s="3">
        <v>3.38</v>
      </c>
      <c r="EIA19" s="3">
        <v>2.35</v>
      </c>
      <c r="EIB19" s="3">
        <v>3.86</v>
      </c>
      <c r="EIC19" s="3">
        <v>3.58</v>
      </c>
      <c r="EID19" s="3">
        <v>2.5499999999999998</v>
      </c>
      <c r="EIE19" s="3">
        <v>2.25</v>
      </c>
      <c r="EIF19" s="3">
        <v>2.81</v>
      </c>
      <c r="EIG19" s="3">
        <v>3.16</v>
      </c>
      <c r="EIH19" s="3">
        <v>3.88</v>
      </c>
      <c r="EII19" s="3">
        <v>4.05</v>
      </c>
      <c r="EIJ19" s="3">
        <v>3.45</v>
      </c>
      <c r="EIK19" s="3">
        <v>3.93</v>
      </c>
      <c r="EIL19" s="3">
        <v>3.48</v>
      </c>
      <c r="EIM19" s="3">
        <v>3.02</v>
      </c>
      <c r="EIN19" s="3">
        <v>2.58</v>
      </c>
      <c r="EIO19" s="3">
        <v>2.2999999999999998</v>
      </c>
      <c r="EIP19" s="3">
        <v>4.1500000000000004</v>
      </c>
      <c r="EIQ19" s="3">
        <v>3.42</v>
      </c>
      <c r="EIR19" s="3">
        <v>3.7</v>
      </c>
      <c r="EIS19" s="3">
        <v>3.36</v>
      </c>
      <c r="EIT19" s="3">
        <v>3.47</v>
      </c>
      <c r="EIU19" s="3">
        <v>2.94</v>
      </c>
      <c r="EIV19" s="3">
        <v>2.73</v>
      </c>
      <c r="EIW19" s="3">
        <v>3.61</v>
      </c>
      <c r="EIX19" s="3">
        <v>3.64</v>
      </c>
      <c r="EIY19" s="3">
        <v>4.1100000000000003</v>
      </c>
      <c r="EIZ19" s="3">
        <v>2.34</v>
      </c>
      <c r="EJA19" s="3">
        <v>2.99</v>
      </c>
      <c r="EJB19" s="3">
        <v>2.73</v>
      </c>
      <c r="EJC19" s="3">
        <v>3.9</v>
      </c>
      <c r="EJD19" s="3">
        <v>3.05</v>
      </c>
      <c r="EJE19" s="3">
        <v>2.95</v>
      </c>
      <c r="EJF19" s="3">
        <v>4.68</v>
      </c>
      <c r="EJG19" s="3">
        <v>2.85</v>
      </c>
      <c r="EJH19" s="3">
        <v>3.74</v>
      </c>
      <c r="EJI19" s="3">
        <v>2.88</v>
      </c>
      <c r="EJJ19" s="3">
        <v>3.04</v>
      </c>
      <c r="EJK19" s="3">
        <v>3.13</v>
      </c>
      <c r="EJL19" s="3">
        <v>3.88</v>
      </c>
      <c r="EJM19" s="3">
        <v>3.71</v>
      </c>
      <c r="EJN19" s="3">
        <v>4.04</v>
      </c>
      <c r="EJO19" s="3">
        <v>2.33</v>
      </c>
      <c r="EJP19" s="3">
        <v>3.95</v>
      </c>
      <c r="EJQ19" s="3">
        <v>1.88</v>
      </c>
      <c r="EJR19" s="3">
        <v>2.0099999999999998</v>
      </c>
      <c r="EJS19" s="3">
        <v>4</v>
      </c>
      <c r="EJT19" s="3">
        <v>2.85</v>
      </c>
      <c r="EJU19" s="3">
        <v>3.04</v>
      </c>
      <c r="EJV19" s="3">
        <v>3.57</v>
      </c>
      <c r="EJW19" s="3">
        <v>4.2300000000000004</v>
      </c>
      <c r="EJX19" s="3">
        <v>2.98</v>
      </c>
      <c r="EJY19" s="3">
        <v>4.29</v>
      </c>
      <c r="EJZ19" s="3">
        <v>2.36</v>
      </c>
      <c r="EKA19" s="3">
        <v>4.3099999999999996</v>
      </c>
      <c r="EKB19" s="3">
        <v>3.06</v>
      </c>
      <c r="EKC19" s="3">
        <v>4.07</v>
      </c>
      <c r="EKD19" s="3">
        <v>2.4700000000000002</v>
      </c>
      <c r="EKE19" s="3">
        <v>2.83</v>
      </c>
      <c r="EKF19" s="3">
        <v>3.61</v>
      </c>
      <c r="EKG19" s="3">
        <v>3.44</v>
      </c>
      <c r="EKH19" s="3">
        <v>3.42</v>
      </c>
      <c r="EKI19" s="3">
        <v>2.91</v>
      </c>
      <c r="EKJ19" s="3">
        <v>2.06</v>
      </c>
      <c r="EKK19" s="3">
        <v>2.34</v>
      </c>
      <c r="EKL19" s="3">
        <v>5.94</v>
      </c>
      <c r="EKM19" s="3">
        <v>3.19</v>
      </c>
      <c r="EKN19" s="3">
        <v>3.31</v>
      </c>
      <c r="EKO19" s="3">
        <v>4.1500000000000004</v>
      </c>
      <c r="EKP19" s="3">
        <v>2.96</v>
      </c>
      <c r="EKQ19" s="3">
        <v>3.43</v>
      </c>
      <c r="EKR19" s="3">
        <v>1.83</v>
      </c>
      <c r="EKS19" s="3">
        <v>2.11</v>
      </c>
      <c r="EKT19" s="3">
        <v>3.01</v>
      </c>
      <c r="EKU19" s="3">
        <v>3.68</v>
      </c>
      <c r="EKV19" s="3">
        <v>4.59</v>
      </c>
      <c r="EKW19" s="3">
        <v>3.29</v>
      </c>
      <c r="EKX19" s="3">
        <v>5.35</v>
      </c>
      <c r="EKY19" s="3">
        <v>3.13</v>
      </c>
      <c r="EKZ19" s="3">
        <v>3.18</v>
      </c>
      <c r="ELA19" s="3">
        <v>3.01</v>
      </c>
      <c r="ELB19" s="3">
        <v>3.04</v>
      </c>
      <c r="ELC19" s="3">
        <v>4.49</v>
      </c>
      <c r="ELD19" s="3">
        <v>4.93</v>
      </c>
      <c r="ELE19" s="3">
        <v>2.37</v>
      </c>
      <c r="ELF19" s="3">
        <v>4.16</v>
      </c>
      <c r="ELG19" s="3">
        <v>3.6</v>
      </c>
      <c r="ELH19" s="3">
        <v>6.2</v>
      </c>
      <c r="ELI19" s="3">
        <v>4.4000000000000004</v>
      </c>
      <c r="ELJ19" s="3">
        <v>4.57</v>
      </c>
      <c r="ELK19" s="3">
        <v>3.77</v>
      </c>
      <c r="ELL19" s="3">
        <v>3.2</v>
      </c>
      <c r="ELM19" s="3">
        <v>4.49</v>
      </c>
      <c r="ELN19" s="3">
        <v>2.62</v>
      </c>
      <c r="ELO19" s="3">
        <v>4.78</v>
      </c>
      <c r="ELP19" s="3">
        <v>4.0999999999999996</v>
      </c>
      <c r="ELQ19" s="3">
        <v>1.91</v>
      </c>
      <c r="ELR19" s="3">
        <v>3.6</v>
      </c>
      <c r="ELS19" s="3">
        <v>3.5</v>
      </c>
      <c r="ELT19" s="3">
        <v>3.74</v>
      </c>
      <c r="ELU19" s="3">
        <v>4.26</v>
      </c>
      <c r="ELV19" s="3">
        <v>3.65</v>
      </c>
      <c r="ELW19" s="3">
        <v>4.01</v>
      </c>
      <c r="ELX19" s="3">
        <v>3.33</v>
      </c>
      <c r="ELY19" s="3">
        <v>3.24</v>
      </c>
      <c r="ELZ19" s="3">
        <v>3.86</v>
      </c>
      <c r="EMA19" s="3">
        <v>3.37</v>
      </c>
      <c r="EMB19" s="3">
        <v>4.74</v>
      </c>
      <c r="EMC19" s="3">
        <v>3.64</v>
      </c>
      <c r="EMD19" s="3">
        <v>3.61</v>
      </c>
      <c r="EME19" s="3">
        <v>1.66</v>
      </c>
      <c r="EMF19" s="3">
        <v>2.69</v>
      </c>
      <c r="EMG19" s="3">
        <v>3.22</v>
      </c>
      <c r="EMH19" s="3">
        <v>3.23</v>
      </c>
      <c r="EMI19" s="3">
        <v>4.12</v>
      </c>
      <c r="EMJ19" s="3">
        <v>2.93</v>
      </c>
      <c r="EMK19" s="3">
        <v>2.96</v>
      </c>
      <c r="EML19" s="3">
        <v>3.11</v>
      </c>
      <c r="EMM19" s="3">
        <v>2.5499999999999998</v>
      </c>
      <c r="EMN19" s="3">
        <v>2.82</v>
      </c>
      <c r="EMO19" s="3">
        <v>3.68</v>
      </c>
      <c r="EMP19" s="3">
        <v>4.3499999999999996</v>
      </c>
      <c r="EMQ19" s="3">
        <v>4.13</v>
      </c>
      <c r="EMR19" s="3">
        <v>2.97</v>
      </c>
      <c r="EMS19" s="3">
        <v>3.1</v>
      </c>
      <c r="EMT19" s="3">
        <v>4.2</v>
      </c>
      <c r="EMU19" s="3">
        <v>3.53</v>
      </c>
      <c r="EMV19" s="3">
        <v>2.2999999999999998</v>
      </c>
      <c r="EMW19" s="3">
        <v>10</v>
      </c>
      <c r="EMX19" s="3">
        <v>3.75</v>
      </c>
      <c r="EMY19" s="3">
        <v>3.81</v>
      </c>
      <c r="EMZ19" s="3">
        <v>4.2699999999999996</v>
      </c>
      <c r="ENA19" s="3">
        <v>3.58</v>
      </c>
      <c r="ENB19" s="3">
        <v>3.51</v>
      </c>
      <c r="ENC19" s="3">
        <v>3.31</v>
      </c>
      <c r="END19" s="3">
        <v>6.94</v>
      </c>
      <c r="ENE19" s="3">
        <v>4.58</v>
      </c>
      <c r="ENF19" s="3">
        <v>2.64</v>
      </c>
      <c r="ENG19" s="3">
        <v>4.08</v>
      </c>
      <c r="ENH19" s="3">
        <v>3.73</v>
      </c>
      <c r="ENI19" s="3">
        <v>3.68</v>
      </c>
      <c r="ENJ19" s="3">
        <v>3.61</v>
      </c>
      <c r="ENK19" s="3">
        <v>3.01</v>
      </c>
      <c r="ENL19" s="3">
        <v>5.03</v>
      </c>
      <c r="ENM19" s="3">
        <v>2.92</v>
      </c>
      <c r="ENN19" s="3">
        <v>5.0199999999999996</v>
      </c>
      <c r="ENO19" s="3">
        <v>2.85</v>
      </c>
      <c r="ENP19" s="3">
        <v>3.22</v>
      </c>
      <c r="ENQ19" s="3">
        <v>3.7</v>
      </c>
      <c r="ENR19" s="3">
        <v>4.24</v>
      </c>
      <c r="ENS19" s="3">
        <v>7.73</v>
      </c>
      <c r="ENT19" s="3">
        <v>8.0299999999999994</v>
      </c>
      <c r="ENU19" s="3">
        <v>3.44</v>
      </c>
      <c r="ENV19" s="3">
        <v>3.47</v>
      </c>
      <c r="ENW19" s="3">
        <v>8.01</v>
      </c>
      <c r="ENX19" s="3">
        <v>3.58</v>
      </c>
      <c r="ENY19" s="3">
        <v>4.8899999999999997</v>
      </c>
      <c r="ENZ19" s="3">
        <v>2.81</v>
      </c>
      <c r="EOA19" s="3">
        <v>4.28</v>
      </c>
      <c r="EOB19" s="3">
        <v>4.91</v>
      </c>
      <c r="EOC19" s="3">
        <v>3.69</v>
      </c>
      <c r="EOD19" s="3">
        <v>4.18</v>
      </c>
      <c r="EOE19" s="3">
        <v>1.28</v>
      </c>
      <c r="EOF19" s="3">
        <v>8.17</v>
      </c>
      <c r="EOG19" s="3">
        <v>3.54</v>
      </c>
      <c r="EOH19" s="3">
        <v>3.24</v>
      </c>
      <c r="EOI19" s="3">
        <v>5.05</v>
      </c>
      <c r="EOJ19" s="3">
        <v>2.85</v>
      </c>
      <c r="EOK19" s="3">
        <v>2.75</v>
      </c>
      <c r="EOL19" s="3">
        <v>3.63</v>
      </c>
      <c r="EOM19" s="3">
        <v>3.17</v>
      </c>
      <c r="EON19" s="3">
        <v>2.6</v>
      </c>
      <c r="EOO19" s="3">
        <v>3.01</v>
      </c>
      <c r="EOP19" s="3">
        <v>3.5</v>
      </c>
      <c r="EOQ19" s="3">
        <v>5.73</v>
      </c>
      <c r="EOR19" s="3">
        <v>2.91</v>
      </c>
      <c r="EOS19" s="3">
        <v>6.15</v>
      </c>
      <c r="EOT19" s="3">
        <v>4.1900000000000004</v>
      </c>
      <c r="EOU19" s="3">
        <v>3.19</v>
      </c>
      <c r="EOV19" s="3">
        <v>3.05</v>
      </c>
      <c r="EOW19" s="3">
        <v>2.48</v>
      </c>
      <c r="EOX19" s="3">
        <v>4.67</v>
      </c>
      <c r="EOY19" s="3">
        <v>4.4400000000000004</v>
      </c>
      <c r="EOZ19" s="3" t="s">
        <v>5</v>
      </c>
      <c r="EPA19" s="3">
        <v>3.5</v>
      </c>
      <c r="EPB19" s="3">
        <v>4.05</v>
      </c>
      <c r="EPC19" s="3">
        <v>5.5</v>
      </c>
      <c r="EPD19" s="3">
        <v>3.34</v>
      </c>
      <c r="EPE19" s="3">
        <v>6.87</v>
      </c>
      <c r="EPF19" s="3">
        <v>3.82</v>
      </c>
      <c r="EPG19" s="3">
        <v>3.19</v>
      </c>
      <c r="EPH19" s="3">
        <v>3.82</v>
      </c>
      <c r="EPI19" s="3">
        <v>3.53</v>
      </c>
      <c r="EPJ19" s="3">
        <v>3.8</v>
      </c>
      <c r="EPK19" s="3">
        <v>4.88</v>
      </c>
      <c r="EPL19" s="3">
        <v>4.0599999999999996</v>
      </c>
      <c r="EPM19" s="3">
        <v>3.76</v>
      </c>
      <c r="EPN19" s="3">
        <v>2.97</v>
      </c>
      <c r="EPO19" s="3">
        <v>3.51</v>
      </c>
      <c r="EPP19" s="3">
        <v>3.27</v>
      </c>
      <c r="EPQ19" s="3">
        <v>4.7699999999999996</v>
      </c>
      <c r="EPR19" s="3">
        <v>3.84</v>
      </c>
      <c r="EPS19" s="3">
        <v>3.52</v>
      </c>
      <c r="EPT19" s="3">
        <v>3.01</v>
      </c>
      <c r="EPU19" s="3">
        <v>4.51</v>
      </c>
      <c r="EPV19" s="3">
        <v>4</v>
      </c>
      <c r="EPW19" s="3">
        <v>3.82</v>
      </c>
      <c r="EPX19" s="3">
        <v>3.86</v>
      </c>
      <c r="EPY19" s="3">
        <v>4.18</v>
      </c>
      <c r="EPZ19" s="3">
        <v>3.43</v>
      </c>
      <c r="EQA19" s="3">
        <v>4.0199999999999996</v>
      </c>
      <c r="EQB19" s="3">
        <v>3.25</v>
      </c>
      <c r="EQC19" s="3">
        <v>3.33</v>
      </c>
      <c r="EQD19" s="3">
        <v>3.75</v>
      </c>
      <c r="EQE19" s="3">
        <v>4.6399999999999997</v>
      </c>
      <c r="EQF19" s="3">
        <v>3.94</v>
      </c>
      <c r="EQG19" s="3">
        <v>3.27</v>
      </c>
      <c r="EQH19" s="3">
        <v>4.18</v>
      </c>
      <c r="EQI19" s="3">
        <v>3.96</v>
      </c>
      <c r="EQJ19" s="3">
        <v>2.95</v>
      </c>
      <c r="EQK19" s="3">
        <v>2.81</v>
      </c>
      <c r="EQL19" s="3">
        <v>3.41</v>
      </c>
      <c r="EQM19" s="3">
        <v>5.13</v>
      </c>
      <c r="EQN19" s="3">
        <v>3.56</v>
      </c>
      <c r="EQO19" s="3">
        <v>2.15</v>
      </c>
      <c r="EQP19" s="3">
        <v>3.93</v>
      </c>
      <c r="EQQ19" s="3">
        <v>2.8</v>
      </c>
      <c r="EQR19" s="3">
        <v>4.5599999999999996</v>
      </c>
      <c r="EQS19" s="3">
        <v>4.13</v>
      </c>
      <c r="EQT19" s="3">
        <v>5.9</v>
      </c>
      <c r="EQU19" s="3">
        <v>4</v>
      </c>
      <c r="EQV19" s="3">
        <v>3.16</v>
      </c>
      <c r="EQW19" s="3">
        <v>3.62</v>
      </c>
      <c r="EQX19" s="3">
        <v>3.9</v>
      </c>
      <c r="EQY19" s="3">
        <v>3.42</v>
      </c>
      <c r="EQZ19" s="3">
        <v>4.18</v>
      </c>
      <c r="ERA19" s="3">
        <v>3.06</v>
      </c>
      <c r="ERB19" s="3">
        <v>3.66</v>
      </c>
      <c r="ERC19" s="3">
        <v>4.0599999999999996</v>
      </c>
      <c r="ERD19" s="3">
        <v>3.69</v>
      </c>
      <c r="ERE19" s="3">
        <v>3.54</v>
      </c>
      <c r="ERF19" s="3">
        <v>3.67</v>
      </c>
      <c r="ERG19" s="3">
        <v>6.23</v>
      </c>
      <c r="ERH19" s="3">
        <v>4.67</v>
      </c>
      <c r="ERI19" s="3">
        <v>3.57</v>
      </c>
      <c r="ERJ19" s="3">
        <v>4.05</v>
      </c>
      <c r="ERK19" s="3">
        <v>3.87</v>
      </c>
      <c r="ERL19" s="3">
        <v>3.83</v>
      </c>
      <c r="ERM19" s="3">
        <v>2.99</v>
      </c>
      <c r="ERN19" s="3">
        <v>1.95</v>
      </c>
      <c r="ERO19" s="3">
        <v>3.03</v>
      </c>
      <c r="ERP19" s="3">
        <v>4.55</v>
      </c>
      <c r="ERQ19" s="3">
        <v>3.36</v>
      </c>
      <c r="ERR19" s="3">
        <v>4.37</v>
      </c>
      <c r="ERS19" s="3">
        <v>3.6</v>
      </c>
      <c r="ERT19" s="3">
        <v>3.76</v>
      </c>
      <c r="ERU19" s="3">
        <v>1.91</v>
      </c>
      <c r="ERV19" s="3">
        <v>3.24</v>
      </c>
      <c r="ERW19" s="3">
        <v>4.21</v>
      </c>
      <c r="ERX19" s="3">
        <v>2.33</v>
      </c>
      <c r="ERY19" s="3">
        <v>3.57</v>
      </c>
      <c r="ERZ19" s="3">
        <v>2.5099999999999998</v>
      </c>
      <c r="ESA19" s="3">
        <v>3.8</v>
      </c>
      <c r="ESB19" s="3">
        <v>4.03</v>
      </c>
      <c r="ESC19" s="3">
        <v>3.54</v>
      </c>
      <c r="ESD19" s="3">
        <v>5.01</v>
      </c>
      <c r="ESE19" s="3">
        <v>4.99</v>
      </c>
      <c r="ESF19" s="3">
        <v>4.96</v>
      </c>
      <c r="ESG19" s="3">
        <v>4.82</v>
      </c>
      <c r="ESH19" s="3">
        <v>5.26</v>
      </c>
      <c r="ESI19" s="3">
        <v>3.18</v>
      </c>
      <c r="ESJ19" s="3">
        <v>3.7</v>
      </c>
      <c r="ESK19" s="3">
        <v>2.93</v>
      </c>
      <c r="ESL19" s="3">
        <v>3.16</v>
      </c>
      <c r="ESM19" s="3">
        <v>3.64</v>
      </c>
      <c r="ESN19" s="3">
        <v>3.39</v>
      </c>
      <c r="ESO19" s="3">
        <v>3.32</v>
      </c>
      <c r="ESP19" s="3">
        <v>3.32</v>
      </c>
      <c r="ESQ19" s="3">
        <v>3.43</v>
      </c>
      <c r="ESR19" s="3">
        <v>3.77</v>
      </c>
      <c r="ESS19" s="3">
        <v>3.01</v>
      </c>
      <c r="EST19" s="3">
        <v>4.17</v>
      </c>
      <c r="ESU19" s="3">
        <v>3.96</v>
      </c>
      <c r="ESV19" s="3">
        <v>2.38</v>
      </c>
      <c r="ESW19" s="3">
        <v>3.07</v>
      </c>
      <c r="ESX19" s="3">
        <v>4.58</v>
      </c>
      <c r="ESY19" s="3">
        <v>3.86</v>
      </c>
      <c r="ESZ19" s="3">
        <v>4.03</v>
      </c>
      <c r="ETA19" s="3">
        <v>4.01</v>
      </c>
      <c r="ETB19" s="3">
        <v>3.01</v>
      </c>
      <c r="ETC19" s="3">
        <v>4.18</v>
      </c>
      <c r="ETD19" s="3">
        <v>4.49</v>
      </c>
      <c r="ETE19" s="3">
        <v>3.63</v>
      </c>
      <c r="ETF19" s="3">
        <v>3.73</v>
      </c>
      <c r="ETG19" s="3">
        <v>2.84</v>
      </c>
      <c r="ETH19" s="3">
        <v>4.45</v>
      </c>
      <c r="ETI19" s="3">
        <v>2.86</v>
      </c>
      <c r="ETJ19" s="3">
        <v>5.5</v>
      </c>
      <c r="ETK19" s="3">
        <v>3.88</v>
      </c>
      <c r="ETL19" s="3">
        <v>3.08</v>
      </c>
      <c r="ETM19" s="3">
        <v>4.53</v>
      </c>
      <c r="ETN19" s="3">
        <v>3.59</v>
      </c>
      <c r="ETO19" s="3">
        <v>4.62</v>
      </c>
      <c r="ETP19" s="3">
        <v>3.15</v>
      </c>
      <c r="ETQ19" s="3">
        <v>3.35</v>
      </c>
      <c r="ETR19" s="3">
        <v>3.98</v>
      </c>
      <c r="ETS19" s="3">
        <v>3.65</v>
      </c>
      <c r="ETT19" s="3">
        <v>3.17</v>
      </c>
      <c r="ETU19" s="3">
        <v>4.88</v>
      </c>
      <c r="ETV19" s="3">
        <v>4.0199999999999996</v>
      </c>
      <c r="ETW19" s="3">
        <v>4.04</v>
      </c>
      <c r="ETX19" s="3">
        <v>4.8600000000000003</v>
      </c>
      <c r="ETY19" s="3">
        <v>3</v>
      </c>
      <c r="ETZ19" s="3">
        <v>2.64</v>
      </c>
      <c r="EUA19" s="3">
        <v>5.64</v>
      </c>
      <c r="EUB19" s="3">
        <v>3.17</v>
      </c>
      <c r="EUC19" s="3">
        <v>4.95</v>
      </c>
      <c r="EUD19" s="3">
        <v>4.5999999999999996</v>
      </c>
      <c r="EUE19" s="3">
        <v>3.08</v>
      </c>
      <c r="EUF19" s="3">
        <v>4.91</v>
      </c>
      <c r="EUG19" s="3">
        <v>6.67</v>
      </c>
      <c r="EUH19" s="3">
        <v>5.12</v>
      </c>
      <c r="EUI19" s="3">
        <v>4.6500000000000004</v>
      </c>
      <c r="EUJ19" s="3">
        <v>4.8600000000000003</v>
      </c>
      <c r="EUK19" s="3">
        <v>4.88</v>
      </c>
      <c r="EUL19" s="3">
        <v>3.63</v>
      </c>
      <c r="EUM19" s="3" t="s">
        <v>5</v>
      </c>
      <c r="EUN19" s="3" t="s">
        <v>5</v>
      </c>
      <c r="EUO19" s="3">
        <v>7.58</v>
      </c>
      <c r="EUP19" s="3">
        <v>4.04</v>
      </c>
      <c r="EUQ19" s="3">
        <v>4.5199999999999996</v>
      </c>
      <c r="EUR19" s="3" t="s">
        <v>5</v>
      </c>
      <c r="EUS19" s="3">
        <v>4.37</v>
      </c>
      <c r="EUT19" s="3">
        <v>4.03</v>
      </c>
      <c r="EUU19" s="3">
        <v>7.36</v>
      </c>
      <c r="EUV19" s="3">
        <v>3.51</v>
      </c>
      <c r="EUW19" s="3">
        <v>3.12</v>
      </c>
      <c r="EUX19" s="3">
        <v>3.2</v>
      </c>
      <c r="EUY19" s="3">
        <v>4.59</v>
      </c>
      <c r="EUZ19" s="3" t="s">
        <v>5</v>
      </c>
      <c r="EVA19" s="3">
        <v>2.5099999999999998</v>
      </c>
      <c r="EVB19" s="3">
        <v>3.32</v>
      </c>
      <c r="EVC19" s="3">
        <v>4.33</v>
      </c>
      <c r="EVD19" s="3">
        <v>5.08</v>
      </c>
      <c r="EVE19" s="3">
        <v>3.9</v>
      </c>
      <c r="EVF19" s="3">
        <v>1.52</v>
      </c>
      <c r="EVG19" s="3">
        <v>2.33</v>
      </c>
      <c r="EVH19" s="3">
        <v>2.35</v>
      </c>
      <c r="EVI19" s="3">
        <v>5.5</v>
      </c>
      <c r="EVJ19" s="3">
        <v>4.3899999999999997</v>
      </c>
      <c r="EVK19" s="3">
        <v>2.81</v>
      </c>
      <c r="EVL19" s="3">
        <v>5.58</v>
      </c>
      <c r="EVM19" s="3">
        <v>4.8</v>
      </c>
      <c r="EVN19" s="3">
        <v>3.75</v>
      </c>
      <c r="EVO19" s="3">
        <v>3.56</v>
      </c>
      <c r="EVP19" s="3">
        <v>4.28</v>
      </c>
      <c r="EVQ19" s="3">
        <v>3.08</v>
      </c>
      <c r="EVR19" s="3">
        <v>3.61</v>
      </c>
      <c r="EVS19" s="3">
        <v>5.26</v>
      </c>
      <c r="EVT19" s="3">
        <v>4.59</v>
      </c>
      <c r="EVU19" s="3">
        <v>4.58</v>
      </c>
      <c r="EVV19" s="3">
        <v>5.36</v>
      </c>
      <c r="EVW19" s="3">
        <v>3.12</v>
      </c>
      <c r="EVX19" s="3">
        <v>4.43</v>
      </c>
      <c r="EVY19" s="3">
        <v>3.96</v>
      </c>
      <c r="EVZ19" s="3">
        <v>4.03</v>
      </c>
      <c r="EWA19" s="3">
        <v>5.7</v>
      </c>
      <c r="EWB19" s="3">
        <v>4.2</v>
      </c>
      <c r="EWC19" s="3">
        <v>3.54</v>
      </c>
      <c r="EWD19" s="3">
        <v>3.59</v>
      </c>
      <c r="EWE19" s="3">
        <v>4.74</v>
      </c>
      <c r="EWF19" s="3">
        <v>5.6</v>
      </c>
      <c r="EWG19" s="3">
        <v>2.58</v>
      </c>
      <c r="EWH19" s="3">
        <v>2.4300000000000002</v>
      </c>
      <c r="EWI19" s="3">
        <v>3.2</v>
      </c>
      <c r="EWJ19" s="3">
        <v>2.83</v>
      </c>
      <c r="EWK19" s="3">
        <v>2.95</v>
      </c>
      <c r="EWL19" s="3">
        <v>3.91</v>
      </c>
      <c r="EWM19" s="3">
        <v>4.3</v>
      </c>
      <c r="EWN19" s="3">
        <v>5.2</v>
      </c>
      <c r="EWO19" s="3">
        <v>4.32</v>
      </c>
      <c r="EWP19" s="3">
        <v>3.19</v>
      </c>
      <c r="EWQ19" s="3">
        <v>5.23</v>
      </c>
      <c r="EWR19" s="3">
        <v>5.32</v>
      </c>
      <c r="EWS19" s="3">
        <v>2.38</v>
      </c>
      <c r="EWT19" s="3">
        <v>4.05</v>
      </c>
      <c r="EWU19" s="3">
        <v>5.22</v>
      </c>
      <c r="EWV19" s="3">
        <v>3.67</v>
      </c>
      <c r="EWW19" s="3">
        <v>2.66</v>
      </c>
      <c r="EWX19" s="3">
        <v>2.81</v>
      </c>
      <c r="EWY19" s="3">
        <v>3.61</v>
      </c>
      <c r="EWZ19" s="3">
        <v>3.93</v>
      </c>
      <c r="EXA19" s="3">
        <v>2.96</v>
      </c>
      <c r="EXB19" s="3">
        <v>3.81</v>
      </c>
      <c r="EXC19" s="3">
        <v>3.45</v>
      </c>
      <c r="EXD19" s="3">
        <v>4.7</v>
      </c>
      <c r="EXE19" s="3">
        <v>5.0199999999999996</v>
      </c>
      <c r="EXF19" s="3">
        <v>4.99</v>
      </c>
      <c r="EXG19" s="3">
        <v>3.43</v>
      </c>
      <c r="EXH19" s="3">
        <v>6.81</v>
      </c>
      <c r="EXI19" s="3">
        <v>4.93</v>
      </c>
      <c r="EXJ19" s="3">
        <v>4</v>
      </c>
      <c r="EXK19" s="3">
        <v>5.77</v>
      </c>
      <c r="EXL19" s="3">
        <v>3.75</v>
      </c>
      <c r="EXM19" s="3" t="s">
        <v>5</v>
      </c>
      <c r="EXN19" s="3">
        <v>3.92</v>
      </c>
      <c r="EXO19" s="3">
        <v>4.38</v>
      </c>
      <c r="EXP19" s="3">
        <v>4.8600000000000003</v>
      </c>
      <c r="EXQ19" s="3">
        <v>4.54</v>
      </c>
      <c r="EXR19" s="3">
        <v>3.79</v>
      </c>
      <c r="EXS19" s="3">
        <v>3.66</v>
      </c>
      <c r="EXT19" s="3" t="s">
        <v>5</v>
      </c>
      <c r="EXU19" s="3">
        <v>4.55</v>
      </c>
      <c r="EXV19" s="3">
        <v>2.83</v>
      </c>
      <c r="EXW19" s="3">
        <v>2.95</v>
      </c>
      <c r="EXX19" s="3">
        <v>4.2</v>
      </c>
      <c r="EXY19" s="3">
        <v>3.02</v>
      </c>
      <c r="EXZ19" s="3">
        <v>4.78</v>
      </c>
      <c r="EYA19" s="3">
        <v>4.66</v>
      </c>
      <c r="EYB19" s="3">
        <v>4.1500000000000004</v>
      </c>
      <c r="EYC19" s="3">
        <v>6.23</v>
      </c>
      <c r="EYD19" s="3">
        <v>4.3600000000000003</v>
      </c>
      <c r="EYE19" s="3">
        <v>3.19</v>
      </c>
      <c r="EYF19" s="3">
        <v>4.45</v>
      </c>
      <c r="EYG19" s="3">
        <v>1.63</v>
      </c>
      <c r="EYH19" s="3">
        <v>5.09</v>
      </c>
      <c r="EYI19" s="3">
        <v>3.86</v>
      </c>
      <c r="EYJ19" s="3">
        <v>3.18</v>
      </c>
      <c r="EYK19" s="3">
        <v>3.93</v>
      </c>
      <c r="EYL19" s="3">
        <v>4.16</v>
      </c>
      <c r="EYM19" s="3">
        <v>4.17</v>
      </c>
      <c r="EYN19" s="3">
        <v>3.86</v>
      </c>
      <c r="EYO19" s="3">
        <v>3.33</v>
      </c>
      <c r="EYP19" s="3">
        <v>5.43</v>
      </c>
      <c r="EYQ19" s="3">
        <v>5.65</v>
      </c>
      <c r="EYR19" s="3">
        <v>4.0599999999999996</v>
      </c>
      <c r="EYS19" s="3">
        <v>4.25</v>
      </c>
      <c r="EYT19" s="3">
        <v>2.2599999999999998</v>
      </c>
      <c r="EYU19" s="3">
        <v>4.6399999999999997</v>
      </c>
      <c r="EYV19" s="3">
        <v>3.08</v>
      </c>
      <c r="EYW19" s="3">
        <v>3.43</v>
      </c>
      <c r="EYX19" s="3">
        <v>3.42</v>
      </c>
      <c r="EYY19" s="3">
        <v>3.3</v>
      </c>
      <c r="EYZ19" s="3">
        <v>5.55</v>
      </c>
      <c r="EZA19" s="3">
        <v>3.87</v>
      </c>
      <c r="EZB19" s="3" t="s">
        <v>5</v>
      </c>
      <c r="EZC19" s="3">
        <v>2.0499999999999998</v>
      </c>
      <c r="EZD19" s="3">
        <v>3.16</v>
      </c>
      <c r="EZE19" s="3">
        <v>3.47</v>
      </c>
      <c r="EZF19" s="3">
        <v>4.53</v>
      </c>
      <c r="EZG19" s="3">
        <v>3.7</v>
      </c>
      <c r="EZH19" s="3">
        <v>3.56</v>
      </c>
      <c r="EZI19" s="3">
        <v>4.1500000000000004</v>
      </c>
      <c r="EZJ19" s="3">
        <v>4.3</v>
      </c>
      <c r="EZK19" s="3">
        <v>4.18</v>
      </c>
      <c r="EZL19" s="3">
        <v>3.65</v>
      </c>
      <c r="EZM19" s="3">
        <v>4.32</v>
      </c>
      <c r="EZN19" s="3">
        <v>3.3</v>
      </c>
      <c r="EZO19" s="3">
        <v>4.05</v>
      </c>
      <c r="EZP19" s="3">
        <v>3.72</v>
      </c>
      <c r="EZQ19" s="3">
        <v>3.2</v>
      </c>
      <c r="EZR19" s="3">
        <v>4.74</v>
      </c>
      <c r="EZS19" s="3">
        <v>5.63</v>
      </c>
      <c r="EZT19" s="3">
        <v>5.14</v>
      </c>
      <c r="EZU19" s="3">
        <v>3.83</v>
      </c>
      <c r="EZV19" s="3">
        <v>2.95</v>
      </c>
      <c r="EZW19" s="3">
        <v>4.82</v>
      </c>
      <c r="EZX19" s="3">
        <v>3.63</v>
      </c>
      <c r="EZY19" s="3">
        <v>3.46</v>
      </c>
      <c r="EZZ19" s="3">
        <v>5.4</v>
      </c>
      <c r="FAA19" s="3">
        <v>4.05</v>
      </c>
      <c r="FAB19" s="3">
        <v>4.5199999999999996</v>
      </c>
      <c r="FAC19" s="3">
        <v>3.24</v>
      </c>
      <c r="FAD19" s="3">
        <v>3.76</v>
      </c>
      <c r="FAE19" s="3" t="s">
        <v>5</v>
      </c>
      <c r="FAF19" s="3">
        <v>4.55</v>
      </c>
      <c r="FAG19" s="3">
        <v>4.93</v>
      </c>
      <c r="FAH19" s="3">
        <v>3.47</v>
      </c>
      <c r="FAI19" s="3">
        <v>3.17</v>
      </c>
      <c r="FAJ19" s="3">
        <v>4.95</v>
      </c>
      <c r="FAK19" s="3">
        <v>3.75</v>
      </c>
      <c r="FAL19" s="3">
        <v>2.35</v>
      </c>
      <c r="FAM19" s="3">
        <v>3.37</v>
      </c>
      <c r="FAN19" s="3">
        <v>4</v>
      </c>
      <c r="FAO19" s="3">
        <v>3.21</v>
      </c>
      <c r="FAP19" s="3">
        <v>3.57</v>
      </c>
      <c r="FAQ19" s="3">
        <v>3.98</v>
      </c>
      <c r="FAR19" s="3">
        <v>3.65</v>
      </c>
      <c r="FAS19" s="3">
        <v>3.85</v>
      </c>
      <c r="FAT19" s="3">
        <v>4.22</v>
      </c>
      <c r="FAU19" s="3">
        <v>3.33</v>
      </c>
      <c r="FAV19" s="3">
        <v>4.3899999999999997</v>
      </c>
      <c r="FAW19" s="3">
        <v>3.96</v>
      </c>
      <c r="FAX19" s="3">
        <v>3.56</v>
      </c>
      <c r="FAY19" s="3">
        <v>6.24</v>
      </c>
      <c r="FAZ19" s="3">
        <v>4.4000000000000004</v>
      </c>
      <c r="FBA19" s="3">
        <v>3.63</v>
      </c>
      <c r="FBB19" s="3">
        <v>4.4000000000000004</v>
      </c>
      <c r="FBC19" s="3">
        <v>3.72</v>
      </c>
      <c r="FBD19" s="3">
        <v>3.58</v>
      </c>
      <c r="FBE19" s="3">
        <v>3.91</v>
      </c>
      <c r="FBF19" s="3">
        <v>5.33</v>
      </c>
      <c r="FBG19" s="3">
        <v>3.52</v>
      </c>
      <c r="FBH19" s="3">
        <v>2.83</v>
      </c>
      <c r="FBI19" s="3">
        <v>1.35</v>
      </c>
      <c r="FBJ19" s="3">
        <v>3.05</v>
      </c>
      <c r="FBK19" s="3">
        <v>3.27</v>
      </c>
      <c r="FBL19" s="3" t="s">
        <v>5</v>
      </c>
      <c r="FBM19" s="3" t="s">
        <v>5</v>
      </c>
      <c r="FBN19" s="3">
        <v>2.76</v>
      </c>
      <c r="FBO19" s="3">
        <v>4.5</v>
      </c>
      <c r="FBP19" s="3">
        <v>5.39</v>
      </c>
      <c r="FBQ19" s="3">
        <v>2.38</v>
      </c>
      <c r="FBR19" s="3">
        <v>4.33</v>
      </c>
      <c r="FBS19" s="3">
        <v>2.2799999999999998</v>
      </c>
      <c r="FBT19" s="3">
        <v>4.75</v>
      </c>
      <c r="FBU19" s="3" t="s">
        <v>5</v>
      </c>
      <c r="FBV19" s="3">
        <v>4.05</v>
      </c>
      <c r="FBW19" s="3">
        <v>6.61</v>
      </c>
      <c r="FBX19" s="3">
        <v>3.65</v>
      </c>
      <c r="FBY19" s="3">
        <v>4.5</v>
      </c>
      <c r="FBZ19" s="3">
        <v>3.85</v>
      </c>
      <c r="FCA19" s="3">
        <v>3.96</v>
      </c>
      <c r="FCB19" s="3">
        <v>2.81</v>
      </c>
      <c r="FCC19" s="3">
        <v>2.0499999999999998</v>
      </c>
      <c r="FCD19" s="3">
        <v>2.56</v>
      </c>
      <c r="FCE19" s="3">
        <v>3.28</v>
      </c>
      <c r="FCF19" s="3">
        <v>4.74</v>
      </c>
      <c r="FCG19" s="3">
        <v>3.1</v>
      </c>
      <c r="FCH19" s="3">
        <v>3.19</v>
      </c>
      <c r="FCI19" s="3">
        <v>4.2</v>
      </c>
      <c r="FCJ19" s="3">
        <v>4.68</v>
      </c>
      <c r="FCK19" s="3">
        <v>4.46</v>
      </c>
      <c r="FCL19" s="3">
        <v>3.18</v>
      </c>
      <c r="FCM19" s="3">
        <v>3.62</v>
      </c>
      <c r="FCN19" s="3">
        <v>3.83</v>
      </c>
      <c r="FCO19" s="3" t="s">
        <v>5</v>
      </c>
      <c r="FCP19" s="3">
        <v>3.7</v>
      </c>
      <c r="FCQ19" s="3">
        <v>2.91</v>
      </c>
      <c r="FCR19" s="3" t="s">
        <v>5</v>
      </c>
      <c r="FCS19" s="3">
        <v>4.28</v>
      </c>
      <c r="FCT19" s="3">
        <v>4.2699999999999996</v>
      </c>
      <c r="FCU19" s="3">
        <v>3.82</v>
      </c>
      <c r="FCV19" s="3">
        <v>5.46</v>
      </c>
      <c r="FCW19" s="3">
        <v>4.08</v>
      </c>
      <c r="FCX19" s="3">
        <v>3.1</v>
      </c>
      <c r="FCY19" s="3">
        <v>5.0999999999999996</v>
      </c>
      <c r="FCZ19" s="3">
        <v>4.83</v>
      </c>
      <c r="FDA19" s="3">
        <v>3.1</v>
      </c>
      <c r="FDB19" s="3">
        <v>4.51</v>
      </c>
      <c r="FDC19" s="3">
        <v>4.46</v>
      </c>
      <c r="FDD19" s="3">
        <v>5.91</v>
      </c>
      <c r="FDE19" s="3">
        <v>3.67</v>
      </c>
      <c r="FDF19" s="3">
        <v>3.58</v>
      </c>
      <c r="FDG19" s="3">
        <v>4.34</v>
      </c>
      <c r="FDH19" s="3">
        <v>3.83</v>
      </c>
      <c r="FDI19" s="3">
        <v>4.8499999999999996</v>
      </c>
      <c r="FDJ19" s="3">
        <v>5.15</v>
      </c>
      <c r="FDK19" s="3">
        <v>4.1100000000000003</v>
      </c>
      <c r="FDL19" s="3">
        <v>3.52</v>
      </c>
      <c r="FDM19" s="3">
        <v>4.6500000000000004</v>
      </c>
      <c r="FDN19" s="3">
        <v>4.18</v>
      </c>
      <c r="FDO19" s="3">
        <v>3.83</v>
      </c>
      <c r="FDP19" s="3">
        <v>4.5999999999999996</v>
      </c>
      <c r="FDQ19" s="3" t="s">
        <v>5</v>
      </c>
      <c r="FDR19" s="3">
        <v>6.45</v>
      </c>
      <c r="FDS19" s="3">
        <v>4.9800000000000004</v>
      </c>
      <c r="FDT19" s="3">
        <v>4</v>
      </c>
      <c r="FDU19" s="3">
        <v>3.35</v>
      </c>
      <c r="FDV19" s="3">
        <v>4.51</v>
      </c>
      <c r="FDW19" s="3">
        <v>3.24</v>
      </c>
      <c r="FDX19" s="3">
        <v>3.37</v>
      </c>
      <c r="FDY19" s="3">
        <v>4.5199999999999996</v>
      </c>
      <c r="FDZ19" s="3">
        <v>4.5999999999999996</v>
      </c>
      <c r="FEA19" s="3">
        <v>3.63</v>
      </c>
      <c r="FEB19" s="3">
        <v>5.65</v>
      </c>
      <c r="FEC19" s="3">
        <v>3.59</v>
      </c>
      <c r="FED19" s="3">
        <v>3.74</v>
      </c>
      <c r="FEE19" s="3">
        <v>4.91</v>
      </c>
      <c r="FEF19" s="3">
        <v>3.75</v>
      </c>
      <c r="FEG19" s="3">
        <v>4.5999999999999996</v>
      </c>
      <c r="FEH19" s="3">
        <v>2.63</v>
      </c>
      <c r="FEI19" s="3">
        <v>3.99</v>
      </c>
      <c r="FEJ19" s="3">
        <v>3.31</v>
      </c>
      <c r="FEK19" s="3">
        <v>3.57</v>
      </c>
      <c r="FEL19" s="3">
        <v>4.99</v>
      </c>
      <c r="FEM19" s="3">
        <v>3.1</v>
      </c>
      <c r="FEN19" s="3">
        <v>4.3</v>
      </c>
      <c r="FEO19" s="3">
        <v>5.55</v>
      </c>
      <c r="FEP19" s="3">
        <v>4.1399999999999997</v>
      </c>
      <c r="FEQ19" s="3">
        <v>5.03</v>
      </c>
      <c r="FER19" s="3">
        <v>2.41</v>
      </c>
      <c r="FES19" s="3">
        <v>4.3600000000000003</v>
      </c>
      <c r="FET19" s="3">
        <v>5.13</v>
      </c>
      <c r="FEU19" s="3">
        <v>3.94</v>
      </c>
      <c r="FEV19" s="3">
        <v>3.26</v>
      </c>
      <c r="FEW19" s="3">
        <v>3.91</v>
      </c>
      <c r="FEX19" s="3">
        <v>4.6100000000000003</v>
      </c>
      <c r="FEY19" s="3">
        <v>2.23</v>
      </c>
      <c r="FEZ19" s="3">
        <v>3.72</v>
      </c>
      <c r="FFA19" s="3">
        <v>2.2000000000000002</v>
      </c>
      <c r="FFB19" s="3">
        <v>4.4000000000000004</v>
      </c>
      <c r="FFC19" s="3">
        <v>4.45</v>
      </c>
      <c r="FFD19" s="3">
        <v>3.57</v>
      </c>
      <c r="FFE19" s="3">
        <v>7.24</v>
      </c>
      <c r="FFF19" s="3">
        <v>4.6399999999999997</v>
      </c>
      <c r="FFG19" s="3">
        <v>5.01</v>
      </c>
      <c r="FFH19" s="3">
        <v>3.23</v>
      </c>
      <c r="FFI19" s="3">
        <v>3.55</v>
      </c>
      <c r="FFJ19" s="3">
        <v>3.79</v>
      </c>
      <c r="FFK19" s="3">
        <v>3.05</v>
      </c>
      <c r="FFL19" s="3">
        <v>4.59</v>
      </c>
      <c r="FFM19" s="3">
        <v>4.2</v>
      </c>
      <c r="FFN19" s="3">
        <v>6.18</v>
      </c>
      <c r="FFO19" s="3">
        <v>2.78</v>
      </c>
      <c r="FFP19" s="3">
        <v>4.21</v>
      </c>
      <c r="FFQ19" s="3">
        <v>3.6</v>
      </c>
      <c r="FFR19" s="3">
        <v>4.8899999999999997</v>
      </c>
      <c r="FFS19" s="3">
        <v>4.22</v>
      </c>
      <c r="FFT19" s="3">
        <v>4.53</v>
      </c>
      <c r="FFU19" s="3">
        <v>3.7</v>
      </c>
      <c r="FFV19" s="3">
        <v>3.22</v>
      </c>
      <c r="FFW19" s="3">
        <v>5.09</v>
      </c>
      <c r="FFX19" s="3">
        <v>6.76</v>
      </c>
      <c r="FFY19" s="3">
        <v>4.25</v>
      </c>
      <c r="FFZ19" s="3">
        <v>3.46</v>
      </c>
      <c r="FGA19" s="3">
        <v>4.22</v>
      </c>
      <c r="FGB19" s="3">
        <v>3.53</v>
      </c>
      <c r="FGC19" s="3">
        <v>4.2699999999999996</v>
      </c>
      <c r="FGD19" s="3">
        <v>4.17</v>
      </c>
      <c r="FGE19" s="3">
        <v>4.0999999999999996</v>
      </c>
      <c r="FGF19" s="3">
        <v>4.04</v>
      </c>
      <c r="FGG19" s="3">
        <v>2.87</v>
      </c>
      <c r="FGH19" s="3">
        <v>5.37</v>
      </c>
      <c r="FGI19" s="3">
        <v>4.07</v>
      </c>
      <c r="FGJ19" s="3">
        <v>5.17</v>
      </c>
      <c r="FGK19" s="3">
        <v>7.1</v>
      </c>
      <c r="FGL19" s="3">
        <v>3.05</v>
      </c>
      <c r="FGM19" s="3">
        <v>5.0199999999999996</v>
      </c>
      <c r="FGN19" s="3">
        <v>3.49</v>
      </c>
      <c r="FGO19" s="3">
        <v>3.59</v>
      </c>
      <c r="FGP19" s="3">
        <v>3.34</v>
      </c>
      <c r="FGQ19" s="3">
        <v>3.08</v>
      </c>
      <c r="FGR19" s="3">
        <v>3.36</v>
      </c>
      <c r="FGS19" s="3">
        <v>3.76</v>
      </c>
      <c r="FGT19" s="3">
        <v>4.96</v>
      </c>
      <c r="FGU19" s="3">
        <v>5.99</v>
      </c>
      <c r="FGV19" s="3">
        <v>3.76</v>
      </c>
      <c r="FGW19" s="3">
        <v>3.28</v>
      </c>
      <c r="FGX19" s="3">
        <v>2.68</v>
      </c>
      <c r="FGY19" s="3">
        <v>4.28</v>
      </c>
      <c r="FGZ19" s="3">
        <v>3.65</v>
      </c>
      <c r="FHA19" s="3">
        <v>4.12</v>
      </c>
      <c r="FHB19" s="3">
        <v>4.3499999999999996</v>
      </c>
      <c r="FHC19" s="3">
        <v>2.42</v>
      </c>
      <c r="FHD19" s="3">
        <v>4.12</v>
      </c>
      <c r="FHE19" s="3">
        <v>2.2999999999999998</v>
      </c>
      <c r="FHF19" s="3">
        <v>3.28</v>
      </c>
      <c r="FHG19" s="3">
        <v>4.21</v>
      </c>
      <c r="FHH19" s="3">
        <v>2.74</v>
      </c>
      <c r="FHI19" s="3">
        <v>3.24</v>
      </c>
      <c r="FHJ19" s="3">
        <v>4.67</v>
      </c>
      <c r="FHK19" s="3">
        <v>2.5</v>
      </c>
      <c r="FHL19" s="3">
        <v>3.11</v>
      </c>
      <c r="FHM19" s="3">
        <v>4.9000000000000004</v>
      </c>
      <c r="FHN19" s="3">
        <v>3.68</v>
      </c>
      <c r="FHO19" s="3">
        <v>4.17</v>
      </c>
      <c r="FHP19" s="3">
        <v>3.38</v>
      </c>
      <c r="FHQ19" s="3">
        <v>4.33</v>
      </c>
      <c r="FHR19" s="3">
        <v>4.03</v>
      </c>
      <c r="FHS19" s="3">
        <v>5.41</v>
      </c>
      <c r="FHT19" s="3">
        <v>3.85</v>
      </c>
      <c r="FHU19" s="3">
        <v>1.95</v>
      </c>
      <c r="FHV19" s="3">
        <v>4.0599999999999996</v>
      </c>
      <c r="FHW19" s="3">
        <v>5.33</v>
      </c>
      <c r="FHX19" s="3">
        <v>5.41</v>
      </c>
      <c r="FHY19" s="3">
        <v>3.48</v>
      </c>
      <c r="FHZ19" s="3" t="s">
        <v>5</v>
      </c>
      <c r="FIA19" s="3">
        <v>4.67</v>
      </c>
      <c r="FIB19" s="3">
        <v>4.08</v>
      </c>
      <c r="FIC19" s="3">
        <v>3.85</v>
      </c>
      <c r="FID19" s="3">
        <v>3.55</v>
      </c>
      <c r="FIE19" s="3">
        <v>3.87</v>
      </c>
      <c r="FIF19" s="3">
        <v>7.78</v>
      </c>
      <c r="FIG19" s="3">
        <v>3.56</v>
      </c>
      <c r="FIH19" s="3">
        <v>2.94</v>
      </c>
      <c r="FII19" s="3">
        <v>4.88</v>
      </c>
      <c r="FIJ19" s="3">
        <v>4.22</v>
      </c>
      <c r="FIK19" s="3">
        <v>17.11</v>
      </c>
      <c r="FIL19" s="3">
        <v>6.23</v>
      </c>
      <c r="FIM19" s="3">
        <v>4.82</v>
      </c>
      <c r="FIN19" s="3">
        <v>16.78</v>
      </c>
      <c r="FIO19" s="3">
        <v>5.7</v>
      </c>
      <c r="FIP19" s="3" t="s">
        <v>5</v>
      </c>
      <c r="FIQ19" s="3">
        <v>7.76</v>
      </c>
      <c r="FIR19" s="3">
        <v>21.61</v>
      </c>
      <c r="FIS19" s="3">
        <v>4.34</v>
      </c>
      <c r="FIT19" s="3" t="s">
        <v>5</v>
      </c>
      <c r="FIU19" s="3" t="s">
        <v>5</v>
      </c>
      <c r="FIV19" s="3">
        <v>6.12</v>
      </c>
      <c r="FIW19" s="3">
        <v>4.96</v>
      </c>
      <c r="FIX19" s="3">
        <v>3.66</v>
      </c>
      <c r="FIY19" s="3">
        <v>6.11</v>
      </c>
      <c r="FIZ19" s="3">
        <v>1.07</v>
      </c>
      <c r="FJA19" s="3">
        <v>8.57</v>
      </c>
      <c r="FJB19" s="3">
        <v>16.88</v>
      </c>
      <c r="FJC19" s="3">
        <v>6.82</v>
      </c>
      <c r="FJD19" s="3">
        <v>2</v>
      </c>
      <c r="FJE19" s="3">
        <v>3.3</v>
      </c>
      <c r="FJF19" s="3" t="s">
        <v>5</v>
      </c>
      <c r="FJG19" s="3" t="s">
        <v>5</v>
      </c>
      <c r="FJH19" s="3">
        <v>4.22</v>
      </c>
      <c r="FJI19" s="3">
        <v>4.5999999999999996</v>
      </c>
      <c r="FJJ19" s="3" t="s">
        <v>5</v>
      </c>
      <c r="FJK19" s="3">
        <v>5.45</v>
      </c>
      <c r="FJL19" s="3">
        <v>6.25</v>
      </c>
      <c r="FJM19" s="3">
        <v>18.940000000000001</v>
      </c>
      <c r="FJN19" s="3">
        <v>3.7</v>
      </c>
      <c r="FJO19" s="3" t="s">
        <v>5</v>
      </c>
      <c r="FJP19" s="3">
        <v>4.7</v>
      </c>
      <c r="FJQ19" s="3">
        <v>11.52</v>
      </c>
      <c r="FJR19" s="3">
        <v>7.05</v>
      </c>
      <c r="FJS19" s="3" t="s">
        <v>5</v>
      </c>
      <c r="FJT19" s="3">
        <v>6.85</v>
      </c>
      <c r="FJU19" s="3">
        <v>1.97</v>
      </c>
      <c r="FJV19" s="3">
        <v>6.35</v>
      </c>
      <c r="FJW19" s="3">
        <v>6.73</v>
      </c>
      <c r="FJX19" s="3">
        <v>17.420000000000002</v>
      </c>
      <c r="FJY19" s="3">
        <v>4.41</v>
      </c>
      <c r="FJZ19" s="3">
        <v>9.9600000000000009</v>
      </c>
      <c r="FKA19" s="3">
        <v>3.11</v>
      </c>
      <c r="FKB19" s="3">
        <v>3.9</v>
      </c>
      <c r="FKC19" s="3">
        <v>3.82</v>
      </c>
      <c r="FKD19" s="3">
        <v>3.47</v>
      </c>
      <c r="FKE19" s="3">
        <v>3.55</v>
      </c>
      <c r="FKF19" s="3">
        <v>4.66</v>
      </c>
      <c r="FKG19" s="3">
        <v>3.18</v>
      </c>
      <c r="FKH19" s="3">
        <v>4.2300000000000004</v>
      </c>
      <c r="FKI19" s="3">
        <v>7.6</v>
      </c>
      <c r="FKJ19" s="3">
        <v>2.79</v>
      </c>
      <c r="FKK19" s="3">
        <v>3.4</v>
      </c>
      <c r="FKL19" s="3">
        <v>4.01</v>
      </c>
      <c r="FKM19" s="3">
        <v>4.38</v>
      </c>
      <c r="FKN19" s="3">
        <v>4.16</v>
      </c>
      <c r="FKO19" s="3">
        <v>2.76</v>
      </c>
      <c r="FKP19" s="3">
        <v>3.84</v>
      </c>
      <c r="FKQ19" s="3" t="s">
        <v>5</v>
      </c>
      <c r="FKR19" s="3">
        <v>3.43</v>
      </c>
      <c r="FKS19" s="3">
        <v>3.38</v>
      </c>
      <c r="FKT19" s="3">
        <v>4.92</v>
      </c>
      <c r="FKU19" s="3">
        <v>4</v>
      </c>
      <c r="FKV19" s="3">
        <v>4.32</v>
      </c>
      <c r="FKW19" s="3">
        <v>4.1500000000000004</v>
      </c>
      <c r="FKX19" s="3">
        <v>4.1100000000000003</v>
      </c>
      <c r="FKY19" s="3">
        <v>2.93</v>
      </c>
      <c r="FKZ19" s="3">
        <v>3.23</v>
      </c>
      <c r="FLA19" s="3">
        <v>3.94</v>
      </c>
      <c r="FLB19" s="3">
        <v>2.73</v>
      </c>
      <c r="FLC19" s="3">
        <v>2.87</v>
      </c>
      <c r="FLD19" s="3">
        <v>3.02</v>
      </c>
      <c r="FLE19" s="3">
        <v>3.45</v>
      </c>
      <c r="FLF19" s="3">
        <v>3.86</v>
      </c>
      <c r="FLG19" s="3">
        <v>3.1</v>
      </c>
      <c r="FLH19" s="3">
        <v>4.9400000000000004</v>
      </c>
      <c r="FLI19" s="3">
        <v>3.44</v>
      </c>
      <c r="FLJ19" s="3">
        <v>3.61</v>
      </c>
      <c r="FLK19" s="3">
        <v>3.91</v>
      </c>
      <c r="FLL19" s="3">
        <v>3.04</v>
      </c>
      <c r="FLM19" s="3">
        <v>2.76</v>
      </c>
      <c r="FLN19" s="3">
        <v>3.16</v>
      </c>
      <c r="FLO19" s="3">
        <v>4.04</v>
      </c>
      <c r="FLP19" s="3">
        <v>3.53</v>
      </c>
      <c r="FLQ19" s="3" t="s">
        <v>5</v>
      </c>
      <c r="FLR19" s="3">
        <v>3.15</v>
      </c>
      <c r="FLS19" s="3">
        <v>4.2699999999999996</v>
      </c>
      <c r="FLT19" s="3">
        <v>4.4400000000000004</v>
      </c>
      <c r="FLU19" s="3">
        <v>4.0199999999999996</v>
      </c>
      <c r="FLV19" s="3">
        <v>4.3</v>
      </c>
      <c r="FLW19" s="3">
        <v>3.4</v>
      </c>
      <c r="FLX19" s="3">
        <v>3.82</v>
      </c>
      <c r="FLY19" s="3">
        <v>3.9</v>
      </c>
      <c r="FLZ19" s="3">
        <v>2.73</v>
      </c>
      <c r="FMA19" s="3">
        <v>2.5499999999999998</v>
      </c>
      <c r="FMB19" s="3">
        <v>3.7</v>
      </c>
      <c r="FMC19" s="3">
        <v>3.39</v>
      </c>
      <c r="FMD19" s="3">
        <v>3.39</v>
      </c>
      <c r="FME19" s="3">
        <v>2.84</v>
      </c>
      <c r="FMF19" s="3">
        <v>3.8</v>
      </c>
      <c r="FMG19" s="3">
        <v>3.31</v>
      </c>
      <c r="FMH19" s="3">
        <v>3.35</v>
      </c>
      <c r="FMI19" s="3">
        <v>2.39</v>
      </c>
      <c r="FMJ19" s="3">
        <v>4.03</v>
      </c>
      <c r="FMK19" s="3">
        <v>3.63</v>
      </c>
      <c r="FML19" s="3">
        <v>4.59</v>
      </c>
      <c r="FMM19" s="3">
        <v>2.66</v>
      </c>
      <c r="FMN19" s="3">
        <v>3.25</v>
      </c>
      <c r="FMO19" s="3">
        <v>2.62</v>
      </c>
      <c r="FMP19" s="3">
        <v>3.1</v>
      </c>
      <c r="FMQ19" s="3">
        <v>4.2699999999999996</v>
      </c>
      <c r="FMR19" s="3">
        <v>2.73</v>
      </c>
      <c r="FMS19" s="3">
        <v>2.94</v>
      </c>
      <c r="FMT19" s="3">
        <v>3.62</v>
      </c>
      <c r="FMU19" s="3">
        <v>4.37</v>
      </c>
      <c r="FMV19" s="3">
        <v>3.57</v>
      </c>
      <c r="FMW19" s="3">
        <v>4.24</v>
      </c>
      <c r="FMX19" s="3">
        <v>3.91</v>
      </c>
      <c r="FMY19" s="3">
        <v>3.28</v>
      </c>
      <c r="FMZ19" s="3">
        <v>7.08</v>
      </c>
      <c r="FNA19" s="3">
        <v>3.89</v>
      </c>
      <c r="FNB19" s="3">
        <v>3.11</v>
      </c>
      <c r="FNC19" s="3">
        <v>2.78</v>
      </c>
      <c r="FND19" s="3">
        <v>3.09</v>
      </c>
      <c r="FNE19" s="3">
        <v>2.88</v>
      </c>
      <c r="FNF19" s="3">
        <v>3.52</v>
      </c>
      <c r="FNG19" s="3">
        <v>2.02</v>
      </c>
      <c r="FNH19" s="3">
        <v>3.46</v>
      </c>
      <c r="FNI19" s="3">
        <v>2.2999999999999998</v>
      </c>
      <c r="FNJ19" s="3">
        <v>2.77</v>
      </c>
      <c r="FNK19" s="3">
        <v>4.21</v>
      </c>
      <c r="FNL19" s="3" t="s">
        <v>5</v>
      </c>
      <c r="FNM19" s="3">
        <v>2.41</v>
      </c>
      <c r="FNN19" s="3">
        <v>2.2400000000000002</v>
      </c>
      <c r="FNO19" s="3">
        <v>3.92</v>
      </c>
      <c r="FNP19" s="3">
        <v>6.81</v>
      </c>
      <c r="FNQ19" s="3">
        <v>4.5</v>
      </c>
      <c r="FNR19" s="3">
        <v>2.92</v>
      </c>
      <c r="FNS19" s="3">
        <v>3.72</v>
      </c>
      <c r="FNT19" s="3">
        <v>4.26</v>
      </c>
      <c r="FNU19" s="3">
        <v>7.21</v>
      </c>
      <c r="FNV19" s="3">
        <v>3.73</v>
      </c>
      <c r="FNW19" s="3">
        <v>6.15</v>
      </c>
      <c r="FNX19" s="3" t="s">
        <v>5</v>
      </c>
      <c r="FNY19" s="3">
        <v>3.79</v>
      </c>
      <c r="FNZ19" s="3">
        <v>4.2699999999999996</v>
      </c>
      <c r="FOA19" s="3">
        <v>2.7</v>
      </c>
      <c r="FOB19" s="3">
        <v>2.7</v>
      </c>
      <c r="FOC19" s="3">
        <v>3.31</v>
      </c>
      <c r="FOD19" s="3">
        <v>2</v>
      </c>
      <c r="FOE19" s="3">
        <v>3.19</v>
      </c>
      <c r="FOF19" s="3">
        <v>3.89</v>
      </c>
      <c r="FOG19" s="3">
        <v>4.0999999999999996</v>
      </c>
      <c r="FOH19" s="3">
        <v>2.95</v>
      </c>
      <c r="FOI19" s="3">
        <v>3.02</v>
      </c>
      <c r="FOJ19" s="3">
        <v>4.46</v>
      </c>
      <c r="FOK19" s="3">
        <v>3.45</v>
      </c>
      <c r="FOL19" s="3">
        <v>3.71</v>
      </c>
      <c r="FOM19" s="3">
        <v>3</v>
      </c>
      <c r="FON19" s="3">
        <v>4.82</v>
      </c>
      <c r="FOO19" s="3">
        <v>3.37</v>
      </c>
      <c r="FOP19" s="3">
        <v>5.31</v>
      </c>
      <c r="FOQ19" s="3">
        <v>3.72</v>
      </c>
      <c r="FOR19" s="3">
        <v>3.59</v>
      </c>
      <c r="FOS19" s="3">
        <v>4.3099999999999996</v>
      </c>
      <c r="FOT19" s="3">
        <v>4.68</v>
      </c>
      <c r="FOU19" s="3">
        <v>3.23</v>
      </c>
      <c r="FOV19" s="3">
        <v>2.4</v>
      </c>
      <c r="FOW19" s="3">
        <v>3.48</v>
      </c>
      <c r="FOX19" s="3">
        <v>2.2000000000000002</v>
      </c>
      <c r="FOY19" s="3">
        <v>3.42</v>
      </c>
      <c r="FOZ19" s="3">
        <v>3.43</v>
      </c>
      <c r="FPA19" s="3">
        <v>3.97</v>
      </c>
      <c r="FPB19" s="3">
        <v>4.8</v>
      </c>
      <c r="FPC19" s="3">
        <v>3.89</v>
      </c>
      <c r="FPD19" s="3">
        <v>2.74</v>
      </c>
      <c r="FPE19" s="3">
        <v>3.8</v>
      </c>
      <c r="FPF19" s="3">
        <v>3.28</v>
      </c>
      <c r="FPG19" s="3">
        <v>4.1399999999999997</v>
      </c>
      <c r="FPH19" s="3">
        <v>2.8</v>
      </c>
      <c r="FPI19" s="3">
        <v>4.5</v>
      </c>
      <c r="FPJ19" s="3">
        <v>3.73</v>
      </c>
      <c r="FPK19" s="3">
        <v>3.46</v>
      </c>
      <c r="FPL19" s="3">
        <v>3.77</v>
      </c>
      <c r="FPM19" s="3">
        <v>4.04</v>
      </c>
      <c r="FPN19" s="3">
        <v>3.51</v>
      </c>
      <c r="FPO19" s="3">
        <v>3.7</v>
      </c>
      <c r="FPP19" s="3">
        <v>2.94</v>
      </c>
      <c r="FPQ19" s="3">
        <v>2.04</v>
      </c>
      <c r="FPR19" s="3">
        <v>3.62</v>
      </c>
      <c r="FPS19" s="3">
        <v>3.62</v>
      </c>
      <c r="FPT19" s="3">
        <v>3.81</v>
      </c>
      <c r="FPU19" s="3">
        <v>4.3899999999999997</v>
      </c>
      <c r="FPV19" s="3">
        <v>4</v>
      </c>
      <c r="FPW19" s="3">
        <v>3.57</v>
      </c>
      <c r="FPX19" s="3">
        <v>3.56</v>
      </c>
      <c r="FPY19" s="3">
        <v>3.12</v>
      </c>
      <c r="FPZ19" s="3">
        <v>4.08</v>
      </c>
      <c r="FQA19" s="3">
        <v>2.99</v>
      </c>
      <c r="FQB19" s="3">
        <v>2.58</v>
      </c>
      <c r="FQC19" s="3">
        <v>1.43</v>
      </c>
      <c r="FQD19" s="3">
        <v>1.7</v>
      </c>
      <c r="FQE19" s="3">
        <v>4.09</v>
      </c>
      <c r="FQF19" s="3">
        <v>3.67</v>
      </c>
      <c r="FQG19" s="3">
        <v>3.01</v>
      </c>
      <c r="FQH19" s="3">
        <v>4.3</v>
      </c>
      <c r="FQI19" s="3">
        <v>3.15</v>
      </c>
      <c r="FQJ19" s="3">
        <v>3.72</v>
      </c>
      <c r="FQK19" s="3">
        <v>3.42</v>
      </c>
      <c r="FQL19" s="3">
        <v>3.36</v>
      </c>
      <c r="FQM19" s="3">
        <v>4.26</v>
      </c>
      <c r="FQN19" s="3">
        <v>4.2300000000000004</v>
      </c>
      <c r="FQO19" s="3">
        <v>3.52</v>
      </c>
      <c r="FQP19" s="3">
        <v>3.48</v>
      </c>
      <c r="FQQ19" s="3">
        <v>3.48</v>
      </c>
      <c r="FQR19" s="3">
        <v>4.3899999999999997</v>
      </c>
      <c r="FQS19" s="3">
        <v>4.1500000000000004</v>
      </c>
      <c r="FQT19" s="3">
        <v>2.2799999999999998</v>
      </c>
      <c r="FQU19" s="3">
        <v>2.41</v>
      </c>
      <c r="FQV19" s="3">
        <v>3.9</v>
      </c>
      <c r="FQW19" s="3">
        <v>2.97</v>
      </c>
      <c r="FQX19" s="3">
        <v>3.41</v>
      </c>
      <c r="FQY19" s="3">
        <v>3.16</v>
      </c>
      <c r="FQZ19" s="3">
        <v>3.52</v>
      </c>
      <c r="FRA19" s="3">
        <v>4.0199999999999996</v>
      </c>
      <c r="FRB19" s="3">
        <v>2.92</v>
      </c>
      <c r="FRC19" s="3">
        <v>3.75</v>
      </c>
      <c r="FRD19" s="3">
        <v>4.58</v>
      </c>
      <c r="FRE19" s="3">
        <v>3.8</v>
      </c>
      <c r="FRF19" s="3">
        <v>8.85</v>
      </c>
      <c r="FRG19" s="3">
        <v>6.07</v>
      </c>
      <c r="FRH19" s="3">
        <v>3.45</v>
      </c>
      <c r="FRI19" s="3">
        <v>4</v>
      </c>
      <c r="FRJ19" s="3">
        <v>3.11</v>
      </c>
      <c r="FRK19" s="3">
        <v>3.19</v>
      </c>
      <c r="FRL19" s="3">
        <v>2.66</v>
      </c>
      <c r="FRM19" s="3">
        <v>3.13</v>
      </c>
      <c r="FRN19" s="3">
        <v>3.56</v>
      </c>
      <c r="FRO19" s="3">
        <v>3.35</v>
      </c>
      <c r="FRP19" s="3">
        <v>4.17</v>
      </c>
      <c r="FRQ19" s="3">
        <v>3.54</v>
      </c>
      <c r="FRR19" s="3">
        <v>2.91</v>
      </c>
      <c r="FRS19" s="3">
        <v>3.81</v>
      </c>
      <c r="FRT19" s="3">
        <v>3.77</v>
      </c>
      <c r="FRU19" s="3">
        <v>4.04</v>
      </c>
      <c r="FRV19" s="3">
        <v>3.53</v>
      </c>
      <c r="FRW19" s="3">
        <v>3.38</v>
      </c>
      <c r="FRX19" s="3">
        <v>4.1399999999999997</v>
      </c>
      <c r="FRY19" s="3">
        <v>2.97</v>
      </c>
      <c r="FRZ19" s="3">
        <v>3.68</v>
      </c>
      <c r="FSA19" s="3">
        <v>3.5</v>
      </c>
      <c r="FSB19" s="3">
        <v>3.36</v>
      </c>
      <c r="FSC19" s="3">
        <v>3.33</v>
      </c>
      <c r="FSD19" s="3">
        <v>3.37</v>
      </c>
      <c r="FSE19" s="3">
        <v>3.38</v>
      </c>
      <c r="FSF19" s="3">
        <v>3.19</v>
      </c>
      <c r="FSG19" s="3">
        <v>3.07</v>
      </c>
      <c r="FSH19" s="3">
        <v>3.62</v>
      </c>
      <c r="FSI19" s="3">
        <v>3.43</v>
      </c>
      <c r="FSJ19" s="3">
        <v>3.29</v>
      </c>
      <c r="FSK19" s="3">
        <v>2.37</v>
      </c>
      <c r="FSL19" s="3">
        <v>2.61</v>
      </c>
      <c r="FSM19" s="3">
        <v>3.34</v>
      </c>
      <c r="FSN19" s="3">
        <v>2.2799999999999998</v>
      </c>
      <c r="FSO19" s="3">
        <v>3.13</v>
      </c>
      <c r="FSP19" s="3">
        <v>4.0599999999999996</v>
      </c>
      <c r="FSQ19" s="3">
        <v>3.75</v>
      </c>
      <c r="FSR19" s="3">
        <v>3.43</v>
      </c>
      <c r="FSS19" s="3">
        <v>4.84</v>
      </c>
      <c r="FST19" s="3">
        <v>3.05</v>
      </c>
      <c r="FSU19" s="3">
        <v>3.33</v>
      </c>
      <c r="FSV19" s="3">
        <v>2.93</v>
      </c>
      <c r="FSW19" s="3">
        <v>4.25</v>
      </c>
      <c r="FSX19" s="3">
        <v>4.1100000000000003</v>
      </c>
      <c r="FSY19" s="3">
        <v>2.69</v>
      </c>
      <c r="FSZ19" s="3">
        <v>3.23</v>
      </c>
      <c r="FTA19" s="3">
        <v>3.82</v>
      </c>
      <c r="FTB19" s="3">
        <v>3.18</v>
      </c>
      <c r="FTC19" s="3">
        <v>4.45</v>
      </c>
      <c r="FTD19" s="3">
        <v>3.74</v>
      </c>
      <c r="FTE19" s="3">
        <v>4.04</v>
      </c>
      <c r="FTF19" s="3">
        <v>2.86</v>
      </c>
      <c r="FTG19" s="3">
        <v>3.36</v>
      </c>
      <c r="FTH19" s="3">
        <v>4.13</v>
      </c>
      <c r="FTI19" s="3">
        <v>2.81</v>
      </c>
      <c r="FTJ19" s="3">
        <v>4.9800000000000004</v>
      </c>
      <c r="FTK19" s="3">
        <v>2.99</v>
      </c>
      <c r="FTL19" s="3">
        <v>3.75</v>
      </c>
      <c r="FTM19" s="3">
        <v>3.99</v>
      </c>
      <c r="FTN19" s="3">
        <v>3.69</v>
      </c>
      <c r="FTO19" s="3">
        <v>2.56</v>
      </c>
      <c r="FTP19" s="3">
        <v>3.3</v>
      </c>
      <c r="FTQ19" s="3">
        <v>2.75</v>
      </c>
      <c r="FTR19" s="3">
        <v>3.88</v>
      </c>
      <c r="FTS19" s="3">
        <v>3.46</v>
      </c>
      <c r="FTT19" s="3">
        <v>3.94</v>
      </c>
      <c r="FTU19" s="3">
        <v>3.04</v>
      </c>
      <c r="FTV19" s="3">
        <v>3.41</v>
      </c>
      <c r="FTW19" s="3">
        <v>3.31</v>
      </c>
      <c r="FTX19" s="3">
        <v>3.97</v>
      </c>
      <c r="FTY19" s="3">
        <v>3.31</v>
      </c>
      <c r="FTZ19" s="3">
        <v>2.64</v>
      </c>
      <c r="FUA19" s="3">
        <v>4.0999999999999996</v>
      </c>
      <c r="FUB19" s="3">
        <v>3.96</v>
      </c>
      <c r="FUC19" s="3">
        <v>3.85</v>
      </c>
      <c r="FUD19" s="3">
        <v>3.86</v>
      </c>
      <c r="FUE19" s="3">
        <v>4.49</v>
      </c>
      <c r="FUF19" s="3">
        <v>3.6</v>
      </c>
      <c r="FUG19" s="3">
        <v>3.91</v>
      </c>
      <c r="FUH19" s="3">
        <v>3.51</v>
      </c>
      <c r="FUI19" s="3" t="s">
        <v>5</v>
      </c>
      <c r="FUJ19" s="3">
        <v>3.73</v>
      </c>
      <c r="FUK19" s="3">
        <v>4.1100000000000003</v>
      </c>
      <c r="FUL19" s="3">
        <v>4.3099999999999996</v>
      </c>
      <c r="FUM19" s="3">
        <v>4.5599999999999996</v>
      </c>
      <c r="FUN19" s="3">
        <v>4.1399999999999997</v>
      </c>
      <c r="FUO19" s="3">
        <v>3.86</v>
      </c>
      <c r="FUP19" s="3">
        <v>3.71</v>
      </c>
      <c r="FUQ19" s="3">
        <v>4.33</v>
      </c>
      <c r="FUR19" s="3">
        <v>3.33</v>
      </c>
      <c r="FUS19" s="3">
        <v>3.82</v>
      </c>
      <c r="FUT19" s="3">
        <v>3.9</v>
      </c>
      <c r="FUU19" s="3">
        <v>3.37</v>
      </c>
      <c r="FUV19" s="3">
        <v>2.27</v>
      </c>
      <c r="FUW19" s="3">
        <v>2.76</v>
      </c>
      <c r="FUX19" s="3">
        <v>3.62</v>
      </c>
      <c r="FUY19" s="3">
        <v>4.07</v>
      </c>
      <c r="FUZ19" s="3">
        <v>4.16</v>
      </c>
      <c r="FVA19" s="3">
        <v>4.45</v>
      </c>
      <c r="FVB19" s="3">
        <v>3.32</v>
      </c>
      <c r="FVC19" s="3">
        <v>1.1399999999999999</v>
      </c>
      <c r="FVD19" s="3">
        <v>2.95</v>
      </c>
      <c r="FVE19" s="3">
        <v>3.28</v>
      </c>
      <c r="FVF19" s="3">
        <v>3.25</v>
      </c>
      <c r="FVG19" s="3">
        <v>2.5499999999999998</v>
      </c>
      <c r="FVH19" s="3">
        <v>4.32</v>
      </c>
      <c r="FVI19" s="3">
        <v>3.75</v>
      </c>
      <c r="FVJ19" s="3">
        <v>4.07</v>
      </c>
      <c r="FVK19" s="3">
        <v>4.03</v>
      </c>
      <c r="FVL19" s="3">
        <v>3.04</v>
      </c>
      <c r="FVM19" s="3">
        <v>4.16</v>
      </c>
      <c r="FVN19" s="3">
        <v>4.9400000000000004</v>
      </c>
      <c r="FVO19" s="3">
        <v>4.16</v>
      </c>
      <c r="FVP19" s="3">
        <v>2.68</v>
      </c>
      <c r="FVQ19" s="3">
        <v>3.65</v>
      </c>
      <c r="FVR19" s="3">
        <v>2.94</v>
      </c>
      <c r="FVS19" s="3">
        <v>3.5</v>
      </c>
      <c r="FVT19" s="3">
        <v>3.31</v>
      </c>
      <c r="FVU19" s="3">
        <v>3.79</v>
      </c>
      <c r="FVV19" s="3">
        <v>3.34</v>
      </c>
      <c r="FVW19" s="3">
        <v>3.66</v>
      </c>
      <c r="FVX19" s="3">
        <v>3.26</v>
      </c>
      <c r="FVY19" s="3">
        <v>3.63</v>
      </c>
      <c r="FVZ19" s="3">
        <v>4.04</v>
      </c>
      <c r="FWA19" s="3">
        <v>4.16</v>
      </c>
      <c r="FWB19" s="3">
        <v>4.67</v>
      </c>
      <c r="FWC19" s="3">
        <v>3.06</v>
      </c>
      <c r="FWD19" s="3">
        <v>4.0599999999999996</v>
      </c>
      <c r="FWE19" s="3">
        <v>4.25</v>
      </c>
      <c r="FWF19" s="3">
        <v>4.28</v>
      </c>
      <c r="FWG19" s="3">
        <v>6.27</v>
      </c>
      <c r="FWH19" s="3">
        <v>4.8600000000000003</v>
      </c>
      <c r="FWI19" s="3">
        <v>3.13</v>
      </c>
      <c r="FWJ19" s="3">
        <v>2.9</v>
      </c>
      <c r="FWK19" s="3">
        <v>4.0199999999999996</v>
      </c>
      <c r="FWL19" s="3">
        <v>3.29</v>
      </c>
      <c r="FWM19" s="3">
        <v>4.78</v>
      </c>
      <c r="FWN19" s="3">
        <v>3.39</v>
      </c>
      <c r="FWO19" s="3">
        <v>5.09</v>
      </c>
      <c r="FWP19" s="3">
        <v>3.67</v>
      </c>
      <c r="FWQ19" s="3">
        <v>2.96</v>
      </c>
      <c r="FWR19" s="3">
        <v>2.84</v>
      </c>
      <c r="FWS19" s="3">
        <v>4.3600000000000003</v>
      </c>
      <c r="FWT19" s="3">
        <v>2.7</v>
      </c>
      <c r="FWU19" s="3">
        <v>3.85</v>
      </c>
      <c r="FWV19" s="3">
        <v>4.3600000000000003</v>
      </c>
      <c r="FWW19" s="3">
        <v>2.4300000000000002</v>
      </c>
      <c r="FWX19" s="3">
        <v>1.35</v>
      </c>
      <c r="FWY19" s="3">
        <v>2.91</v>
      </c>
      <c r="FWZ19" s="3">
        <v>4.01</v>
      </c>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row>
    <row r="20" spans="1:4953" ht="15" customHeight="1" x14ac:dyDescent="0.25">
      <c r="A20">
        <v>17</v>
      </c>
      <c r="B20" s="19" t="s">
        <v>2791</v>
      </c>
      <c r="C20" s="25">
        <v>205806</v>
      </c>
      <c r="D20" t="str">
        <f>B4</f>
        <v>2024Q2</v>
      </c>
      <c r="E20" s="5">
        <v>5.21</v>
      </c>
      <c r="F20" s="5">
        <v>3</v>
      </c>
      <c r="G20" s="5">
        <v>3.22</v>
      </c>
      <c r="H20" s="5">
        <v>3.01</v>
      </c>
      <c r="I20" s="5">
        <v>4.3099999999999996</v>
      </c>
      <c r="J20" s="3">
        <v>5.75</v>
      </c>
      <c r="K20" s="3">
        <v>4.42</v>
      </c>
      <c r="L20" s="3">
        <v>4.07</v>
      </c>
      <c r="M20" s="3">
        <v>2.95</v>
      </c>
      <c r="N20" s="3">
        <v>4.58</v>
      </c>
      <c r="O20" s="3">
        <v>4.83</v>
      </c>
      <c r="P20" s="3">
        <v>2.93</v>
      </c>
      <c r="Q20" s="3">
        <v>2.46</v>
      </c>
      <c r="R20" s="3">
        <v>4.7699999999999996</v>
      </c>
      <c r="S20" s="3">
        <v>3.9</v>
      </c>
      <c r="T20" s="3">
        <v>3.39</v>
      </c>
      <c r="U20" s="3">
        <v>3.96</v>
      </c>
      <c r="V20" s="3">
        <v>4.16</v>
      </c>
      <c r="W20" s="3">
        <v>2.9</v>
      </c>
      <c r="X20" s="3">
        <v>4.0999999999999996</v>
      </c>
      <c r="Y20" s="3">
        <v>4.2699999999999996</v>
      </c>
      <c r="Z20" s="3">
        <v>2.2400000000000002</v>
      </c>
      <c r="AA20" s="3">
        <v>3.07</v>
      </c>
      <c r="AB20" s="3">
        <v>3.55</v>
      </c>
      <c r="AC20" s="3">
        <v>3.39</v>
      </c>
      <c r="AD20" s="3">
        <v>4.3899999999999997</v>
      </c>
      <c r="AE20" s="3">
        <v>4.0599999999999996</v>
      </c>
      <c r="AF20" s="3">
        <v>3.59</v>
      </c>
      <c r="AG20" s="3">
        <v>3.1</v>
      </c>
      <c r="AH20" s="3">
        <v>5.86</v>
      </c>
      <c r="AI20" s="3">
        <v>1.01</v>
      </c>
      <c r="AJ20" s="3">
        <v>3.97</v>
      </c>
      <c r="AK20" s="3">
        <v>2.75</v>
      </c>
      <c r="AL20" s="3">
        <v>3.64</v>
      </c>
      <c r="AM20" s="3">
        <v>2.36</v>
      </c>
      <c r="AN20" s="3">
        <v>4.4800000000000004</v>
      </c>
      <c r="AO20" s="3">
        <v>3.82</v>
      </c>
      <c r="AP20" s="3">
        <v>4.3600000000000003</v>
      </c>
      <c r="AQ20" s="3">
        <v>3.4</v>
      </c>
      <c r="AR20" s="3">
        <v>2.1</v>
      </c>
      <c r="AS20" s="3">
        <v>3.48</v>
      </c>
      <c r="AT20" s="3">
        <v>3.42</v>
      </c>
      <c r="AU20" s="3">
        <v>3.31</v>
      </c>
      <c r="AV20" s="3">
        <v>3.64</v>
      </c>
      <c r="AW20" s="3">
        <v>4.71</v>
      </c>
      <c r="AX20" s="3">
        <v>3.28</v>
      </c>
      <c r="AY20" s="3">
        <v>3.91</v>
      </c>
      <c r="AZ20" s="3">
        <v>3.48</v>
      </c>
      <c r="BA20" s="3">
        <v>3.99</v>
      </c>
      <c r="BB20" s="3">
        <v>3.16</v>
      </c>
      <c r="BC20" s="3">
        <v>5.46</v>
      </c>
      <c r="BD20" s="3">
        <v>3.43</v>
      </c>
      <c r="BE20" s="3">
        <v>3.65</v>
      </c>
      <c r="BF20" s="3">
        <v>3.56</v>
      </c>
      <c r="BG20" s="3">
        <v>4.6399999999999997</v>
      </c>
      <c r="BH20" s="3">
        <v>4.24</v>
      </c>
      <c r="BI20" s="3">
        <v>4.51</v>
      </c>
      <c r="BJ20" s="3">
        <v>4.59</v>
      </c>
      <c r="BK20" s="3">
        <v>3</v>
      </c>
      <c r="BL20" s="3">
        <v>3.84</v>
      </c>
      <c r="BM20" s="3">
        <v>2.77</v>
      </c>
      <c r="BN20" s="3">
        <v>3.51</v>
      </c>
      <c r="BO20" s="3">
        <v>3.24</v>
      </c>
      <c r="BP20" s="3">
        <v>4.55</v>
      </c>
      <c r="BQ20" s="3">
        <v>4.07</v>
      </c>
      <c r="BR20" s="3">
        <v>5.07</v>
      </c>
      <c r="BS20" s="3">
        <v>6.39</v>
      </c>
      <c r="BT20" s="3">
        <v>3.56</v>
      </c>
      <c r="BU20" s="3">
        <v>4.5</v>
      </c>
      <c r="BV20" s="3">
        <v>2.74</v>
      </c>
      <c r="BW20" s="3">
        <v>3.51</v>
      </c>
      <c r="BX20" s="3">
        <v>4.13</v>
      </c>
      <c r="BY20" s="3">
        <v>3.58</v>
      </c>
      <c r="BZ20" s="3">
        <v>2.57</v>
      </c>
      <c r="CA20" s="3">
        <v>3.28</v>
      </c>
      <c r="CB20" s="3">
        <v>4.05</v>
      </c>
      <c r="CC20" s="3">
        <v>3.6</v>
      </c>
      <c r="CD20" s="3">
        <v>2.84</v>
      </c>
      <c r="CE20" s="3">
        <v>3.82</v>
      </c>
      <c r="CF20" s="3">
        <v>2.8</v>
      </c>
      <c r="CG20" s="3" t="s">
        <v>5</v>
      </c>
      <c r="CH20" s="3">
        <v>2.67</v>
      </c>
      <c r="CI20" s="3">
        <v>3.56</v>
      </c>
      <c r="CJ20" s="3">
        <v>2.19</v>
      </c>
      <c r="CK20" s="3">
        <v>6.6</v>
      </c>
      <c r="CL20" s="3">
        <v>4.05</v>
      </c>
      <c r="CM20" s="3">
        <v>3.05</v>
      </c>
      <c r="CN20" s="3">
        <v>3.07</v>
      </c>
      <c r="CO20" s="3">
        <v>1.18</v>
      </c>
      <c r="CP20" s="3">
        <v>2.97</v>
      </c>
      <c r="CQ20" s="3">
        <v>3.29</v>
      </c>
      <c r="CR20" s="3">
        <v>2.97</v>
      </c>
      <c r="CS20" s="3">
        <v>3.44</v>
      </c>
      <c r="CT20" s="3">
        <v>7.68</v>
      </c>
      <c r="CU20" s="3">
        <v>5.17</v>
      </c>
      <c r="CV20" s="3">
        <v>3.32</v>
      </c>
      <c r="CW20" s="3">
        <v>2.92</v>
      </c>
      <c r="CX20" s="3">
        <v>4.4800000000000004</v>
      </c>
      <c r="CY20" s="3">
        <v>3.88</v>
      </c>
      <c r="CZ20" s="3">
        <v>2.93</v>
      </c>
      <c r="DA20" s="3">
        <v>2.91</v>
      </c>
      <c r="DB20" s="3">
        <v>3</v>
      </c>
      <c r="DC20" s="3">
        <v>3.49</v>
      </c>
      <c r="DD20" s="3">
        <v>6.3</v>
      </c>
      <c r="DE20" s="3">
        <v>4.3899999999999997</v>
      </c>
      <c r="DF20" s="3">
        <v>3.5</v>
      </c>
      <c r="DG20" s="3">
        <v>4.54</v>
      </c>
      <c r="DH20" s="3">
        <v>3.59</v>
      </c>
      <c r="DI20" s="3">
        <v>4.07</v>
      </c>
      <c r="DJ20" s="3">
        <v>2.02</v>
      </c>
      <c r="DK20" s="3">
        <v>4.32</v>
      </c>
      <c r="DL20" s="3">
        <v>4.57</v>
      </c>
      <c r="DM20" s="3">
        <v>3.58</v>
      </c>
      <c r="DN20" s="3">
        <v>4.18</v>
      </c>
      <c r="DO20" s="3">
        <v>3.65</v>
      </c>
      <c r="DP20" s="3">
        <v>4.28</v>
      </c>
      <c r="DQ20" s="3">
        <v>3.56</v>
      </c>
      <c r="DR20" s="3">
        <v>2.08</v>
      </c>
      <c r="DS20" s="3">
        <v>4.3600000000000003</v>
      </c>
      <c r="DT20" s="3">
        <v>4.6500000000000004</v>
      </c>
      <c r="DU20" s="3">
        <v>5.04</v>
      </c>
      <c r="DV20" s="3">
        <v>4.47</v>
      </c>
      <c r="DW20" s="3">
        <v>2.88</v>
      </c>
      <c r="DX20" s="3">
        <v>3.14</v>
      </c>
      <c r="DY20" s="3">
        <v>1.72</v>
      </c>
      <c r="DZ20" s="3">
        <v>3.45</v>
      </c>
      <c r="EA20" s="3">
        <v>3.26</v>
      </c>
      <c r="EB20" s="3">
        <v>4.04</v>
      </c>
      <c r="EC20" s="3">
        <v>3.51</v>
      </c>
      <c r="ED20" s="3">
        <v>2.85</v>
      </c>
      <c r="EE20" s="3">
        <v>2.84</v>
      </c>
      <c r="EF20" s="3">
        <v>3.38</v>
      </c>
      <c r="EG20" s="3">
        <v>3.64</v>
      </c>
      <c r="EH20" s="3">
        <v>3.32</v>
      </c>
      <c r="EI20" s="3">
        <v>2.98</v>
      </c>
      <c r="EJ20" s="3">
        <v>3.67</v>
      </c>
      <c r="EK20" s="3">
        <v>4.57</v>
      </c>
      <c r="EL20" s="3">
        <v>3.73</v>
      </c>
      <c r="EM20" s="3">
        <v>3.24</v>
      </c>
      <c r="EN20" s="3">
        <v>3.98</v>
      </c>
      <c r="EO20" s="3">
        <v>2.71</v>
      </c>
      <c r="EP20" s="3">
        <v>3.31</v>
      </c>
      <c r="EQ20" s="3">
        <v>3.13</v>
      </c>
      <c r="ER20" s="3">
        <v>3.68</v>
      </c>
      <c r="ES20" s="3">
        <v>3.38</v>
      </c>
      <c r="ET20" s="3">
        <v>4.22</v>
      </c>
      <c r="EU20" s="3">
        <v>3.84</v>
      </c>
      <c r="EV20" s="3">
        <v>3.34</v>
      </c>
      <c r="EW20" s="3">
        <v>2.74</v>
      </c>
      <c r="EX20" s="3">
        <v>2.29</v>
      </c>
      <c r="EY20" s="3">
        <v>4.1900000000000004</v>
      </c>
      <c r="EZ20" s="3">
        <v>4.2300000000000004</v>
      </c>
      <c r="FA20" s="3">
        <v>4.66</v>
      </c>
      <c r="FB20" s="3">
        <v>3.85</v>
      </c>
      <c r="FC20" s="3">
        <v>4.09</v>
      </c>
      <c r="FD20" s="3">
        <v>3.84</v>
      </c>
      <c r="FE20" s="3">
        <v>4.59</v>
      </c>
      <c r="FF20" s="3">
        <v>3.16</v>
      </c>
      <c r="FG20" s="3">
        <v>4.42</v>
      </c>
      <c r="FH20" s="3">
        <v>3.9</v>
      </c>
      <c r="FI20" s="3">
        <v>3.46</v>
      </c>
      <c r="FJ20" s="3">
        <v>3.37</v>
      </c>
      <c r="FK20" s="3">
        <v>2.69</v>
      </c>
      <c r="FL20" s="3">
        <v>1.92</v>
      </c>
      <c r="FM20" s="3">
        <v>3.45</v>
      </c>
      <c r="FN20" s="3">
        <v>2.62</v>
      </c>
      <c r="FO20" s="3">
        <v>3.24</v>
      </c>
      <c r="FP20" s="3">
        <v>3.06</v>
      </c>
      <c r="FQ20" s="3">
        <v>4.08</v>
      </c>
      <c r="FR20" s="3">
        <v>3.07</v>
      </c>
      <c r="FS20" s="3">
        <v>2.96</v>
      </c>
      <c r="FT20" s="3">
        <v>5.05</v>
      </c>
      <c r="FU20" s="3">
        <v>3.4</v>
      </c>
      <c r="FV20" s="3">
        <v>3.79</v>
      </c>
      <c r="FW20" s="3">
        <v>3.51</v>
      </c>
      <c r="FX20" s="3">
        <v>3.69</v>
      </c>
      <c r="FY20" s="3">
        <v>1.95</v>
      </c>
      <c r="FZ20" s="3">
        <v>4.3099999999999996</v>
      </c>
      <c r="GA20" s="3">
        <v>3.58</v>
      </c>
      <c r="GB20" s="3">
        <v>4.4800000000000004</v>
      </c>
      <c r="GC20" s="3">
        <v>2.95</v>
      </c>
      <c r="GD20" s="3">
        <v>3.76</v>
      </c>
      <c r="GE20" s="3">
        <v>4.22</v>
      </c>
      <c r="GF20" s="3">
        <v>3.12</v>
      </c>
      <c r="GG20" s="3">
        <v>3.47</v>
      </c>
      <c r="GH20" s="3">
        <v>4.09</v>
      </c>
      <c r="GI20" s="3">
        <v>4.1399999999999997</v>
      </c>
      <c r="GJ20" s="3">
        <v>4.32</v>
      </c>
      <c r="GK20" s="3">
        <v>3.57</v>
      </c>
      <c r="GL20" s="3">
        <v>4.99</v>
      </c>
      <c r="GM20" s="3">
        <v>3.91</v>
      </c>
      <c r="GN20" s="3" t="s">
        <v>5</v>
      </c>
      <c r="GO20" s="3" t="s">
        <v>5</v>
      </c>
      <c r="GP20" s="3">
        <v>3.04</v>
      </c>
      <c r="GQ20" s="3">
        <v>4.01</v>
      </c>
      <c r="GR20" s="3">
        <v>3.51</v>
      </c>
      <c r="GS20" s="3">
        <v>3.35</v>
      </c>
      <c r="GT20" s="3">
        <v>2.78</v>
      </c>
      <c r="GU20" s="3">
        <v>3.42</v>
      </c>
      <c r="GV20" s="3">
        <v>4.4800000000000004</v>
      </c>
      <c r="GW20" s="3">
        <v>2.81</v>
      </c>
      <c r="GX20" s="3">
        <v>4.28</v>
      </c>
      <c r="GY20" s="3">
        <v>2.95</v>
      </c>
      <c r="GZ20" s="3">
        <v>3.7</v>
      </c>
      <c r="HA20" s="3">
        <v>0.96</v>
      </c>
      <c r="HB20" s="3" t="s">
        <v>5</v>
      </c>
      <c r="HC20" s="3" t="s">
        <v>5</v>
      </c>
      <c r="HD20" s="3" t="s">
        <v>5</v>
      </c>
      <c r="HE20" s="3">
        <v>2.63</v>
      </c>
      <c r="HF20" s="3" t="s">
        <v>5</v>
      </c>
      <c r="HG20" s="3">
        <v>2.58</v>
      </c>
      <c r="HH20" s="3">
        <v>3.78</v>
      </c>
      <c r="HI20" s="3">
        <v>3.05</v>
      </c>
      <c r="HJ20" s="3" t="s">
        <v>5</v>
      </c>
      <c r="HK20" s="3">
        <v>3.52</v>
      </c>
      <c r="HL20" s="3">
        <v>3.76</v>
      </c>
      <c r="HM20" s="3">
        <v>2.36</v>
      </c>
      <c r="HN20" s="3" t="s">
        <v>5</v>
      </c>
      <c r="HO20" s="3">
        <v>4.13</v>
      </c>
      <c r="HP20" s="3">
        <v>2.75</v>
      </c>
      <c r="HQ20" s="3">
        <v>3.69</v>
      </c>
      <c r="HR20" s="3">
        <v>4.51</v>
      </c>
      <c r="HS20" s="3">
        <v>5.44</v>
      </c>
      <c r="HT20" s="3" t="s">
        <v>5</v>
      </c>
      <c r="HU20" s="3">
        <v>3.81</v>
      </c>
      <c r="HV20" s="3">
        <v>3.95</v>
      </c>
      <c r="HW20" s="3">
        <v>4.55</v>
      </c>
      <c r="HX20" s="3">
        <v>6.74</v>
      </c>
      <c r="HY20" s="3">
        <v>6.99</v>
      </c>
      <c r="HZ20" s="3">
        <v>4.4800000000000004</v>
      </c>
      <c r="IA20" s="3">
        <v>2.88</v>
      </c>
      <c r="IB20" s="3">
        <v>3</v>
      </c>
      <c r="IC20" s="3" t="s">
        <v>5</v>
      </c>
      <c r="ID20" s="3" t="s">
        <v>5</v>
      </c>
      <c r="IE20" s="3">
        <v>3.07</v>
      </c>
      <c r="IF20" s="3">
        <v>2.94</v>
      </c>
      <c r="IG20" s="3">
        <v>3.29</v>
      </c>
      <c r="IH20" s="3" t="s">
        <v>5</v>
      </c>
      <c r="II20" s="3" t="s">
        <v>5</v>
      </c>
      <c r="IJ20" s="3">
        <v>3.77</v>
      </c>
      <c r="IK20" s="3">
        <v>3.19</v>
      </c>
      <c r="IL20" s="3">
        <v>3.23</v>
      </c>
      <c r="IM20" s="3">
        <v>3.74</v>
      </c>
      <c r="IN20" s="3">
        <v>3.74</v>
      </c>
      <c r="IO20" s="3">
        <v>2.97</v>
      </c>
      <c r="IP20" s="3">
        <v>4.53</v>
      </c>
      <c r="IQ20" s="3">
        <v>3.75</v>
      </c>
      <c r="IR20" s="3">
        <v>2.57</v>
      </c>
      <c r="IS20" s="3" t="s">
        <v>5</v>
      </c>
      <c r="IT20" s="3">
        <v>4.79</v>
      </c>
      <c r="IU20" s="3" t="s">
        <v>5</v>
      </c>
      <c r="IV20" s="3">
        <v>3.23</v>
      </c>
      <c r="IW20" s="3">
        <v>3.81</v>
      </c>
      <c r="IX20" s="3">
        <v>2.39</v>
      </c>
      <c r="IY20" s="3">
        <v>4.01</v>
      </c>
      <c r="IZ20" s="3">
        <v>3.92</v>
      </c>
      <c r="JA20" s="3">
        <v>2.52</v>
      </c>
      <c r="JB20" s="3">
        <v>3.91</v>
      </c>
      <c r="JC20" s="3">
        <v>1.97</v>
      </c>
      <c r="JD20" s="3">
        <v>5.32</v>
      </c>
      <c r="JE20" s="3">
        <v>1.94</v>
      </c>
      <c r="JF20" s="3" t="s">
        <v>5</v>
      </c>
      <c r="JG20" s="3">
        <v>3.75</v>
      </c>
      <c r="JH20" s="3">
        <v>7.66</v>
      </c>
      <c r="JI20" s="3">
        <v>2.41</v>
      </c>
      <c r="JJ20" s="3">
        <v>1.49</v>
      </c>
      <c r="JK20" s="3">
        <v>6.06</v>
      </c>
      <c r="JL20" s="3">
        <v>3.54</v>
      </c>
      <c r="JM20" s="3">
        <v>3.39</v>
      </c>
      <c r="JN20" s="3">
        <v>3.53</v>
      </c>
      <c r="JO20" s="3">
        <v>3.61</v>
      </c>
      <c r="JP20" s="3">
        <v>1.8</v>
      </c>
      <c r="JQ20" s="3">
        <v>3.03</v>
      </c>
      <c r="JR20" s="3">
        <v>2.84</v>
      </c>
      <c r="JS20" s="3">
        <v>3.73</v>
      </c>
      <c r="JT20" s="3">
        <v>3.03</v>
      </c>
      <c r="JU20" s="3">
        <v>2.76</v>
      </c>
      <c r="JV20" s="3">
        <v>1.92</v>
      </c>
      <c r="JW20" s="3">
        <v>3.68</v>
      </c>
      <c r="JX20" s="3">
        <v>3.29</v>
      </c>
      <c r="JY20" s="3">
        <v>3.99</v>
      </c>
      <c r="JZ20" s="3" t="s">
        <v>5</v>
      </c>
      <c r="KA20" s="3">
        <v>4.7300000000000004</v>
      </c>
      <c r="KB20" s="3">
        <v>5.54</v>
      </c>
      <c r="KC20" s="3" t="s">
        <v>5</v>
      </c>
      <c r="KD20" s="3">
        <v>4.74</v>
      </c>
      <c r="KE20" s="3">
        <v>1.89</v>
      </c>
      <c r="KF20" s="3">
        <v>3.23</v>
      </c>
      <c r="KG20" s="3">
        <v>3.46</v>
      </c>
      <c r="KH20" s="3">
        <v>3.55</v>
      </c>
      <c r="KI20" s="3" t="s">
        <v>5</v>
      </c>
      <c r="KJ20" s="3" t="s">
        <v>5</v>
      </c>
      <c r="KK20" s="3">
        <v>3.43</v>
      </c>
      <c r="KL20" s="3">
        <v>4.4400000000000004</v>
      </c>
      <c r="KM20" s="3">
        <v>3.31</v>
      </c>
      <c r="KN20" s="3">
        <v>4.28</v>
      </c>
      <c r="KO20" s="3" t="s">
        <v>5</v>
      </c>
      <c r="KP20" s="3" t="s">
        <v>5</v>
      </c>
      <c r="KQ20" s="3">
        <v>3.03</v>
      </c>
      <c r="KR20" s="3">
        <v>2.37</v>
      </c>
      <c r="KS20" s="3" t="s">
        <v>5</v>
      </c>
      <c r="KT20" s="3">
        <v>3.8</v>
      </c>
      <c r="KU20" s="3">
        <v>4.24</v>
      </c>
      <c r="KV20" s="3">
        <v>3.23</v>
      </c>
      <c r="KW20" s="3">
        <v>4.03</v>
      </c>
      <c r="KX20" s="3">
        <v>4.1500000000000004</v>
      </c>
      <c r="KY20" s="3">
        <v>2.93</v>
      </c>
      <c r="KZ20" s="3" t="s">
        <v>5</v>
      </c>
      <c r="LA20" s="3">
        <v>2.72</v>
      </c>
      <c r="LB20" s="3">
        <v>2.67</v>
      </c>
      <c r="LC20" s="3">
        <v>3.41</v>
      </c>
      <c r="LD20" s="3">
        <v>3.48</v>
      </c>
      <c r="LE20" s="3">
        <v>3.45</v>
      </c>
      <c r="LF20" s="3">
        <v>3.12</v>
      </c>
      <c r="LG20" s="3" t="s">
        <v>5</v>
      </c>
      <c r="LH20" s="3">
        <v>4.6500000000000004</v>
      </c>
      <c r="LI20" s="3">
        <v>4.83</v>
      </c>
      <c r="LJ20" s="3">
        <v>2.3199999999999998</v>
      </c>
      <c r="LK20" s="3">
        <v>3.91</v>
      </c>
      <c r="LL20" s="3">
        <v>2.76</v>
      </c>
      <c r="LM20" s="3" t="s">
        <v>5</v>
      </c>
      <c r="LN20" s="3">
        <v>3.64</v>
      </c>
      <c r="LO20" s="3">
        <v>2.72</v>
      </c>
      <c r="LP20" s="3">
        <v>2.88</v>
      </c>
      <c r="LQ20" s="3">
        <v>2.8</v>
      </c>
      <c r="LR20" s="3">
        <v>3.15</v>
      </c>
      <c r="LS20" s="3" t="s">
        <v>5</v>
      </c>
      <c r="LT20" s="3" t="s">
        <v>5</v>
      </c>
      <c r="LU20" s="3">
        <v>3.68</v>
      </c>
      <c r="LV20" s="3" t="s">
        <v>5</v>
      </c>
      <c r="LW20" s="3">
        <v>2.8</v>
      </c>
      <c r="LX20" s="3" t="s">
        <v>5</v>
      </c>
      <c r="LY20" s="3" t="s">
        <v>5</v>
      </c>
      <c r="LZ20" s="3" t="s">
        <v>5</v>
      </c>
      <c r="MA20" s="3">
        <v>5.34</v>
      </c>
      <c r="MB20" s="3">
        <v>2.67</v>
      </c>
      <c r="MC20" s="3" t="s">
        <v>5</v>
      </c>
      <c r="MD20" s="3" t="s">
        <v>5</v>
      </c>
      <c r="ME20" s="3">
        <v>5.42</v>
      </c>
      <c r="MF20" s="3">
        <v>3.87</v>
      </c>
      <c r="MG20" s="3">
        <v>6.02</v>
      </c>
      <c r="MH20" s="3">
        <v>3.81</v>
      </c>
      <c r="MI20" s="3" t="s">
        <v>5</v>
      </c>
      <c r="MJ20" s="3">
        <v>4.17</v>
      </c>
      <c r="MK20" s="3">
        <v>4.16</v>
      </c>
      <c r="ML20" s="3">
        <v>2.74</v>
      </c>
      <c r="MM20" s="3">
        <v>2.75</v>
      </c>
      <c r="MN20" s="3">
        <v>4.9400000000000004</v>
      </c>
      <c r="MO20" s="3">
        <v>4.16</v>
      </c>
      <c r="MP20" s="3" t="s">
        <v>5</v>
      </c>
      <c r="MQ20" s="3">
        <v>4.37</v>
      </c>
      <c r="MR20" s="3">
        <v>3.68</v>
      </c>
      <c r="MS20" s="3">
        <v>3.12</v>
      </c>
      <c r="MT20" s="3">
        <v>2.41</v>
      </c>
      <c r="MU20" s="3">
        <v>2.97</v>
      </c>
      <c r="MV20" s="3">
        <v>2.2000000000000002</v>
      </c>
      <c r="MW20" s="3">
        <v>3.5</v>
      </c>
      <c r="MX20" s="3">
        <v>3.43</v>
      </c>
      <c r="MY20" s="3" t="s">
        <v>5</v>
      </c>
      <c r="MZ20" s="3">
        <v>2.1</v>
      </c>
      <c r="NA20" s="3">
        <v>4.13</v>
      </c>
      <c r="NB20" s="3">
        <v>1.3</v>
      </c>
      <c r="NC20" s="3">
        <v>4.32</v>
      </c>
      <c r="ND20" s="3">
        <v>4.32</v>
      </c>
      <c r="NE20" s="3">
        <v>3.25</v>
      </c>
      <c r="NF20" s="3">
        <v>5.86</v>
      </c>
      <c r="NG20" s="3">
        <v>3.75</v>
      </c>
      <c r="NH20" s="3">
        <v>2.64</v>
      </c>
      <c r="NI20" s="3">
        <v>2.41</v>
      </c>
      <c r="NJ20" s="3">
        <v>4.1100000000000003</v>
      </c>
      <c r="NK20" s="3">
        <v>4.1100000000000003</v>
      </c>
      <c r="NL20" s="3">
        <v>3.29</v>
      </c>
      <c r="NM20" s="3">
        <v>2.68</v>
      </c>
      <c r="NN20" s="3">
        <v>3.66</v>
      </c>
      <c r="NO20" s="3">
        <v>2.7</v>
      </c>
      <c r="NP20" s="3">
        <v>3.48</v>
      </c>
      <c r="NQ20" s="3">
        <v>2.4300000000000002</v>
      </c>
      <c r="NR20" s="3">
        <v>2.34</v>
      </c>
      <c r="NS20" s="3">
        <v>3.07</v>
      </c>
      <c r="NT20" s="3">
        <v>5.37</v>
      </c>
      <c r="NU20" s="3">
        <v>2.29</v>
      </c>
      <c r="NV20" s="3">
        <v>2.91</v>
      </c>
      <c r="NW20" s="3">
        <v>3.01</v>
      </c>
      <c r="NX20" s="3">
        <v>3.56</v>
      </c>
      <c r="NY20" s="3">
        <v>2</v>
      </c>
      <c r="NZ20" s="3">
        <v>4.3499999999999996</v>
      </c>
      <c r="OA20" s="3">
        <v>4.54</v>
      </c>
      <c r="OB20" s="3">
        <v>3.34</v>
      </c>
      <c r="OC20" s="3">
        <v>4.09</v>
      </c>
      <c r="OD20" s="3">
        <v>4.91</v>
      </c>
      <c r="OE20" s="3">
        <v>2.85</v>
      </c>
      <c r="OF20" s="3">
        <v>5.05</v>
      </c>
      <c r="OG20" s="3">
        <v>3.8</v>
      </c>
      <c r="OH20" s="3">
        <v>5.6</v>
      </c>
      <c r="OI20" s="3">
        <v>4.34</v>
      </c>
      <c r="OJ20" s="3">
        <v>4.1900000000000004</v>
      </c>
      <c r="OK20" s="3">
        <v>3.19</v>
      </c>
      <c r="OL20" s="3">
        <v>3.59</v>
      </c>
      <c r="OM20" s="3">
        <v>3.55</v>
      </c>
      <c r="ON20" s="3">
        <v>3.51</v>
      </c>
      <c r="OO20" s="3">
        <v>4.34</v>
      </c>
      <c r="OP20" s="3">
        <v>3.19</v>
      </c>
      <c r="OQ20" s="3">
        <v>4.2699999999999996</v>
      </c>
      <c r="OR20" s="3">
        <v>3.02</v>
      </c>
      <c r="OS20" s="3">
        <v>5.68</v>
      </c>
      <c r="OT20" s="3">
        <v>4.0599999999999996</v>
      </c>
      <c r="OU20" s="3">
        <v>3.45</v>
      </c>
      <c r="OV20" s="3">
        <v>2.9</v>
      </c>
      <c r="OW20" s="3">
        <v>3.83</v>
      </c>
      <c r="OX20" s="3">
        <v>4.7699999999999996</v>
      </c>
      <c r="OY20" s="3">
        <v>4.5</v>
      </c>
      <c r="OZ20" s="3">
        <v>4.9000000000000004</v>
      </c>
      <c r="PA20" s="3">
        <v>3.51</v>
      </c>
      <c r="PB20" s="3">
        <v>4.74</v>
      </c>
      <c r="PC20" s="3">
        <v>3.83</v>
      </c>
      <c r="PD20" s="3">
        <v>3.63</v>
      </c>
      <c r="PE20" s="3">
        <v>3.72</v>
      </c>
      <c r="PF20" s="3">
        <v>3.06</v>
      </c>
      <c r="PG20" s="3">
        <v>2.37</v>
      </c>
      <c r="PH20" s="3">
        <v>2.86</v>
      </c>
      <c r="PI20" s="3">
        <v>3.13</v>
      </c>
      <c r="PJ20" s="3">
        <v>4.51</v>
      </c>
      <c r="PK20" s="3">
        <v>2.2799999999999998</v>
      </c>
      <c r="PL20" s="3">
        <v>3.11</v>
      </c>
      <c r="PM20" s="3">
        <v>3.55</v>
      </c>
      <c r="PN20" s="3">
        <v>2.4900000000000002</v>
      </c>
      <c r="PO20" s="3">
        <v>0.87</v>
      </c>
      <c r="PP20" s="3">
        <v>1.82</v>
      </c>
      <c r="PQ20" s="3" t="s">
        <v>5</v>
      </c>
      <c r="PR20" s="3">
        <v>3.28</v>
      </c>
      <c r="PS20" s="3">
        <v>2.93</v>
      </c>
      <c r="PT20" s="3">
        <v>4.58</v>
      </c>
      <c r="PU20" s="3">
        <v>3.34</v>
      </c>
      <c r="PV20" s="3">
        <v>2.46</v>
      </c>
      <c r="PW20" s="3">
        <v>2.61</v>
      </c>
      <c r="PX20" s="3">
        <v>2.2999999999999998</v>
      </c>
      <c r="PY20" s="3">
        <v>2.5</v>
      </c>
      <c r="PZ20" s="3">
        <v>2.7</v>
      </c>
      <c r="QA20" s="3">
        <v>2.15</v>
      </c>
      <c r="QB20" s="3">
        <v>3.06</v>
      </c>
      <c r="QC20" s="3">
        <v>2.0699999999999998</v>
      </c>
      <c r="QD20" s="3">
        <v>2.57</v>
      </c>
      <c r="QE20" s="3">
        <v>2.62</v>
      </c>
      <c r="QF20" s="3" t="s">
        <v>5</v>
      </c>
      <c r="QG20" s="3">
        <v>2.4500000000000002</v>
      </c>
      <c r="QH20" s="3">
        <v>3.36</v>
      </c>
      <c r="QI20" s="3">
        <v>3.19</v>
      </c>
      <c r="QJ20" s="3">
        <v>2.39</v>
      </c>
      <c r="QK20" s="3" t="s">
        <v>5</v>
      </c>
      <c r="QL20" s="3" t="s">
        <v>5</v>
      </c>
      <c r="QM20" s="3">
        <v>3.36</v>
      </c>
      <c r="QN20" s="3">
        <v>3.7</v>
      </c>
      <c r="QO20" s="3" t="s">
        <v>5</v>
      </c>
      <c r="QP20" s="3">
        <v>3.31</v>
      </c>
      <c r="QQ20" s="3">
        <v>4.67</v>
      </c>
      <c r="QR20" s="3">
        <v>5.85</v>
      </c>
      <c r="QS20" s="3" t="s">
        <v>5</v>
      </c>
      <c r="QT20" s="3">
        <v>3.02</v>
      </c>
      <c r="QU20" s="3">
        <v>10.67</v>
      </c>
      <c r="QV20" s="3">
        <v>4.3600000000000003</v>
      </c>
      <c r="QW20" s="3">
        <v>5.37</v>
      </c>
      <c r="QX20" s="3" t="s">
        <v>5</v>
      </c>
      <c r="QY20" s="3">
        <v>4.47</v>
      </c>
      <c r="QZ20" s="3">
        <v>6</v>
      </c>
      <c r="RA20" s="3">
        <v>18.78</v>
      </c>
      <c r="RB20" s="3">
        <v>2.66</v>
      </c>
      <c r="RC20" s="3">
        <v>4.4000000000000004</v>
      </c>
      <c r="RD20" s="3">
        <v>5.29</v>
      </c>
      <c r="RE20" s="3">
        <v>5.47</v>
      </c>
      <c r="RF20" s="3">
        <v>9.3800000000000008</v>
      </c>
      <c r="RG20" s="3" t="s">
        <v>2792</v>
      </c>
      <c r="RH20" s="3">
        <v>2.37</v>
      </c>
      <c r="RI20" s="3">
        <v>3.13</v>
      </c>
      <c r="RJ20" s="3">
        <v>6.58</v>
      </c>
      <c r="RK20" s="3">
        <v>2.66</v>
      </c>
      <c r="RL20" s="3">
        <v>5.48</v>
      </c>
      <c r="RM20" s="3">
        <v>5.4</v>
      </c>
      <c r="RN20" s="3">
        <v>3.91</v>
      </c>
      <c r="RO20" s="3">
        <v>6.42</v>
      </c>
      <c r="RP20" s="3" t="s">
        <v>5</v>
      </c>
      <c r="RQ20" s="3">
        <v>3.56</v>
      </c>
      <c r="RR20" s="3">
        <v>3.34</v>
      </c>
      <c r="RS20" s="3">
        <v>4.6100000000000003</v>
      </c>
      <c r="RT20" s="3" t="s">
        <v>5</v>
      </c>
      <c r="RU20" s="3" t="s">
        <v>5</v>
      </c>
      <c r="RV20" s="3" t="s">
        <v>5</v>
      </c>
      <c r="RW20" s="3" t="s">
        <v>5</v>
      </c>
      <c r="RX20" s="3" t="s">
        <v>5</v>
      </c>
      <c r="RY20" s="3" t="s">
        <v>5</v>
      </c>
      <c r="RZ20" s="3">
        <v>3.76</v>
      </c>
      <c r="SA20" s="3" t="s">
        <v>5</v>
      </c>
      <c r="SB20" s="3" t="s">
        <v>5</v>
      </c>
      <c r="SC20" s="3" t="s">
        <v>5</v>
      </c>
      <c r="SD20" s="3">
        <v>3.1</v>
      </c>
      <c r="SE20" s="3" t="s">
        <v>5</v>
      </c>
      <c r="SF20" s="3">
        <v>3.27</v>
      </c>
      <c r="SG20" s="3">
        <v>3.38</v>
      </c>
      <c r="SH20" s="3">
        <v>2.16</v>
      </c>
      <c r="SI20" s="3">
        <v>3.1</v>
      </c>
      <c r="SJ20" s="3" t="s">
        <v>5</v>
      </c>
      <c r="SK20" s="3">
        <v>2.79</v>
      </c>
      <c r="SL20" s="3">
        <v>3.46</v>
      </c>
      <c r="SM20" s="3">
        <v>2.73</v>
      </c>
      <c r="SN20" s="3">
        <v>3.48</v>
      </c>
      <c r="SO20" s="3">
        <v>1.08</v>
      </c>
      <c r="SP20" s="3">
        <v>4.07</v>
      </c>
      <c r="SQ20" s="3">
        <v>3.06</v>
      </c>
      <c r="SR20" s="3">
        <v>4.41</v>
      </c>
      <c r="SS20" s="3">
        <v>5.1100000000000003</v>
      </c>
      <c r="ST20" s="3">
        <v>2.37</v>
      </c>
      <c r="SU20" s="3">
        <v>2.63</v>
      </c>
      <c r="SV20" s="3">
        <v>1.87</v>
      </c>
      <c r="SW20" s="3">
        <v>3.16</v>
      </c>
      <c r="SX20" s="3">
        <v>4.07</v>
      </c>
      <c r="SY20" s="3">
        <v>2.9</v>
      </c>
      <c r="SZ20" s="3">
        <v>3.05</v>
      </c>
      <c r="TA20" s="3">
        <v>3.75</v>
      </c>
      <c r="TB20" s="3">
        <v>3.07</v>
      </c>
      <c r="TC20" s="3">
        <v>4.24</v>
      </c>
      <c r="TD20" s="3">
        <v>6.04</v>
      </c>
      <c r="TE20" s="3">
        <v>3.41</v>
      </c>
      <c r="TF20" s="3">
        <v>3.71</v>
      </c>
      <c r="TG20" s="3">
        <v>4</v>
      </c>
      <c r="TH20" s="3">
        <v>2.37</v>
      </c>
      <c r="TI20" s="3">
        <v>3.79</v>
      </c>
      <c r="TJ20" s="3" t="s">
        <v>5</v>
      </c>
      <c r="TK20" s="3">
        <v>1.19</v>
      </c>
      <c r="TL20" s="3">
        <v>3.9</v>
      </c>
      <c r="TM20" s="3">
        <v>3.27</v>
      </c>
      <c r="TN20" s="3">
        <v>3.06</v>
      </c>
      <c r="TO20" s="3">
        <v>3.21</v>
      </c>
      <c r="TP20" s="3">
        <v>4.71</v>
      </c>
      <c r="TQ20" s="3">
        <v>2.76</v>
      </c>
      <c r="TR20" s="3">
        <v>3.39</v>
      </c>
      <c r="TS20" s="3">
        <v>3.73</v>
      </c>
      <c r="TT20" s="3">
        <v>4.04</v>
      </c>
      <c r="TU20" s="3" t="s">
        <v>5</v>
      </c>
      <c r="TV20" s="3">
        <v>2.09</v>
      </c>
      <c r="TW20" s="3">
        <v>3.49</v>
      </c>
      <c r="TX20" s="3">
        <v>4.38</v>
      </c>
      <c r="TY20" s="3">
        <v>3.5</v>
      </c>
      <c r="TZ20" s="3">
        <v>4.08</v>
      </c>
      <c r="UA20" s="3">
        <v>4.32</v>
      </c>
      <c r="UB20" s="3">
        <v>2.1800000000000002</v>
      </c>
      <c r="UC20" s="3">
        <v>4.07</v>
      </c>
      <c r="UD20" s="3">
        <v>3.03</v>
      </c>
      <c r="UE20" s="3" t="s">
        <v>5</v>
      </c>
      <c r="UF20" s="3">
        <v>4.5999999999999996</v>
      </c>
      <c r="UG20" s="3">
        <v>3.6</v>
      </c>
      <c r="UH20" s="3">
        <v>3.34</v>
      </c>
      <c r="UI20" s="3">
        <v>3.08</v>
      </c>
      <c r="UJ20" s="3">
        <v>2.52</v>
      </c>
      <c r="UK20" s="3">
        <v>4.1900000000000004</v>
      </c>
      <c r="UL20" s="3">
        <v>4.29</v>
      </c>
      <c r="UM20" s="3">
        <v>5.24</v>
      </c>
      <c r="UN20" s="3">
        <v>3.62</v>
      </c>
      <c r="UO20" s="3">
        <v>3.01</v>
      </c>
      <c r="UP20" s="3">
        <v>3.79</v>
      </c>
      <c r="UQ20" s="3">
        <v>3.2</v>
      </c>
      <c r="UR20" s="3">
        <v>6.09</v>
      </c>
      <c r="US20" s="3">
        <v>2.1800000000000002</v>
      </c>
      <c r="UT20" s="3">
        <v>4.68</v>
      </c>
      <c r="UU20" s="3">
        <v>3.52</v>
      </c>
      <c r="UV20" s="3">
        <v>2.78</v>
      </c>
      <c r="UW20" s="3">
        <v>4.83</v>
      </c>
      <c r="UX20" s="3">
        <v>5.26</v>
      </c>
      <c r="UY20" s="3">
        <v>3.13</v>
      </c>
      <c r="UZ20" s="3">
        <v>3.42</v>
      </c>
      <c r="VA20" s="3">
        <v>3.17</v>
      </c>
      <c r="VB20" s="3">
        <v>3.32</v>
      </c>
      <c r="VC20" s="3">
        <v>3.34</v>
      </c>
      <c r="VD20" s="3">
        <v>7.04</v>
      </c>
      <c r="VE20" s="3">
        <v>2.65</v>
      </c>
      <c r="VF20" s="3">
        <v>3.25</v>
      </c>
      <c r="VG20" s="3">
        <v>2.8</v>
      </c>
      <c r="VH20" s="3">
        <v>2.12</v>
      </c>
      <c r="VI20" s="3">
        <v>2.86</v>
      </c>
      <c r="VJ20" s="3">
        <v>2.88</v>
      </c>
      <c r="VK20" s="3">
        <v>3.48</v>
      </c>
      <c r="VL20" s="3">
        <v>2.5</v>
      </c>
      <c r="VM20" s="3">
        <v>4.67</v>
      </c>
      <c r="VN20" s="3">
        <v>4.42</v>
      </c>
      <c r="VO20" s="3">
        <v>3.64</v>
      </c>
      <c r="VP20" s="3">
        <v>3.99</v>
      </c>
      <c r="VQ20" s="3">
        <v>3.88</v>
      </c>
      <c r="VR20" s="3">
        <v>3.16</v>
      </c>
      <c r="VS20" s="3">
        <v>3.66</v>
      </c>
      <c r="VT20" s="3">
        <v>4.4800000000000004</v>
      </c>
      <c r="VU20" s="3">
        <v>3.11</v>
      </c>
      <c r="VV20" s="3">
        <v>3.43</v>
      </c>
      <c r="VW20" s="3">
        <v>4.43</v>
      </c>
      <c r="VX20" s="3">
        <v>4.2699999999999996</v>
      </c>
      <c r="VY20" s="3">
        <v>4.33</v>
      </c>
      <c r="VZ20" s="3">
        <v>3.56</v>
      </c>
      <c r="WA20" s="3">
        <v>5.17</v>
      </c>
      <c r="WB20" s="3">
        <v>4.8499999999999996</v>
      </c>
      <c r="WC20" s="3">
        <v>3.83</v>
      </c>
      <c r="WD20" s="3">
        <v>5.42</v>
      </c>
      <c r="WE20" s="3">
        <v>4.83</v>
      </c>
      <c r="WF20" s="3">
        <v>3.76</v>
      </c>
      <c r="WG20" s="3">
        <v>4.21</v>
      </c>
      <c r="WH20" s="3">
        <v>3.44</v>
      </c>
      <c r="WI20" s="3">
        <v>5.32</v>
      </c>
      <c r="WJ20" s="3">
        <v>3.38</v>
      </c>
      <c r="WK20" s="3">
        <v>6.38</v>
      </c>
      <c r="WL20" s="3">
        <v>4.8499999999999996</v>
      </c>
      <c r="WM20" s="3">
        <v>3.6</v>
      </c>
      <c r="WN20" s="3">
        <v>4.9000000000000004</v>
      </c>
      <c r="WO20" s="3">
        <v>4.13</v>
      </c>
      <c r="WP20" s="3">
        <v>5</v>
      </c>
      <c r="WQ20" s="3">
        <v>4.74</v>
      </c>
      <c r="WR20" s="3">
        <v>2.74</v>
      </c>
      <c r="WS20" s="3">
        <v>4.96</v>
      </c>
      <c r="WT20" s="3">
        <v>6.07</v>
      </c>
      <c r="WU20" s="3">
        <v>4.1399999999999997</v>
      </c>
      <c r="WV20" s="3">
        <v>4.71</v>
      </c>
      <c r="WW20" s="3">
        <v>3.99</v>
      </c>
      <c r="WX20" s="3">
        <v>5.18</v>
      </c>
      <c r="WY20" s="3">
        <v>4.82</v>
      </c>
      <c r="WZ20" s="3">
        <v>5.18</v>
      </c>
      <c r="XA20" s="3">
        <v>5.68</v>
      </c>
      <c r="XB20" s="3">
        <v>3.71</v>
      </c>
      <c r="XC20" s="3">
        <v>5.3</v>
      </c>
      <c r="XD20" s="3">
        <v>4.72</v>
      </c>
      <c r="XE20" s="3">
        <v>4.32</v>
      </c>
      <c r="XF20" s="3">
        <v>2.42</v>
      </c>
      <c r="XG20" s="3">
        <v>4.76</v>
      </c>
      <c r="XH20" s="3">
        <v>4.24</v>
      </c>
      <c r="XI20" s="3">
        <v>4.6500000000000004</v>
      </c>
      <c r="XJ20" s="3">
        <v>5.74</v>
      </c>
      <c r="XK20" s="3">
        <v>4.0199999999999996</v>
      </c>
      <c r="XL20" s="3">
        <v>2.17</v>
      </c>
      <c r="XM20" s="3">
        <v>5.7</v>
      </c>
      <c r="XN20" s="3">
        <v>5.84</v>
      </c>
      <c r="XO20" s="3">
        <v>4.4400000000000004</v>
      </c>
      <c r="XP20" s="3">
        <v>4.8099999999999996</v>
      </c>
      <c r="XQ20" s="3">
        <v>3.32</v>
      </c>
      <c r="XR20" s="3">
        <v>2.59</v>
      </c>
      <c r="XS20" s="3">
        <v>4.37</v>
      </c>
      <c r="XT20" s="3">
        <v>5.25</v>
      </c>
      <c r="XU20" s="3">
        <v>4.3499999999999996</v>
      </c>
      <c r="XV20" s="3">
        <v>3.75</v>
      </c>
      <c r="XW20" s="3">
        <v>3.95</v>
      </c>
      <c r="XX20" s="3">
        <v>3.57</v>
      </c>
      <c r="XY20" s="3">
        <v>5.27</v>
      </c>
      <c r="XZ20" s="3">
        <v>2.34</v>
      </c>
      <c r="YA20" s="3">
        <v>3.78</v>
      </c>
      <c r="YB20" s="3">
        <v>5</v>
      </c>
      <c r="YC20" s="3">
        <v>4.1900000000000004</v>
      </c>
      <c r="YD20" s="3">
        <v>4.6399999999999997</v>
      </c>
      <c r="YE20" s="3">
        <v>5.39</v>
      </c>
      <c r="YF20" s="3" t="s">
        <v>5</v>
      </c>
      <c r="YG20" s="3">
        <v>3.92</v>
      </c>
      <c r="YH20" s="3">
        <v>4.21</v>
      </c>
      <c r="YI20" s="3">
        <v>2.5099999999999998</v>
      </c>
      <c r="YJ20" s="3">
        <v>3.59</v>
      </c>
      <c r="YK20" s="3">
        <v>2.02</v>
      </c>
      <c r="YL20" s="3">
        <v>6.13</v>
      </c>
      <c r="YM20" s="3">
        <v>3.6</v>
      </c>
      <c r="YN20" s="3">
        <v>4.03</v>
      </c>
      <c r="YO20" s="3">
        <v>3.38</v>
      </c>
      <c r="YP20" s="3">
        <v>3.5</v>
      </c>
      <c r="YQ20" s="3">
        <v>3.63</v>
      </c>
      <c r="YR20" s="3">
        <v>4.6500000000000004</v>
      </c>
      <c r="YS20" s="3">
        <v>4.08</v>
      </c>
      <c r="YT20" s="3">
        <v>2.99</v>
      </c>
      <c r="YU20" s="3">
        <v>5.01</v>
      </c>
      <c r="YV20" s="3">
        <v>4.38</v>
      </c>
      <c r="YW20" s="3">
        <v>3.41</v>
      </c>
      <c r="YX20" s="3">
        <v>3.43</v>
      </c>
      <c r="YY20" s="3">
        <v>5.12</v>
      </c>
      <c r="YZ20" s="3">
        <v>3.72</v>
      </c>
      <c r="ZA20" s="3">
        <v>3.73</v>
      </c>
      <c r="ZB20" s="3">
        <v>4.3499999999999996</v>
      </c>
      <c r="ZC20" s="3">
        <v>4.1900000000000004</v>
      </c>
      <c r="ZD20" s="3">
        <v>2.92</v>
      </c>
      <c r="ZE20" s="3">
        <v>3.26</v>
      </c>
      <c r="ZF20" s="3">
        <v>4.4400000000000004</v>
      </c>
      <c r="ZG20" s="3">
        <v>4.66</v>
      </c>
      <c r="ZH20" s="3">
        <v>3.09</v>
      </c>
      <c r="ZI20" s="3">
        <v>4.74</v>
      </c>
      <c r="ZJ20" s="3">
        <v>3.34</v>
      </c>
      <c r="ZK20" s="3">
        <v>4.2699999999999996</v>
      </c>
      <c r="ZL20" s="3">
        <v>4.84</v>
      </c>
      <c r="ZM20" s="3">
        <v>3.04</v>
      </c>
      <c r="ZN20" s="3">
        <v>4.6500000000000004</v>
      </c>
      <c r="ZO20" s="3">
        <v>2.91</v>
      </c>
      <c r="ZP20" s="3">
        <v>6.1</v>
      </c>
      <c r="ZQ20" s="3">
        <v>5.55</v>
      </c>
      <c r="ZR20" s="3">
        <v>3.19</v>
      </c>
      <c r="ZS20" s="3">
        <v>1.58</v>
      </c>
      <c r="ZT20" s="3">
        <v>3.2</v>
      </c>
      <c r="ZU20" s="3">
        <v>3.86</v>
      </c>
      <c r="ZV20" s="3">
        <v>3.12</v>
      </c>
      <c r="ZW20" s="3">
        <v>4.34</v>
      </c>
      <c r="ZX20" s="3">
        <v>2.23</v>
      </c>
      <c r="ZY20" s="3">
        <v>4.91</v>
      </c>
      <c r="ZZ20" s="3">
        <v>3.52</v>
      </c>
      <c r="AAA20" s="3">
        <v>5.15</v>
      </c>
      <c r="AAB20" s="3">
        <v>4.2699999999999996</v>
      </c>
      <c r="AAC20" s="3">
        <v>4.47</v>
      </c>
      <c r="AAD20" s="3">
        <v>4.2300000000000004</v>
      </c>
      <c r="AAE20" s="3">
        <v>1.99</v>
      </c>
      <c r="AAF20" s="3">
        <v>5.0999999999999996</v>
      </c>
      <c r="AAG20" s="3">
        <v>4.26</v>
      </c>
      <c r="AAH20" s="3">
        <v>5.32</v>
      </c>
      <c r="AAI20" s="3">
        <v>2.93</v>
      </c>
      <c r="AAJ20" s="3">
        <v>3.14</v>
      </c>
      <c r="AAK20" s="3">
        <v>4.95</v>
      </c>
      <c r="AAL20" s="3">
        <v>5.84</v>
      </c>
      <c r="AAM20" s="3">
        <v>7.98</v>
      </c>
      <c r="AAN20" s="3">
        <v>3.94</v>
      </c>
      <c r="AAO20" s="3">
        <v>2.35</v>
      </c>
      <c r="AAP20" s="3">
        <v>5.36</v>
      </c>
      <c r="AAQ20" s="3">
        <v>5.24</v>
      </c>
      <c r="AAR20" s="3">
        <v>1.04</v>
      </c>
      <c r="AAS20" s="3">
        <v>2.72</v>
      </c>
      <c r="AAT20" s="3">
        <v>4.3600000000000003</v>
      </c>
      <c r="AAU20" s="3">
        <v>4.38</v>
      </c>
      <c r="AAV20" s="3">
        <v>5.0999999999999996</v>
      </c>
      <c r="AAW20" s="3">
        <v>5.92</v>
      </c>
      <c r="AAX20" s="3">
        <v>2.8</v>
      </c>
      <c r="AAY20" s="3">
        <v>2.11</v>
      </c>
      <c r="AAZ20" s="3">
        <v>3.06</v>
      </c>
      <c r="ABA20" s="3">
        <v>2.4700000000000002</v>
      </c>
      <c r="ABB20" s="3">
        <v>2.85</v>
      </c>
      <c r="ABC20" s="3">
        <v>4.2</v>
      </c>
      <c r="ABD20" s="3">
        <v>2.95</v>
      </c>
      <c r="ABE20" s="3">
        <v>2.79</v>
      </c>
      <c r="ABF20" s="3">
        <v>3.98</v>
      </c>
      <c r="ABG20" s="3">
        <v>2.7</v>
      </c>
      <c r="ABH20" s="3">
        <v>1.78</v>
      </c>
      <c r="ABI20" s="3">
        <v>2.83</v>
      </c>
      <c r="ABJ20" s="3">
        <v>2.13</v>
      </c>
      <c r="ABK20" s="3">
        <v>3.72</v>
      </c>
      <c r="ABL20" s="3">
        <v>2.36</v>
      </c>
      <c r="ABM20" s="3">
        <v>3.68</v>
      </c>
      <c r="ABN20" s="3">
        <v>2.79</v>
      </c>
      <c r="ABO20" s="3">
        <v>2.85</v>
      </c>
      <c r="ABP20" s="3">
        <v>3.23</v>
      </c>
      <c r="ABQ20" s="3">
        <v>3.78</v>
      </c>
      <c r="ABR20" s="3">
        <v>2.59</v>
      </c>
      <c r="ABS20" s="3">
        <v>3.13</v>
      </c>
      <c r="ABT20" s="3">
        <v>3.26</v>
      </c>
      <c r="ABU20" s="3">
        <v>3.56</v>
      </c>
      <c r="ABV20" s="3">
        <v>2.35</v>
      </c>
      <c r="ABW20" s="3">
        <v>1.95</v>
      </c>
      <c r="ABX20" s="3">
        <v>3.06</v>
      </c>
      <c r="ABY20" s="3">
        <v>3.43</v>
      </c>
      <c r="ABZ20" s="3">
        <v>4.26</v>
      </c>
      <c r="ACA20" s="3">
        <v>3.95</v>
      </c>
      <c r="ACB20" s="3">
        <v>3.65</v>
      </c>
      <c r="ACC20" s="3">
        <v>3.57</v>
      </c>
      <c r="ACD20" s="3">
        <v>2.7</v>
      </c>
      <c r="ACE20" s="3">
        <v>1.83</v>
      </c>
      <c r="ACF20" s="3">
        <v>2.2000000000000002</v>
      </c>
      <c r="ACG20" s="3">
        <v>2.94</v>
      </c>
      <c r="ACH20" s="3">
        <v>2.69</v>
      </c>
      <c r="ACI20" s="3">
        <v>2.44</v>
      </c>
      <c r="ACJ20" s="3">
        <v>2.58</v>
      </c>
      <c r="ACK20" s="3">
        <v>4.0199999999999996</v>
      </c>
      <c r="ACL20" s="3">
        <v>3.85</v>
      </c>
      <c r="ACM20" s="3">
        <v>1.84</v>
      </c>
      <c r="ACN20" s="3">
        <v>2.74</v>
      </c>
      <c r="ACO20" s="3">
        <v>3.59</v>
      </c>
      <c r="ACP20" s="3">
        <v>2.4300000000000002</v>
      </c>
      <c r="ACQ20" s="3">
        <v>2.4700000000000002</v>
      </c>
      <c r="ACR20" s="3">
        <v>2.66</v>
      </c>
      <c r="ACS20" s="3">
        <v>3.4</v>
      </c>
      <c r="ACT20" s="3">
        <v>2.34</v>
      </c>
      <c r="ACU20" s="3">
        <v>3.42</v>
      </c>
      <c r="ACV20" s="3">
        <v>3.39</v>
      </c>
      <c r="ACW20" s="3">
        <v>2.2200000000000002</v>
      </c>
      <c r="ACX20" s="3">
        <v>2.92</v>
      </c>
      <c r="ACY20" s="3">
        <v>2.5499999999999998</v>
      </c>
      <c r="ACZ20" s="3">
        <v>3.35</v>
      </c>
      <c r="ADA20" s="3">
        <v>3.12</v>
      </c>
      <c r="ADB20" s="3">
        <v>3.01</v>
      </c>
      <c r="ADC20" s="3">
        <v>1.96</v>
      </c>
      <c r="ADD20" s="3">
        <v>3.23</v>
      </c>
      <c r="ADE20" s="3">
        <v>4.75</v>
      </c>
      <c r="ADF20" s="3">
        <v>3.23</v>
      </c>
      <c r="ADG20" s="3">
        <v>2.89</v>
      </c>
      <c r="ADH20" s="3">
        <v>2.46</v>
      </c>
      <c r="ADI20" s="3">
        <v>3.3</v>
      </c>
      <c r="ADJ20" s="3">
        <v>3.8</v>
      </c>
      <c r="ADK20" s="3">
        <v>2.5</v>
      </c>
      <c r="ADL20" s="3">
        <v>3.07</v>
      </c>
      <c r="ADM20" s="3">
        <v>4.74</v>
      </c>
      <c r="ADN20" s="3">
        <v>3.07</v>
      </c>
      <c r="ADO20" s="3">
        <v>3.49</v>
      </c>
      <c r="ADP20" s="3">
        <v>1.79</v>
      </c>
      <c r="ADQ20" s="3">
        <v>2.65</v>
      </c>
      <c r="ADR20" s="3">
        <v>3.03</v>
      </c>
      <c r="ADS20" s="3">
        <v>3.61</v>
      </c>
      <c r="ADT20" s="3">
        <v>3.36</v>
      </c>
      <c r="ADU20" s="3">
        <v>2.17</v>
      </c>
      <c r="ADV20" s="3">
        <v>2.11</v>
      </c>
      <c r="ADW20" s="3">
        <v>3.22</v>
      </c>
      <c r="ADX20" s="3">
        <v>2.46</v>
      </c>
      <c r="ADY20" s="3">
        <v>2.67</v>
      </c>
      <c r="ADZ20" s="3">
        <v>3.16</v>
      </c>
      <c r="AEA20" s="3">
        <v>3.08</v>
      </c>
      <c r="AEB20" s="3">
        <v>3.02</v>
      </c>
      <c r="AEC20" s="3">
        <v>3.15</v>
      </c>
      <c r="AED20" s="3">
        <v>1.69</v>
      </c>
      <c r="AEE20" s="3">
        <v>2.57</v>
      </c>
      <c r="AEF20" s="3">
        <v>2.5</v>
      </c>
      <c r="AEG20" s="3">
        <v>2.89</v>
      </c>
      <c r="AEH20" s="3">
        <v>3.01</v>
      </c>
      <c r="AEI20" s="3">
        <v>4.43</v>
      </c>
      <c r="AEJ20" s="3">
        <v>2.08</v>
      </c>
      <c r="AEK20" s="3">
        <v>3.8</v>
      </c>
      <c r="AEL20" s="3">
        <v>2.84</v>
      </c>
      <c r="AEM20" s="3">
        <v>2.81</v>
      </c>
      <c r="AEN20" s="3">
        <v>3.49</v>
      </c>
      <c r="AEO20" s="3">
        <v>2.91</v>
      </c>
      <c r="AEP20" s="3">
        <v>2.73</v>
      </c>
      <c r="AEQ20" s="3">
        <v>3.31</v>
      </c>
      <c r="AER20" s="3">
        <v>4.03</v>
      </c>
      <c r="AES20" s="3">
        <v>3.33</v>
      </c>
      <c r="AET20" s="3">
        <v>4.1100000000000003</v>
      </c>
      <c r="AEU20" s="3">
        <v>1.64</v>
      </c>
      <c r="AEV20" s="3">
        <v>3.22</v>
      </c>
      <c r="AEW20" s="3">
        <v>2.83</v>
      </c>
      <c r="AEX20" s="3">
        <v>3.2</v>
      </c>
      <c r="AEY20" s="3">
        <v>3.43</v>
      </c>
      <c r="AEZ20" s="3">
        <v>2.64</v>
      </c>
      <c r="AFA20" s="3">
        <v>2.98</v>
      </c>
      <c r="AFB20" s="3">
        <v>3.02</v>
      </c>
      <c r="AFC20" s="3">
        <v>1.46</v>
      </c>
      <c r="AFD20" s="3">
        <v>3.27</v>
      </c>
      <c r="AFE20" s="3">
        <v>1.94</v>
      </c>
      <c r="AFF20" s="3">
        <v>3.67</v>
      </c>
      <c r="AFG20" s="3">
        <v>2.37</v>
      </c>
      <c r="AFH20" s="3">
        <v>3.21</v>
      </c>
      <c r="AFI20" s="3">
        <v>2.99</v>
      </c>
      <c r="AFJ20" s="3">
        <v>3.34</v>
      </c>
      <c r="AFK20" s="3">
        <v>2.85</v>
      </c>
      <c r="AFL20" s="3">
        <v>3.02</v>
      </c>
      <c r="AFM20" s="3">
        <v>3.4</v>
      </c>
      <c r="AFN20" s="3">
        <v>2.87</v>
      </c>
      <c r="AFO20" s="3">
        <v>2.57</v>
      </c>
      <c r="AFP20" s="3">
        <v>2.2799999999999998</v>
      </c>
      <c r="AFQ20" s="3">
        <v>3.14</v>
      </c>
      <c r="AFR20" s="3">
        <v>4.37</v>
      </c>
      <c r="AFS20" s="3">
        <v>2.66</v>
      </c>
      <c r="AFT20" s="3">
        <v>3.17</v>
      </c>
      <c r="AFU20" s="3">
        <v>2.66</v>
      </c>
      <c r="AFV20" s="3">
        <v>3.01</v>
      </c>
      <c r="AFW20" s="3">
        <v>3.46</v>
      </c>
      <c r="AFX20" s="3">
        <v>3.52</v>
      </c>
      <c r="AFY20" s="3">
        <v>4.53</v>
      </c>
      <c r="AFZ20" s="3">
        <v>2.85</v>
      </c>
      <c r="AGA20" s="3">
        <v>2.89</v>
      </c>
      <c r="AGB20" s="3">
        <v>3.08</v>
      </c>
      <c r="AGC20" s="3">
        <v>2.5099999999999998</v>
      </c>
      <c r="AGD20" s="3">
        <v>2.42</v>
      </c>
      <c r="AGE20" s="3">
        <v>3.12</v>
      </c>
      <c r="AGF20" s="3">
        <v>3.03</v>
      </c>
      <c r="AGG20" s="3">
        <v>3.14</v>
      </c>
      <c r="AGH20" s="3">
        <v>3.33</v>
      </c>
      <c r="AGI20" s="3">
        <v>3.38</v>
      </c>
      <c r="AGJ20" s="3">
        <v>6.57</v>
      </c>
      <c r="AGK20" s="3">
        <v>2.72</v>
      </c>
      <c r="AGL20" s="3">
        <v>3.22</v>
      </c>
      <c r="AGM20" s="3">
        <v>3.15</v>
      </c>
      <c r="AGN20" s="3">
        <v>3.52</v>
      </c>
      <c r="AGO20" s="3">
        <v>3.11</v>
      </c>
      <c r="AGP20" s="3">
        <v>4.07</v>
      </c>
      <c r="AGQ20" s="3">
        <v>2.48</v>
      </c>
      <c r="AGR20" s="3">
        <v>3.92</v>
      </c>
      <c r="AGS20" s="3">
        <v>1.85</v>
      </c>
      <c r="AGT20" s="3">
        <v>3.26</v>
      </c>
      <c r="AGU20" s="3">
        <v>2.9</v>
      </c>
      <c r="AGV20" s="3">
        <v>2.59</v>
      </c>
      <c r="AGW20" s="3">
        <v>2.92</v>
      </c>
      <c r="AGX20" s="3">
        <v>2.72</v>
      </c>
      <c r="AGY20" s="3">
        <v>1.89</v>
      </c>
      <c r="AGZ20" s="3">
        <v>2.85</v>
      </c>
      <c r="AHA20" s="3">
        <v>3</v>
      </c>
      <c r="AHB20" s="3">
        <v>3.47</v>
      </c>
      <c r="AHC20" s="3">
        <v>2.5</v>
      </c>
      <c r="AHD20" s="3">
        <v>4</v>
      </c>
      <c r="AHE20" s="3">
        <v>2.15</v>
      </c>
      <c r="AHF20" s="3">
        <v>1.73</v>
      </c>
      <c r="AHG20" s="3">
        <v>2.38</v>
      </c>
      <c r="AHH20" s="3">
        <v>3.06</v>
      </c>
      <c r="AHI20" s="3">
        <v>2.69</v>
      </c>
      <c r="AHJ20" s="3">
        <v>2.6</v>
      </c>
      <c r="AHK20" s="3">
        <v>3.4</v>
      </c>
      <c r="AHL20" s="3">
        <v>2.93</v>
      </c>
      <c r="AHM20" s="3">
        <v>2.48</v>
      </c>
      <c r="AHN20" s="3">
        <v>2.38</v>
      </c>
      <c r="AHO20" s="3">
        <v>3.66</v>
      </c>
      <c r="AHP20" s="3">
        <v>2.82</v>
      </c>
      <c r="AHQ20" s="3">
        <v>3.26</v>
      </c>
      <c r="AHR20" s="3">
        <v>3.11</v>
      </c>
      <c r="AHS20" s="3">
        <v>3.64</v>
      </c>
      <c r="AHT20" s="3">
        <v>3.04</v>
      </c>
      <c r="AHU20" s="3">
        <v>2.77</v>
      </c>
      <c r="AHV20" s="3">
        <v>3.5</v>
      </c>
      <c r="AHW20" s="3">
        <v>2.09</v>
      </c>
      <c r="AHX20" s="3">
        <v>2.65</v>
      </c>
      <c r="AHY20" s="3">
        <v>2.2200000000000002</v>
      </c>
      <c r="AHZ20" s="3">
        <v>2.99</v>
      </c>
      <c r="AIA20" s="3">
        <v>2.99</v>
      </c>
      <c r="AIB20" s="3">
        <v>2.2200000000000002</v>
      </c>
      <c r="AIC20" s="3">
        <v>3.78</v>
      </c>
      <c r="AID20" s="3">
        <v>2.67</v>
      </c>
      <c r="AIE20" s="3">
        <v>2.62</v>
      </c>
      <c r="AIF20" s="3">
        <v>3.99</v>
      </c>
      <c r="AIG20" s="3">
        <v>3.38</v>
      </c>
      <c r="AIH20" s="3">
        <v>1.93</v>
      </c>
      <c r="AII20" s="3">
        <v>4.2699999999999996</v>
      </c>
      <c r="AIJ20" s="3">
        <v>1.84</v>
      </c>
      <c r="AIK20" s="3">
        <v>2.94</v>
      </c>
      <c r="AIL20" s="3">
        <v>3.21</v>
      </c>
      <c r="AIM20" s="3">
        <v>2.93</v>
      </c>
      <c r="AIN20" s="3">
        <v>4.3600000000000003</v>
      </c>
      <c r="AIO20" s="3">
        <v>2.73</v>
      </c>
      <c r="AIP20" s="3">
        <v>2.8</v>
      </c>
      <c r="AIQ20" s="3">
        <v>2.2799999999999998</v>
      </c>
      <c r="AIR20" s="3">
        <v>3.44</v>
      </c>
      <c r="AIS20" s="3">
        <v>2.1800000000000002</v>
      </c>
      <c r="AIT20" s="3">
        <v>3.16</v>
      </c>
      <c r="AIU20" s="3">
        <v>4.09</v>
      </c>
      <c r="AIV20" s="3">
        <v>3.68</v>
      </c>
      <c r="AIW20" s="3">
        <v>3.68</v>
      </c>
      <c r="AIX20" s="3">
        <v>4.21</v>
      </c>
      <c r="AIY20" s="3">
        <v>3.51</v>
      </c>
      <c r="AIZ20" s="3">
        <v>2.98</v>
      </c>
      <c r="AJA20" s="3">
        <v>1.99</v>
      </c>
      <c r="AJB20" s="3">
        <v>3.07</v>
      </c>
      <c r="AJC20" s="3">
        <v>1.77</v>
      </c>
      <c r="AJD20" s="3">
        <v>2.76</v>
      </c>
      <c r="AJE20" s="3">
        <v>1.67</v>
      </c>
      <c r="AJF20" s="3">
        <v>3.41</v>
      </c>
      <c r="AJG20" s="3">
        <v>3.08</v>
      </c>
      <c r="AJH20" s="3">
        <v>2.9</v>
      </c>
      <c r="AJI20" s="3">
        <v>4.62</v>
      </c>
      <c r="AJJ20" s="3">
        <v>1.78</v>
      </c>
      <c r="AJK20" s="3">
        <v>4.09</v>
      </c>
      <c r="AJL20" s="3">
        <v>3.04</v>
      </c>
      <c r="AJM20" s="3">
        <v>2.59</v>
      </c>
      <c r="AJN20" s="3">
        <v>4.88</v>
      </c>
      <c r="AJO20" s="3">
        <v>2.95</v>
      </c>
      <c r="AJP20" s="3">
        <v>2.81</v>
      </c>
      <c r="AJQ20" s="3">
        <v>3.65</v>
      </c>
      <c r="AJR20" s="3">
        <v>2.74</v>
      </c>
      <c r="AJS20" s="3">
        <v>2.87</v>
      </c>
      <c r="AJT20" s="3">
        <v>2.17</v>
      </c>
      <c r="AJU20" s="3">
        <v>2.2200000000000002</v>
      </c>
      <c r="AJV20" s="3">
        <v>3.28</v>
      </c>
      <c r="AJW20" s="3">
        <v>3.51</v>
      </c>
      <c r="AJX20" s="3">
        <v>2.97</v>
      </c>
      <c r="AJY20" s="3">
        <v>2.31</v>
      </c>
      <c r="AJZ20" s="3">
        <v>2.0099999999999998</v>
      </c>
      <c r="AKA20" s="3">
        <v>3.36</v>
      </c>
      <c r="AKB20" s="3">
        <v>3.28</v>
      </c>
      <c r="AKC20" s="3">
        <v>2.92</v>
      </c>
      <c r="AKD20" s="3">
        <v>3.33</v>
      </c>
      <c r="AKE20" s="3">
        <v>3.08</v>
      </c>
      <c r="AKF20" s="3">
        <v>2.2200000000000002</v>
      </c>
      <c r="AKG20" s="3">
        <v>2.64</v>
      </c>
      <c r="AKH20" s="3">
        <v>3.71</v>
      </c>
      <c r="AKI20" s="3">
        <v>3.4</v>
      </c>
      <c r="AKJ20" s="3">
        <v>3.71</v>
      </c>
      <c r="AKK20" s="3">
        <v>4.6399999999999997</v>
      </c>
      <c r="AKL20" s="3">
        <v>4.4400000000000004</v>
      </c>
      <c r="AKM20" s="3">
        <v>6.28</v>
      </c>
      <c r="AKN20" s="3">
        <v>2.37</v>
      </c>
      <c r="AKO20" s="3">
        <v>4.57</v>
      </c>
      <c r="AKP20" s="3">
        <v>4.2</v>
      </c>
      <c r="AKQ20" s="3">
        <v>2.91</v>
      </c>
      <c r="AKR20" s="3">
        <v>2.61</v>
      </c>
      <c r="AKS20" s="3">
        <v>3.84</v>
      </c>
      <c r="AKT20" s="3">
        <v>3.52</v>
      </c>
      <c r="AKU20" s="3">
        <v>2.92</v>
      </c>
      <c r="AKV20" s="3">
        <v>2.0299999999999998</v>
      </c>
      <c r="AKW20" s="3">
        <v>4.13</v>
      </c>
      <c r="AKX20" s="3">
        <v>3.29</v>
      </c>
      <c r="AKY20" s="3">
        <v>2.41</v>
      </c>
      <c r="AKZ20" s="3">
        <v>2.34</v>
      </c>
      <c r="ALA20" s="3">
        <v>2.69</v>
      </c>
      <c r="ALB20" s="3">
        <v>2.54</v>
      </c>
      <c r="ALC20" s="3">
        <v>3.51</v>
      </c>
      <c r="ALD20" s="3">
        <v>2.5</v>
      </c>
      <c r="ALE20" s="3">
        <v>2.5099999999999998</v>
      </c>
      <c r="ALF20" s="3">
        <v>3.21</v>
      </c>
      <c r="ALG20" s="3" t="s">
        <v>5</v>
      </c>
      <c r="ALH20" s="3">
        <v>2.93</v>
      </c>
      <c r="ALI20" s="3">
        <v>2.3199999999999998</v>
      </c>
      <c r="ALJ20" s="3">
        <v>2.73</v>
      </c>
      <c r="ALK20" s="3" t="s">
        <v>5</v>
      </c>
      <c r="ALL20" s="3">
        <v>3.36</v>
      </c>
      <c r="ALM20" s="3">
        <v>3.62</v>
      </c>
      <c r="ALN20" s="3">
        <v>3.51</v>
      </c>
      <c r="ALO20" s="3">
        <v>3.9</v>
      </c>
      <c r="ALP20" s="3">
        <v>2.25</v>
      </c>
      <c r="ALQ20" s="3">
        <v>3.75</v>
      </c>
      <c r="ALR20" s="3">
        <v>3.89</v>
      </c>
      <c r="ALS20" s="3">
        <v>3.68</v>
      </c>
      <c r="ALT20" s="3">
        <v>2.5099999999999998</v>
      </c>
      <c r="ALU20" s="3">
        <v>2.48</v>
      </c>
      <c r="ALV20" s="3">
        <v>2.98</v>
      </c>
      <c r="ALW20" s="3">
        <v>3.24</v>
      </c>
      <c r="ALX20" s="3">
        <v>3.46</v>
      </c>
      <c r="ALY20" s="3">
        <v>3.06</v>
      </c>
      <c r="ALZ20" s="3">
        <v>3.72</v>
      </c>
      <c r="AMA20" s="3">
        <v>2.0499999999999998</v>
      </c>
      <c r="AMB20" s="3">
        <v>2.94</v>
      </c>
      <c r="AMC20" s="3">
        <v>4.5199999999999996</v>
      </c>
      <c r="AMD20" s="3">
        <v>3.66</v>
      </c>
      <c r="AME20" s="3">
        <v>4.74</v>
      </c>
      <c r="AMF20" s="3">
        <v>3.66</v>
      </c>
      <c r="AMG20" s="3">
        <v>4.62</v>
      </c>
      <c r="AMH20" s="3">
        <v>3.04</v>
      </c>
      <c r="AMI20" s="3">
        <v>4.0999999999999996</v>
      </c>
      <c r="AMJ20" s="3">
        <v>2.48</v>
      </c>
      <c r="AMK20" s="3">
        <v>2.5299999999999998</v>
      </c>
      <c r="AML20" s="3">
        <v>5.09</v>
      </c>
      <c r="AMM20" s="3" t="s">
        <v>5</v>
      </c>
      <c r="AMN20" s="3">
        <v>3.06</v>
      </c>
      <c r="AMO20" s="3">
        <v>3.34</v>
      </c>
      <c r="AMP20" s="3">
        <v>3.29</v>
      </c>
      <c r="AMQ20" s="3">
        <v>2.41</v>
      </c>
      <c r="AMR20" s="3">
        <v>3.98</v>
      </c>
      <c r="AMS20" s="3">
        <v>4.0199999999999996</v>
      </c>
      <c r="AMT20" s="3">
        <v>3.39</v>
      </c>
      <c r="AMU20" s="3">
        <v>2.79</v>
      </c>
      <c r="AMV20" s="3">
        <v>3.28</v>
      </c>
      <c r="AMW20" s="3">
        <v>2.4300000000000002</v>
      </c>
      <c r="AMX20" s="3">
        <v>3.19</v>
      </c>
      <c r="AMY20" s="3">
        <v>3.12</v>
      </c>
      <c r="AMZ20" s="3">
        <v>2.1800000000000002</v>
      </c>
      <c r="ANA20" s="3">
        <v>3.12</v>
      </c>
      <c r="ANB20" s="3">
        <v>3.2</v>
      </c>
      <c r="ANC20" s="3">
        <v>4.29</v>
      </c>
      <c r="AND20" s="3">
        <v>2.85</v>
      </c>
      <c r="ANE20" s="3">
        <v>3.24</v>
      </c>
      <c r="ANF20" s="3">
        <v>2.15</v>
      </c>
      <c r="ANG20" s="3">
        <v>2.95</v>
      </c>
      <c r="ANH20" s="3">
        <v>4.75</v>
      </c>
      <c r="ANI20" s="3">
        <v>3.25</v>
      </c>
      <c r="ANJ20" s="3">
        <v>3.01</v>
      </c>
      <c r="ANK20" s="3">
        <v>4.16</v>
      </c>
      <c r="ANL20" s="3">
        <v>3.31</v>
      </c>
      <c r="ANM20" s="3">
        <v>2.6</v>
      </c>
      <c r="ANN20" s="3">
        <v>1.48</v>
      </c>
      <c r="ANO20" s="3">
        <v>3.7</v>
      </c>
      <c r="ANP20" s="3">
        <v>2.75</v>
      </c>
      <c r="ANQ20" s="3">
        <v>3.4</v>
      </c>
      <c r="ANR20" s="3">
        <v>5.18</v>
      </c>
      <c r="ANS20" s="3" t="s">
        <v>5</v>
      </c>
      <c r="ANT20" s="3">
        <v>2.68</v>
      </c>
      <c r="ANU20" s="3">
        <v>3.72</v>
      </c>
      <c r="ANV20" s="3">
        <v>2.25</v>
      </c>
      <c r="ANW20" s="3">
        <v>4.66</v>
      </c>
      <c r="ANX20" s="3">
        <v>2.72</v>
      </c>
      <c r="ANY20" s="3">
        <v>2.78</v>
      </c>
      <c r="ANZ20" s="3">
        <v>3.53</v>
      </c>
      <c r="AOA20" s="3">
        <v>3.52</v>
      </c>
      <c r="AOB20" s="3">
        <v>2.88</v>
      </c>
      <c r="AOC20" s="3">
        <v>2.89</v>
      </c>
      <c r="AOD20" s="3">
        <v>3.99</v>
      </c>
      <c r="AOE20" s="3">
        <v>2.99</v>
      </c>
      <c r="AOF20" s="3">
        <v>3.39</v>
      </c>
      <c r="AOG20" s="3">
        <v>2.98</v>
      </c>
      <c r="AOH20" s="3">
        <v>4.43</v>
      </c>
      <c r="AOI20" s="3">
        <v>2.34</v>
      </c>
      <c r="AOJ20" s="3">
        <v>3.29</v>
      </c>
      <c r="AOK20" s="3">
        <v>5.68</v>
      </c>
      <c r="AOL20" s="3">
        <v>3.18</v>
      </c>
      <c r="AOM20" s="3">
        <v>2.02</v>
      </c>
      <c r="AON20" s="3">
        <v>2.98</v>
      </c>
      <c r="AOO20" s="3">
        <v>3.31</v>
      </c>
      <c r="AOP20" s="3">
        <v>2.5499999999999998</v>
      </c>
      <c r="AOQ20" s="3">
        <v>3.92</v>
      </c>
      <c r="AOR20" s="3">
        <v>3.34</v>
      </c>
      <c r="AOS20" s="3">
        <v>3.81</v>
      </c>
      <c r="AOT20" s="3">
        <v>7.91</v>
      </c>
      <c r="AOU20" s="3">
        <v>1.38</v>
      </c>
      <c r="AOV20" s="3">
        <v>2.72</v>
      </c>
      <c r="AOW20" s="3">
        <v>2.2599999999999998</v>
      </c>
      <c r="AOX20" s="3">
        <v>4.0199999999999996</v>
      </c>
      <c r="AOY20" s="3">
        <v>1.75</v>
      </c>
      <c r="AOZ20" s="3">
        <v>2.79</v>
      </c>
      <c r="APA20" s="3">
        <v>3.48</v>
      </c>
      <c r="APB20" s="3">
        <v>3.61</v>
      </c>
      <c r="APC20" s="3">
        <v>3.73</v>
      </c>
      <c r="APD20" s="3">
        <v>2.5499999999999998</v>
      </c>
      <c r="APE20" s="3">
        <v>5.57</v>
      </c>
      <c r="APF20" s="3">
        <v>2.2999999999999998</v>
      </c>
      <c r="APG20" s="3">
        <v>3.37</v>
      </c>
      <c r="APH20" s="3">
        <v>1.96</v>
      </c>
      <c r="API20" s="3">
        <v>2.96</v>
      </c>
      <c r="APJ20" s="3">
        <v>3.96</v>
      </c>
      <c r="APK20" s="3">
        <v>2.44</v>
      </c>
      <c r="APL20" s="3">
        <v>4.32</v>
      </c>
      <c r="APM20" s="3">
        <v>3.69</v>
      </c>
      <c r="APN20" s="3">
        <v>3.47</v>
      </c>
      <c r="APO20" s="3">
        <v>3.58</v>
      </c>
      <c r="APP20" s="3">
        <v>3.57</v>
      </c>
      <c r="APQ20" s="3">
        <v>2.64</v>
      </c>
      <c r="APR20" s="3">
        <v>2.5499999999999998</v>
      </c>
      <c r="APS20" s="3">
        <v>4.3600000000000003</v>
      </c>
      <c r="APT20" s="3">
        <v>2.71</v>
      </c>
      <c r="APU20" s="3">
        <v>1.41</v>
      </c>
      <c r="APV20" s="3">
        <v>2.63</v>
      </c>
      <c r="APW20" s="3">
        <v>2.54</v>
      </c>
      <c r="APX20" s="3">
        <v>3.73</v>
      </c>
      <c r="APY20" s="3">
        <v>3.74</v>
      </c>
      <c r="APZ20" s="3">
        <v>3.44</v>
      </c>
      <c r="AQA20" s="3">
        <v>2.94</v>
      </c>
      <c r="AQB20" s="3">
        <v>4.01</v>
      </c>
      <c r="AQC20" s="3">
        <v>4.8099999999999996</v>
      </c>
      <c r="AQD20" s="3">
        <v>3.61</v>
      </c>
      <c r="AQE20" s="3">
        <v>2.71</v>
      </c>
      <c r="AQF20" s="3">
        <v>3.06</v>
      </c>
      <c r="AQG20" s="3">
        <v>3.46</v>
      </c>
      <c r="AQH20" s="3">
        <v>2.78</v>
      </c>
      <c r="AQI20" s="3">
        <v>2.58</v>
      </c>
      <c r="AQJ20" s="3">
        <v>2.54</v>
      </c>
      <c r="AQK20" s="3">
        <v>2.75</v>
      </c>
      <c r="AQL20" s="3">
        <v>1.8</v>
      </c>
      <c r="AQM20" s="3">
        <v>2.44</v>
      </c>
      <c r="AQN20" s="3">
        <v>3.38</v>
      </c>
      <c r="AQO20" s="3">
        <v>3.87</v>
      </c>
      <c r="AQP20" s="3">
        <v>3.05</v>
      </c>
      <c r="AQQ20" s="3">
        <v>5.14</v>
      </c>
      <c r="AQR20" s="3">
        <v>2.52</v>
      </c>
      <c r="AQS20" s="3">
        <v>4.6399999999999997</v>
      </c>
      <c r="AQT20" s="3">
        <v>3.85</v>
      </c>
      <c r="AQU20" s="3">
        <v>3.59</v>
      </c>
      <c r="AQV20" s="3">
        <v>5.46</v>
      </c>
      <c r="AQW20" s="3">
        <v>4.9000000000000004</v>
      </c>
      <c r="AQX20" s="3">
        <v>4</v>
      </c>
      <c r="AQY20" s="3">
        <v>5.0599999999999996</v>
      </c>
      <c r="AQZ20" s="3">
        <v>2.4900000000000002</v>
      </c>
      <c r="ARA20" s="3">
        <v>4.0199999999999996</v>
      </c>
      <c r="ARB20" s="3">
        <v>3</v>
      </c>
      <c r="ARC20" s="3">
        <v>2.99</v>
      </c>
      <c r="ARD20" s="3">
        <v>3.19</v>
      </c>
      <c r="ARE20" s="3">
        <v>2.8</v>
      </c>
      <c r="ARF20" s="3">
        <v>3.44</v>
      </c>
      <c r="ARG20" s="3">
        <v>2.72</v>
      </c>
      <c r="ARH20" s="3">
        <v>2.2000000000000002</v>
      </c>
      <c r="ARI20" s="3">
        <v>2.44</v>
      </c>
      <c r="ARJ20" s="3">
        <v>2.67</v>
      </c>
      <c r="ARK20" s="3">
        <v>2.23</v>
      </c>
      <c r="ARL20" s="3">
        <v>3.62</v>
      </c>
      <c r="ARM20" s="3">
        <v>2.75</v>
      </c>
      <c r="ARN20" s="3">
        <v>1.99</v>
      </c>
      <c r="ARO20" s="3">
        <v>3.45</v>
      </c>
      <c r="ARP20" s="3">
        <v>2.96</v>
      </c>
      <c r="ARQ20" s="3">
        <v>4.43</v>
      </c>
      <c r="ARR20" s="3">
        <v>3.83</v>
      </c>
      <c r="ARS20" s="3">
        <v>3.01</v>
      </c>
      <c r="ART20" s="3">
        <v>2.2599999999999998</v>
      </c>
      <c r="ARU20" s="3">
        <v>4.66</v>
      </c>
      <c r="ARV20" s="3">
        <v>4.42</v>
      </c>
      <c r="ARW20" s="3">
        <v>2.04</v>
      </c>
      <c r="ARX20" s="3">
        <v>3.31</v>
      </c>
      <c r="ARY20" s="3">
        <v>2.04</v>
      </c>
      <c r="ARZ20" s="3">
        <v>3.65</v>
      </c>
      <c r="ASA20" s="3">
        <v>4.47</v>
      </c>
      <c r="ASB20" s="3">
        <v>2.48</v>
      </c>
      <c r="ASC20" s="3">
        <v>1.55</v>
      </c>
      <c r="ASD20" s="3">
        <v>2.62</v>
      </c>
      <c r="ASE20" s="3" t="s">
        <v>5</v>
      </c>
      <c r="ASF20" s="3">
        <v>6.51</v>
      </c>
      <c r="ASG20" s="3">
        <v>3.67</v>
      </c>
      <c r="ASH20" s="3">
        <v>3.33</v>
      </c>
      <c r="ASI20" s="3">
        <v>3.38</v>
      </c>
      <c r="ASJ20" s="3">
        <v>2.79</v>
      </c>
      <c r="ASK20" s="3">
        <v>3.17</v>
      </c>
      <c r="ASL20" s="3">
        <v>2.79</v>
      </c>
      <c r="ASM20" s="3">
        <v>3.65</v>
      </c>
      <c r="ASN20" s="3">
        <v>2.36</v>
      </c>
      <c r="ASO20" s="3">
        <v>2.75</v>
      </c>
      <c r="ASP20" s="3">
        <v>3.09</v>
      </c>
      <c r="ASQ20" s="3" t="s">
        <v>5</v>
      </c>
      <c r="ASR20" s="3">
        <v>2.76</v>
      </c>
      <c r="ASS20" s="3" t="s">
        <v>5</v>
      </c>
      <c r="AST20" s="3">
        <v>4.12</v>
      </c>
      <c r="ASU20" s="3">
        <v>3.82</v>
      </c>
      <c r="ASV20" s="3">
        <v>3.87</v>
      </c>
      <c r="ASW20" s="3">
        <v>3.16</v>
      </c>
      <c r="ASX20" s="3">
        <v>4.28</v>
      </c>
      <c r="ASY20" s="3">
        <v>3.22</v>
      </c>
      <c r="ASZ20" s="3">
        <v>1.7</v>
      </c>
      <c r="ATA20" s="3">
        <v>2.75</v>
      </c>
      <c r="ATB20" s="3">
        <v>3.38</v>
      </c>
      <c r="ATC20" s="3">
        <v>2.89</v>
      </c>
      <c r="ATD20" s="3">
        <v>3.08</v>
      </c>
      <c r="ATE20" s="3">
        <v>4.4000000000000004</v>
      </c>
      <c r="ATF20" s="3">
        <v>2.73</v>
      </c>
      <c r="ATG20" s="3">
        <v>3.94</v>
      </c>
      <c r="ATH20" s="3">
        <v>2.66</v>
      </c>
      <c r="ATI20" s="3">
        <v>2.88</v>
      </c>
      <c r="ATJ20" s="3">
        <v>4.3899999999999997</v>
      </c>
      <c r="ATK20" s="3">
        <v>2.1800000000000002</v>
      </c>
      <c r="ATL20" s="3">
        <v>2.2999999999999998</v>
      </c>
      <c r="ATM20" s="3">
        <v>2.52</v>
      </c>
      <c r="ATN20" s="3">
        <v>3.6</v>
      </c>
      <c r="ATO20" s="3">
        <v>3.61</v>
      </c>
      <c r="ATP20" s="3">
        <v>2.72</v>
      </c>
      <c r="ATQ20" s="3">
        <v>3.43</v>
      </c>
      <c r="ATR20" s="3">
        <v>3.24</v>
      </c>
      <c r="ATS20" s="3">
        <v>3.78</v>
      </c>
      <c r="ATT20" s="3">
        <v>3.18</v>
      </c>
      <c r="ATU20" s="3">
        <v>4.12</v>
      </c>
      <c r="ATV20" s="3">
        <v>2.86</v>
      </c>
      <c r="ATW20" s="3">
        <v>1.78</v>
      </c>
      <c r="ATX20" s="3">
        <v>2.98</v>
      </c>
      <c r="ATY20" s="3">
        <v>2.4500000000000002</v>
      </c>
      <c r="ATZ20" s="3">
        <v>3.29</v>
      </c>
      <c r="AUA20" s="3">
        <v>3.1</v>
      </c>
      <c r="AUB20" s="3">
        <v>3.25</v>
      </c>
      <c r="AUC20" s="3">
        <v>4.0999999999999996</v>
      </c>
      <c r="AUD20" s="3">
        <v>3.19</v>
      </c>
      <c r="AUE20" s="3">
        <v>3.14</v>
      </c>
      <c r="AUF20" s="3">
        <v>2.88</v>
      </c>
      <c r="AUG20" s="3">
        <v>3.34</v>
      </c>
      <c r="AUH20" s="3">
        <v>2.78</v>
      </c>
      <c r="AUI20" s="3">
        <v>5.51</v>
      </c>
      <c r="AUJ20" s="3">
        <v>3.45</v>
      </c>
      <c r="AUK20" s="3">
        <v>4.0599999999999996</v>
      </c>
      <c r="AUL20" s="3">
        <v>3.77</v>
      </c>
      <c r="AUM20" s="3" t="s">
        <v>5</v>
      </c>
      <c r="AUN20" s="3">
        <v>2.3199999999999998</v>
      </c>
      <c r="AUO20" s="3">
        <v>3.71</v>
      </c>
      <c r="AUP20" s="3">
        <v>3.14</v>
      </c>
      <c r="AUQ20" s="3">
        <v>2.4900000000000002</v>
      </c>
      <c r="AUR20" s="3">
        <v>3.39</v>
      </c>
      <c r="AUS20" s="3">
        <v>2.2000000000000002</v>
      </c>
      <c r="AUT20" s="3">
        <v>3.64</v>
      </c>
      <c r="AUU20" s="3">
        <v>3.5</v>
      </c>
      <c r="AUV20" s="3">
        <v>2.2599999999999998</v>
      </c>
      <c r="AUW20" s="3" t="s">
        <v>5</v>
      </c>
      <c r="AUX20" s="3">
        <v>2.95</v>
      </c>
      <c r="AUY20" s="3">
        <v>3.36</v>
      </c>
      <c r="AUZ20" s="3">
        <v>3.45</v>
      </c>
      <c r="AVA20" s="3">
        <v>3.52</v>
      </c>
      <c r="AVB20" s="3">
        <v>2.97</v>
      </c>
      <c r="AVC20" s="3">
        <v>4.0599999999999996</v>
      </c>
      <c r="AVD20" s="3">
        <v>3.96</v>
      </c>
      <c r="AVE20" s="3">
        <v>3.29</v>
      </c>
      <c r="AVF20" s="3">
        <v>2.09</v>
      </c>
      <c r="AVG20" s="3">
        <v>1.48</v>
      </c>
      <c r="AVH20" s="3">
        <v>4.76</v>
      </c>
      <c r="AVI20" s="3">
        <v>2.8</v>
      </c>
      <c r="AVJ20" s="3">
        <v>3.09</v>
      </c>
      <c r="AVK20" s="3">
        <v>3.39</v>
      </c>
      <c r="AVL20" s="3">
        <v>3.31</v>
      </c>
      <c r="AVM20" s="3">
        <v>2.35</v>
      </c>
      <c r="AVN20" s="3">
        <v>3.01</v>
      </c>
      <c r="AVO20" s="3">
        <v>2.19</v>
      </c>
      <c r="AVP20" s="3">
        <v>3.34</v>
      </c>
      <c r="AVQ20" s="3">
        <v>3.14</v>
      </c>
      <c r="AVR20" s="3">
        <v>3.15</v>
      </c>
      <c r="AVS20" s="3">
        <v>3.63</v>
      </c>
      <c r="AVT20" s="3">
        <v>2.98</v>
      </c>
      <c r="AVU20" s="3">
        <v>3.62</v>
      </c>
      <c r="AVV20" s="3">
        <v>3.11</v>
      </c>
      <c r="AVW20" s="3">
        <v>3.47</v>
      </c>
      <c r="AVX20" s="3">
        <v>3.22</v>
      </c>
      <c r="AVY20" s="3">
        <v>3.72</v>
      </c>
      <c r="AVZ20" s="3">
        <v>3.29</v>
      </c>
      <c r="AWA20" s="3">
        <v>4.13</v>
      </c>
      <c r="AWB20" s="3">
        <v>3.27</v>
      </c>
      <c r="AWC20" s="3">
        <v>2.5099999999999998</v>
      </c>
      <c r="AWD20" s="3">
        <v>3.13</v>
      </c>
      <c r="AWE20" s="3">
        <v>3.36</v>
      </c>
      <c r="AWF20" s="3">
        <v>3.97</v>
      </c>
      <c r="AWG20" s="3">
        <v>3.52</v>
      </c>
      <c r="AWH20" s="3">
        <v>3.38</v>
      </c>
      <c r="AWI20" s="3">
        <v>2.56</v>
      </c>
      <c r="AWJ20" s="3">
        <v>4.34</v>
      </c>
      <c r="AWK20" s="3">
        <v>3</v>
      </c>
      <c r="AWL20" s="3">
        <v>4.59</v>
      </c>
      <c r="AWM20" s="3">
        <v>2.5499999999999998</v>
      </c>
      <c r="AWN20" s="3">
        <v>2.41</v>
      </c>
      <c r="AWO20" s="3">
        <v>3.59</v>
      </c>
      <c r="AWP20" s="3">
        <v>3.64</v>
      </c>
      <c r="AWQ20" s="3">
        <v>4.45</v>
      </c>
      <c r="AWR20" s="3">
        <v>1.78</v>
      </c>
      <c r="AWS20" s="3">
        <v>2.4700000000000002</v>
      </c>
      <c r="AWT20" s="3">
        <v>1.55</v>
      </c>
      <c r="AWU20" s="3">
        <v>2.46</v>
      </c>
      <c r="AWV20" s="3">
        <v>2.99</v>
      </c>
      <c r="AWW20" s="3">
        <v>3.68</v>
      </c>
      <c r="AWX20" s="3">
        <v>2.7</v>
      </c>
      <c r="AWY20" s="3">
        <v>4.41</v>
      </c>
      <c r="AWZ20" s="3">
        <v>3.41</v>
      </c>
      <c r="AXA20" s="3">
        <v>5.14</v>
      </c>
      <c r="AXB20" s="3">
        <v>4.43</v>
      </c>
      <c r="AXC20" s="3">
        <v>3.7</v>
      </c>
      <c r="AXD20" s="3">
        <v>2.99</v>
      </c>
      <c r="AXE20" s="3">
        <v>3.68</v>
      </c>
      <c r="AXF20" s="3">
        <v>2.5099999999999998</v>
      </c>
      <c r="AXG20" s="3">
        <v>3</v>
      </c>
      <c r="AXH20" s="3">
        <v>2.2000000000000002</v>
      </c>
      <c r="AXI20" s="3">
        <v>3.22</v>
      </c>
      <c r="AXJ20" s="3">
        <v>3.21</v>
      </c>
      <c r="AXK20" s="3">
        <v>3.75</v>
      </c>
      <c r="AXL20" s="3">
        <v>3.76</v>
      </c>
      <c r="AXM20" s="3">
        <v>3.4</v>
      </c>
      <c r="AXN20" s="3">
        <v>1.78</v>
      </c>
      <c r="AXO20" s="3">
        <v>1.98</v>
      </c>
      <c r="AXP20" s="3">
        <v>5.43</v>
      </c>
      <c r="AXQ20" s="3">
        <v>3.25</v>
      </c>
      <c r="AXR20" s="3">
        <v>3.11</v>
      </c>
      <c r="AXS20" s="3">
        <v>4.58</v>
      </c>
      <c r="AXT20" s="3">
        <v>3.07</v>
      </c>
      <c r="AXU20" s="3">
        <v>3.81</v>
      </c>
      <c r="AXV20" s="3">
        <v>4.25</v>
      </c>
      <c r="AXW20" s="3">
        <v>3.54</v>
      </c>
      <c r="AXX20" s="3">
        <v>3.95</v>
      </c>
      <c r="AXY20" s="3">
        <v>3.37</v>
      </c>
      <c r="AXZ20" s="3">
        <v>3.15</v>
      </c>
      <c r="AYA20" s="3">
        <v>2.2200000000000002</v>
      </c>
      <c r="AYB20" s="3">
        <v>3.63</v>
      </c>
      <c r="AYC20" s="3">
        <v>2.73</v>
      </c>
      <c r="AYD20" s="3">
        <v>2.4300000000000002</v>
      </c>
      <c r="AYE20" s="3">
        <v>3.6</v>
      </c>
      <c r="AYF20" s="3">
        <v>6.28</v>
      </c>
      <c r="AYG20" s="3">
        <v>3.09</v>
      </c>
      <c r="AYH20" s="3">
        <v>3.37</v>
      </c>
      <c r="AYI20" s="3">
        <v>2.59</v>
      </c>
      <c r="AYJ20" s="3">
        <v>6.36</v>
      </c>
      <c r="AYK20" s="3">
        <v>2.73</v>
      </c>
      <c r="AYL20" s="3">
        <v>3.51</v>
      </c>
      <c r="AYM20" s="3">
        <v>3.05</v>
      </c>
      <c r="AYN20" s="3">
        <v>2.94</v>
      </c>
      <c r="AYO20" s="3">
        <v>3.09</v>
      </c>
      <c r="AYP20" s="3">
        <v>4.3099999999999996</v>
      </c>
      <c r="AYQ20" s="3">
        <v>2.15</v>
      </c>
      <c r="AYR20" s="3">
        <v>2.58</v>
      </c>
      <c r="AYS20" s="3">
        <v>2.86</v>
      </c>
      <c r="AYT20" s="3">
        <v>3.47</v>
      </c>
      <c r="AYU20" s="3">
        <v>2.31</v>
      </c>
      <c r="AYV20" s="3">
        <v>2.67</v>
      </c>
      <c r="AYW20" s="3">
        <v>2.56</v>
      </c>
      <c r="AYX20" s="3">
        <v>3.55</v>
      </c>
      <c r="AYY20" s="3">
        <v>2.0099999999999998</v>
      </c>
      <c r="AYZ20" s="3">
        <v>2.76</v>
      </c>
      <c r="AZA20" s="3">
        <v>3.2</v>
      </c>
      <c r="AZB20" s="3">
        <v>2.56</v>
      </c>
      <c r="AZC20" s="3">
        <v>3.11</v>
      </c>
      <c r="AZD20" s="3">
        <v>3.03</v>
      </c>
      <c r="AZE20" s="3">
        <v>3.44</v>
      </c>
      <c r="AZF20" s="3">
        <v>3.15</v>
      </c>
      <c r="AZG20" s="3">
        <v>1.84</v>
      </c>
      <c r="AZH20" s="3">
        <v>3.25</v>
      </c>
      <c r="AZI20" s="3">
        <v>3.13</v>
      </c>
      <c r="AZJ20" s="3">
        <v>2.79</v>
      </c>
      <c r="AZK20" s="3">
        <v>3.68</v>
      </c>
      <c r="AZL20" s="3">
        <v>3.11</v>
      </c>
      <c r="AZM20" s="3">
        <v>3.54</v>
      </c>
      <c r="AZN20" s="3">
        <v>2.48</v>
      </c>
      <c r="AZO20" s="3" t="s">
        <v>5</v>
      </c>
      <c r="AZP20" s="3">
        <v>3.23</v>
      </c>
      <c r="AZQ20" s="3">
        <v>4.34</v>
      </c>
      <c r="AZR20" s="3">
        <v>4.26</v>
      </c>
      <c r="AZS20" s="3">
        <v>3.3</v>
      </c>
      <c r="AZT20" s="3">
        <v>3.13</v>
      </c>
      <c r="AZU20" s="3">
        <v>3.4</v>
      </c>
      <c r="AZV20" s="3">
        <v>2.76</v>
      </c>
      <c r="AZW20" s="3">
        <v>2.97</v>
      </c>
      <c r="AZX20" s="3">
        <v>3.75</v>
      </c>
      <c r="AZY20" s="3">
        <v>2.36</v>
      </c>
      <c r="AZZ20" s="3">
        <v>3.03</v>
      </c>
      <c r="BAA20" s="3">
        <v>3.32</v>
      </c>
      <c r="BAB20" s="3">
        <v>2.96</v>
      </c>
      <c r="BAC20" s="3">
        <v>3.04</v>
      </c>
      <c r="BAD20" s="3">
        <v>2.64</v>
      </c>
      <c r="BAE20" s="3">
        <v>4.6500000000000004</v>
      </c>
      <c r="BAF20" s="3">
        <v>3.27</v>
      </c>
      <c r="BAG20" s="3">
        <v>2.9</v>
      </c>
      <c r="BAH20" s="3">
        <v>2.5099999999999998</v>
      </c>
      <c r="BAI20" s="3">
        <v>3.68</v>
      </c>
      <c r="BAJ20" s="3">
        <v>2.64</v>
      </c>
      <c r="BAK20" s="3">
        <v>1.96</v>
      </c>
      <c r="BAL20" s="3">
        <v>3.26</v>
      </c>
      <c r="BAM20" s="3">
        <v>3.74</v>
      </c>
      <c r="BAN20" s="3">
        <v>2.96</v>
      </c>
      <c r="BAO20" s="3">
        <v>2.97</v>
      </c>
      <c r="BAP20" s="3">
        <v>2.88</v>
      </c>
      <c r="BAQ20" s="3">
        <v>2.1</v>
      </c>
      <c r="BAR20" s="3">
        <v>4.3899999999999997</v>
      </c>
      <c r="BAS20" s="3">
        <v>3.89</v>
      </c>
      <c r="BAT20" s="3">
        <v>3.09</v>
      </c>
      <c r="BAU20" s="3">
        <v>2.17</v>
      </c>
      <c r="BAV20" s="3">
        <v>4.92</v>
      </c>
      <c r="BAW20" s="3">
        <v>2.69</v>
      </c>
      <c r="BAX20" s="3">
        <v>3.3</v>
      </c>
      <c r="BAY20" s="3">
        <v>3.31</v>
      </c>
      <c r="BAZ20" s="3">
        <v>2.06</v>
      </c>
      <c r="BBA20" s="3">
        <v>4.2699999999999996</v>
      </c>
      <c r="BBB20" s="3">
        <v>2.76</v>
      </c>
      <c r="BBC20" s="3">
        <v>3.62</v>
      </c>
      <c r="BBD20" s="3">
        <v>4</v>
      </c>
      <c r="BBE20" s="3">
        <v>2.97</v>
      </c>
      <c r="BBF20" s="3">
        <v>3.06</v>
      </c>
      <c r="BBG20" s="3">
        <v>2.85</v>
      </c>
      <c r="BBH20" s="3">
        <v>2.54</v>
      </c>
      <c r="BBI20" s="3">
        <v>3.57</v>
      </c>
      <c r="BBJ20" s="3">
        <v>-0.91</v>
      </c>
      <c r="BBK20" s="3">
        <v>3</v>
      </c>
      <c r="BBL20" s="3">
        <v>3.97</v>
      </c>
      <c r="BBM20" s="3">
        <v>3.4</v>
      </c>
      <c r="BBN20" s="3">
        <v>2.17</v>
      </c>
      <c r="BBO20" s="3">
        <v>3.66</v>
      </c>
      <c r="BBP20" s="3">
        <v>3.24</v>
      </c>
      <c r="BBQ20" s="3">
        <v>3.44</v>
      </c>
      <c r="BBR20" s="3">
        <v>3.28</v>
      </c>
      <c r="BBS20" s="3">
        <v>2.75</v>
      </c>
      <c r="BBT20" s="3">
        <v>3.5</v>
      </c>
      <c r="BBU20" s="3">
        <v>4.1100000000000003</v>
      </c>
      <c r="BBV20" s="3">
        <v>3.88</v>
      </c>
      <c r="BBW20" s="3">
        <v>4.1900000000000004</v>
      </c>
      <c r="BBX20" s="3">
        <v>4.6900000000000004</v>
      </c>
      <c r="BBY20" s="3">
        <v>3.34</v>
      </c>
      <c r="BBZ20" s="3">
        <v>4.7</v>
      </c>
      <c r="BCA20" s="3">
        <v>1.75</v>
      </c>
      <c r="BCB20" s="3">
        <v>3.47</v>
      </c>
      <c r="BCC20" s="3">
        <v>3.89</v>
      </c>
      <c r="BCD20" s="3">
        <v>2.66</v>
      </c>
      <c r="BCE20" s="3">
        <v>2.92</v>
      </c>
      <c r="BCF20" s="3">
        <v>2.81</v>
      </c>
      <c r="BCG20" s="3">
        <v>2.52</v>
      </c>
      <c r="BCH20" s="3">
        <v>2.4500000000000002</v>
      </c>
      <c r="BCI20" s="3">
        <v>3.19</v>
      </c>
      <c r="BCJ20" s="3">
        <v>2.2799999999999998</v>
      </c>
      <c r="BCK20" s="3">
        <v>5.4</v>
      </c>
      <c r="BCL20" s="3">
        <v>4.2</v>
      </c>
      <c r="BCM20" s="3">
        <v>3.01</v>
      </c>
      <c r="BCN20" s="3">
        <v>4.66</v>
      </c>
      <c r="BCO20" s="3">
        <v>3.94</v>
      </c>
      <c r="BCP20" s="3">
        <v>4.05</v>
      </c>
      <c r="BCQ20" s="3">
        <v>2.46</v>
      </c>
      <c r="BCR20" s="3">
        <v>3.1</v>
      </c>
      <c r="BCS20" s="3">
        <v>4.7300000000000004</v>
      </c>
      <c r="BCT20" s="3">
        <v>2.86</v>
      </c>
      <c r="BCU20" s="3">
        <v>1.99</v>
      </c>
      <c r="BCV20" s="3">
        <v>2.2999999999999998</v>
      </c>
      <c r="BCW20" s="3">
        <v>4.13</v>
      </c>
      <c r="BCX20" s="3">
        <v>4.49</v>
      </c>
      <c r="BCY20" s="3">
        <v>5.76</v>
      </c>
      <c r="BCZ20" s="3">
        <v>3.41</v>
      </c>
      <c r="BDA20" s="3">
        <v>3.98</v>
      </c>
      <c r="BDB20" s="3">
        <v>2.7</v>
      </c>
      <c r="BDC20" s="3">
        <v>3.75</v>
      </c>
      <c r="BDD20" s="3">
        <v>3.33</v>
      </c>
      <c r="BDE20" s="3">
        <v>3.19</v>
      </c>
      <c r="BDF20" s="3">
        <v>2.85</v>
      </c>
      <c r="BDG20" s="3">
        <v>3.62</v>
      </c>
      <c r="BDH20" s="3">
        <v>3.38</v>
      </c>
      <c r="BDI20" s="3">
        <v>2.84</v>
      </c>
      <c r="BDJ20" s="3">
        <v>3.77</v>
      </c>
      <c r="BDK20" s="3">
        <v>3.57</v>
      </c>
      <c r="BDL20" s="3">
        <v>3.15</v>
      </c>
      <c r="BDM20" s="3">
        <v>3.09</v>
      </c>
      <c r="BDN20" s="3">
        <v>3.37</v>
      </c>
      <c r="BDO20" s="3">
        <v>3.21</v>
      </c>
      <c r="BDP20" s="3">
        <v>3.46</v>
      </c>
      <c r="BDQ20" s="3">
        <v>3.65</v>
      </c>
      <c r="BDR20" s="3">
        <v>3.77</v>
      </c>
      <c r="BDS20" s="3">
        <v>3.31</v>
      </c>
      <c r="BDT20" s="3">
        <v>2.52</v>
      </c>
      <c r="BDU20" s="3">
        <v>5.03</v>
      </c>
      <c r="BDV20" s="3">
        <v>3.33</v>
      </c>
      <c r="BDW20" s="3">
        <v>3.21</v>
      </c>
      <c r="BDX20" s="3">
        <v>3.77</v>
      </c>
      <c r="BDY20" s="3">
        <v>3.39</v>
      </c>
      <c r="BDZ20" s="3">
        <v>2.71</v>
      </c>
      <c r="BEA20" s="3">
        <v>3.03</v>
      </c>
      <c r="BEB20" s="3">
        <v>2.5299999999999998</v>
      </c>
      <c r="BEC20" s="3">
        <v>3.35</v>
      </c>
      <c r="BED20" s="3">
        <v>2.4900000000000002</v>
      </c>
      <c r="BEE20" s="3">
        <v>3.67</v>
      </c>
      <c r="BEF20" s="3">
        <v>4.96</v>
      </c>
      <c r="BEG20" s="3">
        <v>2.46</v>
      </c>
      <c r="BEH20" s="3">
        <v>3.66</v>
      </c>
      <c r="BEI20" s="3">
        <v>3.22</v>
      </c>
      <c r="BEJ20" s="3">
        <v>2.44</v>
      </c>
      <c r="BEK20" s="3">
        <v>3.6</v>
      </c>
      <c r="BEL20" s="3">
        <v>4.1399999999999997</v>
      </c>
      <c r="BEM20" s="3">
        <v>3.49</v>
      </c>
      <c r="BEN20" s="3">
        <v>3.53</v>
      </c>
      <c r="BEO20" s="3">
        <v>4.55</v>
      </c>
      <c r="BEP20" s="3">
        <v>3.56</v>
      </c>
      <c r="BEQ20" s="3">
        <v>4.63</v>
      </c>
      <c r="BER20" s="3">
        <v>3.04</v>
      </c>
      <c r="BES20" s="3">
        <v>4.05</v>
      </c>
      <c r="BET20" s="3">
        <v>3.93</v>
      </c>
      <c r="BEU20" s="3">
        <v>3.73</v>
      </c>
      <c r="BEV20" s="3">
        <v>4.55</v>
      </c>
      <c r="BEW20" s="3">
        <v>3.2</v>
      </c>
      <c r="BEX20" s="3">
        <v>3.66</v>
      </c>
      <c r="BEY20" s="3">
        <v>2.63</v>
      </c>
      <c r="BEZ20" s="3">
        <v>2.57</v>
      </c>
      <c r="BFA20" s="3">
        <v>2.4500000000000002</v>
      </c>
      <c r="BFB20" s="3">
        <v>3.6</v>
      </c>
      <c r="BFC20" s="3">
        <v>4.67</v>
      </c>
      <c r="BFD20" s="3">
        <v>3.31</v>
      </c>
      <c r="BFE20" s="3">
        <v>3.48</v>
      </c>
      <c r="BFF20" s="3">
        <v>4.6900000000000004</v>
      </c>
      <c r="BFG20" s="3">
        <v>2.87</v>
      </c>
      <c r="BFH20" s="3">
        <v>3.46</v>
      </c>
      <c r="BFI20" s="3">
        <v>3.29</v>
      </c>
      <c r="BFJ20" s="3">
        <v>3.73</v>
      </c>
      <c r="BFK20" s="3">
        <v>3.8</v>
      </c>
      <c r="BFL20" s="3">
        <v>2.5299999999999998</v>
      </c>
      <c r="BFM20" s="3">
        <v>3.57</v>
      </c>
      <c r="BFN20" s="3">
        <v>3.89</v>
      </c>
      <c r="BFO20" s="3">
        <v>3.89</v>
      </c>
      <c r="BFP20" s="3">
        <v>7.62</v>
      </c>
      <c r="BFQ20" s="3">
        <v>3.61</v>
      </c>
      <c r="BFR20" s="3">
        <v>4.41</v>
      </c>
      <c r="BFS20" s="3">
        <v>4.4800000000000004</v>
      </c>
      <c r="BFT20" s="3">
        <v>3.05</v>
      </c>
      <c r="BFU20" s="3">
        <v>6.38</v>
      </c>
      <c r="BFV20" s="3">
        <v>2.85</v>
      </c>
      <c r="BFW20" s="3">
        <v>3.23</v>
      </c>
      <c r="BFX20" s="3">
        <v>2.73</v>
      </c>
      <c r="BFY20" s="3">
        <v>3.26</v>
      </c>
      <c r="BFZ20" s="3">
        <v>3.19</v>
      </c>
      <c r="BGA20" s="3">
        <v>3.72</v>
      </c>
      <c r="BGB20" s="3">
        <v>4</v>
      </c>
      <c r="BGC20" s="3">
        <v>1.4</v>
      </c>
      <c r="BGD20" s="3">
        <v>3.89</v>
      </c>
      <c r="BGE20" s="3">
        <v>3.59</v>
      </c>
      <c r="BGF20" s="3">
        <v>3.7</v>
      </c>
      <c r="BGG20" s="3">
        <v>2.95</v>
      </c>
      <c r="BGH20" s="3">
        <v>3.67</v>
      </c>
      <c r="BGI20" s="3">
        <v>3.84</v>
      </c>
      <c r="BGJ20" s="3">
        <v>4.03</v>
      </c>
      <c r="BGK20" s="3">
        <v>4.05</v>
      </c>
      <c r="BGL20" s="3">
        <v>3.99</v>
      </c>
      <c r="BGM20" s="3">
        <v>2.77</v>
      </c>
      <c r="BGN20" s="3">
        <v>3.82</v>
      </c>
      <c r="BGO20" s="3">
        <v>3.37</v>
      </c>
      <c r="BGP20" s="3">
        <v>2.87</v>
      </c>
      <c r="BGQ20" s="3">
        <v>2.41</v>
      </c>
      <c r="BGR20" s="3">
        <v>3.54</v>
      </c>
      <c r="BGS20" s="3">
        <v>2.86</v>
      </c>
      <c r="BGT20" s="3">
        <v>2.37</v>
      </c>
      <c r="BGU20" s="3">
        <v>3.65</v>
      </c>
      <c r="BGV20" s="3">
        <v>4.04</v>
      </c>
      <c r="BGW20" s="3">
        <v>3.07</v>
      </c>
      <c r="BGX20" s="3">
        <v>4.6100000000000003</v>
      </c>
      <c r="BGY20" s="3">
        <v>3.14</v>
      </c>
      <c r="BGZ20" s="3">
        <v>3.69</v>
      </c>
      <c r="BHA20" s="3">
        <v>3.45</v>
      </c>
      <c r="BHB20" s="3">
        <v>4</v>
      </c>
      <c r="BHC20" s="3">
        <v>4.1100000000000003</v>
      </c>
      <c r="BHD20" s="3">
        <v>3.53</v>
      </c>
      <c r="BHE20" s="3">
        <v>3.38</v>
      </c>
      <c r="BHF20" s="3">
        <v>3.44</v>
      </c>
      <c r="BHG20" s="3">
        <v>2.54</v>
      </c>
      <c r="BHH20" s="3">
        <v>2.76</v>
      </c>
      <c r="BHI20" s="3">
        <v>2.98</v>
      </c>
      <c r="BHJ20" s="3">
        <v>3.24</v>
      </c>
      <c r="BHK20" s="3">
        <v>4.5199999999999996</v>
      </c>
      <c r="BHL20" s="3">
        <v>4.93</v>
      </c>
      <c r="BHM20" s="3">
        <v>3.59</v>
      </c>
      <c r="BHN20" s="3">
        <v>3.23</v>
      </c>
      <c r="BHO20" s="3">
        <v>3.17</v>
      </c>
      <c r="BHP20" s="3">
        <v>3.16</v>
      </c>
      <c r="BHQ20" s="3">
        <v>3.45</v>
      </c>
      <c r="BHR20" s="3">
        <v>2.89</v>
      </c>
      <c r="BHS20" s="3">
        <v>2.0699999999999998</v>
      </c>
      <c r="BHT20" s="3">
        <v>3.85</v>
      </c>
      <c r="BHU20" s="3">
        <v>3.9</v>
      </c>
      <c r="BHV20" s="3">
        <v>2.68</v>
      </c>
      <c r="BHW20" s="3">
        <v>3.39</v>
      </c>
      <c r="BHX20" s="3">
        <v>2.87</v>
      </c>
      <c r="BHY20" s="3">
        <v>2.27</v>
      </c>
      <c r="BHZ20" s="3">
        <v>3.96</v>
      </c>
      <c r="BIA20" s="3">
        <v>4.37</v>
      </c>
      <c r="BIB20" s="3">
        <v>2.83</v>
      </c>
      <c r="BIC20" s="3">
        <v>3.08</v>
      </c>
      <c r="BID20" s="3">
        <v>4.09</v>
      </c>
      <c r="BIE20" s="3">
        <v>3.32</v>
      </c>
      <c r="BIF20" s="3">
        <v>3.36</v>
      </c>
      <c r="BIG20" s="3">
        <v>3.44</v>
      </c>
      <c r="BIH20" s="3">
        <v>3.29</v>
      </c>
      <c r="BII20" s="3">
        <v>3.29</v>
      </c>
      <c r="BIJ20" s="3">
        <v>4</v>
      </c>
      <c r="BIK20" s="3">
        <v>3.65</v>
      </c>
      <c r="BIL20" s="3">
        <v>3.43</v>
      </c>
      <c r="BIM20" s="3">
        <v>3.92</v>
      </c>
      <c r="BIN20" s="3">
        <v>5.03</v>
      </c>
      <c r="BIO20" s="3">
        <v>3.17</v>
      </c>
      <c r="BIP20" s="3">
        <v>2.5</v>
      </c>
      <c r="BIQ20" s="3">
        <v>3.19</v>
      </c>
      <c r="BIR20" s="3">
        <v>3.08</v>
      </c>
      <c r="BIS20" s="3">
        <v>3.47</v>
      </c>
      <c r="BIT20" s="3">
        <v>3.51</v>
      </c>
      <c r="BIU20" s="3">
        <v>3.65</v>
      </c>
      <c r="BIV20" s="3">
        <v>5</v>
      </c>
      <c r="BIW20" s="3">
        <v>3.38</v>
      </c>
      <c r="BIX20" s="3">
        <v>2.74</v>
      </c>
      <c r="BIY20" s="3">
        <v>2.88</v>
      </c>
      <c r="BIZ20" s="3">
        <v>4.0999999999999996</v>
      </c>
      <c r="BJA20" s="3">
        <v>3.27</v>
      </c>
      <c r="BJB20" s="3">
        <v>2.96</v>
      </c>
      <c r="BJC20" s="3">
        <v>3.67</v>
      </c>
      <c r="BJD20" s="3">
        <v>4.25</v>
      </c>
      <c r="BJE20" s="3">
        <v>3.45</v>
      </c>
      <c r="BJF20" s="3">
        <v>1.55</v>
      </c>
      <c r="BJG20" s="3">
        <v>3.18</v>
      </c>
      <c r="BJH20" s="3">
        <v>3.02</v>
      </c>
      <c r="BJI20" s="3">
        <v>3.02</v>
      </c>
      <c r="BJJ20" s="3">
        <v>2.97</v>
      </c>
      <c r="BJK20" s="3">
        <v>5.28</v>
      </c>
      <c r="BJL20" s="3">
        <v>3.39</v>
      </c>
      <c r="BJM20" s="3">
        <v>2.54</v>
      </c>
      <c r="BJN20" s="3">
        <v>3.64</v>
      </c>
      <c r="BJO20" s="3">
        <v>3.82</v>
      </c>
      <c r="BJP20" s="3">
        <v>3.09</v>
      </c>
      <c r="BJQ20" s="3">
        <v>3.59</v>
      </c>
      <c r="BJR20" s="3">
        <v>4.33</v>
      </c>
      <c r="BJS20" s="3">
        <v>2.77</v>
      </c>
      <c r="BJT20" s="3">
        <v>2.6</v>
      </c>
      <c r="BJU20" s="3">
        <v>4.79</v>
      </c>
      <c r="BJV20" s="3">
        <v>3.13</v>
      </c>
      <c r="BJW20" s="3">
        <v>3.14</v>
      </c>
      <c r="BJX20" s="3">
        <v>2</v>
      </c>
      <c r="BJY20" s="3">
        <v>4.63</v>
      </c>
      <c r="BJZ20" s="3">
        <v>3.45</v>
      </c>
      <c r="BKA20" s="3">
        <v>3.18</v>
      </c>
      <c r="BKB20" s="3">
        <v>1.47</v>
      </c>
      <c r="BKC20" s="3">
        <v>2.68</v>
      </c>
      <c r="BKD20" s="3">
        <v>3.37</v>
      </c>
      <c r="BKE20" s="3">
        <v>5.22</v>
      </c>
      <c r="BKF20" s="3">
        <v>3.4</v>
      </c>
      <c r="BKG20" s="3">
        <v>1.91</v>
      </c>
      <c r="BKH20" s="3">
        <v>4.74</v>
      </c>
      <c r="BKI20" s="3">
        <v>3.18</v>
      </c>
      <c r="BKJ20" s="3">
        <v>3.5</v>
      </c>
      <c r="BKK20" s="3">
        <v>2.94</v>
      </c>
      <c r="BKL20" s="3">
        <v>3.33</v>
      </c>
      <c r="BKM20" s="3">
        <v>3.23</v>
      </c>
      <c r="BKN20" s="3">
        <v>3.98</v>
      </c>
      <c r="BKO20" s="3">
        <v>3.27</v>
      </c>
      <c r="BKP20" s="3">
        <v>3.6</v>
      </c>
      <c r="BKQ20" s="3">
        <v>2.62</v>
      </c>
      <c r="BKR20" s="3">
        <v>3.43</v>
      </c>
      <c r="BKS20" s="3">
        <v>1.65</v>
      </c>
      <c r="BKT20" s="3">
        <v>3.6</v>
      </c>
      <c r="BKU20" s="3">
        <v>2.23</v>
      </c>
      <c r="BKV20" s="3">
        <v>2.76</v>
      </c>
      <c r="BKW20" s="3">
        <v>3.9</v>
      </c>
      <c r="BKX20" s="3">
        <v>4.24</v>
      </c>
      <c r="BKY20" s="3">
        <v>3.89</v>
      </c>
      <c r="BKZ20" s="3">
        <v>4.0199999999999996</v>
      </c>
      <c r="BLA20" s="3">
        <v>2.96</v>
      </c>
      <c r="BLB20" s="3">
        <v>3.15</v>
      </c>
      <c r="BLC20" s="3">
        <v>2.81</v>
      </c>
      <c r="BLD20" s="3">
        <v>3.53</v>
      </c>
      <c r="BLE20" s="3">
        <v>3.45</v>
      </c>
      <c r="BLF20" s="3">
        <v>4.26</v>
      </c>
      <c r="BLG20" s="3">
        <v>3.13</v>
      </c>
      <c r="BLH20" s="3">
        <v>2.57</v>
      </c>
      <c r="BLI20" s="3">
        <v>2.7</v>
      </c>
      <c r="BLJ20" s="3">
        <v>2.88</v>
      </c>
      <c r="BLK20" s="3">
        <v>3.2</v>
      </c>
      <c r="BLL20" s="3">
        <v>1.79</v>
      </c>
      <c r="BLM20" s="3">
        <v>3.23</v>
      </c>
      <c r="BLN20" s="3">
        <v>4.6100000000000003</v>
      </c>
      <c r="BLO20" s="3">
        <v>4.6100000000000003</v>
      </c>
      <c r="BLP20" s="3">
        <v>3.89</v>
      </c>
      <c r="BLQ20" s="3">
        <v>3.76</v>
      </c>
      <c r="BLR20" s="3">
        <v>2.73</v>
      </c>
      <c r="BLS20" s="3">
        <v>2.68</v>
      </c>
      <c r="BLT20" s="3">
        <v>3.15</v>
      </c>
      <c r="BLU20" s="3">
        <v>4.45</v>
      </c>
      <c r="BLV20" s="3">
        <v>5.28</v>
      </c>
      <c r="BLW20" s="3">
        <v>2.95</v>
      </c>
      <c r="BLX20" s="3">
        <v>3.65</v>
      </c>
      <c r="BLY20" s="3">
        <v>4.57</v>
      </c>
      <c r="BLZ20" s="3">
        <v>4.7300000000000004</v>
      </c>
      <c r="BMA20" s="3">
        <v>3.39</v>
      </c>
      <c r="BMB20" s="3">
        <v>4.51</v>
      </c>
      <c r="BMC20" s="3">
        <v>2.54</v>
      </c>
      <c r="BMD20" s="3">
        <v>4.3600000000000003</v>
      </c>
      <c r="BME20" s="3">
        <v>2.5499999999999998</v>
      </c>
      <c r="BMF20" s="3">
        <v>3.32</v>
      </c>
      <c r="BMG20" s="3">
        <v>3.44</v>
      </c>
      <c r="BMH20" s="3">
        <v>2.5</v>
      </c>
      <c r="BMI20" s="3">
        <v>3.28</v>
      </c>
      <c r="BMJ20" s="3">
        <v>4.0599999999999996</v>
      </c>
      <c r="BMK20" s="3">
        <v>2.98</v>
      </c>
      <c r="BML20" s="3">
        <v>2.9</v>
      </c>
      <c r="BMM20" s="3">
        <v>3</v>
      </c>
      <c r="BMN20" s="3">
        <v>4.6500000000000004</v>
      </c>
      <c r="BMO20" s="3">
        <v>2.69</v>
      </c>
      <c r="BMP20" s="3">
        <v>3.61</v>
      </c>
      <c r="BMQ20" s="3">
        <v>2.41</v>
      </c>
      <c r="BMR20" s="3">
        <v>3.35</v>
      </c>
      <c r="BMS20" s="3">
        <v>3.51</v>
      </c>
      <c r="BMT20" s="3">
        <v>3.25</v>
      </c>
      <c r="BMU20" s="3">
        <v>4.2300000000000004</v>
      </c>
      <c r="BMV20" s="3">
        <v>3.24</v>
      </c>
      <c r="BMW20" s="3">
        <v>4.1399999999999997</v>
      </c>
      <c r="BMX20" s="3">
        <v>2.89</v>
      </c>
      <c r="BMY20" s="3">
        <v>3.42</v>
      </c>
      <c r="BMZ20" s="3">
        <v>4.37</v>
      </c>
      <c r="BNA20" s="3">
        <v>4.0199999999999996</v>
      </c>
      <c r="BNB20" s="3">
        <v>3.84</v>
      </c>
      <c r="BNC20" s="3">
        <v>3.6</v>
      </c>
      <c r="BND20" s="3">
        <v>3.81</v>
      </c>
      <c r="BNE20" s="3">
        <v>2.29</v>
      </c>
      <c r="BNF20" s="3" t="s">
        <v>5</v>
      </c>
      <c r="BNG20" s="3">
        <v>3.99</v>
      </c>
      <c r="BNH20" s="3">
        <v>4.37</v>
      </c>
      <c r="BNI20" s="3">
        <v>2.63</v>
      </c>
      <c r="BNJ20" s="3">
        <v>4.26</v>
      </c>
      <c r="BNK20" s="3">
        <v>3.42</v>
      </c>
      <c r="BNL20" s="3">
        <v>2.15</v>
      </c>
      <c r="BNM20" s="3">
        <v>3.66</v>
      </c>
      <c r="BNN20" s="3">
        <v>4.1100000000000003</v>
      </c>
      <c r="BNO20" s="3">
        <v>3.83</v>
      </c>
      <c r="BNP20" s="3">
        <v>5.22</v>
      </c>
      <c r="BNQ20" s="3">
        <v>3.85</v>
      </c>
      <c r="BNR20" s="3">
        <v>3.7</v>
      </c>
      <c r="BNS20" s="3">
        <v>3.49</v>
      </c>
      <c r="BNT20" s="3">
        <v>3.73</v>
      </c>
      <c r="BNU20" s="3">
        <v>2.11</v>
      </c>
      <c r="BNV20" s="3">
        <v>2.35</v>
      </c>
      <c r="BNW20" s="3">
        <v>3.63</v>
      </c>
      <c r="BNX20" s="3">
        <v>2.98</v>
      </c>
      <c r="BNY20" s="3">
        <v>5.5</v>
      </c>
      <c r="BNZ20" s="3">
        <v>3.49</v>
      </c>
      <c r="BOA20" s="3">
        <v>3.55</v>
      </c>
      <c r="BOB20" s="3">
        <v>4.16</v>
      </c>
      <c r="BOC20" s="3">
        <v>3.6</v>
      </c>
      <c r="BOD20" s="3">
        <v>3.11</v>
      </c>
      <c r="BOE20" s="3">
        <v>5.86</v>
      </c>
      <c r="BOF20" s="3">
        <v>4.99</v>
      </c>
      <c r="BOG20" s="3">
        <v>3.76</v>
      </c>
      <c r="BOH20" s="3">
        <v>2.67</v>
      </c>
      <c r="BOI20" s="3">
        <v>4.66</v>
      </c>
      <c r="BOJ20" s="3">
        <v>3.68</v>
      </c>
      <c r="BOK20" s="3">
        <v>4.2300000000000004</v>
      </c>
      <c r="BOL20" s="3">
        <v>3.46</v>
      </c>
      <c r="BOM20" s="3">
        <v>2.93</v>
      </c>
      <c r="BON20" s="3">
        <v>3.54</v>
      </c>
      <c r="BOO20" s="3">
        <v>3.74</v>
      </c>
      <c r="BOP20" s="3">
        <v>4.2300000000000004</v>
      </c>
      <c r="BOQ20" s="3">
        <v>3.95</v>
      </c>
      <c r="BOR20" s="3">
        <v>4.59</v>
      </c>
      <c r="BOS20" s="3">
        <v>3.65</v>
      </c>
      <c r="BOT20" s="3">
        <v>5.3</v>
      </c>
      <c r="BOU20" s="3">
        <v>2.6</v>
      </c>
      <c r="BOV20" s="3">
        <v>3.97</v>
      </c>
      <c r="BOW20" s="3">
        <v>2.98</v>
      </c>
      <c r="BOX20" s="3">
        <v>12.61</v>
      </c>
      <c r="BOY20" s="3">
        <v>3.18</v>
      </c>
      <c r="BOZ20" s="3">
        <v>4</v>
      </c>
      <c r="BPA20" s="3">
        <v>3.75</v>
      </c>
      <c r="BPB20" s="3">
        <v>2.08</v>
      </c>
      <c r="BPC20" s="3">
        <v>4.3099999999999996</v>
      </c>
      <c r="BPD20" s="3">
        <v>4.29</v>
      </c>
      <c r="BPE20" s="3">
        <v>4.1100000000000003</v>
      </c>
      <c r="BPF20" s="3">
        <v>4.0999999999999996</v>
      </c>
      <c r="BPG20" s="3">
        <v>4.2</v>
      </c>
      <c r="BPH20" s="3">
        <v>1.89</v>
      </c>
      <c r="BPI20" s="3">
        <v>2.99</v>
      </c>
      <c r="BPJ20" s="3">
        <v>2.52</v>
      </c>
      <c r="BPK20" s="3">
        <v>2.65</v>
      </c>
      <c r="BPL20" s="3">
        <v>3.77</v>
      </c>
      <c r="BPM20" s="3">
        <v>4.17</v>
      </c>
      <c r="BPN20" s="3">
        <v>4.76</v>
      </c>
      <c r="BPO20" s="3">
        <v>3.61</v>
      </c>
      <c r="BPP20" s="3">
        <v>4.62</v>
      </c>
      <c r="BPQ20" s="3">
        <v>4.2300000000000004</v>
      </c>
      <c r="BPR20" s="3">
        <v>4.2300000000000004</v>
      </c>
      <c r="BPS20" s="3">
        <v>4.47</v>
      </c>
      <c r="BPT20" s="3">
        <v>4.33</v>
      </c>
      <c r="BPU20" s="3">
        <v>7.2</v>
      </c>
      <c r="BPV20" s="3">
        <v>2.2400000000000002</v>
      </c>
      <c r="BPW20" s="3">
        <v>1.92</v>
      </c>
      <c r="BPX20" s="3">
        <v>4.3600000000000003</v>
      </c>
      <c r="BPY20" s="3">
        <v>3.83</v>
      </c>
      <c r="BPZ20" s="3">
        <v>3.04</v>
      </c>
      <c r="BQA20" s="3">
        <v>3.39</v>
      </c>
      <c r="BQB20" s="3">
        <v>2.75</v>
      </c>
      <c r="BQC20" s="3">
        <v>3.66</v>
      </c>
      <c r="BQD20" s="3">
        <v>3.94</v>
      </c>
      <c r="BQE20" s="3">
        <v>3.77</v>
      </c>
      <c r="BQF20" s="3">
        <v>2.5499999999999998</v>
      </c>
      <c r="BQG20" s="3">
        <v>4.24</v>
      </c>
      <c r="BQH20" s="3">
        <v>3.9</v>
      </c>
      <c r="BQI20" s="3">
        <v>4.93</v>
      </c>
      <c r="BQJ20" s="3">
        <v>4.0199999999999996</v>
      </c>
      <c r="BQK20" s="3">
        <v>3.54</v>
      </c>
      <c r="BQL20" s="3">
        <v>3.2</v>
      </c>
      <c r="BQM20" s="3">
        <v>3.78</v>
      </c>
      <c r="BQN20" s="3">
        <v>3.16</v>
      </c>
      <c r="BQO20" s="3" t="s">
        <v>5</v>
      </c>
      <c r="BQP20" s="3">
        <v>3.11</v>
      </c>
      <c r="BQQ20" s="3">
        <v>2.89</v>
      </c>
      <c r="BQR20" s="3">
        <v>3.95</v>
      </c>
      <c r="BQS20" s="3">
        <v>3.02</v>
      </c>
      <c r="BQT20" s="3">
        <v>2.37</v>
      </c>
      <c r="BQU20" s="3">
        <v>4.59</v>
      </c>
      <c r="BQV20" s="3">
        <v>2.72</v>
      </c>
      <c r="BQW20" s="3">
        <v>4.3</v>
      </c>
      <c r="BQX20" s="3">
        <v>2.97</v>
      </c>
      <c r="BQY20" s="3">
        <v>3.31</v>
      </c>
      <c r="BQZ20" s="3">
        <v>5.24</v>
      </c>
      <c r="BRA20" s="3">
        <v>4.87</v>
      </c>
      <c r="BRB20" s="3">
        <v>4.05</v>
      </c>
      <c r="BRC20" s="3">
        <v>5.68</v>
      </c>
      <c r="BRD20" s="3">
        <v>4</v>
      </c>
      <c r="BRE20" s="3">
        <v>3.88</v>
      </c>
      <c r="BRF20" s="3">
        <v>2.58</v>
      </c>
      <c r="BRG20" s="3">
        <v>3.64</v>
      </c>
      <c r="BRH20" s="3">
        <v>4.18</v>
      </c>
      <c r="BRI20" s="3">
        <v>3.2</v>
      </c>
      <c r="BRJ20" s="3">
        <v>4.79</v>
      </c>
      <c r="BRK20" s="3">
        <v>3.51</v>
      </c>
      <c r="BRL20" s="3">
        <v>4.05</v>
      </c>
      <c r="BRM20" s="3">
        <v>4.13</v>
      </c>
      <c r="BRN20" s="3">
        <v>4.67</v>
      </c>
      <c r="BRO20" s="3">
        <v>4.2300000000000004</v>
      </c>
      <c r="BRP20" s="3">
        <v>5.54</v>
      </c>
      <c r="BRQ20" s="3">
        <v>3.94</v>
      </c>
      <c r="BRR20" s="3">
        <v>3.92</v>
      </c>
      <c r="BRS20" s="3">
        <v>3.99</v>
      </c>
      <c r="BRT20" s="3">
        <v>1.0900000000000001</v>
      </c>
      <c r="BRU20" s="3">
        <v>2.16</v>
      </c>
      <c r="BRV20" s="3">
        <v>2.27</v>
      </c>
      <c r="BRW20" s="3">
        <v>2.99</v>
      </c>
      <c r="BRX20" s="3">
        <v>1.94</v>
      </c>
      <c r="BRY20" s="3">
        <v>2.4700000000000002</v>
      </c>
      <c r="BRZ20" s="3">
        <v>2.88</v>
      </c>
      <c r="BSA20" s="3">
        <v>3.52</v>
      </c>
      <c r="BSB20" s="3">
        <v>3.24</v>
      </c>
      <c r="BSC20" s="3">
        <v>2.63</v>
      </c>
      <c r="BSD20" s="3">
        <v>2.58</v>
      </c>
      <c r="BSE20" s="3">
        <v>3.28</v>
      </c>
      <c r="BSF20" s="3">
        <v>2.14</v>
      </c>
      <c r="BSG20" s="3">
        <v>4.76</v>
      </c>
      <c r="BSH20" s="3">
        <v>2.58</v>
      </c>
      <c r="BSI20" s="3">
        <v>3.02</v>
      </c>
      <c r="BSJ20" s="3">
        <v>2.3199999999999998</v>
      </c>
      <c r="BSK20" s="3">
        <v>3.06</v>
      </c>
      <c r="BSL20" s="3">
        <v>1.77</v>
      </c>
      <c r="BSM20" s="3">
        <v>2.21</v>
      </c>
      <c r="BSN20" s="3">
        <v>2.1800000000000002</v>
      </c>
      <c r="BSO20" s="3">
        <v>2.99</v>
      </c>
      <c r="BSP20" s="3">
        <v>2.39</v>
      </c>
      <c r="BSQ20" s="3">
        <v>2.4700000000000002</v>
      </c>
      <c r="BSR20" s="3">
        <v>1.93</v>
      </c>
      <c r="BSS20" s="3">
        <v>2.52</v>
      </c>
      <c r="BST20" s="3">
        <v>5.96</v>
      </c>
      <c r="BSU20" s="3">
        <v>2.2999999999999998</v>
      </c>
      <c r="BSV20" s="3">
        <v>2.77</v>
      </c>
      <c r="BSW20" s="3">
        <v>2.61</v>
      </c>
      <c r="BSX20" s="3">
        <v>2.37</v>
      </c>
      <c r="BSY20" s="3">
        <v>2.57</v>
      </c>
      <c r="BSZ20" s="3">
        <v>2.04</v>
      </c>
      <c r="BTA20" s="3">
        <v>2.6</v>
      </c>
      <c r="BTB20" s="3">
        <v>1.82</v>
      </c>
      <c r="BTC20" s="3">
        <v>2.02</v>
      </c>
      <c r="BTD20" s="3">
        <v>4.42</v>
      </c>
      <c r="BTE20" s="3">
        <v>4.92</v>
      </c>
      <c r="BTF20" s="3">
        <v>5.21</v>
      </c>
      <c r="BTG20" s="3">
        <v>2.17</v>
      </c>
      <c r="BTH20" s="3">
        <v>2.97</v>
      </c>
      <c r="BTI20" s="3">
        <v>2.64</v>
      </c>
      <c r="BTJ20" s="3">
        <v>2.2999999999999998</v>
      </c>
      <c r="BTK20" s="3">
        <v>2.0499999999999998</v>
      </c>
      <c r="BTL20" s="3">
        <v>0.96</v>
      </c>
      <c r="BTM20" s="3">
        <v>1.01</v>
      </c>
      <c r="BTN20" s="3">
        <v>1.88</v>
      </c>
      <c r="BTO20" s="3">
        <v>3.09</v>
      </c>
      <c r="BTP20" s="3">
        <v>2.56</v>
      </c>
      <c r="BTQ20" s="3">
        <v>3.95</v>
      </c>
      <c r="BTR20" s="3">
        <v>2.12</v>
      </c>
      <c r="BTS20" s="3">
        <v>2.11</v>
      </c>
      <c r="BTT20" s="3">
        <v>3.64</v>
      </c>
      <c r="BTU20" s="3">
        <v>2.61</v>
      </c>
      <c r="BTV20" s="3">
        <v>3.63</v>
      </c>
      <c r="BTW20" s="3">
        <v>1.84</v>
      </c>
      <c r="BTX20" s="3">
        <v>2.42</v>
      </c>
      <c r="BTY20" s="3">
        <v>3.93</v>
      </c>
      <c r="BTZ20" s="3">
        <v>3.02</v>
      </c>
      <c r="BUA20" s="3">
        <v>3.43</v>
      </c>
      <c r="BUB20" s="3">
        <v>3.99</v>
      </c>
      <c r="BUC20" s="3">
        <v>2.0299999999999998</v>
      </c>
      <c r="BUD20" s="3">
        <v>3.36</v>
      </c>
      <c r="BUE20" s="3">
        <v>2.63</v>
      </c>
      <c r="BUF20" s="3">
        <v>2.66</v>
      </c>
      <c r="BUG20" s="3">
        <v>2.44</v>
      </c>
      <c r="BUH20" s="3">
        <v>3.28</v>
      </c>
      <c r="BUI20" s="3">
        <v>2.83</v>
      </c>
      <c r="BUJ20" s="3">
        <v>3.41</v>
      </c>
      <c r="BUK20" s="3">
        <v>4.54</v>
      </c>
      <c r="BUL20" s="3">
        <v>2.88</v>
      </c>
      <c r="BUM20" s="3">
        <v>2.9</v>
      </c>
      <c r="BUN20" s="3">
        <v>2.37</v>
      </c>
      <c r="BUO20" s="3">
        <v>2.59</v>
      </c>
      <c r="BUP20" s="3">
        <v>2.72</v>
      </c>
      <c r="BUQ20" s="3">
        <v>2.48</v>
      </c>
      <c r="BUR20" s="3">
        <v>3.25</v>
      </c>
      <c r="BUS20" s="3">
        <v>1.34</v>
      </c>
      <c r="BUT20" s="3">
        <v>2.21</v>
      </c>
      <c r="BUU20" s="3">
        <v>2.78</v>
      </c>
      <c r="BUV20" s="3">
        <v>3.58</v>
      </c>
      <c r="BUW20" s="3">
        <v>2.68</v>
      </c>
      <c r="BUX20" s="3">
        <v>1.26</v>
      </c>
      <c r="BUY20" s="3">
        <v>2.11</v>
      </c>
      <c r="BUZ20" s="3">
        <v>2.2799999999999998</v>
      </c>
      <c r="BVA20" s="3">
        <v>3.75</v>
      </c>
      <c r="BVB20" s="3">
        <v>2.44</v>
      </c>
      <c r="BVC20" s="3">
        <v>3.22</v>
      </c>
      <c r="BVD20" s="3">
        <v>2.15</v>
      </c>
      <c r="BVE20" s="3">
        <v>1.63</v>
      </c>
      <c r="BVF20" s="3">
        <v>2.4700000000000002</v>
      </c>
      <c r="BVG20" s="3">
        <v>2.3199999999999998</v>
      </c>
      <c r="BVH20" s="3">
        <v>2.29</v>
      </c>
      <c r="BVI20" s="3">
        <v>2.02</v>
      </c>
      <c r="BVJ20" s="3">
        <v>3.02</v>
      </c>
      <c r="BVK20" s="3" t="s">
        <v>2792</v>
      </c>
      <c r="BVL20" s="3">
        <v>2.44</v>
      </c>
      <c r="BVM20" s="3">
        <v>1.7</v>
      </c>
      <c r="BVN20" s="3">
        <v>1.8</v>
      </c>
      <c r="BVO20" s="3">
        <v>2.1800000000000002</v>
      </c>
      <c r="BVP20" s="3">
        <v>1.61</v>
      </c>
      <c r="BVQ20" s="3">
        <v>1.96</v>
      </c>
      <c r="BVR20" s="3">
        <v>2.5299999999999998</v>
      </c>
      <c r="BVS20" s="3">
        <v>4.46</v>
      </c>
      <c r="BVT20" s="3">
        <v>3.45</v>
      </c>
      <c r="BVU20" s="3">
        <v>6.45</v>
      </c>
      <c r="BVV20" s="3">
        <v>3.31</v>
      </c>
      <c r="BVW20" s="3">
        <v>4.79</v>
      </c>
      <c r="BVX20" s="3">
        <v>4.72</v>
      </c>
      <c r="BVY20" s="3">
        <v>2.4</v>
      </c>
      <c r="BVZ20" s="3">
        <v>5.49</v>
      </c>
      <c r="BWA20" s="3">
        <v>2.78</v>
      </c>
      <c r="BWB20" s="3">
        <v>3.15</v>
      </c>
      <c r="BWC20" s="3">
        <v>3.46</v>
      </c>
      <c r="BWD20" s="3">
        <v>3.87</v>
      </c>
      <c r="BWE20" s="3">
        <v>1.3</v>
      </c>
      <c r="BWF20" s="3">
        <v>3.32</v>
      </c>
      <c r="BWG20" s="3">
        <v>4.71</v>
      </c>
      <c r="BWH20" s="3">
        <v>2.68</v>
      </c>
      <c r="BWI20" s="3">
        <v>2.2200000000000002</v>
      </c>
      <c r="BWJ20" s="3">
        <v>2.99</v>
      </c>
      <c r="BWK20" s="3">
        <v>3.08</v>
      </c>
      <c r="BWL20" s="3">
        <v>2.91</v>
      </c>
      <c r="BWM20" s="3">
        <v>2.14</v>
      </c>
      <c r="BWN20" s="3">
        <v>3.19</v>
      </c>
      <c r="BWO20" s="3">
        <v>3.08</v>
      </c>
      <c r="BWP20" s="3">
        <v>3.82</v>
      </c>
      <c r="BWQ20" s="3">
        <v>4.34</v>
      </c>
      <c r="BWR20" s="3">
        <v>4.05</v>
      </c>
      <c r="BWS20" s="3">
        <v>3.41</v>
      </c>
      <c r="BWT20" s="3">
        <v>2.73</v>
      </c>
      <c r="BWU20" s="3">
        <v>2.0299999999999998</v>
      </c>
      <c r="BWV20" s="3">
        <v>2.67</v>
      </c>
      <c r="BWW20" s="3">
        <v>2.0099999999999998</v>
      </c>
      <c r="BWX20" s="3">
        <v>3.18</v>
      </c>
      <c r="BWY20" s="3">
        <v>0.87</v>
      </c>
      <c r="BWZ20" s="3">
        <v>2.41</v>
      </c>
      <c r="BXA20" s="3">
        <v>2.4300000000000002</v>
      </c>
      <c r="BXB20" s="3">
        <v>3.33</v>
      </c>
      <c r="BXC20" s="3">
        <v>2.21</v>
      </c>
      <c r="BXD20" s="3">
        <v>3.6</v>
      </c>
      <c r="BXE20" s="3">
        <v>3.56</v>
      </c>
      <c r="BXF20" s="3">
        <v>2.34</v>
      </c>
      <c r="BXG20" s="3">
        <v>2.88</v>
      </c>
      <c r="BXH20" s="3">
        <v>2.6</v>
      </c>
      <c r="BXI20" s="3">
        <v>3</v>
      </c>
      <c r="BXJ20" s="3">
        <v>5.1100000000000003</v>
      </c>
      <c r="BXK20" s="3">
        <v>2.92</v>
      </c>
      <c r="BXL20" s="3">
        <v>2.5</v>
      </c>
      <c r="BXM20" s="3">
        <v>2.79</v>
      </c>
      <c r="BXN20" s="3">
        <v>1.82</v>
      </c>
      <c r="BXO20" s="3">
        <v>3.02</v>
      </c>
      <c r="BXP20" s="3">
        <v>3.72</v>
      </c>
      <c r="BXQ20" s="3">
        <v>4.12</v>
      </c>
      <c r="BXR20" s="3">
        <v>5</v>
      </c>
      <c r="BXS20" s="3">
        <v>3.95</v>
      </c>
      <c r="BXT20" s="3">
        <v>4.53</v>
      </c>
      <c r="BXU20" s="3">
        <v>4.21</v>
      </c>
      <c r="BXV20" s="3">
        <v>3.66</v>
      </c>
      <c r="BXW20" s="3">
        <v>5.57</v>
      </c>
      <c r="BXX20" s="3">
        <v>3.96</v>
      </c>
      <c r="BXY20" s="3">
        <v>4.32</v>
      </c>
      <c r="BXZ20" s="3">
        <v>3.3</v>
      </c>
      <c r="BYA20" s="3">
        <v>4.37</v>
      </c>
      <c r="BYB20" s="3">
        <v>3.07</v>
      </c>
      <c r="BYC20" s="3">
        <v>2.91</v>
      </c>
      <c r="BYD20" s="3">
        <v>5.15</v>
      </c>
      <c r="BYE20" s="3">
        <v>1.42</v>
      </c>
      <c r="BYF20" s="3">
        <v>3.52</v>
      </c>
      <c r="BYG20" s="3">
        <v>4.01</v>
      </c>
      <c r="BYH20" s="3">
        <v>3.69</v>
      </c>
      <c r="BYI20" s="3">
        <v>2.5299999999999998</v>
      </c>
      <c r="BYJ20" s="3">
        <v>3.34</v>
      </c>
      <c r="BYK20" s="3">
        <v>3.49</v>
      </c>
      <c r="BYL20" s="3">
        <v>3.46</v>
      </c>
      <c r="BYM20" s="3">
        <v>4.8099999999999996</v>
      </c>
      <c r="BYN20" s="3">
        <v>3.3</v>
      </c>
      <c r="BYO20" s="3">
        <v>2.89</v>
      </c>
      <c r="BYP20" s="3">
        <v>4.79</v>
      </c>
      <c r="BYQ20" s="3">
        <v>2.14</v>
      </c>
      <c r="BYR20" s="3">
        <v>3.12</v>
      </c>
      <c r="BYS20" s="3">
        <v>3.65</v>
      </c>
      <c r="BYT20" s="3">
        <v>2.93</v>
      </c>
      <c r="BYU20" s="3">
        <v>3.23</v>
      </c>
      <c r="BYV20" s="3">
        <v>2.4700000000000002</v>
      </c>
      <c r="BYW20" s="3" t="s">
        <v>5</v>
      </c>
      <c r="BYX20" s="3">
        <v>3.49</v>
      </c>
      <c r="BYY20" s="3">
        <v>4.1100000000000003</v>
      </c>
      <c r="BYZ20" s="3">
        <v>3.85</v>
      </c>
      <c r="BZA20" s="3">
        <v>3</v>
      </c>
      <c r="BZB20" s="3">
        <v>3.7</v>
      </c>
      <c r="BZC20" s="3">
        <v>4.18</v>
      </c>
      <c r="BZD20" s="3">
        <v>3.44</v>
      </c>
      <c r="BZE20" s="3">
        <v>2.85</v>
      </c>
      <c r="BZF20" s="3">
        <v>6.09</v>
      </c>
      <c r="BZG20" s="3">
        <v>3.8</v>
      </c>
      <c r="BZH20" s="3">
        <v>3.96</v>
      </c>
      <c r="BZI20" s="3">
        <v>3.4</v>
      </c>
      <c r="BZJ20" s="3">
        <v>3.08</v>
      </c>
      <c r="BZK20" s="3">
        <v>3.72</v>
      </c>
      <c r="BZL20" s="3">
        <v>3.07</v>
      </c>
      <c r="BZM20" s="3">
        <v>2.7</v>
      </c>
      <c r="BZN20" s="3">
        <v>2.35</v>
      </c>
      <c r="BZO20" s="3">
        <v>3.83</v>
      </c>
      <c r="BZP20" s="3">
        <v>4.82</v>
      </c>
      <c r="BZQ20" s="3">
        <v>2.65</v>
      </c>
      <c r="BZR20" s="3">
        <v>5.18</v>
      </c>
      <c r="BZS20" s="3">
        <v>2.63</v>
      </c>
      <c r="BZT20" s="3">
        <v>4.05</v>
      </c>
      <c r="BZU20" s="3">
        <v>3.01</v>
      </c>
      <c r="BZV20" s="3">
        <v>4.74</v>
      </c>
      <c r="BZW20" s="3">
        <v>3.24</v>
      </c>
      <c r="BZX20" s="3">
        <v>3.27</v>
      </c>
      <c r="BZY20" s="3">
        <v>3.28</v>
      </c>
      <c r="BZZ20" s="3">
        <v>1.95</v>
      </c>
      <c r="CAA20" s="3">
        <v>3.5</v>
      </c>
      <c r="CAB20" s="3">
        <v>3.33</v>
      </c>
      <c r="CAC20" s="3">
        <v>3.66</v>
      </c>
      <c r="CAD20" s="3">
        <v>2.95</v>
      </c>
      <c r="CAE20" s="3">
        <v>2.64</v>
      </c>
      <c r="CAF20" s="3">
        <v>3.61</v>
      </c>
      <c r="CAG20" s="3">
        <v>3.95</v>
      </c>
      <c r="CAH20" s="3">
        <v>3.41</v>
      </c>
      <c r="CAI20" s="3">
        <v>3.18</v>
      </c>
      <c r="CAJ20" s="3">
        <v>4.2</v>
      </c>
      <c r="CAK20" s="3">
        <v>3.79</v>
      </c>
      <c r="CAL20" s="3">
        <v>3.61</v>
      </c>
      <c r="CAM20" s="3">
        <v>3.28</v>
      </c>
      <c r="CAN20" s="3">
        <v>2.6</v>
      </c>
      <c r="CAO20" s="3">
        <v>3.56</v>
      </c>
      <c r="CAP20" s="3">
        <v>3.07</v>
      </c>
      <c r="CAQ20" s="3">
        <v>3</v>
      </c>
      <c r="CAR20" s="3">
        <v>3.75</v>
      </c>
      <c r="CAS20" s="3">
        <v>3.4</v>
      </c>
      <c r="CAT20" s="3">
        <v>3.68</v>
      </c>
      <c r="CAU20" s="3">
        <v>4.51</v>
      </c>
      <c r="CAV20" s="3">
        <v>3.67</v>
      </c>
      <c r="CAW20" s="3">
        <v>2.2999999999999998</v>
      </c>
      <c r="CAX20" s="3">
        <v>4.5999999999999996</v>
      </c>
      <c r="CAY20" s="3">
        <v>2.39</v>
      </c>
      <c r="CAZ20" s="3">
        <v>3.35</v>
      </c>
      <c r="CBA20" s="3">
        <v>3.08</v>
      </c>
      <c r="CBB20" s="3">
        <v>3.28</v>
      </c>
      <c r="CBC20" s="3">
        <v>3.07</v>
      </c>
      <c r="CBD20" s="3">
        <v>2.33</v>
      </c>
      <c r="CBE20" s="3">
        <v>2.2400000000000002</v>
      </c>
      <c r="CBF20" s="3">
        <v>3.96</v>
      </c>
      <c r="CBG20" s="3">
        <v>3.27</v>
      </c>
      <c r="CBH20" s="3">
        <v>5.18</v>
      </c>
      <c r="CBI20" s="3">
        <v>3.53</v>
      </c>
      <c r="CBJ20" s="3">
        <v>2.4700000000000002</v>
      </c>
      <c r="CBK20" s="3">
        <v>2.34</v>
      </c>
      <c r="CBL20" s="3">
        <v>3.32</v>
      </c>
      <c r="CBM20" s="3">
        <v>3.5</v>
      </c>
      <c r="CBN20" s="3">
        <v>2.54</v>
      </c>
      <c r="CBO20" s="3">
        <v>2.77</v>
      </c>
      <c r="CBP20" s="3">
        <v>2.63</v>
      </c>
      <c r="CBQ20" s="3">
        <v>2.34</v>
      </c>
      <c r="CBR20" s="3">
        <v>2.3199999999999998</v>
      </c>
      <c r="CBS20" s="3">
        <v>3.01</v>
      </c>
      <c r="CBT20" s="3">
        <v>3.32</v>
      </c>
      <c r="CBU20" s="3">
        <v>5.19</v>
      </c>
      <c r="CBV20" s="3">
        <v>2.4500000000000002</v>
      </c>
      <c r="CBW20" s="3">
        <v>2.4</v>
      </c>
      <c r="CBX20" s="3">
        <v>4.6100000000000003</v>
      </c>
      <c r="CBY20" s="3">
        <v>5.0999999999999996</v>
      </c>
      <c r="CBZ20" s="3">
        <v>4.08</v>
      </c>
      <c r="CCA20" s="3">
        <v>3.65</v>
      </c>
      <c r="CCB20" s="3">
        <v>3.43</v>
      </c>
      <c r="CCC20" s="3">
        <v>3.48</v>
      </c>
      <c r="CCD20" s="3">
        <v>4.87</v>
      </c>
      <c r="CCE20" s="3">
        <v>3.48</v>
      </c>
      <c r="CCF20" s="3">
        <v>3.52</v>
      </c>
      <c r="CCG20" s="3">
        <v>2.9</v>
      </c>
      <c r="CCH20" s="3">
        <v>3.43</v>
      </c>
      <c r="CCI20" s="3">
        <v>2.48</v>
      </c>
      <c r="CCJ20" s="3">
        <v>3.83</v>
      </c>
      <c r="CCK20" s="3">
        <v>3.18</v>
      </c>
      <c r="CCL20" s="3">
        <v>4.28</v>
      </c>
      <c r="CCM20" s="3">
        <v>4.03</v>
      </c>
      <c r="CCN20" s="3">
        <v>1.9</v>
      </c>
      <c r="CCO20" s="3">
        <v>3.07</v>
      </c>
      <c r="CCP20" s="3">
        <v>2.86</v>
      </c>
      <c r="CCQ20" s="3">
        <v>4.37</v>
      </c>
      <c r="CCR20" s="3">
        <v>2.2400000000000002</v>
      </c>
      <c r="CCS20" s="3">
        <v>2.77</v>
      </c>
      <c r="CCT20" s="3">
        <v>3.17</v>
      </c>
      <c r="CCU20" s="3">
        <v>2.9</v>
      </c>
      <c r="CCV20" s="3">
        <v>3.41</v>
      </c>
      <c r="CCW20" s="3">
        <v>3.56</v>
      </c>
      <c r="CCX20" s="3">
        <v>3.28</v>
      </c>
      <c r="CCY20" s="3">
        <v>3.52</v>
      </c>
      <c r="CCZ20" s="3">
        <v>3.4</v>
      </c>
      <c r="CDA20" s="3">
        <v>3.27</v>
      </c>
      <c r="CDB20" s="3">
        <v>4.3099999999999996</v>
      </c>
      <c r="CDC20" s="3">
        <v>3.23</v>
      </c>
      <c r="CDD20" s="3">
        <v>3.44</v>
      </c>
      <c r="CDE20" s="3">
        <v>4.3099999999999996</v>
      </c>
      <c r="CDF20" s="3">
        <v>2.97</v>
      </c>
      <c r="CDG20" s="3">
        <v>3.19</v>
      </c>
      <c r="CDH20" s="3">
        <v>3.89</v>
      </c>
      <c r="CDI20" s="3">
        <v>3.81</v>
      </c>
      <c r="CDJ20" s="3">
        <v>2.68</v>
      </c>
      <c r="CDK20" s="3">
        <v>3.54</v>
      </c>
      <c r="CDL20" s="3">
        <v>3.36</v>
      </c>
      <c r="CDM20" s="3">
        <v>3.75</v>
      </c>
      <c r="CDN20" s="3">
        <v>3.92</v>
      </c>
      <c r="CDO20" s="3">
        <v>4.13</v>
      </c>
      <c r="CDP20" s="3">
        <v>5.62</v>
      </c>
      <c r="CDQ20" s="3">
        <v>2.21</v>
      </c>
      <c r="CDR20" s="3">
        <v>2.37</v>
      </c>
      <c r="CDS20" s="3">
        <v>2.8</v>
      </c>
      <c r="CDT20" s="3">
        <v>2.79</v>
      </c>
      <c r="CDU20" s="3">
        <v>3.51</v>
      </c>
      <c r="CDV20" s="3">
        <v>3.76</v>
      </c>
      <c r="CDW20" s="3">
        <v>4.7</v>
      </c>
      <c r="CDX20" s="3">
        <v>3.58</v>
      </c>
      <c r="CDY20" s="3">
        <v>3.19</v>
      </c>
      <c r="CDZ20" s="3">
        <v>3.76</v>
      </c>
      <c r="CEA20" s="3">
        <v>2.86</v>
      </c>
      <c r="CEB20" s="3">
        <v>4.8899999999999997</v>
      </c>
      <c r="CEC20" s="3">
        <v>5.72</v>
      </c>
      <c r="CED20" s="3">
        <v>3.56</v>
      </c>
      <c r="CEE20" s="3">
        <v>4.0599999999999996</v>
      </c>
      <c r="CEF20" s="3">
        <v>2.93</v>
      </c>
      <c r="CEG20" s="3">
        <v>3.38</v>
      </c>
      <c r="CEH20" s="3">
        <v>3.09</v>
      </c>
      <c r="CEI20" s="3">
        <v>3.55</v>
      </c>
      <c r="CEJ20" s="3">
        <v>3.4</v>
      </c>
      <c r="CEK20" s="3">
        <v>3.1</v>
      </c>
      <c r="CEL20" s="3">
        <v>3.09</v>
      </c>
      <c r="CEM20" s="3">
        <v>7.73</v>
      </c>
      <c r="CEN20" s="3">
        <v>2.31</v>
      </c>
      <c r="CEO20" s="3">
        <v>2.76</v>
      </c>
      <c r="CEP20" s="3">
        <v>4.0599999999999996</v>
      </c>
      <c r="CEQ20" s="3">
        <v>3.66</v>
      </c>
      <c r="CER20" s="3">
        <v>3.65</v>
      </c>
      <c r="CES20" s="3">
        <v>4.51</v>
      </c>
      <c r="CET20" s="3">
        <v>3.31</v>
      </c>
      <c r="CEU20" s="3">
        <v>4.0999999999999996</v>
      </c>
      <c r="CEV20" s="3">
        <v>4.0999999999999996</v>
      </c>
      <c r="CEW20" s="3">
        <v>3.84</v>
      </c>
      <c r="CEX20" s="3">
        <v>2.83</v>
      </c>
      <c r="CEY20" s="3">
        <v>4.03</v>
      </c>
      <c r="CEZ20" s="3">
        <v>2.41</v>
      </c>
      <c r="CFA20" s="3">
        <v>3.62</v>
      </c>
      <c r="CFB20" s="3">
        <v>3.47</v>
      </c>
      <c r="CFC20" s="3">
        <v>4.54</v>
      </c>
      <c r="CFD20" s="3">
        <v>3.3</v>
      </c>
      <c r="CFE20" s="3">
        <v>3.86</v>
      </c>
      <c r="CFF20" s="3">
        <v>4.1100000000000003</v>
      </c>
      <c r="CFG20" s="3">
        <v>5.47</v>
      </c>
      <c r="CFH20" s="3">
        <v>3.23</v>
      </c>
      <c r="CFI20" s="3">
        <v>3.22</v>
      </c>
      <c r="CFJ20" s="3">
        <v>2.83</v>
      </c>
      <c r="CFK20" s="3">
        <v>2.87</v>
      </c>
      <c r="CFL20" s="3">
        <v>3.47</v>
      </c>
      <c r="CFM20" s="3">
        <v>1.34</v>
      </c>
      <c r="CFN20" s="3">
        <v>3.83</v>
      </c>
      <c r="CFO20" s="3">
        <v>3.24</v>
      </c>
      <c r="CFP20" s="3">
        <v>3.56</v>
      </c>
      <c r="CFQ20" s="3">
        <v>3.24</v>
      </c>
      <c r="CFR20" s="3">
        <v>3.07</v>
      </c>
      <c r="CFS20" s="3">
        <v>3.79</v>
      </c>
      <c r="CFT20" s="3">
        <v>4.9000000000000004</v>
      </c>
      <c r="CFU20" s="3">
        <v>3.36</v>
      </c>
      <c r="CFV20" s="3">
        <v>3.06</v>
      </c>
      <c r="CFW20" s="3">
        <v>3.06</v>
      </c>
      <c r="CFX20" s="3">
        <v>2.78</v>
      </c>
      <c r="CFY20" s="3">
        <v>3.3</v>
      </c>
      <c r="CFZ20" s="3">
        <v>2.6</v>
      </c>
      <c r="CGA20" s="3">
        <v>4.51</v>
      </c>
      <c r="CGB20" s="3">
        <v>3.03</v>
      </c>
      <c r="CGC20" s="3">
        <v>3.53</v>
      </c>
      <c r="CGD20" s="3">
        <v>3.45</v>
      </c>
      <c r="CGE20" s="3">
        <v>3.19</v>
      </c>
      <c r="CGF20" s="3">
        <v>3.49</v>
      </c>
      <c r="CGG20" s="3">
        <v>3.45</v>
      </c>
      <c r="CGH20" s="3">
        <v>3.23</v>
      </c>
      <c r="CGI20" s="3">
        <v>4.4400000000000004</v>
      </c>
      <c r="CGJ20" s="3">
        <v>4.4800000000000004</v>
      </c>
      <c r="CGK20" s="3">
        <v>2.67</v>
      </c>
      <c r="CGL20" s="3">
        <v>2.61</v>
      </c>
      <c r="CGM20" s="3">
        <v>4.91</v>
      </c>
      <c r="CGN20" s="3">
        <v>4.1500000000000004</v>
      </c>
      <c r="CGO20" s="3">
        <v>3.14</v>
      </c>
      <c r="CGP20" s="3">
        <v>3.04</v>
      </c>
      <c r="CGQ20" s="3">
        <v>2.0499999999999998</v>
      </c>
      <c r="CGR20" s="3">
        <v>2.97</v>
      </c>
      <c r="CGS20" s="3">
        <v>3.54</v>
      </c>
      <c r="CGT20" s="3">
        <v>2.86</v>
      </c>
      <c r="CGU20" s="3">
        <v>5.8</v>
      </c>
      <c r="CGV20" s="3">
        <v>4.66</v>
      </c>
      <c r="CGW20" s="3">
        <v>4.37</v>
      </c>
      <c r="CGX20" s="3">
        <v>3.81</v>
      </c>
      <c r="CGY20" s="3">
        <v>3.9</v>
      </c>
      <c r="CGZ20" s="3">
        <v>3.87</v>
      </c>
      <c r="CHA20" s="3">
        <v>4.3099999999999996</v>
      </c>
      <c r="CHB20" s="3">
        <v>4.33</v>
      </c>
      <c r="CHC20" s="3">
        <v>3.2</v>
      </c>
      <c r="CHD20" s="3">
        <v>4.12</v>
      </c>
      <c r="CHE20" s="3">
        <v>2.91</v>
      </c>
      <c r="CHF20" s="3">
        <v>2.99</v>
      </c>
      <c r="CHG20" s="3">
        <v>4.09</v>
      </c>
      <c r="CHH20" s="3">
        <v>4.67</v>
      </c>
      <c r="CHI20" s="3">
        <v>2.2599999999999998</v>
      </c>
      <c r="CHJ20" s="3">
        <v>3.51</v>
      </c>
      <c r="CHK20" s="3">
        <v>2.54</v>
      </c>
      <c r="CHL20" s="3">
        <v>3.49</v>
      </c>
      <c r="CHM20" s="3">
        <v>3.48</v>
      </c>
      <c r="CHN20" s="3">
        <v>4.7</v>
      </c>
      <c r="CHO20" s="3">
        <v>3.11</v>
      </c>
      <c r="CHP20" s="3">
        <v>3.24</v>
      </c>
      <c r="CHQ20" s="3">
        <v>4.45</v>
      </c>
      <c r="CHR20" s="3">
        <v>6.21</v>
      </c>
      <c r="CHS20" s="3">
        <v>3.06</v>
      </c>
      <c r="CHT20" s="3">
        <v>2.23</v>
      </c>
      <c r="CHU20" s="3">
        <v>4.46</v>
      </c>
      <c r="CHV20" s="3">
        <v>2.94</v>
      </c>
      <c r="CHW20" s="3">
        <v>3.74</v>
      </c>
      <c r="CHX20" s="3">
        <v>4.54</v>
      </c>
      <c r="CHY20" s="3">
        <v>2.5499999999999998</v>
      </c>
      <c r="CHZ20" s="3">
        <v>3.24</v>
      </c>
      <c r="CIA20" s="3">
        <v>2.08</v>
      </c>
      <c r="CIB20" s="3">
        <v>5.05</v>
      </c>
      <c r="CIC20" s="3">
        <v>2.64</v>
      </c>
      <c r="CID20" s="3">
        <v>3.21</v>
      </c>
      <c r="CIE20" s="3">
        <v>3.06</v>
      </c>
      <c r="CIF20" s="3">
        <v>3.83</v>
      </c>
      <c r="CIG20" s="3">
        <v>3.27</v>
      </c>
      <c r="CIH20" s="3">
        <v>3.46</v>
      </c>
      <c r="CII20" s="3">
        <v>2.87</v>
      </c>
      <c r="CIJ20" s="3">
        <v>3.39</v>
      </c>
      <c r="CIK20" s="3">
        <v>1.97</v>
      </c>
      <c r="CIL20" s="3">
        <v>1.73</v>
      </c>
      <c r="CIM20" s="3">
        <v>3.27</v>
      </c>
      <c r="CIN20" s="3">
        <v>4.29</v>
      </c>
      <c r="CIO20" s="3">
        <v>3.76</v>
      </c>
      <c r="CIP20" s="3">
        <v>3.01</v>
      </c>
      <c r="CIQ20" s="3">
        <v>2.52</v>
      </c>
      <c r="CIR20" s="3">
        <v>2.46</v>
      </c>
      <c r="CIS20" s="3">
        <v>2</v>
      </c>
      <c r="CIT20" s="3">
        <v>5.31</v>
      </c>
      <c r="CIU20" s="3">
        <v>5.08</v>
      </c>
      <c r="CIV20" s="3">
        <v>4.13</v>
      </c>
      <c r="CIW20" s="3">
        <v>1.81</v>
      </c>
      <c r="CIX20" s="3">
        <v>3.1</v>
      </c>
      <c r="CIY20" s="3">
        <v>3.51</v>
      </c>
      <c r="CIZ20" s="3">
        <v>4.51</v>
      </c>
      <c r="CJA20" s="3">
        <v>3.33</v>
      </c>
      <c r="CJB20" s="3">
        <v>3.31</v>
      </c>
      <c r="CJC20" s="3">
        <v>4.2699999999999996</v>
      </c>
      <c r="CJD20" s="3">
        <v>3.1</v>
      </c>
      <c r="CJE20" s="3">
        <v>2.81</v>
      </c>
      <c r="CJF20" s="3">
        <v>3.19</v>
      </c>
      <c r="CJG20" s="3">
        <v>3.15</v>
      </c>
      <c r="CJH20" s="3">
        <v>2.93</v>
      </c>
      <c r="CJI20" s="3">
        <v>3.41</v>
      </c>
      <c r="CJJ20" s="3">
        <v>4.1500000000000004</v>
      </c>
      <c r="CJK20" s="3">
        <v>4.79</v>
      </c>
      <c r="CJL20" s="3">
        <v>3.32</v>
      </c>
      <c r="CJM20" s="3">
        <v>5.1100000000000003</v>
      </c>
      <c r="CJN20" s="3">
        <v>2.56</v>
      </c>
      <c r="CJO20" s="3">
        <v>3.81</v>
      </c>
      <c r="CJP20" s="3">
        <v>3.02</v>
      </c>
      <c r="CJQ20" s="3">
        <v>2.21</v>
      </c>
      <c r="CJR20" s="3">
        <v>3.93</v>
      </c>
      <c r="CJS20" s="3">
        <v>3.34</v>
      </c>
      <c r="CJT20" s="3">
        <v>4.2300000000000004</v>
      </c>
      <c r="CJU20" s="3">
        <v>4.0599999999999996</v>
      </c>
      <c r="CJV20" s="3">
        <v>4.42</v>
      </c>
      <c r="CJW20" s="3">
        <v>2.44</v>
      </c>
      <c r="CJX20" s="3">
        <v>2.98</v>
      </c>
      <c r="CJY20" s="3">
        <v>4.01</v>
      </c>
      <c r="CJZ20" s="3">
        <v>2.65</v>
      </c>
      <c r="CKA20" s="3">
        <v>4.53</v>
      </c>
      <c r="CKB20" s="3">
        <v>5.25</v>
      </c>
      <c r="CKC20" s="3">
        <v>5.83</v>
      </c>
      <c r="CKD20" s="3">
        <v>2.46</v>
      </c>
      <c r="CKE20" s="3">
        <v>2.87</v>
      </c>
      <c r="CKF20" s="3">
        <v>2.73</v>
      </c>
      <c r="CKG20" s="3">
        <v>2.97</v>
      </c>
      <c r="CKH20" s="3">
        <v>4.66</v>
      </c>
      <c r="CKI20" s="3">
        <v>3.96</v>
      </c>
      <c r="CKJ20" s="3">
        <v>3.91</v>
      </c>
      <c r="CKK20" s="3">
        <v>3.96</v>
      </c>
      <c r="CKL20" s="3">
        <v>3.73</v>
      </c>
      <c r="CKM20" s="3">
        <v>2.63</v>
      </c>
      <c r="CKN20" s="3">
        <v>3.47</v>
      </c>
      <c r="CKO20" s="3">
        <v>4.95</v>
      </c>
      <c r="CKP20" s="3">
        <v>3.6</v>
      </c>
      <c r="CKQ20" s="3">
        <v>3.64</v>
      </c>
      <c r="CKR20" s="3">
        <v>4.1399999999999997</v>
      </c>
      <c r="CKS20" s="3">
        <v>3.67</v>
      </c>
      <c r="CKT20" s="3">
        <v>3.55</v>
      </c>
      <c r="CKU20" s="3">
        <v>4.08</v>
      </c>
      <c r="CKV20" s="3">
        <v>4.0999999999999996</v>
      </c>
      <c r="CKW20" s="3">
        <v>2.0699999999999998</v>
      </c>
      <c r="CKX20" s="3">
        <v>3.17</v>
      </c>
      <c r="CKY20" s="3">
        <v>3.91</v>
      </c>
      <c r="CKZ20" s="3">
        <v>4.9800000000000004</v>
      </c>
      <c r="CLA20" s="3">
        <v>3.46</v>
      </c>
      <c r="CLB20" s="3">
        <v>6.25</v>
      </c>
      <c r="CLC20" s="3">
        <v>3.92</v>
      </c>
      <c r="CLD20" s="3">
        <v>2.83</v>
      </c>
      <c r="CLE20" s="3">
        <v>4.7699999999999996</v>
      </c>
      <c r="CLF20" s="3">
        <v>4.2</v>
      </c>
      <c r="CLG20" s="3">
        <v>3.66</v>
      </c>
      <c r="CLH20" s="3">
        <v>2.7</v>
      </c>
      <c r="CLI20" s="3">
        <v>3.12</v>
      </c>
      <c r="CLJ20" s="3">
        <v>2.77</v>
      </c>
      <c r="CLK20" s="3">
        <v>2.85</v>
      </c>
      <c r="CLL20" s="3">
        <v>3.48</v>
      </c>
      <c r="CLM20" s="3">
        <v>2.52</v>
      </c>
      <c r="CLN20" s="3">
        <v>3.29</v>
      </c>
      <c r="CLO20" s="3">
        <v>3.25</v>
      </c>
      <c r="CLP20" s="3">
        <v>3.31</v>
      </c>
      <c r="CLQ20" s="3">
        <v>2.58</v>
      </c>
      <c r="CLR20" s="3">
        <v>2.98</v>
      </c>
      <c r="CLS20" s="3">
        <v>5.94</v>
      </c>
      <c r="CLT20" s="3">
        <v>2.19</v>
      </c>
      <c r="CLU20" s="3">
        <v>2.4500000000000002</v>
      </c>
      <c r="CLV20" s="3">
        <v>4.57</v>
      </c>
      <c r="CLW20" s="3">
        <v>3.05</v>
      </c>
      <c r="CLX20" s="3">
        <v>3.27</v>
      </c>
      <c r="CLY20" s="3">
        <v>3.16</v>
      </c>
      <c r="CLZ20" s="3">
        <v>3.99</v>
      </c>
      <c r="CMA20" s="3">
        <v>4.5599999999999996</v>
      </c>
      <c r="CMB20" s="3">
        <v>4.28</v>
      </c>
      <c r="CMC20" s="3" t="s">
        <v>5</v>
      </c>
      <c r="CMD20" s="3">
        <v>3.53</v>
      </c>
      <c r="CME20" s="3">
        <v>4.1399999999999997</v>
      </c>
      <c r="CMF20" s="3">
        <v>3.87</v>
      </c>
      <c r="CMG20" s="3">
        <v>4.17</v>
      </c>
      <c r="CMH20" s="3">
        <v>3.89</v>
      </c>
      <c r="CMI20" s="3">
        <v>3.96</v>
      </c>
      <c r="CMJ20" s="3">
        <v>4.9400000000000004</v>
      </c>
      <c r="CMK20" s="3">
        <v>2.6</v>
      </c>
      <c r="CML20" s="3">
        <v>2.69</v>
      </c>
      <c r="CMM20" s="3">
        <v>3.4</v>
      </c>
      <c r="CMN20" s="3">
        <v>2.61</v>
      </c>
      <c r="CMO20" s="3">
        <v>3.08</v>
      </c>
      <c r="CMP20" s="3">
        <v>3.42</v>
      </c>
      <c r="CMQ20" s="3">
        <v>3.24</v>
      </c>
      <c r="CMR20" s="3">
        <v>2.27</v>
      </c>
      <c r="CMS20" s="3">
        <v>4.13</v>
      </c>
      <c r="CMT20" s="3">
        <v>3.27</v>
      </c>
      <c r="CMU20" s="3">
        <v>3.22</v>
      </c>
      <c r="CMV20" s="3">
        <v>3.83</v>
      </c>
      <c r="CMW20" s="3">
        <v>4.3899999999999997</v>
      </c>
      <c r="CMX20" s="3">
        <v>3.4</v>
      </c>
      <c r="CMY20" s="3">
        <v>3.43</v>
      </c>
      <c r="CMZ20" s="3">
        <v>3.89</v>
      </c>
      <c r="CNA20" s="3">
        <v>4.18</v>
      </c>
      <c r="CNB20" s="3">
        <v>3.76</v>
      </c>
      <c r="CNC20" s="3">
        <v>3.6</v>
      </c>
      <c r="CND20" s="3">
        <v>3.43</v>
      </c>
      <c r="CNE20" s="3">
        <v>4.96</v>
      </c>
      <c r="CNF20" s="3">
        <v>2.95</v>
      </c>
      <c r="CNG20" s="3">
        <v>4.1399999999999997</v>
      </c>
      <c r="CNH20" s="3" t="s">
        <v>5</v>
      </c>
      <c r="CNI20" s="3">
        <v>3.2</v>
      </c>
      <c r="CNJ20" s="3">
        <v>4.28</v>
      </c>
      <c r="CNK20" s="3">
        <v>3.5</v>
      </c>
      <c r="CNL20" s="3">
        <v>2.65</v>
      </c>
      <c r="CNM20" s="3">
        <v>3.47</v>
      </c>
      <c r="CNN20" s="3">
        <v>3.64</v>
      </c>
      <c r="CNO20" s="3">
        <v>3.44</v>
      </c>
      <c r="CNP20" s="3">
        <v>3.83</v>
      </c>
      <c r="CNQ20" s="3">
        <v>2.19</v>
      </c>
      <c r="CNR20" s="3">
        <v>4.21</v>
      </c>
      <c r="CNS20" s="3">
        <v>3.95</v>
      </c>
      <c r="CNT20" s="3">
        <v>3.75</v>
      </c>
      <c r="CNU20" s="3">
        <v>2.74</v>
      </c>
      <c r="CNV20" s="3">
        <v>4.25</v>
      </c>
      <c r="CNW20" s="3">
        <v>3.63</v>
      </c>
      <c r="CNX20" s="3">
        <v>3.13</v>
      </c>
      <c r="CNY20" s="3">
        <v>3.71</v>
      </c>
      <c r="CNZ20" s="3">
        <v>9.67</v>
      </c>
      <c r="COA20" s="3">
        <v>2.8</v>
      </c>
      <c r="COB20" s="3">
        <v>4.84</v>
      </c>
      <c r="COC20" s="3">
        <v>3.96</v>
      </c>
      <c r="COD20" s="3">
        <v>3.87</v>
      </c>
      <c r="COE20" s="3">
        <v>3.69</v>
      </c>
      <c r="COF20" s="3">
        <v>3.49</v>
      </c>
      <c r="COG20" s="3">
        <v>3.18</v>
      </c>
      <c r="COH20" s="3">
        <v>4.58</v>
      </c>
      <c r="COI20" s="3">
        <v>4.1900000000000004</v>
      </c>
      <c r="COJ20" s="3">
        <v>3.31</v>
      </c>
      <c r="COK20" s="3">
        <v>3.31</v>
      </c>
      <c r="COL20" s="3">
        <v>3.1</v>
      </c>
      <c r="COM20" s="3">
        <v>4.1100000000000003</v>
      </c>
      <c r="CON20" s="3">
        <v>3.97</v>
      </c>
      <c r="COO20" s="3">
        <v>3.93</v>
      </c>
      <c r="COP20" s="3">
        <v>9.1</v>
      </c>
      <c r="COQ20" s="3">
        <v>2.96</v>
      </c>
      <c r="COR20" s="3">
        <v>3.6</v>
      </c>
      <c r="COS20" s="3">
        <v>3.54</v>
      </c>
      <c r="COT20" s="3">
        <v>2.86</v>
      </c>
      <c r="COU20" s="3">
        <v>2.54</v>
      </c>
      <c r="COV20" s="3">
        <v>3.68</v>
      </c>
      <c r="COW20" s="3">
        <v>3.86</v>
      </c>
      <c r="COX20" s="3">
        <v>3.43</v>
      </c>
      <c r="COY20" s="3">
        <v>3.28</v>
      </c>
      <c r="COZ20" s="3">
        <v>2.34</v>
      </c>
      <c r="CPA20" s="3">
        <v>2.19</v>
      </c>
      <c r="CPB20" s="3">
        <v>3.74</v>
      </c>
      <c r="CPC20" s="3">
        <v>3.17</v>
      </c>
      <c r="CPD20" s="3">
        <v>3.12</v>
      </c>
      <c r="CPE20" s="3">
        <v>3.62</v>
      </c>
      <c r="CPF20" s="3">
        <v>3.17</v>
      </c>
      <c r="CPG20" s="3">
        <v>2.72</v>
      </c>
      <c r="CPH20" s="3">
        <v>2.96</v>
      </c>
      <c r="CPI20" s="3">
        <v>4.16</v>
      </c>
      <c r="CPJ20" s="3">
        <v>3.46</v>
      </c>
      <c r="CPK20" s="3">
        <v>3.93</v>
      </c>
      <c r="CPL20" s="3">
        <v>4.2699999999999996</v>
      </c>
      <c r="CPM20" s="3">
        <v>3.03</v>
      </c>
      <c r="CPN20" s="3">
        <v>4.9000000000000004</v>
      </c>
      <c r="CPO20" s="3">
        <v>3.63</v>
      </c>
      <c r="CPP20" s="3">
        <v>3.68</v>
      </c>
      <c r="CPQ20" s="3">
        <v>3.37</v>
      </c>
      <c r="CPR20" s="3">
        <v>3.14</v>
      </c>
      <c r="CPS20" s="3">
        <v>4.0999999999999996</v>
      </c>
      <c r="CPT20" s="3">
        <v>4.33</v>
      </c>
      <c r="CPU20" s="3">
        <v>4.7</v>
      </c>
      <c r="CPV20" s="3">
        <v>4.3099999999999996</v>
      </c>
      <c r="CPW20" s="3">
        <v>3.12</v>
      </c>
      <c r="CPX20" s="3">
        <v>3.23</v>
      </c>
      <c r="CPY20" s="3">
        <v>3.29</v>
      </c>
      <c r="CPZ20" s="3">
        <v>3.01</v>
      </c>
      <c r="CQA20" s="3">
        <v>4.12</v>
      </c>
      <c r="CQB20" s="3">
        <v>4.29</v>
      </c>
      <c r="CQC20" s="3">
        <v>3.03</v>
      </c>
      <c r="CQD20" s="3">
        <v>3.82</v>
      </c>
      <c r="CQE20" s="3">
        <v>4.6500000000000004</v>
      </c>
      <c r="CQF20" s="3">
        <v>2.56</v>
      </c>
      <c r="CQG20" s="3">
        <v>3.48</v>
      </c>
      <c r="CQH20" s="3">
        <v>4.5199999999999996</v>
      </c>
      <c r="CQI20" s="3">
        <v>2.98</v>
      </c>
      <c r="CQJ20" s="3">
        <v>3.76</v>
      </c>
      <c r="CQK20" s="3" t="s">
        <v>2792</v>
      </c>
      <c r="CQL20" s="3">
        <v>4.22</v>
      </c>
      <c r="CQM20" s="3">
        <v>4.46</v>
      </c>
      <c r="CQN20" s="3">
        <v>5.39</v>
      </c>
      <c r="CQO20" s="3">
        <v>2.5099999999999998</v>
      </c>
      <c r="CQP20" s="3">
        <v>3.47</v>
      </c>
      <c r="CQQ20" s="3">
        <v>3.57</v>
      </c>
      <c r="CQR20" s="3">
        <v>3.33</v>
      </c>
      <c r="CQS20" s="3">
        <v>5.04</v>
      </c>
      <c r="CQT20" s="3">
        <v>3.58</v>
      </c>
      <c r="CQU20" s="3">
        <v>4.9000000000000004</v>
      </c>
      <c r="CQV20" s="3">
        <v>2.67</v>
      </c>
      <c r="CQW20" s="3">
        <v>3.37</v>
      </c>
      <c r="CQX20" s="3">
        <v>3.32</v>
      </c>
      <c r="CQY20" s="3">
        <v>3.43</v>
      </c>
      <c r="CQZ20" s="3">
        <v>3.88</v>
      </c>
      <c r="CRA20" s="3">
        <v>3.01</v>
      </c>
      <c r="CRB20" s="3">
        <v>2.63</v>
      </c>
      <c r="CRC20" s="3">
        <v>3.67</v>
      </c>
      <c r="CRD20" s="3">
        <v>2.57</v>
      </c>
      <c r="CRE20" s="3">
        <v>4.18</v>
      </c>
      <c r="CRF20" s="3">
        <v>4.3499999999999996</v>
      </c>
      <c r="CRG20" s="3">
        <v>8.89</v>
      </c>
      <c r="CRH20" s="3">
        <v>2.52</v>
      </c>
      <c r="CRI20" s="3">
        <v>3.65</v>
      </c>
      <c r="CRJ20" s="3">
        <v>3.5</v>
      </c>
      <c r="CRK20" s="3">
        <v>3.24</v>
      </c>
      <c r="CRL20" s="3">
        <v>3.81</v>
      </c>
      <c r="CRM20" s="3">
        <v>3.72</v>
      </c>
      <c r="CRN20" s="3">
        <v>3.03</v>
      </c>
      <c r="CRO20" s="3">
        <v>2.52</v>
      </c>
      <c r="CRP20" s="3">
        <v>3.03</v>
      </c>
      <c r="CRQ20" s="3">
        <v>1.76</v>
      </c>
      <c r="CRR20" s="3">
        <v>4.96</v>
      </c>
      <c r="CRS20" s="3">
        <v>3.57</v>
      </c>
      <c r="CRT20" s="3">
        <v>2.84</v>
      </c>
      <c r="CRU20" s="3">
        <v>3.23</v>
      </c>
      <c r="CRV20" s="3">
        <v>4.33</v>
      </c>
      <c r="CRW20" s="3">
        <v>2.94</v>
      </c>
      <c r="CRX20" s="3">
        <v>2.63</v>
      </c>
      <c r="CRY20" s="3">
        <v>3.5</v>
      </c>
      <c r="CRZ20" s="3">
        <v>2.27</v>
      </c>
      <c r="CSA20" s="3">
        <v>3.52</v>
      </c>
      <c r="CSB20" s="3">
        <v>3.09</v>
      </c>
      <c r="CSC20" s="3">
        <v>3.31</v>
      </c>
      <c r="CSD20" s="3">
        <v>3.16</v>
      </c>
      <c r="CSE20" s="3">
        <v>3.17</v>
      </c>
      <c r="CSF20" s="3">
        <v>3.89</v>
      </c>
      <c r="CSG20" s="3">
        <v>4.75</v>
      </c>
      <c r="CSH20" s="3">
        <v>4.53</v>
      </c>
      <c r="CSI20" s="3">
        <v>4.96</v>
      </c>
      <c r="CSJ20" s="3">
        <v>2.68</v>
      </c>
      <c r="CSK20" s="3">
        <v>4.05</v>
      </c>
      <c r="CSL20" s="3">
        <v>4.3899999999999997</v>
      </c>
      <c r="CSM20" s="3">
        <v>4.41</v>
      </c>
      <c r="CSN20" s="3">
        <v>3.67</v>
      </c>
      <c r="CSO20" s="3">
        <v>3.1</v>
      </c>
      <c r="CSP20" s="3">
        <v>3.17</v>
      </c>
      <c r="CSQ20" s="3">
        <v>2.29</v>
      </c>
      <c r="CSR20" s="3">
        <v>2.79</v>
      </c>
      <c r="CSS20" s="3">
        <v>3.64</v>
      </c>
      <c r="CST20" s="3">
        <v>4.82</v>
      </c>
      <c r="CSU20" s="3">
        <v>2.1800000000000002</v>
      </c>
      <c r="CSV20" s="3">
        <v>2.75</v>
      </c>
      <c r="CSW20" s="3">
        <v>4.82</v>
      </c>
      <c r="CSX20" s="3">
        <v>6.37</v>
      </c>
      <c r="CSY20" s="3">
        <v>3.61</v>
      </c>
      <c r="CSZ20" s="3">
        <v>3.12</v>
      </c>
      <c r="CTA20" s="3">
        <v>3.42</v>
      </c>
      <c r="CTB20" s="3">
        <v>3.37</v>
      </c>
      <c r="CTC20" s="3">
        <v>3.02</v>
      </c>
      <c r="CTD20" s="3">
        <v>5.16</v>
      </c>
      <c r="CTE20" s="3">
        <v>4.46</v>
      </c>
      <c r="CTF20" s="3">
        <v>7.37</v>
      </c>
      <c r="CTG20" s="3">
        <v>3.36</v>
      </c>
      <c r="CTH20" s="3">
        <v>2.35</v>
      </c>
      <c r="CTI20" s="3">
        <v>4.07</v>
      </c>
      <c r="CTJ20" s="3">
        <v>3.4</v>
      </c>
      <c r="CTK20" s="3">
        <v>3.59</v>
      </c>
      <c r="CTL20" s="3">
        <v>3</v>
      </c>
      <c r="CTM20" s="3">
        <v>4.24</v>
      </c>
      <c r="CTN20" s="3">
        <v>2.68</v>
      </c>
      <c r="CTO20" s="3">
        <v>3.06</v>
      </c>
      <c r="CTP20" s="3">
        <v>3.36</v>
      </c>
      <c r="CTQ20" s="3">
        <v>3.29</v>
      </c>
      <c r="CTR20" s="3">
        <v>4.78</v>
      </c>
      <c r="CTS20" s="3">
        <v>2.39</v>
      </c>
      <c r="CTT20" s="3">
        <v>2.88</v>
      </c>
      <c r="CTU20" s="3">
        <v>3.38</v>
      </c>
      <c r="CTV20" s="3">
        <v>3.86</v>
      </c>
      <c r="CTW20" s="3">
        <v>2.67</v>
      </c>
      <c r="CTX20" s="3">
        <v>3.52</v>
      </c>
      <c r="CTY20" s="3">
        <v>3.87</v>
      </c>
      <c r="CTZ20" s="3">
        <v>3.45</v>
      </c>
      <c r="CUA20" s="3">
        <v>2.57</v>
      </c>
      <c r="CUB20" s="3">
        <v>5.62</v>
      </c>
      <c r="CUC20" s="3">
        <v>4.6900000000000004</v>
      </c>
      <c r="CUD20" s="3">
        <v>5.7</v>
      </c>
      <c r="CUE20" s="3">
        <v>3.53</v>
      </c>
      <c r="CUF20" s="3">
        <v>3.47</v>
      </c>
      <c r="CUG20" s="3">
        <v>4.43</v>
      </c>
      <c r="CUH20" s="3">
        <v>3.09</v>
      </c>
      <c r="CUI20" s="3">
        <v>4.34</v>
      </c>
      <c r="CUJ20" s="3">
        <v>3</v>
      </c>
      <c r="CUK20" s="3">
        <v>3.01</v>
      </c>
      <c r="CUL20" s="3">
        <v>3.95</v>
      </c>
      <c r="CUM20" s="3">
        <v>3.72</v>
      </c>
      <c r="CUN20" s="3">
        <v>3.21</v>
      </c>
      <c r="CUO20" s="3">
        <v>6.16</v>
      </c>
      <c r="CUP20" s="3">
        <v>4.05</v>
      </c>
      <c r="CUQ20" s="3">
        <v>2.73</v>
      </c>
      <c r="CUR20" s="3">
        <v>3.58</v>
      </c>
      <c r="CUS20" s="3">
        <v>4.43</v>
      </c>
      <c r="CUT20" s="3">
        <v>2.83</v>
      </c>
      <c r="CUU20" s="3">
        <v>3.49</v>
      </c>
      <c r="CUV20" s="3">
        <v>3.56</v>
      </c>
      <c r="CUW20" s="3">
        <v>4.75</v>
      </c>
      <c r="CUX20" s="3">
        <v>3.09</v>
      </c>
      <c r="CUY20" s="3">
        <v>3.24</v>
      </c>
      <c r="CUZ20" s="3">
        <v>3.7</v>
      </c>
      <c r="CVA20" s="3">
        <v>2.3199999999999998</v>
      </c>
      <c r="CVB20" s="3">
        <v>1.88</v>
      </c>
      <c r="CVC20" s="3">
        <v>3.52</v>
      </c>
      <c r="CVD20" s="3">
        <v>3.76</v>
      </c>
      <c r="CVE20" s="3">
        <v>3.33</v>
      </c>
      <c r="CVF20" s="3">
        <v>4.7300000000000004</v>
      </c>
      <c r="CVG20" s="3">
        <v>3.32</v>
      </c>
      <c r="CVH20" s="3">
        <v>4.5599999999999996</v>
      </c>
      <c r="CVI20" s="3">
        <v>2.41</v>
      </c>
      <c r="CVJ20" s="3">
        <v>4.07</v>
      </c>
      <c r="CVK20" s="3">
        <v>1.98</v>
      </c>
      <c r="CVL20" s="3">
        <v>1.78</v>
      </c>
      <c r="CVM20" s="3">
        <v>3.83</v>
      </c>
      <c r="CVN20" s="3">
        <v>4.13</v>
      </c>
      <c r="CVO20" s="3">
        <v>3.48</v>
      </c>
      <c r="CVP20" s="3">
        <v>5.29</v>
      </c>
      <c r="CVQ20" s="3">
        <v>2.94</v>
      </c>
      <c r="CVR20" s="3">
        <v>3.22</v>
      </c>
      <c r="CVS20" s="3">
        <v>2.79</v>
      </c>
      <c r="CVT20" s="3">
        <v>2.87</v>
      </c>
      <c r="CVU20" s="3">
        <v>1.84</v>
      </c>
      <c r="CVV20" s="3">
        <v>3.6</v>
      </c>
      <c r="CVW20" s="3">
        <v>2.81</v>
      </c>
      <c r="CVX20" s="3">
        <v>4.13</v>
      </c>
      <c r="CVY20" s="3">
        <v>2.71</v>
      </c>
      <c r="CVZ20" s="3">
        <v>3.7</v>
      </c>
      <c r="CWA20" s="3">
        <v>3.26</v>
      </c>
      <c r="CWB20" s="3">
        <v>3.32</v>
      </c>
      <c r="CWC20" s="3">
        <v>2.91</v>
      </c>
      <c r="CWD20" s="3">
        <v>4.17</v>
      </c>
      <c r="CWE20" s="3">
        <v>6.06</v>
      </c>
      <c r="CWF20" s="3">
        <v>3.09</v>
      </c>
      <c r="CWG20" s="3">
        <v>2.42</v>
      </c>
      <c r="CWH20" s="3">
        <v>3.49</v>
      </c>
      <c r="CWI20" s="3">
        <v>3.42</v>
      </c>
      <c r="CWJ20" s="3">
        <v>1.8</v>
      </c>
      <c r="CWK20" s="3">
        <v>3.84</v>
      </c>
      <c r="CWL20" s="3">
        <v>3.8</v>
      </c>
      <c r="CWM20" s="3">
        <v>2.89</v>
      </c>
      <c r="CWN20" s="3">
        <v>3.01</v>
      </c>
      <c r="CWO20" s="3">
        <v>2.5099999999999998</v>
      </c>
      <c r="CWP20" s="3">
        <v>1.85</v>
      </c>
      <c r="CWQ20" s="3">
        <v>3.06</v>
      </c>
      <c r="CWR20" s="3">
        <v>3.61</v>
      </c>
      <c r="CWS20" s="3">
        <v>4.46</v>
      </c>
      <c r="CWT20" s="3">
        <v>2</v>
      </c>
      <c r="CWU20" s="3">
        <v>3.15</v>
      </c>
      <c r="CWV20" s="3">
        <v>3.41</v>
      </c>
      <c r="CWW20" s="3">
        <v>2.4500000000000002</v>
      </c>
      <c r="CWX20" s="3">
        <v>3.23</v>
      </c>
      <c r="CWY20" s="3">
        <v>2.77</v>
      </c>
      <c r="CWZ20" s="3">
        <v>3.33</v>
      </c>
      <c r="CXA20" s="3">
        <v>3.24</v>
      </c>
      <c r="CXB20" s="3">
        <v>4.03</v>
      </c>
      <c r="CXC20" s="3" t="s">
        <v>5</v>
      </c>
      <c r="CXD20" s="3">
        <v>4.7300000000000004</v>
      </c>
      <c r="CXE20" s="3">
        <v>1.81</v>
      </c>
      <c r="CXF20" s="3">
        <v>2.94</v>
      </c>
      <c r="CXG20" s="3">
        <v>2.95</v>
      </c>
      <c r="CXH20" s="3">
        <v>2.9</v>
      </c>
      <c r="CXI20" s="3">
        <v>4.5999999999999996</v>
      </c>
      <c r="CXJ20" s="3">
        <v>2.86</v>
      </c>
      <c r="CXK20" s="3">
        <v>3.35</v>
      </c>
      <c r="CXL20" s="3">
        <v>3.05</v>
      </c>
      <c r="CXM20" s="3">
        <v>3.9</v>
      </c>
      <c r="CXN20" s="3">
        <v>3.09</v>
      </c>
      <c r="CXO20" s="3">
        <v>3.41</v>
      </c>
      <c r="CXP20" s="3">
        <v>2.4900000000000002</v>
      </c>
      <c r="CXQ20" s="3">
        <v>3.81</v>
      </c>
      <c r="CXR20" s="3">
        <v>3.73</v>
      </c>
      <c r="CXS20" s="3">
        <v>3.87</v>
      </c>
      <c r="CXT20" s="3">
        <v>3.02</v>
      </c>
      <c r="CXU20" s="3">
        <v>2.64</v>
      </c>
      <c r="CXV20" s="3">
        <v>2.63</v>
      </c>
      <c r="CXW20" s="3">
        <v>4.41</v>
      </c>
      <c r="CXX20" s="3">
        <v>2.41</v>
      </c>
      <c r="CXY20" s="3">
        <v>3.26</v>
      </c>
      <c r="CXZ20" s="3">
        <v>2.93</v>
      </c>
      <c r="CYA20" s="3">
        <v>2.86</v>
      </c>
      <c r="CYB20" s="3">
        <v>5.97</v>
      </c>
      <c r="CYC20" s="3">
        <v>4.07</v>
      </c>
      <c r="CYD20" s="3">
        <v>3.48</v>
      </c>
      <c r="CYE20" s="3">
        <v>3.47</v>
      </c>
      <c r="CYF20" s="3">
        <v>3.04</v>
      </c>
      <c r="CYG20" s="3">
        <v>3.69</v>
      </c>
      <c r="CYH20" s="3">
        <v>2.82</v>
      </c>
      <c r="CYI20" s="3">
        <v>3.02</v>
      </c>
      <c r="CYJ20" s="3">
        <v>3.56</v>
      </c>
      <c r="CYK20" s="3">
        <v>3.64</v>
      </c>
      <c r="CYL20" s="3">
        <v>3.12</v>
      </c>
      <c r="CYM20" s="3">
        <v>3.44</v>
      </c>
      <c r="CYN20" s="3">
        <v>3.59</v>
      </c>
      <c r="CYO20" s="3">
        <v>4.1900000000000004</v>
      </c>
      <c r="CYP20" s="3">
        <v>4.32</v>
      </c>
      <c r="CYQ20" s="3">
        <v>2.0099999999999998</v>
      </c>
      <c r="CYR20" s="3">
        <v>2.38</v>
      </c>
      <c r="CYS20" s="3">
        <v>4.4400000000000004</v>
      </c>
      <c r="CYT20" s="3">
        <v>3.75</v>
      </c>
      <c r="CYU20" s="3">
        <v>2.7</v>
      </c>
      <c r="CYV20" s="3">
        <v>3.18</v>
      </c>
      <c r="CYW20" s="3">
        <v>2.25</v>
      </c>
      <c r="CYX20" s="3">
        <v>3.69</v>
      </c>
      <c r="CYY20" s="3">
        <v>4.1399999999999997</v>
      </c>
      <c r="CYZ20" s="3">
        <v>3.73</v>
      </c>
      <c r="CZA20" s="3">
        <v>5.5</v>
      </c>
      <c r="CZB20" s="3">
        <v>3.79</v>
      </c>
      <c r="CZC20" s="3">
        <v>3.14</v>
      </c>
      <c r="CZD20" s="3">
        <v>3.06</v>
      </c>
      <c r="CZE20" s="3">
        <v>3.27</v>
      </c>
      <c r="CZF20" s="3">
        <v>3.36</v>
      </c>
      <c r="CZG20" s="3">
        <v>4.68</v>
      </c>
      <c r="CZH20" s="3">
        <v>3.03</v>
      </c>
      <c r="CZI20" s="3">
        <v>4.21</v>
      </c>
      <c r="CZJ20" s="3">
        <v>2.82</v>
      </c>
      <c r="CZK20" s="3">
        <v>2.4300000000000002</v>
      </c>
      <c r="CZL20" s="3">
        <v>2.81</v>
      </c>
      <c r="CZM20" s="3">
        <v>6.14</v>
      </c>
      <c r="CZN20" s="3">
        <v>2.91</v>
      </c>
      <c r="CZO20" s="3">
        <v>3.57</v>
      </c>
      <c r="CZP20" s="3">
        <v>2.48</v>
      </c>
      <c r="CZQ20" s="3">
        <v>4.1900000000000004</v>
      </c>
      <c r="CZR20" s="3">
        <v>3.98</v>
      </c>
      <c r="CZS20" s="3">
        <v>4.01</v>
      </c>
      <c r="CZT20" s="3">
        <v>4.12</v>
      </c>
      <c r="CZU20" s="3">
        <v>3.55</v>
      </c>
      <c r="CZV20" s="3">
        <v>2.78</v>
      </c>
      <c r="CZW20" s="3">
        <v>4.87</v>
      </c>
      <c r="CZX20" s="3">
        <v>3.73</v>
      </c>
      <c r="CZY20" s="3">
        <v>3.44</v>
      </c>
      <c r="CZZ20" s="3">
        <v>4.16</v>
      </c>
      <c r="DAA20" s="3">
        <v>4.63</v>
      </c>
      <c r="DAB20" s="3">
        <v>3.39</v>
      </c>
      <c r="DAC20" s="3">
        <v>3.99</v>
      </c>
      <c r="DAD20" s="3">
        <v>2.78</v>
      </c>
      <c r="DAE20" s="3">
        <v>3.88</v>
      </c>
      <c r="DAF20" s="3">
        <v>3.06</v>
      </c>
      <c r="DAG20" s="3">
        <v>3.28</v>
      </c>
      <c r="DAH20" s="3">
        <v>2.75</v>
      </c>
      <c r="DAI20" s="3">
        <v>3.37</v>
      </c>
      <c r="DAJ20" s="3">
        <v>2.34</v>
      </c>
      <c r="DAK20" s="3">
        <v>4.92</v>
      </c>
      <c r="DAL20" s="3">
        <v>4.04</v>
      </c>
      <c r="DAM20" s="3">
        <v>2.65</v>
      </c>
      <c r="DAN20" s="3">
        <v>4.0999999999999996</v>
      </c>
      <c r="DAO20" s="3">
        <v>3.54</v>
      </c>
      <c r="DAP20" s="3">
        <v>2.88</v>
      </c>
      <c r="DAQ20" s="3">
        <v>2.76</v>
      </c>
      <c r="DAR20" s="3">
        <v>3.55</v>
      </c>
      <c r="DAS20" s="3">
        <v>3.97</v>
      </c>
      <c r="DAT20" s="3">
        <v>3.23</v>
      </c>
      <c r="DAU20" s="3">
        <v>1.93</v>
      </c>
      <c r="DAV20" s="3">
        <v>3.24</v>
      </c>
      <c r="DAW20" s="3">
        <v>2.23</v>
      </c>
      <c r="DAX20" s="3">
        <v>3.12</v>
      </c>
      <c r="DAY20" s="3">
        <v>2.87</v>
      </c>
      <c r="DAZ20" s="3">
        <v>2.6</v>
      </c>
      <c r="DBA20" s="3">
        <v>2.58</v>
      </c>
      <c r="DBB20" s="3">
        <v>5.14</v>
      </c>
      <c r="DBC20" s="3">
        <v>3.21</v>
      </c>
      <c r="DBD20" s="3">
        <v>2.17</v>
      </c>
      <c r="DBE20" s="3">
        <v>2.92</v>
      </c>
      <c r="DBF20" s="3">
        <v>2.5</v>
      </c>
      <c r="DBG20" s="3">
        <v>2.37</v>
      </c>
      <c r="DBH20" s="3">
        <v>2.91</v>
      </c>
      <c r="DBI20" s="3">
        <v>2.68</v>
      </c>
      <c r="DBJ20" s="3">
        <v>2.97</v>
      </c>
      <c r="DBK20" s="3">
        <v>3.86</v>
      </c>
      <c r="DBL20" s="3">
        <v>2.34</v>
      </c>
      <c r="DBM20" s="3">
        <v>3.87</v>
      </c>
      <c r="DBN20" s="3">
        <v>3.81</v>
      </c>
      <c r="DBO20" s="3">
        <v>4.01</v>
      </c>
      <c r="DBP20" s="3">
        <v>2.63</v>
      </c>
      <c r="DBQ20" s="3">
        <v>3.29</v>
      </c>
      <c r="DBR20" s="3">
        <v>2.09</v>
      </c>
      <c r="DBS20" s="3">
        <v>4.47</v>
      </c>
      <c r="DBT20" s="3">
        <v>4.47</v>
      </c>
      <c r="DBU20" s="3">
        <v>4.7</v>
      </c>
      <c r="DBV20" s="3">
        <v>3.15</v>
      </c>
      <c r="DBW20" s="3">
        <v>4.54</v>
      </c>
      <c r="DBX20" s="3">
        <v>1.62</v>
      </c>
      <c r="DBY20" s="3">
        <v>6.17</v>
      </c>
      <c r="DBZ20" s="3">
        <v>4.28</v>
      </c>
      <c r="DCA20" s="3">
        <v>3.11</v>
      </c>
      <c r="DCB20" s="3">
        <v>3.69</v>
      </c>
      <c r="DCC20" s="3">
        <v>3.08</v>
      </c>
      <c r="DCD20" s="3">
        <v>2.83</v>
      </c>
      <c r="DCE20" s="3">
        <v>3.59</v>
      </c>
      <c r="DCF20" s="3">
        <v>2.73</v>
      </c>
      <c r="DCG20" s="3">
        <v>2.76</v>
      </c>
      <c r="DCH20" s="3">
        <v>3.98</v>
      </c>
      <c r="DCI20" s="3">
        <v>2.75</v>
      </c>
      <c r="DCJ20" s="3">
        <v>4.0199999999999996</v>
      </c>
      <c r="DCK20" s="3">
        <v>2.57</v>
      </c>
      <c r="DCL20" s="3">
        <v>1.28</v>
      </c>
      <c r="DCM20" s="3">
        <v>3.27</v>
      </c>
      <c r="DCN20" s="3">
        <v>2.33</v>
      </c>
      <c r="DCO20" s="3">
        <v>2.74</v>
      </c>
      <c r="DCP20" s="3">
        <v>3.76</v>
      </c>
      <c r="DCQ20" s="3">
        <v>4.1500000000000004</v>
      </c>
      <c r="DCR20" s="3">
        <v>3.32</v>
      </c>
      <c r="DCS20" s="3">
        <v>3.76</v>
      </c>
      <c r="DCT20" s="3">
        <v>3.27</v>
      </c>
      <c r="DCU20" s="3">
        <v>3.78</v>
      </c>
      <c r="DCV20" s="3">
        <v>3.48</v>
      </c>
      <c r="DCW20" s="3">
        <v>3.35</v>
      </c>
      <c r="DCX20" s="3">
        <v>5.13</v>
      </c>
      <c r="DCY20" s="3">
        <v>3.56</v>
      </c>
      <c r="DCZ20" s="3">
        <v>2.62</v>
      </c>
      <c r="DDA20" s="3">
        <v>6.13</v>
      </c>
      <c r="DDB20" s="3">
        <v>1.07</v>
      </c>
      <c r="DDC20" s="3">
        <v>2.12</v>
      </c>
      <c r="DDD20" s="3">
        <v>2.94</v>
      </c>
      <c r="DDE20" s="3">
        <v>3.54</v>
      </c>
      <c r="DDF20" s="3">
        <v>2.63</v>
      </c>
      <c r="DDG20" s="3">
        <v>3.73</v>
      </c>
      <c r="DDH20" s="3">
        <v>2.68</v>
      </c>
      <c r="DDI20" s="3">
        <v>4.8499999999999996</v>
      </c>
      <c r="DDJ20" s="3">
        <v>4.41</v>
      </c>
      <c r="DDK20" s="3">
        <v>6.02</v>
      </c>
      <c r="DDL20" s="3">
        <v>4.07</v>
      </c>
      <c r="DDM20" s="3">
        <v>2.27</v>
      </c>
      <c r="DDN20" s="3">
        <v>2.88</v>
      </c>
      <c r="DDO20" s="3">
        <v>2.11</v>
      </c>
      <c r="DDP20" s="3">
        <v>2.91</v>
      </c>
      <c r="DDQ20" s="3">
        <v>3.59</v>
      </c>
      <c r="DDR20" s="3">
        <v>4.42</v>
      </c>
      <c r="DDS20" s="3">
        <v>3.54</v>
      </c>
      <c r="DDT20" s="3">
        <v>3.9</v>
      </c>
      <c r="DDU20" s="3">
        <v>3.44</v>
      </c>
      <c r="DDV20" s="3">
        <v>4.4800000000000004</v>
      </c>
      <c r="DDW20" s="3">
        <v>4.0199999999999996</v>
      </c>
      <c r="DDX20" s="3">
        <v>2.83</v>
      </c>
      <c r="DDY20" s="3">
        <v>3.77</v>
      </c>
      <c r="DDZ20" s="3">
        <v>2.74</v>
      </c>
      <c r="DEA20" s="3">
        <v>3.44</v>
      </c>
      <c r="DEB20" s="3">
        <v>4.05</v>
      </c>
      <c r="DEC20" s="3">
        <v>2.9</v>
      </c>
      <c r="DED20" s="3">
        <v>3.63</v>
      </c>
      <c r="DEE20" s="3">
        <v>4.26</v>
      </c>
      <c r="DEF20" s="3">
        <v>2.48</v>
      </c>
      <c r="DEG20" s="3">
        <v>2.2000000000000002</v>
      </c>
      <c r="DEH20" s="3">
        <v>3.29</v>
      </c>
      <c r="DEI20" s="3">
        <v>4.59</v>
      </c>
      <c r="DEJ20" s="3">
        <v>4.6100000000000003</v>
      </c>
      <c r="DEK20" s="3">
        <v>3.79</v>
      </c>
      <c r="DEL20" s="3">
        <v>3.38</v>
      </c>
      <c r="DEM20" s="3">
        <v>3.98</v>
      </c>
      <c r="DEN20" s="3">
        <v>3.14</v>
      </c>
      <c r="DEO20" s="3">
        <v>2.83</v>
      </c>
      <c r="DEP20" s="3">
        <v>3.01</v>
      </c>
      <c r="DEQ20" s="3">
        <v>3.59</v>
      </c>
      <c r="DER20" s="3">
        <v>2.9</v>
      </c>
      <c r="DES20" s="3">
        <v>3.34</v>
      </c>
      <c r="DET20" s="3">
        <v>3.56</v>
      </c>
      <c r="DEU20" s="3">
        <v>3.45</v>
      </c>
      <c r="DEV20" s="3">
        <v>3.66</v>
      </c>
      <c r="DEW20" s="3">
        <v>3.72</v>
      </c>
      <c r="DEX20" s="3">
        <v>4.4000000000000004</v>
      </c>
      <c r="DEY20" s="3">
        <v>2.64</v>
      </c>
      <c r="DEZ20" s="3">
        <v>2.44</v>
      </c>
      <c r="DFA20" s="3">
        <v>2.1800000000000002</v>
      </c>
      <c r="DFB20" s="3">
        <v>2.4</v>
      </c>
      <c r="DFC20" s="3">
        <v>2.38</v>
      </c>
      <c r="DFD20" s="3">
        <v>2.56</v>
      </c>
      <c r="DFE20" s="3">
        <v>2.67</v>
      </c>
      <c r="DFF20" s="3">
        <v>1.1499999999999999</v>
      </c>
      <c r="DFG20" s="3">
        <v>3.92</v>
      </c>
      <c r="DFH20" s="3">
        <v>2.31</v>
      </c>
      <c r="DFI20" s="3">
        <v>1.61</v>
      </c>
      <c r="DFJ20" s="3">
        <v>3.28</v>
      </c>
      <c r="DFK20" s="3">
        <v>3.19</v>
      </c>
      <c r="DFL20" s="3">
        <v>2.42</v>
      </c>
      <c r="DFM20" s="3">
        <v>3.92</v>
      </c>
      <c r="DFN20" s="3">
        <v>2.54</v>
      </c>
      <c r="DFO20" s="3">
        <v>3.02</v>
      </c>
      <c r="DFP20" s="3">
        <v>3.25</v>
      </c>
      <c r="DFQ20" s="3">
        <v>3.7</v>
      </c>
      <c r="DFR20" s="3">
        <v>2.12</v>
      </c>
      <c r="DFS20" s="3">
        <v>2.7</v>
      </c>
      <c r="DFT20" s="3">
        <v>3.64</v>
      </c>
      <c r="DFU20" s="3">
        <v>1.92</v>
      </c>
      <c r="DFV20" s="3">
        <v>1.1599999999999999</v>
      </c>
      <c r="DFW20" s="3">
        <v>2.14</v>
      </c>
      <c r="DFX20" s="3">
        <v>2.74</v>
      </c>
      <c r="DFY20" s="3">
        <v>1.84</v>
      </c>
      <c r="DFZ20" s="3">
        <v>2.76</v>
      </c>
      <c r="DGA20" s="3">
        <v>2.25</v>
      </c>
      <c r="DGB20" s="3">
        <v>5.75</v>
      </c>
      <c r="DGC20" s="3">
        <v>4.22</v>
      </c>
      <c r="DGD20" s="3">
        <v>3.6</v>
      </c>
      <c r="DGE20" s="3">
        <v>2.37</v>
      </c>
      <c r="DGF20" s="3">
        <v>3.25</v>
      </c>
      <c r="DGG20" s="3">
        <v>3.9</v>
      </c>
      <c r="DGH20" s="3">
        <v>3.99</v>
      </c>
      <c r="DGI20" s="3" t="s">
        <v>5</v>
      </c>
      <c r="DGJ20" s="3">
        <v>3.61</v>
      </c>
      <c r="DGK20" s="3">
        <v>2.52</v>
      </c>
      <c r="DGL20" s="3" t="s">
        <v>5</v>
      </c>
      <c r="DGM20" s="3">
        <v>2.2799999999999998</v>
      </c>
      <c r="DGN20" s="3">
        <v>1.02</v>
      </c>
      <c r="DGO20" s="3">
        <v>0.86</v>
      </c>
      <c r="DGP20" s="3">
        <v>1.82</v>
      </c>
      <c r="DGQ20" s="3" t="s">
        <v>5</v>
      </c>
      <c r="DGR20" s="3">
        <v>1.87</v>
      </c>
      <c r="DGS20" s="3">
        <v>3.04</v>
      </c>
      <c r="DGT20" s="3">
        <v>2.69</v>
      </c>
      <c r="DGU20" s="3">
        <v>3.12</v>
      </c>
      <c r="DGV20" s="3">
        <v>3.28</v>
      </c>
      <c r="DGW20" s="3">
        <v>3.19</v>
      </c>
      <c r="DGX20" s="3">
        <v>3.07</v>
      </c>
      <c r="DGY20" s="3">
        <v>2.1</v>
      </c>
      <c r="DGZ20" s="3">
        <v>2.73</v>
      </c>
      <c r="DHA20" s="3">
        <v>3.18</v>
      </c>
      <c r="DHB20" s="3">
        <v>2.33</v>
      </c>
      <c r="DHC20" s="3">
        <v>3.31</v>
      </c>
      <c r="DHD20" s="3" t="s">
        <v>5</v>
      </c>
      <c r="DHE20" s="3">
        <v>1.87</v>
      </c>
      <c r="DHF20" s="3">
        <v>3.3</v>
      </c>
      <c r="DHG20" s="3">
        <v>2.0099999999999998</v>
      </c>
      <c r="DHH20" s="3">
        <v>2.58</v>
      </c>
      <c r="DHI20" s="3">
        <v>3.08</v>
      </c>
      <c r="DHJ20" s="3">
        <v>3.46</v>
      </c>
      <c r="DHK20" s="3">
        <v>3.16</v>
      </c>
      <c r="DHL20" s="3">
        <v>-0.66</v>
      </c>
      <c r="DHM20" s="3">
        <v>2.8</v>
      </c>
      <c r="DHN20" s="3">
        <v>4.07</v>
      </c>
      <c r="DHO20" s="3">
        <v>2.93</v>
      </c>
      <c r="DHP20" s="3">
        <v>5.35</v>
      </c>
      <c r="DHQ20" s="3">
        <v>7.18</v>
      </c>
      <c r="DHR20" s="3">
        <v>3.21</v>
      </c>
      <c r="DHS20" s="3">
        <v>4.22</v>
      </c>
      <c r="DHT20" s="3">
        <v>4.04</v>
      </c>
      <c r="DHU20" s="3">
        <v>4.3600000000000003</v>
      </c>
      <c r="DHV20" s="3">
        <v>3.98</v>
      </c>
      <c r="DHW20" s="3">
        <v>1.87</v>
      </c>
      <c r="DHX20" s="3">
        <v>4.58</v>
      </c>
      <c r="DHY20" s="3">
        <v>3.16</v>
      </c>
      <c r="DHZ20" s="3">
        <v>3.57</v>
      </c>
      <c r="DIA20" s="3">
        <v>5.13</v>
      </c>
      <c r="DIB20" s="3">
        <v>5.44</v>
      </c>
      <c r="DIC20" s="3">
        <v>3.65</v>
      </c>
      <c r="DID20" s="3">
        <v>3.98</v>
      </c>
      <c r="DIE20" s="3">
        <v>3.66</v>
      </c>
      <c r="DIF20" s="3">
        <v>3.88</v>
      </c>
      <c r="DIG20" s="3">
        <v>3.84</v>
      </c>
      <c r="DIH20" s="3">
        <v>3.39</v>
      </c>
      <c r="DII20" s="3">
        <v>4.79</v>
      </c>
      <c r="DIJ20" s="3">
        <v>3.74</v>
      </c>
      <c r="DIK20" s="3">
        <v>4.6100000000000003</v>
      </c>
      <c r="DIL20" s="3">
        <v>3.09</v>
      </c>
      <c r="DIM20" s="3">
        <v>3.22</v>
      </c>
      <c r="DIN20" s="3">
        <v>3.02</v>
      </c>
      <c r="DIO20" s="3">
        <v>5.09</v>
      </c>
      <c r="DIP20" s="3">
        <v>3.92</v>
      </c>
      <c r="DIQ20" s="3">
        <v>5.15</v>
      </c>
      <c r="DIR20" s="3">
        <v>5.44</v>
      </c>
      <c r="DIS20" s="3">
        <v>1.24</v>
      </c>
      <c r="DIT20" s="3">
        <v>4.42</v>
      </c>
      <c r="DIU20" s="3">
        <v>21.99</v>
      </c>
      <c r="DIV20" s="3">
        <v>6.53</v>
      </c>
      <c r="DIW20" s="3">
        <v>3.74</v>
      </c>
      <c r="DIX20" s="3">
        <v>4.2300000000000004</v>
      </c>
      <c r="DIY20" s="3">
        <v>4.9000000000000004</v>
      </c>
      <c r="DIZ20" s="3">
        <v>3.83</v>
      </c>
      <c r="DJA20" s="3">
        <v>2.68</v>
      </c>
      <c r="DJB20" s="3" t="s">
        <v>5</v>
      </c>
      <c r="DJC20" s="3">
        <v>3.64</v>
      </c>
      <c r="DJD20" s="3">
        <v>4.79</v>
      </c>
      <c r="DJE20" s="3">
        <v>3.34</v>
      </c>
      <c r="DJF20" s="3">
        <v>3.13</v>
      </c>
      <c r="DJG20" s="3">
        <v>4.91</v>
      </c>
      <c r="DJH20" s="3">
        <v>1.48</v>
      </c>
      <c r="DJI20" s="3">
        <v>4.0999999999999996</v>
      </c>
      <c r="DJJ20" s="3">
        <v>1.58</v>
      </c>
      <c r="DJK20" s="3">
        <v>4.42</v>
      </c>
      <c r="DJL20" s="3">
        <v>3.4</v>
      </c>
      <c r="DJM20" s="3" t="s">
        <v>5</v>
      </c>
      <c r="DJN20" s="3">
        <v>4.1500000000000004</v>
      </c>
      <c r="DJO20" s="3" t="s">
        <v>5</v>
      </c>
      <c r="DJP20" s="3">
        <v>2.75</v>
      </c>
      <c r="DJQ20" s="3">
        <v>5.97</v>
      </c>
      <c r="DJR20" s="3">
        <v>3.43</v>
      </c>
      <c r="DJS20" s="3">
        <v>4.68</v>
      </c>
      <c r="DJT20" s="3">
        <v>4.08</v>
      </c>
      <c r="DJU20" s="3" t="s">
        <v>5</v>
      </c>
      <c r="DJV20" s="3">
        <v>2.27</v>
      </c>
      <c r="DJW20" s="3" t="s">
        <v>5</v>
      </c>
      <c r="DJX20" s="3">
        <v>2.71</v>
      </c>
      <c r="DJY20" s="3" t="s">
        <v>5</v>
      </c>
      <c r="DJZ20" s="3">
        <v>2.96</v>
      </c>
      <c r="DKA20" s="3" t="s">
        <v>5</v>
      </c>
      <c r="DKB20" s="3" t="s">
        <v>5</v>
      </c>
      <c r="DKC20" s="3" t="s">
        <v>5</v>
      </c>
      <c r="DKD20" s="3" t="s">
        <v>5</v>
      </c>
      <c r="DKE20" s="3" t="s">
        <v>5</v>
      </c>
      <c r="DKF20" s="3" t="s">
        <v>5</v>
      </c>
      <c r="DKG20" s="3" t="s">
        <v>5</v>
      </c>
      <c r="DKH20" s="3" t="s">
        <v>5</v>
      </c>
      <c r="DKI20" s="3" t="s">
        <v>5</v>
      </c>
      <c r="DKJ20" s="3" t="s">
        <v>5</v>
      </c>
      <c r="DKK20" s="3" t="s">
        <v>5</v>
      </c>
      <c r="DKL20" s="3" t="s">
        <v>5</v>
      </c>
      <c r="DKM20" s="3" t="s">
        <v>5</v>
      </c>
      <c r="DKN20" s="3" t="s">
        <v>5</v>
      </c>
      <c r="DKO20" s="3">
        <v>5.72</v>
      </c>
      <c r="DKP20" s="3" t="s">
        <v>5</v>
      </c>
      <c r="DKQ20" s="3" t="s">
        <v>5</v>
      </c>
      <c r="DKR20" s="3" t="s">
        <v>5</v>
      </c>
      <c r="DKS20" s="3">
        <v>3.38</v>
      </c>
      <c r="DKT20" s="3" t="s">
        <v>5</v>
      </c>
      <c r="DKU20" s="3">
        <v>3.89</v>
      </c>
      <c r="DKV20" s="3" t="s">
        <v>5</v>
      </c>
      <c r="DKW20" s="3">
        <v>3.34</v>
      </c>
      <c r="DKX20" s="3" t="s">
        <v>5</v>
      </c>
      <c r="DKY20" s="3">
        <v>1.66</v>
      </c>
      <c r="DKZ20" s="3" t="s">
        <v>5</v>
      </c>
      <c r="DLA20" s="3" t="s">
        <v>5</v>
      </c>
      <c r="DLB20" s="3">
        <v>1.94</v>
      </c>
      <c r="DLC20" s="3" t="s">
        <v>5</v>
      </c>
      <c r="DLD20" s="3" t="s">
        <v>5</v>
      </c>
      <c r="DLE20" s="3">
        <v>3.95</v>
      </c>
      <c r="DLF20" s="3" t="s">
        <v>5</v>
      </c>
      <c r="DLG20" s="3" t="s">
        <v>5</v>
      </c>
      <c r="DLH20" s="3">
        <v>2.14</v>
      </c>
      <c r="DLI20" s="3">
        <v>3.1</v>
      </c>
      <c r="DLJ20" s="3">
        <v>3.83</v>
      </c>
      <c r="DLK20" s="3">
        <v>2.27</v>
      </c>
      <c r="DLL20" s="3">
        <v>2.97</v>
      </c>
      <c r="DLM20" s="3" t="s">
        <v>5</v>
      </c>
      <c r="DLN20" s="3">
        <v>2.64</v>
      </c>
      <c r="DLO20" s="3" t="s">
        <v>5</v>
      </c>
      <c r="DLP20" s="3" t="s">
        <v>5</v>
      </c>
      <c r="DLQ20" s="3" t="s">
        <v>5</v>
      </c>
      <c r="DLR20" s="3" t="s">
        <v>5</v>
      </c>
      <c r="DLS20" s="3">
        <v>2.81</v>
      </c>
      <c r="DLT20" s="3" t="s">
        <v>5</v>
      </c>
      <c r="DLU20" s="3" t="s">
        <v>5</v>
      </c>
      <c r="DLV20" s="3">
        <v>3.01</v>
      </c>
      <c r="DLW20" s="3">
        <v>4.2300000000000004</v>
      </c>
      <c r="DLX20" s="3" t="s">
        <v>5</v>
      </c>
      <c r="DLY20" s="3" t="s">
        <v>5</v>
      </c>
      <c r="DLZ20" s="3" t="s">
        <v>5</v>
      </c>
      <c r="DMA20" s="3">
        <v>3.75</v>
      </c>
      <c r="DMB20" s="3" t="s">
        <v>5</v>
      </c>
      <c r="DMC20" s="3" t="s">
        <v>5</v>
      </c>
      <c r="DMD20" s="3">
        <v>4</v>
      </c>
      <c r="DME20" s="3">
        <v>5.73</v>
      </c>
      <c r="DMF20" s="3">
        <v>3.97</v>
      </c>
      <c r="DMG20" s="3">
        <v>2.4500000000000002</v>
      </c>
      <c r="DMH20" s="3" t="s">
        <v>5</v>
      </c>
      <c r="DMI20" s="3" t="s">
        <v>5</v>
      </c>
      <c r="DMJ20" s="3">
        <v>2.62</v>
      </c>
      <c r="DMK20" s="3">
        <v>4.9800000000000004</v>
      </c>
      <c r="DML20" s="3">
        <v>2.36</v>
      </c>
      <c r="DMM20" s="3" t="s">
        <v>5</v>
      </c>
      <c r="DMN20" s="3">
        <v>6.16</v>
      </c>
      <c r="DMO20" s="3">
        <v>2.83</v>
      </c>
      <c r="DMP20" s="3" t="s">
        <v>5</v>
      </c>
      <c r="DMQ20" s="3">
        <v>5.17</v>
      </c>
      <c r="DMR20" s="3">
        <v>4.05</v>
      </c>
      <c r="DMS20" s="3">
        <v>2.93</v>
      </c>
      <c r="DMT20" s="3">
        <v>2.0499999999999998</v>
      </c>
      <c r="DMU20" s="3">
        <v>2.2200000000000002</v>
      </c>
      <c r="DMV20" s="3">
        <v>4.07</v>
      </c>
      <c r="DMW20" s="3">
        <v>1.31</v>
      </c>
      <c r="DMX20" s="3">
        <v>2.08</v>
      </c>
      <c r="DMY20" s="3">
        <v>2.4300000000000002</v>
      </c>
      <c r="DMZ20" s="3">
        <v>2.29</v>
      </c>
      <c r="DNA20" s="3">
        <v>3.15</v>
      </c>
      <c r="DNB20" s="3">
        <v>1.65</v>
      </c>
      <c r="DNC20" s="3">
        <v>4.0999999999999996</v>
      </c>
      <c r="DND20" s="3">
        <v>2.7</v>
      </c>
      <c r="DNE20" s="3" t="s">
        <v>5</v>
      </c>
      <c r="DNF20" s="3">
        <v>1.24</v>
      </c>
      <c r="DNG20" s="3">
        <v>3.59</v>
      </c>
      <c r="DNH20" s="3" t="s">
        <v>5</v>
      </c>
      <c r="DNI20" s="3" t="s">
        <v>5</v>
      </c>
      <c r="DNJ20" s="3" t="s">
        <v>5</v>
      </c>
      <c r="DNK20" s="3">
        <v>1.49</v>
      </c>
      <c r="DNL20" s="3">
        <v>3.24</v>
      </c>
      <c r="DNM20" s="3">
        <v>2.5099999999999998</v>
      </c>
      <c r="DNN20" s="3">
        <v>1.44</v>
      </c>
      <c r="DNO20" s="3" t="s">
        <v>5</v>
      </c>
      <c r="DNP20" s="3" t="s">
        <v>5</v>
      </c>
      <c r="DNQ20" s="3">
        <v>3.37</v>
      </c>
      <c r="DNR20" s="3" t="s">
        <v>5</v>
      </c>
      <c r="DNS20" s="3" t="s">
        <v>5</v>
      </c>
      <c r="DNT20" s="3">
        <v>2.83</v>
      </c>
      <c r="DNU20" s="3" t="s">
        <v>5</v>
      </c>
      <c r="DNV20" s="3">
        <v>2.71</v>
      </c>
      <c r="DNW20" s="3">
        <v>4.2699999999999996</v>
      </c>
      <c r="DNX20" s="3">
        <v>2.94</v>
      </c>
      <c r="DNY20" s="3" t="s">
        <v>5</v>
      </c>
      <c r="DNZ20" s="3" t="s">
        <v>5</v>
      </c>
      <c r="DOA20" s="3" t="s">
        <v>5</v>
      </c>
      <c r="DOB20" s="3" t="s">
        <v>5</v>
      </c>
      <c r="DOC20" s="3">
        <v>3.11</v>
      </c>
      <c r="DOD20" s="3" t="s">
        <v>5</v>
      </c>
      <c r="DOE20" s="3" t="s">
        <v>5</v>
      </c>
      <c r="DOF20" s="3" t="s">
        <v>5</v>
      </c>
      <c r="DOG20" s="3" t="s">
        <v>5</v>
      </c>
      <c r="DOH20" s="3">
        <v>2.76</v>
      </c>
      <c r="DOI20" s="3" t="s">
        <v>5</v>
      </c>
      <c r="DOJ20" s="3">
        <v>3.67</v>
      </c>
      <c r="DOK20" s="3">
        <v>2.36</v>
      </c>
      <c r="DOL20" s="3" t="s">
        <v>5</v>
      </c>
      <c r="DOM20" s="3">
        <v>3.22</v>
      </c>
      <c r="DON20" s="3">
        <v>3.08</v>
      </c>
      <c r="DOO20" s="3" t="s">
        <v>5</v>
      </c>
      <c r="DOP20" s="3" t="s">
        <v>5</v>
      </c>
      <c r="DOQ20" s="3">
        <v>3.44</v>
      </c>
      <c r="DOR20" s="3" t="s">
        <v>5</v>
      </c>
      <c r="DOS20" s="3" t="s">
        <v>5</v>
      </c>
      <c r="DOT20" s="3">
        <v>3.22</v>
      </c>
      <c r="DOU20" s="3" t="s">
        <v>5</v>
      </c>
      <c r="DOV20" s="3">
        <v>2.56</v>
      </c>
      <c r="DOW20" s="3">
        <v>1.68</v>
      </c>
      <c r="DOX20" s="3" t="s">
        <v>5</v>
      </c>
      <c r="DOY20" s="3" t="s">
        <v>5</v>
      </c>
      <c r="DOZ20" s="3" t="s">
        <v>5</v>
      </c>
      <c r="DPA20" s="3" t="s">
        <v>5</v>
      </c>
      <c r="DPB20" s="3" t="s">
        <v>5</v>
      </c>
      <c r="DPC20" s="3" t="s">
        <v>5</v>
      </c>
      <c r="DPD20" s="3">
        <v>3.28</v>
      </c>
      <c r="DPE20" s="3" t="s">
        <v>2792</v>
      </c>
      <c r="DPF20" s="3">
        <v>4.74</v>
      </c>
      <c r="DPG20" s="3" t="s">
        <v>5</v>
      </c>
      <c r="DPH20" s="3" t="s">
        <v>5</v>
      </c>
      <c r="DPI20" s="3" t="s">
        <v>5</v>
      </c>
      <c r="DPJ20" s="3" t="s">
        <v>5</v>
      </c>
      <c r="DPK20" s="3">
        <v>5.74</v>
      </c>
      <c r="DPL20" s="3">
        <v>4.01</v>
      </c>
      <c r="DPM20" s="3" t="s">
        <v>5</v>
      </c>
      <c r="DPN20" s="3" t="s">
        <v>5</v>
      </c>
      <c r="DPO20" s="3">
        <v>2.97</v>
      </c>
      <c r="DPP20" s="3">
        <v>3.07</v>
      </c>
      <c r="DPQ20" s="3" t="s">
        <v>5</v>
      </c>
      <c r="DPR20" s="3">
        <v>2.96</v>
      </c>
      <c r="DPS20" s="3">
        <v>3.75</v>
      </c>
      <c r="DPT20" s="3">
        <v>2.58</v>
      </c>
      <c r="DPU20" s="3">
        <v>2.58</v>
      </c>
      <c r="DPV20" s="3" t="s">
        <v>5</v>
      </c>
      <c r="DPW20" s="3" t="s">
        <v>5</v>
      </c>
      <c r="DPX20" s="3">
        <v>3.35</v>
      </c>
      <c r="DPY20" s="3">
        <v>2.98</v>
      </c>
      <c r="DPZ20" s="3">
        <v>1.67</v>
      </c>
      <c r="DQA20" s="3">
        <v>4.84</v>
      </c>
      <c r="DQB20" s="3">
        <v>1.99</v>
      </c>
      <c r="DQC20" s="3" t="s">
        <v>5</v>
      </c>
      <c r="DQD20" s="3" t="s">
        <v>5</v>
      </c>
      <c r="DQE20" s="3">
        <v>2.4900000000000002</v>
      </c>
      <c r="DQF20" s="3">
        <v>2.8</v>
      </c>
      <c r="DQG20" s="3">
        <v>2.78</v>
      </c>
      <c r="DQH20" s="3">
        <v>3.12</v>
      </c>
      <c r="DQI20" s="3" t="s">
        <v>5</v>
      </c>
      <c r="DQJ20" s="3" t="s">
        <v>5</v>
      </c>
      <c r="DQK20" s="3">
        <v>3.27</v>
      </c>
      <c r="DQL20" s="3" t="s">
        <v>5</v>
      </c>
      <c r="DQM20" s="3" t="s">
        <v>5</v>
      </c>
      <c r="DQN20" s="3" t="s">
        <v>5</v>
      </c>
      <c r="DQO20" s="3" t="s">
        <v>5</v>
      </c>
      <c r="DQP20" s="3">
        <v>1.82</v>
      </c>
      <c r="DQQ20" s="3">
        <v>4.0999999999999996</v>
      </c>
      <c r="DQR20" s="3" t="s">
        <v>5</v>
      </c>
      <c r="DQS20" s="3" t="s">
        <v>5</v>
      </c>
      <c r="DQT20" s="3">
        <v>2.69</v>
      </c>
      <c r="DQU20" s="3" t="s">
        <v>5</v>
      </c>
      <c r="DQV20" s="3" t="s">
        <v>5</v>
      </c>
      <c r="DQW20" s="3">
        <v>4.3899999999999997</v>
      </c>
      <c r="DQX20" s="3" t="s">
        <v>5</v>
      </c>
      <c r="DQY20" s="3" t="s">
        <v>5</v>
      </c>
      <c r="DQZ20" s="3" t="s">
        <v>5</v>
      </c>
      <c r="DRA20" s="3" t="s">
        <v>5</v>
      </c>
      <c r="DRB20" s="3">
        <v>2.67</v>
      </c>
      <c r="DRC20" s="3">
        <v>2.23</v>
      </c>
      <c r="DRD20" s="3">
        <v>1.3</v>
      </c>
      <c r="DRE20" s="3" t="s">
        <v>5</v>
      </c>
      <c r="DRF20" s="3">
        <v>3.34</v>
      </c>
      <c r="DRG20" s="3">
        <v>2.82</v>
      </c>
      <c r="DRH20" s="3">
        <v>3.72</v>
      </c>
      <c r="DRI20" s="3">
        <v>2.15</v>
      </c>
      <c r="DRJ20" s="3">
        <v>1.55</v>
      </c>
      <c r="DRK20" s="3">
        <v>4.01</v>
      </c>
      <c r="DRL20" s="3">
        <v>3.56</v>
      </c>
      <c r="DRM20" s="3">
        <v>4.8499999999999996</v>
      </c>
      <c r="DRN20" s="3">
        <v>2.4700000000000002</v>
      </c>
      <c r="DRO20" s="3">
        <v>2.44</v>
      </c>
      <c r="DRP20" s="3">
        <v>4.91</v>
      </c>
      <c r="DRQ20" s="3">
        <v>4.2300000000000004</v>
      </c>
      <c r="DRR20" s="3">
        <v>1.41</v>
      </c>
      <c r="DRS20" s="3">
        <v>3.73</v>
      </c>
      <c r="DRT20" s="3">
        <v>2.72</v>
      </c>
      <c r="DRU20" s="3" t="s">
        <v>5</v>
      </c>
      <c r="DRV20" s="3">
        <v>2.5299999999999998</v>
      </c>
      <c r="DRW20" s="3" t="s">
        <v>5</v>
      </c>
      <c r="DRX20" s="3" t="s">
        <v>5</v>
      </c>
      <c r="DRY20" s="3" t="s">
        <v>5</v>
      </c>
      <c r="DRZ20" s="3">
        <v>2.62</v>
      </c>
      <c r="DSA20" s="3" t="s">
        <v>5</v>
      </c>
      <c r="DSB20" s="3" t="s">
        <v>5</v>
      </c>
      <c r="DSC20" s="3" t="s">
        <v>5</v>
      </c>
      <c r="DSD20" s="3">
        <v>4.7699999999999996</v>
      </c>
      <c r="DSE20" s="3" t="s">
        <v>5</v>
      </c>
      <c r="DSF20" s="3">
        <v>3.31</v>
      </c>
      <c r="DSG20" s="3">
        <v>2.91</v>
      </c>
      <c r="DSH20" s="3">
        <v>4.09</v>
      </c>
      <c r="DSI20" s="3" t="s">
        <v>5</v>
      </c>
      <c r="DSJ20" s="3">
        <v>2.65</v>
      </c>
      <c r="DSK20" s="3" t="s">
        <v>5</v>
      </c>
      <c r="DSL20" s="3">
        <v>1.03</v>
      </c>
      <c r="DSM20" s="3">
        <v>2.21</v>
      </c>
      <c r="DSN20" s="3">
        <v>6.07</v>
      </c>
      <c r="DSO20" s="3">
        <v>2.12</v>
      </c>
      <c r="DSP20" s="3">
        <v>3.04</v>
      </c>
      <c r="DSQ20" s="3">
        <v>3.83</v>
      </c>
      <c r="DSR20" s="3">
        <v>3.25</v>
      </c>
      <c r="DSS20" s="3">
        <v>2.5499999999999998</v>
      </c>
      <c r="DST20" s="3">
        <v>1.82</v>
      </c>
      <c r="DSU20" s="3">
        <v>3.16</v>
      </c>
      <c r="DSV20" s="3">
        <v>2.59</v>
      </c>
      <c r="DSW20" s="3">
        <v>5.05</v>
      </c>
      <c r="DSX20" s="3">
        <v>3.19</v>
      </c>
      <c r="DSY20" s="3">
        <v>3.06</v>
      </c>
      <c r="DSZ20" s="3">
        <v>-0.03</v>
      </c>
      <c r="DTA20" s="3">
        <v>2.73</v>
      </c>
      <c r="DTB20" s="3">
        <v>4.08</v>
      </c>
      <c r="DTC20" s="3">
        <v>3.23</v>
      </c>
      <c r="DTD20" s="3">
        <v>3.71</v>
      </c>
      <c r="DTE20" s="3">
        <v>5.35</v>
      </c>
      <c r="DTF20" s="3">
        <v>2.33</v>
      </c>
      <c r="DTG20" s="3">
        <v>3.07</v>
      </c>
      <c r="DTH20" s="3">
        <v>3.28</v>
      </c>
      <c r="DTI20" s="3">
        <v>5.09</v>
      </c>
      <c r="DTJ20" s="3">
        <v>2.68</v>
      </c>
      <c r="DTK20" s="3">
        <v>3.22</v>
      </c>
      <c r="DTL20" s="3">
        <v>3.51</v>
      </c>
      <c r="DTM20" s="3">
        <v>2.65</v>
      </c>
      <c r="DTN20" s="3">
        <v>3.28</v>
      </c>
      <c r="DTO20" s="3">
        <v>2.1</v>
      </c>
      <c r="DTP20" s="3">
        <v>1.1299999999999999</v>
      </c>
      <c r="DTQ20" s="3">
        <v>2.46</v>
      </c>
      <c r="DTR20" s="3">
        <v>2.62</v>
      </c>
      <c r="DTS20" s="3">
        <v>4.0999999999999996</v>
      </c>
      <c r="DTT20" s="3">
        <v>2.02</v>
      </c>
      <c r="DTU20" s="3">
        <v>2.5299999999999998</v>
      </c>
      <c r="DTV20" s="3">
        <v>2.82</v>
      </c>
      <c r="DTW20" s="3" t="s">
        <v>5</v>
      </c>
      <c r="DTX20" s="3">
        <v>2.84</v>
      </c>
      <c r="DTY20" s="3">
        <v>3.8</v>
      </c>
      <c r="DTZ20" s="3">
        <v>2.37</v>
      </c>
      <c r="DUA20" s="3">
        <v>2.2200000000000002</v>
      </c>
      <c r="DUB20" s="3">
        <v>1.99</v>
      </c>
      <c r="DUC20" s="3">
        <v>3.96</v>
      </c>
      <c r="DUD20" s="3">
        <v>3.27</v>
      </c>
      <c r="DUE20" s="3">
        <v>3.38</v>
      </c>
      <c r="DUF20" s="3">
        <v>2.98</v>
      </c>
      <c r="DUG20" s="3">
        <v>2.81</v>
      </c>
      <c r="DUH20" s="3">
        <v>2.21</v>
      </c>
      <c r="DUI20" s="3">
        <v>2.4900000000000002</v>
      </c>
      <c r="DUJ20" s="3">
        <v>2.81</v>
      </c>
      <c r="DUK20" s="3">
        <v>3.22</v>
      </c>
      <c r="DUL20" s="3">
        <v>1.1599999999999999</v>
      </c>
      <c r="DUM20" s="3">
        <v>2.85</v>
      </c>
      <c r="DUN20" s="3">
        <v>2.69</v>
      </c>
      <c r="DUO20" s="3">
        <v>3.68</v>
      </c>
      <c r="DUP20" s="3">
        <v>2.79</v>
      </c>
      <c r="DUQ20" s="3">
        <v>3.73</v>
      </c>
      <c r="DUR20" s="3">
        <v>3.08</v>
      </c>
      <c r="DUS20" s="3">
        <v>2.72</v>
      </c>
      <c r="DUT20" s="3">
        <v>4.3499999999999996</v>
      </c>
      <c r="DUU20" s="3">
        <v>2.86</v>
      </c>
      <c r="DUV20" s="3">
        <v>-1.02</v>
      </c>
      <c r="DUW20" s="3">
        <v>3.68</v>
      </c>
      <c r="DUX20" s="3">
        <v>3.2</v>
      </c>
      <c r="DUY20" s="3">
        <v>3.8</v>
      </c>
      <c r="DUZ20" s="3">
        <v>1.1299999999999999</v>
      </c>
      <c r="DVA20" s="3">
        <v>3.3</v>
      </c>
      <c r="DVB20" s="3">
        <v>3.97</v>
      </c>
      <c r="DVC20" s="3">
        <v>3</v>
      </c>
      <c r="DVD20" s="3">
        <v>2.93</v>
      </c>
      <c r="DVE20" s="3">
        <v>2.94</v>
      </c>
      <c r="DVF20" s="3">
        <v>3.76</v>
      </c>
      <c r="DVG20" s="3">
        <v>2</v>
      </c>
      <c r="DVH20" s="3">
        <v>4.6399999999999997</v>
      </c>
      <c r="DVI20" s="3">
        <v>2.98</v>
      </c>
      <c r="DVJ20" s="3">
        <v>2.93</v>
      </c>
      <c r="DVK20" s="3">
        <v>3.99</v>
      </c>
      <c r="DVL20" s="3">
        <v>5.57</v>
      </c>
      <c r="DVM20" s="3">
        <v>3.48</v>
      </c>
      <c r="DVN20" s="3">
        <v>5.27</v>
      </c>
      <c r="DVO20" s="3">
        <v>2.74</v>
      </c>
      <c r="DVP20" s="3">
        <v>3.39</v>
      </c>
      <c r="DVQ20" s="3">
        <v>3.94</v>
      </c>
      <c r="DVR20" s="3">
        <v>4.3</v>
      </c>
      <c r="DVS20" s="3">
        <v>4.34</v>
      </c>
      <c r="DVT20" s="3">
        <v>3.01</v>
      </c>
      <c r="DVU20" s="3">
        <v>3.25</v>
      </c>
      <c r="DVV20" s="3">
        <v>3.58</v>
      </c>
      <c r="DVW20" s="3">
        <v>3.29</v>
      </c>
      <c r="DVX20" s="3">
        <v>2.77</v>
      </c>
      <c r="DVY20" s="3">
        <v>3.26</v>
      </c>
      <c r="DVZ20" s="3">
        <v>3.28</v>
      </c>
      <c r="DWA20" s="3">
        <v>2.79</v>
      </c>
      <c r="DWB20" s="3">
        <v>1.94</v>
      </c>
      <c r="DWC20" s="3">
        <v>3.74</v>
      </c>
      <c r="DWD20" s="3">
        <v>3.21</v>
      </c>
      <c r="DWE20" s="3">
        <v>3.88</v>
      </c>
      <c r="DWF20" s="3">
        <v>3.52</v>
      </c>
      <c r="DWG20" s="3">
        <v>2.74</v>
      </c>
      <c r="DWH20" s="3">
        <v>4.09</v>
      </c>
      <c r="DWI20" s="3">
        <v>3.1</v>
      </c>
      <c r="DWJ20" s="3">
        <v>2.81</v>
      </c>
      <c r="DWK20" s="3">
        <v>3.63</v>
      </c>
      <c r="DWL20" s="3">
        <v>3.92</v>
      </c>
      <c r="DWM20" s="3">
        <v>3.53</v>
      </c>
      <c r="DWN20" s="3">
        <v>3.37</v>
      </c>
      <c r="DWO20" s="3">
        <v>3.27</v>
      </c>
      <c r="DWP20" s="3">
        <v>4.8</v>
      </c>
      <c r="DWQ20" s="3">
        <v>2.63</v>
      </c>
      <c r="DWR20" s="3">
        <v>3.61</v>
      </c>
      <c r="DWS20" s="3">
        <v>2.93</v>
      </c>
      <c r="DWT20" s="3">
        <v>3.12</v>
      </c>
      <c r="DWU20" s="3">
        <v>1.86</v>
      </c>
      <c r="DWV20" s="3">
        <v>4.8</v>
      </c>
      <c r="DWW20" s="3">
        <v>3.4</v>
      </c>
      <c r="DWX20" s="3">
        <v>3.02</v>
      </c>
      <c r="DWY20" s="3">
        <v>2.35</v>
      </c>
      <c r="DWZ20" s="3">
        <v>3.02</v>
      </c>
      <c r="DXA20" s="3">
        <v>3.06</v>
      </c>
      <c r="DXB20" s="3">
        <v>2.84</v>
      </c>
      <c r="DXC20" s="3">
        <v>4.6900000000000004</v>
      </c>
      <c r="DXD20" s="3">
        <v>3</v>
      </c>
      <c r="DXE20" s="3">
        <v>2.96</v>
      </c>
      <c r="DXF20" s="3">
        <v>3.82</v>
      </c>
      <c r="DXG20" s="3">
        <v>3.6</v>
      </c>
      <c r="DXH20" s="3">
        <v>4.01</v>
      </c>
      <c r="DXI20" s="3">
        <v>2.71</v>
      </c>
      <c r="DXJ20" s="3">
        <v>3.6</v>
      </c>
      <c r="DXK20" s="3">
        <v>2.0099999999999998</v>
      </c>
      <c r="DXL20" s="3">
        <v>3.6</v>
      </c>
      <c r="DXM20" s="3">
        <v>4.4400000000000004</v>
      </c>
      <c r="DXN20" s="3">
        <v>3.31</v>
      </c>
      <c r="DXO20" s="3">
        <v>2.58</v>
      </c>
      <c r="DXP20" s="3">
        <v>2.79</v>
      </c>
      <c r="DXQ20" s="3">
        <v>2.14</v>
      </c>
      <c r="DXR20" s="3">
        <v>3.63</v>
      </c>
      <c r="DXS20" s="3">
        <v>3.73</v>
      </c>
      <c r="DXT20" s="3">
        <v>1.86</v>
      </c>
      <c r="DXU20" s="3">
        <v>4.93</v>
      </c>
      <c r="DXV20" s="3">
        <v>2.99</v>
      </c>
      <c r="DXW20" s="3">
        <v>4.83</v>
      </c>
      <c r="DXX20" s="3">
        <v>3.72</v>
      </c>
      <c r="DXY20" s="3">
        <v>2.52</v>
      </c>
      <c r="DXZ20" s="3">
        <v>3.83</v>
      </c>
      <c r="DYA20" s="3">
        <v>3.57</v>
      </c>
      <c r="DYB20" s="3">
        <v>3.16</v>
      </c>
      <c r="DYC20" s="3">
        <v>4</v>
      </c>
      <c r="DYD20" s="3">
        <v>3.94</v>
      </c>
      <c r="DYE20" s="3">
        <v>3.11</v>
      </c>
      <c r="DYF20" s="3">
        <v>1.95</v>
      </c>
      <c r="DYG20" s="3">
        <v>3.56</v>
      </c>
      <c r="DYH20" s="3">
        <v>3.25</v>
      </c>
      <c r="DYI20" s="3">
        <v>1.52</v>
      </c>
      <c r="DYJ20" s="3">
        <v>1.6</v>
      </c>
      <c r="DYK20" s="3">
        <v>2.74</v>
      </c>
      <c r="DYL20" s="3">
        <v>3.66</v>
      </c>
      <c r="DYM20" s="3">
        <v>1.93</v>
      </c>
      <c r="DYN20" s="3">
        <v>4.93</v>
      </c>
      <c r="DYO20" s="3">
        <v>3.1</v>
      </c>
      <c r="DYP20" s="3">
        <v>3.08</v>
      </c>
      <c r="DYQ20" s="3">
        <v>1.71</v>
      </c>
      <c r="DYR20" s="3">
        <v>2.5</v>
      </c>
      <c r="DYS20" s="3">
        <v>2.62</v>
      </c>
      <c r="DYT20" s="3">
        <v>3.25</v>
      </c>
      <c r="DYU20" s="3">
        <v>3.16</v>
      </c>
      <c r="DYV20" s="3">
        <v>3.77</v>
      </c>
      <c r="DYW20" s="3">
        <v>3.46</v>
      </c>
      <c r="DYX20" s="3">
        <v>5.32</v>
      </c>
      <c r="DYY20" s="3">
        <v>4.25</v>
      </c>
      <c r="DYZ20" s="3">
        <v>3.73</v>
      </c>
      <c r="DZA20" s="3">
        <v>4.21</v>
      </c>
      <c r="DZB20" s="3">
        <v>5.6</v>
      </c>
      <c r="DZC20" s="3">
        <v>5.21</v>
      </c>
      <c r="DZD20" s="3">
        <v>3.47</v>
      </c>
      <c r="DZE20" s="3">
        <v>2.39</v>
      </c>
      <c r="DZF20" s="3">
        <v>3.33</v>
      </c>
      <c r="DZG20" s="3">
        <v>4.84</v>
      </c>
      <c r="DZH20" s="3">
        <v>3.87</v>
      </c>
      <c r="DZI20" s="3">
        <v>2.63</v>
      </c>
      <c r="DZJ20" s="3">
        <v>3.53</v>
      </c>
      <c r="DZK20" s="3">
        <v>3.75</v>
      </c>
      <c r="DZL20" s="3">
        <v>4.8499999999999996</v>
      </c>
      <c r="DZM20" s="3">
        <v>5.42</v>
      </c>
      <c r="DZN20" s="3">
        <v>3.29</v>
      </c>
      <c r="DZO20" s="3">
        <v>3.24</v>
      </c>
      <c r="DZP20" s="3">
        <v>3.52</v>
      </c>
      <c r="DZQ20" s="3">
        <v>5.58</v>
      </c>
      <c r="DZR20" s="3">
        <v>4.8499999999999996</v>
      </c>
      <c r="DZS20" s="3">
        <v>5.95</v>
      </c>
      <c r="DZT20" s="3">
        <v>5.13</v>
      </c>
      <c r="DZU20" s="3">
        <v>4.6399999999999997</v>
      </c>
      <c r="DZV20" s="3">
        <v>2.5299999999999998</v>
      </c>
      <c r="DZW20" s="3">
        <v>5.12</v>
      </c>
      <c r="DZX20" s="3">
        <v>3.54</v>
      </c>
      <c r="DZY20" s="3">
        <v>3.46</v>
      </c>
      <c r="DZZ20" s="3">
        <v>3.05</v>
      </c>
      <c r="EAA20" s="3">
        <v>4.29</v>
      </c>
      <c r="EAB20" s="3">
        <v>4.42</v>
      </c>
      <c r="EAC20" s="3">
        <v>2.39</v>
      </c>
      <c r="EAD20" s="3">
        <v>6.26</v>
      </c>
      <c r="EAE20" s="3">
        <v>3.83</v>
      </c>
      <c r="EAF20" s="3">
        <v>2.5</v>
      </c>
      <c r="EAG20" s="3">
        <v>5.2</v>
      </c>
      <c r="EAH20" s="3">
        <v>4.91</v>
      </c>
      <c r="EAI20" s="3">
        <v>3.99</v>
      </c>
      <c r="EAJ20" s="3">
        <v>4.45</v>
      </c>
      <c r="EAK20" s="3">
        <v>3.39</v>
      </c>
      <c r="EAL20" s="3">
        <v>3.78</v>
      </c>
      <c r="EAM20" s="3">
        <v>4.03</v>
      </c>
      <c r="EAN20" s="3">
        <v>3.29</v>
      </c>
      <c r="EAO20" s="3">
        <v>4.3600000000000003</v>
      </c>
      <c r="EAP20" s="3">
        <v>7.38</v>
      </c>
      <c r="EAQ20" s="3">
        <v>5.28</v>
      </c>
      <c r="EAR20" s="3">
        <v>5.19</v>
      </c>
      <c r="EAS20" s="3">
        <v>6.94</v>
      </c>
      <c r="EAT20" s="3">
        <v>4.22</v>
      </c>
      <c r="EAU20" s="3">
        <v>3.73</v>
      </c>
      <c r="EAV20" s="3">
        <v>4.66</v>
      </c>
      <c r="EAW20" s="3">
        <v>3.92</v>
      </c>
      <c r="EAX20" s="3">
        <v>5.84</v>
      </c>
      <c r="EAY20" s="3">
        <v>3.41</v>
      </c>
      <c r="EAZ20" s="3">
        <v>2.42</v>
      </c>
      <c r="EBA20" s="3">
        <v>5.7</v>
      </c>
      <c r="EBB20" s="3">
        <v>2.68</v>
      </c>
      <c r="EBC20" s="3">
        <v>3.93</v>
      </c>
      <c r="EBD20" s="3">
        <v>5.8</v>
      </c>
      <c r="EBE20" s="3">
        <v>3.12</v>
      </c>
      <c r="EBF20" s="3">
        <v>3.68</v>
      </c>
      <c r="EBG20" s="3">
        <v>3.27</v>
      </c>
      <c r="EBH20" s="3">
        <v>3.54</v>
      </c>
      <c r="EBI20" s="3">
        <v>3.37</v>
      </c>
      <c r="EBJ20" s="3">
        <v>4.1500000000000004</v>
      </c>
      <c r="EBK20" s="3">
        <v>6.01</v>
      </c>
      <c r="EBL20" s="3">
        <v>2.15</v>
      </c>
      <c r="EBM20" s="3">
        <v>4.55</v>
      </c>
      <c r="EBN20" s="3">
        <v>6.1</v>
      </c>
      <c r="EBO20" s="3">
        <v>3.39</v>
      </c>
      <c r="EBP20" s="3">
        <v>4.5199999999999996</v>
      </c>
      <c r="EBQ20" s="3">
        <v>3.12</v>
      </c>
      <c r="EBR20" s="3">
        <v>5.79</v>
      </c>
      <c r="EBS20" s="3">
        <v>3.94</v>
      </c>
      <c r="EBT20" s="3">
        <v>3.19</v>
      </c>
      <c r="EBU20" s="3">
        <v>4.3499999999999996</v>
      </c>
      <c r="EBV20" s="3">
        <v>5.28</v>
      </c>
      <c r="EBW20" s="3">
        <v>3.17</v>
      </c>
      <c r="EBX20" s="3">
        <v>3.6</v>
      </c>
      <c r="EBY20" s="3">
        <v>2.5099999999999998</v>
      </c>
      <c r="EBZ20" s="3">
        <v>3.04</v>
      </c>
      <c r="ECA20" s="3">
        <v>4.1100000000000003</v>
      </c>
      <c r="ECB20" s="3">
        <v>3.09</v>
      </c>
      <c r="ECC20" s="3">
        <v>3.65</v>
      </c>
      <c r="ECD20" s="3">
        <v>4.7300000000000004</v>
      </c>
      <c r="ECE20" s="3">
        <v>2.5099999999999998</v>
      </c>
      <c r="ECF20" s="3">
        <v>3.55</v>
      </c>
      <c r="ECG20" s="3">
        <v>5.0599999999999996</v>
      </c>
      <c r="ECH20" s="3">
        <v>3.46</v>
      </c>
      <c r="ECI20" s="3">
        <v>5.88</v>
      </c>
      <c r="ECJ20" s="3">
        <v>3.96</v>
      </c>
      <c r="ECK20" s="3">
        <v>3.02</v>
      </c>
      <c r="ECL20" s="3">
        <v>5.66</v>
      </c>
      <c r="ECM20" s="3">
        <v>3.62</v>
      </c>
      <c r="ECN20" s="3">
        <v>4.63</v>
      </c>
      <c r="ECO20" s="3">
        <v>3.57</v>
      </c>
      <c r="ECP20" s="3">
        <v>3.29</v>
      </c>
      <c r="ECQ20" s="3">
        <v>3.22</v>
      </c>
      <c r="ECR20" s="3">
        <v>4.7699999999999996</v>
      </c>
      <c r="ECS20" s="3">
        <v>3.66</v>
      </c>
      <c r="ECT20" s="3">
        <v>4.33</v>
      </c>
      <c r="ECU20" s="3">
        <v>2.56</v>
      </c>
      <c r="ECV20" s="3" t="s">
        <v>5</v>
      </c>
      <c r="ECW20" s="3">
        <v>2.76</v>
      </c>
      <c r="ECX20" s="3">
        <v>4.3600000000000003</v>
      </c>
      <c r="ECY20" s="3">
        <v>3.43</v>
      </c>
      <c r="ECZ20" s="3">
        <v>6.46</v>
      </c>
      <c r="EDA20" s="3">
        <v>4.51</v>
      </c>
      <c r="EDB20" s="3">
        <v>4.5199999999999996</v>
      </c>
      <c r="EDC20" s="3">
        <v>3.67</v>
      </c>
      <c r="EDD20" s="3" t="s">
        <v>5</v>
      </c>
      <c r="EDE20" s="3">
        <v>5.75</v>
      </c>
      <c r="EDF20" s="3">
        <v>7.29</v>
      </c>
      <c r="EDG20" s="3">
        <v>3.67</v>
      </c>
      <c r="EDH20" s="3">
        <v>4.32</v>
      </c>
      <c r="EDI20" s="3">
        <v>3.16</v>
      </c>
      <c r="EDJ20" s="3">
        <v>3.35</v>
      </c>
      <c r="EDK20" s="3">
        <v>3.98</v>
      </c>
      <c r="EDL20" s="3">
        <v>3.95</v>
      </c>
      <c r="EDM20" s="3">
        <v>6.7</v>
      </c>
      <c r="EDN20" s="3">
        <v>4.18</v>
      </c>
      <c r="EDO20" s="3">
        <v>4.37</v>
      </c>
      <c r="EDP20" s="3">
        <v>3.34</v>
      </c>
      <c r="EDQ20" s="3">
        <v>3.51</v>
      </c>
      <c r="EDR20" s="3">
        <v>4.45</v>
      </c>
      <c r="EDS20" s="3">
        <v>4.29</v>
      </c>
      <c r="EDT20" s="3">
        <v>4.72</v>
      </c>
      <c r="EDU20" s="3">
        <v>3.49</v>
      </c>
      <c r="EDV20" s="3">
        <v>5.26</v>
      </c>
      <c r="EDW20" s="3">
        <v>3.44</v>
      </c>
      <c r="EDX20" s="3">
        <v>2.73</v>
      </c>
      <c r="EDY20" s="3">
        <v>5.43</v>
      </c>
      <c r="EDZ20" s="3">
        <v>3.69</v>
      </c>
      <c r="EEA20" s="3">
        <v>3.71</v>
      </c>
      <c r="EEB20" s="3">
        <v>4.0199999999999996</v>
      </c>
      <c r="EEC20" s="3">
        <v>4.08</v>
      </c>
      <c r="EED20" s="3">
        <v>3.91</v>
      </c>
      <c r="EEE20" s="3">
        <v>3.5</v>
      </c>
      <c r="EEF20" s="3">
        <v>2.89</v>
      </c>
      <c r="EEG20" s="3">
        <v>4.9800000000000004</v>
      </c>
      <c r="EEH20" s="3">
        <v>4.3600000000000003</v>
      </c>
      <c r="EEI20" s="3">
        <v>2.8</v>
      </c>
      <c r="EEJ20" s="3">
        <v>5.57</v>
      </c>
      <c r="EEK20" s="3">
        <v>6.06</v>
      </c>
      <c r="EEL20" s="3">
        <v>3.43</v>
      </c>
      <c r="EEM20" s="3">
        <v>3.72</v>
      </c>
      <c r="EEN20" s="3">
        <v>4.4800000000000004</v>
      </c>
      <c r="EEO20" s="3">
        <v>4.01</v>
      </c>
      <c r="EEP20" s="3">
        <v>4.18</v>
      </c>
      <c r="EEQ20" s="3">
        <v>4.22</v>
      </c>
      <c r="EER20" s="3">
        <v>5.41</v>
      </c>
      <c r="EES20" s="3">
        <v>5.3</v>
      </c>
      <c r="EET20" s="3">
        <v>3.32</v>
      </c>
      <c r="EEU20" s="3">
        <v>3.54</v>
      </c>
      <c r="EEV20" s="3">
        <v>3.71</v>
      </c>
      <c r="EEW20" s="3">
        <v>2.65</v>
      </c>
      <c r="EEX20" s="3">
        <v>2.64</v>
      </c>
      <c r="EEY20" s="3">
        <v>3.44</v>
      </c>
      <c r="EEZ20" s="3">
        <v>2.48</v>
      </c>
      <c r="EFA20" s="3">
        <v>3.92</v>
      </c>
      <c r="EFB20" s="3">
        <v>3.2</v>
      </c>
      <c r="EFC20" s="3">
        <v>5.49</v>
      </c>
      <c r="EFD20" s="3">
        <v>3.7</v>
      </c>
      <c r="EFE20" s="3">
        <v>3.78</v>
      </c>
      <c r="EFF20" s="3">
        <v>1.88</v>
      </c>
      <c r="EFG20" s="3">
        <v>3.4</v>
      </c>
      <c r="EFH20" s="3">
        <v>4.03</v>
      </c>
      <c r="EFI20" s="3">
        <v>3.97</v>
      </c>
      <c r="EFJ20" s="3">
        <v>4.4800000000000004</v>
      </c>
      <c r="EFK20" s="3">
        <v>4.1100000000000003</v>
      </c>
      <c r="EFL20" s="3">
        <v>4.1100000000000003</v>
      </c>
      <c r="EFM20" s="3">
        <v>3.97</v>
      </c>
      <c r="EFN20" s="3">
        <v>6.01</v>
      </c>
      <c r="EFO20" s="3">
        <v>3.06</v>
      </c>
      <c r="EFP20" s="3">
        <v>2.76</v>
      </c>
      <c r="EFQ20" s="3">
        <v>3.7</v>
      </c>
      <c r="EFR20" s="3">
        <v>3.3</v>
      </c>
      <c r="EFS20" s="3">
        <v>2.42</v>
      </c>
      <c r="EFT20" s="3">
        <v>2.5</v>
      </c>
      <c r="EFU20" s="3">
        <v>2.6</v>
      </c>
      <c r="EFV20" s="3">
        <v>3.76</v>
      </c>
      <c r="EFW20" s="3">
        <v>2.58</v>
      </c>
      <c r="EFX20" s="3">
        <v>3.87</v>
      </c>
      <c r="EFY20" s="3">
        <v>3.76</v>
      </c>
      <c r="EFZ20" s="3">
        <v>4.4400000000000004</v>
      </c>
      <c r="EGA20" s="3">
        <v>5.47</v>
      </c>
      <c r="EGB20" s="3">
        <v>3.43</v>
      </c>
      <c r="EGC20" s="3">
        <v>1.78</v>
      </c>
      <c r="EGD20" s="3">
        <v>3.74</v>
      </c>
      <c r="EGE20" s="3">
        <v>3.36</v>
      </c>
      <c r="EGF20" s="3">
        <v>2.42</v>
      </c>
      <c r="EGG20" s="3">
        <v>2.78</v>
      </c>
      <c r="EGH20" s="3">
        <v>2.83</v>
      </c>
      <c r="EGI20" s="3">
        <v>4.1100000000000003</v>
      </c>
      <c r="EGJ20" s="3">
        <v>0.77</v>
      </c>
      <c r="EGK20" s="3">
        <v>2.95</v>
      </c>
      <c r="EGL20" s="3">
        <v>2.58</v>
      </c>
      <c r="EGM20" s="3">
        <v>2.48</v>
      </c>
      <c r="EGN20" s="3">
        <v>1.24</v>
      </c>
      <c r="EGO20" s="3">
        <v>2.15</v>
      </c>
      <c r="EGP20" s="3">
        <v>1.87</v>
      </c>
      <c r="EGQ20" s="3">
        <v>3.34</v>
      </c>
      <c r="EGR20" s="3">
        <v>2.27</v>
      </c>
      <c r="EGS20" s="3">
        <v>3.03</v>
      </c>
      <c r="EGT20" s="3">
        <v>3.36</v>
      </c>
      <c r="EGU20" s="3">
        <v>3.44</v>
      </c>
      <c r="EGV20" s="3">
        <v>3.2</v>
      </c>
      <c r="EGW20" s="3">
        <v>3.48</v>
      </c>
      <c r="EGX20" s="3">
        <v>1.24</v>
      </c>
      <c r="EGY20" s="3">
        <v>2.95</v>
      </c>
      <c r="EGZ20" s="3">
        <v>3.31</v>
      </c>
      <c r="EHA20" s="3">
        <v>2.78</v>
      </c>
      <c r="EHB20" s="3">
        <v>3.31</v>
      </c>
      <c r="EHC20" s="3">
        <v>2.16</v>
      </c>
      <c r="EHD20" s="3">
        <v>3.04</v>
      </c>
      <c r="EHE20" s="3">
        <v>3.05</v>
      </c>
      <c r="EHF20" s="3">
        <v>2.74</v>
      </c>
      <c r="EHG20" s="3">
        <v>3.08</v>
      </c>
      <c r="EHH20" s="3">
        <v>1.39</v>
      </c>
      <c r="EHI20" s="3">
        <v>3.21</v>
      </c>
      <c r="EHJ20" s="3">
        <v>3.53</v>
      </c>
      <c r="EHK20" s="3">
        <v>2.2599999999999998</v>
      </c>
      <c r="EHL20" s="3">
        <v>2.4300000000000002</v>
      </c>
      <c r="EHM20" s="3">
        <v>3.01</v>
      </c>
      <c r="EHN20" s="3">
        <v>3.15</v>
      </c>
      <c r="EHO20" s="3">
        <v>1.26</v>
      </c>
      <c r="EHP20" s="3">
        <v>3.91</v>
      </c>
      <c r="EHQ20" s="3">
        <v>3.4</v>
      </c>
      <c r="EHR20" s="3">
        <v>2.17</v>
      </c>
      <c r="EHS20" s="3">
        <v>3.63</v>
      </c>
      <c r="EHT20" s="3">
        <v>2.67</v>
      </c>
      <c r="EHU20" s="3">
        <v>3.41</v>
      </c>
      <c r="EHV20" s="3">
        <v>2</v>
      </c>
      <c r="EHW20" s="3">
        <v>3.37</v>
      </c>
      <c r="EHX20" s="3">
        <v>2.67</v>
      </c>
      <c r="EHY20" s="3">
        <v>2.23</v>
      </c>
      <c r="EHZ20" s="3">
        <v>2.5</v>
      </c>
      <c r="EIA20" s="3">
        <v>2.4</v>
      </c>
      <c r="EIB20" s="3">
        <v>3.68</v>
      </c>
      <c r="EIC20" s="3">
        <v>3.25</v>
      </c>
      <c r="EID20" s="3">
        <v>2.3199999999999998</v>
      </c>
      <c r="EIE20" s="3">
        <v>2.06</v>
      </c>
      <c r="EIF20" s="3">
        <v>2.48</v>
      </c>
      <c r="EIG20" s="3">
        <v>2.89</v>
      </c>
      <c r="EIH20" s="3">
        <v>3.64</v>
      </c>
      <c r="EII20" s="3">
        <v>3.48</v>
      </c>
      <c r="EIJ20" s="3">
        <v>3.35</v>
      </c>
      <c r="EIK20" s="3">
        <v>4</v>
      </c>
      <c r="EIL20" s="3">
        <v>3</v>
      </c>
      <c r="EIM20" s="3">
        <v>2.5499999999999998</v>
      </c>
      <c r="EIN20" s="3">
        <v>2.11</v>
      </c>
      <c r="EIO20" s="3">
        <v>2.2200000000000002</v>
      </c>
      <c r="EIP20" s="3">
        <v>3.64</v>
      </c>
      <c r="EIQ20" s="3">
        <v>3.35</v>
      </c>
      <c r="EIR20" s="3">
        <v>3.17</v>
      </c>
      <c r="EIS20" s="3">
        <v>3.12</v>
      </c>
      <c r="EIT20" s="3">
        <v>3.04</v>
      </c>
      <c r="EIU20" s="3">
        <v>2.46</v>
      </c>
      <c r="EIV20" s="3">
        <v>2.21</v>
      </c>
      <c r="EIW20" s="3">
        <v>3.24</v>
      </c>
      <c r="EIX20" s="3">
        <v>3.39</v>
      </c>
      <c r="EIY20" s="3">
        <v>3.55</v>
      </c>
      <c r="EIZ20" s="3">
        <v>2.0699999999999998</v>
      </c>
      <c r="EJA20" s="3">
        <v>2.72</v>
      </c>
      <c r="EJB20" s="3">
        <v>2.4300000000000002</v>
      </c>
      <c r="EJC20" s="3">
        <v>2.31</v>
      </c>
      <c r="EJD20" s="3">
        <v>2.78</v>
      </c>
      <c r="EJE20" s="3">
        <v>2.74</v>
      </c>
      <c r="EJF20" s="3">
        <v>4.91</v>
      </c>
      <c r="EJG20" s="3">
        <v>2.4900000000000002</v>
      </c>
      <c r="EJH20" s="3">
        <v>3.38</v>
      </c>
      <c r="EJI20" s="3">
        <v>2.4300000000000002</v>
      </c>
      <c r="EJJ20" s="3">
        <v>2.5099999999999998</v>
      </c>
      <c r="EJK20" s="3">
        <v>2.63</v>
      </c>
      <c r="EJL20" s="3">
        <v>3.85</v>
      </c>
      <c r="EJM20" s="3">
        <v>3.21</v>
      </c>
      <c r="EJN20" s="3">
        <v>3.87</v>
      </c>
      <c r="EJO20" s="3">
        <v>2.5299999999999998</v>
      </c>
      <c r="EJP20" s="3">
        <v>3.32</v>
      </c>
      <c r="EJQ20" s="3">
        <v>1.63</v>
      </c>
      <c r="EJR20" s="3">
        <v>1.91</v>
      </c>
      <c r="EJS20" s="3">
        <v>3.78</v>
      </c>
      <c r="EJT20" s="3">
        <v>2.87</v>
      </c>
      <c r="EJU20" s="3">
        <v>2.57</v>
      </c>
      <c r="EJV20" s="3">
        <v>3.08</v>
      </c>
      <c r="EJW20" s="3">
        <v>3.86</v>
      </c>
      <c r="EJX20" s="3">
        <v>2.74</v>
      </c>
      <c r="EJY20" s="3">
        <v>7.39</v>
      </c>
      <c r="EJZ20" s="3">
        <v>2.35</v>
      </c>
      <c r="EKA20" s="3">
        <v>3.88</v>
      </c>
      <c r="EKB20" s="3">
        <v>2.86</v>
      </c>
      <c r="EKC20" s="3">
        <v>4.05</v>
      </c>
      <c r="EKD20" s="3">
        <v>2.27</v>
      </c>
      <c r="EKE20" s="3">
        <v>2.36</v>
      </c>
      <c r="EKF20" s="3">
        <v>2.67</v>
      </c>
      <c r="EKG20" s="3">
        <v>3.31</v>
      </c>
      <c r="EKH20" s="3">
        <v>3.19</v>
      </c>
      <c r="EKI20" s="3">
        <v>3.27</v>
      </c>
      <c r="EKJ20" s="3">
        <v>2.19</v>
      </c>
      <c r="EKK20" s="3">
        <v>2.31</v>
      </c>
      <c r="EKL20" s="3">
        <v>6.34</v>
      </c>
      <c r="EKM20" s="3">
        <v>2.99</v>
      </c>
      <c r="EKN20" s="3">
        <v>2.95</v>
      </c>
      <c r="EKO20" s="3">
        <v>5.32</v>
      </c>
      <c r="EKP20" s="3">
        <v>2.38</v>
      </c>
      <c r="EKQ20" s="3">
        <v>2.79</v>
      </c>
      <c r="EKR20" s="3">
        <v>1.49</v>
      </c>
      <c r="EKS20" s="3">
        <v>1.97</v>
      </c>
      <c r="EKT20" s="3">
        <v>2.58</v>
      </c>
      <c r="EKU20" s="3">
        <v>3.39</v>
      </c>
      <c r="EKV20" s="3">
        <v>4.32</v>
      </c>
      <c r="EKW20" s="3">
        <v>4.08</v>
      </c>
      <c r="EKX20" s="3">
        <v>5.54</v>
      </c>
      <c r="EKY20" s="3">
        <v>2.71</v>
      </c>
      <c r="EKZ20" s="3">
        <v>3.02</v>
      </c>
      <c r="ELA20" s="3">
        <v>2.58</v>
      </c>
      <c r="ELB20" s="3">
        <v>2.91</v>
      </c>
      <c r="ELC20" s="3">
        <v>5.52</v>
      </c>
      <c r="ELD20" s="3">
        <v>4.9800000000000004</v>
      </c>
      <c r="ELE20" s="3">
        <v>1.84</v>
      </c>
      <c r="ELF20" s="3">
        <v>2.92</v>
      </c>
      <c r="ELG20" s="3">
        <v>3.29</v>
      </c>
      <c r="ELH20" s="3">
        <v>6.24</v>
      </c>
      <c r="ELI20" s="3">
        <v>3.69</v>
      </c>
      <c r="ELJ20" s="3">
        <v>4.53</v>
      </c>
      <c r="ELK20" s="3">
        <v>3.17</v>
      </c>
      <c r="ELL20" s="3">
        <v>2.92</v>
      </c>
      <c r="ELM20" s="3">
        <v>4.7699999999999996</v>
      </c>
      <c r="ELN20" s="3">
        <v>2.4900000000000002</v>
      </c>
      <c r="ELO20" s="3">
        <v>4.87</v>
      </c>
      <c r="ELP20" s="3">
        <v>3.88</v>
      </c>
      <c r="ELQ20" s="3">
        <v>1.76</v>
      </c>
      <c r="ELR20" s="3">
        <v>3.21</v>
      </c>
      <c r="ELS20" s="3">
        <v>3.48</v>
      </c>
      <c r="ELT20" s="3">
        <v>3.38</v>
      </c>
      <c r="ELU20" s="3">
        <v>4.01</v>
      </c>
      <c r="ELV20" s="3">
        <v>3.14</v>
      </c>
      <c r="ELW20" s="3">
        <v>3.89</v>
      </c>
      <c r="ELX20" s="3">
        <v>2.98</v>
      </c>
      <c r="ELY20" s="3">
        <v>2.95</v>
      </c>
      <c r="ELZ20" s="3">
        <v>3.81</v>
      </c>
      <c r="EMA20" s="3">
        <v>2.95</v>
      </c>
      <c r="EMB20" s="3">
        <v>4.8499999999999996</v>
      </c>
      <c r="EMC20" s="3">
        <v>3.35</v>
      </c>
      <c r="EMD20" s="3">
        <v>3.02</v>
      </c>
      <c r="EME20" s="3">
        <v>1.42</v>
      </c>
      <c r="EMF20" s="3">
        <v>2.23</v>
      </c>
      <c r="EMG20" s="3">
        <v>3.29</v>
      </c>
      <c r="EMH20" s="3">
        <v>2.95</v>
      </c>
      <c r="EMI20" s="3">
        <v>3.99</v>
      </c>
      <c r="EMJ20" s="3">
        <v>2.94</v>
      </c>
      <c r="EMK20" s="3">
        <v>2.83</v>
      </c>
      <c r="EML20" s="3">
        <v>2.65</v>
      </c>
      <c r="EMM20" s="3">
        <v>2.02</v>
      </c>
      <c r="EMN20" s="3">
        <v>2.44</v>
      </c>
      <c r="EMO20" s="3">
        <v>3.38</v>
      </c>
      <c r="EMP20" s="3">
        <v>3.73</v>
      </c>
      <c r="EMQ20" s="3">
        <v>3.99</v>
      </c>
      <c r="EMR20" s="3">
        <v>2.9</v>
      </c>
      <c r="EMS20" s="3">
        <v>2.67</v>
      </c>
      <c r="EMT20" s="3">
        <v>4.07</v>
      </c>
      <c r="EMU20" s="3">
        <v>3.41</v>
      </c>
      <c r="EMV20" s="3">
        <v>2.1800000000000002</v>
      </c>
      <c r="EMW20" s="3">
        <v>10.33</v>
      </c>
      <c r="EMX20" s="3">
        <v>3.42</v>
      </c>
      <c r="EMY20" s="3">
        <v>1.45</v>
      </c>
      <c r="EMZ20" s="3">
        <v>3.55</v>
      </c>
      <c r="ENA20" s="3">
        <v>3.32</v>
      </c>
      <c r="ENB20" s="3">
        <v>3.91</v>
      </c>
      <c r="ENC20" s="3">
        <v>2.64</v>
      </c>
      <c r="END20" s="3">
        <v>6.58</v>
      </c>
      <c r="ENE20" s="3">
        <v>4.7300000000000004</v>
      </c>
      <c r="ENF20" s="3">
        <v>2.36</v>
      </c>
      <c r="ENG20" s="3">
        <v>3.49</v>
      </c>
      <c r="ENH20" s="3">
        <v>2.71</v>
      </c>
      <c r="ENI20" s="3">
        <v>3.25</v>
      </c>
      <c r="ENJ20" s="3">
        <v>3.18</v>
      </c>
      <c r="ENK20" s="3">
        <v>2.33</v>
      </c>
      <c r="ENL20" s="3">
        <v>4.5199999999999996</v>
      </c>
      <c r="ENM20" s="3">
        <v>2.67</v>
      </c>
      <c r="ENN20" s="3">
        <v>5.07</v>
      </c>
      <c r="ENO20" s="3">
        <v>2.69</v>
      </c>
      <c r="ENP20" s="3">
        <v>2.74</v>
      </c>
      <c r="ENQ20" s="3">
        <v>3.12</v>
      </c>
      <c r="ENR20" s="3">
        <v>3.83</v>
      </c>
      <c r="ENS20" s="3">
        <v>7.98</v>
      </c>
      <c r="ENT20" s="3">
        <v>8.5399999999999991</v>
      </c>
      <c r="ENU20" s="3">
        <v>3.33</v>
      </c>
      <c r="ENV20" s="3">
        <v>3.18</v>
      </c>
      <c r="ENW20" s="3">
        <v>8.0500000000000007</v>
      </c>
      <c r="ENX20" s="3">
        <v>3.07</v>
      </c>
      <c r="ENY20" s="3">
        <v>4.08</v>
      </c>
      <c r="ENZ20" s="3">
        <v>2.16</v>
      </c>
      <c r="EOA20" s="3">
        <v>4.43</v>
      </c>
      <c r="EOB20" s="3">
        <v>4.26</v>
      </c>
      <c r="EOC20" s="3">
        <v>3.34</v>
      </c>
      <c r="EOD20" s="3">
        <v>3.71</v>
      </c>
      <c r="EOE20" s="3">
        <v>1.35</v>
      </c>
      <c r="EOF20" s="3">
        <v>6.71</v>
      </c>
      <c r="EOG20" s="3">
        <v>2.52</v>
      </c>
      <c r="EOH20" s="3">
        <v>3.08</v>
      </c>
      <c r="EOI20" s="3">
        <v>5.97</v>
      </c>
      <c r="EOJ20" s="3">
        <v>2.12</v>
      </c>
      <c r="EOK20" s="3">
        <v>3.13</v>
      </c>
      <c r="EOL20" s="3">
        <v>3.05</v>
      </c>
      <c r="EOM20" s="3">
        <v>3.2</v>
      </c>
      <c r="EON20" s="3">
        <v>2.2400000000000002</v>
      </c>
      <c r="EOO20" s="3">
        <v>2.41</v>
      </c>
      <c r="EOP20" s="3">
        <v>3.63</v>
      </c>
      <c r="EOQ20" s="3">
        <v>6.14</v>
      </c>
      <c r="EOR20" s="3">
        <v>2.58</v>
      </c>
      <c r="EOS20" s="3">
        <v>6.5</v>
      </c>
      <c r="EOT20" s="3">
        <v>4.04</v>
      </c>
      <c r="EOU20" s="3">
        <v>2.39</v>
      </c>
      <c r="EOV20" s="3">
        <v>2.56</v>
      </c>
      <c r="EOW20" s="3">
        <v>1.99</v>
      </c>
      <c r="EOX20" s="3">
        <v>4.42</v>
      </c>
      <c r="EOY20" s="3">
        <v>5.47</v>
      </c>
      <c r="EOZ20" s="3">
        <v>3.31</v>
      </c>
      <c r="EPA20" s="3">
        <v>3.68</v>
      </c>
      <c r="EPB20" s="3">
        <v>3.5</v>
      </c>
      <c r="EPC20" s="3">
        <v>5.04</v>
      </c>
      <c r="EPD20" s="3">
        <v>3.08</v>
      </c>
      <c r="EPE20" s="3">
        <v>4.5999999999999996</v>
      </c>
      <c r="EPF20" s="3">
        <v>3.53</v>
      </c>
      <c r="EPG20" s="3">
        <v>2.69</v>
      </c>
      <c r="EPH20" s="3">
        <v>4.0599999999999996</v>
      </c>
      <c r="EPI20" s="3">
        <v>3.11</v>
      </c>
      <c r="EPJ20" s="3">
        <v>3.33</v>
      </c>
      <c r="EPK20" s="3">
        <v>4.7699999999999996</v>
      </c>
      <c r="EPL20" s="3">
        <v>3.98</v>
      </c>
      <c r="EPM20" s="3">
        <v>3.29</v>
      </c>
      <c r="EPN20" s="3">
        <v>2.31</v>
      </c>
      <c r="EPO20" s="3">
        <v>3.38</v>
      </c>
      <c r="EPP20" s="3">
        <v>3.77</v>
      </c>
      <c r="EPQ20" s="3">
        <v>5.16</v>
      </c>
      <c r="EPR20" s="3">
        <v>3.67</v>
      </c>
      <c r="EPS20" s="3">
        <v>3.35</v>
      </c>
      <c r="EPT20" s="3">
        <v>2.87</v>
      </c>
      <c r="EPU20" s="3">
        <v>4.67</v>
      </c>
      <c r="EPV20" s="3">
        <v>3.84</v>
      </c>
      <c r="EPW20" s="3">
        <v>3.27</v>
      </c>
      <c r="EPX20" s="3">
        <v>2.73</v>
      </c>
      <c r="EPY20" s="3">
        <v>4.17</v>
      </c>
      <c r="EPZ20" s="3">
        <v>3.35</v>
      </c>
      <c r="EQA20" s="3">
        <v>3.69</v>
      </c>
      <c r="EQB20" s="3">
        <v>2.97</v>
      </c>
      <c r="EQC20" s="3">
        <v>3.34</v>
      </c>
      <c r="EQD20" s="3">
        <v>3.52</v>
      </c>
      <c r="EQE20" s="3">
        <v>4.21</v>
      </c>
      <c r="EQF20" s="3">
        <v>3.76</v>
      </c>
      <c r="EQG20" s="3">
        <v>3.03</v>
      </c>
      <c r="EQH20" s="3">
        <v>3.69</v>
      </c>
      <c r="EQI20" s="3">
        <v>3.68</v>
      </c>
      <c r="EQJ20" s="3">
        <v>2.2999999999999998</v>
      </c>
      <c r="EQK20" s="3">
        <v>2.38</v>
      </c>
      <c r="EQL20" s="3">
        <v>2.95</v>
      </c>
      <c r="EQM20" s="3">
        <v>5.44</v>
      </c>
      <c r="EQN20" s="3">
        <v>3.12</v>
      </c>
      <c r="EQO20" s="3">
        <v>1.6</v>
      </c>
      <c r="EQP20" s="3">
        <v>3.65</v>
      </c>
      <c r="EQQ20" s="3">
        <v>2.4500000000000002</v>
      </c>
      <c r="EQR20" s="3">
        <v>4.17</v>
      </c>
      <c r="EQS20" s="3">
        <v>4.09</v>
      </c>
      <c r="EQT20" s="3">
        <v>5.19</v>
      </c>
      <c r="EQU20" s="3">
        <v>3.76</v>
      </c>
      <c r="EQV20" s="3">
        <v>2.4700000000000002</v>
      </c>
      <c r="EQW20" s="3">
        <v>3.51</v>
      </c>
      <c r="EQX20" s="3">
        <v>3.83</v>
      </c>
      <c r="EQY20" s="3">
        <v>3.34</v>
      </c>
      <c r="EQZ20" s="3">
        <v>3.96</v>
      </c>
      <c r="ERA20" s="3">
        <v>2.98</v>
      </c>
      <c r="ERB20" s="3">
        <v>3.22</v>
      </c>
      <c r="ERC20" s="3">
        <v>3.65</v>
      </c>
      <c r="ERD20" s="3">
        <v>2.8</v>
      </c>
      <c r="ERE20" s="3">
        <v>3.39</v>
      </c>
      <c r="ERF20" s="3">
        <v>3.55</v>
      </c>
      <c r="ERG20" s="3">
        <v>6.26</v>
      </c>
      <c r="ERH20" s="3">
        <v>4.33</v>
      </c>
      <c r="ERI20" s="3">
        <v>3.4</v>
      </c>
      <c r="ERJ20" s="3">
        <v>3.77</v>
      </c>
      <c r="ERK20" s="3">
        <v>3.86</v>
      </c>
      <c r="ERL20" s="3">
        <v>3.83</v>
      </c>
      <c r="ERM20" s="3">
        <v>2.5299999999999998</v>
      </c>
      <c r="ERN20" s="3">
        <v>1.67</v>
      </c>
      <c r="ERO20" s="3">
        <v>3.03</v>
      </c>
      <c r="ERP20" s="3">
        <v>4.6100000000000003</v>
      </c>
      <c r="ERQ20" s="3">
        <v>3.03</v>
      </c>
      <c r="ERR20" s="3">
        <v>4.3099999999999996</v>
      </c>
      <c r="ERS20" s="3">
        <v>3.16</v>
      </c>
      <c r="ERT20" s="3">
        <v>3.48</v>
      </c>
      <c r="ERU20" s="3">
        <v>2.95</v>
      </c>
      <c r="ERV20" s="3">
        <v>2.73</v>
      </c>
      <c r="ERW20" s="3">
        <v>4.25</v>
      </c>
      <c r="ERX20" s="3">
        <v>1.97</v>
      </c>
      <c r="ERY20" s="3">
        <v>3.67</v>
      </c>
      <c r="ERZ20" s="3">
        <v>2.2200000000000002</v>
      </c>
      <c r="ESA20" s="3">
        <v>2.98</v>
      </c>
      <c r="ESB20" s="3">
        <v>3.79</v>
      </c>
      <c r="ESC20" s="3">
        <v>3.17</v>
      </c>
      <c r="ESD20" s="3">
        <v>6</v>
      </c>
      <c r="ESE20" s="3">
        <v>4.6399999999999997</v>
      </c>
      <c r="ESF20" s="3">
        <v>4.6399999999999997</v>
      </c>
      <c r="ESG20" s="3">
        <v>4.78</v>
      </c>
      <c r="ESH20" s="3">
        <v>4.74</v>
      </c>
      <c r="ESI20" s="3">
        <v>3.1</v>
      </c>
      <c r="ESJ20" s="3">
        <v>3.24</v>
      </c>
      <c r="ESK20" s="3">
        <v>2.27</v>
      </c>
      <c r="ESL20" s="3">
        <v>3.05</v>
      </c>
      <c r="ESM20" s="3">
        <v>3</v>
      </c>
      <c r="ESN20" s="3">
        <v>3.4</v>
      </c>
      <c r="ESO20" s="3">
        <v>3</v>
      </c>
      <c r="ESP20" s="3">
        <v>3.34</v>
      </c>
      <c r="ESQ20" s="3">
        <v>3.95</v>
      </c>
      <c r="ESR20" s="3">
        <v>2.76</v>
      </c>
      <c r="ESS20" s="3">
        <v>2.78</v>
      </c>
      <c r="EST20" s="3">
        <v>3.7</v>
      </c>
      <c r="ESU20" s="3">
        <v>3.81</v>
      </c>
      <c r="ESV20" s="3">
        <v>1.93</v>
      </c>
      <c r="ESW20" s="3">
        <v>2.84</v>
      </c>
      <c r="ESX20" s="3">
        <v>4.47</v>
      </c>
      <c r="ESY20" s="3">
        <v>3.82</v>
      </c>
      <c r="ESZ20" s="3">
        <v>3.84</v>
      </c>
      <c r="ETA20" s="3">
        <v>3.3</v>
      </c>
      <c r="ETB20" s="3">
        <v>2.56</v>
      </c>
      <c r="ETC20" s="3">
        <v>3.87</v>
      </c>
      <c r="ETD20" s="3">
        <v>4.38</v>
      </c>
      <c r="ETE20" s="3">
        <v>3.36</v>
      </c>
      <c r="ETF20" s="3">
        <v>3.46</v>
      </c>
      <c r="ETG20" s="3">
        <v>2.8</v>
      </c>
      <c r="ETH20" s="3">
        <v>3.99</v>
      </c>
      <c r="ETI20" s="3">
        <v>2.1800000000000002</v>
      </c>
      <c r="ETJ20" s="3">
        <v>4.78</v>
      </c>
      <c r="ETK20" s="3">
        <v>3.9</v>
      </c>
      <c r="ETL20" s="3">
        <v>2.78</v>
      </c>
      <c r="ETM20" s="3">
        <v>4.54</v>
      </c>
      <c r="ETN20" s="3">
        <v>3.16</v>
      </c>
      <c r="ETO20" s="3">
        <v>5.32</v>
      </c>
      <c r="ETP20" s="3">
        <v>2.89</v>
      </c>
      <c r="ETQ20" s="3">
        <v>2.83</v>
      </c>
      <c r="ETR20" s="3">
        <v>4.04</v>
      </c>
      <c r="ETS20" s="3">
        <v>3.15</v>
      </c>
      <c r="ETT20" s="3">
        <v>2.6</v>
      </c>
      <c r="ETU20" s="3">
        <v>5.16</v>
      </c>
      <c r="ETV20" s="3">
        <v>3.64</v>
      </c>
      <c r="ETW20" s="3">
        <v>3.53</v>
      </c>
      <c r="ETX20" s="3">
        <v>5.24</v>
      </c>
      <c r="ETY20" s="3">
        <v>2.63</v>
      </c>
      <c r="ETZ20" s="3">
        <v>2.17</v>
      </c>
      <c r="EUA20" s="3">
        <v>5.86</v>
      </c>
      <c r="EUB20" s="3">
        <v>3.19</v>
      </c>
      <c r="EUC20" s="3">
        <v>5.2</v>
      </c>
      <c r="EUD20" s="3">
        <v>4.12</v>
      </c>
      <c r="EUE20" s="3">
        <v>3.11</v>
      </c>
      <c r="EUF20" s="3">
        <v>4.38</v>
      </c>
      <c r="EUG20" s="3">
        <v>7.4</v>
      </c>
      <c r="EUH20" s="3">
        <v>4.72</v>
      </c>
      <c r="EUI20" s="3">
        <v>5.0599999999999996</v>
      </c>
      <c r="EUJ20" s="3">
        <v>4.79</v>
      </c>
      <c r="EUK20" s="3">
        <v>5.57</v>
      </c>
      <c r="EUL20" s="3">
        <v>3.28</v>
      </c>
      <c r="EUM20" s="3" t="s">
        <v>5</v>
      </c>
      <c r="EUN20" s="3" t="s">
        <v>5</v>
      </c>
      <c r="EUO20" s="3">
        <v>6.52</v>
      </c>
      <c r="EUP20" s="3">
        <v>4.71</v>
      </c>
      <c r="EUQ20" s="3">
        <v>4.16</v>
      </c>
      <c r="EUR20" s="3" t="s">
        <v>5</v>
      </c>
      <c r="EUS20" s="3">
        <v>4.5</v>
      </c>
      <c r="EUT20" s="3">
        <v>3.26</v>
      </c>
      <c r="EUU20" s="3">
        <v>7.33</v>
      </c>
      <c r="EUV20" s="3">
        <v>3.47</v>
      </c>
      <c r="EUW20" s="3">
        <v>3.05</v>
      </c>
      <c r="EUX20" s="3">
        <v>2.93</v>
      </c>
      <c r="EUY20" s="3">
        <v>3.76</v>
      </c>
      <c r="EUZ20" s="3">
        <v>3.76</v>
      </c>
      <c r="EVA20" s="3">
        <v>2.33</v>
      </c>
      <c r="EVB20" s="3">
        <v>2.69</v>
      </c>
      <c r="EVC20" s="3">
        <v>4.16</v>
      </c>
      <c r="EVD20" s="3">
        <v>5.12</v>
      </c>
      <c r="EVE20" s="3">
        <v>3.49</v>
      </c>
      <c r="EVF20" s="3">
        <v>0.61</v>
      </c>
      <c r="EVG20" s="3">
        <v>1.38</v>
      </c>
      <c r="EVH20" s="3">
        <v>1.97</v>
      </c>
      <c r="EVI20" s="3">
        <v>5.49</v>
      </c>
      <c r="EVJ20" s="3">
        <v>4.1100000000000003</v>
      </c>
      <c r="EVK20" s="3">
        <v>2.7</v>
      </c>
      <c r="EVL20" s="3">
        <v>3.94</v>
      </c>
      <c r="EVM20" s="3">
        <v>5.33</v>
      </c>
      <c r="EVN20" s="3">
        <v>3.1</v>
      </c>
      <c r="EVO20" s="3">
        <v>2.82</v>
      </c>
      <c r="EVP20" s="3">
        <v>4.49</v>
      </c>
      <c r="EVQ20" s="3">
        <v>2.46</v>
      </c>
      <c r="EVR20" s="3">
        <v>4.0599999999999996</v>
      </c>
      <c r="EVS20" s="3">
        <v>4.37</v>
      </c>
      <c r="EVT20" s="3">
        <v>4.1500000000000004</v>
      </c>
      <c r="EVU20" s="3">
        <v>4.18</v>
      </c>
      <c r="EVV20" s="3">
        <v>5.52</v>
      </c>
      <c r="EVW20" s="3">
        <v>2.81</v>
      </c>
      <c r="EVX20" s="3">
        <v>3.74</v>
      </c>
      <c r="EVY20" s="3">
        <v>3.86</v>
      </c>
      <c r="EVZ20" s="3">
        <v>3.71</v>
      </c>
      <c r="EWA20" s="3">
        <v>5.19</v>
      </c>
      <c r="EWB20" s="3">
        <v>3.78</v>
      </c>
      <c r="EWC20" s="3">
        <v>2.95</v>
      </c>
      <c r="EWD20" s="3">
        <v>2.95</v>
      </c>
      <c r="EWE20" s="3">
        <v>4.58</v>
      </c>
      <c r="EWF20" s="3">
        <v>4.9000000000000004</v>
      </c>
      <c r="EWG20" s="3">
        <v>1.75</v>
      </c>
      <c r="EWH20" s="3">
        <v>3.07</v>
      </c>
      <c r="EWI20" s="3">
        <v>2.91</v>
      </c>
      <c r="EWJ20" s="3">
        <v>2.95</v>
      </c>
      <c r="EWK20" s="3">
        <v>2.87</v>
      </c>
      <c r="EWL20" s="3">
        <v>3.51</v>
      </c>
      <c r="EWM20" s="3">
        <v>3.97</v>
      </c>
      <c r="EWN20" s="3">
        <v>5.51</v>
      </c>
      <c r="EWO20" s="3">
        <v>4.1900000000000004</v>
      </c>
      <c r="EWP20" s="3">
        <v>2.95</v>
      </c>
      <c r="EWQ20" s="3">
        <v>5.26</v>
      </c>
      <c r="EWR20" s="3">
        <v>3.93</v>
      </c>
      <c r="EWS20" s="3">
        <v>2.2000000000000002</v>
      </c>
      <c r="EWT20" s="3">
        <v>3.76</v>
      </c>
      <c r="EWU20" s="3">
        <v>4.76</v>
      </c>
      <c r="EWV20" s="3">
        <v>3.7</v>
      </c>
      <c r="EWW20" s="3">
        <v>2.4</v>
      </c>
      <c r="EWX20" s="3">
        <v>2.4500000000000002</v>
      </c>
      <c r="EWY20" s="3">
        <v>3.6</v>
      </c>
      <c r="EWZ20" s="3">
        <v>3.32</v>
      </c>
      <c r="EXA20" s="3">
        <v>2.85</v>
      </c>
      <c r="EXB20" s="3">
        <v>3.7</v>
      </c>
      <c r="EXC20" s="3">
        <v>3.09</v>
      </c>
      <c r="EXD20" s="3">
        <v>4.3</v>
      </c>
      <c r="EXE20" s="3">
        <v>4.1399999999999997</v>
      </c>
      <c r="EXF20" s="3">
        <v>4.95</v>
      </c>
      <c r="EXG20" s="3">
        <v>2.7</v>
      </c>
      <c r="EXH20" s="3">
        <v>4.29</v>
      </c>
      <c r="EXI20" s="3">
        <v>4.93</v>
      </c>
      <c r="EXJ20" s="3">
        <v>4.33</v>
      </c>
      <c r="EXK20" s="3">
        <v>5.76</v>
      </c>
      <c r="EXL20" s="3">
        <v>3.57</v>
      </c>
      <c r="EXM20" s="3" t="s">
        <v>5</v>
      </c>
      <c r="EXN20" s="3">
        <v>3.77</v>
      </c>
      <c r="EXO20" s="3">
        <v>3.67</v>
      </c>
      <c r="EXP20" s="3">
        <v>4.09</v>
      </c>
      <c r="EXQ20" s="3">
        <v>4.72</v>
      </c>
      <c r="EXR20" s="3">
        <v>3.47</v>
      </c>
      <c r="EXS20" s="3">
        <v>3.29</v>
      </c>
      <c r="EXT20" s="3">
        <v>2.9</v>
      </c>
      <c r="EXU20" s="3">
        <v>3.45</v>
      </c>
      <c r="EXV20" s="3">
        <v>2.77</v>
      </c>
      <c r="EXW20" s="3">
        <v>3.06</v>
      </c>
      <c r="EXX20" s="3">
        <v>4.53</v>
      </c>
      <c r="EXY20" s="3">
        <v>2.59</v>
      </c>
      <c r="EXZ20" s="3">
        <v>4.3600000000000003</v>
      </c>
      <c r="EYA20" s="3">
        <v>5.21</v>
      </c>
      <c r="EYB20" s="3">
        <v>3.7</v>
      </c>
      <c r="EYC20" s="3">
        <v>6.31</v>
      </c>
      <c r="EYD20" s="3">
        <v>4.5199999999999996</v>
      </c>
      <c r="EYE20" s="3">
        <v>2.8</v>
      </c>
      <c r="EYF20" s="3">
        <v>3.78</v>
      </c>
      <c r="EYG20" s="3">
        <v>1.07</v>
      </c>
      <c r="EYH20" s="3">
        <v>4.8899999999999997</v>
      </c>
      <c r="EYI20" s="3">
        <v>3.55</v>
      </c>
      <c r="EYJ20" s="3">
        <v>3.09</v>
      </c>
      <c r="EYK20" s="3">
        <v>3.97</v>
      </c>
      <c r="EYL20" s="3">
        <v>4.05</v>
      </c>
      <c r="EYM20" s="3">
        <v>3.8</v>
      </c>
      <c r="EYN20" s="3">
        <v>3.46</v>
      </c>
      <c r="EYO20" s="3">
        <v>2.84</v>
      </c>
      <c r="EYP20" s="3">
        <v>7.66</v>
      </c>
      <c r="EYQ20" s="3">
        <v>5.01</v>
      </c>
      <c r="EYR20" s="3">
        <v>4.4400000000000004</v>
      </c>
      <c r="EYS20" s="3">
        <v>4.42</v>
      </c>
      <c r="EYT20" s="3">
        <v>1.82</v>
      </c>
      <c r="EYU20" s="3">
        <v>5.03</v>
      </c>
      <c r="EYV20" s="3">
        <v>2.66</v>
      </c>
      <c r="EYW20" s="3">
        <v>3.1</v>
      </c>
      <c r="EYX20" s="3">
        <v>2.93</v>
      </c>
      <c r="EYY20" s="3">
        <v>3.3</v>
      </c>
      <c r="EYZ20" s="3">
        <v>6.08</v>
      </c>
      <c r="EZA20" s="3">
        <v>3.48</v>
      </c>
      <c r="EZB20" s="3">
        <v>5.27</v>
      </c>
      <c r="EZC20" s="3">
        <v>2.08</v>
      </c>
      <c r="EZD20" s="3">
        <v>2.61</v>
      </c>
      <c r="EZE20" s="3">
        <v>3.12</v>
      </c>
      <c r="EZF20" s="3">
        <v>3.65</v>
      </c>
      <c r="EZG20" s="3">
        <v>3.18</v>
      </c>
      <c r="EZH20" s="3">
        <v>3.37</v>
      </c>
      <c r="EZI20" s="3">
        <v>3.49</v>
      </c>
      <c r="EZJ20" s="3">
        <v>4.32</v>
      </c>
      <c r="EZK20" s="3">
        <v>4.0199999999999996</v>
      </c>
      <c r="EZL20" s="3">
        <v>3.51</v>
      </c>
      <c r="EZM20" s="3" t="s">
        <v>5</v>
      </c>
      <c r="EZN20" s="3">
        <v>2.68</v>
      </c>
      <c r="EZO20" s="3">
        <v>3.95</v>
      </c>
      <c r="EZP20" s="3">
        <v>3.71</v>
      </c>
      <c r="EZQ20" s="3">
        <v>2.88</v>
      </c>
      <c r="EZR20" s="3">
        <v>4.53</v>
      </c>
      <c r="EZS20" s="3">
        <v>4.76</v>
      </c>
      <c r="EZT20" s="3">
        <v>4.67</v>
      </c>
      <c r="EZU20" s="3">
        <v>3.35</v>
      </c>
      <c r="EZV20" s="3">
        <v>2.19</v>
      </c>
      <c r="EZW20" s="3">
        <v>3.9</v>
      </c>
      <c r="EZX20" s="3">
        <v>3.1</v>
      </c>
      <c r="EZY20" s="3">
        <v>3.76</v>
      </c>
      <c r="EZZ20" s="3">
        <v>5.21</v>
      </c>
      <c r="FAA20" s="3">
        <v>5.16</v>
      </c>
      <c r="FAB20" s="3">
        <v>4.46</v>
      </c>
      <c r="FAC20" s="3">
        <v>2.48</v>
      </c>
      <c r="FAD20" s="3">
        <v>3.44</v>
      </c>
      <c r="FAE20" s="3" t="s">
        <v>5</v>
      </c>
      <c r="FAF20" s="3">
        <v>4.03</v>
      </c>
      <c r="FAG20" s="3" t="s">
        <v>5</v>
      </c>
      <c r="FAH20" s="3">
        <v>3.81</v>
      </c>
      <c r="FAI20" s="3">
        <v>3.06</v>
      </c>
      <c r="FAJ20" s="3">
        <v>5.0199999999999996</v>
      </c>
      <c r="FAK20" s="3">
        <v>3.7</v>
      </c>
      <c r="FAL20" s="3">
        <v>1.62</v>
      </c>
      <c r="FAM20" s="3">
        <v>2.48</v>
      </c>
      <c r="FAN20" s="3">
        <v>3.89</v>
      </c>
      <c r="FAO20" s="3">
        <v>3.13</v>
      </c>
      <c r="FAP20" s="3">
        <v>3.21</v>
      </c>
      <c r="FAQ20" s="3">
        <v>3.68</v>
      </c>
      <c r="FAR20" s="3">
        <v>3.8</v>
      </c>
      <c r="FAS20" s="3">
        <v>3.31</v>
      </c>
      <c r="FAT20" s="3">
        <v>4.4800000000000004</v>
      </c>
      <c r="FAU20" s="3">
        <v>3.23</v>
      </c>
      <c r="FAV20" s="3">
        <v>4.41</v>
      </c>
      <c r="FAW20" s="3">
        <v>3.47</v>
      </c>
      <c r="FAX20" s="3">
        <v>3.27</v>
      </c>
      <c r="FAY20" s="3">
        <v>6.23</v>
      </c>
      <c r="FAZ20" s="3">
        <v>3.45</v>
      </c>
      <c r="FBA20" s="3">
        <v>3.72</v>
      </c>
      <c r="FBB20" s="3">
        <v>5.0599999999999996</v>
      </c>
      <c r="FBC20" s="3">
        <v>2.29</v>
      </c>
      <c r="FBD20" s="3">
        <v>3.34</v>
      </c>
      <c r="FBE20" s="3">
        <v>3.4</v>
      </c>
      <c r="FBF20" s="3">
        <v>4.63</v>
      </c>
      <c r="FBG20" s="3">
        <v>3.23</v>
      </c>
      <c r="FBH20" s="3">
        <v>2.14</v>
      </c>
      <c r="FBI20" s="3">
        <v>2.16</v>
      </c>
      <c r="FBJ20" s="3">
        <v>2.7</v>
      </c>
      <c r="FBK20" s="3">
        <v>3</v>
      </c>
      <c r="FBL20" s="3" t="s">
        <v>5</v>
      </c>
      <c r="FBM20" s="3" t="s">
        <v>5</v>
      </c>
      <c r="FBN20" s="3">
        <v>2.06</v>
      </c>
      <c r="FBO20" s="3">
        <v>4.7699999999999996</v>
      </c>
      <c r="FBP20" s="3">
        <v>5.37</v>
      </c>
      <c r="FBQ20" s="3">
        <v>1.74</v>
      </c>
      <c r="FBR20" s="3">
        <v>4.0599999999999996</v>
      </c>
      <c r="FBS20" s="3">
        <v>1.93</v>
      </c>
      <c r="FBT20" s="3">
        <v>5.98</v>
      </c>
      <c r="FBU20" s="3" t="s">
        <v>5</v>
      </c>
      <c r="FBV20" s="3">
        <v>3.53</v>
      </c>
      <c r="FBW20" s="3">
        <v>6.6</v>
      </c>
      <c r="FBX20" s="3">
        <v>3.61</v>
      </c>
      <c r="FBY20" s="3">
        <v>3.88</v>
      </c>
      <c r="FBZ20" s="3">
        <v>3.27</v>
      </c>
      <c r="FCA20" s="3">
        <v>3.73</v>
      </c>
      <c r="FCB20" s="3">
        <v>2.96</v>
      </c>
      <c r="FCC20" s="3">
        <v>1.89</v>
      </c>
      <c r="FCD20" s="3">
        <v>2.54</v>
      </c>
      <c r="FCE20" s="3">
        <v>2.5099999999999998</v>
      </c>
      <c r="FCF20" s="3">
        <v>5.0599999999999996</v>
      </c>
      <c r="FCG20" s="3">
        <v>2.89</v>
      </c>
      <c r="FCH20" s="3">
        <v>2.64</v>
      </c>
      <c r="FCI20" s="3">
        <v>3.77</v>
      </c>
      <c r="FCJ20" s="3">
        <v>4.7</v>
      </c>
      <c r="FCK20" s="3">
        <v>3.78</v>
      </c>
      <c r="FCL20" s="3">
        <v>2.93</v>
      </c>
      <c r="FCM20" s="3">
        <v>3.29</v>
      </c>
      <c r="FCN20" s="3">
        <v>4.12</v>
      </c>
      <c r="FCO20" s="3" t="s">
        <v>5</v>
      </c>
      <c r="FCP20" s="3">
        <v>3.77</v>
      </c>
      <c r="FCQ20" s="3">
        <v>2.35</v>
      </c>
      <c r="FCR20" s="3" t="s">
        <v>5</v>
      </c>
      <c r="FCS20" s="3">
        <v>3.91</v>
      </c>
      <c r="FCT20" s="3">
        <v>3.77</v>
      </c>
      <c r="FCU20" s="3">
        <v>2.92</v>
      </c>
      <c r="FCV20" s="3">
        <v>5.03</v>
      </c>
      <c r="FCW20" s="3">
        <v>3.92</v>
      </c>
      <c r="FCX20" s="3">
        <v>2.5299999999999998</v>
      </c>
      <c r="FCY20" s="3">
        <v>4.67</v>
      </c>
      <c r="FCZ20" s="3">
        <v>4.6900000000000004</v>
      </c>
      <c r="FDA20" s="3">
        <v>3.05</v>
      </c>
      <c r="FDB20" s="3">
        <v>4.33</v>
      </c>
      <c r="FDC20" s="3">
        <v>4</v>
      </c>
      <c r="FDD20" s="3">
        <v>6.23</v>
      </c>
      <c r="FDE20" s="3">
        <v>3.03</v>
      </c>
      <c r="FDF20" s="3">
        <v>3.15</v>
      </c>
      <c r="FDG20" s="3">
        <v>4.2300000000000004</v>
      </c>
      <c r="FDH20" s="3">
        <v>3.9</v>
      </c>
      <c r="FDI20" s="3">
        <v>4.41</v>
      </c>
      <c r="FDJ20" s="3">
        <v>5.67</v>
      </c>
      <c r="FDK20" s="3">
        <v>4.1399999999999997</v>
      </c>
      <c r="FDL20" s="3">
        <v>3.5</v>
      </c>
      <c r="FDM20" s="3">
        <v>4.5</v>
      </c>
      <c r="FDN20" s="3">
        <v>4.12</v>
      </c>
      <c r="FDO20" s="3">
        <v>3.79</v>
      </c>
      <c r="FDP20" s="3">
        <v>4.3600000000000003</v>
      </c>
      <c r="FDQ20" s="3" t="s">
        <v>5</v>
      </c>
      <c r="FDR20" s="3">
        <v>7.13</v>
      </c>
      <c r="FDS20" s="3">
        <v>4.96</v>
      </c>
      <c r="FDT20" s="3">
        <v>3.89</v>
      </c>
      <c r="FDU20" s="3">
        <v>3.61</v>
      </c>
      <c r="FDV20" s="3">
        <v>4.03</v>
      </c>
      <c r="FDW20" s="3">
        <v>2.66</v>
      </c>
      <c r="FDX20" s="3">
        <v>3.04</v>
      </c>
      <c r="FDY20" s="3">
        <v>4.33</v>
      </c>
      <c r="FDZ20" s="3">
        <v>4.7699999999999996</v>
      </c>
      <c r="FEA20" s="3">
        <v>5.8</v>
      </c>
      <c r="FEB20" s="3">
        <v>5.65</v>
      </c>
      <c r="FEC20" s="3">
        <v>3.12</v>
      </c>
      <c r="FED20" s="3">
        <v>3.31</v>
      </c>
      <c r="FEE20" s="3">
        <v>3.7</v>
      </c>
      <c r="FEF20" s="3">
        <v>3.12</v>
      </c>
      <c r="FEG20" s="3">
        <v>4.07</v>
      </c>
      <c r="FEH20" s="3">
        <v>2.0499999999999998</v>
      </c>
      <c r="FEI20" s="3">
        <v>3.2</v>
      </c>
      <c r="FEJ20" s="3">
        <v>2.64</v>
      </c>
      <c r="FEK20" s="3">
        <v>3.25</v>
      </c>
      <c r="FEL20" s="3">
        <v>4.26</v>
      </c>
      <c r="FEM20" s="3">
        <v>2.73</v>
      </c>
      <c r="FEN20" s="3">
        <v>3.78</v>
      </c>
      <c r="FEO20" s="3">
        <v>5.7</v>
      </c>
      <c r="FEP20" s="3">
        <v>3.74</v>
      </c>
      <c r="FEQ20" s="3">
        <v>4.6100000000000003</v>
      </c>
      <c r="FER20" s="3">
        <v>2.29</v>
      </c>
      <c r="FES20" s="3">
        <v>4.2300000000000004</v>
      </c>
      <c r="FET20" s="3">
        <v>4.8899999999999997</v>
      </c>
      <c r="FEU20" s="3">
        <v>4.09</v>
      </c>
      <c r="FEV20" s="3">
        <v>2.99</v>
      </c>
      <c r="FEW20" s="3">
        <v>3.19</v>
      </c>
      <c r="FEX20" s="3">
        <v>4.5199999999999996</v>
      </c>
      <c r="FEY20" s="3">
        <v>1.88</v>
      </c>
      <c r="FEZ20" s="3">
        <v>3.42</v>
      </c>
      <c r="FFA20" s="3">
        <v>1.6</v>
      </c>
      <c r="FFB20" s="3">
        <v>4.0199999999999996</v>
      </c>
      <c r="FFC20" s="3">
        <v>4.49</v>
      </c>
      <c r="FFD20" s="3">
        <v>3.5</v>
      </c>
      <c r="FFE20" s="3">
        <v>5</v>
      </c>
      <c r="FFF20" s="3">
        <v>4.4000000000000004</v>
      </c>
      <c r="FFG20" s="3">
        <v>5.22</v>
      </c>
      <c r="FFH20" s="3">
        <v>2.85</v>
      </c>
      <c r="FFI20" s="3">
        <v>3.95</v>
      </c>
      <c r="FFJ20" s="3">
        <v>3.97</v>
      </c>
      <c r="FFK20" s="3">
        <v>3.02</v>
      </c>
      <c r="FFL20" s="3">
        <v>4.41</v>
      </c>
      <c r="FFM20" s="3">
        <v>4.09</v>
      </c>
      <c r="FFN20" s="3">
        <v>6.19</v>
      </c>
      <c r="FFO20" s="3">
        <v>2.58</v>
      </c>
      <c r="FFP20" s="3">
        <v>3.93</v>
      </c>
      <c r="FFQ20" s="3">
        <v>2.99</v>
      </c>
      <c r="FFR20" s="3">
        <v>4.82</v>
      </c>
      <c r="FFS20" s="3">
        <v>4.01</v>
      </c>
      <c r="FFT20" s="3">
        <v>3.86</v>
      </c>
      <c r="FFU20" s="3">
        <v>3.24</v>
      </c>
      <c r="FFV20" s="3">
        <v>2.84</v>
      </c>
      <c r="FFW20" s="3">
        <v>5.04</v>
      </c>
      <c r="FFX20" s="3">
        <v>6.32</v>
      </c>
      <c r="FFY20" s="3">
        <v>3.94</v>
      </c>
      <c r="FFZ20" s="3">
        <v>2.35</v>
      </c>
      <c r="FGA20" s="3">
        <v>4.18</v>
      </c>
      <c r="FGB20" s="3">
        <v>3.7</v>
      </c>
      <c r="FGC20" s="3">
        <v>4.42</v>
      </c>
      <c r="FGD20" s="3">
        <v>4.47</v>
      </c>
      <c r="FGE20" s="3">
        <v>4.72</v>
      </c>
      <c r="FGF20" s="3">
        <v>4.09</v>
      </c>
      <c r="FGG20" s="3">
        <v>2.41</v>
      </c>
      <c r="FGH20" s="3">
        <v>4.9400000000000004</v>
      </c>
      <c r="FGI20" s="3">
        <v>3.61</v>
      </c>
      <c r="FGJ20" s="3">
        <v>5.14</v>
      </c>
      <c r="FGK20" s="3">
        <v>7.01</v>
      </c>
      <c r="FGL20" s="3">
        <v>2.88</v>
      </c>
      <c r="FGM20" s="3">
        <v>4.9000000000000004</v>
      </c>
      <c r="FGN20" s="3">
        <v>2.63</v>
      </c>
      <c r="FGO20" s="3">
        <v>3.06</v>
      </c>
      <c r="FGP20" s="3">
        <v>3.09</v>
      </c>
      <c r="FGQ20" s="3">
        <v>1.94</v>
      </c>
      <c r="FGR20" s="3">
        <v>2.91</v>
      </c>
      <c r="FGS20" s="3">
        <v>3.23</v>
      </c>
      <c r="FGT20" s="3">
        <v>4.22</v>
      </c>
      <c r="FGU20" s="3">
        <v>6.14</v>
      </c>
      <c r="FGV20" s="3">
        <v>3.64</v>
      </c>
      <c r="FGW20" s="3">
        <v>2.77</v>
      </c>
      <c r="FGX20" s="3">
        <v>2.57</v>
      </c>
      <c r="FGY20" s="3">
        <v>4.04</v>
      </c>
      <c r="FGZ20" s="3">
        <v>3.62</v>
      </c>
      <c r="FHA20" s="3">
        <v>3.43</v>
      </c>
      <c r="FHB20" s="3">
        <v>3.75</v>
      </c>
      <c r="FHC20" s="3">
        <v>2.09</v>
      </c>
      <c r="FHD20" s="3">
        <v>4.75</v>
      </c>
      <c r="FHE20" s="3">
        <v>1.63</v>
      </c>
      <c r="FHF20" s="3">
        <v>3.59</v>
      </c>
      <c r="FHG20" s="3">
        <v>3.8</v>
      </c>
      <c r="FHH20" s="3">
        <v>1.91</v>
      </c>
      <c r="FHI20" s="3">
        <v>2.4</v>
      </c>
      <c r="FHJ20" s="3">
        <v>4.05</v>
      </c>
      <c r="FHK20" s="3">
        <v>3.23</v>
      </c>
      <c r="FHL20" s="3">
        <v>3.26</v>
      </c>
      <c r="FHM20" s="3">
        <v>5.05</v>
      </c>
      <c r="FHN20" s="3">
        <v>3.38</v>
      </c>
      <c r="FHO20" s="3">
        <v>3.79</v>
      </c>
      <c r="FHP20" s="3">
        <v>3.36</v>
      </c>
      <c r="FHQ20" s="3">
        <v>5.26</v>
      </c>
      <c r="FHR20" s="3">
        <v>4.0599999999999996</v>
      </c>
      <c r="FHS20" s="3">
        <v>5.7</v>
      </c>
      <c r="FHT20" s="3">
        <v>3.44</v>
      </c>
      <c r="FHU20" s="3">
        <v>1.81</v>
      </c>
      <c r="FHV20" s="3">
        <v>4.1500000000000004</v>
      </c>
      <c r="FHW20" s="3">
        <v>5.13</v>
      </c>
      <c r="FHX20" s="3">
        <v>4.6500000000000004</v>
      </c>
      <c r="FHY20" s="3">
        <v>3.03</v>
      </c>
      <c r="FHZ20" s="3" t="s">
        <v>5</v>
      </c>
      <c r="FIA20" s="3">
        <v>4.5199999999999996</v>
      </c>
      <c r="FIB20" s="3">
        <v>3.23</v>
      </c>
      <c r="FIC20" s="3">
        <v>3.73</v>
      </c>
      <c r="FID20" s="3">
        <v>3.75</v>
      </c>
      <c r="FIE20" s="3">
        <v>3.63</v>
      </c>
      <c r="FIF20" s="3">
        <v>7.44</v>
      </c>
      <c r="FIG20" s="3">
        <v>3.33</v>
      </c>
      <c r="FIH20" s="3">
        <v>2.9</v>
      </c>
      <c r="FII20" s="3">
        <v>4.8899999999999997</v>
      </c>
      <c r="FIJ20" s="3">
        <v>4.43</v>
      </c>
      <c r="FIK20" s="3">
        <v>13.09</v>
      </c>
      <c r="FIL20" s="3">
        <v>6.29</v>
      </c>
      <c r="FIM20" s="3">
        <v>4.0999999999999996</v>
      </c>
      <c r="FIN20" s="3">
        <v>16.78</v>
      </c>
      <c r="FIO20" s="3">
        <v>5.77</v>
      </c>
      <c r="FIP20" s="3" t="s">
        <v>5</v>
      </c>
      <c r="FIQ20" s="3">
        <v>10.25</v>
      </c>
      <c r="FIR20" s="3">
        <v>24.51</v>
      </c>
      <c r="FIS20" s="3">
        <v>4.63</v>
      </c>
      <c r="FIT20" s="3" t="s">
        <v>5</v>
      </c>
      <c r="FIU20" s="3" t="s">
        <v>5</v>
      </c>
      <c r="FIV20" s="3">
        <v>5.89</v>
      </c>
      <c r="FIW20" s="3">
        <v>5.43</v>
      </c>
      <c r="FIX20" s="3">
        <v>3.53</v>
      </c>
      <c r="FIY20" s="3">
        <v>5.64</v>
      </c>
      <c r="FIZ20" s="3">
        <v>3.53</v>
      </c>
      <c r="FJA20" s="3">
        <v>8.6199999999999992</v>
      </c>
      <c r="FJB20" s="3">
        <v>17.25</v>
      </c>
      <c r="FJC20" s="3">
        <v>5.92</v>
      </c>
      <c r="FJD20" s="3">
        <v>2.54</v>
      </c>
      <c r="FJE20" s="3">
        <v>3.35</v>
      </c>
      <c r="FJF20" s="3" t="s">
        <v>5</v>
      </c>
      <c r="FJG20" s="3" t="s">
        <v>5</v>
      </c>
      <c r="FJH20" s="3">
        <v>3.77</v>
      </c>
      <c r="FJI20" s="3">
        <v>3.91</v>
      </c>
      <c r="FJJ20" s="3" t="s">
        <v>5</v>
      </c>
      <c r="FJK20" s="3">
        <v>5.47</v>
      </c>
      <c r="FJL20" s="3">
        <v>6.18</v>
      </c>
      <c r="FJM20" s="3">
        <v>14.82</v>
      </c>
      <c r="FJN20" s="3">
        <v>2.86</v>
      </c>
      <c r="FJO20" s="3" t="s">
        <v>5</v>
      </c>
      <c r="FJP20" s="3">
        <v>4.4400000000000004</v>
      </c>
      <c r="FJQ20" s="3">
        <v>11.69</v>
      </c>
      <c r="FJR20" s="3">
        <v>6.67</v>
      </c>
      <c r="FJS20" s="3" t="s">
        <v>5</v>
      </c>
      <c r="FJT20" s="3">
        <v>7.34</v>
      </c>
      <c r="FJU20" s="3">
        <v>2.0099999999999998</v>
      </c>
      <c r="FJV20" s="3">
        <v>6.06</v>
      </c>
      <c r="FJW20" s="3">
        <v>2.23</v>
      </c>
      <c r="FJX20" s="3">
        <v>13.99</v>
      </c>
      <c r="FJY20" s="3">
        <v>5.36</v>
      </c>
      <c r="FJZ20" s="3">
        <v>11.8</v>
      </c>
      <c r="FKA20" s="3">
        <v>2.91</v>
      </c>
      <c r="FKB20" s="3">
        <v>3.43</v>
      </c>
      <c r="FKC20" s="3">
        <v>3.31</v>
      </c>
      <c r="FKD20" s="3">
        <v>2.83</v>
      </c>
      <c r="FKE20" s="3">
        <v>3.39</v>
      </c>
      <c r="FKF20" s="3">
        <v>4.33</v>
      </c>
      <c r="FKG20" s="3">
        <v>2.79</v>
      </c>
      <c r="FKH20" s="3">
        <v>3.3</v>
      </c>
      <c r="FKI20" s="3">
        <v>6.81</v>
      </c>
      <c r="FKJ20" s="3">
        <v>2.5299999999999998</v>
      </c>
      <c r="FKK20" s="3">
        <v>3.47</v>
      </c>
      <c r="FKL20" s="3">
        <v>3.72</v>
      </c>
      <c r="FKM20" s="3">
        <v>4.21</v>
      </c>
      <c r="FKN20" s="3">
        <v>3.8</v>
      </c>
      <c r="FKO20" s="3">
        <v>2.74</v>
      </c>
      <c r="FKP20" s="3">
        <v>3.6</v>
      </c>
      <c r="FKQ20" s="3" t="s">
        <v>5</v>
      </c>
      <c r="FKR20" s="3">
        <v>2.68</v>
      </c>
      <c r="FKS20" s="3">
        <v>3.19</v>
      </c>
      <c r="FKT20" s="3">
        <v>4.78</v>
      </c>
      <c r="FKU20" s="3">
        <v>3.37</v>
      </c>
      <c r="FKV20" s="3">
        <v>4.43</v>
      </c>
      <c r="FKW20" s="3">
        <v>3.73</v>
      </c>
      <c r="FKX20" s="3">
        <v>3.65</v>
      </c>
      <c r="FKY20" s="3">
        <v>2.62</v>
      </c>
      <c r="FKZ20" s="3">
        <v>2.82</v>
      </c>
      <c r="FLA20" s="3">
        <v>3.58</v>
      </c>
      <c r="FLB20" s="3">
        <v>2.23</v>
      </c>
      <c r="FLC20" s="3">
        <v>3.22</v>
      </c>
      <c r="FLD20" s="3">
        <v>2.89</v>
      </c>
      <c r="FLE20" s="3">
        <v>2.86</v>
      </c>
      <c r="FLF20" s="3">
        <v>3.32</v>
      </c>
      <c r="FLG20" s="3">
        <v>3.78</v>
      </c>
      <c r="FLH20" s="3">
        <v>4.67</v>
      </c>
      <c r="FLI20" s="3">
        <v>2.9</v>
      </c>
      <c r="FLJ20" s="3">
        <v>3.12</v>
      </c>
      <c r="FLK20" s="3">
        <v>3.52</v>
      </c>
      <c r="FLL20" s="3">
        <v>3.14</v>
      </c>
      <c r="FLM20" s="3">
        <v>2.62</v>
      </c>
      <c r="FLN20" s="3">
        <v>2.86</v>
      </c>
      <c r="FLO20" s="3">
        <v>3.33</v>
      </c>
      <c r="FLP20" s="3">
        <v>3.16</v>
      </c>
      <c r="FLQ20" s="3">
        <v>2.91</v>
      </c>
      <c r="FLR20" s="3">
        <v>2.44</v>
      </c>
      <c r="FLS20" s="3">
        <v>3.71</v>
      </c>
      <c r="FLT20" s="3">
        <v>4.5199999999999996</v>
      </c>
      <c r="FLU20" s="3">
        <v>3.65</v>
      </c>
      <c r="FLV20" s="3">
        <v>4.1100000000000003</v>
      </c>
      <c r="FLW20" s="3">
        <v>2.8</v>
      </c>
      <c r="FLX20" s="3">
        <v>3.39</v>
      </c>
      <c r="FLY20" s="3">
        <v>3.66</v>
      </c>
      <c r="FLZ20" s="3">
        <v>2.4700000000000002</v>
      </c>
      <c r="FMA20" s="3">
        <v>2.12</v>
      </c>
      <c r="FMB20" s="3">
        <v>3.65</v>
      </c>
      <c r="FMC20" s="3">
        <v>2.86</v>
      </c>
      <c r="FMD20" s="3">
        <v>2.84</v>
      </c>
      <c r="FME20" s="3">
        <v>2.48</v>
      </c>
      <c r="FMF20" s="3">
        <v>3.49</v>
      </c>
      <c r="FMG20" s="3">
        <v>2.93</v>
      </c>
      <c r="FMH20" s="3">
        <v>3.85</v>
      </c>
      <c r="FMI20" s="3">
        <v>2.04</v>
      </c>
      <c r="FMJ20" s="3">
        <v>3.71</v>
      </c>
      <c r="FMK20" s="3">
        <v>3.16</v>
      </c>
      <c r="FML20" s="3">
        <v>4.63</v>
      </c>
      <c r="FMM20" s="3">
        <v>2.39</v>
      </c>
      <c r="FMN20" s="3">
        <v>2.75</v>
      </c>
      <c r="FMO20" s="3">
        <v>2.33</v>
      </c>
      <c r="FMP20" s="3">
        <v>3.02</v>
      </c>
      <c r="FMQ20" s="3">
        <v>4.05</v>
      </c>
      <c r="FMR20" s="3">
        <v>2.6</v>
      </c>
      <c r="FMS20" s="3">
        <v>2.85</v>
      </c>
      <c r="FMT20" s="3">
        <v>3.59</v>
      </c>
      <c r="FMU20" s="3">
        <v>4.3499999999999996</v>
      </c>
      <c r="FMV20" s="3">
        <v>2.88</v>
      </c>
      <c r="FMW20" s="3">
        <v>4.16</v>
      </c>
      <c r="FMX20" s="3">
        <v>3.7</v>
      </c>
      <c r="FMY20" s="3">
        <v>3.14</v>
      </c>
      <c r="FMZ20" s="3">
        <v>7.17</v>
      </c>
      <c r="FNA20" s="3">
        <v>3.33</v>
      </c>
      <c r="FNB20" s="3">
        <v>2.9</v>
      </c>
      <c r="FNC20" s="3">
        <v>2.23</v>
      </c>
      <c r="FND20" s="3">
        <v>2.39</v>
      </c>
      <c r="FNE20" s="3">
        <v>2.81</v>
      </c>
      <c r="FNF20" s="3">
        <v>3.25</v>
      </c>
      <c r="FNG20" s="3">
        <v>1.5</v>
      </c>
      <c r="FNH20" s="3">
        <v>3.25</v>
      </c>
      <c r="FNI20" s="3">
        <v>2.85</v>
      </c>
      <c r="FNJ20" s="3">
        <v>2.64</v>
      </c>
      <c r="FNK20" s="3">
        <v>4.04</v>
      </c>
      <c r="FNL20" s="3" t="s">
        <v>5</v>
      </c>
      <c r="FNM20" s="3">
        <v>2.2000000000000002</v>
      </c>
      <c r="FNN20" s="3">
        <v>2.0699999999999998</v>
      </c>
      <c r="FNO20" s="3">
        <v>3.58</v>
      </c>
      <c r="FNP20" s="3">
        <v>5.13</v>
      </c>
      <c r="FNQ20" s="3">
        <v>3.97</v>
      </c>
      <c r="FNR20" s="3">
        <v>2.61</v>
      </c>
      <c r="FNS20" s="3">
        <v>3.47</v>
      </c>
      <c r="FNT20" s="3">
        <v>4.91</v>
      </c>
      <c r="FNU20" s="3">
        <v>6.13</v>
      </c>
      <c r="FNV20" s="3">
        <v>2.98</v>
      </c>
      <c r="FNW20" s="3">
        <v>6.61</v>
      </c>
      <c r="FNX20" s="3" t="s">
        <v>5</v>
      </c>
      <c r="FNY20" s="3">
        <v>3.51</v>
      </c>
      <c r="FNZ20" s="3">
        <v>4.04</v>
      </c>
      <c r="FOA20" s="3">
        <v>3.29</v>
      </c>
      <c r="FOB20" s="3">
        <v>2.63</v>
      </c>
      <c r="FOC20" s="3">
        <v>2.4500000000000002</v>
      </c>
      <c r="FOD20" s="3">
        <v>1.64</v>
      </c>
      <c r="FOE20" s="3">
        <v>2.56</v>
      </c>
      <c r="FOF20" s="3">
        <v>2.95</v>
      </c>
      <c r="FOG20" s="3">
        <v>3.83</v>
      </c>
      <c r="FOH20" s="3">
        <v>2.71</v>
      </c>
      <c r="FOI20" s="3">
        <v>2.74</v>
      </c>
      <c r="FOJ20" s="3">
        <v>5.29</v>
      </c>
      <c r="FOK20" s="3">
        <v>2.8</v>
      </c>
      <c r="FOL20" s="3">
        <v>3.61</v>
      </c>
      <c r="FOM20" s="3">
        <v>2.97</v>
      </c>
      <c r="FON20" s="3">
        <v>4.93</v>
      </c>
      <c r="FOO20" s="3">
        <v>3.08</v>
      </c>
      <c r="FOP20" s="3">
        <v>3.96</v>
      </c>
      <c r="FOQ20" s="3">
        <v>3.2</v>
      </c>
      <c r="FOR20" s="3">
        <v>2.68</v>
      </c>
      <c r="FOS20" s="3">
        <v>4.08</v>
      </c>
      <c r="FOT20" s="3">
        <v>5.1100000000000003</v>
      </c>
      <c r="FOU20" s="3">
        <v>2.96</v>
      </c>
      <c r="FOV20" s="3">
        <v>2.15</v>
      </c>
      <c r="FOW20" s="3">
        <v>2.7</v>
      </c>
      <c r="FOX20" s="3">
        <v>1.55</v>
      </c>
      <c r="FOY20" s="3">
        <v>3.25</v>
      </c>
      <c r="FOZ20" s="3">
        <v>3.39</v>
      </c>
      <c r="FPA20" s="3">
        <v>3.9</v>
      </c>
      <c r="FPB20" s="3">
        <v>5.23</v>
      </c>
      <c r="FPC20" s="3">
        <v>3.23</v>
      </c>
      <c r="FPD20" s="3">
        <v>2.2400000000000002</v>
      </c>
      <c r="FPE20" s="3">
        <v>3.69</v>
      </c>
      <c r="FPF20" s="3">
        <v>2.77</v>
      </c>
      <c r="FPG20" s="3">
        <v>3.9</v>
      </c>
      <c r="FPH20" s="3">
        <v>2.42</v>
      </c>
      <c r="FPI20" s="3">
        <v>4.53</v>
      </c>
      <c r="FPJ20" s="3">
        <v>3.32</v>
      </c>
      <c r="FPK20" s="3">
        <v>2.9</v>
      </c>
      <c r="FPL20" s="3">
        <v>3.08</v>
      </c>
      <c r="FPM20" s="3">
        <v>3.42</v>
      </c>
      <c r="FPN20" s="3">
        <v>3.08</v>
      </c>
      <c r="FPO20" s="3">
        <v>3.51</v>
      </c>
      <c r="FPP20" s="3">
        <v>2.62</v>
      </c>
      <c r="FPQ20" s="3">
        <v>1.37</v>
      </c>
      <c r="FPR20" s="3">
        <v>3.14</v>
      </c>
      <c r="FPS20" s="3">
        <v>3.25</v>
      </c>
      <c r="FPT20" s="3">
        <v>5.26</v>
      </c>
      <c r="FPU20" s="3">
        <v>4.34</v>
      </c>
      <c r="FPV20" s="3">
        <v>3.64</v>
      </c>
      <c r="FPW20" s="3">
        <v>3.31</v>
      </c>
      <c r="FPX20" s="3">
        <v>3.36</v>
      </c>
      <c r="FPY20" s="3">
        <v>2.85</v>
      </c>
      <c r="FPZ20" s="3">
        <v>3.27</v>
      </c>
      <c r="FQA20" s="3">
        <v>2.44</v>
      </c>
      <c r="FQB20" s="3">
        <v>2.2000000000000002</v>
      </c>
      <c r="FQC20" s="3">
        <v>0.8</v>
      </c>
      <c r="FQD20" s="3">
        <v>1.31</v>
      </c>
      <c r="FQE20" s="3">
        <v>3.74</v>
      </c>
      <c r="FQF20" s="3">
        <v>3.19</v>
      </c>
      <c r="FQG20" s="3">
        <v>2.72</v>
      </c>
      <c r="FQH20" s="3">
        <v>3.45</v>
      </c>
      <c r="FQI20" s="3">
        <v>3.04</v>
      </c>
      <c r="FQJ20" s="3">
        <v>3.7</v>
      </c>
      <c r="FQK20" s="3">
        <v>3.03</v>
      </c>
      <c r="FQL20" s="3">
        <v>3.1</v>
      </c>
      <c r="FQM20" s="3">
        <v>3.68</v>
      </c>
      <c r="FQN20" s="3">
        <v>4.5</v>
      </c>
      <c r="FQO20" s="3">
        <v>3.03</v>
      </c>
      <c r="FQP20" s="3">
        <v>2.85</v>
      </c>
      <c r="FQQ20" s="3">
        <v>3.25</v>
      </c>
      <c r="FQR20" s="3">
        <v>4</v>
      </c>
      <c r="FQS20" s="3">
        <v>3.5</v>
      </c>
      <c r="FQT20" s="3">
        <v>1.96</v>
      </c>
      <c r="FQU20" s="3">
        <v>2.0099999999999998</v>
      </c>
      <c r="FQV20" s="3">
        <v>4.49</v>
      </c>
      <c r="FQW20" s="3">
        <v>2.84</v>
      </c>
      <c r="FQX20" s="3">
        <v>3.78</v>
      </c>
      <c r="FQY20" s="3">
        <v>3.07</v>
      </c>
      <c r="FQZ20" s="3">
        <v>3.13</v>
      </c>
      <c r="FRA20" s="3">
        <v>3.56</v>
      </c>
      <c r="FRB20" s="3">
        <v>2.39</v>
      </c>
      <c r="FRC20" s="3">
        <v>3.17</v>
      </c>
      <c r="FRD20" s="3">
        <v>3.85</v>
      </c>
      <c r="FRE20" s="3">
        <v>3.23</v>
      </c>
      <c r="FRF20" s="3">
        <v>8.5399999999999991</v>
      </c>
      <c r="FRG20" s="3">
        <v>8.02</v>
      </c>
      <c r="FRH20" s="3">
        <v>3.37</v>
      </c>
      <c r="FRI20" s="3">
        <v>2.46</v>
      </c>
      <c r="FRJ20" s="3">
        <v>2.97</v>
      </c>
      <c r="FRK20" s="3">
        <v>2.5299999999999998</v>
      </c>
      <c r="FRL20" s="3">
        <v>2.0299999999999998</v>
      </c>
      <c r="FRM20" s="3">
        <v>2.67</v>
      </c>
      <c r="FRN20" s="3">
        <v>3.68</v>
      </c>
      <c r="FRO20" s="3">
        <v>2.61</v>
      </c>
      <c r="FRP20" s="3">
        <v>3.4</v>
      </c>
      <c r="FRQ20" s="3">
        <v>3.66</v>
      </c>
      <c r="FRR20" s="3">
        <v>2.77</v>
      </c>
      <c r="FRS20" s="3">
        <v>3.51</v>
      </c>
      <c r="FRT20" s="3">
        <v>3.57</v>
      </c>
      <c r="FRU20" s="3">
        <v>4.0599999999999996</v>
      </c>
      <c r="FRV20" s="3">
        <v>3.82</v>
      </c>
      <c r="FRW20" s="3">
        <v>2.83</v>
      </c>
      <c r="FRX20" s="3">
        <v>3.67</v>
      </c>
      <c r="FRY20" s="3">
        <v>2.66</v>
      </c>
      <c r="FRZ20" s="3">
        <v>3.42</v>
      </c>
      <c r="FSA20" s="3">
        <v>2.95</v>
      </c>
      <c r="FSB20" s="3">
        <v>3.34</v>
      </c>
      <c r="FSC20" s="3">
        <v>2.75</v>
      </c>
      <c r="FSD20" s="3">
        <v>2.94</v>
      </c>
      <c r="FSE20" s="3">
        <v>2.79</v>
      </c>
      <c r="FSF20" s="3">
        <v>2.92</v>
      </c>
      <c r="FSG20" s="3">
        <v>2.74</v>
      </c>
      <c r="FSH20" s="3">
        <v>3.17</v>
      </c>
      <c r="FSI20" s="3">
        <v>3.11</v>
      </c>
      <c r="FSJ20" s="3">
        <v>2.62</v>
      </c>
      <c r="FSK20" s="3">
        <v>1.88</v>
      </c>
      <c r="FSL20" s="3">
        <v>2.34</v>
      </c>
      <c r="FSM20" s="3">
        <v>2.89</v>
      </c>
      <c r="FSN20" s="3">
        <v>1.85</v>
      </c>
      <c r="FSO20" s="3">
        <v>2.85</v>
      </c>
      <c r="FSP20" s="3">
        <v>3.57</v>
      </c>
      <c r="FSQ20" s="3">
        <v>4.38</v>
      </c>
      <c r="FSR20" s="3">
        <v>2.77</v>
      </c>
      <c r="FSS20" s="3">
        <v>4.8899999999999997</v>
      </c>
      <c r="FST20" s="3">
        <v>2.69</v>
      </c>
      <c r="FSU20" s="3">
        <v>3.14</v>
      </c>
      <c r="FSV20" s="3">
        <v>2.76</v>
      </c>
      <c r="FSW20" s="3">
        <v>3.93</v>
      </c>
      <c r="FSX20" s="3">
        <v>3.42</v>
      </c>
      <c r="FSY20" s="3">
        <v>2.68</v>
      </c>
      <c r="FSZ20" s="3">
        <v>2.86</v>
      </c>
      <c r="FTA20" s="3">
        <v>4.01</v>
      </c>
      <c r="FTB20" s="3">
        <v>2.72</v>
      </c>
      <c r="FTC20" s="3">
        <v>3.75</v>
      </c>
      <c r="FTD20" s="3">
        <v>4.83</v>
      </c>
      <c r="FTE20" s="3">
        <v>3.75</v>
      </c>
      <c r="FTF20" s="3">
        <v>2.27</v>
      </c>
      <c r="FTG20" s="3">
        <v>3.07</v>
      </c>
      <c r="FTH20" s="3">
        <v>3.84</v>
      </c>
      <c r="FTI20" s="3">
        <v>2.5299999999999998</v>
      </c>
      <c r="FTJ20" s="3">
        <v>4.28</v>
      </c>
      <c r="FTK20" s="3">
        <v>2.66</v>
      </c>
      <c r="FTL20" s="3">
        <v>3.63</v>
      </c>
      <c r="FTM20" s="3">
        <v>3.58</v>
      </c>
      <c r="FTN20" s="3">
        <v>3.09</v>
      </c>
      <c r="FTO20" s="3">
        <v>2.1800000000000002</v>
      </c>
      <c r="FTP20" s="3">
        <v>3.09</v>
      </c>
      <c r="FTQ20" s="3">
        <v>2.21</v>
      </c>
      <c r="FTR20" s="3">
        <v>3.37</v>
      </c>
      <c r="FTS20" s="3">
        <v>3.46</v>
      </c>
      <c r="FTT20" s="3">
        <v>2.59</v>
      </c>
      <c r="FTU20" s="3">
        <v>2.74</v>
      </c>
      <c r="FTV20" s="3">
        <v>2.8</v>
      </c>
      <c r="FTW20" s="3">
        <v>2.96</v>
      </c>
      <c r="FTX20" s="3">
        <v>3.64</v>
      </c>
      <c r="FTY20" s="3">
        <v>3.33</v>
      </c>
      <c r="FTZ20" s="3">
        <v>2.06</v>
      </c>
      <c r="FUA20" s="3">
        <v>3.77</v>
      </c>
      <c r="FUB20" s="3">
        <v>3.6</v>
      </c>
      <c r="FUC20" s="3">
        <v>3.52</v>
      </c>
      <c r="FUD20" s="3">
        <v>3.56</v>
      </c>
      <c r="FUE20" s="3">
        <v>4.13</v>
      </c>
      <c r="FUF20" s="3">
        <v>3.04</v>
      </c>
      <c r="FUG20" s="3">
        <v>3.63</v>
      </c>
      <c r="FUH20" s="3">
        <v>3.27</v>
      </c>
      <c r="FUI20" s="3">
        <v>3.43</v>
      </c>
      <c r="FUJ20" s="3">
        <v>2.99</v>
      </c>
      <c r="FUK20" s="3">
        <v>3.94</v>
      </c>
      <c r="FUL20" s="3">
        <v>4.08</v>
      </c>
      <c r="FUM20" s="3">
        <v>3.83</v>
      </c>
      <c r="FUN20" s="3">
        <v>3.35</v>
      </c>
      <c r="FUO20" s="3">
        <v>3.74</v>
      </c>
      <c r="FUP20" s="3">
        <v>3.69</v>
      </c>
      <c r="FUQ20" s="3">
        <v>3.63</v>
      </c>
      <c r="FUR20" s="3">
        <v>3.02</v>
      </c>
      <c r="FUS20" s="3">
        <v>3.49</v>
      </c>
      <c r="FUT20" s="3">
        <v>3.82</v>
      </c>
      <c r="FUU20" s="3">
        <v>3</v>
      </c>
      <c r="FUV20" s="3">
        <v>2.2599999999999998</v>
      </c>
      <c r="FUW20" s="3">
        <v>3.02</v>
      </c>
      <c r="FUX20" s="3">
        <v>3.09</v>
      </c>
      <c r="FUY20" s="3">
        <v>3.68</v>
      </c>
      <c r="FUZ20" s="3">
        <v>3.96</v>
      </c>
      <c r="FVA20" s="3">
        <v>4.4400000000000004</v>
      </c>
      <c r="FVB20" s="3">
        <v>3.16</v>
      </c>
      <c r="FVC20" s="3">
        <v>0.86</v>
      </c>
      <c r="FVD20" s="3">
        <v>2.58</v>
      </c>
      <c r="FVE20" s="3">
        <v>3.14</v>
      </c>
      <c r="FVF20" s="3">
        <v>2.63</v>
      </c>
      <c r="FVG20" s="3">
        <v>2.35</v>
      </c>
      <c r="FVH20" s="3">
        <v>3.87</v>
      </c>
      <c r="FVI20" s="3">
        <v>3.82</v>
      </c>
      <c r="FVJ20" s="3">
        <v>3.62</v>
      </c>
      <c r="FVK20" s="3">
        <v>3.94</v>
      </c>
      <c r="FVL20" s="3">
        <v>2.6</v>
      </c>
      <c r="FVM20" s="3">
        <v>3.81</v>
      </c>
      <c r="FVN20" s="3">
        <v>3.93</v>
      </c>
      <c r="FVO20" s="3">
        <v>3.83</v>
      </c>
      <c r="FVP20" s="3">
        <v>2.7</v>
      </c>
      <c r="FVQ20" s="3">
        <v>3.56</v>
      </c>
      <c r="FVR20" s="3">
        <v>2.15</v>
      </c>
      <c r="FVS20" s="3">
        <v>3.41</v>
      </c>
      <c r="FVT20" s="3">
        <v>2.84</v>
      </c>
      <c r="FVU20" s="3">
        <v>3.47</v>
      </c>
      <c r="FVV20" s="3">
        <v>3.01</v>
      </c>
      <c r="FVW20" s="3">
        <v>3.04</v>
      </c>
      <c r="FVX20" s="3">
        <v>3.2</v>
      </c>
      <c r="FVY20" s="3">
        <v>3.41</v>
      </c>
      <c r="FVZ20" s="3">
        <v>3.66</v>
      </c>
      <c r="FWA20" s="3">
        <v>3.78</v>
      </c>
      <c r="FWB20" s="3">
        <v>4.68</v>
      </c>
      <c r="FWC20" s="3">
        <v>2.81</v>
      </c>
      <c r="FWD20" s="3">
        <v>3.71</v>
      </c>
      <c r="FWE20" s="3">
        <v>3.48</v>
      </c>
      <c r="FWF20" s="3">
        <v>4.16</v>
      </c>
      <c r="FWG20" s="3">
        <v>6.33</v>
      </c>
      <c r="FWH20" s="3">
        <v>4.84</v>
      </c>
      <c r="FWI20" s="3">
        <v>2.2999999999999998</v>
      </c>
      <c r="FWJ20" s="3">
        <v>2.66</v>
      </c>
      <c r="FWK20" s="3">
        <v>3.68</v>
      </c>
      <c r="FWL20" s="3">
        <v>3.02</v>
      </c>
      <c r="FWM20" s="3">
        <v>4.29</v>
      </c>
      <c r="FWN20" s="3">
        <v>2.5299999999999998</v>
      </c>
      <c r="FWO20" s="3">
        <v>4.53</v>
      </c>
      <c r="FWP20" s="3">
        <v>3.32</v>
      </c>
      <c r="FWQ20" s="3">
        <v>2.5299999999999998</v>
      </c>
      <c r="FWR20" s="3">
        <v>2.3199999999999998</v>
      </c>
      <c r="FWS20" s="3">
        <v>4.0999999999999996</v>
      </c>
      <c r="FWT20" s="3">
        <v>3.14</v>
      </c>
      <c r="FWU20" s="3">
        <v>3.46</v>
      </c>
      <c r="FWV20" s="3">
        <v>3.49</v>
      </c>
      <c r="FWW20" s="3">
        <v>2.88</v>
      </c>
      <c r="FWX20" s="3">
        <v>1.18</v>
      </c>
      <c r="FWY20" s="3">
        <v>2.76</v>
      </c>
      <c r="FWZ20" s="3">
        <v>3.35</v>
      </c>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row>
    <row r="21" spans="1:4953" ht="15" customHeight="1" x14ac:dyDescent="0.25">
      <c r="A21">
        <v>18</v>
      </c>
      <c r="B21" s="32" t="s">
        <v>5556</v>
      </c>
      <c r="C21" s="25">
        <v>235053</v>
      </c>
      <c r="D21" t="str">
        <f t="shared" si="0"/>
        <v>2025Q2</v>
      </c>
      <c r="E21" s="5">
        <v>3.92</v>
      </c>
      <c r="F21" s="5">
        <v>3.78</v>
      </c>
      <c r="G21" s="5">
        <v>2.23</v>
      </c>
      <c r="H21" s="5">
        <v>2.58</v>
      </c>
      <c r="I21" s="5">
        <v>2.77</v>
      </c>
      <c r="J21" s="3">
        <v>2.16</v>
      </c>
      <c r="K21" s="3">
        <v>3.45</v>
      </c>
      <c r="L21" s="3">
        <v>3</v>
      </c>
      <c r="M21" s="3">
        <v>1.95</v>
      </c>
      <c r="N21" s="3">
        <v>2.86</v>
      </c>
      <c r="O21" s="3">
        <v>3.45</v>
      </c>
      <c r="P21" s="3">
        <v>2.8</v>
      </c>
      <c r="Q21" s="3">
        <v>2.36</v>
      </c>
      <c r="R21" s="3">
        <v>3.6</v>
      </c>
      <c r="S21" s="3">
        <v>2.2999999999999998</v>
      </c>
      <c r="T21" s="3">
        <v>3.05</v>
      </c>
      <c r="U21" s="3">
        <v>1.99</v>
      </c>
      <c r="V21" s="3">
        <v>4.21</v>
      </c>
      <c r="W21" s="3">
        <v>2.75</v>
      </c>
      <c r="X21" s="3">
        <v>1.95</v>
      </c>
      <c r="Y21" s="3">
        <v>2.68</v>
      </c>
      <c r="Z21" s="3">
        <v>1.85</v>
      </c>
      <c r="AA21" s="3">
        <v>3.21</v>
      </c>
      <c r="AB21" s="3">
        <v>3.55</v>
      </c>
      <c r="AC21" s="3">
        <v>2.5299999999999998</v>
      </c>
      <c r="AD21" s="3">
        <v>3.03</v>
      </c>
      <c r="AE21" s="3">
        <v>2.98</v>
      </c>
      <c r="AF21" s="3">
        <v>2.64</v>
      </c>
      <c r="AG21" s="3">
        <v>2.36</v>
      </c>
      <c r="AH21" s="3">
        <v>5.63</v>
      </c>
      <c r="AI21" s="3">
        <v>2.79</v>
      </c>
      <c r="AJ21" s="3">
        <v>2.85</v>
      </c>
      <c r="AK21" s="3">
        <v>2.85</v>
      </c>
      <c r="AL21" s="3">
        <v>3.43</v>
      </c>
      <c r="AM21" s="3">
        <v>3.02</v>
      </c>
      <c r="AN21" s="3">
        <v>2.4500000000000002</v>
      </c>
      <c r="AO21" s="3">
        <v>3.21</v>
      </c>
      <c r="AP21" s="3">
        <v>2.36</v>
      </c>
      <c r="AQ21" s="3">
        <v>3.14</v>
      </c>
      <c r="AR21" s="3">
        <v>2.89</v>
      </c>
      <c r="AS21" s="3">
        <v>4.12</v>
      </c>
      <c r="AT21" s="3">
        <v>3.77</v>
      </c>
      <c r="AU21" s="3">
        <v>2.8</v>
      </c>
      <c r="AV21" s="3">
        <v>2.1800000000000002</v>
      </c>
      <c r="AW21" s="3">
        <v>3.36</v>
      </c>
      <c r="AX21" s="3">
        <v>1.7</v>
      </c>
      <c r="AY21" s="3">
        <v>2.4700000000000002</v>
      </c>
      <c r="AZ21" s="3">
        <v>1.56</v>
      </c>
      <c r="BA21" s="3">
        <v>2.65</v>
      </c>
      <c r="BB21" s="3">
        <v>2.38</v>
      </c>
      <c r="BC21" s="3">
        <v>2.72</v>
      </c>
      <c r="BD21" s="3">
        <v>3.15</v>
      </c>
      <c r="BE21" s="3">
        <v>3.35</v>
      </c>
      <c r="BF21" s="3">
        <v>3.19</v>
      </c>
      <c r="BG21" s="3">
        <v>4.25</v>
      </c>
      <c r="BH21" s="3">
        <v>2.9</v>
      </c>
      <c r="BI21" s="3">
        <v>3.57</v>
      </c>
      <c r="BJ21" s="3">
        <v>4.03</v>
      </c>
      <c r="BK21" s="3">
        <v>2.33</v>
      </c>
      <c r="BL21" s="3">
        <v>3.04</v>
      </c>
      <c r="BM21" s="3">
        <v>5.4</v>
      </c>
      <c r="BN21" s="3">
        <v>2.73</v>
      </c>
      <c r="BO21" s="3">
        <v>2.58</v>
      </c>
      <c r="BP21" s="3">
        <v>3.21</v>
      </c>
      <c r="BQ21" s="3">
        <v>3.6</v>
      </c>
      <c r="BR21" s="3">
        <v>3.11</v>
      </c>
      <c r="BS21" s="3">
        <v>6.38</v>
      </c>
      <c r="BT21" s="3">
        <v>3.66</v>
      </c>
      <c r="BU21" s="3">
        <v>2.95</v>
      </c>
      <c r="BV21" s="3">
        <v>1.67</v>
      </c>
      <c r="BW21" s="3">
        <v>2.39</v>
      </c>
      <c r="BX21" s="3">
        <v>5.71</v>
      </c>
      <c r="BY21" s="3">
        <v>3.05</v>
      </c>
      <c r="BZ21" s="3">
        <v>3.18</v>
      </c>
      <c r="CA21" s="3">
        <v>2.79</v>
      </c>
      <c r="CB21" s="3">
        <v>2.71</v>
      </c>
      <c r="CC21" s="3">
        <v>3.47</v>
      </c>
      <c r="CD21" s="3">
        <v>2.64</v>
      </c>
      <c r="CE21" s="3">
        <v>3.62</v>
      </c>
      <c r="CF21" s="3">
        <v>3.36</v>
      </c>
      <c r="CG21" s="3" t="s">
        <v>5</v>
      </c>
      <c r="CH21" s="3">
        <v>3.11</v>
      </c>
      <c r="CI21" s="3">
        <v>3.68</v>
      </c>
      <c r="CJ21" s="3">
        <v>3.19</v>
      </c>
      <c r="CK21" s="3">
        <v>3.04</v>
      </c>
      <c r="CL21" s="3">
        <v>3.79</v>
      </c>
      <c r="CM21" s="3">
        <v>2.33</v>
      </c>
      <c r="CN21" s="3">
        <v>3.06</v>
      </c>
      <c r="CO21" s="3">
        <v>3.08</v>
      </c>
      <c r="CP21" s="3">
        <v>2.64</v>
      </c>
      <c r="CQ21" s="3">
        <v>2.92</v>
      </c>
      <c r="CR21" s="3">
        <v>3.37</v>
      </c>
      <c r="CS21" s="3">
        <v>3.64</v>
      </c>
      <c r="CT21" s="3">
        <v>1.93</v>
      </c>
      <c r="CU21" s="3">
        <v>3.32</v>
      </c>
      <c r="CV21" s="3">
        <v>3.39</v>
      </c>
      <c r="CW21" s="3">
        <v>2.23</v>
      </c>
      <c r="CX21" s="3">
        <v>3.46</v>
      </c>
      <c r="CY21" s="3">
        <v>2.69</v>
      </c>
      <c r="CZ21" s="3">
        <v>2.21</v>
      </c>
      <c r="DA21" s="3">
        <v>2.74</v>
      </c>
      <c r="DB21" s="3">
        <v>2.2200000000000002</v>
      </c>
      <c r="DC21" s="3">
        <v>2.02</v>
      </c>
      <c r="DD21" s="3">
        <v>4.1500000000000004</v>
      </c>
      <c r="DE21" s="3">
        <v>3.55</v>
      </c>
      <c r="DF21" s="3">
        <v>2.25</v>
      </c>
      <c r="DG21" s="3">
        <v>4.13</v>
      </c>
      <c r="DH21" s="3">
        <v>4.66</v>
      </c>
      <c r="DI21" s="3">
        <v>2.2799999999999998</v>
      </c>
      <c r="DJ21" s="3">
        <v>1.59</v>
      </c>
      <c r="DK21" s="3">
        <v>1.55</v>
      </c>
      <c r="DL21" s="3">
        <v>4.0599999999999996</v>
      </c>
      <c r="DM21" s="3">
        <v>3.16</v>
      </c>
      <c r="DN21" s="3">
        <v>3</v>
      </c>
      <c r="DO21" s="3">
        <v>3.87</v>
      </c>
      <c r="DP21" s="3">
        <v>4.4400000000000004</v>
      </c>
      <c r="DQ21" s="3">
        <v>2.83</v>
      </c>
      <c r="DR21" s="3">
        <v>1.74</v>
      </c>
      <c r="DS21" s="3">
        <v>11.3</v>
      </c>
      <c r="DT21" s="3">
        <v>2.13</v>
      </c>
      <c r="DU21" s="3">
        <v>5.45</v>
      </c>
      <c r="DV21" s="3">
        <v>2.59</v>
      </c>
      <c r="DW21" s="3">
        <v>2.99</v>
      </c>
      <c r="DX21" s="3">
        <v>3.48</v>
      </c>
      <c r="DY21" s="3">
        <v>3.34</v>
      </c>
      <c r="DZ21" s="3">
        <v>2.5299999999999998</v>
      </c>
      <c r="EA21" s="3">
        <v>2.72</v>
      </c>
      <c r="EB21" s="3">
        <v>2.25</v>
      </c>
      <c r="EC21" s="3">
        <v>3.81</v>
      </c>
      <c r="ED21" s="3">
        <v>2.8</v>
      </c>
      <c r="EE21" s="3">
        <v>3.25</v>
      </c>
      <c r="EF21" s="3">
        <v>3.07</v>
      </c>
      <c r="EG21" s="3">
        <v>3</v>
      </c>
      <c r="EH21" s="3">
        <v>2.88</v>
      </c>
      <c r="EI21" s="3">
        <v>2.97</v>
      </c>
      <c r="EJ21" s="3">
        <v>2.08</v>
      </c>
      <c r="EK21" s="3">
        <v>2.34</v>
      </c>
      <c r="EL21" s="3">
        <v>3.52</v>
      </c>
      <c r="EM21" s="3">
        <v>4</v>
      </c>
      <c r="EN21" s="3">
        <v>3.34</v>
      </c>
      <c r="EO21" s="3">
        <v>3.1</v>
      </c>
      <c r="EP21" s="3">
        <v>2.83</v>
      </c>
      <c r="EQ21" s="3">
        <v>4.25</v>
      </c>
      <c r="ER21" s="3">
        <v>2.95</v>
      </c>
      <c r="ES21" s="3">
        <v>3.83</v>
      </c>
      <c r="ET21" s="3">
        <v>2.62</v>
      </c>
      <c r="EU21" s="3">
        <v>4.74</v>
      </c>
      <c r="EV21" s="3">
        <v>2.6</v>
      </c>
      <c r="EW21" s="3">
        <v>3.03</v>
      </c>
      <c r="EX21" s="3">
        <v>2.2000000000000002</v>
      </c>
      <c r="EY21" s="3">
        <v>4.38</v>
      </c>
      <c r="EZ21" s="3">
        <v>3.38</v>
      </c>
      <c r="FA21" s="3">
        <v>3.43</v>
      </c>
      <c r="FB21" s="3">
        <v>4.01</v>
      </c>
      <c r="FC21" s="3">
        <v>3.96</v>
      </c>
      <c r="FD21" s="3">
        <v>2.82</v>
      </c>
      <c r="FE21" s="3">
        <v>4.9800000000000004</v>
      </c>
      <c r="FF21" s="3">
        <v>3.21</v>
      </c>
      <c r="FG21" s="3">
        <v>4.8899999999999997</v>
      </c>
      <c r="FH21" s="3">
        <v>6.84</v>
      </c>
      <c r="FI21" s="3">
        <v>2.87</v>
      </c>
      <c r="FJ21" s="3">
        <v>3.63</v>
      </c>
      <c r="FK21" s="3">
        <v>2.64</v>
      </c>
      <c r="FL21" s="3">
        <v>2.69</v>
      </c>
      <c r="FM21" s="3">
        <v>2.9</v>
      </c>
      <c r="FN21" s="3">
        <v>3.34</v>
      </c>
      <c r="FO21" s="3">
        <v>3.26</v>
      </c>
      <c r="FP21" s="3">
        <v>2.02</v>
      </c>
      <c r="FQ21" s="3">
        <v>3.18</v>
      </c>
      <c r="FR21" s="3">
        <v>4.1100000000000003</v>
      </c>
      <c r="FS21" s="3">
        <v>2.81</v>
      </c>
      <c r="FT21" s="3">
        <v>4.8499999999999996</v>
      </c>
      <c r="FU21" s="3">
        <v>3.55</v>
      </c>
      <c r="FV21" s="3">
        <v>2.4300000000000002</v>
      </c>
      <c r="FW21" s="3">
        <v>2.6</v>
      </c>
      <c r="FX21" s="3">
        <v>4.47</v>
      </c>
      <c r="FY21" s="3">
        <v>1.21</v>
      </c>
      <c r="FZ21" s="3">
        <v>1.68</v>
      </c>
      <c r="GA21" s="3">
        <v>2.78</v>
      </c>
      <c r="GB21" s="3" t="s">
        <v>5</v>
      </c>
      <c r="GC21" s="3">
        <v>2.2599999999999998</v>
      </c>
      <c r="GD21" s="3">
        <v>5.01</v>
      </c>
      <c r="GE21" s="3">
        <v>3.75</v>
      </c>
      <c r="GF21" s="3">
        <v>1.91</v>
      </c>
      <c r="GG21" s="3">
        <v>4.57</v>
      </c>
      <c r="GH21" s="3">
        <v>3.82</v>
      </c>
      <c r="GI21" s="3">
        <v>2.27</v>
      </c>
      <c r="GJ21" s="3">
        <v>3.97</v>
      </c>
      <c r="GK21" s="3">
        <v>4.57</v>
      </c>
      <c r="GL21" s="3">
        <v>4.1900000000000004</v>
      </c>
      <c r="GM21" s="3">
        <v>4.88</v>
      </c>
      <c r="GN21" s="3" t="s">
        <v>5</v>
      </c>
      <c r="GO21" s="3" t="s">
        <v>5</v>
      </c>
      <c r="GP21" s="3">
        <v>2.34</v>
      </c>
      <c r="GQ21" s="3">
        <v>4.8899999999999997</v>
      </c>
      <c r="GR21" s="3">
        <v>3.97</v>
      </c>
      <c r="GS21" s="3">
        <v>2.66</v>
      </c>
      <c r="GT21" s="3">
        <v>1.7</v>
      </c>
      <c r="GU21" s="3">
        <v>2.3199999999999998</v>
      </c>
      <c r="GV21" s="3">
        <v>9.1999999999999993</v>
      </c>
      <c r="GW21" s="3">
        <v>1.93</v>
      </c>
      <c r="GX21" s="3" t="s">
        <v>5</v>
      </c>
      <c r="GY21" s="3">
        <v>2.83</v>
      </c>
      <c r="GZ21" s="3" t="s">
        <v>5</v>
      </c>
      <c r="HA21" s="3" t="s">
        <v>5</v>
      </c>
      <c r="HB21" s="3" t="s">
        <v>5</v>
      </c>
      <c r="HC21" s="3" t="s">
        <v>5</v>
      </c>
      <c r="HD21" s="3" t="s">
        <v>5</v>
      </c>
      <c r="HE21" s="3">
        <v>2.9</v>
      </c>
      <c r="HF21" s="3" t="s">
        <v>5</v>
      </c>
      <c r="HG21" s="3">
        <v>2.7</v>
      </c>
      <c r="HH21" s="3">
        <v>3.84</v>
      </c>
      <c r="HI21" s="3">
        <v>2.4700000000000002</v>
      </c>
      <c r="HJ21" s="3" t="s">
        <v>5</v>
      </c>
      <c r="HK21" s="3">
        <v>3.47</v>
      </c>
      <c r="HL21" s="3">
        <v>4.5599999999999996</v>
      </c>
      <c r="HM21" s="3" t="s">
        <v>5</v>
      </c>
      <c r="HN21" s="3" t="s">
        <v>5</v>
      </c>
      <c r="HO21" s="3">
        <v>4.42</v>
      </c>
      <c r="HP21" s="3">
        <v>2</v>
      </c>
      <c r="HQ21" s="3">
        <v>2.23</v>
      </c>
      <c r="HR21" s="3">
        <v>4.17</v>
      </c>
      <c r="HS21" s="3">
        <v>4.5599999999999996</v>
      </c>
      <c r="HT21" s="3" t="s">
        <v>5</v>
      </c>
      <c r="HU21" s="3">
        <v>4.0199999999999996</v>
      </c>
      <c r="HV21" s="3">
        <v>3.78</v>
      </c>
      <c r="HW21" s="3">
        <v>3.41</v>
      </c>
      <c r="HX21" s="3">
        <v>3.85</v>
      </c>
      <c r="HY21" s="3" t="s">
        <v>5</v>
      </c>
      <c r="HZ21" s="3">
        <v>3.52</v>
      </c>
      <c r="IA21" s="3">
        <v>3.98</v>
      </c>
      <c r="IB21" s="3">
        <v>3.2</v>
      </c>
      <c r="IC21" s="3" t="s">
        <v>5</v>
      </c>
      <c r="ID21" s="3" t="s">
        <v>5</v>
      </c>
      <c r="IE21" s="3">
        <v>3.54</v>
      </c>
      <c r="IF21" s="3">
        <v>2.4300000000000002</v>
      </c>
      <c r="IG21" s="3">
        <v>3.71</v>
      </c>
      <c r="IH21" s="3" t="s">
        <v>5</v>
      </c>
      <c r="II21" s="3" t="s">
        <v>5</v>
      </c>
      <c r="IJ21" s="3">
        <v>4.68</v>
      </c>
      <c r="IK21" s="3">
        <v>2.95</v>
      </c>
      <c r="IL21" s="3">
        <v>3.28</v>
      </c>
      <c r="IM21" s="3">
        <v>4.22</v>
      </c>
      <c r="IN21" s="3">
        <v>2.0299999999999998</v>
      </c>
      <c r="IO21" s="3">
        <v>1.41</v>
      </c>
      <c r="IP21" s="3">
        <v>4.6500000000000004</v>
      </c>
      <c r="IQ21" s="3">
        <v>2.69</v>
      </c>
      <c r="IR21" s="3">
        <v>3.16</v>
      </c>
      <c r="IS21" s="3" t="s">
        <v>5</v>
      </c>
      <c r="IT21" s="3">
        <v>3.15</v>
      </c>
      <c r="IU21" s="3" t="s">
        <v>5</v>
      </c>
      <c r="IV21" s="3" t="s">
        <v>5</v>
      </c>
      <c r="IW21" s="3">
        <v>1.69</v>
      </c>
      <c r="IX21" s="3">
        <v>2.93</v>
      </c>
      <c r="IY21" s="3">
        <v>4.42</v>
      </c>
      <c r="IZ21" s="3">
        <v>2.04</v>
      </c>
      <c r="JA21" s="3">
        <v>1.9</v>
      </c>
      <c r="JB21" s="3">
        <v>3.31</v>
      </c>
      <c r="JC21" s="3">
        <v>1.85</v>
      </c>
      <c r="JD21" s="3">
        <v>3.94</v>
      </c>
      <c r="JE21" s="3">
        <v>3.92</v>
      </c>
      <c r="JF21" s="3" t="s">
        <v>5</v>
      </c>
      <c r="JG21" s="3">
        <v>4.8600000000000003</v>
      </c>
      <c r="JH21" s="3">
        <v>5.03</v>
      </c>
      <c r="JI21" s="3" t="s">
        <v>5</v>
      </c>
      <c r="JJ21" s="3">
        <v>4.3499999999999996</v>
      </c>
      <c r="JK21" s="3">
        <v>2.2999999999999998</v>
      </c>
      <c r="JL21" s="3">
        <v>2.87</v>
      </c>
      <c r="JM21" s="3">
        <v>1.84</v>
      </c>
      <c r="JN21" s="3">
        <v>2.17</v>
      </c>
      <c r="JO21" s="3">
        <v>2.77</v>
      </c>
      <c r="JP21" s="3">
        <v>3.84</v>
      </c>
      <c r="JQ21" s="3">
        <v>3.59</v>
      </c>
      <c r="JR21" s="3" t="s">
        <v>5</v>
      </c>
      <c r="JS21" s="3">
        <v>3.65</v>
      </c>
      <c r="JT21" s="3">
        <v>2.99</v>
      </c>
      <c r="JU21" s="3">
        <v>2.46</v>
      </c>
      <c r="JV21" s="3">
        <v>2.4500000000000002</v>
      </c>
      <c r="JW21" s="3">
        <v>3.02</v>
      </c>
      <c r="JX21" s="3">
        <v>2.83</v>
      </c>
      <c r="JY21" s="3">
        <v>4.7300000000000004</v>
      </c>
      <c r="JZ21" s="3" t="s">
        <v>5</v>
      </c>
      <c r="KA21" s="3">
        <v>5.0999999999999996</v>
      </c>
      <c r="KB21" s="3">
        <v>1.2</v>
      </c>
      <c r="KC21" s="3" t="s">
        <v>5</v>
      </c>
      <c r="KD21" s="3" t="s">
        <v>5</v>
      </c>
      <c r="KE21" s="3">
        <v>5.32</v>
      </c>
      <c r="KF21" s="3" t="s">
        <v>5</v>
      </c>
      <c r="KG21" s="3">
        <v>3.83</v>
      </c>
      <c r="KH21" s="3">
        <v>1.53</v>
      </c>
      <c r="KI21" s="3" t="s">
        <v>5</v>
      </c>
      <c r="KJ21" s="3" t="s">
        <v>5</v>
      </c>
      <c r="KK21" s="3">
        <v>3.84</v>
      </c>
      <c r="KL21" s="3">
        <v>3.68</v>
      </c>
      <c r="KM21" s="3" t="s">
        <v>5</v>
      </c>
      <c r="KN21" s="3">
        <v>3.53</v>
      </c>
      <c r="KO21" s="3" t="s">
        <v>5</v>
      </c>
      <c r="KP21" s="3" t="s">
        <v>5</v>
      </c>
      <c r="KQ21" s="3">
        <v>2.52</v>
      </c>
      <c r="KR21" s="3">
        <v>5.14</v>
      </c>
      <c r="KS21" s="3" t="s">
        <v>5</v>
      </c>
      <c r="KT21" s="3" t="s">
        <v>5</v>
      </c>
      <c r="KU21" s="3">
        <v>4.09</v>
      </c>
      <c r="KV21" s="3">
        <v>6.23</v>
      </c>
      <c r="KW21" s="3">
        <v>3.31</v>
      </c>
      <c r="KX21" s="3">
        <v>4.1500000000000004</v>
      </c>
      <c r="KY21" s="3">
        <v>2.94</v>
      </c>
      <c r="KZ21" s="3" t="s">
        <v>5</v>
      </c>
      <c r="LA21" s="3">
        <v>2.2599999999999998</v>
      </c>
      <c r="LB21" s="3">
        <v>2.71</v>
      </c>
      <c r="LC21" s="3">
        <v>3.48</v>
      </c>
      <c r="LD21" s="3">
        <v>3.16</v>
      </c>
      <c r="LE21" s="3">
        <v>4.3</v>
      </c>
      <c r="LF21" s="3">
        <v>3.61</v>
      </c>
      <c r="LG21" s="3" t="s">
        <v>5</v>
      </c>
      <c r="LH21" s="3">
        <v>2.92</v>
      </c>
      <c r="LI21" s="3">
        <v>3.95</v>
      </c>
      <c r="LJ21" s="3">
        <v>4.21</v>
      </c>
      <c r="LK21" s="3">
        <v>3.84</v>
      </c>
      <c r="LL21" s="3">
        <v>1.56</v>
      </c>
      <c r="LM21" s="3" t="s">
        <v>5</v>
      </c>
      <c r="LN21" s="3">
        <v>2.59</v>
      </c>
      <c r="LO21" s="3">
        <v>4.08</v>
      </c>
      <c r="LP21" s="3">
        <v>3.18</v>
      </c>
      <c r="LQ21" s="3">
        <v>3.96</v>
      </c>
      <c r="LR21" s="3">
        <v>2.44</v>
      </c>
      <c r="LS21" s="3" t="s">
        <v>5</v>
      </c>
      <c r="LT21" s="3" t="s">
        <v>5</v>
      </c>
      <c r="LU21" s="3">
        <v>4.34</v>
      </c>
      <c r="LV21" s="3" t="s">
        <v>5</v>
      </c>
      <c r="LW21" s="3">
        <v>2.82</v>
      </c>
      <c r="LX21" s="3" t="s">
        <v>5</v>
      </c>
      <c r="LY21" s="3" t="s">
        <v>5</v>
      </c>
      <c r="LZ21" s="3" t="s">
        <v>5</v>
      </c>
      <c r="MA21" s="3">
        <v>4.1500000000000004</v>
      </c>
      <c r="MB21" s="3">
        <v>2.5499999999999998</v>
      </c>
      <c r="MC21" s="3" t="s">
        <v>5</v>
      </c>
      <c r="MD21" s="3" t="s">
        <v>5</v>
      </c>
      <c r="ME21" s="3">
        <v>4.2</v>
      </c>
      <c r="MF21" s="3">
        <v>2.92</v>
      </c>
      <c r="MG21" s="3">
        <v>4</v>
      </c>
      <c r="MH21" s="3">
        <v>4.33</v>
      </c>
      <c r="MI21" s="3" t="s">
        <v>5</v>
      </c>
      <c r="MJ21" s="3">
        <v>4.6100000000000003</v>
      </c>
      <c r="MK21" s="3">
        <v>2.64</v>
      </c>
      <c r="ML21" s="3">
        <v>5.12</v>
      </c>
      <c r="MM21" s="3">
        <v>1.62</v>
      </c>
      <c r="MN21" s="3">
        <v>3.35</v>
      </c>
      <c r="MO21" s="3">
        <v>3.74</v>
      </c>
      <c r="MP21" s="3" t="s">
        <v>5</v>
      </c>
      <c r="MQ21" s="3">
        <v>3.9</v>
      </c>
      <c r="MR21" s="3">
        <v>2.08</v>
      </c>
      <c r="MS21" s="3">
        <v>2.79</v>
      </c>
      <c r="MT21" s="3">
        <v>4.5999999999999996</v>
      </c>
      <c r="MU21" s="3">
        <v>1.6</v>
      </c>
      <c r="MV21" s="3">
        <v>2.0699999999999998</v>
      </c>
      <c r="MW21" s="3">
        <v>2.37</v>
      </c>
      <c r="MX21" s="3">
        <v>2.13</v>
      </c>
      <c r="MY21" s="3" t="s">
        <v>5</v>
      </c>
      <c r="MZ21" s="3">
        <v>1.29</v>
      </c>
      <c r="NA21" s="3">
        <v>3.29</v>
      </c>
      <c r="NB21" s="3">
        <v>5.0999999999999996</v>
      </c>
      <c r="NC21" s="3">
        <v>2.65</v>
      </c>
      <c r="ND21" s="3">
        <v>2.68</v>
      </c>
      <c r="NE21" s="3">
        <v>3.11</v>
      </c>
      <c r="NF21" s="3">
        <v>0.83</v>
      </c>
      <c r="NG21" s="3">
        <v>3.17</v>
      </c>
      <c r="NH21" s="3">
        <v>3.32</v>
      </c>
      <c r="NI21" s="3">
        <v>5.01</v>
      </c>
      <c r="NJ21" s="3">
        <v>2.37</v>
      </c>
      <c r="NK21" s="3">
        <v>3.43</v>
      </c>
      <c r="NL21" s="3">
        <v>2.61</v>
      </c>
      <c r="NM21" s="3">
        <v>2.5299999999999998</v>
      </c>
      <c r="NN21" s="3">
        <v>2.1800000000000002</v>
      </c>
      <c r="NO21" s="3">
        <v>2.41</v>
      </c>
      <c r="NP21" s="3">
        <v>3.43</v>
      </c>
      <c r="NQ21" s="3">
        <v>3.79</v>
      </c>
      <c r="NR21" s="3">
        <v>2.64</v>
      </c>
      <c r="NS21" s="3">
        <v>2.88</v>
      </c>
      <c r="NT21" s="3">
        <v>3.17</v>
      </c>
      <c r="NU21" s="3">
        <v>3.28</v>
      </c>
      <c r="NV21" s="3">
        <v>2.13</v>
      </c>
      <c r="NW21" s="3">
        <v>3.79</v>
      </c>
      <c r="NX21" s="3">
        <v>2.89</v>
      </c>
      <c r="NY21" s="3">
        <v>1.93</v>
      </c>
      <c r="NZ21" s="3">
        <v>2.93</v>
      </c>
      <c r="OA21" s="3">
        <v>3.96</v>
      </c>
      <c r="OB21" s="3">
        <v>3.41</v>
      </c>
      <c r="OC21" s="3">
        <v>2.92</v>
      </c>
      <c r="OD21" s="3">
        <v>4.78</v>
      </c>
      <c r="OE21" s="3">
        <v>2.0099999999999998</v>
      </c>
      <c r="OF21" s="3">
        <v>4.05</v>
      </c>
      <c r="OG21" s="3">
        <v>2.79</v>
      </c>
      <c r="OH21" s="3" t="s">
        <v>5</v>
      </c>
      <c r="OI21" s="3">
        <v>2.16</v>
      </c>
      <c r="OJ21" s="3">
        <v>3.77</v>
      </c>
      <c r="OK21" s="3">
        <v>2.17</v>
      </c>
      <c r="OL21" s="3">
        <v>3.24</v>
      </c>
      <c r="OM21" s="3">
        <v>2.06</v>
      </c>
      <c r="ON21" s="3">
        <v>3.44</v>
      </c>
      <c r="OO21" s="3">
        <v>2.38</v>
      </c>
      <c r="OP21" s="3">
        <v>4.87</v>
      </c>
      <c r="OQ21" s="3">
        <v>1.1200000000000001</v>
      </c>
      <c r="OR21" s="3">
        <v>2.13</v>
      </c>
      <c r="OS21" s="3">
        <v>4.01</v>
      </c>
      <c r="OT21" s="3">
        <v>2.71</v>
      </c>
      <c r="OU21" s="3">
        <v>3.98</v>
      </c>
      <c r="OV21" s="3">
        <v>1.58</v>
      </c>
      <c r="OW21" s="3">
        <v>1.41</v>
      </c>
      <c r="OX21" s="3">
        <v>1.85</v>
      </c>
      <c r="OY21" s="3">
        <v>2.14</v>
      </c>
      <c r="OZ21" s="3">
        <v>2.56</v>
      </c>
      <c r="PA21" s="3">
        <v>3.04</v>
      </c>
      <c r="PB21" s="3">
        <v>3.46</v>
      </c>
      <c r="PC21" s="3" t="s">
        <v>5</v>
      </c>
      <c r="PD21" s="3">
        <v>3.84</v>
      </c>
      <c r="PE21" s="3">
        <v>3.71</v>
      </c>
      <c r="PF21" s="3" t="s">
        <v>5</v>
      </c>
      <c r="PG21" s="3">
        <v>2.5299999999999998</v>
      </c>
      <c r="PH21" s="3">
        <v>4.08</v>
      </c>
      <c r="PI21" s="3">
        <v>2.73</v>
      </c>
      <c r="PJ21" s="3">
        <v>4.53</v>
      </c>
      <c r="PK21" s="3">
        <v>2.4700000000000002</v>
      </c>
      <c r="PL21" s="3">
        <v>4.83</v>
      </c>
      <c r="PM21" s="3">
        <v>2.2999999999999998</v>
      </c>
      <c r="PN21" s="3">
        <v>2.42</v>
      </c>
      <c r="PO21" s="3">
        <v>3.29</v>
      </c>
      <c r="PP21" s="3">
        <v>2.39</v>
      </c>
      <c r="PQ21" s="3" t="s">
        <v>5</v>
      </c>
      <c r="PR21" s="3">
        <v>3.55</v>
      </c>
      <c r="PS21" s="3">
        <v>4.28</v>
      </c>
      <c r="PT21" s="3">
        <v>3.03</v>
      </c>
      <c r="PU21" s="3">
        <v>3.54</v>
      </c>
      <c r="PV21" s="3">
        <v>3.13</v>
      </c>
      <c r="PW21" s="3">
        <v>2.79</v>
      </c>
      <c r="PX21" s="3">
        <v>2.12</v>
      </c>
      <c r="PY21" s="3">
        <v>2.21</v>
      </c>
      <c r="PZ21" s="3">
        <v>2.2799999999999998</v>
      </c>
      <c r="QA21" s="3">
        <v>4.43</v>
      </c>
      <c r="QB21" s="3">
        <v>1.87</v>
      </c>
      <c r="QC21" s="3">
        <v>3.31</v>
      </c>
      <c r="QD21" s="3">
        <v>3.32</v>
      </c>
      <c r="QE21" s="3">
        <v>2.1800000000000002</v>
      </c>
      <c r="QF21" s="3" t="s">
        <v>5</v>
      </c>
      <c r="QG21" s="3">
        <v>1.63</v>
      </c>
      <c r="QH21" s="3">
        <v>4.37</v>
      </c>
      <c r="QI21" s="3">
        <v>2.27</v>
      </c>
      <c r="QJ21" s="3">
        <v>2.57</v>
      </c>
      <c r="QK21" s="3" t="s">
        <v>5</v>
      </c>
      <c r="QL21" s="3" t="s">
        <v>5</v>
      </c>
      <c r="QM21" s="3">
        <v>1.21</v>
      </c>
      <c r="QN21" s="3">
        <v>3.04</v>
      </c>
      <c r="QO21" s="3" t="s">
        <v>5</v>
      </c>
      <c r="QP21" s="3">
        <v>2.08</v>
      </c>
      <c r="QQ21" s="3">
        <v>4.25</v>
      </c>
      <c r="QR21" s="3" t="s">
        <v>5</v>
      </c>
      <c r="QS21" s="3" t="s">
        <v>5</v>
      </c>
      <c r="QT21" s="3">
        <v>1.91</v>
      </c>
      <c r="QU21" s="3">
        <v>4.13</v>
      </c>
      <c r="QV21" s="3">
        <v>1.74</v>
      </c>
      <c r="QW21" s="3" t="s">
        <v>5</v>
      </c>
      <c r="QX21" s="3" t="s">
        <v>5</v>
      </c>
      <c r="QY21" s="3">
        <v>4.5999999999999996</v>
      </c>
      <c r="QZ21" s="3">
        <v>5.58</v>
      </c>
      <c r="RA21" s="3">
        <v>3.1</v>
      </c>
      <c r="RB21" s="3">
        <v>2.69</v>
      </c>
      <c r="RC21" s="3">
        <v>1.98</v>
      </c>
      <c r="RD21" s="3">
        <v>4.3499999999999996</v>
      </c>
      <c r="RE21" s="3" t="s">
        <v>5</v>
      </c>
      <c r="RF21" s="3" t="s">
        <v>5</v>
      </c>
      <c r="RG21" s="3" t="s">
        <v>5</v>
      </c>
      <c r="RH21" s="3">
        <v>3.54</v>
      </c>
      <c r="RI21" s="3">
        <v>3.45</v>
      </c>
      <c r="RJ21" s="3">
        <v>5.23</v>
      </c>
      <c r="RK21" s="3">
        <v>4.25</v>
      </c>
      <c r="RL21" s="3" t="s">
        <v>5</v>
      </c>
      <c r="RM21" s="3" t="s">
        <v>5</v>
      </c>
      <c r="RN21" s="3">
        <v>2.4</v>
      </c>
      <c r="RO21" s="3">
        <v>4</v>
      </c>
      <c r="RP21" s="3" t="s">
        <v>5</v>
      </c>
      <c r="RQ21" s="3">
        <v>4.82</v>
      </c>
      <c r="RR21" s="3">
        <v>3.84</v>
      </c>
      <c r="RS21" s="3">
        <v>4.13</v>
      </c>
      <c r="RT21" s="3" t="s">
        <v>5</v>
      </c>
      <c r="RU21" s="3" t="s">
        <v>5</v>
      </c>
      <c r="RV21" s="3" t="s">
        <v>5</v>
      </c>
      <c r="RW21" s="3" t="s">
        <v>5</v>
      </c>
      <c r="RX21" s="3" t="s">
        <v>5</v>
      </c>
      <c r="RY21" s="3" t="s">
        <v>5</v>
      </c>
      <c r="RZ21" s="3">
        <v>4.8099999999999996</v>
      </c>
      <c r="SA21" s="3" t="s">
        <v>5</v>
      </c>
      <c r="SB21" s="3" t="s">
        <v>5</v>
      </c>
      <c r="SC21" s="3" t="s">
        <v>5</v>
      </c>
      <c r="SD21" s="3">
        <v>4.03</v>
      </c>
      <c r="SE21" s="3" t="s">
        <v>5</v>
      </c>
      <c r="SF21" s="3">
        <v>2.33</v>
      </c>
      <c r="SG21" s="3">
        <v>2.86</v>
      </c>
      <c r="SH21" s="3">
        <v>1.42</v>
      </c>
      <c r="SI21" s="3">
        <v>4.3499999999999996</v>
      </c>
      <c r="SJ21" s="3" t="s">
        <v>5</v>
      </c>
      <c r="SK21" s="3">
        <v>4.8600000000000003</v>
      </c>
      <c r="SL21" s="3">
        <v>4.78</v>
      </c>
      <c r="SM21" s="3">
        <v>5.0599999999999996</v>
      </c>
      <c r="SN21" s="3">
        <v>3.26</v>
      </c>
      <c r="SO21" s="3">
        <v>4.51</v>
      </c>
      <c r="SP21" s="3">
        <v>2.62</v>
      </c>
      <c r="SQ21" s="3">
        <v>4.8</v>
      </c>
      <c r="SR21" s="3">
        <v>2.61</v>
      </c>
      <c r="SS21" s="3">
        <v>4.43</v>
      </c>
      <c r="ST21" s="3">
        <v>2.2400000000000002</v>
      </c>
      <c r="SU21" s="3">
        <v>3.5</v>
      </c>
      <c r="SV21" s="3">
        <v>2.72</v>
      </c>
      <c r="SW21" s="3">
        <v>2.79</v>
      </c>
      <c r="SX21" s="3">
        <v>6.04</v>
      </c>
      <c r="SY21" s="3">
        <v>2.33</v>
      </c>
      <c r="SZ21" s="3">
        <v>3.45</v>
      </c>
      <c r="TA21" s="3">
        <v>3.86</v>
      </c>
      <c r="TB21" s="3">
        <v>4.3</v>
      </c>
      <c r="TC21" s="3">
        <v>2.25</v>
      </c>
      <c r="TD21" s="3">
        <v>5.22</v>
      </c>
      <c r="TE21" s="3">
        <v>5.94</v>
      </c>
      <c r="TF21" s="3">
        <v>2.82</v>
      </c>
      <c r="TG21" s="3">
        <v>4.41</v>
      </c>
      <c r="TH21" s="3">
        <v>5.1100000000000003</v>
      </c>
      <c r="TI21" s="3">
        <v>4.8499999999999996</v>
      </c>
      <c r="TJ21" s="3" t="s">
        <v>5</v>
      </c>
      <c r="TK21" s="3">
        <v>1.65</v>
      </c>
      <c r="TL21" s="3">
        <v>3.24</v>
      </c>
      <c r="TM21" s="3">
        <v>3.68</v>
      </c>
      <c r="TN21" s="3">
        <v>4.2300000000000004</v>
      </c>
      <c r="TO21" s="3">
        <v>2.14</v>
      </c>
      <c r="TP21" s="3">
        <v>2.2200000000000002</v>
      </c>
      <c r="TQ21" s="3">
        <v>2.29</v>
      </c>
      <c r="TR21" s="3">
        <v>4.8899999999999997</v>
      </c>
      <c r="TS21" s="3">
        <v>3.32</v>
      </c>
      <c r="TT21" s="3">
        <v>4.43</v>
      </c>
      <c r="TU21" s="3">
        <v>4.71</v>
      </c>
      <c r="TV21" s="3">
        <v>2.17</v>
      </c>
      <c r="TW21" s="3">
        <v>3.65</v>
      </c>
      <c r="TX21" s="3">
        <v>4.04</v>
      </c>
      <c r="TY21" s="3">
        <v>2.46</v>
      </c>
      <c r="TZ21" s="3">
        <v>3.38</v>
      </c>
      <c r="UA21" s="3" t="s">
        <v>5</v>
      </c>
      <c r="UB21" s="3">
        <v>4.79</v>
      </c>
      <c r="UC21" s="3">
        <v>3.44</v>
      </c>
      <c r="UD21" s="3">
        <v>2.56</v>
      </c>
      <c r="UE21" s="3" t="s">
        <v>5</v>
      </c>
      <c r="UF21" s="3">
        <v>2.4900000000000002</v>
      </c>
      <c r="UG21" s="3">
        <v>4.8499999999999996</v>
      </c>
      <c r="UH21" s="3">
        <v>2.81</v>
      </c>
      <c r="UI21" s="3">
        <v>1.58</v>
      </c>
      <c r="UJ21" s="3">
        <v>2.2599999999999998</v>
      </c>
      <c r="UK21" s="3">
        <v>3.91</v>
      </c>
      <c r="UL21" s="3">
        <v>3.97</v>
      </c>
      <c r="UM21" s="3">
        <v>4.25</v>
      </c>
      <c r="UN21" s="3">
        <v>3.9</v>
      </c>
      <c r="UO21" s="3">
        <v>1.8</v>
      </c>
      <c r="UP21" s="3">
        <v>1.9</v>
      </c>
      <c r="UQ21" s="3">
        <v>5.81</v>
      </c>
      <c r="UR21" s="3">
        <v>2.1800000000000002</v>
      </c>
      <c r="US21" s="3">
        <v>2.86</v>
      </c>
      <c r="UT21" s="3">
        <v>2.94</v>
      </c>
      <c r="UU21" s="3">
        <v>2.76</v>
      </c>
      <c r="UV21" s="3">
        <v>1.39</v>
      </c>
      <c r="UW21" s="3">
        <v>7.27</v>
      </c>
      <c r="UX21" s="3">
        <v>2.92</v>
      </c>
      <c r="UY21" s="3">
        <v>3.67</v>
      </c>
      <c r="UZ21" s="3">
        <v>3.3</v>
      </c>
      <c r="VA21" s="3">
        <v>4.04</v>
      </c>
      <c r="VB21" s="3">
        <v>5.0199999999999996</v>
      </c>
      <c r="VC21" s="3">
        <v>4.4400000000000004</v>
      </c>
      <c r="VD21" s="3">
        <v>1.65</v>
      </c>
      <c r="VE21" s="3">
        <v>1.37</v>
      </c>
      <c r="VF21" s="3">
        <v>2.63</v>
      </c>
      <c r="VG21" s="3">
        <v>3.07</v>
      </c>
      <c r="VH21" s="3">
        <v>1.86</v>
      </c>
      <c r="VI21" s="3">
        <v>2.69</v>
      </c>
      <c r="VJ21" s="3">
        <v>1.72</v>
      </c>
      <c r="VK21" s="3">
        <v>2.5299999999999998</v>
      </c>
      <c r="VL21" s="3">
        <v>1.94</v>
      </c>
      <c r="VM21" s="3">
        <v>3.18</v>
      </c>
      <c r="VN21" s="3">
        <v>4.72</v>
      </c>
      <c r="VO21" s="3">
        <v>4.1100000000000003</v>
      </c>
      <c r="VP21" s="3">
        <v>3.04</v>
      </c>
      <c r="VQ21" s="3" t="s">
        <v>5</v>
      </c>
      <c r="VR21" s="3">
        <v>5.25</v>
      </c>
      <c r="VS21" s="3">
        <v>3.95</v>
      </c>
      <c r="VT21" s="3">
        <v>2.56</v>
      </c>
      <c r="VU21" s="3">
        <v>2.2999999999999998</v>
      </c>
      <c r="VV21" s="3">
        <v>4.25</v>
      </c>
      <c r="VW21" s="3">
        <v>2.08</v>
      </c>
      <c r="VX21" s="3">
        <v>2.36</v>
      </c>
      <c r="VY21" s="3">
        <v>3.05</v>
      </c>
      <c r="VZ21" s="3">
        <v>2.77</v>
      </c>
      <c r="WA21" s="3">
        <v>2.87</v>
      </c>
      <c r="WB21" s="3">
        <v>4.21</v>
      </c>
      <c r="WC21" s="3">
        <v>2.2999999999999998</v>
      </c>
      <c r="WD21" s="3">
        <v>2.95</v>
      </c>
      <c r="WE21" s="3">
        <v>4.71</v>
      </c>
      <c r="WF21" s="3">
        <v>2.86</v>
      </c>
      <c r="WG21" s="3">
        <v>4.18</v>
      </c>
      <c r="WH21" s="3">
        <v>4.0199999999999996</v>
      </c>
      <c r="WI21" s="3">
        <v>4.33</v>
      </c>
      <c r="WJ21" s="3">
        <v>2.88</v>
      </c>
      <c r="WK21" s="3" t="s">
        <v>5</v>
      </c>
      <c r="WL21" s="3">
        <v>3.04</v>
      </c>
      <c r="WM21" s="3">
        <v>2.4900000000000002</v>
      </c>
      <c r="WN21" s="3">
        <v>3.43</v>
      </c>
      <c r="WO21" s="3">
        <v>2.5</v>
      </c>
      <c r="WP21" s="3">
        <v>3.94</v>
      </c>
      <c r="WQ21" s="3">
        <v>4.93</v>
      </c>
      <c r="WR21" s="3">
        <v>2.5</v>
      </c>
      <c r="WS21" s="3">
        <v>2.91</v>
      </c>
      <c r="WT21" s="3">
        <v>2.19</v>
      </c>
      <c r="WU21" s="3">
        <v>1.56</v>
      </c>
      <c r="WV21" s="3">
        <v>3.58</v>
      </c>
      <c r="WW21" s="3">
        <v>3.04</v>
      </c>
      <c r="WX21" s="3">
        <v>2.63</v>
      </c>
      <c r="WY21" s="3">
        <v>2.39</v>
      </c>
      <c r="WZ21" s="3">
        <v>3.31</v>
      </c>
      <c r="XA21" s="3">
        <v>4.09</v>
      </c>
      <c r="XB21" s="3">
        <v>2.12</v>
      </c>
      <c r="XC21" s="3">
        <v>1.1499999999999999</v>
      </c>
      <c r="XD21" s="3">
        <v>2.27</v>
      </c>
      <c r="XE21" s="3">
        <v>2.91</v>
      </c>
      <c r="XF21" s="3" t="s">
        <v>5</v>
      </c>
      <c r="XG21" s="3">
        <v>2.97</v>
      </c>
      <c r="XH21" s="3">
        <v>3.78</v>
      </c>
      <c r="XI21" s="3">
        <v>2.57</v>
      </c>
      <c r="XJ21" s="3">
        <v>3.54</v>
      </c>
      <c r="XK21" s="3">
        <v>3.47</v>
      </c>
      <c r="XL21" s="3">
        <v>3.19</v>
      </c>
      <c r="XM21" s="3">
        <v>2.38</v>
      </c>
      <c r="XN21" s="3">
        <v>4.29</v>
      </c>
      <c r="XO21" s="3">
        <v>2.41</v>
      </c>
      <c r="XP21" s="3">
        <v>2.68</v>
      </c>
      <c r="XQ21" s="3">
        <v>3.3</v>
      </c>
      <c r="XR21" s="3">
        <v>2.65</v>
      </c>
      <c r="XS21" s="3">
        <v>3.45</v>
      </c>
      <c r="XT21" s="3">
        <v>2.92</v>
      </c>
      <c r="XU21" s="3">
        <v>2.95</v>
      </c>
      <c r="XV21" s="3">
        <v>3.05</v>
      </c>
      <c r="XW21" s="3">
        <v>2.25</v>
      </c>
      <c r="XX21" s="3">
        <v>2.0099999999999998</v>
      </c>
      <c r="XY21" s="3">
        <v>3.94</v>
      </c>
      <c r="XZ21" s="3">
        <v>1.83</v>
      </c>
      <c r="YA21" s="3">
        <v>4.07</v>
      </c>
      <c r="YB21" s="3">
        <v>4.04</v>
      </c>
      <c r="YC21" s="3">
        <v>4.13</v>
      </c>
      <c r="YD21" s="3">
        <v>3.02</v>
      </c>
      <c r="YE21" s="3">
        <v>5.09</v>
      </c>
      <c r="YF21" s="3" t="s">
        <v>5</v>
      </c>
      <c r="YG21" s="3">
        <v>3.04</v>
      </c>
      <c r="YH21" s="3">
        <v>4.2699999999999996</v>
      </c>
      <c r="YI21" s="3">
        <v>2.5099999999999998</v>
      </c>
      <c r="YJ21" s="3">
        <v>2.96</v>
      </c>
      <c r="YK21" s="3">
        <v>3.35</v>
      </c>
      <c r="YL21" s="3">
        <v>4.3600000000000003</v>
      </c>
      <c r="YM21" s="3">
        <v>3.28</v>
      </c>
      <c r="YN21" s="3">
        <v>3.15</v>
      </c>
      <c r="YO21" s="3">
        <v>4.71</v>
      </c>
      <c r="YP21" s="3">
        <v>2.37</v>
      </c>
      <c r="YQ21" s="3">
        <v>2.0499999999999998</v>
      </c>
      <c r="YR21" s="3">
        <v>3.53</v>
      </c>
      <c r="YS21" s="3">
        <v>3.76</v>
      </c>
      <c r="YT21" s="3">
        <v>3.52</v>
      </c>
      <c r="YU21" s="3">
        <v>3.73</v>
      </c>
      <c r="YV21" s="3">
        <v>4.03</v>
      </c>
      <c r="YW21" s="3">
        <v>2.52</v>
      </c>
      <c r="YX21" s="3">
        <v>2.35</v>
      </c>
      <c r="YY21" s="3">
        <v>4.1900000000000004</v>
      </c>
      <c r="YZ21" s="3">
        <v>2.56</v>
      </c>
      <c r="ZA21" s="3">
        <v>2.17</v>
      </c>
      <c r="ZB21" s="3">
        <v>2.66</v>
      </c>
      <c r="ZC21" s="3">
        <v>2.99</v>
      </c>
      <c r="ZD21" s="3">
        <v>3.05</v>
      </c>
      <c r="ZE21" s="3">
        <v>3.03</v>
      </c>
      <c r="ZF21" s="3">
        <v>3.01</v>
      </c>
      <c r="ZG21" s="3">
        <v>2.6</v>
      </c>
      <c r="ZH21" s="3">
        <v>1.64</v>
      </c>
      <c r="ZI21" s="3">
        <v>2.67</v>
      </c>
      <c r="ZJ21" s="3">
        <v>2.81</v>
      </c>
      <c r="ZK21" s="3">
        <v>2.76</v>
      </c>
      <c r="ZL21" s="3">
        <v>2.77</v>
      </c>
      <c r="ZM21" s="3">
        <v>1.4</v>
      </c>
      <c r="ZN21" s="3">
        <v>2.4700000000000002</v>
      </c>
      <c r="ZO21" s="3">
        <v>4.84</v>
      </c>
      <c r="ZP21" s="3">
        <v>4.38</v>
      </c>
      <c r="ZQ21" s="3">
        <v>2.71</v>
      </c>
      <c r="ZR21" s="3">
        <v>3.49</v>
      </c>
      <c r="ZS21" s="3">
        <v>4.26</v>
      </c>
      <c r="ZT21" s="3">
        <v>2.6</v>
      </c>
      <c r="ZU21" s="3">
        <v>4.47</v>
      </c>
      <c r="ZV21" s="3">
        <v>4.3499999999999996</v>
      </c>
      <c r="ZW21" s="3">
        <v>2.69</v>
      </c>
      <c r="ZX21" s="3">
        <v>2.12</v>
      </c>
      <c r="ZY21" s="3">
        <v>2.3199999999999998</v>
      </c>
      <c r="ZZ21" s="3">
        <v>3.61</v>
      </c>
      <c r="AAA21" s="3">
        <v>4.25</v>
      </c>
      <c r="AAB21" s="3">
        <v>3.32</v>
      </c>
      <c r="AAC21" s="3">
        <v>3.77</v>
      </c>
      <c r="AAD21" s="3">
        <v>2.2200000000000002</v>
      </c>
      <c r="AAE21" s="3">
        <v>2.72</v>
      </c>
      <c r="AAF21" s="3">
        <v>2.88</v>
      </c>
      <c r="AAG21" s="3">
        <v>2.68</v>
      </c>
      <c r="AAH21" s="3">
        <v>3.64</v>
      </c>
      <c r="AAI21" s="3">
        <v>2.74</v>
      </c>
      <c r="AAJ21" s="3">
        <v>2.19</v>
      </c>
      <c r="AAK21" s="3">
        <v>1.96</v>
      </c>
      <c r="AAL21" s="3">
        <v>2.81</v>
      </c>
      <c r="AAM21" s="3">
        <v>3.01</v>
      </c>
      <c r="AAN21" s="3">
        <v>4.1900000000000004</v>
      </c>
      <c r="AAO21" s="3">
        <v>3.07</v>
      </c>
      <c r="AAP21" s="3">
        <v>3.52</v>
      </c>
      <c r="AAQ21" s="3">
        <v>4.74</v>
      </c>
      <c r="AAR21" s="3">
        <v>1.24</v>
      </c>
      <c r="AAS21" s="3">
        <v>2.2799999999999998</v>
      </c>
      <c r="AAT21" s="3">
        <v>2.5</v>
      </c>
      <c r="AAU21" s="3">
        <v>4.55</v>
      </c>
      <c r="AAV21" s="3">
        <v>1.88</v>
      </c>
      <c r="AAW21" s="3">
        <v>4.34</v>
      </c>
      <c r="AAX21" s="3">
        <v>2.0699999999999998</v>
      </c>
      <c r="AAY21" s="3" t="s">
        <v>5</v>
      </c>
      <c r="AAZ21" s="3">
        <v>2.77</v>
      </c>
      <c r="ABA21" s="3">
        <v>4.25</v>
      </c>
      <c r="ABB21" s="3" t="s">
        <v>5</v>
      </c>
      <c r="ABC21" s="3">
        <v>4.47</v>
      </c>
      <c r="ABD21" s="3">
        <v>2.5299999999999998</v>
      </c>
      <c r="ABE21" s="3">
        <v>4.42</v>
      </c>
      <c r="ABF21" s="3">
        <v>3.12</v>
      </c>
      <c r="ABG21" s="3">
        <v>4.12</v>
      </c>
      <c r="ABH21" s="3">
        <v>2.04</v>
      </c>
      <c r="ABI21" s="3">
        <v>2.5299999999999998</v>
      </c>
      <c r="ABJ21" s="3">
        <v>3.14</v>
      </c>
      <c r="ABK21" s="3">
        <v>2.6</v>
      </c>
      <c r="ABL21" s="3">
        <v>2.42</v>
      </c>
      <c r="ABM21" s="3" t="s">
        <v>2792</v>
      </c>
      <c r="ABN21" s="3">
        <v>2.42</v>
      </c>
      <c r="ABO21" s="3">
        <v>2.94</v>
      </c>
      <c r="ABP21" s="3">
        <v>1.62</v>
      </c>
      <c r="ABQ21" s="3">
        <v>2.4700000000000002</v>
      </c>
      <c r="ABR21" s="3">
        <v>3.53</v>
      </c>
      <c r="ABS21" s="3">
        <v>2.25</v>
      </c>
      <c r="ABT21" s="3">
        <v>2.2599999999999998</v>
      </c>
      <c r="ABU21" s="3">
        <v>3.7</v>
      </c>
      <c r="ABV21" s="3">
        <v>2.88</v>
      </c>
      <c r="ABW21" s="3">
        <v>2.4300000000000002</v>
      </c>
      <c r="ABX21" s="3">
        <v>3.91</v>
      </c>
      <c r="ABY21" s="3">
        <v>1.83</v>
      </c>
      <c r="ABZ21" s="3">
        <v>5.81</v>
      </c>
      <c r="ACA21" s="3">
        <v>3.31</v>
      </c>
      <c r="ACB21" s="3">
        <v>3.87</v>
      </c>
      <c r="ACC21" s="3">
        <v>2.48</v>
      </c>
      <c r="ACD21" s="3">
        <v>3.26</v>
      </c>
      <c r="ACE21" s="3">
        <v>3.62</v>
      </c>
      <c r="ACF21" s="3">
        <v>3.39</v>
      </c>
      <c r="ACG21" s="3">
        <v>2.04</v>
      </c>
      <c r="ACH21" s="3">
        <v>3.25</v>
      </c>
      <c r="ACI21" s="3">
        <v>2.34</v>
      </c>
      <c r="ACJ21" s="3">
        <v>2.02</v>
      </c>
      <c r="ACK21" s="3">
        <v>3.4</v>
      </c>
      <c r="ACL21" s="3">
        <v>2.29</v>
      </c>
      <c r="ACM21" s="3">
        <v>3.09</v>
      </c>
      <c r="ACN21" s="3">
        <v>2.29</v>
      </c>
      <c r="ACO21" s="3">
        <v>2.96</v>
      </c>
      <c r="ACP21" s="3">
        <v>1.75</v>
      </c>
      <c r="ACQ21" s="3">
        <v>3.3</v>
      </c>
      <c r="ACR21" s="3">
        <v>3.43</v>
      </c>
      <c r="ACS21" s="3">
        <v>3.54</v>
      </c>
      <c r="ACT21" s="3">
        <v>1.47</v>
      </c>
      <c r="ACU21" s="3">
        <v>2.48</v>
      </c>
      <c r="ACV21" s="3">
        <v>2.0699999999999998</v>
      </c>
      <c r="ACW21" s="3">
        <v>3.32</v>
      </c>
      <c r="ACX21" s="3">
        <v>2.99</v>
      </c>
      <c r="ACY21" s="3">
        <v>1.76</v>
      </c>
      <c r="ACZ21" s="3">
        <v>4.87</v>
      </c>
      <c r="ADA21" s="3">
        <v>3.22</v>
      </c>
      <c r="ADB21" s="3">
        <v>3.21</v>
      </c>
      <c r="ADC21" s="3">
        <v>1.74</v>
      </c>
      <c r="ADD21" s="3">
        <v>4.8</v>
      </c>
      <c r="ADE21" s="3">
        <v>1.85</v>
      </c>
      <c r="ADF21" s="3">
        <v>2.77</v>
      </c>
      <c r="ADG21" s="3">
        <v>2.87</v>
      </c>
      <c r="ADH21" s="3">
        <v>2.69</v>
      </c>
      <c r="ADI21" s="3">
        <v>3.5</v>
      </c>
      <c r="ADJ21" s="3">
        <v>1.82</v>
      </c>
      <c r="ADK21" s="3">
        <v>3.02</v>
      </c>
      <c r="ADL21" s="3">
        <v>2.77</v>
      </c>
      <c r="ADM21" s="3">
        <v>4.1399999999999997</v>
      </c>
      <c r="ADN21" s="3">
        <v>3.71</v>
      </c>
      <c r="ADO21" s="3">
        <v>2.58</v>
      </c>
      <c r="ADP21" s="3">
        <v>2.16</v>
      </c>
      <c r="ADQ21" s="3">
        <v>1.65</v>
      </c>
      <c r="ADR21" s="3">
        <v>3.25</v>
      </c>
      <c r="ADS21" s="3">
        <v>2.41</v>
      </c>
      <c r="ADT21" s="3">
        <v>3.07</v>
      </c>
      <c r="ADU21" s="3">
        <v>2.06</v>
      </c>
      <c r="ADV21" s="3">
        <v>3.57</v>
      </c>
      <c r="ADW21" s="3">
        <v>1.73</v>
      </c>
      <c r="ADX21" s="3">
        <v>4.1900000000000004</v>
      </c>
      <c r="ADY21" s="3">
        <v>2.11</v>
      </c>
      <c r="ADZ21" s="3">
        <v>2.92</v>
      </c>
      <c r="AEA21" s="3">
        <v>3.16</v>
      </c>
      <c r="AEB21" s="3">
        <v>2.15</v>
      </c>
      <c r="AEC21" s="3">
        <v>3.61</v>
      </c>
      <c r="AED21" s="3">
        <v>4.78</v>
      </c>
      <c r="AEE21" s="3">
        <v>2.0299999999999998</v>
      </c>
      <c r="AEF21" s="3">
        <v>3.04</v>
      </c>
      <c r="AEG21" s="3">
        <v>3.15</v>
      </c>
      <c r="AEH21" s="3">
        <v>4.17</v>
      </c>
      <c r="AEI21" s="3">
        <v>3.88</v>
      </c>
      <c r="AEJ21" s="3">
        <v>3.09</v>
      </c>
      <c r="AEK21" s="3">
        <v>2.87</v>
      </c>
      <c r="AEL21" s="3">
        <v>3.11</v>
      </c>
      <c r="AEM21" s="3">
        <v>2.64</v>
      </c>
      <c r="AEN21" s="3">
        <v>2.79</v>
      </c>
      <c r="AEO21" s="3">
        <v>3.04</v>
      </c>
      <c r="AEP21" s="3">
        <v>3.42</v>
      </c>
      <c r="AEQ21" s="3">
        <v>2.0299999999999998</v>
      </c>
      <c r="AER21" s="3">
        <v>4.05</v>
      </c>
      <c r="AES21" s="3">
        <v>2.02</v>
      </c>
      <c r="AET21" s="3">
        <v>2.25</v>
      </c>
      <c r="AEU21" s="3">
        <v>2.09</v>
      </c>
      <c r="AEV21" s="3">
        <v>2.2799999999999998</v>
      </c>
      <c r="AEW21" s="3">
        <v>3.05</v>
      </c>
      <c r="AEX21" s="3">
        <v>0.97</v>
      </c>
      <c r="AEY21" s="3">
        <v>4.22</v>
      </c>
      <c r="AEZ21" s="3">
        <v>2.52</v>
      </c>
      <c r="AFA21" s="3">
        <v>3.02</v>
      </c>
      <c r="AFB21" s="3">
        <v>2.42</v>
      </c>
      <c r="AFC21" s="3">
        <v>2.14</v>
      </c>
      <c r="AFD21" s="3">
        <v>2.46</v>
      </c>
      <c r="AFE21" s="3">
        <v>2.42</v>
      </c>
      <c r="AFF21" s="3">
        <v>3.69</v>
      </c>
      <c r="AFG21" s="3">
        <v>2.71</v>
      </c>
      <c r="AFH21" s="3">
        <v>2.78</v>
      </c>
      <c r="AFI21" s="3">
        <v>2.38</v>
      </c>
      <c r="AFJ21" s="3">
        <v>4.47</v>
      </c>
      <c r="AFK21" s="3">
        <v>1.8</v>
      </c>
      <c r="AFL21" s="3">
        <v>3.4</v>
      </c>
      <c r="AFM21" s="3">
        <v>3.2</v>
      </c>
      <c r="AFN21" s="3">
        <v>1.78</v>
      </c>
      <c r="AFO21" s="3">
        <v>1.96</v>
      </c>
      <c r="AFP21" s="3">
        <v>3.83</v>
      </c>
      <c r="AFQ21" s="3">
        <v>6.05</v>
      </c>
      <c r="AFR21" s="3">
        <v>3.36</v>
      </c>
      <c r="AFS21" s="3">
        <v>1.91</v>
      </c>
      <c r="AFT21" s="3">
        <v>3.14</v>
      </c>
      <c r="AFU21" s="3">
        <v>3.84</v>
      </c>
      <c r="AFV21" s="3">
        <v>2.66</v>
      </c>
      <c r="AFW21" s="3">
        <v>3.37</v>
      </c>
      <c r="AFX21" s="3">
        <v>2.5499999999999998</v>
      </c>
      <c r="AFY21" s="3">
        <v>5.34</v>
      </c>
      <c r="AFZ21" s="3">
        <v>2.59</v>
      </c>
      <c r="AGA21" s="3">
        <v>2.19</v>
      </c>
      <c r="AGB21" s="3">
        <v>3.03</v>
      </c>
      <c r="AGC21" s="3">
        <v>2.41</v>
      </c>
      <c r="AGD21" s="3">
        <v>4.1100000000000003</v>
      </c>
      <c r="AGE21" s="3">
        <v>3.53</v>
      </c>
      <c r="AGF21" s="3">
        <v>4.87</v>
      </c>
      <c r="AGG21" s="3">
        <v>2.56</v>
      </c>
      <c r="AGH21" s="3">
        <v>3.51</v>
      </c>
      <c r="AGI21" s="3">
        <v>2.93</v>
      </c>
      <c r="AGJ21" s="3">
        <v>4.59</v>
      </c>
      <c r="AGK21" s="3">
        <v>2.68</v>
      </c>
      <c r="AGL21" s="3">
        <v>3.17</v>
      </c>
      <c r="AGM21" s="3">
        <v>2.94</v>
      </c>
      <c r="AGN21" s="3">
        <v>3.54</v>
      </c>
      <c r="AGO21" s="3">
        <v>2.6</v>
      </c>
      <c r="AGP21" s="3">
        <v>4.57</v>
      </c>
      <c r="AGQ21" s="3">
        <v>3.86</v>
      </c>
      <c r="AGR21" s="3">
        <v>4.84</v>
      </c>
      <c r="AGS21" s="3">
        <v>3.2</v>
      </c>
      <c r="AGT21" s="3">
        <v>2.48</v>
      </c>
      <c r="AGU21" s="3">
        <v>2.0699999999999998</v>
      </c>
      <c r="AGV21" s="3">
        <v>3.14</v>
      </c>
      <c r="AGW21" s="3">
        <v>2.17</v>
      </c>
      <c r="AGX21" s="3">
        <v>2.48</v>
      </c>
      <c r="AGY21" s="3">
        <v>2.1</v>
      </c>
      <c r="AGZ21" s="3">
        <v>2.16</v>
      </c>
      <c r="AHA21" s="3">
        <v>2.06</v>
      </c>
      <c r="AHB21" s="3">
        <v>2.64</v>
      </c>
      <c r="AHC21" s="3">
        <v>3.93</v>
      </c>
      <c r="AHD21" s="3">
        <v>2.61</v>
      </c>
      <c r="AHE21" s="3">
        <v>2.2000000000000002</v>
      </c>
      <c r="AHF21" s="3">
        <v>4.34</v>
      </c>
      <c r="AHG21" s="3">
        <v>2.54</v>
      </c>
      <c r="AHH21" s="3">
        <v>3.56</v>
      </c>
      <c r="AHI21" s="3">
        <v>1.36</v>
      </c>
      <c r="AHJ21" s="3">
        <v>1.8</v>
      </c>
      <c r="AHK21" s="3">
        <v>2.48</v>
      </c>
      <c r="AHL21" s="3">
        <v>2.85</v>
      </c>
      <c r="AHM21" s="3">
        <v>2.04</v>
      </c>
      <c r="AHN21" s="3">
        <v>3.21</v>
      </c>
      <c r="AHO21" s="3">
        <v>4.05</v>
      </c>
      <c r="AHP21" s="3">
        <v>2.6</v>
      </c>
      <c r="AHQ21" s="3">
        <v>3.22</v>
      </c>
      <c r="AHR21" s="3">
        <v>4.04</v>
      </c>
      <c r="AHS21" s="3">
        <v>3.61</v>
      </c>
      <c r="AHT21" s="3">
        <v>2.83</v>
      </c>
      <c r="AHU21" s="3">
        <v>4.28</v>
      </c>
      <c r="AHV21" s="3">
        <v>4.83</v>
      </c>
      <c r="AHW21" s="3">
        <v>1.99</v>
      </c>
      <c r="AHX21" s="3">
        <v>2.25</v>
      </c>
      <c r="AHY21" s="3">
        <v>3.94</v>
      </c>
      <c r="AHZ21" s="3">
        <v>3.57</v>
      </c>
      <c r="AIA21" s="3">
        <v>4</v>
      </c>
      <c r="AIB21" s="3">
        <v>1.83</v>
      </c>
      <c r="AIC21" s="3">
        <v>3.73</v>
      </c>
      <c r="AID21" s="3">
        <v>2.99</v>
      </c>
      <c r="AIE21" s="3">
        <v>2.57</v>
      </c>
      <c r="AIF21" s="3">
        <v>4.1900000000000004</v>
      </c>
      <c r="AIG21" s="3">
        <v>4.76</v>
      </c>
      <c r="AIH21" s="3">
        <v>3.16</v>
      </c>
      <c r="AII21" s="3">
        <v>3.42</v>
      </c>
      <c r="AIJ21" s="3">
        <v>3.21</v>
      </c>
      <c r="AIK21" s="3">
        <v>3.02</v>
      </c>
      <c r="AIL21" s="3">
        <v>2.68</v>
      </c>
      <c r="AIM21" s="3">
        <v>2.99</v>
      </c>
      <c r="AIN21" s="3">
        <v>4.26</v>
      </c>
      <c r="AIO21" s="3">
        <v>2.2799999999999998</v>
      </c>
      <c r="AIP21" s="3">
        <v>2.27</v>
      </c>
      <c r="AIQ21" s="3">
        <v>2.23</v>
      </c>
      <c r="AIR21" s="3">
        <v>2.56</v>
      </c>
      <c r="AIS21" s="3">
        <v>1.72</v>
      </c>
      <c r="AIT21" s="3">
        <v>3.56</v>
      </c>
      <c r="AIU21" s="3">
        <v>4.08</v>
      </c>
      <c r="AIV21" s="3">
        <v>2.9</v>
      </c>
      <c r="AIW21" s="3">
        <v>0</v>
      </c>
      <c r="AIX21" s="3">
        <v>4.46</v>
      </c>
      <c r="AIY21" s="3">
        <v>3.62</v>
      </c>
      <c r="AIZ21" s="3">
        <v>2.88</v>
      </c>
      <c r="AJA21" s="3">
        <v>1.68</v>
      </c>
      <c r="AJB21" s="3">
        <v>3.54</v>
      </c>
      <c r="AJC21" s="3">
        <v>1.87</v>
      </c>
      <c r="AJD21" s="3">
        <v>2.2000000000000002</v>
      </c>
      <c r="AJE21" s="3">
        <v>1.76</v>
      </c>
      <c r="AJF21" s="3">
        <v>2.69</v>
      </c>
      <c r="AJG21" s="3">
        <v>2.66</v>
      </c>
      <c r="AJH21" s="3">
        <v>2.36</v>
      </c>
      <c r="AJI21" s="3">
        <v>4.5</v>
      </c>
      <c r="AJJ21" s="3">
        <v>1.61</v>
      </c>
      <c r="AJK21" s="3">
        <v>2.69</v>
      </c>
      <c r="AJL21" s="3">
        <v>2.1800000000000002</v>
      </c>
      <c r="AJM21" s="3">
        <v>4.12</v>
      </c>
      <c r="AJN21" s="3">
        <v>3.19</v>
      </c>
      <c r="AJO21" s="3">
        <v>2.88</v>
      </c>
      <c r="AJP21" s="3">
        <v>1.57</v>
      </c>
      <c r="AJQ21" s="3">
        <v>4.6100000000000003</v>
      </c>
      <c r="AJR21" s="3">
        <v>2.46</v>
      </c>
      <c r="AJS21" s="3">
        <v>2.17</v>
      </c>
      <c r="AJT21" s="3">
        <v>2.94</v>
      </c>
      <c r="AJU21" s="3">
        <v>1.52</v>
      </c>
      <c r="AJV21" s="3">
        <v>3.62</v>
      </c>
      <c r="AJW21" s="3">
        <v>5.73</v>
      </c>
      <c r="AJX21" s="3">
        <v>3.3</v>
      </c>
      <c r="AJY21" s="3">
        <v>3.05</v>
      </c>
      <c r="AJZ21" s="3">
        <v>1.8</v>
      </c>
      <c r="AKA21" s="3">
        <v>3.14</v>
      </c>
      <c r="AKB21" s="3">
        <v>3.35</v>
      </c>
      <c r="AKC21" s="3">
        <v>3.57</v>
      </c>
      <c r="AKD21" s="3">
        <v>2.83</v>
      </c>
      <c r="AKE21" s="3">
        <v>2.63</v>
      </c>
      <c r="AKF21" s="3">
        <v>1.06</v>
      </c>
      <c r="AKG21" s="3">
        <v>2.52</v>
      </c>
      <c r="AKH21" s="3">
        <v>1.76</v>
      </c>
      <c r="AKI21" s="3">
        <v>1.72</v>
      </c>
      <c r="AKJ21" s="3">
        <v>2.4300000000000002</v>
      </c>
      <c r="AKK21" s="3">
        <v>5.81</v>
      </c>
      <c r="AKL21" s="3">
        <v>2.52</v>
      </c>
      <c r="AKM21" s="3">
        <v>2.16</v>
      </c>
      <c r="AKN21" s="3">
        <v>2.2599999999999998</v>
      </c>
      <c r="AKO21" s="3">
        <v>3.32</v>
      </c>
      <c r="AKP21" s="3">
        <v>3.92</v>
      </c>
      <c r="AKQ21" s="3">
        <v>2.96</v>
      </c>
      <c r="AKR21" s="3">
        <v>2.2000000000000002</v>
      </c>
      <c r="AKS21" s="3">
        <v>3.56</v>
      </c>
      <c r="AKT21" s="3">
        <v>4.96</v>
      </c>
      <c r="AKU21" s="3">
        <v>3.4</v>
      </c>
      <c r="AKV21" s="3">
        <v>3.57</v>
      </c>
      <c r="AKW21" s="3" t="s">
        <v>5</v>
      </c>
      <c r="AKX21" s="3">
        <v>3.08</v>
      </c>
      <c r="AKY21" s="3">
        <v>2.0299999999999998</v>
      </c>
      <c r="AKZ21" s="3">
        <v>2.2000000000000002</v>
      </c>
      <c r="ALA21" s="3">
        <v>2.17</v>
      </c>
      <c r="ALB21" s="3">
        <v>2.59</v>
      </c>
      <c r="ALC21" s="3">
        <v>2.83</v>
      </c>
      <c r="ALD21" s="3">
        <v>3.4</v>
      </c>
      <c r="ALE21" s="3">
        <v>5.24</v>
      </c>
      <c r="ALF21" s="3">
        <v>4.37</v>
      </c>
      <c r="ALG21" s="3" t="s">
        <v>5</v>
      </c>
      <c r="ALH21" s="3">
        <v>2.92</v>
      </c>
      <c r="ALI21" s="3">
        <v>2.0699999999999998</v>
      </c>
      <c r="ALJ21" s="3">
        <v>2.44</v>
      </c>
      <c r="ALK21" s="3" t="s">
        <v>5</v>
      </c>
      <c r="ALL21" s="3">
        <v>3.94</v>
      </c>
      <c r="ALM21" s="3">
        <v>2.82</v>
      </c>
      <c r="ALN21" s="3">
        <v>4.04</v>
      </c>
      <c r="ALO21" s="3">
        <v>3.19</v>
      </c>
      <c r="ALP21" s="3">
        <v>2.38</v>
      </c>
      <c r="ALQ21" s="3">
        <v>2.95</v>
      </c>
      <c r="ALR21" s="3">
        <v>3.22</v>
      </c>
      <c r="ALS21" s="3">
        <v>3.98</v>
      </c>
      <c r="ALT21" s="3">
        <v>1.98</v>
      </c>
      <c r="ALU21" s="3">
        <v>3.13</v>
      </c>
      <c r="ALV21" s="3">
        <v>3.97</v>
      </c>
      <c r="ALW21" s="3">
        <v>3.39</v>
      </c>
      <c r="ALX21" s="3">
        <v>2.81</v>
      </c>
      <c r="ALY21" s="3">
        <v>2.1800000000000002</v>
      </c>
      <c r="ALZ21" s="3">
        <v>4.28</v>
      </c>
      <c r="AMA21" s="3">
        <v>2.85</v>
      </c>
      <c r="AMB21" s="3">
        <v>3.82</v>
      </c>
      <c r="AMC21" s="3" t="s">
        <v>5</v>
      </c>
      <c r="AMD21" s="3">
        <v>3.41</v>
      </c>
      <c r="AME21" s="3">
        <v>1.49</v>
      </c>
      <c r="AMF21" s="3">
        <v>2.61</v>
      </c>
      <c r="AMG21" s="3">
        <v>2.4300000000000002</v>
      </c>
      <c r="AMH21" s="3">
        <v>3.32</v>
      </c>
      <c r="AMI21" s="3">
        <v>3.18</v>
      </c>
      <c r="AMJ21" s="3">
        <v>3.12</v>
      </c>
      <c r="AMK21" s="3">
        <v>6.02</v>
      </c>
      <c r="AML21" s="3">
        <v>4.0199999999999996</v>
      </c>
      <c r="AMM21" s="3" t="s">
        <v>5</v>
      </c>
      <c r="AMN21" s="3">
        <v>3</v>
      </c>
      <c r="AMO21" s="3">
        <v>3.65</v>
      </c>
      <c r="AMP21" s="3">
        <v>3.34</v>
      </c>
      <c r="AMQ21" s="3">
        <v>2.67</v>
      </c>
      <c r="AMR21" s="3" t="s">
        <v>5</v>
      </c>
      <c r="AMS21" s="3">
        <v>3.18</v>
      </c>
      <c r="AMT21" s="3">
        <v>1.06</v>
      </c>
      <c r="AMU21" s="3">
        <v>2.19</v>
      </c>
      <c r="AMV21" s="3">
        <v>2.75</v>
      </c>
      <c r="AMW21" s="3">
        <v>3.79</v>
      </c>
      <c r="AMX21" s="3">
        <v>2.77</v>
      </c>
      <c r="AMY21" s="3">
        <v>3.55</v>
      </c>
      <c r="AMZ21" s="3">
        <v>2.5099999999999998</v>
      </c>
      <c r="ANA21" s="3">
        <v>2.88</v>
      </c>
      <c r="ANB21" s="3">
        <v>2.84</v>
      </c>
      <c r="ANC21" s="3">
        <v>3.64</v>
      </c>
      <c r="AND21" s="3">
        <v>2.77</v>
      </c>
      <c r="ANE21" s="3">
        <v>2.5099999999999998</v>
      </c>
      <c r="ANF21" s="3">
        <v>3.8</v>
      </c>
      <c r="ANG21" s="3">
        <v>2.79</v>
      </c>
      <c r="ANH21" s="3">
        <v>4.71</v>
      </c>
      <c r="ANI21" s="3">
        <v>2.23</v>
      </c>
      <c r="ANJ21" s="3">
        <v>2.66</v>
      </c>
      <c r="ANK21" s="3">
        <v>3.01</v>
      </c>
      <c r="ANL21" s="3">
        <v>2.09</v>
      </c>
      <c r="ANM21" s="3">
        <v>3.44</v>
      </c>
      <c r="ANN21" s="3">
        <v>1.62</v>
      </c>
      <c r="ANO21" s="3">
        <v>3.68</v>
      </c>
      <c r="ANP21" s="3">
        <v>2.02</v>
      </c>
      <c r="ANQ21" s="3">
        <v>3.51</v>
      </c>
      <c r="ANR21" s="3">
        <v>5.04</v>
      </c>
      <c r="ANS21" s="3" t="s">
        <v>5</v>
      </c>
      <c r="ANT21" s="3">
        <v>2.97</v>
      </c>
      <c r="ANU21" s="3">
        <v>3.97</v>
      </c>
      <c r="ANV21" s="3">
        <v>3.43</v>
      </c>
      <c r="ANW21" s="3">
        <v>3.83</v>
      </c>
      <c r="ANX21" s="3">
        <v>3.78</v>
      </c>
      <c r="ANY21" s="3">
        <v>2.86</v>
      </c>
      <c r="ANZ21" s="3">
        <v>3.34</v>
      </c>
      <c r="AOA21" s="3">
        <v>5.29</v>
      </c>
      <c r="AOB21" s="3">
        <v>2.83</v>
      </c>
      <c r="AOC21" s="3">
        <v>3.02</v>
      </c>
      <c r="AOD21" s="3">
        <v>3.06</v>
      </c>
      <c r="AOE21" s="3">
        <v>2.4900000000000002</v>
      </c>
      <c r="AOF21" s="3">
        <v>2.27</v>
      </c>
      <c r="AOG21" s="3">
        <v>3.98</v>
      </c>
      <c r="AOH21" s="3">
        <v>3.54</v>
      </c>
      <c r="AOI21" s="3">
        <v>2.0299999999999998</v>
      </c>
      <c r="AOJ21" s="3">
        <v>3.34</v>
      </c>
      <c r="AOK21" s="3">
        <v>3.1</v>
      </c>
      <c r="AOL21" s="3">
        <v>2.44</v>
      </c>
      <c r="AOM21" s="3">
        <v>2.5299999999999998</v>
      </c>
      <c r="AON21" s="3">
        <v>1.94</v>
      </c>
      <c r="AOO21" s="3">
        <v>2.77</v>
      </c>
      <c r="AOP21" s="3">
        <v>2.88</v>
      </c>
      <c r="AOQ21" s="3">
        <v>4.8600000000000003</v>
      </c>
      <c r="AOR21" s="3">
        <v>2.35</v>
      </c>
      <c r="AOS21" s="3">
        <v>5.22</v>
      </c>
      <c r="AOT21" s="3">
        <v>5.18</v>
      </c>
      <c r="AOU21" s="3">
        <v>3.17</v>
      </c>
      <c r="AOV21" s="3">
        <v>1.92</v>
      </c>
      <c r="AOW21" s="3">
        <v>2.37</v>
      </c>
      <c r="AOX21" s="3">
        <v>3.61</v>
      </c>
      <c r="AOY21" s="3">
        <v>1.56</v>
      </c>
      <c r="AOZ21" s="3">
        <v>1.66</v>
      </c>
      <c r="APA21" s="3">
        <v>2.3199999999999998</v>
      </c>
      <c r="APB21" s="3">
        <v>3.07</v>
      </c>
      <c r="APC21" s="3">
        <v>3.86</v>
      </c>
      <c r="APD21" s="3">
        <v>2.52</v>
      </c>
      <c r="APE21" s="3">
        <v>4.49</v>
      </c>
      <c r="APF21" s="3">
        <v>2.63</v>
      </c>
      <c r="APG21" s="3">
        <v>2.21</v>
      </c>
      <c r="APH21" s="3">
        <v>3.53</v>
      </c>
      <c r="API21" s="3">
        <v>3.2</v>
      </c>
      <c r="APJ21" s="3">
        <v>4.1100000000000003</v>
      </c>
      <c r="APK21" s="3">
        <v>2.46</v>
      </c>
      <c r="APL21" s="3">
        <v>4.72</v>
      </c>
      <c r="APM21" s="3">
        <v>1.67</v>
      </c>
      <c r="APN21" s="3">
        <v>2.59</v>
      </c>
      <c r="APO21" s="3">
        <v>3.05</v>
      </c>
      <c r="APP21" s="3">
        <v>3.71</v>
      </c>
      <c r="APQ21" s="3">
        <v>2.52</v>
      </c>
      <c r="APR21" s="3">
        <v>4.2</v>
      </c>
      <c r="APS21" s="3">
        <v>4.96</v>
      </c>
      <c r="APT21" s="3">
        <v>1.99</v>
      </c>
      <c r="APU21" s="3">
        <v>3.49</v>
      </c>
      <c r="APV21" s="3">
        <v>1.82</v>
      </c>
      <c r="APW21" s="3">
        <v>3.52</v>
      </c>
      <c r="APX21" s="3">
        <v>2.74</v>
      </c>
      <c r="APY21" s="3">
        <v>4.54</v>
      </c>
      <c r="APZ21" s="3">
        <v>3.11</v>
      </c>
      <c r="AQA21" s="3">
        <v>2.82</v>
      </c>
      <c r="AQB21" s="3">
        <v>3.43</v>
      </c>
      <c r="AQC21" s="3">
        <v>4.1500000000000004</v>
      </c>
      <c r="AQD21" s="3">
        <v>2.39</v>
      </c>
      <c r="AQE21" s="3">
        <v>2.5099999999999998</v>
      </c>
      <c r="AQF21" s="3">
        <v>2.5099999999999998</v>
      </c>
      <c r="AQG21" s="3">
        <v>3.48</v>
      </c>
      <c r="AQH21" s="3">
        <v>2.12</v>
      </c>
      <c r="AQI21" s="3">
        <v>2.16</v>
      </c>
      <c r="AQJ21" s="3">
        <v>2.93</v>
      </c>
      <c r="AQK21" s="3">
        <v>1.94</v>
      </c>
      <c r="AQL21" s="3">
        <v>2.0699999999999998</v>
      </c>
      <c r="AQM21" s="3">
        <v>1.98</v>
      </c>
      <c r="AQN21" s="3">
        <v>4.38</v>
      </c>
      <c r="AQO21" s="3">
        <v>2.0499999999999998</v>
      </c>
      <c r="AQP21" s="3">
        <v>2.91</v>
      </c>
      <c r="AQQ21" s="3">
        <v>3.92</v>
      </c>
      <c r="AQR21" s="3">
        <v>2.79</v>
      </c>
      <c r="AQS21" s="3">
        <v>4.46</v>
      </c>
      <c r="AQT21" s="3" t="s">
        <v>5</v>
      </c>
      <c r="AQU21" s="3">
        <v>2.95</v>
      </c>
      <c r="AQV21" s="3">
        <v>4.88</v>
      </c>
      <c r="AQW21" s="3">
        <v>2.95</v>
      </c>
      <c r="AQX21" s="3">
        <v>2.9</v>
      </c>
      <c r="AQY21" s="3">
        <v>4.26</v>
      </c>
      <c r="AQZ21" s="3">
        <v>1.37</v>
      </c>
      <c r="ARA21" s="3">
        <v>2.5299999999999998</v>
      </c>
      <c r="ARB21" s="3">
        <v>3.01</v>
      </c>
      <c r="ARC21" s="3">
        <v>2.54</v>
      </c>
      <c r="ARD21" s="3">
        <v>3.1</v>
      </c>
      <c r="ARE21" s="3">
        <v>2.69</v>
      </c>
      <c r="ARF21" s="3">
        <v>2.4300000000000002</v>
      </c>
      <c r="ARG21" s="3">
        <v>3.15</v>
      </c>
      <c r="ARH21" s="3">
        <v>1.93</v>
      </c>
      <c r="ARI21" s="3">
        <v>2.0699999999999998</v>
      </c>
      <c r="ARJ21" s="3">
        <v>3.19</v>
      </c>
      <c r="ARK21" s="3">
        <v>2.89</v>
      </c>
      <c r="ARL21" s="3">
        <v>2.81</v>
      </c>
      <c r="ARM21" s="3">
        <v>2.94</v>
      </c>
      <c r="ARN21" s="3">
        <v>2.31</v>
      </c>
      <c r="ARO21" s="3">
        <v>2.44</v>
      </c>
      <c r="ARP21" s="3">
        <v>2.6</v>
      </c>
      <c r="ARQ21" s="3">
        <v>2.85</v>
      </c>
      <c r="ARR21" s="3">
        <v>3.06</v>
      </c>
      <c r="ARS21" s="3">
        <v>2.34</v>
      </c>
      <c r="ART21" s="3">
        <v>2.71</v>
      </c>
      <c r="ARU21" s="3">
        <v>4.18</v>
      </c>
      <c r="ARV21" s="3">
        <v>2.56</v>
      </c>
      <c r="ARW21" s="3">
        <v>2.25</v>
      </c>
      <c r="ARX21" s="3">
        <v>3.3</v>
      </c>
      <c r="ARY21" s="3">
        <v>3.53</v>
      </c>
      <c r="ARZ21" s="3">
        <v>2.29</v>
      </c>
      <c r="ASA21" s="3">
        <v>2.63</v>
      </c>
      <c r="ASB21" s="3">
        <v>2.68</v>
      </c>
      <c r="ASC21" s="3">
        <v>1.72</v>
      </c>
      <c r="ASD21" s="3">
        <v>2.7</v>
      </c>
      <c r="ASE21" s="3" t="s">
        <v>5</v>
      </c>
      <c r="ASF21" s="3">
        <v>1.7</v>
      </c>
      <c r="ASG21" s="3">
        <v>3.38</v>
      </c>
      <c r="ASH21" s="3">
        <v>6.38</v>
      </c>
      <c r="ASI21" s="3">
        <v>2.5499999999999998</v>
      </c>
      <c r="ASJ21" s="3">
        <v>2.52</v>
      </c>
      <c r="ASK21" s="3">
        <v>4.66</v>
      </c>
      <c r="ASL21" s="3">
        <v>2.4700000000000002</v>
      </c>
      <c r="ASM21" s="3">
        <v>2.81</v>
      </c>
      <c r="ASN21" s="3">
        <v>0</v>
      </c>
      <c r="ASO21" s="3">
        <v>3.9</v>
      </c>
      <c r="ASP21" s="3">
        <v>4.32</v>
      </c>
      <c r="ASQ21" s="3" t="s">
        <v>5</v>
      </c>
      <c r="ASR21" s="3">
        <v>2.4900000000000002</v>
      </c>
      <c r="ASS21" s="3" t="s">
        <v>5</v>
      </c>
      <c r="AST21" s="3">
        <v>1.93</v>
      </c>
      <c r="ASU21" s="3">
        <v>2.2799999999999998</v>
      </c>
      <c r="ASV21" s="3">
        <v>0</v>
      </c>
      <c r="ASW21" s="3">
        <v>3.33</v>
      </c>
      <c r="ASX21" s="3">
        <v>2.72</v>
      </c>
      <c r="ASY21" s="3">
        <v>3.06</v>
      </c>
      <c r="ASZ21" s="3">
        <v>2.29</v>
      </c>
      <c r="ATA21" s="3">
        <v>2.0499999999999998</v>
      </c>
      <c r="ATB21" s="3">
        <v>1.62</v>
      </c>
      <c r="ATC21" s="3">
        <v>3.16</v>
      </c>
      <c r="ATD21" s="3">
        <v>3</v>
      </c>
      <c r="ATE21" s="3">
        <v>3.68</v>
      </c>
      <c r="ATF21" s="3">
        <v>2.62</v>
      </c>
      <c r="ATG21" s="3">
        <v>3.82</v>
      </c>
      <c r="ATH21" s="3">
        <v>3.12</v>
      </c>
      <c r="ATI21" s="3">
        <v>4.8899999999999997</v>
      </c>
      <c r="ATJ21" s="3">
        <v>4.3899999999999997</v>
      </c>
      <c r="ATK21" s="3">
        <v>2.4</v>
      </c>
      <c r="ATL21" s="3">
        <v>2.74</v>
      </c>
      <c r="ATM21" s="3">
        <v>3.4</v>
      </c>
      <c r="ATN21" s="3">
        <v>2.3199999999999998</v>
      </c>
      <c r="ATO21" s="3">
        <v>3.23</v>
      </c>
      <c r="ATP21" s="3">
        <v>3.13</v>
      </c>
      <c r="ATQ21" s="3">
        <v>3.59</v>
      </c>
      <c r="ATR21" s="3">
        <v>2.46</v>
      </c>
      <c r="ATS21" s="3">
        <v>2.64</v>
      </c>
      <c r="ATT21" s="3">
        <v>2.17</v>
      </c>
      <c r="ATU21" s="3">
        <v>3.53</v>
      </c>
      <c r="ATV21" s="3">
        <v>5.25</v>
      </c>
      <c r="ATW21" s="3">
        <v>1.45</v>
      </c>
      <c r="ATX21" s="3">
        <v>2.41</v>
      </c>
      <c r="ATY21" s="3">
        <v>2.67</v>
      </c>
      <c r="ATZ21" s="3">
        <v>3.79</v>
      </c>
      <c r="AUA21" s="3">
        <v>2.19</v>
      </c>
      <c r="AUB21" s="3">
        <v>2.58</v>
      </c>
      <c r="AUC21" s="3">
        <v>5.13</v>
      </c>
      <c r="AUD21" s="3">
        <v>3.23</v>
      </c>
      <c r="AUE21" s="3">
        <v>3.68</v>
      </c>
      <c r="AUF21" s="3">
        <v>1.91</v>
      </c>
      <c r="AUG21" s="3">
        <v>2.36</v>
      </c>
      <c r="AUH21" s="3">
        <v>1.88</v>
      </c>
      <c r="AUI21" s="3">
        <v>4.82</v>
      </c>
      <c r="AUJ21" s="3">
        <v>2.99</v>
      </c>
      <c r="AUK21" s="3">
        <v>2.39</v>
      </c>
      <c r="AUL21" s="3">
        <v>3.28</v>
      </c>
      <c r="AUM21" s="3" t="s">
        <v>5</v>
      </c>
      <c r="AUN21" s="3">
        <v>3.04</v>
      </c>
      <c r="AUO21" s="3">
        <v>2.6</v>
      </c>
      <c r="AUP21" s="3">
        <v>3.73</v>
      </c>
      <c r="AUQ21" s="3">
        <v>2.64</v>
      </c>
      <c r="AUR21" s="3">
        <v>3.91</v>
      </c>
      <c r="AUS21" s="3">
        <v>2.71</v>
      </c>
      <c r="AUT21" s="3">
        <v>2.59</v>
      </c>
      <c r="AUU21" s="3">
        <v>4.51</v>
      </c>
      <c r="AUV21" s="3">
        <v>2.1800000000000002</v>
      </c>
      <c r="AUW21" s="3" t="s">
        <v>5</v>
      </c>
      <c r="AUX21" s="3">
        <v>2.87</v>
      </c>
      <c r="AUY21" s="3">
        <v>1.33</v>
      </c>
      <c r="AUZ21" s="3">
        <v>1.28</v>
      </c>
      <c r="AVA21" s="3">
        <v>3.16</v>
      </c>
      <c r="AVB21" s="3">
        <v>2.65</v>
      </c>
      <c r="AVC21" s="3">
        <v>2.04</v>
      </c>
      <c r="AVD21" s="3">
        <v>2.5499999999999998</v>
      </c>
      <c r="AVE21" s="3">
        <v>2.21</v>
      </c>
      <c r="AVF21" s="3">
        <v>2.4300000000000002</v>
      </c>
      <c r="AVG21" s="3">
        <v>1.89</v>
      </c>
      <c r="AVH21" s="3">
        <v>3.37</v>
      </c>
      <c r="AVI21" s="3">
        <v>2.86</v>
      </c>
      <c r="AVJ21" s="3">
        <v>2.69</v>
      </c>
      <c r="AVK21" s="3">
        <v>1.76</v>
      </c>
      <c r="AVL21" s="3">
        <v>4.55</v>
      </c>
      <c r="AVM21" s="3">
        <v>2.87</v>
      </c>
      <c r="AVN21" s="3">
        <v>2.87</v>
      </c>
      <c r="AVO21" s="3">
        <v>3.08</v>
      </c>
      <c r="AVP21" s="3">
        <v>2.3199999999999998</v>
      </c>
      <c r="AVQ21" s="3">
        <v>2.09</v>
      </c>
      <c r="AVR21" s="3">
        <v>2.13</v>
      </c>
      <c r="AVS21" s="3">
        <v>2.2000000000000002</v>
      </c>
      <c r="AVT21" s="3">
        <v>2.76</v>
      </c>
      <c r="AVU21" s="3">
        <v>3.01</v>
      </c>
      <c r="AVV21" s="3">
        <v>2.57</v>
      </c>
      <c r="AVW21" s="3">
        <v>2.42</v>
      </c>
      <c r="AVX21" s="3">
        <v>2.63</v>
      </c>
      <c r="AVY21" s="3">
        <v>2.64</v>
      </c>
      <c r="AVZ21" s="3">
        <v>3.84</v>
      </c>
      <c r="AWA21" s="3">
        <v>2.64</v>
      </c>
      <c r="AWB21" s="3">
        <v>2.29</v>
      </c>
      <c r="AWC21" s="3">
        <v>2.34</v>
      </c>
      <c r="AWD21" s="3">
        <v>2.65</v>
      </c>
      <c r="AWE21" s="3">
        <v>3.57</v>
      </c>
      <c r="AWF21" s="3">
        <v>3.02</v>
      </c>
      <c r="AWG21" s="3">
        <v>3.72</v>
      </c>
      <c r="AWH21" s="3">
        <v>2.63</v>
      </c>
      <c r="AWI21" s="3">
        <v>2.61</v>
      </c>
      <c r="AWJ21" s="3">
        <v>4.28</v>
      </c>
      <c r="AWK21" s="3">
        <v>2.62</v>
      </c>
      <c r="AWL21" s="3">
        <v>2.48</v>
      </c>
      <c r="AWM21" s="3">
        <v>2.63</v>
      </c>
      <c r="AWN21" s="3">
        <v>2.64</v>
      </c>
      <c r="AWO21" s="3">
        <v>2.69</v>
      </c>
      <c r="AWP21" s="3">
        <v>2.5499999999999998</v>
      </c>
      <c r="AWQ21" s="3">
        <v>2.23</v>
      </c>
      <c r="AWR21" s="3">
        <v>2.4300000000000002</v>
      </c>
      <c r="AWS21" s="3">
        <v>2.19</v>
      </c>
      <c r="AWT21" s="3" t="s">
        <v>5</v>
      </c>
      <c r="AWU21" s="3">
        <v>2.61</v>
      </c>
      <c r="AWV21" s="3">
        <v>2.48</v>
      </c>
      <c r="AWW21" s="3">
        <v>2.39</v>
      </c>
      <c r="AWX21" s="3">
        <v>3.08</v>
      </c>
      <c r="AWY21" s="3">
        <v>3.74</v>
      </c>
      <c r="AWZ21" s="3">
        <v>3.51</v>
      </c>
      <c r="AXA21" s="3">
        <v>2.14</v>
      </c>
      <c r="AXB21" s="3">
        <v>3.91</v>
      </c>
      <c r="AXC21" s="3">
        <v>3.69</v>
      </c>
      <c r="AXD21" s="3">
        <v>3.42</v>
      </c>
      <c r="AXE21" s="3">
        <v>4.0999999999999996</v>
      </c>
      <c r="AXF21" s="3">
        <v>1.61</v>
      </c>
      <c r="AXG21" s="3">
        <v>2.83</v>
      </c>
      <c r="AXH21" s="3" t="s">
        <v>5</v>
      </c>
      <c r="AXI21" s="3">
        <v>2.63</v>
      </c>
      <c r="AXJ21" s="3">
        <v>1.48</v>
      </c>
      <c r="AXK21" s="3">
        <v>4.4800000000000004</v>
      </c>
      <c r="AXL21" s="3">
        <v>4.1399999999999997</v>
      </c>
      <c r="AXM21" s="3">
        <v>2.81</v>
      </c>
      <c r="AXN21" s="3">
        <v>2.34</v>
      </c>
      <c r="AXO21" s="3">
        <v>3.13</v>
      </c>
      <c r="AXP21" s="3">
        <v>4.1900000000000004</v>
      </c>
      <c r="AXQ21" s="3">
        <v>2.2999999999999998</v>
      </c>
      <c r="AXR21" s="3">
        <v>2.71</v>
      </c>
      <c r="AXS21" s="3">
        <v>0</v>
      </c>
      <c r="AXT21" s="3">
        <v>2.91</v>
      </c>
      <c r="AXU21" s="3">
        <v>2.8</v>
      </c>
      <c r="AXV21" s="3">
        <v>4.38</v>
      </c>
      <c r="AXW21" s="3">
        <v>2.2999999999999998</v>
      </c>
      <c r="AXX21" s="3">
        <v>2.38</v>
      </c>
      <c r="AXY21" s="3">
        <v>3.29</v>
      </c>
      <c r="AXZ21" s="3">
        <v>3.09</v>
      </c>
      <c r="AYA21" s="3">
        <v>2.59</v>
      </c>
      <c r="AYB21" s="3">
        <v>1.38</v>
      </c>
      <c r="AYC21" s="3">
        <v>3.11</v>
      </c>
      <c r="AYD21" s="3">
        <v>1.98</v>
      </c>
      <c r="AYE21" s="3">
        <v>4.09</v>
      </c>
      <c r="AYF21" s="3" t="s">
        <v>5</v>
      </c>
      <c r="AYG21" s="3">
        <v>3.95</v>
      </c>
      <c r="AYH21" s="3">
        <v>2.48</v>
      </c>
      <c r="AYI21" s="3">
        <v>3.4</v>
      </c>
      <c r="AYJ21" s="3">
        <v>4.68</v>
      </c>
      <c r="AYK21" s="3">
        <v>3.08</v>
      </c>
      <c r="AYL21" s="3">
        <v>3.12</v>
      </c>
      <c r="AYM21" s="3">
        <v>3.63</v>
      </c>
      <c r="AYN21" s="3">
        <v>3.53</v>
      </c>
      <c r="AYO21" s="3">
        <v>2.52</v>
      </c>
      <c r="AYP21" s="3">
        <v>2.64</v>
      </c>
      <c r="AYQ21" s="3">
        <v>4.47</v>
      </c>
      <c r="AYR21" s="3">
        <v>1.59</v>
      </c>
      <c r="AYS21" s="3">
        <v>1.75</v>
      </c>
      <c r="AYT21" s="3">
        <v>3.09</v>
      </c>
      <c r="AYU21" s="3">
        <v>1.96</v>
      </c>
      <c r="AYV21" s="3">
        <v>2.61</v>
      </c>
      <c r="AYW21" s="3">
        <v>2.29</v>
      </c>
      <c r="AYX21" s="3">
        <v>3.86</v>
      </c>
      <c r="AYY21" s="3">
        <v>2.27</v>
      </c>
      <c r="AYZ21" s="3">
        <v>3.03</v>
      </c>
      <c r="AZA21" s="3">
        <v>2.52</v>
      </c>
      <c r="AZB21" s="3">
        <v>3.54</v>
      </c>
      <c r="AZC21" s="3">
        <v>2</v>
      </c>
      <c r="AZD21" s="3">
        <v>3.37</v>
      </c>
      <c r="AZE21" s="3">
        <v>2.71</v>
      </c>
      <c r="AZF21" s="3">
        <v>2.68</v>
      </c>
      <c r="AZG21" s="3">
        <v>4.04</v>
      </c>
      <c r="AZH21" s="3">
        <v>2.8</v>
      </c>
      <c r="AZI21" s="3">
        <v>3.24</v>
      </c>
      <c r="AZJ21" s="3">
        <v>3.96</v>
      </c>
      <c r="AZK21" s="3">
        <v>2.64</v>
      </c>
      <c r="AZL21" s="3">
        <v>3.16</v>
      </c>
      <c r="AZM21" s="3">
        <v>3.91</v>
      </c>
      <c r="AZN21" s="3">
        <v>2.44</v>
      </c>
      <c r="AZO21" s="3" t="s">
        <v>5</v>
      </c>
      <c r="AZP21" s="3">
        <v>2.87</v>
      </c>
      <c r="AZQ21" s="3" t="s">
        <v>5</v>
      </c>
      <c r="AZR21" s="3">
        <v>4.03</v>
      </c>
      <c r="AZS21" s="3">
        <v>1.77</v>
      </c>
      <c r="AZT21" s="3">
        <v>2.63</v>
      </c>
      <c r="AZU21" s="3">
        <v>2.39</v>
      </c>
      <c r="AZV21" s="3">
        <v>2.33</v>
      </c>
      <c r="AZW21" s="3">
        <v>2.82</v>
      </c>
      <c r="AZX21" s="3">
        <v>2.99</v>
      </c>
      <c r="AZY21" s="3">
        <v>23.53</v>
      </c>
      <c r="AZZ21" s="3">
        <v>2.5499999999999998</v>
      </c>
      <c r="BAA21" s="3">
        <v>2.25</v>
      </c>
      <c r="BAB21" s="3">
        <v>2.62</v>
      </c>
      <c r="BAC21" s="3">
        <v>5.42</v>
      </c>
      <c r="BAD21" s="3">
        <v>2.68</v>
      </c>
      <c r="BAE21" s="3">
        <v>5.41</v>
      </c>
      <c r="BAF21" s="3">
        <v>3.58</v>
      </c>
      <c r="BAG21" s="3">
        <v>2</v>
      </c>
      <c r="BAH21" s="3">
        <v>2.3199999999999998</v>
      </c>
      <c r="BAI21" s="3" t="s">
        <v>5</v>
      </c>
      <c r="BAJ21" s="3">
        <v>3.95</v>
      </c>
      <c r="BAK21" s="3">
        <v>2.2400000000000002</v>
      </c>
      <c r="BAL21" s="3">
        <v>2.93</v>
      </c>
      <c r="BAM21" s="3">
        <v>2.79</v>
      </c>
      <c r="BAN21" s="3">
        <v>3.93</v>
      </c>
      <c r="BAO21" s="3">
        <v>3.04</v>
      </c>
      <c r="BAP21" s="3">
        <v>2.25</v>
      </c>
      <c r="BAQ21" s="3">
        <v>2.21</v>
      </c>
      <c r="BAR21" s="3">
        <v>2.89</v>
      </c>
      <c r="BAS21" s="3">
        <v>1.34</v>
      </c>
      <c r="BAT21" s="3">
        <v>3.06</v>
      </c>
      <c r="BAU21" s="3">
        <v>2.5</v>
      </c>
      <c r="BAV21" s="3">
        <v>3.22</v>
      </c>
      <c r="BAW21" s="3">
        <v>1.93</v>
      </c>
      <c r="BAX21" s="3">
        <v>3.49</v>
      </c>
      <c r="BAY21" s="3">
        <v>2.2599999999999998</v>
      </c>
      <c r="BAZ21" s="3">
        <v>2.5099999999999998</v>
      </c>
      <c r="BBA21" s="3">
        <v>3.54</v>
      </c>
      <c r="BBB21" s="3">
        <v>2.64</v>
      </c>
      <c r="BBC21" s="3">
        <v>2.91</v>
      </c>
      <c r="BBD21" s="3">
        <v>2.96</v>
      </c>
      <c r="BBE21" s="3">
        <v>2.68</v>
      </c>
      <c r="BBF21" s="3">
        <v>3.36</v>
      </c>
      <c r="BBG21" s="3">
        <v>2.69</v>
      </c>
      <c r="BBH21" s="3">
        <v>2.39</v>
      </c>
      <c r="BBI21" s="3">
        <v>1.42</v>
      </c>
      <c r="BBJ21" s="3">
        <v>2.33</v>
      </c>
      <c r="BBK21" s="3">
        <v>2.15</v>
      </c>
      <c r="BBL21" s="3">
        <v>2.94</v>
      </c>
      <c r="BBM21" s="3">
        <v>2.75</v>
      </c>
      <c r="BBN21" s="3">
        <v>1.91</v>
      </c>
      <c r="BBO21" s="3">
        <v>2.29</v>
      </c>
      <c r="BBP21" s="3">
        <v>3.01</v>
      </c>
      <c r="BBQ21" s="3">
        <v>2.64</v>
      </c>
      <c r="BBR21" s="3">
        <v>2.86</v>
      </c>
      <c r="BBS21" s="3">
        <v>2.73</v>
      </c>
      <c r="BBT21" s="3">
        <v>3.82</v>
      </c>
      <c r="BBU21" s="3">
        <v>2.15</v>
      </c>
      <c r="BBV21" s="3">
        <v>3.19</v>
      </c>
      <c r="BBW21" s="3">
        <v>3.72</v>
      </c>
      <c r="BBX21" s="3">
        <v>3.89</v>
      </c>
      <c r="BBY21" s="3">
        <v>2.73</v>
      </c>
      <c r="BBZ21" s="3">
        <v>4.3099999999999996</v>
      </c>
      <c r="BCA21" s="3">
        <v>5.48</v>
      </c>
      <c r="BCB21" s="3">
        <v>3.16</v>
      </c>
      <c r="BCC21" s="3">
        <v>5.67</v>
      </c>
      <c r="BCD21" s="3">
        <v>1.91</v>
      </c>
      <c r="BCE21" s="3">
        <v>3.14</v>
      </c>
      <c r="BCF21" s="3">
        <v>2.5499999999999998</v>
      </c>
      <c r="BCG21" s="3">
        <v>2.4</v>
      </c>
      <c r="BCH21" s="3">
        <v>2.4900000000000002</v>
      </c>
      <c r="BCI21" s="3">
        <v>2.77</v>
      </c>
      <c r="BCJ21" s="3">
        <v>2.29</v>
      </c>
      <c r="BCK21" s="3">
        <v>4.4000000000000004</v>
      </c>
      <c r="BCL21" s="3">
        <v>2.13</v>
      </c>
      <c r="BCM21" s="3">
        <v>2.58</v>
      </c>
      <c r="BCN21" s="3">
        <v>4.2699999999999996</v>
      </c>
      <c r="BCO21" s="3">
        <v>2.31</v>
      </c>
      <c r="BCP21" s="3">
        <v>2.2999999999999998</v>
      </c>
      <c r="BCQ21" s="3">
        <v>2.81</v>
      </c>
      <c r="BCR21" s="3">
        <v>1.95</v>
      </c>
      <c r="BCS21" s="3">
        <v>1.45</v>
      </c>
      <c r="BCT21" s="3">
        <v>1.8</v>
      </c>
      <c r="BCU21" s="3">
        <v>4.28</v>
      </c>
      <c r="BCV21" s="3">
        <v>2.11</v>
      </c>
      <c r="BCW21" s="3">
        <v>3.89</v>
      </c>
      <c r="BCX21" s="3">
        <v>4.4800000000000004</v>
      </c>
      <c r="BCY21" s="3">
        <v>4.9800000000000004</v>
      </c>
      <c r="BCZ21" s="3">
        <v>3.59</v>
      </c>
      <c r="BDA21" s="3">
        <v>3.6</v>
      </c>
      <c r="BDB21" s="3">
        <v>2.66</v>
      </c>
      <c r="BDC21" s="3">
        <v>2.56</v>
      </c>
      <c r="BDD21" s="3">
        <v>1.88</v>
      </c>
      <c r="BDE21" s="3">
        <v>4.4400000000000004</v>
      </c>
      <c r="BDF21" s="3">
        <v>2.61</v>
      </c>
      <c r="BDG21" s="3">
        <v>3.92</v>
      </c>
      <c r="BDH21" s="3">
        <v>5.04</v>
      </c>
      <c r="BDI21" s="3">
        <v>3.6</v>
      </c>
      <c r="BDJ21" s="3">
        <v>2.33</v>
      </c>
      <c r="BDK21" s="3">
        <v>2.17</v>
      </c>
      <c r="BDL21" s="3">
        <v>2.83</v>
      </c>
      <c r="BDM21" s="3">
        <v>2.11</v>
      </c>
      <c r="BDN21" s="3">
        <v>2.15</v>
      </c>
      <c r="BDO21" s="3">
        <v>3.58</v>
      </c>
      <c r="BDP21" s="3">
        <v>4.01</v>
      </c>
      <c r="BDQ21" s="3">
        <v>2.68</v>
      </c>
      <c r="BDR21" s="3">
        <v>2.4300000000000002</v>
      </c>
      <c r="BDS21" s="3">
        <v>2.52</v>
      </c>
      <c r="BDT21" s="3">
        <v>3.84</v>
      </c>
      <c r="BDU21" s="3" t="s">
        <v>5</v>
      </c>
      <c r="BDV21" s="3">
        <v>2.48</v>
      </c>
      <c r="BDW21" s="3">
        <v>3.71</v>
      </c>
      <c r="BDX21" s="3">
        <v>2.1800000000000002</v>
      </c>
      <c r="BDY21" s="3">
        <v>2.19</v>
      </c>
      <c r="BDZ21" s="3">
        <v>2.78</v>
      </c>
      <c r="BEA21" s="3">
        <v>2.75</v>
      </c>
      <c r="BEB21" s="3">
        <v>2.39</v>
      </c>
      <c r="BEC21" s="3">
        <v>2.36</v>
      </c>
      <c r="BED21" s="3">
        <v>2.85</v>
      </c>
      <c r="BEE21" s="3">
        <v>4</v>
      </c>
      <c r="BEF21" s="3">
        <v>3.06</v>
      </c>
      <c r="BEG21" s="3">
        <v>2.0299999999999998</v>
      </c>
      <c r="BEH21" s="3">
        <v>2.4700000000000002</v>
      </c>
      <c r="BEI21" s="3">
        <v>2.37</v>
      </c>
      <c r="BEJ21" s="3">
        <v>1.81</v>
      </c>
      <c r="BEK21" s="3">
        <v>2.06</v>
      </c>
      <c r="BEL21" s="3">
        <v>3.04</v>
      </c>
      <c r="BEM21" s="3">
        <v>1.4</v>
      </c>
      <c r="BEN21" s="3">
        <v>3.39</v>
      </c>
      <c r="BEO21" s="3">
        <v>4.26</v>
      </c>
      <c r="BEP21" s="3">
        <v>3.96</v>
      </c>
      <c r="BEQ21" s="3">
        <v>1.32</v>
      </c>
      <c r="BER21" s="3">
        <v>2.13</v>
      </c>
      <c r="BES21" s="3">
        <v>4.2699999999999996</v>
      </c>
      <c r="BET21" s="3">
        <v>4.05</v>
      </c>
      <c r="BEU21" s="3">
        <v>3.71</v>
      </c>
      <c r="BEV21" s="3">
        <v>3.59</v>
      </c>
      <c r="BEW21" s="3">
        <v>2.5299999999999998</v>
      </c>
      <c r="BEX21" s="3">
        <v>3.56</v>
      </c>
      <c r="BEY21" s="3">
        <v>3.18</v>
      </c>
      <c r="BEZ21" s="3">
        <v>2.4300000000000002</v>
      </c>
      <c r="BFA21" s="3">
        <v>2.82</v>
      </c>
      <c r="BFB21" s="3">
        <v>2.67</v>
      </c>
      <c r="BFC21" s="3">
        <v>2.42</v>
      </c>
      <c r="BFD21" s="3">
        <v>3.12</v>
      </c>
      <c r="BFE21" s="3">
        <v>4.29</v>
      </c>
      <c r="BFF21" s="3">
        <v>4.1399999999999997</v>
      </c>
      <c r="BFG21" s="3">
        <v>6.1</v>
      </c>
      <c r="BFH21" s="3">
        <v>2.0299999999999998</v>
      </c>
      <c r="BFI21" s="3">
        <v>3.1</v>
      </c>
      <c r="BFJ21" s="3">
        <v>2.2999999999999998</v>
      </c>
      <c r="BFK21" s="3">
        <v>2.46</v>
      </c>
      <c r="BFL21" s="3">
        <v>2.5499999999999998</v>
      </c>
      <c r="BFM21" s="3">
        <v>4.16</v>
      </c>
      <c r="BFN21" s="3">
        <v>5.04</v>
      </c>
      <c r="BFO21" s="3">
        <v>3.57</v>
      </c>
      <c r="BFP21" s="3" t="s">
        <v>5</v>
      </c>
      <c r="BFQ21" s="3">
        <v>2.9</v>
      </c>
      <c r="BFR21" s="3">
        <v>4.8600000000000003</v>
      </c>
      <c r="BFS21" s="3">
        <v>2.73</v>
      </c>
      <c r="BFT21" s="3">
        <v>2.57</v>
      </c>
      <c r="BFU21" s="3">
        <v>4.8099999999999996</v>
      </c>
      <c r="BFV21" s="3">
        <v>1.51</v>
      </c>
      <c r="BFW21" s="3">
        <v>1.05</v>
      </c>
      <c r="BFX21" s="3">
        <v>2.0299999999999998</v>
      </c>
      <c r="BFY21" s="3">
        <v>2.4700000000000002</v>
      </c>
      <c r="BFZ21" s="3">
        <v>4.51</v>
      </c>
      <c r="BGA21" s="3">
        <v>3.6</v>
      </c>
      <c r="BGB21" s="3">
        <v>4.0199999999999996</v>
      </c>
      <c r="BGC21" s="3" t="s">
        <v>5</v>
      </c>
      <c r="BGD21" s="3">
        <v>4.43</v>
      </c>
      <c r="BGE21" s="3">
        <v>3.52</v>
      </c>
      <c r="BGF21" s="3">
        <v>2.59</v>
      </c>
      <c r="BGG21" s="3">
        <v>2.63</v>
      </c>
      <c r="BGH21" s="3">
        <v>3.68</v>
      </c>
      <c r="BGI21" s="3">
        <v>2.5299999999999998</v>
      </c>
      <c r="BGJ21" s="3">
        <v>3.41</v>
      </c>
      <c r="BGK21" s="3">
        <v>4.2</v>
      </c>
      <c r="BGL21" s="3">
        <v>2.34</v>
      </c>
      <c r="BGM21" s="3">
        <v>2.86</v>
      </c>
      <c r="BGN21" s="3">
        <v>3.85</v>
      </c>
      <c r="BGO21" s="3">
        <v>3.04</v>
      </c>
      <c r="BGP21" s="3">
        <v>2.37</v>
      </c>
      <c r="BGQ21" s="3">
        <v>3.78</v>
      </c>
      <c r="BGR21" s="3">
        <v>3.21</v>
      </c>
      <c r="BGS21" s="3">
        <v>2.63</v>
      </c>
      <c r="BGT21" s="3">
        <v>1.34</v>
      </c>
      <c r="BGU21" s="3">
        <v>2.34</v>
      </c>
      <c r="BGV21" s="3">
        <v>3.17</v>
      </c>
      <c r="BGW21" s="3">
        <v>2.46</v>
      </c>
      <c r="BGX21" s="3">
        <v>2.27</v>
      </c>
      <c r="BGY21" s="3">
        <v>2.72</v>
      </c>
      <c r="BGZ21" s="3">
        <v>2.38</v>
      </c>
      <c r="BHA21" s="3">
        <v>2.68</v>
      </c>
      <c r="BHB21" s="3">
        <v>2.58</v>
      </c>
      <c r="BHC21" s="3">
        <v>2.6</v>
      </c>
      <c r="BHD21" s="3">
        <v>1.97</v>
      </c>
      <c r="BHE21" s="3">
        <v>2.12</v>
      </c>
      <c r="BHF21" s="3">
        <v>2.15</v>
      </c>
      <c r="BHG21" s="3">
        <v>3.04</v>
      </c>
      <c r="BHH21" s="3">
        <v>2.67</v>
      </c>
      <c r="BHI21" s="3">
        <v>2.5299999999999998</v>
      </c>
      <c r="BHJ21" s="3">
        <v>2.27</v>
      </c>
      <c r="BHK21" s="3">
        <v>4.3099999999999996</v>
      </c>
      <c r="BHL21" s="3">
        <v>1.99</v>
      </c>
      <c r="BHM21" s="3">
        <v>2.0699999999999998</v>
      </c>
      <c r="BHN21" s="3">
        <v>5.13</v>
      </c>
      <c r="BHO21" s="3">
        <v>3.35</v>
      </c>
      <c r="BHP21" s="3">
        <v>1.61</v>
      </c>
      <c r="BHQ21" s="3">
        <v>2.81</v>
      </c>
      <c r="BHR21" s="3">
        <v>2.06</v>
      </c>
      <c r="BHS21" s="3">
        <v>1.63</v>
      </c>
      <c r="BHT21" s="3">
        <v>2.44</v>
      </c>
      <c r="BHU21" s="3">
        <v>4.99</v>
      </c>
      <c r="BHV21" s="3">
        <v>2.27</v>
      </c>
      <c r="BHW21" s="3">
        <v>2.76</v>
      </c>
      <c r="BHX21" s="3">
        <v>3.52</v>
      </c>
      <c r="BHY21" s="3">
        <v>2.27</v>
      </c>
      <c r="BHZ21" s="3">
        <v>3.61</v>
      </c>
      <c r="BIA21" s="3">
        <v>3.67</v>
      </c>
      <c r="BIB21" s="3">
        <v>2.48</v>
      </c>
      <c r="BIC21" s="3">
        <v>3.05</v>
      </c>
      <c r="BID21" s="3">
        <v>1.8</v>
      </c>
      <c r="BIE21" s="3">
        <v>2.3199999999999998</v>
      </c>
      <c r="BIF21" s="3">
        <v>2.93</v>
      </c>
      <c r="BIG21" s="3">
        <v>3.46</v>
      </c>
      <c r="BIH21" s="3">
        <v>2.29</v>
      </c>
      <c r="BII21" s="3">
        <v>3.48</v>
      </c>
      <c r="BIJ21" s="3">
        <v>4.38</v>
      </c>
      <c r="BIK21" s="3">
        <v>2.94</v>
      </c>
      <c r="BIL21" s="3">
        <v>4.1900000000000004</v>
      </c>
      <c r="BIM21" s="3">
        <v>4.88</v>
      </c>
      <c r="BIN21" s="3">
        <v>3.23</v>
      </c>
      <c r="BIO21" s="3">
        <v>3.03</v>
      </c>
      <c r="BIP21" s="3">
        <v>2.42</v>
      </c>
      <c r="BIQ21" s="3">
        <v>2.1800000000000002</v>
      </c>
      <c r="BIR21" s="3">
        <v>1.42</v>
      </c>
      <c r="BIS21" s="3">
        <v>3.01</v>
      </c>
      <c r="BIT21" s="3">
        <v>2.99</v>
      </c>
      <c r="BIU21" s="3">
        <v>0</v>
      </c>
      <c r="BIV21" s="3">
        <v>3.92</v>
      </c>
      <c r="BIW21" s="3">
        <v>1.78</v>
      </c>
      <c r="BIX21" s="3">
        <v>2.2200000000000002</v>
      </c>
      <c r="BIY21" s="3">
        <v>2.1800000000000002</v>
      </c>
      <c r="BIZ21" s="3">
        <v>1.39</v>
      </c>
      <c r="BJA21" s="3">
        <v>3.7</v>
      </c>
      <c r="BJB21" s="3">
        <v>2.1</v>
      </c>
      <c r="BJC21" s="3">
        <v>2.02</v>
      </c>
      <c r="BJD21" s="3">
        <v>3.36</v>
      </c>
      <c r="BJE21" s="3">
        <v>1.44</v>
      </c>
      <c r="BJF21" s="3">
        <v>2.25</v>
      </c>
      <c r="BJG21" s="3">
        <v>3.7</v>
      </c>
      <c r="BJH21" s="3">
        <v>2.11</v>
      </c>
      <c r="BJI21" s="3">
        <v>1.83</v>
      </c>
      <c r="BJJ21" s="3">
        <v>2.59</v>
      </c>
      <c r="BJK21" s="3">
        <v>4.37</v>
      </c>
      <c r="BJL21" s="3">
        <v>2.57</v>
      </c>
      <c r="BJM21" s="3">
        <v>1.7</v>
      </c>
      <c r="BJN21" s="3">
        <v>3.47</v>
      </c>
      <c r="BJO21" s="3">
        <v>3.53</v>
      </c>
      <c r="BJP21" s="3">
        <v>3.18</v>
      </c>
      <c r="BJQ21" s="3">
        <v>3.86</v>
      </c>
      <c r="BJR21" s="3">
        <v>3.16</v>
      </c>
      <c r="BJS21" s="3">
        <v>3.09</v>
      </c>
      <c r="BJT21" s="3">
        <v>3.52</v>
      </c>
      <c r="BJU21" s="3">
        <v>3.35</v>
      </c>
      <c r="BJV21" s="3">
        <v>3.08</v>
      </c>
      <c r="BJW21" s="3">
        <v>3.12</v>
      </c>
      <c r="BJX21" s="3">
        <v>3.05</v>
      </c>
      <c r="BJY21" s="3">
        <v>2.25</v>
      </c>
      <c r="BJZ21" s="3">
        <v>2.94</v>
      </c>
      <c r="BKA21" s="3">
        <v>3.32</v>
      </c>
      <c r="BKB21" s="3">
        <v>1.56</v>
      </c>
      <c r="BKC21" s="3">
        <v>2.74</v>
      </c>
      <c r="BKD21" s="3">
        <v>2.23</v>
      </c>
      <c r="BKE21" s="3">
        <v>2.96</v>
      </c>
      <c r="BKF21" s="3">
        <v>2.72</v>
      </c>
      <c r="BKG21" s="3">
        <v>2.0699999999999998</v>
      </c>
      <c r="BKH21" s="3">
        <v>3.66</v>
      </c>
      <c r="BKI21" s="3">
        <v>2.58</v>
      </c>
      <c r="BKJ21" s="3">
        <v>3.49</v>
      </c>
      <c r="BKK21" s="3">
        <v>1.56</v>
      </c>
      <c r="BKL21" s="3">
        <v>3.8</v>
      </c>
      <c r="BKM21" s="3">
        <v>2.65</v>
      </c>
      <c r="BKN21" s="3">
        <v>3.48</v>
      </c>
      <c r="BKO21" s="3">
        <v>3.7</v>
      </c>
      <c r="BKP21" s="3">
        <v>2.64</v>
      </c>
      <c r="BKQ21" s="3">
        <v>2.91</v>
      </c>
      <c r="BKR21" s="3">
        <v>3.17</v>
      </c>
      <c r="BKS21" s="3">
        <v>3.06</v>
      </c>
      <c r="BKT21" s="3" t="s">
        <v>5</v>
      </c>
      <c r="BKU21" s="3">
        <v>2.95</v>
      </c>
      <c r="BKV21" s="3">
        <v>3.02</v>
      </c>
      <c r="BKW21" s="3">
        <v>3.43</v>
      </c>
      <c r="BKX21" s="3">
        <v>4.55</v>
      </c>
      <c r="BKY21" s="3">
        <v>2.0499999999999998</v>
      </c>
      <c r="BKZ21" s="3">
        <v>1.98</v>
      </c>
      <c r="BLA21" s="3">
        <v>2.46</v>
      </c>
      <c r="BLB21" s="3">
        <v>2.68</v>
      </c>
      <c r="BLC21" s="3">
        <v>2.14</v>
      </c>
      <c r="BLD21" s="3">
        <v>5.05</v>
      </c>
      <c r="BLE21" s="3">
        <v>2.5</v>
      </c>
      <c r="BLF21" s="3">
        <v>1.89</v>
      </c>
      <c r="BLG21" s="3">
        <v>2.84</v>
      </c>
      <c r="BLH21" s="3">
        <v>3.36</v>
      </c>
      <c r="BLI21" s="3">
        <v>0</v>
      </c>
      <c r="BLJ21" s="3">
        <v>2.58</v>
      </c>
      <c r="BLK21" s="3">
        <v>3.26</v>
      </c>
      <c r="BLL21" s="3">
        <v>2.81</v>
      </c>
      <c r="BLM21" s="3">
        <v>4.84</v>
      </c>
      <c r="BLN21" s="3">
        <v>3.36</v>
      </c>
      <c r="BLO21" s="3">
        <v>4.6100000000000003</v>
      </c>
      <c r="BLP21" s="3">
        <v>3.23</v>
      </c>
      <c r="BLQ21" s="3">
        <v>3.22</v>
      </c>
      <c r="BLR21" s="3">
        <v>1.98</v>
      </c>
      <c r="BLS21" s="3">
        <v>2.63</v>
      </c>
      <c r="BLT21" s="3">
        <v>2.56</v>
      </c>
      <c r="BLU21" s="3">
        <v>2.84</v>
      </c>
      <c r="BLV21" s="3">
        <v>2.95</v>
      </c>
      <c r="BLW21" s="3">
        <v>2.33</v>
      </c>
      <c r="BLX21" s="3">
        <v>3.7</v>
      </c>
      <c r="BLY21" s="3">
        <v>2.4</v>
      </c>
      <c r="BLZ21" s="3">
        <v>3.62</v>
      </c>
      <c r="BMA21" s="3">
        <v>2.56</v>
      </c>
      <c r="BMB21" s="3">
        <v>3.68</v>
      </c>
      <c r="BMC21" s="3">
        <v>2.95</v>
      </c>
      <c r="BMD21" s="3">
        <v>3.45</v>
      </c>
      <c r="BME21" s="3">
        <v>1.78</v>
      </c>
      <c r="BMF21" s="3">
        <v>2.5299999999999998</v>
      </c>
      <c r="BMG21" s="3">
        <v>2.69</v>
      </c>
      <c r="BMH21" s="3">
        <v>1.9</v>
      </c>
      <c r="BMI21" s="3">
        <v>2.57</v>
      </c>
      <c r="BMJ21" s="3">
        <v>2.81</v>
      </c>
      <c r="BMK21" s="3">
        <v>3.36</v>
      </c>
      <c r="BML21" s="3">
        <v>1.47</v>
      </c>
      <c r="BMM21" s="3">
        <v>3.42</v>
      </c>
      <c r="BMN21" s="3">
        <v>2.78</v>
      </c>
      <c r="BMO21" s="3">
        <v>2.82</v>
      </c>
      <c r="BMP21" s="3">
        <v>1.91</v>
      </c>
      <c r="BMQ21" s="3">
        <v>2.29</v>
      </c>
      <c r="BMR21" s="3">
        <v>3.08</v>
      </c>
      <c r="BMS21" s="3">
        <v>2.5499999999999998</v>
      </c>
      <c r="BMT21" s="3">
        <v>2.31</v>
      </c>
      <c r="BMU21" s="3">
        <v>2.42</v>
      </c>
      <c r="BMV21" s="3">
        <v>2.99</v>
      </c>
      <c r="BMW21" s="3">
        <v>2.96</v>
      </c>
      <c r="BMX21" s="3">
        <v>1.95</v>
      </c>
      <c r="BMY21" s="3">
        <v>5</v>
      </c>
      <c r="BMZ21" s="3">
        <v>2.2599999999999998</v>
      </c>
      <c r="BNA21" s="3">
        <v>1.82</v>
      </c>
      <c r="BNB21" s="3">
        <v>2.95</v>
      </c>
      <c r="BNC21" s="3">
        <v>2.3199999999999998</v>
      </c>
      <c r="BND21" s="3">
        <v>2.54</v>
      </c>
      <c r="BNE21" s="3">
        <v>2.91</v>
      </c>
      <c r="BNF21" s="3" t="s">
        <v>5</v>
      </c>
      <c r="BNG21" s="3">
        <v>2.17</v>
      </c>
      <c r="BNH21" s="3">
        <v>2.71</v>
      </c>
      <c r="BNI21" s="3">
        <v>2.94</v>
      </c>
      <c r="BNJ21" s="3">
        <v>1.64</v>
      </c>
      <c r="BNK21" s="3">
        <v>2.48</v>
      </c>
      <c r="BNL21" s="3">
        <v>2.0099999999999998</v>
      </c>
      <c r="BNM21" s="3">
        <v>2.46</v>
      </c>
      <c r="BNN21" s="3">
        <v>2.57</v>
      </c>
      <c r="BNO21" s="3">
        <v>3.8</v>
      </c>
      <c r="BNP21" s="3">
        <v>5.04</v>
      </c>
      <c r="BNQ21" s="3">
        <v>1.95</v>
      </c>
      <c r="BNR21" s="3">
        <v>3.76</v>
      </c>
      <c r="BNS21" s="3">
        <v>2.81</v>
      </c>
      <c r="BNT21" s="3">
        <v>2.52</v>
      </c>
      <c r="BNU21" s="3">
        <v>1.28</v>
      </c>
      <c r="BNV21" s="3">
        <v>2.5099999999999998</v>
      </c>
      <c r="BNW21" s="3">
        <v>2.2000000000000002</v>
      </c>
      <c r="BNX21" s="3">
        <v>1.94</v>
      </c>
      <c r="BNY21" s="3">
        <v>4.25</v>
      </c>
      <c r="BNZ21" s="3">
        <v>3.07</v>
      </c>
      <c r="BOA21" s="3">
        <v>3.55</v>
      </c>
      <c r="BOB21" s="3">
        <v>2.08</v>
      </c>
      <c r="BOC21" s="3">
        <v>3.2</v>
      </c>
      <c r="BOD21" s="3">
        <v>2.7</v>
      </c>
      <c r="BOE21" s="3">
        <v>2.4</v>
      </c>
      <c r="BOF21" s="3">
        <v>4.32</v>
      </c>
      <c r="BOG21" s="3">
        <v>5.19</v>
      </c>
      <c r="BOH21" s="3">
        <v>2.4300000000000002</v>
      </c>
      <c r="BOI21" s="3">
        <v>4.2300000000000004</v>
      </c>
      <c r="BOJ21" s="3">
        <v>2.56</v>
      </c>
      <c r="BOK21" s="3">
        <v>4.6500000000000004</v>
      </c>
      <c r="BOL21" s="3">
        <v>1.22</v>
      </c>
      <c r="BOM21" s="3">
        <v>2.61</v>
      </c>
      <c r="BON21" s="3">
        <v>3.31</v>
      </c>
      <c r="BOO21" s="3">
        <v>4.49</v>
      </c>
      <c r="BOP21" s="3">
        <v>2.8</v>
      </c>
      <c r="BOQ21" s="3">
        <v>2.91</v>
      </c>
      <c r="BOR21" s="3">
        <v>3.05</v>
      </c>
      <c r="BOS21" s="3">
        <v>2.29</v>
      </c>
      <c r="BOT21" s="3">
        <v>4.93</v>
      </c>
      <c r="BOU21" s="3">
        <v>3.17</v>
      </c>
      <c r="BOV21" s="3">
        <v>3.48</v>
      </c>
      <c r="BOW21" s="3">
        <v>2.93</v>
      </c>
      <c r="BOX21" s="3">
        <v>2.86</v>
      </c>
      <c r="BOY21" s="3">
        <v>3.01</v>
      </c>
      <c r="BOZ21" s="3">
        <v>4.29</v>
      </c>
      <c r="BPA21" s="3">
        <v>3.69</v>
      </c>
      <c r="BPB21" s="3">
        <v>3.53</v>
      </c>
      <c r="BPC21" s="3">
        <v>2.59</v>
      </c>
      <c r="BPD21" s="3">
        <v>3.79</v>
      </c>
      <c r="BPE21" s="3">
        <v>3.44</v>
      </c>
      <c r="BPF21" s="3">
        <v>2.2000000000000002</v>
      </c>
      <c r="BPG21" s="3">
        <v>3.39</v>
      </c>
      <c r="BPH21" s="3">
        <v>3.83</v>
      </c>
      <c r="BPI21" s="3">
        <v>2.2000000000000002</v>
      </c>
      <c r="BPJ21" s="3">
        <v>2.59</v>
      </c>
      <c r="BPK21" s="3">
        <v>3.47</v>
      </c>
      <c r="BPL21" s="3">
        <v>2.39</v>
      </c>
      <c r="BPM21" s="3">
        <v>2.92</v>
      </c>
      <c r="BPN21" s="3">
        <v>4.38</v>
      </c>
      <c r="BPO21" s="3">
        <v>2.67</v>
      </c>
      <c r="BPP21" s="3">
        <v>3.54</v>
      </c>
      <c r="BPQ21" s="3">
        <v>2.83</v>
      </c>
      <c r="BPR21" s="3">
        <v>1.64</v>
      </c>
      <c r="BPS21" s="3">
        <v>3.45</v>
      </c>
      <c r="BPT21" s="3">
        <v>2.85</v>
      </c>
      <c r="BPU21" s="3">
        <v>4.08</v>
      </c>
      <c r="BPV21" s="3">
        <v>2.42</v>
      </c>
      <c r="BPW21" s="3">
        <v>2.17</v>
      </c>
      <c r="BPX21" s="3">
        <v>4.93</v>
      </c>
      <c r="BPY21" s="3">
        <v>2.4300000000000002</v>
      </c>
      <c r="BPZ21" s="3">
        <v>2.23</v>
      </c>
      <c r="BQA21" s="3">
        <v>4.5599999999999996</v>
      </c>
      <c r="BQB21" s="3">
        <v>3.29</v>
      </c>
      <c r="BQC21" s="3">
        <v>2.29</v>
      </c>
      <c r="BQD21" s="3">
        <v>2.57</v>
      </c>
      <c r="BQE21" s="3">
        <v>5.32</v>
      </c>
      <c r="BQF21" s="3">
        <v>2.4700000000000002</v>
      </c>
      <c r="BQG21" s="3">
        <v>3.25</v>
      </c>
      <c r="BQH21" s="3">
        <v>2.86</v>
      </c>
      <c r="BQI21" s="3">
        <v>3.66</v>
      </c>
      <c r="BQJ21" s="3">
        <v>1.62</v>
      </c>
      <c r="BQK21" s="3">
        <v>2.67</v>
      </c>
      <c r="BQL21" s="3">
        <v>2</v>
      </c>
      <c r="BQM21" s="3">
        <v>2.91</v>
      </c>
      <c r="BQN21" s="3" t="s">
        <v>5</v>
      </c>
      <c r="BQO21" s="3" t="s">
        <v>5</v>
      </c>
      <c r="BQP21" s="3">
        <v>2.97</v>
      </c>
      <c r="BQQ21" s="3">
        <v>2.95</v>
      </c>
      <c r="BQR21" s="3">
        <v>4.4000000000000004</v>
      </c>
      <c r="BQS21" s="3">
        <v>3.84</v>
      </c>
      <c r="BQT21" s="3">
        <v>1.36</v>
      </c>
      <c r="BQU21" s="3">
        <v>3.9</v>
      </c>
      <c r="BQV21" s="3">
        <v>2.0499999999999998</v>
      </c>
      <c r="BQW21" s="3">
        <v>3.24</v>
      </c>
      <c r="BQX21" s="3">
        <v>2.84</v>
      </c>
      <c r="BQY21" s="3">
        <v>1.48</v>
      </c>
      <c r="BQZ21" s="3">
        <v>4.0999999999999996</v>
      </c>
      <c r="BRA21" s="3">
        <v>3.43</v>
      </c>
      <c r="BRB21" s="3">
        <v>1.78</v>
      </c>
      <c r="BRC21" s="3">
        <v>1.95</v>
      </c>
      <c r="BRD21" s="3">
        <v>3.05</v>
      </c>
      <c r="BRE21" s="3">
        <v>2.54</v>
      </c>
      <c r="BRF21" s="3">
        <v>1.91</v>
      </c>
      <c r="BRG21" s="3">
        <v>2.5299999999999998</v>
      </c>
      <c r="BRH21" s="3">
        <v>3.61</v>
      </c>
      <c r="BRI21" s="3">
        <v>3.45</v>
      </c>
      <c r="BRJ21" s="3">
        <v>3.28</v>
      </c>
      <c r="BRK21" s="3">
        <v>3.48</v>
      </c>
      <c r="BRL21" s="3">
        <v>2.73</v>
      </c>
      <c r="BRM21" s="3">
        <v>4.13</v>
      </c>
      <c r="BRN21" s="3">
        <v>2.5299999999999998</v>
      </c>
      <c r="BRO21" s="3">
        <v>2.04</v>
      </c>
      <c r="BRP21" s="3">
        <v>2.35</v>
      </c>
      <c r="BRQ21" s="3">
        <v>1.66</v>
      </c>
      <c r="BRR21" s="3">
        <v>3.72</v>
      </c>
      <c r="BRS21" s="3">
        <v>3.14</v>
      </c>
      <c r="BRT21" s="3" t="s">
        <v>5</v>
      </c>
      <c r="BRU21" s="3">
        <v>2.86</v>
      </c>
      <c r="BRV21" s="3">
        <v>2.91</v>
      </c>
      <c r="BRW21" s="3">
        <v>2.97</v>
      </c>
      <c r="BRX21" s="3">
        <v>2.9</v>
      </c>
      <c r="BRY21" s="3">
        <v>4.5</v>
      </c>
      <c r="BRZ21" s="3">
        <v>2.2400000000000002</v>
      </c>
      <c r="BSA21" s="3">
        <v>4.6900000000000004</v>
      </c>
      <c r="BSB21" s="3">
        <v>3.73</v>
      </c>
      <c r="BSC21" s="3">
        <v>4.71</v>
      </c>
      <c r="BSD21" s="3">
        <v>2.94</v>
      </c>
      <c r="BSE21" s="3">
        <v>2.42</v>
      </c>
      <c r="BSF21" s="3">
        <v>2.66</v>
      </c>
      <c r="BSG21" s="3">
        <v>4.79</v>
      </c>
      <c r="BSH21" s="3">
        <v>3.02</v>
      </c>
      <c r="BSI21" s="3">
        <v>2.78</v>
      </c>
      <c r="BSJ21" s="3">
        <v>4.2</v>
      </c>
      <c r="BSK21" s="3">
        <v>2.9</v>
      </c>
      <c r="BSL21" s="3">
        <v>2.46</v>
      </c>
      <c r="BSM21" s="3">
        <v>3.22</v>
      </c>
      <c r="BSN21" s="3">
        <v>4.12</v>
      </c>
      <c r="BSO21" s="3">
        <v>2.16</v>
      </c>
      <c r="BSP21" s="3">
        <v>2.92</v>
      </c>
      <c r="BSQ21" s="3">
        <v>1.93</v>
      </c>
      <c r="BSR21" s="3">
        <v>3.27</v>
      </c>
      <c r="BSS21" s="3">
        <v>3.21</v>
      </c>
      <c r="BST21" s="3" t="s">
        <v>5</v>
      </c>
      <c r="BSU21" s="3">
        <v>3.39</v>
      </c>
      <c r="BSV21" s="3">
        <v>3.47</v>
      </c>
      <c r="BSW21" s="3">
        <v>2.6</v>
      </c>
      <c r="BSX21" s="3">
        <v>3.67</v>
      </c>
      <c r="BSY21" s="3">
        <v>2.57</v>
      </c>
      <c r="BSZ21" s="3">
        <v>3.23</v>
      </c>
      <c r="BTA21" s="3">
        <v>3</v>
      </c>
      <c r="BTB21" s="3">
        <v>3.69</v>
      </c>
      <c r="BTC21" s="3">
        <v>2.76</v>
      </c>
      <c r="BTD21" s="3">
        <v>5.36</v>
      </c>
      <c r="BTE21" s="3">
        <v>4.1900000000000004</v>
      </c>
      <c r="BTF21" s="3">
        <v>3.26</v>
      </c>
      <c r="BTG21" s="3">
        <v>2.57</v>
      </c>
      <c r="BTH21" s="3">
        <v>3.22</v>
      </c>
      <c r="BTI21" s="3">
        <v>3.26</v>
      </c>
      <c r="BTJ21" s="3">
        <v>2.04</v>
      </c>
      <c r="BTK21" s="3">
        <v>2.57</v>
      </c>
      <c r="BTL21" s="3">
        <v>1.19</v>
      </c>
      <c r="BTM21" s="3">
        <v>3.15</v>
      </c>
      <c r="BTN21" s="3">
        <v>1.7</v>
      </c>
      <c r="BTO21" s="3">
        <v>2.29</v>
      </c>
      <c r="BTP21" s="3">
        <v>2.72</v>
      </c>
      <c r="BTQ21" s="3">
        <v>3.09</v>
      </c>
      <c r="BTR21" s="3">
        <v>2.91</v>
      </c>
      <c r="BTS21" s="3">
        <v>3.89</v>
      </c>
      <c r="BTT21" s="3">
        <v>3.36</v>
      </c>
      <c r="BTU21" s="3">
        <v>3.04</v>
      </c>
      <c r="BTV21" s="3">
        <v>1.73</v>
      </c>
      <c r="BTW21" s="3">
        <v>3.4</v>
      </c>
      <c r="BTX21" s="3">
        <v>3.51</v>
      </c>
      <c r="BTY21" s="3">
        <v>2.44</v>
      </c>
      <c r="BTZ21" s="3">
        <v>4.25</v>
      </c>
      <c r="BUA21" s="3">
        <v>3.16</v>
      </c>
      <c r="BUB21" s="3">
        <v>2.9</v>
      </c>
      <c r="BUC21" s="3">
        <v>2.99</v>
      </c>
      <c r="BUD21" s="3">
        <v>3.85</v>
      </c>
      <c r="BUE21" s="3">
        <v>3.24</v>
      </c>
      <c r="BUF21" s="3">
        <v>3.46</v>
      </c>
      <c r="BUG21" s="3">
        <v>3.25</v>
      </c>
      <c r="BUH21" s="3">
        <v>2.61</v>
      </c>
      <c r="BUI21" s="3">
        <v>3.1</v>
      </c>
      <c r="BUJ21" s="3">
        <v>4.47</v>
      </c>
      <c r="BUK21" s="3">
        <v>3.25</v>
      </c>
      <c r="BUL21" s="3">
        <v>3.84</v>
      </c>
      <c r="BUM21" s="3">
        <v>3.05</v>
      </c>
      <c r="BUN21" s="3">
        <v>2.95</v>
      </c>
      <c r="BUO21" s="3">
        <v>4.33</v>
      </c>
      <c r="BUP21" s="3">
        <v>2.58</v>
      </c>
      <c r="BUQ21" s="3">
        <v>3.08</v>
      </c>
      <c r="BUR21" s="3">
        <v>2.2599999999999998</v>
      </c>
      <c r="BUS21" s="3">
        <v>3.61</v>
      </c>
      <c r="BUT21" s="3">
        <v>2.19</v>
      </c>
      <c r="BUU21" s="3">
        <v>3.46</v>
      </c>
      <c r="BUV21" s="3">
        <v>3.64</v>
      </c>
      <c r="BUW21" s="3">
        <v>3.81</v>
      </c>
      <c r="BUX21" s="3" t="s">
        <v>5</v>
      </c>
      <c r="BUY21" s="3">
        <v>2.46</v>
      </c>
      <c r="BUZ21" s="3">
        <v>3.24</v>
      </c>
      <c r="BVA21" s="3">
        <v>3.58</v>
      </c>
      <c r="BVB21" s="3">
        <v>3.08</v>
      </c>
      <c r="BVC21" s="3">
        <v>2.81</v>
      </c>
      <c r="BVD21" s="3">
        <v>2.93</v>
      </c>
      <c r="BVE21" s="3">
        <v>2.21</v>
      </c>
      <c r="BVF21" s="3">
        <v>2.6</v>
      </c>
      <c r="BVG21" s="3">
        <v>2.9</v>
      </c>
      <c r="BVH21" s="3">
        <v>3.29</v>
      </c>
      <c r="BVI21" s="3">
        <v>2.74</v>
      </c>
      <c r="BVJ21" s="3">
        <v>3.42</v>
      </c>
      <c r="BVK21" s="3" t="s">
        <v>5</v>
      </c>
      <c r="BVL21" s="3">
        <v>2.56</v>
      </c>
      <c r="BVM21" s="3">
        <v>4.4800000000000004</v>
      </c>
      <c r="BVN21" s="3">
        <v>3.47</v>
      </c>
      <c r="BVO21" s="3">
        <v>2.66</v>
      </c>
      <c r="BVP21" s="3">
        <v>2.56</v>
      </c>
      <c r="BVQ21" s="3">
        <v>1.83</v>
      </c>
      <c r="BVR21" s="3">
        <v>1.67</v>
      </c>
      <c r="BVS21" s="3">
        <v>3.51</v>
      </c>
      <c r="BVT21" s="3">
        <v>3.74</v>
      </c>
      <c r="BVU21" s="3">
        <v>2.76</v>
      </c>
      <c r="BVV21" s="3">
        <v>3.49</v>
      </c>
      <c r="BVW21" s="3">
        <v>6.85</v>
      </c>
      <c r="BVX21" s="3">
        <v>4.46</v>
      </c>
      <c r="BVY21" s="3">
        <v>1.82</v>
      </c>
      <c r="BVZ21" s="3">
        <v>1.95</v>
      </c>
      <c r="BWA21" s="3">
        <v>2.75</v>
      </c>
      <c r="BWB21" s="3">
        <v>2.88</v>
      </c>
      <c r="BWC21" s="3">
        <v>2.16</v>
      </c>
      <c r="BWD21" s="3">
        <v>4.5</v>
      </c>
      <c r="BWE21" s="3">
        <v>4.16</v>
      </c>
      <c r="BWF21" s="3">
        <v>2.67</v>
      </c>
      <c r="BWG21" s="3">
        <v>2.39</v>
      </c>
      <c r="BWH21" s="3">
        <v>2.4</v>
      </c>
      <c r="BWI21" s="3">
        <v>2.3199999999999998</v>
      </c>
      <c r="BWJ21" s="3">
        <v>2.68</v>
      </c>
      <c r="BWK21" s="3">
        <v>3.9</v>
      </c>
      <c r="BWL21" s="3">
        <v>1.86</v>
      </c>
      <c r="BWM21" s="3">
        <v>2.57</v>
      </c>
      <c r="BWN21" s="3">
        <v>3</v>
      </c>
      <c r="BWO21" s="3">
        <v>2.48</v>
      </c>
      <c r="BWP21" s="3">
        <v>3</v>
      </c>
      <c r="BWQ21" s="3">
        <v>4.1100000000000003</v>
      </c>
      <c r="BWR21" s="3">
        <v>2.5</v>
      </c>
      <c r="BWS21" s="3">
        <v>2.39</v>
      </c>
      <c r="BWT21" s="3">
        <v>2.4</v>
      </c>
      <c r="BWU21" s="3">
        <v>2.46</v>
      </c>
      <c r="BWV21" s="3">
        <v>2.92</v>
      </c>
      <c r="BWW21" s="3">
        <v>2.0699999999999998</v>
      </c>
      <c r="BWX21" s="3">
        <v>3.82</v>
      </c>
      <c r="BWY21" s="3">
        <v>2.52</v>
      </c>
      <c r="BWZ21" s="3">
        <v>2.99</v>
      </c>
      <c r="BXA21" s="3">
        <v>3.04</v>
      </c>
      <c r="BXB21" s="3">
        <v>2.1800000000000002</v>
      </c>
      <c r="BXC21" s="3">
        <v>2.84</v>
      </c>
      <c r="BXD21" s="3">
        <v>2.59</v>
      </c>
      <c r="BXE21" s="3">
        <v>3</v>
      </c>
      <c r="BXF21" s="3">
        <v>2.84</v>
      </c>
      <c r="BXG21" s="3">
        <v>1.7</v>
      </c>
      <c r="BXH21" s="3">
        <v>1.61</v>
      </c>
      <c r="BXI21" s="3">
        <v>2.16</v>
      </c>
      <c r="BXJ21" s="3">
        <v>4.6100000000000003</v>
      </c>
      <c r="BXK21" s="3">
        <v>2.79</v>
      </c>
      <c r="BXL21" s="3">
        <v>2.72</v>
      </c>
      <c r="BXM21" s="3">
        <v>3.81</v>
      </c>
      <c r="BXN21" s="3">
        <v>2.98</v>
      </c>
      <c r="BXO21" s="3">
        <v>2.42</v>
      </c>
      <c r="BXP21" s="3">
        <v>2.57</v>
      </c>
      <c r="BXQ21" s="3">
        <v>4.79</v>
      </c>
      <c r="BXR21" s="3">
        <v>3.18</v>
      </c>
      <c r="BXS21" s="3">
        <v>2.6</v>
      </c>
      <c r="BXT21" s="3">
        <v>4.3</v>
      </c>
      <c r="BXU21" s="3">
        <v>1.97</v>
      </c>
      <c r="BXV21" s="3">
        <v>5.25</v>
      </c>
      <c r="BXW21" s="3">
        <v>4.29</v>
      </c>
      <c r="BXX21" s="3">
        <v>2.5099999999999998</v>
      </c>
      <c r="BXY21" s="3">
        <v>3.89</v>
      </c>
      <c r="BXZ21" s="3">
        <v>1.19</v>
      </c>
      <c r="BYA21" s="3">
        <v>2.94</v>
      </c>
      <c r="BYB21" s="3">
        <v>2.33</v>
      </c>
      <c r="BYC21" s="3">
        <v>1.6</v>
      </c>
      <c r="BYD21" s="3">
        <v>7.23</v>
      </c>
      <c r="BYE21" s="3">
        <v>0.8</v>
      </c>
      <c r="BYF21" s="3">
        <v>3.36</v>
      </c>
      <c r="BYG21" s="3">
        <v>5.16</v>
      </c>
      <c r="BYH21" s="3">
        <v>3.84</v>
      </c>
      <c r="BYI21" s="3">
        <v>2.69</v>
      </c>
      <c r="BYJ21" s="3">
        <v>2.86</v>
      </c>
      <c r="BYK21" s="3">
        <v>4.04</v>
      </c>
      <c r="BYL21" s="3">
        <v>1.88</v>
      </c>
      <c r="BYM21" s="3">
        <v>2.87</v>
      </c>
      <c r="BYN21" s="3">
        <v>3.03</v>
      </c>
      <c r="BYO21" s="3">
        <v>1.62</v>
      </c>
      <c r="BYP21" s="3">
        <v>3.53</v>
      </c>
      <c r="BYQ21" s="3">
        <v>1.94</v>
      </c>
      <c r="BYR21" s="3">
        <v>3.02</v>
      </c>
      <c r="BYS21" s="3">
        <v>4.6100000000000003</v>
      </c>
      <c r="BYT21" s="3">
        <v>4.12</v>
      </c>
      <c r="BYU21" s="3">
        <v>2.25</v>
      </c>
      <c r="BYV21" s="3">
        <v>1.65</v>
      </c>
      <c r="BYW21" s="3">
        <v>4.0199999999999996</v>
      </c>
      <c r="BYX21" s="3">
        <v>2.61</v>
      </c>
      <c r="BYY21" s="3">
        <v>1.43</v>
      </c>
      <c r="BYZ21" s="3">
        <v>3.69</v>
      </c>
      <c r="BZA21" s="3">
        <v>2.0099999999999998</v>
      </c>
      <c r="BZB21" s="3">
        <v>1.65</v>
      </c>
      <c r="BZC21" s="3">
        <v>3.32</v>
      </c>
      <c r="BZD21" s="3">
        <v>2.98</v>
      </c>
      <c r="BZE21" s="3">
        <v>2.37</v>
      </c>
      <c r="BZF21" s="3" t="s">
        <v>5</v>
      </c>
      <c r="BZG21" s="3">
        <v>2.06</v>
      </c>
      <c r="BZH21" s="3">
        <v>3.17</v>
      </c>
      <c r="BZI21" s="3">
        <v>5.34</v>
      </c>
      <c r="BZJ21" s="3">
        <v>2.21</v>
      </c>
      <c r="BZK21" s="3">
        <v>2.65</v>
      </c>
      <c r="BZL21" s="3">
        <v>1.71</v>
      </c>
      <c r="BZM21" s="3">
        <v>2.25</v>
      </c>
      <c r="BZN21" s="3">
        <v>5.7</v>
      </c>
      <c r="BZO21" s="3">
        <v>2.48</v>
      </c>
      <c r="BZP21" s="3">
        <v>2.54</v>
      </c>
      <c r="BZQ21" s="3">
        <v>1.35</v>
      </c>
      <c r="BZR21" s="3">
        <v>4.38</v>
      </c>
      <c r="BZS21" s="3">
        <v>2.82</v>
      </c>
      <c r="BZT21" s="3">
        <v>3.92</v>
      </c>
      <c r="BZU21" s="3">
        <v>3.07</v>
      </c>
      <c r="BZV21" s="3">
        <v>3.32</v>
      </c>
      <c r="BZW21" s="3">
        <v>2.98</v>
      </c>
      <c r="BZX21" s="3">
        <v>2.09</v>
      </c>
      <c r="BZY21" s="3">
        <v>2.86</v>
      </c>
      <c r="BZZ21" s="3">
        <v>1.37</v>
      </c>
      <c r="CAA21" s="3">
        <v>1.91</v>
      </c>
      <c r="CAB21" s="3">
        <v>2.87</v>
      </c>
      <c r="CAC21" s="3">
        <v>4.08</v>
      </c>
      <c r="CAD21" s="3">
        <v>1.59</v>
      </c>
      <c r="CAE21" s="3">
        <v>1.69</v>
      </c>
      <c r="CAF21" s="3">
        <v>3.47</v>
      </c>
      <c r="CAG21" s="3">
        <v>1.49</v>
      </c>
      <c r="CAH21" s="3">
        <v>1.46</v>
      </c>
      <c r="CAI21" s="3">
        <v>2.4</v>
      </c>
      <c r="CAJ21" s="3">
        <v>4.16</v>
      </c>
      <c r="CAK21" s="3">
        <v>2.37</v>
      </c>
      <c r="CAL21" s="3">
        <v>3.22</v>
      </c>
      <c r="CAM21" s="3">
        <v>1.61</v>
      </c>
      <c r="CAN21" s="3">
        <v>4.41</v>
      </c>
      <c r="CAO21" s="3">
        <v>2.46</v>
      </c>
      <c r="CAP21" s="3">
        <v>1.49</v>
      </c>
      <c r="CAQ21" s="3">
        <v>3.7</v>
      </c>
      <c r="CAR21" s="3">
        <v>1.55</v>
      </c>
      <c r="CAS21" s="3">
        <v>2.86</v>
      </c>
      <c r="CAT21" s="3">
        <v>2.85</v>
      </c>
      <c r="CAU21" s="3">
        <v>4.63</v>
      </c>
      <c r="CAV21" s="3">
        <v>3.94</v>
      </c>
      <c r="CAW21" s="3">
        <v>1.6</v>
      </c>
      <c r="CAX21" s="3">
        <v>4.7</v>
      </c>
      <c r="CAY21" s="3">
        <v>2.36</v>
      </c>
      <c r="CAZ21" s="3">
        <v>1.62</v>
      </c>
      <c r="CBA21" s="3">
        <v>3.87</v>
      </c>
      <c r="CBB21" s="3">
        <v>2.58</v>
      </c>
      <c r="CBC21" s="3">
        <v>3.02</v>
      </c>
      <c r="CBD21" s="3">
        <v>4.87</v>
      </c>
      <c r="CBE21" s="3">
        <v>2.66</v>
      </c>
      <c r="CBF21" s="3">
        <v>3.07</v>
      </c>
      <c r="CBG21" s="3">
        <v>2.4500000000000002</v>
      </c>
      <c r="CBH21" s="3">
        <v>5.7</v>
      </c>
      <c r="CBI21" s="3">
        <v>3.27</v>
      </c>
      <c r="CBJ21" s="3">
        <v>2.19</v>
      </c>
      <c r="CBK21" s="3">
        <v>1.86</v>
      </c>
      <c r="CBL21" s="3">
        <v>2.3199999999999998</v>
      </c>
      <c r="CBM21" s="3">
        <v>1.98</v>
      </c>
      <c r="CBN21" s="3">
        <v>2.6</v>
      </c>
      <c r="CBO21" s="3">
        <v>1.94</v>
      </c>
      <c r="CBP21" s="3">
        <v>1.84</v>
      </c>
      <c r="CBQ21" s="3">
        <v>4.74</v>
      </c>
      <c r="CBR21" s="3">
        <v>2.2599999999999998</v>
      </c>
      <c r="CBS21" s="3">
        <v>2.56</v>
      </c>
      <c r="CBT21" s="3">
        <v>2.04</v>
      </c>
      <c r="CBU21" s="3">
        <v>1.98</v>
      </c>
      <c r="CBV21" s="3">
        <v>1.86</v>
      </c>
      <c r="CBW21" s="3">
        <v>3.14</v>
      </c>
      <c r="CBX21" s="3">
        <v>0</v>
      </c>
      <c r="CBY21" s="3">
        <v>7.36</v>
      </c>
      <c r="CBZ21" s="3">
        <v>2.48</v>
      </c>
      <c r="CCA21" s="3">
        <v>2.0499999999999998</v>
      </c>
      <c r="CCB21" s="3">
        <v>2.14</v>
      </c>
      <c r="CCC21" s="3">
        <v>3.84</v>
      </c>
      <c r="CCD21" s="3">
        <v>2.2599999999999998</v>
      </c>
      <c r="CCE21" s="3" t="s">
        <v>5</v>
      </c>
      <c r="CCF21" s="3">
        <v>6.91</v>
      </c>
      <c r="CCG21" s="3">
        <v>2.27</v>
      </c>
      <c r="CCH21" s="3">
        <v>2.14</v>
      </c>
      <c r="CCI21" s="3">
        <v>2.29</v>
      </c>
      <c r="CCJ21" s="3">
        <v>2.48</v>
      </c>
      <c r="CCK21" s="3">
        <v>3.16</v>
      </c>
      <c r="CCL21" s="3">
        <v>3.53</v>
      </c>
      <c r="CCM21" s="3">
        <v>2.54</v>
      </c>
      <c r="CCN21" s="3">
        <v>2.23</v>
      </c>
      <c r="CCO21" s="3">
        <v>2.23</v>
      </c>
      <c r="CCP21" s="3">
        <v>2.2400000000000002</v>
      </c>
      <c r="CCQ21" s="3">
        <v>1.55</v>
      </c>
      <c r="CCR21" s="3">
        <v>2.23</v>
      </c>
      <c r="CCS21" s="3">
        <v>2.41</v>
      </c>
      <c r="CCT21" s="3">
        <v>2.0299999999999998</v>
      </c>
      <c r="CCU21" s="3">
        <v>1.84</v>
      </c>
      <c r="CCV21" s="3">
        <v>1.54</v>
      </c>
      <c r="CCW21" s="3">
        <v>1.23</v>
      </c>
      <c r="CCX21" s="3">
        <v>1.19</v>
      </c>
      <c r="CCY21" s="3">
        <v>2.12</v>
      </c>
      <c r="CCZ21" s="3">
        <v>3.12</v>
      </c>
      <c r="CDA21" s="3">
        <v>3.26</v>
      </c>
      <c r="CDB21" s="3">
        <v>4.4800000000000004</v>
      </c>
      <c r="CDC21" s="3">
        <v>2.0699999999999998</v>
      </c>
      <c r="CDD21" s="3">
        <v>2.42</v>
      </c>
      <c r="CDE21" s="3">
        <v>2.13</v>
      </c>
      <c r="CDF21" s="3">
        <v>5.27</v>
      </c>
      <c r="CDG21" s="3">
        <v>3.39</v>
      </c>
      <c r="CDH21" s="3">
        <v>1.35</v>
      </c>
      <c r="CDI21" s="3">
        <v>2.0099999999999998</v>
      </c>
      <c r="CDJ21" s="3">
        <v>2.92</v>
      </c>
      <c r="CDK21" s="3">
        <v>2.39</v>
      </c>
      <c r="CDL21" s="3">
        <v>2.79</v>
      </c>
      <c r="CDM21" s="3">
        <v>2.81</v>
      </c>
      <c r="CDN21" s="3">
        <v>2.34</v>
      </c>
      <c r="CDO21" s="3">
        <v>3.01</v>
      </c>
      <c r="CDP21" s="3">
        <v>3.11</v>
      </c>
      <c r="CDQ21" s="3">
        <v>2.4900000000000002</v>
      </c>
      <c r="CDR21" s="3">
        <v>2.1800000000000002</v>
      </c>
      <c r="CDS21" s="3">
        <v>3.17</v>
      </c>
      <c r="CDT21" s="3">
        <v>3.93</v>
      </c>
      <c r="CDU21" s="3">
        <v>2.4900000000000002</v>
      </c>
      <c r="CDV21" s="3">
        <v>1.84</v>
      </c>
      <c r="CDW21" s="3">
        <v>5.01</v>
      </c>
      <c r="CDX21" s="3">
        <v>2.99</v>
      </c>
      <c r="CDY21" s="3">
        <v>1.34</v>
      </c>
      <c r="CDZ21" s="3">
        <v>0</v>
      </c>
      <c r="CEA21" s="3">
        <v>1.2</v>
      </c>
      <c r="CEB21" s="3">
        <v>2.37</v>
      </c>
      <c r="CEC21" s="3">
        <v>2.42</v>
      </c>
      <c r="CED21" s="3">
        <v>3.52</v>
      </c>
      <c r="CEE21" s="3">
        <v>5.51</v>
      </c>
      <c r="CEF21" s="3">
        <v>2.3199999999999998</v>
      </c>
      <c r="CEG21" s="3">
        <v>2.04</v>
      </c>
      <c r="CEH21" s="3">
        <v>3.25</v>
      </c>
      <c r="CEI21" s="3">
        <v>4.01</v>
      </c>
      <c r="CEJ21" s="3">
        <v>1.91</v>
      </c>
      <c r="CEK21" s="3">
        <v>1.73</v>
      </c>
      <c r="CEL21" s="3">
        <v>2.2599999999999998</v>
      </c>
      <c r="CEM21" s="3">
        <v>2.66</v>
      </c>
      <c r="CEN21" s="3">
        <v>2.4500000000000002</v>
      </c>
      <c r="CEO21" s="3">
        <v>1.63</v>
      </c>
      <c r="CEP21" s="3">
        <v>2.92</v>
      </c>
      <c r="CEQ21" s="3">
        <v>2.71</v>
      </c>
      <c r="CER21" s="3">
        <v>3.4</v>
      </c>
      <c r="CES21" s="3">
        <v>3.16</v>
      </c>
      <c r="CET21" s="3">
        <v>1.82</v>
      </c>
      <c r="CEU21" s="3">
        <v>2.48</v>
      </c>
      <c r="CEV21" s="3">
        <v>2.79</v>
      </c>
      <c r="CEW21" s="3">
        <v>2.33</v>
      </c>
      <c r="CEX21" s="3">
        <v>2.11</v>
      </c>
      <c r="CEY21" s="3" t="s">
        <v>2792</v>
      </c>
      <c r="CEZ21" s="3">
        <v>4.42</v>
      </c>
      <c r="CFA21" s="3">
        <v>4.22</v>
      </c>
      <c r="CFB21" s="3">
        <v>3.91</v>
      </c>
      <c r="CFC21" s="3">
        <v>3.19</v>
      </c>
      <c r="CFD21" s="3">
        <v>2.93</v>
      </c>
      <c r="CFE21" s="3">
        <v>3.29</v>
      </c>
      <c r="CFF21" s="3" t="s">
        <v>5</v>
      </c>
      <c r="CFG21" s="3">
        <v>2.82</v>
      </c>
      <c r="CFH21" s="3">
        <v>3.15</v>
      </c>
      <c r="CFI21" s="3">
        <v>3.63</v>
      </c>
      <c r="CFJ21" s="3">
        <v>2.83</v>
      </c>
      <c r="CFK21" s="3">
        <v>1.86</v>
      </c>
      <c r="CFL21" s="3">
        <v>2.34</v>
      </c>
      <c r="CFM21" s="3">
        <v>1.77</v>
      </c>
      <c r="CFN21" s="3">
        <v>3.31</v>
      </c>
      <c r="CFO21" s="3">
        <v>2.85</v>
      </c>
      <c r="CFP21" s="3">
        <v>3.09</v>
      </c>
      <c r="CFQ21" s="3">
        <v>4.21</v>
      </c>
      <c r="CFR21" s="3">
        <v>1.85</v>
      </c>
      <c r="CFS21" s="3">
        <v>1.61</v>
      </c>
      <c r="CFT21" s="3">
        <v>3.02</v>
      </c>
      <c r="CFU21" s="3">
        <v>2.87</v>
      </c>
      <c r="CFV21" s="3">
        <v>3.32</v>
      </c>
      <c r="CFW21" s="3">
        <v>4.66</v>
      </c>
      <c r="CFX21" s="3">
        <v>2.2400000000000002</v>
      </c>
      <c r="CFY21" s="3">
        <v>3.07</v>
      </c>
      <c r="CFZ21" s="3">
        <v>2.27</v>
      </c>
      <c r="CGA21" s="3">
        <v>2.46</v>
      </c>
      <c r="CGB21" s="3">
        <v>2.13</v>
      </c>
      <c r="CGC21" s="3">
        <v>2.36</v>
      </c>
      <c r="CGD21" s="3">
        <v>3.72</v>
      </c>
      <c r="CGE21" s="3">
        <v>1.5</v>
      </c>
      <c r="CGF21" s="3">
        <v>1.52</v>
      </c>
      <c r="CGG21" s="3">
        <v>1.25</v>
      </c>
      <c r="CGH21" s="3">
        <v>2.39</v>
      </c>
      <c r="CGI21" s="3">
        <v>4.2300000000000004</v>
      </c>
      <c r="CGJ21" s="3">
        <v>3.85</v>
      </c>
      <c r="CGK21" s="3">
        <v>2.11</v>
      </c>
      <c r="CGL21" s="3">
        <v>4.55</v>
      </c>
      <c r="CGM21" s="3">
        <v>2.98</v>
      </c>
      <c r="CGN21" s="3">
        <v>3.24</v>
      </c>
      <c r="CGO21" s="3">
        <v>4.0199999999999996</v>
      </c>
      <c r="CGP21" s="3">
        <v>2.96</v>
      </c>
      <c r="CGQ21" s="3">
        <v>2.39</v>
      </c>
      <c r="CGR21" s="3">
        <v>3.34</v>
      </c>
      <c r="CGS21" s="3">
        <v>3.64</v>
      </c>
      <c r="CGT21" s="3">
        <v>2.38</v>
      </c>
      <c r="CGU21" s="3">
        <v>3.92</v>
      </c>
      <c r="CGV21" s="3">
        <v>4.92</v>
      </c>
      <c r="CGW21" s="3">
        <v>4.2300000000000004</v>
      </c>
      <c r="CGX21" s="3">
        <v>3.8</v>
      </c>
      <c r="CGY21" s="3">
        <v>2.23</v>
      </c>
      <c r="CGZ21" s="3">
        <v>2.59</v>
      </c>
      <c r="CHA21" s="3">
        <v>3.09</v>
      </c>
      <c r="CHB21" s="3">
        <v>2.59</v>
      </c>
      <c r="CHC21" s="3">
        <v>4.13</v>
      </c>
      <c r="CHD21" s="3">
        <v>3.59</v>
      </c>
      <c r="CHE21" s="3">
        <v>1.98</v>
      </c>
      <c r="CHF21" s="3">
        <v>2.15</v>
      </c>
      <c r="CHG21" s="3">
        <v>1.81</v>
      </c>
      <c r="CHH21" s="3">
        <v>2.14</v>
      </c>
      <c r="CHI21" s="3">
        <v>3.62</v>
      </c>
      <c r="CHJ21" s="3">
        <v>1.81</v>
      </c>
      <c r="CHK21" s="3">
        <v>1.53</v>
      </c>
      <c r="CHL21" s="3">
        <v>3.37</v>
      </c>
      <c r="CHM21" s="3">
        <v>2.63</v>
      </c>
      <c r="CHN21" s="3">
        <v>3.89</v>
      </c>
      <c r="CHO21" s="3">
        <v>2.63</v>
      </c>
      <c r="CHP21" s="3">
        <v>3.83</v>
      </c>
      <c r="CHQ21" s="3">
        <v>2.0099999999999998</v>
      </c>
      <c r="CHR21" s="3">
        <v>5.14</v>
      </c>
      <c r="CHS21" s="3">
        <v>2.91</v>
      </c>
      <c r="CHT21" s="3">
        <v>2.21</v>
      </c>
      <c r="CHU21" s="3">
        <v>3.26</v>
      </c>
      <c r="CHV21" s="3">
        <v>2.54</v>
      </c>
      <c r="CHW21" s="3">
        <v>3.19</v>
      </c>
      <c r="CHX21" s="3">
        <v>2.92</v>
      </c>
      <c r="CHY21" s="3">
        <v>3.86</v>
      </c>
      <c r="CHZ21" s="3">
        <v>2.1</v>
      </c>
      <c r="CIA21" s="3">
        <v>2.04</v>
      </c>
      <c r="CIB21" s="3">
        <v>4.25</v>
      </c>
      <c r="CIC21" s="3">
        <v>3.9</v>
      </c>
      <c r="CID21" s="3">
        <v>2.61</v>
      </c>
      <c r="CIE21" s="3">
        <v>2.09</v>
      </c>
      <c r="CIF21" s="3">
        <v>4.1500000000000004</v>
      </c>
      <c r="CIG21" s="3">
        <v>1.91</v>
      </c>
      <c r="CIH21" s="3">
        <v>2.12</v>
      </c>
      <c r="CII21" s="3">
        <v>2.46</v>
      </c>
      <c r="CIJ21" s="3">
        <v>2.9</v>
      </c>
      <c r="CIK21" s="3">
        <v>2.38</v>
      </c>
      <c r="CIL21" s="3">
        <v>1.84</v>
      </c>
      <c r="CIM21" s="3">
        <v>2.3199999999999998</v>
      </c>
      <c r="CIN21" s="3">
        <v>3.49</v>
      </c>
      <c r="CIO21" s="3">
        <v>4.1500000000000004</v>
      </c>
      <c r="CIP21" s="3">
        <v>2.31</v>
      </c>
      <c r="CIQ21" s="3">
        <v>4.8600000000000003</v>
      </c>
      <c r="CIR21" s="3">
        <v>2.1800000000000002</v>
      </c>
      <c r="CIS21" s="3">
        <v>2.98</v>
      </c>
      <c r="CIT21" s="3">
        <v>3.38</v>
      </c>
      <c r="CIU21" s="3">
        <v>0</v>
      </c>
      <c r="CIV21" s="3">
        <v>2.81</v>
      </c>
      <c r="CIW21" s="3">
        <v>1.59</v>
      </c>
      <c r="CIX21" s="3">
        <v>2.4</v>
      </c>
      <c r="CIY21" s="3">
        <v>2.13</v>
      </c>
      <c r="CIZ21" s="3">
        <v>3.17</v>
      </c>
      <c r="CJA21" s="3">
        <v>3.27</v>
      </c>
      <c r="CJB21" s="3">
        <v>2.25</v>
      </c>
      <c r="CJC21" s="3">
        <v>0</v>
      </c>
      <c r="CJD21" s="3">
        <v>2.37</v>
      </c>
      <c r="CJE21" s="3">
        <v>4.04</v>
      </c>
      <c r="CJF21" s="3">
        <v>4.24</v>
      </c>
      <c r="CJG21" s="3">
        <v>2.86</v>
      </c>
      <c r="CJH21" s="3">
        <v>1.72</v>
      </c>
      <c r="CJI21" s="3" t="s">
        <v>5</v>
      </c>
      <c r="CJJ21" s="3">
        <v>2.89</v>
      </c>
      <c r="CJK21" s="3">
        <v>3.73</v>
      </c>
      <c r="CJL21" s="3">
        <v>3.32</v>
      </c>
      <c r="CJM21" s="3">
        <v>3.8</v>
      </c>
      <c r="CJN21" s="3">
        <v>2.11</v>
      </c>
      <c r="CJO21" s="3">
        <v>2.15</v>
      </c>
      <c r="CJP21" s="3">
        <v>2.2400000000000002</v>
      </c>
      <c r="CJQ21" s="3">
        <v>1.42</v>
      </c>
      <c r="CJR21" s="3">
        <v>3.71</v>
      </c>
      <c r="CJS21" s="3">
        <v>2.71</v>
      </c>
      <c r="CJT21" s="3">
        <v>2.0499999999999998</v>
      </c>
      <c r="CJU21" s="3">
        <v>3.22</v>
      </c>
      <c r="CJV21" s="3">
        <v>2.93</v>
      </c>
      <c r="CJW21" s="3">
        <v>2.29</v>
      </c>
      <c r="CJX21" s="3">
        <v>3.28</v>
      </c>
      <c r="CJY21" s="3">
        <v>0</v>
      </c>
      <c r="CJZ21" s="3">
        <v>3.96</v>
      </c>
      <c r="CKA21" s="3">
        <v>1.56</v>
      </c>
      <c r="CKB21" s="3">
        <v>3.78</v>
      </c>
      <c r="CKC21" s="3" t="s">
        <v>5</v>
      </c>
      <c r="CKD21" s="3">
        <v>3.5</v>
      </c>
      <c r="CKE21" s="3">
        <v>2.52</v>
      </c>
      <c r="CKF21" s="3">
        <v>1.79</v>
      </c>
      <c r="CKG21" s="3">
        <v>1.61</v>
      </c>
      <c r="CKH21" s="3">
        <v>2.65</v>
      </c>
      <c r="CKI21" s="3">
        <v>3.25</v>
      </c>
      <c r="CKJ21" s="3">
        <v>2.56</v>
      </c>
      <c r="CKK21" s="3">
        <v>4.17</v>
      </c>
      <c r="CKL21" s="3">
        <v>4.32</v>
      </c>
      <c r="CKM21" s="3">
        <v>2.19</v>
      </c>
      <c r="CKN21" s="3" t="s">
        <v>5</v>
      </c>
      <c r="CKO21" s="3">
        <v>2.73</v>
      </c>
      <c r="CKP21" s="3">
        <v>3.31</v>
      </c>
      <c r="CKQ21" s="3">
        <v>3.35</v>
      </c>
      <c r="CKR21" s="3">
        <v>2.5299999999999998</v>
      </c>
      <c r="CKS21" s="3">
        <v>2.89</v>
      </c>
      <c r="CKT21" s="3">
        <v>2.31</v>
      </c>
      <c r="CKU21" s="3">
        <v>3.34</v>
      </c>
      <c r="CKV21" s="3">
        <v>2.63</v>
      </c>
      <c r="CKW21" s="3">
        <v>2.99</v>
      </c>
      <c r="CKX21" s="3">
        <v>2.84</v>
      </c>
      <c r="CKY21" s="3">
        <v>3.34</v>
      </c>
      <c r="CKZ21" s="3">
        <v>1.37</v>
      </c>
      <c r="CLA21" s="3">
        <v>2.09</v>
      </c>
      <c r="CLB21" s="3">
        <v>3.72</v>
      </c>
      <c r="CLC21" s="3">
        <v>3.78</v>
      </c>
      <c r="CLD21" s="3">
        <v>2.2999999999999998</v>
      </c>
      <c r="CLE21" s="3">
        <v>3.63</v>
      </c>
      <c r="CLF21" s="3">
        <v>1.42</v>
      </c>
      <c r="CLG21" s="3">
        <v>1.77</v>
      </c>
      <c r="CLH21" s="3">
        <v>3.11</v>
      </c>
      <c r="CLI21" s="3">
        <v>2.16</v>
      </c>
      <c r="CLJ21" s="3">
        <v>4.6100000000000003</v>
      </c>
      <c r="CLK21" s="3">
        <v>2.57</v>
      </c>
      <c r="CLL21" s="3">
        <v>2.95</v>
      </c>
      <c r="CLM21" s="3">
        <v>2</v>
      </c>
      <c r="CLN21" s="3">
        <v>1.45</v>
      </c>
      <c r="CLO21" s="3">
        <v>2.34</v>
      </c>
      <c r="CLP21" s="3">
        <v>3.62</v>
      </c>
      <c r="CLQ21" s="3">
        <v>3.49</v>
      </c>
      <c r="CLR21" s="3">
        <v>1.79</v>
      </c>
      <c r="CLS21" s="3">
        <v>4.67</v>
      </c>
      <c r="CLT21" s="3">
        <v>2.48</v>
      </c>
      <c r="CLU21" s="3">
        <v>2.31</v>
      </c>
      <c r="CLV21" s="3">
        <v>2.69</v>
      </c>
      <c r="CLW21" s="3">
        <v>2.4500000000000002</v>
      </c>
      <c r="CLX21" s="3">
        <v>2.69</v>
      </c>
      <c r="CLY21" s="3">
        <v>2.68</v>
      </c>
      <c r="CLZ21" s="3">
        <v>2.89</v>
      </c>
      <c r="CMA21" s="3">
        <v>2.4500000000000002</v>
      </c>
      <c r="CMB21" s="3">
        <v>5.15</v>
      </c>
      <c r="CMC21" s="3" t="s">
        <v>5</v>
      </c>
      <c r="CMD21" s="3">
        <v>1.65</v>
      </c>
      <c r="CME21" s="3">
        <v>2.11</v>
      </c>
      <c r="CMF21" s="3">
        <v>3.48</v>
      </c>
      <c r="CMG21" s="3">
        <v>3.61</v>
      </c>
      <c r="CMH21" s="3">
        <v>2.63</v>
      </c>
      <c r="CMI21" s="3">
        <v>4.01</v>
      </c>
      <c r="CMJ21" s="3">
        <v>4.29</v>
      </c>
      <c r="CMK21" s="3">
        <v>1.39</v>
      </c>
      <c r="CML21" s="3">
        <v>2.71</v>
      </c>
      <c r="CMM21" s="3">
        <v>3.11</v>
      </c>
      <c r="CMN21" s="3">
        <v>2.71</v>
      </c>
      <c r="CMO21" s="3">
        <v>2.16</v>
      </c>
      <c r="CMP21" s="3">
        <v>3.13</v>
      </c>
      <c r="CMQ21" s="3">
        <v>2</v>
      </c>
      <c r="CMR21" s="3">
        <v>2.52</v>
      </c>
      <c r="CMS21" s="3">
        <v>12.24</v>
      </c>
      <c r="CMT21" s="3">
        <v>2.19</v>
      </c>
      <c r="CMU21" s="3">
        <v>2.4700000000000002</v>
      </c>
      <c r="CMV21" s="3">
        <v>3.19</v>
      </c>
      <c r="CMW21" s="3">
        <v>3.35</v>
      </c>
      <c r="CMX21" s="3">
        <v>0</v>
      </c>
      <c r="CMY21" s="3">
        <v>3.23</v>
      </c>
      <c r="CMZ21" s="3">
        <v>3.38</v>
      </c>
      <c r="CNA21" s="3">
        <v>3.37</v>
      </c>
      <c r="CNB21" s="3">
        <v>3.36</v>
      </c>
      <c r="CNC21" s="3">
        <v>2.4700000000000002</v>
      </c>
      <c r="CND21" s="3">
        <v>2.57</v>
      </c>
      <c r="CNE21" s="3">
        <v>4.3899999999999997</v>
      </c>
      <c r="CNF21" s="3">
        <v>3.09</v>
      </c>
      <c r="CNG21" s="3">
        <v>2.4</v>
      </c>
      <c r="CNH21" s="3">
        <v>3.17</v>
      </c>
      <c r="CNI21" s="3">
        <v>2.0499999999999998</v>
      </c>
      <c r="CNJ21" s="3">
        <v>4.3099999999999996</v>
      </c>
      <c r="CNK21" s="3">
        <v>3.26</v>
      </c>
      <c r="CNL21" s="3">
        <v>4.01</v>
      </c>
      <c r="CNM21" s="3">
        <v>3.5</v>
      </c>
      <c r="CNN21" s="3">
        <v>3.39</v>
      </c>
      <c r="CNO21" s="3">
        <v>4.24</v>
      </c>
      <c r="CNP21" s="3">
        <v>2.5499999999999998</v>
      </c>
      <c r="CNQ21" s="3">
        <v>1.95</v>
      </c>
      <c r="CNR21" s="3">
        <v>3.52</v>
      </c>
      <c r="CNS21" s="3">
        <v>2.5</v>
      </c>
      <c r="CNT21" s="3">
        <v>2.31</v>
      </c>
      <c r="CNU21" s="3">
        <v>2.37</v>
      </c>
      <c r="CNV21" s="3">
        <v>3</v>
      </c>
      <c r="CNW21" s="3">
        <v>3.1</v>
      </c>
      <c r="CNX21" s="3">
        <v>4.03</v>
      </c>
      <c r="CNY21" s="3">
        <v>2.0699999999999998</v>
      </c>
      <c r="CNZ21" s="3">
        <v>4.83</v>
      </c>
      <c r="COA21" s="3">
        <v>3.45</v>
      </c>
      <c r="COB21" s="3">
        <v>3.69</v>
      </c>
      <c r="COC21" s="3">
        <v>2.31</v>
      </c>
      <c r="COD21" s="3">
        <v>2.4</v>
      </c>
      <c r="COE21" s="3">
        <v>2.44</v>
      </c>
      <c r="COF21" s="3">
        <v>3.3</v>
      </c>
      <c r="COG21" s="3">
        <v>1.45</v>
      </c>
      <c r="COH21" s="3">
        <v>4.25</v>
      </c>
      <c r="COI21" s="3">
        <v>3.15</v>
      </c>
      <c r="COJ21" s="3">
        <v>3.64</v>
      </c>
      <c r="COK21" s="3">
        <v>4.22</v>
      </c>
      <c r="COL21" s="3">
        <v>1.84</v>
      </c>
      <c r="COM21" s="3">
        <v>4.12</v>
      </c>
      <c r="CON21" s="3">
        <v>3.87</v>
      </c>
      <c r="COO21" s="3">
        <v>4.8899999999999997</v>
      </c>
      <c r="COP21" s="3">
        <v>4.0599999999999996</v>
      </c>
      <c r="COQ21" s="3">
        <v>1.45</v>
      </c>
      <c r="COR21" s="3">
        <v>3.25</v>
      </c>
      <c r="COS21" s="3">
        <v>4.21</v>
      </c>
      <c r="COT21" s="3">
        <v>4.43</v>
      </c>
      <c r="COU21" s="3">
        <v>2.37</v>
      </c>
      <c r="COV21" s="3">
        <v>2.65</v>
      </c>
      <c r="COW21" s="3">
        <v>2.81</v>
      </c>
      <c r="COX21" s="3">
        <v>4.38</v>
      </c>
      <c r="COY21" s="3">
        <v>2.34</v>
      </c>
      <c r="COZ21" s="3">
        <v>2.0499999999999998</v>
      </c>
      <c r="CPA21" s="3">
        <v>5.6</v>
      </c>
      <c r="CPB21" s="3">
        <v>1.83</v>
      </c>
      <c r="CPC21" s="3">
        <v>2.63</v>
      </c>
      <c r="CPD21" s="3">
        <v>3.81</v>
      </c>
      <c r="CPE21" s="3">
        <v>3.97</v>
      </c>
      <c r="CPF21" s="3">
        <v>2.99</v>
      </c>
      <c r="CPG21" s="3">
        <v>1.57</v>
      </c>
      <c r="CPH21" s="3">
        <v>3.14</v>
      </c>
      <c r="CPI21" s="3">
        <v>4.1500000000000004</v>
      </c>
      <c r="CPJ21" s="3">
        <v>2.39</v>
      </c>
      <c r="CPK21" s="3">
        <v>2.34</v>
      </c>
      <c r="CPL21" s="3">
        <v>2.91</v>
      </c>
      <c r="CPM21" s="3">
        <v>2.37</v>
      </c>
      <c r="CPN21" s="3">
        <v>3.56</v>
      </c>
      <c r="CPO21" s="3">
        <v>3.01</v>
      </c>
      <c r="CPP21" s="3">
        <v>2.34</v>
      </c>
      <c r="CPQ21" s="3">
        <v>3.75</v>
      </c>
      <c r="CPR21" s="3">
        <v>4</v>
      </c>
      <c r="CPS21" s="3">
        <v>3.34</v>
      </c>
      <c r="CPT21" s="3">
        <v>4.2</v>
      </c>
      <c r="CPU21" s="3">
        <v>2.61</v>
      </c>
      <c r="CPV21" s="3">
        <v>3.16</v>
      </c>
      <c r="CPW21" s="3">
        <v>2.25</v>
      </c>
      <c r="CPX21" s="3">
        <v>2.62</v>
      </c>
      <c r="CPY21" s="3">
        <v>4.43</v>
      </c>
      <c r="CPZ21" s="3">
        <v>2.4700000000000002</v>
      </c>
      <c r="CQA21" s="3">
        <v>3.69</v>
      </c>
      <c r="CQB21" s="3">
        <v>0.75</v>
      </c>
      <c r="CQC21" s="3">
        <v>2.37</v>
      </c>
      <c r="CQD21" s="3">
        <v>1.03</v>
      </c>
      <c r="CQE21" s="3">
        <v>1.53</v>
      </c>
      <c r="CQF21" s="3">
        <v>5.32</v>
      </c>
      <c r="CQG21" s="3">
        <v>5.91</v>
      </c>
      <c r="CQH21" s="3">
        <v>4.47</v>
      </c>
      <c r="CQI21" s="3">
        <v>3.06</v>
      </c>
      <c r="CQJ21" s="3">
        <v>3.05</v>
      </c>
      <c r="CQK21" s="3">
        <v>3.52</v>
      </c>
      <c r="CQL21" s="3">
        <v>3.44</v>
      </c>
      <c r="CQM21" s="3">
        <v>2.39</v>
      </c>
      <c r="CQN21" s="3">
        <v>2.85</v>
      </c>
      <c r="CQO21" s="3">
        <v>2.06</v>
      </c>
      <c r="CQP21" s="3">
        <v>3.56</v>
      </c>
      <c r="CQQ21" s="3">
        <v>2.23</v>
      </c>
      <c r="CQR21" s="3">
        <v>3.77</v>
      </c>
      <c r="CQS21" s="3">
        <v>3.06</v>
      </c>
      <c r="CQT21" s="3">
        <v>2.65</v>
      </c>
      <c r="CQU21" s="3">
        <v>2.87</v>
      </c>
      <c r="CQV21" s="3">
        <v>2.02</v>
      </c>
      <c r="CQW21" s="3">
        <v>2.98</v>
      </c>
      <c r="CQX21" s="3">
        <v>2.09</v>
      </c>
      <c r="CQY21" s="3">
        <v>3.48</v>
      </c>
      <c r="CQZ21" s="3">
        <v>2.11</v>
      </c>
      <c r="CRA21" s="3">
        <v>2.5099999999999998</v>
      </c>
      <c r="CRB21" s="3">
        <v>2.3199999999999998</v>
      </c>
      <c r="CRC21" s="3">
        <v>2.61</v>
      </c>
      <c r="CRD21" s="3">
        <v>2.39</v>
      </c>
      <c r="CRE21" s="3">
        <v>3.34</v>
      </c>
      <c r="CRF21" s="3">
        <v>3.34</v>
      </c>
      <c r="CRG21" s="3" t="s">
        <v>5</v>
      </c>
      <c r="CRH21" s="3">
        <v>3.65</v>
      </c>
      <c r="CRI21" s="3">
        <v>2.98</v>
      </c>
      <c r="CRJ21" s="3">
        <v>2.2200000000000002</v>
      </c>
      <c r="CRK21" s="3">
        <v>2.4300000000000002</v>
      </c>
      <c r="CRL21" s="3">
        <v>2.89</v>
      </c>
      <c r="CRM21" s="3">
        <v>3.54</v>
      </c>
      <c r="CRN21" s="3">
        <v>1.65</v>
      </c>
      <c r="CRO21" s="3">
        <v>2.13</v>
      </c>
      <c r="CRP21" s="3">
        <v>1.75</v>
      </c>
      <c r="CRQ21" s="3">
        <v>1.99</v>
      </c>
      <c r="CRR21" s="3">
        <v>4.3899999999999997</v>
      </c>
      <c r="CRS21" s="3">
        <v>3.59</v>
      </c>
      <c r="CRT21" s="3">
        <v>2.88</v>
      </c>
      <c r="CRU21" s="3">
        <v>2.33</v>
      </c>
      <c r="CRV21" s="3">
        <v>4.1100000000000003</v>
      </c>
      <c r="CRW21" s="3">
        <v>2.82</v>
      </c>
      <c r="CRX21" s="3">
        <v>1.8</v>
      </c>
      <c r="CRY21" s="3">
        <v>3.57</v>
      </c>
      <c r="CRZ21" s="3">
        <v>2.02</v>
      </c>
      <c r="CSA21" s="3">
        <v>2.9</v>
      </c>
      <c r="CSB21" s="3">
        <v>3.17</v>
      </c>
      <c r="CSC21" s="3">
        <v>3.33</v>
      </c>
      <c r="CSD21" s="3">
        <v>2.71</v>
      </c>
      <c r="CSE21" s="3">
        <v>3.05</v>
      </c>
      <c r="CSF21" s="3">
        <v>3.16</v>
      </c>
      <c r="CSG21" s="3">
        <v>3.35</v>
      </c>
      <c r="CSH21" s="3">
        <v>1.94</v>
      </c>
      <c r="CSI21" s="3">
        <v>3.33</v>
      </c>
      <c r="CSJ21" s="3">
        <v>0.97</v>
      </c>
      <c r="CSK21" s="3">
        <v>4.07</v>
      </c>
      <c r="CSL21" s="3">
        <v>2.4300000000000002</v>
      </c>
      <c r="CSM21" s="3">
        <v>3.72</v>
      </c>
      <c r="CSN21" s="3">
        <v>2.87</v>
      </c>
      <c r="CSO21" s="3">
        <v>2.84</v>
      </c>
      <c r="CSP21" s="3" t="s">
        <v>5</v>
      </c>
      <c r="CSQ21" s="3">
        <v>3.33</v>
      </c>
      <c r="CSR21" s="3">
        <v>2.5499999999999998</v>
      </c>
      <c r="CSS21" s="3">
        <v>2.91</v>
      </c>
      <c r="CST21" s="3">
        <v>3.95</v>
      </c>
      <c r="CSU21" s="3">
        <v>2.5499999999999998</v>
      </c>
      <c r="CSV21" s="3">
        <v>4.55</v>
      </c>
      <c r="CSW21" s="3">
        <v>2.52</v>
      </c>
      <c r="CSX21" s="3">
        <v>5.53</v>
      </c>
      <c r="CSY21" s="3" t="s">
        <v>5</v>
      </c>
      <c r="CSZ21" s="3">
        <v>2.13</v>
      </c>
      <c r="CTA21" s="3">
        <v>3.72</v>
      </c>
      <c r="CTB21" s="3">
        <v>2.87</v>
      </c>
      <c r="CTC21" s="3">
        <v>2.52</v>
      </c>
      <c r="CTD21" s="3">
        <v>4.1500000000000004</v>
      </c>
      <c r="CTE21" s="3">
        <v>3.51</v>
      </c>
      <c r="CTF21" s="3">
        <v>4.8600000000000003</v>
      </c>
      <c r="CTG21" s="3">
        <v>3.47</v>
      </c>
      <c r="CTH21" s="3">
        <v>2.29</v>
      </c>
      <c r="CTI21" s="3">
        <v>3.77</v>
      </c>
      <c r="CTJ21" s="3">
        <v>3.29</v>
      </c>
      <c r="CTK21" s="3">
        <v>3.4</v>
      </c>
      <c r="CTL21" s="3">
        <v>3.96</v>
      </c>
      <c r="CTM21" s="3">
        <v>3.54</v>
      </c>
      <c r="CTN21" s="3">
        <v>2.4700000000000002</v>
      </c>
      <c r="CTO21" s="3">
        <v>2.5</v>
      </c>
      <c r="CTP21" s="3">
        <v>2.56</v>
      </c>
      <c r="CTQ21" s="3">
        <v>2.89</v>
      </c>
      <c r="CTR21" s="3">
        <v>1.38</v>
      </c>
      <c r="CTS21" s="3">
        <v>3.21</v>
      </c>
      <c r="CTT21" s="3">
        <v>3</v>
      </c>
      <c r="CTU21" s="3">
        <v>3.39</v>
      </c>
      <c r="CTV21" s="3">
        <v>2.86</v>
      </c>
      <c r="CTW21" s="3">
        <v>2.93</v>
      </c>
      <c r="CTX21" s="3">
        <v>2.09</v>
      </c>
      <c r="CTY21" s="3">
        <v>1.5</v>
      </c>
      <c r="CTZ21" s="3">
        <v>1.19</v>
      </c>
      <c r="CUA21" s="3">
        <v>2.5099999999999998</v>
      </c>
      <c r="CUB21" s="3">
        <v>0</v>
      </c>
      <c r="CUC21" s="3">
        <v>3.37</v>
      </c>
      <c r="CUD21" s="3">
        <v>4.38</v>
      </c>
      <c r="CUE21" s="3">
        <v>1.69</v>
      </c>
      <c r="CUF21" s="3">
        <v>3.48</v>
      </c>
      <c r="CUG21" s="3">
        <v>4.25</v>
      </c>
      <c r="CUH21" s="3">
        <v>2.62</v>
      </c>
      <c r="CUI21" s="3">
        <v>3.08</v>
      </c>
      <c r="CUJ21" s="3">
        <v>2.58</v>
      </c>
      <c r="CUK21" s="3">
        <v>1.91</v>
      </c>
      <c r="CUL21" s="3" t="s">
        <v>5</v>
      </c>
      <c r="CUM21" s="3">
        <v>2.94</v>
      </c>
      <c r="CUN21" s="3">
        <v>2.5</v>
      </c>
      <c r="CUO21" s="3" t="s">
        <v>5</v>
      </c>
      <c r="CUP21" s="3">
        <v>2.5299999999999998</v>
      </c>
      <c r="CUQ21" s="3">
        <v>1.98</v>
      </c>
      <c r="CUR21" s="3">
        <v>2.85</v>
      </c>
      <c r="CUS21" s="3">
        <v>0</v>
      </c>
      <c r="CUT21" s="3">
        <v>2.86</v>
      </c>
      <c r="CUU21" s="3">
        <v>2.5299999999999998</v>
      </c>
      <c r="CUV21" s="3">
        <v>3.23</v>
      </c>
      <c r="CUW21" s="3">
        <v>2.96</v>
      </c>
      <c r="CUX21" s="3">
        <v>3.98</v>
      </c>
      <c r="CUY21" s="3">
        <v>4.46</v>
      </c>
      <c r="CUZ21" s="3">
        <v>3.17</v>
      </c>
      <c r="CVA21" s="3">
        <v>2.87</v>
      </c>
      <c r="CVB21" s="3">
        <v>2.77</v>
      </c>
      <c r="CVC21" s="3">
        <v>2.44</v>
      </c>
      <c r="CVD21" s="3">
        <v>4.96</v>
      </c>
      <c r="CVE21" s="3">
        <v>2.34</v>
      </c>
      <c r="CVF21" s="3">
        <v>2.63</v>
      </c>
      <c r="CVG21" s="3">
        <v>4.47</v>
      </c>
      <c r="CVH21" s="3">
        <v>2.97</v>
      </c>
      <c r="CVI21" s="3" t="s">
        <v>5</v>
      </c>
      <c r="CVJ21" s="3">
        <v>4.95</v>
      </c>
      <c r="CVK21" s="3">
        <v>3.59</v>
      </c>
      <c r="CVL21" s="3" t="s">
        <v>5</v>
      </c>
      <c r="CVM21" s="3">
        <v>2.86</v>
      </c>
      <c r="CVN21" s="3">
        <v>4.5999999999999996</v>
      </c>
      <c r="CVO21" s="3">
        <v>3.82</v>
      </c>
      <c r="CVP21" s="3">
        <v>4.2300000000000004</v>
      </c>
      <c r="CVQ21" s="3">
        <v>2.41</v>
      </c>
      <c r="CVR21" s="3">
        <v>5.37</v>
      </c>
      <c r="CVS21" s="3">
        <v>2.5499999999999998</v>
      </c>
      <c r="CVT21" s="3">
        <v>2.93</v>
      </c>
      <c r="CVU21" s="3">
        <v>2.52</v>
      </c>
      <c r="CVV21" s="3" t="s">
        <v>5</v>
      </c>
      <c r="CVW21" s="3">
        <v>3.44</v>
      </c>
      <c r="CVX21" s="3">
        <v>4.43</v>
      </c>
      <c r="CVY21" s="3" t="s">
        <v>5</v>
      </c>
      <c r="CVZ21" s="3">
        <v>3.01</v>
      </c>
      <c r="CWA21" s="3">
        <v>4.84</v>
      </c>
      <c r="CWB21" s="3">
        <v>3.29</v>
      </c>
      <c r="CWC21" s="3">
        <v>2.58</v>
      </c>
      <c r="CWD21" s="3">
        <v>3.7</v>
      </c>
      <c r="CWE21" s="3">
        <v>4.17</v>
      </c>
      <c r="CWF21" s="3">
        <v>2.4300000000000002</v>
      </c>
      <c r="CWG21" s="3">
        <v>4.68</v>
      </c>
      <c r="CWH21" s="3">
        <v>2.57</v>
      </c>
      <c r="CWI21" s="3">
        <v>3.21</v>
      </c>
      <c r="CWJ21" s="3">
        <v>3.06</v>
      </c>
      <c r="CWK21" s="3">
        <v>3.8</v>
      </c>
      <c r="CWL21" s="3">
        <v>3.73</v>
      </c>
      <c r="CWM21" s="3">
        <v>3.59</v>
      </c>
      <c r="CWN21" s="3">
        <v>3.25</v>
      </c>
      <c r="CWO21" s="3">
        <v>1.87</v>
      </c>
      <c r="CWP21" s="3">
        <v>0</v>
      </c>
      <c r="CWQ21" s="3">
        <v>2.69</v>
      </c>
      <c r="CWR21" s="3">
        <v>2.06</v>
      </c>
      <c r="CWS21" s="3">
        <v>3.15</v>
      </c>
      <c r="CWT21" s="3">
        <v>2.8</v>
      </c>
      <c r="CWU21" s="3" t="s">
        <v>5</v>
      </c>
      <c r="CWV21" s="3">
        <v>3.25</v>
      </c>
      <c r="CWW21" s="3">
        <v>2.41</v>
      </c>
      <c r="CWX21" s="3">
        <v>4.6100000000000003</v>
      </c>
      <c r="CWY21" s="3">
        <v>2.2799999999999998</v>
      </c>
      <c r="CWZ21" s="3">
        <v>0</v>
      </c>
      <c r="CXA21" s="3">
        <v>2.5</v>
      </c>
      <c r="CXB21" s="3">
        <v>4</v>
      </c>
      <c r="CXC21" s="3" t="s">
        <v>5</v>
      </c>
      <c r="CXD21" s="3">
        <v>3.34</v>
      </c>
      <c r="CXE21" s="3">
        <v>2.5499999999999998</v>
      </c>
      <c r="CXF21" s="3">
        <v>3.53</v>
      </c>
      <c r="CXG21" s="3">
        <v>2.87</v>
      </c>
      <c r="CXH21" s="3">
        <v>5.33</v>
      </c>
      <c r="CXI21" s="3">
        <v>3.32</v>
      </c>
      <c r="CXJ21" s="3">
        <v>2.5099999999999998</v>
      </c>
      <c r="CXK21" s="3">
        <v>3.44</v>
      </c>
      <c r="CXL21" s="3">
        <v>3.1</v>
      </c>
      <c r="CXM21" s="3">
        <v>3.29</v>
      </c>
      <c r="CXN21" s="3">
        <v>2.8</v>
      </c>
      <c r="CXO21" s="3">
        <v>2.38</v>
      </c>
      <c r="CXP21" s="3">
        <v>3.53</v>
      </c>
      <c r="CXQ21" s="3">
        <v>2.8</v>
      </c>
      <c r="CXR21" s="3">
        <v>3.53</v>
      </c>
      <c r="CXS21" s="3">
        <v>3.36</v>
      </c>
      <c r="CXT21" s="3">
        <v>3.35</v>
      </c>
      <c r="CXU21" s="3">
        <v>2.56</v>
      </c>
      <c r="CXV21" s="3">
        <v>3.2</v>
      </c>
      <c r="CXW21" s="3">
        <v>3.77</v>
      </c>
      <c r="CXX21" s="3">
        <v>2.76</v>
      </c>
      <c r="CXY21" s="3">
        <v>2.23</v>
      </c>
      <c r="CXZ21" s="3">
        <v>3.44</v>
      </c>
      <c r="CYA21" s="3">
        <v>3.01</v>
      </c>
      <c r="CYB21" s="3" t="s">
        <v>5</v>
      </c>
      <c r="CYC21" s="3">
        <v>3.09</v>
      </c>
      <c r="CYD21" s="3">
        <v>3.08</v>
      </c>
      <c r="CYE21" s="3">
        <v>3.87</v>
      </c>
      <c r="CYF21" s="3">
        <v>4.5599999999999996</v>
      </c>
      <c r="CYG21" s="3">
        <v>2.5499999999999998</v>
      </c>
      <c r="CYH21" s="3">
        <v>3.49</v>
      </c>
      <c r="CYI21" s="3">
        <v>2.54</v>
      </c>
      <c r="CYJ21" s="3">
        <v>2.6</v>
      </c>
      <c r="CYK21" s="3">
        <v>1.99</v>
      </c>
      <c r="CYL21" s="3">
        <v>1.99</v>
      </c>
      <c r="CYM21" s="3">
        <v>3.93</v>
      </c>
      <c r="CYN21" s="3">
        <v>2.99</v>
      </c>
      <c r="CYO21" s="3">
        <v>3.91</v>
      </c>
      <c r="CYP21" s="3">
        <v>3.27</v>
      </c>
      <c r="CYQ21" s="3">
        <v>2.2000000000000002</v>
      </c>
      <c r="CYR21" s="3">
        <v>3.07</v>
      </c>
      <c r="CYS21" s="3">
        <v>4.1100000000000003</v>
      </c>
      <c r="CYT21" s="3">
        <v>2</v>
      </c>
      <c r="CYU21" s="3">
        <v>3.04</v>
      </c>
      <c r="CYV21" s="3">
        <v>3.8</v>
      </c>
      <c r="CYW21" s="3">
        <v>4.1900000000000004</v>
      </c>
      <c r="CYX21" s="3">
        <v>3.22</v>
      </c>
      <c r="CYY21" s="3">
        <v>2.35</v>
      </c>
      <c r="CYZ21" s="3">
        <v>2.77</v>
      </c>
      <c r="CZA21" s="3">
        <v>2.8</v>
      </c>
      <c r="CZB21" s="3">
        <v>4.7</v>
      </c>
      <c r="CZC21" s="3">
        <v>3.59</v>
      </c>
      <c r="CZD21" s="3">
        <v>2.84</v>
      </c>
      <c r="CZE21" s="3">
        <v>2.7</v>
      </c>
      <c r="CZF21" s="3">
        <v>5.45</v>
      </c>
      <c r="CZG21" s="3">
        <v>3.05</v>
      </c>
      <c r="CZH21" s="3">
        <v>2.63</v>
      </c>
      <c r="CZI21" s="3">
        <v>6.65</v>
      </c>
      <c r="CZJ21" s="3">
        <v>3.3</v>
      </c>
      <c r="CZK21" s="3">
        <v>2.72</v>
      </c>
      <c r="CZL21" s="3">
        <v>4.13</v>
      </c>
      <c r="CZM21" s="3" t="s">
        <v>5</v>
      </c>
      <c r="CZN21" s="3">
        <v>3.79</v>
      </c>
      <c r="CZO21" s="3">
        <v>3.52</v>
      </c>
      <c r="CZP21" s="3">
        <v>3.04</v>
      </c>
      <c r="CZQ21" s="3">
        <v>3.83</v>
      </c>
      <c r="CZR21" s="3">
        <v>1.91</v>
      </c>
      <c r="CZS21" s="3">
        <v>3.02</v>
      </c>
      <c r="CZT21" s="3">
        <v>2.67</v>
      </c>
      <c r="CZU21" s="3">
        <v>1.8</v>
      </c>
      <c r="CZV21" s="3">
        <v>2.11</v>
      </c>
      <c r="CZW21" s="3">
        <v>3.17</v>
      </c>
      <c r="CZX21" s="3">
        <v>3.34</v>
      </c>
      <c r="CZY21" s="3">
        <v>4.38</v>
      </c>
      <c r="CZZ21" s="3">
        <v>6.17</v>
      </c>
      <c r="DAA21" s="3">
        <v>3.43</v>
      </c>
      <c r="DAB21" s="3">
        <v>4.5999999999999996</v>
      </c>
      <c r="DAC21" s="3">
        <v>3.89</v>
      </c>
      <c r="DAD21" s="3">
        <v>2.73</v>
      </c>
      <c r="DAE21" s="3">
        <v>4.34</v>
      </c>
      <c r="DAF21" s="3">
        <v>2.6</v>
      </c>
      <c r="DAG21" s="3">
        <v>3.45</v>
      </c>
      <c r="DAH21" s="3">
        <v>3.89</v>
      </c>
      <c r="DAI21" s="3">
        <v>2.5499999999999998</v>
      </c>
      <c r="DAJ21" s="3">
        <v>2.7</v>
      </c>
      <c r="DAK21" s="3">
        <v>3.44</v>
      </c>
      <c r="DAL21" s="3">
        <v>1.94</v>
      </c>
      <c r="DAM21" s="3">
        <v>2.73</v>
      </c>
      <c r="DAN21" s="3" t="s">
        <v>5</v>
      </c>
      <c r="DAO21" s="3">
        <v>4.88</v>
      </c>
      <c r="DAP21" s="3">
        <v>3.93</v>
      </c>
      <c r="DAQ21" s="3">
        <v>2.87</v>
      </c>
      <c r="DAR21" s="3">
        <v>3</v>
      </c>
      <c r="DAS21" s="3">
        <v>3.18</v>
      </c>
      <c r="DAT21" s="3">
        <v>3.19</v>
      </c>
      <c r="DAU21" s="3">
        <v>4.22</v>
      </c>
      <c r="DAV21" s="3">
        <v>1.98</v>
      </c>
      <c r="DAW21" s="3">
        <v>4.08</v>
      </c>
      <c r="DAX21" s="3">
        <v>1.39</v>
      </c>
      <c r="DAY21" s="3">
        <v>2.2000000000000002</v>
      </c>
      <c r="DAZ21" s="3">
        <v>3.12</v>
      </c>
      <c r="DBA21" s="3">
        <v>2.54</v>
      </c>
      <c r="DBB21" s="3">
        <v>4.3</v>
      </c>
      <c r="DBC21" s="3">
        <v>3.82</v>
      </c>
      <c r="DBD21" s="3">
        <v>3.49</v>
      </c>
      <c r="DBE21" s="3">
        <v>4.2699999999999996</v>
      </c>
      <c r="DBF21" s="3">
        <v>4.28</v>
      </c>
      <c r="DBG21" s="3">
        <v>2.25</v>
      </c>
      <c r="DBH21" s="3">
        <v>4.26</v>
      </c>
      <c r="DBI21" s="3">
        <v>5.36</v>
      </c>
      <c r="DBJ21" s="3">
        <v>3.27</v>
      </c>
      <c r="DBK21" s="3">
        <v>2.57</v>
      </c>
      <c r="DBL21" s="3">
        <v>4.2300000000000004</v>
      </c>
      <c r="DBM21" s="3">
        <v>0</v>
      </c>
      <c r="DBN21" s="3">
        <v>4.0199999999999996</v>
      </c>
      <c r="DBO21" s="3">
        <v>4.42</v>
      </c>
      <c r="DBP21" s="3">
        <v>3.09</v>
      </c>
      <c r="DBQ21" s="3">
        <v>3.35</v>
      </c>
      <c r="DBR21" s="3">
        <v>1.45</v>
      </c>
      <c r="DBS21" s="3">
        <v>3.9</v>
      </c>
      <c r="DBT21" s="3">
        <v>3.22</v>
      </c>
      <c r="DBU21" s="3">
        <v>3.29</v>
      </c>
      <c r="DBV21" s="3">
        <v>2.52</v>
      </c>
      <c r="DBW21" s="3">
        <v>4.08</v>
      </c>
      <c r="DBX21" s="3">
        <v>1.02</v>
      </c>
      <c r="DBY21" s="3">
        <v>3.3</v>
      </c>
      <c r="DBZ21" s="3">
        <v>2.37</v>
      </c>
      <c r="DCA21" s="3">
        <v>4.93</v>
      </c>
      <c r="DCB21" s="3">
        <v>2.78</v>
      </c>
      <c r="DCC21" s="3">
        <v>2.5</v>
      </c>
      <c r="DCD21" s="3">
        <v>3.52</v>
      </c>
      <c r="DCE21" s="3">
        <v>2.4300000000000002</v>
      </c>
      <c r="DCF21" s="3">
        <v>2.0699999999999998</v>
      </c>
      <c r="DCG21" s="3">
        <v>1.81</v>
      </c>
      <c r="DCH21" s="3">
        <v>4.58</v>
      </c>
      <c r="DCI21" s="3">
        <v>4.1399999999999997</v>
      </c>
      <c r="DCJ21" s="3">
        <v>4.63</v>
      </c>
      <c r="DCK21" s="3">
        <v>3.74</v>
      </c>
      <c r="DCL21" s="3">
        <v>1.84</v>
      </c>
      <c r="DCM21" s="3">
        <v>2.34</v>
      </c>
      <c r="DCN21" s="3">
        <v>4.16</v>
      </c>
      <c r="DCO21" s="3">
        <v>3.02</v>
      </c>
      <c r="DCP21" s="3">
        <v>3.35</v>
      </c>
      <c r="DCQ21" s="3">
        <v>2.76</v>
      </c>
      <c r="DCR21" s="3">
        <v>3.01</v>
      </c>
      <c r="DCS21" s="3">
        <v>2.9</v>
      </c>
      <c r="DCT21" s="3">
        <v>3.85</v>
      </c>
      <c r="DCU21" s="3">
        <v>4.43</v>
      </c>
      <c r="DCV21" s="3">
        <v>3.61</v>
      </c>
      <c r="DCW21" s="3">
        <v>1.78</v>
      </c>
      <c r="DCX21" s="3">
        <v>4.5</v>
      </c>
      <c r="DCY21" s="3">
        <v>2.84</v>
      </c>
      <c r="DCZ21" s="3">
        <v>2.63</v>
      </c>
      <c r="DDA21" s="3">
        <v>4.43</v>
      </c>
      <c r="DDB21" s="3">
        <v>2.38</v>
      </c>
      <c r="DDC21" s="3">
        <v>3.24</v>
      </c>
      <c r="DDD21" s="3">
        <v>3.31</v>
      </c>
      <c r="DDE21" s="3">
        <v>2.82</v>
      </c>
      <c r="DDF21" s="3">
        <v>2.42</v>
      </c>
      <c r="DDG21" s="3">
        <v>3.45</v>
      </c>
      <c r="DDH21" s="3">
        <v>6.49</v>
      </c>
      <c r="DDI21" s="3" t="s">
        <v>5</v>
      </c>
      <c r="DDJ21" s="3" t="s">
        <v>5</v>
      </c>
      <c r="DDK21" s="3">
        <v>3.71</v>
      </c>
      <c r="DDL21" s="3">
        <v>2.84</v>
      </c>
      <c r="DDM21" s="3">
        <v>1.72</v>
      </c>
      <c r="DDN21" s="3">
        <v>4.41</v>
      </c>
      <c r="DDO21" s="3">
        <v>1.19</v>
      </c>
      <c r="DDP21" s="3">
        <v>2.94</v>
      </c>
      <c r="DDQ21" s="3">
        <v>2.4700000000000002</v>
      </c>
      <c r="DDR21" s="3">
        <v>3.96</v>
      </c>
      <c r="DDS21" s="3">
        <v>3.52</v>
      </c>
      <c r="DDT21" s="3">
        <v>3.48</v>
      </c>
      <c r="DDU21" s="3">
        <v>2.39</v>
      </c>
      <c r="DDV21" s="3">
        <v>4.07</v>
      </c>
      <c r="DDW21" s="3">
        <v>3.13</v>
      </c>
      <c r="DDX21" s="3">
        <v>4.1100000000000003</v>
      </c>
      <c r="DDY21" s="3">
        <v>2.17</v>
      </c>
      <c r="DDZ21" s="3">
        <v>6.33</v>
      </c>
      <c r="DEA21" s="3">
        <v>4.2300000000000004</v>
      </c>
      <c r="DEB21" s="3">
        <v>5.78</v>
      </c>
      <c r="DEC21" s="3">
        <v>2.85</v>
      </c>
      <c r="DED21" s="3">
        <v>1.99</v>
      </c>
      <c r="DEE21" s="3">
        <v>1.73</v>
      </c>
      <c r="DEF21" s="3">
        <v>2.38</v>
      </c>
      <c r="DEG21" s="3">
        <v>2.5</v>
      </c>
      <c r="DEH21" s="3">
        <v>3.42</v>
      </c>
      <c r="DEI21" s="3">
        <v>4.43</v>
      </c>
      <c r="DEJ21" s="3">
        <v>3.37</v>
      </c>
      <c r="DEK21" s="3">
        <v>2.75</v>
      </c>
      <c r="DEL21" s="3">
        <v>3.95</v>
      </c>
      <c r="DEM21" s="3">
        <v>2.92</v>
      </c>
      <c r="DEN21" s="3">
        <v>5.78</v>
      </c>
      <c r="DEO21" s="3">
        <v>3.27</v>
      </c>
      <c r="DEP21" s="3">
        <v>2.87</v>
      </c>
      <c r="DEQ21" s="3">
        <v>1.95</v>
      </c>
      <c r="DER21" s="3">
        <v>1.48</v>
      </c>
      <c r="DES21" s="3">
        <v>4.84</v>
      </c>
      <c r="DET21" s="3">
        <v>3.14</v>
      </c>
      <c r="DEU21" s="3">
        <v>1.95</v>
      </c>
      <c r="DEV21" s="3">
        <v>3.2</v>
      </c>
      <c r="DEW21" s="3">
        <v>2.81</v>
      </c>
      <c r="DEX21" s="3">
        <v>7.65</v>
      </c>
      <c r="DEY21" s="3">
        <v>1.99</v>
      </c>
      <c r="DEZ21" s="3">
        <v>2.71</v>
      </c>
      <c r="DFA21" s="3">
        <v>3.85</v>
      </c>
      <c r="DFB21" s="3">
        <v>2.62</v>
      </c>
      <c r="DFC21" s="3">
        <v>2.4</v>
      </c>
      <c r="DFD21" s="3">
        <v>2.79</v>
      </c>
      <c r="DFE21" s="3">
        <v>2.23</v>
      </c>
      <c r="DFF21" s="3">
        <v>2.69</v>
      </c>
      <c r="DFG21" s="3">
        <v>2.81</v>
      </c>
      <c r="DFH21" s="3">
        <v>1.74</v>
      </c>
      <c r="DFI21" s="3">
        <v>3.27</v>
      </c>
      <c r="DFJ21" s="3">
        <v>2.78</v>
      </c>
      <c r="DFK21" s="3">
        <v>2.2799999999999998</v>
      </c>
      <c r="DFL21" s="3">
        <v>3.38</v>
      </c>
      <c r="DFM21" s="3">
        <v>4.72</v>
      </c>
      <c r="DFN21" s="3">
        <v>2.31</v>
      </c>
      <c r="DFO21" s="3">
        <v>1.99</v>
      </c>
      <c r="DFP21" s="3">
        <v>3.84</v>
      </c>
      <c r="DFQ21" s="3">
        <v>4.38</v>
      </c>
      <c r="DFR21" s="3">
        <v>3.18</v>
      </c>
      <c r="DFS21" s="3">
        <v>5.21</v>
      </c>
      <c r="DFT21" s="3">
        <v>3.91</v>
      </c>
      <c r="DFU21" s="3">
        <v>3.46</v>
      </c>
      <c r="DFV21" s="3">
        <v>5.32</v>
      </c>
      <c r="DFW21" s="3">
        <v>2.4500000000000002</v>
      </c>
      <c r="DFX21" s="3">
        <v>2.1800000000000002</v>
      </c>
      <c r="DFY21" s="3">
        <v>3.32</v>
      </c>
      <c r="DFZ21" s="3">
        <v>2.73</v>
      </c>
      <c r="DGA21" s="3">
        <v>1.79</v>
      </c>
      <c r="DGB21" s="3">
        <v>3.47</v>
      </c>
      <c r="DGC21" s="3">
        <v>3.85</v>
      </c>
      <c r="DGD21" s="3">
        <v>3.82</v>
      </c>
      <c r="DGE21" s="3">
        <v>5.16</v>
      </c>
      <c r="DGF21" s="3">
        <v>3.27</v>
      </c>
      <c r="DGG21" s="3">
        <v>3.41</v>
      </c>
      <c r="DGH21" s="3">
        <v>1.24</v>
      </c>
      <c r="DGI21" s="3" t="s">
        <v>5</v>
      </c>
      <c r="DGJ21" s="3">
        <v>1.87</v>
      </c>
      <c r="DGK21" s="3">
        <v>3.18</v>
      </c>
      <c r="DGL21" s="3" t="s">
        <v>5</v>
      </c>
      <c r="DGM21" s="3">
        <v>3.11</v>
      </c>
      <c r="DGN21" s="3">
        <v>2.02</v>
      </c>
      <c r="DGO21" s="3">
        <v>2.11</v>
      </c>
      <c r="DGP21" s="3">
        <v>4</v>
      </c>
      <c r="DGQ21" s="3" t="s">
        <v>5</v>
      </c>
      <c r="DGR21" s="3">
        <v>2.1800000000000002</v>
      </c>
      <c r="DGS21" s="3">
        <v>2.89</v>
      </c>
      <c r="DGT21" s="3">
        <v>3.1</v>
      </c>
      <c r="DGU21" s="3">
        <v>2.84</v>
      </c>
      <c r="DGV21" s="3">
        <v>3.89</v>
      </c>
      <c r="DGW21" s="3">
        <v>7.65</v>
      </c>
      <c r="DGX21" s="3">
        <v>2.79</v>
      </c>
      <c r="DGY21" s="3">
        <v>4.4400000000000004</v>
      </c>
      <c r="DGZ21" s="3">
        <v>3.72</v>
      </c>
      <c r="DHA21" s="3">
        <v>2.61</v>
      </c>
      <c r="DHB21" s="3">
        <v>3.17</v>
      </c>
      <c r="DHC21" s="3">
        <v>3.03</v>
      </c>
      <c r="DHD21" s="3" t="s">
        <v>5</v>
      </c>
      <c r="DHE21" s="3">
        <v>4.07</v>
      </c>
      <c r="DHF21" s="3">
        <v>1.63</v>
      </c>
      <c r="DHG21" s="3">
        <v>3.95</v>
      </c>
      <c r="DHH21" s="3">
        <v>2.13</v>
      </c>
      <c r="DHI21" s="3" t="s">
        <v>5</v>
      </c>
      <c r="DHJ21" s="3">
        <v>4.49</v>
      </c>
      <c r="DHK21" s="3">
        <v>3.12</v>
      </c>
      <c r="DHL21" s="3">
        <v>2.14</v>
      </c>
      <c r="DHM21" s="3">
        <v>3.31</v>
      </c>
      <c r="DHN21" s="3">
        <v>4.96</v>
      </c>
      <c r="DHO21" s="3">
        <v>3.89</v>
      </c>
      <c r="DHP21" s="3">
        <v>2.64</v>
      </c>
      <c r="DHQ21" s="3">
        <v>5.0599999999999996</v>
      </c>
      <c r="DHR21" s="3">
        <v>2.37</v>
      </c>
      <c r="DHS21" s="3">
        <v>3.47</v>
      </c>
      <c r="DHT21" s="3">
        <v>2.39</v>
      </c>
      <c r="DHU21" s="3">
        <v>3.28</v>
      </c>
      <c r="DHV21" s="3">
        <v>2.92</v>
      </c>
      <c r="DHW21" s="3">
        <v>4.0599999999999996</v>
      </c>
      <c r="DHX21" s="3">
        <v>2.61</v>
      </c>
      <c r="DHY21" s="3">
        <v>2.2599999999999998</v>
      </c>
      <c r="DHZ21" s="3">
        <v>3.26</v>
      </c>
      <c r="DIA21" s="3">
        <v>2.89</v>
      </c>
      <c r="DIB21" s="3">
        <v>2.89</v>
      </c>
      <c r="DIC21" s="3">
        <v>3.2</v>
      </c>
      <c r="DID21" s="3">
        <v>4.01</v>
      </c>
      <c r="DIE21" s="3">
        <v>3.85</v>
      </c>
      <c r="DIF21" s="3">
        <v>2.95</v>
      </c>
      <c r="DIG21" s="3">
        <v>3.45</v>
      </c>
      <c r="DIH21" s="3">
        <v>1.4</v>
      </c>
      <c r="DII21" s="3">
        <v>3.17</v>
      </c>
      <c r="DIJ21" s="3">
        <v>3.16</v>
      </c>
      <c r="DIK21" s="3">
        <v>3.28</v>
      </c>
      <c r="DIL21" s="3">
        <v>3.14</v>
      </c>
      <c r="DIM21" s="3">
        <v>2.2599999999999998</v>
      </c>
      <c r="DIN21" s="3">
        <v>5.13</v>
      </c>
      <c r="DIO21" s="3">
        <v>5.39</v>
      </c>
      <c r="DIP21" s="3">
        <v>3.22</v>
      </c>
      <c r="DIQ21" s="3">
        <v>2.84</v>
      </c>
      <c r="DIR21" s="3">
        <v>3.9</v>
      </c>
      <c r="DIS21" s="3">
        <v>4.08</v>
      </c>
      <c r="DIT21" s="3">
        <v>0</v>
      </c>
      <c r="DIU21" s="3">
        <v>3.1</v>
      </c>
      <c r="DIV21" s="3">
        <v>4.18</v>
      </c>
      <c r="DIW21" s="3">
        <v>3.68</v>
      </c>
      <c r="DIX21" s="3">
        <v>3.34</v>
      </c>
      <c r="DIY21" s="3">
        <v>4.67</v>
      </c>
      <c r="DIZ21" s="3">
        <v>3.46</v>
      </c>
      <c r="DJA21" s="3" t="s">
        <v>5</v>
      </c>
      <c r="DJB21" s="3" t="s">
        <v>5</v>
      </c>
      <c r="DJC21" s="3">
        <v>2.63</v>
      </c>
      <c r="DJD21" s="3">
        <v>2.35</v>
      </c>
      <c r="DJE21" s="3">
        <v>2.72</v>
      </c>
      <c r="DJF21" s="3">
        <v>3.95</v>
      </c>
      <c r="DJG21" s="3">
        <v>1.84</v>
      </c>
      <c r="DJH21" s="3">
        <v>3.61</v>
      </c>
      <c r="DJI21" s="3">
        <v>1.71</v>
      </c>
      <c r="DJJ21" s="3">
        <v>2.89</v>
      </c>
      <c r="DJK21" s="3" t="s">
        <v>5</v>
      </c>
      <c r="DJL21" s="3">
        <v>2.93</v>
      </c>
      <c r="DJM21" s="3" t="s">
        <v>5</v>
      </c>
      <c r="DJN21" s="3">
        <v>3.59</v>
      </c>
      <c r="DJO21" s="3" t="s">
        <v>5</v>
      </c>
      <c r="DJP21" s="3">
        <v>4.24</v>
      </c>
      <c r="DJQ21" s="3">
        <v>4.67</v>
      </c>
      <c r="DJR21" s="3">
        <v>5.03</v>
      </c>
      <c r="DJS21" s="3">
        <v>4.6399999999999997</v>
      </c>
      <c r="DJT21" s="3">
        <v>3.77</v>
      </c>
      <c r="DJU21" s="3" t="s">
        <v>5</v>
      </c>
      <c r="DJV21" s="3">
        <v>4.0999999999999996</v>
      </c>
      <c r="DJW21" s="3" t="s">
        <v>5</v>
      </c>
      <c r="DJX21" s="3">
        <v>3</v>
      </c>
      <c r="DJY21" s="3" t="s">
        <v>5</v>
      </c>
      <c r="DJZ21" s="3">
        <v>4.8099999999999996</v>
      </c>
      <c r="DKA21" s="3" t="s">
        <v>5</v>
      </c>
      <c r="DKB21" s="3" t="s">
        <v>5</v>
      </c>
      <c r="DKC21" s="3" t="s">
        <v>5</v>
      </c>
      <c r="DKD21" s="3" t="s">
        <v>5</v>
      </c>
      <c r="DKE21" s="3" t="s">
        <v>5</v>
      </c>
      <c r="DKF21" s="3" t="s">
        <v>5</v>
      </c>
      <c r="DKG21" s="3" t="s">
        <v>5</v>
      </c>
      <c r="DKH21" s="3" t="s">
        <v>5</v>
      </c>
      <c r="DKI21" s="3" t="s">
        <v>5</v>
      </c>
      <c r="DKJ21" s="3" t="s">
        <v>5</v>
      </c>
      <c r="DKK21" s="3" t="s">
        <v>5</v>
      </c>
      <c r="DKL21" s="3" t="s">
        <v>5</v>
      </c>
      <c r="DKM21" s="3" t="s">
        <v>5</v>
      </c>
      <c r="DKN21" s="3" t="s">
        <v>5</v>
      </c>
      <c r="DKO21" s="3">
        <v>3.89</v>
      </c>
      <c r="DKP21" s="3" t="s">
        <v>5</v>
      </c>
      <c r="DKQ21" s="3" t="s">
        <v>5</v>
      </c>
      <c r="DKR21" s="3" t="s">
        <v>5</v>
      </c>
      <c r="DKS21" s="3">
        <v>2.59</v>
      </c>
      <c r="DKT21" s="3" t="s">
        <v>5</v>
      </c>
      <c r="DKU21" s="3">
        <v>2.9</v>
      </c>
      <c r="DKV21" s="3" t="s">
        <v>5</v>
      </c>
      <c r="DKW21" s="3">
        <v>3.47</v>
      </c>
      <c r="DKX21" s="3" t="s">
        <v>5</v>
      </c>
      <c r="DKY21" s="3">
        <v>3.64</v>
      </c>
      <c r="DKZ21" s="3" t="s">
        <v>5</v>
      </c>
      <c r="DLA21" s="3" t="s">
        <v>5</v>
      </c>
      <c r="DLB21" s="3">
        <v>4.2300000000000004</v>
      </c>
      <c r="DLC21" s="3" t="s">
        <v>5</v>
      </c>
      <c r="DLD21" s="3" t="s">
        <v>5</v>
      </c>
      <c r="DLE21" s="3">
        <v>4.3899999999999997</v>
      </c>
      <c r="DLF21" s="3" t="s">
        <v>5</v>
      </c>
      <c r="DLG21" s="3" t="s">
        <v>5</v>
      </c>
      <c r="DLH21" s="3">
        <v>1.3</v>
      </c>
      <c r="DLI21" s="3">
        <v>2.23</v>
      </c>
      <c r="DLJ21" s="3">
        <v>3.81</v>
      </c>
      <c r="DLK21" s="3">
        <v>2.95</v>
      </c>
      <c r="DLL21" s="3">
        <v>2.56</v>
      </c>
      <c r="DLM21" s="3" t="s">
        <v>5</v>
      </c>
      <c r="DLN21" s="3">
        <v>1.9</v>
      </c>
      <c r="DLO21" s="3" t="s">
        <v>5</v>
      </c>
      <c r="DLP21" s="3" t="s">
        <v>5</v>
      </c>
      <c r="DLQ21" s="3" t="s">
        <v>5</v>
      </c>
      <c r="DLR21" s="3" t="s">
        <v>5</v>
      </c>
      <c r="DLS21" s="3" t="s">
        <v>5</v>
      </c>
      <c r="DLT21" s="3" t="s">
        <v>5</v>
      </c>
      <c r="DLU21" s="3" t="s">
        <v>5</v>
      </c>
      <c r="DLV21" s="3">
        <v>2.04</v>
      </c>
      <c r="DLW21" s="3">
        <v>3.88</v>
      </c>
      <c r="DLX21" s="3" t="s">
        <v>5</v>
      </c>
      <c r="DLY21" s="3" t="s">
        <v>5</v>
      </c>
      <c r="DLZ21" s="3" t="s">
        <v>5</v>
      </c>
      <c r="DMA21" s="3">
        <v>3.42</v>
      </c>
      <c r="DMB21" s="3" t="s">
        <v>5</v>
      </c>
      <c r="DMC21" s="3" t="s">
        <v>5</v>
      </c>
      <c r="DMD21" s="3">
        <v>1.02</v>
      </c>
      <c r="DME21" s="3" t="s">
        <v>5</v>
      </c>
      <c r="DMF21" s="3">
        <v>3.13</v>
      </c>
      <c r="DMG21" s="3">
        <v>3.33</v>
      </c>
      <c r="DMH21" s="3" t="s">
        <v>5</v>
      </c>
      <c r="DMI21" s="3" t="s">
        <v>5</v>
      </c>
      <c r="DMJ21" s="3">
        <v>2.79</v>
      </c>
      <c r="DMK21" s="3" t="s">
        <v>5</v>
      </c>
      <c r="DML21" s="3">
        <v>3.71</v>
      </c>
      <c r="DMM21" s="3" t="s">
        <v>5</v>
      </c>
      <c r="DMN21" s="3">
        <v>3.73</v>
      </c>
      <c r="DMO21" s="3">
        <v>2.2599999999999998</v>
      </c>
      <c r="DMP21" s="3" t="s">
        <v>5</v>
      </c>
      <c r="DMQ21" s="3">
        <v>2.92</v>
      </c>
      <c r="DMR21" s="3">
        <v>1.61</v>
      </c>
      <c r="DMS21" s="3">
        <v>4.34</v>
      </c>
      <c r="DMT21" s="3">
        <v>4.24</v>
      </c>
      <c r="DMU21" s="3">
        <v>5.45</v>
      </c>
      <c r="DMV21" s="3">
        <v>3.24</v>
      </c>
      <c r="DMW21" s="3">
        <v>3.08</v>
      </c>
      <c r="DMX21" s="3">
        <v>4.16</v>
      </c>
      <c r="DMY21" s="3">
        <v>3.62</v>
      </c>
      <c r="DMZ21" s="3">
        <v>2.44</v>
      </c>
      <c r="DNA21" s="3">
        <v>4.67</v>
      </c>
      <c r="DNB21" s="3" t="s">
        <v>5</v>
      </c>
      <c r="DNC21" s="3">
        <v>3.87</v>
      </c>
      <c r="DND21" s="3">
        <v>3.61</v>
      </c>
      <c r="DNE21" s="3" t="s">
        <v>5</v>
      </c>
      <c r="DNF21" s="3">
        <v>3.51</v>
      </c>
      <c r="DNG21" s="3">
        <v>4.2699999999999996</v>
      </c>
      <c r="DNH21" s="3" t="s">
        <v>5</v>
      </c>
      <c r="DNI21" s="3" t="s">
        <v>5</v>
      </c>
      <c r="DNJ21" s="3" t="s">
        <v>5</v>
      </c>
      <c r="DNK21" s="3">
        <v>2.4700000000000002</v>
      </c>
      <c r="DNL21" s="3">
        <v>4.82</v>
      </c>
      <c r="DNM21" s="3">
        <v>5.7</v>
      </c>
      <c r="DNN21" s="3" t="s">
        <v>5</v>
      </c>
      <c r="DNO21" s="3" t="s">
        <v>5</v>
      </c>
      <c r="DNP21" s="3" t="s">
        <v>5</v>
      </c>
      <c r="DNQ21" s="3">
        <v>2.44</v>
      </c>
      <c r="DNR21" s="3" t="s">
        <v>5</v>
      </c>
      <c r="DNS21" s="3" t="s">
        <v>5</v>
      </c>
      <c r="DNT21" s="3">
        <v>4.07</v>
      </c>
      <c r="DNU21" s="3" t="s">
        <v>5</v>
      </c>
      <c r="DNV21" s="3">
        <v>3.48</v>
      </c>
      <c r="DNW21" s="3">
        <v>3.42</v>
      </c>
      <c r="DNX21" s="3" t="s">
        <v>5</v>
      </c>
      <c r="DNY21" s="3" t="s">
        <v>5</v>
      </c>
      <c r="DNZ21" s="3" t="s">
        <v>5</v>
      </c>
      <c r="DOA21" s="3" t="s">
        <v>5</v>
      </c>
      <c r="DOB21" s="3" t="s">
        <v>5</v>
      </c>
      <c r="DOC21" s="3">
        <v>2.39</v>
      </c>
      <c r="DOD21" s="3" t="s">
        <v>5</v>
      </c>
      <c r="DOE21" s="3" t="s">
        <v>5</v>
      </c>
      <c r="DOF21" s="3" t="s">
        <v>5</v>
      </c>
      <c r="DOG21" s="3" t="s">
        <v>5</v>
      </c>
      <c r="DOH21" s="3">
        <v>4.9000000000000004</v>
      </c>
      <c r="DOI21" s="3" t="s">
        <v>5</v>
      </c>
      <c r="DOJ21" s="3">
        <v>3.73</v>
      </c>
      <c r="DOK21" s="3">
        <v>1.58</v>
      </c>
      <c r="DOL21" s="3" t="s">
        <v>5</v>
      </c>
      <c r="DOM21" s="3">
        <v>2.89</v>
      </c>
      <c r="DON21" s="3" t="s">
        <v>5</v>
      </c>
      <c r="DOO21" s="3" t="s">
        <v>5</v>
      </c>
      <c r="DOP21" s="3" t="s">
        <v>5</v>
      </c>
      <c r="DOQ21" s="3">
        <v>2.33</v>
      </c>
      <c r="DOR21" s="3" t="s">
        <v>5</v>
      </c>
      <c r="DOS21" s="3" t="s">
        <v>5</v>
      </c>
      <c r="DOT21" s="3">
        <v>3.09</v>
      </c>
      <c r="DOU21" s="3" t="s">
        <v>5</v>
      </c>
      <c r="DOV21" s="3">
        <v>3.35</v>
      </c>
      <c r="DOW21" s="3">
        <v>2.63</v>
      </c>
      <c r="DOX21" s="3" t="s">
        <v>5</v>
      </c>
      <c r="DOY21" s="3" t="s">
        <v>5</v>
      </c>
      <c r="DOZ21" s="3" t="s">
        <v>5</v>
      </c>
      <c r="DPA21" s="3" t="s">
        <v>5</v>
      </c>
      <c r="DPB21" s="3" t="s">
        <v>5</v>
      </c>
      <c r="DPC21" s="3" t="s">
        <v>5</v>
      </c>
      <c r="DPD21" s="3">
        <v>2.48</v>
      </c>
      <c r="DPE21" s="3" t="s">
        <v>5</v>
      </c>
      <c r="DPF21" s="3" t="s">
        <v>5</v>
      </c>
      <c r="DPG21" s="3" t="s">
        <v>5</v>
      </c>
      <c r="DPH21" s="3" t="s">
        <v>5</v>
      </c>
      <c r="DPI21" s="3" t="s">
        <v>5</v>
      </c>
      <c r="DPJ21" s="3" t="s">
        <v>5</v>
      </c>
      <c r="DPK21" s="3">
        <v>2.87</v>
      </c>
      <c r="DPL21" s="3">
        <v>2.57</v>
      </c>
      <c r="DPM21" s="3" t="s">
        <v>5</v>
      </c>
      <c r="DPN21" s="3" t="s">
        <v>5</v>
      </c>
      <c r="DPO21" s="3">
        <v>5.12</v>
      </c>
      <c r="DPP21" s="3">
        <v>4.38</v>
      </c>
      <c r="DPQ21" s="3" t="s">
        <v>5</v>
      </c>
      <c r="DPR21" s="3">
        <v>2.85</v>
      </c>
      <c r="DPS21" s="3">
        <v>4.5199999999999996</v>
      </c>
      <c r="DPT21" s="3">
        <v>3.63</v>
      </c>
      <c r="DPU21" s="3">
        <v>3.28</v>
      </c>
      <c r="DPV21" s="3" t="s">
        <v>5</v>
      </c>
      <c r="DPW21" s="3" t="s">
        <v>5</v>
      </c>
      <c r="DPX21" s="3">
        <v>1.6</v>
      </c>
      <c r="DPY21" s="3">
        <v>3.13</v>
      </c>
      <c r="DPZ21" s="3">
        <v>2.3199999999999998</v>
      </c>
      <c r="DQA21" s="3">
        <v>4.38</v>
      </c>
      <c r="DQB21" s="3">
        <v>1.8</v>
      </c>
      <c r="DQC21" s="3" t="s">
        <v>5</v>
      </c>
      <c r="DQD21" s="3" t="s">
        <v>5</v>
      </c>
      <c r="DQE21" s="3">
        <v>4.82</v>
      </c>
      <c r="DQF21" s="3">
        <v>3.22</v>
      </c>
      <c r="DQG21" s="3">
        <v>3.67</v>
      </c>
      <c r="DQH21" s="3">
        <v>3.26</v>
      </c>
      <c r="DQI21" s="3" t="s">
        <v>5</v>
      </c>
      <c r="DQJ21" s="3" t="s">
        <v>5</v>
      </c>
      <c r="DQK21" s="3">
        <v>2.75</v>
      </c>
      <c r="DQL21" s="3" t="s">
        <v>5</v>
      </c>
      <c r="DQM21" s="3" t="s">
        <v>5</v>
      </c>
      <c r="DQN21" s="3" t="s">
        <v>5</v>
      </c>
      <c r="DQO21" s="3" t="s">
        <v>5</v>
      </c>
      <c r="DQP21" s="3">
        <v>2.35</v>
      </c>
      <c r="DQQ21" s="3">
        <v>3.53</v>
      </c>
      <c r="DQR21" s="3" t="s">
        <v>5</v>
      </c>
      <c r="DQS21" s="3" t="s">
        <v>5</v>
      </c>
      <c r="DQT21" s="3">
        <v>9.92</v>
      </c>
      <c r="DQU21" s="3" t="s">
        <v>5</v>
      </c>
      <c r="DQV21" s="3" t="s">
        <v>5</v>
      </c>
      <c r="DQW21" s="3">
        <v>4.5999999999999996</v>
      </c>
      <c r="DQX21" s="3" t="s">
        <v>5</v>
      </c>
      <c r="DQY21" s="3" t="s">
        <v>5</v>
      </c>
      <c r="DQZ21" s="3" t="s">
        <v>5</v>
      </c>
      <c r="DRA21" s="3" t="s">
        <v>5</v>
      </c>
      <c r="DRB21" s="3">
        <v>1.52</v>
      </c>
      <c r="DRC21" s="3">
        <v>3.55</v>
      </c>
      <c r="DRD21" s="3" t="s">
        <v>5</v>
      </c>
      <c r="DRE21" s="3" t="s">
        <v>5</v>
      </c>
      <c r="DRF21" s="3">
        <v>2.36</v>
      </c>
      <c r="DRG21" s="3">
        <v>2.44</v>
      </c>
      <c r="DRH21" s="3">
        <v>2.82</v>
      </c>
      <c r="DRI21" s="3">
        <v>2.52</v>
      </c>
      <c r="DRJ21" s="3" t="s">
        <v>5</v>
      </c>
      <c r="DRK21" s="3">
        <v>2.5299999999999998</v>
      </c>
      <c r="DRL21" s="3">
        <v>3.14</v>
      </c>
      <c r="DRM21" s="3">
        <v>4.6399999999999997</v>
      </c>
      <c r="DRN21" s="3">
        <v>1.68</v>
      </c>
      <c r="DRO21" s="3">
        <v>1.72</v>
      </c>
      <c r="DRP21" s="3">
        <v>2.87</v>
      </c>
      <c r="DRQ21" s="3">
        <v>1.51</v>
      </c>
      <c r="DRR21" s="3">
        <v>2.2200000000000002</v>
      </c>
      <c r="DRS21" s="3">
        <v>3.75</v>
      </c>
      <c r="DRT21" s="3">
        <v>2.4900000000000002</v>
      </c>
      <c r="DRU21" s="3" t="s">
        <v>5</v>
      </c>
      <c r="DRV21" s="3">
        <v>2.83</v>
      </c>
      <c r="DRW21" s="3" t="s">
        <v>5</v>
      </c>
      <c r="DRX21" s="3" t="s">
        <v>5</v>
      </c>
      <c r="DRY21" s="3" t="s">
        <v>5</v>
      </c>
      <c r="DRZ21" s="3">
        <v>2.33</v>
      </c>
      <c r="DSA21" s="3" t="s">
        <v>5</v>
      </c>
      <c r="DSB21" s="3" t="s">
        <v>5</v>
      </c>
      <c r="DSC21" s="3" t="s">
        <v>5</v>
      </c>
      <c r="DSD21" s="3">
        <v>0.8</v>
      </c>
      <c r="DSE21" s="3" t="s">
        <v>5</v>
      </c>
      <c r="DSF21" s="3">
        <v>2.4900000000000002</v>
      </c>
      <c r="DSG21" s="3">
        <v>2.64</v>
      </c>
      <c r="DSH21" s="3">
        <v>2.69</v>
      </c>
      <c r="DSI21" s="3" t="s">
        <v>5</v>
      </c>
      <c r="DSJ21" s="3">
        <v>3.13</v>
      </c>
      <c r="DSK21" s="3" t="s">
        <v>5</v>
      </c>
      <c r="DSL21" s="3">
        <v>2.5099999999999998</v>
      </c>
      <c r="DSM21" s="3">
        <v>2.96</v>
      </c>
      <c r="DSN21" s="3">
        <v>3.93</v>
      </c>
      <c r="DSO21" s="3">
        <v>3.15</v>
      </c>
      <c r="DSP21" s="3">
        <v>2.09</v>
      </c>
      <c r="DSQ21" s="3">
        <v>1.78</v>
      </c>
      <c r="DSR21" s="3">
        <v>4.2300000000000004</v>
      </c>
      <c r="DSS21" s="3">
        <v>1.38</v>
      </c>
      <c r="DST21" s="3">
        <v>3.67</v>
      </c>
      <c r="DSU21" s="3">
        <v>3.44</v>
      </c>
      <c r="DSV21" s="3">
        <v>1.1299999999999999</v>
      </c>
      <c r="DSW21" s="3">
        <v>5.1100000000000003</v>
      </c>
      <c r="DSX21" s="3">
        <v>3.97</v>
      </c>
      <c r="DSY21" s="3">
        <v>3.07</v>
      </c>
      <c r="DSZ21" s="3" t="s">
        <v>5</v>
      </c>
      <c r="DTA21" s="3">
        <v>2.96</v>
      </c>
      <c r="DTB21" s="3">
        <v>2.81</v>
      </c>
      <c r="DTC21" s="3">
        <v>4.16</v>
      </c>
      <c r="DTD21" s="3">
        <v>2.2200000000000002</v>
      </c>
      <c r="DTE21" s="3" t="s">
        <v>5</v>
      </c>
      <c r="DTF21" s="3">
        <v>2.21</v>
      </c>
      <c r="DTG21" s="3">
        <v>3.19</v>
      </c>
      <c r="DTH21" s="3">
        <v>4.34</v>
      </c>
      <c r="DTI21" s="3">
        <v>3.75</v>
      </c>
      <c r="DTJ21" s="3">
        <v>3.07</v>
      </c>
      <c r="DTK21" s="3">
        <v>1.97</v>
      </c>
      <c r="DTL21" s="3">
        <v>4.42</v>
      </c>
      <c r="DTM21" s="3">
        <v>2.0099999999999998</v>
      </c>
      <c r="DTN21" s="3">
        <v>3.67</v>
      </c>
      <c r="DTO21" s="3">
        <v>2.15</v>
      </c>
      <c r="DTP21" s="3">
        <v>1.47</v>
      </c>
      <c r="DTQ21" s="3">
        <v>1.84</v>
      </c>
      <c r="DTR21" s="3">
        <v>3.45</v>
      </c>
      <c r="DTS21" s="3">
        <v>4.09</v>
      </c>
      <c r="DTT21" s="3">
        <v>1.89</v>
      </c>
      <c r="DTU21" s="3">
        <v>2.4</v>
      </c>
      <c r="DTV21" s="3">
        <v>4</v>
      </c>
      <c r="DTW21" s="3">
        <v>4.1100000000000003</v>
      </c>
      <c r="DTX21" s="3">
        <v>2.25</v>
      </c>
      <c r="DTY21" s="3">
        <v>3.4</v>
      </c>
      <c r="DTZ21" s="3">
        <v>5.98</v>
      </c>
      <c r="DUA21" s="3" t="s">
        <v>5</v>
      </c>
      <c r="DUB21" s="3">
        <v>2.72</v>
      </c>
      <c r="DUC21" s="3">
        <v>1.96</v>
      </c>
      <c r="DUD21" s="3">
        <v>2.34</v>
      </c>
      <c r="DUE21" s="3">
        <v>2.0299999999999998</v>
      </c>
      <c r="DUF21" s="3">
        <v>1.82</v>
      </c>
      <c r="DUG21" s="3">
        <v>3.8</v>
      </c>
      <c r="DUH21" s="3">
        <v>3.71</v>
      </c>
      <c r="DUI21" s="3">
        <v>3.29</v>
      </c>
      <c r="DUJ21" s="3">
        <v>1.99</v>
      </c>
      <c r="DUK21" s="3">
        <v>2.48</v>
      </c>
      <c r="DUL21" s="3">
        <v>3.49</v>
      </c>
      <c r="DUM21" s="3">
        <v>4.28</v>
      </c>
      <c r="DUN21" s="3">
        <v>1.57</v>
      </c>
      <c r="DUO21" s="3">
        <v>3.47</v>
      </c>
      <c r="DUP21" s="3">
        <v>1.63</v>
      </c>
      <c r="DUQ21" s="3">
        <v>3.95</v>
      </c>
      <c r="DUR21" s="3">
        <v>2.81</v>
      </c>
      <c r="DUS21" s="3">
        <v>1.88</v>
      </c>
      <c r="DUT21" s="3">
        <v>2.65</v>
      </c>
      <c r="DUU21" s="3">
        <v>4.99</v>
      </c>
      <c r="DUV21" s="3">
        <v>3.53</v>
      </c>
      <c r="DUW21" s="3">
        <v>3.75</v>
      </c>
      <c r="DUX21" s="3">
        <v>4.58</v>
      </c>
      <c r="DUY21" s="3">
        <v>3.39</v>
      </c>
      <c r="DUZ21" s="3">
        <v>2.25</v>
      </c>
      <c r="DVA21" s="3">
        <v>3.51</v>
      </c>
      <c r="DVB21" s="3">
        <v>3.17</v>
      </c>
      <c r="DVC21" s="3">
        <v>0</v>
      </c>
      <c r="DVD21" s="3">
        <v>1.97</v>
      </c>
      <c r="DVE21" s="3">
        <v>3.1</v>
      </c>
      <c r="DVF21" s="3">
        <v>6.27</v>
      </c>
      <c r="DVG21" s="3">
        <v>3.03</v>
      </c>
      <c r="DVH21" s="3">
        <v>4.29</v>
      </c>
      <c r="DVI21" s="3">
        <v>0.92</v>
      </c>
      <c r="DVJ21" s="3">
        <v>2.56</v>
      </c>
      <c r="DVK21" s="3">
        <v>4.29</v>
      </c>
      <c r="DVL21" s="3" t="s">
        <v>5</v>
      </c>
      <c r="DVM21" s="3" t="s">
        <v>5</v>
      </c>
      <c r="DVN21" s="3">
        <v>4.72</v>
      </c>
      <c r="DVO21" s="3">
        <v>2.99</v>
      </c>
      <c r="DVP21" s="3">
        <v>2.14</v>
      </c>
      <c r="DVQ21" s="3">
        <v>1.78</v>
      </c>
      <c r="DVR21" s="3">
        <v>1.58</v>
      </c>
      <c r="DVS21" s="3">
        <v>2.6</v>
      </c>
      <c r="DVT21" s="3">
        <v>3.98</v>
      </c>
      <c r="DVU21" s="3">
        <v>4.45</v>
      </c>
      <c r="DVV21" s="3">
        <v>2.93</v>
      </c>
      <c r="DVW21" s="3">
        <v>2.23</v>
      </c>
      <c r="DVX21" s="3">
        <v>1.5</v>
      </c>
      <c r="DVY21" s="3">
        <v>2.2400000000000002</v>
      </c>
      <c r="DVZ21" s="3">
        <v>2.52</v>
      </c>
      <c r="DWA21" s="3">
        <v>2.08</v>
      </c>
      <c r="DWB21" s="3">
        <v>2.1</v>
      </c>
      <c r="DWC21" s="3">
        <v>3.21</v>
      </c>
      <c r="DWD21" s="3">
        <v>3.38</v>
      </c>
      <c r="DWE21" s="3">
        <v>0.73</v>
      </c>
      <c r="DWF21" s="3">
        <v>3.42</v>
      </c>
      <c r="DWG21" s="3">
        <v>2.2999999999999998</v>
      </c>
      <c r="DWH21" s="3">
        <v>2.4300000000000002</v>
      </c>
      <c r="DWI21" s="3">
        <v>2.29</v>
      </c>
      <c r="DWJ21" s="3">
        <v>2.74</v>
      </c>
      <c r="DWK21" s="3">
        <v>2.54</v>
      </c>
      <c r="DWL21" s="3">
        <v>3.4</v>
      </c>
      <c r="DWM21" s="3">
        <v>2.23</v>
      </c>
      <c r="DWN21" s="3">
        <v>3.14</v>
      </c>
      <c r="DWO21" s="3">
        <v>2.2200000000000002</v>
      </c>
      <c r="DWP21" s="3">
        <v>3.11</v>
      </c>
      <c r="DWQ21" s="3">
        <v>2.6</v>
      </c>
      <c r="DWR21" s="3">
        <v>2.2400000000000002</v>
      </c>
      <c r="DWS21" s="3">
        <v>1.55</v>
      </c>
      <c r="DWT21" s="3">
        <v>3.09</v>
      </c>
      <c r="DWU21" s="3">
        <v>1.46</v>
      </c>
      <c r="DWV21" s="3">
        <v>2.97</v>
      </c>
      <c r="DWW21" s="3">
        <v>3.58</v>
      </c>
      <c r="DWX21" s="3">
        <v>2.97</v>
      </c>
      <c r="DWY21" s="3">
        <v>2.2200000000000002</v>
      </c>
      <c r="DWZ21" s="3">
        <v>3.79</v>
      </c>
      <c r="DXA21" s="3">
        <v>2.89</v>
      </c>
      <c r="DXB21" s="3">
        <v>1.48</v>
      </c>
      <c r="DXC21" s="3">
        <v>3.43</v>
      </c>
      <c r="DXD21" s="3">
        <v>3.03</v>
      </c>
      <c r="DXE21" s="3">
        <v>2.23</v>
      </c>
      <c r="DXF21" s="3">
        <v>1.68</v>
      </c>
      <c r="DXG21" s="3">
        <v>3.62</v>
      </c>
      <c r="DXH21" s="3">
        <v>4.54</v>
      </c>
      <c r="DXI21" s="3">
        <v>2.69</v>
      </c>
      <c r="DXJ21" s="3">
        <v>3.25</v>
      </c>
      <c r="DXK21" s="3">
        <v>2.68</v>
      </c>
      <c r="DXL21" s="3">
        <v>3.06</v>
      </c>
      <c r="DXM21" s="3">
        <v>3.16</v>
      </c>
      <c r="DXN21" s="3">
        <v>1.69</v>
      </c>
      <c r="DXO21" s="3">
        <v>2.19</v>
      </c>
      <c r="DXP21" s="3">
        <v>3.05</v>
      </c>
      <c r="DXQ21" s="3">
        <v>10.36</v>
      </c>
      <c r="DXR21" s="3">
        <v>1.99</v>
      </c>
      <c r="DXS21" s="3">
        <v>2.06</v>
      </c>
      <c r="DXT21" s="3">
        <v>3.11</v>
      </c>
      <c r="DXU21" s="3">
        <v>28.57</v>
      </c>
      <c r="DXV21" s="3">
        <v>4.28</v>
      </c>
      <c r="DXW21" s="3">
        <v>2.39</v>
      </c>
      <c r="DXX21" s="3">
        <v>2.34</v>
      </c>
      <c r="DXY21" s="3">
        <v>1.59</v>
      </c>
      <c r="DXZ21" s="3">
        <v>2.4300000000000002</v>
      </c>
      <c r="DYA21" s="3">
        <v>3.04</v>
      </c>
      <c r="DYB21" s="3">
        <v>2.0299999999999998</v>
      </c>
      <c r="DYC21" s="3">
        <v>3.6</v>
      </c>
      <c r="DYD21" s="3">
        <v>2.4300000000000002</v>
      </c>
      <c r="DYE21" s="3">
        <v>2.5299999999999998</v>
      </c>
      <c r="DYF21" s="3">
        <v>3.09</v>
      </c>
      <c r="DYG21" s="3">
        <v>1.75</v>
      </c>
      <c r="DYH21" s="3">
        <v>1.61</v>
      </c>
      <c r="DYI21" s="3">
        <v>3.42</v>
      </c>
      <c r="DYJ21" s="3">
        <v>3.48</v>
      </c>
      <c r="DYK21" s="3">
        <v>3.17</v>
      </c>
      <c r="DYL21" s="3">
        <v>4.47</v>
      </c>
      <c r="DYM21" s="3">
        <v>2.89</v>
      </c>
      <c r="DYN21" s="3">
        <v>4.4400000000000004</v>
      </c>
      <c r="DYO21" s="3">
        <v>3.23</v>
      </c>
      <c r="DYP21" s="3">
        <v>2.72</v>
      </c>
      <c r="DYQ21" s="3">
        <v>1.9</v>
      </c>
      <c r="DYR21" s="3">
        <v>1.87</v>
      </c>
      <c r="DYS21" s="3">
        <v>2.58</v>
      </c>
      <c r="DYT21" s="3">
        <v>3.61</v>
      </c>
      <c r="DYU21" s="3">
        <v>3.9</v>
      </c>
      <c r="DYV21" s="3">
        <v>3.26</v>
      </c>
      <c r="DYW21" s="3">
        <v>4.55</v>
      </c>
      <c r="DYX21" s="3">
        <v>4.2300000000000004</v>
      </c>
      <c r="DYY21" s="3">
        <v>4.1100000000000003</v>
      </c>
      <c r="DYZ21" s="3">
        <v>4.32</v>
      </c>
      <c r="DZA21" s="3">
        <v>2.7</v>
      </c>
      <c r="DZB21" s="3">
        <v>4.7</v>
      </c>
      <c r="DZC21" s="3">
        <v>2.66</v>
      </c>
      <c r="DZD21" s="3">
        <v>3.62</v>
      </c>
      <c r="DZE21" s="3">
        <v>2.81</v>
      </c>
      <c r="DZF21" s="3">
        <v>2.71</v>
      </c>
      <c r="DZG21" s="3">
        <v>4.5199999999999996</v>
      </c>
      <c r="DZH21" s="3">
        <v>4.46</v>
      </c>
      <c r="DZI21" s="3">
        <v>2.92</v>
      </c>
      <c r="DZJ21" s="3">
        <v>2.13</v>
      </c>
      <c r="DZK21" s="3">
        <v>2.31</v>
      </c>
      <c r="DZL21" s="3">
        <v>0</v>
      </c>
      <c r="DZM21" s="3">
        <v>3.03</v>
      </c>
      <c r="DZN21" s="3">
        <v>1.99</v>
      </c>
      <c r="DZO21" s="3">
        <v>2.34</v>
      </c>
      <c r="DZP21" s="3">
        <v>3.58</v>
      </c>
      <c r="DZQ21" s="3">
        <v>3.73</v>
      </c>
      <c r="DZR21" s="3">
        <v>3.08</v>
      </c>
      <c r="DZS21" s="3">
        <v>4.6900000000000004</v>
      </c>
      <c r="DZT21" s="3">
        <v>1.87</v>
      </c>
      <c r="DZU21" s="3">
        <v>3.34</v>
      </c>
      <c r="DZV21" s="3">
        <v>3.56</v>
      </c>
      <c r="DZW21" s="3">
        <v>3.93</v>
      </c>
      <c r="DZX21" s="3">
        <v>4.6900000000000004</v>
      </c>
      <c r="DZY21" s="3">
        <v>2.87</v>
      </c>
      <c r="DZZ21" s="3">
        <v>1.76</v>
      </c>
      <c r="EAA21" s="3">
        <v>3.25</v>
      </c>
      <c r="EAB21" s="3">
        <v>3.4</v>
      </c>
      <c r="EAC21" s="3">
        <v>2.87</v>
      </c>
      <c r="EAD21" s="3">
        <v>4.63</v>
      </c>
      <c r="EAE21" s="3">
        <v>2.57</v>
      </c>
      <c r="EAF21" s="3">
        <v>2.87</v>
      </c>
      <c r="EAG21" s="3">
        <v>1.84</v>
      </c>
      <c r="EAH21" s="3">
        <v>2.99</v>
      </c>
      <c r="EAI21" s="3">
        <v>3.44</v>
      </c>
      <c r="EAJ21" s="3">
        <v>3.52</v>
      </c>
      <c r="EAK21" s="3">
        <v>2.23</v>
      </c>
      <c r="EAL21" s="3">
        <v>3.12</v>
      </c>
      <c r="EAM21" s="3">
        <v>3.93</v>
      </c>
      <c r="EAN21" s="3">
        <v>3.64</v>
      </c>
      <c r="EAO21" s="3">
        <v>4.8099999999999996</v>
      </c>
      <c r="EAP21" s="3">
        <v>3.96</v>
      </c>
      <c r="EAQ21" s="3">
        <v>5.3</v>
      </c>
      <c r="EAR21" s="3">
        <v>4.76</v>
      </c>
      <c r="EAS21" s="3">
        <v>2.94</v>
      </c>
      <c r="EAT21" s="3">
        <v>3.47</v>
      </c>
      <c r="EAU21" s="3">
        <v>3.87</v>
      </c>
      <c r="EAV21" s="3">
        <v>2.0699999999999998</v>
      </c>
      <c r="EAW21" s="3">
        <v>1.91</v>
      </c>
      <c r="EAX21" s="3">
        <v>3.32</v>
      </c>
      <c r="EAY21" s="3">
        <v>1.72</v>
      </c>
      <c r="EAZ21" s="3">
        <v>2.31</v>
      </c>
      <c r="EBA21" s="3" t="s">
        <v>5</v>
      </c>
      <c r="EBB21" s="3">
        <v>1.9</v>
      </c>
      <c r="EBC21" s="3">
        <v>3.5</v>
      </c>
      <c r="EBD21" s="3">
        <v>4.46</v>
      </c>
      <c r="EBE21" s="3">
        <v>2.96</v>
      </c>
      <c r="EBF21" s="3">
        <v>2.84</v>
      </c>
      <c r="EBG21" s="3">
        <v>2.15</v>
      </c>
      <c r="EBH21" s="3">
        <v>2.94</v>
      </c>
      <c r="EBI21" s="3">
        <v>5.87</v>
      </c>
      <c r="EBJ21" s="3">
        <v>4.4400000000000004</v>
      </c>
      <c r="EBK21" s="3">
        <v>4.03</v>
      </c>
      <c r="EBL21" s="3">
        <v>2.46</v>
      </c>
      <c r="EBM21" s="3">
        <v>3.17</v>
      </c>
      <c r="EBN21" s="3">
        <v>4.47</v>
      </c>
      <c r="EBO21" s="3">
        <v>2.8</v>
      </c>
      <c r="EBP21" s="3">
        <v>2.9</v>
      </c>
      <c r="EBQ21" s="3">
        <v>2.7</v>
      </c>
      <c r="EBR21" s="3">
        <v>21.05</v>
      </c>
      <c r="EBS21" s="3">
        <v>2.95</v>
      </c>
      <c r="EBT21" s="3">
        <v>4.3499999999999996</v>
      </c>
      <c r="EBU21" s="3">
        <v>3.11</v>
      </c>
      <c r="EBV21" s="3">
        <v>3.5</v>
      </c>
      <c r="EBW21" s="3">
        <v>2.04</v>
      </c>
      <c r="EBX21" s="3">
        <v>3.56</v>
      </c>
      <c r="EBY21" s="3">
        <v>2.1800000000000002</v>
      </c>
      <c r="EBZ21" s="3">
        <v>4.66</v>
      </c>
      <c r="ECA21" s="3">
        <v>4.2699999999999996</v>
      </c>
      <c r="ECB21" s="3">
        <v>4.1100000000000003</v>
      </c>
      <c r="ECC21" s="3">
        <v>3.21</v>
      </c>
      <c r="ECD21" s="3">
        <v>3.29</v>
      </c>
      <c r="ECE21" s="3">
        <v>2.84</v>
      </c>
      <c r="ECF21" s="3">
        <v>1.97</v>
      </c>
      <c r="ECG21" s="3">
        <v>4.18</v>
      </c>
      <c r="ECH21" s="3">
        <v>3.71</v>
      </c>
      <c r="ECI21" s="3">
        <v>4.17</v>
      </c>
      <c r="ECJ21" s="3">
        <v>2.85</v>
      </c>
      <c r="ECK21" s="3">
        <v>1.54</v>
      </c>
      <c r="ECL21" s="3">
        <v>4.29</v>
      </c>
      <c r="ECM21" s="3">
        <v>3.39</v>
      </c>
      <c r="ECN21" s="3">
        <v>4.4000000000000004</v>
      </c>
      <c r="ECO21" s="3">
        <v>4.13</v>
      </c>
      <c r="ECP21" s="3">
        <v>3.01</v>
      </c>
      <c r="ECQ21" s="3">
        <v>2.97</v>
      </c>
      <c r="ECR21" s="3">
        <v>4.08</v>
      </c>
      <c r="ECS21" s="3">
        <v>4.5199999999999996</v>
      </c>
      <c r="ECT21" s="3">
        <v>2.78</v>
      </c>
      <c r="ECU21" s="3">
        <v>4.74</v>
      </c>
      <c r="ECV21" s="3" t="s">
        <v>5</v>
      </c>
      <c r="ECW21" s="3">
        <v>3</v>
      </c>
      <c r="ECX21" s="3">
        <v>4.43</v>
      </c>
      <c r="ECY21" s="3">
        <v>3.45</v>
      </c>
      <c r="ECZ21" s="3">
        <v>3.53</v>
      </c>
      <c r="EDA21" s="3">
        <v>4.5999999999999996</v>
      </c>
      <c r="EDB21" s="3">
        <v>4.01</v>
      </c>
      <c r="EDC21" s="3">
        <v>2.9</v>
      </c>
      <c r="EDD21" s="3" t="s">
        <v>5</v>
      </c>
      <c r="EDE21" s="3">
        <v>2.63</v>
      </c>
      <c r="EDF21" s="3">
        <v>3.89</v>
      </c>
      <c r="EDG21" s="3">
        <v>3.88</v>
      </c>
      <c r="EDH21" s="3">
        <v>4.1500000000000004</v>
      </c>
      <c r="EDI21" s="3">
        <v>3.15</v>
      </c>
      <c r="EDJ21" s="3">
        <v>4.8099999999999996</v>
      </c>
      <c r="EDK21" s="3">
        <v>3.29</v>
      </c>
      <c r="EDL21" s="3">
        <v>2.4900000000000002</v>
      </c>
      <c r="EDM21" s="3">
        <v>4.3600000000000003</v>
      </c>
      <c r="EDN21" s="3">
        <v>3.66</v>
      </c>
      <c r="EDO21" s="3">
        <v>4.33</v>
      </c>
      <c r="EDP21" s="3">
        <v>2.02</v>
      </c>
      <c r="EDQ21" s="3">
        <v>4.4000000000000004</v>
      </c>
      <c r="EDR21" s="3">
        <v>3.38</v>
      </c>
      <c r="EDS21" s="3">
        <v>2.21</v>
      </c>
      <c r="EDT21" s="3">
        <v>4.32</v>
      </c>
      <c r="EDU21" s="3">
        <v>3.69</v>
      </c>
      <c r="EDV21" s="3">
        <v>4.76</v>
      </c>
      <c r="EDW21" s="3">
        <v>3.11</v>
      </c>
      <c r="EDX21" s="3">
        <v>2.0499999999999998</v>
      </c>
      <c r="EDY21" s="3" t="s">
        <v>5</v>
      </c>
      <c r="EDZ21" s="3">
        <v>1.84</v>
      </c>
      <c r="EEA21" s="3">
        <v>3.77</v>
      </c>
      <c r="EEB21" s="3">
        <v>4.12</v>
      </c>
      <c r="EEC21" s="3">
        <v>4.05</v>
      </c>
      <c r="EED21" s="3">
        <v>1.73</v>
      </c>
      <c r="EEE21" s="3">
        <v>3.75</v>
      </c>
      <c r="EEF21" s="3">
        <v>2.4</v>
      </c>
      <c r="EEG21" s="3">
        <v>3</v>
      </c>
      <c r="EEH21" s="3">
        <v>2.2999999999999998</v>
      </c>
      <c r="EEI21" s="3">
        <v>2.88</v>
      </c>
      <c r="EEJ21" s="3">
        <v>2.3199999999999998</v>
      </c>
      <c r="EEK21" s="3">
        <v>4.2699999999999996</v>
      </c>
      <c r="EEL21" s="3">
        <v>4.2699999999999996</v>
      </c>
      <c r="EEM21" s="3">
        <v>2.5299999999999998</v>
      </c>
      <c r="EEN21" s="3">
        <v>5.91</v>
      </c>
      <c r="EEO21" s="3">
        <v>2.81</v>
      </c>
      <c r="EEP21" s="3">
        <v>1.94</v>
      </c>
      <c r="EEQ21" s="3">
        <v>2.38</v>
      </c>
      <c r="EER21" s="3">
        <v>5.61</v>
      </c>
      <c r="EES21" s="3" t="s">
        <v>5</v>
      </c>
      <c r="EET21" s="3">
        <v>4.16</v>
      </c>
      <c r="EEU21" s="3">
        <v>2.5499999999999998</v>
      </c>
      <c r="EEV21" s="3">
        <v>2.25</v>
      </c>
      <c r="EEW21" s="3">
        <v>3.11</v>
      </c>
      <c r="EEX21" s="3">
        <v>3.71</v>
      </c>
      <c r="EEY21" s="3">
        <v>3.72</v>
      </c>
      <c r="EEZ21" s="3">
        <v>2.77</v>
      </c>
      <c r="EFA21" s="3">
        <v>2.68</v>
      </c>
      <c r="EFB21" s="3">
        <v>2.65</v>
      </c>
      <c r="EFC21" s="3" t="s">
        <v>5</v>
      </c>
      <c r="EFD21" s="3">
        <v>3.14</v>
      </c>
      <c r="EFE21" s="3" t="s">
        <v>5</v>
      </c>
      <c r="EFF21" s="3">
        <v>2.83</v>
      </c>
      <c r="EFG21" s="3">
        <v>2.2000000000000002</v>
      </c>
      <c r="EFH21" s="3">
        <v>2.4700000000000002</v>
      </c>
      <c r="EFI21" s="3">
        <v>5.84</v>
      </c>
      <c r="EFJ21" s="3">
        <v>4.84</v>
      </c>
      <c r="EFK21" s="3">
        <v>3.48</v>
      </c>
      <c r="EFL21" s="3">
        <v>3.1</v>
      </c>
      <c r="EFM21" s="3">
        <v>1.81</v>
      </c>
      <c r="EFN21" s="3">
        <v>4.08</v>
      </c>
      <c r="EFO21" s="3">
        <v>1.68</v>
      </c>
      <c r="EFP21" s="3">
        <v>1.1499999999999999</v>
      </c>
      <c r="EFQ21" s="3">
        <v>4.01</v>
      </c>
      <c r="EFR21" s="3">
        <v>1.93</v>
      </c>
      <c r="EFS21" s="3">
        <v>1.53</v>
      </c>
      <c r="EFT21" s="3">
        <v>2.68</v>
      </c>
      <c r="EFU21" s="3">
        <v>2.06</v>
      </c>
      <c r="EFV21" s="3">
        <v>3.42</v>
      </c>
      <c r="EFW21" s="3">
        <v>3.71</v>
      </c>
      <c r="EFX21" s="3">
        <v>1.34</v>
      </c>
      <c r="EFY21" s="3">
        <v>2.74</v>
      </c>
      <c r="EFZ21" s="3">
        <v>1.28</v>
      </c>
      <c r="EGA21" s="3">
        <v>1.7</v>
      </c>
      <c r="EGB21" s="3">
        <v>4.87</v>
      </c>
      <c r="EGC21" s="3">
        <v>3</v>
      </c>
      <c r="EGD21" s="3">
        <v>2.6</v>
      </c>
      <c r="EGE21" s="3">
        <v>3.24</v>
      </c>
      <c r="EGF21" s="3">
        <v>2.63</v>
      </c>
      <c r="EGG21" s="3">
        <v>3.65</v>
      </c>
      <c r="EGH21" s="3">
        <v>3.87</v>
      </c>
      <c r="EGI21" s="3">
        <v>3.09</v>
      </c>
      <c r="EGJ21" s="3">
        <v>2.77</v>
      </c>
      <c r="EGK21" s="3">
        <v>3.96</v>
      </c>
      <c r="EGL21" s="3">
        <v>4.3499999999999996</v>
      </c>
      <c r="EGM21" s="3" t="s">
        <v>5</v>
      </c>
      <c r="EGN21" s="3">
        <v>3.64</v>
      </c>
      <c r="EGO21" s="3">
        <v>3.45</v>
      </c>
      <c r="EGP21" s="3">
        <v>3.59</v>
      </c>
      <c r="EGQ21" s="3">
        <v>2.72</v>
      </c>
      <c r="EGR21" s="3">
        <v>2.42</v>
      </c>
      <c r="EGS21" s="3">
        <v>2.99</v>
      </c>
      <c r="EGT21" s="3">
        <v>2.74</v>
      </c>
      <c r="EGU21" s="3">
        <v>3.53</v>
      </c>
      <c r="EGV21" s="3">
        <v>4.0199999999999996</v>
      </c>
      <c r="EGW21" s="3">
        <v>2.38</v>
      </c>
      <c r="EGX21" s="3">
        <v>9.6999999999999993</v>
      </c>
      <c r="EGY21" s="3">
        <v>1.9</v>
      </c>
      <c r="EGZ21" s="3">
        <v>5.09</v>
      </c>
      <c r="EHA21" s="3">
        <v>2.13</v>
      </c>
      <c r="EHB21" s="3">
        <v>1.79</v>
      </c>
      <c r="EHC21" s="3">
        <v>2.63</v>
      </c>
      <c r="EHD21" s="3" t="s">
        <v>5</v>
      </c>
      <c r="EHE21" s="3">
        <v>3.68</v>
      </c>
      <c r="EHF21" s="3">
        <v>3.9</v>
      </c>
      <c r="EHG21" s="3">
        <v>3.69</v>
      </c>
      <c r="EHH21" s="3">
        <v>3.6</v>
      </c>
      <c r="EHI21" s="3">
        <v>2.71</v>
      </c>
      <c r="EHJ21" s="3">
        <v>3.36</v>
      </c>
      <c r="EHK21" s="3">
        <v>3.31</v>
      </c>
      <c r="EHL21" s="3">
        <v>4.08</v>
      </c>
      <c r="EHM21" s="3">
        <v>2.0299999999999998</v>
      </c>
      <c r="EHN21" s="3">
        <v>3.41</v>
      </c>
      <c r="EHO21" s="3" t="s">
        <v>5</v>
      </c>
      <c r="EHP21" s="3">
        <v>4.22</v>
      </c>
      <c r="EHQ21" s="3">
        <v>2.34</v>
      </c>
      <c r="EHR21" s="3">
        <v>1.57</v>
      </c>
      <c r="EHS21" s="3">
        <v>2.56</v>
      </c>
      <c r="EHT21" s="3">
        <v>1.74</v>
      </c>
      <c r="EHU21" s="3">
        <v>3.66</v>
      </c>
      <c r="EHV21" s="3">
        <v>1.28</v>
      </c>
      <c r="EHW21" s="3">
        <v>3.35</v>
      </c>
      <c r="EHX21" s="3">
        <v>2.96</v>
      </c>
      <c r="EHY21" s="3">
        <v>3.13</v>
      </c>
      <c r="EHZ21" s="3">
        <v>3.83</v>
      </c>
      <c r="EIA21" s="3" t="s">
        <v>5</v>
      </c>
      <c r="EIB21" s="3">
        <v>1.51</v>
      </c>
      <c r="EIC21" s="3">
        <v>3.15</v>
      </c>
      <c r="EID21" s="3">
        <v>3.21</v>
      </c>
      <c r="EIE21" s="3">
        <v>1.54</v>
      </c>
      <c r="EIF21" s="3">
        <v>3.85</v>
      </c>
      <c r="EIG21" s="3">
        <v>2.91</v>
      </c>
      <c r="EIH21" s="3">
        <v>4.0199999999999996</v>
      </c>
      <c r="EII21" s="3">
        <v>2.98</v>
      </c>
      <c r="EIJ21" s="3">
        <v>2.4300000000000002</v>
      </c>
      <c r="EIK21" s="3">
        <v>4.21</v>
      </c>
      <c r="EIL21" s="3">
        <v>4.17</v>
      </c>
      <c r="EIM21" s="3">
        <v>2.08</v>
      </c>
      <c r="EIN21" s="3">
        <v>2.63</v>
      </c>
      <c r="EIO21" s="3">
        <v>2.89</v>
      </c>
      <c r="EIP21" s="3">
        <v>2.48</v>
      </c>
      <c r="EIQ21" s="3">
        <v>2.21</v>
      </c>
      <c r="EIR21" s="3">
        <v>3.76</v>
      </c>
      <c r="EIS21" s="3">
        <v>2.87</v>
      </c>
      <c r="EIT21" s="3">
        <v>3.04</v>
      </c>
      <c r="EIU21" s="3">
        <v>2.29</v>
      </c>
      <c r="EIV21" s="3">
        <v>2.99</v>
      </c>
      <c r="EIW21" s="3">
        <v>3.98</v>
      </c>
      <c r="EIX21" s="3">
        <v>2.63</v>
      </c>
      <c r="EIY21" s="3">
        <v>4.34</v>
      </c>
      <c r="EIZ21" s="3">
        <v>2.2400000000000002</v>
      </c>
      <c r="EJA21" s="3">
        <v>3.04</v>
      </c>
      <c r="EJB21" s="3">
        <v>2.63</v>
      </c>
      <c r="EJC21" s="3">
        <v>3.31</v>
      </c>
      <c r="EJD21" s="3">
        <v>2.57</v>
      </c>
      <c r="EJE21" s="3">
        <v>3.2</v>
      </c>
      <c r="EJF21" s="3" t="s">
        <v>5</v>
      </c>
      <c r="EJG21" s="3">
        <v>3.15</v>
      </c>
      <c r="EJH21" s="3">
        <v>3.17</v>
      </c>
      <c r="EJI21" s="3">
        <v>2.8</v>
      </c>
      <c r="EJJ21" s="3">
        <v>9.08</v>
      </c>
      <c r="EJK21" s="3">
        <v>2.19</v>
      </c>
      <c r="EJL21" s="3">
        <v>3.54</v>
      </c>
      <c r="EJM21" s="3">
        <v>4.1100000000000003</v>
      </c>
      <c r="EJN21" s="3">
        <v>4.05</v>
      </c>
      <c r="EJO21" s="3">
        <v>5.0199999999999996</v>
      </c>
      <c r="EJP21" s="3">
        <v>4.3899999999999997</v>
      </c>
      <c r="EJQ21" s="3">
        <v>2.15</v>
      </c>
      <c r="EJR21" s="3">
        <v>4.25</v>
      </c>
      <c r="EJS21" s="3">
        <v>3.8</v>
      </c>
      <c r="EJT21" s="3">
        <v>3.71</v>
      </c>
      <c r="EJU21" s="3">
        <v>2.74</v>
      </c>
      <c r="EJV21" s="3">
        <v>3.17</v>
      </c>
      <c r="EJW21" s="3">
        <v>4.04</v>
      </c>
      <c r="EJX21" s="3">
        <v>2.19</v>
      </c>
      <c r="EJY21" s="3">
        <v>6.37</v>
      </c>
      <c r="EJZ21" s="3">
        <v>4.1500000000000004</v>
      </c>
      <c r="EKA21" s="3">
        <v>3.21</v>
      </c>
      <c r="EKB21" s="3">
        <v>2.11</v>
      </c>
      <c r="EKC21" s="3">
        <v>2.82</v>
      </c>
      <c r="EKD21" s="3">
        <v>2.91</v>
      </c>
      <c r="EKE21" s="3">
        <v>2.2000000000000002</v>
      </c>
      <c r="EKF21" s="3">
        <v>4.49</v>
      </c>
      <c r="EKG21" s="3">
        <v>2.65</v>
      </c>
      <c r="EKH21" s="3">
        <v>3.93</v>
      </c>
      <c r="EKI21" s="3">
        <v>5.48</v>
      </c>
      <c r="EKJ21" s="3">
        <v>3.69</v>
      </c>
      <c r="EKK21" s="3">
        <v>1.98</v>
      </c>
      <c r="EKL21" s="3">
        <v>4.42</v>
      </c>
      <c r="EKM21" s="3">
        <v>4.13</v>
      </c>
      <c r="EKN21" s="3">
        <v>2.95</v>
      </c>
      <c r="EKO21" s="3">
        <v>4.1100000000000003</v>
      </c>
      <c r="EKP21" s="3">
        <v>3.19</v>
      </c>
      <c r="EKQ21" s="3">
        <v>3.41</v>
      </c>
      <c r="EKR21" s="3">
        <v>4.45</v>
      </c>
      <c r="EKS21" s="3">
        <v>3.88</v>
      </c>
      <c r="EKT21" s="3">
        <v>2.63</v>
      </c>
      <c r="EKU21" s="3">
        <v>2.61</v>
      </c>
      <c r="EKV21" s="3">
        <v>1.83</v>
      </c>
      <c r="EKW21" s="3">
        <v>4.72</v>
      </c>
      <c r="EKX21" s="3">
        <v>4.16</v>
      </c>
      <c r="EKY21" s="3">
        <v>1.75</v>
      </c>
      <c r="EKZ21" s="3">
        <v>3.11</v>
      </c>
      <c r="ELA21" s="3">
        <v>3.02</v>
      </c>
      <c r="ELB21" s="3">
        <v>3.73</v>
      </c>
      <c r="ELC21" s="3" t="s">
        <v>5</v>
      </c>
      <c r="ELD21" s="3">
        <v>5.59</v>
      </c>
      <c r="ELE21" s="3">
        <v>3.39</v>
      </c>
      <c r="ELF21" s="3">
        <v>3.32</v>
      </c>
      <c r="ELG21" s="3">
        <v>3.68</v>
      </c>
      <c r="ELH21" s="3">
        <v>2.87</v>
      </c>
      <c r="ELI21" s="3">
        <v>2.2599999999999998</v>
      </c>
      <c r="ELJ21" s="3">
        <v>2.64</v>
      </c>
      <c r="ELK21" s="3">
        <v>2.56</v>
      </c>
      <c r="ELL21" s="3">
        <v>2.96</v>
      </c>
      <c r="ELM21" s="3">
        <v>3.29</v>
      </c>
      <c r="ELN21" s="3">
        <v>3.43</v>
      </c>
      <c r="ELO21" s="3">
        <v>3.4</v>
      </c>
      <c r="ELP21" s="3">
        <v>3.51</v>
      </c>
      <c r="ELQ21" s="3">
        <v>4.08</v>
      </c>
      <c r="ELR21" s="3">
        <v>2.99</v>
      </c>
      <c r="ELS21" s="3">
        <v>4.26</v>
      </c>
      <c r="ELT21" s="3">
        <v>2.68</v>
      </c>
      <c r="ELU21" s="3">
        <v>2.2000000000000002</v>
      </c>
      <c r="ELV21" s="3">
        <v>2.72</v>
      </c>
      <c r="ELW21" s="3">
        <v>2.37</v>
      </c>
      <c r="ELX21" s="3">
        <v>5.39</v>
      </c>
      <c r="ELY21" s="3">
        <v>3.3</v>
      </c>
      <c r="ELZ21" s="3">
        <v>1.52</v>
      </c>
      <c r="EMA21" s="3">
        <v>3.5</v>
      </c>
      <c r="EMB21" s="3">
        <v>0</v>
      </c>
      <c r="EMC21" s="3">
        <v>4.6100000000000003</v>
      </c>
      <c r="EMD21" s="3">
        <v>1.59</v>
      </c>
      <c r="EME21" s="3">
        <v>1.85</v>
      </c>
      <c r="EMF21" s="3">
        <v>2.2599999999999998</v>
      </c>
      <c r="EMG21" s="3">
        <v>4.7300000000000004</v>
      </c>
      <c r="EMH21" s="3">
        <v>2.35</v>
      </c>
      <c r="EMI21" s="3">
        <v>2.73</v>
      </c>
      <c r="EMJ21" s="3">
        <v>3.2</v>
      </c>
      <c r="EMK21" s="3">
        <v>3.91</v>
      </c>
      <c r="EML21" s="3">
        <v>2.5</v>
      </c>
      <c r="EMM21" s="3">
        <v>3.16</v>
      </c>
      <c r="EMN21" s="3">
        <v>2.94</v>
      </c>
      <c r="EMO21" s="3">
        <v>2.97</v>
      </c>
      <c r="EMP21" s="3">
        <v>1.17</v>
      </c>
      <c r="EMQ21" s="3">
        <v>3.6</v>
      </c>
      <c r="EMR21" s="3">
        <v>2.0299999999999998</v>
      </c>
      <c r="EMS21" s="3">
        <v>2.17</v>
      </c>
      <c r="EMT21" s="3">
        <v>3.82</v>
      </c>
      <c r="EMU21" s="3">
        <v>3.28</v>
      </c>
      <c r="EMV21" s="3">
        <v>2.86</v>
      </c>
      <c r="EMW21" s="3">
        <v>4.29</v>
      </c>
      <c r="EMX21" s="3">
        <v>3.19</v>
      </c>
      <c r="EMY21" s="3">
        <v>4.03</v>
      </c>
      <c r="EMZ21" s="3">
        <v>1.64</v>
      </c>
      <c r="ENA21" s="3">
        <v>3.17</v>
      </c>
      <c r="ENB21" s="3">
        <v>3.73</v>
      </c>
      <c r="ENC21" s="3">
        <v>3.65</v>
      </c>
      <c r="END21" s="3">
        <v>3.71</v>
      </c>
      <c r="ENE21" s="3">
        <v>3.15</v>
      </c>
      <c r="ENF21" s="3">
        <v>1.94</v>
      </c>
      <c r="ENG21" s="3">
        <v>3.45</v>
      </c>
      <c r="ENH21" s="3">
        <v>1.84</v>
      </c>
      <c r="ENI21" s="3">
        <v>1.79</v>
      </c>
      <c r="ENJ21" s="3">
        <v>2.4300000000000002</v>
      </c>
      <c r="ENK21" s="3">
        <v>3.2</v>
      </c>
      <c r="ENL21" s="3">
        <v>3.07</v>
      </c>
      <c r="ENM21" s="3">
        <v>2.04</v>
      </c>
      <c r="ENN21" s="3">
        <v>2.97</v>
      </c>
      <c r="ENO21" s="3">
        <v>3.84</v>
      </c>
      <c r="ENP21" s="3">
        <v>2.27</v>
      </c>
      <c r="ENQ21" s="3">
        <v>2.06</v>
      </c>
      <c r="ENR21" s="3">
        <v>2.94</v>
      </c>
      <c r="ENS21" s="3">
        <v>2.2599999999999998</v>
      </c>
      <c r="ENT21" s="3">
        <v>2.73</v>
      </c>
      <c r="ENU21" s="3">
        <v>3.29</v>
      </c>
      <c r="ENV21" s="3">
        <v>2.41</v>
      </c>
      <c r="ENW21" s="3">
        <v>2.91</v>
      </c>
      <c r="ENX21" s="3">
        <v>3.08</v>
      </c>
      <c r="ENY21" s="3" t="s">
        <v>5</v>
      </c>
      <c r="ENZ21" s="3">
        <v>3.29</v>
      </c>
      <c r="EOA21" s="3">
        <v>3.57</v>
      </c>
      <c r="EOB21" s="3">
        <v>1.81</v>
      </c>
      <c r="EOC21" s="3">
        <v>2.41</v>
      </c>
      <c r="EOD21" s="3">
        <v>2.14</v>
      </c>
      <c r="EOE21" s="3">
        <v>4.43</v>
      </c>
      <c r="EOF21" s="3">
        <v>3.09</v>
      </c>
      <c r="EOG21" s="3">
        <v>1.76</v>
      </c>
      <c r="EOH21" s="3">
        <v>4.18</v>
      </c>
      <c r="EOI21" s="3">
        <v>5.0999999999999996</v>
      </c>
      <c r="EOJ21" s="3">
        <v>2.0699999999999998</v>
      </c>
      <c r="EOK21" s="3">
        <v>2.3199999999999998</v>
      </c>
      <c r="EOL21" s="3">
        <v>2.96</v>
      </c>
      <c r="EOM21" s="3">
        <v>3.04</v>
      </c>
      <c r="EON21" s="3">
        <v>2.04</v>
      </c>
      <c r="EOO21" s="3">
        <v>1.37</v>
      </c>
      <c r="EOP21" s="3">
        <v>2.37</v>
      </c>
      <c r="EOQ21" s="3">
        <v>3.4</v>
      </c>
      <c r="EOR21" s="3">
        <v>3.53</v>
      </c>
      <c r="EOS21" s="3">
        <v>6.05</v>
      </c>
      <c r="EOT21" s="3">
        <v>3.16</v>
      </c>
      <c r="EOU21" s="3">
        <v>2.4900000000000002</v>
      </c>
      <c r="EOV21" s="3">
        <v>3.43</v>
      </c>
      <c r="EOW21" s="3">
        <v>2.63</v>
      </c>
      <c r="EOX21" s="3">
        <v>4.1500000000000004</v>
      </c>
      <c r="EOY21" s="3" t="s">
        <v>5</v>
      </c>
      <c r="EOZ21" s="3" t="s">
        <v>5</v>
      </c>
      <c r="EPA21" s="3">
        <v>2.0699999999999998</v>
      </c>
      <c r="EPB21" s="3">
        <v>1.98</v>
      </c>
      <c r="EPC21" s="3">
        <v>7.69</v>
      </c>
      <c r="EPD21" s="3">
        <v>2.1800000000000002</v>
      </c>
      <c r="EPE21" s="3" t="s">
        <v>5</v>
      </c>
      <c r="EPF21" s="3">
        <v>2.42</v>
      </c>
      <c r="EPG21" s="3">
        <v>1.93</v>
      </c>
      <c r="EPH21" s="3">
        <v>2.38</v>
      </c>
      <c r="EPI21" s="3">
        <v>2.63</v>
      </c>
      <c r="EPJ21" s="3">
        <v>3.54</v>
      </c>
      <c r="EPK21" s="3">
        <v>2.77</v>
      </c>
      <c r="EPL21" s="3">
        <v>2.0499999999999998</v>
      </c>
      <c r="EPM21" s="3">
        <v>2.84</v>
      </c>
      <c r="EPN21" s="3">
        <v>3.66</v>
      </c>
      <c r="EPO21" s="3">
        <v>3.13</v>
      </c>
      <c r="EPP21" s="3">
        <v>2.5099999999999998</v>
      </c>
      <c r="EPQ21" s="3">
        <v>5.28</v>
      </c>
      <c r="EPR21" s="3">
        <v>2.96</v>
      </c>
      <c r="EPS21" s="3">
        <v>2.69</v>
      </c>
      <c r="EPT21" s="3">
        <v>3.7</v>
      </c>
      <c r="EPU21" s="3">
        <v>2.34</v>
      </c>
      <c r="EPV21" s="3">
        <v>1.39</v>
      </c>
      <c r="EPW21" s="3">
        <v>2.68</v>
      </c>
      <c r="EPX21" s="3">
        <v>4.09</v>
      </c>
      <c r="EPY21" s="3">
        <v>5.28</v>
      </c>
      <c r="EPZ21" s="3">
        <v>2.64</v>
      </c>
      <c r="EQA21" s="3">
        <v>2.4500000000000002</v>
      </c>
      <c r="EQB21" s="3">
        <v>3.48</v>
      </c>
      <c r="EQC21" s="3">
        <v>1.89</v>
      </c>
      <c r="EQD21" s="3">
        <v>2.13</v>
      </c>
      <c r="EQE21" s="3">
        <v>3.14</v>
      </c>
      <c r="EQF21" s="3">
        <v>2.58</v>
      </c>
      <c r="EQG21" s="3">
        <v>2.44</v>
      </c>
      <c r="EQH21" s="3">
        <v>4.97</v>
      </c>
      <c r="EQI21" s="3">
        <v>3.03</v>
      </c>
      <c r="EQJ21" s="3">
        <v>2.89</v>
      </c>
      <c r="EQK21" s="3">
        <v>4.1100000000000003</v>
      </c>
      <c r="EQL21" s="3">
        <v>3.29</v>
      </c>
      <c r="EQM21" s="3">
        <v>4.5</v>
      </c>
      <c r="EQN21" s="3">
        <v>2.4300000000000002</v>
      </c>
      <c r="EQO21" s="3" t="s">
        <v>5</v>
      </c>
      <c r="EQP21" s="3">
        <v>3.26</v>
      </c>
      <c r="EQQ21" s="3">
        <v>2.89</v>
      </c>
      <c r="EQR21" s="3">
        <v>3.88</v>
      </c>
      <c r="EQS21" s="3">
        <v>2.63</v>
      </c>
      <c r="EQT21" s="3">
        <v>3</v>
      </c>
      <c r="EQU21" s="3">
        <v>1.83</v>
      </c>
      <c r="EQV21" s="3">
        <v>1.62</v>
      </c>
      <c r="EQW21" s="3">
        <v>2.68</v>
      </c>
      <c r="EQX21" s="3">
        <v>2.98</v>
      </c>
      <c r="EQY21" s="3">
        <v>2.8</v>
      </c>
      <c r="EQZ21" s="3">
        <v>3.51</v>
      </c>
      <c r="ERA21" s="3">
        <v>3.11</v>
      </c>
      <c r="ERB21" s="3">
        <v>1.95</v>
      </c>
      <c r="ERC21" s="3">
        <v>4.09</v>
      </c>
      <c r="ERD21" s="3">
        <v>1.51</v>
      </c>
      <c r="ERE21" s="3">
        <v>3.6</v>
      </c>
      <c r="ERF21" s="3">
        <v>3.75</v>
      </c>
      <c r="ERG21" s="3">
        <v>1.71</v>
      </c>
      <c r="ERH21" s="3">
        <v>3.18</v>
      </c>
      <c r="ERI21" s="3">
        <v>5.64</v>
      </c>
      <c r="ERJ21" s="3">
        <v>3.16</v>
      </c>
      <c r="ERK21" s="3">
        <v>3.84</v>
      </c>
      <c r="ERL21" s="3">
        <v>2.2999999999999998</v>
      </c>
      <c r="ERM21" s="3">
        <v>1.95</v>
      </c>
      <c r="ERN21" s="3">
        <v>1.37</v>
      </c>
      <c r="ERO21" s="3">
        <v>1.99</v>
      </c>
      <c r="ERP21" s="3">
        <v>3.44</v>
      </c>
      <c r="ERQ21" s="3">
        <v>3.67</v>
      </c>
      <c r="ERR21" s="3">
        <v>3.44</v>
      </c>
      <c r="ERS21" s="3" t="s">
        <v>5</v>
      </c>
      <c r="ERT21" s="3">
        <v>3.45</v>
      </c>
      <c r="ERU21" s="3">
        <v>2.61</v>
      </c>
      <c r="ERV21" s="3">
        <v>2.63</v>
      </c>
      <c r="ERW21" s="3">
        <v>3.05</v>
      </c>
      <c r="ERX21" s="3">
        <v>3.29</v>
      </c>
      <c r="ERY21" s="3">
        <v>2.5</v>
      </c>
      <c r="ERZ21" s="3">
        <v>2.71</v>
      </c>
      <c r="ESA21" s="3">
        <v>3.08</v>
      </c>
      <c r="ESB21" s="3">
        <v>2.2400000000000002</v>
      </c>
      <c r="ESC21" s="3">
        <v>2.86</v>
      </c>
      <c r="ESD21" s="3">
        <v>4.03</v>
      </c>
      <c r="ESE21" s="3">
        <v>3.38</v>
      </c>
      <c r="ESF21" s="3">
        <v>2.2599999999999998</v>
      </c>
      <c r="ESG21" s="3">
        <v>3.32</v>
      </c>
      <c r="ESH21" s="3">
        <v>1.0900000000000001</v>
      </c>
      <c r="ESI21" s="3">
        <v>4.46</v>
      </c>
      <c r="ESJ21" s="3">
        <v>1.89</v>
      </c>
      <c r="ESK21" s="3">
        <v>4.75</v>
      </c>
      <c r="ESL21" s="3">
        <v>3.04</v>
      </c>
      <c r="ESM21" s="3">
        <v>5.35</v>
      </c>
      <c r="ESN21" s="3">
        <v>2.27</v>
      </c>
      <c r="ESO21" s="3">
        <v>3.24</v>
      </c>
      <c r="ESP21" s="3">
        <v>4.67</v>
      </c>
      <c r="ESQ21" s="3">
        <v>5.04</v>
      </c>
      <c r="ESR21" s="3">
        <v>3.93</v>
      </c>
      <c r="ESS21" s="3">
        <v>3.94</v>
      </c>
      <c r="EST21" s="3">
        <v>2.23</v>
      </c>
      <c r="ESU21" s="3">
        <v>2.77</v>
      </c>
      <c r="ESV21" s="3">
        <v>2.91</v>
      </c>
      <c r="ESW21" s="3">
        <v>2.23</v>
      </c>
      <c r="ESX21" s="3">
        <v>2.6</v>
      </c>
      <c r="ESY21" s="3">
        <v>2.77</v>
      </c>
      <c r="ESZ21" s="3">
        <v>2.46</v>
      </c>
      <c r="ETA21" s="3">
        <v>1.59</v>
      </c>
      <c r="ETB21" s="3">
        <v>4.46</v>
      </c>
      <c r="ETC21" s="3">
        <v>2.8</v>
      </c>
      <c r="ETD21" s="3">
        <v>4.12</v>
      </c>
      <c r="ETE21" s="3">
        <v>1.98</v>
      </c>
      <c r="ETF21" s="3">
        <v>2.93</v>
      </c>
      <c r="ETG21" s="3">
        <v>4.87</v>
      </c>
      <c r="ETH21" s="3">
        <v>2.99</v>
      </c>
      <c r="ETI21" s="3">
        <v>2.4900000000000002</v>
      </c>
      <c r="ETJ21" s="3">
        <v>1.82</v>
      </c>
      <c r="ETK21" s="3">
        <v>3.5</v>
      </c>
      <c r="ETL21" s="3">
        <v>3.02</v>
      </c>
      <c r="ETM21" s="3">
        <v>3.59</v>
      </c>
      <c r="ETN21" s="3">
        <v>2.65</v>
      </c>
      <c r="ETO21" s="3">
        <v>4.47</v>
      </c>
      <c r="ETP21" s="3">
        <v>2.02</v>
      </c>
      <c r="ETQ21" s="3">
        <v>2.61</v>
      </c>
      <c r="ETR21" s="3">
        <v>2.36</v>
      </c>
      <c r="ETS21" s="3">
        <v>1.57</v>
      </c>
      <c r="ETT21" s="3">
        <v>2.09</v>
      </c>
      <c r="ETU21" s="3">
        <v>4.29</v>
      </c>
      <c r="ETV21" s="3">
        <v>2.29</v>
      </c>
      <c r="ETW21" s="3">
        <v>3.63</v>
      </c>
      <c r="ETX21" s="3">
        <v>3.3</v>
      </c>
      <c r="ETY21" s="3">
        <v>3.32</v>
      </c>
      <c r="ETZ21" s="3">
        <v>4.33</v>
      </c>
      <c r="EUA21" s="3">
        <v>4.96</v>
      </c>
      <c r="EUB21" s="3">
        <v>2.48</v>
      </c>
      <c r="EUC21" s="3" t="s">
        <v>5</v>
      </c>
      <c r="EUD21" s="3">
        <v>2.38</v>
      </c>
      <c r="EUE21" s="3">
        <v>2.84</v>
      </c>
      <c r="EUF21" s="3">
        <v>2.54</v>
      </c>
      <c r="EUG21" s="3">
        <v>7.95</v>
      </c>
      <c r="EUH21" s="3">
        <v>4.05</v>
      </c>
      <c r="EUI21" s="3">
        <v>4.54</v>
      </c>
      <c r="EUJ21" s="3">
        <v>2.9</v>
      </c>
      <c r="EUK21" s="3">
        <v>3.07</v>
      </c>
      <c r="EUL21" s="3">
        <v>4.37</v>
      </c>
      <c r="EUM21" s="3" t="s">
        <v>5</v>
      </c>
      <c r="EUN21" s="3" t="s">
        <v>5</v>
      </c>
      <c r="EUO21" s="3">
        <v>4.47</v>
      </c>
      <c r="EUP21" s="3">
        <v>4.41</v>
      </c>
      <c r="EUQ21" s="3">
        <v>3.77</v>
      </c>
      <c r="EUR21" s="3" t="s">
        <v>5</v>
      </c>
      <c r="EUS21" s="3">
        <v>5.08</v>
      </c>
      <c r="EUT21" s="3">
        <v>4.16</v>
      </c>
      <c r="EUU21" s="3" t="s">
        <v>5</v>
      </c>
      <c r="EUV21" s="3">
        <v>2.3199999999999998</v>
      </c>
      <c r="EUW21" s="3">
        <v>4</v>
      </c>
      <c r="EUX21" s="3">
        <v>2.74</v>
      </c>
      <c r="EUY21" s="3">
        <v>3.78</v>
      </c>
      <c r="EUZ21" s="3" t="s">
        <v>5</v>
      </c>
      <c r="EVA21" s="3">
        <v>3.48</v>
      </c>
      <c r="EVB21" s="3">
        <v>2.87</v>
      </c>
      <c r="EVC21" s="3">
        <v>10.47</v>
      </c>
      <c r="EVD21" s="3">
        <v>3</v>
      </c>
      <c r="EVE21" s="3">
        <v>2.35</v>
      </c>
      <c r="EVF21" s="3">
        <v>1.78</v>
      </c>
      <c r="EVG21" s="3">
        <v>1.94</v>
      </c>
      <c r="EVH21" s="3">
        <v>2.4300000000000002</v>
      </c>
      <c r="EVI21" s="3">
        <v>3.4</v>
      </c>
      <c r="EVJ21" s="3">
        <v>3.11</v>
      </c>
      <c r="EVK21" s="3">
        <v>2.92</v>
      </c>
      <c r="EVL21" s="3">
        <v>2.71</v>
      </c>
      <c r="EVM21" s="3">
        <v>2.97</v>
      </c>
      <c r="EVN21" s="3">
        <v>3.03</v>
      </c>
      <c r="EVO21" s="3">
        <v>2.64</v>
      </c>
      <c r="EVP21" s="3">
        <v>2.77</v>
      </c>
      <c r="EVQ21" s="3">
        <v>1.27</v>
      </c>
      <c r="EVR21" s="3">
        <v>4.04</v>
      </c>
      <c r="EVS21" s="3">
        <v>4.82</v>
      </c>
      <c r="EVT21" s="3">
        <v>3.16</v>
      </c>
      <c r="EVU21" s="3">
        <v>4.37</v>
      </c>
      <c r="EVV21" s="3">
        <v>1.99</v>
      </c>
      <c r="EVW21" s="3">
        <v>3.09</v>
      </c>
      <c r="EVX21" s="3">
        <v>2.5499999999999998</v>
      </c>
      <c r="EVY21" s="3">
        <v>2.81</v>
      </c>
      <c r="EVZ21" s="3">
        <v>1.66</v>
      </c>
      <c r="EWA21" s="3">
        <v>2.4500000000000002</v>
      </c>
      <c r="EWB21" s="3">
        <v>3.34</v>
      </c>
      <c r="EWC21" s="3">
        <v>2.33</v>
      </c>
      <c r="EWD21" s="3">
        <v>3.92</v>
      </c>
      <c r="EWE21" s="3">
        <v>3.98</v>
      </c>
      <c r="EWF21" s="3">
        <v>3.11</v>
      </c>
      <c r="EWG21" s="3">
        <v>2.68</v>
      </c>
      <c r="EWH21" s="3">
        <v>2.64</v>
      </c>
      <c r="EWI21" s="3">
        <v>2.4500000000000002</v>
      </c>
      <c r="EWJ21" s="3">
        <v>3.63</v>
      </c>
      <c r="EWK21" s="3">
        <v>1.87</v>
      </c>
      <c r="EWL21" s="3">
        <v>1.93</v>
      </c>
      <c r="EWM21" s="3">
        <v>2.73</v>
      </c>
      <c r="EWN21" s="3">
        <v>3.3</v>
      </c>
      <c r="EWO21" s="3" t="s">
        <v>5</v>
      </c>
      <c r="EWP21" s="3">
        <v>2.4700000000000002</v>
      </c>
      <c r="EWQ21" s="3">
        <v>2.42</v>
      </c>
      <c r="EWR21" s="3">
        <v>2.12</v>
      </c>
      <c r="EWS21" s="3">
        <v>4.75</v>
      </c>
      <c r="EWT21" s="3">
        <v>2.37</v>
      </c>
      <c r="EWU21" s="3">
        <v>3.53</v>
      </c>
      <c r="EWV21" s="3">
        <v>3.93</v>
      </c>
      <c r="EWW21" s="3">
        <v>2.98</v>
      </c>
      <c r="EWX21" s="3">
        <v>3.46</v>
      </c>
      <c r="EWY21" s="3">
        <v>3.53</v>
      </c>
      <c r="EWZ21" s="3">
        <v>1.96</v>
      </c>
      <c r="EXA21" s="3">
        <v>3.85</v>
      </c>
      <c r="EXB21" s="3">
        <v>2.7</v>
      </c>
      <c r="EXC21" s="3">
        <v>2.63</v>
      </c>
      <c r="EXD21" s="3">
        <v>4.46</v>
      </c>
      <c r="EXE21" s="3">
        <v>2.56</v>
      </c>
      <c r="EXF21" s="3">
        <v>3.48</v>
      </c>
      <c r="EXG21" s="3">
        <v>1.92</v>
      </c>
      <c r="EXH21" s="3">
        <v>4.4000000000000004</v>
      </c>
      <c r="EXI21" s="3">
        <v>2.72</v>
      </c>
      <c r="EXJ21" s="3">
        <v>4.16</v>
      </c>
      <c r="EXK21" s="3">
        <v>2.0099999999999998</v>
      </c>
      <c r="EXL21" s="3">
        <v>1.99</v>
      </c>
      <c r="EXM21" s="3" t="s">
        <v>5</v>
      </c>
      <c r="EXN21" s="3">
        <v>2.09</v>
      </c>
      <c r="EXO21" s="3">
        <v>2.86</v>
      </c>
      <c r="EXP21" s="3">
        <v>3.68</v>
      </c>
      <c r="EXQ21" s="3">
        <v>3.56</v>
      </c>
      <c r="EXR21" s="3">
        <v>1.71</v>
      </c>
      <c r="EXS21" s="3">
        <v>2.67</v>
      </c>
      <c r="EXT21" s="3" t="s">
        <v>5</v>
      </c>
      <c r="EXU21" s="3">
        <v>4.58</v>
      </c>
      <c r="EXV21" s="3">
        <v>3.48</v>
      </c>
      <c r="EXW21" s="3">
        <v>1.76</v>
      </c>
      <c r="EXX21" s="3">
        <v>2.3199999999999998</v>
      </c>
      <c r="EXY21" s="3">
        <v>1.97</v>
      </c>
      <c r="EXZ21" s="3">
        <v>3.52</v>
      </c>
      <c r="EYA21" s="3">
        <v>3.43</v>
      </c>
      <c r="EYB21" s="3">
        <v>2.02</v>
      </c>
      <c r="EYC21" s="3">
        <v>74.67</v>
      </c>
      <c r="EYD21" s="3">
        <v>2.7</v>
      </c>
      <c r="EYE21" s="3">
        <v>2.4900000000000002</v>
      </c>
      <c r="EYF21" s="3">
        <v>3.82</v>
      </c>
      <c r="EYG21" s="3">
        <v>1.85</v>
      </c>
      <c r="EYH21" s="3">
        <v>4.01</v>
      </c>
      <c r="EYI21" s="3">
        <v>2.5499999999999998</v>
      </c>
      <c r="EYJ21" s="3">
        <v>2.7</v>
      </c>
      <c r="EYK21" s="3">
        <v>2.4</v>
      </c>
      <c r="EYL21" s="3">
        <v>1.72</v>
      </c>
      <c r="EYM21" s="3">
        <v>4.37</v>
      </c>
      <c r="EYN21" s="3">
        <v>2.06</v>
      </c>
      <c r="EYO21" s="3">
        <v>2.63</v>
      </c>
      <c r="EYP21" s="3">
        <v>3.78</v>
      </c>
      <c r="EYQ21" s="3">
        <v>4.29</v>
      </c>
      <c r="EYR21" s="3">
        <v>3.46</v>
      </c>
      <c r="EYS21" s="3">
        <v>3.71</v>
      </c>
      <c r="EYT21" s="3">
        <v>2.7</v>
      </c>
      <c r="EYU21" s="3">
        <v>3.5</v>
      </c>
      <c r="EYV21" s="3">
        <v>2.44</v>
      </c>
      <c r="EYW21" s="3">
        <v>2.23</v>
      </c>
      <c r="EYX21" s="3">
        <v>1.67</v>
      </c>
      <c r="EYY21" s="3">
        <v>4.1399999999999997</v>
      </c>
      <c r="EYZ21" s="3">
        <v>4.51</v>
      </c>
      <c r="EZA21" s="3">
        <v>4.0199999999999996</v>
      </c>
      <c r="EZB21" s="3" t="s">
        <v>5</v>
      </c>
      <c r="EZC21" s="3">
        <v>1.68</v>
      </c>
      <c r="EZD21" s="3">
        <v>1.58</v>
      </c>
      <c r="EZE21" s="3">
        <v>2.87</v>
      </c>
      <c r="EZF21" s="3">
        <v>3.08</v>
      </c>
      <c r="EZG21" s="3">
        <v>2.2599999999999998</v>
      </c>
      <c r="EZH21" s="3">
        <v>1.68</v>
      </c>
      <c r="EZI21" s="3">
        <v>1.91</v>
      </c>
      <c r="EZJ21" s="3">
        <v>4.3</v>
      </c>
      <c r="EZK21" s="3">
        <v>3.91</v>
      </c>
      <c r="EZL21" s="3">
        <v>3.67</v>
      </c>
      <c r="EZM21" s="3">
        <v>4.1100000000000003</v>
      </c>
      <c r="EZN21" s="3">
        <v>2.75</v>
      </c>
      <c r="EZO21" s="3">
        <v>5.14</v>
      </c>
      <c r="EZP21" s="3">
        <v>3.1</v>
      </c>
      <c r="EZQ21" s="3">
        <v>2.68</v>
      </c>
      <c r="EZR21" s="3">
        <v>3.03</v>
      </c>
      <c r="EZS21" s="3">
        <v>1.49</v>
      </c>
      <c r="EZT21" s="3">
        <v>1.46</v>
      </c>
      <c r="EZU21" s="3">
        <v>3.35</v>
      </c>
      <c r="EZV21" s="3">
        <v>5</v>
      </c>
      <c r="EZW21" s="3">
        <v>2.98</v>
      </c>
      <c r="EZX21" s="3">
        <v>1.83</v>
      </c>
      <c r="EZY21" s="3">
        <v>2.72</v>
      </c>
      <c r="EZZ21" s="3">
        <v>3.28</v>
      </c>
      <c r="FAA21" s="3">
        <v>4.0199999999999996</v>
      </c>
      <c r="FAB21" s="3">
        <v>2.62</v>
      </c>
      <c r="FAC21" s="3">
        <v>2.09</v>
      </c>
      <c r="FAD21" s="3">
        <v>3.09</v>
      </c>
      <c r="FAE21" s="3" t="s">
        <v>5</v>
      </c>
      <c r="FAF21" s="3">
        <v>2.87</v>
      </c>
      <c r="FAG21" s="3" t="s">
        <v>5</v>
      </c>
      <c r="FAH21" s="3">
        <v>3.25</v>
      </c>
      <c r="FAI21" s="3">
        <v>3.19</v>
      </c>
      <c r="FAJ21" s="3">
        <v>3.08</v>
      </c>
      <c r="FAK21" s="3">
        <v>1.9</v>
      </c>
      <c r="FAL21" s="3">
        <v>2.16</v>
      </c>
      <c r="FAM21" s="3">
        <v>1.99</v>
      </c>
      <c r="FAN21" s="3">
        <v>2.84</v>
      </c>
      <c r="FAO21" s="3">
        <v>2.4500000000000002</v>
      </c>
      <c r="FAP21" s="3">
        <v>3.58</v>
      </c>
      <c r="FAQ21" s="3">
        <v>2.0499999999999998</v>
      </c>
      <c r="FAR21" s="3">
        <v>3.54</v>
      </c>
      <c r="FAS21" s="3" t="s">
        <v>5</v>
      </c>
      <c r="FAT21" s="3">
        <v>2.66</v>
      </c>
      <c r="FAU21" s="3">
        <v>3.35</v>
      </c>
      <c r="FAV21" s="3">
        <v>2.44</v>
      </c>
      <c r="FAW21" s="3">
        <v>2.08</v>
      </c>
      <c r="FAX21" s="3">
        <v>2.15</v>
      </c>
      <c r="FAY21" s="3">
        <v>4.01</v>
      </c>
      <c r="FAZ21" s="3" t="s">
        <v>5</v>
      </c>
      <c r="FBA21" s="3">
        <v>3.03</v>
      </c>
      <c r="FBB21" s="3">
        <v>1.89</v>
      </c>
      <c r="FBC21" s="3">
        <v>3.23</v>
      </c>
      <c r="FBD21" s="3">
        <v>2.66</v>
      </c>
      <c r="FBE21" s="3">
        <v>2.52</v>
      </c>
      <c r="FBF21" s="3">
        <v>5.14</v>
      </c>
      <c r="FBG21" s="3">
        <v>2.73</v>
      </c>
      <c r="FBH21" s="3">
        <v>3.03</v>
      </c>
      <c r="FBI21" s="3">
        <v>4</v>
      </c>
      <c r="FBJ21" s="3">
        <v>2.36</v>
      </c>
      <c r="FBK21" s="3">
        <v>2.86</v>
      </c>
      <c r="FBL21" s="3" t="s">
        <v>5</v>
      </c>
      <c r="FBM21" s="3" t="s">
        <v>5</v>
      </c>
      <c r="FBN21" s="3">
        <v>2.23</v>
      </c>
      <c r="FBO21" s="3">
        <v>1.85</v>
      </c>
      <c r="FBP21" s="3">
        <v>1.85</v>
      </c>
      <c r="FBQ21" s="3">
        <v>5.43</v>
      </c>
      <c r="FBR21" s="3">
        <v>2.38</v>
      </c>
      <c r="FBS21" s="3">
        <v>1.4</v>
      </c>
      <c r="FBT21" s="3">
        <v>5.03</v>
      </c>
      <c r="FBU21" s="3" t="s">
        <v>5</v>
      </c>
      <c r="FBV21" s="3">
        <v>2.72</v>
      </c>
      <c r="FBW21" s="3" t="s">
        <v>5</v>
      </c>
      <c r="FBX21" s="3">
        <v>2.31</v>
      </c>
      <c r="FBY21" s="3">
        <v>2.72</v>
      </c>
      <c r="FBZ21" s="3">
        <v>1.56</v>
      </c>
      <c r="FCA21" s="3">
        <v>2.15</v>
      </c>
      <c r="FCB21" s="3">
        <v>2.83</v>
      </c>
      <c r="FCC21" s="3">
        <v>3.1</v>
      </c>
      <c r="FCD21" s="3">
        <v>2.37</v>
      </c>
      <c r="FCE21" s="3">
        <v>1.63</v>
      </c>
      <c r="FCF21" s="3">
        <v>2.7</v>
      </c>
      <c r="FCG21" s="3">
        <v>3.22</v>
      </c>
      <c r="FCH21" s="3">
        <v>3.09</v>
      </c>
      <c r="FCI21" s="3">
        <v>2.77</v>
      </c>
      <c r="FCJ21" s="3">
        <v>4.1900000000000004</v>
      </c>
      <c r="FCK21" s="3">
        <v>2.72</v>
      </c>
      <c r="FCL21" s="3">
        <v>2.12</v>
      </c>
      <c r="FCM21" s="3">
        <v>2.23</v>
      </c>
      <c r="FCN21" s="3">
        <v>3.41</v>
      </c>
      <c r="FCO21" s="3" t="s">
        <v>5</v>
      </c>
      <c r="FCP21" s="3">
        <v>2.4700000000000002</v>
      </c>
      <c r="FCQ21" s="3">
        <v>2.4</v>
      </c>
      <c r="FCR21" s="3" t="s">
        <v>5</v>
      </c>
      <c r="FCS21" s="3">
        <v>3.41</v>
      </c>
      <c r="FCT21" s="3">
        <v>3.66</v>
      </c>
      <c r="FCU21" s="3">
        <v>3.99</v>
      </c>
      <c r="FCV21" s="3">
        <v>4.71</v>
      </c>
      <c r="FCW21" s="3">
        <v>4.42</v>
      </c>
      <c r="FCX21" s="3">
        <v>2.97</v>
      </c>
      <c r="FCY21" s="3">
        <v>2.37</v>
      </c>
      <c r="FCZ21" s="3">
        <v>2.74</v>
      </c>
      <c r="FDA21" s="3">
        <v>4.33</v>
      </c>
      <c r="FDB21" s="3">
        <v>3.41</v>
      </c>
      <c r="FDC21" s="3">
        <v>4.18</v>
      </c>
      <c r="FDD21" s="3">
        <v>2.23</v>
      </c>
      <c r="FDE21" s="3">
        <v>3.66</v>
      </c>
      <c r="FDF21" s="3">
        <v>1.84</v>
      </c>
      <c r="FDG21" s="3">
        <v>2.1800000000000002</v>
      </c>
      <c r="FDH21" s="3">
        <v>2.5299999999999998</v>
      </c>
      <c r="FDI21" s="3">
        <v>3.89</v>
      </c>
      <c r="FDJ21" s="3">
        <v>4.59</v>
      </c>
      <c r="FDK21" s="3">
        <v>3.32</v>
      </c>
      <c r="FDL21" s="3">
        <v>2.48</v>
      </c>
      <c r="FDM21" s="3">
        <v>3.49</v>
      </c>
      <c r="FDN21" s="3">
        <v>3.13</v>
      </c>
      <c r="FDO21" s="3">
        <v>3.28</v>
      </c>
      <c r="FDP21" s="3">
        <v>4.0999999999999996</v>
      </c>
      <c r="FDQ21" s="3" t="s">
        <v>5</v>
      </c>
      <c r="FDR21" s="3">
        <v>5.57</v>
      </c>
      <c r="FDS21" s="3">
        <v>2.39</v>
      </c>
      <c r="FDT21" s="3">
        <v>3.19</v>
      </c>
      <c r="FDU21" s="3">
        <v>3.9</v>
      </c>
      <c r="FDV21" s="3">
        <v>5.0999999999999996</v>
      </c>
      <c r="FDW21" s="3">
        <v>2.73</v>
      </c>
      <c r="FDX21" s="3">
        <v>3.92</v>
      </c>
      <c r="FDY21" s="3">
        <v>6.23</v>
      </c>
      <c r="FDZ21" s="3">
        <v>4.3</v>
      </c>
      <c r="FEA21" s="3">
        <v>5.51</v>
      </c>
      <c r="FEB21" s="3">
        <v>4.59</v>
      </c>
      <c r="FEC21" s="3">
        <v>2.5</v>
      </c>
      <c r="FED21" s="3">
        <v>2.8</v>
      </c>
      <c r="FEE21" s="3">
        <v>0</v>
      </c>
      <c r="FEF21" s="3">
        <v>5.63</v>
      </c>
      <c r="FEG21" s="3">
        <v>2.5499999999999998</v>
      </c>
      <c r="FEH21" s="3">
        <v>2.13</v>
      </c>
      <c r="FEI21" s="3">
        <v>1.08</v>
      </c>
      <c r="FEJ21" s="3">
        <v>2.98</v>
      </c>
      <c r="FEK21" s="3">
        <v>3.46</v>
      </c>
      <c r="FEL21" s="3">
        <v>4.66</v>
      </c>
      <c r="FEM21" s="3">
        <v>2.56</v>
      </c>
      <c r="FEN21" s="3">
        <v>2.2400000000000002</v>
      </c>
      <c r="FEO21" s="3">
        <v>4.49</v>
      </c>
      <c r="FEP21" s="3">
        <v>2.79</v>
      </c>
      <c r="FEQ21" s="3">
        <v>3.08</v>
      </c>
      <c r="FER21" s="3">
        <v>1.87</v>
      </c>
      <c r="FES21" s="3">
        <v>2.86</v>
      </c>
      <c r="FET21" s="3">
        <v>3.34</v>
      </c>
      <c r="FEU21" s="3">
        <v>3.47</v>
      </c>
      <c r="FEV21" s="3">
        <v>2.27</v>
      </c>
      <c r="FEW21" s="3">
        <v>2.5499999999999998</v>
      </c>
      <c r="FEX21" s="3">
        <v>2.68</v>
      </c>
      <c r="FEY21" s="3">
        <v>2.2599999999999998</v>
      </c>
      <c r="FEZ21" s="3">
        <v>1.1100000000000001</v>
      </c>
      <c r="FFA21" s="3">
        <v>2.37</v>
      </c>
      <c r="FFB21" s="3">
        <v>2.2599999999999998</v>
      </c>
      <c r="FFC21" s="3">
        <v>1.87</v>
      </c>
      <c r="FFD21" s="3">
        <v>4.49</v>
      </c>
      <c r="FFE21" s="3">
        <v>1.92</v>
      </c>
      <c r="FFF21" s="3">
        <v>2.4500000000000002</v>
      </c>
      <c r="FFG21" s="3">
        <v>4.1900000000000004</v>
      </c>
      <c r="FFH21" s="3">
        <v>3.52</v>
      </c>
      <c r="FFI21" s="3">
        <v>2.96</v>
      </c>
      <c r="FFJ21" s="3">
        <v>2.86</v>
      </c>
      <c r="FFK21" s="3">
        <v>1.77</v>
      </c>
      <c r="FFL21" s="3">
        <v>4.2300000000000004</v>
      </c>
      <c r="FFM21" s="3">
        <v>2.83</v>
      </c>
      <c r="FFN21" s="3">
        <v>2.97</v>
      </c>
      <c r="FFO21" s="3">
        <v>2.71</v>
      </c>
      <c r="FFP21" s="3">
        <v>1.81</v>
      </c>
      <c r="FFQ21" s="3">
        <v>2.42</v>
      </c>
      <c r="FFR21" s="3">
        <v>2.76</v>
      </c>
      <c r="FFS21" s="3">
        <v>2.96</v>
      </c>
      <c r="FFT21" s="3">
        <v>1.81</v>
      </c>
      <c r="FFU21" s="3">
        <v>1.85</v>
      </c>
      <c r="FFV21" s="3">
        <v>3.26</v>
      </c>
      <c r="FFW21" s="3">
        <v>2.87</v>
      </c>
      <c r="FFX21" s="3">
        <v>3.58</v>
      </c>
      <c r="FFY21" s="3">
        <v>2.2200000000000002</v>
      </c>
      <c r="FFZ21" s="3">
        <v>1.53</v>
      </c>
      <c r="FGA21" s="3">
        <v>2.69</v>
      </c>
      <c r="FGB21" s="3">
        <v>2.77</v>
      </c>
      <c r="FGC21" s="3">
        <v>2.87</v>
      </c>
      <c r="FGD21" s="3">
        <v>4.54</v>
      </c>
      <c r="FGE21" s="3">
        <v>3.74</v>
      </c>
      <c r="FGF21" s="3">
        <v>3.67</v>
      </c>
      <c r="FGG21" s="3">
        <v>2.66</v>
      </c>
      <c r="FGH21" s="3">
        <v>5.36</v>
      </c>
      <c r="FGI21" s="3">
        <v>2.4300000000000002</v>
      </c>
      <c r="FGJ21" s="3">
        <v>3.16</v>
      </c>
      <c r="FGK21" s="3">
        <v>3.8</v>
      </c>
      <c r="FGL21" s="3">
        <v>2.5</v>
      </c>
      <c r="FGM21" s="3">
        <v>2</v>
      </c>
      <c r="FGN21" s="3">
        <v>1.99</v>
      </c>
      <c r="FGO21" s="3">
        <v>2.33</v>
      </c>
      <c r="FGP21" s="3">
        <v>2.89</v>
      </c>
      <c r="FGQ21" s="3">
        <v>3.67</v>
      </c>
      <c r="FGR21" s="3">
        <v>2.02</v>
      </c>
      <c r="FGS21" s="3">
        <v>1.74</v>
      </c>
      <c r="FGT21" s="3" t="s">
        <v>5</v>
      </c>
      <c r="FGU21" s="3">
        <v>1.99</v>
      </c>
      <c r="FGV21" s="3">
        <v>3.12</v>
      </c>
      <c r="FGW21" s="3">
        <v>2.5099999999999998</v>
      </c>
      <c r="FGX21" s="3">
        <v>3.06</v>
      </c>
      <c r="FGY21" s="3">
        <v>2.41</v>
      </c>
      <c r="FGZ21" s="3">
        <v>2.93</v>
      </c>
      <c r="FHA21" s="3">
        <v>2.2999999999999998</v>
      </c>
      <c r="FHB21" s="3">
        <v>5.72</v>
      </c>
      <c r="FHC21" s="3">
        <v>4.17</v>
      </c>
      <c r="FHD21" s="3">
        <v>5.22</v>
      </c>
      <c r="FHE21" s="3">
        <v>2.65</v>
      </c>
      <c r="FHF21" s="3">
        <v>4.6399999999999997</v>
      </c>
      <c r="FHG21" s="3">
        <v>4.34</v>
      </c>
      <c r="FHH21" s="3">
        <v>2.79</v>
      </c>
      <c r="FHI21" s="3">
        <v>2.17</v>
      </c>
      <c r="FHJ21" s="3">
        <v>2.23</v>
      </c>
      <c r="FHK21" s="3">
        <v>4.51</v>
      </c>
      <c r="FHL21" s="3">
        <v>2.75</v>
      </c>
      <c r="FHM21" s="3">
        <v>2.98</v>
      </c>
      <c r="FHN21" s="3">
        <v>2.8</v>
      </c>
      <c r="FHO21" s="3">
        <v>3.38</v>
      </c>
      <c r="FHP21" s="3">
        <v>4.5599999999999996</v>
      </c>
      <c r="FHQ21" s="3">
        <v>5.67</v>
      </c>
      <c r="FHR21" s="3">
        <v>4.12</v>
      </c>
      <c r="FHS21" s="3">
        <v>3.92</v>
      </c>
      <c r="FHT21" s="3">
        <v>3.18</v>
      </c>
      <c r="FHU21" s="3" t="s">
        <v>5</v>
      </c>
      <c r="FHV21" s="3">
        <v>3.74</v>
      </c>
      <c r="FHW21" s="3">
        <v>2.99</v>
      </c>
      <c r="FHX21" s="3">
        <v>2.1800000000000002</v>
      </c>
      <c r="FHY21" s="3">
        <v>2.13</v>
      </c>
      <c r="FHZ21" s="3" t="s">
        <v>5</v>
      </c>
      <c r="FIA21" s="3">
        <v>2.0699999999999998</v>
      </c>
      <c r="FIB21" s="3">
        <v>2.76</v>
      </c>
      <c r="FIC21" s="3">
        <v>3.24</v>
      </c>
      <c r="FID21" s="3">
        <v>3.07</v>
      </c>
      <c r="FIE21" s="3">
        <v>3.16</v>
      </c>
      <c r="FIF21" s="3">
        <v>3.75</v>
      </c>
      <c r="FIG21" s="3">
        <v>2.2799999999999998</v>
      </c>
      <c r="FIH21" s="3">
        <v>7.2</v>
      </c>
      <c r="FII21" s="3">
        <v>2.4</v>
      </c>
      <c r="FIJ21" s="3">
        <v>4.3499999999999996</v>
      </c>
      <c r="FIK21" s="3">
        <v>5.04</v>
      </c>
      <c r="FIL21" s="3">
        <v>6.78</v>
      </c>
      <c r="FIM21" s="3">
        <v>2.37</v>
      </c>
      <c r="FIN21" s="3">
        <v>3.24</v>
      </c>
      <c r="FIO21" s="3">
        <v>4.8099999999999996</v>
      </c>
      <c r="FIP21" s="3" t="s">
        <v>5</v>
      </c>
      <c r="FIQ21" s="3">
        <v>3.73</v>
      </c>
      <c r="FIR21" s="3">
        <v>5.51</v>
      </c>
      <c r="FIS21" s="3">
        <v>2.89</v>
      </c>
      <c r="FIT21" s="3" t="s">
        <v>5</v>
      </c>
      <c r="FIU21" s="3" t="s">
        <v>5</v>
      </c>
      <c r="FIV21" s="3">
        <v>1.77</v>
      </c>
      <c r="FIW21" s="3">
        <v>2.64</v>
      </c>
      <c r="FIX21" s="3" t="s">
        <v>5</v>
      </c>
      <c r="FIY21" s="3">
        <v>6.42</v>
      </c>
      <c r="FIZ21" s="3">
        <v>3.44</v>
      </c>
      <c r="FJA21" s="3">
        <v>3.46</v>
      </c>
      <c r="FJB21" s="3">
        <v>4.78</v>
      </c>
      <c r="FJC21" s="3">
        <v>4.2699999999999996</v>
      </c>
      <c r="FJD21" s="3">
        <v>3.59</v>
      </c>
      <c r="FJE21" s="3">
        <v>6.09</v>
      </c>
      <c r="FJF21" s="3" t="s">
        <v>5</v>
      </c>
      <c r="FJG21" s="3" t="s">
        <v>5</v>
      </c>
      <c r="FJH21" s="3">
        <v>3.16</v>
      </c>
      <c r="FJI21" s="3">
        <v>3.69</v>
      </c>
      <c r="FJJ21" s="3" t="s">
        <v>5</v>
      </c>
      <c r="FJK21" s="3">
        <v>3.13</v>
      </c>
      <c r="FJL21" s="3">
        <v>5.05</v>
      </c>
      <c r="FJM21" s="3">
        <v>4.93</v>
      </c>
      <c r="FJN21" s="3">
        <v>1.61</v>
      </c>
      <c r="FJO21" s="3" t="s">
        <v>5</v>
      </c>
      <c r="FJP21" s="3">
        <v>3.44</v>
      </c>
      <c r="FJQ21" s="3">
        <v>4.28</v>
      </c>
      <c r="FJR21" s="3">
        <v>3.51</v>
      </c>
      <c r="FJS21" s="3" t="s">
        <v>5</v>
      </c>
      <c r="FJT21" s="3">
        <v>4.21</v>
      </c>
      <c r="FJU21" s="3">
        <v>2.44</v>
      </c>
      <c r="FJV21" s="3">
        <v>2.15</v>
      </c>
      <c r="FJW21" s="3">
        <v>1.34</v>
      </c>
      <c r="FJX21" s="3">
        <v>7.13</v>
      </c>
      <c r="FJY21" s="3" t="s">
        <v>5</v>
      </c>
      <c r="FJZ21" s="3">
        <v>4.74</v>
      </c>
      <c r="FKA21" s="3">
        <v>2.4500000000000002</v>
      </c>
      <c r="FKB21" s="3">
        <v>3.76</v>
      </c>
      <c r="FKC21" s="3">
        <v>2.0499999999999998</v>
      </c>
      <c r="FKD21" s="3">
        <v>3.77</v>
      </c>
      <c r="FKE21" s="3">
        <v>2.5299999999999998</v>
      </c>
      <c r="FKF21" s="3">
        <v>3.44</v>
      </c>
      <c r="FKG21" s="3">
        <v>2.81</v>
      </c>
      <c r="FKH21" s="3">
        <v>3.54</v>
      </c>
      <c r="FKI21" s="3">
        <v>3.28</v>
      </c>
      <c r="FKJ21" s="3">
        <v>3.31</v>
      </c>
      <c r="FKK21" s="3">
        <v>2.96</v>
      </c>
      <c r="FKL21" s="3">
        <v>4.68</v>
      </c>
      <c r="FKM21" s="3">
        <v>2.99</v>
      </c>
      <c r="FKN21" s="3">
        <v>3.08</v>
      </c>
      <c r="FKO21" s="3">
        <v>2.29</v>
      </c>
      <c r="FKP21" s="3">
        <v>2.75</v>
      </c>
      <c r="FKQ21" s="3" t="s">
        <v>5</v>
      </c>
      <c r="FKR21" s="3">
        <v>2.61</v>
      </c>
      <c r="FKS21" s="3">
        <v>2.5499999999999998</v>
      </c>
      <c r="FKT21" s="3">
        <v>3.01</v>
      </c>
      <c r="FKU21" s="3">
        <v>2.29</v>
      </c>
      <c r="FKV21" s="3">
        <v>2.87</v>
      </c>
      <c r="FKW21" s="3">
        <v>3</v>
      </c>
      <c r="FKX21" s="3">
        <v>3.17</v>
      </c>
      <c r="FKY21" s="3">
        <v>1.91</v>
      </c>
      <c r="FKZ21" s="3">
        <v>2.68</v>
      </c>
      <c r="FLA21" s="3">
        <v>4.9400000000000004</v>
      </c>
      <c r="FLB21" s="3">
        <v>1.9</v>
      </c>
      <c r="FLC21" s="3">
        <v>4.97</v>
      </c>
      <c r="FLD21" s="3">
        <v>2</v>
      </c>
      <c r="FLE21" s="3">
        <v>3.16</v>
      </c>
      <c r="FLF21" s="3">
        <v>3.78</v>
      </c>
      <c r="FLG21" s="3">
        <v>3.38</v>
      </c>
      <c r="FLH21" s="3">
        <v>1.86</v>
      </c>
      <c r="FLI21" s="3">
        <v>2.4500000000000002</v>
      </c>
      <c r="FLJ21" s="3">
        <v>2.97</v>
      </c>
      <c r="FLK21" s="3">
        <v>2.56</v>
      </c>
      <c r="FLL21" s="3">
        <v>5.48</v>
      </c>
      <c r="FLM21" s="3">
        <v>2.2999999999999998</v>
      </c>
      <c r="FLN21" s="3">
        <v>3.14</v>
      </c>
      <c r="FLO21" s="3">
        <v>1.52</v>
      </c>
      <c r="FLP21" s="3">
        <v>2.61</v>
      </c>
      <c r="FLQ21" s="3" t="s">
        <v>5</v>
      </c>
      <c r="FLR21" s="3">
        <v>2.85</v>
      </c>
      <c r="FLS21" s="3">
        <v>1.98</v>
      </c>
      <c r="FLT21" s="3">
        <v>2.62</v>
      </c>
      <c r="FLU21" s="3">
        <v>2.8</v>
      </c>
      <c r="FLV21" s="3">
        <v>3.53</v>
      </c>
      <c r="FLW21" s="3">
        <v>2.4500000000000002</v>
      </c>
      <c r="FLX21" s="3">
        <v>3.06</v>
      </c>
      <c r="FLY21" s="3">
        <v>1.29</v>
      </c>
      <c r="FLZ21" s="3">
        <v>3.96</v>
      </c>
      <c r="FMA21" s="3">
        <v>2.4900000000000002</v>
      </c>
      <c r="FMB21" s="3">
        <v>3.63</v>
      </c>
      <c r="FMC21" s="3">
        <v>3.43</v>
      </c>
      <c r="FMD21" s="3">
        <v>1.91</v>
      </c>
      <c r="FME21" s="3">
        <v>4.1900000000000004</v>
      </c>
      <c r="FMF21" s="3">
        <v>3.15</v>
      </c>
      <c r="FMG21" s="3">
        <v>2.1800000000000002</v>
      </c>
      <c r="FMH21" s="3">
        <v>2.98</v>
      </c>
      <c r="FMI21" s="3">
        <v>4.1100000000000003</v>
      </c>
      <c r="FMJ21" s="3">
        <v>4.07</v>
      </c>
      <c r="FMK21" s="3">
        <v>2.33</v>
      </c>
      <c r="FML21" s="3" t="s">
        <v>5</v>
      </c>
      <c r="FMM21" s="3">
        <v>3.21</v>
      </c>
      <c r="FMN21" s="3">
        <v>2.2400000000000002</v>
      </c>
      <c r="FMO21" s="3">
        <v>2.31</v>
      </c>
      <c r="FMP21" s="3">
        <v>2.48</v>
      </c>
      <c r="FMQ21" s="3">
        <v>3.35</v>
      </c>
      <c r="FMR21" s="3">
        <v>3.05</v>
      </c>
      <c r="FMS21" s="3">
        <v>2.39</v>
      </c>
      <c r="FMT21" s="3">
        <v>2.54</v>
      </c>
      <c r="FMU21" s="3">
        <v>3.8</v>
      </c>
      <c r="FMV21" s="3">
        <v>1.54</v>
      </c>
      <c r="FMW21" s="3">
        <v>3.43</v>
      </c>
      <c r="FMX21" s="3">
        <v>2.94</v>
      </c>
      <c r="FMY21" s="3">
        <v>3.97</v>
      </c>
      <c r="FMZ21" s="3">
        <v>5.38</v>
      </c>
      <c r="FNA21" s="3">
        <v>2.38</v>
      </c>
      <c r="FNB21" s="3">
        <v>1.81</v>
      </c>
      <c r="FNC21" s="3">
        <v>2.17</v>
      </c>
      <c r="FND21" s="3">
        <v>1.98</v>
      </c>
      <c r="FNE21" s="3">
        <v>4.2</v>
      </c>
      <c r="FNF21" s="3">
        <v>3.25</v>
      </c>
      <c r="FNG21" s="3">
        <v>3.14</v>
      </c>
      <c r="FNH21" s="3">
        <v>2.96</v>
      </c>
      <c r="FNI21" s="3">
        <v>2.11</v>
      </c>
      <c r="FNJ21" s="3">
        <v>1.93</v>
      </c>
      <c r="FNK21" s="3">
        <v>2.92</v>
      </c>
      <c r="FNL21" s="3" t="s">
        <v>5</v>
      </c>
      <c r="FNM21" s="3">
        <v>2.44</v>
      </c>
      <c r="FNN21" s="3">
        <v>3.73</v>
      </c>
      <c r="FNO21" s="3">
        <v>2.36</v>
      </c>
      <c r="FNP21" s="3">
        <v>3.26</v>
      </c>
      <c r="FNQ21" s="3">
        <v>2.81</v>
      </c>
      <c r="FNR21" s="3">
        <v>1.78</v>
      </c>
      <c r="FNS21" s="3">
        <v>2.66</v>
      </c>
      <c r="FNT21" s="3">
        <v>3.92</v>
      </c>
      <c r="FNU21" s="3" t="s">
        <v>5</v>
      </c>
      <c r="FNV21" s="3">
        <v>3.17</v>
      </c>
      <c r="FNW21" s="3">
        <v>3.95</v>
      </c>
      <c r="FNX21" s="3" t="s">
        <v>5</v>
      </c>
      <c r="FNY21" s="3">
        <v>3.78</v>
      </c>
      <c r="FNZ21" s="3">
        <v>1.5</v>
      </c>
      <c r="FOA21" s="3">
        <v>4.18</v>
      </c>
      <c r="FOB21" s="3">
        <v>4.37</v>
      </c>
      <c r="FOC21" s="3">
        <v>1.82</v>
      </c>
      <c r="FOD21" s="3">
        <v>2.6</v>
      </c>
      <c r="FOE21" s="3">
        <v>1.86</v>
      </c>
      <c r="FOF21" s="3">
        <v>1.38</v>
      </c>
      <c r="FOG21" s="3">
        <v>3.57</v>
      </c>
      <c r="FOH21" s="3">
        <v>3.14</v>
      </c>
      <c r="FOI21" s="3">
        <v>4.1100000000000003</v>
      </c>
      <c r="FOJ21" s="3">
        <v>3.82</v>
      </c>
      <c r="FOK21" s="3">
        <v>2.14</v>
      </c>
      <c r="FOL21" s="3">
        <v>3.81</v>
      </c>
      <c r="FOM21" s="3">
        <v>2.72</v>
      </c>
      <c r="FON21" s="3">
        <v>3.83</v>
      </c>
      <c r="FOO21" s="3">
        <v>1.9</v>
      </c>
      <c r="FOP21" s="3">
        <v>2.96</v>
      </c>
      <c r="FOQ21" s="3">
        <v>2.4500000000000002</v>
      </c>
      <c r="FOR21" s="3">
        <v>1.9</v>
      </c>
      <c r="FOS21" s="3">
        <v>3.28</v>
      </c>
      <c r="FOT21" s="3">
        <v>3.02</v>
      </c>
      <c r="FOU21" s="3">
        <v>3.13</v>
      </c>
      <c r="FOV21" s="3">
        <v>4.62</v>
      </c>
      <c r="FOW21" s="3">
        <v>2.5</v>
      </c>
      <c r="FOX21" s="3">
        <v>2.38</v>
      </c>
      <c r="FOY21" s="3">
        <v>3.54</v>
      </c>
      <c r="FOZ21" s="3">
        <v>4.21</v>
      </c>
      <c r="FPA21" s="3">
        <v>3.79</v>
      </c>
      <c r="FPB21" s="3">
        <v>2.2799999999999998</v>
      </c>
      <c r="FPC21" s="3">
        <v>2.2599999999999998</v>
      </c>
      <c r="FPD21" s="3">
        <v>1.65</v>
      </c>
      <c r="FPE21" s="3">
        <v>3.91</v>
      </c>
      <c r="FPF21" s="3">
        <v>2.85</v>
      </c>
      <c r="FPG21" s="3">
        <v>3.53</v>
      </c>
      <c r="FPH21" s="3">
        <v>3.05</v>
      </c>
      <c r="FPI21" s="3">
        <v>4.49</v>
      </c>
      <c r="FPJ21" s="3">
        <v>3.3</v>
      </c>
      <c r="FPK21" s="3">
        <v>2.83</v>
      </c>
      <c r="FPL21" s="3">
        <v>3.19</v>
      </c>
      <c r="FPM21" s="3">
        <v>1.53</v>
      </c>
      <c r="FPN21" s="3">
        <v>3.63</v>
      </c>
      <c r="FPO21" s="3">
        <v>6.03</v>
      </c>
      <c r="FPP21" s="3">
        <v>3.08</v>
      </c>
      <c r="FPQ21" s="3">
        <v>1.74</v>
      </c>
      <c r="FPR21" s="3">
        <v>2.68</v>
      </c>
      <c r="FPS21" s="3">
        <v>3.87</v>
      </c>
      <c r="FPT21" s="3">
        <v>0</v>
      </c>
      <c r="FPU21" s="3">
        <v>2.56</v>
      </c>
      <c r="FPV21" s="3">
        <v>3.02</v>
      </c>
      <c r="FPW21" s="3">
        <v>2.83</v>
      </c>
      <c r="FPX21" s="3">
        <v>2.08</v>
      </c>
      <c r="FPY21" s="3">
        <v>2.57</v>
      </c>
      <c r="FPZ21" s="3">
        <v>2.09</v>
      </c>
      <c r="FQA21" s="3">
        <v>5.62</v>
      </c>
      <c r="FQB21" s="3">
        <v>2.83</v>
      </c>
      <c r="FQC21" s="3">
        <v>3.47</v>
      </c>
      <c r="FQD21" s="3">
        <v>1.59</v>
      </c>
      <c r="FQE21" s="3">
        <v>3.97</v>
      </c>
      <c r="FQF21" s="3">
        <v>2.1800000000000002</v>
      </c>
      <c r="FQG21" s="3">
        <v>3.18</v>
      </c>
      <c r="FQH21" s="3">
        <v>2.36</v>
      </c>
      <c r="FQI21" s="3">
        <v>3.8</v>
      </c>
      <c r="FQJ21" s="3">
        <v>3.79</v>
      </c>
      <c r="FQK21" s="3">
        <v>3.38</v>
      </c>
      <c r="FQL21" s="3">
        <v>2.0099999999999998</v>
      </c>
      <c r="FQM21" s="3">
        <v>2.84</v>
      </c>
      <c r="FQN21" s="3">
        <v>4.07</v>
      </c>
      <c r="FQO21" s="3">
        <v>2.2799999999999998</v>
      </c>
      <c r="FQP21" s="3">
        <v>2.12</v>
      </c>
      <c r="FQQ21" s="3">
        <v>3.16</v>
      </c>
      <c r="FQR21" s="3">
        <v>2.39</v>
      </c>
      <c r="FQS21" s="3">
        <v>2.83</v>
      </c>
      <c r="FQT21" s="3">
        <v>2.4500000000000002</v>
      </c>
      <c r="FQU21" s="3">
        <v>3.55</v>
      </c>
      <c r="FQV21" s="3">
        <v>6.07</v>
      </c>
      <c r="FQW21" s="3">
        <v>2.91</v>
      </c>
      <c r="FQX21" s="3">
        <v>5.07</v>
      </c>
      <c r="FQY21" s="3">
        <v>4.74</v>
      </c>
      <c r="FQZ21" s="3">
        <v>1.88</v>
      </c>
      <c r="FRA21" s="3">
        <v>2.95</v>
      </c>
      <c r="FRB21" s="3">
        <v>1.45</v>
      </c>
      <c r="FRC21" s="3">
        <v>2.85</v>
      </c>
      <c r="FRD21" s="3">
        <v>2.85</v>
      </c>
      <c r="FRE21" s="3">
        <v>1.1599999999999999</v>
      </c>
      <c r="FRF21" s="3">
        <v>3.95</v>
      </c>
      <c r="FRG21" s="3" t="s">
        <v>5</v>
      </c>
      <c r="FRH21" s="3">
        <v>3.51</v>
      </c>
      <c r="FRI21" s="3">
        <v>4.8600000000000003</v>
      </c>
      <c r="FRJ21" s="3">
        <v>2.12</v>
      </c>
      <c r="FRK21" s="3">
        <v>3.43</v>
      </c>
      <c r="FRL21" s="3">
        <v>2.15</v>
      </c>
      <c r="FRM21" s="3">
        <v>2.39</v>
      </c>
      <c r="FRN21" s="3">
        <v>3.47</v>
      </c>
      <c r="FRO21" s="3">
        <v>2.77</v>
      </c>
      <c r="FRP21" s="3">
        <v>4.1100000000000003</v>
      </c>
      <c r="FRQ21" s="3">
        <v>3.22</v>
      </c>
      <c r="FRR21" s="3">
        <v>2.67</v>
      </c>
      <c r="FRS21" s="3">
        <v>3.21</v>
      </c>
      <c r="FRT21" s="3">
        <v>4.16</v>
      </c>
      <c r="FRU21" s="3">
        <v>4.1500000000000004</v>
      </c>
      <c r="FRV21" s="3">
        <v>3.81</v>
      </c>
      <c r="FRW21" s="3">
        <v>2.59</v>
      </c>
      <c r="FRX21" s="3">
        <v>4.0599999999999996</v>
      </c>
      <c r="FRY21" s="3">
        <v>2.61</v>
      </c>
      <c r="FRZ21" s="3">
        <v>3.23</v>
      </c>
      <c r="FSA21" s="3">
        <v>2.14</v>
      </c>
      <c r="FSB21" s="3">
        <v>3.89</v>
      </c>
      <c r="FSC21" s="3">
        <v>2.17</v>
      </c>
      <c r="FSD21" s="3">
        <v>1.99</v>
      </c>
      <c r="FSE21" s="3">
        <v>2.37</v>
      </c>
      <c r="FSF21" s="3">
        <v>3.04</v>
      </c>
      <c r="FSG21" s="3">
        <v>2.5099999999999998</v>
      </c>
      <c r="FSH21" s="3">
        <v>2.57</v>
      </c>
      <c r="FSI21" s="3">
        <v>2.19</v>
      </c>
      <c r="FSJ21" s="3">
        <v>2.2000000000000002</v>
      </c>
      <c r="FSK21" s="3">
        <v>2.54</v>
      </c>
      <c r="FSL21" s="3">
        <v>3.32</v>
      </c>
      <c r="FSM21" s="3">
        <v>1.91</v>
      </c>
      <c r="FSN21" s="3">
        <v>3.34</v>
      </c>
      <c r="FSO21" s="3">
        <v>1.67</v>
      </c>
      <c r="FSP21" s="3">
        <v>2.4300000000000002</v>
      </c>
      <c r="FSQ21" s="3">
        <v>3.34</v>
      </c>
      <c r="FSR21" s="3">
        <v>2.72</v>
      </c>
      <c r="FSS21" s="3">
        <v>3.96</v>
      </c>
      <c r="FST21" s="3">
        <v>2.85</v>
      </c>
      <c r="FSU21" s="3">
        <v>2.4700000000000002</v>
      </c>
      <c r="FSV21" s="3">
        <v>2.36</v>
      </c>
      <c r="FSW21" s="3">
        <v>4.7300000000000004</v>
      </c>
      <c r="FSX21" s="3">
        <v>2.44</v>
      </c>
      <c r="FSY21" s="3">
        <v>4.71</v>
      </c>
      <c r="FSZ21" s="3">
        <v>2.0099999999999998</v>
      </c>
      <c r="FTA21" s="3" t="s">
        <v>5</v>
      </c>
      <c r="FTB21" s="3">
        <v>3.92</v>
      </c>
      <c r="FTC21" s="3">
        <v>3.81</v>
      </c>
      <c r="FTD21" s="3">
        <v>3.64</v>
      </c>
      <c r="FTE21" s="3">
        <v>2.8</v>
      </c>
      <c r="FTF21" s="3">
        <v>2.33</v>
      </c>
      <c r="FTG21" s="3">
        <v>4.34</v>
      </c>
      <c r="FTH21" s="3">
        <v>3</v>
      </c>
      <c r="FTI21" s="3">
        <v>1.85</v>
      </c>
      <c r="FTJ21" s="3">
        <v>2.48</v>
      </c>
      <c r="FTK21" s="3">
        <v>2.58</v>
      </c>
      <c r="FTL21" s="3">
        <v>2.4300000000000002</v>
      </c>
      <c r="FTM21" s="3">
        <v>2.5</v>
      </c>
      <c r="FTN21" s="3">
        <v>1.5</v>
      </c>
      <c r="FTO21" s="3">
        <v>2.78</v>
      </c>
      <c r="FTP21" s="3">
        <v>1.54</v>
      </c>
      <c r="FTQ21" s="3">
        <v>1.96</v>
      </c>
      <c r="FTR21" s="3">
        <v>2.16</v>
      </c>
      <c r="FTS21" s="3">
        <v>3.04</v>
      </c>
      <c r="FTT21" s="3">
        <v>4.13</v>
      </c>
      <c r="FTU21" s="3">
        <v>3.02</v>
      </c>
      <c r="FTV21" s="3">
        <v>1.88</v>
      </c>
      <c r="FTW21" s="3">
        <v>2.2999999999999998</v>
      </c>
      <c r="FTX21" s="3">
        <v>3.4</v>
      </c>
      <c r="FTY21" s="3">
        <v>2.72</v>
      </c>
      <c r="FTZ21" s="3">
        <v>3.42</v>
      </c>
      <c r="FUA21" s="3">
        <v>3.63</v>
      </c>
      <c r="FUB21" s="3">
        <v>2.63</v>
      </c>
      <c r="FUC21" s="3">
        <v>3.43</v>
      </c>
      <c r="FUD21" s="3">
        <v>1.67</v>
      </c>
      <c r="FUE21" s="3">
        <v>3.13</v>
      </c>
      <c r="FUF21" s="3">
        <v>2.4500000000000002</v>
      </c>
      <c r="FUG21" s="3">
        <v>4.3099999999999996</v>
      </c>
      <c r="FUH21" s="3">
        <v>3.55</v>
      </c>
      <c r="FUI21" s="3" t="s">
        <v>5</v>
      </c>
      <c r="FUJ21" s="3">
        <v>3.14</v>
      </c>
      <c r="FUK21" s="3">
        <v>3.12</v>
      </c>
      <c r="FUL21" s="3">
        <v>2.52</v>
      </c>
      <c r="FUM21" s="3">
        <v>2.83</v>
      </c>
      <c r="FUN21" s="3">
        <v>2.15</v>
      </c>
      <c r="FUO21" s="3">
        <v>3.45</v>
      </c>
      <c r="FUP21" s="3">
        <v>3.18</v>
      </c>
      <c r="FUQ21" s="3">
        <v>2.68</v>
      </c>
      <c r="FUR21" s="3">
        <v>2.87</v>
      </c>
      <c r="FUS21" s="3">
        <v>4.1100000000000003</v>
      </c>
      <c r="FUT21" s="3">
        <v>2.61</v>
      </c>
      <c r="FUU21" s="3">
        <v>2.41</v>
      </c>
      <c r="FUV21" s="3">
        <v>0</v>
      </c>
      <c r="FUW21" s="3">
        <v>1.65</v>
      </c>
      <c r="FUX21" s="3">
        <v>2.68</v>
      </c>
      <c r="FUY21" s="3">
        <v>2.48</v>
      </c>
      <c r="FUZ21" s="3">
        <v>2.63</v>
      </c>
      <c r="FVA21" s="3">
        <v>5.55</v>
      </c>
      <c r="FVB21" s="3">
        <v>3.75</v>
      </c>
      <c r="FVC21" s="3">
        <v>2.34</v>
      </c>
      <c r="FVD21" s="3">
        <v>2.5499999999999998</v>
      </c>
      <c r="FVE21" s="3">
        <v>2.69</v>
      </c>
      <c r="FVF21" s="3">
        <v>2.84</v>
      </c>
      <c r="FVG21" s="3">
        <v>1.34</v>
      </c>
      <c r="FVH21" s="3">
        <v>2.48</v>
      </c>
      <c r="FVI21" s="3">
        <v>3.51</v>
      </c>
      <c r="FVJ21" s="3">
        <v>2.4700000000000002</v>
      </c>
      <c r="FVK21" s="3">
        <v>2.13</v>
      </c>
      <c r="FVL21" s="3">
        <v>3.74</v>
      </c>
      <c r="FVM21" s="3">
        <v>4.68</v>
      </c>
      <c r="FVN21" s="3">
        <v>1.95</v>
      </c>
      <c r="FVO21" s="3">
        <v>2.46</v>
      </c>
      <c r="FVP21" s="3">
        <v>2.0499999999999998</v>
      </c>
      <c r="FVQ21" s="3">
        <v>2.2999999999999998</v>
      </c>
      <c r="FVR21" s="3">
        <v>1.95</v>
      </c>
      <c r="FVS21" s="3">
        <v>2.65</v>
      </c>
      <c r="FVT21" s="3">
        <v>2.29</v>
      </c>
      <c r="FVU21" s="3">
        <v>3.55</v>
      </c>
      <c r="FVV21" s="3">
        <v>3.29</v>
      </c>
      <c r="FVW21" s="3">
        <v>3.13</v>
      </c>
      <c r="FVX21" s="3">
        <v>3.4</v>
      </c>
      <c r="FVY21" s="3">
        <v>2.7</v>
      </c>
      <c r="FVZ21" s="3">
        <v>3.19</v>
      </c>
      <c r="FWA21" s="3">
        <v>2.99</v>
      </c>
      <c r="FWB21" s="3" t="s">
        <v>5</v>
      </c>
      <c r="FWC21" s="3">
        <v>2.69</v>
      </c>
      <c r="FWD21" s="3">
        <v>2.09</v>
      </c>
      <c r="FWE21" s="3">
        <v>2.34</v>
      </c>
      <c r="FWF21" s="3">
        <v>3.53</v>
      </c>
      <c r="FWG21" s="3">
        <v>6.41</v>
      </c>
      <c r="FWH21" s="3">
        <v>0</v>
      </c>
      <c r="FWI21" s="3">
        <v>3.62</v>
      </c>
      <c r="FWJ21" s="3">
        <v>2.78</v>
      </c>
      <c r="FWK21" s="3">
        <v>3.95</v>
      </c>
      <c r="FWL21" s="3">
        <v>1.76</v>
      </c>
      <c r="FWM21" s="3">
        <v>2.95</v>
      </c>
      <c r="FWN21" s="3">
        <v>1.37</v>
      </c>
      <c r="FWO21" s="3">
        <v>2.34</v>
      </c>
      <c r="FWP21" s="3">
        <v>3.48</v>
      </c>
      <c r="FWQ21" s="3">
        <v>2.13</v>
      </c>
      <c r="FWR21" s="3">
        <v>2.33</v>
      </c>
      <c r="FWS21" s="3">
        <v>3.14</v>
      </c>
      <c r="FWT21" s="3">
        <v>1.1499999999999999</v>
      </c>
      <c r="FWU21" s="3">
        <v>2.5299999999999998</v>
      </c>
      <c r="FWV21" s="3">
        <v>3.88</v>
      </c>
      <c r="FWW21" s="3">
        <v>4.26</v>
      </c>
      <c r="FWX21" s="3">
        <v>2.4</v>
      </c>
      <c r="FWY21" s="3">
        <v>3.85</v>
      </c>
      <c r="FWZ21" s="3">
        <v>2.8</v>
      </c>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row>
    <row r="22" spans="1:4953" ht="15" customHeight="1" x14ac:dyDescent="0.25">
      <c r="A22">
        <v>19</v>
      </c>
      <c r="B22" s="32" t="s">
        <v>5557</v>
      </c>
      <c r="C22" s="25">
        <v>235053</v>
      </c>
      <c r="D22" t="str">
        <f>B4</f>
        <v>2024Q2</v>
      </c>
      <c r="E22" s="5">
        <v>3.66</v>
      </c>
      <c r="F22" s="5">
        <v>3.77</v>
      </c>
      <c r="G22" s="5">
        <v>2.29</v>
      </c>
      <c r="H22" s="5">
        <v>2.4</v>
      </c>
      <c r="I22" s="5">
        <v>2.48</v>
      </c>
      <c r="J22" s="3">
        <v>2.1800000000000002</v>
      </c>
      <c r="K22" s="3">
        <v>1.56</v>
      </c>
      <c r="L22" s="3">
        <v>2.86</v>
      </c>
      <c r="M22" s="3">
        <v>1.95</v>
      </c>
      <c r="N22" s="3">
        <v>1.67</v>
      </c>
      <c r="O22" s="3">
        <v>3.7</v>
      </c>
      <c r="P22" s="3">
        <v>2.7</v>
      </c>
      <c r="Q22" s="3">
        <v>2.35</v>
      </c>
      <c r="R22" s="3">
        <v>3.18</v>
      </c>
      <c r="S22" s="3">
        <v>2.25</v>
      </c>
      <c r="T22" s="3">
        <v>2.9</v>
      </c>
      <c r="U22" s="3">
        <v>1.98</v>
      </c>
      <c r="V22" s="3">
        <v>4.21</v>
      </c>
      <c r="W22" s="3">
        <v>2.76</v>
      </c>
      <c r="X22" s="3">
        <v>1.89</v>
      </c>
      <c r="Y22" s="3">
        <v>2.2799999999999998</v>
      </c>
      <c r="Z22" s="3">
        <v>1.79</v>
      </c>
      <c r="AA22" s="3">
        <v>2.82</v>
      </c>
      <c r="AB22" s="3">
        <v>3.33</v>
      </c>
      <c r="AC22" s="3">
        <v>2.29</v>
      </c>
      <c r="AD22" s="3">
        <v>3.01</v>
      </c>
      <c r="AE22" s="3">
        <v>2.64</v>
      </c>
      <c r="AF22" s="3">
        <v>2.83</v>
      </c>
      <c r="AG22" s="3">
        <v>2.5099999999999998</v>
      </c>
      <c r="AH22" s="3">
        <v>5.12</v>
      </c>
      <c r="AI22" s="3">
        <v>2.72</v>
      </c>
      <c r="AJ22" s="3">
        <v>2.78</v>
      </c>
      <c r="AK22" s="3">
        <v>2.74</v>
      </c>
      <c r="AL22" s="3">
        <v>3.31</v>
      </c>
      <c r="AM22" s="3">
        <v>3.14</v>
      </c>
      <c r="AN22" s="3">
        <v>2.25</v>
      </c>
      <c r="AO22" s="3">
        <v>2.8</v>
      </c>
      <c r="AP22" s="3">
        <v>2.34</v>
      </c>
      <c r="AQ22" s="3">
        <v>2.86</v>
      </c>
      <c r="AR22" s="3">
        <v>3.34</v>
      </c>
      <c r="AS22" s="3">
        <v>4.21</v>
      </c>
      <c r="AT22" s="3">
        <v>2.85</v>
      </c>
      <c r="AU22" s="3">
        <v>2.64</v>
      </c>
      <c r="AV22" s="3">
        <v>2.2999999999999998</v>
      </c>
      <c r="AW22" s="3">
        <v>3.2</v>
      </c>
      <c r="AX22" s="3">
        <v>1.7</v>
      </c>
      <c r="AY22" s="3">
        <v>1.92</v>
      </c>
      <c r="AZ22" s="3">
        <v>2.0499999999999998</v>
      </c>
      <c r="BA22" s="3">
        <v>1.97</v>
      </c>
      <c r="BB22" s="3">
        <v>2.0499999999999998</v>
      </c>
      <c r="BC22" s="3">
        <v>3.07</v>
      </c>
      <c r="BD22" s="3">
        <v>2.74</v>
      </c>
      <c r="BE22" s="3">
        <v>2.95</v>
      </c>
      <c r="BF22" s="3">
        <v>2.89</v>
      </c>
      <c r="BG22" s="3">
        <v>4.59</v>
      </c>
      <c r="BH22" s="3">
        <v>2.44</v>
      </c>
      <c r="BI22" s="3">
        <v>3.72</v>
      </c>
      <c r="BJ22" s="3">
        <v>4.1900000000000004</v>
      </c>
      <c r="BK22" s="3">
        <v>2.35</v>
      </c>
      <c r="BL22" s="3">
        <v>2.79</v>
      </c>
      <c r="BM22" s="3">
        <v>5.81</v>
      </c>
      <c r="BN22" s="3">
        <v>2.64</v>
      </c>
      <c r="BO22" s="3">
        <v>2.33</v>
      </c>
      <c r="BP22" s="3">
        <v>2.98</v>
      </c>
      <c r="BQ22" s="3">
        <v>3.2</v>
      </c>
      <c r="BR22" s="3">
        <v>2.68</v>
      </c>
      <c r="BS22" s="3">
        <v>3.52</v>
      </c>
      <c r="BT22" s="3">
        <v>2.95</v>
      </c>
      <c r="BU22" s="3">
        <v>2.52</v>
      </c>
      <c r="BV22" s="3">
        <v>1.72</v>
      </c>
      <c r="BW22" s="3">
        <v>2.25</v>
      </c>
      <c r="BX22" s="3">
        <v>6.21</v>
      </c>
      <c r="BY22" s="3">
        <v>2.69</v>
      </c>
      <c r="BZ22" s="3">
        <v>3.45</v>
      </c>
      <c r="CA22" s="3">
        <v>2.67</v>
      </c>
      <c r="CB22" s="3">
        <v>2.9</v>
      </c>
      <c r="CC22" s="3">
        <v>2.77</v>
      </c>
      <c r="CD22" s="3">
        <v>1.92</v>
      </c>
      <c r="CE22" s="3">
        <v>2.52</v>
      </c>
      <c r="CF22" s="3">
        <v>3.33</v>
      </c>
      <c r="CG22" s="3" t="s">
        <v>5</v>
      </c>
      <c r="CH22" s="3">
        <v>3.02</v>
      </c>
      <c r="CI22" s="3">
        <v>2.7</v>
      </c>
      <c r="CJ22" s="3">
        <v>3.21</v>
      </c>
      <c r="CK22" s="3">
        <v>2.8</v>
      </c>
      <c r="CL22" s="3">
        <v>3.01</v>
      </c>
      <c r="CM22" s="3">
        <v>2.17</v>
      </c>
      <c r="CN22" s="3">
        <v>2.74</v>
      </c>
      <c r="CO22" s="3">
        <v>3.41</v>
      </c>
      <c r="CP22" s="3">
        <v>2.34</v>
      </c>
      <c r="CQ22" s="3">
        <v>2.77</v>
      </c>
      <c r="CR22" s="3">
        <v>3.38</v>
      </c>
      <c r="CS22" s="3">
        <v>3.25</v>
      </c>
      <c r="CT22" s="3">
        <v>1.5</v>
      </c>
      <c r="CU22" s="3">
        <v>3.24</v>
      </c>
      <c r="CV22" s="3">
        <v>3.29</v>
      </c>
      <c r="CW22" s="3">
        <v>2.2400000000000002</v>
      </c>
      <c r="CX22" s="3">
        <v>3.3</v>
      </c>
      <c r="CY22" s="3">
        <v>3.13</v>
      </c>
      <c r="CZ22" s="3">
        <v>2.27</v>
      </c>
      <c r="DA22" s="3">
        <v>2.27</v>
      </c>
      <c r="DB22" s="3">
        <v>2.0099999999999998</v>
      </c>
      <c r="DC22" s="3">
        <v>1.65</v>
      </c>
      <c r="DD22" s="3">
        <v>5.19</v>
      </c>
      <c r="DE22" s="3">
        <v>3.63</v>
      </c>
      <c r="DF22" s="3">
        <v>2.21</v>
      </c>
      <c r="DG22" s="3">
        <v>4.13</v>
      </c>
      <c r="DH22" s="3">
        <v>3.45</v>
      </c>
      <c r="DI22" s="3">
        <v>2.1</v>
      </c>
      <c r="DJ22" s="3">
        <v>1.5</v>
      </c>
      <c r="DK22" s="3">
        <v>1.32</v>
      </c>
      <c r="DL22" s="3">
        <v>2.8</v>
      </c>
      <c r="DM22" s="3">
        <v>2.08</v>
      </c>
      <c r="DN22" s="3">
        <v>3.21</v>
      </c>
      <c r="DO22" s="3">
        <v>4.25</v>
      </c>
      <c r="DP22" s="3">
        <v>4.55</v>
      </c>
      <c r="DQ22" s="3">
        <v>2.65</v>
      </c>
      <c r="DR22" s="3">
        <v>1.33</v>
      </c>
      <c r="DS22" s="3">
        <v>3.43</v>
      </c>
      <c r="DT22" s="3">
        <v>1.86</v>
      </c>
      <c r="DU22" s="3">
        <v>4.29</v>
      </c>
      <c r="DV22" s="3">
        <v>1.64</v>
      </c>
      <c r="DW22" s="3">
        <v>2.88</v>
      </c>
      <c r="DX22" s="3">
        <v>3.04</v>
      </c>
      <c r="DY22" s="3">
        <v>3.87</v>
      </c>
      <c r="DZ22" s="3">
        <v>2.44</v>
      </c>
      <c r="EA22" s="3">
        <v>2.76</v>
      </c>
      <c r="EB22" s="3">
        <v>2.83</v>
      </c>
      <c r="EC22" s="3">
        <v>3.18</v>
      </c>
      <c r="ED22" s="3">
        <v>2.59</v>
      </c>
      <c r="EE22" s="3">
        <v>3.25</v>
      </c>
      <c r="EF22" s="3">
        <v>3.02</v>
      </c>
      <c r="EG22" s="3">
        <v>2.48</v>
      </c>
      <c r="EH22" s="3">
        <v>2.66</v>
      </c>
      <c r="EI22" s="3">
        <v>2.4700000000000002</v>
      </c>
      <c r="EJ22" s="3">
        <v>1.85</v>
      </c>
      <c r="EK22" s="3">
        <v>2.1</v>
      </c>
      <c r="EL22" s="3">
        <v>2.82</v>
      </c>
      <c r="EM22" s="3">
        <v>3.61</v>
      </c>
      <c r="EN22" s="3">
        <v>3.07</v>
      </c>
      <c r="EO22" s="3">
        <v>2.46</v>
      </c>
      <c r="EP22" s="3">
        <v>2.25</v>
      </c>
      <c r="EQ22" s="3">
        <v>3.54</v>
      </c>
      <c r="ER22" s="3">
        <v>1.78</v>
      </c>
      <c r="ES22" s="3">
        <v>4.03</v>
      </c>
      <c r="ET22" s="3">
        <v>3.25</v>
      </c>
      <c r="EU22" s="3">
        <v>5.07</v>
      </c>
      <c r="EV22" s="3">
        <v>2.6</v>
      </c>
      <c r="EW22" s="3">
        <v>2.62</v>
      </c>
      <c r="EX22" s="3">
        <v>1.84</v>
      </c>
      <c r="EY22" s="3">
        <v>4.79</v>
      </c>
      <c r="EZ22" s="3">
        <v>3.08</v>
      </c>
      <c r="FA22" s="3">
        <v>3.18</v>
      </c>
      <c r="FB22" s="3">
        <v>3.5</v>
      </c>
      <c r="FC22" s="3">
        <v>3.61</v>
      </c>
      <c r="FD22" s="3">
        <v>2.67</v>
      </c>
      <c r="FE22" s="3">
        <v>6.03</v>
      </c>
      <c r="FF22" s="3">
        <v>3.15</v>
      </c>
      <c r="FG22" s="3">
        <v>4.38</v>
      </c>
      <c r="FH22" s="3">
        <v>4.3099999999999996</v>
      </c>
      <c r="FI22" s="3">
        <v>2.8</v>
      </c>
      <c r="FJ22" s="3">
        <v>3.14</v>
      </c>
      <c r="FK22" s="3">
        <v>2.71</v>
      </c>
      <c r="FL22" s="3">
        <v>2.78</v>
      </c>
      <c r="FM22" s="3">
        <v>2.84</v>
      </c>
      <c r="FN22" s="3">
        <v>2.97</v>
      </c>
      <c r="FO22" s="3">
        <v>3.17</v>
      </c>
      <c r="FP22" s="3">
        <v>1.78</v>
      </c>
      <c r="FQ22" s="3">
        <v>2.6</v>
      </c>
      <c r="FR22" s="3">
        <v>3.71</v>
      </c>
      <c r="FS22" s="3">
        <v>2.88</v>
      </c>
      <c r="FT22" s="3">
        <v>4.96</v>
      </c>
      <c r="FU22" s="3">
        <v>3.42</v>
      </c>
      <c r="FV22" s="3">
        <v>2.0099999999999998</v>
      </c>
      <c r="FW22" s="3">
        <v>2.19</v>
      </c>
      <c r="FX22" s="3">
        <v>3.81</v>
      </c>
      <c r="FY22" s="3">
        <v>1.23</v>
      </c>
      <c r="FZ22" s="3">
        <v>1.69</v>
      </c>
      <c r="GA22" s="3">
        <v>3.07</v>
      </c>
      <c r="GB22" s="3">
        <v>3.33</v>
      </c>
      <c r="GC22" s="3">
        <v>2.2799999999999998</v>
      </c>
      <c r="GD22" s="3">
        <v>4.7699999999999996</v>
      </c>
      <c r="GE22" s="3">
        <v>6.36</v>
      </c>
      <c r="GF22" s="3">
        <v>1.95</v>
      </c>
      <c r="GG22" s="3">
        <v>3.17</v>
      </c>
      <c r="GH22" s="3">
        <v>3.03</v>
      </c>
      <c r="GI22" s="3">
        <v>2.1</v>
      </c>
      <c r="GJ22" s="3">
        <v>3.92</v>
      </c>
      <c r="GK22" s="3">
        <v>4.59</v>
      </c>
      <c r="GL22" s="3">
        <v>5.32</v>
      </c>
      <c r="GM22" s="3" t="s">
        <v>5</v>
      </c>
      <c r="GN22" s="3" t="s">
        <v>5</v>
      </c>
      <c r="GO22" s="3" t="s">
        <v>5</v>
      </c>
      <c r="GP22" s="3">
        <v>2.36</v>
      </c>
      <c r="GQ22" s="3">
        <v>4.3099999999999996</v>
      </c>
      <c r="GR22" s="3">
        <v>4.17</v>
      </c>
      <c r="GS22" s="3">
        <v>2.6</v>
      </c>
      <c r="GT22" s="3">
        <v>1.32</v>
      </c>
      <c r="GU22" s="3">
        <v>2.35</v>
      </c>
      <c r="GV22" s="3">
        <v>9.7799999999999994</v>
      </c>
      <c r="GW22" s="3">
        <v>1.91</v>
      </c>
      <c r="GX22" s="3" t="s">
        <v>5</v>
      </c>
      <c r="GY22" s="3">
        <v>2.33</v>
      </c>
      <c r="GZ22" s="3" t="s">
        <v>5</v>
      </c>
      <c r="HA22" s="3" t="s">
        <v>5</v>
      </c>
      <c r="HB22" s="3" t="s">
        <v>5</v>
      </c>
      <c r="HC22" s="3" t="s">
        <v>5</v>
      </c>
      <c r="HD22" s="3" t="s">
        <v>5</v>
      </c>
      <c r="HE22" s="3">
        <v>2.69</v>
      </c>
      <c r="HF22" s="3" t="s">
        <v>5</v>
      </c>
      <c r="HG22" s="3">
        <v>2.34</v>
      </c>
      <c r="HH22" s="3" t="s">
        <v>5</v>
      </c>
      <c r="HI22" s="3">
        <v>1.92</v>
      </c>
      <c r="HJ22" s="3" t="s">
        <v>5</v>
      </c>
      <c r="HK22" s="3">
        <v>3.34</v>
      </c>
      <c r="HL22" s="3">
        <v>5.4</v>
      </c>
      <c r="HM22" s="3" t="s">
        <v>5</v>
      </c>
      <c r="HN22" s="3" t="s">
        <v>5</v>
      </c>
      <c r="HO22" s="3">
        <v>5.27</v>
      </c>
      <c r="HP22" s="3">
        <v>1.71</v>
      </c>
      <c r="HQ22" s="3">
        <v>2.4</v>
      </c>
      <c r="HR22" s="3">
        <v>5.0199999999999996</v>
      </c>
      <c r="HS22" s="3">
        <v>5.65</v>
      </c>
      <c r="HT22" s="3" t="s">
        <v>5</v>
      </c>
      <c r="HU22" s="3">
        <v>3.49</v>
      </c>
      <c r="HV22" s="3">
        <v>3.44</v>
      </c>
      <c r="HW22" s="3">
        <v>3.23</v>
      </c>
      <c r="HX22" s="3">
        <v>2.99</v>
      </c>
      <c r="HY22" s="3" t="s">
        <v>5</v>
      </c>
      <c r="HZ22" s="3">
        <v>2.82</v>
      </c>
      <c r="IA22" s="3">
        <v>3.91</v>
      </c>
      <c r="IB22" s="3">
        <v>3.5</v>
      </c>
      <c r="IC22" s="3" t="s">
        <v>5</v>
      </c>
      <c r="ID22" s="3" t="s">
        <v>5</v>
      </c>
      <c r="IE22" s="3">
        <v>3.58</v>
      </c>
      <c r="IF22" s="3">
        <v>2.4700000000000002</v>
      </c>
      <c r="IG22" s="3">
        <v>3.55</v>
      </c>
      <c r="IH22" s="3" t="s">
        <v>5</v>
      </c>
      <c r="II22" s="3" t="s">
        <v>5</v>
      </c>
      <c r="IJ22" s="3">
        <v>4.4000000000000004</v>
      </c>
      <c r="IK22" s="3">
        <v>2.88</v>
      </c>
      <c r="IL22" s="3">
        <v>2.84</v>
      </c>
      <c r="IM22" s="3">
        <v>4.08</v>
      </c>
      <c r="IN22" s="3">
        <v>2.0299999999999998</v>
      </c>
      <c r="IO22" s="3">
        <v>3.1</v>
      </c>
      <c r="IP22" s="3">
        <v>4.42</v>
      </c>
      <c r="IQ22" s="3">
        <v>2.92</v>
      </c>
      <c r="IR22" s="3">
        <v>2.72</v>
      </c>
      <c r="IS22" s="3" t="s">
        <v>5</v>
      </c>
      <c r="IT22" s="3">
        <v>1.71</v>
      </c>
      <c r="IU22" s="3" t="s">
        <v>5</v>
      </c>
      <c r="IV22" s="3">
        <v>3.67</v>
      </c>
      <c r="IW22" s="3">
        <v>1.95</v>
      </c>
      <c r="IX22" s="3">
        <v>2.08</v>
      </c>
      <c r="IY22" s="3">
        <v>4.03</v>
      </c>
      <c r="IZ22" s="3">
        <v>1.71</v>
      </c>
      <c r="JA22" s="3">
        <v>1.88</v>
      </c>
      <c r="JB22" s="3">
        <v>2.69</v>
      </c>
      <c r="JC22" s="3">
        <v>1.78</v>
      </c>
      <c r="JD22" s="3">
        <v>4.3</v>
      </c>
      <c r="JE22" s="3">
        <v>2.35</v>
      </c>
      <c r="JF22" s="3" t="s">
        <v>5</v>
      </c>
      <c r="JG22" s="3">
        <v>5.55</v>
      </c>
      <c r="JH22" s="3">
        <v>5.77</v>
      </c>
      <c r="JI22" s="3" t="s">
        <v>5</v>
      </c>
      <c r="JJ22" s="3">
        <v>4.01</v>
      </c>
      <c r="JK22" s="3">
        <v>3.02</v>
      </c>
      <c r="JL22" s="3">
        <v>2.2400000000000002</v>
      </c>
      <c r="JM22" s="3">
        <v>1.9</v>
      </c>
      <c r="JN22" s="3">
        <v>2.25</v>
      </c>
      <c r="JO22" s="3">
        <v>3.31</v>
      </c>
      <c r="JP22" s="3">
        <v>3.77</v>
      </c>
      <c r="JQ22" s="3">
        <v>2.81</v>
      </c>
      <c r="JR22" s="3" t="s">
        <v>5</v>
      </c>
      <c r="JS22" s="3">
        <v>2.94</v>
      </c>
      <c r="JT22" s="3">
        <v>2.3199999999999998</v>
      </c>
      <c r="JU22" s="3">
        <v>2.0699999999999998</v>
      </c>
      <c r="JV22" s="3">
        <v>2.1</v>
      </c>
      <c r="JW22" s="3">
        <v>2.33</v>
      </c>
      <c r="JX22" s="3">
        <v>2.34</v>
      </c>
      <c r="JY22" s="3">
        <v>4.7300000000000004</v>
      </c>
      <c r="JZ22" s="3" t="s">
        <v>5</v>
      </c>
      <c r="KA22" s="3">
        <v>5.61</v>
      </c>
      <c r="KB22" s="3">
        <v>1.1100000000000001</v>
      </c>
      <c r="KC22" s="3" t="s">
        <v>5</v>
      </c>
      <c r="KD22" s="3" t="s">
        <v>5</v>
      </c>
      <c r="KE22" s="3">
        <v>5.52</v>
      </c>
      <c r="KF22" s="3" t="s">
        <v>5</v>
      </c>
      <c r="KG22" s="3">
        <v>3.51</v>
      </c>
      <c r="KH22" s="3">
        <v>1.71</v>
      </c>
      <c r="KI22" s="3" t="s">
        <v>5</v>
      </c>
      <c r="KJ22" s="3" t="s">
        <v>5</v>
      </c>
      <c r="KK22" s="3">
        <v>4.38</v>
      </c>
      <c r="KL22" s="3">
        <v>3.79</v>
      </c>
      <c r="KM22" s="3" t="s">
        <v>5</v>
      </c>
      <c r="KN22" s="3">
        <v>3.95</v>
      </c>
      <c r="KO22" s="3" t="s">
        <v>5</v>
      </c>
      <c r="KP22" s="3" t="s">
        <v>5</v>
      </c>
      <c r="KQ22" s="3">
        <v>2.77</v>
      </c>
      <c r="KR22" s="3">
        <v>2.9</v>
      </c>
      <c r="KS22" s="3" t="s">
        <v>5</v>
      </c>
      <c r="KT22" s="3" t="s">
        <v>5</v>
      </c>
      <c r="KU22" s="3">
        <v>2.15</v>
      </c>
      <c r="KV22" s="3">
        <v>4.9800000000000004</v>
      </c>
      <c r="KW22" s="3">
        <v>4.3499999999999996</v>
      </c>
      <c r="KX22" s="3">
        <v>4.2</v>
      </c>
      <c r="KY22" s="3">
        <v>2.91</v>
      </c>
      <c r="KZ22" s="3" t="s">
        <v>5</v>
      </c>
      <c r="LA22" s="3">
        <v>2.4300000000000002</v>
      </c>
      <c r="LB22" s="3">
        <v>2.77</v>
      </c>
      <c r="LC22" s="3">
        <v>3.56</v>
      </c>
      <c r="LD22" s="3">
        <v>3.25</v>
      </c>
      <c r="LE22" s="3">
        <v>3.41</v>
      </c>
      <c r="LF22" s="3">
        <v>3.35</v>
      </c>
      <c r="LG22" s="3" t="s">
        <v>5</v>
      </c>
      <c r="LH22" s="3">
        <v>2.88</v>
      </c>
      <c r="LI22" s="3">
        <v>3.9</v>
      </c>
      <c r="LJ22" s="3">
        <v>4.51</v>
      </c>
      <c r="LK22" s="3">
        <v>3.65</v>
      </c>
      <c r="LL22" s="3">
        <v>1.48</v>
      </c>
      <c r="LM22" s="3" t="s">
        <v>5</v>
      </c>
      <c r="LN22" s="3">
        <v>2.33</v>
      </c>
      <c r="LO22" s="3">
        <v>4.5999999999999996</v>
      </c>
      <c r="LP22" s="3">
        <v>3.27</v>
      </c>
      <c r="LQ22" s="3">
        <v>4.09</v>
      </c>
      <c r="LR22" s="3">
        <v>2.46</v>
      </c>
      <c r="LS22" s="3" t="s">
        <v>5</v>
      </c>
      <c r="LT22" s="3" t="s">
        <v>5</v>
      </c>
      <c r="LU22" s="3">
        <v>5.08</v>
      </c>
      <c r="LV22" s="3" t="s">
        <v>5</v>
      </c>
      <c r="LW22" s="3">
        <v>2.34</v>
      </c>
      <c r="LX22" s="3" t="s">
        <v>5</v>
      </c>
      <c r="LY22" s="3" t="s">
        <v>5</v>
      </c>
      <c r="LZ22" s="3" t="s">
        <v>5</v>
      </c>
      <c r="MA22" s="3">
        <v>5.22</v>
      </c>
      <c r="MB22" s="3">
        <v>2.94</v>
      </c>
      <c r="MC22" s="3" t="s">
        <v>5</v>
      </c>
      <c r="MD22" s="3" t="s">
        <v>5</v>
      </c>
      <c r="ME22" s="3">
        <v>5.17</v>
      </c>
      <c r="MF22" s="3">
        <v>3.91</v>
      </c>
      <c r="MG22" s="3">
        <v>4</v>
      </c>
      <c r="MH22" s="3">
        <v>4.09</v>
      </c>
      <c r="MI22" s="3" t="s">
        <v>5</v>
      </c>
      <c r="MJ22" s="3">
        <v>4.66</v>
      </c>
      <c r="MK22" s="3">
        <v>2.75</v>
      </c>
      <c r="ML22" s="3">
        <v>5.33</v>
      </c>
      <c r="MM22" s="3">
        <v>1.53</v>
      </c>
      <c r="MN22" s="3">
        <v>1.61</v>
      </c>
      <c r="MO22" s="3">
        <v>4.2699999999999996</v>
      </c>
      <c r="MP22" s="3" t="s">
        <v>5</v>
      </c>
      <c r="MQ22" s="3">
        <v>1.46</v>
      </c>
      <c r="MR22" s="3">
        <v>1.69</v>
      </c>
      <c r="MS22" s="3">
        <v>2.58</v>
      </c>
      <c r="MT22" s="3">
        <v>4.57</v>
      </c>
      <c r="MU22" s="3">
        <v>1.68</v>
      </c>
      <c r="MV22" s="3">
        <v>2.66</v>
      </c>
      <c r="MW22" s="3">
        <v>2.12</v>
      </c>
      <c r="MX22" s="3">
        <v>2.7</v>
      </c>
      <c r="MY22" s="3" t="s">
        <v>5</v>
      </c>
      <c r="MZ22" s="3">
        <v>1.34</v>
      </c>
      <c r="NA22" s="3">
        <v>3.26</v>
      </c>
      <c r="NB22" s="3">
        <v>4.5199999999999996</v>
      </c>
      <c r="NC22" s="3">
        <v>1.9</v>
      </c>
      <c r="ND22" s="3">
        <v>2.78</v>
      </c>
      <c r="NE22" s="3">
        <v>1.7</v>
      </c>
      <c r="NF22" s="3">
        <v>0.99</v>
      </c>
      <c r="NG22" s="3">
        <v>2.88</v>
      </c>
      <c r="NH22" s="3">
        <v>3.05</v>
      </c>
      <c r="NI22" s="3">
        <v>5.25</v>
      </c>
      <c r="NJ22" s="3">
        <v>2.29</v>
      </c>
      <c r="NK22" s="3">
        <v>3.37</v>
      </c>
      <c r="NL22" s="3">
        <v>2.8</v>
      </c>
      <c r="NM22" s="3">
        <v>2.08</v>
      </c>
      <c r="NN22" s="3">
        <v>2.0299999999999998</v>
      </c>
      <c r="NO22" s="3">
        <v>2.14</v>
      </c>
      <c r="NP22" s="3">
        <v>2.93</v>
      </c>
      <c r="NQ22" s="3">
        <v>3.42</v>
      </c>
      <c r="NR22" s="3">
        <v>2.68</v>
      </c>
      <c r="NS22" s="3">
        <v>2.87</v>
      </c>
      <c r="NT22" s="3">
        <v>2.3199999999999998</v>
      </c>
      <c r="NU22" s="3">
        <v>3.59</v>
      </c>
      <c r="NV22" s="3">
        <v>1.7</v>
      </c>
      <c r="NW22" s="3">
        <v>3.24</v>
      </c>
      <c r="NX22" s="3">
        <v>2.54</v>
      </c>
      <c r="NY22" s="3">
        <v>1.67</v>
      </c>
      <c r="NZ22" s="3">
        <v>2.84</v>
      </c>
      <c r="OA22" s="3">
        <v>2.48</v>
      </c>
      <c r="OB22" s="3">
        <v>2.96</v>
      </c>
      <c r="OC22" s="3">
        <v>3.33</v>
      </c>
      <c r="OD22" s="3">
        <v>3.51</v>
      </c>
      <c r="OE22" s="3">
        <v>2.19</v>
      </c>
      <c r="OF22" s="3">
        <v>3.43</v>
      </c>
      <c r="OG22" s="3">
        <v>1.95</v>
      </c>
      <c r="OH22" s="3">
        <v>0</v>
      </c>
      <c r="OI22" s="3">
        <v>2.13</v>
      </c>
      <c r="OJ22" s="3">
        <v>3.35</v>
      </c>
      <c r="OK22" s="3">
        <v>2.17</v>
      </c>
      <c r="OL22" s="3">
        <v>3.51</v>
      </c>
      <c r="OM22" s="3">
        <v>2.04</v>
      </c>
      <c r="ON22" s="3">
        <v>3.9</v>
      </c>
      <c r="OO22" s="3">
        <v>2.08</v>
      </c>
      <c r="OP22" s="3">
        <v>4.29</v>
      </c>
      <c r="OQ22" s="3">
        <v>1.29</v>
      </c>
      <c r="OR22" s="3">
        <v>2.19</v>
      </c>
      <c r="OS22" s="3">
        <v>5.09</v>
      </c>
      <c r="OT22" s="3">
        <v>2.72</v>
      </c>
      <c r="OU22" s="3">
        <v>4.22</v>
      </c>
      <c r="OV22" s="3">
        <v>1.64</v>
      </c>
      <c r="OW22" s="3">
        <v>1.53</v>
      </c>
      <c r="OX22" s="3">
        <v>1.9</v>
      </c>
      <c r="OY22" s="3">
        <v>2.0699999999999998</v>
      </c>
      <c r="OZ22" s="3">
        <v>2.5299999999999998</v>
      </c>
      <c r="PA22" s="3">
        <v>3.51</v>
      </c>
      <c r="PB22" s="3">
        <v>3.7</v>
      </c>
      <c r="PC22" s="3" t="s">
        <v>5</v>
      </c>
      <c r="PD22" s="3">
        <v>3.75</v>
      </c>
      <c r="PE22" s="3">
        <v>3.87</v>
      </c>
      <c r="PF22" s="3" t="s">
        <v>5</v>
      </c>
      <c r="PG22" s="3">
        <v>2.09</v>
      </c>
      <c r="PH22" s="3">
        <v>3.31</v>
      </c>
      <c r="PI22" s="3">
        <v>2.31</v>
      </c>
      <c r="PJ22" s="3">
        <v>5</v>
      </c>
      <c r="PK22" s="3">
        <v>2.0099999999999998</v>
      </c>
      <c r="PL22" s="3">
        <v>5.16</v>
      </c>
      <c r="PM22" s="3">
        <v>2.5299999999999998</v>
      </c>
      <c r="PN22" s="3">
        <v>2.17</v>
      </c>
      <c r="PO22" s="3">
        <v>3.56</v>
      </c>
      <c r="PP22" s="3">
        <v>2.41</v>
      </c>
      <c r="PQ22" s="3" t="s">
        <v>5</v>
      </c>
      <c r="PR22" s="3">
        <v>2.99</v>
      </c>
      <c r="PS22" s="3">
        <v>3.74</v>
      </c>
      <c r="PT22" s="3">
        <v>3.1</v>
      </c>
      <c r="PU22" s="3">
        <v>3.68</v>
      </c>
      <c r="PV22" s="3">
        <v>1.99</v>
      </c>
      <c r="PW22" s="3">
        <v>2.82</v>
      </c>
      <c r="PX22" s="3">
        <v>2.08</v>
      </c>
      <c r="PY22" s="3">
        <v>2.94</v>
      </c>
      <c r="PZ22" s="3">
        <v>2.1800000000000002</v>
      </c>
      <c r="QA22" s="3">
        <v>3.2</v>
      </c>
      <c r="QB22" s="3">
        <v>1.81</v>
      </c>
      <c r="QC22" s="3">
        <v>2.52</v>
      </c>
      <c r="QD22" s="3">
        <v>3.76</v>
      </c>
      <c r="QE22" s="3">
        <v>2.34</v>
      </c>
      <c r="QF22" s="3" t="s">
        <v>5</v>
      </c>
      <c r="QG22" s="3">
        <v>1.5</v>
      </c>
      <c r="QH22" s="3">
        <v>3.8</v>
      </c>
      <c r="QI22" s="3">
        <v>2.17</v>
      </c>
      <c r="QJ22" s="3">
        <v>2.72</v>
      </c>
      <c r="QK22" s="3" t="s">
        <v>5</v>
      </c>
      <c r="QL22" s="3" t="s">
        <v>5</v>
      </c>
      <c r="QM22" s="3">
        <v>1.1200000000000001</v>
      </c>
      <c r="QN22" s="3">
        <v>3.01</v>
      </c>
      <c r="QO22" s="3" t="s">
        <v>5</v>
      </c>
      <c r="QP22" s="3">
        <v>2.0499999999999998</v>
      </c>
      <c r="QQ22" s="3">
        <v>5.31</v>
      </c>
      <c r="QR22" s="3" t="s">
        <v>5</v>
      </c>
      <c r="QS22" s="3" t="s">
        <v>5</v>
      </c>
      <c r="QT22" s="3">
        <v>1.83</v>
      </c>
      <c r="QU22" s="3">
        <v>4.42</v>
      </c>
      <c r="QV22" s="3">
        <v>1.32</v>
      </c>
      <c r="QW22" s="3" t="s">
        <v>5</v>
      </c>
      <c r="QX22" s="3" t="s">
        <v>5</v>
      </c>
      <c r="QY22" s="3">
        <v>4.62</v>
      </c>
      <c r="QZ22" s="3">
        <v>7.77</v>
      </c>
      <c r="RA22" s="3">
        <v>3.06</v>
      </c>
      <c r="RB22" s="3">
        <v>2.56</v>
      </c>
      <c r="RC22" s="3">
        <v>2.2599999999999998</v>
      </c>
      <c r="RD22" s="3">
        <v>5.26</v>
      </c>
      <c r="RE22" s="3" t="s">
        <v>5</v>
      </c>
      <c r="RF22" s="3" t="s">
        <v>5</v>
      </c>
      <c r="RG22" s="3" t="s">
        <v>5</v>
      </c>
      <c r="RH22" s="3">
        <v>3.36</v>
      </c>
      <c r="RI22" s="3">
        <v>3.59</v>
      </c>
      <c r="RJ22" s="3">
        <v>6.39</v>
      </c>
      <c r="RK22" s="3">
        <v>3.93</v>
      </c>
      <c r="RL22" s="3" t="s">
        <v>5</v>
      </c>
      <c r="RM22" s="3" t="s">
        <v>5</v>
      </c>
      <c r="RN22" s="3">
        <v>2.42</v>
      </c>
      <c r="RO22" s="3">
        <v>5.84</v>
      </c>
      <c r="RP22" s="3" t="s">
        <v>5</v>
      </c>
      <c r="RQ22" s="3">
        <v>3.89</v>
      </c>
      <c r="RR22" s="3">
        <v>2.5299999999999998</v>
      </c>
      <c r="RS22" s="3">
        <v>3.78</v>
      </c>
      <c r="RT22" s="3" t="s">
        <v>5</v>
      </c>
      <c r="RU22" s="3" t="s">
        <v>5</v>
      </c>
      <c r="RV22" s="3" t="s">
        <v>5</v>
      </c>
      <c r="RW22" s="3" t="s">
        <v>5</v>
      </c>
      <c r="RX22" s="3" t="s">
        <v>5</v>
      </c>
      <c r="RY22" s="3" t="s">
        <v>5</v>
      </c>
      <c r="RZ22" s="3">
        <v>4.78</v>
      </c>
      <c r="SA22" s="3" t="s">
        <v>5</v>
      </c>
      <c r="SB22" s="3" t="s">
        <v>5</v>
      </c>
      <c r="SC22" s="3" t="s">
        <v>5</v>
      </c>
      <c r="SD22" s="3">
        <v>4.42</v>
      </c>
      <c r="SE22" s="3" t="s">
        <v>5</v>
      </c>
      <c r="SF22" s="3">
        <v>1.87</v>
      </c>
      <c r="SG22" s="3">
        <v>2.77</v>
      </c>
      <c r="SH22" s="3">
        <v>1.25</v>
      </c>
      <c r="SI22" s="3">
        <v>3.94</v>
      </c>
      <c r="SJ22" s="3" t="s">
        <v>5</v>
      </c>
      <c r="SK22" s="3">
        <v>5.29</v>
      </c>
      <c r="SL22" s="3">
        <v>4.12</v>
      </c>
      <c r="SM22" s="3">
        <v>4.24</v>
      </c>
      <c r="SN22" s="3">
        <v>3.27</v>
      </c>
      <c r="SO22" s="3">
        <v>3.77</v>
      </c>
      <c r="SP22" s="3">
        <v>1.72</v>
      </c>
      <c r="SQ22" s="3">
        <v>4.9800000000000004</v>
      </c>
      <c r="SR22" s="3">
        <v>2.38</v>
      </c>
      <c r="SS22" s="3">
        <v>5.24</v>
      </c>
      <c r="ST22" s="3">
        <v>2.2599999999999998</v>
      </c>
      <c r="SU22" s="3">
        <v>3.48</v>
      </c>
      <c r="SV22" s="3">
        <v>2.62</v>
      </c>
      <c r="SW22" s="3">
        <v>2.96</v>
      </c>
      <c r="SX22" s="3">
        <v>6.21</v>
      </c>
      <c r="SY22" s="3">
        <v>2.15</v>
      </c>
      <c r="SZ22" s="3">
        <v>3.35</v>
      </c>
      <c r="TA22" s="3">
        <v>3.72</v>
      </c>
      <c r="TB22" s="3">
        <v>4.09</v>
      </c>
      <c r="TC22" s="3">
        <v>2.2599999999999998</v>
      </c>
      <c r="TD22" s="3">
        <v>5.15</v>
      </c>
      <c r="TE22" s="3">
        <v>5.59</v>
      </c>
      <c r="TF22" s="3">
        <v>2.27</v>
      </c>
      <c r="TG22" s="3">
        <v>3.39</v>
      </c>
      <c r="TH22" s="3">
        <v>5.81</v>
      </c>
      <c r="TI22" s="3" t="s">
        <v>2792</v>
      </c>
      <c r="TJ22" s="3" t="s">
        <v>5</v>
      </c>
      <c r="TK22" s="3">
        <v>1.68</v>
      </c>
      <c r="TL22" s="3">
        <v>2.66</v>
      </c>
      <c r="TM22" s="3">
        <v>3.37</v>
      </c>
      <c r="TN22" s="3">
        <v>4.54</v>
      </c>
      <c r="TO22" s="3">
        <v>1.96</v>
      </c>
      <c r="TP22" s="3">
        <v>2.21</v>
      </c>
      <c r="TQ22" s="3">
        <v>2.41</v>
      </c>
      <c r="TR22" s="3">
        <v>4.6399999999999997</v>
      </c>
      <c r="TS22" s="3">
        <v>2.78</v>
      </c>
      <c r="TT22" s="3">
        <v>4.4400000000000004</v>
      </c>
      <c r="TU22" s="3" t="s">
        <v>5</v>
      </c>
      <c r="TV22" s="3">
        <v>2.23</v>
      </c>
      <c r="TW22" s="3">
        <v>3.35</v>
      </c>
      <c r="TX22" s="3">
        <v>4.04</v>
      </c>
      <c r="TY22" s="3">
        <v>2.5099999999999998</v>
      </c>
      <c r="TZ22" s="3">
        <v>3.55</v>
      </c>
      <c r="UA22" s="3" t="s">
        <v>5</v>
      </c>
      <c r="UB22" s="3">
        <v>2.67</v>
      </c>
      <c r="UC22" s="3">
        <v>3.37</v>
      </c>
      <c r="UD22" s="3">
        <v>3.05</v>
      </c>
      <c r="UE22" s="3" t="s">
        <v>5</v>
      </c>
      <c r="UF22" s="3">
        <v>2.14</v>
      </c>
      <c r="UG22" s="3">
        <v>5.0199999999999996</v>
      </c>
      <c r="UH22" s="3">
        <v>2.46</v>
      </c>
      <c r="UI22" s="3">
        <v>1.46</v>
      </c>
      <c r="UJ22" s="3">
        <v>2.2400000000000002</v>
      </c>
      <c r="UK22" s="3">
        <v>4.16</v>
      </c>
      <c r="UL22" s="3">
        <v>3.88</v>
      </c>
      <c r="UM22" s="3">
        <v>4.3099999999999996</v>
      </c>
      <c r="UN22" s="3">
        <v>4</v>
      </c>
      <c r="UO22" s="3">
        <v>1.92</v>
      </c>
      <c r="UP22" s="3">
        <v>3.03</v>
      </c>
      <c r="UQ22" s="3">
        <v>6.6</v>
      </c>
      <c r="UR22" s="3">
        <v>2.1</v>
      </c>
      <c r="US22" s="3">
        <v>2.82</v>
      </c>
      <c r="UT22" s="3">
        <v>2.65</v>
      </c>
      <c r="UU22" s="3">
        <v>2.56</v>
      </c>
      <c r="UV22" s="3">
        <v>1.55</v>
      </c>
      <c r="UW22" s="3">
        <v>8.1</v>
      </c>
      <c r="UX22" s="3">
        <v>2.96</v>
      </c>
      <c r="UY22" s="3">
        <v>3.37</v>
      </c>
      <c r="UZ22" s="3">
        <v>2.1800000000000002</v>
      </c>
      <c r="VA22" s="3">
        <v>4.0599999999999996</v>
      </c>
      <c r="VB22" s="3">
        <v>3.65</v>
      </c>
      <c r="VC22" s="3">
        <v>4.13</v>
      </c>
      <c r="VD22" s="3">
        <v>1.75</v>
      </c>
      <c r="VE22" s="3">
        <v>1.35</v>
      </c>
      <c r="VF22" s="3">
        <v>2.5</v>
      </c>
      <c r="VG22" s="3">
        <v>3.13</v>
      </c>
      <c r="VH22" s="3">
        <v>1.81</v>
      </c>
      <c r="VI22" s="3">
        <v>2.42</v>
      </c>
      <c r="VJ22" s="3">
        <v>1.78</v>
      </c>
      <c r="VK22" s="3">
        <v>2.5099999999999998</v>
      </c>
      <c r="VL22" s="3">
        <v>2.12</v>
      </c>
      <c r="VM22" s="3">
        <v>2.23</v>
      </c>
      <c r="VN22" s="3">
        <v>4.43</v>
      </c>
      <c r="VO22" s="3">
        <v>4.4400000000000004</v>
      </c>
      <c r="VP22" s="3">
        <v>2.31</v>
      </c>
      <c r="VQ22" s="3" t="s">
        <v>5</v>
      </c>
      <c r="VR22" s="3">
        <v>3.36</v>
      </c>
      <c r="VS22" s="3">
        <v>3.9</v>
      </c>
      <c r="VT22" s="3">
        <v>3</v>
      </c>
      <c r="VU22" s="3">
        <v>2.2799999999999998</v>
      </c>
      <c r="VV22" s="3">
        <v>4.16</v>
      </c>
      <c r="VW22" s="3">
        <v>2.06</v>
      </c>
      <c r="VX22" s="3">
        <v>2.31</v>
      </c>
      <c r="VY22" s="3">
        <v>3.2</v>
      </c>
      <c r="VZ22" s="3">
        <v>2.62</v>
      </c>
      <c r="WA22" s="3">
        <v>2.87</v>
      </c>
      <c r="WB22" s="3">
        <v>4.26</v>
      </c>
      <c r="WC22" s="3">
        <v>2.08</v>
      </c>
      <c r="WD22" s="3">
        <v>2.84</v>
      </c>
      <c r="WE22" s="3">
        <v>4.88</v>
      </c>
      <c r="WF22" s="3">
        <v>3</v>
      </c>
      <c r="WG22" s="3">
        <v>3.73</v>
      </c>
      <c r="WH22" s="3">
        <v>3.58</v>
      </c>
      <c r="WI22" s="3">
        <v>4.13</v>
      </c>
      <c r="WJ22" s="3">
        <v>2.77</v>
      </c>
      <c r="WK22" s="3" t="s">
        <v>5</v>
      </c>
      <c r="WL22" s="3">
        <v>2.9</v>
      </c>
      <c r="WM22" s="3">
        <v>2.13</v>
      </c>
      <c r="WN22" s="3">
        <v>2.5299999999999998</v>
      </c>
      <c r="WO22" s="3">
        <v>2.69</v>
      </c>
      <c r="WP22" s="3">
        <v>3.56</v>
      </c>
      <c r="WQ22" s="3">
        <v>4.32</v>
      </c>
      <c r="WR22" s="3">
        <v>2.34</v>
      </c>
      <c r="WS22" s="3">
        <v>2.95</v>
      </c>
      <c r="WT22" s="3">
        <v>2.25</v>
      </c>
      <c r="WU22" s="3">
        <v>1.47</v>
      </c>
      <c r="WV22" s="3">
        <v>3.03</v>
      </c>
      <c r="WW22" s="3">
        <v>3.05</v>
      </c>
      <c r="WX22" s="3">
        <v>2.63</v>
      </c>
      <c r="WY22" s="3">
        <v>2.41</v>
      </c>
      <c r="WZ22" s="3">
        <v>3.14</v>
      </c>
      <c r="XA22" s="3">
        <v>4.49</v>
      </c>
      <c r="XB22" s="3">
        <v>2.21</v>
      </c>
      <c r="XC22" s="3">
        <v>1.52</v>
      </c>
      <c r="XD22" s="3">
        <v>2.78</v>
      </c>
      <c r="XE22" s="3">
        <v>1.79</v>
      </c>
      <c r="XF22" s="3">
        <v>1.79</v>
      </c>
      <c r="XG22" s="3">
        <v>2.72</v>
      </c>
      <c r="XH22" s="3">
        <v>3.52</v>
      </c>
      <c r="XI22" s="3">
        <v>2.4900000000000002</v>
      </c>
      <c r="XJ22" s="3">
        <v>3.13</v>
      </c>
      <c r="XK22" s="3">
        <v>3.35</v>
      </c>
      <c r="XL22" s="3">
        <v>3.05</v>
      </c>
      <c r="XM22" s="3">
        <v>1.81</v>
      </c>
      <c r="XN22" s="3">
        <v>4.32</v>
      </c>
      <c r="XO22" s="3">
        <v>2.31</v>
      </c>
      <c r="XP22" s="3">
        <v>2.71</v>
      </c>
      <c r="XQ22" s="3">
        <v>2.5299999999999998</v>
      </c>
      <c r="XR22" s="3">
        <v>2.74</v>
      </c>
      <c r="XS22" s="3">
        <v>3.61</v>
      </c>
      <c r="XT22" s="3">
        <v>3.01</v>
      </c>
      <c r="XU22" s="3">
        <v>2.72</v>
      </c>
      <c r="XV22" s="3">
        <v>2.44</v>
      </c>
      <c r="XW22" s="3">
        <v>2.29</v>
      </c>
      <c r="XX22" s="3">
        <v>2.0099999999999998</v>
      </c>
      <c r="XY22" s="3">
        <v>4.6399999999999997</v>
      </c>
      <c r="XZ22" s="3">
        <v>1.85</v>
      </c>
      <c r="YA22" s="3">
        <v>3.7</v>
      </c>
      <c r="YB22" s="3">
        <v>4.41</v>
      </c>
      <c r="YC22" s="3">
        <v>3.76</v>
      </c>
      <c r="YD22" s="3">
        <v>2.86</v>
      </c>
      <c r="YE22" s="3">
        <v>5.14</v>
      </c>
      <c r="YF22" s="3" t="s">
        <v>5</v>
      </c>
      <c r="YG22" s="3">
        <v>2.91</v>
      </c>
      <c r="YH22" s="3">
        <v>4.26</v>
      </c>
      <c r="YI22" s="3">
        <v>2.21</v>
      </c>
      <c r="YJ22" s="3">
        <v>2.57</v>
      </c>
      <c r="YK22" s="3">
        <v>3.45</v>
      </c>
      <c r="YL22" s="3">
        <v>4.42</v>
      </c>
      <c r="YM22" s="3">
        <v>3.16</v>
      </c>
      <c r="YN22" s="3">
        <v>3.38</v>
      </c>
      <c r="YO22" s="3">
        <v>4.45</v>
      </c>
      <c r="YP22" s="3">
        <v>2.27</v>
      </c>
      <c r="YQ22" s="3">
        <v>1.96</v>
      </c>
      <c r="YR22" s="3">
        <v>3.32</v>
      </c>
      <c r="YS22" s="3">
        <v>4.1500000000000004</v>
      </c>
      <c r="YT22" s="3">
        <v>3.97</v>
      </c>
      <c r="YU22" s="3">
        <v>3.16</v>
      </c>
      <c r="YV22" s="3">
        <v>3.53</v>
      </c>
      <c r="YW22" s="3">
        <v>2.5099999999999998</v>
      </c>
      <c r="YX22" s="3">
        <v>2.2200000000000002</v>
      </c>
      <c r="YY22" s="3">
        <v>4.28</v>
      </c>
      <c r="YZ22" s="3">
        <v>2.54</v>
      </c>
      <c r="ZA22" s="3">
        <v>2.29</v>
      </c>
      <c r="ZB22" s="3">
        <v>2.59</v>
      </c>
      <c r="ZC22" s="3">
        <v>2.84</v>
      </c>
      <c r="ZD22" s="3">
        <v>2.99</v>
      </c>
      <c r="ZE22" s="3">
        <v>2.58</v>
      </c>
      <c r="ZF22" s="3">
        <v>3.64</v>
      </c>
      <c r="ZG22" s="3">
        <v>2.88</v>
      </c>
      <c r="ZH22" s="3">
        <v>1.35</v>
      </c>
      <c r="ZI22" s="3">
        <v>3.15</v>
      </c>
      <c r="ZJ22" s="3">
        <v>2.35</v>
      </c>
      <c r="ZK22" s="3">
        <v>2.66</v>
      </c>
      <c r="ZL22" s="3">
        <v>2.73</v>
      </c>
      <c r="ZM22" s="3">
        <v>1.34</v>
      </c>
      <c r="ZN22" s="3">
        <v>2.87</v>
      </c>
      <c r="ZO22" s="3">
        <v>5.32</v>
      </c>
      <c r="ZP22" s="3">
        <v>4.8899999999999997</v>
      </c>
      <c r="ZQ22" s="3">
        <v>2.52</v>
      </c>
      <c r="ZR22" s="3">
        <v>3.04</v>
      </c>
      <c r="ZS22" s="3">
        <v>6.21</v>
      </c>
      <c r="ZT22" s="3">
        <v>2.4300000000000002</v>
      </c>
      <c r="ZU22" s="3">
        <v>4.88</v>
      </c>
      <c r="ZV22" s="3">
        <v>3.91</v>
      </c>
      <c r="ZW22" s="3">
        <v>3.39</v>
      </c>
      <c r="ZX22" s="3">
        <v>2.16</v>
      </c>
      <c r="ZY22" s="3">
        <v>1.87</v>
      </c>
      <c r="ZZ22" s="3">
        <v>3.11</v>
      </c>
      <c r="AAA22" s="3">
        <v>3.92</v>
      </c>
      <c r="AAB22" s="3">
        <v>3.39</v>
      </c>
      <c r="AAC22" s="3">
        <v>3.01</v>
      </c>
      <c r="AAD22" s="3">
        <v>1.99</v>
      </c>
      <c r="AAE22" s="3">
        <v>3.13</v>
      </c>
      <c r="AAF22" s="3">
        <v>2.71</v>
      </c>
      <c r="AAG22" s="3">
        <v>2.74</v>
      </c>
      <c r="AAH22" s="3">
        <v>3.56</v>
      </c>
      <c r="AAI22" s="3">
        <v>2.64</v>
      </c>
      <c r="AAJ22" s="3">
        <v>2.41</v>
      </c>
      <c r="AAK22" s="3">
        <v>1.62</v>
      </c>
      <c r="AAL22" s="3">
        <v>2.74</v>
      </c>
      <c r="AAM22" s="3">
        <v>3.19</v>
      </c>
      <c r="AAN22" s="3">
        <v>5.23</v>
      </c>
      <c r="AAO22" s="3">
        <v>2.69</v>
      </c>
      <c r="AAP22" s="3">
        <v>3.33</v>
      </c>
      <c r="AAQ22" s="3">
        <v>4.82</v>
      </c>
      <c r="AAR22" s="3">
        <v>1.31</v>
      </c>
      <c r="AAS22" s="3">
        <v>2.0699999999999998</v>
      </c>
      <c r="AAT22" s="3">
        <v>2.44</v>
      </c>
      <c r="AAU22" s="3">
        <v>4.33</v>
      </c>
      <c r="AAV22" s="3">
        <v>1.93</v>
      </c>
      <c r="AAW22" s="3">
        <v>4.47</v>
      </c>
      <c r="AAX22" s="3">
        <v>1.76</v>
      </c>
      <c r="AAY22" s="3">
        <v>2.29</v>
      </c>
      <c r="AAZ22" s="3">
        <v>2.48</v>
      </c>
      <c r="ABA22" s="3">
        <v>3.89</v>
      </c>
      <c r="ABB22" s="3">
        <v>1.99</v>
      </c>
      <c r="ABC22" s="3">
        <v>4.6500000000000004</v>
      </c>
      <c r="ABD22" s="3">
        <v>2.35</v>
      </c>
      <c r="ABE22" s="3">
        <v>2.71</v>
      </c>
      <c r="ABF22" s="3">
        <v>2.98</v>
      </c>
      <c r="ABG22" s="3">
        <v>2.1800000000000002</v>
      </c>
      <c r="ABH22" s="3">
        <v>2.0499999999999998</v>
      </c>
      <c r="ABI22" s="3">
        <v>2.46</v>
      </c>
      <c r="ABJ22" s="3">
        <v>2.96</v>
      </c>
      <c r="ABK22" s="3">
        <v>0.9</v>
      </c>
      <c r="ABL22" s="3">
        <v>2.31</v>
      </c>
      <c r="ABM22" s="3">
        <v>53.19</v>
      </c>
      <c r="ABN22" s="3">
        <v>2.4</v>
      </c>
      <c r="ABO22" s="3">
        <v>3.24</v>
      </c>
      <c r="ABP22" s="3">
        <v>1.43</v>
      </c>
      <c r="ABQ22" s="3">
        <v>2.6</v>
      </c>
      <c r="ABR22" s="3">
        <v>3.25</v>
      </c>
      <c r="ABS22" s="3">
        <v>1.83</v>
      </c>
      <c r="ABT22" s="3">
        <v>1.84</v>
      </c>
      <c r="ABU22" s="3">
        <v>3.45</v>
      </c>
      <c r="ABV22" s="3">
        <v>2.5499999999999998</v>
      </c>
      <c r="ABW22" s="3">
        <v>2.2599999999999998</v>
      </c>
      <c r="ABX22" s="3">
        <v>4.32</v>
      </c>
      <c r="ABY22" s="3">
        <v>1.32</v>
      </c>
      <c r="ABZ22" s="3">
        <v>6.24</v>
      </c>
      <c r="ACA22" s="3">
        <v>3.19</v>
      </c>
      <c r="ACB22" s="3">
        <v>1.58</v>
      </c>
      <c r="ACC22" s="3">
        <v>2.21</v>
      </c>
      <c r="ACD22" s="3">
        <v>2.99</v>
      </c>
      <c r="ACE22" s="3">
        <v>4.0999999999999996</v>
      </c>
      <c r="ACF22" s="3">
        <v>3.31</v>
      </c>
      <c r="ACG22" s="3">
        <v>1.83</v>
      </c>
      <c r="ACH22" s="3">
        <v>3.18</v>
      </c>
      <c r="ACI22" s="3">
        <v>2.38</v>
      </c>
      <c r="ACJ22" s="3">
        <v>1.48</v>
      </c>
      <c r="ACK22" s="3">
        <v>2.36</v>
      </c>
      <c r="ACL22" s="3">
        <v>1.06</v>
      </c>
      <c r="ACM22" s="3">
        <v>3.08</v>
      </c>
      <c r="ACN22" s="3">
        <v>2.36</v>
      </c>
      <c r="ACO22" s="3">
        <v>2.54</v>
      </c>
      <c r="ACP22" s="3">
        <v>1.75</v>
      </c>
      <c r="ACQ22" s="3">
        <v>3.54</v>
      </c>
      <c r="ACR22" s="3">
        <v>3.39</v>
      </c>
      <c r="ACS22" s="3">
        <v>2.54</v>
      </c>
      <c r="ACT22" s="3">
        <v>1.2</v>
      </c>
      <c r="ACU22" s="3">
        <v>2.36</v>
      </c>
      <c r="ACV22" s="3">
        <v>1.94</v>
      </c>
      <c r="ACW22" s="3">
        <v>3.35</v>
      </c>
      <c r="ACX22" s="3">
        <v>2.95</v>
      </c>
      <c r="ACY22" s="3">
        <v>1.71</v>
      </c>
      <c r="ACZ22" s="3">
        <v>4.8899999999999997</v>
      </c>
      <c r="ADA22" s="3">
        <v>3.05</v>
      </c>
      <c r="ADB22" s="3">
        <v>3.3</v>
      </c>
      <c r="ADC22" s="3">
        <v>1.45</v>
      </c>
      <c r="ADD22" s="3">
        <v>4.28</v>
      </c>
      <c r="ADE22" s="3">
        <v>1.93</v>
      </c>
      <c r="ADF22" s="3">
        <v>2.42</v>
      </c>
      <c r="ADG22" s="3">
        <v>2.85</v>
      </c>
      <c r="ADH22" s="3">
        <v>2.2599999999999998</v>
      </c>
      <c r="ADI22" s="3">
        <v>3.04</v>
      </c>
      <c r="ADJ22" s="3">
        <v>2.8</v>
      </c>
      <c r="ADK22" s="3">
        <v>3.08</v>
      </c>
      <c r="ADL22" s="3">
        <v>3.13</v>
      </c>
      <c r="ADM22" s="3">
        <v>1.53</v>
      </c>
      <c r="ADN22" s="3">
        <v>2.35</v>
      </c>
      <c r="ADO22" s="3">
        <v>2.2200000000000002</v>
      </c>
      <c r="ADP22" s="3">
        <v>1.85</v>
      </c>
      <c r="ADQ22" s="3">
        <v>1.73</v>
      </c>
      <c r="ADR22" s="3">
        <v>2.67</v>
      </c>
      <c r="ADS22" s="3">
        <v>1.93</v>
      </c>
      <c r="ADT22" s="3">
        <v>2.46</v>
      </c>
      <c r="ADU22" s="3">
        <v>2.17</v>
      </c>
      <c r="ADV22" s="3">
        <v>2.5</v>
      </c>
      <c r="ADW22" s="3">
        <v>1.74</v>
      </c>
      <c r="ADX22" s="3">
        <v>3.82</v>
      </c>
      <c r="ADY22" s="3">
        <v>2</v>
      </c>
      <c r="ADZ22" s="3">
        <v>2.2999999999999998</v>
      </c>
      <c r="AEA22" s="3">
        <v>2.7</v>
      </c>
      <c r="AEB22" s="3">
        <v>2.1800000000000002</v>
      </c>
      <c r="AEC22" s="3">
        <v>3.07</v>
      </c>
      <c r="AED22" s="3">
        <v>4.71</v>
      </c>
      <c r="AEE22" s="3">
        <v>1.51</v>
      </c>
      <c r="AEF22" s="3">
        <v>2.85</v>
      </c>
      <c r="AEG22" s="3">
        <v>2.2000000000000002</v>
      </c>
      <c r="AEH22" s="3">
        <v>3.22</v>
      </c>
      <c r="AEI22" s="3">
        <v>4.01</v>
      </c>
      <c r="AEJ22" s="3">
        <v>2.64</v>
      </c>
      <c r="AEK22" s="3">
        <v>2.39</v>
      </c>
      <c r="AEL22" s="3">
        <v>3.03</v>
      </c>
      <c r="AEM22" s="3">
        <v>1.85</v>
      </c>
      <c r="AEN22" s="3">
        <v>2.6</v>
      </c>
      <c r="AEO22" s="3">
        <v>2.39</v>
      </c>
      <c r="AEP22" s="3">
        <v>2.78</v>
      </c>
      <c r="AEQ22" s="3">
        <v>1.52</v>
      </c>
      <c r="AER22" s="3">
        <v>5.12</v>
      </c>
      <c r="AES22" s="3">
        <v>1.48</v>
      </c>
      <c r="AET22" s="3">
        <v>1.87</v>
      </c>
      <c r="AEU22" s="3">
        <v>1.85</v>
      </c>
      <c r="AEV22" s="3">
        <v>1.81</v>
      </c>
      <c r="AEW22" s="3">
        <v>3.5</v>
      </c>
      <c r="AEX22" s="3">
        <v>0.96</v>
      </c>
      <c r="AEY22" s="3">
        <v>2.59</v>
      </c>
      <c r="AEZ22" s="3">
        <v>2.3199999999999998</v>
      </c>
      <c r="AFA22" s="3">
        <v>2.13</v>
      </c>
      <c r="AFB22" s="3">
        <v>2.2000000000000002</v>
      </c>
      <c r="AFC22" s="3">
        <v>1.9</v>
      </c>
      <c r="AFD22" s="3">
        <v>2.78</v>
      </c>
      <c r="AFE22" s="3">
        <v>2.56</v>
      </c>
      <c r="AFF22" s="3">
        <v>3.28</v>
      </c>
      <c r="AFG22" s="3">
        <v>2.39</v>
      </c>
      <c r="AFH22" s="3">
        <v>1.94</v>
      </c>
      <c r="AFI22" s="3">
        <v>1.93</v>
      </c>
      <c r="AFJ22" s="3">
        <v>4.41</v>
      </c>
      <c r="AFK22" s="3">
        <v>1.59</v>
      </c>
      <c r="AFL22" s="3">
        <v>2.16</v>
      </c>
      <c r="AFM22" s="3">
        <v>2.59</v>
      </c>
      <c r="AFN22" s="3">
        <v>1.49</v>
      </c>
      <c r="AFO22" s="3">
        <v>1.78</v>
      </c>
      <c r="AFP22" s="3">
        <v>3.94</v>
      </c>
      <c r="AFQ22" s="3">
        <v>6.51</v>
      </c>
      <c r="AFR22" s="3">
        <v>3.56</v>
      </c>
      <c r="AFS22" s="3">
        <v>2.09</v>
      </c>
      <c r="AFT22" s="3">
        <v>2.4</v>
      </c>
      <c r="AFU22" s="3">
        <v>2.46</v>
      </c>
      <c r="AFV22" s="3">
        <v>2.4500000000000002</v>
      </c>
      <c r="AFW22" s="3">
        <v>2.86</v>
      </c>
      <c r="AFX22" s="3">
        <v>2.23</v>
      </c>
      <c r="AFY22" s="3">
        <v>5.54</v>
      </c>
      <c r="AFZ22" s="3">
        <v>1.94</v>
      </c>
      <c r="AGA22" s="3">
        <v>1.67</v>
      </c>
      <c r="AGB22" s="3">
        <v>2.25</v>
      </c>
      <c r="AGC22" s="3">
        <v>2.5299999999999998</v>
      </c>
      <c r="AGD22" s="3">
        <v>2.91</v>
      </c>
      <c r="AGE22" s="3">
        <v>3.88</v>
      </c>
      <c r="AGF22" s="3">
        <v>4.6399999999999997</v>
      </c>
      <c r="AGG22" s="3">
        <v>2.09</v>
      </c>
      <c r="AGH22" s="3">
        <v>3.97</v>
      </c>
      <c r="AGI22" s="3">
        <v>2.42</v>
      </c>
      <c r="AGJ22" s="3">
        <v>3.86</v>
      </c>
      <c r="AGK22" s="3">
        <v>3.12</v>
      </c>
      <c r="AGL22" s="3">
        <v>2.5099999999999998</v>
      </c>
      <c r="AGM22" s="3">
        <v>2.35</v>
      </c>
      <c r="AGN22" s="3">
        <v>3.51</v>
      </c>
      <c r="AGO22" s="3">
        <v>2.1800000000000002</v>
      </c>
      <c r="AGP22" s="3">
        <v>4.1500000000000004</v>
      </c>
      <c r="AGQ22" s="3">
        <v>3.79</v>
      </c>
      <c r="AGR22" s="3">
        <v>3.59</v>
      </c>
      <c r="AGS22" s="3">
        <v>3.01</v>
      </c>
      <c r="AGT22" s="3">
        <v>2.81</v>
      </c>
      <c r="AGU22" s="3">
        <v>1.77</v>
      </c>
      <c r="AGV22" s="3">
        <v>2.56</v>
      </c>
      <c r="AGW22" s="3">
        <v>2.0099999999999998</v>
      </c>
      <c r="AGX22" s="3">
        <v>2.2799999999999998</v>
      </c>
      <c r="AGY22" s="3">
        <v>1.97</v>
      </c>
      <c r="AGZ22" s="3">
        <v>2.25</v>
      </c>
      <c r="AHA22" s="3">
        <v>1.99</v>
      </c>
      <c r="AHB22" s="3">
        <v>2.8</v>
      </c>
      <c r="AHC22" s="3">
        <v>2.15</v>
      </c>
      <c r="AHD22" s="3">
        <v>2.77</v>
      </c>
      <c r="AHE22" s="3">
        <v>2.17</v>
      </c>
      <c r="AHF22" s="3">
        <v>4.45</v>
      </c>
      <c r="AHG22" s="3">
        <v>2.1800000000000002</v>
      </c>
      <c r="AHH22" s="3">
        <v>2.64</v>
      </c>
      <c r="AHI22" s="3">
        <v>1.67</v>
      </c>
      <c r="AHJ22" s="3">
        <v>1.57</v>
      </c>
      <c r="AHK22" s="3">
        <v>1.74</v>
      </c>
      <c r="AHL22" s="3">
        <v>2.77</v>
      </c>
      <c r="AHM22" s="3">
        <v>1.89</v>
      </c>
      <c r="AHN22" s="3">
        <v>2.96</v>
      </c>
      <c r="AHO22" s="3">
        <v>3.24</v>
      </c>
      <c r="AHP22" s="3">
        <v>2.4500000000000002</v>
      </c>
      <c r="AHQ22" s="3">
        <v>3.39</v>
      </c>
      <c r="AHR22" s="3">
        <v>3.1</v>
      </c>
      <c r="AHS22" s="3">
        <v>3.35</v>
      </c>
      <c r="AHT22" s="3">
        <v>2.0099999999999998</v>
      </c>
      <c r="AHU22" s="3">
        <v>3.91</v>
      </c>
      <c r="AHV22" s="3">
        <v>4.83</v>
      </c>
      <c r="AHW22" s="3">
        <v>1.93</v>
      </c>
      <c r="AHX22" s="3">
        <v>2.04</v>
      </c>
      <c r="AHY22" s="3">
        <v>4.29</v>
      </c>
      <c r="AHZ22" s="3">
        <v>2.8</v>
      </c>
      <c r="AIA22" s="3">
        <v>3.07</v>
      </c>
      <c r="AIB22" s="3">
        <v>1.66</v>
      </c>
      <c r="AIC22" s="3">
        <v>2.34</v>
      </c>
      <c r="AID22" s="3">
        <v>2.5099999999999998</v>
      </c>
      <c r="AIE22" s="3">
        <v>2.14</v>
      </c>
      <c r="AIF22" s="3">
        <v>3.29</v>
      </c>
      <c r="AIG22" s="3">
        <v>4.6399999999999997</v>
      </c>
      <c r="AIH22" s="3">
        <v>1.92</v>
      </c>
      <c r="AII22" s="3">
        <v>3.31</v>
      </c>
      <c r="AIJ22" s="3">
        <v>3.05</v>
      </c>
      <c r="AIK22" s="3">
        <v>2.88</v>
      </c>
      <c r="AIL22" s="3">
        <v>2.71</v>
      </c>
      <c r="AIM22" s="3">
        <v>2.52</v>
      </c>
      <c r="AIN22" s="3">
        <v>4.08</v>
      </c>
      <c r="AIO22" s="3">
        <v>2.0699999999999998</v>
      </c>
      <c r="AIP22" s="3">
        <v>2.14</v>
      </c>
      <c r="AIQ22" s="3">
        <v>2.2000000000000002</v>
      </c>
      <c r="AIR22" s="3">
        <v>1.54</v>
      </c>
      <c r="AIS22" s="3">
        <v>1.68</v>
      </c>
      <c r="AIT22" s="3">
        <v>3.26</v>
      </c>
      <c r="AIU22" s="3">
        <v>4.1900000000000004</v>
      </c>
      <c r="AIV22" s="3">
        <v>2.2400000000000002</v>
      </c>
      <c r="AIW22" s="3">
        <v>0</v>
      </c>
      <c r="AIX22" s="3" t="s">
        <v>5</v>
      </c>
      <c r="AIY22" s="3">
        <v>3.31</v>
      </c>
      <c r="AIZ22" s="3">
        <v>1.4</v>
      </c>
      <c r="AJA22" s="3">
        <v>1.47</v>
      </c>
      <c r="AJB22" s="3">
        <v>3.13</v>
      </c>
      <c r="AJC22" s="3">
        <v>1.41</v>
      </c>
      <c r="AJD22" s="3">
        <v>2.2000000000000002</v>
      </c>
      <c r="AJE22" s="3">
        <v>1.77</v>
      </c>
      <c r="AJF22" s="3">
        <v>3.13</v>
      </c>
      <c r="AJG22" s="3">
        <v>2.6</v>
      </c>
      <c r="AJH22" s="3">
        <v>2.16</v>
      </c>
      <c r="AJI22" s="3">
        <v>2.2400000000000002</v>
      </c>
      <c r="AJJ22" s="3">
        <v>1.92</v>
      </c>
      <c r="AJK22" s="3">
        <v>2.52</v>
      </c>
      <c r="AJL22" s="3">
        <v>1.66</v>
      </c>
      <c r="AJM22" s="3">
        <v>4.2</v>
      </c>
      <c r="AJN22" s="3">
        <v>3.21</v>
      </c>
      <c r="AJO22" s="3">
        <v>2.34</v>
      </c>
      <c r="AJP22" s="3">
        <v>1.53</v>
      </c>
      <c r="AJQ22" s="3">
        <v>3.31</v>
      </c>
      <c r="AJR22" s="3">
        <v>2.09</v>
      </c>
      <c r="AJS22" s="3">
        <v>2.0299999999999998</v>
      </c>
      <c r="AJT22" s="3">
        <v>2.76</v>
      </c>
      <c r="AJU22" s="3">
        <v>0.88</v>
      </c>
      <c r="AJV22" s="3">
        <v>3.1</v>
      </c>
      <c r="AJW22" s="3">
        <v>5.56</v>
      </c>
      <c r="AJX22" s="3">
        <v>2.79</v>
      </c>
      <c r="AJY22" s="3">
        <v>2.85</v>
      </c>
      <c r="AJZ22" s="3">
        <v>1.89</v>
      </c>
      <c r="AKA22" s="3">
        <v>3.04</v>
      </c>
      <c r="AKB22" s="3">
        <v>2.85</v>
      </c>
      <c r="AKC22" s="3">
        <v>3.15</v>
      </c>
      <c r="AKD22" s="3">
        <v>2.6</v>
      </c>
      <c r="AKE22" s="3">
        <v>2.38</v>
      </c>
      <c r="AKF22" s="3">
        <v>1.04</v>
      </c>
      <c r="AKG22" s="3">
        <v>2.31</v>
      </c>
      <c r="AKH22" s="3">
        <v>1.83</v>
      </c>
      <c r="AKI22" s="3">
        <v>2.1800000000000002</v>
      </c>
      <c r="AKJ22" s="3">
        <v>1.72</v>
      </c>
      <c r="AKK22" s="3">
        <v>5.75</v>
      </c>
      <c r="AKL22" s="3">
        <v>2.4300000000000002</v>
      </c>
      <c r="AKM22" s="3">
        <v>0.82</v>
      </c>
      <c r="AKN22" s="3">
        <v>2.0499999999999998</v>
      </c>
      <c r="AKO22" s="3">
        <v>2.91</v>
      </c>
      <c r="AKP22" s="3">
        <v>6.78</v>
      </c>
      <c r="AKQ22" s="3">
        <v>2.3199999999999998</v>
      </c>
      <c r="AKR22" s="3">
        <v>2.08</v>
      </c>
      <c r="AKS22" s="3">
        <v>2.81</v>
      </c>
      <c r="AKT22" s="3">
        <v>5.28</v>
      </c>
      <c r="AKU22" s="3">
        <v>3.89</v>
      </c>
      <c r="AKV22" s="3">
        <v>2.77</v>
      </c>
      <c r="AKW22" s="3" t="s">
        <v>5</v>
      </c>
      <c r="AKX22" s="3">
        <v>3.05</v>
      </c>
      <c r="AKY22" s="3">
        <v>1.7</v>
      </c>
      <c r="AKZ22" s="3">
        <v>1.85</v>
      </c>
      <c r="ALA22" s="3">
        <v>2.14</v>
      </c>
      <c r="ALB22" s="3">
        <v>2.33</v>
      </c>
      <c r="ALC22" s="3">
        <v>2.4300000000000002</v>
      </c>
      <c r="ALD22" s="3">
        <v>3.08</v>
      </c>
      <c r="ALE22" s="3">
        <v>0.98</v>
      </c>
      <c r="ALF22" s="3">
        <v>4.0999999999999996</v>
      </c>
      <c r="ALG22" s="3" t="s">
        <v>5</v>
      </c>
      <c r="ALH22" s="3">
        <v>2.59</v>
      </c>
      <c r="ALI22" s="3">
        <v>2.0699999999999998</v>
      </c>
      <c r="ALJ22" s="3">
        <v>2.1</v>
      </c>
      <c r="ALK22" s="3" t="s">
        <v>5</v>
      </c>
      <c r="ALL22" s="3">
        <v>4.13</v>
      </c>
      <c r="ALM22" s="3">
        <v>2.73</v>
      </c>
      <c r="ALN22" s="3">
        <v>4.17</v>
      </c>
      <c r="ALO22" s="3">
        <v>2.38</v>
      </c>
      <c r="ALP22" s="3">
        <v>2.2999999999999998</v>
      </c>
      <c r="ALQ22" s="3">
        <v>2.14</v>
      </c>
      <c r="ALR22" s="3">
        <v>2.38</v>
      </c>
      <c r="ALS22" s="3">
        <v>3.77</v>
      </c>
      <c r="ALT22" s="3">
        <v>1.99</v>
      </c>
      <c r="ALU22" s="3">
        <v>3.15</v>
      </c>
      <c r="ALV22" s="3">
        <v>3.93</v>
      </c>
      <c r="ALW22" s="3">
        <v>3.01</v>
      </c>
      <c r="ALX22" s="3">
        <v>2.72</v>
      </c>
      <c r="ALY22" s="3">
        <v>2.61</v>
      </c>
      <c r="ALZ22" s="3">
        <v>3.7</v>
      </c>
      <c r="AMA22" s="3">
        <v>2.77</v>
      </c>
      <c r="AMB22" s="3">
        <v>3.98</v>
      </c>
      <c r="AMC22" s="3" t="s">
        <v>5</v>
      </c>
      <c r="AMD22" s="3">
        <v>2.75</v>
      </c>
      <c r="AME22" s="3">
        <v>2.02</v>
      </c>
      <c r="AMF22" s="3">
        <v>1.84</v>
      </c>
      <c r="AMG22" s="3">
        <v>2.27</v>
      </c>
      <c r="AMH22" s="3">
        <v>2.57</v>
      </c>
      <c r="AMI22" s="3">
        <v>2.67</v>
      </c>
      <c r="AMJ22" s="3">
        <v>2.84</v>
      </c>
      <c r="AMK22" s="3">
        <v>6.1</v>
      </c>
      <c r="AML22" s="3">
        <v>2.99</v>
      </c>
      <c r="AMM22" s="3" t="s">
        <v>5</v>
      </c>
      <c r="AMN22" s="3">
        <v>2.41</v>
      </c>
      <c r="AMO22" s="3">
        <v>3.41</v>
      </c>
      <c r="AMP22" s="3">
        <v>3.28</v>
      </c>
      <c r="AMQ22" s="3">
        <v>3.4</v>
      </c>
      <c r="AMR22" s="3" t="s">
        <v>5</v>
      </c>
      <c r="AMS22" s="3">
        <v>2.21</v>
      </c>
      <c r="AMT22" s="3">
        <v>0.66</v>
      </c>
      <c r="AMU22" s="3">
        <v>2.97</v>
      </c>
      <c r="AMV22" s="3">
        <v>2.42</v>
      </c>
      <c r="AMW22" s="3">
        <v>3.85</v>
      </c>
      <c r="AMX22" s="3">
        <v>2.75</v>
      </c>
      <c r="AMY22" s="3">
        <v>3.37</v>
      </c>
      <c r="AMZ22" s="3">
        <v>2.34</v>
      </c>
      <c r="ANA22" s="3">
        <v>2.57</v>
      </c>
      <c r="ANB22" s="3">
        <v>2.62</v>
      </c>
      <c r="ANC22" s="3">
        <v>3.56</v>
      </c>
      <c r="AND22" s="3">
        <v>2.64</v>
      </c>
      <c r="ANE22" s="3">
        <v>2.41</v>
      </c>
      <c r="ANF22" s="3">
        <v>3.63</v>
      </c>
      <c r="ANG22" s="3">
        <v>2.52</v>
      </c>
      <c r="ANH22" s="3">
        <v>4.71</v>
      </c>
      <c r="ANI22" s="3">
        <v>1.89</v>
      </c>
      <c r="ANJ22" s="3">
        <v>2.8</v>
      </c>
      <c r="ANK22" s="3">
        <v>2.81</v>
      </c>
      <c r="ANL22" s="3">
        <v>1.78</v>
      </c>
      <c r="ANM22" s="3">
        <v>2.93</v>
      </c>
      <c r="ANN22" s="3">
        <v>1.45</v>
      </c>
      <c r="ANO22" s="3">
        <v>3.57</v>
      </c>
      <c r="ANP22" s="3">
        <v>1.91</v>
      </c>
      <c r="ANQ22" s="3">
        <v>3.8</v>
      </c>
      <c r="ANR22" s="3">
        <v>5.17</v>
      </c>
      <c r="ANS22" s="3" t="s">
        <v>5</v>
      </c>
      <c r="ANT22" s="3">
        <v>2.9</v>
      </c>
      <c r="ANU22" s="3">
        <v>3.81</v>
      </c>
      <c r="ANV22" s="3">
        <v>3.63</v>
      </c>
      <c r="ANW22" s="3">
        <v>3.69</v>
      </c>
      <c r="ANX22" s="3">
        <v>2.87</v>
      </c>
      <c r="ANY22" s="3">
        <v>2.72</v>
      </c>
      <c r="ANZ22" s="3">
        <v>3.41</v>
      </c>
      <c r="AOA22" s="3">
        <v>3.56</v>
      </c>
      <c r="AOB22" s="3">
        <v>2.79</v>
      </c>
      <c r="AOC22" s="3">
        <v>3.44</v>
      </c>
      <c r="AOD22" s="3">
        <v>2.19</v>
      </c>
      <c r="AOE22" s="3">
        <v>2.2400000000000002</v>
      </c>
      <c r="AOF22" s="3">
        <v>1.96</v>
      </c>
      <c r="AOG22" s="3">
        <v>3.85</v>
      </c>
      <c r="AOH22" s="3">
        <v>3.38</v>
      </c>
      <c r="AOI22" s="3">
        <v>1.9</v>
      </c>
      <c r="AOJ22" s="3">
        <v>2.5</v>
      </c>
      <c r="AOK22" s="3">
        <v>3.17</v>
      </c>
      <c r="AOL22" s="3">
        <v>2.09</v>
      </c>
      <c r="AOM22" s="3">
        <v>2.48</v>
      </c>
      <c r="AON22" s="3">
        <v>2.1</v>
      </c>
      <c r="AOO22" s="3">
        <v>2.48</v>
      </c>
      <c r="AOP22" s="3">
        <v>1.53</v>
      </c>
      <c r="AOQ22" s="3">
        <v>3.79</v>
      </c>
      <c r="AOR22" s="3">
        <v>2.0699999999999998</v>
      </c>
      <c r="AOS22" s="3">
        <v>5.96</v>
      </c>
      <c r="AOT22" s="3">
        <v>2.91</v>
      </c>
      <c r="AOU22" s="3">
        <v>3.26</v>
      </c>
      <c r="AOV22" s="3">
        <v>1.23</v>
      </c>
      <c r="AOW22" s="3">
        <v>2.2999999999999998</v>
      </c>
      <c r="AOX22" s="3">
        <v>2.4700000000000002</v>
      </c>
      <c r="AOY22" s="3">
        <v>0.97</v>
      </c>
      <c r="AOZ22" s="3">
        <v>1.68</v>
      </c>
      <c r="APA22" s="3">
        <v>2.08</v>
      </c>
      <c r="APB22" s="3">
        <v>2.58</v>
      </c>
      <c r="APC22" s="3">
        <v>3.91</v>
      </c>
      <c r="APD22" s="3">
        <v>1.61</v>
      </c>
      <c r="APE22" s="3">
        <v>4.92</v>
      </c>
      <c r="APF22" s="3">
        <v>2.48</v>
      </c>
      <c r="APG22" s="3">
        <v>2.2000000000000002</v>
      </c>
      <c r="APH22" s="3">
        <v>3.33</v>
      </c>
      <c r="API22" s="3">
        <v>3.24</v>
      </c>
      <c r="APJ22" s="3">
        <v>3.9</v>
      </c>
      <c r="APK22" s="3">
        <v>2.29</v>
      </c>
      <c r="APL22" s="3">
        <v>4.55</v>
      </c>
      <c r="APM22" s="3">
        <v>1.8</v>
      </c>
      <c r="APN22" s="3">
        <v>2.2599999999999998</v>
      </c>
      <c r="APO22" s="3">
        <v>2.62</v>
      </c>
      <c r="APP22" s="3">
        <v>3.88</v>
      </c>
      <c r="APQ22" s="3">
        <v>2.37</v>
      </c>
      <c r="APR22" s="3">
        <v>3.96</v>
      </c>
      <c r="APS22" s="3">
        <v>4.45</v>
      </c>
      <c r="APT22" s="3">
        <v>1.53</v>
      </c>
      <c r="APU22" s="3">
        <v>3.15</v>
      </c>
      <c r="APV22" s="3">
        <v>1.47</v>
      </c>
      <c r="APW22" s="3">
        <v>3.32</v>
      </c>
      <c r="APX22" s="3">
        <v>2.2000000000000002</v>
      </c>
      <c r="APY22" s="3">
        <v>3.43</v>
      </c>
      <c r="APZ22" s="3">
        <v>2.89</v>
      </c>
      <c r="AQA22" s="3">
        <v>2.63</v>
      </c>
      <c r="AQB22" s="3">
        <v>3.25</v>
      </c>
      <c r="AQC22" s="3">
        <v>5.19</v>
      </c>
      <c r="AQD22" s="3">
        <v>2.17</v>
      </c>
      <c r="AQE22" s="3">
        <v>1.98</v>
      </c>
      <c r="AQF22" s="3">
        <v>2.38</v>
      </c>
      <c r="AQG22" s="3">
        <v>2.9</v>
      </c>
      <c r="AQH22" s="3">
        <v>2.23</v>
      </c>
      <c r="AQI22" s="3">
        <v>1.83</v>
      </c>
      <c r="AQJ22" s="3">
        <v>2.64</v>
      </c>
      <c r="AQK22" s="3">
        <v>1.9</v>
      </c>
      <c r="AQL22" s="3">
        <v>2.12</v>
      </c>
      <c r="AQM22" s="3">
        <v>1.69</v>
      </c>
      <c r="AQN22" s="3">
        <v>2.85</v>
      </c>
      <c r="AQO22" s="3">
        <v>1.89</v>
      </c>
      <c r="AQP22" s="3">
        <v>2.4300000000000002</v>
      </c>
      <c r="AQQ22" s="3">
        <v>2.92</v>
      </c>
      <c r="AQR22" s="3">
        <v>2.66</v>
      </c>
      <c r="AQS22" s="3">
        <v>4.34</v>
      </c>
      <c r="AQT22" s="3" t="s">
        <v>5</v>
      </c>
      <c r="AQU22" s="3">
        <v>2.5099999999999998</v>
      </c>
      <c r="AQV22" s="3">
        <v>4</v>
      </c>
      <c r="AQW22" s="3">
        <v>3.2</v>
      </c>
      <c r="AQX22" s="3">
        <v>1.82</v>
      </c>
      <c r="AQY22" s="3">
        <v>4.7300000000000004</v>
      </c>
      <c r="AQZ22" s="3">
        <v>2.21</v>
      </c>
      <c r="ARA22" s="3">
        <v>2.2000000000000002</v>
      </c>
      <c r="ARB22" s="3">
        <v>1.86</v>
      </c>
      <c r="ARC22" s="3">
        <v>2.5099999999999998</v>
      </c>
      <c r="ARD22" s="3">
        <v>3.08</v>
      </c>
      <c r="ARE22" s="3">
        <v>3.06</v>
      </c>
      <c r="ARF22" s="3">
        <v>2.39</v>
      </c>
      <c r="ARG22" s="3">
        <v>3.2</v>
      </c>
      <c r="ARH22" s="3">
        <v>2.23</v>
      </c>
      <c r="ARI22" s="3">
        <v>1.79</v>
      </c>
      <c r="ARJ22" s="3">
        <v>2.06</v>
      </c>
      <c r="ARK22" s="3">
        <v>2.76</v>
      </c>
      <c r="ARL22" s="3">
        <v>3.13</v>
      </c>
      <c r="ARM22" s="3">
        <v>1.52</v>
      </c>
      <c r="ARN22" s="3">
        <v>2.29</v>
      </c>
      <c r="ARO22" s="3">
        <v>2.31</v>
      </c>
      <c r="ARP22" s="3">
        <v>2.48</v>
      </c>
      <c r="ARQ22" s="3">
        <v>2.4900000000000002</v>
      </c>
      <c r="ARR22" s="3">
        <v>3.03</v>
      </c>
      <c r="ARS22" s="3">
        <v>2.4300000000000002</v>
      </c>
      <c r="ART22" s="3">
        <v>2.59</v>
      </c>
      <c r="ARU22" s="3">
        <v>4.37</v>
      </c>
      <c r="ARV22" s="3">
        <v>2.85</v>
      </c>
      <c r="ARW22" s="3">
        <v>1.74</v>
      </c>
      <c r="ARX22" s="3">
        <v>2.97</v>
      </c>
      <c r="ARY22" s="3">
        <v>3.82</v>
      </c>
      <c r="ARZ22" s="3">
        <v>1.99</v>
      </c>
      <c r="ASA22" s="3">
        <v>4.45</v>
      </c>
      <c r="ASB22" s="3">
        <v>2.0299999999999998</v>
      </c>
      <c r="ASC22" s="3">
        <v>1.76</v>
      </c>
      <c r="ASD22" s="3">
        <v>2.61</v>
      </c>
      <c r="ASE22" s="3" t="s">
        <v>5</v>
      </c>
      <c r="ASF22" s="3">
        <v>1.7</v>
      </c>
      <c r="ASG22" s="3">
        <v>3.44</v>
      </c>
      <c r="ASH22" s="3">
        <v>4.17</v>
      </c>
      <c r="ASI22" s="3">
        <v>2.3199999999999998</v>
      </c>
      <c r="ASJ22" s="3">
        <v>2.2599999999999998</v>
      </c>
      <c r="ASK22" s="3">
        <v>4.2</v>
      </c>
      <c r="ASL22" s="3">
        <v>2.41</v>
      </c>
      <c r="ASM22" s="3">
        <v>2.95</v>
      </c>
      <c r="ASN22" s="3">
        <v>0</v>
      </c>
      <c r="ASO22" s="3">
        <v>3.82</v>
      </c>
      <c r="ASP22" s="3">
        <v>4.22</v>
      </c>
      <c r="ASQ22" s="3" t="s">
        <v>5</v>
      </c>
      <c r="ASR22" s="3">
        <v>2.39</v>
      </c>
      <c r="ASS22" s="3" t="s">
        <v>5</v>
      </c>
      <c r="AST22" s="3">
        <v>1.97</v>
      </c>
      <c r="ASU22" s="3">
        <v>2.0299999999999998</v>
      </c>
      <c r="ASV22" s="3">
        <v>0</v>
      </c>
      <c r="ASW22" s="3">
        <v>2.71</v>
      </c>
      <c r="ASX22" s="3">
        <v>2.62</v>
      </c>
      <c r="ASY22" s="3">
        <v>2.77</v>
      </c>
      <c r="ASZ22" s="3">
        <v>2.0699999999999998</v>
      </c>
      <c r="ATA22" s="3">
        <v>2.08</v>
      </c>
      <c r="ATB22" s="3">
        <v>1.55</v>
      </c>
      <c r="ATC22" s="3">
        <v>3.24</v>
      </c>
      <c r="ATD22" s="3">
        <v>2.93</v>
      </c>
      <c r="ATE22" s="3">
        <v>3.21</v>
      </c>
      <c r="ATF22" s="3">
        <v>1.95</v>
      </c>
      <c r="ATG22" s="3">
        <v>4.3</v>
      </c>
      <c r="ATH22" s="3">
        <v>2.09</v>
      </c>
      <c r="ATI22" s="3">
        <v>4.4800000000000004</v>
      </c>
      <c r="ATJ22" s="3">
        <v>4.3899999999999997</v>
      </c>
      <c r="ATK22" s="3">
        <v>1.87</v>
      </c>
      <c r="ATL22" s="3">
        <v>2.2200000000000002</v>
      </c>
      <c r="ATM22" s="3">
        <v>3.18</v>
      </c>
      <c r="ATN22" s="3">
        <v>2.31</v>
      </c>
      <c r="ATO22" s="3">
        <v>2.13</v>
      </c>
      <c r="ATP22" s="3">
        <v>3.08</v>
      </c>
      <c r="ATQ22" s="3">
        <v>2.34</v>
      </c>
      <c r="ATR22" s="3">
        <v>1.65</v>
      </c>
      <c r="ATS22" s="3">
        <v>2.42</v>
      </c>
      <c r="ATT22" s="3">
        <v>1.79</v>
      </c>
      <c r="ATU22" s="3">
        <v>38.450000000000003</v>
      </c>
      <c r="ATV22" s="3">
        <v>3.29</v>
      </c>
      <c r="ATW22" s="3">
        <v>1.59</v>
      </c>
      <c r="ATX22" s="3">
        <v>2.4900000000000002</v>
      </c>
      <c r="ATY22" s="3">
        <v>1.81</v>
      </c>
      <c r="ATZ22" s="3">
        <v>3.62</v>
      </c>
      <c r="AUA22" s="3">
        <v>2.13</v>
      </c>
      <c r="AUB22" s="3">
        <v>2.42</v>
      </c>
      <c r="AUC22" s="3">
        <v>3.97</v>
      </c>
      <c r="AUD22" s="3">
        <v>3.29</v>
      </c>
      <c r="AUE22" s="3">
        <v>3.42</v>
      </c>
      <c r="AUF22" s="3">
        <v>1.96</v>
      </c>
      <c r="AUG22" s="3">
        <v>2.48</v>
      </c>
      <c r="AUH22" s="3">
        <v>1.67</v>
      </c>
      <c r="AUI22" s="3">
        <v>4.9400000000000004</v>
      </c>
      <c r="AUJ22" s="3">
        <v>2.5299999999999998</v>
      </c>
      <c r="AUK22" s="3">
        <v>2.0699999999999998</v>
      </c>
      <c r="AUL22" s="3">
        <v>3.93</v>
      </c>
      <c r="AUM22" s="3" t="s">
        <v>5</v>
      </c>
      <c r="AUN22" s="3">
        <v>3.35</v>
      </c>
      <c r="AUO22" s="3">
        <v>2.57</v>
      </c>
      <c r="AUP22" s="3">
        <v>3.6</v>
      </c>
      <c r="AUQ22" s="3">
        <v>2.35</v>
      </c>
      <c r="AUR22" s="3">
        <v>3.73</v>
      </c>
      <c r="AUS22" s="3">
        <v>2.48</v>
      </c>
      <c r="AUT22" s="3">
        <v>2.31</v>
      </c>
      <c r="AUU22" s="3">
        <v>4.53</v>
      </c>
      <c r="AUV22" s="3">
        <v>1.96</v>
      </c>
      <c r="AUW22" s="3" t="s">
        <v>5</v>
      </c>
      <c r="AUX22" s="3">
        <v>2.35</v>
      </c>
      <c r="AUY22" s="3">
        <v>0.88</v>
      </c>
      <c r="AUZ22" s="3">
        <v>1.21</v>
      </c>
      <c r="AVA22" s="3">
        <v>2.54</v>
      </c>
      <c r="AVB22" s="3">
        <v>2.41</v>
      </c>
      <c r="AVC22" s="3">
        <v>2.06</v>
      </c>
      <c r="AVD22" s="3">
        <v>2.61</v>
      </c>
      <c r="AVE22" s="3">
        <v>2.2599999999999998</v>
      </c>
      <c r="AVF22" s="3">
        <v>2.52</v>
      </c>
      <c r="AVG22" s="3">
        <v>2.33</v>
      </c>
      <c r="AVH22" s="3">
        <v>2.86</v>
      </c>
      <c r="AVI22" s="3">
        <v>2.13</v>
      </c>
      <c r="AVJ22" s="3">
        <v>2.64</v>
      </c>
      <c r="AVK22" s="3">
        <v>1.82</v>
      </c>
      <c r="AVL22" s="3">
        <v>4.79</v>
      </c>
      <c r="AVM22" s="3">
        <v>2.33</v>
      </c>
      <c r="AVN22" s="3">
        <v>2.5099999999999998</v>
      </c>
      <c r="AVO22" s="3">
        <v>2.75</v>
      </c>
      <c r="AVP22" s="3">
        <v>2.33</v>
      </c>
      <c r="AVQ22" s="3">
        <v>1.85</v>
      </c>
      <c r="AVR22" s="3">
        <v>3.13</v>
      </c>
      <c r="AVS22" s="3">
        <v>2.17</v>
      </c>
      <c r="AVT22" s="3">
        <v>2.7</v>
      </c>
      <c r="AVU22" s="3">
        <v>2.58</v>
      </c>
      <c r="AVV22" s="3">
        <v>2.36</v>
      </c>
      <c r="AVW22" s="3">
        <v>1.79</v>
      </c>
      <c r="AVX22" s="3">
        <v>2.33</v>
      </c>
      <c r="AVY22" s="3">
        <v>2.78</v>
      </c>
      <c r="AVZ22" s="3">
        <v>3.23</v>
      </c>
      <c r="AWA22" s="3">
        <v>2.34</v>
      </c>
      <c r="AWB22" s="3">
        <v>2.38</v>
      </c>
      <c r="AWC22" s="3">
        <v>2.4500000000000002</v>
      </c>
      <c r="AWD22" s="3">
        <v>2.63</v>
      </c>
      <c r="AWE22" s="3">
        <v>2.91</v>
      </c>
      <c r="AWF22" s="3">
        <v>1.97</v>
      </c>
      <c r="AWG22" s="3">
        <v>3.34</v>
      </c>
      <c r="AWH22" s="3">
        <v>2.8</v>
      </c>
      <c r="AWI22" s="3">
        <v>2.58</v>
      </c>
      <c r="AWJ22" s="3">
        <v>4.18</v>
      </c>
      <c r="AWK22" s="3">
        <v>2.44</v>
      </c>
      <c r="AWL22" s="3">
        <v>2.2200000000000002</v>
      </c>
      <c r="AWM22" s="3">
        <v>2.4300000000000002</v>
      </c>
      <c r="AWN22" s="3">
        <v>2.7</v>
      </c>
      <c r="AWO22" s="3">
        <v>2.29</v>
      </c>
      <c r="AWP22" s="3">
        <v>1.97</v>
      </c>
      <c r="AWQ22" s="3">
        <v>2.23</v>
      </c>
      <c r="AWR22" s="3">
        <v>2.4500000000000002</v>
      </c>
      <c r="AWS22" s="3">
        <v>2.17</v>
      </c>
      <c r="AWT22" s="3">
        <v>3.8</v>
      </c>
      <c r="AWU22" s="3">
        <v>2.38</v>
      </c>
      <c r="AWV22" s="3">
        <v>2.5499999999999998</v>
      </c>
      <c r="AWW22" s="3">
        <v>2.77</v>
      </c>
      <c r="AWX22" s="3">
        <v>2.96</v>
      </c>
      <c r="AWY22" s="3">
        <v>3.08</v>
      </c>
      <c r="AWZ22" s="3">
        <v>3.18</v>
      </c>
      <c r="AXA22" s="3">
        <v>1.89</v>
      </c>
      <c r="AXB22" s="3">
        <v>3.05</v>
      </c>
      <c r="AXC22" s="3">
        <v>3.55</v>
      </c>
      <c r="AXD22" s="3">
        <v>3.56</v>
      </c>
      <c r="AXE22" s="3">
        <v>5</v>
      </c>
      <c r="AXF22" s="3">
        <v>1.5</v>
      </c>
      <c r="AXG22" s="3">
        <v>2.78</v>
      </c>
      <c r="AXH22" s="3">
        <v>13.33</v>
      </c>
      <c r="AXI22" s="3">
        <v>2.34</v>
      </c>
      <c r="AXJ22" s="3">
        <v>1.43</v>
      </c>
      <c r="AXK22" s="3">
        <v>4.3</v>
      </c>
      <c r="AXL22" s="3">
        <v>3.89</v>
      </c>
      <c r="AXM22" s="3">
        <v>2.64</v>
      </c>
      <c r="AXN22" s="3">
        <v>2.0499999999999998</v>
      </c>
      <c r="AXO22" s="3">
        <v>2.68</v>
      </c>
      <c r="AXP22" s="3">
        <v>4.53</v>
      </c>
      <c r="AXQ22" s="3">
        <v>2.19</v>
      </c>
      <c r="AXR22" s="3">
        <v>2.39</v>
      </c>
      <c r="AXS22" s="3">
        <v>0</v>
      </c>
      <c r="AXT22" s="3">
        <v>2.93</v>
      </c>
      <c r="AXU22" s="3">
        <v>2.56</v>
      </c>
      <c r="AXV22" s="3">
        <v>3.29</v>
      </c>
      <c r="AXW22" s="3">
        <v>1.46</v>
      </c>
      <c r="AXX22" s="3">
        <v>2.52</v>
      </c>
      <c r="AXY22" s="3">
        <v>2.52</v>
      </c>
      <c r="AXZ22" s="3">
        <v>2.84</v>
      </c>
      <c r="AYA22" s="3">
        <v>2.56</v>
      </c>
      <c r="AYB22" s="3">
        <v>1.3</v>
      </c>
      <c r="AYC22" s="3">
        <v>3.22</v>
      </c>
      <c r="AYD22" s="3">
        <v>1.57</v>
      </c>
      <c r="AYE22" s="3">
        <v>4.0599999999999996</v>
      </c>
      <c r="AYF22" s="3" t="s">
        <v>5</v>
      </c>
      <c r="AYG22" s="3">
        <v>3.58</v>
      </c>
      <c r="AYH22" s="3">
        <v>2.4700000000000002</v>
      </c>
      <c r="AYI22" s="3">
        <v>3.22</v>
      </c>
      <c r="AYJ22" s="3">
        <v>4.32</v>
      </c>
      <c r="AYK22" s="3">
        <v>2.94</v>
      </c>
      <c r="AYL22" s="3">
        <v>2.98</v>
      </c>
      <c r="AYM22" s="3">
        <v>3.56</v>
      </c>
      <c r="AYN22" s="3">
        <v>3.94</v>
      </c>
      <c r="AYO22" s="3">
        <v>1.98</v>
      </c>
      <c r="AYP22" s="3">
        <v>3.18</v>
      </c>
      <c r="AYQ22" s="3">
        <v>3.49</v>
      </c>
      <c r="AYR22" s="3">
        <v>1.47</v>
      </c>
      <c r="AYS22" s="3">
        <v>1.73</v>
      </c>
      <c r="AYT22" s="3">
        <v>2.98</v>
      </c>
      <c r="AYU22" s="3">
        <v>1.94</v>
      </c>
      <c r="AYV22" s="3">
        <v>2.52</v>
      </c>
      <c r="AYW22" s="3">
        <v>2.29</v>
      </c>
      <c r="AYX22" s="3">
        <v>3.57</v>
      </c>
      <c r="AYY22" s="3">
        <v>2.54</v>
      </c>
      <c r="AYZ22" s="3">
        <v>3.12</v>
      </c>
      <c r="AZA22" s="3">
        <v>2.35</v>
      </c>
      <c r="AZB22" s="3">
        <v>2.93</v>
      </c>
      <c r="AZC22" s="3">
        <v>1.49</v>
      </c>
      <c r="AZD22" s="3">
        <v>2.4900000000000002</v>
      </c>
      <c r="AZE22" s="3">
        <v>2.58</v>
      </c>
      <c r="AZF22" s="3">
        <v>2.2200000000000002</v>
      </c>
      <c r="AZG22" s="3">
        <v>3.83</v>
      </c>
      <c r="AZH22" s="3">
        <v>2.78</v>
      </c>
      <c r="AZI22" s="3">
        <v>3.4</v>
      </c>
      <c r="AZJ22" s="3">
        <v>3.94</v>
      </c>
      <c r="AZK22" s="3">
        <v>2.66</v>
      </c>
      <c r="AZL22" s="3">
        <v>3.05</v>
      </c>
      <c r="AZM22" s="3">
        <v>3.61</v>
      </c>
      <c r="AZN22" s="3">
        <v>2.5299999999999998</v>
      </c>
      <c r="AZO22" s="3" t="s">
        <v>5</v>
      </c>
      <c r="AZP22" s="3">
        <v>2.42</v>
      </c>
      <c r="AZQ22" s="3" t="s">
        <v>5</v>
      </c>
      <c r="AZR22" s="3">
        <v>3.76</v>
      </c>
      <c r="AZS22" s="3">
        <v>1.62</v>
      </c>
      <c r="AZT22" s="3">
        <v>2.65</v>
      </c>
      <c r="AZU22" s="3">
        <v>2.4700000000000002</v>
      </c>
      <c r="AZV22" s="3">
        <v>2.2000000000000002</v>
      </c>
      <c r="AZW22" s="3">
        <v>3.17</v>
      </c>
      <c r="AZX22" s="3">
        <v>2.88</v>
      </c>
      <c r="AZY22" s="3">
        <v>17.39</v>
      </c>
      <c r="AZZ22" s="3">
        <v>2.4300000000000002</v>
      </c>
      <c r="BAA22" s="3">
        <v>1.7</v>
      </c>
      <c r="BAB22" s="3">
        <v>2.81</v>
      </c>
      <c r="BAC22" s="3">
        <v>8.34</v>
      </c>
      <c r="BAD22" s="3">
        <v>2.73</v>
      </c>
      <c r="BAE22" s="3">
        <v>7</v>
      </c>
      <c r="BAF22" s="3">
        <v>3.07</v>
      </c>
      <c r="BAG22" s="3">
        <v>1.97</v>
      </c>
      <c r="BAH22" s="3">
        <v>2.31</v>
      </c>
      <c r="BAI22" s="3" t="s">
        <v>5</v>
      </c>
      <c r="BAJ22" s="3">
        <v>3.6</v>
      </c>
      <c r="BAK22" s="3">
        <v>2.4</v>
      </c>
      <c r="BAL22" s="3">
        <v>3.24</v>
      </c>
      <c r="BAM22" s="3">
        <v>2.29</v>
      </c>
      <c r="BAN22" s="3">
        <v>3.78</v>
      </c>
      <c r="BAO22" s="3">
        <v>3.36</v>
      </c>
      <c r="BAP22" s="3">
        <v>2.33</v>
      </c>
      <c r="BAQ22" s="3">
        <v>2.25</v>
      </c>
      <c r="BAR22" s="3">
        <v>3.02</v>
      </c>
      <c r="BAS22" s="3">
        <v>1.23</v>
      </c>
      <c r="BAT22" s="3">
        <v>2.73</v>
      </c>
      <c r="BAU22" s="3">
        <v>2.12</v>
      </c>
      <c r="BAV22" s="3">
        <v>3.64</v>
      </c>
      <c r="BAW22" s="3">
        <v>1.77</v>
      </c>
      <c r="BAX22" s="3">
        <v>3.29</v>
      </c>
      <c r="BAY22" s="3">
        <v>1.66</v>
      </c>
      <c r="BAZ22" s="3">
        <v>2.7</v>
      </c>
      <c r="BBA22" s="3">
        <v>2.78</v>
      </c>
      <c r="BBB22" s="3">
        <v>1.79</v>
      </c>
      <c r="BBC22" s="3">
        <v>2.6</v>
      </c>
      <c r="BBD22" s="3">
        <v>2.36</v>
      </c>
      <c r="BBE22" s="3">
        <v>2.4500000000000002</v>
      </c>
      <c r="BBF22" s="3">
        <v>3.35</v>
      </c>
      <c r="BBG22" s="3">
        <v>2.4900000000000002</v>
      </c>
      <c r="BBH22" s="3">
        <v>2.31</v>
      </c>
      <c r="BBI22" s="3">
        <v>2</v>
      </c>
      <c r="BBJ22" s="3">
        <v>2.31</v>
      </c>
      <c r="BBK22" s="3">
        <v>2.16</v>
      </c>
      <c r="BBL22" s="3">
        <v>1.82</v>
      </c>
      <c r="BBM22" s="3">
        <v>2.11</v>
      </c>
      <c r="BBN22" s="3">
        <v>1.93</v>
      </c>
      <c r="BBO22" s="3">
        <v>1.82</v>
      </c>
      <c r="BBP22" s="3">
        <v>3.07</v>
      </c>
      <c r="BBQ22" s="3">
        <v>2.2799999999999998</v>
      </c>
      <c r="BBR22" s="3">
        <v>2.1800000000000002</v>
      </c>
      <c r="BBS22" s="3">
        <v>2.0699999999999998</v>
      </c>
      <c r="BBT22" s="3">
        <v>3.91</v>
      </c>
      <c r="BBU22" s="3">
        <v>2.2999999999999998</v>
      </c>
      <c r="BBV22" s="3">
        <v>2.63</v>
      </c>
      <c r="BBW22" s="3">
        <v>3.78</v>
      </c>
      <c r="BBX22" s="3">
        <v>3.63</v>
      </c>
      <c r="BBY22" s="3">
        <v>2.57</v>
      </c>
      <c r="BBZ22" s="3">
        <v>4.04</v>
      </c>
      <c r="BCA22" s="3">
        <v>5.64</v>
      </c>
      <c r="BCB22" s="3">
        <v>2.69</v>
      </c>
      <c r="BCC22" s="3">
        <v>3.22</v>
      </c>
      <c r="BCD22" s="3">
        <v>1.55</v>
      </c>
      <c r="BCE22" s="3">
        <v>2.89</v>
      </c>
      <c r="BCF22" s="3">
        <v>2.48</v>
      </c>
      <c r="BCG22" s="3">
        <v>2.57</v>
      </c>
      <c r="BCH22" s="3">
        <v>2.37</v>
      </c>
      <c r="BCI22" s="3">
        <v>2.5</v>
      </c>
      <c r="BCJ22" s="3">
        <v>2.06</v>
      </c>
      <c r="BCK22" s="3">
        <v>1.49</v>
      </c>
      <c r="BCL22" s="3">
        <v>1.08</v>
      </c>
      <c r="BCM22" s="3">
        <v>2.12</v>
      </c>
      <c r="BCN22" s="3">
        <v>4.3</v>
      </c>
      <c r="BCO22" s="3">
        <v>1.74</v>
      </c>
      <c r="BCP22" s="3">
        <v>2.5499999999999998</v>
      </c>
      <c r="BCQ22" s="3">
        <v>2.83</v>
      </c>
      <c r="BCR22" s="3">
        <v>1.81</v>
      </c>
      <c r="BCS22" s="3">
        <v>1.38</v>
      </c>
      <c r="BCT22" s="3">
        <v>1.84</v>
      </c>
      <c r="BCU22" s="3">
        <v>3.94</v>
      </c>
      <c r="BCV22" s="3">
        <v>2.23</v>
      </c>
      <c r="BCW22" s="3">
        <v>2.08</v>
      </c>
      <c r="BCX22" s="3">
        <v>4.3499999999999996</v>
      </c>
      <c r="BCY22" s="3">
        <v>4.84</v>
      </c>
      <c r="BCZ22" s="3">
        <v>3.9</v>
      </c>
      <c r="BDA22" s="3">
        <v>3.66</v>
      </c>
      <c r="BDB22" s="3">
        <v>2.46</v>
      </c>
      <c r="BDC22" s="3">
        <v>1.67</v>
      </c>
      <c r="BDD22" s="3">
        <v>1.68</v>
      </c>
      <c r="BDE22" s="3">
        <v>4.68</v>
      </c>
      <c r="BDF22" s="3">
        <v>2.31</v>
      </c>
      <c r="BDG22" s="3">
        <v>2.77</v>
      </c>
      <c r="BDH22" s="3">
        <v>4.82</v>
      </c>
      <c r="BDI22" s="3">
        <v>3.37</v>
      </c>
      <c r="BDJ22" s="3">
        <v>2.31</v>
      </c>
      <c r="BDK22" s="3">
        <v>2.1800000000000002</v>
      </c>
      <c r="BDL22" s="3">
        <v>2.57</v>
      </c>
      <c r="BDM22" s="3">
        <v>1.67</v>
      </c>
      <c r="BDN22" s="3">
        <v>2.13</v>
      </c>
      <c r="BDO22" s="3">
        <v>2.91</v>
      </c>
      <c r="BDP22" s="3">
        <v>3.23</v>
      </c>
      <c r="BDQ22" s="3">
        <v>2.08</v>
      </c>
      <c r="BDR22" s="3">
        <v>1.67</v>
      </c>
      <c r="BDS22" s="3">
        <v>2.4700000000000002</v>
      </c>
      <c r="BDT22" s="3">
        <v>3.56</v>
      </c>
      <c r="BDU22" s="3" t="s">
        <v>5</v>
      </c>
      <c r="BDV22" s="3">
        <v>2.16</v>
      </c>
      <c r="BDW22" s="3">
        <v>3.71</v>
      </c>
      <c r="BDX22" s="3">
        <v>2.02</v>
      </c>
      <c r="BDY22" s="3">
        <v>1.96</v>
      </c>
      <c r="BDZ22" s="3">
        <v>2.87</v>
      </c>
      <c r="BEA22" s="3">
        <v>2.37</v>
      </c>
      <c r="BEB22" s="3">
        <v>2.69</v>
      </c>
      <c r="BEC22" s="3">
        <v>1.76</v>
      </c>
      <c r="BED22" s="3">
        <v>2.67</v>
      </c>
      <c r="BEE22" s="3">
        <v>3.15</v>
      </c>
      <c r="BEF22" s="3">
        <v>2.09</v>
      </c>
      <c r="BEG22" s="3">
        <v>1.84</v>
      </c>
      <c r="BEH22" s="3">
        <v>2.36</v>
      </c>
      <c r="BEI22" s="3">
        <v>1.82</v>
      </c>
      <c r="BEJ22" s="3">
        <v>1.77</v>
      </c>
      <c r="BEK22" s="3">
        <v>1.81</v>
      </c>
      <c r="BEL22" s="3">
        <v>2.44</v>
      </c>
      <c r="BEM22" s="3">
        <v>1.73</v>
      </c>
      <c r="BEN22" s="3">
        <v>3.26</v>
      </c>
      <c r="BEO22" s="3">
        <v>4.68</v>
      </c>
      <c r="BEP22" s="3">
        <v>3.92</v>
      </c>
      <c r="BEQ22" s="3">
        <v>1.39</v>
      </c>
      <c r="BER22" s="3">
        <v>2.42</v>
      </c>
      <c r="BES22" s="3">
        <v>3.54</v>
      </c>
      <c r="BET22" s="3">
        <v>4.7</v>
      </c>
      <c r="BEU22" s="3">
        <v>3.12</v>
      </c>
      <c r="BEV22" s="3">
        <v>3.54</v>
      </c>
      <c r="BEW22" s="3">
        <v>2.46</v>
      </c>
      <c r="BEX22" s="3">
        <v>1.73</v>
      </c>
      <c r="BEY22" s="3">
        <v>3.16</v>
      </c>
      <c r="BEZ22" s="3">
        <v>2.4300000000000002</v>
      </c>
      <c r="BFA22" s="3">
        <v>2.34</v>
      </c>
      <c r="BFB22" s="3">
        <v>2.36</v>
      </c>
      <c r="BFC22" s="3">
        <v>1.98</v>
      </c>
      <c r="BFD22" s="3">
        <v>2.96</v>
      </c>
      <c r="BFE22" s="3">
        <v>4.93</v>
      </c>
      <c r="BFF22" s="3" t="s">
        <v>5</v>
      </c>
      <c r="BFG22" s="3">
        <v>5.48</v>
      </c>
      <c r="BFH22" s="3">
        <v>0.86</v>
      </c>
      <c r="BFI22" s="3">
        <v>2.76</v>
      </c>
      <c r="BFJ22" s="3">
        <v>2.36</v>
      </c>
      <c r="BFK22" s="3">
        <v>2.75</v>
      </c>
      <c r="BFL22" s="3">
        <v>2.0699999999999998</v>
      </c>
      <c r="BFM22" s="3">
        <v>4.41</v>
      </c>
      <c r="BFN22" s="3">
        <v>5.12</v>
      </c>
      <c r="BFO22" s="3">
        <v>3.66</v>
      </c>
      <c r="BFP22" s="3" t="s">
        <v>5</v>
      </c>
      <c r="BFQ22" s="3">
        <v>2.39</v>
      </c>
      <c r="BFR22" s="3">
        <v>5.07</v>
      </c>
      <c r="BFS22" s="3">
        <v>2.2999999999999998</v>
      </c>
      <c r="BFT22" s="3">
        <v>2.16</v>
      </c>
      <c r="BFU22" s="3">
        <v>3.45</v>
      </c>
      <c r="BFV22" s="3">
        <v>1.69</v>
      </c>
      <c r="BFW22" s="3">
        <v>1.01</v>
      </c>
      <c r="BFX22" s="3">
        <v>2.02</v>
      </c>
      <c r="BFY22" s="3">
        <v>2.4500000000000002</v>
      </c>
      <c r="BFZ22" s="3">
        <v>3.78</v>
      </c>
      <c r="BGA22" s="3">
        <v>2.4700000000000002</v>
      </c>
      <c r="BGB22" s="3">
        <v>3.9</v>
      </c>
      <c r="BGC22" s="3" t="s">
        <v>5</v>
      </c>
      <c r="BGD22" s="3">
        <v>4.83</v>
      </c>
      <c r="BGE22" s="3">
        <v>2.23</v>
      </c>
      <c r="BGF22" s="3">
        <v>2.57</v>
      </c>
      <c r="BGG22" s="3">
        <v>2.72</v>
      </c>
      <c r="BGH22" s="3">
        <v>3.22</v>
      </c>
      <c r="BGI22" s="3">
        <v>1.81</v>
      </c>
      <c r="BGJ22" s="3">
        <v>2.66</v>
      </c>
      <c r="BGK22" s="3">
        <v>4.43</v>
      </c>
      <c r="BGL22" s="3">
        <v>2.17</v>
      </c>
      <c r="BGM22" s="3">
        <v>2</v>
      </c>
      <c r="BGN22" s="3">
        <v>3.89</v>
      </c>
      <c r="BGO22" s="3">
        <v>2.38</v>
      </c>
      <c r="BGP22" s="3">
        <v>2.35</v>
      </c>
      <c r="BGQ22" s="3">
        <v>3.13</v>
      </c>
      <c r="BGR22" s="3">
        <v>2.58</v>
      </c>
      <c r="BGS22" s="3">
        <v>2.39</v>
      </c>
      <c r="BGT22" s="3">
        <v>1.4</v>
      </c>
      <c r="BGU22" s="3">
        <v>2.1800000000000002</v>
      </c>
      <c r="BGV22" s="3">
        <v>3.11</v>
      </c>
      <c r="BGW22" s="3">
        <v>2.36</v>
      </c>
      <c r="BGX22" s="3">
        <v>1.1499999999999999</v>
      </c>
      <c r="BGY22" s="3">
        <v>2.2999999999999998</v>
      </c>
      <c r="BGZ22" s="3">
        <v>2.38</v>
      </c>
      <c r="BHA22" s="3">
        <v>2.72</v>
      </c>
      <c r="BHB22" s="3">
        <v>2.1</v>
      </c>
      <c r="BHC22" s="3">
        <v>2.62</v>
      </c>
      <c r="BHD22" s="3">
        <v>1.92</v>
      </c>
      <c r="BHE22" s="3">
        <v>1.95</v>
      </c>
      <c r="BHF22" s="3">
        <v>1.71</v>
      </c>
      <c r="BHG22" s="3">
        <v>3.1</v>
      </c>
      <c r="BHH22" s="3">
        <v>2.4500000000000002</v>
      </c>
      <c r="BHI22" s="3">
        <v>2.4300000000000002</v>
      </c>
      <c r="BHJ22" s="3">
        <v>1.99</v>
      </c>
      <c r="BHK22" s="3">
        <v>5.17</v>
      </c>
      <c r="BHL22" s="3">
        <v>2.09</v>
      </c>
      <c r="BHM22" s="3">
        <v>1.89</v>
      </c>
      <c r="BHN22" s="3">
        <v>5.0599999999999996</v>
      </c>
      <c r="BHO22" s="3">
        <v>2.5499999999999998</v>
      </c>
      <c r="BHP22" s="3">
        <v>2.11</v>
      </c>
      <c r="BHQ22" s="3">
        <v>2.92</v>
      </c>
      <c r="BHR22" s="3">
        <v>1.9</v>
      </c>
      <c r="BHS22" s="3">
        <v>1.66</v>
      </c>
      <c r="BHT22" s="3">
        <v>2.35</v>
      </c>
      <c r="BHU22" s="3">
        <v>3.94</v>
      </c>
      <c r="BHV22" s="3">
        <v>2.27</v>
      </c>
      <c r="BHW22" s="3">
        <v>3</v>
      </c>
      <c r="BHX22" s="3">
        <v>3.48</v>
      </c>
      <c r="BHY22" s="3">
        <v>2.16</v>
      </c>
      <c r="BHZ22" s="3">
        <v>1.24</v>
      </c>
      <c r="BIA22" s="3">
        <v>3.27</v>
      </c>
      <c r="BIB22" s="3">
        <v>1.43</v>
      </c>
      <c r="BIC22" s="3">
        <v>2.68</v>
      </c>
      <c r="BID22" s="3">
        <v>1.82</v>
      </c>
      <c r="BIE22" s="3">
        <v>2.29</v>
      </c>
      <c r="BIF22" s="3">
        <v>2.7</v>
      </c>
      <c r="BIG22" s="3">
        <v>3.29</v>
      </c>
      <c r="BIH22" s="3">
        <v>2.0499999999999998</v>
      </c>
      <c r="BII22" s="3">
        <v>3.09</v>
      </c>
      <c r="BIJ22" s="3">
        <v>4.5</v>
      </c>
      <c r="BIK22" s="3">
        <v>2.42</v>
      </c>
      <c r="BIL22" s="3">
        <v>4.72</v>
      </c>
      <c r="BIM22" s="3">
        <v>6.19</v>
      </c>
      <c r="BIN22" s="3">
        <v>3.16</v>
      </c>
      <c r="BIO22" s="3">
        <v>2.8</v>
      </c>
      <c r="BIP22" s="3">
        <v>2.36</v>
      </c>
      <c r="BIQ22" s="3">
        <v>2.39</v>
      </c>
      <c r="BIR22" s="3">
        <v>1.29</v>
      </c>
      <c r="BIS22" s="3">
        <v>2.46</v>
      </c>
      <c r="BIT22" s="3">
        <v>2.8</v>
      </c>
      <c r="BIU22" s="3">
        <v>0.76</v>
      </c>
      <c r="BIV22" s="3">
        <v>3.41</v>
      </c>
      <c r="BIW22" s="3">
        <v>1.89</v>
      </c>
      <c r="BIX22" s="3">
        <v>2.12</v>
      </c>
      <c r="BIY22" s="3">
        <v>2.0499999999999998</v>
      </c>
      <c r="BIZ22" s="3">
        <v>1.53</v>
      </c>
      <c r="BJA22" s="3">
        <v>3.77</v>
      </c>
      <c r="BJB22" s="3">
        <v>2.14</v>
      </c>
      <c r="BJC22" s="3">
        <v>2.09</v>
      </c>
      <c r="BJD22" s="3">
        <v>2.71</v>
      </c>
      <c r="BJE22" s="3">
        <v>1.46</v>
      </c>
      <c r="BJF22" s="3">
        <v>2.19</v>
      </c>
      <c r="BJG22" s="3">
        <v>3.28</v>
      </c>
      <c r="BJH22" s="3">
        <v>1.36</v>
      </c>
      <c r="BJI22" s="3">
        <v>1.82</v>
      </c>
      <c r="BJJ22" s="3">
        <v>2.2999999999999998</v>
      </c>
      <c r="BJK22" s="3">
        <v>2.3199999999999998</v>
      </c>
      <c r="BJL22" s="3">
        <v>2.4900000000000002</v>
      </c>
      <c r="BJM22" s="3">
        <v>1.74</v>
      </c>
      <c r="BJN22" s="3">
        <v>3.27</v>
      </c>
      <c r="BJO22" s="3">
        <v>3.22</v>
      </c>
      <c r="BJP22" s="3">
        <v>2.4900000000000002</v>
      </c>
      <c r="BJQ22" s="3">
        <v>2.2799999999999998</v>
      </c>
      <c r="BJR22" s="3">
        <v>2.09</v>
      </c>
      <c r="BJS22" s="3">
        <v>3.09</v>
      </c>
      <c r="BJT22" s="3">
        <v>3.35</v>
      </c>
      <c r="BJU22" s="3">
        <v>2.0099999999999998</v>
      </c>
      <c r="BJV22" s="3">
        <v>2.93</v>
      </c>
      <c r="BJW22" s="3">
        <v>2.91</v>
      </c>
      <c r="BJX22" s="3">
        <v>2.5099999999999998</v>
      </c>
      <c r="BJY22" s="3">
        <v>2.0699999999999998</v>
      </c>
      <c r="BJZ22" s="3">
        <v>3</v>
      </c>
      <c r="BKA22" s="3">
        <v>3.09</v>
      </c>
      <c r="BKB22" s="3">
        <v>1.62</v>
      </c>
      <c r="BKC22" s="3">
        <v>2.68</v>
      </c>
      <c r="BKD22" s="3">
        <v>2.12</v>
      </c>
      <c r="BKE22" s="3">
        <v>2.37</v>
      </c>
      <c r="BKF22" s="3">
        <v>2.06</v>
      </c>
      <c r="BKG22" s="3">
        <v>2.0499999999999998</v>
      </c>
      <c r="BKH22" s="3">
        <v>3.24</v>
      </c>
      <c r="BKI22" s="3">
        <v>2.8</v>
      </c>
      <c r="BKJ22" s="3">
        <v>3.37</v>
      </c>
      <c r="BKK22" s="3">
        <v>1.57</v>
      </c>
      <c r="BKL22" s="3">
        <v>3.16</v>
      </c>
      <c r="BKM22" s="3">
        <v>2.6</v>
      </c>
      <c r="BKN22" s="3">
        <v>3.11</v>
      </c>
      <c r="BKO22" s="3">
        <v>3.68</v>
      </c>
      <c r="BKP22" s="3">
        <v>2.52</v>
      </c>
      <c r="BKQ22" s="3">
        <v>2.87</v>
      </c>
      <c r="BKR22" s="3">
        <v>2.77</v>
      </c>
      <c r="BKS22" s="3">
        <v>3.29</v>
      </c>
      <c r="BKT22" s="3" t="s">
        <v>5</v>
      </c>
      <c r="BKU22" s="3">
        <v>3.53</v>
      </c>
      <c r="BKV22" s="3">
        <v>2.9</v>
      </c>
      <c r="BKW22" s="3">
        <v>2.37</v>
      </c>
      <c r="BKX22" s="3">
        <v>3.34</v>
      </c>
      <c r="BKY22" s="3">
        <v>1.77</v>
      </c>
      <c r="BKZ22" s="3">
        <v>1.98</v>
      </c>
      <c r="BLA22" s="3">
        <v>2.48</v>
      </c>
      <c r="BLB22" s="3">
        <v>2.82</v>
      </c>
      <c r="BLC22" s="3">
        <v>2.2200000000000002</v>
      </c>
      <c r="BLD22" s="3">
        <v>5.04</v>
      </c>
      <c r="BLE22" s="3">
        <v>2.5099999999999998</v>
      </c>
      <c r="BLF22" s="3">
        <v>2.06</v>
      </c>
      <c r="BLG22" s="3">
        <v>2.88</v>
      </c>
      <c r="BLH22" s="3">
        <v>3.37</v>
      </c>
      <c r="BLI22" s="3">
        <v>0</v>
      </c>
      <c r="BLJ22" s="3">
        <v>2.31</v>
      </c>
      <c r="BLK22" s="3">
        <v>3.13</v>
      </c>
      <c r="BLL22" s="3">
        <v>2.94</v>
      </c>
      <c r="BLM22" s="3">
        <v>3.09</v>
      </c>
      <c r="BLN22" s="3">
        <v>3.08</v>
      </c>
      <c r="BLO22" s="3">
        <v>4.2300000000000004</v>
      </c>
      <c r="BLP22" s="3">
        <v>2.4700000000000002</v>
      </c>
      <c r="BLQ22" s="3">
        <v>2.98</v>
      </c>
      <c r="BLR22" s="3">
        <v>1.97</v>
      </c>
      <c r="BLS22" s="3">
        <v>2.67</v>
      </c>
      <c r="BLT22" s="3">
        <v>1.73</v>
      </c>
      <c r="BLU22" s="3">
        <v>2.84</v>
      </c>
      <c r="BLV22" s="3">
        <v>1.92</v>
      </c>
      <c r="BLW22" s="3">
        <v>2.46</v>
      </c>
      <c r="BLX22" s="3">
        <v>3.69</v>
      </c>
      <c r="BLY22" s="3">
        <v>2.39</v>
      </c>
      <c r="BLZ22" s="3">
        <v>3.28</v>
      </c>
      <c r="BMA22" s="3">
        <v>2.23</v>
      </c>
      <c r="BMB22" s="3">
        <v>3.95</v>
      </c>
      <c r="BMC22" s="3">
        <v>2.7</v>
      </c>
      <c r="BMD22" s="3">
        <v>2.77</v>
      </c>
      <c r="BME22" s="3">
        <v>1.79</v>
      </c>
      <c r="BMF22" s="3">
        <v>1.97</v>
      </c>
      <c r="BMG22" s="3">
        <v>2.4300000000000002</v>
      </c>
      <c r="BMH22" s="3">
        <v>1.9</v>
      </c>
      <c r="BMI22" s="3">
        <v>2.0499999999999998</v>
      </c>
      <c r="BMJ22" s="3">
        <v>3.22</v>
      </c>
      <c r="BMK22" s="3">
        <v>2.87</v>
      </c>
      <c r="BML22" s="3">
        <v>1.25</v>
      </c>
      <c r="BMM22" s="3">
        <v>2.5299999999999998</v>
      </c>
      <c r="BMN22" s="3">
        <v>2.36</v>
      </c>
      <c r="BMO22" s="3">
        <v>2.48</v>
      </c>
      <c r="BMP22" s="3">
        <v>1.29</v>
      </c>
      <c r="BMQ22" s="3">
        <v>2.3199999999999998</v>
      </c>
      <c r="BMR22" s="3">
        <v>3.11</v>
      </c>
      <c r="BMS22" s="3">
        <v>2.2200000000000002</v>
      </c>
      <c r="BMT22" s="3">
        <v>1.99</v>
      </c>
      <c r="BMU22" s="3">
        <v>1.88</v>
      </c>
      <c r="BMV22" s="3">
        <v>2.6</v>
      </c>
      <c r="BMW22" s="3">
        <v>2.93</v>
      </c>
      <c r="BMX22" s="3">
        <v>2.0099999999999998</v>
      </c>
      <c r="BMY22" s="3">
        <v>4.13</v>
      </c>
      <c r="BMZ22" s="3">
        <v>2.29</v>
      </c>
      <c r="BNA22" s="3">
        <v>1.27</v>
      </c>
      <c r="BNB22" s="3">
        <v>2.72</v>
      </c>
      <c r="BNC22" s="3">
        <v>2.0699999999999998</v>
      </c>
      <c r="BND22" s="3">
        <v>2.2200000000000002</v>
      </c>
      <c r="BNE22" s="3">
        <v>2.84</v>
      </c>
      <c r="BNF22" s="3" t="s">
        <v>5</v>
      </c>
      <c r="BNG22" s="3">
        <v>1.78</v>
      </c>
      <c r="BNH22" s="3">
        <v>2.19</v>
      </c>
      <c r="BNI22" s="3">
        <v>2.83</v>
      </c>
      <c r="BNJ22" s="3">
        <v>1.69</v>
      </c>
      <c r="BNK22" s="3">
        <v>2.15</v>
      </c>
      <c r="BNL22" s="3">
        <v>2.06</v>
      </c>
      <c r="BNM22" s="3">
        <v>2.42</v>
      </c>
      <c r="BNN22" s="3">
        <v>2.4900000000000002</v>
      </c>
      <c r="BNO22" s="3">
        <v>2.82</v>
      </c>
      <c r="BNP22" s="3">
        <v>27.69</v>
      </c>
      <c r="BNQ22" s="3">
        <v>1.97</v>
      </c>
      <c r="BNR22" s="3">
        <v>3.18</v>
      </c>
      <c r="BNS22" s="3">
        <v>2.36</v>
      </c>
      <c r="BNT22" s="3">
        <v>2.4500000000000002</v>
      </c>
      <c r="BNU22" s="3">
        <v>1.1399999999999999</v>
      </c>
      <c r="BNV22" s="3">
        <v>2.39</v>
      </c>
      <c r="BNW22" s="3">
        <v>2.0499999999999998</v>
      </c>
      <c r="BNX22" s="3">
        <v>1.35</v>
      </c>
      <c r="BNY22" s="3">
        <v>3.2</v>
      </c>
      <c r="BNZ22" s="3">
        <v>1.52</v>
      </c>
      <c r="BOA22" s="3">
        <v>3.08</v>
      </c>
      <c r="BOB22" s="3">
        <v>2.2200000000000002</v>
      </c>
      <c r="BOC22" s="3">
        <v>2.88</v>
      </c>
      <c r="BOD22" s="3">
        <v>2.8</v>
      </c>
      <c r="BOE22" s="3">
        <v>2.38</v>
      </c>
      <c r="BOF22" s="3">
        <v>5.0199999999999996</v>
      </c>
      <c r="BOG22" s="3">
        <v>4.66</v>
      </c>
      <c r="BOH22" s="3">
        <v>2.62</v>
      </c>
      <c r="BOI22" s="3">
        <v>3.61</v>
      </c>
      <c r="BOJ22" s="3">
        <v>1.83</v>
      </c>
      <c r="BOK22" s="3">
        <v>4.07</v>
      </c>
      <c r="BOL22" s="3">
        <v>1.31</v>
      </c>
      <c r="BOM22" s="3">
        <v>2.68</v>
      </c>
      <c r="BON22" s="3">
        <v>3.25</v>
      </c>
      <c r="BOO22" s="3">
        <v>4.95</v>
      </c>
      <c r="BOP22" s="3">
        <v>2.66</v>
      </c>
      <c r="BOQ22" s="3">
        <v>2.27</v>
      </c>
      <c r="BOR22" s="3">
        <v>2.71</v>
      </c>
      <c r="BOS22" s="3">
        <v>2.7</v>
      </c>
      <c r="BOT22" s="3">
        <v>3.17</v>
      </c>
      <c r="BOU22" s="3">
        <v>2.89</v>
      </c>
      <c r="BOV22" s="3">
        <v>2.5</v>
      </c>
      <c r="BOW22" s="3">
        <v>3.02</v>
      </c>
      <c r="BOX22" s="3">
        <v>2.81</v>
      </c>
      <c r="BOY22" s="3">
        <v>3.21</v>
      </c>
      <c r="BOZ22" s="3">
        <v>4.3</v>
      </c>
      <c r="BPA22" s="3">
        <v>3.25</v>
      </c>
      <c r="BPB22" s="3">
        <v>4.01</v>
      </c>
      <c r="BPC22" s="3">
        <v>2.0699999999999998</v>
      </c>
      <c r="BPD22" s="3">
        <v>3.06</v>
      </c>
      <c r="BPE22" s="3">
        <v>3.09</v>
      </c>
      <c r="BPF22" s="3">
        <v>2.0299999999999998</v>
      </c>
      <c r="BPG22" s="3">
        <v>3.34</v>
      </c>
      <c r="BPH22" s="3">
        <v>2.87</v>
      </c>
      <c r="BPI22" s="3">
        <v>2.1</v>
      </c>
      <c r="BPJ22" s="3">
        <v>2.41</v>
      </c>
      <c r="BPK22" s="3">
        <v>2.71</v>
      </c>
      <c r="BPL22" s="3">
        <v>2.1</v>
      </c>
      <c r="BPM22" s="3">
        <v>2.62</v>
      </c>
      <c r="BPN22" s="3">
        <v>3.89</v>
      </c>
      <c r="BPO22" s="3">
        <v>2.66</v>
      </c>
      <c r="BPP22" s="3">
        <v>3.18</v>
      </c>
      <c r="BPQ22" s="3">
        <v>2.97</v>
      </c>
      <c r="BPR22" s="3">
        <v>1.63</v>
      </c>
      <c r="BPS22" s="3">
        <v>2.98</v>
      </c>
      <c r="BPT22" s="3">
        <v>2.38</v>
      </c>
      <c r="BPU22" s="3">
        <v>4.4000000000000004</v>
      </c>
      <c r="BPV22" s="3">
        <v>2.48</v>
      </c>
      <c r="BPW22" s="3">
        <v>2.34</v>
      </c>
      <c r="BPX22" s="3">
        <v>3.21</v>
      </c>
      <c r="BPY22" s="3">
        <v>2.36</v>
      </c>
      <c r="BPZ22" s="3">
        <v>1.93</v>
      </c>
      <c r="BQA22" s="3">
        <v>4.71</v>
      </c>
      <c r="BQB22" s="3">
        <v>2.79</v>
      </c>
      <c r="BQC22" s="3">
        <v>1.87</v>
      </c>
      <c r="BQD22" s="3">
        <v>2.6</v>
      </c>
      <c r="BQE22" s="3">
        <v>5.1100000000000003</v>
      </c>
      <c r="BQF22" s="3">
        <v>1.96</v>
      </c>
      <c r="BQG22" s="3">
        <v>3.73</v>
      </c>
      <c r="BQH22" s="3">
        <v>2.48</v>
      </c>
      <c r="BQI22" s="3">
        <v>3.33</v>
      </c>
      <c r="BQJ22" s="3">
        <v>1.65</v>
      </c>
      <c r="BQK22" s="3">
        <v>2.1800000000000002</v>
      </c>
      <c r="BQL22" s="3">
        <v>1.95</v>
      </c>
      <c r="BQM22" s="3">
        <v>2.64</v>
      </c>
      <c r="BQN22" s="3" t="s">
        <v>5</v>
      </c>
      <c r="BQO22" s="3" t="s">
        <v>5</v>
      </c>
      <c r="BQP22" s="3">
        <v>2.25</v>
      </c>
      <c r="BQQ22" s="3">
        <v>2.83</v>
      </c>
      <c r="BQR22" s="3">
        <v>4.88</v>
      </c>
      <c r="BQS22" s="3">
        <v>3.21</v>
      </c>
      <c r="BQT22" s="3">
        <v>1.51</v>
      </c>
      <c r="BQU22" s="3">
        <v>2.77</v>
      </c>
      <c r="BQV22" s="3">
        <v>1.95</v>
      </c>
      <c r="BQW22" s="3">
        <v>3</v>
      </c>
      <c r="BQX22" s="3">
        <v>2.34</v>
      </c>
      <c r="BQY22" s="3">
        <v>1.59</v>
      </c>
      <c r="BQZ22" s="3">
        <v>3.82</v>
      </c>
      <c r="BRA22" s="3">
        <v>4.0999999999999996</v>
      </c>
      <c r="BRB22" s="3">
        <v>1.6</v>
      </c>
      <c r="BRC22" s="3">
        <v>1.81</v>
      </c>
      <c r="BRD22" s="3">
        <v>2.86</v>
      </c>
      <c r="BRE22" s="3">
        <v>2.52</v>
      </c>
      <c r="BRF22" s="3">
        <v>1.85</v>
      </c>
      <c r="BRG22" s="3">
        <v>2.42</v>
      </c>
      <c r="BRH22" s="3">
        <v>2.4</v>
      </c>
      <c r="BRI22" s="3">
        <v>3.53</v>
      </c>
      <c r="BRJ22" s="3">
        <v>2.59</v>
      </c>
      <c r="BRK22" s="3">
        <v>2.58</v>
      </c>
      <c r="BRL22" s="3">
        <v>2.1</v>
      </c>
      <c r="BRM22" s="3">
        <v>3.32</v>
      </c>
      <c r="BRN22" s="3">
        <v>2.14</v>
      </c>
      <c r="BRO22" s="3">
        <v>2.27</v>
      </c>
      <c r="BRP22" s="3">
        <v>1.98</v>
      </c>
      <c r="BRQ22" s="3">
        <v>1.33</v>
      </c>
      <c r="BRR22" s="3">
        <v>3.55</v>
      </c>
      <c r="BRS22" s="3">
        <v>3.05</v>
      </c>
      <c r="BRT22" s="3" t="s">
        <v>5</v>
      </c>
      <c r="BRU22" s="3">
        <v>3.12</v>
      </c>
      <c r="BRV22" s="3">
        <v>2.75</v>
      </c>
      <c r="BRW22" s="3">
        <v>2.99</v>
      </c>
      <c r="BRX22" s="3">
        <v>2.75</v>
      </c>
      <c r="BRY22" s="3">
        <v>4.6500000000000004</v>
      </c>
      <c r="BRZ22" s="3">
        <v>1.89</v>
      </c>
      <c r="BSA22" s="3">
        <v>4.68</v>
      </c>
      <c r="BSB22" s="3">
        <v>3.54</v>
      </c>
      <c r="BSC22" s="3">
        <v>4.8899999999999997</v>
      </c>
      <c r="BSD22" s="3">
        <v>2.5299999999999998</v>
      </c>
      <c r="BSE22" s="3">
        <v>2.2400000000000002</v>
      </c>
      <c r="BSF22" s="3">
        <v>2.54</v>
      </c>
      <c r="BSG22" s="3">
        <v>4.79</v>
      </c>
      <c r="BSH22" s="3">
        <v>2.4700000000000002</v>
      </c>
      <c r="BSI22" s="3">
        <v>2.23</v>
      </c>
      <c r="BSJ22" s="3">
        <v>3.96</v>
      </c>
      <c r="BSK22" s="3">
        <v>2.92</v>
      </c>
      <c r="BSL22" s="3">
        <v>2.11</v>
      </c>
      <c r="BSM22" s="3">
        <v>2.33</v>
      </c>
      <c r="BSN22" s="3">
        <v>3.58</v>
      </c>
      <c r="BSO22" s="3">
        <v>2.02</v>
      </c>
      <c r="BSP22" s="3">
        <v>2.8</v>
      </c>
      <c r="BSQ22" s="3">
        <v>1.79</v>
      </c>
      <c r="BSR22" s="3">
        <v>2.99</v>
      </c>
      <c r="BSS22" s="3">
        <v>3.28</v>
      </c>
      <c r="BST22" s="3" t="s">
        <v>5</v>
      </c>
      <c r="BSU22" s="3">
        <v>3.12</v>
      </c>
      <c r="BSV22" s="3">
        <v>3.33</v>
      </c>
      <c r="BSW22" s="3">
        <v>2.41</v>
      </c>
      <c r="BSX22" s="3">
        <v>3.19</v>
      </c>
      <c r="BSY22" s="3">
        <v>2.35</v>
      </c>
      <c r="BSZ22" s="3">
        <v>2.67</v>
      </c>
      <c r="BTA22" s="3">
        <v>1.81</v>
      </c>
      <c r="BTB22" s="3">
        <v>2.84</v>
      </c>
      <c r="BTC22" s="3">
        <v>2.67</v>
      </c>
      <c r="BTD22" s="3">
        <v>5.73</v>
      </c>
      <c r="BTE22" s="3">
        <v>4.93</v>
      </c>
      <c r="BTF22" s="3">
        <v>4.78</v>
      </c>
      <c r="BTG22" s="3">
        <v>2.5</v>
      </c>
      <c r="BTH22" s="3">
        <v>3.05</v>
      </c>
      <c r="BTI22" s="3">
        <v>3.04</v>
      </c>
      <c r="BTJ22" s="3">
        <v>2.08</v>
      </c>
      <c r="BTK22" s="3">
        <v>2.62</v>
      </c>
      <c r="BTL22" s="3">
        <v>1.78</v>
      </c>
      <c r="BTM22" s="3">
        <v>2.81</v>
      </c>
      <c r="BTN22" s="3">
        <v>2.62</v>
      </c>
      <c r="BTO22" s="3">
        <v>1.93</v>
      </c>
      <c r="BTP22" s="3">
        <v>3.4</v>
      </c>
      <c r="BTQ22" s="3">
        <v>3.18</v>
      </c>
      <c r="BTR22" s="3">
        <v>2.71</v>
      </c>
      <c r="BTS22" s="3">
        <v>4.0599999999999996</v>
      </c>
      <c r="BTT22" s="3">
        <v>2.87</v>
      </c>
      <c r="BTU22" s="3">
        <v>2.99</v>
      </c>
      <c r="BTV22" s="3">
        <v>1.72</v>
      </c>
      <c r="BTW22" s="3">
        <v>2.4700000000000002</v>
      </c>
      <c r="BTX22" s="3">
        <v>3.32</v>
      </c>
      <c r="BTY22" s="3">
        <v>1.53</v>
      </c>
      <c r="BTZ22" s="3">
        <v>3.73</v>
      </c>
      <c r="BUA22" s="3">
        <v>2.78</v>
      </c>
      <c r="BUB22" s="3">
        <v>2.94</v>
      </c>
      <c r="BUC22" s="3">
        <v>2.69</v>
      </c>
      <c r="BUD22" s="3">
        <v>2.99</v>
      </c>
      <c r="BUE22" s="3">
        <v>3.44</v>
      </c>
      <c r="BUF22" s="3">
        <v>3.1</v>
      </c>
      <c r="BUG22" s="3">
        <v>3.14</v>
      </c>
      <c r="BUH22" s="3">
        <v>3.22</v>
      </c>
      <c r="BUI22" s="3">
        <v>2.73</v>
      </c>
      <c r="BUJ22" s="3">
        <v>2.73</v>
      </c>
      <c r="BUK22" s="3">
        <v>3.49</v>
      </c>
      <c r="BUL22" s="3">
        <v>3.72</v>
      </c>
      <c r="BUM22" s="3">
        <v>2.57</v>
      </c>
      <c r="BUN22" s="3">
        <v>2.69</v>
      </c>
      <c r="BUO22" s="3">
        <v>4.62</v>
      </c>
      <c r="BUP22" s="3">
        <v>2.21</v>
      </c>
      <c r="BUQ22" s="3">
        <v>3.31</v>
      </c>
      <c r="BUR22" s="3">
        <v>1.91</v>
      </c>
      <c r="BUS22" s="3">
        <v>4.07</v>
      </c>
      <c r="BUT22" s="3">
        <v>2.2799999999999998</v>
      </c>
      <c r="BUU22" s="3">
        <v>3.42</v>
      </c>
      <c r="BUV22" s="3">
        <v>2.97</v>
      </c>
      <c r="BUW22" s="3">
        <v>3.99</v>
      </c>
      <c r="BUX22" s="3">
        <v>3.59</v>
      </c>
      <c r="BUY22" s="3">
        <v>2.27</v>
      </c>
      <c r="BUZ22" s="3">
        <v>2.56</v>
      </c>
      <c r="BVA22" s="3">
        <v>2.92</v>
      </c>
      <c r="BVB22" s="3">
        <v>3.06</v>
      </c>
      <c r="BVC22" s="3">
        <v>2.63</v>
      </c>
      <c r="BVD22" s="3">
        <v>2.9</v>
      </c>
      <c r="BVE22" s="3">
        <v>2.5099999999999998</v>
      </c>
      <c r="BVF22" s="3">
        <v>2.35</v>
      </c>
      <c r="BVG22" s="3">
        <v>1.57</v>
      </c>
      <c r="BVH22" s="3">
        <v>2.81</v>
      </c>
      <c r="BVI22" s="3">
        <v>1.73</v>
      </c>
      <c r="BVJ22" s="3">
        <v>3.18</v>
      </c>
      <c r="BVK22" s="3" t="s">
        <v>5</v>
      </c>
      <c r="BVL22" s="3">
        <v>2.2000000000000002</v>
      </c>
      <c r="BVM22" s="3">
        <v>3.6</v>
      </c>
      <c r="BVN22" s="3">
        <v>3.36</v>
      </c>
      <c r="BVO22" s="3">
        <v>2.56</v>
      </c>
      <c r="BVP22" s="3">
        <v>1.69</v>
      </c>
      <c r="BVQ22" s="3">
        <v>1.86</v>
      </c>
      <c r="BVR22" s="3">
        <v>1.44</v>
      </c>
      <c r="BVS22" s="3">
        <v>3.44</v>
      </c>
      <c r="BVT22" s="3">
        <v>2.46</v>
      </c>
      <c r="BVU22" s="3">
        <v>2.34</v>
      </c>
      <c r="BVV22" s="3">
        <v>3.02</v>
      </c>
      <c r="BVW22" s="3">
        <v>6.78</v>
      </c>
      <c r="BVX22" s="3">
        <v>4.54</v>
      </c>
      <c r="BVY22" s="3">
        <v>1.74</v>
      </c>
      <c r="BVZ22" s="3">
        <v>3.34</v>
      </c>
      <c r="BWA22" s="3">
        <v>3.08</v>
      </c>
      <c r="BWB22" s="3">
        <v>2.56</v>
      </c>
      <c r="BWC22" s="3">
        <v>1.98</v>
      </c>
      <c r="BWD22" s="3">
        <v>5.22</v>
      </c>
      <c r="BWE22" s="3">
        <v>4.0599999999999996</v>
      </c>
      <c r="BWF22" s="3">
        <v>1.76</v>
      </c>
      <c r="BWG22" s="3">
        <v>2.61</v>
      </c>
      <c r="BWH22" s="3">
        <v>1.63</v>
      </c>
      <c r="BWI22" s="3">
        <v>2.0499999999999998</v>
      </c>
      <c r="BWJ22" s="3">
        <v>2.33</v>
      </c>
      <c r="BWK22" s="3">
        <v>4.07</v>
      </c>
      <c r="BWL22" s="3">
        <v>1.8</v>
      </c>
      <c r="BWM22" s="3">
        <v>2.4300000000000002</v>
      </c>
      <c r="BWN22" s="3">
        <v>2.84</v>
      </c>
      <c r="BWO22" s="3">
        <v>2.48</v>
      </c>
      <c r="BWP22" s="3">
        <v>2.63</v>
      </c>
      <c r="BWQ22" s="3">
        <v>2.79</v>
      </c>
      <c r="BWR22" s="3">
        <v>2.94</v>
      </c>
      <c r="BWS22" s="3">
        <v>2.2599999999999998</v>
      </c>
      <c r="BWT22" s="3">
        <v>2.2200000000000002</v>
      </c>
      <c r="BWU22" s="3">
        <v>1.81</v>
      </c>
      <c r="BWV22" s="3">
        <v>3</v>
      </c>
      <c r="BWW22" s="3">
        <v>2.1800000000000002</v>
      </c>
      <c r="BWX22" s="3">
        <v>3.89</v>
      </c>
      <c r="BWY22" s="3">
        <v>1.98</v>
      </c>
      <c r="BWZ22" s="3">
        <v>3.11</v>
      </c>
      <c r="BXA22" s="3">
        <v>2.5</v>
      </c>
      <c r="BXB22" s="3">
        <v>1.08</v>
      </c>
      <c r="BXC22" s="3">
        <v>2.78</v>
      </c>
      <c r="BXD22" s="3">
        <v>2.2200000000000002</v>
      </c>
      <c r="BXE22" s="3">
        <v>2.87</v>
      </c>
      <c r="BXF22" s="3">
        <v>2.81</v>
      </c>
      <c r="BXG22" s="3">
        <v>1.77</v>
      </c>
      <c r="BXH22" s="3">
        <v>1.42</v>
      </c>
      <c r="BXI22" s="3">
        <v>2.77</v>
      </c>
      <c r="BXJ22" s="3">
        <v>4.16</v>
      </c>
      <c r="BXK22" s="3">
        <v>2.68</v>
      </c>
      <c r="BXL22" s="3">
        <v>2.34</v>
      </c>
      <c r="BXM22" s="3">
        <v>3.58</v>
      </c>
      <c r="BXN22" s="3">
        <v>2.93</v>
      </c>
      <c r="BXO22" s="3">
        <v>2.2999999999999998</v>
      </c>
      <c r="BXP22" s="3">
        <v>2.11</v>
      </c>
      <c r="BXQ22" s="3">
        <v>4.1900000000000004</v>
      </c>
      <c r="BXR22" s="3">
        <v>3.05</v>
      </c>
      <c r="BXS22" s="3">
        <v>2.27</v>
      </c>
      <c r="BXT22" s="3">
        <v>4.08</v>
      </c>
      <c r="BXU22" s="3">
        <v>2.0499999999999998</v>
      </c>
      <c r="BXV22" s="3">
        <v>4.34</v>
      </c>
      <c r="BXW22" s="3">
        <v>4.71</v>
      </c>
      <c r="BXX22" s="3">
        <v>1.61</v>
      </c>
      <c r="BXY22" s="3">
        <v>3.51</v>
      </c>
      <c r="BXZ22" s="3">
        <v>1.03</v>
      </c>
      <c r="BYA22" s="3">
        <v>2.97</v>
      </c>
      <c r="BYB22" s="3">
        <v>2.38</v>
      </c>
      <c r="BYC22" s="3">
        <v>1.6</v>
      </c>
      <c r="BYD22" s="3">
        <v>6.86</v>
      </c>
      <c r="BYE22" s="3">
        <v>0.8</v>
      </c>
      <c r="BYF22" s="3">
        <v>2.4500000000000002</v>
      </c>
      <c r="BYG22" s="3">
        <v>5.89</v>
      </c>
      <c r="BYH22" s="3">
        <v>3.69</v>
      </c>
      <c r="BYI22" s="3">
        <v>1.89</v>
      </c>
      <c r="BYJ22" s="3">
        <v>2.71</v>
      </c>
      <c r="BYK22" s="3">
        <v>4.3899999999999997</v>
      </c>
      <c r="BYL22" s="3">
        <v>1.94</v>
      </c>
      <c r="BYM22" s="3">
        <v>2.92</v>
      </c>
      <c r="BYN22" s="3">
        <v>2.38</v>
      </c>
      <c r="BYO22" s="3">
        <v>1.45</v>
      </c>
      <c r="BYP22" s="3">
        <v>2.96</v>
      </c>
      <c r="BYQ22" s="3">
        <v>1.67</v>
      </c>
      <c r="BYR22" s="3">
        <v>2.86</v>
      </c>
      <c r="BYS22" s="3">
        <v>2.5499999999999998</v>
      </c>
      <c r="BYT22" s="3">
        <v>1.34</v>
      </c>
      <c r="BYU22" s="3">
        <v>2.3199999999999998</v>
      </c>
      <c r="BYV22" s="3">
        <v>1.73</v>
      </c>
      <c r="BYW22" s="3" t="s">
        <v>5</v>
      </c>
      <c r="BYX22" s="3">
        <v>2.46</v>
      </c>
      <c r="BYY22" s="3">
        <v>1.46</v>
      </c>
      <c r="BYZ22" s="3">
        <v>3.56</v>
      </c>
      <c r="BZA22" s="3">
        <v>1.85</v>
      </c>
      <c r="BZB22" s="3">
        <v>2</v>
      </c>
      <c r="BZC22" s="3">
        <v>3.13</v>
      </c>
      <c r="BZD22" s="3">
        <v>3.12</v>
      </c>
      <c r="BZE22" s="3">
        <v>2.17</v>
      </c>
      <c r="BZF22" s="3" t="s">
        <v>5</v>
      </c>
      <c r="BZG22" s="3">
        <v>1.86</v>
      </c>
      <c r="BZH22" s="3">
        <v>3.24</v>
      </c>
      <c r="BZI22" s="3">
        <v>2.52</v>
      </c>
      <c r="BZJ22" s="3">
        <v>1.84</v>
      </c>
      <c r="BZK22" s="3">
        <v>1.94</v>
      </c>
      <c r="BZL22" s="3">
        <v>1.66</v>
      </c>
      <c r="BZM22" s="3">
        <v>2.31</v>
      </c>
      <c r="BZN22" s="3">
        <v>5.61</v>
      </c>
      <c r="BZO22" s="3">
        <v>2.44</v>
      </c>
      <c r="BZP22" s="3">
        <v>1.21</v>
      </c>
      <c r="BZQ22" s="3">
        <v>1.34</v>
      </c>
      <c r="BZR22" s="3">
        <v>5.15</v>
      </c>
      <c r="BZS22" s="3">
        <v>2.2400000000000002</v>
      </c>
      <c r="BZT22" s="3">
        <v>2.4500000000000002</v>
      </c>
      <c r="BZU22" s="3">
        <v>2.87</v>
      </c>
      <c r="BZV22" s="3">
        <v>3.28</v>
      </c>
      <c r="BZW22" s="3">
        <v>3.08</v>
      </c>
      <c r="BZX22" s="3">
        <v>2.08</v>
      </c>
      <c r="BZY22" s="3">
        <v>3.06</v>
      </c>
      <c r="BZZ22" s="3">
        <v>1.37</v>
      </c>
      <c r="CAA22" s="3">
        <v>1.54</v>
      </c>
      <c r="CAB22" s="3">
        <v>2.6</v>
      </c>
      <c r="CAC22" s="3">
        <v>3.26</v>
      </c>
      <c r="CAD22" s="3">
        <v>1.51</v>
      </c>
      <c r="CAE22" s="3">
        <v>1.81</v>
      </c>
      <c r="CAF22" s="3">
        <v>3.28</v>
      </c>
      <c r="CAG22" s="3">
        <v>1.39</v>
      </c>
      <c r="CAH22" s="3">
        <v>1.92</v>
      </c>
      <c r="CAI22" s="3">
        <v>1.56</v>
      </c>
      <c r="CAJ22" s="3">
        <v>3.32</v>
      </c>
      <c r="CAK22" s="3">
        <v>2.5099999999999998</v>
      </c>
      <c r="CAL22" s="3">
        <v>2.91</v>
      </c>
      <c r="CAM22" s="3">
        <v>1.71</v>
      </c>
      <c r="CAN22" s="3">
        <v>3.65</v>
      </c>
      <c r="CAO22" s="3">
        <v>1.66</v>
      </c>
      <c r="CAP22" s="3">
        <v>1.1599999999999999</v>
      </c>
      <c r="CAQ22" s="3">
        <v>3.89</v>
      </c>
      <c r="CAR22" s="3">
        <v>1.63</v>
      </c>
      <c r="CAS22" s="3">
        <v>2.56</v>
      </c>
      <c r="CAT22" s="3">
        <v>2.89</v>
      </c>
      <c r="CAU22" s="3">
        <v>4.75</v>
      </c>
      <c r="CAV22" s="3">
        <v>3.65</v>
      </c>
      <c r="CAW22" s="3">
        <v>1.45</v>
      </c>
      <c r="CAX22" s="3">
        <v>6.24</v>
      </c>
      <c r="CAY22" s="3">
        <v>2.15</v>
      </c>
      <c r="CAZ22" s="3">
        <v>1.43</v>
      </c>
      <c r="CBA22" s="3">
        <v>3.8</v>
      </c>
      <c r="CBB22" s="3">
        <v>2.0499999999999998</v>
      </c>
      <c r="CBC22" s="3">
        <v>2.74</v>
      </c>
      <c r="CBD22" s="3">
        <v>4.92</v>
      </c>
      <c r="CBE22" s="3">
        <v>1.94</v>
      </c>
      <c r="CBF22" s="3">
        <v>2.59</v>
      </c>
      <c r="CBG22" s="3">
        <v>2.23</v>
      </c>
      <c r="CBH22" s="3">
        <v>5.38</v>
      </c>
      <c r="CBI22" s="3">
        <v>2.83</v>
      </c>
      <c r="CBJ22" s="3">
        <v>2.12</v>
      </c>
      <c r="CBK22" s="3">
        <v>1.61</v>
      </c>
      <c r="CBL22" s="3">
        <v>2.33</v>
      </c>
      <c r="CBM22" s="3">
        <v>1.54</v>
      </c>
      <c r="CBN22" s="3">
        <v>2.42</v>
      </c>
      <c r="CBO22" s="3">
        <v>1.82</v>
      </c>
      <c r="CBP22" s="3">
        <v>1.81</v>
      </c>
      <c r="CBQ22" s="3">
        <v>3.41</v>
      </c>
      <c r="CBR22" s="3">
        <v>2.0699999999999998</v>
      </c>
      <c r="CBS22" s="3">
        <v>1.8</v>
      </c>
      <c r="CBT22" s="3">
        <v>2.0299999999999998</v>
      </c>
      <c r="CBU22" s="3">
        <v>2.06</v>
      </c>
      <c r="CBV22" s="3">
        <v>1.72</v>
      </c>
      <c r="CBW22" s="3">
        <v>3.02</v>
      </c>
      <c r="CBX22" s="3" t="s">
        <v>5</v>
      </c>
      <c r="CBY22" s="3">
        <v>4.93</v>
      </c>
      <c r="CBZ22" s="3">
        <v>1.38</v>
      </c>
      <c r="CCA22" s="3">
        <v>1.6</v>
      </c>
      <c r="CCB22" s="3">
        <v>1.63</v>
      </c>
      <c r="CCC22" s="3">
        <v>3.27</v>
      </c>
      <c r="CCD22" s="3">
        <v>1.54</v>
      </c>
      <c r="CCE22" s="3" t="s">
        <v>5</v>
      </c>
      <c r="CCF22" s="3">
        <v>4.3600000000000003</v>
      </c>
      <c r="CCG22" s="3">
        <v>2.1800000000000002</v>
      </c>
      <c r="CCH22" s="3">
        <v>1.91</v>
      </c>
      <c r="CCI22" s="3">
        <v>2.1800000000000002</v>
      </c>
      <c r="CCJ22" s="3">
        <v>1.5</v>
      </c>
      <c r="CCK22" s="3">
        <v>2.35</v>
      </c>
      <c r="CCL22" s="3">
        <v>3.57</v>
      </c>
      <c r="CCM22" s="3">
        <v>2.25</v>
      </c>
      <c r="CCN22" s="3">
        <v>1.99</v>
      </c>
      <c r="CCO22" s="3">
        <v>2.0699999999999998</v>
      </c>
      <c r="CCP22" s="3">
        <v>2.4700000000000002</v>
      </c>
      <c r="CCQ22" s="3">
        <v>1.23</v>
      </c>
      <c r="CCR22" s="3">
        <v>2.11</v>
      </c>
      <c r="CCS22" s="3">
        <v>2.4700000000000002</v>
      </c>
      <c r="CCT22" s="3">
        <v>1.95</v>
      </c>
      <c r="CCU22" s="3">
        <v>1.01</v>
      </c>
      <c r="CCV22" s="3">
        <v>1.25</v>
      </c>
      <c r="CCW22" s="3">
        <v>0.95</v>
      </c>
      <c r="CCX22" s="3">
        <v>0.87</v>
      </c>
      <c r="CCY22" s="3">
        <v>1.31</v>
      </c>
      <c r="CCZ22" s="3">
        <v>2.77</v>
      </c>
      <c r="CDA22" s="3">
        <v>3.15</v>
      </c>
      <c r="CDB22" s="3">
        <v>4.32</v>
      </c>
      <c r="CDC22" s="3">
        <v>1.97</v>
      </c>
      <c r="CDD22" s="3">
        <v>2.19</v>
      </c>
      <c r="CDE22" s="3">
        <v>1.91</v>
      </c>
      <c r="CDF22" s="3">
        <v>2.7</v>
      </c>
      <c r="CDG22" s="3">
        <v>3.11</v>
      </c>
      <c r="CDH22" s="3">
        <v>3.55</v>
      </c>
      <c r="CDI22" s="3">
        <v>1.91</v>
      </c>
      <c r="CDJ22" s="3">
        <v>2.44</v>
      </c>
      <c r="CDK22" s="3">
        <v>2.0499999999999998</v>
      </c>
      <c r="CDL22" s="3">
        <v>2.54</v>
      </c>
      <c r="CDM22" s="3">
        <v>2.84</v>
      </c>
      <c r="CDN22" s="3">
        <v>1.26</v>
      </c>
      <c r="CDO22" s="3">
        <v>2.4300000000000002</v>
      </c>
      <c r="CDP22" s="3">
        <v>1</v>
      </c>
      <c r="CDQ22" s="3">
        <v>2.2200000000000002</v>
      </c>
      <c r="CDR22" s="3">
        <v>2.12</v>
      </c>
      <c r="CDS22" s="3">
        <v>3.33</v>
      </c>
      <c r="CDT22" s="3">
        <v>3.36</v>
      </c>
      <c r="CDU22" s="3">
        <v>2.09</v>
      </c>
      <c r="CDV22" s="3">
        <v>1.84</v>
      </c>
      <c r="CDW22" s="3">
        <v>4.0999999999999996</v>
      </c>
      <c r="CDX22" s="3">
        <v>2.5099999999999998</v>
      </c>
      <c r="CDY22" s="3">
        <v>1.17</v>
      </c>
      <c r="CDZ22" s="3">
        <v>1.43</v>
      </c>
      <c r="CEA22" s="3">
        <v>1.04</v>
      </c>
      <c r="CEB22" s="3">
        <v>2.0699999999999998</v>
      </c>
      <c r="CEC22" s="3">
        <v>2.87</v>
      </c>
      <c r="CED22" s="3">
        <v>3.26</v>
      </c>
      <c r="CEE22" s="3">
        <v>5.27</v>
      </c>
      <c r="CEF22" s="3">
        <v>2.2599999999999998</v>
      </c>
      <c r="CEG22" s="3">
        <v>1.84</v>
      </c>
      <c r="CEH22" s="3">
        <v>3.59</v>
      </c>
      <c r="CEI22" s="3">
        <v>3.84</v>
      </c>
      <c r="CEJ22" s="3">
        <v>1.87</v>
      </c>
      <c r="CEK22" s="3">
        <v>1.46</v>
      </c>
      <c r="CEL22" s="3">
        <v>1.93</v>
      </c>
      <c r="CEM22" s="3">
        <v>1.72</v>
      </c>
      <c r="CEN22" s="3">
        <v>2.4</v>
      </c>
      <c r="CEO22" s="3">
        <v>1.3</v>
      </c>
      <c r="CEP22" s="3">
        <v>2.69</v>
      </c>
      <c r="CEQ22" s="3">
        <v>2.91</v>
      </c>
      <c r="CER22" s="3">
        <v>1.56</v>
      </c>
      <c r="CES22" s="3">
        <v>3.77</v>
      </c>
      <c r="CET22" s="3">
        <v>2.09</v>
      </c>
      <c r="CEU22" s="3">
        <v>2.4900000000000002</v>
      </c>
      <c r="CEV22" s="3">
        <v>2.82</v>
      </c>
      <c r="CEW22" s="3">
        <v>2.09</v>
      </c>
      <c r="CEX22" s="3">
        <v>2.12</v>
      </c>
      <c r="CEY22" s="3">
        <v>4.62</v>
      </c>
      <c r="CEZ22" s="3">
        <v>0.44</v>
      </c>
      <c r="CFA22" s="3">
        <v>4.59</v>
      </c>
      <c r="CFB22" s="3">
        <v>2.72</v>
      </c>
      <c r="CFC22" s="3">
        <v>3.23</v>
      </c>
      <c r="CFD22" s="3">
        <v>2.99</v>
      </c>
      <c r="CFE22" s="3">
        <v>3.49</v>
      </c>
      <c r="CFF22" s="3" t="s">
        <v>5</v>
      </c>
      <c r="CFG22" s="3">
        <v>2.0499999999999998</v>
      </c>
      <c r="CFH22" s="3">
        <v>2.9</v>
      </c>
      <c r="CFI22" s="3">
        <v>3.39</v>
      </c>
      <c r="CFJ22" s="3">
        <v>1.96</v>
      </c>
      <c r="CFK22" s="3">
        <v>1.82</v>
      </c>
      <c r="CFL22" s="3">
        <v>1.64</v>
      </c>
      <c r="CFM22" s="3">
        <v>1.72</v>
      </c>
      <c r="CFN22" s="3">
        <v>3.08</v>
      </c>
      <c r="CFO22" s="3">
        <v>2.93</v>
      </c>
      <c r="CFP22" s="3">
        <v>2.97</v>
      </c>
      <c r="CFQ22" s="3">
        <v>4.6399999999999997</v>
      </c>
      <c r="CFR22" s="3">
        <v>1.2</v>
      </c>
      <c r="CFS22" s="3">
        <v>1.49</v>
      </c>
      <c r="CFT22" s="3">
        <v>2.68</v>
      </c>
      <c r="CFU22" s="3">
        <v>2.88</v>
      </c>
      <c r="CFV22" s="3">
        <v>1.94</v>
      </c>
      <c r="CFW22" s="3">
        <v>4.84</v>
      </c>
      <c r="CFX22" s="3">
        <v>1.76</v>
      </c>
      <c r="CFY22" s="3">
        <v>2.74</v>
      </c>
      <c r="CFZ22" s="3">
        <v>2.09</v>
      </c>
      <c r="CGA22" s="3">
        <v>2.72</v>
      </c>
      <c r="CGB22" s="3">
        <v>1.1000000000000001</v>
      </c>
      <c r="CGC22" s="3">
        <v>2.1</v>
      </c>
      <c r="CGD22" s="3">
        <v>3.32</v>
      </c>
      <c r="CGE22" s="3">
        <v>1.42</v>
      </c>
      <c r="CGF22" s="3">
        <v>1.1200000000000001</v>
      </c>
      <c r="CGG22" s="3">
        <v>0.97</v>
      </c>
      <c r="CGH22" s="3">
        <v>3.81</v>
      </c>
      <c r="CGI22" s="3">
        <v>3.99</v>
      </c>
      <c r="CGJ22" s="3">
        <v>4.08</v>
      </c>
      <c r="CGK22" s="3">
        <v>2.1</v>
      </c>
      <c r="CGL22" s="3">
        <v>5.2</v>
      </c>
      <c r="CGM22" s="3">
        <v>1.28</v>
      </c>
      <c r="CGN22" s="3">
        <v>3.3</v>
      </c>
      <c r="CGO22" s="3">
        <v>3.2</v>
      </c>
      <c r="CGP22" s="3">
        <v>2.33</v>
      </c>
      <c r="CGQ22" s="3">
        <v>2.31</v>
      </c>
      <c r="CGR22" s="3">
        <v>1.72</v>
      </c>
      <c r="CGS22" s="3">
        <v>11.28</v>
      </c>
      <c r="CGT22" s="3">
        <v>1.31</v>
      </c>
      <c r="CGU22" s="3">
        <v>2.68</v>
      </c>
      <c r="CGV22" s="3">
        <v>3.07</v>
      </c>
      <c r="CGW22" s="3">
        <v>5.25</v>
      </c>
      <c r="CGX22" s="3">
        <v>3.59</v>
      </c>
      <c r="CGY22" s="3">
        <v>2.4700000000000002</v>
      </c>
      <c r="CGZ22" s="3">
        <v>2.46</v>
      </c>
      <c r="CHA22" s="3">
        <v>2.4300000000000002</v>
      </c>
      <c r="CHB22" s="3">
        <v>2.27</v>
      </c>
      <c r="CHC22" s="3">
        <v>4.6100000000000003</v>
      </c>
      <c r="CHD22" s="3">
        <v>3.17</v>
      </c>
      <c r="CHE22" s="3">
        <v>1.88</v>
      </c>
      <c r="CHF22" s="3">
        <v>1.79</v>
      </c>
      <c r="CHG22" s="3">
        <v>1.84</v>
      </c>
      <c r="CHH22" s="3">
        <v>1.52</v>
      </c>
      <c r="CHI22" s="3">
        <v>3.65</v>
      </c>
      <c r="CHJ22" s="3">
        <v>1.29</v>
      </c>
      <c r="CHK22" s="3">
        <v>1.5</v>
      </c>
      <c r="CHL22" s="3">
        <v>2.98</v>
      </c>
      <c r="CHM22" s="3">
        <v>2.16</v>
      </c>
      <c r="CHN22" s="3">
        <v>4.08</v>
      </c>
      <c r="CHO22" s="3">
        <v>2.0299999999999998</v>
      </c>
      <c r="CHP22" s="3">
        <v>3.68</v>
      </c>
      <c r="CHQ22" s="3">
        <v>2.31</v>
      </c>
      <c r="CHR22" s="3">
        <v>4.9000000000000004</v>
      </c>
      <c r="CHS22" s="3">
        <v>2.2999999999999998</v>
      </c>
      <c r="CHT22" s="3">
        <v>1.86</v>
      </c>
      <c r="CHU22" s="3">
        <v>3.32</v>
      </c>
      <c r="CHV22" s="3">
        <v>2.2799999999999998</v>
      </c>
      <c r="CHW22" s="3">
        <v>1.39</v>
      </c>
      <c r="CHX22" s="3">
        <v>1.44</v>
      </c>
      <c r="CHY22" s="3">
        <v>4.12</v>
      </c>
      <c r="CHZ22" s="3">
        <v>1.69</v>
      </c>
      <c r="CIA22" s="3">
        <v>1.83</v>
      </c>
      <c r="CIB22" s="3">
        <v>4.8899999999999997</v>
      </c>
      <c r="CIC22" s="3">
        <v>1.95</v>
      </c>
      <c r="CID22" s="3">
        <v>2.34</v>
      </c>
      <c r="CIE22" s="3">
        <v>1.81</v>
      </c>
      <c r="CIF22" s="3">
        <v>4.5999999999999996</v>
      </c>
      <c r="CIG22" s="3">
        <v>1.03</v>
      </c>
      <c r="CIH22" s="3">
        <v>2.2200000000000002</v>
      </c>
      <c r="CII22" s="3">
        <v>2.4500000000000002</v>
      </c>
      <c r="CIJ22" s="3">
        <v>1.55</v>
      </c>
      <c r="CIK22" s="3">
        <v>2.15</v>
      </c>
      <c r="CIL22" s="3">
        <v>1.89</v>
      </c>
      <c r="CIM22" s="3">
        <v>2.27</v>
      </c>
      <c r="CIN22" s="3">
        <v>2.66</v>
      </c>
      <c r="CIO22" s="3">
        <v>4.53</v>
      </c>
      <c r="CIP22" s="3">
        <v>2.25</v>
      </c>
      <c r="CIQ22" s="3">
        <v>1.97</v>
      </c>
      <c r="CIR22" s="3">
        <v>1.74</v>
      </c>
      <c r="CIS22" s="3">
        <v>1.86</v>
      </c>
      <c r="CIT22" s="3">
        <v>3.21</v>
      </c>
      <c r="CIU22" s="3">
        <v>0</v>
      </c>
      <c r="CIV22" s="3">
        <v>2.09</v>
      </c>
      <c r="CIW22" s="3">
        <v>1.26</v>
      </c>
      <c r="CIX22" s="3">
        <v>2.23</v>
      </c>
      <c r="CIY22" s="3">
        <v>2.0699999999999998</v>
      </c>
      <c r="CIZ22" s="3">
        <v>2.91</v>
      </c>
      <c r="CJA22" s="3">
        <v>2.81</v>
      </c>
      <c r="CJB22" s="3">
        <v>2.19</v>
      </c>
      <c r="CJC22" s="3">
        <v>82.76</v>
      </c>
      <c r="CJD22" s="3">
        <v>1.77</v>
      </c>
      <c r="CJE22" s="3">
        <v>3.09</v>
      </c>
      <c r="CJF22" s="3">
        <v>5.12</v>
      </c>
      <c r="CJG22" s="3">
        <v>2.57</v>
      </c>
      <c r="CJH22" s="3">
        <v>1.7</v>
      </c>
      <c r="CJI22" s="3" t="s">
        <v>5</v>
      </c>
      <c r="CJJ22" s="3">
        <v>3.43</v>
      </c>
      <c r="CJK22" s="3">
        <v>3.59</v>
      </c>
      <c r="CJL22" s="3">
        <v>3.2</v>
      </c>
      <c r="CJM22" s="3">
        <v>3.33</v>
      </c>
      <c r="CJN22" s="3">
        <v>2.1</v>
      </c>
      <c r="CJO22" s="3">
        <v>1.86</v>
      </c>
      <c r="CJP22" s="3">
        <v>1.95</v>
      </c>
      <c r="CJQ22" s="3">
        <v>1.66</v>
      </c>
      <c r="CJR22" s="3">
        <v>3.99</v>
      </c>
      <c r="CJS22" s="3">
        <v>1.96</v>
      </c>
      <c r="CJT22" s="3">
        <v>1.94</v>
      </c>
      <c r="CJU22" s="3">
        <v>2.66</v>
      </c>
      <c r="CJV22" s="3">
        <v>2.63</v>
      </c>
      <c r="CJW22" s="3">
        <v>1.86</v>
      </c>
      <c r="CJX22" s="3">
        <v>2.83</v>
      </c>
      <c r="CJY22" s="3">
        <v>0</v>
      </c>
      <c r="CJZ22" s="3">
        <v>3.79</v>
      </c>
      <c r="CKA22" s="3">
        <v>2.41</v>
      </c>
      <c r="CKB22" s="3">
        <v>2.6</v>
      </c>
      <c r="CKC22" s="3" t="s">
        <v>5</v>
      </c>
      <c r="CKD22" s="3">
        <v>3.11</v>
      </c>
      <c r="CKE22" s="3">
        <v>2.23</v>
      </c>
      <c r="CKF22" s="3">
        <v>1.94</v>
      </c>
      <c r="CKG22" s="3">
        <v>1.57</v>
      </c>
      <c r="CKH22" s="3">
        <v>1.62</v>
      </c>
      <c r="CKI22" s="3">
        <v>2.89</v>
      </c>
      <c r="CKJ22" s="3">
        <v>2.02</v>
      </c>
      <c r="CKK22" s="3">
        <v>3.31</v>
      </c>
      <c r="CKL22" s="3">
        <v>3.59</v>
      </c>
      <c r="CKM22" s="3">
        <v>1.83</v>
      </c>
      <c r="CKN22" s="3" t="s">
        <v>5</v>
      </c>
      <c r="CKO22" s="3">
        <v>2.52</v>
      </c>
      <c r="CKP22" s="3">
        <v>2.27</v>
      </c>
      <c r="CKQ22" s="3">
        <v>2.2799999999999998</v>
      </c>
      <c r="CKR22" s="3">
        <v>1.73</v>
      </c>
      <c r="CKS22" s="3">
        <v>2.62</v>
      </c>
      <c r="CKT22" s="3">
        <v>1.81</v>
      </c>
      <c r="CKU22" s="3">
        <v>3.1</v>
      </c>
      <c r="CKV22" s="3">
        <v>2.4500000000000002</v>
      </c>
      <c r="CKW22" s="3">
        <v>2.89</v>
      </c>
      <c r="CKX22" s="3">
        <v>3.47</v>
      </c>
      <c r="CKY22" s="3">
        <v>3.14</v>
      </c>
      <c r="CKZ22" s="3">
        <v>1.08</v>
      </c>
      <c r="CLA22" s="3">
        <v>1.46</v>
      </c>
      <c r="CLB22" s="3">
        <v>3.27</v>
      </c>
      <c r="CLC22" s="3">
        <v>3.61</v>
      </c>
      <c r="CLD22" s="3">
        <v>2.38</v>
      </c>
      <c r="CLE22" s="3">
        <v>3.53</v>
      </c>
      <c r="CLF22" s="3">
        <v>0.88</v>
      </c>
      <c r="CLG22" s="3">
        <v>1.5</v>
      </c>
      <c r="CLH22" s="3">
        <v>3.17</v>
      </c>
      <c r="CLI22" s="3">
        <v>1.19</v>
      </c>
      <c r="CLJ22" s="3">
        <v>2.36</v>
      </c>
      <c r="CLK22" s="3">
        <v>2.2999999999999998</v>
      </c>
      <c r="CLL22" s="3">
        <v>2.5099999999999998</v>
      </c>
      <c r="CLM22" s="3">
        <v>1.96</v>
      </c>
      <c r="CLN22" s="3">
        <v>1.3</v>
      </c>
      <c r="CLO22" s="3">
        <v>1.55</v>
      </c>
      <c r="CLP22" s="3">
        <v>3.56</v>
      </c>
      <c r="CLQ22" s="3">
        <v>3.28</v>
      </c>
      <c r="CLR22" s="3">
        <v>1.29</v>
      </c>
      <c r="CLS22" s="3">
        <v>3.7</v>
      </c>
      <c r="CLT22" s="3">
        <v>2.57</v>
      </c>
      <c r="CLU22" s="3">
        <v>2.2200000000000002</v>
      </c>
      <c r="CLV22" s="3">
        <v>2.4900000000000002</v>
      </c>
      <c r="CLW22" s="3">
        <v>2.39</v>
      </c>
      <c r="CLX22" s="3">
        <v>2.54</v>
      </c>
      <c r="CLY22" s="3">
        <v>1.97</v>
      </c>
      <c r="CLZ22" s="3">
        <v>2.06</v>
      </c>
      <c r="CMA22" s="3">
        <v>2.71</v>
      </c>
      <c r="CMB22" s="3">
        <v>5.13</v>
      </c>
      <c r="CMC22" s="3" t="s">
        <v>5</v>
      </c>
      <c r="CMD22" s="3">
        <v>1.38</v>
      </c>
      <c r="CME22" s="3">
        <v>1.84</v>
      </c>
      <c r="CMF22" s="3">
        <v>3.43</v>
      </c>
      <c r="CMG22" s="3">
        <v>3.01</v>
      </c>
      <c r="CMH22" s="3">
        <v>1.86</v>
      </c>
      <c r="CMI22" s="3">
        <v>3.58</v>
      </c>
      <c r="CMJ22" s="3">
        <v>2.64</v>
      </c>
      <c r="CMK22" s="3">
        <v>1.48</v>
      </c>
      <c r="CML22" s="3">
        <v>2.5</v>
      </c>
      <c r="CMM22" s="3">
        <v>2.92</v>
      </c>
      <c r="CMN22" s="3">
        <v>2.29</v>
      </c>
      <c r="CMO22" s="3">
        <v>1.91</v>
      </c>
      <c r="CMP22" s="3">
        <v>2.61</v>
      </c>
      <c r="CMQ22" s="3">
        <v>1.99</v>
      </c>
      <c r="CMR22" s="3">
        <v>2.48</v>
      </c>
      <c r="CMS22" s="3">
        <v>4.8499999999999996</v>
      </c>
      <c r="CMT22" s="3">
        <v>1.42</v>
      </c>
      <c r="CMU22" s="3">
        <v>2.8</v>
      </c>
      <c r="CMV22" s="3">
        <v>3.26</v>
      </c>
      <c r="CMW22" s="3">
        <v>3.13</v>
      </c>
      <c r="CMX22" s="3">
        <v>0</v>
      </c>
      <c r="CMY22" s="3">
        <v>2.77</v>
      </c>
      <c r="CMZ22" s="3">
        <v>2.25</v>
      </c>
      <c r="CNA22" s="3">
        <v>3.56</v>
      </c>
      <c r="CNB22" s="3">
        <v>2.9</v>
      </c>
      <c r="CNC22" s="3">
        <v>2.39</v>
      </c>
      <c r="CND22" s="3">
        <v>2.5099999999999998</v>
      </c>
      <c r="CNE22" s="3">
        <v>5.47</v>
      </c>
      <c r="CNF22" s="3">
        <v>3.45</v>
      </c>
      <c r="CNG22" s="3">
        <v>2.2400000000000002</v>
      </c>
      <c r="CNH22" s="3" t="s">
        <v>5</v>
      </c>
      <c r="CNI22" s="3">
        <v>1.92</v>
      </c>
      <c r="CNJ22" s="3">
        <v>4.66</v>
      </c>
      <c r="CNK22" s="3">
        <v>3.11</v>
      </c>
      <c r="CNL22" s="3">
        <v>3.46</v>
      </c>
      <c r="CNM22" s="3">
        <v>2.83</v>
      </c>
      <c r="CNN22" s="3">
        <v>2.4900000000000002</v>
      </c>
      <c r="CNO22" s="3">
        <v>2.3199999999999998</v>
      </c>
      <c r="CNP22" s="3">
        <v>2.2799999999999998</v>
      </c>
      <c r="CNQ22" s="3">
        <v>1.43</v>
      </c>
      <c r="CNR22" s="3">
        <v>2.83</v>
      </c>
      <c r="CNS22" s="3">
        <v>1.85</v>
      </c>
      <c r="CNT22" s="3">
        <v>2.3199999999999998</v>
      </c>
      <c r="CNU22" s="3">
        <v>2.52</v>
      </c>
      <c r="CNV22" s="3">
        <v>2.91</v>
      </c>
      <c r="CNW22" s="3">
        <v>2.4500000000000002</v>
      </c>
      <c r="CNX22" s="3">
        <v>4.54</v>
      </c>
      <c r="CNY22" s="3">
        <v>2.13</v>
      </c>
      <c r="CNZ22" s="3">
        <v>4.3600000000000003</v>
      </c>
      <c r="COA22" s="3">
        <v>4.08</v>
      </c>
      <c r="COB22" s="3">
        <v>2.54</v>
      </c>
      <c r="COC22" s="3">
        <v>2.38</v>
      </c>
      <c r="COD22" s="3">
        <v>2.39</v>
      </c>
      <c r="COE22" s="3">
        <v>2.4</v>
      </c>
      <c r="COF22" s="3">
        <v>2.78</v>
      </c>
      <c r="COG22" s="3">
        <v>1.24</v>
      </c>
      <c r="COH22" s="3">
        <v>3.43</v>
      </c>
      <c r="COI22" s="3">
        <v>2.27</v>
      </c>
      <c r="COJ22" s="3">
        <v>3.24</v>
      </c>
      <c r="COK22" s="3">
        <v>4.0199999999999996</v>
      </c>
      <c r="COL22" s="3">
        <v>1.73</v>
      </c>
      <c r="COM22" s="3">
        <v>1.91</v>
      </c>
      <c r="CON22" s="3">
        <v>2.98</v>
      </c>
      <c r="COO22" s="3">
        <v>4.6500000000000004</v>
      </c>
      <c r="COP22" s="3">
        <v>5.05</v>
      </c>
      <c r="COQ22" s="3">
        <v>1.46</v>
      </c>
      <c r="COR22" s="3">
        <v>1.8</v>
      </c>
      <c r="COS22" s="3">
        <v>4.3499999999999996</v>
      </c>
      <c r="COT22" s="3">
        <v>4.29</v>
      </c>
      <c r="COU22" s="3">
        <v>2.0499999999999998</v>
      </c>
      <c r="COV22" s="3">
        <v>2.89</v>
      </c>
      <c r="COW22" s="3">
        <v>2.17</v>
      </c>
      <c r="COX22" s="3">
        <v>4.38</v>
      </c>
      <c r="COY22" s="3">
        <v>2.2599999999999998</v>
      </c>
      <c r="COZ22" s="3">
        <v>1.89</v>
      </c>
      <c r="CPA22" s="3">
        <v>5.6</v>
      </c>
      <c r="CPB22" s="3">
        <v>1.78</v>
      </c>
      <c r="CPC22" s="3">
        <v>2.64</v>
      </c>
      <c r="CPD22" s="3">
        <v>4.04</v>
      </c>
      <c r="CPE22" s="3">
        <v>4.04</v>
      </c>
      <c r="CPF22" s="3">
        <v>2.54</v>
      </c>
      <c r="CPG22" s="3">
        <v>1.47</v>
      </c>
      <c r="CPH22" s="3">
        <v>2.21</v>
      </c>
      <c r="CPI22" s="3">
        <v>3.84</v>
      </c>
      <c r="CPJ22" s="3">
        <v>1.89</v>
      </c>
      <c r="CPK22" s="3">
        <v>2.37</v>
      </c>
      <c r="CPL22" s="3">
        <v>2.4</v>
      </c>
      <c r="CPM22" s="3">
        <v>2.29</v>
      </c>
      <c r="CPN22" s="3">
        <v>3.27</v>
      </c>
      <c r="CPO22" s="3">
        <v>3.62</v>
      </c>
      <c r="CPP22" s="3">
        <v>2.0499999999999998</v>
      </c>
      <c r="CPQ22" s="3">
        <v>2.94</v>
      </c>
      <c r="CPR22" s="3">
        <v>4.2300000000000004</v>
      </c>
      <c r="CPS22" s="3">
        <v>3.13</v>
      </c>
      <c r="CPT22" s="3">
        <v>4.62</v>
      </c>
      <c r="CPU22" s="3">
        <v>2.4300000000000002</v>
      </c>
      <c r="CPV22" s="3">
        <v>2.31</v>
      </c>
      <c r="CPW22" s="3">
        <v>1.95</v>
      </c>
      <c r="CPX22" s="3">
        <v>2.37</v>
      </c>
      <c r="CPY22" s="3">
        <v>4.71</v>
      </c>
      <c r="CPZ22" s="3">
        <v>2.04</v>
      </c>
      <c r="CQA22" s="3">
        <v>2.6</v>
      </c>
      <c r="CQB22" s="3">
        <v>0.74</v>
      </c>
      <c r="CQC22" s="3">
        <v>2.0299999999999998</v>
      </c>
      <c r="CQD22" s="3">
        <v>0.99</v>
      </c>
      <c r="CQE22" s="3" t="s">
        <v>2792</v>
      </c>
      <c r="CQF22" s="3">
        <v>6.07</v>
      </c>
      <c r="CQG22" s="3">
        <v>7</v>
      </c>
      <c r="CQH22" s="3">
        <v>4.6500000000000004</v>
      </c>
      <c r="CQI22" s="3">
        <v>3.48</v>
      </c>
      <c r="CQJ22" s="3">
        <v>3.56</v>
      </c>
      <c r="CQK22" s="3">
        <v>3.48</v>
      </c>
      <c r="CQL22" s="3">
        <v>2.99</v>
      </c>
      <c r="CQM22" s="3">
        <v>1.84</v>
      </c>
      <c r="CQN22" s="3">
        <v>2.0499999999999998</v>
      </c>
      <c r="CQO22" s="3">
        <v>2.04</v>
      </c>
      <c r="CQP22" s="3">
        <v>3.61</v>
      </c>
      <c r="CQQ22" s="3">
        <v>1.27</v>
      </c>
      <c r="CQR22" s="3">
        <v>2.42</v>
      </c>
      <c r="CQS22" s="3">
        <v>2.04</v>
      </c>
      <c r="CQT22" s="3">
        <v>2.27</v>
      </c>
      <c r="CQU22" s="3">
        <v>2.52</v>
      </c>
      <c r="CQV22" s="3">
        <v>1.81</v>
      </c>
      <c r="CQW22" s="3">
        <v>2.8</v>
      </c>
      <c r="CQX22" s="3">
        <v>1.92</v>
      </c>
      <c r="CQY22" s="3">
        <v>2.92</v>
      </c>
      <c r="CQZ22" s="3">
        <v>2.09</v>
      </c>
      <c r="CRA22" s="3">
        <v>2.0499999999999998</v>
      </c>
      <c r="CRB22" s="3">
        <v>2.04</v>
      </c>
      <c r="CRC22" s="3">
        <v>2.37</v>
      </c>
      <c r="CRD22" s="3">
        <v>2.2599999999999998</v>
      </c>
      <c r="CRE22" s="3">
        <v>2.56</v>
      </c>
      <c r="CRF22" s="3">
        <v>3.29</v>
      </c>
      <c r="CRG22" s="3" t="s">
        <v>5</v>
      </c>
      <c r="CRH22" s="3">
        <v>2.83</v>
      </c>
      <c r="CRI22" s="3">
        <v>1.98</v>
      </c>
      <c r="CRJ22" s="3">
        <v>2.1800000000000002</v>
      </c>
      <c r="CRK22" s="3">
        <v>2.2200000000000002</v>
      </c>
      <c r="CRL22" s="3">
        <v>2.4300000000000002</v>
      </c>
      <c r="CRM22" s="3">
        <v>3.28</v>
      </c>
      <c r="CRN22" s="3">
        <v>1.59</v>
      </c>
      <c r="CRO22" s="3">
        <v>1.55</v>
      </c>
      <c r="CRP22" s="3">
        <v>1.41</v>
      </c>
      <c r="CRQ22" s="3">
        <v>1.92</v>
      </c>
      <c r="CRR22" s="3">
        <v>2.33</v>
      </c>
      <c r="CRS22" s="3">
        <v>3.2</v>
      </c>
      <c r="CRT22" s="3">
        <v>2.67</v>
      </c>
      <c r="CRU22" s="3">
        <v>2.15</v>
      </c>
      <c r="CRV22" s="3">
        <v>3.92</v>
      </c>
      <c r="CRW22" s="3">
        <v>2.76</v>
      </c>
      <c r="CRX22" s="3">
        <v>1.79</v>
      </c>
      <c r="CRY22" s="3">
        <v>3.72</v>
      </c>
      <c r="CRZ22" s="3">
        <v>1.73</v>
      </c>
      <c r="CSA22" s="3">
        <v>2.78</v>
      </c>
      <c r="CSB22" s="3">
        <v>3.27</v>
      </c>
      <c r="CSC22" s="3">
        <v>3.06</v>
      </c>
      <c r="CSD22" s="3">
        <v>2.37</v>
      </c>
      <c r="CSE22" s="3">
        <v>2.79</v>
      </c>
      <c r="CSF22" s="3">
        <v>2.69</v>
      </c>
      <c r="CSG22" s="3">
        <v>3.04</v>
      </c>
      <c r="CSH22" s="3">
        <v>2.82</v>
      </c>
      <c r="CSI22" s="3">
        <v>3.22</v>
      </c>
      <c r="CSJ22" s="3">
        <v>1.05</v>
      </c>
      <c r="CSK22" s="3">
        <v>3.7</v>
      </c>
      <c r="CSL22" s="3">
        <v>2.82</v>
      </c>
      <c r="CSM22" s="3">
        <v>3.55</v>
      </c>
      <c r="CSN22" s="3">
        <v>2.76</v>
      </c>
      <c r="CSO22" s="3">
        <v>3.06</v>
      </c>
      <c r="CSP22" s="3">
        <v>1.76</v>
      </c>
      <c r="CSQ22" s="3">
        <v>3.48</v>
      </c>
      <c r="CSR22" s="3">
        <v>2.4</v>
      </c>
      <c r="CSS22" s="3">
        <v>2.71</v>
      </c>
      <c r="CST22" s="3">
        <v>3.77</v>
      </c>
      <c r="CSU22" s="3">
        <v>2.17</v>
      </c>
      <c r="CSV22" s="3">
        <v>4.8</v>
      </c>
      <c r="CSW22" s="3">
        <v>2.23</v>
      </c>
      <c r="CSX22" s="3">
        <v>6.3</v>
      </c>
      <c r="CSY22" s="3" t="s">
        <v>5</v>
      </c>
      <c r="CSZ22" s="3">
        <v>2.0499999999999998</v>
      </c>
      <c r="CTA22" s="3">
        <v>3.89</v>
      </c>
      <c r="CTB22" s="3">
        <v>2.61</v>
      </c>
      <c r="CTC22" s="3">
        <v>2.5</v>
      </c>
      <c r="CTD22" s="3">
        <v>3.25</v>
      </c>
      <c r="CTE22" s="3">
        <v>3.58</v>
      </c>
      <c r="CTF22" s="3">
        <v>4.24</v>
      </c>
      <c r="CTG22" s="3">
        <v>3.34</v>
      </c>
      <c r="CTH22" s="3">
        <v>1.77</v>
      </c>
      <c r="CTI22" s="3">
        <v>3.18</v>
      </c>
      <c r="CTJ22" s="3">
        <v>1.99</v>
      </c>
      <c r="CTK22" s="3">
        <v>2.52</v>
      </c>
      <c r="CTL22" s="3">
        <v>3.24</v>
      </c>
      <c r="CTM22" s="3">
        <v>2.91</v>
      </c>
      <c r="CTN22" s="3">
        <v>2.25</v>
      </c>
      <c r="CTO22" s="3">
        <v>2.4500000000000002</v>
      </c>
      <c r="CTP22" s="3">
        <v>2.38</v>
      </c>
      <c r="CTQ22" s="3">
        <v>3.24</v>
      </c>
      <c r="CTR22" s="3">
        <v>1.56</v>
      </c>
      <c r="CTS22" s="3">
        <v>2.81</v>
      </c>
      <c r="CTT22" s="3">
        <v>3.49</v>
      </c>
      <c r="CTU22" s="3">
        <v>2.11</v>
      </c>
      <c r="CTV22" s="3">
        <v>2.63</v>
      </c>
      <c r="CTW22" s="3">
        <v>2.97</v>
      </c>
      <c r="CTX22" s="3">
        <v>2.0099999999999998</v>
      </c>
      <c r="CTY22" s="3">
        <v>1.57</v>
      </c>
      <c r="CTZ22" s="3">
        <v>1.1200000000000001</v>
      </c>
      <c r="CUA22" s="3">
        <v>2</v>
      </c>
      <c r="CUB22" s="3">
        <v>0</v>
      </c>
      <c r="CUC22" s="3">
        <v>3.21</v>
      </c>
      <c r="CUD22" s="3">
        <v>4.67</v>
      </c>
      <c r="CUE22" s="3">
        <v>1.39</v>
      </c>
      <c r="CUF22" s="3">
        <v>3.47</v>
      </c>
      <c r="CUG22" s="3">
        <v>3.8</v>
      </c>
      <c r="CUH22" s="3">
        <v>2.2599999999999998</v>
      </c>
      <c r="CUI22" s="3">
        <v>2.61</v>
      </c>
      <c r="CUJ22" s="3">
        <v>2.77</v>
      </c>
      <c r="CUK22" s="3">
        <v>1.95</v>
      </c>
      <c r="CUL22" s="3" t="s">
        <v>5</v>
      </c>
      <c r="CUM22" s="3">
        <v>1.91</v>
      </c>
      <c r="CUN22" s="3">
        <v>2.2200000000000002</v>
      </c>
      <c r="CUO22" s="3" t="s">
        <v>5</v>
      </c>
      <c r="CUP22" s="3">
        <v>2.09</v>
      </c>
      <c r="CUQ22" s="3">
        <v>1.91</v>
      </c>
      <c r="CUR22" s="3">
        <v>2.52</v>
      </c>
      <c r="CUS22" s="3">
        <v>4.0199999999999996</v>
      </c>
      <c r="CUT22" s="3">
        <v>2.2599999999999998</v>
      </c>
      <c r="CUU22" s="3">
        <v>2.48</v>
      </c>
      <c r="CUV22" s="3">
        <v>3.32</v>
      </c>
      <c r="CUW22" s="3">
        <v>2.48</v>
      </c>
      <c r="CUX22" s="3">
        <v>3.25</v>
      </c>
      <c r="CUY22" s="3">
        <v>3.54</v>
      </c>
      <c r="CUZ22" s="3">
        <v>1.1499999999999999</v>
      </c>
      <c r="CVA22" s="3">
        <v>2.56</v>
      </c>
      <c r="CVB22" s="3">
        <v>2.44</v>
      </c>
      <c r="CVC22" s="3">
        <v>2.79</v>
      </c>
      <c r="CVD22" s="3">
        <v>3.63</v>
      </c>
      <c r="CVE22" s="3">
        <v>2.0299999999999998</v>
      </c>
      <c r="CVF22" s="3">
        <v>2.2599999999999998</v>
      </c>
      <c r="CVG22" s="3">
        <v>3.77</v>
      </c>
      <c r="CVH22" s="3">
        <v>2.61</v>
      </c>
      <c r="CVI22" s="3">
        <v>2.88</v>
      </c>
      <c r="CVJ22" s="3">
        <v>5.36</v>
      </c>
      <c r="CVK22" s="3">
        <v>3.29</v>
      </c>
      <c r="CVL22" s="3" t="s">
        <v>5</v>
      </c>
      <c r="CVM22" s="3">
        <v>2.73</v>
      </c>
      <c r="CVN22" s="3">
        <v>4.9400000000000004</v>
      </c>
      <c r="CVO22" s="3">
        <v>2.91</v>
      </c>
      <c r="CVP22" s="3">
        <v>3.78</v>
      </c>
      <c r="CVQ22" s="3">
        <v>1.75</v>
      </c>
      <c r="CVR22" s="3">
        <v>5.75</v>
      </c>
      <c r="CVS22" s="3">
        <v>2.5499999999999998</v>
      </c>
      <c r="CVT22" s="3">
        <v>3.32</v>
      </c>
      <c r="CVU22" s="3">
        <v>2.36</v>
      </c>
      <c r="CVV22" s="3">
        <v>3.52</v>
      </c>
      <c r="CVW22" s="3">
        <v>3.12</v>
      </c>
      <c r="CVX22" s="3">
        <v>4.45</v>
      </c>
      <c r="CVY22" s="3" t="s">
        <v>5</v>
      </c>
      <c r="CVZ22" s="3">
        <v>2.83</v>
      </c>
      <c r="CWA22" s="3">
        <v>4.74</v>
      </c>
      <c r="CWB22" s="3">
        <v>2.9</v>
      </c>
      <c r="CWC22" s="3">
        <v>2.64</v>
      </c>
      <c r="CWD22" s="3">
        <v>3.28</v>
      </c>
      <c r="CWE22" s="3">
        <v>4.21</v>
      </c>
      <c r="CWF22" s="3">
        <v>2.02</v>
      </c>
      <c r="CWG22" s="3">
        <v>3.29</v>
      </c>
      <c r="CWH22" s="3">
        <v>2.5</v>
      </c>
      <c r="CWI22" s="3">
        <v>3.36</v>
      </c>
      <c r="CWJ22" s="3">
        <v>3.55</v>
      </c>
      <c r="CWK22" s="3">
        <v>3.08</v>
      </c>
      <c r="CWL22" s="3">
        <v>3.64</v>
      </c>
      <c r="CWM22" s="3">
        <v>4</v>
      </c>
      <c r="CWN22" s="3">
        <v>3.31</v>
      </c>
      <c r="CWO22" s="3">
        <v>1.88</v>
      </c>
      <c r="CWP22" s="3">
        <v>0</v>
      </c>
      <c r="CWQ22" s="3">
        <v>2.71</v>
      </c>
      <c r="CWR22" s="3">
        <v>2.06</v>
      </c>
      <c r="CWS22" s="3">
        <v>4.8</v>
      </c>
      <c r="CWT22" s="3">
        <v>2.93</v>
      </c>
      <c r="CWU22" s="3">
        <v>2.75</v>
      </c>
      <c r="CWV22" s="3">
        <v>3.35</v>
      </c>
      <c r="CWW22" s="3">
        <v>2.68</v>
      </c>
      <c r="CWX22" s="3">
        <v>4.1900000000000004</v>
      </c>
      <c r="CWY22" s="3">
        <v>2.04</v>
      </c>
      <c r="CWZ22" s="3">
        <v>0</v>
      </c>
      <c r="CXA22" s="3">
        <v>2.77</v>
      </c>
      <c r="CXB22" s="3">
        <v>3.52</v>
      </c>
      <c r="CXC22" s="3" t="s">
        <v>5</v>
      </c>
      <c r="CXD22" s="3">
        <v>2.92</v>
      </c>
      <c r="CXE22" s="3">
        <v>1.97</v>
      </c>
      <c r="CXF22" s="3">
        <v>2.5</v>
      </c>
      <c r="CXG22" s="3">
        <v>2.5499999999999998</v>
      </c>
      <c r="CXH22" s="3">
        <v>5.95</v>
      </c>
      <c r="CXI22" s="3">
        <v>3.64</v>
      </c>
      <c r="CXJ22" s="3">
        <v>2.5099999999999998</v>
      </c>
      <c r="CXK22" s="3">
        <v>3.22</v>
      </c>
      <c r="CXL22" s="3">
        <v>2.75</v>
      </c>
      <c r="CXM22" s="3">
        <v>3.19</v>
      </c>
      <c r="CXN22" s="3">
        <v>2.37</v>
      </c>
      <c r="CXO22" s="3">
        <v>2.21</v>
      </c>
      <c r="CXP22" s="3">
        <v>3.16</v>
      </c>
      <c r="CXQ22" s="3">
        <v>2.5099999999999998</v>
      </c>
      <c r="CXR22" s="3">
        <v>3.61</v>
      </c>
      <c r="CXS22" s="3">
        <v>3.47</v>
      </c>
      <c r="CXT22" s="3">
        <v>2.04</v>
      </c>
      <c r="CXU22" s="3">
        <v>2.1800000000000002</v>
      </c>
      <c r="CXV22" s="3">
        <v>2.74</v>
      </c>
      <c r="CXW22" s="3">
        <v>3.59</v>
      </c>
      <c r="CXX22" s="3">
        <v>2.4500000000000002</v>
      </c>
      <c r="CXY22" s="3">
        <v>2.2200000000000002</v>
      </c>
      <c r="CXZ22" s="3">
        <v>3.46</v>
      </c>
      <c r="CYA22" s="3">
        <v>1.72</v>
      </c>
      <c r="CYB22" s="3" t="s">
        <v>5</v>
      </c>
      <c r="CYC22" s="3">
        <v>2.88</v>
      </c>
      <c r="CYD22" s="3">
        <v>2.42</v>
      </c>
      <c r="CYE22" s="3">
        <v>4.09</v>
      </c>
      <c r="CYF22" s="3">
        <v>4.1500000000000004</v>
      </c>
      <c r="CYG22" s="3">
        <v>2.27</v>
      </c>
      <c r="CYH22" s="3">
        <v>2.98</v>
      </c>
      <c r="CYI22" s="3">
        <v>2.35</v>
      </c>
      <c r="CYJ22" s="3">
        <v>2.37</v>
      </c>
      <c r="CYK22" s="3">
        <v>1.56</v>
      </c>
      <c r="CYL22" s="3">
        <v>1.55</v>
      </c>
      <c r="CYM22" s="3">
        <v>3.59</v>
      </c>
      <c r="CYN22" s="3">
        <v>3.73</v>
      </c>
      <c r="CYO22" s="3">
        <v>2.52</v>
      </c>
      <c r="CYP22" s="3">
        <v>3.54</v>
      </c>
      <c r="CYQ22" s="3">
        <v>1.77</v>
      </c>
      <c r="CYR22" s="3">
        <v>2.95</v>
      </c>
      <c r="CYS22" s="3">
        <v>4.91</v>
      </c>
      <c r="CYT22" s="3">
        <v>2.09</v>
      </c>
      <c r="CYU22" s="3">
        <v>2.87</v>
      </c>
      <c r="CYV22" s="3">
        <v>3.15</v>
      </c>
      <c r="CYW22" s="3">
        <v>4.25</v>
      </c>
      <c r="CYX22" s="3">
        <v>2.85</v>
      </c>
      <c r="CYY22" s="3">
        <v>3.14</v>
      </c>
      <c r="CYZ22" s="3">
        <v>2.2400000000000002</v>
      </c>
      <c r="CZA22" s="3">
        <v>1</v>
      </c>
      <c r="CZB22" s="3">
        <v>4.42</v>
      </c>
      <c r="CZC22" s="3">
        <v>3.41</v>
      </c>
      <c r="CZD22" s="3">
        <v>2.78</v>
      </c>
      <c r="CZE22" s="3">
        <v>2.74</v>
      </c>
      <c r="CZF22" s="3">
        <v>4.8899999999999997</v>
      </c>
      <c r="CZG22" s="3">
        <v>2.36</v>
      </c>
      <c r="CZH22" s="3">
        <v>2.87</v>
      </c>
      <c r="CZI22" s="3">
        <v>7.51</v>
      </c>
      <c r="CZJ22" s="3">
        <v>3.12</v>
      </c>
      <c r="CZK22" s="3">
        <v>1.53</v>
      </c>
      <c r="CZL22" s="3">
        <v>2.37</v>
      </c>
      <c r="CZM22" s="3" t="s">
        <v>5</v>
      </c>
      <c r="CZN22" s="3">
        <v>3.78</v>
      </c>
      <c r="CZO22" s="3">
        <v>3.05</v>
      </c>
      <c r="CZP22" s="3">
        <v>3.04</v>
      </c>
      <c r="CZQ22" s="3">
        <v>3.38</v>
      </c>
      <c r="CZR22" s="3">
        <v>2.16</v>
      </c>
      <c r="CZS22" s="3">
        <v>2.92</v>
      </c>
      <c r="CZT22" s="3">
        <v>2.81</v>
      </c>
      <c r="CZU22" s="3">
        <v>1.69</v>
      </c>
      <c r="CZV22" s="3">
        <v>1.71</v>
      </c>
      <c r="CZW22" s="3">
        <v>2.91</v>
      </c>
      <c r="CZX22" s="3">
        <v>2.36</v>
      </c>
      <c r="CZY22" s="3">
        <v>4.55</v>
      </c>
      <c r="CZZ22" s="3">
        <v>7.45</v>
      </c>
      <c r="DAA22" s="3">
        <v>3.3</v>
      </c>
      <c r="DAB22" s="3">
        <v>4.47</v>
      </c>
      <c r="DAC22" s="3">
        <v>4.47</v>
      </c>
      <c r="DAD22" s="3">
        <v>2.5</v>
      </c>
      <c r="DAE22" s="3">
        <v>4.13</v>
      </c>
      <c r="DAF22" s="3">
        <v>2.2999999999999998</v>
      </c>
      <c r="DAG22" s="3">
        <v>3.21</v>
      </c>
      <c r="DAH22" s="3">
        <v>3.37</v>
      </c>
      <c r="DAI22" s="3">
        <v>1.6</v>
      </c>
      <c r="DAJ22" s="3">
        <v>2.12</v>
      </c>
      <c r="DAK22" s="3">
        <v>3.16</v>
      </c>
      <c r="DAL22" s="3">
        <v>1.83</v>
      </c>
      <c r="DAM22" s="3">
        <v>2.66</v>
      </c>
      <c r="DAN22" s="3">
        <v>0</v>
      </c>
      <c r="DAO22" s="3">
        <v>5.35</v>
      </c>
      <c r="DAP22" s="3">
        <v>3.39</v>
      </c>
      <c r="DAQ22" s="3">
        <v>2.0299999999999998</v>
      </c>
      <c r="DAR22" s="3">
        <v>2.61</v>
      </c>
      <c r="DAS22" s="3">
        <v>3.45</v>
      </c>
      <c r="DAT22" s="3">
        <v>2.85</v>
      </c>
      <c r="DAU22" s="3">
        <v>3.74</v>
      </c>
      <c r="DAV22" s="3">
        <v>1.95</v>
      </c>
      <c r="DAW22" s="3">
        <v>3.94</v>
      </c>
      <c r="DAX22" s="3">
        <v>1.91</v>
      </c>
      <c r="DAY22" s="3">
        <v>2.17</v>
      </c>
      <c r="DAZ22" s="3">
        <v>2.41</v>
      </c>
      <c r="DBA22" s="3">
        <v>2.02</v>
      </c>
      <c r="DBB22" s="3">
        <v>4.1500000000000004</v>
      </c>
      <c r="DBC22" s="3">
        <v>3.69</v>
      </c>
      <c r="DBD22" s="3">
        <v>3.08</v>
      </c>
      <c r="DBE22" s="3">
        <v>3.88</v>
      </c>
      <c r="DBF22" s="3">
        <v>3.54</v>
      </c>
      <c r="DBG22" s="3">
        <v>2.1</v>
      </c>
      <c r="DBH22" s="3">
        <v>3.07</v>
      </c>
      <c r="DBI22" s="3">
        <v>4.97</v>
      </c>
      <c r="DBJ22" s="3">
        <v>2.81</v>
      </c>
      <c r="DBK22" s="3">
        <v>2.5299999999999998</v>
      </c>
      <c r="DBL22" s="3">
        <v>4.41</v>
      </c>
      <c r="DBM22" s="3">
        <v>0</v>
      </c>
      <c r="DBN22" s="3">
        <v>3.66</v>
      </c>
      <c r="DBO22" s="3">
        <v>3.95</v>
      </c>
      <c r="DBP22" s="3">
        <v>2.56</v>
      </c>
      <c r="DBQ22" s="3">
        <v>3.31</v>
      </c>
      <c r="DBR22" s="3">
        <v>1.47</v>
      </c>
      <c r="DBS22" s="3">
        <v>4.97</v>
      </c>
      <c r="DBT22" s="3">
        <v>2.79</v>
      </c>
      <c r="DBU22" s="3">
        <v>2.5499999999999998</v>
      </c>
      <c r="DBV22" s="3">
        <v>2.11</v>
      </c>
      <c r="DBW22" s="3">
        <v>4.78</v>
      </c>
      <c r="DBX22" s="3">
        <v>1.02</v>
      </c>
      <c r="DBY22" s="3">
        <v>3.01</v>
      </c>
      <c r="DBZ22" s="3">
        <v>2.21</v>
      </c>
      <c r="DCA22" s="3">
        <v>5.57</v>
      </c>
      <c r="DCB22" s="3">
        <v>2.5099999999999998</v>
      </c>
      <c r="DCC22" s="3">
        <v>1.51</v>
      </c>
      <c r="DCD22" s="3">
        <v>2.54</v>
      </c>
      <c r="DCE22" s="3">
        <v>2.33</v>
      </c>
      <c r="DCF22" s="3">
        <v>1.77</v>
      </c>
      <c r="DCG22" s="3">
        <v>1.7</v>
      </c>
      <c r="DCH22" s="3">
        <v>4.0599999999999996</v>
      </c>
      <c r="DCI22" s="3">
        <v>4.12</v>
      </c>
      <c r="DCJ22" s="3">
        <v>3.83</v>
      </c>
      <c r="DCK22" s="3">
        <v>3.82</v>
      </c>
      <c r="DCL22" s="3">
        <v>1.75</v>
      </c>
      <c r="DCM22" s="3">
        <v>2.4900000000000002</v>
      </c>
      <c r="DCN22" s="3">
        <v>4.3099999999999996</v>
      </c>
      <c r="DCO22" s="3">
        <v>3.26</v>
      </c>
      <c r="DCP22" s="3">
        <v>3.31</v>
      </c>
      <c r="DCQ22" s="3">
        <v>2.8</v>
      </c>
      <c r="DCR22" s="3">
        <v>2.4300000000000002</v>
      </c>
      <c r="DCS22" s="3">
        <v>2.87</v>
      </c>
      <c r="DCT22" s="3">
        <v>3.47</v>
      </c>
      <c r="DCU22" s="3">
        <v>3.89</v>
      </c>
      <c r="DCV22" s="3">
        <v>3.22</v>
      </c>
      <c r="DCW22" s="3">
        <v>1.5</v>
      </c>
      <c r="DCX22" s="3">
        <v>5.09</v>
      </c>
      <c r="DCY22" s="3">
        <v>2.82</v>
      </c>
      <c r="DCZ22" s="3">
        <v>2.62</v>
      </c>
      <c r="DDA22" s="3">
        <v>5.81</v>
      </c>
      <c r="DDB22" s="3">
        <v>2.54</v>
      </c>
      <c r="DDC22" s="3">
        <v>3.25</v>
      </c>
      <c r="DDD22" s="3">
        <v>3.26</v>
      </c>
      <c r="DDE22" s="3">
        <v>2.4700000000000002</v>
      </c>
      <c r="DDF22" s="3">
        <v>2.33</v>
      </c>
      <c r="DDG22" s="3">
        <v>3.04</v>
      </c>
      <c r="DDH22" s="3">
        <v>7.5</v>
      </c>
      <c r="DDI22" s="3" t="s">
        <v>5</v>
      </c>
      <c r="DDJ22" s="3" t="s">
        <v>5</v>
      </c>
      <c r="DDK22" s="3">
        <v>2.4500000000000002</v>
      </c>
      <c r="DDL22" s="3">
        <v>2.61</v>
      </c>
      <c r="DDM22" s="3">
        <v>1.7</v>
      </c>
      <c r="DDN22" s="3">
        <v>4.4400000000000004</v>
      </c>
      <c r="DDO22" s="3">
        <v>1.26</v>
      </c>
      <c r="DDP22" s="3">
        <v>2.33</v>
      </c>
      <c r="DDQ22" s="3">
        <v>2.5499999999999998</v>
      </c>
      <c r="DDR22" s="3">
        <v>3.89</v>
      </c>
      <c r="DDS22" s="3">
        <v>3.52</v>
      </c>
      <c r="DDT22" s="3">
        <v>3.1</v>
      </c>
      <c r="DDU22" s="3">
        <v>1.95</v>
      </c>
      <c r="DDV22" s="3">
        <v>2.67</v>
      </c>
      <c r="DDW22" s="3">
        <v>4.0599999999999996</v>
      </c>
      <c r="DDX22" s="3">
        <v>3.84</v>
      </c>
      <c r="DDY22" s="3">
        <v>2.27</v>
      </c>
      <c r="DDZ22" s="3">
        <v>4.2699999999999996</v>
      </c>
      <c r="DEA22" s="3">
        <v>3.92</v>
      </c>
      <c r="DEB22" s="3">
        <v>6.47</v>
      </c>
      <c r="DEC22" s="3">
        <v>1.9</v>
      </c>
      <c r="DED22" s="3">
        <v>2.4</v>
      </c>
      <c r="DEE22" s="3">
        <v>1.82</v>
      </c>
      <c r="DEF22" s="3">
        <v>2.35</v>
      </c>
      <c r="DEG22" s="3">
        <v>1.68</v>
      </c>
      <c r="DEH22" s="3">
        <v>2.96</v>
      </c>
      <c r="DEI22" s="3">
        <v>4.0599999999999996</v>
      </c>
      <c r="DEJ22" s="3">
        <v>3.29</v>
      </c>
      <c r="DEK22" s="3">
        <v>2.54</v>
      </c>
      <c r="DEL22" s="3">
        <v>3.58</v>
      </c>
      <c r="DEM22" s="3">
        <v>2.89</v>
      </c>
      <c r="DEN22" s="3">
        <v>6.57</v>
      </c>
      <c r="DEO22" s="3">
        <v>3</v>
      </c>
      <c r="DEP22" s="3">
        <v>2.58</v>
      </c>
      <c r="DEQ22" s="3">
        <v>1.82</v>
      </c>
      <c r="DER22" s="3">
        <v>1.29</v>
      </c>
      <c r="DES22" s="3">
        <v>5.7</v>
      </c>
      <c r="DET22" s="3">
        <v>2.62</v>
      </c>
      <c r="DEU22" s="3">
        <v>1.97</v>
      </c>
      <c r="DEV22" s="3">
        <v>2.89</v>
      </c>
      <c r="DEW22" s="3">
        <v>2.4500000000000002</v>
      </c>
      <c r="DEX22" s="3">
        <v>5.84</v>
      </c>
      <c r="DEY22" s="3">
        <v>1.97</v>
      </c>
      <c r="DEZ22" s="3">
        <v>2.89</v>
      </c>
      <c r="DFA22" s="3">
        <v>3.63</v>
      </c>
      <c r="DFB22" s="3">
        <v>2.46</v>
      </c>
      <c r="DFC22" s="3">
        <v>2.23</v>
      </c>
      <c r="DFD22" s="3">
        <v>2.4900000000000002</v>
      </c>
      <c r="DFE22" s="3">
        <v>1.64</v>
      </c>
      <c r="DFF22" s="3">
        <v>2.02</v>
      </c>
      <c r="DFG22" s="3">
        <v>2.82</v>
      </c>
      <c r="DFH22" s="3">
        <v>1.94</v>
      </c>
      <c r="DFI22" s="3">
        <v>3.16</v>
      </c>
      <c r="DFJ22" s="3">
        <v>1.6</v>
      </c>
      <c r="DFK22" s="3">
        <v>2.08</v>
      </c>
      <c r="DFL22" s="3">
        <v>3.69</v>
      </c>
      <c r="DFM22" s="3">
        <v>5.04</v>
      </c>
      <c r="DFN22" s="3">
        <v>2.2200000000000002</v>
      </c>
      <c r="DFO22" s="3">
        <v>2.0299999999999998</v>
      </c>
      <c r="DFP22" s="3">
        <v>3.18</v>
      </c>
      <c r="DFQ22" s="3">
        <v>4.46</v>
      </c>
      <c r="DFR22" s="3">
        <v>2.85</v>
      </c>
      <c r="DFS22" s="3">
        <v>4.95</v>
      </c>
      <c r="DFT22" s="3">
        <v>3.46</v>
      </c>
      <c r="DFU22" s="3">
        <v>3.1</v>
      </c>
      <c r="DFV22" s="3">
        <v>3.81</v>
      </c>
      <c r="DFW22" s="3">
        <v>2.4300000000000002</v>
      </c>
      <c r="DFX22" s="3">
        <v>2.15</v>
      </c>
      <c r="DFY22" s="3">
        <v>2.57</v>
      </c>
      <c r="DFZ22" s="3">
        <v>3.26</v>
      </c>
      <c r="DGA22" s="3">
        <v>1.81</v>
      </c>
      <c r="DGB22" s="3">
        <v>4.37</v>
      </c>
      <c r="DGC22" s="3">
        <v>3.88</v>
      </c>
      <c r="DGD22" s="3">
        <v>3.59</v>
      </c>
      <c r="DGE22" s="3">
        <v>3.75</v>
      </c>
      <c r="DGF22" s="3">
        <v>2.73</v>
      </c>
      <c r="DGG22" s="3">
        <v>3.46</v>
      </c>
      <c r="DGH22" s="3">
        <v>1.41</v>
      </c>
      <c r="DGI22" s="3" t="s">
        <v>5</v>
      </c>
      <c r="DGJ22" s="3">
        <v>1.91</v>
      </c>
      <c r="DGK22" s="3">
        <v>2.58</v>
      </c>
      <c r="DGL22" s="3" t="s">
        <v>5</v>
      </c>
      <c r="DGM22" s="3">
        <v>3.66</v>
      </c>
      <c r="DGN22" s="3">
        <v>1.98</v>
      </c>
      <c r="DGO22" s="3">
        <v>2.0099999999999998</v>
      </c>
      <c r="DGP22" s="3">
        <v>4.4000000000000004</v>
      </c>
      <c r="DGQ22" s="3" t="s">
        <v>5</v>
      </c>
      <c r="DGR22" s="3">
        <v>1.93</v>
      </c>
      <c r="DGS22" s="3">
        <v>2.38</v>
      </c>
      <c r="DGT22" s="3">
        <v>3.04</v>
      </c>
      <c r="DGU22" s="3">
        <v>2.75</v>
      </c>
      <c r="DGV22" s="3">
        <v>4.38</v>
      </c>
      <c r="DGW22" s="3">
        <v>7.85</v>
      </c>
      <c r="DGX22" s="3">
        <v>3.01</v>
      </c>
      <c r="DGY22" s="3">
        <v>3.78</v>
      </c>
      <c r="DGZ22" s="3">
        <v>4.0999999999999996</v>
      </c>
      <c r="DHA22" s="3">
        <v>2.58</v>
      </c>
      <c r="DHB22" s="3">
        <v>2.48</v>
      </c>
      <c r="DHC22" s="3">
        <v>3.2</v>
      </c>
      <c r="DHD22" s="3" t="s">
        <v>5</v>
      </c>
      <c r="DHE22" s="3">
        <v>3.5</v>
      </c>
      <c r="DHF22" s="3">
        <v>1.59</v>
      </c>
      <c r="DHG22" s="3">
        <v>3.59</v>
      </c>
      <c r="DHH22" s="3">
        <v>2.17</v>
      </c>
      <c r="DHI22" s="3" t="s">
        <v>5</v>
      </c>
      <c r="DHJ22" s="3">
        <v>4.33</v>
      </c>
      <c r="DHK22" s="3">
        <v>2.2000000000000002</v>
      </c>
      <c r="DHL22" s="3">
        <v>2.2400000000000002</v>
      </c>
      <c r="DHM22" s="3">
        <v>3.04</v>
      </c>
      <c r="DHN22" s="3">
        <v>4.8</v>
      </c>
      <c r="DHO22" s="3">
        <v>3.31</v>
      </c>
      <c r="DHP22" s="3">
        <v>2.5499999999999998</v>
      </c>
      <c r="DHQ22" s="3">
        <v>4.9800000000000004</v>
      </c>
      <c r="DHR22" s="3">
        <v>2.4700000000000002</v>
      </c>
      <c r="DHS22" s="3">
        <v>3.36</v>
      </c>
      <c r="DHT22" s="3">
        <v>1.63</v>
      </c>
      <c r="DHU22" s="3">
        <v>3.21</v>
      </c>
      <c r="DHV22" s="3">
        <v>1.37</v>
      </c>
      <c r="DHW22" s="3">
        <v>2.5299999999999998</v>
      </c>
      <c r="DHX22" s="3">
        <v>2.72</v>
      </c>
      <c r="DHY22" s="3">
        <v>2.16</v>
      </c>
      <c r="DHZ22" s="3">
        <v>3.11</v>
      </c>
      <c r="DIA22" s="3">
        <v>2.86</v>
      </c>
      <c r="DIB22" s="3">
        <v>2.89</v>
      </c>
      <c r="DIC22" s="3">
        <v>3.14</v>
      </c>
      <c r="DID22" s="3">
        <v>3.05</v>
      </c>
      <c r="DIE22" s="3">
        <v>3.87</v>
      </c>
      <c r="DIF22" s="3">
        <v>2.11</v>
      </c>
      <c r="DIG22" s="3">
        <v>3.72</v>
      </c>
      <c r="DIH22" s="3">
        <v>1.45</v>
      </c>
      <c r="DII22" s="3">
        <v>2.9</v>
      </c>
      <c r="DIJ22" s="3">
        <v>3.53</v>
      </c>
      <c r="DIK22" s="3">
        <v>2.65</v>
      </c>
      <c r="DIL22" s="3">
        <v>2.5</v>
      </c>
      <c r="DIM22" s="3">
        <v>2.15</v>
      </c>
      <c r="DIN22" s="3">
        <v>4.24</v>
      </c>
      <c r="DIO22" s="3">
        <v>5.15</v>
      </c>
      <c r="DIP22" s="3">
        <v>3.17</v>
      </c>
      <c r="DIQ22" s="3">
        <v>3</v>
      </c>
      <c r="DIR22" s="3">
        <v>3.98</v>
      </c>
      <c r="DIS22" s="3">
        <v>3.88</v>
      </c>
      <c r="DIT22" s="3">
        <v>0</v>
      </c>
      <c r="DIU22" s="3">
        <v>4.09</v>
      </c>
      <c r="DIV22" s="3">
        <v>5.15</v>
      </c>
      <c r="DIW22" s="3">
        <v>3.56</v>
      </c>
      <c r="DIX22" s="3">
        <v>3.23</v>
      </c>
      <c r="DIY22" s="3">
        <v>4.83</v>
      </c>
      <c r="DIZ22" s="3">
        <v>3.06</v>
      </c>
      <c r="DJA22" s="3" t="s">
        <v>5</v>
      </c>
      <c r="DJB22" s="3" t="s">
        <v>5</v>
      </c>
      <c r="DJC22" s="3">
        <v>2.4900000000000002</v>
      </c>
      <c r="DJD22" s="3">
        <v>2.79</v>
      </c>
      <c r="DJE22" s="3">
        <v>2.72</v>
      </c>
      <c r="DJF22" s="3">
        <v>3.73</v>
      </c>
      <c r="DJG22" s="3">
        <v>2.5299999999999998</v>
      </c>
      <c r="DJH22" s="3">
        <v>3.44</v>
      </c>
      <c r="DJI22" s="3">
        <v>1.52</v>
      </c>
      <c r="DJJ22" s="3">
        <v>4.05</v>
      </c>
      <c r="DJK22" s="3" t="s">
        <v>5</v>
      </c>
      <c r="DJL22" s="3">
        <v>2.99</v>
      </c>
      <c r="DJM22" s="3" t="s">
        <v>5</v>
      </c>
      <c r="DJN22" s="3">
        <v>2.93</v>
      </c>
      <c r="DJO22" s="3" t="s">
        <v>5</v>
      </c>
      <c r="DJP22" s="3">
        <v>3.31</v>
      </c>
      <c r="DJQ22" s="3">
        <v>1.75</v>
      </c>
      <c r="DJR22" s="3">
        <v>5.05</v>
      </c>
      <c r="DJS22" s="3">
        <v>4.5999999999999996</v>
      </c>
      <c r="DJT22" s="3">
        <v>3.93</v>
      </c>
      <c r="DJU22" s="3" t="s">
        <v>5</v>
      </c>
      <c r="DJV22" s="3">
        <v>4.41</v>
      </c>
      <c r="DJW22" s="3" t="s">
        <v>5</v>
      </c>
      <c r="DJX22" s="3">
        <v>2.35</v>
      </c>
      <c r="DJY22" s="3" t="s">
        <v>5</v>
      </c>
      <c r="DJZ22" s="3">
        <v>4.95</v>
      </c>
      <c r="DKA22" s="3" t="s">
        <v>5</v>
      </c>
      <c r="DKB22" s="3" t="s">
        <v>5</v>
      </c>
      <c r="DKC22" s="3" t="s">
        <v>5</v>
      </c>
      <c r="DKD22" s="3" t="s">
        <v>5</v>
      </c>
      <c r="DKE22" s="3" t="s">
        <v>5</v>
      </c>
      <c r="DKF22" s="3" t="s">
        <v>5</v>
      </c>
      <c r="DKG22" s="3" t="s">
        <v>5</v>
      </c>
      <c r="DKH22" s="3" t="s">
        <v>5</v>
      </c>
      <c r="DKI22" s="3" t="s">
        <v>5</v>
      </c>
      <c r="DKJ22" s="3" t="s">
        <v>5</v>
      </c>
      <c r="DKK22" s="3" t="s">
        <v>5</v>
      </c>
      <c r="DKL22" s="3" t="s">
        <v>5</v>
      </c>
      <c r="DKM22" s="3" t="s">
        <v>5</v>
      </c>
      <c r="DKN22" s="3" t="s">
        <v>5</v>
      </c>
      <c r="DKO22" s="3">
        <v>3.77</v>
      </c>
      <c r="DKP22" s="3" t="s">
        <v>5</v>
      </c>
      <c r="DKQ22" s="3" t="s">
        <v>5</v>
      </c>
      <c r="DKR22" s="3" t="s">
        <v>5</v>
      </c>
      <c r="DKS22" s="3">
        <v>2.71</v>
      </c>
      <c r="DKT22" s="3" t="s">
        <v>5</v>
      </c>
      <c r="DKU22" s="3">
        <v>2.0099999999999998</v>
      </c>
      <c r="DKV22" s="3" t="s">
        <v>5</v>
      </c>
      <c r="DKW22" s="3">
        <v>3.34</v>
      </c>
      <c r="DKX22" s="3" t="s">
        <v>5</v>
      </c>
      <c r="DKY22" s="3">
        <v>3.14</v>
      </c>
      <c r="DKZ22" s="3" t="s">
        <v>5</v>
      </c>
      <c r="DLA22" s="3" t="s">
        <v>5</v>
      </c>
      <c r="DLB22" s="3">
        <v>4.99</v>
      </c>
      <c r="DLC22" s="3" t="s">
        <v>5</v>
      </c>
      <c r="DLD22" s="3" t="s">
        <v>5</v>
      </c>
      <c r="DLE22" s="3">
        <v>4.08</v>
      </c>
      <c r="DLF22" s="3" t="s">
        <v>5</v>
      </c>
      <c r="DLG22" s="3" t="s">
        <v>5</v>
      </c>
      <c r="DLH22" s="3">
        <v>1.27</v>
      </c>
      <c r="DLI22" s="3">
        <v>2.41</v>
      </c>
      <c r="DLJ22" s="3">
        <v>4.18</v>
      </c>
      <c r="DLK22" s="3">
        <v>2.76</v>
      </c>
      <c r="DLL22" s="3">
        <v>2.87</v>
      </c>
      <c r="DLM22" s="3" t="s">
        <v>5</v>
      </c>
      <c r="DLN22" s="3">
        <v>2.09</v>
      </c>
      <c r="DLO22" s="3" t="s">
        <v>5</v>
      </c>
      <c r="DLP22" s="3" t="s">
        <v>5</v>
      </c>
      <c r="DLQ22" s="3" t="s">
        <v>5</v>
      </c>
      <c r="DLR22" s="3" t="s">
        <v>5</v>
      </c>
      <c r="DLS22" s="3">
        <v>3.45</v>
      </c>
      <c r="DLT22" s="3" t="s">
        <v>5</v>
      </c>
      <c r="DLU22" s="3" t="s">
        <v>5</v>
      </c>
      <c r="DLV22" s="3">
        <v>1.97</v>
      </c>
      <c r="DLW22" s="3">
        <v>3.81</v>
      </c>
      <c r="DLX22" s="3" t="s">
        <v>5</v>
      </c>
      <c r="DLY22" s="3" t="s">
        <v>5</v>
      </c>
      <c r="DLZ22" s="3" t="s">
        <v>5</v>
      </c>
      <c r="DMA22" s="3">
        <v>2.96</v>
      </c>
      <c r="DMB22" s="3" t="s">
        <v>5</v>
      </c>
      <c r="DMC22" s="3" t="s">
        <v>5</v>
      </c>
      <c r="DMD22" s="3">
        <v>1.07</v>
      </c>
      <c r="DME22" s="3" t="s">
        <v>5</v>
      </c>
      <c r="DMF22" s="3">
        <v>1.55</v>
      </c>
      <c r="DMG22" s="3">
        <v>2.0499999999999998</v>
      </c>
      <c r="DMH22" s="3" t="s">
        <v>5</v>
      </c>
      <c r="DMI22" s="3" t="s">
        <v>5</v>
      </c>
      <c r="DMJ22" s="3">
        <v>2.79</v>
      </c>
      <c r="DMK22" s="3" t="s">
        <v>5</v>
      </c>
      <c r="DML22" s="3">
        <v>3.12</v>
      </c>
      <c r="DMM22" s="3" t="s">
        <v>5</v>
      </c>
      <c r="DMN22" s="3">
        <v>3.15</v>
      </c>
      <c r="DMO22" s="3">
        <v>2.78</v>
      </c>
      <c r="DMP22" s="3" t="s">
        <v>5</v>
      </c>
      <c r="DMQ22" s="3">
        <v>2.88</v>
      </c>
      <c r="DMR22" s="3">
        <v>1.43</v>
      </c>
      <c r="DMS22" s="3">
        <v>2.17</v>
      </c>
      <c r="DMT22" s="3">
        <v>4.13</v>
      </c>
      <c r="DMU22" s="3">
        <v>5.12</v>
      </c>
      <c r="DMV22" s="3">
        <v>3.23</v>
      </c>
      <c r="DMW22" s="3">
        <v>3.28</v>
      </c>
      <c r="DMX22" s="3">
        <v>3.73</v>
      </c>
      <c r="DMY22" s="3">
        <v>3.5</v>
      </c>
      <c r="DMZ22" s="3">
        <v>2.1</v>
      </c>
      <c r="DNA22" s="3">
        <v>3.32</v>
      </c>
      <c r="DNB22" s="3">
        <v>3.18</v>
      </c>
      <c r="DNC22" s="3">
        <v>3.92</v>
      </c>
      <c r="DND22" s="3">
        <v>3.08</v>
      </c>
      <c r="DNE22" s="3" t="s">
        <v>5</v>
      </c>
      <c r="DNF22" s="3">
        <v>3.25</v>
      </c>
      <c r="DNG22" s="3">
        <v>4.3099999999999996</v>
      </c>
      <c r="DNH22" s="3" t="s">
        <v>5</v>
      </c>
      <c r="DNI22" s="3" t="s">
        <v>5</v>
      </c>
      <c r="DNJ22" s="3" t="s">
        <v>5</v>
      </c>
      <c r="DNK22" s="3">
        <v>2.14</v>
      </c>
      <c r="DNL22" s="3">
        <v>4.2300000000000004</v>
      </c>
      <c r="DNM22" s="3">
        <v>6.08</v>
      </c>
      <c r="DNN22" s="3">
        <v>4.18</v>
      </c>
      <c r="DNO22" s="3" t="s">
        <v>5</v>
      </c>
      <c r="DNP22" s="3" t="s">
        <v>5</v>
      </c>
      <c r="DNQ22" s="3">
        <v>2.4300000000000002</v>
      </c>
      <c r="DNR22" s="3" t="s">
        <v>5</v>
      </c>
      <c r="DNS22" s="3" t="s">
        <v>5</v>
      </c>
      <c r="DNT22" s="3">
        <v>3.86</v>
      </c>
      <c r="DNU22" s="3" t="s">
        <v>5</v>
      </c>
      <c r="DNV22" s="3">
        <v>3.41</v>
      </c>
      <c r="DNW22" s="3">
        <v>3.27</v>
      </c>
      <c r="DNX22" s="3">
        <v>3.69</v>
      </c>
      <c r="DNY22" s="3" t="s">
        <v>5</v>
      </c>
      <c r="DNZ22" s="3" t="s">
        <v>5</v>
      </c>
      <c r="DOA22" s="3" t="s">
        <v>5</v>
      </c>
      <c r="DOB22" s="3" t="s">
        <v>5</v>
      </c>
      <c r="DOC22" s="3">
        <v>2.37</v>
      </c>
      <c r="DOD22" s="3" t="s">
        <v>5</v>
      </c>
      <c r="DOE22" s="3" t="s">
        <v>5</v>
      </c>
      <c r="DOF22" s="3" t="s">
        <v>5</v>
      </c>
      <c r="DOG22" s="3" t="s">
        <v>5</v>
      </c>
      <c r="DOH22" s="3">
        <v>5.12</v>
      </c>
      <c r="DOI22" s="3" t="s">
        <v>5</v>
      </c>
      <c r="DOJ22" s="3">
        <v>3.46</v>
      </c>
      <c r="DOK22" s="3">
        <v>1.19</v>
      </c>
      <c r="DOL22" s="3" t="s">
        <v>5</v>
      </c>
      <c r="DOM22" s="3">
        <v>2.56</v>
      </c>
      <c r="DON22" s="3" t="s">
        <v>5</v>
      </c>
      <c r="DOO22" s="3" t="s">
        <v>5</v>
      </c>
      <c r="DOP22" s="3" t="s">
        <v>5</v>
      </c>
      <c r="DOQ22" s="3">
        <v>2.12</v>
      </c>
      <c r="DOR22" s="3" t="s">
        <v>5</v>
      </c>
      <c r="DOS22" s="3" t="s">
        <v>5</v>
      </c>
      <c r="DOT22" s="3">
        <v>8.39</v>
      </c>
      <c r="DOU22" s="3" t="s">
        <v>5</v>
      </c>
      <c r="DOV22" s="3">
        <v>2.85</v>
      </c>
      <c r="DOW22" s="3">
        <v>2.57</v>
      </c>
      <c r="DOX22" s="3" t="s">
        <v>5</v>
      </c>
      <c r="DOY22" s="3" t="s">
        <v>5</v>
      </c>
      <c r="DOZ22" s="3" t="s">
        <v>5</v>
      </c>
      <c r="DPA22" s="3" t="s">
        <v>5</v>
      </c>
      <c r="DPB22" s="3" t="s">
        <v>5</v>
      </c>
      <c r="DPC22" s="3" t="s">
        <v>5</v>
      </c>
      <c r="DPD22" s="3">
        <v>2.08</v>
      </c>
      <c r="DPE22" s="3" t="s">
        <v>5</v>
      </c>
      <c r="DPF22" s="3" t="s">
        <v>5</v>
      </c>
      <c r="DPG22" s="3" t="s">
        <v>5</v>
      </c>
      <c r="DPH22" s="3" t="s">
        <v>5</v>
      </c>
      <c r="DPI22" s="3" t="s">
        <v>5</v>
      </c>
      <c r="DPJ22" s="3" t="s">
        <v>5</v>
      </c>
      <c r="DPK22" s="3">
        <v>2.4500000000000002</v>
      </c>
      <c r="DPL22" s="3">
        <v>2.57</v>
      </c>
      <c r="DPM22" s="3" t="s">
        <v>5</v>
      </c>
      <c r="DPN22" s="3" t="s">
        <v>5</v>
      </c>
      <c r="DPO22" s="3">
        <v>6.01</v>
      </c>
      <c r="DPP22" s="3">
        <v>4.4000000000000004</v>
      </c>
      <c r="DPQ22" s="3" t="s">
        <v>5</v>
      </c>
      <c r="DPR22" s="3">
        <v>2.4300000000000002</v>
      </c>
      <c r="DPS22" s="3">
        <v>2.91</v>
      </c>
      <c r="DPT22" s="3">
        <v>3.75</v>
      </c>
      <c r="DPU22" s="3">
        <v>3.17</v>
      </c>
      <c r="DPV22" s="3" t="s">
        <v>5</v>
      </c>
      <c r="DPW22" s="3" t="s">
        <v>5</v>
      </c>
      <c r="DPX22" s="3">
        <v>1.6</v>
      </c>
      <c r="DPY22" s="3">
        <v>1.56</v>
      </c>
      <c r="DPZ22" s="3">
        <v>2.2999999999999998</v>
      </c>
      <c r="DQA22" s="3">
        <v>4.87</v>
      </c>
      <c r="DQB22" s="3">
        <v>1.98</v>
      </c>
      <c r="DQC22" s="3" t="s">
        <v>5</v>
      </c>
      <c r="DQD22" s="3" t="s">
        <v>5</v>
      </c>
      <c r="DQE22" s="3">
        <v>5.39</v>
      </c>
      <c r="DQF22" s="3">
        <v>2.5499999999999998</v>
      </c>
      <c r="DQG22" s="3">
        <v>4.1399999999999997</v>
      </c>
      <c r="DQH22" s="3">
        <v>2.98</v>
      </c>
      <c r="DQI22" s="3" t="s">
        <v>5</v>
      </c>
      <c r="DQJ22" s="3" t="s">
        <v>5</v>
      </c>
      <c r="DQK22" s="3">
        <v>2.56</v>
      </c>
      <c r="DQL22" s="3" t="s">
        <v>5</v>
      </c>
      <c r="DQM22" s="3" t="s">
        <v>5</v>
      </c>
      <c r="DQN22" s="3" t="s">
        <v>5</v>
      </c>
      <c r="DQO22" s="3" t="s">
        <v>5</v>
      </c>
      <c r="DQP22" s="3">
        <v>2.23</v>
      </c>
      <c r="DQQ22" s="3">
        <v>3.89</v>
      </c>
      <c r="DQR22" s="3" t="s">
        <v>5</v>
      </c>
      <c r="DQS22" s="3" t="s">
        <v>5</v>
      </c>
      <c r="DQT22" s="3" t="s">
        <v>5</v>
      </c>
      <c r="DQU22" s="3" t="s">
        <v>5</v>
      </c>
      <c r="DQV22" s="3" t="s">
        <v>5</v>
      </c>
      <c r="DQW22" s="3">
        <v>4.72</v>
      </c>
      <c r="DQX22" s="3" t="s">
        <v>5</v>
      </c>
      <c r="DQY22" s="3" t="s">
        <v>5</v>
      </c>
      <c r="DQZ22" s="3" t="s">
        <v>5</v>
      </c>
      <c r="DRA22" s="3" t="s">
        <v>5</v>
      </c>
      <c r="DRB22" s="3">
        <v>1.69</v>
      </c>
      <c r="DRC22" s="3">
        <v>3.26</v>
      </c>
      <c r="DRD22" s="3">
        <v>3.53</v>
      </c>
      <c r="DRE22" s="3" t="s">
        <v>5</v>
      </c>
      <c r="DRF22" s="3">
        <v>3.44</v>
      </c>
      <c r="DRG22" s="3">
        <v>2.0699999999999998</v>
      </c>
      <c r="DRH22" s="3">
        <v>2.79</v>
      </c>
      <c r="DRI22" s="3">
        <v>2.13</v>
      </c>
      <c r="DRJ22" s="3" t="s">
        <v>5</v>
      </c>
      <c r="DRK22" s="3">
        <v>2.15</v>
      </c>
      <c r="DRL22" s="3">
        <v>2.09</v>
      </c>
      <c r="DRM22" s="3">
        <v>5.73</v>
      </c>
      <c r="DRN22" s="3">
        <v>1.74</v>
      </c>
      <c r="DRO22" s="3">
        <v>1.82</v>
      </c>
      <c r="DRP22" s="3">
        <v>2.74</v>
      </c>
      <c r="DRQ22" s="3">
        <v>1.51</v>
      </c>
      <c r="DRR22" s="3">
        <v>2.5</v>
      </c>
      <c r="DRS22" s="3">
        <v>3.67</v>
      </c>
      <c r="DRT22" s="3">
        <v>2.34</v>
      </c>
      <c r="DRU22" s="3" t="s">
        <v>5</v>
      </c>
      <c r="DRV22" s="3">
        <v>2.6</v>
      </c>
      <c r="DRW22" s="3" t="s">
        <v>5</v>
      </c>
      <c r="DRX22" s="3" t="s">
        <v>5</v>
      </c>
      <c r="DRY22" s="3" t="s">
        <v>5</v>
      </c>
      <c r="DRZ22" s="3">
        <v>2.2799999999999998</v>
      </c>
      <c r="DSA22" s="3" t="s">
        <v>5</v>
      </c>
      <c r="DSB22" s="3" t="s">
        <v>5</v>
      </c>
      <c r="DSC22" s="3" t="s">
        <v>5</v>
      </c>
      <c r="DSD22" s="3">
        <v>0.6</v>
      </c>
      <c r="DSE22" s="3" t="s">
        <v>5</v>
      </c>
      <c r="DSF22" s="3">
        <v>2.58</v>
      </c>
      <c r="DSG22" s="3">
        <v>2.71</v>
      </c>
      <c r="DSH22" s="3">
        <v>1.79</v>
      </c>
      <c r="DSI22" s="3" t="s">
        <v>5</v>
      </c>
      <c r="DSJ22" s="3">
        <v>3.19</v>
      </c>
      <c r="DSK22" s="3" t="s">
        <v>5</v>
      </c>
      <c r="DSL22" s="3">
        <v>1.39</v>
      </c>
      <c r="DSM22" s="3">
        <v>3.12</v>
      </c>
      <c r="DSN22" s="3" t="s">
        <v>5</v>
      </c>
      <c r="DSO22" s="3">
        <v>3.2</v>
      </c>
      <c r="DSP22" s="3">
        <v>2</v>
      </c>
      <c r="DSQ22" s="3">
        <v>1.54</v>
      </c>
      <c r="DSR22" s="3">
        <v>4.7699999999999996</v>
      </c>
      <c r="DSS22" s="3">
        <v>1.08</v>
      </c>
      <c r="DST22" s="3">
        <v>3.72</v>
      </c>
      <c r="DSU22" s="3">
        <v>3.24</v>
      </c>
      <c r="DSV22" s="3">
        <v>1.1000000000000001</v>
      </c>
      <c r="DSW22" s="3">
        <v>4.95</v>
      </c>
      <c r="DSX22" s="3">
        <v>3.34</v>
      </c>
      <c r="DSY22" s="3">
        <v>2.73</v>
      </c>
      <c r="DSZ22" s="3" t="s">
        <v>5</v>
      </c>
      <c r="DTA22" s="3">
        <v>1.17</v>
      </c>
      <c r="DTB22" s="3">
        <v>2.69</v>
      </c>
      <c r="DTC22" s="3">
        <v>3.91</v>
      </c>
      <c r="DTD22" s="3">
        <v>2.15</v>
      </c>
      <c r="DTE22" s="3" t="s">
        <v>5</v>
      </c>
      <c r="DTF22" s="3">
        <v>2.29</v>
      </c>
      <c r="DTG22" s="3">
        <v>3.16</v>
      </c>
      <c r="DTH22" s="3">
        <v>8</v>
      </c>
      <c r="DTI22" s="3">
        <v>2.85</v>
      </c>
      <c r="DTJ22" s="3">
        <v>2.62</v>
      </c>
      <c r="DTK22" s="3">
        <v>1.58</v>
      </c>
      <c r="DTL22" s="3">
        <v>4.03</v>
      </c>
      <c r="DTM22" s="3">
        <v>2.13</v>
      </c>
      <c r="DTN22" s="3">
        <v>3.23</v>
      </c>
      <c r="DTO22" s="3">
        <v>2.21</v>
      </c>
      <c r="DTP22" s="3">
        <v>1.21</v>
      </c>
      <c r="DTQ22" s="3">
        <v>1.84</v>
      </c>
      <c r="DTR22" s="3">
        <v>3.19</v>
      </c>
      <c r="DTS22" s="3">
        <v>3.71</v>
      </c>
      <c r="DTT22" s="3">
        <v>2.0299999999999998</v>
      </c>
      <c r="DTU22" s="3">
        <v>1.77</v>
      </c>
      <c r="DTV22" s="3">
        <v>4.22</v>
      </c>
      <c r="DTW22" s="3" t="s">
        <v>5</v>
      </c>
      <c r="DTX22" s="3">
        <v>2.2400000000000002</v>
      </c>
      <c r="DTY22" s="3">
        <v>3.07</v>
      </c>
      <c r="DTZ22" s="3">
        <v>6.08</v>
      </c>
      <c r="DUA22" s="3" t="s">
        <v>5</v>
      </c>
      <c r="DUB22" s="3">
        <v>2.73</v>
      </c>
      <c r="DUC22" s="3">
        <v>1.87</v>
      </c>
      <c r="DUD22" s="3">
        <v>2.12</v>
      </c>
      <c r="DUE22" s="3">
        <v>2.17</v>
      </c>
      <c r="DUF22" s="3">
        <v>1.59</v>
      </c>
      <c r="DUG22" s="3">
        <v>3.59</v>
      </c>
      <c r="DUH22" s="3">
        <v>2.6</v>
      </c>
      <c r="DUI22" s="3">
        <v>3.16</v>
      </c>
      <c r="DUJ22" s="3">
        <v>1.75</v>
      </c>
      <c r="DUK22" s="3">
        <v>2.2000000000000002</v>
      </c>
      <c r="DUL22" s="3">
        <v>4.28</v>
      </c>
      <c r="DUM22" s="3">
        <v>3.08</v>
      </c>
      <c r="DUN22" s="3">
        <v>1.46</v>
      </c>
      <c r="DUO22" s="3">
        <v>3.02</v>
      </c>
      <c r="DUP22" s="3">
        <v>1.49</v>
      </c>
      <c r="DUQ22" s="3">
        <v>3.95</v>
      </c>
      <c r="DUR22" s="3">
        <v>2.73</v>
      </c>
      <c r="DUS22" s="3">
        <v>1.78</v>
      </c>
      <c r="DUT22" s="3">
        <v>1.97</v>
      </c>
      <c r="DUU22" s="3">
        <v>5.7</v>
      </c>
      <c r="DUV22" s="3">
        <v>3.52</v>
      </c>
      <c r="DUW22" s="3">
        <v>2.74</v>
      </c>
      <c r="DUX22" s="3">
        <v>4.76</v>
      </c>
      <c r="DUY22" s="3">
        <v>2.94</v>
      </c>
      <c r="DUZ22" s="3">
        <v>2.0699999999999998</v>
      </c>
      <c r="DVA22" s="3">
        <v>3.44</v>
      </c>
      <c r="DVB22" s="3">
        <v>2.99</v>
      </c>
      <c r="DVC22" s="3">
        <v>0</v>
      </c>
      <c r="DVD22" s="3">
        <v>1.66</v>
      </c>
      <c r="DVE22" s="3">
        <v>2.6</v>
      </c>
      <c r="DVF22" s="3">
        <v>7.62</v>
      </c>
      <c r="DVG22" s="3">
        <v>1.74</v>
      </c>
      <c r="DVH22" s="3">
        <v>3.7</v>
      </c>
      <c r="DVI22" s="3">
        <v>0.88</v>
      </c>
      <c r="DVJ22" s="3">
        <v>2.54</v>
      </c>
      <c r="DVK22" s="3">
        <v>2.44</v>
      </c>
      <c r="DVL22" s="3" t="s">
        <v>5</v>
      </c>
      <c r="DVM22" s="3" t="s">
        <v>5</v>
      </c>
      <c r="DVN22" s="3">
        <v>4.8099999999999996</v>
      </c>
      <c r="DVO22" s="3">
        <v>2.6</v>
      </c>
      <c r="DVP22" s="3">
        <v>1.89</v>
      </c>
      <c r="DVQ22" s="3">
        <v>1.53</v>
      </c>
      <c r="DVR22" s="3">
        <v>1.62</v>
      </c>
      <c r="DVS22" s="3">
        <v>1.81</v>
      </c>
      <c r="DVT22" s="3">
        <v>3.54</v>
      </c>
      <c r="DVU22" s="3">
        <v>3.43</v>
      </c>
      <c r="DVV22" s="3">
        <v>2.65</v>
      </c>
      <c r="DVW22" s="3">
        <v>1.8</v>
      </c>
      <c r="DVX22" s="3">
        <v>1.36</v>
      </c>
      <c r="DVY22" s="3">
        <v>2.15</v>
      </c>
      <c r="DVZ22" s="3">
        <v>2.09</v>
      </c>
      <c r="DWA22" s="3">
        <v>2.0499999999999998</v>
      </c>
      <c r="DWB22" s="3">
        <v>2.46</v>
      </c>
      <c r="DWC22" s="3">
        <v>3.13</v>
      </c>
      <c r="DWD22" s="3">
        <v>3.19</v>
      </c>
      <c r="DWE22" s="3">
        <v>0.64</v>
      </c>
      <c r="DWF22" s="3">
        <v>3.31</v>
      </c>
      <c r="DWG22" s="3">
        <v>1.55</v>
      </c>
      <c r="DWH22" s="3">
        <v>1.58</v>
      </c>
      <c r="DWI22" s="3">
        <v>1.74</v>
      </c>
      <c r="DWJ22" s="3">
        <v>2.62</v>
      </c>
      <c r="DWK22" s="3">
        <v>2.21</v>
      </c>
      <c r="DWL22" s="3">
        <v>3.17</v>
      </c>
      <c r="DWM22" s="3">
        <v>2.2599999999999998</v>
      </c>
      <c r="DWN22" s="3">
        <v>3.05</v>
      </c>
      <c r="DWO22" s="3">
        <v>1.45</v>
      </c>
      <c r="DWP22" s="3">
        <v>3.03</v>
      </c>
      <c r="DWQ22" s="3">
        <v>1.62</v>
      </c>
      <c r="DWR22" s="3">
        <v>1.96</v>
      </c>
      <c r="DWS22" s="3">
        <v>1.5</v>
      </c>
      <c r="DWT22" s="3">
        <v>2.54</v>
      </c>
      <c r="DWU22" s="3">
        <v>1.44</v>
      </c>
      <c r="DWV22" s="3">
        <v>2.46</v>
      </c>
      <c r="DWW22" s="3">
        <v>3.62</v>
      </c>
      <c r="DWX22" s="3">
        <v>2.13</v>
      </c>
      <c r="DWY22" s="3">
        <v>2.1</v>
      </c>
      <c r="DWZ22" s="3">
        <v>3.9</v>
      </c>
      <c r="DXA22" s="3">
        <v>2.85</v>
      </c>
      <c r="DXB22" s="3">
        <v>1.19</v>
      </c>
      <c r="DXC22" s="3">
        <v>1.95</v>
      </c>
      <c r="DXD22" s="3">
        <v>2.96</v>
      </c>
      <c r="DXE22" s="3">
        <v>1.97</v>
      </c>
      <c r="DXF22" s="3">
        <v>1.64</v>
      </c>
      <c r="DXG22" s="3">
        <v>4.12</v>
      </c>
      <c r="DXH22" s="3">
        <v>4.4400000000000004</v>
      </c>
      <c r="DXI22" s="3">
        <v>2.78</v>
      </c>
      <c r="DXJ22" s="3">
        <v>2.1</v>
      </c>
      <c r="DXK22" s="3">
        <v>2.36</v>
      </c>
      <c r="DXL22" s="3">
        <v>2.85</v>
      </c>
      <c r="DXM22" s="3">
        <v>3.75</v>
      </c>
      <c r="DXN22" s="3">
        <v>1.63</v>
      </c>
      <c r="DXO22" s="3">
        <v>2.13</v>
      </c>
      <c r="DXP22" s="3">
        <v>3.19</v>
      </c>
      <c r="DXQ22" s="3">
        <v>10.27</v>
      </c>
      <c r="DXR22" s="3">
        <v>1.88</v>
      </c>
      <c r="DXS22" s="3">
        <v>2.04</v>
      </c>
      <c r="DXT22" s="3">
        <v>2.8</v>
      </c>
      <c r="DXU22" s="3">
        <v>20.62</v>
      </c>
      <c r="DXV22" s="3">
        <v>3.06</v>
      </c>
      <c r="DXW22" s="3">
        <v>1.25</v>
      </c>
      <c r="DXX22" s="3">
        <v>2.31</v>
      </c>
      <c r="DXY22" s="3">
        <v>1.57</v>
      </c>
      <c r="DXZ22" s="3">
        <v>2.2999999999999998</v>
      </c>
      <c r="DYA22" s="3">
        <v>2.76</v>
      </c>
      <c r="DYB22" s="3">
        <v>2.0299999999999998</v>
      </c>
      <c r="DYC22" s="3">
        <v>3.97</v>
      </c>
      <c r="DYD22" s="3">
        <v>2.19</v>
      </c>
      <c r="DYE22" s="3">
        <v>2.4700000000000002</v>
      </c>
      <c r="DYF22" s="3">
        <v>2.99</v>
      </c>
      <c r="DYG22" s="3">
        <v>1.36</v>
      </c>
      <c r="DYH22" s="3">
        <v>1.28</v>
      </c>
      <c r="DYI22" s="3">
        <v>2</v>
      </c>
      <c r="DYJ22" s="3">
        <v>3.31</v>
      </c>
      <c r="DYK22" s="3">
        <v>3.13</v>
      </c>
      <c r="DYL22" s="3">
        <v>4.29</v>
      </c>
      <c r="DYM22" s="3">
        <v>2.81</v>
      </c>
      <c r="DYN22" s="3">
        <v>4.12</v>
      </c>
      <c r="DYO22" s="3">
        <v>2.38</v>
      </c>
      <c r="DYP22" s="3">
        <v>2.11</v>
      </c>
      <c r="DYQ22" s="3">
        <v>1.9</v>
      </c>
      <c r="DYR22" s="3">
        <v>1.87</v>
      </c>
      <c r="DYS22" s="3">
        <v>2.13</v>
      </c>
      <c r="DYT22" s="3">
        <v>3.36</v>
      </c>
      <c r="DYU22" s="3">
        <v>2.0699999999999998</v>
      </c>
      <c r="DYV22" s="3">
        <v>2.76</v>
      </c>
      <c r="DYW22" s="3">
        <v>3.54</v>
      </c>
      <c r="DYX22" s="3">
        <v>4.38</v>
      </c>
      <c r="DYY22" s="3">
        <v>2.73</v>
      </c>
      <c r="DYZ22" s="3">
        <v>4.49</v>
      </c>
      <c r="DZA22" s="3">
        <v>2.6</v>
      </c>
      <c r="DZB22" s="3">
        <v>3.64</v>
      </c>
      <c r="DZC22" s="3">
        <v>2.71</v>
      </c>
      <c r="DZD22" s="3">
        <v>3.15</v>
      </c>
      <c r="DZE22" s="3">
        <v>2.2400000000000002</v>
      </c>
      <c r="DZF22" s="3">
        <v>2.56</v>
      </c>
      <c r="DZG22" s="3">
        <v>3.25</v>
      </c>
      <c r="DZH22" s="3">
        <v>5.53</v>
      </c>
      <c r="DZI22" s="3">
        <v>2.84</v>
      </c>
      <c r="DZJ22" s="3">
        <v>1.85</v>
      </c>
      <c r="DZK22" s="3">
        <v>2.2000000000000002</v>
      </c>
      <c r="DZL22" s="3">
        <v>0</v>
      </c>
      <c r="DZM22" s="3">
        <v>2.4500000000000002</v>
      </c>
      <c r="DZN22" s="3">
        <v>1.7</v>
      </c>
      <c r="DZO22" s="3">
        <v>1.97</v>
      </c>
      <c r="DZP22" s="3">
        <v>3.79</v>
      </c>
      <c r="DZQ22" s="3">
        <v>3.73</v>
      </c>
      <c r="DZR22" s="3">
        <v>3.15</v>
      </c>
      <c r="DZS22" s="3">
        <v>4.68</v>
      </c>
      <c r="DZT22" s="3">
        <v>3.01</v>
      </c>
      <c r="DZU22" s="3">
        <v>3.23</v>
      </c>
      <c r="DZV22" s="3">
        <v>3.37</v>
      </c>
      <c r="DZW22" s="3">
        <v>3.39</v>
      </c>
      <c r="DZX22" s="3">
        <v>3.2</v>
      </c>
      <c r="DZY22" s="3">
        <v>2.25</v>
      </c>
      <c r="DZZ22" s="3">
        <v>1.66</v>
      </c>
      <c r="EAA22" s="3">
        <v>3.02</v>
      </c>
      <c r="EAB22" s="3">
        <v>4.7</v>
      </c>
      <c r="EAC22" s="3">
        <v>3.29</v>
      </c>
      <c r="EAD22" s="3">
        <v>3.49</v>
      </c>
      <c r="EAE22" s="3">
        <v>3.92</v>
      </c>
      <c r="EAF22" s="3">
        <v>2.59</v>
      </c>
      <c r="EAG22" s="3">
        <v>1.98</v>
      </c>
      <c r="EAH22" s="3">
        <v>2.97</v>
      </c>
      <c r="EAI22" s="3">
        <v>3.15</v>
      </c>
      <c r="EAJ22" s="3">
        <v>4.12</v>
      </c>
      <c r="EAK22" s="3">
        <v>2.2000000000000002</v>
      </c>
      <c r="EAL22" s="3">
        <v>2.63</v>
      </c>
      <c r="EAM22" s="3">
        <v>5.09</v>
      </c>
      <c r="EAN22" s="3">
        <v>3.35</v>
      </c>
      <c r="EAO22" s="3">
        <v>4.03</v>
      </c>
      <c r="EAP22" s="3">
        <v>4.91</v>
      </c>
      <c r="EAQ22" s="3">
        <v>4.47</v>
      </c>
      <c r="EAR22" s="3">
        <v>4.1500000000000004</v>
      </c>
      <c r="EAS22" s="3">
        <v>2.02</v>
      </c>
      <c r="EAT22" s="3">
        <v>3.54</v>
      </c>
      <c r="EAU22" s="3">
        <v>1.03</v>
      </c>
      <c r="EAV22" s="3">
        <v>1.97</v>
      </c>
      <c r="EAW22" s="3">
        <v>2.11</v>
      </c>
      <c r="EAX22" s="3">
        <v>3.31</v>
      </c>
      <c r="EAY22" s="3">
        <v>1.84</v>
      </c>
      <c r="EAZ22" s="3">
        <v>2.2400000000000002</v>
      </c>
      <c r="EBA22" s="3">
        <v>2.77</v>
      </c>
      <c r="EBB22" s="3">
        <v>1.91</v>
      </c>
      <c r="EBC22" s="3">
        <v>3.19</v>
      </c>
      <c r="EBD22" s="3">
        <v>2.9</v>
      </c>
      <c r="EBE22" s="3">
        <v>2.42</v>
      </c>
      <c r="EBF22" s="3">
        <v>2.75</v>
      </c>
      <c r="EBG22" s="3">
        <v>2.06</v>
      </c>
      <c r="EBH22" s="3">
        <v>2.5299999999999998</v>
      </c>
      <c r="EBI22" s="3">
        <v>6.75</v>
      </c>
      <c r="EBJ22" s="3">
        <v>4.38</v>
      </c>
      <c r="EBK22" s="3">
        <v>3.16</v>
      </c>
      <c r="EBL22" s="3">
        <v>2.2599999999999998</v>
      </c>
      <c r="EBM22" s="3">
        <v>3.36</v>
      </c>
      <c r="EBN22" s="3">
        <v>4.1500000000000004</v>
      </c>
      <c r="EBO22" s="3">
        <v>2.52</v>
      </c>
      <c r="EBP22" s="3">
        <v>3.28</v>
      </c>
      <c r="EBQ22" s="3">
        <v>2.58</v>
      </c>
      <c r="EBR22" s="3">
        <v>22.22</v>
      </c>
      <c r="EBS22" s="3">
        <v>2.29</v>
      </c>
      <c r="EBT22" s="3">
        <v>3.9</v>
      </c>
      <c r="EBU22" s="3">
        <v>2.46</v>
      </c>
      <c r="EBV22" s="3">
        <v>3.22</v>
      </c>
      <c r="EBW22" s="3">
        <v>2.15</v>
      </c>
      <c r="EBX22" s="3">
        <v>2.52</v>
      </c>
      <c r="EBY22" s="3">
        <v>1.98</v>
      </c>
      <c r="EBZ22" s="3">
        <v>4.4000000000000004</v>
      </c>
      <c r="ECA22" s="3">
        <v>4.37</v>
      </c>
      <c r="ECB22" s="3">
        <v>3.45</v>
      </c>
      <c r="ECC22" s="3">
        <v>3.93</v>
      </c>
      <c r="ECD22" s="3">
        <v>2.71</v>
      </c>
      <c r="ECE22" s="3">
        <v>2.62</v>
      </c>
      <c r="ECF22" s="3">
        <v>2.1800000000000002</v>
      </c>
      <c r="ECG22" s="3">
        <v>3.6</v>
      </c>
      <c r="ECH22" s="3">
        <v>3.54</v>
      </c>
      <c r="ECI22" s="3" t="s">
        <v>5</v>
      </c>
      <c r="ECJ22" s="3">
        <v>2.2599999999999998</v>
      </c>
      <c r="ECK22" s="3">
        <v>1.53</v>
      </c>
      <c r="ECL22" s="3">
        <v>3.83</v>
      </c>
      <c r="ECM22" s="3">
        <v>1.31</v>
      </c>
      <c r="ECN22" s="3">
        <v>5.38</v>
      </c>
      <c r="ECO22" s="3">
        <v>3.52</v>
      </c>
      <c r="ECP22" s="3">
        <v>3.19</v>
      </c>
      <c r="ECQ22" s="3">
        <v>2.77</v>
      </c>
      <c r="ECR22" s="3">
        <v>3.44</v>
      </c>
      <c r="ECS22" s="3">
        <v>4.47</v>
      </c>
      <c r="ECT22" s="3">
        <v>3.23</v>
      </c>
      <c r="ECU22" s="3">
        <v>4.72</v>
      </c>
      <c r="ECV22" s="3" t="s">
        <v>5</v>
      </c>
      <c r="ECW22" s="3">
        <v>2.59</v>
      </c>
      <c r="ECX22" s="3">
        <v>3.46</v>
      </c>
      <c r="ECY22" s="3">
        <v>2.85</v>
      </c>
      <c r="ECZ22" s="3">
        <v>1.8</v>
      </c>
      <c r="EDA22" s="3">
        <v>5.08</v>
      </c>
      <c r="EDB22" s="3">
        <v>3</v>
      </c>
      <c r="EDC22" s="3">
        <v>2.72</v>
      </c>
      <c r="EDD22" s="3" t="s">
        <v>5</v>
      </c>
      <c r="EDE22" s="3">
        <v>2.4900000000000002</v>
      </c>
      <c r="EDF22" s="3">
        <v>4.53</v>
      </c>
      <c r="EDG22" s="3">
        <v>2.78</v>
      </c>
      <c r="EDH22" s="3">
        <v>4.09</v>
      </c>
      <c r="EDI22" s="3">
        <v>2.5299999999999998</v>
      </c>
      <c r="EDJ22" s="3">
        <v>5.2</v>
      </c>
      <c r="EDK22" s="3">
        <v>2.52</v>
      </c>
      <c r="EDL22" s="3">
        <v>2.68</v>
      </c>
      <c r="EDM22" s="3">
        <v>5.03</v>
      </c>
      <c r="EDN22" s="3">
        <v>3.48</v>
      </c>
      <c r="EDO22" s="3">
        <v>4.2</v>
      </c>
      <c r="EDP22" s="3">
        <v>2.0099999999999998</v>
      </c>
      <c r="EDQ22" s="3">
        <v>4.53</v>
      </c>
      <c r="EDR22" s="3">
        <v>3.26</v>
      </c>
      <c r="EDS22" s="3">
        <v>2.33</v>
      </c>
      <c r="EDT22" s="3">
        <v>2.76</v>
      </c>
      <c r="EDU22" s="3">
        <v>3.42</v>
      </c>
      <c r="EDV22" s="3">
        <v>4.7300000000000004</v>
      </c>
      <c r="EDW22" s="3">
        <v>2.78</v>
      </c>
      <c r="EDX22" s="3">
        <v>2.08</v>
      </c>
      <c r="EDY22" s="3" t="s">
        <v>5</v>
      </c>
      <c r="EDZ22" s="3">
        <v>1.8</v>
      </c>
      <c r="EEA22" s="3">
        <v>3.2</v>
      </c>
      <c r="EEB22" s="3">
        <v>2.5099999999999998</v>
      </c>
      <c r="EEC22" s="3">
        <v>4.12</v>
      </c>
      <c r="EED22" s="3">
        <v>1.63</v>
      </c>
      <c r="EEE22" s="3">
        <v>3.46</v>
      </c>
      <c r="EEF22" s="3">
        <v>2.38</v>
      </c>
      <c r="EEG22" s="3">
        <v>4.22</v>
      </c>
      <c r="EEH22" s="3">
        <v>2.23</v>
      </c>
      <c r="EEI22" s="3">
        <v>2.65</v>
      </c>
      <c r="EEJ22" s="3">
        <v>2.3199999999999998</v>
      </c>
      <c r="EEK22" s="3">
        <v>4.2699999999999996</v>
      </c>
      <c r="EEL22" s="3">
        <v>4.0999999999999996</v>
      </c>
      <c r="EEM22" s="3">
        <v>2.44</v>
      </c>
      <c r="EEN22" s="3">
        <v>4.8099999999999996</v>
      </c>
      <c r="EEO22" s="3">
        <v>2.66</v>
      </c>
      <c r="EEP22" s="3">
        <v>1.85</v>
      </c>
      <c r="EEQ22" s="3">
        <v>2.44</v>
      </c>
      <c r="EER22" s="3">
        <v>4.5</v>
      </c>
      <c r="EES22" s="3">
        <v>6.77</v>
      </c>
      <c r="EET22" s="3">
        <v>4.01</v>
      </c>
      <c r="EEU22" s="3">
        <v>2.4300000000000002</v>
      </c>
      <c r="EEV22" s="3">
        <v>2.25</v>
      </c>
      <c r="EEW22" s="3">
        <v>2.31</v>
      </c>
      <c r="EEX22" s="3">
        <v>3.45</v>
      </c>
      <c r="EEY22" s="3">
        <v>3.97</v>
      </c>
      <c r="EEZ22" s="3">
        <v>2.67</v>
      </c>
      <c r="EFA22" s="3">
        <v>2.42</v>
      </c>
      <c r="EFB22" s="3">
        <v>2.2999999999999998</v>
      </c>
      <c r="EFC22" s="3" t="s">
        <v>5</v>
      </c>
      <c r="EFD22" s="3">
        <v>2.64</v>
      </c>
      <c r="EFE22" s="3" t="s">
        <v>5</v>
      </c>
      <c r="EFF22" s="3">
        <v>0.66</v>
      </c>
      <c r="EFG22" s="3">
        <v>2.15</v>
      </c>
      <c r="EFH22" s="3">
        <v>2.38</v>
      </c>
      <c r="EFI22" s="3">
        <v>6.79</v>
      </c>
      <c r="EFJ22" s="3">
        <v>3.53</v>
      </c>
      <c r="EFK22" s="3">
        <v>3.39</v>
      </c>
      <c r="EFL22" s="3">
        <v>3.61</v>
      </c>
      <c r="EFM22" s="3">
        <v>1.96</v>
      </c>
      <c r="EFN22" s="3">
        <v>3.95</v>
      </c>
      <c r="EFO22" s="3">
        <v>2.11</v>
      </c>
      <c r="EFP22" s="3">
        <v>1.19</v>
      </c>
      <c r="EFQ22" s="3">
        <v>3.94</v>
      </c>
      <c r="EFR22" s="3">
        <v>1.56</v>
      </c>
      <c r="EFS22" s="3">
        <v>1.44</v>
      </c>
      <c r="EFT22" s="3">
        <v>3.16</v>
      </c>
      <c r="EFU22" s="3">
        <v>1.83</v>
      </c>
      <c r="EFV22" s="3">
        <v>3.64</v>
      </c>
      <c r="EFW22" s="3">
        <v>3.97</v>
      </c>
      <c r="EFX22" s="3">
        <v>1.38</v>
      </c>
      <c r="EFY22" s="3">
        <v>2.2400000000000002</v>
      </c>
      <c r="EFZ22" s="3">
        <v>1.27</v>
      </c>
      <c r="EGA22" s="3">
        <v>1.71</v>
      </c>
      <c r="EGB22" s="3">
        <v>5.24</v>
      </c>
      <c r="EGC22" s="3">
        <v>2.73</v>
      </c>
      <c r="EGD22" s="3">
        <v>2.23</v>
      </c>
      <c r="EGE22" s="3">
        <v>2.63</v>
      </c>
      <c r="EGF22" s="3">
        <v>2.61</v>
      </c>
      <c r="EGG22" s="3">
        <v>3.04</v>
      </c>
      <c r="EGH22" s="3">
        <v>3.73</v>
      </c>
      <c r="EGI22" s="3">
        <v>3.57</v>
      </c>
      <c r="EGJ22" s="3">
        <v>2.68</v>
      </c>
      <c r="EGK22" s="3">
        <v>3.77</v>
      </c>
      <c r="EGL22" s="3">
        <v>4.54</v>
      </c>
      <c r="EGM22" s="3" t="s">
        <v>5</v>
      </c>
      <c r="EGN22" s="3">
        <v>4.5999999999999996</v>
      </c>
      <c r="EGO22" s="3">
        <v>3.08</v>
      </c>
      <c r="EGP22" s="3">
        <v>2.79</v>
      </c>
      <c r="EGQ22" s="3">
        <v>2.4700000000000002</v>
      </c>
      <c r="EGR22" s="3">
        <v>1.83</v>
      </c>
      <c r="EGS22" s="3">
        <v>3.02</v>
      </c>
      <c r="EGT22" s="3">
        <v>2.0499999999999998</v>
      </c>
      <c r="EGU22" s="3">
        <v>3.55</v>
      </c>
      <c r="EGV22" s="3">
        <v>4.2699999999999996</v>
      </c>
      <c r="EGW22" s="3">
        <v>2.23</v>
      </c>
      <c r="EGX22" s="3">
        <v>7.46</v>
      </c>
      <c r="EGY22" s="3">
        <v>1.74</v>
      </c>
      <c r="EGZ22" s="3">
        <v>5.0999999999999996</v>
      </c>
      <c r="EHA22" s="3">
        <v>1.74</v>
      </c>
      <c r="EHB22" s="3">
        <v>1.32</v>
      </c>
      <c r="EHC22" s="3">
        <v>2.15</v>
      </c>
      <c r="EHD22" s="3" t="s">
        <v>5</v>
      </c>
      <c r="EHE22" s="3">
        <v>3.03</v>
      </c>
      <c r="EHF22" s="3">
        <v>3.91</v>
      </c>
      <c r="EHG22" s="3">
        <v>3.35</v>
      </c>
      <c r="EHH22" s="3">
        <v>3.65</v>
      </c>
      <c r="EHI22" s="3">
        <v>2.1</v>
      </c>
      <c r="EHJ22" s="3">
        <v>2.87</v>
      </c>
      <c r="EHK22" s="3">
        <v>3.26</v>
      </c>
      <c r="EHL22" s="3">
        <v>4.49</v>
      </c>
      <c r="EHM22" s="3">
        <v>2.09</v>
      </c>
      <c r="EHN22" s="3">
        <v>3.03</v>
      </c>
      <c r="EHO22" s="3" t="s">
        <v>5</v>
      </c>
      <c r="EHP22" s="3">
        <v>4</v>
      </c>
      <c r="EHQ22" s="3">
        <v>2.19</v>
      </c>
      <c r="EHR22" s="3">
        <v>1.58</v>
      </c>
      <c r="EHS22" s="3">
        <v>2.14</v>
      </c>
      <c r="EHT22" s="3">
        <v>1.7</v>
      </c>
      <c r="EHU22" s="3">
        <v>3.07</v>
      </c>
      <c r="EHV22" s="3">
        <v>1.32</v>
      </c>
      <c r="EHW22" s="3">
        <v>3.28</v>
      </c>
      <c r="EHX22" s="3">
        <v>2.79</v>
      </c>
      <c r="EHY22" s="3">
        <v>3.45</v>
      </c>
      <c r="EHZ22" s="3">
        <v>3.56</v>
      </c>
      <c r="EIA22" s="3" t="s">
        <v>5</v>
      </c>
      <c r="EIB22" s="3">
        <v>1.48</v>
      </c>
      <c r="EIC22" s="3">
        <v>2.59</v>
      </c>
      <c r="EID22" s="3">
        <v>2.95</v>
      </c>
      <c r="EIE22" s="3">
        <v>1.54</v>
      </c>
      <c r="EIF22" s="3">
        <v>3.61</v>
      </c>
      <c r="EIG22" s="3">
        <v>2.71</v>
      </c>
      <c r="EIH22" s="3">
        <v>4.41</v>
      </c>
      <c r="EII22" s="3">
        <v>2.35</v>
      </c>
      <c r="EIJ22" s="3">
        <v>2.61</v>
      </c>
      <c r="EIK22" s="3">
        <v>4.22</v>
      </c>
      <c r="EIL22" s="3">
        <v>3.67</v>
      </c>
      <c r="EIM22" s="3">
        <v>2.16</v>
      </c>
      <c r="EIN22" s="3">
        <v>2.54</v>
      </c>
      <c r="EIO22" s="3">
        <v>2.97</v>
      </c>
      <c r="EIP22" s="3">
        <v>2.65</v>
      </c>
      <c r="EIQ22" s="3">
        <v>2.2200000000000002</v>
      </c>
      <c r="EIR22" s="3">
        <v>3.45</v>
      </c>
      <c r="EIS22" s="3">
        <v>2.6</v>
      </c>
      <c r="EIT22" s="3">
        <v>2.84</v>
      </c>
      <c r="EIU22" s="3">
        <v>2.6</v>
      </c>
      <c r="EIV22" s="3">
        <v>2.99</v>
      </c>
      <c r="EIW22" s="3">
        <v>2.72</v>
      </c>
      <c r="EIX22" s="3">
        <v>2.06</v>
      </c>
      <c r="EIY22" s="3">
        <v>3.97</v>
      </c>
      <c r="EIZ22" s="3">
        <v>2.19</v>
      </c>
      <c r="EJA22" s="3">
        <v>2.4700000000000002</v>
      </c>
      <c r="EJB22" s="3">
        <v>2.65</v>
      </c>
      <c r="EJC22" s="3">
        <v>1.79</v>
      </c>
      <c r="EJD22" s="3">
        <v>2.65</v>
      </c>
      <c r="EJE22" s="3">
        <v>2.83</v>
      </c>
      <c r="EJF22" s="3">
        <v>0</v>
      </c>
      <c r="EJG22" s="3">
        <v>2.27</v>
      </c>
      <c r="EJH22" s="3">
        <v>2.58</v>
      </c>
      <c r="EJI22" s="3">
        <v>2.68</v>
      </c>
      <c r="EJJ22" s="3">
        <v>7.1</v>
      </c>
      <c r="EJK22" s="3">
        <v>2.14</v>
      </c>
      <c r="EJL22" s="3">
        <v>2.58</v>
      </c>
      <c r="EJM22" s="3">
        <v>2.06</v>
      </c>
      <c r="EJN22" s="3">
        <v>3.88</v>
      </c>
      <c r="EJO22" s="3">
        <v>4.95</v>
      </c>
      <c r="EJP22" s="3">
        <v>4.33</v>
      </c>
      <c r="EJQ22" s="3">
        <v>2.15</v>
      </c>
      <c r="EJR22" s="3">
        <v>4.1900000000000004</v>
      </c>
      <c r="EJS22" s="3">
        <v>3.57</v>
      </c>
      <c r="EJT22" s="3">
        <v>3.6</v>
      </c>
      <c r="EJU22" s="3">
        <v>2.84</v>
      </c>
      <c r="EJV22" s="3">
        <v>1.79</v>
      </c>
      <c r="EJW22" s="3">
        <v>3.85</v>
      </c>
      <c r="EJX22" s="3">
        <v>2.25</v>
      </c>
      <c r="EJY22" s="3">
        <v>5.64</v>
      </c>
      <c r="EJZ22" s="3">
        <v>5.2</v>
      </c>
      <c r="EKA22" s="3">
        <v>2.8</v>
      </c>
      <c r="EKB22" s="3">
        <v>2.14</v>
      </c>
      <c r="EKC22" s="3">
        <v>2.5499999999999998</v>
      </c>
      <c r="EKD22" s="3">
        <v>2.87</v>
      </c>
      <c r="EKE22" s="3">
        <v>2.44</v>
      </c>
      <c r="EKF22" s="3">
        <v>3.43</v>
      </c>
      <c r="EKG22" s="3">
        <v>2.74</v>
      </c>
      <c r="EKH22" s="3">
        <v>4.76</v>
      </c>
      <c r="EKI22" s="3" t="s">
        <v>2792</v>
      </c>
      <c r="EKJ22" s="3">
        <v>3.78</v>
      </c>
      <c r="EKK22" s="3">
        <v>1.7</v>
      </c>
      <c r="EKL22" s="3">
        <v>4.4000000000000004</v>
      </c>
      <c r="EKM22" s="3">
        <v>3.25</v>
      </c>
      <c r="EKN22" s="3">
        <v>2.74</v>
      </c>
      <c r="EKO22" s="3">
        <v>5.38</v>
      </c>
      <c r="EKP22" s="3">
        <v>2.2999999999999998</v>
      </c>
      <c r="EKQ22" s="3">
        <v>2.2000000000000002</v>
      </c>
      <c r="EKR22" s="3">
        <v>4.75</v>
      </c>
      <c r="EKS22" s="3">
        <v>3.61</v>
      </c>
      <c r="EKT22" s="3">
        <v>2.68</v>
      </c>
      <c r="EKU22" s="3">
        <v>2.56</v>
      </c>
      <c r="EKV22" s="3">
        <v>1.53</v>
      </c>
      <c r="EKW22" s="3">
        <v>4.4000000000000004</v>
      </c>
      <c r="EKX22" s="3">
        <v>3.82</v>
      </c>
      <c r="EKY22" s="3">
        <v>1.88</v>
      </c>
      <c r="EKZ22" s="3">
        <v>2.86</v>
      </c>
      <c r="ELA22" s="3">
        <v>2.85</v>
      </c>
      <c r="ELB22" s="3">
        <v>3.76</v>
      </c>
      <c r="ELC22" s="3" t="s">
        <v>5</v>
      </c>
      <c r="ELD22" s="3">
        <v>5.7</v>
      </c>
      <c r="ELE22" s="3">
        <v>2.39</v>
      </c>
      <c r="ELF22" s="3">
        <v>2</v>
      </c>
      <c r="ELG22" s="3">
        <v>3.8</v>
      </c>
      <c r="ELH22" s="3">
        <v>2.93</v>
      </c>
      <c r="ELI22" s="3">
        <v>2.0499999999999998</v>
      </c>
      <c r="ELJ22" s="3">
        <v>2.25</v>
      </c>
      <c r="ELK22" s="3">
        <v>3.48</v>
      </c>
      <c r="ELL22" s="3">
        <v>2.82</v>
      </c>
      <c r="ELM22" s="3">
        <v>2.6</v>
      </c>
      <c r="ELN22" s="3">
        <v>3.2</v>
      </c>
      <c r="ELO22" s="3">
        <v>3.37</v>
      </c>
      <c r="ELP22" s="3">
        <v>3.08</v>
      </c>
      <c r="ELQ22" s="3">
        <v>4.5599999999999996</v>
      </c>
      <c r="ELR22" s="3">
        <v>2.7</v>
      </c>
      <c r="ELS22" s="3">
        <v>4.47</v>
      </c>
      <c r="ELT22" s="3">
        <v>2.5</v>
      </c>
      <c r="ELU22" s="3">
        <v>2</v>
      </c>
      <c r="ELV22" s="3">
        <v>2.48</v>
      </c>
      <c r="ELW22" s="3">
        <v>2.27</v>
      </c>
      <c r="ELX22" s="3">
        <v>5.0999999999999996</v>
      </c>
      <c r="ELY22" s="3">
        <v>3.48</v>
      </c>
      <c r="ELZ22" s="3">
        <v>1.44</v>
      </c>
      <c r="EMA22" s="3">
        <v>1.96</v>
      </c>
      <c r="EMB22" s="3" t="s">
        <v>2792</v>
      </c>
      <c r="EMC22" s="3">
        <v>4.45</v>
      </c>
      <c r="EMD22" s="3">
        <v>1.42</v>
      </c>
      <c r="EME22" s="3">
        <v>2.4900000000000002</v>
      </c>
      <c r="EMF22" s="3">
        <v>2.19</v>
      </c>
      <c r="EMG22" s="3">
        <v>4.6399999999999997</v>
      </c>
      <c r="EMH22" s="3">
        <v>2.25</v>
      </c>
      <c r="EMI22" s="3">
        <v>2.38</v>
      </c>
      <c r="EMJ22" s="3">
        <v>2.96</v>
      </c>
      <c r="EMK22" s="3">
        <v>4.2</v>
      </c>
      <c r="EML22" s="3">
        <v>3</v>
      </c>
      <c r="EMM22" s="3">
        <v>3.32</v>
      </c>
      <c r="EMN22" s="3">
        <v>2.77</v>
      </c>
      <c r="EMO22" s="3">
        <v>2.5099999999999998</v>
      </c>
      <c r="EMP22" s="3">
        <v>1.26</v>
      </c>
      <c r="EMQ22" s="3">
        <v>3.25</v>
      </c>
      <c r="EMR22" s="3">
        <v>1.95</v>
      </c>
      <c r="EMS22" s="3">
        <v>1.34</v>
      </c>
      <c r="EMT22" s="3">
        <v>4</v>
      </c>
      <c r="EMU22" s="3">
        <v>3.2</v>
      </c>
      <c r="EMV22" s="3">
        <v>2.2400000000000002</v>
      </c>
      <c r="EMW22" s="3">
        <v>4</v>
      </c>
      <c r="EMX22" s="3">
        <v>2.76</v>
      </c>
      <c r="EMY22" s="3" t="s">
        <v>5</v>
      </c>
      <c r="EMZ22" s="3">
        <v>0.79</v>
      </c>
      <c r="ENA22" s="3">
        <v>3.07</v>
      </c>
      <c r="ENB22" s="3">
        <v>3.82</v>
      </c>
      <c r="ENC22" s="3">
        <v>3.35</v>
      </c>
      <c r="END22" s="3">
        <v>2.67</v>
      </c>
      <c r="ENE22" s="3">
        <v>3.01</v>
      </c>
      <c r="ENF22" s="3">
        <v>1.65</v>
      </c>
      <c r="ENG22" s="3">
        <v>2.95</v>
      </c>
      <c r="ENH22" s="3">
        <v>1.88</v>
      </c>
      <c r="ENI22" s="3">
        <v>1.55</v>
      </c>
      <c r="ENJ22" s="3">
        <v>2.15</v>
      </c>
      <c r="ENK22" s="3">
        <v>2.7</v>
      </c>
      <c r="ENL22" s="3">
        <v>2.98</v>
      </c>
      <c r="ENM22" s="3">
        <v>1.81</v>
      </c>
      <c r="ENN22" s="3">
        <v>2.7</v>
      </c>
      <c r="ENO22" s="3">
        <v>2.54</v>
      </c>
      <c r="ENP22" s="3">
        <v>2.11</v>
      </c>
      <c r="ENQ22" s="3">
        <v>2.12</v>
      </c>
      <c r="ENR22" s="3">
        <v>2.71</v>
      </c>
      <c r="ENS22" s="3">
        <v>1.75</v>
      </c>
      <c r="ENT22" s="3">
        <v>1.79</v>
      </c>
      <c r="ENU22" s="3">
        <v>2.4300000000000002</v>
      </c>
      <c r="ENV22" s="3">
        <v>1.96</v>
      </c>
      <c r="ENW22" s="3">
        <v>2</v>
      </c>
      <c r="ENX22" s="3">
        <v>2.08</v>
      </c>
      <c r="ENY22" s="3" t="s">
        <v>5</v>
      </c>
      <c r="ENZ22" s="3">
        <v>3.38</v>
      </c>
      <c r="EOA22" s="3">
        <v>2.6</v>
      </c>
      <c r="EOB22" s="3">
        <v>1.94</v>
      </c>
      <c r="EOC22" s="3">
        <v>1.29</v>
      </c>
      <c r="EOD22" s="3">
        <v>2.14</v>
      </c>
      <c r="EOE22" s="3">
        <v>4.3600000000000003</v>
      </c>
      <c r="EOF22" s="3">
        <v>3.14</v>
      </c>
      <c r="EOG22" s="3">
        <v>1.55</v>
      </c>
      <c r="EOH22" s="3">
        <v>3.94</v>
      </c>
      <c r="EOI22" s="3">
        <v>5.5</v>
      </c>
      <c r="EOJ22" s="3">
        <v>2.0099999999999998</v>
      </c>
      <c r="EOK22" s="3">
        <v>2.4900000000000002</v>
      </c>
      <c r="EOL22" s="3">
        <v>2.1800000000000002</v>
      </c>
      <c r="EOM22" s="3">
        <v>3.43</v>
      </c>
      <c r="EON22" s="3">
        <v>1.98</v>
      </c>
      <c r="EOO22" s="3">
        <v>1.68</v>
      </c>
      <c r="EOP22" s="3">
        <v>1.34</v>
      </c>
      <c r="EOQ22" s="3">
        <v>1.51</v>
      </c>
      <c r="EOR22" s="3">
        <v>3.08</v>
      </c>
      <c r="EOS22" s="3">
        <v>4.62</v>
      </c>
      <c r="EOT22" s="3">
        <v>2.74</v>
      </c>
      <c r="EOU22" s="3">
        <v>1.98</v>
      </c>
      <c r="EOV22" s="3">
        <v>3.18</v>
      </c>
      <c r="EOW22" s="3">
        <v>2.3199999999999998</v>
      </c>
      <c r="EOX22" s="3">
        <v>3.09</v>
      </c>
      <c r="EOY22" s="3" t="s">
        <v>5</v>
      </c>
      <c r="EOZ22" s="3">
        <v>3.2</v>
      </c>
      <c r="EPA22" s="3">
        <v>1.8</v>
      </c>
      <c r="EPB22" s="3">
        <v>1.85</v>
      </c>
      <c r="EPC22" s="3">
        <v>8.49</v>
      </c>
      <c r="EPD22" s="3">
        <v>2.4300000000000002</v>
      </c>
      <c r="EPE22" s="3">
        <v>2.71</v>
      </c>
      <c r="EPF22" s="3">
        <v>2.44</v>
      </c>
      <c r="EPG22" s="3">
        <v>1.82</v>
      </c>
      <c r="EPH22" s="3">
        <v>2.3199999999999998</v>
      </c>
      <c r="EPI22" s="3">
        <v>2.61</v>
      </c>
      <c r="EPJ22" s="3">
        <v>3.41</v>
      </c>
      <c r="EPK22" s="3">
        <v>2.56</v>
      </c>
      <c r="EPL22" s="3">
        <v>1.79</v>
      </c>
      <c r="EPM22" s="3">
        <v>2.5</v>
      </c>
      <c r="EPN22" s="3">
        <v>2.69</v>
      </c>
      <c r="EPO22" s="3">
        <v>3.11</v>
      </c>
      <c r="EPP22" s="3">
        <v>3.46</v>
      </c>
      <c r="EPQ22" s="3">
        <v>5.51</v>
      </c>
      <c r="EPR22" s="3">
        <v>2.4</v>
      </c>
      <c r="EPS22" s="3">
        <v>2.52</v>
      </c>
      <c r="EPT22" s="3">
        <v>3.7</v>
      </c>
      <c r="EPU22" s="3">
        <v>2.2000000000000002</v>
      </c>
      <c r="EPV22" s="3">
        <v>1.47</v>
      </c>
      <c r="EPW22" s="3">
        <v>2.36</v>
      </c>
      <c r="EPX22" s="3">
        <v>3.36</v>
      </c>
      <c r="EPY22" s="3">
        <v>5.65</v>
      </c>
      <c r="EPZ22" s="3">
        <v>2.64</v>
      </c>
      <c r="EQA22" s="3">
        <v>2.4500000000000002</v>
      </c>
      <c r="EQB22" s="3">
        <v>3.1</v>
      </c>
      <c r="EQC22" s="3">
        <v>1.05</v>
      </c>
      <c r="EQD22" s="3">
        <v>2.2200000000000002</v>
      </c>
      <c r="EQE22" s="3">
        <v>2.87</v>
      </c>
      <c r="EQF22" s="3">
        <v>1.49</v>
      </c>
      <c r="EQG22" s="3">
        <v>2.35</v>
      </c>
      <c r="EQH22" s="3">
        <v>4.8600000000000003</v>
      </c>
      <c r="EQI22" s="3">
        <v>2.81</v>
      </c>
      <c r="EQJ22" s="3">
        <v>1.95</v>
      </c>
      <c r="EQK22" s="3">
        <v>4.18</v>
      </c>
      <c r="EQL22" s="3">
        <v>3.42</v>
      </c>
      <c r="EQM22" s="3">
        <v>4.41</v>
      </c>
      <c r="EQN22" s="3">
        <v>2.27</v>
      </c>
      <c r="EQO22" s="3" t="s">
        <v>5</v>
      </c>
      <c r="EQP22" s="3">
        <v>3.01</v>
      </c>
      <c r="EQQ22" s="3">
        <v>2.67</v>
      </c>
      <c r="EQR22" s="3">
        <v>3.09</v>
      </c>
      <c r="EQS22" s="3">
        <v>2.13</v>
      </c>
      <c r="EQT22" s="3">
        <v>2.97</v>
      </c>
      <c r="EQU22" s="3">
        <v>2.76</v>
      </c>
      <c r="EQV22" s="3">
        <v>1.38</v>
      </c>
      <c r="EQW22" s="3">
        <v>2.6</v>
      </c>
      <c r="EQX22" s="3">
        <v>3.18</v>
      </c>
      <c r="EQY22" s="3">
        <v>2.29</v>
      </c>
      <c r="EQZ22" s="3">
        <v>2.89</v>
      </c>
      <c r="ERA22" s="3">
        <v>2.76</v>
      </c>
      <c r="ERB22" s="3">
        <v>2.0299999999999998</v>
      </c>
      <c r="ERC22" s="3">
        <v>3.22</v>
      </c>
      <c r="ERD22" s="3">
        <v>1.36</v>
      </c>
      <c r="ERE22" s="3">
        <v>1.76</v>
      </c>
      <c r="ERF22" s="3">
        <v>3.24</v>
      </c>
      <c r="ERG22" s="3">
        <v>1.45</v>
      </c>
      <c r="ERH22" s="3">
        <v>2.99</v>
      </c>
      <c r="ERI22" s="3">
        <v>4.45</v>
      </c>
      <c r="ERJ22" s="3">
        <v>3.05</v>
      </c>
      <c r="ERK22" s="3">
        <v>4.2</v>
      </c>
      <c r="ERL22" s="3">
        <v>3.67</v>
      </c>
      <c r="ERM22" s="3">
        <v>1.84</v>
      </c>
      <c r="ERN22" s="3">
        <v>1.29</v>
      </c>
      <c r="ERO22" s="3">
        <v>1.88</v>
      </c>
      <c r="ERP22" s="3">
        <v>2.6</v>
      </c>
      <c r="ERQ22" s="3">
        <v>3.85</v>
      </c>
      <c r="ERR22" s="3">
        <v>3.07</v>
      </c>
      <c r="ERS22" s="3" t="s">
        <v>5</v>
      </c>
      <c r="ERT22" s="3">
        <v>3.33</v>
      </c>
      <c r="ERU22" s="3">
        <v>2.63</v>
      </c>
      <c r="ERV22" s="3">
        <v>2.72</v>
      </c>
      <c r="ERW22" s="3">
        <v>2.98</v>
      </c>
      <c r="ERX22" s="3">
        <v>3.23</v>
      </c>
      <c r="ERY22" s="3">
        <v>2.04</v>
      </c>
      <c r="ERZ22" s="3">
        <v>2.54</v>
      </c>
      <c r="ESA22" s="3">
        <v>2.2799999999999998</v>
      </c>
      <c r="ESB22" s="3">
        <v>2.06</v>
      </c>
      <c r="ESC22" s="3">
        <v>2.65</v>
      </c>
      <c r="ESD22" s="3">
        <v>3.07</v>
      </c>
      <c r="ESE22" s="3">
        <v>3.03</v>
      </c>
      <c r="ESF22" s="3">
        <v>2.2400000000000002</v>
      </c>
      <c r="ESG22" s="3">
        <v>3.08</v>
      </c>
      <c r="ESH22" s="3">
        <v>1.01</v>
      </c>
      <c r="ESI22" s="3">
        <v>4.5</v>
      </c>
      <c r="ESJ22" s="3">
        <v>1.9</v>
      </c>
      <c r="ESK22" s="3">
        <v>3.65</v>
      </c>
      <c r="ESL22" s="3">
        <v>2.87</v>
      </c>
      <c r="ESM22" s="3">
        <v>6.09</v>
      </c>
      <c r="ESN22" s="3">
        <v>1.89</v>
      </c>
      <c r="ESO22" s="3">
        <v>3.35</v>
      </c>
      <c r="ESP22" s="3">
        <v>4.91</v>
      </c>
      <c r="ESQ22" s="3">
        <v>4.46</v>
      </c>
      <c r="ESR22" s="3">
        <v>2.8</v>
      </c>
      <c r="ESS22" s="3">
        <v>4.18</v>
      </c>
      <c r="EST22" s="3">
        <v>2.2000000000000002</v>
      </c>
      <c r="ESU22" s="3">
        <v>2.4</v>
      </c>
      <c r="ESV22" s="3">
        <v>2.84</v>
      </c>
      <c r="ESW22" s="3">
        <v>2.14</v>
      </c>
      <c r="ESX22" s="3">
        <v>2.38</v>
      </c>
      <c r="ESY22" s="3">
        <v>2.72</v>
      </c>
      <c r="ESZ22" s="3">
        <v>2.21</v>
      </c>
      <c r="ETA22" s="3">
        <v>1.72</v>
      </c>
      <c r="ETB22" s="3">
        <v>4.92</v>
      </c>
      <c r="ETC22" s="3">
        <v>3.12</v>
      </c>
      <c r="ETD22" s="3">
        <v>3.94</v>
      </c>
      <c r="ETE22" s="3">
        <v>2.04</v>
      </c>
      <c r="ETF22" s="3">
        <v>3.03</v>
      </c>
      <c r="ETG22" s="3">
        <v>4.38</v>
      </c>
      <c r="ETH22" s="3">
        <v>2.77</v>
      </c>
      <c r="ETI22" s="3">
        <v>1.92</v>
      </c>
      <c r="ETJ22" s="3">
        <v>1.71</v>
      </c>
      <c r="ETK22" s="3">
        <v>3.14</v>
      </c>
      <c r="ETL22" s="3">
        <v>3.1</v>
      </c>
      <c r="ETM22" s="3">
        <v>4.8099999999999996</v>
      </c>
      <c r="ETN22" s="3">
        <v>2.5</v>
      </c>
      <c r="ETO22" s="3">
        <v>3.69</v>
      </c>
      <c r="ETP22" s="3">
        <v>1.87</v>
      </c>
      <c r="ETQ22" s="3">
        <v>2.0099999999999998</v>
      </c>
      <c r="ETR22" s="3">
        <v>2.1</v>
      </c>
      <c r="ETS22" s="3">
        <v>1.96</v>
      </c>
      <c r="ETT22" s="3">
        <v>1.9</v>
      </c>
      <c r="ETU22" s="3">
        <v>4.26</v>
      </c>
      <c r="ETV22" s="3">
        <v>2.25</v>
      </c>
      <c r="ETW22" s="3">
        <v>4.01</v>
      </c>
      <c r="ETX22" s="3">
        <v>3.52</v>
      </c>
      <c r="ETY22" s="3">
        <v>2.86</v>
      </c>
      <c r="ETZ22" s="3">
        <v>4.42</v>
      </c>
      <c r="EUA22" s="3">
        <v>4.95</v>
      </c>
      <c r="EUB22" s="3">
        <v>2.0699999999999998</v>
      </c>
      <c r="EUC22" s="3" t="s">
        <v>5</v>
      </c>
      <c r="EUD22" s="3">
        <v>1.92</v>
      </c>
      <c r="EUE22" s="3">
        <v>2.71</v>
      </c>
      <c r="EUF22" s="3">
        <v>1.61</v>
      </c>
      <c r="EUG22" s="3">
        <v>8.4</v>
      </c>
      <c r="EUH22" s="3">
        <v>3.65</v>
      </c>
      <c r="EUI22" s="3">
        <v>5.56</v>
      </c>
      <c r="EUJ22" s="3">
        <v>2.35</v>
      </c>
      <c r="EUK22" s="3">
        <v>3.04</v>
      </c>
      <c r="EUL22" s="3">
        <v>5.32</v>
      </c>
      <c r="EUM22" s="3" t="s">
        <v>5</v>
      </c>
      <c r="EUN22" s="3" t="s">
        <v>5</v>
      </c>
      <c r="EUO22" s="3">
        <v>4.4000000000000004</v>
      </c>
      <c r="EUP22" s="3">
        <v>3.74</v>
      </c>
      <c r="EUQ22" s="3">
        <v>3.57</v>
      </c>
      <c r="EUR22" s="3" t="s">
        <v>5</v>
      </c>
      <c r="EUS22" s="3">
        <v>5.0199999999999996</v>
      </c>
      <c r="EUT22" s="3">
        <v>4.34</v>
      </c>
      <c r="EUU22" s="3" t="s">
        <v>5</v>
      </c>
      <c r="EUV22" s="3">
        <v>2.31</v>
      </c>
      <c r="EUW22" s="3">
        <v>4.12</v>
      </c>
      <c r="EUX22" s="3">
        <v>2.4</v>
      </c>
      <c r="EUY22" s="3">
        <v>3.58</v>
      </c>
      <c r="EUZ22" s="3">
        <v>3.42</v>
      </c>
      <c r="EVA22" s="3">
        <v>3.33</v>
      </c>
      <c r="EVB22" s="3">
        <v>2.41</v>
      </c>
      <c r="EVC22" s="3">
        <v>7.15</v>
      </c>
      <c r="EVD22" s="3">
        <v>2.7</v>
      </c>
      <c r="EVE22" s="3">
        <v>2.04</v>
      </c>
      <c r="EVF22" s="3">
        <v>1.81</v>
      </c>
      <c r="EVG22" s="3">
        <v>2.06</v>
      </c>
      <c r="EVH22" s="3">
        <v>2.27</v>
      </c>
      <c r="EVI22" s="3">
        <v>3.41</v>
      </c>
      <c r="EVJ22" s="3">
        <v>3.03</v>
      </c>
      <c r="EVK22" s="3">
        <v>2.88</v>
      </c>
      <c r="EVL22" s="3">
        <v>2.58</v>
      </c>
      <c r="EVM22" s="3">
        <v>2.31</v>
      </c>
      <c r="EVN22" s="3">
        <v>2.88</v>
      </c>
      <c r="EVO22" s="3">
        <v>1.51</v>
      </c>
      <c r="EVP22" s="3">
        <v>2.46</v>
      </c>
      <c r="EVQ22" s="3">
        <v>1.1000000000000001</v>
      </c>
      <c r="EVR22" s="3">
        <v>4.9800000000000004</v>
      </c>
      <c r="EVS22" s="3">
        <v>4.7699999999999996</v>
      </c>
      <c r="EVT22" s="3">
        <v>2.89</v>
      </c>
      <c r="EVU22" s="3">
        <v>4.6399999999999997</v>
      </c>
      <c r="EVV22" s="3">
        <v>1.94</v>
      </c>
      <c r="EVW22" s="3">
        <v>2.84</v>
      </c>
      <c r="EVX22" s="3">
        <v>2.4700000000000002</v>
      </c>
      <c r="EVY22" s="3">
        <v>2.58</v>
      </c>
      <c r="EVZ22" s="3">
        <v>1.55</v>
      </c>
      <c r="EWA22" s="3">
        <v>2.74</v>
      </c>
      <c r="EWB22" s="3">
        <v>3.53</v>
      </c>
      <c r="EWC22" s="3">
        <v>2.54</v>
      </c>
      <c r="EWD22" s="3">
        <v>3.5</v>
      </c>
      <c r="EWE22" s="3">
        <v>3.48</v>
      </c>
      <c r="EWF22" s="3">
        <v>2.0499999999999998</v>
      </c>
      <c r="EWG22" s="3">
        <v>2.66</v>
      </c>
      <c r="EWH22" s="3">
        <v>1.96</v>
      </c>
      <c r="EWI22" s="3">
        <v>2.15</v>
      </c>
      <c r="EWJ22" s="3">
        <v>3.23</v>
      </c>
      <c r="EWK22" s="3">
        <v>1.87</v>
      </c>
      <c r="EWL22" s="3">
        <v>1.66</v>
      </c>
      <c r="EWM22" s="3">
        <v>2.3199999999999998</v>
      </c>
      <c r="EWN22" s="3">
        <v>2.89</v>
      </c>
      <c r="EWO22" s="3">
        <v>1.04</v>
      </c>
      <c r="EWP22" s="3">
        <v>2.19</v>
      </c>
      <c r="EWQ22" s="3">
        <v>2.16</v>
      </c>
      <c r="EWR22" s="3">
        <v>1.91</v>
      </c>
      <c r="EWS22" s="3">
        <v>4.79</v>
      </c>
      <c r="EWT22" s="3">
        <v>2.21</v>
      </c>
      <c r="EWU22" s="3">
        <v>2.2000000000000002</v>
      </c>
      <c r="EWV22" s="3">
        <v>3.94</v>
      </c>
      <c r="EWW22" s="3">
        <v>2.91</v>
      </c>
      <c r="EWX22" s="3">
        <v>2.92</v>
      </c>
      <c r="EWY22" s="3">
        <v>3.44</v>
      </c>
      <c r="EWZ22" s="3">
        <v>1.97</v>
      </c>
      <c r="EXA22" s="3">
        <v>3.67</v>
      </c>
      <c r="EXB22" s="3">
        <v>2.89</v>
      </c>
      <c r="EXC22" s="3">
        <v>2.0099999999999998</v>
      </c>
      <c r="EXD22" s="3">
        <v>2.7</v>
      </c>
      <c r="EXE22" s="3">
        <v>1.71</v>
      </c>
      <c r="EXF22" s="3">
        <v>2.4300000000000002</v>
      </c>
      <c r="EXG22" s="3">
        <v>1.75</v>
      </c>
      <c r="EXH22" s="3">
        <v>4.3</v>
      </c>
      <c r="EXI22" s="3">
        <v>2.06</v>
      </c>
      <c r="EXJ22" s="3">
        <v>4.93</v>
      </c>
      <c r="EXK22" s="3">
        <v>4.84</v>
      </c>
      <c r="EXL22" s="3">
        <v>2.1</v>
      </c>
      <c r="EXM22" s="3" t="s">
        <v>5</v>
      </c>
      <c r="EXN22" s="3">
        <v>2.0299999999999998</v>
      </c>
      <c r="EXO22" s="3">
        <v>2.73</v>
      </c>
      <c r="EXP22" s="3">
        <v>3.33</v>
      </c>
      <c r="EXQ22" s="3">
        <v>4.09</v>
      </c>
      <c r="EXR22" s="3">
        <v>1.65</v>
      </c>
      <c r="EXS22" s="3">
        <v>2.2400000000000002</v>
      </c>
      <c r="EXT22" s="3">
        <v>2.88</v>
      </c>
      <c r="EXU22" s="3">
        <v>1.31</v>
      </c>
      <c r="EXV22" s="3">
        <v>3.33</v>
      </c>
      <c r="EXW22" s="3">
        <v>1.8</v>
      </c>
      <c r="EXX22" s="3">
        <v>1.98</v>
      </c>
      <c r="EXY22" s="3">
        <v>1.96</v>
      </c>
      <c r="EXZ22" s="3">
        <v>2.95</v>
      </c>
      <c r="EYA22" s="3">
        <v>3.27</v>
      </c>
      <c r="EYB22" s="3">
        <v>2</v>
      </c>
      <c r="EYC22" s="3">
        <v>8.61</v>
      </c>
      <c r="EYD22" s="3">
        <v>2.4300000000000002</v>
      </c>
      <c r="EYE22" s="3">
        <v>2.4900000000000002</v>
      </c>
      <c r="EYF22" s="3">
        <v>3.03</v>
      </c>
      <c r="EYG22" s="3">
        <v>2.08</v>
      </c>
      <c r="EYH22" s="3">
        <v>3.62</v>
      </c>
      <c r="EYI22" s="3">
        <v>2.41</v>
      </c>
      <c r="EYJ22" s="3">
        <v>2.11</v>
      </c>
      <c r="EYK22" s="3">
        <v>2.17</v>
      </c>
      <c r="EYL22" s="3">
        <v>1.23</v>
      </c>
      <c r="EYM22" s="3">
        <v>3.12</v>
      </c>
      <c r="EYN22" s="3">
        <v>2.42</v>
      </c>
      <c r="EYO22" s="3">
        <v>2.58</v>
      </c>
      <c r="EYP22" s="3">
        <v>3.58</v>
      </c>
      <c r="EYQ22" s="3">
        <v>3.75</v>
      </c>
      <c r="EYR22" s="3">
        <v>3.63</v>
      </c>
      <c r="EYS22" s="3">
        <v>3.36</v>
      </c>
      <c r="EYT22" s="3">
        <v>2.72</v>
      </c>
      <c r="EYU22" s="3">
        <v>3.25</v>
      </c>
      <c r="EYV22" s="3">
        <v>2.0699999999999998</v>
      </c>
      <c r="EYW22" s="3">
        <v>2.04</v>
      </c>
      <c r="EYX22" s="3">
        <v>1.56</v>
      </c>
      <c r="EYY22" s="3">
        <v>4.59</v>
      </c>
      <c r="EYZ22" s="3">
        <v>4.22</v>
      </c>
      <c r="EZA22" s="3">
        <v>3.85</v>
      </c>
      <c r="EZB22" s="3">
        <v>3.38</v>
      </c>
      <c r="EZC22" s="3">
        <v>1.82</v>
      </c>
      <c r="EZD22" s="3">
        <v>1.24</v>
      </c>
      <c r="EZE22" s="3">
        <v>2.27</v>
      </c>
      <c r="EZF22" s="3">
        <v>3.52</v>
      </c>
      <c r="EZG22" s="3">
        <v>2.0299999999999998</v>
      </c>
      <c r="EZH22" s="3">
        <v>1.67</v>
      </c>
      <c r="EZI22" s="3">
        <v>1.43</v>
      </c>
      <c r="EZJ22" s="3">
        <v>4.41</v>
      </c>
      <c r="EZK22" s="3">
        <v>4.4000000000000004</v>
      </c>
      <c r="EZL22" s="3">
        <v>3.21</v>
      </c>
      <c r="EZM22" s="3" t="s">
        <v>5</v>
      </c>
      <c r="EZN22" s="3">
        <v>3.14</v>
      </c>
      <c r="EZO22" s="3">
        <v>5.18</v>
      </c>
      <c r="EZP22" s="3">
        <v>3.24</v>
      </c>
      <c r="EZQ22" s="3">
        <v>2.44</v>
      </c>
      <c r="EZR22" s="3">
        <v>2.93</v>
      </c>
      <c r="EZS22" s="3">
        <v>1.32</v>
      </c>
      <c r="EZT22" s="3">
        <v>1.51</v>
      </c>
      <c r="EZU22" s="3">
        <v>2.94</v>
      </c>
      <c r="EZV22" s="3">
        <v>4.5199999999999996</v>
      </c>
      <c r="EZW22" s="3">
        <v>3.02</v>
      </c>
      <c r="EZX22" s="3">
        <v>1.34</v>
      </c>
      <c r="EZY22" s="3">
        <v>2.13</v>
      </c>
      <c r="EZZ22" s="3">
        <v>2.99</v>
      </c>
      <c r="FAA22" s="3">
        <v>5.46</v>
      </c>
      <c r="FAB22" s="3">
        <v>2.5</v>
      </c>
      <c r="FAC22" s="3">
        <v>2.25</v>
      </c>
      <c r="FAD22" s="3">
        <v>2.93</v>
      </c>
      <c r="FAE22" s="3" t="s">
        <v>5</v>
      </c>
      <c r="FAF22" s="3">
        <v>2.81</v>
      </c>
      <c r="FAG22" s="3" t="s">
        <v>5</v>
      </c>
      <c r="FAH22" s="3">
        <v>3.17</v>
      </c>
      <c r="FAI22" s="3">
        <v>2.92</v>
      </c>
      <c r="FAJ22" s="3">
        <v>2.83</v>
      </c>
      <c r="FAK22" s="3">
        <v>1.89</v>
      </c>
      <c r="FAL22" s="3">
        <v>2.13</v>
      </c>
      <c r="FAM22" s="3">
        <v>1.94</v>
      </c>
      <c r="FAN22" s="3">
        <v>2.2799999999999998</v>
      </c>
      <c r="FAO22" s="3">
        <v>2.12</v>
      </c>
      <c r="FAP22" s="3">
        <v>3.91</v>
      </c>
      <c r="FAQ22" s="3">
        <v>2.0499999999999998</v>
      </c>
      <c r="FAR22" s="3">
        <v>3.1</v>
      </c>
      <c r="FAS22" s="3" t="s">
        <v>5</v>
      </c>
      <c r="FAT22" s="3">
        <v>2.56</v>
      </c>
      <c r="FAU22" s="3">
        <v>3.24</v>
      </c>
      <c r="FAV22" s="3">
        <v>2.2000000000000002</v>
      </c>
      <c r="FAW22" s="3">
        <v>2.94</v>
      </c>
      <c r="FAX22" s="3">
        <v>2.09</v>
      </c>
      <c r="FAY22" s="3">
        <v>4.1900000000000004</v>
      </c>
      <c r="FAZ22" s="3" t="s">
        <v>5</v>
      </c>
      <c r="FBA22" s="3">
        <v>2.87</v>
      </c>
      <c r="FBB22" s="3">
        <v>1.45</v>
      </c>
      <c r="FBC22" s="3">
        <v>3.18</v>
      </c>
      <c r="FBD22" s="3">
        <v>2.5099999999999998</v>
      </c>
      <c r="FBE22" s="3">
        <v>2.38</v>
      </c>
      <c r="FBF22" s="3">
        <v>5.24</v>
      </c>
      <c r="FBG22" s="3">
        <v>2.4900000000000002</v>
      </c>
      <c r="FBH22" s="3">
        <v>3.02</v>
      </c>
      <c r="FBI22" s="3">
        <v>4.0599999999999996</v>
      </c>
      <c r="FBJ22" s="3">
        <v>2.2599999999999998</v>
      </c>
      <c r="FBK22" s="3">
        <v>2.5299999999999998</v>
      </c>
      <c r="FBL22" s="3" t="s">
        <v>5</v>
      </c>
      <c r="FBM22" s="3" t="s">
        <v>5</v>
      </c>
      <c r="FBN22" s="3">
        <v>2.21</v>
      </c>
      <c r="FBO22" s="3">
        <v>2.21</v>
      </c>
      <c r="FBP22" s="3">
        <v>2</v>
      </c>
      <c r="FBQ22" s="3">
        <v>6.02</v>
      </c>
      <c r="FBR22" s="3">
        <v>2.14</v>
      </c>
      <c r="FBS22" s="3">
        <v>1.24</v>
      </c>
      <c r="FBT22" s="3">
        <v>5</v>
      </c>
      <c r="FBU22" s="3" t="s">
        <v>5</v>
      </c>
      <c r="FBV22" s="3">
        <v>2.89</v>
      </c>
      <c r="FBW22" s="3">
        <v>4.67</v>
      </c>
      <c r="FBX22" s="3">
        <v>2.37</v>
      </c>
      <c r="FBY22" s="3">
        <v>2.48</v>
      </c>
      <c r="FBZ22" s="3">
        <v>1.61</v>
      </c>
      <c r="FCA22" s="3">
        <v>2.25</v>
      </c>
      <c r="FCB22" s="3">
        <v>2.54</v>
      </c>
      <c r="FCC22" s="3">
        <v>3.06</v>
      </c>
      <c r="FCD22" s="3">
        <v>2.23</v>
      </c>
      <c r="FCE22" s="3">
        <v>1.5</v>
      </c>
      <c r="FCF22" s="3">
        <v>2.14</v>
      </c>
      <c r="FCG22" s="3">
        <v>3.14</v>
      </c>
      <c r="FCH22" s="3">
        <v>2.79</v>
      </c>
      <c r="FCI22" s="3">
        <v>2.38</v>
      </c>
      <c r="FCJ22" s="3">
        <v>2.4300000000000002</v>
      </c>
      <c r="FCK22" s="3">
        <v>2.85</v>
      </c>
      <c r="FCL22" s="3">
        <v>2.04</v>
      </c>
      <c r="FCM22" s="3">
        <v>2.2599999999999998</v>
      </c>
      <c r="FCN22" s="3">
        <v>2.83</v>
      </c>
      <c r="FCO22" s="3" t="s">
        <v>5</v>
      </c>
      <c r="FCP22" s="3">
        <v>2.52</v>
      </c>
      <c r="FCQ22" s="3">
        <v>2.09</v>
      </c>
      <c r="FCR22" s="3" t="s">
        <v>5</v>
      </c>
      <c r="FCS22" s="3">
        <v>2.85</v>
      </c>
      <c r="FCT22" s="3">
        <v>3.67</v>
      </c>
      <c r="FCU22" s="3">
        <v>2.59</v>
      </c>
      <c r="FCV22" s="3">
        <v>4.9000000000000004</v>
      </c>
      <c r="FCW22" s="3">
        <v>4.3099999999999996</v>
      </c>
      <c r="FCX22" s="3">
        <v>2.88</v>
      </c>
      <c r="FCY22" s="3">
        <v>2.12</v>
      </c>
      <c r="FCZ22" s="3">
        <v>2.9</v>
      </c>
      <c r="FDA22" s="3">
        <v>4.59</v>
      </c>
      <c r="FDB22" s="3">
        <v>2.67</v>
      </c>
      <c r="FDC22" s="3">
        <v>3.51</v>
      </c>
      <c r="FDD22" s="3">
        <v>1.93</v>
      </c>
      <c r="FDE22" s="3">
        <v>3.03</v>
      </c>
      <c r="FDF22" s="3">
        <v>1.84</v>
      </c>
      <c r="FDG22" s="3">
        <v>1.36</v>
      </c>
      <c r="FDH22" s="3">
        <v>2.46</v>
      </c>
      <c r="FDI22" s="3">
        <v>2.63</v>
      </c>
      <c r="FDJ22" s="3">
        <v>4.91</v>
      </c>
      <c r="FDK22" s="3">
        <v>2.81</v>
      </c>
      <c r="FDL22" s="3">
        <v>1.24</v>
      </c>
      <c r="FDM22" s="3">
        <v>3.28</v>
      </c>
      <c r="FDN22" s="3">
        <v>3.21</v>
      </c>
      <c r="FDO22" s="3">
        <v>3.15</v>
      </c>
      <c r="FDP22" s="3">
        <v>4.12</v>
      </c>
      <c r="FDQ22" s="3" t="s">
        <v>5</v>
      </c>
      <c r="FDR22" s="3">
        <v>6.74</v>
      </c>
      <c r="FDS22" s="3">
        <v>2.44</v>
      </c>
      <c r="FDT22" s="3">
        <v>3.29</v>
      </c>
      <c r="FDU22" s="3">
        <v>3.64</v>
      </c>
      <c r="FDV22" s="3">
        <v>4.82</v>
      </c>
      <c r="FDW22" s="3">
        <v>2.7</v>
      </c>
      <c r="FDX22" s="3">
        <v>2.75</v>
      </c>
      <c r="FDY22" s="3">
        <v>5.7</v>
      </c>
      <c r="FDZ22" s="3">
        <v>3.81</v>
      </c>
      <c r="FEA22" s="3">
        <v>6.42</v>
      </c>
      <c r="FEB22" s="3">
        <v>5.76</v>
      </c>
      <c r="FEC22" s="3">
        <v>2.2400000000000002</v>
      </c>
      <c r="FED22" s="3">
        <v>2.5</v>
      </c>
      <c r="FEE22" s="3">
        <v>2.94</v>
      </c>
      <c r="FEF22" s="3">
        <v>6.43</v>
      </c>
      <c r="FEG22" s="3">
        <v>2.75</v>
      </c>
      <c r="FEH22" s="3">
        <v>2.12</v>
      </c>
      <c r="FEI22" s="3">
        <v>1.1299999999999999</v>
      </c>
      <c r="FEJ22" s="3">
        <v>1.83</v>
      </c>
      <c r="FEK22" s="3">
        <v>3.71</v>
      </c>
      <c r="FEL22" s="3">
        <v>5.46</v>
      </c>
      <c r="FEM22" s="3">
        <v>2.79</v>
      </c>
      <c r="FEN22" s="3">
        <v>2.2400000000000002</v>
      </c>
      <c r="FEO22" s="3">
        <v>4.68</v>
      </c>
      <c r="FEP22" s="3">
        <v>2.68</v>
      </c>
      <c r="FEQ22" s="3">
        <v>3.1</v>
      </c>
      <c r="FER22" s="3">
        <v>2.09</v>
      </c>
      <c r="FES22" s="3">
        <v>2.78</v>
      </c>
      <c r="FET22" s="3">
        <v>3.31</v>
      </c>
      <c r="FEU22" s="3">
        <v>3.41</v>
      </c>
      <c r="FEV22" s="3">
        <v>2.31</v>
      </c>
      <c r="FEW22" s="3">
        <v>2.58</v>
      </c>
      <c r="FEX22" s="3">
        <v>2.29</v>
      </c>
      <c r="FEY22" s="3">
        <v>2.0299999999999998</v>
      </c>
      <c r="FEZ22" s="3">
        <v>4.5599999999999996</v>
      </c>
      <c r="FFA22" s="3">
        <v>2.09</v>
      </c>
      <c r="FFB22" s="3">
        <v>1.62</v>
      </c>
      <c r="FFC22" s="3">
        <v>1.86</v>
      </c>
      <c r="FFD22" s="3">
        <v>4.41</v>
      </c>
      <c r="FFE22" s="3">
        <v>1.94</v>
      </c>
      <c r="FFF22" s="3">
        <v>2.36</v>
      </c>
      <c r="FFG22" s="3">
        <v>4.22</v>
      </c>
      <c r="FFH22" s="3">
        <v>2.5</v>
      </c>
      <c r="FFI22" s="3">
        <v>2.76</v>
      </c>
      <c r="FFJ22" s="3">
        <v>2.4900000000000002</v>
      </c>
      <c r="FFK22" s="3">
        <v>1.56</v>
      </c>
      <c r="FFL22" s="3">
        <v>3.59</v>
      </c>
      <c r="FFM22" s="3">
        <v>2.88</v>
      </c>
      <c r="FFN22" s="3">
        <v>2.08</v>
      </c>
      <c r="FFO22" s="3">
        <v>2.61</v>
      </c>
      <c r="FFP22" s="3">
        <v>1.8</v>
      </c>
      <c r="FFQ22" s="3">
        <v>2.37</v>
      </c>
      <c r="FFR22" s="3">
        <v>2.6</v>
      </c>
      <c r="FFS22" s="3">
        <v>2.78</v>
      </c>
      <c r="FFT22" s="3">
        <v>1.1000000000000001</v>
      </c>
      <c r="FFU22" s="3">
        <v>1.78</v>
      </c>
      <c r="FFV22" s="3">
        <v>2.81</v>
      </c>
      <c r="FFW22" s="3">
        <v>2.85</v>
      </c>
      <c r="FFX22" s="3">
        <v>3.53</v>
      </c>
      <c r="FFY22" s="3">
        <v>0.82</v>
      </c>
      <c r="FFZ22" s="3">
        <v>1.38</v>
      </c>
      <c r="FGA22" s="3">
        <v>2.68</v>
      </c>
      <c r="FGB22" s="3">
        <v>2.57</v>
      </c>
      <c r="FGC22" s="3">
        <v>2.77</v>
      </c>
      <c r="FGD22" s="3">
        <v>4.66</v>
      </c>
      <c r="FGE22" s="3">
        <v>3.76</v>
      </c>
      <c r="FGF22" s="3">
        <v>3.34</v>
      </c>
      <c r="FGG22" s="3">
        <v>2.4700000000000002</v>
      </c>
      <c r="FGH22" s="3">
        <v>3.29</v>
      </c>
      <c r="FGI22" s="3">
        <v>2.38</v>
      </c>
      <c r="FGJ22" s="3">
        <v>3.03</v>
      </c>
      <c r="FGK22" s="3">
        <v>2.8</v>
      </c>
      <c r="FGL22" s="3">
        <v>2.1800000000000002</v>
      </c>
      <c r="FGM22" s="3">
        <v>1.82</v>
      </c>
      <c r="FGN22" s="3">
        <v>1.98</v>
      </c>
      <c r="FGO22" s="3">
        <v>2.2200000000000002</v>
      </c>
      <c r="FGP22" s="3">
        <v>2.69</v>
      </c>
      <c r="FGQ22" s="3">
        <v>2.2599999999999998</v>
      </c>
      <c r="FGR22" s="3">
        <v>1.81</v>
      </c>
      <c r="FGS22" s="3">
        <v>1.83</v>
      </c>
      <c r="FGT22" s="3" t="s">
        <v>5</v>
      </c>
      <c r="FGU22" s="3">
        <v>2.08</v>
      </c>
      <c r="FGV22" s="3">
        <v>2.98</v>
      </c>
      <c r="FGW22" s="3">
        <v>2.68</v>
      </c>
      <c r="FGX22" s="3">
        <v>2.68</v>
      </c>
      <c r="FGY22" s="3">
        <v>1.81</v>
      </c>
      <c r="FGZ22" s="3">
        <v>2.2999999999999998</v>
      </c>
      <c r="FHA22" s="3">
        <v>2.15</v>
      </c>
      <c r="FHB22" s="3">
        <v>5.91</v>
      </c>
      <c r="FHC22" s="3">
        <v>4.28</v>
      </c>
      <c r="FHD22" s="3">
        <v>4.6399999999999997</v>
      </c>
      <c r="FHE22" s="3">
        <v>2.78</v>
      </c>
      <c r="FHF22" s="3">
        <v>4.2699999999999996</v>
      </c>
      <c r="FHG22" s="3">
        <v>3.82</v>
      </c>
      <c r="FHH22" s="3">
        <v>2.83</v>
      </c>
      <c r="FHI22" s="3">
        <v>2.19</v>
      </c>
      <c r="FHJ22" s="3">
        <v>2.52</v>
      </c>
      <c r="FHK22" s="3">
        <v>3.79</v>
      </c>
      <c r="FHL22" s="3">
        <v>2.56</v>
      </c>
      <c r="FHM22" s="3">
        <v>2.2999999999999998</v>
      </c>
      <c r="FHN22" s="3">
        <v>2.5299999999999998</v>
      </c>
      <c r="FHO22" s="3">
        <v>3.25</v>
      </c>
      <c r="FHP22" s="3">
        <v>4.32</v>
      </c>
      <c r="FHQ22" s="3">
        <v>5.36</v>
      </c>
      <c r="FHR22" s="3">
        <v>4.2</v>
      </c>
      <c r="FHS22" s="3">
        <v>3.4</v>
      </c>
      <c r="FHT22" s="3">
        <v>2.7</v>
      </c>
      <c r="FHU22" s="3" t="s">
        <v>5</v>
      </c>
      <c r="FHV22" s="3">
        <v>2.68</v>
      </c>
      <c r="FHW22" s="3">
        <v>2.2799999999999998</v>
      </c>
      <c r="FHX22" s="3">
        <v>2.19</v>
      </c>
      <c r="FHY22" s="3">
        <v>2.0299999999999998</v>
      </c>
      <c r="FHZ22" s="3" t="s">
        <v>5</v>
      </c>
      <c r="FIA22" s="3">
        <v>2.27</v>
      </c>
      <c r="FIB22" s="3">
        <v>2.9</v>
      </c>
      <c r="FIC22" s="3">
        <v>2.2599999999999998</v>
      </c>
      <c r="FID22" s="3">
        <v>2.64</v>
      </c>
      <c r="FIE22" s="3">
        <v>3.18</v>
      </c>
      <c r="FIF22" s="3">
        <v>1.17</v>
      </c>
      <c r="FIG22" s="3">
        <v>2.52</v>
      </c>
      <c r="FIH22" s="3">
        <v>6.58</v>
      </c>
      <c r="FII22" s="3">
        <v>2.2999999999999998</v>
      </c>
      <c r="FIJ22" s="3">
        <v>4.18</v>
      </c>
      <c r="FIK22" s="3">
        <v>5.33</v>
      </c>
      <c r="FIL22" s="3">
        <v>6.55</v>
      </c>
      <c r="FIM22" s="3">
        <v>1.87</v>
      </c>
      <c r="FIN22" s="3">
        <v>3.16</v>
      </c>
      <c r="FIO22" s="3">
        <v>5.28</v>
      </c>
      <c r="FIP22" s="3" t="s">
        <v>5</v>
      </c>
      <c r="FIQ22" s="3">
        <v>2.67</v>
      </c>
      <c r="FIR22" s="3">
        <v>5.57</v>
      </c>
      <c r="FIS22" s="3">
        <v>2.79</v>
      </c>
      <c r="FIT22" s="3" t="s">
        <v>5</v>
      </c>
      <c r="FIU22" s="3" t="s">
        <v>5</v>
      </c>
      <c r="FIV22" s="3">
        <v>1.89</v>
      </c>
      <c r="FIW22" s="3">
        <v>2.72</v>
      </c>
      <c r="FIX22" s="3" t="s">
        <v>5</v>
      </c>
      <c r="FIY22" s="3">
        <v>6.75</v>
      </c>
      <c r="FIZ22" s="3">
        <v>4.47</v>
      </c>
      <c r="FJA22" s="3">
        <v>3</v>
      </c>
      <c r="FJB22" s="3">
        <v>4.8899999999999997</v>
      </c>
      <c r="FJC22" s="3">
        <v>4.4000000000000004</v>
      </c>
      <c r="FJD22" s="3">
        <v>3.77</v>
      </c>
      <c r="FJE22" s="3">
        <v>7.59</v>
      </c>
      <c r="FJF22" s="3" t="s">
        <v>5</v>
      </c>
      <c r="FJG22" s="3" t="s">
        <v>5</v>
      </c>
      <c r="FJH22" s="3">
        <v>2.98</v>
      </c>
      <c r="FJI22" s="3">
        <v>3.66</v>
      </c>
      <c r="FJJ22" s="3" t="s">
        <v>5</v>
      </c>
      <c r="FJK22" s="3">
        <v>2.57</v>
      </c>
      <c r="FJL22" s="3">
        <v>5.19</v>
      </c>
      <c r="FJM22" s="3">
        <v>4.96</v>
      </c>
      <c r="FJN22" s="3">
        <v>1.5</v>
      </c>
      <c r="FJO22" s="3" t="s">
        <v>5</v>
      </c>
      <c r="FJP22" s="3">
        <v>3.16</v>
      </c>
      <c r="FJQ22" s="3">
        <v>4.5999999999999996</v>
      </c>
      <c r="FJR22" s="3">
        <v>2.6</v>
      </c>
      <c r="FJS22" s="3" t="s">
        <v>5</v>
      </c>
      <c r="FJT22" s="3">
        <v>4.22</v>
      </c>
      <c r="FJU22" s="3">
        <v>2.4900000000000002</v>
      </c>
      <c r="FJV22" s="3">
        <v>3.56</v>
      </c>
      <c r="FJW22" s="3">
        <v>1.75</v>
      </c>
      <c r="FJX22" s="3">
        <v>8.1300000000000008</v>
      </c>
      <c r="FJY22" s="3" t="s">
        <v>5</v>
      </c>
      <c r="FJZ22" s="3">
        <v>4.87</v>
      </c>
      <c r="FKA22" s="3">
        <v>2.57</v>
      </c>
      <c r="FKB22" s="3">
        <v>3.49</v>
      </c>
      <c r="FKC22" s="3">
        <v>1.99</v>
      </c>
      <c r="FKD22" s="3">
        <v>1.91</v>
      </c>
      <c r="FKE22" s="3">
        <v>3.37</v>
      </c>
      <c r="FKF22" s="3">
        <v>3.34</v>
      </c>
      <c r="FKG22" s="3">
        <v>2.69</v>
      </c>
      <c r="FKH22" s="3">
        <v>3.22</v>
      </c>
      <c r="FKI22" s="3">
        <v>3.09</v>
      </c>
      <c r="FKJ22" s="3">
        <v>3.66</v>
      </c>
      <c r="FKK22" s="3">
        <v>2.23</v>
      </c>
      <c r="FKL22" s="3">
        <v>4.8</v>
      </c>
      <c r="FKM22" s="3">
        <v>2.57</v>
      </c>
      <c r="FKN22" s="3">
        <v>2.69</v>
      </c>
      <c r="FKO22" s="3">
        <v>2.23</v>
      </c>
      <c r="FKP22" s="3">
        <v>2.4300000000000002</v>
      </c>
      <c r="FKQ22" s="3" t="s">
        <v>5</v>
      </c>
      <c r="FKR22" s="3">
        <v>1.85</v>
      </c>
      <c r="FKS22" s="3">
        <v>2.23</v>
      </c>
      <c r="FKT22" s="3">
        <v>3.11</v>
      </c>
      <c r="FKU22" s="3">
        <v>2.04</v>
      </c>
      <c r="FKV22" s="3">
        <v>2.83</v>
      </c>
      <c r="FKW22" s="3">
        <v>2.69</v>
      </c>
      <c r="FKX22" s="3">
        <v>3.64</v>
      </c>
      <c r="FKY22" s="3">
        <v>1.84</v>
      </c>
      <c r="FKZ22" s="3">
        <v>2.36</v>
      </c>
      <c r="FLA22" s="3">
        <v>4.29</v>
      </c>
      <c r="FLB22" s="3">
        <v>1.84</v>
      </c>
      <c r="FLC22" s="3">
        <v>5.64</v>
      </c>
      <c r="FLD22" s="3">
        <v>2.0099999999999998</v>
      </c>
      <c r="FLE22" s="3">
        <v>3.41</v>
      </c>
      <c r="FLF22" s="3">
        <v>4.1399999999999997</v>
      </c>
      <c r="FLG22" s="3">
        <v>4.1399999999999997</v>
      </c>
      <c r="FLH22" s="3">
        <v>1.96</v>
      </c>
      <c r="FLI22" s="3">
        <v>2.59</v>
      </c>
      <c r="FLJ22" s="3">
        <v>3.17</v>
      </c>
      <c r="FLK22" s="3">
        <v>2.1800000000000002</v>
      </c>
      <c r="FLL22" s="3">
        <v>6.22</v>
      </c>
      <c r="FLM22" s="3">
        <v>2.2799999999999998</v>
      </c>
      <c r="FLN22" s="3">
        <v>2.83</v>
      </c>
      <c r="FLO22" s="3">
        <v>1.46</v>
      </c>
      <c r="FLP22" s="3">
        <v>2.73</v>
      </c>
      <c r="FLQ22" s="3">
        <v>2.67</v>
      </c>
      <c r="FLR22" s="3">
        <v>2.62</v>
      </c>
      <c r="FLS22" s="3">
        <v>1.99</v>
      </c>
      <c r="FLT22" s="3">
        <v>2.2200000000000002</v>
      </c>
      <c r="FLU22" s="3">
        <v>2.68</v>
      </c>
      <c r="FLV22" s="3">
        <v>3.35</v>
      </c>
      <c r="FLW22" s="3">
        <v>1.83</v>
      </c>
      <c r="FLX22" s="3">
        <v>3.07</v>
      </c>
      <c r="FLY22" s="3">
        <v>1.1399999999999999</v>
      </c>
      <c r="FLZ22" s="3">
        <v>4.3</v>
      </c>
      <c r="FMA22" s="3">
        <v>2.65</v>
      </c>
      <c r="FMB22" s="3">
        <v>3.55</v>
      </c>
      <c r="FMC22" s="3">
        <v>3.22</v>
      </c>
      <c r="FMD22" s="3">
        <v>2.0099999999999998</v>
      </c>
      <c r="FME22" s="3">
        <v>3.38</v>
      </c>
      <c r="FMF22" s="3">
        <v>3.37</v>
      </c>
      <c r="FMG22" s="3">
        <v>2.31</v>
      </c>
      <c r="FMH22" s="3">
        <v>2.99</v>
      </c>
      <c r="FMI22" s="3">
        <v>4.24</v>
      </c>
      <c r="FMJ22" s="3">
        <v>3.41</v>
      </c>
      <c r="FMK22" s="3">
        <v>2.0699999999999998</v>
      </c>
      <c r="FML22" s="3" t="s">
        <v>5</v>
      </c>
      <c r="FMM22" s="3">
        <v>3.83</v>
      </c>
      <c r="FMN22" s="3">
        <v>2.0099999999999998</v>
      </c>
      <c r="FMO22" s="3">
        <v>1.82</v>
      </c>
      <c r="FMP22" s="3">
        <v>2.2200000000000002</v>
      </c>
      <c r="FMQ22" s="3">
        <v>2.88</v>
      </c>
      <c r="FMR22" s="3">
        <v>3.06</v>
      </c>
      <c r="FMS22" s="3">
        <v>2.16</v>
      </c>
      <c r="FMT22" s="3">
        <v>2.85</v>
      </c>
      <c r="FMU22" s="3">
        <v>4.1500000000000004</v>
      </c>
      <c r="FMV22" s="3">
        <v>1.51</v>
      </c>
      <c r="FMW22" s="3">
        <v>3.26</v>
      </c>
      <c r="FMX22" s="3">
        <v>3.05</v>
      </c>
      <c r="FMY22" s="3">
        <v>3.91</v>
      </c>
      <c r="FMZ22" s="3">
        <v>5.46</v>
      </c>
      <c r="FNA22" s="3">
        <v>2.48</v>
      </c>
      <c r="FNB22" s="3">
        <v>1.67</v>
      </c>
      <c r="FNC22" s="3">
        <v>2.71</v>
      </c>
      <c r="FND22" s="3">
        <v>1.2</v>
      </c>
      <c r="FNE22" s="3">
        <v>4.5999999999999996</v>
      </c>
      <c r="FNF22" s="3">
        <v>3.19</v>
      </c>
      <c r="FNG22" s="3">
        <v>3.28</v>
      </c>
      <c r="FNH22" s="3">
        <v>3.14</v>
      </c>
      <c r="FNI22" s="3">
        <v>1.68</v>
      </c>
      <c r="FNJ22" s="3">
        <v>2.14</v>
      </c>
      <c r="FNK22" s="3">
        <v>3.13</v>
      </c>
      <c r="FNL22" s="3" t="s">
        <v>5</v>
      </c>
      <c r="FNM22" s="3">
        <v>1.99</v>
      </c>
      <c r="FNN22" s="3">
        <v>3.46</v>
      </c>
      <c r="FNO22" s="3">
        <v>2.15</v>
      </c>
      <c r="FNP22" s="3">
        <v>2.1800000000000002</v>
      </c>
      <c r="FNQ22" s="3">
        <v>2.4700000000000002</v>
      </c>
      <c r="FNR22" s="3">
        <v>1.9</v>
      </c>
      <c r="FNS22" s="3">
        <v>2.75</v>
      </c>
      <c r="FNT22" s="3">
        <v>3.8</v>
      </c>
      <c r="FNU22" s="3" t="s">
        <v>5</v>
      </c>
      <c r="FNV22" s="3">
        <v>3.19</v>
      </c>
      <c r="FNW22" s="3">
        <v>2.48</v>
      </c>
      <c r="FNX22" s="3" t="s">
        <v>5</v>
      </c>
      <c r="FNY22" s="3">
        <v>3.68</v>
      </c>
      <c r="FNZ22" s="3">
        <v>1.32</v>
      </c>
      <c r="FOA22" s="3">
        <v>4.33</v>
      </c>
      <c r="FOB22" s="3">
        <v>4.33</v>
      </c>
      <c r="FOC22" s="3">
        <v>1.85</v>
      </c>
      <c r="FOD22" s="3">
        <v>2.5</v>
      </c>
      <c r="FOE22" s="3">
        <v>1.84</v>
      </c>
      <c r="FOF22" s="3">
        <v>1.24</v>
      </c>
      <c r="FOG22" s="3">
        <v>3.13</v>
      </c>
      <c r="FOH22" s="3">
        <v>3.16</v>
      </c>
      <c r="FOI22" s="3">
        <v>3.51</v>
      </c>
      <c r="FOJ22" s="3">
        <v>4.4800000000000004</v>
      </c>
      <c r="FOK22" s="3">
        <v>1.99</v>
      </c>
      <c r="FOL22" s="3">
        <v>3.7</v>
      </c>
      <c r="FOM22" s="3">
        <v>2.34</v>
      </c>
      <c r="FON22" s="3">
        <v>4.5599999999999996</v>
      </c>
      <c r="FOO22" s="3">
        <v>1.99</v>
      </c>
      <c r="FOP22" s="3">
        <v>2.93</v>
      </c>
      <c r="FOQ22" s="3">
        <v>2.09</v>
      </c>
      <c r="FOR22" s="3">
        <v>1.79</v>
      </c>
      <c r="FOS22" s="3">
        <v>3.16</v>
      </c>
      <c r="FOT22" s="3">
        <v>2.8</v>
      </c>
      <c r="FOU22" s="3">
        <v>3.03</v>
      </c>
      <c r="FOV22" s="3">
        <v>4.88</v>
      </c>
      <c r="FOW22" s="3">
        <v>2.39</v>
      </c>
      <c r="FOX22" s="3">
        <v>2.4700000000000002</v>
      </c>
      <c r="FOY22" s="3">
        <v>2.79</v>
      </c>
      <c r="FOZ22" s="3">
        <v>3.62</v>
      </c>
      <c r="FPA22" s="3">
        <v>3.18</v>
      </c>
      <c r="FPB22" s="3">
        <v>1.74</v>
      </c>
      <c r="FPC22" s="3">
        <v>1.99</v>
      </c>
      <c r="FPD22" s="3">
        <v>2.27</v>
      </c>
      <c r="FPE22" s="3">
        <v>3.56</v>
      </c>
      <c r="FPF22" s="3">
        <v>2.54</v>
      </c>
      <c r="FPG22" s="3">
        <v>3.44</v>
      </c>
      <c r="FPH22" s="3">
        <v>2.2799999999999998</v>
      </c>
      <c r="FPI22" s="3">
        <v>4.17</v>
      </c>
      <c r="FPJ22" s="3">
        <v>2.89</v>
      </c>
      <c r="FPK22" s="3">
        <v>3.04</v>
      </c>
      <c r="FPL22" s="3">
        <v>2.97</v>
      </c>
      <c r="FPM22" s="3">
        <v>1.48</v>
      </c>
      <c r="FPN22" s="3">
        <v>3.92</v>
      </c>
      <c r="FPO22" s="3">
        <v>4.42</v>
      </c>
      <c r="FPP22" s="3">
        <v>2.66</v>
      </c>
      <c r="FPQ22" s="3">
        <v>1.7</v>
      </c>
      <c r="FPR22" s="3">
        <v>2.4</v>
      </c>
      <c r="FPS22" s="3">
        <v>3.36</v>
      </c>
      <c r="FPT22" s="3">
        <v>0</v>
      </c>
      <c r="FPU22" s="3">
        <v>1.91</v>
      </c>
      <c r="FPV22" s="3">
        <v>3.13</v>
      </c>
      <c r="FPW22" s="3">
        <v>2.5</v>
      </c>
      <c r="FPX22" s="3">
        <v>1.98</v>
      </c>
      <c r="FPY22" s="3">
        <v>2.59</v>
      </c>
      <c r="FPZ22" s="3">
        <v>2.21</v>
      </c>
      <c r="FQA22" s="3">
        <v>5.68</v>
      </c>
      <c r="FQB22" s="3">
        <v>2.69</v>
      </c>
      <c r="FQC22" s="3">
        <v>2.89</v>
      </c>
      <c r="FQD22" s="3">
        <v>1.64</v>
      </c>
      <c r="FQE22" s="3">
        <v>2.84</v>
      </c>
      <c r="FQF22" s="3">
        <v>1.67</v>
      </c>
      <c r="FQG22" s="3">
        <v>1.89</v>
      </c>
      <c r="FQH22" s="3">
        <v>2.31</v>
      </c>
      <c r="FQI22" s="3">
        <v>3.24</v>
      </c>
      <c r="FQJ22" s="3">
        <v>3.5</v>
      </c>
      <c r="FQK22" s="3">
        <v>2.86</v>
      </c>
      <c r="FQL22" s="3">
        <v>2.06</v>
      </c>
      <c r="FQM22" s="3">
        <v>2.73</v>
      </c>
      <c r="FQN22" s="3">
        <v>4.57</v>
      </c>
      <c r="FQO22" s="3">
        <v>1.97</v>
      </c>
      <c r="FQP22" s="3">
        <v>2.0699999999999998</v>
      </c>
      <c r="FQQ22" s="3">
        <v>2.11</v>
      </c>
      <c r="FQR22" s="3">
        <v>2.1</v>
      </c>
      <c r="FQS22" s="3">
        <v>2.29</v>
      </c>
      <c r="FQT22" s="3">
        <v>2.39</v>
      </c>
      <c r="FQU22" s="3">
        <v>3.2</v>
      </c>
      <c r="FQV22" s="3">
        <v>6.58</v>
      </c>
      <c r="FQW22" s="3">
        <v>1.9</v>
      </c>
      <c r="FQX22" s="3">
        <v>4.45</v>
      </c>
      <c r="FQY22" s="3">
        <v>5.21</v>
      </c>
      <c r="FQZ22" s="3">
        <v>1.41</v>
      </c>
      <c r="FRA22" s="3">
        <v>2.4500000000000002</v>
      </c>
      <c r="FRB22" s="3">
        <v>1.45</v>
      </c>
      <c r="FRC22" s="3">
        <v>2.7</v>
      </c>
      <c r="FRD22" s="3">
        <v>1.94</v>
      </c>
      <c r="FRE22" s="3">
        <v>1.1399999999999999</v>
      </c>
      <c r="FRF22" s="3">
        <v>3.67</v>
      </c>
      <c r="FRG22" s="3" t="s">
        <v>5</v>
      </c>
      <c r="FRH22" s="3">
        <v>3.27</v>
      </c>
      <c r="FRI22" s="3">
        <v>3.13</v>
      </c>
      <c r="FRJ22" s="3">
        <v>1.75</v>
      </c>
      <c r="FRK22" s="3">
        <v>3.08</v>
      </c>
      <c r="FRL22" s="3">
        <v>2.0499999999999998</v>
      </c>
      <c r="FRM22" s="3">
        <v>2.4</v>
      </c>
      <c r="FRN22" s="3">
        <v>2.36</v>
      </c>
      <c r="FRO22" s="3">
        <v>2.2799999999999998</v>
      </c>
      <c r="FRP22" s="3">
        <v>3.57</v>
      </c>
      <c r="FRQ22" s="3">
        <v>2.5</v>
      </c>
      <c r="FRR22" s="3">
        <v>2.33</v>
      </c>
      <c r="FRS22" s="3">
        <v>2.93</v>
      </c>
      <c r="FRT22" s="3">
        <v>4.07</v>
      </c>
      <c r="FRU22" s="3">
        <v>3.3</v>
      </c>
      <c r="FRV22" s="3">
        <v>4.12</v>
      </c>
      <c r="FRW22" s="3">
        <v>2.41</v>
      </c>
      <c r="FRX22" s="3">
        <v>3.76</v>
      </c>
      <c r="FRY22" s="3">
        <v>2.16</v>
      </c>
      <c r="FRZ22" s="3">
        <v>2.85</v>
      </c>
      <c r="FSA22" s="3">
        <v>2.0299999999999998</v>
      </c>
      <c r="FSB22" s="3">
        <v>2.98</v>
      </c>
      <c r="FSC22" s="3">
        <v>2</v>
      </c>
      <c r="FSD22" s="3">
        <v>1.83</v>
      </c>
      <c r="FSE22" s="3">
        <v>1.96</v>
      </c>
      <c r="FSF22" s="3">
        <v>2.79</v>
      </c>
      <c r="FSG22" s="3">
        <v>2.23</v>
      </c>
      <c r="FSH22" s="3">
        <v>2.4700000000000002</v>
      </c>
      <c r="FSI22" s="3">
        <v>1.86</v>
      </c>
      <c r="FSJ22" s="3">
        <v>2.12</v>
      </c>
      <c r="FSK22" s="3">
        <v>2.59</v>
      </c>
      <c r="FSL22" s="3">
        <v>3.35</v>
      </c>
      <c r="FSM22" s="3">
        <v>1.59</v>
      </c>
      <c r="FSN22" s="3">
        <v>3.27</v>
      </c>
      <c r="FSO22" s="3">
        <v>1.78</v>
      </c>
      <c r="FSP22" s="3">
        <v>2.14</v>
      </c>
      <c r="FSQ22" s="3">
        <v>3.18</v>
      </c>
      <c r="FSR22" s="3">
        <v>1.7</v>
      </c>
      <c r="FSS22" s="3">
        <v>3.96</v>
      </c>
      <c r="FST22" s="3">
        <v>2.69</v>
      </c>
      <c r="FSU22" s="3">
        <v>2.04</v>
      </c>
      <c r="FSV22" s="3">
        <v>1.94</v>
      </c>
      <c r="FSW22" s="3">
        <v>5.14</v>
      </c>
      <c r="FSX22" s="3">
        <v>2.0299999999999998</v>
      </c>
      <c r="FSY22" s="3">
        <v>5.15</v>
      </c>
      <c r="FSZ22" s="3">
        <v>1.98</v>
      </c>
      <c r="FTA22" s="3" t="s">
        <v>5</v>
      </c>
      <c r="FTB22" s="3">
        <v>3.68</v>
      </c>
      <c r="FTC22" s="3">
        <v>3.8</v>
      </c>
      <c r="FTD22" s="3">
        <v>3.29</v>
      </c>
      <c r="FTE22" s="3">
        <v>2.66</v>
      </c>
      <c r="FTF22" s="3">
        <v>2.65</v>
      </c>
      <c r="FTG22" s="3">
        <v>4.47</v>
      </c>
      <c r="FTH22" s="3">
        <v>2.95</v>
      </c>
      <c r="FTI22" s="3">
        <v>2.21</v>
      </c>
      <c r="FTJ22" s="3">
        <v>2.39</v>
      </c>
      <c r="FTK22" s="3">
        <v>2.5</v>
      </c>
      <c r="FTL22" s="3">
        <v>2.16</v>
      </c>
      <c r="FTM22" s="3">
        <v>2.29</v>
      </c>
      <c r="FTN22" s="3">
        <v>1.46</v>
      </c>
      <c r="FTO22" s="3">
        <v>2.37</v>
      </c>
      <c r="FTP22" s="3">
        <v>1.58</v>
      </c>
      <c r="FTQ22" s="3">
        <v>1.75</v>
      </c>
      <c r="FTR22" s="3">
        <v>1.6</v>
      </c>
      <c r="FTS22" s="3">
        <v>2.52</v>
      </c>
      <c r="FTT22" s="3">
        <v>2.72</v>
      </c>
      <c r="FTU22" s="3">
        <v>2.96</v>
      </c>
      <c r="FTV22" s="3">
        <v>1.99</v>
      </c>
      <c r="FTW22" s="3">
        <v>2.17</v>
      </c>
      <c r="FTX22" s="3">
        <v>3.02</v>
      </c>
      <c r="FTY22" s="3">
        <v>2.11</v>
      </c>
      <c r="FTZ22" s="3">
        <v>3.15</v>
      </c>
      <c r="FUA22" s="3">
        <v>3.61</v>
      </c>
      <c r="FUB22" s="3">
        <v>1.94</v>
      </c>
      <c r="FUC22" s="3">
        <v>3.63</v>
      </c>
      <c r="FUD22" s="3">
        <v>1.58</v>
      </c>
      <c r="FUE22" s="3">
        <v>2.69</v>
      </c>
      <c r="FUF22" s="3">
        <v>2.3199999999999998</v>
      </c>
      <c r="FUG22" s="3">
        <v>4.3</v>
      </c>
      <c r="FUH22" s="3">
        <v>3.14</v>
      </c>
      <c r="FUI22" s="3">
        <v>3.16</v>
      </c>
      <c r="FUJ22" s="3">
        <v>3.07</v>
      </c>
      <c r="FUK22" s="3">
        <v>2.27</v>
      </c>
      <c r="FUL22" s="3">
        <v>1.87</v>
      </c>
      <c r="FUM22" s="3">
        <v>2.77</v>
      </c>
      <c r="FUN22" s="3">
        <v>1.48</v>
      </c>
      <c r="FUO22" s="3">
        <v>3.09</v>
      </c>
      <c r="FUP22" s="3">
        <v>2.71</v>
      </c>
      <c r="FUQ22" s="3">
        <v>2.38</v>
      </c>
      <c r="FUR22" s="3">
        <v>2.48</v>
      </c>
      <c r="FUS22" s="3">
        <v>3.67</v>
      </c>
      <c r="FUT22" s="3">
        <v>2.37</v>
      </c>
      <c r="FUU22" s="3">
        <v>2.4500000000000002</v>
      </c>
      <c r="FUV22" s="3">
        <v>0</v>
      </c>
      <c r="FUW22" s="3">
        <v>1.65</v>
      </c>
      <c r="FUX22" s="3">
        <v>2.71</v>
      </c>
      <c r="FUY22" s="3">
        <v>2.44</v>
      </c>
      <c r="FUZ22" s="3">
        <v>2.2799999999999998</v>
      </c>
      <c r="FVA22" s="3">
        <v>3.17</v>
      </c>
      <c r="FVB22" s="3">
        <v>3.5</v>
      </c>
      <c r="FVC22" s="3">
        <v>2.1800000000000002</v>
      </c>
      <c r="FVD22" s="3">
        <v>2.5299999999999998</v>
      </c>
      <c r="FVE22" s="3">
        <v>2.59</v>
      </c>
      <c r="FVF22" s="3">
        <v>2.29</v>
      </c>
      <c r="FVG22" s="3">
        <v>1.28</v>
      </c>
      <c r="FVH22" s="3">
        <v>2.13</v>
      </c>
      <c r="FVI22" s="3">
        <v>2.82</v>
      </c>
      <c r="FVJ22" s="3">
        <v>2.41</v>
      </c>
      <c r="FVK22" s="3">
        <v>2.08</v>
      </c>
      <c r="FVL22" s="3">
        <v>3.88</v>
      </c>
      <c r="FVM22" s="3">
        <v>4.4400000000000004</v>
      </c>
      <c r="FVN22" s="3">
        <v>1.75</v>
      </c>
      <c r="FVO22" s="3">
        <v>2.2000000000000002</v>
      </c>
      <c r="FVP22" s="3">
        <v>1.91</v>
      </c>
      <c r="FVQ22" s="3">
        <v>1.91</v>
      </c>
      <c r="FVR22" s="3">
        <v>1.81</v>
      </c>
      <c r="FVS22" s="3">
        <v>2.41</v>
      </c>
      <c r="FVT22" s="3">
        <v>1.75</v>
      </c>
      <c r="FVU22" s="3">
        <v>2.92</v>
      </c>
      <c r="FVV22" s="3">
        <v>2.76</v>
      </c>
      <c r="FVW22" s="3">
        <v>2.5</v>
      </c>
      <c r="FVX22" s="3">
        <v>3.03</v>
      </c>
      <c r="FVY22" s="3">
        <v>2.2599999999999998</v>
      </c>
      <c r="FVZ22" s="3">
        <v>3.02</v>
      </c>
      <c r="FWA22" s="3">
        <v>2.75</v>
      </c>
      <c r="FWB22" s="3" t="s">
        <v>5</v>
      </c>
      <c r="FWC22" s="3">
        <v>2.2400000000000002</v>
      </c>
      <c r="FWD22" s="3">
        <v>2.11</v>
      </c>
      <c r="FWE22" s="3">
        <v>0.77</v>
      </c>
      <c r="FWF22" s="3">
        <v>3.19</v>
      </c>
      <c r="FWG22" s="3">
        <v>6.3</v>
      </c>
      <c r="FWH22" s="3">
        <v>0</v>
      </c>
      <c r="FWI22" s="3">
        <v>2.97</v>
      </c>
      <c r="FWJ22" s="3">
        <v>2.46</v>
      </c>
      <c r="FWK22" s="3">
        <v>3.62</v>
      </c>
      <c r="FWL22" s="3">
        <v>1.78</v>
      </c>
      <c r="FWM22" s="3">
        <v>2.78</v>
      </c>
      <c r="FWN22" s="3">
        <v>1.36</v>
      </c>
      <c r="FWO22" s="3">
        <v>2.41</v>
      </c>
      <c r="FWP22" s="3">
        <v>2.2799999999999998</v>
      </c>
      <c r="FWQ22" s="3">
        <v>2.1</v>
      </c>
      <c r="FWR22" s="3">
        <v>2.2599999999999998</v>
      </c>
      <c r="FWS22" s="3">
        <v>2.2999999999999998</v>
      </c>
      <c r="FWT22" s="3">
        <v>0.57999999999999996</v>
      </c>
      <c r="FWU22" s="3">
        <v>2.19</v>
      </c>
      <c r="FWV22" s="3">
        <v>2.93</v>
      </c>
      <c r="FWW22" s="3">
        <v>4.4800000000000004</v>
      </c>
      <c r="FWX22" s="3">
        <v>2.44</v>
      </c>
      <c r="FWY22" s="3">
        <v>3.99</v>
      </c>
      <c r="FWZ22" s="3">
        <v>2.44</v>
      </c>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row>
    <row r="23" spans="1:4953" ht="15" customHeight="1" x14ac:dyDescent="0.25">
      <c r="A23">
        <v>20</v>
      </c>
      <c r="B23" s="32" t="s">
        <v>85</v>
      </c>
      <c r="C23" s="25">
        <v>205948</v>
      </c>
      <c r="D23" t="str">
        <f t="shared" si="0"/>
        <v>2025Q2</v>
      </c>
      <c r="E23" s="5">
        <v>1.18</v>
      </c>
      <c r="F23" s="5">
        <v>1.41</v>
      </c>
      <c r="G23" s="5">
        <v>1.0900000000000001</v>
      </c>
      <c r="H23" s="5">
        <v>1.03</v>
      </c>
      <c r="I23" s="5">
        <v>1.55</v>
      </c>
      <c r="J23" s="3">
        <v>2.4300000000000002</v>
      </c>
      <c r="K23" s="3">
        <v>1.58</v>
      </c>
      <c r="L23" s="3">
        <v>1.69</v>
      </c>
      <c r="M23" s="3">
        <v>1.23</v>
      </c>
      <c r="N23" s="3">
        <v>1.39</v>
      </c>
      <c r="O23" s="3">
        <v>0.81</v>
      </c>
      <c r="P23" s="3">
        <v>1.4</v>
      </c>
      <c r="Q23" s="3">
        <v>1.99</v>
      </c>
      <c r="R23" s="3">
        <v>1.27</v>
      </c>
      <c r="S23" s="3">
        <v>1.49</v>
      </c>
      <c r="T23" s="3">
        <v>2.02</v>
      </c>
      <c r="U23" s="3">
        <v>2.0099999999999998</v>
      </c>
      <c r="V23" s="3">
        <v>2.16</v>
      </c>
      <c r="W23" s="3">
        <v>2.0299999999999998</v>
      </c>
      <c r="X23" s="3">
        <v>1.74</v>
      </c>
      <c r="Y23" s="3">
        <v>2.4</v>
      </c>
      <c r="Z23" s="3">
        <v>2.15</v>
      </c>
      <c r="AA23" s="3">
        <v>1.96</v>
      </c>
      <c r="AB23" s="3">
        <v>2.94</v>
      </c>
      <c r="AC23" s="3">
        <v>0.74</v>
      </c>
      <c r="AD23" s="3">
        <v>1.65</v>
      </c>
      <c r="AE23" s="3">
        <v>1.77</v>
      </c>
      <c r="AF23" s="3">
        <v>2.02</v>
      </c>
      <c r="AG23" s="3">
        <v>1.43</v>
      </c>
      <c r="AH23" s="3">
        <v>3.24</v>
      </c>
      <c r="AI23" s="3">
        <v>2.3199999999999998</v>
      </c>
      <c r="AJ23" s="3">
        <v>1.0900000000000001</v>
      </c>
      <c r="AK23" s="3">
        <v>2.06</v>
      </c>
      <c r="AL23" s="3">
        <v>2.29</v>
      </c>
      <c r="AM23" s="3">
        <v>1.87</v>
      </c>
      <c r="AN23" s="3">
        <v>1.1599999999999999</v>
      </c>
      <c r="AO23" s="3">
        <v>1.63</v>
      </c>
      <c r="AP23" s="3">
        <v>1.42</v>
      </c>
      <c r="AQ23" s="3">
        <v>2.13</v>
      </c>
      <c r="AR23" s="3">
        <v>3.44</v>
      </c>
      <c r="AS23" s="3">
        <v>1.36</v>
      </c>
      <c r="AT23" s="3">
        <v>0.99</v>
      </c>
      <c r="AU23" s="3">
        <v>3.09</v>
      </c>
      <c r="AV23" s="3">
        <v>1.67</v>
      </c>
      <c r="AW23" s="3">
        <v>0.74</v>
      </c>
      <c r="AX23" s="3">
        <v>1.58</v>
      </c>
      <c r="AY23" s="3">
        <v>1.53</v>
      </c>
      <c r="AZ23" s="3">
        <v>7.0000000000000007E-2</v>
      </c>
      <c r="BA23" s="3">
        <v>2.81</v>
      </c>
      <c r="BB23" s="3">
        <v>2.0299999999999998</v>
      </c>
      <c r="BC23" s="3">
        <v>1.27</v>
      </c>
      <c r="BD23" s="3">
        <v>2.0699999999999998</v>
      </c>
      <c r="BE23" s="3">
        <v>2.1</v>
      </c>
      <c r="BF23" s="3">
        <v>2</v>
      </c>
      <c r="BG23" s="3">
        <v>1.65</v>
      </c>
      <c r="BH23" s="3">
        <v>2.15</v>
      </c>
      <c r="BI23" s="3">
        <v>1.79</v>
      </c>
      <c r="BJ23" s="3">
        <v>3.16</v>
      </c>
      <c r="BK23" s="3">
        <v>1.98</v>
      </c>
      <c r="BL23" s="3">
        <v>2.0699999999999998</v>
      </c>
      <c r="BM23" s="3">
        <v>3.29</v>
      </c>
      <c r="BN23" s="3">
        <v>1.76</v>
      </c>
      <c r="BO23" s="3">
        <v>1.94</v>
      </c>
      <c r="BP23" s="3">
        <v>2.81</v>
      </c>
      <c r="BQ23" s="3">
        <v>1.35</v>
      </c>
      <c r="BR23" s="3">
        <v>2.17</v>
      </c>
      <c r="BS23" s="3">
        <v>4.3</v>
      </c>
      <c r="BT23" s="3">
        <v>2.82</v>
      </c>
      <c r="BU23" s="3">
        <v>1.48</v>
      </c>
      <c r="BV23" s="3">
        <v>1.62</v>
      </c>
      <c r="BW23" s="3">
        <v>1.82</v>
      </c>
      <c r="BX23" s="3">
        <v>2.06</v>
      </c>
      <c r="BY23" s="3">
        <v>2.76</v>
      </c>
      <c r="BZ23" s="3">
        <v>2.0499999999999998</v>
      </c>
      <c r="CA23" s="3">
        <v>1.22</v>
      </c>
      <c r="CB23" s="3">
        <v>1.56</v>
      </c>
      <c r="CC23" s="3">
        <v>1.48</v>
      </c>
      <c r="CD23" s="3">
        <v>2.21</v>
      </c>
      <c r="CE23" s="3">
        <v>1.33</v>
      </c>
      <c r="CF23" s="3">
        <v>2.61</v>
      </c>
      <c r="CG23" s="3" t="s">
        <v>5</v>
      </c>
      <c r="CH23" s="3">
        <v>2.42</v>
      </c>
      <c r="CI23" s="3">
        <v>3.32</v>
      </c>
      <c r="CJ23" s="3">
        <v>3</v>
      </c>
      <c r="CK23" s="3">
        <v>1.69</v>
      </c>
      <c r="CL23" s="3">
        <v>2.64</v>
      </c>
      <c r="CM23" s="3">
        <v>2.12</v>
      </c>
      <c r="CN23" s="3">
        <v>1.67</v>
      </c>
      <c r="CO23" s="3">
        <v>3.24</v>
      </c>
      <c r="CP23" s="3">
        <v>1.2</v>
      </c>
      <c r="CQ23" s="3">
        <v>1.17</v>
      </c>
      <c r="CR23" s="3">
        <v>2.57</v>
      </c>
      <c r="CS23" s="3">
        <v>1.61</v>
      </c>
      <c r="CT23" s="3">
        <v>2.64</v>
      </c>
      <c r="CU23" s="3">
        <v>2.3199999999999998</v>
      </c>
      <c r="CV23" s="3">
        <v>2.0499999999999998</v>
      </c>
      <c r="CW23" s="3">
        <v>1.4</v>
      </c>
      <c r="CX23" s="3">
        <v>1.31</v>
      </c>
      <c r="CY23" s="3">
        <v>1.66</v>
      </c>
      <c r="CZ23" s="3">
        <v>2.33</v>
      </c>
      <c r="DA23" s="3">
        <v>2.33</v>
      </c>
      <c r="DB23" s="3">
        <v>2.4</v>
      </c>
      <c r="DC23" s="3">
        <v>1.18</v>
      </c>
      <c r="DD23" s="3">
        <v>1.04</v>
      </c>
      <c r="DE23" s="3">
        <v>0.72</v>
      </c>
      <c r="DF23" s="3">
        <v>2.0699999999999998</v>
      </c>
      <c r="DG23" s="3">
        <v>2.7</v>
      </c>
      <c r="DH23" s="3">
        <v>1.53</v>
      </c>
      <c r="DI23" s="3">
        <v>1.48</v>
      </c>
      <c r="DJ23" s="3">
        <v>1.89</v>
      </c>
      <c r="DK23" s="3">
        <v>2.54</v>
      </c>
      <c r="DL23" s="3">
        <v>2.95</v>
      </c>
      <c r="DM23" s="3">
        <v>2.86</v>
      </c>
      <c r="DN23" s="3">
        <v>1.85</v>
      </c>
      <c r="DO23" s="3">
        <v>3.97</v>
      </c>
      <c r="DP23" s="3">
        <v>2.19</v>
      </c>
      <c r="DQ23" s="3">
        <v>1.8</v>
      </c>
      <c r="DR23" s="3">
        <v>2.37</v>
      </c>
      <c r="DS23" s="3">
        <v>3.27</v>
      </c>
      <c r="DT23" s="3">
        <v>1.75</v>
      </c>
      <c r="DU23" s="3">
        <v>2.76</v>
      </c>
      <c r="DV23" s="3">
        <v>2.4900000000000002</v>
      </c>
      <c r="DW23" s="3">
        <v>2.66</v>
      </c>
      <c r="DX23" s="3">
        <v>1.68</v>
      </c>
      <c r="DY23" s="3">
        <v>3.41</v>
      </c>
      <c r="DZ23" s="3">
        <v>1.59</v>
      </c>
      <c r="EA23" s="3">
        <v>2.4300000000000002</v>
      </c>
      <c r="EB23" s="3">
        <v>2.6</v>
      </c>
      <c r="EC23" s="3">
        <v>2.19</v>
      </c>
      <c r="ED23" s="3">
        <v>1.47</v>
      </c>
      <c r="EE23" s="3">
        <v>2.38</v>
      </c>
      <c r="EF23" s="3">
        <v>2.91</v>
      </c>
      <c r="EG23" s="3">
        <v>2.83</v>
      </c>
      <c r="EH23" s="3">
        <v>2.87</v>
      </c>
      <c r="EI23" s="3">
        <v>1.53</v>
      </c>
      <c r="EJ23" s="3">
        <v>1.6</v>
      </c>
      <c r="EK23" s="3">
        <v>1.57</v>
      </c>
      <c r="EL23" s="3">
        <v>2.27</v>
      </c>
      <c r="EM23" s="3">
        <v>2.06</v>
      </c>
      <c r="EN23" s="3">
        <v>3.21</v>
      </c>
      <c r="EO23" s="3">
        <v>2.5</v>
      </c>
      <c r="EP23" s="3">
        <v>2.4500000000000002</v>
      </c>
      <c r="EQ23" s="3">
        <v>3.27</v>
      </c>
      <c r="ER23" s="3">
        <v>2.79</v>
      </c>
      <c r="ES23" s="3">
        <v>2.21</v>
      </c>
      <c r="ET23" s="3">
        <v>4.24</v>
      </c>
      <c r="EU23" s="3">
        <v>3.04</v>
      </c>
      <c r="EV23" s="3">
        <v>3.22</v>
      </c>
      <c r="EW23" s="3">
        <v>2.46</v>
      </c>
      <c r="EX23" s="3">
        <v>2.16</v>
      </c>
      <c r="EY23" s="3">
        <v>2.2599999999999998</v>
      </c>
      <c r="EZ23" s="3">
        <v>1.74</v>
      </c>
      <c r="FA23" s="3">
        <v>2.4500000000000002</v>
      </c>
      <c r="FB23" s="3">
        <v>2.31</v>
      </c>
      <c r="FC23" s="3">
        <v>2.09</v>
      </c>
      <c r="FD23" s="3">
        <v>1.99</v>
      </c>
      <c r="FE23" s="3">
        <v>3.25</v>
      </c>
      <c r="FF23" s="3">
        <v>2.21</v>
      </c>
      <c r="FG23" s="3">
        <v>3.21</v>
      </c>
      <c r="FH23" s="3">
        <v>3.47</v>
      </c>
      <c r="FI23" s="3">
        <v>2.2000000000000002</v>
      </c>
      <c r="FJ23" s="3">
        <v>2.86</v>
      </c>
      <c r="FK23" s="3">
        <v>2.41</v>
      </c>
      <c r="FL23" s="3">
        <v>2.5099999999999998</v>
      </c>
      <c r="FM23" s="3">
        <v>2</v>
      </c>
      <c r="FN23" s="3">
        <v>3.53</v>
      </c>
      <c r="FO23" s="3">
        <v>2.38</v>
      </c>
      <c r="FP23" s="3">
        <v>2.15</v>
      </c>
      <c r="FQ23" s="3">
        <v>1.52</v>
      </c>
      <c r="FR23" s="3">
        <v>2.25</v>
      </c>
      <c r="FS23" s="3">
        <v>1.26</v>
      </c>
      <c r="FT23" s="3">
        <v>1.79</v>
      </c>
      <c r="FU23" s="3">
        <v>2.64</v>
      </c>
      <c r="FV23" s="3">
        <v>1.7</v>
      </c>
      <c r="FW23" s="3">
        <v>2.19</v>
      </c>
      <c r="FX23" s="3">
        <v>2.9</v>
      </c>
      <c r="FY23" s="3">
        <v>2.3199999999999998</v>
      </c>
      <c r="FZ23" s="3">
        <v>0.65</v>
      </c>
      <c r="GA23" s="3">
        <v>1.83</v>
      </c>
      <c r="GB23" s="3">
        <v>2.74</v>
      </c>
      <c r="GC23" s="3">
        <v>1.99</v>
      </c>
      <c r="GD23" s="3">
        <v>2.81</v>
      </c>
      <c r="GE23" s="3">
        <v>3.63</v>
      </c>
      <c r="GF23" s="3">
        <v>0.93</v>
      </c>
      <c r="GG23" s="3">
        <v>3.49</v>
      </c>
      <c r="GH23" s="3">
        <v>2.65</v>
      </c>
      <c r="GI23" s="3">
        <v>0.69</v>
      </c>
      <c r="GJ23" s="3">
        <v>1.29</v>
      </c>
      <c r="GK23" s="3">
        <v>2.37</v>
      </c>
      <c r="GL23" s="3" t="s">
        <v>5</v>
      </c>
      <c r="GM23" s="3">
        <v>2.52</v>
      </c>
      <c r="GN23" s="3" t="s">
        <v>5</v>
      </c>
      <c r="GO23" s="3">
        <v>1.26</v>
      </c>
      <c r="GP23" s="3">
        <v>1.1499999999999999</v>
      </c>
      <c r="GQ23" s="3">
        <v>3.64</v>
      </c>
      <c r="GR23" s="3">
        <v>3.75</v>
      </c>
      <c r="GS23" s="3">
        <v>1.41</v>
      </c>
      <c r="GT23" s="3">
        <v>3.29</v>
      </c>
      <c r="GU23" s="3">
        <v>2.9</v>
      </c>
      <c r="GV23" s="3">
        <v>2.61</v>
      </c>
      <c r="GW23" s="3">
        <v>1.03</v>
      </c>
      <c r="GX23" s="3">
        <v>4.4000000000000004</v>
      </c>
      <c r="GY23" s="3">
        <v>2.2799999999999998</v>
      </c>
      <c r="GZ23" s="3">
        <v>3.33</v>
      </c>
      <c r="HA23" s="3">
        <v>2.5099999999999998</v>
      </c>
      <c r="HB23" s="3" t="s">
        <v>5</v>
      </c>
      <c r="HC23" s="3" t="s">
        <v>5</v>
      </c>
      <c r="HD23" s="3" t="s">
        <v>5</v>
      </c>
      <c r="HE23" s="3">
        <v>2.48</v>
      </c>
      <c r="HF23" s="3" t="s">
        <v>5</v>
      </c>
      <c r="HG23" s="3">
        <v>0.98</v>
      </c>
      <c r="HH23" s="3">
        <v>1.3</v>
      </c>
      <c r="HI23" s="3">
        <v>1.47</v>
      </c>
      <c r="HJ23" s="3" t="s">
        <v>5</v>
      </c>
      <c r="HK23" s="3">
        <v>3.02</v>
      </c>
      <c r="HL23" s="3">
        <v>1.37</v>
      </c>
      <c r="HM23" s="3">
        <v>3.54</v>
      </c>
      <c r="HN23" s="3" t="s">
        <v>5</v>
      </c>
      <c r="HO23" s="3">
        <v>3.46</v>
      </c>
      <c r="HP23" s="3">
        <v>1.64</v>
      </c>
      <c r="HQ23" s="3">
        <v>1.62</v>
      </c>
      <c r="HR23" s="3" t="s">
        <v>5</v>
      </c>
      <c r="HS23" s="3" t="s">
        <v>5</v>
      </c>
      <c r="HT23" s="3" t="s">
        <v>5</v>
      </c>
      <c r="HU23" s="3">
        <v>1.96</v>
      </c>
      <c r="HV23" s="3">
        <v>1.58</v>
      </c>
      <c r="HW23" s="3">
        <v>2.19</v>
      </c>
      <c r="HX23" s="3">
        <v>2.1</v>
      </c>
      <c r="HY23" s="3">
        <v>1.88</v>
      </c>
      <c r="HZ23" s="3">
        <v>2.09</v>
      </c>
      <c r="IA23" s="3">
        <v>0</v>
      </c>
      <c r="IB23" s="3">
        <v>2.4500000000000002</v>
      </c>
      <c r="IC23" s="3" t="s">
        <v>5</v>
      </c>
      <c r="ID23" s="3" t="s">
        <v>5</v>
      </c>
      <c r="IE23" s="3">
        <v>1.08</v>
      </c>
      <c r="IF23" s="3">
        <v>1</v>
      </c>
      <c r="IG23" s="3">
        <v>1.59</v>
      </c>
      <c r="IH23" s="3" t="s">
        <v>5</v>
      </c>
      <c r="II23" s="3" t="s">
        <v>5</v>
      </c>
      <c r="IJ23" s="3">
        <v>2.09</v>
      </c>
      <c r="IK23" s="3">
        <v>1.52</v>
      </c>
      <c r="IL23" s="3">
        <v>2.3199999999999998</v>
      </c>
      <c r="IM23" s="3">
        <v>3.27</v>
      </c>
      <c r="IN23" s="3">
        <v>0.91</v>
      </c>
      <c r="IO23" s="3">
        <v>4.12</v>
      </c>
      <c r="IP23" s="3">
        <v>2.04</v>
      </c>
      <c r="IQ23" s="3">
        <v>1.55</v>
      </c>
      <c r="IR23" s="3">
        <v>3.19</v>
      </c>
      <c r="IS23" s="3" t="s">
        <v>5</v>
      </c>
      <c r="IT23" s="3" t="s">
        <v>5</v>
      </c>
      <c r="IU23" s="3" t="s">
        <v>5</v>
      </c>
      <c r="IV23" s="3" t="s">
        <v>5</v>
      </c>
      <c r="IW23" s="3">
        <v>2.41</v>
      </c>
      <c r="IX23" s="3">
        <v>1</v>
      </c>
      <c r="IY23" s="3">
        <v>2.34</v>
      </c>
      <c r="IZ23" s="3">
        <v>2.84</v>
      </c>
      <c r="JA23" s="3">
        <v>1.3</v>
      </c>
      <c r="JB23" s="3">
        <v>1.02</v>
      </c>
      <c r="JC23" s="3">
        <v>1.53</v>
      </c>
      <c r="JD23" s="3">
        <v>0.79</v>
      </c>
      <c r="JE23" s="3">
        <v>0.67</v>
      </c>
      <c r="JF23" s="3" t="s">
        <v>5</v>
      </c>
      <c r="JG23" s="3">
        <v>3.34</v>
      </c>
      <c r="JH23" s="3">
        <v>3.53</v>
      </c>
      <c r="JI23" s="3">
        <v>2.8</v>
      </c>
      <c r="JJ23" s="3">
        <v>3.16</v>
      </c>
      <c r="JK23" s="3">
        <v>2.77</v>
      </c>
      <c r="JL23" s="3">
        <v>0.66</v>
      </c>
      <c r="JM23" s="3">
        <v>2.0099999999999998</v>
      </c>
      <c r="JN23" s="3">
        <v>2.44</v>
      </c>
      <c r="JO23" s="3">
        <v>1.22</v>
      </c>
      <c r="JP23" s="3">
        <v>3.65</v>
      </c>
      <c r="JQ23" s="3">
        <v>3.26</v>
      </c>
      <c r="JR23" s="3">
        <v>2.31</v>
      </c>
      <c r="JS23" s="3">
        <v>3.38</v>
      </c>
      <c r="JT23" s="3">
        <v>1.47</v>
      </c>
      <c r="JU23" s="3">
        <v>2.0299999999999998</v>
      </c>
      <c r="JV23" s="3">
        <v>2.88</v>
      </c>
      <c r="JW23" s="3">
        <v>1.3</v>
      </c>
      <c r="JX23" s="3">
        <v>1.25</v>
      </c>
      <c r="JY23" s="3">
        <v>3.67</v>
      </c>
      <c r="JZ23" s="3" t="s">
        <v>5</v>
      </c>
      <c r="KA23" s="3">
        <v>3.61</v>
      </c>
      <c r="KB23" s="3">
        <v>1.51</v>
      </c>
      <c r="KC23" s="3" t="s">
        <v>5</v>
      </c>
      <c r="KD23" s="3">
        <v>3.44</v>
      </c>
      <c r="KE23" s="3">
        <v>2.4700000000000002</v>
      </c>
      <c r="KF23" s="3">
        <v>1.99</v>
      </c>
      <c r="KG23" s="3">
        <v>1.37</v>
      </c>
      <c r="KH23" s="3">
        <v>3.59</v>
      </c>
      <c r="KI23" s="3" t="s">
        <v>5</v>
      </c>
      <c r="KJ23" s="3" t="s">
        <v>5</v>
      </c>
      <c r="KK23" s="3">
        <v>3.24</v>
      </c>
      <c r="KL23" s="3">
        <v>1.4</v>
      </c>
      <c r="KM23" s="3">
        <v>3.55</v>
      </c>
      <c r="KN23" s="3">
        <v>2.4900000000000002</v>
      </c>
      <c r="KO23" s="3" t="s">
        <v>5</v>
      </c>
      <c r="KP23" s="3" t="s">
        <v>5</v>
      </c>
      <c r="KQ23" s="3">
        <v>1.06</v>
      </c>
      <c r="KR23" s="3">
        <v>2.2799999999999998</v>
      </c>
      <c r="KS23" s="3" t="s">
        <v>5</v>
      </c>
      <c r="KT23" s="3">
        <v>3.8</v>
      </c>
      <c r="KU23" s="3">
        <v>1.68</v>
      </c>
      <c r="KV23" s="3">
        <v>2.92</v>
      </c>
      <c r="KW23" s="3">
        <v>3.77</v>
      </c>
      <c r="KX23" s="3">
        <v>0.77</v>
      </c>
      <c r="KY23" s="3">
        <v>3.14</v>
      </c>
      <c r="KZ23" s="3" t="s">
        <v>5</v>
      </c>
      <c r="LA23" s="3">
        <v>3.85</v>
      </c>
      <c r="LB23" s="3">
        <v>3.61</v>
      </c>
      <c r="LC23" s="3">
        <v>1.59</v>
      </c>
      <c r="LD23" s="3">
        <v>2.1</v>
      </c>
      <c r="LE23" s="3">
        <v>2.34</v>
      </c>
      <c r="LF23" s="3">
        <v>3.29</v>
      </c>
      <c r="LG23" s="3" t="s">
        <v>5</v>
      </c>
      <c r="LH23" s="3">
        <v>2.02</v>
      </c>
      <c r="LI23" s="3">
        <v>0.65</v>
      </c>
      <c r="LJ23" s="3">
        <v>3.67</v>
      </c>
      <c r="LK23" s="3">
        <v>3.38</v>
      </c>
      <c r="LL23" s="3">
        <v>1.9</v>
      </c>
      <c r="LM23" s="3" t="s">
        <v>5</v>
      </c>
      <c r="LN23" s="3">
        <v>0.82</v>
      </c>
      <c r="LO23" s="3">
        <v>2.93</v>
      </c>
      <c r="LP23" s="3">
        <v>1.51</v>
      </c>
      <c r="LQ23" s="3">
        <v>3.01</v>
      </c>
      <c r="LR23" s="3">
        <v>1.27</v>
      </c>
      <c r="LS23" s="3" t="s">
        <v>5</v>
      </c>
      <c r="LT23" s="3" t="s">
        <v>5</v>
      </c>
      <c r="LU23" s="3">
        <v>3.45</v>
      </c>
      <c r="LV23" s="3" t="s">
        <v>5</v>
      </c>
      <c r="LW23" s="3">
        <v>3.35</v>
      </c>
      <c r="LX23" s="3" t="s">
        <v>5</v>
      </c>
      <c r="LY23" s="3" t="s">
        <v>5</v>
      </c>
      <c r="LZ23" s="3" t="s">
        <v>5</v>
      </c>
      <c r="MA23" s="3">
        <v>0.88</v>
      </c>
      <c r="MB23" s="3">
        <v>2.5099999999999998</v>
      </c>
      <c r="MC23" s="3" t="s">
        <v>5</v>
      </c>
      <c r="MD23" s="3" t="s">
        <v>5</v>
      </c>
      <c r="ME23" s="3">
        <v>0</v>
      </c>
      <c r="MF23" s="3">
        <v>1.36</v>
      </c>
      <c r="MG23" s="3">
        <v>2.68</v>
      </c>
      <c r="MH23" s="3">
        <v>1.69</v>
      </c>
      <c r="MI23" s="3" t="s">
        <v>5</v>
      </c>
      <c r="MJ23" s="3">
        <v>3.57</v>
      </c>
      <c r="MK23" s="3">
        <v>1.1200000000000001</v>
      </c>
      <c r="ML23" s="3">
        <v>2.89</v>
      </c>
      <c r="MM23" s="3">
        <v>3.28</v>
      </c>
      <c r="MN23" s="3">
        <v>1.34</v>
      </c>
      <c r="MO23" s="3">
        <v>0.25</v>
      </c>
      <c r="MP23" s="3" t="s">
        <v>5</v>
      </c>
      <c r="MQ23" s="3">
        <v>2.5299999999999998</v>
      </c>
      <c r="MR23" s="3">
        <v>0.9</v>
      </c>
      <c r="MS23" s="3">
        <v>1.42</v>
      </c>
      <c r="MT23" s="3">
        <v>3.22</v>
      </c>
      <c r="MU23" s="3">
        <v>1.05</v>
      </c>
      <c r="MV23" s="3">
        <v>1.82</v>
      </c>
      <c r="MW23" s="3">
        <v>0.95</v>
      </c>
      <c r="MX23" s="3">
        <v>2.96</v>
      </c>
      <c r="MY23" s="3" t="s">
        <v>5</v>
      </c>
      <c r="MZ23" s="3">
        <v>1.38</v>
      </c>
      <c r="NA23" s="3">
        <v>2.0099999999999998</v>
      </c>
      <c r="NB23" s="3">
        <v>3.42</v>
      </c>
      <c r="NC23" s="3">
        <v>2.68</v>
      </c>
      <c r="ND23" s="3">
        <v>2.06</v>
      </c>
      <c r="NE23" s="3">
        <v>1.6</v>
      </c>
      <c r="NF23" s="3">
        <v>0.59</v>
      </c>
      <c r="NG23" s="3">
        <v>1.83</v>
      </c>
      <c r="NH23" s="3">
        <v>2.09</v>
      </c>
      <c r="NI23" s="3">
        <v>3.23</v>
      </c>
      <c r="NJ23" s="3">
        <v>2.42</v>
      </c>
      <c r="NK23" s="3">
        <v>1.64</v>
      </c>
      <c r="NL23" s="3">
        <v>0.81</v>
      </c>
      <c r="NM23" s="3">
        <v>1.21</v>
      </c>
      <c r="NN23" s="3">
        <v>1.85</v>
      </c>
      <c r="NO23" s="3">
        <v>2</v>
      </c>
      <c r="NP23" s="3">
        <v>2.09</v>
      </c>
      <c r="NQ23" s="3">
        <v>3.02</v>
      </c>
      <c r="NR23" s="3">
        <v>1.59</v>
      </c>
      <c r="NS23" s="3">
        <v>1.91</v>
      </c>
      <c r="NT23" s="3">
        <v>1.96</v>
      </c>
      <c r="NU23" s="3">
        <v>1.7</v>
      </c>
      <c r="NV23" s="3">
        <v>2.78</v>
      </c>
      <c r="NW23" s="3">
        <v>1.76</v>
      </c>
      <c r="NX23" s="3">
        <v>1.56</v>
      </c>
      <c r="NY23" s="3">
        <v>2.06</v>
      </c>
      <c r="NZ23" s="3">
        <v>1.88</v>
      </c>
      <c r="OA23" s="3">
        <v>2.15</v>
      </c>
      <c r="OB23" s="3">
        <v>1.94</v>
      </c>
      <c r="OC23" s="3">
        <v>2.0699999999999998</v>
      </c>
      <c r="OD23" s="3">
        <v>3.12</v>
      </c>
      <c r="OE23" s="3">
        <v>2.17</v>
      </c>
      <c r="OF23" s="3">
        <v>0.87</v>
      </c>
      <c r="OG23" s="3">
        <v>2.0499999999999998</v>
      </c>
      <c r="OH23" s="3">
        <v>2.5</v>
      </c>
      <c r="OI23" s="3">
        <v>1.45</v>
      </c>
      <c r="OJ23" s="3">
        <v>1.42</v>
      </c>
      <c r="OK23" s="3">
        <v>1.32</v>
      </c>
      <c r="OL23" s="3">
        <v>2.56</v>
      </c>
      <c r="OM23" s="3">
        <v>1.25</v>
      </c>
      <c r="ON23" s="3">
        <v>1.58</v>
      </c>
      <c r="OO23" s="3">
        <v>0.28000000000000003</v>
      </c>
      <c r="OP23" s="3">
        <v>2.66</v>
      </c>
      <c r="OQ23" s="3">
        <v>1.85</v>
      </c>
      <c r="OR23" s="3">
        <v>1.45</v>
      </c>
      <c r="OS23" s="3">
        <v>2.12</v>
      </c>
      <c r="OT23" s="3">
        <v>1.21</v>
      </c>
      <c r="OU23" s="3">
        <v>2.1800000000000002</v>
      </c>
      <c r="OV23" s="3">
        <v>1.79</v>
      </c>
      <c r="OW23" s="3">
        <v>2.72</v>
      </c>
      <c r="OX23" s="3">
        <v>1.08</v>
      </c>
      <c r="OY23" s="3">
        <v>0.99</v>
      </c>
      <c r="OZ23" s="3">
        <v>0.85</v>
      </c>
      <c r="PA23" s="3">
        <v>1.73</v>
      </c>
      <c r="PB23" s="3">
        <v>2.17</v>
      </c>
      <c r="PC23" s="3">
        <v>2.4300000000000002</v>
      </c>
      <c r="PD23" s="3">
        <v>2.5499999999999998</v>
      </c>
      <c r="PE23" s="3">
        <v>2.1</v>
      </c>
      <c r="PF23" s="3">
        <v>1.1499999999999999</v>
      </c>
      <c r="PG23" s="3">
        <v>1.98</v>
      </c>
      <c r="PH23" s="3">
        <v>3.39</v>
      </c>
      <c r="PI23" s="3">
        <v>1.01</v>
      </c>
      <c r="PJ23" s="3">
        <v>1.23</v>
      </c>
      <c r="PK23" s="3">
        <v>1.49</v>
      </c>
      <c r="PL23" s="3">
        <v>3.8</v>
      </c>
      <c r="PM23" s="3">
        <v>1.1599999999999999</v>
      </c>
      <c r="PN23" s="3">
        <v>1.47</v>
      </c>
      <c r="PO23" s="3">
        <v>3.79</v>
      </c>
      <c r="PP23" s="3">
        <v>2.77</v>
      </c>
      <c r="PQ23" s="3" t="s">
        <v>5</v>
      </c>
      <c r="PR23" s="3">
        <v>1.5</v>
      </c>
      <c r="PS23" s="3">
        <v>2.25</v>
      </c>
      <c r="PT23" s="3">
        <v>1.31</v>
      </c>
      <c r="PU23" s="3">
        <v>1.93</v>
      </c>
      <c r="PV23" s="3">
        <v>2.84</v>
      </c>
      <c r="PW23" s="3">
        <v>1.81</v>
      </c>
      <c r="PX23" s="3">
        <v>1.85</v>
      </c>
      <c r="PY23" s="3">
        <v>3.12</v>
      </c>
      <c r="PZ23" s="3">
        <v>0.79</v>
      </c>
      <c r="QA23" s="3">
        <v>2.93</v>
      </c>
      <c r="QB23" s="3">
        <v>1.39</v>
      </c>
      <c r="QC23" s="3">
        <v>1.88</v>
      </c>
      <c r="QD23" s="3">
        <v>2.0299999999999998</v>
      </c>
      <c r="QE23" s="3">
        <v>1.77</v>
      </c>
      <c r="QF23" s="3" t="s">
        <v>5</v>
      </c>
      <c r="QG23" s="3">
        <v>1.74</v>
      </c>
      <c r="QH23" s="3">
        <v>2.15</v>
      </c>
      <c r="QI23" s="3">
        <v>1.0900000000000001</v>
      </c>
      <c r="QJ23" s="3">
        <v>2.58</v>
      </c>
      <c r="QK23" s="3" t="s">
        <v>5</v>
      </c>
      <c r="QL23" s="3" t="s">
        <v>5</v>
      </c>
      <c r="QM23" s="3">
        <v>2.66</v>
      </c>
      <c r="QN23" s="3">
        <v>1.39</v>
      </c>
      <c r="QO23" s="3" t="s">
        <v>5</v>
      </c>
      <c r="QP23" s="3">
        <v>1.36</v>
      </c>
      <c r="QQ23" s="3" t="s">
        <v>5</v>
      </c>
      <c r="QR23" s="3">
        <v>0.02</v>
      </c>
      <c r="QS23" s="3" t="s">
        <v>5</v>
      </c>
      <c r="QT23" s="3">
        <v>2.0499999999999998</v>
      </c>
      <c r="QU23" s="3">
        <v>4.12</v>
      </c>
      <c r="QV23" s="3" t="s">
        <v>5</v>
      </c>
      <c r="QW23" s="3">
        <v>0</v>
      </c>
      <c r="QX23" s="3" t="s">
        <v>5</v>
      </c>
      <c r="QY23" s="3" t="s">
        <v>5</v>
      </c>
      <c r="QZ23" s="3" t="s">
        <v>5</v>
      </c>
      <c r="RA23" s="3">
        <v>4.9000000000000004</v>
      </c>
      <c r="RB23" s="3">
        <v>2.71</v>
      </c>
      <c r="RC23" s="3">
        <v>1.3</v>
      </c>
      <c r="RD23" s="3" t="s">
        <v>5</v>
      </c>
      <c r="RE23" s="3">
        <v>0</v>
      </c>
      <c r="RF23" s="3" t="s">
        <v>5</v>
      </c>
      <c r="RG23" s="3" t="s">
        <v>5</v>
      </c>
      <c r="RH23" s="3">
        <v>2.38</v>
      </c>
      <c r="RI23" s="3">
        <v>0.9</v>
      </c>
      <c r="RJ23" s="3">
        <v>4.3600000000000003</v>
      </c>
      <c r="RK23" s="3">
        <v>1.81</v>
      </c>
      <c r="RL23" s="3" t="s">
        <v>5</v>
      </c>
      <c r="RM23" s="3" t="s">
        <v>5</v>
      </c>
      <c r="RN23" s="3">
        <v>1.63</v>
      </c>
      <c r="RO23" s="3">
        <v>0.28999999999999998</v>
      </c>
      <c r="RP23" s="3" t="s">
        <v>5</v>
      </c>
      <c r="RQ23" s="3">
        <v>2.62</v>
      </c>
      <c r="RR23" s="3">
        <v>2.83</v>
      </c>
      <c r="RS23" s="3">
        <v>2.2799999999999998</v>
      </c>
      <c r="RT23" s="3" t="s">
        <v>5</v>
      </c>
      <c r="RU23" s="3" t="s">
        <v>5</v>
      </c>
      <c r="RV23" s="3" t="s">
        <v>5</v>
      </c>
      <c r="RW23" s="3" t="s">
        <v>5</v>
      </c>
      <c r="RX23" s="3" t="s">
        <v>5</v>
      </c>
      <c r="RY23" s="3" t="s">
        <v>5</v>
      </c>
      <c r="RZ23" s="3">
        <v>1.89</v>
      </c>
      <c r="SA23" s="3" t="s">
        <v>5</v>
      </c>
      <c r="SB23" s="3" t="s">
        <v>5</v>
      </c>
      <c r="SC23" s="3" t="s">
        <v>5</v>
      </c>
      <c r="SD23" s="3">
        <v>2.66</v>
      </c>
      <c r="SE23" s="3" t="s">
        <v>5</v>
      </c>
      <c r="SF23" s="3">
        <v>0.98</v>
      </c>
      <c r="SG23" s="3">
        <v>1.56</v>
      </c>
      <c r="SH23" s="3">
        <v>0.9</v>
      </c>
      <c r="SI23" s="3">
        <v>2.4900000000000002</v>
      </c>
      <c r="SJ23" s="3">
        <v>3.15</v>
      </c>
      <c r="SK23" s="3">
        <v>2.12</v>
      </c>
      <c r="SL23" s="3">
        <v>3.39</v>
      </c>
      <c r="SM23" s="3">
        <v>3.15</v>
      </c>
      <c r="SN23" s="3">
        <v>1.44</v>
      </c>
      <c r="SO23" s="3">
        <v>0</v>
      </c>
      <c r="SP23" s="3">
        <v>0.81</v>
      </c>
      <c r="SQ23" s="3">
        <v>3.17</v>
      </c>
      <c r="SR23" s="3">
        <v>1.45</v>
      </c>
      <c r="SS23" s="3" t="s">
        <v>5</v>
      </c>
      <c r="ST23" s="3">
        <v>1.54</v>
      </c>
      <c r="SU23" s="3">
        <v>1.49</v>
      </c>
      <c r="SV23" s="3">
        <v>2.2999999999999998</v>
      </c>
      <c r="SW23" s="3">
        <v>3.91</v>
      </c>
      <c r="SX23" s="3">
        <v>2.5099999999999998</v>
      </c>
      <c r="SY23" s="3">
        <v>1.87</v>
      </c>
      <c r="SZ23" s="3">
        <v>1.73</v>
      </c>
      <c r="TA23" s="3">
        <v>1.53</v>
      </c>
      <c r="TB23" s="3">
        <v>2.4300000000000002</v>
      </c>
      <c r="TC23" s="3">
        <v>0.97</v>
      </c>
      <c r="TD23" s="3">
        <v>0.46</v>
      </c>
      <c r="TE23" s="3">
        <v>1.34</v>
      </c>
      <c r="TF23" s="3">
        <v>1.1000000000000001</v>
      </c>
      <c r="TG23" s="3">
        <v>3.12</v>
      </c>
      <c r="TH23" s="3">
        <v>3.25</v>
      </c>
      <c r="TI23" s="3">
        <v>3.94</v>
      </c>
      <c r="TJ23" s="3" t="s">
        <v>5</v>
      </c>
      <c r="TK23" s="3">
        <v>2.48</v>
      </c>
      <c r="TL23" s="3">
        <v>1.1399999999999999</v>
      </c>
      <c r="TM23" s="3">
        <v>1.38</v>
      </c>
      <c r="TN23" s="3">
        <v>1.94</v>
      </c>
      <c r="TO23" s="3">
        <v>2.02</v>
      </c>
      <c r="TP23" s="3">
        <v>1.52</v>
      </c>
      <c r="TQ23" s="3">
        <v>1.92</v>
      </c>
      <c r="TR23" s="3">
        <v>2.19</v>
      </c>
      <c r="TS23" s="3">
        <v>1.79</v>
      </c>
      <c r="TT23" s="3">
        <v>2.0099999999999998</v>
      </c>
      <c r="TU23" s="3">
        <v>2.4500000000000002</v>
      </c>
      <c r="TV23" s="3">
        <v>2.5099999999999998</v>
      </c>
      <c r="TW23" s="3">
        <v>2.88</v>
      </c>
      <c r="TX23" s="3">
        <v>3.03</v>
      </c>
      <c r="TY23" s="3">
        <v>1.72</v>
      </c>
      <c r="TZ23" s="3">
        <v>1.1399999999999999</v>
      </c>
      <c r="UA23" s="3">
        <v>2.21</v>
      </c>
      <c r="UB23" s="3">
        <v>3.86</v>
      </c>
      <c r="UC23" s="3">
        <v>1.94</v>
      </c>
      <c r="UD23" s="3">
        <v>2.0299999999999998</v>
      </c>
      <c r="UE23" s="3" t="s">
        <v>5</v>
      </c>
      <c r="UF23" s="3">
        <v>1.3</v>
      </c>
      <c r="UG23" s="3">
        <v>3.24</v>
      </c>
      <c r="UH23" s="3">
        <v>1.63</v>
      </c>
      <c r="UI23" s="3">
        <v>1.8</v>
      </c>
      <c r="UJ23" s="3">
        <v>2.0099999999999998</v>
      </c>
      <c r="UK23" s="3">
        <v>4.78</v>
      </c>
      <c r="UL23" s="3">
        <v>1.59</v>
      </c>
      <c r="UM23" s="3">
        <v>3.6</v>
      </c>
      <c r="UN23" s="3">
        <v>2.63</v>
      </c>
      <c r="UO23" s="3">
        <v>2.58</v>
      </c>
      <c r="UP23" s="3">
        <v>2.48</v>
      </c>
      <c r="UQ23" s="3">
        <v>3.31</v>
      </c>
      <c r="UR23" s="3">
        <v>2.08</v>
      </c>
      <c r="US23" s="3">
        <v>1.95</v>
      </c>
      <c r="UT23" s="3">
        <v>1.05</v>
      </c>
      <c r="UU23" s="3">
        <v>2.25</v>
      </c>
      <c r="UV23" s="3">
        <v>2.0699999999999998</v>
      </c>
      <c r="UW23" s="3" t="s">
        <v>5</v>
      </c>
      <c r="UX23" s="3">
        <v>2.0499999999999998</v>
      </c>
      <c r="UY23" s="3">
        <v>1.95</v>
      </c>
      <c r="UZ23" s="3">
        <v>1.84</v>
      </c>
      <c r="VA23" s="3">
        <v>2.79</v>
      </c>
      <c r="VB23" s="3">
        <v>2.76</v>
      </c>
      <c r="VC23" s="3">
        <v>1.46</v>
      </c>
      <c r="VD23" s="3">
        <v>4.12</v>
      </c>
      <c r="VE23" s="3">
        <v>0.98</v>
      </c>
      <c r="VF23" s="3">
        <v>1.1200000000000001</v>
      </c>
      <c r="VG23" s="3">
        <v>1.27</v>
      </c>
      <c r="VH23" s="3">
        <v>0.57999999999999996</v>
      </c>
      <c r="VI23" s="3">
        <v>2.48</v>
      </c>
      <c r="VJ23" s="3">
        <v>0.79</v>
      </c>
      <c r="VK23" s="3">
        <v>3.73</v>
      </c>
      <c r="VL23" s="3">
        <v>2.06</v>
      </c>
      <c r="VM23" s="3">
        <v>0.57999999999999996</v>
      </c>
      <c r="VN23" s="3">
        <v>1.35</v>
      </c>
      <c r="VO23" s="3">
        <v>2.5099999999999998</v>
      </c>
      <c r="VP23" s="3">
        <v>1.94</v>
      </c>
      <c r="VQ23" s="3">
        <v>3.35</v>
      </c>
      <c r="VR23" s="3">
        <v>3.49</v>
      </c>
      <c r="VS23" s="3">
        <v>1.99</v>
      </c>
      <c r="VT23" s="3">
        <v>1.1000000000000001</v>
      </c>
      <c r="VU23" s="3">
        <v>1.46</v>
      </c>
      <c r="VV23" s="3">
        <v>2.54</v>
      </c>
      <c r="VW23" s="3">
        <v>0.76</v>
      </c>
      <c r="VX23" s="3">
        <v>2.4</v>
      </c>
      <c r="VY23" s="3">
        <v>1.78</v>
      </c>
      <c r="VZ23" s="3">
        <v>1.23</v>
      </c>
      <c r="WA23" s="3">
        <v>0.38</v>
      </c>
      <c r="WB23" s="3">
        <v>1.19</v>
      </c>
      <c r="WC23" s="3">
        <v>2.1</v>
      </c>
      <c r="WD23" s="3">
        <v>1.22</v>
      </c>
      <c r="WE23" s="3">
        <v>2.92</v>
      </c>
      <c r="WF23" s="3">
        <v>1.54</v>
      </c>
      <c r="WG23" s="3">
        <v>2.1</v>
      </c>
      <c r="WH23" s="3">
        <v>2.88</v>
      </c>
      <c r="WI23" s="3">
        <v>1.76</v>
      </c>
      <c r="WJ23" s="3">
        <v>1.25</v>
      </c>
      <c r="WK23" s="3">
        <v>1.93</v>
      </c>
      <c r="WL23" s="3">
        <v>0.86</v>
      </c>
      <c r="WM23" s="3">
        <v>1.89</v>
      </c>
      <c r="WN23" s="3">
        <v>1.67</v>
      </c>
      <c r="WO23" s="3">
        <v>1.61</v>
      </c>
      <c r="WP23" s="3">
        <v>1.06</v>
      </c>
      <c r="WQ23" s="3">
        <v>1.07</v>
      </c>
      <c r="WR23" s="3">
        <v>1.93</v>
      </c>
      <c r="WS23" s="3">
        <v>1.37</v>
      </c>
      <c r="WT23" s="3">
        <v>3.13</v>
      </c>
      <c r="WU23" s="3">
        <v>2.21</v>
      </c>
      <c r="WV23" s="3">
        <v>2.2200000000000002</v>
      </c>
      <c r="WW23" s="3">
        <v>1.76</v>
      </c>
      <c r="WX23" s="3">
        <v>3.02</v>
      </c>
      <c r="WY23" s="3">
        <v>1.65</v>
      </c>
      <c r="WZ23" s="3">
        <v>0.95</v>
      </c>
      <c r="XA23" s="3">
        <v>2.93</v>
      </c>
      <c r="XB23" s="3">
        <v>1.56</v>
      </c>
      <c r="XC23" s="3">
        <v>1.48</v>
      </c>
      <c r="XD23" s="3">
        <v>1.73</v>
      </c>
      <c r="XE23" s="3">
        <v>2.08</v>
      </c>
      <c r="XF23" s="3" t="s">
        <v>5</v>
      </c>
      <c r="XG23" s="3">
        <v>2.3199999999999998</v>
      </c>
      <c r="XH23" s="3">
        <v>1.02</v>
      </c>
      <c r="XI23" s="3">
        <v>1.18</v>
      </c>
      <c r="XJ23" s="3">
        <v>0.69</v>
      </c>
      <c r="XK23" s="3">
        <v>1.03</v>
      </c>
      <c r="XL23" s="3">
        <v>2.7</v>
      </c>
      <c r="XM23" s="3">
        <v>1.24</v>
      </c>
      <c r="XN23" s="3">
        <v>0.2</v>
      </c>
      <c r="XO23" s="3">
        <v>2.39</v>
      </c>
      <c r="XP23" s="3">
        <v>2.72</v>
      </c>
      <c r="XQ23" s="3">
        <v>1.89</v>
      </c>
      <c r="XR23" s="3">
        <v>2.0699999999999998</v>
      </c>
      <c r="XS23" s="3">
        <v>0.71</v>
      </c>
      <c r="XT23" s="3">
        <v>1.97</v>
      </c>
      <c r="XU23" s="3">
        <v>2.15</v>
      </c>
      <c r="XV23" s="3">
        <v>2.61</v>
      </c>
      <c r="XW23" s="3">
        <v>1.26</v>
      </c>
      <c r="XX23" s="3">
        <v>3.16</v>
      </c>
      <c r="XY23" s="3">
        <v>2.2799999999999998</v>
      </c>
      <c r="XZ23" s="3">
        <v>1.88</v>
      </c>
      <c r="YA23" s="3">
        <v>2.13</v>
      </c>
      <c r="YB23" s="3">
        <v>2.12</v>
      </c>
      <c r="YC23" s="3">
        <v>2.75</v>
      </c>
      <c r="YD23" s="3">
        <v>1.66</v>
      </c>
      <c r="YE23" s="3">
        <v>2.21</v>
      </c>
      <c r="YF23" s="3" t="s">
        <v>5</v>
      </c>
      <c r="YG23" s="3">
        <v>1.8</v>
      </c>
      <c r="YH23" s="3">
        <v>1.95</v>
      </c>
      <c r="YI23" s="3">
        <v>2.23</v>
      </c>
      <c r="YJ23" s="3">
        <v>2.2200000000000002</v>
      </c>
      <c r="YK23" s="3">
        <v>3.9</v>
      </c>
      <c r="YL23" s="3">
        <v>0.45</v>
      </c>
      <c r="YM23" s="3">
        <v>2.77</v>
      </c>
      <c r="YN23" s="3">
        <v>1.97</v>
      </c>
      <c r="YO23" s="3">
        <v>1.9</v>
      </c>
      <c r="YP23" s="3">
        <v>2.0499999999999998</v>
      </c>
      <c r="YQ23" s="3">
        <v>2.02</v>
      </c>
      <c r="YR23" s="3">
        <v>1.17</v>
      </c>
      <c r="YS23" s="3">
        <v>1.66</v>
      </c>
      <c r="YT23" s="3">
        <v>2</v>
      </c>
      <c r="YU23" s="3">
        <v>1.51</v>
      </c>
      <c r="YV23" s="3">
        <v>1.95</v>
      </c>
      <c r="YW23" s="3">
        <v>1.26</v>
      </c>
      <c r="YX23" s="3">
        <v>1.93</v>
      </c>
      <c r="YY23" s="3">
        <v>1.58</v>
      </c>
      <c r="YZ23" s="3">
        <v>1.06</v>
      </c>
      <c r="ZA23" s="3">
        <v>1.91</v>
      </c>
      <c r="ZB23" s="3">
        <v>1.1100000000000001</v>
      </c>
      <c r="ZC23" s="3">
        <v>1.88</v>
      </c>
      <c r="ZD23" s="3">
        <v>3.16</v>
      </c>
      <c r="ZE23" s="3">
        <v>1.62</v>
      </c>
      <c r="ZF23" s="3">
        <v>2.04</v>
      </c>
      <c r="ZG23" s="3">
        <v>1.92</v>
      </c>
      <c r="ZH23" s="3">
        <v>2.69</v>
      </c>
      <c r="ZI23" s="3">
        <v>2.9</v>
      </c>
      <c r="ZJ23" s="3">
        <v>2.29</v>
      </c>
      <c r="ZK23" s="3">
        <v>1.62</v>
      </c>
      <c r="ZL23" s="3">
        <v>0.61</v>
      </c>
      <c r="ZM23" s="3">
        <v>1.23</v>
      </c>
      <c r="ZN23" s="3">
        <v>0.86</v>
      </c>
      <c r="ZO23" s="3">
        <v>3.08</v>
      </c>
      <c r="ZP23" s="3">
        <v>0.86</v>
      </c>
      <c r="ZQ23" s="3">
        <v>0.9</v>
      </c>
      <c r="ZR23" s="3">
        <v>2.2599999999999998</v>
      </c>
      <c r="ZS23" s="3" t="s">
        <v>5</v>
      </c>
      <c r="ZT23" s="3">
        <v>2.74</v>
      </c>
      <c r="ZU23" s="3">
        <v>2.5499999999999998</v>
      </c>
      <c r="ZV23" s="3">
        <v>2.59</v>
      </c>
      <c r="ZW23" s="3">
        <v>2.2400000000000002</v>
      </c>
      <c r="ZX23" s="3">
        <v>1.58</v>
      </c>
      <c r="ZY23" s="3">
        <v>2.5</v>
      </c>
      <c r="ZZ23" s="3">
        <v>1.35</v>
      </c>
      <c r="AAA23" s="3">
        <v>1.58</v>
      </c>
      <c r="AAB23" s="3">
        <v>1.8</v>
      </c>
      <c r="AAC23" s="3">
        <v>2.39</v>
      </c>
      <c r="AAD23" s="3">
        <v>1.37</v>
      </c>
      <c r="AAE23" s="3">
        <v>2.72</v>
      </c>
      <c r="AAF23" s="3">
        <v>1.33</v>
      </c>
      <c r="AAG23" s="3">
        <v>2.46</v>
      </c>
      <c r="AAH23" s="3">
        <v>0.11</v>
      </c>
      <c r="AAI23" s="3">
        <v>1.38</v>
      </c>
      <c r="AAJ23" s="3">
        <v>1.52</v>
      </c>
      <c r="AAK23" s="3">
        <v>2.29</v>
      </c>
      <c r="AAL23" s="3">
        <v>1.1399999999999999</v>
      </c>
      <c r="AAM23" s="3">
        <v>0.75</v>
      </c>
      <c r="AAN23" s="3">
        <v>2.62</v>
      </c>
      <c r="AAO23" s="3">
        <v>3.77</v>
      </c>
      <c r="AAP23" s="3">
        <v>0.56000000000000005</v>
      </c>
      <c r="AAQ23" s="3">
        <v>2.54</v>
      </c>
      <c r="AAR23" s="3">
        <v>2.27</v>
      </c>
      <c r="AAS23" s="3">
        <v>1.72</v>
      </c>
      <c r="AAT23" s="3">
        <v>1.34</v>
      </c>
      <c r="AAU23" s="3">
        <v>1.53</v>
      </c>
      <c r="AAV23" s="3">
        <v>0.43</v>
      </c>
      <c r="AAW23" s="3">
        <v>0.01</v>
      </c>
      <c r="AAX23" s="3">
        <v>0.81</v>
      </c>
      <c r="AAY23" s="3" t="s">
        <v>5</v>
      </c>
      <c r="AAZ23" s="3">
        <v>1.01</v>
      </c>
      <c r="ABA23" s="3">
        <v>3.31</v>
      </c>
      <c r="ABB23" s="3" t="s">
        <v>5</v>
      </c>
      <c r="ABC23" s="3">
        <v>1.24</v>
      </c>
      <c r="ABD23" s="3">
        <v>1.53</v>
      </c>
      <c r="ABE23" s="3">
        <v>2.92</v>
      </c>
      <c r="ABF23" s="3">
        <v>2.0499999999999998</v>
      </c>
      <c r="ABG23" s="3">
        <v>2.92</v>
      </c>
      <c r="ABH23" s="3">
        <v>1.39</v>
      </c>
      <c r="ABI23" s="3">
        <v>2.33</v>
      </c>
      <c r="ABJ23" s="3">
        <v>2.92</v>
      </c>
      <c r="ABK23" s="3">
        <v>1.82</v>
      </c>
      <c r="ABL23" s="3">
        <v>2.2599999999999998</v>
      </c>
      <c r="ABM23" s="3">
        <v>2.61</v>
      </c>
      <c r="ABN23" s="3">
        <v>1.29</v>
      </c>
      <c r="ABO23" s="3">
        <v>2.41</v>
      </c>
      <c r="ABP23" s="3">
        <v>2.58</v>
      </c>
      <c r="ABQ23" s="3">
        <v>1.71</v>
      </c>
      <c r="ABR23" s="3">
        <v>2.37</v>
      </c>
      <c r="ABS23" s="3">
        <v>1.98</v>
      </c>
      <c r="ABT23" s="3">
        <v>2.1</v>
      </c>
      <c r="ABU23" s="3">
        <v>1.73</v>
      </c>
      <c r="ABV23" s="3">
        <v>2.21</v>
      </c>
      <c r="ABW23" s="3">
        <v>2.09</v>
      </c>
      <c r="ABX23" s="3">
        <v>2.3199999999999998</v>
      </c>
      <c r="ABY23" s="3">
        <v>1.36</v>
      </c>
      <c r="ABZ23" s="3">
        <v>3.29</v>
      </c>
      <c r="ACA23" s="3">
        <v>1.42</v>
      </c>
      <c r="ACB23" s="3">
        <v>2.66</v>
      </c>
      <c r="ACC23" s="3">
        <v>1.77</v>
      </c>
      <c r="ACD23" s="3">
        <v>2.74</v>
      </c>
      <c r="ACE23" s="3">
        <v>3.77</v>
      </c>
      <c r="ACF23" s="3">
        <v>2.33</v>
      </c>
      <c r="ACG23" s="3">
        <v>1.72</v>
      </c>
      <c r="ACH23" s="3">
        <v>1.74</v>
      </c>
      <c r="ACI23" s="3">
        <v>2.34</v>
      </c>
      <c r="ACJ23" s="3">
        <v>2.82</v>
      </c>
      <c r="ACK23" s="3">
        <v>1.48</v>
      </c>
      <c r="ACL23" s="3">
        <v>1.3</v>
      </c>
      <c r="ACM23" s="3">
        <v>2.81</v>
      </c>
      <c r="ACN23" s="3">
        <v>1.55</v>
      </c>
      <c r="ACO23" s="3">
        <v>1.91</v>
      </c>
      <c r="ACP23" s="3">
        <v>1.85</v>
      </c>
      <c r="ACQ23" s="3">
        <v>2.59</v>
      </c>
      <c r="ACR23" s="3">
        <v>2.4500000000000002</v>
      </c>
      <c r="ACS23" s="3">
        <v>1.85</v>
      </c>
      <c r="ACT23" s="3">
        <v>2.2599999999999998</v>
      </c>
      <c r="ACU23" s="3">
        <v>2.2200000000000002</v>
      </c>
      <c r="ACV23" s="3">
        <v>1.68</v>
      </c>
      <c r="ACW23" s="3">
        <v>2.71</v>
      </c>
      <c r="ACX23" s="3">
        <v>2.3199999999999998</v>
      </c>
      <c r="ACY23" s="3">
        <v>1.42</v>
      </c>
      <c r="ACZ23" s="3">
        <v>2.46</v>
      </c>
      <c r="ADA23" s="3">
        <v>1.68</v>
      </c>
      <c r="ADB23" s="3">
        <v>2.17</v>
      </c>
      <c r="ADC23" s="3">
        <v>2.2599999999999998</v>
      </c>
      <c r="ADD23" s="3">
        <v>2.04</v>
      </c>
      <c r="ADE23" s="3">
        <v>1.93</v>
      </c>
      <c r="ADF23" s="3">
        <v>1.78</v>
      </c>
      <c r="ADG23" s="3">
        <v>2.65</v>
      </c>
      <c r="ADH23" s="3">
        <v>1.85</v>
      </c>
      <c r="ADI23" s="3">
        <v>2.08</v>
      </c>
      <c r="ADJ23" s="3">
        <v>1.55</v>
      </c>
      <c r="ADK23" s="3">
        <v>2.65</v>
      </c>
      <c r="ADL23" s="3">
        <v>2.4700000000000002</v>
      </c>
      <c r="ADM23" s="3">
        <v>0.47</v>
      </c>
      <c r="ADN23" s="3">
        <v>1.74</v>
      </c>
      <c r="ADO23" s="3">
        <v>1.87</v>
      </c>
      <c r="ADP23" s="3">
        <v>2.66</v>
      </c>
      <c r="ADQ23" s="3">
        <v>0.74</v>
      </c>
      <c r="ADR23" s="3">
        <v>1.72</v>
      </c>
      <c r="ADS23" s="3">
        <v>1.84</v>
      </c>
      <c r="ADT23" s="3">
        <v>1.66</v>
      </c>
      <c r="ADU23" s="3">
        <v>2.27</v>
      </c>
      <c r="ADV23" s="3">
        <v>2.5299999999999998</v>
      </c>
      <c r="ADW23" s="3">
        <v>1.22</v>
      </c>
      <c r="ADX23" s="3">
        <v>3</v>
      </c>
      <c r="ADY23" s="3">
        <v>1.49</v>
      </c>
      <c r="ADZ23" s="3">
        <v>1.79</v>
      </c>
      <c r="AEA23" s="3">
        <v>1.92</v>
      </c>
      <c r="AEB23" s="3">
        <v>2</v>
      </c>
      <c r="AEC23" s="3">
        <v>1.49</v>
      </c>
      <c r="AED23" s="3">
        <v>3.17</v>
      </c>
      <c r="AEE23" s="3">
        <v>2.0299999999999998</v>
      </c>
      <c r="AEF23" s="3">
        <v>2.2400000000000002</v>
      </c>
      <c r="AEG23" s="3">
        <v>1.74</v>
      </c>
      <c r="AEH23" s="3">
        <v>2.46</v>
      </c>
      <c r="AEI23" s="3">
        <v>1.86</v>
      </c>
      <c r="AEJ23" s="3">
        <v>3.06</v>
      </c>
      <c r="AEK23" s="3">
        <v>1.21</v>
      </c>
      <c r="AEL23" s="3">
        <v>2.09</v>
      </c>
      <c r="AEM23" s="3">
        <v>2.08</v>
      </c>
      <c r="AEN23" s="3">
        <v>2.02</v>
      </c>
      <c r="AEO23" s="3">
        <v>2.08</v>
      </c>
      <c r="AEP23" s="3">
        <v>2.5499999999999998</v>
      </c>
      <c r="AEQ23" s="3">
        <v>1.51</v>
      </c>
      <c r="AER23" s="3" t="s">
        <v>5</v>
      </c>
      <c r="AES23" s="3">
        <v>2.0499999999999998</v>
      </c>
      <c r="AET23" s="3">
        <v>1.58</v>
      </c>
      <c r="AEU23" s="3">
        <v>1.61</v>
      </c>
      <c r="AEV23" s="3">
        <v>1.02</v>
      </c>
      <c r="AEW23" s="3">
        <v>1.49</v>
      </c>
      <c r="AEX23" s="3">
        <v>1.84</v>
      </c>
      <c r="AEY23" s="3">
        <v>1.22</v>
      </c>
      <c r="AEZ23" s="3">
        <v>2.4300000000000002</v>
      </c>
      <c r="AFA23" s="3">
        <v>2.2200000000000002</v>
      </c>
      <c r="AFB23" s="3">
        <v>1.87</v>
      </c>
      <c r="AFC23" s="3">
        <v>2.1800000000000002</v>
      </c>
      <c r="AFD23" s="3">
        <v>2.38</v>
      </c>
      <c r="AFE23" s="3">
        <v>1.31</v>
      </c>
      <c r="AFF23" s="3">
        <v>2.57</v>
      </c>
      <c r="AFG23" s="3">
        <v>2.1</v>
      </c>
      <c r="AFH23" s="3">
        <v>1.64</v>
      </c>
      <c r="AFI23" s="3">
        <v>1.24</v>
      </c>
      <c r="AFJ23" s="3">
        <v>2.94</v>
      </c>
      <c r="AFK23" s="3">
        <v>2.11</v>
      </c>
      <c r="AFL23" s="3">
        <v>1.58</v>
      </c>
      <c r="AFM23" s="3">
        <v>2.02</v>
      </c>
      <c r="AFN23" s="3">
        <v>2.63</v>
      </c>
      <c r="AFO23" s="3">
        <v>2.57</v>
      </c>
      <c r="AFP23" s="3">
        <v>2.76</v>
      </c>
      <c r="AFQ23" s="3">
        <v>2.8</v>
      </c>
      <c r="AFR23" s="3">
        <v>2.33</v>
      </c>
      <c r="AFS23" s="3">
        <v>1.37</v>
      </c>
      <c r="AFT23" s="3">
        <v>1.39</v>
      </c>
      <c r="AFU23" s="3">
        <v>2.11</v>
      </c>
      <c r="AFV23" s="3">
        <v>2.1</v>
      </c>
      <c r="AFW23" s="3">
        <v>2.79</v>
      </c>
      <c r="AFX23" s="3">
        <v>1.49</v>
      </c>
      <c r="AFY23" s="3">
        <v>1.96</v>
      </c>
      <c r="AFZ23" s="3">
        <v>1.87</v>
      </c>
      <c r="AGA23" s="3">
        <v>2.48</v>
      </c>
      <c r="AGB23" s="3">
        <v>1.35</v>
      </c>
      <c r="AGC23" s="3">
        <v>2.58</v>
      </c>
      <c r="AGD23" s="3">
        <v>3.23</v>
      </c>
      <c r="AGE23" s="3">
        <v>2.27</v>
      </c>
      <c r="AGF23" s="3">
        <v>2.82</v>
      </c>
      <c r="AGG23" s="3">
        <v>1.64</v>
      </c>
      <c r="AGH23" s="3">
        <v>2.64</v>
      </c>
      <c r="AGI23" s="3">
        <v>1.35</v>
      </c>
      <c r="AGJ23" s="3">
        <v>4.8</v>
      </c>
      <c r="AGK23" s="3">
        <v>2.27</v>
      </c>
      <c r="AGL23" s="3">
        <v>1.86</v>
      </c>
      <c r="AGM23" s="3">
        <v>2.36</v>
      </c>
      <c r="AGN23" s="3">
        <v>2</v>
      </c>
      <c r="AGO23" s="3">
        <v>1.62</v>
      </c>
      <c r="AGP23" s="3">
        <v>1.66</v>
      </c>
      <c r="AGQ23" s="3">
        <v>2.85</v>
      </c>
      <c r="AGR23" s="3">
        <v>2.16</v>
      </c>
      <c r="AGS23" s="3">
        <v>2.92</v>
      </c>
      <c r="AGT23" s="3">
        <v>3.25</v>
      </c>
      <c r="AGU23" s="3">
        <v>1.93</v>
      </c>
      <c r="AGV23" s="3">
        <v>2.16</v>
      </c>
      <c r="AGW23" s="3">
        <v>1.67</v>
      </c>
      <c r="AGX23" s="3">
        <v>1.64</v>
      </c>
      <c r="AGY23" s="3">
        <v>2.12</v>
      </c>
      <c r="AGZ23" s="3">
        <v>2.29</v>
      </c>
      <c r="AHA23" s="3">
        <v>1.58</v>
      </c>
      <c r="AHB23" s="3">
        <v>2.21</v>
      </c>
      <c r="AHC23" s="3">
        <v>1.9</v>
      </c>
      <c r="AHD23" s="3">
        <v>1.6</v>
      </c>
      <c r="AHE23" s="3">
        <v>2.35</v>
      </c>
      <c r="AHF23" s="3">
        <v>3.33</v>
      </c>
      <c r="AHG23" s="3">
        <v>1.87</v>
      </c>
      <c r="AHH23" s="3">
        <v>1.99</v>
      </c>
      <c r="AHI23" s="3">
        <v>2.12</v>
      </c>
      <c r="AHJ23" s="3">
        <v>2.41</v>
      </c>
      <c r="AHK23" s="3">
        <v>2.42</v>
      </c>
      <c r="AHL23" s="3">
        <v>1.7</v>
      </c>
      <c r="AHM23" s="3">
        <v>2.0099999999999998</v>
      </c>
      <c r="AHN23" s="3">
        <v>2.38</v>
      </c>
      <c r="AHO23" s="3">
        <v>2.62</v>
      </c>
      <c r="AHP23" s="3">
        <v>3</v>
      </c>
      <c r="AHQ23" s="3">
        <v>2.42</v>
      </c>
      <c r="AHR23" s="3">
        <v>2.27</v>
      </c>
      <c r="AHS23" s="3">
        <v>2.17</v>
      </c>
      <c r="AHT23" s="3">
        <v>2.04</v>
      </c>
      <c r="AHU23" s="3">
        <v>2.19</v>
      </c>
      <c r="AHV23" s="3">
        <v>3.27</v>
      </c>
      <c r="AHW23" s="3">
        <v>1.66</v>
      </c>
      <c r="AHX23" s="3">
        <v>3.02</v>
      </c>
      <c r="AHY23" s="3">
        <v>2.02</v>
      </c>
      <c r="AHZ23" s="3">
        <v>3.12</v>
      </c>
      <c r="AIA23" s="3">
        <v>2.38</v>
      </c>
      <c r="AIB23" s="3">
        <v>2.0099999999999998</v>
      </c>
      <c r="AIC23" s="3">
        <v>1.84</v>
      </c>
      <c r="AID23" s="3">
        <v>2.39</v>
      </c>
      <c r="AIE23" s="3">
        <v>2.95</v>
      </c>
      <c r="AIF23" s="3">
        <v>1.26</v>
      </c>
      <c r="AIG23" s="3">
        <v>3.09</v>
      </c>
      <c r="AIH23" s="3">
        <v>2.2599999999999998</v>
      </c>
      <c r="AII23" s="3">
        <v>1.76</v>
      </c>
      <c r="AIJ23" s="3">
        <v>2.29</v>
      </c>
      <c r="AIK23" s="3">
        <v>1.62</v>
      </c>
      <c r="AIL23" s="3">
        <v>1.45</v>
      </c>
      <c r="AIM23" s="3">
        <v>0.97</v>
      </c>
      <c r="AIN23" s="3">
        <v>1.86</v>
      </c>
      <c r="AIO23" s="3">
        <v>1.57</v>
      </c>
      <c r="AIP23" s="3">
        <v>3.24</v>
      </c>
      <c r="AIQ23" s="3">
        <v>2.4</v>
      </c>
      <c r="AIR23" s="3">
        <v>1.61</v>
      </c>
      <c r="AIS23" s="3">
        <v>1.56</v>
      </c>
      <c r="AIT23" s="3">
        <v>2.1</v>
      </c>
      <c r="AIU23" s="3">
        <v>2.16</v>
      </c>
      <c r="AIV23" s="3">
        <v>3.56</v>
      </c>
      <c r="AIW23" s="3">
        <v>2.77</v>
      </c>
      <c r="AIX23" s="3">
        <v>2.69</v>
      </c>
      <c r="AIY23" s="3">
        <v>2</v>
      </c>
      <c r="AIZ23" s="3">
        <v>1.65</v>
      </c>
      <c r="AJA23" s="3">
        <v>1.6</v>
      </c>
      <c r="AJB23" s="3">
        <v>2.06</v>
      </c>
      <c r="AJC23" s="3">
        <v>2.2200000000000002</v>
      </c>
      <c r="AJD23" s="3">
        <v>2.2999999999999998</v>
      </c>
      <c r="AJE23" s="3">
        <v>2.71</v>
      </c>
      <c r="AJF23" s="3">
        <v>2.31</v>
      </c>
      <c r="AJG23" s="3">
        <v>1.81</v>
      </c>
      <c r="AJH23" s="3">
        <v>1.96</v>
      </c>
      <c r="AJI23" s="3">
        <v>2.25</v>
      </c>
      <c r="AJJ23" s="3">
        <v>2</v>
      </c>
      <c r="AJK23" s="3">
        <v>1.66</v>
      </c>
      <c r="AJL23" s="3">
        <v>2.0299999999999998</v>
      </c>
      <c r="AJM23" s="3">
        <v>2.4900000000000002</v>
      </c>
      <c r="AJN23" s="3">
        <v>2.99</v>
      </c>
      <c r="AJO23" s="3">
        <v>1.97</v>
      </c>
      <c r="AJP23" s="3">
        <v>1.63</v>
      </c>
      <c r="AJQ23" s="3">
        <v>2</v>
      </c>
      <c r="AJR23" s="3">
        <v>1.43</v>
      </c>
      <c r="AJS23" s="3">
        <v>1.85</v>
      </c>
      <c r="AJT23" s="3">
        <v>2.19</v>
      </c>
      <c r="AJU23" s="3">
        <v>2.37</v>
      </c>
      <c r="AJV23" s="3">
        <v>2.34</v>
      </c>
      <c r="AJW23" s="3">
        <v>2.58</v>
      </c>
      <c r="AJX23" s="3">
        <v>2.2799999999999998</v>
      </c>
      <c r="AJY23" s="3">
        <v>3.19</v>
      </c>
      <c r="AJZ23" s="3">
        <v>2.48</v>
      </c>
      <c r="AKA23" s="3">
        <v>1.68</v>
      </c>
      <c r="AKB23" s="3">
        <v>2.69</v>
      </c>
      <c r="AKC23" s="3">
        <v>1.46</v>
      </c>
      <c r="AKD23" s="3">
        <v>1.23</v>
      </c>
      <c r="AKE23" s="3">
        <v>1.53</v>
      </c>
      <c r="AKF23" s="3">
        <v>1.23</v>
      </c>
      <c r="AKG23" s="3">
        <v>1.92</v>
      </c>
      <c r="AKH23" s="3">
        <v>2.83</v>
      </c>
      <c r="AKI23" s="3">
        <v>1.68</v>
      </c>
      <c r="AKJ23" s="3">
        <v>1.1499999999999999</v>
      </c>
      <c r="AKK23" s="3">
        <v>3.12</v>
      </c>
      <c r="AKL23" s="3">
        <v>1.78</v>
      </c>
      <c r="AKM23" s="3">
        <v>1.64</v>
      </c>
      <c r="AKN23" s="3">
        <v>1.72</v>
      </c>
      <c r="AKO23" s="3">
        <v>1.1399999999999999</v>
      </c>
      <c r="AKP23" s="3">
        <v>2.96</v>
      </c>
      <c r="AKQ23" s="3">
        <v>2.25</v>
      </c>
      <c r="AKR23" s="3">
        <v>1.69</v>
      </c>
      <c r="AKS23" s="3">
        <v>1.63</v>
      </c>
      <c r="AKT23" s="3">
        <v>2.73</v>
      </c>
      <c r="AKU23" s="3">
        <v>1.99</v>
      </c>
      <c r="AKV23" s="3">
        <v>3.63</v>
      </c>
      <c r="AKW23" s="3">
        <v>2.48</v>
      </c>
      <c r="AKX23" s="3">
        <v>1.85</v>
      </c>
      <c r="AKY23" s="3">
        <v>1.1599999999999999</v>
      </c>
      <c r="AKZ23" s="3">
        <v>1.64</v>
      </c>
      <c r="ALA23" s="3">
        <v>0.83</v>
      </c>
      <c r="ALB23" s="3">
        <v>2.12</v>
      </c>
      <c r="ALC23" s="3">
        <v>1.98</v>
      </c>
      <c r="ALD23" s="3">
        <v>2.4300000000000002</v>
      </c>
      <c r="ALE23" s="3">
        <v>1.73</v>
      </c>
      <c r="ALF23" s="3">
        <v>1.18</v>
      </c>
      <c r="ALG23" s="3" t="s">
        <v>5</v>
      </c>
      <c r="ALH23" s="3">
        <v>2.2000000000000002</v>
      </c>
      <c r="ALI23" s="3">
        <v>1.87</v>
      </c>
      <c r="ALJ23" s="3">
        <v>1.27</v>
      </c>
      <c r="ALK23" s="3" t="s">
        <v>5</v>
      </c>
      <c r="ALL23" s="3">
        <v>2.52</v>
      </c>
      <c r="ALM23" s="3">
        <v>1.55</v>
      </c>
      <c r="ALN23" s="3">
        <v>1.98</v>
      </c>
      <c r="ALO23" s="3">
        <v>2.11</v>
      </c>
      <c r="ALP23" s="3">
        <v>1.63</v>
      </c>
      <c r="ALQ23" s="3">
        <v>1.64</v>
      </c>
      <c r="ALR23" s="3">
        <v>1.98</v>
      </c>
      <c r="ALS23" s="3">
        <v>1.31</v>
      </c>
      <c r="ALT23" s="3">
        <v>1.65</v>
      </c>
      <c r="ALU23" s="3">
        <v>2.31</v>
      </c>
      <c r="ALV23" s="3">
        <v>2.61</v>
      </c>
      <c r="ALW23" s="3">
        <v>1.96</v>
      </c>
      <c r="ALX23" s="3">
        <v>2.59</v>
      </c>
      <c r="ALY23" s="3">
        <v>1.36</v>
      </c>
      <c r="ALZ23" s="3">
        <v>2.4300000000000002</v>
      </c>
      <c r="AMA23" s="3">
        <v>2.5</v>
      </c>
      <c r="AMB23" s="3">
        <v>2.1</v>
      </c>
      <c r="AMC23" s="3">
        <v>0</v>
      </c>
      <c r="AMD23" s="3">
        <v>2.41</v>
      </c>
      <c r="AME23" s="3">
        <v>0.86</v>
      </c>
      <c r="AMF23" s="3">
        <v>1.65</v>
      </c>
      <c r="AMG23" s="3">
        <v>1.61</v>
      </c>
      <c r="AMH23" s="3">
        <v>2.48</v>
      </c>
      <c r="AMI23" s="3">
        <v>2.25</v>
      </c>
      <c r="AMJ23" s="3">
        <v>2.31</v>
      </c>
      <c r="AMK23" s="3">
        <v>3.55</v>
      </c>
      <c r="AML23" s="3">
        <v>0.56999999999999995</v>
      </c>
      <c r="AMM23" s="3" t="s">
        <v>5</v>
      </c>
      <c r="AMN23" s="3">
        <v>2.69</v>
      </c>
      <c r="AMO23" s="3">
        <v>2.2999999999999998</v>
      </c>
      <c r="AMP23" s="3">
        <v>2.0099999999999998</v>
      </c>
      <c r="AMQ23" s="3">
        <v>2.21</v>
      </c>
      <c r="AMR23" s="3">
        <v>3.07</v>
      </c>
      <c r="AMS23" s="3">
        <v>2.4500000000000002</v>
      </c>
      <c r="AMT23" s="3">
        <v>1.61</v>
      </c>
      <c r="AMU23" s="3">
        <v>1.88</v>
      </c>
      <c r="AMV23" s="3">
        <v>2.72</v>
      </c>
      <c r="AMW23" s="3">
        <v>2.9</v>
      </c>
      <c r="AMX23" s="3">
        <v>1.72</v>
      </c>
      <c r="AMY23" s="3">
        <v>0.84</v>
      </c>
      <c r="AMZ23" s="3">
        <v>2.44</v>
      </c>
      <c r="ANA23" s="3">
        <v>1.72</v>
      </c>
      <c r="ANB23" s="3">
        <v>1.94</v>
      </c>
      <c r="ANC23" s="3">
        <v>0.62</v>
      </c>
      <c r="AND23" s="3">
        <v>1.4</v>
      </c>
      <c r="ANE23" s="3">
        <v>2.15</v>
      </c>
      <c r="ANF23" s="3">
        <v>2.36</v>
      </c>
      <c r="ANG23" s="3">
        <v>2.58</v>
      </c>
      <c r="ANH23" s="3">
        <v>1.81</v>
      </c>
      <c r="ANI23" s="3">
        <v>1.5</v>
      </c>
      <c r="ANJ23" s="3">
        <v>2.2799999999999998</v>
      </c>
      <c r="ANK23" s="3">
        <v>1.79</v>
      </c>
      <c r="ANL23" s="3">
        <v>2.12</v>
      </c>
      <c r="ANM23" s="3">
        <v>1.92</v>
      </c>
      <c r="ANN23" s="3">
        <v>1.95</v>
      </c>
      <c r="ANO23" s="3">
        <v>2.2200000000000002</v>
      </c>
      <c r="ANP23" s="3">
        <v>1.61</v>
      </c>
      <c r="ANQ23" s="3">
        <v>1.89</v>
      </c>
      <c r="ANR23" s="3">
        <v>0</v>
      </c>
      <c r="ANS23" s="3" t="s">
        <v>5</v>
      </c>
      <c r="ANT23" s="3">
        <v>1.79</v>
      </c>
      <c r="ANU23" s="3">
        <v>2.56</v>
      </c>
      <c r="ANV23" s="3">
        <v>2.09</v>
      </c>
      <c r="ANW23" s="3">
        <v>1.35</v>
      </c>
      <c r="ANX23" s="3">
        <v>2.12</v>
      </c>
      <c r="ANY23" s="3">
        <v>1.92</v>
      </c>
      <c r="ANZ23" s="3">
        <v>1.63</v>
      </c>
      <c r="AOA23" s="3">
        <v>2.33</v>
      </c>
      <c r="AOB23" s="3">
        <v>1.71</v>
      </c>
      <c r="AOC23" s="3">
        <v>2.33</v>
      </c>
      <c r="AOD23" s="3">
        <v>1.38</v>
      </c>
      <c r="AOE23" s="3">
        <v>2.13</v>
      </c>
      <c r="AOF23" s="3">
        <v>0.54</v>
      </c>
      <c r="AOG23" s="3">
        <v>2.5099999999999998</v>
      </c>
      <c r="AOH23" s="3">
        <v>1.55</v>
      </c>
      <c r="AOI23" s="3">
        <v>1.82</v>
      </c>
      <c r="AOJ23" s="3">
        <v>1.88</v>
      </c>
      <c r="AOK23" s="3">
        <v>1.51</v>
      </c>
      <c r="AOL23" s="3">
        <v>0.81</v>
      </c>
      <c r="AOM23" s="3">
        <v>1.53</v>
      </c>
      <c r="AON23" s="3">
        <v>0.81</v>
      </c>
      <c r="AOO23" s="3">
        <v>1.08</v>
      </c>
      <c r="AOP23" s="3">
        <v>2.57</v>
      </c>
      <c r="AOQ23" s="3">
        <v>0.97</v>
      </c>
      <c r="AOR23" s="3">
        <v>2.5099999999999998</v>
      </c>
      <c r="AOS23" s="3">
        <v>2.23</v>
      </c>
      <c r="AOT23" s="3">
        <v>2.19</v>
      </c>
      <c r="AOU23" s="3">
        <v>3.46</v>
      </c>
      <c r="AOV23" s="3">
        <v>1.29</v>
      </c>
      <c r="AOW23" s="3">
        <v>2.04</v>
      </c>
      <c r="AOX23" s="3">
        <v>1</v>
      </c>
      <c r="AOY23" s="3">
        <v>1.78</v>
      </c>
      <c r="AOZ23" s="3">
        <v>0.87</v>
      </c>
      <c r="APA23" s="3">
        <v>1.62</v>
      </c>
      <c r="APB23" s="3">
        <v>1.88</v>
      </c>
      <c r="APC23" s="3">
        <v>2.31</v>
      </c>
      <c r="APD23" s="3">
        <v>2.17</v>
      </c>
      <c r="APE23" s="3">
        <v>0.02</v>
      </c>
      <c r="APF23" s="3">
        <v>2.82</v>
      </c>
      <c r="APG23" s="3">
        <v>1.7</v>
      </c>
      <c r="APH23" s="3">
        <v>2.1800000000000002</v>
      </c>
      <c r="API23" s="3">
        <v>1.93</v>
      </c>
      <c r="APJ23" s="3">
        <v>0.82</v>
      </c>
      <c r="APK23" s="3">
        <v>1.44</v>
      </c>
      <c r="APL23" s="3">
        <v>2.39</v>
      </c>
      <c r="APM23" s="3">
        <v>1.2</v>
      </c>
      <c r="APN23" s="3">
        <v>0.93</v>
      </c>
      <c r="APO23" s="3">
        <v>1.89</v>
      </c>
      <c r="APP23" s="3">
        <v>1.49</v>
      </c>
      <c r="APQ23" s="3">
        <v>1.52</v>
      </c>
      <c r="APR23" s="3">
        <v>3.05</v>
      </c>
      <c r="APS23" s="3">
        <v>2.13</v>
      </c>
      <c r="APT23" s="3">
        <v>1.53</v>
      </c>
      <c r="APU23" s="3">
        <v>2.14</v>
      </c>
      <c r="APV23" s="3">
        <v>2.99</v>
      </c>
      <c r="APW23" s="3">
        <v>2.81</v>
      </c>
      <c r="APX23" s="3">
        <v>1.61</v>
      </c>
      <c r="APY23" s="3">
        <v>2.34</v>
      </c>
      <c r="APZ23" s="3">
        <v>1.28</v>
      </c>
      <c r="AQA23" s="3">
        <v>2.2799999999999998</v>
      </c>
      <c r="AQB23" s="3">
        <v>0.88</v>
      </c>
      <c r="AQC23" s="3">
        <v>2.2799999999999998</v>
      </c>
      <c r="AQD23" s="3">
        <v>1.31</v>
      </c>
      <c r="AQE23" s="3">
        <v>2.74</v>
      </c>
      <c r="AQF23" s="3">
        <v>1.6</v>
      </c>
      <c r="AQG23" s="3">
        <v>0.71</v>
      </c>
      <c r="AQH23" s="3">
        <v>1.19</v>
      </c>
      <c r="AQI23" s="3">
        <v>1.56</v>
      </c>
      <c r="AQJ23" s="3">
        <v>1.64</v>
      </c>
      <c r="AQK23" s="3">
        <v>1.62</v>
      </c>
      <c r="AQL23" s="3">
        <v>2.62</v>
      </c>
      <c r="AQM23" s="3">
        <v>1.19</v>
      </c>
      <c r="AQN23" s="3">
        <v>4.03</v>
      </c>
      <c r="AQO23" s="3">
        <v>1.71</v>
      </c>
      <c r="AQP23" s="3">
        <v>2.89</v>
      </c>
      <c r="AQQ23" s="3">
        <v>1.78</v>
      </c>
      <c r="AQR23" s="3">
        <v>2.08</v>
      </c>
      <c r="AQS23" s="3">
        <v>1.1200000000000001</v>
      </c>
      <c r="AQT23" s="3">
        <v>4.03</v>
      </c>
      <c r="AQU23" s="3">
        <v>2.11</v>
      </c>
      <c r="AQV23" s="3">
        <v>2.4900000000000002</v>
      </c>
      <c r="AQW23" s="3">
        <v>1.45</v>
      </c>
      <c r="AQX23" s="3">
        <v>2.1800000000000002</v>
      </c>
      <c r="AQY23" s="3">
        <v>1.03</v>
      </c>
      <c r="AQZ23" s="3">
        <v>0.46</v>
      </c>
      <c r="ARA23" s="3">
        <v>1.18</v>
      </c>
      <c r="ARB23" s="3">
        <v>1</v>
      </c>
      <c r="ARC23" s="3">
        <v>1.54</v>
      </c>
      <c r="ARD23" s="3">
        <v>2.67</v>
      </c>
      <c r="ARE23" s="3">
        <v>1.82</v>
      </c>
      <c r="ARF23" s="3">
        <v>1.21</v>
      </c>
      <c r="ARG23" s="3">
        <v>1.44</v>
      </c>
      <c r="ARH23" s="3">
        <v>1.79</v>
      </c>
      <c r="ARI23" s="3">
        <v>2.16</v>
      </c>
      <c r="ARJ23" s="3">
        <v>2.68</v>
      </c>
      <c r="ARK23" s="3">
        <v>3.07</v>
      </c>
      <c r="ARL23" s="3">
        <v>1.57</v>
      </c>
      <c r="ARM23" s="3">
        <v>1.38</v>
      </c>
      <c r="ARN23" s="3">
        <v>2.52</v>
      </c>
      <c r="ARO23" s="3">
        <v>1.86</v>
      </c>
      <c r="ARP23" s="3">
        <v>1.63</v>
      </c>
      <c r="ARQ23" s="3">
        <v>1.43</v>
      </c>
      <c r="ARR23" s="3">
        <v>2.52</v>
      </c>
      <c r="ARS23" s="3">
        <v>2.82</v>
      </c>
      <c r="ART23" s="3">
        <v>1.81</v>
      </c>
      <c r="ARU23" s="3">
        <v>1.25</v>
      </c>
      <c r="ARV23" s="3">
        <v>2.4900000000000002</v>
      </c>
      <c r="ARW23" s="3">
        <v>1.52</v>
      </c>
      <c r="ARX23" s="3">
        <v>2.5099999999999998</v>
      </c>
      <c r="ARY23" s="3">
        <v>2.37</v>
      </c>
      <c r="ARZ23" s="3">
        <v>1.95</v>
      </c>
      <c r="ASA23" s="3">
        <v>1.75</v>
      </c>
      <c r="ASB23" s="3">
        <v>1.48</v>
      </c>
      <c r="ASC23" s="3">
        <v>1.92</v>
      </c>
      <c r="ASD23" s="3">
        <v>1.26</v>
      </c>
      <c r="ASE23" s="3" t="s">
        <v>5</v>
      </c>
      <c r="ASF23" s="3">
        <v>3.18</v>
      </c>
      <c r="ASG23" s="3">
        <v>1.36</v>
      </c>
      <c r="ASH23" s="3">
        <v>1.32</v>
      </c>
      <c r="ASI23" s="3">
        <v>1.35</v>
      </c>
      <c r="ASJ23" s="3">
        <v>0.56999999999999995</v>
      </c>
      <c r="ASK23" s="3">
        <v>2.31</v>
      </c>
      <c r="ASL23" s="3">
        <v>1.75</v>
      </c>
      <c r="ASM23" s="3">
        <v>2.73</v>
      </c>
      <c r="ASN23" s="3">
        <v>2.74</v>
      </c>
      <c r="ASO23" s="3">
        <v>3.14</v>
      </c>
      <c r="ASP23" s="3">
        <v>3.95</v>
      </c>
      <c r="ASQ23" s="3" t="s">
        <v>5</v>
      </c>
      <c r="ASR23" s="3">
        <v>1.72</v>
      </c>
      <c r="ASS23" s="3" t="s">
        <v>5</v>
      </c>
      <c r="AST23" s="3">
        <v>1.41</v>
      </c>
      <c r="ASU23" s="3">
        <v>1.0900000000000001</v>
      </c>
      <c r="ASV23" s="3">
        <v>2.21</v>
      </c>
      <c r="ASW23" s="3">
        <v>1.96</v>
      </c>
      <c r="ASX23" s="3">
        <v>1.62</v>
      </c>
      <c r="ASY23" s="3">
        <v>1.48</v>
      </c>
      <c r="ASZ23" s="3">
        <v>1.54</v>
      </c>
      <c r="ATA23" s="3">
        <v>1.76</v>
      </c>
      <c r="ATB23" s="3">
        <v>1.31</v>
      </c>
      <c r="ATC23" s="3">
        <v>2.73</v>
      </c>
      <c r="ATD23" s="3">
        <v>2.5</v>
      </c>
      <c r="ATE23" s="3">
        <v>0.82</v>
      </c>
      <c r="ATF23" s="3">
        <v>2.12</v>
      </c>
      <c r="ATG23" s="3">
        <v>2.14</v>
      </c>
      <c r="ATH23" s="3">
        <v>2.85</v>
      </c>
      <c r="ATI23" s="3">
        <v>2.5299999999999998</v>
      </c>
      <c r="ATJ23" s="3">
        <v>1.45</v>
      </c>
      <c r="ATK23" s="3">
        <v>1.69</v>
      </c>
      <c r="ATL23" s="3">
        <v>0.79</v>
      </c>
      <c r="ATM23" s="3">
        <v>1.92</v>
      </c>
      <c r="ATN23" s="3">
        <v>1.99</v>
      </c>
      <c r="ATO23" s="3">
        <v>1.17</v>
      </c>
      <c r="ATP23" s="3">
        <v>1.8</v>
      </c>
      <c r="ATQ23" s="3">
        <v>1.37</v>
      </c>
      <c r="ATR23" s="3">
        <v>1.05</v>
      </c>
      <c r="ATS23" s="3">
        <v>1.58</v>
      </c>
      <c r="ATT23" s="3">
        <v>1.08</v>
      </c>
      <c r="ATU23" s="3">
        <v>2.2400000000000002</v>
      </c>
      <c r="ATV23" s="3">
        <v>1.8</v>
      </c>
      <c r="ATW23" s="3">
        <v>2.42</v>
      </c>
      <c r="ATX23" s="3">
        <v>1.84</v>
      </c>
      <c r="ATY23" s="3">
        <v>2.2599999999999998</v>
      </c>
      <c r="ATZ23" s="3">
        <v>2.1800000000000002</v>
      </c>
      <c r="AUA23" s="3">
        <v>1.17</v>
      </c>
      <c r="AUB23" s="3">
        <v>1.03</v>
      </c>
      <c r="AUC23" s="3">
        <v>1.34</v>
      </c>
      <c r="AUD23" s="3">
        <v>2.4700000000000002</v>
      </c>
      <c r="AUE23" s="3">
        <v>2.83</v>
      </c>
      <c r="AUF23" s="3">
        <v>1.24</v>
      </c>
      <c r="AUG23" s="3">
        <v>1.05</v>
      </c>
      <c r="AUH23" s="3">
        <v>1.37</v>
      </c>
      <c r="AUI23" s="3">
        <v>0.6</v>
      </c>
      <c r="AUJ23" s="3">
        <v>1.32</v>
      </c>
      <c r="AUK23" s="3">
        <v>1.68</v>
      </c>
      <c r="AUL23" s="3">
        <v>3.26</v>
      </c>
      <c r="AUM23" s="3" t="s">
        <v>5</v>
      </c>
      <c r="AUN23" s="3">
        <v>2.02</v>
      </c>
      <c r="AUO23" s="3">
        <v>1.83</v>
      </c>
      <c r="AUP23" s="3">
        <v>2.75</v>
      </c>
      <c r="AUQ23" s="3">
        <v>1.66</v>
      </c>
      <c r="AUR23" s="3">
        <v>2.81</v>
      </c>
      <c r="AUS23" s="3">
        <v>2.21</v>
      </c>
      <c r="AUT23" s="3">
        <v>1.1200000000000001</v>
      </c>
      <c r="AUU23" s="3">
        <v>1.83</v>
      </c>
      <c r="AUV23" s="3">
        <v>2.09</v>
      </c>
      <c r="AUW23" s="3" t="s">
        <v>5</v>
      </c>
      <c r="AUX23" s="3">
        <v>2.2799999999999998</v>
      </c>
      <c r="AUY23" s="3">
        <v>1.18</v>
      </c>
      <c r="AUZ23" s="3">
        <v>1.34</v>
      </c>
      <c r="AVA23" s="3">
        <v>2.4700000000000002</v>
      </c>
      <c r="AVB23" s="3">
        <v>1.98</v>
      </c>
      <c r="AVC23" s="3">
        <v>0.94</v>
      </c>
      <c r="AVD23" s="3">
        <v>1.47</v>
      </c>
      <c r="AVE23" s="3">
        <v>1.8</v>
      </c>
      <c r="AVF23" s="3">
        <v>1.63</v>
      </c>
      <c r="AVG23" s="3">
        <v>1.83</v>
      </c>
      <c r="AVH23" s="3">
        <v>0.83</v>
      </c>
      <c r="AVI23" s="3">
        <v>1.27</v>
      </c>
      <c r="AVJ23" s="3">
        <v>0.95</v>
      </c>
      <c r="AVK23" s="3">
        <v>1.85</v>
      </c>
      <c r="AVL23" s="3">
        <v>2.56</v>
      </c>
      <c r="AVM23" s="3">
        <v>2.42</v>
      </c>
      <c r="AVN23" s="3">
        <v>2.0699999999999998</v>
      </c>
      <c r="AVO23" s="3">
        <v>2.39</v>
      </c>
      <c r="AVP23" s="3">
        <v>0.93</v>
      </c>
      <c r="AVQ23" s="3">
        <v>0.84</v>
      </c>
      <c r="AVR23" s="3">
        <v>3.91</v>
      </c>
      <c r="AVS23" s="3">
        <v>0.95</v>
      </c>
      <c r="AVT23" s="3">
        <v>1.54</v>
      </c>
      <c r="AVU23" s="3">
        <v>1.37</v>
      </c>
      <c r="AVV23" s="3">
        <v>2.09</v>
      </c>
      <c r="AVW23" s="3">
        <v>1.49</v>
      </c>
      <c r="AVX23" s="3">
        <v>0.76</v>
      </c>
      <c r="AVY23" s="3">
        <v>1.07</v>
      </c>
      <c r="AVZ23" s="3">
        <v>1.39</v>
      </c>
      <c r="AWA23" s="3">
        <v>1.6</v>
      </c>
      <c r="AWB23" s="3">
        <v>1.97</v>
      </c>
      <c r="AWC23" s="3">
        <v>0.86</v>
      </c>
      <c r="AWD23" s="3">
        <v>1.08</v>
      </c>
      <c r="AWE23" s="3">
        <v>1.59</v>
      </c>
      <c r="AWF23" s="3">
        <v>1.39</v>
      </c>
      <c r="AWG23" s="3">
        <v>1.47</v>
      </c>
      <c r="AWH23" s="3">
        <v>2.11</v>
      </c>
      <c r="AWI23" s="3">
        <v>1.57</v>
      </c>
      <c r="AWJ23" s="3">
        <v>1.07</v>
      </c>
      <c r="AWK23" s="3">
        <v>1.0900000000000001</v>
      </c>
      <c r="AWL23" s="3">
        <v>0.82</v>
      </c>
      <c r="AWM23" s="3">
        <v>1.1499999999999999</v>
      </c>
      <c r="AWN23" s="3">
        <v>2.02</v>
      </c>
      <c r="AWO23" s="3">
        <v>1.57</v>
      </c>
      <c r="AWP23" s="3">
        <v>1.44</v>
      </c>
      <c r="AWQ23" s="3">
        <v>2.79</v>
      </c>
      <c r="AWR23" s="3">
        <v>1.02</v>
      </c>
      <c r="AWS23" s="3">
        <v>1.82</v>
      </c>
      <c r="AWT23" s="3" t="s">
        <v>5</v>
      </c>
      <c r="AWU23" s="3">
        <v>1.97</v>
      </c>
      <c r="AWV23" s="3">
        <v>2.15</v>
      </c>
      <c r="AWW23" s="3">
        <v>1.76</v>
      </c>
      <c r="AWX23" s="3">
        <v>1.57</v>
      </c>
      <c r="AWY23" s="3">
        <v>1.91</v>
      </c>
      <c r="AWZ23" s="3">
        <v>1.54</v>
      </c>
      <c r="AXA23" s="3">
        <v>1.17</v>
      </c>
      <c r="AXB23" s="3">
        <v>2.4500000000000002</v>
      </c>
      <c r="AXC23" s="3">
        <v>2.27</v>
      </c>
      <c r="AXD23" s="3">
        <v>1.73</v>
      </c>
      <c r="AXE23" s="3">
        <v>1.32</v>
      </c>
      <c r="AXF23" s="3">
        <v>1.22</v>
      </c>
      <c r="AXG23" s="3">
        <v>2.1800000000000002</v>
      </c>
      <c r="AXH23" s="3" t="s">
        <v>5</v>
      </c>
      <c r="AXI23" s="3">
        <v>1.57</v>
      </c>
      <c r="AXJ23" s="3">
        <v>1.89</v>
      </c>
      <c r="AXK23" s="3">
        <v>1.55</v>
      </c>
      <c r="AXL23" s="3">
        <v>2.4500000000000002</v>
      </c>
      <c r="AXM23" s="3">
        <v>1.81</v>
      </c>
      <c r="AXN23" s="3">
        <v>2.11</v>
      </c>
      <c r="AXO23" s="3">
        <v>1.95</v>
      </c>
      <c r="AXP23" s="3">
        <v>3.1</v>
      </c>
      <c r="AXQ23" s="3">
        <v>1.8</v>
      </c>
      <c r="AXR23" s="3">
        <v>2.68</v>
      </c>
      <c r="AXS23" s="3" t="s">
        <v>5</v>
      </c>
      <c r="AXT23" s="3">
        <v>0.86</v>
      </c>
      <c r="AXU23" s="3">
        <v>2.1800000000000002</v>
      </c>
      <c r="AXV23" s="3" t="s">
        <v>5</v>
      </c>
      <c r="AXW23" s="3">
        <v>2.09</v>
      </c>
      <c r="AXX23" s="3">
        <v>1.32</v>
      </c>
      <c r="AXY23" s="3">
        <v>2.67</v>
      </c>
      <c r="AXZ23" s="3">
        <v>1.72</v>
      </c>
      <c r="AYA23" s="3">
        <v>2.61</v>
      </c>
      <c r="AYB23" s="3">
        <v>2.4900000000000002</v>
      </c>
      <c r="AYC23" s="3">
        <v>3.25</v>
      </c>
      <c r="AYD23" s="3">
        <v>1.41</v>
      </c>
      <c r="AYE23" s="3">
        <v>2.77</v>
      </c>
      <c r="AYF23" s="3">
        <v>1.2</v>
      </c>
      <c r="AYG23" s="3">
        <v>1.63</v>
      </c>
      <c r="AYH23" s="3">
        <v>1.65</v>
      </c>
      <c r="AYI23" s="3">
        <v>1.05</v>
      </c>
      <c r="AYJ23" s="3">
        <v>2.95</v>
      </c>
      <c r="AYK23" s="3">
        <v>2.56</v>
      </c>
      <c r="AYL23" s="3">
        <v>2.2599999999999998</v>
      </c>
      <c r="AYM23" s="3">
        <v>1.46</v>
      </c>
      <c r="AYN23" s="3">
        <v>2.0099999999999998</v>
      </c>
      <c r="AYO23" s="3">
        <v>1.78</v>
      </c>
      <c r="AYP23" s="3">
        <v>4</v>
      </c>
      <c r="AYQ23" s="3">
        <v>1.98</v>
      </c>
      <c r="AYR23" s="3">
        <v>1.94</v>
      </c>
      <c r="AYS23" s="3">
        <v>1.48</v>
      </c>
      <c r="AYT23" s="3">
        <v>1.76</v>
      </c>
      <c r="AYU23" s="3">
        <v>1.98</v>
      </c>
      <c r="AYV23" s="3">
        <v>2</v>
      </c>
      <c r="AYW23" s="3">
        <v>3.12</v>
      </c>
      <c r="AYX23" s="3">
        <v>2.54</v>
      </c>
      <c r="AYY23" s="3">
        <v>1.54</v>
      </c>
      <c r="AYZ23" s="3">
        <v>2.5</v>
      </c>
      <c r="AZA23" s="3">
        <v>2.63</v>
      </c>
      <c r="AZB23" s="3">
        <v>2.44</v>
      </c>
      <c r="AZC23" s="3">
        <v>0.68</v>
      </c>
      <c r="AZD23" s="3">
        <v>2.31</v>
      </c>
      <c r="AZE23" s="3">
        <v>1.83</v>
      </c>
      <c r="AZF23" s="3">
        <v>1.34</v>
      </c>
      <c r="AZG23" s="3">
        <v>3.65</v>
      </c>
      <c r="AZH23" s="3">
        <v>2.41</v>
      </c>
      <c r="AZI23" s="3">
        <v>1.79</v>
      </c>
      <c r="AZJ23" s="3">
        <v>2.7</v>
      </c>
      <c r="AZK23" s="3">
        <v>1.89</v>
      </c>
      <c r="AZL23" s="3">
        <v>1.48</v>
      </c>
      <c r="AZM23" s="3">
        <v>1.93</v>
      </c>
      <c r="AZN23" s="3">
        <v>2.35</v>
      </c>
      <c r="AZO23" s="3" t="s">
        <v>5</v>
      </c>
      <c r="AZP23" s="3">
        <v>1.45</v>
      </c>
      <c r="AZQ23" s="3">
        <v>3.43</v>
      </c>
      <c r="AZR23" s="3">
        <v>1.27</v>
      </c>
      <c r="AZS23" s="3">
        <v>1.31</v>
      </c>
      <c r="AZT23" s="3">
        <v>1.55</v>
      </c>
      <c r="AZU23" s="3">
        <v>2.0099999999999998</v>
      </c>
      <c r="AZV23" s="3">
        <v>2.0299999999999998</v>
      </c>
      <c r="AZW23" s="3">
        <v>2.27</v>
      </c>
      <c r="AZX23" s="3">
        <v>2.09</v>
      </c>
      <c r="AZY23" s="3">
        <v>3.02</v>
      </c>
      <c r="AZZ23" s="3">
        <v>2.56</v>
      </c>
      <c r="BAA23" s="3">
        <v>1.83</v>
      </c>
      <c r="BAB23" s="3">
        <v>2.93</v>
      </c>
      <c r="BAC23" s="3">
        <v>4.18</v>
      </c>
      <c r="BAD23" s="3">
        <v>2.38</v>
      </c>
      <c r="BAE23" s="3" t="s">
        <v>5</v>
      </c>
      <c r="BAF23" s="3">
        <v>2.17</v>
      </c>
      <c r="BAG23" s="3">
        <v>2.34</v>
      </c>
      <c r="BAH23" s="3">
        <v>1.68</v>
      </c>
      <c r="BAI23" s="3">
        <v>1.79</v>
      </c>
      <c r="BAJ23" s="3">
        <v>2.31</v>
      </c>
      <c r="BAK23" s="3">
        <v>2.2200000000000002</v>
      </c>
      <c r="BAL23" s="3">
        <v>2.37</v>
      </c>
      <c r="BAM23" s="3">
        <v>1.47</v>
      </c>
      <c r="BAN23" s="3">
        <v>2.65</v>
      </c>
      <c r="BAO23" s="3">
        <v>1.67</v>
      </c>
      <c r="BAP23" s="3">
        <v>1.67</v>
      </c>
      <c r="BAQ23" s="3">
        <v>2.09</v>
      </c>
      <c r="BAR23" s="3">
        <v>1.8</v>
      </c>
      <c r="BAS23" s="3">
        <v>1.18</v>
      </c>
      <c r="BAT23" s="3">
        <v>2.16</v>
      </c>
      <c r="BAU23" s="3">
        <v>2.65</v>
      </c>
      <c r="BAV23" s="3">
        <v>1.53</v>
      </c>
      <c r="BAW23" s="3">
        <v>1.76</v>
      </c>
      <c r="BAX23" s="3">
        <v>2.25</v>
      </c>
      <c r="BAY23" s="3">
        <v>1.67</v>
      </c>
      <c r="BAZ23" s="3">
        <v>2.23</v>
      </c>
      <c r="BBA23" s="3">
        <v>1.77</v>
      </c>
      <c r="BBB23" s="3">
        <v>2.0499999999999998</v>
      </c>
      <c r="BBC23" s="3">
        <v>1.9</v>
      </c>
      <c r="BBD23" s="3">
        <v>2.29</v>
      </c>
      <c r="BBE23" s="3">
        <v>0.76</v>
      </c>
      <c r="BBF23" s="3">
        <v>1.99</v>
      </c>
      <c r="BBG23" s="3">
        <v>2.21</v>
      </c>
      <c r="BBH23" s="3">
        <v>2.38</v>
      </c>
      <c r="BBI23" s="3">
        <v>2.2799999999999998</v>
      </c>
      <c r="BBJ23" s="3">
        <v>4.0199999999999996</v>
      </c>
      <c r="BBK23" s="3">
        <v>1.92</v>
      </c>
      <c r="BBL23" s="3">
        <v>1.24</v>
      </c>
      <c r="BBM23" s="3">
        <v>2.34</v>
      </c>
      <c r="BBN23" s="3">
        <v>3.22</v>
      </c>
      <c r="BBO23" s="3">
        <v>1.23</v>
      </c>
      <c r="BBP23" s="3">
        <v>1.66</v>
      </c>
      <c r="BBQ23" s="3">
        <v>1.88</v>
      </c>
      <c r="BBR23" s="3">
        <v>1.93</v>
      </c>
      <c r="BBS23" s="3">
        <v>1.92</v>
      </c>
      <c r="BBT23" s="3">
        <v>1.18</v>
      </c>
      <c r="BBU23" s="3">
        <v>1.54</v>
      </c>
      <c r="BBV23" s="3">
        <v>2.2799999999999998</v>
      </c>
      <c r="BBW23" s="3">
        <v>2.04</v>
      </c>
      <c r="BBX23" s="3">
        <v>1.73</v>
      </c>
      <c r="BBY23" s="3">
        <v>1.59</v>
      </c>
      <c r="BBZ23" s="3">
        <v>2.67</v>
      </c>
      <c r="BCA23" s="3">
        <v>2.54</v>
      </c>
      <c r="BCB23" s="3">
        <v>1.66</v>
      </c>
      <c r="BCC23" s="3">
        <v>0.04</v>
      </c>
      <c r="BCD23" s="3">
        <v>1.41</v>
      </c>
      <c r="BCE23" s="3">
        <v>1.88</v>
      </c>
      <c r="BCF23" s="3">
        <v>1.29</v>
      </c>
      <c r="BCG23" s="3">
        <v>1.7</v>
      </c>
      <c r="BCH23" s="3">
        <v>1.35</v>
      </c>
      <c r="BCI23" s="3">
        <v>2.13</v>
      </c>
      <c r="BCJ23" s="3">
        <v>2.35</v>
      </c>
      <c r="BCK23" s="3">
        <v>2.52</v>
      </c>
      <c r="BCL23" s="3">
        <v>0.72</v>
      </c>
      <c r="BCM23" s="3">
        <v>1.22</v>
      </c>
      <c r="BCN23" s="3">
        <v>1.78</v>
      </c>
      <c r="BCO23" s="3">
        <v>2.61</v>
      </c>
      <c r="BCP23" s="3">
        <v>2.33</v>
      </c>
      <c r="BCQ23" s="3">
        <v>1.94</v>
      </c>
      <c r="BCR23" s="3">
        <v>2.5299999999999998</v>
      </c>
      <c r="BCS23" s="3">
        <v>1.99</v>
      </c>
      <c r="BCT23" s="3">
        <v>1.35</v>
      </c>
      <c r="BCU23" s="3">
        <v>3.44</v>
      </c>
      <c r="BCV23" s="3">
        <v>0.81</v>
      </c>
      <c r="BCW23" s="3">
        <v>2.89</v>
      </c>
      <c r="BCX23" s="3">
        <v>2.41</v>
      </c>
      <c r="BCY23" s="3">
        <v>0.71</v>
      </c>
      <c r="BCZ23" s="3">
        <v>1.78</v>
      </c>
      <c r="BDA23" s="3">
        <v>1.99</v>
      </c>
      <c r="BDB23" s="3">
        <v>1.98</v>
      </c>
      <c r="BDC23" s="3">
        <v>1.43</v>
      </c>
      <c r="BDD23" s="3">
        <v>2.02</v>
      </c>
      <c r="BDE23" s="3">
        <v>3.2</v>
      </c>
      <c r="BDF23" s="3">
        <v>2</v>
      </c>
      <c r="BDG23" s="3">
        <v>2.0699999999999998</v>
      </c>
      <c r="BDH23" s="3">
        <v>2.34</v>
      </c>
      <c r="BDI23" s="3">
        <v>1.86</v>
      </c>
      <c r="BDJ23" s="3">
        <v>1.5</v>
      </c>
      <c r="BDK23" s="3">
        <v>1.24</v>
      </c>
      <c r="BDL23" s="3">
        <v>1.74</v>
      </c>
      <c r="BDM23" s="3">
        <v>1.21</v>
      </c>
      <c r="BDN23" s="3">
        <v>1.41</v>
      </c>
      <c r="BDO23" s="3">
        <v>2.44</v>
      </c>
      <c r="BDP23" s="3">
        <v>1.37</v>
      </c>
      <c r="BDQ23" s="3">
        <v>2.2200000000000002</v>
      </c>
      <c r="BDR23" s="3">
        <v>1.3</v>
      </c>
      <c r="BDS23" s="3">
        <v>1.64</v>
      </c>
      <c r="BDT23" s="3">
        <v>3.01</v>
      </c>
      <c r="BDU23" s="3">
        <v>3.75</v>
      </c>
      <c r="BDV23" s="3">
        <v>2.29</v>
      </c>
      <c r="BDW23" s="3">
        <v>1.44</v>
      </c>
      <c r="BDX23" s="3">
        <v>1.75</v>
      </c>
      <c r="BDY23" s="3">
        <v>1.26</v>
      </c>
      <c r="BDZ23" s="3">
        <v>1.8</v>
      </c>
      <c r="BEA23" s="3">
        <v>1.1299999999999999</v>
      </c>
      <c r="BEB23" s="3">
        <v>1.57</v>
      </c>
      <c r="BEC23" s="3">
        <v>1.89</v>
      </c>
      <c r="BED23" s="3">
        <v>1.75</v>
      </c>
      <c r="BEE23" s="3">
        <v>1.38</v>
      </c>
      <c r="BEF23" s="3">
        <v>1.53</v>
      </c>
      <c r="BEG23" s="3">
        <v>1.65</v>
      </c>
      <c r="BEH23" s="3">
        <v>1.57</v>
      </c>
      <c r="BEI23" s="3">
        <v>1.25</v>
      </c>
      <c r="BEJ23" s="3">
        <v>2.1800000000000002</v>
      </c>
      <c r="BEK23" s="3">
        <v>1.71</v>
      </c>
      <c r="BEL23" s="3">
        <v>1.73</v>
      </c>
      <c r="BEM23" s="3">
        <v>1.67</v>
      </c>
      <c r="BEN23" s="3">
        <v>1.95</v>
      </c>
      <c r="BEO23" s="3">
        <v>2.08</v>
      </c>
      <c r="BEP23" s="3">
        <v>2.06</v>
      </c>
      <c r="BEQ23" s="3">
        <v>2.75</v>
      </c>
      <c r="BER23" s="3">
        <v>1.92</v>
      </c>
      <c r="BES23" s="3">
        <v>3.52</v>
      </c>
      <c r="BET23" s="3">
        <v>2.44</v>
      </c>
      <c r="BEU23" s="3">
        <v>2.33</v>
      </c>
      <c r="BEV23" s="3">
        <v>0.7</v>
      </c>
      <c r="BEW23" s="3">
        <v>2.15</v>
      </c>
      <c r="BEX23" s="3">
        <v>0.79</v>
      </c>
      <c r="BEY23" s="3">
        <v>2.14</v>
      </c>
      <c r="BEZ23" s="3">
        <v>1.57</v>
      </c>
      <c r="BFA23" s="3">
        <v>1.58</v>
      </c>
      <c r="BFB23" s="3">
        <v>2.17</v>
      </c>
      <c r="BFC23" s="3">
        <v>1.57</v>
      </c>
      <c r="BFD23" s="3">
        <v>1.48</v>
      </c>
      <c r="BFE23" s="3">
        <v>2.84</v>
      </c>
      <c r="BFF23" s="3">
        <v>2.6</v>
      </c>
      <c r="BFG23" s="3">
        <v>3.38</v>
      </c>
      <c r="BFH23" s="3">
        <v>1.54</v>
      </c>
      <c r="BFI23" s="3">
        <v>1.49</v>
      </c>
      <c r="BFJ23" s="3">
        <v>2.33</v>
      </c>
      <c r="BFK23" s="3">
        <v>2.17</v>
      </c>
      <c r="BFL23" s="3">
        <v>1.75</v>
      </c>
      <c r="BFM23" s="3">
        <v>3.19</v>
      </c>
      <c r="BFN23" s="3">
        <v>2.71</v>
      </c>
      <c r="BFO23" s="3">
        <v>2.27</v>
      </c>
      <c r="BFP23" s="3">
        <v>3.43</v>
      </c>
      <c r="BFQ23" s="3">
        <v>1.06</v>
      </c>
      <c r="BFR23" s="3">
        <v>2.86</v>
      </c>
      <c r="BFS23" s="3">
        <v>2.5099999999999998</v>
      </c>
      <c r="BFT23" s="3">
        <v>2.56</v>
      </c>
      <c r="BFU23" s="3">
        <v>1.99</v>
      </c>
      <c r="BFV23" s="3">
        <v>1.7</v>
      </c>
      <c r="BFW23" s="3">
        <v>1.91</v>
      </c>
      <c r="BFX23" s="3">
        <v>1.7</v>
      </c>
      <c r="BFY23" s="3">
        <v>1.19</v>
      </c>
      <c r="BFZ23" s="3">
        <v>3.6</v>
      </c>
      <c r="BGA23" s="3">
        <v>2.33</v>
      </c>
      <c r="BGB23" s="3">
        <v>2.09</v>
      </c>
      <c r="BGC23" s="3">
        <v>2.69</v>
      </c>
      <c r="BGD23" s="3">
        <v>2.86</v>
      </c>
      <c r="BGE23" s="3">
        <v>2.04</v>
      </c>
      <c r="BGF23" s="3">
        <v>2.23</v>
      </c>
      <c r="BGG23" s="3">
        <v>1.33</v>
      </c>
      <c r="BGH23" s="3">
        <v>1.44</v>
      </c>
      <c r="BGI23" s="3">
        <v>1.03</v>
      </c>
      <c r="BGJ23" s="3">
        <v>1.04</v>
      </c>
      <c r="BGK23" s="3">
        <v>2.23</v>
      </c>
      <c r="BGL23" s="3">
        <v>2.39</v>
      </c>
      <c r="BGM23" s="3">
        <v>2.33</v>
      </c>
      <c r="BGN23" s="3">
        <v>2.69</v>
      </c>
      <c r="BGO23" s="3">
        <v>1.97</v>
      </c>
      <c r="BGP23" s="3">
        <v>1.85</v>
      </c>
      <c r="BGQ23" s="3">
        <v>1.81</v>
      </c>
      <c r="BGR23" s="3">
        <v>1.41</v>
      </c>
      <c r="BGS23" s="3">
        <v>1.81</v>
      </c>
      <c r="BGT23" s="3">
        <v>1.1399999999999999</v>
      </c>
      <c r="BGU23" s="3">
        <v>1.97</v>
      </c>
      <c r="BGV23" s="3">
        <v>2.14</v>
      </c>
      <c r="BGW23" s="3">
        <v>2.67</v>
      </c>
      <c r="BGX23" s="3">
        <v>0.41</v>
      </c>
      <c r="BGY23" s="3">
        <v>1.71</v>
      </c>
      <c r="BGZ23" s="3">
        <v>0.84</v>
      </c>
      <c r="BHA23" s="3">
        <v>2.35</v>
      </c>
      <c r="BHB23" s="3">
        <v>1.3</v>
      </c>
      <c r="BHC23" s="3">
        <v>1.1499999999999999</v>
      </c>
      <c r="BHD23" s="3">
        <v>1.27</v>
      </c>
      <c r="BHE23" s="3">
        <v>1.59</v>
      </c>
      <c r="BHF23" s="3">
        <v>1.82</v>
      </c>
      <c r="BHG23" s="3">
        <v>2.31</v>
      </c>
      <c r="BHH23" s="3">
        <v>2.14</v>
      </c>
      <c r="BHI23" s="3">
        <v>2.02</v>
      </c>
      <c r="BHJ23" s="3">
        <v>2.2599999999999998</v>
      </c>
      <c r="BHK23" s="3">
        <v>2.35</v>
      </c>
      <c r="BHL23" s="3">
        <v>1.81</v>
      </c>
      <c r="BHM23" s="3">
        <v>0.9</v>
      </c>
      <c r="BHN23" s="3">
        <v>3.24</v>
      </c>
      <c r="BHO23" s="3">
        <v>0.79</v>
      </c>
      <c r="BHP23" s="3">
        <v>1.48</v>
      </c>
      <c r="BHQ23" s="3">
        <v>1.51</v>
      </c>
      <c r="BHR23" s="3">
        <v>1.87</v>
      </c>
      <c r="BHS23" s="3">
        <v>1.42</v>
      </c>
      <c r="BHT23" s="3">
        <v>1.77</v>
      </c>
      <c r="BHU23" s="3">
        <v>1.91</v>
      </c>
      <c r="BHV23" s="3">
        <v>1.77</v>
      </c>
      <c r="BHW23" s="3">
        <v>1.75</v>
      </c>
      <c r="BHX23" s="3">
        <v>2.82</v>
      </c>
      <c r="BHY23" s="3">
        <v>1.84</v>
      </c>
      <c r="BHZ23" s="3">
        <v>2.15</v>
      </c>
      <c r="BIA23" s="3">
        <v>2.6</v>
      </c>
      <c r="BIB23" s="3">
        <v>2.21</v>
      </c>
      <c r="BIC23" s="3">
        <v>1.24</v>
      </c>
      <c r="BID23" s="3">
        <v>1.85</v>
      </c>
      <c r="BIE23" s="3">
        <v>1.48</v>
      </c>
      <c r="BIF23" s="3">
        <v>1.05</v>
      </c>
      <c r="BIG23" s="3">
        <v>1.93</v>
      </c>
      <c r="BIH23" s="3">
        <v>2.0699999999999998</v>
      </c>
      <c r="BII23" s="3">
        <v>1.42</v>
      </c>
      <c r="BIJ23" s="3">
        <v>2.13</v>
      </c>
      <c r="BIK23" s="3">
        <v>1.88</v>
      </c>
      <c r="BIL23" s="3">
        <v>1.01</v>
      </c>
      <c r="BIM23" s="3">
        <v>3.16</v>
      </c>
      <c r="BIN23" s="3">
        <v>1.46</v>
      </c>
      <c r="BIO23" s="3">
        <v>1.84</v>
      </c>
      <c r="BIP23" s="3">
        <v>1.93</v>
      </c>
      <c r="BIQ23" s="3">
        <v>1.41</v>
      </c>
      <c r="BIR23" s="3">
        <v>1.85</v>
      </c>
      <c r="BIS23" s="3">
        <v>1.44</v>
      </c>
      <c r="BIT23" s="3">
        <v>1.92</v>
      </c>
      <c r="BIU23" s="3">
        <v>2.02</v>
      </c>
      <c r="BIV23" s="3">
        <v>2.0699999999999998</v>
      </c>
      <c r="BIW23" s="3">
        <v>1.48</v>
      </c>
      <c r="BIX23" s="3">
        <v>2.75</v>
      </c>
      <c r="BIY23" s="3">
        <v>3.41</v>
      </c>
      <c r="BIZ23" s="3">
        <v>2.04</v>
      </c>
      <c r="BJA23" s="3">
        <v>3.14</v>
      </c>
      <c r="BJB23" s="3">
        <v>1.67</v>
      </c>
      <c r="BJC23" s="3">
        <v>1.75</v>
      </c>
      <c r="BJD23" s="3">
        <v>1.86</v>
      </c>
      <c r="BJE23" s="3">
        <v>1.95</v>
      </c>
      <c r="BJF23" s="3">
        <v>2.36</v>
      </c>
      <c r="BJG23" s="3">
        <v>2.02</v>
      </c>
      <c r="BJH23" s="3">
        <v>1.89</v>
      </c>
      <c r="BJI23" s="3">
        <v>0.63</v>
      </c>
      <c r="BJJ23" s="3">
        <v>2.23</v>
      </c>
      <c r="BJK23" s="3">
        <v>1.19</v>
      </c>
      <c r="BJL23" s="3">
        <v>1.57</v>
      </c>
      <c r="BJM23" s="3">
        <v>2.82</v>
      </c>
      <c r="BJN23" s="3">
        <v>1.3</v>
      </c>
      <c r="BJO23" s="3">
        <v>1.7</v>
      </c>
      <c r="BJP23" s="3">
        <v>2.0099999999999998</v>
      </c>
      <c r="BJQ23" s="3">
        <v>2.27</v>
      </c>
      <c r="BJR23" s="3">
        <v>1.88</v>
      </c>
      <c r="BJS23" s="3">
        <v>2.39</v>
      </c>
      <c r="BJT23" s="3">
        <v>1.78</v>
      </c>
      <c r="BJU23" s="3">
        <v>1.68</v>
      </c>
      <c r="BJV23" s="3">
        <v>1.32</v>
      </c>
      <c r="BJW23" s="3">
        <v>3.01</v>
      </c>
      <c r="BJX23" s="3">
        <v>3.41</v>
      </c>
      <c r="BJY23" s="3">
        <v>1.72</v>
      </c>
      <c r="BJZ23" s="3">
        <v>2.0499999999999998</v>
      </c>
      <c r="BKA23" s="3">
        <v>1.71</v>
      </c>
      <c r="BKB23" s="3">
        <v>1.62</v>
      </c>
      <c r="BKC23" s="3">
        <v>2.09</v>
      </c>
      <c r="BKD23" s="3">
        <v>2.2599999999999998</v>
      </c>
      <c r="BKE23" s="3">
        <v>1.1100000000000001</v>
      </c>
      <c r="BKF23" s="3">
        <v>1.9</v>
      </c>
      <c r="BKG23" s="3">
        <v>3.5</v>
      </c>
      <c r="BKH23" s="3">
        <v>1.74</v>
      </c>
      <c r="BKI23" s="3">
        <v>1.52</v>
      </c>
      <c r="BKJ23" s="3">
        <v>1.56</v>
      </c>
      <c r="BKK23" s="3">
        <v>1.98</v>
      </c>
      <c r="BKL23" s="3">
        <v>2.5</v>
      </c>
      <c r="BKM23" s="3">
        <v>2.06</v>
      </c>
      <c r="BKN23" s="3">
        <v>0.92</v>
      </c>
      <c r="BKO23" s="3">
        <v>2.4500000000000002</v>
      </c>
      <c r="BKP23" s="3">
        <v>1.36</v>
      </c>
      <c r="BKQ23" s="3">
        <v>1.39</v>
      </c>
      <c r="BKR23" s="3">
        <v>2.41</v>
      </c>
      <c r="BKS23" s="3">
        <v>3.14</v>
      </c>
      <c r="BKT23" s="3">
        <v>3.2</v>
      </c>
      <c r="BKU23" s="3">
        <v>3.32</v>
      </c>
      <c r="BKV23" s="3">
        <v>1.88</v>
      </c>
      <c r="BKW23" s="3">
        <v>2.06</v>
      </c>
      <c r="BKX23" s="3">
        <v>1.48</v>
      </c>
      <c r="BKY23" s="3">
        <v>1.04</v>
      </c>
      <c r="BKZ23" s="3">
        <v>1.95</v>
      </c>
      <c r="BLA23" s="3">
        <v>1.95</v>
      </c>
      <c r="BLB23" s="3">
        <v>2.13</v>
      </c>
      <c r="BLC23" s="3">
        <v>1.74</v>
      </c>
      <c r="BLD23" s="3">
        <v>2.64</v>
      </c>
      <c r="BLE23" s="3">
        <v>2.1</v>
      </c>
      <c r="BLF23" s="3">
        <v>0.41</v>
      </c>
      <c r="BLG23" s="3">
        <v>2.11</v>
      </c>
      <c r="BLH23" s="3">
        <v>2.2000000000000002</v>
      </c>
      <c r="BLI23" s="3">
        <v>2.81</v>
      </c>
      <c r="BLJ23" s="3">
        <v>1.62</v>
      </c>
      <c r="BLK23" s="3">
        <v>1.41</v>
      </c>
      <c r="BLL23" s="3">
        <v>2.57</v>
      </c>
      <c r="BLM23" s="3">
        <v>2.93</v>
      </c>
      <c r="BLN23" s="3">
        <v>0.81</v>
      </c>
      <c r="BLO23" s="3">
        <v>1.52</v>
      </c>
      <c r="BLP23" s="3">
        <v>1.62</v>
      </c>
      <c r="BLQ23" s="3">
        <v>2.81</v>
      </c>
      <c r="BLR23" s="3">
        <v>2.66</v>
      </c>
      <c r="BLS23" s="3">
        <v>2.0299999999999998</v>
      </c>
      <c r="BLT23" s="3">
        <v>2.66</v>
      </c>
      <c r="BLU23" s="3">
        <v>2.33</v>
      </c>
      <c r="BLV23" s="3">
        <v>1.2</v>
      </c>
      <c r="BLW23" s="3">
        <v>2.67</v>
      </c>
      <c r="BLX23" s="3">
        <v>2.44</v>
      </c>
      <c r="BLY23" s="3">
        <v>0.72</v>
      </c>
      <c r="BLZ23" s="3">
        <v>2.35</v>
      </c>
      <c r="BMA23" s="3">
        <v>2.04</v>
      </c>
      <c r="BMB23" s="3">
        <v>2.4900000000000002</v>
      </c>
      <c r="BMC23" s="3">
        <v>2.81</v>
      </c>
      <c r="BMD23" s="3">
        <v>1.86</v>
      </c>
      <c r="BME23" s="3">
        <v>3.24</v>
      </c>
      <c r="BMF23" s="3">
        <v>0.9</v>
      </c>
      <c r="BMG23" s="3">
        <v>2.39</v>
      </c>
      <c r="BMH23" s="3">
        <v>2.4500000000000002</v>
      </c>
      <c r="BMI23" s="3">
        <v>2.12</v>
      </c>
      <c r="BMJ23" s="3">
        <v>1.84</v>
      </c>
      <c r="BMK23" s="3">
        <v>2.3199999999999998</v>
      </c>
      <c r="BML23" s="3">
        <v>1.86</v>
      </c>
      <c r="BMM23" s="3">
        <v>2.4500000000000002</v>
      </c>
      <c r="BMN23" s="3">
        <v>0.8</v>
      </c>
      <c r="BMO23" s="3">
        <v>1.86</v>
      </c>
      <c r="BMP23" s="3">
        <v>1.03</v>
      </c>
      <c r="BMQ23" s="3">
        <v>2.33</v>
      </c>
      <c r="BMR23" s="3">
        <v>2.13</v>
      </c>
      <c r="BMS23" s="3">
        <v>1.74</v>
      </c>
      <c r="BMT23" s="3">
        <v>1.04</v>
      </c>
      <c r="BMU23" s="3">
        <v>1.1599999999999999</v>
      </c>
      <c r="BMV23" s="3">
        <v>2.7</v>
      </c>
      <c r="BMW23" s="3">
        <v>1.59</v>
      </c>
      <c r="BMX23" s="3">
        <v>2.21</v>
      </c>
      <c r="BMY23" s="3">
        <v>2.1</v>
      </c>
      <c r="BMZ23" s="3">
        <v>1.3</v>
      </c>
      <c r="BNA23" s="3">
        <v>2.77</v>
      </c>
      <c r="BNB23" s="3">
        <v>2.06</v>
      </c>
      <c r="BNC23" s="3">
        <v>1.36</v>
      </c>
      <c r="BND23" s="3">
        <v>0.73</v>
      </c>
      <c r="BNE23" s="3">
        <v>2.09</v>
      </c>
      <c r="BNF23" s="3" t="s">
        <v>5</v>
      </c>
      <c r="BNG23" s="3">
        <v>1.59</v>
      </c>
      <c r="BNH23" s="3">
        <v>2.4500000000000002</v>
      </c>
      <c r="BNI23" s="3">
        <v>2.36</v>
      </c>
      <c r="BNJ23" s="3">
        <v>1.87</v>
      </c>
      <c r="BNK23" s="3">
        <v>1.96</v>
      </c>
      <c r="BNL23" s="3">
        <v>3.41</v>
      </c>
      <c r="BNM23" s="3">
        <v>0.72</v>
      </c>
      <c r="BNN23" s="3">
        <v>0.92</v>
      </c>
      <c r="BNO23" s="3">
        <v>3.22</v>
      </c>
      <c r="BNP23" s="3">
        <v>2.2599999999999998</v>
      </c>
      <c r="BNQ23" s="3">
        <v>1.21</v>
      </c>
      <c r="BNR23" s="3">
        <v>2.59</v>
      </c>
      <c r="BNS23" s="3">
        <v>2.71</v>
      </c>
      <c r="BNT23" s="3">
        <v>1.43</v>
      </c>
      <c r="BNU23" s="3">
        <v>0.62</v>
      </c>
      <c r="BNV23" s="3">
        <v>2.44</v>
      </c>
      <c r="BNW23" s="3">
        <v>1.06</v>
      </c>
      <c r="BNX23" s="3">
        <v>0.82</v>
      </c>
      <c r="BNY23" s="3">
        <v>1.0900000000000001</v>
      </c>
      <c r="BNZ23" s="3">
        <v>2.75</v>
      </c>
      <c r="BOA23" s="3">
        <v>2.4300000000000002</v>
      </c>
      <c r="BOB23" s="3">
        <v>1.62</v>
      </c>
      <c r="BOC23" s="3">
        <v>0.66</v>
      </c>
      <c r="BOD23" s="3">
        <v>1.61</v>
      </c>
      <c r="BOE23" s="3">
        <v>1.81</v>
      </c>
      <c r="BOF23" s="3">
        <v>2.0099999999999998</v>
      </c>
      <c r="BOG23" s="3">
        <v>2.5499999999999998</v>
      </c>
      <c r="BOH23" s="3">
        <v>2.41</v>
      </c>
      <c r="BOI23" s="3">
        <v>2.9</v>
      </c>
      <c r="BOJ23" s="3">
        <v>2.08</v>
      </c>
      <c r="BOK23" s="3">
        <v>1.67</v>
      </c>
      <c r="BOL23" s="3">
        <v>2.14</v>
      </c>
      <c r="BOM23" s="3">
        <v>1.5</v>
      </c>
      <c r="BON23" s="3">
        <v>1.84</v>
      </c>
      <c r="BOO23" s="3">
        <v>3.2</v>
      </c>
      <c r="BOP23" s="3">
        <v>2.29</v>
      </c>
      <c r="BOQ23" s="3">
        <v>1.08</v>
      </c>
      <c r="BOR23" s="3">
        <v>1.71</v>
      </c>
      <c r="BOS23" s="3">
        <v>1</v>
      </c>
      <c r="BOT23" s="3">
        <v>3.26</v>
      </c>
      <c r="BOU23" s="3">
        <v>1.5</v>
      </c>
      <c r="BOV23" s="3">
        <v>1.57</v>
      </c>
      <c r="BOW23" s="3">
        <v>1.66</v>
      </c>
      <c r="BOX23" s="3">
        <v>3.94</v>
      </c>
      <c r="BOY23" s="3">
        <v>2.5299999999999998</v>
      </c>
      <c r="BOZ23" s="3">
        <v>2.25</v>
      </c>
      <c r="BPA23" s="3">
        <v>2.09</v>
      </c>
      <c r="BPB23" s="3">
        <v>2.87</v>
      </c>
      <c r="BPC23" s="3">
        <v>0.63</v>
      </c>
      <c r="BPD23" s="3">
        <v>1.31</v>
      </c>
      <c r="BPE23" s="3">
        <v>1.41</v>
      </c>
      <c r="BPF23" s="3">
        <v>2.14</v>
      </c>
      <c r="BPG23" s="3">
        <v>1.77</v>
      </c>
      <c r="BPH23" s="3">
        <v>2.19</v>
      </c>
      <c r="BPI23" s="3">
        <v>0.9</v>
      </c>
      <c r="BPJ23" s="3">
        <v>1.94</v>
      </c>
      <c r="BPK23" s="3">
        <v>3.52</v>
      </c>
      <c r="BPL23" s="3">
        <v>1.23</v>
      </c>
      <c r="BPM23" s="3">
        <v>1.04</v>
      </c>
      <c r="BPN23" s="3">
        <v>1.08</v>
      </c>
      <c r="BPO23" s="3">
        <v>2.35</v>
      </c>
      <c r="BPP23" s="3">
        <v>1.83</v>
      </c>
      <c r="BPQ23" s="3">
        <v>1.88</v>
      </c>
      <c r="BPR23" s="3">
        <v>2.93</v>
      </c>
      <c r="BPS23" s="3">
        <v>1.52</v>
      </c>
      <c r="BPT23" s="3">
        <v>0.86</v>
      </c>
      <c r="BPU23" s="3">
        <v>2.46</v>
      </c>
      <c r="BPV23" s="3">
        <v>3.05</v>
      </c>
      <c r="BPW23" s="3">
        <v>2.98</v>
      </c>
      <c r="BPX23" s="3">
        <v>2.2599999999999998</v>
      </c>
      <c r="BPY23" s="3">
        <v>1.93</v>
      </c>
      <c r="BPZ23" s="3">
        <v>1.89</v>
      </c>
      <c r="BQA23" s="3">
        <v>3.23</v>
      </c>
      <c r="BQB23" s="3">
        <v>2.5</v>
      </c>
      <c r="BQC23" s="3">
        <v>0.76</v>
      </c>
      <c r="BQD23" s="3">
        <v>1.1599999999999999</v>
      </c>
      <c r="BQE23" s="3">
        <v>3.43</v>
      </c>
      <c r="BQF23" s="3">
        <v>2.46</v>
      </c>
      <c r="BQG23" s="3">
        <v>1.79</v>
      </c>
      <c r="BQH23" s="3">
        <v>0.98</v>
      </c>
      <c r="BQI23" s="3">
        <v>1.73</v>
      </c>
      <c r="BQJ23" s="3">
        <v>2.23</v>
      </c>
      <c r="BQK23" s="3">
        <v>2.09</v>
      </c>
      <c r="BQL23" s="3">
        <v>1.1499999999999999</v>
      </c>
      <c r="BQM23" s="3">
        <v>1.33</v>
      </c>
      <c r="BQN23" s="3">
        <v>1.24</v>
      </c>
      <c r="BQO23" s="3" t="s">
        <v>5</v>
      </c>
      <c r="BQP23" s="3">
        <v>2.09</v>
      </c>
      <c r="BQQ23" s="3">
        <v>2.0099999999999998</v>
      </c>
      <c r="BQR23" s="3">
        <v>3.54</v>
      </c>
      <c r="BQS23" s="3">
        <v>2.2599999999999998</v>
      </c>
      <c r="BQT23" s="3">
        <v>1.81</v>
      </c>
      <c r="BQU23" s="3">
        <v>1.68</v>
      </c>
      <c r="BQV23" s="3">
        <v>2.75</v>
      </c>
      <c r="BQW23" s="3">
        <v>1.35</v>
      </c>
      <c r="BQX23" s="3">
        <v>1.22</v>
      </c>
      <c r="BQY23" s="3">
        <v>1.59</v>
      </c>
      <c r="BQZ23" s="3">
        <v>1.46</v>
      </c>
      <c r="BRA23" s="3">
        <v>2.71</v>
      </c>
      <c r="BRB23" s="3">
        <v>2.98</v>
      </c>
      <c r="BRC23" s="3">
        <v>1.9</v>
      </c>
      <c r="BRD23" s="3">
        <v>1.76</v>
      </c>
      <c r="BRE23" s="3">
        <v>1.85</v>
      </c>
      <c r="BRF23" s="3">
        <v>0.48</v>
      </c>
      <c r="BRG23" s="3">
        <v>1.76</v>
      </c>
      <c r="BRH23" s="3">
        <v>1.9</v>
      </c>
      <c r="BRI23" s="3">
        <v>2.27</v>
      </c>
      <c r="BRJ23" s="3">
        <v>2.25</v>
      </c>
      <c r="BRK23" s="3">
        <v>1.8</v>
      </c>
      <c r="BRL23" s="3">
        <v>1.58</v>
      </c>
      <c r="BRM23" s="3">
        <v>2.57</v>
      </c>
      <c r="BRN23" s="3">
        <v>1.87</v>
      </c>
      <c r="BRO23" s="3">
        <v>1.4</v>
      </c>
      <c r="BRP23" s="3">
        <v>1.43</v>
      </c>
      <c r="BRQ23" s="3">
        <v>0.91</v>
      </c>
      <c r="BRR23" s="3">
        <v>1.96</v>
      </c>
      <c r="BRS23" s="3">
        <v>2.62</v>
      </c>
      <c r="BRT23" s="3">
        <v>3.96</v>
      </c>
      <c r="BRU23" s="3">
        <v>2.2999999999999998</v>
      </c>
      <c r="BRV23" s="3">
        <v>1.96</v>
      </c>
      <c r="BRW23" s="3">
        <v>1.81</v>
      </c>
      <c r="BRX23" s="3">
        <v>2.37</v>
      </c>
      <c r="BRY23" s="3">
        <v>2.31</v>
      </c>
      <c r="BRZ23" s="3">
        <v>2.1</v>
      </c>
      <c r="BSA23" s="3">
        <v>1.68</v>
      </c>
      <c r="BSB23" s="3">
        <v>2.42</v>
      </c>
      <c r="BSC23" s="3">
        <v>2.09</v>
      </c>
      <c r="BSD23" s="3">
        <v>2.33</v>
      </c>
      <c r="BSE23" s="3">
        <v>1.87</v>
      </c>
      <c r="BSF23" s="3">
        <v>2.6</v>
      </c>
      <c r="BSG23" s="3">
        <v>0.76</v>
      </c>
      <c r="BSH23" s="3">
        <v>1.95</v>
      </c>
      <c r="BSI23" s="3">
        <v>2.4300000000000002</v>
      </c>
      <c r="BSJ23" s="3">
        <v>2.65</v>
      </c>
      <c r="BSK23" s="3">
        <v>2.14</v>
      </c>
      <c r="BSL23" s="3">
        <v>2.31</v>
      </c>
      <c r="BSM23" s="3">
        <v>2.33</v>
      </c>
      <c r="BSN23" s="3">
        <v>2.23</v>
      </c>
      <c r="BSO23" s="3">
        <v>1.59</v>
      </c>
      <c r="BSP23" s="3">
        <v>1.88</v>
      </c>
      <c r="BSQ23" s="3">
        <v>2.19</v>
      </c>
      <c r="BSR23" s="3">
        <v>1.97</v>
      </c>
      <c r="BSS23" s="3">
        <v>2.44</v>
      </c>
      <c r="BST23" s="3" t="s">
        <v>5</v>
      </c>
      <c r="BSU23" s="3">
        <v>2.4300000000000002</v>
      </c>
      <c r="BSV23" s="3">
        <v>2.2000000000000002</v>
      </c>
      <c r="BSW23" s="3">
        <v>1.54</v>
      </c>
      <c r="BSX23" s="3">
        <v>2.58</v>
      </c>
      <c r="BSY23" s="3">
        <v>2.27</v>
      </c>
      <c r="BSZ23" s="3">
        <v>2.4500000000000002</v>
      </c>
      <c r="BTA23" s="3">
        <v>1.45</v>
      </c>
      <c r="BTB23" s="3">
        <v>3.51</v>
      </c>
      <c r="BTC23" s="3">
        <v>2.5299999999999998</v>
      </c>
      <c r="BTD23" s="3">
        <v>2.35</v>
      </c>
      <c r="BTE23" s="3">
        <v>4</v>
      </c>
      <c r="BTF23" s="3" t="s">
        <v>5</v>
      </c>
      <c r="BTG23" s="3">
        <v>1.31</v>
      </c>
      <c r="BTH23" s="3">
        <v>1.61</v>
      </c>
      <c r="BTI23" s="3">
        <v>1.93</v>
      </c>
      <c r="BTJ23" s="3">
        <v>2.59</v>
      </c>
      <c r="BTK23" s="3">
        <v>2.4900000000000002</v>
      </c>
      <c r="BTL23" s="3">
        <v>3.33</v>
      </c>
      <c r="BTM23" s="3">
        <v>3.13</v>
      </c>
      <c r="BTN23" s="3">
        <v>3.12</v>
      </c>
      <c r="BTO23" s="3">
        <v>1.63</v>
      </c>
      <c r="BTP23" s="3">
        <v>2.54</v>
      </c>
      <c r="BTQ23" s="3">
        <v>0.94</v>
      </c>
      <c r="BTR23" s="3">
        <v>1.86</v>
      </c>
      <c r="BTS23" s="3">
        <v>3.83</v>
      </c>
      <c r="BTT23" s="3">
        <v>2.42</v>
      </c>
      <c r="BTU23" s="3">
        <v>1.69</v>
      </c>
      <c r="BTV23" s="3">
        <v>0.88</v>
      </c>
      <c r="BTW23" s="3">
        <v>2.2999999999999998</v>
      </c>
      <c r="BTX23" s="3">
        <v>2.16</v>
      </c>
      <c r="BTY23" s="3">
        <v>2.5499999999999998</v>
      </c>
      <c r="BTZ23" s="3">
        <v>1.82</v>
      </c>
      <c r="BUA23" s="3">
        <v>2.2999999999999998</v>
      </c>
      <c r="BUB23" s="3">
        <v>3.11</v>
      </c>
      <c r="BUC23" s="3">
        <v>2.06</v>
      </c>
      <c r="BUD23" s="3">
        <v>3.07</v>
      </c>
      <c r="BUE23" s="3">
        <v>2.62</v>
      </c>
      <c r="BUF23" s="3">
        <v>2.8</v>
      </c>
      <c r="BUG23" s="3">
        <v>1.91</v>
      </c>
      <c r="BUH23" s="3">
        <v>1.43</v>
      </c>
      <c r="BUI23" s="3">
        <v>2</v>
      </c>
      <c r="BUJ23" s="3">
        <v>1.9</v>
      </c>
      <c r="BUK23" s="3">
        <v>2.52</v>
      </c>
      <c r="BUL23" s="3">
        <v>2.66</v>
      </c>
      <c r="BUM23" s="3">
        <v>1.78</v>
      </c>
      <c r="BUN23" s="3">
        <v>2.4300000000000002</v>
      </c>
      <c r="BUO23" s="3">
        <v>2.38</v>
      </c>
      <c r="BUP23" s="3">
        <v>1.93</v>
      </c>
      <c r="BUQ23" s="3">
        <v>2.4300000000000002</v>
      </c>
      <c r="BUR23" s="3">
        <v>1.25</v>
      </c>
      <c r="BUS23" s="3">
        <v>2.84</v>
      </c>
      <c r="BUT23" s="3">
        <v>2.77</v>
      </c>
      <c r="BUU23" s="3">
        <v>2.09</v>
      </c>
      <c r="BUV23" s="3">
        <v>1.77</v>
      </c>
      <c r="BUW23" s="3">
        <v>2.2999999999999998</v>
      </c>
      <c r="BUX23" s="3" t="s">
        <v>5</v>
      </c>
      <c r="BUY23" s="3">
        <v>2.21</v>
      </c>
      <c r="BUZ23" s="3">
        <v>1.93</v>
      </c>
      <c r="BVA23" s="3">
        <v>1.59</v>
      </c>
      <c r="BVB23" s="3">
        <v>2.25</v>
      </c>
      <c r="BVC23" s="3">
        <v>2.2000000000000002</v>
      </c>
      <c r="BVD23" s="3">
        <v>1.86</v>
      </c>
      <c r="BVE23" s="3">
        <v>2.66</v>
      </c>
      <c r="BVF23" s="3">
        <v>1.66</v>
      </c>
      <c r="BVG23" s="3">
        <v>2.81</v>
      </c>
      <c r="BVH23" s="3">
        <v>2.2400000000000002</v>
      </c>
      <c r="BVI23" s="3">
        <v>1.47</v>
      </c>
      <c r="BVJ23" s="3">
        <v>2.1</v>
      </c>
      <c r="BVK23" s="3">
        <v>1.61</v>
      </c>
      <c r="BVL23" s="3">
        <v>1.93</v>
      </c>
      <c r="BVM23" s="3">
        <v>2.9</v>
      </c>
      <c r="BVN23" s="3">
        <v>2.93</v>
      </c>
      <c r="BVO23" s="3">
        <v>2.39</v>
      </c>
      <c r="BVP23" s="3">
        <v>2.19</v>
      </c>
      <c r="BVQ23" s="3">
        <v>2.48</v>
      </c>
      <c r="BVR23" s="3">
        <v>1.92</v>
      </c>
      <c r="BVS23" s="3">
        <v>1.61</v>
      </c>
      <c r="BVT23" s="3">
        <v>1.27</v>
      </c>
      <c r="BVU23" s="3">
        <v>2.19</v>
      </c>
      <c r="BVV23" s="3">
        <v>2.13</v>
      </c>
      <c r="BVW23" s="3">
        <v>3.62</v>
      </c>
      <c r="BVX23" s="3">
        <v>1.32</v>
      </c>
      <c r="BVY23" s="3">
        <v>2.74</v>
      </c>
      <c r="BVZ23" s="3">
        <v>2.62</v>
      </c>
      <c r="BWA23" s="3">
        <v>2.21</v>
      </c>
      <c r="BWB23" s="3">
        <v>2.5499999999999998</v>
      </c>
      <c r="BWC23" s="3">
        <v>1.54</v>
      </c>
      <c r="BWD23" s="3">
        <v>3.97</v>
      </c>
      <c r="BWE23" s="3">
        <v>3.17</v>
      </c>
      <c r="BWF23" s="3">
        <v>1.49</v>
      </c>
      <c r="BWG23" s="3">
        <v>1.1100000000000001</v>
      </c>
      <c r="BWH23" s="3">
        <v>3.53</v>
      </c>
      <c r="BWI23" s="3">
        <v>2.58</v>
      </c>
      <c r="BWJ23" s="3">
        <v>2</v>
      </c>
      <c r="BWK23" s="3">
        <v>3.25</v>
      </c>
      <c r="BWL23" s="3">
        <v>1.71</v>
      </c>
      <c r="BWM23" s="3">
        <v>2.31</v>
      </c>
      <c r="BWN23" s="3">
        <v>2.09</v>
      </c>
      <c r="BWO23" s="3">
        <v>1.36</v>
      </c>
      <c r="BWP23" s="3">
        <v>1.47</v>
      </c>
      <c r="BWQ23" s="3">
        <v>1.02</v>
      </c>
      <c r="BWR23" s="3">
        <v>0.4</v>
      </c>
      <c r="BWS23" s="3">
        <v>0.72</v>
      </c>
      <c r="BWT23" s="3">
        <v>2.33</v>
      </c>
      <c r="BWU23" s="3">
        <v>2.81</v>
      </c>
      <c r="BWV23" s="3">
        <v>2.5</v>
      </c>
      <c r="BWW23" s="3">
        <v>1.84</v>
      </c>
      <c r="BWX23" s="3">
        <v>2.0499999999999998</v>
      </c>
      <c r="BWY23" s="3">
        <v>3.48</v>
      </c>
      <c r="BWZ23" s="3">
        <v>2.4500000000000002</v>
      </c>
      <c r="BXA23" s="3">
        <v>1.9</v>
      </c>
      <c r="BXB23" s="3">
        <v>1.52</v>
      </c>
      <c r="BXC23" s="3">
        <v>2.95</v>
      </c>
      <c r="BXD23" s="3">
        <v>2.1</v>
      </c>
      <c r="BXE23" s="3">
        <v>1.61</v>
      </c>
      <c r="BXF23" s="3">
        <v>2.2000000000000002</v>
      </c>
      <c r="BXG23" s="3">
        <v>1.17</v>
      </c>
      <c r="BXH23" s="3">
        <v>2.25</v>
      </c>
      <c r="BXI23" s="3">
        <v>2.09</v>
      </c>
      <c r="BXJ23" s="3">
        <v>4.05</v>
      </c>
      <c r="BXK23" s="3">
        <v>1.55</v>
      </c>
      <c r="BXL23" s="3">
        <v>2.2599999999999998</v>
      </c>
      <c r="BXM23" s="3">
        <v>2.31</v>
      </c>
      <c r="BXN23" s="3">
        <v>2.75</v>
      </c>
      <c r="BXO23" s="3">
        <v>1.51</v>
      </c>
      <c r="BXP23" s="3">
        <v>1.44</v>
      </c>
      <c r="BXQ23" s="3">
        <v>1.79</v>
      </c>
      <c r="BXR23" s="3">
        <v>1.78</v>
      </c>
      <c r="BXS23" s="3">
        <v>1.81</v>
      </c>
      <c r="BXT23" s="3">
        <v>1.1299999999999999</v>
      </c>
      <c r="BXU23" s="3">
        <v>2.16</v>
      </c>
      <c r="BXV23" s="3">
        <v>1.21</v>
      </c>
      <c r="BXW23" s="3">
        <v>1.33</v>
      </c>
      <c r="BXX23" s="3">
        <v>1.1000000000000001</v>
      </c>
      <c r="BXY23" s="3">
        <v>0.76</v>
      </c>
      <c r="BXZ23" s="3">
        <v>0.72</v>
      </c>
      <c r="BYA23" s="3">
        <v>1.38</v>
      </c>
      <c r="BYB23" s="3">
        <v>1.64</v>
      </c>
      <c r="BYC23" s="3">
        <v>0.71</v>
      </c>
      <c r="BYD23" s="3">
        <v>1.95</v>
      </c>
      <c r="BYE23" s="3">
        <v>0</v>
      </c>
      <c r="BYF23" s="3">
        <v>0.97</v>
      </c>
      <c r="BYG23" s="3">
        <v>3.62</v>
      </c>
      <c r="BYH23" s="3">
        <v>1.99</v>
      </c>
      <c r="BYI23" s="3">
        <v>1.63</v>
      </c>
      <c r="BYJ23" s="3">
        <v>0.42</v>
      </c>
      <c r="BYK23" s="3">
        <v>2.17</v>
      </c>
      <c r="BYL23" s="3">
        <v>1.7</v>
      </c>
      <c r="BYM23" s="3">
        <v>1.1200000000000001</v>
      </c>
      <c r="BYN23" s="3">
        <v>1.92</v>
      </c>
      <c r="BYO23" s="3">
        <v>1.02</v>
      </c>
      <c r="BYP23" s="3">
        <v>3.89</v>
      </c>
      <c r="BYQ23" s="3">
        <v>2.65</v>
      </c>
      <c r="BYR23" s="3">
        <v>2.1800000000000002</v>
      </c>
      <c r="BYS23" s="3">
        <v>1.1299999999999999</v>
      </c>
      <c r="BYT23" s="3">
        <v>0.66</v>
      </c>
      <c r="BYU23" s="3">
        <v>0.84</v>
      </c>
      <c r="BYV23" s="3">
        <v>2.84</v>
      </c>
      <c r="BYW23" s="3" t="s">
        <v>5</v>
      </c>
      <c r="BYX23" s="3">
        <v>1.19</v>
      </c>
      <c r="BYY23" s="3">
        <v>0.46</v>
      </c>
      <c r="BYZ23" s="3">
        <v>1.7</v>
      </c>
      <c r="BZA23" s="3">
        <v>1.23</v>
      </c>
      <c r="BZB23" s="3">
        <v>1.53</v>
      </c>
      <c r="BZC23" s="3">
        <v>1.68</v>
      </c>
      <c r="BZD23" s="3">
        <v>1.51</v>
      </c>
      <c r="BZE23" s="3">
        <v>1.68</v>
      </c>
      <c r="BZF23" s="3">
        <v>4.8</v>
      </c>
      <c r="BZG23" s="3">
        <v>0.67</v>
      </c>
      <c r="BZH23" s="3">
        <v>1.56</v>
      </c>
      <c r="BZI23" s="3">
        <v>1.72</v>
      </c>
      <c r="BZJ23" s="3">
        <v>0.65</v>
      </c>
      <c r="BZK23" s="3">
        <v>2.33</v>
      </c>
      <c r="BZL23" s="3">
        <v>2.92</v>
      </c>
      <c r="BZM23" s="3">
        <v>1.18</v>
      </c>
      <c r="BZN23" s="3">
        <v>4.03</v>
      </c>
      <c r="BZO23" s="3">
        <v>1.85</v>
      </c>
      <c r="BZP23" s="3">
        <v>1.29</v>
      </c>
      <c r="BZQ23" s="3">
        <v>1.61</v>
      </c>
      <c r="BZR23" s="3" t="s">
        <v>5</v>
      </c>
      <c r="BZS23" s="3">
        <v>1.63</v>
      </c>
      <c r="BZT23" s="3">
        <v>1.3</v>
      </c>
      <c r="BZU23" s="3">
        <v>2.41</v>
      </c>
      <c r="BZV23" s="3">
        <v>1.42</v>
      </c>
      <c r="BZW23" s="3">
        <v>1.84</v>
      </c>
      <c r="BZX23" s="3">
        <v>1.79</v>
      </c>
      <c r="BZY23" s="3">
        <v>1.94</v>
      </c>
      <c r="BZZ23" s="3">
        <v>1.1399999999999999</v>
      </c>
      <c r="CAA23" s="3">
        <v>0.53</v>
      </c>
      <c r="CAB23" s="3">
        <v>1.42</v>
      </c>
      <c r="CAC23" s="3">
        <v>1.06</v>
      </c>
      <c r="CAD23" s="3">
        <v>1.0900000000000001</v>
      </c>
      <c r="CAE23" s="3">
        <v>1.64</v>
      </c>
      <c r="CAF23" s="3">
        <v>1.1399999999999999</v>
      </c>
      <c r="CAG23" s="3">
        <v>1.78</v>
      </c>
      <c r="CAH23" s="3">
        <v>1.82</v>
      </c>
      <c r="CAI23" s="3">
        <v>1.8</v>
      </c>
      <c r="CAJ23" s="3">
        <v>2.38</v>
      </c>
      <c r="CAK23" s="3">
        <v>2.17</v>
      </c>
      <c r="CAL23" s="3">
        <v>2.2999999999999998</v>
      </c>
      <c r="CAM23" s="3">
        <v>1.94</v>
      </c>
      <c r="CAN23" s="3">
        <v>2.8</v>
      </c>
      <c r="CAO23" s="3">
        <v>1.51</v>
      </c>
      <c r="CAP23" s="3">
        <v>2.13</v>
      </c>
      <c r="CAQ23" s="3">
        <v>1.83</v>
      </c>
      <c r="CAR23" s="3">
        <v>3.08</v>
      </c>
      <c r="CAS23" s="3">
        <v>1.57</v>
      </c>
      <c r="CAT23" s="3">
        <v>2.2400000000000002</v>
      </c>
      <c r="CAU23" s="3">
        <v>0.28000000000000003</v>
      </c>
      <c r="CAV23" s="3">
        <v>1.98</v>
      </c>
      <c r="CAW23" s="3">
        <v>1.02</v>
      </c>
      <c r="CAX23" s="3">
        <v>1.33</v>
      </c>
      <c r="CAY23" s="3">
        <v>1.54</v>
      </c>
      <c r="CAZ23" s="3">
        <v>1.1299999999999999</v>
      </c>
      <c r="CBA23" s="3">
        <v>3.04</v>
      </c>
      <c r="CBB23" s="3">
        <v>1.1499999999999999</v>
      </c>
      <c r="CBC23" s="3">
        <v>2.9</v>
      </c>
      <c r="CBD23" s="3">
        <v>3.1</v>
      </c>
      <c r="CBE23" s="3">
        <v>2.0699999999999998</v>
      </c>
      <c r="CBF23" s="3">
        <v>1.18</v>
      </c>
      <c r="CBG23" s="3">
        <v>1.02</v>
      </c>
      <c r="CBH23" s="3" t="s">
        <v>5</v>
      </c>
      <c r="CBI23" s="3">
        <v>1.82</v>
      </c>
      <c r="CBJ23" s="3">
        <v>1</v>
      </c>
      <c r="CBK23" s="3">
        <v>1.9</v>
      </c>
      <c r="CBL23" s="3">
        <v>1.27</v>
      </c>
      <c r="CBM23" s="3">
        <v>1.48</v>
      </c>
      <c r="CBN23" s="3">
        <v>1.7</v>
      </c>
      <c r="CBO23" s="3">
        <v>1.43</v>
      </c>
      <c r="CBP23" s="3">
        <v>3</v>
      </c>
      <c r="CBQ23" s="3">
        <v>2.4900000000000002</v>
      </c>
      <c r="CBR23" s="3">
        <v>2.35</v>
      </c>
      <c r="CBS23" s="3">
        <v>1.8</v>
      </c>
      <c r="CBT23" s="3">
        <v>2.0299999999999998</v>
      </c>
      <c r="CBU23" s="3">
        <v>2.31</v>
      </c>
      <c r="CBV23" s="3">
        <v>1.84</v>
      </c>
      <c r="CBW23" s="3">
        <v>3.55</v>
      </c>
      <c r="CBX23" s="3">
        <v>2.57</v>
      </c>
      <c r="CBY23" s="3" t="s">
        <v>5</v>
      </c>
      <c r="CBZ23" s="3">
        <v>1.35</v>
      </c>
      <c r="CCA23" s="3">
        <v>2.89</v>
      </c>
      <c r="CCB23" s="3">
        <v>1.22</v>
      </c>
      <c r="CCC23" s="3">
        <v>2.71</v>
      </c>
      <c r="CCD23" s="3">
        <v>1.89</v>
      </c>
      <c r="CCE23" s="3">
        <v>3.37</v>
      </c>
      <c r="CCF23" s="3">
        <v>2.89</v>
      </c>
      <c r="CCG23" s="3">
        <v>1.54</v>
      </c>
      <c r="CCH23" s="3">
        <v>2.69</v>
      </c>
      <c r="CCI23" s="3">
        <v>1.89</v>
      </c>
      <c r="CCJ23" s="3">
        <v>1.29</v>
      </c>
      <c r="CCK23" s="3">
        <v>2.38</v>
      </c>
      <c r="CCL23" s="3">
        <v>1.51</v>
      </c>
      <c r="CCM23" s="3">
        <v>1.61</v>
      </c>
      <c r="CCN23" s="3">
        <v>1.66</v>
      </c>
      <c r="CCO23" s="3">
        <v>1.3</v>
      </c>
      <c r="CCP23" s="3">
        <v>2.29</v>
      </c>
      <c r="CCQ23" s="3">
        <v>2.1</v>
      </c>
      <c r="CCR23" s="3">
        <v>2.8</v>
      </c>
      <c r="CCS23" s="3">
        <v>1.72</v>
      </c>
      <c r="CCT23" s="3">
        <v>1.04</v>
      </c>
      <c r="CCU23" s="3">
        <v>1.31</v>
      </c>
      <c r="CCV23" s="3">
        <v>1.71</v>
      </c>
      <c r="CCW23" s="3">
        <v>2.3199999999999998</v>
      </c>
      <c r="CCX23" s="3">
        <v>1.45</v>
      </c>
      <c r="CCY23" s="3">
        <v>2.0699999999999998</v>
      </c>
      <c r="CCZ23" s="3">
        <v>1.95</v>
      </c>
      <c r="CDA23" s="3">
        <v>2.02</v>
      </c>
      <c r="CDB23" s="3">
        <v>0.78</v>
      </c>
      <c r="CDC23" s="3">
        <v>1.77</v>
      </c>
      <c r="CDD23" s="3">
        <v>1.5</v>
      </c>
      <c r="CDE23" s="3">
        <v>1.98</v>
      </c>
      <c r="CDF23" s="3">
        <v>2.2799999999999998</v>
      </c>
      <c r="CDG23" s="3">
        <v>3.02</v>
      </c>
      <c r="CDH23" s="3">
        <v>0.74</v>
      </c>
      <c r="CDI23" s="3">
        <v>1.19</v>
      </c>
      <c r="CDJ23" s="3">
        <v>0.68</v>
      </c>
      <c r="CDK23" s="3">
        <v>1.71</v>
      </c>
      <c r="CDL23" s="3">
        <v>1.81</v>
      </c>
      <c r="CDM23" s="3">
        <v>1.45</v>
      </c>
      <c r="CDN23" s="3">
        <v>2.1800000000000002</v>
      </c>
      <c r="CDO23" s="3">
        <v>1.3</v>
      </c>
      <c r="CDP23" s="3">
        <v>0.69</v>
      </c>
      <c r="CDQ23" s="3">
        <v>1.25</v>
      </c>
      <c r="CDR23" s="3">
        <v>1.85</v>
      </c>
      <c r="CDS23" s="3">
        <v>1.84</v>
      </c>
      <c r="CDT23" s="3">
        <v>2.94</v>
      </c>
      <c r="CDU23" s="3">
        <v>1.73</v>
      </c>
      <c r="CDV23" s="3">
        <v>1.35</v>
      </c>
      <c r="CDW23" s="3">
        <v>3.34</v>
      </c>
      <c r="CDX23" s="3">
        <v>2.44</v>
      </c>
      <c r="CDY23" s="3">
        <v>2.64</v>
      </c>
      <c r="CDZ23" s="3">
        <v>2.33</v>
      </c>
      <c r="CEA23" s="3">
        <v>1.3</v>
      </c>
      <c r="CEB23" s="3">
        <v>0.6</v>
      </c>
      <c r="CEC23" s="3">
        <v>1.48</v>
      </c>
      <c r="CED23" s="3">
        <v>2.59</v>
      </c>
      <c r="CEE23" s="3">
        <v>2.2200000000000002</v>
      </c>
      <c r="CEF23" s="3">
        <v>1.72</v>
      </c>
      <c r="CEG23" s="3">
        <v>2.21</v>
      </c>
      <c r="CEH23" s="3">
        <v>2.57</v>
      </c>
      <c r="CEI23" s="3">
        <v>1.93</v>
      </c>
      <c r="CEJ23" s="3">
        <v>1.22</v>
      </c>
      <c r="CEK23" s="3">
        <v>1.31</v>
      </c>
      <c r="CEL23" s="3">
        <v>2.4500000000000002</v>
      </c>
      <c r="CEM23" s="3">
        <v>1.28</v>
      </c>
      <c r="CEN23" s="3">
        <v>2.15</v>
      </c>
      <c r="CEO23" s="3">
        <v>1.86</v>
      </c>
      <c r="CEP23" s="3">
        <v>1.55</v>
      </c>
      <c r="CEQ23" s="3">
        <v>2.2599999999999998</v>
      </c>
      <c r="CER23" s="3">
        <v>1.9</v>
      </c>
      <c r="CES23" s="3">
        <v>1.18</v>
      </c>
      <c r="CET23" s="3">
        <v>1.25</v>
      </c>
      <c r="CEU23" s="3">
        <v>1.1499999999999999</v>
      </c>
      <c r="CEV23" s="3">
        <v>0.6</v>
      </c>
      <c r="CEW23" s="3">
        <v>1.99</v>
      </c>
      <c r="CEX23" s="3">
        <v>0.67</v>
      </c>
      <c r="CEY23" s="3">
        <v>2.62</v>
      </c>
      <c r="CEZ23" s="3">
        <v>3.37</v>
      </c>
      <c r="CFA23" s="3">
        <v>2.4300000000000002</v>
      </c>
      <c r="CFB23" s="3">
        <v>2.2599999999999998</v>
      </c>
      <c r="CFC23" s="3">
        <v>1</v>
      </c>
      <c r="CFD23" s="3">
        <v>2.0299999999999998</v>
      </c>
      <c r="CFE23" s="3">
        <v>2.68</v>
      </c>
      <c r="CFF23" s="3">
        <v>4.1399999999999997</v>
      </c>
      <c r="CFG23" s="3">
        <v>0.36</v>
      </c>
      <c r="CFH23" s="3">
        <v>1.97</v>
      </c>
      <c r="CFI23" s="3">
        <v>2.36</v>
      </c>
      <c r="CFJ23" s="3">
        <v>2.3199999999999998</v>
      </c>
      <c r="CFK23" s="3">
        <v>1.86</v>
      </c>
      <c r="CFL23" s="3">
        <v>1.1299999999999999</v>
      </c>
      <c r="CFM23" s="3">
        <v>2.58</v>
      </c>
      <c r="CFN23" s="3">
        <v>2</v>
      </c>
      <c r="CFO23" s="3">
        <v>1.98</v>
      </c>
      <c r="CFP23" s="3">
        <v>1.46</v>
      </c>
      <c r="CFQ23" s="3">
        <v>2.65</v>
      </c>
      <c r="CFR23" s="3">
        <v>1.75</v>
      </c>
      <c r="CFS23" s="3">
        <v>1.61</v>
      </c>
      <c r="CFT23" s="3">
        <v>1.1000000000000001</v>
      </c>
      <c r="CFU23" s="3">
        <v>1.34</v>
      </c>
      <c r="CFV23" s="3">
        <v>3.21</v>
      </c>
      <c r="CFW23" s="3">
        <v>2.34</v>
      </c>
      <c r="CFX23" s="3">
        <v>2.2000000000000002</v>
      </c>
      <c r="CFY23" s="3">
        <v>1.34</v>
      </c>
      <c r="CFZ23" s="3">
        <v>1.24</v>
      </c>
      <c r="CGA23" s="3">
        <v>1.54</v>
      </c>
      <c r="CGB23" s="3">
        <v>1.38</v>
      </c>
      <c r="CGC23" s="3">
        <v>2.48</v>
      </c>
      <c r="CGD23" s="3">
        <v>3.27</v>
      </c>
      <c r="CGE23" s="3">
        <v>2.21</v>
      </c>
      <c r="CGF23" s="3">
        <v>2.08</v>
      </c>
      <c r="CGG23" s="3">
        <v>1.83</v>
      </c>
      <c r="CGH23" s="3">
        <v>2.72</v>
      </c>
      <c r="CGI23" s="3">
        <v>2.66</v>
      </c>
      <c r="CGJ23" s="3">
        <v>0.81</v>
      </c>
      <c r="CGK23" s="3">
        <v>2.38</v>
      </c>
      <c r="CGL23" s="3">
        <v>3.28</v>
      </c>
      <c r="CGM23" s="3">
        <v>1.59</v>
      </c>
      <c r="CGN23" s="3">
        <v>1.92</v>
      </c>
      <c r="CGO23" s="3">
        <v>2.91</v>
      </c>
      <c r="CGP23" s="3">
        <v>3.31</v>
      </c>
      <c r="CGQ23" s="3">
        <v>1.7</v>
      </c>
      <c r="CGR23" s="3">
        <v>1.89</v>
      </c>
      <c r="CGS23" s="3">
        <v>2.64</v>
      </c>
      <c r="CGT23" s="3">
        <v>0.89</v>
      </c>
      <c r="CGU23" s="3">
        <v>1.51</v>
      </c>
      <c r="CGV23" s="3">
        <v>2.04</v>
      </c>
      <c r="CGW23" s="3">
        <v>1.83</v>
      </c>
      <c r="CGX23" s="3">
        <v>1.78</v>
      </c>
      <c r="CGY23" s="3">
        <v>1.2</v>
      </c>
      <c r="CGZ23" s="3">
        <v>1.06</v>
      </c>
      <c r="CHA23" s="3">
        <v>1.31</v>
      </c>
      <c r="CHB23" s="3">
        <v>1.51</v>
      </c>
      <c r="CHC23" s="3">
        <v>2.35</v>
      </c>
      <c r="CHD23" s="3">
        <v>2.29</v>
      </c>
      <c r="CHE23" s="3">
        <v>1.45</v>
      </c>
      <c r="CHF23" s="3">
        <v>2</v>
      </c>
      <c r="CHG23" s="3">
        <v>2.0699999999999998</v>
      </c>
      <c r="CHH23" s="3">
        <v>1.83</v>
      </c>
      <c r="CHI23" s="3">
        <v>3.11</v>
      </c>
      <c r="CHJ23" s="3">
        <v>2.2799999999999998</v>
      </c>
      <c r="CHK23" s="3">
        <v>1.05</v>
      </c>
      <c r="CHL23" s="3">
        <v>2.0499999999999998</v>
      </c>
      <c r="CHM23" s="3">
        <v>2.52</v>
      </c>
      <c r="CHN23" s="3">
        <v>1.27</v>
      </c>
      <c r="CHO23" s="3">
        <v>1.73</v>
      </c>
      <c r="CHP23" s="3">
        <v>2.72</v>
      </c>
      <c r="CHQ23" s="3">
        <v>1.21</v>
      </c>
      <c r="CHR23" s="3">
        <v>3.42</v>
      </c>
      <c r="CHS23" s="3">
        <v>2.42</v>
      </c>
      <c r="CHT23" s="3">
        <v>1.9</v>
      </c>
      <c r="CHU23" s="3">
        <v>0.57999999999999996</v>
      </c>
      <c r="CHV23" s="3">
        <v>1.63</v>
      </c>
      <c r="CHW23" s="3">
        <v>2.09</v>
      </c>
      <c r="CHX23" s="3">
        <v>1.32</v>
      </c>
      <c r="CHY23" s="3">
        <v>2.41</v>
      </c>
      <c r="CHZ23" s="3">
        <v>2.0499999999999998</v>
      </c>
      <c r="CIA23" s="3">
        <v>1.46</v>
      </c>
      <c r="CIB23" s="3">
        <v>0.77</v>
      </c>
      <c r="CIC23" s="3">
        <v>1.9</v>
      </c>
      <c r="CID23" s="3">
        <v>2.33</v>
      </c>
      <c r="CIE23" s="3">
        <v>2.42</v>
      </c>
      <c r="CIF23" s="3">
        <v>2.2400000000000002</v>
      </c>
      <c r="CIG23" s="3">
        <v>1.21</v>
      </c>
      <c r="CIH23" s="3">
        <v>1.99</v>
      </c>
      <c r="CII23" s="3">
        <v>2.17</v>
      </c>
      <c r="CIJ23" s="3">
        <v>0.91</v>
      </c>
      <c r="CIK23" s="3">
        <v>1.18</v>
      </c>
      <c r="CIL23" s="3">
        <v>1.49</v>
      </c>
      <c r="CIM23" s="3">
        <v>2.2000000000000002</v>
      </c>
      <c r="CIN23" s="3">
        <v>1.51</v>
      </c>
      <c r="CIO23" s="3">
        <v>2.61</v>
      </c>
      <c r="CIP23" s="3">
        <v>1.58</v>
      </c>
      <c r="CIQ23" s="3">
        <v>4.8099999999999996</v>
      </c>
      <c r="CIR23" s="3">
        <v>1.23</v>
      </c>
      <c r="CIS23" s="3">
        <v>2.81</v>
      </c>
      <c r="CIT23" s="3">
        <v>1.26</v>
      </c>
      <c r="CIU23" s="3">
        <v>2.86</v>
      </c>
      <c r="CIV23" s="3">
        <v>0.59</v>
      </c>
      <c r="CIW23" s="3">
        <v>2.79</v>
      </c>
      <c r="CIX23" s="3">
        <v>2.0099999999999998</v>
      </c>
      <c r="CIY23" s="3">
        <v>2.2999999999999998</v>
      </c>
      <c r="CIZ23" s="3">
        <v>0.71</v>
      </c>
      <c r="CJA23" s="3">
        <v>2.31</v>
      </c>
      <c r="CJB23" s="3">
        <v>1.69</v>
      </c>
      <c r="CJC23" s="3">
        <v>1.96</v>
      </c>
      <c r="CJD23" s="3">
        <v>1.53</v>
      </c>
      <c r="CJE23" s="3">
        <v>2.23</v>
      </c>
      <c r="CJF23" s="3">
        <v>3.27</v>
      </c>
      <c r="CJG23" s="3">
        <v>2.34</v>
      </c>
      <c r="CJH23" s="3">
        <v>1.57</v>
      </c>
      <c r="CJI23" s="3">
        <v>3.45</v>
      </c>
      <c r="CJJ23" s="3">
        <v>1.64</v>
      </c>
      <c r="CJK23" s="3">
        <v>1.49</v>
      </c>
      <c r="CJL23" s="3">
        <v>1.37</v>
      </c>
      <c r="CJM23" s="3">
        <v>0.65</v>
      </c>
      <c r="CJN23" s="3">
        <v>1.61</v>
      </c>
      <c r="CJO23" s="3">
        <v>1.93</v>
      </c>
      <c r="CJP23" s="3">
        <v>1.54</v>
      </c>
      <c r="CJQ23" s="3">
        <v>2.2200000000000002</v>
      </c>
      <c r="CJR23" s="3">
        <v>2.56</v>
      </c>
      <c r="CJS23" s="3">
        <v>3.01</v>
      </c>
      <c r="CJT23" s="3">
        <v>1.63</v>
      </c>
      <c r="CJU23" s="3">
        <v>2.39</v>
      </c>
      <c r="CJV23" s="3">
        <v>1.78</v>
      </c>
      <c r="CJW23" s="3">
        <v>2.87</v>
      </c>
      <c r="CJX23" s="3">
        <v>3.61</v>
      </c>
      <c r="CJY23" s="3">
        <v>2.83</v>
      </c>
      <c r="CJZ23" s="3">
        <v>4.0999999999999996</v>
      </c>
      <c r="CKA23" s="3">
        <v>2.16</v>
      </c>
      <c r="CKB23" s="3">
        <v>1.64</v>
      </c>
      <c r="CKC23" s="3">
        <v>1.81</v>
      </c>
      <c r="CKD23" s="3">
        <v>1.91</v>
      </c>
      <c r="CKE23" s="3">
        <v>1.4</v>
      </c>
      <c r="CKF23" s="3">
        <v>2.4500000000000002</v>
      </c>
      <c r="CKG23" s="3">
        <v>2.9</v>
      </c>
      <c r="CKH23" s="3">
        <v>1.05</v>
      </c>
      <c r="CKI23" s="3">
        <v>2.02</v>
      </c>
      <c r="CKJ23" s="3">
        <v>0.4</v>
      </c>
      <c r="CKK23" s="3">
        <v>1.43</v>
      </c>
      <c r="CKL23" s="3">
        <v>3.22</v>
      </c>
      <c r="CKM23" s="3">
        <v>1.84</v>
      </c>
      <c r="CKN23" s="3">
        <v>1.71</v>
      </c>
      <c r="CKO23" s="3">
        <v>2.4700000000000002</v>
      </c>
      <c r="CKP23" s="3">
        <v>1.76</v>
      </c>
      <c r="CKQ23" s="3">
        <v>1.9</v>
      </c>
      <c r="CKR23" s="3">
        <v>2.4500000000000002</v>
      </c>
      <c r="CKS23" s="3">
        <v>1.9</v>
      </c>
      <c r="CKT23" s="3">
        <v>1.98</v>
      </c>
      <c r="CKU23" s="3">
        <v>2.1</v>
      </c>
      <c r="CKV23" s="3">
        <v>2.21</v>
      </c>
      <c r="CKW23" s="3">
        <v>2.2799999999999998</v>
      </c>
      <c r="CKX23" s="3">
        <v>1.39</v>
      </c>
      <c r="CKY23" s="3">
        <v>1.34</v>
      </c>
      <c r="CKZ23" s="3">
        <v>1.61</v>
      </c>
      <c r="CLA23" s="3">
        <v>0.81</v>
      </c>
      <c r="CLB23" s="3">
        <v>1.23</v>
      </c>
      <c r="CLC23" s="3">
        <v>2.2000000000000002</v>
      </c>
      <c r="CLD23" s="3">
        <v>1.28</v>
      </c>
      <c r="CLE23" s="3">
        <v>2.0099999999999998</v>
      </c>
      <c r="CLF23" s="3">
        <v>1.37</v>
      </c>
      <c r="CLG23" s="3">
        <v>2.2400000000000002</v>
      </c>
      <c r="CLH23" s="3">
        <v>2.91</v>
      </c>
      <c r="CLI23" s="3">
        <v>1.98</v>
      </c>
      <c r="CLJ23" s="3">
        <v>1.5</v>
      </c>
      <c r="CLK23" s="3">
        <v>2.71</v>
      </c>
      <c r="CLL23" s="3">
        <v>1.32</v>
      </c>
      <c r="CLM23" s="3">
        <v>1.68</v>
      </c>
      <c r="CLN23" s="3">
        <v>2.1</v>
      </c>
      <c r="CLO23" s="3">
        <v>0.56000000000000005</v>
      </c>
      <c r="CLP23" s="3">
        <v>1.89</v>
      </c>
      <c r="CLQ23" s="3">
        <v>2.02</v>
      </c>
      <c r="CLR23" s="3">
        <v>1.41</v>
      </c>
      <c r="CLS23" s="3">
        <v>1.1200000000000001</v>
      </c>
      <c r="CLT23" s="3">
        <v>1.35</v>
      </c>
      <c r="CLU23" s="3">
        <v>1.38</v>
      </c>
      <c r="CLV23" s="3">
        <v>1.81</v>
      </c>
      <c r="CLW23" s="3">
        <v>2.2799999999999998</v>
      </c>
      <c r="CLX23" s="3">
        <v>2.95</v>
      </c>
      <c r="CLY23" s="3">
        <v>2.0699999999999998</v>
      </c>
      <c r="CLZ23" s="3">
        <v>2.0699999999999998</v>
      </c>
      <c r="CMA23" s="3">
        <v>1.91</v>
      </c>
      <c r="CMB23" s="3">
        <v>2.11</v>
      </c>
      <c r="CMC23" s="3" t="s">
        <v>5</v>
      </c>
      <c r="CMD23" s="3">
        <v>1.01</v>
      </c>
      <c r="CME23" s="3">
        <v>0.95</v>
      </c>
      <c r="CMF23" s="3">
        <v>41.6</v>
      </c>
      <c r="CMG23" s="3">
        <v>1.85</v>
      </c>
      <c r="CMH23" s="3">
        <v>3.11</v>
      </c>
      <c r="CMI23" s="3">
        <v>1.76</v>
      </c>
      <c r="CMJ23" s="3">
        <v>2.13</v>
      </c>
      <c r="CMK23" s="3">
        <v>1.73</v>
      </c>
      <c r="CML23" s="3">
        <v>2.46</v>
      </c>
      <c r="CMM23" s="3">
        <v>1.94</v>
      </c>
      <c r="CMN23" s="3">
        <v>1.26</v>
      </c>
      <c r="CMO23" s="3">
        <v>1.77</v>
      </c>
      <c r="CMP23" s="3">
        <v>1.61</v>
      </c>
      <c r="CMQ23" s="3">
        <v>1.89</v>
      </c>
      <c r="CMR23" s="3">
        <v>1.78</v>
      </c>
      <c r="CMS23" s="3">
        <v>4.3</v>
      </c>
      <c r="CMT23" s="3">
        <v>1.82</v>
      </c>
      <c r="CMU23" s="3">
        <v>3.05</v>
      </c>
      <c r="CMV23" s="3">
        <v>2.5499999999999998</v>
      </c>
      <c r="CMW23" s="3">
        <v>1.86</v>
      </c>
      <c r="CMX23" s="3">
        <v>2.88</v>
      </c>
      <c r="CMY23" s="3">
        <v>2.56</v>
      </c>
      <c r="CMZ23" s="3">
        <v>1.53</v>
      </c>
      <c r="CNA23" s="3">
        <v>2.0099999999999998</v>
      </c>
      <c r="CNB23" s="3">
        <v>1.97</v>
      </c>
      <c r="CNC23" s="3">
        <v>2.1800000000000002</v>
      </c>
      <c r="CND23" s="3">
        <v>1.66</v>
      </c>
      <c r="CNE23" s="3">
        <v>2.2200000000000002</v>
      </c>
      <c r="CNF23" s="3">
        <v>1.34</v>
      </c>
      <c r="CNG23" s="3">
        <v>2.23</v>
      </c>
      <c r="CNH23" s="3">
        <v>3.76</v>
      </c>
      <c r="CNI23" s="3">
        <v>2.71</v>
      </c>
      <c r="CNJ23" s="3">
        <v>1.93</v>
      </c>
      <c r="CNK23" s="3">
        <v>2.21</v>
      </c>
      <c r="CNL23" s="3">
        <v>3.3</v>
      </c>
      <c r="CNM23" s="3">
        <v>1.72</v>
      </c>
      <c r="CNN23" s="3">
        <v>2.48</v>
      </c>
      <c r="CNO23" s="3">
        <v>3.3</v>
      </c>
      <c r="CNP23" s="3">
        <v>1.91</v>
      </c>
      <c r="CNQ23" s="3">
        <v>2.62</v>
      </c>
      <c r="CNR23" s="3">
        <v>2.15</v>
      </c>
      <c r="CNS23" s="3">
        <v>2.25</v>
      </c>
      <c r="CNT23" s="3">
        <v>1.54</v>
      </c>
      <c r="CNU23" s="3">
        <v>2.2400000000000002</v>
      </c>
      <c r="CNV23" s="3">
        <v>1.1100000000000001</v>
      </c>
      <c r="CNW23" s="3">
        <v>1.64</v>
      </c>
      <c r="CNX23" s="3">
        <v>1.97</v>
      </c>
      <c r="CNY23" s="3">
        <v>1.9</v>
      </c>
      <c r="CNZ23" s="3">
        <v>0.84</v>
      </c>
      <c r="COA23" s="3">
        <v>3.51</v>
      </c>
      <c r="COB23" s="3">
        <v>1.28</v>
      </c>
      <c r="COC23" s="3">
        <v>3.32</v>
      </c>
      <c r="COD23" s="3">
        <v>1.68</v>
      </c>
      <c r="COE23" s="3">
        <v>3.79</v>
      </c>
      <c r="COF23" s="3">
        <v>2.0699999999999998</v>
      </c>
      <c r="COG23" s="3">
        <v>2.2400000000000002</v>
      </c>
      <c r="COH23" s="3">
        <v>1.86</v>
      </c>
      <c r="COI23" s="3">
        <v>1.59</v>
      </c>
      <c r="COJ23" s="3">
        <v>2.36</v>
      </c>
      <c r="COK23" s="3">
        <v>2.31</v>
      </c>
      <c r="COL23" s="3">
        <v>3.73</v>
      </c>
      <c r="COM23" s="3">
        <v>1.66</v>
      </c>
      <c r="CON23" s="3">
        <v>1.46</v>
      </c>
      <c r="COO23" s="3">
        <v>2.81</v>
      </c>
      <c r="COP23" s="3">
        <v>4</v>
      </c>
      <c r="COQ23" s="3">
        <v>2.78</v>
      </c>
      <c r="COR23" s="3">
        <v>1.3</v>
      </c>
      <c r="COS23" s="3">
        <v>2.37</v>
      </c>
      <c r="COT23" s="3">
        <v>3.61</v>
      </c>
      <c r="COU23" s="3">
        <v>1.95</v>
      </c>
      <c r="COV23" s="3">
        <v>2.83</v>
      </c>
      <c r="COW23" s="3">
        <v>2.2799999999999998</v>
      </c>
      <c r="COX23" s="3">
        <v>3.88</v>
      </c>
      <c r="COY23" s="3">
        <v>2.1800000000000002</v>
      </c>
      <c r="COZ23" s="3">
        <v>2.68</v>
      </c>
      <c r="CPA23" s="3">
        <v>3.63</v>
      </c>
      <c r="CPB23" s="3">
        <v>2.23</v>
      </c>
      <c r="CPC23" s="3">
        <v>1.69</v>
      </c>
      <c r="CPD23" s="3">
        <v>2.38</v>
      </c>
      <c r="CPE23" s="3">
        <v>2.2599999999999998</v>
      </c>
      <c r="CPF23" s="3">
        <v>2.19</v>
      </c>
      <c r="CPG23" s="3">
        <v>2.99</v>
      </c>
      <c r="CPH23" s="3">
        <v>2.42</v>
      </c>
      <c r="CPI23" s="3">
        <v>2.11</v>
      </c>
      <c r="CPJ23" s="3">
        <v>2.11</v>
      </c>
      <c r="CPK23" s="3">
        <v>1.04</v>
      </c>
      <c r="CPL23" s="3">
        <v>1.97</v>
      </c>
      <c r="CPM23" s="3">
        <v>1.05</v>
      </c>
      <c r="CPN23" s="3">
        <v>1.06</v>
      </c>
      <c r="CPO23" s="3">
        <v>3.13</v>
      </c>
      <c r="CPP23" s="3">
        <v>2.08</v>
      </c>
      <c r="CPQ23" s="3">
        <v>2.3199999999999998</v>
      </c>
      <c r="CPR23" s="3">
        <v>2.86</v>
      </c>
      <c r="CPS23" s="3">
        <v>2.04</v>
      </c>
      <c r="CPT23" s="3">
        <v>2.36</v>
      </c>
      <c r="CPU23" s="3">
        <v>1.75</v>
      </c>
      <c r="CPV23" s="3">
        <v>1.33</v>
      </c>
      <c r="CPW23" s="3">
        <v>1.48</v>
      </c>
      <c r="CPX23" s="3">
        <v>1.72</v>
      </c>
      <c r="CPY23" s="3">
        <v>2.73</v>
      </c>
      <c r="CPZ23" s="3">
        <v>1.6</v>
      </c>
      <c r="CQA23" s="3">
        <v>2.23</v>
      </c>
      <c r="CQB23" s="3">
        <v>0.31</v>
      </c>
      <c r="CQC23" s="3">
        <v>1.55</v>
      </c>
      <c r="CQD23" s="3">
        <v>1.61</v>
      </c>
      <c r="CQE23" s="3">
        <v>2.74</v>
      </c>
      <c r="CQF23" s="3">
        <v>3.38</v>
      </c>
      <c r="CQG23" s="3">
        <v>2.2799999999999998</v>
      </c>
      <c r="CQH23" s="3">
        <v>0.33</v>
      </c>
      <c r="CQI23" s="3">
        <v>3.28</v>
      </c>
      <c r="CQJ23" s="3">
        <v>3.04</v>
      </c>
      <c r="CQK23" s="3">
        <v>1.93</v>
      </c>
      <c r="CQL23" s="3">
        <v>2.2799999999999998</v>
      </c>
      <c r="CQM23" s="3">
        <v>0.76</v>
      </c>
      <c r="CQN23" s="3">
        <v>2.36</v>
      </c>
      <c r="CQO23" s="3">
        <v>2.14</v>
      </c>
      <c r="CQP23" s="3">
        <v>2.19</v>
      </c>
      <c r="CQQ23" s="3">
        <v>1.7</v>
      </c>
      <c r="CQR23" s="3">
        <v>1.17</v>
      </c>
      <c r="CQS23" s="3">
        <v>1.32</v>
      </c>
      <c r="CQT23" s="3">
        <v>2.2599999999999998</v>
      </c>
      <c r="CQU23" s="3">
        <v>2.4</v>
      </c>
      <c r="CQV23" s="3">
        <v>1.54</v>
      </c>
      <c r="CQW23" s="3">
        <v>1.58</v>
      </c>
      <c r="CQX23" s="3">
        <v>1.85</v>
      </c>
      <c r="CQY23" s="3">
        <v>1.92</v>
      </c>
      <c r="CQZ23" s="3">
        <v>1.28</v>
      </c>
      <c r="CRA23" s="3">
        <v>2.1</v>
      </c>
      <c r="CRB23" s="3">
        <v>2.93</v>
      </c>
      <c r="CRC23" s="3">
        <v>1.53</v>
      </c>
      <c r="CRD23" s="3">
        <v>1.91</v>
      </c>
      <c r="CRE23" s="3">
        <v>2.87</v>
      </c>
      <c r="CRF23" s="3">
        <v>2.3199999999999998</v>
      </c>
      <c r="CRG23" s="3" t="s">
        <v>5</v>
      </c>
      <c r="CRH23" s="3">
        <v>2.23</v>
      </c>
      <c r="CRI23" s="3">
        <v>2.2799999999999998</v>
      </c>
      <c r="CRJ23" s="3">
        <v>2.31</v>
      </c>
      <c r="CRK23" s="3">
        <v>2.2999999999999998</v>
      </c>
      <c r="CRL23" s="3">
        <v>2.39</v>
      </c>
      <c r="CRM23" s="3">
        <v>2.5299999999999998</v>
      </c>
      <c r="CRN23" s="3">
        <v>1.87</v>
      </c>
      <c r="CRO23" s="3">
        <v>2.93</v>
      </c>
      <c r="CRP23" s="3">
        <v>2.67</v>
      </c>
      <c r="CRQ23" s="3">
        <v>3.3</v>
      </c>
      <c r="CRR23" s="3">
        <v>1.27</v>
      </c>
      <c r="CRS23" s="3">
        <v>1.85</v>
      </c>
      <c r="CRT23" s="3">
        <v>2.4900000000000002</v>
      </c>
      <c r="CRU23" s="3">
        <v>2.02</v>
      </c>
      <c r="CRV23" s="3">
        <v>2.15</v>
      </c>
      <c r="CRW23" s="3">
        <v>2.19</v>
      </c>
      <c r="CRX23" s="3">
        <v>1.82</v>
      </c>
      <c r="CRY23" s="3">
        <v>1.78</v>
      </c>
      <c r="CRZ23" s="3">
        <v>1.74</v>
      </c>
      <c r="CSA23" s="3">
        <v>1.88</v>
      </c>
      <c r="CSB23" s="3">
        <v>2.72</v>
      </c>
      <c r="CSC23" s="3">
        <v>2.23</v>
      </c>
      <c r="CSD23" s="3">
        <v>2.27</v>
      </c>
      <c r="CSE23" s="3">
        <v>2.08</v>
      </c>
      <c r="CSF23" s="3">
        <v>1.34</v>
      </c>
      <c r="CSG23" s="3">
        <v>1.1499999999999999</v>
      </c>
      <c r="CSH23" s="3">
        <v>1.69</v>
      </c>
      <c r="CSI23" s="3">
        <v>0.95</v>
      </c>
      <c r="CSJ23" s="3">
        <v>1.81</v>
      </c>
      <c r="CSK23" s="3">
        <v>1.59</v>
      </c>
      <c r="CSL23" s="3">
        <v>2.31</v>
      </c>
      <c r="CSM23" s="3">
        <v>2.2200000000000002</v>
      </c>
      <c r="CSN23" s="3">
        <v>1.66</v>
      </c>
      <c r="CSO23" s="3">
        <v>2.46</v>
      </c>
      <c r="CSP23" s="3" t="s">
        <v>5</v>
      </c>
      <c r="CSQ23" s="3">
        <v>2.66</v>
      </c>
      <c r="CSR23" s="3">
        <v>2.12</v>
      </c>
      <c r="CSS23" s="3">
        <v>1.78</v>
      </c>
      <c r="CST23" s="3">
        <v>0.68</v>
      </c>
      <c r="CSU23" s="3">
        <v>2.02</v>
      </c>
      <c r="CSV23" s="3">
        <v>2.71</v>
      </c>
      <c r="CSW23" s="3">
        <v>1</v>
      </c>
      <c r="CSX23" s="3">
        <v>3.62</v>
      </c>
      <c r="CSY23" s="3">
        <v>4.1900000000000004</v>
      </c>
      <c r="CSZ23" s="3">
        <v>1.22</v>
      </c>
      <c r="CTA23" s="3">
        <v>2.5499999999999998</v>
      </c>
      <c r="CTB23" s="3">
        <v>1.22</v>
      </c>
      <c r="CTC23" s="3">
        <v>1.31</v>
      </c>
      <c r="CTD23" s="3">
        <v>1.23</v>
      </c>
      <c r="CTE23" s="3">
        <v>1.08</v>
      </c>
      <c r="CTF23" s="3">
        <v>2.0099999999999998</v>
      </c>
      <c r="CTG23" s="3">
        <v>2.19</v>
      </c>
      <c r="CTH23" s="3">
        <v>2.5299999999999998</v>
      </c>
      <c r="CTI23" s="3">
        <v>1.86</v>
      </c>
      <c r="CTJ23" s="3">
        <v>2.19</v>
      </c>
      <c r="CTK23" s="3">
        <v>0.77</v>
      </c>
      <c r="CTL23" s="3">
        <v>1.69</v>
      </c>
      <c r="CTM23" s="3">
        <v>2.65</v>
      </c>
      <c r="CTN23" s="3">
        <v>1.87</v>
      </c>
      <c r="CTO23" s="3">
        <v>1.96</v>
      </c>
      <c r="CTP23" s="3">
        <v>1.4</v>
      </c>
      <c r="CTQ23" s="3">
        <v>1.7</v>
      </c>
      <c r="CTR23" s="3">
        <v>2.94</v>
      </c>
      <c r="CTS23" s="3">
        <v>1.79</v>
      </c>
      <c r="CTT23" s="3">
        <v>1.22</v>
      </c>
      <c r="CTU23" s="3">
        <v>1.91</v>
      </c>
      <c r="CTV23" s="3">
        <v>1.06</v>
      </c>
      <c r="CTW23" s="3">
        <v>2.4700000000000002</v>
      </c>
      <c r="CTX23" s="3">
        <v>1.73</v>
      </c>
      <c r="CTY23" s="3">
        <v>2.06</v>
      </c>
      <c r="CTZ23" s="3">
        <v>2.0099999999999998</v>
      </c>
      <c r="CUA23" s="3">
        <v>1.81</v>
      </c>
      <c r="CUB23" s="3">
        <v>1.26</v>
      </c>
      <c r="CUC23" s="3">
        <v>1.76</v>
      </c>
      <c r="CUD23" s="3">
        <v>2.08</v>
      </c>
      <c r="CUE23" s="3">
        <v>1.25</v>
      </c>
      <c r="CUF23" s="3">
        <v>0</v>
      </c>
      <c r="CUG23" s="3">
        <v>0.71</v>
      </c>
      <c r="CUH23" s="3">
        <v>1.63</v>
      </c>
      <c r="CUI23" s="3">
        <v>1.0900000000000001</v>
      </c>
      <c r="CUJ23" s="3">
        <v>1.1599999999999999</v>
      </c>
      <c r="CUK23" s="3">
        <v>1.29</v>
      </c>
      <c r="CUL23" s="3">
        <v>2.2999999999999998</v>
      </c>
      <c r="CUM23" s="3">
        <v>0.42</v>
      </c>
      <c r="CUN23" s="3">
        <v>1.43</v>
      </c>
      <c r="CUO23" s="3">
        <v>2.48</v>
      </c>
      <c r="CUP23" s="3">
        <v>2.08</v>
      </c>
      <c r="CUQ23" s="3">
        <v>1.58</v>
      </c>
      <c r="CUR23" s="3">
        <v>2.17</v>
      </c>
      <c r="CUS23" s="3">
        <v>3.19</v>
      </c>
      <c r="CUT23" s="3">
        <v>1.49</v>
      </c>
      <c r="CUU23" s="3">
        <v>1.58</v>
      </c>
      <c r="CUV23" s="3">
        <v>1.81</v>
      </c>
      <c r="CUW23" s="3">
        <v>1.34</v>
      </c>
      <c r="CUX23" s="3">
        <v>1.83</v>
      </c>
      <c r="CUY23" s="3">
        <v>2.09</v>
      </c>
      <c r="CUZ23" s="3">
        <v>1.7</v>
      </c>
      <c r="CVA23" s="3">
        <v>2.14</v>
      </c>
      <c r="CVB23" s="3">
        <v>1.62</v>
      </c>
      <c r="CVC23" s="3">
        <v>2.21</v>
      </c>
      <c r="CVD23" s="3">
        <v>2.34</v>
      </c>
      <c r="CVE23" s="3">
        <v>2.23</v>
      </c>
      <c r="CVF23" s="3">
        <v>1.31</v>
      </c>
      <c r="CVG23" s="3">
        <v>1.74</v>
      </c>
      <c r="CVH23" s="3">
        <v>1.68</v>
      </c>
      <c r="CVI23" s="3" t="s">
        <v>5</v>
      </c>
      <c r="CVJ23" s="3">
        <v>2.12</v>
      </c>
      <c r="CVK23" s="3">
        <v>3.06</v>
      </c>
      <c r="CVL23" s="3">
        <v>2.46</v>
      </c>
      <c r="CVM23" s="3">
        <v>1.83</v>
      </c>
      <c r="CVN23" s="3">
        <v>2</v>
      </c>
      <c r="CVO23" s="3">
        <v>2.39</v>
      </c>
      <c r="CVP23" s="3">
        <v>0.79</v>
      </c>
      <c r="CVQ23" s="3">
        <v>1.43</v>
      </c>
      <c r="CVR23" s="3">
        <v>3.01</v>
      </c>
      <c r="CVS23" s="3">
        <v>1.49</v>
      </c>
      <c r="CVT23" s="3">
        <v>2.0699999999999998</v>
      </c>
      <c r="CVU23" s="3">
        <v>3.46</v>
      </c>
      <c r="CVV23" s="3" t="s">
        <v>5</v>
      </c>
      <c r="CVW23" s="3">
        <v>2.57</v>
      </c>
      <c r="CVX23" s="3">
        <v>2.0699999999999998</v>
      </c>
      <c r="CVY23" s="3">
        <v>3.43</v>
      </c>
      <c r="CVZ23" s="3">
        <v>2.12</v>
      </c>
      <c r="CWA23" s="3">
        <v>2.02</v>
      </c>
      <c r="CWB23" s="3">
        <v>3.61</v>
      </c>
      <c r="CWC23" s="3">
        <v>1.45</v>
      </c>
      <c r="CWD23" s="3">
        <v>1.36</v>
      </c>
      <c r="CWE23" s="3">
        <v>1.21</v>
      </c>
      <c r="CWF23" s="3">
        <v>1.38</v>
      </c>
      <c r="CWG23" s="3">
        <v>3.69</v>
      </c>
      <c r="CWH23" s="3">
        <v>1.27</v>
      </c>
      <c r="CWI23" s="3">
        <v>1.37</v>
      </c>
      <c r="CWJ23" s="3">
        <v>2.71</v>
      </c>
      <c r="CWK23" s="3">
        <v>3</v>
      </c>
      <c r="CWL23" s="3">
        <v>0.47</v>
      </c>
      <c r="CWM23" s="3">
        <v>2.42</v>
      </c>
      <c r="CWN23" s="3">
        <v>1.75</v>
      </c>
      <c r="CWO23" s="3">
        <v>1.26</v>
      </c>
      <c r="CWP23" s="3">
        <v>3.25</v>
      </c>
      <c r="CWQ23" s="3">
        <v>2.44</v>
      </c>
      <c r="CWR23" s="3">
        <v>1.02</v>
      </c>
      <c r="CWS23" s="3" t="s">
        <v>5</v>
      </c>
      <c r="CWT23" s="3">
        <v>3.21</v>
      </c>
      <c r="CWU23" s="3" t="s">
        <v>5</v>
      </c>
      <c r="CWV23" s="3">
        <v>1.32</v>
      </c>
      <c r="CWW23" s="3">
        <v>2.2599999999999998</v>
      </c>
      <c r="CWX23" s="3">
        <v>1.94</v>
      </c>
      <c r="CWY23" s="3">
        <v>1.39</v>
      </c>
      <c r="CWZ23" s="3">
        <v>2.7</v>
      </c>
      <c r="CXA23" s="3">
        <v>2.31</v>
      </c>
      <c r="CXB23" s="3">
        <v>1.75</v>
      </c>
      <c r="CXC23" s="3" t="s">
        <v>5</v>
      </c>
      <c r="CXD23" s="3">
        <v>2.25</v>
      </c>
      <c r="CXE23" s="3">
        <v>3.03</v>
      </c>
      <c r="CXF23" s="3">
        <v>2.2999999999999998</v>
      </c>
      <c r="CXG23" s="3">
        <v>2.16</v>
      </c>
      <c r="CXH23" s="3">
        <v>2.89</v>
      </c>
      <c r="CXI23" s="3">
        <v>1.57</v>
      </c>
      <c r="CXJ23" s="3">
        <v>2.41</v>
      </c>
      <c r="CXK23" s="3">
        <v>1.91</v>
      </c>
      <c r="CXL23" s="3">
        <v>1.85</v>
      </c>
      <c r="CXM23" s="3">
        <v>2.4</v>
      </c>
      <c r="CXN23" s="3">
        <v>2.2599999999999998</v>
      </c>
      <c r="CXO23" s="3">
        <v>1.57</v>
      </c>
      <c r="CXP23" s="3">
        <v>2.42</v>
      </c>
      <c r="CXQ23" s="3">
        <v>2.02</v>
      </c>
      <c r="CXR23" s="3">
        <v>1.53</v>
      </c>
      <c r="CXS23" s="3">
        <v>0.75</v>
      </c>
      <c r="CXT23" s="3">
        <v>2.65</v>
      </c>
      <c r="CXU23" s="3">
        <v>1.52</v>
      </c>
      <c r="CXV23" s="3">
        <v>1.41</v>
      </c>
      <c r="CXW23" s="3">
        <v>0.94</v>
      </c>
      <c r="CXX23" s="3">
        <v>1.45</v>
      </c>
      <c r="CXY23" s="3">
        <v>1.99</v>
      </c>
      <c r="CXZ23" s="3">
        <v>2.37</v>
      </c>
      <c r="CYA23" s="3">
        <v>1.28</v>
      </c>
      <c r="CYB23" s="3">
        <v>1.44</v>
      </c>
      <c r="CYC23" s="3">
        <v>1.88</v>
      </c>
      <c r="CYD23" s="3">
        <v>2.2999999999999998</v>
      </c>
      <c r="CYE23" s="3">
        <v>1.18</v>
      </c>
      <c r="CYF23" s="3">
        <v>1.88</v>
      </c>
      <c r="CYG23" s="3">
        <v>2.4900000000000002</v>
      </c>
      <c r="CYH23" s="3">
        <v>1.77</v>
      </c>
      <c r="CYI23" s="3">
        <v>1.39</v>
      </c>
      <c r="CYJ23" s="3">
        <v>1.68</v>
      </c>
      <c r="CYK23" s="3">
        <v>1.61</v>
      </c>
      <c r="CYL23" s="3">
        <v>1.67</v>
      </c>
      <c r="CYM23" s="3">
        <v>2.21</v>
      </c>
      <c r="CYN23" s="3">
        <v>1.43</v>
      </c>
      <c r="CYO23" s="3">
        <v>1.68</v>
      </c>
      <c r="CYP23" s="3">
        <v>1.56</v>
      </c>
      <c r="CYQ23" s="3">
        <v>2.61</v>
      </c>
      <c r="CYR23" s="3">
        <v>2.09</v>
      </c>
      <c r="CYS23" s="3">
        <v>2.29</v>
      </c>
      <c r="CYT23" s="3">
        <v>1.59</v>
      </c>
      <c r="CYU23" s="3">
        <v>1.85</v>
      </c>
      <c r="CYV23" s="3">
        <v>2.1</v>
      </c>
      <c r="CYW23" s="3">
        <v>2.13</v>
      </c>
      <c r="CYX23" s="3">
        <v>1.6</v>
      </c>
      <c r="CYY23" s="3">
        <v>1.82</v>
      </c>
      <c r="CYZ23" s="3">
        <v>1.34</v>
      </c>
      <c r="CZA23" s="3">
        <v>0.65</v>
      </c>
      <c r="CZB23" s="3">
        <v>2.0699999999999998</v>
      </c>
      <c r="CZC23" s="3">
        <v>1.74</v>
      </c>
      <c r="CZD23" s="3">
        <v>2.2000000000000002</v>
      </c>
      <c r="CZE23" s="3">
        <v>2</v>
      </c>
      <c r="CZF23" s="3">
        <v>2.73</v>
      </c>
      <c r="CZG23" s="3">
        <v>2.57</v>
      </c>
      <c r="CZH23" s="3">
        <v>2.0499999999999998</v>
      </c>
      <c r="CZI23" s="3">
        <v>1.97</v>
      </c>
      <c r="CZJ23" s="3">
        <v>2.35</v>
      </c>
      <c r="CZK23" s="3">
        <v>2.19</v>
      </c>
      <c r="CZL23" s="3">
        <v>1.49</v>
      </c>
      <c r="CZM23" s="3">
        <v>0.62</v>
      </c>
      <c r="CZN23" s="3">
        <v>2.2999999999999998</v>
      </c>
      <c r="CZO23" s="3">
        <v>2.08</v>
      </c>
      <c r="CZP23" s="3">
        <v>1.77</v>
      </c>
      <c r="CZQ23" s="3">
        <v>2.74</v>
      </c>
      <c r="CZR23" s="3">
        <v>1.95</v>
      </c>
      <c r="CZS23" s="3">
        <v>1.47</v>
      </c>
      <c r="CZT23" s="3">
        <v>2.09</v>
      </c>
      <c r="CZU23" s="3">
        <v>2.85</v>
      </c>
      <c r="CZV23" s="3">
        <v>1.37</v>
      </c>
      <c r="CZW23" s="3">
        <v>2.09</v>
      </c>
      <c r="CZX23" s="3">
        <v>1.22</v>
      </c>
      <c r="CZY23" s="3">
        <v>3.03</v>
      </c>
      <c r="CZZ23" s="3">
        <v>2.86</v>
      </c>
      <c r="DAA23" s="3">
        <v>2.48</v>
      </c>
      <c r="DAB23" s="3">
        <v>2.17</v>
      </c>
      <c r="DAC23" s="3">
        <v>2.44</v>
      </c>
      <c r="DAD23" s="3">
        <v>2.29</v>
      </c>
      <c r="DAE23" s="3">
        <v>3.22</v>
      </c>
      <c r="DAF23" s="3">
        <v>1.96</v>
      </c>
      <c r="DAG23" s="3">
        <v>2.33</v>
      </c>
      <c r="DAH23" s="3">
        <v>3.23</v>
      </c>
      <c r="DAI23" s="3">
        <v>1.1200000000000001</v>
      </c>
      <c r="DAJ23" s="3">
        <v>2.27</v>
      </c>
      <c r="DAK23" s="3">
        <v>1.64</v>
      </c>
      <c r="DAL23" s="3">
        <v>2.74</v>
      </c>
      <c r="DAM23" s="3">
        <v>1.91</v>
      </c>
      <c r="DAN23" s="3">
        <v>3.08</v>
      </c>
      <c r="DAO23" s="3">
        <v>2.64</v>
      </c>
      <c r="DAP23" s="3">
        <v>2.41</v>
      </c>
      <c r="DAQ23" s="3">
        <v>1.77</v>
      </c>
      <c r="DAR23" s="3">
        <v>2.56</v>
      </c>
      <c r="DAS23" s="3">
        <v>2.17</v>
      </c>
      <c r="DAT23" s="3">
        <v>3.02</v>
      </c>
      <c r="DAU23" s="3">
        <v>2.97</v>
      </c>
      <c r="DAV23" s="3">
        <v>1.87</v>
      </c>
      <c r="DAW23" s="3">
        <v>2.98</v>
      </c>
      <c r="DAX23" s="3">
        <v>0.64</v>
      </c>
      <c r="DAY23" s="3">
        <v>2.74</v>
      </c>
      <c r="DAZ23" s="3">
        <v>2.12</v>
      </c>
      <c r="DBA23" s="3">
        <v>1.76</v>
      </c>
      <c r="DBB23" s="3">
        <v>1.47</v>
      </c>
      <c r="DBC23" s="3">
        <v>2.39</v>
      </c>
      <c r="DBD23" s="3">
        <v>3.58</v>
      </c>
      <c r="DBE23" s="3">
        <v>3.29</v>
      </c>
      <c r="DBF23" s="3">
        <v>2.86</v>
      </c>
      <c r="DBG23" s="3">
        <v>3.27</v>
      </c>
      <c r="DBH23" s="3">
        <v>2.75</v>
      </c>
      <c r="DBI23" s="3">
        <v>3.09</v>
      </c>
      <c r="DBJ23" s="3">
        <v>1.56</v>
      </c>
      <c r="DBK23" s="3">
        <v>1.81</v>
      </c>
      <c r="DBL23" s="3">
        <v>2.5299999999999998</v>
      </c>
      <c r="DBM23" s="3">
        <v>3.35</v>
      </c>
      <c r="DBN23" s="3">
        <v>2.2200000000000002</v>
      </c>
      <c r="DBO23" s="3">
        <v>1.88</v>
      </c>
      <c r="DBP23" s="3">
        <v>1.94</v>
      </c>
      <c r="DBQ23" s="3">
        <v>2.17</v>
      </c>
      <c r="DBR23" s="3">
        <v>1.6</v>
      </c>
      <c r="DBS23" s="3">
        <v>1.85</v>
      </c>
      <c r="DBT23" s="3">
        <v>2.2799999999999998</v>
      </c>
      <c r="DBU23" s="3">
        <v>2.7</v>
      </c>
      <c r="DBV23" s="3">
        <v>3.13</v>
      </c>
      <c r="DBW23" s="3">
        <v>1.41</v>
      </c>
      <c r="DBX23" s="3">
        <v>1.05</v>
      </c>
      <c r="DBY23" s="3">
        <v>2.2400000000000002</v>
      </c>
      <c r="DBZ23" s="3">
        <v>1.67</v>
      </c>
      <c r="DCA23" s="3">
        <v>2.63</v>
      </c>
      <c r="DCB23" s="3">
        <v>1.6</v>
      </c>
      <c r="DCC23" s="3">
        <v>1.91</v>
      </c>
      <c r="DCD23" s="3">
        <v>2.58</v>
      </c>
      <c r="DCE23" s="3">
        <v>4.1399999999999997</v>
      </c>
      <c r="DCF23" s="3">
        <v>2.48</v>
      </c>
      <c r="DCG23" s="3">
        <v>1.49</v>
      </c>
      <c r="DCH23" s="3">
        <v>1.84</v>
      </c>
      <c r="DCI23" s="3">
        <v>2.42</v>
      </c>
      <c r="DCJ23" s="3">
        <v>3.41</v>
      </c>
      <c r="DCK23" s="3">
        <v>2.2599999999999998</v>
      </c>
      <c r="DCL23" s="3">
        <v>2.17</v>
      </c>
      <c r="DCM23" s="3">
        <v>2.63</v>
      </c>
      <c r="DCN23" s="3">
        <v>3.15</v>
      </c>
      <c r="DCO23" s="3">
        <v>3.31</v>
      </c>
      <c r="DCP23" s="3">
        <v>2.25</v>
      </c>
      <c r="DCQ23" s="3">
        <v>2.36</v>
      </c>
      <c r="DCR23" s="3">
        <v>3.26</v>
      </c>
      <c r="DCS23" s="3">
        <v>2.09</v>
      </c>
      <c r="DCT23" s="3">
        <v>3.13</v>
      </c>
      <c r="DCU23" s="3">
        <v>1.21</v>
      </c>
      <c r="DCV23" s="3">
        <v>2.21</v>
      </c>
      <c r="DCW23" s="3">
        <v>1.61</v>
      </c>
      <c r="DCX23" s="3">
        <v>1.63</v>
      </c>
      <c r="DCY23" s="3">
        <v>2.4900000000000002</v>
      </c>
      <c r="DCZ23" s="3">
        <v>2.23</v>
      </c>
      <c r="DDA23" s="3">
        <v>3.62</v>
      </c>
      <c r="DDB23" s="3">
        <v>3.21</v>
      </c>
      <c r="DDC23" s="3">
        <v>2.85</v>
      </c>
      <c r="DDD23" s="3">
        <v>2.66</v>
      </c>
      <c r="DDE23" s="3">
        <v>1.43</v>
      </c>
      <c r="DDF23" s="3">
        <v>2.21</v>
      </c>
      <c r="DDG23" s="3">
        <v>2.38</v>
      </c>
      <c r="DDH23" s="3">
        <v>3.17</v>
      </c>
      <c r="DDI23" s="3">
        <v>1.88</v>
      </c>
      <c r="DDJ23" s="3">
        <v>1.1100000000000001</v>
      </c>
      <c r="DDK23" s="3">
        <v>2.46</v>
      </c>
      <c r="DDL23" s="3">
        <v>1.83</v>
      </c>
      <c r="DDM23" s="3">
        <v>2.29</v>
      </c>
      <c r="DDN23" s="3">
        <v>3.1</v>
      </c>
      <c r="DDO23" s="3">
        <v>2.16</v>
      </c>
      <c r="DDP23" s="3">
        <v>1.83</v>
      </c>
      <c r="DDQ23" s="3">
        <v>2.15</v>
      </c>
      <c r="DDR23" s="3">
        <v>1.64</v>
      </c>
      <c r="DDS23" s="3">
        <v>2.2400000000000002</v>
      </c>
      <c r="DDT23" s="3">
        <v>1.77</v>
      </c>
      <c r="DDU23" s="3">
        <v>1.68</v>
      </c>
      <c r="DDV23" s="3">
        <v>1.62</v>
      </c>
      <c r="DDW23" s="3">
        <v>2.09</v>
      </c>
      <c r="DDX23" s="3">
        <v>2.64</v>
      </c>
      <c r="DDY23" s="3">
        <v>1.93</v>
      </c>
      <c r="DDZ23" s="3">
        <v>1.76</v>
      </c>
      <c r="DEA23" s="3">
        <v>1.78</v>
      </c>
      <c r="DEB23" s="3">
        <v>1.97</v>
      </c>
      <c r="DEC23" s="3">
        <v>1.66</v>
      </c>
      <c r="DED23" s="3">
        <v>2.66</v>
      </c>
      <c r="DEE23" s="3">
        <v>2.46</v>
      </c>
      <c r="DEF23" s="3">
        <v>2.65</v>
      </c>
      <c r="DEG23" s="3">
        <v>2.7</v>
      </c>
      <c r="DEH23" s="3">
        <v>2.2200000000000002</v>
      </c>
      <c r="DEI23" s="3">
        <v>1.01</v>
      </c>
      <c r="DEJ23" s="3">
        <v>2.56</v>
      </c>
      <c r="DEK23" s="3">
        <v>1.73</v>
      </c>
      <c r="DEL23" s="3">
        <v>2.04</v>
      </c>
      <c r="DEM23" s="3">
        <v>1.88</v>
      </c>
      <c r="DEN23" s="3">
        <v>2.82</v>
      </c>
      <c r="DEO23" s="3">
        <v>3.68</v>
      </c>
      <c r="DEP23" s="3">
        <v>1.52</v>
      </c>
      <c r="DEQ23" s="3">
        <v>1.72</v>
      </c>
      <c r="DER23" s="3">
        <v>1.61</v>
      </c>
      <c r="DES23" s="3">
        <v>2.52</v>
      </c>
      <c r="DET23" s="3">
        <v>1.62</v>
      </c>
      <c r="DEU23" s="3">
        <v>2.1</v>
      </c>
      <c r="DEV23" s="3">
        <v>2.44</v>
      </c>
      <c r="DEW23" s="3">
        <v>1.34</v>
      </c>
      <c r="DEX23" s="3">
        <v>3.3</v>
      </c>
      <c r="DEY23" s="3">
        <v>1.92</v>
      </c>
      <c r="DEZ23" s="3">
        <v>1.96</v>
      </c>
      <c r="DFA23" s="3">
        <v>2.4300000000000002</v>
      </c>
      <c r="DFB23" s="3">
        <v>2.21</v>
      </c>
      <c r="DFC23" s="3">
        <v>1.66</v>
      </c>
      <c r="DFD23" s="3">
        <v>2.09</v>
      </c>
      <c r="DFE23" s="3">
        <v>2.21</v>
      </c>
      <c r="DFF23" s="3">
        <v>2.56</v>
      </c>
      <c r="DFG23" s="3">
        <v>2.23</v>
      </c>
      <c r="DFH23" s="3">
        <v>1.2</v>
      </c>
      <c r="DFI23" s="3">
        <v>2.95</v>
      </c>
      <c r="DFJ23" s="3">
        <v>1.21</v>
      </c>
      <c r="DFK23" s="3">
        <v>1.3</v>
      </c>
      <c r="DFL23" s="3">
        <v>3.02</v>
      </c>
      <c r="DFM23" s="3">
        <v>2.4900000000000002</v>
      </c>
      <c r="DFN23" s="3">
        <v>1.84</v>
      </c>
      <c r="DFO23" s="3">
        <v>1.68</v>
      </c>
      <c r="DFP23" s="3">
        <v>2.19</v>
      </c>
      <c r="DFQ23" s="3">
        <v>2.0299999999999998</v>
      </c>
      <c r="DFR23" s="3">
        <v>2.96</v>
      </c>
      <c r="DFS23" s="3">
        <v>2.5</v>
      </c>
      <c r="DFT23" s="3">
        <v>3.55</v>
      </c>
      <c r="DFU23" s="3">
        <v>2.71</v>
      </c>
      <c r="DFV23" s="3">
        <v>3.55</v>
      </c>
      <c r="DFW23" s="3">
        <v>0</v>
      </c>
      <c r="DFX23" s="3">
        <v>1.01</v>
      </c>
      <c r="DFY23" s="3">
        <v>2.64</v>
      </c>
      <c r="DFZ23" s="3">
        <v>2.72</v>
      </c>
      <c r="DGA23" s="3">
        <v>1.77</v>
      </c>
      <c r="DGB23" s="3">
        <v>3.95</v>
      </c>
      <c r="DGC23" s="3">
        <v>2.46</v>
      </c>
      <c r="DGD23" s="3">
        <v>2.86</v>
      </c>
      <c r="DGE23" s="3">
        <v>3.32</v>
      </c>
      <c r="DGF23" s="3">
        <v>1.0900000000000001</v>
      </c>
      <c r="DGG23" s="3">
        <v>1.04</v>
      </c>
      <c r="DGH23" s="3">
        <v>1.25</v>
      </c>
      <c r="DGI23" s="3" t="s">
        <v>5</v>
      </c>
      <c r="DGJ23" s="3">
        <v>0.97</v>
      </c>
      <c r="DGK23" s="3">
        <v>3.57</v>
      </c>
      <c r="DGL23" s="3" t="s">
        <v>5</v>
      </c>
      <c r="DGM23" s="3">
        <v>2.89</v>
      </c>
      <c r="DGN23" s="3">
        <v>2.96</v>
      </c>
      <c r="DGO23" s="3">
        <v>3.18</v>
      </c>
      <c r="DGP23" s="3">
        <v>2.6</v>
      </c>
      <c r="DGQ23" s="3" t="s">
        <v>5</v>
      </c>
      <c r="DGR23" s="3">
        <v>1.67</v>
      </c>
      <c r="DGS23" s="3">
        <v>2.6</v>
      </c>
      <c r="DGT23" s="3">
        <v>2.44</v>
      </c>
      <c r="DGU23" s="3">
        <v>0.98</v>
      </c>
      <c r="DGV23" s="3">
        <v>2.27</v>
      </c>
      <c r="DGW23" s="3">
        <v>3.19</v>
      </c>
      <c r="DGX23" s="3">
        <v>1.1000000000000001</v>
      </c>
      <c r="DGY23" s="3">
        <v>2.2599999999999998</v>
      </c>
      <c r="DGZ23" s="3">
        <v>2.27</v>
      </c>
      <c r="DHA23" s="3">
        <v>3.71</v>
      </c>
      <c r="DHB23" s="3">
        <v>2.2999999999999998</v>
      </c>
      <c r="DHC23" s="3">
        <v>1.94</v>
      </c>
      <c r="DHD23" s="3" t="s">
        <v>5</v>
      </c>
      <c r="DHE23" s="3">
        <v>2.99</v>
      </c>
      <c r="DHF23" s="3">
        <v>1.85</v>
      </c>
      <c r="DHG23" s="3">
        <v>2.97</v>
      </c>
      <c r="DHH23" s="3">
        <v>1.05</v>
      </c>
      <c r="DHI23" s="3">
        <v>1.91</v>
      </c>
      <c r="DHJ23" s="3">
        <v>2.65</v>
      </c>
      <c r="DHK23" s="3">
        <v>0.46</v>
      </c>
      <c r="DHL23" s="3">
        <v>3.98</v>
      </c>
      <c r="DHM23" s="3">
        <v>2.79</v>
      </c>
      <c r="DHN23" s="3">
        <v>2.42</v>
      </c>
      <c r="DHO23" s="3">
        <v>2.73</v>
      </c>
      <c r="DHP23" s="3">
        <v>1.1299999999999999</v>
      </c>
      <c r="DHQ23" s="3">
        <v>0.02</v>
      </c>
      <c r="DHR23" s="3">
        <v>1.1299999999999999</v>
      </c>
      <c r="DHS23" s="3">
        <v>0.99</v>
      </c>
      <c r="DHT23" s="3">
        <v>1.2</v>
      </c>
      <c r="DHU23" s="3">
        <v>1.38</v>
      </c>
      <c r="DHV23" s="3">
        <v>0.7</v>
      </c>
      <c r="DHW23" s="3">
        <v>5.6</v>
      </c>
      <c r="DHX23" s="3">
        <v>0.83</v>
      </c>
      <c r="DHY23" s="3">
        <v>0.9</v>
      </c>
      <c r="DHZ23" s="3">
        <v>1.31</v>
      </c>
      <c r="DIA23" s="3">
        <v>1.06</v>
      </c>
      <c r="DIB23" s="3">
        <v>1.0900000000000001</v>
      </c>
      <c r="DIC23" s="3">
        <v>0.28999999999999998</v>
      </c>
      <c r="DID23" s="3">
        <v>1.81</v>
      </c>
      <c r="DIE23" s="3">
        <v>2.0699999999999998</v>
      </c>
      <c r="DIF23" s="3">
        <v>1.27</v>
      </c>
      <c r="DIG23" s="3">
        <v>1.35</v>
      </c>
      <c r="DIH23" s="3">
        <v>1.91</v>
      </c>
      <c r="DII23" s="3">
        <v>0.84</v>
      </c>
      <c r="DIJ23" s="3">
        <v>0.54</v>
      </c>
      <c r="DIK23" s="3">
        <v>1.52</v>
      </c>
      <c r="DIL23" s="3">
        <v>0.95</v>
      </c>
      <c r="DIM23" s="3">
        <v>2.23</v>
      </c>
      <c r="DIN23" s="3">
        <v>3.14</v>
      </c>
      <c r="DIO23" s="3">
        <v>1.35</v>
      </c>
      <c r="DIP23" s="3">
        <v>0.63</v>
      </c>
      <c r="DIQ23" s="3">
        <v>0.17</v>
      </c>
      <c r="DIR23" s="3">
        <v>0.51</v>
      </c>
      <c r="DIS23" s="3">
        <v>3.84</v>
      </c>
      <c r="DIT23" s="3" t="s">
        <v>5</v>
      </c>
      <c r="DIU23" s="3">
        <v>4.5999999999999996</v>
      </c>
      <c r="DIV23" s="3">
        <v>3.85</v>
      </c>
      <c r="DIW23" s="3">
        <v>3.33</v>
      </c>
      <c r="DIX23" s="3">
        <v>1.95</v>
      </c>
      <c r="DIY23" s="3">
        <v>3.08</v>
      </c>
      <c r="DIZ23" s="3">
        <v>2.4300000000000002</v>
      </c>
      <c r="DJA23" s="3" t="s">
        <v>5</v>
      </c>
      <c r="DJB23" s="3" t="s">
        <v>5</v>
      </c>
      <c r="DJC23" s="3">
        <v>1.17</v>
      </c>
      <c r="DJD23" s="3">
        <v>2.0499999999999998</v>
      </c>
      <c r="DJE23" s="3">
        <v>0.71</v>
      </c>
      <c r="DJF23" s="3">
        <v>1.32</v>
      </c>
      <c r="DJG23" s="3">
        <v>1.34</v>
      </c>
      <c r="DJH23" s="3">
        <v>3.49</v>
      </c>
      <c r="DJI23" s="3">
        <v>0.8</v>
      </c>
      <c r="DJJ23" s="3">
        <v>2.7</v>
      </c>
      <c r="DJK23" s="3">
        <v>1.62</v>
      </c>
      <c r="DJL23" s="3">
        <v>0.89</v>
      </c>
      <c r="DJM23" s="3" t="s">
        <v>5</v>
      </c>
      <c r="DJN23" s="3">
        <v>1.06</v>
      </c>
      <c r="DJO23" s="3" t="s">
        <v>5</v>
      </c>
      <c r="DJP23" s="3">
        <v>2.77</v>
      </c>
      <c r="DJQ23" s="3">
        <v>2.87</v>
      </c>
      <c r="DJR23" s="3">
        <v>1.56</v>
      </c>
      <c r="DJS23" s="3">
        <v>2.92</v>
      </c>
      <c r="DJT23" s="3">
        <v>1.91</v>
      </c>
      <c r="DJU23" s="3" t="s">
        <v>5</v>
      </c>
      <c r="DJV23" s="3">
        <v>2.88</v>
      </c>
      <c r="DJW23" s="3" t="s">
        <v>5</v>
      </c>
      <c r="DJX23" s="3">
        <v>1.94</v>
      </c>
      <c r="DJY23" s="3" t="s">
        <v>5</v>
      </c>
      <c r="DJZ23" s="3">
        <v>2.0299999999999998</v>
      </c>
      <c r="DKA23" s="3" t="s">
        <v>5</v>
      </c>
      <c r="DKB23" s="3" t="s">
        <v>5</v>
      </c>
      <c r="DKC23" s="3" t="s">
        <v>5</v>
      </c>
      <c r="DKD23" s="3" t="s">
        <v>5</v>
      </c>
      <c r="DKE23" s="3" t="s">
        <v>5</v>
      </c>
      <c r="DKF23" s="3" t="s">
        <v>5</v>
      </c>
      <c r="DKG23" s="3" t="s">
        <v>5</v>
      </c>
      <c r="DKH23" s="3" t="s">
        <v>5</v>
      </c>
      <c r="DKI23" s="3" t="s">
        <v>5</v>
      </c>
      <c r="DKJ23" s="3" t="s">
        <v>5</v>
      </c>
      <c r="DKK23" s="3" t="s">
        <v>5</v>
      </c>
      <c r="DKL23" s="3" t="s">
        <v>5</v>
      </c>
      <c r="DKM23" s="3" t="s">
        <v>5</v>
      </c>
      <c r="DKN23" s="3" t="s">
        <v>5</v>
      </c>
      <c r="DKO23" s="3">
        <v>0.54</v>
      </c>
      <c r="DKP23" s="3" t="s">
        <v>5</v>
      </c>
      <c r="DKQ23" s="3" t="s">
        <v>5</v>
      </c>
      <c r="DKR23" s="3" t="s">
        <v>5</v>
      </c>
      <c r="DKS23" s="3">
        <v>1.43</v>
      </c>
      <c r="DKT23" s="3" t="s">
        <v>5</v>
      </c>
      <c r="DKU23" s="3">
        <v>0.16</v>
      </c>
      <c r="DKV23" s="3" t="s">
        <v>5</v>
      </c>
      <c r="DKW23" s="3">
        <v>1.01</v>
      </c>
      <c r="DKX23" s="3" t="s">
        <v>5</v>
      </c>
      <c r="DKY23" s="3">
        <v>2.66</v>
      </c>
      <c r="DKZ23" s="3" t="s">
        <v>5</v>
      </c>
      <c r="DLA23" s="3" t="s">
        <v>5</v>
      </c>
      <c r="DLB23" s="3">
        <v>4.0199999999999996</v>
      </c>
      <c r="DLC23" s="3" t="s">
        <v>5</v>
      </c>
      <c r="DLD23" s="3" t="s">
        <v>5</v>
      </c>
      <c r="DLE23" s="3" t="s">
        <v>5</v>
      </c>
      <c r="DLF23" s="3" t="s">
        <v>5</v>
      </c>
      <c r="DLG23" s="3" t="s">
        <v>5</v>
      </c>
      <c r="DLH23" s="3">
        <v>2.09</v>
      </c>
      <c r="DLI23" s="3">
        <v>1.96</v>
      </c>
      <c r="DLJ23" s="3">
        <v>1.22</v>
      </c>
      <c r="DLK23" s="3">
        <v>1.79</v>
      </c>
      <c r="DLL23" s="3">
        <v>1.1599999999999999</v>
      </c>
      <c r="DLM23" s="3" t="s">
        <v>5</v>
      </c>
      <c r="DLN23" s="3">
        <v>1.9</v>
      </c>
      <c r="DLO23" s="3" t="s">
        <v>5</v>
      </c>
      <c r="DLP23" s="3" t="s">
        <v>5</v>
      </c>
      <c r="DLQ23" s="3" t="s">
        <v>5</v>
      </c>
      <c r="DLR23" s="3" t="s">
        <v>5</v>
      </c>
      <c r="DLS23" s="3" t="s">
        <v>5</v>
      </c>
      <c r="DLT23" s="3" t="s">
        <v>5</v>
      </c>
      <c r="DLU23" s="3" t="s">
        <v>5</v>
      </c>
      <c r="DLV23" s="3">
        <v>1.31</v>
      </c>
      <c r="DLW23" s="3">
        <v>0.84</v>
      </c>
      <c r="DLX23" s="3" t="s">
        <v>5</v>
      </c>
      <c r="DLY23" s="3" t="s">
        <v>5</v>
      </c>
      <c r="DLZ23" s="3" t="s">
        <v>5</v>
      </c>
      <c r="DMA23" s="3">
        <v>1.43</v>
      </c>
      <c r="DMB23" s="3" t="s">
        <v>5</v>
      </c>
      <c r="DMC23" s="3" t="s">
        <v>5</v>
      </c>
      <c r="DMD23" s="3">
        <v>2.38</v>
      </c>
      <c r="DME23" s="3">
        <v>4.38</v>
      </c>
      <c r="DMF23" s="3" t="s">
        <v>5</v>
      </c>
      <c r="DMG23" s="3">
        <v>2.14</v>
      </c>
      <c r="DMH23" s="3" t="s">
        <v>5</v>
      </c>
      <c r="DMI23" s="3" t="s">
        <v>5</v>
      </c>
      <c r="DMJ23" s="3">
        <v>3.09</v>
      </c>
      <c r="DMK23" s="3">
        <v>0</v>
      </c>
      <c r="DML23" s="3">
        <v>2.58</v>
      </c>
      <c r="DMM23" s="3" t="s">
        <v>5</v>
      </c>
      <c r="DMN23" s="3">
        <v>0.98</v>
      </c>
      <c r="DMO23" s="3">
        <v>3.09</v>
      </c>
      <c r="DMP23" s="3" t="s">
        <v>5</v>
      </c>
      <c r="DMQ23" s="3">
        <v>1.96</v>
      </c>
      <c r="DMR23" s="3">
        <v>0.84</v>
      </c>
      <c r="DMS23" s="3">
        <v>2.06</v>
      </c>
      <c r="DMT23" s="3">
        <v>3.25</v>
      </c>
      <c r="DMU23" s="3">
        <v>3.13</v>
      </c>
      <c r="DMV23" s="3">
        <v>0.69</v>
      </c>
      <c r="DMW23" s="3">
        <v>3.23</v>
      </c>
      <c r="DMX23" s="3">
        <v>2.54</v>
      </c>
      <c r="DMY23" s="3">
        <v>1.58</v>
      </c>
      <c r="DMZ23" s="3">
        <v>2.87</v>
      </c>
      <c r="DNA23" s="3">
        <v>3.83</v>
      </c>
      <c r="DNB23" s="3" t="s">
        <v>5</v>
      </c>
      <c r="DNC23" s="3">
        <v>1.04</v>
      </c>
      <c r="DND23" s="3">
        <v>3.14</v>
      </c>
      <c r="DNE23" s="3" t="s">
        <v>5</v>
      </c>
      <c r="DNF23" s="3">
        <v>2.73</v>
      </c>
      <c r="DNG23" s="3">
        <v>0.7</v>
      </c>
      <c r="DNH23" s="3" t="s">
        <v>5</v>
      </c>
      <c r="DNI23" s="3" t="s">
        <v>5</v>
      </c>
      <c r="DNJ23" s="3" t="s">
        <v>5</v>
      </c>
      <c r="DNK23" s="3">
        <v>3.71</v>
      </c>
      <c r="DNL23" s="3">
        <v>2.88</v>
      </c>
      <c r="DNM23" s="3">
        <v>3.45</v>
      </c>
      <c r="DNN23" s="3" t="s">
        <v>5</v>
      </c>
      <c r="DNO23" s="3" t="s">
        <v>5</v>
      </c>
      <c r="DNP23" s="3" t="s">
        <v>5</v>
      </c>
      <c r="DNQ23" s="3">
        <v>3.21</v>
      </c>
      <c r="DNR23" s="3" t="s">
        <v>5</v>
      </c>
      <c r="DNS23" s="3" t="s">
        <v>5</v>
      </c>
      <c r="DNT23" s="3">
        <v>2.5099999999999998</v>
      </c>
      <c r="DNU23" s="3" t="s">
        <v>5</v>
      </c>
      <c r="DNV23" s="3">
        <v>3.6</v>
      </c>
      <c r="DNW23" s="3">
        <v>0.21</v>
      </c>
      <c r="DNX23" s="3" t="s">
        <v>5</v>
      </c>
      <c r="DNY23" s="3" t="s">
        <v>5</v>
      </c>
      <c r="DNZ23" s="3" t="s">
        <v>5</v>
      </c>
      <c r="DOA23" s="3" t="s">
        <v>5</v>
      </c>
      <c r="DOB23" s="3" t="s">
        <v>5</v>
      </c>
      <c r="DOC23" s="3">
        <v>2.0699999999999998</v>
      </c>
      <c r="DOD23" s="3" t="s">
        <v>5</v>
      </c>
      <c r="DOE23" s="3" t="s">
        <v>5</v>
      </c>
      <c r="DOF23" s="3" t="s">
        <v>5</v>
      </c>
      <c r="DOG23" s="3" t="s">
        <v>5</v>
      </c>
      <c r="DOH23" s="3">
        <v>3.08</v>
      </c>
      <c r="DOI23" s="3" t="s">
        <v>5</v>
      </c>
      <c r="DOJ23" s="3">
        <v>1.85</v>
      </c>
      <c r="DOK23" s="3">
        <v>2.88</v>
      </c>
      <c r="DOL23" s="3" t="s">
        <v>5</v>
      </c>
      <c r="DOM23" s="3">
        <v>1.9</v>
      </c>
      <c r="DON23" s="3">
        <v>2.68</v>
      </c>
      <c r="DOO23" s="3" t="s">
        <v>5</v>
      </c>
      <c r="DOP23" s="3" t="s">
        <v>5</v>
      </c>
      <c r="DOQ23" s="3">
        <v>3</v>
      </c>
      <c r="DOR23" s="3" t="s">
        <v>5</v>
      </c>
      <c r="DOS23" s="3" t="s">
        <v>5</v>
      </c>
      <c r="DOT23" s="3">
        <v>3.48</v>
      </c>
      <c r="DOU23" s="3" t="s">
        <v>5</v>
      </c>
      <c r="DOV23" s="3">
        <v>3.68</v>
      </c>
      <c r="DOW23" s="3">
        <v>2.8</v>
      </c>
      <c r="DOX23" s="3" t="s">
        <v>5</v>
      </c>
      <c r="DOY23" s="3" t="s">
        <v>5</v>
      </c>
      <c r="DOZ23" s="3" t="s">
        <v>5</v>
      </c>
      <c r="DPA23" s="3" t="s">
        <v>5</v>
      </c>
      <c r="DPB23" s="3" t="s">
        <v>5</v>
      </c>
      <c r="DPC23" s="3" t="s">
        <v>5</v>
      </c>
      <c r="DPD23" s="3">
        <v>1.49</v>
      </c>
      <c r="DPE23" s="3" t="s">
        <v>5</v>
      </c>
      <c r="DPF23" s="3">
        <v>3.14</v>
      </c>
      <c r="DPG23" s="3" t="s">
        <v>5</v>
      </c>
      <c r="DPH23" s="3" t="s">
        <v>5</v>
      </c>
      <c r="DPI23" s="3" t="s">
        <v>5</v>
      </c>
      <c r="DPJ23" s="3" t="s">
        <v>5</v>
      </c>
      <c r="DPK23" s="3">
        <v>3.18</v>
      </c>
      <c r="DPL23" s="3">
        <v>1.34</v>
      </c>
      <c r="DPM23" s="3" t="s">
        <v>5</v>
      </c>
      <c r="DPN23" s="3" t="s">
        <v>5</v>
      </c>
      <c r="DPO23" s="3">
        <v>2.4300000000000002</v>
      </c>
      <c r="DPP23" s="3">
        <v>2.34</v>
      </c>
      <c r="DPQ23" s="3" t="s">
        <v>5</v>
      </c>
      <c r="DPR23" s="3">
        <v>2.88</v>
      </c>
      <c r="DPS23" s="3">
        <v>1.78</v>
      </c>
      <c r="DPT23" s="3">
        <v>3.34</v>
      </c>
      <c r="DPU23" s="3">
        <v>2.97</v>
      </c>
      <c r="DPV23" s="3" t="s">
        <v>5</v>
      </c>
      <c r="DPW23" s="3" t="s">
        <v>5</v>
      </c>
      <c r="DPX23" s="3">
        <v>3.91</v>
      </c>
      <c r="DPY23" s="3">
        <v>1.9</v>
      </c>
      <c r="DPZ23" s="3">
        <v>2.37</v>
      </c>
      <c r="DQA23" s="3" t="s">
        <v>5</v>
      </c>
      <c r="DQB23" s="3">
        <v>2.41</v>
      </c>
      <c r="DQC23" s="3" t="s">
        <v>5</v>
      </c>
      <c r="DQD23" s="3" t="s">
        <v>5</v>
      </c>
      <c r="DQE23" s="3">
        <v>3.26</v>
      </c>
      <c r="DQF23" s="3">
        <v>1.94</v>
      </c>
      <c r="DQG23" s="3">
        <v>2.25</v>
      </c>
      <c r="DQH23" s="3">
        <v>2.11</v>
      </c>
      <c r="DQI23" s="3" t="s">
        <v>5</v>
      </c>
      <c r="DQJ23" s="3" t="s">
        <v>5</v>
      </c>
      <c r="DQK23" s="3">
        <v>1.97</v>
      </c>
      <c r="DQL23" s="3" t="s">
        <v>5</v>
      </c>
      <c r="DQM23" s="3" t="s">
        <v>5</v>
      </c>
      <c r="DQN23" s="3" t="s">
        <v>5</v>
      </c>
      <c r="DQO23" s="3" t="s">
        <v>5</v>
      </c>
      <c r="DQP23" s="3">
        <v>2.04</v>
      </c>
      <c r="DQQ23" s="3">
        <v>2.99</v>
      </c>
      <c r="DQR23" s="3" t="s">
        <v>5</v>
      </c>
      <c r="DQS23" s="3" t="s">
        <v>5</v>
      </c>
      <c r="DQT23" s="3" t="s">
        <v>5</v>
      </c>
      <c r="DQU23" s="3" t="s">
        <v>5</v>
      </c>
      <c r="DQV23" s="3" t="s">
        <v>5</v>
      </c>
      <c r="DQW23" s="3">
        <v>1.94</v>
      </c>
      <c r="DQX23" s="3" t="s">
        <v>5</v>
      </c>
      <c r="DQY23" s="3" t="s">
        <v>5</v>
      </c>
      <c r="DQZ23" s="3" t="s">
        <v>5</v>
      </c>
      <c r="DRA23" s="3" t="s">
        <v>5</v>
      </c>
      <c r="DRB23" s="3">
        <v>1.31</v>
      </c>
      <c r="DRC23" s="3">
        <v>2.0499999999999998</v>
      </c>
      <c r="DRD23" s="3" t="s">
        <v>5</v>
      </c>
      <c r="DRE23" s="3" t="s">
        <v>5</v>
      </c>
      <c r="DRF23" s="3">
        <v>1.53</v>
      </c>
      <c r="DRG23" s="3">
        <v>2.2400000000000002</v>
      </c>
      <c r="DRH23" s="3">
        <v>1.36</v>
      </c>
      <c r="DRI23" s="3">
        <v>1.6</v>
      </c>
      <c r="DRJ23" s="3" t="s">
        <v>5</v>
      </c>
      <c r="DRK23" s="3">
        <v>0.21</v>
      </c>
      <c r="DRL23" s="3">
        <v>0.64</v>
      </c>
      <c r="DRM23" s="3" t="s">
        <v>5</v>
      </c>
      <c r="DRN23" s="3">
        <v>1.96</v>
      </c>
      <c r="DRO23" s="3">
        <v>2.0299999999999998</v>
      </c>
      <c r="DRP23" s="3">
        <v>1.88</v>
      </c>
      <c r="DRQ23" s="3">
        <v>0.36</v>
      </c>
      <c r="DRR23" s="3">
        <v>3.8</v>
      </c>
      <c r="DRS23" s="3">
        <v>1.0900000000000001</v>
      </c>
      <c r="DRT23" s="3">
        <v>1.5</v>
      </c>
      <c r="DRU23" s="3" t="s">
        <v>5</v>
      </c>
      <c r="DRV23" s="3">
        <v>1.63</v>
      </c>
      <c r="DRW23" s="3" t="s">
        <v>5</v>
      </c>
      <c r="DRX23" s="3" t="s">
        <v>5</v>
      </c>
      <c r="DRY23" s="3" t="s">
        <v>5</v>
      </c>
      <c r="DRZ23" s="3">
        <v>1.61</v>
      </c>
      <c r="DSA23" s="3" t="s">
        <v>5</v>
      </c>
      <c r="DSB23" s="3" t="s">
        <v>5</v>
      </c>
      <c r="DSC23" s="3" t="s">
        <v>5</v>
      </c>
      <c r="DSD23" s="3">
        <v>2.5499999999999998</v>
      </c>
      <c r="DSE23" s="3" t="s">
        <v>5</v>
      </c>
      <c r="DSF23" s="3">
        <v>1.33</v>
      </c>
      <c r="DSG23" s="3">
        <v>2.02</v>
      </c>
      <c r="DSH23" s="3">
        <v>0.49</v>
      </c>
      <c r="DSI23" s="3" t="s">
        <v>5</v>
      </c>
      <c r="DSJ23" s="3">
        <v>2.13</v>
      </c>
      <c r="DSK23" s="3" t="s">
        <v>5</v>
      </c>
      <c r="DSL23" s="3">
        <v>0.65</v>
      </c>
      <c r="DSM23" s="3">
        <v>2.16</v>
      </c>
      <c r="DSN23" s="3">
        <v>2.12</v>
      </c>
      <c r="DSO23" s="3">
        <v>2.66</v>
      </c>
      <c r="DSP23" s="3">
        <v>1.68</v>
      </c>
      <c r="DSQ23" s="3">
        <v>1.83</v>
      </c>
      <c r="DSR23" s="3">
        <v>2.2799999999999998</v>
      </c>
      <c r="DSS23" s="3">
        <v>3.4</v>
      </c>
      <c r="DST23" s="3">
        <v>1.99</v>
      </c>
      <c r="DSU23" s="3">
        <v>1.97</v>
      </c>
      <c r="DSV23" s="3">
        <v>0.79</v>
      </c>
      <c r="DSW23" s="3">
        <v>3.33</v>
      </c>
      <c r="DSX23" s="3">
        <v>2.58</v>
      </c>
      <c r="DSY23" s="3">
        <v>1.72</v>
      </c>
      <c r="DSZ23" s="3">
        <v>4</v>
      </c>
      <c r="DTA23" s="3">
        <v>1.65</v>
      </c>
      <c r="DTB23" s="3">
        <v>1.98</v>
      </c>
      <c r="DTC23" s="3">
        <v>1.75</v>
      </c>
      <c r="DTD23" s="3">
        <v>0.69</v>
      </c>
      <c r="DTE23" s="3">
        <v>0</v>
      </c>
      <c r="DTF23" s="3">
        <v>2.5299999999999998</v>
      </c>
      <c r="DTG23" s="3">
        <v>1.98</v>
      </c>
      <c r="DTH23" s="3">
        <v>3.61</v>
      </c>
      <c r="DTI23" s="3">
        <v>3.74</v>
      </c>
      <c r="DTJ23" s="3">
        <v>1.1499999999999999</v>
      </c>
      <c r="DTK23" s="3">
        <v>2.77</v>
      </c>
      <c r="DTL23" s="3">
        <v>1.99</v>
      </c>
      <c r="DTM23" s="3">
        <v>2.29</v>
      </c>
      <c r="DTN23" s="3">
        <v>0.88</v>
      </c>
      <c r="DTO23" s="3">
        <v>2.56</v>
      </c>
      <c r="DTP23" s="3">
        <v>2.41</v>
      </c>
      <c r="DTQ23" s="3">
        <v>2.98</v>
      </c>
      <c r="DTR23" s="3">
        <v>2.16</v>
      </c>
      <c r="DTS23" s="3">
        <v>1.84</v>
      </c>
      <c r="DTT23" s="3">
        <v>1.22</v>
      </c>
      <c r="DTU23" s="3">
        <v>2.0699999999999998</v>
      </c>
      <c r="DTV23" s="3">
        <v>2.0099999999999998</v>
      </c>
      <c r="DTW23" s="3">
        <v>3.19</v>
      </c>
      <c r="DTX23" s="3">
        <v>1.93</v>
      </c>
      <c r="DTY23" s="3">
        <v>1.34</v>
      </c>
      <c r="DTZ23" s="3">
        <v>3.85</v>
      </c>
      <c r="DUA23" s="3">
        <v>3.28</v>
      </c>
      <c r="DUB23" s="3">
        <v>3.44</v>
      </c>
      <c r="DUC23" s="3">
        <v>1.83</v>
      </c>
      <c r="DUD23" s="3">
        <v>2.69</v>
      </c>
      <c r="DUE23" s="3">
        <v>1.73</v>
      </c>
      <c r="DUF23" s="3">
        <v>1.8</v>
      </c>
      <c r="DUG23" s="3">
        <v>2.87</v>
      </c>
      <c r="DUH23" s="3">
        <v>2.14</v>
      </c>
      <c r="DUI23" s="3">
        <v>1.9</v>
      </c>
      <c r="DUJ23" s="3">
        <v>1.39</v>
      </c>
      <c r="DUK23" s="3">
        <v>0.97</v>
      </c>
      <c r="DUL23" s="3">
        <v>3.49</v>
      </c>
      <c r="DUM23" s="3">
        <v>2.1800000000000002</v>
      </c>
      <c r="DUN23" s="3">
        <v>1.33</v>
      </c>
      <c r="DUO23" s="3">
        <v>1.65</v>
      </c>
      <c r="DUP23" s="3">
        <v>1.77</v>
      </c>
      <c r="DUQ23" s="3">
        <v>1.76</v>
      </c>
      <c r="DUR23" s="3">
        <v>1.37</v>
      </c>
      <c r="DUS23" s="3">
        <v>1.83</v>
      </c>
      <c r="DUT23" s="3">
        <v>1.29</v>
      </c>
      <c r="DUU23" s="3">
        <v>2.64</v>
      </c>
      <c r="DUV23" s="3">
        <v>5.23</v>
      </c>
      <c r="DUW23" s="3">
        <v>2.87</v>
      </c>
      <c r="DUX23" s="3">
        <v>2.31</v>
      </c>
      <c r="DUY23" s="3">
        <v>1.83</v>
      </c>
      <c r="DUZ23" s="3">
        <v>3.65</v>
      </c>
      <c r="DVA23" s="3">
        <v>1.75</v>
      </c>
      <c r="DVB23" s="3">
        <v>2.08</v>
      </c>
      <c r="DVC23" s="3">
        <v>2.62</v>
      </c>
      <c r="DVD23" s="3">
        <v>1.43</v>
      </c>
      <c r="DVE23" s="3">
        <v>1.97</v>
      </c>
      <c r="DVF23" s="3">
        <v>1.54</v>
      </c>
      <c r="DVG23" s="3">
        <v>3.9</v>
      </c>
      <c r="DVH23" s="3">
        <v>0.98</v>
      </c>
      <c r="DVI23" s="3">
        <v>1.84</v>
      </c>
      <c r="DVJ23" s="3">
        <v>2.09</v>
      </c>
      <c r="DVK23" s="3">
        <v>1.79</v>
      </c>
      <c r="DVL23" s="3">
        <v>3.69</v>
      </c>
      <c r="DVM23" s="3">
        <v>3.07</v>
      </c>
      <c r="DVN23" s="3">
        <v>0.3</v>
      </c>
      <c r="DVO23" s="3">
        <v>1.04</v>
      </c>
      <c r="DVP23" s="3">
        <v>1.7</v>
      </c>
      <c r="DVQ23" s="3">
        <v>1.27</v>
      </c>
      <c r="DVR23" s="3">
        <v>1.73</v>
      </c>
      <c r="DVS23" s="3">
        <v>0.74</v>
      </c>
      <c r="DVT23" s="3">
        <v>2.0699999999999998</v>
      </c>
      <c r="DVU23" s="3">
        <v>1.88</v>
      </c>
      <c r="DVV23" s="3">
        <v>1.45</v>
      </c>
      <c r="DVW23" s="3">
        <v>1.98</v>
      </c>
      <c r="DVX23" s="3">
        <v>0.24</v>
      </c>
      <c r="DVY23" s="3">
        <v>1.08</v>
      </c>
      <c r="DVZ23" s="3">
        <v>1.94</v>
      </c>
      <c r="DWA23" s="3">
        <v>1.21</v>
      </c>
      <c r="DWB23" s="3">
        <v>2.14</v>
      </c>
      <c r="DWC23" s="3">
        <v>0.74</v>
      </c>
      <c r="DWD23" s="3">
        <v>1.51</v>
      </c>
      <c r="DWE23" s="3">
        <v>1.06</v>
      </c>
      <c r="DWF23" s="3">
        <v>3.07</v>
      </c>
      <c r="DWG23" s="3">
        <v>2.21</v>
      </c>
      <c r="DWH23" s="3">
        <v>1.06</v>
      </c>
      <c r="DWI23" s="3">
        <v>1.83</v>
      </c>
      <c r="DWJ23" s="3">
        <v>1.89</v>
      </c>
      <c r="DWK23" s="3">
        <v>1.76</v>
      </c>
      <c r="DWL23" s="3">
        <v>1.1299999999999999</v>
      </c>
      <c r="DWM23" s="3">
        <v>1.08</v>
      </c>
      <c r="DWN23" s="3">
        <v>1.78</v>
      </c>
      <c r="DWO23" s="3">
        <v>0.83</v>
      </c>
      <c r="DWP23" s="3">
        <v>1.22</v>
      </c>
      <c r="DWQ23" s="3">
        <v>1.61</v>
      </c>
      <c r="DWR23" s="3">
        <v>0.99</v>
      </c>
      <c r="DWS23" s="3">
        <v>1.93</v>
      </c>
      <c r="DWT23" s="3">
        <v>1.7</v>
      </c>
      <c r="DWU23" s="3">
        <v>1.31</v>
      </c>
      <c r="DWV23" s="3">
        <v>1.61</v>
      </c>
      <c r="DWW23" s="3">
        <v>1.8</v>
      </c>
      <c r="DWX23" s="3">
        <v>2.23</v>
      </c>
      <c r="DWY23" s="3">
        <v>2.5099999999999998</v>
      </c>
      <c r="DWZ23" s="3">
        <v>2.14</v>
      </c>
      <c r="DXA23" s="3">
        <v>1.97</v>
      </c>
      <c r="DXB23" s="3">
        <v>1.04</v>
      </c>
      <c r="DXC23" s="3">
        <v>2.37</v>
      </c>
      <c r="DXD23" s="3">
        <v>2.2200000000000002</v>
      </c>
      <c r="DXE23" s="3">
        <v>1.97</v>
      </c>
      <c r="DXF23" s="3">
        <v>0.84</v>
      </c>
      <c r="DXG23" s="3">
        <v>2.34</v>
      </c>
      <c r="DXH23" s="3">
        <v>1.53</v>
      </c>
      <c r="DXI23" s="3">
        <v>2.57</v>
      </c>
      <c r="DXJ23" s="3">
        <v>1.93</v>
      </c>
      <c r="DXK23" s="3">
        <v>1.76</v>
      </c>
      <c r="DXL23" s="3">
        <v>1.21</v>
      </c>
      <c r="DXM23" s="3">
        <v>1.17</v>
      </c>
      <c r="DXN23" s="3">
        <v>1.02</v>
      </c>
      <c r="DXO23" s="3">
        <v>1.51</v>
      </c>
      <c r="DXP23" s="3">
        <v>1.76</v>
      </c>
      <c r="DXQ23" s="3">
        <v>2.4700000000000002</v>
      </c>
      <c r="DXR23" s="3">
        <v>0.72</v>
      </c>
      <c r="DXS23" s="3">
        <v>1.97</v>
      </c>
      <c r="DXT23" s="3">
        <v>3.88</v>
      </c>
      <c r="DXU23" s="3" t="s">
        <v>5</v>
      </c>
      <c r="DXV23" s="3">
        <v>0</v>
      </c>
      <c r="DXW23" s="3">
        <v>1.05</v>
      </c>
      <c r="DXX23" s="3">
        <v>1.55</v>
      </c>
      <c r="DXY23" s="3">
        <v>1.57</v>
      </c>
      <c r="DXZ23" s="3">
        <v>1.73</v>
      </c>
      <c r="DYA23" s="3">
        <v>1.47</v>
      </c>
      <c r="DYB23" s="3">
        <v>1.82</v>
      </c>
      <c r="DYC23" s="3" t="s">
        <v>5</v>
      </c>
      <c r="DYD23" s="3">
        <v>1.3</v>
      </c>
      <c r="DYE23" s="3">
        <v>1.74</v>
      </c>
      <c r="DYF23" s="3">
        <v>1.85</v>
      </c>
      <c r="DYG23" s="3">
        <v>1.75</v>
      </c>
      <c r="DYH23" s="3">
        <v>1.1000000000000001</v>
      </c>
      <c r="DYI23" s="3">
        <v>2.11</v>
      </c>
      <c r="DYJ23" s="3">
        <v>3.08</v>
      </c>
      <c r="DYK23" s="3">
        <v>2.2999999999999998</v>
      </c>
      <c r="DYL23" s="3">
        <v>1.75</v>
      </c>
      <c r="DYM23" s="3">
        <v>3.25</v>
      </c>
      <c r="DYN23" s="3">
        <v>3.88</v>
      </c>
      <c r="DYO23" s="3">
        <v>2.4700000000000002</v>
      </c>
      <c r="DYP23" s="3">
        <v>2.06</v>
      </c>
      <c r="DYQ23" s="3">
        <v>3.13</v>
      </c>
      <c r="DYR23" s="3">
        <v>2.48</v>
      </c>
      <c r="DYS23" s="3">
        <v>1.87</v>
      </c>
      <c r="DYT23" s="3">
        <v>1.51</v>
      </c>
      <c r="DYU23" s="3">
        <v>1.23</v>
      </c>
      <c r="DYV23" s="3">
        <v>2.66</v>
      </c>
      <c r="DYW23" s="3">
        <v>3.05</v>
      </c>
      <c r="DYX23" s="3">
        <v>2.95</v>
      </c>
      <c r="DYY23" s="3">
        <v>2.17</v>
      </c>
      <c r="DYZ23" s="3">
        <v>2.92</v>
      </c>
      <c r="DZA23" s="3">
        <v>2.25</v>
      </c>
      <c r="DZB23" s="3">
        <v>2.38</v>
      </c>
      <c r="DZC23" s="3">
        <v>1.69</v>
      </c>
      <c r="DZD23" s="3">
        <v>0.76</v>
      </c>
      <c r="DZE23" s="3">
        <v>1.69</v>
      </c>
      <c r="DZF23" s="3">
        <v>2.6</v>
      </c>
      <c r="DZG23" s="3">
        <v>2.09</v>
      </c>
      <c r="DZH23" s="3">
        <v>2.4500000000000002</v>
      </c>
      <c r="DZI23" s="3">
        <v>1.78</v>
      </c>
      <c r="DZJ23" s="3">
        <v>1.74</v>
      </c>
      <c r="DZK23" s="3">
        <v>2.1800000000000002</v>
      </c>
      <c r="DZL23" s="3">
        <v>3.52</v>
      </c>
      <c r="DZM23" s="3">
        <v>0.66</v>
      </c>
      <c r="DZN23" s="3">
        <v>3.68</v>
      </c>
      <c r="DZO23" s="3">
        <v>0.34</v>
      </c>
      <c r="DZP23" s="3">
        <v>1.81</v>
      </c>
      <c r="DZQ23" s="3">
        <v>2.72</v>
      </c>
      <c r="DZR23" s="3">
        <v>2.41</v>
      </c>
      <c r="DZS23" s="3">
        <v>2.65</v>
      </c>
      <c r="DZT23" s="3">
        <v>2.57</v>
      </c>
      <c r="DZU23" s="3">
        <v>2.84</v>
      </c>
      <c r="DZV23" s="3">
        <v>2.75</v>
      </c>
      <c r="DZW23" s="3">
        <v>1.83</v>
      </c>
      <c r="DZX23" s="3">
        <v>3.23</v>
      </c>
      <c r="DZY23" s="3">
        <v>1.26</v>
      </c>
      <c r="DZZ23" s="3">
        <v>1.56</v>
      </c>
      <c r="EAA23" s="3">
        <v>1.26</v>
      </c>
      <c r="EAB23" s="3">
        <v>1.92</v>
      </c>
      <c r="EAC23" s="3">
        <v>2.64</v>
      </c>
      <c r="EAD23" s="3">
        <v>1.26</v>
      </c>
      <c r="EAE23" s="3">
        <v>1.69</v>
      </c>
      <c r="EAF23" s="3">
        <v>2.02</v>
      </c>
      <c r="EAG23" s="3">
        <v>0.83</v>
      </c>
      <c r="EAH23" s="3">
        <v>2.0699999999999998</v>
      </c>
      <c r="EAI23" s="3">
        <v>3.76</v>
      </c>
      <c r="EAJ23" s="3">
        <v>1.78</v>
      </c>
      <c r="EAK23" s="3">
        <v>2.5</v>
      </c>
      <c r="EAL23" s="3">
        <v>1.9</v>
      </c>
      <c r="EAM23" s="3">
        <v>1.77</v>
      </c>
      <c r="EAN23" s="3">
        <v>1.84</v>
      </c>
      <c r="EAO23" s="3">
        <v>1.68</v>
      </c>
      <c r="EAP23" s="3">
        <v>0.5</v>
      </c>
      <c r="EAQ23" s="3">
        <v>1.19</v>
      </c>
      <c r="EAR23" s="3">
        <v>1.1499999999999999</v>
      </c>
      <c r="EAS23" s="3">
        <v>1.44</v>
      </c>
      <c r="EAT23" s="3">
        <v>1.72</v>
      </c>
      <c r="EAU23" s="3">
        <v>1.69</v>
      </c>
      <c r="EAV23" s="3">
        <v>0.83</v>
      </c>
      <c r="EAW23" s="3">
        <v>0.95</v>
      </c>
      <c r="EAX23" s="3">
        <v>2.2000000000000002</v>
      </c>
      <c r="EAY23" s="3">
        <v>2.0699999999999998</v>
      </c>
      <c r="EAZ23" s="3">
        <v>2.0499999999999998</v>
      </c>
      <c r="EBA23" s="3">
        <v>2.34</v>
      </c>
      <c r="EBB23" s="3">
        <v>2.13</v>
      </c>
      <c r="EBC23" s="3">
        <v>3.33</v>
      </c>
      <c r="EBD23" s="3">
        <v>1.48</v>
      </c>
      <c r="EBE23" s="3">
        <v>1.64</v>
      </c>
      <c r="EBF23" s="3">
        <v>1.98</v>
      </c>
      <c r="EBG23" s="3">
        <v>1.59</v>
      </c>
      <c r="EBH23" s="3">
        <v>3.08</v>
      </c>
      <c r="EBI23" s="3">
        <v>3.04</v>
      </c>
      <c r="EBJ23" s="3">
        <v>3.17</v>
      </c>
      <c r="EBK23" s="3">
        <v>4.03</v>
      </c>
      <c r="EBL23" s="3">
        <v>1.71</v>
      </c>
      <c r="EBM23" s="3">
        <v>1.06</v>
      </c>
      <c r="EBN23" s="3">
        <v>1.39</v>
      </c>
      <c r="EBO23" s="3">
        <v>2.68</v>
      </c>
      <c r="EBP23" s="3">
        <v>1.41</v>
      </c>
      <c r="EBQ23" s="3">
        <v>1.98</v>
      </c>
      <c r="EBR23" s="3">
        <v>1.82</v>
      </c>
      <c r="EBS23" s="3">
        <v>1.08</v>
      </c>
      <c r="EBT23" s="3">
        <v>2.69</v>
      </c>
      <c r="EBU23" s="3">
        <v>1.9</v>
      </c>
      <c r="EBV23" s="3">
        <v>1.64</v>
      </c>
      <c r="EBW23" s="3">
        <v>1.1000000000000001</v>
      </c>
      <c r="EBX23" s="3">
        <v>1.17</v>
      </c>
      <c r="EBY23" s="3">
        <v>2.2400000000000002</v>
      </c>
      <c r="EBZ23" s="3">
        <v>3.68</v>
      </c>
      <c r="ECA23" s="3">
        <v>0.33</v>
      </c>
      <c r="ECB23" s="3">
        <v>2.69</v>
      </c>
      <c r="ECC23" s="3">
        <v>2.13</v>
      </c>
      <c r="ECD23" s="3">
        <v>2.02</v>
      </c>
      <c r="ECE23" s="3">
        <v>2.86</v>
      </c>
      <c r="ECF23" s="3">
        <v>3.76</v>
      </c>
      <c r="ECG23" s="3">
        <v>2.68</v>
      </c>
      <c r="ECH23" s="3">
        <v>3.29</v>
      </c>
      <c r="ECI23" s="3">
        <v>2.44</v>
      </c>
      <c r="ECJ23" s="3">
        <v>1.24</v>
      </c>
      <c r="ECK23" s="3">
        <v>2.34</v>
      </c>
      <c r="ECL23" s="3">
        <v>1.63</v>
      </c>
      <c r="ECM23" s="3">
        <v>0.87</v>
      </c>
      <c r="ECN23" s="3">
        <v>1.8</v>
      </c>
      <c r="ECO23" s="3">
        <v>2.2799999999999998</v>
      </c>
      <c r="ECP23" s="3">
        <v>3</v>
      </c>
      <c r="ECQ23" s="3">
        <v>2.13</v>
      </c>
      <c r="ECR23" s="3">
        <v>1.36</v>
      </c>
      <c r="ECS23" s="3">
        <v>2.34</v>
      </c>
      <c r="ECT23" s="3">
        <v>3.91</v>
      </c>
      <c r="ECU23" s="3">
        <v>2.63</v>
      </c>
      <c r="ECV23" s="3" t="s">
        <v>5</v>
      </c>
      <c r="ECW23" s="3">
        <v>2.0299999999999998</v>
      </c>
      <c r="ECX23" s="3">
        <v>3.17</v>
      </c>
      <c r="ECY23" s="3">
        <v>2.39</v>
      </c>
      <c r="ECZ23" s="3">
        <v>1.58</v>
      </c>
      <c r="EDA23" s="3">
        <v>0.9</v>
      </c>
      <c r="EDB23" s="3">
        <v>2.4500000000000002</v>
      </c>
      <c r="EDC23" s="3">
        <v>1.65</v>
      </c>
      <c r="EDD23" s="3" t="s">
        <v>5</v>
      </c>
      <c r="EDE23" s="3">
        <v>2.96</v>
      </c>
      <c r="EDF23" s="3">
        <v>0.32</v>
      </c>
      <c r="EDG23" s="3">
        <v>3.66</v>
      </c>
      <c r="EDH23" s="3">
        <v>2.31</v>
      </c>
      <c r="EDI23" s="3">
        <v>1.25</v>
      </c>
      <c r="EDJ23" s="3">
        <v>2.93</v>
      </c>
      <c r="EDK23" s="3">
        <v>3.32</v>
      </c>
      <c r="EDL23" s="3">
        <v>2.94</v>
      </c>
      <c r="EDM23" s="3">
        <v>1.42</v>
      </c>
      <c r="EDN23" s="3">
        <v>1.92</v>
      </c>
      <c r="EDO23" s="3">
        <v>1.88</v>
      </c>
      <c r="EDP23" s="3">
        <v>1.51</v>
      </c>
      <c r="EDQ23" s="3">
        <v>2.3199999999999998</v>
      </c>
      <c r="EDR23" s="3">
        <v>1.81</v>
      </c>
      <c r="EDS23" s="3">
        <v>1.81</v>
      </c>
      <c r="EDT23" s="3">
        <v>2.66</v>
      </c>
      <c r="EDU23" s="3">
        <v>2.82</v>
      </c>
      <c r="EDV23" s="3">
        <v>1.43</v>
      </c>
      <c r="EDW23" s="3">
        <v>0.21</v>
      </c>
      <c r="EDX23" s="3">
        <v>1.95</v>
      </c>
      <c r="EDY23" s="3">
        <v>2.52</v>
      </c>
      <c r="EDZ23" s="3">
        <v>1.52</v>
      </c>
      <c r="EEA23" s="3">
        <v>3.05</v>
      </c>
      <c r="EEB23" s="3">
        <v>1.98</v>
      </c>
      <c r="EEC23" s="3">
        <v>1.37</v>
      </c>
      <c r="EED23" s="3">
        <v>2.19</v>
      </c>
      <c r="EEE23" s="3">
        <v>1.28</v>
      </c>
      <c r="EEF23" s="3">
        <v>1.54</v>
      </c>
      <c r="EEG23" s="3">
        <v>2.96</v>
      </c>
      <c r="EEH23" s="3">
        <v>1.67</v>
      </c>
      <c r="EEI23" s="3">
        <v>1.99</v>
      </c>
      <c r="EEJ23" s="3">
        <v>0.81</v>
      </c>
      <c r="EEK23" s="3">
        <v>0.52</v>
      </c>
      <c r="EEL23" s="3">
        <v>1.88</v>
      </c>
      <c r="EEM23" s="3">
        <v>1.83</v>
      </c>
      <c r="EEN23" s="3">
        <v>0.24</v>
      </c>
      <c r="EEO23" s="3">
        <v>1.36</v>
      </c>
      <c r="EEP23" s="3">
        <v>2.63</v>
      </c>
      <c r="EEQ23" s="3">
        <v>2.78</v>
      </c>
      <c r="EER23" s="3">
        <v>1.59</v>
      </c>
      <c r="EES23" s="3" t="s">
        <v>5</v>
      </c>
      <c r="EET23" s="3">
        <v>2.4700000000000002</v>
      </c>
      <c r="EEU23" s="3">
        <v>1.83</v>
      </c>
      <c r="EEV23" s="3">
        <v>2.41</v>
      </c>
      <c r="EEW23" s="3">
        <v>1.65</v>
      </c>
      <c r="EEX23" s="3">
        <v>2.06</v>
      </c>
      <c r="EEY23" s="3">
        <v>2.7</v>
      </c>
      <c r="EEZ23" s="3">
        <v>1.9</v>
      </c>
      <c r="EFA23" s="3">
        <v>3.06</v>
      </c>
      <c r="EFB23" s="3">
        <v>1.65</v>
      </c>
      <c r="EFC23" s="3">
        <v>1.19</v>
      </c>
      <c r="EFD23" s="3">
        <v>2.68</v>
      </c>
      <c r="EFE23" s="3">
        <v>3.1</v>
      </c>
      <c r="EFF23" s="3">
        <v>2.73</v>
      </c>
      <c r="EFG23" s="3">
        <v>1.54</v>
      </c>
      <c r="EFH23" s="3">
        <v>0.64</v>
      </c>
      <c r="EFI23" s="3">
        <v>3.09</v>
      </c>
      <c r="EFJ23" s="3">
        <v>1.7</v>
      </c>
      <c r="EFK23" s="3">
        <v>2.84</v>
      </c>
      <c r="EFL23" s="3">
        <v>2.4900000000000002</v>
      </c>
      <c r="EFM23" s="3">
        <v>1.51</v>
      </c>
      <c r="EFN23" s="3">
        <v>0.65</v>
      </c>
      <c r="EFO23" s="3">
        <v>0.52</v>
      </c>
      <c r="EFP23" s="3">
        <v>0.93</v>
      </c>
      <c r="EFQ23" s="3">
        <v>1.9</v>
      </c>
      <c r="EFR23" s="3">
        <v>1.43</v>
      </c>
      <c r="EFS23" s="3">
        <v>1.53</v>
      </c>
      <c r="EFT23" s="3">
        <v>2.58</v>
      </c>
      <c r="EFU23" s="3">
        <v>2.39</v>
      </c>
      <c r="EFV23" s="3">
        <v>1.34</v>
      </c>
      <c r="EFW23" s="3">
        <v>2.58</v>
      </c>
      <c r="EFX23" s="3">
        <v>1.49</v>
      </c>
      <c r="EFY23" s="3">
        <v>1.79</v>
      </c>
      <c r="EFZ23" s="3">
        <v>2.14</v>
      </c>
      <c r="EGA23" s="3" t="s">
        <v>5</v>
      </c>
      <c r="EGB23" s="3">
        <v>2.2599999999999998</v>
      </c>
      <c r="EGC23" s="3">
        <v>2.14</v>
      </c>
      <c r="EGD23" s="3">
        <v>1.46</v>
      </c>
      <c r="EGE23" s="3">
        <v>1.69</v>
      </c>
      <c r="EGF23" s="3">
        <v>2.2000000000000002</v>
      </c>
      <c r="EGG23" s="3">
        <v>2.89</v>
      </c>
      <c r="EGH23" s="3">
        <v>2.16</v>
      </c>
      <c r="EGI23" s="3">
        <v>1.1299999999999999</v>
      </c>
      <c r="EGJ23" s="3">
        <v>3.56</v>
      </c>
      <c r="EGK23" s="3">
        <v>3.32</v>
      </c>
      <c r="EGL23" s="3">
        <v>3.17</v>
      </c>
      <c r="EGM23" s="3">
        <v>3.33</v>
      </c>
      <c r="EGN23" s="3">
        <v>3.65</v>
      </c>
      <c r="EGO23" s="3">
        <v>2.96</v>
      </c>
      <c r="EGP23" s="3">
        <v>2.4700000000000002</v>
      </c>
      <c r="EGQ23" s="3">
        <v>1.94</v>
      </c>
      <c r="EGR23" s="3">
        <v>1.61</v>
      </c>
      <c r="EGS23" s="3">
        <v>2.59</v>
      </c>
      <c r="EGT23" s="3">
        <v>2.36</v>
      </c>
      <c r="EGU23" s="3">
        <v>0.33</v>
      </c>
      <c r="EGV23" s="3">
        <v>1.84</v>
      </c>
      <c r="EGW23" s="3">
        <v>1.29</v>
      </c>
      <c r="EGX23" s="3">
        <v>3.16</v>
      </c>
      <c r="EGY23" s="3">
        <v>0.78</v>
      </c>
      <c r="EGZ23" s="3">
        <v>2.42</v>
      </c>
      <c r="EHA23" s="3">
        <v>2.09</v>
      </c>
      <c r="EHB23" s="3">
        <v>2.67</v>
      </c>
      <c r="EHC23" s="3">
        <v>1.81</v>
      </c>
      <c r="EHD23" s="3">
        <v>3.12</v>
      </c>
      <c r="EHE23" s="3">
        <v>1.75</v>
      </c>
      <c r="EHF23" s="3">
        <v>2.37</v>
      </c>
      <c r="EHG23" s="3">
        <v>2.12</v>
      </c>
      <c r="EHH23" s="3">
        <v>2.96</v>
      </c>
      <c r="EHI23" s="3">
        <v>2.1</v>
      </c>
      <c r="EHJ23" s="3">
        <v>1.85</v>
      </c>
      <c r="EHK23" s="3">
        <v>1.66</v>
      </c>
      <c r="EHL23" s="3">
        <v>2.81</v>
      </c>
      <c r="EHM23" s="3">
        <v>0.12</v>
      </c>
      <c r="EHN23" s="3">
        <v>2.12</v>
      </c>
      <c r="EHO23" s="3" t="s">
        <v>5</v>
      </c>
      <c r="EHP23" s="3">
        <v>1.24</v>
      </c>
      <c r="EHQ23" s="3">
        <v>2.84</v>
      </c>
      <c r="EHR23" s="3">
        <v>1.48</v>
      </c>
      <c r="EHS23" s="3">
        <v>1.9</v>
      </c>
      <c r="EHT23" s="3">
        <v>0.89</v>
      </c>
      <c r="EHU23" s="3">
        <v>2.0699999999999998</v>
      </c>
      <c r="EHV23" s="3">
        <v>2.5299999999999998</v>
      </c>
      <c r="EHW23" s="3">
        <v>1.85</v>
      </c>
      <c r="EHX23" s="3">
        <v>1.66</v>
      </c>
      <c r="EHY23" s="3">
        <v>2.8</v>
      </c>
      <c r="EHZ23" s="3">
        <v>2.1</v>
      </c>
      <c r="EIA23" s="3">
        <v>3.18</v>
      </c>
      <c r="EIB23" s="3">
        <v>3.33</v>
      </c>
      <c r="EIC23" s="3">
        <v>2.67</v>
      </c>
      <c r="EID23" s="3">
        <v>1.73</v>
      </c>
      <c r="EIE23" s="3">
        <v>2.23</v>
      </c>
      <c r="EIF23" s="3">
        <v>2.2200000000000002</v>
      </c>
      <c r="EIG23" s="3">
        <v>1.1200000000000001</v>
      </c>
      <c r="EIH23" s="3">
        <v>1.83</v>
      </c>
      <c r="EII23" s="3">
        <v>1.93</v>
      </c>
      <c r="EIJ23" s="3">
        <v>2.73</v>
      </c>
      <c r="EIK23" s="3">
        <v>2.19</v>
      </c>
      <c r="EIL23" s="3">
        <v>1.83</v>
      </c>
      <c r="EIM23" s="3">
        <v>1.95</v>
      </c>
      <c r="EIN23" s="3">
        <v>2.5099999999999998</v>
      </c>
      <c r="EIO23" s="3">
        <v>1.89</v>
      </c>
      <c r="EIP23" s="3">
        <v>1.58</v>
      </c>
      <c r="EIQ23" s="3">
        <v>1.49</v>
      </c>
      <c r="EIR23" s="3">
        <v>3.34</v>
      </c>
      <c r="EIS23" s="3">
        <v>2.4700000000000002</v>
      </c>
      <c r="EIT23" s="3">
        <v>2.08</v>
      </c>
      <c r="EIU23" s="3">
        <v>1.84</v>
      </c>
      <c r="EIV23" s="3">
        <v>2.15</v>
      </c>
      <c r="EIW23" s="3">
        <v>2.36</v>
      </c>
      <c r="EIX23" s="3">
        <v>1.22</v>
      </c>
      <c r="EIY23" s="3">
        <v>2.04</v>
      </c>
      <c r="EIZ23" s="3">
        <v>2.59</v>
      </c>
      <c r="EJA23" s="3">
        <v>1.31</v>
      </c>
      <c r="EJB23" s="3">
        <v>1.9</v>
      </c>
      <c r="EJC23" s="3">
        <v>1.99</v>
      </c>
      <c r="EJD23" s="3">
        <v>1.68</v>
      </c>
      <c r="EJE23" s="3">
        <v>2.08</v>
      </c>
      <c r="EJF23" s="3">
        <v>2.08</v>
      </c>
      <c r="EJG23" s="3">
        <v>2.9</v>
      </c>
      <c r="EJH23" s="3">
        <v>1.81</v>
      </c>
      <c r="EJI23" s="3">
        <v>2.2000000000000002</v>
      </c>
      <c r="EJJ23" s="3">
        <v>3.56</v>
      </c>
      <c r="EJK23" s="3">
        <v>2</v>
      </c>
      <c r="EJL23" s="3">
        <v>2.04</v>
      </c>
      <c r="EJM23" s="3">
        <v>3.66</v>
      </c>
      <c r="EJN23" s="3">
        <v>5.6</v>
      </c>
      <c r="EJO23" s="3">
        <v>3.25</v>
      </c>
      <c r="EJP23" s="3">
        <v>1.88</v>
      </c>
      <c r="EJQ23" s="3">
        <v>1.99</v>
      </c>
      <c r="EJR23" s="3">
        <v>3.36</v>
      </c>
      <c r="EJS23" s="3">
        <v>2.0099999999999998</v>
      </c>
      <c r="EJT23" s="3">
        <v>2.75</v>
      </c>
      <c r="EJU23" s="3">
        <v>2.2599999999999998</v>
      </c>
      <c r="EJV23" s="3">
        <v>1.84</v>
      </c>
      <c r="EJW23" s="3">
        <v>1.87</v>
      </c>
      <c r="EJX23" s="3">
        <v>1.93</v>
      </c>
      <c r="EJY23" s="3" t="s">
        <v>5</v>
      </c>
      <c r="EJZ23" s="3">
        <v>4.29</v>
      </c>
      <c r="EKA23" s="3">
        <v>1.84</v>
      </c>
      <c r="EKB23" s="3">
        <v>1.34</v>
      </c>
      <c r="EKC23" s="3">
        <v>1.67</v>
      </c>
      <c r="EKD23" s="3">
        <v>1.93</v>
      </c>
      <c r="EKE23" s="3">
        <v>1.57</v>
      </c>
      <c r="EKF23" s="3">
        <v>4.47</v>
      </c>
      <c r="EKG23" s="3">
        <v>2.44</v>
      </c>
      <c r="EKH23" s="3">
        <v>3.35</v>
      </c>
      <c r="EKI23" s="3">
        <v>3.7</v>
      </c>
      <c r="EKJ23" s="3">
        <v>3.79</v>
      </c>
      <c r="EKK23" s="3">
        <v>1.4</v>
      </c>
      <c r="EKL23" s="3">
        <v>0.12</v>
      </c>
      <c r="EKM23" s="3">
        <v>1.87</v>
      </c>
      <c r="EKN23" s="3">
        <v>2.5099999999999998</v>
      </c>
      <c r="EKO23" s="3" t="s">
        <v>5</v>
      </c>
      <c r="EKP23" s="3">
        <v>1.94</v>
      </c>
      <c r="EKQ23" s="3">
        <v>2.2999999999999998</v>
      </c>
      <c r="EKR23" s="3">
        <v>3.03</v>
      </c>
      <c r="EKS23" s="3">
        <v>2.41</v>
      </c>
      <c r="EKT23" s="3">
        <v>1.78</v>
      </c>
      <c r="EKU23" s="3">
        <v>1.52</v>
      </c>
      <c r="EKV23" s="3">
        <v>1.45</v>
      </c>
      <c r="EKW23" s="3">
        <v>3.1</v>
      </c>
      <c r="EKX23" s="3">
        <v>1.59</v>
      </c>
      <c r="EKY23" s="3">
        <v>2.0499999999999998</v>
      </c>
      <c r="EKZ23" s="3">
        <v>2.0699999999999998</v>
      </c>
      <c r="ELA23" s="3">
        <v>2.82</v>
      </c>
      <c r="ELB23" s="3">
        <v>1.97</v>
      </c>
      <c r="ELC23" s="3" t="s">
        <v>5</v>
      </c>
      <c r="ELD23" s="3">
        <v>3.67</v>
      </c>
      <c r="ELE23" s="3">
        <v>3.01</v>
      </c>
      <c r="ELF23" s="3">
        <v>1.1599999999999999</v>
      </c>
      <c r="ELG23" s="3">
        <v>1.63</v>
      </c>
      <c r="ELH23" s="3">
        <v>1.88</v>
      </c>
      <c r="ELI23" s="3">
        <v>0.66</v>
      </c>
      <c r="ELJ23" s="3">
        <v>1.75</v>
      </c>
      <c r="ELK23" s="3">
        <v>2.06</v>
      </c>
      <c r="ELL23" s="3">
        <v>1.8</v>
      </c>
      <c r="ELM23" s="3">
        <v>0.66</v>
      </c>
      <c r="ELN23" s="3">
        <v>3.34</v>
      </c>
      <c r="ELO23" s="3">
        <v>0.56999999999999995</v>
      </c>
      <c r="ELP23" s="3">
        <v>1.68</v>
      </c>
      <c r="ELQ23" s="3">
        <v>3.64</v>
      </c>
      <c r="ELR23" s="3">
        <v>2.15</v>
      </c>
      <c r="ELS23" s="3">
        <v>2.75</v>
      </c>
      <c r="ELT23" s="3">
        <v>1.02</v>
      </c>
      <c r="ELU23" s="3">
        <v>1.42</v>
      </c>
      <c r="ELV23" s="3">
        <v>1.44</v>
      </c>
      <c r="ELW23" s="3">
        <v>0.31</v>
      </c>
      <c r="ELX23" s="3">
        <v>3.3</v>
      </c>
      <c r="ELY23" s="3">
        <v>1.86</v>
      </c>
      <c r="ELZ23" s="3">
        <v>0.8</v>
      </c>
      <c r="EMA23" s="3">
        <v>2.0099999999999998</v>
      </c>
      <c r="EMB23" s="3">
        <v>0.76</v>
      </c>
      <c r="EMC23" s="3">
        <v>1.97</v>
      </c>
      <c r="EMD23" s="3">
        <v>2.68</v>
      </c>
      <c r="EME23" s="3">
        <v>3.02</v>
      </c>
      <c r="EMF23" s="3">
        <v>2.04</v>
      </c>
      <c r="EMG23" s="3">
        <v>3.06</v>
      </c>
      <c r="EMH23" s="3">
        <v>1.02</v>
      </c>
      <c r="EMI23" s="3">
        <v>0.57999999999999996</v>
      </c>
      <c r="EMJ23" s="3">
        <v>1.85</v>
      </c>
      <c r="EMK23" s="3">
        <v>2.29</v>
      </c>
      <c r="EML23" s="3">
        <v>2.34</v>
      </c>
      <c r="EMM23" s="3">
        <v>2.76</v>
      </c>
      <c r="EMN23" s="3">
        <v>1.58</v>
      </c>
      <c r="EMO23" s="3">
        <v>1.17</v>
      </c>
      <c r="EMP23" s="3">
        <v>0.94</v>
      </c>
      <c r="EMQ23" s="3">
        <v>1.3</v>
      </c>
      <c r="EMR23" s="3">
        <v>1</v>
      </c>
      <c r="EMS23" s="3">
        <v>1.27</v>
      </c>
      <c r="EMT23" s="3">
        <v>0.93</v>
      </c>
      <c r="EMU23" s="3">
        <v>1.98</v>
      </c>
      <c r="EMV23" s="3">
        <v>3.07</v>
      </c>
      <c r="EMW23" s="3">
        <v>4.2300000000000004</v>
      </c>
      <c r="EMX23" s="3">
        <v>2.64</v>
      </c>
      <c r="EMY23" s="3" t="s">
        <v>5</v>
      </c>
      <c r="EMZ23" s="3">
        <v>0.76</v>
      </c>
      <c r="ENA23" s="3">
        <v>2.84</v>
      </c>
      <c r="ENB23" s="3">
        <v>2.63</v>
      </c>
      <c r="ENC23" s="3">
        <v>2.58</v>
      </c>
      <c r="END23" s="3">
        <v>1.34</v>
      </c>
      <c r="ENE23" s="3">
        <v>2.5099999999999998</v>
      </c>
      <c r="ENF23" s="3">
        <v>2.23</v>
      </c>
      <c r="ENG23" s="3">
        <v>2.09</v>
      </c>
      <c r="ENH23" s="3">
        <v>2.06</v>
      </c>
      <c r="ENI23" s="3">
        <v>1.6</v>
      </c>
      <c r="ENJ23" s="3">
        <v>2.4300000000000002</v>
      </c>
      <c r="ENK23" s="3">
        <v>1.22</v>
      </c>
      <c r="ENL23" s="3">
        <v>2.17</v>
      </c>
      <c r="ENM23" s="3">
        <v>1.96</v>
      </c>
      <c r="ENN23" s="3">
        <v>1.68</v>
      </c>
      <c r="ENO23" s="3">
        <v>2.0299999999999998</v>
      </c>
      <c r="ENP23" s="3">
        <v>2.56</v>
      </c>
      <c r="ENQ23" s="3">
        <v>2.46</v>
      </c>
      <c r="ENR23" s="3">
        <v>1.66</v>
      </c>
      <c r="ENS23" s="3">
        <v>1.75</v>
      </c>
      <c r="ENT23" s="3">
        <v>1.89</v>
      </c>
      <c r="ENU23" s="3">
        <v>2.64</v>
      </c>
      <c r="ENV23" s="3">
        <v>2.25</v>
      </c>
      <c r="ENW23" s="3">
        <v>1.4</v>
      </c>
      <c r="ENX23" s="3">
        <v>2.09</v>
      </c>
      <c r="ENY23" s="3">
        <v>3.67</v>
      </c>
      <c r="ENZ23" s="3">
        <v>2.74</v>
      </c>
      <c r="EOA23" s="3">
        <v>2.6</v>
      </c>
      <c r="EOB23" s="3">
        <v>1.64</v>
      </c>
      <c r="EOC23" s="3">
        <v>1.49</v>
      </c>
      <c r="EOD23" s="3">
        <v>1.94</v>
      </c>
      <c r="EOE23" s="3">
        <v>3.85</v>
      </c>
      <c r="EOF23" s="3">
        <v>0.04</v>
      </c>
      <c r="EOG23" s="3">
        <v>1.64</v>
      </c>
      <c r="EOH23" s="3">
        <v>3.03</v>
      </c>
      <c r="EOI23" s="3">
        <v>2.25</v>
      </c>
      <c r="EOJ23" s="3">
        <v>2.36</v>
      </c>
      <c r="EOK23" s="3">
        <v>1.99</v>
      </c>
      <c r="EOL23" s="3">
        <v>2.29</v>
      </c>
      <c r="EOM23" s="3">
        <v>2.63</v>
      </c>
      <c r="EON23" s="3">
        <v>1.94</v>
      </c>
      <c r="EOO23" s="3">
        <v>2.2599999999999998</v>
      </c>
      <c r="EOP23" s="3">
        <v>2.2000000000000002</v>
      </c>
      <c r="EOQ23" s="3">
        <v>0.61</v>
      </c>
      <c r="EOR23" s="3">
        <v>1.89</v>
      </c>
      <c r="EOS23" s="3">
        <v>0.37</v>
      </c>
      <c r="EOT23" s="3">
        <v>1.19</v>
      </c>
      <c r="EOU23" s="3">
        <v>1.93</v>
      </c>
      <c r="EOV23" s="3">
        <v>2.2599999999999998</v>
      </c>
      <c r="EOW23" s="3">
        <v>1.55</v>
      </c>
      <c r="EOX23" s="3">
        <v>1.1399999999999999</v>
      </c>
      <c r="EOY23" s="3" t="s">
        <v>5</v>
      </c>
      <c r="EOZ23" s="3" t="s">
        <v>5</v>
      </c>
      <c r="EPA23" s="3">
        <v>1.83</v>
      </c>
      <c r="EPB23" s="3">
        <v>1.74</v>
      </c>
      <c r="EPC23" s="3">
        <v>2.64</v>
      </c>
      <c r="EPD23" s="3">
        <v>1.76</v>
      </c>
      <c r="EPE23" s="3">
        <v>1.38</v>
      </c>
      <c r="EPF23" s="3">
        <v>1.82</v>
      </c>
      <c r="EPG23" s="3">
        <v>1.23</v>
      </c>
      <c r="EPH23" s="3">
        <v>2.58</v>
      </c>
      <c r="EPI23" s="3">
        <v>2.31</v>
      </c>
      <c r="EPJ23" s="3">
        <v>1.77</v>
      </c>
      <c r="EPK23" s="3">
        <v>1.82</v>
      </c>
      <c r="EPL23" s="3">
        <v>2.57</v>
      </c>
      <c r="EPM23" s="3">
        <v>1.81</v>
      </c>
      <c r="EPN23" s="3">
        <v>3.18</v>
      </c>
      <c r="EPO23" s="3">
        <v>2.8</v>
      </c>
      <c r="EPP23" s="3">
        <v>2.73</v>
      </c>
      <c r="EPQ23" s="3">
        <v>1.49</v>
      </c>
      <c r="EPR23" s="3">
        <v>2.57</v>
      </c>
      <c r="EPS23" s="3">
        <v>1.42</v>
      </c>
      <c r="EPT23" s="3">
        <v>2.73</v>
      </c>
      <c r="EPU23" s="3">
        <v>2.7</v>
      </c>
      <c r="EPV23" s="3">
        <v>1.66</v>
      </c>
      <c r="EPW23" s="3">
        <v>2.36</v>
      </c>
      <c r="EPX23" s="3">
        <v>2.27</v>
      </c>
      <c r="EPY23" s="3">
        <v>2.76</v>
      </c>
      <c r="EPZ23" s="3">
        <v>0.77</v>
      </c>
      <c r="EQA23" s="3">
        <v>2.33</v>
      </c>
      <c r="EQB23" s="3">
        <v>2.13</v>
      </c>
      <c r="EQC23" s="3">
        <v>3.06</v>
      </c>
      <c r="EQD23" s="3">
        <v>2.54</v>
      </c>
      <c r="EQE23" s="3">
        <v>2.63</v>
      </c>
      <c r="EQF23" s="3">
        <v>2.09</v>
      </c>
      <c r="EQG23" s="3">
        <v>1.63</v>
      </c>
      <c r="EQH23" s="3">
        <v>2.92</v>
      </c>
      <c r="EQI23" s="3">
        <v>2.6</v>
      </c>
      <c r="EQJ23" s="3">
        <v>1.9</v>
      </c>
      <c r="EQK23" s="3">
        <v>3.16</v>
      </c>
      <c r="EQL23" s="3">
        <v>2.23</v>
      </c>
      <c r="EQM23" s="3">
        <v>3.03</v>
      </c>
      <c r="EQN23" s="3">
        <v>1.38</v>
      </c>
      <c r="EQO23" s="3">
        <v>4.42</v>
      </c>
      <c r="EQP23" s="3">
        <v>2.63</v>
      </c>
      <c r="EQQ23" s="3">
        <v>2.6</v>
      </c>
      <c r="EQR23" s="3">
        <v>2.27</v>
      </c>
      <c r="EQS23" s="3">
        <v>1.28</v>
      </c>
      <c r="EQT23" s="3">
        <v>3.47</v>
      </c>
      <c r="EQU23" s="3">
        <v>2.4</v>
      </c>
      <c r="EQV23" s="3">
        <v>0.9</v>
      </c>
      <c r="EQW23" s="3">
        <v>1.5</v>
      </c>
      <c r="EQX23" s="3">
        <v>2.77</v>
      </c>
      <c r="EQY23" s="3">
        <v>1.89</v>
      </c>
      <c r="EQZ23" s="3">
        <v>1.92</v>
      </c>
      <c r="ERA23" s="3">
        <v>2.57</v>
      </c>
      <c r="ERB23" s="3">
        <v>2.12</v>
      </c>
      <c r="ERC23" s="3">
        <v>1.43</v>
      </c>
      <c r="ERD23" s="3">
        <v>1.66</v>
      </c>
      <c r="ERE23" s="3">
        <v>2.67</v>
      </c>
      <c r="ERF23" s="3">
        <v>2.17</v>
      </c>
      <c r="ERG23" s="3">
        <v>1.48</v>
      </c>
      <c r="ERH23" s="3">
        <v>2.06</v>
      </c>
      <c r="ERI23" s="3">
        <v>3.45</v>
      </c>
      <c r="ERJ23" s="3">
        <v>2.2799999999999998</v>
      </c>
      <c r="ERK23" s="3">
        <v>2.4500000000000002</v>
      </c>
      <c r="ERL23" s="3">
        <v>1.54</v>
      </c>
      <c r="ERM23" s="3">
        <v>1.92</v>
      </c>
      <c r="ERN23" s="3">
        <v>1.54</v>
      </c>
      <c r="ERO23" s="3">
        <v>2.06</v>
      </c>
      <c r="ERP23" s="3">
        <v>2.66</v>
      </c>
      <c r="ERQ23" s="3">
        <v>3.36</v>
      </c>
      <c r="ERR23" s="3">
        <v>2.08</v>
      </c>
      <c r="ERS23" s="3">
        <v>3.19</v>
      </c>
      <c r="ERT23" s="3">
        <v>2.36</v>
      </c>
      <c r="ERU23" s="3">
        <v>3.7</v>
      </c>
      <c r="ERV23" s="3">
        <v>2.62</v>
      </c>
      <c r="ERW23" s="3">
        <v>1.85</v>
      </c>
      <c r="ERX23" s="3">
        <v>3.22</v>
      </c>
      <c r="ERY23" s="3">
        <v>2.6</v>
      </c>
      <c r="ERZ23" s="3">
        <v>1.65</v>
      </c>
      <c r="ESA23" s="3">
        <v>1.61</v>
      </c>
      <c r="ESB23" s="3">
        <v>2.7</v>
      </c>
      <c r="ESC23" s="3">
        <v>1.67</v>
      </c>
      <c r="ESD23" s="3">
        <v>2.72</v>
      </c>
      <c r="ESE23" s="3">
        <v>1.3</v>
      </c>
      <c r="ESF23" s="3">
        <v>3.27</v>
      </c>
      <c r="ESG23" s="3">
        <v>1.52</v>
      </c>
      <c r="ESH23" s="3">
        <v>2.1800000000000002</v>
      </c>
      <c r="ESI23" s="3">
        <v>2.66</v>
      </c>
      <c r="ESJ23" s="3">
        <v>2.67</v>
      </c>
      <c r="ESK23" s="3">
        <v>3.07</v>
      </c>
      <c r="ESL23" s="3">
        <v>1.6</v>
      </c>
      <c r="ESM23" s="3">
        <v>2.62</v>
      </c>
      <c r="ESN23" s="3">
        <v>2.82</v>
      </c>
      <c r="ESO23" s="3">
        <v>2.38</v>
      </c>
      <c r="ESP23" s="3">
        <v>3.48</v>
      </c>
      <c r="ESQ23" s="3">
        <v>3.15</v>
      </c>
      <c r="ESR23" s="3">
        <v>2.9</v>
      </c>
      <c r="ESS23" s="3">
        <v>3.21</v>
      </c>
      <c r="EST23" s="3">
        <v>1.03</v>
      </c>
      <c r="ESU23" s="3">
        <v>2.93</v>
      </c>
      <c r="ESV23" s="3">
        <v>2.04</v>
      </c>
      <c r="ESW23" s="3">
        <v>1.74</v>
      </c>
      <c r="ESX23" s="3">
        <v>1.78</v>
      </c>
      <c r="ESY23" s="3">
        <v>2.2799999999999998</v>
      </c>
      <c r="ESZ23" s="3">
        <v>1.51</v>
      </c>
      <c r="ETA23" s="3">
        <v>2.02</v>
      </c>
      <c r="ETB23" s="3">
        <v>3.03</v>
      </c>
      <c r="ETC23" s="3">
        <v>1.85</v>
      </c>
      <c r="ETD23" s="3">
        <v>2.2400000000000002</v>
      </c>
      <c r="ETE23" s="3">
        <v>2.2999999999999998</v>
      </c>
      <c r="ETF23" s="3">
        <v>2.4300000000000002</v>
      </c>
      <c r="ETG23" s="3">
        <v>2.99</v>
      </c>
      <c r="ETH23" s="3">
        <v>2.5</v>
      </c>
      <c r="ETI23" s="3">
        <v>1.85</v>
      </c>
      <c r="ETJ23" s="3">
        <v>0.97</v>
      </c>
      <c r="ETK23" s="3">
        <v>2.1800000000000002</v>
      </c>
      <c r="ETL23" s="3">
        <v>1.75</v>
      </c>
      <c r="ETM23" s="3">
        <v>2.9</v>
      </c>
      <c r="ETN23" s="3">
        <v>2.56</v>
      </c>
      <c r="ETO23" s="3">
        <v>3.02</v>
      </c>
      <c r="ETP23" s="3">
        <v>1.74</v>
      </c>
      <c r="ETQ23" s="3">
        <v>2.87</v>
      </c>
      <c r="ETR23" s="3">
        <v>2.86</v>
      </c>
      <c r="ETS23" s="3">
        <v>2.06</v>
      </c>
      <c r="ETT23" s="3">
        <v>2.2000000000000002</v>
      </c>
      <c r="ETU23" s="3">
        <v>3.78</v>
      </c>
      <c r="ETV23" s="3">
        <v>1.68</v>
      </c>
      <c r="ETW23" s="3">
        <v>3.28</v>
      </c>
      <c r="ETX23" s="3">
        <v>1.54</v>
      </c>
      <c r="ETY23" s="3">
        <v>3.25</v>
      </c>
      <c r="ETZ23" s="3">
        <v>3.35</v>
      </c>
      <c r="EUA23" s="3">
        <v>1.64</v>
      </c>
      <c r="EUB23" s="3">
        <v>1.18</v>
      </c>
      <c r="EUC23" s="3">
        <v>1.0900000000000001</v>
      </c>
      <c r="EUD23" s="3">
        <v>0.97</v>
      </c>
      <c r="EUE23" s="3">
        <v>1.26</v>
      </c>
      <c r="EUF23" s="3">
        <v>1.58</v>
      </c>
      <c r="EUG23" s="3">
        <v>1.35</v>
      </c>
      <c r="EUH23" s="3">
        <v>2</v>
      </c>
      <c r="EUI23" s="3">
        <v>1.42</v>
      </c>
      <c r="EUJ23" s="3">
        <v>0.83</v>
      </c>
      <c r="EUK23" s="3">
        <v>2.48</v>
      </c>
      <c r="EUL23" s="3">
        <v>3.29</v>
      </c>
      <c r="EUM23" s="3" t="s">
        <v>5</v>
      </c>
      <c r="EUN23" s="3" t="s">
        <v>5</v>
      </c>
      <c r="EUO23" s="3">
        <v>1.86</v>
      </c>
      <c r="EUP23" s="3">
        <v>2.66</v>
      </c>
      <c r="EUQ23" s="3">
        <v>1.71</v>
      </c>
      <c r="EUR23" s="3" t="s">
        <v>5</v>
      </c>
      <c r="EUS23" s="3">
        <v>2.13</v>
      </c>
      <c r="EUT23" s="3">
        <v>3.17</v>
      </c>
      <c r="EUU23" s="3">
        <v>7.0000000000000007E-2</v>
      </c>
      <c r="EUV23" s="3">
        <v>1.51</v>
      </c>
      <c r="EUW23" s="3">
        <v>2.37</v>
      </c>
      <c r="EUX23" s="3">
        <v>1.83</v>
      </c>
      <c r="EUY23" s="3">
        <v>1.74</v>
      </c>
      <c r="EUZ23" s="3" t="s">
        <v>5</v>
      </c>
      <c r="EVA23" s="3">
        <v>2.44</v>
      </c>
      <c r="EVB23" s="3">
        <v>1.99</v>
      </c>
      <c r="EVC23" s="3">
        <v>3.51</v>
      </c>
      <c r="EVD23" s="3">
        <v>1.61</v>
      </c>
      <c r="EVE23" s="3">
        <v>2.31</v>
      </c>
      <c r="EVF23" s="3">
        <v>0.95</v>
      </c>
      <c r="EVG23" s="3">
        <v>0.11</v>
      </c>
      <c r="EVH23" s="3">
        <v>0.33</v>
      </c>
      <c r="EVI23" s="3">
        <v>1.63</v>
      </c>
      <c r="EVJ23" s="3">
        <v>2.08</v>
      </c>
      <c r="EVK23" s="3">
        <v>2.67</v>
      </c>
      <c r="EVL23" s="3">
        <v>2.0099999999999998</v>
      </c>
      <c r="EVM23" s="3">
        <v>2.57</v>
      </c>
      <c r="EVN23" s="3">
        <v>1.99</v>
      </c>
      <c r="EVO23" s="3">
        <v>1.95</v>
      </c>
      <c r="EVP23" s="3">
        <v>0.37</v>
      </c>
      <c r="EVQ23" s="3">
        <v>1.33</v>
      </c>
      <c r="EVR23" s="3">
        <v>2.36</v>
      </c>
      <c r="EVS23" s="3">
        <v>1.47</v>
      </c>
      <c r="EVT23" s="3">
        <v>1.69</v>
      </c>
      <c r="EVU23" s="3">
        <v>2.4700000000000002</v>
      </c>
      <c r="EVV23" s="3">
        <v>2.2799999999999998</v>
      </c>
      <c r="EVW23" s="3">
        <v>2.0699999999999998</v>
      </c>
      <c r="EVX23" s="3">
        <v>1.49</v>
      </c>
      <c r="EVY23" s="3">
        <v>2.17</v>
      </c>
      <c r="EVZ23" s="3">
        <v>1.84</v>
      </c>
      <c r="EWA23" s="3">
        <v>0.94</v>
      </c>
      <c r="EWB23" s="3">
        <v>2.08</v>
      </c>
      <c r="EWC23" s="3">
        <v>1.61</v>
      </c>
      <c r="EWD23" s="3">
        <v>2.2799999999999998</v>
      </c>
      <c r="EWE23" s="3">
        <v>2.67</v>
      </c>
      <c r="EWF23" s="3">
        <v>1.53</v>
      </c>
      <c r="EWG23" s="3">
        <v>1.26</v>
      </c>
      <c r="EWH23" s="3">
        <v>0.97</v>
      </c>
      <c r="EWI23" s="3">
        <v>1.99</v>
      </c>
      <c r="EWJ23" s="3">
        <v>1.47</v>
      </c>
      <c r="EWK23" s="3">
        <v>1.59</v>
      </c>
      <c r="EWL23" s="3">
        <v>1.73</v>
      </c>
      <c r="EWM23" s="3">
        <v>1.5</v>
      </c>
      <c r="EWN23" s="3">
        <v>0.2</v>
      </c>
      <c r="EWO23" s="3">
        <v>1.47</v>
      </c>
      <c r="EWP23" s="3">
        <v>2.02</v>
      </c>
      <c r="EWQ23" s="3">
        <v>1.1299999999999999</v>
      </c>
      <c r="EWR23" s="3">
        <v>2.54</v>
      </c>
      <c r="EWS23" s="3">
        <v>3.8</v>
      </c>
      <c r="EWT23" s="3">
        <v>1.77</v>
      </c>
      <c r="EWU23" s="3">
        <v>1.1299999999999999</v>
      </c>
      <c r="EWV23" s="3">
        <v>2.4</v>
      </c>
      <c r="EWW23" s="3">
        <v>2.89</v>
      </c>
      <c r="EWX23" s="3">
        <v>2.94</v>
      </c>
      <c r="EWY23" s="3">
        <v>3.39</v>
      </c>
      <c r="EWZ23" s="3">
        <v>2.23</v>
      </c>
      <c r="EXA23" s="3">
        <v>2.0099999999999998</v>
      </c>
      <c r="EXB23" s="3">
        <v>2.02</v>
      </c>
      <c r="EXC23" s="3">
        <v>1.64</v>
      </c>
      <c r="EXD23" s="3">
        <v>1.31</v>
      </c>
      <c r="EXE23" s="3">
        <v>0.66</v>
      </c>
      <c r="EXF23" s="3">
        <v>1.42</v>
      </c>
      <c r="EXG23" s="3">
        <v>2.6</v>
      </c>
      <c r="EXH23" s="3">
        <v>1.49</v>
      </c>
      <c r="EXI23" s="3">
        <v>1.57</v>
      </c>
      <c r="EXJ23" s="3">
        <v>2.5299999999999998</v>
      </c>
      <c r="EXK23" s="3">
        <v>1.95</v>
      </c>
      <c r="EXL23" s="3">
        <v>0.28000000000000003</v>
      </c>
      <c r="EXM23" s="3" t="s">
        <v>5</v>
      </c>
      <c r="EXN23" s="3">
        <v>1.63</v>
      </c>
      <c r="EXO23" s="3">
        <v>1.42</v>
      </c>
      <c r="EXP23" s="3">
        <v>1.54</v>
      </c>
      <c r="EXQ23" s="3">
        <v>2.25</v>
      </c>
      <c r="EXR23" s="3">
        <v>2.1800000000000002</v>
      </c>
      <c r="EXS23" s="3">
        <v>1.57</v>
      </c>
      <c r="EXT23" s="3" t="s">
        <v>5</v>
      </c>
      <c r="EXU23" s="3">
        <v>1.47</v>
      </c>
      <c r="EXV23" s="3">
        <v>3.22</v>
      </c>
      <c r="EXW23" s="3">
        <v>1.85</v>
      </c>
      <c r="EXX23" s="3">
        <v>1.99</v>
      </c>
      <c r="EXY23" s="3">
        <v>1.64</v>
      </c>
      <c r="EXZ23" s="3">
        <v>0.82</v>
      </c>
      <c r="EYA23" s="3">
        <v>1.21</v>
      </c>
      <c r="EYB23" s="3">
        <v>1.57</v>
      </c>
      <c r="EYC23" s="3">
        <v>0.95</v>
      </c>
      <c r="EYD23" s="3">
        <v>1.1100000000000001</v>
      </c>
      <c r="EYE23" s="3">
        <v>2.29</v>
      </c>
      <c r="EYF23" s="3">
        <v>1.19</v>
      </c>
      <c r="EYG23" s="3">
        <v>1.6</v>
      </c>
      <c r="EYH23" s="3">
        <v>0.55000000000000004</v>
      </c>
      <c r="EYI23" s="3">
        <v>0.64</v>
      </c>
      <c r="EYJ23" s="3">
        <v>1.1000000000000001</v>
      </c>
      <c r="EYK23" s="3">
        <v>1.85</v>
      </c>
      <c r="EYL23" s="3">
        <v>1.25</v>
      </c>
      <c r="EYM23" s="3">
        <v>2.91</v>
      </c>
      <c r="EYN23" s="3">
        <v>1.52</v>
      </c>
      <c r="EYO23" s="3">
        <v>1.65</v>
      </c>
      <c r="EYP23" s="3">
        <v>2.4</v>
      </c>
      <c r="EYQ23" s="3">
        <v>0.16</v>
      </c>
      <c r="EYR23" s="3">
        <v>1.32</v>
      </c>
      <c r="EYS23" s="3">
        <v>2.0299999999999998</v>
      </c>
      <c r="EYT23" s="3">
        <v>1.77</v>
      </c>
      <c r="EYU23" s="3">
        <v>1.77</v>
      </c>
      <c r="EYV23" s="3">
        <v>1.34</v>
      </c>
      <c r="EYW23" s="3">
        <v>1.61</v>
      </c>
      <c r="EYX23" s="3">
        <v>1.03</v>
      </c>
      <c r="EYY23" s="3">
        <v>1.66</v>
      </c>
      <c r="EYZ23" s="3">
        <v>1.2</v>
      </c>
      <c r="EZA23" s="3">
        <v>1.33</v>
      </c>
      <c r="EZB23" s="3" t="s">
        <v>5</v>
      </c>
      <c r="EZC23" s="3">
        <v>2.0699999999999998</v>
      </c>
      <c r="EZD23" s="3">
        <v>0.91</v>
      </c>
      <c r="EZE23" s="3">
        <v>1.1399999999999999</v>
      </c>
      <c r="EZF23" s="3">
        <v>2.4900000000000002</v>
      </c>
      <c r="EZG23" s="3">
        <v>1.73</v>
      </c>
      <c r="EZH23" s="3">
        <v>2.68</v>
      </c>
      <c r="EZI23" s="3">
        <v>1.65</v>
      </c>
      <c r="EZJ23" s="3">
        <v>2.96</v>
      </c>
      <c r="EZK23" s="3">
        <v>2.58</v>
      </c>
      <c r="EZL23" s="3">
        <v>1.45</v>
      </c>
      <c r="EZM23" s="3" t="s">
        <v>5</v>
      </c>
      <c r="EZN23" s="3">
        <v>3.29</v>
      </c>
      <c r="EZO23" s="3">
        <v>3.88</v>
      </c>
      <c r="EZP23" s="3">
        <v>3.61</v>
      </c>
      <c r="EZQ23" s="3">
        <v>2.72</v>
      </c>
      <c r="EZR23" s="3">
        <v>1.92</v>
      </c>
      <c r="EZS23" s="3">
        <v>1.71</v>
      </c>
      <c r="EZT23" s="3">
        <v>1.26</v>
      </c>
      <c r="EZU23" s="3">
        <v>1.61</v>
      </c>
      <c r="EZV23" s="3">
        <v>3.59</v>
      </c>
      <c r="EZW23" s="3">
        <v>2.21</v>
      </c>
      <c r="EZX23" s="3">
        <v>0.63</v>
      </c>
      <c r="EZY23" s="3">
        <v>2.58</v>
      </c>
      <c r="EZZ23" s="3">
        <v>1.39</v>
      </c>
      <c r="FAA23" s="3" t="s">
        <v>5</v>
      </c>
      <c r="FAB23" s="3">
        <v>1.97</v>
      </c>
      <c r="FAC23" s="3">
        <v>2.13</v>
      </c>
      <c r="FAD23" s="3">
        <v>1.83</v>
      </c>
      <c r="FAE23" s="3" t="s">
        <v>5</v>
      </c>
      <c r="FAF23" s="3">
        <v>2.16</v>
      </c>
      <c r="FAG23" s="3">
        <v>2.42</v>
      </c>
      <c r="FAH23" s="3">
        <v>1.18</v>
      </c>
      <c r="FAI23" s="3">
        <v>1.17</v>
      </c>
      <c r="FAJ23" s="3">
        <v>1.58</v>
      </c>
      <c r="FAK23" s="3">
        <v>1.62</v>
      </c>
      <c r="FAL23" s="3">
        <v>1.77</v>
      </c>
      <c r="FAM23" s="3">
        <v>1.42</v>
      </c>
      <c r="FAN23" s="3">
        <v>1.5</v>
      </c>
      <c r="FAO23" s="3">
        <v>0.85</v>
      </c>
      <c r="FAP23" s="3">
        <v>3.12</v>
      </c>
      <c r="FAQ23" s="3">
        <v>1.32</v>
      </c>
      <c r="FAR23" s="3">
        <v>2.08</v>
      </c>
      <c r="FAS23" s="3">
        <v>3.22</v>
      </c>
      <c r="FAT23" s="3">
        <v>1.82</v>
      </c>
      <c r="FAU23" s="3" t="s">
        <v>5</v>
      </c>
      <c r="FAV23" s="3">
        <v>1.83</v>
      </c>
      <c r="FAW23" s="3">
        <v>2.67</v>
      </c>
      <c r="FAX23" s="3">
        <v>1.56</v>
      </c>
      <c r="FAY23" s="3">
        <v>1.97</v>
      </c>
      <c r="FAZ23" s="3">
        <v>3.19</v>
      </c>
      <c r="FBA23" s="3">
        <v>1.7</v>
      </c>
      <c r="FBB23" s="3">
        <v>1.1000000000000001</v>
      </c>
      <c r="FBC23" s="3">
        <v>3.27</v>
      </c>
      <c r="FBD23" s="3">
        <v>1.48</v>
      </c>
      <c r="FBE23" s="3">
        <v>1.29</v>
      </c>
      <c r="FBF23" s="3">
        <v>1.88</v>
      </c>
      <c r="FBG23" s="3">
        <v>1.48</v>
      </c>
      <c r="FBH23" s="3">
        <v>0.96</v>
      </c>
      <c r="FBI23" s="3">
        <v>3.71</v>
      </c>
      <c r="FBJ23" s="3">
        <v>2.4500000000000002</v>
      </c>
      <c r="FBK23" s="3">
        <v>1.26</v>
      </c>
      <c r="FBL23" s="3" t="s">
        <v>5</v>
      </c>
      <c r="FBM23" s="3" t="s">
        <v>5</v>
      </c>
      <c r="FBN23" s="3">
        <v>2.2599999999999998</v>
      </c>
      <c r="FBO23" s="3">
        <v>2.4500000000000002</v>
      </c>
      <c r="FBP23" s="3">
        <v>1.62</v>
      </c>
      <c r="FBQ23" s="3">
        <v>3.03</v>
      </c>
      <c r="FBR23" s="3">
        <v>1.38</v>
      </c>
      <c r="FBS23" s="3">
        <v>2.13</v>
      </c>
      <c r="FBT23" s="3">
        <v>3.09</v>
      </c>
      <c r="FBU23" s="3" t="s">
        <v>5</v>
      </c>
      <c r="FBV23" s="3">
        <v>0.98</v>
      </c>
      <c r="FBW23" s="3">
        <v>0.94</v>
      </c>
      <c r="FBX23" s="3">
        <v>2.4</v>
      </c>
      <c r="FBY23" s="3">
        <v>1.85</v>
      </c>
      <c r="FBZ23" s="3">
        <v>1.67</v>
      </c>
      <c r="FCA23" s="3">
        <v>1.25</v>
      </c>
      <c r="FCB23" s="3">
        <v>0.98</v>
      </c>
      <c r="FCC23" s="3">
        <v>2.41</v>
      </c>
      <c r="FCD23" s="3">
        <v>2.35</v>
      </c>
      <c r="FCE23" s="3">
        <v>2</v>
      </c>
      <c r="FCF23" s="3">
        <v>2.46</v>
      </c>
      <c r="FCG23" s="3">
        <v>1.91</v>
      </c>
      <c r="FCH23" s="3">
        <v>1.75</v>
      </c>
      <c r="FCI23" s="3">
        <v>0.4</v>
      </c>
      <c r="FCJ23" s="3">
        <v>1.65</v>
      </c>
      <c r="FCK23" s="3">
        <v>2.1800000000000002</v>
      </c>
      <c r="FCL23" s="3">
        <v>1.27</v>
      </c>
      <c r="FCM23" s="3">
        <v>2.4700000000000002</v>
      </c>
      <c r="FCN23" s="3">
        <v>2.15</v>
      </c>
      <c r="FCO23" s="3" t="s">
        <v>5</v>
      </c>
      <c r="FCP23" s="3">
        <v>0.75</v>
      </c>
      <c r="FCQ23" s="3">
        <v>2.12</v>
      </c>
      <c r="FCR23" s="3" t="s">
        <v>5</v>
      </c>
      <c r="FCS23" s="3">
        <v>1.78</v>
      </c>
      <c r="FCT23" s="3">
        <v>2.17</v>
      </c>
      <c r="FCU23" s="3">
        <v>3.26</v>
      </c>
      <c r="FCV23" s="3">
        <v>2.68</v>
      </c>
      <c r="FCW23" s="3">
        <v>2.98</v>
      </c>
      <c r="FCX23" s="3">
        <v>2.2999999999999998</v>
      </c>
      <c r="FCY23" s="3">
        <v>1.24</v>
      </c>
      <c r="FCZ23" s="3">
        <v>1.72</v>
      </c>
      <c r="FDA23" s="3">
        <v>2.1</v>
      </c>
      <c r="FDB23" s="3">
        <v>2.23</v>
      </c>
      <c r="FDC23" s="3">
        <v>1.19</v>
      </c>
      <c r="FDD23" s="3">
        <v>0.89</v>
      </c>
      <c r="FDE23" s="3">
        <v>3.3</v>
      </c>
      <c r="FDF23" s="3">
        <v>2.66</v>
      </c>
      <c r="FDG23" s="3">
        <v>2.2200000000000002</v>
      </c>
      <c r="FDH23" s="3">
        <v>2.71</v>
      </c>
      <c r="FDI23" s="3">
        <v>1.78</v>
      </c>
      <c r="FDJ23" s="3">
        <v>4.22</v>
      </c>
      <c r="FDK23" s="3">
        <v>1.95</v>
      </c>
      <c r="FDL23" s="3">
        <v>1.1499999999999999</v>
      </c>
      <c r="FDM23" s="3">
        <v>2.0499999999999998</v>
      </c>
      <c r="FDN23" s="3">
        <v>2.09</v>
      </c>
      <c r="FDO23" s="3">
        <v>3.16</v>
      </c>
      <c r="FDP23" s="3">
        <v>4.12</v>
      </c>
      <c r="FDQ23" s="3" t="s">
        <v>5</v>
      </c>
      <c r="FDR23" s="3">
        <v>1.4</v>
      </c>
      <c r="FDS23" s="3">
        <v>0.6</v>
      </c>
      <c r="FDT23" s="3">
        <v>2.46</v>
      </c>
      <c r="FDU23" s="3">
        <v>2.2999999999999998</v>
      </c>
      <c r="FDV23" s="3">
        <v>2.4900000000000002</v>
      </c>
      <c r="FDW23" s="3">
        <v>1.9</v>
      </c>
      <c r="FDX23" s="3">
        <v>2.67</v>
      </c>
      <c r="FDY23" s="3">
        <v>2</v>
      </c>
      <c r="FDZ23" s="3">
        <v>1.68</v>
      </c>
      <c r="FEA23" s="3">
        <v>3.18</v>
      </c>
      <c r="FEB23" s="3">
        <v>0.67</v>
      </c>
      <c r="FEC23" s="3">
        <v>1.32</v>
      </c>
      <c r="FED23" s="3">
        <v>1.93</v>
      </c>
      <c r="FEE23" s="3">
        <v>1.34</v>
      </c>
      <c r="FEF23" s="3">
        <v>3.73</v>
      </c>
      <c r="FEG23" s="3">
        <v>2.37</v>
      </c>
      <c r="FEH23" s="3">
        <v>1.0900000000000001</v>
      </c>
      <c r="FEI23" s="3">
        <v>3.08</v>
      </c>
      <c r="FEJ23" s="3">
        <v>2.34</v>
      </c>
      <c r="FEK23" s="3">
        <v>2.21</v>
      </c>
      <c r="FEL23" s="3">
        <v>2.5099999999999998</v>
      </c>
      <c r="FEM23" s="3">
        <v>2.52</v>
      </c>
      <c r="FEN23" s="3">
        <v>0.99</v>
      </c>
      <c r="FEO23" s="3">
        <v>2.23</v>
      </c>
      <c r="FEP23" s="3">
        <v>3.23</v>
      </c>
      <c r="FEQ23" s="3">
        <v>1.65</v>
      </c>
      <c r="FER23" s="3">
        <v>1.55</v>
      </c>
      <c r="FES23" s="3">
        <v>0.9</v>
      </c>
      <c r="FET23" s="3">
        <v>0.17</v>
      </c>
      <c r="FEU23" s="3">
        <v>0.34</v>
      </c>
      <c r="FEV23" s="3">
        <v>1.77</v>
      </c>
      <c r="FEW23" s="3">
        <v>0.63</v>
      </c>
      <c r="FEX23" s="3">
        <v>1.33</v>
      </c>
      <c r="FEY23" s="3">
        <v>1.53</v>
      </c>
      <c r="FEZ23" s="3">
        <v>3.31</v>
      </c>
      <c r="FFA23" s="3">
        <v>1.25</v>
      </c>
      <c r="FFB23" s="3">
        <v>1.61</v>
      </c>
      <c r="FFC23" s="3">
        <v>0.76</v>
      </c>
      <c r="FFD23" s="3">
        <v>1.96</v>
      </c>
      <c r="FFE23" s="3">
        <v>2.02</v>
      </c>
      <c r="FFF23" s="3">
        <v>1.83</v>
      </c>
      <c r="FFG23" s="3">
        <v>2.19</v>
      </c>
      <c r="FFH23" s="3">
        <v>1.81</v>
      </c>
      <c r="FFI23" s="3">
        <v>1.36</v>
      </c>
      <c r="FFJ23" s="3">
        <v>1</v>
      </c>
      <c r="FFK23" s="3">
        <v>1.45</v>
      </c>
      <c r="FFL23" s="3">
        <v>0.74</v>
      </c>
      <c r="FFM23" s="3">
        <v>1.42</v>
      </c>
      <c r="FFN23" s="3">
        <v>0.67</v>
      </c>
      <c r="FFO23" s="3">
        <v>1.56</v>
      </c>
      <c r="FFP23" s="3">
        <v>1.72</v>
      </c>
      <c r="FFQ23" s="3">
        <v>1.76</v>
      </c>
      <c r="FFR23" s="3">
        <v>0.92</v>
      </c>
      <c r="FFS23" s="3">
        <v>2.2000000000000002</v>
      </c>
      <c r="FFT23" s="3">
        <v>1.38</v>
      </c>
      <c r="FFU23" s="3">
        <v>1.42</v>
      </c>
      <c r="FFV23" s="3">
        <v>1.76</v>
      </c>
      <c r="FFW23" s="3">
        <v>2.17</v>
      </c>
      <c r="FFX23" s="3">
        <v>0.24</v>
      </c>
      <c r="FFY23" s="3">
        <v>0.08</v>
      </c>
      <c r="FFZ23" s="3">
        <v>0.43</v>
      </c>
      <c r="FGA23" s="3">
        <v>3.58</v>
      </c>
      <c r="FGB23" s="3">
        <v>0.52</v>
      </c>
      <c r="FGC23" s="3">
        <v>1.44</v>
      </c>
      <c r="FGD23" s="3">
        <v>2.09</v>
      </c>
      <c r="FGE23" s="3">
        <v>2.17</v>
      </c>
      <c r="FGF23" s="3">
        <v>0.97</v>
      </c>
      <c r="FGG23" s="3">
        <v>0.81</v>
      </c>
      <c r="FGH23" s="3">
        <v>2.4300000000000002</v>
      </c>
      <c r="FGI23" s="3">
        <v>1.06</v>
      </c>
      <c r="FGJ23" s="3">
        <v>1.44</v>
      </c>
      <c r="FGK23" s="3">
        <v>2.33</v>
      </c>
      <c r="FGL23" s="3">
        <v>1.2</v>
      </c>
      <c r="FGM23" s="3">
        <v>0.99</v>
      </c>
      <c r="FGN23" s="3">
        <v>1.68</v>
      </c>
      <c r="FGO23" s="3">
        <v>1.71</v>
      </c>
      <c r="FGP23" s="3">
        <v>1.45</v>
      </c>
      <c r="FGQ23" s="3">
        <v>1.43</v>
      </c>
      <c r="FGR23" s="3">
        <v>2.09</v>
      </c>
      <c r="FGS23" s="3">
        <v>0.72</v>
      </c>
      <c r="FGT23" s="3">
        <v>3.59</v>
      </c>
      <c r="FGU23" s="3">
        <v>0.89</v>
      </c>
      <c r="FGV23" s="3">
        <v>1.63</v>
      </c>
      <c r="FGW23" s="3">
        <v>2.36</v>
      </c>
      <c r="FGX23" s="3">
        <v>0.92</v>
      </c>
      <c r="FGY23" s="3">
        <v>3.19</v>
      </c>
      <c r="FGZ23" s="3">
        <v>1.94</v>
      </c>
      <c r="FHA23" s="3">
        <v>1.67</v>
      </c>
      <c r="FHB23" s="3">
        <v>3.61</v>
      </c>
      <c r="FHC23" s="3">
        <v>3.53</v>
      </c>
      <c r="FHD23" s="3">
        <v>1.08</v>
      </c>
      <c r="FHE23" s="3">
        <v>2.75</v>
      </c>
      <c r="FHF23" s="3">
        <v>3.14</v>
      </c>
      <c r="FHG23" s="3">
        <v>1.95</v>
      </c>
      <c r="FHH23" s="3">
        <v>1.68</v>
      </c>
      <c r="FHI23" s="3">
        <v>1.77</v>
      </c>
      <c r="FHJ23" s="3">
        <v>2.77</v>
      </c>
      <c r="FHK23" s="3">
        <v>3.6</v>
      </c>
      <c r="FHL23" s="3">
        <v>3.59</v>
      </c>
      <c r="FHM23" s="3">
        <v>1</v>
      </c>
      <c r="FHN23" s="3">
        <v>2.48</v>
      </c>
      <c r="FHO23" s="3">
        <v>1.25</v>
      </c>
      <c r="FHP23" s="3">
        <v>2.92</v>
      </c>
      <c r="FHQ23" s="3">
        <v>2.37</v>
      </c>
      <c r="FHR23" s="3">
        <v>3.08</v>
      </c>
      <c r="FHS23" s="3">
        <v>2.83</v>
      </c>
      <c r="FHT23" s="3">
        <v>2.0499999999999998</v>
      </c>
      <c r="FHU23" s="3">
        <v>2.95</v>
      </c>
      <c r="FHV23" s="3">
        <v>2.2000000000000002</v>
      </c>
      <c r="FHW23" s="3">
        <v>2.4500000000000002</v>
      </c>
      <c r="FHX23" s="3">
        <v>2.2200000000000002</v>
      </c>
      <c r="FHY23" s="3">
        <v>1.85</v>
      </c>
      <c r="FHZ23" s="3" t="s">
        <v>5</v>
      </c>
      <c r="FIA23" s="3">
        <v>1.29</v>
      </c>
      <c r="FIB23" s="3">
        <v>2.11</v>
      </c>
      <c r="FIC23" s="3">
        <v>1.73</v>
      </c>
      <c r="FID23" s="3">
        <v>0.5</v>
      </c>
      <c r="FIE23" s="3">
        <v>3.57</v>
      </c>
      <c r="FIF23" s="3">
        <v>3.87</v>
      </c>
      <c r="FIG23" s="3">
        <v>2.6</v>
      </c>
      <c r="FIH23" s="3">
        <v>4.13</v>
      </c>
      <c r="FII23" s="3">
        <v>1.2</v>
      </c>
      <c r="FIJ23" s="3">
        <v>2.72</v>
      </c>
      <c r="FIK23" s="3">
        <v>3.28</v>
      </c>
      <c r="FIL23" s="3">
        <v>3.41</v>
      </c>
      <c r="FIM23" s="3">
        <v>1.91</v>
      </c>
      <c r="FIN23" s="3">
        <v>4.37</v>
      </c>
      <c r="FIO23" s="3">
        <v>2.35</v>
      </c>
      <c r="FIP23" s="3" t="s">
        <v>5</v>
      </c>
      <c r="FIQ23" s="3">
        <v>3.12</v>
      </c>
      <c r="FIR23" s="3">
        <v>0.2</v>
      </c>
      <c r="FIS23" s="3">
        <v>2.73</v>
      </c>
      <c r="FIT23" s="3" t="s">
        <v>5</v>
      </c>
      <c r="FIU23" s="3" t="s">
        <v>5</v>
      </c>
      <c r="FIV23" s="3">
        <v>0.13</v>
      </c>
      <c r="FIW23" s="3">
        <v>2.19</v>
      </c>
      <c r="FIX23" s="3">
        <v>3.64</v>
      </c>
      <c r="FIY23" s="3">
        <v>3.66</v>
      </c>
      <c r="FIZ23" s="3">
        <v>4.4000000000000004</v>
      </c>
      <c r="FJA23" s="3">
        <v>3.9</v>
      </c>
      <c r="FJB23" s="3">
        <v>3.47</v>
      </c>
      <c r="FJC23" s="3">
        <v>4.0199999999999996</v>
      </c>
      <c r="FJD23" s="3">
        <v>3.14</v>
      </c>
      <c r="FJE23" s="3">
        <v>3.84</v>
      </c>
      <c r="FJF23" s="3" t="s">
        <v>5</v>
      </c>
      <c r="FJG23" s="3" t="s">
        <v>5</v>
      </c>
      <c r="FJH23" s="3">
        <v>0.47</v>
      </c>
      <c r="FJI23" s="3">
        <v>4.04</v>
      </c>
      <c r="FJJ23" s="3" t="s">
        <v>5</v>
      </c>
      <c r="FJK23" s="3">
        <v>4.16</v>
      </c>
      <c r="FJL23" s="3">
        <v>3.41</v>
      </c>
      <c r="FJM23" s="3">
        <v>1.33</v>
      </c>
      <c r="FJN23" s="3">
        <v>1.9</v>
      </c>
      <c r="FJO23" s="3" t="s">
        <v>5</v>
      </c>
      <c r="FJP23" s="3">
        <v>1.44</v>
      </c>
      <c r="FJQ23" s="3">
        <v>4.29</v>
      </c>
      <c r="FJR23" s="3">
        <v>0.76</v>
      </c>
      <c r="FJS23" s="3" t="s">
        <v>5</v>
      </c>
      <c r="FJT23" s="3">
        <v>3.92</v>
      </c>
      <c r="FJU23" s="3">
        <v>3.23</v>
      </c>
      <c r="FJV23" s="3">
        <v>1.5</v>
      </c>
      <c r="FJW23" s="3">
        <v>1.39</v>
      </c>
      <c r="FJX23" s="3">
        <v>4.07</v>
      </c>
      <c r="FJY23" s="3" t="s">
        <v>5</v>
      </c>
      <c r="FJZ23" s="3">
        <v>3.16</v>
      </c>
      <c r="FKA23" s="3">
        <v>1.96</v>
      </c>
      <c r="FKB23" s="3">
        <v>2.0299999999999998</v>
      </c>
      <c r="FKC23" s="3">
        <v>1.99</v>
      </c>
      <c r="FKD23" s="3">
        <v>2.02</v>
      </c>
      <c r="FKE23" s="3">
        <v>1.39</v>
      </c>
      <c r="FKF23" s="3">
        <v>1.38</v>
      </c>
      <c r="FKG23" s="3">
        <v>2.5</v>
      </c>
      <c r="FKH23" s="3">
        <v>2.02</v>
      </c>
      <c r="FKI23" s="3">
        <v>3.19</v>
      </c>
      <c r="FKJ23" s="3">
        <v>2.34</v>
      </c>
      <c r="FKK23" s="3">
        <v>0.27</v>
      </c>
      <c r="FKL23" s="3">
        <v>2</v>
      </c>
      <c r="FKM23" s="3">
        <v>1.75</v>
      </c>
      <c r="FKN23" s="3">
        <v>0.98</v>
      </c>
      <c r="FKO23" s="3">
        <v>2.42</v>
      </c>
      <c r="FKP23" s="3">
        <v>1.99</v>
      </c>
      <c r="FKQ23" s="3" t="s">
        <v>5</v>
      </c>
      <c r="FKR23" s="3">
        <v>2.06</v>
      </c>
      <c r="FKS23" s="3">
        <v>1.4</v>
      </c>
      <c r="FKT23" s="3">
        <v>1.1200000000000001</v>
      </c>
      <c r="FKU23" s="3">
        <v>1.2</v>
      </c>
      <c r="FKV23" s="3">
        <v>0.64</v>
      </c>
      <c r="FKW23" s="3">
        <v>1.1599999999999999</v>
      </c>
      <c r="FKX23" s="3">
        <v>2.2999999999999998</v>
      </c>
      <c r="FKY23" s="3">
        <v>2.41</v>
      </c>
      <c r="FKZ23" s="3">
        <v>1.38</v>
      </c>
      <c r="FLA23" s="3">
        <v>0.9</v>
      </c>
      <c r="FLB23" s="3">
        <v>2.16</v>
      </c>
      <c r="FLC23" s="3">
        <v>2.96</v>
      </c>
      <c r="FLD23" s="3">
        <v>2.0099999999999998</v>
      </c>
      <c r="FLE23" s="3">
        <v>3.1</v>
      </c>
      <c r="FLF23" s="3">
        <v>3.2</v>
      </c>
      <c r="FLG23" s="3">
        <v>2.2799999999999998</v>
      </c>
      <c r="FLH23" s="3">
        <v>0.83</v>
      </c>
      <c r="FLI23" s="3">
        <v>2.08</v>
      </c>
      <c r="FLJ23" s="3">
        <v>1.98</v>
      </c>
      <c r="FLK23" s="3">
        <v>1.84</v>
      </c>
      <c r="FLL23" s="3">
        <v>2.69</v>
      </c>
      <c r="FLM23" s="3">
        <v>3</v>
      </c>
      <c r="FLN23" s="3" t="s">
        <v>5</v>
      </c>
      <c r="FLO23" s="3">
        <v>1.84</v>
      </c>
      <c r="FLP23" s="3">
        <v>2.23</v>
      </c>
      <c r="FLQ23" s="3" t="s">
        <v>5</v>
      </c>
      <c r="FLR23" s="3">
        <v>2.91</v>
      </c>
      <c r="FLS23" s="3">
        <v>1.31</v>
      </c>
      <c r="FLT23" s="3">
        <v>1.23</v>
      </c>
      <c r="FLU23" s="3">
        <v>1.25</v>
      </c>
      <c r="FLV23" s="3">
        <v>0.6</v>
      </c>
      <c r="FLW23" s="3">
        <v>1.77</v>
      </c>
      <c r="FLX23" s="3">
        <v>1.6</v>
      </c>
      <c r="FLY23" s="3">
        <v>2.67</v>
      </c>
      <c r="FLZ23" s="3">
        <v>3.19</v>
      </c>
      <c r="FMA23" s="3">
        <v>1.83</v>
      </c>
      <c r="FMB23" s="3">
        <v>1.31</v>
      </c>
      <c r="FMC23" s="3">
        <v>1.82</v>
      </c>
      <c r="FMD23" s="3">
        <v>1.37</v>
      </c>
      <c r="FME23" s="3">
        <v>3.47</v>
      </c>
      <c r="FMF23" s="3">
        <v>2.11</v>
      </c>
      <c r="FMG23" s="3">
        <v>1.72</v>
      </c>
      <c r="FMH23" s="3">
        <v>2.0299999999999998</v>
      </c>
      <c r="FMI23" s="3">
        <v>3.06</v>
      </c>
      <c r="FMJ23" s="3">
        <v>1.26</v>
      </c>
      <c r="FMK23" s="3">
        <v>1.77</v>
      </c>
      <c r="FML23" s="3">
        <v>2.33</v>
      </c>
      <c r="FMM23" s="3">
        <v>2.4500000000000002</v>
      </c>
      <c r="FMN23" s="3">
        <v>1.01</v>
      </c>
      <c r="FMO23" s="3">
        <v>1.76</v>
      </c>
      <c r="FMP23" s="3">
        <v>1.63</v>
      </c>
      <c r="FMQ23" s="3">
        <v>0.92</v>
      </c>
      <c r="FMR23" s="3">
        <v>2.08</v>
      </c>
      <c r="FMS23" s="3">
        <v>2.2400000000000002</v>
      </c>
      <c r="FMT23" s="3">
        <v>1.43</v>
      </c>
      <c r="FMU23" s="3">
        <v>2.34</v>
      </c>
      <c r="FMV23" s="3">
        <v>0.82</v>
      </c>
      <c r="FMW23" s="3">
        <v>0.95</v>
      </c>
      <c r="FMX23" s="3">
        <v>1.55</v>
      </c>
      <c r="FMY23" s="3">
        <v>1.65</v>
      </c>
      <c r="FMZ23" s="3">
        <v>3.09</v>
      </c>
      <c r="FNA23" s="3">
        <v>1.57</v>
      </c>
      <c r="FNB23" s="3">
        <v>1.65</v>
      </c>
      <c r="FNC23" s="3">
        <v>1.65</v>
      </c>
      <c r="FND23" s="3">
        <v>0.36</v>
      </c>
      <c r="FNE23" s="3">
        <v>2.56</v>
      </c>
      <c r="FNF23" s="3">
        <v>1.53</v>
      </c>
      <c r="FNG23" s="3">
        <v>2.66</v>
      </c>
      <c r="FNH23" s="3">
        <v>1.0900000000000001</v>
      </c>
      <c r="FNI23" s="3">
        <v>2.4500000000000002</v>
      </c>
      <c r="FNJ23" s="3">
        <v>2.54</v>
      </c>
      <c r="FNK23" s="3">
        <v>2.99</v>
      </c>
      <c r="FNL23" s="3" t="s">
        <v>5</v>
      </c>
      <c r="FNM23" s="3">
        <v>2.4300000000000002</v>
      </c>
      <c r="FNN23" s="3">
        <v>3.76</v>
      </c>
      <c r="FNO23" s="3">
        <v>1.42</v>
      </c>
      <c r="FNP23" s="3">
        <v>2.89</v>
      </c>
      <c r="FNQ23" s="3">
        <v>1.91</v>
      </c>
      <c r="FNR23" s="3">
        <v>1.55</v>
      </c>
      <c r="FNS23" s="3">
        <v>2.31</v>
      </c>
      <c r="FNT23" s="3">
        <v>3.91</v>
      </c>
      <c r="FNU23" s="3">
        <v>1.26</v>
      </c>
      <c r="FNV23" s="3">
        <v>2.36</v>
      </c>
      <c r="FNW23" s="3">
        <v>0.39</v>
      </c>
      <c r="FNX23" s="3" t="s">
        <v>5</v>
      </c>
      <c r="FNY23" s="3">
        <v>1.88</v>
      </c>
      <c r="FNZ23" s="3">
        <v>0.44</v>
      </c>
      <c r="FOA23" s="3">
        <v>3.36</v>
      </c>
      <c r="FOB23" s="3">
        <v>2.76</v>
      </c>
      <c r="FOC23" s="3">
        <v>1.18</v>
      </c>
      <c r="FOD23" s="3">
        <v>2.37</v>
      </c>
      <c r="FOE23" s="3">
        <v>1.83</v>
      </c>
      <c r="FOF23" s="3">
        <v>1.9</v>
      </c>
      <c r="FOG23" s="3">
        <v>1.2</v>
      </c>
      <c r="FOH23" s="3">
        <v>2.82</v>
      </c>
      <c r="FOI23" s="3">
        <v>2.27</v>
      </c>
      <c r="FOJ23" s="3" t="s">
        <v>5</v>
      </c>
      <c r="FOK23" s="3">
        <v>1.54</v>
      </c>
      <c r="FOL23" s="3">
        <v>1.87</v>
      </c>
      <c r="FOM23" s="3">
        <v>3.41</v>
      </c>
      <c r="FON23" s="3">
        <v>1.78</v>
      </c>
      <c r="FOO23" s="3">
        <v>2.27</v>
      </c>
      <c r="FOP23" s="3">
        <v>3.07</v>
      </c>
      <c r="FOQ23" s="3">
        <v>2.11</v>
      </c>
      <c r="FOR23" s="3">
        <v>1.86</v>
      </c>
      <c r="FOS23" s="3">
        <v>1.75</v>
      </c>
      <c r="FOT23" s="3">
        <v>2.2999999999999998</v>
      </c>
      <c r="FOU23" s="3">
        <v>2.15</v>
      </c>
      <c r="FOV23" s="3">
        <v>2.75</v>
      </c>
      <c r="FOW23" s="3">
        <v>2.68</v>
      </c>
      <c r="FOX23" s="3">
        <v>2.91</v>
      </c>
      <c r="FOY23" s="3">
        <v>1.19</v>
      </c>
      <c r="FOZ23" s="3">
        <v>1.87</v>
      </c>
      <c r="FPA23" s="3">
        <v>0.92</v>
      </c>
      <c r="FPB23" s="3">
        <v>2.72</v>
      </c>
      <c r="FPC23" s="3">
        <v>1.55</v>
      </c>
      <c r="FPD23" s="3">
        <v>2.85</v>
      </c>
      <c r="FPE23" s="3">
        <v>1.99</v>
      </c>
      <c r="FPF23" s="3">
        <v>2.2799999999999998</v>
      </c>
      <c r="FPG23" s="3">
        <v>2.09</v>
      </c>
      <c r="FPH23" s="3">
        <v>2.64</v>
      </c>
      <c r="FPI23" s="3">
        <v>1.89</v>
      </c>
      <c r="FPJ23" s="3">
        <v>1.79</v>
      </c>
      <c r="FPK23" s="3">
        <v>2.3199999999999998</v>
      </c>
      <c r="FPL23" s="3">
        <v>2.48</v>
      </c>
      <c r="FPM23" s="3">
        <v>1.98</v>
      </c>
      <c r="FPN23" s="3">
        <v>2.68</v>
      </c>
      <c r="FPO23" s="3">
        <v>2.65</v>
      </c>
      <c r="FPP23" s="3">
        <v>2.04</v>
      </c>
      <c r="FPQ23" s="3">
        <v>1.86</v>
      </c>
      <c r="FPR23" s="3">
        <v>2.12</v>
      </c>
      <c r="FPS23" s="3">
        <v>2.31</v>
      </c>
      <c r="FPT23" s="3">
        <v>0.6</v>
      </c>
      <c r="FPU23" s="3">
        <v>1.79</v>
      </c>
      <c r="FPV23" s="3">
        <v>1.05</v>
      </c>
      <c r="FPW23" s="3">
        <v>1.54</v>
      </c>
      <c r="FPX23" s="3">
        <v>0.94</v>
      </c>
      <c r="FPY23" s="3">
        <v>2.67</v>
      </c>
      <c r="FPZ23" s="3">
        <v>1.0900000000000001</v>
      </c>
      <c r="FQA23" s="3">
        <v>3.2</v>
      </c>
      <c r="FQB23" s="3">
        <v>2.1800000000000002</v>
      </c>
      <c r="FQC23" s="3">
        <v>3.31</v>
      </c>
      <c r="FQD23" s="3">
        <v>2.4</v>
      </c>
      <c r="FQE23" s="3">
        <v>2.35</v>
      </c>
      <c r="FQF23" s="3">
        <v>1.68</v>
      </c>
      <c r="FQG23" s="3">
        <v>2.37</v>
      </c>
      <c r="FQH23" s="3">
        <v>2.39</v>
      </c>
      <c r="FQI23" s="3">
        <v>1.94</v>
      </c>
      <c r="FQJ23" s="3">
        <v>2.62</v>
      </c>
      <c r="FQK23" s="3">
        <v>2.4</v>
      </c>
      <c r="FQL23" s="3">
        <v>1.96</v>
      </c>
      <c r="FQM23" s="3">
        <v>1.71</v>
      </c>
      <c r="FQN23" s="3">
        <v>1.48</v>
      </c>
      <c r="FQO23" s="3">
        <v>1.79</v>
      </c>
      <c r="FQP23" s="3">
        <v>1.51</v>
      </c>
      <c r="FQQ23" s="3">
        <v>1.92</v>
      </c>
      <c r="FQR23" s="3">
        <v>2.19</v>
      </c>
      <c r="FQS23" s="3">
        <v>1.67</v>
      </c>
      <c r="FQT23" s="3">
        <v>1.96</v>
      </c>
      <c r="FQU23" s="3">
        <v>3.49</v>
      </c>
      <c r="FQV23" s="3">
        <v>3.22</v>
      </c>
      <c r="FQW23" s="3">
        <v>1.93</v>
      </c>
      <c r="FQX23" s="3">
        <v>2.5099999999999998</v>
      </c>
      <c r="FQY23" s="3">
        <v>3.16</v>
      </c>
      <c r="FQZ23" s="3">
        <v>1.1000000000000001</v>
      </c>
      <c r="FRA23" s="3">
        <v>1.93</v>
      </c>
      <c r="FRB23" s="3">
        <v>2.0299999999999998</v>
      </c>
      <c r="FRC23" s="3">
        <v>2.37</v>
      </c>
      <c r="FRD23" s="3">
        <v>1.44</v>
      </c>
      <c r="FRE23" s="3">
        <v>2.12</v>
      </c>
      <c r="FRF23" s="3">
        <v>2.86</v>
      </c>
      <c r="FRG23" s="3">
        <v>4.93</v>
      </c>
      <c r="FRH23" s="3">
        <v>2.25</v>
      </c>
      <c r="FRI23" s="3">
        <v>2.93</v>
      </c>
      <c r="FRJ23" s="3">
        <v>1.96</v>
      </c>
      <c r="FRK23" s="3">
        <v>2.4700000000000002</v>
      </c>
      <c r="FRL23" s="3">
        <v>1.93</v>
      </c>
      <c r="FRM23" s="3">
        <v>1.89</v>
      </c>
      <c r="FRN23" s="3">
        <v>1.77</v>
      </c>
      <c r="FRO23" s="3">
        <v>1.86</v>
      </c>
      <c r="FRP23" s="3">
        <v>2.17</v>
      </c>
      <c r="FRQ23" s="3">
        <v>2</v>
      </c>
      <c r="FRR23" s="3">
        <v>2.29</v>
      </c>
      <c r="FRS23" s="3">
        <v>2.1</v>
      </c>
      <c r="FRT23" s="3">
        <v>1.55</v>
      </c>
      <c r="FRU23" s="3">
        <v>1.26</v>
      </c>
      <c r="FRV23" s="3">
        <v>2.78</v>
      </c>
      <c r="FRW23" s="3">
        <v>2.31</v>
      </c>
      <c r="FRX23" s="3">
        <v>2.96</v>
      </c>
      <c r="FRY23" s="3">
        <v>2.83</v>
      </c>
      <c r="FRZ23" s="3">
        <v>2.0299999999999998</v>
      </c>
      <c r="FSA23" s="3">
        <v>2.12</v>
      </c>
      <c r="FSB23" s="3">
        <v>1.76</v>
      </c>
      <c r="FSC23" s="3">
        <v>1.74</v>
      </c>
      <c r="FSD23" s="3">
        <v>1.68</v>
      </c>
      <c r="FSE23" s="3">
        <v>1.57</v>
      </c>
      <c r="FSF23" s="3">
        <v>2.38</v>
      </c>
      <c r="FSG23" s="3">
        <v>1.68</v>
      </c>
      <c r="FSH23" s="3">
        <v>1.58</v>
      </c>
      <c r="FSI23" s="3">
        <v>2.0299999999999998</v>
      </c>
      <c r="FSJ23" s="3">
        <v>1.58</v>
      </c>
      <c r="FSK23" s="3">
        <v>2.4500000000000002</v>
      </c>
      <c r="FSL23" s="3">
        <v>2.37</v>
      </c>
      <c r="FSM23" s="3">
        <v>0.92</v>
      </c>
      <c r="FSN23" s="3">
        <v>2.39</v>
      </c>
      <c r="FSO23" s="3">
        <v>1.75</v>
      </c>
      <c r="FSP23" s="3">
        <v>1.31</v>
      </c>
      <c r="FSQ23" s="3">
        <v>3.29</v>
      </c>
      <c r="FSR23" s="3">
        <v>2.2200000000000002</v>
      </c>
      <c r="FSS23" s="3">
        <v>1.28</v>
      </c>
      <c r="FST23" s="3">
        <v>2.09</v>
      </c>
      <c r="FSU23" s="3">
        <v>3.26</v>
      </c>
      <c r="FSV23" s="3">
        <v>2.13</v>
      </c>
      <c r="FSW23" s="3">
        <v>2.0699999999999998</v>
      </c>
      <c r="FSX23" s="3">
        <v>2.72</v>
      </c>
      <c r="FSY23" s="3">
        <v>3</v>
      </c>
      <c r="FSZ23" s="3">
        <v>1.93</v>
      </c>
      <c r="FTA23" s="3">
        <v>1.95</v>
      </c>
      <c r="FTB23" s="3">
        <v>2.63</v>
      </c>
      <c r="FTC23" s="3">
        <v>2.99</v>
      </c>
      <c r="FTD23" s="3">
        <v>1.88</v>
      </c>
      <c r="FTE23" s="3">
        <v>2.31</v>
      </c>
      <c r="FTF23" s="3">
        <v>1.98</v>
      </c>
      <c r="FTG23" s="3">
        <v>3.19</v>
      </c>
      <c r="FTH23" s="3">
        <v>1.41</v>
      </c>
      <c r="FTI23" s="3">
        <v>1.71</v>
      </c>
      <c r="FTJ23" s="3">
        <v>2.2599999999999998</v>
      </c>
      <c r="FTK23" s="3">
        <v>1.43</v>
      </c>
      <c r="FTL23" s="3">
        <v>2.4500000000000002</v>
      </c>
      <c r="FTM23" s="3">
        <v>1.04</v>
      </c>
      <c r="FTN23" s="3">
        <v>1.53</v>
      </c>
      <c r="FTO23" s="3">
        <v>2.3199999999999998</v>
      </c>
      <c r="FTP23" s="3">
        <v>1.7</v>
      </c>
      <c r="FTQ23" s="3">
        <v>1.97</v>
      </c>
      <c r="FTR23" s="3">
        <v>1.35</v>
      </c>
      <c r="FTS23" s="3">
        <v>2.0099999999999998</v>
      </c>
      <c r="FTT23" s="3">
        <v>1.4</v>
      </c>
      <c r="FTU23" s="3">
        <v>2.46</v>
      </c>
      <c r="FTV23" s="3">
        <v>0.92</v>
      </c>
      <c r="FTW23" s="3">
        <v>2.16</v>
      </c>
      <c r="FTX23" s="3">
        <v>2.14</v>
      </c>
      <c r="FTY23" s="3">
        <v>2.96</v>
      </c>
      <c r="FTZ23" s="3">
        <v>3.2</v>
      </c>
      <c r="FUA23" s="3">
        <v>1.24</v>
      </c>
      <c r="FUB23" s="3">
        <v>2.2000000000000002</v>
      </c>
      <c r="FUC23" s="3">
        <v>2.97</v>
      </c>
      <c r="FUD23" s="3">
        <v>0.8</v>
      </c>
      <c r="FUE23" s="3">
        <v>1.45</v>
      </c>
      <c r="FUF23" s="3">
        <v>1.97</v>
      </c>
      <c r="FUG23" s="3">
        <v>1.19</v>
      </c>
      <c r="FUH23" s="3">
        <v>1.77</v>
      </c>
      <c r="FUI23" s="3" t="s">
        <v>5</v>
      </c>
      <c r="FUJ23" s="3">
        <v>2.4300000000000002</v>
      </c>
      <c r="FUK23" s="3">
        <v>1.24</v>
      </c>
      <c r="FUL23" s="3">
        <v>1.48</v>
      </c>
      <c r="FUM23" s="3">
        <v>1.42</v>
      </c>
      <c r="FUN23" s="3">
        <v>2.08</v>
      </c>
      <c r="FUO23" s="3">
        <v>1.32</v>
      </c>
      <c r="FUP23" s="3">
        <v>1.71</v>
      </c>
      <c r="FUQ23" s="3">
        <v>1.73</v>
      </c>
      <c r="FUR23" s="3">
        <v>1.91</v>
      </c>
      <c r="FUS23" s="3">
        <v>1.76</v>
      </c>
      <c r="FUT23" s="3">
        <v>1.96</v>
      </c>
      <c r="FUU23" s="3">
        <v>2.14</v>
      </c>
      <c r="FUV23" s="3">
        <v>3.4</v>
      </c>
      <c r="FUW23" s="3">
        <v>1.44</v>
      </c>
      <c r="FUX23" s="3">
        <v>1.83</v>
      </c>
      <c r="FUY23" s="3">
        <v>0.69</v>
      </c>
      <c r="FUZ23" s="3">
        <v>1.99</v>
      </c>
      <c r="FVA23" s="3">
        <v>2.21</v>
      </c>
      <c r="FVB23" s="3">
        <v>1.5</v>
      </c>
      <c r="FVC23" s="3">
        <v>2.74</v>
      </c>
      <c r="FVD23" s="3">
        <v>1.7</v>
      </c>
      <c r="FVE23" s="3">
        <v>0.87</v>
      </c>
      <c r="FVF23" s="3">
        <v>2.21</v>
      </c>
      <c r="FVG23" s="3">
        <v>1.22</v>
      </c>
      <c r="FVH23" s="3">
        <v>1.03</v>
      </c>
      <c r="FVI23" s="3">
        <v>2.33</v>
      </c>
      <c r="FVJ23" s="3">
        <v>1.9</v>
      </c>
      <c r="FVK23" s="3">
        <v>1.1299999999999999</v>
      </c>
      <c r="FVL23" s="3">
        <v>2.11</v>
      </c>
      <c r="FVM23" s="3" t="s">
        <v>5</v>
      </c>
      <c r="FVN23" s="3">
        <v>1.81</v>
      </c>
      <c r="FVO23" s="3">
        <v>2.17</v>
      </c>
      <c r="FVP23" s="3">
        <v>1.4</v>
      </c>
      <c r="FVQ23" s="3">
        <v>0.65</v>
      </c>
      <c r="FVR23" s="3">
        <v>2.41</v>
      </c>
      <c r="FVS23" s="3">
        <v>0.88</v>
      </c>
      <c r="FVT23" s="3">
        <v>1.3</v>
      </c>
      <c r="FVU23" s="3">
        <v>1.99</v>
      </c>
      <c r="FVV23" s="3">
        <v>1.1499999999999999</v>
      </c>
      <c r="FVW23" s="3">
        <v>1.99</v>
      </c>
      <c r="FVX23" s="3">
        <v>1.65</v>
      </c>
      <c r="FVY23" s="3">
        <v>1.77</v>
      </c>
      <c r="FVZ23" s="3">
        <v>1.65</v>
      </c>
      <c r="FWA23" s="3">
        <v>1.3</v>
      </c>
      <c r="FWB23" s="3">
        <v>1.86</v>
      </c>
      <c r="FWC23" s="3">
        <v>1.44</v>
      </c>
      <c r="FWD23" s="3">
        <v>2.13</v>
      </c>
      <c r="FWE23" s="3">
        <v>0.54</v>
      </c>
      <c r="FWF23" s="3">
        <v>1.55</v>
      </c>
      <c r="FWG23" s="3">
        <v>0.9</v>
      </c>
      <c r="FWH23" s="3">
        <v>0.7</v>
      </c>
      <c r="FWI23" s="3">
        <v>2.46</v>
      </c>
      <c r="FWJ23" s="3">
        <v>1.37</v>
      </c>
      <c r="FWK23" s="3">
        <v>2.13</v>
      </c>
      <c r="FWL23" s="3">
        <v>1.06</v>
      </c>
      <c r="FWM23" s="3">
        <v>1.26</v>
      </c>
      <c r="FWN23" s="3">
        <v>1.66</v>
      </c>
      <c r="FWO23" s="3">
        <v>2.2400000000000002</v>
      </c>
      <c r="FWP23" s="3">
        <v>1.35</v>
      </c>
      <c r="FWQ23" s="3">
        <v>1.2</v>
      </c>
      <c r="FWR23" s="3">
        <v>2.13</v>
      </c>
      <c r="FWS23" s="3">
        <v>2.44</v>
      </c>
      <c r="FWT23" s="3">
        <v>2.2400000000000002</v>
      </c>
      <c r="FWU23" s="3">
        <v>2.06</v>
      </c>
      <c r="FWV23" s="3">
        <v>1.77</v>
      </c>
      <c r="FWW23" s="3">
        <v>2.58</v>
      </c>
      <c r="FWX23" s="3">
        <v>2.88</v>
      </c>
      <c r="FWY23" s="3">
        <v>2.4300000000000002</v>
      </c>
      <c r="FWZ23" s="3">
        <v>1.8</v>
      </c>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row>
    <row r="24" spans="1:4953" x14ac:dyDescent="0.25">
      <c r="A24">
        <v>21</v>
      </c>
      <c r="B24" s="32" t="s">
        <v>94</v>
      </c>
      <c r="C24" s="31">
        <v>215828</v>
      </c>
      <c r="D24" t="str">
        <f t="shared" si="0"/>
        <v>2025Q2</v>
      </c>
      <c r="E24" s="5">
        <v>362179</v>
      </c>
      <c r="F24" s="5">
        <v>232361</v>
      </c>
      <c r="G24" s="5">
        <v>2577884</v>
      </c>
      <c r="H24" s="5">
        <v>264978</v>
      </c>
      <c r="I24" s="5">
        <v>2415744</v>
      </c>
      <c r="J24" s="2">
        <v>199031</v>
      </c>
      <c r="K24" s="2">
        <v>10349</v>
      </c>
      <c r="L24" s="2">
        <v>257351</v>
      </c>
      <c r="M24" s="2">
        <v>555935</v>
      </c>
      <c r="N24" s="2">
        <v>1827962</v>
      </c>
      <c r="O24" s="2">
        <v>18253</v>
      </c>
      <c r="P24" s="2">
        <v>31996</v>
      </c>
      <c r="Q24" s="2">
        <v>55078</v>
      </c>
      <c r="R24" s="2">
        <v>72783</v>
      </c>
      <c r="S24" s="2">
        <v>37938</v>
      </c>
      <c r="T24" s="2">
        <v>167467</v>
      </c>
      <c r="U24" s="2">
        <v>74340</v>
      </c>
      <c r="V24" s="2">
        <v>1363075</v>
      </c>
      <c r="W24" s="2">
        <v>1491813</v>
      </c>
      <c r="X24" s="2">
        <v>492526</v>
      </c>
      <c r="Y24" s="2">
        <v>491368</v>
      </c>
      <c r="Z24" s="2">
        <v>603438</v>
      </c>
      <c r="AA24" s="2">
        <v>79582</v>
      </c>
      <c r="AB24" s="2">
        <v>647910</v>
      </c>
      <c r="AC24" s="2">
        <v>25290</v>
      </c>
      <c r="AD24" s="2">
        <v>93283</v>
      </c>
      <c r="AE24" s="2">
        <v>139052</v>
      </c>
      <c r="AF24" s="2">
        <v>362147</v>
      </c>
      <c r="AG24" s="2">
        <v>22276</v>
      </c>
      <c r="AH24" s="2">
        <v>358846</v>
      </c>
      <c r="AI24" s="2">
        <v>5168</v>
      </c>
      <c r="AJ24" s="2">
        <v>139761</v>
      </c>
      <c r="AK24" s="2">
        <v>121028</v>
      </c>
      <c r="AL24" s="2">
        <v>695725</v>
      </c>
      <c r="AM24" s="2">
        <v>63868</v>
      </c>
      <c r="AN24" s="2">
        <v>125514</v>
      </c>
      <c r="AO24" s="2">
        <v>209245</v>
      </c>
      <c r="AP24" s="2">
        <v>438192</v>
      </c>
      <c r="AQ24" s="2">
        <v>72937</v>
      </c>
      <c r="AR24" s="2">
        <v>149846</v>
      </c>
      <c r="AS24" s="2">
        <v>70585</v>
      </c>
      <c r="AT24" s="2">
        <v>115522</v>
      </c>
      <c r="AU24" s="2">
        <v>298215</v>
      </c>
      <c r="AV24" s="2">
        <v>556489</v>
      </c>
      <c r="AW24" s="2">
        <v>153463</v>
      </c>
      <c r="AX24" s="2">
        <v>139307</v>
      </c>
      <c r="AY24" s="2">
        <v>88506</v>
      </c>
      <c r="AZ24" s="2">
        <v>10856</v>
      </c>
      <c r="BA24" s="2">
        <v>521539</v>
      </c>
      <c r="BB24" s="2">
        <v>469180</v>
      </c>
      <c r="BC24" s="2">
        <v>188096</v>
      </c>
      <c r="BD24" s="2">
        <v>57838</v>
      </c>
      <c r="BE24" s="2">
        <v>860043</v>
      </c>
      <c r="BF24" s="2">
        <v>153143</v>
      </c>
      <c r="BG24" s="2">
        <v>130159</v>
      </c>
      <c r="BH24" s="2">
        <v>184352</v>
      </c>
      <c r="BI24" s="2">
        <v>154258</v>
      </c>
      <c r="BJ24" s="2">
        <v>73014</v>
      </c>
      <c r="BK24" s="2">
        <v>203256</v>
      </c>
      <c r="BL24" s="2">
        <v>72228</v>
      </c>
      <c r="BM24" s="2">
        <v>310348</v>
      </c>
      <c r="BN24" s="2">
        <v>576081</v>
      </c>
      <c r="BO24" s="2">
        <v>426446</v>
      </c>
      <c r="BP24" s="2">
        <v>137485</v>
      </c>
      <c r="BQ24" s="2">
        <v>264859</v>
      </c>
      <c r="BR24" s="2">
        <v>139920</v>
      </c>
      <c r="BS24" s="2">
        <v>54064</v>
      </c>
      <c r="BT24" s="2">
        <v>1478277</v>
      </c>
      <c r="BU24" s="2">
        <v>865656</v>
      </c>
      <c r="BV24" s="2">
        <v>49627</v>
      </c>
      <c r="BW24" s="2">
        <v>54925</v>
      </c>
      <c r="BX24" s="2">
        <v>190018</v>
      </c>
      <c r="BY24" s="2">
        <v>132537</v>
      </c>
      <c r="BZ24" s="2">
        <v>81124</v>
      </c>
      <c r="CA24" s="2">
        <v>126154</v>
      </c>
      <c r="CB24" s="2">
        <v>207608</v>
      </c>
      <c r="CC24" s="2">
        <v>95681000</v>
      </c>
      <c r="CD24" s="2">
        <v>2536706</v>
      </c>
      <c r="CE24" s="2">
        <v>307965</v>
      </c>
      <c r="CF24" s="2">
        <v>13084732</v>
      </c>
      <c r="CG24" s="2" t="s">
        <v>5</v>
      </c>
      <c r="CH24" s="2">
        <v>169562</v>
      </c>
      <c r="CI24" s="2">
        <v>1426644</v>
      </c>
      <c r="CJ24" s="2">
        <v>213460</v>
      </c>
      <c r="CK24" s="2">
        <v>74853</v>
      </c>
      <c r="CL24" s="2">
        <v>276066</v>
      </c>
      <c r="CM24" s="2">
        <v>164656</v>
      </c>
      <c r="CN24" s="2">
        <v>37750</v>
      </c>
      <c r="CO24" s="2">
        <v>92189</v>
      </c>
      <c r="CP24" s="2">
        <v>50518</v>
      </c>
      <c r="CQ24" s="2">
        <v>193260</v>
      </c>
      <c r="CR24" s="2">
        <v>380860</v>
      </c>
      <c r="CS24" s="2">
        <v>41256</v>
      </c>
      <c r="CT24" s="2">
        <v>56541</v>
      </c>
      <c r="CU24" s="2">
        <v>659996</v>
      </c>
      <c r="CV24" s="2">
        <v>995763</v>
      </c>
      <c r="CW24" s="2">
        <v>81150</v>
      </c>
      <c r="CX24" s="2">
        <v>880610</v>
      </c>
      <c r="CY24" s="2">
        <v>78693</v>
      </c>
      <c r="CZ24" s="2">
        <v>588402</v>
      </c>
      <c r="DA24" s="2">
        <v>812072</v>
      </c>
      <c r="DB24" s="2">
        <v>359750</v>
      </c>
      <c r="DC24" s="2">
        <v>18907388</v>
      </c>
      <c r="DD24" s="2">
        <v>246998</v>
      </c>
      <c r="DE24" s="2">
        <v>29889</v>
      </c>
      <c r="DF24" s="2">
        <v>127984</v>
      </c>
      <c r="DG24" s="2">
        <v>161847</v>
      </c>
      <c r="DH24" s="2">
        <v>101138</v>
      </c>
      <c r="DI24" s="2">
        <v>56569</v>
      </c>
      <c r="DJ24" s="2">
        <v>138242</v>
      </c>
      <c r="DK24" s="2">
        <v>195237</v>
      </c>
      <c r="DL24" s="2">
        <v>32486420</v>
      </c>
      <c r="DM24" s="2">
        <v>205498</v>
      </c>
      <c r="DN24" s="2">
        <v>14802471</v>
      </c>
      <c r="DO24" s="2">
        <v>679004</v>
      </c>
      <c r="DP24" s="2">
        <v>1059972</v>
      </c>
      <c r="DQ24" s="2">
        <v>310232</v>
      </c>
      <c r="DR24" s="2">
        <v>237232</v>
      </c>
      <c r="DS24" s="2">
        <v>64888</v>
      </c>
      <c r="DT24" s="2">
        <v>77377</v>
      </c>
      <c r="DU24" s="2">
        <v>447220</v>
      </c>
      <c r="DV24" s="2">
        <v>475842</v>
      </c>
      <c r="DW24" s="2">
        <v>691382</v>
      </c>
      <c r="DX24" s="2">
        <v>199347</v>
      </c>
      <c r="DY24" s="2">
        <v>2881559</v>
      </c>
      <c r="DZ24" s="2">
        <v>155676</v>
      </c>
      <c r="EA24" s="2">
        <v>2239930</v>
      </c>
      <c r="EB24" s="2">
        <v>459378</v>
      </c>
      <c r="EC24" s="2">
        <v>147526</v>
      </c>
      <c r="ED24" s="2">
        <v>261177</v>
      </c>
      <c r="EE24" s="2">
        <v>742348</v>
      </c>
      <c r="EF24" s="2">
        <v>2599797</v>
      </c>
      <c r="EG24" s="2">
        <v>1505862</v>
      </c>
      <c r="EH24" s="2">
        <v>1975614</v>
      </c>
      <c r="EI24" s="2">
        <v>125885</v>
      </c>
      <c r="EJ24" s="2">
        <v>354608</v>
      </c>
      <c r="EK24" s="2">
        <v>112621</v>
      </c>
      <c r="EL24" s="2">
        <v>75531</v>
      </c>
      <c r="EM24" s="2">
        <v>4178874</v>
      </c>
      <c r="EN24" s="2">
        <v>694322</v>
      </c>
      <c r="EO24" s="2">
        <v>230630</v>
      </c>
      <c r="EP24" s="2">
        <v>402661</v>
      </c>
      <c r="EQ24" s="2">
        <v>269173</v>
      </c>
      <c r="ER24" s="2">
        <v>566996</v>
      </c>
      <c r="ES24" s="2">
        <v>554181</v>
      </c>
      <c r="ET24" s="2">
        <v>155113</v>
      </c>
      <c r="EU24" s="2">
        <v>692642</v>
      </c>
      <c r="EV24" s="2">
        <v>250092</v>
      </c>
      <c r="EW24" s="2">
        <v>918381</v>
      </c>
      <c r="EX24" s="2">
        <v>68417</v>
      </c>
      <c r="EY24" s="2">
        <v>123511</v>
      </c>
      <c r="EZ24" s="2">
        <v>175683</v>
      </c>
      <c r="FA24" s="2">
        <v>216232</v>
      </c>
      <c r="FB24" s="2">
        <v>376524</v>
      </c>
      <c r="FC24" s="2">
        <v>139220</v>
      </c>
      <c r="FD24" s="2">
        <v>128618</v>
      </c>
      <c r="FE24" s="2">
        <v>104714</v>
      </c>
      <c r="FF24" s="2">
        <v>1159007</v>
      </c>
      <c r="FG24" s="2">
        <v>117645</v>
      </c>
      <c r="FH24" s="2">
        <v>51328</v>
      </c>
      <c r="FI24" s="2">
        <v>98863</v>
      </c>
      <c r="FJ24" s="2">
        <v>1196511</v>
      </c>
      <c r="FK24" s="2">
        <v>16874532</v>
      </c>
      <c r="FL24" s="2">
        <v>168689</v>
      </c>
      <c r="FM24" s="2">
        <v>1797428</v>
      </c>
      <c r="FN24" s="2">
        <v>673837</v>
      </c>
      <c r="FO24" s="2">
        <v>1192209</v>
      </c>
      <c r="FP24" s="2">
        <v>1336770</v>
      </c>
      <c r="FQ24" s="2">
        <v>1559133</v>
      </c>
      <c r="FR24" s="2">
        <v>379600</v>
      </c>
      <c r="FS24" s="2">
        <v>19394</v>
      </c>
      <c r="FT24" s="2">
        <v>155219</v>
      </c>
      <c r="FU24" s="2">
        <v>226345</v>
      </c>
      <c r="FV24" s="2">
        <v>440947</v>
      </c>
      <c r="FW24" s="2">
        <v>252021</v>
      </c>
      <c r="FX24" s="2">
        <v>242672</v>
      </c>
      <c r="FY24" s="2">
        <v>85583</v>
      </c>
      <c r="FZ24" s="2">
        <v>295914</v>
      </c>
      <c r="GA24" s="2">
        <v>730001</v>
      </c>
      <c r="GB24" s="2">
        <v>59779</v>
      </c>
      <c r="GC24" s="2">
        <v>140469</v>
      </c>
      <c r="GD24" s="2">
        <v>407017</v>
      </c>
      <c r="GE24" s="2">
        <v>95156</v>
      </c>
      <c r="GF24" s="2">
        <v>70244</v>
      </c>
      <c r="GG24" s="2">
        <v>66827</v>
      </c>
      <c r="GH24" s="2">
        <v>665897</v>
      </c>
      <c r="GI24" s="2">
        <v>42222000</v>
      </c>
      <c r="GJ24" s="2">
        <v>61162</v>
      </c>
      <c r="GK24" s="2">
        <v>58937959</v>
      </c>
      <c r="GL24" s="2">
        <v>0</v>
      </c>
      <c r="GM24" s="2">
        <v>38827</v>
      </c>
      <c r="GN24" s="2" t="s">
        <v>5</v>
      </c>
      <c r="GO24" s="2">
        <v>7289</v>
      </c>
      <c r="GP24" s="2">
        <v>2863085</v>
      </c>
      <c r="GQ24" s="2">
        <v>279403</v>
      </c>
      <c r="GR24" s="2">
        <v>757649</v>
      </c>
      <c r="GS24" s="2">
        <v>1007764</v>
      </c>
      <c r="GT24" s="2">
        <v>27398</v>
      </c>
      <c r="GU24" s="2">
        <v>1892094</v>
      </c>
      <c r="GV24" s="2">
        <v>19775277</v>
      </c>
      <c r="GW24" s="2">
        <v>454781</v>
      </c>
      <c r="GX24" s="2">
        <v>378673</v>
      </c>
      <c r="GY24" s="2">
        <v>24482125</v>
      </c>
      <c r="GZ24" s="2">
        <v>186354</v>
      </c>
      <c r="HA24" s="2">
        <v>10754000</v>
      </c>
      <c r="HB24" s="2" t="s">
        <v>5</v>
      </c>
      <c r="HC24" s="2" t="s">
        <v>5</v>
      </c>
      <c r="HD24" s="2" t="s">
        <v>5</v>
      </c>
      <c r="HE24" s="2">
        <v>14297333</v>
      </c>
      <c r="HF24" s="2" t="s">
        <v>5</v>
      </c>
      <c r="HG24" s="2">
        <v>2043784</v>
      </c>
      <c r="HH24" s="2">
        <v>543652</v>
      </c>
      <c r="HI24" s="2">
        <v>2305538</v>
      </c>
      <c r="HJ24" s="2" t="s">
        <v>5</v>
      </c>
      <c r="HK24" s="2">
        <v>819860</v>
      </c>
      <c r="HL24" s="2">
        <v>2412929</v>
      </c>
      <c r="HM24" s="2">
        <v>84194</v>
      </c>
      <c r="HN24" s="2" t="s">
        <v>5</v>
      </c>
      <c r="HO24" s="2">
        <v>130064</v>
      </c>
      <c r="HP24" s="2">
        <v>116748</v>
      </c>
      <c r="HQ24" s="2">
        <v>1311815</v>
      </c>
      <c r="HR24" s="2">
        <v>0</v>
      </c>
      <c r="HS24" s="2">
        <v>0</v>
      </c>
      <c r="HT24" s="2" t="s">
        <v>5</v>
      </c>
      <c r="HU24" s="2">
        <v>566733</v>
      </c>
      <c r="HV24" s="2">
        <v>2956538</v>
      </c>
      <c r="HW24" s="2">
        <v>89006</v>
      </c>
      <c r="HX24" s="2">
        <v>58152</v>
      </c>
      <c r="HY24" s="2">
        <v>69564</v>
      </c>
      <c r="HZ24" s="2">
        <v>2061711</v>
      </c>
      <c r="IA24" s="2">
        <v>0</v>
      </c>
      <c r="IB24" s="2">
        <v>19620653</v>
      </c>
      <c r="IC24" s="2" t="s">
        <v>5</v>
      </c>
      <c r="ID24" s="2" t="s">
        <v>5</v>
      </c>
      <c r="IE24" s="2">
        <v>201110</v>
      </c>
      <c r="IF24" s="2">
        <v>8280498</v>
      </c>
      <c r="IG24" s="2">
        <v>64304909</v>
      </c>
      <c r="IH24" s="2" t="s">
        <v>5</v>
      </c>
      <c r="II24" s="2" t="s">
        <v>5</v>
      </c>
      <c r="IJ24" s="2">
        <v>208368</v>
      </c>
      <c r="IK24" s="2">
        <v>799661</v>
      </c>
      <c r="IL24" s="2">
        <v>2586728</v>
      </c>
      <c r="IM24" s="2">
        <v>1446641</v>
      </c>
      <c r="IN24" s="2">
        <v>282768</v>
      </c>
      <c r="IO24" s="2">
        <v>290494</v>
      </c>
      <c r="IP24" s="2">
        <v>269877</v>
      </c>
      <c r="IQ24" s="2">
        <v>2370665</v>
      </c>
      <c r="IR24" s="2">
        <v>4272790</v>
      </c>
      <c r="IS24" s="2" t="s">
        <v>5</v>
      </c>
      <c r="IT24" s="2">
        <v>0</v>
      </c>
      <c r="IU24" s="2" t="s">
        <v>5</v>
      </c>
      <c r="IV24" s="2" t="s">
        <v>5</v>
      </c>
      <c r="IW24" s="2">
        <v>81807</v>
      </c>
      <c r="IX24" s="2">
        <v>518193</v>
      </c>
      <c r="IY24" s="2">
        <v>617379</v>
      </c>
      <c r="IZ24" s="2">
        <v>788381</v>
      </c>
      <c r="JA24" s="2">
        <v>1600119</v>
      </c>
      <c r="JB24" s="2">
        <v>3547467</v>
      </c>
      <c r="JC24" s="2">
        <v>6361471</v>
      </c>
      <c r="JD24" s="2">
        <v>1073093</v>
      </c>
      <c r="JE24" s="2">
        <v>0</v>
      </c>
      <c r="JF24" s="2" t="s">
        <v>5</v>
      </c>
      <c r="JG24" s="2">
        <v>677669</v>
      </c>
      <c r="JH24" s="2">
        <v>415354</v>
      </c>
      <c r="JI24" s="2">
        <v>213661</v>
      </c>
      <c r="JJ24" s="2">
        <v>7987490</v>
      </c>
      <c r="JK24" s="2">
        <v>917345</v>
      </c>
      <c r="JL24" s="2">
        <v>1063458</v>
      </c>
      <c r="JM24" s="2">
        <v>308709</v>
      </c>
      <c r="JN24" s="2">
        <v>3718167</v>
      </c>
      <c r="JO24" s="2">
        <v>4593084</v>
      </c>
      <c r="JP24" s="2">
        <v>179926</v>
      </c>
      <c r="JQ24" s="2">
        <v>440927</v>
      </c>
      <c r="JR24" s="2">
        <v>298313</v>
      </c>
      <c r="JS24" s="2">
        <v>774754</v>
      </c>
      <c r="JT24" s="2">
        <v>248824</v>
      </c>
      <c r="JU24" s="2">
        <v>6288811</v>
      </c>
      <c r="JV24" s="2">
        <v>95068</v>
      </c>
      <c r="JW24" s="2">
        <v>712513</v>
      </c>
      <c r="JX24" s="2">
        <v>3486856</v>
      </c>
      <c r="JY24" s="2">
        <v>225215</v>
      </c>
      <c r="JZ24" s="2" t="s">
        <v>5</v>
      </c>
      <c r="KA24" s="2">
        <v>106584</v>
      </c>
      <c r="KB24" s="2">
        <v>217743</v>
      </c>
      <c r="KC24" s="2" t="s">
        <v>5</v>
      </c>
      <c r="KD24" s="2">
        <v>70427</v>
      </c>
      <c r="KE24" s="2">
        <v>372961</v>
      </c>
      <c r="KF24" s="2">
        <v>1205489</v>
      </c>
      <c r="KG24" s="2">
        <v>9175789</v>
      </c>
      <c r="KH24" s="2">
        <v>407749</v>
      </c>
      <c r="KI24" s="2" t="s">
        <v>5</v>
      </c>
      <c r="KJ24" s="2" t="s">
        <v>5</v>
      </c>
      <c r="KK24" s="2">
        <v>185354</v>
      </c>
      <c r="KL24" s="2">
        <v>1335279</v>
      </c>
      <c r="KM24" s="2">
        <v>205916</v>
      </c>
      <c r="KN24" s="2">
        <v>588061</v>
      </c>
      <c r="KO24" s="2" t="s">
        <v>5</v>
      </c>
      <c r="KP24" s="2" t="s">
        <v>5</v>
      </c>
      <c r="KQ24" s="2">
        <v>1324794</v>
      </c>
      <c r="KR24" s="2">
        <v>110049</v>
      </c>
      <c r="KS24" s="2" t="s">
        <v>5</v>
      </c>
      <c r="KT24" s="2">
        <v>301760</v>
      </c>
      <c r="KU24" s="2">
        <v>592359</v>
      </c>
      <c r="KV24" s="2">
        <v>148870</v>
      </c>
      <c r="KW24" s="2">
        <v>351064</v>
      </c>
      <c r="KX24" s="2">
        <v>1096549</v>
      </c>
      <c r="KY24" s="2">
        <v>2065310</v>
      </c>
      <c r="KZ24" s="2" t="s">
        <v>5</v>
      </c>
      <c r="LA24" s="2">
        <v>341762</v>
      </c>
      <c r="LB24" s="2">
        <v>430895</v>
      </c>
      <c r="LC24" s="2">
        <v>11734854</v>
      </c>
      <c r="LD24" s="2">
        <v>491678</v>
      </c>
      <c r="LE24" s="2">
        <v>410163</v>
      </c>
      <c r="LF24" s="2">
        <v>2769888</v>
      </c>
      <c r="LG24" s="2" t="s">
        <v>5</v>
      </c>
      <c r="LH24" s="2">
        <v>558587</v>
      </c>
      <c r="LI24" s="2">
        <v>1006873</v>
      </c>
      <c r="LJ24" s="2">
        <v>5185241</v>
      </c>
      <c r="LK24" s="2">
        <v>5673841</v>
      </c>
      <c r="LL24" s="2">
        <v>1045745</v>
      </c>
      <c r="LM24" s="2" t="s">
        <v>5</v>
      </c>
      <c r="LN24" s="2">
        <v>376028</v>
      </c>
      <c r="LO24" s="2">
        <v>4193208</v>
      </c>
      <c r="LP24" s="2">
        <v>356402</v>
      </c>
      <c r="LQ24" s="2">
        <v>3183681</v>
      </c>
      <c r="LR24" s="2">
        <v>743978</v>
      </c>
      <c r="LS24" s="2" t="s">
        <v>5</v>
      </c>
      <c r="LT24" s="2" t="s">
        <v>5</v>
      </c>
      <c r="LU24" s="2">
        <v>4254683</v>
      </c>
      <c r="LV24" s="2" t="s">
        <v>5</v>
      </c>
      <c r="LW24" s="2">
        <v>1122821</v>
      </c>
      <c r="LX24" s="2" t="s">
        <v>5</v>
      </c>
      <c r="LY24" s="2" t="s">
        <v>5</v>
      </c>
      <c r="LZ24" s="2" t="s">
        <v>5</v>
      </c>
      <c r="MA24" s="2">
        <v>191690</v>
      </c>
      <c r="MB24" s="2">
        <v>855069</v>
      </c>
      <c r="MC24" s="2" t="s">
        <v>5</v>
      </c>
      <c r="MD24" s="2" t="s">
        <v>5</v>
      </c>
      <c r="ME24" s="2">
        <v>0</v>
      </c>
      <c r="MF24" s="2">
        <v>6836115</v>
      </c>
      <c r="MG24" s="2">
        <v>60293</v>
      </c>
      <c r="MH24" s="2">
        <v>1981549</v>
      </c>
      <c r="MI24" s="2" t="s">
        <v>5</v>
      </c>
      <c r="MJ24" s="2">
        <v>127429</v>
      </c>
      <c r="MK24" s="2">
        <v>931364</v>
      </c>
      <c r="ML24" s="2">
        <v>277365</v>
      </c>
      <c r="MM24" s="2">
        <v>1214804</v>
      </c>
      <c r="MN24" s="2">
        <v>2076375</v>
      </c>
      <c r="MO24" s="2">
        <v>734477</v>
      </c>
      <c r="MP24" s="2" t="s">
        <v>5</v>
      </c>
      <c r="MQ24" s="2">
        <v>330330</v>
      </c>
      <c r="MR24" s="2">
        <v>168032</v>
      </c>
      <c r="MS24" s="2">
        <v>4169173</v>
      </c>
      <c r="MT24" s="2">
        <v>274339</v>
      </c>
      <c r="MU24" s="2">
        <v>1852816</v>
      </c>
      <c r="MV24" s="2">
        <v>4889511</v>
      </c>
      <c r="MW24" s="2">
        <v>94751</v>
      </c>
      <c r="MX24" s="2">
        <v>330010</v>
      </c>
      <c r="MY24" s="2" t="s">
        <v>5</v>
      </c>
      <c r="MZ24" s="2">
        <v>39430</v>
      </c>
      <c r="NA24" s="2">
        <v>14931</v>
      </c>
      <c r="NB24" s="2">
        <v>1587966</v>
      </c>
      <c r="NC24" s="2">
        <v>151542</v>
      </c>
      <c r="ND24" s="2">
        <v>118944</v>
      </c>
      <c r="NE24" s="2">
        <v>146285</v>
      </c>
      <c r="NF24" s="2">
        <v>89990</v>
      </c>
      <c r="NG24" s="2">
        <v>181568</v>
      </c>
      <c r="NH24" s="2">
        <v>188361</v>
      </c>
      <c r="NI24" s="2">
        <v>211964</v>
      </c>
      <c r="NJ24" s="2">
        <v>295128</v>
      </c>
      <c r="NK24" s="2">
        <v>358280</v>
      </c>
      <c r="NL24" s="2">
        <v>144071</v>
      </c>
      <c r="NM24" s="2">
        <v>69419</v>
      </c>
      <c r="NN24" s="2">
        <v>94563</v>
      </c>
      <c r="NO24" s="2">
        <v>124530</v>
      </c>
      <c r="NP24" s="2">
        <v>310066</v>
      </c>
      <c r="NQ24" s="2">
        <v>2545238</v>
      </c>
      <c r="NR24" s="2">
        <v>15759298</v>
      </c>
      <c r="NS24" s="2">
        <v>253446</v>
      </c>
      <c r="NT24" s="2">
        <v>243842</v>
      </c>
      <c r="NU24" s="2">
        <v>1013897</v>
      </c>
      <c r="NV24" s="2">
        <v>89350</v>
      </c>
      <c r="NW24" s="2">
        <v>189764</v>
      </c>
      <c r="NX24" s="2">
        <v>276529</v>
      </c>
      <c r="NY24" s="2">
        <v>57948</v>
      </c>
      <c r="NZ24" s="2">
        <v>426111</v>
      </c>
      <c r="OA24" s="2">
        <v>359403</v>
      </c>
      <c r="OB24" s="2">
        <v>83228</v>
      </c>
      <c r="OC24" s="2">
        <v>340921</v>
      </c>
      <c r="OD24" s="2">
        <v>68831</v>
      </c>
      <c r="OE24" s="2">
        <v>399075</v>
      </c>
      <c r="OF24" s="2">
        <v>194483</v>
      </c>
      <c r="OG24" s="2">
        <v>7416457</v>
      </c>
      <c r="OH24" s="2">
        <v>231886</v>
      </c>
      <c r="OI24" s="2">
        <v>104780</v>
      </c>
      <c r="OJ24" s="2">
        <v>68756</v>
      </c>
      <c r="OK24" s="2">
        <v>465461</v>
      </c>
      <c r="OL24" s="2">
        <v>167182</v>
      </c>
      <c r="OM24" s="2">
        <v>106715</v>
      </c>
      <c r="ON24" s="2">
        <v>60113</v>
      </c>
      <c r="OO24" s="2">
        <v>262873</v>
      </c>
      <c r="OP24" s="2">
        <v>743299</v>
      </c>
      <c r="OQ24" s="2">
        <v>445350</v>
      </c>
      <c r="OR24" s="2">
        <v>154807</v>
      </c>
      <c r="OS24" s="2">
        <v>179912</v>
      </c>
      <c r="OT24" s="2">
        <v>295670</v>
      </c>
      <c r="OU24" s="2">
        <v>477403</v>
      </c>
      <c r="OV24" s="2">
        <v>66914</v>
      </c>
      <c r="OW24" s="2">
        <v>23494</v>
      </c>
      <c r="OX24" s="2">
        <v>166809</v>
      </c>
      <c r="OY24" s="2">
        <v>506945</v>
      </c>
      <c r="OZ24" s="2">
        <v>72799</v>
      </c>
      <c r="PA24" s="2">
        <v>603503</v>
      </c>
      <c r="PB24" s="2">
        <v>2365</v>
      </c>
      <c r="PC24" s="2">
        <v>163064</v>
      </c>
      <c r="PD24" s="2">
        <v>199631</v>
      </c>
      <c r="PE24" s="2">
        <v>508037</v>
      </c>
      <c r="PF24" s="2">
        <v>34</v>
      </c>
      <c r="PG24" s="2">
        <v>888462</v>
      </c>
      <c r="PH24" s="2">
        <v>2635741</v>
      </c>
      <c r="PI24" s="2">
        <v>1248896</v>
      </c>
      <c r="PJ24" s="2">
        <v>315095</v>
      </c>
      <c r="PK24" s="2">
        <v>845135</v>
      </c>
      <c r="PL24" s="2">
        <v>603919</v>
      </c>
      <c r="PM24" s="2">
        <v>361549</v>
      </c>
      <c r="PN24" s="2">
        <v>1370847</v>
      </c>
      <c r="PO24" s="2">
        <v>791258</v>
      </c>
      <c r="PP24" s="2">
        <v>1677126</v>
      </c>
      <c r="PQ24" s="2" t="s">
        <v>5</v>
      </c>
      <c r="PR24" s="2">
        <v>2009866</v>
      </c>
      <c r="PS24" s="2">
        <v>1362182</v>
      </c>
      <c r="PT24" s="2">
        <v>374134</v>
      </c>
      <c r="PU24" s="2">
        <v>6396285</v>
      </c>
      <c r="PV24" s="2">
        <v>164338</v>
      </c>
      <c r="PW24" s="2">
        <v>1485675</v>
      </c>
      <c r="PX24" s="2">
        <v>928805</v>
      </c>
      <c r="PY24" s="2">
        <v>595051</v>
      </c>
      <c r="PZ24" s="2">
        <v>65743</v>
      </c>
      <c r="QA24" s="2">
        <v>707226</v>
      </c>
      <c r="QB24" s="2">
        <v>492759</v>
      </c>
      <c r="QC24" s="2">
        <v>249947</v>
      </c>
      <c r="QD24" s="2">
        <v>790315</v>
      </c>
      <c r="QE24" s="2">
        <v>1325450</v>
      </c>
      <c r="QF24" s="2" t="s">
        <v>5</v>
      </c>
      <c r="QG24" s="2">
        <v>2194649</v>
      </c>
      <c r="QH24" s="2">
        <v>53228322</v>
      </c>
      <c r="QI24" s="2">
        <v>640501</v>
      </c>
      <c r="QJ24" s="2">
        <v>957293</v>
      </c>
      <c r="QK24" s="2" t="s">
        <v>5</v>
      </c>
      <c r="QL24" s="2" t="s">
        <v>5</v>
      </c>
      <c r="QM24" s="2">
        <v>314450</v>
      </c>
      <c r="QN24" s="2">
        <v>404275</v>
      </c>
      <c r="QO24" s="2" t="s">
        <v>5</v>
      </c>
      <c r="QP24" s="2">
        <v>503534</v>
      </c>
      <c r="QQ24" s="2">
        <v>0</v>
      </c>
      <c r="QR24" s="2">
        <v>54452</v>
      </c>
      <c r="QS24" s="2" t="s">
        <v>5</v>
      </c>
      <c r="QT24" s="2">
        <v>504676</v>
      </c>
      <c r="QU24" s="2">
        <v>30590000</v>
      </c>
      <c r="QV24" s="2">
        <v>0</v>
      </c>
      <c r="QW24" s="2">
        <v>7525</v>
      </c>
      <c r="QX24" s="2" t="s">
        <v>5</v>
      </c>
      <c r="QY24" s="2">
        <v>0</v>
      </c>
      <c r="QZ24" s="2">
        <v>0</v>
      </c>
      <c r="RA24" s="2">
        <v>5635462</v>
      </c>
      <c r="RB24" s="2">
        <v>343685</v>
      </c>
      <c r="RC24" s="2">
        <v>465142</v>
      </c>
      <c r="RD24" s="2">
        <v>0</v>
      </c>
      <c r="RE24" s="2">
        <v>0</v>
      </c>
      <c r="RF24" s="2">
        <v>0</v>
      </c>
      <c r="RG24" s="2">
        <v>0</v>
      </c>
      <c r="RH24" s="2">
        <v>48572323</v>
      </c>
      <c r="RI24" s="2">
        <v>0</v>
      </c>
      <c r="RJ24" s="2">
        <v>7967581</v>
      </c>
      <c r="RK24" s="2">
        <v>168829084</v>
      </c>
      <c r="RL24" s="2">
        <v>0</v>
      </c>
      <c r="RM24" s="2">
        <v>0</v>
      </c>
      <c r="RN24" s="2">
        <v>12965825</v>
      </c>
      <c r="RO24" s="2">
        <v>29511</v>
      </c>
      <c r="RP24" s="2" t="s">
        <v>5</v>
      </c>
      <c r="RQ24" s="2">
        <v>7102677</v>
      </c>
      <c r="RR24" s="2">
        <v>365196</v>
      </c>
      <c r="RS24" s="2">
        <v>544525</v>
      </c>
      <c r="RT24" s="2" t="s">
        <v>5</v>
      </c>
      <c r="RU24" s="2" t="s">
        <v>5</v>
      </c>
      <c r="RV24" s="2" t="s">
        <v>5</v>
      </c>
      <c r="RW24" s="2" t="s">
        <v>5</v>
      </c>
      <c r="RX24" s="2" t="s">
        <v>5</v>
      </c>
      <c r="RY24" s="2" t="s">
        <v>5</v>
      </c>
      <c r="RZ24" s="2">
        <v>1848150</v>
      </c>
      <c r="SA24" s="2" t="s">
        <v>5</v>
      </c>
      <c r="SB24" s="2" t="s">
        <v>5</v>
      </c>
      <c r="SC24" s="2" t="s">
        <v>5</v>
      </c>
      <c r="SD24" s="2">
        <v>3617442</v>
      </c>
      <c r="SE24" s="2" t="s">
        <v>5</v>
      </c>
      <c r="SF24" s="2">
        <v>62415</v>
      </c>
      <c r="SG24" s="2">
        <v>770723</v>
      </c>
      <c r="SH24" s="2">
        <v>72645</v>
      </c>
      <c r="SI24" s="2">
        <v>295565</v>
      </c>
      <c r="SJ24" s="2">
        <v>12877</v>
      </c>
      <c r="SK24" s="2">
        <v>23730797</v>
      </c>
      <c r="SL24" s="2">
        <v>1108758</v>
      </c>
      <c r="SM24" s="2">
        <v>3926581</v>
      </c>
      <c r="SN24" s="2">
        <v>495750</v>
      </c>
      <c r="SO24" s="2">
        <v>0</v>
      </c>
      <c r="SP24" s="2">
        <v>2620809</v>
      </c>
      <c r="SQ24" s="2">
        <v>298920</v>
      </c>
      <c r="SR24" s="2">
        <v>56735</v>
      </c>
      <c r="SS24" s="2">
        <v>0</v>
      </c>
      <c r="ST24" s="2">
        <v>827728</v>
      </c>
      <c r="SU24" s="2">
        <v>1325756</v>
      </c>
      <c r="SV24" s="2">
        <v>18927790</v>
      </c>
      <c r="SW24" s="2">
        <v>1011164</v>
      </c>
      <c r="SX24" s="2">
        <v>1731409</v>
      </c>
      <c r="SY24" s="2">
        <v>125539</v>
      </c>
      <c r="SZ24" s="2">
        <v>68255</v>
      </c>
      <c r="TA24" s="2">
        <v>1230531</v>
      </c>
      <c r="TB24" s="2">
        <v>122564</v>
      </c>
      <c r="TC24" s="2">
        <v>263198</v>
      </c>
      <c r="TD24" s="2">
        <v>104523</v>
      </c>
      <c r="TE24" s="2">
        <v>61644</v>
      </c>
      <c r="TF24" s="2">
        <v>145084</v>
      </c>
      <c r="TG24" s="2">
        <v>4048187</v>
      </c>
      <c r="TH24" s="2">
        <v>32713522</v>
      </c>
      <c r="TI24" s="2">
        <v>202129</v>
      </c>
      <c r="TJ24" s="2" t="s">
        <v>5</v>
      </c>
      <c r="TK24" s="2">
        <v>2628554</v>
      </c>
      <c r="TL24" s="2">
        <v>467744</v>
      </c>
      <c r="TM24" s="2">
        <v>202236</v>
      </c>
      <c r="TN24" s="2">
        <v>1360734</v>
      </c>
      <c r="TO24" s="2">
        <v>189190</v>
      </c>
      <c r="TP24" s="2">
        <v>63308</v>
      </c>
      <c r="TQ24" s="2">
        <v>811378</v>
      </c>
      <c r="TR24" s="2">
        <v>554958</v>
      </c>
      <c r="TS24" s="2">
        <v>505480</v>
      </c>
      <c r="TT24" s="2">
        <v>258491</v>
      </c>
      <c r="TU24" s="2">
        <v>6976</v>
      </c>
      <c r="TV24" s="2">
        <v>766710</v>
      </c>
      <c r="TW24" s="2">
        <v>149721</v>
      </c>
      <c r="TX24" s="2">
        <v>118868</v>
      </c>
      <c r="TY24" s="2">
        <v>224838</v>
      </c>
      <c r="TZ24" s="2">
        <v>613253</v>
      </c>
      <c r="UA24" s="2">
        <v>221120</v>
      </c>
      <c r="UB24" s="2">
        <v>638832</v>
      </c>
      <c r="UC24" s="2">
        <v>1125001</v>
      </c>
      <c r="UD24" s="2">
        <v>425576</v>
      </c>
      <c r="UE24" s="2" t="s">
        <v>5</v>
      </c>
      <c r="UF24" s="2">
        <v>145805</v>
      </c>
      <c r="UG24" s="2">
        <v>228630</v>
      </c>
      <c r="UH24" s="2">
        <v>97986</v>
      </c>
      <c r="UI24" s="2">
        <v>607089</v>
      </c>
      <c r="UJ24" s="2">
        <v>441982</v>
      </c>
      <c r="UK24" s="2">
        <v>0</v>
      </c>
      <c r="UL24" s="2">
        <v>197040</v>
      </c>
      <c r="UM24" s="2">
        <v>1067330</v>
      </c>
      <c r="UN24" s="2">
        <v>5614521</v>
      </c>
      <c r="UO24" s="2">
        <v>1554764</v>
      </c>
      <c r="UP24" s="2">
        <v>774548</v>
      </c>
      <c r="UQ24" s="2">
        <v>870110</v>
      </c>
      <c r="UR24" s="2">
        <v>319197</v>
      </c>
      <c r="US24" s="2">
        <v>39308</v>
      </c>
      <c r="UT24" s="2">
        <v>110369</v>
      </c>
      <c r="UU24" s="2">
        <v>722431</v>
      </c>
      <c r="UV24" s="2">
        <v>34158709</v>
      </c>
      <c r="UW24" s="2">
        <v>0</v>
      </c>
      <c r="UX24" s="2">
        <v>860831</v>
      </c>
      <c r="UY24" s="2">
        <v>10475250</v>
      </c>
      <c r="UZ24" s="2">
        <v>46965186</v>
      </c>
      <c r="VA24" s="2">
        <v>463037</v>
      </c>
      <c r="VB24" s="2">
        <v>331807</v>
      </c>
      <c r="VC24" s="2">
        <v>84383</v>
      </c>
      <c r="VD24" s="2">
        <v>302211</v>
      </c>
      <c r="VE24" s="2">
        <v>514072</v>
      </c>
      <c r="VF24" s="2">
        <v>1852852</v>
      </c>
      <c r="VG24" s="2">
        <v>135560</v>
      </c>
      <c r="VH24" s="2">
        <v>55483</v>
      </c>
      <c r="VI24" s="2">
        <v>2088385</v>
      </c>
      <c r="VJ24" s="2">
        <v>415491</v>
      </c>
      <c r="VK24" s="2">
        <v>287521</v>
      </c>
      <c r="VL24" s="2">
        <v>450870</v>
      </c>
      <c r="VM24" s="2">
        <v>58188</v>
      </c>
      <c r="VN24" s="2">
        <v>173860</v>
      </c>
      <c r="VO24" s="2">
        <v>722634</v>
      </c>
      <c r="VP24" s="2">
        <v>240970</v>
      </c>
      <c r="VQ24" s="2">
        <v>418658</v>
      </c>
      <c r="VR24" s="2">
        <v>367324</v>
      </c>
      <c r="VS24" s="2">
        <v>21244021</v>
      </c>
      <c r="VT24" s="2">
        <v>34963</v>
      </c>
      <c r="VU24" s="2">
        <v>119779</v>
      </c>
      <c r="VV24" s="2">
        <v>121137</v>
      </c>
      <c r="VW24" s="2">
        <v>88449</v>
      </c>
      <c r="VX24" s="2">
        <v>99378</v>
      </c>
      <c r="VY24" s="2">
        <v>310000</v>
      </c>
      <c r="VZ24" s="2">
        <v>18421</v>
      </c>
      <c r="WA24" s="2">
        <v>48647</v>
      </c>
      <c r="WB24" s="2">
        <v>8903</v>
      </c>
      <c r="WC24" s="2">
        <v>300078</v>
      </c>
      <c r="WD24" s="2">
        <v>110140</v>
      </c>
      <c r="WE24" s="2">
        <v>236120</v>
      </c>
      <c r="WF24" s="2">
        <v>46743</v>
      </c>
      <c r="WG24" s="2">
        <v>1053819</v>
      </c>
      <c r="WH24" s="2">
        <v>526976</v>
      </c>
      <c r="WI24" s="2">
        <v>44913</v>
      </c>
      <c r="WJ24" s="2">
        <v>202131</v>
      </c>
      <c r="WK24" s="2">
        <v>0</v>
      </c>
      <c r="WL24" s="2">
        <v>78575</v>
      </c>
      <c r="WM24" s="2">
        <v>244143</v>
      </c>
      <c r="WN24" s="2">
        <v>261586</v>
      </c>
      <c r="WO24" s="2">
        <v>120577</v>
      </c>
      <c r="WP24" s="2">
        <v>392907</v>
      </c>
      <c r="WQ24" s="2">
        <v>166381</v>
      </c>
      <c r="WR24" s="2">
        <v>1996590</v>
      </c>
      <c r="WS24" s="2">
        <v>257279</v>
      </c>
      <c r="WT24" s="2">
        <v>243471</v>
      </c>
      <c r="WU24" s="2">
        <v>149274</v>
      </c>
      <c r="WV24" s="2">
        <v>448557</v>
      </c>
      <c r="WW24" s="2">
        <v>150966</v>
      </c>
      <c r="WX24" s="2">
        <v>216639</v>
      </c>
      <c r="WY24" s="2">
        <v>224091</v>
      </c>
      <c r="WZ24" s="2">
        <v>206352</v>
      </c>
      <c r="XA24" s="2">
        <v>142979</v>
      </c>
      <c r="XB24" s="2">
        <v>247711</v>
      </c>
      <c r="XC24" s="2">
        <v>58058</v>
      </c>
      <c r="XD24" s="2">
        <v>253397</v>
      </c>
      <c r="XE24" s="2">
        <v>126509</v>
      </c>
      <c r="XF24" s="2" t="s">
        <v>5</v>
      </c>
      <c r="XG24" s="2">
        <v>570951</v>
      </c>
      <c r="XH24" s="2">
        <v>57635</v>
      </c>
      <c r="XI24" s="2">
        <v>116622</v>
      </c>
      <c r="XJ24" s="2">
        <v>83601</v>
      </c>
      <c r="XK24" s="2">
        <v>628859</v>
      </c>
      <c r="XL24" s="2">
        <v>63099</v>
      </c>
      <c r="XM24" s="2">
        <v>52702</v>
      </c>
      <c r="XN24" s="2">
        <v>93734</v>
      </c>
      <c r="XO24" s="2">
        <v>220548</v>
      </c>
      <c r="XP24" s="2">
        <v>1053792</v>
      </c>
      <c r="XQ24" s="2">
        <v>247495</v>
      </c>
      <c r="XR24" s="2">
        <v>237455</v>
      </c>
      <c r="XS24" s="2">
        <v>155150</v>
      </c>
      <c r="XT24" s="2">
        <v>521174</v>
      </c>
      <c r="XU24" s="2">
        <v>286762</v>
      </c>
      <c r="XV24" s="2">
        <v>455087</v>
      </c>
      <c r="XW24" s="2">
        <v>214892</v>
      </c>
      <c r="XX24" s="2">
        <v>397085</v>
      </c>
      <c r="XY24" s="2">
        <v>453004</v>
      </c>
      <c r="XZ24" s="2">
        <v>29226</v>
      </c>
      <c r="YA24" s="2">
        <v>272095</v>
      </c>
      <c r="YB24" s="2">
        <v>429935</v>
      </c>
      <c r="YC24" s="2">
        <v>2219638</v>
      </c>
      <c r="YD24" s="2">
        <v>265055</v>
      </c>
      <c r="YE24" s="2">
        <v>200091</v>
      </c>
      <c r="YF24" s="2" t="s">
        <v>5</v>
      </c>
      <c r="YG24" s="2">
        <v>207730</v>
      </c>
      <c r="YH24" s="2">
        <v>264747</v>
      </c>
      <c r="YI24" s="2">
        <v>350092</v>
      </c>
      <c r="YJ24" s="2">
        <v>128232</v>
      </c>
      <c r="YK24" s="2">
        <v>149260</v>
      </c>
      <c r="YL24" s="2">
        <v>105884</v>
      </c>
      <c r="YM24" s="2">
        <v>3110447</v>
      </c>
      <c r="YN24" s="2">
        <v>1140894</v>
      </c>
      <c r="YO24" s="2">
        <v>38804</v>
      </c>
      <c r="YP24" s="2">
        <v>118720</v>
      </c>
      <c r="YQ24" s="2">
        <v>172431</v>
      </c>
      <c r="YR24" s="2">
        <v>313178</v>
      </c>
      <c r="YS24" s="2">
        <v>462378</v>
      </c>
      <c r="YT24" s="2">
        <v>486416</v>
      </c>
      <c r="YU24" s="2">
        <v>183990</v>
      </c>
      <c r="YV24" s="2">
        <v>100362</v>
      </c>
      <c r="YW24" s="2">
        <v>244596</v>
      </c>
      <c r="YX24" s="2">
        <v>785823</v>
      </c>
      <c r="YY24" s="2">
        <v>396694</v>
      </c>
      <c r="YZ24" s="2">
        <v>1600414</v>
      </c>
      <c r="ZA24" s="2">
        <v>83485</v>
      </c>
      <c r="ZB24" s="2">
        <v>300893</v>
      </c>
      <c r="ZC24" s="2">
        <v>1118685</v>
      </c>
      <c r="ZD24" s="2">
        <v>598264</v>
      </c>
      <c r="ZE24" s="2">
        <v>1258961</v>
      </c>
      <c r="ZF24" s="2">
        <v>206048</v>
      </c>
      <c r="ZG24" s="2">
        <v>282031</v>
      </c>
      <c r="ZH24" s="2">
        <v>57389</v>
      </c>
      <c r="ZI24" s="2">
        <v>203719</v>
      </c>
      <c r="ZJ24" s="2">
        <v>177639</v>
      </c>
      <c r="ZK24" s="2">
        <v>127244</v>
      </c>
      <c r="ZL24" s="2">
        <v>347422</v>
      </c>
      <c r="ZM24" s="2">
        <v>18931</v>
      </c>
      <c r="ZN24" s="2">
        <v>397571</v>
      </c>
      <c r="ZO24" s="2">
        <v>209726</v>
      </c>
      <c r="ZP24" s="2">
        <v>151057</v>
      </c>
      <c r="ZQ24" s="2">
        <v>281443</v>
      </c>
      <c r="ZR24" s="2">
        <v>43224922</v>
      </c>
      <c r="ZS24" s="2">
        <v>0</v>
      </c>
      <c r="ZT24" s="2">
        <v>31267</v>
      </c>
      <c r="ZU24" s="2">
        <v>198863</v>
      </c>
      <c r="ZV24" s="2">
        <v>409400</v>
      </c>
      <c r="ZW24" s="2">
        <v>46560</v>
      </c>
      <c r="ZX24" s="2">
        <v>163650</v>
      </c>
      <c r="ZY24" s="2">
        <v>161282</v>
      </c>
      <c r="ZZ24" s="2">
        <v>290569</v>
      </c>
      <c r="AAA24" s="2">
        <v>276549</v>
      </c>
      <c r="AAB24" s="2">
        <v>75889</v>
      </c>
      <c r="AAC24" s="2">
        <v>154232</v>
      </c>
      <c r="AAD24" s="2">
        <v>305522</v>
      </c>
      <c r="AAE24" s="2">
        <v>97800</v>
      </c>
      <c r="AAF24" s="2">
        <v>139566</v>
      </c>
      <c r="AAG24" s="2">
        <v>59199</v>
      </c>
      <c r="AAH24" s="2">
        <v>111372</v>
      </c>
      <c r="AAI24" s="2">
        <v>49599</v>
      </c>
      <c r="AAJ24" s="2">
        <v>34718</v>
      </c>
      <c r="AAK24" s="2">
        <v>175384</v>
      </c>
      <c r="AAL24" s="2">
        <v>35813</v>
      </c>
      <c r="AAM24" s="2">
        <v>22528</v>
      </c>
      <c r="AAN24" s="2">
        <v>1616695</v>
      </c>
      <c r="AAO24" s="2">
        <v>330087</v>
      </c>
      <c r="AAP24" s="2">
        <v>904562</v>
      </c>
      <c r="AAQ24" s="2">
        <v>224805</v>
      </c>
      <c r="AAR24" s="2">
        <v>94703</v>
      </c>
      <c r="AAS24" s="2">
        <v>134900</v>
      </c>
      <c r="AAT24" s="2">
        <v>75696</v>
      </c>
      <c r="AAU24" s="2">
        <v>100935</v>
      </c>
      <c r="AAV24" s="2">
        <v>1624040</v>
      </c>
      <c r="AAW24" s="2">
        <v>94771</v>
      </c>
      <c r="AAX24" s="2">
        <v>6031126</v>
      </c>
      <c r="AAY24" s="2" t="s">
        <v>5</v>
      </c>
      <c r="AAZ24" s="2">
        <v>5230197</v>
      </c>
      <c r="ABA24" s="2">
        <v>491060</v>
      </c>
      <c r="ABB24" s="2" t="s">
        <v>5</v>
      </c>
      <c r="ABC24" s="2">
        <v>493425</v>
      </c>
      <c r="ABD24" s="2">
        <v>327416</v>
      </c>
      <c r="ABE24" s="2">
        <v>463307</v>
      </c>
      <c r="ABF24" s="2">
        <v>233941</v>
      </c>
      <c r="ABG24" s="2">
        <v>1354537</v>
      </c>
      <c r="ABH24" s="2">
        <v>5611</v>
      </c>
      <c r="ABI24" s="2">
        <v>34687</v>
      </c>
      <c r="ABJ24" s="2">
        <v>107118</v>
      </c>
      <c r="ABK24" s="2">
        <v>120140</v>
      </c>
      <c r="ABL24" s="2">
        <v>1111007</v>
      </c>
      <c r="ABM24" s="2">
        <v>124601</v>
      </c>
      <c r="ABN24" s="2">
        <v>91698</v>
      </c>
      <c r="ABO24" s="2">
        <v>1655568</v>
      </c>
      <c r="ABP24" s="2">
        <v>1049874</v>
      </c>
      <c r="ABQ24" s="2">
        <v>117071</v>
      </c>
      <c r="ABR24" s="2">
        <v>5861215</v>
      </c>
      <c r="ABS24" s="2">
        <v>677049</v>
      </c>
      <c r="ABT24" s="2">
        <v>116762</v>
      </c>
      <c r="ABU24" s="2">
        <v>33834</v>
      </c>
      <c r="ABV24" s="2">
        <v>111438</v>
      </c>
      <c r="ABW24" s="2">
        <v>73527</v>
      </c>
      <c r="ABX24" s="2">
        <v>58032</v>
      </c>
      <c r="ABY24" s="2">
        <v>94816</v>
      </c>
      <c r="ABZ24" s="2">
        <v>349764</v>
      </c>
      <c r="ACA24" s="2">
        <v>1001337</v>
      </c>
      <c r="ACB24" s="2">
        <v>1827279</v>
      </c>
      <c r="ACC24" s="2">
        <v>110835</v>
      </c>
      <c r="ACD24" s="2">
        <v>1874475</v>
      </c>
      <c r="ACE24" s="2">
        <v>418506</v>
      </c>
      <c r="ACF24" s="2">
        <v>359850</v>
      </c>
      <c r="ACG24" s="2">
        <v>152620</v>
      </c>
      <c r="ACH24" s="2">
        <v>78245</v>
      </c>
      <c r="ACI24" s="2">
        <v>171031</v>
      </c>
      <c r="ACJ24" s="2">
        <v>248154</v>
      </c>
      <c r="ACK24" s="2">
        <v>146139</v>
      </c>
      <c r="ACL24" s="2">
        <v>47991</v>
      </c>
      <c r="ACM24" s="2">
        <v>62165</v>
      </c>
      <c r="ACN24" s="2">
        <v>64813</v>
      </c>
      <c r="ACO24" s="2">
        <v>76889</v>
      </c>
      <c r="ACP24" s="2">
        <v>121330</v>
      </c>
      <c r="ACQ24" s="2">
        <v>301192</v>
      </c>
      <c r="ACR24" s="2">
        <v>564585</v>
      </c>
      <c r="ACS24" s="2">
        <v>466186</v>
      </c>
      <c r="ACT24" s="2">
        <v>242692</v>
      </c>
      <c r="ACU24" s="2">
        <v>87764</v>
      </c>
      <c r="ACV24" s="2">
        <v>166449</v>
      </c>
      <c r="ACW24" s="2">
        <v>70024</v>
      </c>
      <c r="ACX24" s="2">
        <v>437989</v>
      </c>
      <c r="ACY24" s="2">
        <v>13683</v>
      </c>
      <c r="ACZ24" s="2">
        <v>1193635</v>
      </c>
      <c r="ADA24" s="2">
        <v>155299</v>
      </c>
      <c r="ADB24" s="2">
        <v>455640</v>
      </c>
      <c r="ADC24" s="2">
        <v>27045</v>
      </c>
      <c r="ADD24" s="2">
        <v>34629</v>
      </c>
      <c r="ADE24" s="2">
        <v>195751</v>
      </c>
      <c r="ADF24" s="2">
        <v>190119</v>
      </c>
      <c r="ADG24" s="2">
        <v>609098</v>
      </c>
      <c r="ADH24" s="2">
        <v>105376</v>
      </c>
      <c r="ADI24" s="2">
        <v>542541</v>
      </c>
      <c r="ADJ24" s="2">
        <v>28842</v>
      </c>
      <c r="ADK24" s="2">
        <v>170979</v>
      </c>
      <c r="ADL24" s="2">
        <v>186472</v>
      </c>
      <c r="ADM24" s="2">
        <v>12142</v>
      </c>
      <c r="ADN24" s="2">
        <v>210249</v>
      </c>
      <c r="ADO24" s="2">
        <v>117067</v>
      </c>
      <c r="ADP24" s="2">
        <v>153902</v>
      </c>
      <c r="ADQ24" s="2">
        <v>121504</v>
      </c>
      <c r="ADR24" s="2">
        <v>77812</v>
      </c>
      <c r="ADS24" s="2">
        <v>395823</v>
      </c>
      <c r="ADT24" s="2">
        <v>156978</v>
      </c>
      <c r="ADU24" s="2">
        <v>85296</v>
      </c>
      <c r="ADV24" s="2">
        <v>153874</v>
      </c>
      <c r="ADW24" s="2">
        <v>94183</v>
      </c>
      <c r="ADX24" s="2">
        <v>165679</v>
      </c>
      <c r="ADY24" s="2">
        <v>107342</v>
      </c>
      <c r="ADZ24" s="2">
        <v>99906</v>
      </c>
      <c r="AEA24" s="2">
        <v>34647</v>
      </c>
      <c r="AEB24" s="2">
        <v>155549</v>
      </c>
      <c r="AEC24" s="2">
        <v>12155</v>
      </c>
      <c r="AED24" s="2">
        <v>1285417</v>
      </c>
      <c r="AEE24" s="2">
        <v>43154</v>
      </c>
      <c r="AEF24" s="2">
        <v>798122</v>
      </c>
      <c r="AEG24" s="2">
        <v>86456</v>
      </c>
      <c r="AEH24" s="2">
        <v>310847</v>
      </c>
      <c r="AEI24" s="2">
        <v>137675</v>
      </c>
      <c r="AEJ24" s="2">
        <v>493217</v>
      </c>
      <c r="AEK24" s="2">
        <v>73665</v>
      </c>
      <c r="AEL24" s="2">
        <v>1360986</v>
      </c>
      <c r="AEM24" s="2">
        <v>521595</v>
      </c>
      <c r="AEN24" s="2">
        <v>192925</v>
      </c>
      <c r="AEO24" s="2">
        <v>461028</v>
      </c>
      <c r="AEP24" s="2">
        <v>1351724</v>
      </c>
      <c r="AEQ24" s="2">
        <v>72413</v>
      </c>
      <c r="AER24" s="2">
        <v>0</v>
      </c>
      <c r="AES24" s="2">
        <v>52169</v>
      </c>
      <c r="AET24" s="2">
        <v>265130</v>
      </c>
      <c r="AEU24" s="2">
        <v>667591</v>
      </c>
      <c r="AEV24" s="2">
        <v>34243</v>
      </c>
      <c r="AEW24" s="2">
        <v>348030</v>
      </c>
      <c r="AEX24" s="2">
        <v>57110</v>
      </c>
      <c r="AEY24" s="2">
        <v>60806</v>
      </c>
      <c r="AEZ24" s="2">
        <v>472948</v>
      </c>
      <c r="AFA24" s="2">
        <v>254716</v>
      </c>
      <c r="AFB24" s="2">
        <v>59086</v>
      </c>
      <c r="AFC24" s="2">
        <v>60017</v>
      </c>
      <c r="AFD24" s="2">
        <v>50711</v>
      </c>
      <c r="AFE24" s="2">
        <v>11192</v>
      </c>
      <c r="AFF24" s="2">
        <v>248241</v>
      </c>
      <c r="AFG24" s="2">
        <v>151436</v>
      </c>
      <c r="AFH24" s="2">
        <v>211786</v>
      </c>
      <c r="AFI24" s="2">
        <v>67060</v>
      </c>
      <c r="AFJ24" s="2">
        <v>219492</v>
      </c>
      <c r="AFK24" s="2">
        <v>311812</v>
      </c>
      <c r="AFL24" s="2">
        <v>145131</v>
      </c>
      <c r="AFM24" s="2">
        <v>447103</v>
      </c>
      <c r="AFN24" s="2">
        <v>602369</v>
      </c>
      <c r="AFO24" s="2">
        <v>373230</v>
      </c>
      <c r="AFP24" s="2">
        <v>153235</v>
      </c>
      <c r="AFQ24" s="2">
        <v>220909</v>
      </c>
      <c r="AFR24" s="2">
        <v>203736</v>
      </c>
      <c r="AFS24" s="2">
        <v>18985</v>
      </c>
      <c r="AFT24" s="2">
        <v>99325</v>
      </c>
      <c r="AFU24" s="2">
        <v>3467885</v>
      </c>
      <c r="AFV24" s="2">
        <v>32309</v>
      </c>
      <c r="AFW24" s="2">
        <v>350006</v>
      </c>
      <c r="AFX24" s="2">
        <v>153404</v>
      </c>
      <c r="AFY24" s="2">
        <v>92214</v>
      </c>
      <c r="AFZ24" s="2">
        <v>176050</v>
      </c>
      <c r="AGA24" s="2">
        <v>158442</v>
      </c>
      <c r="AGB24" s="2">
        <v>266929</v>
      </c>
      <c r="AGC24" s="2">
        <v>296443</v>
      </c>
      <c r="AGD24" s="2">
        <v>257959</v>
      </c>
      <c r="AGE24" s="2">
        <v>841568</v>
      </c>
      <c r="AGF24" s="2">
        <v>222051</v>
      </c>
      <c r="AGG24" s="2">
        <v>153170</v>
      </c>
      <c r="AGH24" s="2">
        <v>374007</v>
      </c>
      <c r="AGI24" s="2">
        <v>91876</v>
      </c>
      <c r="AGJ24" s="2">
        <v>0</v>
      </c>
      <c r="AGK24" s="2">
        <v>225359</v>
      </c>
      <c r="AGL24" s="2">
        <v>115538</v>
      </c>
      <c r="AGM24" s="2">
        <v>202391</v>
      </c>
      <c r="AGN24" s="2">
        <v>433338</v>
      </c>
      <c r="AGO24" s="2">
        <v>105367</v>
      </c>
      <c r="AGP24" s="2">
        <v>240728</v>
      </c>
      <c r="AGQ24" s="2">
        <v>1283020</v>
      </c>
      <c r="AGR24" s="2">
        <v>75685</v>
      </c>
      <c r="AGS24" s="2">
        <v>1697138</v>
      </c>
      <c r="AGT24" s="2">
        <v>191032</v>
      </c>
      <c r="AGU24" s="2">
        <v>505589</v>
      </c>
      <c r="AGV24" s="2">
        <v>214286</v>
      </c>
      <c r="AGW24" s="2">
        <v>468526</v>
      </c>
      <c r="AGX24" s="2">
        <v>7775</v>
      </c>
      <c r="AGY24" s="2">
        <v>48401</v>
      </c>
      <c r="AGZ24" s="2">
        <v>189000</v>
      </c>
      <c r="AHA24" s="2">
        <v>397328</v>
      </c>
      <c r="AHB24" s="2">
        <v>369315</v>
      </c>
      <c r="AHC24" s="2">
        <v>4332200</v>
      </c>
      <c r="AHD24" s="2">
        <v>21722</v>
      </c>
      <c r="AHE24" s="2">
        <v>126281</v>
      </c>
      <c r="AHF24" s="2">
        <v>112436</v>
      </c>
      <c r="AHG24" s="2">
        <v>259168</v>
      </c>
      <c r="AHH24" s="2">
        <v>138587</v>
      </c>
      <c r="AHI24" s="2">
        <v>2346393</v>
      </c>
      <c r="AHJ24" s="2">
        <v>334081</v>
      </c>
      <c r="AHK24" s="2">
        <v>346735</v>
      </c>
      <c r="AHL24" s="2">
        <v>21519</v>
      </c>
      <c r="AHM24" s="2">
        <v>173405</v>
      </c>
      <c r="AHN24" s="2">
        <v>307480</v>
      </c>
      <c r="AHO24" s="2">
        <v>931012</v>
      </c>
      <c r="AHP24" s="2">
        <v>145819</v>
      </c>
      <c r="AHQ24" s="2">
        <v>310670</v>
      </c>
      <c r="AHR24" s="2">
        <v>804226</v>
      </c>
      <c r="AHS24" s="2">
        <v>207482</v>
      </c>
      <c r="AHT24" s="2">
        <v>191868</v>
      </c>
      <c r="AHU24" s="2">
        <v>36362</v>
      </c>
      <c r="AHV24" s="2">
        <v>623861</v>
      </c>
      <c r="AHW24" s="2">
        <v>251426</v>
      </c>
      <c r="AHX24" s="2">
        <v>656171</v>
      </c>
      <c r="AHY24" s="2">
        <v>2627442</v>
      </c>
      <c r="AHZ24" s="2">
        <v>2005297</v>
      </c>
      <c r="AIA24" s="2">
        <v>336021</v>
      </c>
      <c r="AIB24" s="2">
        <v>198984</v>
      </c>
      <c r="AIC24" s="2">
        <v>359064</v>
      </c>
      <c r="AID24" s="2">
        <v>61626</v>
      </c>
      <c r="AIE24" s="2">
        <v>214253</v>
      </c>
      <c r="AIF24" s="2">
        <v>127567</v>
      </c>
      <c r="AIG24" s="2">
        <v>418558</v>
      </c>
      <c r="AIH24" s="2">
        <v>52288</v>
      </c>
      <c r="AII24" s="2">
        <v>77572</v>
      </c>
      <c r="AIJ24" s="2">
        <v>76053</v>
      </c>
      <c r="AIK24" s="2">
        <v>367767</v>
      </c>
      <c r="AIL24" s="2">
        <v>66171</v>
      </c>
      <c r="AIM24" s="2">
        <v>22831</v>
      </c>
      <c r="AIN24" s="2">
        <v>78773</v>
      </c>
      <c r="AIO24" s="2">
        <v>320821</v>
      </c>
      <c r="AIP24" s="2">
        <v>554514</v>
      </c>
      <c r="AIQ24" s="2">
        <v>119725</v>
      </c>
      <c r="AIR24" s="2">
        <v>50162</v>
      </c>
      <c r="AIS24" s="2">
        <v>113797</v>
      </c>
      <c r="AIT24" s="2">
        <v>10282</v>
      </c>
      <c r="AIU24" s="2">
        <v>25540</v>
      </c>
      <c r="AIV24" s="2">
        <v>62508</v>
      </c>
      <c r="AIW24" s="2">
        <v>236624</v>
      </c>
      <c r="AIX24" s="2">
        <v>171821</v>
      </c>
      <c r="AIY24" s="2">
        <v>205786</v>
      </c>
      <c r="AIZ24" s="2">
        <v>101920</v>
      </c>
      <c r="AJA24" s="2">
        <v>224487</v>
      </c>
      <c r="AJB24" s="2">
        <v>29359</v>
      </c>
      <c r="AJC24" s="2">
        <v>38113</v>
      </c>
      <c r="AJD24" s="2">
        <v>24167</v>
      </c>
      <c r="AJE24" s="2">
        <v>197808</v>
      </c>
      <c r="AJF24" s="2">
        <v>103158</v>
      </c>
      <c r="AJG24" s="2">
        <v>1100752</v>
      </c>
      <c r="AJH24" s="2">
        <v>44340</v>
      </c>
      <c r="AJI24" s="2">
        <v>111690</v>
      </c>
      <c r="AJJ24" s="2">
        <v>32848</v>
      </c>
      <c r="AJK24" s="2">
        <v>50352</v>
      </c>
      <c r="AJL24" s="2">
        <v>283694</v>
      </c>
      <c r="AJM24" s="2">
        <v>217678</v>
      </c>
      <c r="AJN24" s="2">
        <v>92184</v>
      </c>
      <c r="AJO24" s="2">
        <v>895847</v>
      </c>
      <c r="AJP24" s="2">
        <v>85411</v>
      </c>
      <c r="AJQ24" s="2">
        <v>94226</v>
      </c>
      <c r="AJR24" s="2">
        <v>72271</v>
      </c>
      <c r="AJS24" s="2">
        <v>113443</v>
      </c>
      <c r="AJT24" s="2">
        <v>1575353</v>
      </c>
      <c r="AJU24" s="2">
        <v>210209</v>
      </c>
      <c r="AJV24" s="2">
        <v>748417</v>
      </c>
      <c r="AJW24" s="2">
        <v>326772</v>
      </c>
      <c r="AJX24" s="2">
        <v>342697</v>
      </c>
      <c r="AJY24" s="2">
        <v>166808</v>
      </c>
      <c r="AJZ24" s="2">
        <v>2935818</v>
      </c>
      <c r="AKA24" s="2">
        <v>89637</v>
      </c>
      <c r="AKB24" s="2">
        <v>207432</v>
      </c>
      <c r="AKC24" s="2">
        <v>36303</v>
      </c>
      <c r="AKD24" s="2">
        <v>134991</v>
      </c>
      <c r="AKE24" s="2">
        <v>1670276</v>
      </c>
      <c r="AKF24" s="2">
        <v>383968</v>
      </c>
      <c r="AKG24" s="2">
        <v>1064485</v>
      </c>
      <c r="AKH24" s="2">
        <v>628035</v>
      </c>
      <c r="AKI24" s="2">
        <v>152206</v>
      </c>
      <c r="AKJ24" s="2">
        <v>194736</v>
      </c>
      <c r="AKK24" s="2">
        <v>904943</v>
      </c>
      <c r="AKL24" s="2">
        <v>1508089</v>
      </c>
      <c r="AKM24" s="2">
        <v>117012</v>
      </c>
      <c r="AKN24" s="2">
        <v>172871</v>
      </c>
      <c r="AKO24" s="2">
        <v>46070</v>
      </c>
      <c r="AKP24" s="2">
        <v>92452</v>
      </c>
      <c r="AKQ24" s="2">
        <v>566064</v>
      </c>
      <c r="AKR24" s="2">
        <v>247651</v>
      </c>
      <c r="AKS24" s="2">
        <v>716058</v>
      </c>
      <c r="AKT24" s="2">
        <v>1530139</v>
      </c>
      <c r="AKU24" s="2">
        <v>728830</v>
      </c>
      <c r="AKV24" s="2">
        <v>397414</v>
      </c>
      <c r="AKW24" s="2">
        <v>89640</v>
      </c>
      <c r="AKX24" s="2">
        <v>32469</v>
      </c>
      <c r="AKY24" s="2">
        <v>44199</v>
      </c>
      <c r="AKZ24" s="2">
        <v>42989</v>
      </c>
      <c r="ALA24" s="2">
        <v>92786</v>
      </c>
      <c r="ALB24" s="2">
        <v>369796</v>
      </c>
      <c r="ALC24" s="2">
        <v>386211</v>
      </c>
      <c r="ALD24" s="2">
        <v>364412</v>
      </c>
      <c r="ALE24" s="2">
        <v>51627</v>
      </c>
      <c r="ALF24" s="2">
        <v>47140</v>
      </c>
      <c r="ALG24" s="2" t="s">
        <v>5</v>
      </c>
      <c r="ALH24" s="2">
        <v>160928</v>
      </c>
      <c r="ALI24" s="2">
        <v>463085</v>
      </c>
      <c r="ALJ24" s="2">
        <v>46686</v>
      </c>
      <c r="ALK24" s="2" t="s">
        <v>5</v>
      </c>
      <c r="ALL24" s="2">
        <v>263797</v>
      </c>
      <c r="ALM24" s="2">
        <v>804423</v>
      </c>
      <c r="ALN24" s="2">
        <v>94853</v>
      </c>
      <c r="ALO24" s="2">
        <v>1500469</v>
      </c>
      <c r="ALP24" s="2">
        <v>40365</v>
      </c>
      <c r="ALQ24" s="2">
        <v>61356</v>
      </c>
      <c r="ALR24" s="2">
        <v>200942</v>
      </c>
      <c r="ALS24" s="2">
        <v>795963</v>
      </c>
      <c r="ALT24" s="2">
        <v>422505</v>
      </c>
      <c r="ALU24" s="2">
        <v>2475397</v>
      </c>
      <c r="ALV24" s="2">
        <v>3672352</v>
      </c>
      <c r="ALW24" s="2">
        <v>40036</v>
      </c>
      <c r="ALX24" s="2">
        <v>726315</v>
      </c>
      <c r="ALY24" s="2">
        <v>286754</v>
      </c>
      <c r="ALZ24" s="2">
        <v>2042022</v>
      </c>
      <c r="AMA24" s="2">
        <v>1145826</v>
      </c>
      <c r="AMB24" s="2">
        <v>140001239</v>
      </c>
      <c r="AMC24" s="2">
        <v>0</v>
      </c>
      <c r="AMD24" s="2">
        <v>114787</v>
      </c>
      <c r="AME24" s="2">
        <v>35013</v>
      </c>
      <c r="AMF24" s="2">
        <v>184964</v>
      </c>
      <c r="AMG24" s="2">
        <v>166896</v>
      </c>
      <c r="AMH24" s="2">
        <v>13635782</v>
      </c>
      <c r="AMI24" s="2">
        <v>7246142</v>
      </c>
      <c r="AMJ24" s="2">
        <v>236927</v>
      </c>
      <c r="AMK24" s="2">
        <v>12629</v>
      </c>
      <c r="AML24" s="2">
        <v>15510</v>
      </c>
      <c r="AMM24" s="2" t="s">
        <v>5</v>
      </c>
      <c r="AMN24" s="2">
        <v>2774717</v>
      </c>
      <c r="AMO24" s="2">
        <v>365754</v>
      </c>
      <c r="AMP24" s="2">
        <v>952082</v>
      </c>
      <c r="AMQ24" s="2">
        <v>132374</v>
      </c>
      <c r="AMR24" s="2">
        <v>105517</v>
      </c>
      <c r="AMS24" s="2">
        <v>131291</v>
      </c>
      <c r="AMT24" s="2">
        <v>52296</v>
      </c>
      <c r="AMU24" s="2">
        <v>15701</v>
      </c>
      <c r="AMV24" s="2">
        <v>37300013</v>
      </c>
      <c r="AMW24" s="2">
        <v>664256</v>
      </c>
      <c r="AMX24" s="2">
        <v>15401</v>
      </c>
      <c r="AMY24" s="2">
        <v>8492</v>
      </c>
      <c r="AMZ24" s="2">
        <v>271907</v>
      </c>
      <c r="ANA24" s="2">
        <v>222645</v>
      </c>
      <c r="ANB24" s="2">
        <v>281337</v>
      </c>
      <c r="ANC24" s="2">
        <v>19169</v>
      </c>
      <c r="AND24" s="2">
        <v>46222</v>
      </c>
      <c r="ANE24" s="2">
        <v>1292617</v>
      </c>
      <c r="ANF24" s="2">
        <v>86200</v>
      </c>
      <c r="ANG24" s="2">
        <v>199513</v>
      </c>
      <c r="ANH24" s="2">
        <v>15423</v>
      </c>
      <c r="ANI24" s="2">
        <v>113973</v>
      </c>
      <c r="ANJ24" s="2">
        <v>92711</v>
      </c>
      <c r="ANK24" s="2">
        <v>198431</v>
      </c>
      <c r="ANL24" s="2">
        <v>32652</v>
      </c>
      <c r="ANM24" s="2">
        <v>133641</v>
      </c>
      <c r="ANN24" s="2">
        <v>224694</v>
      </c>
      <c r="ANO24" s="2">
        <v>258301</v>
      </c>
      <c r="ANP24" s="2">
        <v>204329</v>
      </c>
      <c r="ANQ24" s="2">
        <v>677958</v>
      </c>
      <c r="ANR24" s="2">
        <v>0</v>
      </c>
      <c r="ANS24" s="2" t="s">
        <v>5</v>
      </c>
      <c r="ANT24" s="2">
        <v>145352</v>
      </c>
      <c r="ANU24" s="2">
        <v>1538741</v>
      </c>
      <c r="ANV24" s="2">
        <v>204637</v>
      </c>
      <c r="ANW24" s="2">
        <v>21266</v>
      </c>
      <c r="ANX24" s="2">
        <v>79545</v>
      </c>
      <c r="ANY24" s="2">
        <v>902747</v>
      </c>
      <c r="ANZ24" s="2">
        <v>42988</v>
      </c>
      <c r="AOA24" s="2">
        <v>163743</v>
      </c>
      <c r="AOB24" s="2">
        <v>250537</v>
      </c>
      <c r="AOC24" s="2">
        <v>57247</v>
      </c>
      <c r="AOD24" s="2">
        <v>23085</v>
      </c>
      <c r="AOE24" s="2">
        <v>36371</v>
      </c>
      <c r="AOF24" s="2">
        <v>39064</v>
      </c>
      <c r="AOG24" s="2">
        <v>470347</v>
      </c>
      <c r="AOH24" s="2">
        <v>242180</v>
      </c>
      <c r="AOI24" s="2">
        <v>35528</v>
      </c>
      <c r="AOJ24" s="2">
        <v>90454</v>
      </c>
      <c r="AOK24" s="2">
        <v>293151</v>
      </c>
      <c r="AOL24" s="2">
        <v>11718</v>
      </c>
      <c r="AOM24" s="2">
        <v>101567</v>
      </c>
      <c r="AON24" s="2">
        <v>8037</v>
      </c>
      <c r="AOO24" s="2">
        <v>73375</v>
      </c>
      <c r="AOP24" s="2">
        <v>1920822</v>
      </c>
      <c r="AOQ24" s="2">
        <v>64853</v>
      </c>
      <c r="AOR24" s="2">
        <v>129428</v>
      </c>
      <c r="AOS24" s="2">
        <v>3051451</v>
      </c>
      <c r="AOT24" s="2">
        <v>111600</v>
      </c>
      <c r="AOU24" s="2">
        <v>1360073</v>
      </c>
      <c r="AOV24" s="2">
        <v>141110</v>
      </c>
      <c r="AOW24" s="2">
        <v>633205</v>
      </c>
      <c r="AOX24" s="2">
        <v>96590</v>
      </c>
      <c r="AOY24" s="2">
        <v>78230</v>
      </c>
      <c r="AOZ24" s="2">
        <v>49289</v>
      </c>
      <c r="APA24" s="2">
        <v>31201</v>
      </c>
      <c r="APB24" s="2">
        <v>402956</v>
      </c>
      <c r="APC24" s="2">
        <v>151031</v>
      </c>
      <c r="APD24" s="2">
        <v>283794</v>
      </c>
      <c r="APE24" s="2">
        <v>109344</v>
      </c>
      <c r="APF24" s="2">
        <v>152776</v>
      </c>
      <c r="APG24" s="2">
        <v>5695839</v>
      </c>
      <c r="APH24" s="2">
        <v>121524</v>
      </c>
      <c r="API24" s="2">
        <v>250162</v>
      </c>
      <c r="APJ24" s="2">
        <v>60061</v>
      </c>
      <c r="APK24" s="2">
        <v>74994</v>
      </c>
      <c r="APL24" s="2">
        <v>344886</v>
      </c>
      <c r="APM24" s="2">
        <v>64302</v>
      </c>
      <c r="APN24" s="2">
        <v>96293</v>
      </c>
      <c r="APO24" s="2">
        <v>268703</v>
      </c>
      <c r="APP24" s="2">
        <v>111948</v>
      </c>
      <c r="APQ24" s="2">
        <v>523308</v>
      </c>
      <c r="APR24" s="2">
        <v>443290</v>
      </c>
      <c r="APS24" s="2">
        <v>533514</v>
      </c>
      <c r="APT24" s="2">
        <v>273608</v>
      </c>
      <c r="APU24" s="2">
        <v>367046</v>
      </c>
      <c r="APV24" s="2">
        <v>273269</v>
      </c>
      <c r="APW24" s="2">
        <v>340498</v>
      </c>
      <c r="APX24" s="2">
        <v>163641</v>
      </c>
      <c r="APY24" s="2">
        <v>97499</v>
      </c>
      <c r="APZ24" s="2">
        <v>650339</v>
      </c>
      <c r="AQA24" s="2">
        <v>1286468</v>
      </c>
      <c r="AQB24" s="2">
        <v>183767</v>
      </c>
      <c r="AQC24" s="2">
        <v>79299</v>
      </c>
      <c r="AQD24" s="2">
        <v>104190</v>
      </c>
      <c r="AQE24" s="2">
        <v>274698</v>
      </c>
      <c r="AQF24" s="2">
        <v>46291</v>
      </c>
      <c r="AQG24" s="2">
        <v>8032</v>
      </c>
      <c r="AQH24" s="2">
        <v>11663</v>
      </c>
      <c r="AQI24" s="2">
        <v>98753</v>
      </c>
      <c r="AQJ24" s="2">
        <v>150916</v>
      </c>
      <c r="AQK24" s="2">
        <v>187025</v>
      </c>
      <c r="AQL24" s="2">
        <v>57903</v>
      </c>
      <c r="AQM24" s="2">
        <v>293303</v>
      </c>
      <c r="AQN24" s="2">
        <v>1113941</v>
      </c>
      <c r="AQO24" s="2">
        <v>249404</v>
      </c>
      <c r="AQP24" s="2">
        <v>643214</v>
      </c>
      <c r="AQQ24" s="2">
        <v>130004</v>
      </c>
      <c r="AQR24" s="2">
        <v>273900</v>
      </c>
      <c r="AQS24" s="2">
        <v>30222</v>
      </c>
      <c r="AQT24" s="2">
        <v>328842</v>
      </c>
      <c r="AQU24" s="2">
        <v>200416</v>
      </c>
      <c r="AQV24" s="2">
        <v>306099</v>
      </c>
      <c r="AQW24" s="2">
        <v>11423</v>
      </c>
      <c r="AQX24" s="2">
        <v>153344</v>
      </c>
      <c r="AQY24" s="2">
        <v>255239</v>
      </c>
      <c r="AQZ24" s="2">
        <v>5969</v>
      </c>
      <c r="ARA24" s="2">
        <v>3308868</v>
      </c>
      <c r="ARB24" s="2">
        <v>71150</v>
      </c>
      <c r="ARC24" s="2">
        <v>465800</v>
      </c>
      <c r="ARD24" s="2">
        <v>4296651</v>
      </c>
      <c r="ARE24" s="2">
        <v>217481</v>
      </c>
      <c r="ARF24" s="2">
        <v>488311</v>
      </c>
      <c r="ARG24" s="2">
        <v>148674</v>
      </c>
      <c r="ARH24" s="2">
        <v>247531</v>
      </c>
      <c r="ARI24" s="2">
        <v>105522</v>
      </c>
      <c r="ARJ24" s="2">
        <v>1972623</v>
      </c>
      <c r="ARK24" s="2">
        <v>750024</v>
      </c>
      <c r="ARL24" s="2">
        <v>137044</v>
      </c>
      <c r="ARM24" s="2">
        <v>102725</v>
      </c>
      <c r="ARN24" s="2">
        <v>633603</v>
      </c>
      <c r="ARO24" s="2">
        <v>532534</v>
      </c>
      <c r="ARP24" s="2">
        <v>88043</v>
      </c>
      <c r="ARQ24" s="2">
        <v>46844</v>
      </c>
      <c r="ARR24" s="2">
        <v>6464653</v>
      </c>
      <c r="ARS24" s="2">
        <v>2148897</v>
      </c>
      <c r="ART24" s="2">
        <v>87531</v>
      </c>
      <c r="ARU24" s="2">
        <v>422204</v>
      </c>
      <c r="ARV24" s="2">
        <v>117415</v>
      </c>
      <c r="ARW24" s="2">
        <v>552862</v>
      </c>
      <c r="ARX24" s="2">
        <v>2262371</v>
      </c>
      <c r="ARY24" s="2">
        <v>281459</v>
      </c>
      <c r="ARZ24" s="2">
        <v>512498</v>
      </c>
      <c r="ASA24" s="2">
        <v>181959</v>
      </c>
      <c r="ASB24" s="2">
        <v>1423344</v>
      </c>
      <c r="ASC24" s="2">
        <v>33448</v>
      </c>
      <c r="ASD24" s="2">
        <v>32271</v>
      </c>
      <c r="ASE24" s="2" t="s">
        <v>5</v>
      </c>
      <c r="ASF24" s="2">
        <v>167648</v>
      </c>
      <c r="ASG24" s="2">
        <v>442739</v>
      </c>
      <c r="ASH24" s="2">
        <v>29422</v>
      </c>
      <c r="ASI24" s="2">
        <v>41494</v>
      </c>
      <c r="ASJ24" s="2">
        <v>40616</v>
      </c>
      <c r="ASK24" s="2">
        <v>4979904</v>
      </c>
      <c r="ASL24" s="2">
        <v>409799</v>
      </c>
      <c r="ASM24" s="2">
        <v>93186</v>
      </c>
      <c r="ASN24" s="2">
        <v>18029</v>
      </c>
      <c r="ASO24" s="2">
        <v>119469</v>
      </c>
      <c r="ASP24" s="2">
        <v>618727</v>
      </c>
      <c r="ASQ24" s="2" t="s">
        <v>5</v>
      </c>
      <c r="ASR24" s="2">
        <v>3529626</v>
      </c>
      <c r="ASS24" s="2" t="s">
        <v>5</v>
      </c>
      <c r="AST24" s="2">
        <v>251472</v>
      </c>
      <c r="ASU24" s="2">
        <v>122124</v>
      </c>
      <c r="ASV24" s="2">
        <v>83631</v>
      </c>
      <c r="ASW24" s="2">
        <v>67010</v>
      </c>
      <c r="ASX24" s="2">
        <v>106627</v>
      </c>
      <c r="ASY24" s="2">
        <v>83624</v>
      </c>
      <c r="ASZ24" s="2">
        <v>27064</v>
      </c>
      <c r="ATA24" s="2">
        <v>137264</v>
      </c>
      <c r="ATB24" s="2">
        <v>30432</v>
      </c>
      <c r="ATC24" s="2">
        <v>4065866</v>
      </c>
      <c r="ATD24" s="2">
        <v>2278956</v>
      </c>
      <c r="ATE24" s="2">
        <v>3958912</v>
      </c>
      <c r="ATF24" s="2">
        <v>302204</v>
      </c>
      <c r="ATG24" s="2">
        <v>416098</v>
      </c>
      <c r="ATH24" s="2">
        <v>2762741</v>
      </c>
      <c r="ATI24" s="2">
        <v>170542</v>
      </c>
      <c r="ATJ24" s="2">
        <v>383427</v>
      </c>
      <c r="ATK24" s="2">
        <v>160590</v>
      </c>
      <c r="ATL24" s="2">
        <v>6524</v>
      </c>
      <c r="ATM24" s="2">
        <v>174535</v>
      </c>
      <c r="ATN24" s="2">
        <v>1672905</v>
      </c>
      <c r="ATO24" s="2">
        <v>19404</v>
      </c>
      <c r="ATP24" s="2">
        <v>105432</v>
      </c>
      <c r="ATQ24" s="2">
        <v>318094</v>
      </c>
      <c r="ATR24" s="2">
        <v>85368</v>
      </c>
      <c r="ATS24" s="2">
        <v>122148</v>
      </c>
      <c r="ATT24" s="2">
        <v>547135</v>
      </c>
      <c r="ATU24" s="2">
        <v>45276</v>
      </c>
      <c r="ATV24" s="2">
        <v>57919</v>
      </c>
      <c r="ATW24" s="2">
        <v>469677</v>
      </c>
      <c r="ATX24" s="2">
        <v>1067476</v>
      </c>
      <c r="ATY24" s="2">
        <v>171658</v>
      </c>
      <c r="ATZ24" s="2">
        <v>1662596</v>
      </c>
      <c r="AUA24" s="2">
        <v>509387</v>
      </c>
      <c r="AUB24" s="2">
        <v>54704</v>
      </c>
      <c r="AUC24" s="2">
        <v>5594</v>
      </c>
      <c r="AUD24" s="2">
        <v>513601</v>
      </c>
      <c r="AUE24" s="2">
        <v>1810281</v>
      </c>
      <c r="AUF24" s="2">
        <v>118456</v>
      </c>
      <c r="AUG24" s="2">
        <v>111697</v>
      </c>
      <c r="AUH24" s="2">
        <v>149067</v>
      </c>
      <c r="AUI24" s="2">
        <v>364090</v>
      </c>
      <c r="AUJ24" s="2">
        <v>237776</v>
      </c>
      <c r="AUK24" s="2">
        <v>1228613</v>
      </c>
      <c r="AUL24" s="2">
        <v>113087</v>
      </c>
      <c r="AUM24" s="2" t="s">
        <v>5</v>
      </c>
      <c r="AUN24" s="2">
        <v>246383</v>
      </c>
      <c r="AUO24" s="2">
        <v>87363</v>
      </c>
      <c r="AUP24" s="2">
        <v>198626</v>
      </c>
      <c r="AUQ24" s="2">
        <v>125948</v>
      </c>
      <c r="AUR24" s="2">
        <v>2446480</v>
      </c>
      <c r="AUS24" s="2">
        <v>182044</v>
      </c>
      <c r="AUT24" s="2">
        <v>105282</v>
      </c>
      <c r="AUU24" s="2">
        <v>99316</v>
      </c>
      <c r="AUV24" s="2">
        <v>184585</v>
      </c>
      <c r="AUW24" s="2" t="s">
        <v>5</v>
      </c>
      <c r="AUX24" s="2">
        <v>37294</v>
      </c>
      <c r="AUY24" s="2">
        <v>18699</v>
      </c>
      <c r="AUZ24" s="2">
        <v>43463</v>
      </c>
      <c r="AVA24" s="2">
        <v>1820388</v>
      </c>
      <c r="AVB24" s="2">
        <v>213302</v>
      </c>
      <c r="AVC24" s="2">
        <v>111171</v>
      </c>
      <c r="AVD24" s="2">
        <v>263248</v>
      </c>
      <c r="AVE24" s="2">
        <v>355147</v>
      </c>
      <c r="AVF24" s="2">
        <v>254406</v>
      </c>
      <c r="AVG24" s="2">
        <v>39386</v>
      </c>
      <c r="AVH24" s="2">
        <v>32126</v>
      </c>
      <c r="AVI24" s="2">
        <v>178206</v>
      </c>
      <c r="AVJ24" s="2">
        <v>31067</v>
      </c>
      <c r="AVK24" s="2">
        <v>206797</v>
      </c>
      <c r="AVL24" s="2">
        <v>274689</v>
      </c>
      <c r="AVM24" s="2">
        <v>226246</v>
      </c>
      <c r="AVN24" s="2">
        <v>149633</v>
      </c>
      <c r="AVO24" s="2">
        <v>322768</v>
      </c>
      <c r="AVP24" s="2">
        <v>172712</v>
      </c>
      <c r="AVQ24" s="2">
        <v>97465</v>
      </c>
      <c r="AVR24" s="2">
        <v>1081117</v>
      </c>
      <c r="AVS24" s="2">
        <v>53454</v>
      </c>
      <c r="AVT24" s="2">
        <v>121166</v>
      </c>
      <c r="AVU24" s="2">
        <v>117754</v>
      </c>
      <c r="AVV24" s="2">
        <v>264834</v>
      </c>
      <c r="AVW24" s="2">
        <v>105235</v>
      </c>
      <c r="AVX24" s="2">
        <v>6341</v>
      </c>
      <c r="AVY24" s="2">
        <v>36425</v>
      </c>
      <c r="AVZ24" s="2">
        <v>19622</v>
      </c>
      <c r="AWA24" s="2">
        <v>445054</v>
      </c>
      <c r="AWB24" s="2">
        <v>103868</v>
      </c>
      <c r="AWC24" s="2">
        <v>20776</v>
      </c>
      <c r="AWD24" s="2">
        <v>79377</v>
      </c>
      <c r="AWE24" s="2">
        <v>43801</v>
      </c>
      <c r="AWF24" s="2">
        <v>16426</v>
      </c>
      <c r="AWG24" s="2">
        <v>158973</v>
      </c>
      <c r="AWH24" s="2">
        <v>258469</v>
      </c>
      <c r="AWI24" s="2">
        <v>264775</v>
      </c>
      <c r="AWJ24" s="2">
        <v>87310</v>
      </c>
      <c r="AWK24" s="2">
        <v>43691</v>
      </c>
      <c r="AWL24" s="2">
        <v>134236</v>
      </c>
      <c r="AWM24" s="2">
        <v>51132</v>
      </c>
      <c r="AWN24" s="2">
        <v>184151</v>
      </c>
      <c r="AWO24" s="2">
        <v>223758</v>
      </c>
      <c r="AWP24" s="2">
        <v>22990</v>
      </c>
      <c r="AWQ24" s="2">
        <v>113373</v>
      </c>
      <c r="AWR24" s="2">
        <v>4438</v>
      </c>
      <c r="AWS24" s="2">
        <v>81987</v>
      </c>
      <c r="AWT24" s="2" t="s">
        <v>5</v>
      </c>
      <c r="AWU24" s="2">
        <v>35063</v>
      </c>
      <c r="AWV24" s="2">
        <v>476285</v>
      </c>
      <c r="AWW24" s="2">
        <v>71983</v>
      </c>
      <c r="AWX24" s="2">
        <v>31554</v>
      </c>
      <c r="AWY24" s="2">
        <v>454922</v>
      </c>
      <c r="AWZ24" s="2">
        <v>154759</v>
      </c>
      <c r="AXA24" s="2">
        <v>167667</v>
      </c>
      <c r="AXB24" s="2">
        <v>124114</v>
      </c>
      <c r="AXC24" s="2">
        <v>505237</v>
      </c>
      <c r="AXD24" s="2">
        <v>121695</v>
      </c>
      <c r="AXE24" s="2">
        <v>310339</v>
      </c>
      <c r="AXF24" s="2">
        <v>112068</v>
      </c>
      <c r="AXG24" s="2">
        <v>2436074</v>
      </c>
      <c r="AXH24" s="2" t="s">
        <v>5</v>
      </c>
      <c r="AXI24" s="2">
        <v>106534</v>
      </c>
      <c r="AXJ24" s="2">
        <v>13536</v>
      </c>
      <c r="AXK24" s="2">
        <v>55994</v>
      </c>
      <c r="AXL24" s="2">
        <v>2473493</v>
      </c>
      <c r="AXM24" s="2">
        <v>192311</v>
      </c>
      <c r="AXN24" s="2">
        <v>326709</v>
      </c>
      <c r="AXO24" s="2">
        <v>30543</v>
      </c>
      <c r="AXP24" s="2">
        <v>110098</v>
      </c>
      <c r="AXQ24" s="2">
        <v>182223</v>
      </c>
      <c r="AXR24" s="2">
        <v>2896790</v>
      </c>
      <c r="AXS24" s="2">
        <v>0</v>
      </c>
      <c r="AXT24" s="2">
        <v>28571</v>
      </c>
      <c r="AXU24" s="2">
        <v>7836485</v>
      </c>
      <c r="AXV24" s="2">
        <v>0</v>
      </c>
      <c r="AXW24" s="2">
        <v>6938819</v>
      </c>
      <c r="AXX24" s="2">
        <v>311209</v>
      </c>
      <c r="AXY24" s="2">
        <v>284426</v>
      </c>
      <c r="AXZ24" s="2">
        <v>136155</v>
      </c>
      <c r="AYA24" s="2">
        <v>241991</v>
      </c>
      <c r="AYB24" s="2">
        <v>218861</v>
      </c>
      <c r="AYC24" s="2">
        <v>47785</v>
      </c>
      <c r="AYD24" s="2">
        <v>224315</v>
      </c>
      <c r="AYE24" s="2">
        <v>7676757</v>
      </c>
      <c r="AYF24" s="2">
        <v>84210</v>
      </c>
      <c r="AYG24" s="2">
        <v>443295</v>
      </c>
      <c r="AYH24" s="2">
        <v>508481</v>
      </c>
      <c r="AYI24" s="2">
        <v>0</v>
      </c>
      <c r="AYJ24" s="2">
        <v>723802</v>
      </c>
      <c r="AYK24" s="2">
        <v>114095</v>
      </c>
      <c r="AYL24" s="2">
        <v>383695</v>
      </c>
      <c r="AYM24" s="2">
        <v>86208</v>
      </c>
      <c r="AYN24" s="2">
        <v>423145</v>
      </c>
      <c r="AYO24" s="2">
        <v>253235</v>
      </c>
      <c r="AYP24" s="2">
        <v>0</v>
      </c>
      <c r="AYQ24" s="2">
        <v>67781</v>
      </c>
      <c r="AYR24" s="2">
        <v>173354</v>
      </c>
      <c r="AYS24" s="2">
        <v>134449</v>
      </c>
      <c r="AYT24" s="2">
        <v>829932</v>
      </c>
      <c r="AYU24" s="2">
        <v>491452</v>
      </c>
      <c r="AYV24" s="2">
        <v>767092</v>
      </c>
      <c r="AYW24" s="2">
        <v>1169079</v>
      </c>
      <c r="AYX24" s="2">
        <v>2410786</v>
      </c>
      <c r="AYY24" s="2">
        <v>86774</v>
      </c>
      <c r="AYZ24" s="2">
        <v>446441</v>
      </c>
      <c r="AZA24" s="2">
        <v>423999</v>
      </c>
      <c r="AZB24" s="2">
        <v>556420</v>
      </c>
      <c r="AZC24" s="2">
        <v>102537</v>
      </c>
      <c r="AZD24" s="2">
        <v>71616</v>
      </c>
      <c r="AZE24" s="2">
        <v>3849476</v>
      </c>
      <c r="AZF24" s="2">
        <v>650767</v>
      </c>
      <c r="AZG24" s="2">
        <v>4442578</v>
      </c>
      <c r="AZH24" s="2">
        <v>13130226</v>
      </c>
      <c r="AZI24" s="2">
        <v>202195</v>
      </c>
      <c r="AZJ24" s="2">
        <v>1956791</v>
      </c>
      <c r="AZK24" s="2">
        <v>628104</v>
      </c>
      <c r="AZL24" s="2">
        <v>74011</v>
      </c>
      <c r="AZM24" s="2">
        <v>124364</v>
      </c>
      <c r="AZN24" s="2">
        <v>483588</v>
      </c>
      <c r="AZO24" s="2" t="s">
        <v>5</v>
      </c>
      <c r="AZP24" s="2">
        <v>5677798</v>
      </c>
      <c r="AZQ24" s="2">
        <v>309133</v>
      </c>
      <c r="AZR24" s="2">
        <v>588659</v>
      </c>
      <c r="AZS24" s="2">
        <v>133115</v>
      </c>
      <c r="AZT24" s="2">
        <v>253843</v>
      </c>
      <c r="AZU24" s="2">
        <v>235582</v>
      </c>
      <c r="AZV24" s="2">
        <v>4934177</v>
      </c>
      <c r="AZW24" s="2">
        <v>848376</v>
      </c>
      <c r="AZX24" s="2">
        <v>253548</v>
      </c>
      <c r="AZY24" s="2">
        <v>2845</v>
      </c>
      <c r="AZZ24" s="2">
        <v>5161912</v>
      </c>
      <c r="BAA24" s="2">
        <v>130044</v>
      </c>
      <c r="BAB24" s="2">
        <v>173344</v>
      </c>
      <c r="BAC24" s="2">
        <v>14940309</v>
      </c>
      <c r="BAD24" s="2">
        <v>209479</v>
      </c>
      <c r="BAE24" s="2">
        <v>0</v>
      </c>
      <c r="BAF24" s="2">
        <v>47415328</v>
      </c>
      <c r="BAG24" s="2">
        <v>265385</v>
      </c>
      <c r="BAH24" s="2">
        <v>1466927</v>
      </c>
      <c r="BAI24" s="2">
        <v>38470</v>
      </c>
      <c r="BAJ24" s="2">
        <v>177939</v>
      </c>
      <c r="BAK24" s="2">
        <v>44374</v>
      </c>
      <c r="BAL24" s="2">
        <v>338490</v>
      </c>
      <c r="BAM24" s="2">
        <v>79616</v>
      </c>
      <c r="BAN24" s="2">
        <v>471243</v>
      </c>
      <c r="BAO24" s="2">
        <v>1769330</v>
      </c>
      <c r="BAP24" s="2">
        <v>647959</v>
      </c>
      <c r="BAQ24" s="2">
        <v>45274</v>
      </c>
      <c r="BAR24" s="2">
        <v>326572</v>
      </c>
      <c r="BAS24" s="2">
        <v>43262</v>
      </c>
      <c r="BAT24" s="2">
        <v>780048</v>
      </c>
      <c r="BAU24" s="2">
        <v>226925</v>
      </c>
      <c r="BAV24" s="2">
        <v>356292</v>
      </c>
      <c r="BAW24" s="2">
        <v>314104</v>
      </c>
      <c r="BAX24" s="2">
        <v>278174</v>
      </c>
      <c r="BAY24" s="2">
        <v>119163</v>
      </c>
      <c r="BAZ24" s="2">
        <v>279329</v>
      </c>
      <c r="BBA24" s="2">
        <v>323727</v>
      </c>
      <c r="BBB24" s="2">
        <v>1825329</v>
      </c>
      <c r="BBC24" s="2">
        <v>431266</v>
      </c>
      <c r="BBD24" s="2">
        <v>577778</v>
      </c>
      <c r="BBE24" s="2">
        <v>126800</v>
      </c>
      <c r="BBF24" s="2">
        <v>256150</v>
      </c>
      <c r="BBG24" s="2">
        <v>270276</v>
      </c>
      <c r="BBH24" s="2">
        <v>205024</v>
      </c>
      <c r="BBI24" s="2">
        <v>206013</v>
      </c>
      <c r="BBJ24" s="2">
        <v>3472698</v>
      </c>
      <c r="BBK24" s="2">
        <v>186760</v>
      </c>
      <c r="BBL24" s="2">
        <v>88945</v>
      </c>
      <c r="BBM24" s="2">
        <v>181064</v>
      </c>
      <c r="BBN24" s="2">
        <v>44455</v>
      </c>
      <c r="BBO24" s="2">
        <v>766359</v>
      </c>
      <c r="BBP24" s="2">
        <v>224704</v>
      </c>
      <c r="BBQ24" s="2">
        <v>312717</v>
      </c>
      <c r="BBR24" s="2">
        <v>22130</v>
      </c>
      <c r="BBS24" s="2">
        <v>206550</v>
      </c>
      <c r="BBT24" s="2">
        <v>337158</v>
      </c>
      <c r="BBU24" s="2">
        <v>116981</v>
      </c>
      <c r="BBV24" s="2">
        <v>375146</v>
      </c>
      <c r="BBW24" s="2">
        <v>305680</v>
      </c>
      <c r="BBX24" s="2">
        <v>138527</v>
      </c>
      <c r="BBY24" s="2">
        <v>69894</v>
      </c>
      <c r="BBZ24" s="2">
        <v>70946</v>
      </c>
      <c r="BCA24" s="2">
        <v>8027543</v>
      </c>
      <c r="BCB24" s="2">
        <v>132059</v>
      </c>
      <c r="BCC24" s="2">
        <v>9127</v>
      </c>
      <c r="BCD24" s="2">
        <v>150185</v>
      </c>
      <c r="BCE24" s="2">
        <v>761143</v>
      </c>
      <c r="BCF24" s="2">
        <v>241565</v>
      </c>
      <c r="BCG24" s="2">
        <v>133778</v>
      </c>
      <c r="BCH24" s="2">
        <v>92889</v>
      </c>
      <c r="BCI24" s="2">
        <v>73490</v>
      </c>
      <c r="BCJ24" s="2">
        <v>160628</v>
      </c>
      <c r="BCK24" s="2">
        <v>71909</v>
      </c>
      <c r="BCL24" s="2">
        <v>64412</v>
      </c>
      <c r="BCM24" s="2">
        <v>168367</v>
      </c>
      <c r="BCN24" s="2">
        <v>135339</v>
      </c>
      <c r="BCO24" s="2">
        <v>89895</v>
      </c>
      <c r="BCP24" s="2">
        <v>271566</v>
      </c>
      <c r="BCQ24" s="2">
        <v>403166</v>
      </c>
      <c r="BCR24" s="2">
        <v>1510601</v>
      </c>
      <c r="BCS24" s="2">
        <v>89911</v>
      </c>
      <c r="BCT24" s="2">
        <v>830105</v>
      </c>
      <c r="BCU24" s="2">
        <v>406949</v>
      </c>
      <c r="BCV24" s="2">
        <v>6785</v>
      </c>
      <c r="BCW24" s="2">
        <v>12381</v>
      </c>
      <c r="BCX24" s="2">
        <v>568022</v>
      </c>
      <c r="BCY24" s="2">
        <v>33131</v>
      </c>
      <c r="BCZ24" s="2">
        <v>1858828</v>
      </c>
      <c r="BDA24" s="2">
        <v>3555675</v>
      </c>
      <c r="BDB24" s="2">
        <v>234786</v>
      </c>
      <c r="BDC24" s="2">
        <v>385587</v>
      </c>
      <c r="BDD24" s="2">
        <v>58477</v>
      </c>
      <c r="BDE24" s="2">
        <v>431707</v>
      </c>
      <c r="BDF24" s="2">
        <v>117971</v>
      </c>
      <c r="BDG24" s="2">
        <v>38061</v>
      </c>
      <c r="BDH24" s="2">
        <v>467029</v>
      </c>
      <c r="BDI24" s="2">
        <v>81595</v>
      </c>
      <c r="BDJ24" s="2">
        <v>83552</v>
      </c>
      <c r="BDK24" s="2">
        <v>42530</v>
      </c>
      <c r="BDL24" s="2">
        <v>22483</v>
      </c>
      <c r="BDM24" s="2">
        <v>12562</v>
      </c>
      <c r="BDN24" s="2">
        <v>6189</v>
      </c>
      <c r="BDO24" s="2">
        <v>2509693</v>
      </c>
      <c r="BDP24" s="2">
        <v>67218</v>
      </c>
      <c r="BDQ24" s="2">
        <v>97773</v>
      </c>
      <c r="BDR24" s="2">
        <v>369049</v>
      </c>
      <c r="BDS24" s="2">
        <v>106462</v>
      </c>
      <c r="BDT24" s="2">
        <v>750224</v>
      </c>
      <c r="BDU24" s="2">
        <v>92278</v>
      </c>
      <c r="BDV24" s="2">
        <v>159091</v>
      </c>
      <c r="BDW24" s="2">
        <v>122114</v>
      </c>
      <c r="BDX24" s="2">
        <v>203474</v>
      </c>
      <c r="BDY24" s="2">
        <v>71068</v>
      </c>
      <c r="BDZ24" s="2">
        <v>29348</v>
      </c>
      <c r="BEA24" s="2">
        <v>28842</v>
      </c>
      <c r="BEB24" s="2">
        <v>41149</v>
      </c>
      <c r="BEC24" s="2">
        <v>28158</v>
      </c>
      <c r="BED24" s="2">
        <v>447440</v>
      </c>
      <c r="BEE24" s="2">
        <v>349176</v>
      </c>
      <c r="BEF24" s="2">
        <v>189268</v>
      </c>
      <c r="BEG24" s="2">
        <v>80219</v>
      </c>
      <c r="BEH24" s="2">
        <v>186374</v>
      </c>
      <c r="BEI24" s="2">
        <v>40214</v>
      </c>
      <c r="BEJ24" s="2">
        <v>30411</v>
      </c>
      <c r="BEK24" s="2">
        <v>110930</v>
      </c>
      <c r="BEL24" s="2">
        <v>51386</v>
      </c>
      <c r="BEM24" s="2">
        <v>625671</v>
      </c>
      <c r="BEN24" s="2">
        <v>247935</v>
      </c>
      <c r="BEO24" s="2">
        <v>246315</v>
      </c>
      <c r="BEP24" s="2">
        <v>171856</v>
      </c>
      <c r="BEQ24" s="2">
        <v>406449</v>
      </c>
      <c r="BER24" s="2">
        <v>251835</v>
      </c>
      <c r="BES24" s="2">
        <v>137677</v>
      </c>
      <c r="BET24" s="2">
        <v>140159</v>
      </c>
      <c r="BEU24" s="2">
        <v>73985</v>
      </c>
      <c r="BEV24" s="2">
        <v>46194</v>
      </c>
      <c r="BEW24" s="2">
        <v>103189</v>
      </c>
      <c r="BEX24" s="2">
        <v>29829</v>
      </c>
      <c r="BEY24" s="2">
        <v>4148506</v>
      </c>
      <c r="BEZ24" s="2">
        <v>34032</v>
      </c>
      <c r="BFA24" s="2">
        <v>79521</v>
      </c>
      <c r="BFB24" s="2">
        <v>54537</v>
      </c>
      <c r="BFC24" s="2">
        <v>243769</v>
      </c>
      <c r="BFD24" s="2">
        <v>29354</v>
      </c>
      <c r="BFE24" s="2">
        <v>197127</v>
      </c>
      <c r="BFF24" s="2">
        <v>165863</v>
      </c>
      <c r="BFG24" s="2">
        <v>1998576</v>
      </c>
      <c r="BFH24" s="2">
        <v>312458</v>
      </c>
      <c r="BFI24" s="2">
        <v>1108180</v>
      </c>
      <c r="BFJ24" s="2">
        <v>597934</v>
      </c>
      <c r="BFK24" s="2">
        <v>129994</v>
      </c>
      <c r="BFL24" s="2">
        <v>11150</v>
      </c>
      <c r="BFM24" s="2">
        <v>390685</v>
      </c>
      <c r="BFN24" s="2">
        <v>239500</v>
      </c>
      <c r="BFO24" s="2">
        <v>820236</v>
      </c>
      <c r="BFP24" s="2">
        <v>69257</v>
      </c>
      <c r="BFQ24" s="2">
        <v>17285</v>
      </c>
      <c r="BFR24" s="2">
        <v>491249</v>
      </c>
      <c r="BFS24" s="2">
        <v>186149</v>
      </c>
      <c r="BFT24" s="2">
        <v>1024894</v>
      </c>
      <c r="BFU24" s="2">
        <v>16253</v>
      </c>
      <c r="BFV24" s="2">
        <v>80947</v>
      </c>
      <c r="BFW24" s="2">
        <v>7451</v>
      </c>
      <c r="BFX24" s="2">
        <v>1967510</v>
      </c>
      <c r="BFY24" s="2">
        <v>20244</v>
      </c>
      <c r="BFZ24" s="2">
        <v>742041</v>
      </c>
      <c r="BGA24" s="2">
        <v>349549</v>
      </c>
      <c r="BGB24" s="2">
        <v>157624</v>
      </c>
      <c r="BGC24" s="2">
        <v>63403</v>
      </c>
      <c r="BGD24" s="2">
        <v>137522</v>
      </c>
      <c r="BGE24" s="2">
        <v>279490</v>
      </c>
      <c r="BGF24" s="2">
        <v>440724</v>
      </c>
      <c r="BGG24" s="2">
        <v>86262</v>
      </c>
      <c r="BGH24" s="2">
        <v>63097</v>
      </c>
      <c r="BGI24" s="2">
        <v>5236</v>
      </c>
      <c r="BGJ24" s="2">
        <v>13113</v>
      </c>
      <c r="BGK24" s="2">
        <v>90388</v>
      </c>
      <c r="BGL24" s="2">
        <v>70157</v>
      </c>
      <c r="BGM24" s="2">
        <v>126857</v>
      </c>
      <c r="BGN24" s="2">
        <v>222610</v>
      </c>
      <c r="BGO24" s="2">
        <v>33790</v>
      </c>
      <c r="BGP24" s="2">
        <v>25660</v>
      </c>
      <c r="BGQ24" s="2">
        <v>47948</v>
      </c>
      <c r="BGR24" s="2">
        <v>357884</v>
      </c>
      <c r="BGS24" s="2">
        <v>49610</v>
      </c>
      <c r="BGT24" s="2">
        <v>10908</v>
      </c>
      <c r="BGU24" s="2">
        <v>41501</v>
      </c>
      <c r="BGV24" s="2">
        <v>63326</v>
      </c>
      <c r="BGW24" s="2">
        <v>457277</v>
      </c>
      <c r="BGX24" s="2">
        <v>13013</v>
      </c>
      <c r="BGY24" s="2">
        <v>762519</v>
      </c>
      <c r="BGZ24" s="2">
        <v>231940</v>
      </c>
      <c r="BHA24" s="2">
        <v>319595</v>
      </c>
      <c r="BHB24" s="2">
        <v>210132</v>
      </c>
      <c r="BHC24" s="2">
        <v>54413</v>
      </c>
      <c r="BHD24" s="2">
        <v>33555</v>
      </c>
      <c r="BHE24" s="2">
        <v>91562</v>
      </c>
      <c r="BHF24" s="2">
        <v>293659</v>
      </c>
      <c r="BHG24" s="2">
        <v>68203</v>
      </c>
      <c r="BHH24" s="2">
        <v>136563</v>
      </c>
      <c r="BHI24" s="2">
        <v>86940</v>
      </c>
      <c r="BHJ24" s="2">
        <v>49008</v>
      </c>
      <c r="BHK24" s="2">
        <v>124525</v>
      </c>
      <c r="BHL24" s="2">
        <v>35531</v>
      </c>
      <c r="BHM24" s="2">
        <v>30817</v>
      </c>
      <c r="BHN24" s="2">
        <v>213999</v>
      </c>
      <c r="BHO24" s="2">
        <v>20433</v>
      </c>
      <c r="BHP24" s="2">
        <v>56705</v>
      </c>
      <c r="BHQ24" s="2">
        <v>45252</v>
      </c>
      <c r="BHR24" s="2">
        <v>874925</v>
      </c>
      <c r="BHS24" s="2">
        <v>107133</v>
      </c>
      <c r="BHT24" s="2">
        <v>114106</v>
      </c>
      <c r="BHU24" s="2">
        <v>67653</v>
      </c>
      <c r="BHV24" s="2">
        <v>33805</v>
      </c>
      <c r="BHW24" s="2">
        <v>275215</v>
      </c>
      <c r="BHX24" s="2">
        <v>75884</v>
      </c>
      <c r="BHY24" s="2">
        <v>21432</v>
      </c>
      <c r="BHZ24" s="2">
        <v>141218</v>
      </c>
      <c r="BIA24" s="2">
        <v>34570</v>
      </c>
      <c r="BIB24" s="2">
        <v>153328</v>
      </c>
      <c r="BIC24" s="2">
        <v>10376</v>
      </c>
      <c r="BID24" s="2">
        <v>86454</v>
      </c>
      <c r="BIE24" s="2">
        <v>135508</v>
      </c>
      <c r="BIF24" s="2">
        <v>12449</v>
      </c>
      <c r="BIG24" s="2">
        <v>252143</v>
      </c>
      <c r="BIH24" s="2">
        <v>77468</v>
      </c>
      <c r="BII24" s="2">
        <v>15805</v>
      </c>
      <c r="BIJ24" s="2">
        <v>79827</v>
      </c>
      <c r="BIK24" s="2">
        <v>312218</v>
      </c>
      <c r="BIL24" s="2">
        <v>3003</v>
      </c>
      <c r="BIM24" s="2">
        <v>158274</v>
      </c>
      <c r="BIN24" s="2">
        <v>49970</v>
      </c>
      <c r="BIO24" s="2">
        <v>427810</v>
      </c>
      <c r="BIP24" s="2">
        <v>120707</v>
      </c>
      <c r="BIQ24" s="2">
        <v>16176</v>
      </c>
      <c r="BIR24" s="2">
        <v>643144</v>
      </c>
      <c r="BIS24" s="2">
        <v>105766</v>
      </c>
      <c r="BIT24" s="2">
        <v>166871</v>
      </c>
      <c r="BIU24" s="2">
        <v>25136</v>
      </c>
      <c r="BIV24" s="2">
        <v>532597</v>
      </c>
      <c r="BIW24" s="2">
        <v>82668</v>
      </c>
      <c r="BIX24" s="2">
        <v>255497</v>
      </c>
      <c r="BIY24" s="2">
        <v>719955</v>
      </c>
      <c r="BIZ24" s="2">
        <v>106588</v>
      </c>
      <c r="BJA24" s="2">
        <v>88970</v>
      </c>
      <c r="BJB24" s="2">
        <v>69919</v>
      </c>
      <c r="BJC24" s="2">
        <v>110245</v>
      </c>
      <c r="BJD24" s="2">
        <v>175259</v>
      </c>
      <c r="BJE24" s="2">
        <v>194270</v>
      </c>
      <c r="BJF24" s="2">
        <v>121122</v>
      </c>
      <c r="BJG24" s="2">
        <v>158193</v>
      </c>
      <c r="BJH24" s="2">
        <v>294575</v>
      </c>
      <c r="BJI24" s="2">
        <v>87262</v>
      </c>
      <c r="BJJ24" s="2">
        <v>290013</v>
      </c>
      <c r="BJK24" s="2">
        <v>65151</v>
      </c>
      <c r="BJL24" s="2">
        <v>76359</v>
      </c>
      <c r="BJM24" s="2">
        <v>40655</v>
      </c>
      <c r="BJN24" s="2">
        <v>26049</v>
      </c>
      <c r="BJO24" s="2">
        <v>2831786</v>
      </c>
      <c r="BJP24" s="2">
        <v>129643</v>
      </c>
      <c r="BJQ24" s="2">
        <v>201112</v>
      </c>
      <c r="BJR24" s="2">
        <v>157984</v>
      </c>
      <c r="BJS24" s="2">
        <v>190988</v>
      </c>
      <c r="BJT24" s="2">
        <v>48731</v>
      </c>
      <c r="BJU24" s="2">
        <v>64594</v>
      </c>
      <c r="BJV24" s="2">
        <v>325647</v>
      </c>
      <c r="BJW24" s="2">
        <v>227943</v>
      </c>
      <c r="BJX24" s="2">
        <v>31046</v>
      </c>
      <c r="BJY24" s="2">
        <v>258262</v>
      </c>
      <c r="BJZ24" s="2">
        <v>43442</v>
      </c>
      <c r="BKA24" s="2">
        <v>139751</v>
      </c>
      <c r="BKB24" s="2">
        <v>50813</v>
      </c>
      <c r="BKC24" s="2">
        <v>972287</v>
      </c>
      <c r="BKD24" s="2">
        <v>4644313</v>
      </c>
      <c r="BKE24" s="2">
        <v>324686</v>
      </c>
      <c r="BKF24" s="2">
        <v>553330</v>
      </c>
      <c r="BKG24" s="2">
        <v>422719</v>
      </c>
      <c r="BKH24" s="2">
        <v>831526</v>
      </c>
      <c r="BKI24" s="2">
        <v>80262</v>
      </c>
      <c r="BKJ24" s="2">
        <v>36730</v>
      </c>
      <c r="BKK24" s="2">
        <v>178299</v>
      </c>
      <c r="BKL24" s="2">
        <v>588090</v>
      </c>
      <c r="BKM24" s="2">
        <v>165024</v>
      </c>
      <c r="BKN24" s="2">
        <v>27411</v>
      </c>
      <c r="BKO24" s="2">
        <v>659044</v>
      </c>
      <c r="BKP24" s="2">
        <v>459919</v>
      </c>
      <c r="BKQ24" s="2">
        <v>90627</v>
      </c>
      <c r="BKR24" s="2">
        <v>375488</v>
      </c>
      <c r="BKS24" s="2">
        <v>77167</v>
      </c>
      <c r="BKT24" s="2">
        <v>35527</v>
      </c>
      <c r="BKU24" s="2">
        <v>250887</v>
      </c>
      <c r="BKV24" s="2">
        <v>352172</v>
      </c>
      <c r="BKW24" s="2">
        <v>179303</v>
      </c>
      <c r="BKX24" s="2">
        <v>156662</v>
      </c>
      <c r="BKY24" s="2">
        <v>743280</v>
      </c>
      <c r="BKZ24" s="2">
        <v>271144</v>
      </c>
      <c r="BLA24" s="2">
        <v>395632</v>
      </c>
      <c r="BLB24" s="2">
        <v>481948</v>
      </c>
      <c r="BLC24" s="2">
        <v>1100010</v>
      </c>
      <c r="BLD24" s="2">
        <v>632743</v>
      </c>
      <c r="BLE24" s="2">
        <v>71284</v>
      </c>
      <c r="BLF24" s="2">
        <v>15533</v>
      </c>
      <c r="BLG24" s="2">
        <v>424476</v>
      </c>
      <c r="BLH24" s="2">
        <v>1191164</v>
      </c>
      <c r="BLI24" s="2">
        <v>22096</v>
      </c>
      <c r="BLJ24" s="2">
        <v>171036</v>
      </c>
      <c r="BLK24" s="2">
        <v>79313</v>
      </c>
      <c r="BLL24" s="2">
        <v>2085210</v>
      </c>
      <c r="BLM24" s="2">
        <v>79887</v>
      </c>
      <c r="BLN24" s="2">
        <v>72389</v>
      </c>
      <c r="BLO24" s="2">
        <v>161142</v>
      </c>
      <c r="BLP24" s="2">
        <v>146520</v>
      </c>
      <c r="BLQ24" s="2">
        <v>403714</v>
      </c>
      <c r="BLR24" s="2">
        <v>357111</v>
      </c>
      <c r="BLS24" s="2">
        <v>832316</v>
      </c>
      <c r="BLT24" s="2">
        <v>321879</v>
      </c>
      <c r="BLU24" s="2">
        <v>73572</v>
      </c>
      <c r="BLV24" s="2">
        <v>97885</v>
      </c>
      <c r="BLW24" s="2">
        <v>257969</v>
      </c>
      <c r="BLX24" s="2">
        <v>154229</v>
      </c>
      <c r="BLY24" s="2">
        <v>77499</v>
      </c>
      <c r="BLZ24" s="2">
        <v>390891</v>
      </c>
      <c r="BMA24" s="2">
        <v>485086</v>
      </c>
      <c r="BMB24" s="2">
        <v>34030</v>
      </c>
      <c r="BMC24" s="2">
        <v>1501197</v>
      </c>
      <c r="BMD24" s="2">
        <v>5328182</v>
      </c>
      <c r="BME24" s="2">
        <v>380356</v>
      </c>
      <c r="BMF24" s="2">
        <v>29715</v>
      </c>
      <c r="BMG24" s="2">
        <v>1577487</v>
      </c>
      <c r="BMH24" s="2">
        <v>305547</v>
      </c>
      <c r="BMI24" s="2">
        <v>6764565</v>
      </c>
      <c r="BMJ24" s="2">
        <v>173331</v>
      </c>
      <c r="BMK24" s="2">
        <v>198445</v>
      </c>
      <c r="BML24" s="2">
        <v>1032843</v>
      </c>
      <c r="BMM24" s="2">
        <v>147439</v>
      </c>
      <c r="BMN24" s="2">
        <v>142444</v>
      </c>
      <c r="BMO24" s="2">
        <v>340710</v>
      </c>
      <c r="BMP24" s="2">
        <v>143380</v>
      </c>
      <c r="BMQ24" s="2">
        <v>209334</v>
      </c>
      <c r="BMR24" s="2">
        <v>753523</v>
      </c>
      <c r="BMS24" s="2">
        <v>84716</v>
      </c>
      <c r="BMT24" s="2">
        <v>40457</v>
      </c>
      <c r="BMU24" s="2">
        <v>216103</v>
      </c>
      <c r="BMV24" s="2">
        <v>282555</v>
      </c>
      <c r="BMW24" s="2">
        <v>339623</v>
      </c>
      <c r="BMX24" s="2">
        <v>384675</v>
      </c>
      <c r="BMY24" s="2">
        <v>735087</v>
      </c>
      <c r="BMZ24" s="2">
        <v>85878</v>
      </c>
      <c r="BNA24" s="2">
        <v>101516</v>
      </c>
      <c r="BNB24" s="2">
        <v>86208</v>
      </c>
      <c r="BNC24" s="2">
        <v>89312</v>
      </c>
      <c r="BND24" s="2">
        <v>272039</v>
      </c>
      <c r="BNE24" s="2">
        <v>1552071</v>
      </c>
      <c r="BNF24" s="2" t="s">
        <v>5</v>
      </c>
      <c r="BNG24" s="2">
        <v>168337</v>
      </c>
      <c r="BNH24" s="2">
        <v>226539</v>
      </c>
      <c r="BNI24" s="2">
        <v>280307</v>
      </c>
      <c r="BNJ24" s="2">
        <v>306493</v>
      </c>
      <c r="BNK24" s="2">
        <v>253129</v>
      </c>
      <c r="BNL24" s="2">
        <v>424659</v>
      </c>
      <c r="BNM24" s="2">
        <v>1023674</v>
      </c>
      <c r="BNN24" s="2">
        <v>521580</v>
      </c>
      <c r="BNO24" s="2">
        <v>44189</v>
      </c>
      <c r="BNP24" s="2">
        <v>231053</v>
      </c>
      <c r="BNQ24" s="2">
        <v>176702</v>
      </c>
      <c r="BNR24" s="2">
        <v>121155</v>
      </c>
      <c r="BNS24" s="2">
        <v>5989831</v>
      </c>
      <c r="BNT24" s="2">
        <v>119926</v>
      </c>
      <c r="BNU24" s="2">
        <v>92646</v>
      </c>
      <c r="BNV24" s="2">
        <v>140732</v>
      </c>
      <c r="BNW24" s="2">
        <v>55559</v>
      </c>
      <c r="BNX24" s="2">
        <v>23972</v>
      </c>
      <c r="BNY24" s="2">
        <v>51315</v>
      </c>
      <c r="BNZ24" s="2">
        <v>93592</v>
      </c>
      <c r="BOA24" s="2">
        <v>279545</v>
      </c>
      <c r="BOB24" s="2">
        <v>154836</v>
      </c>
      <c r="BOC24" s="2">
        <v>52924</v>
      </c>
      <c r="BOD24" s="2">
        <v>264146</v>
      </c>
      <c r="BOE24" s="2">
        <v>61875</v>
      </c>
      <c r="BOF24" s="2">
        <v>65272</v>
      </c>
      <c r="BOG24" s="2">
        <v>1029523</v>
      </c>
      <c r="BOH24" s="2">
        <v>1043662</v>
      </c>
      <c r="BOI24" s="2">
        <v>234043</v>
      </c>
      <c r="BOJ24" s="2">
        <v>165138</v>
      </c>
      <c r="BOK24" s="2">
        <v>617973</v>
      </c>
      <c r="BOL24" s="2">
        <v>136645</v>
      </c>
      <c r="BOM24" s="2">
        <v>65149</v>
      </c>
      <c r="BON24" s="2">
        <v>338639</v>
      </c>
      <c r="BOO24" s="2">
        <v>218398</v>
      </c>
      <c r="BOP24" s="2">
        <v>238000</v>
      </c>
      <c r="BOQ24" s="2">
        <v>216550</v>
      </c>
      <c r="BOR24" s="2">
        <v>227992</v>
      </c>
      <c r="BOS24" s="2">
        <v>67981</v>
      </c>
      <c r="BOT24" s="2">
        <v>374658</v>
      </c>
      <c r="BOU24" s="2">
        <v>269240</v>
      </c>
      <c r="BOV24" s="2">
        <v>517254</v>
      </c>
      <c r="BOW24" s="2">
        <v>366637</v>
      </c>
      <c r="BOX24" s="2">
        <v>825908</v>
      </c>
      <c r="BOY24" s="2">
        <v>421998</v>
      </c>
      <c r="BOZ24" s="2">
        <v>160690</v>
      </c>
      <c r="BPA24" s="2">
        <v>464172</v>
      </c>
      <c r="BPB24" s="2">
        <v>79429</v>
      </c>
      <c r="BPC24" s="2">
        <v>97173</v>
      </c>
      <c r="BPD24" s="2">
        <v>75116</v>
      </c>
      <c r="BPE24" s="2">
        <v>247221</v>
      </c>
      <c r="BPF24" s="2">
        <v>122852</v>
      </c>
      <c r="BPG24" s="2">
        <v>795803</v>
      </c>
      <c r="BPH24" s="2">
        <v>379573</v>
      </c>
      <c r="BPI24" s="2">
        <v>831997</v>
      </c>
      <c r="BPJ24" s="2">
        <v>668727</v>
      </c>
      <c r="BPK24" s="2">
        <v>2353542</v>
      </c>
      <c r="BPL24" s="2">
        <v>237565</v>
      </c>
      <c r="BPM24" s="2">
        <v>387737</v>
      </c>
      <c r="BPN24" s="2">
        <v>106848</v>
      </c>
      <c r="BPO24" s="2">
        <v>544821</v>
      </c>
      <c r="BPP24" s="2">
        <v>121556</v>
      </c>
      <c r="BPQ24" s="2">
        <v>368004</v>
      </c>
      <c r="BPR24" s="2">
        <v>328064</v>
      </c>
      <c r="BPS24" s="2">
        <v>222632</v>
      </c>
      <c r="BPT24" s="2">
        <v>294852</v>
      </c>
      <c r="BPU24" s="2">
        <v>2484422</v>
      </c>
      <c r="BPV24" s="2">
        <v>152905</v>
      </c>
      <c r="BPW24" s="2">
        <v>187581</v>
      </c>
      <c r="BPX24" s="2">
        <v>70522</v>
      </c>
      <c r="BPY24" s="2">
        <v>2732411</v>
      </c>
      <c r="BPZ24" s="2">
        <v>462544</v>
      </c>
      <c r="BQA24" s="2">
        <v>521441</v>
      </c>
      <c r="BQB24" s="2">
        <v>2079735</v>
      </c>
      <c r="BQC24" s="2">
        <v>29115</v>
      </c>
      <c r="BQD24" s="2">
        <v>757800</v>
      </c>
      <c r="BQE24" s="2">
        <v>111346</v>
      </c>
      <c r="BQF24" s="2">
        <v>228610</v>
      </c>
      <c r="BQG24" s="2">
        <v>153199</v>
      </c>
      <c r="BQH24" s="2">
        <v>612176</v>
      </c>
      <c r="BQI24" s="2">
        <v>380558</v>
      </c>
      <c r="BQJ24" s="2">
        <v>313150</v>
      </c>
      <c r="BQK24" s="2">
        <v>157716</v>
      </c>
      <c r="BQL24" s="2">
        <v>249820</v>
      </c>
      <c r="BQM24" s="2">
        <v>464508</v>
      </c>
      <c r="BQN24" s="2">
        <v>30953</v>
      </c>
      <c r="BQO24" s="2" t="s">
        <v>5</v>
      </c>
      <c r="BQP24" s="2">
        <v>7600898</v>
      </c>
      <c r="BQQ24" s="2">
        <v>193538</v>
      </c>
      <c r="BQR24" s="2">
        <v>69788</v>
      </c>
      <c r="BQS24" s="2">
        <v>93148</v>
      </c>
      <c r="BQT24" s="2">
        <v>588296</v>
      </c>
      <c r="BQU24" s="2">
        <v>82868</v>
      </c>
      <c r="BQV24" s="2">
        <v>27299</v>
      </c>
      <c r="BQW24" s="2">
        <v>344423</v>
      </c>
      <c r="BQX24" s="2">
        <v>2121069</v>
      </c>
      <c r="BQY24" s="2">
        <v>787428</v>
      </c>
      <c r="BQZ24" s="2">
        <v>1094113</v>
      </c>
      <c r="BRA24" s="2">
        <v>73210</v>
      </c>
      <c r="BRB24" s="2">
        <v>177514</v>
      </c>
      <c r="BRC24" s="2">
        <v>120510</v>
      </c>
      <c r="BRD24" s="2">
        <v>349518</v>
      </c>
      <c r="BRE24" s="2">
        <v>278883</v>
      </c>
      <c r="BRF24" s="2">
        <v>76129</v>
      </c>
      <c r="BRG24" s="2">
        <v>95855</v>
      </c>
      <c r="BRH24" s="2">
        <v>753639</v>
      </c>
      <c r="BRI24" s="2">
        <v>115872</v>
      </c>
      <c r="BRJ24" s="2">
        <v>319976</v>
      </c>
      <c r="BRK24" s="2">
        <v>41174</v>
      </c>
      <c r="BRL24" s="2">
        <v>345989</v>
      </c>
      <c r="BRM24" s="2">
        <v>900378</v>
      </c>
      <c r="BRN24" s="2">
        <v>478917</v>
      </c>
      <c r="BRO24" s="2">
        <v>24924</v>
      </c>
      <c r="BRP24" s="2">
        <v>495816</v>
      </c>
      <c r="BRQ24" s="2">
        <v>67314</v>
      </c>
      <c r="BRR24" s="2">
        <v>227625</v>
      </c>
      <c r="BRS24" s="2">
        <v>276028</v>
      </c>
      <c r="BRT24" s="2">
        <v>152591</v>
      </c>
      <c r="BRU24" s="2">
        <v>868637</v>
      </c>
      <c r="BRV24" s="2">
        <v>428780</v>
      </c>
      <c r="BRW24" s="2">
        <v>2225814</v>
      </c>
      <c r="BRX24" s="2">
        <v>115923</v>
      </c>
      <c r="BRY24" s="2">
        <v>1692132</v>
      </c>
      <c r="BRZ24" s="2">
        <v>334984</v>
      </c>
      <c r="BSA24" s="2">
        <v>1228131</v>
      </c>
      <c r="BSB24" s="2">
        <v>1293469</v>
      </c>
      <c r="BSC24" s="2">
        <v>440028</v>
      </c>
      <c r="BSD24" s="2">
        <v>2337580</v>
      </c>
      <c r="BSE24" s="2">
        <v>9385519</v>
      </c>
      <c r="BSF24" s="2">
        <v>1187474</v>
      </c>
      <c r="BSG24" s="2">
        <v>44</v>
      </c>
      <c r="BSH24" s="2">
        <v>2484877</v>
      </c>
      <c r="BSI24" s="2">
        <v>5329174</v>
      </c>
      <c r="BSJ24" s="2">
        <v>5717249</v>
      </c>
      <c r="BSK24" s="2">
        <v>99436</v>
      </c>
      <c r="BSL24" s="2">
        <v>698495</v>
      </c>
      <c r="BSM24" s="2">
        <v>1418984</v>
      </c>
      <c r="BSN24" s="2">
        <v>4580648</v>
      </c>
      <c r="BSO24" s="2">
        <v>232928</v>
      </c>
      <c r="BSP24" s="2">
        <v>524513</v>
      </c>
      <c r="BSQ24" s="2">
        <v>773957</v>
      </c>
      <c r="BSR24" s="2">
        <v>177214</v>
      </c>
      <c r="BSS24" s="2">
        <v>132692</v>
      </c>
      <c r="BST24" s="2">
        <v>0</v>
      </c>
      <c r="BSU24" s="2">
        <v>1390534</v>
      </c>
      <c r="BSV24" s="2">
        <v>1662858</v>
      </c>
      <c r="BSW24" s="2">
        <v>341536</v>
      </c>
      <c r="BSX24" s="2">
        <v>1972616</v>
      </c>
      <c r="BSY24" s="2">
        <v>507403</v>
      </c>
      <c r="BSZ24" s="2">
        <v>1282012</v>
      </c>
      <c r="BTA24" s="2">
        <v>18083045</v>
      </c>
      <c r="BTB24" s="2">
        <v>1283243</v>
      </c>
      <c r="BTC24" s="2">
        <v>1469387</v>
      </c>
      <c r="BTD24" s="2">
        <v>1077286</v>
      </c>
      <c r="BTE24" s="2">
        <v>0</v>
      </c>
      <c r="BTF24" s="2">
        <v>0</v>
      </c>
      <c r="BTG24" s="2">
        <v>1189644</v>
      </c>
      <c r="BTH24" s="2">
        <v>511797</v>
      </c>
      <c r="BTI24" s="2">
        <v>1049354</v>
      </c>
      <c r="BTJ24" s="2">
        <v>4708359</v>
      </c>
      <c r="BTK24" s="2">
        <v>462856</v>
      </c>
      <c r="BTL24" s="2">
        <v>3931763</v>
      </c>
      <c r="BTM24" s="2">
        <v>4135364</v>
      </c>
      <c r="BTN24" s="2">
        <v>3940475</v>
      </c>
      <c r="BTO24" s="2">
        <v>413265</v>
      </c>
      <c r="BTP24" s="2">
        <v>1311859</v>
      </c>
      <c r="BTQ24" s="2">
        <v>211410</v>
      </c>
      <c r="BTR24" s="2">
        <v>1123616</v>
      </c>
      <c r="BTS24" s="2">
        <v>0</v>
      </c>
      <c r="BTT24" s="2">
        <v>691479</v>
      </c>
      <c r="BTU24" s="2">
        <v>104094</v>
      </c>
      <c r="BTV24" s="2">
        <v>526851</v>
      </c>
      <c r="BTW24" s="2">
        <v>3525423</v>
      </c>
      <c r="BTX24" s="2">
        <v>461635</v>
      </c>
      <c r="BTY24" s="2">
        <v>97543</v>
      </c>
      <c r="BTZ24" s="2">
        <v>590629</v>
      </c>
      <c r="BUA24" s="2">
        <v>767521</v>
      </c>
      <c r="BUB24" s="2">
        <v>1031820</v>
      </c>
      <c r="BUC24" s="2">
        <v>319978</v>
      </c>
      <c r="BUD24" s="2">
        <v>4497921</v>
      </c>
      <c r="BUE24" s="2">
        <v>257247</v>
      </c>
      <c r="BUF24" s="2">
        <v>1324625</v>
      </c>
      <c r="BUG24" s="2">
        <v>285035</v>
      </c>
      <c r="BUH24" s="2">
        <v>47156</v>
      </c>
      <c r="BUI24" s="2">
        <v>1293642</v>
      </c>
      <c r="BUJ24" s="2">
        <v>2317273</v>
      </c>
      <c r="BUK24" s="2">
        <v>2733734</v>
      </c>
      <c r="BUL24" s="2">
        <v>863337</v>
      </c>
      <c r="BUM24" s="2">
        <v>406910</v>
      </c>
      <c r="BUN24" s="2">
        <v>858855</v>
      </c>
      <c r="BUO24" s="2">
        <v>3398425</v>
      </c>
      <c r="BUP24" s="2">
        <v>287074</v>
      </c>
      <c r="BUQ24" s="2">
        <v>961956</v>
      </c>
      <c r="BUR24" s="2">
        <v>14405847</v>
      </c>
      <c r="BUS24" s="2">
        <v>658383</v>
      </c>
      <c r="BUT24" s="2">
        <v>6335373</v>
      </c>
      <c r="BUU24" s="2">
        <v>608121</v>
      </c>
      <c r="BUV24" s="2">
        <v>354122</v>
      </c>
      <c r="BUW24" s="2">
        <v>1565256</v>
      </c>
      <c r="BUX24" s="2" t="s">
        <v>5</v>
      </c>
      <c r="BUY24" s="2">
        <v>679047</v>
      </c>
      <c r="BUZ24" s="2">
        <v>106434</v>
      </c>
      <c r="BVA24" s="2">
        <v>519155</v>
      </c>
      <c r="BVB24" s="2">
        <v>453714</v>
      </c>
      <c r="BVC24" s="2">
        <v>1338457</v>
      </c>
      <c r="BVD24" s="2">
        <v>601085</v>
      </c>
      <c r="BVE24" s="2">
        <v>1636086</v>
      </c>
      <c r="BVF24" s="2">
        <v>2059323</v>
      </c>
      <c r="BVG24" s="2">
        <v>534286</v>
      </c>
      <c r="BVH24" s="2">
        <v>237330</v>
      </c>
      <c r="BVI24" s="2">
        <v>625729</v>
      </c>
      <c r="BVJ24" s="2">
        <v>1005211</v>
      </c>
      <c r="BVK24" s="2">
        <v>0</v>
      </c>
      <c r="BVL24" s="2">
        <v>2072898</v>
      </c>
      <c r="BVM24" s="2">
        <v>649416</v>
      </c>
      <c r="BVN24" s="2">
        <v>751460</v>
      </c>
      <c r="BVO24" s="2">
        <v>309688</v>
      </c>
      <c r="BVP24" s="2">
        <v>111917</v>
      </c>
      <c r="BVQ24" s="2">
        <v>368866</v>
      </c>
      <c r="BVR24" s="2">
        <v>489696</v>
      </c>
      <c r="BVS24" s="2">
        <v>742172</v>
      </c>
      <c r="BVT24" s="2">
        <v>640737</v>
      </c>
      <c r="BVU24" s="2">
        <v>2668701</v>
      </c>
      <c r="BVV24" s="2">
        <v>161168</v>
      </c>
      <c r="BVW24" s="2">
        <v>3679747</v>
      </c>
      <c r="BVX24" s="2">
        <v>104914</v>
      </c>
      <c r="BVY24" s="2">
        <v>7575444</v>
      </c>
      <c r="BVZ24" s="2">
        <v>307706</v>
      </c>
      <c r="BWA24" s="2">
        <v>616110</v>
      </c>
      <c r="BWB24" s="2">
        <v>282791</v>
      </c>
      <c r="BWC24" s="2">
        <v>1483547</v>
      </c>
      <c r="BWD24" s="2">
        <v>4811572</v>
      </c>
      <c r="BWE24" s="2">
        <v>82252</v>
      </c>
      <c r="BWF24" s="2">
        <v>490358</v>
      </c>
      <c r="BWG24" s="2">
        <v>554031</v>
      </c>
      <c r="BWH24" s="2">
        <v>53089</v>
      </c>
      <c r="BWI24" s="2">
        <v>111241</v>
      </c>
      <c r="BWJ24" s="2">
        <v>864886</v>
      </c>
      <c r="BWK24" s="2">
        <v>831704</v>
      </c>
      <c r="BWL24" s="2">
        <v>451209</v>
      </c>
      <c r="BWM24" s="2">
        <v>922760</v>
      </c>
      <c r="BWN24" s="2">
        <v>4803464</v>
      </c>
      <c r="BWO24" s="2">
        <v>210774</v>
      </c>
      <c r="BWP24" s="2">
        <v>372663</v>
      </c>
      <c r="BWQ24" s="2">
        <v>222060</v>
      </c>
      <c r="BWR24" s="2">
        <v>182014</v>
      </c>
      <c r="BWS24" s="2">
        <v>318019</v>
      </c>
      <c r="BWT24" s="2">
        <v>1443221</v>
      </c>
      <c r="BWU24" s="2">
        <v>139458</v>
      </c>
      <c r="BWV24" s="2">
        <v>81637</v>
      </c>
      <c r="BWW24" s="2">
        <v>5032756</v>
      </c>
      <c r="BWX24" s="2">
        <v>3126607</v>
      </c>
      <c r="BWY24" s="2">
        <v>85358</v>
      </c>
      <c r="BWZ24" s="2">
        <v>825064</v>
      </c>
      <c r="BXA24" s="2">
        <v>4900914</v>
      </c>
      <c r="BXB24" s="2">
        <v>144969</v>
      </c>
      <c r="BXC24" s="2">
        <v>2369178</v>
      </c>
      <c r="BXD24" s="2">
        <v>638618</v>
      </c>
      <c r="BXE24" s="2">
        <v>838439</v>
      </c>
      <c r="BXF24" s="2">
        <v>1484578</v>
      </c>
      <c r="BXG24" s="2">
        <v>1542396</v>
      </c>
      <c r="BXH24" s="2">
        <v>2196251</v>
      </c>
      <c r="BXI24" s="2">
        <v>2255702</v>
      </c>
      <c r="BXJ24" s="2">
        <v>3742227</v>
      </c>
      <c r="BXK24" s="2">
        <v>1462787</v>
      </c>
      <c r="BXL24" s="2">
        <v>874623</v>
      </c>
      <c r="BXM24" s="2">
        <v>79361</v>
      </c>
      <c r="BXN24" s="2">
        <v>1149086</v>
      </c>
      <c r="BXO24" s="2">
        <v>611568</v>
      </c>
      <c r="BXP24" s="2">
        <v>314229</v>
      </c>
      <c r="BXQ24" s="2">
        <v>185323</v>
      </c>
      <c r="BXR24" s="2">
        <v>108435</v>
      </c>
      <c r="BXS24" s="2">
        <v>2665974</v>
      </c>
      <c r="BXT24" s="2">
        <v>127121</v>
      </c>
      <c r="BXU24" s="2">
        <v>125898</v>
      </c>
      <c r="BXV24" s="2">
        <v>54271</v>
      </c>
      <c r="BXW24" s="2">
        <v>132381</v>
      </c>
      <c r="BXX24" s="2">
        <v>268816</v>
      </c>
      <c r="BXY24" s="2">
        <v>238986</v>
      </c>
      <c r="BXZ24" s="2">
        <v>120957</v>
      </c>
      <c r="BYA24" s="2">
        <v>256439</v>
      </c>
      <c r="BYB24" s="2">
        <v>2893633</v>
      </c>
      <c r="BYC24" s="2">
        <v>242656</v>
      </c>
      <c r="BYD24" s="2">
        <v>290450</v>
      </c>
      <c r="BYE24" s="2">
        <v>0</v>
      </c>
      <c r="BYF24" s="2">
        <v>380338</v>
      </c>
      <c r="BYG24" s="2">
        <v>48772</v>
      </c>
      <c r="BYH24" s="2">
        <v>1057797</v>
      </c>
      <c r="BYI24" s="2">
        <v>200184</v>
      </c>
      <c r="BYJ24" s="2">
        <v>205850</v>
      </c>
      <c r="BYK24" s="2">
        <v>302488</v>
      </c>
      <c r="BYL24" s="2">
        <v>433474</v>
      </c>
      <c r="BYM24" s="2">
        <v>321963</v>
      </c>
      <c r="BYN24" s="2">
        <v>388225</v>
      </c>
      <c r="BYO24" s="2">
        <v>201642</v>
      </c>
      <c r="BYP24" s="2">
        <v>5902236</v>
      </c>
      <c r="BYQ24" s="2">
        <v>765383</v>
      </c>
      <c r="BYR24" s="2">
        <v>896855</v>
      </c>
      <c r="BYS24" s="2">
        <v>29325</v>
      </c>
      <c r="BYT24" s="2">
        <v>23761</v>
      </c>
      <c r="BYU24" s="2">
        <v>54854</v>
      </c>
      <c r="BYV24" s="2">
        <v>451832</v>
      </c>
      <c r="BYW24" s="2">
        <v>0</v>
      </c>
      <c r="BYX24" s="2">
        <v>339912</v>
      </c>
      <c r="BYY24" s="2">
        <v>52752</v>
      </c>
      <c r="BYZ24" s="2">
        <v>331134</v>
      </c>
      <c r="BZA24" s="2">
        <v>178010</v>
      </c>
      <c r="BZB24" s="2">
        <v>54919</v>
      </c>
      <c r="BZC24" s="2">
        <v>196866</v>
      </c>
      <c r="BZD24" s="2">
        <v>4117644</v>
      </c>
      <c r="BZE24" s="2">
        <v>1384592</v>
      </c>
      <c r="BZF24" s="2">
        <v>0</v>
      </c>
      <c r="BZG24" s="2">
        <v>54556</v>
      </c>
      <c r="BZH24" s="2">
        <v>251295</v>
      </c>
      <c r="BZI24" s="2">
        <v>1803317</v>
      </c>
      <c r="BZJ24" s="2">
        <v>45002</v>
      </c>
      <c r="BZK24" s="2">
        <v>4667213</v>
      </c>
      <c r="BZL24" s="2">
        <v>205542</v>
      </c>
      <c r="BZM24" s="2">
        <v>73951</v>
      </c>
      <c r="BZN24" s="2">
        <v>5815630</v>
      </c>
      <c r="BZO24" s="2">
        <v>878487</v>
      </c>
      <c r="BZP24" s="2">
        <v>627631</v>
      </c>
      <c r="BZQ24" s="2">
        <v>112230</v>
      </c>
      <c r="BZR24" s="2">
        <v>0</v>
      </c>
      <c r="BZS24" s="2">
        <v>355587</v>
      </c>
      <c r="BZT24" s="2">
        <v>93622</v>
      </c>
      <c r="BZU24" s="2">
        <v>1180342</v>
      </c>
      <c r="BZV24" s="2">
        <v>292188</v>
      </c>
      <c r="BZW24" s="2">
        <v>781453</v>
      </c>
      <c r="BZX24" s="2">
        <v>669559</v>
      </c>
      <c r="BZY24" s="2">
        <v>1159429</v>
      </c>
      <c r="BZZ24" s="2">
        <v>103671</v>
      </c>
      <c r="CAA24" s="2">
        <v>20985</v>
      </c>
      <c r="CAB24" s="2">
        <v>90406</v>
      </c>
      <c r="CAC24" s="2">
        <v>44030</v>
      </c>
      <c r="CAD24" s="2">
        <v>210535</v>
      </c>
      <c r="CAE24" s="2">
        <v>84754</v>
      </c>
      <c r="CAF24" s="2">
        <v>357185</v>
      </c>
      <c r="CAG24" s="2">
        <v>445528</v>
      </c>
      <c r="CAH24" s="2">
        <v>293455</v>
      </c>
      <c r="CAI24" s="2">
        <v>810121</v>
      </c>
      <c r="CAJ24" s="2">
        <v>980051</v>
      </c>
      <c r="CAK24" s="2">
        <v>273071</v>
      </c>
      <c r="CAL24" s="2">
        <v>915069</v>
      </c>
      <c r="CAM24" s="2">
        <v>593000</v>
      </c>
      <c r="CAN24" s="2">
        <v>608747</v>
      </c>
      <c r="CAO24" s="2">
        <v>36803</v>
      </c>
      <c r="CAP24" s="2">
        <v>570010</v>
      </c>
      <c r="CAQ24" s="2">
        <v>423537</v>
      </c>
      <c r="CAR24" s="2">
        <v>415368</v>
      </c>
      <c r="CAS24" s="2">
        <v>42250</v>
      </c>
      <c r="CAT24" s="2">
        <v>137808</v>
      </c>
      <c r="CAU24" s="2">
        <v>1520498</v>
      </c>
      <c r="CAV24" s="2">
        <v>169518</v>
      </c>
      <c r="CAW24" s="2">
        <v>17878</v>
      </c>
      <c r="CAX24" s="2">
        <v>35185</v>
      </c>
      <c r="CAY24" s="2">
        <v>40544</v>
      </c>
      <c r="CAZ24" s="2">
        <v>262610</v>
      </c>
      <c r="CBA24" s="2">
        <v>553566</v>
      </c>
      <c r="CBB24" s="2">
        <v>125880</v>
      </c>
      <c r="CBC24" s="2">
        <v>58965</v>
      </c>
      <c r="CBD24" s="2">
        <v>4082405</v>
      </c>
      <c r="CBE24" s="2">
        <v>122285</v>
      </c>
      <c r="CBF24" s="2">
        <v>46931</v>
      </c>
      <c r="CBG24" s="2">
        <v>140761</v>
      </c>
      <c r="CBH24" s="2">
        <v>0</v>
      </c>
      <c r="CBI24" s="2">
        <v>962367</v>
      </c>
      <c r="CBJ24" s="2">
        <v>160553</v>
      </c>
      <c r="CBK24" s="2">
        <v>388443</v>
      </c>
      <c r="CBL24" s="2">
        <v>208013</v>
      </c>
      <c r="CBM24" s="2">
        <v>69770</v>
      </c>
      <c r="CBN24" s="2">
        <v>155070</v>
      </c>
      <c r="CBO24" s="2">
        <v>54745</v>
      </c>
      <c r="CBP24" s="2">
        <v>202417</v>
      </c>
      <c r="CBQ24" s="2">
        <v>488459</v>
      </c>
      <c r="CBR24" s="2">
        <v>64607</v>
      </c>
      <c r="CBS24" s="2">
        <v>66512</v>
      </c>
      <c r="CBT24" s="2">
        <v>392963</v>
      </c>
      <c r="CBU24" s="2">
        <v>66369</v>
      </c>
      <c r="CBV24" s="2">
        <v>145794</v>
      </c>
      <c r="CBW24" s="2">
        <v>336218</v>
      </c>
      <c r="CBX24" s="2">
        <v>94111</v>
      </c>
      <c r="CBY24" s="2">
        <v>0</v>
      </c>
      <c r="CBZ24" s="2">
        <v>917618</v>
      </c>
      <c r="CCA24" s="2">
        <v>214934</v>
      </c>
      <c r="CCB24" s="2">
        <v>136324</v>
      </c>
      <c r="CCC24" s="2">
        <v>219864</v>
      </c>
      <c r="CCD24" s="2">
        <v>55065</v>
      </c>
      <c r="CCE24" s="2">
        <v>317083</v>
      </c>
      <c r="CCF24" s="2">
        <v>154050</v>
      </c>
      <c r="CCG24" s="2">
        <v>146744</v>
      </c>
      <c r="CCH24" s="2">
        <v>751054</v>
      </c>
      <c r="CCI24" s="2">
        <v>33886</v>
      </c>
      <c r="CCJ24" s="2">
        <v>92417</v>
      </c>
      <c r="CCK24" s="2">
        <v>28530</v>
      </c>
      <c r="CCL24" s="2">
        <v>50479</v>
      </c>
      <c r="CCM24" s="2">
        <v>197625</v>
      </c>
      <c r="CCN24" s="2">
        <v>67233</v>
      </c>
      <c r="CCO24" s="2">
        <v>15587</v>
      </c>
      <c r="CCP24" s="2">
        <v>44777</v>
      </c>
      <c r="CCQ24" s="2">
        <v>78630</v>
      </c>
      <c r="CCR24" s="2">
        <v>207914</v>
      </c>
      <c r="CCS24" s="2">
        <v>263464</v>
      </c>
      <c r="CCT24" s="2">
        <v>40198</v>
      </c>
      <c r="CCU24" s="2">
        <v>292322</v>
      </c>
      <c r="CCV24" s="2">
        <v>169503</v>
      </c>
      <c r="CCW24" s="2">
        <v>107156</v>
      </c>
      <c r="CCX24" s="2">
        <v>73463</v>
      </c>
      <c r="CCY24" s="2">
        <v>70555</v>
      </c>
      <c r="CCZ24" s="2">
        <v>37126</v>
      </c>
      <c r="CDA24" s="2">
        <v>356968</v>
      </c>
      <c r="CDB24" s="2">
        <v>31459</v>
      </c>
      <c r="CDC24" s="2">
        <v>78800</v>
      </c>
      <c r="CDD24" s="2">
        <v>322077</v>
      </c>
      <c r="CDE24" s="2">
        <v>575601</v>
      </c>
      <c r="CDF24" s="2">
        <v>612516</v>
      </c>
      <c r="CDG24" s="2">
        <v>117048</v>
      </c>
      <c r="CDH24" s="2">
        <v>37696</v>
      </c>
      <c r="CDI24" s="2">
        <v>14655</v>
      </c>
      <c r="CDJ24" s="2">
        <v>54793</v>
      </c>
      <c r="CDK24" s="2">
        <v>123367</v>
      </c>
      <c r="CDL24" s="2">
        <v>310874</v>
      </c>
      <c r="CDM24" s="2">
        <v>78301</v>
      </c>
      <c r="CDN24" s="2">
        <v>81851</v>
      </c>
      <c r="CDO24" s="2">
        <v>70171</v>
      </c>
      <c r="CDP24" s="2">
        <v>16776</v>
      </c>
      <c r="CDQ24" s="2">
        <v>59323</v>
      </c>
      <c r="CDR24" s="2">
        <v>215154</v>
      </c>
      <c r="CDS24" s="2">
        <v>423127</v>
      </c>
      <c r="CDT24" s="2">
        <v>333846</v>
      </c>
      <c r="CDU24" s="2">
        <v>2491435</v>
      </c>
      <c r="CDV24" s="2">
        <v>108515</v>
      </c>
      <c r="CDW24" s="2">
        <v>47307</v>
      </c>
      <c r="CDX24" s="2">
        <v>222063</v>
      </c>
      <c r="CDY24" s="2">
        <v>501587</v>
      </c>
      <c r="CDZ24" s="2">
        <v>49754</v>
      </c>
      <c r="CEA24" s="2">
        <v>77181</v>
      </c>
      <c r="CEB24" s="2">
        <v>150658</v>
      </c>
      <c r="CEC24" s="2">
        <v>53781</v>
      </c>
      <c r="CED24" s="2">
        <v>285103</v>
      </c>
      <c r="CEE24" s="2">
        <v>35914</v>
      </c>
      <c r="CEF24" s="2">
        <v>155869</v>
      </c>
      <c r="CEG24" s="2">
        <v>86966</v>
      </c>
      <c r="CEH24" s="2">
        <v>347593</v>
      </c>
      <c r="CEI24" s="2">
        <v>547266</v>
      </c>
      <c r="CEJ24" s="2">
        <v>118947</v>
      </c>
      <c r="CEK24" s="2">
        <v>412260</v>
      </c>
      <c r="CEL24" s="2">
        <v>82832</v>
      </c>
      <c r="CEM24" s="2">
        <v>63026</v>
      </c>
      <c r="CEN24" s="2">
        <v>14100</v>
      </c>
      <c r="CEO24" s="2">
        <v>69067</v>
      </c>
      <c r="CEP24" s="2">
        <v>134738</v>
      </c>
      <c r="CEQ24" s="2">
        <v>344486</v>
      </c>
      <c r="CER24" s="2">
        <v>95335</v>
      </c>
      <c r="CES24" s="2">
        <v>169389</v>
      </c>
      <c r="CET24" s="2">
        <v>14613</v>
      </c>
      <c r="CEU24" s="2">
        <v>396393</v>
      </c>
      <c r="CEV24" s="2">
        <v>67930</v>
      </c>
      <c r="CEW24" s="2">
        <v>133411</v>
      </c>
      <c r="CEX24" s="2">
        <v>141589</v>
      </c>
      <c r="CEY24" s="2">
        <v>77151</v>
      </c>
      <c r="CEZ24" s="2">
        <v>332883</v>
      </c>
      <c r="CFA24" s="2">
        <v>13788</v>
      </c>
      <c r="CFB24" s="2">
        <v>2065606</v>
      </c>
      <c r="CFC24" s="2">
        <v>84813</v>
      </c>
      <c r="CFD24" s="2">
        <v>748183</v>
      </c>
      <c r="CFE24" s="2">
        <v>737382</v>
      </c>
      <c r="CFF24" s="2">
        <v>24659</v>
      </c>
      <c r="CFG24" s="2">
        <v>82157</v>
      </c>
      <c r="CFH24" s="2">
        <v>230715</v>
      </c>
      <c r="CFI24" s="2">
        <v>155095</v>
      </c>
      <c r="CFJ24" s="2">
        <v>2178895</v>
      </c>
      <c r="CFK24" s="2">
        <v>188636</v>
      </c>
      <c r="CFL24" s="2">
        <v>110206</v>
      </c>
      <c r="CFM24" s="2">
        <v>750879</v>
      </c>
      <c r="CFN24" s="2">
        <v>427074</v>
      </c>
      <c r="CFO24" s="2">
        <v>257793</v>
      </c>
      <c r="CFP24" s="2">
        <v>589058</v>
      </c>
      <c r="CFQ24" s="2">
        <v>196121</v>
      </c>
      <c r="CFR24" s="2">
        <v>68768</v>
      </c>
      <c r="CFS24" s="2">
        <v>341002</v>
      </c>
      <c r="CFT24" s="2">
        <v>116450</v>
      </c>
      <c r="CFU24" s="2">
        <v>73891</v>
      </c>
      <c r="CFV24" s="2">
        <v>61415</v>
      </c>
      <c r="CFW24" s="2">
        <v>862244</v>
      </c>
      <c r="CFX24" s="2">
        <v>262843</v>
      </c>
      <c r="CFY24" s="2">
        <v>41427</v>
      </c>
      <c r="CFZ24" s="2">
        <v>60510</v>
      </c>
      <c r="CGA24" s="2">
        <v>224053</v>
      </c>
      <c r="CGB24" s="2">
        <v>100409</v>
      </c>
      <c r="CGC24" s="2">
        <v>619336</v>
      </c>
      <c r="CGD24" s="2">
        <v>603916</v>
      </c>
      <c r="CGE24" s="2">
        <v>78982</v>
      </c>
      <c r="CGF24" s="2">
        <v>813064</v>
      </c>
      <c r="CGG24" s="2">
        <v>567031</v>
      </c>
      <c r="CGH24" s="2">
        <v>120591</v>
      </c>
      <c r="CGI24" s="2">
        <v>119034</v>
      </c>
      <c r="CGJ24" s="2">
        <v>52856</v>
      </c>
      <c r="CGK24" s="2">
        <v>403830</v>
      </c>
      <c r="CGL24" s="2">
        <v>81218</v>
      </c>
      <c r="CGM24" s="2">
        <v>47795</v>
      </c>
      <c r="CGN24" s="2">
        <v>102702</v>
      </c>
      <c r="CGO24" s="2">
        <v>229391</v>
      </c>
      <c r="CGP24" s="2">
        <v>197149</v>
      </c>
      <c r="CGQ24" s="2">
        <v>29918</v>
      </c>
      <c r="CGR24" s="2">
        <v>60299</v>
      </c>
      <c r="CGS24" s="2">
        <v>92904</v>
      </c>
      <c r="CGT24" s="2">
        <v>12342</v>
      </c>
      <c r="CGU24" s="2">
        <v>377149</v>
      </c>
      <c r="CGV24" s="2">
        <v>815997</v>
      </c>
      <c r="CGW24" s="2">
        <v>105286</v>
      </c>
      <c r="CGX24" s="2">
        <v>178151</v>
      </c>
      <c r="CGY24" s="2">
        <v>49194</v>
      </c>
      <c r="CGZ24" s="2">
        <v>90019</v>
      </c>
      <c r="CHA24" s="2">
        <v>50256</v>
      </c>
      <c r="CHB24" s="2">
        <v>169069</v>
      </c>
      <c r="CHC24" s="2">
        <v>19083</v>
      </c>
      <c r="CHD24" s="2">
        <v>85378</v>
      </c>
      <c r="CHE24" s="2">
        <v>65553</v>
      </c>
      <c r="CHF24" s="2">
        <v>239618</v>
      </c>
      <c r="CHG24" s="2">
        <v>237601</v>
      </c>
      <c r="CHH24" s="2">
        <v>370147</v>
      </c>
      <c r="CHI24" s="2">
        <v>25904</v>
      </c>
      <c r="CHJ24" s="2">
        <v>44200</v>
      </c>
      <c r="CHK24" s="2">
        <v>41908</v>
      </c>
      <c r="CHL24" s="2">
        <v>16553</v>
      </c>
      <c r="CHM24" s="2">
        <v>109028</v>
      </c>
      <c r="CHN24" s="2">
        <v>19642</v>
      </c>
      <c r="CHO24" s="2">
        <v>22923</v>
      </c>
      <c r="CHP24" s="2">
        <v>110467</v>
      </c>
      <c r="CHQ24" s="2">
        <v>33202</v>
      </c>
      <c r="CHR24" s="2">
        <v>3012221</v>
      </c>
      <c r="CHS24" s="2">
        <v>49846</v>
      </c>
      <c r="CHT24" s="2">
        <v>295216</v>
      </c>
      <c r="CHU24" s="2">
        <v>1762691</v>
      </c>
      <c r="CHV24" s="2">
        <v>417919</v>
      </c>
      <c r="CHW24" s="2">
        <v>280996</v>
      </c>
      <c r="CHX24" s="2">
        <v>23988</v>
      </c>
      <c r="CHY24" s="2">
        <v>427090</v>
      </c>
      <c r="CHZ24" s="2">
        <v>88698</v>
      </c>
      <c r="CIA24" s="2">
        <v>41460</v>
      </c>
      <c r="CIB24" s="2">
        <v>10852</v>
      </c>
      <c r="CIC24" s="2">
        <v>64168</v>
      </c>
      <c r="CID24" s="2">
        <v>290409</v>
      </c>
      <c r="CIE24" s="2">
        <v>122761</v>
      </c>
      <c r="CIF24" s="2">
        <v>15341</v>
      </c>
      <c r="CIG24" s="2">
        <v>180014</v>
      </c>
      <c r="CIH24" s="2">
        <v>97589</v>
      </c>
      <c r="CII24" s="2">
        <v>76701</v>
      </c>
      <c r="CIJ24" s="2">
        <v>14515</v>
      </c>
      <c r="CIK24" s="2">
        <v>11848</v>
      </c>
      <c r="CIL24" s="2">
        <v>34944</v>
      </c>
      <c r="CIM24" s="2">
        <v>102160</v>
      </c>
      <c r="CIN24" s="2">
        <v>64221</v>
      </c>
      <c r="CIO24" s="2">
        <v>16004</v>
      </c>
      <c r="CIP24" s="2">
        <v>174453</v>
      </c>
      <c r="CIQ24" s="2">
        <v>131545</v>
      </c>
      <c r="CIR24" s="2">
        <v>1223334</v>
      </c>
      <c r="CIS24" s="2">
        <v>2095634</v>
      </c>
      <c r="CIT24" s="2">
        <v>58458</v>
      </c>
      <c r="CIU24" s="2">
        <v>289710</v>
      </c>
      <c r="CIV24" s="2">
        <v>105726</v>
      </c>
      <c r="CIW24" s="2">
        <v>762739</v>
      </c>
      <c r="CIX24" s="2">
        <v>205674</v>
      </c>
      <c r="CIY24" s="2">
        <v>196860</v>
      </c>
      <c r="CIZ24" s="2">
        <v>35794</v>
      </c>
      <c r="CJA24" s="2">
        <v>767842</v>
      </c>
      <c r="CJB24" s="2">
        <v>84518</v>
      </c>
      <c r="CJC24" s="2">
        <v>68944</v>
      </c>
      <c r="CJD24" s="2">
        <v>29322</v>
      </c>
      <c r="CJE24" s="2">
        <v>402078</v>
      </c>
      <c r="CJF24" s="2">
        <v>118117</v>
      </c>
      <c r="CJG24" s="2">
        <v>226971</v>
      </c>
      <c r="CJH24" s="2">
        <v>277358</v>
      </c>
      <c r="CJI24" s="2">
        <v>231469</v>
      </c>
      <c r="CJJ24" s="2">
        <v>133289</v>
      </c>
      <c r="CJK24" s="2">
        <v>29628</v>
      </c>
      <c r="CJL24" s="2">
        <v>78557</v>
      </c>
      <c r="CJM24" s="2">
        <v>11589</v>
      </c>
      <c r="CJN24" s="2">
        <v>347130</v>
      </c>
      <c r="CJO24" s="2">
        <v>124283</v>
      </c>
      <c r="CJP24" s="2">
        <v>129191</v>
      </c>
      <c r="CJQ24" s="2">
        <v>73606</v>
      </c>
      <c r="CJR24" s="2">
        <v>172418</v>
      </c>
      <c r="CJS24" s="2">
        <v>2328457</v>
      </c>
      <c r="CJT24" s="2">
        <v>123458</v>
      </c>
      <c r="CJU24" s="2">
        <v>297096</v>
      </c>
      <c r="CJV24" s="2">
        <v>199006</v>
      </c>
      <c r="CJW24" s="2">
        <v>68910</v>
      </c>
      <c r="CJX24" s="2">
        <v>757572</v>
      </c>
      <c r="CJY24" s="2">
        <v>49135</v>
      </c>
      <c r="CJZ24" s="2">
        <v>100714</v>
      </c>
      <c r="CKA24" s="2">
        <v>162107</v>
      </c>
      <c r="CKB24" s="2">
        <v>164642</v>
      </c>
      <c r="CKC24" s="2">
        <v>73053</v>
      </c>
      <c r="CKD24" s="2">
        <v>22652</v>
      </c>
      <c r="CKE24" s="2">
        <v>47722</v>
      </c>
      <c r="CKF24" s="2">
        <v>335161</v>
      </c>
      <c r="CKG24" s="2">
        <v>139538</v>
      </c>
      <c r="CKH24" s="2">
        <v>41613</v>
      </c>
      <c r="CKI24" s="2">
        <v>91989</v>
      </c>
      <c r="CKJ24" s="2">
        <v>9200</v>
      </c>
      <c r="CKK24" s="2">
        <v>61398</v>
      </c>
      <c r="CKL24" s="2">
        <v>437926</v>
      </c>
      <c r="CKM24" s="2">
        <v>90394</v>
      </c>
      <c r="CKN24" s="2">
        <v>299912</v>
      </c>
      <c r="CKO24" s="2">
        <v>988212</v>
      </c>
      <c r="CKP24" s="2">
        <v>169001</v>
      </c>
      <c r="CKQ24" s="2">
        <v>143177</v>
      </c>
      <c r="CKR24" s="2">
        <v>374587</v>
      </c>
      <c r="CKS24" s="2">
        <v>246340</v>
      </c>
      <c r="CKT24" s="2">
        <v>610970</v>
      </c>
      <c r="CKU24" s="2">
        <v>330939</v>
      </c>
      <c r="CKV24" s="2">
        <v>1115331</v>
      </c>
      <c r="CKW24" s="2">
        <v>84699</v>
      </c>
      <c r="CKX24" s="2">
        <v>1033816</v>
      </c>
      <c r="CKY24" s="2">
        <v>300189</v>
      </c>
      <c r="CKZ24" s="2">
        <v>224827</v>
      </c>
      <c r="CLA24" s="2">
        <v>72155</v>
      </c>
      <c r="CLB24" s="2">
        <v>158133</v>
      </c>
      <c r="CLC24" s="2">
        <v>317584</v>
      </c>
      <c r="CLD24" s="2">
        <v>50337</v>
      </c>
      <c r="CLE24" s="2">
        <v>138862</v>
      </c>
      <c r="CLF24" s="2">
        <v>175773</v>
      </c>
      <c r="CLG24" s="2">
        <v>94225</v>
      </c>
      <c r="CLH24" s="2">
        <v>161395</v>
      </c>
      <c r="CLI24" s="2">
        <v>87718</v>
      </c>
      <c r="CLJ24" s="2">
        <v>84240</v>
      </c>
      <c r="CLK24" s="2">
        <v>657546</v>
      </c>
      <c r="CLL24" s="2">
        <v>17503800</v>
      </c>
      <c r="CLM24" s="2">
        <v>177547</v>
      </c>
      <c r="CLN24" s="2">
        <v>106476</v>
      </c>
      <c r="CLO24" s="2">
        <v>185810</v>
      </c>
      <c r="CLP24" s="2">
        <v>77275</v>
      </c>
      <c r="CLQ24" s="2">
        <v>100145</v>
      </c>
      <c r="CLR24" s="2">
        <v>25816</v>
      </c>
      <c r="CLS24" s="2">
        <v>55512</v>
      </c>
      <c r="CLT24" s="2">
        <v>51933</v>
      </c>
      <c r="CLU24" s="2">
        <v>115252</v>
      </c>
      <c r="CLV24" s="2">
        <v>199725</v>
      </c>
      <c r="CLW24" s="2">
        <v>216331</v>
      </c>
      <c r="CLX24" s="2">
        <v>174273</v>
      </c>
      <c r="CLY24" s="2">
        <v>79339</v>
      </c>
      <c r="CLZ24" s="2">
        <v>226326</v>
      </c>
      <c r="CMA24" s="2">
        <v>89167</v>
      </c>
      <c r="CMB24" s="2">
        <v>395377</v>
      </c>
      <c r="CMC24" s="2" t="s">
        <v>5</v>
      </c>
      <c r="CMD24" s="2">
        <v>1507519</v>
      </c>
      <c r="CME24" s="2">
        <v>83784</v>
      </c>
      <c r="CMF24" s="2">
        <v>0</v>
      </c>
      <c r="CMG24" s="2">
        <v>11264293</v>
      </c>
      <c r="CMH24" s="2">
        <v>319341</v>
      </c>
      <c r="CMI24" s="2">
        <v>189743</v>
      </c>
      <c r="CMJ24" s="2">
        <v>369591</v>
      </c>
      <c r="CMK24" s="2">
        <v>114006</v>
      </c>
      <c r="CML24" s="2">
        <v>49993</v>
      </c>
      <c r="CMM24" s="2">
        <v>223509</v>
      </c>
      <c r="CMN24" s="2">
        <v>24551</v>
      </c>
      <c r="CMO24" s="2">
        <v>297942</v>
      </c>
      <c r="CMP24" s="2">
        <v>292908</v>
      </c>
      <c r="CMQ24" s="2">
        <v>120872</v>
      </c>
      <c r="CMR24" s="2">
        <v>3908003</v>
      </c>
      <c r="CMS24" s="2">
        <v>1792066</v>
      </c>
      <c r="CMT24" s="2">
        <v>71950</v>
      </c>
      <c r="CMU24" s="2">
        <v>547328</v>
      </c>
      <c r="CMV24" s="2">
        <v>609499</v>
      </c>
      <c r="CMW24" s="2">
        <v>188678</v>
      </c>
      <c r="CMX24" s="2">
        <v>223348</v>
      </c>
      <c r="CMY24" s="2">
        <v>178558</v>
      </c>
      <c r="CMZ24" s="2">
        <v>40220</v>
      </c>
      <c r="CNA24" s="2">
        <v>438173</v>
      </c>
      <c r="CNB24" s="2">
        <v>151931</v>
      </c>
      <c r="CNC24" s="2">
        <v>436489</v>
      </c>
      <c r="CND24" s="2">
        <v>3187857</v>
      </c>
      <c r="CNE24" s="2">
        <v>36896</v>
      </c>
      <c r="CNF24" s="2">
        <v>14808</v>
      </c>
      <c r="CNG24" s="2">
        <v>703972</v>
      </c>
      <c r="CNH24" s="2">
        <v>47112</v>
      </c>
      <c r="CNI24" s="2">
        <v>591015</v>
      </c>
      <c r="CNJ24" s="2">
        <v>171008</v>
      </c>
      <c r="CNK24" s="2">
        <v>4539903</v>
      </c>
      <c r="CNL24" s="2">
        <v>1809982</v>
      </c>
      <c r="CNM24" s="2">
        <v>1441328</v>
      </c>
      <c r="CNN24" s="2">
        <v>292527</v>
      </c>
      <c r="CNO24" s="2">
        <v>265925</v>
      </c>
      <c r="CNP24" s="2">
        <v>631595</v>
      </c>
      <c r="CNQ24" s="2">
        <v>87054</v>
      </c>
      <c r="CNR24" s="2">
        <v>538534</v>
      </c>
      <c r="CNS24" s="2">
        <v>96854</v>
      </c>
      <c r="CNT24" s="2">
        <v>84857</v>
      </c>
      <c r="CNU24" s="2">
        <v>45813</v>
      </c>
      <c r="CNV24" s="2">
        <v>104117</v>
      </c>
      <c r="CNW24" s="2">
        <v>162149</v>
      </c>
      <c r="CNX24" s="2">
        <v>77916</v>
      </c>
      <c r="CNY24" s="2">
        <v>193546</v>
      </c>
      <c r="CNZ24" s="2">
        <v>889286</v>
      </c>
      <c r="COA24" s="2">
        <v>1565036</v>
      </c>
      <c r="COB24" s="2">
        <v>406333</v>
      </c>
      <c r="COC24" s="2">
        <v>100077</v>
      </c>
      <c r="COD24" s="2">
        <v>504214</v>
      </c>
      <c r="COE24" s="2">
        <v>922495</v>
      </c>
      <c r="COF24" s="2">
        <v>201560</v>
      </c>
      <c r="COG24" s="2">
        <v>76552</v>
      </c>
      <c r="COH24" s="2">
        <v>747976</v>
      </c>
      <c r="COI24" s="2">
        <v>650890</v>
      </c>
      <c r="COJ24" s="2">
        <v>2371212</v>
      </c>
      <c r="COK24" s="2">
        <v>247595</v>
      </c>
      <c r="COL24" s="2">
        <v>908518</v>
      </c>
      <c r="COM24" s="2">
        <v>980320</v>
      </c>
      <c r="CON24" s="2">
        <v>31371</v>
      </c>
      <c r="COO24" s="2">
        <v>608702</v>
      </c>
      <c r="COP24" s="2">
        <v>0</v>
      </c>
      <c r="COQ24" s="2">
        <v>82928</v>
      </c>
      <c r="COR24" s="2">
        <v>242593</v>
      </c>
      <c r="COS24" s="2">
        <v>112825</v>
      </c>
      <c r="COT24" s="2">
        <v>2116772</v>
      </c>
      <c r="COU24" s="2">
        <v>63274</v>
      </c>
      <c r="COV24" s="2">
        <v>2590710</v>
      </c>
      <c r="COW24" s="2">
        <v>217057</v>
      </c>
      <c r="COX24" s="2">
        <v>1714893</v>
      </c>
      <c r="COY24" s="2">
        <v>258325</v>
      </c>
      <c r="COZ24" s="2">
        <v>236446</v>
      </c>
      <c r="CPA24" s="2">
        <v>64065</v>
      </c>
      <c r="CPB24" s="2">
        <v>805100</v>
      </c>
      <c r="CPC24" s="2">
        <v>159257</v>
      </c>
      <c r="CPD24" s="2">
        <v>465424</v>
      </c>
      <c r="CPE24" s="2">
        <v>76988</v>
      </c>
      <c r="CPF24" s="2">
        <v>44677</v>
      </c>
      <c r="CPG24" s="2">
        <v>399716</v>
      </c>
      <c r="CPH24" s="2">
        <v>91785</v>
      </c>
      <c r="CPI24" s="2">
        <v>459634</v>
      </c>
      <c r="CPJ24" s="2">
        <v>552590</v>
      </c>
      <c r="CPK24" s="2">
        <v>420126</v>
      </c>
      <c r="CPL24" s="2">
        <v>308073</v>
      </c>
      <c r="CPM24" s="2">
        <v>57481</v>
      </c>
      <c r="CPN24" s="2">
        <v>152861</v>
      </c>
      <c r="CPO24" s="2">
        <v>222550</v>
      </c>
      <c r="CPP24" s="2">
        <v>418336</v>
      </c>
      <c r="CPQ24" s="2">
        <v>746439</v>
      </c>
      <c r="CPR24" s="2">
        <v>796361</v>
      </c>
      <c r="CPS24" s="2">
        <v>91439</v>
      </c>
      <c r="CPT24" s="2">
        <v>108760</v>
      </c>
      <c r="CPU24" s="2">
        <v>99262</v>
      </c>
      <c r="CPV24" s="2">
        <v>55176</v>
      </c>
      <c r="CPW24" s="2">
        <v>42924</v>
      </c>
      <c r="CPX24" s="2">
        <v>59642</v>
      </c>
      <c r="CPY24" s="2">
        <v>4049392</v>
      </c>
      <c r="CPZ24" s="2">
        <v>596049</v>
      </c>
      <c r="CQA24" s="2">
        <v>152972</v>
      </c>
      <c r="CQB24" s="2">
        <v>228316</v>
      </c>
      <c r="CQC24" s="2">
        <v>78889</v>
      </c>
      <c r="CQD24" s="2">
        <v>135138</v>
      </c>
      <c r="CQE24" s="2">
        <v>1046469</v>
      </c>
      <c r="CQF24" s="2">
        <v>7503817</v>
      </c>
      <c r="CQG24" s="2">
        <v>14174925</v>
      </c>
      <c r="CQH24" s="2">
        <v>0</v>
      </c>
      <c r="CQI24" s="2">
        <v>1051313</v>
      </c>
      <c r="CQJ24" s="2">
        <v>325709</v>
      </c>
      <c r="CQK24" s="2">
        <v>125608</v>
      </c>
      <c r="CQL24" s="2">
        <v>389092</v>
      </c>
      <c r="CQM24" s="2">
        <v>66072</v>
      </c>
      <c r="CQN24" s="2">
        <v>49745</v>
      </c>
      <c r="CQO24" s="2">
        <v>2128381</v>
      </c>
      <c r="CQP24" s="2">
        <v>544769</v>
      </c>
      <c r="CQQ24" s="2">
        <v>370587</v>
      </c>
      <c r="CQR24" s="2">
        <v>11180239</v>
      </c>
      <c r="CQS24" s="2">
        <v>68731</v>
      </c>
      <c r="CQT24" s="2">
        <v>131309</v>
      </c>
      <c r="CQU24" s="2">
        <v>146574</v>
      </c>
      <c r="CQV24" s="2">
        <v>49359</v>
      </c>
      <c r="CQW24" s="2">
        <v>53632</v>
      </c>
      <c r="CQX24" s="2">
        <v>346004</v>
      </c>
      <c r="CQY24" s="2">
        <v>295387</v>
      </c>
      <c r="CQZ24" s="2">
        <v>973790</v>
      </c>
      <c r="CRA24" s="2">
        <v>130928</v>
      </c>
      <c r="CRB24" s="2">
        <v>126592</v>
      </c>
      <c r="CRC24" s="2">
        <v>470325</v>
      </c>
      <c r="CRD24" s="2">
        <v>63496</v>
      </c>
      <c r="CRE24" s="2">
        <v>733435</v>
      </c>
      <c r="CRF24" s="2">
        <v>41424</v>
      </c>
      <c r="CRG24" s="2">
        <v>0</v>
      </c>
      <c r="CRH24" s="2">
        <v>36423753</v>
      </c>
      <c r="CRI24" s="2">
        <v>411326</v>
      </c>
      <c r="CRJ24" s="2">
        <v>451294</v>
      </c>
      <c r="CRK24" s="2">
        <v>69323</v>
      </c>
      <c r="CRL24" s="2">
        <v>207717</v>
      </c>
      <c r="CRM24" s="2">
        <v>391354</v>
      </c>
      <c r="CRN24" s="2">
        <v>447559</v>
      </c>
      <c r="CRO24" s="2">
        <v>73805</v>
      </c>
      <c r="CRP24" s="2">
        <v>925740</v>
      </c>
      <c r="CRQ24" s="2">
        <v>55954</v>
      </c>
      <c r="CRR24" s="2">
        <v>102079</v>
      </c>
      <c r="CRS24" s="2">
        <v>133634</v>
      </c>
      <c r="CRT24" s="2">
        <v>526900</v>
      </c>
      <c r="CRU24" s="2">
        <v>157396</v>
      </c>
      <c r="CRV24" s="2">
        <v>176304</v>
      </c>
      <c r="CRW24" s="2">
        <v>188218</v>
      </c>
      <c r="CRX24" s="2">
        <v>91771</v>
      </c>
      <c r="CRY24" s="2">
        <v>46334</v>
      </c>
      <c r="CRZ24" s="2">
        <v>152822</v>
      </c>
      <c r="CSA24" s="2">
        <v>1813619</v>
      </c>
      <c r="CSB24" s="2">
        <v>236794</v>
      </c>
      <c r="CSC24" s="2">
        <v>6068796</v>
      </c>
      <c r="CSD24" s="2">
        <v>474568</v>
      </c>
      <c r="CSE24" s="2">
        <v>35262589</v>
      </c>
      <c r="CSF24" s="2">
        <v>360769</v>
      </c>
      <c r="CSG24" s="2">
        <v>290009</v>
      </c>
      <c r="CSH24" s="2">
        <v>66464</v>
      </c>
      <c r="CSI24" s="2">
        <v>106777</v>
      </c>
      <c r="CSJ24" s="2">
        <v>3186136</v>
      </c>
      <c r="CSK24" s="2">
        <v>162873</v>
      </c>
      <c r="CSL24" s="2">
        <v>70656</v>
      </c>
      <c r="CSM24" s="2">
        <v>319714</v>
      </c>
      <c r="CSN24" s="2">
        <v>352540</v>
      </c>
      <c r="CSO24" s="2">
        <v>337424</v>
      </c>
      <c r="CSP24" s="2" t="s">
        <v>5</v>
      </c>
      <c r="CSQ24" s="2">
        <v>315984</v>
      </c>
      <c r="CSR24" s="2">
        <v>224071</v>
      </c>
      <c r="CSS24" s="2">
        <v>544484</v>
      </c>
      <c r="CST24" s="2">
        <v>146850</v>
      </c>
      <c r="CSU24" s="2">
        <v>439533</v>
      </c>
      <c r="CSV24" s="2">
        <v>460917</v>
      </c>
      <c r="CSW24" s="2">
        <v>168211</v>
      </c>
      <c r="CSX24" s="2">
        <v>52357</v>
      </c>
      <c r="CSY24" s="2">
        <v>191608</v>
      </c>
      <c r="CSZ24" s="2">
        <v>137449</v>
      </c>
      <c r="CTA24" s="2">
        <v>1993669</v>
      </c>
      <c r="CTB24" s="2">
        <v>23179326</v>
      </c>
      <c r="CTC24" s="2">
        <v>56697</v>
      </c>
      <c r="CTD24" s="2">
        <v>464291</v>
      </c>
      <c r="CTE24" s="2">
        <v>96581</v>
      </c>
      <c r="CTF24" s="2">
        <v>362234</v>
      </c>
      <c r="CTG24" s="2">
        <v>183226</v>
      </c>
      <c r="CTH24" s="2">
        <v>1261695</v>
      </c>
      <c r="CTI24" s="2">
        <v>869846</v>
      </c>
      <c r="CTJ24" s="2">
        <v>18629468</v>
      </c>
      <c r="CTK24" s="2">
        <v>19139</v>
      </c>
      <c r="CTL24" s="2">
        <v>184720</v>
      </c>
      <c r="CTM24" s="2">
        <v>427209</v>
      </c>
      <c r="CTN24" s="2">
        <v>809813</v>
      </c>
      <c r="CTO24" s="2">
        <v>1240758</v>
      </c>
      <c r="CTP24" s="2">
        <v>168235</v>
      </c>
      <c r="CTQ24" s="2">
        <v>137519</v>
      </c>
      <c r="CTR24" s="2">
        <v>126425</v>
      </c>
      <c r="CTS24" s="2">
        <v>213199</v>
      </c>
      <c r="CTT24" s="2">
        <v>245332</v>
      </c>
      <c r="CTU24" s="2">
        <v>13516192</v>
      </c>
      <c r="CTV24" s="2">
        <v>381227</v>
      </c>
      <c r="CTW24" s="2">
        <v>151060</v>
      </c>
      <c r="CTX24" s="2">
        <v>403685</v>
      </c>
      <c r="CTY24" s="2">
        <v>80863</v>
      </c>
      <c r="CTZ24" s="2">
        <v>77493</v>
      </c>
      <c r="CUA24" s="2">
        <v>364736</v>
      </c>
      <c r="CUB24" s="2">
        <v>79416</v>
      </c>
      <c r="CUC24" s="2">
        <v>193056</v>
      </c>
      <c r="CUD24" s="2">
        <v>70135</v>
      </c>
      <c r="CUE24" s="2">
        <v>80353</v>
      </c>
      <c r="CUF24" s="2">
        <v>0</v>
      </c>
      <c r="CUG24" s="2">
        <v>87472</v>
      </c>
      <c r="CUH24" s="2">
        <v>467247</v>
      </c>
      <c r="CUI24" s="2">
        <v>35844</v>
      </c>
      <c r="CUJ24" s="2">
        <v>16478914</v>
      </c>
      <c r="CUK24" s="2">
        <v>328738</v>
      </c>
      <c r="CUL24" s="2">
        <v>70200</v>
      </c>
      <c r="CUM24" s="2">
        <v>28241</v>
      </c>
      <c r="CUN24" s="2">
        <v>75872</v>
      </c>
      <c r="CUO24" s="2">
        <v>123286</v>
      </c>
      <c r="CUP24" s="2">
        <v>49357</v>
      </c>
      <c r="CUQ24" s="2">
        <v>18353679</v>
      </c>
      <c r="CUR24" s="2">
        <v>981222</v>
      </c>
      <c r="CUS24" s="2">
        <v>302523</v>
      </c>
      <c r="CUT24" s="2">
        <v>127399</v>
      </c>
      <c r="CUU24" s="2">
        <v>158384</v>
      </c>
      <c r="CUV24" s="2">
        <v>1565583</v>
      </c>
      <c r="CUW24" s="2">
        <v>37259</v>
      </c>
      <c r="CUX24" s="2">
        <v>85067</v>
      </c>
      <c r="CUY24" s="2">
        <v>4724122</v>
      </c>
      <c r="CUZ24" s="2">
        <v>84819</v>
      </c>
      <c r="CVA24" s="2">
        <v>68390</v>
      </c>
      <c r="CVB24" s="2">
        <v>24433</v>
      </c>
      <c r="CVC24" s="2">
        <v>265681</v>
      </c>
      <c r="CVD24" s="2">
        <v>798151</v>
      </c>
      <c r="CVE24" s="2">
        <v>139779</v>
      </c>
      <c r="CVF24" s="2">
        <v>132063</v>
      </c>
      <c r="CVG24" s="2">
        <v>702815</v>
      </c>
      <c r="CVH24" s="2">
        <v>141415</v>
      </c>
      <c r="CVI24" s="2" t="s">
        <v>5</v>
      </c>
      <c r="CVJ24" s="2">
        <v>529811</v>
      </c>
      <c r="CVK24" s="2">
        <v>118559</v>
      </c>
      <c r="CVL24" s="2">
        <v>28118</v>
      </c>
      <c r="CVM24" s="2">
        <v>457755</v>
      </c>
      <c r="CVN24" s="2">
        <v>0</v>
      </c>
      <c r="CVO24" s="2">
        <v>1865745</v>
      </c>
      <c r="CVP24" s="2">
        <v>519183</v>
      </c>
      <c r="CVQ24" s="2">
        <v>8114033</v>
      </c>
      <c r="CVR24" s="2">
        <v>2675115</v>
      </c>
      <c r="CVS24" s="2">
        <v>187911</v>
      </c>
      <c r="CVT24" s="2">
        <v>345714</v>
      </c>
      <c r="CVU24" s="2">
        <v>36384</v>
      </c>
      <c r="CVV24" s="2" t="s">
        <v>5</v>
      </c>
      <c r="CVW24" s="2">
        <v>13094</v>
      </c>
      <c r="CVX24" s="2">
        <v>3798753</v>
      </c>
      <c r="CVY24" s="2">
        <v>21778</v>
      </c>
      <c r="CVZ24" s="2">
        <v>587928</v>
      </c>
      <c r="CWA24" s="2">
        <v>293874</v>
      </c>
      <c r="CWB24" s="2">
        <v>11182615</v>
      </c>
      <c r="CWC24" s="2">
        <v>222422</v>
      </c>
      <c r="CWD24" s="2">
        <v>278722</v>
      </c>
      <c r="CWE24" s="2">
        <v>64233</v>
      </c>
      <c r="CWF24" s="2">
        <v>189107</v>
      </c>
      <c r="CWG24" s="2">
        <v>142553</v>
      </c>
      <c r="CWH24" s="2">
        <v>1163151</v>
      </c>
      <c r="CWI24" s="2">
        <v>1149724</v>
      </c>
      <c r="CWJ24" s="2">
        <v>816892</v>
      </c>
      <c r="CWK24" s="2">
        <v>1165640</v>
      </c>
      <c r="CWL24" s="2">
        <v>2812044</v>
      </c>
      <c r="CWM24" s="2">
        <v>55238</v>
      </c>
      <c r="CWN24" s="2">
        <v>183221</v>
      </c>
      <c r="CWO24" s="2">
        <v>3289439</v>
      </c>
      <c r="CWP24" s="2">
        <v>40309</v>
      </c>
      <c r="CWQ24" s="2">
        <v>154624</v>
      </c>
      <c r="CWR24" s="2">
        <v>2730174</v>
      </c>
      <c r="CWS24" s="2">
        <v>0</v>
      </c>
      <c r="CWT24" s="2">
        <v>384366</v>
      </c>
      <c r="CWU24" s="2" t="s">
        <v>5</v>
      </c>
      <c r="CWV24" s="2">
        <v>680472</v>
      </c>
      <c r="CWW24" s="2">
        <v>4053963</v>
      </c>
      <c r="CWX24" s="2">
        <v>652640</v>
      </c>
      <c r="CWY24" s="2">
        <v>309046</v>
      </c>
      <c r="CWZ24" s="2">
        <v>56379</v>
      </c>
      <c r="CXA24" s="2">
        <v>840569</v>
      </c>
      <c r="CXB24" s="2">
        <v>32084</v>
      </c>
      <c r="CXC24" s="2" t="s">
        <v>5</v>
      </c>
      <c r="CXD24" s="2">
        <v>564380</v>
      </c>
      <c r="CXE24" s="2">
        <v>12030230</v>
      </c>
      <c r="CXF24" s="2">
        <v>842107</v>
      </c>
      <c r="CXG24" s="2">
        <v>2366828</v>
      </c>
      <c r="CXH24" s="2">
        <v>3163859</v>
      </c>
      <c r="CXI24" s="2">
        <v>49293</v>
      </c>
      <c r="CXJ24" s="2">
        <v>111092</v>
      </c>
      <c r="CXK24" s="2">
        <v>1251701</v>
      </c>
      <c r="CXL24" s="2">
        <v>733590</v>
      </c>
      <c r="CXM24" s="2">
        <v>331206</v>
      </c>
      <c r="CXN24" s="2">
        <v>251115</v>
      </c>
      <c r="CXO24" s="2">
        <v>51768</v>
      </c>
      <c r="CXP24" s="2">
        <v>78223</v>
      </c>
      <c r="CXQ24" s="2">
        <v>4513887</v>
      </c>
      <c r="CXR24" s="2">
        <v>85222</v>
      </c>
      <c r="CXS24" s="2">
        <v>29960</v>
      </c>
      <c r="CXT24" s="2">
        <v>355119</v>
      </c>
      <c r="CXU24" s="2">
        <v>192240</v>
      </c>
      <c r="CXV24" s="2">
        <v>27675</v>
      </c>
      <c r="CXW24" s="2">
        <v>45036</v>
      </c>
      <c r="CXX24" s="2">
        <v>31354</v>
      </c>
      <c r="CXY24" s="2">
        <v>507825</v>
      </c>
      <c r="CXZ24" s="2">
        <v>1773488</v>
      </c>
      <c r="CYA24" s="2">
        <v>2946257</v>
      </c>
      <c r="CYB24" s="2">
        <v>23693</v>
      </c>
      <c r="CYC24" s="2">
        <v>33424</v>
      </c>
      <c r="CYD24" s="2">
        <v>146227</v>
      </c>
      <c r="CYE24" s="2">
        <v>21899</v>
      </c>
      <c r="CYF24" s="2">
        <v>214136</v>
      </c>
      <c r="CYG24" s="2">
        <v>405758</v>
      </c>
      <c r="CYH24" s="2">
        <v>53132</v>
      </c>
      <c r="CYI24" s="2">
        <v>63150</v>
      </c>
      <c r="CYJ24" s="2">
        <v>64252</v>
      </c>
      <c r="CYK24" s="2">
        <v>189507</v>
      </c>
      <c r="CYL24" s="2">
        <v>36821</v>
      </c>
      <c r="CYM24" s="2">
        <v>127967</v>
      </c>
      <c r="CYN24" s="2">
        <v>20658</v>
      </c>
      <c r="CYO24" s="2">
        <v>35362</v>
      </c>
      <c r="CYP24" s="2">
        <v>227364</v>
      </c>
      <c r="CYQ24" s="2">
        <v>1200597</v>
      </c>
      <c r="CYR24" s="2">
        <v>89645</v>
      </c>
      <c r="CYS24" s="2">
        <v>101616</v>
      </c>
      <c r="CYT24" s="2">
        <v>37974</v>
      </c>
      <c r="CYU24" s="2">
        <v>159940</v>
      </c>
      <c r="CYV24" s="2">
        <v>44933</v>
      </c>
      <c r="CYW24" s="2">
        <v>114164</v>
      </c>
      <c r="CYX24" s="2">
        <v>57245</v>
      </c>
      <c r="CYY24" s="2">
        <v>133511</v>
      </c>
      <c r="CYZ24" s="2">
        <v>217765</v>
      </c>
      <c r="CZA24" s="2">
        <v>39310</v>
      </c>
      <c r="CZB24" s="2">
        <v>187679</v>
      </c>
      <c r="CZC24" s="2">
        <v>131386</v>
      </c>
      <c r="CZD24" s="2">
        <v>429798</v>
      </c>
      <c r="CZE24" s="2">
        <v>487094</v>
      </c>
      <c r="CZF24" s="2">
        <v>226745</v>
      </c>
      <c r="CZG24" s="2">
        <v>2156410</v>
      </c>
      <c r="CZH24" s="2">
        <v>744829</v>
      </c>
      <c r="CZI24" s="2">
        <v>852426</v>
      </c>
      <c r="CZJ24" s="2">
        <v>143101</v>
      </c>
      <c r="CZK24" s="2">
        <v>47713</v>
      </c>
      <c r="CZL24" s="2">
        <v>45601</v>
      </c>
      <c r="CZM24" s="2">
        <v>67440</v>
      </c>
      <c r="CZN24" s="2">
        <v>3754560</v>
      </c>
      <c r="CZO24" s="2">
        <v>526626</v>
      </c>
      <c r="CZP24" s="2">
        <v>109452</v>
      </c>
      <c r="CZQ24" s="2">
        <v>46310</v>
      </c>
      <c r="CZR24" s="2">
        <v>88807</v>
      </c>
      <c r="CZS24" s="2">
        <v>54304</v>
      </c>
      <c r="CZT24" s="2">
        <v>101524</v>
      </c>
      <c r="CZU24" s="2">
        <v>72861</v>
      </c>
      <c r="CZV24" s="2">
        <v>16992</v>
      </c>
      <c r="CZW24" s="2">
        <v>29762</v>
      </c>
      <c r="CZX24" s="2">
        <v>11469</v>
      </c>
      <c r="CZY24" s="2">
        <v>429075</v>
      </c>
      <c r="CZZ24" s="2">
        <v>706754</v>
      </c>
      <c r="DAA24" s="2">
        <v>276112</v>
      </c>
      <c r="DAB24" s="2">
        <v>26940</v>
      </c>
      <c r="DAC24" s="2">
        <v>5817</v>
      </c>
      <c r="DAD24" s="2">
        <v>459450</v>
      </c>
      <c r="DAE24" s="2">
        <v>145200</v>
      </c>
      <c r="DAF24" s="2">
        <v>34441</v>
      </c>
      <c r="DAG24" s="2">
        <v>308875</v>
      </c>
      <c r="DAH24" s="2">
        <v>146179</v>
      </c>
      <c r="DAI24" s="2">
        <v>31054</v>
      </c>
      <c r="DAJ24" s="2">
        <v>36020</v>
      </c>
      <c r="DAK24" s="2">
        <v>63877</v>
      </c>
      <c r="DAL24" s="2">
        <v>401992</v>
      </c>
      <c r="DAM24" s="2">
        <v>145690</v>
      </c>
      <c r="DAN24" s="2">
        <v>28366</v>
      </c>
      <c r="DAO24" s="2">
        <v>450965</v>
      </c>
      <c r="DAP24" s="2">
        <v>292262</v>
      </c>
      <c r="DAQ24" s="2">
        <v>34654</v>
      </c>
      <c r="DAR24" s="2">
        <v>212487</v>
      </c>
      <c r="DAS24" s="2">
        <v>37443</v>
      </c>
      <c r="DAT24" s="2">
        <v>202022</v>
      </c>
      <c r="DAU24" s="2">
        <v>20204</v>
      </c>
      <c r="DAV24" s="2">
        <v>23493</v>
      </c>
      <c r="DAW24" s="2">
        <v>920079</v>
      </c>
      <c r="DAX24" s="2">
        <v>21855</v>
      </c>
      <c r="DAY24" s="2">
        <v>2116622</v>
      </c>
      <c r="DAZ24" s="2">
        <v>845908</v>
      </c>
      <c r="DBA24" s="2">
        <v>66770</v>
      </c>
      <c r="DBB24" s="2">
        <v>5891</v>
      </c>
      <c r="DBC24" s="2">
        <v>73427</v>
      </c>
      <c r="DBD24" s="2">
        <v>788774</v>
      </c>
      <c r="DBE24" s="2">
        <v>688329</v>
      </c>
      <c r="DBF24" s="2">
        <v>983074</v>
      </c>
      <c r="DBG24" s="2">
        <v>457771</v>
      </c>
      <c r="DBH24" s="2">
        <v>444296</v>
      </c>
      <c r="DBI24" s="2">
        <v>1057940</v>
      </c>
      <c r="DBJ24" s="2">
        <v>59630</v>
      </c>
      <c r="DBK24" s="2">
        <v>276799</v>
      </c>
      <c r="DBL24" s="2">
        <v>235232</v>
      </c>
      <c r="DBM24" s="2">
        <v>150358</v>
      </c>
      <c r="DBN24" s="2">
        <v>108617</v>
      </c>
      <c r="DBO24" s="2">
        <v>135589</v>
      </c>
      <c r="DBP24" s="2">
        <v>48907</v>
      </c>
      <c r="DBQ24" s="2">
        <v>67878</v>
      </c>
      <c r="DBR24" s="2">
        <v>12829</v>
      </c>
      <c r="DBS24" s="2">
        <v>58942</v>
      </c>
      <c r="DBT24" s="2">
        <v>106251</v>
      </c>
      <c r="DBU24" s="2">
        <v>89019</v>
      </c>
      <c r="DBV24" s="2">
        <v>201465</v>
      </c>
      <c r="DBW24" s="2">
        <v>80014</v>
      </c>
      <c r="DBX24" s="2">
        <v>28058</v>
      </c>
      <c r="DBY24" s="2">
        <v>21941534</v>
      </c>
      <c r="DBZ24" s="2">
        <v>221655</v>
      </c>
      <c r="DCA24" s="2">
        <v>186155</v>
      </c>
      <c r="DCB24" s="2">
        <v>156873</v>
      </c>
      <c r="DCC24" s="2">
        <v>30990</v>
      </c>
      <c r="DCD24" s="2">
        <v>97265</v>
      </c>
      <c r="DCE24" s="2">
        <v>52835</v>
      </c>
      <c r="DCF24" s="2">
        <v>839619</v>
      </c>
      <c r="DCG24" s="2">
        <v>50925</v>
      </c>
      <c r="DCH24" s="2">
        <v>240764</v>
      </c>
      <c r="DCI24" s="2">
        <v>222422</v>
      </c>
      <c r="DCJ24" s="2">
        <v>788033</v>
      </c>
      <c r="DCK24" s="2">
        <v>1245704</v>
      </c>
      <c r="DCL24" s="2">
        <v>250204</v>
      </c>
      <c r="DCM24" s="2">
        <v>245172</v>
      </c>
      <c r="DCN24" s="2">
        <v>147698</v>
      </c>
      <c r="DCO24" s="2">
        <v>1259165</v>
      </c>
      <c r="DCP24" s="2">
        <v>39822</v>
      </c>
      <c r="DCQ24" s="2">
        <v>49601</v>
      </c>
      <c r="DCR24" s="2">
        <v>286305</v>
      </c>
      <c r="DCS24" s="2">
        <v>627920</v>
      </c>
      <c r="DCT24" s="2">
        <v>445756</v>
      </c>
      <c r="DCU24" s="2">
        <v>234210</v>
      </c>
      <c r="DCV24" s="2">
        <v>407783</v>
      </c>
      <c r="DCW24" s="2">
        <v>338512</v>
      </c>
      <c r="DCX24" s="2">
        <v>379206</v>
      </c>
      <c r="DCY24" s="2">
        <v>149229</v>
      </c>
      <c r="DCZ24" s="2">
        <v>254894</v>
      </c>
      <c r="DDA24" s="2">
        <v>91013</v>
      </c>
      <c r="DDB24" s="2">
        <v>271719</v>
      </c>
      <c r="DDC24" s="2">
        <v>453916</v>
      </c>
      <c r="DDD24" s="2">
        <v>890602</v>
      </c>
      <c r="DDE24" s="2">
        <v>98758</v>
      </c>
      <c r="DDF24" s="2">
        <v>381671</v>
      </c>
      <c r="DDG24" s="2">
        <v>329565</v>
      </c>
      <c r="DDH24" s="2">
        <v>180759</v>
      </c>
      <c r="DDI24" s="2">
        <v>13434</v>
      </c>
      <c r="DDJ24" s="2">
        <v>7038</v>
      </c>
      <c r="DDK24" s="2">
        <v>56211</v>
      </c>
      <c r="DDL24" s="2">
        <v>219380</v>
      </c>
      <c r="DDM24" s="2">
        <v>683418</v>
      </c>
      <c r="DDN24" s="2">
        <v>234589</v>
      </c>
      <c r="DDO24" s="2">
        <v>6269816</v>
      </c>
      <c r="DDP24" s="2">
        <v>45123</v>
      </c>
      <c r="DDQ24" s="2">
        <v>872976</v>
      </c>
      <c r="DDR24" s="2">
        <v>257888</v>
      </c>
      <c r="DDS24" s="2">
        <v>441109</v>
      </c>
      <c r="DDT24" s="2">
        <v>415757</v>
      </c>
      <c r="DDU24" s="2">
        <v>266737</v>
      </c>
      <c r="DDV24" s="2">
        <v>54157</v>
      </c>
      <c r="DDW24" s="2">
        <v>206761</v>
      </c>
      <c r="DDX24" s="2">
        <v>1349173</v>
      </c>
      <c r="DDY24" s="2">
        <v>1337768</v>
      </c>
      <c r="DDZ24" s="2">
        <v>6465</v>
      </c>
      <c r="DEA24" s="2">
        <v>33084</v>
      </c>
      <c r="DEB24" s="2">
        <v>124147</v>
      </c>
      <c r="DEC24" s="2">
        <v>35079</v>
      </c>
      <c r="DED24" s="2">
        <v>29542</v>
      </c>
      <c r="DEE24" s="2">
        <v>126996</v>
      </c>
      <c r="DEF24" s="2">
        <v>163383</v>
      </c>
      <c r="DEG24" s="2">
        <v>25698</v>
      </c>
      <c r="DEH24" s="2">
        <v>49023</v>
      </c>
      <c r="DEI24" s="2">
        <v>106250</v>
      </c>
      <c r="DEJ24" s="2">
        <v>102374</v>
      </c>
      <c r="DEK24" s="2">
        <v>19088</v>
      </c>
      <c r="DEL24" s="2">
        <v>143184</v>
      </c>
      <c r="DEM24" s="2">
        <v>143335</v>
      </c>
      <c r="DEN24" s="2">
        <v>6558243</v>
      </c>
      <c r="DEO24" s="2">
        <v>151172</v>
      </c>
      <c r="DEP24" s="2">
        <v>86056</v>
      </c>
      <c r="DEQ24" s="2">
        <v>486152</v>
      </c>
      <c r="DER24" s="2">
        <v>258875</v>
      </c>
      <c r="DES24" s="2">
        <v>943792</v>
      </c>
      <c r="DET24" s="2">
        <v>76854</v>
      </c>
      <c r="DEU24" s="2">
        <v>190319</v>
      </c>
      <c r="DEV24" s="2">
        <v>137299</v>
      </c>
      <c r="DEW24" s="2">
        <v>125821</v>
      </c>
      <c r="DEX24" s="2">
        <v>1533999</v>
      </c>
      <c r="DEY24" s="2">
        <v>2125751</v>
      </c>
      <c r="DEZ24" s="2">
        <v>454589</v>
      </c>
      <c r="DFA24" s="2">
        <v>436212</v>
      </c>
      <c r="DFB24" s="2">
        <v>688892</v>
      </c>
      <c r="DFC24" s="2">
        <v>2405533</v>
      </c>
      <c r="DFD24" s="2">
        <v>1380383</v>
      </c>
      <c r="DFE24" s="2">
        <v>1133880</v>
      </c>
      <c r="DFF24" s="2">
        <v>201778</v>
      </c>
      <c r="DFG24" s="2">
        <v>613079</v>
      </c>
      <c r="DFH24" s="2">
        <v>180041</v>
      </c>
      <c r="DFI24" s="2">
        <v>468470</v>
      </c>
      <c r="DFJ24" s="2">
        <v>595703</v>
      </c>
      <c r="DFK24" s="2">
        <v>276472</v>
      </c>
      <c r="DFL24" s="2">
        <v>207565</v>
      </c>
      <c r="DFM24" s="2">
        <v>105482</v>
      </c>
      <c r="DFN24" s="2">
        <v>448706</v>
      </c>
      <c r="DFO24" s="2">
        <v>238630</v>
      </c>
      <c r="DFP24" s="2">
        <v>629642</v>
      </c>
      <c r="DFQ24" s="2">
        <v>1886165</v>
      </c>
      <c r="DFR24" s="2">
        <v>311802</v>
      </c>
      <c r="DFS24" s="2">
        <v>2860941</v>
      </c>
      <c r="DFT24" s="2">
        <v>259624</v>
      </c>
      <c r="DFU24" s="2">
        <v>1659732</v>
      </c>
      <c r="DFV24" s="2">
        <v>693607</v>
      </c>
      <c r="DFW24" s="2">
        <v>229522</v>
      </c>
      <c r="DFX24" s="2">
        <v>318767</v>
      </c>
      <c r="DFY24" s="2">
        <v>8114656</v>
      </c>
      <c r="DFZ24" s="2">
        <v>11009314</v>
      </c>
      <c r="DGA24" s="2">
        <v>455734</v>
      </c>
      <c r="DGB24" s="2">
        <v>5580465</v>
      </c>
      <c r="DGC24" s="2">
        <v>517449</v>
      </c>
      <c r="DGD24" s="2">
        <v>3288538</v>
      </c>
      <c r="DGE24" s="2">
        <v>1360896</v>
      </c>
      <c r="DGF24" s="2">
        <v>411809</v>
      </c>
      <c r="DGG24" s="2">
        <v>122159</v>
      </c>
      <c r="DGH24" s="2">
        <v>318185</v>
      </c>
      <c r="DGI24" s="2" t="s">
        <v>5</v>
      </c>
      <c r="DGJ24" s="2">
        <v>208453</v>
      </c>
      <c r="DGK24" s="2">
        <v>677034</v>
      </c>
      <c r="DGL24" s="2" t="s">
        <v>5</v>
      </c>
      <c r="DGM24" s="2">
        <v>117821</v>
      </c>
      <c r="DGN24" s="2">
        <v>238332</v>
      </c>
      <c r="DGO24" s="2">
        <v>824969</v>
      </c>
      <c r="DGP24" s="2">
        <v>5772677</v>
      </c>
      <c r="DGQ24" s="2" t="s">
        <v>5</v>
      </c>
      <c r="DGR24" s="2">
        <v>222710</v>
      </c>
      <c r="DGS24" s="2">
        <v>835932</v>
      </c>
      <c r="DGT24" s="2">
        <v>2779670</v>
      </c>
      <c r="DGU24" s="2">
        <v>65588</v>
      </c>
      <c r="DGV24" s="2">
        <v>89913</v>
      </c>
      <c r="DGW24" s="2">
        <v>816095</v>
      </c>
      <c r="DGX24" s="2">
        <v>446729</v>
      </c>
      <c r="DGY24" s="2">
        <v>3884493</v>
      </c>
      <c r="DGZ24" s="2">
        <v>10135526</v>
      </c>
      <c r="DHA24" s="2">
        <v>1901016</v>
      </c>
      <c r="DHB24" s="2">
        <v>5742762</v>
      </c>
      <c r="DHC24" s="2">
        <v>18923881</v>
      </c>
      <c r="DHD24" s="2" t="s">
        <v>5</v>
      </c>
      <c r="DHE24" s="2">
        <v>112244</v>
      </c>
      <c r="DHF24" s="2">
        <v>797323</v>
      </c>
      <c r="DHG24" s="2">
        <v>3158342</v>
      </c>
      <c r="DHH24" s="2">
        <v>628891</v>
      </c>
      <c r="DHI24" s="2">
        <v>559</v>
      </c>
      <c r="DHJ24" s="2">
        <v>1818214</v>
      </c>
      <c r="DHK24" s="2">
        <v>109268</v>
      </c>
      <c r="DHL24" s="2">
        <v>283570</v>
      </c>
      <c r="DHM24" s="2">
        <v>261070</v>
      </c>
      <c r="DHN24" s="2">
        <v>2355293</v>
      </c>
      <c r="DHO24" s="2">
        <v>48840022</v>
      </c>
      <c r="DHP24" s="2">
        <v>75612</v>
      </c>
      <c r="DHQ24" s="2">
        <v>113242</v>
      </c>
      <c r="DHR24" s="2">
        <v>147971</v>
      </c>
      <c r="DHS24" s="2">
        <v>818402</v>
      </c>
      <c r="DHT24" s="2">
        <v>701757</v>
      </c>
      <c r="DHU24" s="2">
        <v>661730</v>
      </c>
      <c r="DHV24" s="2">
        <v>90158</v>
      </c>
      <c r="DHW24" s="2">
        <v>0</v>
      </c>
      <c r="DHX24" s="2">
        <v>1080463</v>
      </c>
      <c r="DHY24" s="2">
        <v>211081</v>
      </c>
      <c r="DHZ24" s="2">
        <v>123020</v>
      </c>
      <c r="DIA24" s="2">
        <v>76576</v>
      </c>
      <c r="DIB24" s="2">
        <v>92958</v>
      </c>
      <c r="DIC24" s="2">
        <v>9774</v>
      </c>
      <c r="DID24" s="2">
        <v>360041</v>
      </c>
      <c r="DIE24" s="2">
        <v>946057</v>
      </c>
      <c r="DIF24" s="2">
        <v>179023</v>
      </c>
      <c r="DIG24" s="2">
        <v>226173</v>
      </c>
      <c r="DIH24" s="2">
        <v>195091</v>
      </c>
      <c r="DII24" s="2">
        <v>603669</v>
      </c>
      <c r="DIJ24" s="2">
        <v>182973</v>
      </c>
      <c r="DIK24" s="2">
        <v>195656</v>
      </c>
      <c r="DIL24" s="2">
        <v>305540</v>
      </c>
      <c r="DIM24" s="2">
        <v>317860</v>
      </c>
      <c r="DIN24" s="2">
        <v>26563</v>
      </c>
      <c r="DIO24" s="2">
        <v>141028</v>
      </c>
      <c r="DIP24" s="2">
        <v>72107</v>
      </c>
      <c r="DIQ24" s="2">
        <v>158240</v>
      </c>
      <c r="DIR24" s="2">
        <v>451344</v>
      </c>
      <c r="DIS24" s="2">
        <v>3534198</v>
      </c>
      <c r="DIT24" s="2">
        <v>0</v>
      </c>
      <c r="DIU24" s="2">
        <v>1215361</v>
      </c>
      <c r="DIV24" s="2">
        <v>678178</v>
      </c>
      <c r="DIW24" s="2">
        <v>779202</v>
      </c>
      <c r="DIX24" s="2">
        <v>192109</v>
      </c>
      <c r="DIY24" s="2">
        <v>907667</v>
      </c>
      <c r="DIZ24" s="2">
        <v>154660</v>
      </c>
      <c r="DJA24" s="2">
        <v>0</v>
      </c>
      <c r="DJB24" s="2" t="s">
        <v>5</v>
      </c>
      <c r="DJC24" s="2">
        <v>174517</v>
      </c>
      <c r="DJD24" s="2">
        <v>1220726</v>
      </c>
      <c r="DJE24" s="2">
        <v>70650</v>
      </c>
      <c r="DJF24" s="2">
        <v>13734</v>
      </c>
      <c r="DJG24" s="2">
        <v>154570</v>
      </c>
      <c r="DJH24" s="2">
        <v>5779518</v>
      </c>
      <c r="DJI24" s="2">
        <v>129380</v>
      </c>
      <c r="DJJ24" s="2">
        <v>5319687</v>
      </c>
      <c r="DJK24" s="2">
        <v>246597</v>
      </c>
      <c r="DJL24" s="2">
        <v>614700</v>
      </c>
      <c r="DJM24" s="2" t="s">
        <v>5</v>
      </c>
      <c r="DJN24" s="2">
        <v>284303</v>
      </c>
      <c r="DJO24" s="2" t="s">
        <v>5</v>
      </c>
      <c r="DJP24" s="2">
        <v>1283295</v>
      </c>
      <c r="DJQ24" s="2">
        <v>80984</v>
      </c>
      <c r="DJR24" s="2">
        <v>4657891</v>
      </c>
      <c r="DJS24" s="2">
        <v>749629</v>
      </c>
      <c r="DJT24" s="2">
        <v>233500</v>
      </c>
      <c r="DJU24" s="2" t="s">
        <v>5</v>
      </c>
      <c r="DJV24" s="2">
        <v>12887463</v>
      </c>
      <c r="DJW24" s="2" t="s">
        <v>5</v>
      </c>
      <c r="DJX24" s="2">
        <v>3390563</v>
      </c>
      <c r="DJY24" s="2" t="s">
        <v>5</v>
      </c>
      <c r="DJZ24" s="2">
        <v>772723</v>
      </c>
      <c r="DKA24" s="2" t="s">
        <v>5</v>
      </c>
      <c r="DKB24" s="2" t="s">
        <v>5</v>
      </c>
      <c r="DKC24" s="2" t="s">
        <v>5</v>
      </c>
      <c r="DKD24" s="2" t="s">
        <v>5</v>
      </c>
      <c r="DKE24" s="2" t="s">
        <v>5</v>
      </c>
      <c r="DKF24" s="2" t="s">
        <v>5</v>
      </c>
      <c r="DKG24" s="2" t="s">
        <v>5</v>
      </c>
      <c r="DKH24" s="2" t="s">
        <v>5</v>
      </c>
      <c r="DKI24" s="2" t="s">
        <v>5</v>
      </c>
      <c r="DKJ24" s="2" t="s">
        <v>5</v>
      </c>
      <c r="DKK24" s="2" t="s">
        <v>5</v>
      </c>
      <c r="DKL24" s="2" t="s">
        <v>5</v>
      </c>
      <c r="DKM24" s="2" t="s">
        <v>5</v>
      </c>
      <c r="DKN24" s="2" t="s">
        <v>5</v>
      </c>
      <c r="DKO24" s="2">
        <v>16324</v>
      </c>
      <c r="DKP24" s="2" t="s">
        <v>5</v>
      </c>
      <c r="DKQ24" s="2" t="s">
        <v>5</v>
      </c>
      <c r="DKR24" s="2" t="s">
        <v>5</v>
      </c>
      <c r="DKS24" s="2">
        <v>180732</v>
      </c>
      <c r="DKT24" s="2" t="s">
        <v>5</v>
      </c>
      <c r="DKU24" s="2">
        <v>131982</v>
      </c>
      <c r="DKV24" s="2" t="s">
        <v>5</v>
      </c>
      <c r="DKW24" s="2">
        <v>85050</v>
      </c>
      <c r="DKX24" s="2" t="s">
        <v>5</v>
      </c>
      <c r="DKY24" s="2">
        <v>127100</v>
      </c>
      <c r="DKZ24" s="2" t="s">
        <v>5</v>
      </c>
      <c r="DLA24" s="2" t="s">
        <v>5</v>
      </c>
      <c r="DLB24" s="2">
        <v>815158</v>
      </c>
      <c r="DLC24" s="2" t="s">
        <v>5</v>
      </c>
      <c r="DLD24" s="2" t="s">
        <v>5</v>
      </c>
      <c r="DLE24" s="2">
        <v>0</v>
      </c>
      <c r="DLF24" s="2" t="s">
        <v>5</v>
      </c>
      <c r="DLG24" s="2" t="s">
        <v>5</v>
      </c>
      <c r="DLH24" s="2">
        <v>224773</v>
      </c>
      <c r="DLI24" s="2">
        <v>598936</v>
      </c>
      <c r="DLJ24" s="2">
        <v>225440</v>
      </c>
      <c r="DLK24" s="2">
        <v>176347</v>
      </c>
      <c r="DLL24" s="2">
        <v>333304</v>
      </c>
      <c r="DLM24" s="2" t="s">
        <v>5</v>
      </c>
      <c r="DLN24" s="2">
        <v>2111961</v>
      </c>
      <c r="DLO24" s="2" t="s">
        <v>5</v>
      </c>
      <c r="DLP24" s="2" t="s">
        <v>5</v>
      </c>
      <c r="DLQ24" s="2" t="s">
        <v>5</v>
      </c>
      <c r="DLR24" s="2" t="s">
        <v>5</v>
      </c>
      <c r="DLS24" s="2" t="s">
        <v>5</v>
      </c>
      <c r="DLT24" s="2" t="s">
        <v>5</v>
      </c>
      <c r="DLU24" s="2" t="s">
        <v>5</v>
      </c>
      <c r="DLV24" s="2">
        <v>10438452</v>
      </c>
      <c r="DLW24" s="2">
        <v>323439</v>
      </c>
      <c r="DLX24" s="2" t="s">
        <v>5</v>
      </c>
      <c r="DLY24" s="2" t="s">
        <v>5</v>
      </c>
      <c r="DLZ24" s="2" t="s">
        <v>5</v>
      </c>
      <c r="DMA24" s="2">
        <v>398480</v>
      </c>
      <c r="DMB24" s="2" t="s">
        <v>5</v>
      </c>
      <c r="DMC24" s="2" t="s">
        <v>5</v>
      </c>
      <c r="DMD24" s="2">
        <v>16066000</v>
      </c>
      <c r="DME24" s="2">
        <v>0</v>
      </c>
      <c r="DMF24" s="2">
        <v>0</v>
      </c>
      <c r="DMG24" s="2">
        <v>10791300</v>
      </c>
      <c r="DMH24" s="2" t="s">
        <v>5</v>
      </c>
      <c r="DMI24" s="2" t="s">
        <v>5</v>
      </c>
      <c r="DMJ24" s="2">
        <v>92537</v>
      </c>
      <c r="DMK24" s="2">
        <v>0</v>
      </c>
      <c r="DML24" s="2">
        <v>552339</v>
      </c>
      <c r="DMM24" s="2" t="s">
        <v>5</v>
      </c>
      <c r="DMN24" s="2">
        <v>1470874</v>
      </c>
      <c r="DMO24" s="2">
        <v>866171</v>
      </c>
      <c r="DMP24" s="2" t="s">
        <v>5</v>
      </c>
      <c r="DMQ24" s="2">
        <v>150663</v>
      </c>
      <c r="DMR24" s="2">
        <v>505431</v>
      </c>
      <c r="DMS24" s="2">
        <v>4491067</v>
      </c>
      <c r="DMT24" s="2">
        <v>63333929</v>
      </c>
      <c r="DMU24" s="2">
        <v>6668354</v>
      </c>
      <c r="DMV24" s="2">
        <v>247343</v>
      </c>
      <c r="DMW24" s="2">
        <v>558966</v>
      </c>
      <c r="DMX24" s="2">
        <v>290377</v>
      </c>
      <c r="DMY24" s="2">
        <v>0</v>
      </c>
      <c r="DMZ24" s="2">
        <v>894511</v>
      </c>
      <c r="DNA24" s="2">
        <v>225008</v>
      </c>
      <c r="DNB24" s="2" t="s">
        <v>5</v>
      </c>
      <c r="DNC24" s="2">
        <v>125933</v>
      </c>
      <c r="DND24" s="2">
        <v>952945</v>
      </c>
      <c r="DNE24" s="2" t="s">
        <v>5</v>
      </c>
      <c r="DNF24" s="2">
        <v>0</v>
      </c>
      <c r="DNG24" s="2">
        <v>0</v>
      </c>
      <c r="DNH24" s="2" t="s">
        <v>5</v>
      </c>
      <c r="DNI24" s="2" t="s">
        <v>5</v>
      </c>
      <c r="DNJ24" s="2" t="s">
        <v>5</v>
      </c>
      <c r="DNK24" s="2">
        <v>1675070</v>
      </c>
      <c r="DNL24" s="2">
        <v>464380</v>
      </c>
      <c r="DNM24" s="2">
        <v>1955474</v>
      </c>
      <c r="DNN24" s="2" t="s">
        <v>5</v>
      </c>
      <c r="DNO24" s="2" t="s">
        <v>5</v>
      </c>
      <c r="DNP24" s="2" t="s">
        <v>5</v>
      </c>
      <c r="DNQ24" s="2">
        <v>2709922</v>
      </c>
      <c r="DNR24" s="2" t="s">
        <v>5</v>
      </c>
      <c r="DNS24" s="2" t="s">
        <v>5</v>
      </c>
      <c r="DNT24" s="2">
        <v>1462110</v>
      </c>
      <c r="DNU24" s="2" t="s">
        <v>5</v>
      </c>
      <c r="DNV24" s="2">
        <v>9516193</v>
      </c>
      <c r="DNW24" s="2">
        <v>348559</v>
      </c>
      <c r="DNX24" s="2" t="s">
        <v>5</v>
      </c>
      <c r="DNY24" s="2" t="s">
        <v>5</v>
      </c>
      <c r="DNZ24" s="2" t="s">
        <v>5</v>
      </c>
      <c r="DOA24" s="2" t="s">
        <v>5</v>
      </c>
      <c r="DOB24" s="2" t="s">
        <v>5</v>
      </c>
      <c r="DOC24" s="2">
        <v>552416</v>
      </c>
      <c r="DOD24" s="2" t="s">
        <v>5</v>
      </c>
      <c r="DOE24" s="2" t="s">
        <v>5</v>
      </c>
      <c r="DOF24" s="2" t="s">
        <v>5</v>
      </c>
      <c r="DOG24" s="2" t="s">
        <v>5</v>
      </c>
      <c r="DOH24" s="2">
        <v>264802</v>
      </c>
      <c r="DOI24" s="2" t="s">
        <v>5</v>
      </c>
      <c r="DOJ24" s="2">
        <v>133972047</v>
      </c>
      <c r="DOK24" s="2">
        <v>93345</v>
      </c>
      <c r="DOL24" s="2" t="s">
        <v>5</v>
      </c>
      <c r="DOM24" s="2">
        <v>1935844</v>
      </c>
      <c r="DON24" s="2">
        <v>169413</v>
      </c>
      <c r="DOO24" s="2" t="s">
        <v>5</v>
      </c>
      <c r="DOP24" s="2" t="s">
        <v>5</v>
      </c>
      <c r="DOQ24" s="2">
        <v>6538718</v>
      </c>
      <c r="DOR24" s="2" t="s">
        <v>5</v>
      </c>
      <c r="DOS24" s="2" t="s">
        <v>5</v>
      </c>
      <c r="DOT24" s="2">
        <v>2434702</v>
      </c>
      <c r="DOU24" s="2" t="s">
        <v>5</v>
      </c>
      <c r="DOV24" s="2">
        <v>461932</v>
      </c>
      <c r="DOW24" s="2">
        <v>155833000</v>
      </c>
      <c r="DOX24" s="2" t="s">
        <v>5</v>
      </c>
      <c r="DOY24" s="2" t="s">
        <v>5</v>
      </c>
      <c r="DOZ24" s="2" t="s">
        <v>5</v>
      </c>
      <c r="DPA24" s="2" t="s">
        <v>5</v>
      </c>
      <c r="DPB24" s="2" t="s">
        <v>5</v>
      </c>
      <c r="DPC24" s="2" t="s">
        <v>5</v>
      </c>
      <c r="DPD24" s="2">
        <v>11488236</v>
      </c>
      <c r="DPE24" s="2">
        <v>0</v>
      </c>
      <c r="DPF24" s="2">
        <v>405366</v>
      </c>
      <c r="DPG24" s="2" t="s">
        <v>5</v>
      </c>
      <c r="DPH24" s="2" t="s">
        <v>5</v>
      </c>
      <c r="DPI24" s="2" t="s">
        <v>5</v>
      </c>
      <c r="DPJ24" s="2" t="s">
        <v>5</v>
      </c>
      <c r="DPK24" s="2">
        <v>1788724</v>
      </c>
      <c r="DPL24" s="2">
        <v>1889394</v>
      </c>
      <c r="DPM24" s="2" t="s">
        <v>5</v>
      </c>
      <c r="DPN24" s="2" t="s">
        <v>5</v>
      </c>
      <c r="DPO24" s="2">
        <v>896901</v>
      </c>
      <c r="DPP24" s="2">
        <v>1329081</v>
      </c>
      <c r="DPQ24" s="2" t="s">
        <v>5</v>
      </c>
      <c r="DPR24" s="2">
        <v>292325</v>
      </c>
      <c r="DPS24" s="2">
        <v>1542860</v>
      </c>
      <c r="DPT24" s="2">
        <v>2464415</v>
      </c>
      <c r="DPU24" s="2">
        <v>11293420</v>
      </c>
      <c r="DPV24" s="2" t="s">
        <v>5</v>
      </c>
      <c r="DPW24" s="2" t="s">
        <v>5</v>
      </c>
      <c r="DPX24" s="2">
        <v>569859</v>
      </c>
      <c r="DPY24" s="2">
        <v>960803</v>
      </c>
      <c r="DPZ24" s="2">
        <v>4792564</v>
      </c>
      <c r="DQA24" s="2">
        <v>0</v>
      </c>
      <c r="DQB24" s="2">
        <v>405403</v>
      </c>
      <c r="DQC24" s="2" t="s">
        <v>5</v>
      </c>
      <c r="DQD24" s="2" t="s">
        <v>5</v>
      </c>
      <c r="DQE24" s="2">
        <v>2915410</v>
      </c>
      <c r="DQF24" s="2">
        <v>93606</v>
      </c>
      <c r="DQG24" s="2">
        <v>226116</v>
      </c>
      <c r="DQH24" s="2">
        <v>209773</v>
      </c>
      <c r="DQI24" s="2" t="s">
        <v>5</v>
      </c>
      <c r="DQJ24" s="2" t="s">
        <v>5</v>
      </c>
      <c r="DQK24" s="2">
        <v>1562351</v>
      </c>
      <c r="DQL24" s="2" t="s">
        <v>5</v>
      </c>
      <c r="DQM24" s="2" t="s">
        <v>5</v>
      </c>
      <c r="DQN24" s="2" t="s">
        <v>5</v>
      </c>
      <c r="DQO24" s="2" t="s">
        <v>5</v>
      </c>
      <c r="DQP24" s="2">
        <v>729952</v>
      </c>
      <c r="DQQ24" s="2">
        <v>336986</v>
      </c>
      <c r="DQR24" s="2" t="s">
        <v>5</v>
      </c>
      <c r="DQS24" s="2" t="s">
        <v>5</v>
      </c>
      <c r="DQT24" s="2">
        <v>0</v>
      </c>
      <c r="DQU24" s="2" t="s">
        <v>5</v>
      </c>
      <c r="DQV24" s="2" t="s">
        <v>5</v>
      </c>
      <c r="DQW24" s="2">
        <v>43124</v>
      </c>
      <c r="DQX24" s="2" t="s">
        <v>5</v>
      </c>
      <c r="DQY24" s="2" t="s">
        <v>5</v>
      </c>
      <c r="DQZ24" s="2" t="s">
        <v>5</v>
      </c>
      <c r="DRA24" s="2" t="s">
        <v>5</v>
      </c>
      <c r="DRB24" s="2">
        <v>983062</v>
      </c>
      <c r="DRC24" s="2">
        <v>1607388</v>
      </c>
      <c r="DRD24" s="2" t="s">
        <v>5</v>
      </c>
      <c r="DRE24" s="2" t="s">
        <v>5</v>
      </c>
      <c r="DRF24" s="2">
        <v>171036</v>
      </c>
      <c r="DRG24" s="2">
        <v>3863045</v>
      </c>
      <c r="DRH24" s="2">
        <v>20288</v>
      </c>
      <c r="DRI24" s="2">
        <v>259375</v>
      </c>
      <c r="DRJ24" s="2">
        <v>0</v>
      </c>
      <c r="DRK24" s="2">
        <v>94171</v>
      </c>
      <c r="DRL24" s="2">
        <v>100676</v>
      </c>
      <c r="DRM24" s="2">
        <v>0</v>
      </c>
      <c r="DRN24" s="2">
        <v>1487340</v>
      </c>
      <c r="DRO24" s="2">
        <v>375639</v>
      </c>
      <c r="DRP24" s="2">
        <v>294866</v>
      </c>
      <c r="DRQ24" s="2">
        <v>118727</v>
      </c>
      <c r="DRR24" s="2">
        <v>211988</v>
      </c>
      <c r="DRS24" s="2">
        <v>365783</v>
      </c>
      <c r="DRT24" s="2">
        <v>6114099</v>
      </c>
      <c r="DRU24" s="2" t="s">
        <v>5</v>
      </c>
      <c r="DRV24" s="2">
        <v>5105436</v>
      </c>
      <c r="DRW24" s="2" t="s">
        <v>5</v>
      </c>
      <c r="DRX24" s="2" t="s">
        <v>5</v>
      </c>
      <c r="DRY24" s="2" t="s">
        <v>5</v>
      </c>
      <c r="DRZ24" s="2">
        <v>1006272</v>
      </c>
      <c r="DSA24" s="2" t="s">
        <v>5</v>
      </c>
      <c r="DSB24" s="2" t="s">
        <v>5</v>
      </c>
      <c r="DSC24" s="2" t="s">
        <v>5</v>
      </c>
      <c r="DSD24" s="2">
        <v>76881</v>
      </c>
      <c r="DSE24" s="2" t="s">
        <v>5</v>
      </c>
      <c r="DSF24" s="2">
        <v>692945</v>
      </c>
      <c r="DSG24" s="2">
        <v>334171</v>
      </c>
      <c r="DSH24" s="2">
        <v>567652</v>
      </c>
      <c r="DSI24" s="2" t="s">
        <v>5</v>
      </c>
      <c r="DSJ24" s="2">
        <v>3022667</v>
      </c>
      <c r="DSK24" s="2" t="s">
        <v>5</v>
      </c>
      <c r="DSL24" s="2">
        <v>0</v>
      </c>
      <c r="DSM24" s="2">
        <v>190437</v>
      </c>
      <c r="DSN24" s="2">
        <v>67227</v>
      </c>
      <c r="DSO24" s="2">
        <v>347144</v>
      </c>
      <c r="DSP24" s="2">
        <v>29603</v>
      </c>
      <c r="DSQ24" s="2">
        <v>179668</v>
      </c>
      <c r="DSR24" s="2">
        <v>304522</v>
      </c>
      <c r="DSS24" s="2">
        <v>1756422</v>
      </c>
      <c r="DST24" s="2">
        <v>142007</v>
      </c>
      <c r="DSU24" s="2">
        <v>3121402</v>
      </c>
      <c r="DSV24" s="2">
        <v>30562</v>
      </c>
      <c r="DSW24" s="2">
        <v>222756</v>
      </c>
      <c r="DSX24" s="2">
        <v>95178</v>
      </c>
      <c r="DSY24" s="2">
        <v>805803</v>
      </c>
      <c r="DSZ24" s="2">
        <v>0</v>
      </c>
      <c r="DTA24" s="2">
        <v>242990</v>
      </c>
      <c r="DTB24" s="2">
        <v>273037</v>
      </c>
      <c r="DTC24" s="2">
        <v>104253</v>
      </c>
      <c r="DTD24" s="2">
        <v>120516</v>
      </c>
      <c r="DTE24" s="2">
        <v>851</v>
      </c>
      <c r="DTF24" s="2">
        <v>76977</v>
      </c>
      <c r="DTG24" s="2">
        <v>120630000</v>
      </c>
      <c r="DTH24" s="2">
        <v>170648</v>
      </c>
      <c r="DTI24" s="2">
        <v>215086</v>
      </c>
      <c r="DTJ24" s="2">
        <v>118250</v>
      </c>
      <c r="DTK24" s="2">
        <v>278409</v>
      </c>
      <c r="DTL24" s="2">
        <v>661615</v>
      </c>
      <c r="DTM24" s="2">
        <v>13825</v>
      </c>
      <c r="DTN24" s="2">
        <v>99908</v>
      </c>
      <c r="DTO24" s="2">
        <v>2445994</v>
      </c>
      <c r="DTP24" s="2">
        <v>387265</v>
      </c>
      <c r="DTQ24" s="2">
        <v>214012</v>
      </c>
      <c r="DTR24" s="2">
        <v>122598</v>
      </c>
      <c r="DTS24" s="2">
        <v>11654178</v>
      </c>
      <c r="DTT24" s="2">
        <v>70403</v>
      </c>
      <c r="DTU24" s="2">
        <v>152145</v>
      </c>
      <c r="DTV24" s="2">
        <v>531483</v>
      </c>
      <c r="DTW24" s="2">
        <v>4035</v>
      </c>
      <c r="DTX24" s="2">
        <v>213389</v>
      </c>
      <c r="DTY24" s="2">
        <v>428949</v>
      </c>
      <c r="DTZ24" s="2">
        <v>186775</v>
      </c>
      <c r="DUA24" s="2">
        <v>1067013</v>
      </c>
      <c r="DUB24" s="2">
        <v>122601</v>
      </c>
      <c r="DUC24" s="2">
        <v>55843</v>
      </c>
      <c r="DUD24" s="2">
        <v>179184</v>
      </c>
      <c r="DUE24" s="2">
        <v>34812</v>
      </c>
      <c r="DUF24" s="2">
        <v>190466</v>
      </c>
      <c r="DUG24" s="2">
        <v>110409</v>
      </c>
      <c r="DUH24" s="2">
        <v>105690728</v>
      </c>
      <c r="DUI24" s="2">
        <v>399429</v>
      </c>
      <c r="DUJ24" s="2">
        <v>1706928</v>
      </c>
      <c r="DUK24" s="2">
        <v>28805</v>
      </c>
      <c r="DUL24" s="2">
        <v>801138</v>
      </c>
      <c r="DUM24" s="2">
        <v>1161707</v>
      </c>
      <c r="DUN24" s="2">
        <v>672238</v>
      </c>
      <c r="DUO24" s="2">
        <v>152338</v>
      </c>
      <c r="DUP24" s="2">
        <v>972572</v>
      </c>
      <c r="DUQ24" s="2">
        <v>96436</v>
      </c>
      <c r="DUR24" s="2">
        <v>399030</v>
      </c>
      <c r="DUS24" s="2">
        <v>108334</v>
      </c>
      <c r="DUT24" s="2">
        <v>12849</v>
      </c>
      <c r="DUU24" s="2">
        <v>3142831</v>
      </c>
      <c r="DUV24" s="2">
        <v>0</v>
      </c>
      <c r="DUW24" s="2">
        <v>248312</v>
      </c>
      <c r="DUX24" s="2">
        <v>15314</v>
      </c>
      <c r="DUY24" s="2">
        <v>304997</v>
      </c>
      <c r="DUZ24" s="2">
        <v>403385</v>
      </c>
      <c r="DVA24" s="2">
        <v>299262</v>
      </c>
      <c r="DVB24" s="2">
        <v>6529956</v>
      </c>
      <c r="DVC24" s="2">
        <v>91352</v>
      </c>
      <c r="DVD24" s="2">
        <v>197028</v>
      </c>
      <c r="DVE24" s="2">
        <v>376360</v>
      </c>
      <c r="DVF24" s="2">
        <v>261970</v>
      </c>
      <c r="DVG24" s="2">
        <v>192351</v>
      </c>
      <c r="DVH24" s="2">
        <v>83407</v>
      </c>
      <c r="DVI24" s="2">
        <v>956578</v>
      </c>
      <c r="DVJ24" s="2">
        <v>199396</v>
      </c>
      <c r="DVK24" s="2">
        <v>111521</v>
      </c>
      <c r="DVL24" s="2">
        <v>97144</v>
      </c>
      <c r="DVM24" s="2">
        <v>238999</v>
      </c>
      <c r="DVN24" s="2">
        <v>384658</v>
      </c>
      <c r="DVO24" s="2">
        <v>268652</v>
      </c>
      <c r="DVP24" s="2">
        <v>112743</v>
      </c>
      <c r="DVQ24" s="2">
        <v>213233</v>
      </c>
      <c r="DVR24" s="2">
        <v>90914</v>
      </c>
      <c r="DVS24" s="2">
        <v>63534</v>
      </c>
      <c r="DVT24" s="2">
        <v>127218</v>
      </c>
      <c r="DVU24" s="2">
        <v>198036</v>
      </c>
      <c r="DVV24" s="2">
        <v>845030</v>
      </c>
      <c r="DVW24" s="2">
        <v>75209</v>
      </c>
      <c r="DVX24" s="2">
        <v>59281</v>
      </c>
      <c r="DVY24" s="2">
        <v>779819</v>
      </c>
      <c r="DVZ24" s="2">
        <v>458738</v>
      </c>
      <c r="DWA24" s="2">
        <v>52538</v>
      </c>
      <c r="DWB24" s="2">
        <v>60608</v>
      </c>
      <c r="DWC24" s="2">
        <v>46887</v>
      </c>
      <c r="DWD24" s="2">
        <v>740605</v>
      </c>
      <c r="DWE24" s="2">
        <v>6716</v>
      </c>
      <c r="DWF24" s="2">
        <v>267096</v>
      </c>
      <c r="DWG24" s="2">
        <v>2606276</v>
      </c>
      <c r="DWH24" s="2">
        <v>78137</v>
      </c>
      <c r="DWI24" s="2">
        <v>298956</v>
      </c>
      <c r="DWJ24" s="2">
        <v>3266970</v>
      </c>
      <c r="DWK24" s="2">
        <v>183241</v>
      </c>
      <c r="DWL24" s="2">
        <v>54048</v>
      </c>
      <c r="DWM24" s="2">
        <v>212053</v>
      </c>
      <c r="DWN24" s="2">
        <v>178317</v>
      </c>
      <c r="DWO24" s="2">
        <v>46278</v>
      </c>
      <c r="DWP24" s="2">
        <v>151412</v>
      </c>
      <c r="DWQ24" s="2">
        <v>56093</v>
      </c>
      <c r="DWR24" s="2">
        <v>107170</v>
      </c>
      <c r="DWS24" s="2">
        <v>188188</v>
      </c>
      <c r="DWT24" s="2">
        <v>133678</v>
      </c>
      <c r="DWU24" s="2">
        <v>96060</v>
      </c>
      <c r="DWV24" s="2">
        <v>198305</v>
      </c>
      <c r="DWW24" s="2">
        <v>56111</v>
      </c>
      <c r="DWX24" s="2">
        <v>515007</v>
      </c>
      <c r="DWY24" s="2">
        <v>80921</v>
      </c>
      <c r="DWZ24" s="2">
        <v>134718</v>
      </c>
      <c r="DXA24" s="2">
        <v>132023</v>
      </c>
      <c r="DXB24" s="2">
        <v>199803</v>
      </c>
      <c r="DXC24" s="2">
        <v>324008</v>
      </c>
      <c r="DXD24" s="2">
        <v>133384139</v>
      </c>
      <c r="DXE24" s="2">
        <v>539077</v>
      </c>
      <c r="DXF24" s="2">
        <v>71408</v>
      </c>
      <c r="DXG24" s="2">
        <v>1559742</v>
      </c>
      <c r="DXH24" s="2">
        <v>53678</v>
      </c>
      <c r="DXI24" s="2">
        <v>728209</v>
      </c>
      <c r="DXJ24" s="2">
        <v>1078723</v>
      </c>
      <c r="DXK24" s="2">
        <v>448921</v>
      </c>
      <c r="DXL24" s="2">
        <v>41698</v>
      </c>
      <c r="DXM24" s="2">
        <v>7873267</v>
      </c>
      <c r="DXN24" s="2">
        <v>32123</v>
      </c>
      <c r="DXO24" s="2">
        <v>427043</v>
      </c>
      <c r="DXP24" s="2">
        <v>67556</v>
      </c>
      <c r="DXQ24" s="2">
        <v>96879</v>
      </c>
      <c r="DXR24" s="2">
        <v>33175</v>
      </c>
      <c r="DXS24" s="2">
        <v>141751</v>
      </c>
      <c r="DXT24" s="2">
        <v>34963</v>
      </c>
      <c r="DXU24" s="2">
        <v>0</v>
      </c>
      <c r="DXV24" s="2">
        <v>0</v>
      </c>
      <c r="DXW24" s="2">
        <v>46544</v>
      </c>
      <c r="DXX24" s="2">
        <v>832586</v>
      </c>
      <c r="DXY24" s="2">
        <v>361570</v>
      </c>
      <c r="DXZ24" s="2">
        <v>75457</v>
      </c>
      <c r="DYA24" s="2">
        <v>240745</v>
      </c>
      <c r="DYB24" s="2">
        <v>1091868</v>
      </c>
      <c r="DYC24" s="2">
        <v>0</v>
      </c>
      <c r="DYD24" s="2">
        <v>91540</v>
      </c>
      <c r="DYE24" s="2">
        <v>780869</v>
      </c>
      <c r="DYF24" s="2">
        <v>6031</v>
      </c>
      <c r="DYG24" s="2">
        <v>45117</v>
      </c>
      <c r="DYH24" s="2">
        <v>36919</v>
      </c>
      <c r="DYI24" s="2">
        <v>190553</v>
      </c>
      <c r="DYJ24" s="2">
        <v>15626974</v>
      </c>
      <c r="DYK24" s="2">
        <v>374993941</v>
      </c>
      <c r="DYL24" s="2">
        <v>496515</v>
      </c>
      <c r="DYM24" s="2">
        <v>3554547</v>
      </c>
      <c r="DYN24" s="2">
        <v>339921</v>
      </c>
      <c r="DYO24" s="2">
        <v>144205</v>
      </c>
      <c r="DYP24" s="2">
        <v>1045336</v>
      </c>
      <c r="DYQ24" s="2">
        <v>76943</v>
      </c>
      <c r="DYR24" s="2">
        <v>1337657</v>
      </c>
      <c r="DYS24" s="2">
        <v>1560180</v>
      </c>
      <c r="DYT24" s="2">
        <v>80456</v>
      </c>
      <c r="DYU24" s="2">
        <v>15552</v>
      </c>
      <c r="DYV24" s="2">
        <v>101922</v>
      </c>
      <c r="DYW24" s="2">
        <v>466014</v>
      </c>
      <c r="DYX24" s="2">
        <v>99749</v>
      </c>
      <c r="DYY24" s="2">
        <v>40190</v>
      </c>
      <c r="DYZ24" s="2">
        <v>273474</v>
      </c>
      <c r="DZA24" s="2">
        <v>201180</v>
      </c>
      <c r="DZB24" s="2">
        <v>268246</v>
      </c>
      <c r="DZC24" s="2">
        <v>74146</v>
      </c>
      <c r="DZD24" s="2">
        <v>30647</v>
      </c>
      <c r="DZE24" s="2">
        <v>504608</v>
      </c>
      <c r="DZF24" s="2">
        <v>448548</v>
      </c>
      <c r="DZG24" s="2">
        <v>319319</v>
      </c>
      <c r="DZH24" s="2">
        <v>214757</v>
      </c>
      <c r="DZI24" s="2">
        <v>1716419</v>
      </c>
      <c r="DZJ24" s="2">
        <v>427571</v>
      </c>
      <c r="DZK24" s="2">
        <v>6673685</v>
      </c>
      <c r="DZL24" s="2">
        <v>46242</v>
      </c>
      <c r="DZM24" s="2">
        <v>122055</v>
      </c>
      <c r="DZN24" s="2">
        <v>261820</v>
      </c>
      <c r="DZO24" s="2">
        <v>23278</v>
      </c>
      <c r="DZP24" s="2">
        <v>142744</v>
      </c>
      <c r="DZQ24" s="2">
        <v>144064</v>
      </c>
      <c r="DZR24" s="2">
        <v>15530</v>
      </c>
      <c r="DZS24" s="2">
        <v>363144</v>
      </c>
      <c r="DZT24" s="2">
        <v>1481675</v>
      </c>
      <c r="DZU24" s="2">
        <v>1006464</v>
      </c>
      <c r="DZV24" s="2">
        <v>24073929</v>
      </c>
      <c r="DZW24" s="2">
        <v>103146</v>
      </c>
      <c r="DZX24" s="2">
        <v>470998</v>
      </c>
      <c r="DZY24" s="2">
        <v>262444</v>
      </c>
      <c r="DZZ24" s="2">
        <v>198706</v>
      </c>
      <c r="EAA24" s="2">
        <v>177852</v>
      </c>
      <c r="EAB24" s="2">
        <v>58925</v>
      </c>
      <c r="EAC24" s="2">
        <v>52081</v>
      </c>
      <c r="EAD24" s="2">
        <v>90064</v>
      </c>
      <c r="EAE24" s="2">
        <v>38322</v>
      </c>
      <c r="EAF24" s="2">
        <v>40281</v>
      </c>
      <c r="EAG24" s="2">
        <v>28124</v>
      </c>
      <c r="EAH24" s="2">
        <v>49903</v>
      </c>
      <c r="EAI24" s="2">
        <v>96940</v>
      </c>
      <c r="EAJ24" s="2">
        <v>247693</v>
      </c>
      <c r="EAK24" s="2">
        <v>294050</v>
      </c>
      <c r="EAL24" s="2">
        <v>557430</v>
      </c>
      <c r="EAM24" s="2">
        <v>44304</v>
      </c>
      <c r="EAN24" s="2">
        <v>24748</v>
      </c>
      <c r="EAO24" s="2">
        <v>5625</v>
      </c>
      <c r="EAP24" s="2">
        <v>12523</v>
      </c>
      <c r="EAQ24" s="2">
        <v>40796</v>
      </c>
      <c r="EAR24" s="2">
        <v>23125</v>
      </c>
      <c r="EAS24" s="2">
        <v>58098</v>
      </c>
      <c r="EAT24" s="2">
        <v>140831</v>
      </c>
      <c r="EAU24" s="2">
        <v>748617</v>
      </c>
      <c r="EAV24" s="2">
        <v>19684</v>
      </c>
      <c r="EAW24" s="2">
        <v>43255</v>
      </c>
      <c r="EAX24" s="2">
        <v>445275</v>
      </c>
      <c r="EAY24" s="2">
        <v>25769</v>
      </c>
      <c r="EAZ24" s="2">
        <v>170961</v>
      </c>
      <c r="EBA24" s="2">
        <v>174709</v>
      </c>
      <c r="EBB24" s="2">
        <v>1958717</v>
      </c>
      <c r="EBC24" s="2">
        <v>684647</v>
      </c>
      <c r="EBD24" s="2">
        <v>69669</v>
      </c>
      <c r="EBE24" s="2">
        <v>337226</v>
      </c>
      <c r="EBF24" s="2">
        <v>155899</v>
      </c>
      <c r="EBG24" s="2">
        <v>407828</v>
      </c>
      <c r="EBH24" s="2">
        <v>697173</v>
      </c>
      <c r="EBI24" s="2">
        <v>1008302</v>
      </c>
      <c r="EBJ24" s="2">
        <v>399254</v>
      </c>
      <c r="EBK24" s="2">
        <v>206214</v>
      </c>
      <c r="EBL24" s="2">
        <v>32568</v>
      </c>
      <c r="EBM24" s="2">
        <v>17138</v>
      </c>
      <c r="EBN24" s="2">
        <v>66525</v>
      </c>
      <c r="EBO24" s="2">
        <v>51719</v>
      </c>
      <c r="EBP24" s="2">
        <v>43036</v>
      </c>
      <c r="EBQ24" s="2">
        <v>6959</v>
      </c>
      <c r="EBR24" s="2">
        <v>17101</v>
      </c>
      <c r="EBS24" s="2">
        <v>148305</v>
      </c>
      <c r="EBT24" s="2">
        <v>12644247</v>
      </c>
      <c r="EBU24" s="2">
        <v>844205</v>
      </c>
      <c r="EBV24" s="2">
        <v>392150</v>
      </c>
      <c r="EBW24" s="2">
        <v>261056</v>
      </c>
      <c r="EBX24" s="2">
        <v>61897</v>
      </c>
      <c r="EBY24" s="2">
        <v>217074</v>
      </c>
      <c r="EBZ24" s="2">
        <v>458085</v>
      </c>
      <c r="ECA24" s="2">
        <v>149128</v>
      </c>
      <c r="ECB24" s="2">
        <v>1498139</v>
      </c>
      <c r="ECC24" s="2">
        <v>502146</v>
      </c>
      <c r="ECD24" s="2">
        <v>766513</v>
      </c>
      <c r="ECE24" s="2">
        <v>11043</v>
      </c>
      <c r="ECF24" s="2">
        <v>93672</v>
      </c>
      <c r="ECG24" s="2">
        <v>1489984</v>
      </c>
      <c r="ECH24" s="2">
        <v>159391</v>
      </c>
      <c r="ECI24" s="2">
        <v>4359746</v>
      </c>
      <c r="ECJ24" s="2">
        <v>661549</v>
      </c>
      <c r="ECK24" s="2">
        <v>698854</v>
      </c>
      <c r="ECL24" s="2">
        <v>37470</v>
      </c>
      <c r="ECM24" s="2">
        <v>12845</v>
      </c>
      <c r="ECN24" s="2">
        <v>369203</v>
      </c>
      <c r="ECO24" s="2">
        <v>881714</v>
      </c>
      <c r="ECP24" s="2">
        <v>295617</v>
      </c>
      <c r="ECQ24" s="2">
        <v>1363607</v>
      </c>
      <c r="ECR24" s="2">
        <v>178910</v>
      </c>
      <c r="ECS24" s="2">
        <v>151014</v>
      </c>
      <c r="ECT24" s="2">
        <v>158730</v>
      </c>
      <c r="ECU24" s="2">
        <v>32756881</v>
      </c>
      <c r="ECV24" s="2" t="s">
        <v>5</v>
      </c>
      <c r="ECW24" s="2">
        <v>69900</v>
      </c>
      <c r="ECX24" s="2">
        <v>122703</v>
      </c>
      <c r="ECY24" s="2">
        <v>62194</v>
      </c>
      <c r="ECZ24" s="2">
        <v>41437</v>
      </c>
      <c r="EDA24" s="2">
        <v>16377</v>
      </c>
      <c r="EDB24" s="2">
        <v>365574</v>
      </c>
      <c r="EDC24" s="2">
        <v>155904</v>
      </c>
      <c r="EDD24" s="2">
        <v>0</v>
      </c>
      <c r="EDE24" s="2">
        <v>25457</v>
      </c>
      <c r="EDF24" s="2">
        <v>10020</v>
      </c>
      <c r="EDG24" s="2">
        <v>444993</v>
      </c>
      <c r="EDH24" s="2">
        <v>598259</v>
      </c>
      <c r="EDI24" s="2">
        <v>2282644</v>
      </c>
      <c r="EDJ24" s="2">
        <v>1516463</v>
      </c>
      <c r="EDK24" s="2">
        <v>757137</v>
      </c>
      <c r="EDL24" s="2">
        <v>121357</v>
      </c>
      <c r="EDM24" s="2">
        <v>105613</v>
      </c>
      <c r="EDN24" s="2">
        <v>153330</v>
      </c>
      <c r="EDO24" s="2">
        <v>196132</v>
      </c>
      <c r="EDP24" s="2">
        <v>298768</v>
      </c>
      <c r="EDQ24" s="2">
        <v>103310</v>
      </c>
      <c r="EDR24" s="2">
        <v>213816</v>
      </c>
      <c r="EDS24" s="2">
        <v>46996</v>
      </c>
      <c r="EDT24" s="2">
        <v>988716</v>
      </c>
      <c r="EDU24" s="2">
        <v>592604</v>
      </c>
      <c r="EDV24" s="2">
        <v>47474</v>
      </c>
      <c r="EDW24" s="2">
        <v>3408114</v>
      </c>
      <c r="EDX24" s="2">
        <v>104908</v>
      </c>
      <c r="EDY24" s="2">
        <v>131128</v>
      </c>
      <c r="EDZ24" s="2">
        <v>258974</v>
      </c>
      <c r="EEA24" s="2">
        <v>214653</v>
      </c>
      <c r="EEB24" s="2">
        <v>349195</v>
      </c>
      <c r="EEC24" s="2">
        <v>307442</v>
      </c>
      <c r="EED24" s="2">
        <v>260751</v>
      </c>
      <c r="EEE24" s="2">
        <v>52623</v>
      </c>
      <c r="EEF24" s="2">
        <v>49275</v>
      </c>
      <c r="EEG24" s="2">
        <v>90586</v>
      </c>
      <c r="EEH24" s="2">
        <v>121704</v>
      </c>
      <c r="EEI24" s="2">
        <v>15337</v>
      </c>
      <c r="EEJ24" s="2">
        <v>191987</v>
      </c>
      <c r="EEK24" s="2">
        <v>123026</v>
      </c>
      <c r="EEL24" s="2">
        <v>510880</v>
      </c>
      <c r="EEM24" s="2">
        <v>49993</v>
      </c>
      <c r="EEN24" s="2">
        <v>4035</v>
      </c>
      <c r="EEO24" s="2">
        <v>56339</v>
      </c>
      <c r="EEP24" s="2">
        <v>185434</v>
      </c>
      <c r="EEQ24" s="2">
        <v>123458</v>
      </c>
      <c r="EER24" s="2">
        <v>44061</v>
      </c>
      <c r="EES24" s="2">
        <v>13082</v>
      </c>
      <c r="EET24" s="2">
        <v>179111</v>
      </c>
      <c r="EEU24" s="2">
        <v>203761</v>
      </c>
      <c r="EEV24" s="2">
        <v>200480</v>
      </c>
      <c r="EEW24" s="2">
        <v>45267</v>
      </c>
      <c r="EEX24" s="2">
        <v>221883</v>
      </c>
      <c r="EEY24" s="2">
        <v>122499</v>
      </c>
      <c r="EEZ24" s="2">
        <v>47506</v>
      </c>
      <c r="EFA24" s="2">
        <v>73808</v>
      </c>
      <c r="EFB24" s="2">
        <v>135728</v>
      </c>
      <c r="EFC24" s="2">
        <v>147318</v>
      </c>
      <c r="EFD24" s="2">
        <v>620942</v>
      </c>
      <c r="EFE24" s="2">
        <v>245603</v>
      </c>
      <c r="EFF24" s="2">
        <v>402533</v>
      </c>
      <c r="EFG24" s="2">
        <v>684603</v>
      </c>
      <c r="EFH24" s="2">
        <v>31984</v>
      </c>
      <c r="EFI24" s="2">
        <v>30586</v>
      </c>
      <c r="EFJ24" s="2">
        <v>27722</v>
      </c>
      <c r="EFK24" s="2">
        <v>298506</v>
      </c>
      <c r="EFL24" s="2">
        <v>288377</v>
      </c>
      <c r="EFM24" s="2">
        <v>123904</v>
      </c>
      <c r="EFN24" s="2">
        <v>618183</v>
      </c>
      <c r="EFO24" s="2">
        <v>364459</v>
      </c>
      <c r="EFP24" s="2">
        <v>149591</v>
      </c>
      <c r="EFQ24" s="2">
        <v>37281696</v>
      </c>
      <c r="EFR24" s="2">
        <v>479164</v>
      </c>
      <c r="EFS24" s="2">
        <v>408149</v>
      </c>
      <c r="EFT24" s="2">
        <v>144485</v>
      </c>
      <c r="EFU24" s="2">
        <v>266265</v>
      </c>
      <c r="EFV24" s="2">
        <v>584407</v>
      </c>
      <c r="EFW24" s="2">
        <v>257449</v>
      </c>
      <c r="EFX24" s="2">
        <v>562871</v>
      </c>
      <c r="EFY24" s="2">
        <v>501063</v>
      </c>
      <c r="EFZ24" s="2">
        <v>1086286</v>
      </c>
      <c r="EGA24" s="2">
        <v>0</v>
      </c>
      <c r="EGB24" s="2">
        <v>313515</v>
      </c>
      <c r="EGC24" s="2">
        <v>807710</v>
      </c>
      <c r="EGD24" s="2">
        <v>2333918</v>
      </c>
      <c r="EGE24" s="2">
        <v>190341</v>
      </c>
      <c r="EGF24" s="2">
        <v>336869</v>
      </c>
      <c r="EGG24" s="2">
        <v>814820</v>
      </c>
      <c r="EGH24" s="2">
        <v>1055160</v>
      </c>
      <c r="EGI24" s="2">
        <v>178357</v>
      </c>
      <c r="EGJ24" s="2">
        <v>62194</v>
      </c>
      <c r="EGK24" s="2">
        <v>453319</v>
      </c>
      <c r="EGL24" s="2">
        <v>558819</v>
      </c>
      <c r="EGM24" s="2">
        <v>1496777</v>
      </c>
      <c r="EGN24" s="2">
        <v>18787000</v>
      </c>
      <c r="EGO24" s="2">
        <v>766373</v>
      </c>
      <c r="EGP24" s="2">
        <v>448831</v>
      </c>
      <c r="EGQ24" s="2">
        <v>1901485</v>
      </c>
      <c r="EGR24" s="2">
        <v>292884</v>
      </c>
      <c r="EGS24" s="2">
        <v>208891</v>
      </c>
      <c r="EGT24" s="2">
        <v>4677774</v>
      </c>
      <c r="EGU24" s="2">
        <v>176037</v>
      </c>
      <c r="EGV24" s="2">
        <v>1101615</v>
      </c>
      <c r="EGW24" s="2">
        <v>346476</v>
      </c>
      <c r="EGX24" s="2">
        <v>51034</v>
      </c>
      <c r="EGY24" s="2">
        <v>52576</v>
      </c>
      <c r="EGZ24" s="2">
        <v>15264982</v>
      </c>
      <c r="EHA24" s="2">
        <v>9278145</v>
      </c>
      <c r="EHB24" s="2">
        <v>345976</v>
      </c>
      <c r="EHC24" s="2">
        <v>1270028</v>
      </c>
      <c r="EHD24" s="2">
        <v>338920</v>
      </c>
      <c r="EHE24" s="2">
        <v>1448998</v>
      </c>
      <c r="EHF24" s="2">
        <v>1750586</v>
      </c>
      <c r="EHG24" s="2">
        <v>1501521</v>
      </c>
      <c r="EHH24" s="2">
        <v>56309</v>
      </c>
      <c r="EHI24" s="2">
        <v>2235175</v>
      </c>
      <c r="EHJ24" s="2">
        <v>9480842</v>
      </c>
      <c r="EHK24" s="2">
        <v>677222</v>
      </c>
      <c r="EHL24" s="2">
        <v>952008</v>
      </c>
      <c r="EHM24" s="2">
        <v>472864</v>
      </c>
      <c r="EHN24" s="2">
        <v>34503445</v>
      </c>
      <c r="EHO24" s="2">
        <v>0</v>
      </c>
      <c r="EHP24" s="2">
        <v>544902</v>
      </c>
      <c r="EHQ24" s="2">
        <v>620067</v>
      </c>
      <c r="EHR24" s="2">
        <v>199001</v>
      </c>
      <c r="EHS24" s="2">
        <v>4315957</v>
      </c>
      <c r="EHT24" s="2">
        <v>227787</v>
      </c>
      <c r="EHU24" s="2">
        <v>23658366</v>
      </c>
      <c r="EHV24" s="2">
        <v>259863</v>
      </c>
      <c r="EHW24" s="2">
        <v>289223</v>
      </c>
      <c r="EHX24" s="2">
        <v>704343</v>
      </c>
      <c r="EHY24" s="2">
        <v>457286</v>
      </c>
      <c r="EHZ24" s="2">
        <v>284164</v>
      </c>
      <c r="EIA24" s="2">
        <v>13472</v>
      </c>
      <c r="EIB24" s="2">
        <v>413607</v>
      </c>
      <c r="EIC24" s="2">
        <v>562398</v>
      </c>
      <c r="EID24" s="2">
        <v>45529</v>
      </c>
      <c r="EIE24" s="2">
        <v>162677</v>
      </c>
      <c r="EIF24" s="2">
        <v>1348709</v>
      </c>
      <c r="EIG24" s="2">
        <v>126786</v>
      </c>
      <c r="EIH24" s="2">
        <v>793537</v>
      </c>
      <c r="EII24" s="2">
        <v>1149624</v>
      </c>
      <c r="EIJ24" s="2">
        <v>1546823</v>
      </c>
      <c r="EIK24" s="2">
        <v>2331958</v>
      </c>
      <c r="EIL24" s="2">
        <v>547843</v>
      </c>
      <c r="EIM24" s="2">
        <v>310959</v>
      </c>
      <c r="EIN24" s="2">
        <v>931399</v>
      </c>
      <c r="EIO24" s="2">
        <v>282316</v>
      </c>
      <c r="EIP24" s="2">
        <v>170108</v>
      </c>
      <c r="EIQ24" s="2">
        <v>388515</v>
      </c>
      <c r="EIR24" s="2">
        <v>2131477</v>
      </c>
      <c r="EIS24" s="2">
        <v>4801384</v>
      </c>
      <c r="EIT24" s="2">
        <v>462977</v>
      </c>
      <c r="EIU24" s="2">
        <v>53455</v>
      </c>
      <c r="EIV24" s="2">
        <v>502128</v>
      </c>
      <c r="EIW24" s="2">
        <v>2138166</v>
      </c>
      <c r="EIX24" s="2">
        <v>11225769</v>
      </c>
      <c r="EIY24" s="2">
        <v>3888687</v>
      </c>
      <c r="EIZ24" s="2">
        <v>2053889</v>
      </c>
      <c r="EJA24" s="2">
        <v>151352</v>
      </c>
      <c r="EJB24" s="2">
        <v>436695</v>
      </c>
      <c r="EJC24" s="2">
        <v>3957183</v>
      </c>
      <c r="EJD24" s="2">
        <v>505542</v>
      </c>
      <c r="EJE24" s="2">
        <v>323671970</v>
      </c>
      <c r="EJF24" s="2">
        <v>85439</v>
      </c>
      <c r="EJG24" s="2">
        <v>353324</v>
      </c>
      <c r="EJH24" s="2">
        <v>401805</v>
      </c>
      <c r="EJI24" s="2">
        <v>1210576</v>
      </c>
      <c r="EJJ24" s="2">
        <v>597703</v>
      </c>
      <c r="EJK24" s="2">
        <v>468972</v>
      </c>
      <c r="EJL24" s="2">
        <v>7835854</v>
      </c>
      <c r="EJM24" s="2">
        <v>33964</v>
      </c>
      <c r="EJN24" s="2">
        <v>0</v>
      </c>
      <c r="EJO24" s="2">
        <v>49864</v>
      </c>
      <c r="EJP24" s="2">
        <v>136048</v>
      </c>
      <c r="EJQ24" s="2">
        <v>112984</v>
      </c>
      <c r="EJR24" s="2">
        <v>250902</v>
      </c>
      <c r="EJS24" s="2">
        <v>1622172</v>
      </c>
      <c r="EJT24" s="2">
        <v>265116</v>
      </c>
      <c r="EJU24" s="2">
        <v>399753</v>
      </c>
      <c r="EJV24" s="2">
        <v>267478</v>
      </c>
      <c r="EJW24" s="2">
        <v>771852</v>
      </c>
      <c r="EJX24" s="2">
        <v>1817766</v>
      </c>
      <c r="EJY24" s="2">
        <v>0</v>
      </c>
      <c r="EJZ24" s="2">
        <v>110687</v>
      </c>
      <c r="EKA24" s="2">
        <v>825569</v>
      </c>
      <c r="EKB24" s="2">
        <v>549697</v>
      </c>
      <c r="EKC24" s="2">
        <v>145930</v>
      </c>
      <c r="EKD24" s="2">
        <v>246309</v>
      </c>
      <c r="EKE24" s="2">
        <v>442423</v>
      </c>
      <c r="EKF24" s="2">
        <v>7895</v>
      </c>
      <c r="EKG24" s="2">
        <v>153552</v>
      </c>
      <c r="EKH24" s="2">
        <v>392091</v>
      </c>
      <c r="EKI24" s="2">
        <v>52835</v>
      </c>
      <c r="EKJ24" s="2">
        <v>15704659</v>
      </c>
      <c r="EKK24" s="2">
        <v>86218</v>
      </c>
      <c r="EKL24" s="2">
        <v>28191</v>
      </c>
      <c r="EKM24" s="2">
        <v>163881</v>
      </c>
      <c r="EKN24" s="2">
        <v>6731970</v>
      </c>
      <c r="EKO24" s="2">
        <v>0</v>
      </c>
      <c r="EKP24" s="2">
        <v>1066454</v>
      </c>
      <c r="EKQ24" s="2">
        <v>1762784</v>
      </c>
      <c r="EKR24" s="2">
        <v>85870</v>
      </c>
      <c r="EKS24" s="2">
        <v>67980</v>
      </c>
      <c r="EKT24" s="2">
        <v>432971</v>
      </c>
      <c r="EKU24" s="2">
        <v>25971000</v>
      </c>
      <c r="EKV24" s="2">
        <v>12631281</v>
      </c>
      <c r="EKW24" s="2">
        <v>100068</v>
      </c>
      <c r="EKX24" s="2">
        <v>8009599</v>
      </c>
      <c r="EKY24" s="2">
        <v>2797394</v>
      </c>
      <c r="EKZ24" s="2">
        <v>2334162</v>
      </c>
      <c r="ELA24" s="2">
        <v>2202258</v>
      </c>
      <c r="ELB24" s="2">
        <v>139513442</v>
      </c>
      <c r="ELC24" s="2">
        <v>0</v>
      </c>
      <c r="ELD24" s="2">
        <v>433737</v>
      </c>
      <c r="ELE24" s="2">
        <v>5135158</v>
      </c>
      <c r="ELF24" s="2">
        <v>118374</v>
      </c>
      <c r="ELG24" s="2">
        <v>80924</v>
      </c>
      <c r="ELH24" s="2">
        <v>1624648</v>
      </c>
      <c r="ELI24" s="2">
        <v>577696</v>
      </c>
      <c r="ELJ24" s="2">
        <v>99945</v>
      </c>
      <c r="ELK24" s="2">
        <v>283623</v>
      </c>
      <c r="ELL24" s="2">
        <v>866899</v>
      </c>
      <c r="ELM24" s="2">
        <v>97532</v>
      </c>
      <c r="ELN24" s="2">
        <v>788540</v>
      </c>
      <c r="ELO24" s="2">
        <v>126834</v>
      </c>
      <c r="ELP24" s="2">
        <v>578456</v>
      </c>
      <c r="ELQ24" s="2">
        <v>111652</v>
      </c>
      <c r="ELR24" s="2">
        <v>872033</v>
      </c>
      <c r="ELS24" s="2">
        <v>1718803</v>
      </c>
      <c r="ELT24" s="2">
        <v>412118</v>
      </c>
      <c r="ELU24" s="2">
        <v>75236</v>
      </c>
      <c r="ELV24" s="2">
        <v>262371</v>
      </c>
      <c r="ELW24" s="2">
        <v>123104</v>
      </c>
      <c r="ELX24" s="2">
        <v>884236</v>
      </c>
      <c r="ELY24" s="2">
        <v>1257700</v>
      </c>
      <c r="ELZ24" s="2">
        <v>142121</v>
      </c>
      <c r="EMA24" s="2">
        <v>751001</v>
      </c>
      <c r="EMB24" s="2">
        <v>493271</v>
      </c>
      <c r="EMC24" s="2">
        <v>791112</v>
      </c>
      <c r="EMD24" s="2">
        <v>32405</v>
      </c>
      <c r="EME24" s="2">
        <v>25566</v>
      </c>
      <c r="EMF24" s="2">
        <v>478773</v>
      </c>
      <c r="EMG24" s="2">
        <v>386609</v>
      </c>
      <c r="EMH24" s="2">
        <v>204692</v>
      </c>
      <c r="EMI24" s="2">
        <v>12275</v>
      </c>
      <c r="EMJ24" s="2">
        <v>78697</v>
      </c>
      <c r="EMK24" s="2">
        <v>687730</v>
      </c>
      <c r="EML24" s="2">
        <v>1421947</v>
      </c>
      <c r="EMM24" s="2">
        <v>3717916</v>
      </c>
      <c r="EMN24" s="2">
        <v>48051</v>
      </c>
      <c r="EMO24" s="2">
        <v>200728</v>
      </c>
      <c r="EMP24" s="2">
        <v>358740</v>
      </c>
      <c r="EMQ24" s="2">
        <v>587407</v>
      </c>
      <c r="EMR24" s="2">
        <v>94685</v>
      </c>
      <c r="EMS24" s="2">
        <v>826614</v>
      </c>
      <c r="EMT24" s="2">
        <v>249558</v>
      </c>
      <c r="EMU24" s="2">
        <v>18741518</v>
      </c>
      <c r="EMV24" s="2">
        <v>63239</v>
      </c>
      <c r="EMW24" s="2">
        <v>940368</v>
      </c>
      <c r="EMX24" s="2">
        <v>1491041</v>
      </c>
      <c r="EMY24" s="2">
        <v>0</v>
      </c>
      <c r="EMZ24" s="2">
        <v>9395</v>
      </c>
      <c r="ENA24" s="2">
        <v>252328</v>
      </c>
      <c r="ENB24" s="2">
        <v>1287150</v>
      </c>
      <c r="ENC24" s="2">
        <v>351913</v>
      </c>
      <c r="END24" s="2">
        <v>29368</v>
      </c>
      <c r="ENE24" s="2">
        <v>164037</v>
      </c>
      <c r="ENF24" s="2">
        <v>77526</v>
      </c>
      <c r="ENG24" s="2">
        <v>146990</v>
      </c>
      <c r="ENH24" s="2">
        <v>37837</v>
      </c>
      <c r="ENI24" s="2">
        <v>997806</v>
      </c>
      <c r="ENJ24" s="2">
        <v>3734233</v>
      </c>
      <c r="ENK24" s="2">
        <v>29212</v>
      </c>
      <c r="ENL24" s="2">
        <v>124272</v>
      </c>
      <c r="ENM24" s="2">
        <v>129818</v>
      </c>
      <c r="ENN24" s="2">
        <v>14049</v>
      </c>
      <c r="ENO24" s="2">
        <v>40551</v>
      </c>
      <c r="ENP24" s="2">
        <v>3440307</v>
      </c>
      <c r="ENQ24" s="2">
        <v>2535379</v>
      </c>
      <c r="ENR24" s="2">
        <v>370675</v>
      </c>
      <c r="ENS24" s="2">
        <v>1306569</v>
      </c>
      <c r="ENT24" s="2">
        <v>330596</v>
      </c>
      <c r="ENU24" s="2">
        <v>255976</v>
      </c>
      <c r="ENV24" s="2">
        <v>2116171</v>
      </c>
      <c r="ENW24" s="2">
        <v>1043657</v>
      </c>
      <c r="ENX24" s="2">
        <v>72205</v>
      </c>
      <c r="ENY24" s="2">
        <v>55477</v>
      </c>
      <c r="ENZ24" s="2">
        <v>235165</v>
      </c>
      <c r="EOA24" s="2">
        <v>103866</v>
      </c>
      <c r="EOB24" s="2">
        <v>104648</v>
      </c>
      <c r="EOC24" s="2">
        <v>30332</v>
      </c>
      <c r="EOD24" s="2">
        <v>139858</v>
      </c>
      <c r="EOE24" s="2">
        <v>283516</v>
      </c>
      <c r="EOF24" s="2">
        <v>4687096</v>
      </c>
      <c r="EOG24" s="2">
        <v>523361</v>
      </c>
      <c r="EOH24" s="2">
        <v>1017404</v>
      </c>
      <c r="EOI24" s="2">
        <v>155628</v>
      </c>
      <c r="EOJ24" s="2">
        <v>468511</v>
      </c>
      <c r="EOK24" s="2">
        <v>18331</v>
      </c>
      <c r="EOL24" s="2">
        <v>232424</v>
      </c>
      <c r="EOM24" s="2">
        <v>216064</v>
      </c>
      <c r="EON24" s="2">
        <v>147296</v>
      </c>
      <c r="EOO24" s="2">
        <v>412610</v>
      </c>
      <c r="EOP24" s="2">
        <v>58207</v>
      </c>
      <c r="EOQ24" s="2">
        <v>30417</v>
      </c>
      <c r="EOR24" s="2">
        <v>23573</v>
      </c>
      <c r="EOS24" s="2">
        <v>6661516</v>
      </c>
      <c r="EOT24" s="2">
        <v>13238</v>
      </c>
      <c r="EOU24" s="2">
        <v>18181</v>
      </c>
      <c r="EOV24" s="2">
        <v>1427751</v>
      </c>
      <c r="EOW24" s="2">
        <v>5272</v>
      </c>
      <c r="EOX24" s="2">
        <v>18207</v>
      </c>
      <c r="EOY24" s="2">
        <v>0</v>
      </c>
      <c r="EOZ24" s="2" t="s">
        <v>5</v>
      </c>
      <c r="EPA24" s="2">
        <v>27152</v>
      </c>
      <c r="EPB24" s="2">
        <v>434783</v>
      </c>
      <c r="EPC24" s="2">
        <v>1153372</v>
      </c>
      <c r="EPD24" s="2">
        <v>389226</v>
      </c>
      <c r="EPE24" s="2">
        <v>284467</v>
      </c>
      <c r="EPF24" s="2">
        <v>180003</v>
      </c>
      <c r="EPG24" s="2">
        <v>169670</v>
      </c>
      <c r="EPH24" s="2">
        <v>333759</v>
      </c>
      <c r="EPI24" s="2">
        <v>70973</v>
      </c>
      <c r="EPJ24" s="2">
        <v>54825</v>
      </c>
      <c r="EPK24" s="2">
        <v>170893</v>
      </c>
      <c r="EPL24" s="2">
        <v>191434</v>
      </c>
      <c r="EPM24" s="2">
        <v>1550663</v>
      </c>
      <c r="EPN24" s="2">
        <v>394350</v>
      </c>
      <c r="EPO24" s="2">
        <v>484925</v>
      </c>
      <c r="EPP24" s="2">
        <v>34951</v>
      </c>
      <c r="EPQ24" s="2">
        <v>1243289</v>
      </c>
      <c r="EPR24" s="2">
        <v>430935</v>
      </c>
      <c r="EPS24" s="2">
        <v>265202</v>
      </c>
      <c r="EPT24" s="2">
        <v>272628</v>
      </c>
      <c r="EPU24" s="2">
        <v>647177</v>
      </c>
      <c r="EPV24" s="2">
        <v>91281</v>
      </c>
      <c r="EPW24" s="2">
        <v>1183939</v>
      </c>
      <c r="EPX24" s="2">
        <v>432530</v>
      </c>
      <c r="EPY24" s="2">
        <v>1028508</v>
      </c>
      <c r="EPZ24" s="2">
        <v>108668</v>
      </c>
      <c r="EQA24" s="2">
        <v>208295</v>
      </c>
      <c r="EQB24" s="2">
        <v>1262037</v>
      </c>
      <c r="EQC24" s="2">
        <v>159375</v>
      </c>
      <c r="EQD24" s="2">
        <v>961089</v>
      </c>
      <c r="EQE24" s="2">
        <v>322813</v>
      </c>
      <c r="EQF24" s="2">
        <v>1760743</v>
      </c>
      <c r="EQG24" s="2">
        <v>587855</v>
      </c>
      <c r="EQH24" s="2">
        <v>262510</v>
      </c>
      <c r="EQI24" s="2">
        <v>238153</v>
      </c>
      <c r="EQJ24" s="2">
        <v>161858</v>
      </c>
      <c r="EQK24" s="2">
        <v>935303</v>
      </c>
      <c r="EQL24" s="2">
        <v>1163749</v>
      </c>
      <c r="EQM24" s="2">
        <v>57524</v>
      </c>
      <c r="EQN24" s="2">
        <v>125202</v>
      </c>
      <c r="EQO24" s="2">
        <v>1033535</v>
      </c>
      <c r="EQP24" s="2">
        <v>638055</v>
      </c>
      <c r="EQQ24" s="2">
        <v>1560881</v>
      </c>
      <c r="EQR24" s="2">
        <v>654680</v>
      </c>
      <c r="EQS24" s="2">
        <v>137272</v>
      </c>
      <c r="EQT24" s="2">
        <v>612225</v>
      </c>
      <c r="EQU24" s="2">
        <v>155102</v>
      </c>
      <c r="EQV24" s="2">
        <v>996615</v>
      </c>
      <c r="EQW24" s="2">
        <v>580621</v>
      </c>
      <c r="EQX24" s="2">
        <v>609858</v>
      </c>
      <c r="EQY24" s="2">
        <v>62855555</v>
      </c>
      <c r="EQZ24" s="2">
        <v>206708</v>
      </c>
      <c r="ERA24" s="2">
        <v>709596</v>
      </c>
      <c r="ERB24" s="2">
        <v>983993</v>
      </c>
      <c r="ERC24" s="2">
        <v>698416</v>
      </c>
      <c r="ERD24" s="2">
        <v>142614</v>
      </c>
      <c r="ERE24" s="2">
        <v>294881</v>
      </c>
      <c r="ERF24" s="2">
        <v>9869546</v>
      </c>
      <c r="ERG24" s="2">
        <v>112272</v>
      </c>
      <c r="ERH24" s="2">
        <v>157416</v>
      </c>
      <c r="ERI24" s="2">
        <v>88942</v>
      </c>
      <c r="ERJ24" s="2">
        <v>301991</v>
      </c>
      <c r="ERK24" s="2">
        <v>146263</v>
      </c>
      <c r="ERL24" s="2">
        <v>37196</v>
      </c>
      <c r="ERM24" s="2">
        <v>61768</v>
      </c>
      <c r="ERN24" s="2">
        <v>1300625</v>
      </c>
      <c r="ERO24" s="2">
        <v>133847</v>
      </c>
      <c r="ERP24" s="2">
        <v>1272001</v>
      </c>
      <c r="ERQ24" s="2">
        <v>787387</v>
      </c>
      <c r="ERR24" s="2">
        <v>409434</v>
      </c>
      <c r="ERS24" s="2">
        <v>76099</v>
      </c>
      <c r="ERT24" s="2">
        <v>623237</v>
      </c>
      <c r="ERU24" s="2">
        <v>115598</v>
      </c>
      <c r="ERV24" s="2">
        <v>435654</v>
      </c>
      <c r="ERW24" s="2">
        <v>403125</v>
      </c>
      <c r="ERX24" s="2">
        <v>1466752</v>
      </c>
      <c r="ERY24" s="2">
        <v>205581</v>
      </c>
      <c r="ERZ24" s="2">
        <v>123642</v>
      </c>
      <c r="ESA24" s="2">
        <v>1076760</v>
      </c>
      <c r="ESB24" s="2">
        <v>743467</v>
      </c>
      <c r="ESC24" s="2">
        <v>232446</v>
      </c>
      <c r="ESD24" s="2">
        <v>296489</v>
      </c>
      <c r="ESE24" s="2">
        <v>107213</v>
      </c>
      <c r="ESF24" s="2">
        <v>215357</v>
      </c>
      <c r="ESG24" s="2">
        <v>267256</v>
      </c>
      <c r="ESH24" s="2">
        <v>181850</v>
      </c>
      <c r="ESI24" s="2">
        <v>36894632</v>
      </c>
      <c r="ESJ24" s="2">
        <v>122400</v>
      </c>
      <c r="ESK24" s="2">
        <v>260523</v>
      </c>
      <c r="ESL24" s="2">
        <v>88155</v>
      </c>
      <c r="ESM24" s="2">
        <v>1006963</v>
      </c>
      <c r="ESN24" s="2">
        <v>282081</v>
      </c>
      <c r="ESO24" s="2">
        <v>4089770</v>
      </c>
      <c r="ESP24" s="2">
        <v>203437</v>
      </c>
      <c r="ESQ24" s="2">
        <v>2871154</v>
      </c>
      <c r="ESR24" s="2">
        <v>361993</v>
      </c>
      <c r="ESS24" s="2">
        <v>805778</v>
      </c>
      <c r="EST24" s="2">
        <v>657586</v>
      </c>
      <c r="ESU24" s="2">
        <v>861746</v>
      </c>
      <c r="ESV24" s="2">
        <v>61708</v>
      </c>
      <c r="ESW24" s="2">
        <v>56274</v>
      </c>
      <c r="ESX24" s="2">
        <v>589624</v>
      </c>
      <c r="ESY24" s="2">
        <v>497298</v>
      </c>
      <c r="ESZ24" s="2">
        <v>28823</v>
      </c>
      <c r="ETA24" s="2">
        <v>74285</v>
      </c>
      <c r="ETB24" s="2">
        <v>344357</v>
      </c>
      <c r="ETC24" s="2">
        <v>212899</v>
      </c>
      <c r="ETD24" s="2">
        <v>296200</v>
      </c>
      <c r="ETE24" s="2">
        <v>233212</v>
      </c>
      <c r="ETF24" s="2">
        <v>365398</v>
      </c>
      <c r="ETG24" s="2">
        <v>685440</v>
      </c>
      <c r="ETH24" s="2">
        <v>128811</v>
      </c>
      <c r="ETI24" s="2">
        <v>87931</v>
      </c>
      <c r="ETJ24" s="2">
        <v>65525</v>
      </c>
      <c r="ETK24" s="2">
        <v>1117499</v>
      </c>
      <c r="ETL24" s="2">
        <v>237520</v>
      </c>
      <c r="ETM24" s="2">
        <v>400647</v>
      </c>
      <c r="ETN24" s="2">
        <v>4239185</v>
      </c>
      <c r="ETO24" s="2">
        <v>99415</v>
      </c>
      <c r="ETP24" s="2">
        <v>769923</v>
      </c>
      <c r="ETQ24" s="2">
        <v>844429</v>
      </c>
      <c r="ETR24" s="2">
        <v>6811995</v>
      </c>
      <c r="ETS24" s="2">
        <v>464706</v>
      </c>
      <c r="ETT24" s="2">
        <v>935232</v>
      </c>
      <c r="ETU24" s="2">
        <v>445144</v>
      </c>
      <c r="ETV24" s="2">
        <v>1782809</v>
      </c>
      <c r="ETW24" s="2">
        <v>2386872</v>
      </c>
      <c r="ETX24" s="2">
        <v>1970924</v>
      </c>
      <c r="ETY24" s="2">
        <v>1765992</v>
      </c>
      <c r="ETZ24" s="2">
        <v>488909</v>
      </c>
      <c r="EUA24" s="2">
        <v>34955</v>
      </c>
      <c r="EUB24" s="2">
        <v>85685</v>
      </c>
      <c r="EUC24" s="2">
        <v>37183</v>
      </c>
      <c r="EUD24" s="2">
        <v>177878</v>
      </c>
      <c r="EUE24" s="2">
        <v>22966</v>
      </c>
      <c r="EUF24" s="2">
        <v>2448351</v>
      </c>
      <c r="EUG24" s="2">
        <v>438817</v>
      </c>
      <c r="EUH24" s="2">
        <v>326640</v>
      </c>
      <c r="EUI24" s="2">
        <v>10410</v>
      </c>
      <c r="EUJ24" s="2">
        <v>50330</v>
      </c>
      <c r="EUK24" s="2">
        <v>157686</v>
      </c>
      <c r="EUL24" s="2">
        <v>608313</v>
      </c>
      <c r="EUM24" s="2" t="s">
        <v>5</v>
      </c>
      <c r="EUN24" s="2" t="s">
        <v>5</v>
      </c>
      <c r="EUO24" s="2">
        <v>109780</v>
      </c>
      <c r="EUP24" s="2">
        <v>394096</v>
      </c>
      <c r="EUQ24" s="2">
        <v>508659</v>
      </c>
      <c r="EUR24" s="2" t="s">
        <v>5</v>
      </c>
      <c r="EUS24" s="2">
        <v>895365</v>
      </c>
      <c r="EUT24" s="2">
        <v>145366</v>
      </c>
      <c r="EUU24" s="2">
        <v>23799</v>
      </c>
      <c r="EUV24" s="2">
        <v>123788</v>
      </c>
      <c r="EUW24" s="2">
        <v>294021</v>
      </c>
      <c r="EUX24" s="2">
        <v>3514550</v>
      </c>
      <c r="EUY24" s="2">
        <v>551646</v>
      </c>
      <c r="EUZ24" s="2" t="s">
        <v>5</v>
      </c>
      <c r="EVA24" s="2">
        <v>38083</v>
      </c>
      <c r="EVB24" s="2">
        <v>179140</v>
      </c>
      <c r="EVC24" s="2">
        <v>185169</v>
      </c>
      <c r="EVD24" s="2">
        <v>973061</v>
      </c>
      <c r="EVE24" s="2">
        <v>1083160</v>
      </c>
      <c r="EVF24" s="2">
        <v>48359000</v>
      </c>
      <c r="EVG24" s="2">
        <v>2303000</v>
      </c>
      <c r="EVH24" s="2">
        <v>0</v>
      </c>
      <c r="EVI24" s="2">
        <v>180521</v>
      </c>
      <c r="EVJ24" s="2">
        <v>664416</v>
      </c>
      <c r="EVK24" s="2">
        <v>454867</v>
      </c>
      <c r="EVL24" s="2">
        <v>298329</v>
      </c>
      <c r="EVM24" s="2">
        <v>179201</v>
      </c>
      <c r="EVN24" s="2">
        <v>73585</v>
      </c>
      <c r="EVO24" s="2">
        <v>421425</v>
      </c>
      <c r="EVP24" s="2">
        <v>31119</v>
      </c>
      <c r="EVQ24" s="2">
        <v>110838</v>
      </c>
      <c r="EVR24" s="2">
        <v>20247</v>
      </c>
      <c r="EVS24" s="2">
        <v>1684391</v>
      </c>
      <c r="EVT24" s="2">
        <v>729753</v>
      </c>
      <c r="EVU24" s="2">
        <v>197988</v>
      </c>
      <c r="EVV24" s="2">
        <v>59771</v>
      </c>
      <c r="EVW24" s="2">
        <v>269023</v>
      </c>
      <c r="EVX24" s="2">
        <v>266012</v>
      </c>
      <c r="EVY24" s="2">
        <v>39859</v>
      </c>
      <c r="EVZ24" s="2">
        <v>123551</v>
      </c>
      <c r="EWA24" s="2">
        <v>57447</v>
      </c>
      <c r="EWB24" s="2">
        <v>3071150</v>
      </c>
      <c r="EWC24" s="2">
        <v>41217</v>
      </c>
      <c r="EWD24" s="2">
        <v>537674</v>
      </c>
      <c r="EWE24" s="2">
        <v>701357</v>
      </c>
      <c r="EWF24" s="2">
        <v>159519</v>
      </c>
      <c r="EWG24" s="2">
        <v>678890</v>
      </c>
      <c r="EWH24" s="2">
        <v>18149</v>
      </c>
      <c r="EWI24" s="2">
        <v>50661000</v>
      </c>
      <c r="EWJ24" s="2">
        <v>155365</v>
      </c>
      <c r="EWK24" s="2">
        <v>22284</v>
      </c>
      <c r="EWL24" s="2">
        <v>1034428</v>
      </c>
      <c r="EWM24" s="2">
        <v>229243</v>
      </c>
      <c r="EWN24" s="2">
        <v>42792</v>
      </c>
      <c r="EWO24" s="2">
        <v>240040</v>
      </c>
      <c r="EWP24" s="2">
        <v>386371</v>
      </c>
      <c r="EWQ24" s="2">
        <v>1580687</v>
      </c>
      <c r="EWR24" s="2">
        <v>1156789</v>
      </c>
      <c r="EWS24" s="2">
        <v>1547893</v>
      </c>
      <c r="EWT24" s="2">
        <v>202286</v>
      </c>
      <c r="EWU24" s="2">
        <v>25868</v>
      </c>
      <c r="EWV24" s="2">
        <v>138413</v>
      </c>
      <c r="EWW24" s="2">
        <v>83868</v>
      </c>
      <c r="EWX24" s="2">
        <v>915242</v>
      </c>
      <c r="EWY24" s="2">
        <v>525322</v>
      </c>
      <c r="EWZ24" s="2">
        <v>308185</v>
      </c>
      <c r="EXA24" s="2">
        <v>1303251</v>
      </c>
      <c r="EXB24" s="2">
        <v>1357967</v>
      </c>
      <c r="EXC24" s="2">
        <v>79078</v>
      </c>
      <c r="EXD24" s="2">
        <v>125432</v>
      </c>
      <c r="EXE24" s="2">
        <v>110302</v>
      </c>
      <c r="EXF24" s="2">
        <v>209251</v>
      </c>
      <c r="EXG24" s="2">
        <v>375114</v>
      </c>
      <c r="EXH24" s="2">
        <v>93028</v>
      </c>
      <c r="EXI24" s="2">
        <v>581541</v>
      </c>
      <c r="EXJ24" s="2">
        <v>44163</v>
      </c>
      <c r="EXK24" s="2">
        <v>79098</v>
      </c>
      <c r="EXL24" s="2">
        <v>486529</v>
      </c>
      <c r="EXM24" s="2" t="s">
        <v>5</v>
      </c>
      <c r="EXN24" s="2">
        <v>311276</v>
      </c>
      <c r="EXO24" s="2">
        <v>472556</v>
      </c>
      <c r="EXP24" s="2">
        <v>461123</v>
      </c>
      <c r="EXQ24" s="2">
        <v>44669</v>
      </c>
      <c r="EXR24" s="2">
        <v>469084</v>
      </c>
      <c r="EXS24" s="2">
        <v>8005385</v>
      </c>
      <c r="EXT24" s="2" t="s">
        <v>5</v>
      </c>
      <c r="EXU24" s="2">
        <v>397408</v>
      </c>
      <c r="EXV24" s="2">
        <v>1136050</v>
      </c>
      <c r="EXW24" s="2">
        <v>33843</v>
      </c>
      <c r="EXX24" s="2">
        <v>610273</v>
      </c>
      <c r="EXY24" s="2">
        <v>217145</v>
      </c>
      <c r="EXZ24" s="2">
        <v>131508</v>
      </c>
      <c r="EYA24" s="2">
        <v>97973</v>
      </c>
      <c r="EYB24" s="2">
        <v>1204320</v>
      </c>
      <c r="EYC24" s="2">
        <v>88512</v>
      </c>
      <c r="EYD24" s="2">
        <v>77321</v>
      </c>
      <c r="EYE24" s="2">
        <v>247039</v>
      </c>
      <c r="EYF24" s="2">
        <v>340214</v>
      </c>
      <c r="EYG24" s="2">
        <v>45058</v>
      </c>
      <c r="EYH24" s="2">
        <v>35120</v>
      </c>
      <c r="EYI24" s="2">
        <v>2115578</v>
      </c>
      <c r="EYJ24" s="2">
        <v>69716</v>
      </c>
      <c r="EYK24" s="2">
        <v>149098</v>
      </c>
      <c r="EYL24" s="2">
        <v>488894</v>
      </c>
      <c r="EYM24" s="2">
        <v>147564</v>
      </c>
      <c r="EYN24" s="2">
        <v>184707</v>
      </c>
      <c r="EYO24" s="2">
        <v>935525</v>
      </c>
      <c r="EYP24" s="2">
        <v>88009</v>
      </c>
      <c r="EYQ24" s="2">
        <v>20613</v>
      </c>
      <c r="EYR24" s="2">
        <v>56392</v>
      </c>
      <c r="EYS24" s="2">
        <v>304801</v>
      </c>
      <c r="EYT24" s="2">
        <v>181255</v>
      </c>
      <c r="EYU24" s="2">
        <v>124353</v>
      </c>
      <c r="EYV24" s="2">
        <v>67724</v>
      </c>
      <c r="EYW24" s="2">
        <v>62904</v>
      </c>
      <c r="EYX24" s="2">
        <v>148455</v>
      </c>
      <c r="EYY24" s="2">
        <v>216316</v>
      </c>
      <c r="EYZ24" s="2">
        <v>98463</v>
      </c>
      <c r="EZA24" s="2">
        <v>19352</v>
      </c>
      <c r="EZB24" s="2" t="s">
        <v>5</v>
      </c>
      <c r="EZC24" s="2">
        <v>685268</v>
      </c>
      <c r="EZD24" s="2">
        <v>548531</v>
      </c>
      <c r="EZE24" s="2">
        <v>87082</v>
      </c>
      <c r="EZF24" s="2">
        <v>140518</v>
      </c>
      <c r="EZG24" s="2">
        <v>1449300</v>
      </c>
      <c r="EZH24" s="2">
        <v>1324871</v>
      </c>
      <c r="EZI24" s="2">
        <v>278612</v>
      </c>
      <c r="EZJ24" s="2">
        <v>165314</v>
      </c>
      <c r="EZK24" s="2">
        <v>789924</v>
      </c>
      <c r="EZL24" s="2">
        <v>20976771</v>
      </c>
      <c r="EZM24" s="2">
        <v>0</v>
      </c>
      <c r="EZN24" s="2">
        <v>256902</v>
      </c>
      <c r="EZO24" s="2">
        <v>209952</v>
      </c>
      <c r="EZP24" s="2">
        <v>1753523</v>
      </c>
      <c r="EZQ24" s="2">
        <v>112585</v>
      </c>
      <c r="EZR24" s="2">
        <v>493165</v>
      </c>
      <c r="EZS24" s="2">
        <v>124477</v>
      </c>
      <c r="EZT24" s="2">
        <v>180923</v>
      </c>
      <c r="EZU24" s="2">
        <v>2113556</v>
      </c>
      <c r="EZV24" s="2">
        <v>300921</v>
      </c>
      <c r="EZW24" s="2">
        <v>588418</v>
      </c>
      <c r="EZX24" s="2">
        <v>25285</v>
      </c>
      <c r="EZY24" s="2">
        <v>82380</v>
      </c>
      <c r="EZZ24" s="2">
        <v>343437</v>
      </c>
      <c r="FAA24" s="2">
        <v>0</v>
      </c>
      <c r="FAB24" s="2">
        <v>277157</v>
      </c>
      <c r="FAC24" s="2">
        <v>644640</v>
      </c>
      <c r="FAD24" s="2">
        <v>1512793</v>
      </c>
      <c r="FAE24" s="2" t="s">
        <v>5</v>
      </c>
      <c r="FAF24" s="2">
        <v>190954</v>
      </c>
      <c r="FAG24" s="2">
        <v>65430</v>
      </c>
      <c r="FAH24" s="2">
        <v>1507063</v>
      </c>
      <c r="FAI24" s="2">
        <v>134166</v>
      </c>
      <c r="FAJ24" s="2">
        <v>6437478</v>
      </c>
      <c r="FAK24" s="2">
        <v>156751</v>
      </c>
      <c r="FAL24" s="2">
        <v>2418759</v>
      </c>
      <c r="FAM24" s="2">
        <v>1867354</v>
      </c>
      <c r="FAN24" s="2">
        <v>82776</v>
      </c>
      <c r="FAO24" s="2">
        <v>21090</v>
      </c>
      <c r="FAP24" s="2">
        <v>815458</v>
      </c>
      <c r="FAQ24" s="2">
        <v>482338</v>
      </c>
      <c r="FAR24" s="2">
        <v>17826</v>
      </c>
      <c r="FAS24" s="2">
        <v>213746</v>
      </c>
      <c r="FAT24" s="2">
        <v>235531</v>
      </c>
      <c r="FAU24" s="2">
        <v>0</v>
      </c>
      <c r="FAV24" s="2">
        <v>746656</v>
      </c>
      <c r="FAW24" s="2">
        <v>383971</v>
      </c>
      <c r="FAX24" s="2">
        <v>163087</v>
      </c>
      <c r="FAY24" s="2">
        <v>74372</v>
      </c>
      <c r="FAZ24" s="2">
        <v>151206</v>
      </c>
      <c r="FBA24" s="2">
        <v>1683402</v>
      </c>
      <c r="FBB24" s="2">
        <v>23185</v>
      </c>
      <c r="FBC24" s="2">
        <v>839193</v>
      </c>
      <c r="FBD24" s="2">
        <v>62714</v>
      </c>
      <c r="FBE24" s="2">
        <v>65135</v>
      </c>
      <c r="FBF24" s="2">
        <v>218330</v>
      </c>
      <c r="FBG24" s="2">
        <v>196791</v>
      </c>
      <c r="FBH24" s="2">
        <v>12531</v>
      </c>
      <c r="FBI24" s="2">
        <v>370839</v>
      </c>
      <c r="FBJ24" s="2">
        <v>1161430</v>
      </c>
      <c r="FBK24" s="2">
        <v>73227</v>
      </c>
      <c r="FBL24" s="2" t="s">
        <v>5</v>
      </c>
      <c r="FBM24" s="2" t="s">
        <v>5</v>
      </c>
      <c r="FBN24" s="2">
        <v>130299</v>
      </c>
      <c r="FBO24" s="2">
        <v>456257</v>
      </c>
      <c r="FBP24" s="2">
        <v>695935</v>
      </c>
      <c r="FBQ24" s="2">
        <v>9509186</v>
      </c>
      <c r="FBR24" s="2">
        <v>87793</v>
      </c>
      <c r="FBS24" s="2">
        <v>1254660</v>
      </c>
      <c r="FBT24" s="2">
        <v>203957</v>
      </c>
      <c r="FBU24" s="2" t="s">
        <v>5</v>
      </c>
      <c r="FBV24" s="2">
        <v>135287</v>
      </c>
      <c r="FBW24" s="2">
        <v>52150</v>
      </c>
      <c r="FBX24" s="2">
        <v>877519</v>
      </c>
      <c r="FBY24" s="2">
        <v>756684</v>
      </c>
      <c r="FBZ24" s="2">
        <v>136906</v>
      </c>
      <c r="FCA24" s="2">
        <v>89243</v>
      </c>
      <c r="FCB24" s="2">
        <v>47770</v>
      </c>
      <c r="FCC24" s="2">
        <v>145910</v>
      </c>
      <c r="FCD24" s="2">
        <v>484494</v>
      </c>
      <c r="FCE24" s="2">
        <v>1792713</v>
      </c>
      <c r="FCF24" s="2">
        <v>653608</v>
      </c>
      <c r="FCG24" s="2">
        <v>8572084</v>
      </c>
      <c r="FCH24" s="2">
        <v>544303</v>
      </c>
      <c r="FCI24" s="2">
        <v>48072</v>
      </c>
      <c r="FCJ24" s="2">
        <v>15026</v>
      </c>
      <c r="FCK24" s="2">
        <v>143737</v>
      </c>
      <c r="FCL24" s="2">
        <v>21851304</v>
      </c>
      <c r="FCM24" s="2">
        <v>790613</v>
      </c>
      <c r="FCN24" s="2">
        <v>775977</v>
      </c>
      <c r="FCO24" s="2" t="s">
        <v>5</v>
      </c>
      <c r="FCP24" s="2">
        <v>15176</v>
      </c>
      <c r="FCQ24" s="2">
        <v>570911</v>
      </c>
      <c r="FCR24" s="2" t="s">
        <v>5</v>
      </c>
      <c r="FCS24" s="2">
        <v>422365</v>
      </c>
      <c r="FCT24" s="2">
        <v>128315</v>
      </c>
      <c r="FCU24" s="2">
        <v>626971</v>
      </c>
      <c r="FCV24" s="2">
        <v>107017</v>
      </c>
      <c r="FCW24" s="2">
        <v>229540</v>
      </c>
      <c r="FCX24" s="2">
        <v>544778</v>
      </c>
      <c r="FCY24" s="2">
        <v>1389200</v>
      </c>
      <c r="FCZ24" s="2">
        <v>313300</v>
      </c>
      <c r="FDA24" s="2">
        <v>4557940</v>
      </c>
      <c r="FDB24" s="2">
        <v>961037</v>
      </c>
      <c r="FDC24" s="2">
        <v>349893</v>
      </c>
      <c r="FDD24" s="2">
        <v>485029</v>
      </c>
      <c r="FDE24" s="2">
        <v>1088935</v>
      </c>
      <c r="FDF24" s="2">
        <v>63314</v>
      </c>
      <c r="FDG24" s="2">
        <v>183414</v>
      </c>
      <c r="FDH24" s="2">
        <v>73364</v>
      </c>
      <c r="FDI24" s="2">
        <v>360380</v>
      </c>
      <c r="FDJ24" s="2">
        <v>2227444</v>
      </c>
      <c r="FDK24" s="2">
        <v>7204182</v>
      </c>
      <c r="FDL24" s="2">
        <v>29698</v>
      </c>
      <c r="FDM24" s="2">
        <v>204198</v>
      </c>
      <c r="FDN24" s="2">
        <v>6514854</v>
      </c>
      <c r="FDO24" s="2">
        <v>1938966</v>
      </c>
      <c r="FDP24" s="2">
        <v>801622</v>
      </c>
      <c r="FDQ24" s="2" t="s">
        <v>5</v>
      </c>
      <c r="FDR24" s="2">
        <v>4920545</v>
      </c>
      <c r="FDS24" s="2">
        <v>121959</v>
      </c>
      <c r="FDT24" s="2">
        <v>281658</v>
      </c>
      <c r="FDU24" s="2">
        <v>87184</v>
      </c>
      <c r="FDV24" s="2">
        <v>658715</v>
      </c>
      <c r="FDW24" s="2">
        <v>3447619</v>
      </c>
      <c r="FDX24" s="2">
        <v>23647886</v>
      </c>
      <c r="FDY24" s="2">
        <v>340031</v>
      </c>
      <c r="FDZ24" s="2">
        <v>1092602</v>
      </c>
      <c r="FEA24" s="2">
        <v>896017</v>
      </c>
      <c r="FEB24" s="2">
        <v>86235</v>
      </c>
      <c r="FEC24" s="2">
        <v>1245950</v>
      </c>
      <c r="FED24" s="2">
        <v>474731</v>
      </c>
      <c r="FEE24" s="2">
        <v>157083</v>
      </c>
      <c r="FEF24" s="2">
        <v>814899</v>
      </c>
      <c r="FEG24" s="2">
        <v>661026</v>
      </c>
      <c r="FEH24" s="2">
        <v>35746</v>
      </c>
      <c r="FEI24" s="2">
        <v>678638</v>
      </c>
      <c r="FEJ24" s="2">
        <v>1867684</v>
      </c>
      <c r="FEK24" s="2">
        <v>1580202</v>
      </c>
      <c r="FEL24" s="2">
        <v>403116</v>
      </c>
      <c r="FEM24" s="2">
        <v>891029</v>
      </c>
      <c r="FEN24" s="2">
        <v>253588</v>
      </c>
      <c r="FEO24" s="2">
        <v>233918</v>
      </c>
      <c r="FEP24" s="2">
        <v>1936460</v>
      </c>
      <c r="FEQ24" s="2">
        <v>86759</v>
      </c>
      <c r="FER24" s="2">
        <v>3206690</v>
      </c>
      <c r="FES24" s="2">
        <v>355032</v>
      </c>
      <c r="FET24" s="2">
        <v>12998</v>
      </c>
      <c r="FEU24" s="2">
        <v>19518</v>
      </c>
      <c r="FEV24" s="2">
        <v>80066</v>
      </c>
      <c r="FEW24" s="2">
        <v>247118</v>
      </c>
      <c r="FEX24" s="2">
        <v>80079</v>
      </c>
      <c r="FEY24" s="2">
        <v>61650</v>
      </c>
      <c r="FEZ24" s="2">
        <v>206866</v>
      </c>
      <c r="FFA24" s="2">
        <v>8855</v>
      </c>
      <c r="FFB24" s="2">
        <v>891800</v>
      </c>
      <c r="FFC24" s="2">
        <v>144128</v>
      </c>
      <c r="FFD24" s="2">
        <v>44449</v>
      </c>
      <c r="FFE24" s="2">
        <v>289657</v>
      </c>
      <c r="FFF24" s="2">
        <v>114908</v>
      </c>
      <c r="FFG24" s="2">
        <v>66863</v>
      </c>
      <c r="FFH24" s="2">
        <v>8034</v>
      </c>
      <c r="FFI24" s="2">
        <v>140987</v>
      </c>
      <c r="FFJ24" s="2">
        <v>26698</v>
      </c>
      <c r="FFK24" s="2">
        <v>32396</v>
      </c>
      <c r="FFL24" s="2">
        <v>21999</v>
      </c>
      <c r="FFM24" s="2">
        <v>133149</v>
      </c>
      <c r="FFN24" s="2">
        <v>44236</v>
      </c>
      <c r="FFO24" s="2">
        <v>42162</v>
      </c>
      <c r="FFP24" s="2">
        <v>157296</v>
      </c>
      <c r="FFQ24" s="2">
        <v>604564</v>
      </c>
      <c r="FFR24" s="2">
        <v>104808</v>
      </c>
      <c r="FFS24" s="2">
        <v>400898</v>
      </c>
      <c r="FFT24" s="2">
        <v>120637</v>
      </c>
      <c r="FFU24" s="2">
        <v>493709</v>
      </c>
      <c r="FFV24" s="2">
        <v>26137</v>
      </c>
      <c r="FFW24" s="2">
        <v>258987</v>
      </c>
      <c r="FFX24" s="2">
        <v>222362</v>
      </c>
      <c r="FFY24" s="2">
        <v>7841</v>
      </c>
      <c r="FFZ24" s="2">
        <v>207518</v>
      </c>
      <c r="FGA24" s="2">
        <v>745625</v>
      </c>
      <c r="FGB24" s="2">
        <v>72629</v>
      </c>
      <c r="FGC24" s="2">
        <v>18732</v>
      </c>
      <c r="FGD24" s="2">
        <v>57211</v>
      </c>
      <c r="FGE24" s="2">
        <v>430965</v>
      </c>
      <c r="FGF24" s="2">
        <v>100762</v>
      </c>
      <c r="FGG24" s="2">
        <v>43556</v>
      </c>
      <c r="FGH24" s="2">
        <v>113031</v>
      </c>
      <c r="FGI24" s="2">
        <v>44064</v>
      </c>
      <c r="FGJ24" s="2">
        <v>95760</v>
      </c>
      <c r="FGK24" s="2">
        <v>80313</v>
      </c>
      <c r="FGL24" s="2">
        <v>47679</v>
      </c>
      <c r="FGM24" s="2">
        <v>592124</v>
      </c>
      <c r="FGN24" s="2">
        <v>21363</v>
      </c>
      <c r="FGO24" s="2">
        <v>146534</v>
      </c>
      <c r="FGP24" s="2">
        <v>221166</v>
      </c>
      <c r="FGQ24" s="2">
        <v>72790</v>
      </c>
      <c r="FGR24" s="2">
        <v>316366</v>
      </c>
      <c r="FGS24" s="2">
        <v>43923</v>
      </c>
      <c r="FGT24" s="2">
        <v>318693</v>
      </c>
      <c r="FGU24" s="2">
        <v>210330</v>
      </c>
      <c r="FGV24" s="2">
        <v>127703</v>
      </c>
      <c r="FGW24" s="2">
        <v>92614</v>
      </c>
      <c r="FGX24" s="2">
        <v>98295</v>
      </c>
      <c r="FGY24" s="2">
        <v>44348</v>
      </c>
      <c r="FGZ24" s="2">
        <v>157913</v>
      </c>
      <c r="FHA24" s="2">
        <v>229056</v>
      </c>
      <c r="FHB24" s="2">
        <v>4039701</v>
      </c>
      <c r="FHC24" s="2">
        <v>1879539</v>
      </c>
      <c r="FHD24" s="2">
        <v>334293</v>
      </c>
      <c r="FHE24" s="2">
        <v>744095</v>
      </c>
      <c r="FHF24" s="2">
        <v>555443</v>
      </c>
      <c r="FHG24" s="2">
        <v>320219</v>
      </c>
      <c r="FHH24" s="2">
        <v>174598</v>
      </c>
      <c r="FHI24" s="2">
        <v>327455</v>
      </c>
      <c r="FHJ24" s="2">
        <v>628614</v>
      </c>
      <c r="FHK24" s="2">
        <v>528194</v>
      </c>
      <c r="FHL24" s="2">
        <v>139562</v>
      </c>
      <c r="FHM24" s="2">
        <v>152016</v>
      </c>
      <c r="FHN24" s="2">
        <v>3545641</v>
      </c>
      <c r="FHO24" s="2">
        <v>2808971</v>
      </c>
      <c r="FHP24" s="2">
        <v>9410258</v>
      </c>
      <c r="FHQ24" s="2">
        <v>106488</v>
      </c>
      <c r="FHR24" s="2">
        <v>1836875</v>
      </c>
      <c r="FHS24" s="2">
        <v>1114976</v>
      </c>
      <c r="FHT24" s="2">
        <v>345493</v>
      </c>
      <c r="FHU24" s="2">
        <v>1999195</v>
      </c>
      <c r="FHV24" s="2">
        <v>1453172</v>
      </c>
      <c r="FHW24" s="2">
        <v>235465</v>
      </c>
      <c r="FHX24" s="2">
        <v>645618</v>
      </c>
      <c r="FHY24" s="2">
        <v>2280160</v>
      </c>
      <c r="FHZ24" s="2" t="s">
        <v>5</v>
      </c>
      <c r="FIA24" s="2">
        <v>6235221</v>
      </c>
      <c r="FIB24" s="2">
        <v>475347</v>
      </c>
      <c r="FIC24" s="2">
        <v>37336</v>
      </c>
      <c r="FID24" s="2">
        <v>6502</v>
      </c>
      <c r="FIE24" s="2">
        <v>129777000</v>
      </c>
      <c r="FIF24" s="2">
        <v>155094501</v>
      </c>
      <c r="FIG24" s="2">
        <v>2809507</v>
      </c>
      <c r="FIH24" s="2">
        <v>9389487</v>
      </c>
      <c r="FII24" s="2">
        <v>220933</v>
      </c>
      <c r="FIJ24" s="2">
        <v>2517412</v>
      </c>
      <c r="FIK24" s="2">
        <v>925978</v>
      </c>
      <c r="FIL24" s="2">
        <v>3268630</v>
      </c>
      <c r="FIM24" s="2">
        <v>1314145</v>
      </c>
      <c r="FIN24" s="2">
        <v>9556386</v>
      </c>
      <c r="FIO24" s="2">
        <v>156306</v>
      </c>
      <c r="FIP24" s="2" t="s">
        <v>5</v>
      </c>
      <c r="FIQ24" s="2">
        <v>653785</v>
      </c>
      <c r="FIR24" s="2">
        <v>161634</v>
      </c>
      <c r="FIS24" s="2">
        <v>654332</v>
      </c>
      <c r="FIT24" s="2" t="s">
        <v>5</v>
      </c>
      <c r="FIU24" s="2" t="s">
        <v>5</v>
      </c>
      <c r="FIV24" s="2">
        <v>36656</v>
      </c>
      <c r="FIW24" s="2">
        <v>41609</v>
      </c>
      <c r="FIX24" s="2">
        <v>96068</v>
      </c>
      <c r="FIY24" s="2">
        <v>5771115</v>
      </c>
      <c r="FIZ24" s="2">
        <v>0</v>
      </c>
      <c r="FJA24" s="2">
        <v>2266611</v>
      </c>
      <c r="FJB24" s="2">
        <v>7306241</v>
      </c>
      <c r="FJC24" s="2">
        <v>355723</v>
      </c>
      <c r="FJD24" s="2">
        <v>94730000</v>
      </c>
      <c r="FJE24" s="2">
        <v>800443</v>
      </c>
      <c r="FJF24" s="2" t="s">
        <v>5</v>
      </c>
      <c r="FJG24" s="2" t="s">
        <v>5</v>
      </c>
      <c r="FJH24" s="2">
        <v>7869000</v>
      </c>
      <c r="FJI24" s="2">
        <v>769189</v>
      </c>
      <c r="FJJ24" s="2" t="s">
        <v>5</v>
      </c>
      <c r="FJK24" s="2">
        <v>21222942</v>
      </c>
      <c r="FJL24" s="2">
        <v>30270921</v>
      </c>
      <c r="FJM24" s="2">
        <v>592436</v>
      </c>
      <c r="FJN24" s="2">
        <v>1816816</v>
      </c>
      <c r="FJO24" s="2" t="s">
        <v>5</v>
      </c>
      <c r="FJP24" s="2">
        <v>3011439</v>
      </c>
      <c r="FJQ24" s="2">
        <v>85861000</v>
      </c>
      <c r="FJR24" s="2">
        <v>432470</v>
      </c>
      <c r="FJS24" s="2" t="s">
        <v>5</v>
      </c>
      <c r="FJT24" s="2">
        <v>1283514</v>
      </c>
      <c r="FJU24" s="2">
        <v>86917408</v>
      </c>
      <c r="FJV24" s="2">
        <v>100171</v>
      </c>
      <c r="FJW24" s="2">
        <v>77957</v>
      </c>
      <c r="FJX24" s="2">
        <v>1785235</v>
      </c>
      <c r="FJY24" s="2">
        <v>0</v>
      </c>
      <c r="FJZ24" s="2">
        <v>3733398</v>
      </c>
      <c r="FKA24" s="2">
        <v>60315121</v>
      </c>
      <c r="FKB24" s="2">
        <v>27045746</v>
      </c>
      <c r="FKC24" s="2">
        <v>702697</v>
      </c>
      <c r="FKD24" s="2">
        <v>1425955</v>
      </c>
      <c r="FKE24" s="2">
        <v>653315</v>
      </c>
      <c r="FKF24" s="2">
        <v>1055561</v>
      </c>
      <c r="FKG24" s="2">
        <v>1968991</v>
      </c>
      <c r="FKH24" s="2">
        <v>5524712</v>
      </c>
      <c r="FKI24" s="2">
        <v>423694917</v>
      </c>
      <c r="FKJ24" s="2">
        <v>3676344</v>
      </c>
      <c r="FKK24" s="2">
        <v>283620</v>
      </c>
      <c r="FKL24" s="2">
        <v>930171</v>
      </c>
      <c r="FKM24" s="2">
        <v>1996507</v>
      </c>
      <c r="FKN24" s="2">
        <v>271376</v>
      </c>
      <c r="FKO24" s="2">
        <v>94379</v>
      </c>
      <c r="FKP24" s="2">
        <v>176354</v>
      </c>
      <c r="FKQ24" s="2" t="s">
        <v>5</v>
      </c>
      <c r="FKR24" s="2">
        <v>842741</v>
      </c>
      <c r="FKS24" s="2">
        <v>55713</v>
      </c>
      <c r="FKT24" s="2">
        <v>93291</v>
      </c>
      <c r="FKU24" s="2">
        <v>1428251</v>
      </c>
      <c r="FKV24" s="2">
        <v>2320257</v>
      </c>
      <c r="FKW24" s="2">
        <v>720494</v>
      </c>
      <c r="FKX24" s="2">
        <v>331767</v>
      </c>
      <c r="FKY24" s="2">
        <v>1851033</v>
      </c>
      <c r="FKZ24" s="2">
        <v>93807</v>
      </c>
      <c r="FLA24" s="2">
        <v>46865</v>
      </c>
      <c r="FLB24" s="2">
        <v>1897617</v>
      </c>
      <c r="FLC24" s="2">
        <v>123730</v>
      </c>
      <c r="FLD24" s="2">
        <v>204811</v>
      </c>
      <c r="FLE24" s="2">
        <v>270590</v>
      </c>
      <c r="FLF24" s="2">
        <v>1767432</v>
      </c>
      <c r="FLG24" s="2">
        <v>19557</v>
      </c>
      <c r="FLH24" s="2">
        <v>55944</v>
      </c>
      <c r="FLI24" s="2">
        <v>121198</v>
      </c>
      <c r="FLJ24" s="2">
        <v>108788</v>
      </c>
      <c r="FLK24" s="2">
        <v>687867</v>
      </c>
      <c r="FLL24" s="2">
        <v>331603</v>
      </c>
      <c r="FLM24" s="2">
        <v>1252252</v>
      </c>
      <c r="FLN24" s="2">
        <v>0</v>
      </c>
      <c r="FLO24" s="2">
        <v>264456</v>
      </c>
      <c r="FLP24" s="2">
        <v>380772</v>
      </c>
      <c r="FLQ24" s="2" t="s">
        <v>5</v>
      </c>
      <c r="FLR24" s="2">
        <v>433853</v>
      </c>
      <c r="FLS24" s="2">
        <v>1019159</v>
      </c>
      <c r="FLT24" s="2">
        <v>148391</v>
      </c>
      <c r="FLU24" s="2">
        <v>395616</v>
      </c>
      <c r="FLV24" s="2">
        <v>299917</v>
      </c>
      <c r="FLW24" s="2">
        <v>36286</v>
      </c>
      <c r="FLX24" s="2">
        <v>235614</v>
      </c>
      <c r="FLY24" s="2">
        <v>3382802</v>
      </c>
      <c r="FLZ24" s="2">
        <v>739899</v>
      </c>
      <c r="FMA24" s="2">
        <v>1001347</v>
      </c>
      <c r="FMB24" s="2">
        <v>994334</v>
      </c>
      <c r="FMC24" s="2">
        <v>12464246</v>
      </c>
      <c r="FMD24" s="2">
        <v>306674</v>
      </c>
      <c r="FME24" s="2">
        <v>802883</v>
      </c>
      <c r="FMF24" s="2">
        <v>23779313</v>
      </c>
      <c r="FMG24" s="2">
        <v>1233365</v>
      </c>
      <c r="FMH24" s="2">
        <v>197679</v>
      </c>
      <c r="FMI24" s="2">
        <v>148986</v>
      </c>
      <c r="FMJ24" s="2">
        <v>206715</v>
      </c>
      <c r="FMK24" s="2">
        <v>932778</v>
      </c>
      <c r="FML24" s="2">
        <v>72150</v>
      </c>
      <c r="FMM24" s="2">
        <v>624935</v>
      </c>
      <c r="FMN24" s="2">
        <v>348242</v>
      </c>
      <c r="FMO24" s="2">
        <v>1096220</v>
      </c>
      <c r="FMP24" s="2">
        <v>627833</v>
      </c>
      <c r="FMQ24" s="2">
        <v>284549</v>
      </c>
      <c r="FMR24" s="2">
        <v>473746</v>
      </c>
      <c r="FMS24" s="2">
        <v>1105607</v>
      </c>
      <c r="FMT24" s="2">
        <v>164078</v>
      </c>
      <c r="FMU24" s="2">
        <v>2635973</v>
      </c>
      <c r="FMV24" s="2">
        <v>399588</v>
      </c>
      <c r="FMW24" s="2">
        <v>736612</v>
      </c>
      <c r="FMX24" s="2">
        <v>11567523</v>
      </c>
      <c r="FMY24" s="2">
        <v>960154</v>
      </c>
      <c r="FMZ24" s="2">
        <v>3436010</v>
      </c>
      <c r="FNA24" s="2">
        <v>505796</v>
      </c>
      <c r="FNB24" s="2">
        <v>354410</v>
      </c>
      <c r="FNC24" s="2">
        <v>59458</v>
      </c>
      <c r="FND24" s="2">
        <v>3495</v>
      </c>
      <c r="FNE24" s="2">
        <v>1646046</v>
      </c>
      <c r="FNF24" s="2">
        <v>4722326</v>
      </c>
      <c r="FNG24" s="2">
        <v>5944748</v>
      </c>
      <c r="FNH24" s="2">
        <v>931320</v>
      </c>
      <c r="FNI24" s="2">
        <v>41932</v>
      </c>
      <c r="FNJ24" s="2">
        <v>152927</v>
      </c>
      <c r="FNK24" s="2">
        <v>690800</v>
      </c>
      <c r="FNL24" s="2" t="s">
        <v>5</v>
      </c>
      <c r="FNM24" s="2">
        <v>848605</v>
      </c>
      <c r="FNN24" s="2">
        <v>235874</v>
      </c>
      <c r="FNO24" s="2">
        <v>1954329</v>
      </c>
      <c r="FNP24" s="2">
        <v>66314</v>
      </c>
      <c r="FNQ24" s="2">
        <v>231738</v>
      </c>
      <c r="FNR24" s="2">
        <v>1052654</v>
      </c>
      <c r="FNS24" s="2">
        <v>521130</v>
      </c>
      <c r="FNT24" s="2">
        <v>869552</v>
      </c>
      <c r="FNU24" s="2">
        <v>38987</v>
      </c>
      <c r="FNV24" s="2">
        <v>897775</v>
      </c>
      <c r="FNW24" s="2">
        <v>169486</v>
      </c>
      <c r="FNX24" s="2" t="s">
        <v>5</v>
      </c>
      <c r="FNY24" s="2">
        <v>1443259</v>
      </c>
      <c r="FNZ24" s="2">
        <v>45499</v>
      </c>
      <c r="FOA24" s="2">
        <v>314311</v>
      </c>
      <c r="FOB24" s="2">
        <v>20281987</v>
      </c>
      <c r="FOC24" s="2">
        <v>7163162</v>
      </c>
      <c r="FOD24" s="2">
        <v>868468</v>
      </c>
      <c r="FOE24" s="2">
        <v>424885</v>
      </c>
      <c r="FOF24" s="2">
        <v>180409</v>
      </c>
      <c r="FOG24" s="2">
        <v>80880</v>
      </c>
      <c r="FOH24" s="2">
        <v>312460</v>
      </c>
      <c r="FOI24" s="2">
        <v>30336300</v>
      </c>
      <c r="FOJ24" s="2">
        <v>0</v>
      </c>
      <c r="FOK24" s="2">
        <v>131277</v>
      </c>
      <c r="FOL24" s="2">
        <v>3541332</v>
      </c>
      <c r="FOM24" s="2">
        <v>1897642</v>
      </c>
      <c r="FON24" s="2">
        <v>177454</v>
      </c>
      <c r="FOO24" s="2">
        <v>94090</v>
      </c>
      <c r="FOP24" s="2">
        <v>319556</v>
      </c>
      <c r="FOQ24" s="2">
        <v>528766</v>
      </c>
      <c r="FOR24" s="2">
        <v>238752</v>
      </c>
      <c r="FOS24" s="2">
        <v>159748</v>
      </c>
      <c r="FOT24" s="2">
        <v>64595</v>
      </c>
      <c r="FOU24" s="2">
        <v>365842</v>
      </c>
      <c r="FOV24" s="2">
        <v>601600</v>
      </c>
      <c r="FOW24" s="2">
        <v>773452</v>
      </c>
      <c r="FOX24" s="2">
        <v>1106024</v>
      </c>
      <c r="FOY24" s="2">
        <v>28466</v>
      </c>
      <c r="FOZ24" s="2">
        <v>266983</v>
      </c>
      <c r="FPA24" s="2">
        <v>120813</v>
      </c>
      <c r="FPB24" s="2">
        <v>96729</v>
      </c>
      <c r="FPC24" s="2">
        <v>75437</v>
      </c>
      <c r="FPD24" s="2">
        <v>351332</v>
      </c>
      <c r="FPE24" s="2">
        <v>94164</v>
      </c>
      <c r="FPF24" s="2">
        <v>83591</v>
      </c>
      <c r="FPG24" s="2">
        <v>144336</v>
      </c>
      <c r="FPH24" s="2">
        <v>474526</v>
      </c>
      <c r="FPI24" s="2">
        <v>498111</v>
      </c>
      <c r="FPJ24" s="2">
        <v>715117</v>
      </c>
      <c r="FPK24" s="2">
        <v>1330336</v>
      </c>
      <c r="FPL24" s="2">
        <v>239946</v>
      </c>
      <c r="FPM24" s="2">
        <v>190456</v>
      </c>
      <c r="FPN24" s="2">
        <v>385354</v>
      </c>
      <c r="FPO24" s="2">
        <v>534254</v>
      </c>
      <c r="FPP24" s="2">
        <v>169685</v>
      </c>
      <c r="FPQ24" s="2">
        <v>159199</v>
      </c>
      <c r="FPR24" s="2">
        <v>154674</v>
      </c>
      <c r="FPS24" s="2">
        <v>218695</v>
      </c>
      <c r="FPT24" s="2">
        <v>18927</v>
      </c>
      <c r="FPU24" s="2">
        <v>155647</v>
      </c>
      <c r="FPV24" s="2">
        <v>63630</v>
      </c>
      <c r="FPW24" s="2">
        <v>384375</v>
      </c>
      <c r="FPX24" s="2">
        <v>332927</v>
      </c>
      <c r="FPY24" s="2">
        <v>449999</v>
      </c>
      <c r="FPZ24" s="2">
        <v>171806</v>
      </c>
      <c r="FQA24" s="2">
        <v>160161</v>
      </c>
      <c r="FQB24" s="2">
        <v>339654</v>
      </c>
      <c r="FQC24" s="2">
        <v>623877</v>
      </c>
      <c r="FQD24" s="2">
        <v>196274</v>
      </c>
      <c r="FQE24" s="2">
        <v>196294</v>
      </c>
      <c r="FQF24" s="2">
        <v>116007</v>
      </c>
      <c r="FQG24" s="2">
        <v>201340</v>
      </c>
      <c r="FQH24" s="2">
        <v>511626</v>
      </c>
      <c r="FQI24" s="2">
        <v>213208</v>
      </c>
      <c r="FQJ24" s="2">
        <v>3228438</v>
      </c>
      <c r="FQK24" s="2">
        <v>314929</v>
      </c>
      <c r="FQL24" s="2">
        <v>108772</v>
      </c>
      <c r="FQM24" s="2">
        <v>212464</v>
      </c>
      <c r="FQN24" s="2">
        <v>12745</v>
      </c>
      <c r="FQO24" s="2">
        <v>207905</v>
      </c>
      <c r="FQP24" s="2">
        <v>334070</v>
      </c>
      <c r="FQQ24" s="2">
        <v>315061</v>
      </c>
      <c r="FQR24" s="2">
        <v>525327</v>
      </c>
      <c r="FQS24" s="2">
        <v>823215</v>
      </c>
      <c r="FQT24" s="2">
        <v>231315</v>
      </c>
      <c r="FQU24" s="2">
        <v>876945</v>
      </c>
      <c r="FQV24" s="2">
        <v>100222</v>
      </c>
      <c r="FQW24" s="2">
        <v>88655</v>
      </c>
      <c r="FQX24" s="2">
        <v>76354</v>
      </c>
      <c r="FQY24" s="2">
        <v>554113</v>
      </c>
      <c r="FQZ24" s="2">
        <v>18625</v>
      </c>
      <c r="FRA24" s="2">
        <v>1277731</v>
      </c>
      <c r="FRB24" s="2">
        <v>55148</v>
      </c>
      <c r="FRC24" s="2">
        <v>1499460</v>
      </c>
      <c r="FRD24" s="2">
        <v>58669</v>
      </c>
      <c r="FRE24" s="2">
        <v>210154</v>
      </c>
      <c r="FRF24" s="2">
        <v>679762</v>
      </c>
      <c r="FRG24" s="2">
        <v>4516156</v>
      </c>
      <c r="FRH24" s="2">
        <v>5273050</v>
      </c>
      <c r="FRI24" s="2">
        <v>74704</v>
      </c>
      <c r="FRJ24" s="2">
        <v>68348</v>
      </c>
      <c r="FRK24" s="2">
        <v>2375422</v>
      </c>
      <c r="FRL24" s="2">
        <v>150979</v>
      </c>
      <c r="FRM24" s="2">
        <v>200396</v>
      </c>
      <c r="FRN24" s="2">
        <v>46650</v>
      </c>
      <c r="FRO24" s="2">
        <v>391993</v>
      </c>
      <c r="FRP24" s="2">
        <v>1679943</v>
      </c>
      <c r="FRQ24" s="2">
        <v>1633038</v>
      </c>
      <c r="FRR24" s="2">
        <v>171367</v>
      </c>
      <c r="FRS24" s="2">
        <v>6780688</v>
      </c>
      <c r="FRT24" s="2">
        <v>1915146</v>
      </c>
      <c r="FRU24" s="2">
        <v>156458</v>
      </c>
      <c r="FRV24" s="2">
        <v>0</v>
      </c>
      <c r="FRW24" s="2">
        <v>377157</v>
      </c>
      <c r="FRX24" s="2">
        <v>123806</v>
      </c>
      <c r="FRY24" s="2">
        <v>1865108</v>
      </c>
      <c r="FRZ24" s="2">
        <v>281955</v>
      </c>
      <c r="FSA24" s="2">
        <v>184969</v>
      </c>
      <c r="FSB24" s="2">
        <v>25201</v>
      </c>
      <c r="FSC24" s="2">
        <v>182270</v>
      </c>
      <c r="FSD24" s="2">
        <v>228134</v>
      </c>
      <c r="FSE24" s="2">
        <v>562206</v>
      </c>
      <c r="FSF24" s="2">
        <v>1109644</v>
      </c>
      <c r="FSG24" s="2">
        <v>177850</v>
      </c>
      <c r="FSH24" s="2">
        <v>153688</v>
      </c>
      <c r="FSI24" s="2">
        <v>381298</v>
      </c>
      <c r="FSJ24" s="2">
        <v>355869</v>
      </c>
      <c r="FSK24" s="2">
        <v>704455</v>
      </c>
      <c r="FSL24" s="2">
        <v>444375</v>
      </c>
      <c r="FSM24" s="2">
        <v>45667</v>
      </c>
      <c r="FSN24" s="2">
        <v>825210</v>
      </c>
      <c r="FSO24" s="2">
        <v>101529</v>
      </c>
      <c r="FSP24" s="2">
        <v>516501</v>
      </c>
      <c r="FSQ24" s="2">
        <v>195245</v>
      </c>
      <c r="FSR24" s="2">
        <v>691318</v>
      </c>
      <c r="FSS24" s="2">
        <v>82744</v>
      </c>
      <c r="FST24" s="2">
        <v>224201</v>
      </c>
      <c r="FSU24" s="2">
        <v>350824</v>
      </c>
      <c r="FSV24" s="2">
        <v>298684</v>
      </c>
      <c r="FSW24" s="2">
        <v>379478</v>
      </c>
      <c r="FSX24" s="2">
        <v>258277</v>
      </c>
      <c r="FSY24" s="2">
        <v>73324</v>
      </c>
      <c r="FSZ24" s="2">
        <v>239906</v>
      </c>
      <c r="FTA24" s="2">
        <v>74199</v>
      </c>
      <c r="FTB24" s="2">
        <v>257947</v>
      </c>
      <c r="FTC24" s="2">
        <v>208591</v>
      </c>
      <c r="FTD24" s="2">
        <v>116460</v>
      </c>
      <c r="FTE24" s="2">
        <v>582626</v>
      </c>
      <c r="FTF24" s="2">
        <v>281526</v>
      </c>
      <c r="FTG24" s="2">
        <v>731962</v>
      </c>
      <c r="FTH24" s="2">
        <v>158572</v>
      </c>
      <c r="FTI24" s="2">
        <v>982892</v>
      </c>
      <c r="FTJ24" s="2">
        <v>301610</v>
      </c>
      <c r="FTK24" s="2">
        <v>167528</v>
      </c>
      <c r="FTL24" s="2">
        <v>556836</v>
      </c>
      <c r="FTM24" s="2">
        <v>48687</v>
      </c>
      <c r="FTN24" s="2">
        <v>563671</v>
      </c>
      <c r="FTO24" s="2">
        <v>1269712</v>
      </c>
      <c r="FTP24" s="2">
        <v>88335</v>
      </c>
      <c r="FTQ24" s="2">
        <v>602137</v>
      </c>
      <c r="FTR24" s="2">
        <v>116313</v>
      </c>
      <c r="FTS24" s="2">
        <v>494106</v>
      </c>
      <c r="FTT24" s="2">
        <v>0</v>
      </c>
      <c r="FTU24" s="2">
        <v>3287046</v>
      </c>
      <c r="FTV24" s="2">
        <v>1144255</v>
      </c>
      <c r="FTW24" s="2">
        <v>72274</v>
      </c>
      <c r="FTX24" s="2">
        <v>473345</v>
      </c>
      <c r="FTY24" s="2">
        <v>119921</v>
      </c>
      <c r="FTZ24" s="2">
        <v>1808299</v>
      </c>
      <c r="FUA24" s="2">
        <v>1118555</v>
      </c>
      <c r="FUB24" s="2">
        <v>258506</v>
      </c>
      <c r="FUC24" s="2">
        <v>310704</v>
      </c>
      <c r="FUD24" s="2">
        <v>575345</v>
      </c>
      <c r="FUE24" s="2">
        <v>266793</v>
      </c>
      <c r="FUF24" s="2">
        <v>339733</v>
      </c>
      <c r="FUG24" s="2">
        <v>373617</v>
      </c>
      <c r="FUH24" s="2">
        <v>734747</v>
      </c>
      <c r="FUI24" s="2" t="s">
        <v>5</v>
      </c>
      <c r="FUJ24" s="2">
        <v>173775</v>
      </c>
      <c r="FUK24" s="2">
        <v>131658</v>
      </c>
      <c r="FUL24" s="2">
        <v>157672</v>
      </c>
      <c r="FUM24" s="2">
        <v>36278</v>
      </c>
      <c r="FUN24" s="2">
        <v>534864</v>
      </c>
      <c r="FUO24" s="2">
        <v>4318910</v>
      </c>
      <c r="FUP24" s="2">
        <v>64164</v>
      </c>
      <c r="FUQ24" s="2">
        <v>691346</v>
      </c>
      <c r="FUR24" s="2">
        <v>522948</v>
      </c>
      <c r="FUS24" s="2">
        <v>270741</v>
      </c>
      <c r="FUT24" s="2">
        <v>202732</v>
      </c>
      <c r="FUU24" s="2">
        <v>292157</v>
      </c>
      <c r="FUV24" s="2">
        <v>19730</v>
      </c>
      <c r="FUW24" s="2">
        <v>77657</v>
      </c>
      <c r="FUX24" s="2">
        <v>201843</v>
      </c>
      <c r="FUY24" s="2">
        <v>124312</v>
      </c>
      <c r="FUZ24" s="2">
        <v>287295</v>
      </c>
      <c r="FVA24" s="2">
        <v>115996</v>
      </c>
      <c r="FVB24" s="2">
        <v>421960</v>
      </c>
      <c r="FVC24" s="2">
        <v>283379</v>
      </c>
      <c r="FVD24" s="2">
        <v>391168</v>
      </c>
      <c r="FVE24" s="2">
        <v>174111</v>
      </c>
      <c r="FVF24" s="2">
        <v>256883</v>
      </c>
      <c r="FVG24" s="2">
        <v>24629</v>
      </c>
      <c r="FVH24" s="2">
        <v>120208</v>
      </c>
      <c r="FVI24" s="2">
        <v>2132524</v>
      </c>
      <c r="FVJ24" s="2">
        <v>639881</v>
      </c>
      <c r="FVK24" s="2">
        <v>130386</v>
      </c>
      <c r="FVL24" s="2">
        <v>435061</v>
      </c>
      <c r="FVM24" s="2">
        <v>0</v>
      </c>
      <c r="FVN24" s="2">
        <v>253576</v>
      </c>
      <c r="FVO24" s="2">
        <v>215782</v>
      </c>
      <c r="FVP24" s="2">
        <v>70888</v>
      </c>
      <c r="FVQ24" s="2">
        <v>37346</v>
      </c>
      <c r="FVR24" s="2">
        <v>73588</v>
      </c>
      <c r="FVS24" s="2">
        <v>82021</v>
      </c>
      <c r="FVT24" s="2">
        <v>43162</v>
      </c>
      <c r="FVU24" s="2">
        <v>464651</v>
      </c>
      <c r="FVV24" s="2">
        <v>174308</v>
      </c>
      <c r="FVW24" s="2">
        <v>18730807</v>
      </c>
      <c r="FVX24" s="2">
        <v>138142</v>
      </c>
      <c r="FVY24" s="2">
        <v>69005</v>
      </c>
      <c r="FVZ24" s="2">
        <v>181893</v>
      </c>
      <c r="FWA24" s="2">
        <v>105965</v>
      </c>
      <c r="FWB24" s="2">
        <v>2352</v>
      </c>
      <c r="FWC24" s="2">
        <v>162316</v>
      </c>
      <c r="FWD24" s="2">
        <v>145040</v>
      </c>
      <c r="FWE24" s="2">
        <v>107443</v>
      </c>
      <c r="FWF24" s="2">
        <v>19712</v>
      </c>
      <c r="FWG24" s="2">
        <v>33597</v>
      </c>
      <c r="FWH24" s="2">
        <v>15501</v>
      </c>
      <c r="FWI24" s="2">
        <v>484057</v>
      </c>
      <c r="FWJ24" s="2">
        <v>160394</v>
      </c>
      <c r="FWK24" s="2">
        <v>525067</v>
      </c>
      <c r="FWL24" s="2">
        <v>570894</v>
      </c>
      <c r="FWM24" s="2">
        <v>348875</v>
      </c>
      <c r="FWN24" s="2">
        <v>868828</v>
      </c>
      <c r="FWO24" s="2">
        <v>645090</v>
      </c>
      <c r="FWP24" s="2">
        <v>145433</v>
      </c>
      <c r="FWQ24" s="2">
        <v>144788</v>
      </c>
      <c r="FWR24" s="2">
        <v>222440</v>
      </c>
      <c r="FWS24" s="2">
        <v>76372</v>
      </c>
      <c r="FWT24" s="2">
        <v>41319</v>
      </c>
      <c r="FWU24" s="2">
        <v>165021</v>
      </c>
      <c r="FWV24" s="2">
        <v>218033</v>
      </c>
      <c r="FWW24" s="2">
        <v>293862</v>
      </c>
      <c r="FWX24" s="2">
        <v>75636</v>
      </c>
      <c r="FWY24" s="2">
        <v>138281</v>
      </c>
      <c r="FWZ24" s="2">
        <v>147482</v>
      </c>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row>
    <row r="25" spans="1:4953" x14ac:dyDescent="0.25">
      <c r="A25">
        <v>22</v>
      </c>
      <c r="B25" s="32" t="s">
        <v>96</v>
      </c>
      <c r="C25" s="25">
        <v>10872</v>
      </c>
      <c r="D25" t="str">
        <f t="shared" si="0"/>
        <v>2025Q2</v>
      </c>
      <c r="E25" s="5">
        <v>7.2</v>
      </c>
      <c r="F25" s="5">
        <v>6.92</v>
      </c>
      <c r="G25" s="5">
        <v>6.65</v>
      </c>
      <c r="H25" s="5">
        <v>7.27</v>
      </c>
      <c r="I25" s="5">
        <v>7.66</v>
      </c>
      <c r="J25" s="3">
        <v>11.12</v>
      </c>
      <c r="K25" s="3">
        <v>5.67</v>
      </c>
      <c r="L25" s="3">
        <v>6.66</v>
      </c>
      <c r="M25" s="3">
        <v>5.48</v>
      </c>
      <c r="N25" s="3">
        <v>7.39</v>
      </c>
      <c r="O25" s="3">
        <v>7.58</v>
      </c>
      <c r="P25" s="3">
        <v>7.13</v>
      </c>
      <c r="Q25" s="3">
        <v>6.53</v>
      </c>
      <c r="R25" s="3">
        <v>6.97</v>
      </c>
      <c r="S25" s="3">
        <v>7.06</v>
      </c>
      <c r="T25" s="3">
        <v>5.77</v>
      </c>
      <c r="U25" s="3">
        <v>8.32</v>
      </c>
      <c r="V25" s="3">
        <v>7.04</v>
      </c>
      <c r="W25" s="3">
        <v>6.77</v>
      </c>
      <c r="X25" s="3">
        <v>7.03</v>
      </c>
      <c r="Y25" s="3">
        <v>7.89</v>
      </c>
      <c r="Z25" s="3">
        <v>6.37</v>
      </c>
      <c r="AA25" s="3">
        <v>6.51</v>
      </c>
      <c r="AB25" s="3">
        <v>6.97</v>
      </c>
      <c r="AC25" s="3">
        <v>6.64</v>
      </c>
      <c r="AD25" s="3">
        <v>8.48</v>
      </c>
      <c r="AE25" s="3">
        <v>7.65</v>
      </c>
      <c r="AF25" s="3">
        <v>5.89</v>
      </c>
      <c r="AG25" s="3">
        <v>7.36</v>
      </c>
      <c r="AH25" s="3">
        <v>9.09</v>
      </c>
      <c r="AI25" s="3">
        <v>8.33</v>
      </c>
      <c r="AJ25" s="3">
        <v>6.99</v>
      </c>
      <c r="AK25" s="3">
        <v>7.53</v>
      </c>
      <c r="AL25" s="3">
        <v>7.11</v>
      </c>
      <c r="AM25" s="3">
        <v>6.57</v>
      </c>
      <c r="AN25" s="3">
        <v>7.27</v>
      </c>
      <c r="AO25" s="3">
        <v>7.37</v>
      </c>
      <c r="AP25" s="3">
        <v>7.52</v>
      </c>
      <c r="AQ25" s="3">
        <v>6.06</v>
      </c>
      <c r="AR25" s="3">
        <v>6.09</v>
      </c>
      <c r="AS25" s="3">
        <v>5.76</v>
      </c>
      <c r="AT25" s="3">
        <v>5.6</v>
      </c>
      <c r="AU25" s="3">
        <v>7.45</v>
      </c>
      <c r="AV25" s="3">
        <v>6.61</v>
      </c>
      <c r="AW25" s="3">
        <v>7.57</v>
      </c>
      <c r="AX25" s="3">
        <v>6.33</v>
      </c>
      <c r="AY25" s="3">
        <v>8.1199999999999992</v>
      </c>
      <c r="AZ25" s="3">
        <v>5.88</v>
      </c>
      <c r="BA25" s="3">
        <v>6.86</v>
      </c>
      <c r="BB25" s="3">
        <v>7.33</v>
      </c>
      <c r="BC25" s="3">
        <v>9.01</v>
      </c>
      <c r="BD25" s="3">
        <v>7.82</v>
      </c>
      <c r="BE25" s="3">
        <v>5.95</v>
      </c>
      <c r="BF25" s="3">
        <v>7.99</v>
      </c>
      <c r="BG25" s="3">
        <v>6.99</v>
      </c>
      <c r="BH25" s="3">
        <v>7.1</v>
      </c>
      <c r="BI25" s="3">
        <v>7.66</v>
      </c>
      <c r="BJ25" s="3">
        <v>9.17</v>
      </c>
      <c r="BK25" s="3">
        <v>7.05</v>
      </c>
      <c r="BL25" s="3">
        <v>7.21</v>
      </c>
      <c r="BM25" s="3">
        <v>6.41</v>
      </c>
      <c r="BN25" s="3">
        <v>7.1</v>
      </c>
      <c r="BO25" s="3">
        <v>6.68</v>
      </c>
      <c r="BP25" s="3">
        <v>7.89</v>
      </c>
      <c r="BQ25" s="3">
        <v>6.63</v>
      </c>
      <c r="BR25" s="3">
        <v>8.1</v>
      </c>
      <c r="BS25" s="3">
        <v>8.5399999999999991</v>
      </c>
      <c r="BT25" s="3">
        <v>6.8</v>
      </c>
      <c r="BU25" s="3">
        <v>7.08</v>
      </c>
      <c r="BV25" s="3">
        <v>7.5</v>
      </c>
      <c r="BW25" s="3">
        <v>7.35</v>
      </c>
      <c r="BX25" s="3">
        <v>7.56</v>
      </c>
      <c r="BY25" s="3">
        <v>7.01</v>
      </c>
      <c r="BZ25" s="3">
        <v>7.26</v>
      </c>
      <c r="CA25" s="3">
        <v>6.77</v>
      </c>
      <c r="CB25" s="3">
        <v>7.11</v>
      </c>
      <c r="CC25" s="3">
        <v>5.74</v>
      </c>
      <c r="CD25" s="3">
        <v>6.54</v>
      </c>
      <c r="CE25" s="3">
        <v>6.04</v>
      </c>
      <c r="CF25" s="3">
        <v>6.34</v>
      </c>
      <c r="CG25" s="3" t="s">
        <v>5</v>
      </c>
      <c r="CH25" s="3">
        <v>7.11</v>
      </c>
      <c r="CI25" s="3">
        <v>6.98</v>
      </c>
      <c r="CJ25" s="3">
        <v>7.39</v>
      </c>
      <c r="CK25" s="3">
        <v>10.130000000000001</v>
      </c>
      <c r="CL25" s="3">
        <v>8.25</v>
      </c>
      <c r="CM25" s="3">
        <v>6.86</v>
      </c>
      <c r="CN25" s="3">
        <v>7.03</v>
      </c>
      <c r="CO25" s="3">
        <v>8.27</v>
      </c>
      <c r="CP25" s="3">
        <v>5.73</v>
      </c>
      <c r="CQ25" s="3">
        <v>6.27</v>
      </c>
      <c r="CR25" s="3">
        <v>6.91</v>
      </c>
      <c r="CS25" s="3">
        <v>7.84</v>
      </c>
      <c r="CT25" s="3">
        <v>16.2</v>
      </c>
      <c r="CU25" s="3">
        <v>8.0299999999999994</v>
      </c>
      <c r="CV25" s="3">
        <v>6.51</v>
      </c>
      <c r="CW25" s="3">
        <v>6.25</v>
      </c>
      <c r="CX25" s="3">
        <v>6.72</v>
      </c>
      <c r="CY25" s="3">
        <v>7.18</v>
      </c>
      <c r="CZ25" s="3">
        <v>7.03</v>
      </c>
      <c r="DA25" s="3">
        <v>6.75</v>
      </c>
      <c r="DB25" s="3">
        <v>6.52</v>
      </c>
      <c r="DC25" s="3">
        <v>6.31</v>
      </c>
      <c r="DD25" s="3">
        <v>7.64</v>
      </c>
      <c r="DE25" s="3">
        <v>5.97</v>
      </c>
      <c r="DF25" s="3">
        <v>7.61</v>
      </c>
      <c r="DG25" s="3">
        <v>6.98</v>
      </c>
      <c r="DH25" s="3">
        <v>6.08</v>
      </c>
      <c r="DI25" s="3">
        <v>8.69</v>
      </c>
      <c r="DJ25" s="3">
        <v>7.96</v>
      </c>
      <c r="DK25" s="3">
        <v>7.76</v>
      </c>
      <c r="DL25" s="3">
        <v>7.76</v>
      </c>
      <c r="DM25" s="3">
        <v>7.39</v>
      </c>
      <c r="DN25" s="3">
        <v>7.32</v>
      </c>
      <c r="DO25" s="3">
        <v>7.52</v>
      </c>
      <c r="DP25" s="3">
        <v>7.55</v>
      </c>
      <c r="DQ25" s="3">
        <v>6.76</v>
      </c>
      <c r="DR25" s="3">
        <v>6.49</v>
      </c>
      <c r="DS25" s="3">
        <v>8.08</v>
      </c>
      <c r="DT25" s="3">
        <v>8.4</v>
      </c>
      <c r="DU25" s="3">
        <v>7.03</v>
      </c>
      <c r="DV25" s="3">
        <v>7.72</v>
      </c>
      <c r="DW25" s="3">
        <v>6.6</v>
      </c>
      <c r="DX25" s="3">
        <v>7.41</v>
      </c>
      <c r="DY25" s="3">
        <v>5.7</v>
      </c>
      <c r="DZ25" s="3">
        <v>6.73</v>
      </c>
      <c r="EA25" s="3">
        <v>6.88</v>
      </c>
      <c r="EB25" s="3">
        <v>6.77</v>
      </c>
      <c r="EC25" s="3">
        <v>7.41</v>
      </c>
      <c r="ED25" s="3">
        <v>6.23</v>
      </c>
      <c r="EE25" s="3">
        <v>6.63</v>
      </c>
      <c r="EF25" s="3">
        <v>7.25</v>
      </c>
      <c r="EG25" s="3">
        <v>7.6</v>
      </c>
      <c r="EH25" s="3">
        <v>6.58</v>
      </c>
      <c r="EI25" s="3">
        <v>7.08</v>
      </c>
      <c r="EJ25" s="3">
        <v>6.77</v>
      </c>
      <c r="EK25" s="3">
        <v>8.3699999999999992</v>
      </c>
      <c r="EL25" s="3">
        <v>7.64</v>
      </c>
      <c r="EM25" s="3">
        <v>6.27</v>
      </c>
      <c r="EN25" s="3">
        <v>7.97</v>
      </c>
      <c r="EO25" s="3">
        <v>6.52</v>
      </c>
      <c r="EP25" s="3">
        <v>6.7</v>
      </c>
      <c r="EQ25" s="3">
        <v>7.61</v>
      </c>
      <c r="ER25" s="3">
        <v>7.1</v>
      </c>
      <c r="ES25" s="3">
        <v>7.68</v>
      </c>
      <c r="ET25" s="3">
        <v>7.99</v>
      </c>
      <c r="EU25" s="3">
        <v>7.39</v>
      </c>
      <c r="EV25" s="3">
        <v>7.33</v>
      </c>
      <c r="EW25" s="3">
        <v>6.33</v>
      </c>
      <c r="EX25" s="3">
        <v>6.39</v>
      </c>
      <c r="EY25" s="3">
        <v>6.67</v>
      </c>
      <c r="EZ25" s="3">
        <v>7.39</v>
      </c>
      <c r="FA25" s="3">
        <v>8.0299999999999994</v>
      </c>
      <c r="FB25" s="3">
        <v>6.6</v>
      </c>
      <c r="FC25" s="3">
        <v>8.07</v>
      </c>
      <c r="FD25" s="3">
        <v>7.79</v>
      </c>
      <c r="FE25" s="3">
        <v>8.41</v>
      </c>
      <c r="FF25" s="3">
        <v>6.3</v>
      </c>
      <c r="FG25" s="3">
        <v>7.58</v>
      </c>
      <c r="FH25" s="3">
        <v>8.77</v>
      </c>
      <c r="FI25" s="3">
        <v>7.27</v>
      </c>
      <c r="FJ25" s="3">
        <v>6.65</v>
      </c>
      <c r="FK25" s="3">
        <v>6.23</v>
      </c>
      <c r="FL25" s="3">
        <v>6.26</v>
      </c>
      <c r="FM25" s="3">
        <v>6.53</v>
      </c>
      <c r="FN25" s="3">
        <v>6.38</v>
      </c>
      <c r="FO25" s="3">
        <v>6.4</v>
      </c>
      <c r="FP25" s="3">
        <v>6.75</v>
      </c>
      <c r="FQ25" s="3">
        <v>6.65</v>
      </c>
      <c r="FR25" s="3">
        <v>6.28</v>
      </c>
      <c r="FS25" s="3">
        <v>6.75</v>
      </c>
      <c r="FT25" s="3">
        <v>7.52</v>
      </c>
      <c r="FU25" s="3">
        <v>7.25</v>
      </c>
      <c r="FV25" s="3">
        <v>7.45</v>
      </c>
      <c r="FW25" s="3">
        <v>6.73</v>
      </c>
      <c r="FX25" s="3">
        <v>7.21</v>
      </c>
      <c r="FY25" s="3">
        <v>6.82</v>
      </c>
      <c r="FZ25" s="3">
        <v>6.79</v>
      </c>
      <c r="GA25" s="3">
        <v>6.02</v>
      </c>
      <c r="GB25" s="3">
        <v>7.42</v>
      </c>
      <c r="GC25" s="3">
        <v>6.98</v>
      </c>
      <c r="GD25" s="3">
        <v>6.39</v>
      </c>
      <c r="GE25" s="3">
        <v>8.11</v>
      </c>
      <c r="GF25" s="3">
        <v>6.52</v>
      </c>
      <c r="GG25" s="3">
        <v>6.82</v>
      </c>
      <c r="GH25" s="3">
        <v>6.62</v>
      </c>
      <c r="GI25" s="3">
        <v>9.4</v>
      </c>
      <c r="GJ25" s="3">
        <v>6.5</v>
      </c>
      <c r="GK25" s="3">
        <v>6.09</v>
      </c>
      <c r="GL25" s="3" t="s">
        <v>5</v>
      </c>
      <c r="GM25" s="3">
        <v>6.48</v>
      </c>
      <c r="GN25" s="3" t="s">
        <v>5</v>
      </c>
      <c r="GO25" s="3">
        <v>7.32</v>
      </c>
      <c r="GP25" s="3">
        <v>5.58</v>
      </c>
      <c r="GQ25" s="3">
        <v>7.58</v>
      </c>
      <c r="GR25" s="3">
        <v>7.25</v>
      </c>
      <c r="GS25" s="3">
        <v>5.63</v>
      </c>
      <c r="GT25" s="3">
        <v>8.0299999999999994</v>
      </c>
      <c r="GU25" s="3">
        <v>6.99</v>
      </c>
      <c r="GV25" s="3">
        <v>7.89</v>
      </c>
      <c r="GW25" s="3">
        <v>5.29</v>
      </c>
      <c r="GX25" s="3">
        <v>9.06</v>
      </c>
      <c r="GY25" s="3">
        <v>5.91</v>
      </c>
      <c r="GZ25" s="3">
        <v>6.74</v>
      </c>
      <c r="HA25" s="3">
        <v>3.42</v>
      </c>
      <c r="HB25" s="3" t="s">
        <v>5</v>
      </c>
      <c r="HC25" s="3" t="s">
        <v>5</v>
      </c>
      <c r="HD25" s="3" t="s">
        <v>5</v>
      </c>
      <c r="HE25" s="3">
        <v>5.86</v>
      </c>
      <c r="HF25" s="3" t="s">
        <v>5</v>
      </c>
      <c r="HG25" s="3">
        <v>4.99</v>
      </c>
      <c r="HH25" s="3">
        <v>5.64</v>
      </c>
      <c r="HI25" s="3">
        <v>6.1</v>
      </c>
      <c r="HJ25" s="3" t="s">
        <v>5</v>
      </c>
      <c r="HK25" s="3">
        <v>6.61</v>
      </c>
      <c r="HL25" s="3">
        <v>5.26</v>
      </c>
      <c r="HM25" s="3">
        <v>6.03</v>
      </c>
      <c r="HN25" s="3" t="s">
        <v>5</v>
      </c>
      <c r="HO25" s="3">
        <v>7.72</v>
      </c>
      <c r="HP25" s="3">
        <v>5.88</v>
      </c>
      <c r="HQ25" s="3">
        <v>6.44</v>
      </c>
      <c r="HR25" s="3" t="s">
        <v>5</v>
      </c>
      <c r="HS25" s="3" t="s">
        <v>5</v>
      </c>
      <c r="HT25" s="3" t="s">
        <v>5</v>
      </c>
      <c r="HU25" s="3">
        <v>6.05</v>
      </c>
      <c r="HV25" s="3">
        <v>6.56</v>
      </c>
      <c r="HW25" s="3">
        <v>6.12</v>
      </c>
      <c r="HX25" s="3">
        <v>9.5500000000000007</v>
      </c>
      <c r="HY25" s="3">
        <v>7.72</v>
      </c>
      <c r="HZ25" s="3">
        <v>7.35</v>
      </c>
      <c r="IA25" s="3" t="s">
        <v>5</v>
      </c>
      <c r="IB25" s="3">
        <v>6.1</v>
      </c>
      <c r="IC25" s="3" t="s">
        <v>5</v>
      </c>
      <c r="ID25" s="3" t="s">
        <v>5</v>
      </c>
      <c r="IE25" s="3">
        <v>6.55</v>
      </c>
      <c r="IF25" s="3">
        <v>5.21</v>
      </c>
      <c r="IG25" s="3">
        <v>5.37</v>
      </c>
      <c r="IH25" s="3" t="s">
        <v>5</v>
      </c>
      <c r="II25" s="3" t="s">
        <v>5</v>
      </c>
      <c r="IJ25" s="3">
        <v>4.78</v>
      </c>
      <c r="IK25" s="3">
        <v>5.57</v>
      </c>
      <c r="IL25" s="3">
        <v>6.41</v>
      </c>
      <c r="IM25" s="3">
        <v>6.62</v>
      </c>
      <c r="IN25" s="3">
        <v>6.03</v>
      </c>
      <c r="IO25" s="3">
        <v>7.35</v>
      </c>
      <c r="IP25" s="3">
        <v>6.74</v>
      </c>
      <c r="IQ25" s="3">
        <v>6.68</v>
      </c>
      <c r="IR25" s="3">
        <v>6.07</v>
      </c>
      <c r="IS25" s="3" t="s">
        <v>5</v>
      </c>
      <c r="IT25" s="3" t="s">
        <v>5</v>
      </c>
      <c r="IU25" s="3" t="s">
        <v>5</v>
      </c>
      <c r="IV25" s="3" t="s">
        <v>5</v>
      </c>
      <c r="IW25" s="3">
        <v>6.45</v>
      </c>
      <c r="IX25" s="3">
        <v>3.81</v>
      </c>
      <c r="IY25" s="3">
        <v>6.92</v>
      </c>
      <c r="IZ25" s="3">
        <v>6.78</v>
      </c>
      <c r="JA25" s="3">
        <v>5.86</v>
      </c>
      <c r="JB25" s="3">
        <v>6.04</v>
      </c>
      <c r="JC25" s="3">
        <v>4.75</v>
      </c>
      <c r="JD25" s="3">
        <v>6.7</v>
      </c>
      <c r="JE25" s="3" t="s">
        <v>5</v>
      </c>
      <c r="JF25" s="3" t="s">
        <v>5</v>
      </c>
      <c r="JG25" s="3">
        <v>6.41</v>
      </c>
      <c r="JH25" s="3">
        <v>9.51</v>
      </c>
      <c r="JI25" s="3">
        <v>4.9400000000000004</v>
      </c>
      <c r="JJ25" s="3">
        <v>4.68</v>
      </c>
      <c r="JK25" s="3">
        <v>8.34</v>
      </c>
      <c r="JL25" s="3">
        <v>5.58</v>
      </c>
      <c r="JM25" s="3">
        <v>6.84</v>
      </c>
      <c r="JN25" s="3">
        <v>6.09</v>
      </c>
      <c r="JO25" s="3">
        <v>6.01</v>
      </c>
      <c r="JP25" s="3">
        <v>5.58</v>
      </c>
      <c r="JQ25" s="3">
        <v>6.41</v>
      </c>
      <c r="JR25" s="3">
        <v>4.8</v>
      </c>
      <c r="JS25" s="3">
        <v>7.39</v>
      </c>
      <c r="JT25" s="3">
        <v>6.14</v>
      </c>
      <c r="JU25" s="3">
        <v>5.92</v>
      </c>
      <c r="JV25" s="3">
        <v>10</v>
      </c>
      <c r="JW25" s="3">
        <v>5.39</v>
      </c>
      <c r="JX25" s="3">
        <v>5.63</v>
      </c>
      <c r="JY25" s="3">
        <v>7.66</v>
      </c>
      <c r="JZ25" s="3" t="s">
        <v>5</v>
      </c>
      <c r="KA25" s="3">
        <v>8.3699999999999992</v>
      </c>
      <c r="KB25" s="3">
        <v>8.93</v>
      </c>
      <c r="KC25" s="3" t="s">
        <v>5</v>
      </c>
      <c r="KD25" s="3">
        <v>8.26</v>
      </c>
      <c r="KE25" s="3">
        <v>5.05</v>
      </c>
      <c r="KF25" s="3">
        <v>5.07</v>
      </c>
      <c r="KG25" s="3">
        <v>5.14</v>
      </c>
      <c r="KH25" s="3">
        <v>7.37</v>
      </c>
      <c r="KI25" s="3" t="s">
        <v>5</v>
      </c>
      <c r="KJ25" s="3" t="s">
        <v>5</v>
      </c>
      <c r="KK25" s="3">
        <v>6.98</v>
      </c>
      <c r="KL25" s="3">
        <v>6.37</v>
      </c>
      <c r="KM25" s="3">
        <v>5.86</v>
      </c>
      <c r="KN25" s="3">
        <v>7.16</v>
      </c>
      <c r="KO25" s="3" t="s">
        <v>5</v>
      </c>
      <c r="KP25" s="3" t="s">
        <v>5</v>
      </c>
      <c r="KQ25" s="3">
        <v>5.0599999999999996</v>
      </c>
      <c r="KR25" s="3">
        <v>7.41</v>
      </c>
      <c r="KS25" s="3" t="s">
        <v>5</v>
      </c>
      <c r="KT25" s="3">
        <v>8.35</v>
      </c>
      <c r="KU25" s="3">
        <v>5.2</v>
      </c>
      <c r="KV25" s="3">
        <v>6.16</v>
      </c>
      <c r="KW25" s="3">
        <v>8.0399999999999991</v>
      </c>
      <c r="KX25" s="3">
        <v>5.22</v>
      </c>
      <c r="KY25" s="3">
        <v>6.54</v>
      </c>
      <c r="KZ25" s="3" t="s">
        <v>5</v>
      </c>
      <c r="LA25" s="3">
        <v>7.25</v>
      </c>
      <c r="LB25" s="3">
        <v>6.74</v>
      </c>
      <c r="LC25" s="3">
        <v>5.04</v>
      </c>
      <c r="LD25" s="3">
        <v>5.81</v>
      </c>
      <c r="LE25" s="3">
        <v>5.77</v>
      </c>
      <c r="LF25" s="3">
        <v>6.54</v>
      </c>
      <c r="LG25" s="3" t="s">
        <v>5</v>
      </c>
      <c r="LH25" s="3">
        <v>6.75</v>
      </c>
      <c r="LI25" s="3">
        <v>6.1</v>
      </c>
      <c r="LJ25" s="3">
        <v>7.02</v>
      </c>
      <c r="LK25" s="3">
        <v>7.52</v>
      </c>
      <c r="LL25" s="3">
        <v>4.9800000000000004</v>
      </c>
      <c r="LM25" s="3" t="s">
        <v>5</v>
      </c>
      <c r="LN25" s="3">
        <v>5.38</v>
      </c>
      <c r="LO25" s="3">
        <v>5.54</v>
      </c>
      <c r="LP25" s="3">
        <v>5.7</v>
      </c>
      <c r="LQ25" s="3">
        <v>6.01</v>
      </c>
      <c r="LR25" s="3">
        <v>5.67</v>
      </c>
      <c r="LS25" s="3" t="s">
        <v>5</v>
      </c>
      <c r="LT25" s="3" t="s">
        <v>5</v>
      </c>
      <c r="LU25" s="3">
        <v>7.34</v>
      </c>
      <c r="LV25" s="3" t="s">
        <v>5</v>
      </c>
      <c r="LW25" s="3">
        <v>6.14</v>
      </c>
      <c r="LX25" s="3" t="s">
        <v>5</v>
      </c>
      <c r="LY25" s="3" t="s">
        <v>5</v>
      </c>
      <c r="LZ25" s="3" t="s">
        <v>5</v>
      </c>
      <c r="MA25" s="3">
        <v>6.3</v>
      </c>
      <c r="MB25" s="3">
        <v>6.34</v>
      </c>
      <c r="MC25" s="3" t="s">
        <v>5</v>
      </c>
      <c r="MD25" s="3" t="s">
        <v>5</v>
      </c>
      <c r="ME25" s="3" t="s">
        <v>5</v>
      </c>
      <c r="MF25" s="3">
        <v>5.74</v>
      </c>
      <c r="MG25" s="3">
        <v>8.82</v>
      </c>
      <c r="MH25" s="3">
        <v>5.61</v>
      </c>
      <c r="MI25" s="3" t="s">
        <v>5</v>
      </c>
      <c r="MJ25" s="3">
        <v>7.67</v>
      </c>
      <c r="MK25" s="3">
        <v>5.87</v>
      </c>
      <c r="ML25" s="3">
        <v>5.6</v>
      </c>
      <c r="MM25" s="3">
        <v>6.58</v>
      </c>
      <c r="MN25" s="3">
        <v>7.13</v>
      </c>
      <c r="MO25" s="3">
        <v>5.52</v>
      </c>
      <c r="MP25" s="3" t="s">
        <v>5</v>
      </c>
      <c r="MQ25" s="3">
        <v>7.55</v>
      </c>
      <c r="MR25" s="3">
        <v>6.18</v>
      </c>
      <c r="MS25" s="3">
        <v>6.04</v>
      </c>
      <c r="MT25" s="3">
        <v>6.55</v>
      </c>
      <c r="MU25" s="3">
        <v>5.58</v>
      </c>
      <c r="MV25" s="3">
        <v>5.67</v>
      </c>
      <c r="MW25" s="3">
        <v>6.69</v>
      </c>
      <c r="MX25" s="3">
        <v>7.08</v>
      </c>
      <c r="MY25" s="3" t="s">
        <v>5</v>
      </c>
      <c r="MZ25" s="3">
        <v>4.71</v>
      </c>
      <c r="NA25" s="3">
        <v>7.72</v>
      </c>
      <c r="NB25" s="3">
        <v>4.7699999999999996</v>
      </c>
      <c r="NC25" s="3">
        <v>7.71</v>
      </c>
      <c r="ND25" s="3">
        <v>6.91</v>
      </c>
      <c r="NE25" s="3">
        <v>4.6900000000000004</v>
      </c>
      <c r="NF25" s="3">
        <v>7.11</v>
      </c>
      <c r="NG25" s="3">
        <v>7.47</v>
      </c>
      <c r="NH25" s="3">
        <v>6.59</v>
      </c>
      <c r="NI25" s="3">
        <v>5.82</v>
      </c>
      <c r="NJ25" s="3">
        <v>7.33</v>
      </c>
      <c r="NK25" s="3">
        <v>6.81</v>
      </c>
      <c r="NL25" s="3">
        <v>5.63</v>
      </c>
      <c r="NM25" s="3">
        <v>5.36</v>
      </c>
      <c r="NN25" s="3">
        <v>7.13</v>
      </c>
      <c r="NO25" s="3">
        <v>6.23</v>
      </c>
      <c r="NP25" s="3">
        <v>6.18</v>
      </c>
      <c r="NQ25" s="3">
        <v>5.7</v>
      </c>
      <c r="NR25" s="3">
        <v>5.05</v>
      </c>
      <c r="NS25" s="3">
        <v>6.62</v>
      </c>
      <c r="NT25" s="3">
        <v>8.39</v>
      </c>
      <c r="NU25" s="3">
        <v>5.34</v>
      </c>
      <c r="NV25" s="3">
        <v>7.93</v>
      </c>
      <c r="NW25" s="3">
        <v>6.86</v>
      </c>
      <c r="NX25" s="3">
        <v>7.31</v>
      </c>
      <c r="NY25" s="3">
        <v>5.4</v>
      </c>
      <c r="NZ25" s="3">
        <v>6.48</v>
      </c>
      <c r="OA25" s="3">
        <v>7.08</v>
      </c>
      <c r="OB25" s="3">
        <v>7.32</v>
      </c>
      <c r="OC25" s="3">
        <v>6.86</v>
      </c>
      <c r="OD25" s="3">
        <v>8.1</v>
      </c>
      <c r="OE25" s="3">
        <v>6.48</v>
      </c>
      <c r="OF25" s="3">
        <v>7.24</v>
      </c>
      <c r="OG25" s="3">
        <v>6.37</v>
      </c>
      <c r="OH25" s="3">
        <v>8.0299999999999994</v>
      </c>
      <c r="OI25" s="3">
        <v>7.04</v>
      </c>
      <c r="OJ25" s="3">
        <v>6.62</v>
      </c>
      <c r="OK25" s="3">
        <v>7.02</v>
      </c>
      <c r="OL25" s="3">
        <v>7.47</v>
      </c>
      <c r="OM25" s="3">
        <v>5.69</v>
      </c>
      <c r="ON25" s="3">
        <v>7.19</v>
      </c>
      <c r="OO25" s="3">
        <v>5.47</v>
      </c>
      <c r="OP25" s="3">
        <v>6.54</v>
      </c>
      <c r="OQ25" s="3">
        <v>7.01</v>
      </c>
      <c r="OR25" s="3">
        <v>5.96</v>
      </c>
      <c r="OS25" s="3">
        <v>7.87</v>
      </c>
      <c r="OT25" s="3">
        <v>6.45</v>
      </c>
      <c r="OU25" s="3">
        <v>6.27</v>
      </c>
      <c r="OV25" s="3">
        <v>6.73</v>
      </c>
      <c r="OW25" s="3">
        <v>7.09</v>
      </c>
      <c r="OX25" s="3">
        <v>7.38</v>
      </c>
      <c r="OY25" s="3">
        <v>7.09</v>
      </c>
      <c r="OZ25" s="3">
        <v>7.17</v>
      </c>
      <c r="PA25" s="3">
        <v>6.3</v>
      </c>
      <c r="PB25" s="3">
        <v>6.69</v>
      </c>
      <c r="PC25" s="3">
        <v>6.07</v>
      </c>
      <c r="PD25" s="3">
        <v>7.37</v>
      </c>
      <c r="PE25" s="3">
        <v>7.06</v>
      </c>
      <c r="PF25" s="3">
        <v>10.26</v>
      </c>
      <c r="PG25" s="3">
        <v>5.24</v>
      </c>
      <c r="PH25" s="3">
        <v>6.65</v>
      </c>
      <c r="PI25" s="3">
        <v>4.9800000000000004</v>
      </c>
      <c r="PJ25" s="3">
        <v>6.06</v>
      </c>
      <c r="PK25" s="3">
        <v>5.0199999999999996</v>
      </c>
      <c r="PL25" s="3">
        <v>9.1199999999999992</v>
      </c>
      <c r="PM25" s="3">
        <v>5</v>
      </c>
      <c r="PN25" s="3">
        <v>4.9000000000000004</v>
      </c>
      <c r="PO25" s="3">
        <v>5.36</v>
      </c>
      <c r="PP25" s="3">
        <v>5.05</v>
      </c>
      <c r="PQ25" s="3" t="s">
        <v>5</v>
      </c>
      <c r="PR25" s="3">
        <v>5.94</v>
      </c>
      <c r="PS25" s="3">
        <v>5.47</v>
      </c>
      <c r="PT25" s="3">
        <v>5.72</v>
      </c>
      <c r="PU25" s="3">
        <v>5.53</v>
      </c>
      <c r="PV25" s="3">
        <v>5.43</v>
      </c>
      <c r="PW25" s="3">
        <v>5.3</v>
      </c>
      <c r="PX25" s="3">
        <v>4.9800000000000004</v>
      </c>
      <c r="PY25" s="3">
        <v>5.53</v>
      </c>
      <c r="PZ25" s="3">
        <v>4.3600000000000003</v>
      </c>
      <c r="QA25" s="3">
        <v>5.63</v>
      </c>
      <c r="QB25" s="3">
        <v>5.05</v>
      </c>
      <c r="QC25" s="3">
        <v>4.53</v>
      </c>
      <c r="QD25" s="3">
        <v>4.82</v>
      </c>
      <c r="QE25" s="3">
        <v>5.43</v>
      </c>
      <c r="QF25" s="3" t="s">
        <v>5</v>
      </c>
      <c r="QG25" s="3">
        <v>5.39</v>
      </c>
      <c r="QH25" s="3">
        <v>5.78</v>
      </c>
      <c r="QI25" s="3">
        <v>5.13</v>
      </c>
      <c r="QJ25" s="3">
        <v>5.24</v>
      </c>
      <c r="QK25" s="3" t="s">
        <v>5</v>
      </c>
      <c r="QL25" s="3" t="s">
        <v>5</v>
      </c>
      <c r="QM25" s="3">
        <v>6.27</v>
      </c>
      <c r="QN25" s="3">
        <v>7.3</v>
      </c>
      <c r="QO25" s="3" t="s">
        <v>5</v>
      </c>
      <c r="QP25" s="3">
        <v>5.73</v>
      </c>
      <c r="QQ25" s="3" t="s">
        <v>5</v>
      </c>
      <c r="QR25" s="3">
        <v>6.55</v>
      </c>
      <c r="QS25" s="3" t="s">
        <v>5</v>
      </c>
      <c r="QT25" s="3">
        <v>5.87</v>
      </c>
      <c r="QU25" s="3">
        <v>17.510000000000002</v>
      </c>
      <c r="QV25" s="3" t="s">
        <v>5</v>
      </c>
      <c r="QW25" s="3">
        <v>6.14</v>
      </c>
      <c r="QX25" s="3" t="s">
        <v>5</v>
      </c>
      <c r="QY25" s="3" t="s">
        <v>5</v>
      </c>
      <c r="QZ25" s="3" t="s">
        <v>5</v>
      </c>
      <c r="RA25" s="3">
        <v>25.99</v>
      </c>
      <c r="RB25" s="3">
        <v>5.73</v>
      </c>
      <c r="RC25" s="3">
        <v>7.28</v>
      </c>
      <c r="RD25" s="3" t="s">
        <v>5</v>
      </c>
      <c r="RE25" s="3" t="s">
        <v>5</v>
      </c>
      <c r="RF25" s="3" t="s">
        <v>5</v>
      </c>
      <c r="RG25" s="3" t="s">
        <v>5</v>
      </c>
      <c r="RH25" s="3">
        <v>6.18</v>
      </c>
      <c r="RI25" s="3" t="s">
        <v>5</v>
      </c>
      <c r="RJ25" s="3">
        <v>23.79</v>
      </c>
      <c r="RK25" s="3">
        <v>5.32</v>
      </c>
      <c r="RL25" s="3" t="s">
        <v>5</v>
      </c>
      <c r="RM25" s="3" t="s">
        <v>5</v>
      </c>
      <c r="RN25" s="3">
        <v>6.58</v>
      </c>
      <c r="RO25" s="3">
        <v>5.97</v>
      </c>
      <c r="RP25" s="3" t="s">
        <v>5</v>
      </c>
      <c r="RQ25" s="3">
        <v>6.77</v>
      </c>
      <c r="RR25" s="3">
        <v>6.34</v>
      </c>
      <c r="RS25" s="3">
        <v>7.07</v>
      </c>
      <c r="RT25" s="3" t="s">
        <v>5</v>
      </c>
      <c r="RU25" s="3" t="s">
        <v>5</v>
      </c>
      <c r="RV25" s="3" t="s">
        <v>5</v>
      </c>
      <c r="RW25" s="3" t="s">
        <v>5</v>
      </c>
      <c r="RX25" s="3" t="s">
        <v>5</v>
      </c>
      <c r="RY25" s="3" t="s">
        <v>5</v>
      </c>
      <c r="RZ25" s="3">
        <v>6.2</v>
      </c>
      <c r="SA25" s="3" t="s">
        <v>5</v>
      </c>
      <c r="SB25" s="3" t="s">
        <v>5</v>
      </c>
      <c r="SC25" s="3" t="s">
        <v>5</v>
      </c>
      <c r="SD25" s="3">
        <v>6.28</v>
      </c>
      <c r="SE25" s="3" t="s">
        <v>5</v>
      </c>
      <c r="SF25" s="3">
        <v>5.86</v>
      </c>
      <c r="SG25" s="3">
        <v>5.91</v>
      </c>
      <c r="SH25" s="3">
        <v>5.46</v>
      </c>
      <c r="SI25" s="3">
        <v>6.43</v>
      </c>
      <c r="SJ25" s="3">
        <v>8.01</v>
      </c>
      <c r="SK25" s="3">
        <v>5.51</v>
      </c>
      <c r="SL25" s="3">
        <v>7.65</v>
      </c>
      <c r="SM25" s="3">
        <v>6.17</v>
      </c>
      <c r="SN25" s="3">
        <v>6.22</v>
      </c>
      <c r="SO25" s="3" t="s">
        <v>5</v>
      </c>
      <c r="SP25" s="3">
        <v>6.11</v>
      </c>
      <c r="SQ25" s="3">
        <v>6.46</v>
      </c>
      <c r="SR25" s="3">
        <v>7.04</v>
      </c>
      <c r="SS25" s="3" t="s">
        <v>5</v>
      </c>
      <c r="ST25" s="3">
        <v>6.06</v>
      </c>
      <c r="SU25" s="3">
        <v>5.69</v>
      </c>
      <c r="SV25" s="3">
        <v>5.93</v>
      </c>
      <c r="SW25" s="3">
        <v>7.77</v>
      </c>
      <c r="SX25" s="3">
        <v>6.89</v>
      </c>
      <c r="SY25" s="3">
        <v>5.97</v>
      </c>
      <c r="SZ25" s="3">
        <v>6.03</v>
      </c>
      <c r="TA25" s="3">
        <v>5.78</v>
      </c>
      <c r="TB25" s="3">
        <v>6.33</v>
      </c>
      <c r="TC25" s="3">
        <v>5.47</v>
      </c>
      <c r="TD25" s="3">
        <v>8.6300000000000008</v>
      </c>
      <c r="TE25" s="3">
        <v>6.78</v>
      </c>
      <c r="TF25" s="3">
        <v>4.91</v>
      </c>
      <c r="TG25" s="3">
        <v>7.78</v>
      </c>
      <c r="TH25" s="3">
        <v>5.76</v>
      </c>
      <c r="TI25" s="3">
        <v>7.53</v>
      </c>
      <c r="TJ25" s="3" t="s">
        <v>5</v>
      </c>
      <c r="TK25" s="3">
        <v>5.17</v>
      </c>
      <c r="TL25" s="3">
        <v>6.16</v>
      </c>
      <c r="TM25" s="3">
        <v>6.2</v>
      </c>
      <c r="TN25" s="3">
        <v>6.75</v>
      </c>
      <c r="TO25" s="3">
        <v>7.22</v>
      </c>
      <c r="TP25" s="3">
        <v>7.45</v>
      </c>
      <c r="TQ25" s="3">
        <v>5.72</v>
      </c>
      <c r="TR25" s="3">
        <v>5.68</v>
      </c>
      <c r="TS25" s="3">
        <v>5.58</v>
      </c>
      <c r="TT25" s="3">
        <v>6.65</v>
      </c>
      <c r="TU25" s="3">
        <v>7.78</v>
      </c>
      <c r="TV25" s="3">
        <v>6.01</v>
      </c>
      <c r="TW25" s="3">
        <v>8.85</v>
      </c>
      <c r="TX25" s="3">
        <v>7.47</v>
      </c>
      <c r="TY25" s="3">
        <v>6.3</v>
      </c>
      <c r="TZ25" s="3">
        <v>6.02</v>
      </c>
      <c r="UA25" s="3">
        <v>6.75</v>
      </c>
      <c r="UB25" s="3">
        <v>6.48</v>
      </c>
      <c r="UC25" s="3">
        <v>5.83</v>
      </c>
      <c r="UD25" s="3">
        <v>6.23</v>
      </c>
      <c r="UE25" s="3" t="s">
        <v>5</v>
      </c>
      <c r="UF25" s="3">
        <v>7.7</v>
      </c>
      <c r="UG25" s="3">
        <v>7.12</v>
      </c>
      <c r="UH25" s="3">
        <v>7.28</v>
      </c>
      <c r="UI25" s="3">
        <v>6.39</v>
      </c>
      <c r="UJ25" s="3">
        <v>5.7</v>
      </c>
      <c r="UK25" s="3" t="s">
        <v>5</v>
      </c>
      <c r="UL25" s="3">
        <v>5.7</v>
      </c>
      <c r="UM25" s="3">
        <v>9.43</v>
      </c>
      <c r="UN25" s="3">
        <v>6.04</v>
      </c>
      <c r="UO25" s="3">
        <v>6.21</v>
      </c>
      <c r="UP25" s="3">
        <v>6.99</v>
      </c>
      <c r="UQ25" s="3">
        <v>6.88</v>
      </c>
      <c r="UR25" s="3">
        <v>8.39</v>
      </c>
      <c r="US25" s="3">
        <v>6.26</v>
      </c>
      <c r="UT25" s="3">
        <v>6.7</v>
      </c>
      <c r="UU25" s="3">
        <v>6.27</v>
      </c>
      <c r="UV25" s="3">
        <v>5.6</v>
      </c>
      <c r="UW25" s="3" t="s">
        <v>5</v>
      </c>
      <c r="UX25" s="3">
        <v>7.13</v>
      </c>
      <c r="UY25" s="3">
        <v>5.95</v>
      </c>
      <c r="UZ25" s="3">
        <v>6.31</v>
      </c>
      <c r="VA25" s="3">
        <v>6.43</v>
      </c>
      <c r="VB25" s="3">
        <v>6.52</v>
      </c>
      <c r="VC25" s="3">
        <v>7.86</v>
      </c>
      <c r="VD25" s="3">
        <v>9.67</v>
      </c>
      <c r="VE25" s="3">
        <v>5.42</v>
      </c>
      <c r="VF25" s="3">
        <v>5.53</v>
      </c>
      <c r="VG25" s="3">
        <v>5.99</v>
      </c>
      <c r="VH25" s="3">
        <v>5.24</v>
      </c>
      <c r="VI25" s="3">
        <v>6.23</v>
      </c>
      <c r="VJ25" s="3">
        <v>6.27</v>
      </c>
      <c r="VK25" s="3">
        <v>6.74</v>
      </c>
      <c r="VL25" s="3">
        <v>6.4</v>
      </c>
      <c r="VM25" s="3">
        <v>10.11</v>
      </c>
      <c r="VN25" s="3">
        <v>6.52</v>
      </c>
      <c r="VO25" s="3">
        <v>6.13</v>
      </c>
      <c r="VP25" s="3">
        <v>7.56</v>
      </c>
      <c r="VQ25" s="3">
        <v>7.72</v>
      </c>
      <c r="VR25" s="3">
        <v>7.35</v>
      </c>
      <c r="VS25" s="3">
        <v>5.84</v>
      </c>
      <c r="VT25" s="3">
        <v>8.18</v>
      </c>
      <c r="VU25" s="3">
        <v>6.45</v>
      </c>
      <c r="VV25" s="3">
        <v>6.88</v>
      </c>
      <c r="VW25" s="3">
        <v>7.69</v>
      </c>
      <c r="VX25" s="3">
        <v>8.7899999999999991</v>
      </c>
      <c r="VY25" s="3">
        <v>7.29</v>
      </c>
      <c r="VZ25" s="3">
        <v>9.02</v>
      </c>
      <c r="WA25" s="3">
        <v>8.2200000000000006</v>
      </c>
      <c r="WB25" s="3">
        <v>8.0299999999999994</v>
      </c>
      <c r="WC25" s="3">
        <v>7.19</v>
      </c>
      <c r="WD25" s="3">
        <v>7.85</v>
      </c>
      <c r="WE25" s="3">
        <v>8.5399999999999991</v>
      </c>
      <c r="WF25" s="3">
        <v>7.52</v>
      </c>
      <c r="WG25" s="3">
        <v>6.6</v>
      </c>
      <c r="WH25" s="3">
        <v>6.94</v>
      </c>
      <c r="WI25" s="3">
        <v>7.51</v>
      </c>
      <c r="WJ25" s="3">
        <v>6.81</v>
      </c>
      <c r="WK25" s="3" t="s">
        <v>5</v>
      </c>
      <c r="WL25" s="3">
        <v>7.84</v>
      </c>
      <c r="WM25" s="3">
        <v>7.11</v>
      </c>
      <c r="WN25" s="3">
        <v>7.43</v>
      </c>
      <c r="WO25" s="3">
        <v>7.64</v>
      </c>
      <c r="WP25" s="3">
        <v>6.29</v>
      </c>
      <c r="WQ25" s="3">
        <v>6.64</v>
      </c>
      <c r="WR25" s="3">
        <v>6.13</v>
      </c>
      <c r="WS25" s="3">
        <v>7.05</v>
      </c>
      <c r="WT25" s="3">
        <v>8.4700000000000006</v>
      </c>
      <c r="WU25" s="3">
        <v>8.2200000000000006</v>
      </c>
      <c r="WV25" s="3">
        <v>7.9</v>
      </c>
      <c r="WW25" s="3">
        <v>6.85</v>
      </c>
      <c r="WX25" s="3">
        <v>9.15</v>
      </c>
      <c r="WY25" s="3">
        <v>7.68</v>
      </c>
      <c r="WZ25" s="3">
        <v>7.67</v>
      </c>
      <c r="XA25" s="3">
        <v>8.34</v>
      </c>
      <c r="XB25" s="3">
        <v>7.65</v>
      </c>
      <c r="XC25" s="3">
        <v>7.81</v>
      </c>
      <c r="XD25" s="3">
        <v>7.97</v>
      </c>
      <c r="XE25" s="3">
        <v>7.45</v>
      </c>
      <c r="XF25" s="3" t="s">
        <v>5</v>
      </c>
      <c r="XG25" s="3">
        <v>7.98</v>
      </c>
      <c r="XH25" s="3">
        <v>7.27</v>
      </c>
      <c r="XI25" s="3">
        <v>7.12</v>
      </c>
      <c r="XJ25" s="3">
        <v>8.77</v>
      </c>
      <c r="XK25" s="3">
        <v>5.86</v>
      </c>
      <c r="XL25" s="3">
        <v>7.34</v>
      </c>
      <c r="XM25" s="3">
        <v>8.77</v>
      </c>
      <c r="XN25" s="3">
        <v>5.89</v>
      </c>
      <c r="XO25" s="3">
        <v>6.53</v>
      </c>
      <c r="XP25" s="3">
        <v>7.23</v>
      </c>
      <c r="XQ25" s="3">
        <v>7</v>
      </c>
      <c r="XR25" s="3">
        <v>6.76</v>
      </c>
      <c r="XS25" s="3">
        <v>6.87</v>
      </c>
      <c r="XT25" s="3">
        <v>7.54</v>
      </c>
      <c r="XU25" s="3">
        <v>7.32</v>
      </c>
      <c r="XV25" s="3">
        <v>7.31</v>
      </c>
      <c r="XW25" s="3">
        <v>7.12</v>
      </c>
      <c r="XX25" s="3">
        <v>8.07</v>
      </c>
      <c r="XY25" s="3">
        <v>8.27</v>
      </c>
      <c r="XZ25" s="3">
        <v>7.65</v>
      </c>
      <c r="YA25" s="3">
        <v>6.61</v>
      </c>
      <c r="YB25" s="3">
        <v>8.4</v>
      </c>
      <c r="YC25" s="3">
        <v>7.29</v>
      </c>
      <c r="YD25" s="3">
        <v>7.62</v>
      </c>
      <c r="YE25" s="3">
        <v>8.51</v>
      </c>
      <c r="YF25" s="3" t="s">
        <v>5</v>
      </c>
      <c r="YG25" s="3">
        <v>7.69</v>
      </c>
      <c r="YH25" s="3">
        <v>7.04</v>
      </c>
      <c r="YI25" s="3">
        <v>6.63</v>
      </c>
      <c r="YJ25" s="3">
        <v>7.11</v>
      </c>
      <c r="YK25" s="3">
        <v>6.95</v>
      </c>
      <c r="YL25" s="3">
        <v>7.96</v>
      </c>
      <c r="YM25" s="3">
        <v>6.47</v>
      </c>
      <c r="YN25" s="3">
        <v>7.07</v>
      </c>
      <c r="YO25" s="3">
        <v>8.6199999999999992</v>
      </c>
      <c r="YP25" s="3">
        <v>8.26</v>
      </c>
      <c r="YQ25" s="3">
        <v>7.45</v>
      </c>
      <c r="YR25" s="3">
        <v>7.27</v>
      </c>
      <c r="YS25" s="3">
        <v>6.74</v>
      </c>
      <c r="YT25" s="3">
        <v>6.53</v>
      </c>
      <c r="YU25" s="3">
        <v>7.37</v>
      </c>
      <c r="YV25" s="3">
        <v>7.07</v>
      </c>
      <c r="YW25" s="3">
        <v>7.82</v>
      </c>
      <c r="YX25" s="3">
        <v>7.14</v>
      </c>
      <c r="YY25" s="3">
        <v>7.47</v>
      </c>
      <c r="YZ25" s="3">
        <v>6.17</v>
      </c>
      <c r="ZA25" s="3">
        <v>7.57</v>
      </c>
      <c r="ZB25" s="3">
        <v>6.84</v>
      </c>
      <c r="ZC25" s="3">
        <v>7.07</v>
      </c>
      <c r="ZD25" s="3">
        <v>6.89</v>
      </c>
      <c r="ZE25" s="3">
        <v>6.69</v>
      </c>
      <c r="ZF25" s="3">
        <v>6.79</v>
      </c>
      <c r="ZG25" s="3">
        <v>7.18</v>
      </c>
      <c r="ZH25" s="3">
        <v>7.63</v>
      </c>
      <c r="ZI25" s="3">
        <v>7.87</v>
      </c>
      <c r="ZJ25" s="3">
        <v>6.68</v>
      </c>
      <c r="ZK25" s="3">
        <v>7.79</v>
      </c>
      <c r="ZL25" s="3">
        <v>6.82</v>
      </c>
      <c r="ZM25" s="3">
        <v>9.07</v>
      </c>
      <c r="ZN25" s="3">
        <v>6.65</v>
      </c>
      <c r="ZO25" s="3">
        <v>6.79</v>
      </c>
      <c r="ZP25" s="3">
        <v>8.34</v>
      </c>
      <c r="ZQ25" s="3">
        <v>7.67</v>
      </c>
      <c r="ZR25" s="3">
        <v>6.13</v>
      </c>
      <c r="ZS25" s="3" t="s">
        <v>5</v>
      </c>
      <c r="ZT25" s="3">
        <v>7.6</v>
      </c>
      <c r="ZU25" s="3">
        <v>7</v>
      </c>
      <c r="ZV25" s="3">
        <v>6.05</v>
      </c>
      <c r="ZW25" s="3">
        <v>8.99</v>
      </c>
      <c r="ZX25" s="3">
        <v>7.27</v>
      </c>
      <c r="ZY25" s="3">
        <v>8.3000000000000007</v>
      </c>
      <c r="ZZ25" s="3">
        <v>6.43</v>
      </c>
      <c r="AAA25" s="3">
        <v>7.39</v>
      </c>
      <c r="AAB25" s="3">
        <v>7.4</v>
      </c>
      <c r="AAC25" s="3">
        <v>7.88</v>
      </c>
      <c r="AAD25" s="3">
        <v>7.68</v>
      </c>
      <c r="AAE25" s="3">
        <v>7.5</v>
      </c>
      <c r="AAF25" s="3">
        <v>7.48</v>
      </c>
      <c r="AAG25" s="3">
        <v>8.18</v>
      </c>
      <c r="AAH25" s="3">
        <v>7.09</v>
      </c>
      <c r="AAI25" s="3">
        <v>7.78</v>
      </c>
      <c r="AAJ25" s="3">
        <v>7.07</v>
      </c>
      <c r="AAK25" s="3">
        <v>8.26</v>
      </c>
      <c r="AAL25" s="3">
        <v>9.24</v>
      </c>
      <c r="AAM25" s="3">
        <v>11.23</v>
      </c>
      <c r="AAN25" s="3">
        <v>6.99</v>
      </c>
      <c r="AAO25" s="3">
        <v>5.34</v>
      </c>
      <c r="AAP25" s="3">
        <v>8.48</v>
      </c>
      <c r="AAQ25" s="3">
        <v>7.91</v>
      </c>
      <c r="AAR25" s="3">
        <v>5</v>
      </c>
      <c r="AAS25" s="3">
        <v>6.36</v>
      </c>
      <c r="AAT25" s="3">
        <v>7.85</v>
      </c>
      <c r="AAU25" s="3">
        <v>8.3000000000000007</v>
      </c>
      <c r="AAV25" s="3">
        <v>7.21</v>
      </c>
      <c r="AAW25" s="3">
        <v>6.58</v>
      </c>
      <c r="AAX25" s="3">
        <v>4.9000000000000004</v>
      </c>
      <c r="AAY25" s="3" t="s">
        <v>5</v>
      </c>
      <c r="AAZ25" s="3">
        <v>4.95</v>
      </c>
      <c r="ABA25" s="3">
        <v>6.26</v>
      </c>
      <c r="ABB25" s="3" t="s">
        <v>5</v>
      </c>
      <c r="ABC25" s="3">
        <v>5.62</v>
      </c>
      <c r="ABD25" s="3">
        <v>5.44</v>
      </c>
      <c r="ABE25" s="3">
        <v>6.07</v>
      </c>
      <c r="ABF25" s="3">
        <v>7.13</v>
      </c>
      <c r="ABG25" s="3">
        <v>5.8</v>
      </c>
      <c r="ABH25" s="3">
        <v>6.9</v>
      </c>
      <c r="ABI25" s="3">
        <v>6.6</v>
      </c>
      <c r="ABJ25" s="3">
        <v>6.28</v>
      </c>
      <c r="ABK25" s="3">
        <v>6.55</v>
      </c>
      <c r="ABL25" s="3">
        <v>5.76</v>
      </c>
      <c r="ABM25" s="3">
        <v>6.02</v>
      </c>
      <c r="ABN25" s="3">
        <v>5.99</v>
      </c>
      <c r="ABO25" s="3">
        <v>6</v>
      </c>
      <c r="ABP25" s="3">
        <v>6.87</v>
      </c>
      <c r="ABQ25" s="3">
        <v>6.29</v>
      </c>
      <c r="ABR25" s="3">
        <v>5.92</v>
      </c>
      <c r="ABS25" s="3">
        <v>6.16</v>
      </c>
      <c r="ABT25" s="3">
        <v>6.1</v>
      </c>
      <c r="ABU25" s="3">
        <v>5.85</v>
      </c>
      <c r="ABV25" s="3">
        <v>6.39</v>
      </c>
      <c r="ABW25" s="3">
        <v>6.35</v>
      </c>
      <c r="ABX25" s="3">
        <v>6.22</v>
      </c>
      <c r="ABY25" s="3">
        <v>6.1</v>
      </c>
      <c r="ABZ25" s="3">
        <v>7.34</v>
      </c>
      <c r="ACA25" s="3">
        <v>6.13</v>
      </c>
      <c r="ACB25" s="3">
        <v>5.95</v>
      </c>
      <c r="ACC25" s="3">
        <v>5.99</v>
      </c>
      <c r="ACD25" s="3">
        <v>5.73</v>
      </c>
      <c r="ACE25" s="3">
        <v>5.72</v>
      </c>
      <c r="ACF25" s="3">
        <v>5.35</v>
      </c>
      <c r="ACG25" s="3">
        <v>6.06</v>
      </c>
      <c r="ACH25" s="3">
        <v>7.25</v>
      </c>
      <c r="ACI25" s="3">
        <v>6.19</v>
      </c>
      <c r="ACJ25" s="3">
        <v>6.52</v>
      </c>
      <c r="ACK25" s="3">
        <v>6.27</v>
      </c>
      <c r="ACL25" s="3">
        <v>5.87</v>
      </c>
      <c r="ACM25" s="3">
        <v>6.21</v>
      </c>
      <c r="ACN25" s="3">
        <v>6.67</v>
      </c>
      <c r="ACO25" s="3">
        <v>7.13</v>
      </c>
      <c r="ACP25" s="3">
        <v>6.19</v>
      </c>
      <c r="ACQ25" s="3">
        <v>6.51</v>
      </c>
      <c r="ACR25" s="3">
        <v>5.74</v>
      </c>
      <c r="ACS25" s="3">
        <v>6.2</v>
      </c>
      <c r="ACT25" s="3">
        <v>6.09</v>
      </c>
      <c r="ACU25" s="3">
        <v>7.24</v>
      </c>
      <c r="ACV25" s="3">
        <v>6.89</v>
      </c>
      <c r="ACW25" s="3">
        <v>5.94</v>
      </c>
      <c r="ACX25" s="3">
        <v>6.15</v>
      </c>
      <c r="ACY25" s="3">
        <v>6.43</v>
      </c>
      <c r="ACZ25" s="3">
        <v>5.88</v>
      </c>
      <c r="ADA25" s="3">
        <v>6.51</v>
      </c>
      <c r="ADB25" s="3">
        <v>5.71</v>
      </c>
      <c r="ADC25" s="3">
        <v>7.28</v>
      </c>
      <c r="ADD25" s="3">
        <v>6.32</v>
      </c>
      <c r="ADE25" s="3">
        <v>6.98</v>
      </c>
      <c r="ADF25" s="3">
        <v>5.92</v>
      </c>
      <c r="ADG25" s="3">
        <v>6.26</v>
      </c>
      <c r="ADH25" s="3">
        <v>5.46</v>
      </c>
      <c r="ADI25" s="3">
        <v>6.45</v>
      </c>
      <c r="ADJ25" s="3">
        <v>5.97</v>
      </c>
      <c r="ADK25" s="3">
        <v>6.13</v>
      </c>
      <c r="ADL25" s="3">
        <v>7.4</v>
      </c>
      <c r="ADM25" s="3">
        <v>5.78</v>
      </c>
      <c r="ADN25" s="3">
        <v>6.21</v>
      </c>
      <c r="ADO25" s="3">
        <v>5.76</v>
      </c>
      <c r="ADP25" s="3">
        <v>6.83</v>
      </c>
      <c r="ADQ25" s="3">
        <v>5.44</v>
      </c>
      <c r="ADR25" s="3">
        <v>5.53</v>
      </c>
      <c r="ADS25" s="3">
        <v>6.79</v>
      </c>
      <c r="ADT25" s="3">
        <v>6.07</v>
      </c>
      <c r="ADU25" s="3">
        <v>6.04</v>
      </c>
      <c r="ADV25" s="3">
        <v>5.74</v>
      </c>
      <c r="ADW25" s="3">
        <v>5.76</v>
      </c>
      <c r="ADX25" s="3">
        <v>6.42</v>
      </c>
      <c r="ADY25" s="3">
        <v>6.3</v>
      </c>
      <c r="ADZ25" s="3">
        <v>6.14</v>
      </c>
      <c r="AEA25" s="3">
        <v>7.2</v>
      </c>
      <c r="AEB25" s="3">
        <v>6.45</v>
      </c>
      <c r="AEC25" s="3">
        <v>6.25</v>
      </c>
      <c r="AED25" s="3">
        <v>5.34</v>
      </c>
      <c r="AEE25" s="3">
        <v>6.69</v>
      </c>
      <c r="AEF25" s="3">
        <v>5.66</v>
      </c>
      <c r="AEG25" s="3">
        <v>6.19</v>
      </c>
      <c r="AEH25" s="3">
        <v>5.74</v>
      </c>
      <c r="AEI25" s="3">
        <v>6.58</v>
      </c>
      <c r="AEJ25" s="3">
        <v>5.86</v>
      </c>
      <c r="AEK25" s="3">
        <v>6.52</v>
      </c>
      <c r="AEL25" s="3">
        <v>5.68</v>
      </c>
      <c r="AEM25" s="3">
        <v>6.04</v>
      </c>
      <c r="AEN25" s="3">
        <v>6.38</v>
      </c>
      <c r="AEO25" s="3">
        <v>6.31</v>
      </c>
      <c r="AEP25" s="3">
        <v>6.03</v>
      </c>
      <c r="AEQ25" s="3">
        <v>6.58</v>
      </c>
      <c r="AER25" s="3" t="s">
        <v>5</v>
      </c>
      <c r="AES25" s="3">
        <v>6.83</v>
      </c>
      <c r="AET25" s="3">
        <v>7.31</v>
      </c>
      <c r="AEU25" s="3">
        <v>4.74</v>
      </c>
      <c r="AEV25" s="3">
        <v>6.05</v>
      </c>
      <c r="AEW25" s="3">
        <v>5.35</v>
      </c>
      <c r="AEX25" s="3">
        <v>6.53</v>
      </c>
      <c r="AEY25" s="3">
        <v>6.33</v>
      </c>
      <c r="AEZ25" s="3">
        <v>5.62</v>
      </c>
      <c r="AFA25" s="3">
        <v>6.48</v>
      </c>
      <c r="AFB25" s="3">
        <v>6.09</v>
      </c>
      <c r="AFC25" s="3">
        <v>6</v>
      </c>
      <c r="AFD25" s="3">
        <v>6.47</v>
      </c>
      <c r="AFE25" s="3">
        <v>7</v>
      </c>
      <c r="AFF25" s="3">
        <v>6.55</v>
      </c>
      <c r="AFG25" s="3">
        <v>6.27</v>
      </c>
      <c r="AFH25" s="3">
        <v>5.85</v>
      </c>
      <c r="AFI25" s="3">
        <v>6.28</v>
      </c>
      <c r="AFJ25" s="3">
        <v>5.67</v>
      </c>
      <c r="AFK25" s="3">
        <v>5.8</v>
      </c>
      <c r="AFL25" s="3">
        <v>6.93</v>
      </c>
      <c r="AFM25" s="3">
        <v>6.53</v>
      </c>
      <c r="AFN25" s="3">
        <v>6.14</v>
      </c>
      <c r="AFO25" s="3">
        <v>6.46</v>
      </c>
      <c r="AFP25" s="3">
        <v>6.75</v>
      </c>
      <c r="AFQ25" s="3">
        <v>6.47</v>
      </c>
      <c r="AFR25" s="3">
        <v>7.39</v>
      </c>
      <c r="AFS25" s="3">
        <v>6.18</v>
      </c>
      <c r="AFT25" s="3">
        <v>5.88</v>
      </c>
      <c r="AFU25" s="3">
        <v>5.58</v>
      </c>
      <c r="AFV25" s="3">
        <v>7.04</v>
      </c>
      <c r="AFW25" s="3">
        <v>7</v>
      </c>
      <c r="AFX25" s="3">
        <v>5.92</v>
      </c>
      <c r="AFY25" s="3">
        <v>6.14</v>
      </c>
      <c r="AFZ25" s="3">
        <v>6.06</v>
      </c>
      <c r="AGA25" s="3">
        <v>6.33</v>
      </c>
      <c r="AGB25" s="3">
        <v>5.17</v>
      </c>
      <c r="AGC25" s="3">
        <v>6.7</v>
      </c>
      <c r="AGD25" s="3">
        <v>6.74</v>
      </c>
      <c r="AGE25" s="3">
        <v>6.41</v>
      </c>
      <c r="AGF25" s="3">
        <v>6.27</v>
      </c>
      <c r="AGG25" s="3">
        <v>5.73</v>
      </c>
      <c r="AGH25" s="3">
        <v>6.41</v>
      </c>
      <c r="AGI25" s="3">
        <v>6.96</v>
      </c>
      <c r="AGJ25" s="3" t="s">
        <v>5</v>
      </c>
      <c r="AGK25" s="3">
        <v>6.15</v>
      </c>
      <c r="AGL25" s="3">
        <v>6.17</v>
      </c>
      <c r="AGM25" s="3">
        <v>6.19</v>
      </c>
      <c r="AGN25" s="3">
        <v>6.2</v>
      </c>
      <c r="AGO25" s="3">
        <v>5.84</v>
      </c>
      <c r="AGP25" s="3">
        <v>6.46</v>
      </c>
      <c r="AGQ25" s="3">
        <v>5.76</v>
      </c>
      <c r="AGR25" s="3">
        <v>6.28</v>
      </c>
      <c r="AGS25" s="3">
        <v>4.67</v>
      </c>
      <c r="AGT25" s="3">
        <v>7.07</v>
      </c>
      <c r="AGU25" s="3">
        <v>6.3</v>
      </c>
      <c r="AGV25" s="3">
        <v>6.74</v>
      </c>
      <c r="AGW25" s="3">
        <v>5.75</v>
      </c>
      <c r="AGX25" s="3">
        <v>7.07</v>
      </c>
      <c r="AGY25" s="3">
        <v>6.31</v>
      </c>
      <c r="AGZ25" s="3">
        <v>6.71</v>
      </c>
      <c r="AHA25" s="3">
        <v>6.29</v>
      </c>
      <c r="AHB25" s="3">
        <v>6.43</v>
      </c>
      <c r="AHC25" s="3">
        <v>5.7</v>
      </c>
      <c r="AHD25" s="3">
        <v>6.94</v>
      </c>
      <c r="AHE25" s="3">
        <v>5.91</v>
      </c>
      <c r="AHF25" s="3">
        <v>5.12</v>
      </c>
      <c r="AHG25" s="3">
        <v>5.82</v>
      </c>
      <c r="AHH25" s="3">
        <v>5.75</v>
      </c>
      <c r="AHI25" s="3">
        <v>5.84</v>
      </c>
      <c r="AHJ25" s="3">
        <v>5.97</v>
      </c>
      <c r="AHK25" s="3">
        <v>6.88</v>
      </c>
      <c r="AHL25" s="3">
        <v>6.2</v>
      </c>
      <c r="AHM25" s="3">
        <v>6.34</v>
      </c>
      <c r="AHN25" s="3">
        <v>5.94</v>
      </c>
      <c r="AHO25" s="3">
        <v>6.76</v>
      </c>
      <c r="AHP25" s="3">
        <v>6.62</v>
      </c>
      <c r="AHQ25" s="3">
        <v>6.84</v>
      </c>
      <c r="AHR25" s="3">
        <v>6.07</v>
      </c>
      <c r="AHS25" s="3">
        <v>6.18</v>
      </c>
      <c r="AHT25" s="3">
        <v>5.7</v>
      </c>
      <c r="AHU25" s="3">
        <v>6.19</v>
      </c>
      <c r="AHV25" s="3">
        <v>7.1</v>
      </c>
      <c r="AHW25" s="3">
        <v>5.23</v>
      </c>
      <c r="AHX25" s="3">
        <v>6.4</v>
      </c>
      <c r="AHY25" s="3">
        <v>4.05</v>
      </c>
      <c r="AHZ25" s="3">
        <v>6.11</v>
      </c>
      <c r="AIA25" s="3">
        <v>6.26</v>
      </c>
      <c r="AIB25" s="3">
        <v>5.45</v>
      </c>
      <c r="AIC25" s="3">
        <v>6.04</v>
      </c>
      <c r="AID25" s="3">
        <v>6.15</v>
      </c>
      <c r="AIE25" s="3">
        <v>6.87</v>
      </c>
      <c r="AIF25" s="3">
        <v>6.15</v>
      </c>
      <c r="AIG25" s="3">
        <v>6.8</v>
      </c>
      <c r="AIH25" s="3">
        <v>6.57</v>
      </c>
      <c r="AII25" s="3">
        <v>6.83</v>
      </c>
      <c r="AIJ25" s="3">
        <v>6.5</v>
      </c>
      <c r="AIK25" s="3">
        <v>5.9</v>
      </c>
      <c r="AIL25" s="3">
        <v>5.72</v>
      </c>
      <c r="AIM25" s="3">
        <v>6.37</v>
      </c>
      <c r="AIN25" s="3">
        <v>7.48</v>
      </c>
      <c r="AIO25" s="3">
        <v>5.85</v>
      </c>
      <c r="AIP25" s="3">
        <v>6.4</v>
      </c>
      <c r="AIQ25" s="3">
        <v>6</v>
      </c>
      <c r="AIR25" s="3">
        <v>6.36</v>
      </c>
      <c r="AIS25" s="3">
        <v>5.74</v>
      </c>
      <c r="AIT25" s="3">
        <v>6.93</v>
      </c>
      <c r="AIU25" s="3">
        <v>11.06</v>
      </c>
      <c r="AIV25" s="3">
        <v>7.43</v>
      </c>
      <c r="AIW25" s="3">
        <v>6.99</v>
      </c>
      <c r="AIX25" s="3">
        <v>6.52</v>
      </c>
      <c r="AIY25" s="3">
        <v>6.3</v>
      </c>
      <c r="AIZ25" s="3">
        <v>6.03</v>
      </c>
      <c r="AJA25" s="3">
        <v>5.69</v>
      </c>
      <c r="AJB25" s="3">
        <v>6.59</v>
      </c>
      <c r="AJC25" s="3">
        <v>6.36</v>
      </c>
      <c r="AJD25" s="3">
        <v>6.4</v>
      </c>
      <c r="AJE25" s="3">
        <v>5.9</v>
      </c>
      <c r="AJF25" s="3">
        <v>6.14</v>
      </c>
      <c r="AJG25" s="3">
        <v>5.57</v>
      </c>
      <c r="AJH25" s="3">
        <v>5.92</v>
      </c>
      <c r="AJI25" s="3">
        <v>5.97</v>
      </c>
      <c r="AJJ25" s="3">
        <v>5.68</v>
      </c>
      <c r="AJK25" s="3">
        <v>5.23</v>
      </c>
      <c r="AJL25" s="3">
        <v>7.2</v>
      </c>
      <c r="AJM25" s="3">
        <v>6.28</v>
      </c>
      <c r="AJN25" s="3">
        <v>7.89</v>
      </c>
      <c r="AJO25" s="3">
        <v>5.52</v>
      </c>
      <c r="AJP25" s="3">
        <v>6.21</v>
      </c>
      <c r="AJQ25" s="3">
        <v>6.83</v>
      </c>
      <c r="AJR25" s="3">
        <v>5.45</v>
      </c>
      <c r="AJS25" s="3">
        <v>6.49</v>
      </c>
      <c r="AJT25" s="3">
        <v>5.8</v>
      </c>
      <c r="AJU25" s="3">
        <v>5.66</v>
      </c>
      <c r="AJV25" s="3">
        <v>5.95</v>
      </c>
      <c r="AJW25" s="3">
        <v>6.38</v>
      </c>
      <c r="AJX25" s="3">
        <v>6.05</v>
      </c>
      <c r="AJY25" s="3">
        <v>6.16</v>
      </c>
      <c r="AJZ25" s="3">
        <v>5.57</v>
      </c>
      <c r="AKA25" s="3">
        <v>6.36</v>
      </c>
      <c r="AKB25" s="3">
        <v>6.72</v>
      </c>
      <c r="AKC25" s="3">
        <v>6.51</v>
      </c>
      <c r="AKD25" s="3">
        <v>6.78</v>
      </c>
      <c r="AKE25" s="3">
        <v>6.97</v>
      </c>
      <c r="AKF25" s="3">
        <v>7.03</v>
      </c>
      <c r="AKG25" s="3">
        <v>6.07</v>
      </c>
      <c r="AKH25" s="3">
        <v>6.47</v>
      </c>
      <c r="AKI25" s="3">
        <v>6.42</v>
      </c>
      <c r="AKJ25" s="3">
        <v>7.11</v>
      </c>
      <c r="AKK25" s="3">
        <v>8.56</v>
      </c>
      <c r="AKL25" s="3">
        <v>7.61</v>
      </c>
      <c r="AKM25" s="3">
        <v>8.0299999999999994</v>
      </c>
      <c r="AKN25" s="3">
        <v>5.92</v>
      </c>
      <c r="AKO25" s="3">
        <v>6.19</v>
      </c>
      <c r="AKP25" s="3">
        <v>6.65</v>
      </c>
      <c r="AKQ25" s="3">
        <v>5.03</v>
      </c>
      <c r="AKR25" s="3">
        <v>6.49</v>
      </c>
      <c r="AKS25" s="3">
        <v>5.77</v>
      </c>
      <c r="AKT25" s="3">
        <v>6.62</v>
      </c>
      <c r="AKU25" s="3">
        <v>6.19</v>
      </c>
      <c r="AKV25" s="3">
        <v>5.8</v>
      </c>
      <c r="AKW25" s="3">
        <v>6.66</v>
      </c>
      <c r="AKX25" s="3">
        <v>6.87</v>
      </c>
      <c r="AKY25" s="3">
        <v>5.55</v>
      </c>
      <c r="AKZ25" s="3">
        <v>6.23</v>
      </c>
      <c r="ALA25" s="3">
        <v>6.12</v>
      </c>
      <c r="ALB25" s="3">
        <v>6.18</v>
      </c>
      <c r="ALC25" s="3">
        <v>6.38</v>
      </c>
      <c r="ALD25" s="3">
        <v>5.67</v>
      </c>
      <c r="ALE25" s="3">
        <v>5.63</v>
      </c>
      <c r="ALF25" s="3">
        <v>4.91</v>
      </c>
      <c r="ALG25" s="3" t="s">
        <v>5</v>
      </c>
      <c r="ALH25" s="3">
        <v>5.89</v>
      </c>
      <c r="ALI25" s="3">
        <v>6.07</v>
      </c>
      <c r="ALJ25" s="3">
        <v>5.83</v>
      </c>
      <c r="ALK25" s="3" t="s">
        <v>5</v>
      </c>
      <c r="ALL25" s="3">
        <v>5.59</v>
      </c>
      <c r="ALM25" s="3">
        <v>6.38</v>
      </c>
      <c r="ALN25" s="3">
        <v>7.11</v>
      </c>
      <c r="ALO25" s="3">
        <v>6.33</v>
      </c>
      <c r="ALP25" s="3">
        <v>5.9</v>
      </c>
      <c r="ALQ25" s="3">
        <v>5.77</v>
      </c>
      <c r="ALR25" s="3">
        <v>6.44</v>
      </c>
      <c r="ALS25" s="3">
        <v>5.19</v>
      </c>
      <c r="ALT25" s="3">
        <v>6.25</v>
      </c>
      <c r="ALU25" s="3">
        <v>6.2</v>
      </c>
      <c r="ALV25" s="3">
        <v>5.93</v>
      </c>
      <c r="ALW25" s="3">
        <v>6.51</v>
      </c>
      <c r="ALX25" s="3">
        <v>7.07</v>
      </c>
      <c r="ALY25" s="3">
        <v>5.76</v>
      </c>
      <c r="ALZ25" s="3">
        <v>6.2</v>
      </c>
      <c r="AMA25" s="3">
        <v>6.13</v>
      </c>
      <c r="AMB25" s="3">
        <v>6.17</v>
      </c>
      <c r="AMC25" s="3" t="s">
        <v>5</v>
      </c>
      <c r="AMD25" s="3">
        <v>6.71</v>
      </c>
      <c r="AME25" s="3">
        <v>6.88</v>
      </c>
      <c r="AMF25" s="3">
        <v>6.81</v>
      </c>
      <c r="AMG25" s="3">
        <v>7.21</v>
      </c>
      <c r="AMH25" s="3">
        <v>7.25</v>
      </c>
      <c r="AMI25" s="3">
        <v>7.1</v>
      </c>
      <c r="AMJ25" s="3">
        <v>6.32</v>
      </c>
      <c r="AMK25" s="3">
        <v>7.52</v>
      </c>
      <c r="AML25" s="3">
        <v>6.44</v>
      </c>
      <c r="AMM25" s="3" t="s">
        <v>5</v>
      </c>
      <c r="AMN25" s="3">
        <v>5.96</v>
      </c>
      <c r="AMO25" s="3">
        <v>6.84</v>
      </c>
      <c r="AMP25" s="3">
        <v>6.14</v>
      </c>
      <c r="AMQ25" s="3">
        <v>4.95</v>
      </c>
      <c r="AMR25" s="3">
        <v>6.5</v>
      </c>
      <c r="AMS25" s="3">
        <v>6.85</v>
      </c>
      <c r="AMT25" s="3">
        <v>5.27</v>
      </c>
      <c r="AMU25" s="3">
        <v>5.53</v>
      </c>
      <c r="AMV25" s="3">
        <v>7.02</v>
      </c>
      <c r="AMW25" s="3">
        <v>5.69</v>
      </c>
      <c r="AMX25" s="3">
        <v>7.27</v>
      </c>
      <c r="AMY25" s="3">
        <v>5.08</v>
      </c>
      <c r="AMZ25" s="3">
        <v>6.22</v>
      </c>
      <c r="ANA25" s="3">
        <v>5.86</v>
      </c>
      <c r="ANB25" s="3">
        <v>6.44</v>
      </c>
      <c r="ANC25" s="3">
        <v>6.6</v>
      </c>
      <c r="AND25" s="3">
        <v>6.5</v>
      </c>
      <c r="ANE25" s="3">
        <v>6.79</v>
      </c>
      <c r="ANF25" s="3">
        <v>4</v>
      </c>
      <c r="ANG25" s="3">
        <v>5.9</v>
      </c>
      <c r="ANH25" s="3">
        <v>7.25</v>
      </c>
      <c r="ANI25" s="3">
        <v>6.41</v>
      </c>
      <c r="ANJ25" s="3">
        <v>5.97</v>
      </c>
      <c r="ANK25" s="3">
        <v>6.86</v>
      </c>
      <c r="ANL25" s="3">
        <v>6.67</v>
      </c>
      <c r="ANM25" s="3">
        <v>6.4</v>
      </c>
      <c r="ANN25" s="3">
        <v>4.91</v>
      </c>
      <c r="ANO25" s="3">
        <v>6.84</v>
      </c>
      <c r="ANP25" s="3">
        <v>5.93</v>
      </c>
      <c r="ANQ25" s="3">
        <v>6.29</v>
      </c>
      <c r="ANR25" s="3" t="s">
        <v>5</v>
      </c>
      <c r="ANS25" s="3" t="s">
        <v>5</v>
      </c>
      <c r="ANT25" s="3">
        <v>5.2</v>
      </c>
      <c r="ANU25" s="3">
        <v>6.41</v>
      </c>
      <c r="ANV25" s="3">
        <v>5.92</v>
      </c>
      <c r="ANW25" s="3">
        <v>6.73</v>
      </c>
      <c r="ANX25" s="3">
        <v>5.77</v>
      </c>
      <c r="ANY25" s="3">
        <v>5.77</v>
      </c>
      <c r="ANZ25" s="3">
        <v>7.85</v>
      </c>
      <c r="AOA25" s="3">
        <v>6.91</v>
      </c>
      <c r="AOB25" s="3">
        <v>5.3</v>
      </c>
      <c r="AOC25" s="3">
        <v>6.67</v>
      </c>
      <c r="AOD25" s="3">
        <v>10.51</v>
      </c>
      <c r="AOE25" s="3">
        <v>6.16</v>
      </c>
      <c r="AOF25" s="3">
        <v>5.75</v>
      </c>
      <c r="AOG25" s="3">
        <v>6.09</v>
      </c>
      <c r="AOH25" s="3">
        <v>6.35</v>
      </c>
      <c r="AOI25" s="3">
        <v>6.64</v>
      </c>
      <c r="AOJ25" s="3">
        <v>6.29</v>
      </c>
      <c r="AOK25" s="3">
        <v>7.57</v>
      </c>
      <c r="AOL25" s="3">
        <v>6.89</v>
      </c>
      <c r="AOM25" s="3">
        <v>5.94</v>
      </c>
      <c r="AON25" s="3">
        <v>5.81</v>
      </c>
      <c r="AOO25" s="3">
        <v>6.56</v>
      </c>
      <c r="AOP25" s="3">
        <v>5.93</v>
      </c>
      <c r="AOQ25" s="3">
        <v>7.49</v>
      </c>
      <c r="AOR25" s="3">
        <v>8.06</v>
      </c>
      <c r="AOS25" s="3">
        <v>6.55</v>
      </c>
      <c r="AOT25" s="3">
        <v>12</v>
      </c>
      <c r="AOU25" s="3">
        <v>5.92</v>
      </c>
      <c r="AOV25" s="3">
        <v>5.67</v>
      </c>
      <c r="AOW25" s="3">
        <v>6.04</v>
      </c>
      <c r="AOX25" s="3">
        <v>6.84</v>
      </c>
      <c r="AOY25" s="3">
        <v>5.72</v>
      </c>
      <c r="AOZ25" s="3">
        <v>6.4</v>
      </c>
      <c r="APA25" s="3">
        <v>7.31</v>
      </c>
      <c r="APB25" s="3">
        <v>6.55</v>
      </c>
      <c r="APC25" s="3">
        <v>6.93</v>
      </c>
      <c r="APD25" s="3">
        <v>5.1100000000000003</v>
      </c>
      <c r="APE25" s="3">
        <v>6.42</v>
      </c>
      <c r="APF25" s="3">
        <v>5.65</v>
      </c>
      <c r="APG25" s="3">
        <v>5.91</v>
      </c>
      <c r="APH25" s="3">
        <v>5.99</v>
      </c>
      <c r="API25" s="3">
        <v>6.21</v>
      </c>
      <c r="APJ25" s="3">
        <v>6.2</v>
      </c>
      <c r="APK25" s="3">
        <v>6.31</v>
      </c>
      <c r="APL25" s="3">
        <v>6.63</v>
      </c>
      <c r="APM25" s="3">
        <v>5.94</v>
      </c>
      <c r="APN25" s="3">
        <v>6.24</v>
      </c>
      <c r="APO25" s="3">
        <v>6.05</v>
      </c>
      <c r="APP25" s="3">
        <v>6.31</v>
      </c>
      <c r="APQ25" s="3">
        <v>5.71</v>
      </c>
      <c r="APR25" s="3">
        <v>5.99</v>
      </c>
      <c r="APS25" s="3">
        <v>6.74</v>
      </c>
      <c r="APT25" s="3">
        <v>6.57</v>
      </c>
      <c r="APU25" s="3">
        <v>3.31</v>
      </c>
      <c r="APV25" s="3">
        <v>6.41</v>
      </c>
      <c r="APW25" s="3">
        <v>6.74</v>
      </c>
      <c r="APX25" s="3">
        <v>5.87</v>
      </c>
      <c r="APY25" s="3">
        <v>6.46</v>
      </c>
      <c r="APZ25" s="3">
        <v>6.16</v>
      </c>
      <c r="AQA25" s="3">
        <v>5.85</v>
      </c>
      <c r="AQB25" s="3">
        <v>6.1</v>
      </c>
      <c r="AQC25" s="3">
        <v>7.19</v>
      </c>
      <c r="AQD25" s="3">
        <v>6.27</v>
      </c>
      <c r="AQE25" s="3">
        <v>6.07</v>
      </c>
      <c r="AQF25" s="3">
        <v>6.46</v>
      </c>
      <c r="AQG25" s="3">
        <v>6.76</v>
      </c>
      <c r="AQH25" s="3">
        <v>6.59</v>
      </c>
      <c r="AQI25" s="3">
        <v>5.61</v>
      </c>
      <c r="AQJ25" s="3">
        <v>5.39</v>
      </c>
      <c r="AQK25" s="3">
        <v>6.85</v>
      </c>
      <c r="AQL25" s="3">
        <v>6.63</v>
      </c>
      <c r="AQM25" s="3">
        <v>5.29</v>
      </c>
      <c r="AQN25" s="3">
        <v>11.17</v>
      </c>
      <c r="AQO25" s="3">
        <v>6.21</v>
      </c>
      <c r="AQP25" s="3">
        <v>6.41</v>
      </c>
      <c r="AQQ25" s="3">
        <v>7.66</v>
      </c>
      <c r="AQR25" s="3">
        <v>6.27</v>
      </c>
      <c r="AQS25" s="3">
        <v>5.5</v>
      </c>
      <c r="AQT25" s="3">
        <v>7.72</v>
      </c>
      <c r="AQU25" s="3">
        <v>6.49</v>
      </c>
      <c r="AQV25" s="3">
        <v>8.11</v>
      </c>
      <c r="AQW25" s="3">
        <v>6.14</v>
      </c>
      <c r="AQX25" s="3">
        <v>6.5</v>
      </c>
      <c r="AQY25" s="3">
        <v>6.53</v>
      </c>
      <c r="AQZ25" s="3">
        <v>6</v>
      </c>
      <c r="ARA25" s="3">
        <v>6.36</v>
      </c>
      <c r="ARB25" s="3">
        <v>5.17</v>
      </c>
      <c r="ARC25" s="3">
        <v>5.87</v>
      </c>
      <c r="ARD25" s="3">
        <v>6.27</v>
      </c>
      <c r="ARE25" s="3">
        <v>5.97</v>
      </c>
      <c r="ARF25" s="3">
        <v>6.17</v>
      </c>
      <c r="ARG25" s="3">
        <v>5.55</v>
      </c>
      <c r="ARH25" s="3">
        <v>8.39</v>
      </c>
      <c r="ARI25" s="3">
        <v>5.68</v>
      </c>
      <c r="ARJ25" s="3">
        <v>5.95</v>
      </c>
      <c r="ARK25" s="3">
        <v>6.16</v>
      </c>
      <c r="ARL25" s="3">
        <v>6.33</v>
      </c>
      <c r="ARM25" s="3">
        <v>5.77</v>
      </c>
      <c r="ARN25" s="3">
        <v>5.83</v>
      </c>
      <c r="ARO25" s="3">
        <v>6.54</v>
      </c>
      <c r="ARP25" s="3">
        <v>6.69</v>
      </c>
      <c r="ARQ25" s="3">
        <v>6.96</v>
      </c>
      <c r="ARR25" s="3">
        <v>6.69</v>
      </c>
      <c r="ARS25" s="3">
        <v>6.87</v>
      </c>
      <c r="ART25" s="3">
        <v>6.19</v>
      </c>
      <c r="ARU25" s="3">
        <v>7.16</v>
      </c>
      <c r="ARV25" s="3">
        <v>9.15</v>
      </c>
      <c r="ARW25" s="3">
        <v>4.3</v>
      </c>
      <c r="ARX25" s="3">
        <v>6.22</v>
      </c>
      <c r="ARY25" s="3">
        <v>3.84</v>
      </c>
      <c r="ARZ25" s="3">
        <v>6.73</v>
      </c>
      <c r="ASA25" s="3">
        <v>6.3</v>
      </c>
      <c r="ASB25" s="3">
        <v>4.57</v>
      </c>
      <c r="ASC25" s="3">
        <v>5.91</v>
      </c>
      <c r="ASD25" s="3">
        <v>5.62</v>
      </c>
      <c r="ASE25" s="3" t="s">
        <v>5</v>
      </c>
      <c r="ASF25" s="3">
        <v>8.06</v>
      </c>
      <c r="ASG25" s="3">
        <v>6.16</v>
      </c>
      <c r="ASH25" s="3">
        <v>7.09</v>
      </c>
      <c r="ASI25" s="3">
        <v>5.55</v>
      </c>
      <c r="ASJ25" s="3">
        <v>5.9</v>
      </c>
      <c r="ASK25" s="3">
        <v>6.16</v>
      </c>
      <c r="ASL25" s="3">
        <v>6.13</v>
      </c>
      <c r="ASM25" s="3">
        <v>6.78</v>
      </c>
      <c r="ASN25" s="3">
        <v>5.92</v>
      </c>
      <c r="ASO25" s="3">
        <v>6.63</v>
      </c>
      <c r="ASP25" s="3">
        <v>7.27</v>
      </c>
      <c r="ASQ25" s="3" t="s">
        <v>5</v>
      </c>
      <c r="ASR25" s="3">
        <v>6</v>
      </c>
      <c r="ASS25" s="3" t="s">
        <v>5</v>
      </c>
      <c r="AST25" s="3">
        <v>6.98</v>
      </c>
      <c r="ASU25" s="3">
        <v>6.14</v>
      </c>
      <c r="ASV25" s="3">
        <v>5.51</v>
      </c>
      <c r="ASW25" s="3">
        <v>5.49</v>
      </c>
      <c r="ASX25" s="3">
        <v>6.78</v>
      </c>
      <c r="ASY25" s="3">
        <v>6.19</v>
      </c>
      <c r="ASZ25" s="3">
        <v>4.9000000000000004</v>
      </c>
      <c r="ATA25" s="3">
        <v>5.34</v>
      </c>
      <c r="ATB25" s="3">
        <v>5.25</v>
      </c>
      <c r="ATC25" s="3">
        <v>6.23</v>
      </c>
      <c r="ATD25" s="3">
        <v>6.23</v>
      </c>
      <c r="ATE25" s="3">
        <v>6.26</v>
      </c>
      <c r="ATF25" s="3">
        <v>5.27</v>
      </c>
      <c r="ATG25" s="3">
        <v>6.37</v>
      </c>
      <c r="ATH25" s="3">
        <v>5.9</v>
      </c>
      <c r="ATI25" s="3">
        <v>7.26</v>
      </c>
      <c r="ATJ25" s="3">
        <v>7.17</v>
      </c>
      <c r="ATK25" s="3">
        <v>5.95</v>
      </c>
      <c r="ATL25" s="3">
        <v>5.44</v>
      </c>
      <c r="ATM25" s="3">
        <v>6.61</v>
      </c>
      <c r="ATN25" s="3">
        <v>6.37</v>
      </c>
      <c r="ATO25" s="3">
        <v>6.52</v>
      </c>
      <c r="ATP25" s="3">
        <v>5.43</v>
      </c>
      <c r="ATQ25" s="3">
        <v>6.44</v>
      </c>
      <c r="ATR25" s="3">
        <v>5.74</v>
      </c>
      <c r="ATS25" s="3">
        <v>6.3</v>
      </c>
      <c r="ATT25" s="3">
        <v>5.5</v>
      </c>
      <c r="ATU25" s="3">
        <v>6.07</v>
      </c>
      <c r="ATV25" s="3">
        <v>7.32</v>
      </c>
      <c r="ATW25" s="3">
        <v>6</v>
      </c>
      <c r="ATX25" s="3">
        <v>6.05</v>
      </c>
      <c r="ATY25" s="3">
        <v>6.33</v>
      </c>
      <c r="ATZ25" s="3">
        <v>6.78</v>
      </c>
      <c r="AUA25" s="3">
        <v>5.89</v>
      </c>
      <c r="AUB25" s="3">
        <v>5.62</v>
      </c>
      <c r="AUC25" s="3">
        <v>6.52</v>
      </c>
      <c r="AUD25" s="3">
        <v>6.6</v>
      </c>
      <c r="AUE25" s="3">
        <v>6.32</v>
      </c>
      <c r="AUF25" s="3">
        <v>6.26</v>
      </c>
      <c r="AUG25" s="3">
        <v>6.61</v>
      </c>
      <c r="AUH25" s="3">
        <v>6.23</v>
      </c>
      <c r="AUI25" s="3">
        <v>8.3800000000000008</v>
      </c>
      <c r="AUJ25" s="3">
        <v>5.66</v>
      </c>
      <c r="AUK25" s="3">
        <v>7.12</v>
      </c>
      <c r="AUL25" s="3">
        <v>8.3000000000000007</v>
      </c>
      <c r="AUM25" s="3" t="s">
        <v>5</v>
      </c>
      <c r="AUN25" s="3">
        <v>6.21</v>
      </c>
      <c r="AUO25" s="3">
        <v>6.77</v>
      </c>
      <c r="AUP25" s="3">
        <v>7.1</v>
      </c>
      <c r="AUQ25" s="3">
        <v>5.2</v>
      </c>
      <c r="AUR25" s="3">
        <v>6.16</v>
      </c>
      <c r="AUS25" s="3">
        <v>5.91</v>
      </c>
      <c r="AUT25" s="3">
        <v>6.68</v>
      </c>
      <c r="AUU25" s="3">
        <v>5.75</v>
      </c>
      <c r="AUV25" s="3">
        <v>4.6900000000000004</v>
      </c>
      <c r="AUW25" s="3" t="s">
        <v>5</v>
      </c>
      <c r="AUX25" s="3">
        <v>6.3</v>
      </c>
      <c r="AUY25" s="3">
        <v>5.69</v>
      </c>
      <c r="AUZ25" s="3">
        <v>6.92</v>
      </c>
      <c r="AVA25" s="3">
        <v>6.28</v>
      </c>
      <c r="AVB25" s="3">
        <v>6.24</v>
      </c>
      <c r="AVC25" s="3">
        <v>6.56</v>
      </c>
      <c r="AVD25" s="3">
        <v>6.56</v>
      </c>
      <c r="AVE25" s="3">
        <v>5.72</v>
      </c>
      <c r="AVF25" s="3">
        <v>5.98</v>
      </c>
      <c r="AVG25" s="3">
        <v>4.97</v>
      </c>
      <c r="AVH25" s="3">
        <v>5.99</v>
      </c>
      <c r="AVI25" s="3">
        <v>5.76</v>
      </c>
      <c r="AVJ25" s="3">
        <v>6.39</v>
      </c>
      <c r="AVK25" s="3">
        <v>6.41</v>
      </c>
      <c r="AVL25" s="3">
        <v>6.44</v>
      </c>
      <c r="AVM25" s="3">
        <v>6.5</v>
      </c>
      <c r="AVN25" s="3">
        <v>6.49</v>
      </c>
      <c r="AVO25" s="3">
        <v>5.21</v>
      </c>
      <c r="AVP25" s="3">
        <v>5.85</v>
      </c>
      <c r="AVQ25" s="3">
        <v>6.13</v>
      </c>
      <c r="AVR25" s="3">
        <v>6.95</v>
      </c>
      <c r="AVS25" s="3">
        <v>5.87</v>
      </c>
      <c r="AVT25" s="3">
        <v>6.11</v>
      </c>
      <c r="AVU25" s="3">
        <v>5.8</v>
      </c>
      <c r="AVV25" s="3">
        <v>6.49</v>
      </c>
      <c r="AVW25" s="3">
        <v>6.17</v>
      </c>
      <c r="AVX25" s="3">
        <v>6.25</v>
      </c>
      <c r="AVY25" s="3">
        <v>6.9</v>
      </c>
      <c r="AVZ25" s="3">
        <v>6.51</v>
      </c>
      <c r="AWA25" s="3">
        <v>6.42</v>
      </c>
      <c r="AWB25" s="3">
        <v>6.13</v>
      </c>
      <c r="AWC25" s="3">
        <v>6.18</v>
      </c>
      <c r="AWD25" s="3">
        <v>6.23</v>
      </c>
      <c r="AWE25" s="3">
        <v>7.71</v>
      </c>
      <c r="AWF25" s="3">
        <v>7.06</v>
      </c>
      <c r="AWG25" s="3">
        <v>5.64</v>
      </c>
      <c r="AWH25" s="3">
        <v>6.49</v>
      </c>
      <c r="AWI25" s="3">
        <v>6.1</v>
      </c>
      <c r="AWJ25" s="3">
        <v>6.4</v>
      </c>
      <c r="AWK25" s="3">
        <v>5.58</v>
      </c>
      <c r="AWL25" s="3">
        <v>6.32</v>
      </c>
      <c r="AWM25" s="3">
        <v>5.67</v>
      </c>
      <c r="AWN25" s="3">
        <v>6.18</v>
      </c>
      <c r="AWO25" s="3">
        <v>6.11</v>
      </c>
      <c r="AWP25" s="3">
        <v>7.07</v>
      </c>
      <c r="AWQ25" s="3">
        <v>7.98</v>
      </c>
      <c r="AWR25" s="3">
        <v>3.68</v>
      </c>
      <c r="AWS25" s="3">
        <v>5.68</v>
      </c>
      <c r="AWT25" s="3" t="s">
        <v>5</v>
      </c>
      <c r="AWU25" s="3">
        <v>6.32</v>
      </c>
      <c r="AWV25" s="3">
        <v>6.31</v>
      </c>
      <c r="AWW25" s="3">
        <v>5.81</v>
      </c>
      <c r="AWX25" s="3">
        <v>6.99</v>
      </c>
      <c r="AWY25" s="3">
        <v>6.98</v>
      </c>
      <c r="AWZ25" s="3">
        <v>6.24</v>
      </c>
      <c r="AXA25" s="3">
        <v>7.4</v>
      </c>
      <c r="AXB25" s="3">
        <v>6.58</v>
      </c>
      <c r="AXC25" s="3">
        <v>6.35</v>
      </c>
      <c r="AXD25" s="3">
        <v>4.6100000000000003</v>
      </c>
      <c r="AXE25" s="3">
        <v>5.35</v>
      </c>
      <c r="AXF25" s="3">
        <v>5.5</v>
      </c>
      <c r="AXG25" s="3">
        <v>6</v>
      </c>
      <c r="AXH25" s="3" t="s">
        <v>5</v>
      </c>
      <c r="AXI25" s="3">
        <v>5.95</v>
      </c>
      <c r="AXJ25" s="3">
        <v>6.28</v>
      </c>
      <c r="AXK25" s="3">
        <v>5.64</v>
      </c>
      <c r="AXL25" s="3">
        <v>6.2</v>
      </c>
      <c r="AXM25" s="3">
        <v>5.71</v>
      </c>
      <c r="AXN25" s="3">
        <v>5.23</v>
      </c>
      <c r="AXO25" s="3">
        <v>5.16</v>
      </c>
      <c r="AXP25" s="3">
        <v>9.1199999999999992</v>
      </c>
      <c r="AXQ25" s="3">
        <v>6.47</v>
      </c>
      <c r="AXR25" s="3">
        <v>6.27</v>
      </c>
      <c r="AXS25" s="3" t="s">
        <v>5</v>
      </c>
      <c r="AXT25" s="3">
        <v>4.88</v>
      </c>
      <c r="AXU25" s="3">
        <v>6.32</v>
      </c>
      <c r="AXV25" s="3" t="s">
        <v>5</v>
      </c>
      <c r="AXW25" s="3">
        <v>6.73</v>
      </c>
      <c r="AXX25" s="3">
        <v>6.63</v>
      </c>
      <c r="AXY25" s="3">
        <v>6.38</v>
      </c>
      <c r="AXZ25" s="3">
        <v>6.4</v>
      </c>
      <c r="AYA25" s="3">
        <v>6.22</v>
      </c>
      <c r="AYB25" s="3">
        <v>6.62</v>
      </c>
      <c r="AYC25" s="3">
        <v>7.19</v>
      </c>
      <c r="AYD25" s="3">
        <v>5.01</v>
      </c>
      <c r="AYE25" s="3">
        <v>6.49</v>
      </c>
      <c r="AYF25" s="3">
        <v>7.77</v>
      </c>
      <c r="AYG25" s="3">
        <v>5.59</v>
      </c>
      <c r="AYH25" s="3">
        <v>6.62</v>
      </c>
      <c r="AYI25" s="3" t="s">
        <v>5</v>
      </c>
      <c r="AYJ25" s="3">
        <v>10.119999999999999</v>
      </c>
      <c r="AYK25" s="3">
        <v>6.03</v>
      </c>
      <c r="AYL25" s="3">
        <v>6.22</v>
      </c>
      <c r="AYM25" s="3">
        <v>5.78</v>
      </c>
      <c r="AYN25" s="3">
        <v>5.61</v>
      </c>
      <c r="AYO25" s="3">
        <v>6.92</v>
      </c>
      <c r="AYP25" s="3" t="s">
        <v>5</v>
      </c>
      <c r="AYQ25" s="3">
        <v>5.41</v>
      </c>
      <c r="AYR25" s="3">
        <v>6.07</v>
      </c>
      <c r="AYS25" s="3">
        <v>6.03</v>
      </c>
      <c r="AYT25" s="3">
        <v>6.04</v>
      </c>
      <c r="AYU25" s="3">
        <v>6.11</v>
      </c>
      <c r="AYV25" s="3">
        <v>5.9</v>
      </c>
      <c r="AYW25" s="3">
        <v>6.51</v>
      </c>
      <c r="AYX25" s="3">
        <v>6.83</v>
      </c>
      <c r="AYY25" s="3">
        <v>5</v>
      </c>
      <c r="AYZ25" s="3">
        <v>5.85</v>
      </c>
      <c r="AZA25" s="3">
        <v>6.77</v>
      </c>
      <c r="AZB25" s="3">
        <v>5.27</v>
      </c>
      <c r="AZC25" s="3">
        <v>4.7300000000000004</v>
      </c>
      <c r="AZD25" s="3">
        <v>5.75</v>
      </c>
      <c r="AZE25" s="3">
        <v>6.69</v>
      </c>
      <c r="AZF25" s="3">
        <v>6.25</v>
      </c>
      <c r="AZG25" s="3">
        <v>6.05</v>
      </c>
      <c r="AZH25" s="3">
        <v>6.24</v>
      </c>
      <c r="AZI25" s="3">
        <v>5.71</v>
      </c>
      <c r="AZJ25" s="3">
        <v>5.84</v>
      </c>
      <c r="AZK25" s="3">
        <v>6.7</v>
      </c>
      <c r="AZL25" s="3">
        <v>6.15</v>
      </c>
      <c r="AZM25" s="3">
        <v>7.17</v>
      </c>
      <c r="AZN25" s="3">
        <v>5.38</v>
      </c>
      <c r="AZO25" s="3" t="s">
        <v>5</v>
      </c>
      <c r="AZP25" s="3">
        <v>6.34</v>
      </c>
      <c r="AZQ25" s="3">
        <v>7.77</v>
      </c>
      <c r="AZR25" s="3">
        <v>6.18</v>
      </c>
      <c r="AZS25" s="3">
        <v>7</v>
      </c>
      <c r="AZT25" s="3">
        <v>5.88</v>
      </c>
      <c r="AZU25" s="3">
        <v>6.84</v>
      </c>
      <c r="AZV25" s="3">
        <v>6.36</v>
      </c>
      <c r="AZW25" s="3">
        <v>5.92</v>
      </c>
      <c r="AZX25" s="3">
        <v>7.48</v>
      </c>
      <c r="AZY25" s="3">
        <v>4.8099999999999996</v>
      </c>
      <c r="AZZ25" s="3">
        <v>6.48</v>
      </c>
      <c r="BAA25" s="3">
        <v>5.93</v>
      </c>
      <c r="BAB25" s="3">
        <v>6.65</v>
      </c>
      <c r="BAC25" s="3">
        <v>6.87</v>
      </c>
      <c r="BAD25" s="3">
        <v>6.29</v>
      </c>
      <c r="BAE25" s="3" t="s">
        <v>5</v>
      </c>
      <c r="BAF25" s="3">
        <v>6.12</v>
      </c>
      <c r="BAG25" s="3">
        <v>6.95</v>
      </c>
      <c r="BAH25" s="3">
        <v>5.36</v>
      </c>
      <c r="BAI25" s="3">
        <v>5.63</v>
      </c>
      <c r="BAJ25" s="3">
        <v>4.9800000000000004</v>
      </c>
      <c r="BAK25" s="3">
        <v>5.15</v>
      </c>
      <c r="BAL25" s="3">
        <v>6.21</v>
      </c>
      <c r="BAM25" s="3">
        <v>6.23</v>
      </c>
      <c r="BAN25" s="3">
        <v>6.41</v>
      </c>
      <c r="BAO25" s="3">
        <v>6</v>
      </c>
      <c r="BAP25" s="3">
        <v>6.14</v>
      </c>
      <c r="BAQ25" s="3">
        <v>6.9</v>
      </c>
      <c r="BAR25" s="3">
        <v>6.64</v>
      </c>
      <c r="BAS25" s="3">
        <v>6.41</v>
      </c>
      <c r="BAT25" s="3">
        <v>6.46</v>
      </c>
      <c r="BAU25" s="3">
        <v>6.38</v>
      </c>
      <c r="BAV25" s="3">
        <v>6.42</v>
      </c>
      <c r="BAW25" s="3">
        <v>6.36</v>
      </c>
      <c r="BAX25" s="3">
        <v>5.66</v>
      </c>
      <c r="BAY25" s="3">
        <v>6.55</v>
      </c>
      <c r="BAZ25" s="3">
        <v>5.8</v>
      </c>
      <c r="BBA25" s="3">
        <v>7.07</v>
      </c>
      <c r="BBB25" s="3">
        <v>6.37</v>
      </c>
      <c r="BBC25" s="3">
        <v>6.32</v>
      </c>
      <c r="BBD25" s="3">
        <v>6.84</v>
      </c>
      <c r="BBE25" s="3">
        <v>5.59</v>
      </c>
      <c r="BBF25" s="3">
        <v>6.6</v>
      </c>
      <c r="BBG25" s="3">
        <v>6.38</v>
      </c>
      <c r="BBH25" s="3">
        <v>5.52</v>
      </c>
      <c r="BBI25" s="3">
        <v>6.65</v>
      </c>
      <c r="BBJ25" s="3">
        <v>3.78</v>
      </c>
      <c r="BBK25" s="3">
        <v>6.23</v>
      </c>
      <c r="BBL25" s="3">
        <v>6.17</v>
      </c>
      <c r="BBM25" s="3">
        <v>6.53</v>
      </c>
      <c r="BBN25" s="3">
        <v>7.22</v>
      </c>
      <c r="BBO25" s="3">
        <v>6.19</v>
      </c>
      <c r="BBP25" s="3">
        <v>6.77</v>
      </c>
      <c r="BBQ25" s="3">
        <v>6.31</v>
      </c>
      <c r="BBR25" s="3">
        <v>6.66</v>
      </c>
      <c r="BBS25" s="3">
        <v>6.65</v>
      </c>
      <c r="BBT25" s="3">
        <v>5.95</v>
      </c>
      <c r="BBU25" s="3">
        <v>6.53</v>
      </c>
      <c r="BBV25" s="3">
        <v>6.66</v>
      </c>
      <c r="BBW25" s="3">
        <v>6.79</v>
      </c>
      <c r="BBX25" s="3">
        <v>7.09</v>
      </c>
      <c r="BBY25" s="3">
        <v>6.86</v>
      </c>
      <c r="BBZ25" s="3">
        <v>7.22</v>
      </c>
      <c r="BCA25" s="3">
        <v>4.1500000000000004</v>
      </c>
      <c r="BCB25" s="3">
        <v>6.52</v>
      </c>
      <c r="BCC25" s="3">
        <v>2.95</v>
      </c>
      <c r="BCD25" s="3">
        <v>7.17</v>
      </c>
      <c r="BCE25" s="3">
        <v>6.66</v>
      </c>
      <c r="BCF25" s="3">
        <v>6.15</v>
      </c>
      <c r="BCG25" s="3">
        <v>4.6500000000000004</v>
      </c>
      <c r="BCH25" s="3">
        <v>6.09</v>
      </c>
      <c r="BCI25" s="3">
        <v>6.76</v>
      </c>
      <c r="BCJ25" s="3">
        <v>6.32</v>
      </c>
      <c r="BCK25" s="3">
        <v>8.17</v>
      </c>
      <c r="BCL25" s="3">
        <v>6.45</v>
      </c>
      <c r="BCM25" s="3">
        <v>6.16</v>
      </c>
      <c r="BCN25" s="3">
        <v>6.74</v>
      </c>
      <c r="BCO25" s="3">
        <v>7.35</v>
      </c>
      <c r="BCP25" s="3">
        <v>6.13</v>
      </c>
      <c r="BCQ25" s="3">
        <v>6.46</v>
      </c>
      <c r="BCR25" s="3">
        <v>7.19</v>
      </c>
      <c r="BCS25" s="3">
        <v>7.94</v>
      </c>
      <c r="BCT25" s="3">
        <v>5.8</v>
      </c>
      <c r="BCU25" s="3">
        <v>5.97</v>
      </c>
      <c r="BCV25" s="3">
        <v>7.32</v>
      </c>
      <c r="BCW25" s="3">
        <v>7.82</v>
      </c>
      <c r="BCX25" s="3">
        <v>7.64</v>
      </c>
      <c r="BCY25" s="3">
        <v>7.72</v>
      </c>
      <c r="BCZ25" s="3">
        <v>6</v>
      </c>
      <c r="BDA25" s="3">
        <v>6.93</v>
      </c>
      <c r="BDB25" s="3">
        <v>6.24</v>
      </c>
      <c r="BDC25" s="3">
        <v>6.72</v>
      </c>
      <c r="BDD25" s="3">
        <v>7.5</v>
      </c>
      <c r="BDE25" s="3">
        <v>6.86</v>
      </c>
      <c r="BDF25" s="3">
        <v>6.35</v>
      </c>
      <c r="BDG25" s="3">
        <v>6.44</v>
      </c>
      <c r="BDH25" s="3">
        <v>6.54</v>
      </c>
      <c r="BDI25" s="3">
        <v>6.14</v>
      </c>
      <c r="BDJ25" s="3">
        <v>6.76</v>
      </c>
      <c r="BDK25" s="3">
        <v>6.94</v>
      </c>
      <c r="BDL25" s="3">
        <v>6.54</v>
      </c>
      <c r="BDM25" s="3">
        <v>6.4</v>
      </c>
      <c r="BDN25" s="3">
        <v>7.05</v>
      </c>
      <c r="BDO25" s="3">
        <v>6.72</v>
      </c>
      <c r="BDP25" s="3">
        <v>6.71</v>
      </c>
      <c r="BDQ25" s="3">
        <v>7.16</v>
      </c>
      <c r="BDR25" s="3">
        <v>7.02</v>
      </c>
      <c r="BDS25" s="3">
        <v>5.97</v>
      </c>
      <c r="BDT25" s="3">
        <v>5.44</v>
      </c>
      <c r="BDU25" s="3">
        <v>8.84</v>
      </c>
      <c r="BDV25" s="3">
        <v>7.28</v>
      </c>
      <c r="BDW25" s="3">
        <v>5.29</v>
      </c>
      <c r="BDX25" s="3">
        <v>7.35</v>
      </c>
      <c r="BDY25" s="3">
        <v>7.18</v>
      </c>
      <c r="BDZ25" s="3">
        <v>6.94</v>
      </c>
      <c r="BEA25" s="3">
        <v>6.98</v>
      </c>
      <c r="BEB25" s="3">
        <v>6.63</v>
      </c>
      <c r="BEC25" s="3">
        <v>7.1</v>
      </c>
      <c r="BED25" s="3">
        <v>5.95</v>
      </c>
      <c r="BEE25" s="3">
        <v>6.03</v>
      </c>
      <c r="BEF25" s="3">
        <v>7.09</v>
      </c>
      <c r="BEG25" s="3">
        <v>6.11</v>
      </c>
      <c r="BEH25" s="3">
        <v>6.88</v>
      </c>
      <c r="BEI25" s="3">
        <v>6.39</v>
      </c>
      <c r="BEJ25" s="3">
        <v>7.84</v>
      </c>
      <c r="BEK25" s="3">
        <v>7.27</v>
      </c>
      <c r="BEL25" s="3">
        <v>8.14</v>
      </c>
      <c r="BEM25" s="3">
        <v>7.23</v>
      </c>
      <c r="BEN25" s="3">
        <v>6.15</v>
      </c>
      <c r="BEO25" s="3">
        <v>6.88</v>
      </c>
      <c r="BEP25" s="3">
        <v>6.31</v>
      </c>
      <c r="BEQ25" s="3">
        <v>7.87</v>
      </c>
      <c r="BER25" s="3">
        <v>6.78</v>
      </c>
      <c r="BES25" s="3">
        <v>7.63</v>
      </c>
      <c r="BET25" s="3">
        <v>6.45</v>
      </c>
      <c r="BEU25" s="3">
        <v>6.61</v>
      </c>
      <c r="BEV25" s="3">
        <v>6.68</v>
      </c>
      <c r="BEW25" s="3">
        <v>6.71</v>
      </c>
      <c r="BEX25" s="3">
        <v>7.75</v>
      </c>
      <c r="BEY25" s="3">
        <v>6.42</v>
      </c>
      <c r="BEZ25" s="3">
        <v>7.41</v>
      </c>
      <c r="BFA25" s="3">
        <v>6.4</v>
      </c>
      <c r="BFB25" s="3">
        <v>7.91</v>
      </c>
      <c r="BFC25" s="3">
        <v>6.65</v>
      </c>
      <c r="BFD25" s="3">
        <v>6.95</v>
      </c>
      <c r="BFE25" s="3">
        <v>7.2</v>
      </c>
      <c r="BFF25" s="3">
        <v>8.25</v>
      </c>
      <c r="BFG25" s="3">
        <v>6.37</v>
      </c>
      <c r="BFH25" s="3">
        <v>6.49</v>
      </c>
      <c r="BFI25" s="3">
        <v>6.26</v>
      </c>
      <c r="BFJ25" s="3">
        <v>7.01</v>
      </c>
      <c r="BFK25" s="3">
        <v>6.5</v>
      </c>
      <c r="BFL25" s="3">
        <v>6.95</v>
      </c>
      <c r="BFM25" s="3">
        <v>7.17</v>
      </c>
      <c r="BFN25" s="3">
        <v>6.45</v>
      </c>
      <c r="BFO25" s="3">
        <v>6.32</v>
      </c>
      <c r="BFP25" s="3">
        <v>10.14</v>
      </c>
      <c r="BFQ25" s="3">
        <v>7.46</v>
      </c>
      <c r="BFR25" s="3">
        <v>7.28</v>
      </c>
      <c r="BFS25" s="3">
        <v>8.39</v>
      </c>
      <c r="BFT25" s="3">
        <v>6.77</v>
      </c>
      <c r="BFU25" s="3">
        <v>8.23</v>
      </c>
      <c r="BFV25" s="3">
        <v>6.4</v>
      </c>
      <c r="BFW25" s="3">
        <v>6.7</v>
      </c>
      <c r="BFX25" s="3">
        <v>6.21</v>
      </c>
      <c r="BFY25" s="3">
        <v>7.34</v>
      </c>
      <c r="BFZ25" s="3">
        <v>7.14</v>
      </c>
      <c r="BGA25" s="3">
        <v>7.28</v>
      </c>
      <c r="BGB25" s="3">
        <v>7.34</v>
      </c>
      <c r="BGC25" s="3">
        <v>4.38</v>
      </c>
      <c r="BGD25" s="3">
        <v>6.56</v>
      </c>
      <c r="BGE25" s="3">
        <v>6.94</v>
      </c>
      <c r="BGF25" s="3">
        <v>6.63</v>
      </c>
      <c r="BGG25" s="3">
        <v>6.74</v>
      </c>
      <c r="BGH25" s="3">
        <v>6.64</v>
      </c>
      <c r="BGI25" s="3">
        <v>6.75</v>
      </c>
      <c r="BGJ25" s="3">
        <v>6.24</v>
      </c>
      <c r="BGK25" s="3">
        <v>6.87</v>
      </c>
      <c r="BGL25" s="3">
        <v>7.01</v>
      </c>
      <c r="BGM25" s="3">
        <v>8.9499999999999993</v>
      </c>
      <c r="BGN25" s="3">
        <v>7.14</v>
      </c>
      <c r="BGO25" s="3">
        <v>7.29</v>
      </c>
      <c r="BGP25" s="3">
        <v>6.35</v>
      </c>
      <c r="BGQ25" s="3">
        <v>5.48</v>
      </c>
      <c r="BGR25" s="3">
        <v>7.73</v>
      </c>
      <c r="BGS25" s="3">
        <v>7.03</v>
      </c>
      <c r="BGT25" s="3">
        <v>5.2</v>
      </c>
      <c r="BGU25" s="3">
        <v>6.51</v>
      </c>
      <c r="BGV25" s="3">
        <v>7.82</v>
      </c>
      <c r="BGW25" s="3">
        <v>6.6</v>
      </c>
      <c r="BGX25" s="3">
        <v>7.74</v>
      </c>
      <c r="BGY25" s="3">
        <v>6.9</v>
      </c>
      <c r="BGZ25" s="3">
        <v>6.1</v>
      </c>
      <c r="BHA25" s="3">
        <v>6.52</v>
      </c>
      <c r="BHB25" s="3">
        <v>7.29</v>
      </c>
      <c r="BHC25" s="3">
        <v>6.88</v>
      </c>
      <c r="BHD25" s="3">
        <v>6.4</v>
      </c>
      <c r="BHE25" s="3">
        <v>7.33</v>
      </c>
      <c r="BHF25" s="3">
        <v>6.91</v>
      </c>
      <c r="BHG25" s="3">
        <v>7.07</v>
      </c>
      <c r="BHH25" s="3">
        <v>6.67</v>
      </c>
      <c r="BHI25" s="3">
        <v>7.32</v>
      </c>
      <c r="BHJ25" s="3">
        <v>6.94</v>
      </c>
      <c r="BHK25" s="3">
        <v>6.84</v>
      </c>
      <c r="BHL25" s="3">
        <v>7.15</v>
      </c>
      <c r="BHM25" s="3">
        <v>5.72</v>
      </c>
      <c r="BHN25" s="3">
        <v>7.61</v>
      </c>
      <c r="BHO25" s="3">
        <v>10.81</v>
      </c>
      <c r="BHP25" s="3">
        <v>5.99</v>
      </c>
      <c r="BHQ25" s="3">
        <v>7.08</v>
      </c>
      <c r="BHR25" s="3">
        <v>6.12</v>
      </c>
      <c r="BHS25" s="3">
        <v>5.79</v>
      </c>
      <c r="BHT25" s="3">
        <v>7.21</v>
      </c>
      <c r="BHU25" s="3">
        <v>6.41</v>
      </c>
      <c r="BHV25" s="3">
        <v>7.44</v>
      </c>
      <c r="BHW25" s="3">
        <v>7.29</v>
      </c>
      <c r="BHX25" s="3">
        <v>6.49</v>
      </c>
      <c r="BHY25" s="3">
        <v>6.68</v>
      </c>
      <c r="BHZ25" s="3">
        <v>7.29</v>
      </c>
      <c r="BIA25" s="3">
        <v>7.64</v>
      </c>
      <c r="BIB25" s="3">
        <v>7.15</v>
      </c>
      <c r="BIC25" s="3">
        <v>5.39</v>
      </c>
      <c r="BID25" s="3">
        <v>7.04</v>
      </c>
      <c r="BIE25" s="3">
        <v>6.11</v>
      </c>
      <c r="BIF25" s="3">
        <v>6.23</v>
      </c>
      <c r="BIG25" s="3">
        <v>7.18</v>
      </c>
      <c r="BIH25" s="3">
        <v>6.89</v>
      </c>
      <c r="BII25" s="3">
        <v>6.18</v>
      </c>
      <c r="BIJ25" s="3">
        <v>7</v>
      </c>
      <c r="BIK25" s="3">
        <v>6.76</v>
      </c>
      <c r="BIL25" s="3">
        <v>7.18</v>
      </c>
      <c r="BIM25" s="3">
        <v>7.06</v>
      </c>
      <c r="BIN25" s="3">
        <v>7.2</v>
      </c>
      <c r="BIO25" s="3">
        <v>6.67</v>
      </c>
      <c r="BIP25" s="3">
        <v>5.92</v>
      </c>
      <c r="BIQ25" s="3">
        <v>6.94</v>
      </c>
      <c r="BIR25" s="3">
        <v>6.29</v>
      </c>
      <c r="BIS25" s="3">
        <v>7.33</v>
      </c>
      <c r="BIT25" s="3">
        <v>7.27</v>
      </c>
      <c r="BIU25" s="3">
        <v>7.63</v>
      </c>
      <c r="BIV25" s="3">
        <v>7.71</v>
      </c>
      <c r="BIW25" s="3">
        <v>6.28</v>
      </c>
      <c r="BIX25" s="3">
        <v>6.26</v>
      </c>
      <c r="BIY25" s="3">
        <v>6.96</v>
      </c>
      <c r="BIZ25" s="3">
        <v>6.83</v>
      </c>
      <c r="BJA25" s="3">
        <v>6.92</v>
      </c>
      <c r="BJB25" s="3">
        <v>7.11</v>
      </c>
      <c r="BJC25" s="3">
        <v>7.17</v>
      </c>
      <c r="BJD25" s="3">
        <v>7.03</v>
      </c>
      <c r="BJE25" s="3">
        <v>7.19</v>
      </c>
      <c r="BJF25" s="3">
        <v>5.7</v>
      </c>
      <c r="BJG25" s="3">
        <v>6.32</v>
      </c>
      <c r="BJH25" s="3">
        <v>6.01</v>
      </c>
      <c r="BJI25" s="3">
        <v>5.77</v>
      </c>
      <c r="BJJ25" s="3">
        <v>5.97</v>
      </c>
      <c r="BJK25" s="3">
        <v>7.09</v>
      </c>
      <c r="BJL25" s="3">
        <v>6.06</v>
      </c>
      <c r="BJM25" s="3">
        <v>5.55</v>
      </c>
      <c r="BJN25" s="3">
        <v>5.56</v>
      </c>
      <c r="BJO25" s="3">
        <v>5.81</v>
      </c>
      <c r="BJP25" s="3">
        <v>6.3</v>
      </c>
      <c r="BJQ25" s="3">
        <v>6.52</v>
      </c>
      <c r="BJR25" s="3">
        <v>6.96</v>
      </c>
      <c r="BJS25" s="3">
        <v>6.63</v>
      </c>
      <c r="BJT25" s="3">
        <v>7.47</v>
      </c>
      <c r="BJU25" s="3">
        <v>7.72</v>
      </c>
      <c r="BJV25" s="3">
        <v>5.84</v>
      </c>
      <c r="BJW25" s="3">
        <v>7.25</v>
      </c>
      <c r="BJX25" s="3">
        <v>5.32</v>
      </c>
      <c r="BJY25" s="3">
        <v>7.05</v>
      </c>
      <c r="BJZ25" s="3">
        <v>6.38</v>
      </c>
      <c r="BKA25" s="3">
        <v>6.86</v>
      </c>
      <c r="BKB25" s="3">
        <v>6.56</v>
      </c>
      <c r="BKC25" s="3">
        <v>6.27</v>
      </c>
      <c r="BKD25" s="3">
        <v>6.5</v>
      </c>
      <c r="BKE25" s="3">
        <v>7.86</v>
      </c>
      <c r="BKF25" s="3">
        <v>6.29</v>
      </c>
      <c r="BKG25" s="3">
        <v>5.92</v>
      </c>
      <c r="BKH25" s="3">
        <v>6.87</v>
      </c>
      <c r="BKI25" s="3">
        <v>7.13</v>
      </c>
      <c r="BKJ25" s="3">
        <v>6.45</v>
      </c>
      <c r="BKK25" s="3">
        <v>6.5</v>
      </c>
      <c r="BKL25" s="3">
        <v>6.67</v>
      </c>
      <c r="BKM25" s="3">
        <v>6.47</v>
      </c>
      <c r="BKN25" s="3">
        <v>7.08</v>
      </c>
      <c r="BKO25" s="3">
        <v>6.48</v>
      </c>
      <c r="BKP25" s="3">
        <v>6.19</v>
      </c>
      <c r="BKQ25" s="3">
        <v>4.58</v>
      </c>
      <c r="BKR25" s="3">
        <v>6.84</v>
      </c>
      <c r="BKS25" s="3">
        <v>4.96</v>
      </c>
      <c r="BKT25" s="3">
        <v>6.26</v>
      </c>
      <c r="BKU25" s="3">
        <v>5.71</v>
      </c>
      <c r="BKV25" s="3">
        <v>6.09</v>
      </c>
      <c r="BKW25" s="3">
        <v>6.62</v>
      </c>
      <c r="BKX25" s="3">
        <v>6.65</v>
      </c>
      <c r="BKY25" s="3">
        <v>6.64</v>
      </c>
      <c r="BKZ25" s="3">
        <v>7.19</v>
      </c>
      <c r="BLA25" s="3">
        <v>6.9</v>
      </c>
      <c r="BLB25" s="3">
        <v>6.4</v>
      </c>
      <c r="BLC25" s="3">
        <v>5.32</v>
      </c>
      <c r="BLD25" s="3">
        <v>6.41</v>
      </c>
      <c r="BLE25" s="3">
        <v>6.83</v>
      </c>
      <c r="BLF25" s="3">
        <v>5.39</v>
      </c>
      <c r="BLG25" s="3">
        <v>6.14</v>
      </c>
      <c r="BLH25" s="3">
        <v>6.63</v>
      </c>
      <c r="BLI25" s="3">
        <v>5.45</v>
      </c>
      <c r="BLJ25" s="3">
        <v>6.1</v>
      </c>
      <c r="BLK25" s="3">
        <v>6.31</v>
      </c>
      <c r="BLL25" s="3">
        <v>5.91</v>
      </c>
      <c r="BLM25" s="3">
        <v>6.47</v>
      </c>
      <c r="BLN25" s="3">
        <v>7.09</v>
      </c>
      <c r="BLO25" s="3">
        <v>6.61</v>
      </c>
      <c r="BLP25" s="3">
        <v>6.59</v>
      </c>
      <c r="BLQ25" s="3">
        <v>6.74</v>
      </c>
      <c r="BLR25" s="3">
        <v>6.35</v>
      </c>
      <c r="BLS25" s="3">
        <v>6.1</v>
      </c>
      <c r="BLT25" s="3">
        <v>6.7</v>
      </c>
      <c r="BLU25" s="3">
        <v>7.63</v>
      </c>
      <c r="BLV25" s="3">
        <v>8.08</v>
      </c>
      <c r="BLW25" s="3">
        <v>6.97</v>
      </c>
      <c r="BLX25" s="3">
        <v>6.71</v>
      </c>
      <c r="BLY25" s="3">
        <v>6.64</v>
      </c>
      <c r="BLZ25" s="3">
        <v>7.68</v>
      </c>
      <c r="BMA25" s="3">
        <v>6.19</v>
      </c>
      <c r="BMB25" s="3">
        <v>8.1199999999999992</v>
      </c>
      <c r="BMC25" s="3">
        <v>6.48</v>
      </c>
      <c r="BMD25" s="3">
        <v>6.68</v>
      </c>
      <c r="BME25" s="3">
        <v>7.37</v>
      </c>
      <c r="BMF25" s="3">
        <v>6.18</v>
      </c>
      <c r="BMG25" s="3">
        <v>6.4</v>
      </c>
      <c r="BMH25" s="3">
        <v>6.2</v>
      </c>
      <c r="BMI25" s="3">
        <v>6.1</v>
      </c>
      <c r="BMJ25" s="3">
        <v>7</v>
      </c>
      <c r="BMK25" s="3">
        <v>7.32</v>
      </c>
      <c r="BML25" s="3">
        <v>6.58</v>
      </c>
      <c r="BMM25" s="3">
        <v>6.7</v>
      </c>
      <c r="BMN25" s="3">
        <v>6.38</v>
      </c>
      <c r="BMO25" s="3">
        <v>6.38</v>
      </c>
      <c r="BMP25" s="3">
        <v>6.44</v>
      </c>
      <c r="BMQ25" s="3">
        <v>6.09</v>
      </c>
      <c r="BMR25" s="3">
        <v>6.3</v>
      </c>
      <c r="BMS25" s="3">
        <v>6.68</v>
      </c>
      <c r="BMT25" s="3">
        <v>6.66</v>
      </c>
      <c r="BMU25" s="3">
        <v>6.9</v>
      </c>
      <c r="BMV25" s="3">
        <v>6.82</v>
      </c>
      <c r="BMW25" s="3">
        <v>6.32</v>
      </c>
      <c r="BMX25" s="3">
        <v>6.59</v>
      </c>
      <c r="BMY25" s="3">
        <v>6.27</v>
      </c>
      <c r="BMZ25" s="3">
        <v>7.73</v>
      </c>
      <c r="BNA25" s="3">
        <v>7.24</v>
      </c>
      <c r="BNB25" s="3">
        <v>7.66</v>
      </c>
      <c r="BNC25" s="3">
        <v>7.09</v>
      </c>
      <c r="BND25" s="3">
        <v>5.92</v>
      </c>
      <c r="BNE25" s="3">
        <v>6.1</v>
      </c>
      <c r="BNF25" s="3" t="s">
        <v>5</v>
      </c>
      <c r="BNG25" s="3">
        <v>6.44</v>
      </c>
      <c r="BNH25" s="3">
        <v>7.36</v>
      </c>
      <c r="BNI25" s="3">
        <v>6.74</v>
      </c>
      <c r="BNJ25" s="3">
        <v>7.24</v>
      </c>
      <c r="BNK25" s="3">
        <v>6.54</v>
      </c>
      <c r="BNL25" s="3">
        <v>7.05</v>
      </c>
      <c r="BNM25" s="3">
        <v>6.01</v>
      </c>
      <c r="BNN25" s="3">
        <v>7.22</v>
      </c>
      <c r="BNO25" s="3">
        <v>6.44</v>
      </c>
      <c r="BNP25" s="3">
        <v>8.77</v>
      </c>
      <c r="BNQ25" s="3">
        <v>6.46</v>
      </c>
      <c r="BNR25" s="3">
        <v>7.92</v>
      </c>
      <c r="BNS25" s="3">
        <v>6.93</v>
      </c>
      <c r="BNT25" s="3">
        <v>6.3</v>
      </c>
      <c r="BNU25" s="3">
        <v>6.89</v>
      </c>
      <c r="BNV25" s="3">
        <v>6.86</v>
      </c>
      <c r="BNW25" s="3">
        <v>7.15</v>
      </c>
      <c r="BNX25" s="3">
        <v>6.86</v>
      </c>
      <c r="BNY25" s="3">
        <v>7.65</v>
      </c>
      <c r="BNZ25" s="3">
        <v>6.8</v>
      </c>
      <c r="BOA25" s="3">
        <v>6.89</v>
      </c>
      <c r="BOB25" s="3">
        <v>6.87</v>
      </c>
      <c r="BOC25" s="3">
        <v>6.28</v>
      </c>
      <c r="BOD25" s="3">
        <v>6.41</v>
      </c>
      <c r="BOE25" s="3">
        <v>8.2100000000000009</v>
      </c>
      <c r="BOF25" s="3">
        <v>7.73</v>
      </c>
      <c r="BOG25" s="3">
        <v>7.07</v>
      </c>
      <c r="BOH25" s="3">
        <v>5.95</v>
      </c>
      <c r="BOI25" s="3">
        <v>7.95</v>
      </c>
      <c r="BOJ25" s="3">
        <v>6.66</v>
      </c>
      <c r="BOK25" s="3">
        <v>6.59</v>
      </c>
      <c r="BOL25" s="3">
        <v>7.2</v>
      </c>
      <c r="BOM25" s="3">
        <v>7.05</v>
      </c>
      <c r="BON25" s="3">
        <v>6.28</v>
      </c>
      <c r="BOO25" s="3">
        <v>7.95</v>
      </c>
      <c r="BOP25" s="3">
        <v>7.29</v>
      </c>
      <c r="BOQ25" s="3">
        <v>6.71</v>
      </c>
      <c r="BOR25" s="3">
        <v>7.36</v>
      </c>
      <c r="BOS25" s="3">
        <v>6.84</v>
      </c>
      <c r="BOT25" s="3">
        <v>8.1999999999999993</v>
      </c>
      <c r="BOU25" s="3">
        <v>6.9</v>
      </c>
      <c r="BOV25" s="3">
        <v>6.42</v>
      </c>
      <c r="BOW25" s="3">
        <v>6.32</v>
      </c>
      <c r="BOX25" s="3">
        <v>18.36</v>
      </c>
      <c r="BOY25" s="3">
        <v>6.84</v>
      </c>
      <c r="BOZ25" s="3">
        <v>7.25</v>
      </c>
      <c r="BPA25" s="3">
        <v>6.9</v>
      </c>
      <c r="BPB25" s="3">
        <v>4.18</v>
      </c>
      <c r="BPC25" s="3">
        <v>7.01</v>
      </c>
      <c r="BPD25" s="3">
        <v>7.54</v>
      </c>
      <c r="BPE25" s="3">
        <v>6.95</v>
      </c>
      <c r="BPF25" s="3">
        <v>7.12</v>
      </c>
      <c r="BPG25" s="3">
        <v>6.74</v>
      </c>
      <c r="BPH25" s="3">
        <v>4.2699999999999996</v>
      </c>
      <c r="BPI25" s="3">
        <v>5.87</v>
      </c>
      <c r="BPJ25" s="3">
        <v>5.39</v>
      </c>
      <c r="BPK25" s="3">
        <v>6.71</v>
      </c>
      <c r="BPL25" s="3">
        <v>6.44</v>
      </c>
      <c r="BPM25" s="3">
        <v>6.55</v>
      </c>
      <c r="BPN25" s="3">
        <v>7.14</v>
      </c>
      <c r="BPO25" s="3">
        <v>6.41</v>
      </c>
      <c r="BPP25" s="3">
        <v>7.74</v>
      </c>
      <c r="BPQ25" s="3">
        <v>7.39</v>
      </c>
      <c r="BPR25" s="3">
        <v>7.52</v>
      </c>
      <c r="BPS25" s="3">
        <v>7.18</v>
      </c>
      <c r="BPT25" s="3">
        <v>7.17</v>
      </c>
      <c r="BPU25" s="3">
        <v>11.59</v>
      </c>
      <c r="BPV25" s="3">
        <v>6.23</v>
      </c>
      <c r="BPW25" s="3">
        <v>5.12</v>
      </c>
      <c r="BPX25" s="3">
        <v>8.0500000000000007</v>
      </c>
      <c r="BPY25" s="3">
        <v>6.55</v>
      </c>
      <c r="BPZ25" s="3">
        <v>5.98</v>
      </c>
      <c r="BQA25" s="3">
        <v>7.02</v>
      </c>
      <c r="BQB25" s="3">
        <v>5.92</v>
      </c>
      <c r="BQC25" s="3">
        <v>7.06</v>
      </c>
      <c r="BQD25" s="3">
        <v>6.7</v>
      </c>
      <c r="BQE25" s="3">
        <v>11.05</v>
      </c>
      <c r="BQF25" s="3">
        <v>5.77</v>
      </c>
      <c r="BQG25" s="3">
        <v>7.39</v>
      </c>
      <c r="BQH25" s="3">
        <v>6.55</v>
      </c>
      <c r="BQI25" s="3">
        <v>8.23</v>
      </c>
      <c r="BQJ25" s="3">
        <v>7.22</v>
      </c>
      <c r="BQK25" s="3">
        <v>7.65</v>
      </c>
      <c r="BQL25" s="3">
        <v>6.26</v>
      </c>
      <c r="BQM25" s="3">
        <v>5.99</v>
      </c>
      <c r="BQN25" s="3">
        <v>4.33</v>
      </c>
      <c r="BQO25" s="3" t="s">
        <v>5</v>
      </c>
      <c r="BQP25" s="3">
        <v>6.31</v>
      </c>
      <c r="BQQ25" s="3">
        <v>5.96</v>
      </c>
      <c r="BQR25" s="3">
        <v>8.26</v>
      </c>
      <c r="BQS25" s="3">
        <v>6.86</v>
      </c>
      <c r="BQT25" s="3">
        <v>5.81</v>
      </c>
      <c r="BQU25" s="3">
        <v>6.61</v>
      </c>
      <c r="BQV25" s="3">
        <v>6.69</v>
      </c>
      <c r="BQW25" s="3">
        <v>7.08</v>
      </c>
      <c r="BQX25" s="3">
        <v>5.56</v>
      </c>
      <c r="BQY25" s="3">
        <v>6.44</v>
      </c>
      <c r="BQZ25" s="3">
        <v>6.9</v>
      </c>
      <c r="BRA25" s="3">
        <v>7.6</v>
      </c>
      <c r="BRB25" s="3">
        <v>7.11</v>
      </c>
      <c r="BRC25" s="3">
        <v>6.26</v>
      </c>
      <c r="BRD25" s="3">
        <v>7.96</v>
      </c>
      <c r="BRE25" s="3">
        <v>7.01</v>
      </c>
      <c r="BRF25" s="3">
        <v>7.15</v>
      </c>
      <c r="BRG25" s="3">
        <v>7.01</v>
      </c>
      <c r="BRH25" s="3">
        <v>7.44</v>
      </c>
      <c r="BRI25" s="3">
        <v>7.28</v>
      </c>
      <c r="BRJ25" s="3">
        <v>8.07</v>
      </c>
      <c r="BRK25" s="3">
        <v>6.86</v>
      </c>
      <c r="BRL25" s="3">
        <v>7.04</v>
      </c>
      <c r="BRM25" s="3">
        <v>6.8</v>
      </c>
      <c r="BRN25" s="3">
        <v>7.24</v>
      </c>
      <c r="BRO25" s="3">
        <v>8.3699999999999992</v>
      </c>
      <c r="BRP25" s="3">
        <v>7.32</v>
      </c>
      <c r="BRQ25" s="3">
        <v>6.83</v>
      </c>
      <c r="BRR25" s="3">
        <v>6.4</v>
      </c>
      <c r="BRS25" s="3">
        <v>7.47</v>
      </c>
      <c r="BRT25" s="3">
        <v>5.66</v>
      </c>
      <c r="BRU25" s="3">
        <v>4.74</v>
      </c>
      <c r="BRV25" s="3">
        <v>4.7699999999999996</v>
      </c>
      <c r="BRW25" s="3">
        <v>5.22</v>
      </c>
      <c r="BRX25" s="3">
        <v>4.9000000000000004</v>
      </c>
      <c r="BRY25" s="3">
        <v>5.1100000000000003</v>
      </c>
      <c r="BRZ25" s="3">
        <v>5.72</v>
      </c>
      <c r="BSA25" s="3">
        <v>5.28</v>
      </c>
      <c r="BSB25" s="3">
        <v>6.09</v>
      </c>
      <c r="BSC25" s="3">
        <v>4.9400000000000004</v>
      </c>
      <c r="BSD25" s="3">
        <v>5.59</v>
      </c>
      <c r="BSE25" s="3">
        <v>5.83</v>
      </c>
      <c r="BSF25" s="3">
        <v>5.34</v>
      </c>
      <c r="BSG25" s="3">
        <v>0</v>
      </c>
      <c r="BSH25" s="3">
        <v>5.19</v>
      </c>
      <c r="BSI25" s="3">
        <v>6.15</v>
      </c>
      <c r="BSJ25" s="3">
        <v>5.29</v>
      </c>
      <c r="BSK25" s="3">
        <v>5.41</v>
      </c>
      <c r="BSL25" s="3">
        <v>4.82</v>
      </c>
      <c r="BSM25" s="3">
        <v>4.97</v>
      </c>
      <c r="BSN25" s="3">
        <v>4.76</v>
      </c>
      <c r="BSO25" s="3">
        <v>5.26</v>
      </c>
      <c r="BSP25" s="3">
        <v>5.07</v>
      </c>
      <c r="BSQ25" s="3">
        <v>5.0199999999999996</v>
      </c>
      <c r="BSR25" s="3">
        <v>4.3499999999999996</v>
      </c>
      <c r="BSS25" s="3">
        <v>5.56</v>
      </c>
      <c r="BST25" s="3" t="s">
        <v>5</v>
      </c>
      <c r="BSU25" s="3">
        <v>4.9800000000000004</v>
      </c>
      <c r="BSV25" s="3">
        <v>5.32</v>
      </c>
      <c r="BSW25" s="3">
        <v>4.91</v>
      </c>
      <c r="BSX25" s="3">
        <v>5.24</v>
      </c>
      <c r="BSY25" s="3">
        <v>5.82</v>
      </c>
      <c r="BSZ25" s="3">
        <v>4.82</v>
      </c>
      <c r="BTA25" s="3">
        <v>5.35</v>
      </c>
      <c r="BTB25" s="3">
        <v>5.42</v>
      </c>
      <c r="BTC25" s="3">
        <v>4.8899999999999997</v>
      </c>
      <c r="BTD25" s="3">
        <v>6.91</v>
      </c>
      <c r="BTE25" s="3" t="s">
        <v>5</v>
      </c>
      <c r="BTF25" s="3" t="s">
        <v>5</v>
      </c>
      <c r="BTG25" s="3">
        <v>4.6500000000000004</v>
      </c>
      <c r="BTH25" s="3">
        <v>5.07</v>
      </c>
      <c r="BTI25" s="3">
        <v>5.14</v>
      </c>
      <c r="BTJ25" s="3">
        <v>5.0999999999999996</v>
      </c>
      <c r="BTK25" s="3">
        <v>5.17</v>
      </c>
      <c r="BTL25" s="3">
        <v>4.7300000000000004</v>
      </c>
      <c r="BTM25" s="3">
        <v>4.17</v>
      </c>
      <c r="BTN25" s="3">
        <v>5.31</v>
      </c>
      <c r="BTO25" s="3">
        <v>5.57</v>
      </c>
      <c r="BTP25" s="3">
        <v>5.41</v>
      </c>
      <c r="BTQ25" s="3">
        <v>4.91</v>
      </c>
      <c r="BTR25" s="3">
        <v>4.4800000000000004</v>
      </c>
      <c r="BTS25" s="3" t="s">
        <v>5</v>
      </c>
      <c r="BTT25" s="3">
        <v>6.55</v>
      </c>
      <c r="BTU25" s="3">
        <v>4.87</v>
      </c>
      <c r="BTV25" s="3">
        <v>5.27</v>
      </c>
      <c r="BTW25" s="3">
        <v>4.8899999999999997</v>
      </c>
      <c r="BTX25" s="3">
        <v>4.72</v>
      </c>
      <c r="BTY25" s="3">
        <v>8.56</v>
      </c>
      <c r="BTZ25" s="3">
        <v>5.2</v>
      </c>
      <c r="BUA25" s="3">
        <v>6.21</v>
      </c>
      <c r="BUB25" s="3">
        <v>6.17</v>
      </c>
      <c r="BUC25" s="3">
        <v>4.4000000000000004</v>
      </c>
      <c r="BUD25" s="3">
        <v>6.67</v>
      </c>
      <c r="BUE25" s="3">
        <v>5.73</v>
      </c>
      <c r="BUF25" s="3">
        <v>5.51</v>
      </c>
      <c r="BUG25" s="3">
        <v>5.0999999999999996</v>
      </c>
      <c r="BUH25" s="3">
        <v>4.3</v>
      </c>
      <c r="BUI25" s="3">
        <v>5.26</v>
      </c>
      <c r="BUJ25" s="3">
        <v>6.09</v>
      </c>
      <c r="BUK25" s="3">
        <v>7.64</v>
      </c>
      <c r="BUL25" s="3">
        <v>5.99</v>
      </c>
      <c r="BUM25" s="3">
        <v>4.24</v>
      </c>
      <c r="BUN25" s="3">
        <v>5.08</v>
      </c>
      <c r="BUO25" s="3">
        <v>5.4</v>
      </c>
      <c r="BUP25" s="3">
        <v>5.29</v>
      </c>
      <c r="BUQ25" s="3">
        <v>5.2</v>
      </c>
      <c r="BUR25" s="3">
        <v>5.49</v>
      </c>
      <c r="BUS25" s="3">
        <v>4.45</v>
      </c>
      <c r="BUT25" s="3">
        <v>5.59</v>
      </c>
      <c r="BUU25" s="3">
        <v>5.13</v>
      </c>
      <c r="BUV25" s="3">
        <v>5.61</v>
      </c>
      <c r="BUW25" s="3">
        <v>5.21</v>
      </c>
      <c r="BUX25" s="3" t="s">
        <v>5</v>
      </c>
      <c r="BUY25" s="3">
        <v>5.27</v>
      </c>
      <c r="BUZ25" s="3">
        <v>4.67</v>
      </c>
      <c r="BVA25" s="3">
        <v>5.68</v>
      </c>
      <c r="BVB25" s="3">
        <v>4.9800000000000004</v>
      </c>
      <c r="BVC25" s="3">
        <v>6.13</v>
      </c>
      <c r="BVD25" s="3">
        <v>5.25</v>
      </c>
      <c r="BVE25" s="3">
        <v>5.36</v>
      </c>
      <c r="BVF25" s="3">
        <v>4.79</v>
      </c>
      <c r="BVG25" s="3">
        <v>5.64</v>
      </c>
      <c r="BVH25" s="3">
        <v>4.6399999999999997</v>
      </c>
      <c r="BVI25" s="3">
        <v>5.18</v>
      </c>
      <c r="BVJ25" s="3">
        <v>5.74</v>
      </c>
      <c r="BVK25" s="3" t="s">
        <v>5</v>
      </c>
      <c r="BVL25" s="3">
        <v>5.04</v>
      </c>
      <c r="BVM25" s="3">
        <v>4.82</v>
      </c>
      <c r="BVN25" s="3">
        <v>5.25</v>
      </c>
      <c r="BVO25" s="3">
        <v>5.29</v>
      </c>
      <c r="BVP25" s="3">
        <v>4.3499999999999996</v>
      </c>
      <c r="BVQ25" s="3">
        <v>4.54</v>
      </c>
      <c r="BVR25" s="3">
        <v>5.8</v>
      </c>
      <c r="BVS25" s="3">
        <v>5.99</v>
      </c>
      <c r="BVT25" s="3">
        <v>5.63</v>
      </c>
      <c r="BVU25" s="3">
        <v>8.91</v>
      </c>
      <c r="BVV25" s="3">
        <v>5.89</v>
      </c>
      <c r="BVW25" s="3">
        <v>8.51</v>
      </c>
      <c r="BVX25" s="3">
        <v>6.14</v>
      </c>
      <c r="BVY25" s="3">
        <v>6.31</v>
      </c>
      <c r="BVZ25" s="3">
        <v>8.3800000000000008</v>
      </c>
      <c r="BWA25" s="3">
        <v>5.8</v>
      </c>
      <c r="BWB25" s="3">
        <v>5.78</v>
      </c>
      <c r="BWC25" s="3">
        <v>5.99</v>
      </c>
      <c r="BWD25" s="3">
        <v>8.66</v>
      </c>
      <c r="BWE25" s="3">
        <v>4.21</v>
      </c>
      <c r="BWF25" s="3">
        <v>5.71</v>
      </c>
      <c r="BWG25" s="3">
        <v>6.29</v>
      </c>
      <c r="BWH25" s="3">
        <v>5.62</v>
      </c>
      <c r="BWI25" s="3">
        <v>5.1100000000000003</v>
      </c>
      <c r="BWJ25" s="3">
        <v>5.8</v>
      </c>
      <c r="BWK25" s="3">
        <v>6.63</v>
      </c>
      <c r="BWL25" s="3">
        <v>5.43</v>
      </c>
      <c r="BWM25" s="3">
        <v>4.6900000000000004</v>
      </c>
      <c r="BWN25" s="3">
        <v>5.77</v>
      </c>
      <c r="BWO25" s="3">
        <v>5.57</v>
      </c>
      <c r="BWP25" s="3">
        <v>6.44</v>
      </c>
      <c r="BWQ25" s="3">
        <v>5.9</v>
      </c>
      <c r="BWR25" s="3">
        <v>5.22</v>
      </c>
      <c r="BWS25" s="3">
        <v>5.55</v>
      </c>
      <c r="BWT25" s="3">
        <v>5.34</v>
      </c>
      <c r="BWU25" s="3">
        <v>6.15</v>
      </c>
      <c r="BWV25" s="3">
        <v>5.78</v>
      </c>
      <c r="BWW25" s="3">
        <v>4.8899999999999997</v>
      </c>
      <c r="BWX25" s="3">
        <v>5.46</v>
      </c>
      <c r="BWY25" s="3">
        <v>4.8099999999999996</v>
      </c>
      <c r="BWZ25" s="3">
        <v>5.66</v>
      </c>
      <c r="BXA25" s="3">
        <v>5.49</v>
      </c>
      <c r="BXB25" s="3">
        <v>5.15</v>
      </c>
      <c r="BXC25" s="3">
        <v>5.91</v>
      </c>
      <c r="BXD25" s="3">
        <v>6.15</v>
      </c>
      <c r="BXE25" s="3">
        <v>5.95</v>
      </c>
      <c r="BXF25" s="3">
        <v>5.16</v>
      </c>
      <c r="BXG25" s="3">
        <v>5.45</v>
      </c>
      <c r="BXH25" s="3">
        <v>6.09</v>
      </c>
      <c r="BXI25" s="3">
        <v>6.23</v>
      </c>
      <c r="BXJ25" s="3">
        <v>8.98</v>
      </c>
      <c r="BXK25" s="3">
        <v>5.59</v>
      </c>
      <c r="BXL25" s="3">
        <v>5.49</v>
      </c>
      <c r="BXM25" s="3">
        <v>5.76</v>
      </c>
      <c r="BXN25" s="3">
        <v>4.99</v>
      </c>
      <c r="BXO25" s="3">
        <v>5.56</v>
      </c>
      <c r="BXP25" s="3">
        <v>6.52</v>
      </c>
      <c r="BXQ25" s="3">
        <v>6.43</v>
      </c>
      <c r="BXR25" s="3">
        <v>7.07</v>
      </c>
      <c r="BXS25" s="3">
        <v>6.4</v>
      </c>
      <c r="BXT25" s="3">
        <v>6.06</v>
      </c>
      <c r="BXU25" s="3">
        <v>7.57</v>
      </c>
      <c r="BXV25" s="3">
        <v>7.6</v>
      </c>
      <c r="BXW25" s="3">
        <v>7.07</v>
      </c>
      <c r="BXX25" s="3">
        <v>7.61</v>
      </c>
      <c r="BXY25" s="3">
        <v>6.51</v>
      </c>
      <c r="BXZ25" s="3">
        <v>6.99</v>
      </c>
      <c r="BYA25" s="3">
        <v>6.61</v>
      </c>
      <c r="BYB25" s="3">
        <v>6.34</v>
      </c>
      <c r="BYC25" s="3">
        <v>6.13</v>
      </c>
      <c r="BYD25" s="3">
        <v>7.14</v>
      </c>
      <c r="BYE25" s="3" t="s">
        <v>5</v>
      </c>
      <c r="BYF25" s="3">
        <v>5.41</v>
      </c>
      <c r="BYG25" s="3">
        <v>6.82</v>
      </c>
      <c r="BYH25" s="3">
        <v>5.95</v>
      </c>
      <c r="BYI25" s="3">
        <v>4.2699999999999996</v>
      </c>
      <c r="BYJ25" s="3">
        <v>6.33</v>
      </c>
      <c r="BYK25" s="3">
        <v>5.85</v>
      </c>
      <c r="BYL25" s="3">
        <v>6.77</v>
      </c>
      <c r="BYM25" s="3">
        <v>6.43</v>
      </c>
      <c r="BYN25" s="3">
        <v>6.21</v>
      </c>
      <c r="BYO25" s="3">
        <v>6.49</v>
      </c>
      <c r="BYP25" s="3">
        <v>8.49</v>
      </c>
      <c r="BYQ25" s="3">
        <v>6.07</v>
      </c>
      <c r="BYR25" s="3">
        <v>6</v>
      </c>
      <c r="BYS25" s="3">
        <v>7.37</v>
      </c>
      <c r="BYT25" s="3">
        <v>7</v>
      </c>
      <c r="BYU25" s="3">
        <v>7.35</v>
      </c>
      <c r="BYV25" s="3">
        <v>5.42</v>
      </c>
      <c r="BYW25" s="3" t="s">
        <v>5</v>
      </c>
      <c r="BYX25" s="3">
        <v>5.25</v>
      </c>
      <c r="BYY25" s="3">
        <v>5.77</v>
      </c>
      <c r="BYZ25" s="3">
        <v>5.88</v>
      </c>
      <c r="BZA25" s="3">
        <v>6.61</v>
      </c>
      <c r="BZB25" s="3">
        <v>5.86</v>
      </c>
      <c r="BZC25" s="3">
        <v>6.28</v>
      </c>
      <c r="BZD25" s="3">
        <v>5.78</v>
      </c>
      <c r="BZE25" s="3">
        <v>5.72</v>
      </c>
      <c r="BZF25" s="3" t="s">
        <v>5</v>
      </c>
      <c r="BZG25" s="3">
        <v>6.52</v>
      </c>
      <c r="BZH25" s="3">
        <v>6.54</v>
      </c>
      <c r="BZI25" s="3">
        <v>6.69</v>
      </c>
      <c r="BZJ25" s="3">
        <v>5.83</v>
      </c>
      <c r="BZK25" s="3">
        <v>6.27</v>
      </c>
      <c r="BZL25" s="3">
        <v>6.18</v>
      </c>
      <c r="BZM25" s="3">
        <v>6.41</v>
      </c>
      <c r="BZN25" s="3">
        <v>6.32</v>
      </c>
      <c r="BZO25" s="3">
        <v>6.17</v>
      </c>
      <c r="BZP25" s="3">
        <v>7.4</v>
      </c>
      <c r="BZQ25" s="3">
        <v>6.38</v>
      </c>
      <c r="BZR25" s="3" t="s">
        <v>5</v>
      </c>
      <c r="BZS25" s="3">
        <v>6.11</v>
      </c>
      <c r="BZT25" s="3">
        <v>6.77</v>
      </c>
      <c r="BZU25" s="3">
        <v>6.26</v>
      </c>
      <c r="BZV25" s="3">
        <v>6.7</v>
      </c>
      <c r="BZW25" s="3">
        <v>5.77</v>
      </c>
      <c r="BZX25" s="3">
        <v>6.5</v>
      </c>
      <c r="BZY25" s="3">
        <v>6.34</v>
      </c>
      <c r="BZZ25" s="3">
        <v>6.23</v>
      </c>
      <c r="CAA25" s="3">
        <v>7.66</v>
      </c>
      <c r="CAB25" s="3">
        <v>5.97</v>
      </c>
      <c r="CAC25" s="3">
        <v>5.15</v>
      </c>
      <c r="CAD25" s="3">
        <v>6.33</v>
      </c>
      <c r="CAE25" s="3">
        <v>6.62</v>
      </c>
      <c r="CAF25" s="3">
        <v>6.79</v>
      </c>
      <c r="CAG25" s="3">
        <v>7.32</v>
      </c>
      <c r="CAH25" s="3">
        <v>6.39</v>
      </c>
      <c r="CAI25" s="3">
        <v>5.46</v>
      </c>
      <c r="CAJ25" s="3">
        <v>6.67</v>
      </c>
      <c r="CAK25" s="3">
        <v>6.74</v>
      </c>
      <c r="CAL25" s="3">
        <v>6.24</v>
      </c>
      <c r="CAM25" s="3">
        <v>6.64</v>
      </c>
      <c r="CAN25" s="3">
        <v>6.03</v>
      </c>
      <c r="CAO25" s="3">
        <v>6.14</v>
      </c>
      <c r="CAP25" s="3">
        <v>5.9</v>
      </c>
      <c r="CAQ25" s="3">
        <v>5.45</v>
      </c>
      <c r="CAR25" s="3">
        <v>7.2</v>
      </c>
      <c r="CAS25" s="3">
        <v>6.68</v>
      </c>
      <c r="CAT25" s="3">
        <v>6.75</v>
      </c>
      <c r="CAU25" s="3">
        <v>6.39</v>
      </c>
      <c r="CAV25" s="3">
        <v>6.72</v>
      </c>
      <c r="CAW25" s="3">
        <v>6.11</v>
      </c>
      <c r="CAX25" s="3">
        <v>8.15</v>
      </c>
      <c r="CAY25" s="3">
        <v>6.05</v>
      </c>
      <c r="CAZ25" s="3">
        <v>5.95</v>
      </c>
      <c r="CBA25" s="3">
        <v>6.5</v>
      </c>
      <c r="CBB25" s="3">
        <v>6.82</v>
      </c>
      <c r="CBC25" s="3">
        <v>6.29</v>
      </c>
      <c r="CBD25" s="3">
        <v>5.7</v>
      </c>
      <c r="CBE25" s="3">
        <v>6.63</v>
      </c>
      <c r="CBF25" s="3">
        <v>6.63</v>
      </c>
      <c r="CBG25" s="3">
        <v>6.03</v>
      </c>
      <c r="CBH25" s="3" t="s">
        <v>5</v>
      </c>
      <c r="CBI25" s="3">
        <v>6.75</v>
      </c>
      <c r="CBJ25" s="3">
        <v>5.94</v>
      </c>
      <c r="CBK25" s="3">
        <v>5.78</v>
      </c>
      <c r="CBL25" s="3">
        <v>5.87</v>
      </c>
      <c r="CBM25" s="3">
        <v>7.69</v>
      </c>
      <c r="CBN25" s="3">
        <v>6.51</v>
      </c>
      <c r="CBO25" s="3">
        <v>6.44</v>
      </c>
      <c r="CBP25" s="3">
        <v>5.9</v>
      </c>
      <c r="CBQ25" s="3">
        <v>5.56</v>
      </c>
      <c r="CBR25" s="3">
        <v>6.52</v>
      </c>
      <c r="CBS25" s="3">
        <v>6.81</v>
      </c>
      <c r="CBT25" s="3">
        <v>7.62</v>
      </c>
      <c r="CBU25" s="3">
        <v>7.61</v>
      </c>
      <c r="CBV25" s="3">
        <v>6</v>
      </c>
      <c r="CBW25" s="3">
        <v>6.55</v>
      </c>
      <c r="CBX25" s="3">
        <v>7.02</v>
      </c>
      <c r="CBY25" s="3" t="s">
        <v>5</v>
      </c>
      <c r="CBZ25" s="3">
        <v>6.47</v>
      </c>
      <c r="CCA25" s="3">
        <v>7.37</v>
      </c>
      <c r="CCB25" s="3">
        <v>6.74</v>
      </c>
      <c r="CCC25" s="3">
        <v>6.67</v>
      </c>
      <c r="CCD25" s="3">
        <v>7.67</v>
      </c>
      <c r="CCE25" s="3">
        <v>7.49</v>
      </c>
      <c r="CCF25" s="3">
        <v>6.68</v>
      </c>
      <c r="CCG25" s="3">
        <v>5.81</v>
      </c>
      <c r="CCH25" s="3">
        <v>7.38</v>
      </c>
      <c r="CCI25" s="3">
        <v>7.58</v>
      </c>
      <c r="CCJ25" s="3">
        <v>6.71</v>
      </c>
      <c r="CCK25" s="3">
        <v>6.55</v>
      </c>
      <c r="CCL25" s="3">
        <v>6.55</v>
      </c>
      <c r="CCM25" s="3">
        <v>7.45</v>
      </c>
      <c r="CCN25" s="3">
        <v>6.2</v>
      </c>
      <c r="CCO25" s="3">
        <v>6.55</v>
      </c>
      <c r="CCP25" s="3">
        <v>7.09</v>
      </c>
      <c r="CCQ25" s="3">
        <v>8.26</v>
      </c>
      <c r="CCR25" s="3">
        <v>6.13</v>
      </c>
      <c r="CCS25" s="3">
        <v>5.34</v>
      </c>
      <c r="CCT25" s="3">
        <v>6.32</v>
      </c>
      <c r="CCU25" s="3">
        <v>6.63</v>
      </c>
      <c r="CCV25" s="3">
        <v>6.32</v>
      </c>
      <c r="CCW25" s="3">
        <v>6.71</v>
      </c>
      <c r="CCX25" s="3">
        <v>6.09</v>
      </c>
      <c r="CCY25" s="3">
        <v>7.38</v>
      </c>
      <c r="CCZ25" s="3">
        <v>6.84</v>
      </c>
      <c r="CDA25" s="3">
        <v>6.26</v>
      </c>
      <c r="CDB25" s="3">
        <v>5.84</v>
      </c>
      <c r="CDC25" s="3">
        <v>6.65</v>
      </c>
      <c r="CDD25" s="3">
        <v>5.95</v>
      </c>
      <c r="CDE25" s="3">
        <v>7.58</v>
      </c>
      <c r="CDF25" s="3">
        <v>5.66</v>
      </c>
      <c r="CDG25" s="3">
        <v>6.77</v>
      </c>
      <c r="CDH25" s="3">
        <v>6.2</v>
      </c>
      <c r="CDI25" s="3">
        <v>6.28</v>
      </c>
      <c r="CDJ25" s="3">
        <v>5.91</v>
      </c>
      <c r="CDK25" s="3">
        <v>6.21</v>
      </c>
      <c r="CDL25" s="3">
        <v>6</v>
      </c>
      <c r="CDM25" s="3">
        <v>5.84</v>
      </c>
      <c r="CDN25" s="3">
        <v>6.44</v>
      </c>
      <c r="CDO25" s="3">
        <v>6.51</v>
      </c>
      <c r="CDP25" s="3">
        <v>7.3</v>
      </c>
      <c r="CDQ25" s="3">
        <v>5.75</v>
      </c>
      <c r="CDR25" s="3">
        <v>6.35</v>
      </c>
      <c r="CDS25" s="3">
        <v>6.48</v>
      </c>
      <c r="CDT25" s="3">
        <v>6.45</v>
      </c>
      <c r="CDU25" s="3">
        <v>6.47</v>
      </c>
      <c r="CDV25" s="3">
        <v>6.96</v>
      </c>
      <c r="CDW25" s="3">
        <v>7.65</v>
      </c>
      <c r="CDX25" s="3">
        <v>6.11</v>
      </c>
      <c r="CDY25" s="3">
        <v>6.19</v>
      </c>
      <c r="CDZ25" s="3">
        <v>5.91</v>
      </c>
      <c r="CEA25" s="3">
        <v>6.85</v>
      </c>
      <c r="CEB25" s="3">
        <v>7.15</v>
      </c>
      <c r="CEC25" s="3">
        <v>7.71</v>
      </c>
      <c r="CED25" s="3">
        <v>6.84</v>
      </c>
      <c r="CEE25" s="3">
        <v>7.45</v>
      </c>
      <c r="CEF25" s="3">
        <v>6.17</v>
      </c>
      <c r="CEG25" s="3">
        <v>6.36</v>
      </c>
      <c r="CEH25" s="3">
        <v>6.31</v>
      </c>
      <c r="CEI25" s="3">
        <v>6.31</v>
      </c>
      <c r="CEJ25" s="3">
        <v>7.15</v>
      </c>
      <c r="CEK25" s="3">
        <v>6.32</v>
      </c>
      <c r="CEL25" s="3">
        <v>6.11</v>
      </c>
      <c r="CEM25" s="3">
        <v>6.49</v>
      </c>
      <c r="CEN25" s="3">
        <v>4.8499999999999996</v>
      </c>
      <c r="CEO25" s="3">
        <v>5.95</v>
      </c>
      <c r="CEP25" s="3">
        <v>7.12</v>
      </c>
      <c r="CEQ25" s="3">
        <v>6.71</v>
      </c>
      <c r="CER25" s="3">
        <v>6.42</v>
      </c>
      <c r="CES25" s="3">
        <v>6.66</v>
      </c>
      <c r="CET25" s="3">
        <v>6.8</v>
      </c>
      <c r="CEU25" s="3">
        <v>5.84</v>
      </c>
      <c r="CEV25" s="3">
        <v>7.33</v>
      </c>
      <c r="CEW25" s="3">
        <v>7.28</v>
      </c>
      <c r="CEX25" s="3">
        <v>4.97</v>
      </c>
      <c r="CEY25" s="3">
        <v>6.74</v>
      </c>
      <c r="CEZ25" s="3">
        <v>6.62</v>
      </c>
      <c r="CFA25" s="3">
        <v>6.36</v>
      </c>
      <c r="CFB25" s="3">
        <v>5.6</v>
      </c>
      <c r="CFC25" s="3">
        <v>6.49</v>
      </c>
      <c r="CFD25" s="3">
        <v>6.04</v>
      </c>
      <c r="CFE25" s="3">
        <v>6.93</v>
      </c>
      <c r="CFF25" s="3">
        <v>8.39</v>
      </c>
      <c r="CFG25" s="3">
        <v>7.09</v>
      </c>
      <c r="CFH25" s="3">
        <v>6.5</v>
      </c>
      <c r="CFI25" s="3">
        <v>6.02</v>
      </c>
      <c r="CFJ25" s="3">
        <v>6.21</v>
      </c>
      <c r="CFK25" s="3">
        <v>6.67</v>
      </c>
      <c r="CFL25" s="3">
        <v>6.3</v>
      </c>
      <c r="CFM25" s="3">
        <v>5.97</v>
      </c>
      <c r="CFN25" s="3">
        <v>6.41</v>
      </c>
      <c r="CFO25" s="3">
        <v>6.21</v>
      </c>
      <c r="CFP25" s="3">
        <v>5.99</v>
      </c>
      <c r="CFQ25" s="3">
        <v>6.16</v>
      </c>
      <c r="CFR25" s="3">
        <v>6.51</v>
      </c>
      <c r="CFS25" s="3">
        <v>7</v>
      </c>
      <c r="CFT25" s="3">
        <v>7.06</v>
      </c>
      <c r="CFU25" s="3">
        <v>6.17</v>
      </c>
      <c r="CFV25" s="3">
        <v>7.17</v>
      </c>
      <c r="CFW25" s="3">
        <v>5.82</v>
      </c>
      <c r="CFX25" s="3">
        <v>6.73</v>
      </c>
      <c r="CFY25" s="3">
        <v>6.02</v>
      </c>
      <c r="CFZ25" s="3">
        <v>5.87</v>
      </c>
      <c r="CGA25" s="3">
        <v>6.89</v>
      </c>
      <c r="CGB25" s="3">
        <v>6.54</v>
      </c>
      <c r="CGC25" s="3">
        <v>7.53</v>
      </c>
      <c r="CGD25" s="3">
        <v>7.18</v>
      </c>
      <c r="CGE25" s="3">
        <v>7.04</v>
      </c>
      <c r="CGF25" s="3">
        <v>6.74</v>
      </c>
      <c r="CGG25" s="3">
        <v>6.38</v>
      </c>
      <c r="CGH25" s="3">
        <v>6.47</v>
      </c>
      <c r="CGI25" s="3">
        <v>7.27</v>
      </c>
      <c r="CGJ25" s="3">
        <v>6.25</v>
      </c>
      <c r="CGK25" s="3">
        <v>5.82</v>
      </c>
      <c r="CGL25" s="3">
        <v>6.66</v>
      </c>
      <c r="CGM25" s="3">
        <v>7.58</v>
      </c>
      <c r="CGN25" s="3">
        <v>6.33</v>
      </c>
      <c r="CGO25" s="3">
        <v>6.83</v>
      </c>
      <c r="CGP25" s="3">
        <v>6.59</v>
      </c>
      <c r="CGQ25" s="3">
        <v>5.52</v>
      </c>
      <c r="CGR25" s="3">
        <v>6.42</v>
      </c>
      <c r="CGS25" s="3">
        <v>6.4</v>
      </c>
      <c r="CGT25" s="3">
        <v>6.09</v>
      </c>
      <c r="CGU25" s="3">
        <v>7.75</v>
      </c>
      <c r="CGV25" s="3">
        <v>6.12</v>
      </c>
      <c r="CGW25" s="3">
        <v>6.69</v>
      </c>
      <c r="CGX25" s="3">
        <v>6.73</v>
      </c>
      <c r="CGY25" s="3">
        <v>8.1199999999999992</v>
      </c>
      <c r="CGZ25" s="3">
        <v>6.39</v>
      </c>
      <c r="CHA25" s="3">
        <v>6.28</v>
      </c>
      <c r="CHB25" s="3">
        <v>6.33</v>
      </c>
      <c r="CHC25" s="3">
        <v>6.06</v>
      </c>
      <c r="CHD25" s="3">
        <v>6.63</v>
      </c>
      <c r="CHE25" s="3">
        <v>7.21</v>
      </c>
      <c r="CHF25" s="3">
        <v>6.99</v>
      </c>
      <c r="CHG25" s="3">
        <v>7.25</v>
      </c>
      <c r="CHH25" s="3">
        <v>6.9</v>
      </c>
      <c r="CHI25" s="3">
        <v>6.35</v>
      </c>
      <c r="CHJ25" s="3">
        <v>7.27</v>
      </c>
      <c r="CHK25" s="3">
        <v>6.16</v>
      </c>
      <c r="CHL25" s="3">
        <v>6.86</v>
      </c>
      <c r="CHM25" s="3">
        <v>6.86</v>
      </c>
      <c r="CHN25" s="3">
        <v>6.79</v>
      </c>
      <c r="CHO25" s="3">
        <v>6.96</v>
      </c>
      <c r="CHP25" s="3">
        <v>6.38</v>
      </c>
      <c r="CHQ25" s="3">
        <v>7.12</v>
      </c>
      <c r="CHR25" s="3">
        <v>9.69</v>
      </c>
      <c r="CHS25" s="3">
        <v>6.11</v>
      </c>
      <c r="CHT25" s="3">
        <v>5.96</v>
      </c>
      <c r="CHU25" s="3">
        <v>5.58</v>
      </c>
      <c r="CHV25" s="3">
        <v>6.24</v>
      </c>
      <c r="CHW25" s="3">
        <v>6.62</v>
      </c>
      <c r="CHX25" s="3">
        <v>7.32</v>
      </c>
      <c r="CHY25" s="3">
        <v>6.47</v>
      </c>
      <c r="CHZ25" s="3">
        <v>7.02</v>
      </c>
      <c r="CIA25" s="3">
        <v>6.08</v>
      </c>
      <c r="CIB25" s="3">
        <v>6.33</v>
      </c>
      <c r="CIC25" s="3">
        <v>5.47</v>
      </c>
      <c r="CID25" s="3">
        <v>7.1</v>
      </c>
      <c r="CIE25" s="3">
        <v>6.78</v>
      </c>
      <c r="CIF25" s="3">
        <v>6.33</v>
      </c>
      <c r="CIG25" s="3">
        <v>6.75</v>
      </c>
      <c r="CIH25" s="3">
        <v>6.98</v>
      </c>
      <c r="CII25" s="3">
        <v>6.13</v>
      </c>
      <c r="CIJ25" s="3">
        <v>5.45</v>
      </c>
      <c r="CIK25" s="3">
        <v>5.63</v>
      </c>
      <c r="CIL25" s="3">
        <v>6.1</v>
      </c>
      <c r="CIM25" s="3">
        <v>6.44</v>
      </c>
      <c r="CIN25" s="3">
        <v>5.97</v>
      </c>
      <c r="CIO25" s="3">
        <v>6.4</v>
      </c>
      <c r="CIP25" s="3">
        <v>7.07</v>
      </c>
      <c r="CIQ25" s="3">
        <v>15.63</v>
      </c>
      <c r="CIR25" s="3">
        <v>4.4800000000000004</v>
      </c>
      <c r="CIS25" s="3">
        <v>5.83</v>
      </c>
      <c r="CIT25" s="3">
        <v>7.42</v>
      </c>
      <c r="CIU25" s="3">
        <v>7.86</v>
      </c>
      <c r="CIV25" s="3">
        <v>6.83</v>
      </c>
      <c r="CIW25" s="3">
        <v>5.81</v>
      </c>
      <c r="CIX25" s="3">
        <v>6.8</v>
      </c>
      <c r="CIY25" s="3">
        <v>6.08</v>
      </c>
      <c r="CIZ25" s="3">
        <v>6.12</v>
      </c>
      <c r="CJA25" s="3">
        <v>6.04</v>
      </c>
      <c r="CJB25" s="3">
        <v>6.42</v>
      </c>
      <c r="CJC25" s="3">
        <v>6.4</v>
      </c>
      <c r="CJD25" s="3">
        <v>7.3</v>
      </c>
      <c r="CJE25" s="3">
        <v>6.82</v>
      </c>
      <c r="CJF25" s="3">
        <v>7.4</v>
      </c>
      <c r="CJG25" s="3">
        <v>6.29</v>
      </c>
      <c r="CJH25" s="3">
        <v>6.29</v>
      </c>
      <c r="CJI25" s="3">
        <v>7</v>
      </c>
      <c r="CJJ25" s="3">
        <v>6.91</v>
      </c>
      <c r="CJK25" s="3">
        <v>7.04</v>
      </c>
      <c r="CJL25" s="3">
        <v>6.65</v>
      </c>
      <c r="CJM25" s="3">
        <v>7.15</v>
      </c>
      <c r="CJN25" s="3">
        <v>5.77</v>
      </c>
      <c r="CJO25" s="3">
        <v>7.04</v>
      </c>
      <c r="CJP25" s="3">
        <v>6.62</v>
      </c>
      <c r="CJQ25" s="3">
        <v>5.31</v>
      </c>
      <c r="CJR25" s="3">
        <v>6.33</v>
      </c>
      <c r="CJS25" s="3">
        <v>6.64</v>
      </c>
      <c r="CJT25" s="3">
        <v>7.99</v>
      </c>
      <c r="CJU25" s="3">
        <v>7.04</v>
      </c>
      <c r="CJV25" s="3">
        <v>6.4</v>
      </c>
      <c r="CJW25" s="3">
        <v>8.3800000000000008</v>
      </c>
      <c r="CJX25" s="3">
        <v>6.75</v>
      </c>
      <c r="CJY25" s="3">
        <v>7.35</v>
      </c>
      <c r="CJZ25" s="3">
        <v>8</v>
      </c>
      <c r="CKA25" s="3">
        <v>7.54</v>
      </c>
      <c r="CKB25" s="3">
        <v>7.86</v>
      </c>
      <c r="CKC25" s="3">
        <v>7.62</v>
      </c>
      <c r="CKD25" s="3">
        <v>7.37</v>
      </c>
      <c r="CKE25" s="3">
        <v>7.45</v>
      </c>
      <c r="CKF25" s="3">
        <v>6.39</v>
      </c>
      <c r="CKG25" s="3">
        <v>8.5500000000000007</v>
      </c>
      <c r="CKH25" s="3">
        <v>8.11</v>
      </c>
      <c r="CKI25" s="3">
        <v>7.58</v>
      </c>
      <c r="CKJ25" s="3">
        <v>7.87</v>
      </c>
      <c r="CKK25" s="3">
        <v>7.02</v>
      </c>
      <c r="CKL25" s="3">
        <v>7.78</v>
      </c>
      <c r="CKM25" s="3">
        <v>6.02</v>
      </c>
      <c r="CKN25" s="3">
        <v>5.14</v>
      </c>
      <c r="CKO25" s="3">
        <v>7.09</v>
      </c>
      <c r="CKP25" s="3">
        <v>6.7</v>
      </c>
      <c r="CKQ25" s="3">
        <v>6.27</v>
      </c>
      <c r="CKR25" s="3">
        <v>7.46</v>
      </c>
      <c r="CKS25" s="3">
        <v>6.87</v>
      </c>
      <c r="CKT25" s="3">
        <v>6.32</v>
      </c>
      <c r="CKU25" s="3">
        <v>6.67</v>
      </c>
      <c r="CKV25" s="3">
        <v>7.31</v>
      </c>
      <c r="CKW25" s="3">
        <v>7.02</v>
      </c>
      <c r="CKX25" s="3">
        <v>5.6</v>
      </c>
      <c r="CKY25" s="3">
        <v>6.48</v>
      </c>
      <c r="CKZ25" s="3">
        <v>7.16</v>
      </c>
      <c r="CLA25" s="3">
        <v>6.33</v>
      </c>
      <c r="CLB25" s="3">
        <v>8.15</v>
      </c>
      <c r="CLC25" s="3">
        <v>6.21</v>
      </c>
      <c r="CLD25" s="3">
        <v>6.81</v>
      </c>
      <c r="CLE25" s="3">
        <v>7.11</v>
      </c>
      <c r="CLF25" s="3">
        <v>7.14</v>
      </c>
      <c r="CLG25" s="3">
        <v>7.11</v>
      </c>
      <c r="CLH25" s="3">
        <v>7.15</v>
      </c>
      <c r="CLI25" s="3">
        <v>6.56</v>
      </c>
      <c r="CLJ25" s="3">
        <v>6.35</v>
      </c>
      <c r="CLK25" s="3">
        <v>6.44</v>
      </c>
      <c r="CLL25" s="3">
        <v>6</v>
      </c>
      <c r="CLM25" s="3">
        <v>6.16</v>
      </c>
      <c r="CLN25" s="3">
        <v>6.55</v>
      </c>
      <c r="CLO25" s="3">
        <v>5.12</v>
      </c>
      <c r="CLP25" s="3">
        <v>6.38</v>
      </c>
      <c r="CLQ25" s="3">
        <v>6.44</v>
      </c>
      <c r="CLR25" s="3">
        <v>6.47</v>
      </c>
      <c r="CLS25" s="3">
        <v>7.76</v>
      </c>
      <c r="CLT25" s="3">
        <v>6.81</v>
      </c>
      <c r="CLU25" s="3">
        <v>6.8</v>
      </c>
      <c r="CLV25" s="3">
        <v>6.95</v>
      </c>
      <c r="CLW25" s="3">
        <v>6.18</v>
      </c>
      <c r="CLX25" s="3">
        <v>7.2</v>
      </c>
      <c r="CLY25" s="3">
        <v>6.58</v>
      </c>
      <c r="CLZ25" s="3">
        <v>5.87</v>
      </c>
      <c r="CMA25" s="3">
        <v>6.86</v>
      </c>
      <c r="CMB25" s="3">
        <v>6.8</v>
      </c>
      <c r="CMC25" s="3" t="s">
        <v>5</v>
      </c>
      <c r="CMD25" s="3">
        <v>6.42</v>
      </c>
      <c r="CME25" s="3">
        <v>7.23</v>
      </c>
      <c r="CMF25" s="3" t="s">
        <v>5</v>
      </c>
      <c r="CMG25" s="3">
        <v>6.61</v>
      </c>
      <c r="CMH25" s="3">
        <v>8.2100000000000009</v>
      </c>
      <c r="CMI25" s="3">
        <v>6.93</v>
      </c>
      <c r="CMJ25" s="3">
        <v>7.51</v>
      </c>
      <c r="CMK25" s="3">
        <v>6.2</v>
      </c>
      <c r="CML25" s="3">
        <v>7.17</v>
      </c>
      <c r="CMM25" s="3">
        <v>6.48</v>
      </c>
      <c r="CMN25" s="3">
        <v>6.13</v>
      </c>
      <c r="CMO25" s="3">
        <v>7.34</v>
      </c>
      <c r="CMP25" s="3">
        <v>5.34</v>
      </c>
      <c r="CMQ25" s="3">
        <v>7.02</v>
      </c>
      <c r="CMR25" s="3">
        <v>6.11</v>
      </c>
      <c r="CMS25" s="3">
        <v>7.46</v>
      </c>
      <c r="CMT25" s="3">
        <v>7.71</v>
      </c>
      <c r="CMU25" s="3">
        <v>6.78</v>
      </c>
      <c r="CMV25" s="3">
        <v>6.96</v>
      </c>
      <c r="CMW25" s="3">
        <v>6.5</v>
      </c>
      <c r="CMX25" s="3">
        <v>6.87</v>
      </c>
      <c r="CMY25" s="3">
        <v>6.5</v>
      </c>
      <c r="CMZ25" s="3">
        <v>6.9</v>
      </c>
      <c r="CNA25" s="3">
        <v>7.23</v>
      </c>
      <c r="CNB25" s="3">
        <v>6.91</v>
      </c>
      <c r="CNC25" s="3">
        <v>5.84</v>
      </c>
      <c r="CND25" s="3">
        <v>6.02</v>
      </c>
      <c r="CNE25" s="3">
        <v>8.32</v>
      </c>
      <c r="CNF25" s="3">
        <v>6.89</v>
      </c>
      <c r="CNG25" s="3">
        <v>6.85</v>
      </c>
      <c r="CNH25" s="3">
        <v>8.1199999999999992</v>
      </c>
      <c r="CNI25" s="3">
        <v>6.82</v>
      </c>
      <c r="CNJ25" s="3">
        <v>6.75</v>
      </c>
      <c r="CNK25" s="3">
        <v>6.27</v>
      </c>
      <c r="CNL25" s="3">
        <v>5.9</v>
      </c>
      <c r="CNM25" s="3">
        <v>5.93</v>
      </c>
      <c r="CNN25" s="3">
        <v>7.1</v>
      </c>
      <c r="CNO25" s="3">
        <v>7.36</v>
      </c>
      <c r="CNP25" s="3">
        <v>6.95</v>
      </c>
      <c r="CNQ25" s="3">
        <v>6.43</v>
      </c>
      <c r="CNR25" s="3">
        <v>6.94</v>
      </c>
      <c r="CNS25" s="3">
        <v>6.95</v>
      </c>
      <c r="CNT25" s="3">
        <v>7.84</v>
      </c>
      <c r="CNU25" s="3">
        <v>7.58</v>
      </c>
      <c r="CNV25" s="3">
        <v>6.09</v>
      </c>
      <c r="CNW25" s="3">
        <v>7</v>
      </c>
      <c r="CNX25" s="3">
        <v>6.88</v>
      </c>
      <c r="CNY25" s="3">
        <v>7.02</v>
      </c>
      <c r="CNZ25" s="3">
        <v>13.27</v>
      </c>
      <c r="COA25" s="3">
        <v>6.72</v>
      </c>
      <c r="COB25" s="3">
        <v>7.04</v>
      </c>
      <c r="COC25" s="3">
        <v>7.69</v>
      </c>
      <c r="COD25" s="3">
        <v>7.65</v>
      </c>
      <c r="COE25" s="3">
        <v>7.55</v>
      </c>
      <c r="COF25" s="3">
        <v>6.73</v>
      </c>
      <c r="COG25" s="3">
        <v>6.67</v>
      </c>
      <c r="COH25" s="3">
        <v>7.21</v>
      </c>
      <c r="COI25" s="3">
        <v>6.43</v>
      </c>
      <c r="COJ25" s="3">
        <v>5.95</v>
      </c>
      <c r="COK25" s="3">
        <v>6.11</v>
      </c>
      <c r="COL25" s="3">
        <v>7.4</v>
      </c>
      <c r="COM25" s="3">
        <v>6.32</v>
      </c>
      <c r="CON25" s="3">
        <v>7.29</v>
      </c>
      <c r="COO25" s="3">
        <v>7.51</v>
      </c>
      <c r="COP25" s="3" t="s">
        <v>5</v>
      </c>
      <c r="COQ25" s="3">
        <v>6.23</v>
      </c>
      <c r="COR25" s="3">
        <v>6.3</v>
      </c>
      <c r="COS25" s="3">
        <v>6.32</v>
      </c>
      <c r="COT25" s="3">
        <v>6.22</v>
      </c>
      <c r="COU25" s="3">
        <v>7.09</v>
      </c>
      <c r="COV25" s="3">
        <v>6.37</v>
      </c>
      <c r="COW25" s="3">
        <v>7.21</v>
      </c>
      <c r="COX25" s="3">
        <v>7.52</v>
      </c>
      <c r="COY25" s="3">
        <v>6.82</v>
      </c>
      <c r="COZ25" s="3">
        <v>5.66</v>
      </c>
      <c r="CPA25" s="3">
        <v>6.19</v>
      </c>
      <c r="CPB25" s="3">
        <v>6.87</v>
      </c>
      <c r="CPC25" s="3">
        <v>6.48</v>
      </c>
      <c r="CPD25" s="3">
        <v>6.41</v>
      </c>
      <c r="CPE25" s="3">
        <v>6.54</v>
      </c>
      <c r="CPF25" s="3">
        <v>6.75</v>
      </c>
      <c r="CPG25" s="3">
        <v>6.71</v>
      </c>
      <c r="CPH25" s="3">
        <v>7.05</v>
      </c>
      <c r="CPI25" s="3">
        <v>7.54</v>
      </c>
      <c r="CPJ25" s="3">
        <v>6.57</v>
      </c>
      <c r="CPK25" s="3">
        <v>6.21</v>
      </c>
      <c r="CPL25" s="3">
        <v>7.22</v>
      </c>
      <c r="CPM25" s="3">
        <v>6.49</v>
      </c>
      <c r="CPN25" s="3">
        <v>6.78</v>
      </c>
      <c r="CPO25" s="3">
        <v>7</v>
      </c>
      <c r="CPP25" s="3">
        <v>6.6</v>
      </c>
      <c r="CPQ25" s="3">
        <v>6.25</v>
      </c>
      <c r="CPR25" s="3">
        <v>6.43</v>
      </c>
      <c r="CPS25" s="3">
        <v>8.19</v>
      </c>
      <c r="CPT25" s="3">
        <v>7.34</v>
      </c>
      <c r="CPU25" s="3">
        <v>8.7899999999999991</v>
      </c>
      <c r="CPV25" s="3">
        <v>6.4</v>
      </c>
      <c r="CPW25" s="3">
        <v>7.09</v>
      </c>
      <c r="CPX25" s="3">
        <v>5.84</v>
      </c>
      <c r="CPY25" s="3">
        <v>6.27</v>
      </c>
      <c r="CPZ25" s="3">
        <v>7.21</v>
      </c>
      <c r="CQA25" s="3">
        <v>7.04</v>
      </c>
      <c r="CQB25" s="3">
        <v>5.84</v>
      </c>
      <c r="CQC25" s="3">
        <v>6.61</v>
      </c>
      <c r="CQD25" s="3">
        <v>6.14</v>
      </c>
      <c r="CQE25" s="3">
        <v>8.08</v>
      </c>
      <c r="CQF25" s="3">
        <v>5.99</v>
      </c>
      <c r="CQG25" s="3">
        <v>6</v>
      </c>
      <c r="CQH25" s="3" t="s">
        <v>5</v>
      </c>
      <c r="CQI25" s="3">
        <v>6.62</v>
      </c>
      <c r="CQJ25" s="3">
        <v>7.23</v>
      </c>
      <c r="CQK25" s="3" t="s">
        <v>2792</v>
      </c>
      <c r="CQL25" s="3">
        <v>7.34</v>
      </c>
      <c r="CQM25" s="3">
        <v>6.17</v>
      </c>
      <c r="CQN25" s="3">
        <v>8.07</v>
      </c>
      <c r="CQO25" s="3">
        <v>5.99</v>
      </c>
      <c r="CQP25" s="3">
        <v>7.07</v>
      </c>
      <c r="CQQ25" s="3">
        <v>6.51</v>
      </c>
      <c r="CQR25" s="3">
        <v>6.19</v>
      </c>
      <c r="CQS25" s="3">
        <v>7.33</v>
      </c>
      <c r="CQT25" s="3">
        <v>7.34</v>
      </c>
      <c r="CQU25" s="3">
        <v>8.83</v>
      </c>
      <c r="CQV25" s="3">
        <v>7.2</v>
      </c>
      <c r="CQW25" s="3">
        <v>7.43</v>
      </c>
      <c r="CQX25" s="3">
        <v>7.74</v>
      </c>
      <c r="CQY25" s="3">
        <v>6.47</v>
      </c>
      <c r="CQZ25" s="3">
        <v>6.7</v>
      </c>
      <c r="CRA25" s="3">
        <v>7.36</v>
      </c>
      <c r="CRB25" s="3">
        <v>6.97</v>
      </c>
      <c r="CRC25" s="3">
        <v>6.48</v>
      </c>
      <c r="CRD25" s="3">
        <v>6.28</v>
      </c>
      <c r="CRE25" s="3">
        <v>7.01</v>
      </c>
      <c r="CRF25" s="3">
        <v>8.09</v>
      </c>
      <c r="CRG25" s="3" t="s">
        <v>5</v>
      </c>
      <c r="CRH25" s="3">
        <v>6.73</v>
      </c>
      <c r="CRI25" s="3">
        <v>6.9</v>
      </c>
      <c r="CRJ25" s="3">
        <v>6.77</v>
      </c>
      <c r="CRK25" s="3">
        <v>6.89</v>
      </c>
      <c r="CRL25" s="3">
        <v>7.3</v>
      </c>
      <c r="CRM25" s="3">
        <v>6.83</v>
      </c>
      <c r="CRN25" s="3">
        <v>7.17</v>
      </c>
      <c r="CRO25" s="3">
        <v>5.69</v>
      </c>
      <c r="CRP25" s="3">
        <v>6.78</v>
      </c>
      <c r="CRQ25" s="3">
        <v>5.91</v>
      </c>
      <c r="CRR25" s="3">
        <v>5.96</v>
      </c>
      <c r="CRS25" s="3">
        <v>6.84</v>
      </c>
      <c r="CRT25" s="3">
        <v>6.69</v>
      </c>
      <c r="CRU25" s="3">
        <v>7.47</v>
      </c>
      <c r="CRV25" s="3">
        <v>7.41</v>
      </c>
      <c r="CRW25" s="3">
        <v>7.56</v>
      </c>
      <c r="CRX25" s="3">
        <v>7.26</v>
      </c>
      <c r="CRY25" s="3">
        <v>7.05</v>
      </c>
      <c r="CRZ25" s="3">
        <v>6.22</v>
      </c>
      <c r="CSA25" s="3">
        <v>6.38</v>
      </c>
      <c r="CSB25" s="3">
        <v>6.76</v>
      </c>
      <c r="CSC25" s="3">
        <v>6.2</v>
      </c>
      <c r="CSD25" s="3">
        <v>7.2</v>
      </c>
      <c r="CSE25" s="3">
        <v>6.3</v>
      </c>
      <c r="CSF25" s="3">
        <v>6.94</v>
      </c>
      <c r="CSG25" s="3">
        <v>7.14</v>
      </c>
      <c r="CSH25" s="3">
        <v>7.71</v>
      </c>
      <c r="CSI25" s="3">
        <v>7.61</v>
      </c>
      <c r="CSJ25" s="3">
        <v>7.02</v>
      </c>
      <c r="CSK25" s="3">
        <v>6.32</v>
      </c>
      <c r="CSL25" s="3">
        <v>7.71</v>
      </c>
      <c r="CSM25" s="3">
        <v>8</v>
      </c>
      <c r="CSN25" s="3">
        <v>6.28</v>
      </c>
      <c r="CSO25" s="3">
        <v>7.48</v>
      </c>
      <c r="CSP25" s="3" t="s">
        <v>5</v>
      </c>
      <c r="CSQ25" s="3">
        <v>5.39</v>
      </c>
      <c r="CSR25" s="3">
        <v>6.9</v>
      </c>
      <c r="CSS25" s="3">
        <v>7.24</v>
      </c>
      <c r="CST25" s="3">
        <v>7.12</v>
      </c>
      <c r="CSU25" s="3">
        <v>6.51</v>
      </c>
      <c r="CSV25" s="3">
        <v>6.24</v>
      </c>
      <c r="CSW25" s="3">
        <v>8.14</v>
      </c>
      <c r="CSX25" s="3">
        <v>8.1</v>
      </c>
      <c r="CSY25" s="3">
        <v>8.8800000000000008</v>
      </c>
      <c r="CSZ25" s="3">
        <v>6.64</v>
      </c>
      <c r="CTA25" s="3">
        <v>7.24</v>
      </c>
      <c r="CTB25" s="3">
        <v>5.82</v>
      </c>
      <c r="CTC25" s="3">
        <v>6.6</v>
      </c>
      <c r="CTD25" s="3">
        <v>7.28</v>
      </c>
      <c r="CTE25" s="3">
        <v>6.72</v>
      </c>
      <c r="CTF25" s="3">
        <v>9.4</v>
      </c>
      <c r="CTG25" s="3">
        <v>7.41</v>
      </c>
      <c r="CTH25" s="3">
        <v>6.56</v>
      </c>
      <c r="CTI25" s="3">
        <v>7.23</v>
      </c>
      <c r="CTJ25" s="3">
        <v>6.61</v>
      </c>
      <c r="CTK25" s="3">
        <v>6.1</v>
      </c>
      <c r="CTL25" s="3">
        <v>6.89</v>
      </c>
      <c r="CTM25" s="3">
        <v>7.28</v>
      </c>
      <c r="CTN25" s="3">
        <v>6.88</v>
      </c>
      <c r="CTO25" s="3">
        <v>6.15</v>
      </c>
      <c r="CTP25" s="3">
        <v>6.66</v>
      </c>
      <c r="CTQ25" s="3">
        <v>7.39</v>
      </c>
      <c r="CTR25" s="3">
        <v>9.6300000000000008</v>
      </c>
      <c r="CTS25" s="3">
        <v>6.17</v>
      </c>
      <c r="CTT25" s="3">
        <v>6.1</v>
      </c>
      <c r="CTU25" s="3">
        <v>6.1</v>
      </c>
      <c r="CTV25" s="3">
        <v>6.66</v>
      </c>
      <c r="CTW25" s="3">
        <v>6.73</v>
      </c>
      <c r="CTX25" s="3">
        <v>6.9</v>
      </c>
      <c r="CTY25" s="3">
        <v>7.21</v>
      </c>
      <c r="CTZ25" s="3">
        <v>7.5</v>
      </c>
      <c r="CUA25" s="3">
        <v>6.94</v>
      </c>
      <c r="CUB25" s="3">
        <v>7.35</v>
      </c>
      <c r="CUC25" s="3">
        <v>7.15</v>
      </c>
      <c r="CUD25" s="3">
        <v>8.1300000000000008</v>
      </c>
      <c r="CUE25" s="3">
        <v>7.37</v>
      </c>
      <c r="CUF25" s="3" t="s">
        <v>5</v>
      </c>
      <c r="CUG25" s="3">
        <v>6.94</v>
      </c>
      <c r="CUH25" s="3">
        <v>6.48</v>
      </c>
      <c r="CUI25" s="3">
        <v>7.37</v>
      </c>
      <c r="CUJ25" s="3">
        <v>5.62</v>
      </c>
      <c r="CUK25" s="3">
        <v>6.52</v>
      </c>
      <c r="CUL25" s="3">
        <v>6.62</v>
      </c>
      <c r="CUM25" s="3">
        <v>7.77</v>
      </c>
      <c r="CUN25" s="3">
        <v>7.02</v>
      </c>
      <c r="CUO25" s="3">
        <v>8.68</v>
      </c>
      <c r="CUP25" s="3">
        <v>7.85</v>
      </c>
      <c r="CUQ25" s="3">
        <v>5.75</v>
      </c>
      <c r="CUR25" s="3">
        <v>7.03</v>
      </c>
      <c r="CUS25" s="3">
        <v>7.42</v>
      </c>
      <c r="CUT25" s="3">
        <v>6.54</v>
      </c>
      <c r="CUU25" s="3">
        <v>6.5</v>
      </c>
      <c r="CUV25" s="3">
        <v>6.33</v>
      </c>
      <c r="CUW25" s="3">
        <v>6.93</v>
      </c>
      <c r="CUX25" s="3">
        <v>5.45</v>
      </c>
      <c r="CUY25" s="3">
        <v>6.46</v>
      </c>
      <c r="CUZ25" s="3">
        <v>7.23</v>
      </c>
      <c r="CVA25" s="3">
        <v>6.62</v>
      </c>
      <c r="CVB25" s="3">
        <v>7.86</v>
      </c>
      <c r="CVC25" s="3">
        <v>7.1</v>
      </c>
      <c r="CVD25" s="3">
        <v>6.15</v>
      </c>
      <c r="CVE25" s="3">
        <v>7.43</v>
      </c>
      <c r="CVF25" s="3">
        <v>6.71</v>
      </c>
      <c r="CVG25" s="3">
        <v>7.31</v>
      </c>
      <c r="CVH25" s="3">
        <v>7.19</v>
      </c>
      <c r="CVI25" s="3" t="s">
        <v>5</v>
      </c>
      <c r="CVJ25" s="3">
        <v>6.57</v>
      </c>
      <c r="CVK25" s="3">
        <v>5.44</v>
      </c>
      <c r="CVL25" s="3">
        <v>4.04</v>
      </c>
      <c r="CVM25" s="3">
        <v>6.2</v>
      </c>
      <c r="CVN25" s="3" t="s">
        <v>5</v>
      </c>
      <c r="CVO25" s="3">
        <v>6.81</v>
      </c>
      <c r="CVP25" s="3">
        <v>6.87</v>
      </c>
      <c r="CVQ25" s="3">
        <v>5.52</v>
      </c>
      <c r="CVR25" s="3">
        <v>6.16</v>
      </c>
      <c r="CVS25" s="3">
        <v>5.0199999999999996</v>
      </c>
      <c r="CVT25" s="3">
        <v>5.12</v>
      </c>
      <c r="CVU25" s="3">
        <v>5.61</v>
      </c>
      <c r="CVV25" s="3" t="s">
        <v>5</v>
      </c>
      <c r="CVW25" s="3">
        <v>5.87</v>
      </c>
      <c r="CVX25" s="3">
        <v>6.35</v>
      </c>
      <c r="CVY25" s="3">
        <v>5.75</v>
      </c>
      <c r="CVZ25" s="3">
        <v>6.62</v>
      </c>
      <c r="CWA25" s="3">
        <v>5.83</v>
      </c>
      <c r="CWB25" s="3">
        <v>7.3</v>
      </c>
      <c r="CWC25" s="3">
        <v>6.39</v>
      </c>
      <c r="CWD25" s="3">
        <v>6.5</v>
      </c>
      <c r="CWE25" s="3">
        <v>5.01</v>
      </c>
      <c r="CWF25" s="3">
        <v>6.45</v>
      </c>
      <c r="CWG25" s="3">
        <v>6.23</v>
      </c>
      <c r="CWH25" s="3">
        <v>5.67</v>
      </c>
      <c r="CWI25" s="3">
        <v>5.76</v>
      </c>
      <c r="CWJ25" s="3">
        <v>4.88</v>
      </c>
      <c r="CWK25" s="3">
        <v>7.04</v>
      </c>
      <c r="CWL25" s="3">
        <v>5.66</v>
      </c>
      <c r="CWM25" s="3">
        <v>5.96</v>
      </c>
      <c r="CWN25" s="3">
        <v>6.13</v>
      </c>
      <c r="CWO25" s="3">
        <v>5.36</v>
      </c>
      <c r="CWP25" s="3">
        <v>5.78</v>
      </c>
      <c r="CWQ25" s="3">
        <v>5.75</v>
      </c>
      <c r="CWR25" s="3">
        <v>5.87</v>
      </c>
      <c r="CWS25" s="3" t="s">
        <v>5</v>
      </c>
      <c r="CWT25" s="3">
        <v>5.98</v>
      </c>
      <c r="CWU25" s="3" t="s">
        <v>5</v>
      </c>
      <c r="CWV25" s="3">
        <v>6.16</v>
      </c>
      <c r="CWW25" s="3">
        <v>6.23</v>
      </c>
      <c r="CWX25" s="3">
        <v>5.96</v>
      </c>
      <c r="CWY25" s="3">
        <v>6.34</v>
      </c>
      <c r="CWZ25" s="3">
        <v>6.59</v>
      </c>
      <c r="CXA25" s="3">
        <v>6.08</v>
      </c>
      <c r="CXB25" s="3">
        <v>7.18</v>
      </c>
      <c r="CXC25" s="3" t="s">
        <v>5</v>
      </c>
      <c r="CXD25" s="3">
        <v>7.32</v>
      </c>
      <c r="CXE25" s="3">
        <v>5.25</v>
      </c>
      <c r="CXF25" s="3">
        <v>6.09</v>
      </c>
      <c r="CXG25" s="3">
        <v>6.39</v>
      </c>
      <c r="CXH25" s="3">
        <v>6.22</v>
      </c>
      <c r="CXI25" s="3">
        <v>7.67</v>
      </c>
      <c r="CXJ25" s="3">
        <v>6.27</v>
      </c>
      <c r="CXK25" s="3">
        <v>6.38</v>
      </c>
      <c r="CXL25" s="3">
        <v>6.26</v>
      </c>
      <c r="CXM25" s="3">
        <v>6.81</v>
      </c>
      <c r="CXN25" s="3">
        <v>6.86</v>
      </c>
      <c r="CXO25" s="3">
        <v>7.34</v>
      </c>
      <c r="CXP25" s="3">
        <v>6.85</v>
      </c>
      <c r="CXQ25" s="3">
        <v>6.45</v>
      </c>
      <c r="CXR25" s="3">
        <v>6.47</v>
      </c>
      <c r="CXS25" s="3">
        <v>5.87</v>
      </c>
      <c r="CXT25" s="3">
        <v>6.14</v>
      </c>
      <c r="CXU25" s="3">
        <v>7.43</v>
      </c>
      <c r="CXV25" s="3">
        <v>6.74</v>
      </c>
      <c r="CXW25" s="3">
        <v>7.07</v>
      </c>
      <c r="CXX25" s="3">
        <v>6.12</v>
      </c>
      <c r="CXY25" s="3">
        <v>6.4</v>
      </c>
      <c r="CXZ25" s="3">
        <v>6.45</v>
      </c>
      <c r="CYA25" s="3">
        <v>4.97</v>
      </c>
      <c r="CYB25" s="3">
        <v>7.51</v>
      </c>
      <c r="CYC25" s="3">
        <v>7.2</v>
      </c>
      <c r="CYD25" s="3">
        <v>6.63</v>
      </c>
      <c r="CYE25" s="3">
        <v>5.71</v>
      </c>
      <c r="CYF25" s="3">
        <v>5.92</v>
      </c>
      <c r="CYG25" s="3">
        <v>6.68</v>
      </c>
      <c r="CYH25" s="3">
        <v>7.17</v>
      </c>
      <c r="CYI25" s="3">
        <v>6.43</v>
      </c>
      <c r="CYJ25" s="3">
        <v>7.06</v>
      </c>
      <c r="CYK25" s="3">
        <v>6.81</v>
      </c>
      <c r="CYL25" s="3">
        <v>6.79</v>
      </c>
      <c r="CYM25" s="3">
        <v>6.86</v>
      </c>
      <c r="CYN25" s="3">
        <v>6.71</v>
      </c>
      <c r="CYO25" s="3">
        <v>7.24</v>
      </c>
      <c r="CYP25" s="3">
        <v>6.61</v>
      </c>
      <c r="CYQ25" s="3">
        <v>5.84</v>
      </c>
      <c r="CYR25" s="3">
        <v>6.15</v>
      </c>
      <c r="CYS25" s="3">
        <v>6.73</v>
      </c>
      <c r="CYT25" s="3">
        <v>6.62</v>
      </c>
      <c r="CYU25" s="3">
        <v>6.54</v>
      </c>
      <c r="CYV25" s="3">
        <v>6.61</v>
      </c>
      <c r="CYW25" s="3">
        <v>5.88</v>
      </c>
      <c r="CYX25" s="3">
        <v>6.14</v>
      </c>
      <c r="CYY25" s="3">
        <v>6.58</v>
      </c>
      <c r="CYZ25" s="3">
        <v>6.64</v>
      </c>
      <c r="CZA25" s="3">
        <v>7.97</v>
      </c>
      <c r="CZB25" s="3">
        <v>6.92</v>
      </c>
      <c r="CZC25" s="3">
        <v>6.11</v>
      </c>
      <c r="CZD25" s="3">
        <v>6.63</v>
      </c>
      <c r="CZE25" s="3">
        <v>6.11</v>
      </c>
      <c r="CZF25" s="3">
        <v>8.08</v>
      </c>
      <c r="CZG25" s="3">
        <v>7.82</v>
      </c>
      <c r="CZH25" s="3">
        <v>6.13</v>
      </c>
      <c r="CZI25" s="3">
        <v>6.99</v>
      </c>
      <c r="CZJ25" s="3">
        <v>6.01</v>
      </c>
      <c r="CZK25" s="3">
        <v>6.7</v>
      </c>
      <c r="CZL25" s="3">
        <v>6.68</v>
      </c>
      <c r="CZM25" s="3">
        <v>7.54</v>
      </c>
      <c r="CZN25" s="3">
        <v>5.95</v>
      </c>
      <c r="CZO25" s="3">
        <v>6.23</v>
      </c>
      <c r="CZP25" s="3">
        <v>5.64</v>
      </c>
      <c r="CZQ25" s="3">
        <v>6.96</v>
      </c>
      <c r="CZR25" s="3">
        <v>7.08</v>
      </c>
      <c r="CZS25" s="3">
        <v>6.57</v>
      </c>
      <c r="CZT25" s="3">
        <v>7.47</v>
      </c>
      <c r="CZU25" s="3">
        <v>6.33</v>
      </c>
      <c r="CZV25" s="3">
        <v>6.56</v>
      </c>
      <c r="CZW25" s="3">
        <v>8.19</v>
      </c>
      <c r="CZX25" s="3">
        <v>6.82</v>
      </c>
      <c r="CZY25" s="3">
        <v>6.89</v>
      </c>
      <c r="CZZ25" s="3">
        <v>6.69</v>
      </c>
      <c r="DAA25" s="3">
        <v>7.37</v>
      </c>
      <c r="DAB25" s="3">
        <v>6.1</v>
      </c>
      <c r="DAC25" s="3">
        <v>6.94</v>
      </c>
      <c r="DAD25" s="3">
        <v>6.7</v>
      </c>
      <c r="DAE25" s="3">
        <v>7.11</v>
      </c>
      <c r="DAF25" s="3">
        <v>6.84</v>
      </c>
      <c r="DAG25" s="3">
        <v>6.36</v>
      </c>
      <c r="DAH25" s="3">
        <v>6.92</v>
      </c>
      <c r="DAI25" s="3">
        <v>6.82</v>
      </c>
      <c r="DAJ25" s="3">
        <v>6.87</v>
      </c>
      <c r="DAK25" s="3">
        <v>7.04</v>
      </c>
      <c r="DAL25" s="3">
        <v>7.41</v>
      </c>
      <c r="DAM25" s="3">
        <v>6.99</v>
      </c>
      <c r="DAN25" s="3">
        <v>7.35</v>
      </c>
      <c r="DAO25" s="3">
        <v>6.24</v>
      </c>
      <c r="DAP25" s="3">
        <v>5.9</v>
      </c>
      <c r="DAQ25" s="3">
        <v>6.76</v>
      </c>
      <c r="DAR25" s="3">
        <v>6.54</v>
      </c>
      <c r="DAS25" s="3">
        <v>7.13</v>
      </c>
      <c r="DAT25" s="3">
        <v>7.13</v>
      </c>
      <c r="DAU25" s="3">
        <v>6.89</v>
      </c>
      <c r="DAV25" s="3">
        <v>6.34</v>
      </c>
      <c r="DAW25" s="3">
        <v>5.59</v>
      </c>
      <c r="DAX25" s="3">
        <v>6.52</v>
      </c>
      <c r="DAY25" s="3">
        <v>6.59</v>
      </c>
      <c r="DAZ25" s="3">
        <v>5.54</v>
      </c>
      <c r="DBA25" s="3">
        <v>6.12</v>
      </c>
      <c r="DBB25" s="3">
        <v>7.93</v>
      </c>
      <c r="DBC25" s="3">
        <v>6.56</v>
      </c>
      <c r="DBD25" s="3">
        <v>6.6</v>
      </c>
      <c r="DBE25" s="3">
        <v>7.06</v>
      </c>
      <c r="DBF25" s="3">
        <v>6.23</v>
      </c>
      <c r="DBG25" s="3">
        <v>5.93</v>
      </c>
      <c r="DBH25" s="3">
        <v>6</v>
      </c>
      <c r="DBI25" s="3">
        <v>6.17</v>
      </c>
      <c r="DBJ25" s="3">
        <v>5.64</v>
      </c>
      <c r="DBK25" s="3">
        <v>6.37</v>
      </c>
      <c r="DBL25" s="3">
        <v>5.57</v>
      </c>
      <c r="DBM25" s="3">
        <v>6.65</v>
      </c>
      <c r="DBN25" s="3">
        <v>6.24</v>
      </c>
      <c r="DBO25" s="3">
        <v>6.35</v>
      </c>
      <c r="DBP25" s="3">
        <v>6.59</v>
      </c>
      <c r="DBQ25" s="3">
        <v>6.05</v>
      </c>
      <c r="DBR25" s="3">
        <v>6.77</v>
      </c>
      <c r="DBS25" s="3">
        <v>6.47</v>
      </c>
      <c r="DBT25" s="3">
        <v>6.88</v>
      </c>
      <c r="DBU25" s="3">
        <v>7.37</v>
      </c>
      <c r="DBV25" s="3">
        <v>7.59</v>
      </c>
      <c r="DBW25" s="3">
        <v>6.25</v>
      </c>
      <c r="DBX25" s="3">
        <v>5.61</v>
      </c>
      <c r="DBY25" s="3">
        <v>10.23</v>
      </c>
      <c r="DBZ25" s="3">
        <v>7.07</v>
      </c>
      <c r="DCA25" s="3">
        <v>6.14</v>
      </c>
      <c r="DCB25" s="3">
        <v>6.41</v>
      </c>
      <c r="DCC25" s="3">
        <v>5.85</v>
      </c>
      <c r="DCD25" s="3">
        <v>6.42</v>
      </c>
      <c r="DCE25" s="3">
        <v>8.49</v>
      </c>
      <c r="DCF25" s="3">
        <v>6.23</v>
      </c>
      <c r="DCG25" s="3">
        <v>6.08</v>
      </c>
      <c r="DCH25" s="3">
        <v>6.02</v>
      </c>
      <c r="DCI25" s="3">
        <v>6.85</v>
      </c>
      <c r="DCJ25" s="3">
        <v>7.64</v>
      </c>
      <c r="DCK25" s="3">
        <v>5.92</v>
      </c>
      <c r="DCL25" s="3">
        <v>5.98</v>
      </c>
      <c r="DCM25" s="3">
        <v>7.34</v>
      </c>
      <c r="DCN25" s="3">
        <v>6.13</v>
      </c>
      <c r="DCO25" s="3">
        <v>6.31</v>
      </c>
      <c r="DCP25" s="3">
        <v>6.8</v>
      </c>
      <c r="DCQ25" s="3">
        <v>7.99</v>
      </c>
      <c r="DCR25" s="3">
        <v>7.04</v>
      </c>
      <c r="DCS25" s="3">
        <v>6.9</v>
      </c>
      <c r="DCT25" s="3">
        <v>7.49</v>
      </c>
      <c r="DCU25" s="3">
        <v>6.98</v>
      </c>
      <c r="DCV25" s="3">
        <v>5.76</v>
      </c>
      <c r="DCW25" s="3">
        <v>6.67</v>
      </c>
      <c r="DCX25" s="3">
        <v>7.31</v>
      </c>
      <c r="DCY25" s="3">
        <v>6.8</v>
      </c>
      <c r="DCZ25" s="3">
        <v>6.55</v>
      </c>
      <c r="DDA25" s="3">
        <v>8.0500000000000007</v>
      </c>
      <c r="DDB25" s="3">
        <v>5.6</v>
      </c>
      <c r="DDC25" s="3">
        <v>5.52</v>
      </c>
      <c r="DDD25" s="3">
        <v>6.5</v>
      </c>
      <c r="DDE25" s="3">
        <v>6.33</v>
      </c>
      <c r="DDF25" s="3">
        <v>6.58</v>
      </c>
      <c r="DDG25" s="3">
        <v>7.03</v>
      </c>
      <c r="DDH25" s="3">
        <v>6.23</v>
      </c>
      <c r="DDI25" s="3">
        <v>7.89</v>
      </c>
      <c r="DDJ25" s="3">
        <v>6.72</v>
      </c>
      <c r="DDK25" s="3">
        <v>7.87</v>
      </c>
      <c r="DDL25" s="3">
        <v>6.49</v>
      </c>
      <c r="DDM25" s="3">
        <v>5.61</v>
      </c>
      <c r="DDN25" s="3">
        <v>6.86</v>
      </c>
      <c r="DDO25" s="3">
        <v>5.9</v>
      </c>
      <c r="DDP25" s="3">
        <v>7.15</v>
      </c>
      <c r="DDQ25" s="3">
        <v>6.79</v>
      </c>
      <c r="DDR25" s="3">
        <v>6.46</v>
      </c>
      <c r="DDS25" s="3">
        <v>6.55</v>
      </c>
      <c r="DDT25" s="3">
        <v>6.65</v>
      </c>
      <c r="DDU25" s="3">
        <v>6.19</v>
      </c>
      <c r="DDV25" s="3">
        <v>7.74</v>
      </c>
      <c r="DDW25" s="3">
        <v>6.95</v>
      </c>
      <c r="DDX25" s="3">
        <v>6.14</v>
      </c>
      <c r="DDY25" s="3">
        <v>6.74</v>
      </c>
      <c r="DDZ25" s="3">
        <v>4.97</v>
      </c>
      <c r="DEA25" s="3">
        <v>6.59</v>
      </c>
      <c r="DEB25" s="3">
        <v>6.55</v>
      </c>
      <c r="DEC25" s="3">
        <v>6.27</v>
      </c>
      <c r="DED25" s="3">
        <v>5.69</v>
      </c>
      <c r="DEE25" s="3">
        <v>6.77</v>
      </c>
      <c r="DEF25" s="3">
        <v>6.98</v>
      </c>
      <c r="DEG25" s="3">
        <v>5.74</v>
      </c>
      <c r="DEH25" s="3">
        <v>6.63</v>
      </c>
      <c r="DEI25" s="3">
        <v>8.06</v>
      </c>
      <c r="DEJ25" s="3">
        <v>6.82</v>
      </c>
      <c r="DEK25" s="3">
        <v>8.41</v>
      </c>
      <c r="DEL25" s="3">
        <v>6.99</v>
      </c>
      <c r="DEM25" s="3">
        <v>7.3</v>
      </c>
      <c r="DEN25" s="3">
        <v>6.11</v>
      </c>
      <c r="DEO25" s="3">
        <v>6.54</v>
      </c>
      <c r="DEP25" s="3">
        <v>5.27</v>
      </c>
      <c r="DEQ25" s="3">
        <v>6.29</v>
      </c>
      <c r="DER25" s="3">
        <v>6.7</v>
      </c>
      <c r="DES25" s="3">
        <v>5.99</v>
      </c>
      <c r="DET25" s="3">
        <v>6.75</v>
      </c>
      <c r="DEU25" s="3">
        <v>6.48</v>
      </c>
      <c r="DEV25" s="3">
        <v>7.3</v>
      </c>
      <c r="DEW25" s="3">
        <v>5.96</v>
      </c>
      <c r="DEX25" s="3">
        <v>7.52</v>
      </c>
      <c r="DEY25" s="3">
        <v>5.08</v>
      </c>
      <c r="DEZ25" s="3">
        <v>5.09</v>
      </c>
      <c r="DFA25" s="3">
        <v>4.68</v>
      </c>
      <c r="DFB25" s="3">
        <v>5.38</v>
      </c>
      <c r="DFC25" s="3">
        <v>4.93</v>
      </c>
      <c r="DFD25" s="3">
        <v>4.96</v>
      </c>
      <c r="DFE25" s="3">
        <v>5.29</v>
      </c>
      <c r="DFF25" s="3">
        <v>4.3</v>
      </c>
      <c r="DFG25" s="3">
        <v>6.16</v>
      </c>
      <c r="DFH25" s="3">
        <v>5.08</v>
      </c>
      <c r="DFI25" s="3">
        <v>4.76</v>
      </c>
      <c r="DFJ25" s="3">
        <v>5.3</v>
      </c>
      <c r="DFK25" s="3">
        <v>5.37</v>
      </c>
      <c r="DFL25" s="3">
        <v>6.02</v>
      </c>
      <c r="DFM25" s="3">
        <v>7.04</v>
      </c>
      <c r="DFN25" s="3">
        <v>4.8</v>
      </c>
      <c r="DFO25" s="3">
        <v>5.14</v>
      </c>
      <c r="DFP25" s="3">
        <v>5.81</v>
      </c>
      <c r="DFQ25" s="3">
        <v>5.95</v>
      </c>
      <c r="DFR25" s="3">
        <v>5.29</v>
      </c>
      <c r="DFS25" s="3">
        <v>5.31</v>
      </c>
      <c r="DFT25" s="3">
        <v>5.99</v>
      </c>
      <c r="DFU25" s="3">
        <v>4.8</v>
      </c>
      <c r="DFV25" s="3">
        <v>4.7699999999999996</v>
      </c>
      <c r="DFW25" s="3">
        <v>3.22</v>
      </c>
      <c r="DFX25" s="3">
        <v>5.32</v>
      </c>
      <c r="DFY25" s="3">
        <v>4.95</v>
      </c>
      <c r="DFZ25" s="3">
        <v>4.71</v>
      </c>
      <c r="DGA25" s="3">
        <v>4.83</v>
      </c>
      <c r="DGB25" s="3">
        <v>9.86</v>
      </c>
      <c r="DGC25" s="3">
        <v>7.8</v>
      </c>
      <c r="DGD25" s="3">
        <v>6.6</v>
      </c>
      <c r="DGE25" s="3">
        <v>5.7</v>
      </c>
      <c r="DGF25" s="3">
        <v>5.49</v>
      </c>
      <c r="DGG25" s="3">
        <v>5.48</v>
      </c>
      <c r="DGH25" s="3">
        <v>5.73</v>
      </c>
      <c r="DGI25" s="3" t="s">
        <v>5</v>
      </c>
      <c r="DGJ25" s="3">
        <v>5.2</v>
      </c>
      <c r="DGK25" s="3">
        <v>6.37</v>
      </c>
      <c r="DGL25" s="3" t="s">
        <v>5</v>
      </c>
      <c r="DGM25" s="3">
        <v>5.8</v>
      </c>
      <c r="DGN25" s="3">
        <v>5.46</v>
      </c>
      <c r="DGO25" s="3">
        <v>4.49</v>
      </c>
      <c r="DGP25" s="3">
        <v>4.5599999999999996</v>
      </c>
      <c r="DGQ25" s="3" t="s">
        <v>5</v>
      </c>
      <c r="DGR25" s="3">
        <v>4.37</v>
      </c>
      <c r="DGS25" s="3">
        <v>6.15</v>
      </c>
      <c r="DGT25" s="3">
        <v>5.41</v>
      </c>
      <c r="DGU25" s="3">
        <v>5.04</v>
      </c>
      <c r="DGV25" s="3">
        <v>5.6</v>
      </c>
      <c r="DGW25" s="3">
        <v>6.46</v>
      </c>
      <c r="DGX25" s="3">
        <v>5.17</v>
      </c>
      <c r="DGY25" s="3">
        <v>4.7300000000000004</v>
      </c>
      <c r="DGZ25" s="3">
        <v>5.35</v>
      </c>
      <c r="DHA25" s="3">
        <v>6.93</v>
      </c>
      <c r="DHB25" s="3">
        <v>5.5</v>
      </c>
      <c r="DHC25" s="3">
        <v>6.06</v>
      </c>
      <c r="DHD25" s="3" t="s">
        <v>5</v>
      </c>
      <c r="DHE25" s="3">
        <v>4.71</v>
      </c>
      <c r="DHF25" s="3">
        <v>5.33</v>
      </c>
      <c r="DHG25" s="3">
        <v>5.04</v>
      </c>
      <c r="DHH25" s="3">
        <v>5.39</v>
      </c>
      <c r="DHI25" s="3">
        <v>0</v>
      </c>
      <c r="DHJ25" s="3">
        <v>6.44</v>
      </c>
      <c r="DHK25" s="3">
        <v>5.99</v>
      </c>
      <c r="DHL25" s="3">
        <v>5.48</v>
      </c>
      <c r="DHM25" s="3">
        <v>5.64</v>
      </c>
      <c r="DHN25" s="3">
        <v>6.89</v>
      </c>
      <c r="DHO25" s="3">
        <v>5.88</v>
      </c>
      <c r="DHP25" s="3">
        <v>7.83</v>
      </c>
      <c r="DHQ25" s="3">
        <v>8.1999999999999993</v>
      </c>
      <c r="DHR25" s="3">
        <v>6.69</v>
      </c>
      <c r="DHS25" s="3">
        <v>6.51</v>
      </c>
      <c r="DHT25" s="3">
        <v>6.88</v>
      </c>
      <c r="DHU25" s="3">
        <v>6.67</v>
      </c>
      <c r="DHV25" s="3">
        <v>7.19</v>
      </c>
      <c r="DHW25" s="3" t="s">
        <v>5</v>
      </c>
      <c r="DHX25" s="3">
        <v>7.83</v>
      </c>
      <c r="DHY25" s="3">
        <v>6.76</v>
      </c>
      <c r="DHZ25" s="3">
        <v>6.65</v>
      </c>
      <c r="DIA25" s="3">
        <v>8.6999999999999993</v>
      </c>
      <c r="DIB25" s="3">
        <v>8.61</v>
      </c>
      <c r="DIC25" s="3">
        <v>7.88</v>
      </c>
      <c r="DID25" s="3">
        <v>6.54</v>
      </c>
      <c r="DIE25" s="3">
        <v>6.24</v>
      </c>
      <c r="DIF25" s="3">
        <v>8.83</v>
      </c>
      <c r="DIG25" s="3">
        <v>7.75</v>
      </c>
      <c r="DIH25" s="3">
        <v>6.71</v>
      </c>
      <c r="DII25" s="3">
        <v>7.46</v>
      </c>
      <c r="DIJ25" s="3">
        <v>6.46</v>
      </c>
      <c r="DIK25" s="3">
        <v>7.98</v>
      </c>
      <c r="DIL25" s="3">
        <v>6.45</v>
      </c>
      <c r="DIM25" s="3">
        <v>6.68</v>
      </c>
      <c r="DIN25" s="3">
        <v>6.71</v>
      </c>
      <c r="DIO25" s="3">
        <v>9.1999999999999993</v>
      </c>
      <c r="DIP25" s="3">
        <v>7.72</v>
      </c>
      <c r="DIQ25" s="3">
        <v>7.21</v>
      </c>
      <c r="DIR25" s="3">
        <v>6.98</v>
      </c>
      <c r="DIS25" s="3">
        <v>11.34</v>
      </c>
      <c r="DIT25" s="3" t="s">
        <v>5</v>
      </c>
      <c r="DIU25" s="3">
        <v>29.58</v>
      </c>
      <c r="DIV25" s="3">
        <v>9.92</v>
      </c>
      <c r="DIW25" s="3">
        <v>8.06</v>
      </c>
      <c r="DIX25" s="3">
        <v>6.6</v>
      </c>
      <c r="DIY25" s="3">
        <v>7.75</v>
      </c>
      <c r="DIZ25" s="3">
        <v>6.19</v>
      </c>
      <c r="DJA25" s="3" t="s">
        <v>5</v>
      </c>
      <c r="DJB25" s="3" t="s">
        <v>5</v>
      </c>
      <c r="DJC25" s="3">
        <v>6.31</v>
      </c>
      <c r="DJD25" s="3">
        <v>6.66</v>
      </c>
      <c r="DJE25" s="3">
        <v>6.17</v>
      </c>
      <c r="DJF25" s="3">
        <v>6.16</v>
      </c>
      <c r="DJG25" s="3">
        <v>6.75</v>
      </c>
      <c r="DJH25" s="3">
        <v>5.67</v>
      </c>
      <c r="DJI25" s="3">
        <v>5.52</v>
      </c>
      <c r="DJJ25" s="3">
        <v>3.82</v>
      </c>
      <c r="DJK25" s="3">
        <v>6.02</v>
      </c>
      <c r="DJL25" s="3">
        <v>5.38</v>
      </c>
      <c r="DJM25" s="3" t="s">
        <v>5</v>
      </c>
      <c r="DJN25" s="3">
        <v>6.21</v>
      </c>
      <c r="DJO25" s="3" t="s">
        <v>5</v>
      </c>
      <c r="DJP25" s="3">
        <v>6.02</v>
      </c>
      <c r="DJQ25" s="3">
        <v>9.7200000000000006</v>
      </c>
      <c r="DJR25" s="3">
        <v>5.04</v>
      </c>
      <c r="DJS25" s="3">
        <v>7.85</v>
      </c>
      <c r="DJT25" s="3">
        <v>6.43</v>
      </c>
      <c r="DJU25" s="3" t="s">
        <v>5</v>
      </c>
      <c r="DJV25" s="3">
        <v>5.21</v>
      </c>
      <c r="DJW25" s="3" t="s">
        <v>5</v>
      </c>
      <c r="DJX25" s="3">
        <v>5.34</v>
      </c>
      <c r="DJY25" s="3" t="s">
        <v>5</v>
      </c>
      <c r="DJZ25" s="3">
        <v>4.8899999999999997</v>
      </c>
      <c r="DKA25" s="3" t="s">
        <v>5</v>
      </c>
      <c r="DKB25" s="3" t="s">
        <v>5</v>
      </c>
      <c r="DKC25" s="3" t="s">
        <v>5</v>
      </c>
      <c r="DKD25" s="3" t="s">
        <v>5</v>
      </c>
      <c r="DKE25" s="3" t="s">
        <v>5</v>
      </c>
      <c r="DKF25" s="3" t="s">
        <v>5</v>
      </c>
      <c r="DKG25" s="3" t="s">
        <v>5</v>
      </c>
      <c r="DKH25" s="3" t="s">
        <v>5</v>
      </c>
      <c r="DKI25" s="3" t="s">
        <v>5</v>
      </c>
      <c r="DKJ25" s="3" t="s">
        <v>5</v>
      </c>
      <c r="DKK25" s="3" t="s">
        <v>5</v>
      </c>
      <c r="DKL25" s="3" t="s">
        <v>5</v>
      </c>
      <c r="DKM25" s="3" t="s">
        <v>5</v>
      </c>
      <c r="DKN25" s="3" t="s">
        <v>5</v>
      </c>
      <c r="DKO25" s="3">
        <v>8.0299999999999994</v>
      </c>
      <c r="DKP25" s="3" t="s">
        <v>5</v>
      </c>
      <c r="DKQ25" s="3" t="s">
        <v>5</v>
      </c>
      <c r="DKR25" s="3" t="s">
        <v>5</v>
      </c>
      <c r="DKS25" s="3">
        <v>5.64</v>
      </c>
      <c r="DKT25" s="3" t="s">
        <v>5</v>
      </c>
      <c r="DKU25" s="3">
        <v>5.79</v>
      </c>
      <c r="DKV25" s="3" t="s">
        <v>5</v>
      </c>
      <c r="DKW25" s="3">
        <v>5.45</v>
      </c>
      <c r="DKX25" s="3" t="s">
        <v>5</v>
      </c>
      <c r="DKY25" s="3">
        <v>6.14</v>
      </c>
      <c r="DKZ25" s="3" t="s">
        <v>5</v>
      </c>
      <c r="DLA25" s="3" t="s">
        <v>5</v>
      </c>
      <c r="DLB25" s="3">
        <v>5.96</v>
      </c>
      <c r="DLC25" s="3" t="s">
        <v>5</v>
      </c>
      <c r="DLD25" s="3" t="s">
        <v>5</v>
      </c>
      <c r="DLE25" s="3" t="s">
        <v>5</v>
      </c>
      <c r="DLF25" s="3" t="s">
        <v>5</v>
      </c>
      <c r="DLG25" s="3" t="s">
        <v>5</v>
      </c>
      <c r="DLH25" s="3">
        <v>5.41</v>
      </c>
      <c r="DLI25" s="3">
        <v>5.68</v>
      </c>
      <c r="DLJ25" s="3">
        <v>5.99</v>
      </c>
      <c r="DLK25" s="3">
        <v>5.3</v>
      </c>
      <c r="DLL25" s="3">
        <v>5.56</v>
      </c>
      <c r="DLM25" s="3" t="s">
        <v>5</v>
      </c>
      <c r="DLN25" s="3">
        <v>5.58</v>
      </c>
      <c r="DLO25" s="3" t="s">
        <v>5</v>
      </c>
      <c r="DLP25" s="3" t="s">
        <v>5</v>
      </c>
      <c r="DLQ25" s="3" t="s">
        <v>5</v>
      </c>
      <c r="DLR25" s="3" t="s">
        <v>5</v>
      </c>
      <c r="DLS25" s="3" t="s">
        <v>5</v>
      </c>
      <c r="DLT25" s="3" t="s">
        <v>5</v>
      </c>
      <c r="DLU25" s="3" t="s">
        <v>5</v>
      </c>
      <c r="DLV25" s="3">
        <v>5.61</v>
      </c>
      <c r="DLW25" s="3">
        <v>5.65</v>
      </c>
      <c r="DLX25" s="3" t="s">
        <v>5</v>
      </c>
      <c r="DLY25" s="3" t="s">
        <v>5</v>
      </c>
      <c r="DLZ25" s="3" t="s">
        <v>5</v>
      </c>
      <c r="DMA25" s="3">
        <v>5.3</v>
      </c>
      <c r="DMB25" s="3" t="s">
        <v>5</v>
      </c>
      <c r="DMC25" s="3" t="s">
        <v>5</v>
      </c>
      <c r="DMD25" s="3">
        <v>6.11</v>
      </c>
      <c r="DME25" s="3" t="s">
        <v>5</v>
      </c>
      <c r="DMF25" s="3" t="s">
        <v>5</v>
      </c>
      <c r="DMG25" s="3">
        <v>5.37</v>
      </c>
      <c r="DMH25" s="3" t="s">
        <v>5</v>
      </c>
      <c r="DMI25" s="3" t="s">
        <v>5</v>
      </c>
      <c r="DMJ25" s="3">
        <v>6.55</v>
      </c>
      <c r="DMK25" s="3" t="s">
        <v>5</v>
      </c>
      <c r="DML25" s="3">
        <v>5.27</v>
      </c>
      <c r="DMM25" s="3" t="s">
        <v>5</v>
      </c>
      <c r="DMN25" s="3">
        <v>7.87</v>
      </c>
      <c r="DMO25" s="3">
        <v>6.38</v>
      </c>
      <c r="DMP25" s="3" t="s">
        <v>5</v>
      </c>
      <c r="DMQ25" s="3">
        <v>6.96</v>
      </c>
      <c r="DMR25" s="3">
        <v>5.61</v>
      </c>
      <c r="DMS25" s="3">
        <v>6.24</v>
      </c>
      <c r="DMT25" s="3">
        <v>5.1100000000000003</v>
      </c>
      <c r="DMU25" s="3">
        <v>5.71</v>
      </c>
      <c r="DMV25" s="3">
        <v>5.14</v>
      </c>
      <c r="DMW25" s="3">
        <v>4.4400000000000004</v>
      </c>
      <c r="DMX25" s="3">
        <v>4.82</v>
      </c>
      <c r="DMY25" s="3" t="s">
        <v>5</v>
      </c>
      <c r="DMZ25" s="3">
        <v>6.46</v>
      </c>
      <c r="DNA25" s="3">
        <v>8.1</v>
      </c>
      <c r="DNB25" s="3" t="s">
        <v>5</v>
      </c>
      <c r="DNC25" s="3">
        <v>5.45</v>
      </c>
      <c r="DND25" s="3">
        <v>6.73</v>
      </c>
      <c r="DNE25" s="3" t="s">
        <v>5</v>
      </c>
      <c r="DNF25" s="3" t="s">
        <v>5</v>
      </c>
      <c r="DNG25" s="3" t="s">
        <v>5</v>
      </c>
      <c r="DNH25" s="3" t="s">
        <v>5</v>
      </c>
      <c r="DNI25" s="3" t="s">
        <v>5</v>
      </c>
      <c r="DNJ25" s="3" t="s">
        <v>5</v>
      </c>
      <c r="DNK25" s="3">
        <v>6.04</v>
      </c>
      <c r="DNL25" s="3">
        <v>5.76</v>
      </c>
      <c r="DNM25" s="3">
        <v>6.02</v>
      </c>
      <c r="DNN25" s="3" t="s">
        <v>5</v>
      </c>
      <c r="DNO25" s="3" t="s">
        <v>5</v>
      </c>
      <c r="DNP25" s="3" t="s">
        <v>5</v>
      </c>
      <c r="DNQ25" s="3">
        <v>5.56</v>
      </c>
      <c r="DNR25" s="3" t="s">
        <v>5</v>
      </c>
      <c r="DNS25" s="3" t="s">
        <v>5</v>
      </c>
      <c r="DNT25" s="3">
        <v>5.91</v>
      </c>
      <c r="DNU25" s="3" t="s">
        <v>5</v>
      </c>
      <c r="DNV25" s="3">
        <v>6.87</v>
      </c>
      <c r="DNW25" s="3">
        <v>6.15</v>
      </c>
      <c r="DNX25" s="3" t="s">
        <v>5</v>
      </c>
      <c r="DNY25" s="3" t="s">
        <v>5</v>
      </c>
      <c r="DNZ25" s="3" t="s">
        <v>5</v>
      </c>
      <c r="DOA25" s="3" t="s">
        <v>5</v>
      </c>
      <c r="DOB25" s="3" t="s">
        <v>5</v>
      </c>
      <c r="DOC25" s="3">
        <v>6.14</v>
      </c>
      <c r="DOD25" s="3" t="s">
        <v>5</v>
      </c>
      <c r="DOE25" s="3" t="s">
        <v>5</v>
      </c>
      <c r="DOF25" s="3" t="s">
        <v>5</v>
      </c>
      <c r="DOG25" s="3" t="s">
        <v>5</v>
      </c>
      <c r="DOH25" s="3">
        <v>5.58</v>
      </c>
      <c r="DOI25" s="3" t="s">
        <v>5</v>
      </c>
      <c r="DOJ25" s="3">
        <v>6.06</v>
      </c>
      <c r="DOK25" s="3">
        <v>6.05</v>
      </c>
      <c r="DOL25" s="3" t="s">
        <v>5</v>
      </c>
      <c r="DOM25" s="3">
        <v>4.7699999999999996</v>
      </c>
      <c r="DON25" s="3">
        <v>5.81</v>
      </c>
      <c r="DOO25" s="3" t="s">
        <v>5</v>
      </c>
      <c r="DOP25" s="3" t="s">
        <v>5</v>
      </c>
      <c r="DOQ25" s="3">
        <v>7.32</v>
      </c>
      <c r="DOR25" s="3" t="s">
        <v>5</v>
      </c>
      <c r="DOS25" s="3" t="s">
        <v>5</v>
      </c>
      <c r="DOT25" s="3">
        <v>5.57</v>
      </c>
      <c r="DOU25" s="3" t="s">
        <v>5</v>
      </c>
      <c r="DOV25" s="3">
        <v>6.33</v>
      </c>
      <c r="DOW25" s="3">
        <v>4.8</v>
      </c>
      <c r="DOX25" s="3" t="s">
        <v>5</v>
      </c>
      <c r="DOY25" s="3" t="s">
        <v>5</v>
      </c>
      <c r="DOZ25" s="3" t="s">
        <v>5</v>
      </c>
      <c r="DPA25" s="3" t="s">
        <v>5</v>
      </c>
      <c r="DPB25" s="3" t="s">
        <v>5</v>
      </c>
      <c r="DPC25" s="3" t="s">
        <v>5</v>
      </c>
      <c r="DPD25" s="3">
        <v>5.74</v>
      </c>
      <c r="DPE25" s="3" t="s">
        <v>5</v>
      </c>
      <c r="DPF25" s="3">
        <v>8.56</v>
      </c>
      <c r="DPG25" s="3" t="s">
        <v>5</v>
      </c>
      <c r="DPH25" s="3" t="s">
        <v>5</v>
      </c>
      <c r="DPI25" s="3" t="s">
        <v>5</v>
      </c>
      <c r="DPJ25" s="3" t="s">
        <v>5</v>
      </c>
      <c r="DPK25" s="3">
        <v>8.3800000000000008</v>
      </c>
      <c r="DPL25" s="3">
        <v>5.98</v>
      </c>
      <c r="DPM25" s="3" t="s">
        <v>5</v>
      </c>
      <c r="DPN25" s="3" t="s">
        <v>5</v>
      </c>
      <c r="DPO25" s="3">
        <v>5.77</v>
      </c>
      <c r="DPP25" s="3">
        <v>5.93</v>
      </c>
      <c r="DPQ25" s="3" t="s">
        <v>5</v>
      </c>
      <c r="DPR25" s="3">
        <v>5.65</v>
      </c>
      <c r="DPS25" s="3">
        <v>5.81</v>
      </c>
      <c r="DPT25" s="3">
        <v>6.58</v>
      </c>
      <c r="DPU25" s="3">
        <v>5.98</v>
      </c>
      <c r="DPV25" s="3" t="s">
        <v>5</v>
      </c>
      <c r="DPW25" s="3" t="s">
        <v>5</v>
      </c>
      <c r="DPX25" s="3">
        <v>8.7200000000000006</v>
      </c>
      <c r="DPY25" s="3">
        <v>6.16</v>
      </c>
      <c r="DPZ25" s="3">
        <v>4.6399999999999997</v>
      </c>
      <c r="DQA25" s="3" t="s">
        <v>5</v>
      </c>
      <c r="DQB25" s="3">
        <v>4.72</v>
      </c>
      <c r="DQC25" s="3" t="s">
        <v>5</v>
      </c>
      <c r="DQD25" s="3" t="s">
        <v>5</v>
      </c>
      <c r="DQE25" s="3">
        <v>6.09</v>
      </c>
      <c r="DQF25" s="3">
        <v>6.45</v>
      </c>
      <c r="DQG25" s="3">
        <v>5.0999999999999996</v>
      </c>
      <c r="DQH25" s="3">
        <v>5.89</v>
      </c>
      <c r="DQI25" s="3" t="s">
        <v>5</v>
      </c>
      <c r="DQJ25" s="3" t="s">
        <v>5</v>
      </c>
      <c r="DQK25" s="3">
        <v>5.53</v>
      </c>
      <c r="DQL25" s="3" t="s">
        <v>5</v>
      </c>
      <c r="DQM25" s="3" t="s">
        <v>5</v>
      </c>
      <c r="DQN25" s="3" t="s">
        <v>5</v>
      </c>
      <c r="DQO25" s="3" t="s">
        <v>5</v>
      </c>
      <c r="DQP25" s="3">
        <v>4.99</v>
      </c>
      <c r="DQQ25" s="3">
        <v>8.09</v>
      </c>
      <c r="DQR25" s="3" t="s">
        <v>5</v>
      </c>
      <c r="DQS25" s="3" t="s">
        <v>5</v>
      </c>
      <c r="DQT25" s="3" t="s">
        <v>5</v>
      </c>
      <c r="DQU25" s="3" t="s">
        <v>5</v>
      </c>
      <c r="DQV25" s="3" t="s">
        <v>5</v>
      </c>
      <c r="DQW25" s="3">
        <v>6.62</v>
      </c>
      <c r="DQX25" s="3" t="s">
        <v>5</v>
      </c>
      <c r="DQY25" s="3" t="s">
        <v>5</v>
      </c>
      <c r="DQZ25" s="3" t="s">
        <v>5</v>
      </c>
      <c r="DRA25" s="3" t="s">
        <v>5</v>
      </c>
      <c r="DRB25" s="3">
        <v>5.0599999999999996</v>
      </c>
      <c r="DRC25" s="3">
        <v>5.22</v>
      </c>
      <c r="DRD25" s="3" t="s">
        <v>5</v>
      </c>
      <c r="DRE25" s="3" t="s">
        <v>5</v>
      </c>
      <c r="DRF25" s="3">
        <v>6.2</v>
      </c>
      <c r="DRG25" s="3">
        <v>6.11</v>
      </c>
      <c r="DRH25" s="3">
        <v>5.82</v>
      </c>
      <c r="DRI25" s="3">
        <v>4.29</v>
      </c>
      <c r="DRJ25" s="3" t="s">
        <v>5</v>
      </c>
      <c r="DRK25" s="3">
        <v>6.5</v>
      </c>
      <c r="DRL25" s="3">
        <v>6.6</v>
      </c>
      <c r="DRM25" s="3" t="s">
        <v>5</v>
      </c>
      <c r="DRN25" s="3">
        <v>5.47</v>
      </c>
      <c r="DRO25" s="3">
        <v>5.23</v>
      </c>
      <c r="DRP25" s="3">
        <v>6.76</v>
      </c>
      <c r="DRQ25" s="3">
        <v>4.71</v>
      </c>
      <c r="DRR25" s="3">
        <v>5.76</v>
      </c>
      <c r="DRS25" s="3">
        <v>6.07</v>
      </c>
      <c r="DRT25" s="3">
        <v>5.36</v>
      </c>
      <c r="DRU25" s="3" t="s">
        <v>5</v>
      </c>
      <c r="DRV25" s="3">
        <v>4.25</v>
      </c>
      <c r="DRW25" s="3" t="s">
        <v>5</v>
      </c>
      <c r="DRX25" s="3" t="s">
        <v>5</v>
      </c>
      <c r="DRY25" s="3" t="s">
        <v>5</v>
      </c>
      <c r="DRZ25" s="3">
        <v>5.08</v>
      </c>
      <c r="DSA25" s="3" t="s">
        <v>5</v>
      </c>
      <c r="DSB25" s="3" t="s">
        <v>5</v>
      </c>
      <c r="DSC25" s="3" t="s">
        <v>5</v>
      </c>
      <c r="DSD25" s="3">
        <v>7.34</v>
      </c>
      <c r="DSE25" s="3" t="s">
        <v>5</v>
      </c>
      <c r="DSF25" s="3">
        <v>5.64</v>
      </c>
      <c r="DSG25" s="3">
        <v>5.81</v>
      </c>
      <c r="DSH25" s="3">
        <v>5.71</v>
      </c>
      <c r="DSI25" s="3" t="s">
        <v>5</v>
      </c>
      <c r="DSJ25" s="3">
        <v>5.43</v>
      </c>
      <c r="DSK25" s="3" t="s">
        <v>5</v>
      </c>
      <c r="DSL25" s="3" t="s">
        <v>5</v>
      </c>
      <c r="DSM25" s="3">
        <v>5.58</v>
      </c>
      <c r="DSN25" s="3">
        <v>7.57</v>
      </c>
      <c r="DSO25" s="3">
        <v>5.98</v>
      </c>
      <c r="DSP25" s="3">
        <v>5.3</v>
      </c>
      <c r="DSQ25" s="3">
        <v>6.46</v>
      </c>
      <c r="DSR25" s="3">
        <v>6.41</v>
      </c>
      <c r="DSS25" s="3">
        <v>6.33</v>
      </c>
      <c r="DST25" s="3">
        <v>4.38</v>
      </c>
      <c r="DSU25" s="3">
        <v>6.31</v>
      </c>
      <c r="DSV25" s="3">
        <v>5.31</v>
      </c>
      <c r="DSW25" s="3">
        <v>8.52</v>
      </c>
      <c r="DSX25" s="3">
        <v>5.88</v>
      </c>
      <c r="DSY25" s="3">
        <v>5.78</v>
      </c>
      <c r="DSZ25" s="3" t="s">
        <v>5</v>
      </c>
      <c r="DTA25" s="3">
        <v>4.5999999999999996</v>
      </c>
      <c r="DTB25" s="3">
        <v>6.92</v>
      </c>
      <c r="DTC25" s="3">
        <v>5.58</v>
      </c>
      <c r="DTD25" s="3">
        <v>6.02</v>
      </c>
      <c r="DTE25" s="3">
        <v>0</v>
      </c>
      <c r="DTF25" s="3">
        <v>5.44</v>
      </c>
      <c r="DTG25" s="3">
        <v>6.1</v>
      </c>
      <c r="DTH25" s="3">
        <v>6.85</v>
      </c>
      <c r="DTI25" s="3">
        <v>9.4</v>
      </c>
      <c r="DTJ25" s="3">
        <v>4.9800000000000004</v>
      </c>
      <c r="DTK25" s="3">
        <v>6.88</v>
      </c>
      <c r="DTL25" s="3">
        <v>6.04</v>
      </c>
      <c r="DTM25" s="3">
        <v>5.2</v>
      </c>
      <c r="DTN25" s="3">
        <v>4.8499999999999996</v>
      </c>
      <c r="DTO25" s="3">
        <v>4.83</v>
      </c>
      <c r="DTP25" s="3">
        <v>4.62</v>
      </c>
      <c r="DTQ25" s="3">
        <v>6.48</v>
      </c>
      <c r="DTR25" s="3">
        <v>5</v>
      </c>
      <c r="DTS25" s="3">
        <v>6.83</v>
      </c>
      <c r="DTT25" s="3">
        <v>4.7300000000000004</v>
      </c>
      <c r="DTU25" s="3">
        <v>6.16</v>
      </c>
      <c r="DTV25" s="3">
        <v>6.12</v>
      </c>
      <c r="DTW25" s="3">
        <v>6.78</v>
      </c>
      <c r="DTX25" s="3">
        <v>5.32</v>
      </c>
      <c r="DTY25" s="3">
        <v>5.84</v>
      </c>
      <c r="DTZ25" s="3">
        <v>5.97</v>
      </c>
      <c r="DUA25" s="3">
        <v>5.78</v>
      </c>
      <c r="DUB25" s="3">
        <v>5.79</v>
      </c>
      <c r="DUC25" s="3">
        <v>8.3000000000000007</v>
      </c>
      <c r="DUD25" s="3">
        <v>6.44</v>
      </c>
      <c r="DUE25" s="3">
        <v>5.37</v>
      </c>
      <c r="DUF25" s="3">
        <v>5.79</v>
      </c>
      <c r="DUG25" s="3">
        <v>6.18</v>
      </c>
      <c r="DUH25" s="3">
        <v>5.45</v>
      </c>
      <c r="DUI25" s="3">
        <v>5.72</v>
      </c>
      <c r="DUJ25" s="3">
        <v>5.55</v>
      </c>
      <c r="DUK25" s="3">
        <v>6.27</v>
      </c>
      <c r="DUL25" s="3">
        <v>5.37</v>
      </c>
      <c r="DUM25" s="3">
        <v>6.37</v>
      </c>
      <c r="DUN25" s="3">
        <v>4.7300000000000004</v>
      </c>
      <c r="DUO25" s="3">
        <v>5.71</v>
      </c>
      <c r="DUP25" s="3">
        <v>5.62</v>
      </c>
      <c r="DUQ25" s="3">
        <v>5.36</v>
      </c>
      <c r="DUR25" s="3">
        <v>6.16</v>
      </c>
      <c r="DUS25" s="3">
        <v>5.0599999999999996</v>
      </c>
      <c r="DUT25" s="3">
        <v>7.93</v>
      </c>
      <c r="DUU25" s="3">
        <v>5.84</v>
      </c>
      <c r="DUV25" s="3" t="s">
        <v>5</v>
      </c>
      <c r="DUW25" s="3">
        <v>6.57</v>
      </c>
      <c r="DUX25" s="3">
        <v>5.5</v>
      </c>
      <c r="DUY25" s="3">
        <v>6.51</v>
      </c>
      <c r="DUZ25" s="3">
        <v>5.32</v>
      </c>
      <c r="DVA25" s="3">
        <v>6.53</v>
      </c>
      <c r="DVB25" s="3">
        <v>6.38</v>
      </c>
      <c r="DVC25" s="3">
        <v>6.09</v>
      </c>
      <c r="DVD25" s="3">
        <v>6.21</v>
      </c>
      <c r="DVE25" s="3">
        <v>5.71</v>
      </c>
      <c r="DVF25" s="3">
        <v>6.03</v>
      </c>
      <c r="DVG25" s="3">
        <v>6.37</v>
      </c>
      <c r="DVH25" s="3">
        <v>6.29</v>
      </c>
      <c r="DVI25" s="3">
        <v>5.77</v>
      </c>
      <c r="DVJ25" s="3">
        <v>6.01</v>
      </c>
      <c r="DVK25" s="3">
        <v>6.31</v>
      </c>
      <c r="DVL25" s="3">
        <v>8.16</v>
      </c>
      <c r="DVM25" s="3">
        <v>7.88</v>
      </c>
      <c r="DVN25" s="3">
        <v>6.9</v>
      </c>
      <c r="DVO25" s="3">
        <v>4.96</v>
      </c>
      <c r="DVP25" s="3">
        <v>5.98</v>
      </c>
      <c r="DVQ25" s="3">
        <v>6.29</v>
      </c>
      <c r="DVR25" s="3">
        <v>6.96</v>
      </c>
      <c r="DVS25" s="3">
        <v>6.91</v>
      </c>
      <c r="DVT25" s="3">
        <v>5.91</v>
      </c>
      <c r="DVU25" s="3">
        <v>6.08</v>
      </c>
      <c r="DVV25" s="3">
        <v>6.41</v>
      </c>
      <c r="DVW25" s="3">
        <v>7.1</v>
      </c>
      <c r="DVX25" s="3">
        <v>4.9800000000000004</v>
      </c>
      <c r="DVY25" s="3">
        <v>5.9</v>
      </c>
      <c r="DVZ25" s="3">
        <v>6.31</v>
      </c>
      <c r="DWA25" s="3">
        <v>5.04</v>
      </c>
      <c r="DWB25" s="3">
        <v>6.01</v>
      </c>
      <c r="DWC25" s="3">
        <v>4.47</v>
      </c>
      <c r="DWD25" s="3">
        <v>6.02</v>
      </c>
      <c r="DWE25" s="3">
        <v>4.9400000000000004</v>
      </c>
      <c r="DWF25" s="3">
        <v>7.43</v>
      </c>
      <c r="DWG25" s="3">
        <v>6.09</v>
      </c>
      <c r="DWH25" s="3">
        <v>7.27</v>
      </c>
      <c r="DWI25" s="3">
        <v>6.64</v>
      </c>
      <c r="DWJ25" s="3">
        <v>5.81</v>
      </c>
      <c r="DWK25" s="3">
        <v>6.25</v>
      </c>
      <c r="DWL25" s="3">
        <v>5.41</v>
      </c>
      <c r="DWM25" s="3">
        <v>5.72</v>
      </c>
      <c r="DWN25" s="3">
        <v>6.5</v>
      </c>
      <c r="DWO25" s="3">
        <v>5.67</v>
      </c>
      <c r="DWP25" s="3">
        <v>7.59</v>
      </c>
      <c r="DWQ25" s="3">
        <v>5.19</v>
      </c>
      <c r="DWR25" s="3">
        <v>5.91</v>
      </c>
      <c r="DWS25" s="3">
        <v>6.75</v>
      </c>
      <c r="DWT25" s="3">
        <v>6.06</v>
      </c>
      <c r="DWU25" s="3">
        <v>5.4</v>
      </c>
      <c r="DWV25" s="3">
        <v>6.95</v>
      </c>
      <c r="DWW25" s="3">
        <v>5.37</v>
      </c>
      <c r="DWX25" s="3">
        <v>6.25</v>
      </c>
      <c r="DWY25" s="3">
        <v>5.48</v>
      </c>
      <c r="DWZ25" s="3">
        <v>6.23</v>
      </c>
      <c r="DXA25" s="3">
        <v>6.29</v>
      </c>
      <c r="DXB25" s="3">
        <v>5.76</v>
      </c>
      <c r="DXC25" s="3">
        <v>7.29</v>
      </c>
      <c r="DXD25" s="3">
        <v>5.95</v>
      </c>
      <c r="DXE25" s="3">
        <v>6.22</v>
      </c>
      <c r="DXF25" s="3">
        <v>6.17</v>
      </c>
      <c r="DXG25" s="3">
        <v>6.35</v>
      </c>
      <c r="DXH25" s="3">
        <v>6.62</v>
      </c>
      <c r="DXI25" s="3">
        <v>5.98</v>
      </c>
      <c r="DXJ25" s="3">
        <v>6.62</v>
      </c>
      <c r="DXK25" s="3">
        <v>5.0999999999999996</v>
      </c>
      <c r="DXL25" s="3">
        <v>5.88</v>
      </c>
      <c r="DXM25" s="3">
        <v>6.29</v>
      </c>
      <c r="DXN25" s="3">
        <v>6.76</v>
      </c>
      <c r="DXO25" s="3">
        <v>6.17</v>
      </c>
      <c r="DXP25" s="3">
        <v>4.93</v>
      </c>
      <c r="DXQ25" s="3">
        <v>5.12</v>
      </c>
      <c r="DXR25" s="3">
        <v>6.41</v>
      </c>
      <c r="DXS25" s="3">
        <v>5.97</v>
      </c>
      <c r="DXT25" s="3">
        <v>6.09</v>
      </c>
      <c r="DXU25" s="3" t="s">
        <v>5</v>
      </c>
      <c r="DXV25" s="3" t="s">
        <v>5</v>
      </c>
      <c r="DXW25" s="3">
        <v>6.33</v>
      </c>
      <c r="DXX25" s="3">
        <v>6.5</v>
      </c>
      <c r="DXY25" s="3">
        <v>5.5</v>
      </c>
      <c r="DXZ25" s="3">
        <v>7.37</v>
      </c>
      <c r="DYA25" s="3">
        <v>6.25</v>
      </c>
      <c r="DYB25" s="3">
        <v>5.95</v>
      </c>
      <c r="DYC25" s="3" t="s">
        <v>5</v>
      </c>
      <c r="DYD25" s="3">
        <v>6.67</v>
      </c>
      <c r="DYE25" s="3">
        <v>6.19</v>
      </c>
      <c r="DYF25" s="3">
        <v>5.86</v>
      </c>
      <c r="DYG25" s="3">
        <v>5.38</v>
      </c>
      <c r="DYH25" s="3">
        <v>6.61</v>
      </c>
      <c r="DYI25" s="3">
        <v>4.59</v>
      </c>
      <c r="DYJ25" s="3">
        <v>4.57</v>
      </c>
      <c r="DYK25" s="3">
        <v>5.85</v>
      </c>
      <c r="DYL25" s="3">
        <v>6.12</v>
      </c>
      <c r="DYM25" s="3">
        <v>5.86</v>
      </c>
      <c r="DYN25" s="3">
        <v>9.34</v>
      </c>
      <c r="DYO25" s="3">
        <v>5.69</v>
      </c>
      <c r="DYP25" s="3">
        <v>6.29</v>
      </c>
      <c r="DYQ25" s="3">
        <v>5.35</v>
      </c>
      <c r="DYR25" s="3">
        <v>6.14</v>
      </c>
      <c r="DYS25" s="3">
        <v>5.86</v>
      </c>
      <c r="DYT25" s="3">
        <v>6.14</v>
      </c>
      <c r="DYU25" s="3">
        <v>8.43</v>
      </c>
      <c r="DYV25" s="3">
        <v>7.34</v>
      </c>
      <c r="DYW25" s="3">
        <v>6.61</v>
      </c>
      <c r="DYX25" s="3">
        <v>8.52</v>
      </c>
      <c r="DYY25" s="3">
        <v>8.18</v>
      </c>
      <c r="DYZ25" s="3">
        <v>7.47</v>
      </c>
      <c r="DZA25" s="3">
        <v>8.4499999999999993</v>
      </c>
      <c r="DZB25" s="3">
        <v>8.18</v>
      </c>
      <c r="DZC25" s="3">
        <v>7.77</v>
      </c>
      <c r="DZD25" s="3">
        <v>7.06</v>
      </c>
      <c r="DZE25" s="3">
        <v>6.51</v>
      </c>
      <c r="DZF25" s="3">
        <v>7.35</v>
      </c>
      <c r="DZG25" s="3">
        <v>7.57</v>
      </c>
      <c r="DZH25" s="3">
        <v>6.73</v>
      </c>
      <c r="DZI25" s="3">
        <v>6.79</v>
      </c>
      <c r="DZJ25" s="3">
        <v>6.64</v>
      </c>
      <c r="DZK25" s="3">
        <v>6.9</v>
      </c>
      <c r="DZL25" s="3">
        <v>8.41</v>
      </c>
      <c r="DZM25" s="3">
        <v>8.39</v>
      </c>
      <c r="DZN25" s="3">
        <v>7.41</v>
      </c>
      <c r="DZO25" s="3">
        <v>7.69</v>
      </c>
      <c r="DZP25" s="3">
        <v>5.73</v>
      </c>
      <c r="DZQ25" s="3">
        <v>8.1300000000000008</v>
      </c>
      <c r="DZR25" s="3">
        <v>7.93</v>
      </c>
      <c r="DZS25" s="3">
        <v>8.39</v>
      </c>
      <c r="DZT25" s="3">
        <v>8</v>
      </c>
      <c r="DZU25" s="3">
        <v>7.58</v>
      </c>
      <c r="DZV25" s="3">
        <v>6.66</v>
      </c>
      <c r="DZW25" s="3">
        <v>8.1300000000000008</v>
      </c>
      <c r="DZX25" s="3">
        <v>7.2</v>
      </c>
      <c r="DZY25" s="3">
        <v>5.65</v>
      </c>
      <c r="DZZ25" s="3">
        <v>6.53</v>
      </c>
      <c r="EAA25" s="3">
        <v>7.28</v>
      </c>
      <c r="EAB25" s="3">
        <v>7.65</v>
      </c>
      <c r="EAC25" s="3">
        <v>7.07</v>
      </c>
      <c r="EAD25" s="3">
        <v>8.1</v>
      </c>
      <c r="EAE25" s="3">
        <v>6.84</v>
      </c>
      <c r="EAF25" s="3">
        <v>7.01</v>
      </c>
      <c r="EAG25" s="3">
        <v>8.18</v>
      </c>
      <c r="EAH25" s="3">
        <v>7.55</v>
      </c>
      <c r="EAI25" s="3">
        <v>8.44</v>
      </c>
      <c r="EAJ25" s="3">
        <v>6.95</v>
      </c>
      <c r="EAK25" s="3">
        <v>7.48</v>
      </c>
      <c r="EAL25" s="3">
        <v>6.92</v>
      </c>
      <c r="EAM25" s="3">
        <v>6</v>
      </c>
      <c r="EAN25" s="3">
        <v>7.09</v>
      </c>
      <c r="EAO25" s="3">
        <v>7.77</v>
      </c>
      <c r="EAP25" s="3">
        <v>7.86</v>
      </c>
      <c r="EAQ25" s="3">
        <v>6.82</v>
      </c>
      <c r="EAR25" s="3">
        <v>6.8</v>
      </c>
      <c r="EAS25" s="3">
        <v>10.1</v>
      </c>
      <c r="EAT25" s="3">
        <v>7.38</v>
      </c>
      <c r="EAU25" s="3">
        <v>6.46</v>
      </c>
      <c r="EAV25" s="3">
        <v>7.99</v>
      </c>
      <c r="EAW25" s="3">
        <v>7.5</v>
      </c>
      <c r="EAX25" s="3">
        <v>7.72</v>
      </c>
      <c r="EAY25" s="3">
        <v>6.83</v>
      </c>
      <c r="EAZ25" s="3">
        <v>6.15</v>
      </c>
      <c r="EBA25" s="3">
        <v>7.4</v>
      </c>
      <c r="EBB25" s="3">
        <v>6.35</v>
      </c>
      <c r="EBC25" s="3">
        <v>7.52</v>
      </c>
      <c r="EBD25" s="3">
        <v>8.67</v>
      </c>
      <c r="EBE25" s="3">
        <v>6.2</v>
      </c>
      <c r="EBF25" s="3">
        <v>8.11</v>
      </c>
      <c r="EBG25" s="3">
        <v>6.99</v>
      </c>
      <c r="EBH25" s="3">
        <v>7.62</v>
      </c>
      <c r="EBI25" s="3">
        <v>6.57</v>
      </c>
      <c r="EBJ25" s="3">
        <v>7.88</v>
      </c>
      <c r="EBK25" s="3">
        <v>9.1300000000000008</v>
      </c>
      <c r="EBL25" s="3">
        <v>6.98</v>
      </c>
      <c r="EBM25" s="3">
        <v>9.51</v>
      </c>
      <c r="EBN25" s="3">
        <v>8.49</v>
      </c>
      <c r="EBO25" s="3">
        <v>7.5</v>
      </c>
      <c r="EBP25" s="3">
        <v>8.74</v>
      </c>
      <c r="EBQ25" s="3">
        <v>8.1999999999999993</v>
      </c>
      <c r="EBR25" s="3">
        <v>8.56</v>
      </c>
      <c r="EBS25" s="3">
        <v>6.79</v>
      </c>
      <c r="EBT25" s="3">
        <v>6.26</v>
      </c>
      <c r="EBU25" s="3">
        <v>7.78</v>
      </c>
      <c r="EBV25" s="3">
        <v>8.16</v>
      </c>
      <c r="EBW25" s="3">
        <v>5.83</v>
      </c>
      <c r="EBX25" s="3">
        <v>7.09</v>
      </c>
      <c r="EBY25" s="3">
        <v>6.1</v>
      </c>
      <c r="EBZ25" s="3">
        <v>7.18</v>
      </c>
      <c r="ECA25" s="3">
        <v>4.5999999999999996</v>
      </c>
      <c r="ECB25" s="3">
        <v>6.28</v>
      </c>
      <c r="ECC25" s="3">
        <v>6.41</v>
      </c>
      <c r="ECD25" s="3">
        <v>7.73</v>
      </c>
      <c r="ECE25" s="3">
        <v>8.0399999999999991</v>
      </c>
      <c r="ECF25" s="3">
        <v>7.97</v>
      </c>
      <c r="ECG25" s="3">
        <v>8.3699999999999992</v>
      </c>
      <c r="ECH25" s="3">
        <v>7.1</v>
      </c>
      <c r="ECI25" s="3">
        <v>7.87</v>
      </c>
      <c r="ECJ25" s="3">
        <v>7.87</v>
      </c>
      <c r="ECK25" s="3">
        <v>6.44</v>
      </c>
      <c r="ECL25" s="3">
        <v>9.0500000000000007</v>
      </c>
      <c r="ECM25" s="3">
        <v>8.19</v>
      </c>
      <c r="ECN25" s="3">
        <v>7.77</v>
      </c>
      <c r="ECO25" s="3">
        <v>6.86</v>
      </c>
      <c r="ECP25" s="3">
        <v>7.04</v>
      </c>
      <c r="ECQ25" s="3">
        <v>6.57</v>
      </c>
      <c r="ECR25" s="3">
        <v>7.43</v>
      </c>
      <c r="ECS25" s="3">
        <v>7.53</v>
      </c>
      <c r="ECT25" s="3">
        <v>8.7899999999999991</v>
      </c>
      <c r="ECU25" s="3">
        <v>5.48</v>
      </c>
      <c r="ECV25" s="3" t="s">
        <v>5</v>
      </c>
      <c r="ECW25" s="3">
        <v>6.72</v>
      </c>
      <c r="ECX25" s="3">
        <v>8.31</v>
      </c>
      <c r="ECY25" s="3">
        <v>6.99</v>
      </c>
      <c r="ECZ25" s="3">
        <v>9.08</v>
      </c>
      <c r="EDA25" s="3">
        <v>7.11</v>
      </c>
      <c r="EDB25" s="3">
        <v>7.88</v>
      </c>
      <c r="EDC25" s="3">
        <v>7.23</v>
      </c>
      <c r="EDD25" s="3" t="s">
        <v>5</v>
      </c>
      <c r="EDE25" s="3">
        <v>7.45</v>
      </c>
      <c r="EDF25" s="3">
        <v>7.81</v>
      </c>
      <c r="EDG25" s="3">
        <v>7.51</v>
      </c>
      <c r="EDH25" s="3">
        <v>7.11</v>
      </c>
      <c r="EDI25" s="3">
        <v>5.52</v>
      </c>
      <c r="EDJ25" s="3">
        <v>7.36</v>
      </c>
      <c r="EDK25" s="3">
        <v>7.56</v>
      </c>
      <c r="EDL25" s="3">
        <v>7.72</v>
      </c>
      <c r="EDM25" s="3">
        <v>8.67</v>
      </c>
      <c r="EDN25" s="3">
        <v>6.93</v>
      </c>
      <c r="EDO25" s="3">
        <v>8.23</v>
      </c>
      <c r="EDP25" s="3">
        <v>7.29</v>
      </c>
      <c r="EDQ25" s="3">
        <v>5.88</v>
      </c>
      <c r="EDR25" s="3">
        <v>7.88</v>
      </c>
      <c r="EDS25" s="3">
        <v>7.26</v>
      </c>
      <c r="EDT25" s="3">
        <v>7.27</v>
      </c>
      <c r="EDU25" s="3">
        <v>6.94</v>
      </c>
      <c r="EDV25" s="3">
        <v>9.2100000000000009</v>
      </c>
      <c r="EDW25" s="3">
        <v>3.8</v>
      </c>
      <c r="EDX25" s="3">
        <v>7.04</v>
      </c>
      <c r="EDY25" s="3">
        <v>7.92</v>
      </c>
      <c r="EDZ25" s="3">
        <v>7.72</v>
      </c>
      <c r="EEA25" s="3">
        <v>7.29</v>
      </c>
      <c r="EEB25" s="3">
        <v>6.43</v>
      </c>
      <c r="EEC25" s="3">
        <v>5.64</v>
      </c>
      <c r="EED25" s="3">
        <v>7.84</v>
      </c>
      <c r="EEE25" s="3">
        <v>6.81</v>
      </c>
      <c r="EEF25" s="3">
        <v>6.81</v>
      </c>
      <c r="EEG25" s="3">
        <v>7.59</v>
      </c>
      <c r="EEH25" s="3">
        <v>8.68</v>
      </c>
      <c r="EEI25" s="3">
        <v>7.72</v>
      </c>
      <c r="EEJ25" s="3">
        <v>7.18</v>
      </c>
      <c r="EEK25" s="3">
        <v>7.44</v>
      </c>
      <c r="EEL25" s="3">
        <v>6.42</v>
      </c>
      <c r="EEM25" s="3">
        <v>7.48</v>
      </c>
      <c r="EEN25" s="3">
        <v>7.81</v>
      </c>
      <c r="EEO25" s="3">
        <v>7</v>
      </c>
      <c r="EEP25" s="3">
        <v>9.3699999999999992</v>
      </c>
      <c r="EEQ25" s="3">
        <v>7.67</v>
      </c>
      <c r="EER25" s="3">
        <v>7.41</v>
      </c>
      <c r="EES25" s="3" t="s">
        <v>5</v>
      </c>
      <c r="EET25" s="3">
        <v>5.75</v>
      </c>
      <c r="EEU25" s="3">
        <v>7.28</v>
      </c>
      <c r="EEV25" s="3">
        <v>7.43</v>
      </c>
      <c r="EEW25" s="3">
        <v>7.53</v>
      </c>
      <c r="EEX25" s="3">
        <v>5.35</v>
      </c>
      <c r="EEY25" s="3">
        <v>7.44</v>
      </c>
      <c r="EEZ25" s="3">
        <v>6.49</v>
      </c>
      <c r="EFA25" s="3">
        <v>6.02</v>
      </c>
      <c r="EFB25" s="3">
        <v>7.11</v>
      </c>
      <c r="EFC25" s="3">
        <v>7.12</v>
      </c>
      <c r="EFD25" s="3">
        <v>7.72</v>
      </c>
      <c r="EFE25" s="3">
        <v>7.68</v>
      </c>
      <c r="EFF25" s="3">
        <v>6.43</v>
      </c>
      <c r="EFG25" s="3">
        <v>6.67</v>
      </c>
      <c r="EFH25" s="3">
        <v>7.09</v>
      </c>
      <c r="EFI25" s="3">
        <v>8.17</v>
      </c>
      <c r="EFJ25" s="3">
        <v>7.52</v>
      </c>
      <c r="EFK25" s="3">
        <v>7.22</v>
      </c>
      <c r="EFL25" s="3">
        <v>7.46</v>
      </c>
      <c r="EFM25" s="3">
        <v>6.88</v>
      </c>
      <c r="EFN25" s="3">
        <v>7.66</v>
      </c>
      <c r="EFO25" s="3">
        <v>5.8</v>
      </c>
      <c r="EFP25" s="3">
        <v>6.22</v>
      </c>
      <c r="EFQ25" s="3">
        <v>6</v>
      </c>
      <c r="EFR25" s="3">
        <v>5.15</v>
      </c>
      <c r="EFS25" s="3">
        <v>5.15</v>
      </c>
      <c r="EFT25" s="3">
        <v>7.19</v>
      </c>
      <c r="EFU25" s="3">
        <v>7.32</v>
      </c>
      <c r="EFV25" s="3">
        <v>5.64</v>
      </c>
      <c r="EFW25" s="3">
        <v>5.88</v>
      </c>
      <c r="EFX25" s="3">
        <v>6.69</v>
      </c>
      <c r="EFY25" s="3">
        <v>6.5</v>
      </c>
      <c r="EFZ25" s="3">
        <v>7.06</v>
      </c>
      <c r="EGA25" s="3" t="s">
        <v>5</v>
      </c>
      <c r="EGB25" s="3">
        <v>5.93</v>
      </c>
      <c r="EGC25" s="3">
        <v>5.34</v>
      </c>
      <c r="EGD25" s="3">
        <v>6.27</v>
      </c>
      <c r="EGE25" s="3">
        <v>6.01</v>
      </c>
      <c r="EGF25" s="3">
        <v>5.18</v>
      </c>
      <c r="EGG25" s="3">
        <v>5.87</v>
      </c>
      <c r="EGH25" s="3">
        <v>5.59</v>
      </c>
      <c r="EGI25" s="3">
        <v>5.63</v>
      </c>
      <c r="EGJ25" s="3">
        <v>5.25</v>
      </c>
      <c r="EGK25" s="3">
        <v>6.37</v>
      </c>
      <c r="EGL25" s="3">
        <v>6.29</v>
      </c>
      <c r="EGM25" s="3">
        <v>5.99</v>
      </c>
      <c r="EGN25" s="3">
        <v>4.63</v>
      </c>
      <c r="EGO25" s="3">
        <v>5.16</v>
      </c>
      <c r="EGP25" s="3">
        <v>4.84</v>
      </c>
      <c r="EGQ25" s="3">
        <v>6.03</v>
      </c>
      <c r="EGR25" s="3">
        <v>4.1500000000000004</v>
      </c>
      <c r="EGS25" s="3">
        <v>6.09</v>
      </c>
      <c r="EGT25" s="3">
        <v>6.42</v>
      </c>
      <c r="EGU25" s="3">
        <v>4.59</v>
      </c>
      <c r="EGV25" s="3">
        <v>5.61</v>
      </c>
      <c r="EGW25" s="3">
        <v>5.66</v>
      </c>
      <c r="EGX25" s="3">
        <v>4.3899999999999997</v>
      </c>
      <c r="EGY25" s="3">
        <v>4.7699999999999996</v>
      </c>
      <c r="EGZ25" s="3">
        <v>6.72</v>
      </c>
      <c r="EHA25" s="3">
        <v>5.55</v>
      </c>
      <c r="EHB25" s="3">
        <v>6.29</v>
      </c>
      <c r="EHC25" s="3">
        <v>4.5199999999999996</v>
      </c>
      <c r="EHD25" s="3">
        <v>6.73</v>
      </c>
      <c r="EHE25" s="3">
        <v>5.49</v>
      </c>
      <c r="EHF25" s="3">
        <v>5.17</v>
      </c>
      <c r="EHG25" s="3">
        <v>5.96</v>
      </c>
      <c r="EHH25" s="3">
        <v>4.54</v>
      </c>
      <c r="EHI25" s="3">
        <v>6.14</v>
      </c>
      <c r="EHJ25" s="3">
        <v>6.06</v>
      </c>
      <c r="EHK25" s="3">
        <v>4.2699999999999996</v>
      </c>
      <c r="EHL25" s="3">
        <v>5.98</v>
      </c>
      <c r="EHM25" s="3">
        <v>5.0599999999999996</v>
      </c>
      <c r="EHN25" s="3">
        <v>5.76</v>
      </c>
      <c r="EHO25" s="3" t="s">
        <v>5</v>
      </c>
      <c r="EHP25" s="3">
        <v>5.75</v>
      </c>
      <c r="EHQ25" s="3">
        <v>6.53</v>
      </c>
      <c r="EHR25" s="3">
        <v>5.57</v>
      </c>
      <c r="EHS25" s="3">
        <v>6.62</v>
      </c>
      <c r="EHT25" s="3">
        <v>5.56</v>
      </c>
      <c r="EHU25" s="3">
        <v>5.8</v>
      </c>
      <c r="EHV25" s="3">
        <v>5.26</v>
      </c>
      <c r="EHW25" s="3">
        <v>5.68</v>
      </c>
      <c r="EHX25" s="3">
        <v>5.25</v>
      </c>
      <c r="EHY25" s="3">
        <v>5.0199999999999996</v>
      </c>
      <c r="EHZ25" s="3">
        <v>5.96</v>
      </c>
      <c r="EIA25" s="3">
        <v>5.05</v>
      </c>
      <c r="EIB25" s="3">
        <v>7.25</v>
      </c>
      <c r="EIC25" s="3">
        <v>6.18</v>
      </c>
      <c r="EID25" s="3">
        <v>4.76</v>
      </c>
      <c r="EIE25" s="3">
        <v>4.88</v>
      </c>
      <c r="EIF25" s="3">
        <v>5.44</v>
      </c>
      <c r="EIG25" s="3">
        <v>4.96</v>
      </c>
      <c r="EIH25" s="3">
        <v>5.81</v>
      </c>
      <c r="EII25" s="3">
        <v>6.68</v>
      </c>
      <c r="EIJ25" s="3">
        <v>6.42</v>
      </c>
      <c r="EIK25" s="3">
        <v>6.2</v>
      </c>
      <c r="EIL25" s="3">
        <v>5.67</v>
      </c>
      <c r="EIM25" s="3">
        <v>5.71</v>
      </c>
      <c r="EIN25" s="3">
        <v>5.75</v>
      </c>
      <c r="EIO25" s="3">
        <v>5.47</v>
      </c>
      <c r="EIP25" s="3">
        <v>6.01</v>
      </c>
      <c r="EIQ25" s="3">
        <v>6.05</v>
      </c>
      <c r="EIR25" s="3">
        <v>7.23</v>
      </c>
      <c r="EIS25" s="3">
        <v>5.9</v>
      </c>
      <c r="EIT25" s="3">
        <v>5.9</v>
      </c>
      <c r="EIU25" s="3">
        <v>5.62</v>
      </c>
      <c r="EIV25" s="3">
        <v>5.16</v>
      </c>
      <c r="EIW25" s="3">
        <v>6.18</v>
      </c>
      <c r="EIX25" s="3">
        <v>5.52</v>
      </c>
      <c r="EIY25" s="3">
        <v>6.47</v>
      </c>
      <c r="EIZ25" s="3">
        <v>5.53</v>
      </c>
      <c r="EJA25" s="3">
        <v>4.76</v>
      </c>
      <c r="EJB25" s="3">
        <v>5.29</v>
      </c>
      <c r="EJC25" s="3">
        <v>6.22</v>
      </c>
      <c r="EJD25" s="3">
        <v>4.88</v>
      </c>
      <c r="EJE25" s="3">
        <v>5.71</v>
      </c>
      <c r="EJF25" s="3">
        <v>6.61</v>
      </c>
      <c r="EJG25" s="3">
        <v>5.94</v>
      </c>
      <c r="EJH25" s="3">
        <v>6.41</v>
      </c>
      <c r="EJI25" s="3">
        <v>5.94</v>
      </c>
      <c r="EJJ25" s="3">
        <v>6.5</v>
      </c>
      <c r="EJK25" s="3">
        <v>5.7</v>
      </c>
      <c r="EJL25" s="3">
        <v>5.99</v>
      </c>
      <c r="EJM25" s="3">
        <v>7.23</v>
      </c>
      <c r="EJN25" s="3" t="s">
        <v>5</v>
      </c>
      <c r="EJO25" s="3">
        <v>6.45</v>
      </c>
      <c r="EJP25" s="3">
        <v>6.14</v>
      </c>
      <c r="EJQ25" s="3">
        <v>4.47</v>
      </c>
      <c r="EJR25" s="3">
        <v>5.63</v>
      </c>
      <c r="EJS25" s="3">
        <v>6.82</v>
      </c>
      <c r="EJT25" s="3">
        <v>5.63</v>
      </c>
      <c r="EJU25" s="3">
        <v>6.08</v>
      </c>
      <c r="EJV25" s="3">
        <v>5.97</v>
      </c>
      <c r="EJW25" s="3">
        <v>6.99</v>
      </c>
      <c r="EJX25" s="3">
        <v>5.62</v>
      </c>
      <c r="EJY25" s="3" t="s">
        <v>5</v>
      </c>
      <c r="EJZ25" s="3">
        <v>6.33</v>
      </c>
      <c r="EKA25" s="3">
        <v>6.59</v>
      </c>
      <c r="EKB25" s="3">
        <v>5.91</v>
      </c>
      <c r="EKC25" s="3">
        <v>6.32</v>
      </c>
      <c r="EKD25" s="3">
        <v>5.03</v>
      </c>
      <c r="EKE25" s="3">
        <v>5.52</v>
      </c>
      <c r="EKF25" s="3">
        <v>5.81</v>
      </c>
      <c r="EKG25" s="3">
        <v>6.3</v>
      </c>
      <c r="EKH25" s="3">
        <v>6.71</v>
      </c>
      <c r="EKI25" s="3">
        <v>6.76</v>
      </c>
      <c r="EKJ25" s="3">
        <v>6.12</v>
      </c>
      <c r="EKK25" s="3">
        <v>4.41</v>
      </c>
      <c r="EKL25" s="3">
        <v>7.22</v>
      </c>
      <c r="EKM25" s="3">
        <v>5.44</v>
      </c>
      <c r="EKN25" s="3">
        <v>5.82</v>
      </c>
      <c r="EKO25" s="3" t="s">
        <v>5</v>
      </c>
      <c r="EKP25" s="3">
        <v>5.13</v>
      </c>
      <c r="EKQ25" s="3">
        <v>6.1</v>
      </c>
      <c r="EKR25" s="3">
        <v>4.71</v>
      </c>
      <c r="EKS25" s="3">
        <v>3.75</v>
      </c>
      <c r="EKT25" s="3">
        <v>5.3</v>
      </c>
      <c r="EKU25" s="3">
        <v>7.85</v>
      </c>
      <c r="EKV25" s="3">
        <v>7.61</v>
      </c>
      <c r="EKW25" s="3">
        <v>6.46</v>
      </c>
      <c r="EKX25" s="3">
        <v>7.88</v>
      </c>
      <c r="EKY25" s="3">
        <v>5.7</v>
      </c>
      <c r="EKZ25" s="3">
        <v>5.76</v>
      </c>
      <c r="ELA25" s="3">
        <v>6.07</v>
      </c>
      <c r="ELB25" s="3">
        <v>5.32</v>
      </c>
      <c r="ELC25" s="3" t="s">
        <v>5</v>
      </c>
      <c r="ELD25" s="3">
        <v>8.66</v>
      </c>
      <c r="ELE25" s="3">
        <v>5.26</v>
      </c>
      <c r="ELF25" s="3">
        <v>5.56</v>
      </c>
      <c r="ELG25" s="3">
        <v>5.78</v>
      </c>
      <c r="ELH25" s="3">
        <v>9.14</v>
      </c>
      <c r="ELI25" s="3">
        <v>5.83</v>
      </c>
      <c r="ELJ25" s="3">
        <v>7.51</v>
      </c>
      <c r="ELK25" s="3">
        <v>6.51</v>
      </c>
      <c r="ELL25" s="3">
        <v>5.89</v>
      </c>
      <c r="ELM25" s="3">
        <v>6.94</v>
      </c>
      <c r="ELN25" s="3">
        <v>5.9</v>
      </c>
      <c r="ELO25" s="3">
        <v>5.91</v>
      </c>
      <c r="ELP25" s="3">
        <v>6.07</v>
      </c>
      <c r="ELQ25" s="3">
        <v>5.58</v>
      </c>
      <c r="ELR25" s="3">
        <v>6.05</v>
      </c>
      <c r="ELS25" s="3">
        <v>6.48</v>
      </c>
      <c r="ELT25" s="3">
        <v>5.89</v>
      </c>
      <c r="ELU25" s="3">
        <v>6.37</v>
      </c>
      <c r="ELV25" s="3">
        <v>6.65</v>
      </c>
      <c r="ELW25" s="3">
        <v>7.1</v>
      </c>
      <c r="ELX25" s="3">
        <v>6.58</v>
      </c>
      <c r="ELY25" s="3">
        <v>5.67</v>
      </c>
      <c r="ELZ25" s="3">
        <v>6.63</v>
      </c>
      <c r="EMA25" s="3">
        <v>5.65</v>
      </c>
      <c r="EMB25" s="3">
        <v>5.41</v>
      </c>
      <c r="EMC25" s="3">
        <v>5.83</v>
      </c>
      <c r="EMD25" s="3">
        <v>6.38</v>
      </c>
      <c r="EME25" s="3">
        <v>5.36</v>
      </c>
      <c r="EMF25" s="3">
        <v>5.22</v>
      </c>
      <c r="EMG25" s="3">
        <v>6.86</v>
      </c>
      <c r="EMH25" s="3">
        <v>6.72</v>
      </c>
      <c r="EMI25" s="3">
        <v>7.46</v>
      </c>
      <c r="EMJ25" s="3">
        <v>5.42</v>
      </c>
      <c r="EMK25" s="3">
        <v>6.36</v>
      </c>
      <c r="EML25" s="3">
        <v>6</v>
      </c>
      <c r="EMM25" s="3">
        <v>5.27</v>
      </c>
      <c r="EMN25" s="3">
        <v>5.86</v>
      </c>
      <c r="EMO25" s="3">
        <v>6.17</v>
      </c>
      <c r="EMP25" s="3">
        <v>7.1</v>
      </c>
      <c r="EMQ25" s="3">
        <v>6.35</v>
      </c>
      <c r="EMR25" s="3">
        <v>6.49</v>
      </c>
      <c r="EMS25" s="3">
        <v>6.42</v>
      </c>
      <c r="EMT25" s="3">
        <v>5.82</v>
      </c>
      <c r="EMU25" s="3">
        <v>6.16</v>
      </c>
      <c r="EMV25" s="3">
        <v>4.8099999999999996</v>
      </c>
      <c r="EMW25" s="3">
        <v>15.7</v>
      </c>
      <c r="EMX25" s="3">
        <v>6.66</v>
      </c>
      <c r="EMY25" s="3" t="s">
        <v>5</v>
      </c>
      <c r="EMZ25" s="3">
        <v>7.38</v>
      </c>
      <c r="ENA25" s="3">
        <v>6.83</v>
      </c>
      <c r="ENB25" s="3">
        <v>6.47</v>
      </c>
      <c r="ENC25" s="3">
        <v>6.44</v>
      </c>
      <c r="END25" s="3">
        <v>10.92</v>
      </c>
      <c r="ENE25" s="3">
        <v>7.39</v>
      </c>
      <c r="ENF25" s="3">
        <v>6.35</v>
      </c>
      <c r="ENG25" s="3">
        <v>7.79</v>
      </c>
      <c r="ENH25" s="3">
        <v>7.94</v>
      </c>
      <c r="ENI25" s="3">
        <v>6.55</v>
      </c>
      <c r="ENJ25" s="3">
        <v>6.24</v>
      </c>
      <c r="ENK25" s="3">
        <v>6.5</v>
      </c>
      <c r="ENL25" s="3">
        <v>8.02</v>
      </c>
      <c r="ENM25" s="3">
        <v>7.12</v>
      </c>
      <c r="ENN25" s="3">
        <v>8.09</v>
      </c>
      <c r="ENO25" s="3">
        <v>5.64</v>
      </c>
      <c r="ENP25" s="3">
        <v>6.4</v>
      </c>
      <c r="ENQ25" s="3">
        <v>6.54</v>
      </c>
      <c r="ENR25" s="3">
        <v>7.8</v>
      </c>
      <c r="ENS25" s="3">
        <v>10.34</v>
      </c>
      <c r="ENT25" s="3">
        <v>11.55</v>
      </c>
      <c r="ENU25" s="3">
        <v>7.17</v>
      </c>
      <c r="ENV25" s="3">
        <v>6.25</v>
      </c>
      <c r="ENW25" s="3">
        <v>11.07</v>
      </c>
      <c r="ENX25" s="3">
        <v>6.85</v>
      </c>
      <c r="ENY25" s="3">
        <v>8.0500000000000007</v>
      </c>
      <c r="ENZ25" s="3">
        <v>6.31</v>
      </c>
      <c r="EOA25" s="3">
        <v>6.99</v>
      </c>
      <c r="EOB25" s="3">
        <v>7.96</v>
      </c>
      <c r="EOC25" s="3">
        <v>6.86</v>
      </c>
      <c r="EOD25" s="3">
        <v>7.48</v>
      </c>
      <c r="EOE25" s="3">
        <v>4.9000000000000004</v>
      </c>
      <c r="EOF25" s="3">
        <v>10.32</v>
      </c>
      <c r="EOG25" s="3">
        <v>7.4</v>
      </c>
      <c r="EOH25" s="3">
        <v>6.39</v>
      </c>
      <c r="EOI25" s="3">
        <v>8.25</v>
      </c>
      <c r="EOJ25" s="3">
        <v>6.73</v>
      </c>
      <c r="EOK25" s="3">
        <v>6.55</v>
      </c>
      <c r="EOL25" s="3">
        <v>6.65</v>
      </c>
      <c r="EOM25" s="3">
        <v>6.72</v>
      </c>
      <c r="EON25" s="3">
        <v>5.14</v>
      </c>
      <c r="EOO25" s="3">
        <v>5.72</v>
      </c>
      <c r="EOP25" s="3">
        <v>7.54</v>
      </c>
      <c r="EOQ25" s="3">
        <v>10.4</v>
      </c>
      <c r="EOR25" s="3">
        <v>6.16</v>
      </c>
      <c r="EOS25" s="3">
        <v>6.82</v>
      </c>
      <c r="EOT25" s="3">
        <v>8.0299999999999994</v>
      </c>
      <c r="EOU25" s="3">
        <v>8.25</v>
      </c>
      <c r="EOV25" s="3">
        <v>5.64</v>
      </c>
      <c r="EOW25" s="3">
        <v>6.77</v>
      </c>
      <c r="EOX25" s="3">
        <v>8.2799999999999994</v>
      </c>
      <c r="EOY25" s="3" t="s">
        <v>5</v>
      </c>
      <c r="EOZ25" s="3" t="s">
        <v>5</v>
      </c>
      <c r="EPA25" s="3">
        <v>7.24</v>
      </c>
      <c r="EPB25" s="3">
        <v>6.68</v>
      </c>
      <c r="EPC25" s="3">
        <v>7.9</v>
      </c>
      <c r="EPD25" s="3">
        <v>6.29</v>
      </c>
      <c r="EPE25" s="3">
        <v>6.94</v>
      </c>
      <c r="EPF25" s="3">
        <v>6.85</v>
      </c>
      <c r="EPG25" s="3">
        <v>5.68</v>
      </c>
      <c r="EPH25" s="3">
        <v>7.1</v>
      </c>
      <c r="EPI25" s="3">
        <v>7.55</v>
      </c>
      <c r="EPJ25" s="3">
        <v>7.49</v>
      </c>
      <c r="EPK25" s="3">
        <v>7.56</v>
      </c>
      <c r="EPL25" s="3">
        <v>6.95</v>
      </c>
      <c r="EPM25" s="3">
        <v>5.9</v>
      </c>
      <c r="EPN25" s="3">
        <v>6.06</v>
      </c>
      <c r="EPO25" s="3">
        <v>6.52</v>
      </c>
      <c r="EPP25" s="3">
        <v>6.77</v>
      </c>
      <c r="EPQ25" s="3">
        <v>7.12</v>
      </c>
      <c r="EPR25" s="3">
        <v>7.21</v>
      </c>
      <c r="EPS25" s="3">
        <v>6.3</v>
      </c>
      <c r="EPT25" s="3">
        <v>6.1</v>
      </c>
      <c r="EPU25" s="3">
        <v>7.63</v>
      </c>
      <c r="EPV25" s="3">
        <v>7.23</v>
      </c>
      <c r="EPW25" s="3">
        <v>7.24</v>
      </c>
      <c r="EPX25" s="3">
        <v>7.27</v>
      </c>
      <c r="EPY25" s="3">
        <v>7.07</v>
      </c>
      <c r="EPZ25" s="3">
        <v>6.23</v>
      </c>
      <c r="EQA25" s="3">
        <v>8.2200000000000006</v>
      </c>
      <c r="EQB25" s="3">
        <v>5.94</v>
      </c>
      <c r="EQC25" s="3">
        <v>6.49</v>
      </c>
      <c r="EQD25" s="3">
        <v>7.57</v>
      </c>
      <c r="EQE25" s="3">
        <v>7.56</v>
      </c>
      <c r="EQF25" s="3">
        <v>6.36</v>
      </c>
      <c r="EQG25" s="3">
        <v>6.62</v>
      </c>
      <c r="EQH25" s="3">
        <v>7.23</v>
      </c>
      <c r="EQI25" s="3">
        <v>7.14</v>
      </c>
      <c r="EQJ25" s="3">
        <v>5.0199999999999996</v>
      </c>
      <c r="EQK25" s="3">
        <v>6.37</v>
      </c>
      <c r="EQL25" s="3">
        <v>6.09</v>
      </c>
      <c r="EQM25" s="3">
        <v>8.4600000000000009</v>
      </c>
      <c r="EQN25" s="3">
        <v>6.34</v>
      </c>
      <c r="EQO25" s="3">
        <v>6.15</v>
      </c>
      <c r="EQP25" s="3">
        <v>6.61</v>
      </c>
      <c r="EQQ25" s="3">
        <v>6.43</v>
      </c>
      <c r="EQR25" s="3">
        <v>7.43</v>
      </c>
      <c r="EQS25" s="3">
        <v>5.86</v>
      </c>
      <c r="EQT25" s="3">
        <v>10.4</v>
      </c>
      <c r="EQU25" s="3">
        <v>7.34</v>
      </c>
      <c r="EQV25" s="3">
        <v>5.5</v>
      </c>
      <c r="EQW25" s="3">
        <v>6.24</v>
      </c>
      <c r="EQX25" s="3">
        <v>6.89</v>
      </c>
      <c r="EQY25" s="3">
        <v>5.89</v>
      </c>
      <c r="EQZ25" s="3">
        <v>7.54</v>
      </c>
      <c r="ERA25" s="3">
        <v>5.79</v>
      </c>
      <c r="ERB25" s="3">
        <v>6.81</v>
      </c>
      <c r="ERC25" s="3">
        <v>6.28</v>
      </c>
      <c r="ERD25" s="3">
        <v>6.68</v>
      </c>
      <c r="ERE25" s="3">
        <v>6.76</v>
      </c>
      <c r="ERF25" s="3">
        <v>6.39</v>
      </c>
      <c r="ERG25" s="3">
        <v>9.91</v>
      </c>
      <c r="ERH25" s="3">
        <v>6.77</v>
      </c>
      <c r="ERI25" s="3">
        <v>7.61</v>
      </c>
      <c r="ERJ25" s="3">
        <v>6.71</v>
      </c>
      <c r="ERK25" s="3">
        <v>6.44</v>
      </c>
      <c r="ERL25" s="3">
        <v>5.96</v>
      </c>
      <c r="ERM25" s="3">
        <v>7.47</v>
      </c>
      <c r="ERN25" s="3">
        <v>5.17</v>
      </c>
      <c r="ERO25" s="3">
        <v>6.97</v>
      </c>
      <c r="ERP25" s="3">
        <v>8.07</v>
      </c>
      <c r="ERQ25" s="3">
        <v>6.76</v>
      </c>
      <c r="ERR25" s="3">
        <v>7.04</v>
      </c>
      <c r="ERS25" s="3">
        <v>6.38</v>
      </c>
      <c r="ERT25" s="3">
        <v>6.84</v>
      </c>
      <c r="ERU25" s="3">
        <v>6.8</v>
      </c>
      <c r="ERV25" s="3">
        <v>7.57</v>
      </c>
      <c r="ERW25" s="3">
        <v>6.4</v>
      </c>
      <c r="ERX25" s="3">
        <v>5.71</v>
      </c>
      <c r="ERY25" s="3">
        <v>6.63</v>
      </c>
      <c r="ERZ25" s="3">
        <v>5.78</v>
      </c>
      <c r="ESA25" s="3">
        <v>6.23</v>
      </c>
      <c r="ESB25" s="3">
        <v>6.8</v>
      </c>
      <c r="ESC25" s="3">
        <v>6.55</v>
      </c>
      <c r="ESD25" s="3">
        <v>8.8800000000000008</v>
      </c>
      <c r="ESE25" s="3">
        <v>7.22</v>
      </c>
      <c r="ESF25" s="3">
        <v>9.3699999999999992</v>
      </c>
      <c r="ESG25" s="3">
        <v>7.8</v>
      </c>
      <c r="ESH25" s="3">
        <v>8.14</v>
      </c>
      <c r="ESI25" s="3">
        <v>6.03</v>
      </c>
      <c r="ESJ25" s="3">
        <v>7.14</v>
      </c>
      <c r="ESK25" s="3">
        <v>5.96</v>
      </c>
      <c r="ESL25" s="3">
        <v>6.58</v>
      </c>
      <c r="ESM25" s="3">
        <v>6.28</v>
      </c>
      <c r="ESN25" s="3">
        <v>6.85</v>
      </c>
      <c r="ESO25" s="3">
        <v>6.03</v>
      </c>
      <c r="ESP25" s="3">
        <v>6.69</v>
      </c>
      <c r="ESQ25" s="3">
        <v>6.64</v>
      </c>
      <c r="ESR25" s="3">
        <v>7.03</v>
      </c>
      <c r="ESS25" s="3">
        <v>6.52</v>
      </c>
      <c r="EST25" s="3">
        <v>6.38</v>
      </c>
      <c r="ESU25" s="3">
        <v>7.19</v>
      </c>
      <c r="ESV25" s="3">
        <v>5.9</v>
      </c>
      <c r="ESW25" s="3">
        <v>6.37</v>
      </c>
      <c r="ESX25" s="3">
        <v>7.76</v>
      </c>
      <c r="ESY25" s="3">
        <v>6.7</v>
      </c>
      <c r="ESZ25" s="3">
        <v>8.1199999999999992</v>
      </c>
      <c r="ETA25" s="3">
        <v>7.3</v>
      </c>
      <c r="ETB25" s="3">
        <v>7.54</v>
      </c>
      <c r="ETC25" s="3">
        <v>6.78</v>
      </c>
      <c r="ETD25" s="3">
        <v>7.21</v>
      </c>
      <c r="ETE25" s="3">
        <v>6.85</v>
      </c>
      <c r="ETF25" s="3">
        <v>6.9</v>
      </c>
      <c r="ETG25" s="3">
        <v>6.16</v>
      </c>
      <c r="ETH25" s="3">
        <v>7.44</v>
      </c>
      <c r="ETI25" s="3">
        <v>7.6</v>
      </c>
      <c r="ETJ25" s="3">
        <v>8.0500000000000007</v>
      </c>
      <c r="ETK25" s="3">
        <v>6.59</v>
      </c>
      <c r="ETL25" s="3">
        <v>5.43</v>
      </c>
      <c r="ETM25" s="3">
        <v>8.2200000000000006</v>
      </c>
      <c r="ETN25" s="3">
        <v>6.78</v>
      </c>
      <c r="ETO25" s="3">
        <v>7.66</v>
      </c>
      <c r="ETP25" s="3">
        <v>6.12</v>
      </c>
      <c r="ETQ25" s="3">
        <v>6.66</v>
      </c>
      <c r="ETR25" s="3">
        <v>7.42</v>
      </c>
      <c r="ETS25" s="3">
        <v>6.01</v>
      </c>
      <c r="ETT25" s="3">
        <v>6.98</v>
      </c>
      <c r="ETU25" s="3">
        <v>9.6999999999999993</v>
      </c>
      <c r="ETV25" s="3">
        <v>6.59</v>
      </c>
      <c r="ETW25" s="3">
        <v>7.34</v>
      </c>
      <c r="ETX25" s="3">
        <v>6.88</v>
      </c>
      <c r="ETY25" s="3">
        <v>6.38</v>
      </c>
      <c r="ETZ25" s="3">
        <v>6.08</v>
      </c>
      <c r="EUA25" s="3">
        <v>8.0299999999999994</v>
      </c>
      <c r="EUB25" s="3">
        <v>7.51</v>
      </c>
      <c r="EUC25" s="3">
        <v>7.26</v>
      </c>
      <c r="EUD25" s="3">
        <v>7.11</v>
      </c>
      <c r="EUE25" s="3">
        <v>7.77</v>
      </c>
      <c r="EUF25" s="3">
        <v>6.93</v>
      </c>
      <c r="EUG25" s="3">
        <v>8.2200000000000006</v>
      </c>
      <c r="EUH25" s="3">
        <v>7.51</v>
      </c>
      <c r="EUI25" s="3">
        <v>6.9</v>
      </c>
      <c r="EUJ25" s="3">
        <v>7.13</v>
      </c>
      <c r="EUK25" s="3">
        <v>8.9700000000000006</v>
      </c>
      <c r="EUL25" s="3">
        <v>6.98</v>
      </c>
      <c r="EUM25" s="3" t="s">
        <v>5</v>
      </c>
      <c r="EUN25" s="3" t="s">
        <v>5</v>
      </c>
      <c r="EUO25" s="3">
        <v>10.73</v>
      </c>
      <c r="EUP25" s="3">
        <v>6.87</v>
      </c>
      <c r="EUQ25" s="3">
        <v>7.03</v>
      </c>
      <c r="EUR25" s="3" t="s">
        <v>5</v>
      </c>
      <c r="EUS25" s="3">
        <v>6.96</v>
      </c>
      <c r="EUT25" s="3">
        <v>7.68</v>
      </c>
      <c r="EUU25" s="3">
        <v>7.95</v>
      </c>
      <c r="EUV25" s="3">
        <v>7.09</v>
      </c>
      <c r="EUW25" s="3">
        <v>5.73</v>
      </c>
      <c r="EUX25" s="3">
        <v>6.07</v>
      </c>
      <c r="EUY25" s="3">
        <v>6.59</v>
      </c>
      <c r="EUZ25" s="3" t="s">
        <v>5</v>
      </c>
      <c r="EVA25" s="3">
        <v>6.78</v>
      </c>
      <c r="EVB25" s="3">
        <v>6.08</v>
      </c>
      <c r="EVC25" s="3">
        <v>7.87</v>
      </c>
      <c r="EVD25" s="3">
        <v>7.6</v>
      </c>
      <c r="EVE25" s="3">
        <v>6.54</v>
      </c>
      <c r="EVF25" s="3">
        <v>4.2</v>
      </c>
      <c r="EVG25" s="3">
        <v>5.22</v>
      </c>
      <c r="EVH25" s="3" t="s">
        <v>5</v>
      </c>
      <c r="EVI25" s="3">
        <v>9.27</v>
      </c>
      <c r="EVJ25" s="3">
        <v>7.46</v>
      </c>
      <c r="EVK25" s="3">
        <v>6.39</v>
      </c>
      <c r="EVL25" s="3">
        <v>9.15</v>
      </c>
      <c r="EVM25" s="3">
        <v>8.8000000000000007</v>
      </c>
      <c r="EVN25" s="3">
        <v>7.15</v>
      </c>
      <c r="EVO25" s="3">
        <v>6.09</v>
      </c>
      <c r="EVP25" s="3">
        <v>6.96</v>
      </c>
      <c r="EVQ25" s="3">
        <v>7.43</v>
      </c>
      <c r="EVR25" s="3">
        <v>8.24</v>
      </c>
      <c r="EVS25" s="3">
        <v>7.09</v>
      </c>
      <c r="EVT25" s="3">
        <v>7.32</v>
      </c>
      <c r="EVU25" s="3">
        <v>7.49</v>
      </c>
      <c r="EVV25" s="3">
        <v>8.1</v>
      </c>
      <c r="EVW25" s="3">
        <v>6.09</v>
      </c>
      <c r="EVX25" s="3">
        <v>7.51</v>
      </c>
      <c r="EVY25" s="3">
        <v>8.52</v>
      </c>
      <c r="EVZ25" s="3">
        <v>7.46</v>
      </c>
      <c r="EWA25" s="3">
        <v>6.97</v>
      </c>
      <c r="EWB25" s="3">
        <v>6.97</v>
      </c>
      <c r="EWC25" s="3">
        <v>5.63</v>
      </c>
      <c r="EWD25" s="3">
        <v>6.03</v>
      </c>
      <c r="EWE25" s="3">
        <v>7.9</v>
      </c>
      <c r="EWF25" s="3">
        <v>8.4499999999999993</v>
      </c>
      <c r="EWG25" s="3">
        <v>4.13</v>
      </c>
      <c r="EWH25" s="3">
        <v>6.81</v>
      </c>
      <c r="EWI25" s="3">
        <v>6.08</v>
      </c>
      <c r="EWJ25" s="3">
        <v>7.34</v>
      </c>
      <c r="EWK25" s="3">
        <v>7.51</v>
      </c>
      <c r="EWL25" s="3">
        <v>6.74</v>
      </c>
      <c r="EWM25" s="3">
        <v>6.69</v>
      </c>
      <c r="EWN25" s="3">
        <v>8.16</v>
      </c>
      <c r="EWO25" s="3">
        <v>5.83</v>
      </c>
      <c r="EWP25" s="3">
        <v>6.46</v>
      </c>
      <c r="EWQ25" s="3">
        <v>7.31</v>
      </c>
      <c r="EWR25" s="3">
        <v>8.65</v>
      </c>
      <c r="EWS25" s="3">
        <v>6.4</v>
      </c>
      <c r="EWT25" s="3">
        <v>7.5</v>
      </c>
      <c r="EWU25" s="3">
        <v>8.43</v>
      </c>
      <c r="EWV25" s="3">
        <v>6.93</v>
      </c>
      <c r="EWW25" s="3">
        <v>6.26</v>
      </c>
      <c r="EWX25" s="3">
        <v>6.01</v>
      </c>
      <c r="EWY25" s="3">
        <v>6.93</v>
      </c>
      <c r="EWZ25" s="3">
        <v>7.13</v>
      </c>
      <c r="EXA25" s="3">
        <v>5.72</v>
      </c>
      <c r="EXB25" s="3">
        <v>6.8</v>
      </c>
      <c r="EXC25" s="3">
        <v>7.8</v>
      </c>
      <c r="EXD25" s="3">
        <v>6.91</v>
      </c>
      <c r="EXE25" s="3">
        <v>7.07</v>
      </c>
      <c r="EXF25" s="3">
        <v>7.74</v>
      </c>
      <c r="EXG25" s="3">
        <v>6.43</v>
      </c>
      <c r="EXH25" s="3">
        <v>9.2799999999999994</v>
      </c>
      <c r="EXI25" s="3">
        <v>6.95</v>
      </c>
      <c r="EXJ25" s="3">
        <v>7.64</v>
      </c>
      <c r="EXK25" s="3">
        <v>8.08</v>
      </c>
      <c r="EXL25" s="3">
        <v>5.77</v>
      </c>
      <c r="EXM25" s="3" t="s">
        <v>5</v>
      </c>
      <c r="EXN25" s="3">
        <v>6.34</v>
      </c>
      <c r="EXO25" s="3">
        <v>7.27</v>
      </c>
      <c r="EXP25" s="3">
        <v>7.27</v>
      </c>
      <c r="EXQ25" s="3">
        <v>7.22</v>
      </c>
      <c r="EXR25" s="3">
        <v>6.21</v>
      </c>
      <c r="EXS25" s="3">
        <v>6.7</v>
      </c>
      <c r="EXT25" s="3" t="s">
        <v>5</v>
      </c>
      <c r="EXU25" s="3">
        <v>7.27</v>
      </c>
      <c r="EXV25" s="3">
        <v>5.81</v>
      </c>
      <c r="EXW25" s="3">
        <v>8.6999999999999993</v>
      </c>
      <c r="EXX25" s="3">
        <v>7.55</v>
      </c>
      <c r="EXY25" s="3">
        <v>5.94</v>
      </c>
      <c r="EXZ25" s="3">
        <v>5.93</v>
      </c>
      <c r="EYA25" s="3">
        <v>8.27</v>
      </c>
      <c r="EYB25" s="3">
        <v>6.36</v>
      </c>
      <c r="EYC25" s="3">
        <v>7.93</v>
      </c>
      <c r="EYD25" s="3">
        <v>7.15</v>
      </c>
      <c r="EYE25" s="3">
        <v>6.23</v>
      </c>
      <c r="EYF25" s="3">
        <v>6.38</v>
      </c>
      <c r="EYG25" s="3">
        <v>7.35</v>
      </c>
      <c r="EYH25" s="3">
        <v>7.34</v>
      </c>
      <c r="EYI25" s="3">
        <v>5.92</v>
      </c>
      <c r="EYJ25" s="3">
        <v>6.29</v>
      </c>
      <c r="EYK25" s="3">
        <v>7.36</v>
      </c>
      <c r="EYL25" s="3">
        <v>6.55</v>
      </c>
      <c r="EYM25" s="3">
        <v>7.4</v>
      </c>
      <c r="EYN25" s="3">
        <v>7.29</v>
      </c>
      <c r="EYO25" s="3">
        <v>6.68</v>
      </c>
      <c r="EYP25" s="3">
        <v>9.36</v>
      </c>
      <c r="EYQ25" s="3">
        <v>7.25</v>
      </c>
      <c r="EYR25" s="3">
        <v>7.44</v>
      </c>
      <c r="EYS25" s="3">
        <v>6.76</v>
      </c>
      <c r="EYT25" s="3">
        <v>6.77</v>
      </c>
      <c r="EYU25" s="3">
        <v>7.72</v>
      </c>
      <c r="EYV25" s="3">
        <v>7.04</v>
      </c>
      <c r="EYW25" s="3">
        <v>7.54</v>
      </c>
      <c r="EYX25" s="3">
        <v>6.99</v>
      </c>
      <c r="EYY25" s="3">
        <v>5.48</v>
      </c>
      <c r="EYZ25" s="3">
        <v>8.42</v>
      </c>
      <c r="EZA25" s="3">
        <v>7.82</v>
      </c>
      <c r="EZB25" s="3" t="s">
        <v>5</v>
      </c>
      <c r="EZC25" s="3">
        <v>6.31</v>
      </c>
      <c r="EZD25" s="3">
        <v>6.78</v>
      </c>
      <c r="EZE25" s="3">
        <v>6.74</v>
      </c>
      <c r="EZF25" s="3">
        <v>7.28</v>
      </c>
      <c r="EZG25" s="3">
        <v>7.51</v>
      </c>
      <c r="EZH25" s="3">
        <v>7.24</v>
      </c>
      <c r="EZI25" s="3">
        <v>6.28</v>
      </c>
      <c r="EZJ25" s="3">
        <v>8.44</v>
      </c>
      <c r="EZK25" s="3">
        <v>7.05</v>
      </c>
      <c r="EZL25" s="3">
        <v>6.57</v>
      </c>
      <c r="EZM25" s="3" t="s">
        <v>5</v>
      </c>
      <c r="EZN25" s="3">
        <v>7.41</v>
      </c>
      <c r="EZO25" s="3">
        <v>8.08</v>
      </c>
      <c r="EZP25" s="3">
        <v>7.39</v>
      </c>
      <c r="EZQ25" s="3">
        <v>6.39</v>
      </c>
      <c r="EZR25" s="3">
        <v>7.35</v>
      </c>
      <c r="EZS25" s="3">
        <v>8.31</v>
      </c>
      <c r="EZT25" s="3">
        <v>7.04</v>
      </c>
      <c r="EZU25" s="3">
        <v>6.36</v>
      </c>
      <c r="EZV25" s="3">
        <v>8.01</v>
      </c>
      <c r="EZW25" s="3">
        <v>7.56</v>
      </c>
      <c r="EZX25" s="3">
        <v>7.66</v>
      </c>
      <c r="EZY25" s="3">
        <v>5.96</v>
      </c>
      <c r="EZZ25" s="3">
        <v>7.73</v>
      </c>
      <c r="FAA25" s="3" t="s">
        <v>5</v>
      </c>
      <c r="FAB25" s="3">
        <v>6.8</v>
      </c>
      <c r="FAC25" s="3">
        <v>6.64</v>
      </c>
      <c r="FAD25" s="3">
        <v>6.34</v>
      </c>
      <c r="FAE25" s="3" t="s">
        <v>5</v>
      </c>
      <c r="FAF25" s="3">
        <v>7.66</v>
      </c>
      <c r="FAG25" s="3">
        <v>7.92</v>
      </c>
      <c r="FAH25" s="3">
        <v>7.16</v>
      </c>
      <c r="FAI25" s="3">
        <v>7.85</v>
      </c>
      <c r="FAJ25" s="3">
        <v>7.74</v>
      </c>
      <c r="FAK25" s="3">
        <v>7.18</v>
      </c>
      <c r="FAL25" s="3">
        <v>5.59</v>
      </c>
      <c r="FAM25" s="3">
        <v>6.18</v>
      </c>
      <c r="FAN25" s="3">
        <v>6.26</v>
      </c>
      <c r="FAO25" s="3">
        <v>7.11</v>
      </c>
      <c r="FAP25" s="3">
        <v>6.96</v>
      </c>
      <c r="FAQ25" s="3">
        <v>6.42</v>
      </c>
      <c r="FAR25" s="3">
        <v>8.16</v>
      </c>
      <c r="FAS25" s="3">
        <v>7.33</v>
      </c>
      <c r="FAT25" s="3">
        <v>7.49</v>
      </c>
      <c r="FAU25" s="3" t="s">
        <v>5</v>
      </c>
      <c r="FAV25" s="3">
        <v>7.44</v>
      </c>
      <c r="FAW25" s="3">
        <v>6.81</v>
      </c>
      <c r="FAX25" s="3">
        <v>7.01</v>
      </c>
      <c r="FAY25" s="3">
        <v>9.32</v>
      </c>
      <c r="FAZ25" s="3">
        <v>7.5</v>
      </c>
      <c r="FBA25" s="3">
        <v>6.81</v>
      </c>
      <c r="FBB25" s="3">
        <v>7.43</v>
      </c>
      <c r="FBC25" s="3">
        <v>7.41</v>
      </c>
      <c r="FBD25" s="3">
        <v>7.18</v>
      </c>
      <c r="FBE25" s="3">
        <v>7.47</v>
      </c>
      <c r="FBF25" s="3">
        <v>8.16</v>
      </c>
      <c r="FBG25" s="3">
        <v>6.93</v>
      </c>
      <c r="FBH25" s="3">
        <v>6.65</v>
      </c>
      <c r="FBI25" s="3">
        <v>9.99</v>
      </c>
      <c r="FBJ25" s="3">
        <v>6.42</v>
      </c>
      <c r="FBK25" s="3">
        <v>7.29</v>
      </c>
      <c r="FBL25" s="3" t="s">
        <v>5</v>
      </c>
      <c r="FBM25" s="3" t="s">
        <v>5</v>
      </c>
      <c r="FBN25" s="3">
        <v>6.59</v>
      </c>
      <c r="FBO25" s="3">
        <v>7.15</v>
      </c>
      <c r="FBP25" s="3">
        <v>7.65</v>
      </c>
      <c r="FBQ25" s="3">
        <v>5.26</v>
      </c>
      <c r="FBR25" s="3">
        <v>7.5</v>
      </c>
      <c r="FBS25" s="3">
        <v>5.38</v>
      </c>
      <c r="FBT25" s="3">
        <v>8.52</v>
      </c>
      <c r="FBU25" s="3" t="s">
        <v>5</v>
      </c>
      <c r="FBV25" s="3">
        <v>7.44</v>
      </c>
      <c r="FBW25" s="3">
        <v>8.0399999999999991</v>
      </c>
      <c r="FBX25" s="3">
        <v>7.02</v>
      </c>
      <c r="FBY25" s="3">
        <v>7.62</v>
      </c>
      <c r="FBZ25" s="3">
        <v>6.22</v>
      </c>
      <c r="FCA25" s="3">
        <v>7.84</v>
      </c>
      <c r="FCB25" s="3">
        <v>5.95</v>
      </c>
      <c r="FCC25" s="3">
        <v>5.22</v>
      </c>
      <c r="FCD25" s="3">
        <v>5.7</v>
      </c>
      <c r="FCE25" s="3">
        <v>6.49</v>
      </c>
      <c r="FCF25" s="3">
        <v>7.8</v>
      </c>
      <c r="FCG25" s="3">
        <v>5.85</v>
      </c>
      <c r="FCH25" s="3">
        <v>7.14</v>
      </c>
      <c r="FCI25" s="3">
        <v>6.91</v>
      </c>
      <c r="FCJ25" s="3">
        <v>7.63</v>
      </c>
      <c r="FCK25" s="3">
        <v>7.89</v>
      </c>
      <c r="FCL25" s="3">
        <v>5.89</v>
      </c>
      <c r="FCM25" s="3">
        <v>6.44</v>
      </c>
      <c r="FCN25" s="3">
        <v>7.67</v>
      </c>
      <c r="FCO25" s="3" t="s">
        <v>5</v>
      </c>
      <c r="FCP25" s="3">
        <v>7.04</v>
      </c>
      <c r="FCQ25" s="3">
        <v>6.01</v>
      </c>
      <c r="FCR25" s="3" t="s">
        <v>5</v>
      </c>
      <c r="FCS25" s="3">
        <v>6.92</v>
      </c>
      <c r="FCT25" s="3">
        <v>7.21</v>
      </c>
      <c r="FCU25" s="3">
        <v>7.12</v>
      </c>
      <c r="FCV25" s="3">
        <v>8.7200000000000006</v>
      </c>
      <c r="FCW25" s="3">
        <v>7.42</v>
      </c>
      <c r="FCX25" s="3">
        <v>6.38</v>
      </c>
      <c r="FCY25" s="3">
        <v>7.6</v>
      </c>
      <c r="FCZ25" s="3">
        <v>7.25</v>
      </c>
      <c r="FDA25" s="3">
        <v>5.95</v>
      </c>
      <c r="FDB25" s="3">
        <v>7.41</v>
      </c>
      <c r="FDC25" s="3">
        <v>6.21</v>
      </c>
      <c r="FDD25" s="3">
        <v>8.18</v>
      </c>
      <c r="FDE25" s="3">
        <v>7.18</v>
      </c>
      <c r="FDF25" s="3">
        <v>8.14</v>
      </c>
      <c r="FDG25" s="3">
        <v>6.94</v>
      </c>
      <c r="FDH25" s="3">
        <v>8.27</v>
      </c>
      <c r="FDI25" s="3">
        <v>6.95</v>
      </c>
      <c r="FDJ25" s="3">
        <v>9.67</v>
      </c>
      <c r="FDK25" s="3">
        <v>6.69</v>
      </c>
      <c r="FDL25" s="3">
        <v>7.96</v>
      </c>
      <c r="FDM25" s="3">
        <v>7.31</v>
      </c>
      <c r="FDN25" s="3">
        <v>6.41</v>
      </c>
      <c r="FDO25" s="3">
        <v>7.3</v>
      </c>
      <c r="FDP25" s="3">
        <v>8.75</v>
      </c>
      <c r="FDQ25" s="3" t="s">
        <v>5</v>
      </c>
      <c r="FDR25" s="3">
        <v>8.3699999999999992</v>
      </c>
      <c r="FDS25" s="3">
        <v>7.3</v>
      </c>
      <c r="FDT25" s="3">
        <v>6.44</v>
      </c>
      <c r="FDU25" s="3">
        <v>6.84</v>
      </c>
      <c r="FDV25" s="3">
        <v>7.39</v>
      </c>
      <c r="FDW25" s="3">
        <v>5.56</v>
      </c>
      <c r="FDX25" s="3">
        <v>6.24</v>
      </c>
      <c r="FDY25" s="3">
        <v>6.77</v>
      </c>
      <c r="FDZ25" s="3">
        <v>7.42</v>
      </c>
      <c r="FEA25" s="3">
        <v>9.6</v>
      </c>
      <c r="FEB25" s="3">
        <v>7.96</v>
      </c>
      <c r="FEC25" s="3">
        <v>7.1</v>
      </c>
      <c r="FED25" s="3">
        <v>6.46</v>
      </c>
      <c r="FEE25" s="3">
        <v>6.73</v>
      </c>
      <c r="FEF25" s="3">
        <v>7.5</v>
      </c>
      <c r="FEG25" s="3">
        <v>8.08</v>
      </c>
      <c r="FEH25" s="3">
        <v>7.42</v>
      </c>
      <c r="FEI25" s="3">
        <v>7.23</v>
      </c>
      <c r="FEJ25" s="3">
        <v>5.96</v>
      </c>
      <c r="FEK25" s="3">
        <v>6.95</v>
      </c>
      <c r="FEL25" s="3">
        <v>7.63</v>
      </c>
      <c r="FEM25" s="3">
        <v>6.4</v>
      </c>
      <c r="FEN25" s="3">
        <v>6.54</v>
      </c>
      <c r="FEO25" s="3">
        <v>8.4600000000000009</v>
      </c>
      <c r="FEP25" s="3">
        <v>7.75</v>
      </c>
      <c r="FEQ25" s="3">
        <v>8.42</v>
      </c>
      <c r="FER25" s="3">
        <v>5.74</v>
      </c>
      <c r="FES25" s="3">
        <v>6.23</v>
      </c>
      <c r="FET25" s="3">
        <v>8.7200000000000006</v>
      </c>
      <c r="FEU25" s="3">
        <v>8.58</v>
      </c>
      <c r="FEV25" s="3">
        <v>6.68</v>
      </c>
      <c r="FEW25" s="3">
        <v>6.47</v>
      </c>
      <c r="FEX25" s="3">
        <v>7.01</v>
      </c>
      <c r="FEY25" s="3">
        <v>6.87</v>
      </c>
      <c r="FEZ25" s="3">
        <v>7.68</v>
      </c>
      <c r="FFA25" s="3">
        <v>7.64</v>
      </c>
      <c r="FFB25" s="3">
        <v>7.11</v>
      </c>
      <c r="FFC25" s="3">
        <v>6.38</v>
      </c>
      <c r="FFD25" s="3">
        <v>6.79</v>
      </c>
      <c r="FFE25" s="3">
        <v>10.62</v>
      </c>
      <c r="FFF25" s="3">
        <v>8.09</v>
      </c>
      <c r="FFG25" s="3">
        <v>8.0299999999999994</v>
      </c>
      <c r="FFH25" s="3">
        <v>9.2899999999999991</v>
      </c>
      <c r="FFI25" s="3">
        <v>8.09</v>
      </c>
      <c r="FFJ25" s="3">
        <v>6.94</v>
      </c>
      <c r="FFK25" s="3">
        <v>5.5</v>
      </c>
      <c r="FFL25" s="3">
        <v>6.39</v>
      </c>
      <c r="FFM25" s="3">
        <v>6.42</v>
      </c>
      <c r="FFN25" s="3">
        <v>8.9600000000000009</v>
      </c>
      <c r="FFO25" s="3">
        <v>7.03</v>
      </c>
      <c r="FFP25" s="3">
        <v>7.45</v>
      </c>
      <c r="FFQ25" s="3">
        <v>7.02</v>
      </c>
      <c r="FFR25" s="3">
        <v>6.96</v>
      </c>
      <c r="FFS25" s="3">
        <v>7.36</v>
      </c>
      <c r="FFT25" s="3">
        <v>7.15</v>
      </c>
      <c r="FFU25" s="3">
        <v>6.98</v>
      </c>
      <c r="FFV25" s="3">
        <v>8.35</v>
      </c>
      <c r="FFW25" s="3">
        <v>7.64</v>
      </c>
      <c r="FFX25" s="3">
        <v>7.76</v>
      </c>
      <c r="FFY25" s="3">
        <v>6.44</v>
      </c>
      <c r="FFZ25" s="3">
        <v>6.42</v>
      </c>
      <c r="FGA25" s="3">
        <v>8.51</v>
      </c>
      <c r="FGB25" s="3">
        <v>6.05</v>
      </c>
      <c r="FGC25" s="3">
        <v>8.3699999999999992</v>
      </c>
      <c r="FGD25" s="3">
        <v>8.27</v>
      </c>
      <c r="FGE25" s="3">
        <v>7.32</v>
      </c>
      <c r="FGF25" s="3">
        <v>8</v>
      </c>
      <c r="FGG25" s="3">
        <v>7.89</v>
      </c>
      <c r="FGH25" s="3">
        <v>8.18</v>
      </c>
      <c r="FGI25" s="3">
        <v>7.62</v>
      </c>
      <c r="FGJ25" s="3">
        <v>7.9</v>
      </c>
      <c r="FGK25" s="3">
        <v>10.86</v>
      </c>
      <c r="FGL25" s="3">
        <v>6.82</v>
      </c>
      <c r="FGM25" s="3">
        <v>7.26</v>
      </c>
      <c r="FGN25" s="3">
        <v>8.24</v>
      </c>
      <c r="FGO25" s="3">
        <v>7.95</v>
      </c>
      <c r="FGP25" s="3">
        <v>6.55</v>
      </c>
      <c r="FGQ25" s="3">
        <v>6.76</v>
      </c>
      <c r="FGR25" s="3">
        <v>6.29</v>
      </c>
      <c r="FGS25" s="3">
        <v>7.96</v>
      </c>
      <c r="FGT25" s="3">
        <v>8.65</v>
      </c>
      <c r="FGU25" s="3">
        <v>7.86</v>
      </c>
      <c r="FGV25" s="3">
        <v>7.9</v>
      </c>
      <c r="FGW25" s="3">
        <v>7.93</v>
      </c>
      <c r="FGX25" s="3">
        <v>6.69</v>
      </c>
      <c r="FGY25" s="3">
        <v>8.51</v>
      </c>
      <c r="FGZ25" s="3">
        <v>7.28</v>
      </c>
      <c r="FHA25" s="3">
        <v>7.23</v>
      </c>
      <c r="FHB25" s="3">
        <v>7.88</v>
      </c>
      <c r="FHC25" s="3">
        <v>6.32</v>
      </c>
      <c r="FHD25" s="3">
        <v>6.58</v>
      </c>
      <c r="FHE25" s="3">
        <v>5.0199999999999996</v>
      </c>
      <c r="FHF25" s="3">
        <v>7.33</v>
      </c>
      <c r="FHG25" s="3">
        <v>6.99</v>
      </c>
      <c r="FHH25" s="3">
        <v>5.19</v>
      </c>
      <c r="FHI25" s="3">
        <v>7.03</v>
      </c>
      <c r="FHJ25" s="3">
        <v>8.26</v>
      </c>
      <c r="FHK25" s="3">
        <v>6.27</v>
      </c>
      <c r="FHL25" s="3">
        <v>7.49</v>
      </c>
      <c r="FHM25" s="3">
        <v>7.46</v>
      </c>
      <c r="FHN25" s="3">
        <v>6.51</v>
      </c>
      <c r="FHO25" s="3">
        <v>6.38</v>
      </c>
      <c r="FHP25" s="3">
        <v>6.36</v>
      </c>
      <c r="FHQ25" s="3">
        <v>7.82</v>
      </c>
      <c r="FHR25" s="3">
        <v>7.53</v>
      </c>
      <c r="FHS25" s="3">
        <v>8.56</v>
      </c>
      <c r="FHT25" s="3">
        <v>7.28</v>
      </c>
      <c r="FHU25" s="3">
        <v>3.86</v>
      </c>
      <c r="FHV25" s="3">
        <v>7.49</v>
      </c>
      <c r="FHW25" s="3">
        <v>9.09</v>
      </c>
      <c r="FHX25" s="3">
        <v>7.93</v>
      </c>
      <c r="FHY25" s="3">
        <v>6.13</v>
      </c>
      <c r="FHZ25" s="3" t="s">
        <v>5</v>
      </c>
      <c r="FIA25" s="3">
        <v>7.12</v>
      </c>
      <c r="FIB25" s="3">
        <v>6.63</v>
      </c>
      <c r="FIC25" s="3">
        <v>7.3</v>
      </c>
      <c r="FID25" s="3">
        <v>9.16</v>
      </c>
      <c r="FIE25" s="3">
        <v>8.1999999999999993</v>
      </c>
      <c r="FIF25" s="3">
        <v>13.26</v>
      </c>
      <c r="FIG25" s="3">
        <v>6.18</v>
      </c>
      <c r="FIH25" s="3">
        <v>6.3</v>
      </c>
      <c r="FII25" s="3">
        <v>7.61</v>
      </c>
      <c r="FIJ25" s="3">
        <v>7.29</v>
      </c>
      <c r="FIK25" s="3">
        <v>22.55</v>
      </c>
      <c r="FIL25" s="3">
        <v>10.51</v>
      </c>
      <c r="FIM25" s="3">
        <v>8.43</v>
      </c>
      <c r="FIN25" s="3">
        <v>23.87</v>
      </c>
      <c r="FIO25" s="3">
        <v>8.09</v>
      </c>
      <c r="FIP25" s="3" t="s">
        <v>5</v>
      </c>
      <c r="FIQ25" s="3">
        <v>11.78</v>
      </c>
      <c r="FIR25" s="3">
        <v>49.8</v>
      </c>
      <c r="FIS25" s="3">
        <v>7.69</v>
      </c>
      <c r="FIT25" s="3" t="s">
        <v>5</v>
      </c>
      <c r="FIU25" s="3" t="s">
        <v>5</v>
      </c>
      <c r="FIV25" s="3" t="s">
        <v>2792</v>
      </c>
      <c r="FIW25" s="3">
        <v>8.11</v>
      </c>
      <c r="FIX25" s="3">
        <v>7.53</v>
      </c>
      <c r="FIY25" s="3">
        <v>11.72</v>
      </c>
      <c r="FIZ25" s="3" t="s">
        <v>5</v>
      </c>
      <c r="FJA25" s="3">
        <v>12.24</v>
      </c>
      <c r="FJB25" s="3">
        <v>21.39</v>
      </c>
      <c r="FJC25" s="3">
        <v>10.67</v>
      </c>
      <c r="FJD25" s="3">
        <v>6.26</v>
      </c>
      <c r="FJE25" s="3">
        <v>7.38</v>
      </c>
      <c r="FJF25" s="3" t="s">
        <v>5</v>
      </c>
      <c r="FJG25" s="3" t="s">
        <v>5</v>
      </c>
      <c r="FJH25" s="3">
        <v>6.28</v>
      </c>
      <c r="FJI25" s="3">
        <v>9.32</v>
      </c>
      <c r="FJJ25" s="3" t="s">
        <v>5</v>
      </c>
      <c r="FJK25" s="3">
        <v>10.6</v>
      </c>
      <c r="FJL25" s="3">
        <v>10.02</v>
      </c>
      <c r="FJM25" s="3">
        <v>35.53</v>
      </c>
      <c r="FJN25" s="3">
        <v>7.32</v>
      </c>
      <c r="FJO25" s="3" t="s">
        <v>5</v>
      </c>
      <c r="FJP25" s="3">
        <v>6.43</v>
      </c>
      <c r="FJQ25" s="3">
        <v>17.440000000000001</v>
      </c>
      <c r="FJR25" s="3">
        <v>11.95</v>
      </c>
      <c r="FJS25" s="3" t="s">
        <v>5</v>
      </c>
      <c r="FJT25" s="3">
        <v>11.68</v>
      </c>
      <c r="FJU25" s="3">
        <v>5.01</v>
      </c>
      <c r="FJV25" s="3">
        <v>9.7100000000000009</v>
      </c>
      <c r="FJW25" s="3">
        <v>15.24</v>
      </c>
      <c r="FJX25" s="3">
        <v>23.19</v>
      </c>
      <c r="FJY25" s="3" t="s">
        <v>5</v>
      </c>
      <c r="FJZ25" s="3">
        <v>25.78</v>
      </c>
      <c r="FKA25" s="3">
        <v>5.77</v>
      </c>
      <c r="FKB25" s="3">
        <v>6.35</v>
      </c>
      <c r="FKC25" s="3">
        <v>6.14</v>
      </c>
      <c r="FKD25" s="3">
        <v>5.65</v>
      </c>
      <c r="FKE25" s="3">
        <v>5.79</v>
      </c>
      <c r="FKF25" s="3">
        <v>6.28</v>
      </c>
      <c r="FKG25" s="3">
        <v>6</v>
      </c>
      <c r="FKH25" s="3">
        <v>6.88</v>
      </c>
      <c r="FKI25" s="3">
        <v>13.01</v>
      </c>
      <c r="FKJ25" s="3">
        <v>5.36</v>
      </c>
      <c r="FKK25" s="3">
        <v>4.5599999999999996</v>
      </c>
      <c r="FKL25" s="3">
        <v>6.7</v>
      </c>
      <c r="FKM25" s="3">
        <v>6.73</v>
      </c>
      <c r="FKN25" s="3">
        <v>6.78</v>
      </c>
      <c r="FKO25" s="3">
        <v>5.57</v>
      </c>
      <c r="FKP25" s="3">
        <v>6.22</v>
      </c>
      <c r="FKQ25" s="3" t="s">
        <v>5</v>
      </c>
      <c r="FKR25" s="3">
        <v>6.66</v>
      </c>
      <c r="FKS25" s="3">
        <v>5.67</v>
      </c>
      <c r="FKT25" s="3">
        <v>7.53</v>
      </c>
      <c r="FKU25" s="3">
        <v>5.97</v>
      </c>
      <c r="FKV25" s="3">
        <v>5.18</v>
      </c>
      <c r="FKW25" s="3">
        <v>5.86</v>
      </c>
      <c r="FKX25" s="3">
        <v>6.55</v>
      </c>
      <c r="FKY25" s="3">
        <v>5.8</v>
      </c>
      <c r="FKZ25" s="3">
        <v>6.07</v>
      </c>
      <c r="FLA25" s="3">
        <v>4.93</v>
      </c>
      <c r="FLB25" s="3">
        <v>5.4</v>
      </c>
      <c r="FLC25" s="3">
        <v>6.22</v>
      </c>
      <c r="FLD25" s="3">
        <v>6.18</v>
      </c>
      <c r="FLE25" s="3">
        <v>6.42</v>
      </c>
      <c r="FLF25" s="3">
        <v>7.15</v>
      </c>
      <c r="FLG25" s="3">
        <v>5.56</v>
      </c>
      <c r="FLH25" s="3">
        <v>7.54</v>
      </c>
      <c r="FLI25" s="3">
        <v>5.98</v>
      </c>
      <c r="FLJ25" s="3">
        <v>6.86</v>
      </c>
      <c r="FLK25" s="3">
        <v>6.16</v>
      </c>
      <c r="FLL25" s="3">
        <v>5.92</v>
      </c>
      <c r="FLM25" s="3">
        <v>5.81</v>
      </c>
      <c r="FLN25" s="3" t="s">
        <v>5</v>
      </c>
      <c r="FLO25" s="3">
        <v>6.46</v>
      </c>
      <c r="FLP25" s="3">
        <v>6.04</v>
      </c>
      <c r="FLQ25" s="3" t="s">
        <v>5</v>
      </c>
      <c r="FLR25" s="3">
        <v>6.25</v>
      </c>
      <c r="FLS25" s="3">
        <v>6.03</v>
      </c>
      <c r="FLT25" s="3">
        <v>6.34</v>
      </c>
      <c r="FLU25" s="3">
        <v>6.2</v>
      </c>
      <c r="FLV25" s="3">
        <v>6.1</v>
      </c>
      <c r="FLW25" s="3">
        <v>6.39</v>
      </c>
      <c r="FLX25" s="3">
        <v>6.33</v>
      </c>
      <c r="FLY25" s="3">
        <v>6.74</v>
      </c>
      <c r="FLZ25" s="3">
        <v>6.4</v>
      </c>
      <c r="FMA25" s="3">
        <v>5.36</v>
      </c>
      <c r="FMB25" s="3">
        <v>5.65</v>
      </c>
      <c r="FMC25" s="3">
        <v>5.53</v>
      </c>
      <c r="FMD25" s="3">
        <v>5.86</v>
      </c>
      <c r="FME25" s="3">
        <v>6.38</v>
      </c>
      <c r="FMF25" s="3">
        <v>6.17</v>
      </c>
      <c r="FMG25" s="3">
        <v>5.6</v>
      </c>
      <c r="FMH25" s="3">
        <v>8.3800000000000008</v>
      </c>
      <c r="FMI25" s="3">
        <v>6.14</v>
      </c>
      <c r="FMJ25" s="3">
        <v>5.48</v>
      </c>
      <c r="FMK25" s="3">
        <v>5.76</v>
      </c>
      <c r="FML25" s="3">
        <v>7.1</v>
      </c>
      <c r="FMM25" s="3">
        <v>5.84</v>
      </c>
      <c r="FMN25" s="3">
        <v>5.2</v>
      </c>
      <c r="FMO25" s="3">
        <v>4.8499999999999996</v>
      </c>
      <c r="FMP25" s="3">
        <v>4.9800000000000004</v>
      </c>
      <c r="FMQ25" s="3">
        <v>5.51</v>
      </c>
      <c r="FMR25" s="3">
        <v>5.03</v>
      </c>
      <c r="FMS25" s="3">
        <v>5.64</v>
      </c>
      <c r="FMT25" s="3">
        <v>5.99</v>
      </c>
      <c r="FMU25" s="3">
        <v>6.9</v>
      </c>
      <c r="FMV25" s="3">
        <v>5.95</v>
      </c>
      <c r="FMW25" s="3">
        <v>5.99</v>
      </c>
      <c r="FMX25" s="3">
        <v>6.03</v>
      </c>
      <c r="FMY25" s="3">
        <v>5.55</v>
      </c>
      <c r="FMZ25" s="3">
        <v>11.08</v>
      </c>
      <c r="FNA25" s="3">
        <v>5.99</v>
      </c>
      <c r="FNB25" s="3">
        <v>5.87</v>
      </c>
      <c r="FNC25" s="3">
        <v>4.99</v>
      </c>
      <c r="FND25" s="3">
        <v>7.33</v>
      </c>
      <c r="FNE25" s="3">
        <v>5.52</v>
      </c>
      <c r="FNF25" s="3">
        <v>5.48</v>
      </c>
      <c r="FNG25" s="3">
        <v>4.76</v>
      </c>
      <c r="FNH25" s="3">
        <v>5.81</v>
      </c>
      <c r="FNI25" s="3">
        <v>5.39</v>
      </c>
      <c r="FNJ25" s="3">
        <v>5.63</v>
      </c>
      <c r="FNK25" s="3">
        <v>7.06</v>
      </c>
      <c r="FNL25" s="3" t="s">
        <v>5</v>
      </c>
      <c r="FNM25" s="3">
        <v>4.7300000000000004</v>
      </c>
      <c r="FNN25" s="3">
        <v>6.02</v>
      </c>
      <c r="FNO25" s="3">
        <v>5.59</v>
      </c>
      <c r="FNP25" s="3">
        <v>11.08</v>
      </c>
      <c r="FNQ25" s="3">
        <v>7.16</v>
      </c>
      <c r="FNR25" s="3">
        <v>5.03</v>
      </c>
      <c r="FNS25" s="3">
        <v>6.09</v>
      </c>
      <c r="FNT25" s="3">
        <v>8.24</v>
      </c>
      <c r="FNU25" s="3">
        <v>8.85</v>
      </c>
      <c r="FNV25" s="3">
        <v>6.11</v>
      </c>
      <c r="FNW25" s="3">
        <v>7.01</v>
      </c>
      <c r="FNX25" s="3" t="s">
        <v>5</v>
      </c>
      <c r="FNY25" s="3">
        <v>5.91</v>
      </c>
      <c r="FNZ25" s="3">
        <v>6.32</v>
      </c>
      <c r="FOA25" s="3">
        <v>6.19</v>
      </c>
      <c r="FOB25" s="3">
        <v>5.42</v>
      </c>
      <c r="FOC25" s="3">
        <v>5.89</v>
      </c>
      <c r="FOD25" s="3">
        <v>5</v>
      </c>
      <c r="FOE25" s="3">
        <v>6.12</v>
      </c>
      <c r="FOF25" s="3">
        <v>6.63</v>
      </c>
      <c r="FOG25" s="3">
        <v>6.83</v>
      </c>
      <c r="FOH25" s="3">
        <v>6.33</v>
      </c>
      <c r="FOI25" s="3">
        <v>5.87</v>
      </c>
      <c r="FOJ25" s="3" t="s">
        <v>5</v>
      </c>
      <c r="FOK25" s="3">
        <v>6.01</v>
      </c>
      <c r="FOL25" s="3">
        <v>5.61</v>
      </c>
      <c r="FOM25" s="3">
        <v>7.26</v>
      </c>
      <c r="FON25" s="3">
        <v>6.95</v>
      </c>
      <c r="FOO25" s="3">
        <v>6.74</v>
      </c>
      <c r="FOP25" s="3">
        <v>8.83</v>
      </c>
      <c r="FOQ25" s="3">
        <v>6.52</v>
      </c>
      <c r="FOR25" s="3">
        <v>7.19</v>
      </c>
      <c r="FOS25" s="3">
        <v>6.7</v>
      </c>
      <c r="FOT25" s="3">
        <v>7.19</v>
      </c>
      <c r="FOU25" s="3">
        <v>6.23</v>
      </c>
      <c r="FOV25" s="3">
        <v>4.95</v>
      </c>
      <c r="FOW25" s="3">
        <v>6.76</v>
      </c>
      <c r="FOX25" s="3">
        <v>5.34</v>
      </c>
      <c r="FOY25" s="3">
        <v>5.77</v>
      </c>
      <c r="FOZ25" s="3">
        <v>5.83</v>
      </c>
      <c r="FPA25" s="3">
        <v>6.13</v>
      </c>
      <c r="FPB25" s="3">
        <v>7.27</v>
      </c>
      <c r="FPC25" s="3">
        <v>6.15</v>
      </c>
      <c r="FPD25" s="3">
        <v>5.83</v>
      </c>
      <c r="FPE25" s="3">
        <v>6.45</v>
      </c>
      <c r="FPF25" s="3">
        <v>6.19</v>
      </c>
      <c r="FPG25" s="3">
        <v>6.7</v>
      </c>
      <c r="FPH25" s="3">
        <v>5.6</v>
      </c>
      <c r="FPI25" s="3">
        <v>6.83</v>
      </c>
      <c r="FPJ25" s="3">
        <v>6.13</v>
      </c>
      <c r="FPK25" s="3">
        <v>5.96</v>
      </c>
      <c r="FPL25" s="3">
        <v>6.8</v>
      </c>
      <c r="FPM25" s="3">
        <v>6.6</v>
      </c>
      <c r="FPN25" s="3">
        <v>6.3</v>
      </c>
      <c r="FPO25" s="3">
        <v>6.4</v>
      </c>
      <c r="FPP25" s="3">
        <v>5.83</v>
      </c>
      <c r="FPQ25" s="3">
        <v>5.67</v>
      </c>
      <c r="FPR25" s="3">
        <v>6.64</v>
      </c>
      <c r="FPS25" s="3">
        <v>6.18</v>
      </c>
      <c r="FPT25" s="3">
        <v>4.37</v>
      </c>
      <c r="FPU25" s="3">
        <v>7.08</v>
      </c>
      <c r="FPV25" s="3">
        <v>6.03</v>
      </c>
      <c r="FPW25" s="3">
        <v>6.01</v>
      </c>
      <c r="FPX25" s="3">
        <v>6.11</v>
      </c>
      <c r="FPY25" s="3">
        <v>6.12</v>
      </c>
      <c r="FPZ25" s="3">
        <v>5.48</v>
      </c>
      <c r="FQA25" s="3">
        <v>6.36</v>
      </c>
      <c r="FQB25" s="3">
        <v>6.17</v>
      </c>
      <c r="FQC25" s="3">
        <v>4.5999999999999996</v>
      </c>
      <c r="FQD25" s="3">
        <v>5.0599999999999996</v>
      </c>
      <c r="FQE25" s="3">
        <v>6.68</v>
      </c>
      <c r="FQF25" s="3">
        <v>6.47</v>
      </c>
      <c r="FQG25" s="3">
        <v>5.36</v>
      </c>
      <c r="FQH25" s="3">
        <v>7.25</v>
      </c>
      <c r="FQI25" s="3">
        <v>5.8</v>
      </c>
      <c r="FQJ25" s="3">
        <v>6.99</v>
      </c>
      <c r="FQK25" s="3">
        <v>6.24</v>
      </c>
      <c r="FQL25" s="3">
        <v>6.13</v>
      </c>
      <c r="FQM25" s="3">
        <v>6.15</v>
      </c>
      <c r="FQN25" s="3">
        <v>6.83</v>
      </c>
      <c r="FQO25" s="3">
        <v>6.62</v>
      </c>
      <c r="FQP25" s="3">
        <v>6.05</v>
      </c>
      <c r="FQQ25" s="3">
        <v>5.62</v>
      </c>
      <c r="FQR25" s="3">
        <v>7.16</v>
      </c>
      <c r="FQS25" s="3">
        <v>6.45</v>
      </c>
      <c r="FQT25" s="3">
        <v>4.8099999999999996</v>
      </c>
      <c r="FQU25" s="3">
        <v>5.47</v>
      </c>
      <c r="FQV25" s="3">
        <v>7.33</v>
      </c>
      <c r="FQW25" s="3">
        <v>5.73</v>
      </c>
      <c r="FQX25" s="3">
        <v>5.94</v>
      </c>
      <c r="FQY25" s="3">
        <v>6.54</v>
      </c>
      <c r="FQZ25" s="3">
        <v>6.47</v>
      </c>
      <c r="FRA25" s="3">
        <v>6.15</v>
      </c>
      <c r="FRB25" s="3">
        <v>5.92</v>
      </c>
      <c r="FRC25" s="3">
        <v>6.85</v>
      </c>
      <c r="FRD25" s="3">
        <v>6.92</v>
      </c>
      <c r="FRE25" s="3">
        <v>6.07</v>
      </c>
      <c r="FRF25" s="3">
        <v>13.12</v>
      </c>
      <c r="FRG25" s="3">
        <v>10.06</v>
      </c>
      <c r="FRH25" s="3">
        <v>5.86</v>
      </c>
      <c r="FRI25" s="3">
        <v>9.61</v>
      </c>
      <c r="FRJ25" s="3">
        <v>5.67</v>
      </c>
      <c r="FRK25" s="3">
        <v>5.91</v>
      </c>
      <c r="FRL25" s="3">
        <v>6.13</v>
      </c>
      <c r="FRM25" s="3">
        <v>4.88</v>
      </c>
      <c r="FRN25" s="3">
        <v>5.9</v>
      </c>
      <c r="FRO25" s="3">
        <v>5.52</v>
      </c>
      <c r="FRP25" s="3">
        <v>6.61</v>
      </c>
      <c r="FRQ25" s="3">
        <v>6.44</v>
      </c>
      <c r="FRR25" s="3">
        <v>5.49</v>
      </c>
      <c r="FRS25" s="3">
        <v>6.2</v>
      </c>
      <c r="FRT25" s="3">
        <v>5.22</v>
      </c>
      <c r="FRU25" s="3">
        <v>6.05</v>
      </c>
      <c r="FRV25" s="3" t="s">
        <v>5</v>
      </c>
      <c r="FRW25" s="3">
        <v>5.98</v>
      </c>
      <c r="FRX25" s="3">
        <v>7.32</v>
      </c>
      <c r="FRY25" s="3">
        <v>5.96</v>
      </c>
      <c r="FRZ25" s="3">
        <v>6.21</v>
      </c>
      <c r="FSA25" s="3">
        <v>5.61</v>
      </c>
      <c r="FSB25" s="3">
        <v>6.92</v>
      </c>
      <c r="FSC25" s="3">
        <v>6.05</v>
      </c>
      <c r="FSD25" s="3">
        <v>6.54</v>
      </c>
      <c r="FSE25" s="3">
        <v>6.26</v>
      </c>
      <c r="FSF25" s="3">
        <v>5.97</v>
      </c>
      <c r="FSG25" s="3">
        <v>5.66</v>
      </c>
      <c r="FSH25" s="3">
        <v>6.57</v>
      </c>
      <c r="FSI25" s="3">
        <v>6.32</v>
      </c>
      <c r="FSJ25" s="3">
        <v>6.02</v>
      </c>
      <c r="FSK25" s="3">
        <v>5.17</v>
      </c>
      <c r="FSL25" s="3">
        <v>5.15</v>
      </c>
      <c r="FSM25" s="3">
        <v>6.88</v>
      </c>
      <c r="FSN25" s="3">
        <v>4.6900000000000004</v>
      </c>
      <c r="FSO25" s="3">
        <v>5.6</v>
      </c>
      <c r="FSP25" s="3">
        <v>6.32</v>
      </c>
      <c r="FSQ25" s="3">
        <v>7.01</v>
      </c>
      <c r="FSR25" s="3">
        <v>6.4</v>
      </c>
      <c r="FSS25" s="3">
        <v>7.09</v>
      </c>
      <c r="FST25" s="3">
        <v>5.96</v>
      </c>
      <c r="FSU25" s="3">
        <v>6.74</v>
      </c>
      <c r="FSV25" s="3">
        <v>6.13</v>
      </c>
      <c r="FSW25" s="3">
        <v>6.42</v>
      </c>
      <c r="FSX25" s="3">
        <v>6.91</v>
      </c>
      <c r="FSY25" s="3">
        <v>6.34</v>
      </c>
      <c r="FSZ25" s="3">
        <v>6.21</v>
      </c>
      <c r="FTA25" s="3">
        <v>5.5</v>
      </c>
      <c r="FTB25" s="3">
        <v>6.29</v>
      </c>
      <c r="FTC25" s="3">
        <v>7.49</v>
      </c>
      <c r="FTD25" s="3">
        <v>6.14</v>
      </c>
      <c r="FTE25" s="3">
        <v>7.09</v>
      </c>
      <c r="FTF25" s="3">
        <v>4.96</v>
      </c>
      <c r="FTG25" s="3">
        <v>6.79</v>
      </c>
      <c r="FTH25" s="3">
        <v>6.57</v>
      </c>
      <c r="FTI25" s="3">
        <v>5.58</v>
      </c>
      <c r="FTJ25" s="3">
        <v>7.16</v>
      </c>
      <c r="FTK25" s="3">
        <v>5.84</v>
      </c>
      <c r="FTL25" s="3">
        <v>6.65</v>
      </c>
      <c r="FTM25" s="3">
        <v>6.51</v>
      </c>
      <c r="FTN25" s="3">
        <v>5.9</v>
      </c>
      <c r="FTO25" s="3">
        <v>4.93</v>
      </c>
      <c r="FTP25" s="3">
        <v>5.41</v>
      </c>
      <c r="FTQ25" s="3">
        <v>5.88</v>
      </c>
      <c r="FTR25" s="3">
        <v>7.17</v>
      </c>
      <c r="FTS25" s="3">
        <v>6.1</v>
      </c>
      <c r="FTT25" s="3" t="s">
        <v>5</v>
      </c>
      <c r="FTU25" s="3">
        <v>5.93</v>
      </c>
      <c r="FTV25" s="3">
        <v>5.4</v>
      </c>
      <c r="FTW25" s="3">
        <v>6.73</v>
      </c>
      <c r="FTX25" s="3">
        <v>6.49</v>
      </c>
      <c r="FTY25" s="3">
        <v>6.65</v>
      </c>
      <c r="FTZ25" s="3">
        <v>5.76</v>
      </c>
      <c r="FUA25" s="3">
        <v>6.08</v>
      </c>
      <c r="FUB25" s="3">
        <v>6.74</v>
      </c>
      <c r="FUC25" s="3">
        <v>6.63</v>
      </c>
      <c r="FUD25" s="3">
        <v>5.18</v>
      </c>
      <c r="FUE25" s="3">
        <v>6.3</v>
      </c>
      <c r="FUF25" s="3">
        <v>6.47</v>
      </c>
      <c r="FUG25" s="3">
        <v>5.41</v>
      </c>
      <c r="FUH25" s="3">
        <v>5.37</v>
      </c>
      <c r="FUI25" s="3" t="s">
        <v>5</v>
      </c>
      <c r="FUJ25" s="3">
        <v>6.56</v>
      </c>
      <c r="FUK25" s="3">
        <v>6.2</v>
      </c>
      <c r="FUL25" s="3">
        <v>6.6</v>
      </c>
      <c r="FUM25" s="3">
        <v>6.58</v>
      </c>
      <c r="FUN25" s="3">
        <v>6.59</v>
      </c>
      <c r="FUO25" s="3">
        <v>5.81</v>
      </c>
      <c r="FUP25" s="3">
        <v>6.88</v>
      </c>
      <c r="FUQ25" s="3">
        <v>6.99</v>
      </c>
      <c r="FUR25" s="3">
        <v>5.65</v>
      </c>
      <c r="FUS25" s="3">
        <v>5.62</v>
      </c>
      <c r="FUT25" s="3">
        <v>6.08</v>
      </c>
      <c r="FUU25" s="3">
        <v>5.86</v>
      </c>
      <c r="FUV25" s="3">
        <v>5.55</v>
      </c>
      <c r="FUW25" s="3">
        <v>5.3</v>
      </c>
      <c r="FUX25" s="3">
        <v>5.99</v>
      </c>
      <c r="FUY25" s="3">
        <v>5.49</v>
      </c>
      <c r="FUZ25" s="3">
        <v>6.68</v>
      </c>
      <c r="FVA25" s="3">
        <v>6.66</v>
      </c>
      <c r="FVB25" s="3">
        <v>4.6100000000000003</v>
      </c>
      <c r="FVC25" s="3">
        <v>4.47</v>
      </c>
      <c r="FVD25" s="3">
        <v>5.66</v>
      </c>
      <c r="FVE25" s="3">
        <v>5.78</v>
      </c>
      <c r="FVF25" s="3">
        <v>6.11</v>
      </c>
      <c r="FVG25" s="3">
        <v>5.86</v>
      </c>
      <c r="FVH25" s="3">
        <v>6.7</v>
      </c>
      <c r="FVI25" s="3">
        <v>6.76</v>
      </c>
      <c r="FVJ25" s="3">
        <v>6.4</v>
      </c>
      <c r="FVK25" s="3">
        <v>6.06</v>
      </c>
      <c r="FVL25" s="3">
        <v>5.35</v>
      </c>
      <c r="FVM25" s="3" t="s">
        <v>5</v>
      </c>
      <c r="FVN25" s="3">
        <v>7.65</v>
      </c>
      <c r="FVO25" s="3">
        <v>7.08</v>
      </c>
      <c r="FVP25" s="3">
        <v>6.05</v>
      </c>
      <c r="FVQ25" s="3">
        <v>5.78</v>
      </c>
      <c r="FVR25" s="3">
        <v>6.38</v>
      </c>
      <c r="FVS25" s="3">
        <v>5.81</v>
      </c>
      <c r="FVT25" s="3">
        <v>5.7</v>
      </c>
      <c r="FVU25" s="3">
        <v>6.06</v>
      </c>
      <c r="FVV25" s="3">
        <v>5.99</v>
      </c>
      <c r="FVW25" s="3">
        <v>6.14</v>
      </c>
      <c r="FVX25" s="3">
        <v>6.07</v>
      </c>
      <c r="FVY25" s="3">
        <v>7.73</v>
      </c>
      <c r="FVZ25" s="3">
        <v>5.94</v>
      </c>
      <c r="FWA25" s="3">
        <v>7.22</v>
      </c>
      <c r="FWB25" s="3">
        <v>8.7100000000000009</v>
      </c>
      <c r="FWC25" s="3">
        <v>6.56</v>
      </c>
      <c r="FWD25" s="3">
        <v>6.97</v>
      </c>
      <c r="FWE25" s="3">
        <v>6.62</v>
      </c>
      <c r="FWF25" s="3">
        <v>6.39</v>
      </c>
      <c r="FWG25" s="3">
        <v>7.83</v>
      </c>
      <c r="FWH25" s="3">
        <v>6.9</v>
      </c>
      <c r="FWI25" s="3">
        <v>5.74</v>
      </c>
      <c r="FWJ25" s="3">
        <v>7.39</v>
      </c>
      <c r="FWK25" s="3">
        <v>7.2</v>
      </c>
      <c r="FWL25" s="3">
        <v>6.02</v>
      </c>
      <c r="FWM25" s="3">
        <v>6.98</v>
      </c>
      <c r="FWN25" s="3">
        <v>6.47</v>
      </c>
      <c r="FWO25" s="3">
        <v>7.68</v>
      </c>
      <c r="FWP25" s="3">
        <v>6.15</v>
      </c>
      <c r="FWQ25" s="3">
        <v>7.18</v>
      </c>
      <c r="FWR25" s="3">
        <v>6.71</v>
      </c>
      <c r="FWS25" s="3">
        <v>7.21</v>
      </c>
      <c r="FWT25" s="3">
        <v>6.03</v>
      </c>
      <c r="FWU25" s="3">
        <v>7.21</v>
      </c>
      <c r="FWV25" s="3">
        <v>7.49</v>
      </c>
      <c r="FWW25" s="3">
        <v>5.96</v>
      </c>
      <c r="FWX25" s="3">
        <v>6.59</v>
      </c>
      <c r="FWY25" s="3">
        <v>6.92</v>
      </c>
      <c r="FWZ25" s="3">
        <v>7.36</v>
      </c>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row>
    <row r="26" spans="1:4953" x14ac:dyDescent="0.25">
      <c r="A26">
        <v>23</v>
      </c>
      <c r="B26" s="32" t="s">
        <v>97</v>
      </c>
      <c r="C26" s="25">
        <v>215465</v>
      </c>
      <c r="D26" t="str">
        <f t="shared" si="0"/>
        <v>2025Q2</v>
      </c>
      <c r="E26" s="5">
        <v>6.2480000000000002</v>
      </c>
      <c r="F26" s="5">
        <v>4.7953000000000001</v>
      </c>
      <c r="G26" s="5">
        <v>4.7210999999999999</v>
      </c>
      <c r="H26" s="5">
        <v>4.5510000000000002</v>
      </c>
      <c r="I26" s="5">
        <v>6.8333000000000004</v>
      </c>
      <c r="J26" s="3">
        <v>9.7218</v>
      </c>
      <c r="K26" s="3">
        <v>5.0660999999999996</v>
      </c>
      <c r="L26" s="3">
        <v>6.0236999999999998</v>
      </c>
      <c r="M26" s="3">
        <v>4.3235999999999999</v>
      </c>
      <c r="N26" s="3">
        <v>6.4328000000000003</v>
      </c>
      <c r="O26" s="3">
        <v>4.8597000000000001</v>
      </c>
      <c r="P26" s="3">
        <v>4.4983000000000004</v>
      </c>
      <c r="Q26" s="3">
        <v>4.4291999999999998</v>
      </c>
      <c r="R26" s="3">
        <v>6.3201999999999998</v>
      </c>
      <c r="S26" s="3">
        <v>4.9660000000000002</v>
      </c>
      <c r="T26" s="3">
        <v>5.2502000000000004</v>
      </c>
      <c r="U26" s="3">
        <v>6.3666999999999998</v>
      </c>
      <c r="V26" s="3">
        <v>5.7157999999999998</v>
      </c>
      <c r="W26" s="3">
        <v>4.9160000000000004</v>
      </c>
      <c r="X26" s="3">
        <v>6.1363000000000003</v>
      </c>
      <c r="Y26" s="3">
        <v>6.6501999999999999</v>
      </c>
      <c r="Z26" s="3">
        <v>4.6985999999999999</v>
      </c>
      <c r="AA26" s="3">
        <v>4.8197000000000001</v>
      </c>
      <c r="AB26" s="3">
        <v>6.4844999999999997</v>
      </c>
      <c r="AC26" s="3">
        <v>4.4025999999999996</v>
      </c>
      <c r="AD26" s="3">
        <v>6.5049999999999999</v>
      </c>
      <c r="AE26" s="3">
        <v>6.2285000000000004</v>
      </c>
      <c r="AF26" s="3">
        <v>5.6548999999999996</v>
      </c>
      <c r="AG26" s="3">
        <v>4.6288999999999998</v>
      </c>
      <c r="AH26" s="3">
        <v>8.3179999999999996</v>
      </c>
      <c r="AI26" s="3">
        <v>3.1696</v>
      </c>
      <c r="AJ26" s="3">
        <v>5.0434000000000001</v>
      </c>
      <c r="AK26" s="3">
        <v>4.8133999999999997</v>
      </c>
      <c r="AL26" s="3">
        <v>5.9123000000000001</v>
      </c>
      <c r="AM26" s="3">
        <v>3.9051</v>
      </c>
      <c r="AN26" s="3">
        <v>5.9627999999999997</v>
      </c>
      <c r="AO26" s="3">
        <v>5.8018999999999998</v>
      </c>
      <c r="AP26" s="3">
        <v>5.8356000000000003</v>
      </c>
      <c r="AQ26" s="3">
        <v>5.8495999999999997</v>
      </c>
      <c r="AR26" s="3">
        <v>5.9435000000000002</v>
      </c>
      <c r="AS26" s="3">
        <v>4.9020000000000001</v>
      </c>
      <c r="AT26" s="3">
        <v>4.8593000000000002</v>
      </c>
      <c r="AU26" s="3">
        <v>6.2481999999999998</v>
      </c>
      <c r="AV26" s="3">
        <v>5.0804</v>
      </c>
      <c r="AW26" s="3">
        <v>5.3509000000000002</v>
      </c>
      <c r="AX26" s="3">
        <v>4.7766000000000002</v>
      </c>
      <c r="AY26" s="3">
        <v>6.0134999999999996</v>
      </c>
      <c r="AZ26" s="3">
        <v>3.2130999999999998</v>
      </c>
      <c r="BA26" s="3">
        <v>6.4401999999999999</v>
      </c>
      <c r="BB26" s="3">
        <v>5.2502000000000004</v>
      </c>
      <c r="BC26" s="3">
        <v>6.5548999999999999</v>
      </c>
      <c r="BD26" s="3">
        <v>5.5872999999999999</v>
      </c>
      <c r="BE26" s="3">
        <v>5.5019</v>
      </c>
      <c r="BF26" s="3">
        <v>5.3517999999999999</v>
      </c>
      <c r="BG26" s="3">
        <v>6.0880000000000001</v>
      </c>
      <c r="BH26" s="3">
        <v>6.3022</v>
      </c>
      <c r="BI26" s="3">
        <v>6.6489000000000003</v>
      </c>
      <c r="BJ26" s="3">
        <v>8.5677000000000003</v>
      </c>
      <c r="BK26" s="3">
        <v>5.2950999999999997</v>
      </c>
      <c r="BL26" s="3">
        <v>5.7904</v>
      </c>
      <c r="BM26" s="3">
        <v>6.1067999999999998</v>
      </c>
      <c r="BN26" s="3">
        <v>5.2175000000000002</v>
      </c>
      <c r="BO26" s="3">
        <v>5.3292000000000002</v>
      </c>
      <c r="BP26" s="3">
        <v>7.0232999999999999</v>
      </c>
      <c r="BQ26" s="3">
        <v>5.5092999999999996</v>
      </c>
      <c r="BR26" s="3">
        <v>7.4211999999999998</v>
      </c>
      <c r="BS26" s="3">
        <v>7.1734</v>
      </c>
      <c r="BT26" s="3">
        <v>6.3209999999999997</v>
      </c>
      <c r="BU26" s="3">
        <v>5.8281000000000001</v>
      </c>
      <c r="BV26" s="3">
        <v>4.5111999999999997</v>
      </c>
      <c r="BW26" s="3">
        <v>5.4622000000000002</v>
      </c>
      <c r="BX26" s="3">
        <v>5.7256</v>
      </c>
      <c r="BY26" s="3">
        <v>6.1208999999999998</v>
      </c>
      <c r="BZ26" s="3">
        <v>4.2211999999999996</v>
      </c>
      <c r="CA26" s="3">
        <v>4.3029000000000002</v>
      </c>
      <c r="CB26" s="3">
        <v>5.6532999999999998</v>
      </c>
      <c r="CC26" s="3">
        <v>5.1195000000000004</v>
      </c>
      <c r="CD26" s="3">
        <v>5.5362999999999998</v>
      </c>
      <c r="CE26" s="3">
        <v>5.3198999999999996</v>
      </c>
      <c r="CF26" s="3">
        <v>5.782</v>
      </c>
      <c r="CG26" s="3" t="s">
        <v>5</v>
      </c>
      <c r="CH26" s="3">
        <v>5.0746000000000002</v>
      </c>
      <c r="CI26" s="3">
        <v>6.5807000000000002</v>
      </c>
      <c r="CJ26" s="3">
        <v>5.4337</v>
      </c>
      <c r="CK26" s="3">
        <v>7.5556999999999999</v>
      </c>
      <c r="CL26" s="3">
        <v>6.9882999999999997</v>
      </c>
      <c r="CM26" s="3">
        <v>5.6039000000000003</v>
      </c>
      <c r="CN26" s="3">
        <v>4.3765999999999998</v>
      </c>
      <c r="CO26" s="3">
        <v>4.7563000000000004</v>
      </c>
      <c r="CP26" s="3">
        <v>4.1174999999999997</v>
      </c>
      <c r="CQ26" s="3">
        <v>4.8079000000000001</v>
      </c>
      <c r="CR26" s="3">
        <v>5.3593999999999999</v>
      </c>
      <c r="CS26" s="3">
        <v>5.2054</v>
      </c>
      <c r="CT26" s="3">
        <v>9.2207000000000008</v>
      </c>
      <c r="CU26" s="3">
        <v>7.3659999999999997</v>
      </c>
      <c r="CV26" s="3">
        <v>5.5073999999999996</v>
      </c>
      <c r="CW26" s="3">
        <v>4.5735999999999999</v>
      </c>
      <c r="CX26" s="3">
        <v>5.7202000000000002</v>
      </c>
      <c r="CY26" s="3">
        <v>5.2554999999999996</v>
      </c>
      <c r="CZ26" s="3">
        <v>5.4558</v>
      </c>
      <c r="DA26" s="3">
        <v>5.8159999999999998</v>
      </c>
      <c r="DB26" s="3">
        <v>5.9016999999999999</v>
      </c>
      <c r="DC26" s="3">
        <v>5.1809000000000003</v>
      </c>
      <c r="DD26" s="3">
        <v>7.2404999999999999</v>
      </c>
      <c r="DE26" s="3">
        <v>4.9733000000000001</v>
      </c>
      <c r="DF26" s="3">
        <v>6.1628999999999996</v>
      </c>
      <c r="DG26" s="3">
        <v>6.6443000000000003</v>
      </c>
      <c r="DH26" s="3">
        <v>5.0486000000000004</v>
      </c>
      <c r="DI26" s="3">
        <v>6.7337999999999996</v>
      </c>
      <c r="DJ26" s="3">
        <v>4.6576000000000004</v>
      </c>
      <c r="DK26" s="3">
        <v>7.0057</v>
      </c>
      <c r="DL26" s="3">
        <v>7.1201999999999996</v>
      </c>
      <c r="DM26" s="3">
        <v>6.9687999999999999</v>
      </c>
      <c r="DN26" s="3">
        <v>6.2169999999999996</v>
      </c>
      <c r="DO26" s="3">
        <v>7.0743999999999998</v>
      </c>
      <c r="DP26" s="3">
        <v>6.9332000000000003</v>
      </c>
      <c r="DQ26" s="3">
        <v>5.3288000000000002</v>
      </c>
      <c r="DR26" s="3">
        <v>4.7161</v>
      </c>
      <c r="DS26" s="3">
        <v>7.7234999999999996</v>
      </c>
      <c r="DT26" s="3">
        <v>6.2702</v>
      </c>
      <c r="DU26" s="3">
        <v>6.7332000000000001</v>
      </c>
      <c r="DV26" s="3">
        <v>7.1435000000000004</v>
      </c>
      <c r="DW26" s="3">
        <v>5.8730000000000002</v>
      </c>
      <c r="DX26" s="3">
        <v>5.0307000000000004</v>
      </c>
      <c r="DY26" s="3">
        <v>5.2426000000000004</v>
      </c>
      <c r="DZ26" s="3">
        <v>5.1303999999999998</v>
      </c>
      <c r="EA26" s="3">
        <v>6.0313999999999997</v>
      </c>
      <c r="EB26" s="3">
        <v>6.1443000000000003</v>
      </c>
      <c r="EC26" s="3">
        <v>6.0046999999999997</v>
      </c>
      <c r="ED26" s="3">
        <v>4.2849000000000004</v>
      </c>
      <c r="EE26" s="3">
        <v>5.6371000000000002</v>
      </c>
      <c r="EF26" s="3">
        <v>6.6803999999999997</v>
      </c>
      <c r="EG26" s="3">
        <v>7.1512000000000002</v>
      </c>
      <c r="EH26" s="3">
        <v>6.0583</v>
      </c>
      <c r="EI26" s="3">
        <v>4.8113000000000001</v>
      </c>
      <c r="EJ26" s="3">
        <v>5.2747999999999999</v>
      </c>
      <c r="EK26" s="3">
        <v>5.8349000000000002</v>
      </c>
      <c r="EL26" s="3">
        <v>6.4494999999999996</v>
      </c>
      <c r="EM26" s="3">
        <v>5.0242000000000004</v>
      </c>
      <c r="EN26" s="3">
        <v>7.4142000000000001</v>
      </c>
      <c r="EO26" s="3">
        <v>5.6426999999999996</v>
      </c>
      <c r="EP26" s="3">
        <v>5.7051999999999996</v>
      </c>
      <c r="EQ26" s="3">
        <v>6.2839</v>
      </c>
      <c r="ER26" s="3">
        <v>6.4855999999999998</v>
      </c>
      <c r="ES26" s="3">
        <v>6.4325000000000001</v>
      </c>
      <c r="ET26" s="3">
        <v>7.71</v>
      </c>
      <c r="EU26" s="3">
        <v>6.6688000000000001</v>
      </c>
      <c r="EV26" s="3">
        <v>6.7115999999999998</v>
      </c>
      <c r="EW26" s="3">
        <v>5.8898999999999999</v>
      </c>
      <c r="EX26" s="3">
        <v>4.7904</v>
      </c>
      <c r="EY26" s="3">
        <v>5.9180000000000001</v>
      </c>
      <c r="EZ26" s="3">
        <v>5.7390999999999996</v>
      </c>
      <c r="FA26" s="3">
        <v>7.4265999999999996</v>
      </c>
      <c r="FB26" s="3">
        <v>6.3582999999999998</v>
      </c>
      <c r="FC26" s="3">
        <v>6.0946999999999996</v>
      </c>
      <c r="FD26" s="3">
        <v>5.72</v>
      </c>
      <c r="FE26" s="3">
        <v>7.7129000000000003</v>
      </c>
      <c r="FF26" s="3">
        <v>5.8266</v>
      </c>
      <c r="FG26" s="3">
        <v>7.1204000000000001</v>
      </c>
      <c r="FH26" s="3">
        <v>7.9059999999999997</v>
      </c>
      <c r="FI26" s="3">
        <v>6.0202</v>
      </c>
      <c r="FJ26" s="3">
        <v>6.3044000000000002</v>
      </c>
      <c r="FK26" s="3">
        <v>5.2590000000000003</v>
      </c>
      <c r="FL26" s="3">
        <v>4.9757999999999996</v>
      </c>
      <c r="FM26" s="3">
        <v>5.3863000000000003</v>
      </c>
      <c r="FN26" s="3">
        <v>5.8914</v>
      </c>
      <c r="FO26" s="3">
        <v>5.9390999999999998</v>
      </c>
      <c r="FP26" s="3">
        <v>5.6901999999999999</v>
      </c>
      <c r="FQ26" s="3">
        <v>5.8583999999999996</v>
      </c>
      <c r="FR26" s="3">
        <v>5.2134999999999998</v>
      </c>
      <c r="FS26" s="3">
        <v>4.2420999999999998</v>
      </c>
      <c r="FT26" s="3">
        <v>7.0685000000000002</v>
      </c>
      <c r="FU26" s="3">
        <v>6.1889000000000003</v>
      </c>
      <c r="FV26" s="3">
        <v>6.0671999999999997</v>
      </c>
      <c r="FW26" s="3">
        <v>5.9114000000000004</v>
      </c>
      <c r="FX26" s="3">
        <v>6.8551000000000002</v>
      </c>
      <c r="FY26" s="3">
        <v>4.6513</v>
      </c>
      <c r="FZ26" s="3">
        <v>4.9893000000000001</v>
      </c>
      <c r="GA26" s="3">
        <v>5.4278000000000004</v>
      </c>
      <c r="GB26" s="3">
        <v>7.0575999999999999</v>
      </c>
      <c r="GC26" s="3">
        <v>5.5351999999999997</v>
      </c>
      <c r="GD26" s="3">
        <v>6.2144000000000004</v>
      </c>
      <c r="GE26" s="3">
        <v>7.0144000000000002</v>
      </c>
      <c r="GF26" s="3">
        <v>4.0293000000000001</v>
      </c>
      <c r="GG26" s="3">
        <v>6.2706999999999997</v>
      </c>
      <c r="GH26" s="3">
        <v>6.0662000000000003</v>
      </c>
      <c r="GI26" s="3">
        <v>5.3510999999999997</v>
      </c>
      <c r="GJ26" s="3">
        <v>6.0876999999999999</v>
      </c>
      <c r="GK26" s="3">
        <v>5.6577000000000002</v>
      </c>
      <c r="GL26" s="3">
        <v>4.0491000000000001</v>
      </c>
      <c r="GM26" s="3">
        <v>5.1692999999999998</v>
      </c>
      <c r="GN26" s="3" t="s">
        <v>5</v>
      </c>
      <c r="GO26" s="3">
        <v>4.6132</v>
      </c>
      <c r="GP26" s="3">
        <v>4.6210000000000004</v>
      </c>
      <c r="GQ26" s="3">
        <v>6.8489000000000004</v>
      </c>
      <c r="GR26" s="3">
        <v>6.9943</v>
      </c>
      <c r="GS26" s="3">
        <v>5.0099</v>
      </c>
      <c r="GT26" s="3">
        <v>6.0407000000000002</v>
      </c>
      <c r="GU26" s="3">
        <v>6.3028000000000004</v>
      </c>
      <c r="GV26" s="3">
        <v>7.6247999999999996</v>
      </c>
      <c r="GW26" s="3">
        <v>4.0449999999999999</v>
      </c>
      <c r="GX26" s="3">
        <v>8.83</v>
      </c>
      <c r="GY26" s="3">
        <v>5.3758999999999997</v>
      </c>
      <c r="GZ26" s="3">
        <v>6.2771999999999997</v>
      </c>
      <c r="HA26" s="3">
        <v>3.7416</v>
      </c>
      <c r="HB26" s="3" t="s">
        <v>5</v>
      </c>
      <c r="HC26" s="3" t="s">
        <v>5</v>
      </c>
      <c r="HD26" s="3" t="s">
        <v>5</v>
      </c>
      <c r="HE26" s="3">
        <v>5.3874000000000004</v>
      </c>
      <c r="HF26" s="3" t="s">
        <v>5</v>
      </c>
      <c r="HG26" s="3">
        <v>4.1626000000000003</v>
      </c>
      <c r="HH26" s="3">
        <v>5.4349999999999996</v>
      </c>
      <c r="HI26" s="3">
        <v>4.4598000000000004</v>
      </c>
      <c r="HJ26" s="3" t="s">
        <v>5</v>
      </c>
      <c r="HK26" s="3">
        <v>6.2263999999999999</v>
      </c>
      <c r="HL26" s="3">
        <v>4.9800000000000004</v>
      </c>
      <c r="HM26" s="3">
        <v>5.4116999999999997</v>
      </c>
      <c r="HN26" s="3" t="s">
        <v>5</v>
      </c>
      <c r="HO26" s="3">
        <v>7.2522000000000002</v>
      </c>
      <c r="HP26" s="3">
        <v>4.7427999999999999</v>
      </c>
      <c r="HQ26" s="3">
        <v>5.2812999999999999</v>
      </c>
      <c r="HR26" s="3">
        <v>4.0881999999999996</v>
      </c>
      <c r="HS26" s="3">
        <v>4.5194000000000001</v>
      </c>
      <c r="HT26" s="3" t="s">
        <v>5</v>
      </c>
      <c r="HU26" s="3">
        <v>5.4503000000000004</v>
      </c>
      <c r="HV26" s="3">
        <v>6.1592000000000002</v>
      </c>
      <c r="HW26" s="3">
        <v>5.8712</v>
      </c>
      <c r="HX26" s="3">
        <v>8.5694999999999997</v>
      </c>
      <c r="HY26" s="3">
        <v>7.0224000000000002</v>
      </c>
      <c r="HZ26" s="3">
        <v>6.8407</v>
      </c>
      <c r="IA26" s="3">
        <v>2.9081999999999999</v>
      </c>
      <c r="IB26" s="3">
        <v>5.7958999999999996</v>
      </c>
      <c r="IC26" s="3" t="s">
        <v>5</v>
      </c>
      <c r="ID26" s="3" t="s">
        <v>5</v>
      </c>
      <c r="IE26" s="3">
        <v>5.0669000000000004</v>
      </c>
      <c r="IF26" s="3">
        <v>4.1252000000000004</v>
      </c>
      <c r="IG26" s="3">
        <v>4.9591000000000003</v>
      </c>
      <c r="IH26" s="3" t="s">
        <v>5</v>
      </c>
      <c r="II26" s="3" t="s">
        <v>5</v>
      </c>
      <c r="IJ26" s="3">
        <v>16.578299999999999</v>
      </c>
      <c r="IK26" s="3">
        <v>5.0696000000000003</v>
      </c>
      <c r="IL26" s="3">
        <v>5.6849999999999996</v>
      </c>
      <c r="IM26" s="3">
        <v>6.2530000000000001</v>
      </c>
      <c r="IN26" s="3">
        <v>4.7948000000000004</v>
      </c>
      <c r="IO26" s="3">
        <v>6.7382</v>
      </c>
      <c r="IP26" s="3">
        <v>6.4549000000000003</v>
      </c>
      <c r="IQ26" s="3">
        <v>5.6007999999999996</v>
      </c>
      <c r="IR26" s="3">
        <v>5.7356999999999996</v>
      </c>
      <c r="IS26" s="3" t="s">
        <v>5</v>
      </c>
      <c r="IT26" s="3">
        <v>4.3609999999999998</v>
      </c>
      <c r="IU26" s="3" t="s">
        <v>5</v>
      </c>
      <c r="IV26" s="3" t="s">
        <v>5</v>
      </c>
      <c r="IW26" s="3">
        <v>5.5867000000000004</v>
      </c>
      <c r="IX26" s="3">
        <v>3.5649999999999999</v>
      </c>
      <c r="IY26" s="3">
        <v>6.6054000000000004</v>
      </c>
      <c r="IZ26" s="3">
        <v>6.1718000000000002</v>
      </c>
      <c r="JA26" s="3">
        <v>4.0296000000000003</v>
      </c>
      <c r="JB26" s="3">
        <v>5.2462999999999997</v>
      </c>
      <c r="JC26" s="3">
        <v>3.7808999999999999</v>
      </c>
      <c r="JD26" s="3">
        <v>6.0438999999999998</v>
      </c>
      <c r="JE26" s="3">
        <v>3.9689000000000001</v>
      </c>
      <c r="JF26" s="3" t="s">
        <v>5</v>
      </c>
      <c r="JG26" s="3">
        <v>6.1805000000000003</v>
      </c>
      <c r="JH26" s="3">
        <v>8.7507000000000001</v>
      </c>
      <c r="JI26" s="3">
        <v>4.9523000000000001</v>
      </c>
      <c r="JJ26" s="3">
        <v>4.6032000000000002</v>
      </c>
      <c r="JK26" s="3">
        <v>7.5799000000000003</v>
      </c>
      <c r="JL26" s="3">
        <v>4.5542999999999996</v>
      </c>
      <c r="JM26" s="3">
        <v>5.5027999999999997</v>
      </c>
      <c r="JN26" s="3">
        <v>5.8263999999999996</v>
      </c>
      <c r="JO26" s="3">
        <v>5.6571999999999996</v>
      </c>
      <c r="JP26" s="3">
        <v>5.2103999999999999</v>
      </c>
      <c r="JQ26" s="3">
        <v>5.7809999999999997</v>
      </c>
      <c r="JR26" s="3">
        <v>4.7122999999999999</v>
      </c>
      <c r="JS26" s="3">
        <v>7.0237999999999996</v>
      </c>
      <c r="JT26" s="3">
        <v>4.6809000000000003</v>
      </c>
      <c r="JU26" s="3">
        <v>5.4339000000000004</v>
      </c>
      <c r="JV26" s="3">
        <v>7.4657999999999998</v>
      </c>
      <c r="JW26" s="3">
        <v>4.9806999999999997</v>
      </c>
      <c r="JX26" s="3">
        <v>4.9775</v>
      </c>
      <c r="JY26" s="3">
        <v>7.4866999999999999</v>
      </c>
      <c r="JZ26" s="3" t="s">
        <v>5</v>
      </c>
      <c r="KA26" s="3">
        <v>7.0218999999999996</v>
      </c>
      <c r="KB26" s="3">
        <v>7.2207999999999997</v>
      </c>
      <c r="KC26" s="3" t="s">
        <v>5</v>
      </c>
      <c r="KD26" s="3">
        <v>7.7462999999999997</v>
      </c>
      <c r="KE26" s="3">
        <v>5.0468999999999999</v>
      </c>
      <c r="KF26" s="3">
        <v>5.0366</v>
      </c>
      <c r="KG26" s="3">
        <v>4.6872999999999996</v>
      </c>
      <c r="KH26" s="3">
        <v>6.8468</v>
      </c>
      <c r="KI26" s="3" t="s">
        <v>5</v>
      </c>
      <c r="KJ26" s="3" t="s">
        <v>5</v>
      </c>
      <c r="KK26" s="3">
        <v>6.5452000000000004</v>
      </c>
      <c r="KL26" s="3">
        <v>5.7453000000000003</v>
      </c>
      <c r="KM26" s="3">
        <v>5.6771000000000003</v>
      </c>
      <c r="KN26" s="3">
        <v>6.6447000000000003</v>
      </c>
      <c r="KO26" s="3" t="s">
        <v>5</v>
      </c>
      <c r="KP26" s="3" t="s">
        <v>5</v>
      </c>
      <c r="KQ26" s="3">
        <v>4.1730999999999998</v>
      </c>
      <c r="KR26" s="3">
        <v>5.9941000000000004</v>
      </c>
      <c r="KS26" s="3" t="s">
        <v>5</v>
      </c>
      <c r="KT26" s="3">
        <v>7.9398999999999997</v>
      </c>
      <c r="KU26" s="3">
        <v>4.9635999999999996</v>
      </c>
      <c r="KV26" s="3">
        <v>6.0212000000000003</v>
      </c>
      <c r="KW26" s="3">
        <v>7.0327999999999999</v>
      </c>
      <c r="KX26" s="3">
        <v>4.7279999999999998</v>
      </c>
      <c r="KY26" s="3">
        <v>6.1292</v>
      </c>
      <c r="KZ26" s="3" t="s">
        <v>5</v>
      </c>
      <c r="LA26" s="3">
        <v>6.6036999999999999</v>
      </c>
      <c r="LB26" s="3">
        <v>5.3018000000000001</v>
      </c>
      <c r="LC26" s="3">
        <v>4.6558999999999999</v>
      </c>
      <c r="LD26" s="3">
        <v>5.6074000000000002</v>
      </c>
      <c r="LE26" s="3">
        <v>5.2496999999999998</v>
      </c>
      <c r="LF26" s="3">
        <v>6.2705000000000002</v>
      </c>
      <c r="LG26" s="3" t="s">
        <v>5</v>
      </c>
      <c r="LH26" s="3">
        <v>5.8337000000000003</v>
      </c>
      <c r="LI26" s="3">
        <v>5.3666</v>
      </c>
      <c r="LJ26" s="3">
        <v>6.4282000000000004</v>
      </c>
      <c r="LK26" s="3">
        <v>6.8701999999999996</v>
      </c>
      <c r="LL26" s="3">
        <v>4.6760999999999999</v>
      </c>
      <c r="LM26" s="3" t="s">
        <v>5</v>
      </c>
      <c r="LN26" s="3">
        <v>4.859</v>
      </c>
      <c r="LO26" s="3">
        <v>5.2807000000000004</v>
      </c>
      <c r="LP26" s="3">
        <v>4.7577999999999996</v>
      </c>
      <c r="LQ26" s="3">
        <v>5.7089999999999996</v>
      </c>
      <c r="LR26" s="3">
        <v>4.2249999999999996</v>
      </c>
      <c r="LS26" s="3" t="s">
        <v>5</v>
      </c>
      <c r="LT26" s="3" t="s">
        <v>5</v>
      </c>
      <c r="LU26" s="3">
        <v>6.2224000000000004</v>
      </c>
      <c r="LV26" s="3" t="s">
        <v>5</v>
      </c>
      <c r="LW26" s="3">
        <v>5.7163000000000004</v>
      </c>
      <c r="LX26" s="3" t="s">
        <v>5</v>
      </c>
      <c r="LY26" s="3" t="s">
        <v>5</v>
      </c>
      <c r="LZ26" s="3" t="s">
        <v>5</v>
      </c>
      <c r="MA26" s="3">
        <v>5.8605</v>
      </c>
      <c r="MB26" s="3">
        <v>5.9511000000000003</v>
      </c>
      <c r="MC26" s="3" t="s">
        <v>5</v>
      </c>
      <c r="MD26" s="3" t="s">
        <v>5</v>
      </c>
      <c r="ME26" s="3">
        <v>4.3846999999999996</v>
      </c>
      <c r="MF26" s="3">
        <v>5.0685000000000002</v>
      </c>
      <c r="MG26" s="3">
        <v>7.9057000000000004</v>
      </c>
      <c r="MH26" s="3">
        <v>5.3888999999999996</v>
      </c>
      <c r="MI26" s="3" t="s">
        <v>5</v>
      </c>
      <c r="MJ26" s="3">
        <v>6.8912000000000004</v>
      </c>
      <c r="MK26" s="3">
        <v>5.319</v>
      </c>
      <c r="ML26" s="3">
        <v>5.4748000000000001</v>
      </c>
      <c r="MM26" s="3">
        <v>6.1642000000000001</v>
      </c>
      <c r="MN26" s="3">
        <v>6.5187999999999997</v>
      </c>
      <c r="MO26" s="3">
        <v>4.0529999999999999</v>
      </c>
      <c r="MP26" s="3" t="s">
        <v>5</v>
      </c>
      <c r="MQ26" s="3">
        <v>6.9916</v>
      </c>
      <c r="MR26" s="3">
        <v>4.6809000000000003</v>
      </c>
      <c r="MS26" s="3">
        <v>4.9492000000000003</v>
      </c>
      <c r="MT26" s="3">
        <v>5.3076999999999996</v>
      </c>
      <c r="MU26" s="3">
        <v>4.4314999999999998</v>
      </c>
      <c r="MV26" s="3">
        <v>4.5407000000000002</v>
      </c>
      <c r="MW26" s="3">
        <v>5.2976999999999999</v>
      </c>
      <c r="MX26" s="3">
        <v>6.5853999999999999</v>
      </c>
      <c r="MY26" s="3" t="s">
        <v>5</v>
      </c>
      <c r="MZ26" s="3">
        <v>3.2185999999999999</v>
      </c>
      <c r="NA26" s="3">
        <v>5.1810999999999998</v>
      </c>
      <c r="NB26" s="3">
        <v>4.9051</v>
      </c>
      <c r="NC26" s="3">
        <v>6.8140000000000001</v>
      </c>
      <c r="ND26" s="3">
        <v>6.5559000000000003</v>
      </c>
      <c r="NE26" s="3">
        <v>4.6542000000000003</v>
      </c>
      <c r="NF26" s="3">
        <v>5.5503</v>
      </c>
      <c r="NG26" s="3">
        <v>5.7615999999999996</v>
      </c>
      <c r="NH26" s="3">
        <v>4.8769</v>
      </c>
      <c r="NI26" s="3">
        <v>5.5518999999999998</v>
      </c>
      <c r="NJ26" s="3">
        <v>6.5278</v>
      </c>
      <c r="NK26" s="3">
        <v>5.4390000000000001</v>
      </c>
      <c r="NL26" s="3">
        <v>4.2484000000000002</v>
      </c>
      <c r="NM26" s="3">
        <v>4.1258999999999997</v>
      </c>
      <c r="NN26" s="3">
        <v>5.6464999999999996</v>
      </c>
      <c r="NO26" s="3">
        <v>4.4036</v>
      </c>
      <c r="NP26" s="3">
        <v>4.9759000000000002</v>
      </c>
      <c r="NQ26" s="3">
        <v>5.5694999999999997</v>
      </c>
      <c r="NR26" s="3">
        <v>4.1314000000000002</v>
      </c>
      <c r="NS26" s="3">
        <v>5.6836000000000002</v>
      </c>
      <c r="NT26" s="3">
        <v>7.407</v>
      </c>
      <c r="NU26" s="3">
        <v>4.9789000000000003</v>
      </c>
      <c r="NV26" s="3">
        <v>5.9600999999999997</v>
      </c>
      <c r="NW26" s="3">
        <v>5.1589</v>
      </c>
      <c r="NX26" s="3">
        <v>5.0095000000000001</v>
      </c>
      <c r="NY26" s="3">
        <v>3.9399000000000002</v>
      </c>
      <c r="NZ26" s="3">
        <v>5.9958999999999998</v>
      </c>
      <c r="OA26" s="3">
        <v>6.7446999999999999</v>
      </c>
      <c r="OB26" s="3">
        <v>5.0739999999999998</v>
      </c>
      <c r="OC26" s="3">
        <v>6.1833</v>
      </c>
      <c r="OD26" s="3">
        <v>7.7847999999999997</v>
      </c>
      <c r="OE26" s="3">
        <v>5.4840999999999998</v>
      </c>
      <c r="OF26" s="3">
        <v>5.9763999999999999</v>
      </c>
      <c r="OG26" s="3">
        <v>5.7817999999999996</v>
      </c>
      <c r="OH26" s="3">
        <v>7.7601000000000004</v>
      </c>
      <c r="OI26" s="3">
        <v>6.1786000000000003</v>
      </c>
      <c r="OJ26" s="3">
        <v>5.7885999999999997</v>
      </c>
      <c r="OK26" s="3">
        <v>5.0895000000000001</v>
      </c>
      <c r="OL26" s="3">
        <v>6.2914000000000003</v>
      </c>
      <c r="OM26" s="3">
        <v>4.9659000000000004</v>
      </c>
      <c r="ON26" s="3">
        <v>5.5774999999999997</v>
      </c>
      <c r="OO26" s="3">
        <v>4.7213000000000003</v>
      </c>
      <c r="OP26" s="3">
        <v>5.8391999999999999</v>
      </c>
      <c r="OQ26" s="3">
        <v>6.5065999999999997</v>
      </c>
      <c r="OR26" s="3">
        <v>5.2655000000000003</v>
      </c>
      <c r="OS26" s="3">
        <v>6.8920000000000003</v>
      </c>
      <c r="OT26" s="3">
        <v>5.5109000000000004</v>
      </c>
      <c r="OU26" s="3">
        <v>5.8201000000000001</v>
      </c>
      <c r="OV26" s="3">
        <v>4.6319999999999997</v>
      </c>
      <c r="OW26" s="3">
        <v>6.3350999999999997</v>
      </c>
      <c r="OX26" s="3">
        <v>6.1933999999999996</v>
      </c>
      <c r="OY26" s="3">
        <v>6.0484999999999998</v>
      </c>
      <c r="OZ26" s="3">
        <v>5.5130999999999997</v>
      </c>
      <c r="PA26" s="3">
        <v>5.7259000000000002</v>
      </c>
      <c r="PB26" s="3">
        <v>5.3605999999999998</v>
      </c>
      <c r="PC26" s="3">
        <v>5.8800999999999997</v>
      </c>
      <c r="PD26" s="3">
        <v>6.5724</v>
      </c>
      <c r="PE26" s="3">
        <v>6.2713000000000001</v>
      </c>
      <c r="PF26" s="3">
        <v>5.4478</v>
      </c>
      <c r="PG26" s="3">
        <v>4.6965000000000003</v>
      </c>
      <c r="PH26" s="3">
        <v>6.2538999999999998</v>
      </c>
      <c r="PI26" s="3">
        <v>4.5194000000000001</v>
      </c>
      <c r="PJ26" s="3">
        <v>5.4401000000000002</v>
      </c>
      <c r="PK26" s="3">
        <v>4.3914999999999997</v>
      </c>
      <c r="PL26" s="3">
        <v>8.6443999999999992</v>
      </c>
      <c r="PM26" s="3">
        <v>4.5502000000000002</v>
      </c>
      <c r="PN26" s="3">
        <v>4.4657</v>
      </c>
      <c r="PO26" s="3">
        <v>4.9420000000000002</v>
      </c>
      <c r="PP26" s="3">
        <v>4.6153000000000004</v>
      </c>
      <c r="PQ26" s="3" t="s">
        <v>5</v>
      </c>
      <c r="PR26" s="3">
        <v>5.5189000000000004</v>
      </c>
      <c r="PS26" s="3">
        <v>5.3602999999999996</v>
      </c>
      <c r="PT26" s="3">
        <v>5.4615</v>
      </c>
      <c r="PU26" s="3">
        <v>5.1614000000000004</v>
      </c>
      <c r="PV26" s="3">
        <v>5.2888999999999999</v>
      </c>
      <c r="PW26" s="3">
        <v>4.9236000000000004</v>
      </c>
      <c r="PX26" s="3">
        <v>4.4939</v>
      </c>
      <c r="PY26" s="3">
        <v>5.0693000000000001</v>
      </c>
      <c r="PZ26" s="3">
        <v>2.9491999999999998</v>
      </c>
      <c r="QA26" s="3">
        <v>5.4909999999999997</v>
      </c>
      <c r="QB26" s="3">
        <v>4.4821999999999997</v>
      </c>
      <c r="QC26" s="3">
        <v>4.3879000000000001</v>
      </c>
      <c r="QD26" s="3">
        <v>4.5686999999999998</v>
      </c>
      <c r="QE26" s="3">
        <v>4.6473000000000004</v>
      </c>
      <c r="QF26" s="3" t="s">
        <v>5</v>
      </c>
      <c r="QG26" s="3">
        <v>4.4757999999999996</v>
      </c>
      <c r="QH26" s="3">
        <v>5.3613999999999997</v>
      </c>
      <c r="QI26" s="3">
        <v>4.5793999999999997</v>
      </c>
      <c r="QJ26" s="3">
        <v>4.8231999999999999</v>
      </c>
      <c r="QK26" s="3" t="s">
        <v>5</v>
      </c>
      <c r="QL26" s="3" t="s">
        <v>5</v>
      </c>
      <c r="QM26" s="3">
        <v>5.9008000000000003</v>
      </c>
      <c r="QN26" s="3">
        <v>5.3475999999999999</v>
      </c>
      <c r="QO26" s="3" t="s">
        <v>5</v>
      </c>
      <c r="QP26" s="3">
        <v>4.9432</v>
      </c>
      <c r="QQ26" s="3">
        <v>3.8961000000000001</v>
      </c>
      <c r="QR26" s="3">
        <v>4.8871000000000002</v>
      </c>
      <c r="QS26" s="3" t="s">
        <v>5</v>
      </c>
      <c r="QT26" s="3">
        <v>4.9748999999999999</v>
      </c>
      <c r="QU26" s="3">
        <v>14.1425</v>
      </c>
      <c r="QV26" s="3">
        <v>3.9935999999999998</v>
      </c>
      <c r="QW26" s="3">
        <v>4.5395000000000003</v>
      </c>
      <c r="QX26" s="3" t="s">
        <v>5</v>
      </c>
      <c r="QY26" s="3">
        <v>4.0724999999999998</v>
      </c>
      <c r="QZ26" s="3">
        <v>2.4323999999999999</v>
      </c>
      <c r="RA26" s="3">
        <v>22.549299999999999</v>
      </c>
      <c r="RB26" s="3">
        <v>5.4390999999999998</v>
      </c>
      <c r="RC26" s="3">
        <v>6.1999000000000004</v>
      </c>
      <c r="RD26" s="3">
        <v>4.4263000000000003</v>
      </c>
      <c r="RE26" s="3">
        <v>4.4859</v>
      </c>
      <c r="RF26" s="3">
        <v>9.375</v>
      </c>
      <c r="RG26" s="3" t="s">
        <v>2792</v>
      </c>
      <c r="RH26" s="3">
        <v>5.1829000000000001</v>
      </c>
      <c r="RI26" s="3">
        <v>3.8653</v>
      </c>
      <c r="RJ26" s="3">
        <v>10.0252</v>
      </c>
      <c r="RK26" s="3">
        <v>4.8499999999999996</v>
      </c>
      <c r="RL26" s="3">
        <v>4.4671000000000003</v>
      </c>
      <c r="RM26" s="3">
        <v>4.4099000000000004</v>
      </c>
      <c r="RN26" s="3">
        <v>5.4508999999999999</v>
      </c>
      <c r="RO26" s="3">
        <v>5.9101999999999997</v>
      </c>
      <c r="RP26" s="3" t="s">
        <v>5</v>
      </c>
      <c r="RQ26" s="3">
        <v>6.2953000000000001</v>
      </c>
      <c r="RR26" s="3">
        <v>5.8520000000000003</v>
      </c>
      <c r="RS26" s="3">
        <v>6.0929000000000002</v>
      </c>
      <c r="RT26" s="3" t="s">
        <v>5</v>
      </c>
      <c r="RU26" s="3" t="s">
        <v>5</v>
      </c>
      <c r="RV26" s="3" t="s">
        <v>5</v>
      </c>
      <c r="RW26" s="3" t="s">
        <v>5</v>
      </c>
      <c r="RX26" s="3" t="s">
        <v>5</v>
      </c>
      <c r="RY26" s="3" t="s">
        <v>5</v>
      </c>
      <c r="RZ26" s="3">
        <v>5.5948000000000002</v>
      </c>
      <c r="SA26" s="3" t="s">
        <v>5</v>
      </c>
      <c r="SB26" s="3" t="s">
        <v>5</v>
      </c>
      <c r="SC26" s="3" t="s">
        <v>5</v>
      </c>
      <c r="SD26" s="3">
        <v>5.7229999999999999</v>
      </c>
      <c r="SE26" s="3" t="s">
        <v>5</v>
      </c>
      <c r="SF26" s="3">
        <v>4.2995999999999999</v>
      </c>
      <c r="SG26" s="3">
        <v>5.0551000000000004</v>
      </c>
      <c r="SH26" s="3">
        <v>3.6774</v>
      </c>
      <c r="SI26" s="3">
        <v>5.9946000000000002</v>
      </c>
      <c r="SJ26" s="3">
        <v>4.5510999999999999</v>
      </c>
      <c r="SK26" s="3">
        <v>5.2834000000000003</v>
      </c>
      <c r="SL26" s="3">
        <v>7.3929999999999998</v>
      </c>
      <c r="SM26" s="3">
        <v>5.8625999999999996</v>
      </c>
      <c r="SN26" s="3">
        <v>4.9882999999999997</v>
      </c>
      <c r="SO26" s="3">
        <v>1.2076</v>
      </c>
      <c r="SP26" s="3">
        <v>5.1031000000000004</v>
      </c>
      <c r="SQ26" s="3">
        <v>6.2449000000000003</v>
      </c>
      <c r="SR26" s="3">
        <v>5.6966999999999999</v>
      </c>
      <c r="SS26" s="3">
        <v>4.2919999999999998</v>
      </c>
      <c r="ST26" s="3">
        <v>4.4295999999999998</v>
      </c>
      <c r="SU26" s="3">
        <v>4.1791999999999998</v>
      </c>
      <c r="SV26" s="3">
        <v>5.0651000000000002</v>
      </c>
      <c r="SW26" s="3">
        <v>7.3651</v>
      </c>
      <c r="SX26" s="3">
        <v>6.6252000000000004</v>
      </c>
      <c r="SY26" s="3">
        <v>5.2176999999999998</v>
      </c>
      <c r="SZ26" s="3">
        <v>4.6395</v>
      </c>
      <c r="TA26" s="3">
        <v>5.0045999999999999</v>
      </c>
      <c r="TB26" s="3">
        <v>5.6711</v>
      </c>
      <c r="TC26" s="3">
        <v>5.1801000000000004</v>
      </c>
      <c r="TD26" s="3">
        <v>6.5071000000000003</v>
      </c>
      <c r="TE26" s="3">
        <v>6.0225999999999997</v>
      </c>
      <c r="TF26" s="3">
        <v>4.2968999999999999</v>
      </c>
      <c r="TG26" s="3">
        <v>6.6760000000000002</v>
      </c>
      <c r="TH26" s="3">
        <v>5.5647000000000002</v>
      </c>
      <c r="TI26" s="3">
        <v>7.0381</v>
      </c>
      <c r="TJ26" s="3" t="s">
        <v>5</v>
      </c>
      <c r="TK26" s="3">
        <v>4.4825999999999997</v>
      </c>
      <c r="TL26" s="3">
        <v>5.1805000000000003</v>
      </c>
      <c r="TM26" s="3">
        <v>5.3455000000000004</v>
      </c>
      <c r="TN26" s="3">
        <v>5.0681000000000003</v>
      </c>
      <c r="TO26" s="3">
        <v>5.641</v>
      </c>
      <c r="TP26" s="3">
        <v>6.758</v>
      </c>
      <c r="TQ26" s="3">
        <v>4.8593999999999999</v>
      </c>
      <c r="TR26" s="3">
        <v>5.4739000000000004</v>
      </c>
      <c r="TS26" s="3">
        <v>5.2850000000000001</v>
      </c>
      <c r="TT26" s="3">
        <v>5.4462999999999999</v>
      </c>
      <c r="TU26" s="3">
        <v>5.4496000000000002</v>
      </c>
      <c r="TV26" s="3">
        <v>4.8181000000000003</v>
      </c>
      <c r="TW26" s="3">
        <v>7.7443</v>
      </c>
      <c r="TX26" s="3">
        <v>6.8997999999999999</v>
      </c>
      <c r="TY26" s="3">
        <v>5.4599000000000002</v>
      </c>
      <c r="TZ26" s="3">
        <v>5.0259999999999998</v>
      </c>
      <c r="UA26" s="3">
        <v>6.3391000000000002</v>
      </c>
      <c r="UB26" s="3">
        <v>5.6473000000000004</v>
      </c>
      <c r="UC26" s="3">
        <v>5.5490000000000004</v>
      </c>
      <c r="UD26" s="3">
        <v>5.3411</v>
      </c>
      <c r="UE26" s="3" t="s">
        <v>5</v>
      </c>
      <c r="UF26" s="3">
        <v>6.1520999999999999</v>
      </c>
      <c r="UG26" s="3">
        <v>6.5506000000000002</v>
      </c>
      <c r="UH26" s="3">
        <v>5.1624999999999996</v>
      </c>
      <c r="UI26" s="3">
        <v>5.2187000000000001</v>
      </c>
      <c r="UJ26" s="3">
        <v>4.7046000000000001</v>
      </c>
      <c r="UK26" s="3">
        <v>3.9493</v>
      </c>
      <c r="UL26" s="3">
        <v>5.5374999999999996</v>
      </c>
      <c r="UM26" s="3">
        <v>8.6700999999999997</v>
      </c>
      <c r="UN26" s="3">
        <v>5.6425999999999998</v>
      </c>
      <c r="UO26" s="3">
        <v>5.77</v>
      </c>
      <c r="UP26" s="3">
        <v>6.4901</v>
      </c>
      <c r="UQ26" s="3">
        <v>6.4170999999999996</v>
      </c>
      <c r="UR26" s="3">
        <v>7.2908999999999997</v>
      </c>
      <c r="US26" s="3">
        <v>4.0789</v>
      </c>
      <c r="UT26" s="3">
        <v>5.7904999999999998</v>
      </c>
      <c r="UU26" s="3">
        <v>5.6322000000000001</v>
      </c>
      <c r="UV26" s="3">
        <v>4.9428000000000001</v>
      </c>
      <c r="UW26" s="3">
        <v>3.9754</v>
      </c>
      <c r="UX26" s="3">
        <v>6.8464999999999998</v>
      </c>
      <c r="UY26" s="3">
        <v>5.3658999999999999</v>
      </c>
      <c r="UZ26" s="3">
        <v>5.7628000000000004</v>
      </c>
      <c r="VA26" s="3">
        <v>5.9626999999999999</v>
      </c>
      <c r="VB26" s="3">
        <v>6.0212000000000003</v>
      </c>
      <c r="VC26" s="3">
        <v>5.7855999999999996</v>
      </c>
      <c r="VD26" s="3">
        <v>9.2163000000000004</v>
      </c>
      <c r="VE26" s="3">
        <v>4.2542</v>
      </c>
      <c r="VF26" s="3">
        <v>4.5042</v>
      </c>
      <c r="VG26" s="3">
        <v>3.9498000000000002</v>
      </c>
      <c r="VH26" s="3">
        <v>3.1812999999999998</v>
      </c>
      <c r="VI26" s="3">
        <v>5.5373000000000001</v>
      </c>
      <c r="VJ26" s="3">
        <v>4.1436999999999999</v>
      </c>
      <c r="VK26" s="3">
        <v>6.3762999999999996</v>
      </c>
      <c r="VL26" s="3">
        <v>4.9160000000000004</v>
      </c>
      <c r="VM26" s="3">
        <v>5.2645999999999997</v>
      </c>
      <c r="VN26" s="3">
        <v>5.8178999999999998</v>
      </c>
      <c r="VO26" s="3">
        <v>5.8075999999999999</v>
      </c>
      <c r="VP26" s="3">
        <v>6.3794000000000004</v>
      </c>
      <c r="VQ26" s="3">
        <v>7.2129000000000003</v>
      </c>
      <c r="VR26" s="3">
        <v>6.5500999999999996</v>
      </c>
      <c r="VS26" s="3">
        <v>5.6260000000000003</v>
      </c>
      <c r="VT26" s="3">
        <v>5.8792</v>
      </c>
      <c r="VU26" s="3">
        <v>4.6749999999999998</v>
      </c>
      <c r="VV26" s="3">
        <v>6.0830000000000002</v>
      </c>
      <c r="VW26" s="3">
        <v>5.2797000000000001</v>
      </c>
      <c r="VX26" s="3">
        <v>6.7218999999999998</v>
      </c>
      <c r="VY26" s="3">
        <v>6.3944000000000001</v>
      </c>
      <c r="VZ26" s="3">
        <v>4.2807000000000004</v>
      </c>
      <c r="WA26" s="3">
        <v>5.2199</v>
      </c>
      <c r="WB26" s="3">
        <v>6.2047999999999996</v>
      </c>
      <c r="WC26" s="3">
        <v>5.9001999999999999</v>
      </c>
      <c r="WD26" s="3">
        <v>6.7159000000000004</v>
      </c>
      <c r="WE26" s="3">
        <v>7.9202000000000004</v>
      </c>
      <c r="WF26" s="3">
        <v>5.2720000000000002</v>
      </c>
      <c r="WG26" s="3">
        <v>6.1886999999999999</v>
      </c>
      <c r="WH26" s="3">
        <v>6.5983999999999998</v>
      </c>
      <c r="WI26" s="3">
        <v>5.4473000000000003</v>
      </c>
      <c r="WJ26" s="3">
        <v>5.1153000000000004</v>
      </c>
      <c r="WK26" s="3">
        <v>4.8918999999999997</v>
      </c>
      <c r="WL26" s="3">
        <v>6.0233999999999996</v>
      </c>
      <c r="WM26" s="3">
        <v>5.2908999999999997</v>
      </c>
      <c r="WN26" s="3">
        <v>6.6608999999999998</v>
      </c>
      <c r="WO26" s="3">
        <v>5.6920999999999999</v>
      </c>
      <c r="WP26" s="3">
        <v>5.2443</v>
      </c>
      <c r="WQ26" s="3">
        <v>5.9292999999999996</v>
      </c>
      <c r="WR26" s="3">
        <v>4.9625000000000004</v>
      </c>
      <c r="WS26" s="3">
        <v>6.1422999999999996</v>
      </c>
      <c r="WT26" s="3">
        <v>7.8745000000000003</v>
      </c>
      <c r="WU26" s="3">
        <v>6.5354999999999999</v>
      </c>
      <c r="WV26" s="3">
        <v>7.0115999999999996</v>
      </c>
      <c r="WW26" s="3">
        <v>5.7538</v>
      </c>
      <c r="WX26" s="3">
        <v>8.5422999999999991</v>
      </c>
      <c r="WY26" s="3">
        <v>6.5025000000000004</v>
      </c>
      <c r="WZ26" s="3">
        <v>6.4729000000000001</v>
      </c>
      <c r="XA26" s="3">
        <v>7.6790000000000003</v>
      </c>
      <c r="XB26" s="3">
        <v>5.5557999999999996</v>
      </c>
      <c r="XC26" s="3">
        <v>6.8802000000000003</v>
      </c>
      <c r="XD26" s="3">
        <v>6.1649000000000003</v>
      </c>
      <c r="XE26" s="3">
        <v>7.0373999999999999</v>
      </c>
      <c r="XF26" s="3" t="s">
        <v>5</v>
      </c>
      <c r="XG26" s="3">
        <v>6.9406999999999996</v>
      </c>
      <c r="XH26" s="3">
        <v>5.1454000000000004</v>
      </c>
      <c r="XI26" s="3">
        <v>6.2393999999999998</v>
      </c>
      <c r="XJ26" s="3">
        <v>6.1637000000000004</v>
      </c>
      <c r="XK26" s="3">
        <v>5.3569000000000004</v>
      </c>
      <c r="XL26" s="3">
        <v>4.2370999999999999</v>
      </c>
      <c r="XM26" s="3">
        <v>7.1010999999999997</v>
      </c>
      <c r="XN26" s="3">
        <v>3.0626000000000002</v>
      </c>
      <c r="XO26" s="3">
        <v>6.3852000000000002</v>
      </c>
      <c r="XP26" s="3">
        <v>6.8480999999999996</v>
      </c>
      <c r="XQ26" s="3">
        <v>5.4340999999999999</v>
      </c>
      <c r="XR26" s="3">
        <v>5.7663000000000002</v>
      </c>
      <c r="XS26" s="3">
        <v>5.0651000000000002</v>
      </c>
      <c r="XT26" s="3">
        <v>6.7882999999999996</v>
      </c>
      <c r="XU26" s="3">
        <v>6.5713999999999997</v>
      </c>
      <c r="XV26" s="3">
        <v>6.7008000000000001</v>
      </c>
      <c r="XW26" s="3">
        <v>5.7516999999999996</v>
      </c>
      <c r="XX26" s="3">
        <v>7.1913</v>
      </c>
      <c r="XY26" s="3">
        <v>7.0967000000000002</v>
      </c>
      <c r="XZ26" s="3">
        <v>4.0266999999999999</v>
      </c>
      <c r="YA26" s="3">
        <v>6.3079999999999998</v>
      </c>
      <c r="YB26" s="3">
        <v>6.7239000000000004</v>
      </c>
      <c r="YC26" s="3">
        <v>6.9093</v>
      </c>
      <c r="YD26" s="3">
        <v>6.4854000000000003</v>
      </c>
      <c r="YE26" s="3">
        <v>7.6684000000000001</v>
      </c>
      <c r="YF26" s="3" t="s">
        <v>5</v>
      </c>
      <c r="YG26" s="3">
        <v>5.7168000000000001</v>
      </c>
      <c r="YH26" s="3">
        <v>6.2473000000000001</v>
      </c>
      <c r="YI26" s="3">
        <v>5.1702000000000004</v>
      </c>
      <c r="YJ26" s="3">
        <v>6.0754999999999999</v>
      </c>
      <c r="YK26" s="3">
        <v>6.0960999999999999</v>
      </c>
      <c r="YL26" s="3">
        <v>6.3464999999999998</v>
      </c>
      <c r="YM26" s="3">
        <v>6.2895000000000003</v>
      </c>
      <c r="YN26" s="3">
        <v>6.2789000000000001</v>
      </c>
      <c r="YO26" s="3">
        <v>5.5423</v>
      </c>
      <c r="YP26" s="3">
        <v>6.3464999999999998</v>
      </c>
      <c r="YQ26" s="3">
        <v>5.6454000000000004</v>
      </c>
      <c r="YR26" s="3">
        <v>5.7304000000000004</v>
      </c>
      <c r="YS26" s="3">
        <v>5.8483000000000001</v>
      </c>
      <c r="YT26" s="3">
        <v>5.6596000000000002</v>
      </c>
      <c r="YU26" s="3">
        <v>6.5400999999999998</v>
      </c>
      <c r="YV26" s="3">
        <v>5.9211</v>
      </c>
      <c r="YW26" s="3">
        <v>5.0955000000000004</v>
      </c>
      <c r="YX26" s="3">
        <v>6.3327999999999998</v>
      </c>
      <c r="YY26" s="3">
        <v>6.5749000000000004</v>
      </c>
      <c r="YZ26" s="3">
        <v>5.3666999999999998</v>
      </c>
      <c r="ZA26" s="3">
        <v>5.6356000000000002</v>
      </c>
      <c r="ZB26" s="3">
        <v>5.8144</v>
      </c>
      <c r="ZC26" s="3">
        <v>6.4545000000000003</v>
      </c>
      <c r="ZD26" s="3">
        <v>6.1361999999999997</v>
      </c>
      <c r="ZE26" s="3">
        <v>5.3436000000000003</v>
      </c>
      <c r="ZF26" s="3">
        <v>5.9882999999999997</v>
      </c>
      <c r="ZG26" s="3">
        <v>6.4831000000000003</v>
      </c>
      <c r="ZH26" s="3">
        <v>6.5824999999999996</v>
      </c>
      <c r="ZI26" s="3">
        <v>6.9995000000000003</v>
      </c>
      <c r="ZJ26" s="3">
        <v>5.7394999999999996</v>
      </c>
      <c r="ZK26" s="3">
        <v>5.7333999999999996</v>
      </c>
      <c r="ZL26" s="3">
        <v>5.6371000000000002</v>
      </c>
      <c r="ZM26" s="3">
        <v>4.5278999999999998</v>
      </c>
      <c r="ZN26" s="3">
        <v>5.4618000000000002</v>
      </c>
      <c r="ZO26" s="3">
        <v>6.0682</v>
      </c>
      <c r="ZP26" s="3">
        <v>6.7343999999999999</v>
      </c>
      <c r="ZQ26" s="3">
        <v>6.7567000000000004</v>
      </c>
      <c r="ZR26" s="3">
        <v>5.5563000000000002</v>
      </c>
      <c r="ZS26" s="3">
        <v>1.2919</v>
      </c>
      <c r="ZT26" s="3">
        <v>5.7008999999999999</v>
      </c>
      <c r="ZU26" s="3">
        <v>6.5145</v>
      </c>
      <c r="ZV26" s="3">
        <v>5.6768999999999998</v>
      </c>
      <c r="ZW26" s="3">
        <v>6.3749000000000002</v>
      </c>
      <c r="ZX26" s="3">
        <v>4.1567999999999996</v>
      </c>
      <c r="ZY26" s="3">
        <v>7.4335000000000004</v>
      </c>
      <c r="ZZ26" s="3">
        <v>5.0606999999999998</v>
      </c>
      <c r="AAA26" s="3">
        <v>6.5255999999999998</v>
      </c>
      <c r="AAB26" s="3">
        <v>5.9360999999999997</v>
      </c>
      <c r="AAC26" s="3">
        <v>6.6243999999999996</v>
      </c>
      <c r="AAD26" s="3">
        <v>6.3486000000000002</v>
      </c>
      <c r="AAE26" s="3">
        <v>5.5164</v>
      </c>
      <c r="AAF26" s="3">
        <v>6.1353999999999997</v>
      </c>
      <c r="AAG26" s="3">
        <v>6.6429</v>
      </c>
      <c r="AAH26" s="3">
        <v>5.7651000000000003</v>
      </c>
      <c r="AAI26" s="3">
        <v>4.2512999999999996</v>
      </c>
      <c r="AAJ26" s="3">
        <v>4.5636999999999999</v>
      </c>
      <c r="AAK26" s="3">
        <v>7.4831000000000003</v>
      </c>
      <c r="AAL26" s="3">
        <v>7.0571000000000002</v>
      </c>
      <c r="AAM26" s="3">
        <v>8.2840000000000007</v>
      </c>
      <c r="AAN26" s="3">
        <v>6.7131999999999996</v>
      </c>
      <c r="AAO26" s="3">
        <v>5.1635</v>
      </c>
      <c r="AAP26" s="3">
        <v>6.0721999999999996</v>
      </c>
      <c r="AAQ26" s="3">
        <v>7.2504</v>
      </c>
      <c r="AAR26" s="3">
        <v>3.2812000000000001</v>
      </c>
      <c r="AAS26" s="3">
        <v>4.5952999999999999</v>
      </c>
      <c r="AAT26" s="3">
        <v>5.2401999999999997</v>
      </c>
      <c r="AAU26" s="3">
        <v>6.5153999999999996</v>
      </c>
      <c r="AAV26" s="3">
        <v>5.4957000000000003</v>
      </c>
      <c r="AAW26" s="3">
        <v>5.6516000000000002</v>
      </c>
      <c r="AAX26" s="3">
        <v>4.2173999999999996</v>
      </c>
      <c r="AAY26" s="3" t="s">
        <v>5</v>
      </c>
      <c r="AAZ26" s="3">
        <v>4.4679000000000002</v>
      </c>
      <c r="ABA26" s="3">
        <v>5.7168999999999999</v>
      </c>
      <c r="ABB26" s="3" t="s">
        <v>5</v>
      </c>
      <c r="ABC26" s="3">
        <v>5.2003000000000004</v>
      </c>
      <c r="ABD26" s="3">
        <v>3.9885999999999999</v>
      </c>
      <c r="ABE26" s="3">
        <v>6.0266999999999999</v>
      </c>
      <c r="ABF26" s="3">
        <v>5.9859</v>
      </c>
      <c r="ABG26" s="3">
        <v>5.7343000000000002</v>
      </c>
      <c r="ABH26" s="3">
        <v>3.0613000000000001</v>
      </c>
      <c r="ABI26" s="3">
        <v>5.2343999999999999</v>
      </c>
      <c r="ABJ26" s="3">
        <v>5.1211000000000002</v>
      </c>
      <c r="ABK26" s="3">
        <v>5.9382000000000001</v>
      </c>
      <c r="ABL26" s="3">
        <v>4.8239999999999998</v>
      </c>
      <c r="ABM26" s="3">
        <v>5.6212</v>
      </c>
      <c r="ABN26" s="3">
        <v>4.29</v>
      </c>
      <c r="ABO26" s="3">
        <v>5.3779000000000003</v>
      </c>
      <c r="ABP26" s="3">
        <v>5.9805000000000001</v>
      </c>
      <c r="ABQ26" s="3">
        <v>5.8480999999999996</v>
      </c>
      <c r="ABR26" s="3">
        <v>5.5190000000000001</v>
      </c>
      <c r="ABS26" s="3">
        <v>5.5849000000000002</v>
      </c>
      <c r="ABT26" s="3">
        <v>5.1505000000000001</v>
      </c>
      <c r="ABU26" s="3">
        <v>5.1117999999999997</v>
      </c>
      <c r="ABV26" s="3">
        <v>4.7348999999999997</v>
      </c>
      <c r="ABW26" s="3">
        <v>4.2766999999999999</v>
      </c>
      <c r="ABX26" s="3">
        <v>5.0536000000000003</v>
      </c>
      <c r="ABY26" s="3">
        <v>5.3385999999999996</v>
      </c>
      <c r="ABZ26" s="3">
        <v>6.4382000000000001</v>
      </c>
      <c r="ACA26" s="3">
        <v>5.2732999999999999</v>
      </c>
      <c r="ACB26" s="3">
        <v>5.702</v>
      </c>
      <c r="ACC26" s="3">
        <v>5.7423000000000002</v>
      </c>
      <c r="ACD26" s="3">
        <v>5.5872000000000002</v>
      </c>
      <c r="ACE26" s="3">
        <v>5.2862999999999998</v>
      </c>
      <c r="ACF26" s="3">
        <v>5.0826000000000002</v>
      </c>
      <c r="ACG26" s="3">
        <v>4.9717000000000002</v>
      </c>
      <c r="ACH26" s="3">
        <v>4.7249999999999996</v>
      </c>
      <c r="ACI26" s="3">
        <v>4.8959000000000001</v>
      </c>
      <c r="ACJ26" s="3">
        <v>5.4161000000000001</v>
      </c>
      <c r="ACK26" s="3">
        <v>5.1928000000000001</v>
      </c>
      <c r="ACL26" s="3">
        <v>5.0991999999999997</v>
      </c>
      <c r="ACM26" s="3">
        <v>4.1749000000000001</v>
      </c>
      <c r="ACN26" s="3">
        <v>4.0395000000000003</v>
      </c>
      <c r="ACO26" s="3">
        <v>5.5213999999999999</v>
      </c>
      <c r="ACP26" s="3">
        <v>4.6970000000000001</v>
      </c>
      <c r="ACQ26" s="3">
        <v>5.0534999999999997</v>
      </c>
      <c r="ACR26" s="3">
        <v>5.2861000000000002</v>
      </c>
      <c r="ACS26" s="3">
        <v>5.6999000000000004</v>
      </c>
      <c r="ACT26" s="3">
        <v>5.2577999999999996</v>
      </c>
      <c r="ACU26" s="3">
        <v>5.6980000000000004</v>
      </c>
      <c r="ACV26" s="3">
        <v>5.0201000000000002</v>
      </c>
      <c r="ACW26" s="3">
        <v>5.0606</v>
      </c>
      <c r="ACX26" s="3">
        <v>5.2697000000000003</v>
      </c>
      <c r="ACY26" s="3">
        <v>3.6555</v>
      </c>
      <c r="ACZ26" s="3">
        <v>5.5869</v>
      </c>
      <c r="ADA26" s="3">
        <v>4.5919999999999996</v>
      </c>
      <c r="ADB26" s="3">
        <v>5.6170999999999998</v>
      </c>
      <c r="ADC26" s="3">
        <v>5.6577000000000002</v>
      </c>
      <c r="ADD26" s="3">
        <v>4.6001000000000003</v>
      </c>
      <c r="ADE26" s="3">
        <v>6.4443999999999999</v>
      </c>
      <c r="ADF26" s="3">
        <v>5.1001000000000003</v>
      </c>
      <c r="ADG26" s="3">
        <v>5.5758000000000001</v>
      </c>
      <c r="ADH26" s="3">
        <v>4.1276000000000002</v>
      </c>
      <c r="ADI26" s="3">
        <v>5.7061999999999999</v>
      </c>
      <c r="ADJ26" s="3">
        <v>5.1615000000000002</v>
      </c>
      <c r="ADK26" s="3">
        <v>5.3288000000000002</v>
      </c>
      <c r="ADL26" s="3">
        <v>6.6002000000000001</v>
      </c>
      <c r="ADM26" s="3">
        <v>5.5285000000000002</v>
      </c>
      <c r="ADN26" s="3">
        <v>5.2233999999999998</v>
      </c>
      <c r="ADO26" s="3">
        <v>5.3765999999999998</v>
      </c>
      <c r="ADP26" s="3">
        <v>4.8940000000000001</v>
      </c>
      <c r="ADQ26" s="3">
        <v>3.9253</v>
      </c>
      <c r="ADR26" s="3">
        <v>4.8032000000000004</v>
      </c>
      <c r="ADS26" s="3">
        <v>5.4579000000000004</v>
      </c>
      <c r="ADT26" s="3">
        <v>4.9622000000000002</v>
      </c>
      <c r="ADU26" s="3">
        <v>4.8620000000000001</v>
      </c>
      <c r="ADV26" s="3">
        <v>5.2206000000000001</v>
      </c>
      <c r="ADW26" s="3">
        <v>4.6997999999999998</v>
      </c>
      <c r="ADX26" s="3">
        <v>5.4131</v>
      </c>
      <c r="ADY26" s="3">
        <v>4.3810000000000002</v>
      </c>
      <c r="ADZ26" s="3">
        <v>5.3090999999999999</v>
      </c>
      <c r="AEA26" s="3">
        <v>4.8601000000000001</v>
      </c>
      <c r="AEB26" s="3">
        <v>5.2039999999999997</v>
      </c>
      <c r="AEC26" s="3">
        <v>4.6677999999999997</v>
      </c>
      <c r="AED26" s="3">
        <v>5.1948999999999996</v>
      </c>
      <c r="AEE26" s="3">
        <v>4.6639999999999997</v>
      </c>
      <c r="AEF26" s="3">
        <v>5.069</v>
      </c>
      <c r="AEG26" s="3">
        <v>5.0772000000000004</v>
      </c>
      <c r="AEH26" s="3">
        <v>5.6458000000000004</v>
      </c>
      <c r="AEI26" s="3">
        <v>5.9044999999999996</v>
      </c>
      <c r="AEJ26" s="3">
        <v>5.3975999999999997</v>
      </c>
      <c r="AEK26" s="3">
        <v>4.7754000000000003</v>
      </c>
      <c r="AEL26" s="3">
        <v>4.9641999999999999</v>
      </c>
      <c r="AEM26" s="3">
        <v>5.2080000000000002</v>
      </c>
      <c r="AEN26" s="3">
        <v>5.7855999999999996</v>
      </c>
      <c r="AEO26" s="3">
        <v>5.1002999999999998</v>
      </c>
      <c r="AEP26" s="3">
        <v>5.4069000000000003</v>
      </c>
      <c r="AEQ26" s="3">
        <v>5.0659999999999998</v>
      </c>
      <c r="AER26" s="3">
        <v>3.8744999999999998</v>
      </c>
      <c r="AES26" s="3">
        <v>5.7647000000000004</v>
      </c>
      <c r="AET26" s="3">
        <v>5.9663000000000004</v>
      </c>
      <c r="AEU26" s="3">
        <v>3.8628999999999998</v>
      </c>
      <c r="AEV26" s="3">
        <v>4.7007000000000003</v>
      </c>
      <c r="AEW26" s="3">
        <v>4.6776</v>
      </c>
      <c r="AEX26" s="3">
        <v>5.2744999999999997</v>
      </c>
      <c r="AEY26" s="3">
        <v>5.2714999999999996</v>
      </c>
      <c r="AEZ26" s="3">
        <v>5.2022000000000004</v>
      </c>
      <c r="AFA26" s="3">
        <v>5.5609000000000002</v>
      </c>
      <c r="AFB26" s="3">
        <v>4.4702000000000002</v>
      </c>
      <c r="AFC26" s="3">
        <v>3.9163000000000001</v>
      </c>
      <c r="AFD26" s="3">
        <v>5.7923999999999998</v>
      </c>
      <c r="AFE26" s="3">
        <v>3.5310999999999999</v>
      </c>
      <c r="AFF26" s="3">
        <v>6.3266</v>
      </c>
      <c r="AFG26" s="3">
        <v>4.4588000000000001</v>
      </c>
      <c r="AFH26" s="3">
        <v>5.3250999999999999</v>
      </c>
      <c r="AFI26" s="3">
        <v>4.9930000000000003</v>
      </c>
      <c r="AFJ26" s="3">
        <v>5.5928000000000004</v>
      </c>
      <c r="AFK26" s="3">
        <v>4.8609</v>
      </c>
      <c r="AFL26" s="3">
        <v>5.2027000000000001</v>
      </c>
      <c r="AFM26" s="3">
        <v>5.7458</v>
      </c>
      <c r="AFN26" s="3">
        <v>5.7180999999999997</v>
      </c>
      <c r="AFO26" s="3">
        <v>5.4607999999999999</v>
      </c>
      <c r="AFP26" s="3">
        <v>5.4032</v>
      </c>
      <c r="AFQ26" s="3">
        <v>5.9020999999999999</v>
      </c>
      <c r="AFR26" s="3">
        <v>6.8213999999999997</v>
      </c>
      <c r="AFS26" s="3">
        <v>4.0544000000000002</v>
      </c>
      <c r="AFT26" s="3">
        <v>5.0640999999999998</v>
      </c>
      <c r="AFU26" s="3">
        <v>5.1778000000000004</v>
      </c>
      <c r="AFV26" s="3">
        <v>5.0529000000000002</v>
      </c>
      <c r="AFW26" s="3">
        <v>6.4888000000000003</v>
      </c>
      <c r="AFX26" s="3">
        <v>5.3285999999999998</v>
      </c>
      <c r="AFY26" s="3">
        <v>6.1113999999999997</v>
      </c>
      <c r="AFZ26" s="3">
        <v>5.0011999999999999</v>
      </c>
      <c r="AGA26" s="3">
        <v>5.5849000000000002</v>
      </c>
      <c r="AGB26" s="3">
        <v>4.4645000000000001</v>
      </c>
      <c r="AGC26" s="3">
        <v>5.2426000000000004</v>
      </c>
      <c r="AGD26" s="3">
        <v>5.9335000000000004</v>
      </c>
      <c r="AGE26" s="3">
        <v>5.6079999999999997</v>
      </c>
      <c r="AGF26" s="3">
        <v>5.9702000000000002</v>
      </c>
      <c r="AGG26" s="3">
        <v>4.6765999999999996</v>
      </c>
      <c r="AGH26" s="3">
        <v>5.6715999999999998</v>
      </c>
      <c r="AGI26" s="3">
        <v>4.8352000000000004</v>
      </c>
      <c r="AGJ26" s="3">
        <v>4.9832999999999998</v>
      </c>
      <c r="AGK26" s="3">
        <v>5.2904999999999998</v>
      </c>
      <c r="AGL26" s="3">
        <v>4.9287999999999998</v>
      </c>
      <c r="AGM26" s="3">
        <v>5.4541000000000004</v>
      </c>
      <c r="AGN26" s="3">
        <v>5.8091999999999997</v>
      </c>
      <c r="AGO26" s="3">
        <v>4.5029000000000003</v>
      </c>
      <c r="AGP26" s="3">
        <v>5.7107999999999999</v>
      </c>
      <c r="AGQ26" s="3">
        <v>5.3235000000000001</v>
      </c>
      <c r="AGR26" s="3">
        <v>6.1302000000000003</v>
      </c>
      <c r="AGS26" s="3">
        <v>4.3516000000000004</v>
      </c>
      <c r="AGT26" s="3">
        <v>6.8022999999999998</v>
      </c>
      <c r="AGU26" s="3">
        <v>5.3426</v>
      </c>
      <c r="AGV26" s="3">
        <v>4.9889999999999999</v>
      </c>
      <c r="AGW26" s="3">
        <v>4.8554000000000004</v>
      </c>
      <c r="AGX26" s="3">
        <v>4.4366000000000003</v>
      </c>
      <c r="AGY26" s="3">
        <v>4.1680000000000001</v>
      </c>
      <c r="AGZ26" s="3">
        <v>5.6829999999999998</v>
      </c>
      <c r="AHA26" s="3">
        <v>4.7535999999999996</v>
      </c>
      <c r="AHB26" s="3">
        <v>5.8040000000000003</v>
      </c>
      <c r="AHC26" s="3">
        <v>5.2915000000000001</v>
      </c>
      <c r="AHD26" s="3">
        <v>5.1919000000000004</v>
      </c>
      <c r="AHE26" s="3">
        <v>4.9451000000000001</v>
      </c>
      <c r="AHF26" s="3">
        <v>4.4955999999999996</v>
      </c>
      <c r="AHG26" s="3">
        <v>4.6332000000000004</v>
      </c>
      <c r="AHH26" s="3">
        <v>5.3201000000000001</v>
      </c>
      <c r="AHI26" s="3">
        <v>5.1622000000000003</v>
      </c>
      <c r="AHJ26" s="3">
        <v>4.9027000000000003</v>
      </c>
      <c r="AHK26" s="3">
        <v>5.9934000000000003</v>
      </c>
      <c r="AHL26" s="3">
        <v>4.7074999999999996</v>
      </c>
      <c r="AHM26" s="3">
        <v>4.4593999999999996</v>
      </c>
      <c r="AHN26" s="3">
        <v>5.0589000000000004</v>
      </c>
      <c r="AHO26" s="3">
        <v>6.3792</v>
      </c>
      <c r="AHP26" s="3">
        <v>5.7027000000000001</v>
      </c>
      <c r="AHQ26" s="3">
        <v>5.2610999999999999</v>
      </c>
      <c r="AHR26" s="3">
        <v>5.6468999999999996</v>
      </c>
      <c r="AHS26" s="3">
        <v>5.5204000000000004</v>
      </c>
      <c r="AHT26" s="3">
        <v>4.9691000000000001</v>
      </c>
      <c r="AHU26" s="3">
        <v>4.2801</v>
      </c>
      <c r="AHV26" s="3">
        <v>6.8587999999999996</v>
      </c>
      <c r="AHW26" s="3">
        <v>4.4570999999999996</v>
      </c>
      <c r="AHX26" s="3">
        <v>6.0685000000000002</v>
      </c>
      <c r="AHY26" s="3">
        <v>4.1683000000000003</v>
      </c>
      <c r="AHZ26" s="3">
        <v>5.7891000000000004</v>
      </c>
      <c r="AIA26" s="3">
        <v>5.7302</v>
      </c>
      <c r="AIB26" s="3">
        <v>4.3780999999999999</v>
      </c>
      <c r="AIC26" s="3">
        <v>5.6689999999999996</v>
      </c>
      <c r="AID26" s="3">
        <v>5.3798000000000004</v>
      </c>
      <c r="AIE26" s="3">
        <v>5.8872999999999998</v>
      </c>
      <c r="AIF26" s="3">
        <v>5.5213999999999999</v>
      </c>
      <c r="AIG26" s="3">
        <v>6.7069999999999999</v>
      </c>
      <c r="AIH26" s="3">
        <v>4.5754999999999999</v>
      </c>
      <c r="AII26" s="3">
        <v>5.7938999999999998</v>
      </c>
      <c r="AIJ26" s="3">
        <v>4.4882999999999997</v>
      </c>
      <c r="AIK26" s="3">
        <v>5.1040999999999999</v>
      </c>
      <c r="AIL26" s="3">
        <v>4.8678999999999997</v>
      </c>
      <c r="AIM26" s="3">
        <v>4.3017000000000003</v>
      </c>
      <c r="AIN26" s="3">
        <v>6.2663000000000002</v>
      </c>
      <c r="AIO26" s="3">
        <v>4.532</v>
      </c>
      <c r="AIP26" s="3">
        <v>6.2774999999999999</v>
      </c>
      <c r="AIQ26" s="3">
        <v>4.8217999999999996</v>
      </c>
      <c r="AIR26" s="3">
        <v>5.2267999999999999</v>
      </c>
      <c r="AIS26" s="3">
        <v>4.1319999999999997</v>
      </c>
      <c r="AIT26" s="3">
        <v>4.6791</v>
      </c>
      <c r="AIU26" s="3">
        <v>7.5106000000000002</v>
      </c>
      <c r="AIV26" s="3">
        <v>6.7601000000000004</v>
      </c>
      <c r="AIW26" s="3">
        <v>6.8677999999999999</v>
      </c>
      <c r="AIX26" s="3">
        <v>6.4162999999999997</v>
      </c>
      <c r="AIY26" s="3">
        <v>5.7877999999999998</v>
      </c>
      <c r="AIZ26" s="3">
        <v>5.0769000000000002</v>
      </c>
      <c r="AJA26" s="3">
        <v>3.9584999999999999</v>
      </c>
      <c r="AJB26" s="3">
        <v>5.2885</v>
      </c>
      <c r="AJC26" s="3">
        <v>4.3209</v>
      </c>
      <c r="AJD26" s="3">
        <v>5.0933000000000002</v>
      </c>
      <c r="AJE26" s="3">
        <v>4.6231999999999998</v>
      </c>
      <c r="AJF26" s="3">
        <v>5.2786</v>
      </c>
      <c r="AJG26" s="3">
        <v>4.8226000000000004</v>
      </c>
      <c r="AJH26" s="3">
        <v>4.2919</v>
      </c>
      <c r="AJI26" s="3">
        <v>5.8228999999999997</v>
      </c>
      <c r="AJJ26" s="3">
        <v>3.3371</v>
      </c>
      <c r="AJK26" s="3">
        <v>4.359</v>
      </c>
      <c r="AJL26" s="3">
        <v>5.6318999999999999</v>
      </c>
      <c r="AJM26" s="3">
        <v>5.1056999999999997</v>
      </c>
      <c r="AJN26" s="3">
        <v>7.4160000000000004</v>
      </c>
      <c r="AJO26" s="3">
        <v>5.0384000000000002</v>
      </c>
      <c r="AJP26" s="3">
        <v>5.0538999999999996</v>
      </c>
      <c r="AJQ26" s="3">
        <v>6.0101000000000004</v>
      </c>
      <c r="AJR26" s="3">
        <v>4.4367999999999999</v>
      </c>
      <c r="AJS26" s="3">
        <v>4.6284000000000001</v>
      </c>
      <c r="AJT26" s="3">
        <v>4.7801</v>
      </c>
      <c r="AJU26" s="3">
        <v>4.8320999999999996</v>
      </c>
      <c r="AJV26" s="3">
        <v>5.7081</v>
      </c>
      <c r="AJW26" s="3">
        <v>5.7899000000000003</v>
      </c>
      <c r="AJX26" s="3">
        <v>5.6980000000000004</v>
      </c>
      <c r="AJY26" s="3">
        <v>5.64</v>
      </c>
      <c r="AJZ26" s="3">
        <v>4.8967000000000001</v>
      </c>
      <c r="AKA26" s="3">
        <v>4.9349999999999996</v>
      </c>
      <c r="AKB26" s="3">
        <v>6.3788999999999998</v>
      </c>
      <c r="AKC26" s="3">
        <v>4.6711</v>
      </c>
      <c r="AKD26" s="3">
        <v>5.3741000000000003</v>
      </c>
      <c r="AKE26" s="3">
        <v>4.9401000000000002</v>
      </c>
      <c r="AKF26" s="3">
        <v>4.7751999999999999</v>
      </c>
      <c r="AKG26" s="3">
        <v>5.1844999999999999</v>
      </c>
      <c r="AKH26" s="3">
        <v>5.6329000000000002</v>
      </c>
      <c r="AKI26" s="3">
        <v>5.6646999999999998</v>
      </c>
      <c r="AKJ26" s="3">
        <v>5.0506000000000002</v>
      </c>
      <c r="AKK26" s="3">
        <v>7.3484999999999996</v>
      </c>
      <c r="AKL26" s="3">
        <v>6.1938000000000004</v>
      </c>
      <c r="AKM26" s="3">
        <v>6.9706000000000001</v>
      </c>
      <c r="AKN26" s="3">
        <v>4.4493</v>
      </c>
      <c r="AKO26" s="3">
        <v>5.7588999999999997</v>
      </c>
      <c r="AKP26" s="3">
        <v>6.1474000000000002</v>
      </c>
      <c r="AKQ26" s="3">
        <v>4.8388</v>
      </c>
      <c r="AKR26" s="3">
        <v>4.9641999999999999</v>
      </c>
      <c r="AKS26" s="3">
        <v>5.2267000000000001</v>
      </c>
      <c r="AKT26" s="3">
        <v>6.36</v>
      </c>
      <c r="AKU26" s="3">
        <v>5.4520999999999997</v>
      </c>
      <c r="AKV26" s="3">
        <v>5.6044</v>
      </c>
      <c r="AKW26" s="3">
        <v>6.3996000000000004</v>
      </c>
      <c r="AKX26" s="3">
        <v>5.4379999999999997</v>
      </c>
      <c r="AKY26" s="3">
        <v>3.8222</v>
      </c>
      <c r="AKZ26" s="3">
        <v>3.9049999999999998</v>
      </c>
      <c r="ALA26" s="3">
        <v>3.8203</v>
      </c>
      <c r="ALB26" s="3">
        <v>4.9165000000000001</v>
      </c>
      <c r="ALC26" s="3">
        <v>5.1875</v>
      </c>
      <c r="ALD26" s="3">
        <v>5.1016000000000004</v>
      </c>
      <c r="ALE26" s="3">
        <v>5.2629000000000001</v>
      </c>
      <c r="ALF26" s="3">
        <v>4.7519</v>
      </c>
      <c r="ALG26" s="3" t="s">
        <v>5</v>
      </c>
      <c r="ALH26" s="3">
        <v>5.2282000000000002</v>
      </c>
      <c r="ALI26" s="3">
        <v>4.9969999999999999</v>
      </c>
      <c r="ALJ26" s="3">
        <v>3.8940999999999999</v>
      </c>
      <c r="ALK26" s="3" t="s">
        <v>5</v>
      </c>
      <c r="ALL26" s="3">
        <v>5.2241999999999997</v>
      </c>
      <c r="ALM26" s="3">
        <v>5.63</v>
      </c>
      <c r="ALN26" s="3">
        <v>5.0077999999999996</v>
      </c>
      <c r="ALO26" s="3">
        <v>6.0049999999999999</v>
      </c>
      <c r="ALP26" s="3">
        <v>3.9496000000000002</v>
      </c>
      <c r="ALQ26" s="3">
        <v>5.0606</v>
      </c>
      <c r="ALR26" s="3">
        <v>6.1272000000000002</v>
      </c>
      <c r="ALS26" s="3">
        <v>4.7767999999999997</v>
      </c>
      <c r="ALT26" s="3">
        <v>4.7575000000000003</v>
      </c>
      <c r="ALU26" s="3">
        <v>5.5728999999999997</v>
      </c>
      <c r="ALV26" s="3">
        <v>5.6807999999999996</v>
      </c>
      <c r="ALW26" s="3">
        <v>5.093</v>
      </c>
      <c r="ALX26" s="3">
        <v>6.1478000000000002</v>
      </c>
      <c r="ALY26" s="3">
        <v>4.5606999999999998</v>
      </c>
      <c r="ALZ26" s="3">
        <v>5.9128999999999996</v>
      </c>
      <c r="AMA26" s="3">
        <v>4.8703000000000003</v>
      </c>
      <c r="AMB26" s="3">
        <v>5.27</v>
      </c>
      <c r="AMC26" s="3">
        <v>4.5198</v>
      </c>
      <c r="AMD26" s="3">
        <v>5.9581999999999997</v>
      </c>
      <c r="AME26" s="3">
        <v>5.4751000000000003</v>
      </c>
      <c r="AMF26" s="3">
        <v>5.3632</v>
      </c>
      <c r="AMG26" s="3">
        <v>6.4458000000000002</v>
      </c>
      <c r="AMH26" s="3">
        <v>6.3841000000000001</v>
      </c>
      <c r="AMI26" s="3">
        <v>6.2762000000000002</v>
      </c>
      <c r="AMJ26" s="3">
        <v>5.1429</v>
      </c>
      <c r="AMK26" s="3">
        <v>6.202</v>
      </c>
      <c r="AML26" s="3">
        <v>5.3681999999999999</v>
      </c>
      <c r="AMM26" s="3" t="s">
        <v>5</v>
      </c>
      <c r="AMN26" s="3">
        <v>5.4833999999999996</v>
      </c>
      <c r="AMO26" s="3">
        <v>6.1378000000000004</v>
      </c>
      <c r="AMP26" s="3">
        <v>5.3654999999999999</v>
      </c>
      <c r="AMQ26" s="3">
        <v>4.5095000000000001</v>
      </c>
      <c r="AMR26" s="3">
        <v>6.2034000000000002</v>
      </c>
      <c r="AMS26" s="3">
        <v>6.1308999999999996</v>
      </c>
      <c r="AMT26" s="3">
        <v>4.8747999999999996</v>
      </c>
      <c r="AMU26" s="3">
        <v>5.0811999999999999</v>
      </c>
      <c r="AMV26" s="3">
        <v>5.8513999999999999</v>
      </c>
      <c r="AMW26" s="3">
        <v>5.4071999999999996</v>
      </c>
      <c r="AMX26" s="3">
        <v>4.7934999999999999</v>
      </c>
      <c r="AMY26" s="3">
        <v>4.1900000000000004</v>
      </c>
      <c r="AMZ26" s="3">
        <v>4.5869999999999997</v>
      </c>
      <c r="ANA26" s="3">
        <v>4.8739999999999997</v>
      </c>
      <c r="ANB26" s="3">
        <v>5.2526000000000002</v>
      </c>
      <c r="ANC26" s="3">
        <v>4.8380999999999998</v>
      </c>
      <c r="AND26" s="3">
        <v>4.4752999999999998</v>
      </c>
      <c r="ANE26" s="3">
        <v>5.6794000000000002</v>
      </c>
      <c r="ANF26" s="3">
        <v>3.9575</v>
      </c>
      <c r="ANG26" s="3">
        <v>5.0209999999999999</v>
      </c>
      <c r="ANH26" s="3">
        <v>5.5507999999999997</v>
      </c>
      <c r="ANI26" s="3">
        <v>5.1590999999999996</v>
      </c>
      <c r="ANJ26" s="3">
        <v>5.3131000000000004</v>
      </c>
      <c r="ANK26" s="3">
        <v>6.2724000000000002</v>
      </c>
      <c r="ANL26" s="3">
        <v>5.1921999999999997</v>
      </c>
      <c r="ANM26" s="3">
        <v>4.9089</v>
      </c>
      <c r="ANN26" s="3">
        <v>3.6166</v>
      </c>
      <c r="ANO26" s="3">
        <v>5.8403999999999998</v>
      </c>
      <c r="ANP26" s="3">
        <v>4.7008000000000001</v>
      </c>
      <c r="ANQ26" s="3">
        <v>5.4771999999999998</v>
      </c>
      <c r="ANR26" s="3">
        <v>4.1771000000000003</v>
      </c>
      <c r="ANS26" s="3" t="s">
        <v>5</v>
      </c>
      <c r="ANT26" s="3">
        <v>4.4690000000000003</v>
      </c>
      <c r="ANU26" s="3">
        <v>5.9752000000000001</v>
      </c>
      <c r="ANV26" s="3">
        <v>4.6604000000000001</v>
      </c>
      <c r="ANW26" s="3">
        <v>5.8772000000000002</v>
      </c>
      <c r="ANX26" s="3">
        <v>4.7820999999999998</v>
      </c>
      <c r="ANY26" s="3">
        <v>4.8571999999999997</v>
      </c>
      <c r="ANZ26" s="3">
        <v>4.5156999999999998</v>
      </c>
      <c r="AOA26" s="3">
        <v>6.6468999999999996</v>
      </c>
      <c r="AOB26" s="3">
        <v>4.3498000000000001</v>
      </c>
      <c r="AOC26" s="3">
        <v>5.0319000000000003</v>
      </c>
      <c r="AOD26" s="3">
        <v>8.4228000000000005</v>
      </c>
      <c r="AOE26" s="3">
        <v>5.5246000000000004</v>
      </c>
      <c r="AOF26" s="3">
        <v>4.1318000000000001</v>
      </c>
      <c r="AOG26" s="3">
        <v>5.1721000000000004</v>
      </c>
      <c r="AOH26" s="3">
        <v>5.6817000000000002</v>
      </c>
      <c r="AOI26" s="3">
        <v>4.7548000000000004</v>
      </c>
      <c r="AOJ26" s="3">
        <v>5.5048000000000004</v>
      </c>
      <c r="AOK26" s="3">
        <v>7.1334</v>
      </c>
      <c r="AOL26" s="3">
        <v>4.0209000000000001</v>
      </c>
      <c r="AOM26" s="3">
        <v>4.1406999999999998</v>
      </c>
      <c r="AON26" s="3">
        <v>3.4022000000000001</v>
      </c>
      <c r="AOO26" s="3">
        <v>4.5852000000000004</v>
      </c>
      <c r="AOP26" s="3">
        <v>5.3983999999999996</v>
      </c>
      <c r="AOQ26" s="3">
        <v>6.0220000000000002</v>
      </c>
      <c r="AOR26" s="3">
        <v>6.2609000000000004</v>
      </c>
      <c r="AOS26" s="3">
        <v>5.7579000000000002</v>
      </c>
      <c r="AOT26" s="3">
        <v>8.6165000000000003</v>
      </c>
      <c r="AOU26" s="3">
        <v>5.1589</v>
      </c>
      <c r="AOV26" s="3">
        <v>4.2228000000000003</v>
      </c>
      <c r="AOW26" s="3">
        <v>4.4983000000000004</v>
      </c>
      <c r="AOX26" s="3">
        <v>5.4199000000000002</v>
      </c>
      <c r="AOY26" s="3">
        <v>4.0354999999999999</v>
      </c>
      <c r="AOZ26" s="3">
        <v>3.8268</v>
      </c>
      <c r="APA26" s="3">
        <v>5.1540999999999997</v>
      </c>
      <c r="APB26" s="3">
        <v>5.5384000000000002</v>
      </c>
      <c r="APC26" s="3">
        <v>6.1181000000000001</v>
      </c>
      <c r="APD26" s="3">
        <v>4.6336000000000004</v>
      </c>
      <c r="APE26" s="3">
        <v>5.6150000000000002</v>
      </c>
      <c r="APF26" s="3">
        <v>5.0884999999999998</v>
      </c>
      <c r="APG26" s="3">
        <v>5.2133000000000003</v>
      </c>
      <c r="APH26" s="3">
        <v>4.1734</v>
      </c>
      <c r="API26" s="3">
        <v>4.944</v>
      </c>
      <c r="APJ26" s="3">
        <v>4.8129999999999997</v>
      </c>
      <c r="APK26" s="3">
        <v>3.7825000000000002</v>
      </c>
      <c r="APL26" s="3">
        <v>6.3956999999999997</v>
      </c>
      <c r="APM26" s="3">
        <v>4.8419999999999996</v>
      </c>
      <c r="APN26" s="3">
        <v>4.6421999999999999</v>
      </c>
      <c r="APO26" s="3">
        <v>5.5377999999999998</v>
      </c>
      <c r="APP26" s="3">
        <v>4.8391000000000002</v>
      </c>
      <c r="APQ26" s="3">
        <v>4.5472999999999999</v>
      </c>
      <c r="APR26" s="3">
        <v>5.6962999999999999</v>
      </c>
      <c r="APS26" s="3">
        <v>6.4217000000000004</v>
      </c>
      <c r="APT26" s="3">
        <v>4.8459000000000003</v>
      </c>
      <c r="APU26" s="3">
        <v>3.5131999999999999</v>
      </c>
      <c r="APV26" s="3">
        <v>5.8052000000000001</v>
      </c>
      <c r="APW26" s="3">
        <v>5.8552</v>
      </c>
      <c r="APX26" s="3">
        <v>4.9423000000000004</v>
      </c>
      <c r="APY26" s="3">
        <v>6.0434999999999999</v>
      </c>
      <c r="APZ26" s="3">
        <v>5.0773999999999999</v>
      </c>
      <c r="AQA26" s="3">
        <v>5.4603000000000002</v>
      </c>
      <c r="AQB26" s="3">
        <v>4.7252000000000001</v>
      </c>
      <c r="AQC26" s="3">
        <v>6.4170999999999996</v>
      </c>
      <c r="AQD26" s="3">
        <v>5.0206999999999997</v>
      </c>
      <c r="AQE26" s="3">
        <v>5.7702</v>
      </c>
      <c r="AQF26" s="3">
        <v>4.9833999999999996</v>
      </c>
      <c r="AQG26" s="3">
        <v>4.1637000000000004</v>
      </c>
      <c r="AQH26" s="3">
        <v>3.9016000000000002</v>
      </c>
      <c r="AQI26" s="3">
        <v>4.2173999999999996</v>
      </c>
      <c r="AQJ26" s="3">
        <v>3.9468000000000001</v>
      </c>
      <c r="AQK26" s="3">
        <v>4.8930999999999996</v>
      </c>
      <c r="AQL26" s="3">
        <v>4.5407000000000002</v>
      </c>
      <c r="AQM26" s="3">
        <v>3.8719999999999999</v>
      </c>
      <c r="AQN26" s="3">
        <v>9.3620999999999999</v>
      </c>
      <c r="AQO26" s="3">
        <v>5.4804000000000004</v>
      </c>
      <c r="AQP26" s="3">
        <v>5.9013</v>
      </c>
      <c r="AQQ26" s="3">
        <v>6.6802000000000001</v>
      </c>
      <c r="AQR26" s="3">
        <v>4.7160000000000002</v>
      </c>
      <c r="AQS26" s="3">
        <v>5.0145</v>
      </c>
      <c r="AQT26" s="3">
        <v>7.0515999999999996</v>
      </c>
      <c r="AQU26" s="3">
        <v>6.0308999999999999</v>
      </c>
      <c r="AQV26" s="3">
        <v>7.2249999999999996</v>
      </c>
      <c r="AQW26" s="3">
        <v>5.5788000000000002</v>
      </c>
      <c r="AQX26" s="3">
        <v>6.0328999999999997</v>
      </c>
      <c r="AQY26" s="3">
        <v>5.7384000000000004</v>
      </c>
      <c r="AQZ26" s="3">
        <v>3.3403999999999998</v>
      </c>
      <c r="ARA26" s="3">
        <v>5.2663000000000002</v>
      </c>
      <c r="ARB26" s="3">
        <v>4.3587999999999996</v>
      </c>
      <c r="ARC26" s="3">
        <v>4.9412000000000003</v>
      </c>
      <c r="ARD26" s="3">
        <v>5.6529999999999996</v>
      </c>
      <c r="ARE26" s="3">
        <v>5.1478000000000002</v>
      </c>
      <c r="ARF26" s="3">
        <v>5.0609999999999999</v>
      </c>
      <c r="ARG26" s="3">
        <v>4.3834</v>
      </c>
      <c r="ARH26" s="3">
        <v>5.2358000000000002</v>
      </c>
      <c r="ARI26" s="3">
        <v>4.5427</v>
      </c>
      <c r="ARJ26" s="3">
        <v>5.6380999999999997</v>
      </c>
      <c r="ARK26" s="3">
        <v>5.5711000000000004</v>
      </c>
      <c r="ARL26" s="3">
        <v>5.4298999999999999</v>
      </c>
      <c r="ARM26" s="3">
        <v>4.7685000000000004</v>
      </c>
      <c r="ARN26" s="3">
        <v>4.9203999999999999</v>
      </c>
      <c r="ARO26" s="3">
        <v>5.4547999999999996</v>
      </c>
      <c r="ARP26" s="3">
        <v>4.6436999999999999</v>
      </c>
      <c r="ARQ26" s="3">
        <v>5.8803000000000001</v>
      </c>
      <c r="ARR26" s="3">
        <v>5.8291000000000004</v>
      </c>
      <c r="ARS26" s="3">
        <v>6.2899000000000003</v>
      </c>
      <c r="ART26" s="3">
        <v>4.4082999999999997</v>
      </c>
      <c r="ARU26" s="3">
        <v>6.3094000000000001</v>
      </c>
      <c r="ARV26" s="3">
        <v>7.9250999999999996</v>
      </c>
      <c r="ARW26" s="3">
        <v>3.6535000000000002</v>
      </c>
      <c r="ARX26" s="3">
        <v>5.6128</v>
      </c>
      <c r="ARY26" s="3">
        <v>3.7126999999999999</v>
      </c>
      <c r="ARZ26" s="3">
        <v>6.0900999999999996</v>
      </c>
      <c r="ASA26" s="3">
        <v>5.6528</v>
      </c>
      <c r="ASB26" s="3">
        <v>4.1359000000000004</v>
      </c>
      <c r="ASC26" s="3">
        <v>3.6278999999999999</v>
      </c>
      <c r="ASD26" s="3">
        <v>3.8847</v>
      </c>
      <c r="ASE26" s="3" t="s">
        <v>5</v>
      </c>
      <c r="ASF26" s="3">
        <v>6.2023000000000001</v>
      </c>
      <c r="ASG26" s="3">
        <v>5.4032999999999998</v>
      </c>
      <c r="ASH26" s="3">
        <v>6.7709999999999999</v>
      </c>
      <c r="ASI26" s="3">
        <v>4.5271999999999997</v>
      </c>
      <c r="ASJ26" s="3">
        <v>3.9144999999999999</v>
      </c>
      <c r="ASK26" s="3">
        <v>5.8166000000000002</v>
      </c>
      <c r="ASL26" s="3">
        <v>4.8639999999999999</v>
      </c>
      <c r="ASM26" s="3">
        <v>6.3367000000000004</v>
      </c>
      <c r="ASN26" s="3">
        <v>4.8029000000000002</v>
      </c>
      <c r="ASO26" s="3">
        <v>5.5259999999999998</v>
      </c>
      <c r="ASP26" s="3">
        <v>6.7465999999999999</v>
      </c>
      <c r="ASQ26" s="3" t="s">
        <v>5</v>
      </c>
      <c r="ASR26" s="3">
        <v>4.9008000000000003</v>
      </c>
      <c r="ASS26" s="3" t="s">
        <v>5</v>
      </c>
      <c r="AST26" s="3">
        <v>5.7945000000000002</v>
      </c>
      <c r="ASU26" s="3">
        <v>4.97</v>
      </c>
      <c r="ASV26" s="3">
        <v>5.4446000000000003</v>
      </c>
      <c r="ASW26" s="3">
        <v>4.9054000000000002</v>
      </c>
      <c r="ASX26" s="3">
        <v>6.2812000000000001</v>
      </c>
      <c r="ASY26" s="3">
        <v>4.9046000000000003</v>
      </c>
      <c r="ASZ26" s="3">
        <v>3.49</v>
      </c>
      <c r="ATA26" s="3">
        <v>4.0845000000000002</v>
      </c>
      <c r="ATB26" s="3">
        <v>4.5850999999999997</v>
      </c>
      <c r="ATC26" s="3">
        <v>5.6539999999999999</v>
      </c>
      <c r="ATD26" s="3">
        <v>5.4824999999999999</v>
      </c>
      <c r="ATE26" s="3">
        <v>5.5765000000000002</v>
      </c>
      <c r="ATF26" s="3">
        <v>5.0823</v>
      </c>
      <c r="ATG26" s="3">
        <v>5.9725999999999999</v>
      </c>
      <c r="ATH26" s="3">
        <v>5.5766</v>
      </c>
      <c r="ATI26" s="3">
        <v>6.4721000000000002</v>
      </c>
      <c r="ATJ26" s="3">
        <v>6.3228</v>
      </c>
      <c r="ATK26" s="3">
        <v>4.4329999999999998</v>
      </c>
      <c r="ATL26" s="3">
        <v>3.6848999999999998</v>
      </c>
      <c r="ATM26" s="3">
        <v>4.2755000000000001</v>
      </c>
      <c r="ATN26" s="3">
        <v>6.1231</v>
      </c>
      <c r="ATO26" s="3">
        <v>4.9151999999999996</v>
      </c>
      <c r="ATP26" s="3">
        <v>4.4189999999999996</v>
      </c>
      <c r="ATQ26" s="3">
        <v>5.6357999999999997</v>
      </c>
      <c r="ATR26" s="3">
        <v>4.5959000000000003</v>
      </c>
      <c r="ATS26" s="3">
        <v>5.3846999999999996</v>
      </c>
      <c r="ATT26" s="3">
        <v>4.6158000000000001</v>
      </c>
      <c r="ATU26" s="3">
        <v>5.4877000000000002</v>
      </c>
      <c r="ATV26" s="3">
        <v>6.3513999999999999</v>
      </c>
      <c r="ATW26" s="3">
        <v>4.7141000000000002</v>
      </c>
      <c r="ATX26" s="3">
        <v>5.0366999999999997</v>
      </c>
      <c r="ATY26" s="3">
        <v>5.1736000000000004</v>
      </c>
      <c r="ATZ26" s="3">
        <v>5.9973000000000001</v>
      </c>
      <c r="AUA26" s="3">
        <v>4.5486000000000004</v>
      </c>
      <c r="AUB26" s="3">
        <v>4.032</v>
      </c>
      <c r="AUC26" s="3">
        <v>6.3025000000000002</v>
      </c>
      <c r="AUD26" s="3">
        <v>5.6852</v>
      </c>
      <c r="AUE26" s="3">
        <v>5.7558999999999996</v>
      </c>
      <c r="AUF26" s="3">
        <v>4.4471999999999996</v>
      </c>
      <c r="AUG26" s="3">
        <v>5.1595000000000004</v>
      </c>
      <c r="AUH26" s="3">
        <v>4.7215999999999996</v>
      </c>
      <c r="AUI26" s="3">
        <v>6.4020999999999999</v>
      </c>
      <c r="AUJ26" s="3">
        <v>4.6645000000000003</v>
      </c>
      <c r="AUK26" s="3">
        <v>5.7209000000000003</v>
      </c>
      <c r="AUL26" s="3">
        <v>7.2374000000000001</v>
      </c>
      <c r="AUM26" s="3" t="s">
        <v>5</v>
      </c>
      <c r="AUN26" s="3">
        <v>4.6550000000000002</v>
      </c>
      <c r="AUO26" s="3">
        <v>5.4672999999999998</v>
      </c>
      <c r="AUP26" s="3">
        <v>6.4100999999999999</v>
      </c>
      <c r="AUQ26" s="3">
        <v>4.3216999999999999</v>
      </c>
      <c r="AUR26" s="3">
        <v>5.7382</v>
      </c>
      <c r="AUS26" s="3">
        <v>4.8753000000000002</v>
      </c>
      <c r="AUT26" s="3">
        <v>5.3240999999999996</v>
      </c>
      <c r="AUU26" s="3">
        <v>5.4112999999999998</v>
      </c>
      <c r="AUV26" s="3">
        <v>3.8134999999999999</v>
      </c>
      <c r="AUW26" s="3" t="s">
        <v>5</v>
      </c>
      <c r="AUX26" s="3">
        <v>4.9433999999999996</v>
      </c>
      <c r="AUY26" s="3">
        <v>5.0113000000000003</v>
      </c>
      <c r="AUZ26" s="3">
        <v>4.9419000000000004</v>
      </c>
      <c r="AVA26" s="3">
        <v>5.7529000000000003</v>
      </c>
      <c r="AVB26" s="3">
        <v>5.0537999999999998</v>
      </c>
      <c r="AVC26" s="3">
        <v>5.1654999999999998</v>
      </c>
      <c r="AVD26" s="3">
        <v>5.7967000000000004</v>
      </c>
      <c r="AVE26" s="3">
        <v>4.9615999999999998</v>
      </c>
      <c r="AVF26" s="3">
        <v>3.9268999999999998</v>
      </c>
      <c r="AVG26" s="3">
        <v>2.6958000000000002</v>
      </c>
      <c r="AVH26" s="3">
        <v>5.1535000000000002</v>
      </c>
      <c r="AVI26" s="3">
        <v>4.4381000000000004</v>
      </c>
      <c r="AVJ26" s="3">
        <v>4.3776999999999999</v>
      </c>
      <c r="AVK26" s="3">
        <v>4.9451000000000001</v>
      </c>
      <c r="AVL26" s="3">
        <v>5.3745000000000003</v>
      </c>
      <c r="AVM26" s="3">
        <v>4.7074999999999996</v>
      </c>
      <c r="AVN26" s="3">
        <v>5.4406999999999996</v>
      </c>
      <c r="AVO26" s="3">
        <v>4.2507000000000001</v>
      </c>
      <c r="AVP26" s="3">
        <v>4.7487000000000004</v>
      </c>
      <c r="AVQ26" s="3">
        <v>4.1378000000000004</v>
      </c>
      <c r="AVR26" s="3">
        <v>6.8657000000000004</v>
      </c>
      <c r="AVS26" s="3">
        <v>4.8174000000000001</v>
      </c>
      <c r="AVT26" s="3">
        <v>4.4688999999999997</v>
      </c>
      <c r="AVU26" s="3">
        <v>4.9744999999999999</v>
      </c>
      <c r="AVV26" s="3">
        <v>5.3945999999999996</v>
      </c>
      <c r="AVW26" s="3">
        <v>5.3380000000000001</v>
      </c>
      <c r="AVX26" s="3">
        <v>4.2643000000000004</v>
      </c>
      <c r="AVY26" s="3">
        <v>4.6855000000000002</v>
      </c>
      <c r="AVZ26" s="3">
        <v>4.5769000000000002</v>
      </c>
      <c r="AWA26" s="3">
        <v>5.6680000000000001</v>
      </c>
      <c r="AWB26" s="3">
        <v>5.3278999999999996</v>
      </c>
      <c r="AWC26" s="3">
        <v>3.7345999999999999</v>
      </c>
      <c r="AWD26" s="3">
        <v>4.2362000000000002</v>
      </c>
      <c r="AWE26" s="3">
        <v>5.3948</v>
      </c>
      <c r="AWF26" s="3">
        <v>5.3456999999999999</v>
      </c>
      <c r="AWG26" s="3">
        <v>4.6784999999999997</v>
      </c>
      <c r="AWH26" s="3">
        <v>5.6783000000000001</v>
      </c>
      <c r="AWI26" s="3">
        <v>4.5773000000000001</v>
      </c>
      <c r="AWJ26" s="3">
        <v>5.3113999999999999</v>
      </c>
      <c r="AWK26" s="3">
        <v>3.8833000000000002</v>
      </c>
      <c r="AWL26" s="3">
        <v>5.7217000000000002</v>
      </c>
      <c r="AWM26" s="3">
        <v>3.9855999999999998</v>
      </c>
      <c r="AWN26" s="3">
        <v>4.7401999999999997</v>
      </c>
      <c r="AWO26" s="3">
        <v>5.1795999999999998</v>
      </c>
      <c r="AWP26" s="3">
        <v>4.8028000000000004</v>
      </c>
      <c r="AWQ26" s="3">
        <v>7.1996000000000002</v>
      </c>
      <c r="AWR26" s="3">
        <v>2.7412999999999998</v>
      </c>
      <c r="AWS26" s="3">
        <v>4.3982999999999999</v>
      </c>
      <c r="AWT26" s="3" t="s">
        <v>5</v>
      </c>
      <c r="AWU26" s="3">
        <v>4.1649000000000003</v>
      </c>
      <c r="AWV26" s="3">
        <v>5.1619999999999999</v>
      </c>
      <c r="AWW26" s="3">
        <v>4.867</v>
      </c>
      <c r="AWX26" s="3">
        <v>4.8324999999999996</v>
      </c>
      <c r="AWY26" s="3">
        <v>6.0846</v>
      </c>
      <c r="AWZ26" s="3">
        <v>4.8977000000000004</v>
      </c>
      <c r="AXA26" s="3">
        <v>6.5606</v>
      </c>
      <c r="AXB26" s="3">
        <v>6.0420999999999996</v>
      </c>
      <c r="AXC26" s="3">
        <v>6.0364000000000004</v>
      </c>
      <c r="AXD26" s="3">
        <v>4.5419999999999998</v>
      </c>
      <c r="AXE26" s="3">
        <v>5.2268999999999997</v>
      </c>
      <c r="AXF26" s="3">
        <v>4.2083000000000004</v>
      </c>
      <c r="AXG26" s="3">
        <v>5.0321999999999996</v>
      </c>
      <c r="AXH26" s="3" t="s">
        <v>5</v>
      </c>
      <c r="AXI26" s="3">
        <v>4.3921000000000001</v>
      </c>
      <c r="AXJ26" s="3">
        <v>4.9424000000000001</v>
      </c>
      <c r="AXK26" s="3">
        <v>5.2000999999999999</v>
      </c>
      <c r="AXL26" s="3">
        <v>5.8480999999999996</v>
      </c>
      <c r="AXM26" s="3">
        <v>5.0204000000000004</v>
      </c>
      <c r="AXN26" s="3">
        <v>4.1730999999999998</v>
      </c>
      <c r="AXO26" s="3">
        <v>3.8382000000000001</v>
      </c>
      <c r="AXP26" s="3">
        <v>7.4885000000000002</v>
      </c>
      <c r="AXQ26" s="3">
        <v>5.4408000000000003</v>
      </c>
      <c r="AXR26" s="3">
        <v>5.5159000000000002</v>
      </c>
      <c r="AXS26" s="3">
        <v>4.2210000000000001</v>
      </c>
      <c r="AXT26" s="3">
        <v>3.7105000000000001</v>
      </c>
      <c r="AXU26" s="3">
        <v>5.8853999999999997</v>
      </c>
      <c r="AXV26" s="3">
        <v>4.4179000000000004</v>
      </c>
      <c r="AXW26" s="3">
        <v>5.8217999999999996</v>
      </c>
      <c r="AXX26" s="3">
        <v>5.3118999999999996</v>
      </c>
      <c r="AXY26" s="3">
        <v>5.9452999999999996</v>
      </c>
      <c r="AXZ26" s="3">
        <v>4.8189000000000002</v>
      </c>
      <c r="AYA26" s="3">
        <v>5.3022999999999998</v>
      </c>
      <c r="AYB26" s="3">
        <v>6.1069000000000004</v>
      </c>
      <c r="AYC26" s="3">
        <v>6.1872999999999996</v>
      </c>
      <c r="AYD26" s="3">
        <v>4.2476000000000003</v>
      </c>
      <c r="AYE26" s="3">
        <v>6.0288000000000004</v>
      </c>
      <c r="AYF26" s="3">
        <v>7.1334</v>
      </c>
      <c r="AYG26" s="3">
        <v>4.9752999999999998</v>
      </c>
      <c r="AYH26" s="3">
        <v>5.1258999999999997</v>
      </c>
      <c r="AYI26" s="3">
        <v>3.1139000000000001</v>
      </c>
      <c r="AYJ26" s="3">
        <v>9.7601999999999993</v>
      </c>
      <c r="AYK26" s="3">
        <v>5.6398999999999999</v>
      </c>
      <c r="AYL26" s="3">
        <v>5.7146999999999997</v>
      </c>
      <c r="AYM26" s="3">
        <v>4.8834999999999997</v>
      </c>
      <c r="AYN26" s="3">
        <v>5.0734000000000004</v>
      </c>
      <c r="AYO26" s="3">
        <v>4.6224999999999996</v>
      </c>
      <c r="AYP26" s="3">
        <v>4.4295</v>
      </c>
      <c r="AYQ26" s="3">
        <v>4.9527999999999999</v>
      </c>
      <c r="AYR26" s="3">
        <v>4.6811999999999996</v>
      </c>
      <c r="AYS26" s="3">
        <v>4.6479999999999997</v>
      </c>
      <c r="AYT26" s="3">
        <v>5.1887999999999996</v>
      </c>
      <c r="AYU26" s="3">
        <v>4.5502000000000002</v>
      </c>
      <c r="AYV26" s="3">
        <v>4.9638999999999998</v>
      </c>
      <c r="AYW26" s="3">
        <v>5.6022999999999996</v>
      </c>
      <c r="AYX26" s="3">
        <v>6.1067</v>
      </c>
      <c r="AYY26" s="3">
        <v>4.0117000000000003</v>
      </c>
      <c r="AYZ26" s="3">
        <v>5.2727000000000004</v>
      </c>
      <c r="AZA26" s="3">
        <v>5.9621000000000004</v>
      </c>
      <c r="AZB26" s="3">
        <v>5.2126000000000001</v>
      </c>
      <c r="AZC26" s="3">
        <v>4.1483999999999996</v>
      </c>
      <c r="AZD26" s="3">
        <v>5.4377000000000004</v>
      </c>
      <c r="AZE26" s="3">
        <v>5.6036999999999999</v>
      </c>
      <c r="AZF26" s="3">
        <v>4.7618</v>
      </c>
      <c r="AZG26" s="3">
        <v>5.6003999999999996</v>
      </c>
      <c r="AZH26" s="3">
        <v>5.4341999999999997</v>
      </c>
      <c r="AZI26" s="3">
        <v>4.5697999999999999</v>
      </c>
      <c r="AZJ26" s="3">
        <v>5.5480999999999998</v>
      </c>
      <c r="AZK26" s="3">
        <v>5.8659999999999997</v>
      </c>
      <c r="AZL26" s="3">
        <v>4.5155000000000003</v>
      </c>
      <c r="AZM26" s="3">
        <v>5.742</v>
      </c>
      <c r="AZN26" s="3">
        <v>5.09</v>
      </c>
      <c r="AZO26" s="3" t="s">
        <v>5</v>
      </c>
      <c r="AZP26" s="3">
        <v>5.4088000000000003</v>
      </c>
      <c r="AZQ26" s="3">
        <v>7.3090000000000002</v>
      </c>
      <c r="AZR26" s="3">
        <v>5.5711000000000004</v>
      </c>
      <c r="AZS26" s="3">
        <v>5.0730000000000004</v>
      </c>
      <c r="AZT26" s="3">
        <v>4.5735000000000001</v>
      </c>
      <c r="AZU26" s="3">
        <v>5.7164999999999999</v>
      </c>
      <c r="AZV26" s="3">
        <v>5.2161</v>
      </c>
      <c r="AZW26" s="3">
        <v>5.5411000000000001</v>
      </c>
      <c r="AZX26" s="3">
        <v>5.9684999999999997</v>
      </c>
      <c r="AZY26" s="3">
        <v>4.8550000000000004</v>
      </c>
      <c r="AZZ26" s="3">
        <v>5.5563000000000002</v>
      </c>
      <c r="BAA26" s="3">
        <v>5.4541000000000004</v>
      </c>
      <c r="BAB26" s="3">
        <v>5.6105</v>
      </c>
      <c r="BAC26" s="3">
        <v>6.6603000000000003</v>
      </c>
      <c r="BAD26" s="3">
        <v>5.0972</v>
      </c>
      <c r="BAE26" s="3">
        <v>3.8483000000000001</v>
      </c>
      <c r="BAF26" s="3">
        <v>5.4999000000000002</v>
      </c>
      <c r="BAG26" s="3">
        <v>5.5624000000000002</v>
      </c>
      <c r="BAH26" s="3">
        <v>4.633</v>
      </c>
      <c r="BAI26" s="3">
        <v>5.4707999999999997</v>
      </c>
      <c r="BAJ26" s="3">
        <v>4.7649999999999997</v>
      </c>
      <c r="BAK26" s="3">
        <v>4.1475</v>
      </c>
      <c r="BAL26" s="3">
        <v>6.1280999999999999</v>
      </c>
      <c r="BAM26" s="3">
        <v>5.2074999999999996</v>
      </c>
      <c r="BAN26" s="3">
        <v>5.8455000000000004</v>
      </c>
      <c r="BAO26" s="3">
        <v>4.8757000000000001</v>
      </c>
      <c r="BAP26" s="3">
        <v>5.4276</v>
      </c>
      <c r="BAQ26" s="3">
        <v>4.5304000000000002</v>
      </c>
      <c r="BAR26" s="3">
        <v>6.1642000000000001</v>
      </c>
      <c r="BAS26" s="3">
        <v>5.4124999999999996</v>
      </c>
      <c r="BAT26" s="3">
        <v>5.6466000000000003</v>
      </c>
      <c r="BAU26" s="3">
        <v>4.6870000000000003</v>
      </c>
      <c r="BAV26" s="3">
        <v>5.0819999999999999</v>
      </c>
      <c r="BAW26" s="3">
        <v>4.6456999999999997</v>
      </c>
      <c r="BAX26" s="3">
        <v>5.2594000000000003</v>
      </c>
      <c r="BAY26" s="3">
        <v>5.4241000000000001</v>
      </c>
      <c r="BAZ26" s="3">
        <v>4.6144999999999996</v>
      </c>
      <c r="BBA26" s="3">
        <v>6.1121999999999996</v>
      </c>
      <c r="BBB26" s="3">
        <v>5.1967999999999996</v>
      </c>
      <c r="BBC26" s="3">
        <v>5.4473000000000003</v>
      </c>
      <c r="BBD26" s="3">
        <v>6.2961</v>
      </c>
      <c r="BBE26" s="3">
        <v>3.8923999999999999</v>
      </c>
      <c r="BBF26" s="3">
        <v>5.1677</v>
      </c>
      <c r="BBG26" s="3">
        <v>5.6669</v>
      </c>
      <c r="BBH26" s="3">
        <v>4.7725</v>
      </c>
      <c r="BBI26" s="3">
        <v>6.1561000000000003</v>
      </c>
      <c r="BBJ26" s="3">
        <v>3.4842</v>
      </c>
      <c r="BBK26" s="3">
        <v>5.3528000000000002</v>
      </c>
      <c r="BBL26" s="3">
        <v>5.3399000000000001</v>
      </c>
      <c r="BBM26" s="3">
        <v>6.2485999999999997</v>
      </c>
      <c r="BBN26" s="3">
        <v>5.6036999999999999</v>
      </c>
      <c r="BBO26" s="3">
        <v>4.8734000000000002</v>
      </c>
      <c r="BBP26" s="3">
        <v>5.2367999999999997</v>
      </c>
      <c r="BBQ26" s="3">
        <v>5.2777000000000003</v>
      </c>
      <c r="BBR26" s="3">
        <v>4.9928999999999997</v>
      </c>
      <c r="BBS26" s="3">
        <v>5.0107999999999997</v>
      </c>
      <c r="BBT26" s="3">
        <v>4.5773000000000001</v>
      </c>
      <c r="BBU26" s="3">
        <v>5.9268000000000001</v>
      </c>
      <c r="BBV26" s="3">
        <v>6.1795</v>
      </c>
      <c r="BBW26" s="3">
        <v>6.0156999999999998</v>
      </c>
      <c r="BBX26" s="3">
        <v>6.3390000000000004</v>
      </c>
      <c r="BBY26" s="3">
        <v>5.3446999999999996</v>
      </c>
      <c r="BBZ26" s="3">
        <v>6.8113000000000001</v>
      </c>
      <c r="BCA26" s="3">
        <v>4.3446999999999996</v>
      </c>
      <c r="BCB26" s="3">
        <v>5.5354999999999999</v>
      </c>
      <c r="BCC26" s="3">
        <v>3.6555</v>
      </c>
      <c r="BCD26" s="3">
        <v>4.4795999999999996</v>
      </c>
      <c r="BCE26" s="3">
        <v>5.3506</v>
      </c>
      <c r="BCF26" s="3">
        <v>4.2380000000000004</v>
      </c>
      <c r="BCG26" s="3">
        <v>4.1007999999999996</v>
      </c>
      <c r="BCH26" s="3">
        <v>3.9041999999999999</v>
      </c>
      <c r="BCI26" s="3">
        <v>5.1368999999999998</v>
      </c>
      <c r="BCJ26" s="3">
        <v>4.8933999999999997</v>
      </c>
      <c r="BCK26" s="3">
        <v>7.8628999999999998</v>
      </c>
      <c r="BCL26" s="3">
        <v>5.1219000000000001</v>
      </c>
      <c r="BCM26" s="3">
        <v>4.3014000000000001</v>
      </c>
      <c r="BCN26" s="3">
        <v>6.3417000000000003</v>
      </c>
      <c r="BCO26" s="3">
        <v>6.4825999999999997</v>
      </c>
      <c r="BCP26" s="3">
        <v>5.7614999999999998</v>
      </c>
      <c r="BCQ26" s="3">
        <v>4.7363</v>
      </c>
      <c r="BCR26" s="3">
        <v>5.8102999999999998</v>
      </c>
      <c r="BCS26" s="3">
        <v>6.8094000000000001</v>
      </c>
      <c r="BCT26" s="3">
        <v>4.625</v>
      </c>
      <c r="BCU26" s="3">
        <v>5.8219000000000003</v>
      </c>
      <c r="BCV26" s="3">
        <v>3.3129</v>
      </c>
      <c r="BCW26" s="3">
        <v>6.6580000000000004</v>
      </c>
      <c r="BCX26" s="3">
        <v>6.9656000000000002</v>
      </c>
      <c r="BCY26" s="3">
        <v>6.7294999999999998</v>
      </c>
      <c r="BCZ26" s="3">
        <v>5.3651</v>
      </c>
      <c r="BDA26" s="3">
        <v>6.0823</v>
      </c>
      <c r="BDB26" s="3">
        <v>5.1212</v>
      </c>
      <c r="BDC26" s="3">
        <v>5.4726999999999997</v>
      </c>
      <c r="BDD26" s="3">
        <v>5.5995999999999997</v>
      </c>
      <c r="BDE26" s="3">
        <v>6.1982999999999997</v>
      </c>
      <c r="BDF26" s="3">
        <v>4.7095000000000002</v>
      </c>
      <c r="BDG26" s="3">
        <v>5.5792999999999999</v>
      </c>
      <c r="BDH26" s="3">
        <v>5.5152999999999999</v>
      </c>
      <c r="BDI26" s="3">
        <v>4.7664</v>
      </c>
      <c r="BDJ26" s="3">
        <v>4.9157000000000002</v>
      </c>
      <c r="BDK26" s="3">
        <v>4.6086</v>
      </c>
      <c r="BDL26" s="3">
        <v>4.9368999999999996</v>
      </c>
      <c r="BDM26" s="3">
        <v>4.8285999999999998</v>
      </c>
      <c r="BDN26" s="3">
        <v>4.7065999999999999</v>
      </c>
      <c r="BDO26" s="3">
        <v>6.4071999999999996</v>
      </c>
      <c r="BDP26" s="3">
        <v>5.3846999999999996</v>
      </c>
      <c r="BDQ26" s="3">
        <v>5.7454999999999998</v>
      </c>
      <c r="BDR26" s="3">
        <v>5.4469000000000003</v>
      </c>
      <c r="BDS26" s="3">
        <v>5.2548000000000004</v>
      </c>
      <c r="BDT26" s="3">
        <v>5.2103000000000002</v>
      </c>
      <c r="BDU26" s="3">
        <v>7.8705999999999996</v>
      </c>
      <c r="BDV26" s="3">
        <v>5.57</v>
      </c>
      <c r="BDW26" s="3">
        <v>4.3756000000000004</v>
      </c>
      <c r="BDX26" s="3">
        <v>5.7786999999999997</v>
      </c>
      <c r="BDY26" s="3">
        <v>4.6676000000000002</v>
      </c>
      <c r="BDZ26" s="3">
        <v>4.8758999999999997</v>
      </c>
      <c r="BEA26" s="3">
        <v>4.0406000000000004</v>
      </c>
      <c r="BEB26" s="3">
        <v>4.1694000000000004</v>
      </c>
      <c r="BEC26" s="3">
        <v>5.4565000000000001</v>
      </c>
      <c r="BED26" s="3">
        <v>4.7755000000000001</v>
      </c>
      <c r="BEE26" s="3">
        <v>5.5339</v>
      </c>
      <c r="BEF26" s="3">
        <v>6.5536000000000003</v>
      </c>
      <c r="BEG26" s="3">
        <v>4.1371000000000002</v>
      </c>
      <c r="BEH26" s="3">
        <v>5.7370000000000001</v>
      </c>
      <c r="BEI26" s="3">
        <v>4.3034999999999997</v>
      </c>
      <c r="BEJ26" s="3">
        <v>4.9143999999999997</v>
      </c>
      <c r="BEK26" s="3">
        <v>5.3239000000000001</v>
      </c>
      <c r="BEL26" s="3">
        <v>5.1378000000000004</v>
      </c>
      <c r="BEM26" s="3">
        <v>5.4819000000000004</v>
      </c>
      <c r="BEN26" s="3">
        <v>5.4904000000000002</v>
      </c>
      <c r="BEO26" s="3">
        <v>6.4484000000000004</v>
      </c>
      <c r="BEP26" s="3">
        <v>5.2931999999999997</v>
      </c>
      <c r="BEQ26" s="3">
        <v>7.2679</v>
      </c>
      <c r="BER26" s="3">
        <v>5.2708000000000004</v>
      </c>
      <c r="BES26" s="3">
        <v>7.4829999999999997</v>
      </c>
      <c r="BET26" s="3">
        <v>6.1369999999999996</v>
      </c>
      <c r="BEU26" s="3">
        <v>5.7987000000000002</v>
      </c>
      <c r="BEV26" s="3">
        <v>5.7619999999999996</v>
      </c>
      <c r="BEW26" s="3">
        <v>5.2706999999999997</v>
      </c>
      <c r="BEX26" s="3">
        <v>4.9573</v>
      </c>
      <c r="BEY26" s="3">
        <v>5.2980999999999998</v>
      </c>
      <c r="BEZ26" s="3">
        <v>4.3369</v>
      </c>
      <c r="BFA26" s="3">
        <v>4.4287999999999998</v>
      </c>
      <c r="BFB26" s="3">
        <v>5.7032999999999996</v>
      </c>
      <c r="BFC26" s="3">
        <v>6.1498999999999997</v>
      </c>
      <c r="BFD26" s="3">
        <v>4.5679999999999996</v>
      </c>
      <c r="BFE26" s="3">
        <v>6.0423999999999998</v>
      </c>
      <c r="BFF26" s="3">
        <v>7.3943000000000003</v>
      </c>
      <c r="BFG26" s="3">
        <v>6.0267999999999997</v>
      </c>
      <c r="BFH26" s="3">
        <v>5.0941999999999998</v>
      </c>
      <c r="BFI26" s="3">
        <v>5.4279000000000002</v>
      </c>
      <c r="BFJ26" s="3">
        <v>6.1452999999999998</v>
      </c>
      <c r="BFK26" s="3">
        <v>5.9873000000000003</v>
      </c>
      <c r="BFL26" s="3">
        <v>4.3922999999999996</v>
      </c>
      <c r="BFM26" s="3">
        <v>6.7081999999999997</v>
      </c>
      <c r="BFN26" s="3">
        <v>6.0449999999999999</v>
      </c>
      <c r="BFO26" s="3">
        <v>5.8323</v>
      </c>
      <c r="BFP26" s="3">
        <v>9.8762000000000008</v>
      </c>
      <c r="BFQ26" s="3">
        <v>4.8608000000000002</v>
      </c>
      <c r="BFR26" s="3">
        <v>6.8022</v>
      </c>
      <c r="BFS26" s="3">
        <v>7.3385999999999996</v>
      </c>
      <c r="BFT26" s="3">
        <v>5.7638999999999996</v>
      </c>
      <c r="BFU26" s="3">
        <v>7.5449000000000002</v>
      </c>
      <c r="BFV26" s="3">
        <v>4.9772999999999996</v>
      </c>
      <c r="BFW26" s="3">
        <v>4.6502999999999997</v>
      </c>
      <c r="BFX26" s="3">
        <v>4.4093</v>
      </c>
      <c r="BFY26" s="3">
        <v>4.6090999999999998</v>
      </c>
      <c r="BFZ26" s="3">
        <v>6.6810999999999998</v>
      </c>
      <c r="BGA26" s="3">
        <v>6.3586999999999998</v>
      </c>
      <c r="BGB26" s="3">
        <v>5.9286000000000003</v>
      </c>
      <c r="BGC26" s="3">
        <v>4.3398000000000003</v>
      </c>
      <c r="BGD26" s="3">
        <v>6.1974999999999998</v>
      </c>
      <c r="BGE26" s="3">
        <v>5.6837</v>
      </c>
      <c r="BGF26" s="3">
        <v>6.3160999999999996</v>
      </c>
      <c r="BGG26" s="3">
        <v>4.5945999999999998</v>
      </c>
      <c r="BGH26" s="3">
        <v>5.0759999999999996</v>
      </c>
      <c r="BGI26" s="3">
        <v>5.3072999999999997</v>
      </c>
      <c r="BGJ26" s="3">
        <v>4.6680999999999999</v>
      </c>
      <c r="BGK26" s="3">
        <v>6.0064000000000002</v>
      </c>
      <c r="BGL26" s="3">
        <v>6.4884000000000004</v>
      </c>
      <c r="BGM26" s="3">
        <v>6.7847999999999997</v>
      </c>
      <c r="BGN26" s="3">
        <v>6.7590000000000003</v>
      </c>
      <c r="BGO26" s="3">
        <v>5.5727000000000002</v>
      </c>
      <c r="BGP26" s="3">
        <v>4.2763999999999998</v>
      </c>
      <c r="BGQ26" s="3">
        <v>4.6089000000000002</v>
      </c>
      <c r="BGR26" s="3">
        <v>6.2190000000000003</v>
      </c>
      <c r="BGS26" s="3">
        <v>4.9089999999999998</v>
      </c>
      <c r="BGT26" s="3">
        <v>3.6522999999999999</v>
      </c>
      <c r="BGU26" s="3">
        <v>5.2436999999999996</v>
      </c>
      <c r="BGV26" s="3">
        <v>6.1913999999999998</v>
      </c>
      <c r="BGW26" s="3">
        <v>5.6683000000000003</v>
      </c>
      <c r="BGX26" s="3">
        <v>5.8855000000000004</v>
      </c>
      <c r="BGY26" s="3">
        <v>5.6886999999999999</v>
      </c>
      <c r="BGZ26" s="3">
        <v>4.4786999999999999</v>
      </c>
      <c r="BHA26" s="3">
        <v>5.6710000000000003</v>
      </c>
      <c r="BHB26" s="3">
        <v>5.9916999999999998</v>
      </c>
      <c r="BHC26" s="3">
        <v>5.4055999999999997</v>
      </c>
      <c r="BHD26" s="3">
        <v>5.0610999999999997</v>
      </c>
      <c r="BHE26" s="3">
        <v>5.1859999999999999</v>
      </c>
      <c r="BHF26" s="3">
        <v>5.3996000000000004</v>
      </c>
      <c r="BHG26" s="3">
        <v>5.1379999999999999</v>
      </c>
      <c r="BHH26" s="3">
        <v>5.1893000000000002</v>
      </c>
      <c r="BHI26" s="3">
        <v>5.1311</v>
      </c>
      <c r="BHJ26" s="3">
        <v>5.4831000000000003</v>
      </c>
      <c r="BHK26" s="3">
        <v>6.1269</v>
      </c>
      <c r="BHL26" s="3">
        <v>5.9880000000000004</v>
      </c>
      <c r="BHM26" s="3">
        <v>4.4800000000000004</v>
      </c>
      <c r="BHN26" s="3">
        <v>6.7656999999999998</v>
      </c>
      <c r="BHO26" s="3">
        <v>4.4969999999999999</v>
      </c>
      <c r="BHP26" s="3">
        <v>4.5963000000000003</v>
      </c>
      <c r="BHQ26" s="3">
        <v>5.2310999999999996</v>
      </c>
      <c r="BHR26" s="3">
        <v>5.3841000000000001</v>
      </c>
      <c r="BHS26" s="3">
        <v>4.1779999999999999</v>
      </c>
      <c r="BHT26" s="3">
        <v>5.7694999999999999</v>
      </c>
      <c r="BHU26" s="3">
        <v>5.9302999999999999</v>
      </c>
      <c r="BHV26" s="3">
        <v>4.1548999999999996</v>
      </c>
      <c r="BHW26" s="3">
        <v>5.3326000000000002</v>
      </c>
      <c r="BHX26" s="3">
        <v>5.3120000000000003</v>
      </c>
      <c r="BHY26" s="3">
        <v>4.1833</v>
      </c>
      <c r="BHZ26" s="3">
        <v>6.5970000000000004</v>
      </c>
      <c r="BIA26" s="3">
        <v>6.2771999999999997</v>
      </c>
      <c r="BIB26" s="3">
        <v>5.0999999999999996</v>
      </c>
      <c r="BIC26" s="3">
        <v>4.0420999999999996</v>
      </c>
      <c r="BID26" s="3">
        <v>6.4016000000000002</v>
      </c>
      <c r="BIE26" s="3">
        <v>4.8396999999999997</v>
      </c>
      <c r="BIF26" s="3">
        <v>4.2973999999999997</v>
      </c>
      <c r="BIG26" s="3">
        <v>5.3803999999999998</v>
      </c>
      <c r="BIH26" s="3">
        <v>5.5613999999999999</v>
      </c>
      <c r="BII26" s="3">
        <v>4.4493</v>
      </c>
      <c r="BIJ26" s="3">
        <v>6.0758999999999999</v>
      </c>
      <c r="BIK26" s="3">
        <v>5.8034999999999997</v>
      </c>
      <c r="BIL26" s="3">
        <v>5.1040000000000001</v>
      </c>
      <c r="BIM26" s="3">
        <v>6.6609999999999996</v>
      </c>
      <c r="BIN26" s="3">
        <v>6.3335999999999997</v>
      </c>
      <c r="BIO26" s="3">
        <v>5.5711000000000004</v>
      </c>
      <c r="BIP26" s="3">
        <v>4.6364999999999998</v>
      </c>
      <c r="BIQ26" s="3">
        <v>4.8122999999999996</v>
      </c>
      <c r="BIR26" s="3">
        <v>5.2854000000000001</v>
      </c>
      <c r="BIS26" s="3">
        <v>5.4413</v>
      </c>
      <c r="BIT26" s="3">
        <v>5.7621000000000002</v>
      </c>
      <c r="BIU26" s="3">
        <v>6.585</v>
      </c>
      <c r="BIV26" s="3">
        <v>6.4340000000000002</v>
      </c>
      <c r="BIW26" s="3">
        <v>5.0919999999999996</v>
      </c>
      <c r="BIX26" s="3">
        <v>5.6890999999999998</v>
      </c>
      <c r="BIY26" s="3">
        <v>6.3094999999999999</v>
      </c>
      <c r="BIZ26" s="3">
        <v>6.0065999999999997</v>
      </c>
      <c r="BJA26" s="3">
        <v>6.0636000000000001</v>
      </c>
      <c r="BJB26" s="3">
        <v>4.6795</v>
      </c>
      <c r="BJC26" s="3">
        <v>5.4631999999999996</v>
      </c>
      <c r="BJD26" s="3">
        <v>6.4142000000000001</v>
      </c>
      <c r="BJE26" s="3">
        <v>5.5941999999999998</v>
      </c>
      <c r="BJF26" s="3">
        <v>3.8552</v>
      </c>
      <c r="BJG26" s="3">
        <v>5.3189000000000002</v>
      </c>
      <c r="BJH26" s="3">
        <v>5.4825999999999997</v>
      </c>
      <c r="BJI26" s="3">
        <v>3.9706000000000001</v>
      </c>
      <c r="BJJ26" s="3">
        <v>5.3939000000000004</v>
      </c>
      <c r="BJK26" s="3">
        <v>6.6546000000000003</v>
      </c>
      <c r="BJL26" s="3">
        <v>5.0023999999999997</v>
      </c>
      <c r="BJM26" s="3">
        <v>5.1599000000000004</v>
      </c>
      <c r="BJN26" s="3">
        <v>5.2404000000000002</v>
      </c>
      <c r="BJO26" s="3">
        <v>5.4173</v>
      </c>
      <c r="BJP26" s="3">
        <v>5.3224</v>
      </c>
      <c r="BJQ26" s="3">
        <v>6.1871999999999998</v>
      </c>
      <c r="BJR26" s="3">
        <v>6.3391999999999999</v>
      </c>
      <c r="BJS26" s="3">
        <v>5.0715000000000003</v>
      </c>
      <c r="BJT26" s="3">
        <v>4.5846</v>
      </c>
      <c r="BJU26" s="3">
        <v>6.6136999999999997</v>
      </c>
      <c r="BJV26" s="3">
        <v>4.4339000000000004</v>
      </c>
      <c r="BJW26" s="3">
        <v>6.1669</v>
      </c>
      <c r="BJX26" s="3">
        <v>4.6555</v>
      </c>
      <c r="BJY26" s="3">
        <v>6.8163999999999998</v>
      </c>
      <c r="BJZ26" s="3">
        <v>5.1729000000000003</v>
      </c>
      <c r="BKA26" s="3">
        <v>6.0814000000000004</v>
      </c>
      <c r="BKB26" s="3">
        <v>3.298</v>
      </c>
      <c r="BKC26" s="3">
        <v>5.4546999999999999</v>
      </c>
      <c r="BKD26" s="3">
        <v>5.6715999999999998</v>
      </c>
      <c r="BKE26" s="3">
        <v>7.1341999999999999</v>
      </c>
      <c r="BKF26" s="3">
        <v>5.4595000000000002</v>
      </c>
      <c r="BKG26" s="3">
        <v>5.6231999999999998</v>
      </c>
      <c r="BKH26" s="3">
        <v>6.3653000000000004</v>
      </c>
      <c r="BKI26" s="3">
        <v>4.8521000000000001</v>
      </c>
      <c r="BKJ26" s="3">
        <v>5.1840999999999999</v>
      </c>
      <c r="BKK26" s="3">
        <v>5.2793000000000001</v>
      </c>
      <c r="BKL26" s="3">
        <v>6.2995999999999999</v>
      </c>
      <c r="BKM26" s="3">
        <v>5.5759999999999996</v>
      </c>
      <c r="BKN26" s="3">
        <v>5.1951999999999998</v>
      </c>
      <c r="BKO26" s="3">
        <v>6.0372000000000003</v>
      </c>
      <c r="BKP26" s="3">
        <v>5.2545000000000002</v>
      </c>
      <c r="BKQ26" s="3">
        <v>3.7761</v>
      </c>
      <c r="BKR26" s="3">
        <v>6.32</v>
      </c>
      <c r="BKS26" s="3">
        <v>4.7950999999999997</v>
      </c>
      <c r="BKT26" s="3">
        <v>6.0162000000000004</v>
      </c>
      <c r="BKU26" s="3">
        <v>5.5673000000000004</v>
      </c>
      <c r="BKV26" s="3">
        <v>4.9882</v>
      </c>
      <c r="BKW26" s="3">
        <v>6.0975000000000001</v>
      </c>
      <c r="BKX26" s="3">
        <v>5.9391999999999996</v>
      </c>
      <c r="BKY26" s="3">
        <v>5.2561</v>
      </c>
      <c r="BKZ26" s="3">
        <v>6.1505999999999998</v>
      </c>
      <c r="BLA26" s="3">
        <v>5.5701999999999998</v>
      </c>
      <c r="BLB26" s="3">
        <v>5.3528000000000002</v>
      </c>
      <c r="BLC26" s="3">
        <v>4.5762</v>
      </c>
      <c r="BLD26" s="3">
        <v>6.2267999999999999</v>
      </c>
      <c r="BLE26" s="3">
        <v>5.5625</v>
      </c>
      <c r="BLF26" s="3">
        <v>4.3764000000000003</v>
      </c>
      <c r="BLG26" s="3">
        <v>5.4920999999999998</v>
      </c>
      <c r="BLH26" s="3">
        <v>5.4725000000000001</v>
      </c>
      <c r="BLI26" s="3">
        <v>5.2104999999999997</v>
      </c>
      <c r="BLJ26" s="3">
        <v>4.6940999999999997</v>
      </c>
      <c r="BLK26" s="3">
        <v>5.016</v>
      </c>
      <c r="BLL26" s="3">
        <v>4.6182999999999996</v>
      </c>
      <c r="BLM26" s="3">
        <v>5.8079000000000001</v>
      </c>
      <c r="BLN26" s="3">
        <v>5.0503</v>
      </c>
      <c r="BLO26" s="3">
        <v>5.5027999999999997</v>
      </c>
      <c r="BLP26" s="3">
        <v>5.5500999999999996</v>
      </c>
      <c r="BLQ26" s="3">
        <v>6.1292</v>
      </c>
      <c r="BLR26" s="3">
        <v>5.7519999999999998</v>
      </c>
      <c r="BLS26" s="3">
        <v>5.1783999999999999</v>
      </c>
      <c r="BLT26" s="3">
        <v>6.0025000000000004</v>
      </c>
      <c r="BLU26" s="3">
        <v>6.7131999999999996</v>
      </c>
      <c r="BLV26" s="3">
        <v>6.2397</v>
      </c>
      <c r="BLW26" s="3">
        <v>5.9608999999999996</v>
      </c>
      <c r="BLX26" s="3">
        <v>6.1509999999999998</v>
      </c>
      <c r="BLY26" s="3">
        <v>5.274</v>
      </c>
      <c r="BLZ26" s="3">
        <v>6.9987000000000004</v>
      </c>
      <c r="BMA26" s="3">
        <v>5.7178000000000004</v>
      </c>
      <c r="BMB26" s="3">
        <v>6.5854999999999997</v>
      </c>
      <c r="BMC26" s="3">
        <v>5.9355000000000002</v>
      </c>
      <c r="BMD26" s="3">
        <v>6.157</v>
      </c>
      <c r="BME26" s="3">
        <v>6.1859999999999999</v>
      </c>
      <c r="BMF26" s="3">
        <v>4.3109999999999999</v>
      </c>
      <c r="BMG26" s="3">
        <v>5.7427999999999999</v>
      </c>
      <c r="BMH26" s="3">
        <v>4.8882000000000003</v>
      </c>
      <c r="BMI26" s="3">
        <v>5.4955999999999996</v>
      </c>
      <c r="BMJ26" s="3">
        <v>5.8160999999999996</v>
      </c>
      <c r="BMK26" s="3">
        <v>5.3146000000000004</v>
      </c>
      <c r="BML26" s="3">
        <v>5.1634000000000002</v>
      </c>
      <c r="BMM26" s="3">
        <v>5.9115000000000002</v>
      </c>
      <c r="BMN26" s="3">
        <v>5.4034000000000004</v>
      </c>
      <c r="BMO26" s="3">
        <v>4.7004000000000001</v>
      </c>
      <c r="BMP26" s="3">
        <v>4.8796999999999997</v>
      </c>
      <c r="BMQ26" s="3">
        <v>4.8491</v>
      </c>
      <c r="BMR26" s="3">
        <v>5.5209000000000001</v>
      </c>
      <c r="BMS26" s="3">
        <v>5.2313000000000001</v>
      </c>
      <c r="BMT26" s="3">
        <v>4.8343999999999996</v>
      </c>
      <c r="BMU26" s="3">
        <v>5.3518999999999997</v>
      </c>
      <c r="BMV26" s="3">
        <v>5.7831999999999999</v>
      </c>
      <c r="BMW26" s="3">
        <v>5.6862000000000004</v>
      </c>
      <c r="BMX26" s="3">
        <v>5.3848000000000003</v>
      </c>
      <c r="BMY26" s="3">
        <v>5.9814999999999996</v>
      </c>
      <c r="BMZ26" s="3">
        <v>5.8460000000000001</v>
      </c>
      <c r="BNA26" s="3">
        <v>6.5669000000000004</v>
      </c>
      <c r="BNB26" s="3">
        <v>5.8856000000000002</v>
      </c>
      <c r="BNC26" s="3">
        <v>5.1494999999999997</v>
      </c>
      <c r="BND26" s="3">
        <v>5.0046999999999997</v>
      </c>
      <c r="BNE26" s="3">
        <v>5.0201000000000002</v>
      </c>
      <c r="BNF26" s="3" t="s">
        <v>5</v>
      </c>
      <c r="BNG26" s="3">
        <v>5.82</v>
      </c>
      <c r="BNH26" s="3">
        <v>6.8727</v>
      </c>
      <c r="BNI26" s="3">
        <v>5.2758000000000003</v>
      </c>
      <c r="BNJ26" s="3">
        <v>5.9592000000000001</v>
      </c>
      <c r="BNK26" s="3">
        <v>5.7138999999999998</v>
      </c>
      <c r="BNL26" s="3">
        <v>6.1235999999999997</v>
      </c>
      <c r="BNM26" s="3">
        <v>4.4398</v>
      </c>
      <c r="BNN26" s="3">
        <v>5.5963000000000003</v>
      </c>
      <c r="BNO26" s="3">
        <v>5.7779999999999996</v>
      </c>
      <c r="BNP26" s="3">
        <v>7.7759</v>
      </c>
      <c r="BNQ26" s="3">
        <v>5.3071999999999999</v>
      </c>
      <c r="BNR26" s="3">
        <v>6.4032</v>
      </c>
      <c r="BNS26" s="3">
        <v>6.2382999999999997</v>
      </c>
      <c r="BNT26" s="3">
        <v>4.9245999999999999</v>
      </c>
      <c r="BNU26" s="3">
        <v>2.9184000000000001</v>
      </c>
      <c r="BNV26" s="3">
        <v>4.6534000000000004</v>
      </c>
      <c r="BNW26" s="3">
        <v>5.2290999999999999</v>
      </c>
      <c r="BNX26" s="3">
        <v>3.9106999999999998</v>
      </c>
      <c r="BNY26" s="3">
        <v>6.3486000000000002</v>
      </c>
      <c r="BNZ26" s="3">
        <v>6.3929999999999998</v>
      </c>
      <c r="BOA26" s="3">
        <v>6.2065000000000001</v>
      </c>
      <c r="BOB26" s="3">
        <v>6.2127999999999997</v>
      </c>
      <c r="BOC26" s="3">
        <v>4.3832000000000004</v>
      </c>
      <c r="BOD26" s="3">
        <v>5.0865</v>
      </c>
      <c r="BOE26" s="3">
        <v>7.4851999999999999</v>
      </c>
      <c r="BOF26" s="3">
        <v>6.8456000000000001</v>
      </c>
      <c r="BOG26" s="3">
        <v>6.6501000000000001</v>
      </c>
      <c r="BOH26" s="3">
        <v>5.0349000000000004</v>
      </c>
      <c r="BOI26" s="3">
        <v>7.4539</v>
      </c>
      <c r="BOJ26" s="3">
        <v>5.6199000000000003</v>
      </c>
      <c r="BOK26" s="3">
        <v>5.9819000000000004</v>
      </c>
      <c r="BOL26" s="3">
        <v>6.1574</v>
      </c>
      <c r="BOM26" s="3">
        <v>4.6064999999999996</v>
      </c>
      <c r="BON26" s="3">
        <v>5.7222</v>
      </c>
      <c r="BOO26" s="3">
        <v>7.5031999999999996</v>
      </c>
      <c r="BOP26" s="3">
        <v>6.4165000000000001</v>
      </c>
      <c r="BOQ26" s="3">
        <v>5.4955999999999996</v>
      </c>
      <c r="BOR26" s="3">
        <v>6.2487000000000004</v>
      </c>
      <c r="BOS26" s="3">
        <v>4.6166</v>
      </c>
      <c r="BOT26" s="3">
        <v>7.5903</v>
      </c>
      <c r="BOU26" s="3">
        <v>4.2000999999999999</v>
      </c>
      <c r="BOV26" s="3">
        <v>5.7625000000000002</v>
      </c>
      <c r="BOW26" s="3">
        <v>4.9718</v>
      </c>
      <c r="BOX26" s="3">
        <v>16.304200000000002</v>
      </c>
      <c r="BOY26" s="3">
        <v>5.6444000000000001</v>
      </c>
      <c r="BOZ26" s="3">
        <v>6.3479999999999999</v>
      </c>
      <c r="BPA26" s="3">
        <v>6.0702999999999996</v>
      </c>
      <c r="BPB26" s="3">
        <v>4.2144000000000004</v>
      </c>
      <c r="BPC26" s="3">
        <v>4.9085000000000001</v>
      </c>
      <c r="BPD26" s="3">
        <v>5.6253000000000002</v>
      </c>
      <c r="BPE26" s="3">
        <v>5.4722999999999997</v>
      </c>
      <c r="BPF26" s="3">
        <v>6.0959000000000003</v>
      </c>
      <c r="BPG26" s="3">
        <v>5.7659000000000002</v>
      </c>
      <c r="BPH26" s="3">
        <v>4.1703000000000001</v>
      </c>
      <c r="BPI26" s="3">
        <v>4.5327999999999999</v>
      </c>
      <c r="BPJ26" s="3">
        <v>4.4534000000000002</v>
      </c>
      <c r="BPK26" s="3">
        <v>5.7210000000000001</v>
      </c>
      <c r="BPL26" s="3">
        <v>5.1753</v>
      </c>
      <c r="BPM26" s="3">
        <v>5.7081</v>
      </c>
      <c r="BPN26" s="3">
        <v>5.7272999999999996</v>
      </c>
      <c r="BPO26" s="3">
        <v>5.5923999999999996</v>
      </c>
      <c r="BPP26" s="3">
        <v>6.1074999999999999</v>
      </c>
      <c r="BPQ26" s="3">
        <v>6.3440000000000003</v>
      </c>
      <c r="BPR26" s="3">
        <v>6.7039999999999997</v>
      </c>
      <c r="BPS26" s="3">
        <v>6.2866999999999997</v>
      </c>
      <c r="BPT26" s="3">
        <v>5.5853999999999999</v>
      </c>
      <c r="BPU26" s="3">
        <v>9.6536000000000008</v>
      </c>
      <c r="BPV26" s="3">
        <v>5.8277000000000001</v>
      </c>
      <c r="BPW26" s="3">
        <v>5.0308999999999999</v>
      </c>
      <c r="BPX26" s="3">
        <v>7.2576000000000001</v>
      </c>
      <c r="BPY26" s="3">
        <v>5.9707999999999997</v>
      </c>
      <c r="BPZ26" s="3">
        <v>5.3160999999999996</v>
      </c>
      <c r="BQA26" s="3">
        <v>6.7615999999999996</v>
      </c>
      <c r="BQB26" s="3">
        <v>5.4352999999999998</v>
      </c>
      <c r="BQC26" s="3">
        <v>4.7191999999999998</v>
      </c>
      <c r="BQD26" s="3">
        <v>5.2192999999999996</v>
      </c>
      <c r="BQE26" s="3">
        <v>5.9142999999999999</v>
      </c>
      <c r="BQF26" s="3">
        <v>4.8335999999999997</v>
      </c>
      <c r="BQG26" s="3">
        <v>6.5765000000000002</v>
      </c>
      <c r="BQH26" s="3">
        <v>5.2084000000000001</v>
      </c>
      <c r="BQI26" s="3">
        <v>8.0164000000000009</v>
      </c>
      <c r="BQJ26" s="3">
        <v>6.1405000000000003</v>
      </c>
      <c r="BQK26" s="3">
        <v>6.4043999999999999</v>
      </c>
      <c r="BQL26" s="3">
        <v>4.4425999999999997</v>
      </c>
      <c r="BQM26" s="3">
        <v>5.3281999999999998</v>
      </c>
      <c r="BQN26" s="3">
        <v>4.3949999999999996</v>
      </c>
      <c r="BQO26" s="3" t="s">
        <v>5</v>
      </c>
      <c r="BQP26" s="3">
        <v>5.7675000000000001</v>
      </c>
      <c r="BQQ26" s="3">
        <v>4.9696999999999996</v>
      </c>
      <c r="BQR26" s="3">
        <v>7.6881000000000004</v>
      </c>
      <c r="BQS26" s="3">
        <v>5.2152000000000003</v>
      </c>
      <c r="BQT26" s="3">
        <v>5.2904</v>
      </c>
      <c r="BQU26" s="3">
        <v>6.1021000000000001</v>
      </c>
      <c r="BQV26" s="3">
        <v>5.0919999999999996</v>
      </c>
      <c r="BQW26" s="3">
        <v>5.8962000000000003</v>
      </c>
      <c r="BQX26" s="3">
        <v>4.7820999999999998</v>
      </c>
      <c r="BQY26" s="3">
        <v>5.7443999999999997</v>
      </c>
      <c r="BQZ26" s="3">
        <v>6.5011999999999999</v>
      </c>
      <c r="BRA26" s="3">
        <v>7.0723000000000003</v>
      </c>
      <c r="BRB26" s="3">
        <v>6.7138999999999998</v>
      </c>
      <c r="BRC26" s="3">
        <v>5.4153000000000002</v>
      </c>
      <c r="BRD26" s="3">
        <v>5.8384999999999998</v>
      </c>
      <c r="BRE26" s="3">
        <v>5.9001000000000001</v>
      </c>
      <c r="BRF26" s="3">
        <v>3.5057</v>
      </c>
      <c r="BRG26" s="3">
        <v>5.4051999999999998</v>
      </c>
      <c r="BRH26" s="3">
        <v>6.2107000000000001</v>
      </c>
      <c r="BRI26" s="3">
        <v>5.8705999999999996</v>
      </c>
      <c r="BRJ26" s="3">
        <v>7.0057</v>
      </c>
      <c r="BRK26" s="3">
        <v>5.4450000000000003</v>
      </c>
      <c r="BRL26" s="3">
        <v>5.6489000000000003</v>
      </c>
      <c r="BRM26" s="3">
        <v>6.4280999999999997</v>
      </c>
      <c r="BRN26" s="3">
        <v>6.7664</v>
      </c>
      <c r="BRO26" s="3">
        <v>5.7436999999999996</v>
      </c>
      <c r="BRP26" s="3">
        <v>6.8052999999999999</v>
      </c>
      <c r="BRQ26" s="3">
        <v>4.9926000000000004</v>
      </c>
      <c r="BRR26" s="3">
        <v>5.7857000000000003</v>
      </c>
      <c r="BRS26" s="3">
        <v>6.5167000000000002</v>
      </c>
      <c r="BRT26" s="3">
        <v>5.4911000000000003</v>
      </c>
      <c r="BRU26" s="3">
        <v>4.5343999999999998</v>
      </c>
      <c r="BRV26" s="3">
        <v>4.2011000000000003</v>
      </c>
      <c r="BRW26" s="3">
        <v>4.9061000000000003</v>
      </c>
      <c r="BRX26" s="3">
        <v>4.226</v>
      </c>
      <c r="BRY26" s="3">
        <v>5.0625999999999998</v>
      </c>
      <c r="BRZ26" s="3">
        <v>5.4162999999999997</v>
      </c>
      <c r="BSA26" s="3">
        <v>5.1662999999999997</v>
      </c>
      <c r="BSB26" s="3">
        <v>5.9261999999999997</v>
      </c>
      <c r="BSC26" s="3">
        <v>4.8581000000000003</v>
      </c>
      <c r="BSD26" s="3">
        <v>5.2464000000000004</v>
      </c>
      <c r="BSE26" s="3">
        <v>5.3281000000000001</v>
      </c>
      <c r="BSF26" s="3">
        <v>4.7686999999999999</v>
      </c>
      <c r="BSG26" s="3">
        <v>3.7717999999999998</v>
      </c>
      <c r="BSH26" s="3">
        <v>4.9184000000000001</v>
      </c>
      <c r="BSI26" s="3">
        <v>5.8266</v>
      </c>
      <c r="BSJ26" s="3">
        <v>5.1374000000000004</v>
      </c>
      <c r="BSK26" s="3">
        <v>4.6565000000000003</v>
      </c>
      <c r="BSL26" s="3">
        <v>4.2786999999999997</v>
      </c>
      <c r="BSM26" s="3">
        <v>4.8437000000000001</v>
      </c>
      <c r="BSN26" s="3">
        <v>4.7233000000000001</v>
      </c>
      <c r="BSO26" s="3">
        <v>4.6326000000000001</v>
      </c>
      <c r="BSP26" s="3">
        <v>4.5340999999999996</v>
      </c>
      <c r="BSQ26" s="3">
        <v>4.6208999999999998</v>
      </c>
      <c r="BSR26" s="3">
        <v>3.8835999999999999</v>
      </c>
      <c r="BSS26" s="3">
        <v>4.9276</v>
      </c>
      <c r="BST26" s="3">
        <v>4.3426999999999998</v>
      </c>
      <c r="BSU26" s="3">
        <v>4.8217999999999996</v>
      </c>
      <c r="BSV26" s="3">
        <v>4.9626000000000001</v>
      </c>
      <c r="BSW26" s="3">
        <v>4.3257000000000003</v>
      </c>
      <c r="BSX26" s="3">
        <v>4.9602000000000004</v>
      </c>
      <c r="BSY26" s="3">
        <v>5.3756000000000004</v>
      </c>
      <c r="BSZ26" s="3">
        <v>4.6036000000000001</v>
      </c>
      <c r="BTA26" s="3">
        <v>4.7896000000000001</v>
      </c>
      <c r="BTB26" s="3">
        <v>5.2492999999999999</v>
      </c>
      <c r="BTC26" s="3">
        <v>4.5061999999999998</v>
      </c>
      <c r="BTD26" s="3">
        <v>6.5529999999999999</v>
      </c>
      <c r="BTE26" s="3">
        <v>4.1932999999999998</v>
      </c>
      <c r="BTF26" s="3">
        <v>4.5529999999999999</v>
      </c>
      <c r="BTG26" s="3">
        <v>3.9125000000000001</v>
      </c>
      <c r="BTH26" s="3">
        <v>4.5284000000000004</v>
      </c>
      <c r="BTI26" s="3">
        <v>4.7610000000000001</v>
      </c>
      <c r="BTJ26" s="3">
        <v>4.8928000000000003</v>
      </c>
      <c r="BTK26" s="3">
        <v>4.5867000000000004</v>
      </c>
      <c r="BTL26" s="3">
        <v>4.6390000000000002</v>
      </c>
      <c r="BTM26" s="3">
        <v>4.0738000000000003</v>
      </c>
      <c r="BTN26" s="3">
        <v>4.9494999999999996</v>
      </c>
      <c r="BTO26" s="3">
        <v>4.8792</v>
      </c>
      <c r="BTP26" s="3">
        <v>5.0290999999999997</v>
      </c>
      <c r="BTQ26" s="3">
        <v>4.7489999999999997</v>
      </c>
      <c r="BTR26" s="3">
        <v>4.3602999999999996</v>
      </c>
      <c r="BTS26" s="3">
        <v>4.0464000000000002</v>
      </c>
      <c r="BTT26" s="3">
        <v>6.1635</v>
      </c>
      <c r="BTU26" s="3">
        <v>4.5707000000000004</v>
      </c>
      <c r="BTV26" s="3">
        <v>4.6539999999999999</v>
      </c>
      <c r="BTW26" s="3">
        <v>4.3291000000000004</v>
      </c>
      <c r="BTX26" s="3">
        <v>4.6214000000000004</v>
      </c>
      <c r="BTY26" s="3">
        <v>7.1855000000000002</v>
      </c>
      <c r="BTZ26" s="3">
        <v>5.0655999999999999</v>
      </c>
      <c r="BUA26" s="3">
        <v>5.6637000000000004</v>
      </c>
      <c r="BUB26" s="3">
        <v>5.843</v>
      </c>
      <c r="BUC26" s="3">
        <v>4.0956999999999999</v>
      </c>
      <c r="BUD26" s="3">
        <v>6.4828000000000001</v>
      </c>
      <c r="BUE26" s="3">
        <v>5.2942999999999998</v>
      </c>
      <c r="BUF26" s="3">
        <v>5.2477</v>
      </c>
      <c r="BUG26" s="3">
        <v>4.5766</v>
      </c>
      <c r="BUH26" s="3">
        <v>4.0689000000000002</v>
      </c>
      <c r="BUI26" s="3">
        <v>4.8395999999999999</v>
      </c>
      <c r="BUJ26" s="3">
        <v>5.8529</v>
      </c>
      <c r="BUK26" s="3">
        <v>7.2977999999999996</v>
      </c>
      <c r="BUL26" s="3">
        <v>5.7342000000000004</v>
      </c>
      <c r="BUM26" s="3">
        <v>4.0198999999999998</v>
      </c>
      <c r="BUN26" s="3">
        <v>4.7678000000000003</v>
      </c>
      <c r="BUO26" s="3">
        <v>5.1946000000000003</v>
      </c>
      <c r="BUP26" s="3">
        <v>4.6289999999999996</v>
      </c>
      <c r="BUQ26" s="3">
        <v>4.8804999999999996</v>
      </c>
      <c r="BUR26" s="3">
        <v>4.9302999999999999</v>
      </c>
      <c r="BUS26" s="3">
        <v>4.1859000000000002</v>
      </c>
      <c r="BUT26" s="3">
        <v>4.9298000000000002</v>
      </c>
      <c r="BUU26" s="3">
        <v>4.8137999999999996</v>
      </c>
      <c r="BUV26" s="3">
        <v>5.1999000000000004</v>
      </c>
      <c r="BUW26" s="3">
        <v>4.8113999999999999</v>
      </c>
      <c r="BUX26" s="3" t="s">
        <v>5</v>
      </c>
      <c r="BUY26" s="3">
        <v>4.8518999999999997</v>
      </c>
      <c r="BUZ26" s="3">
        <v>4.5197000000000003</v>
      </c>
      <c r="BVA26" s="3">
        <v>5.1672000000000002</v>
      </c>
      <c r="BVB26" s="3">
        <v>4.7706999999999997</v>
      </c>
      <c r="BVC26" s="3">
        <v>5.5807000000000002</v>
      </c>
      <c r="BVD26" s="3">
        <v>4.6677</v>
      </c>
      <c r="BVE26" s="3">
        <v>4.8078000000000003</v>
      </c>
      <c r="BVF26" s="3">
        <v>4.2881999999999998</v>
      </c>
      <c r="BVG26" s="3">
        <v>5.2744</v>
      </c>
      <c r="BVH26" s="3">
        <v>4.4897</v>
      </c>
      <c r="BVI26" s="3">
        <v>3.9849000000000001</v>
      </c>
      <c r="BVJ26" s="3">
        <v>5.2839</v>
      </c>
      <c r="BVK26" s="3">
        <v>16.853899999999999</v>
      </c>
      <c r="BVL26" s="3">
        <v>4.6468999999999996</v>
      </c>
      <c r="BVM26" s="3">
        <v>4.7283999999999997</v>
      </c>
      <c r="BVN26" s="3">
        <v>5.0563000000000002</v>
      </c>
      <c r="BVO26" s="3">
        <v>4.6933999999999996</v>
      </c>
      <c r="BVP26" s="3">
        <v>3.9005000000000001</v>
      </c>
      <c r="BVQ26" s="3">
        <v>4.2304000000000004</v>
      </c>
      <c r="BVR26" s="3">
        <v>4.9044999999999996</v>
      </c>
      <c r="BVS26" s="3">
        <v>5.7798999999999996</v>
      </c>
      <c r="BVT26" s="3">
        <v>5.1601999999999997</v>
      </c>
      <c r="BVU26" s="3">
        <v>8.1906999999999996</v>
      </c>
      <c r="BVV26" s="3">
        <v>5.4550000000000001</v>
      </c>
      <c r="BVW26" s="3">
        <v>7.8502999999999998</v>
      </c>
      <c r="BVX26" s="3">
        <v>5.8849</v>
      </c>
      <c r="BVY26" s="3">
        <v>5.2103000000000002</v>
      </c>
      <c r="BVZ26" s="3">
        <v>7.1993999999999998</v>
      </c>
      <c r="BWA26" s="3">
        <v>5.1807999999999996</v>
      </c>
      <c r="BWB26" s="3">
        <v>5.4199000000000002</v>
      </c>
      <c r="BWC26" s="3">
        <v>5.3522999999999996</v>
      </c>
      <c r="BWD26" s="3">
        <v>7.3920000000000003</v>
      </c>
      <c r="BWE26" s="3">
        <v>4.1513999999999998</v>
      </c>
      <c r="BWF26" s="3">
        <v>5.1189</v>
      </c>
      <c r="BWG26" s="3">
        <v>5.6429</v>
      </c>
      <c r="BWH26" s="3">
        <v>5.4149000000000003</v>
      </c>
      <c r="BWI26" s="3">
        <v>4.6242999999999999</v>
      </c>
      <c r="BWJ26" s="3">
        <v>5.3148999999999997</v>
      </c>
      <c r="BWK26" s="3">
        <v>6.2797999999999998</v>
      </c>
      <c r="BWL26" s="3">
        <v>4.5235000000000003</v>
      </c>
      <c r="BWM26" s="3">
        <v>4.2859999999999996</v>
      </c>
      <c r="BWN26" s="3">
        <v>5.3943000000000003</v>
      </c>
      <c r="BWO26" s="3">
        <v>4.3098999999999998</v>
      </c>
      <c r="BWP26" s="3">
        <v>5.5212000000000003</v>
      </c>
      <c r="BWQ26" s="3">
        <v>5.2698999999999998</v>
      </c>
      <c r="BWR26" s="3">
        <v>4.4588999999999999</v>
      </c>
      <c r="BWS26" s="3">
        <v>4.7230999999999996</v>
      </c>
      <c r="BWT26" s="3">
        <v>5.0330000000000004</v>
      </c>
      <c r="BWU26" s="3">
        <v>5.1416000000000004</v>
      </c>
      <c r="BWV26" s="3">
        <v>5.3160999999999996</v>
      </c>
      <c r="BWW26" s="3">
        <v>4.1435000000000004</v>
      </c>
      <c r="BWX26" s="3">
        <v>5.1816000000000004</v>
      </c>
      <c r="BWY26" s="3">
        <v>4.6230000000000002</v>
      </c>
      <c r="BWZ26" s="3">
        <v>4.4551999999999996</v>
      </c>
      <c r="BXA26" s="3">
        <v>4.9306999999999999</v>
      </c>
      <c r="BXB26" s="3">
        <v>4.9657999999999998</v>
      </c>
      <c r="BXC26" s="3">
        <v>5.1669</v>
      </c>
      <c r="BXD26" s="3">
        <v>5.8570000000000002</v>
      </c>
      <c r="BXE26" s="3">
        <v>5.3856999999999999</v>
      </c>
      <c r="BXF26" s="3">
        <v>4.8368000000000002</v>
      </c>
      <c r="BXG26" s="3">
        <v>4.8449</v>
      </c>
      <c r="BXH26" s="3">
        <v>5.5221</v>
      </c>
      <c r="BXI26" s="3">
        <v>5.7706</v>
      </c>
      <c r="BXJ26" s="3">
        <v>8.5330999999999992</v>
      </c>
      <c r="BXK26" s="3">
        <v>4.8616000000000001</v>
      </c>
      <c r="BXL26" s="3">
        <v>5.1125999999999996</v>
      </c>
      <c r="BXM26" s="3">
        <v>5.5446999999999997</v>
      </c>
      <c r="BXN26" s="3">
        <v>4.6898999999999997</v>
      </c>
      <c r="BXO26" s="3">
        <v>4.7786999999999997</v>
      </c>
      <c r="BXP26" s="3">
        <v>5.5467000000000004</v>
      </c>
      <c r="BXQ26" s="3">
        <v>5.7957999999999998</v>
      </c>
      <c r="BXR26" s="3">
        <v>6.6020000000000003</v>
      </c>
      <c r="BXS26" s="3">
        <v>5.9831000000000003</v>
      </c>
      <c r="BXT26" s="3">
        <v>5.8246000000000002</v>
      </c>
      <c r="BXU26" s="3">
        <v>6.4652000000000003</v>
      </c>
      <c r="BXV26" s="3">
        <v>5.9322999999999997</v>
      </c>
      <c r="BXW26" s="3">
        <v>6.4298000000000002</v>
      </c>
      <c r="BXX26" s="3">
        <v>5.8109000000000002</v>
      </c>
      <c r="BXY26" s="3">
        <v>5.3307000000000002</v>
      </c>
      <c r="BXZ26" s="3">
        <v>4.8315999999999999</v>
      </c>
      <c r="BYA26" s="3">
        <v>5.4661999999999997</v>
      </c>
      <c r="BYB26" s="3">
        <v>5.4302000000000001</v>
      </c>
      <c r="BYC26" s="3">
        <v>4.0449000000000002</v>
      </c>
      <c r="BYD26" s="3">
        <v>6.9398999999999997</v>
      </c>
      <c r="BYE26" s="3">
        <v>1.4184000000000001</v>
      </c>
      <c r="BYF26" s="3">
        <v>4.9560000000000004</v>
      </c>
      <c r="BYG26" s="3">
        <v>6.1055999999999999</v>
      </c>
      <c r="BYH26" s="3">
        <v>5.6757999999999997</v>
      </c>
      <c r="BYI26" s="3">
        <v>3.9186000000000001</v>
      </c>
      <c r="BYJ26" s="3">
        <v>4.4412000000000003</v>
      </c>
      <c r="BYK26" s="3">
        <v>5.2447999999999997</v>
      </c>
      <c r="BYL26" s="3">
        <v>5.6641000000000004</v>
      </c>
      <c r="BYM26" s="3">
        <v>5.9640000000000004</v>
      </c>
      <c r="BYN26" s="3">
        <v>5.3179999999999996</v>
      </c>
      <c r="BYO26" s="3">
        <v>4.2746000000000004</v>
      </c>
      <c r="BYP26" s="3">
        <v>8.2881</v>
      </c>
      <c r="BYQ26" s="3">
        <v>5.2248000000000001</v>
      </c>
      <c r="BYR26" s="3">
        <v>5.3457999999999997</v>
      </c>
      <c r="BYS26" s="3">
        <v>6.0983999999999998</v>
      </c>
      <c r="BYT26" s="3">
        <v>4.5749000000000004</v>
      </c>
      <c r="BYU26" s="3">
        <v>4.4226000000000001</v>
      </c>
      <c r="BYV26" s="3">
        <v>5.25</v>
      </c>
      <c r="BYW26" s="3">
        <v>5.1727999999999996</v>
      </c>
      <c r="BYX26" s="3">
        <v>4.7961999999999998</v>
      </c>
      <c r="BYY26" s="3">
        <v>5.1741000000000001</v>
      </c>
      <c r="BYZ26" s="3">
        <v>5.4968000000000004</v>
      </c>
      <c r="BZA26" s="3">
        <v>4.7526999999999999</v>
      </c>
      <c r="BZB26" s="3">
        <v>4.9092000000000002</v>
      </c>
      <c r="BZC26" s="3">
        <v>5.8494999999999999</v>
      </c>
      <c r="BZD26" s="3">
        <v>5.2237</v>
      </c>
      <c r="BZE26" s="3">
        <v>4.7767999999999997</v>
      </c>
      <c r="BZF26" s="3">
        <v>5.1611000000000002</v>
      </c>
      <c r="BZG26" s="3">
        <v>4.3670999999999998</v>
      </c>
      <c r="BZH26" s="3">
        <v>5.3079000000000001</v>
      </c>
      <c r="BZI26" s="3">
        <v>5.7931999999999997</v>
      </c>
      <c r="BZJ26" s="3">
        <v>4.0895000000000001</v>
      </c>
      <c r="BZK26" s="3">
        <v>5.6643999999999997</v>
      </c>
      <c r="BZL26" s="3">
        <v>5.8209</v>
      </c>
      <c r="BZM26" s="3">
        <v>4.0669000000000004</v>
      </c>
      <c r="BZN26" s="3">
        <v>6.1997999999999998</v>
      </c>
      <c r="BZO26" s="3">
        <v>5.8094000000000001</v>
      </c>
      <c r="BZP26" s="3">
        <v>6.4649000000000001</v>
      </c>
      <c r="BZQ26" s="3">
        <v>4.4824000000000002</v>
      </c>
      <c r="BZR26" s="3">
        <v>4.4246999999999996</v>
      </c>
      <c r="BZS26" s="3">
        <v>5.0220000000000002</v>
      </c>
      <c r="BZT26" s="3">
        <v>5.8197999999999999</v>
      </c>
      <c r="BZU26" s="3">
        <v>5.6420000000000003</v>
      </c>
      <c r="BZV26" s="3">
        <v>6.1957000000000004</v>
      </c>
      <c r="BZW26" s="3">
        <v>5.4645999999999999</v>
      </c>
      <c r="BZX26" s="3">
        <v>5.2595999999999998</v>
      </c>
      <c r="BZY26" s="3">
        <v>6.2431000000000001</v>
      </c>
      <c r="BZZ26" s="3">
        <v>3.1109</v>
      </c>
      <c r="CAA26" s="3">
        <v>4.4156000000000004</v>
      </c>
      <c r="CAB26" s="3">
        <v>5.0612000000000004</v>
      </c>
      <c r="CAC26" s="3">
        <v>4.9771000000000001</v>
      </c>
      <c r="CAD26" s="3">
        <v>4.5073999999999996</v>
      </c>
      <c r="CAE26" s="3">
        <v>4.3419999999999996</v>
      </c>
      <c r="CAF26" s="3">
        <v>5.3766999999999996</v>
      </c>
      <c r="CAG26" s="3">
        <v>6.0731000000000002</v>
      </c>
      <c r="CAH26" s="3">
        <v>5.7328999999999999</v>
      </c>
      <c r="CAI26" s="3">
        <v>5.2111999999999998</v>
      </c>
      <c r="CAJ26" s="3">
        <v>6.5071000000000003</v>
      </c>
      <c r="CAK26" s="3">
        <v>6.2065000000000001</v>
      </c>
      <c r="CAL26" s="3">
        <v>5.9691999999999998</v>
      </c>
      <c r="CAM26" s="3">
        <v>5.7694000000000001</v>
      </c>
      <c r="CAN26" s="3">
        <v>5.6513</v>
      </c>
      <c r="CAO26" s="3">
        <v>5.4103000000000003</v>
      </c>
      <c r="CAP26" s="3">
        <v>5.1802000000000001</v>
      </c>
      <c r="CAQ26" s="3">
        <v>5.1879</v>
      </c>
      <c r="CAR26" s="3">
        <v>6.5911</v>
      </c>
      <c r="CAS26" s="3">
        <v>5.1197999999999997</v>
      </c>
      <c r="CAT26" s="3">
        <v>5.9531999999999998</v>
      </c>
      <c r="CAU26" s="3">
        <v>4.7183000000000002</v>
      </c>
      <c r="CAV26" s="3">
        <v>6.1048999999999998</v>
      </c>
      <c r="CAW26" s="3">
        <v>3.3681999999999999</v>
      </c>
      <c r="CAX26" s="3">
        <v>6.2895000000000003</v>
      </c>
      <c r="CAY26" s="3">
        <v>4.0991</v>
      </c>
      <c r="CAZ26" s="3">
        <v>4.7477999999999998</v>
      </c>
      <c r="CBA26" s="3">
        <v>6.3017000000000003</v>
      </c>
      <c r="CBB26" s="3">
        <v>4.8418999999999999</v>
      </c>
      <c r="CBC26" s="3">
        <v>5.8677999999999999</v>
      </c>
      <c r="CBD26" s="3">
        <v>5.4970999999999997</v>
      </c>
      <c r="CBE26" s="3">
        <v>4.3548</v>
      </c>
      <c r="CBF26" s="3">
        <v>5.2496999999999998</v>
      </c>
      <c r="CBG26" s="3">
        <v>4.8303000000000003</v>
      </c>
      <c r="CBH26" s="3">
        <v>5.4992999999999999</v>
      </c>
      <c r="CBI26" s="3">
        <v>5.6742999999999997</v>
      </c>
      <c r="CBJ26" s="3">
        <v>4.1413000000000002</v>
      </c>
      <c r="CBK26" s="3">
        <v>4.6276999999999999</v>
      </c>
      <c r="CBL26" s="3">
        <v>4.6721000000000004</v>
      </c>
      <c r="CBM26" s="3">
        <v>5.5768000000000004</v>
      </c>
      <c r="CBN26" s="3">
        <v>4.6883999999999997</v>
      </c>
      <c r="CBO26" s="3">
        <v>4.3570000000000002</v>
      </c>
      <c r="CBP26" s="3">
        <v>5.3357000000000001</v>
      </c>
      <c r="CBQ26" s="3">
        <v>5.5016999999999996</v>
      </c>
      <c r="CBR26" s="3">
        <v>5.3479000000000001</v>
      </c>
      <c r="CBS26" s="3">
        <v>5.1119000000000003</v>
      </c>
      <c r="CBT26" s="3">
        <v>6.4252000000000002</v>
      </c>
      <c r="CBU26" s="3">
        <v>7.2706999999999997</v>
      </c>
      <c r="CBV26" s="3">
        <v>4.6007999999999996</v>
      </c>
      <c r="CBW26" s="3">
        <v>5.9705000000000004</v>
      </c>
      <c r="CBX26" s="3">
        <v>6.9535</v>
      </c>
      <c r="CBY26" s="3">
        <v>4.4478999999999997</v>
      </c>
      <c r="CBZ26" s="3">
        <v>5.9069000000000003</v>
      </c>
      <c r="CCA26" s="3">
        <v>6.4715999999999996</v>
      </c>
      <c r="CCB26" s="3">
        <v>5.1558000000000002</v>
      </c>
      <c r="CCC26" s="3">
        <v>6.3178999999999998</v>
      </c>
      <c r="CCD26" s="3">
        <v>6.9715999999999996</v>
      </c>
      <c r="CCE26" s="3">
        <v>7.0724999999999998</v>
      </c>
      <c r="CCF26" s="3">
        <v>6.5236999999999998</v>
      </c>
      <c r="CCG26" s="3">
        <v>4.9715999999999996</v>
      </c>
      <c r="CCH26" s="3">
        <v>6.9177999999999997</v>
      </c>
      <c r="CCI26" s="3">
        <v>4.5590000000000002</v>
      </c>
      <c r="CCJ26" s="3">
        <v>5.8078000000000003</v>
      </c>
      <c r="CCK26" s="3">
        <v>5.6985000000000001</v>
      </c>
      <c r="CCL26" s="3">
        <v>6.4808000000000003</v>
      </c>
      <c r="CCM26" s="3">
        <v>5.8075000000000001</v>
      </c>
      <c r="CCN26" s="3">
        <v>3.7968000000000002</v>
      </c>
      <c r="CCO26" s="3">
        <v>4.3548</v>
      </c>
      <c r="CCP26" s="3">
        <v>5.2032999999999996</v>
      </c>
      <c r="CCQ26" s="3">
        <v>6.8822000000000001</v>
      </c>
      <c r="CCR26" s="3">
        <v>5.0077999999999996</v>
      </c>
      <c r="CCS26" s="3">
        <v>4.6703999999999999</v>
      </c>
      <c r="CCT26" s="3">
        <v>4.5720000000000001</v>
      </c>
      <c r="CCU26" s="3">
        <v>5.0629</v>
      </c>
      <c r="CCV26" s="3">
        <v>5.2888000000000002</v>
      </c>
      <c r="CCW26" s="3">
        <v>5.9962999999999997</v>
      </c>
      <c r="CCX26" s="3">
        <v>5.1117999999999997</v>
      </c>
      <c r="CCY26" s="3">
        <v>6.3837000000000002</v>
      </c>
      <c r="CCZ26" s="3">
        <v>5.3037000000000001</v>
      </c>
      <c r="CDA26" s="3">
        <v>5.2055999999999996</v>
      </c>
      <c r="CDB26" s="3">
        <v>4.7647000000000004</v>
      </c>
      <c r="CDC26" s="3">
        <v>5.3216999999999999</v>
      </c>
      <c r="CDD26" s="3">
        <v>5.2305999999999999</v>
      </c>
      <c r="CDE26" s="3">
        <v>6.5194999999999999</v>
      </c>
      <c r="CDF26" s="3">
        <v>5.6222000000000003</v>
      </c>
      <c r="CDG26" s="3">
        <v>6.0678000000000001</v>
      </c>
      <c r="CDH26" s="3">
        <v>4.3754999999999997</v>
      </c>
      <c r="CDI26" s="3">
        <v>4.3773999999999997</v>
      </c>
      <c r="CDJ26" s="3">
        <v>4.1074999999999999</v>
      </c>
      <c r="CDK26" s="3">
        <v>5.7496999999999998</v>
      </c>
      <c r="CDL26" s="3">
        <v>5.3456000000000001</v>
      </c>
      <c r="CDM26" s="3">
        <v>5.4622000000000002</v>
      </c>
      <c r="CDN26" s="3">
        <v>5.806</v>
      </c>
      <c r="CDO26" s="3">
        <v>5.4092000000000002</v>
      </c>
      <c r="CDP26" s="3">
        <v>6.1784999999999997</v>
      </c>
      <c r="CDQ26" s="3">
        <v>3.415</v>
      </c>
      <c r="CDR26" s="3">
        <v>4.4798</v>
      </c>
      <c r="CDS26" s="3">
        <v>5.0731999999999999</v>
      </c>
      <c r="CDT26" s="3">
        <v>6.0190999999999999</v>
      </c>
      <c r="CDU26" s="3">
        <v>5.4813999999999998</v>
      </c>
      <c r="CDV26" s="3">
        <v>5.3232999999999997</v>
      </c>
      <c r="CDW26" s="3">
        <v>7.6181000000000001</v>
      </c>
      <c r="CDX26" s="3">
        <v>5.7112999999999996</v>
      </c>
      <c r="CDY26" s="3">
        <v>6.0670000000000002</v>
      </c>
      <c r="CDZ26" s="3">
        <v>5.2915000000000001</v>
      </c>
      <c r="CEA26" s="3">
        <v>4.8799000000000001</v>
      </c>
      <c r="CEB26" s="3">
        <v>5.8978999999999999</v>
      </c>
      <c r="CEC26" s="3">
        <v>7.3859000000000004</v>
      </c>
      <c r="CED26" s="3">
        <v>6.5707000000000004</v>
      </c>
      <c r="CEE26" s="3">
        <v>6.6186999999999996</v>
      </c>
      <c r="CEF26" s="3">
        <v>5.1443000000000003</v>
      </c>
      <c r="CEG26" s="3">
        <v>5.7553999999999998</v>
      </c>
      <c r="CEH26" s="3">
        <v>5.9970999999999997</v>
      </c>
      <c r="CEI26" s="3">
        <v>5.6417999999999999</v>
      </c>
      <c r="CEJ26" s="3">
        <v>4.7478999999999996</v>
      </c>
      <c r="CEK26" s="3">
        <v>4.9757999999999996</v>
      </c>
      <c r="CEL26" s="3">
        <v>5.76</v>
      </c>
      <c r="CEM26" s="3">
        <v>5.4527999999999999</v>
      </c>
      <c r="CEN26" s="3">
        <v>3.8976000000000002</v>
      </c>
      <c r="CEO26" s="3">
        <v>5.1281999999999996</v>
      </c>
      <c r="CEP26" s="3">
        <v>6.2171000000000003</v>
      </c>
      <c r="CEQ26" s="3">
        <v>6.0191999999999997</v>
      </c>
      <c r="CER26" s="3">
        <v>6.1235999999999997</v>
      </c>
      <c r="CES26" s="3">
        <v>5.2182000000000004</v>
      </c>
      <c r="CET26" s="3">
        <v>4.8381999999999996</v>
      </c>
      <c r="CEU26" s="3">
        <v>5.3606999999999996</v>
      </c>
      <c r="CEV26" s="3">
        <v>4.9451999999999998</v>
      </c>
      <c r="CEW26" s="3">
        <v>6.2053000000000003</v>
      </c>
      <c r="CEX26" s="3">
        <v>3.6829000000000001</v>
      </c>
      <c r="CEY26" s="3">
        <v>6.5164999999999997</v>
      </c>
      <c r="CEZ26" s="3">
        <v>6.3887999999999998</v>
      </c>
      <c r="CFA26" s="3">
        <v>4.9638</v>
      </c>
      <c r="CFB26" s="3">
        <v>5.3695000000000004</v>
      </c>
      <c r="CFC26" s="3">
        <v>5.7187000000000001</v>
      </c>
      <c r="CFD26" s="3">
        <v>5.3569000000000004</v>
      </c>
      <c r="CFE26" s="3">
        <v>6.5964999999999998</v>
      </c>
      <c r="CFF26" s="3">
        <v>8.1737000000000002</v>
      </c>
      <c r="CFG26" s="3">
        <v>6.3818000000000001</v>
      </c>
      <c r="CFH26" s="3">
        <v>5.8250999999999999</v>
      </c>
      <c r="CFI26" s="3">
        <v>5.7076000000000002</v>
      </c>
      <c r="CFJ26" s="3">
        <v>5.6059000000000001</v>
      </c>
      <c r="CFK26" s="3">
        <v>4.8800999999999997</v>
      </c>
      <c r="CFL26" s="3">
        <v>5.1669</v>
      </c>
      <c r="CFM26" s="3">
        <v>4.4212999999999996</v>
      </c>
      <c r="CFN26" s="3">
        <v>6.0510000000000002</v>
      </c>
      <c r="CFO26" s="3">
        <v>5.2714999999999996</v>
      </c>
      <c r="CFP26" s="3">
        <v>5.1074000000000002</v>
      </c>
      <c r="CFQ26" s="3">
        <v>5.1711</v>
      </c>
      <c r="CFR26" s="3">
        <v>5.5156000000000001</v>
      </c>
      <c r="CFS26" s="3">
        <v>5.9665999999999997</v>
      </c>
      <c r="CFT26" s="3">
        <v>6.2281000000000004</v>
      </c>
      <c r="CFU26" s="3">
        <v>4.6210000000000004</v>
      </c>
      <c r="CFV26" s="3">
        <v>6.4047000000000001</v>
      </c>
      <c r="CFW26" s="3">
        <v>5.3601999999999999</v>
      </c>
      <c r="CFX26" s="3">
        <v>5.3886000000000003</v>
      </c>
      <c r="CFY26" s="3">
        <v>5.0667999999999997</v>
      </c>
      <c r="CFZ26" s="3">
        <v>4.0274000000000001</v>
      </c>
      <c r="CGA26" s="3">
        <v>5.3259999999999996</v>
      </c>
      <c r="CGB26" s="3">
        <v>4.7099000000000002</v>
      </c>
      <c r="CGC26" s="3">
        <v>6.3409000000000004</v>
      </c>
      <c r="CGD26" s="3">
        <v>6.8780999999999999</v>
      </c>
      <c r="CGE26" s="3">
        <v>5.5551000000000004</v>
      </c>
      <c r="CGF26" s="3">
        <v>5.8239000000000001</v>
      </c>
      <c r="CGG26" s="3">
        <v>5.6600999999999999</v>
      </c>
      <c r="CGH26" s="3">
        <v>6.1797000000000004</v>
      </c>
      <c r="CGI26" s="3">
        <v>5.9817999999999998</v>
      </c>
      <c r="CGJ26" s="3">
        <v>5.0982000000000003</v>
      </c>
      <c r="CGK26" s="3">
        <v>5.1651999999999996</v>
      </c>
      <c r="CGL26" s="3">
        <v>4.9965999999999999</v>
      </c>
      <c r="CGM26" s="3">
        <v>7.0290999999999997</v>
      </c>
      <c r="CGN26" s="3">
        <v>6.1341000000000001</v>
      </c>
      <c r="CGO26" s="3">
        <v>6.2712000000000003</v>
      </c>
      <c r="CGP26" s="3">
        <v>6.3103999999999996</v>
      </c>
      <c r="CGQ26" s="3">
        <v>3.6930999999999998</v>
      </c>
      <c r="CGR26" s="3">
        <v>5.3963000000000001</v>
      </c>
      <c r="CGS26" s="3">
        <v>5.7679999999999998</v>
      </c>
      <c r="CGT26" s="3">
        <v>4.1902999999999997</v>
      </c>
      <c r="CGU26" s="3">
        <v>6.9602000000000004</v>
      </c>
      <c r="CGV26" s="3">
        <v>5.6359000000000004</v>
      </c>
      <c r="CGW26" s="3">
        <v>6.0934999999999997</v>
      </c>
      <c r="CGX26" s="3">
        <v>5.9917999999999996</v>
      </c>
      <c r="CGY26" s="3">
        <v>5.2194000000000003</v>
      </c>
      <c r="CGZ26" s="3">
        <v>4.8978999999999999</v>
      </c>
      <c r="CHA26" s="3">
        <v>5.6398999999999999</v>
      </c>
      <c r="CHB26" s="3">
        <v>5.7342000000000004</v>
      </c>
      <c r="CHC26" s="3">
        <v>4.9447000000000001</v>
      </c>
      <c r="CHD26" s="3">
        <v>6.1936999999999998</v>
      </c>
      <c r="CHE26" s="3">
        <v>4.5666000000000002</v>
      </c>
      <c r="CHF26" s="3">
        <v>5.8135000000000003</v>
      </c>
      <c r="CHG26" s="3">
        <v>6.3940000000000001</v>
      </c>
      <c r="CHH26" s="3">
        <v>6.3040000000000003</v>
      </c>
      <c r="CHI26" s="3">
        <v>4.8578999999999999</v>
      </c>
      <c r="CHJ26" s="3">
        <v>5.9291999999999998</v>
      </c>
      <c r="CHK26" s="3">
        <v>4.2866</v>
      </c>
      <c r="CHL26" s="3">
        <v>5.5110999999999999</v>
      </c>
      <c r="CHM26" s="3">
        <v>6.1403999999999996</v>
      </c>
      <c r="CHN26" s="3">
        <v>5.5738000000000003</v>
      </c>
      <c r="CHO26" s="3">
        <v>4.9436</v>
      </c>
      <c r="CHP26" s="3">
        <v>6.1261999999999999</v>
      </c>
      <c r="CHQ26" s="3">
        <v>5.6177000000000001</v>
      </c>
      <c r="CHR26" s="3">
        <v>9.2075999999999993</v>
      </c>
      <c r="CHS26" s="3">
        <v>5.6085000000000003</v>
      </c>
      <c r="CHT26" s="3">
        <v>4.4419000000000004</v>
      </c>
      <c r="CHU26" s="3">
        <v>4.9823000000000004</v>
      </c>
      <c r="CHV26" s="3">
        <v>4.6951000000000001</v>
      </c>
      <c r="CHW26" s="3">
        <v>6.0129000000000001</v>
      </c>
      <c r="CHX26" s="3">
        <v>6.5869</v>
      </c>
      <c r="CHY26" s="3">
        <v>4.9128999999999996</v>
      </c>
      <c r="CHZ26" s="3">
        <v>5.52</v>
      </c>
      <c r="CIA26" s="3">
        <v>3.8494999999999999</v>
      </c>
      <c r="CIB26" s="3">
        <v>4.8608000000000002</v>
      </c>
      <c r="CIC26" s="3">
        <v>5.2401999999999997</v>
      </c>
      <c r="CID26" s="3">
        <v>6.0473999999999997</v>
      </c>
      <c r="CIE26" s="3">
        <v>5.8023999999999996</v>
      </c>
      <c r="CIF26" s="3">
        <v>5.0486000000000004</v>
      </c>
      <c r="CIG26" s="3">
        <v>5.1787999999999998</v>
      </c>
      <c r="CIH26" s="3">
        <v>5.7687999999999997</v>
      </c>
      <c r="CII26" s="3">
        <v>5.6028000000000002</v>
      </c>
      <c r="CIJ26" s="3">
        <v>4.2919999999999998</v>
      </c>
      <c r="CIK26" s="3">
        <v>3.5268000000000002</v>
      </c>
      <c r="CIL26" s="3">
        <v>3.7126000000000001</v>
      </c>
      <c r="CIM26" s="3">
        <v>5.5301999999999998</v>
      </c>
      <c r="CIN26" s="3">
        <v>5.9882</v>
      </c>
      <c r="CIO26" s="3">
        <v>4.9790000000000001</v>
      </c>
      <c r="CIP26" s="3">
        <v>5.0869</v>
      </c>
      <c r="CIQ26" s="3">
        <v>12.3775</v>
      </c>
      <c r="CIR26" s="3">
        <v>3.8748</v>
      </c>
      <c r="CIS26" s="3">
        <v>5.4335000000000004</v>
      </c>
      <c r="CIT26" s="3">
        <v>6.3893000000000004</v>
      </c>
      <c r="CIU26" s="3">
        <v>7.7698999999999998</v>
      </c>
      <c r="CIV26" s="3">
        <v>5.3414999999999999</v>
      </c>
      <c r="CIW26" s="3">
        <v>5.2767999999999997</v>
      </c>
      <c r="CIX26" s="3">
        <v>5.2042999999999999</v>
      </c>
      <c r="CIY26" s="3">
        <v>5.7759</v>
      </c>
      <c r="CIZ26" s="3">
        <v>5.5052000000000003</v>
      </c>
      <c r="CJA26" s="3">
        <v>5.6795999999999998</v>
      </c>
      <c r="CJB26" s="3">
        <v>4.9194000000000004</v>
      </c>
      <c r="CJC26" s="3">
        <v>6.4118000000000004</v>
      </c>
      <c r="CJD26" s="3">
        <v>5.2671999999999999</v>
      </c>
      <c r="CJE26" s="3">
        <v>5.3906000000000001</v>
      </c>
      <c r="CJF26" s="3">
        <v>5.9808000000000003</v>
      </c>
      <c r="CJG26" s="3">
        <v>5.8429000000000002</v>
      </c>
      <c r="CJH26" s="3">
        <v>5.0547000000000004</v>
      </c>
      <c r="CJI26" s="3">
        <v>6.7690000000000001</v>
      </c>
      <c r="CJJ26" s="3">
        <v>5.5590000000000002</v>
      </c>
      <c r="CJK26" s="3">
        <v>6.2754000000000003</v>
      </c>
      <c r="CJL26" s="3">
        <v>6.0124000000000004</v>
      </c>
      <c r="CJM26" s="3">
        <v>5.3518999999999997</v>
      </c>
      <c r="CJN26" s="3">
        <v>4.6816000000000004</v>
      </c>
      <c r="CJO26" s="3">
        <v>6.3372000000000002</v>
      </c>
      <c r="CJP26" s="3">
        <v>4.4131</v>
      </c>
      <c r="CJQ26" s="3">
        <v>4.5354000000000001</v>
      </c>
      <c r="CJR26" s="3">
        <v>6.1547000000000001</v>
      </c>
      <c r="CJS26" s="3">
        <v>6.0476999999999999</v>
      </c>
      <c r="CJT26" s="3">
        <v>6.0366</v>
      </c>
      <c r="CJU26" s="3">
        <v>6.5420999999999996</v>
      </c>
      <c r="CJV26" s="3">
        <v>6.0807000000000002</v>
      </c>
      <c r="CJW26" s="3">
        <v>5.7803000000000004</v>
      </c>
      <c r="CJX26" s="3">
        <v>6.3006000000000002</v>
      </c>
      <c r="CJY26" s="3">
        <v>7.0918000000000001</v>
      </c>
      <c r="CJZ26" s="3">
        <v>6.8329000000000004</v>
      </c>
      <c r="CKA26" s="3">
        <v>7.3380000000000001</v>
      </c>
      <c r="CKB26" s="3">
        <v>7.0674000000000001</v>
      </c>
      <c r="CKC26" s="3">
        <v>7.0876999999999999</v>
      </c>
      <c r="CKD26" s="3">
        <v>4.3395000000000001</v>
      </c>
      <c r="CKE26" s="3">
        <v>4.4192</v>
      </c>
      <c r="CKF26" s="3">
        <v>5.8391000000000002</v>
      </c>
      <c r="CKG26" s="3">
        <v>6.0464000000000002</v>
      </c>
      <c r="CKH26" s="3">
        <v>6.1093000000000002</v>
      </c>
      <c r="CKI26" s="3">
        <v>5.9409999999999998</v>
      </c>
      <c r="CKJ26" s="3">
        <v>4.5381</v>
      </c>
      <c r="CKK26" s="3">
        <v>5.3857999999999997</v>
      </c>
      <c r="CKL26" s="3">
        <v>6.7949999999999999</v>
      </c>
      <c r="CKM26" s="3">
        <v>4.8859000000000004</v>
      </c>
      <c r="CKN26" s="3">
        <v>5.1052999999999997</v>
      </c>
      <c r="CKO26" s="3">
        <v>6.899</v>
      </c>
      <c r="CKP26" s="3">
        <v>5.9654999999999996</v>
      </c>
      <c r="CKQ26" s="3">
        <v>5.5804</v>
      </c>
      <c r="CKR26" s="3">
        <v>6.4673999999999996</v>
      </c>
      <c r="CKS26" s="3">
        <v>5.5354999999999999</v>
      </c>
      <c r="CKT26" s="3">
        <v>5.62</v>
      </c>
      <c r="CKU26" s="3">
        <v>6.4984999999999999</v>
      </c>
      <c r="CKV26" s="3">
        <v>6.6055000000000001</v>
      </c>
      <c r="CKW26" s="3">
        <v>4.5770999999999997</v>
      </c>
      <c r="CKX26" s="3">
        <v>5.2068000000000003</v>
      </c>
      <c r="CKY26" s="3">
        <v>6.1001000000000003</v>
      </c>
      <c r="CKZ26" s="3">
        <v>6.8137999999999996</v>
      </c>
      <c r="CLA26" s="3">
        <v>4.5389999999999997</v>
      </c>
      <c r="CLB26" s="3">
        <v>7.7514000000000003</v>
      </c>
      <c r="CLC26" s="3">
        <v>6.1014999999999997</v>
      </c>
      <c r="CLD26" s="3">
        <v>4.5389999999999997</v>
      </c>
      <c r="CLE26" s="3">
        <v>6.4</v>
      </c>
      <c r="CLF26" s="3">
        <v>6.1025999999999998</v>
      </c>
      <c r="CLG26" s="3">
        <v>6.1539000000000001</v>
      </c>
      <c r="CLH26" s="3">
        <v>6.0319000000000003</v>
      </c>
      <c r="CLI26" s="3">
        <v>5.4238999999999997</v>
      </c>
      <c r="CLJ26" s="3">
        <v>5.6939000000000002</v>
      </c>
      <c r="CLK26" s="3">
        <v>5.7702</v>
      </c>
      <c r="CLL26" s="3">
        <v>4.8292000000000002</v>
      </c>
      <c r="CLM26" s="3">
        <v>4.7127999999999997</v>
      </c>
      <c r="CLN26" s="3">
        <v>5.5444000000000004</v>
      </c>
      <c r="CLO26" s="3">
        <v>4.0647000000000002</v>
      </c>
      <c r="CLP26" s="3">
        <v>5.4596</v>
      </c>
      <c r="CLQ26" s="3">
        <v>4.8185000000000002</v>
      </c>
      <c r="CLR26" s="3">
        <v>4.5039999999999996</v>
      </c>
      <c r="CLS26" s="3">
        <v>6.4786000000000001</v>
      </c>
      <c r="CLT26" s="3">
        <v>4.0929000000000002</v>
      </c>
      <c r="CLU26" s="3">
        <v>3.931</v>
      </c>
      <c r="CLV26" s="3">
        <v>6.3635999999999999</v>
      </c>
      <c r="CLW26" s="3">
        <v>5.4481000000000002</v>
      </c>
      <c r="CLX26" s="3">
        <v>6.4508000000000001</v>
      </c>
      <c r="CLY26" s="3">
        <v>5.5914000000000001</v>
      </c>
      <c r="CLZ26" s="3">
        <v>5.1913999999999998</v>
      </c>
      <c r="CMA26" s="3">
        <v>6.0297000000000001</v>
      </c>
      <c r="CMB26" s="3">
        <v>6.6067</v>
      </c>
      <c r="CMC26" s="3" t="s">
        <v>5</v>
      </c>
      <c r="CMD26" s="3">
        <v>5.1470000000000002</v>
      </c>
      <c r="CME26" s="3">
        <v>5.8982999999999999</v>
      </c>
      <c r="CMF26" s="3">
        <v>3.8065000000000002</v>
      </c>
      <c r="CMG26" s="3">
        <v>5.8414000000000001</v>
      </c>
      <c r="CMH26" s="3">
        <v>7.3022</v>
      </c>
      <c r="CMI26" s="3">
        <v>5.8845000000000001</v>
      </c>
      <c r="CMJ26" s="3">
        <v>7.2161</v>
      </c>
      <c r="CMK26" s="3">
        <v>4.6231999999999998</v>
      </c>
      <c r="CML26" s="3">
        <v>5.7431000000000001</v>
      </c>
      <c r="CMM26" s="3">
        <v>5.3239000000000001</v>
      </c>
      <c r="CMN26" s="3">
        <v>3.8460000000000001</v>
      </c>
      <c r="CMO26" s="3">
        <v>5.1577999999999999</v>
      </c>
      <c r="CMP26" s="3">
        <v>4.9383999999999997</v>
      </c>
      <c r="CMQ26" s="3">
        <v>5.2946999999999997</v>
      </c>
      <c r="CMR26" s="3">
        <v>4.8113000000000001</v>
      </c>
      <c r="CMS26" s="3">
        <v>7.5061</v>
      </c>
      <c r="CMT26" s="3">
        <v>5.2427000000000001</v>
      </c>
      <c r="CMU26" s="3">
        <v>6.4287000000000001</v>
      </c>
      <c r="CMV26" s="3">
        <v>6.5785</v>
      </c>
      <c r="CMW26" s="3">
        <v>6.2854999999999999</v>
      </c>
      <c r="CMX26" s="3">
        <v>6.6333000000000002</v>
      </c>
      <c r="CMY26" s="3">
        <v>6.0468999999999999</v>
      </c>
      <c r="CMZ26" s="3">
        <v>5.8490000000000002</v>
      </c>
      <c r="CNA26" s="3">
        <v>6.2667000000000002</v>
      </c>
      <c r="CNB26" s="3">
        <v>5.9741</v>
      </c>
      <c r="CNC26" s="3">
        <v>5.6619000000000002</v>
      </c>
      <c r="CND26" s="3">
        <v>5.4264999999999999</v>
      </c>
      <c r="CNE26" s="3">
        <v>5.9695</v>
      </c>
      <c r="CNF26" s="3">
        <v>4.5022000000000002</v>
      </c>
      <c r="CNG26" s="3">
        <v>6.4010999999999996</v>
      </c>
      <c r="CNH26" s="3">
        <v>6.8278999999999996</v>
      </c>
      <c r="CNI26" s="3">
        <v>6.1163999999999996</v>
      </c>
      <c r="CNJ26" s="3">
        <v>5.8604000000000003</v>
      </c>
      <c r="CNK26" s="3">
        <v>5.7527999999999997</v>
      </c>
      <c r="CNL26" s="3">
        <v>5.6999000000000004</v>
      </c>
      <c r="CNM26" s="3">
        <v>5.5048000000000004</v>
      </c>
      <c r="CNN26" s="3">
        <v>6.4781000000000004</v>
      </c>
      <c r="CNO26" s="3">
        <v>7.2019000000000002</v>
      </c>
      <c r="CNP26" s="3">
        <v>5.8010000000000002</v>
      </c>
      <c r="CNQ26" s="3">
        <v>5.13</v>
      </c>
      <c r="CNR26" s="3">
        <v>6.6109999999999998</v>
      </c>
      <c r="CNS26" s="3">
        <v>6.4504999999999999</v>
      </c>
      <c r="CNT26" s="3">
        <v>5.4598000000000004</v>
      </c>
      <c r="CNU26" s="3">
        <v>4.8924000000000003</v>
      </c>
      <c r="CNV26" s="3">
        <v>5.4424000000000001</v>
      </c>
      <c r="CNW26" s="3">
        <v>5.2958999999999996</v>
      </c>
      <c r="CNX26" s="3">
        <v>5.8743999999999996</v>
      </c>
      <c r="CNY26" s="3">
        <v>6.0705999999999998</v>
      </c>
      <c r="CNZ26" s="3">
        <v>9.6624999999999996</v>
      </c>
      <c r="COA26" s="3">
        <v>6.5223000000000004</v>
      </c>
      <c r="COB26" s="3">
        <v>6.2445000000000004</v>
      </c>
      <c r="COC26" s="3">
        <v>6.8494000000000002</v>
      </c>
      <c r="COD26" s="3">
        <v>5.5425000000000004</v>
      </c>
      <c r="COE26" s="3">
        <v>7.0632999999999999</v>
      </c>
      <c r="COF26" s="3">
        <v>5.1668000000000003</v>
      </c>
      <c r="COG26" s="3">
        <v>5.5914000000000001</v>
      </c>
      <c r="COH26" s="3">
        <v>6.6162999999999998</v>
      </c>
      <c r="COI26" s="3">
        <v>5.7962999999999996</v>
      </c>
      <c r="COJ26" s="3">
        <v>5.6475</v>
      </c>
      <c r="COK26" s="3">
        <v>5.7370999999999999</v>
      </c>
      <c r="COL26" s="3">
        <v>6.8746</v>
      </c>
      <c r="COM26" s="3">
        <v>6.1738</v>
      </c>
      <c r="CON26" s="3">
        <v>5.6386000000000003</v>
      </c>
      <c r="COO26" s="3">
        <v>7.1101999999999999</v>
      </c>
      <c r="COP26" s="3">
        <v>7.7766999999999999</v>
      </c>
      <c r="COQ26" s="3">
        <v>5.4743000000000004</v>
      </c>
      <c r="COR26" s="3">
        <v>5.2718999999999996</v>
      </c>
      <c r="COS26" s="3">
        <v>5.7911000000000001</v>
      </c>
      <c r="COT26" s="3">
        <v>5.7742000000000004</v>
      </c>
      <c r="COU26" s="3">
        <v>4.4329999999999998</v>
      </c>
      <c r="COV26" s="3">
        <v>6.1657999999999999</v>
      </c>
      <c r="COW26" s="3">
        <v>6.1797000000000004</v>
      </c>
      <c r="COX26" s="3">
        <v>7.2470999999999997</v>
      </c>
      <c r="COY26" s="3">
        <v>5.8598999999999997</v>
      </c>
      <c r="COZ26" s="3">
        <v>5.4865000000000004</v>
      </c>
      <c r="CPA26" s="3">
        <v>6.0209000000000001</v>
      </c>
      <c r="CPB26" s="3">
        <v>6.0750000000000002</v>
      </c>
      <c r="CPC26" s="3">
        <v>5.1826999999999996</v>
      </c>
      <c r="CPD26" s="3">
        <v>5.3305999999999996</v>
      </c>
      <c r="CPE26" s="3">
        <v>5.8464999999999998</v>
      </c>
      <c r="CPF26" s="3">
        <v>5.2464000000000004</v>
      </c>
      <c r="CPG26" s="3">
        <v>6.2737999999999996</v>
      </c>
      <c r="CPH26" s="3">
        <v>5.8445</v>
      </c>
      <c r="CPI26" s="3">
        <v>6.415</v>
      </c>
      <c r="CPJ26" s="3">
        <v>6.0132000000000003</v>
      </c>
      <c r="CPK26" s="3">
        <v>5.4394</v>
      </c>
      <c r="CPL26" s="3">
        <v>6.4813000000000001</v>
      </c>
      <c r="CPM26" s="3">
        <v>4.2502000000000004</v>
      </c>
      <c r="CPN26" s="3">
        <v>6.5243000000000002</v>
      </c>
      <c r="CPO26" s="3">
        <v>6.4934000000000003</v>
      </c>
      <c r="CPP26" s="3">
        <v>5.7682000000000002</v>
      </c>
      <c r="CPQ26" s="3">
        <v>5.8308999999999997</v>
      </c>
      <c r="CPR26" s="3">
        <v>5.9272</v>
      </c>
      <c r="CPS26" s="3">
        <v>6.5961999999999996</v>
      </c>
      <c r="CPT26" s="3">
        <v>6.7102000000000004</v>
      </c>
      <c r="CPU26" s="3">
        <v>7.0242000000000004</v>
      </c>
      <c r="CPV26" s="3">
        <v>5.3887</v>
      </c>
      <c r="CPW26" s="3">
        <v>5.2625999999999999</v>
      </c>
      <c r="CPX26" s="3">
        <v>4.7576000000000001</v>
      </c>
      <c r="CPY26" s="3">
        <v>6.0105000000000004</v>
      </c>
      <c r="CPZ26" s="3">
        <v>5.0011000000000001</v>
      </c>
      <c r="CQA26" s="3">
        <v>6.2374999999999998</v>
      </c>
      <c r="CQB26" s="3">
        <v>4.7637999999999998</v>
      </c>
      <c r="CQC26" s="3">
        <v>4.8905000000000003</v>
      </c>
      <c r="CQD26" s="3">
        <v>5.6547999999999998</v>
      </c>
      <c r="CQE26" s="3">
        <v>7.1829000000000001</v>
      </c>
      <c r="CQF26" s="3">
        <v>5.7156000000000002</v>
      </c>
      <c r="CQG26" s="3">
        <v>5.9314999999999998</v>
      </c>
      <c r="CQH26" s="3">
        <v>4.4922000000000004</v>
      </c>
      <c r="CQI26" s="3">
        <v>6.3738999999999999</v>
      </c>
      <c r="CQJ26" s="3">
        <v>6.2226999999999997</v>
      </c>
      <c r="CQK26" s="3" t="s">
        <v>2792</v>
      </c>
      <c r="CQL26" s="3">
        <v>6.6195000000000004</v>
      </c>
      <c r="CQM26" s="3">
        <v>5.0971000000000002</v>
      </c>
      <c r="CQN26" s="3">
        <v>7.2518000000000002</v>
      </c>
      <c r="CQO26" s="3">
        <v>5.0445000000000002</v>
      </c>
      <c r="CQP26" s="3">
        <v>5.6318000000000001</v>
      </c>
      <c r="CQQ26" s="3">
        <v>5.7298</v>
      </c>
      <c r="CQR26" s="3">
        <v>5.3148999999999997</v>
      </c>
      <c r="CQS26" s="3">
        <v>6.2991999999999999</v>
      </c>
      <c r="CQT26" s="3">
        <v>6.0636000000000001</v>
      </c>
      <c r="CQU26" s="3">
        <v>7.5129999999999999</v>
      </c>
      <c r="CQV26" s="3">
        <v>4.2378</v>
      </c>
      <c r="CQW26" s="3">
        <v>5.0307000000000004</v>
      </c>
      <c r="CQX26" s="3">
        <v>5.4976000000000003</v>
      </c>
      <c r="CQY26" s="3">
        <v>5.4381000000000004</v>
      </c>
      <c r="CQZ26" s="3">
        <v>5.1862000000000004</v>
      </c>
      <c r="CRA26" s="3">
        <v>5.3330000000000002</v>
      </c>
      <c r="CRB26" s="3">
        <v>5.8207000000000004</v>
      </c>
      <c r="CRC26" s="3">
        <v>5.2671999999999999</v>
      </c>
      <c r="CRD26" s="3">
        <v>4.6886000000000001</v>
      </c>
      <c r="CRE26" s="3">
        <v>6.4930000000000003</v>
      </c>
      <c r="CRF26" s="3">
        <v>6.5327999999999999</v>
      </c>
      <c r="CRG26" s="3">
        <v>8.8888999999999996</v>
      </c>
      <c r="CRH26" s="3">
        <v>5.4878</v>
      </c>
      <c r="CRI26" s="3">
        <v>6.2912999999999997</v>
      </c>
      <c r="CRJ26" s="3">
        <v>6.0541</v>
      </c>
      <c r="CRK26" s="3">
        <v>5.5808999999999997</v>
      </c>
      <c r="CRL26" s="3">
        <v>6.5688000000000004</v>
      </c>
      <c r="CRM26" s="3">
        <v>6.4637000000000002</v>
      </c>
      <c r="CRN26" s="3">
        <v>5.6024000000000003</v>
      </c>
      <c r="CRO26" s="3">
        <v>5.2015000000000002</v>
      </c>
      <c r="CRP26" s="3">
        <v>5.9770000000000003</v>
      </c>
      <c r="CRQ26" s="3">
        <v>5.0530999999999997</v>
      </c>
      <c r="CRR26" s="3">
        <v>5.1081000000000003</v>
      </c>
      <c r="CRS26" s="3">
        <v>5.3742000000000001</v>
      </c>
      <c r="CRT26" s="3">
        <v>5.2320000000000002</v>
      </c>
      <c r="CRU26" s="3">
        <v>5.4981</v>
      </c>
      <c r="CRV26" s="3">
        <v>6.5640000000000001</v>
      </c>
      <c r="CRW26" s="3">
        <v>5.5869</v>
      </c>
      <c r="CRX26" s="3">
        <v>4.4164000000000003</v>
      </c>
      <c r="CRY26" s="3">
        <v>4.5632999999999999</v>
      </c>
      <c r="CRZ26" s="3">
        <v>4.359</v>
      </c>
      <c r="CSA26" s="3">
        <v>5.4968000000000004</v>
      </c>
      <c r="CSB26" s="3">
        <v>5.6826999999999996</v>
      </c>
      <c r="CSC26" s="3">
        <v>5.7356999999999996</v>
      </c>
      <c r="CSD26" s="3">
        <v>5.5320999999999998</v>
      </c>
      <c r="CSE26" s="3">
        <v>5.5416999999999996</v>
      </c>
      <c r="CSF26" s="3">
        <v>5.8872</v>
      </c>
      <c r="CSG26" s="3">
        <v>6.0620000000000003</v>
      </c>
      <c r="CSH26" s="3">
        <v>6.5052000000000003</v>
      </c>
      <c r="CSI26" s="3">
        <v>6.3566000000000003</v>
      </c>
      <c r="CSJ26" s="3">
        <v>5.3855000000000004</v>
      </c>
      <c r="CSK26" s="3">
        <v>5.3292000000000002</v>
      </c>
      <c r="CSL26" s="3">
        <v>6.3804999999999996</v>
      </c>
      <c r="CSM26" s="3">
        <v>6.3456000000000001</v>
      </c>
      <c r="CSN26" s="3">
        <v>5.3278999999999996</v>
      </c>
      <c r="CSO26" s="3">
        <v>6.2239000000000004</v>
      </c>
      <c r="CSP26" s="3" t="s">
        <v>5</v>
      </c>
      <c r="CSQ26" s="3">
        <v>5.1528999999999998</v>
      </c>
      <c r="CSR26" s="3">
        <v>5.2927999999999997</v>
      </c>
      <c r="CSS26" s="3">
        <v>5.6656000000000004</v>
      </c>
      <c r="CST26" s="3">
        <v>5.2885</v>
      </c>
      <c r="CSU26" s="3">
        <v>4.6119000000000003</v>
      </c>
      <c r="CSV26" s="3">
        <v>5.4729999999999999</v>
      </c>
      <c r="CSW26" s="3">
        <v>6.0194999999999999</v>
      </c>
      <c r="CSX26" s="3">
        <v>7.3685999999999998</v>
      </c>
      <c r="CSY26" s="3">
        <v>7.9931000000000001</v>
      </c>
      <c r="CSZ26" s="3">
        <v>3.9964</v>
      </c>
      <c r="CTA26" s="3">
        <v>6.3747999999999996</v>
      </c>
      <c r="CTB26" s="3">
        <v>5.0156999999999998</v>
      </c>
      <c r="CTC26" s="3">
        <v>4.4783999999999997</v>
      </c>
      <c r="CTD26" s="3">
        <v>5.9645000000000001</v>
      </c>
      <c r="CTE26" s="3">
        <v>5.1885000000000003</v>
      </c>
      <c r="CTF26" s="3">
        <v>8.7674000000000003</v>
      </c>
      <c r="CTG26" s="3">
        <v>5.5637999999999996</v>
      </c>
      <c r="CTH26" s="3">
        <v>5.0949</v>
      </c>
      <c r="CTI26" s="3">
        <v>6.5587999999999997</v>
      </c>
      <c r="CTJ26" s="3">
        <v>5.9850000000000003</v>
      </c>
      <c r="CTK26" s="3">
        <v>4.7324999999999999</v>
      </c>
      <c r="CTL26" s="3">
        <v>5.1413000000000002</v>
      </c>
      <c r="CTM26" s="3">
        <v>6.5702999999999996</v>
      </c>
      <c r="CTN26" s="3">
        <v>4.9672999999999998</v>
      </c>
      <c r="CTO26" s="3">
        <v>5.2446999999999999</v>
      </c>
      <c r="CTP26" s="3">
        <v>4.7492999999999999</v>
      </c>
      <c r="CTQ26" s="3">
        <v>5.1944999999999997</v>
      </c>
      <c r="CTR26" s="3">
        <v>7.7534999999999998</v>
      </c>
      <c r="CTS26" s="3">
        <v>4.29</v>
      </c>
      <c r="CTT26" s="3">
        <v>4.0498000000000003</v>
      </c>
      <c r="CTU26" s="3">
        <v>5.5834999999999999</v>
      </c>
      <c r="CTV26" s="3">
        <v>5.6948999999999996</v>
      </c>
      <c r="CTW26" s="3">
        <v>4.9211</v>
      </c>
      <c r="CTX26" s="3">
        <v>5.4660000000000002</v>
      </c>
      <c r="CTY26" s="3">
        <v>6.3894000000000002</v>
      </c>
      <c r="CTZ26" s="3">
        <v>6.1768000000000001</v>
      </c>
      <c r="CUA26" s="3">
        <v>4.5217000000000001</v>
      </c>
      <c r="CUB26" s="3">
        <v>5.5316000000000001</v>
      </c>
      <c r="CUC26" s="3">
        <v>6.3335999999999997</v>
      </c>
      <c r="CUD26" s="3">
        <v>7.7515999999999998</v>
      </c>
      <c r="CUE26" s="3">
        <v>5.3212000000000002</v>
      </c>
      <c r="CUF26" s="3">
        <v>3.4809000000000001</v>
      </c>
      <c r="CUG26" s="3">
        <v>5.6467000000000001</v>
      </c>
      <c r="CUH26" s="3">
        <v>5.2411000000000003</v>
      </c>
      <c r="CUI26" s="3">
        <v>5.367</v>
      </c>
      <c r="CUJ26" s="3">
        <v>4.6662999999999997</v>
      </c>
      <c r="CUK26" s="3">
        <v>5.0166000000000004</v>
      </c>
      <c r="CUL26" s="3">
        <v>6.3959999999999999</v>
      </c>
      <c r="CUM26" s="3">
        <v>4.6894</v>
      </c>
      <c r="CUN26" s="3">
        <v>4.8133999999999997</v>
      </c>
      <c r="CUO26" s="3">
        <v>8.327</v>
      </c>
      <c r="CUP26" s="3">
        <v>5.9093999999999998</v>
      </c>
      <c r="CUQ26" s="3">
        <v>4.6443000000000003</v>
      </c>
      <c r="CUR26" s="3">
        <v>5.9821999999999997</v>
      </c>
      <c r="CUS26" s="3">
        <v>7.1307999999999998</v>
      </c>
      <c r="CUT26" s="3">
        <v>4.5713999999999997</v>
      </c>
      <c r="CUU26" s="3">
        <v>5.3056999999999999</v>
      </c>
      <c r="CUV26" s="3">
        <v>5.7920999999999996</v>
      </c>
      <c r="CUW26" s="3">
        <v>6.3856999999999999</v>
      </c>
      <c r="CUX26" s="3">
        <v>5.2206000000000001</v>
      </c>
      <c r="CUY26" s="3">
        <v>5.9236000000000004</v>
      </c>
      <c r="CUZ26" s="3">
        <v>5.8643000000000001</v>
      </c>
      <c r="CVA26" s="3">
        <v>4.4569000000000001</v>
      </c>
      <c r="CVB26" s="3">
        <v>3.5278999999999998</v>
      </c>
      <c r="CVC26" s="3">
        <v>6.5675999999999997</v>
      </c>
      <c r="CVD26" s="3">
        <v>5.9570999999999996</v>
      </c>
      <c r="CVE26" s="3">
        <v>5.9058000000000002</v>
      </c>
      <c r="CVF26" s="3">
        <v>5.7968000000000002</v>
      </c>
      <c r="CVG26" s="3">
        <v>6.2016999999999998</v>
      </c>
      <c r="CVH26" s="3">
        <v>6.2496</v>
      </c>
      <c r="CVI26" s="3" t="s">
        <v>5</v>
      </c>
      <c r="CVJ26" s="3">
        <v>6.2769000000000004</v>
      </c>
      <c r="CVK26" s="3">
        <v>5.2107999999999999</v>
      </c>
      <c r="CVL26" s="3">
        <v>4.1310000000000002</v>
      </c>
      <c r="CVM26" s="3">
        <v>5.8738000000000001</v>
      </c>
      <c r="CVN26" s="3">
        <v>4.4348000000000001</v>
      </c>
      <c r="CVO26" s="3">
        <v>6.3726000000000003</v>
      </c>
      <c r="CVP26" s="3">
        <v>5.8250999999999999</v>
      </c>
      <c r="CVQ26" s="3">
        <v>4.6761999999999997</v>
      </c>
      <c r="CVR26" s="3">
        <v>6.0227000000000004</v>
      </c>
      <c r="CVS26" s="3">
        <v>4.3673000000000002</v>
      </c>
      <c r="CVT26" s="3">
        <v>4.6070000000000002</v>
      </c>
      <c r="CVU26" s="3">
        <v>4.6814999999999998</v>
      </c>
      <c r="CVV26" s="3" t="s">
        <v>5</v>
      </c>
      <c r="CVW26" s="3">
        <v>5.3101000000000003</v>
      </c>
      <c r="CVX26" s="3">
        <v>6.1923000000000004</v>
      </c>
      <c r="CVY26" s="3">
        <v>5.3545999999999996</v>
      </c>
      <c r="CVZ26" s="3">
        <v>6.0237999999999996</v>
      </c>
      <c r="CWA26" s="3">
        <v>5.3891999999999998</v>
      </c>
      <c r="CWB26" s="3">
        <v>6.7112999999999996</v>
      </c>
      <c r="CWC26" s="3">
        <v>4.2020999999999997</v>
      </c>
      <c r="CWD26" s="3">
        <v>5.3734999999999999</v>
      </c>
      <c r="CWE26" s="3">
        <v>4.8765999999999998</v>
      </c>
      <c r="CWF26" s="3">
        <v>5.5574000000000003</v>
      </c>
      <c r="CWG26" s="3">
        <v>5.7435999999999998</v>
      </c>
      <c r="CWH26" s="3">
        <v>5.4836999999999998</v>
      </c>
      <c r="CWI26" s="3">
        <v>5.0595999999999997</v>
      </c>
      <c r="CWJ26" s="3">
        <v>4.3727999999999998</v>
      </c>
      <c r="CWK26" s="3">
        <v>6.6653000000000002</v>
      </c>
      <c r="CWL26" s="3">
        <v>4.5632999999999999</v>
      </c>
      <c r="CWM26" s="3">
        <v>5.0250000000000004</v>
      </c>
      <c r="CWN26" s="3">
        <v>4.8474000000000004</v>
      </c>
      <c r="CWO26" s="3">
        <v>4.2591000000000001</v>
      </c>
      <c r="CWP26" s="3">
        <v>5.4104000000000001</v>
      </c>
      <c r="CWQ26" s="3">
        <v>5.3680000000000003</v>
      </c>
      <c r="CWR26" s="3">
        <v>4.6744000000000003</v>
      </c>
      <c r="CWS26" s="3">
        <v>3.4298999999999999</v>
      </c>
      <c r="CWT26" s="3">
        <v>5.1334999999999997</v>
      </c>
      <c r="CWU26" s="3" t="s">
        <v>5</v>
      </c>
      <c r="CWV26" s="3">
        <v>5.0400999999999998</v>
      </c>
      <c r="CWW26" s="3">
        <v>5.5587999999999997</v>
      </c>
      <c r="CWX26" s="3">
        <v>5.7480000000000002</v>
      </c>
      <c r="CWY26" s="3">
        <v>4.2270000000000003</v>
      </c>
      <c r="CWZ26" s="3">
        <v>6.5054999999999996</v>
      </c>
      <c r="CXA26" s="3">
        <v>5.8089000000000004</v>
      </c>
      <c r="CXB26" s="3">
        <v>5.7557999999999998</v>
      </c>
      <c r="CXC26" s="3" t="s">
        <v>5</v>
      </c>
      <c r="CXD26" s="3">
        <v>7.0628000000000002</v>
      </c>
      <c r="CXE26" s="3">
        <v>5.1418999999999997</v>
      </c>
      <c r="CXF26" s="3">
        <v>5.8697999999999997</v>
      </c>
      <c r="CXG26" s="3">
        <v>5.3882000000000003</v>
      </c>
      <c r="CXH26" s="3">
        <v>5.7872000000000003</v>
      </c>
      <c r="CXI26" s="3">
        <v>6.3246000000000002</v>
      </c>
      <c r="CXJ26" s="3">
        <v>5.5103999999999997</v>
      </c>
      <c r="CXK26" s="3">
        <v>5.6784999999999997</v>
      </c>
      <c r="CXL26" s="3">
        <v>4.8803999999999998</v>
      </c>
      <c r="CXM26" s="3">
        <v>6.2035</v>
      </c>
      <c r="CXN26" s="3">
        <v>5.4934000000000003</v>
      </c>
      <c r="CXO26" s="3">
        <v>5.0296000000000003</v>
      </c>
      <c r="CXP26" s="3">
        <v>5.1528999999999998</v>
      </c>
      <c r="CXQ26" s="3">
        <v>5.8939000000000004</v>
      </c>
      <c r="CXR26" s="3">
        <v>5.0505000000000004</v>
      </c>
      <c r="CXS26" s="3">
        <v>4.3577000000000004</v>
      </c>
      <c r="CXT26" s="3">
        <v>5.9343000000000004</v>
      </c>
      <c r="CXU26" s="3">
        <v>4.1558000000000002</v>
      </c>
      <c r="CXV26" s="3">
        <v>4.3974000000000002</v>
      </c>
      <c r="CXW26" s="3">
        <v>5.0735999999999999</v>
      </c>
      <c r="CXX26" s="3">
        <v>3.8409</v>
      </c>
      <c r="CXY26" s="3">
        <v>5.3277999999999999</v>
      </c>
      <c r="CXZ26" s="3">
        <v>6.0353000000000003</v>
      </c>
      <c r="CYA26" s="3">
        <v>4.7206000000000001</v>
      </c>
      <c r="CYB26" s="3">
        <v>6.0218999999999996</v>
      </c>
      <c r="CYC26" s="3">
        <v>5.5702999999999996</v>
      </c>
      <c r="CYD26" s="3">
        <v>5.9375</v>
      </c>
      <c r="CYE26" s="3">
        <v>4.7087000000000003</v>
      </c>
      <c r="CYF26" s="3">
        <v>5.4261999999999997</v>
      </c>
      <c r="CYG26" s="3">
        <v>6.0285000000000002</v>
      </c>
      <c r="CYH26" s="3">
        <v>4.5963000000000003</v>
      </c>
      <c r="CYI26" s="3">
        <v>4.6295999999999999</v>
      </c>
      <c r="CYJ26" s="3">
        <v>5.1710000000000003</v>
      </c>
      <c r="CYK26" s="3">
        <v>5.7259000000000002</v>
      </c>
      <c r="CYL26" s="3">
        <v>4.9348000000000001</v>
      </c>
      <c r="CYM26" s="3">
        <v>5.9878999999999998</v>
      </c>
      <c r="CYN26" s="3">
        <v>5.32</v>
      </c>
      <c r="CYO26" s="3">
        <v>6.6273</v>
      </c>
      <c r="CYP26" s="3">
        <v>6.1954000000000002</v>
      </c>
      <c r="CYQ26" s="3">
        <v>4.6755000000000004</v>
      </c>
      <c r="CYR26" s="3">
        <v>4.5987</v>
      </c>
      <c r="CYS26" s="3">
        <v>6.6532</v>
      </c>
      <c r="CYT26" s="3">
        <v>5.0913000000000004</v>
      </c>
      <c r="CYU26" s="3">
        <v>4.5326000000000004</v>
      </c>
      <c r="CYV26" s="3">
        <v>5.1736000000000004</v>
      </c>
      <c r="CYW26" s="3">
        <v>4.4227999999999996</v>
      </c>
      <c r="CYX26" s="3">
        <v>5.3529999999999998</v>
      </c>
      <c r="CYY26" s="3">
        <v>5.8295000000000003</v>
      </c>
      <c r="CYZ26" s="3">
        <v>5.2984</v>
      </c>
      <c r="CZA26" s="3">
        <v>5.5868000000000002</v>
      </c>
      <c r="CZB26" s="3">
        <v>6.0633999999999997</v>
      </c>
      <c r="CZC26" s="3">
        <v>4.8971999999999998</v>
      </c>
      <c r="CZD26" s="3">
        <v>5.6822999999999997</v>
      </c>
      <c r="CZE26" s="3">
        <v>5.3053999999999997</v>
      </c>
      <c r="CZF26" s="3">
        <v>7.4584000000000001</v>
      </c>
      <c r="CZG26" s="3">
        <v>7.5175000000000001</v>
      </c>
      <c r="CZH26" s="3">
        <v>5.6740000000000004</v>
      </c>
      <c r="CZI26" s="3">
        <v>6.7173999999999996</v>
      </c>
      <c r="CZJ26" s="3">
        <v>4.9497</v>
      </c>
      <c r="CZK26" s="3">
        <v>5.3994999999999997</v>
      </c>
      <c r="CZL26" s="3">
        <v>5.8818000000000001</v>
      </c>
      <c r="CZM26" s="3">
        <v>6.4265999999999996</v>
      </c>
      <c r="CZN26" s="3">
        <v>5.3947000000000003</v>
      </c>
      <c r="CZO26" s="3">
        <v>5.8852000000000002</v>
      </c>
      <c r="CZP26" s="3">
        <v>4.1288999999999998</v>
      </c>
      <c r="CZQ26" s="3">
        <v>6.4730999999999996</v>
      </c>
      <c r="CZR26" s="3">
        <v>5.7807000000000004</v>
      </c>
      <c r="CZS26" s="3">
        <v>5.5983999999999998</v>
      </c>
      <c r="CZT26" s="3">
        <v>6.2853000000000003</v>
      </c>
      <c r="CZU26" s="3">
        <v>6.0846</v>
      </c>
      <c r="CZV26" s="3">
        <v>4.2096</v>
      </c>
      <c r="CZW26" s="3">
        <v>6.8135000000000003</v>
      </c>
      <c r="CZX26" s="3">
        <v>5.5476999999999999</v>
      </c>
      <c r="CZY26" s="3">
        <v>6.4684999999999997</v>
      </c>
      <c r="CZZ26" s="3">
        <v>6.4528999999999996</v>
      </c>
      <c r="DAA26" s="3">
        <v>6.7137000000000002</v>
      </c>
      <c r="DAB26" s="3">
        <v>5.5449999999999999</v>
      </c>
      <c r="DAC26" s="3">
        <v>5.4682000000000004</v>
      </c>
      <c r="DAD26" s="3">
        <v>5.6346999999999996</v>
      </c>
      <c r="DAE26" s="3">
        <v>6.7207999999999997</v>
      </c>
      <c r="DAF26" s="3">
        <v>5.3169000000000004</v>
      </c>
      <c r="DAG26" s="3">
        <v>5.6592000000000002</v>
      </c>
      <c r="DAH26" s="3">
        <v>6.6280999999999999</v>
      </c>
      <c r="DAI26" s="3">
        <v>4.8365999999999998</v>
      </c>
      <c r="DAJ26" s="3">
        <v>4.7664</v>
      </c>
      <c r="DAK26" s="3">
        <v>6.3384999999999998</v>
      </c>
      <c r="DAL26" s="3">
        <v>6.8445999999999998</v>
      </c>
      <c r="DAM26" s="3">
        <v>5.2503000000000002</v>
      </c>
      <c r="DAN26" s="3">
        <v>6.8842999999999996</v>
      </c>
      <c r="DAO26" s="3">
        <v>5.7404000000000002</v>
      </c>
      <c r="DAP26" s="3">
        <v>5.6845999999999997</v>
      </c>
      <c r="DAQ26" s="3">
        <v>4.7469000000000001</v>
      </c>
      <c r="DAR26" s="3">
        <v>6.0048000000000004</v>
      </c>
      <c r="DAS26" s="3">
        <v>5.5975000000000001</v>
      </c>
      <c r="DAT26" s="3">
        <v>6.5049000000000001</v>
      </c>
      <c r="DAU26" s="3">
        <v>4.8837999999999999</v>
      </c>
      <c r="DAV26" s="3">
        <v>4.7812000000000001</v>
      </c>
      <c r="DAW26" s="3">
        <v>5.4776999999999996</v>
      </c>
      <c r="DAX26" s="3">
        <v>4.8768000000000002</v>
      </c>
      <c r="DAY26" s="3">
        <v>5.6999000000000004</v>
      </c>
      <c r="DAZ26" s="3">
        <v>5.202</v>
      </c>
      <c r="DBA26" s="3">
        <v>4.8075000000000001</v>
      </c>
      <c r="DBB26" s="3">
        <v>6.2072000000000003</v>
      </c>
      <c r="DBC26" s="3">
        <v>5.6521999999999997</v>
      </c>
      <c r="DBD26" s="3">
        <v>5.8601999999999999</v>
      </c>
      <c r="DBE26" s="3">
        <v>6.7380000000000004</v>
      </c>
      <c r="DBF26" s="3">
        <v>5.7394999999999996</v>
      </c>
      <c r="DBG26" s="3">
        <v>5.7020999999999997</v>
      </c>
      <c r="DBH26" s="3">
        <v>5.8299000000000003</v>
      </c>
      <c r="DBI26" s="3">
        <v>5.8631000000000002</v>
      </c>
      <c r="DBJ26" s="3">
        <v>4.7485999999999997</v>
      </c>
      <c r="DBK26" s="3">
        <v>5.9961000000000002</v>
      </c>
      <c r="DBL26" s="3">
        <v>4.4664999999999999</v>
      </c>
      <c r="DBM26" s="3">
        <v>6.3871000000000002</v>
      </c>
      <c r="DBN26" s="3">
        <v>5.8875999999999999</v>
      </c>
      <c r="DBO26" s="3">
        <v>5.6928999999999998</v>
      </c>
      <c r="DBP26" s="3">
        <v>4.8587999999999996</v>
      </c>
      <c r="DBQ26" s="3">
        <v>5.1483999999999996</v>
      </c>
      <c r="DBR26" s="3">
        <v>4.1887999999999996</v>
      </c>
      <c r="DBS26" s="3">
        <v>6.0664999999999996</v>
      </c>
      <c r="DBT26" s="3">
        <v>6.2465000000000002</v>
      </c>
      <c r="DBU26" s="3">
        <v>6.3487</v>
      </c>
      <c r="DBV26" s="3">
        <v>6.7247000000000003</v>
      </c>
      <c r="DBW26" s="3">
        <v>5.2268999999999997</v>
      </c>
      <c r="DBX26" s="3">
        <v>2.8109000000000002</v>
      </c>
      <c r="DBY26" s="3">
        <v>8.6386000000000003</v>
      </c>
      <c r="DBZ26" s="3">
        <v>5.6559999999999997</v>
      </c>
      <c r="DCA26" s="3">
        <v>5.3937999999999997</v>
      </c>
      <c r="DCB26" s="3">
        <v>5.6035000000000004</v>
      </c>
      <c r="DCC26" s="3">
        <v>4.9170999999999996</v>
      </c>
      <c r="DCD26" s="3">
        <v>5.2028999999999996</v>
      </c>
      <c r="DCE26" s="3">
        <v>7.1039000000000003</v>
      </c>
      <c r="DCF26" s="3">
        <v>5.4991000000000003</v>
      </c>
      <c r="DCG26" s="3">
        <v>4.9389000000000003</v>
      </c>
      <c r="DCH26" s="3">
        <v>5.4452999999999996</v>
      </c>
      <c r="DCI26" s="3">
        <v>5.1468999999999996</v>
      </c>
      <c r="DCJ26" s="3">
        <v>6.9417</v>
      </c>
      <c r="DCK26" s="3">
        <v>5.0171999999999999</v>
      </c>
      <c r="DCL26" s="3">
        <v>3.8814000000000002</v>
      </c>
      <c r="DCM26" s="3">
        <v>6.2583000000000002</v>
      </c>
      <c r="DCN26" s="3">
        <v>5.8095999999999997</v>
      </c>
      <c r="DCO26" s="3">
        <v>6.0614999999999997</v>
      </c>
      <c r="DCP26" s="3">
        <v>5.9196</v>
      </c>
      <c r="DCQ26" s="3">
        <v>6.4932999999999996</v>
      </c>
      <c r="DCR26" s="3">
        <v>6.3047000000000004</v>
      </c>
      <c r="DCS26" s="3">
        <v>5.7972000000000001</v>
      </c>
      <c r="DCT26" s="3">
        <v>6.8688000000000002</v>
      </c>
      <c r="DCU26" s="3">
        <v>5.4512</v>
      </c>
      <c r="DCV26" s="3">
        <v>5.5309999999999997</v>
      </c>
      <c r="DCW26" s="3">
        <v>5.2487000000000004</v>
      </c>
      <c r="DCX26" s="3">
        <v>6.8029000000000002</v>
      </c>
      <c r="DCY26" s="3">
        <v>6.6134000000000004</v>
      </c>
      <c r="DCZ26" s="3">
        <v>4.8263999999999996</v>
      </c>
      <c r="DDA26" s="3">
        <v>7.6817000000000002</v>
      </c>
      <c r="DDB26" s="3">
        <v>4.8615000000000004</v>
      </c>
      <c r="DDC26" s="3">
        <v>5.0152999999999999</v>
      </c>
      <c r="DDD26" s="3">
        <v>5.7851999999999997</v>
      </c>
      <c r="DDE26" s="3">
        <v>4.6283000000000003</v>
      </c>
      <c r="DDF26" s="3">
        <v>5.1753</v>
      </c>
      <c r="DDG26" s="3">
        <v>6.3042999999999996</v>
      </c>
      <c r="DDH26" s="3">
        <v>6.0983999999999998</v>
      </c>
      <c r="DDI26" s="3">
        <v>6.1764999999999999</v>
      </c>
      <c r="DDJ26" s="3">
        <v>5.0730000000000004</v>
      </c>
      <c r="DDK26" s="3">
        <v>7.6246999999999998</v>
      </c>
      <c r="DDL26" s="3">
        <v>5.8445</v>
      </c>
      <c r="DDM26" s="3">
        <v>4.7279</v>
      </c>
      <c r="DDN26" s="3">
        <v>6.1113</v>
      </c>
      <c r="DDO26" s="3">
        <v>4.8434999999999997</v>
      </c>
      <c r="DDP26" s="3">
        <v>5.0255000000000001</v>
      </c>
      <c r="DDQ26" s="3">
        <v>6.0087999999999999</v>
      </c>
      <c r="DDR26" s="3">
        <v>6.0092999999999996</v>
      </c>
      <c r="DDS26" s="3">
        <v>6.1562999999999999</v>
      </c>
      <c r="DDT26" s="3">
        <v>6.0160999999999998</v>
      </c>
      <c r="DDU26" s="3">
        <v>5.4385000000000003</v>
      </c>
      <c r="DDV26" s="3">
        <v>6.5849000000000002</v>
      </c>
      <c r="DDW26" s="3">
        <v>5.8346999999999998</v>
      </c>
      <c r="DDX26" s="3">
        <v>5.5477999999999996</v>
      </c>
      <c r="DDY26" s="3">
        <v>5.9012000000000002</v>
      </c>
      <c r="DDZ26" s="3">
        <v>5.0827999999999998</v>
      </c>
      <c r="DEA26" s="3">
        <v>5.2099000000000002</v>
      </c>
      <c r="DEB26" s="3">
        <v>6.2961999999999998</v>
      </c>
      <c r="DEC26" s="3">
        <v>4.9802999999999997</v>
      </c>
      <c r="DED26" s="3">
        <v>4.3152999999999997</v>
      </c>
      <c r="DEE26" s="3">
        <v>6.5663</v>
      </c>
      <c r="DEF26" s="3">
        <v>5.3933</v>
      </c>
      <c r="DEG26" s="3">
        <v>4.3452000000000002</v>
      </c>
      <c r="DEH26" s="3">
        <v>5.3312999999999997</v>
      </c>
      <c r="DEI26" s="3">
        <v>5.3954000000000004</v>
      </c>
      <c r="DEJ26" s="3">
        <v>6.6062000000000003</v>
      </c>
      <c r="DEK26" s="3">
        <v>5.1856999999999998</v>
      </c>
      <c r="DEL26" s="3">
        <v>6.1517999999999997</v>
      </c>
      <c r="DEM26" s="3">
        <v>5.7808999999999999</v>
      </c>
      <c r="DEN26" s="3">
        <v>6.0404</v>
      </c>
      <c r="DEO26" s="3">
        <v>6.1147999999999998</v>
      </c>
      <c r="DEP26" s="3">
        <v>4.9602000000000004</v>
      </c>
      <c r="DEQ26" s="3">
        <v>5.5410000000000004</v>
      </c>
      <c r="DER26" s="3">
        <v>5.2268999999999997</v>
      </c>
      <c r="DES26" s="3">
        <v>5.6767000000000003</v>
      </c>
      <c r="DET26" s="3">
        <v>5.3242000000000003</v>
      </c>
      <c r="DEU26" s="3">
        <v>5.7998000000000003</v>
      </c>
      <c r="DEV26" s="3">
        <v>6.2526999999999999</v>
      </c>
      <c r="DEW26" s="3">
        <v>5.2523</v>
      </c>
      <c r="DEX26" s="3">
        <v>7.2183000000000002</v>
      </c>
      <c r="DEY26" s="3">
        <v>4.6986999999999997</v>
      </c>
      <c r="DEZ26" s="3">
        <v>4.7544000000000004</v>
      </c>
      <c r="DFA26" s="3">
        <v>4.5340999999999996</v>
      </c>
      <c r="DFB26" s="3">
        <v>4.8459000000000003</v>
      </c>
      <c r="DFC26" s="3">
        <v>4.5518999999999998</v>
      </c>
      <c r="DFD26" s="3">
        <v>4.7969999999999997</v>
      </c>
      <c r="DFE26" s="3">
        <v>4.9417</v>
      </c>
      <c r="DFF26" s="3">
        <v>3.7069000000000001</v>
      </c>
      <c r="DFG26" s="3">
        <v>5.8997000000000002</v>
      </c>
      <c r="DFH26" s="3">
        <v>3.8877000000000002</v>
      </c>
      <c r="DFI26" s="3">
        <v>4.6002000000000001</v>
      </c>
      <c r="DFJ26" s="3">
        <v>4.8029999999999999</v>
      </c>
      <c r="DFK26" s="3">
        <v>4.5362</v>
      </c>
      <c r="DFL26" s="3">
        <v>5.5374999999999996</v>
      </c>
      <c r="DFM26" s="3">
        <v>6.4344999999999999</v>
      </c>
      <c r="DFN26" s="3">
        <v>4.2161</v>
      </c>
      <c r="DFO26" s="3">
        <v>4.7397</v>
      </c>
      <c r="DFP26" s="3">
        <v>5.2851999999999997</v>
      </c>
      <c r="DFQ26" s="3">
        <v>5.5175000000000001</v>
      </c>
      <c r="DFR26" s="3">
        <v>4.9894999999999996</v>
      </c>
      <c r="DFS26" s="3">
        <v>5.2782</v>
      </c>
      <c r="DFT26" s="3">
        <v>4.6375000000000002</v>
      </c>
      <c r="DFU26" s="3">
        <v>4.5770999999999997</v>
      </c>
      <c r="DFV26" s="3">
        <v>4.8646000000000003</v>
      </c>
      <c r="DFW26" s="3">
        <v>2.8089</v>
      </c>
      <c r="DFX26" s="3">
        <v>3.8187000000000002</v>
      </c>
      <c r="DFY26" s="3">
        <v>4.6977000000000002</v>
      </c>
      <c r="DFZ26" s="3">
        <v>4.4623999999999997</v>
      </c>
      <c r="DGA26" s="3">
        <v>4.5151000000000003</v>
      </c>
      <c r="DGB26" s="3">
        <v>8.4574999999999996</v>
      </c>
      <c r="DGC26" s="3">
        <v>7.2641999999999998</v>
      </c>
      <c r="DGD26" s="3">
        <v>6.3311000000000002</v>
      </c>
      <c r="DGE26" s="3">
        <v>5.5681000000000003</v>
      </c>
      <c r="DGF26" s="3">
        <v>4.8068999999999997</v>
      </c>
      <c r="DGG26" s="3">
        <v>4.8056999999999999</v>
      </c>
      <c r="DGH26" s="3">
        <v>5.2896000000000001</v>
      </c>
      <c r="DGI26" s="3" t="s">
        <v>5</v>
      </c>
      <c r="DGJ26" s="3">
        <v>4.4016000000000002</v>
      </c>
      <c r="DGK26" s="3">
        <v>6.14</v>
      </c>
      <c r="DGL26" s="3" t="s">
        <v>5</v>
      </c>
      <c r="DGM26" s="3">
        <v>5.25</v>
      </c>
      <c r="DGN26" s="3">
        <v>4.2274000000000003</v>
      </c>
      <c r="DGO26" s="3">
        <v>4.2130999999999998</v>
      </c>
      <c r="DGP26" s="3">
        <v>4.4824000000000002</v>
      </c>
      <c r="DGQ26" s="3" t="s">
        <v>5</v>
      </c>
      <c r="DGR26" s="3">
        <v>3.7067999999999999</v>
      </c>
      <c r="DGS26" s="3">
        <v>5.7302999999999997</v>
      </c>
      <c r="DGT26" s="3">
        <v>5.1420000000000003</v>
      </c>
      <c r="DGU26" s="3">
        <v>3.9727999999999999</v>
      </c>
      <c r="DGV26" s="3">
        <v>5.3597999999999999</v>
      </c>
      <c r="DGW26" s="3">
        <v>6.2683</v>
      </c>
      <c r="DGX26" s="3">
        <v>3.9885999999999999</v>
      </c>
      <c r="DGY26" s="3">
        <v>4.6444999999999999</v>
      </c>
      <c r="DGZ26" s="3">
        <v>5.0880999999999998</v>
      </c>
      <c r="DHA26" s="3">
        <v>6.6742999999999997</v>
      </c>
      <c r="DHB26" s="3">
        <v>5.1071999999999997</v>
      </c>
      <c r="DHC26" s="3">
        <v>5.5484</v>
      </c>
      <c r="DHD26" s="3" t="s">
        <v>5</v>
      </c>
      <c r="DHE26" s="3">
        <v>4.6447000000000003</v>
      </c>
      <c r="DHF26" s="3">
        <v>4.7472000000000003</v>
      </c>
      <c r="DHG26" s="3">
        <v>4.9077999999999999</v>
      </c>
      <c r="DHH26" s="3">
        <v>4.0964999999999998</v>
      </c>
      <c r="DHI26" s="3">
        <v>4.2752999999999997</v>
      </c>
      <c r="DHJ26" s="3">
        <v>6.1604000000000001</v>
      </c>
      <c r="DHK26" s="3">
        <v>4.4985999999999997</v>
      </c>
      <c r="DHL26" s="3">
        <v>2.9167000000000001</v>
      </c>
      <c r="DHM26" s="3">
        <v>5.2987000000000002</v>
      </c>
      <c r="DHN26" s="3">
        <v>6.7210999999999999</v>
      </c>
      <c r="DHO26" s="3">
        <v>5.5971000000000002</v>
      </c>
      <c r="DHP26" s="3">
        <v>5.9698000000000002</v>
      </c>
      <c r="DHQ26" s="3">
        <v>6.9789000000000003</v>
      </c>
      <c r="DHR26" s="3">
        <v>4.2126999999999999</v>
      </c>
      <c r="DHS26" s="3">
        <v>5.3282999999999996</v>
      </c>
      <c r="DHT26" s="3">
        <v>5.5618999999999996</v>
      </c>
      <c r="DHU26" s="3">
        <v>5.8053999999999997</v>
      </c>
      <c r="DHV26" s="3">
        <v>4.6597</v>
      </c>
      <c r="DHW26" s="3">
        <v>3.9194</v>
      </c>
      <c r="DHX26" s="3">
        <v>5.7275</v>
      </c>
      <c r="DHY26" s="3">
        <v>4.3733000000000004</v>
      </c>
      <c r="DHZ26" s="3">
        <v>4.9527999999999999</v>
      </c>
      <c r="DIA26" s="3">
        <v>6.1623999999999999</v>
      </c>
      <c r="DIB26" s="3">
        <v>6.4920999999999998</v>
      </c>
      <c r="DIC26" s="3">
        <v>3.6240999999999999</v>
      </c>
      <c r="DID26" s="3">
        <v>5.6714000000000002</v>
      </c>
      <c r="DIE26" s="3">
        <v>5.5655000000000001</v>
      </c>
      <c r="DIF26" s="3">
        <v>5.7862999999999998</v>
      </c>
      <c r="DIG26" s="3">
        <v>4.8465999999999996</v>
      </c>
      <c r="DIH26" s="3">
        <v>6.0039999999999996</v>
      </c>
      <c r="DII26" s="3">
        <v>5.7682000000000002</v>
      </c>
      <c r="DIJ26" s="3">
        <v>4.6291000000000002</v>
      </c>
      <c r="DIK26" s="3">
        <v>5.8192000000000004</v>
      </c>
      <c r="DIL26" s="3">
        <v>4.5065</v>
      </c>
      <c r="DIM26" s="3">
        <v>5.2157</v>
      </c>
      <c r="DIN26" s="3">
        <v>6.2686000000000002</v>
      </c>
      <c r="DIO26" s="3">
        <v>7.0303000000000004</v>
      </c>
      <c r="DIP26" s="3">
        <v>4.2828999999999997</v>
      </c>
      <c r="DIQ26" s="3">
        <v>5.2619999999999996</v>
      </c>
      <c r="DIR26" s="3">
        <v>5.7839</v>
      </c>
      <c r="DIS26" s="3">
        <v>5.8086000000000002</v>
      </c>
      <c r="DIT26" s="3">
        <v>4.0621999999999998</v>
      </c>
      <c r="DIU26" s="3">
        <v>22.813400000000001</v>
      </c>
      <c r="DIV26" s="3">
        <v>9.5719999999999992</v>
      </c>
      <c r="DIW26" s="3">
        <v>6.9409000000000001</v>
      </c>
      <c r="DIX26" s="3">
        <v>5.9335000000000004</v>
      </c>
      <c r="DIY26" s="3">
        <v>7.1017999999999999</v>
      </c>
      <c r="DIZ26" s="3">
        <v>5.8440000000000003</v>
      </c>
      <c r="DJA26" s="3">
        <v>3.5847000000000002</v>
      </c>
      <c r="DJB26" s="3" t="s">
        <v>5</v>
      </c>
      <c r="DJC26" s="3">
        <v>5.1780999999999997</v>
      </c>
      <c r="DJD26" s="3">
        <v>6.4169999999999998</v>
      </c>
      <c r="DJE26" s="3">
        <v>4.2598000000000003</v>
      </c>
      <c r="DJF26" s="3">
        <v>4.1119000000000003</v>
      </c>
      <c r="DJG26" s="3">
        <v>6.0552000000000001</v>
      </c>
      <c r="DJH26" s="3">
        <v>4.8224999999999998</v>
      </c>
      <c r="DJI26" s="3">
        <v>4.7060000000000004</v>
      </c>
      <c r="DJJ26" s="3">
        <v>3.7448999999999999</v>
      </c>
      <c r="DJK26" s="3">
        <v>5.7594000000000003</v>
      </c>
      <c r="DJL26" s="3">
        <v>4.5014000000000003</v>
      </c>
      <c r="DJM26" s="3" t="s">
        <v>5</v>
      </c>
      <c r="DJN26" s="3">
        <v>5.4873000000000003</v>
      </c>
      <c r="DJO26" s="3" t="s">
        <v>5</v>
      </c>
      <c r="DJP26" s="3">
        <v>5.8415999999999997</v>
      </c>
      <c r="DJQ26" s="3">
        <v>6.375</v>
      </c>
      <c r="DJR26" s="3">
        <v>5.0176999999999996</v>
      </c>
      <c r="DJS26" s="3">
        <v>7.2007000000000003</v>
      </c>
      <c r="DJT26" s="3">
        <v>6.1002000000000001</v>
      </c>
      <c r="DJU26" s="3" t="s">
        <v>5</v>
      </c>
      <c r="DJV26" s="3">
        <v>4.9535</v>
      </c>
      <c r="DJW26" s="3" t="s">
        <v>5</v>
      </c>
      <c r="DJX26" s="3">
        <v>4.9748999999999999</v>
      </c>
      <c r="DJY26" s="3" t="s">
        <v>5</v>
      </c>
      <c r="DJZ26" s="3">
        <v>4.9090999999999996</v>
      </c>
      <c r="DKA26" s="3" t="s">
        <v>5</v>
      </c>
      <c r="DKB26" s="3" t="s">
        <v>5</v>
      </c>
      <c r="DKC26" s="3" t="s">
        <v>5</v>
      </c>
      <c r="DKD26" s="3" t="s">
        <v>5</v>
      </c>
      <c r="DKE26" s="3" t="s">
        <v>5</v>
      </c>
      <c r="DKF26" s="3" t="s">
        <v>5</v>
      </c>
      <c r="DKG26" s="3" t="s">
        <v>5</v>
      </c>
      <c r="DKH26" s="3" t="s">
        <v>5</v>
      </c>
      <c r="DKI26" s="3" t="s">
        <v>5</v>
      </c>
      <c r="DKJ26" s="3" t="s">
        <v>5</v>
      </c>
      <c r="DKK26" s="3" t="s">
        <v>5</v>
      </c>
      <c r="DKL26" s="3" t="s">
        <v>5</v>
      </c>
      <c r="DKM26" s="3" t="s">
        <v>5</v>
      </c>
      <c r="DKN26" s="3" t="s">
        <v>5</v>
      </c>
      <c r="DKO26" s="3">
        <v>6.2522000000000002</v>
      </c>
      <c r="DKP26" s="3" t="s">
        <v>5</v>
      </c>
      <c r="DKQ26" s="3" t="s">
        <v>5</v>
      </c>
      <c r="DKR26" s="3" t="s">
        <v>5</v>
      </c>
      <c r="DKS26" s="3">
        <v>5.0670000000000002</v>
      </c>
      <c r="DKT26" s="3" t="s">
        <v>5</v>
      </c>
      <c r="DKU26" s="3">
        <v>4.4702999999999999</v>
      </c>
      <c r="DKV26" s="3" t="s">
        <v>5</v>
      </c>
      <c r="DKW26" s="3">
        <v>4.3540000000000001</v>
      </c>
      <c r="DKX26" s="3" t="s">
        <v>5</v>
      </c>
      <c r="DKY26" s="3">
        <v>3.8839000000000001</v>
      </c>
      <c r="DKZ26" s="3" t="s">
        <v>5</v>
      </c>
      <c r="DLA26" s="3" t="s">
        <v>5</v>
      </c>
      <c r="DLB26" s="3">
        <v>4.6787999999999998</v>
      </c>
      <c r="DLC26" s="3" t="s">
        <v>5</v>
      </c>
      <c r="DLD26" s="3" t="s">
        <v>5</v>
      </c>
      <c r="DLE26" s="3">
        <v>3.7359</v>
      </c>
      <c r="DLF26" s="3" t="s">
        <v>5</v>
      </c>
      <c r="DLG26" s="3" t="s">
        <v>5</v>
      </c>
      <c r="DLH26" s="3">
        <v>4.7805999999999997</v>
      </c>
      <c r="DLI26" s="3">
        <v>5.3106999999999998</v>
      </c>
      <c r="DLJ26" s="3">
        <v>5.2413999999999996</v>
      </c>
      <c r="DLK26" s="3">
        <v>4.4488000000000003</v>
      </c>
      <c r="DLL26" s="3">
        <v>4.6428000000000003</v>
      </c>
      <c r="DLM26" s="3" t="s">
        <v>5</v>
      </c>
      <c r="DLN26" s="3">
        <v>4.8064</v>
      </c>
      <c r="DLO26" s="3" t="s">
        <v>5</v>
      </c>
      <c r="DLP26" s="3" t="s">
        <v>5</v>
      </c>
      <c r="DLQ26" s="3" t="s">
        <v>5</v>
      </c>
      <c r="DLR26" s="3" t="s">
        <v>5</v>
      </c>
      <c r="DLS26" s="3" t="s">
        <v>5</v>
      </c>
      <c r="DLT26" s="3" t="s">
        <v>5</v>
      </c>
      <c r="DLU26" s="3" t="s">
        <v>5</v>
      </c>
      <c r="DLV26" s="3">
        <v>4.5260999999999996</v>
      </c>
      <c r="DLW26" s="3">
        <v>4.9532999999999996</v>
      </c>
      <c r="DLX26" s="3" t="s">
        <v>5</v>
      </c>
      <c r="DLY26" s="3" t="s">
        <v>5</v>
      </c>
      <c r="DLZ26" s="3" t="s">
        <v>5</v>
      </c>
      <c r="DMA26" s="3">
        <v>5.1143000000000001</v>
      </c>
      <c r="DMB26" s="3" t="s">
        <v>5</v>
      </c>
      <c r="DMC26" s="3" t="s">
        <v>5</v>
      </c>
      <c r="DMD26" s="3">
        <v>5.1365999999999996</v>
      </c>
      <c r="DME26" s="3">
        <v>4.7835000000000001</v>
      </c>
      <c r="DMF26" s="3">
        <v>4.2939999999999996</v>
      </c>
      <c r="DMG26" s="3">
        <v>5.0461999999999998</v>
      </c>
      <c r="DMH26" s="3" t="s">
        <v>5</v>
      </c>
      <c r="DMI26" s="3" t="s">
        <v>5</v>
      </c>
      <c r="DMJ26" s="3">
        <v>5.4074</v>
      </c>
      <c r="DMK26" s="3">
        <v>3.9478</v>
      </c>
      <c r="DML26" s="3">
        <v>5.1673999999999998</v>
      </c>
      <c r="DMM26" s="3" t="s">
        <v>5</v>
      </c>
      <c r="DMN26" s="3">
        <v>6.8897000000000004</v>
      </c>
      <c r="DMO26" s="3">
        <v>6.1338999999999997</v>
      </c>
      <c r="DMP26" s="3" t="s">
        <v>5</v>
      </c>
      <c r="DMQ26" s="3">
        <v>6.6494</v>
      </c>
      <c r="DMR26" s="3">
        <v>4.9890999999999996</v>
      </c>
      <c r="DMS26" s="3">
        <v>5.8356000000000003</v>
      </c>
      <c r="DMT26" s="3">
        <v>4.9066000000000001</v>
      </c>
      <c r="DMU26" s="3">
        <v>5.6243999999999996</v>
      </c>
      <c r="DMV26" s="3">
        <v>4.5105000000000004</v>
      </c>
      <c r="DMW26" s="3">
        <v>4.3517000000000001</v>
      </c>
      <c r="DMX26" s="3">
        <v>4.7515000000000001</v>
      </c>
      <c r="DMY26" s="3">
        <v>2.9138999999999999</v>
      </c>
      <c r="DMZ26" s="3">
        <v>5.5909000000000004</v>
      </c>
      <c r="DNA26" s="3">
        <v>7.6776999999999997</v>
      </c>
      <c r="DNB26" s="3" t="s">
        <v>5</v>
      </c>
      <c r="DNC26" s="3">
        <v>4.9591000000000003</v>
      </c>
      <c r="DND26" s="3">
        <v>5.8589000000000002</v>
      </c>
      <c r="DNE26" s="3" t="s">
        <v>5</v>
      </c>
      <c r="DNF26" s="3">
        <v>3.5916999999999999</v>
      </c>
      <c r="DNG26" s="3">
        <v>5.2199</v>
      </c>
      <c r="DNH26" s="3" t="s">
        <v>5</v>
      </c>
      <c r="DNI26" s="3" t="s">
        <v>5</v>
      </c>
      <c r="DNJ26" s="3" t="s">
        <v>5</v>
      </c>
      <c r="DNK26" s="3">
        <v>5.1994999999999996</v>
      </c>
      <c r="DNL26" s="3">
        <v>5.4355000000000002</v>
      </c>
      <c r="DNM26" s="3">
        <v>5.9630999999999998</v>
      </c>
      <c r="DNN26" s="3" t="s">
        <v>5</v>
      </c>
      <c r="DNO26" s="3" t="s">
        <v>5</v>
      </c>
      <c r="DNP26" s="3" t="s">
        <v>5</v>
      </c>
      <c r="DNQ26" s="3">
        <v>5.5269000000000004</v>
      </c>
      <c r="DNR26" s="3" t="s">
        <v>5</v>
      </c>
      <c r="DNS26" s="3" t="s">
        <v>5</v>
      </c>
      <c r="DNT26" s="3">
        <v>5.3391999999999999</v>
      </c>
      <c r="DNU26" s="3" t="s">
        <v>5</v>
      </c>
      <c r="DNV26" s="3">
        <v>5.9255000000000004</v>
      </c>
      <c r="DNW26" s="3">
        <v>4.9889999999999999</v>
      </c>
      <c r="DNX26" s="3" t="s">
        <v>5</v>
      </c>
      <c r="DNY26" s="3" t="s">
        <v>5</v>
      </c>
      <c r="DNZ26" s="3" t="s">
        <v>5</v>
      </c>
      <c r="DOA26" s="3" t="s">
        <v>5</v>
      </c>
      <c r="DOB26" s="3" t="s">
        <v>5</v>
      </c>
      <c r="DOC26" s="3">
        <v>5.6230000000000002</v>
      </c>
      <c r="DOD26" s="3" t="s">
        <v>5</v>
      </c>
      <c r="DOE26" s="3" t="s">
        <v>5</v>
      </c>
      <c r="DOF26" s="3" t="s">
        <v>5</v>
      </c>
      <c r="DOG26" s="3" t="s">
        <v>5</v>
      </c>
      <c r="DOH26" s="3">
        <v>5.3209999999999997</v>
      </c>
      <c r="DOI26" s="3" t="s">
        <v>5</v>
      </c>
      <c r="DOJ26" s="3">
        <v>5.4767000000000001</v>
      </c>
      <c r="DOK26" s="3">
        <v>5.2577999999999996</v>
      </c>
      <c r="DOL26" s="3" t="s">
        <v>5</v>
      </c>
      <c r="DOM26" s="3">
        <v>4.7317999999999998</v>
      </c>
      <c r="DON26" s="3">
        <v>5.7390999999999996</v>
      </c>
      <c r="DOO26" s="3" t="s">
        <v>5</v>
      </c>
      <c r="DOP26" s="3" t="s">
        <v>5</v>
      </c>
      <c r="DOQ26" s="3">
        <v>6.6063000000000001</v>
      </c>
      <c r="DOR26" s="3" t="s">
        <v>5</v>
      </c>
      <c r="DOS26" s="3" t="s">
        <v>5</v>
      </c>
      <c r="DOT26" s="3">
        <v>4.8390000000000004</v>
      </c>
      <c r="DOU26" s="3" t="s">
        <v>5</v>
      </c>
      <c r="DOV26" s="3">
        <v>5.6026999999999996</v>
      </c>
      <c r="DOW26" s="3">
        <v>4.3216999999999999</v>
      </c>
      <c r="DOX26" s="3" t="s">
        <v>5</v>
      </c>
      <c r="DOY26" s="3" t="s">
        <v>5</v>
      </c>
      <c r="DOZ26" s="3" t="s">
        <v>5</v>
      </c>
      <c r="DPA26" s="3" t="s">
        <v>5</v>
      </c>
      <c r="DPB26" s="3" t="s">
        <v>5</v>
      </c>
      <c r="DPC26" s="3" t="s">
        <v>5</v>
      </c>
      <c r="DPD26" s="3">
        <v>5.0865999999999998</v>
      </c>
      <c r="DPE26" s="3" t="s">
        <v>2792</v>
      </c>
      <c r="DPF26" s="3">
        <v>7.1623999999999999</v>
      </c>
      <c r="DPG26" s="3" t="s">
        <v>5</v>
      </c>
      <c r="DPH26" s="3" t="s">
        <v>5</v>
      </c>
      <c r="DPI26" s="3" t="s">
        <v>5</v>
      </c>
      <c r="DPJ26" s="3" t="s">
        <v>5</v>
      </c>
      <c r="DPK26" s="3">
        <v>8.1234000000000002</v>
      </c>
      <c r="DPL26" s="3">
        <v>5.1988000000000003</v>
      </c>
      <c r="DPM26" s="3" t="s">
        <v>5</v>
      </c>
      <c r="DPN26" s="3" t="s">
        <v>5</v>
      </c>
      <c r="DPO26" s="3">
        <v>5.5628000000000002</v>
      </c>
      <c r="DPP26" s="3">
        <v>5.5277000000000003</v>
      </c>
      <c r="DPQ26" s="3" t="s">
        <v>5</v>
      </c>
      <c r="DPR26" s="3">
        <v>4.9089</v>
      </c>
      <c r="DPS26" s="3">
        <v>5.5237999999999996</v>
      </c>
      <c r="DPT26" s="3">
        <v>6.0705</v>
      </c>
      <c r="DPU26" s="3">
        <v>5.6017000000000001</v>
      </c>
      <c r="DPV26" s="3" t="s">
        <v>5</v>
      </c>
      <c r="DPW26" s="3" t="s">
        <v>5</v>
      </c>
      <c r="DPX26" s="3">
        <v>7.9305000000000003</v>
      </c>
      <c r="DPY26" s="3">
        <v>5.7169999999999996</v>
      </c>
      <c r="DPZ26" s="3">
        <v>4.0476999999999999</v>
      </c>
      <c r="DQA26" s="3">
        <v>3.9550999999999998</v>
      </c>
      <c r="DQB26" s="3">
        <v>4.3949999999999996</v>
      </c>
      <c r="DQC26" s="3" t="s">
        <v>5</v>
      </c>
      <c r="DQD26" s="3" t="s">
        <v>5</v>
      </c>
      <c r="DQE26" s="3">
        <v>5.0597000000000003</v>
      </c>
      <c r="DQF26" s="3">
        <v>4.9119000000000002</v>
      </c>
      <c r="DQG26" s="3">
        <v>4.8855000000000004</v>
      </c>
      <c r="DQH26" s="3">
        <v>5.367</v>
      </c>
      <c r="DQI26" s="3" t="s">
        <v>5</v>
      </c>
      <c r="DQJ26" s="3" t="s">
        <v>5</v>
      </c>
      <c r="DQK26" s="3">
        <v>5.1920999999999999</v>
      </c>
      <c r="DQL26" s="3" t="s">
        <v>5</v>
      </c>
      <c r="DQM26" s="3" t="s">
        <v>5</v>
      </c>
      <c r="DQN26" s="3" t="s">
        <v>5</v>
      </c>
      <c r="DQO26" s="3" t="s">
        <v>5</v>
      </c>
      <c r="DQP26" s="3">
        <v>4.0507999999999997</v>
      </c>
      <c r="DQQ26" s="3">
        <v>6.7111000000000001</v>
      </c>
      <c r="DQR26" s="3" t="s">
        <v>5</v>
      </c>
      <c r="DQS26" s="3" t="s">
        <v>5</v>
      </c>
      <c r="DQT26" s="3">
        <v>2.6267</v>
      </c>
      <c r="DQU26" s="3" t="s">
        <v>5</v>
      </c>
      <c r="DQV26" s="3" t="s">
        <v>5</v>
      </c>
      <c r="DQW26" s="3">
        <v>5.6795999999999998</v>
      </c>
      <c r="DQX26" s="3" t="s">
        <v>5</v>
      </c>
      <c r="DQY26" s="3" t="s">
        <v>5</v>
      </c>
      <c r="DQZ26" s="3" t="s">
        <v>5</v>
      </c>
      <c r="DRA26" s="3" t="s">
        <v>5</v>
      </c>
      <c r="DRB26" s="3">
        <v>4.0416999999999996</v>
      </c>
      <c r="DRC26" s="3">
        <v>4.3319000000000001</v>
      </c>
      <c r="DRD26" s="3" t="s">
        <v>5</v>
      </c>
      <c r="DRE26" s="3" t="s">
        <v>5</v>
      </c>
      <c r="DRF26" s="3">
        <v>4.5841000000000003</v>
      </c>
      <c r="DRG26" s="3">
        <v>5.3689</v>
      </c>
      <c r="DRH26" s="3">
        <v>5.3132999999999999</v>
      </c>
      <c r="DRI26" s="3">
        <v>3.7847</v>
      </c>
      <c r="DRJ26" s="3">
        <v>1.0873999999999999</v>
      </c>
      <c r="DRK26" s="3">
        <v>4.4592000000000001</v>
      </c>
      <c r="DRL26" s="3">
        <v>4.8752000000000004</v>
      </c>
      <c r="DRM26" s="3">
        <v>3.9702000000000002</v>
      </c>
      <c r="DRN26" s="3">
        <v>4.6959</v>
      </c>
      <c r="DRO26" s="3">
        <v>4.3108000000000004</v>
      </c>
      <c r="DRP26" s="3">
        <v>6.6654</v>
      </c>
      <c r="DRQ26" s="3">
        <v>4.4265999999999996</v>
      </c>
      <c r="DRR26" s="3">
        <v>5.3830999999999998</v>
      </c>
      <c r="DRS26" s="3">
        <v>5.2705000000000002</v>
      </c>
      <c r="DRT26" s="3">
        <v>4.7491000000000003</v>
      </c>
      <c r="DRU26" s="3" t="s">
        <v>5</v>
      </c>
      <c r="DRV26" s="3">
        <v>4.1905999999999999</v>
      </c>
      <c r="DRW26" s="3" t="s">
        <v>5</v>
      </c>
      <c r="DRX26" s="3" t="s">
        <v>5</v>
      </c>
      <c r="DRY26" s="3" t="s">
        <v>5</v>
      </c>
      <c r="DRZ26" s="3">
        <v>4.6051000000000002</v>
      </c>
      <c r="DSA26" s="3" t="s">
        <v>5</v>
      </c>
      <c r="DSB26" s="3" t="s">
        <v>5</v>
      </c>
      <c r="DSC26" s="3" t="s">
        <v>5</v>
      </c>
      <c r="DSD26" s="3">
        <v>6.7683</v>
      </c>
      <c r="DSE26" s="3" t="s">
        <v>5</v>
      </c>
      <c r="DSF26" s="3">
        <v>4.8928000000000003</v>
      </c>
      <c r="DSG26" s="3">
        <v>5.1498999999999997</v>
      </c>
      <c r="DSH26" s="3">
        <v>4.8785999999999996</v>
      </c>
      <c r="DSI26" s="3" t="s">
        <v>5</v>
      </c>
      <c r="DSJ26" s="3">
        <v>5.1864999999999997</v>
      </c>
      <c r="DSK26" s="3" t="s">
        <v>5</v>
      </c>
      <c r="DSL26" s="3">
        <v>2.5908000000000002</v>
      </c>
      <c r="DSM26" s="3">
        <v>5.2266000000000004</v>
      </c>
      <c r="DSN26" s="3">
        <v>6.9420999999999999</v>
      </c>
      <c r="DSO26" s="3">
        <v>4.9397000000000002</v>
      </c>
      <c r="DSP26" s="3">
        <v>4.58</v>
      </c>
      <c r="DSQ26" s="3">
        <v>5.7619999999999996</v>
      </c>
      <c r="DSR26" s="3">
        <v>5.6540999999999997</v>
      </c>
      <c r="DSS26" s="3">
        <v>6.1249000000000002</v>
      </c>
      <c r="DST26" s="3">
        <v>4.1965000000000003</v>
      </c>
      <c r="DSU26" s="3">
        <v>5.7050000000000001</v>
      </c>
      <c r="DSV26" s="3">
        <v>3.8325</v>
      </c>
      <c r="DSW26" s="3">
        <v>7.7819000000000003</v>
      </c>
      <c r="DSX26" s="3">
        <v>5.6814</v>
      </c>
      <c r="DSY26" s="3">
        <v>4.9733000000000001</v>
      </c>
      <c r="DSZ26" s="3">
        <v>2.1000000000000001E-2</v>
      </c>
      <c r="DTA26" s="3">
        <v>4.4954000000000001</v>
      </c>
      <c r="DTB26" s="3">
        <v>6.1942000000000004</v>
      </c>
      <c r="DTC26" s="3">
        <v>4.4678000000000004</v>
      </c>
      <c r="DTD26" s="3">
        <v>4.8547000000000002</v>
      </c>
      <c r="DTE26" s="3">
        <v>3.9434999999999998</v>
      </c>
      <c r="DTF26" s="3">
        <v>4.0933000000000002</v>
      </c>
      <c r="DTG26" s="3">
        <v>5.1033999999999997</v>
      </c>
      <c r="DTH26" s="3">
        <v>6.3696999999999999</v>
      </c>
      <c r="DTI26" s="3">
        <v>8.3803999999999998</v>
      </c>
      <c r="DTJ26" s="3">
        <v>4.0373999999999999</v>
      </c>
      <c r="DTK26" s="3">
        <v>6.4878</v>
      </c>
      <c r="DTL26" s="3">
        <v>5.7548000000000004</v>
      </c>
      <c r="DTM26" s="3">
        <v>4.4028</v>
      </c>
      <c r="DTN26" s="3">
        <v>4.2771999999999997</v>
      </c>
      <c r="DTO26" s="3">
        <v>4.6680000000000001</v>
      </c>
      <c r="DTP26" s="3">
        <v>4.0401999999999996</v>
      </c>
      <c r="DTQ26" s="3">
        <v>5.5320999999999998</v>
      </c>
      <c r="DTR26" s="3">
        <v>4.5548000000000002</v>
      </c>
      <c r="DTS26" s="3">
        <v>6.1052</v>
      </c>
      <c r="DTT26" s="3">
        <v>3.9163000000000001</v>
      </c>
      <c r="DTU26" s="3">
        <v>4.5507</v>
      </c>
      <c r="DTV26" s="3">
        <v>5.0448000000000004</v>
      </c>
      <c r="DTW26" s="3">
        <v>4.5140000000000002</v>
      </c>
      <c r="DTX26" s="3">
        <v>5.0633999999999997</v>
      </c>
      <c r="DTY26" s="3">
        <v>5.1089000000000002</v>
      </c>
      <c r="DTZ26" s="3">
        <v>5.9528999999999996</v>
      </c>
      <c r="DUA26" s="3">
        <v>5.5339999999999998</v>
      </c>
      <c r="DUB26" s="3">
        <v>5.3059000000000003</v>
      </c>
      <c r="DUC26" s="3">
        <v>6.2565</v>
      </c>
      <c r="DUD26" s="3">
        <v>5.9165000000000001</v>
      </c>
      <c r="DUE26" s="3">
        <v>4.8136000000000001</v>
      </c>
      <c r="DUF26" s="3">
        <v>5.0892999999999997</v>
      </c>
      <c r="DUG26" s="3">
        <v>5.3308999999999997</v>
      </c>
      <c r="DUH26" s="3">
        <v>4.8506999999999998</v>
      </c>
      <c r="DUI26" s="3">
        <v>5.0331999999999999</v>
      </c>
      <c r="DUJ26" s="3">
        <v>5.0509000000000004</v>
      </c>
      <c r="DUK26" s="3">
        <v>4.4596999999999998</v>
      </c>
      <c r="DUL26" s="3">
        <v>4.8952</v>
      </c>
      <c r="DUM26" s="3">
        <v>6.0393999999999997</v>
      </c>
      <c r="DUN26" s="3">
        <v>4.2968000000000002</v>
      </c>
      <c r="DUO26" s="3">
        <v>5.5449999999999999</v>
      </c>
      <c r="DUP26" s="3">
        <v>4.9480000000000004</v>
      </c>
      <c r="DUQ26" s="3">
        <v>5.1048</v>
      </c>
      <c r="DUR26" s="3">
        <v>4.7884000000000002</v>
      </c>
      <c r="DUS26" s="3">
        <v>4.3852000000000002</v>
      </c>
      <c r="DUT26" s="3">
        <v>6.1466000000000003</v>
      </c>
      <c r="DUU26" s="3">
        <v>5.7058</v>
      </c>
      <c r="DUV26" s="3">
        <v>3.5263</v>
      </c>
      <c r="DUW26" s="3">
        <v>6.3289999999999997</v>
      </c>
      <c r="DUX26" s="3">
        <v>5.4240000000000004</v>
      </c>
      <c r="DUY26" s="3">
        <v>5.9634</v>
      </c>
      <c r="DUZ26" s="3">
        <v>5.1327999999999996</v>
      </c>
      <c r="DVA26" s="3">
        <v>5.4814999999999996</v>
      </c>
      <c r="DVB26" s="3">
        <v>5.6437999999999997</v>
      </c>
      <c r="DVC26" s="3">
        <v>5.8442999999999996</v>
      </c>
      <c r="DVD26" s="3">
        <v>5.2545999999999999</v>
      </c>
      <c r="DVE26" s="3">
        <v>5.1418999999999997</v>
      </c>
      <c r="DVF26" s="3">
        <v>6.0141</v>
      </c>
      <c r="DVG26" s="3">
        <v>5.9733999999999998</v>
      </c>
      <c r="DVH26" s="3">
        <v>5.6323999999999996</v>
      </c>
      <c r="DVI26" s="3">
        <v>5.1584000000000003</v>
      </c>
      <c r="DVJ26" s="3">
        <v>5.0058999999999996</v>
      </c>
      <c r="DVK26" s="3">
        <v>5.5136000000000003</v>
      </c>
      <c r="DVL26" s="3">
        <v>7.8067000000000002</v>
      </c>
      <c r="DVM26" s="3">
        <v>7.5162000000000004</v>
      </c>
      <c r="DVN26" s="3">
        <v>4.9591000000000003</v>
      </c>
      <c r="DVO26" s="3">
        <v>3.8105000000000002</v>
      </c>
      <c r="DVP26" s="3">
        <v>5.24</v>
      </c>
      <c r="DVQ26" s="3">
        <v>5.7516999999999996</v>
      </c>
      <c r="DVR26" s="3">
        <v>6.3543000000000003</v>
      </c>
      <c r="DVS26" s="3">
        <v>5.6177999999999999</v>
      </c>
      <c r="DVT26" s="3">
        <v>5.4318</v>
      </c>
      <c r="DVU26" s="3">
        <v>5.0461</v>
      </c>
      <c r="DVV26" s="3">
        <v>5.7820999999999998</v>
      </c>
      <c r="DVW26" s="3">
        <v>5.9189999999999996</v>
      </c>
      <c r="DVX26" s="3">
        <v>3.2795000000000001</v>
      </c>
      <c r="DVY26" s="3">
        <v>4.8288000000000002</v>
      </c>
      <c r="DVZ26" s="3">
        <v>5.3959000000000001</v>
      </c>
      <c r="DWA26" s="3">
        <v>4.21</v>
      </c>
      <c r="DWB26" s="3">
        <v>4.5506000000000002</v>
      </c>
      <c r="DWC26" s="3">
        <v>4.2659000000000002</v>
      </c>
      <c r="DWD26" s="3">
        <v>5.1535000000000002</v>
      </c>
      <c r="DWE26" s="3">
        <v>4.8175999999999997</v>
      </c>
      <c r="DWF26" s="3">
        <v>6.5731000000000002</v>
      </c>
      <c r="DWG26" s="3">
        <v>5.5217000000000001</v>
      </c>
      <c r="DWH26" s="3">
        <v>5.6032000000000002</v>
      </c>
      <c r="DWI26" s="3">
        <v>5.3898999999999999</v>
      </c>
      <c r="DWJ26" s="3">
        <v>4.7786999999999997</v>
      </c>
      <c r="DWK26" s="3">
        <v>5.4123000000000001</v>
      </c>
      <c r="DWL26" s="3">
        <v>4.8303000000000003</v>
      </c>
      <c r="DWM26" s="3">
        <v>4.5309999999999997</v>
      </c>
      <c r="DWN26" s="3">
        <v>5.3490000000000002</v>
      </c>
      <c r="DWO26" s="3">
        <v>4.5602999999999998</v>
      </c>
      <c r="DWP26" s="3">
        <v>5.7342000000000004</v>
      </c>
      <c r="DWQ26" s="3">
        <v>4.4161999999999999</v>
      </c>
      <c r="DWR26" s="3">
        <v>4.7126000000000001</v>
      </c>
      <c r="DWS26" s="3">
        <v>5.4054000000000002</v>
      </c>
      <c r="DWT26" s="3">
        <v>4.8121999999999998</v>
      </c>
      <c r="DWU26" s="3">
        <v>3.4346000000000001</v>
      </c>
      <c r="DWV26" s="3">
        <v>6.3541999999999996</v>
      </c>
      <c r="DWW26" s="3">
        <v>5.0016999999999996</v>
      </c>
      <c r="DWX26" s="3">
        <v>5.5663</v>
      </c>
      <c r="DWY26" s="3">
        <v>4.9481999999999999</v>
      </c>
      <c r="DWZ26" s="3">
        <v>4.7716000000000003</v>
      </c>
      <c r="DXA26" s="3">
        <v>5.2088000000000001</v>
      </c>
      <c r="DXB26" s="3">
        <v>4.4226999999999999</v>
      </c>
      <c r="DXC26" s="3">
        <v>7.1132</v>
      </c>
      <c r="DXD26" s="3">
        <v>5.2801999999999998</v>
      </c>
      <c r="DXE26" s="3">
        <v>4.8090999999999999</v>
      </c>
      <c r="DXF26" s="3">
        <v>5.2286000000000001</v>
      </c>
      <c r="DXG26" s="3">
        <v>5.9854000000000003</v>
      </c>
      <c r="DXH26" s="3">
        <v>5.5457999999999998</v>
      </c>
      <c r="DXI26" s="3">
        <v>5.1698000000000004</v>
      </c>
      <c r="DXJ26" s="3">
        <v>5.8160999999999996</v>
      </c>
      <c r="DXK26" s="3">
        <v>4.0949999999999998</v>
      </c>
      <c r="DXL26" s="3">
        <v>4.6031000000000004</v>
      </c>
      <c r="DXM26" s="3">
        <v>5.8460000000000001</v>
      </c>
      <c r="DXN26" s="3">
        <v>5.0789</v>
      </c>
      <c r="DXO26" s="3">
        <v>4.4020000000000001</v>
      </c>
      <c r="DXP26" s="3">
        <v>4.0467000000000004</v>
      </c>
      <c r="DXQ26" s="3">
        <v>5.0778999999999996</v>
      </c>
      <c r="DXR26" s="3">
        <v>4.5549999999999997</v>
      </c>
      <c r="DXS26" s="3">
        <v>5.5115999999999996</v>
      </c>
      <c r="DXT26" s="3">
        <v>5.1482999999999999</v>
      </c>
      <c r="DXU26" s="3">
        <v>4.4000000000000004</v>
      </c>
      <c r="DXV26" s="3">
        <v>4.1555</v>
      </c>
      <c r="DXW26" s="3">
        <v>5.7866</v>
      </c>
      <c r="DXX26" s="3">
        <v>5.2804000000000002</v>
      </c>
      <c r="DXY26" s="3">
        <v>4.5362999999999998</v>
      </c>
      <c r="DXZ26" s="3">
        <v>6.3327</v>
      </c>
      <c r="DYA26" s="3">
        <v>4.8933999999999997</v>
      </c>
      <c r="DYB26" s="3">
        <v>5.2443</v>
      </c>
      <c r="DYC26" s="3">
        <v>3.5918000000000001</v>
      </c>
      <c r="DYD26" s="3">
        <v>5.4603000000000002</v>
      </c>
      <c r="DYE26" s="3">
        <v>5.1390000000000002</v>
      </c>
      <c r="DYF26" s="3">
        <v>3.3504</v>
      </c>
      <c r="DYG26" s="3">
        <v>4.9577999999999998</v>
      </c>
      <c r="DYH26" s="3">
        <v>5.0791000000000004</v>
      </c>
      <c r="DYI26" s="3">
        <v>4.4583000000000004</v>
      </c>
      <c r="DYJ26" s="3">
        <v>4.5909000000000004</v>
      </c>
      <c r="DYK26" s="3">
        <v>4.9504999999999999</v>
      </c>
      <c r="DYL26" s="3">
        <v>5.2911000000000001</v>
      </c>
      <c r="DYM26" s="3">
        <v>5.8064</v>
      </c>
      <c r="DYN26" s="3">
        <v>8.1608999999999998</v>
      </c>
      <c r="DYO26" s="3">
        <v>5.4406999999999996</v>
      </c>
      <c r="DYP26" s="3">
        <v>5.3407</v>
      </c>
      <c r="DYQ26" s="3">
        <v>4.9865000000000004</v>
      </c>
      <c r="DYR26" s="3">
        <v>5.3136999999999999</v>
      </c>
      <c r="DYS26" s="3">
        <v>5.2031000000000001</v>
      </c>
      <c r="DYT26" s="3">
        <v>5.4923999999999999</v>
      </c>
      <c r="DYU26" s="3">
        <v>5.4371</v>
      </c>
      <c r="DYV26" s="3">
        <v>6.4915000000000003</v>
      </c>
      <c r="DYW26" s="3">
        <v>6.1600999999999999</v>
      </c>
      <c r="DYX26" s="3">
        <v>7.9474999999999998</v>
      </c>
      <c r="DYY26" s="3">
        <v>6.5952999999999999</v>
      </c>
      <c r="DYZ26" s="3">
        <v>6.0225999999999997</v>
      </c>
      <c r="DZA26" s="3">
        <v>6.6078999999999999</v>
      </c>
      <c r="DZB26" s="3">
        <v>7.1703000000000001</v>
      </c>
      <c r="DZC26" s="3">
        <v>7.03</v>
      </c>
      <c r="DZD26" s="3">
        <v>4.6801000000000004</v>
      </c>
      <c r="DZE26" s="3">
        <v>4.2150999999999996</v>
      </c>
      <c r="DZF26" s="3">
        <v>6.0157999999999996</v>
      </c>
      <c r="DZG26" s="3">
        <v>6.9298000000000002</v>
      </c>
      <c r="DZH26" s="3">
        <v>5.8893000000000004</v>
      </c>
      <c r="DZI26" s="3">
        <v>5.4606000000000003</v>
      </c>
      <c r="DZJ26" s="3">
        <v>5.9314</v>
      </c>
      <c r="DZK26" s="3">
        <v>5.7542</v>
      </c>
      <c r="DZL26" s="3">
        <v>7.9040999999999997</v>
      </c>
      <c r="DZM26" s="3">
        <v>6.9528999999999996</v>
      </c>
      <c r="DZN26" s="3">
        <v>6.7106000000000003</v>
      </c>
      <c r="DZO26" s="3">
        <v>3.9582999999999999</v>
      </c>
      <c r="DZP26" s="3">
        <v>4.8724999999999996</v>
      </c>
      <c r="DZQ26" s="3">
        <v>7.7160000000000002</v>
      </c>
      <c r="DZR26" s="3">
        <v>5.5519999999999996</v>
      </c>
      <c r="DZS26" s="3">
        <v>7.9787999999999997</v>
      </c>
      <c r="DZT26" s="3">
        <v>7.2320000000000002</v>
      </c>
      <c r="DZU26" s="3">
        <v>7.1570999999999998</v>
      </c>
      <c r="DZV26" s="3">
        <v>5.3804999999999996</v>
      </c>
      <c r="DZW26" s="3">
        <v>6.4221000000000004</v>
      </c>
      <c r="DZX26" s="3">
        <v>6.9890999999999996</v>
      </c>
      <c r="DZY26" s="3">
        <v>5.1456</v>
      </c>
      <c r="DZZ26" s="3">
        <v>4.8327999999999998</v>
      </c>
      <c r="EAA26" s="3">
        <v>5.6280000000000001</v>
      </c>
      <c r="EAB26" s="3">
        <v>5.734</v>
      </c>
      <c r="EAC26" s="3">
        <v>4.7237999999999998</v>
      </c>
      <c r="EAD26" s="3">
        <v>7.4859999999999998</v>
      </c>
      <c r="EAE26" s="3">
        <v>5.3837000000000002</v>
      </c>
      <c r="EAF26" s="3">
        <v>4.1909000000000001</v>
      </c>
      <c r="EAG26" s="3">
        <v>4.2824999999999998</v>
      </c>
      <c r="EAH26" s="3">
        <v>6.5949999999999998</v>
      </c>
      <c r="EAI26" s="3">
        <v>7.3066000000000004</v>
      </c>
      <c r="EAJ26" s="3">
        <v>6.3811</v>
      </c>
      <c r="EAK26" s="3">
        <v>5.9904999999999999</v>
      </c>
      <c r="EAL26" s="3">
        <v>6.0765000000000002</v>
      </c>
      <c r="EAM26" s="3">
        <v>5.5574000000000003</v>
      </c>
      <c r="EAN26" s="3">
        <v>4.9233000000000002</v>
      </c>
      <c r="EAO26" s="3">
        <v>5.4176000000000002</v>
      </c>
      <c r="EAP26" s="3">
        <v>6.4988999999999999</v>
      </c>
      <c r="EAQ26" s="3">
        <v>6.3691000000000004</v>
      </c>
      <c r="EAR26" s="3">
        <v>6.0290999999999997</v>
      </c>
      <c r="EAS26" s="3">
        <v>7.4241000000000001</v>
      </c>
      <c r="EAT26" s="3">
        <v>5.8</v>
      </c>
      <c r="EAU26" s="3">
        <v>5.9706000000000001</v>
      </c>
      <c r="EAV26" s="3">
        <v>4.9286000000000003</v>
      </c>
      <c r="EAW26" s="3">
        <v>4.5830000000000002</v>
      </c>
      <c r="EAX26" s="3">
        <v>6.7573999999999996</v>
      </c>
      <c r="EAY26" s="3">
        <v>5.3761999999999999</v>
      </c>
      <c r="EAZ26" s="3">
        <v>4.6191000000000004</v>
      </c>
      <c r="EBA26" s="3">
        <v>7.0102000000000002</v>
      </c>
      <c r="EBB26" s="3">
        <v>5.1052999999999997</v>
      </c>
      <c r="EBC26" s="3">
        <v>7.0804</v>
      </c>
      <c r="EBD26" s="3">
        <v>7.5172999999999996</v>
      </c>
      <c r="EBE26" s="3">
        <v>5.1429</v>
      </c>
      <c r="EBF26" s="3">
        <v>5.4287999999999998</v>
      </c>
      <c r="EBG26" s="3">
        <v>5.3601000000000001</v>
      </c>
      <c r="EBH26" s="3">
        <v>6.9595000000000002</v>
      </c>
      <c r="EBI26" s="3">
        <v>6.3548</v>
      </c>
      <c r="EBJ26" s="3">
        <v>7.3390000000000004</v>
      </c>
      <c r="EBK26" s="3">
        <v>8.8579000000000008</v>
      </c>
      <c r="EBL26" s="3">
        <v>3.758</v>
      </c>
      <c r="EBM26" s="3">
        <v>5.3840000000000003</v>
      </c>
      <c r="EBN26" s="3">
        <v>7.3041</v>
      </c>
      <c r="EBO26" s="3">
        <v>5.7576000000000001</v>
      </c>
      <c r="EBP26" s="3">
        <v>6.2889999999999997</v>
      </c>
      <c r="EBQ26" s="3">
        <v>4.7392000000000003</v>
      </c>
      <c r="EBR26" s="3">
        <v>6.9726999999999997</v>
      </c>
      <c r="EBS26" s="3">
        <v>5.5625</v>
      </c>
      <c r="EBT26" s="3">
        <v>5.9524999999999997</v>
      </c>
      <c r="EBU26" s="3">
        <v>7.0785999999999998</v>
      </c>
      <c r="EBV26" s="3">
        <v>6.8903999999999996</v>
      </c>
      <c r="EBW26" s="3">
        <v>4.4474999999999998</v>
      </c>
      <c r="EBX26" s="3">
        <v>5.4969000000000001</v>
      </c>
      <c r="EBY26" s="3">
        <v>5.0519999999999996</v>
      </c>
      <c r="EBZ26" s="3">
        <v>6.7077999999999998</v>
      </c>
      <c r="ECA26" s="3">
        <v>4.0293999999999999</v>
      </c>
      <c r="ECB26" s="3">
        <v>6.0175000000000001</v>
      </c>
      <c r="ECC26" s="3">
        <v>5.8140999999999998</v>
      </c>
      <c r="ECD26" s="3">
        <v>7.0180999999999996</v>
      </c>
      <c r="ECE26" s="3">
        <v>4.1900000000000004</v>
      </c>
      <c r="ECF26" s="3">
        <v>7.2843</v>
      </c>
      <c r="ECG26" s="3">
        <v>7.7717000000000001</v>
      </c>
      <c r="ECH26" s="3">
        <v>6.6745000000000001</v>
      </c>
      <c r="ECI26" s="3">
        <v>7.5656999999999996</v>
      </c>
      <c r="ECJ26" s="3">
        <v>5.2477</v>
      </c>
      <c r="ECK26" s="3">
        <v>5.0888999999999998</v>
      </c>
      <c r="ECL26" s="3">
        <v>8.0642999999999994</v>
      </c>
      <c r="ECM26" s="3">
        <v>4.8250000000000002</v>
      </c>
      <c r="ECN26" s="3">
        <v>6.4695</v>
      </c>
      <c r="ECO26" s="3">
        <v>6.2046000000000001</v>
      </c>
      <c r="ECP26" s="3">
        <v>6.5148999999999999</v>
      </c>
      <c r="ECQ26" s="3">
        <v>5.665</v>
      </c>
      <c r="ECR26" s="3">
        <v>6.4454000000000002</v>
      </c>
      <c r="ECS26" s="3">
        <v>5.7655000000000003</v>
      </c>
      <c r="ECT26" s="3">
        <v>8.0192999999999994</v>
      </c>
      <c r="ECU26" s="3">
        <v>5.4295</v>
      </c>
      <c r="ECV26" s="3" t="s">
        <v>5</v>
      </c>
      <c r="ECW26" s="3">
        <v>4.4958</v>
      </c>
      <c r="ECX26" s="3">
        <v>7.7826000000000004</v>
      </c>
      <c r="ECY26" s="3">
        <v>6.0961999999999996</v>
      </c>
      <c r="ECZ26" s="3">
        <v>7.4648000000000003</v>
      </c>
      <c r="EDA26" s="3">
        <v>4.5444000000000004</v>
      </c>
      <c r="EDB26" s="3">
        <v>6.7862999999999998</v>
      </c>
      <c r="EDC26" s="3">
        <v>5.3902000000000001</v>
      </c>
      <c r="EDD26" s="3">
        <v>4.4077000000000002</v>
      </c>
      <c r="EDE26" s="3">
        <v>6.3574999999999999</v>
      </c>
      <c r="EDF26" s="3">
        <v>7.1417999999999999</v>
      </c>
      <c r="EDG26" s="3">
        <v>7.1779999999999999</v>
      </c>
      <c r="EDH26" s="3">
        <v>6.3731999999999998</v>
      </c>
      <c r="EDI26" s="3">
        <v>4.6951999999999998</v>
      </c>
      <c r="EDJ26" s="3">
        <v>6.9371999999999998</v>
      </c>
      <c r="EDK26" s="3">
        <v>7.0636999999999999</v>
      </c>
      <c r="EDL26" s="3">
        <v>7.0517000000000003</v>
      </c>
      <c r="EDM26" s="3">
        <v>8.0128000000000004</v>
      </c>
      <c r="EDN26" s="3">
        <v>5.5717999999999996</v>
      </c>
      <c r="EDO26" s="3">
        <v>6.242</v>
      </c>
      <c r="EDP26" s="3">
        <v>5.4950999999999999</v>
      </c>
      <c r="EDQ26" s="3">
        <v>5.5734000000000004</v>
      </c>
      <c r="EDR26" s="3">
        <v>6.4457000000000004</v>
      </c>
      <c r="EDS26" s="3">
        <v>5.9397000000000002</v>
      </c>
      <c r="EDT26" s="3">
        <v>6.8163</v>
      </c>
      <c r="EDU26" s="3">
        <v>6.0843999999999996</v>
      </c>
      <c r="EDV26" s="3">
        <v>6.7624000000000004</v>
      </c>
      <c r="EDW26" s="3">
        <v>3.8538000000000001</v>
      </c>
      <c r="EDX26" s="3">
        <v>5.1989000000000001</v>
      </c>
      <c r="EDY26" s="3">
        <v>7.2281000000000004</v>
      </c>
      <c r="EDZ26" s="3">
        <v>5.1696999999999997</v>
      </c>
      <c r="EEA26" s="3">
        <v>6.8669000000000002</v>
      </c>
      <c r="EEB26" s="3">
        <v>6.2569999999999997</v>
      </c>
      <c r="EEC26" s="3">
        <v>5.2424999999999997</v>
      </c>
      <c r="EED26" s="3">
        <v>6.4885999999999999</v>
      </c>
      <c r="EEE26" s="3">
        <v>4.8014000000000001</v>
      </c>
      <c r="EEF26" s="3">
        <v>4.1622000000000003</v>
      </c>
      <c r="EEG26" s="3">
        <v>7.0399000000000003</v>
      </c>
      <c r="EEH26" s="3">
        <v>6.4226000000000001</v>
      </c>
      <c r="EEI26" s="3">
        <v>4.6334999999999997</v>
      </c>
      <c r="EEJ26" s="3">
        <v>6.5366999999999997</v>
      </c>
      <c r="EEK26" s="3">
        <v>6.2149000000000001</v>
      </c>
      <c r="EEL26" s="3">
        <v>5.1660000000000004</v>
      </c>
      <c r="EEM26" s="3">
        <v>6.1379999999999999</v>
      </c>
      <c r="EEN26" s="3">
        <v>5.2377000000000002</v>
      </c>
      <c r="EEO26" s="3">
        <v>5.4930000000000003</v>
      </c>
      <c r="EEP26" s="3">
        <v>8.4428999999999998</v>
      </c>
      <c r="EEQ26" s="3">
        <v>6.9210000000000003</v>
      </c>
      <c r="EER26" s="3">
        <v>6.8503999999999996</v>
      </c>
      <c r="EES26" s="3" t="s">
        <v>5</v>
      </c>
      <c r="EET26" s="3">
        <v>5.2144000000000004</v>
      </c>
      <c r="EEU26" s="3">
        <v>5.4873000000000003</v>
      </c>
      <c r="EEV26" s="3">
        <v>6.1647999999999996</v>
      </c>
      <c r="EEW26" s="3">
        <v>4.5115999999999996</v>
      </c>
      <c r="EEX26" s="3">
        <v>4.7080000000000002</v>
      </c>
      <c r="EEY26" s="3">
        <v>6.2572999999999999</v>
      </c>
      <c r="EEZ26" s="3">
        <v>4.4782000000000002</v>
      </c>
      <c r="EFA26" s="3">
        <v>5.4871999999999996</v>
      </c>
      <c r="EFB26" s="3">
        <v>4.8144</v>
      </c>
      <c r="EFC26" s="3">
        <v>6.2343000000000002</v>
      </c>
      <c r="EFD26" s="3">
        <v>7.2336999999999998</v>
      </c>
      <c r="EFE26" s="3">
        <v>7.3531000000000004</v>
      </c>
      <c r="EFF26" s="3">
        <v>5.8255999999999997</v>
      </c>
      <c r="EFG26" s="3">
        <v>5.5297000000000001</v>
      </c>
      <c r="EFH26" s="3">
        <v>5.0606999999999998</v>
      </c>
      <c r="EFI26" s="3">
        <v>7.2657999999999996</v>
      </c>
      <c r="EFJ26" s="3">
        <v>5.7409999999999997</v>
      </c>
      <c r="EFK26" s="3">
        <v>6.8190999999999997</v>
      </c>
      <c r="EFL26" s="3">
        <v>6.1685999999999996</v>
      </c>
      <c r="EFM26" s="3">
        <v>4.8507999999999996</v>
      </c>
      <c r="EFN26" s="3">
        <v>6.7085999999999997</v>
      </c>
      <c r="EFO26" s="3">
        <v>3.8012999999999999</v>
      </c>
      <c r="EFP26" s="3">
        <v>4.2626999999999997</v>
      </c>
      <c r="EFQ26" s="3">
        <v>5.6159999999999997</v>
      </c>
      <c r="EFR26" s="3">
        <v>4.7952000000000004</v>
      </c>
      <c r="EFS26" s="3">
        <v>4.0785999999999998</v>
      </c>
      <c r="EFT26" s="3">
        <v>4.9775</v>
      </c>
      <c r="EFU26" s="3">
        <v>5.3007999999999997</v>
      </c>
      <c r="EFV26" s="3">
        <v>5.1877000000000004</v>
      </c>
      <c r="EFW26" s="3">
        <v>5.4302999999999999</v>
      </c>
      <c r="EFX26" s="3">
        <v>5.5236999999999998</v>
      </c>
      <c r="EFY26" s="3">
        <v>5.8707000000000003</v>
      </c>
      <c r="EFZ26" s="3">
        <v>6.7371999999999996</v>
      </c>
      <c r="EGA26" s="3">
        <v>4.4675000000000002</v>
      </c>
      <c r="EGB26" s="3">
        <v>5.6098999999999997</v>
      </c>
      <c r="EGC26" s="3">
        <v>4.2977999999999996</v>
      </c>
      <c r="EGD26" s="3">
        <v>5.5319000000000003</v>
      </c>
      <c r="EGE26" s="3">
        <v>4.9767000000000001</v>
      </c>
      <c r="EGF26" s="3">
        <v>4.4454000000000002</v>
      </c>
      <c r="EGG26" s="3">
        <v>5.6763000000000003</v>
      </c>
      <c r="EGH26" s="3">
        <v>5.27</v>
      </c>
      <c r="EGI26" s="3">
        <v>5.4724000000000004</v>
      </c>
      <c r="EGJ26" s="3">
        <v>4.3269000000000002</v>
      </c>
      <c r="EGK26" s="3">
        <v>5.8114999999999997</v>
      </c>
      <c r="EGL26" s="3">
        <v>5.6532</v>
      </c>
      <c r="EGM26" s="3">
        <v>5.8922999999999996</v>
      </c>
      <c r="EGN26" s="3">
        <v>4.58</v>
      </c>
      <c r="EGO26" s="3">
        <v>4.8536000000000001</v>
      </c>
      <c r="EGP26" s="3">
        <v>4.3670999999999998</v>
      </c>
      <c r="EGQ26" s="3">
        <v>5.3095999999999997</v>
      </c>
      <c r="EGR26" s="3">
        <v>4.0247999999999999</v>
      </c>
      <c r="EGS26" s="3">
        <v>5.6615000000000002</v>
      </c>
      <c r="EGT26" s="3">
        <v>5.8208000000000002</v>
      </c>
      <c r="EGU26" s="3">
        <v>3.9527000000000001</v>
      </c>
      <c r="EGV26" s="3">
        <v>5.2465999999999999</v>
      </c>
      <c r="EGW26" s="3">
        <v>5.0111999999999997</v>
      </c>
      <c r="EGX26" s="3">
        <v>4.2956000000000003</v>
      </c>
      <c r="EGY26" s="3">
        <v>3.8887999999999998</v>
      </c>
      <c r="EGZ26" s="3">
        <v>6.1231999999999998</v>
      </c>
      <c r="EHA26" s="3">
        <v>4.9595000000000002</v>
      </c>
      <c r="EHB26" s="3">
        <v>5.9465000000000003</v>
      </c>
      <c r="EHC26" s="3">
        <v>4.0773000000000001</v>
      </c>
      <c r="EHD26" s="3">
        <v>6.2465999999999999</v>
      </c>
      <c r="EHE26" s="3">
        <v>4.9036999999999997</v>
      </c>
      <c r="EHF26" s="3">
        <v>5.0271999999999997</v>
      </c>
      <c r="EHG26" s="3">
        <v>5.2830000000000004</v>
      </c>
      <c r="EHH26" s="3">
        <v>4.0385</v>
      </c>
      <c r="EHI26" s="3">
        <v>5.5338000000000003</v>
      </c>
      <c r="EHJ26" s="3">
        <v>5.6489000000000003</v>
      </c>
      <c r="EHK26" s="3">
        <v>4.0791000000000004</v>
      </c>
      <c r="EHL26" s="3">
        <v>5.4055999999999997</v>
      </c>
      <c r="EHM26" s="3">
        <v>3.2698</v>
      </c>
      <c r="EHN26" s="3">
        <v>5.2747999999999999</v>
      </c>
      <c r="EHO26" s="3">
        <v>0.80579999999999996</v>
      </c>
      <c r="EHP26" s="3">
        <v>5.2045000000000003</v>
      </c>
      <c r="EHQ26" s="3">
        <v>6.3956</v>
      </c>
      <c r="EHR26" s="3">
        <v>3.9296000000000002</v>
      </c>
      <c r="EHS26" s="3">
        <v>6.1448</v>
      </c>
      <c r="EHT26" s="3">
        <v>4.0606999999999998</v>
      </c>
      <c r="EHU26" s="3">
        <v>5.3460000000000001</v>
      </c>
      <c r="EHV26" s="3">
        <v>4.4798999999999998</v>
      </c>
      <c r="EHW26" s="3">
        <v>4.8723000000000001</v>
      </c>
      <c r="EHX26" s="3">
        <v>4.8681000000000001</v>
      </c>
      <c r="EHY26" s="3">
        <v>4.8076999999999996</v>
      </c>
      <c r="EHZ26" s="3">
        <v>5.3407999999999998</v>
      </c>
      <c r="EIA26" s="3">
        <v>4.8803000000000001</v>
      </c>
      <c r="EIB26" s="3">
        <v>6.9120999999999997</v>
      </c>
      <c r="EIC26" s="3">
        <v>5.9679000000000002</v>
      </c>
      <c r="EID26" s="3">
        <v>3.9799000000000002</v>
      </c>
      <c r="EIE26" s="3">
        <v>4.3335999999999997</v>
      </c>
      <c r="EIF26" s="3">
        <v>5.3425000000000002</v>
      </c>
      <c r="EIG26" s="3">
        <v>4.1319999999999997</v>
      </c>
      <c r="EIH26" s="3">
        <v>5.5808</v>
      </c>
      <c r="EII26" s="3">
        <v>5.8158000000000003</v>
      </c>
      <c r="EIJ26" s="3">
        <v>6.0068000000000001</v>
      </c>
      <c r="EIK26" s="3">
        <v>5.9429999999999996</v>
      </c>
      <c r="EIL26" s="3">
        <v>5.6143000000000001</v>
      </c>
      <c r="EIM26" s="3">
        <v>4.8387000000000002</v>
      </c>
      <c r="EIN26" s="3">
        <v>4.8585000000000003</v>
      </c>
      <c r="EIO26" s="3">
        <v>4.0210999999999997</v>
      </c>
      <c r="EIP26" s="3">
        <v>5.6048999999999998</v>
      </c>
      <c r="EIQ26" s="3">
        <v>4.7645</v>
      </c>
      <c r="EIR26" s="3">
        <v>6.8182</v>
      </c>
      <c r="EIS26" s="3">
        <v>5.4897999999999998</v>
      </c>
      <c r="EIT26" s="3">
        <v>5.2667999999999999</v>
      </c>
      <c r="EIU26" s="3">
        <v>4.4039999999999999</v>
      </c>
      <c r="EIV26" s="3">
        <v>4.6585999999999999</v>
      </c>
      <c r="EIW26" s="3">
        <v>5.8011999999999997</v>
      </c>
      <c r="EIX26" s="3">
        <v>5.0627000000000004</v>
      </c>
      <c r="EIY26" s="3">
        <v>6.0076000000000001</v>
      </c>
      <c r="EIZ26" s="3">
        <v>4.6704999999999997</v>
      </c>
      <c r="EJA26" s="3">
        <v>4.1654</v>
      </c>
      <c r="EJB26" s="3">
        <v>4.4283000000000001</v>
      </c>
      <c r="EJC26" s="3">
        <v>5.7679999999999998</v>
      </c>
      <c r="EJD26" s="3">
        <v>4.5704000000000002</v>
      </c>
      <c r="EJE26" s="3">
        <v>4.8974000000000002</v>
      </c>
      <c r="EJF26" s="3">
        <v>6.3285999999999998</v>
      </c>
      <c r="EJG26" s="3">
        <v>5.4846000000000004</v>
      </c>
      <c r="EJH26" s="3">
        <v>5.4809000000000001</v>
      </c>
      <c r="EJI26" s="3">
        <v>4.8769</v>
      </c>
      <c r="EJJ26" s="3">
        <v>6.3918999999999997</v>
      </c>
      <c r="EJK26" s="3">
        <v>4.9005000000000001</v>
      </c>
      <c r="EJL26" s="3">
        <v>5.6829999999999998</v>
      </c>
      <c r="EJM26" s="3">
        <v>6.8662999999999998</v>
      </c>
      <c r="EJN26" s="3">
        <v>4.0494000000000003</v>
      </c>
      <c r="EJO26" s="3">
        <v>5.1359000000000004</v>
      </c>
      <c r="EJP26" s="3">
        <v>5.8581000000000003</v>
      </c>
      <c r="EJQ26" s="3">
        <v>3.7524999999999999</v>
      </c>
      <c r="EJR26" s="3">
        <v>4.8070000000000004</v>
      </c>
      <c r="EJS26" s="3">
        <v>5.8182</v>
      </c>
      <c r="EJT26" s="3">
        <v>5.4314999999999998</v>
      </c>
      <c r="EJU26" s="3">
        <v>5.1016000000000004</v>
      </c>
      <c r="EJV26" s="3">
        <v>5.1593</v>
      </c>
      <c r="EJW26" s="3">
        <v>6.1853999999999996</v>
      </c>
      <c r="EJX26" s="3">
        <v>4.7066999999999997</v>
      </c>
      <c r="EJY26" s="3">
        <v>4.1555</v>
      </c>
      <c r="EJZ26" s="3">
        <v>5.5805999999999996</v>
      </c>
      <c r="EKA26" s="3">
        <v>5.9161999999999999</v>
      </c>
      <c r="EKB26" s="3">
        <v>4.6853999999999996</v>
      </c>
      <c r="EKC26" s="3">
        <v>5.4992000000000001</v>
      </c>
      <c r="EKD26" s="3">
        <v>3.9519000000000002</v>
      </c>
      <c r="EKE26" s="3">
        <v>4.6436999999999999</v>
      </c>
      <c r="EKF26" s="3">
        <v>4.8158000000000003</v>
      </c>
      <c r="EKG26" s="3">
        <v>5.4641000000000002</v>
      </c>
      <c r="EKH26" s="3">
        <v>6.3452000000000002</v>
      </c>
      <c r="EKI26" s="3">
        <v>6.4844999999999997</v>
      </c>
      <c r="EKJ26" s="3">
        <v>5.5961999999999996</v>
      </c>
      <c r="EKK26" s="3">
        <v>3.6419000000000001</v>
      </c>
      <c r="EKL26" s="3">
        <v>6.0416999999999996</v>
      </c>
      <c r="EKM26" s="3">
        <v>4.7767999999999997</v>
      </c>
      <c r="EKN26" s="3">
        <v>5.6003999999999996</v>
      </c>
      <c r="EKO26" s="3">
        <v>4.1528999999999998</v>
      </c>
      <c r="EKP26" s="3">
        <v>4.6641000000000004</v>
      </c>
      <c r="EKQ26" s="3">
        <v>5.5587999999999997</v>
      </c>
      <c r="EKR26" s="3">
        <v>4.5903</v>
      </c>
      <c r="EKS26" s="3">
        <v>3.8826000000000001</v>
      </c>
      <c r="EKT26" s="3">
        <v>4.6879</v>
      </c>
      <c r="EKU26" s="3">
        <v>5.1002000000000001</v>
      </c>
      <c r="EKV26" s="3">
        <v>5.8609</v>
      </c>
      <c r="EKW26" s="3">
        <v>5.3700999999999999</v>
      </c>
      <c r="EKX26" s="3">
        <v>6.7774000000000001</v>
      </c>
      <c r="EKY26" s="3">
        <v>5.3613999999999997</v>
      </c>
      <c r="EKZ26" s="3">
        <v>5.3342000000000001</v>
      </c>
      <c r="ELA26" s="3">
        <v>5.4836999999999998</v>
      </c>
      <c r="ELB26" s="3">
        <v>4.9275000000000002</v>
      </c>
      <c r="ELC26" s="3">
        <v>4.4931000000000001</v>
      </c>
      <c r="ELD26" s="3">
        <v>8.2316000000000003</v>
      </c>
      <c r="ELE26" s="3">
        <v>5.1593</v>
      </c>
      <c r="ELF26" s="3">
        <v>5.2553999999999998</v>
      </c>
      <c r="ELG26" s="3">
        <v>5.032</v>
      </c>
      <c r="ELH26" s="3">
        <v>8.1364000000000001</v>
      </c>
      <c r="ELI26" s="3">
        <v>5.0434999999999999</v>
      </c>
      <c r="ELJ26" s="3">
        <v>6.2329999999999997</v>
      </c>
      <c r="ELK26" s="3">
        <v>5.6543000000000001</v>
      </c>
      <c r="ELL26" s="3">
        <v>4.8151999999999999</v>
      </c>
      <c r="ELM26" s="3">
        <v>5.0754000000000001</v>
      </c>
      <c r="ELN26" s="3">
        <v>5.7523</v>
      </c>
      <c r="ELO26" s="3">
        <v>5.2674000000000003</v>
      </c>
      <c r="ELP26" s="3">
        <v>5.6106999999999996</v>
      </c>
      <c r="ELQ26" s="3">
        <v>5.0138999999999996</v>
      </c>
      <c r="ELR26" s="3">
        <v>5.6144999999999996</v>
      </c>
      <c r="ELS26" s="3">
        <v>6.0317999999999996</v>
      </c>
      <c r="ELT26" s="3">
        <v>4.7187000000000001</v>
      </c>
      <c r="ELU26" s="3">
        <v>5.5544000000000002</v>
      </c>
      <c r="ELV26" s="3">
        <v>5.0557999999999996</v>
      </c>
      <c r="ELW26" s="3">
        <v>4.2450000000000001</v>
      </c>
      <c r="ELX26" s="3">
        <v>6.3968999999999996</v>
      </c>
      <c r="ELY26" s="3">
        <v>4.9797000000000002</v>
      </c>
      <c r="ELZ26" s="3">
        <v>4.5936000000000003</v>
      </c>
      <c r="EMA26" s="3">
        <v>5.2645999999999997</v>
      </c>
      <c r="EMB26" s="3">
        <v>5.3194999999999997</v>
      </c>
      <c r="EMC26" s="3">
        <v>5.5334000000000003</v>
      </c>
      <c r="EMD26" s="3">
        <v>5.9770000000000003</v>
      </c>
      <c r="EME26" s="3">
        <v>4.5084</v>
      </c>
      <c r="EMF26" s="3">
        <v>4.5500999999999996</v>
      </c>
      <c r="EMG26" s="3">
        <v>5.9630000000000001</v>
      </c>
      <c r="EMH26" s="3">
        <v>4.0107999999999997</v>
      </c>
      <c r="EMI26" s="3">
        <v>4.5872999999999999</v>
      </c>
      <c r="EMJ26" s="3">
        <v>4.5321999999999996</v>
      </c>
      <c r="EMK26" s="3">
        <v>5.1193</v>
      </c>
      <c r="EML26" s="3">
        <v>5.3517999999999999</v>
      </c>
      <c r="EMM26" s="3">
        <v>5.1660000000000004</v>
      </c>
      <c r="EMN26" s="3">
        <v>4.1089000000000002</v>
      </c>
      <c r="EMO26" s="3">
        <v>4.6940999999999997</v>
      </c>
      <c r="EMP26" s="3">
        <v>5.2694999999999999</v>
      </c>
      <c r="EMQ26" s="3">
        <v>5.3334999999999999</v>
      </c>
      <c r="EMR26" s="3">
        <v>3.9198</v>
      </c>
      <c r="EMS26" s="3">
        <v>4.2778999999999998</v>
      </c>
      <c r="EMT26" s="3">
        <v>5.0039999999999996</v>
      </c>
      <c r="EMU26" s="3">
        <v>5.3788</v>
      </c>
      <c r="EMV26" s="3">
        <v>4.4291999999999998</v>
      </c>
      <c r="EMW26" s="3">
        <v>13.8956</v>
      </c>
      <c r="EMX26" s="3">
        <v>5.9606000000000003</v>
      </c>
      <c r="EMY26" s="3">
        <v>3.8117999999999999</v>
      </c>
      <c r="EMZ26" s="3">
        <v>4.9633000000000003</v>
      </c>
      <c r="ENA26" s="3">
        <v>6.2431000000000001</v>
      </c>
      <c r="ENB26" s="3">
        <v>5.8155000000000001</v>
      </c>
      <c r="ENC26" s="3">
        <v>5.5888999999999998</v>
      </c>
      <c r="END26" s="3">
        <v>8.0633999999999997</v>
      </c>
      <c r="ENE26" s="3">
        <v>6.8163</v>
      </c>
      <c r="ENF26" s="3">
        <v>4.5659999999999998</v>
      </c>
      <c r="ENG26" s="3">
        <v>5.8257000000000003</v>
      </c>
      <c r="ENH26" s="3">
        <v>5.5180999999999996</v>
      </c>
      <c r="ENI26" s="3">
        <v>5.2215999999999996</v>
      </c>
      <c r="ENJ26" s="3">
        <v>5.7096999999999998</v>
      </c>
      <c r="ENK26" s="3">
        <v>4.1441999999999997</v>
      </c>
      <c r="ENL26" s="3">
        <v>7.0179999999999998</v>
      </c>
      <c r="ENM26" s="3">
        <v>4.7454000000000001</v>
      </c>
      <c r="ENN26" s="3">
        <v>6.3632</v>
      </c>
      <c r="ENO26" s="3">
        <v>4.7584</v>
      </c>
      <c r="ENP26" s="3">
        <v>5.5839999999999996</v>
      </c>
      <c r="ENQ26" s="3">
        <v>6.0153999999999996</v>
      </c>
      <c r="ENR26" s="3">
        <v>5.7611999999999997</v>
      </c>
      <c r="ENS26" s="3">
        <v>9.0244</v>
      </c>
      <c r="ENT26" s="3">
        <v>9.5924999999999994</v>
      </c>
      <c r="ENU26" s="3">
        <v>5.8246000000000002</v>
      </c>
      <c r="ENV26" s="3">
        <v>5.3597000000000001</v>
      </c>
      <c r="ENW26" s="3">
        <v>9.1318000000000001</v>
      </c>
      <c r="ENX26" s="3">
        <v>5.4954999999999998</v>
      </c>
      <c r="ENY26" s="3">
        <v>7.9175000000000004</v>
      </c>
      <c r="ENZ26" s="3">
        <v>5.2381000000000002</v>
      </c>
      <c r="EOA26" s="3">
        <v>6.0157999999999996</v>
      </c>
      <c r="EOB26" s="3">
        <v>6.3216000000000001</v>
      </c>
      <c r="EOC26" s="3">
        <v>4.9417999999999997</v>
      </c>
      <c r="EOD26" s="3">
        <v>5.7813999999999997</v>
      </c>
      <c r="EOE26" s="3">
        <v>4.8902999999999999</v>
      </c>
      <c r="EOF26" s="3">
        <v>8.1996000000000002</v>
      </c>
      <c r="EOG26" s="3">
        <v>5.0235000000000003</v>
      </c>
      <c r="EOH26" s="3">
        <v>6.1760999999999999</v>
      </c>
      <c r="EOI26" s="3">
        <v>7.1561000000000003</v>
      </c>
      <c r="EOJ26" s="3">
        <v>4.9210000000000003</v>
      </c>
      <c r="EOK26" s="3">
        <v>4.3502999999999998</v>
      </c>
      <c r="EOL26" s="3">
        <v>5.7344999999999997</v>
      </c>
      <c r="EOM26" s="3">
        <v>5.6311</v>
      </c>
      <c r="EON26" s="3">
        <v>4.3128000000000002</v>
      </c>
      <c r="EOO26" s="3">
        <v>5.1001000000000003</v>
      </c>
      <c r="EOP26" s="3">
        <v>5.5620000000000003</v>
      </c>
      <c r="EOQ26" s="3">
        <v>6.2778</v>
      </c>
      <c r="EOR26" s="3">
        <v>4.5910000000000002</v>
      </c>
      <c r="EOS26" s="3">
        <v>6.4858000000000002</v>
      </c>
      <c r="EOT26" s="3">
        <v>5.2119</v>
      </c>
      <c r="EOU26" s="3">
        <v>5.1795999999999998</v>
      </c>
      <c r="EOV26" s="3">
        <v>5.1265000000000001</v>
      </c>
      <c r="EOW26" s="3">
        <v>3.9695</v>
      </c>
      <c r="EOX26" s="3">
        <v>5.6364000000000001</v>
      </c>
      <c r="EOY26" s="3">
        <v>4.4433999999999996</v>
      </c>
      <c r="EOZ26" s="3" t="s">
        <v>5</v>
      </c>
      <c r="EPA26" s="3">
        <v>5.2838000000000003</v>
      </c>
      <c r="EPB26" s="3">
        <v>5.6454000000000004</v>
      </c>
      <c r="EPC26" s="3">
        <v>7.6688999999999998</v>
      </c>
      <c r="EPD26" s="3">
        <v>5.0529000000000002</v>
      </c>
      <c r="EPE26" s="3">
        <v>8.0754999999999999</v>
      </c>
      <c r="EPF26" s="3">
        <v>5.4478</v>
      </c>
      <c r="EPG26" s="3">
        <v>4.2442000000000002</v>
      </c>
      <c r="EPH26" s="3">
        <v>6.2534999999999998</v>
      </c>
      <c r="EPI26" s="3">
        <v>5.2634999999999996</v>
      </c>
      <c r="EPJ26" s="3">
        <v>5.4953000000000003</v>
      </c>
      <c r="EPK26" s="3">
        <v>6.7731000000000003</v>
      </c>
      <c r="EPL26" s="3">
        <v>6.4867999999999997</v>
      </c>
      <c r="EPM26" s="3">
        <v>5.4566999999999997</v>
      </c>
      <c r="EPN26" s="3">
        <v>5.8493000000000004</v>
      </c>
      <c r="EPO26" s="3">
        <v>6.1489000000000003</v>
      </c>
      <c r="EPP26" s="3">
        <v>5.7862999999999998</v>
      </c>
      <c r="EPQ26" s="3">
        <v>6.3314000000000004</v>
      </c>
      <c r="EPR26" s="3">
        <v>6.3337000000000003</v>
      </c>
      <c r="EPS26" s="3">
        <v>4.7485999999999997</v>
      </c>
      <c r="EPT26" s="3">
        <v>5.5662000000000003</v>
      </c>
      <c r="EPU26" s="3">
        <v>7.0129000000000001</v>
      </c>
      <c r="EPV26" s="3">
        <v>5.5098000000000003</v>
      </c>
      <c r="EPW26" s="3">
        <v>6.0170000000000003</v>
      </c>
      <c r="EPX26" s="3">
        <v>5.7153</v>
      </c>
      <c r="EPY26" s="3">
        <v>6.4870999999999999</v>
      </c>
      <c r="EPZ26" s="3">
        <v>3.9336000000000002</v>
      </c>
      <c r="EQA26" s="3">
        <v>6.0865</v>
      </c>
      <c r="EQB26" s="3">
        <v>5.1974</v>
      </c>
      <c r="EQC26" s="3">
        <v>6.1605999999999996</v>
      </c>
      <c r="EQD26" s="3">
        <v>6.1067</v>
      </c>
      <c r="EQE26" s="3">
        <v>7.0647000000000002</v>
      </c>
      <c r="EQF26" s="3">
        <v>5.8734000000000002</v>
      </c>
      <c r="EQG26" s="3">
        <v>4.8413000000000004</v>
      </c>
      <c r="EQH26" s="3">
        <v>6.9029999999999996</v>
      </c>
      <c r="EQI26" s="3">
        <v>6.4141000000000004</v>
      </c>
      <c r="EQJ26" s="3">
        <v>4.0686</v>
      </c>
      <c r="EQK26" s="3">
        <v>5.7633999999999999</v>
      </c>
      <c r="EQL26" s="3">
        <v>5.5373000000000001</v>
      </c>
      <c r="EQM26" s="3">
        <v>7.8624999999999998</v>
      </c>
      <c r="EQN26" s="3">
        <v>4.8266</v>
      </c>
      <c r="EQO26" s="3">
        <v>6.1147</v>
      </c>
      <c r="EQP26" s="3">
        <v>6.3913000000000002</v>
      </c>
      <c r="EQQ26" s="3">
        <v>5.1003999999999996</v>
      </c>
      <c r="EQR26" s="3">
        <v>6.6273</v>
      </c>
      <c r="EQS26" s="3">
        <v>5.3394000000000004</v>
      </c>
      <c r="EQT26" s="3">
        <v>9.1510999999999996</v>
      </c>
      <c r="EQU26" s="3">
        <v>6.3064999999999998</v>
      </c>
      <c r="EQV26" s="3">
        <v>3.9474</v>
      </c>
      <c r="EQW26" s="3">
        <v>4.9172000000000002</v>
      </c>
      <c r="EQX26" s="3">
        <v>6.4565000000000001</v>
      </c>
      <c r="EQY26" s="3">
        <v>5.4227999999999996</v>
      </c>
      <c r="EQZ26" s="3">
        <v>5.8030999999999997</v>
      </c>
      <c r="ERA26" s="3">
        <v>5.4311999999999996</v>
      </c>
      <c r="ERB26" s="3">
        <v>5.5982000000000003</v>
      </c>
      <c r="ERC26" s="3">
        <v>5.3250000000000002</v>
      </c>
      <c r="ERD26" s="3">
        <v>5.1997</v>
      </c>
      <c r="ERE26" s="3">
        <v>5.9859</v>
      </c>
      <c r="ERF26" s="3">
        <v>5.9279999999999999</v>
      </c>
      <c r="ERG26" s="3">
        <v>7.4402999999999997</v>
      </c>
      <c r="ERH26" s="3">
        <v>6.4825999999999997</v>
      </c>
      <c r="ERI26" s="3">
        <v>6.9005999999999998</v>
      </c>
      <c r="ERJ26" s="3">
        <v>6.2279</v>
      </c>
      <c r="ERK26" s="3">
        <v>6.2095000000000002</v>
      </c>
      <c r="ERL26" s="3">
        <v>5.1249000000000002</v>
      </c>
      <c r="ERM26" s="3">
        <v>4.8311000000000002</v>
      </c>
      <c r="ERN26" s="3">
        <v>3.2486000000000002</v>
      </c>
      <c r="ERO26" s="3">
        <v>4.9809000000000001</v>
      </c>
      <c r="ERP26" s="3">
        <v>7.8712</v>
      </c>
      <c r="ERQ26" s="3">
        <v>6.4302000000000001</v>
      </c>
      <c r="ERR26" s="3">
        <v>6.4238999999999997</v>
      </c>
      <c r="ERS26" s="3">
        <v>6.1748000000000003</v>
      </c>
      <c r="ERT26" s="3">
        <v>5.9020999999999999</v>
      </c>
      <c r="ERU26" s="3">
        <v>5.4694000000000003</v>
      </c>
      <c r="ERV26" s="3">
        <v>5.6566000000000001</v>
      </c>
      <c r="ERW26" s="3">
        <v>5.9320000000000004</v>
      </c>
      <c r="ERX26" s="3">
        <v>5.4404000000000003</v>
      </c>
      <c r="ERY26" s="3">
        <v>6.0486000000000004</v>
      </c>
      <c r="ERZ26" s="3">
        <v>4.1330999999999998</v>
      </c>
      <c r="ESA26" s="3">
        <v>5.3380999999999998</v>
      </c>
      <c r="ESB26" s="3">
        <v>6.6237000000000004</v>
      </c>
      <c r="ESC26" s="3">
        <v>5.0663</v>
      </c>
      <c r="ESD26" s="3">
        <v>7.8331999999999997</v>
      </c>
      <c r="ESE26" s="3">
        <v>6.1669999999999998</v>
      </c>
      <c r="ESF26" s="3">
        <v>7.8659999999999997</v>
      </c>
      <c r="ESG26" s="3">
        <v>6.1896000000000004</v>
      </c>
      <c r="ESH26" s="3">
        <v>7.2051999999999996</v>
      </c>
      <c r="ESI26" s="3">
        <v>5.5892999999999997</v>
      </c>
      <c r="ESJ26" s="3">
        <v>6.0720999999999998</v>
      </c>
      <c r="ESK26" s="3">
        <v>5.7698</v>
      </c>
      <c r="ESL26" s="3">
        <v>4.5723000000000003</v>
      </c>
      <c r="ESM26" s="3">
        <v>5.9847000000000001</v>
      </c>
      <c r="ESN26" s="3">
        <v>5.9901999999999997</v>
      </c>
      <c r="ESO26" s="3">
        <v>5.5827</v>
      </c>
      <c r="ESP26" s="3">
        <v>6.5869999999999997</v>
      </c>
      <c r="ESQ26" s="3">
        <v>6.4249999999999998</v>
      </c>
      <c r="ESR26" s="3">
        <v>6.4667000000000003</v>
      </c>
      <c r="ESS26" s="3">
        <v>5.9844999999999997</v>
      </c>
      <c r="EST26" s="3">
        <v>5.3124000000000002</v>
      </c>
      <c r="ESU26" s="3">
        <v>6.6642999999999999</v>
      </c>
      <c r="ESV26" s="3">
        <v>3.9780000000000002</v>
      </c>
      <c r="ESW26" s="3">
        <v>4.6791999999999998</v>
      </c>
      <c r="ESX26" s="3">
        <v>6.0949999999999998</v>
      </c>
      <c r="ESY26" s="3">
        <v>6.0407000000000002</v>
      </c>
      <c r="ESZ26" s="3">
        <v>5.4287000000000001</v>
      </c>
      <c r="ETA26" s="3">
        <v>5.8864999999999998</v>
      </c>
      <c r="ETB26" s="3">
        <v>5.9043999999999999</v>
      </c>
      <c r="ETC26" s="3">
        <v>5.8560999999999996</v>
      </c>
      <c r="ETD26" s="3">
        <v>6.6184000000000003</v>
      </c>
      <c r="ETE26" s="3">
        <v>5.9055</v>
      </c>
      <c r="ETF26" s="3">
        <v>5.9564000000000004</v>
      </c>
      <c r="ETG26" s="3">
        <v>5.5674999999999999</v>
      </c>
      <c r="ETH26" s="3">
        <v>6.6879999999999997</v>
      </c>
      <c r="ETI26" s="3">
        <v>4.6002999999999998</v>
      </c>
      <c r="ETJ26" s="3">
        <v>6.3686999999999996</v>
      </c>
      <c r="ETK26" s="3">
        <v>6.0228000000000002</v>
      </c>
      <c r="ETL26" s="3">
        <v>4.6402000000000001</v>
      </c>
      <c r="ETM26" s="3">
        <v>7.4114000000000004</v>
      </c>
      <c r="ETN26" s="3">
        <v>5.9355000000000002</v>
      </c>
      <c r="ETO26" s="3">
        <v>6.9398999999999997</v>
      </c>
      <c r="ETP26" s="3">
        <v>4.7716000000000003</v>
      </c>
      <c r="ETQ26" s="3">
        <v>6.2404999999999999</v>
      </c>
      <c r="ETR26" s="3">
        <v>6.5891999999999999</v>
      </c>
      <c r="ETS26" s="3">
        <v>5.5313999999999997</v>
      </c>
      <c r="ETT26" s="3">
        <v>5.1852</v>
      </c>
      <c r="ETU26" s="3">
        <v>8.4086999999999996</v>
      </c>
      <c r="ETV26" s="3">
        <v>5.5693000000000001</v>
      </c>
      <c r="ETW26" s="3">
        <v>6.9253</v>
      </c>
      <c r="ETX26" s="3">
        <v>6.1741000000000001</v>
      </c>
      <c r="ETY26" s="3">
        <v>5.8741000000000003</v>
      </c>
      <c r="ETZ26" s="3">
        <v>5.7899000000000003</v>
      </c>
      <c r="EUA26" s="3">
        <v>7.0944000000000003</v>
      </c>
      <c r="EUB26" s="3">
        <v>4.1936</v>
      </c>
      <c r="EUC26" s="3">
        <v>5.9508999999999999</v>
      </c>
      <c r="EUD26" s="3">
        <v>5.4683999999999999</v>
      </c>
      <c r="EUE26" s="3">
        <v>4.1212</v>
      </c>
      <c r="EUF26" s="3">
        <v>6.3041</v>
      </c>
      <c r="EUG26" s="3">
        <v>7.9476000000000004</v>
      </c>
      <c r="EUH26" s="3">
        <v>6.9326999999999996</v>
      </c>
      <c r="EUI26" s="3">
        <v>6.1817000000000002</v>
      </c>
      <c r="EUJ26" s="3">
        <v>5.5891000000000002</v>
      </c>
      <c r="EUK26" s="3">
        <v>7.1852</v>
      </c>
      <c r="EUL26" s="3">
        <v>6.5678000000000001</v>
      </c>
      <c r="EUM26" s="3" t="s">
        <v>5</v>
      </c>
      <c r="EUN26" s="3" t="s">
        <v>5</v>
      </c>
      <c r="EUO26" s="3">
        <v>9.2472999999999992</v>
      </c>
      <c r="EUP26" s="3">
        <v>6.3723999999999998</v>
      </c>
      <c r="EUQ26" s="3">
        <v>6.1018999999999997</v>
      </c>
      <c r="EUR26" s="3" t="s">
        <v>5</v>
      </c>
      <c r="EUS26" s="3">
        <v>6.4009</v>
      </c>
      <c r="EUT26" s="3">
        <v>6.7012999999999998</v>
      </c>
      <c r="EUU26" s="3">
        <v>7.4017999999999997</v>
      </c>
      <c r="EUV26" s="3">
        <v>4.7633000000000001</v>
      </c>
      <c r="EUW26" s="3">
        <v>5.2618999999999998</v>
      </c>
      <c r="EUX26" s="3">
        <v>4.8551000000000002</v>
      </c>
      <c r="EUY26" s="3">
        <v>6.2161</v>
      </c>
      <c r="EUZ26" s="3" t="s">
        <v>5</v>
      </c>
      <c r="EVA26" s="3">
        <v>4.4968000000000004</v>
      </c>
      <c r="EVB26" s="3">
        <v>5.0919999999999996</v>
      </c>
      <c r="EVC26" s="3">
        <v>7.5110999999999999</v>
      </c>
      <c r="EVD26" s="3">
        <v>6.7526000000000002</v>
      </c>
      <c r="EVE26" s="3">
        <v>5.9611000000000001</v>
      </c>
      <c r="EVF26" s="3">
        <v>2.3946000000000001</v>
      </c>
      <c r="EVG26" s="3">
        <v>2.4255</v>
      </c>
      <c r="EVH26" s="3">
        <v>2.6560999999999999</v>
      </c>
      <c r="EVI26" s="3">
        <v>6.7260999999999997</v>
      </c>
      <c r="EVJ26" s="3">
        <v>6.6543999999999999</v>
      </c>
      <c r="EVK26" s="3">
        <v>4.9255000000000004</v>
      </c>
      <c r="EVL26" s="3">
        <v>6.9646999999999997</v>
      </c>
      <c r="EVM26" s="3">
        <v>7.2365000000000004</v>
      </c>
      <c r="EVN26" s="3">
        <v>5.4382999999999999</v>
      </c>
      <c r="EVO26" s="3">
        <v>5.3114999999999997</v>
      </c>
      <c r="EVP26" s="3">
        <v>4.5891999999999999</v>
      </c>
      <c r="EVQ26" s="3">
        <v>4.3034999999999997</v>
      </c>
      <c r="EVR26" s="3">
        <v>5.6505999999999998</v>
      </c>
      <c r="EVS26" s="3">
        <v>6.8666999999999998</v>
      </c>
      <c r="EVT26" s="3">
        <v>6.1677</v>
      </c>
      <c r="EVU26" s="3">
        <v>6.8826000000000001</v>
      </c>
      <c r="EVV26" s="3">
        <v>7.2470999999999997</v>
      </c>
      <c r="EVW26" s="3">
        <v>4.8455000000000004</v>
      </c>
      <c r="EVX26" s="3">
        <v>6.2592999999999996</v>
      </c>
      <c r="EVY26" s="3">
        <v>5.96</v>
      </c>
      <c r="EVZ26" s="3">
        <v>5.6851000000000003</v>
      </c>
      <c r="EWA26" s="3">
        <v>6.5406000000000004</v>
      </c>
      <c r="EWB26" s="3">
        <v>6.0827999999999998</v>
      </c>
      <c r="EWC26" s="3">
        <v>5.0007999999999999</v>
      </c>
      <c r="EWD26" s="3">
        <v>5.6234999999999999</v>
      </c>
      <c r="EWE26" s="3">
        <v>7.2480000000000002</v>
      </c>
      <c r="EWF26" s="3">
        <v>7.1227999999999998</v>
      </c>
      <c r="EWG26" s="3">
        <v>4.1393000000000004</v>
      </c>
      <c r="EWH26" s="3">
        <v>3.2349999999999999</v>
      </c>
      <c r="EWI26" s="3">
        <v>5.0461999999999998</v>
      </c>
      <c r="EWJ26" s="3">
        <v>4.4930000000000003</v>
      </c>
      <c r="EWK26" s="3">
        <v>4.3712</v>
      </c>
      <c r="EWL26" s="3">
        <v>5.5076000000000001</v>
      </c>
      <c r="EWM26" s="3">
        <v>5.7962999999999996</v>
      </c>
      <c r="EWN26" s="3">
        <v>5.1885000000000003</v>
      </c>
      <c r="EWO26" s="3">
        <v>5.5712000000000002</v>
      </c>
      <c r="EWP26" s="3">
        <v>4.8201999999999998</v>
      </c>
      <c r="EWQ26" s="3">
        <v>6.2565</v>
      </c>
      <c r="EWR26" s="3">
        <v>7.6669999999999998</v>
      </c>
      <c r="EWS26" s="3">
        <v>5.8304</v>
      </c>
      <c r="EWT26" s="3">
        <v>5.7028999999999996</v>
      </c>
      <c r="EWU26" s="3">
        <v>6.3095999999999997</v>
      </c>
      <c r="EWV26" s="3">
        <v>5.8124000000000002</v>
      </c>
      <c r="EWW26" s="3">
        <v>5.2560000000000002</v>
      </c>
      <c r="EWX26" s="3">
        <v>5.5223000000000004</v>
      </c>
      <c r="EWY26" s="3">
        <v>6.6281999999999996</v>
      </c>
      <c r="EWZ26" s="3">
        <v>6.0317999999999996</v>
      </c>
      <c r="EXA26" s="3">
        <v>4.7980999999999998</v>
      </c>
      <c r="EXB26" s="3">
        <v>5.6239999999999997</v>
      </c>
      <c r="EXC26" s="3">
        <v>5.4713000000000003</v>
      </c>
      <c r="EXD26" s="3">
        <v>5.7931999999999997</v>
      </c>
      <c r="EXE26" s="3">
        <v>5.6337999999999999</v>
      </c>
      <c r="EXF26" s="3">
        <v>6.2230999999999996</v>
      </c>
      <c r="EXG26" s="3">
        <v>5.8311999999999999</v>
      </c>
      <c r="EXH26" s="3">
        <v>8.2185000000000006</v>
      </c>
      <c r="EXI26" s="3">
        <v>6.6154999999999999</v>
      </c>
      <c r="EXJ26" s="3">
        <v>6.3170999999999999</v>
      </c>
      <c r="EXK26" s="3">
        <v>7.7535999999999996</v>
      </c>
      <c r="EXL26" s="3">
        <v>4.0025000000000004</v>
      </c>
      <c r="EXM26" s="3" t="s">
        <v>5</v>
      </c>
      <c r="EXN26" s="3">
        <v>5.4118000000000004</v>
      </c>
      <c r="EXO26" s="3">
        <v>5.6462000000000003</v>
      </c>
      <c r="EXP26" s="3">
        <v>6.1623000000000001</v>
      </c>
      <c r="EXQ26" s="3">
        <v>6.3922999999999996</v>
      </c>
      <c r="EXR26" s="3">
        <v>5.7869000000000002</v>
      </c>
      <c r="EXS26" s="3">
        <v>5.0034999999999998</v>
      </c>
      <c r="EXT26" s="3" t="s">
        <v>5</v>
      </c>
      <c r="EXU26" s="3">
        <v>5.8936000000000002</v>
      </c>
      <c r="EXV26" s="3">
        <v>5.6879999999999997</v>
      </c>
      <c r="EXW26" s="3">
        <v>4.5362</v>
      </c>
      <c r="EXX26" s="3">
        <v>6.1154000000000002</v>
      </c>
      <c r="EXY26" s="3">
        <v>4.4485000000000001</v>
      </c>
      <c r="EXZ26" s="3">
        <v>5.5414000000000003</v>
      </c>
      <c r="EYA26" s="3">
        <v>5.6708999999999996</v>
      </c>
      <c r="EYB26" s="3">
        <v>5.8026999999999997</v>
      </c>
      <c r="EYC26" s="3">
        <v>7.1044</v>
      </c>
      <c r="EYD26" s="3">
        <v>5.2472000000000003</v>
      </c>
      <c r="EYE26" s="3">
        <v>5.1718000000000002</v>
      </c>
      <c r="EYF26" s="3">
        <v>5.4897999999999998</v>
      </c>
      <c r="EYG26" s="3">
        <v>3.2932000000000001</v>
      </c>
      <c r="EYH26" s="3">
        <v>5.6193</v>
      </c>
      <c r="EYI26" s="3">
        <v>4.4581</v>
      </c>
      <c r="EYJ26" s="3">
        <v>4.1867999999999999</v>
      </c>
      <c r="EYK26" s="3">
        <v>5.6976000000000004</v>
      </c>
      <c r="EYL26" s="3">
        <v>5.3148999999999997</v>
      </c>
      <c r="EYM26" s="3">
        <v>6.8022</v>
      </c>
      <c r="EYN26" s="3">
        <v>5.5303000000000004</v>
      </c>
      <c r="EYO26" s="3">
        <v>4.8521000000000001</v>
      </c>
      <c r="EYP26" s="3">
        <v>7.5891999999999999</v>
      </c>
      <c r="EYQ26" s="3">
        <v>5.8052000000000001</v>
      </c>
      <c r="EYR26" s="3">
        <v>5.1749000000000001</v>
      </c>
      <c r="EYS26" s="3">
        <v>6.1223999999999998</v>
      </c>
      <c r="EYT26" s="3">
        <v>4.0629</v>
      </c>
      <c r="EYU26" s="3">
        <v>6.1093000000000002</v>
      </c>
      <c r="EYV26" s="3">
        <v>4.2374000000000001</v>
      </c>
      <c r="EYW26" s="3">
        <v>4.7824999999999998</v>
      </c>
      <c r="EYX26" s="3">
        <v>4.3136000000000001</v>
      </c>
      <c r="EYY26" s="3">
        <v>4.6177000000000001</v>
      </c>
      <c r="EYZ26" s="3">
        <v>6.5823</v>
      </c>
      <c r="EZA26" s="3">
        <v>5.1208</v>
      </c>
      <c r="EZB26" s="3" t="s">
        <v>5</v>
      </c>
      <c r="EZC26" s="3">
        <v>4.0148999999999999</v>
      </c>
      <c r="EZD26" s="3">
        <v>4.0042999999999997</v>
      </c>
      <c r="EZE26" s="3">
        <v>4.5110000000000001</v>
      </c>
      <c r="EZF26" s="3">
        <v>6.8556999999999997</v>
      </c>
      <c r="EZG26" s="3">
        <v>5.7141999999999999</v>
      </c>
      <c r="EZH26" s="3">
        <v>6.0096999999999996</v>
      </c>
      <c r="EZI26" s="3">
        <v>5.6608000000000001</v>
      </c>
      <c r="EZJ26" s="3">
        <v>7.0571000000000002</v>
      </c>
      <c r="EZK26" s="3">
        <v>6.6</v>
      </c>
      <c r="EZL26" s="3">
        <v>4.8929</v>
      </c>
      <c r="EZM26" s="3">
        <v>4.3593999999999999</v>
      </c>
      <c r="EZN26" s="3">
        <v>6.3045999999999998</v>
      </c>
      <c r="EZO26" s="3">
        <v>7.3949999999999996</v>
      </c>
      <c r="EZP26" s="3">
        <v>6.8804999999999996</v>
      </c>
      <c r="EZQ26" s="3">
        <v>5.5964</v>
      </c>
      <c r="EZR26" s="3">
        <v>6.5277000000000003</v>
      </c>
      <c r="EZS26" s="3">
        <v>7.2534000000000001</v>
      </c>
      <c r="EZT26" s="3">
        <v>6.3198999999999996</v>
      </c>
      <c r="EZU26" s="3">
        <v>5.5549999999999997</v>
      </c>
      <c r="EZV26" s="3">
        <v>6.4344000000000001</v>
      </c>
      <c r="EZW26" s="3">
        <v>6.8775000000000004</v>
      </c>
      <c r="EZX26" s="3">
        <v>4.1696999999999997</v>
      </c>
      <c r="EZY26" s="3">
        <v>5.3883999999999999</v>
      </c>
      <c r="EZZ26" s="3">
        <v>6.7171000000000003</v>
      </c>
      <c r="FAA26" s="3">
        <v>4.0498000000000003</v>
      </c>
      <c r="FAB26" s="3">
        <v>6.3178000000000001</v>
      </c>
      <c r="FAC26" s="3">
        <v>5.1288999999999998</v>
      </c>
      <c r="FAD26" s="3">
        <v>5.4316000000000004</v>
      </c>
      <c r="FAE26" s="3" t="s">
        <v>5</v>
      </c>
      <c r="FAF26" s="3">
        <v>6.5837000000000003</v>
      </c>
      <c r="FAG26" s="3">
        <v>6.3827999999999996</v>
      </c>
      <c r="FAH26" s="3">
        <v>4.8718000000000004</v>
      </c>
      <c r="FAI26" s="3">
        <v>4.5777000000000001</v>
      </c>
      <c r="FAJ26" s="3">
        <v>6.5347999999999997</v>
      </c>
      <c r="FAK26" s="3">
        <v>5.2035999999999998</v>
      </c>
      <c r="FAL26" s="3">
        <v>4.2988</v>
      </c>
      <c r="FAM26" s="3">
        <v>5.1056999999999997</v>
      </c>
      <c r="FAN26" s="3">
        <v>5.3315999999999999</v>
      </c>
      <c r="FAO26" s="3">
        <v>3.9188999999999998</v>
      </c>
      <c r="FAP26" s="3">
        <v>6.4414999999999996</v>
      </c>
      <c r="FAQ26" s="3">
        <v>5.2291999999999996</v>
      </c>
      <c r="FAR26" s="3">
        <v>5.5197000000000003</v>
      </c>
      <c r="FAS26" s="3">
        <v>6.5063000000000004</v>
      </c>
      <c r="FAT26" s="3">
        <v>5.9333</v>
      </c>
      <c r="FAU26" s="3">
        <v>3.3264</v>
      </c>
      <c r="FAV26" s="3">
        <v>6.0542999999999996</v>
      </c>
      <c r="FAW26" s="3">
        <v>6.3255999999999997</v>
      </c>
      <c r="FAX26" s="3">
        <v>4.9066999999999998</v>
      </c>
      <c r="FAY26" s="3">
        <v>7.9593999999999996</v>
      </c>
      <c r="FAZ26" s="3">
        <v>7.1794000000000002</v>
      </c>
      <c r="FBA26" s="3">
        <v>5.1436000000000002</v>
      </c>
      <c r="FBB26" s="3">
        <v>5.3986999999999998</v>
      </c>
      <c r="FBC26" s="3">
        <v>6.7047999999999996</v>
      </c>
      <c r="FBD26" s="3">
        <v>4.8459000000000003</v>
      </c>
      <c r="FBE26" s="3">
        <v>4.9161000000000001</v>
      </c>
      <c r="FBF26" s="3">
        <v>7.1050000000000004</v>
      </c>
      <c r="FBG26" s="3">
        <v>4.8287000000000004</v>
      </c>
      <c r="FBH26" s="3">
        <v>3.4803000000000002</v>
      </c>
      <c r="FBI26" s="3">
        <v>4.4539</v>
      </c>
      <c r="FBJ26" s="3">
        <v>5.4157999999999999</v>
      </c>
      <c r="FBK26" s="3">
        <v>4.2820999999999998</v>
      </c>
      <c r="FBL26" s="3" t="s">
        <v>5</v>
      </c>
      <c r="FBM26" s="3" t="s">
        <v>5</v>
      </c>
      <c r="FBN26" s="3">
        <v>4.7855999999999996</v>
      </c>
      <c r="FBO26" s="3">
        <v>6.7739000000000003</v>
      </c>
      <c r="FBP26" s="3">
        <v>6.8598999999999997</v>
      </c>
      <c r="FBQ26" s="3">
        <v>5.3170999999999999</v>
      </c>
      <c r="FBR26" s="3">
        <v>5.4729999999999999</v>
      </c>
      <c r="FBS26" s="3">
        <v>4.5803000000000003</v>
      </c>
      <c r="FBT26" s="3">
        <v>7.4702000000000002</v>
      </c>
      <c r="FBU26" s="3" t="s">
        <v>5</v>
      </c>
      <c r="FBV26" s="3">
        <v>4.9196999999999997</v>
      </c>
      <c r="FBW26" s="3">
        <v>7.4790000000000001</v>
      </c>
      <c r="FBX26" s="3">
        <v>5.8869999999999996</v>
      </c>
      <c r="FBY26" s="3">
        <v>6.2119999999999997</v>
      </c>
      <c r="FBZ26" s="3">
        <v>5.4157000000000002</v>
      </c>
      <c r="FCA26" s="3">
        <v>5.1096000000000004</v>
      </c>
      <c r="FCB26" s="3">
        <v>4.0125000000000002</v>
      </c>
      <c r="FCC26" s="3">
        <v>4.1131000000000002</v>
      </c>
      <c r="FCD26" s="3">
        <v>4.78</v>
      </c>
      <c r="FCE26" s="3">
        <v>5.1304999999999996</v>
      </c>
      <c r="FCF26" s="3">
        <v>6.8095999999999997</v>
      </c>
      <c r="FCG26" s="3">
        <v>5.2336999999999998</v>
      </c>
      <c r="FCH26" s="3">
        <v>5.0232999999999999</v>
      </c>
      <c r="FCI26" s="3">
        <v>4.5492999999999997</v>
      </c>
      <c r="FCJ26" s="3">
        <v>5.8032000000000004</v>
      </c>
      <c r="FCK26" s="3">
        <v>6.4298000000000002</v>
      </c>
      <c r="FCL26" s="3">
        <v>4.6486999999999998</v>
      </c>
      <c r="FCM26" s="3">
        <v>5.8815</v>
      </c>
      <c r="FCN26" s="3">
        <v>5.9973000000000001</v>
      </c>
      <c r="FCO26" s="3" t="s">
        <v>5</v>
      </c>
      <c r="FCP26" s="3">
        <v>4.2215999999999996</v>
      </c>
      <c r="FCQ26" s="3">
        <v>4.7701000000000002</v>
      </c>
      <c r="FCR26" s="3" t="s">
        <v>5</v>
      </c>
      <c r="FCS26" s="3">
        <v>5.9566999999999997</v>
      </c>
      <c r="FCT26" s="3">
        <v>6.1332000000000004</v>
      </c>
      <c r="FCU26" s="3">
        <v>6.7016999999999998</v>
      </c>
      <c r="FCV26" s="3">
        <v>7.9801000000000002</v>
      </c>
      <c r="FCW26" s="3">
        <v>6.7697000000000003</v>
      </c>
      <c r="FCX26" s="3">
        <v>5.0708000000000002</v>
      </c>
      <c r="FCY26" s="3">
        <v>6.4875999999999996</v>
      </c>
      <c r="FCZ26" s="3">
        <v>6.4565999999999999</v>
      </c>
      <c r="FDA26" s="3">
        <v>5.1773999999999996</v>
      </c>
      <c r="FDB26" s="3">
        <v>6.5148000000000001</v>
      </c>
      <c r="FDC26" s="3">
        <v>5.5410000000000004</v>
      </c>
      <c r="FDD26" s="3">
        <v>6.7209000000000003</v>
      </c>
      <c r="FDE26" s="3">
        <v>6.7835000000000001</v>
      </c>
      <c r="FDF26" s="3">
        <v>6.2096999999999998</v>
      </c>
      <c r="FDG26" s="3">
        <v>6.2191000000000001</v>
      </c>
      <c r="FDH26" s="3">
        <v>6.4314999999999998</v>
      </c>
      <c r="FDI26" s="3">
        <v>6.4283999999999999</v>
      </c>
      <c r="FDJ26" s="3">
        <v>8.8614999999999995</v>
      </c>
      <c r="FDK26" s="3">
        <v>5.8716999999999997</v>
      </c>
      <c r="FDL26" s="3">
        <v>4.6516999999999999</v>
      </c>
      <c r="FDM26" s="3">
        <v>6.5659000000000001</v>
      </c>
      <c r="FDN26" s="3">
        <v>6.0369999999999999</v>
      </c>
      <c r="FDO26" s="3">
        <v>6.6567999999999996</v>
      </c>
      <c r="FDP26" s="3">
        <v>8.2132000000000005</v>
      </c>
      <c r="FDQ26" s="3" t="s">
        <v>5</v>
      </c>
      <c r="FDR26" s="3">
        <v>7.7926000000000002</v>
      </c>
      <c r="FDS26" s="3">
        <v>5.4185999999999996</v>
      </c>
      <c r="FDT26" s="3">
        <v>6.3120000000000003</v>
      </c>
      <c r="FDU26" s="3">
        <v>5.3521000000000001</v>
      </c>
      <c r="FDV26" s="3">
        <v>6.7336</v>
      </c>
      <c r="FDW26" s="3">
        <v>5.1627000000000001</v>
      </c>
      <c r="FDX26" s="3">
        <v>5.7215999999999996</v>
      </c>
      <c r="FDY26" s="3">
        <v>6.4149000000000003</v>
      </c>
      <c r="FDZ26" s="3">
        <v>6.0852000000000004</v>
      </c>
      <c r="FEA26" s="3">
        <v>6.4820000000000002</v>
      </c>
      <c r="FEB26" s="3">
        <v>6.2611999999999997</v>
      </c>
      <c r="FEC26" s="3">
        <v>5.1014999999999997</v>
      </c>
      <c r="FED26" s="3">
        <v>5.3353999999999999</v>
      </c>
      <c r="FEE26" s="3">
        <v>6.1437999999999997</v>
      </c>
      <c r="FEF26" s="3">
        <v>7.2106000000000003</v>
      </c>
      <c r="FEG26" s="3">
        <v>6.9021999999999997</v>
      </c>
      <c r="FEH26" s="3">
        <v>3.5303</v>
      </c>
      <c r="FEI26" s="3">
        <v>6.7133000000000003</v>
      </c>
      <c r="FEJ26" s="3">
        <v>5.4615999999999998</v>
      </c>
      <c r="FEK26" s="3">
        <v>5.6562000000000001</v>
      </c>
      <c r="FEL26" s="3">
        <v>7.1826999999999996</v>
      </c>
      <c r="FEM26" s="3">
        <v>5.4051999999999998</v>
      </c>
      <c r="FEN26" s="3">
        <v>5.1886000000000001</v>
      </c>
      <c r="FEO26" s="3">
        <v>7.5118</v>
      </c>
      <c r="FEP26" s="3">
        <v>7.0186999999999999</v>
      </c>
      <c r="FEQ26" s="3">
        <v>6.4953000000000003</v>
      </c>
      <c r="FER26" s="3">
        <v>4.2058999999999997</v>
      </c>
      <c r="FES26" s="3">
        <v>5.2127999999999997</v>
      </c>
      <c r="FET26" s="3">
        <v>5.2953999999999999</v>
      </c>
      <c r="FEU26" s="3">
        <v>3.8614000000000002</v>
      </c>
      <c r="FEV26" s="3">
        <v>4.7729999999999997</v>
      </c>
      <c r="FEW26" s="3">
        <v>4.5312999999999999</v>
      </c>
      <c r="FEX26" s="3">
        <v>5.7168999999999999</v>
      </c>
      <c r="FEY26" s="3">
        <v>3.7471000000000001</v>
      </c>
      <c r="FEZ26" s="3">
        <v>6.7187000000000001</v>
      </c>
      <c r="FFA26" s="3">
        <v>3.2498999999999998</v>
      </c>
      <c r="FFB26" s="3">
        <v>5.8657000000000004</v>
      </c>
      <c r="FFC26" s="3">
        <v>5.0841000000000003</v>
      </c>
      <c r="FFD26" s="3">
        <v>5.2881999999999998</v>
      </c>
      <c r="FFE26" s="3">
        <v>9.2477</v>
      </c>
      <c r="FFF26" s="3">
        <v>6.3352000000000004</v>
      </c>
      <c r="FFG26" s="3">
        <v>6.8071000000000002</v>
      </c>
      <c r="FFH26" s="3">
        <v>4.9080000000000004</v>
      </c>
      <c r="FFI26" s="3">
        <v>4.7102000000000004</v>
      </c>
      <c r="FFJ26" s="3">
        <v>4.7237999999999998</v>
      </c>
      <c r="FFK26" s="3">
        <v>4.3597000000000001</v>
      </c>
      <c r="FFL26" s="3">
        <v>5.3250000000000002</v>
      </c>
      <c r="FFM26" s="3">
        <v>5.5099</v>
      </c>
      <c r="FFN26" s="3">
        <v>6.8141999999999996</v>
      </c>
      <c r="FFO26" s="3">
        <v>4.2465000000000002</v>
      </c>
      <c r="FFP26" s="3">
        <v>5.7878999999999996</v>
      </c>
      <c r="FFQ26" s="3">
        <v>5.1505999999999998</v>
      </c>
      <c r="FFR26" s="3">
        <v>5.9976000000000003</v>
      </c>
      <c r="FFS26" s="3">
        <v>6.2488000000000001</v>
      </c>
      <c r="FFT26" s="3">
        <v>5.8193000000000001</v>
      </c>
      <c r="FFU26" s="3">
        <v>4.8909000000000002</v>
      </c>
      <c r="FFV26" s="3">
        <v>4.7336</v>
      </c>
      <c r="FFW26" s="3">
        <v>7.1904000000000003</v>
      </c>
      <c r="FFX26" s="3">
        <v>6.9062000000000001</v>
      </c>
      <c r="FFY26" s="3">
        <v>4.3414000000000001</v>
      </c>
      <c r="FFZ26" s="3">
        <v>3.7949000000000002</v>
      </c>
      <c r="FGA26" s="3">
        <v>7.6454000000000004</v>
      </c>
      <c r="FGB26" s="3">
        <v>3.9868000000000001</v>
      </c>
      <c r="FGC26" s="3">
        <v>5.4903000000000004</v>
      </c>
      <c r="FGD26" s="3">
        <v>6.1376999999999997</v>
      </c>
      <c r="FGE26" s="3">
        <v>6.3292999999999999</v>
      </c>
      <c r="FGF26" s="3">
        <v>4.6741999999999999</v>
      </c>
      <c r="FGG26" s="3">
        <v>3.4558</v>
      </c>
      <c r="FGH26" s="3">
        <v>7.6120000000000001</v>
      </c>
      <c r="FGI26" s="3">
        <v>4.9908000000000001</v>
      </c>
      <c r="FGJ26" s="3">
        <v>6.2363</v>
      </c>
      <c r="FGK26" s="3">
        <v>9.1235999999999997</v>
      </c>
      <c r="FGL26" s="3">
        <v>3.9586000000000001</v>
      </c>
      <c r="FGM26" s="3">
        <v>5.9006999999999996</v>
      </c>
      <c r="FGN26" s="3">
        <v>4.8686999999999996</v>
      </c>
      <c r="FGO26" s="3">
        <v>5.0673000000000004</v>
      </c>
      <c r="FGP26" s="3">
        <v>4.6748000000000003</v>
      </c>
      <c r="FGQ26" s="3">
        <v>4.3367000000000004</v>
      </c>
      <c r="FGR26" s="3">
        <v>5.2725</v>
      </c>
      <c r="FGS26" s="3">
        <v>4.3890000000000002</v>
      </c>
      <c r="FGT26" s="3">
        <v>7.9951999999999996</v>
      </c>
      <c r="FGU26" s="3">
        <v>6.8239000000000001</v>
      </c>
      <c r="FGV26" s="3">
        <v>5.1577999999999999</v>
      </c>
      <c r="FGW26" s="3">
        <v>5.1444999999999999</v>
      </c>
      <c r="FGX26" s="3">
        <v>3.6678999999999999</v>
      </c>
      <c r="FGY26" s="3">
        <v>7.1173999999999999</v>
      </c>
      <c r="FGZ26" s="3">
        <v>5.2553000000000001</v>
      </c>
      <c r="FHA26" s="3">
        <v>5.6670999999999996</v>
      </c>
      <c r="FHB26" s="3">
        <v>7.5214999999999996</v>
      </c>
      <c r="FHC26" s="3">
        <v>5.5194999999999999</v>
      </c>
      <c r="FHD26" s="3">
        <v>5.5297000000000001</v>
      </c>
      <c r="FHE26" s="3">
        <v>4.7923</v>
      </c>
      <c r="FHF26" s="3">
        <v>6.9058000000000002</v>
      </c>
      <c r="FHG26" s="3">
        <v>5.7480000000000002</v>
      </c>
      <c r="FHH26" s="3">
        <v>4.1388999999999996</v>
      </c>
      <c r="FHI26" s="3">
        <v>4.9039000000000001</v>
      </c>
      <c r="FHJ26" s="3">
        <v>7.3689999999999998</v>
      </c>
      <c r="FHK26" s="3">
        <v>5.4515000000000002</v>
      </c>
      <c r="FHL26" s="3">
        <v>5.9287999999999998</v>
      </c>
      <c r="FHM26" s="3">
        <v>5.7801</v>
      </c>
      <c r="FHN26" s="3">
        <v>5.9873000000000003</v>
      </c>
      <c r="FHO26" s="3">
        <v>5.5754999999999999</v>
      </c>
      <c r="FHP26" s="3">
        <v>5.9999000000000002</v>
      </c>
      <c r="FHQ26" s="3">
        <v>6.3952999999999998</v>
      </c>
      <c r="FHR26" s="3">
        <v>6.8213999999999997</v>
      </c>
      <c r="FHS26" s="3">
        <v>8.2331000000000003</v>
      </c>
      <c r="FHT26" s="3">
        <v>5.7897999999999996</v>
      </c>
      <c r="FHU26" s="3">
        <v>4.1151</v>
      </c>
      <c r="FHV26" s="3">
        <v>6.0297000000000001</v>
      </c>
      <c r="FHW26" s="3">
        <v>7.5650000000000004</v>
      </c>
      <c r="FHX26" s="3">
        <v>7.5900999999999996</v>
      </c>
      <c r="FHY26" s="3">
        <v>5.1725000000000003</v>
      </c>
      <c r="FHZ26" s="3" t="s">
        <v>5</v>
      </c>
      <c r="FIA26" s="3">
        <v>5.9206000000000003</v>
      </c>
      <c r="FIB26" s="3">
        <v>6.0822000000000003</v>
      </c>
      <c r="FIC26" s="3">
        <v>5.3445</v>
      </c>
      <c r="FID26" s="3">
        <v>3.9750999999999999</v>
      </c>
      <c r="FIE26" s="3">
        <v>7.2626999999999997</v>
      </c>
      <c r="FIF26" s="3">
        <v>11.0817</v>
      </c>
      <c r="FIG26" s="3">
        <v>5.7255000000000003</v>
      </c>
      <c r="FIH26" s="3">
        <v>6.3475999999999999</v>
      </c>
      <c r="FII26" s="3">
        <v>6.2469000000000001</v>
      </c>
      <c r="FIJ26" s="3">
        <v>6.6928999999999998</v>
      </c>
      <c r="FIK26" s="3">
        <v>20.038699999999999</v>
      </c>
      <c r="FIL26" s="3">
        <v>9.0412999999999997</v>
      </c>
      <c r="FIM26" s="3">
        <v>6.4932999999999996</v>
      </c>
      <c r="FIN26" s="3">
        <v>20.2211</v>
      </c>
      <c r="FIO26" s="3">
        <v>7.5602999999999998</v>
      </c>
      <c r="FIP26" s="3" t="s">
        <v>5</v>
      </c>
      <c r="FIQ26" s="3">
        <v>10.399800000000001</v>
      </c>
      <c r="FIR26" s="3">
        <v>21.869299999999999</v>
      </c>
      <c r="FIS26" s="3">
        <v>6.8951000000000002</v>
      </c>
      <c r="FIT26" s="3" t="s">
        <v>5</v>
      </c>
      <c r="FIU26" s="3" t="s">
        <v>5</v>
      </c>
      <c r="FIV26" s="3">
        <v>6.2662000000000004</v>
      </c>
      <c r="FIW26" s="3">
        <v>6.7630999999999997</v>
      </c>
      <c r="FIX26" s="3">
        <v>7.0190999999999999</v>
      </c>
      <c r="FIY26" s="3">
        <v>9.3968000000000007</v>
      </c>
      <c r="FIZ26" s="3">
        <v>4.1226000000000003</v>
      </c>
      <c r="FJA26" s="3">
        <v>11.708600000000001</v>
      </c>
      <c r="FJB26" s="3">
        <v>19.623000000000001</v>
      </c>
      <c r="FJC26" s="3">
        <v>10.249599999999999</v>
      </c>
      <c r="FJD26" s="3">
        <v>4.8209</v>
      </c>
      <c r="FJE26" s="3">
        <v>6.6576000000000004</v>
      </c>
      <c r="FJF26" s="3" t="s">
        <v>5</v>
      </c>
      <c r="FJG26" s="3" t="s">
        <v>5</v>
      </c>
      <c r="FJH26" s="3">
        <v>4.5922000000000001</v>
      </c>
      <c r="FJI26" s="3">
        <v>8.1644000000000005</v>
      </c>
      <c r="FJJ26" s="3" t="s">
        <v>5</v>
      </c>
      <c r="FJK26" s="3">
        <v>9.2341999999999995</v>
      </c>
      <c r="FJL26" s="3">
        <v>9.2704000000000004</v>
      </c>
      <c r="FJM26" s="3">
        <v>19.385000000000002</v>
      </c>
      <c r="FJN26" s="3">
        <v>5.8098999999999998</v>
      </c>
      <c r="FJO26" s="3" t="s">
        <v>5</v>
      </c>
      <c r="FJP26" s="3">
        <v>6.0162000000000004</v>
      </c>
      <c r="FJQ26" s="3">
        <v>14.934200000000001</v>
      </c>
      <c r="FJR26" s="3">
        <v>7.7575000000000003</v>
      </c>
      <c r="FJS26" s="3" t="s">
        <v>5</v>
      </c>
      <c r="FJT26" s="3">
        <v>10.558999999999999</v>
      </c>
      <c r="FJU26" s="3">
        <v>4.9313000000000002</v>
      </c>
      <c r="FJV26" s="3">
        <v>7.7229999999999999</v>
      </c>
      <c r="FJW26" s="3">
        <v>7.7874999999999996</v>
      </c>
      <c r="FJX26" s="3">
        <v>20.897099999999998</v>
      </c>
      <c r="FJY26" s="3">
        <v>4.4061000000000003</v>
      </c>
      <c r="FJZ26" s="3">
        <v>13.469900000000001</v>
      </c>
      <c r="FKA26" s="3">
        <v>4.9485000000000001</v>
      </c>
      <c r="FKB26" s="3">
        <v>5.9053000000000004</v>
      </c>
      <c r="FKC26" s="3">
        <v>5.6562000000000001</v>
      </c>
      <c r="FKD26" s="3">
        <v>5.3574000000000002</v>
      </c>
      <c r="FKE26" s="3">
        <v>4.8936000000000002</v>
      </c>
      <c r="FKF26" s="3">
        <v>5.9492000000000003</v>
      </c>
      <c r="FKG26" s="3">
        <v>5.3749000000000002</v>
      </c>
      <c r="FKH26" s="3">
        <v>6.0720000000000001</v>
      </c>
      <c r="FKI26" s="3">
        <v>10.384</v>
      </c>
      <c r="FKJ26" s="3">
        <v>4.9508000000000001</v>
      </c>
      <c r="FKK26" s="3">
        <v>3.6579000000000002</v>
      </c>
      <c r="FKL26" s="3">
        <v>5.9015000000000004</v>
      </c>
      <c r="FKM26" s="3">
        <v>5.9394999999999998</v>
      </c>
      <c r="FKN26" s="3">
        <v>5.0225999999999997</v>
      </c>
      <c r="FKO26" s="3">
        <v>4.8849999999999998</v>
      </c>
      <c r="FKP26" s="3">
        <v>5.72</v>
      </c>
      <c r="FKQ26" s="3" t="s">
        <v>5</v>
      </c>
      <c r="FKR26" s="3">
        <v>5.4038000000000004</v>
      </c>
      <c r="FKS26" s="3">
        <v>4.5949</v>
      </c>
      <c r="FKT26" s="3">
        <v>5.8871000000000002</v>
      </c>
      <c r="FKU26" s="3">
        <v>5.2554999999999996</v>
      </c>
      <c r="FKV26" s="3">
        <v>4.9892000000000003</v>
      </c>
      <c r="FKW26" s="3">
        <v>5.2279999999999998</v>
      </c>
      <c r="FKX26" s="3">
        <v>6.3121</v>
      </c>
      <c r="FKY26" s="3">
        <v>5.3939000000000004</v>
      </c>
      <c r="FKZ26" s="3">
        <v>4.4953000000000003</v>
      </c>
      <c r="FLA26" s="3">
        <v>4.7996999999999996</v>
      </c>
      <c r="FLB26" s="3">
        <v>4.9794999999999998</v>
      </c>
      <c r="FLC26" s="3">
        <v>5.5069999999999997</v>
      </c>
      <c r="FLD26" s="3">
        <v>4.6243999999999996</v>
      </c>
      <c r="FLE26" s="3">
        <v>5.9842000000000004</v>
      </c>
      <c r="FLF26" s="3">
        <v>6.7350000000000003</v>
      </c>
      <c r="FLG26" s="3">
        <v>4.9451999999999998</v>
      </c>
      <c r="FLH26" s="3">
        <v>5.8392999999999997</v>
      </c>
      <c r="FLI26" s="3">
        <v>5.4089999999999998</v>
      </c>
      <c r="FLJ26" s="3">
        <v>5.4227999999999996</v>
      </c>
      <c r="FLK26" s="3">
        <v>5.5639000000000003</v>
      </c>
      <c r="FLL26" s="3">
        <v>5.5968999999999998</v>
      </c>
      <c r="FLM26" s="3">
        <v>5.5103</v>
      </c>
      <c r="FLN26" s="3">
        <v>3.1631</v>
      </c>
      <c r="FLO26" s="3">
        <v>5.7213000000000003</v>
      </c>
      <c r="FLP26" s="3">
        <v>5.5468000000000002</v>
      </c>
      <c r="FLQ26" s="3" t="s">
        <v>5</v>
      </c>
      <c r="FLR26" s="3">
        <v>5.9326999999999996</v>
      </c>
      <c r="FLS26" s="3">
        <v>5.5559000000000003</v>
      </c>
      <c r="FLT26" s="3">
        <v>5.5416999999999996</v>
      </c>
      <c r="FLU26" s="3">
        <v>5.0831999999999997</v>
      </c>
      <c r="FLV26" s="3">
        <v>4.6553000000000004</v>
      </c>
      <c r="FLW26" s="3">
        <v>5.1334</v>
      </c>
      <c r="FLX26" s="3">
        <v>5.2470999999999997</v>
      </c>
      <c r="FLY26" s="3">
        <v>6.3685</v>
      </c>
      <c r="FLZ26" s="3">
        <v>5.7253999999999996</v>
      </c>
      <c r="FMA26" s="3">
        <v>4.2117000000000004</v>
      </c>
      <c r="FMB26" s="3">
        <v>5.2035</v>
      </c>
      <c r="FMC26" s="3">
        <v>5.0838000000000001</v>
      </c>
      <c r="FMD26" s="3">
        <v>4.6494</v>
      </c>
      <c r="FME26" s="3">
        <v>5.9465000000000003</v>
      </c>
      <c r="FMF26" s="3">
        <v>5.6959999999999997</v>
      </c>
      <c r="FMG26" s="3">
        <v>4.8891999999999998</v>
      </c>
      <c r="FMH26" s="3">
        <v>5.0766</v>
      </c>
      <c r="FMI26" s="3">
        <v>5.2281000000000004</v>
      </c>
      <c r="FMJ26" s="3">
        <v>5.21</v>
      </c>
      <c r="FMK26" s="3">
        <v>5.2046000000000001</v>
      </c>
      <c r="FML26" s="3">
        <v>6.7321999999999997</v>
      </c>
      <c r="FMM26" s="3">
        <v>4.8776999999999999</v>
      </c>
      <c r="FMN26" s="3">
        <v>4.1962999999999999</v>
      </c>
      <c r="FMO26" s="3">
        <v>4.1978999999999997</v>
      </c>
      <c r="FMP26" s="3">
        <v>4.5697000000000001</v>
      </c>
      <c r="FMQ26" s="3">
        <v>5.0171000000000001</v>
      </c>
      <c r="FMR26" s="3">
        <v>4.6208</v>
      </c>
      <c r="FMS26" s="3">
        <v>4.9851999999999999</v>
      </c>
      <c r="FMT26" s="3">
        <v>4.9455999999999998</v>
      </c>
      <c r="FMU26" s="3">
        <v>6.5050999999999997</v>
      </c>
      <c r="FMV26" s="3">
        <v>4.4428000000000001</v>
      </c>
      <c r="FMW26" s="3">
        <v>5.1238999999999999</v>
      </c>
      <c r="FMX26" s="3">
        <v>5.2922000000000002</v>
      </c>
      <c r="FMY26" s="3">
        <v>4.7298</v>
      </c>
      <c r="FMZ26" s="3">
        <v>9.9059000000000008</v>
      </c>
      <c r="FNA26" s="3">
        <v>5.3562000000000003</v>
      </c>
      <c r="FNB26" s="3">
        <v>4.6036999999999999</v>
      </c>
      <c r="FNC26" s="3">
        <v>4.5788000000000002</v>
      </c>
      <c r="FND26" s="3">
        <v>3.4251999999999998</v>
      </c>
      <c r="FNE26" s="3">
        <v>5.2515000000000001</v>
      </c>
      <c r="FNF26" s="3">
        <v>4.9387999999999996</v>
      </c>
      <c r="FNG26" s="3">
        <v>4.4973999999999998</v>
      </c>
      <c r="FNH26" s="3">
        <v>4.6010999999999997</v>
      </c>
      <c r="FNI26" s="3">
        <v>4.5659000000000001</v>
      </c>
      <c r="FNJ26" s="3">
        <v>5.1970999999999998</v>
      </c>
      <c r="FNK26" s="3">
        <v>6.7077</v>
      </c>
      <c r="FNL26" s="3" t="s">
        <v>5</v>
      </c>
      <c r="FNM26" s="3">
        <v>4.6510999999999996</v>
      </c>
      <c r="FNN26" s="3">
        <v>5.4748999999999999</v>
      </c>
      <c r="FNO26" s="3">
        <v>5.1993999999999998</v>
      </c>
      <c r="FNP26" s="3">
        <v>9.3460000000000001</v>
      </c>
      <c r="FNQ26" s="3">
        <v>6.6391999999999998</v>
      </c>
      <c r="FNR26" s="3">
        <v>4.3434999999999997</v>
      </c>
      <c r="FNS26" s="3">
        <v>5.8425000000000002</v>
      </c>
      <c r="FNT26" s="3">
        <v>7.8689999999999998</v>
      </c>
      <c r="FNU26" s="3">
        <v>8.5269999999999992</v>
      </c>
      <c r="FNV26" s="3">
        <v>5.8936999999999999</v>
      </c>
      <c r="FNW26" s="3">
        <v>6.5087000000000002</v>
      </c>
      <c r="FNX26" s="3" t="s">
        <v>5</v>
      </c>
      <c r="FNY26" s="3">
        <v>5.4890999999999996</v>
      </c>
      <c r="FNZ26" s="3">
        <v>4.6948999999999996</v>
      </c>
      <c r="FOA26" s="3">
        <v>5.8159000000000001</v>
      </c>
      <c r="FOB26" s="3">
        <v>5.2579000000000002</v>
      </c>
      <c r="FOC26" s="3">
        <v>4.7615999999999996</v>
      </c>
      <c r="FOD26" s="3">
        <v>3.7652999999999999</v>
      </c>
      <c r="FOE26" s="3">
        <v>4.9454000000000002</v>
      </c>
      <c r="FOF26" s="3">
        <v>5.6116000000000001</v>
      </c>
      <c r="FOG26" s="3">
        <v>5.2134999999999998</v>
      </c>
      <c r="FOH26" s="3">
        <v>5.6809000000000003</v>
      </c>
      <c r="FOI26" s="3">
        <v>5.4413999999999998</v>
      </c>
      <c r="FOJ26" s="3">
        <v>4.4626999999999999</v>
      </c>
      <c r="FOK26" s="3">
        <v>4.8414999999999999</v>
      </c>
      <c r="FOL26" s="3">
        <v>5.4353999999999996</v>
      </c>
      <c r="FOM26" s="3">
        <v>6.3419999999999996</v>
      </c>
      <c r="FON26" s="3">
        <v>5.6035000000000004</v>
      </c>
      <c r="FOO26" s="3">
        <v>5.5579999999999998</v>
      </c>
      <c r="FOP26" s="3">
        <v>8.0470000000000006</v>
      </c>
      <c r="FOQ26" s="3">
        <v>5.6569000000000003</v>
      </c>
      <c r="FOR26" s="3">
        <v>5.1741000000000001</v>
      </c>
      <c r="FOS26" s="3">
        <v>5.8754999999999997</v>
      </c>
      <c r="FOT26" s="3">
        <v>6.7493999999999996</v>
      </c>
      <c r="FOU26" s="3">
        <v>5.0396000000000001</v>
      </c>
      <c r="FOV26" s="3">
        <v>4.8509000000000002</v>
      </c>
      <c r="FOW26" s="3">
        <v>5.9096000000000002</v>
      </c>
      <c r="FOX26" s="3">
        <v>4.9635999999999996</v>
      </c>
      <c r="FOY26" s="3">
        <v>4.4134000000000002</v>
      </c>
      <c r="FOZ26" s="3">
        <v>5.1017999999999999</v>
      </c>
      <c r="FPA26" s="3">
        <v>4.8155000000000001</v>
      </c>
      <c r="FPB26" s="3">
        <v>6.9671000000000003</v>
      </c>
      <c r="FPC26" s="3">
        <v>5.2872000000000003</v>
      </c>
      <c r="FPD26" s="3">
        <v>5.4028</v>
      </c>
      <c r="FPE26" s="3">
        <v>5.3517000000000001</v>
      </c>
      <c r="FPF26" s="3">
        <v>5.2831000000000001</v>
      </c>
      <c r="FPG26" s="3">
        <v>6.2184999999999997</v>
      </c>
      <c r="FPH26" s="3">
        <v>5.1611000000000002</v>
      </c>
      <c r="FPI26" s="3">
        <v>6.2354000000000003</v>
      </c>
      <c r="FPJ26" s="3">
        <v>5.2933000000000003</v>
      </c>
      <c r="FPK26" s="3">
        <v>5.4530000000000003</v>
      </c>
      <c r="FPL26" s="3">
        <v>5.9394</v>
      </c>
      <c r="FPM26" s="3">
        <v>5.8701999999999996</v>
      </c>
      <c r="FPN26" s="3">
        <v>5.9328000000000003</v>
      </c>
      <c r="FPO26" s="3">
        <v>6.0621999999999998</v>
      </c>
      <c r="FPP26" s="3">
        <v>4.6759000000000004</v>
      </c>
      <c r="FPQ26" s="3">
        <v>3.6394000000000002</v>
      </c>
      <c r="FPR26" s="3">
        <v>5.5659000000000001</v>
      </c>
      <c r="FPS26" s="3">
        <v>5.7638999999999996</v>
      </c>
      <c r="FPT26" s="3">
        <v>4.4092000000000002</v>
      </c>
      <c r="FPU26" s="3">
        <v>5.9987000000000004</v>
      </c>
      <c r="FPV26" s="3">
        <v>4.8605999999999998</v>
      </c>
      <c r="FPW26" s="3">
        <v>4.7999000000000001</v>
      </c>
      <c r="FPX26" s="3">
        <v>4.4337</v>
      </c>
      <c r="FPY26" s="3">
        <v>5.5410000000000004</v>
      </c>
      <c r="FPZ26" s="3">
        <v>5.0743999999999998</v>
      </c>
      <c r="FQA26" s="3">
        <v>6.0011000000000001</v>
      </c>
      <c r="FQB26" s="3">
        <v>4.5156999999999998</v>
      </c>
      <c r="FQC26" s="3">
        <v>4.4329999999999998</v>
      </c>
      <c r="FQD26" s="3">
        <v>4.1593</v>
      </c>
      <c r="FQE26" s="3">
        <v>6.2751999999999999</v>
      </c>
      <c r="FQF26" s="3">
        <v>5.1535000000000002</v>
      </c>
      <c r="FQG26" s="3">
        <v>5.1534000000000004</v>
      </c>
      <c r="FQH26" s="3">
        <v>6.4179000000000004</v>
      </c>
      <c r="FQI26" s="3">
        <v>4.8148</v>
      </c>
      <c r="FQJ26" s="3">
        <v>6.5030000000000001</v>
      </c>
      <c r="FQK26" s="3">
        <v>5.3826000000000001</v>
      </c>
      <c r="FQL26" s="3">
        <v>5.0358000000000001</v>
      </c>
      <c r="FQM26" s="3">
        <v>5.6134000000000004</v>
      </c>
      <c r="FQN26" s="3">
        <v>5.5279999999999996</v>
      </c>
      <c r="FQO26" s="3">
        <v>5.1379999999999999</v>
      </c>
      <c r="FQP26" s="3">
        <v>4.8745000000000003</v>
      </c>
      <c r="FQQ26" s="3">
        <v>5.2766999999999999</v>
      </c>
      <c r="FQR26" s="3">
        <v>6.3845999999999998</v>
      </c>
      <c r="FQS26" s="3">
        <v>5.7378999999999998</v>
      </c>
      <c r="FQT26" s="3">
        <v>3.9382999999999999</v>
      </c>
      <c r="FQU26" s="3">
        <v>5.3787000000000003</v>
      </c>
      <c r="FQV26" s="3">
        <v>6.5829000000000004</v>
      </c>
      <c r="FQW26" s="3">
        <v>4.6833</v>
      </c>
      <c r="FQX26" s="3">
        <v>5.6688999999999998</v>
      </c>
      <c r="FQY26" s="3">
        <v>6.0471000000000004</v>
      </c>
      <c r="FQZ26" s="3">
        <v>4.4866999999999999</v>
      </c>
      <c r="FRA26" s="3">
        <v>5.7961999999999998</v>
      </c>
      <c r="FRB26" s="3">
        <v>4.681</v>
      </c>
      <c r="FRC26" s="3">
        <v>5.9996</v>
      </c>
      <c r="FRD26" s="3">
        <v>5.8952999999999998</v>
      </c>
      <c r="FRE26" s="3">
        <v>5.4175000000000004</v>
      </c>
      <c r="FRF26" s="3">
        <v>11.5817</v>
      </c>
      <c r="FRG26" s="3">
        <v>10.070499999999999</v>
      </c>
      <c r="FRH26" s="3">
        <v>5.468</v>
      </c>
      <c r="FRI26" s="3">
        <v>7.5651999999999999</v>
      </c>
      <c r="FRJ26" s="3">
        <v>4.9104999999999999</v>
      </c>
      <c r="FRK26" s="3">
        <v>5.4584999999999999</v>
      </c>
      <c r="FRL26" s="3">
        <v>4.4046000000000003</v>
      </c>
      <c r="FRM26" s="3">
        <v>4.7824999999999998</v>
      </c>
      <c r="FRN26" s="3">
        <v>5.1527000000000003</v>
      </c>
      <c r="FRO26" s="3">
        <v>5.0495000000000001</v>
      </c>
      <c r="FRP26" s="3">
        <v>6.1826999999999996</v>
      </c>
      <c r="FRQ26" s="3">
        <v>5.1818</v>
      </c>
      <c r="FRR26" s="3">
        <v>4.7984</v>
      </c>
      <c r="FRS26" s="3">
        <v>5.7876000000000003</v>
      </c>
      <c r="FRT26" s="3">
        <v>5.0556000000000001</v>
      </c>
      <c r="FRU26" s="3">
        <v>5.1688999999999998</v>
      </c>
      <c r="FRV26" s="3">
        <v>3.8092000000000001</v>
      </c>
      <c r="FRW26" s="3">
        <v>5.4046000000000003</v>
      </c>
      <c r="FRX26" s="3">
        <v>7.0464000000000002</v>
      </c>
      <c r="FRY26" s="3">
        <v>5.4676</v>
      </c>
      <c r="FRZ26" s="3">
        <v>5.4466999999999999</v>
      </c>
      <c r="FSA26" s="3">
        <v>5.3781999999999996</v>
      </c>
      <c r="FSB26" s="3">
        <v>4.7416999999999998</v>
      </c>
      <c r="FSC26" s="3">
        <v>4.8068999999999997</v>
      </c>
      <c r="FSD26" s="3">
        <v>4.8926999999999996</v>
      </c>
      <c r="FSE26" s="3">
        <v>4.7779999999999996</v>
      </c>
      <c r="FSF26" s="3">
        <v>5.3282999999999996</v>
      </c>
      <c r="FSG26" s="3">
        <v>4.5236999999999998</v>
      </c>
      <c r="FSH26" s="3">
        <v>5.0777999999999999</v>
      </c>
      <c r="FSI26" s="3">
        <v>5.3452000000000002</v>
      </c>
      <c r="FSJ26" s="3">
        <v>4.7084999999999999</v>
      </c>
      <c r="FSK26" s="3">
        <v>4.5922000000000001</v>
      </c>
      <c r="FSL26" s="3">
        <v>4.8090999999999999</v>
      </c>
      <c r="FSM26" s="3">
        <v>4.1228999999999996</v>
      </c>
      <c r="FSN26" s="3">
        <v>4.5427</v>
      </c>
      <c r="FSO26" s="3">
        <v>4.7549999999999999</v>
      </c>
      <c r="FSP26" s="3">
        <v>5.2195999999999998</v>
      </c>
      <c r="FSQ26" s="3">
        <v>6.6342999999999996</v>
      </c>
      <c r="FSR26" s="3">
        <v>5.4778000000000002</v>
      </c>
      <c r="FSS26" s="3">
        <v>5.8768000000000002</v>
      </c>
      <c r="FST26" s="3">
        <v>4.8731</v>
      </c>
      <c r="FSU26" s="3">
        <v>6.2476000000000003</v>
      </c>
      <c r="FSV26" s="3">
        <v>4.8795999999999999</v>
      </c>
      <c r="FSW26" s="3">
        <v>6.0750999999999999</v>
      </c>
      <c r="FSX26" s="3">
        <v>6.4835000000000003</v>
      </c>
      <c r="FSY26" s="3">
        <v>5.1421999999999999</v>
      </c>
      <c r="FSZ26" s="3">
        <v>4.8959000000000001</v>
      </c>
      <c r="FTA26" s="3">
        <v>5.3273999999999999</v>
      </c>
      <c r="FTB26" s="3">
        <v>5.6376999999999997</v>
      </c>
      <c r="FTC26" s="3">
        <v>7.1432000000000002</v>
      </c>
      <c r="FTD26" s="3">
        <v>5.5613000000000001</v>
      </c>
      <c r="FTE26" s="3">
        <v>6.19</v>
      </c>
      <c r="FTF26" s="3">
        <v>4.7130999999999998</v>
      </c>
      <c r="FTG26" s="3">
        <v>6.1599000000000004</v>
      </c>
      <c r="FTH26" s="3">
        <v>5.2373000000000003</v>
      </c>
      <c r="FTI26" s="3">
        <v>4.4455</v>
      </c>
      <c r="FTJ26" s="3">
        <v>6.5922000000000001</v>
      </c>
      <c r="FTK26" s="3">
        <v>4.2064000000000004</v>
      </c>
      <c r="FTL26" s="3">
        <v>6.0442999999999998</v>
      </c>
      <c r="FTM26" s="3">
        <v>4.8648999999999996</v>
      </c>
      <c r="FTN26" s="3">
        <v>5.2264999999999997</v>
      </c>
      <c r="FTO26" s="3">
        <v>4.6864999999999997</v>
      </c>
      <c r="FTP26" s="3">
        <v>4.8841000000000001</v>
      </c>
      <c r="FTQ26" s="3">
        <v>4.6139000000000001</v>
      </c>
      <c r="FTR26" s="3">
        <v>5.3075000000000001</v>
      </c>
      <c r="FTS26" s="3">
        <v>5.3517000000000001</v>
      </c>
      <c r="FTT26" s="3">
        <v>4.1867999999999999</v>
      </c>
      <c r="FTU26" s="3">
        <v>5.3192000000000004</v>
      </c>
      <c r="FTV26" s="3">
        <v>4.3783000000000003</v>
      </c>
      <c r="FTW26" s="3">
        <v>5.2672999999999996</v>
      </c>
      <c r="FTX26" s="3">
        <v>5.9938000000000002</v>
      </c>
      <c r="FTY26" s="3">
        <v>6.0582000000000003</v>
      </c>
      <c r="FTZ26" s="3">
        <v>5.4589999999999996</v>
      </c>
      <c r="FUA26" s="3">
        <v>5.5251999999999999</v>
      </c>
      <c r="FUB26" s="3">
        <v>5.9345999999999997</v>
      </c>
      <c r="FUC26" s="3">
        <v>6.3324999999999996</v>
      </c>
      <c r="FUD26" s="3">
        <v>4.5937000000000001</v>
      </c>
      <c r="FUE26" s="3">
        <v>5.7587000000000002</v>
      </c>
      <c r="FUF26" s="3">
        <v>5.4633000000000003</v>
      </c>
      <c r="FUG26" s="3">
        <v>4.9819000000000004</v>
      </c>
      <c r="FUH26" s="3">
        <v>5.1367000000000003</v>
      </c>
      <c r="FUI26" s="3" t="s">
        <v>5</v>
      </c>
      <c r="FUJ26" s="3">
        <v>5.9599000000000002</v>
      </c>
      <c r="FUK26" s="3">
        <v>5.2680999999999996</v>
      </c>
      <c r="FUL26" s="3">
        <v>5.7088000000000001</v>
      </c>
      <c r="FUM26" s="3">
        <v>5.7545999999999999</v>
      </c>
      <c r="FUN26" s="3">
        <v>6.0236000000000001</v>
      </c>
      <c r="FUO26" s="3">
        <v>5.2382</v>
      </c>
      <c r="FUP26" s="3">
        <v>5.1224999999999996</v>
      </c>
      <c r="FUQ26" s="3">
        <v>5.8449999999999998</v>
      </c>
      <c r="FUR26" s="3">
        <v>5.0910000000000002</v>
      </c>
      <c r="FUS26" s="3">
        <v>5.4573999999999998</v>
      </c>
      <c r="FUT26" s="3">
        <v>5.8211000000000004</v>
      </c>
      <c r="FUU26" s="3">
        <v>5.4226000000000001</v>
      </c>
      <c r="FUV26" s="3">
        <v>5.3807</v>
      </c>
      <c r="FUW26" s="3">
        <v>4.0560999999999998</v>
      </c>
      <c r="FUX26" s="3">
        <v>5.3282999999999996</v>
      </c>
      <c r="FUY26" s="3">
        <v>4.6052</v>
      </c>
      <c r="FUZ26" s="3">
        <v>5.9199000000000002</v>
      </c>
      <c r="FVA26" s="3">
        <v>6.4268000000000001</v>
      </c>
      <c r="FVB26" s="3">
        <v>4.5350000000000001</v>
      </c>
      <c r="FVC26" s="3">
        <v>3.5352000000000001</v>
      </c>
      <c r="FVD26" s="3">
        <v>4.8829000000000002</v>
      </c>
      <c r="FVE26" s="3">
        <v>4.1988000000000003</v>
      </c>
      <c r="FVF26" s="3">
        <v>5.2953000000000001</v>
      </c>
      <c r="FVG26" s="3">
        <v>3.5899000000000001</v>
      </c>
      <c r="FVH26" s="3">
        <v>5.1844999999999999</v>
      </c>
      <c r="FVI26" s="3">
        <v>5.9398999999999997</v>
      </c>
      <c r="FVJ26" s="3">
        <v>5.8254000000000001</v>
      </c>
      <c r="FVK26" s="3">
        <v>5.4119000000000002</v>
      </c>
      <c r="FVL26" s="3">
        <v>4.8781999999999996</v>
      </c>
      <c r="FVM26" s="3">
        <v>4.1557000000000004</v>
      </c>
      <c r="FVN26" s="3">
        <v>6.5336999999999996</v>
      </c>
      <c r="FVO26" s="3">
        <v>6.1261000000000001</v>
      </c>
      <c r="FVP26" s="3">
        <v>3.944</v>
      </c>
      <c r="FVQ26" s="3">
        <v>4.2748999999999997</v>
      </c>
      <c r="FVR26" s="3">
        <v>5.1173000000000002</v>
      </c>
      <c r="FVS26" s="3">
        <v>4.3441000000000001</v>
      </c>
      <c r="FVT26" s="3">
        <v>4.5296000000000003</v>
      </c>
      <c r="FVU26" s="3">
        <v>5.5472000000000001</v>
      </c>
      <c r="FVV26" s="3">
        <v>4.4198000000000004</v>
      </c>
      <c r="FVW26" s="3">
        <v>5.4880000000000004</v>
      </c>
      <c r="FVX26" s="3">
        <v>4.6253000000000002</v>
      </c>
      <c r="FVY26" s="3">
        <v>5.2668999999999997</v>
      </c>
      <c r="FVZ26" s="3">
        <v>5.6176000000000004</v>
      </c>
      <c r="FWA26" s="3">
        <v>5.3215000000000003</v>
      </c>
      <c r="FWB26" s="3">
        <v>4.8586</v>
      </c>
      <c r="FWC26" s="3">
        <v>4.6242000000000001</v>
      </c>
      <c r="FWD26" s="3">
        <v>5.9911000000000003</v>
      </c>
      <c r="FWE26" s="3">
        <v>4.7411000000000003</v>
      </c>
      <c r="FWF26" s="3">
        <v>5.6646999999999998</v>
      </c>
      <c r="FWG26" s="3">
        <v>7.1364999999999998</v>
      </c>
      <c r="FWH26" s="3">
        <v>5.5140000000000002</v>
      </c>
      <c r="FWI26" s="3">
        <v>5.4936999999999996</v>
      </c>
      <c r="FWJ26" s="3">
        <v>3.9922</v>
      </c>
      <c r="FWK26" s="3">
        <v>6.0042</v>
      </c>
      <c r="FWL26" s="3">
        <v>4.2308000000000003</v>
      </c>
      <c r="FWM26" s="3">
        <v>5.9676999999999998</v>
      </c>
      <c r="FWN26" s="3">
        <v>4.9151999999999996</v>
      </c>
      <c r="FWO26" s="3">
        <v>7.1441999999999997</v>
      </c>
      <c r="FWP26" s="3">
        <v>4.9450000000000003</v>
      </c>
      <c r="FWQ26" s="3">
        <v>3.9500999999999999</v>
      </c>
      <c r="FWR26" s="3">
        <v>4.601</v>
      </c>
      <c r="FWS26" s="3">
        <v>6.6837</v>
      </c>
      <c r="FWT26" s="3">
        <v>4.9303999999999997</v>
      </c>
      <c r="FWU26" s="3">
        <v>5.6700999999999997</v>
      </c>
      <c r="FWV26" s="3">
        <v>5.8978999999999999</v>
      </c>
      <c r="FWW26" s="3">
        <v>4.5640999999999998</v>
      </c>
      <c r="FWX26" s="3">
        <v>3.8803999999999998</v>
      </c>
      <c r="FWY26" s="3">
        <v>5.0559000000000003</v>
      </c>
      <c r="FWZ26" s="3">
        <v>5.6505000000000001</v>
      </c>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row>
    <row r="27" spans="1:4953" x14ac:dyDescent="0.25">
      <c r="A27">
        <v>24</v>
      </c>
      <c r="B27" s="32" t="s">
        <v>100</v>
      </c>
      <c r="C27" s="25">
        <v>921</v>
      </c>
      <c r="D27" t="str">
        <f t="shared" si="0"/>
        <v>2025Q2</v>
      </c>
      <c r="E27" s="5">
        <v>512740</v>
      </c>
      <c r="F27" s="5">
        <v>828223</v>
      </c>
      <c r="G27" s="5">
        <v>4817242</v>
      </c>
      <c r="H27" s="5">
        <v>598897</v>
      </c>
      <c r="I27" s="5">
        <v>2989939</v>
      </c>
      <c r="J27" s="2">
        <v>251600</v>
      </c>
      <c r="K27" s="2">
        <v>17923</v>
      </c>
      <c r="L27" s="2">
        <v>329966</v>
      </c>
      <c r="M27" s="2">
        <v>937267</v>
      </c>
      <c r="N27" s="2">
        <v>2525817</v>
      </c>
      <c r="O27" s="2">
        <v>44118</v>
      </c>
      <c r="P27" s="2">
        <v>72205</v>
      </c>
      <c r="Q27" s="2">
        <v>128781</v>
      </c>
      <c r="R27" s="2">
        <v>91769</v>
      </c>
      <c r="S27" s="2">
        <v>70399</v>
      </c>
      <c r="T27" s="2">
        <v>211955</v>
      </c>
      <c r="U27" s="2">
        <v>114597</v>
      </c>
      <c r="V27" s="2">
        <v>2561185</v>
      </c>
      <c r="W27" s="2">
        <v>2815531</v>
      </c>
      <c r="X27" s="2">
        <v>646384</v>
      </c>
      <c r="Y27" s="2">
        <v>681848</v>
      </c>
      <c r="Z27" s="2">
        <v>1057173</v>
      </c>
      <c r="AA27" s="2">
        <v>152541</v>
      </c>
      <c r="AB27" s="2">
        <v>771372</v>
      </c>
      <c r="AC27" s="2">
        <v>63053</v>
      </c>
      <c r="AD27" s="2">
        <v>158217</v>
      </c>
      <c r="AE27" s="2">
        <v>202875</v>
      </c>
      <c r="AF27" s="2">
        <v>403188</v>
      </c>
      <c r="AG27" s="2">
        <v>53231</v>
      </c>
      <c r="AH27" s="2">
        <v>457079</v>
      </c>
      <c r="AI27" s="2">
        <v>98813</v>
      </c>
      <c r="AJ27" s="2">
        <v>283935</v>
      </c>
      <c r="AK27" s="2">
        <v>292103</v>
      </c>
      <c r="AL27" s="2">
        <v>1064286</v>
      </c>
      <c r="AM27" s="2">
        <v>267753</v>
      </c>
      <c r="AN27" s="2">
        <v>189307</v>
      </c>
      <c r="AO27" s="2">
        <v>352577</v>
      </c>
      <c r="AP27" s="2">
        <v>659747</v>
      </c>
      <c r="AQ27" s="2">
        <v>86433</v>
      </c>
      <c r="AR27" s="2">
        <v>155732</v>
      </c>
      <c r="AS27" s="2">
        <v>154060</v>
      </c>
      <c r="AT27" s="2">
        <v>208178</v>
      </c>
      <c r="AU27" s="2">
        <v>417784</v>
      </c>
      <c r="AV27" s="2">
        <v>994026</v>
      </c>
      <c r="AW27" s="2">
        <v>344539</v>
      </c>
      <c r="AX27" s="2">
        <v>224178</v>
      </c>
      <c r="AY27" s="2">
        <v>143478</v>
      </c>
      <c r="AZ27" s="2">
        <v>28633</v>
      </c>
      <c r="BA27" s="2">
        <v>634015</v>
      </c>
      <c r="BB27" s="2">
        <v>826556</v>
      </c>
      <c r="BC27" s="2">
        <v>326046</v>
      </c>
      <c r="BD27" s="2">
        <v>118197</v>
      </c>
      <c r="BE27" s="2">
        <v>1079984</v>
      </c>
      <c r="BF27" s="2">
        <v>345376</v>
      </c>
      <c r="BG27" s="2">
        <v>201906</v>
      </c>
      <c r="BH27" s="2">
        <v>241629</v>
      </c>
      <c r="BI27" s="2">
        <v>204725</v>
      </c>
      <c r="BJ27" s="2">
        <v>69003</v>
      </c>
      <c r="BK27" s="2">
        <v>332380</v>
      </c>
      <c r="BL27" s="2">
        <v>116884</v>
      </c>
      <c r="BM27" s="2">
        <v>451493</v>
      </c>
      <c r="BN27" s="2">
        <v>1097086</v>
      </c>
      <c r="BO27" s="2">
        <v>669814</v>
      </c>
      <c r="BP27" s="2">
        <v>166815</v>
      </c>
      <c r="BQ27" s="2">
        <v>410648</v>
      </c>
      <c r="BR27" s="2">
        <v>165202</v>
      </c>
      <c r="BS27" s="2">
        <v>82137</v>
      </c>
      <c r="BT27" s="2">
        <v>1770215</v>
      </c>
      <c r="BU27" s="2">
        <v>1383563</v>
      </c>
      <c r="BV27" s="2">
        <v>108530</v>
      </c>
      <c r="BW27" s="2">
        <v>94321</v>
      </c>
      <c r="BX27" s="2">
        <v>432093</v>
      </c>
      <c r="BY27" s="2">
        <v>184288</v>
      </c>
      <c r="BZ27" s="2">
        <v>346821</v>
      </c>
      <c r="CA27" s="2">
        <v>361434</v>
      </c>
      <c r="CB27" s="2">
        <v>349674</v>
      </c>
      <c r="CC27" s="2">
        <v>139076500</v>
      </c>
      <c r="CD27" s="2">
        <v>3499660</v>
      </c>
      <c r="CE27" s="2">
        <v>456099</v>
      </c>
      <c r="CF27" s="2">
        <v>17062259</v>
      </c>
      <c r="CG27" s="2" t="s">
        <v>5</v>
      </c>
      <c r="CH27" s="2">
        <v>377017</v>
      </c>
      <c r="CI27" s="2">
        <v>1724984</v>
      </c>
      <c r="CJ27" s="2">
        <v>386253</v>
      </c>
      <c r="CK27" s="2">
        <v>124144</v>
      </c>
      <c r="CL27" s="2">
        <v>364609</v>
      </c>
      <c r="CM27" s="2">
        <v>238192</v>
      </c>
      <c r="CN27" s="2">
        <v>122744</v>
      </c>
      <c r="CO27" s="2">
        <v>282575</v>
      </c>
      <c r="CP27" s="2">
        <v>111719</v>
      </c>
      <c r="CQ27" s="2">
        <v>382034</v>
      </c>
      <c r="CR27" s="2">
        <v>640822</v>
      </c>
      <c r="CS27" s="2">
        <v>118108</v>
      </c>
      <c r="CT27" s="2">
        <v>128059</v>
      </c>
      <c r="CU27" s="2">
        <v>779310</v>
      </c>
      <c r="CV27" s="2">
        <v>1479823</v>
      </c>
      <c r="CW27" s="2">
        <v>190836</v>
      </c>
      <c r="CX27" s="2">
        <v>1347852</v>
      </c>
      <c r="CY27" s="2">
        <v>149025</v>
      </c>
      <c r="CZ27" s="2">
        <v>920627</v>
      </c>
      <c r="DA27" s="2">
        <v>1058326</v>
      </c>
      <c r="DB27" s="2">
        <v>435399</v>
      </c>
      <c r="DC27" s="2">
        <v>25886085</v>
      </c>
      <c r="DD27" s="2">
        <v>284399</v>
      </c>
      <c r="DE27" s="2">
        <v>57829</v>
      </c>
      <c r="DF27" s="2">
        <v>182253</v>
      </c>
      <c r="DG27" s="2">
        <v>179403</v>
      </c>
      <c r="DH27" s="2">
        <v>297191</v>
      </c>
      <c r="DI27" s="2">
        <v>81024</v>
      </c>
      <c r="DJ27" s="2">
        <v>273532</v>
      </c>
      <c r="DK27" s="2">
        <v>239920</v>
      </c>
      <c r="DL27" s="2">
        <v>37542110</v>
      </c>
      <c r="DM27" s="2">
        <v>233383</v>
      </c>
      <c r="DN27" s="2">
        <v>20612569</v>
      </c>
      <c r="DO27" s="2">
        <v>774003</v>
      </c>
      <c r="DP27" s="2">
        <v>1308201</v>
      </c>
      <c r="DQ27" s="2">
        <v>524396</v>
      </c>
      <c r="DR27" s="2">
        <v>374041</v>
      </c>
      <c r="DS27" s="2">
        <v>69140</v>
      </c>
      <c r="DT27" s="2">
        <v>119485</v>
      </c>
      <c r="DU27" s="2">
        <v>539954</v>
      </c>
      <c r="DV27" s="2">
        <v>558885</v>
      </c>
      <c r="DW27" s="2">
        <v>849112</v>
      </c>
      <c r="DX27" s="2">
        <v>453696</v>
      </c>
      <c r="DY27" s="2">
        <v>3564192</v>
      </c>
      <c r="DZ27" s="2">
        <v>260567</v>
      </c>
      <c r="EA27" s="2">
        <v>2851809</v>
      </c>
      <c r="EB27" s="2">
        <v>553818</v>
      </c>
      <c r="EC27" s="2">
        <v>247540</v>
      </c>
      <c r="ED27" s="2">
        <v>568882</v>
      </c>
      <c r="EE27" s="2">
        <v>1046784</v>
      </c>
      <c r="EF27" s="2">
        <v>3004530</v>
      </c>
      <c r="EG27" s="2">
        <v>1695704</v>
      </c>
      <c r="EH27" s="2">
        <v>2375666</v>
      </c>
      <c r="EI27" s="2">
        <v>273856</v>
      </c>
      <c r="EJ27" s="2">
        <v>545084</v>
      </c>
      <c r="EK27" s="2">
        <v>206412</v>
      </c>
      <c r="EL27" s="2">
        <v>87759</v>
      </c>
      <c r="EM27" s="2">
        <v>8191474</v>
      </c>
      <c r="EN27" s="2">
        <v>773646</v>
      </c>
      <c r="EO27" s="2">
        <v>314245</v>
      </c>
      <c r="EP27" s="2">
        <v>572182</v>
      </c>
      <c r="EQ27" s="2">
        <v>438455</v>
      </c>
      <c r="ER27" s="2">
        <v>684097</v>
      </c>
      <c r="ES27" s="2">
        <v>793352</v>
      </c>
      <c r="ET27" s="2">
        <v>174475</v>
      </c>
      <c r="EU27" s="2">
        <v>966165</v>
      </c>
      <c r="EV27" s="2">
        <v>296384</v>
      </c>
      <c r="EW27" s="2">
        <v>1099639</v>
      </c>
      <c r="EX27" s="2">
        <v>111639</v>
      </c>
      <c r="EY27" s="2">
        <v>176207</v>
      </c>
      <c r="EZ27" s="2">
        <v>301301</v>
      </c>
      <c r="FA27" s="2">
        <v>248457</v>
      </c>
      <c r="FB27" s="2">
        <v>421053</v>
      </c>
      <c r="FC27" s="2">
        <v>270005</v>
      </c>
      <c r="FD27" s="2">
        <v>230281</v>
      </c>
      <c r="FE27" s="2">
        <v>129808</v>
      </c>
      <c r="FF27" s="2">
        <v>1380301</v>
      </c>
      <c r="FG27" s="2">
        <v>136510</v>
      </c>
      <c r="FH27" s="2">
        <v>61776</v>
      </c>
      <c r="FI27" s="2">
        <v>136141</v>
      </c>
      <c r="FJ27" s="2">
        <v>1346298</v>
      </c>
      <c r="FK27" s="2">
        <v>23960938</v>
      </c>
      <c r="FL27" s="2">
        <v>251217</v>
      </c>
      <c r="FM27" s="2">
        <v>2600429</v>
      </c>
      <c r="FN27" s="2">
        <v>813461</v>
      </c>
      <c r="FO27" s="2">
        <v>1481302</v>
      </c>
      <c r="FP27" s="2">
        <v>1723514</v>
      </c>
      <c r="FQ27" s="2">
        <v>2109256</v>
      </c>
      <c r="FR27" s="2">
        <v>637880</v>
      </c>
      <c r="FS27" s="2">
        <v>51013</v>
      </c>
      <c r="FT27" s="2">
        <v>189461</v>
      </c>
      <c r="FU27" s="2">
        <v>335437</v>
      </c>
      <c r="FV27" s="2">
        <v>635679</v>
      </c>
      <c r="FW27" s="2">
        <v>313565</v>
      </c>
      <c r="FX27" s="2">
        <v>277459</v>
      </c>
      <c r="FY27" s="2">
        <v>153935</v>
      </c>
      <c r="FZ27" s="2">
        <v>581164</v>
      </c>
      <c r="GA27" s="2">
        <v>924284</v>
      </c>
      <c r="GB27" s="2">
        <v>65801</v>
      </c>
      <c r="GC27" s="2">
        <v>202849</v>
      </c>
      <c r="GD27" s="2">
        <v>468528</v>
      </c>
      <c r="GE27" s="2">
        <v>125970</v>
      </c>
      <c r="GF27" s="2">
        <v>185638</v>
      </c>
      <c r="GG27" s="2">
        <v>82925</v>
      </c>
      <c r="GH27" s="2">
        <v>888325</v>
      </c>
      <c r="GI27" s="2">
        <v>104576000</v>
      </c>
      <c r="GJ27" s="2">
        <v>69912</v>
      </c>
      <c r="GK27" s="2">
        <v>81534950</v>
      </c>
      <c r="GL27" s="2">
        <v>36749</v>
      </c>
      <c r="GM27" s="2">
        <v>109724</v>
      </c>
      <c r="GN27" s="2" t="s">
        <v>5</v>
      </c>
      <c r="GO27" s="2">
        <v>30608</v>
      </c>
      <c r="GP27" s="2">
        <v>4125677</v>
      </c>
      <c r="GQ27" s="2">
        <v>352350</v>
      </c>
      <c r="GR27" s="2">
        <v>812207</v>
      </c>
      <c r="GS27" s="2">
        <v>1252643</v>
      </c>
      <c r="GT27" s="2">
        <v>51650</v>
      </c>
      <c r="GU27" s="2">
        <v>2262119</v>
      </c>
      <c r="GV27" s="2">
        <v>22502775</v>
      </c>
      <c r="GW27" s="2">
        <v>785657</v>
      </c>
      <c r="GX27" s="2">
        <v>409198</v>
      </c>
      <c r="GY27" s="2">
        <v>31288363</v>
      </c>
      <c r="GZ27" s="2">
        <v>239853</v>
      </c>
      <c r="HA27" s="2">
        <v>15394500</v>
      </c>
      <c r="HB27" s="2" t="s">
        <v>5</v>
      </c>
      <c r="HC27" s="2" t="s">
        <v>5</v>
      </c>
      <c r="HD27" s="2" t="s">
        <v>5</v>
      </c>
      <c r="HE27" s="2">
        <v>17760420</v>
      </c>
      <c r="HF27" s="2" t="s">
        <v>5</v>
      </c>
      <c r="HG27" s="2">
        <v>3521900</v>
      </c>
      <c r="HH27" s="2">
        <v>648100</v>
      </c>
      <c r="HI27" s="2">
        <v>4416374</v>
      </c>
      <c r="HJ27" s="2" t="s">
        <v>5</v>
      </c>
      <c r="HK27" s="2">
        <v>974243</v>
      </c>
      <c r="HL27" s="2">
        <v>3431111</v>
      </c>
      <c r="HM27" s="2">
        <v>171850</v>
      </c>
      <c r="HN27" s="2" t="s">
        <v>5</v>
      </c>
      <c r="HO27" s="2">
        <v>151236</v>
      </c>
      <c r="HP27" s="2">
        <v>169943</v>
      </c>
      <c r="HQ27" s="2">
        <v>1926808</v>
      </c>
      <c r="HR27" s="2">
        <v>16144</v>
      </c>
      <c r="HS27" s="2">
        <v>848776</v>
      </c>
      <c r="HT27" s="2" t="s">
        <v>5</v>
      </c>
      <c r="HU27" s="2">
        <v>890523</v>
      </c>
      <c r="HV27" s="2">
        <v>3623006</v>
      </c>
      <c r="HW27" s="2">
        <v>105259</v>
      </c>
      <c r="HX27" s="2">
        <v>68989</v>
      </c>
      <c r="HY27" s="2">
        <v>93017</v>
      </c>
      <c r="HZ27" s="2">
        <v>2455313</v>
      </c>
      <c r="IA27" s="2">
        <v>133689</v>
      </c>
      <c r="IB27" s="2">
        <v>22296794</v>
      </c>
      <c r="IC27" s="2" t="s">
        <v>5</v>
      </c>
      <c r="ID27" s="2" t="s">
        <v>5</v>
      </c>
      <c r="IE27" s="2">
        <v>420610</v>
      </c>
      <c r="IF27" s="2">
        <v>13947354</v>
      </c>
      <c r="IG27" s="2">
        <v>89757498</v>
      </c>
      <c r="IH27" s="2" t="s">
        <v>5</v>
      </c>
      <c r="II27" s="2" t="s">
        <v>5</v>
      </c>
      <c r="IJ27" s="2">
        <v>927649</v>
      </c>
      <c r="IK27" s="2">
        <v>1078745</v>
      </c>
      <c r="IL27" s="2">
        <v>3641292</v>
      </c>
      <c r="IM27" s="2">
        <v>1752249</v>
      </c>
      <c r="IN27" s="2">
        <v>399430</v>
      </c>
      <c r="IO27" s="2">
        <v>364431</v>
      </c>
      <c r="IP27" s="2">
        <v>305567</v>
      </c>
      <c r="IQ27" s="2">
        <v>3303914</v>
      </c>
      <c r="IR27" s="2">
        <v>5119765</v>
      </c>
      <c r="IS27" s="2" t="s">
        <v>5</v>
      </c>
      <c r="IT27" s="2">
        <v>368635</v>
      </c>
      <c r="IU27" s="2" t="s">
        <v>5</v>
      </c>
      <c r="IV27" s="2" t="s">
        <v>5</v>
      </c>
      <c r="IW27" s="2">
        <v>116849</v>
      </c>
      <c r="IX27" s="2">
        <v>2399530</v>
      </c>
      <c r="IY27" s="2">
        <v>703907</v>
      </c>
      <c r="IZ27" s="2">
        <v>906193</v>
      </c>
      <c r="JA27" s="2">
        <v>3176484</v>
      </c>
      <c r="JB27" s="2">
        <v>5327584</v>
      </c>
      <c r="JC27" s="2">
        <v>11120649</v>
      </c>
      <c r="JD27" s="2">
        <v>1454101</v>
      </c>
      <c r="JE27" s="2">
        <v>6515137</v>
      </c>
      <c r="JF27" s="2" t="s">
        <v>5</v>
      </c>
      <c r="JG27" s="2">
        <v>804600</v>
      </c>
      <c r="JH27" s="2">
        <v>501352</v>
      </c>
      <c r="JI27" s="2">
        <v>223412</v>
      </c>
      <c r="JJ27" s="2">
        <v>12042584</v>
      </c>
      <c r="JK27" s="2">
        <v>1114637</v>
      </c>
      <c r="JL27" s="2">
        <v>1806985</v>
      </c>
      <c r="JM27" s="2">
        <v>431345</v>
      </c>
      <c r="JN27" s="2">
        <v>4194427</v>
      </c>
      <c r="JO27" s="2">
        <v>5491941</v>
      </c>
      <c r="JP27" s="2">
        <v>246967</v>
      </c>
      <c r="JQ27" s="2">
        <v>641692</v>
      </c>
      <c r="JR27" s="2">
        <v>267471</v>
      </c>
      <c r="JS27" s="2">
        <v>887321</v>
      </c>
      <c r="JT27" s="2">
        <v>560658</v>
      </c>
      <c r="JU27" s="2">
        <v>7424568</v>
      </c>
      <c r="JV27" s="2">
        <v>149375</v>
      </c>
      <c r="JW27" s="2">
        <v>971181</v>
      </c>
      <c r="JX27" s="2">
        <v>5121180</v>
      </c>
      <c r="JY27" s="2">
        <v>248281</v>
      </c>
      <c r="JZ27" s="2" t="s">
        <v>5</v>
      </c>
      <c r="KA27" s="2">
        <v>124297</v>
      </c>
      <c r="KB27" s="2">
        <v>320795</v>
      </c>
      <c r="KC27" s="2" t="s">
        <v>5</v>
      </c>
      <c r="KD27" s="2">
        <v>76475</v>
      </c>
      <c r="KE27" s="2">
        <v>417923</v>
      </c>
      <c r="KF27" s="2">
        <v>1342902</v>
      </c>
      <c r="KG27" s="2">
        <v>15203264</v>
      </c>
      <c r="KH27" s="2">
        <v>501899</v>
      </c>
      <c r="KI27" s="2" t="s">
        <v>5</v>
      </c>
      <c r="KJ27" s="2" t="s">
        <v>5</v>
      </c>
      <c r="KK27" s="2">
        <v>236448</v>
      </c>
      <c r="KL27" s="2">
        <v>1792436</v>
      </c>
      <c r="KM27" s="2">
        <v>237234</v>
      </c>
      <c r="KN27" s="2">
        <v>696310</v>
      </c>
      <c r="KO27" s="2" t="s">
        <v>5</v>
      </c>
      <c r="KP27" s="2" t="s">
        <v>5</v>
      </c>
      <c r="KQ27" s="2">
        <v>2074226</v>
      </c>
      <c r="KR27" s="2">
        <v>206738</v>
      </c>
      <c r="KS27" s="2" t="s">
        <v>5</v>
      </c>
      <c r="KT27" s="2">
        <v>344537</v>
      </c>
      <c r="KU27" s="2">
        <v>930461</v>
      </c>
      <c r="KV27" s="2">
        <v>179101</v>
      </c>
      <c r="KW27" s="2">
        <v>507561</v>
      </c>
      <c r="KX27" s="2">
        <v>1824377</v>
      </c>
      <c r="KY27" s="2">
        <v>2458083</v>
      </c>
      <c r="KZ27" s="2" t="s">
        <v>5</v>
      </c>
      <c r="LA27" s="2">
        <v>416678</v>
      </c>
      <c r="LB27" s="2">
        <v>869519</v>
      </c>
      <c r="LC27" s="2">
        <v>16253055</v>
      </c>
      <c r="LD27" s="2">
        <v>548704</v>
      </c>
      <c r="LE27" s="2">
        <v>639653</v>
      </c>
      <c r="LF27" s="2">
        <v>3145411</v>
      </c>
      <c r="LG27" s="2" t="s">
        <v>5</v>
      </c>
      <c r="LH27" s="2">
        <v>841802</v>
      </c>
      <c r="LI27" s="2">
        <v>1549437</v>
      </c>
      <c r="LJ27" s="2">
        <v>6629640</v>
      </c>
      <c r="LK27" s="2">
        <v>7012560</v>
      </c>
      <c r="LL27" s="2">
        <v>1214608</v>
      </c>
      <c r="LM27" s="2" t="s">
        <v>5</v>
      </c>
      <c r="LN27" s="2">
        <v>505948</v>
      </c>
      <c r="LO27" s="2">
        <v>5275877</v>
      </c>
      <c r="LP27" s="2">
        <v>588510</v>
      </c>
      <c r="LQ27" s="2">
        <v>3797602</v>
      </c>
      <c r="LR27" s="2">
        <v>1320884</v>
      </c>
      <c r="LS27" s="2" t="s">
        <v>5</v>
      </c>
      <c r="LT27" s="2" t="s">
        <v>5</v>
      </c>
      <c r="LU27" s="2">
        <v>6997831</v>
      </c>
      <c r="LV27" s="2" t="s">
        <v>5</v>
      </c>
      <c r="LW27" s="2">
        <v>1268937</v>
      </c>
      <c r="LX27" s="2" t="s">
        <v>5</v>
      </c>
      <c r="LY27" s="2" t="s">
        <v>5</v>
      </c>
      <c r="LZ27" s="2" t="s">
        <v>5</v>
      </c>
      <c r="MA27" s="2">
        <v>271650</v>
      </c>
      <c r="MB27" s="2">
        <v>1023746</v>
      </c>
      <c r="MC27" s="2" t="s">
        <v>5</v>
      </c>
      <c r="MD27" s="2" t="s">
        <v>5</v>
      </c>
      <c r="ME27" s="2">
        <v>336988</v>
      </c>
      <c r="MF27" s="2">
        <v>9182993</v>
      </c>
      <c r="MG27" s="2">
        <v>76502</v>
      </c>
      <c r="MH27" s="2">
        <v>2467198</v>
      </c>
      <c r="MI27" s="2" t="s">
        <v>5</v>
      </c>
      <c r="MJ27" s="2">
        <v>169491</v>
      </c>
      <c r="MK27" s="2">
        <v>1128939</v>
      </c>
      <c r="ML27" s="2">
        <v>338713</v>
      </c>
      <c r="MM27" s="2">
        <v>1417551</v>
      </c>
      <c r="MN27" s="2">
        <v>2521122</v>
      </c>
      <c r="MO27" s="2">
        <v>5652443</v>
      </c>
      <c r="MP27" s="2" t="s">
        <v>5</v>
      </c>
      <c r="MQ27" s="2">
        <v>394873</v>
      </c>
      <c r="MR27" s="2">
        <v>315327</v>
      </c>
      <c r="MS27" s="2">
        <v>6311855</v>
      </c>
      <c r="MT27" s="2">
        <v>698531</v>
      </c>
      <c r="MU27" s="2">
        <v>2781300</v>
      </c>
      <c r="MV27" s="2">
        <v>7170571</v>
      </c>
      <c r="MW27" s="2">
        <v>141268</v>
      </c>
      <c r="MX27" s="2">
        <v>379934</v>
      </c>
      <c r="MY27" s="2" t="s">
        <v>5</v>
      </c>
      <c r="MZ27" s="2">
        <v>75810</v>
      </c>
      <c r="NA27" s="2">
        <v>43929</v>
      </c>
      <c r="NB27" s="2">
        <v>2299670</v>
      </c>
      <c r="NC27" s="2">
        <v>189904</v>
      </c>
      <c r="ND27" s="2">
        <v>133009</v>
      </c>
      <c r="NE27" s="2">
        <v>156503</v>
      </c>
      <c r="NF27" s="2">
        <v>131453</v>
      </c>
      <c r="NG27" s="2">
        <v>313525</v>
      </c>
      <c r="NH27" s="2">
        <v>390990</v>
      </c>
      <c r="NI27" s="2">
        <v>288550</v>
      </c>
      <c r="NJ27" s="2">
        <v>350074</v>
      </c>
      <c r="NK27" s="2">
        <v>604224</v>
      </c>
      <c r="NL27" s="2">
        <v>253651</v>
      </c>
      <c r="NM27" s="2">
        <v>137957</v>
      </c>
      <c r="NN27" s="2">
        <v>142389</v>
      </c>
      <c r="NO27" s="2">
        <v>236896</v>
      </c>
      <c r="NP27" s="2">
        <v>603394</v>
      </c>
      <c r="NQ27" s="2">
        <v>2695104</v>
      </c>
      <c r="NR27" s="2">
        <v>26659888</v>
      </c>
      <c r="NS27" s="2">
        <v>345134</v>
      </c>
      <c r="NT27" s="2">
        <v>302146</v>
      </c>
      <c r="NU27" s="2">
        <v>1274347</v>
      </c>
      <c r="NV27" s="2">
        <v>137178</v>
      </c>
      <c r="NW27" s="2">
        <v>398609</v>
      </c>
      <c r="NX27" s="2">
        <v>571396</v>
      </c>
      <c r="NY27" s="2">
        <v>98784</v>
      </c>
      <c r="NZ27" s="2">
        <v>500072</v>
      </c>
      <c r="OA27" s="2">
        <v>406721</v>
      </c>
      <c r="OB27" s="2">
        <v>183366</v>
      </c>
      <c r="OC27" s="2">
        <v>397715</v>
      </c>
      <c r="OD27" s="2">
        <v>73631</v>
      </c>
      <c r="OE27" s="2">
        <v>536243</v>
      </c>
      <c r="OF27" s="2">
        <v>398967</v>
      </c>
      <c r="OG27" s="2">
        <v>9075284</v>
      </c>
      <c r="OH27" s="2">
        <v>254689</v>
      </c>
      <c r="OI27" s="2">
        <v>141067</v>
      </c>
      <c r="OJ27" s="2">
        <v>102063</v>
      </c>
      <c r="OK27" s="2">
        <v>787275</v>
      </c>
      <c r="OL27" s="2">
        <v>230029</v>
      </c>
      <c r="OM27" s="2">
        <v>132987</v>
      </c>
      <c r="ON27" s="2">
        <v>112596</v>
      </c>
      <c r="OO27" s="2">
        <v>355581</v>
      </c>
      <c r="OP27" s="2">
        <v>1220996</v>
      </c>
      <c r="OQ27" s="2">
        <v>516829</v>
      </c>
      <c r="OR27" s="2">
        <v>196144</v>
      </c>
      <c r="OS27" s="2">
        <v>246429</v>
      </c>
      <c r="OT27" s="2">
        <v>405013</v>
      </c>
      <c r="OU27" s="2">
        <v>616618</v>
      </c>
      <c r="OV27" s="2">
        <v>113818</v>
      </c>
      <c r="OW27" s="2">
        <v>28287</v>
      </c>
      <c r="OX27" s="2">
        <v>215842</v>
      </c>
      <c r="OY27" s="2">
        <v>620522</v>
      </c>
      <c r="OZ27" s="2">
        <v>125881</v>
      </c>
      <c r="PA27" s="2">
        <v>731198</v>
      </c>
      <c r="PB27" s="2">
        <v>4104</v>
      </c>
      <c r="PC27" s="2">
        <v>186526</v>
      </c>
      <c r="PD27" s="2">
        <v>255190</v>
      </c>
      <c r="PE27" s="2">
        <v>629662</v>
      </c>
      <c r="PF27" s="2">
        <v>15566</v>
      </c>
      <c r="PG27" s="2">
        <v>1127048</v>
      </c>
      <c r="PH27" s="2">
        <v>3111591</v>
      </c>
      <c r="PI27" s="2">
        <v>1631175</v>
      </c>
      <c r="PJ27" s="2">
        <v>524109</v>
      </c>
      <c r="PK27" s="2">
        <v>1147296</v>
      </c>
      <c r="PL27" s="2">
        <v>674098</v>
      </c>
      <c r="PM27" s="2">
        <v>479097</v>
      </c>
      <c r="PN27" s="2">
        <v>1710543</v>
      </c>
      <c r="PO27" s="2">
        <v>1062313</v>
      </c>
      <c r="PP27" s="2">
        <v>2128662</v>
      </c>
      <c r="PQ27" s="2" t="s">
        <v>5</v>
      </c>
      <c r="PR27" s="2">
        <v>2382738</v>
      </c>
      <c r="PS27" s="2">
        <v>1557537</v>
      </c>
      <c r="PT27" s="2">
        <v>435408</v>
      </c>
      <c r="PU27" s="2">
        <v>7798150</v>
      </c>
      <c r="PV27" s="2">
        <v>191495</v>
      </c>
      <c r="PW27" s="2">
        <v>1759297</v>
      </c>
      <c r="PX27" s="2">
        <v>1151963</v>
      </c>
      <c r="PY27" s="2">
        <v>906947</v>
      </c>
      <c r="PZ27" s="2">
        <v>421538</v>
      </c>
      <c r="QA27" s="2">
        <v>794762</v>
      </c>
      <c r="QB27" s="2">
        <v>615058</v>
      </c>
      <c r="QC27" s="2">
        <v>293536</v>
      </c>
      <c r="QD27" s="2">
        <v>952398</v>
      </c>
      <c r="QE27" s="2">
        <v>1787278</v>
      </c>
      <c r="QF27" s="2" t="s">
        <v>5</v>
      </c>
      <c r="QG27" s="2">
        <v>2968080</v>
      </c>
      <c r="QH27" s="2">
        <v>74777827</v>
      </c>
      <c r="QI27" s="2">
        <v>805520</v>
      </c>
      <c r="QJ27" s="2">
        <v>1180045</v>
      </c>
      <c r="QK27" s="2" t="s">
        <v>5</v>
      </c>
      <c r="QL27" s="2" t="s">
        <v>5</v>
      </c>
      <c r="QM27" s="2">
        <v>363070</v>
      </c>
      <c r="QN27" s="2">
        <v>680080</v>
      </c>
      <c r="QO27" s="2" t="s">
        <v>5</v>
      </c>
      <c r="QP27" s="2">
        <v>675591</v>
      </c>
      <c r="QQ27" s="2">
        <v>35831</v>
      </c>
      <c r="QR27" s="2">
        <v>271653</v>
      </c>
      <c r="QS27" s="2" t="s">
        <v>5</v>
      </c>
      <c r="QT27" s="2">
        <v>675308</v>
      </c>
      <c r="QU27" s="2">
        <v>43302000</v>
      </c>
      <c r="QV27" s="2">
        <v>25741</v>
      </c>
      <c r="QW27" s="2">
        <v>146888</v>
      </c>
      <c r="QX27" s="2" t="s">
        <v>5</v>
      </c>
      <c r="QY27" s="2">
        <v>9429</v>
      </c>
      <c r="QZ27" s="2">
        <v>9538</v>
      </c>
      <c r="RA27" s="2">
        <v>7916545</v>
      </c>
      <c r="RB27" s="2">
        <v>384258</v>
      </c>
      <c r="RC27" s="2">
        <v>612141</v>
      </c>
      <c r="RD27" s="2">
        <v>12019</v>
      </c>
      <c r="RE27" s="2">
        <v>55909</v>
      </c>
      <c r="RF27" s="2">
        <v>128</v>
      </c>
      <c r="RG27" s="2">
        <v>86</v>
      </c>
      <c r="RH27" s="2">
        <v>90707234</v>
      </c>
      <c r="RI27" s="2">
        <v>331562</v>
      </c>
      <c r="RJ27" s="2">
        <v>33511997</v>
      </c>
      <c r="RK27" s="2">
        <v>335310010</v>
      </c>
      <c r="RL27" s="2">
        <v>833569</v>
      </c>
      <c r="RM27" s="2">
        <v>239187</v>
      </c>
      <c r="RN27" s="2">
        <v>18579096</v>
      </c>
      <c r="RO27" s="2">
        <v>42841</v>
      </c>
      <c r="RP27" s="2" t="s">
        <v>5</v>
      </c>
      <c r="RQ27" s="2">
        <v>9599062</v>
      </c>
      <c r="RR27" s="2">
        <v>473958</v>
      </c>
      <c r="RS27" s="2">
        <v>797383</v>
      </c>
      <c r="RT27" s="2" t="s">
        <v>5</v>
      </c>
      <c r="RU27" s="2" t="s">
        <v>5</v>
      </c>
      <c r="RV27" s="2" t="s">
        <v>5</v>
      </c>
      <c r="RW27" s="2" t="s">
        <v>5</v>
      </c>
      <c r="RX27" s="2" t="s">
        <v>5</v>
      </c>
      <c r="RY27" s="2" t="s">
        <v>5</v>
      </c>
      <c r="RZ27" s="2">
        <v>3060202</v>
      </c>
      <c r="SA27" s="2" t="s">
        <v>5</v>
      </c>
      <c r="SB27" s="2" t="s">
        <v>5</v>
      </c>
      <c r="SC27" s="2" t="s">
        <v>5</v>
      </c>
      <c r="SD27" s="2">
        <v>4758542</v>
      </c>
      <c r="SE27" s="2" t="s">
        <v>5</v>
      </c>
      <c r="SF27" s="2">
        <v>170157</v>
      </c>
      <c r="SG27" s="2">
        <v>1177425</v>
      </c>
      <c r="SH27" s="2">
        <v>133356</v>
      </c>
      <c r="SI27" s="2">
        <v>370135</v>
      </c>
      <c r="SJ27" s="2">
        <v>51152</v>
      </c>
      <c r="SK27" s="2">
        <v>34436562</v>
      </c>
      <c r="SL27" s="2">
        <v>1217638</v>
      </c>
      <c r="SM27" s="2">
        <v>4825049</v>
      </c>
      <c r="SN27" s="2">
        <v>985265</v>
      </c>
      <c r="SO27" s="2">
        <v>4306</v>
      </c>
      <c r="SP27" s="2">
        <v>4033510</v>
      </c>
      <c r="SQ27" s="2">
        <v>344155</v>
      </c>
      <c r="SR27" s="2">
        <v>94792</v>
      </c>
      <c r="SS27" s="2">
        <v>14259</v>
      </c>
      <c r="ST27" s="2">
        <v>1423422</v>
      </c>
      <c r="SU27" s="2">
        <v>4147758</v>
      </c>
      <c r="SV27" s="2">
        <v>26712455</v>
      </c>
      <c r="SW27" s="2">
        <v>1064156</v>
      </c>
      <c r="SX27" s="2">
        <v>2173162</v>
      </c>
      <c r="SY27" s="2">
        <v>165897</v>
      </c>
      <c r="SZ27" s="2">
        <v>252699</v>
      </c>
      <c r="TA27" s="2">
        <v>2227141</v>
      </c>
      <c r="TB27" s="2">
        <v>177601</v>
      </c>
      <c r="TC27" s="2">
        <v>328874</v>
      </c>
      <c r="TD27" s="2">
        <v>226339</v>
      </c>
      <c r="TE27" s="2">
        <v>99094</v>
      </c>
      <c r="TF27" s="2">
        <v>406335</v>
      </c>
      <c r="TG27" s="2">
        <v>5415259</v>
      </c>
      <c r="TH27" s="2">
        <v>43420218</v>
      </c>
      <c r="TI27" s="2">
        <v>228583</v>
      </c>
      <c r="TJ27" s="2" t="s">
        <v>5</v>
      </c>
      <c r="TK27" s="2">
        <v>3850778</v>
      </c>
      <c r="TL27" s="2">
        <v>761775</v>
      </c>
      <c r="TM27" s="2">
        <v>293255</v>
      </c>
      <c r="TN27" s="2">
        <v>3870545</v>
      </c>
      <c r="TO27" s="2">
        <v>302852</v>
      </c>
      <c r="TP27" s="2">
        <v>79668</v>
      </c>
      <c r="TQ27" s="2">
        <v>1186968</v>
      </c>
      <c r="TR27" s="2">
        <v>678345</v>
      </c>
      <c r="TS27" s="2">
        <v>659218</v>
      </c>
      <c r="TT27" s="2">
        <v>590423</v>
      </c>
      <c r="TU27" s="2">
        <v>16882</v>
      </c>
      <c r="TV27" s="2">
        <v>1316366</v>
      </c>
      <c r="TW27" s="2">
        <v>164146</v>
      </c>
      <c r="TX27" s="2">
        <v>133975</v>
      </c>
      <c r="TY27" s="2">
        <v>304841</v>
      </c>
      <c r="TZ27" s="2">
        <v>1056660</v>
      </c>
      <c r="UA27" s="2">
        <v>271837</v>
      </c>
      <c r="UB27" s="2">
        <v>1221604</v>
      </c>
      <c r="UC27" s="2">
        <v>1367949</v>
      </c>
      <c r="UD27" s="2">
        <v>569173</v>
      </c>
      <c r="UE27" s="2" t="s">
        <v>5</v>
      </c>
      <c r="UF27" s="2">
        <v>228018</v>
      </c>
      <c r="UG27" s="2">
        <v>295852</v>
      </c>
      <c r="UH27" s="2">
        <v>187972</v>
      </c>
      <c r="UI27" s="2">
        <v>840369</v>
      </c>
      <c r="UJ27" s="2">
        <v>622113</v>
      </c>
      <c r="UK27" s="2">
        <v>28562</v>
      </c>
      <c r="UL27" s="2">
        <v>225661</v>
      </c>
      <c r="UM27" s="2">
        <v>1195102</v>
      </c>
      <c r="UN27" s="2">
        <v>6972443</v>
      </c>
      <c r="UO27" s="2">
        <v>1869473</v>
      </c>
      <c r="UP27" s="2">
        <v>960791</v>
      </c>
      <c r="UQ27" s="2">
        <v>1275531</v>
      </c>
      <c r="UR27" s="2">
        <v>411965</v>
      </c>
      <c r="US27" s="2">
        <v>112286</v>
      </c>
      <c r="UT27" s="2">
        <v>151352</v>
      </c>
      <c r="UU27" s="2">
        <v>942224</v>
      </c>
      <c r="UV27" s="2">
        <v>42236552</v>
      </c>
      <c r="UW27" s="2">
        <v>59566</v>
      </c>
      <c r="UX27" s="2">
        <v>945241</v>
      </c>
      <c r="UY27" s="2">
        <v>14413029</v>
      </c>
      <c r="UZ27" s="2">
        <v>58334017</v>
      </c>
      <c r="VA27" s="2">
        <v>588188</v>
      </c>
      <c r="VB27" s="2">
        <v>511992</v>
      </c>
      <c r="VC27" s="2">
        <v>138827</v>
      </c>
      <c r="VD27" s="2">
        <v>341396</v>
      </c>
      <c r="VE27" s="2">
        <v>812000</v>
      </c>
      <c r="VF27" s="2">
        <v>2898819</v>
      </c>
      <c r="VG27" s="2">
        <v>366296</v>
      </c>
      <c r="VH27" s="2">
        <v>165089</v>
      </c>
      <c r="VI27" s="2">
        <v>2611675</v>
      </c>
      <c r="VJ27" s="2">
        <v>859994</v>
      </c>
      <c r="VK27" s="2">
        <v>321691</v>
      </c>
      <c r="VL27" s="2">
        <v>783246</v>
      </c>
      <c r="VM27" s="2">
        <v>248680</v>
      </c>
      <c r="VN27" s="2">
        <v>258238</v>
      </c>
      <c r="VO27" s="2">
        <v>881120</v>
      </c>
      <c r="VP27" s="2">
        <v>324669</v>
      </c>
      <c r="VQ27" s="2">
        <v>502987</v>
      </c>
      <c r="VR27" s="2">
        <v>515597</v>
      </c>
      <c r="VS27" s="2">
        <v>24716545</v>
      </c>
      <c r="VT27" s="2">
        <v>63410</v>
      </c>
      <c r="VU27" s="2">
        <v>238548</v>
      </c>
      <c r="VV27" s="2">
        <v>172021</v>
      </c>
      <c r="VW27" s="2">
        <v>155842</v>
      </c>
      <c r="VX27" s="2">
        <v>155789</v>
      </c>
      <c r="VY27" s="2">
        <v>429499</v>
      </c>
      <c r="VZ27" s="2">
        <v>86154</v>
      </c>
      <c r="WA27" s="2">
        <v>135634</v>
      </c>
      <c r="WB27" s="2">
        <v>19791</v>
      </c>
      <c r="WC27" s="2">
        <v>433208</v>
      </c>
      <c r="WD27" s="2">
        <v>149496</v>
      </c>
      <c r="WE27" s="2">
        <v>279185</v>
      </c>
      <c r="WF27" s="2">
        <v>99849</v>
      </c>
      <c r="WG27" s="2">
        <v>1291912</v>
      </c>
      <c r="WH27" s="2">
        <v>587654</v>
      </c>
      <c r="WI27" s="2">
        <v>101922</v>
      </c>
      <c r="WJ27" s="2">
        <v>361976</v>
      </c>
      <c r="WK27" s="2">
        <v>61080</v>
      </c>
      <c r="WL27" s="2">
        <v>127570</v>
      </c>
      <c r="WM27" s="2">
        <v>482788</v>
      </c>
      <c r="WN27" s="2">
        <v>330286</v>
      </c>
      <c r="WO27" s="2">
        <v>199364</v>
      </c>
      <c r="WP27" s="2">
        <v>752819</v>
      </c>
      <c r="WQ27" s="2">
        <v>240499</v>
      </c>
      <c r="WR27" s="2">
        <v>2965508</v>
      </c>
      <c r="WS27" s="2">
        <v>342414</v>
      </c>
      <c r="WT27" s="2">
        <v>244334</v>
      </c>
      <c r="WU27" s="2">
        <v>241146</v>
      </c>
      <c r="WV27" s="2">
        <v>580298</v>
      </c>
      <c r="WW27" s="2">
        <v>261183</v>
      </c>
      <c r="WX27" s="2">
        <v>255621</v>
      </c>
      <c r="WY27" s="2">
        <v>316373</v>
      </c>
      <c r="WZ27" s="2">
        <v>287291</v>
      </c>
      <c r="XA27" s="2">
        <v>176169</v>
      </c>
      <c r="XB27" s="2">
        <v>397065</v>
      </c>
      <c r="XC27" s="2">
        <v>71684</v>
      </c>
      <c r="XD27" s="2">
        <v>380214</v>
      </c>
      <c r="XE27" s="2">
        <v>146133</v>
      </c>
      <c r="XF27" s="2" t="s">
        <v>5</v>
      </c>
      <c r="XG27" s="2">
        <v>740670</v>
      </c>
      <c r="XH27" s="2">
        <v>162474</v>
      </c>
      <c r="XI27" s="2">
        <v>150977</v>
      </c>
      <c r="XJ27" s="2">
        <v>183071</v>
      </c>
      <c r="XK27" s="2">
        <v>827121</v>
      </c>
      <c r="XL27" s="2">
        <v>234970</v>
      </c>
      <c r="XM27" s="2">
        <v>76214</v>
      </c>
      <c r="XN27" s="2">
        <v>696276</v>
      </c>
      <c r="XO27" s="2">
        <v>236110</v>
      </c>
      <c r="XP27" s="2">
        <v>1196133</v>
      </c>
      <c r="XQ27" s="2">
        <v>479200</v>
      </c>
      <c r="XR27" s="2">
        <v>314170</v>
      </c>
      <c r="XS27" s="2">
        <v>355847</v>
      </c>
      <c r="XT27" s="2">
        <v>655538</v>
      </c>
      <c r="XU27" s="2">
        <v>356696</v>
      </c>
      <c r="XV27" s="2">
        <v>553306</v>
      </c>
      <c r="XW27" s="2">
        <v>304607</v>
      </c>
      <c r="XX27" s="2">
        <v>460554</v>
      </c>
      <c r="XY27" s="2">
        <v>633927</v>
      </c>
      <c r="XZ27" s="2">
        <v>88807</v>
      </c>
      <c r="YA27" s="2">
        <v>321876</v>
      </c>
      <c r="YB27" s="2">
        <v>667593</v>
      </c>
      <c r="YC27" s="2">
        <v>2392615</v>
      </c>
      <c r="YD27" s="2">
        <v>357539</v>
      </c>
      <c r="YE27" s="2">
        <v>247561</v>
      </c>
      <c r="YF27" s="2" t="s">
        <v>5</v>
      </c>
      <c r="YG27" s="2">
        <v>401205</v>
      </c>
      <c r="YH27" s="2">
        <v>374818</v>
      </c>
      <c r="YI27" s="2">
        <v>573444</v>
      </c>
      <c r="YJ27" s="2">
        <v>177500</v>
      </c>
      <c r="YK27" s="2">
        <v>209575</v>
      </c>
      <c r="YL27" s="2">
        <v>193744</v>
      </c>
      <c r="YM27" s="2">
        <v>3437438</v>
      </c>
      <c r="YN27" s="2">
        <v>1468801</v>
      </c>
      <c r="YO27" s="2">
        <v>127889</v>
      </c>
      <c r="YP27" s="2">
        <v>186750</v>
      </c>
      <c r="YQ27" s="2">
        <v>267547</v>
      </c>
      <c r="YR27" s="2">
        <v>613287</v>
      </c>
      <c r="YS27" s="2">
        <v>638271</v>
      </c>
      <c r="YT27" s="2">
        <v>677923</v>
      </c>
      <c r="YU27" s="2">
        <v>249050</v>
      </c>
      <c r="YV27" s="2">
        <v>178818</v>
      </c>
      <c r="YW27" s="2">
        <v>534119</v>
      </c>
      <c r="YX27" s="2">
        <v>1139143</v>
      </c>
      <c r="YY27" s="2">
        <v>543160</v>
      </c>
      <c r="YZ27" s="2">
        <v>2149236</v>
      </c>
      <c r="ZA27" s="2">
        <v>138192</v>
      </c>
      <c r="ZB27" s="2">
        <v>412770</v>
      </c>
      <c r="ZC27" s="2">
        <v>1333203</v>
      </c>
      <c r="ZD27" s="2">
        <v>784327</v>
      </c>
      <c r="ZE27" s="2">
        <v>2020581</v>
      </c>
      <c r="ZF27" s="2">
        <v>319557</v>
      </c>
      <c r="ZG27" s="2">
        <v>345453</v>
      </c>
      <c r="ZH27" s="2">
        <v>71766</v>
      </c>
      <c r="ZI27" s="2">
        <v>242473</v>
      </c>
      <c r="ZJ27" s="2">
        <v>258558</v>
      </c>
      <c r="ZK27" s="2">
        <v>238813</v>
      </c>
      <c r="ZL27" s="2">
        <v>516930</v>
      </c>
      <c r="ZM27" s="2">
        <v>68287</v>
      </c>
      <c r="ZN27" s="2">
        <v>578494</v>
      </c>
      <c r="ZO27" s="2">
        <v>323785</v>
      </c>
      <c r="ZP27" s="2">
        <v>265800</v>
      </c>
      <c r="ZQ27" s="2">
        <v>373911</v>
      </c>
      <c r="ZR27" s="2">
        <v>55501053</v>
      </c>
      <c r="ZS27" s="2">
        <v>128800</v>
      </c>
      <c r="ZT27" s="2">
        <v>52413</v>
      </c>
      <c r="ZU27" s="2">
        <v>238300</v>
      </c>
      <c r="ZV27" s="2">
        <v>524373</v>
      </c>
      <c r="ZW27" s="2">
        <v>79750</v>
      </c>
      <c r="ZX27" s="2">
        <v>428315</v>
      </c>
      <c r="ZY27" s="2">
        <v>194579</v>
      </c>
      <c r="ZZ27" s="2">
        <v>575886</v>
      </c>
      <c r="AAA27" s="2">
        <v>384271</v>
      </c>
      <c r="AAB27" s="2">
        <v>125537</v>
      </c>
      <c r="AAC27" s="2">
        <v>220580</v>
      </c>
      <c r="AAD27" s="2">
        <v>409856</v>
      </c>
      <c r="AAE27" s="2">
        <v>173373</v>
      </c>
      <c r="AAF27" s="2">
        <v>219513</v>
      </c>
      <c r="AAG27" s="2">
        <v>88817</v>
      </c>
      <c r="AAH27" s="2">
        <v>192399</v>
      </c>
      <c r="AAI27" s="2">
        <v>147156</v>
      </c>
      <c r="AAJ27" s="2">
        <v>105177</v>
      </c>
      <c r="AAK27" s="2">
        <v>202429</v>
      </c>
      <c r="AAL27" s="2">
        <v>59401</v>
      </c>
      <c r="AAM27" s="2">
        <v>40222</v>
      </c>
      <c r="AAN27" s="2">
        <v>1838460</v>
      </c>
      <c r="AAO27" s="2">
        <v>419481</v>
      </c>
      <c r="AAP27" s="2">
        <v>1990966</v>
      </c>
      <c r="AAQ27" s="2">
        <v>291018</v>
      </c>
      <c r="AAR27" s="2">
        <v>209804</v>
      </c>
      <c r="AAS27" s="2">
        <v>250428</v>
      </c>
      <c r="AAT27" s="2">
        <v>151444</v>
      </c>
      <c r="AAU27" s="2">
        <v>165699</v>
      </c>
      <c r="AAV27" s="2">
        <v>2625025</v>
      </c>
      <c r="AAW27" s="2">
        <v>161937</v>
      </c>
      <c r="AAX27" s="2">
        <v>8273935</v>
      </c>
      <c r="AAY27" s="2" t="s">
        <v>5</v>
      </c>
      <c r="AAZ27" s="2">
        <v>6993819</v>
      </c>
      <c r="ABA27" s="2">
        <v>644547</v>
      </c>
      <c r="ABB27" s="2" t="s">
        <v>5</v>
      </c>
      <c r="ABC27" s="2">
        <v>818104</v>
      </c>
      <c r="ABD27" s="2">
        <v>539135</v>
      </c>
      <c r="ABE27" s="2">
        <v>506417</v>
      </c>
      <c r="ABF27" s="2">
        <v>321357</v>
      </c>
      <c r="ABG27" s="2">
        <v>1431729</v>
      </c>
      <c r="ABH27" s="2">
        <v>33972</v>
      </c>
      <c r="ABI27" s="2">
        <v>53339</v>
      </c>
      <c r="ABJ27" s="2">
        <v>163558</v>
      </c>
      <c r="ABK27" s="2">
        <v>145162</v>
      </c>
      <c r="ABL27" s="2">
        <v>1588471</v>
      </c>
      <c r="ABM27" s="2">
        <v>158328</v>
      </c>
      <c r="ABN27" s="2">
        <v>164848</v>
      </c>
      <c r="ABO27" s="2">
        <v>2143140</v>
      </c>
      <c r="ABP27" s="2">
        <v>1289849</v>
      </c>
      <c r="ABQ27" s="2">
        <v>139806</v>
      </c>
      <c r="ABR27" s="2">
        <v>7111172</v>
      </c>
      <c r="ABS27" s="2">
        <v>792135</v>
      </c>
      <c r="ABT27" s="2">
        <v>170158</v>
      </c>
      <c r="ABU27" s="2">
        <v>50002</v>
      </c>
      <c r="ABV27" s="2">
        <v>213646</v>
      </c>
      <c r="ABW27" s="2">
        <v>162556</v>
      </c>
      <c r="ABX27" s="2">
        <v>92687</v>
      </c>
      <c r="ABY27" s="2">
        <v>120931</v>
      </c>
      <c r="ABZ27" s="2">
        <v>692992</v>
      </c>
      <c r="ACA27" s="2">
        <v>1467552</v>
      </c>
      <c r="ACB27" s="2">
        <v>2311398</v>
      </c>
      <c r="ACC27" s="2">
        <v>120022</v>
      </c>
      <c r="ACD27" s="2">
        <v>2073868</v>
      </c>
      <c r="ACE27" s="2">
        <v>548666</v>
      </c>
      <c r="ACF27" s="2">
        <v>436788</v>
      </c>
      <c r="ACG27" s="2">
        <v>208378</v>
      </c>
      <c r="ACH27" s="2">
        <v>199367</v>
      </c>
      <c r="ACI27" s="2">
        <v>261198</v>
      </c>
      <c r="ACJ27" s="2">
        <v>329464</v>
      </c>
      <c r="ACK27" s="2">
        <v>247113</v>
      </c>
      <c r="ACL27" s="2">
        <v>75385</v>
      </c>
      <c r="ACM27" s="2">
        <v>145632</v>
      </c>
      <c r="ACN27" s="2">
        <v>160516</v>
      </c>
      <c r="ACO27" s="2">
        <v>122361</v>
      </c>
      <c r="ACP27" s="2">
        <v>186162</v>
      </c>
      <c r="ACQ27" s="2">
        <v>520829</v>
      </c>
      <c r="ACR27" s="2">
        <v>745960</v>
      </c>
      <c r="ACS27" s="2">
        <v>581698</v>
      </c>
      <c r="ACT27" s="2">
        <v>312829</v>
      </c>
      <c r="ACU27" s="2">
        <v>129308</v>
      </c>
      <c r="ACV27" s="2">
        <v>283101</v>
      </c>
      <c r="ACW27" s="2">
        <v>101806</v>
      </c>
      <c r="ACX27" s="2">
        <v>595327</v>
      </c>
      <c r="ACY27" s="2">
        <v>41800</v>
      </c>
      <c r="ACZ27" s="2">
        <v>1502220</v>
      </c>
      <c r="ADA27" s="2">
        <v>324215</v>
      </c>
      <c r="ADB27" s="2">
        <v>483022</v>
      </c>
      <c r="ADC27" s="2">
        <v>43198</v>
      </c>
      <c r="ADD27" s="2">
        <v>127650</v>
      </c>
      <c r="ADE27" s="2">
        <v>235243</v>
      </c>
      <c r="ADF27" s="2">
        <v>272389</v>
      </c>
      <c r="ADG27" s="2">
        <v>768820</v>
      </c>
      <c r="ADH27" s="2">
        <v>176375</v>
      </c>
      <c r="ADI27" s="2">
        <v>707935</v>
      </c>
      <c r="ADJ27" s="2">
        <v>38516</v>
      </c>
      <c r="ADK27" s="2">
        <v>235402</v>
      </c>
      <c r="ADL27" s="2">
        <v>240539</v>
      </c>
      <c r="ADM27" s="2">
        <v>14398</v>
      </c>
      <c r="ADN27" s="2">
        <v>360913</v>
      </c>
      <c r="ADO27" s="2">
        <v>137262</v>
      </c>
      <c r="ADP27" s="2">
        <v>267999</v>
      </c>
      <c r="ADQ27" s="2">
        <v>202275</v>
      </c>
      <c r="ADR27" s="2">
        <v>116921</v>
      </c>
      <c r="ADS27" s="2">
        <v>587997</v>
      </c>
      <c r="ADT27" s="2">
        <v>254486</v>
      </c>
      <c r="ADU27" s="2">
        <v>126861</v>
      </c>
      <c r="ADV27" s="2">
        <v>197218</v>
      </c>
      <c r="ADW27" s="2">
        <v>133709</v>
      </c>
      <c r="ADX27" s="2">
        <v>274447</v>
      </c>
      <c r="ADY27" s="2">
        <v>216481</v>
      </c>
      <c r="ADZ27" s="2">
        <v>137348</v>
      </c>
      <c r="AEA27" s="2">
        <v>72262</v>
      </c>
      <c r="AEB27" s="2">
        <v>222212</v>
      </c>
      <c r="AEC27" s="2">
        <v>35306</v>
      </c>
      <c r="AED27" s="2">
        <v>1571376</v>
      </c>
      <c r="AEE27" s="2">
        <v>75557</v>
      </c>
      <c r="AEF27" s="2">
        <v>1047538</v>
      </c>
      <c r="AEG27" s="2">
        <v>138895</v>
      </c>
      <c r="AEH27" s="2">
        <v>343194</v>
      </c>
      <c r="AEI27" s="2">
        <v>180472</v>
      </c>
      <c r="AEJ27" s="2">
        <v>604635</v>
      </c>
      <c r="AEK27" s="2">
        <v>142061</v>
      </c>
      <c r="AEL27" s="2">
        <v>1895491</v>
      </c>
      <c r="AEM27" s="2">
        <v>711445</v>
      </c>
      <c r="AEN27" s="2">
        <v>236310</v>
      </c>
      <c r="AEO27" s="2">
        <v>706074</v>
      </c>
      <c r="AEP27" s="2">
        <v>1808870</v>
      </c>
      <c r="AEQ27" s="2">
        <v>110935</v>
      </c>
      <c r="AER27" s="2">
        <v>7330</v>
      </c>
      <c r="AES27" s="2">
        <v>67306</v>
      </c>
      <c r="AET27" s="2">
        <v>365384</v>
      </c>
      <c r="AEU27" s="2">
        <v>1056200</v>
      </c>
      <c r="AEV27" s="2">
        <v>64246</v>
      </c>
      <c r="AEW27" s="2">
        <v>531465</v>
      </c>
      <c r="AEX27" s="2">
        <v>89790</v>
      </c>
      <c r="AEY27" s="2">
        <v>119586</v>
      </c>
      <c r="AEZ27" s="2">
        <v>571984</v>
      </c>
      <c r="AFA27" s="2">
        <v>353397</v>
      </c>
      <c r="AFB27" s="2">
        <v>122947</v>
      </c>
      <c r="AFC27" s="2">
        <v>131962</v>
      </c>
      <c r="AFD27" s="2">
        <v>65948</v>
      </c>
      <c r="AFE27" s="2">
        <v>52448</v>
      </c>
      <c r="AFF27" s="2">
        <v>270918</v>
      </c>
      <c r="AFG27" s="2">
        <v>287341</v>
      </c>
      <c r="AFH27" s="2">
        <v>265086</v>
      </c>
      <c r="AFI27" s="2">
        <v>100140</v>
      </c>
      <c r="AFJ27" s="2">
        <v>257118</v>
      </c>
      <c r="AFK27" s="2">
        <v>431116</v>
      </c>
      <c r="AFL27" s="2">
        <v>313529</v>
      </c>
      <c r="AFM27" s="2">
        <v>589992</v>
      </c>
      <c r="AFN27" s="2">
        <v>691703</v>
      </c>
      <c r="AFO27" s="2">
        <v>499777</v>
      </c>
      <c r="AFP27" s="2">
        <v>267620</v>
      </c>
      <c r="AFQ27" s="2">
        <v>332695</v>
      </c>
      <c r="AFR27" s="2">
        <v>243820</v>
      </c>
      <c r="AFS27" s="2">
        <v>38575</v>
      </c>
      <c r="AFT27" s="2">
        <v>138465</v>
      </c>
      <c r="AFU27" s="2">
        <v>4479304</v>
      </c>
      <c r="AFV27" s="2">
        <v>59214</v>
      </c>
      <c r="AFW27" s="2">
        <v>423126</v>
      </c>
      <c r="AFX27" s="2">
        <v>194497</v>
      </c>
      <c r="AFY27" s="2">
        <v>176588</v>
      </c>
      <c r="AFZ27" s="2">
        <v>271216</v>
      </c>
      <c r="AGA27" s="2">
        <v>198677</v>
      </c>
      <c r="AGB27" s="2">
        <v>454165</v>
      </c>
      <c r="AGC27" s="2">
        <v>450845</v>
      </c>
      <c r="AGD27" s="2">
        <v>361135</v>
      </c>
      <c r="AGE27" s="2">
        <v>1146578</v>
      </c>
      <c r="AGF27" s="2">
        <v>282670</v>
      </c>
      <c r="AGG27" s="2">
        <v>274304</v>
      </c>
      <c r="AGH27" s="2">
        <v>507725</v>
      </c>
      <c r="AGI27" s="2">
        <v>213106</v>
      </c>
      <c r="AGJ27" s="2">
        <v>29298</v>
      </c>
      <c r="AGK27" s="2">
        <v>315663</v>
      </c>
      <c r="AGL27" s="2">
        <v>192744</v>
      </c>
      <c r="AGM27" s="2">
        <v>262997</v>
      </c>
      <c r="AGN27" s="2">
        <v>514773</v>
      </c>
      <c r="AGO27" s="2">
        <v>175710</v>
      </c>
      <c r="AGP27" s="2">
        <v>361420</v>
      </c>
      <c r="AGQ27" s="2">
        <v>1723844</v>
      </c>
      <c r="AGR27" s="2">
        <v>81172</v>
      </c>
      <c r="AGS27" s="2">
        <v>2069785</v>
      </c>
      <c r="AGT27" s="2">
        <v>216220</v>
      </c>
      <c r="AGU27" s="2">
        <v>677795</v>
      </c>
      <c r="AGV27" s="2">
        <v>396475</v>
      </c>
      <c r="AGW27" s="2">
        <v>620995</v>
      </c>
      <c r="AGX27" s="2">
        <v>25425</v>
      </c>
      <c r="AGY27" s="2">
        <v>107389</v>
      </c>
      <c r="AGZ27" s="2">
        <v>246699</v>
      </c>
      <c r="AHA27" s="2">
        <v>643299</v>
      </c>
      <c r="AHB27" s="2">
        <v>453756</v>
      </c>
      <c r="AHC27" s="2">
        <v>5858928</v>
      </c>
      <c r="AHD27" s="2">
        <v>51234</v>
      </c>
      <c r="AHE27" s="2">
        <v>176416</v>
      </c>
      <c r="AHF27" s="2">
        <v>338200</v>
      </c>
      <c r="AHG27" s="2">
        <v>415870</v>
      </c>
      <c r="AHH27" s="2">
        <v>180073</v>
      </c>
      <c r="AHI27" s="2">
        <v>2764873</v>
      </c>
      <c r="AHJ27" s="2">
        <v>453058</v>
      </c>
      <c r="AHK27" s="2">
        <v>433608</v>
      </c>
      <c r="AHL27" s="2">
        <v>46479</v>
      </c>
      <c r="AHM27" s="2">
        <v>316904</v>
      </c>
      <c r="AHN27" s="2">
        <v>454643</v>
      </c>
      <c r="AHO27" s="2">
        <v>1049470</v>
      </c>
      <c r="AHP27" s="2">
        <v>187209</v>
      </c>
      <c r="AHQ27" s="2">
        <v>565125</v>
      </c>
      <c r="AHR27" s="2">
        <v>1017197</v>
      </c>
      <c r="AHS27" s="2">
        <v>279619</v>
      </c>
      <c r="AHT27" s="2">
        <v>281981</v>
      </c>
      <c r="AHU27" s="2">
        <v>111118</v>
      </c>
      <c r="AHV27" s="2">
        <v>690149</v>
      </c>
      <c r="AHW27" s="2">
        <v>341119</v>
      </c>
      <c r="AHX27" s="2">
        <v>732905</v>
      </c>
      <c r="AHY27" s="2">
        <v>9051784</v>
      </c>
      <c r="AHZ27" s="2">
        <v>2546629</v>
      </c>
      <c r="AIA27" s="2">
        <v>455622</v>
      </c>
      <c r="AIB27" s="2">
        <v>289255</v>
      </c>
      <c r="AIC27" s="2">
        <v>438524</v>
      </c>
      <c r="AID27" s="2">
        <v>83720</v>
      </c>
      <c r="AIE27" s="2">
        <v>284002</v>
      </c>
      <c r="AIF27" s="2">
        <v>176695</v>
      </c>
      <c r="AIG27" s="2">
        <v>444668</v>
      </c>
      <c r="AIH27" s="2">
        <v>122040</v>
      </c>
      <c r="AII27" s="2">
        <v>115087</v>
      </c>
      <c r="AIJ27" s="2">
        <v>275649</v>
      </c>
      <c r="AIK27" s="2">
        <v>507126</v>
      </c>
      <c r="AIL27" s="2">
        <v>100330</v>
      </c>
      <c r="AIM27" s="2">
        <v>70948</v>
      </c>
      <c r="AIN27" s="2">
        <v>123198</v>
      </c>
      <c r="AIO27" s="2">
        <v>511919</v>
      </c>
      <c r="AIP27" s="2">
        <v>610630</v>
      </c>
      <c r="AIQ27" s="2">
        <v>184579</v>
      </c>
      <c r="AIR27" s="2">
        <v>72396</v>
      </c>
      <c r="AIS27" s="2">
        <v>193028</v>
      </c>
      <c r="AIT27" s="2">
        <v>35733</v>
      </c>
      <c r="AIU27" s="2">
        <v>53471</v>
      </c>
      <c r="AIV27" s="2">
        <v>80058</v>
      </c>
      <c r="AIW27" s="2">
        <v>236465</v>
      </c>
      <c r="AIX27" s="2">
        <v>183656</v>
      </c>
      <c r="AIY27" s="2">
        <v>254883</v>
      </c>
      <c r="AIZ27" s="2">
        <v>154109</v>
      </c>
      <c r="AJA27" s="2">
        <v>423899</v>
      </c>
      <c r="AJB27" s="2">
        <v>52037</v>
      </c>
      <c r="AJC27" s="2">
        <v>80261</v>
      </c>
      <c r="AJD27" s="2">
        <v>35262</v>
      </c>
      <c r="AJE27" s="2">
        <v>286644</v>
      </c>
      <c r="AJF27" s="2">
        <v>143977</v>
      </c>
      <c r="AJG27" s="2">
        <v>1597386</v>
      </c>
      <c r="AJH27" s="2">
        <v>86954</v>
      </c>
      <c r="AJI27" s="2">
        <v>126397</v>
      </c>
      <c r="AJJ27" s="2">
        <v>83785</v>
      </c>
      <c r="AJK27" s="2">
        <v>81579</v>
      </c>
      <c r="AJL27" s="2">
        <v>433603</v>
      </c>
      <c r="AJM27" s="2">
        <v>415770</v>
      </c>
      <c r="AJN27" s="2">
        <v>107551</v>
      </c>
      <c r="AJO27" s="2">
        <v>1130923</v>
      </c>
      <c r="AJP27" s="2">
        <v>126240</v>
      </c>
      <c r="AJQ27" s="2">
        <v>139631</v>
      </c>
      <c r="AJR27" s="2">
        <v>122880</v>
      </c>
      <c r="AJS27" s="2">
        <v>216662</v>
      </c>
      <c r="AJT27" s="2">
        <v>2445491</v>
      </c>
      <c r="AJU27" s="2">
        <v>271848</v>
      </c>
      <c r="AJV27" s="2">
        <v>864741</v>
      </c>
      <c r="AJW27" s="2">
        <v>530238</v>
      </c>
      <c r="AJX27" s="2">
        <v>396633</v>
      </c>
      <c r="AJY27" s="2">
        <v>203193</v>
      </c>
      <c r="AJZ27" s="2">
        <v>3917877</v>
      </c>
      <c r="AKA27" s="2">
        <v>161621</v>
      </c>
      <c r="AKB27" s="2">
        <v>225807</v>
      </c>
      <c r="AKC27" s="2">
        <v>98049</v>
      </c>
      <c r="AKD27" s="2">
        <v>215032</v>
      </c>
      <c r="AKE27" s="2">
        <v>3356298</v>
      </c>
      <c r="AKF27" s="2">
        <v>604211</v>
      </c>
      <c r="AKG27" s="2">
        <v>1414761</v>
      </c>
      <c r="AKH27" s="2">
        <v>1004392</v>
      </c>
      <c r="AKI27" s="2">
        <v>204282</v>
      </c>
      <c r="AKJ27" s="2">
        <v>355994</v>
      </c>
      <c r="AKK27" s="2">
        <v>1462122</v>
      </c>
      <c r="AKL27" s="2">
        <v>2160663</v>
      </c>
      <c r="AKM27" s="2">
        <v>155165</v>
      </c>
      <c r="AKN27" s="2">
        <v>284358</v>
      </c>
      <c r="AKO27" s="2">
        <v>63068</v>
      </c>
      <c r="AKP27" s="2">
        <v>115365</v>
      </c>
      <c r="AKQ27" s="2">
        <v>702655</v>
      </c>
      <c r="AKR27" s="2">
        <v>397649</v>
      </c>
      <c r="AKS27" s="2">
        <v>1114587</v>
      </c>
      <c r="AKT27" s="2">
        <v>1746482</v>
      </c>
      <c r="AKU27" s="2">
        <v>1003945</v>
      </c>
      <c r="AKV27" s="2">
        <v>461134</v>
      </c>
      <c r="AKW27" s="2">
        <v>102756</v>
      </c>
      <c r="AKX27" s="2">
        <v>57815</v>
      </c>
      <c r="AKY27" s="2">
        <v>107163</v>
      </c>
      <c r="AKZ27" s="2">
        <v>102638</v>
      </c>
      <c r="ALA27" s="2">
        <v>236107</v>
      </c>
      <c r="ALB27" s="2">
        <v>605225</v>
      </c>
      <c r="ALC27" s="2">
        <v>605374</v>
      </c>
      <c r="ALD27" s="2">
        <v>464949</v>
      </c>
      <c r="ALE27" s="2">
        <v>77220</v>
      </c>
      <c r="ALF27" s="2">
        <v>92174</v>
      </c>
      <c r="ALG27" s="2" t="s">
        <v>5</v>
      </c>
      <c r="ALH27" s="2">
        <v>219351</v>
      </c>
      <c r="ALI27" s="2">
        <v>637107</v>
      </c>
      <c r="ALJ27" s="2">
        <v>118641</v>
      </c>
      <c r="ALK27" s="2" t="s">
        <v>5</v>
      </c>
      <c r="ALL27" s="2">
        <v>373952</v>
      </c>
      <c r="ALM27" s="2">
        <v>1049512</v>
      </c>
      <c r="ALN27" s="2">
        <v>255923</v>
      </c>
      <c r="ALO27" s="2">
        <v>1713445</v>
      </c>
      <c r="ALP27" s="2">
        <v>88616</v>
      </c>
      <c r="ALQ27" s="2">
        <v>85997</v>
      </c>
      <c r="ALR27" s="2">
        <v>228816</v>
      </c>
      <c r="ALS27" s="2">
        <v>1356970</v>
      </c>
      <c r="ALT27" s="2">
        <v>657747</v>
      </c>
      <c r="ALU27" s="2">
        <v>3116001</v>
      </c>
      <c r="ALV27" s="2">
        <v>4169533</v>
      </c>
      <c r="ALW27" s="2">
        <v>70449</v>
      </c>
      <c r="ALX27" s="2">
        <v>954884</v>
      </c>
      <c r="ALY27" s="2">
        <v>428707</v>
      </c>
      <c r="ALZ27" s="2">
        <v>2415878</v>
      </c>
      <c r="AMA27" s="2">
        <v>1836601</v>
      </c>
      <c r="AMB27" s="2">
        <v>236621468</v>
      </c>
      <c r="AMC27" s="2">
        <v>177</v>
      </c>
      <c r="AMD27" s="2">
        <v>163742</v>
      </c>
      <c r="AME27" s="2">
        <v>47999</v>
      </c>
      <c r="AMF27" s="2">
        <v>300716</v>
      </c>
      <c r="AMG27" s="2">
        <v>206150</v>
      </c>
      <c r="AMH27" s="2">
        <v>18018291</v>
      </c>
      <c r="AMI27" s="2">
        <v>9223949</v>
      </c>
      <c r="AMJ27" s="2">
        <v>365395</v>
      </c>
      <c r="AMK27" s="2">
        <v>55466</v>
      </c>
      <c r="AML27" s="2">
        <v>25558</v>
      </c>
      <c r="AMM27" s="2" t="s">
        <v>5</v>
      </c>
      <c r="AMN27" s="2">
        <v>3573379</v>
      </c>
      <c r="AMO27" s="2">
        <v>465052</v>
      </c>
      <c r="AMP27" s="2">
        <v>1342810</v>
      </c>
      <c r="AMQ27" s="2">
        <v>190620</v>
      </c>
      <c r="AMR27" s="2">
        <v>118903</v>
      </c>
      <c r="AMS27" s="2">
        <v>176158</v>
      </c>
      <c r="AMT27" s="2">
        <v>94116</v>
      </c>
      <c r="AMU27" s="2">
        <v>22357</v>
      </c>
      <c r="AMV27" s="2">
        <v>56700029</v>
      </c>
      <c r="AMW27" s="2">
        <v>819875</v>
      </c>
      <c r="AMX27" s="2">
        <v>39303</v>
      </c>
      <c r="AMY27" s="2">
        <v>30167</v>
      </c>
      <c r="AMZ27" s="2">
        <v>496190</v>
      </c>
      <c r="ANA27" s="2">
        <v>334262</v>
      </c>
      <c r="ANB27" s="2">
        <v>428895</v>
      </c>
      <c r="ANC27" s="2">
        <v>50268</v>
      </c>
      <c r="AND27" s="2">
        <v>106272</v>
      </c>
      <c r="ANE27" s="2">
        <v>1739700</v>
      </c>
      <c r="ANF27" s="2">
        <v>118357</v>
      </c>
      <c r="ANG27" s="2">
        <v>284248</v>
      </c>
      <c r="ANH27" s="2">
        <v>39346</v>
      </c>
      <c r="ANI27" s="2">
        <v>178017</v>
      </c>
      <c r="ANJ27" s="2">
        <v>119404</v>
      </c>
      <c r="ANK27" s="2">
        <v>243862</v>
      </c>
      <c r="ANL27" s="2">
        <v>51231</v>
      </c>
      <c r="ANM27" s="2">
        <v>277780</v>
      </c>
      <c r="ANN27" s="2">
        <v>402589</v>
      </c>
      <c r="ANO27" s="2">
        <v>359152</v>
      </c>
      <c r="ANP27" s="2">
        <v>309306</v>
      </c>
      <c r="ANQ27" s="2">
        <v>975759</v>
      </c>
      <c r="ANR27" s="2">
        <v>25568</v>
      </c>
      <c r="ANS27" s="2" t="s">
        <v>5</v>
      </c>
      <c r="ANT27" s="2">
        <v>214725</v>
      </c>
      <c r="ANU27" s="2">
        <v>1810002</v>
      </c>
      <c r="ANV27" s="2">
        <v>447861</v>
      </c>
      <c r="ANW27" s="2">
        <v>28789</v>
      </c>
      <c r="ANX27" s="2">
        <v>141528</v>
      </c>
      <c r="ANY27" s="2">
        <v>1338295</v>
      </c>
      <c r="ANZ27" s="2">
        <v>147839</v>
      </c>
      <c r="AOA27" s="2">
        <v>194749</v>
      </c>
      <c r="AOB27" s="2">
        <v>418314</v>
      </c>
      <c r="AOC27" s="2">
        <v>105647</v>
      </c>
      <c r="AOD27" s="2">
        <v>33433</v>
      </c>
      <c r="AOE27" s="2">
        <v>47207</v>
      </c>
      <c r="AOF27" s="2">
        <v>84903</v>
      </c>
      <c r="AOG27" s="2">
        <v>854661</v>
      </c>
      <c r="AOH27" s="2">
        <v>320465</v>
      </c>
      <c r="AOI27" s="2">
        <v>63430</v>
      </c>
      <c r="AOJ27" s="2">
        <v>125127</v>
      </c>
      <c r="AOK27" s="2">
        <v>339812</v>
      </c>
      <c r="AOL27" s="2">
        <v>36907</v>
      </c>
      <c r="AOM27" s="2">
        <v>210591</v>
      </c>
      <c r="AON27" s="2">
        <v>19987</v>
      </c>
      <c r="AOO27" s="2">
        <v>154062</v>
      </c>
      <c r="AOP27" s="2">
        <v>2498748</v>
      </c>
      <c r="AOQ27" s="2">
        <v>107049</v>
      </c>
      <c r="AOR27" s="2">
        <v>176205</v>
      </c>
      <c r="AOS27" s="2">
        <v>7725168</v>
      </c>
      <c r="AOT27" s="2">
        <v>222783</v>
      </c>
      <c r="AOU27" s="2">
        <v>1893970</v>
      </c>
      <c r="AOV27" s="2">
        <v>255091</v>
      </c>
      <c r="AOW27" s="2">
        <v>1165323</v>
      </c>
      <c r="AOX27" s="2">
        <v>183028</v>
      </c>
      <c r="AOY27" s="2">
        <v>137878</v>
      </c>
      <c r="AOZ27" s="2">
        <v>109542</v>
      </c>
      <c r="APA27" s="2">
        <v>56732</v>
      </c>
      <c r="APB27" s="2">
        <v>586016</v>
      </c>
      <c r="APC27" s="2">
        <v>204441</v>
      </c>
      <c r="APD27" s="2">
        <v>412119</v>
      </c>
      <c r="APE27" s="2">
        <v>186001</v>
      </c>
      <c r="APF27" s="2">
        <v>192433</v>
      </c>
      <c r="APG27" s="2">
        <v>7162801</v>
      </c>
      <c r="APH27" s="2">
        <v>377534</v>
      </c>
      <c r="API27" s="2">
        <v>454367</v>
      </c>
      <c r="APJ27" s="2">
        <v>129899</v>
      </c>
      <c r="APK27" s="2">
        <v>194685</v>
      </c>
      <c r="APL27" s="2">
        <v>367312</v>
      </c>
      <c r="APM27" s="2">
        <v>95745</v>
      </c>
      <c r="APN27" s="2">
        <v>177070</v>
      </c>
      <c r="APO27" s="2">
        <v>339270</v>
      </c>
      <c r="APP27" s="2">
        <v>262610</v>
      </c>
      <c r="APQ27" s="2">
        <v>872436</v>
      </c>
      <c r="APR27" s="2">
        <v>544772</v>
      </c>
      <c r="APS27" s="2">
        <v>624010</v>
      </c>
      <c r="APT27" s="2">
        <v>446979</v>
      </c>
      <c r="APU27" s="2">
        <v>782756</v>
      </c>
      <c r="APV27" s="2">
        <v>354578</v>
      </c>
      <c r="APW27" s="2">
        <v>464340</v>
      </c>
      <c r="APX27" s="2">
        <v>262467</v>
      </c>
      <c r="APY27" s="2">
        <v>116224</v>
      </c>
      <c r="APZ27" s="2">
        <v>964271</v>
      </c>
      <c r="AQA27" s="2">
        <v>1473021</v>
      </c>
      <c r="AQB27" s="2">
        <v>494202</v>
      </c>
      <c r="AQC27" s="2">
        <v>107338</v>
      </c>
      <c r="AQD27" s="2">
        <v>157748</v>
      </c>
      <c r="AQE27" s="2">
        <v>306125</v>
      </c>
      <c r="AQF27" s="2">
        <v>73765</v>
      </c>
      <c r="AQG27" s="2">
        <v>30550</v>
      </c>
      <c r="AQH27" s="2">
        <v>42957</v>
      </c>
      <c r="AQI27" s="2">
        <v>190070</v>
      </c>
      <c r="AQJ27" s="2">
        <v>377013</v>
      </c>
      <c r="AQK27" s="2">
        <v>293882</v>
      </c>
      <c r="AQL27" s="2">
        <v>112229</v>
      </c>
      <c r="AQM27" s="2">
        <v>550420</v>
      </c>
      <c r="AQN27" s="2">
        <v>1552593</v>
      </c>
      <c r="AQO27" s="2">
        <v>310997</v>
      </c>
      <c r="AQP27" s="2">
        <v>736181</v>
      </c>
      <c r="AQQ27" s="2">
        <v>180174</v>
      </c>
      <c r="AQR27" s="2">
        <v>514249</v>
      </c>
      <c r="AQS27" s="2">
        <v>61581</v>
      </c>
      <c r="AQT27" s="2">
        <v>447329</v>
      </c>
      <c r="AQU27" s="2">
        <v>224379</v>
      </c>
      <c r="AQV27" s="2">
        <v>403933</v>
      </c>
      <c r="AQW27" s="2">
        <v>17208</v>
      </c>
      <c r="AQX27" s="2">
        <v>177759</v>
      </c>
      <c r="AQY27" s="2">
        <v>372576</v>
      </c>
      <c r="AQZ27" s="2">
        <v>15926</v>
      </c>
      <c r="ARA27" s="2">
        <v>4852473</v>
      </c>
      <c r="ARB27" s="2">
        <v>136094</v>
      </c>
      <c r="ARC27" s="2">
        <v>706624</v>
      </c>
      <c r="ARD27" s="2">
        <v>5435047</v>
      </c>
      <c r="ARE27" s="2">
        <v>298923</v>
      </c>
      <c r="ARF27" s="2">
        <v>721911</v>
      </c>
      <c r="ARG27" s="2">
        <v>313543</v>
      </c>
      <c r="ARH27" s="2">
        <v>382369</v>
      </c>
      <c r="ARI27" s="2">
        <v>165629</v>
      </c>
      <c r="ARJ27" s="2">
        <v>2347193</v>
      </c>
      <c r="ARK27" s="2">
        <v>986156</v>
      </c>
      <c r="ARL27" s="2">
        <v>188070</v>
      </c>
      <c r="ARM27" s="2">
        <v>157198</v>
      </c>
      <c r="ARN27" s="2">
        <v>881879</v>
      </c>
      <c r="ARO27" s="2">
        <v>739682</v>
      </c>
      <c r="ARP27" s="2">
        <v>177702</v>
      </c>
      <c r="ARQ27" s="2">
        <v>66663</v>
      </c>
      <c r="ARR27" s="2">
        <v>8489741</v>
      </c>
      <c r="ARS27" s="2">
        <v>2591979</v>
      </c>
      <c r="ART27" s="2">
        <v>180842</v>
      </c>
      <c r="ARU27" s="2">
        <v>603609</v>
      </c>
      <c r="ARV27" s="2">
        <v>161915</v>
      </c>
      <c r="ARW27" s="2">
        <v>830864</v>
      </c>
      <c r="ARX27" s="2">
        <v>2858172</v>
      </c>
      <c r="ARY27" s="2">
        <v>521025</v>
      </c>
      <c r="ARZ27" s="2">
        <v>604260</v>
      </c>
      <c r="ASA27" s="2">
        <v>226790</v>
      </c>
      <c r="ASB27" s="2">
        <v>2020055</v>
      </c>
      <c r="ASC27" s="2">
        <v>78393</v>
      </c>
      <c r="ASD27" s="2">
        <v>77741</v>
      </c>
      <c r="ASE27" s="2" t="s">
        <v>5</v>
      </c>
      <c r="ASF27" s="2">
        <v>292536</v>
      </c>
      <c r="ASG27" s="2">
        <v>614735</v>
      </c>
      <c r="ASH27" s="2">
        <v>38256</v>
      </c>
      <c r="ASI27" s="2">
        <v>66619</v>
      </c>
      <c r="ASJ27" s="2">
        <v>119863</v>
      </c>
      <c r="ASK27" s="2">
        <v>6741301</v>
      </c>
      <c r="ASL27" s="2">
        <v>630668</v>
      </c>
      <c r="ASM27" s="2">
        <v>108637</v>
      </c>
      <c r="ASN27" s="2">
        <v>27900</v>
      </c>
      <c r="ASO27" s="2">
        <v>183279</v>
      </c>
      <c r="ASP27" s="2">
        <v>739275</v>
      </c>
      <c r="ASQ27" s="2" t="s">
        <v>5</v>
      </c>
      <c r="ASR27" s="2">
        <v>5359050</v>
      </c>
      <c r="ASS27" s="2" t="s">
        <v>5</v>
      </c>
      <c r="AST27" s="2">
        <v>344186</v>
      </c>
      <c r="ASU27" s="2">
        <v>193159</v>
      </c>
      <c r="ASV27" s="2">
        <v>96095</v>
      </c>
      <c r="ASW27" s="2">
        <v>100787</v>
      </c>
      <c r="ASX27" s="2">
        <v>123735</v>
      </c>
      <c r="ASY27" s="2">
        <v>149329</v>
      </c>
      <c r="ASZ27" s="2">
        <v>60859</v>
      </c>
      <c r="ATA27" s="2">
        <v>272056</v>
      </c>
      <c r="ATB27" s="2">
        <v>41439</v>
      </c>
      <c r="ATC27" s="2">
        <v>5000072</v>
      </c>
      <c r="ATD27" s="2">
        <v>2996791</v>
      </c>
      <c r="ATE27" s="2">
        <v>5395884</v>
      </c>
      <c r="ATF27" s="2">
        <v>340081</v>
      </c>
      <c r="ATG27" s="2">
        <v>479253</v>
      </c>
      <c r="ATH27" s="2">
        <v>3438181</v>
      </c>
      <c r="ATI27" s="2">
        <v>216374</v>
      </c>
      <c r="ATJ27" s="2">
        <v>552289</v>
      </c>
      <c r="ATK27" s="2">
        <v>309500</v>
      </c>
      <c r="ATL27" s="2">
        <v>22470</v>
      </c>
      <c r="ATM27" s="2">
        <v>576591</v>
      </c>
      <c r="ATN27" s="2">
        <v>1776211</v>
      </c>
      <c r="ATO27" s="2">
        <v>42236</v>
      </c>
      <c r="ATP27" s="2">
        <v>202310</v>
      </c>
      <c r="ATQ27" s="2">
        <v>445935</v>
      </c>
      <c r="ATR27" s="2">
        <v>132902</v>
      </c>
      <c r="ATS27" s="2">
        <v>175758</v>
      </c>
      <c r="ATT27" s="2">
        <v>762690</v>
      </c>
      <c r="ATU27" s="2">
        <v>61738</v>
      </c>
      <c r="ATV27" s="2">
        <v>97428</v>
      </c>
      <c r="ATW27" s="2">
        <v>688323</v>
      </c>
      <c r="ATX27" s="2">
        <v>1529173</v>
      </c>
      <c r="ATY27" s="2">
        <v>244086</v>
      </c>
      <c r="ATZ27" s="2">
        <v>2380187</v>
      </c>
      <c r="AUA27" s="2">
        <v>817481</v>
      </c>
      <c r="AUB27" s="2">
        <v>126885</v>
      </c>
      <c r="AUC27" s="2">
        <v>12503</v>
      </c>
      <c r="AUD27" s="2">
        <v>688027</v>
      </c>
      <c r="AUE27" s="2">
        <v>2238611</v>
      </c>
      <c r="AUF27" s="2">
        <v>204355</v>
      </c>
      <c r="AUG27" s="2">
        <v>191879</v>
      </c>
      <c r="AUH27" s="2">
        <v>232973</v>
      </c>
      <c r="AUI27" s="2">
        <v>769750</v>
      </c>
      <c r="AUJ27" s="2">
        <v>354509</v>
      </c>
      <c r="AUK27" s="2">
        <v>1931085</v>
      </c>
      <c r="AUL27" s="2">
        <v>148230</v>
      </c>
      <c r="AUM27" s="2" t="s">
        <v>5</v>
      </c>
      <c r="AUN27" s="2">
        <v>480086</v>
      </c>
      <c r="AUO27" s="2">
        <v>146836</v>
      </c>
      <c r="AUP27" s="2">
        <v>257717</v>
      </c>
      <c r="AUQ27" s="2">
        <v>205660</v>
      </c>
      <c r="AUR27" s="2">
        <v>2991553</v>
      </c>
      <c r="AUS27" s="2">
        <v>297907</v>
      </c>
      <c r="AUT27" s="2">
        <v>163634</v>
      </c>
      <c r="AUU27" s="2">
        <v>131058</v>
      </c>
      <c r="AUV27" s="2">
        <v>314463</v>
      </c>
      <c r="AUW27" s="2" t="s">
        <v>5</v>
      </c>
      <c r="AUX27" s="2">
        <v>66513</v>
      </c>
      <c r="AUY27" s="2">
        <v>34881</v>
      </c>
      <c r="AUZ27" s="2">
        <v>90330</v>
      </c>
      <c r="AVA27" s="2">
        <v>2092647</v>
      </c>
      <c r="AVB27" s="2">
        <v>305668</v>
      </c>
      <c r="AVC27" s="2">
        <v>163780</v>
      </c>
      <c r="AVD27" s="2">
        <v>332328</v>
      </c>
      <c r="AVE27" s="2">
        <v>491611</v>
      </c>
      <c r="AVF27" s="2">
        <v>608019</v>
      </c>
      <c r="AVG27" s="2">
        <v>153275</v>
      </c>
      <c r="AVH27" s="2">
        <v>47502</v>
      </c>
      <c r="AVI27" s="2">
        <v>355013</v>
      </c>
      <c r="AVJ27" s="2">
        <v>71544</v>
      </c>
      <c r="AVK27" s="2">
        <v>327353</v>
      </c>
      <c r="AVL27" s="2">
        <v>613265</v>
      </c>
      <c r="AVM27" s="2">
        <v>454335</v>
      </c>
      <c r="AVN27" s="2">
        <v>221223</v>
      </c>
      <c r="AVO27" s="2">
        <v>592935</v>
      </c>
      <c r="AVP27" s="2">
        <v>261545</v>
      </c>
      <c r="AVQ27" s="2">
        <v>204746</v>
      </c>
      <c r="AVR27" s="2">
        <v>1071354</v>
      </c>
      <c r="AVS27" s="2">
        <v>80541</v>
      </c>
      <c r="AVT27" s="2">
        <v>304058</v>
      </c>
      <c r="AVU27" s="2">
        <v>173364</v>
      </c>
      <c r="AVV27" s="2">
        <v>378900</v>
      </c>
      <c r="AVW27" s="2">
        <v>141551</v>
      </c>
      <c r="AVX27" s="2">
        <v>23732</v>
      </c>
      <c r="AVY27" s="2">
        <v>77687</v>
      </c>
      <c r="AVZ27" s="2">
        <v>57419</v>
      </c>
      <c r="AWA27" s="2">
        <v>579043</v>
      </c>
      <c r="AWB27" s="2">
        <v>139416</v>
      </c>
      <c r="AWC27" s="2">
        <v>62121</v>
      </c>
      <c r="AWD27" s="2">
        <v>184506</v>
      </c>
      <c r="AWE27" s="2">
        <v>95055</v>
      </c>
      <c r="AWF27" s="2">
        <v>31053</v>
      </c>
      <c r="AWG27" s="2">
        <v>314029</v>
      </c>
      <c r="AWH27" s="2">
        <v>324677</v>
      </c>
      <c r="AWI27" s="2">
        <v>476438</v>
      </c>
      <c r="AWJ27" s="2">
        <v>182023</v>
      </c>
      <c r="AWK27" s="2">
        <v>89511</v>
      </c>
      <c r="AWL27" s="2">
        <v>180155</v>
      </c>
      <c r="AWM27" s="2">
        <v>110899</v>
      </c>
      <c r="AWN27" s="2">
        <v>313739</v>
      </c>
      <c r="AWO27" s="2">
        <v>302492</v>
      </c>
      <c r="AWP27" s="2">
        <v>57966</v>
      </c>
      <c r="AWQ27" s="2">
        <v>136063</v>
      </c>
      <c r="AWR27" s="2">
        <v>47277</v>
      </c>
      <c r="AWS27" s="2">
        <v>132959</v>
      </c>
      <c r="AWT27" s="2" t="s">
        <v>5</v>
      </c>
      <c r="AWU27" s="2">
        <v>85957</v>
      </c>
      <c r="AWV27" s="2">
        <v>683140</v>
      </c>
      <c r="AWW27" s="2">
        <v>117279</v>
      </c>
      <c r="AWX27" s="2">
        <v>69032</v>
      </c>
      <c r="AWY27" s="2">
        <v>663244</v>
      </c>
      <c r="AWZ27" s="2">
        <v>277925</v>
      </c>
      <c r="AXA27" s="2">
        <v>206568</v>
      </c>
      <c r="AXB27" s="2">
        <v>163322</v>
      </c>
      <c r="AXC27" s="2">
        <v>581075</v>
      </c>
      <c r="AXD27" s="2">
        <v>141259</v>
      </c>
      <c r="AXE27" s="2">
        <v>377894</v>
      </c>
      <c r="AXF27" s="2">
        <v>179643</v>
      </c>
      <c r="AXG27" s="2">
        <v>3759267</v>
      </c>
      <c r="AXH27" s="2" t="s">
        <v>5</v>
      </c>
      <c r="AXI27" s="2">
        <v>177229</v>
      </c>
      <c r="AXJ27" s="2">
        <v>25089</v>
      </c>
      <c r="AXK27" s="2">
        <v>82075</v>
      </c>
      <c r="AXL27" s="2">
        <v>2992469</v>
      </c>
      <c r="AXM27" s="2">
        <v>254241</v>
      </c>
      <c r="AXN27" s="2">
        <v>575018</v>
      </c>
      <c r="AXO27" s="2">
        <v>81600</v>
      </c>
      <c r="AXP27" s="2">
        <v>145075</v>
      </c>
      <c r="AXQ27" s="2">
        <v>242097</v>
      </c>
      <c r="AXR27" s="2">
        <v>3645154</v>
      </c>
      <c r="AXS27" s="2">
        <v>3601</v>
      </c>
      <c r="AXT27" s="2">
        <v>93034</v>
      </c>
      <c r="AXU27" s="2">
        <v>9093913</v>
      </c>
      <c r="AXV27" s="2">
        <v>37122</v>
      </c>
      <c r="AXW27" s="2">
        <v>8740665</v>
      </c>
      <c r="AXX27" s="2">
        <v>431262</v>
      </c>
      <c r="AXY27" s="2">
        <v>353760</v>
      </c>
      <c r="AXZ27" s="2">
        <v>259643</v>
      </c>
      <c r="AYA27" s="2">
        <v>315333</v>
      </c>
      <c r="AYB27" s="2">
        <v>266714</v>
      </c>
      <c r="AYC27" s="2">
        <v>66847</v>
      </c>
      <c r="AYD27" s="2">
        <v>329315</v>
      </c>
      <c r="AYE27" s="2">
        <v>9425418</v>
      </c>
      <c r="AYF27" s="2">
        <v>100934</v>
      </c>
      <c r="AYG27" s="2">
        <v>632325</v>
      </c>
      <c r="AYH27" s="2">
        <v>802902</v>
      </c>
      <c r="AYI27" s="2">
        <v>133853</v>
      </c>
      <c r="AYJ27" s="2">
        <v>791869</v>
      </c>
      <c r="AYK27" s="2">
        <v>135322</v>
      </c>
      <c r="AYL27" s="2">
        <v>502916</v>
      </c>
      <c r="AYM27" s="2">
        <v>145632</v>
      </c>
      <c r="AYN27" s="2">
        <v>556152</v>
      </c>
      <c r="AYO27" s="2">
        <v>561601</v>
      </c>
      <c r="AYP27" s="2">
        <v>8037</v>
      </c>
      <c r="AYQ27" s="2">
        <v>105880</v>
      </c>
      <c r="AYR27" s="2">
        <v>281037</v>
      </c>
      <c r="AYS27" s="2">
        <v>199654</v>
      </c>
      <c r="AYT27" s="2">
        <v>1239602</v>
      </c>
      <c r="AYU27" s="2">
        <v>771311</v>
      </c>
      <c r="AYV27" s="2">
        <v>1123723</v>
      </c>
      <c r="AYW27" s="2">
        <v>1521671</v>
      </c>
      <c r="AYX27" s="2">
        <v>3183626</v>
      </c>
      <c r="AYY27" s="2">
        <v>150260</v>
      </c>
      <c r="AYZ27" s="2">
        <v>567682</v>
      </c>
      <c r="AZA27" s="2">
        <v>520755</v>
      </c>
      <c r="AZB27" s="2">
        <v>611592</v>
      </c>
      <c r="AZC27" s="2">
        <v>130460</v>
      </c>
      <c r="AZD27" s="2">
        <v>85771</v>
      </c>
      <c r="AZE27" s="2">
        <v>5247938</v>
      </c>
      <c r="AZF27" s="2">
        <v>1178472</v>
      </c>
      <c r="AZG27" s="2">
        <v>5777117</v>
      </c>
      <c r="AZH27" s="2">
        <v>16910398</v>
      </c>
      <c r="AZI27" s="2">
        <v>413843</v>
      </c>
      <c r="AZJ27" s="2">
        <v>2304590</v>
      </c>
      <c r="AZK27" s="2">
        <v>783300</v>
      </c>
      <c r="AZL27" s="2">
        <v>155023</v>
      </c>
      <c r="AZM27" s="2">
        <v>202298</v>
      </c>
      <c r="AZN27" s="2">
        <v>566993</v>
      </c>
      <c r="AZO27" s="2" t="s">
        <v>5</v>
      </c>
      <c r="AZP27" s="2">
        <v>7869540</v>
      </c>
      <c r="AZQ27" s="2">
        <v>366505</v>
      </c>
      <c r="AZR27" s="2">
        <v>813412</v>
      </c>
      <c r="AZS27" s="2">
        <v>222196</v>
      </c>
      <c r="AZT27" s="2">
        <v>412290</v>
      </c>
      <c r="AZU27" s="2">
        <v>314320</v>
      </c>
      <c r="AZV27" s="2">
        <v>7015097</v>
      </c>
      <c r="AZW27" s="2">
        <v>988465</v>
      </c>
      <c r="AZX27" s="2">
        <v>372556</v>
      </c>
      <c r="AZY27" s="2">
        <v>2966</v>
      </c>
      <c r="AZZ27" s="2">
        <v>6818067</v>
      </c>
      <c r="BAA27" s="2">
        <v>159732</v>
      </c>
      <c r="BAB27" s="2">
        <v>256303</v>
      </c>
      <c r="BAC27" s="2">
        <v>18240240</v>
      </c>
      <c r="BAD27" s="2">
        <v>316014</v>
      </c>
      <c r="BAE27" s="2">
        <v>5301</v>
      </c>
      <c r="BAF27" s="2">
        <v>59703132</v>
      </c>
      <c r="BAG27" s="2">
        <v>371635</v>
      </c>
      <c r="BAH27" s="2">
        <v>1957269</v>
      </c>
      <c r="BAI27" s="2">
        <v>41603</v>
      </c>
      <c r="BAJ27" s="2">
        <v>237144</v>
      </c>
      <c r="BAK27" s="2">
        <v>71176</v>
      </c>
      <c r="BAL27" s="2">
        <v>375714</v>
      </c>
      <c r="BAM27" s="2">
        <v>122055</v>
      </c>
      <c r="BAN27" s="2">
        <v>609566</v>
      </c>
      <c r="BAO27" s="2">
        <v>3014803</v>
      </c>
      <c r="BAP27" s="2">
        <v>812595</v>
      </c>
      <c r="BAQ27" s="2">
        <v>91471</v>
      </c>
      <c r="BAR27" s="2">
        <v>378316</v>
      </c>
      <c r="BAS27" s="2">
        <v>56536</v>
      </c>
      <c r="BAT27" s="2">
        <v>1037367</v>
      </c>
      <c r="BAU27" s="2">
        <v>427480</v>
      </c>
      <c r="BAV27" s="2">
        <v>653753</v>
      </c>
      <c r="BAW27" s="2">
        <v>527712</v>
      </c>
      <c r="BAX27" s="2">
        <v>359358</v>
      </c>
      <c r="BAY27" s="2">
        <v>169172</v>
      </c>
      <c r="BAZ27" s="2">
        <v>452919</v>
      </c>
      <c r="BBA27" s="2">
        <v>460000</v>
      </c>
      <c r="BBB27" s="2">
        <v>2938125</v>
      </c>
      <c r="BBC27" s="2">
        <v>595079</v>
      </c>
      <c r="BBD27" s="2">
        <v>695352</v>
      </c>
      <c r="BBE27" s="2">
        <v>321033</v>
      </c>
      <c r="BBF27" s="2">
        <v>452577</v>
      </c>
      <c r="BBG27" s="2">
        <v>336552</v>
      </c>
      <c r="BBH27" s="2">
        <v>286472</v>
      </c>
      <c r="BBI27" s="2">
        <v>236837</v>
      </c>
      <c r="BBJ27" s="2">
        <v>5177633</v>
      </c>
      <c r="BBK27" s="2">
        <v>230982</v>
      </c>
      <c r="BBL27" s="2">
        <v>169815</v>
      </c>
      <c r="BBM27" s="2">
        <v>202669</v>
      </c>
      <c r="BBN27" s="2">
        <v>64814</v>
      </c>
      <c r="BBO27" s="2">
        <v>1340913</v>
      </c>
      <c r="BBP27" s="2">
        <v>395586</v>
      </c>
      <c r="BBQ27" s="2">
        <v>439506</v>
      </c>
      <c r="BBR27" s="2">
        <v>48148</v>
      </c>
      <c r="BBS27" s="2">
        <v>351723</v>
      </c>
      <c r="BBT27" s="2">
        <v>1020596</v>
      </c>
      <c r="BBU27" s="2">
        <v>145440</v>
      </c>
      <c r="BBV27" s="2">
        <v>448644</v>
      </c>
      <c r="BBW27" s="2">
        <v>415050</v>
      </c>
      <c r="BBX27" s="2">
        <v>197130</v>
      </c>
      <c r="BBY27" s="2">
        <v>103279</v>
      </c>
      <c r="BBZ27" s="2">
        <v>89674</v>
      </c>
      <c r="BCA27" s="2">
        <v>9192069</v>
      </c>
      <c r="BCB27" s="2">
        <v>191782</v>
      </c>
      <c r="BCC27" s="2">
        <v>84803</v>
      </c>
      <c r="BCD27" s="2">
        <v>319228</v>
      </c>
      <c r="BCE27" s="2">
        <v>1222527</v>
      </c>
      <c r="BCF27" s="2">
        <v>507127</v>
      </c>
      <c r="BCG27" s="2">
        <v>179964</v>
      </c>
      <c r="BCH27" s="2">
        <v>224168</v>
      </c>
      <c r="BCI27" s="2">
        <v>135879</v>
      </c>
      <c r="BCJ27" s="2">
        <v>269017</v>
      </c>
      <c r="BCK27" s="2">
        <v>76816</v>
      </c>
      <c r="BCL27" s="2">
        <v>97855</v>
      </c>
      <c r="BCM27" s="2">
        <v>370019</v>
      </c>
      <c r="BCN27" s="2">
        <v>168914</v>
      </c>
      <c r="BCO27" s="2">
        <v>110079</v>
      </c>
      <c r="BCP27" s="2">
        <v>352550</v>
      </c>
      <c r="BCQ27" s="2">
        <v>808898</v>
      </c>
      <c r="BCR27" s="2">
        <v>2151198</v>
      </c>
      <c r="BCS27" s="2">
        <v>113491</v>
      </c>
      <c r="BCT27" s="2">
        <v>1178641</v>
      </c>
      <c r="BCU27" s="2">
        <v>450365</v>
      </c>
      <c r="BCV27" s="2">
        <v>37671</v>
      </c>
      <c r="BCW27" s="2">
        <v>20006</v>
      </c>
      <c r="BCX27" s="2">
        <v>665670</v>
      </c>
      <c r="BCY27" s="2">
        <v>51891</v>
      </c>
      <c r="BCZ27" s="2">
        <v>2515683</v>
      </c>
      <c r="BDA27" s="2">
        <v>4874954</v>
      </c>
      <c r="BDB27" s="2">
        <v>347576</v>
      </c>
      <c r="BDC27" s="2">
        <v>594882</v>
      </c>
      <c r="BDD27" s="2">
        <v>97292</v>
      </c>
      <c r="BDE27" s="2">
        <v>568609</v>
      </c>
      <c r="BDF27" s="2">
        <v>214037</v>
      </c>
      <c r="BDG27" s="2">
        <v>59219</v>
      </c>
      <c r="BDH27" s="2">
        <v>968948</v>
      </c>
      <c r="BDI27" s="2">
        <v>165407</v>
      </c>
      <c r="BDJ27" s="2">
        <v>156885</v>
      </c>
      <c r="BDK27" s="2">
        <v>83322</v>
      </c>
      <c r="BDL27" s="2">
        <v>40106</v>
      </c>
      <c r="BDM27" s="2">
        <v>23278</v>
      </c>
      <c r="BDN27" s="2">
        <v>19547</v>
      </c>
      <c r="BDO27" s="2">
        <v>2928198</v>
      </c>
      <c r="BDP27" s="2">
        <v>147158</v>
      </c>
      <c r="BDQ27" s="2">
        <v>156087</v>
      </c>
      <c r="BDR27" s="2">
        <v>561056</v>
      </c>
      <c r="BDS27" s="2">
        <v>134963</v>
      </c>
      <c r="BDT27" s="2">
        <v>931313</v>
      </c>
      <c r="BDU27" s="2">
        <v>116230</v>
      </c>
      <c r="BDV27" s="2">
        <v>267575</v>
      </c>
      <c r="BDW27" s="2">
        <v>276627</v>
      </c>
      <c r="BDX27" s="2">
        <v>296469</v>
      </c>
      <c r="BDY27" s="2">
        <v>145601</v>
      </c>
      <c r="BDZ27" s="2">
        <v>55702</v>
      </c>
      <c r="BEA27" s="2">
        <v>105134</v>
      </c>
      <c r="BEB27" s="2">
        <v>98528</v>
      </c>
      <c r="BEC27" s="2">
        <v>49262</v>
      </c>
      <c r="BED27" s="2">
        <v>703932</v>
      </c>
      <c r="BEE27" s="2">
        <v>460582</v>
      </c>
      <c r="BEF27" s="2">
        <v>229186</v>
      </c>
      <c r="BEG27" s="2">
        <v>157597</v>
      </c>
      <c r="BEH27" s="2">
        <v>251558</v>
      </c>
      <c r="BEI27" s="2">
        <v>87371</v>
      </c>
      <c r="BEJ27" s="2">
        <v>58440</v>
      </c>
      <c r="BEK27" s="2">
        <v>215483</v>
      </c>
      <c r="BEL27" s="2">
        <v>155318</v>
      </c>
      <c r="BEM27" s="2">
        <v>957689</v>
      </c>
      <c r="BEN27" s="2">
        <v>329157</v>
      </c>
      <c r="BEO27" s="2">
        <v>304199</v>
      </c>
      <c r="BEP27" s="2">
        <v>300687</v>
      </c>
      <c r="BEQ27" s="2">
        <v>472656</v>
      </c>
      <c r="BER27" s="2">
        <v>369050</v>
      </c>
      <c r="BES27" s="2">
        <v>144915</v>
      </c>
      <c r="BET27" s="2">
        <v>168159</v>
      </c>
      <c r="BEU27" s="2">
        <v>102643</v>
      </c>
      <c r="BEV27" s="2">
        <v>69767</v>
      </c>
      <c r="BEW27" s="2">
        <v>161345</v>
      </c>
      <c r="BEX27" s="2">
        <v>82948</v>
      </c>
      <c r="BEY27" s="2">
        <v>6627993</v>
      </c>
      <c r="BEZ27" s="2">
        <v>87436</v>
      </c>
      <c r="BFA27" s="2">
        <v>196712</v>
      </c>
      <c r="BFB27" s="2">
        <v>93841</v>
      </c>
      <c r="BFC27" s="2">
        <v>290933</v>
      </c>
      <c r="BFD27" s="2">
        <v>68389</v>
      </c>
      <c r="BFE27" s="2">
        <v>309481</v>
      </c>
      <c r="BFF27" s="2">
        <v>212435</v>
      </c>
      <c r="BFG27" s="2">
        <v>2618555</v>
      </c>
      <c r="BFH27" s="2">
        <v>487063</v>
      </c>
      <c r="BFI27" s="2">
        <v>1480724</v>
      </c>
      <c r="BFJ27" s="2">
        <v>779517</v>
      </c>
      <c r="BFK27" s="2">
        <v>162211</v>
      </c>
      <c r="BFL27" s="2">
        <v>30963</v>
      </c>
      <c r="BFM27" s="2">
        <v>467727</v>
      </c>
      <c r="BFN27" s="2">
        <v>334889</v>
      </c>
      <c r="BFO27" s="2">
        <v>1051178</v>
      </c>
      <c r="BFP27" s="2">
        <v>71404</v>
      </c>
      <c r="BFQ27" s="2">
        <v>42462</v>
      </c>
      <c r="BFR27" s="2">
        <v>602336</v>
      </c>
      <c r="BFS27" s="2">
        <v>231052</v>
      </c>
      <c r="BFT27" s="2">
        <v>1413275</v>
      </c>
      <c r="BFU27" s="2">
        <v>19828</v>
      </c>
      <c r="BFV27" s="2">
        <v>132763</v>
      </c>
      <c r="BFW27" s="2">
        <v>15913</v>
      </c>
      <c r="BFX27" s="2">
        <v>3646290</v>
      </c>
      <c r="BFY27" s="2">
        <v>50596</v>
      </c>
      <c r="BFZ27" s="2">
        <v>911101</v>
      </c>
      <c r="BGA27" s="2">
        <v>471230</v>
      </c>
      <c r="BGB27" s="2">
        <v>259825</v>
      </c>
      <c r="BGC27" s="2">
        <v>82031</v>
      </c>
      <c r="BGD27" s="2">
        <v>175877</v>
      </c>
      <c r="BGE27" s="2">
        <v>451890</v>
      </c>
      <c r="BGF27" s="2">
        <v>493661</v>
      </c>
      <c r="BGG27" s="2">
        <v>172985</v>
      </c>
      <c r="BGH27" s="2">
        <v>118283</v>
      </c>
      <c r="BGI27" s="2">
        <v>9421</v>
      </c>
      <c r="BGJ27" s="2">
        <v>31619</v>
      </c>
      <c r="BGK27" s="2">
        <v>139785</v>
      </c>
      <c r="BGL27" s="2">
        <v>82609</v>
      </c>
      <c r="BGM27" s="2">
        <v>207760</v>
      </c>
      <c r="BGN27" s="2">
        <v>247847</v>
      </c>
      <c r="BGO27" s="2">
        <v>54049</v>
      </c>
      <c r="BGP27" s="2">
        <v>63418</v>
      </c>
      <c r="BGQ27" s="2">
        <v>103626</v>
      </c>
      <c r="BGR27" s="2">
        <v>564074</v>
      </c>
      <c r="BGS27" s="2">
        <v>106905</v>
      </c>
      <c r="BGT27" s="2">
        <v>20042</v>
      </c>
      <c r="BGU27" s="2">
        <v>65069</v>
      </c>
      <c r="BGV27" s="2">
        <v>90125</v>
      </c>
      <c r="BGW27" s="2">
        <v>518254</v>
      </c>
      <c r="BGX27" s="2">
        <v>20797</v>
      </c>
      <c r="BGY27" s="2">
        <v>1102254</v>
      </c>
      <c r="BGZ27" s="2">
        <v>423695</v>
      </c>
      <c r="BHA27" s="2">
        <v>411848</v>
      </c>
      <c r="BHB27" s="2">
        <v>293273</v>
      </c>
      <c r="BHC27" s="2">
        <v>89833</v>
      </c>
      <c r="BHD27" s="2">
        <v>51056</v>
      </c>
      <c r="BHE27" s="2">
        <v>162207</v>
      </c>
      <c r="BHF27" s="2">
        <v>443737</v>
      </c>
      <c r="BHG27" s="2">
        <v>126275</v>
      </c>
      <c r="BHH27" s="2">
        <v>233789</v>
      </c>
      <c r="BHI27" s="2">
        <v>160822</v>
      </c>
      <c r="BHJ27" s="2">
        <v>75140</v>
      </c>
      <c r="BHK27" s="2">
        <v>169220</v>
      </c>
      <c r="BHL27" s="2">
        <v>54977</v>
      </c>
      <c r="BHM27" s="2">
        <v>57768</v>
      </c>
      <c r="BHN27" s="2">
        <v>256590</v>
      </c>
      <c r="BHO27" s="2">
        <v>189905</v>
      </c>
      <c r="BHP27" s="2">
        <v>80151</v>
      </c>
      <c r="BHQ27" s="2">
        <v>77307</v>
      </c>
      <c r="BHR27" s="2">
        <v>1157108</v>
      </c>
      <c r="BHS27" s="2">
        <v>183818</v>
      </c>
      <c r="BHT27" s="2">
        <v>160153</v>
      </c>
      <c r="BHU27" s="2">
        <v>93216</v>
      </c>
      <c r="BHV27" s="2">
        <v>85779</v>
      </c>
      <c r="BHW27" s="2">
        <v>479990</v>
      </c>
      <c r="BHX27" s="2">
        <v>113554</v>
      </c>
      <c r="BHY27" s="2">
        <v>46470</v>
      </c>
      <c r="BHZ27" s="2">
        <v>182567</v>
      </c>
      <c r="BIA27" s="2">
        <v>49003</v>
      </c>
      <c r="BIB27" s="2">
        <v>273723</v>
      </c>
      <c r="BIC27" s="2">
        <v>28401</v>
      </c>
      <c r="BID27" s="2">
        <v>96539</v>
      </c>
      <c r="BIE27" s="2">
        <v>207535</v>
      </c>
      <c r="BIF27" s="2">
        <v>31554</v>
      </c>
      <c r="BIG27" s="2">
        <v>494534</v>
      </c>
      <c r="BIH27" s="2">
        <v>116229</v>
      </c>
      <c r="BII27" s="2">
        <v>42613</v>
      </c>
      <c r="BIJ27" s="2">
        <v>116197</v>
      </c>
      <c r="BIK27" s="2">
        <v>411339</v>
      </c>
      <c r="BIL27" s="2">
        <v>10580</v>
      </c>
      <c r="BIM27" s="2">
        <v>184897</v>
      </c>
      <c r="BIN27" s="2">
        <v>65934</v>
      </c>
      <c r="BIO27" s="2">
        <v>644685</v>
      </c>
      <c r="BIP27" s="2">
        <v>197391</v>
      </c>
      <c r="BIQ27" s="2">
        <v>39399</v>
      </c>
      <c r="BIR27" s="2">
        <v>827419</v>
      </c>
      <c r="BIS27" s="2">
        <v>191279</v>
      </c>
      <c r="BIT27" s="2">
        <v>257268</v>
      </c>
      <c r="BIU27" s="2">
        <v>32012</v>
      </c>
      <c r="BIV27" s="2">
        <v>773576</v>
      </c>
      <c r="BIW27" s="2">
        <v>117753</v>
      </c>
      <c r="BIX27" s="2">
        <v>311472</v>
      </c>
      <c r="BIY27" s="2">
        <v>852301</v>
      </c>
      <c r="BIZ27" s="2">
        <v>138381</v>
      </c>
      <c r="BJA27" s="2">
        <v>120522</v>
      </c>
      <c r="BJB27" s="2">
        <v>142664</v>
      </c>
      <c r="BJC27" s="2">
        <v>163421</v>
      </c>
      <c r="BJD27" s="2">
        <v>213651</v>
      </c>
      <c r="BJE27" s="2">
        <v>276932</v>
      </c>
      <c r="BJF27" s="2">
        <v>261877</v>
      </c>
      <c r="BJG27" s="2">
        <v>251479</v>
      </c>
      <c r="BJH27" s="2">
        <v>411263</v>
      </c>
      <c r="BJI27" s="2">
        <v>158060</v>
      </c>
      <c r="BJJ27" s="2">
        <v>381095</v>
      </c>
      <c r="BJK27" s="2">
        <v>83732</v>
      </c>
      <c r="BJL27" s="2">
        <v>112505</v>
      </c>
      <c r="BJM27" s="2">
        <v>51086</v>
      </c>
      <c r="BJN27" s="2">
        <v>35799</v>
      </c>
      <c r="BJO27" s="2">
        <v>3596781</v>
      </c>
      <c r="BJP27" s="2">
        <v>190065</v>
      </c>
      <c r="BJQ27" s="2">
        <v>230216</v>
      </c>
      <c r="BJR27" s="2">
        <v>195482</v>
      </c>
      <c r="BJS27" s="2">
        <v>346799</v>
      </c>
      <c r="BJT27" s="2">
        <v>155040</v>
      </c>
      <c r="BJU27" s="2">
        <v>87697</v>
      </c>
      <c r="BJV27" s="2">
        <v>654774</v>
      </c>
      <c r="BJW27" s="2">
        <v>315489</v>
      </c>
      <c r="BJX27" s="2">
        <v>40984</v>
      </c>
      <c r="BJY27" s="2">
        <v>278272</v>
      </c>
      <c r="BJZ27" s="2">
        <v>68356</v>
      </c>
      <c r="BKA27" s="2">
        <v>183445</v>
      </c>
      <c r="BKB27" s="2">
        <v>142145</v>
      </c>
      <c r="BKC27" s="2">
        <v>1341240</v>
      </c>
      <c r="BKD27" s="2">
        <v>6013912</v>
      </c>
      <c r="BKE27" s="2">
        <v>392028</v>
      </c>
      <c r="BKF27" s="2">
        <v>774939</v>
      </c>
      <c r="BKG27" s="2">
        <v>465575</v>
      </c>
      <c r="BKH27" s="2">
        <v>1029643</v>
      </c>
      <c r="BKI27" s="2">
        <v>182270</v>
      </c>
      <c r="BKJ27" s="2">
        <v>65199</v>
      </c>
      <c r="BKK27" s="2">
        <v>234349</v>
      </c>
      <c r="BKL27" s="2">
        <v>677245</v>
      </c>
      <c r="BKM27" s="2">
        <v>216498</v>
      </c>
      <c r="BKN27" s="2">
        <v>60056</v>
      </c>
      <c r="BKO27" s="2">
        <v>776911</v>
      </c>
      <c r="BKP27" s="2">
        <v>637544</v>
      </c>
      <c r="BKQ27" s="2">
        <v>206137</v>
      </c>
      <c r="BKR27" s="2">
        <v>439554</v>
      </c>
      <c r="BKS27" s="2">
        <v>85838</v>
      </c>
      <c r="BKT27" s="2">
        <v>40092</v>
      </c>
      <c r="BKU27" s="2">
        <v>287106</v>
      </c>
      <c r="BKV27" s="2">
        <v>568862</v>
      </c>
      <c r="BKW27" s="2">
        <v>223763</v>
      </c>
      <c r="BKX27" s="2">
        <v>223869</v>
      </c>
      <c r="BKY27" s="2">
        <v>1187811</v>
      </c>
      <c r="BKZ27" s="2">
        <v>338242</v>
      </c>
      <c r="BLA27" s="2">
        <v>577645</v>
      </c>
      <c r="BLB27" s="2">
        <v>696978</v>
      </c>
      <c r="BLC27" s="2">
        <v>1459208</v>
      </c>
      <c r="BLD27" s="2">
        <v>701223</v>
      </c>
      <c r="BLE27" s="2">
        <v>103407</v>
      </c>
      <c r="BLF27" s="2">
        <v>24769</v>
      </c>
      <c r="BLG27" s="2">
        <v>542740</v>
      </c>
      <c r="BLH27" s="2">
        <v>1771759</v>
      </c>
      <c r="BLI27" s="2">
        <v>27099</v>
      </c>
      <c r="BLJ27" s="2">
        <v>301231</v>
      </c>
      <c r="BLK27" s="2">
        <v>141947</v>
      </c>
      <c r="BLL27" s="2">
        <v>3767830</v>
      </c>
      <c r="BLM27" s="2">
        <v>143805</v>
      </c>
      <c r="BLN27" s="2">
        <v>172901</v>
      </c>
      <c r="BLO27" s="2">
        <v>298901</v>
      </c>
      <c r="BLP27" s="2">
        <v>213474</v>
      </c>
      <c r="BLQ27" s="2">
        <v>471647</v>
      </c>
      <c r="BLR27" s="2">
        <v>418147</v>
      </c>
      <c r="BLS27" s="2">
        <v>1137871</v>
      </c>
      <c r="BLT27" s="2">
        <v>379373</v>
      </c>
      <c r="BLU27" s="2">
        <v>92355</v>
      </c>
      <c r="BLV27" s="2">
        <v>163405</v>
      </c>
      <c r="BLW27" s="2">
        <v>338069</v>
      </c>
      <c r="BLX27" s="2">
        <v>177726</v>
      </c>
      <c r="BLY27" s="2">
        <v>118998</v>
      </c>
      <c r="BLZ27" s="2">
        <v>473687</v>
      </c>
      <c r="BMA27" s="2">
        <v>566582</v>
      </c>
      <c r="BMB27" s="2">
        <v>51143</v>
      </c>
      <c r="BMC27" s="2">
        <v>1829145</v>
      </c>
      <c r="BMD27" s="2">
        <v>6633390</v>
      </c>
      <c r="BME27" s="2">
        <v>479337</v>
      </c>
      <c r="BMF27" s="2">
        <v>66991</v>
      </c>
      <c r="BMG27" s="2">
        <v>1949294</v>
      </c>
      <c r="BMH27" s="2">
        <v>444005</v>
      </c>
      <c r="BMI27" s="2">
        <v>8370186</v>
      </c>
      <c r="BMJ27" s="2">
        <v>240644</v>
      </c>
      <c r="BMK27" s="2">
        <v>419447</v>
      </c>
      <c r="BML27" s="2">
        <v>1491731</v>
      </c>
      <c r="BMM27" s="2">
        <v>191084</v>
      </c>
      <c r="BMN27" s="2">
        <v>214607</v>
      </c>
      <c r="BMO27" s="2">
        <v>688964</v>
      </c>
      <c r="BMP27" s="2">
        <v>227717</v>
      </c>
      <c r="BMQ27" s="2">
        <v>311563</v>
      </c>
      <c r="BMR27" s="2">
        <v>991137</v>
      </c>
      <c r="BMS27" s="2">
        <v>138093</v>
      </c>
      <c r="BMT27" s="2">
        <v>72977</v>
      </c>
      <c r="BMU27" s="2">
        <v>358151</v>
      </c>
      <c r="BMV27" s="2">
        <v>409119</v>
      </c>
      <c r="BMW27" s="2">
        <v>434241</v>
      </c>
      <c r="BMX27" s="2">
        <v>528901</v>
      </c>
      <c r="BMY27" s="2">
        <v>982501</v>
      </c>
      <c r="BMZ27" s="2">
        <v>134792</v>
      </c>
      <c r="BNA27" s="2">
        <v>129010</v>
      </c>
      <c r="BNB27" s="2">
        <v>140547</v>
      </c>
      <c r="BNC27" s="2">
        <v>161026</v>
      </c>
      <c r="BND27" s="2">
        <v>397229</v>
      </c>
      <c r="BNE27" s="2">
        <v>2309984</v>
      </c>
      <c r="BNF27" s="2" t="s">
        <v>5</v>
      </c>
      <c r="BNG27" s="2">
        <v>202887</v>
      </c>
      <c r="BNH27" s="2">
        <v>255852</v>
      </c>
      <c r="BNI27" s="2">
        <v>467035</v>
      </c>
      <c r="BNJ27" s="2">
        <v>421598</v>
      </c>
      <c r="BNK27" s="2">
        <v>334974</v>
      </c>
      <c r="BNL27" s="2">
        <v>524464</v>
      </c>
      <c r="BNM27" s="2">
        <v>1877922</v>
      </c>
      <c r="BNN27" s="2">
        <v>823690</v>
      </c>
      <c r="BNO27" s="2">
        <v>56490</v>
      </c>
      <c r="BNP27" s="2">
        <v>308594</v>
      </c>
      <c r="BNQ27" s="2">
        <v>238016</v>
      </c>
      <c r="BNR27" s="2">
        <v>184469</v>
      </c>
      <c r="BNS27" s="2">
        <v>7357788</v>
      </c>
      <c r="BNT27" s="2">
        <v>210293</v>
      </c>
      <c r="BNU27" s="2">
        <v>362118</v>
      </c>
      <c r="BNV27" s="2">
        <v>305757</v>
      </c>
      <c r="BNW27" s="2">
        <v>101585</v>
      </c>
      <c r="BNX27" s="2">
        <v>68325</v>
      </c>
      <c r="BNY27" s="2">
        <v>87516</v>
      </c>
      <c r="BNZ27" s="2">
        <v>110370</v>
      </c>
      <c r="BOA27" s="2">
        <v>374834</v>
      </c>
      <c r="BOB27" s="2">
        <v>189867</v>
      </c>
      <c r="BOC27" s="2">
        <v>146652</v>
      </c>
      <c r="BOD27" s="2">
        <v>407905</v>
      </c>
      <c r="BOE27" s="2">
        <v>73906</v>
      </c>
      <c r="BOF27" s="2">
        <v>76838</v>
      </c>
      <c r="BOG27" s="2">
        <v>1285688</v>
      </c>
      <c r="BOH27" s="2">
        <v>1503432</v>
      </c>
      <c r="BOI27" s="2">
        <v>264238</v>
      </c>
      <c r="BOJ27" s="2">
        <v>245128</v>
      </c>
      <c r="BOK27" s="2">
        <v>885337</v>
      </c>
      <c r="BOL27" s="2">
        <v>178907</v>
      </c>
      <c r="BOM27" s="2">
        <v>149528</v>
      </c>
      <c r="BON27" s="2">
        <v>413130</v>
      </c>
      <c r="BOO27" s="2">
        <v>254346</v>
      </c>
      <c r="BOP27" s="2">
        <v>306211</v>
      </c>
      <c r="BOQ27" s="2">
        <v>330225</v>
      </c>
      <c r="BOR27" s="2">
        <v>306433</v>
      </c>
      <c r="BOS27" s="2">
        <v>147900</v>
      </c>
      <c r="BOT27" s="2">
        <v>463115</v>
      </c>
      <c r="BOU27" s="2">
        <v>814751</v>
      </c>
      <c r="BOV27" s="2">
        <v>693865</v>
      </c>
      <c r="BOW27" s="2">
        <v>612257</v>
      </c>
      <c r="BOX27" s="2">
        <v>1075745</v>
      </c>
      <c r="BOY27" s="2">
        <v>593153</v>
      </c>
      <c r="BOZ27" s="2">
        <v>223946</v>
      </c>
      <c r="BPA27" s="2">
        <v>583826</v>
      </c>
      <c r="BPB27" s="2">
        <v>84852</v>
      </c>
      <c r="BPC27" s="2">
        <v>194928</v>
      </c>
      <c r="BPD27" s="2">
        <v>161556</v>
      </c>
      <c r="BPE27" s="2">
        <v>442372</v>
      </c>
      <c r="BPF27" s="2">
        <v>158140</v>
      </c>
      <c r="BPG27" s="2">
        <v>1156446</v>
      </c>
      <c r="BPH27" s="2">
        <v>524946</v>
      </c>
      <c r="BPI27" s="2">
        <v>1354038</v>
      </c>
      <c r="BPJ27" s="2">
        <v>1102527</v>
      </c>
      <c r="BPK27" s="2">
        <v>3792817</v>
      </c>
      <c r="BPL27" s="2">
        <v>385289</v>
      </c>
      <c r="BPM27" s="2">
        <v>548345</v>
      </c>
      <c r="BPN27" s="2">
        <v>218463</v>
      </c>
      <c r="BPO27" s="2">
        <v>881548</v>
      </c>
      <c r="BPP27" s="2">
        <v>209251</v>
      </c>
      <c r="BPQ27" s="2">
        <v>481590</v>
      </c>
      <c r="BPR27" s="2">
        <v>428102</v>
      </c>
      <c r="BPS27" s="2">
        <v>299553</v>
      </c>
      <c r="BPT27" s="2">
        <v>475094</v>
      </c>
      <c r="BPU27" s="2">
        <v>3349830</v>
      </c>
      <c r="BPV27" s="2">
        <v>174753</v>
      </c>
      <c r="BPW27" s="2">
        <v>226360</v>
      </c>
      <c r="BPX27" s="2">
        <v>92592</v>
      </c>
      <c r="BPY27" s="2">
        <v>3257762</v>
      </c>
      <c r="BPZ27" s="2">
        <v>574403</v>
      </c>
      <c r="BQA27" s="2">
        <v>584120</v>
      </c>
      <c r="BQB27" s="2">
        <v>2601784</v>
      </c>
      <c r="BQC27" s="2">
        <v>60773</v>
      </c>
      <c r="BQD27" s="2">
        <v>1147744</v>
      </c>
      <c r="BQE27" s="2">
        <v>1133191</v>
      </c>
      <c r="BQF27" s="2">
        <v>350875</v>
      </c>
      <c r="BQG27" s="2">
        <v>189584</v>
      </c>
      <c r="BQH27" s="2">
        <v>1087714</v>
      </c>
      <c r="BQI27" s="2">
        <v>406666</v>
      </c>
      <c r="BQJ27" s="2">
        <v>434689</v>
      </c>
      <c r="BQK27" s="2">
        <v>213040</v>
      </c>
      <c r="BQL27" s="2">
        <v>505203</v>
      </c>
      <c r="BQM27" s="2">
        <v>599605</v>
      </c>
      <c r="BQN27" s="2">
        <v>35950</v>
      </c>
      <c r="BQO27" s="2" t="s">
        <v>5</v>
      </c>
      <c r="BQP27" s="2">
        <v>9277147</v>
      </c>
      <c r="BQQ27" s="2">
        <v>303115</v>
      </c>
      <c r="BQR27" s="2">
        <v>82153</v>
      </c>
      <c r="BQS27" s="2">
        <v>220511</v>
      </c>
      <c r="BQT27" s="2">
        <v>719799</v>
      </c>
      <c r="BQU27" s="2">
        <v>106521</v>
      </c>
      <c r="BQV27" s="2">
        <v>45640</v>
      </c>
      <c r="BQW27" s="2">
        <v>505751</v>
      </c>
      <c r="BQX27" s="2">
        <v>3072569</v>
      </c>
      <c r="BQY27" s="2">
        <v>940888</v>
      </c>
      <c r="BQZ27" s="2">
        <v>1301235</v>
      </c>
      <c r="BRA27" s="2">
        <v>86196</v>
      </c>
      <c r="BRB27" s="2">
        <v>207749</v>
      </c>
      <c r="BRC27" s="2">
        <v>165089</v>
      </c>
      <c r="BRD27" s="2">
        <v>647289</v>
      </c>
      <c r="BRE27" s="2">
        <v>383183</v>
      </c>
      <c r="BRF27" s="2">
        <v>285366</v>
      </c>
      <c r="BRG27" s="2">
        <v>148155</v>
      </c>
      <c r="BRH27" s="2">
        <v>1145902</v>
      </c>
      <c r="BRI27" s="2">
        <v>171636</v>
      </c>
      <c r="BRJ27" s="2">
        <v>425996</v>
      </c>
      <c r="BRK27" s="2">
        <v>75225</v>
      </c>
      <c r="BRL27" s="2">
        <v>529096</v>
      </c>
      <c r="BRM27" s="2">
        <v>1061837</v>
      </c>
      <c r="BRN27" s="2">
        <v>525951</v>
      </c>
      <c r="BRO27" s="2">
        <v>46799</v>
      </c>
      <c r="BRP27" s="2">
        <v>594773</v>
      </c>
      <c r="BRQ27" s="2">
        <v>146378</v>
      </c>
      <c r="BRR27" s="2">
        <v>296108</v>
      </c>
      <c r="BRS27" s="2">
        <v>362271</v>
      </c>
      <c r="BRT27" s="2">
        <v>182769</v>
      </c>
      <c r="BRU27" s="2">
        <v>1002464</v>
      </c>
      <c r="BRV27" s="2">
        <v>663059</v>
      </c>
      <c r="BRW27" s="2">
        <v>2613136</v>
      </c>
      <c r="BRX27" s="2">
        <v>208235</v>
      </c>
      <c r="BRY27" s="2">
        <v>1943890</v>
      </c>
      <c r="BRZ27" s="2">
        <v>374351</v>
      </c>
      <c r="BSA27" s="2">
        <v>1502665</v>
      </c>
      <c r="BSB27" s="2">
        <v>1437689</v>
      </c>
      <c r="BSC27" s="2">
        <v>519215</v>
      </c>
      <c r="BSD27" s="2">
        <v>2732716</v>
      </c>
      <c r="BSE27" s="2">
        <v>11370434</v>
      </c>
      <c r="BSF27" s="2">
        <v>1560503</v>
      </c>
      <c r="BSG27" s="2">
        <v>19513</v>
      </c>
      <c r="BSH27" s="2">
        <v>2884329</v>
      </c>
      <c r="BSI27" s="2">
        <v>6043986</v>
      </c>
      <c r="BSJ27" s="2">
        <v>6573815</v>
      </c>
      <c r="BSK27" s="2">
        <v>152476</v>
      </c>
      <c r="BSL27" s="2">
        <v>945240</v>
      </c>
      <c r="BSM27" s="2">
        <v>1541549</v>
      </c>
      <c r="BSN27" s="2">
        <v>5310874</v>
      </c>
      <c r="BSO27" s="2">
        <v>302376</v>
      </c>
      <c r="BSP27" s="2">
        <v>719960</v>
      </c>
      <c r="BSQ27" s="2">
        <v>925266</v>
      </c>
      <c r="BSR27" s="2">
        <v>344629</v>
      </c>
      <c r="BSS27" s="2">
        <v>191735</v>
      </c>
      <c r="BST27" s="2">
        <v>435581</v>
      </c>
      <c r="BSU27" s="2">
        <v>1582480</v>
      </c>
      <c r="BSV27" s="2">
        <v>2089889</v>
      </c>
      <c r="BSW27" s="2">
        <v>466048</v>
      </c>
      <c r="BSX27" s="2">
        <v>2450473</v>
      </c>
      <c r="BSY27" s="2">
        <v>603760</v>
      </c>
      <c r="BSZ27" s="2">
        <v>1559044</v>
      </c>
      <c r="BTA27" s="2">
        <v>23372125</v>
      </c>
      <c r="BTB27" s="2">
        <v>1455596</v>
      </c>
      <c r="BTC27" s="2">
        <v>1849194</v>
      </c>
      <c r="BTD27" s="2">
        <v>1427376</v>
      </c>
      <c r="BTE27" s="2">
        <v>61240</v>
      </c>
      <c r="BTF27" s="2">
        <v>9664</v>
      </c>
      <c r="BTG27" s="2">
        <v>1881274</v>
      </c>
      <c r="BTH27" s="2">
        <v>795333</v>
      </c>
      <c r="BTI27" s="2">
        <v>1242080</v>
      </c>
      <c r="BTJ27" s="2">
        <v>5374154</v>
      </c>
      <c r="BTK27" s="2">
        <v>610289</v>
      </c>
      <c r="BTL27" s="2">
        <v>4422008</v>
      </c>
      <c r="BTM27" s="2">
        <v>4983313</v>
      </c>
      <c r="BTN27" s="2">
        <v>4937517</v>
      </c>
      <c r="BTO27" s="2">
        <v>531156</v>
      </c>
      <c r="BTP27" s="2">
        <v>1586274</v>
      </c>
      <c r="BTQ27" s="2">
        <v>247546</v>
      </c>
      <c r="BTR27" s="2">
        <v>1257891</v>
      </c>
      <c r="BTS27" s="2">
        <v>77303</v>
      </c>
      <c r="BTT27" s="2">
        <v>794487</v>
      </c>
      <c r="BTU27" s="2">
        <v>135035</v>
      </c>
      <c r="BTV27" s="2">
        <v>632654</v>
      </c>
      <c r="BTW27" s="2">
        <v>5843395</v>
      </c>
      <c r="BTX27" s="2">
        <v>486177</v>
      </c>
      <c r="BTY27" s="2">
        <v>132099</v>
      </c>
      <c r="BTZ27" s="2">
        <v>707512</v>
      </c>
      <c r="BUA27" s="2">
        <v>924838</v>
      </c>
      <c r="BUB27" s="2">
        <v>1233479</v>
      </c>
      <c r="BUC27" s="2">
        <v>435486</v>
      </c>
      <c r="BUD27" s="2">
        <v>4853553</v>
      </c>
      <c r="BUE27" s="2">
        <v>334775</v>
      </c>
      <c r="BUF27" s="2">
        <v>1554817</v>
      </c>
      <c r="BUG27" s="2">
        <v>403529</v>
      </c>
      <c r="BUH27" s="2">
        <v>79530</v>
      </c>
      <c r="BUI27" s="2">
        <v>1585751</v>
      </c>
      <c r="BUJ27" s="2">
        <v>2676986</v>
      </c>
      <c r="BUK27" s="2">
        <v>3027586</v>
      </c>
      <c r="BUL27" s="2">
        <v>954346</v>
      </c>
      <c r="BUM27" s="2">
        <v>590866</v>
      </c>
      <c r="BUN27" s="2">
        <v>1038561</v>
      </c>
      <c r="BUO27" s="2">
        <v>4037957</v>
      </c>
      <c r="BUP27" s="2">
        <v>383845</v>
      </c>
      <c r="BUQ27" s="2">
        <v>1093737</v>
      </c>
      <c r="BUR27" s="2">
        <v>17846010</v>
      </c>
      <c r="BUS27" s="2">
        <v>899396</v>
      </c>
      <c r="BUT27" s="2">
        <v>7926864</v>
      </c>
      <c r="BUU27" s="2">
        <v>753414</v>
      </c>
      <c r="BUV27" s="2">
        <v>444160</v>
      </c>
      <c r="BUW27" s="2">
        <v>2299285</v>
      </c>
      <c r="BUX27" s="2" t="s">
        <v>5</v>
      </c>
      <c r="BUY27" s="2">
        <v>837693</v>
      </c>
      <c r="BUZ27" s="2">
        <v>129035</v>
      </c>
      <c r="BVA27" s="2">
        <v>720467</v>
      </c>
      <c r="BVB27" s="2">
        <v>516071</v>
      </c>
      <c r="BVC27" s="2">
        <v>1656717</v>
      </c>
      <c r="BVD27" s="2">
        <v>811022</v>
      </c>
      <c r="BVE27" s="2">
        <v>1996687</v>
      </c>
      <c r="BVF27" s="2">
        <v>2950358</v>
      </c>
      <c r="BVG27" s="2">
        <v>634765</v>
      </c>
      <c r="BVH27" s="2">
        <v>280645</v>
      </c>
      <c r="BVI27" s="2">
        <v>1401381</v>
      </c>
      <c r="BVJ27" s="2">
        <v>1261579</v>
      </c>
      <c r="BVK27" s="2">
        <v>356</v>
      </c>
      <c r="BVL27" s="2">
        <v>2548872</v>
      </c>
      <c r="BVM27" s="2">
        <v>851284</v>
      </c>
      <c r="BVN27" s="2">
        <v>898595</v>
      </c>
      <c r="BVO27" s="2">
        <v>414622</v>
      </c>
      <c r="BVP27" s="2">
        <v>173619</v>
      </c>
      <c r="BVQ27" s="2">
        <v>449698</v>
      </c>
      <c r="BVR27" s="2">
        <v>644882</v>
      </c>
      <c r="BVS27" s="2">
        <v>848948</v>
      </c>
      <c r="BVT27" s="2">
        <v>881368</v>
      </c>
      <c r="BVU27" s="2">
        <v>3117234</v>
      </c>
      <c r="BVV27" s="2">
        <v>214115</v>
      </c>
      <c r="BVW27" s="2">
        <v>5189453</v>
      </c>
      <c r="BVX27" s="2">
        <v>126561</v>
      </c>
      <c r="BVY27" s="2">
        <v>11592810</v>
      </c>
      <c r="BVZ27" s="2">
        <v>404702</v>
      </c>
      <c r="BWA27" s="2">
        <v>794474</v>
      </c>
      <c r="BWB27" s="2">
        <v>349971</v>
      </c>
      <c r="BWC27" s="2">
        <v>1833752</v>
      </c>
      <c r="BWD27" s="2">
        <v>6765273</v>
      </c>
      <c r="BWE27" s="2">
        <v>105411</v>
      </c>
      <c r="BWF27" s="2">
        <v>701868</v>
      </c>
      <c r="BWG27" s="2">
        <v>734725</v>
      </c>
      <c r="BWH27" s="2">
        <v>64784</v>
      </c>
      <c r="BWI27" s="2">
        <v>160282</v>
      </c>
      <c r="BWJ27" s="2">
        <v>1050263</v>
      </c>
      <c r="BWK27" s="2">
        <v>933855</v>
      </c>
      <c r="BWL27" s="2">
        <v>676732</v>
      </c>
      <c r="BWM27" s="2">
        <v>1219220</v>
      </c>
      <c r="BWN27" s="2">
        <v>5681659</v>
      </c>
      <c r="BWO27" s="2">
        <v>359820</v>
      </c>
      <c r="BWP27" s="2">
        <v>528360</v>
      </c>
      <c r="BWQ27" s="2">
        <v>366004</v>
      </c>
      <c r="BWR27" s="2">
        <v>287966</v>
      </c>
      <c r="BWS27" s="2">
        <v>447925</v>
      </c>
      <c r="BWT27" s="2">
        <v>1665499</v>
      </c>
      <c r="BWU27" s="2">
        <v>194103</v>
      </c>
      <c r="BWV27" s="2">
        <v>96236</v>
      </c>
      <c r="BWW27" s="2">
        <v>6846949</v>
      </c>
      <c r="BWX27" s="2">
        <v>3747854</v>
      </c>
      <c r="BWY27" s="2">
        <v>96648</v>
      </c>
      <c r="BWZ27" s="2">
        <v>1409858</v>
      </c>
      <c r="BXA27" s="2">
        <v>6435027</v>
      </c>
      <c r="BXB27" s="2">
        <v>168836</v>
      </c>
      <c r="BXC27" s="2">
        <v>3101746</v>
      </c>
      <c r="BXD27" s="2">
        <v>694353</v>
      </c>
      <c r="BXE27" s="2">
        <v>1043870</v>
      </c>
      <c r="BXF27" s="2">
        <v>1740985</v>
      </c>
      <c r="BXG27" s="2">
        <v>1848703</v>
      </c>
      <c r="BXH27" s="2">
        <v>2528182</v>
      </c>
      <c r="BXI27" s="2">
        <v>2551500</v>
      </c>
      <c r="BXJ27" s="2">
        <v>4204554</v>
      </c>
      <c r="BXK27" s="2">
        <v>2000174</v>
      </c>
      <c r="BXL27" s="2">
        <v>1034141</v>
      </c>
      <c r="BXM27" s="2">
        <v>91042</v>
      </c>
      <c r="BXN27" s="2">
        <v>1396016</v>
      </c>
      <c r="BXO27" s="2">
        <v>822237</v>
      </c>
      <c r="BXP27" s="2">
        <v>433700</v>
      </c>
      <c r="BXQ27" s="2">
        <v>302082</v>
      </c>
      <c r="BXR27" s="2">
        <v>126932</v>
      </c>
      <c r="BXS27" s="2">
        <v>2996688</v>
      </c>
      <c r="BXT27" s="2">
        <v>146207</v>
      </c>
      <c r="BXU27" s="2">
        <v>157706</v>
      </c>
      <c r="BXV27" s="2">
        <v>86779</v>
      </c>
      <c r="BXW27" s="2">
        <v>186506</v>
      </c>
      <c r="BXX27" s="2">
        <v>440207</v>
      </c>
      <c r="BXY27" s="2">
        <v>455624</v>
      </c>
      <c r="BXZ27" s="2">
        <v>219471</v>
      </c>
      <c r="BYA27" s="2">
        <v>395086</v>
      </c>
      <c r="BYB27" s="2">
        <v>3972043</v>
      </c>
      <c r="BYC27" s="2">
        <v>466461</v>
      </c>
      <c r="BYD27" s="2">
        <v>357066</v>
      </c>
      <c r="BYE27" s="2">
        <v>2256</v>
      </c>
      <c r="BYF27" s="2">
        <v>528007</v>
      </c>
      <c r="BYG27" s="2">
        <v>69444</v>
      </c>
      <c r="BYH27" s="2">
        <v>1235977</v>
      </c>
      <c r="BYI27" s="2">
        <v>270504</v>
      </c>
      <c r="BYJ27" s="2">
        <v>495720</v>
      </c>
      <c r="BYK27" s="2">
        <v>463777</v>
      </c>
      <c r="BYL27" s="2">
        <v>570541</v>
      </c>
      <c r="BYM27" s="2">
        <v>379211</v>
      </c>
      <c r="BYN27" s="2">
        <v>593835</v>
      </c>
      <c r="BYO27" s="2">
        <v>385814</v>
      </c>
      <c r="BYP27" s="2">
        <v>6349101</v>
      </c>
      <c r="BYQ27" s="2">
        <v>951394</v>
      </c>
      <c r="BYR27" s="2">
        <v>1262513</v>
      </c>
      <c r="BYS27" s="2">
        <v>56408</v>
      </c>
      <c r="BYT27" s="2">
        <v>104832</v>
      </c>
      <c r="BYU27" s="2">
        <v>133857</v>
      </c>
      <c r="BYV27" s="2">
        <v>506740</v>
      </c>
      <c r="BYW27" s="2">
        <v>21497</v>
      </c>
      <c r="BYX27" s="2">
        <v>604725</v>
      </c>
      <c r="BYY27" s="2">
        <v>68109</v>
      </c>
      <c r="BYZ27" s="2">
        <v>395355</v>
      </c>
      <c r="BZA27" s="2">
        <v>304417</v>
      </c>
      <c r="BZB27" s="2">
        <v>85716</v>
      </c>
      <c r="BZC27" s="2">
        <v>237082</v>
      </c>
      <c r="BZD27" s="2">
        <v>5131739</v>
      </c>
      <c r="BZE27" s="2">
        <v>1948758</v>
      </c>
      <c r="BZF27" s="2">
        <v>62700</v>
      </c>
      <c r="BZG27" s="2">
        <v>118248</v>
      </c>
      <c r="BZH27" s="2">
        <v>443490</v>
      </c>
      <c r="BZI27" s="2">
        <v>2949407</v>
      </c>
      <c r="BZJ27" s="2">
        <v>89986</v>
      </c>
      <c r="BZK27" s="2">
        <v>5787770</v>
      </c>
      <c r="BZL27" s="2">
        <v>248691</v>
      </c>
      <c r="BZM27" s="2">
        <v>178121</v>
      </c>
      <c r="BZN27" s="2">
        <v>6006101</v>
      </c>
      <c r="BZO27" s="2">
        <v>987091</v>
      </c>
      <c r="BZP27" s="2">
        <v>813321</v>
      </c>
      <c r="BZQ27" s="2">
        <v>186416</v>
      </c>
      <c r="BZR27" s="2">
        <v>16001</v>
      </c>
      <c r="BZS27" s="2">
        <v>555561</v>
      </c>
      <c r="BZT27" s="2">
        <v>141655</v>
      </c>
      <c r="BZU27" s="2">
        <v>1484519</v>
      </c>
      <c r="BZV27" s="2">
        <v>357796</v>
      </c>
      <c r="BZW27" s="2">
        <v>901733</v>
      </c>
      <c r="BZX27" s="2">
        <v>942579</v>
      </c>
      <c r="BZY27" s="2">
        <v>1202929</v>
      </c>
      <c r="BZZ27" s="2">
        <v>310649</v>
      </c>
      <c r="CAA27" s="2">
        <v>51635</v>
      </c>
      <c r="CAB27" s="2">
        <v>132221</v>
      </c>
      <c r="CAC27" s="2">
        <v>62928</v>
      </c>
      <c r="CAD27" s="2">
        <v>344499</v>
      </c>
      <c r="CAE27" s="2">
        <v>162415</v>
      </c>
      <c r="CAF27" s="2">
        <v>613913</v>
      </c>
      <c r="CAG27" s="2">
        <v>569725</v>
      </c>
      <c r="CAH27" s="2">
        <v>341610</v>
      </c>
      <c r="CAI27" s="2">
        <v>980577</v>
      </c>
      <c r="CAJ27" s="2">
        <v>984218</v>
      </c>
      <c r="CAK27" s="2">
        <v>323210</v>
      </c>
      <c r="CAL27" s="2">
        <v>1031626</v>
      </c>
      <c r="CAM27" s="2">
        <v>723682</v>
      </c>
      <c r="CAN27" s="2">
        <v>821896</v>
      </c>
      <c r="CAO27" s="2">
        <v>53749</v>
      </c>
      <c r="CAP27" s="2">
        <v>747387</v>
      </c>
      <c r="CAQ27" s="2">
        <v>525377</v>
      </c>
      <c r="CAR27" s="2">
        <v>485078</v>
      </c>
      <c r="CAS27" s="2">
        <v>80394</v>
      </c>
      <c r="CAT27" s="2">
        <v>173286</v>
      </c>
      <c r="CAU27" s="2">
        <v>24194124</v>
      </c>
      <c r="CAV27" s="2">
        <v>212353</v>
      </c>
      <c r="CAW27" s="2">
        <v>57953</v>
      </c>
      <c r="CAX27" s="2">
        <v>71675</v>
      </c>
      <c r="CAY27" s="2">
        <v>85092</v>
      </c>
      <c r="CAZ27" s="2">
        <v>391173</v>
      </c>
      <c r="CBA27" s="2">
        <v>607771</v>
      </c>
      <c r="CBB27" s="2">
        <v>232720</v>
      </c>
      <c r="CBC27" s="2">
        <v>67078</v>
      </c>
      <c r="CBD27" s="2">
        <v>5035277</v>
      </c>
      <c r="CBE27" s="2">
        <v>272433</v>
      </c>
      <c r="CBF27" s="2">
        <v>75357</v>
      </c>
      <c r="CBG27" s="2">
        <v>235515</v>
      </c>
      <c r="CBH27" s="2">
        <v>12729</v>
      </c>
      <c r="CBI27" s="2">
        <v>1431362</v>
      </c>
      <c r="CBJ27" s="2">
        <v>317101</v>
      </c>
      <c r="CBK27" s="2">
        <v>557596</v>
      </c>
      <c r="CBL27" s="2">
        <v>325847</v>
      </c>
      <c r="CBM27" s="2">
        <v>128318</v>
      </c>
      <c r="CBN27" s="2">
        <v>286577</v>
      </c>
      <c r="CBO27" s="2">
        <v>106221</v>
      </c>
      <c r="CBP27" s="2">
        <v>245591</v>
      </c>
      <c r="CBQ27" s="2">
        <v>534527</v>
      </c>
      <c r="CBR27" s="2">
        <v>89456</v>
      </c>
      <c r="CBS27" s="2">
        <v>118939</v>
      </c>
      <c r="CBT27" s="2">
        <v>526490</v>
      </c>
      <c r="CBU27" s="2">
        <v>71795</v>
      </c>
      <c r="CBV27" s="2">
        <v>232134</v>
      </c>
      <c r="CBW27" s="2">
        <v>419062</v>
      </c>
      <c r="CBX27" s="2">
        <v>95894</v>
      </c>
      <c r="CBY27" s="2">
        <v>15378</v>
      </c>
      <c r="CBZ27" s="2">
        <v>1117062</v>
      </c>
      <c r="CCA27" s="2">
        <v>272946</v>
      </c>
      <c r="CCB27" s="2">
        <v>209937</v>
      </c>
      <c r="CCC27" s="2">
        <v>256794</v>
      </c>
      <c r="CCD27" s="2">
        <v>65925</v>
      </c>
      <c r="CCE27" s="2">
        <v>381310</v>
      </c>
      <c r="CCF27" s="2">
        <v>170700</v>
      </c>
      <c r="CCG27" s="2">
        <v>194867</v>
      </c>
      <c r="CCH27" s="2">
        <v>861136</v>
      </c>
      <c r="CCI27" s="2">
        <v>78789</v>
      </c>
      <c r="CCJ27" s="2">
        <v>128586</v>
      </c>
      <c r="CCK27" s="2">
        <v>43099</v>
      </c>
      <c r="CCL27" s="2">
        <v>55610</v>
      </c>
      <c r="CCM27" s="2">
        <v>314281</v>
      </c>
      <c r="CCN27" s="2">
        <v>200486</v>
      </c>
      <c r="CCO27" s="2">
        <v>36190</v>
      </c>
      <c r="CCP27" s="2">
        <v>72031</v>
      </c>
      <c r="CCQ27" s="2">
        <v>100084</v>
      </c>
      <c r="CCR27" s="2">
        <v>295781</v>
      </c>
      <c r="CCS27" s="2">
        <v>352262</v>
      </c>
      <c r="CCT27" s="2">
        <v>81453</v>
      </c>
      <c r="CCU27" s="2">
        <v>453493</v>
      </c>
      <c r="CCV27" s="2">
        <v>225080</v>
      </c>
      <c r="CCW27" s="2">
        <v>127345</v>
      </c>
      <c r="CCX27" s="2">
        <v>95153</v>
      </c>
      <c r="CCY27" s="2">
        <v>90919</v>
      </c>
      <c r="CCZ27" s="2">
        <v>59128</v>
      </c>
      <c r="CDA27" s="2">
        <v>529665</v>
      </c>
      <c r="CDB27" s="2">
        <v>73709</v>
      </c>
      <c r="CDC27" s="2">
        <v>114174</v>
      </c>
      <c r="CDD27" s="2">
        <v>418157</v>
      </c>
      <c r="CDE27" s="2">
        <v>750429</v>
      </c>
      <c r="CDF27" s="2">
        <v>702645</v>
      </c>
      <c r="CDG27" s="2">
        <v>146677</v>
      </c>
      <c r="CDH27" s="2">
        <v>77889</v>
      </c>
      <c r="CDI27" s="2">
        <v>41029</v>
      </c>
      <c r="CDJ27" s="2">
        <v>170908</v>
      </c>
      <c r="CDK27" s="2">
        <v>139764</v>
      </c>
      <c r="CDL27" s="2">
        <v>403024</v>
      </c>
      <c r="CDM27" s="2">
        <v>96152</v>
      </c>
      <c r="CDN27" s="2">
        <v>106648</v>
      </c>
      <c r="CDO27" s="2">
        <v>105894</v>
      </c>
      <c r="CDP27" s="2">
        <v>23954</v>
      </c>
      <c r="CDQ27" s="2">
        <v>220792</v>
      </c>
      <c r="CDR27" s="2">
        <v>395555</v>
      </c>
      <c r="CDS27" s="2">
        <v>652055</v>
      </c>
      <c r="CDT27" s="2">
        <v>403051</v>
      </c>
      <c r="CDU27" s="2">
        <v>3386652</v>
      </c>
      <c r="CDV27" s="2">
        <v>165387</v>
      </c>
      <c r="CDW27" s="2">
        <v>49934</v>
      </c>
      <c r="CDX27" s="2">
        <v>285680</v>
      </c>
      <c r="CDY27" s="2">
        <v>528040</v>
      </c>
      <c r="CDZ27" s="2">
        <v>79524</v>
      </c>
      <c r="CEA27" s="2">
        <v>119921</v>
      </c>
      <c r="CEB27" s="2">
        <v>218178</v>
      </c>
      <c r="CEC27" s="2">
        <v>57569</v>
      </c>
      <c r="CED27" s="2">
        <v>307545</v>
      </c>
      <c r="CEE27" s="2">
        <v>54210</v>
      </c>
      <c r="CEF27" s="2">
        <v>223158</v>
      </c>
      <c r="CEG27" s="2">
        <v>100427</v>
      </c>
      <c r="CEH27" s="2">
        <v>408464</v>
      </c>
      <c r="CEI27" s="2">
        <v>778056</v>
      </c>
      <c r="CEJ27" s="2">
        <v>212808</v>
      </c>
      <c r="CEK27" s="2">
        <v>590301</v>
      </c>
      <c r="CEL27" s="2">
        <v>89861</v>
      </c>
      <c r="CEM27" s="2">
        <v>85608</v>
      </c>
      <c r="CEN27" s="2">
        <v>23912</v>
      </c>
      <c r="CEO27" s="2">
        <v>85566</v>
      </c>
      <c r="CEP27" s="2">
        <v>181371</v>
      </c>
      <c r="CEQ27" s="2">
        <v>426169</v>
      </c>
      <c r="CER27" s="2">
        <v>107519</v>
      </c>
      <c r="CES27" s="2">
        <v>261775</v>
      </c>
      <c r="CET27" s="2">
        <v>31582</v>
      </c>
      <c r="CEU27" s="2">
        <v>500531</v>
      </c>
      <c r="CEV27" s="2">
        <v>141147</v>
      </c>
      <c r="CEW27" s="2">
        <v>168888</v>
      </c>
      <c r="CEX27" s="2">
        <v>265012</v>
      </c>
      <c r="CEY27" s="2">
        <v>82130</v>
      </c>
      <c r="CEZ27" s="2">
        <v>336650</v>
      </c>
      <c r="CFA27" s="2">
        <v>41259</v>
      </c>
      <c r="CFB27" s="2">
        <v>2593308</v>
      </c>
      <c r="CFC27" s="2">
        <v>113872</v>
      </c>
      <c r="CFD27" s="2">
        <v>1057332</v>
      </c>
      <c r="CFE27" s="2">
        <v>792537</v>
      </c>
      <c r="CFF27" s="2">
        <v>25790</v>
      </c>
      <c r="CFG27" s="2">
        <v>107744</v>
      </c>
      <c r="CFH27" s="2">
        <v>289507</v>
      </c>
      <c r="CFI27" s="2">
        <v>186417</v>
      </c>
      <c r="CFJ27" s="2">
        <v>2856938</v>
      </c>
      <c r="CFK27" s="2">
        <v>302696</v>
      </c>
      <c r="CFL27" s="2">
        <v>179140</v>
      </c>
      <c r="CFM27" s="2">
        <v>1347206</v>
      </c>
      <c r="CFN27" s="2">
        <v>502724</v>
      </c>
      <c r="CFO27" s="2">
        <v>382962</v>
      </c>
      <c r="CFP27" s="2">
        <v>813096</v>
      </c>
      <c r="CFQ27" s="2">
        <v>430930</v>
      </c>
      <c r="CFR27" s="2">
        <v>93915</v>
      </c>
      <c r="CFS27" s="2">
        <v>439444</v>
      </c>
      <c r="CFT27" s="2">
        <v>149774</v>
      </c>
      <c r="CFU27" s="2">
        <v>134429</v>
      </c>
      <c r="CFV27" s="2">
        <v>78755</v>
      </c>
      <c r="CFW27" s="2">
        <v>1377047</v>
      </c>
      <c r="CFX27" s="2">
        <v>385558</v>
      </c>
      <c r="CFY27" s="2">
        <v>57393</v>
      </c>
      <c r="CFZ27" s="2">
        <v>143816</v>
      </c>
      <c r="CGA27" s="2">
        <v>368757</v>
      </c>
      <c r="CGB27" s="2">
        <v>175289</v>
      </c>
      <c r="CGC27" s="2">
        <v>798244</v>
      </c>
      <c r="CGD27" s="2">
        <v>647558</v>
      </c>
      <c r="CGE27" s="2">
        <v>110170</v>
      </c>
      <c r="CGF27" s="2">
        <v>1052429</v>
      </c>
      <c r="CGG27" s="2">
        <v>678287</v>
      </c>
      <c r="CGH27" s="2">
        <v>137418</v>
      </c>
      <c r="CGI27" s="2">
        <v>221740</v>
      </c>
      <c r="CGJ27" s="2">
        <v>104978</v>
      </c>
      <c r="CGK27" s="2">
        <v>510339</v>
      </c>
      <c r="CGL27" s="2">
        <v>416923</v>
      </c>
      <c r="CGM27" s="2">
        <v>57305</v>
      </c>
      <c r="CGN27" s="2">
        <v>116138</v>
      </c>
      <c r="CGO27" s="2">
        <v>301250</v>
      </c>
      <c r="CGP27" s="2">
        <v>215896</v>
      </c>
      <c r="CGQ27" s="2">
        <v>80692</v>
      </c>
      <c r="CGR27" s="2">
        <v>100587</v>
      </c>
      <c r="CGS27" s="2">
        <v>124758</v>
      </c>
      <c r="CGT27" s="2">
        <v>28065</v>
      </c>
      <c r="CGU27" s="2">
        <v>503603</v>
      </c>
      <c r="CGV27" s="2">
        <v>1179505</v>
      </c>
      <c r="CGW27" s="2">
        <v>145664</v>
      </c>
      <c r="CGX27" s="2">
        <v>237258</v>
      </c>
      <c r="CGY27" s="2">
        <v>103383</v>
      </c>
      <c r="CGZ27" s="2">
        <v>146758</v>
      </c>
      <c r="CHA27" s="2">
        <v>63334</v>
      </c>
      <c r="CHB27" s="2">
        <v>221546</v>
      </c>
      <c r="CHC27" s="2">
        <v>45625</v>
      </c>
      <c r="CHD27" s="2">
        <v>100553</v>
      </c>
      <c r="CHE27" s="2">
        <v>140674</v>
      </c>
      <c r="CHF27" s="2">
        <v>327445</v>
      </c>
      <c r="CHG27" s="2">
        <v>297214</v>
      </c>
      <c r="CHH27" s="2">
        <v>434074</v>
      </c>
      <c r="CHI27" s="2">
        <v>51216</v>
      </c>
      <c r="CHJ27" s="2">
        <v>65101</v>
      </c>
      <c r="CHK27" s="2">
        <v>81930</v>
      </c>
      <c r="CHL27" s="2">
        <v>27000</v>
      </c>
      <c r="CHM27" s="2">
        <v>142141</v>
      </c>
      <c r="CHN27" s="2">
        <v>36241</v>
      </c>
      <c r="CHO27" s="2">
        <v>42884</v>
      </c>
      <c r="CHP27" s="2">
        <v>123273</v>
      </c>
      <c r="CHQ27" s="2">
        <v>49700</v>
      </c>
      <c r="CHR27" s="2">
        <v>3368321</v>
      </c>
      <c r="CHS27" s="2">
        <v>64901</v>
      </c>
      <c r="CHT27" s="2">
        <v>503203</v>
      </c>
      <c r="CHU27" s="2">
        <v>2510907</v>
      </c>
      <c r="CHV27" s="2">
        <v>700984</v>
      </c>
      <c r="CHW27" s="2">
        <v>354772</v>
      </c>
      <c r="CHX27" s="2">
        <v>31760</v>
      </c>
      <c r="CHY27" s="2">
        <v>925636</v>
      </c>
      <c r="CHZ27" s="2">
        <v>135796</v>
      </c>
      <c r="CIA27" s="2">
        <v>100168</v>
      </c>
      <c r="CIB27" s="2">
        <v>37113</v>
      </c>
      <c r="CIC27" s="2">
        <v>78852</v>
      </c>
      <c r="CID27" s="2">
        <v>370873</v>
      </c>
      <c r="CIE27" s="2">
        <v>153937</v>
      </c>
      <c r="CIF27" s="2">
        <v>38823</v>
      </c>
      <c r="CIG27" s="2">
        <v>275046</v>
      </c>
      <c r="CIH27" s="2">
        <v>137083</v>
      </c>
      <c r="CII27" s="2">
        <v>89670</v>
      </c>
      <c r="CIJ27" s="2">
        <v>33644</v>
      </c>
      <c r="CIK27" s="2">
        <v>38108</v>
      </c>
      <c r="CIL27" s="2">
        <v>85547</v>
      </c>
      <c r="CIM27" s="2">
        <v>131423</v>
      </c>
      <c r="CIN27" s="2">
        <v>78554</v>
      </c>
      <c r="CIO27" s="2">
        <v>50773</v>
      </c>
      <c r="CIP27" s="2">
        <v>303758</v>
      </c>
      <c r="CIQ27" s="2">
        <v>198545</v>
      </c>
      <c r="CIR27" s="2">
        <v>2021596</v>
      </c>
      <c r="CIS27" s="2">
        <v>2586679</v>
      </c>
      <c r="CIT27" s="2">
        <v>87208</v>
      </c>
      <c r="CIU27" s="2">
        <v>293953</v>
      </c>
      <c r="CIV27" s="2">
        <v>182047</v>
      </c>
      <c r="CIW27" s="2">
        <v>1013031</v>
      </c>
      <c r="CIX27" s="2">
        <v>341488</v>
      </c>
      <c r="CIY27" s="2">
        <v>215725</v>
      </c>
      <c r="CIZ27" s="2">
        <v>47955</v>
      </c>
      <c r="CJA27" s="2">
        <v>888373</v>
      </c>
      <c r="CJB27" s="2">
        <v>143840</v>
      </c>
      <c r="CJC27" s="2">
        <v>67251</v>
      </c>
      <c r="CJD27" s="2">
        <v>53463</v>
      </c>
      <c r="CJE27" s="2">
        <v>854224</v>
      </c>
      <c r="CJF27" s="2">
        <v>193084</v>
      </c>
      <c r="CJG27" s="2">
        <v>265209</v>
      </c>
      <c r="CJH27" s="2">
        <v>388942</v>
      </c>
      <c r="CJI27" s="2">
        <v>270644</v>
      </c>
      <c r="CJJ27" s="2">
        <v>203923</v>
      </c>
      <c r="CJK27" s="2">
        <v>40858</v>
      </c>
      <c r="CJL27" s="2">
        <v>106513</v>
      </c>
      <c r="CJM27" s="2">
        <v>29373</v>
      </c>
      <c r="CJN27" s="2">
        <v>539640</v>
      </c>
      <c r="CJO27" s="2">
        <v>145049</v>
      </c>
      <c r="CJP27" s="2">
        <v>310437</v>
      </c>
      <c r="CJQ27" s="2">
        <v>102924</v>
      </c>
      <c r="CJR27" s="2">
        <v>182235</v>
      </c>
      <c r="CJS27" s="2">
        <v>2851583</v>
      </c>
      <c r="CJT27" s="2">
        <v>180765</v>
      </c>
      <c r="CJU27" s="2">
        <v>356887</v>
      </c>
      <c r="CJV27" s="2">
        <v>229186</v>
      </c>
      <c r="CJW27" s="2">
        <v>122001</v>
      </c>
      <c r="CJX27" s="2">
        <v>921495</v>
      </c>
      <c r="CJY27" s="2">
        <v>52455</v>
      </c>
      <c r="CJZ27" s="2">
        <v>136107</v>
      </c>
      <c r="CKA27" s="2">
        <v>168438</v>
      </c>
      <c r="CKB27" s="2">
        <v>198205</v>
      </c>
      <c r="CKC27" s="2">
        <v>87024</v>
      </c>
      <c r="CKD27" s="2">
        <v>110520</v>
      </c>
      <c r="CKE27" s="2">
        <v>142107</v>
      </c>
      <c r="CKF27" s="2">
        <v>401704</v>
      </c>
      <c r="CKG27" s="2">
        <v>217916</v>
      </c>
      <c r="CKH27" s="2">
        <v>65408</v>
      </c>
      <c r="CKI27" s="2">
        <v>147718</v>
      </c>
      <c r="CKJ27" s="2">
        <v>31467</v>
      </c>
      <c r="CKK27" s="2">
        <v>115786</v>
      </c>
      <c r="CKL27" s="2">
        <v>622815</v>
      </c>
      <c r="CKM27" s="2">
        <v>136638</v>
      </c>
      <c r="CKN27" s="2">
        <v>333611</v>
      </c>
      <c r="CKO27" s="2">
        <v>1086771</v>
      </c>
      <c r="CKP27" s="2">
        <v>217988</v>
      </c>
      <c r="CKQ27" s="2">
        <v>182712</v>
      </c>
      <c r="CKR27" s="2">
        <v>481923</v>
      </c>
      <c r="CKS27" s="2">
        <v>369684</v>
      </c>
      <c r="CKT27" s="2">
        <v>794809</v>
      </c>
      <c r="CKU27" s="2">
        <v>350849</v>
      </c>
      <c r="CKV27" s="2">
        <v>1331381</v>
      </c>
      <c r="CKW27" s="2">
        <v>199079</v>
      </c>
      <c r="CKX27" s="2">
        <v>1397483</v>
      </c>
      <c r="CKY27" s="2">
        <v>350684</v>
      </c>
      <c r="CKZ27" s="2">
        <v>258299</v>
      </c>
      <c r="CLA27" s="2">
        <v>132276</v>
      </c>
      <c r="CLB27" s="2">
        <v>176123</v>
      </c>
      <c r="CLC27" s="2">
        <v>328643</v>
      </c>
      <c r="CLD27" s="2">
        <v>106368</v>
      </c>
      <c r="CLE27" s="2">
        <v>172624</v>
      </c>
      <c r="CLF27" s="2">
        <v>220888</v>
      </c>
      <c r="CLG27" s="2">
        <v>121094</v>
      </c>
      <c r="CLH27" s="2">
        <v>225601</v>
      </c>
      <c r="CLI27" s="2">
        <v>128025</v>
      </c>
      <c r="CLJ27" s="2">
        <v>132928</v>
      </c>
      <c r="CLK27" s="2">
        <v>809120</v>
      </c>
      <c r="CLL27" s="2">
        <v>30443909</v>
      </c>
      <c r="CLM27" s="2">
        <v>280510</v>
      </c>
      <c r="CLN27" s="2">
        <v>153237</v>
      </c>
      <c r="CLO27" s="2">
        <v>413508</v>
      </c>
      <c r="CLP27" s="2">
        <v>129752</v>
      </c>
      <c r="CLQ27" s="2">
        <v>230114</v>
      </c>
      <c r="CLR27" s="2">
        <v>56039</v>
      </c>
      <c r="CLS27" s="2">
        <v>85080</v>
      </c>
      <c r="CLT27" s="2">
        <v>140242</v>
      </c>
      <c r="CLU27" s="2">
        <v>359094</v>
      </c>
      <c r="CLV27" s="2">
        <v>241060</v>
      </c>
      <c r="CLW27" s="2">
        <v>286336</v>
      </c>
      <c r="CLX27" s="2">
        <v>207292</v>
      </c>
      <c r="CLY27" s="2">
        <v>115892</v>
      </c>
      <c r="CLZ27" s="2">
        <v>303268</v>
      </c>
      <c r="CMA27" s="2">
        <v>117153</v>
      </c>
      <c r="CMB27" s="2">
        <v>474732</v>
      </c>
      <c r="CMC27" s="2" t="s">
        <v>5</v>
      </c>
      <c r="CMD27" s="2">
        <v>2099173</v>
      </c>
      <c r="CME27" s="2">
        <v>117050</v>
      </c>
      <c r="CMF27" s="2">
        <v>128098</v>
      </c>
      <c r="CMG27" s="2">
        <v>14991079</v>
      </c>
      <c r="CMH27" s="2">
        <v>372488</v>
      </c>
      <c r="CMI27" s="2">
        <v>301946</v>
      </c>
      <c r="CMJ27" s="2">
        <v>408861</v>
      </c>
      <c r="CMK27" s="2">
        <v>181261</v>
      </c>
      <c r="CML27" s="2">
        <v>73898</v>
      </c>
      <c r="CMM27" s="2">
        <v>340125</v>
      </c>
      <c r="CMN27" s="2">
        <v>76339</v>
      </c>
      <c r="CMO27" s="2">
        <v>520766</v>
      </c>
      <c r="CMP27" s="2">
        <v>371618</v>
      </c>
      <c r="CMQ27" s="2">
        <v>192042</v>
      </c>
      <c r="CMR27" s="2">
        <v>6346890</v>
      </c>
      <c r="CMS27" s="2">
        <v>1767851</v>
      </c>
      <c r="CMT27" s="2">
        <v>136875</v>
      </c>
      <c r="CMU27" s="2">
        <v>633281</v>
      </c>
      <c r="CMV27" s="2">
        <v>702285</v>
      </c>
      <c r="CMW27" s="2">
        <v>197726</v>
      </c>
      <c r="CMX27" s="2">
        <v>248626</v>
      </c>
      <c r="CMY27" s="2">
        <v>220012</v>
      </c>
      <c r="CMZ27" s="2">
        <v>57651</v>
      </c>
      <c r="CNA27" s="2">
        <v>584868</v>
      </c>
      <c r="CNB27" s="2">
        <v>221890</v>
      </c>
      <c r="CNC27" s="2">
        <v>516504</v>
      </c>
      <c r="CND27" s="2">
        <v>3972995</v>
      </c>
      <c r="CNE27" s="2">
        <v>86305</v>
      </c>
      <c r="CNF27" s="2">
        <v>44956</v>
      </c>
      <c r="CNG27" s="2">
        <v>801297</v>
      </c>
      <c r="CNH27" s="2">
        <v>62274</v>
      </c>
      <c r="CNI27" s="2">
        <v>711594</v>
      </c>
      <c r="CNJ27" s="2">
        <v>272200</v>
      </c>
      <c r="CNK27" s="2">
        <v>5656056</v>
      </c>
      <c r="CNL27" s="2">
        <v>2131200</v>
      </c>
      <c r="CNM27" s="2">
        <v>1735636</v>
      </c>
      <c r="CNN27" s="2">
        <v>359551</v>
      </c>
      <c r="CNO27" s="2">
        <v>279092</v>
      </c>
      <c r="CNP27" s="2">
        <v>915153</v>
      </c>
      <c r="CNQ27" s="2">
        <v>126239</v>
      </c>
      <c r="CNR27" s="2">
        <v>617211</v>
      </c>
      <c r="CNS27" s="2">
        <v>117572</v>
      </c>
      <c r="CNT27" s="2">
        <v>150408</v>
      </c>
      <c r="CNU27" s="2">
        <v>92961</v>
      </c>
      <c r="CNV27" s="2">
        <v>144789</v>
      </c>
      <c r="CNW27" s="2">
        <v>307712</v>
      </c>
      <c r="CNX27" s="2">
        <v>117459</v>
      </c>
      <c r="CNY27" s="2">
        <v>252231</v>
      </c>
      <c r="CNZ27" s="2">
        <v>1642548</v>
      </c>
      <c r="COA27" s="2">
        <v>1803549</v>
      </c>
      <c r="COB27" s="2">
        <v>553832</v>
      </c>
      <c r="COC27" s="2">
        <v>127722</v>
      </c>
      <c r="COD27" s="2">
        <v>889052</v>
      </c>
      <c r="COE27" s="2">
        <v>1078756</v>
      </c>
      <c r="COF27" s="2">
        <v>368277</v>
      </c>
      <c r="COG27" s="2">
        <v>104876</v>
      </c>
      <c r="COH27" s="2">
        <v>924390</v>
      </c>
      <c r="COI27" s="2">
        <v>879456</v>
      </c>
      <c r="COJ27" s="2">
        <v>2738203</v>
      </c>
      <c r="COK27" s="2">
        <v>326087</v>
      </c>
      <c r="COL27" s="2">
        <v>1060071</v>
      </c>
      <c r="COM27" s="2">
        <v>1068652</v>
      </c>
      <c r="CON27" s="2">
        <v>55546</v>
      </c>
      <c r="COO27" s="2">
        <v>705015</v>
      </c>
      <c r="COP27" s="2">
        <v>13939</v>
      </c>
      <c r="COQ27" s="2">
        <v>85271</v>
      </c>
      <c r="COR27" s="2">
        <v>413435</v>
      </c>
      <c r="COS27" s="2">
        <v>155963</v>
      </c>
      <c r="COT27" s="2">
        <v>2963039</v>
      </c>
      <c r="COU27" s="2">
        <v>147800</v>
      </c>
      <c r="COV27" s="2">
        <v>2940622</v>
      </c>
      <c r="COW27" s="2">
        <v>298590</v>
      </c>
      <c r="COX27" s="2">
        <v>1873798</v>
      </c>
      <c r="COY27" s="2">
        <v>342941</v>
      </c>
      <c r="COZ27" s="2">
        <v>272307</v>
      </c>
      <c r="CPA27" s="2">
        <v>79124</v>
      </c>
      <c r="CPB27" s="2">
        <v>1032755</v>
      </c>
      <c r="CPC27" s="2">
        <v>250065</v>
      </c>
      <c r="CPD27" s="2">
        <v>864149</v>
      </c>
      <c r="CPE27" s="2">
        <v>106594</v>
      </c>
      <c r="CPF27" s="2">
        <v>78454</v>
      </c>
      <c r="CPG27" s="2">
        <v>462623</v>
      </c>
      <c r="CPH27" s="2">
        <v>138454</v>
      </c>
      <c r="CPI27" s="2">
        <v>657085</v>
      </c>
      <c r="CPJ27" s="2">
        <v>648640</v>
      </c>
      <c r="CPK27" s="2">
        <v>535725</v>
      </c>
      <c r="CPL27" s="2">
        <v>390785</v>
      </c>
      <c r="CPM27" s="2">
        <v>137311</v>
      </c>
      <c r="CPN27" s="2">
        <v>170195</v>
      </c>
      <c r="CPO27" s="2">
        <v>276958</v>
      </c>
      <c r="CPP27" s="2">
        <v>544852</v>
      </c>
      <c r="CPQ27" s="2">
        <v>933502</v>
      </c>
      <c r="CPR27" s="2">
        <v>1027672</v>
      </c>
      <c r="CPS27" s="2">
        <v>147903</v>
      </c>
      <c r="CPT27" s="2">
        <v>138119</v>
      </c>
      <c r="CPU27" s="2">
        <v>140941</v>
      </c>
      <c r="CPV27" s="2">
        <v>96201</v>
      </c>
      <c r="CPW27" s="2">
        <v>70459</v>
      </c>
      <c r="CPX27" s="2">
        <v>92735</v>
      </c>
      <c r="CPY27" s="2">
        <v>4700309</v>
      </c>
      <c r="CPZ27" s="2">
        <v>1122953</v>
      </c>
      <c r="CQA27" s="2">
        <v>205468</v>
      </c>
      <c r="CQB27" s="2">
        <v>301777</v>
      </c>
      <c r="CQC27" s="2">
        <v>142479</v>
      </c>
      <c r="CQD27" s="2">
        <v>157247</v>
      </c>
      <c r="CQE27" s="2">
        <v>1339287</v>
      </c>
      <c r="CQF27" s="2">
        <v>11174684</v>
      </c>
      <c r="CQG27" s="2">
        <v>18071276</v>
      </c>
      <c r="CQH27" s="2">
        <v>935046</v>
      </c>
      <c r="CQI27" s="2">
        <v>1176541</v>
      </c>
      <c r="CQJ27" s="2">
        <v>425343</v>
      </c>
      <c r="CQK27" s="2">
        <v>155028</v>
      </c>
      <c r="CQL27" s="2">
        <v>476831</v>
      </c>
      <c r="CQM27" s="2">
        <v>107355</v>
      </c>
      <c r="CQN27" s="2">
        <v>63102</v>
      </c>
      <c r="CQO27" s="2">
        <v>2814875</v>
      </c>
      <c r="CQP27" s="2">
        <v>911752</v>
      </c>
      <c r="CQQ27" s="2">
        <v>468222</v>
      </c>
      <c r="CQR27" s="2">
        <v>18447838</v>
      </c>
      <c r="CQS27" s="2">
        <v>101283</v>
      </c>
      <c r="CQT27" s="2">
        <v>185106</v>
      </c>
      <c r="CQU27" s="2">
        <v>192359</v>
      </c>
      <c r="CQV27" s="2">
        <v>118269</v>
      </c>
      <c r="CQW27" s="2">
        <v>115372</v>
      </c>
      <c r="CQX27" s="2">
        <v>577993</v>
      </c>
      <c r="CQY27" s="2">
        <v>446409</v>
      </c>
      <c r="CQZ27" s="2">
        <v>1499514</v>
      </c>
      <c r="CRA27" s="2">
        <v>221562</v>
      </c>
      <c r="CRB27" s="2">
        <v>180460</v>
      </c>
      <c r="CRC27" s="2">
        <v>733290</v>
      </c>
      <c r="CRD27" s="2">
        <v>108519</v>
      </c>
      <c r="CRE27" s="2">
        <v>919456</v>
      </c>
      <c r="CRF27" s="2">
        <v>59515</v>
      </c>
      <c r="CRG27" s="2">
        <v>90</v>
      </c>
      <c r="CRH27" s="2">
        <v>61877093</v>
      </c>
      <c r="CRI27" s="2">
        <v>500754</v>
      </c>
      <c r="CRJ27" s="2">
        <v>548653</v>
      </c>
      <c r="CRK27" s="2">
        <v>92458</v>
      </c>
      <c r="CRL27" s="2">
        <v>267995</v>
      </c>
      <c r="CRM27" s="2">
        <v>459366</v>
      </c>
      <c r="CRN27" s="2">
        <v>674494</v>
      </c>
      <c r="CRO27" s="2">
        <v>92205</v>
      </c>
      <c r="CRP27" s="2">
        <v>1161845</v>
      </c>
      <c r="CRQ27" s="2">
        <v>72114</v>
      </c>
      <c r="CRR27" s="2">
        <v>187546</v>
      </c>
      <c r="CRS27" s="2">
        <v>241898</v>
      </c>
      <c r="CRT27" s="2">
        <v>929210</v>
      </c>
      <c r="CRU27" s="2">
        <v>255727</v>
      </c>
      <c r="CRV27" s="2">
        <v>234188</v>
      </c>
      <c r="CRW27" s="2">
        <v>313948</v>
      </c>
      <c r="CRX27" s="2">
        <v>211395</v>
      </c>
      <c r="CRY27" s="2">
        <v>135252</v>
      </c>
      <c r="CRZ27" s="2">
        <v>303646</v>
      </c>
      <c r="CSA27" s="2">
        <v>2520736</v>
      </c>
      <c r="CSB27" s="2">
        <v>331745</v>
      </c>
      <c r="CSC27" s="2">
        <v>7514390</v>
      </c>
      <c r="CSD27" s="2">
        <v>761955</v>
      </c>
      <c r="CSE27" s="2">
        <v>45877277</v>
      </c>
      <c r="CSF27" s="2">
        <v>518141</v>
      </c>
      <c r="CSG27" s="2">
        <v>447375</v>
      </c>
      <c r="CSH27" s="2">
        <v>95555</v>
      </c>
      <c r="CSI27" s="2">
        <v>152219</v>
      </c>
      <c r="CSJ27" s="2">
        <v>4540319</v>
      </c>
      <c r="CSK27" s="2">
        <v>307441</v>
      </c>
      <c r="CSL27" s="2">
        <v>98487</v>
      </c>
      <c r="CSM27" s="2">
        <v>521619</v>
      </c>
      <c r="CSN27" s="2">
        <v>524860</v>
      </c>
      <c r="CSO27" s="2">
        <v>457529</v>
      </c>
      <c r="CSP27" s="2" t="s">
        <v>5</v>
      </c>
      <c r="CSQ27" s="2">
        <v>362361</v>
      </c>
      <c r="CSR27" s="2">
        <v>365021</v>
      </c>
      <c r="CSS27" s="2">
        <v>847930</v>
      </c>
      <c r="CST27" s="2">
        <v>278793</v>
      </c>
      <c r="CSU27" s="2">
        <v>910160</v>
      </c>
      <c r="CSV27" s="2">
        <v>817977</v>
      </c>
      <c r="CSW27" s="2">
        <v>277566</v>
      </c>
      <c r="CSX27" s="2">
        <v>68507</v>
      </c>
      <c r="CSY27" s="2">
        <v>261374</v>
      </c>
      <c r="CSZ27" s="2">
        <v>325195</v>
      </c>
      <c r="CTA27" s="2">
        <v>2652374</v>
      </c>
      <c r="CTB27" s="2">
        <v>32105676</v>
      </c>
      <c r="CTC27" s="2">
        <v>145856</v>
      </c>
      <c r="CTD27" s="2">
        <v>784245</v>
      </c>
      <c r="CTE27" s="2">
        <v>201753</v>
      </c>
      <c r="CTF27" s="2">
        <v>418869</v>
      </c>
      <c r="CTG27" s="2">
        <v>369462</v>
      </c>
      <c r="CTH27" s="2">
        <v>2027656</v>
      </c>
      <c r="CTI27" s="2">
        <v>1077334</v>
      </c>
      <c r="CTJ27" s="2">
        <v>22982572</v>
      </c>
      <c r="CTK27" s="2">
        <v>46064</v>
      </c>
      <c r="CTL27" s="2">
        <v>417952</v>
      </c>
      <c r="CTM27" s="2">
        <v>549077</v>
      </c>
      <c r="CTN27" s="2">
        <v>1425715</v>
      </c>
      <c r="CTO27" s="2">
        <v>1690683</v>
      </c>
      <c r="CTP27" s="2">
        <v>320134</v>
      </c>
      <c r="CTQ27" s="2">
        <v>267824</v>
      </c>
      <c r="CTR27" s="2">
        <v>168079</v>
      </c>
      <c r="CTS27" s="2">
        <v>523544</v>
      </c>
      <c r="CTT27" s="2">
        <v>737227</v>
      </c>
      <c r="CTU27" s="2">
        <v>17007078</v>
      </c>
      <c r="CTV27" s="2">
        <v>502343</v>
      </c>
      <c r="CTW27" s="2">
        <v>276607</v>
      </c>
      <c r="CTX27" s="2">
        <v>607689</v>
      </c>
      <c r="CTY27" s="2">
        <v>101543</v>
      </c>
      <c r="CTZ27" s="2">
        <v>97397</v>
      </c>
      <c r="CUA27" s="2">
        <v>775375</v>
      </c>
      <c r="CUB27" s="2">
        <v>300600</v>
      </c>
      <c r="CUC27" s="2">
        <v>249338</v>
      </c>
      <c r="CUD27" s="2">
        <v>75855</v>
      </c>
      <c r="CUE27" s="2">
        <v>144478</v>
      </c>
      <c r="CUF27" s="2">
        <v>10687</v>
      </c>
      <c r="CUG27" s="2">
        <v>167956</v>
      </c>
      <c r="CUH27" s="2">
        <v>701833</v>
      </c>
      <c r="CUI27" s="2">
        <v>71846</v>
      </c>
      <c r="CUJ27" s="2">
        <v>25495456</v>
      </c>
      <c r="CUK27" s="2">
        <v>522270</v>
      </c>
      <c r="CUL27" s="2">
        <v>82301</v>
      </c>
      <c r="CUM27" s="2">
        <v>82484</v>
      </c>
      <c r="CUN27" s="2">
        <v>151326</v>
      </c>
      <c r="CUO27" s="2">
        <v>139787</v>
      </c>
      <c r="CUP27" s="2">
        <v>86642</v>
      </c>
      <c r="CUQ27" s="2">
        <v>26722515</v>
      </c>
      <c r="CUR27" s="2">
        <v>1289430</v>
      </c>
      <c r="CUS27" s="2">
        <v>340720</v>
      </c>
      <c r="CUT27" s="2">
        <v>264429</v>
      </c>
      <c r="CUU27" s="2">
        <v>254140</v>
      </c>
      <c r="CUV27" s="2">
        <v>1884924</v>
      </c>
      <c r="CUW27" s="2">
        <v>43096</v>
      </c>
      <c r="CUX27" s="2">
        <v>101521</v>
      </c>
      <c r="CUY27" s="2">
        <v>6464765</v>
      </c>
      <c r="CUZ27" s="2">
        <v>145287</v>
      </c>
      <c r="CVA27" s="2">
        <v>168548</v>
      </c>
      <c r="CVB27" s="2">
        <v>152385</v>
      </c>
      <c r="CVC27" s="2">
        <v>300199</v>
      </c>
      <c r="CVD27" s="2">
        <v>959733</v>
      </c>
      <c r="CVE27" s="2">
        <v>198042</v>
      </c>
      <c r="CVF27" s="2">
        <v>180099</v>
      </c>
      <c r="CVG27" s="2">
        <v>1192250</v>
      </c>
      <c r="CVH27" s="2">
        <v>185100</v>
      </c>
      <c r="CVI27" s="2" t="s">
        <v>5</v>
      </c>
      <c r="CVJ27" s="2">
        <v>649110</v>
      </c>
      <c r="CVK27" s="2">
        <v>131036</v>
      </c>
      <c r="CVL27" s="2">
        <v>42217</v>
      </c>
      <c r="CVM27" s="2">
        <v>500599</v>
      </c>
      <c r="CVN27" s="2">
        <v>14251</v>
      </c>
      <c r="CVO27" s="2">
        <v>2200172</v>
      </c>
      <c r="CVP27" s="2">
        <v>892757</v>
      </c>
      <c r="CVQ27" s="2">
        <v>11694458</v>
      </c>
      <c r="CVR27" s="2">
        <v>3078816</v>
      </c>
      <c r="CVS27" s="2">
        <v>263871</v>
      </c>
      <c r="CVT27" s="2">
        <v>476584</v>
      </c>
      <c r="CVU27" s="2">
        <v>55367</v>
      </c>
      <c r="CVV27" s="2" t="s">
        <v>5</v>
      </c>
      <c r="CVW27" s="2">
        <v>17250</v>
      </c>
      <c r="CVX27" s="2">
        <v>4113384</v>
      </c>
      <c r="CVY27" s="2">
        <v>29059</v>
      </c>
      <c r="CVZ27" s="2">
        <v>704609</v>
      </c>
      <c r="CWA27" s="2">
        <v>458026</v>
      </c>
      <c r="CWB27" s="2">
        <v>13355865</v>
      </c>
      <c r="CWC27" s="2">
        <v>493092</v>
      </c>
      <c r="CWD27" s="2">
        <v>479313</v>
      </c>
      <c r="CWE27" s="2">
        <v>93343</v>
      </c>
      <c r="CWF27" s="2">
        <v>252778</v>
      </c>
      <c r="CWG27" s="2">
        <v>192842</v>
      </c>
      <c r="CWH27" s="2">
        <v>1328454</v>
      </c>
      <c r="CWI27" s="2">
        <v>1637610</v>
      </c>
      <c r="CWJ27" s="2">
        <v>1201800</v>
      </c>
      <c r="CWK27" s="2">
        <v>1311620</v>
      </c>
      <c r="CWL27" s="2">
        <v>6834030</v>
      </c>
      <c r="CWM27" s="2">
        <v>86527</v>
      </c>
      <c r="CWN27" s="2">
        <v>327762</v>
      </c>
      <c r="CWO27" s="2">
        <v>4986334</v>
      </c>
      <c r="CWP27" s="2">
        <v>45542</v>
      </c>
      <c r="CWQ27" s="2">
        <v>189717</v>
      </c>
      <c r="CWR27" s="2">
        <v>4207914</v>
      </c>
      <c r="CWS27" s="2">
        <v>225898</v>
      </c>
      <c r="CWT27" s="2">
        <v>529772</v>
      </c>
      <c r="CWU27" s="2" t="s">
        <v>5</v>
      </c>
      <c r="CWV27" s="2">
        <v>1140306</v>
      </c>
      <c r="CWW27" s="2">
        <v>5067558</v>
      </c>
      <c r="CWX27" s="2">
        <v>731250</v>
      </c>
      <c r="CWY27" s="2">
        <v>645184</v>
      </c>
      <c r="CWZ27" s="2">
        <v>59457</v>
      </c>
      <c r="CXA27" s="2">
        <v>966865</v>
      </c>
      <c r="CXB27" s="2">
        <v>58932</v>
      </c>
      <c r="CXC27" s="2" t="s">
        <v>5</v>
      </c>
      <c r="CXD27" s="2">
        <v>593247</v>
      </c>
      <c r="CXE27" s="2">
        <v>13346871</v>
      </c>
      <c r="CXF27" s="2">
        <v>948035</v>
      </c>
      <c r="CXG27" s="2">
        <v>3275305</v>
      </c>
      <c r="CXH27" s="2">
        <v>5364041</v>
      </c>
      <c r="CXI27" s="2">
        <v>66850</v>
      </c>
      <c r="CXJ27" s="2">
        <v>141551</v>
      </c>
      <c r="CXK27" s="2">
        <v>1730945</v>
      </c>
      <c r="CXL27" s="2">
        <v>1283168</v>
      </c>
      <c r="CXM27" s="2">
        <v>381075</v>
      </c>
      <c r="CXN27" s="2">
        <v>388105</v>
      </c>
      <c r="CXO27" s="2">
        <v>110624</v>
      </c>
      <c r="CXP27" s="2">
        <v>138795</v>
      </c>
      <c r="CXQ27" s="2">
        <v>5295082</v>
      </c>
      <c r="CXR27" s="2">
        <v>171705</v>
      </c>
      <c r="CXS27" s="2">
        <v>71231</v>
      </c>
      <c r="CXT27" s="2">
        <v>401059</v>
      </c>
      <c r="CXU27" s="2">
        <v>539104</v>
      </c>
      <c r="CXV27" s="2">
        <v>74225</v>
      </c>
      <c r="CXW27" s="2">
        <v>107615</v>
      </c>
      <c r="CXX27" s="2">
        <v>92998</v>
      </c>
      <c r="CXY27" s="2">
        <v>687719</v>
      </c>
      <c r="CXZ27" s="2">
        <v>2080895</v>
      </c>
      <c r="CYA27" s="2">
        <v>3619407</v>
      </c>
      <c r="CYB27" s="2">
        <v>43840</v>
      </c>
      <c r="CYC27" s="2">
        <v>63192</v>
      </c>
      <c r="CYD27" s="2">
        <v>187150</v>
      </c>
      <c r="CYE27" s="2">
        <v>42729</v>
      </c>
      <c r="CYF27" s="2">
        <v>324797</v>
      </c>
      <c r="CYG27" s="2">
        <v>501547</v>
      </c>
      <c r="CYH27" s="2">
        <v>149162</v>
      </c>
      <c r="CYI27" s="2">
        <v>118022</v>
      </c>
      <c r="CYJ27" s="2">
        <v>113325</v>
      </c>
      <c r="CYK27" s="2">
        <v>244505</v>
      </c>
      <c r="CYL27" s="2">
        <v>69142</v>
      </c>
      <c r="CYM27" s="2">
        <v>165869</v>
      </c>
      <c r="CYN27" s="2">
        <v>35940</v>
      </c>
      <c r="CYO27" s="2">
        <v>43517</v>
      </c>
      <c r="CYP27" s="2">
        <v>268393</v>
      </c>
      <c r="CYQ27" s="2">
        <v>2152337</v>
      </c>
      <c r="CYR27" s="2">
        <v>179355</v>
      </c>
      <c r="CYS27" s="2">
        <v>100944</v>
      </c>
      <c r="CYT27" s="2">
        <v>64031</v>
      </c>
      <c r="CYU27" s="2">
        <v>321584</v>
      </c>
      <c r="CYV27" s="2">
        <v>94247</v>
      </c>
      <c r="CYW27" s="2">
        <v>427421</v>
      </c>
      <c r="CYX27" s="2">
        <v>73379</v>
      </c>
      <c r="CYY27" s="2">
        <v>163444</v>
      </c>
      <c r="CYZ27" s="2">
        <v>316471</v>
      </c>
      <c r="CZA27" s="2">
        <v>130879</v>
      </c>
      <c r="CZB27" s="2">
        <v>299236</v>
      </c>
      <c r="CZC27" s="2">
        <v>229112</v>
      </c>
      <c r="CZD27" s="2">
        <v>568709</v>
      </c>
      <c r="CZE27" s="2">
        <v>662868</v>
      </c>
      <c r="CZF27" s="2">
        <v>279899</v>
      </c>
      <c r="CZG27" s="2">
        <v>2375790</v>
      </c>
      <c r="CZH27" s="2">
        <v>897003</v>
      </c>
      <c r="CZI27" s="2">
        <v>1291341</v>
      </c>
      <c r="CZJ27" s="2">
        <v>235167</v>
      </c>
      <c r="CZK27" s="2">
        <v>68302</v>
      </c>
      <c r="CZL27" s="2">
        <v>65694</v>
      </c>
      <c r="CZM27" s="2">
        <v>119504</v>
      </c>
      <c r="CZN27" s="2">
        <v>5066197</v>
      </c>
      <c r="CZO27" s="2">
        <v>604500</v>
      </c>
      <c r="CZP27" s="2">
        <v>260798</v>
      </c>
      <c r="CZQ27" s="2">
        <v>53328</v>
      </c>
      <c r="CZR27" s="2">
        <v>128912</v>
      </c>
      <c r="CZS27" s="2">
        <v>76236</v>
      </c>
      <c r="CZT27" s="2">
        <v>133326</v>
      </c>
      <c r="CZU27" s="2">
        <v>85791</v>
      </c>
      <c r="CZV27" s="2">
        <v>36488</v>
      </c>
      <c r="CZW27" s="2">
        <v>41858</v>
      </c>
      <c r="CZX27" s="2">
        <v>22063</v>
      </c>
      <c r="CZY27" s="2">
        <v>515359</v>
      </c>
      <c r="CZZ27" s="2">
        <v>1090617</v>
      </c>
      <c r="DAA27" s="2">
        <v>339844</v>
      </c>
      <c r="DAB27" s="2">
        <v>42633</v>
      </c>
      <c r="DAC27" s="2">
        <v>22384</v>
      </c>
      <c r="DAD27" s="2">
        <v>609365</v>
      </c>
      <c r="DAE27" s="2">
        <v>165932</v>
      </c>
      <c r="DAF27" s="2">
        <v>55295</v>
      </c>
      <c r="DAG27" s="2">
        <v>392279</v>
      </c>
      <c r="DAH27" s="2">
        <v>158477</v>
      </c>
      <c r="DAI27" s="2">
        <v>63268</v>
      </c>
      <c r="DAJ27" s="2">
        <v>72508</v>
      </c>
      <c r="DAK27" s="2">
        <v>84436</v>
      </c>
      <c r="DAL27" s="2">
        <v>461620</v>
      </c>
      <c r="DAM27" s="2">
        <v>234042</v>
      </c>
      <c r="DAN27" s="2">
        <v>30853</v>
      </c>
      <c r="DAO27" s="2">
        <v>603029</v>
      </c>
      <c r="DAP27" s="2">
        <v>330998</v>
      </c>
      <c r="DAQ27" s="2">
        <v>73733</v>
      </c>
      <c r="DAR27" s="2">
        <v>252931</v>
      </c>
      <c r="DAS27" s="2">
        <v>60241</v>
      </c>
      <c r="DAT27" s="2">
        <v>230164</v>
      </c>
      <c r="DAU27" s="2">
        <v>73550</v>
      </c>
      <c r="DAV27" s="2">
        <v>42416</v>
      </c>
      <c r="DAW27" s="2">
        <v>1037376</v>
      </c>
      <c r="DAX27" s="2">
        <v>34203</v>
      </c>
      <c r="DAY27" s="2">
        <v>2688726</v>
      </c>
      <c r="DAZ27" s="2">
        <v>1005993</v>
      </c>
      <c r="DBA27" s="2">
        <v>112490</v>
      </c>
      <c r="DBB27" s="2">
        <v>10955</v>
      </c>
      <c r="DBC27" s="2">
        <v>114363</v>
      </c>
      <c r="DBD27" s="2">
        <v>1089715</v>
      </c>
      <c r="DBE27" s="2">
        <v>760167</v>
      </c>
      <c r="DBF27" s="2">
        <v>1300466</v>
      </c>
      <c r="DBG27" s="2">
        <v>531662</v>
      </c>
      <c r="DBH27" s="2">
        <v>502857</v>
      </c>
      <c r="DBI27" s="2">
        <v>1516053</v>
      </c>
      <c r="DBJ27" s="2">
        <v>126099</v>
      </c>
      <c r="DBK27" s="2">
        <v>326277</v>
      </c>
      <c r="DBL27" s="2">
        <v>958691</v>
      </c>
      <c r="DBM27" s="2">
        <v>176104</v>
      </c>
      <c r="DBN27" s="2">
        <v>130308</v>
      </c>
      <c r="DBO27" s="2">
        <v>203200</v>
      </c>
      <c r="DBP27" s="2">
        <v>96731</v>
      </c>
      <c r="DBQ27" s="2">
        <v>101934</v>
      </c>
      <c r="DBR27" s="2">
        <v>29030</v>
      </c>
      <c r="DBS27" s="2">
        <v>74837</v>
      </c>
      <c r="DBT27" s="2">
        <v>133387</v>
      </c>
      <c r="DBU27" s="2">
        <v>123741</v>
      </c>
      <c r="DBV27" s="2">
        <v>247089</v>
      </c>
      <c r="DBW27" s="2">
        <v>157035</v>
      </c>
      <c r="DBX27" s="2">
        <v>87088</v>
      </c>
      <c r="DBY27" s="2">
        <v>29613753</v>
      </c>
      <c r="DBZ27" s="2">
        <v>340594</v>
      </c>
      <c r="DCA27" s="2">
        <v>471133</v>
      </c>
      <c r="DCB27" s="2">
        <v>202229</v>
      </c>
      <c r="DCC27" s="2">
        <v>49867</v>
      </c>
      <c r="DCD27" s="2">
        <v>176440</v>
      </c>
      <c r="DCE27" s="2">
        <v>73819</v>
      </c>
      <c r="DCF27" s="2">
        <v>1015580</v>
      </c>
      <c r="DCG27" s="2">
        <v>67788</v>
      </c>
      <c r="DCH27" s="2">
        <v>377868</v>
      </c>
      <c r="DCI27" s="2">
        <v>465289</v>
      </c>
      <c r="DCJ27" s="2">
        <v>998539</v>
      </c>
      <c r="DCK27" s="2">
        <v>2024964</v>
      </c>
      <c r="DCL27" s="2">
        <v>497861</v>
      </c>
      <c r="DCM27" s="2">
        <v>295991</v>
      </c>
      <c r="DCN27" s="2">
        <v>174745</v>
      </c>
      <c r="DCO27" s="2">
        <v>1358545</v>
      </c>
      <c r="DCP27" s="2">
        <v>52301</v>
      </c>
      <c r="DCQ27" s="2">
        <v>62772</v>
      </c>
      <c r="DCR27" s="2">
        <v>364490</v>
      </c>
      <c r="DCS27" s="2">
        <v>843852</v>
      </c>
      <c r="DCT27" s="2">
        <v>511182</v>
      </c>
      <c r="DCU27" s="2">
        <v>585849</v>
      </c>
      <c r="DCV27" s="2">
        <v>474924</v>
      </c>
      <c r="DCW27" s="2">
        <v>492998</v>
      </c>
      <c r="DCX27" s="2">
        <v>453514</v>
      </c>
      <c r="DCY27" s="2">
        <v>198204</v>
      </c>
      <c r="DCZ27" s="2">
        <v>446127</v>
      </c>
      <c r="DDA27" s="2">
        <v>92219</v>
      </c>
      <c r="DDB27" s="2">
        <v>362851</v>
      </c>
      <c r="DDC27" s="2">
        <v>582537</v>
      </c>
      <c r="DDD27" s="2">
        <v>1125775</v>
      </c>
      <c r="DDE27" s="2">
        <v>193852</v>
      </c>
      <c r="DDF27" s="2">
        <v>556411</v>
      </c>
      <c r="DDG27" s="2">
        <v>434050</v>
      </c>
      <c r="DDH27" s="2">
        <v>202609</v>
      </c>
      <c r="DDI27" s="2">
        <v>22861</v>
      </c>
      <c r="DDJ27" s="2">
        <v>19318</v>
      </c>
      <c r="DDK27" s="2">
        <v>62429</v>
      </c>
      <c r="DDL27" s="2">
        <v>268220</v>
      </c>
      <c r="DDM27" s="2">
        <v>908735</v>
      </c>
      <c r="DDN27" s="2">
        <v>326213</v>
      </c>
      <c r="DDO27" s="2">
        <v>8295992</v>
      </c>
      <c r="DDP27" s="2">
        <v>100926</v>
      </c>
      <c r="DDQ27" s="2">
        <v>1103849</v>
      </c>
      <c r="DDR27" s="2">
        <v>328158</v>
      </c>
      <c r="DDS27" s="2">
        <v>522908</v>
      </c>
      <c r="DDT27" s="2">
        <v>499990</v>
      </c>
      <c r="DDU27" s="2">
        <v>331050</v>
      </c>
      <c r="DDV27" s="2">
        <v>79394</v>
      </c>
      <c r="DDW27" s="2">
        <v>303287</v>
      </c>
      <c r="DDX27" s="2">
        <v>1962013</v>
      </c>
      <c r="DDY27" s="2">
        <v>1726152</v>
      </c>
      <c r="DDZ27" s="2">
        <v>24711</v>
      </c>
      <c r="DEA27" s="2">
        <v>82688</v>
      </c>
      <c r="DEB27" s="2">
        <v>179918</v>
      </c>
      <c r="DEC27" s="2">
        <v>58952</v>
      </c>
      <c r="DED27" s="2">
        <v>62568</v>
      </c>
      <c r="DEE27" s="2">
        <v>138951</v>
      </c>
      <c r="DEF27" s="2">
        <v>243710</v>
      </c>
      <c r="DEG27" s="2">
        <v>50447</v>
      </c>
      <c r="DEH27" s="2">
        <v>83882</v>
      </c>
      <c r="DEI27" s="2">
        <v>365496</v>
      </c>
      <c r="DEJ27" s="2">
        <v>109110</v>
      </c>
      <c r="DEK27" s="2">
        <v>46358</v>
      </c>
      <c r="DEL27" s="2">
        <v>190253</v>
      </c>
      <c r="DEM27" s="2">
        <v>217820</v>
      </c>
      <c r="DEN27" s="2">
        <v>8583897</v>
      </c>
      <c r="DEO27" s="2">
        <v>183424</v>
      </c>
      <c r="DEP27" s="2">
        <v>103141</v>
      </c>
      <c r="DEQ27" s="2">
        <v>599166</v>
      </c>
      <c r="DER27" s="2">
        <v>364195</v>
      </c>
      <c r="DES27" s="2">
        <v>1222322</v>
      </c>
      <c r="DET27" s="2">
        <v>122083</v>
      </c>
      <c r="DEU27" s="2">
        <v>231731</v>
      </c>
      <c r="DEV27" s="2">
        <v>173621</v>
      </c>
      <c r="DEW27" s="2">
        <v>174629</v>
      </c>
      <c r="DEX27" s="2">
        <v>1648203</v>
      </c>
      <c r="DEY27" s="2">
        <v>2520589</v>
      </c>
      <c r="DEZ27" s="2">
        <v>564022</v>
      </c>
      <c r="DFA27" s="2">
        <v>596364</v>
      </c>
      <c r="DFB27" s="2">
        <v>848474</v>
      </c>
      <c r="DFC27" s="2">
        <v>2813612</v>
      </c>
      <c r="DFD27" s="2">
        <v>1526965</v>
      </c>
      <c r="DFE27" s="2">
        <v>1313563</v>
      </c>
      <c r="DFF27" s="2">
        <v>346601</v>
      </c>
      <c r="DFG27" s="2">
        <v>698539</v>
      </c>
      <c r="DFH27" s="2">
        <v>287680</v>
      </c>
      <c r="DFI27" s="2">
        <v>545282</v>
      </c>
      <c r="DFJ27" s="2">
        <v>787087</v>
      </c>
      <c r="DFK27" s="2">
        <v>389310</v>
      </c>
      <c r="DFL27" s="2">
        <v>254987</v>
      </c>
      <c r="DFM27" s="2">
        <v>133716</v>
      </c>
      <c r="DFN27" s="2">
        <v>650268</v>
      </c>
      <c r="DFO27" s="2">
        <v>286937</v>
      </c>
      <c r="DFP27" s="2">
        <v>825623</v>
      </c>
      <c r="DFQ27" s="2">
        <v>2588654</v>
      </c>
      <c r="DFR27" s="2">
        <v>371018</v>
      </c>
      <c r="DFS27" s="2">
        <v>3293185</v>
      </c>
      <c r="DFT27" s="2">
        <v>1264118</v>
      </c>
      <c r="DFU27" s="2">
        <v>2050836</v>
      </c>
      <c r="DFV27" s="2">
        <v>866594</v>
      </c>
      <c r="DFW27" s="2">
        <v>789495</v>
      </c>
      <c r="DFX27" s="2">
        <v>633089</v>
      </c>
      <c r="DFY27" s="2">
        <v>9976963</v>
      </c>
      <c r="DFZ27" s="2">
        <v>13089708</v>
      </c>
      <c r="DGA27" s="2">
        <v>517286</v>
      </c>
      <c r="DGB27" s="2">
        <v>8384244</v>
      </c>
      <c r="DGC27" s="2">
        <v>616120</v>
      </c>
      <c r="DGD27" s="2">
        <v>3738246</v>
      </c>
      <c r="DGE27" s="2">
        <v>1561668</v>
      </c>
      <c r="DGF27" s="2">
        <v>626185</v>
      </c>
      <c r="DGG27" s="2">
        <v>189110</v>
      </c>
      <c r="DGH27" s="2">
        <v>389521</v>
      </c>
      <c r="DGI27" s="2" t="s">
        <v>5</v>
      </c>
      <c r="DGJ27" s="2">
        <v>318154</v>
      </c>
      <c r="DGK27" s="2">
        <v>753878</v>
      </c>
      <c r="DGL27" s="2" t="s">
        <v>5</v>
      </c>
      <c r="DGM27" s="2">
        <v>143696</v>
      </c>
      <c r="DGN27" s="2">
        <v>398161</v>
      </c>
      <c r="DGO27" s="2">
        <v>984063</v>
      </c>
      <c r="DGP27" s="2">
        <v>7167600</v>
      </c>
      <c r="DGQ27" s="2" t="s">
        <v>5</v>
      </c>
      <c r="DGR27" s="2">
        <v>371098</v>
      </c>
      <c r="DGS27" s="2">
        <v>985631</v>
      </c>
      <c r="DGT27" s="2">
        <v>3185669</v>
      </c>
      <c r="DGU27" s="2">
        <v>152738</v>
      </c>
      <c r="DGV27" s="2">
        <v>109481</v>
      </c>
      <c r="DGW27" s="2">
        <v>895234</v>
      </c>
      <c r="DGX27" s="2">
        <v>883609</v>
      </c>
      <c r="DGY27" s="2">
        <v>5376205</v>
      </c>
      <c r="DGZ27" s="2">
        <v>12121605</v>
      </c>
      <c r="DHA27" s="2">
        <v>2099052</v>
      </c>
      <c r="DHB27" s="2">
        <v>7021632</v>
      </c>
      <c r="DHC27" s="2">
        <v>22801291</v>
      </c>
      <c r="DHD27" s="2" t="s">
        <v>5</v>
      </c>
      <c r="DHE27" s="2">
        <v>133313</v>
      </c>
      <c r="DHF27" s="2">
        <v>986610</v>
      </c>
      <c r="DHG27" s="2">
        <v>3816928</v>
      </c>
      <c r="DHH27" s="2">
        <v>1042743</v>
      </c>
      <c r="DHI27" s="2">
        <v>3609932</v>
      </c>
      <c r="DHJ27" s="2">
        <v>2131815</v>
      </c>
      <c r="DHK27" s="2">
        <v>279110</v>
      </c>
      <c r="DHL27" s="2">
        <v>1736228</v>
      </c>
      <c r="DHM27" s="2">
        <v>320151</v>
      </c>
      <c r="DHN27" s="2">
        <v>2556556</v>
      </c>
      <c r="DHO27" s="2">
        <v>57530662</v>
      </c>
      <c r="DHP27" s="2">
        <v>130188</v>
      </c>
      <c r="DHQ27" s="2">
        <v>174697</v>
      </c>
      <c r="DHR27" s="2">
        <v>413697</v>
      </c>
      <c r="DHS27" s="2">
        <v>1361029</v>
      </c>
      <c r="DHT27" s="2">
        <v>1032236</v>
      </c>
      <c r="DHU27" s="2">
        <v>900603</v>
      </c>
      <c r="DHV27" s="2">
        <v>288774</v>
      </c>
      <c r="DHW27" s="2">
        <v>3572</v>
      </c>
      <c r="DHX27" s="2">
        <v>1834792</v>
      </c>
      <c r="DHY27" s="2">
        <v>463448</v>
      </c>
      <c r="DHZ27" s="2">
        <v>250768</v>
      </c>
      <c r="DIA27" s="2">
        <v>133130</v>
      </c>
      <c r="DIB27" s="2">
        <v>148119</v>
      </c>
      <c r="DIC27" s="2">
        <v>168982</v>
      </c>
      <c r="DID27" s="2">
        <v>563181</v>
      </c>
      <c r="DIE27" s="2">
        <v>1321079</v>
      </c>
      <c r="DIF27" s="2">
        <v>412909</v>
      </c>
      <c r="DIG27" s="2">
        <v>717119</v>
      </c>
      <c r="DIH27" s="2">
        <v>237841</v>
      </c>
      <c r="DII27" s="2">
        <v>1000937</v>
      </c>
      <c r="DIJ27" s="2">
        <v>488044</v>
      </c>
      <c r="DIK27" s="2">
        <v>379916</v>
      </c>
      <c r="DIL27" s="2">
        <v>762544</v>
      </c>
      <c r="DIM27" s="2">
        <v>487834</v>
      </c>
      <c r="DIN27" s="2">
        <v>35670</v>
      </c>
      <c r="DIO27" s="2">
        <v>296490</v>
      </c>
      <c r="DIP27" s="2">
        <v>294472</v>
      </c>
      <c r="DIQ27" s="2">
        <v>316232</v>
      </c>
      <c r="DIR27" s="2">
        <v>805547</v>
      </c>
      <c r="DIS27" s="2">
        <v>15518907</v>
      </c>
      <c r="DIT27" s="2">
        <v>4825</v>
      </c>
      <c r="DIU27" s="2">
        <v>1833067</v>
      </c>
      <c r="DIV27" s="2">
        <v>696574</v>
      </c>
      <c r="DIW27" s="2">
        <v>1089019</v>
      </c>
      <c r="DIX27" s="2">
        <v>273430</v>
      </c>
      <c r="DIY27" s="2">
        <v>1157728</v>
      </c>
      <c r="DIZ27" s="2">
        <v>188639</v>
      </c>
      <c r="DJA27" s="2">
        <v>8369</v>
      </c>
      <c r="DJB27" s="2" t="s">
        <v>5</v>
      </c>
      <c r="DJC27" s="2">
        <v>370404</v>
      </c>
      <c r="DJD27" s="2">
        <v>1340869</v>
      </c>
      <c r="DJE27" s="2">
        <v>194749</v>
      </c>
      <c r="DJF27" s="2">
        <v>120042</v>
      </c>
      <c r="DJG27" s="2">
        <v>190778</v>
      </c>
      <c r="DJH27" s="2">
        <v>9746844</v>
      </c>
      <c r="DJI27" s="2">
        <v>228985</v>
      </c>
      <c r="DJJ27" s="2">
        <v>9792764</v>
      </c>
      <c r="DJK27" s="2">
        <v>312808</v>
      </c>
      <c r="DJL27" s="2">
        <v>926194</v>
      </c>
      <c r="DJM27" s="2" t="s">
        <v>5</v>
      </c>
      <c r="DJN27" s="2">
        <v>409818</v>
      </c>
      <c r="DJO27" s="2" t="s">
        <v>5</v>
      </c>
      <c r="DJP27" s="2">
        <v>1467327</v>
      </c>
      <c r="DJQ27" s="2">
        <v>200784</v>
      </c>
      <c r="DJR27" s="2">
        <v>8298757</v>
      </c>
      <c r="DJS27" s="2">
        <v>963905</v>
      </c>
      <c r="DJT27" s="2">
        <v>273235</v>
      </c>
      <c r="DJU27" s="2" t="s">
        <v>5</v>
      </c>
      <c r="DJV27" s="2">
        <v>17400806</v>
      </c>
      <c r="DJW27" s="2" t="s">
        <v>5</v>
      </c>
      <c r="DJX27" s="2">
        <v>4146009</v>
      </c>
      <c r="DJY27" s="2" t="s">
        <v>5</v>
      </c>
      <c r="DJZ27" s="2">
        <v>855067</v>
      </c>
      <c r="DKA27" s="2" t="s">
        <v>5</v>
      </c>
      <c r="DKB27" s="2" t="s">
        <v>5</v>
      </c>
      <c r="DKC27" s="2" t="s">
        <v>5</v>
      </c>
      <c r="DKD27" s="2" t="s">
        <v>5</v>
      </c>
      <c r="DKE27" s="2" t="s">
        <v>5</v>
      </c>
      <c r="DKF27" s="2" t="s">
        <v>5</v>
      </c>
      <c r="DKG27" s="2" t="s">
        <v>5</v>
      </c>
      <c r="DKH27" s="2" t="s">
        <v>5</v>
      </c>
      <c r="DKI27" s="2" t="s">
        <v>5</v>
      </c>
      <c r="DKJ27" s="2" t="s">
        <v>5</v>
      </c>
      <c r="DKK27" s="2" t="s">
        <v>5</v>
      </c>
      <c r="DKL27" s="2" t="s">
        <v>5</v>
      </c>
      <c r="DKM27" s="2" t="s">
        <v>5</v>
      </c>
      <c r="DKN27" s="2" t="s">
        <v>5</v>
      </c>
      <c r="DKO27" s="2">
        <v>31093</v>
      </c>
      <c r="DKP27" s="2" t="s">
        <v>5</v>
      </c>
      <c r="DKQ27" s="2" t="s">
        <v>5</v>
      </c>
      <c r="DKR27" s="2" t="s">
        <v>5</v>
      </c>
      <c r="DKS27" s="2">
        <v>228852</v>
      </c>
      <c r="DKT27" s="2" t="s">
        <v>5</v>
      </c>
      <c r="DKU27" s="2">
        <v>273091</v>
      </c>
      <c r="DKV27" s="2" t="s">
        <v>5</v>
      </c>
      <c r="DKW27" s="2">
        <v>171613</v>
      </c>
      <c r="DKX27" s="2" t="s">
        <v>5</v>
      </c>
      <c r="DKY27" s="2">
        <v>1370463</v>
      </c>
      <c r="DKZ27" s="2" t="s">
        <v>5</v>
      </c>
      <c r="DLA27" s="2" t="s">
        <v>5</v>
      </c>
      <c r="DLB27" s="2">
        <v>3653342</v>
      </c>
      <c r="DLC27" s="2" t="s">
        <v>5</v>
      </c>
      <c r="DLD27" s="2" t="s">
        <v>5</v>
      </c>
      <c r="DLE27" s="2">
        <v>7602</v>
      </c>
      <c r="DLF27" s="2" t="s">
        <v>5</v>
      </c>
      <c r="DLG27" s="2" t="s">
        <v>5</v>
      </c>
      <c r="DLH27" s="2">
        <v>274608</v>
      </c>
      <c r="DLI27" s="2">
        <v>703943</v>
      </c>
      <c r="DLJ27" s="2">
        <v>343495</v>
      </c>
      <c r="DLK27" s="2">
        <v>277737</v>
      </c>
      <c r="DLL27" s="2">
        <v>479540</v>
      </c>
      <c r="DLM27" s="2" t="s">
        <v>5</v>
      </c>
      <c r="DLN27" s="2">
        <v>2749173</v>
      </c>
      <c r="DLO27" s="2" t="s">
        <v>5</v>
      </c>
      <c r="DLP27" s="2" t="s">
        <v>5</v>
      </c>
      <c r="DLQ27" s="2" t="s">
        <v>5</v>
      </c>
      <c r="DLR27" s="2" t="s">
        <v>5</v>
      </c>
      <c r="DLS27" s="2" t="s">
        <v>5</v>
      </c>
      <c r="DLT27" s="2" t="s">
        <v>5</v>
      </c>
      <c r="DLU27" s="2" t="s">
        <v>5</v>
      </c>
      <c r="DLV27" s="2">
        <v>15265716</v>
      </c>
      <c r="DLW27" s="2">
        <v>828787</v>
      </c>
      <c r="DLX27" s="2" t="s">
        <v>5</v>
      </c>
      <c r="DLY27" s="2" t="s">
        <v>5</v>
      </c>
      <c r="DLZ27" s="2" t="s">
        <v>5</v>
      </c>
      <c r="DMA27" s="2">
        <v>490079</v>
      </c>
      <c r="DMB27" s="2" t="s">
        <v>5</v>
      </c>
      <c r="DMC27" s="2" t="s">
        <v>5</v>
      </c>
      <c r="DMD27" s="2">
        <v>36055000</v>
      </c>
      <c r="DME27" s="2">
        <v>113222</v>
      </c>
      <c r="DMF27" s="2">
        <v>159198</v>
      </c>
      <c r="DMG27" s="2">
        <v>13276470</v>
      </c>
      <c r="DMH27" s="2" t="s">
        <v>5</v>
      </c>
      <c r="DMI27" s="2" t="s">
        <v>5</v>
      </c>
      <c r="DMJ27" s="2">
        <v>144765</v>
      </c>
      <c r="DMK27" s="2">
        <v>3445</v>
      </c>
      <c r="DML27" s="2">
        <v>605880</v>
      </c>
      <c r="DMM27" s="2" t="s">
        <v>5</v>
      </c>
      <c r="DMN27" s="2">
        <v>1942037</v>
      </c>
      <c r="DMO27" s="2">
        <v>959712</v>
      </c>
      <c r="DMP27" s="2" t="s">
        <v>5</v>
      </c>
      <c r="DMQ27" s="2">
        <v>174573</v>
      </c>
      <c r="DMR27" s="2">
        <v>655591</v>
      </c>
      <c r="DMS27" s="2">
        <v>5704762</v>
      </c>
      <c r="DMT27" s="2">
        <v>93027584</v>
      </c>
      <c r="DMU27" s="2">
        <v>8454498</v>
      </c>
      <c r="DMV27" s="2">
        <v>407229</v>
      </c>
      <c r="DMW27" s="2">
        <v>625957</v>
      </c>
      <c r="DMX27" s="2">
        <v>339936</v>
      </c>
      <c r="DMY27" s="2">
        <v>10021</v>
      </c>
      <c r="DMZ27" s="2">
        <v>1191072</v>
      </c>
      <c r="DNA27" s="2">
        <v>255648</v>
      </c>
      <c r="DNB27" s="2" t="s">
        <v>5</v>
      </c>
      <c r="DNC27" s="2">
        <v>176161</v>
      </c>
      <c r="DND27" s="2">
        <v>1317247</v>
      </c>
      <c r="DNE27" s="2" t="s">
        <v>5</v>
      </c>
      <c r="DNF27" s="2">
        <v>1324377</v>
      </c>
      <c r="DNG27" s="2">
        <v>23832</v>
      </c>
      <c r="DNH27" s="2" t="s">
        <v>5</v>
      </c>
      <c r="DNI27" s="2" t="s">
        <v>5</v>
      </c>
      <c r="DNJ27" s="2" t="s">
        <v>5</v>
      </c>
      <c r="DNK27" s="2">
        <v>2814130</v>
      </c>
      <c r="DNL27" s="2">
        <v>623238</v>
      </c>
      <c r="DNM27" s="2">
        <v>2149895</v>
      </c>
      <c r="DNN27" s="2" t="s">
        <v>5</v>
      </c>
      <c r="DNO27" s="2" t="s">
        <v>5</v>
      </c>
      <c r="DNP27" s="2" t="s">
        <v>5</v>
      </c>
      <c r="DNQ27" s="2">
        <v>2816788</v>
      </c>
      <c r="DNR27" s="2" t="s">
        <v>5</v>
      </c>
      <c r="DNS27" s="2" t="s">
        <v>5</v>
      </c>
      <c r="DNT27" s="2">
        <v>2358183</v>
      </c>
      <c r="DNU27" s="2" t="s">
        <v>5</v>
      </c>
      <c r="DNV27" s="2">
        <v>13382395</v>
      </c>
      <c r="DNW27" s="2">
        <v>608863</v>
      </c>
      <c r="DNX27" s="2" t="s">
        <v>5</v>
      </c>
      <c r="DNY27" s="2" t="s">
        <v>5</v>
      </c>
      <c r="DNZ27" s="2" t="s">
        <v>5</v>
      </c>
      <c r="DOA27" s="2" t="s">
        <v>5</v>
      </c>
      <c r="DOB27" s="2" t="s">
        <v>5</v>
      </c>
      <c r="DOC27" s="2">
        <v>652606</v>
      </c>
      <c r="DOD27" s="2" t="s">
        <v>5</v>
      </c>
      <c r="DOE27" s="2" t="s">
        <v>5</v>
      </c>
      <c r="DOF27" s="2" t="s">
        <v>5</v>
      </c>
      <c r="DOG27" s="2" t="s">
        <v>5</v>
      </c>
      <c r="DOH27" s="2">
        <v>398049</v>
      </c>
      <c r="DOI27" s="2" t="s">
        <v>5</v>
      </c>
      <c r="DOJ27" s="2">
        <v>190335461</v>
      </c>
      <c r="DOK27" s="2">
        <v>120583</v>
      </c>
      <c r="DOL27" s="2" t="s">
        <v>5</v>
      </c>
      <c r="DOM27" s="2">
        <v>2126964</v>
      </c>
      <c r="DON27" s="2">
        <v>179958</v>
      </c>
      <c r="DOO27" s="2" t="s">
        <v>5</v>
      </c>
      <c r="DOP27" s="2" t="s">
        <v>5</v>
      </c>
      <c r="DOQ27" s="2">
        <v>7692321</v>
      </c>
      <c r="DOR27" s="2" t="s">
        <v>5</v>
      </c>
      <c r="DOS27" s="2" t="s">
        <v>5</v>
      </c>
      <c r="DOT27" s="2">
        <v>6687077</v>
      </c>
      <c r="DOU27" s="2" t="s">
        <v>5</v>
      </c>
      <c r="DOV27" s="2">
        <v>723502</v>
      </c>
      <c r="DOW27" s="2">
        <v>222043000</v>
      </c>
      <c r="DOX27" s="2" t="s">
        <v>5</v>
      </c>
      <c r="DOY27" s="2" t="s">
        <v>5</v>
      </c>
      <c r="DOZ27" s="2" t="s">
        <v>5</v>
      </c>
      <c r="DPA27" s="2" t="s">
        <v>5</v>
      </c>
      <c r="DPB27" s="2" t="s">
        <v>5</v>
      </c>
      <c r="DPC27" s="2" t="s">
        <v>5</v>
      </c>
      <c r="DPD27" s="2">
        <v>13962845</v>
      </c>
      <c r="DPE27" s="2">
        <v>402</v>
      </c>
      <c r="DPF27" s="2">
        <v>604382</v>
      </c>
      <c r="DPG27" s="2" t="s">
        <v>5</v>
      </c>
      <c r="DPH27" s="2" t="s">
        <v>5</v>
      </c>
      <c r="DPI27" s="2" t="s">
        <v>5</v>
      </c>
      <c r="DPJ27" s="2" t="s">
        <v>5</v>
      </c>
      <c r="DPK27" s="2">
        <v>1863609</v>
      </c>
      <c r="DPL27" s="2">
        <v>2556277</v>
      </c>
      <c r="DPM27" s="2" t="s">
        <v>5</v>
      </c>
      <c r="DPN27" s="2" t="s">
        <v>5</v>
      </c>
      <c r="DPO27" s="2">
        <v>1384688</v>
      </c>
      <c r="DPP27" s="2">
        <v>1893230</v>
      </c>
      <c r="DPQ27" s="2" t="s">
        <v>5</v>
      </c>
      <c r="DPR27" s="2">
        <v>494201</v>
      </c>
      <c r="DPS27" s="2">
        <v>1955596</v>
      </c>
      <c r="DPT27" s="2">
        <v>3021869</v>
      </c>
      <c r="DPU27" s="2">
        <v>13971942</v>
      </c>
      <c r="DPV27" s="2" t="s">
        <v>5</v>
      </c>
      <c r="DPW27" s="2" t="s">
        <v>5</v>
      </c>
      <c r="DPX27" s="2">
        <v>734630</v>
      </c>
      <c r="DPY27" s="2">
        <v>1171734</v>
      </c>
      <c r="DPZ27" s="2">
        <v>7018990</v>
      </c>
      <c r="DQA27" s="2">
        <v>13451</v>
      </c>
      <c r="DQB27" s="2">
        <v>507036</v>
      </c>
      <c r="DQC27" s="2" t="s">
        <v>5</v>
      </c>
      <c r="DQD27" s="2" t="s">
        <v>5</v>
      </c>
      <c r="DQE27" s="2">
        <v>10290950</v>
      </c>
      <c r="DQF27" s="2">
        <v>186569</v>
      </c>
      <c r="DQG27" s="2">
        <v>278376</v>
      </c>
      <c r="DQH27" s="2">
        <v>267560</v>
      </c>
      <c r="DQI27" s="2" t="s">
        <v>5</v>
      </c>
      <c r="DQJ27" s="2" t="s">
        <v>5</v>
      </c>
      <c r="DQK27" s="2">
        <v>1856681</v>
      </c>
      <c r="DQL27" s="2" t="s">
        <v>5</v>
      </c>
      <c r="DQM27" s="2" t="s">
        <v>5</v>
      </c>
      <c r="DQN27" s="2" t="s">
        <v>5</v>
      </c>
      <c r="DQO27" s="2" t="s">
        <v>5</v>
      </c>
      <c r="DQP27" s="2">
        <v>1140628</v>
      </c>
      <c r="DQQ27" s="2">
        <v>508175</v>
      </c>
      <c r="DQR27" s="2" t="s">
        <v>5</v>
      </c>
      <c r="DQS27" s="2" t="s">
        <v>5</v>
      </c>
      <c r="DQT27" s="2">
        <v>47969</v>
      </c>
      <c r="DQU27" s="2" t="s">
        <v>5</v>
      </c>
      <c r="DQV27" s="2" t="s">
        <v>5</v>
      </c>
      <c r="DQW27" s="2">
        <v>76695</v>
      </c>
      <c r="DQX27" s="2" t="s">
        <v>5</v>
      </c>
      <c r="DQY27" s="2" t="s">
        <v>5</v>
      </c>
      <c r="DQZ27" s="2" t="s">
        <v>5</v>
      </c>
      <c r="DRA27" s="2" t="s">
        <v>5</v>
      </c>
      <c r="DRB27" s="2">
        <v>1508979</v>
      </c>
      <c r="DRC27" s="2">
        <v>2846517</v>
      </c>
      <c r="DRD27" s="2" t="s">
        <v>5</v>
      </c>
      <c r="DRE27" s="2" t="s">
        <v>5</v>
      </c>
      <c r="DRF27" s="2">
        <v>593534</v>
      </c>
      <c r="DRG27" s="2">
        <v>4961016</v>
      </c>
      <c r="DRH27" s="2">
        <v>26876</v>
      </c>
      <c r="DRI27" s="2">
        <v>365892</v>
      </c>
      <c r="DRJ27" s="2">
        <v>4428345</v>
      </c>
      <c r="DRK27" s="2">
        <v>205686</v>
      </c>
      <c r="DRL27" s="2">
        <v>200442</v>
      </c>
      <c r="DRM27" s="2">
        <v>136014</v>
      </c>
      <c r="DRN27" s="2">
        <v>1983592</v>
      </c>
      <c r="DRO27" s="2">
        <v>520835</v>
      </c>
      <c r="DRP27" s="2">
        <v>308760</v>
      </c>
      <c r="DRQ27" s="2">
        <v>168978</v>
      </c>
      <c r="DRR27" s="2">
        <v>264979</v>
      </c>
      <c r="DRS27" s="2">
        <v>551367</v>
      </c>
      <c r="DRT27" s="2">
        <v>7887400</v>
      </c>
      <c r="DRU27" s="2" t="s">
        <v>5</v>
      </c>
      <c r="DRV27" s="2">
        <v>6153929</v>
      </c>
      <c r="DRW27" s="2" t="s">
        <v>5</v>
      </c>
      <c r="DRX27" s="2" t="s">
        <v>5</v>
      </c>
      <c r="DRY27" s="2" t="s">
        <v>5</v>
      </c>
      <c r="DRZ27" s="2">
        <v>1298477</v>
      </c>
      <c r="DSA27" s="2" t="s">
        <v>5</v>
      </c>
      <c r="DSB27" s="2" t="s">
        <v>5</v>
      </c>
      <c r="DSC27" s="2" t="s">
        <v>5</v>
      </c>
      <c r="DSD27" s="2">
        <v>95622</v>
      </c>
      <c r="DSE27" s="2" t="s">
        <v>5</v>
      </c>
      <c r="DSF27" s="2">
        <v>900101</v>
      </c>
      <c r="DSG27" s="2">
        <v>431233</v>
      </c>
      <c r="DSH27" s="2">
        <v>833605</v>
      </c>
      <c r="DSI27" s="2" t="s">
        <v>5</v>
      </c>
      <c r="DSJ27" s="2">
        <v>3800499</v>
      </c>
      <c r="DSK27" s="2" t="s">
        <v>5</v>
      </c>
      <c r="DSL27" s="2">
        <v>153775</v>
      </c>
      <c r="DSM27" s="2">
        <v>236637</v>
      </c>
      <c r="DSN27" s="2">
        <v>77671</v>
      </c>
      <c r="DSO27" s="2">
        <v>495090</v>
      </c>
      <c r="DSP27" s="2">
        <v>42183</v>
      </c>
      <c r="DSQ27" s="2">
        <v>221175</v>
      </c>
      <c r="DSR27" s="2">
        <v>439820</v>
      </c>
      <c r="DSS27" s="2">
        <v>1995410</v>
      </c>
      <c r="DST27" s="2">
        <v>177291</v>
      </c>
      <c r="DSU27" s="2">
        <v>3905848</v>
      </c>
      <c r="DSV27" s="2">
        <v>56047</v>
      </c>
      <c r="DSW27" s="2">
        <v>271552</v>
      </c>
      <c r="DSX27" s="2">
        <v>102299</v>
      </c>
      <c r="DSY27" s="2">
        <v>1107193</v>
      </c>
      <c r="DSZ27" s="2">
        <v>38067</v>
      </c>
      <c r="DTA27" s="2">
        <v>272277</v>
      </c>
      <c r="DTB27" s="2">
        <v>334312</v>
      </c>
      <c r="DTC27" s="2">
        <v>280943</v>
      </c>
      <c r="DTD27" s="2">
        <v>175500</v>
      </c>
      <c r="DTE27" s="2">
        <v>56599</v>
      </c>
      <c r="DTF27" s="2">
        <v>130848</v>
      </c>
      <c r="DTG27" s="2">
        <v>195164000</v>
      </c>
      <c r="DTH27" s="2">
        <v>206979</v>
      </c>
      <c r="DTI27" s="2">
        <v>271585</v>
      </c>
      <c r="DTJ27" s="2">
        <v>270175</v>
      </c>
      <c r="DTK27" s="2">
        <v>301364</v>
      </c>
      <c r="DTL27" s="2">
        <v>783901</v>
      </c>
      <c r="DTM27" s="2">
        <v>20714</v>
      </c>
      <c r="DTN27" s="2">
        <v>223699</v>
      </c>
      <c r="DTO27" s="2">
        <v>2781657</v>
      </c>
      <c r="DTP27" s="2">
        <v>502257</v>
      </c>
      <c r="DTQ27" s="2">
        <v>275847</v>
      </c>
      <c r="DTR27" s="2">
        <v>169493</v>
      </c>
      <c r="DTS27" s="2">
        <v>16110429</v>
      </c>
      <c r="DTT27" s="2">
        <v>104997</v>
      </c>
      <c r="DTU27" s="2">
        <v>437122</v>
      </c>
      <c r="DTV27" s="2">
        <v>1091504</v>
      </c>
      <c r="DTW27" s="2">
        <v>38458</v>
      </c>
      <c r="DTX27" s="2">
        <v>235495</v>
      </c>
      <c r="DTY27" s="2">
        <v>611795</v>
      </c>
      <c r="DTZ27" s="2">
        <v>371986</v>
      </c>
      <c r="DUA27" s="2">
        <v>1321132</v>
      </c>
      <c r="DUB27" s="2">
        <v>151604</v>
      </c>
      <c r="DUC27" s="2">
        <v>85799</v>
      </c>
      <c r="DUD27" s="2">
        <v>215599</v>
      </c>
      <c r="DUE27" s="2">
        <v>42795</v>
      </c>
      <c r="DUF27" s="2">
        <v>241605</v>
      </c>
      <c r="DUG27" s="2">
        <v>181359</v>
      </c>
      <c r="DUH27" s="2">
        <v>172246845</v>
      </c>
      <c r="DUI27" s="2">
        <v>555516</v>
      </c>
      <c r="DUJ27" s="2">
        <v>2050970</v>
      </c>
      <c r="DUK27" s="2">
        <v>55519</v>
      </c>
      <c r="DUL27" s="2">
        <v>1150994</v>
      </c>
      <c r="DUM27" s="2">
        <v>1374714</v>
      </c>
      <c r="DUN27" s="2">
        <v>796683</v>
      </c>
      <c r="DUO27" s="2">
        <v>175365</v>
      </c>
      <c r="DUP27" s="2">
        <v>1284807</v>
      </c>
      <c r="DUQ27" s="2">
        <v>126548</v>
      </c>
      <c r="DUR27" s="2">
        <v>750984</v>
      </c>
      <c r="DUS27" s="2">
        <v>137371</v>
      </c>
      <c r="DUT27" s="2">
        <v>20434</v>
      </c>
      <c r="DUU27" s="2">
        <v>3911223</v>
      </c>
      <c r="DUV27" s="2">
        <v>115362</v>
      </c>
      <c r="DUW27" s="2">
        <v>279666</v>
      </c>
      <c r="DUX27" s="2">
        <v>17183</v>
      </c>
      <c r="DUY27" s="2">
        <v>377304</v>
      </c>
      <c r="DUZ27" s="2">
        <v>457297</v>
      </c>
      <c r="DVA27" s="2">
        <v>469724</v>
      </c>
      <c r="DVB27" s="2">
        <v>8957967</v>
      </c>
      <c r="DVC27" s="2">
        <v>100337</v>
      </c>
      <c r="DVD27" s="2">
        <v>262853</v>
      </c>
      <c r="DVE27" s="2">
        <v>488223</v>
      </c>
      <c r="DVF27" s="2">
        <v>307944</v>
      </c>
      <c r="DVG27" s="2">
        <v>236784</v>
      </c>
      <c r="DVH27" s="2">
        <v>128968</v>
      </c>
      <c r="DVI27" s="2">
        <v>1239613</v>
      </c>
      <c r="DVJ27" s="2">
        <v>272237</v>
      </c>
      <c r="DVK27" s="2">
        <v>184489</v>
      </c>
      <c r="DVL27" s="2">
        <v>108215</v>
      </c>
      <c r="DVM27" s="2">
        <v>259121</v>
      </c>
      <c r="DVN27" s="2">
        <v>1841061</v>
      </c>
      <c r="DVO27" s="2">
        <v>583647</v>
      </c>
      <c r="DVP27" s="2">
        <v>143282</v>
      </c>
      <c r="DVQ27" s="2">
        <v>248554</v>
      </c>
      <c r="DVR27" s="2">
        <v>106574</v>
      </c>
      <c r="DVS27" s="2">
        <v>100751</v>
      </c>
      <c r="DVT27" s="2">
        <v>167458</v>
      </c>
      <c r="DVU27" s="2">
        <v>315890</v>
      </c>
      <c r="DVV27" s="2">
        <v>1059200</v>
      </c>
      <c r="DVW27" s="2">
        <v>107721</v>
      </c>
      <c r="DVX27" s="2">
        <v>145389</v>
      </c>
      <c r="DVY27" s="2">
        <v>1153418</v>
      </c>
      <c r="DVZ27" s="2">
        <v>661246</v>
      </c>
      <c r="DWA27" s="2">
        <v>72874</v>
      </c>
      <c r="DWB27" s="2">
        <v>101524</v>
      </c>
      <c r="DWC27" s="2">
        <v>83078</v>
      </c>
      <c r="DWD27" s="2">
        <v>1123502</v>
      </c>
      <c r="DWE27" s="2">
        <v>8386</v>
      </c>
      <c r="DWF27" s="2">
        <v>346322</v>
      </c>
      <c r="DWG27" s="2">
        <v>3145282</v>
      </c>
      <c r="DWH27" s="2">
        <v>130140</v>
      </c>
      <c r="DWI27" s="2">
        <v>435336</v>
      </c>
      <c r="DWJ27" s="2">
        <v>4826903</v>
      </c>
      <c r="DWK27" s="2">
        <v>240415</v>
      </c>
      <c r="DWL27" s="2">
        <v>87116</v>
      </c>
      <c r="DWM27" s="2">
        <v>345620</v>
      </c>
      <c r="DWN27" s="2">
        <v>281994</v>
      </c>
      <c r="DWO27" s="2">
        <v>74645</v>
      </c>
      <c r="DWP27" s="2">
        <v>268213</v>
      </c>
      <c r="DWQ27" s="2">
        <v>87859</v>
      </c>
      <c r="DWR27" s="2">
        <v>186647</v>
      </c>
      <c r="DWS27" s="2">
        <v>265144</v>
      </c>
      <c r="DWT27" s="2">
        <v>231744</v>
      </c>
      <c r="DWU27" s="2">
        <v>207067</v>
      </c>
      <c r="DWV27" s="2">
        <v>248276</v>
      </c>
      <c r="DWW27" s="2">
        <v>75655</v>
      </c>
      <c r="DWX27" s="2">
        <v>669599</v>
      </c>
      <c r="DWY27" s="2">
        <v>112526</v>
      </c>
      <c r="DWZ27" s="2">
        <v>263893</v>
      </c>
      <c r="DXA27" s="2">
        <v>200045</v>
      </c>
      <c r="DXB27" s="2">
        <v>332828</v>
      </c>
      <c r="DXC27" s="2">
        <v>344881</v>
      </c>
      <c r="DXD27" s="2">
        <v>193830860</v>
      </c>
      <c r="DXE27" s="2">
        <v>856370</v>
      </c>
      <c r="DXF27" s="2">
        <v>90503</v>
      </c>
      <c r="DXG27" s="2">
        <v>1814213</v>
      </c>
      <c r="DXH27" s="2">
        <v>104512</v>
      </c>
      <c r="DXI27" s="2">
        <v>1011790</v>
      </c>
      <c r="DXJ27" s="2">
        <v>1408162</v>
      </c>
      <c r="DXK27" s="2">
        <v>828137</v>
      </c>
      <c r="DXL27" s="2">
        <v>85595</v>
      </c>
      <c r="DXM27" s="2">
        <v>9261846</v>
      </c>
      <c r="DXN27" s="2">
        <v>52925</v>
      </c>
      <c r="DXO27" s="2">
        <v>823802</v>
      </c>
      <c r="DXP27" s="2">
        <v>147773</v>
      </c>
      <c r="DXQ27" s="2">
        <v>103665</v>
      </c>
      <c r="DXR27" s="2">
        <v>63140</v>
      </c>
      <c r="DXS27" s="2">
        <v>160245</v>
      </c>
      <c r="DXT27" s="2">
        <v>55630</v>
      </c>
      <c r="DXU27" s="2">
        <v>5000</v>
      </c>
      <c r="DXV27" s="2">
        <v>15979</v>
      </c>
      <c r="DXW27" s="2">
        <v>58134</v>
      </c>
      <c r="DXX27" s="2">
        <v>1161192</v>
      </c>
      <c r="DXY27" s="2">
        <v>493182</v>
      </c>
      <c r="DXZ27" s="2">
        <v>95630</v>
      </c>
      <c r="DYA27" s="2">
        <v>467891</v>
      </c>
      <c r="DYB27" s="2">
        <v>1406165</v>
      </c>
      <c r="DYC27" s="2">
        <v>5791</v>
      </c>
      <c r="DYD27" s="2">
        <v>126147</v>
      </c>
      <c r="DYE27" s="2">
        <v>1130100</v>
      </c>
      <c r="DYF27" s="2">
        <v>54800</v>
      </c>
      <c r="DYG27" s="2">
        <v>59301</v>
      </c>
      <c r="DYH27" s="2">
        <v>57176</v>
      </c>
      <c r="DYI27" s="2">
        <v>247537</v>
      </c>
      <c r="DYJ27" s="2">
        <v>16713187</v>
      </c>
      <c r="DYK27" s="2">
        <v>602494789</v>
      </c>
      <c r="DYL27" s="2">
        <v>783129</v>
      </c>
      <c r="DYM27" s="2">
        <v>3705026</v>
      </c>
      <c r="DYN27" s="2">
        <v>451275</v>
      </c>
      <c r="DYO27" s="2">
        <v>173581</v>
      </c>
      <c r="DYP27" s="2">
        <v>1491644</v>
      </c>
      <c r="DYQ27" s="2">
        <v>91207</v>
      </c>
      <c r="DYR27" s="2">
        <v>1714571</v>
      </c>
      <c r="DYS27" s="2">
        <v>1962285</v>
      </c>
      <c r="DYT27" s="2">
        <v>107858</v>
      </c>
      <c r="DYU27" s="2">
        <v>41934</v>
      </c>
      <c r="DYV27" s="2">
        <v>128415</v>
      </c>
      <c r="DYW27" s="2">
        <v>592781</v>
      </c>
      <c r="DYX27" s="2">
        <v>112941</v>
      </c>
      <c r="DYY27" s="2">
        <v>71263</v>
      </c>
      <c r="DYZ27" s="2">
        <v>534453</v>
      </c>
      <c r="DZA27" s="2">
        <v>301517</v>
      </c>
      <c r="DZB27" s="2">
        <v>356636</v>
      </c>
      <c r="DZC27" s="2">
        <v>90413</v>
      </c>
      <c r="DZD27" s="2">
        <v>89998</v>
      </c>
      <c r="DZE27" s="2">
        <v>1477927</v>
      </c>
      <c r="DZF27" s="2">
        <v>659199</v>
      </c>
      <c r="DZG27" s="2">
        <v>415022</v>
      </c>
      <c r="DZH27" s="2">
        <v>356988</v>
      </c>
      <c r="DZI27" s="2">
        <v>2471592</v>
      </c>
      <c r="DZJ27" s="2">
        <v>508208</v>
      </c>
      <c r="DZK27" s="2">
        <v>11043770</v>
      </c>
      <c r="DZL27" s="2">
        <v>60121</v>
      </c>
      <c r="DZM27" s="2">
        <v>178803</v>
      </c>
      <c r="DZN27" s="2">
        <v>335229</v>
      </c>
      <c r="DZO27" s="2">
        <v>88017</v>
      </c>
      <c r="DZP27" s="2">
        <v>248826</v>
      </c>
      <c r="DZQ27" s="2">
        <v>165216</v>
      </c>
      <c r="DZR27" s="2">
        <v>31412</v>
      </c>
      <c r="DZS27" s="2">
        <v>394494</v>
      </c>
      <c r="DZT27" s="2">
        <v>1758019</v>
      </c>
      <c r="DZU27" s="2">
        <v>1166455</v>
      </c>
      <c r="DZV27" s="2">
        <v>47727828</v>
      </c>
      <c r="DZW27" s="2">
        <v>165677</v>
      </c>
      <c r="DZX27" s="2">
        <v>519552</v>
      </c>
      <c r="DZY27" s="2">
        <v>443638</v>
      </c>
      <c r="DZZ27" s="2">
        <v>315844</v>
      </c>
      <c r="EAA27" s="2">
        <v>311086</v>
      </c>
      <c r="EAB27" s="2">
        <v>112801</v>
      </c>
      <c r="EAC27" s="2">
        <v>128372</v>
      </c>
      <c r="EAD27" s="2">
        <v>107508</v>
      </c>
      <c r="EAE27" s="2">
        <v>69320</v>
      </c>
      <c r="EAF27" s="2">
        <v>127609</v>
      </c>
      <c r="EAG27" s="2">
        <v>80701</v>
      </c>
      <c r="EAH27" s="2">
        <v>67202</v>
      </c>
      <c r="EAI27" s="2">
        <v>128541</v>
      </c>
      <c r="EAJ27" s="2">
        <v>323267</v>
      </c>
      <c r="EAK27" s="2">
        <v>404237</v>
      </c>
      <c r="EAL27" s="2">
        <v>719295</v>
      </c>
      <c r="EAM27" s="2">
        <v>57797</v>
      </c>
      <c r="EAN27" s="2">
        <v>75315</v>
      </c>
      <c r="EAO27" s="2">
        <v>18237</v>
      </c>
      <c r="EAP27" s="2">
        <v>21296</v>
      </c>
      <c r="EAQ27" s="2">
        <v>51624</v>
      </c>
      <c r="EAR27" s="2">
        <v>34831</v>
      </c>
      <c r="EAS27" s="2">
        <v>108296</v>
      </c>
      <c r="EAT27" s="2">
        <v>245034</v>
      </c>
      <c r="EAU27" s="2">
        <v>936317</v>
      </c>
      <c r="EAV27" s="2">
        <v>56892</v>
      </c>
      <c r="EAW27" s="2">
        <v>133275</v>
      </c>
      <c r="EAX27" s="2">
        <v>596920</v>
      </c>
      <c r="EAY27" s="2">
        <v>54165</v>
      </c>
      <c r="EAZ27" s="2">
        <v>297373</v>
      </c>
      <c r="EBA27" s="2">
        <v>198053</v>
      </c>
      <c r="EBB27" s="2">
        <v>2872206</v>
      </c>
      <c r="EBC27" s="2">
        <v>781141</v>
      </c>
      <c r="EBD27" s="2">
        <v>95886</v>
      </c>
      <c r="EBE27" s="2">
        <v>527482</v>
      </c>
      <c r="EBF27" s="2">
        <v>312848</v>
      </c>
      <c r="EBG27" s="2">
        <v>636031</v>
      </c>
      <c r="EBH27" s="2">
        <v>847879</v>
      </c>
      <c r="EBI27" s="2">
        <v>1115688</v>
      </c>
      <c r="EBJ27" s="2">
        <v>467582</v>
      </c>
      <c r="EBK27" s="2">
        <v>211742</v>
      </c>
      <c r="EBL27" s="2">
        <v>136031</v>
      </c>
      <c r="EBM27" s="2">
        <v>50000</v>
      </c>
      <c r="EBN27" s="2">
        <v>97096</v>
      </c>
      <c r="EBO27" s="2">
        <v>83160</v>
      </c>
      <c r="EBP27" s="2">
        <v>83384</v>
      </c>
      <c r="EBQ27" s="2">
        <v>25827</v>
      </c>
      <c r="EBR27" s="2">
        <v>28339</v>
      </c>
      <c r="EBS27" s="2">
        <v>221770</v>
      </c>
      <c r="EBT27" s="2">
        <v>15377563</v>
      </c>
      <c r="EBU27" s="2">
        <v>1024780</v>
      </c>
      <c r="EBV27" s="2">
        <v>589396</v>
      </c>
      <c r="EBW27" s="2">
        <v>473616</v>
      </c>
      <c r="EBX27" s="2">
        <v>111845</v>
      </c>
      <c r="EBY27" s="2">
        <v>329134</v>
      </c>
      <c r="EBZ27" s="2">
        <v>563164</v>
      </c>
      <c r="ECA27" s="2">
        <v>411875</v>
      </c>
      <c r="ECB27" s="2">
        <v>1717054</v>
      </c>
      <c r="ECC27" s="2">
        <v>638247</v>
      </c>
      <c r="ECD27" s="2">
        <v>902012</v>
      </c>
      <c r="ECE27" s="2">
        <v>56133</v>
      </c>
      <c r="ECF27" s="2">
        <v>114164</v>
      </c>
      <c r="ECG27" s="2">
        <v>1694822</v>
      </c>
      <c r="ECH27" s="2">
        <v>188180</v>
      </c>
      <c r="ECI27" s="2">
        <v>4628757</v>
      </c>
      <c r="ECJ27" s="2">
        <v>1397120</v>
      </c>
      <c r="ECK27" s="2">
        <v>1026382</v>
      </c>
      <c r="ECL27" s="2">
        <v>47171</v>
      </c>
      <c r="ECM27" s="2">
        <v>63586</v>
      </c>
      <c r="ECN27" s="2">
        <v>604684</v>
      </c>
      <c r="ECO27" s="2">
        <v>1193245</v>
      </c>
      <c r="ECP27" s="2">
        <v>353957</v>
      </c>
      <c r="ECQ27" s="2">
        <v>1838732</v>
      </c>
      <c r="ECR27" s="2">
        <v>264311</v>
      </c>
      <c r="ECS27" s="2">
        <v>353274</v>
      </c>
      <c r="ECT27" s="2">
        <v>188296</v>
      </c>
      <c r="ECU27" s="2">
        <v>38644472</v>
      </c>
      <c r="ECV27" s="2" t="s">
        <v>5</v>
      </c>
      <c r="ECW27" s="2">
        <v>190935</v>
      </c>
      <c r="ECX27" s="2">
        <v>143705</v>
      </c>
      <c r="ECY27" s="2">
        <v>91008</v>
      </c>
      <c r="ECZ27" s="2">
        <v>63123</v>
      </c>
      <c r="EDA27" s="2">
        <v>204647</v>
      </c>
      <c r="EDB27" s="2">
        <v>507906</v>
      </c>
      <c r="EDC27" s="2">
        <v>277540</v>
      </c>
      <c r="EDD27" s="2">
        <v>10890</v>
      </c>
      <c r="EDE27" s="2">
        <v>39135</v>
      </c>
      <c r="EDF27" s="2">
        <v>12938</v>
      </c>
      <c r="EDG27" s="2">
        <v>472611</v>
      </c>
      <c r="EDH27" s="2">
        <v>782720</v>
      </c>
      <c r="EDI27" s="2">
        <v>3701424</v>
      </c>
      <c r="EDJ27" s="2">
        <v>1724958</v>
      </c>
      <c r="EDK27" s="2">
        <v>894607</v>
      </c>
      <c r="EDL27" s="2">
        <v>142264</v>
      </c>
      <c r="EDM27" s="2">
        <v>126947</v>
      </c>
      <c r="EDN27" s="2">
        <v>263113</v>
      </c>
      <c r="EDO27" s="2">
        <v>381095</v>
      </c>
      <c r="EDP27" s="2">
        <v>464193</v>
      </c>
      <c r="EDQ27" s="2">
        <v>139448</v>
      </c>
      <c r="EDR27" s="2">
        <v>310285</v>
      </c>
      <c r="EDS27" s="2">
        <v>76502</v>
      </c>
      <c r="EDT27" s="2">
        <v>1185504</v>
      </c>
      <c r="EDU27" s="2">
        <v>844515</v>
      </c>
      <c r="EDV27" s="2">
        <v>73642</v>
      </c>
      <c r="EDW27" s="2">
        <v>3363877</v>
      </c>
      <c r="EDX27" s="2">
        <v>181422</v>
      </c>
      <c r="EDY27" s="2">
        <v>171275</v>
      </c>
      <c r="EDZ27" s="2">
        <v>456662</v>
      </c>
      <c r="EEA27" s="2">
        <v>253389</v>
      </c>
      <c r="EEB27" s="2">
        <v>373983</v>
      </c>
      <c r="EEC27" s="2">
        <v>395082</v>
      </c>
      <c r="EED27" s="2">
        <v>355701</v>
      </c>
      <c r="EEE27" s="2">
        <v>151374</v>
      </c>
      <c r="EEF27" s="2">
        <v>120801</v>
      </c>
      <c r="EEG27" s="2">
        <v>102160</v>
      </c>
      <c r="EEH27" s="2">
        <v>190141</v>
      </c>
      <c r="EEI27" s="2">
        <v>55422</v>
      </c>
      <c r="EEJ27" s="2">
        <v>241162</v>
      </c>
      <c r="EEK27" s="2">
        <v>195338</v>
      </c>
      <c r="EEL27" s="2">
        <v>1006745</v>
      </c>
      <c r="EEM27" s="2">
        <v>68491</v>
      </c>
      <c r="EEN27" s="2">
        <v>18176</v>
      </c>
      <c r="EEO27" s="2">
        <v>85637</v>
      </c>
      <c r="EEP27" s="2">
        <v>182733</v>
      </c>
      <c r="EEQ27" s="2">
        <v>140499</v>
      </c>
      <c r="EER27" s="2">
        <v>54829</v>
      </c>
      <c r="EES27" s="2">
        <v>21571</v>
      </c>
      <c r="EET27" s="2">
        <v>257748</v>
      </c>
      <c r="EEU27" s="2">
        <v>343119</v>
      </c>
      <c r="EEV27" s="2">
        <v>272580</v>
      </c>
      <c r="EEW27" s="2">
        <v>159944</v>
      </c>
      <c r="EEX27" s="2">
        <v>392438</v>
      </c>
      <c r="EEY27" s="2">
        <v>181165</v>
      </c>
      <c r="EEZ27" s="2">
        <v>113528</v>
      </c>
      <c r="EFA27" s="2">
        <v>102931</v>
      </c>
      <c r="EFB27" s="2">
        <v>296610</v>
      </c>
      <c r="EFC27" s="2">
        <v>213016</v>
      </c>
      <c r="EFD27" s="2">
        <v>710454</v>
      </c>
      <c r="EFE27" s="2">
        <v>275368</v>
      </c>
      <c r="EFF27" s="2">
        <v>526301</v>
      </c>
      <c r="EFG27" s="2">
        <v>923024</v>
      </c>
      <c r="EFH27" s="2">
        <v>64102</v>
      </c>
      <c r="EFI27" s="2">
        <v>44978</v>
      </c>
      <c r="EFJ27" s="2">
        <v>52743</v>
      </c>
      <c r="EFK27" s="2">
        <v>345147</v>
      </c>
      <c r="EFL27" s="2">
        <v>403595</v>
      </c>
      <c r="EFM27" s="2">
        <v>231715</v>
      </c>
      <c r="EFN27" s="2">
        <v>831705</v>
      </c>
      <c r="EFO27" s="2">
        <v>791824</v>
      </c>
      <c r="EFP27" s="2">
        <v>270723</v>
      </c>
      <c r="EFQ27" s="2">
        <v>47876629</v>
      </c>
      <c r="EFR27" s="2">
        <v>576741</v>
      </c>
      <c r="EFS27" s="2">
        <v>643753</v>
      </c>
      <c r="EFT27" s="2">
        <v>347163</v>
      </c>
      <c r="EFU27" s="2">
        <v>442948</v>
      </c>
      <c r="EFV27" s="2">
        <v>751471</v>
      </c>
      <c r="EFW27" s="2">
        <v>341344</v>
      </c>
      <c r="EFX27" s="2">
        <v>765136</v>
      </c>
      <c r="EFY27" s="2">
        <v>700838</v>
      </c>
      <c r="EFZ27" s="2">
        <v>1195273</v>
      </c>
      <c r="EGA27" s="2">
        <v>1728931</v>
      </c>
      <c r="EGB27" s="2">
        <v>438654</v>
      </c>
      <c r="EGC27" s="2">
        <v>1387306</v>
      </c>
      <c r="EGD27" s="2">
        <v>3006271</v>
      </c>
      <c r="EGE27" s="2">
        <v>306709</v>
      </c>
      <c r="EGF27" s="2">
        <v>492287</v>
      </c>
      <c r="EGG27" s="2">
        <v>947030</v>
      </c>
      <c r="EGH27" s="2">
        <v>1339210</v>
      </c>
      <c r="EGI27" s="2">
        <v>180834</v>
      </c>
      <c r="EGJ27" s="2">
        <v>94016</v>
      </c>
      <c r="EGK27" s="2">
        <v>605078</v>
      </c>
      <c r="EGL27" s="2">
        <v>905264</v>
      </c>
      <c r="EGM27" s="2">
        <v>1582544</v>
      </c>
      <c r="EGN27" s="2">
        <v>27511000</v>
      </c>
      <c r="EGO27" s="2">
        <v>1000332</v>
      </c>
      <c r="EGP27" s="2">
        <v>765173</v>
      </c>
      <c r="EGQ27" s="2">
        <v>2438517</v>
      </c>
      <c r="EGR27" s="2">
        <v>334827</v>
      </c>
      <c r="EGS27" s="2">
        <v>238169</v>
      </c>
      <c r="EGT27" s="2">
        <v>5846398</v>
      </c>
      <c r="EGU27" s="2">
        <v>362692</v>
      </c>
      <c r="EGV27" s="2">
        <v>1430033</v>
      </c>
      <c r="EGW27" s="2">
        <v>433588</v>
      </c>
      <c r="EGX27" s="2">
        <v>56057</v>
      </c>
      <c r="EGY27" s="2">
        <v>93499</v>
      </c>
      <c r="EGZ27" s="2">
        <v>21412106</v>
      </c>
      <c r="EHA27" s="2">
        <v>11447584</v>
      </c>
      <c r="EHB27" s="2">
        <v>390483</v>
      </c>
      <c r="EHC27" s="2">
        <v>1739010</v>
      </c>
      <c r="EHD27" s="2">
        <v>431085</v>
      </c>
      <c r="EHE27" s="2">
        <v>2153646</v>
      </c>
      <c r="EHF27" s="2">
        <v>2070989</v>
      </c>
      <c r="EHG27" s="2">
        <v>2220314</v>
      </c>
      <c r="EHH27" s="2">
        <v>108159</v>
      </c>
      <c r="EHI27" s="2">
        <v>2799072</v>
      </c>
      <c r="EHJ27" s="2">
        <v>11248762</v>
      </c>
      <c r="EHK27" s="2">
        <v>958436</v>
      </c>
      <c r="EHL27" s="2">
        <v>1396543</v>
      </c>
      <c r="EHM27" s="2">
        <v>1126807</v>
      </c>
      <c r="EHN27" s="2">
        <v>44550553</v>
      </c>
      <c r="EHO27" s="2">
        <v>11913</v>
      </c>
      <c r="EHP27" s="2">
        <v>836816</v>
      </c>
      <c r="EHQ27" s="2">
        <v>642568</v>
      </c>
      <c r="EHR27" s="2">
        <v>361666</v>
      </c>
      <c r="EHS27" s="2">
        <v>5195432</v>
      </c>
      <c r="EHT27" s="2">
        <v>377080</v>
      </c>
      <c r="EHU27" s="2">
        <v>30135129</v>
      </c>
      <c r="EHV27" s="2">
        <v>329292</v>
      </c>
      <c r="EHW27" s="2">
        <v>432566</v>
      </c>
      <c r="EHX27" s="2">
        <v>854375</v>
      </c>
      <c r="EHY27" s="2">
        <v>534140</v>
      </c>
      <c r="EHZ27" s="2">
        <v>393273</v>
      </c>
      <c r="EIA27" s="2">
        <v>17376</v>
      </c>
      <c r="EIB27" s="2">
        <v>449762</v>
      </c>
      <c r="EIC27" s="2">
        <v>607713</v>
      </c>
      <c r="EID27" s="2">
        <v>94273</v>
      </c>
      <c r="EIE27" s="2">
        <v>200111</v>
      </c>
      <c r="EIF27" s="2">
        <v>1518248</v>
      </c>
      <c r="EIG27" s="2">
        <v>243851</v>
      </c>
      <c r="EIH27" s="2">
        <v>931907</v>
      </c>
      <c r="EII27" s="2">
        <v>1488423</v>
      </c>
      <c r="EIJ27" s="2">
        <v>1720644</v>
      </c>
      <c r="EIK27" s="2">
        <v>2646865</v>
      </c>
      <c r="EIL27" s="2">
        <v>669859</v>
      </c>
      <c r="EIM27" s="2">
        <v>419289</v>
      </c>
      <c r="EIN27" s="2">
        <v>1261636</v>
      </c>
      <c r="EIO27" s="2">
        <v>683195</v>
      </c>
      <c r="EIP27" s="2">
        <v>193616</v>
      </c>
      <c r="EIQ27" s="2">
        <v>589191</v>
      </c>
      <c r="EIR27" s="2">
        <v>2417710</v>
      </c>
      <c r="EIS27" s="2">
        <v>5829954</v>
      </c>
      <c r="EIT27" s="2">
        <v>583581</v>
      </c>
      <c r="EIU27" s="2">
        <v>79110</v>
      </c>
      <c r="EIV27" s="2">
        <v>637783</v>
      </c>
      <c r="EIW27" s="2">
        <v>2649097</v>
      </c>
      <c r="EIX27" s="2">
        <v>13655876</v>
      </c>
      <c r="EIY27" s="2">
        <v>4982428</v>
      </c>
      <c r="EIZ27" s="2">
        <v>2879867</v>
      </c>
      <c r="EJA27" s="2">
        <v>224421</v>
      </c>
      <c r="EJB27" s="2">
        <v>657944</v>
      </c>
      <c r="EJC27" s="2">
        <v>4540212</v>
      </c>
      <c r="EJD27" s="2">
        <v>615346</v>
      </c>
      <c r="EJE27" s="2">
        <v>509319034</v>
      </c>
      <c r="EJF27" s="2">
        <v>94681</v>
      </c>
      <c r="EJG27" s="2">
        <v>453340</v>
      </c>
      <c r="EJH27" s="2">
        <v>578812</v>
      </c>
      <c r="EJI27" s="2">
        <v>1877158</v>
      </c>
      <c r="EJJ27" s="2">
        <v>625918</v>
      </c>
      <c r="EJK27" s="2">
        <v>626708</v>
      </c>
      <c r="EJL27" s="2">
        <v>9069134</v>
      </c>
      <c r="EJM27" s="2">
        <v>38332</v>
      </c>
      <c r="EJN27" s="2">
        <v>231444</v>
      </c>
      <c r="EJO27" s="2">
        <v>272826</v>
      </c>
      <c r="EJP27" s="2">
        <v>148785</v>
      </c>
      <c r="EJQ27" s="2">
        <v>177269</v>
      </c>
      <c r="EJR27" s="2">
        <v>604532</v>
      </c>
      <c r="EJS27" s="2">
        <v>2305032</v>
      </c>
      <c r="EJT27" s="2">
        <v>331324</v>
      </c>
      <c r="EJU27" s="2">
        <v>583974</v>
      </c>
      <c r="EJV27" s="2">
        <v>389587</v>
      </c>
      <c r="EJW27" s="2">
        <v>1074336</v>
      </c>
      <c r="EJX27" s="2">
        <v>2566477</v>
      </c>
      <c r="EJY27" s="2">
        <v>69017</v>
      </c>
      <c r="EJZ27" s="2">
        <v>171524</v>
      </c>
      <c r="EKA27" s="2">
        <v>1012549</v>
      </c>
      <c r="EKB27" s="2">
        <v>812305</v>
      </c>
      <c r="EKC27" s="2">
        <v>207595</v>
      </c>
      <c r="EKD27" s="2">
        <v>465801</v>
      </c>
      <c r="EKE27" s="2">
        <v>647673</v>
      </c>
      <c r="EKF27" s="2">
        <v>20516</v>
      </c>
      <c r="EKG27" s="2">
        <v>209733</v>
      </c>
      <c r="EKH27" s="2">
        <v>449915</v>
      </c>
      <c r="EKI27" s="2">
        <v>62734</v>
      </c>
      <c r="EKJ27" s="2">
        <v>20898414</v>
      </c>
      <c r="EKK27" s="2">
        <v>167386</v>
      </c>
      <c r="EKL27" s="2">
        <v>49655</v>
      </c>
      <c r="EKM27" s="2">
        <v>401439</v>
      </c>
      <c r="EKN27" s="2">
        <v>7549920</v>
      </c>
      <c r="EKO27" s="2">
        <v>95643</v>
      </c>
      <c r="EKP27" s="2">
        <v>1444063</v>
      </c>
      <c r="EKQ27" s="2">
        <v>2244306</v>
      </c>
      <c r="EKR27" s="2">
        <v>323287</v>
      </c>
      <c r="EKS27" s="2">
        <v>165045</v>
      </c>
      <c r="EKT27" s="2">
        <v>590289</v>
      </c>
      <c r="EKU27" s="2">
        <v>58664000</v>
      </c>
      <c r="EKV27" s="2">
        <v>18986260</v>
      </c>
      <c r="EKW27" s="2">
        <v>222937</v>
      </c>
      <c r="EKX27" s="2">
        <v>11451534</v>
      </c>
      <c r="EKY27" s="2">
        <v>3211029</v>
      </c>
      <c r="EKZ27" s="2">
        <v>2830933</v>
      </c>
      <c r="ELA27" s="2">
        <v>2739263</v>
      </c>
      <c r="ELB27" s="2">
        <v>195371700</v>
      </c>
      <c r="ELC27" s="2">
        <v>14333</v>
      </c>
      <c r="ELD27" s="2">
        <v>490987</v>
      </c>
      <c r="ELE27" s="2">
        <v>6392335</v>
      </c>
      <c r="ELF27" s="2">
        <v>143091</v>
      </c>
      <c r="ELG27" s="2">
        <v>132513</v>
      </c>
      <c r="ELH27" s="2">
        <v>2003823</v>
      </c>
      <c r="ELI27" s="2">
        <v>756941</v>
      </c>
      <c r="ELJ27" s="2">
        <v>138233</v>
      </c>
      <c r="ELK27" s="2">
        <v>365100</v>
      </c>
      <c r="ELL27" s="2">
        <v>1475170</v>
      </c>
      <c r="ELM27" s="2">
        <v>289162</v>
      </c>
      <c r="ELN27" s="2">
        <v>823256</v>
      </c>
      <c r="ELO27" s="2">
        <v>184533</v>
      </c>
      <c r="ELP27" s="2">
        <v>751778</v>
      </c>
      <c r="ELQ27" s="2">
        <v>174237</v>
      </c>
      <c r="ELR27" s="2">
        <v>1075926</v>
      </c>
      <c r="ELS27" s="2">
        <v>2108419</v>
      </c>
      <c r="ELT27" s="2">
        <v>667985</v>
      </c>
      <c r="ELU27" s="2">
        <v>98804</v>
      </c>
      <c r="ELV27" s="2">
        <v>481114</v>
      </c>
      <c r="ELW27" s="2">
        <v>412909</v>
      </c>
      <c r="ELX27" s="2">
        <v>990351</v>
      </c>
      <c r="ELY27" s="2">
        <v>1941097</v>
      </c>
      <c r="ELZ27" s="2">
        <v>292057</v>
      </c>
      <c r="EMA27" s="2">
        <v>967904</v>
      </c>
      <c r="EMB27" s="2">
        <v>564717</v>
      </c>
      <c r="EMC27" s="2">
        <v>1033939</v>
      </c>
      <c r="EMD27" s="2">
        <v>39083</v>
      </c>
      <c r="EME27" s="2">
        <v>32473</v>
      </c>
      <c r="EMF27" s="2">
        <v>631024</v>
      </c>
      <c r="EMG27" s="2">
        <v>680468</v>
      </c>
      <c r="EMH27" s="2">
        <v>588414</v>
      </c>
      <c r="EMI27" s="2">
        <v>36710</v>
      </c>
      <c r="EMJ27" s="2">
        <v>126648</v>
      </c>
      <c r="EMK27" s="2">
        <v>1468859</v>
      </c>
      <c r="EML27" s="2">
        <v>1755283</v>
      </c>
      <c r="EMM27" s="2">
        <v>4054681</v>
      </c>
      <c r="EMN27" s="2">
        <v>139990</v>
      </c>
      <c r="EMO27" s="2">
        <v>403741</v>
      </c>
      <c r="EMP27" s="2">
        <v>556941</v>
      </c>
      <c r="EMQ27" s="2">
        <v>985767</v>
      </c>
      <c r="EMR27" s="2">
        <v>242153</v>
      </c>
      <c r="EMS27" s="2">
        <v>1808535</v>
      </c>
      <c r="EMT27" s="2">
        <v>412390</v>
      </c>
      <c r="EMU27" s="2">
        <v>25810670</v>
      </c>
      <c r="EMV27" s="2">
        <v>89046</v>
      </c>
      <c r="EMW27" s="2">
        <v>1132271</v>
      </c>
      <c r="EMX27" s="2">
        <v>1891753</v>
      </c>
      <c r="EMY27" s="2">
        <v>60444</v>
      </c>
      <c r="EMZ27" s="2">
        <v>26595</v>
      </c>
      <c r="ENA27" s="2">
        <v>319712</v>
      </c>
      <c r="ENB27" s="2">
        <v>1731869</v>
      </c>
      <c r="ENC27" s="2">
        <v>489255</v>
      </c>
      <c r="END27" s="2">
        <v>51641</v>
      </c>
      <c r="ENE27" s="2">
        <v>198349</v>
      </c>
      <c r="ENF27" s="2">
        <v>142093</v>
      </c>
      <c r="ENG27" s="2">
        <v>249517</v>
      </c>
      <c r="ENH27" s="2">
        <v>61326</v>
      </c>
      <c r="ENI27" s="2">
        <v>1397112</v>
      </c>
      <c r="ENJ27" s="2">
        <v>4358494</v>
      </c>
      <c r="ENK27" s="2">
        <v>103952</v>
      </c>
      <c r="ENL27" s="2">
        <v>155657</v>
      </c>
      <c r="ENM27" s="2">
        <v>246641</v>
      </c>
      <c r="ENN27" s="2">
        <v>20367</v>
      </c>
      <c r="ENO27" s="2">
        <v>72462</v>
      </c>
      <c r="ENP27" s="2">
        <v>4513934</v>
      </c>
      <c r="ENQ27" s="2">
        <v>2902666</v>
      </c>
      <c r="ENR27" s="2">
        <v>615981</v>
      </c>
      <c r="ENS27" s="2">
        <v>1666500</v>
      </c>
      <c r="ENT27" s="2">
        <v>462487</v>
      </c>
      <c r="ENU27" s="2">
        <v>397076</v>
      </c>
      <c r="ENV27" s="2">
        <v>3115445</v>
      </c>
      <c r="ENW27" s="2">
        <v>1482900</v>
      </c>
      <c r="ENX27" s="2">
        <v>128469</v>
      </c>
      <c r="ENY27" s="2">
        <v>59463</v>
      </c>
      <c r="ENZ27" s="2">
        <v>342032</v>
      </c>
      <c r="EOA27" s="2">
        <v>144220</v>
      </c>
      <c r="EOB27" s="2">
        <v>145407</v>
      </c>
      <c r="EOC27" s="2">
        <v>64997</v>
      </c>
      <c r="EOD27" s="2">
        <v>210951</v>
      </c>
      <c r="EOE27" s="2">
        <v>373721</v>
      </c>
      <c r="EOF27" s="2">
        <v>6611462</v>
      </c>
      <c r="EOG27" s="2">
        <v>927088</v>
      </c>
      <c r="EOH27" s="2">
        <v>1174209</v>
      </c>
      <c r="EOI27" s="2">
        <v>225598</v>
      </c>
      <c r="EOJ27" s="2">
        <v>756845</v>
      </c>
      <c r="EOK27" s="2">
        <v>42388</v>
      </c>
      <c r="EOL27" s="2">
        <v>306356</v>
      </c>
      <c r="EOM27" s="2">
        <v>318230</v>
      </c>
      <c r="EON27" s="2">
        <v>233817</v>
      </c>
      <c r="EOO27" s="2">
        <v>524230</v>
      </c>
      <c r="EOP27" s="2">
        <v>99677</v>
      </c>
      <c r="EOQ27" s="2">
        <v>78817</v>
      </c>
      <c r="EOR27" s="2">
        <v>58724</v>
      </c>
      <c r="EOS27" s="2">
        <v>8816146</v>
      </c>
      <c r="EOT27" s="2">
        <v>34076</v>
      </c>
      <c r="EOU27" s="2">
        <v>39926</v>
      </c>
      <c r="EOV27" s="2">
        <v>1951743</v>
      </c>
      <c r="EOW27" s="2">
        <v>26905</v>
      </c>
      <c r="EOX27" s="2">
        <v>57696</v>
      </c>
      <c r="EOY27" s="2">
        <v>164829</v>
      </c>
      <c r="EOZ27" s="2" t="s">
        <v>5</v>
      </c>
      <c r="EPA27" s="2">
        <v>72069</v>
      </c>
      <c r="EPB27" s="2">
        <v>581708</v>
      </c>
      <c r="EPC27" s="2">
        <v>1286651</v>
      </c>
      <c r="EPD27" s="2">
        <v>566093</v>
      </c>
      <c r="EPE27" s="2">
        <v>327808</v>
      </c>
      <c r="EPF27" s="2">
        <v>268879</v>
      </c>
      <c r="EPG27" s="2">
        <v>282172</v>
      </c>
      <c r="EPH27" s="2">
        <v>468087</v>
      </c>
      <c r="EPI27" s="2">
        <v>130483</v>
      </c>
      <c r="EPJ27" s="2">
        <v>127745</v>
      </c>
      <c r="EPK27" s="2">
        <v>212547</v>
      </c>
      <c r="EPL27" s="2">
        <v>226430</v>
      </c>
      <c r="EPM27" s="2">
        <v>1848657</v>
      </c>
      <c r="EPN27" s="2">
        <v>429730</v>
      </c>
      <c r="EPO27" s="2">
        <v>570966</v>
      </c>
      <c r="EPP27" s="2">
        <v>55027</v>
      </c>
      <c r="EPQ27" s="2">
        <v>1824038</v>
      </c>
      <c r="EPR27" s="2">
        <v>557019</v>
      </c>
      <c r="EPS27" s="2">
        <v>524032</v>
      </c>
      <c r="EPT27" s="2">
        <v>331359</v>
      </c>
      <c r="EPU27" s="2">
        <v>758604</v>
      </c>
      <c r="EPV27" s="2">
        <v>136774</v>
      </c>
      <c r="EPW27" s="2">
        <v>1620155</v>
      </c>
      <c r="EPX27" s="2">
        <v>766858</v>
      </c>
      <c r="EPY27" s="2">
        <v>1279035</v>
      </c>
      <c r="EPZ27" s="2">
        <v>266730</v>
      </c>
      <c r="EQA27" s="2">
        <v>343579</v>
      </c>
      <c r="EQB27" s="2">
        <v>1822002</v>
      </c>
      <c r="EQC27" s="2">
        <v>179593</v>
      </c>
      <c r="EQD27" s="2">
        <v>1488270</v>
      </c>
      <c r="EQE27" s="2">
        <v>382693</v>
      </c>
      <c r="EQF27" s="2">
        <v>2096354</v>
      </c>
      <c r="EQG27" s="2">
        <v>1067318</v>
      </c>
      <c r="EQH27" s="2">
        <v>304275</v>
      </c>
      <c r="EQI27" s="2">
        <v>286868</v>
      </c>
      <c r="EQJ27" s="2">
        <v>306933</v>
      </c>
      <c r="EQK27" s="2">
        <v>1345728</v>
      </c>
      <c r="EQL27" s="2">
        <v>1510495</v>
      </c>
      <c r="EQM27" s="2">
        <v>67256</v>
      </c>
      <c r="EQN27" s="2">
        <v>213233</v>
      </c>
      <c r="EQO27" s="2">
        <v>1073217</v>
      </c>
      <c r="EQP27" s="2">
        <v>704331</v>
      </c>
      <c r="EQQ27" s="2">
        <v>2479494</v>
      </c>
      <c r="EQR27" s="2">
        <v>820303</v>
      </c>
      <c r="EQS27" s="2">
        <v>193653</v>
      </c>
      <c r="EQT27" s="2">
        <v>699717</v>
      </c>
      <c r="EQU27" s="2">
        <v>204613</v>
      </c>
      <c r="EQV27" s="2">
        <v>1688398</v>
      </c>
      <c r="EQW27" s="2">
        <v>975604</v>
      </c>
      <c r="EQX27" s="2">
        <v>728387</v>
      </c>
      <c r="EQY27" s="2">
        <v>77269034</v>
      </c>
      <c r="EQZ27" s="2">
        <v>349053</v>
      </c>
      <c r="ERA27" s="2">
        <v>862276</v>
      </c>
      <c r="ERB27" s="2">
        <v>1401247</v>
      </c>
      <c r="ERC27" s="2">
        <v>1314040</v>
      </c>
      <c r="ERD27" s="2">
        <v>206936</v>
      </c>
      <c r="ERE27" s="2">
        <v>415707</v>
      </c>
      <c r="ERF27" s="2">
        <v>12286327</v>
      </c>
      <c r="ERG27" s="2">
        <v>211659</v>
      </c>
      <c r="ERH27" s="2">
        <v>179064</v>
      </c>
      <c r="ERI27" s="2">
        <v>126829</v>
      </c>
      <c r="ERJ27" s="2">
        <v>361471</v>
      </c>
      <c r="ERK27" s="2">
        <v>168580</v>
      </c>
      <c r="ERL27" s="2">
        <v>72274</v>
      </c>
      <c r="ERM27" s="2">
        <v>130571</v>
      </c>
      <c r="ERN27" s="2">
        <v>2681071</v>
      </c>
      <c r="ERO27" s="2">
        <v>242286</v>
      </c>
      <c r="ERP27" s="2">
        <v>1334896</v>
      </c>
      <c r="ERQ27" s="2">
        <v>898575</v>
      </c>
      <c r="ERR27" s="2">
        <v>498637</v>
      </c>
      <c r="ERS27" s="2">
        <v>83954</v>
      </c>
      <c r="ERT27" s="2">
        <v>831093</v>
      </c>
      <c r="ERU27" s="2">
        <v>192051</v>
      </c>
      <c r="ERV27" s="2">
        <v>709609</v>
      </c>
      <c r="ERW27" s="2">
        <v>506133</v>
      </c>
      <c r="ERX27" s="2">
        <v>1704512</v>
      </c>
      <c r="ERY27" s="2">
        <v>247662</v>
      </c>
      <c r="ERZ27" s="2">
        <v>273598</v>
      </c>
      <c r="ESA27" s="2">
        <v>1577709</v>
      </c>
      <c r="ESB27" s="2">
        <v>827695</v>
      </c>
      <c r="ESC27" s="2">
        <v>410397</v>
      </c>
      <c r="ESD27" s="2">
        <v>389111</v>
      </c>
      <c r="ESE27" s="2">
        <v>157290</v>
      </c>
      <c r="ESF27" s="2">
        <v>289043</v>
      </c>
      <c r="ESG27" s="2">
        <v>414305</v>
      </c>
      <c r="ESH27" s="2">
        <v>221451</v>
      </c>
      <c r="ESI27" s="2">
        <v>49789310</v>
      </c>
      <c r="ESJ27" s="2">
        <v>155993</v>
      </c>
      <c r="ESK27" s="2">
        <v>298521</v>
      </c>
      <c r="ESL27" s="2">
        <v>196752</v>
      </c>
      <c r="ESM27" s="2">
        <v>1381045</v>
      </c>
      <c r="ESN27" s="2">
        <v>374877</v>
      </c>
      <c r="ESO27" s="2">
        <v>4976378</v>
      </c>
      <c r="ESP27" s="2">
        <v>213268</v>
      </c>
      <c r="ESQ27" s="2">
        <v>3175056</v>
      </c>
      <c r="ESR27" s="2">
        <v>452037</v>
      </c>
      <c r="ESS27" s="2">
        <v>1027584</v>
      </c>
      <c r="EST27" s="2">
        <v>915824</v>
      </c>
      <c r="ESU27" s="2">
        <v>1004463</v>
      </c>
      <c r="ESV27" s="2">
        <v>206634</v>
      </c>
      <c r="ESW27" s="2">
        <v>110018</v>
      </c>
      <c r="ESX27" s="2">
        <v>867603</v>
      </c>
      <c r="ESY27" s="2">
        <v>615359</v>
      </c>
      <c r="ESZ27" s="2">
        <v>60788</v>
      </c>
      <c r="ETA27" s="2">
        <v>106141</v>
      </c>
      <c r="ETB27" s="2">
        <v>755172</v>
      </c>
      <c r="ETC27" s="2">
        <v>277864</v>
      </c>
      <c r="ETD27" s="2">
        <v>364618</v>
      </c>
      <c r="ETE27" s="2">
        <v>306428</v>
      </c>
      <c r="ETF27" s="2">
        <v>488148</v>
      </c>
      <c r="ETG27" s="2">
        <v>1198530</v>
      </c>
      <c r="ETH27" s="2">
        <v>159211</v>
      </c>
      <c r="ETI27" s="2">
        <v>224680</v>
      </c>
      <c r="ETJ27" s="2">
        <v>93331</v>
      </c>
      <c r="ETK27" s="2">
        <v>1419339</v>
      </c>
      <c r="ETL27" s="2">
        <v>353349</v>
      </c>
      <c r="ETM27" s="2">
        <v>480290</v>
      </c>
      <c r="ETN27" s="2">
        <v>5446702</v>
      </c>
      <c r="ETO27" s="2">
        <v>126688</v>
      </c>
      <c r="ETP27" s="2">
        <v>1318130</v>
      </c>
      <c r="ETQ27" s="2">
        <v>949727</v>
      </c>
      <c r="ETR27" s="2">
        <v>9336908</v>
      </c>
      <c r="ETS27" s="2">
        <v>584883</v>
      </c>
      <c r="ETT27" s="2">
        <v>1484908</v>
      </c>
      <c r="ETU27" s="2">
        <v>597242</v>
      </c>
      <c r="ETV27" s="2">
        <v>2413950</v>
      </c>
      <c r="ETW27" s="2">
        <v>2767552</v>
      </c>
      <c r="ETX27" s="2">
        <v>2567569</v>
      </c>
      <c r="ETY27" s="2">
        <v>2277444</v>
      </c>
      <c r="ETZ27" s="2">
        <v>631514</v>
      </c>
      <c r="EUA27" s="2">
        <v>46741</v>
      </c>
      <c r="EUB27" s="2">
        <v>282428</v>
      </c>
      <c r="EUC27" s="2">
        <v>78442</v>
      </c>
      <c r="EUD27" s="2">
        <v>283519</v>
      </c>
      <c r="EUE27" s="2">
        <v>89294</v>
      </c>
      <c r="EUF27" s="2">
        <v>2971780</v>
      </c>
      <c r="EUG27" s="2">
        <v>460717</v>
      </c>
      <c r="EUH27" s="2">
        <v>406189</v>
      </c>
      <c r="EUI27" s="2">
        <v>28989</v>
      </c>
      <c r="EUJ27" s="2">
        <v>90891</v>
      </c>
      <c r="EUK27" s="2">
        <v>260926</v>
      </c>
      <c r="EUL27" s="2">
        <v>734131</v>
      </c>
      <c r="EUM27" s="2" t="s">
        <v>5</v>
      </c>
      <c r="EUN27" s="2" t="s">
        <v>5</v>
      </c>
      <c r="EUO27" s="2">
        <v>142572</v>
      </c>
      <c r="EUP27" s="2">
        <v>532548</v>
      </c>
      <c r="EUQ27" s="2">
        <v>746656</v>
      </c>
      <c r="EUR27" s="2" t="s">
        <v>5</v>
      </c>
      <c r="EUS27" s="2">
        <v>1180652</v>
      </c>
      <c r="EUT27" s="2">
        <v>213032</v>
      </c>
      <c r="EUU27" s="2">
        <v>26642</v>
      </c>
      <c r="EUV27" s="2">
        <v>235719</v>
      </c>
      <c r="EUW27" s="2">
        <v>417641</v>
      </c>
      <c r="EUX27" s="2">
        <v>5547594</v>
      </c>
      <c r="EUY27" s="2">
        <v>629844</v>
      </c>
      <c r="EUZ27" s="2" t="s">
        <v>5</v>
      </c>
      <c r="EVA27" s="2">
        <v>137609</v>
      </c>
      <c r="EVB27" s="2">
        <v>258758</v>
      </c>
      <c r="EVC27" s="2">
        <v>216745</v>
      </c>
      <c r="EVD27" s="2">
        <v>1172050</v>
      </c>
      <c r="EVE27" s="2">
        <v>1280177</v>
      </c>
      <c r="EVF27" s="2">
        <v>250059500</v>
      </c>
      <c r="EVG27" s="2">
        <v>24407500</v>
      </c>
      <c r="EVH27" s="2">
        <v>9498686</v>
      </c>
      <c r="EVI27" s="2">
        <v>303652</v>
      </c>
      <c r="EVJ27" s="2">
        <v>883923</v>
      </c>
      <c r="EVK27" s="2">
        <v>743071</v>
      </c>
      <c r="EVL27" s="2">
        <v>474108</v>
      </c>
      <c r="EVM27" s="2">
        <v>249180</v>
      </c>
      <c r="EVN27" s="2">
        <v>122979</v>
      </c>
      <c r="EVO27" s="2">
        <v>605558</v>
      </c>
      <c r="EVP27" s="2">
        <v>90735</v>
      </c>
      <c r="EVQ27" s="2">
        <v>274660</v>
      </c>
      <c r="EVR27" s="2">
        <v>67179</v>
      </c>
      <c r="EVS27" s="2">
        <v>1824979</v>
      </c>
      <c r="EVT27" s="2">
        <v>1042403</v>
      </c>
      <c r="EVU27" s="2">
        <v>240838</v>
      </c>
      <c r="EVV27" s="2">
        <v>75341</v>
      </c>
      <c r="EVW27" s="2">
        <v>436694</v>
      </c>
      <c r="EVX27" s="2">
        <v>351475</v>
      </c>
      <c r="EVY27" s="2">
        <v>73758</v>
      </c>
      <c r="EVZ27" s="2">
        <v>187227</v>
      </c>
      <c r="EWA27" s="2">
        <v>64765</v>
      </c>
      <c r="EWB27" s="2">
        <v>4215991</v>
      </c>
      <c r="EWC27" s="2">
        <v>59990</v>
      </c>
      <c r="EWD27" s="2">
        <v>669614</v>
      </c>
      <c r="EWE27" s="2">
        <v>866999</v>
      </c>
      <c r="EWF27" s="2">
        <v>211603</v>
      </c>
      <c r="EWG27" s="2">
        <v>805069</v>
      </c>
      <c r="EWH27" s="2">
        <v>287356</v>
      </c>
      <c r="EWI27" s="2">
        <v>74035500</v>
      </c>
      <c r="EWJ27" s="2">
        <v>750327</v>
      </c>
      <c r="EWK27" s="2">
        <v>57375</v>
      </c>
      <c r="EWL27" s="2">
        <v>1514064</v>
      </c>
      <c r="EWM27" s="2">
        <v>299362</v>
      </c>
      <c r="EWN27" s="2">
        <v>112865</v>
      </c>
      <c r="EWO27" s="2">
        <v>288916</v>
      </c>
      <c r="EWP27" s="2">
        <v>646112</v>
      </c>
      <c r="EWQ27" s="2">
        <v>2315415</v>
      </c>
      <c r="EWR27" s="2">
        <v>1468010</v>
      </c>
      <c r="EWS27" s="2">
        <v>1998062</v>
      </c>
      <c r="EWT27" s="2">
        <v>328885</v>
      </c>
      <c r="EWU27" s="2">
        <v>51160</v>
      </c>
      <c r="EWV27" s="2">
        <v>219944</v>
      </c>
      <c r="EWW27" s="2">
        <v>128540</v>
      </c>
      <c r="EWX27" s="2">
        <v>1140112</v>
      </c>
      <c r="EWY27" s="2">
        <v>589302</v>
      </c>
      <c r="EWZ27" s="2">
        <v>399616</v>
      </c>
      <c r="EXA27" s="2">
        <v>2400121</v>
      </c>
      <c r="EXB27" s="2">
        <v>2071463</v>
      </c>
      <c r="EXC27" s="2">
        <v>145926</v>
      </c>
      <c r="EXD27" s="2">
        <v>218946</v>
      </c>
      <c r="EXE27" s="2">
        <v>163867</v>
      </c>
      <c r="EXF27" s="2">
        <v>343238</v>
      </c>
      <c r="EXG27" s="2">
        <v>450199</v>
      </c>
      <c r="EXH27" s="2">
        <v>111067</v>
      </c>
      <c r="EXI27" s="2">
        <v>645274</v>
      </c>
      <c r="EXJ27" s="2">
        <v>70412</v>
      </c>
      <c r="EXK27" s="2">
        <v>86927</v>
      </c>
      <c r="EXL27" s="2">
        <v>1005463</v>
      </c>
      <c r="EXM27" s="2" t="s">
        <v>5</v>
      </c>
      <c r="EXN27" s="2">
        <v>515321</v>
      </c>
      <c r="EXO27" s="2">
        <v>725795</v>
      </c>
      <c r="EXP27" s="2">
        <v>649305</v>
      </c>
      <c r="EXQ27" s="2">
        <v>60385</v>
      </c>
      <c r="EXR27" s="2">
        <v>551175</v>
      </c>
      <c r="EXS27" s="2">
        <v>13794111</v>
      </c>
      <c r="EXT27" s="2" t="s">
        <v>5</v>
      </c>
      <c r="EXU27" s="2">
        <v>785458</v>
      </c>
      <c r="EXV27" s="2">
        <v>1407386</v>
      </c>
      <c r="EXW27" s="2">
        <v>89238</v>
      </c>
      <c r="EXX27" s="2">
        <v>934554</v>
      </c>
      <c r="EXY27" s="2">
        <v>376125</v>
      </c>
      <c r="EXZ27" s="2">
        <v>161765</v>
      </c>
      <c r="EYA27" s="2">
        <v>255901</v>
      </c>
      <c r="EYB27" s="2">
        <v>1581320</v>
      </c>
      <c r="EYC27" s="2">
        <v>126682</v>
      </c>
      <c r="EYD27" s="2">
        <v>143163</v>
      </c>
      <c r="EYE27" s="2">
        <v>339144</v>
      </c>
      <c r="EYF27" s="2">
        <v>533713</v>
      </c>
      <c r="EYG27" s="2">
        <v>225555</v>
      </c>
      <c r="EYH27" s="2">
        <v>80153</v>
      </c>
      <c r="EYI27" s="2">
        <v>3903036</v>
      </c>
      <c r="EYJ27" s="2">
        <v>174550</v>
      </c>
      <c r="EYK27" s="2">
        <v>265584</v>
      </c>
      <c r="EYL27" s="2">
        <v>694271</v>
      </c>
      <c r="EYM27" s="2">
        <v>179001</v>
      </c>
      <c r="EYN27" s="2">
        <v>335169</v>
      </c>
      <c r="EYO27" s="2">
        <v>1703007</v>
      </c>
      <c r="EYP27" s="2">
        <v>134138</v>
      </c>
      <c r="EYQ27" s="2">
        <v>48715</v>
      </c>
      <c r="EYR27" s="2">
        <v>157529</v>
      </c>
      <c r="EYS27" s="2">
        <v>393114</v>
      </c>
      <c r="EYT27" s="2">
        <v>522686</v>
      </c>
      <c r="EYU27" s="2">
        <v>197863</v>
      </c>
      <c r="EYV27" s="2">
        <v>175013</v>
      </c>
      <c r="EYW27" s="2">
        <v>128803</v>
      </c>
      <c r="EYX27" s="2">
        <v>322610</v>
      </c>
      <c r="EYY27" s="2">
        <v>677566</v>
      </c>
      <c r="EYZ27" s="2">
        <v>194703</v>
      </c>
      <c r="EZA27" s="2">
        <v>74441</v>
      </c>
      <c r="EZB27" s="2" t="s">
        <v>5</v>
      </c>
      <c r="EZC27" s="2">
        <v>1867860</v>
      </c>
      <c r="EZD27" s="2">
        <v>1258057</v>
      </c>
      <c r="EZE27" s="2">
        <v>227001</v>
      </c>
      <c r="EZF27" s="2">
        <v>159284</v>
      </c>
      <c r="EZG27" s="2">
        <v>2311712</v>
      </c>
      <c r="EZH27" s="2">
        <v>1841562</v>
      </c>
      <c r="EZI27" s="2">
        <v>364261</v>
      </c>
      <c r="EZJ27" s="2">
        <v>248997</v>
      </c>
      <c r="EZK27" s="2">
        <v>909085</v>
      </c>
      <c r="EZL27" s="2">
        <v>49272092</v>
      </c>
      <c r="EZM27" s="2">
        <v>22939</v>
      </c>
      <c r="EZN27" s="2">
        <v>350091</v>
      </c>
      <c r="EZO27" s="2">
        <v>257202</v>
      </c>
      <c r="EZP27" s="2">
        <v>2120781</v>
      </c>
      <c r="EZQ27" s="2">
        <v>153813</v>
      </c>
      <c r="EZR27" s="2">
        <v>659467</v>
      </c>
      <c r="EZS27" s="2">
        <v>159759</v>
      </c>
      <c r="EZT27" s="2">
        <v>227534</v>
      </c>
      <c r="EZU27" s="2">
        <v>2962871</v>
      </c>
      <c r="EZV27" s="2">
        <v>531329</v>
      </c>
      <c r="EZW27" s="2">
        <v>748818</v>
      </c>
      <c r="EZX27" s="2">
        <v>68974</v>
      </c>
      <c r="EZY27" s="2">
        <v>114987</v>
      </c>
      <c r="EZZ27" s="2">
        <v>469368</v>
      </c>
      <c r="FAA27" s="2">
        <v>15507</v>
      </c>
      <c r="FAB27" s="2">
        <v>339359</v>
      </c>
      <c r="FAC27" s="2">
        <v>948741</v>
      </c>
      <c r="FAD27" s="2">
        <v>2204193</v>
      </c>
      <c r="FAE27" s="2" t="s">
        <v>5</v>
      </c>
      <c r="FAF27" s="2">
        <v>241507</v>
      </c>
      <c r="FAG27" s="2">
        <v>96133</v>
      </c>
      <c r="FAH27" s="2">
        <v>4210727</v>
      </c>
      <c r="FAI27" s="2">
        <v>471762</v>
      </c>
      <c r="FAJ27" s="2">
        <v>8890342</v>
      </c>
      <c r="FAK27" s="2">
        <v>275730</v>
      </c>
      <c r="FAL27" s="2">
        <v>4126686</v>
      </c>
      <c r="FAM27" s="2">
        <v>2604383</v>
      </c>
      <c r="FAN27" s="2">
        <v>130617</v>
      </c>
      <c r="FAO27" s="2">
        <v>90026</v>
      </c>
      <c r="FAP27" s="2">
        <v>982562</v>
      </c>
      <c r="FAQ27" s="2">
        <v>675903</v>
      </c>
      <c r="FAR27" s="2">
        <v>53988</v>
      </c>
      <c r="FAS27" s="2">
        <v>310284</v>
      </c>
      <c r="FAT27" s="2">
        <v>346719</v>
      </c>
      <c r="FAU27" s="2">
        <v>26455</v>
      </c>
      <c r="FAV27" s="2">
        <v>1109236</v>
      </c>
      <c r="FAW27" s="2">
        <v>457441</v>
      </c>
      <c r="FAX27" s="2">
        <v>293149</v>
      </c>
      <c r="FAY27" s="2">
        <v>97645</v>
      </c>
      <c r="FAZ27" s="2">
        <v>165974</v>
      </c>
      <c r="FBA27" s="2">
        <v>3098122</v>
      </c>
      <c r="FBB27" s="2">
        <v>51642</v>
      </c>
      <c r="FBC27" s="2">
        <v>1013119</v>
      </c>
      <c r="FBD27" s="2">
        <v>136693</v>
      </c>
      <c r="FBE27" s="2">
        <v>136368</v>
      </c>
      <c r="FBF27" s="2">
        <v>313020</v>
      </c>
      <c r="FBG27" s="2">
        <v>423216</v>
      </c>
      <c r="FBH27" s="2">
        <v>78729</v>
      </c>
      <c r="FBI27" s="2">
        <v>5435155</v>
      </c>
      <c r="FBJ27" s="2">
        <v>1574513</v>
      </c>
      <c r="FBK27" s="2">
        <v>218213</v>
      </c>
      <c r="FBL27" s="2" t="s">
        <v>5</v>
      </c>
      <c r="FBM27" s="2" t="s">
        <v>5</v>
      </c>
      <c r="FBN27" s="2">
        <v>226932</v>
      </c>
      <c r="FBO27" s="2">
        <v>520527</v>
      </c>
      <c r="FBP27" s="2">
        <v>892138</v>
      </c>
      <c r="FBQ27" s="2">
        <v>12671674</v>
      </c>
      <c r="FBR27" s="2">
        <v>147853</v>
      </c>
      <c r="FBS27" s="2">
        <v>1818639</v>
      </c>
      <c r="FBT27" s="2">
        <v>274479</v>
      </c>
      <c r="FBU27" s="2" t="s">
        <v>5</v>
      </c>
      <c r="FBV27" s="2">
        <v>297663</v>
      </c>
      <c r="FBW27" s="2">
        <v>65463</v>
      </c>
      <c r="FBX27" s="2">
        <v>1377201</v>
      </c>
      <c r="FBY27" s="2">
        <v>1080486</v>
      </c>
      <c r="FBZ27" s="2">
        <v>168916</v>
      </c>
      <c r="FCA27" s="2">
        <v>166823</v>
      </c>
      <c r="FCB27" s="2">
        <v>152423</v>
      </c>
      <c r="FCC27" s="2">
        <v>375293</v>
      </c>
      <c r="FCD27" s="2">
        <v>692630</v>
      </c>
      <c r="FCE27" s="2">
        <v>2542901</v>
      </c>
      <c r="FCF27" s="2">
        <v>879872</v>
      </c>
      <c r="FCG27" s="2">
        <v>12064126</v>
      </c>
      <c r="FCH27" s="2">
        <v>1049509</v>
      </c>
      <c r="FCI27" s="2">
        <v>126876</v>
      </c>
      <c r="FCJ27" s="2">
        <v>41770</v>
      </c>
      <c r="FCK27" s="2">
        <v>211329</v>
      </c>
      <c r="FCL27" s="2">
        <v>33940481</v>
      </c>
      <c r="FCM27" s="2">
        <v>959546</v>
      </c>
      <c r="FCN27" s="2">
        <v>1032337</v>
      </c>
      <c r="FCO27" s="2" t="s">
        <v>5</v>
      </c>
      <c r="FCP27" s="2">
        <v>45765</v>
      </c>
      <c r="FCQ27" s="2">
        <v>907662</v>
      </c>
      <c r="FCR27" s="2" t="s">
        <v>5</v>
      </c>
      <c r="FCS27" s="2">
        <v>647276</v>
      </c>
      <c r="FCT27" s="2">
        <v>192916</v>
      </c>
      <c r="FCU27" s="2">
        <v>778548</v>
      </c>
      <c r="FCV27" s="2">
        <v>129372</v>
      </c>
      <c r="FCW27" s="2">
        <v>304650</v>
      </c>
      <c r="FCX27" s="2">
        <v>893430</v>
      </c>
      <c r="FCY27" s="2">
        <v>1811776</v>
      </c>
      <c r="FCZ27" s="2">
        <v>398597</v>
      </c>
      <c r="FDA27" s="2">
        <v>7612592</v>
      </c>
      <c r="FDB27" s="2">
        <v>1219989</v>
      </c>
      <c r="FDC27" s="2">
        <v>532252</v>
      </c>
      <c r="FDD27" s="2">
        <v>703891</v>
      </c>
      <c r="FDE27" s="2">
        <v>1243485</v>
      </c>
      <c r="FDF27" s="2">
        <v>95206</v>
      </c>
      <c r="FDG27" s="2">
        <v>246404</v>
      </c>
      <c r="FDH27" s="2">
        <v>107720</v>
      </c>
      <c r="FDI27" s="2">
        <v>458525</v>
      </c>
      <c r="FDJ27" s="2">
        <v>2664296</v>
      </c>
      <c r="FDK27" s="2">
        <v>9720613</v>
      </c>
      <c r="FDL27" s="2">
        <v>98115</v>
      </c>
      <c r="FDM27" s="2">
        <v>259829</v>
      </c>
      <c r="FDN27" s="2">
        <v>7746343</v>
      </c>
      <c r="FDO27" s="2">
        <v>2493496</v>
      </c>
      <c r="FDP27" s="2">
        <v>913020</v>
      </c>
      <c r="FDQ27" s="2" t="s">
        <v>5</v>
      </c>
      <c r="FDR27" s="2">
        <v>5603234</v>
      </c>
      <c r="FDS27" s="2">
        <v>221386</v>
      </c>
      <c r="FDT27" s="2">
        <v>280544</v>
      </c>
      <c r="FDU27" s="2">
        <v>178922</v>
      </c>
      <c r="FDV27" s="2">
        <v>807712</v>
      </c>
      <c r="FDW27" s="2">
        <v>4191063</v>
      </c>
      <c r="FDX27" s="2">
        <v>30614095</v>
      </c>
      <c r="FDY27" s="2">
        <v>405867</v>
      </c>
      <c r="FDZ27" s="2">
        <v>1996831</v>
      </c>
      <c r="FEA27" s="2">
        <v>3067648</v>
      </c>
      <c r="FEB27" s="2">
        <v>149747</v>
      </c>
      <c r="FEC27" s="2">
        <v>2226327</v>
      </c>
      <c r="FED27" s="2">
        <v>688763</v>
      </c>
      <c r="FEE27" s="2">
        <v>209839</v>
      </c>
      <c r="FEF27" s="2">
        <v>896010</v>
      </c>
      <c r="FEG27" s="2">
        <v>889223</v>
      </c>
      <c r="FEH27" s="2">
        <v>133926</v>
      </c>
      <c r="FEI27" s="2">
        <v>822131</v>
      </c>
      <c r="FEJ27" s="2">
        <v>2376962</v>
      </c>
      <c r="FEK27" s="2">
        <v>2606470</v>
      </c>
      <c r="FEL27" s="2">
        <v>477480</v>
      </c>
      <c r="FEM27" s="2">
        <v>1205064</v>
      </c>
      <c r="FEN27" s="2">
        <v>388775</v>
      </c>
      <c r="FEO27" s="2">
        <v>298410</v>
      </c>
      <c r="FEP27" s="2">
        <v>2439660</v>
      </c>
      <c r="FEQ27" s="2">
        <v>133204</v>
      </c>
      <c r="FER27" s="2">
        <v>5540727</v>
      </c>
      <c r="FES27" s="2">
        <v>533608</v>
      </c>
      <c r="FET27" s="2">
        <v>45020</v>
      </c>
      <c r="FEU27" s="2">
        <v>149790</v>
      </c>
      <c r="FEV27" s="2">
        <v>142803</v>
      </c>
      <c r="FEW27" s="2">
        <v>465564</v>
      </c>
      <c r="FEX27" s="2">
        <v>125453</v>
      </c>
      <c r="FEY27" s="2">
        <v>201224</v>
      </c>
      <c r="FEZ27" s="2">
        <v>293507</v>
      </c>
      <c r="FFA27" s="2">
        <v>82217</v>
      </c>
      <c r="FFB27" s="2">
        <v>1255032</v>
      </c>
      <c r="FFC27" s="2">
        <v>236424</v>
      </c>
      <c r="FFD27" s="2">
        <v>109452</v>
      </c>
      <c r="FFE27" s="2">
        <v>333876</v>
      </c>
      <c r="FFF27" s="2">
        <v>171296</v>
      </c>
      <c r="FFG27" s="2">
        <v>104538</v>
      </c>
      <c r="FFH27" s="2">
        <v>40913</v>
      </c>
      <c r="FFI27" s="2">
        <v>574839</v>
      </c>
      <c r="FFJ27" s="2">
        <v>78072</v>
      </c>
      <c r="FFK27" s="2">
        <v>51380</v>
      </c>
      <c r="FFL27" s="2">
        <v>72037</v>
      </c>
      <c r="FFM27" s="2">
        <v>202037</v>
      </c>
      <c r="FFN27" s="2">
        <v>70148</v>
      </c>
      <c r="FFO27" s="2">
        <v>117179</v>
      </c>
      <c r="FFP27" s="2">
        <v>250590</v>
      </c>
      <c r="FFQ27" s="2">
        <v>1022250</v>
      </c>
      <c r="FFR27" s="2">
        <v>147926</v>
      </c>
      <c r="FFS27" s="2">
        <v>548333</v>
      </c>
      <c r="FFT27" s="2">
        <v>173285</v>
      </c>
      <c r="FFU27" s="2">
        <v>923020</v>
      </c>
      <c r="FFV27" s="2">
        <v>86445</v>
      </c>
      <c r="FFW27" s="2">
        <v>290611</v>
      </c>
      <c r="FFX27" s="2">
        <v>289827</v>
      </c>
      <c r="FFY27" s="2">
        <v>22481</v>
      </c>
      <c r="FFZ27" s="2">
        <v>455031</v>
      </c>
      <c r="FGA27" s="2">
        <v>912444</v>
      </c>
      <c r="FGB27" s="2">
        <v>542191</v>
      </c>
      <c r="FGC27" s="2">
        <v>45899</v>
      </c>
      <c r="FGD27" s="2">
        <v>137901</v>
      </c>
      <c r="FGE27" s="2">
        <v>620483</v>
      </c>
      <c r="FGF27" s="2">
        <v>413503</v>
      </c>
      <c r="FGG27" s="2">
        <v>223510</v>
      </c>
      <c r="FGH27" s="2">
        <v>135365</v>
      </c>
      <c r="FGI27" s="2">
        <v>89765</v>
      </c>
      <c r="FGJ27" s="2">
        <v>149639</v>
      </c>
      <c r="FGK27" s="2">
        <v>105792</v>
      </c>
      <c r="FGL27" s="2">
        <v>145304</v>
      </c>
      <c r="FGM27" s="2">
        <v>803301</v>
      </c>
      <c r="FGN27" s="2">
        <v>47898</v>
      </c>
      <c r="FGO27" s="2">
        <v>293569</v>
      </c>
      <c r="FGP27" s="2">
        <v>470694</v>
      </c>
      <c r="FGQ27" s="2">
        <v>406945</v>
      </c>
      <c r="FGR27" s="2">
        <v>434179</v>
      </c>
      <c r="FGS27" s="2">
        <v>107997</v>
      </c>
      <c r="FGT27" s="2">
        <v>396639</v>
      </c>
      <c r="FGU27" s="2">
        <v>262020</v>
      </c>
      <c r="FGV27" s="2">
        <v>305166</v>
      </c>
      <c r="FGW27" s="2">
        <v>193761</v>
      </c>
      <c r="FGX27" s="2">
        <v>566863</v>
      </c>
      <c r="FGY27" s="2">
        <v>58336</v>
      </c>
      <c r="FGZ27" s="2">
        <v>316250</v>
      </c>
      <c r="FHA27" s="2">
        <v>331035</v>
      </c>
      <c r="FHB27" s="2">
        <v>4714194</v>
      </c>
      <c r="FHC27" s="2">
        <v>3066144</v>
      </c>
      <c r="FHD27" s="2">
        <v>772988</v>
      </c>
      <c r="FHE27" s="2">
        <v>927743</v>
      </c>
      <c r="FHF27" s="2">
        <v>651162</v>
      </c>
      <c r="FHG27" s="2">
        <v>518787</v>
      </c>
      <c r="FHH27" s="2">
        <v>378749</v>
      </c>
      <c r="FHI27" s="2">
        <v>579129</v>
      </c>
      <c r="FHJ27" s="2">
        <v>778129</v>
      </c>
      <c r="FHK27" s="2">
        <v>1038166</v>
      </c>
      <c r="FHL27" s="2">
        <v>199300</v>
      </c>
      <c r="FHM27" s="2">
        <v>280756</v>
      </c>
      <c r="FHN27" s="2">
        <v>4488542</v>
      </c>
      <c r="FHO27" s="2">
        <v>4046928</v>
      </c>
      <c r="FHP27" s="2">
        <v>11673936</v>
      </c>
      <c r="FHQ27" s="2">
        <v>203087</v>
      </c>
      <c r="FHR27" s="2">
        <v>2345548</v>
      </c>
      <c r="FHS27" s="2">
        <v>1203479</v>
      </c>
      <c r="FHT27" s="2">
        <v>546825</v>
      </c>
      <c r="FHU27" s="2">
        <v>3974997</v>
      </c>
      <c r="FHV27" s="2">
        <v>2725398</v>
      </c>
      <c r="FHW27" s="2">
        <v>306305</v>
      </c>
      <c r="FHX27" s="2">
        <v>707976</v>
      </c>
      <c r="FHY27" s="2">
        <v>3046171</v>
      </c>
      <c r="FHZ27" s="2" t="s">
        <v>5</v>
      </c>
      <c r="FIA27" s="2">
        <v>8532211</v>
      </c>
      <c r="FIB27" s="2">
        <v>595907</v>
      </c>
      <c r="FIC27" s="2">
        <v>80531</v>
      </c>
      <c r="FID27" s="2">
        <v>70942</v>
      </c>
      <c r="FIE27" s="2">
        <v>166493500</v>
      </c>
      <c r="FIF27" s="2">
        <v>209056969</v>
      </c>
      <c r="FIG27" s="2">
        <v>3275754</v>
      </c>
      <c r="FIH27" s="2">
        <v>12527083</v>
      </c>
      <c r="FII27" s="2">
        <v>314206</v>
      </c>
      <c r="FIJ27" s="2">
        <v>3155331</v>
      </c>
      <c r="FIK27" s="2">
        <v>1069849</v>
      </c>
      <c r="FIL27" s="2">
        <v>4116075</v>
      </c>
      <c r="FIM27" s="2">
        <v>1994373</v>
      </c>
      <c r="FIN27" s="2">
        <v>13629693</v>
      </c>
      <c r="FIO27" s="2">
        <v>191843</v>
      </c>
      <c r="FIP27" s="2" t="s">
        <v>5</v>
      </c>
      <c r="FIQ27" s="2">
        <v>759286</v>
      </c>
      <c r="FIR27" s="2">
        <v>529803</v>
      </c>
      <c r="FIS27" s="2">
        <v>814723</v>
      </c>
      <c r="FIT27" s="2" t="s">
        <v>5</v>
      </c>
      <c r="FIU27" s="2" t="s">
        <v>5</v>
      </c>
      <c r="FIV27" s="2">
        <v>4149903</v>
      </c>
      <c r="FIW27" s="2">
        <v>68134</v>
      </c>
      <c r="FIX27" s="2">
        <v>109700</v>
      </c>
      <c r="FIY27" s="2">
        <v>10086725</v>
      </c>
      <c r="FIZ27" s="2">
        <v>11643</v>
      </c>
      <c r="FJA27" s="2">
        <v>2501958</v>
      </c>
      <c r="FJB27" s="2">
        <v>9418379</v>
      </c>
      <c r="FJC27" s="2">
        <v>372970</v>
      </c>
      <c r="FJD27" s="2">
        <v>234480000</v>
      </c>
      <c r="FJE27" s="2">
        <v>1728438</v>
      </c>
      <c r="FJF27" s="2" t="s">
        <v>5</v>
      </c>
      <c r="FJG27" s="2" t="s">
        <v>5</v>
      </c>
      <c r="FJH27" s="2">
        <v>18553000</v>
      </c>
      <c r="FJI27" s="2">
        <v>948317</v>
      </c>
      <c r="FJJ27" s="2" t="s">
        <v>5</v>
      </c>
      <c r="FJK27" s="2">
        <v>28540434</v>
      </c>
      <c r="FJL27" s="2">
        <v>33006245</v>
      </c>
      <c r="FJM27" s="2">
        <v>1053516</v>
      </c>
      <c r="FJN27" s="2">
        <v>2491043</v>
      </c>
      <c r="FJO27" s="2" t="s">
        <v>5</v>
      </c>
      <c r="FJP27" s="2">
        <v>3520213</v>
      </c>
      <c r="FJQ27" s="2">
        <v>118118000</v>
      </c>
      <c r="FJR27" s="2">
        <v>815878</v>
      </c>
      <c r="FJS27" s="2" t="s">
        <v>5</v>
      </c>
      <c r="FJT27" s="2">
        <v>1544118</v>
      </c>
      <c r="FJU27" s="2">
        <v>114010541</v>
      </c>
      <c r="FJV27" s="2">
        <v>150201</v>
      </c>
      <c r="FJW27" s="2">
        <v>227083</v>
      </c>
      <c r="FJX27" s="2">
        <v>1988371</v>
      </c>
      <c r="FJY27" s="2">
        <v>837293</v>
      </c>
      <c r="FJZ27" s="2">
        <v>7771709</v>
      </c>
      <c r="FKA27" s="2">
        <v>85339643</v>
      </c>
      <c r="FKB27" s="2">
        <v>34568182</v>
      </c>
      <c r="FKC27" s="2">
        <v>832638</v>
      </c>
      <c r="FKD27" s="2">
        <v>1852779</v>
      </c>
      <c r="FKE27" s="2">
        <v>951451</v>
      </c>
      <c r="FKF27" s="2">
        <v>1206756</v>
      </c>
      <c r="FKG27" s="2">
        <v>2585056</v>
      </c>
      <c r="FKH27" s="2">
        <v>7363759</v>
      </c>
      <c r="FKI27" s="2">
        <v>530579458</v>
      </c>
      <c r="FKJ27" s="2">
        <v>4665679</v>
      </c>
      <c r="FKK27" s="2">
        <v>1395997</v>
      </c>
      <c r="FKL27" s="2">
        <v>1518993</v>
      </c>
      <c r="FKM27" s="2">
        <v>2526084</v>
      </c>
      <c r="FKN27" s="2">
        <v>539083</v>
      </c>
      <c r="FKO27" s="2">
        <v>137318</v>
      </c>
      <c r="FKP27" s="2">
        <v>209301</v>
      </c>
      <c r="FKQ27" s="2" t="s">
        <v>5</v>
      </c>
      <c r="FKR27" s="2">
        <v>1244317</v>
      </c>
      <c r="FKS27" s="2">
        <v>86618</v>
      </c>
      <c r="FKT27" s="2">
        <v>175434</v>
      </c>
      <c r="FKU27" s="2">
        <v>1915402</v>
      </c>
      <c r="FKV27" s="2">
        <v>2847258</v>
      </c>
      <c r="FKW27" s="2">
        <v>975891</v>
      </c>
      <c r="FKX27" s="2">
        <v>376798</v>
      </c>
      <c r="FKY27" s="2">
        <v>2180687</v>
      </c>
      <c r="FKZ27" s="2">
        <v>183480</v>
      </c>
      <c r="FLA27" s="2">
        <v>78005</v>
      </c>
      <c r="FLB27" s="2">
        <v>2236520</v>
      </c>
      <c r="FLC27" s="2">
        <v>257271</v>
      </c>
      <c r="FLD27" s="2">
        <v>331027</v>
      </c>
      <c r="FLE27" s="2">
        <v>325258</v>
      </c>
      <c r="FLF27" s="2">
        <v>2036342</v>
      </c>
      <c r="FLG27" s="2">
        <v>30575</v>
      </c>
      <c r="FLH27" s="2">
        <v>86723</v>
      </c>
      <c r="FLI27" s="2">
        <v>152782</v>
      </c>
      <c r="FLJ27" s="2">
        <v>203952</v>
      </c>
      <c r="FLK27" s="2">
        <v>857237</v>
      </c>
      <c r="FLL27" s="2">
        <v>726116</v>
      </c>
      <c r="FLM27" s="2">
        <v>1435923</v>
      </c>
      <c r="FLN27" s="2">
        <v>6323</v>
      </c>
      <c r="FLO27" s="2">
        <v>332303</v>
      </c>
      <c r="FLP27" s="2">
        <v>461165</v>
      </c>
      <c r="FLQ27" s="2" t="s">
        <v>5</v>
      </c>
      <c r="FLR27" s="2">
        <v>477489</v>
      </c>
      <c r="FLS27" s="2">
        <v>1170935</v>
      </c>
      <c r="FLT27" s="2">
        <v>200515</v>
      </c>
      <c r="FLU27" s="2">
        <v>567359</v>
      </c>
      <c r="FLV27" s="2">
        <v>633775</v>
      </c>
      <c r="FLW27" s="2">
        <v>53064</v>
      </c>
      <c r="FLX27" s="2">
        <v>342206</v>
      </c>
      <c r="FLY27" s="2">
        <v>3801396</v>
      </c>
      <c r="FLZ27" s="2">
        <v>1039164</v>
      </c>
      <c r="FMA27" s="2">
        <v>1759965</v>
      </c>
      <c r="FMB27" s="2">
        <v>1347163</v>
      </c>
      <c r="FMC27" s="2">
        <v>16341332</v>
      </c>
      <c r="FMD27" s="2">
        <v>487372</v>
      </c>
      <c r="FME27" s="2">
        <v>996288</v>
      </c>
      <c r="FMF27" s="2">
        <v>29576634</v>
      </c>
      <c r="FMG27" s="2">
        <v>1565488</v>
      </c>
      <c r="FMH27" s="2">
        <v>509162</v>
      </c>
      <c r="FMI27" s="2">
        <v>263498</v>
      </c>
      <c r="FMJ27" s="2">
        <v>268561</v>
      </c>
      <c r="FMK27" s="2">
        <v>1140754</v>
      </c>
      <c r="FML27" s="2">
        <v>84193</v>
      </c>
      <c r="FMM27" s="2">
        <v>938067</v>
      </c>
      <c r="FMN27" s="2">
        <v>523219</v>
      </c>
      <c r="FMO27" s="2">
        <v>1486934</v>
      </c>
      <c r="FMP27" s="2">
        <v>817294</v>
      </c>
      <c r="FMQ27" s="2">
        <v>361403</v>
      </c>
      <c r="FMR27" s="2">
        <v>596699</v>
      </c>
      <c r="FMS27" s="2">
        <v>1502112</v>
      </c>
      <c r="FMT27" s="2">
        <v>236006</v>
      </c>
      <c r="FMU27" s="2">
        <v>2994698</v>
      </c>
      <c r="FMV27" s="2">
        <v>640674</v>
      </c>
      <c r="FMW27" s="2">
        <v>1146870</v>
      </c>
      <c r="FMX27" s="2">
        <v>15154236</v>
      </c>
      <c r="FMY27" s="2">
        <v>2087528</v>
      </c>
      <c r="FMZ27" s="2">
        <v>4352827</v>
      </c>
      <c r="FNA27" s="2">
        <v>628724</v>
      </c>
      <c r="FNB27" s="2">
        <v>626013</v>
      </c>
      <c r="FNC27" s="2">
        <v>67965</v>
      </c>
      <c r="FND27" s="2">
        <v>47881</v>
      </c>
      <c r="FNE27" s="2">
        <v>2068450</v>
      </c>
      <c r="FNF27" s="2">
        <v>6357883</v>
      </c>
      <c r="FNG27" s="2">
        <v>7383756</v>
      </c>
      <c r="FNH27" s="2">
        <v>1570565</v>
      </c>
      <c r="FNI27" s="2">
        <v>62813</v>
      </c>
      <c r="FNJ27" s="2">
        <v>189490</v>
      </c>
      <c r="FNK27" s="2">
        <v>787688</v>
      </c>
      <c r="FNL27" s="2" t="s">
        <v>5</v>
      </c>
      <c r="FNM27" s="2">
        <v>935440</v>
      </c>
      <c r="FNN27" s="2">
        <v>333378</v>
      </c>
      <c r="FNO27" s="2">
        <v>2342565</v>
      </c>
      <c r="FNP27" s="2">
        <v>84057</v>
      </c>
      <c r="FNQ27" s="2">
        <v>259970</v>
      </c>
      <c r="FNR27" s="2">
        <v>1416635</v>
      </c>
      <c r="FNS27" s="2">
        <v>588513</v>
      </c>
      <c r="FNT27" s="2">
        <v>919811</v>
      </c>
      <c r="FNU27" s="2">
        <v>42547</v>
      </c>
      <c r="FNV27" s="2">
        <v>1015051</v>
      </c>
      <c r="FNW27" s="2">
        <v>211102</v>
      </c>
      <c r="FNX27" s="2" t="s">
        <v>5</v>
      </c>
      <c r="FNY27" s="2">
        <v>1861011</v>
      </c>
      <c r="FNZ27" s="2">
        <v>68414</v>
      </c>
      <c r="FOA27" s="2">
        <v>408188</v>
      </c>
      <c r="FOB27" s="2">
        <v>25358565</v>
      </c>
      <c r="FOC27" s="2">
        <v>10311357</v>
      </c>
      <c r="FOD27" s="2">
        <v>1887873</v>
      </c>
      <c r="FOE27" s="2">
        <v>619488</v>
      </c>
      <c r="FOF27" s="2">
        <v>225962</v>
      </c>
      <c r="FOG27" s="2">
        <v>188128</v>
      </c>
      <c r="FOH27" s="2">
        <v>410992</v>
      </c>
      <c r="FOI27" s="2">
        <v>40081223</v>
      </c>
      <c r="FOJ27" s="2">
        <v>26352</v>
      </c>
      <c r="FOK27" s="2">
        <v>190271</v>
      </c>
      <c r="FOL27" s="2">
        <v>4016288</v>
      </c>
      <c r="FOM27" s="2">
        <v>2464504</v>
      </c>
      <c r="FON27" s="2">
        <v>324153</v>
      </c>
      <c r="FOO27" s="2">
        <v>123785</v>
      </c>
      <c r="FOP27" s="2">
        <v>428134</v>
      </c>
      <c r="FOQ27" s="2">
        <v>671458</v>
      </c>
      <c r="FOR27" s="2">
        <v>397676</v>
      </c>
      <c r="FOS27" s="2">
        <v>200288</v>
      </c>
      <c r="FOT27" s="2">
        <v>76214</v>
      </c>
      <c r="FOU27" s="2">
        <v>633219</v>
      </c>
      <c r="FOV27" s="2">
        <v>716397</v>
      </c>
      <c r="FOW27" s="2">
        <v>974690</v>
      </c>
      <c r="FOX27" s="2">
        <v>1354656</v>
      </c>
      <c r="FOY27" s="2">
        <v>117189</v>
      </c>
      <c r="FOZ27" s="2">
        <v>522407</v>
      </c>
      <c r="FPA27" s="2">
        <v>289567</v>
      </c>
      <c r="FPB27" s="2">
        <v>103745</v>
      </c>
      <c r="FPC27" s="2">
        <v>97368</v>
      </c>
      <c r="FPD27" s="2">
        <v>418377</v>
      </c>
      <c r="FPE27" s="2">
        <v>141937</v>
      </c>
      <c r="FPF27" s="2">
        <v>113495</v>
      </c>
      <c r="FPG27" s="2">
        <v>170330</v>
      </c>
      <c r="FPH27" s="2">
        <v>613587</v>
      </c>
      <c r="FPI27" s="2">
        <v>673249</v>
      </c>
      <c r="FPJ27" s="2">
        <v>1073211</v>
      </c>
      <c r="FPK27" s="2">
        <v>1655881</v>
      </c>
      <c r="FPL27" s="2">
        <v>313502</v>
      </c>
      <c r="FPM27" s="2">
        <v>226228</v>
      </c>
      <c r="FPN27" s="2">
        <v>457056</v>
      </c>
      <c r="FPO27" s="2">
        <v>661413</v>
      </c>
      <c r="FPP27" s="2">
        <v>303943</v>
      </c>
      <c r="FPQ27" s="2">
        <v>326099</v>
      </c>
      <c r="FPR27" s="2">
        <v>217181</v>
      </c>
      <c r="FPS27" s="2">
        <v>255797</v>
      </c>
      <c r="FPT27" s="2">
        <v>21319</v>
      </c>
      <c r="FPU27" s="2">
        <v>206246</v>
      </c>
      <c r="FPV27" s="2">
        <v>98177</v>
      </c>
      <c r="FPW27" s="2">
        <v>624258</v>
      </c>
      <c r="FPX27" s="2">
        <v>609875</v>
      </c>
      <c r="FPY27" s="2">
        <v>556217</v>
      </c>
      <c r="FPZ27" s="2">
        <v>201086</v>
      </c>
      <c r="FQA27" s="2">
        <v>291680</v>
      </c>
      <c r="FQB27" s="2">
        <v>730071</v>
      </c>
      <c r="FQC27" s="2">
        <v>789080</v>
      </c>
      <c r="FQD27" s="2">
        <v>266102</v>
      </c>
      <c r="FQE27" s="2">
        <v>233937</v>
      </c>
      <c r="FQF27" s="2">
        <v>169903</v>
      </c>
      <c r="FQG27" s="2">
        <v>232156</v>
      </c>
      <c r="FQH27" s="2">
        <v>631735</v>
      </c>
      <c r="FQI27" s="2">
        <v>412648</v>
      </c>
      <c r="FQJ27" s="2">
        <v>3769391</v>
      </c>
      <c r="FQK27" s="2">
        <v>475385</v>
      </c>
      <c r="FQL27" s="2">
        <v>155844</v>
      </c>
      <c r="FQM27" s="2">
        <v>266218</v>
      </c>
      <c r="FQN27" s="2">
        <v>27424</v>
      </c>
      <c r="FQO27" s="2">
        <v>309225</v>
      </c>
      <c r="FQP27" s="2">
        <v>496466</v>
      </c>
      <c r="FQQ27" s="2">
        <v>378797</v>
      </c>
      <c r="FQR27" s="2">
        <v>653887</v>
      </c>
      <c r="FQS27" s="2">
        <v>1034729</v>
      </c>
      <c r="FQT27" s="2">
        <v>359446</v>
      </c>
      <c r="FQU27" s="2">
        <v>974817</v>
      </c>
      <c r="FQV27" s="2">
        <v>159443</v>
      </c>
      <c r="FQW27" s="2">
        <v>147843</v>
      </c>
      <c r="FQX27" s="2">
        <v>102101</v>
      </c>
      <c r="FQY27" s="2">
        <v>763409</v>
      </c>
      <c r="FQZ27" s="2">
        <v>40743</v>
      </c>
      <c r="FRA27" s="2">
        <v>1462623</v>
      </c>
      <c r="FRB27" s="2">
        <v>77847</v>
      </c>
      <c r="FRC27" s="2">
        <v>1914343</v>
      </c>
      <c r="FRD27" s="2">
        <v>80607</v>
      </c>
      <c r="FRE27" s="2">
        <v>258421</v>
      </c>
      <c r="FRF27" s="2">
        <v>776948</v>
      </c>
      <c r="FRG27" s="2">
        <v>4164870</v>
      </c>
      <c r="FRH27" s="2">
        <v>6516414</v>
      </c>
      <c r="FRI27" s="2">
        <v>88141</v>
      </c>
      <c r="FRJ27" s="2">
        <v>85775</v>
      </c>
      <c r="FRK27" s="2">
        <v>2930014</v>
      </c>
      <c r="FRL27" s="2">
        <v>271899</v>
      </c>
      <c r="FRM27" s="2">
        <v>220388</v>
      </c>
      <c r="FRN27" s="2">
        <v>72428</v>
      </c>
      <c r="FRO27" s="2">
        <v>484881</v>
      </c>
      <c r="FRP27" s="2">
        <v>2018977</v>
      </c>
      <c r="FRQ27" s="2">
        <v>2867247</v>
      </c>
      <c r="FRR27" s="2">
        <v>266421</v>
      </c>
      <c r="FRS27" s="2">
        <v>8127391</v>
      </c>
      <c r="FRT27" s="2">
        <v>2365067</v>
      </c>
      <c r="FRU27" s="2">
        <v>289887</v>
      </c>
      <c r="FRV27" s="2">
        <v>496058</v>
      </c>
      <c r="FRW27" s="2">
        <v>456948</v>
      </c>
      <c r="FRX27" s="2">
        <v>126760</v>
      </c>
      <c r="FRY27" s="2">
        <v>2182257</v>
      </c>
      <c r="FRZ27" s="2">
        <v>373508</v>
      </c>
      <c r="FSA27" s="2">
        <v>208917</v>
      </c>
      <c r="FSB27" s="2">
        <v>73729</v>
      </c>
      <c r="FSC27" s="2">
        <v>265704</v>
      </c>
      <c r="FSD27" s="2">
        <v>365772</v>
      </c>
      <c r="FSE27" s="2">
        <v>902885</v>
      </c>
      <c r="FSF27" s="2">
        <v>1438736</v>
      </c>
      <c r="FSG27" s="2">
        <v>288170</v>
      </c>
      <c r="FSH27" s="2">
        <v>249241</v>
      </c>
      <c r="FSI27" s="2">
        <v>519119</v>
      </c>
      <c r="FSJ27" s="2">
        <v>553462</v>
      </c>
      <c r="FSK27" s="2">
        <v>906155</v>
      </c>
      <c r="FSL27" s="2">
        <v>567592</v>
      </c>
      <c r="FSM27" s="2">
        <v>107497</v>
      </c>
      <c r="FSN27" s="2">
        <v>1002569</v>
      </c>
      <c r="FSO27" s="2">
        <v>133165</v>
      </c>
      <c r="FSP27" s="2">
        <v>724877</v>
      </c>
      <c r="FSQ27" s="2">
        <v>221154</v>
      </c>
      <c r="FSR27" s="2">
        <v>941104</v>
      </c>
      <c r="FSS27" s="2">
        <v>127688</v>
      </c>
      <c r="FST27" s="2">
        <v>340728</v>
      </c>
      <c r="FSU27" s="2">
        <v>398233</v>
      </c>
      <c r="FSV27" s="2">
        <v>481437</v>
      </c>
      <c r="FSW27" s="2">
        <v>470970</v>
      </c>
      <c r="FSX27" s="2">
        <v>286267</v>
      </c>
      <c r="FSY27" s="2">
        <v>146007</v>
      </c>
      <c r="FSZ27" s="2">
        <v>347068</v>
      </c>
      <c r="FTA27" s="2">
        <v>87848</v>
      </c>
      <c r="FTB27" s="2">
        <v>341913</v>
      </c>
      <c r="FTC27" s="2">
        <v>228301</v>
      </c>
      <c r="FTD27" s="2">
        <v>159674</v>
      </c>
      <c r="FTE27" s="2">
        <v>730273</v>
      </c>
      <c r="FTF27" s="2">
        <v>310876</v>
      </c>
      <c r="FTG27" s="2">
        <v>936314</v>
      </c>
      <c r="FTH27" s="2">
        <v>241423</v>
      </c>
      <c r="FTI27" s="2">
        <v>1443626</v>
      </c>
      <c r="FTJ27" s="2">
        <v>346594</v>
      </c>
      <c r="FTK27" s="2">
        <v>319706</v>
      </c>
      <c r="FTL27" s="2">
        <v>678463</v>
      </c>
      <c r="FTM27" s="2">
        <v>94966</v>
      </c>
      <c r="FTN27" s="2">
        <v>693926</v>
      </c>
      <c r="FTO27" s="2">
        <v>1457197</v>
      </c>
      <c r="FTP27" s="2">
        <v>134560</v>
      </c>
      <c r="FTQ27" s="2">
        <v>916192</v>
      </c>
      <c r="FTR27" s="2">
        <v>187734</v>
      </c>
      <c r="FTS27" s="2">
        <v>668493</v>
      </c>
      <c r="FTT27" s="2">
        <v>11369</v>
      </c>
      <c r="FTU27" s="2">
        <v>4124556</v>
      </c>
      <c r="FTV27" s="2">
        <v>1737733</v>
      </c>
      <c r="FTW27" s="2">
        <v>110721</v>
      </c>
      <c r="FTX27" s="2">
        <v>603627</v>
      </c>
      <c r="FTY27" s="2">
        <v>147503</v>
      </c>
      <c r="FTZ27" s="2">
        <v>2116946</v>
      </c>
      <c r="FUA27" s="2">
        <v>1453839</v>
      </c>
      <c r="FUB27" s="2">
        <v>322650</v>
      </c>
      <c r="FUC27" s="2">
        <v>350132</v>
      </c>
      <c r="FUD27" s="2">
        <v>768533</v>
      </c>
      <c r="FUE27" s="2">
        <v>320907</v>
      </c>
      <c r="FUF27" s="2">
        <v>461258</v>
      </c>
      <c r="FUG27" s="2">
        <v>629725</v>
      </c>
      <c r="FUH27" s="2">
        <v>888113</v>
      </c>
      <c r="FUI27" s="2" t="s">
        <v>5</v>
      </c>
      <c r="FUJ27" s="2">
        <v>212488</v>
      </c>
      <c r="FUK27" s="2">
        <v>191567</v>
      </c>
      <c r="FUL27" s="2">
        <v>216648</v>
      </c>
      <c r="FUM27" s="2">
        <v>48865</v>
      </c>
      <c r="FUN27" s="2">
        <v>646387</v>
      </c>
      <c r="FUO27" s="2">
        <v>6112692</v>
      </c>
      <c r="FUP27" s="2">
        <v>129313</v>
      </c>
      <c r="FUQ27" s="2">
        <v>954459</v>
      </c>
      <c r="FUR27" s="2">
        <v>653225</v>
      </c>
      <c r="FUS27" s="2">
        <v>318172</v>
      </c>
      <c r="FUT27" s="2">
        <v>226829</v>
      </c>
      <c r="FUU27" s="2">
        <v>361600</v>
      </c>
      <c r="FUV27" s="2">
        <v>24681</v>
      </c>
      <c r="FUW27" s="2">
        <v>153052</v>
      </c>
      <c r="FUX27" s="2">
        <v>251111</v>
      </c>
      <c r="FUY27" s="2">
        <v>196735</v>
      </c>
      <c r="FUZ27" s="2">
        <v>354127</v>
      </c>
      <c r="FVA27" s="2">
        <v>136366</v>
      </c>
      <c r="FVB27" s="2">
        <v>489879</v>
      </c>
      <c r="FVC27" s="2">
        <v>534852</v>
      </c>
      <c r="FVD27" s="2">
        <v>529767</v>
      </c>
      <c r="FVE27" s="2">
        <v>356963</v>
      </c>
      <c r="FVF27" s="2">
        <v>346874</v>
      </c>
      <c r="FVG27" s="2">
        <v>63400</v>
      </c>
      <c r="FVH27" s="2">
        <v>198747</v>
      </c>
      <c r="FVI27" s="2">
        <v>2856936</v>
      </c>
      <c r="FVJ27" s="2">
        <v>758398</v>
      </c>
      <c r="FVK27" s="2">
        <v>166670</v>
      </c>
      <c r="FVL27" s="2">
        <v>650982</v>
      </c>
      <c r="FVM27" s="2">
        <v>5679</v>
      </c>
      <c r="FVN27" s="2">
        <v>335186</v>
      </c>
      <c r="FVO27" s="2">
        <v>278807</v>
      </c>
      <c r="FVP27" s="2">
        <v>152436</v>
      </c>
      <c r="FVQ27" s="2">
        <v>75042</v>
      </c>
      <c r="FVR27" s="2">
        <v>112951</v>
      </c>
      <c r="FVS27" s="2">
        <v>150549</v>
      </c>
      <c r="FVT27" s="2">
        <v>70382</v>
      </c>
      <c r="FVU27" s="2">
        <v>591003</v>
      </c>
      <c r="FVV27" s="2">
        <v>420022</v>
      </c>
      <c r="FVW27" s="2">
        <v>24534613</v>
      </c>
      <c r="FVX27" s="2">
        <v>299827</v>
      </c>
      <c r="FVY27" s="2">
        <v>131919</v>
      </c>
      <c r="FVZ27" s="2">
        <v>207705</v>
      </c>
      <c r="FWA27" s="2">
        <v>190622</v>
      </c>
      <c r="FWB27" s="2">
        <v>17042</v>
      </c>
      <c r="FWC27" s="2">
        <v>345055</v>
      </c>
      <c r="FWD27" s="2">
        <v>190884</v>
      </c>
      <c r="FWE27" s="2">
        <v>195652</v>
      </c>
      <c r="FWF27" s="2">
        <v>32976</v>
      </c>
      <c r="FWG27" s="2">
        <v>46185</v>
      </c>
      <c r="FWH27" s="2">
        <v>31266</v>
      </c>
      <c r="FWI27" s="2">
        <v>600469</v>
      </c>
      <c r="FWJ27" s="2">
        <v>606288</v>
      </c>
      <c r="FWK27" s="2">
        <v>813502</v>
      </c>
      <c r="FWL27" s="2">
        <v>1065329</v>
      </c>
      <c r="FWM27" s="2">
        <v>499760</v>
      </c>
      <c r="FWN27" s="2">
        <v>1259203</v>
      </c>
      <c r="FWO27" s="2">
        <v>734137</v>
      </c>
      <c r="FWP27" s="2">
        <v>268472</v>
      </c>
      <c r="FWQ27" s="2">
        <v>376299</v>
      </c>
      <c r="FWR27" s="2">
        <v>420258</v>
      </c>
      <c r="FWS27" s="2">
        <v>88394</v>
      </c>
      <c r="FWT27" s="2">
        <v>82915</v>
      </c>
      <c r="FWU27" s="2">
        <v>258410</v>
      </c>
      <c r="FWV27" s="2">
        <v>389426</v>
      </c>
      <c r="FWW27" s="2">
        <v>1020391</v>
      </c>
      <c r="FWX27" s="2">
        <v>220392</v>
      </c>
      <c r="FWY27" s="2">
        <v>325478</v>
      </c>
      <c r="FWZ27" s="2">
        <v>237148</v>
      </c>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row>
    <row r="28" spans="1:4953" x14ac:dyDescent="0.25">
      <c r="A28">
        <v>25</v>
      </c>
      <c r="B28" s="8" t="s">
        <v>5565</v>
      </c>
      <c r="C28" s="25">
        <v>230922</v>
      </c>
      <c r="D28" t="str">
        <f t="shared" si="0"/>
        <v>2025Q2</v>
      </c>
      <c r="E28" s="4">
        <v>1.73</v>
      </c>
      <c r="F28" s="4">
        <v>0.96</v>
      </c>
      <c r="G28" s="4">
        <v>1.49</v>
      </c>
      <c r="H28" s="4">
        <v>0.84</v>
      </c>
      <c r="I28" s="4">
        <v>1.59</v>
      </c>
      <c r="J28" s="3">
        <v>5.69</v>
      </c>
      <c r="K28" s="3">
        <v>1.17</v>
      </c>
      <c r="L28" s="3">
        <v>1.23</v>
      </c>
      <c r="M28" s="3">
        <v>0.75</v>
      </c>
      <c r="N28" s="3">
        <v>1.1000000000000001</v>
      </c>
      <c r="O28" s="3">
        <v>-0.25</v>
      </c>
      <c r="P28" s="3">
        <v>0.5</v>
      </c>
      <c r="Q28" s="3">
        <v>0.55000000000000004</v>
      </c>
      <c r="R28" s="3">
        <v>1.33</v>
      </c>
      <c r="S28" s="3">
        <v>-5.0999999999999996</v>
      </c>
      <c r="T28" s="3">
        <v>1.21</v>
      </c>
      <c r="U28" s="3">
        <v>0.68</v>
      </c>
      <c r="V28" s="3">
        <v>1.5</v>
      </c>
      <c r="W28" s="3">
        <v>0.32</v>
      </c>
      <c r="X28" s="3">
        <v>1.89</v>
      </c>
      <c r="Y28" s="3">
        <v>1.85</v>
      </c>
      <c r="Z28" s="3">
        <v>0.7</v>
      </c>
      <c r="AA28" s="3">
        <v>0.68</v>
      </c>
      <c r="AB28" s="3">
        <v>1.48</v>
      </c>
      <c r="AC28" s="3">
        <v>-0.14000000000000001</v>
      </c>
      <c r="AD28" s="3">
        <v>1.36</v>
      </c>
      <c r="AE28" s="3">
        <v>1.21</v>
      </c>
      <c r="AF28" s="3">
        <v>0.87</v>
      </c>
      <c r="AG28" s="3">
        <v>1.43</v>
      </c>
      <c r="AH28" s="3">
        <v>2.78</v>
      </c>
      <c r="AI28" s="3">
        <v>0.44</v>
      </c>
      <c r="AJ28" s="3">
        <v>0.75</v>
      </c>
      <c r="AK28" s="3">
        <v>1.03</v>
      </c>
      <c r="AL28" s="3">
        <v>1.07</v>
      </c>
      <c r="AM28" s="3">
        <v>0.89</v>
      </c>
      <c r="AN28" s="3">
        <v>1.22</v>
      </c>
      <c r="AO28" s="3">
        <v>1.76</v>
      </c>
      <c r="AP28" s="3">
        <v>2.1</v>
      </c>
      <c r="AQ28" s="3">
        <v>-2.4900000000000002</v>
      </c>
      <c r="AR28" s="3">
        <v>0.33</v>
      </c>
      <c r="AS28" s="3">
        <v>1.24</v>
      </c>
      <c r="AT28" s="3">
        <v>0.9</v>
      </c>
      <c r="AU28" s="3">
        <v>1.62</v>
      </c>
      <c r="AV28" s="3">
        <v>1.71</v>
      </c>
      <c r="AW28" s="3">
        <v>2</v>
      </c>
      <c r="AX28" s="3">
        <v>0.35</v>
      </c>
      <c r="AY28" s="3">
        <v>0.85</v>
      </c>
      <c r="AZ28" s="3">
        <v>0.43</v>
      </c>
      <c r="BA28" s="3">
        <v>-0.2</v>
      </c>
      <c r="BB28" s="3">
        <v>1.1499999999999999</v>
      </c>
      <c r="BC28" s="3">
        <v>2.4500000000000002</v>
      </c>
      <c r="BD28" s="3">
        <v>0.92</v>
      </c>
      <c r="BE28" s="3">
        <v>0.2</v>
      </c>
      <c r="BF28" s="3">
        <v>0.93</v>
      </c>
      <c r="BG28" s="3">
        <v>1.56</v>
      </c>
      <c r="BH28" s="3">
        <v>1.3</v>
      </c>
      <c r="BI28" s="3">
        <v>1.38</v>
      </c>
      <c r="BJ28" s="3">
        <v>0.63</v>
      </c>
      <c r="BK28" s="3" t="s">
        <v>5</v>
      </c>
      <c r="BL28" s="3">
        <v>1.51</v>
      </c>
      <c r="BM28" s="3">
        <v>0.89</v>
      </c>
      <c r="BN28" s="3">
        <v>1.65</v>
      </c>
      <c r="BO28" s="3">
        <v>0.67</v>
      </c>
      <c r="BP28" s="3">
        <v>0.71</v>
      </c>
      <c r="BQ28" s="3">
        <v>1.54</v>
      </c>
      <c r="BR28" s="3">
        <v>1.65</v>
      </c>
      <c r="BS28" s="3">
        <v>-1.1399999999999999</v>
      </c>
      <c r="BT28" s="3">
        <v>1.0900000000000001</v>
      </c>
      <c r="BU28" s="3">
        <v>1.72</v>
      </c>
      <c r="BV28" s="3">
        <v>0.75</v>
      </c>
      <c r="BW28" s="3">
        <v>0.62</v>
      </c>
      <c r="BX28" s="3">
        <v>1.54</v>
      </c>
      <c r="BY28" s="3">
        <v>0.64</v>
      </c>
      <c r="BZ28" s="3">
        <v>0.72</v>
      </c>
      <c r="CA28" s="3">
        <v>1.06</v>
      </c>
      <c r="CB28" s="3">
        <v>1.05</v>
      </c>
      <c r="CC28" s="3">
        <v>1.52</v>
      </c>
      <c r="CD28" s="3">
        <v>1.36</v>
      </c>
      <c r="CE28" s="3">
        <v>1.54</v>
      </c>
      <c r="CF28" s="3">
        <v>1.41</v>
      </c>
      <c r="CG28" s="3" t="s">
        <v>5</v>
      </c>
      <c r="CH28" s="3">
        <v>1.46</v>
      </c>
      <c r="CI28" s="3">
        <v>0.54</v>
      </c>
      <c r="CJ28" s="3">
        <v>1.34</v>
      </c>
      <c r="CK28" s="3">
        <v>1.28</v>
      </c>
      <c r="CL28" s="3">
        <v>1.51</v>
      </c>
      <c r="CM28" s="3">
        <v>1.0900000000000001</v>
      </c>
      <c r="CN28" s="3">
        <v>0.96</v>
      </c>
      <c r="CO28" s="3">
        <v>0.51</v>
      </c>
      <c r="CP28" s="3" t="s">
        <v>5</v>
      </c>
      <c r="CQ28" s="3">
        <v>1.1000000000000001</v>
      </c>
      <c r="CR28" s="3">
        <v>1.35</v>
      </c>
      <c r="CS28" s="3">
        <v>1.66</v>
      </c>
      <c r="CT28" s="3">
        <v>0.43</v>
      </c>
      <c r="CU28" s="3">
        <v>1.33</v>
      </c>
      <c r="CV28" s="3">
        <v>1.3</v>
      </c>
      <c r="CW28" s="3">
        <v>0.32</v>
      </c>
      <c r="CX28" s="3">
        <v>1.4</v>
      </c>
      <c r="CY28" s="3">
        <v>1.06</v>
      </c>
      <c r="CZ28" s="3">
        <v>1.21</v>
      </c>
      <c r="DA28" s="3">
        <v>1.33</v>
      </c>
      <c r="DB28" s="3">
        <v>0.73</v>
      </c>
      <c r="DC28" s="3">
        <v>0.44</v>
      </c>
      <c r="DD28" s="3">
        <v>1.73</v>
      </c>
      <c r="DE28" s="3">
        <v>1.65</v>
      </c>
      <c r="DF28" s="3">
        <v>1.02</v>
      </c>
      <c r="DG28" s="3">
        <v>2.06</v>
      </c>
      <c r="DH28" s="3">
        <v>-0.74</v>
      </c>
      <c r="DI28" s="3">
        <v>1.84</v>
      </c>
      <c r="DJ28" s="3">
        <v>0.45</v>
      </c>
      <c r="DK28" s="3">
        <v>1.61</v>
      </c>
      <c r="DL28" s="3">
        <v>1.84</v>
      </c>
      <c r="DM28" s="3">
        <v>1.34</v>
      </c>
      <c r="DN28" s="3">
        <v>2.1</v>
      </c>
      <c r="DO28" s="3">
        <v>1.72</v>
      </c>
      <c r="DP28" s="3">
        <v>2.0499999999999998</v>
      </c>
      <c r="DQ28" s="3">
        <v>1.53</v>
      </c>
      <c r="DR28" s="3">
        <v>0.57999999999999996</v>
      </c>
      <c r="DS28" s="3">
        <v>0.63</v>
      </c>
      <c r="DT28" s="3">
        <v>1.63</v>
      </c>
      <c r="DU28" s="3">
        <v>1.72</v>
      </c>
      <c r="DV28" s="3">
        <v>1.67</v>
      </c>
      <c r="DW28" s="3">
        <v>1.1399999999999999</v>
      </c>
      <c r="DX28" s="3">
        <v>0.86</v>
      </c>
      <c r="DY28" s="3">
        <v>0.1</v>
      </c>
      <c r="DZ28" s="3">
        <v>1.08</v>
      </c>
      <c r="EA28" s="3">
        <v>1.36</v>
      </c>
      <c r="EB28" s="3">
        <v>1.35</v>
      </c>
      <c r="EC28" s="3">
        <v>0.9</v>
      </c>
      <c r="ED28" s="3">
        <v>0.97</v>
      </c>
      <c r="EE28" s="3">
        <v>0.85</v>
      </c>
      <c r="EF28" s="3">
        <v>1.18</v>
      </c>
      <c r="EG28" s="3">
        <v>2.09</v>
      </c>
      <c r="EH28" s="3">
        <v>1.07</v>
      </c>
      <c r="EI28" s="3">
        <v>0.76</v>
      </c>
      <c r="EJ28" s="3">
        <v>1.1000000000000001</v>
      </c>
      <c r="EK28" s="3">
        <v>2.3199999999999998</v>
      </c>
      <c r="EL28" s="3">
        <v>1.1299999999999999</v>
      </c>
      <c r="EM28" s="3">
        <v>1.69</v>
      </c>
      <c r="EN28" s="3">
        <v>1.17</v>
      </c>
      <c r="EO28" s="3">
        <v>1.1100000000000001</v>
      </c>
      <c r="EP28" s="3">
        <v>1.1399999999999999</v>
      </c>
      <c r="EQ28" s="3">
        <v>1.19</v>
      </c>
      <c r="ER28" s="3">
        <v>0.81</v>
      </c>
      <c r="ES28" s="3">
        <v>1.37</v>
      </c>
      <c r="ET28" s="3">
        <v>1.1299999999999999</v>
      </c>
      <c r="EU28" s="3">
        <v>1.1499999999999999</v>
      </c>
      <c r="EV28" s="3">
        <v>0.94</v>
      </c>
      <c r="EW28" s="3">
        <v>0.85</v>
      </c>
      <c r="EX28" s="3">
        <v>0.95</v>
      </c>
      <c r="EY28" s="3">
        <v>1.39</v>
      </c>
      <c r="EZ28" s="3">
        <v>0.75</v>
      </c>
      <c r="FA28" s="3">
        <v>1.64</v>
      </c>
      <c r="FB28" s="3">
        <v>1.3</v>
      </c>
      <c r="FC28" s="3">
        <v>1.82</v>
      </c>
      <c r="FD28" s="3">
        <v>1.89</v>
      </c>
      <c r="FE28" s="3">
        <v>1.91</v>
      </c>
      <c r="FF28" s="3">
        <v>1.34</v>
      </c>
      <c r="FG28" s="3">
        <v>1.19</v>
      </c>
      <c r="FH28" s="3">
        <v>0.96</v>
      </c>
      <c r="FI28" s="3">
        <v>0.64</v>
      </c>
      <c r="FJ28" s="3">
        <v>1.05</v>
      </c>
      <c r="FK28" s="3">
        <v>0.94</v>
      </c>
      <c r="FL28" s="3">
        <v>0.82</v>
      </c>
      <c r="FM28" s="3">
        <v>0.69</v>
      </c>
      <c r="FN28" s="3">
        <v>1.04</v>
      </c>
      <c r="FO28" s="3">
        <v>1.4</v>
      </c>
      <c r="FP28" s="3">
        <v>1.08</v>
      </c>
      <c r="FQ28" s="3">
        <v>1.84</v>
      </c>
      <c r="FR28" s="3">
        <v>0.89</v>
      </c>
      <c r="FS28" s="3">
        <v>0.7</v>
      </c>
      <c r="FT28" s="3">
        <v>1.7</v>
      </c>
      <c r="FU28" s="3">
        <v>0.53</v>
      </c>
      <c r="FV28" s="3">
        <v>1.82</v>
      </c>
      <c r="FW28" s="3">
        <v>1.18</v>
      </c>
      <c r="FX28" s="3">
        <v>0.71</v>
      </c>
      <c r="FY28" s="3">
        <v>0.34</v>
      </c>
      <c r="FZ28" s="3">
        <v>1.73</v>
      </c>
      <c r="GA28" s="3">
        <v>1.07</v>
      </c>
      <c r="GB28" s="3">
        <v>-1.95</v>
      </c>
      <c r="GC28" s="3">
        <v>1.38</v>
      </c>
      <c r="GD28" s="3">
        <v>0.95</v>
      </c>
      <c r="GE28" s="3">
        <v>-0.22</v>
      </c>
      <c r="GF28" s="3">
        <v>0.21</v>
      </c>
      <c r="GG28" s="3">
        <v>-0.52</v>
      </c>
      <c r="GH28" s="3">
        <v>1.08</v>
      </c>
      <c r="GI28" s="3">
        <v>0.8</v>
      </c>
      <c r="GJ28" s="3">
        <v>-2.2999999999999998</v>
      </c>
      <c r="GK28" s="3">
        <v>1.1000000000000001</v>
      </c>
      <c r="GL28" s="3">
        <v>4.28</v>
      </c>
      <c r="GM28" s="3">
        <v>0.26</v>
      </c>
      <c r="GN28" s="3" t="s">
        <v>5</v>
      </c>
      <c r="GO28" s="3">
        <v>-13.21</v>
      </c>
      <c r="GP28" s="3">
        <v>1.24</v>
      </c>
      <c r="GQ28" s="3">
        <v>0.92</v>
      </c>
      <c r="GR28" s="3">
        <v>1.4</v>
      </c>
      <c r="GS28" s="3">
        <v>0.91</v>
      </c>
      <c r="GT28" s="3">
        <v>0.5</v>
      </c>
      <c r="GU28" s="3">
        <v>1.07</v>
      </c>
      <c r="GV28" s="3">
        <v>1.54</v>
      </c>
      <c r="GW28" s="3">
        <v>0.66</v>
      </c>
      <c r="GX28" s="3">
        <v>-0.14000000000000001</v>
      </c>
      <c r="GY28" s="3">
        <v>0.42</v>
      </c>
      <c r="GZ28" s="3">
        <v>1.28</v>
      </c>
      <c r="HA28" s="3">
        <v>0.6</v>
      </c>
      <c r="HB28" s="3" t="s">
        <v>5</v>
      </c>
      <c r="HC28" s="3" t="s">
        <v>5</v>
      </c>
      <c r="HD28" s="3" t="s">
        <v>5</v>
      </c>
      <c r="HE28" s="3">
        <v>-0.51</v>
      </c>
      <c r="HF28" s="3" t="s">
        <v>5</v>
      </c>
      <c r="HG28" s="3">
        <v>-0.86</v>
      </c>
      <c r="HH28" s="3">
        <v>0.98</v>
      </c>
      <c r="HI28" s="3">
        <v>0.74</v>
      </c>
      <c r="HJ28" s="3" t="s">
        <v>5</v>
      </c>
      <c r="HK28" s="3">
        <v>0.81</v>
      </c>
      <c r="HL28" s="3">
        <v>1.29</v>
      </c>
      <c r="HM28" s="3">
        <v>0.95</v>
      </c>
      <c r="HN28" s="3" t="s">
        <v>5</v>
      </c>
      <c r="HO28" s="3">
        <v>-0.68</v>
      </c>
      <c r="HP28" s="3" t="s">
        <v>5</v>
      </c>
      <c r="HQ28" s="3">
        <v>0.44</v>
      </c>
      <c r="HR28" s="3">
        <v>-8.07</v>
      </c>
      <c r="HS28" s="3">
        <v>12.55</v>
      </c>
      <c r="HT28" s="3" t="s">
        <v>5</v>
      </c>
      <c r="HU28" s="3">
        <v>1.21</v>
      </c>
      <c r="HV28" s="3">
        <v>1.55</v>
      </c>
      <c r="HW28" s="3">
        <v>0.33</v>
      </c>
      <c r="HX28" s="3">
        <v>1.36</v>
      </c>
      <c r="HY28" s="3">
        <v>2.83</v>
      </c>
      <c r="HZ28" s="3">
        <v>1.75</v>
      </c>
      <c r="IA28" s="3">
        <v>59.95</v>
      </c>
      <c r="IB28" s="3">
        <v>1.4</v>
      </c>
      <c r="IC28" s="3" t="s">
        <v>5</v>
      </c>
      <c r="ID28" s="3" t="s">
        <v>5</v>
      </c>
      <c r="IE28" s="3">
        <v>1.54</v>
      </c>
      <c r="IF28" s="3">
        <v>1.34</v>
      </c>
      <c r="IG28" s="3">
        <v>0.91</v>
      </c>
      <c r="IH28" s="3" t="s">
        <v>5</v>
      </c>
      <c r="II28" s="3" t="s">
        <v>5</v>
      </c>
      <c r="IJ28" s="3">
        <v>9.01</v>
      </c>
      <c r="IK28" s="3">
        <v>1.27</v>
      </c>
      <c r="IL28" s="3">
        <v>1.06</v>
      </c>
      <c r="IM28" s="3">
        <v>1.02</v>
      </c>
      <c r="IN28" s="3">
        <v>1.0900000000000001</v>
      </c>
      <c r="IO28" s="3">
        <v>0.74</v>
      </c>
      <c r="IP28" s="3">
        <v>1.3</v>
      </c>
      <c r="IQ28" s="3">
        <v>0.98</v>
      </c>
      <c r="IR28" s="3">
        <v>0.61</v>
      </c>
      <c r="IS28" s="3" t="s">
        <v>5</v>
      </c>
      <c r="IT28" s="3">
        <v>4.66</v>
      </c>
      <c r="IU28" s="3" t="s">
        <v>5</v>
      </c>
      <c r="IV28" s="3" t="s">
        <v>5</v>
      </c>
      <c r="IW28" s="3">
        <v>0.2</v>
      </c>
      <c r="IX28" s="3">
        <v>0.99</v>
      </c>
      <c r="IY28" s="3">
        <v>0.84</v>
      </c>
      <c r="IZ28" s="3">
        <v>1.32</v>
      </c>
      <c r="JA28" s="3">
        <v>0.84</v>
      </c>
      <c r="JB28" s="3">
        <v>1.68</v>
      </c>
      <c r="JC28" s="3">
        <v>0.49</v>
      </c>
      <c r="JD28" s="3">
        <v>1.66</v>
      </c>
      <c r="JE28" s="3">
        <v>1.64</v>
      </c>
      <c r="JF28" s="3" t="s">
        <v>5</v>
      </c>
      <c r="JG28" s="3">
        <v>1.0900000000000001</v>
      </c>
      <c r="JH28" s="3">
        <v>4.3099999999999996</v>
      </c>
      <c r="JI28" s="3">
        <v>-1.68</v>
      </c>
      <c r="JJ28" s="3">
        <v>-0.18</v>
      </c>
      <c r="JK28" s="3">
        <v>2.8</v>
      </c>
      <c r="JL28" s="3">
        <v>1.18</v>
      </c>
      <c r="JM28" s="3">
        <v>0.41</v>
      </c>
      <c r="JN28" s="3">
        <v>1.5</v>
      </c>
      <c r="JO28" s="3">
        <v>0.9</v>
      </c>
      <c r="JP28" s="3">
        <v>-1.3</v>
      </c>
      <c r="JQ28" s="3">
        <v>0.71</v>
      </c>
      <c r="JR28" s="3">
        <v>4.55</v>
      </c>
      <c r="JS28" s="3">
        <v>1.2</v>
      </c>
      <c r="JT28" s="3">
        <v>0.91</v>
      </c>
      <c r="JU28" s="3">
        <v>0.9</v>
      </c>
      <c r="JV28" s="3">
        <v>2.77</v>
      </c>
      <c r="JW28" s="3">
        <v>1.86</v>
      </c>
      <c r="JX28" s="3">
        <v>0.56000000000000005</v>
      </c>
      <c r="JY28" s="3">
        <v>1.95</v>
      </c>
      <c r="JZ28" s="3" t="s">
        <v>5</v>
      </c>
      <c r="KA28" s="3">
        <v>-4.57</v>
      </c>
      <c r="KB28" s="3">
        <v>1.74</v>
      </c>
      <c r="KC28" s="3" t="s">
        <v>5</v>
      </c>
      <c r="KD28" s="3">
        <v>-4.2699999999999996</v>
      </c>
      <c r="KE28" s="3">
        <v>-1.42</v>
      </c>
      <c r="KF28" s="3">
        <v>1.67</v>
      </c>
      <c r="KG28" s="3">
        <v>1.03</v>
      </c>
      <c r="KH28" s="3">
        <v>0.94</v>
      </c>
      <c r="KI28" s="3" t="s">
        <v>5</v>
      </c>
      <c r="KJ28" s="3" t="s">
        <v>5</v>
      </c>
      <c r="KK28" s="3">
        <v>0.6</v>
      </c>
      <c r="KL28" s="3">
        <v>0.69</v>
      </c>
      <c r="KM28" s="3">
        <v>0.87</v>
      </c>
      <c r="KN28" s="3">
        <v>0.83</v>
      </c>
      <c r="KO28" s="3" t="s">
        <v>5</v>
      </c>
      <c r="KP28" s="3" t="s">
        <v>5</v>
      </c>
      <c r="KQ28" s="3">
        <v>0.37</v>
      </c>
      <c r="KR28" s="3">
        <v>-1.89</v>
      </c>
      <c r="KS28" s="3" t="s">
        <v>5</v>
      </c>
      <c r="KT28" s="3">
        <v>1.59</v>
      </c>
      <c r="KU28" s="3">
        <v>-6.42</v>
      </c>
      <c r="KV28" s="3">
        <v>0.36</v>
      </c>
      <c r="KW28" s="3">
        <v>0.4</v>
      </c>
      <c r="KX28" s="3">
        <v>1.2</v>
      </c>
      <c r="KY28" s="3">
        <v>1.03</v>
      </c>
      <c r="KZ28" s="3" t="s">
        <v>5</v>
      </c>
      <c r="LA28" s="3">
        <v>1.21</v>
      </c>
      <c r="LB28" s="3">
        <v>1.03</v>
      </c>
      <c r="LC28" s="3">
        <v>0.86</v>
      </c>
      <c r="LD28" s="3">
        <v>0.77</v>
      </c>
      <c r="LE28" s="3">
        <v>0.77</v>
      </c>
      <c r="LF28" s="3">
        <v>1.1599999999999999</v>
      </c>
      <c r="LG28" s="3" t="s">
        <v>5</v>
      </c>
      <c r="LH28" s="3">
        <v>0.99</v>
      </c>
      <c r="LI28" s="3">
        <v>1.58</v>
      </c>
      <c r="LJ28" s="3">
        <v>1.07</v>
      </c>
      <c r="LK28" s="3">
        <v>1.84</v>
      </c>
      <c r="LL28" s="3">
        <v>0.59</v>
      </c>
      <c r="LM28" s="3" t="s">
        <v>5</v>
      </c>
      <c r="LN28" s="3">
        <v>1.03</v>
      </c>
      <c r="LO28" s="3">
        <v>1.1499999999999999</v>
      </c>
      <c r="LP28" s="3">
        <v>0.73</v>
      </c>
      <c r="LQ28" s="3">
        <v>1.1000000000000001</v>
      </c>
      <c r="LR28" s="3">
        <v>0.94</v>
      </c>
      <c r="LS28" s="3" t="s">
        <v>5</v>
      </c>
      <c r="LT28" s="3" t="s">
        <v>5</v>
      </c>
      <c r="LU28" s="3">
        <v>-2.9</v>
      </c>
      <c r="LV28" s="3" t="s">
        <v>5</v>
      </c>
      <c r="LW28" s="3">
        <v>0.71</v>
      </c>
      <c r="LX28" s="3" t="s">
        <v>5</v>
      </c>
      <c r="LY28" s="3" t="s">
        <v>5</v>
      </c>
      <c r="LZ28" s="3" t="s">
        <v>5</v>
      </c>
      <c r="MA28" s="3">
        <v>1.1499999999999999</v>
      </c>
      <c r="MB28" s="3">
        <v>0.92</v>
      </c>
      <c r="MC28" s="3" t="s">
        <v>5</v>
      </c>
      <c r="MD28" s="3" t="s">
        <v>5</v>
      </c>
      <c r="ME28" s="3">
        <v>15.85</v>
      </c>
      <c r="MF28" s="3">
        <v>1.17</v>
      </c>
      <c r="MG28" s="3">
        <v>0.5</v>
      </c>
      <c r="MH28" s="3">
        <v>1.0900000000000001</v>
      </c>
      <c r="MI28" s="3" t="s">
        <v>5</v>
      </c>
      <c r="MJ28" s="3">
        <v>0.5</v>
      </c>
      <c r="MK28" s="3">
        <v>0.87</v>
      </c>
      <c r="ML28" s="3">
        <v>0.49</v>
      </c>
      <c r="MM28" s="3">
        <v>0.82</v>
      </c>
      <c r="MN28" s="3">
        <v>1.99</v>
      </c>
      <c r="MO28" s="3">
        <v>1.93</v>
      </c>
      <c r="MP28" s="3" t="s">
        <v>5</v>
      </c>
      <c r="MQ28" s="3">
        <v>1.44</v>
      </c>
      <c r="MR28" s="3">
        <v>1.8</v>
      </c>
      <c r="MS28" s="3">
        <v>1.1499999999999999</v>
      </c>
      <c r="MT28" s="3">
        <v>2.34</v>
      </c>
      <c r="MU28" s="3">
        <v>0.63</v>
      </c>
      <c r="MV28" s="3">
        <v>1.01</v>
      </c>
      <c r="MW28" s="3">
        <v>1.23</v>
      </c>
      <c r="MX28" s="3">
        <v>0.97</v>
      </c>
      <c r="MY28" s="3" t="s">
        <v>5</v>
      </c>
      <c r="MZ28" s="3">
        <v>-0.28999999999999998</v>
      </c>
      <c r="NA28" s="3">
        <v>0.12</v>
      </c>
      <c r="NB28" s="3">
        <v>0.6</v>
      </c>
      <c r="NC28" s="3">
        <v>1.81</v>
      </c>
      <c r="ND28" s="3">
        <v>1.04</v>
      </c>
      <c r="NE28" s="3">
        <v>-0.1</v>
      </c>
      <c r="NF28" s="3">
        <v>1.19</v>
      </c>
      <c r="NG28" s="3">
        <v>1.65</v>
      </c>
      <c r="NH28" s="3">
        <v>0.69</v>
      </c>
      <c r="NI28" s="3">
        <v>0.57999999999999996</v>
      </c>
      <c r="NJ28" s="3">
        <v>1.2</v>
      </c>
      <c r="NK28" s="3">
        <v>1.84</v>
      </c>
      <c r="NL28" s="3">
        <v>0.75</v>
      </c>
      <c r="NM28" s="3">
        <v>0.91</v>
      </c>
      <c r="NN28" s="3">
        <v>1.21</v>
      </c>
      <c r="NO28" s="3">
        <v>0.74</v>
      </c>
      <c r="NP28" s="3">
        <v>0.48</v>
      </c>
      <c r="NQ28" s="3">
        <v>0.44</v>
      </c>
      <c r="NR28" s="3">
        <v>1.1599999999999999</v>
      </c>
      <c r="NS28" s="3">
        <v>0.69</v>
      </c>
      <c r="NT28" s="3">
        <v>0.94</v>
      </c>
      <c r="NU28" s="3">
        <v>0.63</v>
      </c>
      <c r="NV28" s="3">
        <v>1.38</v>
      </c>
      <c r="NW28" s="3">
        <v>1.56</v>
      </c>
      <c r="NX28" s="3">
        <v>1.19</v>
      </c>
      <c r="NY28" s="3">
        <v>-0.1</v>
      </c>
      <c r="NZ28" s="3">
        <v>0.79</v>
      </c>
      <c r="OA28" s="3">
        <v>1.04</v>
      </c>
      <c r="OB28" s="3">
        <v>0.47</v>
      </c>
      <c r="OC28" s="3">
        <v>1.23</v>
      </c>
      <c r="OD28" s="3">
        <v>1.49</v>
      </c>
      <c r="OE28" s="3">
        <v>0.77</v>
      </c>
      <c r="OF28" s="3">
        <v>1.93</v>
      </c>
      <c r="OG28" s="3">
        <v>1.4</v>
      </c>
      <c r="OH28" s="3">
        <v>2.5299999999999998</v>
      </c>
      <c r="OI28" s="3">
        <v>1.07</v>
      </c>
      <c r="OJ28" s="3">
        <v>0.71</v>
      </c>
      <c r="OK28" s="3">
        <v>1.04</v>
      </c>
      <c r="OL28" s="3">
        <v>0.44</v>
      </c>
      <c r="OM28" s="3">
        <v>0.52</v>
      </c>
      <c r="ON28" s="3">
        <v>3.39</v>
      </c>
      <c r="OO28" s="3">
        <v>1.0900000000000001</v>
      </c>
      <c r="OP28" s="3">
        <v>1.87</v>
      </c>
      <c r="OQ28" s="3">
        <v>1.45</v>
      </c>
      <c r="OR28" s="3">
        <v>0.45</v>
      </c>
      <c r="OS28" s="3">
        <v>1.68</v>
      </c>
      <c r="OT28" s="3">
        <v>1.76</v>
      </c>
      <c r="OU28" s="3">
        <v>0.89</v>
      </c>
      <c r="OV28" s="3">
        <v>0.53</v>
      </c>
      <c r="OW28" s="3">
        <v>0.38</v>
      </c>
      <c r="OX28" s="3">
        <v>2.09</v>
      </c>
      <c r="OY28" s="3">
        <v>1.73</v>
      </c>
      <c r="OZ28" s="3">
        <v>1.42</v>
      </c>
      <c r="PA28" s="3">
        <v>1.01</v>
      </c>
      <c r="PB28" s="3">
        <v>-2.41</v>
      </c>
      <c r="PC28" s="3">
        <v>1.1000000000000001</v>
      </c>
      <c r="PD28" s="3">
        <v>1.34</v>
      </c>
      <c r="PE28" s="3">
        <v>1.92</v>
      </c>
      <c r="PF28" s="3">
        <v>-12.11</v>
      </c>
      <c r="PG28" s="3">
        <v>0.54</v>
      </c>
      <c r="PH28" s="3">
        <v>1.35</v>
      </c>
      <c r="PI28" s="3">
        <v>2.0099999999999998</v>
      </c>
      <c r="PJ28" s="3">
        <v>0.5</v>
      </c>
      <c r="PK28" s="3">
        <v>0.66</v>
      </c>
      <c r="PL28" s="3">
        <v>1.76</v>
      </c>
      <c r="PM28" s="3">
        <v>0.92</v>
      </c>
      <c r="PN28" s="3">
        <v>0.42</v>
      </c>
      <c r="PO28" s="3">
        <v>-0.66</v>
      </c>
      <c r="PP28" s="3">
        <v>0.13</v>
      </c>
      <c r="PQ28" s="3" t="s">
        <v>5</v>
      </c>
      <c r="PR28" s="3">
        <v>1.33</v>
      </c>
      <c r="PS28" s="3">
        <v>1.04</v>
      </c>
      <c r="PT28" s="3">
        <v>0.88</v>
      </c>
      <c r="PU28" s="3">
        <v>1.78</v>
      </c>
      <c r="PV28" s="3">
        <v>-0.25</v>
      </c>
      <c r="PW28" s="3">
        <v>0.67</v>
      </c>
      <c r="PX28" s="3">
        <v>0.49</v>
      </c>
      <c r="PY28" s="3">
        <v>-1.02</v>
      </c>
      <c r="PZ28" s="3">
        <v>9.59</v>
      </c>
      <c r="QA28" s="3">
        <v>0.73</v>
      </c>
      <c r="QB28" s="3">
        <v>0.51</v>
      </c>
      <c r="QC28" s="3">
        <v>0.84</v>
      </c>
      <c r="QD28" s="3">
        <v>0.79</v>
      </c>
      <c r="QE28" s="3">
        <v>0.82</v>
      </c>
      <c r="QF28" s="3" t="s">
        <v>5</v>
      </c>
      <c r="QG28" s="3">
        <v>0.66</v>
      </c>
      <c r="QH28" s="3">
        <v>1.31</v>
      </c>
      <c r="QI28" s="3">
        <v>0.57999999999999996</v>
      </c>
      <c r="QJ28" s="3">
        <v>0.26</v>
      </c>
      <c r="QK28" s="3" t="s">
        <v>5</v>
      </c>
      <c r="QL28" s="3" t="s">
        <v>5</v>
      </c>
      <c r="QM28" s="3">
        <v>0.45</v>
      </c>
      <c r="QN28" s="3">
        <v>-0.12</v>
      </c>
      <c r="QO28" s="3" t="s">
        <v>5</v>
      </c>
      <c r="QP28" s="3">
        <v>1.18</v>
      </c>
      <c r="QQ28" s="3">
        <v>59.53</v>
      </c>
      <c r="QR28" s="3">
        <v>3.36</v>
      </c>
      <c r="QS28" s="3" t="s">
        <v>5</v>
      </c>
      <c r="QT28" s="3">
        <v>0.33</v>
      </c>
      <c r="QU28" s="3">
        <v>1.28</v>
      </c>
      <c r="QV28" s="3">
        <v>48.4</v>
      </c>
      <c r="QW28" s="3">
        <v>6.14</v>
      </c>
      <c r="QX28" s="3" t="s">
        <v>5</v>
      </c>
      <c r="QY28" s="3">
        <v>40.35</v>
      </c>
      <c r="QZ28" s="3">
        <v>0.49</v>
      </c>
      <c r="RA28" s="3">
        <v>4.5999999999999996</v>
      </c>
      <c r="RB28" s="3">
        <v>0.42</v>
      </c>
      <c r="RC28" s="3">
        <v>3.32</v>
      </c>
      <c r="RD28" s="3">
        <v>2.3199999999999998</v>
      </c>
      <c r="RE28" s="3">
        <v>4.58</v>
      </c>
      <c r="RF28" s="3">
        <v>12.06</v>
      </c>
      <c r="RG28" s="3">
        <v>4.29</v>
      </c>
      <c r="RH28" s="3">
        <v>1.41</v>
      </c>
      <c r="RI28" s="3">
        <v>2.41</v>
      </c>
      <c r="RJ28" s="3">
        <v>1.1000000000000001</v>
      </c>
      <c r="RK28" s="3">
        <v>0.61</v>
      </c>
      <c r="RL28" s="3">
        <v>7.33</v>
      </c>
      <c r="RM28" s="3">
        <v>4.26</v>
      </c>
      <c r="RN28" s="3">
        <v>1.41</v>
      </c>
      <c r="RO28" s="3">
        <v>9.31</v>
      </c>
      <c r="RP28" s="3" t="s">
        <v>5</v>
      </c>
      <c r="RQ28" s="3">
        <v>0.98</v>
      </c>
      <c r="RR28" s="3">
        <v>0.98</v>
      </c>
      <c r="RS28" s="3">
        <v>-0.4</v>
      </c>
      <c r="RT28" s="3" t="s">
        <v>5</v>
      </c>
      <c r="RU28" s="3" t="s">
        <v>5</v>
      </c>
      <c r="RV28" s="3" t="s">
        <v>5</v>
      </c>
      <c r="RW28" s="3" t="s">
        <v>5</v>
      </c>
      <c r="RX28" s="3" t="s">
        <v>5</v>
      </c>
      <c r="RY28" s="3" t="s">
        <v>5</v>
      </c>
      <c r="RZ28" s="3">
        <v>1.68</v>
      </c>
      <c r="SA28" s="3" t="s">
        <v>5</v>
      </c>
      <c r="SB28" s="3" t="s">
        <v>5</v>
      </c>
      <c r="SC28" s="3" t="s">
        <v>5</v>
      </c>
      <c r="SD28" s="3">
        <v>1.22</v>
      </c>
      <c r="SE28" s="3" t="s">
        <v>5</v>
      </c>
      <c r="SF28" s="3">
        <v>1.36</v>
      </c>
      <c r="SG28" s="3">
        <v>1.32</v>
      </c>
      <c r="SH28" s="3">
        <v>0.68</v>
      </c>
      <c r="SI28" s="3">
        <v>0.73</v>
      </c>
      <c r="SJ28" s="3">
        <v>-5.59</v>
      </c>
      <c r="SK28" s="3">
        <v>0.9</v>
      </c>
      <c r="SL28" s="3">
        <v>-0.3</v>
      </c>
      <c r="SM28" s="3">
        <v>0.96</v>
      </c>
      <c r="SN28" s="3">
        <v>1.57</v>
      </c>
      <c r="SO28" s="3">
        <v>12.96</v>
      </c>
      <c r="SP28" s="3">
        <v>1.47</v>
      </c>
      <c r="SQ28" s="3">
        <v>0.67</v>
      </c>
      <c r="SR28" s="3">
        <v>0.5</v>
      </c>
      <c r="SS28" s="3">
        <v>22.09</v>
      </c>
      <c r="ST28" s="3">
        <v>0.76</v>
      </c>
      <c r="SU28" s="3">
        <v>1.1000000000000001</v>
      </c>
      <c r="SV28" s="3">
        <v>0.95</v>
      </c>
      <c r="SW28" s="3">
        <v>0.79</v>
      </c>
      <c r="SX28" s="3">
        <v>1.72</v>
      </c>
      <c r="SY28" s="3">
        <v>0.69</v>
      </c>
      <c r="SZ28" s="3">
        <v>0.98</v>
      </c>
      <c r="TA28" s="3">
        <v>1.46</v>
      </c>
      <c r="TB28" s="3">
        <v>0.59</v>
      </c>
      <c r="TC28" s="3">
        <v>1.43</v>
      </c>
      <c r="TD28" s="3">
        <v>1.84</v>
      </c>
      <c r="TE28" s="3">
        <v>-0.57999999999999996</v>
      </c>
      <c r="TF28" s="3">
        <v>0.78</v>
      </c>
      <c r="TG28" s="3">
        <v>1.1000000000000001</v>
      </c>
      <c r="TH28" s="3">
        <v>0.63</v>
      </c>
      <c r="TI28" s="3">
        <v>1.52</v>
      </c>
      <c r="TJ28" s="3" t="s">
        <v>5</v>
      </c>
      <c r="TK28" s="3">
        <v>0.5</v>
      </c>
      <c r="TL28" s="3">
        <v>1.51</v>
      </c>
      <c r="TM28" s="3">
        <v>1.65</v>
      </c>
      <c r="TN28" s="3">
        <v>0.94</v>
      </c>
      <c r="TO28" s="3">
        <v>0.18</v>
      </c>
      <c r="TP28" s="3">
        <v>2.14</v>
      </c>
      <c r="TQ28" s="3">
        <v>0.56999999999999995</v>
      </c>
      <c r="TR28" s="3">
        <v>0.9</v>
      </c>
      <c r="TS28" s="3">
        <v>0.96</v>
      </c>
      <c r="TT28" s="3">
        <v>1.65</v>
      </c>
      <c r="TU28" s="3">
        <v>-3.59</v>
      </c>
      <c r="TV28" s="3">
        <v>0.48</v>
      </c>
      <c r="TW28" s="3">
        <v>0.67</v>
      </c>
      <c r="TX28" s="3">
        <v>-0.67</v>
      </c>
      <c r="TY28" s="3">
        <v>1.25</v>
      </c>
      <c r="TZ28" s="3">
        <v>0.97</v>
      </c>
      <c r="UA28" s="3">
        <v>0.81</v>
      </c>
      <c r="UB28" s="3">
        <v>-0.42</v>
      </c>
      <c r="UC28" s="3">
        <v>1.24</v>
      </c>
      <c r="UD28" s="3">
        <v>1.07</v>
      </c>
      <c r="UE28" s="3" t="s">
        <v>5</v>
      </c>
      <c r="UF28" s="3">
        <v>1.03</v>
      </c>
      <c r="UG28" s="3">
        <v>0.24</v>
      </c>
      <c r="UH28" s="3">
        <v>0.89</v>
      </c>
      <c r="UI28" s="3">
        <v>0.37</v>
      </c>
      <c r="UJ28" s="3">
        <v>0.63</v>
      </c>
      <c r="UK28" s="3">
        <v>-5.93</v>
      </c>
      <c r="UL28" s="3">
        <v>0.28000000000000003</v>
      </c>
      <c r="UM28" s="3">
        <v>4.04</v>
      </c>
      <c r="UN28" s="3">
        <v>0.85</v>
      </c>
      <c r="UO28" s="3">
        <v>1.22</v>
      </c>
      <c r="UP28" s="3">
        <v>1.63</v>
      </c>
      <c r="UQ28" s="3">
        <v>0.86</v>
      </c>
      <c r="UR28" s="3">
        <v>2.04</v>
      </c>
      <c r="US28" s="3">
        <v>0.65</v>
      </c>
      <c r="UT28" s="3">
        <v>1.27</v>
      </c>
      <c r="UU28" s="3">
        <v>0.72</v>
      </c>
      <c r="UV28" s="3">
        <v>1.47</v>
      </c>
      <c r="UW28" s="3">
        <v>17.72</v>
      </c>
      <c r="UX28" s="3">
        <v>1.88</v>
      </c>
      <c r="UY28" s="3">
        <v>1.0900000000000001</v>
      </c>
      <c r="UZ28" s="3">
        <v>1.42</v>
      </c>
      <c r="VA28" s="3">
        <v>0.98</v>
      </c>
      <c r="VB28" s="3">
        <v>0.83</v>
      </c>
      <c r="VC28" s="3">
        <v>2.11</v>
      </c>
      <c r="VD28" s="3">
        <v>0.01</v>
      </c>
      <c r="VE28" s="3">
        <v>0.8</v>
      </c>
      <c r="VF28" s="3">
        <v>1.22</v>
      </c>
      <c r="VG28" s="3">
        <v>0.66</v>
      </c>
      <c r="VH28" s="3">
        <v>0.44</v>
      </c>
      <c r="VI28" s="3">
        <v>1.3</v>
      </c>
      <c r="VJ28" s="3">
        <v>1.1499999999999999</v>
      </c>
      <c r="VK28" s="3">
        <v>0.39</v>
      </c>
      <c r="VL28" s="3">
        <v>1.43</v>
      </c>
      <c r="VM28" s="3">
        <v>1.66</v>
      </c>
      <c r="VN28" s="3">
        <v>1.88</v>
      </c>
      <c r="VO28" s="3">
        <v>0.97</v>
      </c>
      <c r="VP28" s="3">
        <v>1.25</v>
      </c>
      <c r="VQ28" s="3">
        <v>1.8</v>
      </c>
      <c r="VR28" s="3">
        <v>0.47</v>
      </c>
      <c r="VS28" s="3">
        <v>1.75</v>
      </c>
      <c r="VT28" s="3">
        <v>0.6</v>
      </c>
      <c r="VU28" s="3">
        <v>0.81</v>
      </c>
      <c r="VV28" s="3">
        <v>1.1000000000000001</v>
      </c>
      <c r="VW28" s="3">
        <v>1.93</v>
      </c>
      <c r="VX28" s="3">
        <v>2.1800000000000002</v>
      </c>
      <c r="VY28" s="3">
        <v>1.31</v>
      </c>
      <c r="VZ28" s="3">
        <v>0.44</v>
      </c>
      <c r="WA28" s="3">
        <v>1.9</v>
      </c>
      <c r="WB28" s="3" t="s">
        <v>5</v>
      </c>
      <c r="WC28" s="3">
        <v>1.35</v>
      </c>
      <c r="WD28" s="3">
        <v>2.6</v>
      </c>
      <c r="WE28" s="3">
        <v>1.68</v>
      </c>
      <c r="WF28" s="3">
        <v>1.63</v>
      </c>
      <c r="WG28" s="3">
        <v>1.67</v>
      </c>
      <c r="WH28" s="3">
        <v>0.69</v>
      </c>
      <c r="WI28" s="3">
        <v>1.39</v>
      </c>
      <c r="WJ28" s="3">
        <v>1.62</v>
      </c>
      <c r="WK28" s="3">
        <v>11.5</v>
      </c>
      <c r="WL28" s="3">
        <v>1.87</v>
      </c>
      <c r="WM28" s="3">
        <v>1.48</v>
      </c>
      <c r="WN28" s="3">
        <v>1.52</v>
      </c>
      <c r="WO28" s="3">
        <v>1.06</v>
      </c>
      <c r="WP28" s="3">
        <v>1.73</v>
      </c>
      <c r="WQ28" s="3">
        <v>1.94</v>
      </c>
      <c r="WR28" s="3">
        <v>1.1000000000000001</v>
      </c>
      <c r="WS28" s="3">
        <v>1.78</v>
      </c>
      <c r="WT28" s="3">
        <v>4.74</v>
      </c>
      <c r="WU28" s="3">
        <v>1.81</v>
      </c>
      <c r="WV28" s="3">
        <v>2.96</v>
      </c>
      <c r="WW28" s="3">
        <v>1.53</v>
      </c>
      <c r="WX28" s="3">
        <v>2.19</v>
      </c>
      <c r="WY28" s="3">
        <v>2.66</v>
      </c>
      <c r="WZ28" s="3">
        <v>2.81</v>
      </c>
      <c r="XA28" s="3">
        <v>1.48</v>
      </c>
      <c r="XB28" s="3">
        <v>1.35</v>
      </c>
      <c r="XC28" s="3">
        <v>1.04</v>
      </c>
      <c r="XD28" s="3">
        <v>1.57</v>
      </c>
      <c r="XE28" s="3">
        <v>1.41</v>
      </c>
      <c r="XF28" s="3" t="s">
        <v>5</v>
      </c>
      <c r="XG28" s="3">
        <v>1.48</v>
      </c>
      <c r="XH28" s="3">
        <v>2.2200000000000002</v>
      </c>
      <c r="XI28" s="3">
        <v>1.62</v>
      </c>
      <c r="XJ28" s="3">
        <v>2.29</v>
      </c>
      <c r="XK28" s="3">
        <v>2.1800000000000002</v>
      </c>
      <c r="XL28" s="3">
        <v>0.14000000000000001</v>
      </c>
      <c r="XM28" s="3">
        <v>1.37</v>
      </c>
      <c r="XN28" s="3">
        <v>0.94</v>
      </c>
      <c r="XO28" s="3">
        <v>0.82</v>
      </c>
      <c r="XP28" s="3">
        <v>1.58</v>
      </c>
      <c r="XQ28" s="3">
        <v>1.42</v>
      </c>
      <c r="XR28" s="3">
        <v>0.28000000000000003</v>
      </c>
      <c r="XS28" s="3">
        <v>1.75</v>
      </c>
      <c r="XT28" s="3">
        <v>1.84</v>
      </c>
      <c r="XU28" s="3">
        <v>1.36</v>
      </c>
      <c r="XV28" s="3">
        <v>1.45</v>
      </c>
      <c r="XW28" s="3">
        <v>0.94</v>
      </c>
      <c r="XX28" s="3">
        <v>1.71</v>
      </c>
      <c r="XY28" s="3">
        <v>2</v>
      </c>
      <c r="XZ28" s="3" t="s">
        <v>5</v>
      </c>
      <c r="YA28" s="3">
        <v>1.63</v>
      </c>
      <c r="YB28" s="3">
        <v>2.7</v>
      </c>
      <c r="YC28" s="3">
        <v>1.28</v>
      </c>
      <c r="YD28" s="3">
        <v>1.54</v>
      </c>
      <c r="YE28" s="3">
        <v>1.84</v>
      </c>
      <c r="YF28" s="3" t="s">
        <v>5</v>
      </c>
      <c r="YG28" s="3">
        <v>1.55</v>
      </c>
      <c r="YH28" s="3">
        <v>1.37</v>
      </c>
      <c r="YI28" s="3">
        <v>1.1000000000000001</v>
      </c>
      <c r="YJ28" s="3">
        <v>1.1599999999999999</v>
      </c>
      <c r="YK28" s="3">
        <v>0.51</v>
      </c>
      <c r="YL28" s="3">
        <v>2.5299999999999998</v>
      </c>
      <c r="YM28" s="3">
        <v>1.87</v>
      </c>
      <c r="YN28" s="3">
        <v>1.7</v>
      </c>
      <c r="YO28" s="3">
        <v>0.22</v>
      </c>
      <c r="YP28" s="3">
        <v>1.52</v>
      </c>
      <c r="YQ28" s="3">
        <v>1.21</v>
      </c>
      <c r="YR28" s="3">
        <v>2.12</v>
      </c>
      <c r="YS28" s="3">
        <v>1.17</v>
      </c>
      <c r="YT28" s="3">
        <v>1.31</v>
      </c>
      <c r="YU28" s="3">
        <v>1.19</v>
      </c>
      <c r="YV28" s="3">
        <v>1.33</v>
      </c>
      <c r="YW28" s="3">
        <v>1.34</v>
      </c>
      <c r="YX28" s="3">
        <v>1.41</v>
      </c>
      <c r="YY28" s="3">
        <v>1.5</v>
      </c>
      <c r="YZ28" s="3">
        <v>1.21</v>
      </c>
      <c r="ZA28" s="3">
        <v>0.8</v>
      </c>
      <c r="ZB28" s="3">
        <v>1.17</v>
      </c>
      <c r="ZC28" s="3">
        <v>2.06</v>
      </c>
      <c r="ZD28" s="3">
        <v>1.1200000000000001</v>
      </c>
      <c r="ZE28" s="3">
        <v>1.04</v>
      </c>
      <c r="ZF28" s="3">
        <v>1.56</v>
      </c>
      <c r="ZG28" s="3">
        <v>1.76</v>
      </c>
      <c r="ZH28" s="3">
        <v>0.12</v>
      </c>
      <c r="ZI28" s="3">
        <v>0.97</v>
      </c>
      <c r="ZJ28" s="3">
        <v>0.99</v>
      </c>
      <c r="ZK28" s="3">
        <v>1.6</v>
      </c>
      <c r="ZL28" s="3">
        <v>1.36</v>
      </c>
      <c r="ZM28" s="3">
        <v>0.55000000000000004</v>
      </c>
      <c r="ZN28" s="3">
        <v>1.61</v>
      </c>
      <c r="ZO28" s="3">
        <v>0.09</v>
      </c>
      <c r="ZP28" s="3">
        <v>2.94</v>
      </c>
      <c r="ZQ28" s="3">
        <v>2.71</v>
      </c>
      <c r="ZR28" s="3">
        <v>1.49</v>
      </c>
      <c r="ZS28" s="3">
        <v>12.26</v>
      </c>
      <c r="ZT28" s="3" t="s">
        <v>5</v>
      </c>
      <c r="ZU28" s="3">
        <v>0.84</v>
      </c>
      <c r="ZV28" s="3">
        <v>0.47</v>
      </c>
      <c r="ZW28" s="3">
        <v>0.83</v>
      </c>
      <c r="ZX28" s="3">
        <v>0.96</v>
      </c>
      <c r="ZY28" s="3">
        <v>1.78</v>
      </c>
      <c r="ZZ28" s="3">
        <v>1.62</v>
      </c>
      <c r="AAA28" s="3">
        <v>2.02</v>
      </c>
      <c r="AAB28" s="3">
        <v>1.47</v>
      </c>
      <c r="AAC28" s="3">
        <v>0.67</v>
      </c>
      <c r="AAD28" s="3">
        <v>2.4500000000000002</v>
      </c>
      <c r="AAE28" s="3">
        <v>0.87</v>
      </c>
      <c r="AAF28" s="3">
        <v>2.2000000000000002</v>
      </c>
      <c r="AAG28" s="3">
        <v>1.73</v>
      </c>
      <c r="AAH28" s="3">
        <v>1.18</v>
      </c>
      <c r="AAI28" s="3">
        <v>0.85</v>
      </c>
      <c r="AAJ28" s="3">
        <v>0.67</v>
      </c>
      <c r="AAK28" s="3">
        <v>1.64</v>
      </c>
      <c r="AAL28" s="3">
        <v>1.8</v>
      </c>
      <c r="AAM28" s="3">
        <v>2.4900000000000002</v>
      </c>
      <c r="AAN28" s="3">
        <v>2.5299999999999998</v>
      </c>
      <c r="AAO28" s="3">
        <v>0.41</v>
      </c>
      <c r="AAP28" s="3">
        <v>2.62</v>
      </c>
      <c r="AAQ28" s="3">
        <v>1.55</v>
      </c>
      <c r="AAR28" s="3">
        <v>-0.89</v>
      </c>
      <c r="AAS28" s="3">
        <v>1.02</v>
      </c>
      <c r="AAT28" s="3">
        <v>1.49</v>
      </c>
      <c r="AAU28" s="3">
        <v>2.25</v>
      </c>
      <c r="AAV28" s="3">
        <v>1.1200000000000001</v>
      </c>
      <c r="AAW28" s="3">
        <v>0.69</v>
      </c>
      <c r="AAX28" s="3">
        <v>1.1499999999999999</v>
      </c>
      <c r="AAY28" s="3" t="s">
        <v>5</v>
      </c>
      <c r="AAZ28" s="3">
        <v>1.1200000000000001</v>
      </c>
      <c r="ABA28" s="3">
        <v>0.98</v>
      </c>
      <c r="ABB28" s="3" t="s">
        <v>5</v>
      </c>
      <c r="ABC28" s="3">
        <v>0.91</v>
      </c>
      <c r="ABD28" s="3">
        <v>0.41</v>
      </c>
      <c r="ABE28" s="3">
        <v>1.07</v>
      </c>
      <c r="ABF28" s="3">
        <v>1.94</v>
      </c>
      <c r="ABG28" s="3">
        <v>1.05</v>
      </c>
      <c r="ABH28" s="3">
        <v>-0.37</v>
      </c>
      <c r="ABI28" s="3">
        <v>1.27</v>
      </c>
      <c r="ABJ28" s="3">
        <v>1.53</v>
      </c>
      <c r="ABK28" s="3">
        <v>1.63</v>
      </c>
      <c r="ABL28" s="3">
        <v>0.65</v>
      </c>
      <c r="ABM28" s="3">
        <v>0.4</v>
      </c>
      <c r="ABN28" s="3">
        <v>1.1299999999999999</v>
      </c>
      <c r="ABO28" s="3">
        <v>0.81</v>
      </c>
      <c r="ABP28" s="3">
        <v>0.68</v>
      </c>
      <c r="ABQ28" s="3">
        <v>0.68</v>
      </c>
      <c r="ABR28" s="3">
        <v>1.03</v>
      </c>
      <c r="ABS28" s="3">
        <v>1.1200000000000001</v>
      </c>
      <c r="ABT28" s="3">
        <v>1.58</v>
      </c>
      <c r="ABU28" s="3">
        <v>1.08</v>
      </c>
      <c r="ABV28" s="3">
        <v>1.03</v>
      </c>
      <c r="ABW28" s="3">
        <v>0.65</v>
      </c>
      <c r="ABX28" s="3">
        <v>0.69</v>
      </c>
      <c r="ABY28" s="3">
        <v>0.75</v>
      </c>
      <c r="ABZ28" s="3">
        <v>0.67</v>
      </c>
      <c r="ACA28" s="3">
        <v>1.19</v>
      </c>
      <c r="ACB28" s="3">
        <v>2.34</v>
      </c>
      <c r="ACC28" s="3">
        <v>1.1299999999999999</v>
      </c>
      <c r="ACD28" s="3">
        <v>0.79</v>
      </c>
      <c r="ACE28" s="3">
        <v>0.56000000000000005</v>
      </c>
      <c r="ACF28" s="3">
        <v>0.9</v>
      </c>
      <c r="ACG28" s="3">
        <v>1.28</v>
      </c>
      <c r="ACH28" s="3">
        <v>1.59</v>
      </c>
      <c r="ACI28" s="3">
        <v>1.1499999999999999</v>
      </c>
      <c r="ACJ28" s="3">
        <v>0.49</v>
      </c>
      <c r="ACK28" s="3">
        <v>1.77</v>
      </c>
      <c r="ACL28" s="3">
        <v>1.21</v>
      </c>
      <c r="ACM28" s="3">
        <v>0.39</v>
      </c>
      <c r="ACN28" s="3">
        <v>0.84</v>
      </c>
      <c r="ACO28" s="3">
        <v>1.22</v>
      </c>
      <c r="ACP28" s="3">
        <v>1.1499999999999999</v>
      </c>
      <c r="ACQ28" s="3" t="s">
        <v>5</v>
      </c>
      <c r="ACR28" s="3">
        <v>1.31</v>
      </c>
      <c r="ACS28" s="3">
        <v>1.6</v>
      </c>
      <c r="ACT28" s="3">
        <v>1.58</v>
      </c>
      <c r="ACU28" s="3">
        <v>1.21</v>
      </c>
      <c r="ACV28" s="3">
        <v>0.87</v>
      </c>
      <c r="ACW28" s="3">
        <v>0.87</v>
      </c>
      <c r="ACX28" s="3">
        <v>0.87</v>
      </c>
      <c r="ACY28" s="3">
        <v>1</v>
      </c>
      <c r="ACZ28" s="3">
        <v>1.29</v>
      </c>
      <c r="ADA28" s="3">
        <v>1.41</v>
      </c>
      <c r="ADB28" s="3">
        <v>1.28</v>
      </c>
      <c r="ADC28" s="3">
        <v>1.29</v>
      </c>
      <c r="ADD28" s="3" t="s">
        <v>5</v>
      </c>
      <c r="ADE28" s="3">
        <v>1.64</v>
      </c>
      <c r="ADF28" s="3">
        <v>1.53</v>
      </c>
      <c r="ADG28" s="3">
        <v>1.21</v>
      </c>
      <c r="ADH28" s="3">
        <v>0.67</v>
      </c>
      <c r="ADI28" s="3">
        <v>1.59</v>
      </c>
      <c r="ADJ28" s="3">
        <v>0.43</v>
      </c>
      <c r="ADK28" s="3">
        <v>0.53</v>
      </c>
      <c r="ADL28" s="3">
        <v>1.82</v>
      </c>
      <c r="ADM28" s="3">
        <v>1.82</v>
      </c>
      <c r="ADN28" s="3">
        <v>1.95</v>
      </c>
      <c r="ADO28" s="3">
        <v>1.62</v>
      </c>
      <c r="ADP28" s="3">
        <v>0.48</v>
      </c>
      <c r="ADQ28" s="3">
        <v>0.5</v>
      </c>
      <c r="ADR28" s="3">
        <v>0.97</v>
      </c>
      <c r="ADS28" s="3">
        <v>1.1399999999999999</v>
      </c>
      <c r="ADT28" s="3">
        <v>1.26</v>
      </c>
      <c r="ADU28" s="3">
        <v>0.38</v>
      </c>
      <c r="ADV28" s="3">
        <v>0.74</v>
      </c>
      <c r="ADW28" s="3">
        <v>1.23</v>
      </c>
      <c r="ADX28" s="3">
        <v>0.89</v>
      </c>
      <c r="ADY28" s="3">
        <v>0.95</v>
      </c>
      <c r="ADZ28" s="3">
        <v>1.22</v>
      </c>
      <c r="AEA28" s="3">
        <v>1.17</v>
      </c>
      <c r="AEB28" s="3">
        <v>0.88</v>
      </c>
      <c r="AEC28" s="3">
        <v>0.8</v>
      </c>
      <c r="AED28" s="3">
        <v>0.92</v>
      </c>
      <c r="AEE28" s="3">
        <v>0.71</v>
      </c>
      <c r="AEF28" s="3">
        <v>1.34</v>
      </c>
      <c r="AEG28" s="3">
        <v>1.25</v>
      </c>
      <c r="AEH28" s="3">
        <v>1.1499999999999999</v>
      </c>
      <c r="AEI28" s="3">
        <v>2.16</v>
      </c>
      <c r="AEJ28" s="3">
        <v>1</v>
      </c>
      <c r="AEK28" s="3">
        <v>1.01</v>
      </c>
      <c r="AEL28" s="3">
        <v>1.02</v>
      </c>
      <c r="AEM28" s="3">
        <v>1.34</v>
      </c>
      <c r="AEN28" s="3">
        <v>1.5</v>
      </c>
      <c r="AEO28" s="3">
        <v>1.21</v>
      </c>
      <c r="AEP28" s="3">
        <v>1.24</v>
      </c>
      <c r="AEQ28" s="3">
        <v>0.98</v>
      </c>
      <c r="AER28" s="3">
        <v>2.2400000000000002</v>
      </c>
      <c r="AES28" s="3">
        <v>1.26</v>
      </c>
      <c r="AET28" s="3">
        <v>1.1200000000000001</v>
      </c>
      <c r="AEU28" s="3">
        <v>0.95</v>
      </c>
      <c r="AEV28" s="3">
        <v>0.45</v>
      </c>
      <c r="AEW28" s="3">
        <v>0.79</v>
      </c>
      <c r="AEX28" s="3">
        <v>0.92</v>
      </c>
      <c r="AEY28" s="3">
        <v>2.09</v>
      </c>
      <c r="AEZ28" s="3">
        <v>1.07</v>
      </c>
      <c r="AFA28" s="3">
        <v>1.55</v>
      </c>
      <c r="AFB28" s="3">
        <v>-0.1</v>
      </c>
      <c r="AFC28" s="3">
        <v>0.73</v>
      </c>
      <c r="AFD28" s="3">
        <v>1.56</v>
      </c>
      <c r="AFE28" s="3">
        <v>0.11</v>
      </c>
      <c r="AFF28" s="3">
        <v>1.18</v>
      </c>
      <c r="AFG28" s="3">
        <v>1.32</v>
      </c>
      <c r="AFH28" s="3">
        <v>1.47</v>
      </c>
      <c r="AFI28" s="3">
        <v>0.81</v>
      </c>
      <c r="AFJ28" s="3">
        <v>1.1299999999999999</v>
      </c>
      <c r="AFK28" s="3">
        <v>0.83</v>
      </c>
      <c r="AFL28" s="3">
        <v>1.54</v>
      </c>
      <c r="AFM28" s="3">
        <v>1.31</v>
      </c>
      <c r="AFN28" s="3">
        <v>1.31</v>
      </c>
      <c r="AFO28" s="3">
        <v>0.33</v>
      </c>
      <c r="AFP28" s="3">
        <v>0.99</v>
      </c>
      <c r="AFQ28" s="3" t="s">
        <v>5</v>
      </c>
      <c r="AFR28" s="3">
        <v>1.99</v>
      </c>
      <c r="AFS28" s="3" t="s">
        <v>5</v>
      </c>
      <c r="AFT28" s="3">
        <v>1.1200000000000001</v>
      </c>
      <c r="AFU28" s="3">
        <v>1.68</v>
      </c>
      <c r="AFV28" s="3">
        <v>1.5</v>
      </c>
      <c r="AFW28" s="3">
        <v>1.07</v>
      </c>
      <c r="AFX28" s="3">
        <v>1.64</v>
      </c>
      <c r="AFY28" s="3">
        <v>1.03</v>
      </c>
      <c r="AFZ28" s="3">
        <v>1.32</v>
      </c>
      <c r="AGA28" s="3">
        <v>1.55</v>
      </c>
      <c r="AGB28" s="3">
        <v>1.5</v>
      </c>
      <c r="AGC28" s="3">
        <v>0.85</v>
      </c>
      <c r="AGD28" s="3">
        <v>1.53</v>
      </c>
      <c r="AGE28" s="3">
        <v>1.43</v>
      </c>
      <c r="AGF28" s="3">
        <v>0.85</v>
      </c>
      <c r="AGG28" s="3">
        <v>1.1200000000000001</v>
      </c>
      <c r="AGH28" s="3">
        <v>1.9</v>
      </c>
      <c r="AGI28" s="3">
        <v>1.52</v>
      </c>
      <c r="AGJ28" s="3">
        <v>4.1399999999999997</v>
      </c>
      <c r="AGK28" s="3">
        <v>0.46</v>
      </c>
      <c r="AGL28" s="3">
        <v>0.63</v>
      </c>
      <c r="AGM28" s="3">
        <v>1.39</v>
      </c>
      <c r="AGN28" s="3">
        <v>1.19</v>
      </c>
      <c r="AGO28" s="3">
        <v>1.18</v>
      </c>
      <c r="AGP28" s="3">
        <v>1.08</v>
      </c>
      <c r="AGQ28" s="3">
        <v>-0.11</v>
      </c>
      <c r="AGR28" s="3">
        <v>1.1599999999999999</v>
      </c>
      <c r="AGS28" s="3">
        <v>0.74</v>
      </c>
      <c r="AGT28" s="3">
        <v>1.1100000000000001</v>
      </c>
      <c r="AGU28" s="3">
        <v>1.1599999999999999</v>
      </c>
      <c r="AGV28" s="3">
        <v>1.34</v>
      </c>
      <c r="AGW28" s="3">
        <v>1.19</v>
      </c>
      <c r="AGX28" s="3">
        <v>-0.84</v>
      </c>
      <c r="AGY28" s="3">
        <v>0.66</v>
      </c>
      <c r="AGZ28" s="3">
        <v>1.08</v>
      </c>
      <c r="AHA28" s="3">
        <v>0.89</v>
      </c>
      <c r="AHB28" s="3">
        <v>1.84</v>
      </c>
      <c r="AHC28" s="3">
        <v>0.78</v>
      </c>
      <c r="AHD28" s="3">
        <v>1.64</v>
      </c>
      <c r="AHE28" s="3">
        <v>1.04</v>
      </c>
      <c r="AHF28" s="3">
        <v>0.86</v>
      </c>
      <c r="AHG28" s="3">
        <v>1.26</v>
      </c>
      <c r="AHH28" s="3">
        <v>1.31</v>
      </c>
      <c r="AHI28" s="3">
        <v>0.98</v>
      </c>
      <c r="AHJ28" s="3">
        <v>0.94</v>
      </c>
      <c r="AHK28" s="3">
        <v>1.22</v>
      </c>
      <c r="AHL28" s="3">
        <v>0.79</v>
      </c>
      <c r="AHM28" s="3">
        <v>0.59</v>
      </c>
      <c r="AHN28" s="3">
        <v>0.96</v>
      </c>
      <c r="AHO28" s="3">
        <v>1.69</v>
      </c>
      <c r="AHP28" s="3">
        <v>0.55000000000000004</v>
      </c>
      <c r="AHQ28" s="3">
        <v>0.8</v>
      </c>
      <c r="AHR28" s="3">
        <v>1.42</v>
      </c>
      <c r="AHS28" s="3">
        <v>1.43</v>
      </c>
      <c r="AHT28" s="3">
        <v>1.17</v>
      </c>
      <c r="AHU28" s="3" t="s">
        <v>5</v>
      </c>
      <c r="AHV28" s="3">
        <v>1.75</v>
      </c>
      <c r="AHW28" s="3">
        <v>0.66</v>
      </c>
      <c r="AHX28" s="3">
        <v>1.54</v>
      </c>
      <c r="AHY28" s="3">
        <v>0.98</v>
      </c>
      <c r="AHZ28" s="3">
        <v>1.24</v>
      </c>
      <c r="AIA28" s="3">
        <v>0.92</v>
      </c>
      <c r="AIB28" s="3">
        <v>0.34</v>
      </c>
      <c r="AIC28" s="3">
        <v>1.53</v>
      </c>
      <c r="AID28" s="3">
        <v>0.9</v>
      </c>
      <c r="AIE28" s="3">
        <v>0.91</v>
      </c>
      <c r="AIF28" s="3">
        <v>1.56</v>
      </c>
      <c r="AIG28" s="3">
        <v>2.0499999999999998</v>
      </c>
      <c r="AIH28" s="3">
        <v>0.8</v>
      </c>
      <c r="AII28" s="3">
        <v>2.0299999999999998</v>
      </c>
      <c r="AIJ28" s="3">
        <v>0.86</v>
      </c>
      <c r="AIK28" s="3">
        <v>1.23</v>
      </c>
      <c r="AIL28" s="3">
        <v>1.42</v>
      </c>
      <c r="AIM28" s="3">
        <v>1.07</v>
      </c>
      <c r="AIN28" s="3">
        <v>1.86</v>
      </c>
      <c r="AIO28" s="3">
        <v>1.23</v>
      </c>
      <c r="AIP28" s="3">
        <v>0.46</v>
      </c>
      <c r="AIQ28" s="3">
        <v>0.78</v>
      </c>
      <c r="AIR28" s="3">
        <v>1.1399999999999999</v>
      </c>
      <c r="AIS28" s="3">
        <v>1.1000000000000001</v>
      </c>
      <c r="AIT28" s="3">
        <v>1.03</v>
      </c>
      <c r="AIU28" s="3">
        <v>1.72</v>
      </c>
      <c r="AIV28" s="3">
        <v>1.73</v>
      </c>
      <c r="AIW28" s="3">
        <v>1.19</v>
      </c>
      <c r="AIX28" s="3">
        <v>1.1499999999999999</v>
      </c>
      <c r="AIY28" s="3">
        <v>1.34</v>
      </c>
      <c r="AIZ28" s="3">
        <v>1.23</v>
      </c>
      <c r="AJA28" s="3">
        <v>0.54</v>
      </c>
      <c r="AJB28" s="3">
        <v>0.61</v>
      </c>
      <c r="AJC28" s="3">
        <v>0.69</v>
      </c>
      <c r="AJD28" s="3">
        <v>0.19</v>
      </c>
      <c r="AJE28" s="3">
        <v>0.8</v>
      </c>
      <c r="AJF28" s="3">
        <v>1.67</v>
      </c>
      <c r="AJG28" s="3">
        <v>1.57</v>
      </c>
      <c r="AJH28" s="3">
        <v>0.85</v>
      </c>
      <c r="AJI28" s="3">
        <v>0.72</v>
      </c>
      <c r="AJJ28" s="3">
        <v>0.28000000000000003</v>
      </c>
      <c r="AJK28" s="3">
        <v>-0.75</v>
      </c>
      <c r="AJL28" s="3">
        <v>1.71</v>
      </c>
      <c r="AJM28" s="3">
        <v>0.63</v>
      </c>
      <c r="AJN28" s="3">
        <v>0.78</v>
      </c>
      <c r="AJO28" s="3">
        <v>0.88</v>
      </c>
      <c r="AJP28" s="3">
        <v>0.72</v>
      </c>
      <c r="AJQ28" s="3">
        <v>0.9</v>
      </c>
      <c r="AJR28" s="3">
        <v>1.2</v>
      </c>
      <c r="AJS28" s="3">
        <v>1.51</v>
      </c>
      <c r="AJT28" s="3">
        <v>0.96</v>
      </c>
      <c r="AJU28" s="3">
        <v>0.61</v>
      </c>
      <c r="AJV28" s="3">
        <v>1.1100000000000001</v>
      </c>
      <c r="AJW28" s="3">
        <v>1.39</v>
      </c>
      <c r="AJX28" s="3">
        <v>1.6</v>
      </c>
      <c r="AJY28" s="3">
        <v>0.04</v>
      </c>
      <c r="AJZ28" s="3">
        <v>0.9</v>
      </c>
      <c r="AKA28" s="3">
        <v>1.1499999999999999</v>
      </c>
      <c r="AKB28" s="3">
        <v>1.1200000000000001</v>
      </c>
      <c r="AKC28" s="3">
        <v>1.4</v>
      </c>
      <c r="AKD28" s="3">
        <v>0.78</v>
      </c>
      <c r="AKE28" s="3">
        <v>1.06</v>
      </c>
      <c r="AKF28" s="3">
        <v>1.51</v>
      </c>
      <c r="AKG28" s="3">
        <v>0.95</v>
      </c>
      <c r="AKH28" s="3">
        <v>0.55000000000000004</v>
      </c>
      <c r="AKI28" s="3">
        <v>1.05</v>
      </c>
      <c r="AKJ28" s="3">
        <v>0.95</v>
      </c>
      <c r="AKK28" s="3">
        <v>1.85</v>
      </c>
      <c r="AKL28" s="3">
        <v>2.31</v>
      </c>
      <c r="AKM28" s="3">
        <v>2.4900000000000002</v>
      </c>
      <c r="AKN28" s="3">
        <v>0.88</v>
      </c>
      <c r="AKO28" s="3">
        <v>0.9</v>
      </c>
      <c r="AKP28" s="3">
        <v>1.25</v>
      </c>
      <c r="AKQ28" s="3">
        <v>0.73</v>
      </c>
      <c r="AKR28" s="3">
        <v>1.1499999999999999</v>
      </c>
      <c r="AKS28" s="3">
        <v>0.91</v>
      </c>
      <c r="AKT28" s="3">
        <v>1.36</v>
      </c>
      <c r="AKU28" s="3">
        <v>0.18</v>
      </c>
      <c r="AKV28" s="3">
        <v>0.4</v>
      </c>
      <c r="AKW28" s="3">
        <v>1.08</v>
      </c>
      <c r="AKX28" s="3">
        <v>1.96</v>
      </c>
      <c r="AKY28" s="3">
        <v>0.98</v>
      </c>
      <c r="AKZ28" s="3">
        <v>0.62</v>
      </c>
      <c r="ALA28" s="3">
        <v>1.04</v>
      </c>
      <c r="ALB28" s="3">
        <v>1.1399999999999999</v>
      </c>
      <c r="ALC28" s="3">
        <v>1.22</v>
      </c>
      <c r="ALD28" s="3">
        <v>0.35</v>
      </c>
      <c r="ALE28" s="3">
        <v>0.74</v>
      </c>
      <c r="ALF28" s="3">
        <v>1.17</v>
      </c>
      <c r="ALG28" s="3" t="s">
        <v>5</v>
      </c>
      <c r="ALH28" s="3">
        <v>0.69</v>
      </c>
      <c r="ALI28" s="3">
        <v>1.01</v>
      </c>
      <c r="ALJ28" s="3">
        <v>0.83</v>
      </c>
      <c r="ALK28" s="3" t="s">
        <v>5</v>
      </c>
      <c r="ALL28" s="3">
        <v>1.33</v>
      </c>
      <c r="ALM28" s="3">
        <v>1.36</v>
      </c>
      <c r="ALN28" s="3">
        <v>1.57</v>
      </c>
      <c r="ALO28" s="3">
        <v>1.1200000000000001</v>
      </c>
      <c r="ALP28" s="3">
        <v>0.36</v>
      </c>
      <c r="ALQ28" s="3">
        <v>0.67</v>
      </c>
      <c r="ALR28" s="3">
        <v>1.39</v>
      </c>
      <c r="ALS28" s="3">
        <v>0.1</v>
      </c>
      <c r="ALT28" s="3">
        <v>0.97</v>
      </c>
      <c r="ALU28" s="3">
        <v>1.22</v>
      </c>
      <c r="ALV28" s="3">
        <v>1.22</v>
      </c>
      <c r="ALW28" s="3">
        <v>1.46</v>
      </c>
      <c r="ALX28" s="3">
        <v>1.36</v>
      </c>
      <c r="ALY28" s="3">
        <v>0.81</v>
      </c>
      <c r="ALZ28" s="3">
        <v>1.37</v>
      </c>
      <c r="AMA28" s="3">
        <v>0.97</v>
      </c>
      <c r="AMB28" s="3">
        <v>1.03</v>
      </c>
      <c r="AMC28" s="3">
        <v>0.59</v>
      </c>
      <c r="AMD28" s="3">
        <v>0.75</v>
      </c>
      <c r="AME28" s="3">
        <v>0.97</v>
      </c>
      <c r="AMF28" s="3">
        <v>0.87</v>
      </c>
      <c r="AMG28" s="3">
        <v>2.0299999999999998</v>
      </c>
      <c r="AMH28" s="3">
        <v>0.35</v>
      </c>
      <c r="AMI28" s="3">
        <v>1.36</v>
      </c>
      <c r="AMJ28" s="3">
        <v>1.19</v>
      </c>
      <c r="AMK28" s="3">
        <v>0.01</v>
      </c>
      <c r="AML28" s="3">
        <v>0.56999999999999995</v>
      </c>
      <c r="AMM28" s="3" t="s">
        <v>5</v>
      </c>
      <c r="AMN28" s="3">
        <v>0.87</v>
      </c>
      <c r="AMO28" s="3">
        <v>1.62</v>
      </c>
      <c r="AMP28" s="3">
        <v>1.18</v>
      </c>
      <c r="AMQ28" s="3">
        <v>-0.01</v>
      </c>
      <c r="AMR28" s="3">
        <v>0.69</v>
      </c>
      <c r="AMS28" s="3">
        <v>1.72</v>
      </c>
      <c r="AMT28" s="3">
        <v>1.03</v>
      </c>
      <c r="AMU28" s="3">
        <v>0.62</v>
      </c>
      <c r="AMV28" s="3">
        <v>1.78</v>
      </c>
      <c r="AMW28" s="3">
        <v>0.43</v>
      </c>
      <c r="AMX28" s="3">
        <v>0.31</v>
      </c>
      <c r="AMY28" s="3">
        <v>1.1399999999999999</v>
      </c>
      <c r="AMZ28" s="3">
        <v>0.59</v>
      </c>
      <c r="ANA28" s="3">
        <v>1.24</v>
      </c>
      <c r="ANB28" s="3">
        <v>1.41</v>
      </c>
      <c r="ANC28" s="3" t="s">
        <v>5</v>
      </c>
      <c r="AND28" s="3">
        <v>1.0900000000000001</v>
      </c>
      <c r="ANE28" s="3">
        <v>1.18</v>
      </c>
      <c r="ANF28" s="3">
        <v>0.04</v>
      </c>
      <c r="ANG28" s="3">
        <v>1.07</v>
      </c>
      <c r="ANH28" s="3">
        <v>2.0699999999999998</v>
      </c>
      <c r="ANI28" s="3">
        <v>0.37</v>
      </c>
      <c r="ANJ28" s="3">
        <v>1.36</v>
      </c>
      <c r="ANK28" s="3">
        <v>1.76</v>
      </c>
      <c r="ANL28" s="3">
        <v>1.01</v>
      </c>
      <c r="ANM28" s="3">
        <v>0.28999999999999998</v>
      </c>
      <c r="ANN28" s="3">
        <v>-0.44</v>
      </c>
      <c r="ANO28" s="3">
        <v>1.5</v>
      </c>
      <c r="ANP28" s="3">
        <v>0.74</v>
      </c>
      <c r="ANQ28" s="3">
        <v>1.2</v>
      </c>
      <c r="ANR28" s="3">
        <v>34.19</v>
      </c>
      <c r="ANS28" s="3" t="s">
        <v>5</v>
      </c>
      <c r="ANT28" s="3">
        <v>1.1200000000000001</v>
      </c>
      <c r="ANU28" s="3">
        <v>1.83</v>
      </c>
      <c r="ANV28" s="3">
        <v>-0.32</v>
      </c>
      <c r="ANW28" s="3">
        <v>1.1100000000000001</v>
      </c>
      <c r="ANX28" s="3">
        <v>0.16</v>
      </c>
      <c r="ANY28" s="3">
        <v>0.8</v>
      </c>
      <c r="ANZ28" s="3" t="s">
        <v>5</v>
      </c>
      <c r="AOA28" s="3">
        <v>0.92</v>
      </c>
      <c r="AOB28" s="3">
        <v>1.05</v>
      </c>
      <c r="AOC28" s="3">
        <v>1.1599999999999999</v>
      </c>
      <c r="AOD28" s="3">
        <v>2.4700000000000002</v>
      </c>
      <c r="AOE28" s="3">
        <v>1.57</v>
      </c>
      <c r="AOF28" s="3">
        <v>1.5</v>
      </c>
      <c r="AOG28" s="3">
        <v>0.91</v>
      </c>
      <c r="AOH28" s="3">
        <v>1.68</v>
      </c>
      <c r="AOI28" s="3">
        <v>0.21</v>
      </c>
      <c r="AOJ28" s="3">
        <v>1.24</v>
      </c>
      <c r="AOK28" s="3">
        <v>1.45</v>
      </c>
      <c r="AOL28" s="3">
        <v>1.18</v>
      </c>
      <c r="AOM28" s="3">
        <v>1.75</v>
      </c>
      <c r="AON28" s="3">
        <v>-0.09</v>
      </c>
      <c r="AOO28" s="3">
        <v>0.93</v>
      </c>
      <c r="AOP28" s="3">
        <v>1.25</v>
      </c>
      <c r="AOQ28" s="3">
        <v>-0.95</v>
      </c>
      <c r="AOR28" s="3">
        <v>0.3</v>
      </c>
      <c r="AOS28" s="3">
        <v>1.27</v>
      </c>
      <c r="AOT28" s="3">
        <v>3.6</v>
      </c>
      <c r="AOU28" s="3">
        <v>0.16</v>
      </c>
      <c r="AOV28" s="3">
        <v>0.74</v>
      </c>
      <c r="AOW28" s="3">
        <v>0.55000000000000004</v>
      </c>
      <c r="AOX28" s="3">
        <v>1.03</v>
      </c>
      <c r="AOY28" s="3">
        <v>0.66</v>
      </c>
      <c r="AOZ28" s="3">
        <v>0.88</v>
      </c>
      <c r="APA28" s="3">
        <v>1.59</v>
      </c>
      <c r="APB28" s="3">
        <v>1.92</v>
      </c>
      <c r="APC28" s="3">
        <v>1.32</v>
      </c>
      <c r="APD28" s="3">
        <v>0.26</v>
      </c>
      <c r="APE28" s="3">
        <v>1.87</v>
      </c>
      <c r="APF28" s="3">
        <v>0.71</v>
      </c>
      <c r="APG28" s="3">
        <v>1.1499999999999999</v>
      </c>
      <c r="APH28" s="3">
        <v>-0.42</v>
      </c>
      <c r="API28" s="3">
        <v>0.8</v>
      </c>
      <c r="APJ28" s="3">
        <v>7.39</v>
      </c>
      <c r="APK28" s="3">
        <v>0.74</v>
      </c>
      <c r="APL28" s="3">
        <v>1.73</v>
      </c>
      <c r="APM28" s="3">
        <v>0.99</v>
      </c>
      <c r="APN28" s="3">
        <v>1.02</v>
      </c>
      <c r="APO28" s="3">
        <v>1.62</v>
      </c>
      <c r="APP28" s="3">
        <v>1.73</v>
      </c>
      <c r="APQ28" s="3">
        <v>0.67</v>
      </c>
      <c r="APR28" s="3">
        <v>1.05</v>
      </c>
      <c r="APS28" s="3">
        <v>1.1000000000000001</v>
      </c>
      <c r="APT28" s="3">
        <v>1.01</v>
      </c>
      <c r="APU28" s="3">
        <v>-0.03</v>
      </c>
      <c r="APV28" s="3">
        <v>0.39</v>
      </c>
      <c r="APW28" s="3">
        <v>0.22</v>
      </c>
      <c r="APX28" s="3">
        <v>0.48</v>
      </c>
      <c r="APY28" s="3">
        <v>0.96</v>
      </c>
      <c r="APZ28" s="3">
        <v>1.53</v>
      </c>
      <c r="AQA28" s="3">
        <v>1.06</v>
      </c>
      <c r="AQB28" s="3">
        <v>1.46</v>
      </c>
      <c r="AQC28" s="3">
        <v>1.84</v>
      </c>
      <c r="AQD28" s="3">
        <v>1.51</v>
      </c>
      <c r="AQE28" s="3">
        <v>0.9</v>
      </c>
      <c r="AQF28" s="3">
        <v>1.1599999999999999</v>
      </c>
      <c r="AQG28" s="3">
        <v>1.44</v>
      </c>
      <c r="AQH28" s="3">
        <v>0.63</v>
      </c>
      <c r="AQI28" s="3">
        <v>0.92</v>
      </c>
      <c r="AQJ28" s="3">
        <v>0.84</v>
      </c>
      <c r="AQK28" s="3">
        <v>0.78</v>
      </c>
      <c r="AQL28" s="3">
        <v>0.48</v>
      </c>
      <c r="AQM28" s="3">
        <v>0.59</v>
      </c>
      <c r="AQN28" s="3">
        <v>1.59</v>
      </c>
      <c r="AQO28" s="3">
        <v>0.6</v>
      </c>
      <c r="AQP28" s="3">
        <v>0.99</v>
      </c>
      <c r="AQQ28" s="3">
        <v>1.87</v>
      </c>
      <c r="AQR28" s="3">
        <v>1.53</v>
      </c>
      <c r="AQS28" s="3">
        <v>0.02</v>
      </c>
      <c r="AQT28" s="3">
        <v>1.44</v>
      </c>
      <c r="AQU28" s="3">
        <v>2.02</v>
      </c>
      <c r="AQV28" s="3">
        <v>1.52</v>
      </c>
      <c r="AQW28" s="3">
        <v>-2.57</v>
      </c>
      <c r="AQX28" s="3">
        <v>1.23</v>
      </c>
      <c r="AQY28" s="3">
        <v>2.4</v>
      </c>
      <c r="AQZ28" s="3">
        <v>-0.37</v>
      </c>
      <c r="ARA28" s="3">
        <v>1.66</v>
      </c>
      <c r="ARB28" s="3">
        <v>0.98</v>
      </c>
      <c r="ARC28" s="3">
        <v>1</v>
      </c>
      <c r="ARD28" s="3">
        <v>1.39</v>
      </c>
      <c r="ARE28" s="3">
        <v>1.08</v>
      </c>
      <c r="ARF28" s="3">
        <v>0.95</v>
      </c>
      <c r="ARG28" s="3">
        <v>1.07</v>
      </c>
      <c r="ARH28" s="3">
        <v>0.35</v>
      </c>
      <c r="ARI28" s="3">
        <v>1</v>
      </c>
      <c r="ARJ28" s="3">
        <v>0.95</v>
      </c>
      <c r="ARK28" s="3">
        <v>0.98</v>
      </c>
      <c r="ARL28" s="3">
        <v>0.96</v>
      </c>
      <c r="ARM28" s="3">
        <v>1</v>
      </c>
      <c r="ARN28" s="3">
        <v>0.64</v>
      </c>
      <c r="ARO28" s="3">
        <v>1.08</v>
      </c>
      <c r="ARP28" s="3">
        <v>0.83</v>
      </c>
      <c r="ARQ28" s="3">
        <v>2.2200000000000002</v>
      </c>
      <c r="ARR28" s="3">
        <v>2.5</v>
      </c>
      <c r="ARS28" s="3">
        <v>1.29</v>
      </c>
      <c r="ART28" s="3">
        <v>0.47</v>
      </c>
      <c r="ARU28" s="3">
        <v>1.36</v>
      </c>
      <c r="ARV28" s="3">
        <v>4.6900000000000004</v>
      </c>
      <c r="ARW28" s="3">
        <v>0.32</v>
      </c>
      <c r="ARX28" s="3">
        <v>1.75</v>
      </c>
      <c r="ARY28" s="3">
        <v>0.39</v>
      </c>
      <c r="ARZ28" s="3">
        <v>1.36</v>
      </c>
      <c r="ASA28" s="3">
        <v>0.89</v>
      </c>
      <c r="ASB28" s="3">
        <v>0.49</v>
      </c>
      <c r="ASC28" s="3">
        <v>0.09</v>
      </c>
      <c r="ASD28" s="3">
        <v>1.17</v>
      </c>
      <c r="ASE28" s="3" t="s">
        <v>5</v>
      </c>
      <c r="ASF28" s="3">
        <v>-1.1200000000000001</v>
      </c>
      <c r="ASG28" s="3">
        <v>1.01</v>
      </c>
      <c r="ASH28" s="3">
        <v>-1.35</v>
      </c>
      <c r="ASI28" s="3">
        <v>0.91</v>
      </c>
      <c r="ASJ28" s="3">
        <v>-0.86</v>
      </c>
      <c r="ASK28" s="3">
        <v>-7.83</v>
      </c>
      <c r="ASL28" s="3">
        <v>0.79</v>
      </c>
      <c r="ASM28" s="3">
        <v>1.06</v>
      </c>
      <c r="ASN28" s="3">
        <v>0.24</v>
      </c>
      <c r="ASO28" s="3">
        <v>1.02</v>
      </c>
      <c r="ASP28" s="3" t="s">
        <v>5</v>
      </c>
      <c r="ASQ28" s="3" t="s">
        <v>5</v>
      </c>
      <c r="ASR28" s="3">
        <v>1.19</v>
      </c>
      <c r="ASS28" s="3" t="s">
        <v>5</v>
      </c>
      <c r="AST28" s="3">
        <v>2.4300000000000002</v>
      </c>
      <c r="ASU28" s="3">
        <v>0.8</v>
      </c>
      <c r="ASV28" s="3">
        <v>0.57999999999999996</v>
      </c>
      <c r="ASW28" s="3">
        <v>1.25</v>
      </c>
      <c r="ASX28" s="3">
        <v>1.08</v>
      </c>
      <c r="ASY28" s="3">
        <v>1.25</v>
      </c>
      <c r="ASZ28" s="3">
        <v>0.13</v>
      </c>
      <c r="ATA28" s="3">
        <v>0.14000000000000001</v>
      </c>
      <c r="ATB28" s="3">
        <v>-0.12</v>
      </c>
      <c r="ATC28" s="3">
        <v>1.46</v>
      </c>
      <c r="ATD28" s="3">
        <v>1.23</v>
      </c>
      <c r="ATE28" s="3">
        <v>1.66</v>
      </c>
      <c r="ATF28" s="3">
        <v>0.7</v>
      </c>
      <c r="ATG28" s="3">
        <v>0.83</v>
      </c>
      <c r="ATH28" s="3">
        <v>1.1299999999999999</v>
      </c>
      <c r="ATI28" s="3">
        <v>1.99</v>
      </c>
      <c r="ATJ28" s="3">
        <v>2.09</v>
      </c>
      <c r="ATK28" s="3" t="s">
        <v>5</v>
      </c>
      <c r="ATL28" s="3">
        <v>0.45</v>
      </c>
      <c r="ATM28" s="3">
        <v>0.96</v>
      </c>
      <c r="ATN28" s="3">
        <v>1.36</v>
      </c>
      <c r="ATO28" s="3">
        <v>1.49</v>
      </c>
      <c r="ATP28" s="3">
        <v>0.9</v>
      </c>
      <c r="ATQ28" s="3">
        <v>1.38</v>
      </c>
      <c r="ATR28" s="3">
        <v>0.99</v>
      </c>
      <c r="ATS28" s="3">
        <v>0.7</v>
      </c>
      <c r="ATT28" s="3">
        <v>1.07</v>
      </c>
      <c r="ATU28" s="3">
        <v>0.08</v>
      </c>
      <c r="ATV28" s="3">
        <v>1.64</v>
      </c>
      <c r="ATW28" s="3">
        <v>0.15</v>
      </c>
      <c r="ATX28" s="3">
        <v>0.96</v>
      </c>
      <c r="ATY28" s="3">
        <v>0.84</v>
      </c>
      <c r="ATZ28" s="3">
        <v>1.43</v>
      </c>
      <c r="AUA28" s="3">
        <v>1</v>
      </c>
      <c r="AUB28" s="3">
        <v>1.21</v>
      </c>
      <c r="AUC28" s="3">
        <v>0.17</v>
      </c>
      <c r="AUD28" s="3">
        <v>0.77</v>
      </c>
      <c r="AUE28" s="3">
        <v>1.82</v>
      </c>
      <c r="AUF28" s="3">
        <v>0.8</v>
      </c>
      <c r="AUG28" s="3">
        <v>0.67</v>
      </c>
      <c r="AUH28" s="3">
        <v>0.95</v>
      </c>
      <c r="AUI28" s="3">
        <v>4.84</v>
      </c>
      <c r="AUJ28" s="3">
        <v>1.1399999999999999</v>
      </c>
      <c r="AUK28" s="3">
        <v>1.85</v>
      </c>
      <c r="AUL28" s="3">
        <v>-10.16</v>
      </c>
      <c r="AUM28" s="3" t="s">
        <v>5</v>
      </c>
      <c r="AUN28" s="3">
        <v>0.57999999999999996</v>
      </c>
      <c r="AUO28" s="3">
        <v>1.18</v>
      </c>
      <c r="AUP28" s="3">
        <v>1.06</v>
      </c>
      <c r="AUQ28" s="3">
        <v>0.64</v>
      </c>
      <c r="AUR28" s="3">
        <v>1.52</v>
      </c>
      <c r="AUS28" s="3">
        <v>1.1100000000000001</v>
      </c>
      <c r="AUT28" s="3">
        <v>0.59</v>
      </c>
      <c r="AUU28" s="3">
        <v>1.37</v>
      </c>
      <c r="AUV28" s="3">
        <v>0.22</v>
      </c>
      <c r="AUW28" s="3" t="s">
        <v>5</v>
      </c>
      <c r="AUX28" s="3">
        <v>0.85</v>
      </c>
      <c r="AUY28" s="3">
        <v>-1.1100000000000001</v>
      </c>
      <c r="AUZ28" s="3">
        <v>1.43</v>
      </c>
      <c r="AVA28" s="3">
        <v>1.55</v>
      </c>
      <c r="AVB28" s="3">
        <v>1.01</v>
      </c>
      <c r="AVC28" s="3">
        <v>0.94</v>
      </c>
      <c r="AVD28" s="3">
        <v>1.65</v>
      </c>
      <c r="AVE28" s="3">
        <v>0.11</v>
      </c>
      <c r="AVF28" s="3">
        <v>0.56999999999999995</v>
      </c>
      <c r="AVG28" s="3">
        <v>7.0000000000000007E-2</v>
      </c>
      <c r="AVH28" s="3">
        <v>0.8</v>
      </c>
      <c r="AVI28" s="3">
        <v>1.7</v>
      </c>
      <c r="AVJ28" s="3">
        <v>0.55000000000000004</v>
      </c>
      <c r="AVK28" s="3">
        <v>0.86</v>
      </c>
      <c r="AVL28" s="3">
        <v>1.0900000000000001</v>
      </c>
      <c r="AVM28" s="3">
        <v>0.86</v>
      </c>
      <c r="AVN28" s="3">
        <v>1.1200000000000001</v>
      </c>
      <c r="AVO28" s="3">
        <v>0.52</v>
      </c>
      <c r="AVP28" s="3">
        <v>1.27</v>
      </c>
      <c r="AVQ28" s="3">
        <v>0.27</v>
      </c>
      <c r="AVR28" s="3">
        <v>1.44</v>
      </c>
      <c r="AVS28" s="3">
        <v>-7.0000000000000007E-2</v>
      </c>
      <c r="AVT28" s="3">
        <v>0.84</v>
      </c>
      <c r="AVU28" s="3">
        <v>0.72</v>
      </c>
      <c r="AVV28" s="3">
        <v>0.87</v>
      </c>
      <c r="AVW28" s="3">
        <v>1.54</v>
      </c>
      <c r="AVX28" s="3">
        <v>1.1000000000000001</v>
      </c>
      <c r="AVY28" s="3">
        <v>0.89</v>
      </c>
      <c r="AVZ28" s="3">
        <v>0.96</v>
      </c>
      <c r="AWA28" s="3">
        <v>1.0900000000000001</v>
      </c>
      <c r="AWB28" s="3">
        <v>1.0900000000000001</v>
      </c>
      <c r="AWC28" s="3">
        <v>0.22</v>
      </c>
      <c r="AWD28" s="3">
        <v>0.96</v>
      </c>
      <c r="AWE28" s="3">
        <v>1.23</v>
      </c>
      <c r="AWF28" s="3">
        <v>0.65</v>
      </c>
      <c r="AWG28" s="3">
        <v>1.73</v>
      </c>
      <c r="AWH28" s="3">
        <v>1.33</v>
      </c>
      <c r="AWI28" s="3">
        <v>1.23</v>
      </c>
      <c r="AWJ28" s="3">
        <v>1.67</v>
      </c>
      <c r="AWK28" s="3">
        <v>0.9</v>
      </c>
      <c r="AWL28" s="3">
        <v>1.98</v>
      </c>
      <c r="AWM28" s="3">
        <v>0.82</v>
      </c>
      <c r="AWN28" s="3">
        <v>0.75</v>
      </c>
      <c r="AWO28" s="3">
        <v>1.77</v>
      </c>
      <c r="AWP28" s="3">
        <v>1.63</v>
      </c>
      <c r="AWQ28" s="3">
        <v>1.47</v>
      </c>
      <c r="AWR28" s="3">
        <v>-0.75</v>
      </c>
      <c r="AWS28" s="3">
        <v>0.84</v>
      </c>
      <c r="AWT28" s="3" t="s">
        <v>5</v>
      </c>
      <c r="AWU28" s="3">
        <v>0.74</v>
      </c>
      <c r="AWV28" s="3">
        <v>1.1499999999999999</v>
      </c>
      <c r="AWW28" s="3">
        <v>0.53</v>
      </c>
      <c r="AWX28" s="3" t="s">
        <v>5</v>
      </c>
      <c r="AWY28" s="3">
        <v>1.65</v>
      </c>
      <c r="AWZ28" s="3">
        <v>0.89</v>
      </c>
      <c r="AXA28" s="3">
        <v>2.83</v>
      </c>
      <c r="AXB28" s="3">
        <v>0.82</v>
      </c>
      <c r="AXC28" s="3">
        <v>1.3</v>
      </c>
      <c r="AXD28" s="3">
        <v>0.23</v>
      </c>
      <c r="AXE28" s="3">
        <v>1.77</v>
      </c>
      <c r="AXF28" s="3">
        <v>0.2</v>
      </c>
      <c r="AXG28" s="3">
        <v>1.41</v>
      </c>
      <c r="AXH28" s="3" t="s">
        <v>5</v>
      </c>
      <c r="AXI28" s="3">
        <v>1.47</v>
      </c>
      <c r="AXJ28" s="3">
        <v>4.3899999999999997</v>
      </c>
      <c r="AXK28" s="3">
        <v>1.32</v>
      </c>
      <c r="AXL28" s="3">
        <v>2.1800000000000002</v>
      </c>
      <c r="AXM28" s="3">
        <v>1.06</v>
      </c>
      <c r="AXN28" s="3">
        <v>-0.05</v>
      </c>
      <c r="AXO28" s="3">
        <v>0.57999999999999996</v>
      </c>
      <c r="AXP28" s="3">
        <v>0.39</v>
      </c>
      <c r="AXQ28" s="3">
        <v>0.83</v>
      </c>
      <c r="AXR28" s="3">
        <v>1.51</v>
      </c>
      <c r="AXS28" s="3">
        <v>-0.1</v>
      </c>
      <c r="AXT28" s="3">
        <v>1.4</v>
      </c>
      <c r="AXU28" s="3">
        <v>1.61</v>
      </c>
      <c r="AXV28" s="3">
        <v>4.22</v>
      </c>
      <c r="AXW28" s="3">
        <v>1.73</v>
      </c>
      <c r="AXX28" s="3">
        <v>1.48</v>
      </c>
      <c r="AXY28" s="3">
        <v>0.85</v>
      </c>
      <c r="AXZ28" s="3">
        <v>1.41</v>
      </c>
      <c r="AYA28" s="3">
        <v>0.87</v>
      </c>
      <c r="AYB28" s="3">
        <v>1.27</v>
      </c>
      <c r="AYC28" s="3">
        <v>0.44</v>
      </c>
      <c r="AYD28" s="3">
        <v>0.63</v>
      </c>
      <c r="AYE28" s="3">
        <v>1.75</v>
      </c>
      <c r="AYF28" s="3">
        <v>1.95</v>
      </c>
      <c r="AYG28" s="3">
        <v>0.88</v>
      </c>
      <c r="AYH28" s="3">
        <v>0.99</v>
      </c>
      <c r="AYI28" s="3">
        <v>2.0699999999999998</v>
      </c>
      <c r="AYJ28" s="3">
        <v>1.56</v>
      </c>
      <c r="AYK28" s="3">
        <v>0.85</v>
      </c>
      <c r="AYL28" s="3">
        <v>1.1399999999999999</v>
      </c>
      <c r="AYM28" s="3">
        <v>0.49</v>
      </c>
      <c r="AYN28" s="3">
        <v>0.98</v>
      </c>
      <c r="AYO28" s="3">
        <v>0.9</v>
      </c>
      <c r="AYP28" s="3">
        <v>10.210000000000001</v>
      </c>
      <c r="AYQ28" s="3">
        <v>-0.46</v>
      </c>
      <c r="AYR28" s="3">
        <v>0.94</v>
      </c>
      <c r="AYS28" s="3">
        <v>0.95</v>
      </c>
      <c r="AYT28" s="3">
        <v>1.58</v>
      </c>
      <c r="AYU28" s="3">
        <v>0.85</v>
      </c>
      <c r="AYV28" s="3">
        <v>1.49</v>
      </c>
      <c r="AYW28" s="3">
        <v>0.74</v>
      </c>
      <c r="AYX28" s="3">
        <v>1.36</v>
      </c>
      <c r="AYY28" s="3">
        <v>0.28999999999999998</v>
      </c>
      <c r="AYZ28" s="3">
        <v>0.27</v>
      </c>
      <c r="AZA28" s="3">
        <v>1.22</v>
      </c>
      <c r="AZB28" s="3">
        <v>0.85</v>
      </c>
      <c r="AZC28" s="3">
        <v>0.98</v>
      </c>
      <c r="AZD28" s="3">
        <v>0.31</v>
      </c>
      <c r="AZE28" s="3">
        <v>1.35</v>
      </c>
      <c r="AZF28" s="3">
        <v>1.28</v>
      </c>
      <c r="AZG28" s="3">
        <v>7.0000000000000007E-2</v>
      </c>
      <c r="AZH28" s="3">
        <v>1.27</v>
      </c>
      <c r="AZI28" s="3">
        <v>0.46</v>
      </c>
      <c r="AZJ28" s="3">
        <v>1.1299999999999999</v>
      </c>
      <c r="AZK28" s="3">
        <v>1.46</v>
      </c>
      <c r="AZL28" s="3">
        <v>0.83</v>
      </c>
      <c r="AZM28" s="3">
        <v>1.54</v>
      </c>
      <c r="AZN28" s="3">
        <v>1.7</v>
      </c>
      <c r="AZO28" s="3" t="s">
        <v>5</v>
      </c>
      <c r="AZP28" s="3">
        <v>1.54</v>
      </c>
      <c r="AZQ28" s="3">
        <v>2.6</v>
      </c>
      <c r="AZR28" s="3">
        <v>1.86</v>
      </c>
      <c r="AZS28" s="3">
        <v>-0.21</v>
      </c>
      <c r="AZT28" s="3">
        <v>0.48</v>
      </c>
      <c r="AZU28" s="3">
        <v>0.87</v>
      </c>
      <c r="AZV28" s="3">
        <v>1.18</v>
      </c>
      <c r="AZW28" s="3">
        <v>0.8</v>
      </c>
      <c r="AZX28" s="3">
        <v>1.37</v>
      </c>
      <c r="AZY28" s="3">
        <v>-9.3000000000000007</v>
      </c>
      <c r="AZZ28" s="3">
        <v>1.55</v>
      </c>
      <c r="BAA28" s="3">
        <v>1.03</v>
      </c>
      <c r="BAB28" s="3">
        <v>0.65</v>
      </c>
      <c r="BAC28" s="3">
        <v>0.84</v>
      </c>
      <c r="BAD28" s="3">
        <v>0.6</v>
      </c>
      <c r="BAE28" s="3">
        <v>11.7</v>
      </c>
      <c r="BAF28" s="3">
        <v>0.92</v>
      </c>
      <c r="BAG28" s="3">
        <v>0.83</v>
      </c>
      <c r="BAH28" s="3">
        <v>0.41</v>
      </c>
      <c r="BAI28" s="3">
        <v>1.4</v>
      </c>
      <c r="BAJ28" s="3" t="s">
        <v>5</v>
      </c>
      <c r="BAK28" s="3">
        <v>0.45</v>
      </c>
      <c r="BAL28" s="3">
        <v>0.33</v>
      </c>
      <c r="BAM28" s="3">
        <v>0.77</v>
      </c>
      <c r="BAN28" s="3">
        <v>1.33</v>
      </c>
      <c r="BAO28" s="3">
        <v>0.85</v>
      </c>
      <c r="BAP28" s="3">
        <v>0.96</v>
      </c>
      <c r="BAQ28" s="3">
        <v>0.8</v>
      </c>
      <c r="BAR28" s="3">
        <v>2.08</v>
      </c>
      <c r="BAS28" s="3">
        <v>0.3</v>
      </c>
      <c r="BAT28" s="3">
        <v>0.96</v>
      </c>
      <c r="BAU28" s="3">
        <v>0.83</v>
      </c>
      <c r="BAV28" s="3">
        <v>1.34</v>
      </c>
      <c r="BAW28" s="3">
        <v>0.64</v>
      </c>
      <c r="BAX28" s="3">
        <v>1.34</v>
      </c>
      <c r="BAY28" s="3">
        <v>0.85</v>
      </c>
      <c r="BAZ28" s="3">
        <v>-7.0000000000000007E-2</v>
      </c>
      <c r="BBA28" s="3">
        <v>1.54</v>
      </c>
      <c r="BBB28" s="3">
        <v>1.29</v>
      </c>
      <c r="BBC28" s="3">
        <v>0.43</v>
      </c>
      <c r="BBD28" s="3">
        <v>1.56</v>
      </c>
      <c r="BBE28" s="3">
        <v>1.1599999999999999</v>
      </c>
      <c r="BBF28" s="3">
        <v>0.95</v>
      </c>
      <c r="BBG28" s="3">
        <v>1.05</v>
      </c>
      <c r="BBH28" s="3">
        <v>-0.14000000000000001</v>
      </c>
      <c r="BBI28" s="3">
        <v>0.95</v>
      </c>
      <c r="BBJ28" s="3">
        <v>0.03</v>
      </c>
      <c r="BBK28" s="3">
        <v>0.54</v>
      </c>
      <c r="BBL28" s="3">
        <v>1.46</v>
      </c>
      <c r="BBM28" s="3">
        <v>1.4</v>
      </c>
      <c r="BBN28" s="3">
        <v>0.06</v>
      </c>
      <c r="BBO28" s="3">
        <v>1.37</v>
      </c>
      <c r="BBP28" s="3">
        <v>0.66</v>
      </c>
      <c r="BBQ28" s="3">
        <v>1.08</v>
      </c>
      <c r="BBR28" s="3">
        <v>1.26</v>
      </c>
      <c r="BBS28" s="3">
        <v>1.23</v>
      </c>
      <c r="BBT28" s="3">
        <v>0.92</v>
      </c>
      <c r="BBU28" s="3">
        <v>1.23</v>
      </c>
      <c r="BBV28" s="3">
        <v>1.22</v>
      </c>
      <c r="BBW28" s="3">
        <v>0.66</v>
      </c>
      <c r="BBX28" s="3">
        <v>0.56000000000000005</v>
      </c>
      <c r="BBY28" s="3">
        <v>1.58</v>
      </c>
      <c r="BBZ28" s="3">
        <v>-1.64</v>
      </c>
      <c r="BCA28" s="3">
        <v>0.76</v>
      </c>
      <c r="BCB28" s="3">
        <v>1.22</v>
      </c>
      <c r="BCC28" s="3">
        <v>0.16</v>
      </c>
      <c r="BCD28" s="3">
        <v>1.1499999999999999</v>
      </c>
      <c r="BCE28" s="3">
        <v>1.05</v>
      </c>
      <c r="BCF28" s="3">
        <v>0.82</v>
      </c>
      <c r="BCG28" s="3">
        <v>0.2</v>
      </c>
      <c r="BCH28" s="3">
        <v>0.69</v>
      </c>
      <c r="BCI28" s="3">
        <v>0.88</v>
      </c>
      <c r="BCJ28" s="3">
        <v>1</v>
      </c>
      <c r="BCK28" s="3">
        <v>1.61</v>
      </c>
      <c r="BCL28" s="3">
        <v>1.81</v>
      </c>
      <c r="BCM28" s="3">
        <v>1.24</v>
      </c>
      <c r="BCN28" s="3">
        <v>2.33</v>
      </c>
      <c r="BCO28" s="3">
        <v>1</v>
      </c>
      <c r="BCP28" s="3">
        <v>1.85</v>
      </c>
      <c r="BCQ28" s="3">
        <v>1.48</v>
      </c>
      <c r="BCR28" s="3">
        <v>0.95</v>
      </c>
      <c r="BCS28" s="3">
        <v>0.86</v>
      </c>
      <c r="BCT28" s="3">
        <v>0.87</v>
      </c>
      <c r="BCU28" s="3">
        <v>0.76</v>
      </c>
      <c r="BCV28" s="3">
        <v>0.99</v>
      </c>
      <c r="BCW28" s="3">
        <v>1.45</v>
      </c>
      <c r="BCX28" s="3">
        <v>2.0099999999999998</v>
      </c>
      <c r="BCY28" s="3">
        <v>0.53</v>
      </c>
      <c r="BCZ28" s="3">
        <v>1.07</v>
      </c>
      <c r="BDA28" s="3">
        <v>1.41</v>
      </c>
      <c r="BDB28" s="3">
        <v>1.25</v>
      </c>
      <c r="BDC28" s="3">
        <v>1.68</v>
      </c>
      <c r="BDD28" s="3">
        <v>1.23</v>
      </c>
      <c r="BDE28" s="3">
        <v>1.43</v>
      </c>
      <c r="BDF28" s="3">
        <v>1.26</v>
      </c>
      <c r="BDG28" s="3">
        <v>0.87</v>
      </c>
      <c r="BDH28" s="3">
        <v>2</v>
      </c>
      <c r="BDI28" s="3">
        <v>0.8</v>
      </c>
      <c r="BDJ28" s="3">
        <v>1.3</v>
      </c>
      <c r="BDK28" s="3">
        <v>0.94</v>
      </c>
      <c r="BDL28" s="3">
        <v>0.96</v>
      </c>
      <c r="BDM28" s="3">
        <v>0.93</v>
      </c>
      <c r="BDN28" s="3">
        <v>1.3</v>
      </c>
      <c r="BDO28" s="3">
        <v>0.99</v>
      </c>
      <c r="BDP28" s="3">
        <v>1.29</v>
      </c>
      <c r="BDQ28" s="3">
        <v>0.89</v>
      </c>
      <c r="BDR28" s="3">
        <v>1.84</v>
      </c>
      <c r="BDS28" s="3">
        <v>1.17</v>
      </c>
      <c r="BDT28" s="3">
        <v>0.06</v>
      </c>
      <c r="BDU28" s="3">
        <v>2.67</v>
      </c>
      <c r="BDV28" s="3">
        <v>1.1599999999999999</v>
      </c>
      <c r="BDW28" s="3">
        <v>1.27</v>
      </c>
      <c r="BDX28" s="3">
        <v>1.36</v>
      </c>
      <c r="BDY28" s="3">
        <v>1.23</v>
      </c>
      <c r="BDZ28" s="3">
        <v>0.59</v>
      </c>
      <c r="BEA28" s="3">
        <v>1.1200000000000001</v>
      </c>
      <c r="BEB28" s="3" t="s">
        <v>5</v>
      </c>
      <c r="BEC28" s="3">
        <v>1.2</v>
      </c>
      <c r="BED28" s="3">
        <v>0.94</v>
      </c>
      <c r="BEE28" s="3">
        <v>0.96</v>
      </c>
      <c r="BEF28" s="3">
        <v>1.66</v>
      </c>
      <c r="BEG28" s="3">
        <v>0.83</v>
      </c>
      <c r="BEH28" s="3">
        <v>0.63</v>
      </c>
      <c r="BEI28" s="3">
        <v>1.43</v>
      </c>
      <c r="BEJ28" s="3">
        <v>0.65</v>
      </c>
      <c r="BEK28" s="3">
        <v>1.72</v>
      </c>
      <c r="BEL28" s="3">
        <v>1.83</v>
      </c>
      <c r="BEM28" s="3">
        <v>1.35</v>
      </c>
      <c r="BEN28" s="3">
        <v>1.21</v>
      </c>
      <c r="BEO28" s="3">
        <v>1.04</v>
      </c>
      <c r="BEP28" s="3">
        <v>1.1399999999999999</v>
      </c>
      <c r="BEQ28" s="3">
        <v>2.21</v>
      </c>
      <c r="BER28" s="3">
        <v>1.41</v>
      </c>
      <c r="BES28" s="3">
        <v>1.41</v>
      </c>
      <c r="BET28" s="3">
        <v>1.4</v>
      </c>
      <c r="BEU28" s="3">
        <v>0.78</v>
      </c>
      <c r="BEV28" s="3">
        <v>1.96</v>
      </c>
      <c r="BEW28" s="3">
        <v>1.05</v>
      </c>
      <c r="BEX28" s="3">
        <v>1.3</v>
      </c>
      <c r="BEY28" s="3">
        <v>1.1499999999999999</v>
      </c>
      <c r="BEZ28" s="3">
        <v>0.52</v>
      </c>
      <c r="BFA28" s="3">
        <v>0.98</v>
      </c>
      <c r="BFB28" s="3">
        <v>1.06</v>
      </c>
      <c r="BFC28" s="3">
        <v>1.18</v>
      </c>
      <c r="BFD28" s="3" t="s">
        <v>5</v>
      </c>
      <c r="BFE28" s="3">
        <v>1.06</v>
      </c>
      <c r="BFF28" s="3">
        <v>1.24</v>
      </c>
      <c r="BFG28" s="3">
        <v>1.51</v>
      </c>
      <c r="BFH28" s="3">
        <v>0.99</v>
      </c>
      <c r="BFI28" s="3">
        <v>1.1200000000000001</v>
      </c>
      <c r="BFJ28" s="3">
        <v>1.1499999999999999</v>
      </c>
      <c r="BFK28" s="3">
        <v>1.65</v>
      </c>
      <c r="BFL28" s="3">
        <v>0.77</v>
      </c>
      <c r="BFM28" s="3">
        <v>1.68</v>
      </c>
      <c r="BFN28" s="3">
        <v>1.61</v>
      </c>
      <c r="BFO28" s="3">
        <v>3.18</v>
      </c>
      <c r="BFP28" s="3">
        <v>2.12</v>
      </c>
      <c r="BFQ28" s="3">
        <v>1.2</v>
      </c>
      <c r="BFR28" s="3">
        <v>0.46</v>
      </c>
      <c r="BFS28" s="3">
        <v>1.53</v>
      </c>
      <c r="BFT28" s="3">
        <v>0.56000000000000005</v>
      </c>
      <c r="BFU28" s="3">
        <v>2.71</v>
      </c>
      <c r="BFV28" s="3">
        <v>-0.85</v>
      </c>
      <c r="BFW28" s="3">
        <v>0.22</v>
      </c>
      <c r="BFX28" s="3">
        <v>1.26</v>
      </c>
      <c r="BFY28" s="3">
        <v>0.9</v>
      </c>
      <c r="BFZ28" s="3">
        <v>1.1200000000000001</v>
      </c>
      <c r="BGA28" s="3">
        <v>1.46</v>
      </c>
      <c r="BGB28" s="3">
        <v>1.42</v>
      </c>
      <c r="BGC28" s="3">
        <v>-4.08</v>
      </c>
      <c r="BGD28" s="3">
        <v>1.74</v>
      </c>
      <c r="BGE28" s="3">
        <v>1.05</v>
      </c>
      <c r="BGF28" s="3">
        <v>1.08</v>
      </c>
      <c r="BGG28" s="3">
        <v>1.17</v>
      </c>
      <c r="BGH28" s="3">
        <v>1.54</v>
      </c>
      <c r="BGI28" s="3">
        <v>-0.71</v>
      </c>
      <c r="BGJ28" s="3">
        <v>0.78</v>
      </c>
      <c r="BGK28" s="3">
        <v>1.76</v>
      </c>
      <c r="BGL28" s="3">
        <v>0.95</v>
      </c>
      <c r="BGM28" s="3">
        <v>1.22</v>
      </c>
      <c r="BGN28" s="3">
        <v>0.96</v>
      </c>
      <c r="BGO28" s="3">
        <v>1.22</v>
      </c>
      <c r="BGP28" s="3" t="s">
        <v>5</v>
      </c>
      <c r="BGQ28" s="3">
        <v>0.78</v>
      </c>
      <c r="BGR28" s="3">
        <v>2.0699999999999998</v>
      </c>
      <c r="BGS28" s="3">
        <v>0.96</v>
      </c>
      <c r="BGT28" s="3">
        <v>0.62</v>
      </c>
      <c r="BGU28" s="3">
        <v>0.95</v>
      </c>
      <c r="BGV28" s="3">
        <v>1.7</v>
      </c>
      <c r="BGW28" s="3">
        <v>1.1499999999999999</v>
      </c>
      <c r="BGX28" s="3">
        <v>0.66</v>
      </c>
      <c r="BGY28" s="3">
        <v>2.06</v>
      </c>
      <c r="BGZ28" s="3">
        <v>1.18</v>
      </c>
      <c r="BHA28" s="3">
        <v>1.71</v>
      </c>
      <c r="BHB28" s="3">
        <v>1.53</v>
      </c>
      <c r="BHC28" s="3">
        <v>1.63</v>
      </c>
      <c r="BHD28" s="3">
        <v>1.1399999999999999</v>
      </c>
      <c r="BHE28" s="3">
        <v>1.21</v>
      </c>
      <c r="BHF28" s="3">
        <v>1.65</v>
      </c>
      <c r="BHG28" s="3">
        <v>0.65</v>
      </c>
      <c r="BHH28" s="3">
        <v>0.92</v>
      </c>
      <c r="BHI28" s="3">
        <v>1</v>
      </c>
      <c r="BHJ28" s="3">
        <v>-0.09</v>
      </c>
      <c r="BHK28" s="3">
        <v>2.6</v>
      </c>
      <c r="BHL28" s="3">
        <v>1.41</v>
      </c>
      <c r="BHM28" s="3">
        <v>1.43</v>
      </c>
      <c r="BHN28" s="3">
        <v>1.45</v>
      </c>
      <c r="BHO28" s="3">
        <v>2.16</v>
      </c>
      <c r="BHP28" s="3">
        <v>0.8</v>
      </c>
      <c r="BHQ28" s="3">
        <v>0.68</v>
      </c>
      <c r="BHR28" s="3">
        <v>1.1200000000000001</v>
      </c>
      <c r="BHS28" s="3">
        <v>1.02</v>
      </c>
      <c r="BHT28" s="3">
        <v>1.44</v>
      </c>
      <c r="BHU28" s="3">
        <v>0.46</v>
      </c>
      <c r="BHV28" s="3">
        <v>0.9</v>
      </c>
      <c r="BHW28" s="3">
        <v>1.38</v>
      </c>
      <c r="BHX28" s="3">
        <v>1.18</v>
      </c>
      <c r="BHY28" s="3">
        <v>0.66</v>
      </c>
      <c r="BHZ28" s="3">
        <v>1.44</v>
      </c>
      <c r="BIA28" s="3">
        <v>1.61</v>
      </c>
      <c r="BIB28" s="3">
        <v>1.21</v>
      </c>
      <c r="BIC28" s="3">
        <v>0.39</v>
      </c>
      <c r="BID28" s="3">
        <v>0.57999999999999996</v>
      </c>
      <c r="BIE28" s="3">
        <v>1.17</v>
      </c>
      <c r="BIF28" s="3">
        <v>1.22</v>
      </c>
      <c r="BIG28" s="3">
        <v>1.1200000000000001</v>
      </c>
      <c r="BIH28" s="3">
        <v>1.1000000000000001</v>
      </c>
      <c r="BII28" s="3">
        <v>0.86</v>
      </c>
      <c r="BIJ28" s="3">
        <v>1.71</v>
      </c>
      <c r="BIK28" s="3">
        <v>1.18</v>
      </c>
      <c r="BIL28" s="3">
        <v>-0.3</v>
      </c>
      <c r="BIM28" s="3">
        <v>1.63</v>
      </c>
      <c r="BIN28" s="3">
        <v>1.51</v>
      </c>
      <c r="BIO28" s="3">
        <v>0.99</v>
      </c>
      <c r="BIP28" s="3">
        <v>0.73</v>
      </c>
      <c r="BIQ28" s="3">
        <v>1.2</v>
      </c>
      <c r="BIR28" s="3">
        <v>1.22</v>
      </c>
      <c r="BIS28" s="3">
        <v>1</v>
      </c>
      <c r="BIT28" s="3">
        <v>1.29</v>
      </c>
      <c r="BIU28" s="3">
        <v>-0.98</v>
      </c>
      <c r="BIV28" s="3">
        <v>2.1</v>
      </c>
      <c r="BIW28" s="3">
        <v>0.99</v>
      </c>
      <c r="BIX28" s="3">
        <v>0.62</v>
      </c>
      <c r="BIY28" s="3">
        <v>0.96</v>
      </c>
      <c r="BIZ28" s="3">
        <v>1.49</v>
      </c>
      <c r="BJA28" s="3">
        <v>0.92</v>
      </c>
      <c r="BJB28" s="3">
        <v>0.75</v>
      </c>
      <c r="BJC28" s="3">
        <v>1.5</v>
      </c>
      <c r="BJD28" s="3">
        <v>2.1800000000000002</v>
      </c>
      <c r="BJE28" s="3">
        <v>1.44</v>
      </c>
      <c r="BJF28" s="3">
        <v>0.28000000000000003</v>
      </c>
      <c r="BJG28" s="3">
        <v>1.36</v>
      </c>
      <c r="BJH28" s="3">
        <v>1.28</v>
      </c>
      <c r="BJI28" s="3">
        <v>1.23</v>
      </c>
      <c r="BJJ28" s="3">
        <v>1.22</v>
      </c>
      <c r="BJK28" s="3">
        <v>0.97</v>
      </c>
      <c r="BJL28" s="3">
        <v>0.67</v>
      </c>
      <c r="BJM28" s="3">
        <v>0.23</v>
      </c>
      <c r="BJN28" s="3">
        <v>0.78</v>
      </c>
      <c r="BJO28" s="3">
        <v>1.22</v>
      </c>
      <c r="BJP28" s="3">
        <v>1.0900000000000001</v>
      </c>
      <c r="BJQ28" s="3">
        <v>1.03</v>
      </c>
      <c r="BJR28" s="3">
        <v>1.07</v>
      </c>
      <c r="BJS28" s="3">
        <v>1.03</v>
      </c>
      <c r="BJT28" s="3">
        <v>0.92</v>
      </c>
      <c r="BJU28" s="3">
        <v>1.58</v>
      </c>
      <c r="BJV28" s="3">
        <v>0.95</v>
      </c>
      <c r="BJW28" s="3">
        <v>1.29</v>
      </c>
      <c r="BJX28" s="3">
        <v>0.04</v>
      </c>
      <c r="BJY28" s="3">
        <v>0.98</v>
      </c>
      <c r="BJZ28" s="3">
        <v>0.6</v>
      </c>
      <c r="BKA28" s="3">
        <v>0.89</v>
      </c>
      <c r="BKB28" s="3" t="s">
        <v>5</v>
      </c>
      <c r="BKC28" s="3">
        <v>0.86</v>
      </c>
      <c r="BKD28" s="3">
        <v>1.54</v>
      </c>
      <c r="BKE28" s="3">
        <v>3.62</v>
      </c>
      <c r="BKF28" s="3">
        <v>0.95</v>
      </c>
      <c r="BKG28" s="3">
        <v>0.32</v>
      </c>
      <c r="BKH28" s="3">
        <v>1.94</v>
      </c>
      <c r="BKI28" s="3">
        <v>1.1599999999999999</v>
      </c>
      <c r="BKJ28" s="3">
        <v>0.97</v>
      </c>
      <c r="BKK28" s="3">
        <v>0.96</v>
      </c>
      <c r="BKL28" s="3">
        <v>1.24</v>
      </c>
      <c r="BKM28" s="3">
        <v>1.25</v>
      </c>
      <c r="BKN28" s="3">
        <v>1.1499999999999999</v>
      </c>
      <c r="BKO28" s="3">
        <v>2.11</v>
      </c>
      <c r="BKP28" s="3">
        <v>1.41</v>
      </c>
      <c r="BKQ28" s="3">
        <v>-0.42</v>
      </c>
      <c r="BKR28" s="3">
        <v>0.84</v>
      </c>
      <c r="BKS28" s="3">
        <v>0.24</v>
      </c>
      <c r="BKT28" s="3">
        <v>0.4</v>
      </c>
      <c r="BKU28" s="3">
        <v>0.26</v>
      </c>
      <c r="BKV28" s="3">
        <v>0.95</v>
      </c>
      <c r="BKW28" s="3">
        <v>0.94</v>
      </c>
      <c r="BKX28" s="3">
        <v>0.63</v>
      </c>
      <c r="BKY28" s="3">
        <v>1.88</v>
      </c>
      <c r="BKZ28" s="3">
        <v>1.9</v>
      </c>
      <c r="BLA28" s="3">
        <v>0.9</v>
      </c>
      <c r="BLB28" s="3">
        <v>1.01</v>
      </c>
      <c r="BLC28" s="3">
        <v>0.52</v>
      </c>
      <c r="BLD28" s="3">
        <v>1.37</v>
      </c>
      <c r="BLE28" s="3">
        <v>0.79</v>
      </c>
      <c r="BLF28" s="3">
        <v>1.92</v>
      </c>
      <c r="BLG28" s="3">
        <v>0.8</v>
      </c>
      <c r="BLH28" s="3">
        <v>1</v>
      </c>
      <c r="BLI28" s="3">
        <v>-1.49</v>
      </c>
      <c r="BLJ28" s="3">
        <v>0.5</v>
      </c>
      <c r="BLK28" s="3">
        <v>0.91</v>
      </c>
      <c r="BLL28" s="3">
        <v>0.56000000000000005</v>
      </c>
      <c r="BLM28" s="3">
        <v>1.1299999999999999</v>
      </c>
      <c r="BLN28" s="3">
        <v>1.91</v>
      </c>
      <c r="BLO28" s="3">
        <v>1.72</v>
      </c>
      <c r="BLP28" s="3">
        <v>1.48</v>
      </c>
      <c r="BLQ28" s="3" t="s">
        <v>5</v>
      </c>
      <c r="BLR28" s="3">
        <v>1.06</v>
      </c>
      <c r="BLS28" s="3">
        <v>1.03</v>
      </c>
      <c r="BLT28" s="3">
        <v>0.89</v>
      </c>
      <c r="BLU28" s="3">
        <v>0.78</v>
      </c>
      <c r="BLV28" s="3">
        <v>2.09</v>
      </c>
      <c r="BLW28" s="3">
        <v>0.45</v>
      </c>
      <c r="BLX28" s="3">
        <v>0.92</v>
      </c>
      <c r="BLY28" s="3">
        <v>1.23</v>
      </c>
      <c r="BLZ28" s="3">
        <v>1.31</v>
      </c>
      <c r="BMA28" s="3">
        <v>1.1000000000000001</v>
      </c>
      <c r="BMB28" s="3">
        <v>1.18</v>
      </c>
      <c r="BMC28" s="3">
        <v>1.1000000000000001</v>
      </c>
      <c r="BMD28" s="3">
        <v>1.8</v>
      </c>
      <c r="BME28" s="3">
        <v>0.76</v>
      </c>
      <c r="BMF28" s="3">
        <v>1.42</v>
      </c>
      <c r="BMG28" s="3">
        <v>1.25</v>
      </c>
      <c r="BMH28" s="3">
        <v>1.06</v>
      </c>
      <c r="BMI28" s="3">
        <v>1.55</v>
      </c>
      <c r="BMJ28" s="3">
        <v>1.34</v>
      </c>
      <c r="BMK28" s="3">
        <v>1.19</v>
      </c>
      <c r="BML28" s="3">
        <v>1.44</v>
      </c>
      <c r="BMM28" s="3">
        <v>1.25</v>
      </c>
      <c r="BMN28" s="3">
        <v>1.46</v>
      </c>
      <c r="BMO28" s="3">
        <v>1.19</v>
      </c>
      <c r="BMP28" s="3">
        <v>1.1200000000000001</v>
      </c>
      <c r="BMQ28" s="3">
        <v>0.52</v>
      </c>
      <c r="BMR28" s="3">
        <v>1.1599999999999999</v>
      </c>
      <c r="BMS28" s="3">
        <v>1.08</v>
      </c>
      <c r="BMT28" s="3">
        <v>0.76</v>
      </c>
      <c r="BMU28" s="3">
        <v>1.59</v>
      </c>
      <c r="BMV28" s="3">
        <v>1.1399999999999999</v>
      </c>
      <c r="BMW28" s="3">
        <v>1.38</v>
      </c>
      <c r="BMX28" s="3">
        <v>1.36</v>
      </c>
      <c r="BMY28" s="3">
        <v>1.36</v>
      </c>
      <c r="BMZ28" s="3">
        <v>1.66</v>
      </c>
      <c r="BNA28" s="3">
        <v>0.83</v>
      </c>
      <c r="BNB28" s="3">
        <v>1.5</v>
      </c>
      <c r="BNC28" s="3">
        <v>1.56</v>
      </c>
      <c r="BND28" s="3">
        <v>1.41</v>
      </c>
      <c r="BNE28" s="3">
        <v>0.91</v>
      </c>
      <c r="BNF28" s="3" t="s">
        <v>5</v>
      </c>
      <c r="BNG28" s="3">
        <v>1.1000000000000001</v>
      </c>
      <c r="BNH28" s="3">
        <v>1.91</v>
      </c>
      <c r="BNI28" s="3">
        <v>1.25</v>
      </c>
      <c r="BNJ28" s="3">
        <v>1.4</v>
      </c>
      <c r="BNK28" s="3">
        <v>1.1299999999999999</v>
      </c>
      <c r="BNL28" s="3">
        <v>0.92</v>
      </c>
      <c r="BNM28" s="3">
        <v>1.1100000000000001</v>
      </c>
      <c r="BNN28" s="3">
        <v>2.2200000000000002</v>
      </c>
      <c r="BNO28" s="3">
        <v>-0.15</v>
      </c>
      <c r="BNP28" s="3">
        <v>0.55000000000000004</v>
      </c>
      <c r="BNQ28" s="3">
        <v>1.33</v>
      </c>
      <c r="BNR28" s="3">
        <v>0.98</v>
      </c>
      <c r="BNS28" s="3">
        <v>1.25</v>
      </c>
      <c r="BNT28" s="3">
        <v>1.03</v>
      </c>
      <c r="BNU28" s="3">
        <v>0.26</v>
      </c>
      <c r="BNV28" s="3">
        <v>0.37</v>
      </c>
      <c r="BNW28" s="3">
        <v>0.71</v>
      </c>
      <c r="BNX28" s="3">
        <v>0.39</v>
      </c>
      <c r="BNY28" s="3">
        <v>-0.08</v>
      </c>
      <c r="BNZ28" s="3">
        <v>0.78</v>
      </c>
      <c r="BOA28" s="3">
        <v>1</v>
      </c>
      <c r="BOB28" s="3">
        <v>1.59</v>
      </c>
      <c r="BOC28" s="3">
        <v>0.92</v>
      </c>
      <c r="BOD28" s="3">
        <v>0.95</v>
      </c>
      <c r="BOE28" s="3">
        <v>1.29</v>
      </c>
      <c r="BOF28" s="3">
        <v>0.4</v>
      </c>
      <c r="BOG28" s="3">
        <v>1.66</v>
      </c>
      <c r="BOH28" s="3">
        <v>0.41</v>
      </c>
      <c r="BOI28" s="3">
        <v>1.22</v>
      </c>
      <c r="BOJ28" s="3">
        <v>0.87</v>
      </c>
      <c r="BOK28" s="3">
        <v>1.76</v>
      </c>
      <c r="BOL28" s="3">
        <v>1.1200000000000001</v>
      </c>
      <c r="BOM28" s="3" t="s">
        <v>5</v>
      </c>
      <c r="BON28" s="3">
        <v>0.61</v>
      </c>
      <c r="BOO28" s="3">
        <v>0.65</v>
      </c>
      <c r="BOP28" s="3">
        <v>0.94</v>
      </c>
      <c r="BOQ28" s="3">
        <v>1.46</v>
      </c>
      <c r="BOR28" s="3">
        <v>1.5</v>
      </c>
      <c r="BOS28" s="3">
        <v>0.97</v>
      </c>
      <c r="BOT28" s="3">
        <v>1.93</v>
      </c>
      <c r="BOU28" s="3">
        <v>1.1000000000000001</v>
      </c>
      <c r="BOV28" s="3">
        <v>1.44</v>
      </c>
      <c r="BOW28" s="3">
        <v>1.01</v>
      </c>
      <c r="BOX28" s="3">
        <v>3.35</v>
      </c>
      <c r="BOY28" s="3">
        <v>0.71</v>
      </c>
      <c r="BOZ28" s="3">
        <v>0.75</v>
      </c>
      <c r="BPA28" s="3">
        <v>1.9</v>
      </c>
      <c r="BPB28" s="3">
        <v>-0.64</v>
      </c>
      <c r="BPC28" s="3">
        <v>1.81</v>
      </c>
      <c r="BPD28" s="3">
        <v>1.66</v>
      </c>
      <c r="BPE28" s="3">
        <v>1.46</v>
      </c>
      <c r="BPF28" s="3">
        <v>0.82</v>
      </c>
      <c r="BPG28" s="3">
        <v>0.26</v>
      </c>
      <c r="BPH28" s="3">
        <v>0.14000000000000001</v>
      </c>
      <c r="BPI28" s="3">
        <v>1.1000000000000001</v>
      </c>
      <c r="BPJ28" s="3">
        <v>0.02</v>
      </c>
      <c r="BPK28" s="3">
        <v>-0.48</v>
      </c>
      <c r="BPL28" s="3">
        <v>1.31</v>
      </c>
      <c r="BPM28" s="3">
        <v>1.78</v>
      </c>
      <c r="BPN28" s="3">
        <v>1.88</v>
      </c>
      <c r="BPO28" s="3">
        <v>0.81</v>
      </c>
      <c r="BPP28" s="3">
        <v>1.29</v>
      </c>
      <c r="BPQ28" s="3">
        <v>1.22</v>
      </c>
      <c r="BPR28" s="3">
        <v>1.48</v>
      </c>
      <c r="BPS28" s="3">
        <v>1.21</v>
      </c>
      <c r="BPT28" s="3">
        <v>1.35</v>
      </c>
      <c r="BPU28" s="3">
        <v>1.41</v>
      </c>
      <c r="BPV28" s="3">
        <v>0.44</v>
      </c>
      <c r="BPW28" s="3">
        <v>-0.17</v>
      </c>
      <c r="BPX28" s="3">
        <v>1.86</v>
      </c>
      <c r="BPY28" s="3">
        <v>1.39</v>
      </c>
      <c r="BPZ28" s="3">
        <v>0.89</v>
      </c>
      <c r="BQA28" s="3">
        <v>0.92</v>
      </c>
      <c r="BQB28" s="3">
        <v>0.71</v>
      </c>
      <c r="BQC28" s="3">
        <v>1.98</v>
      </c>
      <c r="BQD28" s="3">
        <v>1.06</v>
      </c>
      <c r="BQE28" s="3">
        <v>0.47</v>
      </c>
      <c r="BQF28" s="3">
        <v>0.31</v>
      </c>
      <c r="BQG28" s="3">
        <v>0.82</v>
      </c>
      <c r="BQH28" s="3">
        <v>1</v>
      </c>
      <c r="BQI28" s="3">
        <v>1.6</v>
      </c>
      <c r="BQJ28" s="3">
        <v>0.86</v>
      </c>
      <c r="BQK28" s="3">
        <v>0.8</v>
      </c>
      <c r="BQL28" s="3">
        <v>0.82</v>
      </c>
      <c r="BQM28" s="3">
        <v>1.22</v>
      </c>
      <c r="BQN28" s="3">
        <v>-0.39</v>
      </c>
      <c r="BQO28" s="3" t="s">
        <v>5</v>
      </c>
      <c r="BQP28" s="3">
        <v>0.64</v>
      </c>
      <c r="BQQ28" s="3">
        <v>0.42</v>
      </c>
      <c r="BQR28" s="3">
        <v>0.97</v>
      </c>
      <c r="BQS28" s="3">
        <v>0.74</v>
      </c>
      <c r="BQT28" s="3">
        <v>0.9</v>
      </c>
      <c r="BQU28" s="3">
        <v>0.8</v>
      </c>
      <c r="BQV28" s="3">
        <v>2.23</v>
      </c>
      <c r="BQW28" s="3">
        <v>1.55</v>
      </c>
      <c r="BQX28" s="3">
        <v>1.31</v>
      </c>
      <c r="BQY28" s="3">
        <v>1.05</v>
      </c>
      <c r="BQZ28" s="3">
        <v>2.09</v>
      </c>
      <c r="BRA28" s="3">
        <v>1.71</v>
      </c>
      <c r="BRB28" s="3">
        <v>-1.33</v>
      </c>
      <c r="BRC28" s="3">
        <v>0.4</v>
      </c>
      <c r="BRD28" s="3">
        <v>1.29</v>
      </c>
      <c r="BRE28" s="3">
        <v>1.2</v>
      </c>
      <c r="BRF28" s="3">
        <v>0.81</v>
      </c>
      <c r="BRG28" s="3">
        <v>0.89</v>
      </c>
      <c r="BRH28" s="3">
        <v>1.75</v>
      </c>
      <c r="BRI28" s="3">
        <v>0.93</v>
      </c>
      <c r="BRJ28" s="3">
        <v>1.65</v>
      </c>
      <c r="BRK28" s="3">
        <v>0.75</v>
      </c>
      <c r="BRL28" s="3">
        <v>1.51</v>
      </c>
      <c r="BRM28" s="3">
        <v>1.55</v>
      </c>
      <c r="BRN28" s="3">
        <v>2.2200000000000002</v>
      </c>
      <c r="BRO28" s="3">
        <v>0.39</v>
      </c>
      <c r="BRP28" s="3">
        <v>1.17</v>
      </c>
      <c r="BRQ28" s="3">
        <v>1.49</v>
      </c>
      <c r="BRR28" s="3">
        <v>1.1100000000000001</v>
      </c>
      <c r="BRS28" s="3">
        <v>1.1299999999999999</v>
      </c>
      <c r="BRT28" s="3">
        <v>-3.52</v>
      </c>
      <c r="BRU28" s="3">
        <v>0.53</v>
      </c>
      <c r="BRV28" s="3">
        <v>1.1499999999999999</v>
      </c>
      <c r="BRW28" s="3">
        <v>0.6</v>
      </c>
      <c r="BRX28" s="3">
        <v>0.47</v>
      </c>
      <c r="BRY28" s="3">
        <v>0.55000000000000004</v>
      </c>
      <c r="BRZ28" s="3">
        <v>0.3</v>
      </c>
      <c r="BSA28" s="3">
        <v>1.26</v>
      </c>
      <c r="BSB28" s="3">
        <v>0.97</v>
      </c>
      <c r="BSC28" s="3">
        <v>0.33</v>
      </c>
      <c r="BSD28" s="3">
        <v>0.55000000000000004</v>
      </c>
      <c r="BSE28" s="3">
        <v>1.0900000000000001</v>
      </c>
      <c r="BSF28" s="3">
        <v>0.47</v>
      </c>
      <c r="BSG28" s="3">
        <v>33.68</v>
      </c>
      <c r="BSH28" s="3">
        <v>0.71</v>
      </c>
      <c r="BSI28" s="3">
        <v>0.74</v>
      </c>
      <c r="BSJ28" s="3">
        <v>0.56999999999999995</v>
      </c>
      <c r="BSK28" s="3">
        <v>0.18</v>
      </c>
      <c r="BSL28" s="3">
        <v>1.32</v>
      </c>
      <c r="BSM28" s="3">
        <v>0.22</v>
      </c>
      <c r="BSN28" s="3">
        <v>0.66</v>
      </c>
      <c r="BSO28" s="3">
        <v>0.36</v>
      </c>
      <c r="BSP28" s="3">
        <v>0.57999999999999996</v>
      </c>
      <c r="BSQ28" s="3">
        <v>0.46</v>
      </c>
      <c r="BSR28" s="3">
        <v>0.36</v>
      </c>
      <c r="BSS28" s="3">
        <v>0.21</v>
      </c>
      <c r="BST28" s="3">
        <v>33.78</v>
      </c>
      <c r="BSU28" s="3">
        <v>0.28999999999999998</v>
      </c>
      <c r="BSV28" s="3">
        <v>0.5</v>
      </c>
      <c r="BSW28" s="3">
        <v>0.25</v>
      </c>
      <c r="BSX28" s="3">
        <v>0.77</v>
      </c>
      <c r="BSY28" s="3">
        <v>0.45</v>
      </c>
      <c r="BSZ28" s="3">
        <v>0.28000000000000003</v>
      </c>
      <c r="BTA28" s="3">
        <v>1.62</v>
      </c>
      <c r="BTB28" s="3">
        <v>0.38</v>
      </c>
      <c r="BTC28" s="3">
        <v>0.63</v>
      </c>
      <c r="BTD28" s="3">
        <v>0.88</v>
      </c>
      <c r="BTE28" s="3">
        <v>28.38</v>
      </c>
      <c r="BTF28" s="3">
        <v>6.14</v>
      </c>
      <c r="BTG28" s="3">
        <v>0.74</v>
      </c>
      <c r="BTH28" s="3">
        <v>0.57999999999999996</v>
      </c>
      <c r="BTI28" s="3">
        <v>0.61</v>
      </c>
      <c r="BTJ28" s="3">
        <v>0.62</v>
      </c>
      <c r="BTK28" s="3">
        <v>1.43</v>
      </c>
      <c r="BTL28" s="3">
        <v>0.85</v>
      </c>
      <c r="BTM28" s="3">
        <v>1.92</v>
      </c>
      <c r="BTN28" s="3">
        <v>0.77</v>
      </c>
      <c r="BTO28" s="3">
        <v>0.76</v>
      </c>
      <c r="BTP28" s="3">
        <v>0.62</v>
      </c>
      <c r="BTQ28" s="3">
        <v>0.26</v>
      </c>
      <c r="BTR28" s="3">
        <v>0.53</v>
      </c>
      <c r="BTS28" s="3">
        <v>5.68</v>
      </c>
      <c r="BTT28" s="3">
        <v>1.37</v>
      </c>
      <c r="BTU28" s="3">
        <v>0.45</v>
      </c>
      <c r="BTV28" s="3">
        <v>0.67</v>
      </c>
      <c r="BTW28" s="3">
        <v>0.46</v>
      </c>
      <c r="BTX28" s="3">
        <v>0.27</v>
      </c>
      <c r="BTY28" s="3">
        <v>0.77</v>
      </c>
      <c r="BTZ28" s="3">
        <v>0.92</v>
      </c>
      <c r="BUA28" s="3">
        <v>1.19</v>
      </c>
      <c r="BUB28" s="3">
        <v>-3.18</v>
      </c>
      <c r="BUC28" s="3">
        <v>0.5</v>
      </c>
      <c r="BUD28" s="3">
        <v>1.1000000000000001</v>
      </c>
      <c r="BUE28" s="3">
        <v>-0.37</v>
      </c>
      <c r="BUF28" s="3">
        <v>0.16</v>
      </c>
      <c r="BUG28" s="3">
        <v>0.47</v>
      </c>
      <c r="BUH28" s="3">
        <v>1.2</v>
      </c>
      <c r="BUI28" s="3">
        <v>0.75</v>
      </c>
      <c r="BUJ28" s="3">
        <v>1.26</v>
      </c>
      <c r="BUK28" s="3">
        <v>2.02</v>
      </c>
      <c r="BUL28" s="3">
        <v>0.89</v>
      </c>
      <c r="BUM28" s="3">
        <v>0.14000000000000001</v>
      </c>
      <c r="BUN28" s="3">
        <v>0.51</v>
      </c>
      <c r="BUO28" s="3">
        <v>0.7</v>
      </c>
      <c r="BUP28" s="3">
        <v>0.12</v>
      </c>
      <c r="BUQ28" s="3">
        <v>0.36</v>
      </c>
      <c r="BUR28" s="3">
        <v>1.18</v>
      </c>
      <c r="BUS28" s="3">
        <v>-0.12</v>
      </c>
      <c r="BUT28" s="3">
        <v>0.89</v>
      </c>
      <c r="BUU28" s="3">
        <v>-0.21</v>
      </c>
      <c r="BUV28" s="3">
        <v>0.19</v>
      </c>
      <c r="BUW28" s="3">
        <v>0.54</v>
      </c>
      <c r="BUX28" s="3" t="s">
        <v>5</v>
      </c>
      <c r="BUY28" s="3">
        <v>0.48</v>
      </c>
      <c r="BUZ28" s="3">
        <v>0.56999999999999995</v>
      </c>
      <c r="BVA28" s="3">
        <v>0.76</v>
      </c>
      <c r="BVB28" s="3">
        <v>-0.01</v>
      </c>
      <c r="BVC28" s="3">
        <v>0.93</v>
      </c>
      <c r="BVD28" s="3">
        <v>-0.16</v>
      </c>
      <c r="BVE28" s="3">
        <v>0.32</v>
      </c>
      <c r="BVF28" s="3">
        <v>0.84</v>
      </c>
      <c r="BVG28" s="3">
        <v>0.66</v>
      </c>
      <c r="BVH28" s="3">
        <v>0.11</v>
      </c>
      <c r="BVI28" s="3">
        <v>0.66</v>
      </c>
      <c r="BVJ28" s="3">
        <v>0.72</v>
      </c>
      <c r="BVK28" s="3">
        <v>6.7</v>
      </c>
      <c r="BVL28" s="3">
        <v>0.78</v>
      </c>
      <c r="BVM28" s="3">
        <v>0.51</v>
      </c>
      <c r="BVN28" s="3">
        <v>0.26</v>
      </c>
      <c r="BVO28" s="3">
        <v>0.18</v>
      </c>
      <c r="BVP28" s="3">
        <v>-0.22</v>
      </c>
      <c r="BVQ28" s="3">
        <v>0.04</v>
      </c>
      <c r="BVR28" s="3">
        <v>1.17</v>
      </c>
      <c r="BVS28" s="3">
        <v>1.41</v>
      </c>
      <c r="BVT28" s="3">
        <v>1.62</v>
      </c>
      <c r="BVU28" s="3">
        <v>1.43</v>
      </c>
      <c r="BVV28" s="3">
        <v>0.41</v>
      </c>
      <c r="BVW28" s="3">
        <v>1.28</v>
      </c>
      <c r="BVX28" s="3">
        <v>1.63</v>
      </c>
      <c r="BVY28" s="3">
        <v>-2.2400000000000002</v>
      </c>
      <c r="BVZ28" s="3">
        <v>1.66</v>
      </c>
      <c r="BWA28" s="3">
        <v>0.63</v>
      </c>
      <c r="BWB28" s="3">
        <v>0.52</v>
      </c>
      <c r="BWC28" s="3">
        <v>1.26</v>
      </c>
      <c r="BWD28" s="3">
        <v>1.1100000000000001</v>
      </c>
      <c r="BWE28" s="3">
        <v>0.24</v>
      </c>
      <c r="BWF28" s="3">
        <v>0.95</v>
      </c>
      <c r="BWG28" s="3">
        <v>1.64</v>
      </c>
      <c r="BWH28" s="3">
        <v>0.41</v>
      </c>
      <c r="BWI28" s="3">
        <v>0.34</v>
      </c>
      <c r="BWJ28" s="3">
        <v>1.01</v>
      </c>
      <c r="BWK28" s="3">
        <v>0.97</v>
      </c>
      <c r="BWL28" s="3">
        <v>0.75</v>
      </c>
      <c r="BWM28" s="3">
        <v>0.14000000000000001</v>
      </c>
      <c r="BWN28" s="3">
        <v>1.1299999999999999</v>
      </c>
      <c r="BWO28" s="3">
        <v>-0.15</v>
      </c>
      <c r="BWP28" s="3">
        <v>1.19</v>
      </c>
      <c r="BWQ28" s="3">
        <v>0.06</v>
      </c>
      <c r="BWR28" s="3">
        <v>1.1200000000000001</v>
      </c>
      <c r="BWS28" s="3">
        <v>0.79</v>
      </c>
      <c r="BWT28" s="3">
        <v>0.54</v>
      </c>
      <c r="BWU28" s="3">
        <v>0.47</v>
      </c>
      <c r="BWV28" s="3">
        <v>0.28000000000000003</v>
      </c>
      <c r="BWW28" s="3">
        <v>0.09</v>
      </c>
      <c r="BWX28" s="3">
        <v>0.76</v>
      </c>
      <c r="BWY28" s="3">
        <v>7.0000000000000007E-2</v>
      </c>
      <c r="BWZ28" s="3">
        <v>1.29</v>
      </c>
      <c r="BXA28" s="3">
        <v>0.87</v>
      </c>
      <c r="BXB28" s="3">
        <v>0.33</v>
      </c>
      <c r="BXC28" s="3">
        <v>1.04</v>
      </c>
      <c r="BXD28" s="3">
        <v>0.94</v>
      </c>
      <c r="BXE28" s="3">
        <v>0.95</v>
      </c>
      <c r="BXF28" s="3">
        <v>1.51</v>
      </c>
      <c r="BXG28" s="3">
        <v>0.67</v>
      </c>
      <c r="BXH28" s="3">
        <v>1.04</v>
      </c>
      <c r="BXI28" s="3">
        <v>0.9</v>
      </c>
      <c r="BXJ28" s="3">
        <v>2.38</v>
      </c>
      <c r="BXK28" s="3">
        <v>1.33</v>
      </c>
      <c r="BXL28" s="3">
        <v>0.87</v>
      </c>
      <c r="BXM28" s="3">
        <v>0.12</v>
      </c>
      <c r="BXN28" s="3">
        <v>0.15</v>
      </c>
      <c r="BXO28" s="3">
        <v>1.1599999999999999</v>
      </c>
      <c r="BXP28" s="3">
        <v>1.32</v>
      </c>
      <c r="BXQ28" s="3">
        <v>1.46</v>
      </c>
      <c r="BXR28" s="3">
        <v>1.01</v>
      </c>
      <c r="BXS28" s="3">
        <v>1.78</v>
      </c>
      <c r="BXT28" s="3">
        <v>1.32</v>
      </c>
      <c r="BXU28" s="3">
        <v>1.35</v>
      </c>
      <c r="BXV28" s="3">
        <v>1.73</v>
      </c>
      <c r="BXW28" s="3">
        <v>2.04</v>
      </c>
      <c r="BXX28" s="3">
        <v>1.23</v>
      </c>
      <c r="BXY28" s="3">
        <v>1.78</v>
      </c>
      <c r="BXZ28" s="3">
        <v>1.53</v>
      </c>
      <c r="BYA28" s="3">
        <v>1.45</v>
      </c>
      <c r="BYB28" s="3">
        <v>1.31</v>
      </c>
      <c r="BYC28" s="3">
        <v>0.7</v>
      </c>
      <c r="BYD28" s="3">
        <v>1.58</v>
      </c>
      <c r="BYE28" s="3">
        <v>12.04</v>
      </c>
      <c r="BYF28" s="3">
        <v>1.23</v>
      </c>
      <c r="BYG28" s="3">
        <v>-2.98</v>
      </c>
      <c r="BYH28" s="3">
        <v>1</v>
      </c>
      <c r="BYI28" s="3">
        <v>-1.21</v>
      </c>
      <c r="BYJ28" s="3">
        <v>1.6</v>
      </c>
      <c r="BYK28" s="3">
        <v>0.55000000000000004</v>
      </c>
      <c r="BYL28" s="3">
        <v>1.43</v>
      </c>
      <c r="BYM28" s="3">
        <v>1.33</v>
      </c>
      <c r="BYN28" s="3">
        <v>1</v>
      </c>
      <c r="BYO28" s="3">
        <v>0.62</v>
      </c>
      <c r="BYP28" s="3">
        <v>2.78</v>
      </c>
      <c r="BYQ28" s="3">
        <v>0.69</v>
      </c>
      <c r="BYR28" s="3">
        <v>1.08</v>
      </c>
      <c r="BYS28" s="3">
        <v>-1.25</v>
      </c>
      <c r="BYT28" s="3">
        <v>1.84</v>
      </c>
      <c r="BYU28" s="3">
        <v>0.68</v>
      </c>
      <c r="BYV28" s="3">
        <v>0.3</v>
      </c>
      <c r="BYW28" s="3">
        <v>83.5</v>
      </c>
      <c r="BYX28" s="3">
        <v>1.21</v>
      </c>
      <c r="BYY28" s="3">
        <v>0.68</v>
      </c>
      <c r="BYZ28" s="3">
        <v>1.21</v>
      </c>
      <c r="BZA28" s="3">
        <v>0.55000000000000004</v>
      </c>
      <c r="BZB28" s="3">
        <v>0.72</v>
      </c>
      <c r="BZC28" s="3">
        <v>1.5</v>
      </c>
      <c r="BZD28" s="3">
        <v>1.32</v>
      </c>
      <c r="BZE28" s="3">
        <v>1.1100000000000001</v>
      </c>
      <c r="BZF28" s="3">
        <v>3.53</v>
      </c>
      <c r="BZG28" s="3">
        <v>0.5</v>
      </c>
      <c r="BZH28" s="3">
        <v>2.3199999999999998</v>
      </c>
      <c r="BZI28" s="3">
        <v>0.88</v>
      </c>
      <c r="BZJ28" s="3">
        <v>0.84</v>
      </c>
      <c r="BZK28" s="3">
        <v>1.67</v>
      </c>
      <c r="BZL28" s="3">
        <v>-1.74</v>
      </c>
      <c r="BZM28" s="3">
        <v>0.77</v>
      </c>
      <c r="BZN28" s="3">
        <v>1.4</v>
      </c>
      <c r="BZO28" s="3">
        <v>0.88</v>
      </c>
      <c r="BZP28" s="3">
        <v>1.4</v>
      </c>
      <c r="BZQ28" s="3">
        <v>0.54</v>
      </c>
      <c r="BZR28" s="3">
        <v>23.42</v>
      </c>
      <c r="BZS28" s="3">
        <v>1</v>
      </c>
      <c r="BZT28" s="3">
        <v>1.72</v>
      </c>
      <c r="BZU28" s="3">
        <v>0.98</v>
      </c>
      <c r="BZV28" s="3">
        <v>0.36</v>
      </c>
      <c r="BZW28" s="3">
        <v>0.86</v>
      </c>
      <c r="BZX28" s="3">
        <v>0.84</v>
      </c>
      <c r="BZY28" s="3">
        <v>0.98</v>
      </c>
      <c r="BZZ28" s="3">
        <v>0.01</v>
      </c>
      <c r="CAA28" s="3">
        <v>0.65</v>
      </c>
      <c r="CAB28" s="3">
        <v>0.52</v>
      </c>
      <c r="CAC28" s="3">
        <v>1.37</v>
      </c>
      <c r="CAD28" s="3">
        <v>0.7</v>
      </c>
      <c r="CAE28" s="3">
        <v>0.86</v>
      </c>
      <c r="CAF28" s="3">
        <v>1.44</v>
      </c>
      <c r="CAG28" s="3">
        <v>2.1</v>
      </c>
      <c r="CAH28" s="3">
        <v>0.72</v>
      </c>
      <c r="CAI28" s="3">
        <v>1.05</v>
      </c>
      <c r="CAJ28" s="3">
        <v>1.31</v>
      </c>
      <c r="CAK28" s="3">
        <v>1.29</v>
      </c>
      <c r="CAL28" s="3">
        <v>0.93</v>
      </c>
      <c r="CAM28" s="3">
        <v>0.96</v>
      </c>
      <c r="CAN28" s="3">
        <v>1.05</v>
      </c>
      <c r="CAO28" s="3">
        <v>1.17</v>
      </c>
      <c r="CAP28" s="3">
        <v>0.9</v>
      </c>
      <c r="CAQ28" s="3">
        <v>1.21</v>
      </c>
      <c r="CAR28" s="3">
        <v>1.02</v>
      </c>
      <c r="CAS28" s="3">
        <v>1.37</v>
      </c>
      <c r="CAT28" s="3">
        <v>0.57999999999999996</v>
      </c>
      <c r="CAU28" s="3">
        <v>3.1</v>
      </c>
      <c r="CAV28" s="3">
        <v>1.53</v>
      </c>
      <c r="CAW28" s="3">
        <v>0.28000000000000003</v>
      </c>
      <c r="CAX28" s="3">
        <v>-0.93</v>
      </c>
      <c r="CAY28" s="3">
        <v>0.65</v>
      </c>
      <c r="CAZ28" s="3">
        <v>0.73</v>
      </c>
      <c r="CBA28" s="3">
        <v>0.84</v>
      </c>
      <c r="CBB28" s="3">
        <v>1.36</v>
      </c>
      <c r="CBC28" s="3">
        <v>0.45</v>
      </c>
      <c r="CBD28" s="3">
        <v>0.99</v>
      </c>
      <c r="CBE28" s="3">
        <v>1.03</v>
      </c>
      <c r="CBF28" s="3">
        <v>1.04</v>
      </c>
      <c r="CBG28" s="3">
        <v>1.2</v>
      </c>
      <c r="CBH28" s="3">
        <v>-0.84</v>
      </c>
      <c r="CBI28" s="3">
        <v>0.78</v>
      </c>
      <c r="CBJ28" s="3">
        <v>0.99</v>
      </c>
      <c r="CBK28" s="3">
        <v>0.31</v>
      </c>
      <c r="CBL28" s="3">
        <v>-0.79</v>
      </c>
      <c r="CBM28" s="3">
        <v>1.35</v>
      </c>
      <c r="CBN28" s="3">
        <v>1.26</v>
      </c>
      <c r="CBO28" s="3">
        <v>0.63</v>
      </c>
      <c r="CBP28" s="3">
        <v>0.8</v>
      </c>
      <c r="CBQ28" s="3">
        <v>0.79</v>
      </c>
      <c r="CBR28" s="3">
        <v>0.47</v>
      </c>
      <c r="CBS28" s="3">
        <v>1.32</v>
      </c>
      <c r="CBT28" s="3">
        <v>1.23</v>
      </c>
      <c r="CBU28" s="3">
        <v>1.6</v>
      </c>
      <c r="CBV28" s="3">
        <v>0.63</v>
      </c>
      <c r="CBW28" s="3">
        <v>0.26</v>
      </c>
      <c r="CBX28" s="3">
        <v>1.54</v>
      </c>
      <c r="CBY28" s="3">
        <v>17.96</v>
      </c>
      <c r="CBZ28" s="3">
        <v>1.52</v>
      </c>
      <c r="CCA28" s="3">
        <v>0.73</v>
      </c>
      <c r="CCB28" s="3">
        <v>1.41</v>
      </c>
      <c r="CCC28" s="3">
        <v>0.98</v>
      </c>
      <c r="CCD28" s="3">
        <v>1.8</v>
      </c>
      <c r="CCE28" s="3">
        <v>1.38</v>
      </c>
      <c r="CCF28" s="3">
        <v>1.36</v>
      </c>
      <c r="CCG28" s="3">
        <v>0.82</v>
      </c>
      <c r="CCH28" s="3">
        <v>1</v>
      </c>
      <c r="CCI28" s="3" t="s">
        <v>5</v>
      </c>
      <c r="CCJ28" s="3">
        <v>1.51</v>
      </c>
      <c r="CCK28" s="3">
        <v>0.32</v>
      </c>
      <c r="CCL28" s="3">
        <v>2.21</v>
      </c>
      <c r="CCM28" s="3">
        <v>1.69</v>
      </c>
      <c r="CCN28" s="3">
        <v>0.53</v>
      </c>
      <c r="CCO28" s="3">
        <v>0.92</v>
      </c>
      <c r="CCP28" s="3">
        <v>0.49</v>
      </c>
      <c r="CCQ28" s="3">
        <v>1.1599999999999999</v>
      </c>
      <c r="CCR28" s="3">
        <v>0.28999999999999998</v>
      </c>
      <c r="CCS28" s="3">
        <v>0.57999999999999996</v>
      </c>
      <c r="CCT28" s="3">
        <v>0.67</v>
      </c>
      <c r="CCU28" s="3">
        <v>1.05</v>
      </c>
      <c r="CCV28" s="3">
        <v>0.98</v>
      </c>
      <c r="CCW28" s="3">
        <v>0.8</v>
      </c>
      <c r="CCX28" s="3">
        <v>-0.64</v>
      </c>
      <c r="CCY28" s="3">
        <v>0.94</v>
      </c>
      <c r="CCZ28" s="3">
        <v>0.89</v>
      </c>
      <c r="CDA28" s="3">
        <v>1.27</v>
      </c>
      <c r="CDB28" s="3" t="s">
        <v>5</v>
      </c>
      <c r="CDC28" s="3">
        <v>0.85</v>
      </c>
      <c r="CDD28" s="3">
        <v>0.38</v>
      </c>
      <c r="CDE28" s="3">
        <v>2.0099999999999998</v>
      </c>
      <c r="CDF28" s="3">
        <v>0.85</v>
      </c>
      <c r="CDG28" s="3">
        <v>1.06</v>
      </c>
      <c r="CDH28" s="3">
        <v>0.86</v>
      </c>
      <c r="CDI28" s="3">
        <v>1.51</v>
      </c>
      <c r="CDJ28" s="3" t="s">
        <v>5</v>
      </c>
      <c r="CDK28" s="3">
        <v>1.02</v>
      </c>
      <c r="CDL28" s="3">
        <v>1.36</v>
      </c>
      <c r="CDM28" s="3">
        <v>1.52</v>
      </c>
      <c r="CDN28" s="3">
        <v>0.88</v>
      </c>
      <c r="CDO28" s="3">
        <v>0.79</v>
      </c>
      <c r="CDP28" s="3">
        <v>1.84</v>
      </c>
      <c r="CDQ28" s="3">
        <v>0.66</v>
      </c>
      <c r="CDR28" s="3">
        <v>0.77</v>
      </c>
      <c r="CDS28" s="3">
        <v>1.0900000000000001</v>
      </c>
      <c r="CDT28" s="3">
        <v>1.07</v>
      </c>
      <c r="CDU28" s="3">
        <v>1.33</v>
      </c>
      <c r="CDV28" s="3">
        <v>1.07</v>
      </c>
      <c r="CDW28" s="3">
        <v>1.34</v>
      </c>
      <c r="CDX28" s="3">
        <v>1.26</v>
      </c>
      <c r="CDY28" s="3">
        <v>1.32</v>
      </c>
      <c r="CDZ28" s="3">
        <v>0.43</v>
      </c>
      <c r="CEA28" s="3">
        <v>1.1499999999999999</v>
      </c>
      <c r="CEB28" s="3" t="s">
        <v>5</v>
      </c>
      <c r="CEC28" s="3">
        <v>1.81</v>
      </c>
      <c r="CED28" s="3">
        <v>1.1599999999999999</v>
      </c>
      <c r="CEE28" s="3">
        <v>-0.71</v>
      </c>
      <c r="CEF28" s="3">
        <v>0.76</v>
      </c>
      <c r="CEG28" s="3">
        <v>0.57999999999999996</v>
      </c>
      <c r="CEH28" s="3" t="s">
        <v>5</v>
      </c>
      <c r="CEI28" s="3" t="s">
        <v>5</v>
      </c>
      <c r="CEJ28" s="3">
        <v>1</v>
      </c>
      <c r="CEK28" s="3">
        <v>0.99</v>
      </c>
      <c r="CEL28" s="3">
        <v>1.1100000000000001</v>
      </c>
      <c r="CEM28" s="3">
        <v>1.29</v>
      </c>
      <c r="CEN28" s="3">
        <v>-2.11</v>
      </c>
      <c r="CEO28" s="3">
        <v>1.3</v>
      </c>
      <c r="CEP28" s="3">
        <v>1.56</v>
      </c>
      <c r="CEQ28" s="3">
        <v>0.96</v>
      </c>
      <c r="CER28" s="3">
        <v>1.29</v>
      </c>
      <c r="CES28" s="3">
        <v>1.61</v>
      </c>
      <c r="CET28" s="3">
        <v>-0.04</v>
      </c>
      <c r="CEU28" s="3">
        <v>1.6</v>
      </c>
      <c r="CEV28" s="3">
        <v>1.41</v>
      </c>
      <c r="CEW28" s="3">
        <v>1.1599999999999999</v>
      </c>
      <c r="CEX28" s="3">
        <v>0.83</v>
      </c>
      <c r="CEY28" s="3">
        <v>0.98</v>
      </c>
      <c r="CEZ28" s="3">
        <v>3.5</v>
      </c>
      <c r="CFA28" s="3">
        <v>1.2</v>
      </c>
      <c r="CFB28" s="3">
        <v>1.22</v>
      </c>
      <c r="CFC28" s="3">
        <v>0.65</v>
      </c>
      <c r="CFD28" s="3">
        <v>0.88</v>
      </c>
      <c r="CFE28" s="3">
        <v>1.67</v>
      </c>
      <c r="CFF28" s="3">
        <v>0.44</v>
      </c>
      <c r="CFG28" s="3" t="s">
        <v>5</v>
      </c>
      <c r="CFH28" s="3">
        <v>1.43</v>
      </c>
      <c r="CFI28" s="3">
        <v>0.91</v>
      </c>
      <c r="CFJ28" s="3">
        <v>0.92</v>
      </c>
      <c r="CFK28" s="3">
        <v>0.86</v>
      </c>
      <c r="CFL28" s="3">
        <v>1.1000000000000001</v>
      </c>
      <c r="CFM28" s="3">
        <v>0.98</v>
      </c>
      <c r="CFN28" s="3">
        <v>1.24</v>
      </c>
      <c r="CFO28" s="3">
        <v>2.2400000000000002</v>
      </c>
      <c r="CFP28" s="3">
        <v>1.1100000000000001</v>
      </c>
      <c r="CFQ28" s="3">
        <v>0.97</v>
      </c>
      <c r="CFR28" s="3">
        <v>0.82</v>
      </c>
      <c r="CFS28" s="3">
        <v>1.27</v>
      </c>
      <c r="CFT28" s="3">
        <v>0.93</v>
      </c>
      <c r="CFU28" s="3">
        <v>0.66</v>
      </c>
      <c r="CFV28" s="3">
        <v>1.06</v>
      </c>
      <c r="CFW28" s="3">
        <v>1.38</v>
      </c>
      <c r="CFX28" s="3">
        <v>1.18</v>
      </c>
      <c r="CFY28" s="3">
        <v>1.36</v>
      </c>
      <c r="CFZ28" s="3">
        <v>0.9</v>
      </c>
      <c r="CGA28" s="3">
        <v>1.18</v>
      </c>
      <c r="CGB28" s="3">
        <v>0.77</v>
      </c>
      <c r="CGC28" s="3">
        <v>1.05</v>
      </c>
      <c r="CGD28" s="3">
        <v>0.98</v>
      </c>
      <c r="CGE28" s="3">
        <v>1.0900000000000001</v>
      </c>
      <c r="CGF28" s="3">
        <v>1.53</v>
      </c>
      <c r="CGG28" s="3">
        <v>1.17</v>
      </c>
      <c r="CGH28" s="3">
        <v>0.98</v>
      </c>
      <c r="CGI28" s="3">
        <v>1.71</v>
      </c>
      <c r="CGJ28" s="3">
        <v>1.22</v>
      </c>
      <c r="CGK28" s="3">
        <v>0.71</v>
      </c>
      <c r="CGL28" s="3">
        <v>0.43</v>
      </c>
      <c r="CGM28" s="3">
        <v>0.94</v>
      </c>
      <c r="CGN28" s="3">
        <v>1.38</v>
      </c>
      <c r="CGO28" s="3">
        <v>0.63</v>
      </c>
      <c r="CGP28" s="3">
        <v>0.39</v>
      </c>
      <c r="CGQ28" s="3">
        <v>0.13</v>
      </c>
      <c r="CGR28" s="3">
        <v>1.01</v>
      </c>
      <c r="CGS28" s="3">
        <v>1.66</v>
      </c>
      <c r="CGT28" s="3">
        <v>1.67</v>
      </c>
      <c r="CGU28" s="3">
        <v>1.8</v>
      </c>
      <c r="CGV28" s="3">
        <v>1.39</v>
      </c>
      <c r="CGW28" s="3">
        <v>0.55000000000000004</v>
      </c>
      <c r="CGX28" s="3">
        <v>1.44</v>
      </c>
      <c r="CGY28" s="3">
        <v>0.74</v>
      </c>
      <c r="CGZ28" s="3">
        <v>0.43</v>
      </c>
      <c r="CHA28" s="3">
        <v>0.68</v>
      </c>
      <c r="CHB28" s="3">
        <v>1.81</v>
      </c>
      <c r="CHC28" s="3">
        <v>1.29</v>
      </c>
      <c r="CHD28" s="3">
        <v>1.73</v>
      </c>
      <c r="CHE28" s="3">
        <v>0.59</v>
      </c>
      <c r="CHF28" s="3">
        <v>1.26</v>
      </c>
      <c r="CHG28" s="3">
        <v>1.9</v>
      </c>
      <c r="CHH28" s="3" t="s">
        <v>5</v>
      </c>
      <c r="CHI28" s="3" t="s">
        <v>5</v>
      </c>
      <c r="CHJ28" s="3">
        <v>1.37</v>
      </c>
      <c r="CHK28" s="3">
        <v>0.8</v>
      </c>
      <c r="CHL28" s="3">
        <v>1.29</v>
      </c>
      <c r="CHM28" s="3">
        <v>1.21</v>
      </c>
      <c r="CHN28" s="3">
        <v>1.67</v>
      </c>
      <c r="CHO28" s="3">
        <v>1.04</v>
      </c>
      <c r="CHP28" s="3">
        <v>1.32</v>
      </c>
      <c r="CHQ28" s="3" t="s">
        <v>5</v>
      </c>
      <c r="CHR28" s="3">
        <v>1.36</v>
      </c>
      <c r="CHS28" s="3">
        <v>1.33</v>
      </c>
      <c r="CHT28" s="3">
        <v>0.43</v>
      </c>
      <c r="CHU28" s="3">
        <v>0.47</v>
      </c>
      <c r="CHV28" s="3">
        <v>0.79</v>
      </c>
      <c r="CHW28" s="3">
        <v>1.52</v>
      </c>
      <c r="CHX28" s="3">
        <v>0.33</v>
      </c>
      <c r="CHY28" s="3">
        <v>1.04</v>
      </c>
      <c r="CHZ28" s="3">
        <v>1.08</v>
      </c>
      <c r="CIA28" s="3">
        <v>0.53</v>
      </c>
      <c r="CIB28" s="3">
        <v>1.25</v>
      </c>
      <c r="CIC28" s="3">
        <v>0.51</v>
      </c>
      <c r="CID28" s="3">
        <v>1.02</v>
      </c>
      <c r="CIE28" s="3">
        <v>1.1499999999999999</v>
      </c>
      <c r="CIF28" s="3">
        <v>1.48</v>
      </c>
      <c r="CIG28" s="3">
        <v>1.39</v>
      </c>
      <c r="CIH28" s="3">
        <v>1.46</v>
      </c>
      <c r="CII28" s="3">
        <v>0.73</v>
      </c>
      <c r="CIJ28" s="3">
        <v>0.46</v>
      </c>
      <c r="CIK28" s="3">
        <v>0.06</v>
      </c>
      <c r="CIL28" s="3">
        <v>0.17</v>
      </c>
      <c r="CIM28" s="3">
        <v>0.46</v>
      </c>
      <c r="CIN28" s="3">
        <v>0.74</v>
      </c>
      <c r="CIO28" s="3">
        <v>1.08</v>
      </c>
      <c r="CIP28" s="3">
        <v>0.72</v>
      </c>
      <c r="CIQ28" s="3">
        <v>1.36</v>
      </c>
      <c r="CIR28" s="3">
        <v>0.57999999999999996</v>
      </c>
      <c r="CIS28" s="3">
        <v>0.64</v>
      </c>
      <c r="CIT28" s="3">
        <v>1.58</v>
      </c>
      <c r="CIU28" s="3">
        <v>1.97</v>
      </c>
      <c r="CIV28" s="3">
        <v>1.37</v>
      </c>
      <c r="CIW28" s="3">
        <v>0.49</v>
      </c>
      <c r="CIX28" s="3">
        <v>0.86</v>
      </c>
      <c r="CIY28" s="3">
        <v>1.58</v>
      </c>
      <c r="CIZ28" s="3">
        <v>1.65</v>
      </c>
      <c r="CJA28" s="3">
        <v>0.95</v>
      </c>
      <c r="CJB28" s="3">
        <v>0.9</v>
      </c>
      <c r="CJC28" s="3">
        <v>1.45</v>
      </c>
      <c r="CJD28" s="3">
        <v>1.31</v>
      </c>
      <c r="CJE28" s="3">
        <v>1.96</v>
      </c>
      <c r="CJF28" s="3">
        <v>0.56000000000000005</v>
      </c>
      <c r="CJG28" s="3">
        <v>1.33</v>
      </c>
      <c r="CJH28" s="3">
        <v>0.57999999999999996</v>
      </c>
      <c r="CJI28" s="3">
        <v>1.95</v>
      </c>
      <c r="CJJ28" s="3">
        <v>1.5</v>
      </c>
      <c r="CJK28" s="3">
        <v>2.46</v>
      </c>
      <c r="CJL28" s="3">
        <v>0.81</v>
      </c>
      <c r="CJM28" s="3">
        <v>1.08</v>
      </c>
      <c r="CJN28" s="3">
        <v>0.65</v>
      </c>
      <c r="CJO28" s="3">
        <v>0.74</v>
      </c>
      <c r="CJP28" s="3">
        <v>0.57999999999999996</v>
      </c>
      <c r="CJQ28" s="3">
        <v>0.28000000000000003</v>
      </c>
      <c r="CJR28" s="3">
        <v>-0.27</v>
      </c>
      <c r="CJS28" s="3">
        <v>0.53</v>
      </c>
      <c r="CJT28" s="3">
        <v>2.09</v>
      </c>
      <c r="CJU28" s="3">
        <v>1.58</v>
      </c>
      <c r="CJV28" s="3">
        <v>0.71</v>
      </c>
      <c r="CJW28" s="3">
        <v>0.61</v>
      </c>
      <c r="CJX28" s="3">
        <v>0.5</v>
      </c>
      <c r="CJY28" s="3">
        <v>1.3</v>
      </c>
      <c r="CJZ28" s="3">
        <v>0.01</v>
      </c>
      <c r="CKA28" s="3">
        <v>2.2599999999999998</v>
      </c>
      <c r="CKB28" s="3">
        <v>2.44</v>
      </c>
      <c r="CKC28" s="3">
        <v>1.21</v>
      </c>
      <c r="CKD28" s="3">
        <v>0.9</v>
      </c>
      <c r="CKE28" s="3">
        <v>0.55000000000000004</v>
      </c>
      <c r="CKF28" s="3">
        <v>0.65</v>
      </c>
      <c r="CKG28" s="3">
        <v>1.21</v>
      </c>
      <c r="CKH28" s="3">
        <v>0.88</v>
      </c>
      <c r="CKI28" s="3">
        <v>1.65</v>
      </c>
      <c r="CKJ28" s="3">
        <v>0.45</v>
      </c>
      <c r="CKK28" s="3">
        <v>1.73</v>
      </c>
      <c r="CKL28" s="3">
        <v>2.0099999999999998</v>
      </c>
      <c r="CKM28" s="3">
        <v>0.91</v>
      </c>
      <c r="CKN28" s="3">
        <v>1.54</v>
      </c>
      <c r="CKO28" s="3" t="s">
        <v>5</v>
      </c>
      <c r="CKP28" s="3">
        <v>1.4</v>
      </c>
      <c r="CKQ28" s="3">
        <v>1.02</v>
      </c>
      <c r="CKR28" s="3">
        <v>1.74</v>
      </c>
      <c r="CKS28" s="3">
        <v>1.67</v>
      </c>
      <c r="CKT28" s="3">
        <v>1.04</v>
      </c>
      <c r="CKU28" s="3">
        <v>1.36</v>
      </c>
      <c r="CKV28" s="3">
        <v>1.38</v>
      </c>
      <c r="CKW28" s="3">
        <v>0.36</v>
      </c>
      <c r="CKX28" s="3">
        <v>2.1800000000000002</v>
      </c>
      <c r="CKY28" s="3">
        <v>9.64</v>
      </c>
      <c r="CKZ28" s="3">
        <v>1.94</v>
      </c>
      <c r="CLA28" s="3">
        <v>1.83</v>
      </c>
      <c r="CLB28" s="3">
        <v>2.2599999999999998</v>
      </c>
      <c r="CLC28" s="3">
        <v>1.1399999999999999</v>
      </c>
      <c r="CLD28" s="3">
        <v>0.98</v>
      </c>
      <c r="CLE28" s="3">
        <v>2.09</v>
      </c>
      <c r="CLF28" s="3">
        <v>1.96</v>
      </c>
      <c r="CLG28" s="3">
        <v>0.72</v>
      </c>
      <c r="CLH28" s="3">
        <v>1.03</v>
      </c>
      <c r="CLI28" s="3">
        <v>0.89</v>
      </c>
      <c r="CLJ28" s="3" t="s">
        <v>5</v>
      </c>
      <c r="CLK28" s="3">
        <v>0.81</v>
      </c>
      <c r="CLL28" s="3">
        <v>1.87</v>
      </c>
      <c r="CLM28" s="3">
        <v>0.3</v>
      </c>
      <c r="CLN28" s="3">
        <v>1.1499999999999999</v>
      </c>
      <c r="CLO28" s="3">
        <v>0.97</v>
      </c>
      <c r="CLP28" s="3">
        <v>1.7</v>
      </c>
      <c r="CLQ28" s="3">
        <v>1.04</v>
      </c>
      <c r="CLR28" s="3">
        <v>1.03</v>
      </c>
      <c r="CLS28" s="3">
        <v>1.77</v>
      </c>
      <c r="CLT28" s="3">
        <v>0.95</v>
      </c>
      <c r="CLU28" s="3">
        <v>0.64</v>
      </c>
      <c r="CLV28" s="3">
        <v>2.08</v>
      </c>
      <c r="CLW28" s="3">
        <v>1.06</v>
      </c>
      <c r="CLX28" s="3">
        <v>1.4</v>
      </c>
      <c r="CLY28" s="3">
        <v>1.62</v>
      </c>
      <c r="CLZ28" s="3">
        <v>1.1399999999999999</v>
      </c>
      <c r="CMA28" s="3">
        <v>1.47</v>
      </c>
      <c r="CMB28" s="3">
        <v>1.74</v>
      </c>
      <c r="CMC28" s="3" t="s">
        <v>5</v>
      </c>
      <c r="CMD28" s="3">
        <v>1.67</v>
      </c>
      <c r="CME28" s="3">
        <v>1.3</v>
      </c>
      <c r="CMF28" s="3">
        <v>9.24</v>
      </c>
      <c r="CMG28" s="3">
        <v>1.36</v>
      </c>
      <c r="CMH28" s="3">
        <v>1.45</v>
      </c>
      <c r="CMI28" s="3">
        <v>1.1200000000000001</v>
      </c>
      <c r="CMJ28" s="3">
        <v>2.13</v>
      </c>
      <c r="CMK28" s="3">
        <v>0.67</v>
      </c>
      <c r="CML28" s="3">
        <v>0.27</v>
      </c>
      <c r="CMM28" s="3">
        <v>1.32</v>
      </c>
      <c r="CMN28" s="3">
        <v>1.1000000000000001</v>
      </c>
      <c r="CMO28" s="3">
        <v>1.32</v>
      </c>
      <c r="CMP28" s="3">
        <v>0.9</v>
      </c>
      <c r="CMQ28" s="3">
        <v>0.41</v>
      </c>
      <c r="CMR28" s="3">
        <v>0.51</v>
      </c>
      <c r="CMS28" s="3">
        <v>0.59</v>
      </c>
      <c r="CMT28" s="3">
        <v>1.36</v>
      </c>
      <c r="CMU28" s="3">
        <v>1.25</v>
      </c>
      <c r="CMV28" s="3">
        <v>1.34</v>
      </c>
      <c r="CMW28" s="3">
        <v>1.58</v>
      </c>
      <c r="CMX28" s="3">
        <v>1.59</v>
      </c>
      <c r="CMY28" s="3">
        <v>1.22</v>
      </c>
      <c r="CMZ28" s="3">
        <v>1.01</v>
      </c>
      <c r="CNA28" s="3">
        <v>1.01</v>
      </c>
      <c r="CNB28" s="3">
        <v>1.26</v>
      </c>
      <c r="CNC28" s="3">
        <v>1.36</v>
      </c>
      <c r="CND28" s="3">
        <v>1.8</v>
      </c>
      <c r="CNE28" s="3">
        <v>-0.52</v>
      </c>
      <c r="CNF28" s="3">
        <v>0.13</v>
      </c>
      <c r="CNG28" s="3">
        <v>1.07</v>
      </c>
      <c r="CNH28" s="3">
        <v>-2.2000000000000002</v>
      </c>
      <c r="CNI28" s="3">
        <v>1.19</v>
      </c>
      <c r="CNJ28" s="3">
        <v>1.53</v>
      </c>
      <c r="CNK28" s="3">
        <v>1.46</v>
      </c>
      <c r="CNL28" s="3">
        <v>0.84</v>
      </c>
      <c r="CNM28" s="3">
        <v>1.5</v>
      </c>
      <c r="CNN28" s="3">
        <v>1.59</v>
      </c>
      <c r="CNO28" s="3">
        <v>1.29</v>
      </c>
      <c r="CNP28" s="3">
        <v>1.97</v>
      </c>
      <c r="CNQ28" s="3">
        <v>0.67</v>
      </c>
      <c r="CNR28" s="3">
        <v>1.64</v>
      </c>
      <c r="CNS28" s="3">
        <v>0.9</v>
      </c>
      <c r="CNT28" s="3">
        <v>1.24</v>
      </c>
      <c r="CNU28" s="3">
        <v>0.96</v>
      </c>
      <c r="CNV28" s="3">
        <v>1.99</v>
      </c>
      <c r="CNW28" s="3">
        <v>1.67</v>
      </c>
      <c r="CNX28" s="3">
        <v>1.61</v>
      </c>
      <c r="CNY28" s="3">
        <v>1.85</v>
      </c>
      <c r="CNZ28" s="3">
        <v>1.29</v>
      </c>
      <c r="COA28" s="3">
        <v>1.1499999999999999</v>
      </c>
      <c r="COB28" s="3">
        <v>2.46</v>
      </c>
      <c r="COC28" s="3">
        <v>-3.42</v>
      </c>
      <c r="COD28" s="3">
        <v>1.57</v>
      </c>
      <c r="COE28" s="3">
        <v>1.74</v>
      </c>
      <c r="COF28" s="3">
        <v>0.82</v>
      </c>
      <c r="COG28" s="3">
        <v>1.1499999999999999</v>
      </c>
      <c r="COH28" s="3">
        <v>2.08</v>
      </c>
      <c r="COI28" s="3">
        <v>1.69</v>
      </c>
      <c r="COJ28" s="3">
        <v>1.1299999999999999</v>
      </c>
      <c r="COK28" s="3">
        <v>1.82</v>
      </c>
      <c r="COL28" s="3">
        <v>0</v>
      </c>
      <c r="COM28" s="3">
        <v>1.22</v>
      </c>
      <c r="CON28" s="3">
        <v>2.06</v>
      </c>
      <c r="COO28" s="3">
        <v>1.19</v>
      </c>
      <c r="COP28" s="3">
        <v>42.63</v>
      </c>
      <c r="COQ28" s="3">
        <v>2.65</v>
      </c>
      <c r="COR28" s="3">
        <v>2.0099999999999998</v>
      </c>
      <c r="COS28" s="3">
        <v>0.56999999999999995</v>
      </c>
      <c r="COT28" s="3">
        <v>0.93</v>
      </c>
      <c r="COU28" s="3">
        <v>1.1399999999999999</v>
      </c>
      <c r="COV28" s="3">
        <v>0.93</v>
      </c>
      <c r="COW28" s="3">
        <v>1.1399999999999999</v>
      </c>
      <c r="COX28" s="3">
        <v>1.22</v>
      </c>
      <c r="COY28" s="3">
        <v>1.32</v>
      </c>
      <c r="COZ28" s="3">
        <v>0.49</v>
      </c>
      <c r="CPA28" s="3">
        <v>-1.59</v>
      </c>
      <c r="CPB28" s="3">
        <v>0.88</v>
      </c>
      <c r="CPC28" s="3">
        <v>1.28</v>
      </c>
      <c r="CPD28" s="3">
        <v>1.19</v>
      </c>
      <c r="CPE28" s="3">
        <v>0.77</v>
      </c>
      <c r="CPF28" s="3">
        <v>1.26</v>
      </c>
      <c r="CPG28" s="3">
        <v>1.21</v>
      </c>
      <c r="CPH28" s="3">
        <v>1.08</v>
      </c>
      <c r="CPI28" s="3">
        <v>2.2599999999999998</v>
      </c>
      <c r="CPJ28" s="3">
        <v>1.22</v>
      </c>
      <c r="CPK28" s="3">
        <v>1.31</v>
      </c>
      <c r="CPL28" s="3">
        <v>2.16</v>
      </c>
      <c r="CPM28" s="3">
        <v>0.9</v>
      </c>
      <c r="CPN28" s="3">
        <v>1.64</v>
      </c>
      <c r="CPO28" s="3">
        <v>2.13</v>
      </c>
      <c r="CPP28" s="3">
        <v>1.3</v>
      </c>
      <c r="CPQ28" s="3">
        <v>0.85</v>
      </c>
      <c r="CPR28" s="3">
        <v>0.94</v>
      </c>
      <c r="CPS28" s="3">
        <v>1.05</v>
      </c>
      <c r="CPT28" s="3">
        <v>2.23</v>
      </c>
      <c r="CPU28" s="3">
        <v>1.44</v>
      </c>
      <c r="CPV28" s="3">
        <v>1.83</v>
      </c>
      <c r="CPW28" s="3">
        <v>0.66</v>
      </c>
      <c r="CPX28" s="3">
        <v>0.59</v>
      </c>
      <c r="CPY28" s="3">
        <v>1.32</v>
      </c>
      <c r="CPZ28" s="3">
        <v>0.92</v>
      </c>
      <c r="CQA28" s="3">
        <v>1.75</v>
      </c>
      <c r="CQB28" s="3">
        <v>0.91</v>
      </c>
      <c r="CQC28" s="3">
        <v>1.19</v>
      </c>
      <c r="CQD28" s="3">
        <v>0.95</v>
      </c>
      <c r="CQE28" s="3">
        <v>1.7</v>
      </c>
      <c r="CQF28" s="3">
        <v>1.42</v>
      </c>
      <c r="CQG28" s="3">
        <v>1.87</v>
      </c>
      <c r="CQH28" s="3">
        <v>3.22</v>
      </c>
      <c r="CQI28" s="3">
        <v>1.1599999999999999</v>
      </c>
      <c r="CQJ28" s="3">
        <v>0.74</v>
      </c>
      <c r="CQK28" s="3">
        <v>1.38</v>
      </c>
      <c r="CQL28" s="3">
        <v>1.85</v>
      </c>
      <c r="CQM28" s="3">
        <v>1.72</v>
      </c>
      <c r="CQN28" s="3">
        <v>0.16</v>
      </c>
      <c r="CQO28" s="3">
        <v>4.58</v>
      </c>
      <c r="CQP28" s="3">
        <v>1.77</v>
      </c>
      <c r="CQQ28" s="3">
        <v>1.26</v>
      </c>
      <c r="CQR28" s="3">
        <v>1.71</v>
      </c>
      <c r="CQS28" s="3">
        <v>2.7</v>
      </c>
      <c r="CQT28" s="3">
        <v>2.72</v>
      </c>
      <c r="CQU28" s="3">
        <v>1.1299999999999999</v>
      </c>
      <c r="CQV28" s="3">
        <v>0.94</v>
      </c>
      <c r="CQW28" s="3">
        <v>1.42</v>
      </c>
      <c r="CQX28" s="3">
        <v>1.02</v>
      </c>
      <c r="CQY28" s="3">
        <v>1.49</v>
      </c>
      <c r="CQZ28" s="3">
        <v>1.88</v>
      </c>
      <c r="CRA28" s="3">
        <v>0.83</v>
      </c>
      <c r="CRB28" s="3">
        <v>1.22</v>
      </c>
      <c r="CRC28" s="3">
        <v>1.65</v>
      </c>
      <c r="CRD28" s="3">
        <v>0.76</v>
      </c>
      <c r="CRE28" s="3">
        <v>1.39</v>
      </c>
      <c r="CRF28" s="3">
        <v>1.33</v>
      </c>
      <c r="CRG28" s="3">
        <v>0.26</v>
      </c>
      <c r="CRH28" s="3">
        <v>1.1399999999999999</v>
      </c>
      <c r="CRI28" s="3">
        <v>1.1299999999999999</v>
      </c>
      <c r="CRJ28" s="3">
        <v>1.08</v>
      </c>
      <c r="CRK28" s="3">
        <v>1.18</v>
      </c>
      <c r="CRL28" s="3">
        <v>1.48</v>
      </c>
      <c r="CRM28" s="3">
        <v>1.41</v>
      </c>
      <c r="CRN28" s="3">
        <v>1.29</v>
      </c>
      <c r="CRO28" s="3">
        <v>0.48</v>
      </c>
      <c r="CRP28" s="3">
        <v>1.62</v>
      </c>
      <c r="CRQ28" s="3">
        <v>-0.03</v>
      </c>
      <c r="CRR28" s="3">
        <v>1.68</v>
      </c>
      <c r="CRS28" s="3">
        <v>1.34</v>
      </c>
      <c r="CRT28" s="3">
        <v>0.95</v>
      </c>
      <c r="CRU28" s="3">
        <v>1.03</v>
      </c>
      <c r="CRV28" s="3">
        <v>1.45</v>
      </c>
      <c r="CRW28" s="3">
        <v>1.03</v>
      </c>
      <c r="CRX28" s="3">
        <v>0.53</v>
      </c>
      <c r="CRY28" s="3" t="s">
        <v>5</v>
      </c>
      <c r="CRZ28" s="3">
        <v>0.73</v>
      </c>
      <c r="CSA28" s="3">
        <v>1.05</v>
      </c>
      <c r="CSB28" s="3">
        <v>0.68</v>
      </c>
      <c r="CSC28" s="3">
        <v>1.1499999999999999</v>
      </c>
      <c r="CSD28" s="3">
        <v>1.5</v>
      </c>
      <c r="CSE28" s="3">
        <v>1.07</v>
      </c>
      <c r="CSF28" s="3">
        <v>1.1000000000000001</v>
      </c>
      <c r="CSG28" s="3">
        <v>1.79</v>
      </c>
      <c r="CSH28" s="3">
        <v>0.89</v>
      </c>
      <c r="CSI28" s="3">
        <v>2.13</v>
      </c>
      <c r="CSJ28" s="3">
        <v>0.85</v>
      </c>
      <c r="CSK28" s="3">
        <v>0.9</v>
      </c>
      <c r="CSL28" s="3">
        <v>1.39</v>
      </c>
      <c r="CSM28" s="3">
        <v>2.0299999999999998</v>
      </c>
      <c r="CSN28" s="3">
        <v>1.23</v>
      </c>
      <c r="CSO28" s="3">
        <v>1</v>
      </c>
      <c r="CSP28" s="3" t="s">
        <v>5</v>
      </c>
      <c r="CSQ28" s="3">
        <v>0.23</v>
      </c>
      <c r="CSR28" s="3">
        <v>0.88</v>
      </c>
      <c r="CSS28" s="3">
        <v>1.1299999999999999</v>
      </c>
      <c r="CST28" s="3">
        <v>1.37</v>
      </c>
      <c r="CSU28" s="3">
        <v>0.45</v>
      </c>
      <c r="CSV28" s="3">
        <v>0.88</v>
      </c>
      <c r="CSW28" s="3">
        <v>2.66</v>
      </c>
      <c r="CSX28" s="3">
        <v>0.63</v>
      </c>
      <c r="CSY28" s="3">
        <v>0.44</v>
      </c>
      <c r="CSZ28" s="3">
        <v>0.45</v>
      </c>
      <c r="CTA28" s="3">
        <v>1.1599999999999999</v>
      </c>
      <c r="CTB28" s="3">
        <v>1.34</v>
      </c>
      <c r="CTC28" s="3">
        <v>0.73</v>
      </c>
      <c r="CTD28" s="3">
        <v>0.34</v>
      </c>
      <c r="CTE28" s="3">
        <v>1.29</v>
      </c>
      <c r="CTF28" s="3">
        <v>2.2599999999999998</v>
      </c>
      <c r="CTG28" s="3">
        <v>1.22</v>
      </c>
      <c r="CTH28" s="3">
        <v>0.91</v>
      </c>
      <c r="CTI28" s="3">
        <v>1.69</v>
      </c>
      <c r="CTJ28" s="3">
        <v>0.12</v>
      </c>
      <c r="CTK28" s="3">
        <v>0.63</v>
      </c>
      <c r="CTL28" s="3">
        <v>1.33</v>
      </c>
      <c r="CTM28" s="3">
        <v>1.23</v>
      </c>
      <c r="CTN28" s="3">
        <v>0.56000000000000005</v>
      </c>
      <c r="CTO28" s="3">
        <v>1.32</v>
      </c>
      <c r="CTP28" s="3">
        <v>0.98</v>
      </c>
      <c r="CTQ28" s="3">
        <v>0.67</v>
      </c>
      <c r="CTR28" s="3">
        <v>2.2400000000000002</v>
      </c>
      <c r="CTS28" s="3">
        <v>0.91</v>
      </c>
      <c r="CTT28" s="3">
        <v>0.66</v>
      </c>
      <c r="CTU28" s="3">
        <v>1.26</v>
      </c>
      <c r="CTV28" s="3">
        <v>0.83</v>
      </c>
      <c r="CTW28" s="3">
        <v>0.15</v>
      </c>
      <c r="CTX28" s="3">
        <v>1.1299999999999999</v>
      </c>
      <c r="CTY28" s="3">
        <v>1.42</v>
      </c>
      <c r="CTZ28" s="3">
        <v>0.83</v>
      </c>
      <c r="CUA28" s="3">
        <v>0.65</v>
      </c>
      <c r="CUB28" s="3">
        <v>3.24</v>
      </c>
      <c r="CUC28" s="3">
        <v>0.99</v>
      </c>
      <c r="CUD28" s="3">
        <v>2.09</v>
      </c>
      <c r="CUE28" s="3">
        <v>1.45</v>
      </c>
      <c r="CUF28" s="3">
        <v>9.19</v>
      </c>
      <c r="CUG28" s="3">
        <v>2.2200000000000002</v>
      </c>
      <c r="CUH28" s="3">
        <v>0.75</v>
      </c>
      <c r="CUI28" s="3">
        <v>0.67</v>
      </c>
      <c r="CUJ28" s="3">
        <v>1.1200000000000001</v>
      </c>
      <c r="CUK28" s="3">
        <v>0.85</v>
      </c>
      <c r="CUL28" s="3">
        <v>2.02</v>
      </c>
      <c r="CUM28" s="3">
        <v>1.75</v>
      </c>
      <c r="CUN28" s="3">
        <v>1.6</v>
      </c>
      <c r="CUO28" s="3">
        <v>2.12</v>
      </c>
      <c r="CUP28" s="3">
        <v>0.93</v>
      </c>
      <c r="CUQ28" s="3">
        <v>0.81</v>
      </c>
      <c r="CUR28" s="3">
        <v>1.57</v>
      </c>
      <c r="CUS28" s="3">
        <v>0.4</v>
      </c>
      <c r="CUT28" s="3" t="s">
        <v>5</v>
      </c>
      <c r="CUU28" s="3">
        <v>1.0900000000000001</v>
      </c>
      <c r="CUV28" s="3">
        <v>0.74</v>
      </c>
      <c r="CUW28" s="3">
        <v>1.72</v>
      </c>
      <c r="CUX28" s="3">
        <v>-0.15</v>
      </c>
      <c r="CUY28" s="3">
        <v>1.23</v>
      </c>
      <c r="CUZ28" s="3">
        <v>0.67</v>
      </c>
      <c r="CVA28" s="3">
        <v>0.73</v>
      </c>
      <c r="CVB28" s="3">
        <v>0.75</v>
      </c>
      <c r="CVC28" s="3">
        <v>0.72</v>
      </c>
      <c r="CVD28" s="3">
        <v>1.32</v>
      </c>
      <c r="CVE28" s="3">
        <v>1.2</v>
      </c>
      <c r="CVF28" s="3">
        <v>0.99</v>
      </c>
      <c r="CVG28" s="3">
        <v>2.37</v>
      </c>
      <c r="CVH28" s="3">
        <v>1.27</v>
      </c>
      <c r="CVI28" s="3" t="s">
        <v>5</v>
      </c>
      <c r="CVJ28" s="3">
        <v>1.45</v>
      </c>
      <c r="CVK28" s="3">
        <v>0.24</v>
      </c>
      <c r="CVL28" s="3">
        <v>-0.34</v>
      </c>
      <c r="CVM28" s="3">
        <v>1.92</v>
      </c>
      <c r="CVN28" s="3">
        <v>5.0199999999999996</v>
      </c>
      <c r="CVO28" s="3">
        <v>1.32</v>
      </c>
      <c r="CVP28" s="3">
        <v>2.2400000000000002</v>
      </c>
      <c r="CVQ28" s="3">
        <v>1.27</v>
      </c>
      <c r="CVR28" s="3">
        <v>0.69</v>
      </c>
      <c r="CVS28" s="3">
        <v>0.04</v>
      </c>
      <c r="CVT28" s="3">
        <v>0.83</v>
      </c>
      <c r="CVU28" s="3">
        <v>0</v>
      </c>
      <c r="CVV28" s="3" t="s">
        <v>5</v>
      </c>
      <c r="CVW28" s="3">
        <v>7.0000000000000007E-2</v>
      </c>
      <c r="CVX28" s="3">
        <v>1.61</v>
      </c>
      <c r="CVY28" s="3">
        <v>-0.08</v>
      </c>
      <c r="CVZ28" s="3">
        <v>1.3</v>
      </c>
      <c r="CWA28" s="3">
        <v>1.23</v>
      </c>
      <c r="CWB28" s="3">
        <v>0.76</v>
      </c>
      <c r="CWC28" s="3">
        <v>0.75</v>
      </c>
      <c r="CWD28" s="3">
        <v>0.66</v>
      </c>
      <c r="CWE28" s="3">
        <v>0.47</v>
      </c>
      <c r="CWF28" s="3">
        <v>1.25</v>
      </c>
      <c r="CWG28" s="3">
        <v>-0.43</v>
      </c>
      <c r="CWH28" s="3">
        <v>0.63</v>
      </c>
      <c r="CWI28" s="3">
        <v>1.27</v>
      </c>
      <c r="CWJ28" s="3">
        <v>0.13</v>
      </c>
      <c r="CWK28" s="3">
        <v>1.72</v>
      </c>
      <c r="CWL28" s="3">
        <v>2.48</v>
      </c>
      <c r="CWM28" s="3">
        <v>0.36</v>
      </c>
      <c r="CWN28" s="3">
        <v>0.71</v>
      </c>
      <c r="CWO28" s="3">
        <v>1.37</v>
      </c>
      <c r="CWP28" s="3">
        <v>-0.77</v>
      </c>
      <c r="CWQ28" s="3">
        <v>0.56000000000000005</v>
      </c>
      <c r="CWR28" s="3">
        <v>1.62</v>
      </c>
      <c r="CWS28" s="3">
        <v>40.159999999999997</v>
      </c>
      <c r="CWT28" s="3">
        <v>0.16</v>
      </c>
      <c r="CWU28" s="3" t="s">
        <v>5</v>
      </c>
      <c r="CWV28" s="3">
        <v>1.05</v>
      </c>
      <c r="CWW28" s="3">
        <v>1.66</v>
      </c>
      <c r="CWX28" s="3">
        <v>0.92</v>
      </c>
      <c r="CWY28" s="3">
        <v>1.88</v>
      </c>
      <c r="CWZ28" s="3">
        <v>1.25</v>
      </c>
      <c r="CXA28" s="3">
        <v>1.36</v>
      </c>
      <c r="CXB28" s="3">
        <v>1.53</v>
      </c>
      <c r="CXC28" s="3" t="s">
        <v>5</v>
      </c>
      <c r="CXD28" s="3">
        <v>1.58</v>
      </c>
      <c r="CXE28" s="3">
        <v>0.67</v>
      </c>
      <c r="CXF28" s="3">
        <v>0.68</v>
      </c>
      <c r="CXG28" s="3">
        <v>1.23</v>
      </c>
      <c r="CXH28" s="3">
        <v>1.25</v>
      </c>
      <c r="CXI28" s="3">
        <v>0.86</v>
      </c>
      <c r="CXJ28" s="3">
        <v>1.74</v>
      </c>
      <c r="CXK28" s="3">
        <v>1.1599999999999999</v>
      </c>
      <c r="CXL28" s="3">
        <v>1.39</v>
      </c>
      <c r="CXM28" s="3">
        <v>1.53</v>
      </c>
      <c r="CXN28" s="3">
        <v>1.66</v>
      </c>
      <c r="CXO28" s="3">
        <v>0.86</v>
      </c>
      <c r="CXP28" s="3">
        <v>1.07</v>
      </c>
      <c r="CXQ28" s="3">
        <v>1.25</v>
      </c>
      <c r="CXR28" s="3">
        <v>1.34</v>
      </c>
      <c r="CXS28" s="3">
        <v>1.28</v>
      </c>
      <c r="CXT28" s="3">
        <v>1.25</v>
      </c>
      <c r="CXU28" s="3">
        <v>1.27</v>
      </c>
      <c r="CXV28" s="3">
        <v>1.08</v>
      </c>
      <c r="CXW28" s="3">
        <v>2.02</v>
      </c>
      <c r="CXX28" s="3">
        <v>0.51</v>
      </c>
      <c r="CXY28" s="3">
        <v>1.1100000000000001</v>
      </c>
      <c r="CXZ28" s="3">
        <v>0.71</v>
      </c>
      <c r="CYA28" s="3">
        <v>0.53</v>
      </c>
      <c r="CYB28" s="3">
        <v>1.85</v>
      </c>
      <c r="CYC28" s="3">
        <v>0.81</v>
      </c>
      <c r="CYD28" s="3">
        <v>1.03</v>
      </c>
      <c r="CYE28" s="3">
        <v>0.91</v>
      </c>
      <c r="CYF28" s="3">
        <v>1.1299999999999999</v>
      </c>
      <c r="CYG28" s="3">
        <v>1.29</v>
      </c>
      <c r="CYH28" s="3">
        <v>1.52</v>
      </c>
      <c r="CYI28" s="3">
        <v>0.98</v>
      </c>
      <c r="CYJ28" s="3">
        <v>1.42</v>
      </c>
      <c r="CYK28" s="3">
        <v>1.76</v>
      </c>
      <c r="CYL28" s="3">
        <v>1.1000000000000001</v>
      </c>
      <c r="CYM28" s="3">
        <v>1.42</v>
      </c>
      <c r="CYN28" s="3">
        <v>1.04</v>
      </c>
      <c r="CYO28" s="3">
        <v>2.37</v>
      </c>
      <c r="CYP28" s="3">
        <v>1.72</v>
      </c>
      <c r="CYQ28" s="3">
        <v>0.77</v>
      </c>
      <c r="CYR28" s="3">
        <v>0.82</v>
      </c>
      <c r="CYS28" s="3">
        <v>1.17</v>
      </c>
      <c r="CYT28" s="3">
        <v>0.85</v>
      </c>
      <c r="CYU28" s="3">
        <v>1.45</v>
      </c>
      <c r="CYV28" s="3">
        <v>1.27</v>
      </c>
      <c r="CYW28" s="3">
        <v>-0.09</v>
      </c>
      <c r="CYX28" s="3">
        <v>0.96</v>
      </c>
      <c r="CYY28" s="3">
        <v>1.1299999999999999</v>
      </c>
      <c r="CYZ28" s="3">
        <v>1.44</v>
      </c>
      <c r="CZA28" s="3">
        <v>2.7</v>
      </c>
      <c r="CZB28" s="3">
        <v>1.1399999999999999</v>
      </c>
      <c r="CZC28" s="3">
        <v>0.81</v>
      </c>
      <c r="CZD28" s="3">
        <v>1.18</v>
      </c>
      <c r="CZE28" s="3">
        <v>1.42</v>
      </c>
      <c r="CZF28" s="3">
        <v>0.52</v>
      </c>
      <c r="CZG28" s="3">
        <v>1.8</v>
      </c>
      <c r="CZH28" s="3">
        <v>1.07</v>
      </c>
      <c r="CZI28" s="3">
        <v>0.91</v>
      </c>
      <c r="CZJ28" s="3">
        <v>1.45</v>
      </c>
      <c r="CZK28" s="3">
        <v>0.52</v>
      </c>
      <c r="CZL28" s="3">
        <v>1.6</v>
      </c>
      <c r="CZM28" s="3">
        <v>3.47</v>
      </c>
      <c r="CZN28" s="3">
        <v>0.99</v>
      </c>
      <c r="CZO28" s="3">
        <v>0.78</v>
      </c>
      <c r="CZP28" s="3">
        <v>1.0900000000000001</v>
      </c>
      <c r="CZQ28" s="3">
        <v>0.3</v>
      </c>
      <c r="CZR28" s="3">
        <v>1.48</v>
      </c>
      <c r="CZS28" s="3">
        <v>1.69</v>
      </c>
      <c r="CZT28" s="3">
        <v>1.22</v>
      </c>
      <c r="CZU28" s="3">
        <v>0.64</v>
      </c>
      <c r="CZV28" s="3">
        <v>0.86</v>
      </c>
      <c r="CZW28" s="3" t="s">
        <v>5</v>
      </c>
      <c r="CZX28" s="3">
        <v>1.1499999999999999</v>
      </c>
      <c r="CZY28" s="3">
        <v>0.45</v>
      </c>
      <c r="CZZ28" s="3">
        <v>1.85</v>
      </c>
      <c r="DAA28" s="3">
        <v>1.59</v>
      </c>
      <c r="DAB28" s="3">
        <v>0.72</v>
      </c>
      <c r="DAC28" s="3">
        <v>1.92</v>
      </c>
      <c r="DAD28" s="3">
        <v>0.96</v>
      </c>
      <c r="DAE28" s="3">
        <v>1.1399999999999999</v>
      </c>
      <c r="DAF28" s="3">
        <v>0.93</v>
      </c>
      <c r="DAG28" s="3">
        <v>1.43</v>
      </c>
      <c r="DAH28" s="3">
        <v>1.17</v>
      </c>
      <c r="DAI28" s="3">
        <v>1.1000000000000001</v>
      </c>
      <c r="DAJ28" s="3">
        <v>0.92</v>
      </c>
      <c r="DAK28" s="3">
        <v>1.78</v>
      </c>
      <c r="DAL28" s="3">
        <v>1.47</v>
      </c>
      <c r="DAM28" s="3">
        <v>0.82</v>
      </c>
      <c r="DAN28" s="3">
        <v>0.97</v>
      </c>
      <c r="DAO28" s="3">
        <v>1.06</v>
      </c>
      <c r="DAP28" s="3">
        <v>1</v>
      </c>
      <c r="DAQ28" s="3">
        <v>1.35</v>
      </c>
      <c r="DAR28" s="3">
        <v>1.1200000000000001</v>
      </c>
      <c r="DAS28" s="3">
        <v>0.8</v>
      </c>
      <c r="DAT28" s="3">
        <v>1.42</v>
      </c>
      <c r="DAU28" s="3">
        <v>1.37</v>
      </c>
      <c r="DAV28" s="3">
        <v>0.61</v>
      </c>
      <c r="DAW28" s="3">
        <v>0.53</v>
      </c>
      <c r="DAX28" s="3">
        <v>0.98</v>
      </c>
      <c r="DAY28" s="3">
        <v>0.97</v>
      </c>
      <c r="DAZ28" s="3">
        <v>0.95</v>
      </c>
      <c r="DBA28" s="3">
        <v>1.36</v>
      </c>
      <c r="DBB28" s="3">
        <v>0.95</v>
      </c>
      <c r="DBC28" s="3">
        <v>0.71</v>
      </c>
      <c r="DBD28" s="3">
        <v>0.74</v>
      </c>
      <c r="DBE28" s="3">
        <v>1.52</v>
      </c>
      <c r="DBF28" s="3">
        <v>1.1599999999999999</v>
      </c>
      <c r="DBG28" s="3">
        <v>0.81</v>
      </c>
      <c r="DBH28" s="3">
        <v>0.87</v>
      </c>
      <c r="DBI28" s="3">
        <v>1.59</v>
      </c>
      <c r="DBJ28" s="3">
        <v>1.02</v>
      </c>
      <c r="DBK28" s="3">
        <v>1.44</v>
      </c>
      <c r="DBL28" s="3">
        <v>1</v>
      </c>
      <c r="DBM28" s="3">
        <v>1.18</v>
      </c>
      <c r="DBN28" s="3">
        <v>0.74</v>
      </c>
      <c r="DBO28" s="3">
        <v>1.79</v>
      </c>
      <c r="DBP28" s="3">
        <v>0.76</v>
      </c>
      <c r="DBQ28" s="3">
        <v>1.1000000000000001</v>
      </c>
      <c r="DBR28" s="3">
        <v>0.76</v>
      </c>
      <c r="DBS28" s="3">
        <v>0.89</v>
      </c>
      <c r="DBT28" s="3">
        <v>0.65</v>
      </c>
      <c r="DBU28" s="3">
        <v>0.27</v>
      </c>
      <c r="DBV28" s="3">
        <v>0.95</v>
      </c>
      <c r="DBW28" s="3">
        <v>1.42</v>
      </c>
      <c r="DBX28" s="3">
        <v>0.27</v>
      </c>
      <c r="DBY28" s="3">
        <v>1.63</v>
      </c>
      <c r="DBZ28" s="3">
        <v>1.07</v>
      </c>
      <c r="DCA28" s="3">
        <v>1.42</v>
      </c>
      <c r="DCB28" s="3">
        <v>1.73</v>
      </c>
      <c r="DCC28" s="3">
        <v>0.66</v>
      </c>
      <c r="DCD28" s="3">
        <v>1.1399999999999999</v>
      </c>
      <c r="DCE28" s="3">
        <v>1.2</v>
      </c>
      <c r="DCF28" s="3">
        <v>1.07</v>
      </c>
      <c r="DCG28" s="3">
        <v>0.81</v>
      </c>
      <c r="DCH28" s="3">
        <v>1.46</v>
      </c>
      <c r="DCI28" s="3">
        <v>1.66</v>
      </c>
      <c r="DCJ28" s="3">
        <v>0.92</v>
      </c>
      <c r="DCK28" s="3">
        <v>1.49</v>
      </c>
      <c r="DCL28" s="3">
        <v>0.6</v>
      </c>
      <c r="DCM28" s="3">
        <v>1.6</v>
      </c>
      <c r="DCN28" s="3">
        <v>0.31</v>
      </c>
      <c r="DCO28" s="3">
        <v>1.1100000000000001</v>
      </c>
      <c r="DCP28" s="3">
        <v>0.99</v>
      </c>
      <c r="DCQ28" s="3">
        <v>1.21</v>
      </c>
      <c r="DCR28" s="3">
        <v>0.95</v>
      </c>
      <c r="DCS28" s="3">
        <v>1.64</v>
      </c>
      <c r="DCT28" s="3">
        <v>1.71</v>
      </c>
      <c r="DCU28" s="3">
        <v>2.63</v>
      </c>
      <c r="DCV28" s="3">
        <v>1.01</v>
      </c>
      <c r="DCW28" s="3">
        <v>1.55</v>
      </c>
      <c r="DCX28" s="3">
        <v>2.83</v>
      </c>
      <c r="DCY28" s="3">
        <v>0.61</v>
      </c>
      <c r="DCZ28" s="3">
        <v>1.1599999999999999</v>
      </c>
      <c r="DDA28" s="3">
        <v>0.05</v>
      </c>
      <c r="DDB28" s="3">
        <v>-0.03</v>
      </c>
      <c r="DDC28" s="3">
        <v>0.99</v>
      </c>
      <c r="DDD28" s="3">
        <v>0.82</v>
      </c>
      <c r="DDE28" s="3">
        <v>1.58</v>
      </c>
      <c r="DDF28" s="3">
        <v>0.95</v>
      </c>
      <c r="DDG28" s="3">
        <v>1</v>
      </c>
      <c r="DDH28" s="3">
        <v>0.77</v>
      </c>
      <c r="DDI28" s="3">
        <v>1.41</v>
      </c>
      <c r="DDJ28" s="3">
        <v>0.86</v>
      </c>
      <c r="DDK28" s="3">
        <v>3.3</v>
      </c>
      <c r="DDL28" s="3">
        <v>1.58</v>
      </c>
      <c r="DDM28" s="3">
        <v>0.41</v>
      </c>
      <c r="DDN28" s="3">
        <v>1.19</v>
      </c>
      <c r="DDO28" s="3">
        <v>1.17</v>
      </c>
      <c r="DDP28" s="3">
        <v>1.1100000000000001</v>
      </c>
      <c r="DDQ28" s="3">
        <v>1.27</v>
      </c>
      <c r="DDR28" s="3">
        <v>1.61</v>
      </c>
      <c r="DDS28" s="3">
        <v>1.42</v>
      </c>
      <c r="DDT28" s="3">
        <v>1.59</v>
      </c>
      <c r="DDU28" s="3">
        <v>1.26</v>
      </c>
      <c r="DDV28" s="3">
        <v>2.75</v>
      </c>
      <c r="DDW28" s="3">
        <v>1</v>
      </c>
      <c r="DDX28" s="3">
        <v>0.93</v>
      </c>
      <c r="DDY28" s="3">
        <v>1.24</v>
      </c>
      <c r="DDZ28" s="3">
        <v>1.98</v>
      </c>
      <c r="DEA28" s="3">
        <v>1.59</v>
      </c>
      <c r="DEB28" s="3">
        <v>2.31</v>
      </c>
      <c r="DEC28" s="3">
        <v>1.03</v>
      </c>
      <c r="DED28" s="3">
        <v>0.49</v>
      </c>
      <c r="DEE28" s="3">
        <v>1.04</v>
      </c>
      <c r="DEF28" s="3">
        <v>0.92</v>
      </c>
      <c r="DEG28" s="3">
        <v>0.3</v>
      </c>
      <c r="DEH28" s="3">
        <v>1.1100000000000001</v>
      </c>
      <c r="DEI28" s="3">
        <v>2.48</v>
      </c>
      <c r="DEJ28" s="3">
        <v>1.18</v>
      </c>
      <c r="DEK28" s="3">
        <v>1.1599999999999999</v>
      </c>
      <c r="DEL28" s="3">
        <v>0.64</v>
      </c>
      <c r="DEM28" s="3">
        <v>1.62</v>
      </c>
      <c r="DEN28" s="3">
        <v>1.29</v>
      </c>
      <c r="DEO28" s="3">
        <v>-1.45</v>
      </c>
      <c r="DEP28" s="3">
        <v>0.57999999999999996</v>
      </c>
      <c r="DEQ28" s="3">
        <v>1.64</v>
      </c>
      <c r="DER28" s="3">
        <v>1.38</v>
      </c>
      <c r="DES28" s="3">
        <v>1.05</v>
      </c>
      <c r="DET28" s="3">
        <v>1.5</v>
      </c>
      <c r="DEU28" s="3">
        <v>0.97</v>
      </c>
      <c r="DEV28" s="3">
        <v>1.36</v>
      </c>
      <c r="DEW28" s="3">
        <v>1.64</v>
      </c>
      <c r="DEX28" s="3">
        <v>2.12</v>
      </c>
      <c r="DEY28" s="3">
        <v>0.83</v>
      </c>
      <c r="DEZ28" s="3">
        <v>0.6</v>
      </c>
      <c r="DFA28" s="3">
        <v>-0.36</v>
      </c>
      <c r="DFB28" s="3">
        <v>0.72</v>
      </c>
      <c r="DFC28" s="3">
        <v>0.32</v>
      </c>
      <c r="DFD28" s="3">
        <v>0.35</v>
      </c>
      <c r="DFE28" s="3">
        <v>0.23</v>
      </c>
      <c r="DFF28" s="3">
        <v>-7.0000000000000007E-2</v>
      </c>
      <c r="DFG28" s="3">
        <v>1.77</v>
      </c>
      <c r="DFH28" s="3">
        <v>0.04</v>
      </c>
      <c r="DFI28" s="3">
        <v>0.02</v>
      </c>
      <c r="DFJ28" s="3">
        <v>0.78</v>
      </c>
      <c r="DFK28" s="3">
        <v>0.5</v>
      </c>
      <c r="DFL28" s="3">
        <v>0.15</v>
      </c>
      <c r="DFM28" s="3">
        <v>0.13</v>
      </c>
      <c r="DFN28" s="3">
        <v>0.08</v>
      </c>
      <c r="DFO28" s="3">
        <v>0.04</v>
      </c>
      <c r="DFP28" s="3">
        <v>1.17</v>
      </c>
      <c r="DFQ28" s="3">
        <v>2.54</v>
      </c>
      <c r="DFR28" s="3">
        <v>-0.64</v>
      </c>
      <c r="DFS28" s="3">
        <v>0.51</v>
      </c>
      <c r="DFT28" s="3">
        <v>2.69</v>
      </c>
      <c r="DFU28" s="3">
        <v>-0.24</v>
      </c>
      <c r="DFV28" s="3">
        <v>7.0000000000000007E-2</v>
      </c>
      <c r="DFW28" s="3">
        <v>2.21</v>
      </c>
      <c r="DFX28" s="3">
        <v>0.36</v>
      </c>
      <c r="DFY28" s="3">
        <v>0.46</v>
      </c>
      <c r="DFZ28" s="3">
        <v>-0.49</v>
      </c>
      <c r="DGA28" s="3">
        <v>0.33</v>
      </c>
      <c r="DGB28" s="3">
        <v>0.23</v>
      </c>
      <c r="DGC28" s="3">
        <v>2.8</v>
      </c>
      <c r="DGD28" s="3">
        <v>1.04</v>
      </c>
      <c r="DGE28" s="3">
        <v>0.34</v>
      </c>
      <c r="DGF28" s="3">
        <v>0.74</v>
      </c>
      <c r="DGG28" s="3">
        <v>0.75</v>
      </c>
      <c r="DGH28" s="3">
        <v>0.76</v>
      </c>
      <c r="DGI28" s="3" t="s">
        <v>5</v>
      </c>
      <c r="DGJ28" s="3">
        <v>0.46</v>
      </c>
      <c r="DGK28" s="3">
        <v>0.69</v>
      </c>
      <c r="DGL28" s="3" t="s">
        <v>5</v>
      </c>
      <c r="DGM28" s="3">
        <v>-0.2</v>
      </c>
      <c r="DGN28" s="3">
        <v>-0.22</v>
      </c>
      <c r="DGO28" s="3">
        <v>-0.71</v>
      </c>
      <c r="DGP28" s="3">
        <v>0.36</v>
      </c>
      <c r="DGQ28" s="3" t="s">
        <v>5</v>
      </c>
      <c r="DGR28" s="3">
        <v>0.38</v>
      </c>
      <c r="DGS28" s="3">
        <v>1.05</v>
      </c>
      <c r="DGT28" s="3">
        <v>0.87</v>
      </c>
      <c r="DGU28" s="3">
        <v>0.47</v>
      </c>
      <c r="DGV28" s="3">
        <v>0.49</v>
      </c>
      <c r="DGW28" s="3">
        <v>1.22</v>
      </c>
      <c r="DGX28" s="3">
        <v>0.73</v>
      </c>
      <c r="DGY28" s="3">
        <v>0.72</v>
      </c>
      <c r="DGZ28" s="3">
        <v>0.63</v>
      </c>
      <c r="DHA28" s="3">
        <v>1.7</v>
      </c>
      <c r="DHB28" s="3">
        <v>0.49</v>
      </c>
      <c r="DHC28" s="3">
        <v>1.32</v>
      </c>
      <c r="DHD28" s="3" t="s">
        <v>5</v>
      </c>
      <c r="DHE28" s="3">
        <v>0.1</v>
      </c>
      <c r="DHF28" s="3">
        <v>0.26</v>
      </c>
      <c r="DHG28" s="3">
        <v>0.5</v>
      </c>
      <c r="DHH28" s="3">
        <v>0.41</v>
      </c>
      <c r="DHI28" s="3">
        <v>1.85</v>
      </c>
      <c r="DHJ28" s="3">
        <v>0.18</v>
      </c>
      <c r="DHK28" s="3">
        <v>1.54</v>
      </c>
      <c r="DHL28" s="3">
        <v>-1.27</v>
      </c>
      <c r="DHM28" s="3">
        <v>0.18</v>
      </c>
      <c r="DHN28" s="3">
        <v>1.98</v>
      </c>
      <c r="DHO28" s="3">
        <v>0.91</v>
      </c>
      <c r="DHP28" s="3">
        <v>1.86</v>
      </c>
      <c r="DHQ28" s="3">
        <v>1.71</v>
      </c>
      <c r="DHR28" s="3">
        <v>1.38</v>
      </c>
      <c r="DHS28" s="3" t="s">
        <v>5</v>
      </c>
      <c r="DHT28" s="3">
        <v>1.72</v>
      </c>
      <c r="DHU28" s="3">
        <v>1.75</v>
      </c>
      <c r="DHV28" s="3">
        <v>1.93</v>
      </c>
      <c r="DHW28" s="3">
        <v>2.66</v>
      </c>
      <c r="DHX28" s="3">
        <v>1.97</v>
      </c>
      <c r="DHY28" s="3">
        <v>1.79</v>
      </c>
      <c r="DHZ28" s="3">
        <v>1.42</v>
      </c>
      <c r="DIA28" s="3">
        <v>1.55</v>
      </c>
      <c r="DIB28" s="3">
        <v>1.73</v>
      </c>
      <c r="DIC28" s="3">
        <v>0.97</v>
      </c>
      <c r="DID28" s="3">
        <v>2.11</v>
      </c>
      <c r="DIE28" s="3">
        <v>0.86</v>
      </c>
      <c r="DIF28" s="3">
        <v>1.69</v>
      </c>
      <c r="DIG28" s="3">
        <v>1.1499999999999999</v>
      </c>
      <c r="DIH28" s="3">
        <v>1.58</v>
      </c>
      <c r="DII28" s="3">
        <v>1.81</v>
      </c>
      <c r="DIJ28" s="3">
        <v>2.1800000000000002</v>
      </c>
      <c r="DIK28" s="3">
        <v>1.47</v>
      </c>
      <c r="DIL28" s="3">
        <v>1.57</v>
      </c>
      <c r="DIM28" s="3">
        <v>1.32</v>
      </c>
      <c r="DIN28" s="3">
        <v>0.39</v>
      </c>
      <c r="DIO28" s="3">
        <v>2.98</v>
      </c>
      <c r="DIP28" s="3">
        <v>1.59</v>
      </c>
      <c r="DIQ28" s="3">
        <v>2.5499999999999998</v>
      </c>
      <c r="DIR28" s="3">
        <v>2.63</v>
      </c>
      <c r="DIS28" s="3">
        <v>0.69</v>
      </c>
      <c r="DIT28" s="3">
        <v>-19.7</v>
      </c>
      <c r="DIU28" s="3">
        <v>23.31</v>
      </c>
      <c r="DIV28" s="3">
        <v>4.45</v>
      </c>
      <c r="DIW28" s="3">
        <v>0.03</v>
      </c>
      <c r="DIX28" s="3">
        <v>2.1800000000000002</v>
      </c>
      <c r="DIY28" s="3">
        <v>1.96</v>
      </c>
      <c r="DIZ28" s="3">
        <v>1.38</v>
      </c>
      <c r="DJA28" s="3">
        <v>41.98</v>
      </c>
      <c r="DJB28" s="3" t="s">
        <v>5</v>
      </c>
      <c r="DJC28" s="3">
        <v>1.1499999999999999</v>
      </c>
      <c r="DJD28" s="3">
        <v>1.74</v>
      </c>
      <c r="DJE28" s="3">
        <v>0.98</v>
      </c>
      <c r="DJF28" s="3">
        <v>0.97</v>
      </c>
      <c r="DJG28" s="3">
        <v>1.96</v>
      </c>
      <c r="DJH28" s="3">
        <v>0.34</v>
      </c>
      <c r="DJI28" s="3">
        <v>0.77</v>
      </c>
      <c r="DJJ28" s="3">
        <v>0.9</v>
      </c>
      <c r="DJK28" s="3">
        <v>0.49</v>
      </c>
      <c r="DJL28" s="3">
        <v>0.47</v>
      </c>
      <c r="DJM28" s="3" t="s">
        <v>5</v>
      </c>
      <c r="DJN28" s="3">
        <v>1.22</v>
      </c>
      <c r="DJO28" s="3" t="s">
        <v>5</v>
      </c>
      <c r="DJP28" s="3">
        <v>0.46</v>
      </c>
      <c r="DJQ28" s="3">
        <v>0.12</v>
      </c>
      <c r="DJR28" s="3">
        <v>1.26</v>
      </c>
      <c r="DJS28" s="3">
        <v>2.2000000000000002</v>
      </c>
      <c r="DJT28" s="3">
        <v>1.01</v>
      </c>
      <c r="DJU28" s="3" t="s">
        <v>5</v>
      </c>
      <c r="DJV28" s="3">
        <v>0.28999999999999998</v>
      </c>
      <c r="DJW28" s="3" t="s">
        <v>5</v>
      </c>
      <c r="DJX28" s="3">
        <v>1.01</v>
      </c>
      <c r="DJY28" s="3" t="s">
        <v>5</v>
      </c>
      <c r="DJZ28" s="3">
        <v>0.62</v>
      </c>
      <c r="DKA28" s="3" t="s">
        <v>5</v>
      </c>
      <c r="DKB28" s="3" t="s">
        <v>5</v>
      </c>
      <c r="DKC28" s="3" t="s">
        <v>5</v>
      </c>
      <c r="DKD28" s="3" t="s">
        <v>5</v>
      </c>
      <c r="DKE28" s="3" t="s">
        <v>5</v>
      </c>
      <c r="DKF28" s="3" t="s">
        <v>5</v>
      </c>
      <c r="DKG28" s="3" t="s">
        <v>5</v>
      </c>
      <c r="DKH28" s="3" t="s">
        <v>5</v>
      </c>
      <c r="DKI28" s="3" t="s">
        <v>5</v>
      </c>
      <c r="DKJ28" s="3" t="s">
        <v>5</v>
      </c>
      <c r="DKK28" s="3" t="s">
        <v>5</v>
      </c>
      <c r="DKL28" s="3" t="s">
        <v>5</v>
      </c>
      <c r="DKM28" s="3" t="s">
        <v>5</v>
      </c>
      <c r="DKN28" s="3" t="s">
        <v>5</v>
      </c>
      <c r="DKO28" s="3">
        <v>1.41</v>
      </c>
      <c r="DKP28" s="3" t="s">
        <v>5</v>
      </c>
      <c r="DKQ28" s="3" t="s">
        <v>5</v>
      </c>
      <c r="DKR28" s="3" t="s">
        <v>5</v>
      </c>
      <c r="DKS28" s="3">
        <v>1</v>
      </c>
      <c r="DKT28" s="3" t="s">
        <v>5</v>
      </c>
      <c r="DKU28" s="3">
        <v>1.96</v>
      </c>
      <c r="DKV28" s="3" t="s">
        <v>5</v>
      </c>
      <c r="DKW28" s="3">
        <v>0.77</v>
      </c>
      <c r="DKX28" s="3" t="s">
        <v>5</v>
      </c>
      <c r="DKY28" s="3">
        <v>2.29</v>
      </c>
      <c r="DKZ28" s="3" t="s">
        <v>5</v>
      </c>
      <c r="DLA28" s="3" t="s">
        <v>5</v>
      </c>
      <c r="DLB28" s="3">
        <v>2.84</v>
      </c>
      <c r="DLC28" s="3" t="s">
        <v>5</v>
      </c>
      <c r="DLD28" s="3" t="s">
        <v>5</v>
      </c>
      <c r="DLE28" s="3">
        <v>9.56</v>
      </c>
      <c r="DLF28" s="3" t="s">
        <v>5</v>
      </c>
      <c r="DLG28" s="3" t="s">
        <v>5</v>
      </c>
      <c r="DLH28" s="3">
        <v>0.68</v>
      </c>
      <c r="DLI28" s="3">
        <v>-0.41</v>
      </c>
      <c r="DLJ28" s="3">
        <v>0.65</v>
      </c>
      <c r="DLK28" s="3">
        <v>0.7</v>
      </c>
      <c r="DLL28" s="3">
        <v>0.72</v>
      </c>
      <c r="DLM28" s="3" t="s">
        <v>5</v>
      </c>
      <c r="DLN28" s="3">
        <v>-0.87</v>
      </c>
      <c r="DLO28" s="3" t="s">
        <v>5</v>
      </c>
      <c r="DLP28" s="3" t="s">
        <v>5</v>
      </c>
      <c r="DLQ28" s="3" t="s">
        <v>5</v>
      </c>
      <c r="DLR28" s="3" t="s">
        <v>5</v>
      </c>
      <c r="DLS28" s="3" t="s">
        <v>5</v>
      </c>
      <c r="DLT28" s="3" t="s">
        <v>5</v>
      </c>
      <c r="DLU28" s="3" t="s">
        <v>5</v>
      </c>
      <c r="DLV28" s="3">
        <v>1.1000000000000001</v>
      </c>
      <c r="DLW28" s="3">
        <v>1.34</v>
      </c>
      <c r="DLX28" s="3" t="s">
        <v>5</v>
      </c>
      <c r="DLY28" s="3" t="s">
        <v>5</v>
      </c>
      <c r="DLZ28" s="3" t="s">
        <v>5</v>
      </c>
      <c r="DMA28" s="3">
        <v>0.45</v>
      </c>
      <c r="DMB28" s="3" t="s">
        <v>5</v>
      </c>
      <c r="DMC28" s="3" t="s">
        <v>5</v>
      </c>
      <c r="DMD28" s="3">
        <v>2.41</v>
      </c>
      <c r="DME28" s="3">
        <v>4.59</v>
      </c>
      <c r="DMF28" s="3">
        <v>2.23</v>
      </c>
      <c r="DMG28" s="3">
        <v>0.96</v>
      </c>
      <c r="DMH28" s="3" t="s">
        <v>5</v>
      </c>
      <c r="DMI28" s="3" t="s">
        <v>5</v>
      </c>
      <c r="DMJ28" s="3">
        <v>-0.2</v>
      </c>
      <c r="DMK28" s="3">
        <v>0.35</v>
      </c>
      <c r="DML28" s="3">
        <v>0.79</v>
      </c>
      <c r="DMM28" s="3" t="s">
        <v>5</v>
      </c>
      <c r="DMN28" s="3">
        <v>2.54</v>
      </c>
      <c r="DMO28" s="3">
        <v>0.64</v>
      </c>
      <c r="DMP28" s="3" t="s">
        <v>5</v>
      </c>
      <c r="DMQ28" s="3">
        <v>2.35</v>
      </c>
      <c r="DMR28" s="3">
        <v>0.86</v>
      </c>
      <c r="DMS28" s="3">
        <v>1.2</v>
      </c>
      <c r="DMT28" s="3">
        <v>-0.21</v>
      </c>
      <c r="DMU28" s="3">
        <v>0.7</v>
      </c>
      <c r="DMV28" s="3">
        <v>2.17</v>
      </c>
      <c r="DMW28" s="3">
        <v>7.0000000000000007E-2</v>
      </c>
      <c r="DMX28" s="3">
        <v>-0.61</v>
      </c>
      <c r="DMY28" s="3">
        <v>1.41</v>
      </c>
      <c r="DMZ28" s="3">
        <v>1.38</v>
      </c>
      <c r="DNA28" s="3">
        <v>1.19</v>
      </c>
      <c r="DNB28" s="3" t="s">
        <v>5</v>
      </c>
      <c r="DNC28" s="3">
        <v>0.56999999999999995</v>
      </c>
      <c r="DND28" s="3">
        <v>0.94</v>
      </c>
      <c r="DNE28" s="3" t="s">
        <v>5</v>
      </c>
      <c r="DNF28" s="3">
        <v>0.87</v>
      </c>
      <c r="DNG28" s="3">
        <v>1.96</v>
      </c>
      <c r="DNH28" s="3" t="s">
        <v>5</v>
      </c>
      <c r="DNI28" s="3" t="s">
        <v>5</v>
      </c>
      <c r="DNJ28" s="3" t="s">
        <v>5</v>
      </c>
      <c r="DNK28" s="3">
        <v>0.8</v>
      </c>
      <c r="DNL28" s="3">
        <v>4.17</v>
      </c>
      <c r="DNM28" s="3">
        <v>0.5</v>
      </c>
      <c r="DNN28" s="3" t="s">
        <v>5</v>
      </c>
      <c r="DNO28" s="3" t="s">
        <v>5</v>
      </c>
      <c r="DNP28" s="3" t="s">
        <v>5</v>
      </c>
      <c r="DNQ28" s="3">
        <v>0.51</v>
      </c>
      <c r="DNR28" s="3" t="s">
        <v>5</v>
      </c>
      <c r="DNS28" s="3" t="s">
        <v>5</v>
      </c>
      <c r="DNT28" s="3">
        <v>1.18</v>
      </c>
      <c r="DNU28" s="3" t="s">
        <v>5</v>
      </c>
      <c r="DNV28" s="3">
        <v>0.49</v>
      </c>
      <c r="DNW28" s="3">
        <v>2.0299999999999998</v>
      </c>
      <c r="DNX28" s="3" t="s">
        <v>5</v>
      </c>
      <c r="DNY28" s="3" t="s">
        <v>5</v>
      </c>
      <c r="DNZ28" s="3" t="s">
        <v>5</v>
      </c>
      <c r="DOA28" s="3" t="s">
        <v>5</v>
      </c>
      <c r="DOB28" s="3" t="s">
        <v>5</v>
      </c>
      <c r="DOC28" s="3">
        <v>1.1299999999999999</v>
      </c>
      <c r="DOD28" s="3" t="s">
        <v>5</v>
      </c>
      <c r="DOE28" s="3" t="s">
        <v>5</v>
      </c>
      <c r="DOF28" s="3" t="s">
        <v>5</v>
      </c>
      <c r="DOG28" s="3" t="s">
        <v>5</v>
      </c>
      <c r="DOH28" s="3">
        <v>0.24</v>
      </c>
      <c r="DOI28" s="3" t="s">
        <v>5</v>
      </c>
      <c r="DOJ28" s="3">
        <v>1.41</v>
      </c>
      <c r="DOK28" s="3">
        <v>0.27</v>
      </c>
      <c r="DOL28" s="3" t="s">
        <v>5</v>
      </c>
      <c r="DOM28" s="3">
        <v>0.85</v>
      </c>
      <c r="DON28" s="3">
        <v>0.9</v>
      </c>
      <c r="DOO28" s="3" t="s">
        <v>5</v>
      </c>
      <c r="DOP28" s="3" t="s">
        <v>5</v>
      </c>
      <c r="DOQ28" s="3">
        <v>1.03</v>
      </c>
      <c r="DOR28" s="3" t="s">
        <v>5</v>
      </c>
      <c r="DOS28" s="3" t="s">
        <v>5</v>
      </c>
      <c r="DOT28" s="3">
        <v>0.95</v>
      </c>
      <c r="DOU28" s="3" t="s">
        <v>5</v>
      </c>
      <c r="DOV28" s="3">
        <v>-1.45</v>
      </c>
      <c r="DOW28" s="3">
        <v>1.0900000000000001</v>
      </c>
      <c r="DOX28" s="3" t="s">
        <v>5</v>
      </c>
      <c r="DOY28" s="3" t="s">
        <v>5</v>
      </c>
      <c r="DOZ28" s="3" t="s">
        <v>5</v>
      </c>
      <c r="DPA28" s="3" t="s">
        <v>5</v>
      </c>
      <c r="DPB28" s="3" t="s">
        <v>5</v>
      </c>
      <c r="DPC28" s="3" t="s">
        <v>5</v>
      </c>
      <c r="DPD28" s="3">
        <v>0.56000000000000005</v>
      </c>
      <c r="DPE28" s="3">
        <v>6.75</v>
      </c>
      <c r="DPF28" s="3">
        <v>1.63</v>
      </c>
      <c r="DPG28" s="3" t="s">
        <v>5</v>
      </c>
      <c r="DPH28" s="3" t="s">
        <v>5</v>
      </c>
      <c r="DPI28" s="3" t="s">
        <v>5</v>
      </c>
      <c r="DPJ28" s="3" t="s">
        <v>5</v>
      </c>
      <c r="DPK28" s="3">
        <v>2.35</v>
      </c>
      <c r="DPL28" s="3">
        <v>1.64</v>
      </c>
      <c r="DPM28" s="3" t="s">
        <v>5</v>
      </c>
      <c r="DPN28" s="3" t="s">
        <v>5</v>
      </c>
      <c r="DPO28" s="3">
        <v>0.11</v>
      </c>
      <c r="DPP28" s="3">
        <v>0.55000000000000004</v>
      </c>
      <c r="DPQ28" s="3" t="s">
        <v>5</v>
      </c>
      <c r="DPR28" s="3">
        <v>0.31</v>
      </c>
      <c r="DPS28" s="3">
        <v>1.19</v>
      </c>
      <c r="DPT28" s="3">
        <v>0.89</v>
      </c>
      <c r="DPU28" s="3">
        <v>0.61</v>
      </c>
      <c r="DPV28" s="3" t="s">
        <v>5</v>
      </c>
      <c r="DPW28" s="3" t="s">
        <v>5</v>
      </c>
      <c r="DPX28" s="3">
        <v>0.18</v>
      </c>
      <c r="DPY28" s="3">
        <v>0.98</v>
      </c>
      <c r="DPZ28" s="3">
        <v>0.56999999999999995</v>
      </c>
      <c r="DQA28" s="3">
        <v>8.3000000000000007</v>
      </c>
      <c r="DQB28" s="3">
        <v>-0.02</v>
      </c>
      <c r="DQC28" s="3" t="s">
        <v>5</v>
      </c>
      <c r="DQD28" s="3" t="s">
        <v>5</v>
      </c>
      <c r="DQE28" s="3">
        <v>0.51</v>
      </c>
      <c r="DQF28" s="3">
        <v>0.7</v>
      </c>
      <c r="DQG28" s="3">
        <v>0.23</v>
      </c>
      <c r="DQH28" s="3">
        <v>-0.14000000000000001</v>
      </c>
      <c r="DQI28" s="3" t="s">
        <v>5</v>
      </c>
      <c r="DQJ28" s="3" t="s">
        <v>5</v>
      </c>
      <c r="DQK28" s="3">
        <v>0.42</v>
      </c>
      <c r="DQL28" s="3" t="s">
        <v>5</v>
      </c>
      <c r="DQM28" s="3" t="s">
        <v>5</v>
      </c>
      <c r="DQN28" s="3" t="s">
        <v>5</v>
      </c>
      <c r="DQO28" s="3" t="s">
        <v>5</v>
      </c>
      <c r="DQP28" s="3">
        <v>0.42</v>
      </c>
      <c r="DQQ28" s="3">
        <v>1.68</v>
      </c>
      <c r="DQR28" s="3" t="s">
        <v>5</v>
      </c>
      <c r="DQS28" s="3" t="s">
        <v>5</v>
      </c>
      <c r="DQT28" s="3">
        <v>11.18</v>
      </c>
      <c r="DQU28" s="3" t="s">
        <v>5</v>
      </c>
      <c r="DQV28" s="3" t="s">
        <v>5</v>
      </c>
      <c r="DQW28" s="3">
        <v>-1.45</v>
      </c>
      <c r="DQX28" s="3" t="s">
        <v>5</v>
      </c>
      <c r="DQY28" s="3" t="s">
        <v>5</v>
      </c>
      <c r="DQZ28" s="3" t="s">
        <v>5</v>
      </c>
      <c r="DRA28" s="3" t="s">
        <v>5</v>
      </c>
      <c r="DRB28" s="3">
        <v>0.9</v>
      </c>
      <c r="DRC28" s="3">
        <v>1.34</v>
      </c>
      <c r="DRD28" s="3" t="s">
        <v>5</v>
      </c>
      <c r="DRE28" s="3" t="s">
        <v>5</v>
      </c>
      <c r="DRF28" s="3">
        <v>1.1599999999999999</v>
      </c>
      <c r="DRG28" s="3">
        <v>1.1000000000000001</v>
      </c>
      <c r="DRH28" s="3">
        <v>-0.27</v>
      </c>
      <c r="DRI28" s="3">
        <v>0.57999999999999996</v>
      </c>
      <c r="DRJ28" s="3">
        <v>1.93</v>
      </c>
      <c r="DRK28" s="3">
        <v>1.87</v>
      </c>
      <c r="DRL28" s="3">
        <v>1.1100000000000001</v>
      </c>
      <c r="DRM28" s="3">
        <v>46.51</v>
      </c>
      <c r="DRN28" s="3">
        <v>1.01</v>
      </c>
      <c r="DRO28" s="3">
        <v>0.24</v>
      </c>
      <c r="DRP28" s="3">
        <v>1.42</v>
      </c>
      <c r="DRQ28" s="3">
        <v>1.28</v>
      </c>
      <c r="DRR28" s="3">
        <v>0.3</v>
      </c>
      <c r="DRS28" s="3">
        <v>0.77</v>
      </c>
      <c r="DRT28" s="3">
        <v>1.0900000000000001</v>
      </c>
      <c r="DRU28" s="3" t="s">
        <v>5</v>
      </c>
      <c r="DRV28" s="3">
        <v>0.98</v>
      </c>
      <c r="DRW28" s="3" t="s">
        <v>5</v>
      </c>
      <c r="DRX28" s="3" t="s">
        <v>5</v>
      </c>
      <c r="DRY28" s="3" t="s">
        <v>5</v>
      </c>
      <c r="DRZ28" s="3">
        <v>0.39</v>
      </c>
      <c r="DSA28" s="3" t="s">
        <v>5</v>
      </c>
      <c r="DSB28" s="3" t="s">
        <v>5</v>
      </c>
      <c r="DSC28" s="3" t="s">
        <v>5</v>
      </c>
      <c r="DSD28" s="3">
        <v>-0.02</v>
      </c>
      <c r="DSE28" s="3" t="s">
        <v>5</v>
      </c>
      <c r="DSF28" s="3">
        <v>1.0900000000000001</v>
      </c>
      <c r="DSG28" s="3">
        <v>0.49</v>
      </c>
      <c r="DSH28" s="3">
        <v>1.65</v>
      </c>
      <c r="DSI28" s="3" t="s">
        <v>5</v>
      </c>
      <c r="DSJ28" s="3">
        <v>1.01</v>
      </c>
      <c r="DSK28" s="3" t="s">
        <v>5</v>
      </c>
      <c r="DSL28" s="3">
        <v>1.58</v>
      </c>
      <c r="DSM28" s="3">
        <v>0.88</v>
      </c>
      <c r="DSN28" s="3">
        <v>-1.98</v>
      </c>
      <c r="DSO28" s="3">
        <v>0.43</v>
      </c>
      <c r="DSP28" s="3">
        <v>-0.19</v>
      </c>
      <c r="DSQ28" s="3">
        <v>0.66</v>
      </c>
      <c r="DSR28" s="3">
        <v>0.65</v>
      </c>
      <c r="DSS28" s="3">
        <v>1.1200000000000001</v>
      </c>
      <c r="DST28" s="3">
        <v>0.38</v>
      </c>
      <c r="DSU28" s="3">
        <v>1.17</v>
      </c>
      <c r="DSV28" s="3">
        <v>0.3</v>
      </c>
      <c r="DSW28" s="3">
        <v>0.75</v>
      </c>
      <c r="DSX28" s="3">
        <v>0.62</v>
      </c>
      <c r="DSY28" s="3">
        <v>0.81</v>
      </c>
      <c r="DSZ28" s="3">
        <v>28.89</v>
      </c>
      <c r="DTA28" s="3">
        <v>0.49</v>
      </c>
      <c r="DTB28" s="3">
        <v>1.85</v>
      </c>
      <c r="DTC28" s="3">
        <v>1.53</v>
      </c>
      <c r="DTD28" s="3">
        <v>0.82</v>
      </c>
      <c r="DTE28" s="3">
        <v>726.69</v>
      </c>
      <c r="DTF28" s="3">
        <v>-0.04</v>
      </c>
      <c r="DTG28" s="3">
        <v>1.32</v>
      </c>
      <c r="DTH28" s="3">
        <v>-0.4</v>
      </c>
      <c r="DTI28" s="3">
        <v>1.77</v>
      </c>
      <c r="DTJ28" s="3">
        <v>-0.52</v>
      </c>
      <c r="DTK28" s="3">
        <v>1.04</v>
      </c>
      <c r="DTL28" s="3">
        <v>1.65</v>
      </c>
      <c r="DTM28" s="3">
        <v>-0.6</v>
      </c>
      <c r="DTN28" s="3">
        <v>1.05</v>
      </c>
      <c r="DTO28" s="3">
        <v>-0.53</v>
      </c>
      <c r="DTP28" s="3">
        <v>-7.0000000000000007E-2</v>
      </c>
      <c r="DTQ28" s="3">
        <v>0.28999999999999998</v>
      </c>
      <c r="DTR28" s="3">
        <v>-1.25</v>
      </c>
      <c r="DTS28" s="3">
        <v>1.67</v>
      </c>
      <c r="DTT28" s="3">
        <v>0.21</v>
      </c>
      <c r="DTU28" s="3">
        <v>1.1499999999999999</v>
      </c>
      <c r="DTV28" s="3">
        <v>1.03</v>
      </c>
      <c r="DTW28" s="3">
        <v>-1.53</v>
      </c>
      <c r="DTX28" s="3">
        <v>0.02</v>
      </c>
      <c r="DTY28" s="3">
        <v>1.49</v>
      </c>
      <c r="DTZ28" s="3">
        <v>0.12</v>
      </c>
      <c r="DUA28" s="3">
        <v>1.1499999999999999</v>
      </c>
      <c r="DUB28" s="3">
        <v>0.28999999999999998</v>
      </c>
      <c r="DUC28" s="3">
        <v>0.57999999999999996</v>
      </c>
      <c r="DUD28" s="3">
        <v>0.48</v>
      </c>
      <c r="DUE28" s="3">
        <v>0.56999999999999995</v>
      </c>
      <c r="DUF28" s="3">
        <v>0.11</v>
      </c>
      <c r="DUG28" s="3">
        <v>0.75</v>
      </c>
      <c r="DUH28" s="3">
        <v>1.08</v>
      </c>
      <c r="DUI28" s="3">
        <v>0.9</v>
      </c>
      <c r="DUJ28" s="3">
        <v>1.1100000000000001</v>
      </c>
      <c r="DUK28" s="3">
        <v>0.31</v>
      </c>
      <c r="DUL28" s="3">
        <v>0.21</v>
      </c>
      <c r="DUM28" s="3">
        <v>1.0900000000000001</v>
      </c>
      <c r="DUN28" s="3">
        <v>0.68</v>
      </c>
      <c r="DUO28" s="3">
        <v>0.89</v>
      </c>
      <c r="DUP28" s="3">
        <v>1.18</v>
      </c>
      <c r="DUQ28" s="3">
        <v>1</v>
      </c>
      <c r="DUR28" s="3">
        <v>1.52</v>
      </c>
      <c r="DUS28" s="3">
        <v>-0.28999999999999998</v>
      </c>
      <c r="DUT28" s="3">
        <v>1.03</v>
      </c>
      <c r="DUU28" s="3">
        <v>0.77</v>
      </c>
      <c r="DUV28" s="3">
        <v>17.5</v>
      </c>
      <c r="DUW28" s="3">
        <v>1.19</v>
      </c>
      <c r="DUX28" s="3">
        <v>-0.45</v>
      </c>
      <c r="DUY28" s="3">
        <v>0.84</v>
      </c>
      <c r="DUZ28" s="3">
        <v>0.59</v>
      </c>
      <c r="DVA28" s="3">
        <v>1.3</v>
      </c>
      <c r="DVB28" s="3">
        <v>1.03</v>
      </c>
      <c r="DVC28" s="3">
        <v>0.52</v>
      </c>
      <c r="DVD28" s="3">
        <v>0.84</v>
      </c>
      <c r="DVE28" s="3">
        <v>0.81</v>
      </c>
      <c r="DVF28" s="3">
        <v>1.45</v>
      </c>
      <c r="DVG28" s="3">
        <v>0.3</v>
      </c>
      <c r="DVH28" s="3">
        <v>1.96</v>
      </c>
      <c r="DVI28" s="3">
        <v>1.1599999999999999</v>
      </c>
      <c r="DVJ28" s="3">
        <v>0.49</v>
      </c>
      <c r="DVK28" s="3">
        <v>1.58</v>
      </c>
      <c r="DVL28" s="3">
        <v>2.16</v>
      </c>
      <c r="DVM28" s="3">
        <v>1.72</v>
      </c>
      <c r="DVN28" s="3">
        <v>3.41</v>
      </c>
      <c r="DVO28" s="3">
        <v>0.92</v>
      </c>
      <c r="DVP28" s="3">
        <v>0.36</v>
      </c>
      <c r="DVQ28" s="3">
        <v>1.17</v>
      </c>
      <c r="DVR28" s="3">
        <v>1.03</v>
      </c>
      <c r="DVS28" s="3">
        <v>1.87</v>
      </c>
      <c r="DVT28" s="3">
        <v>1.1599999999999999</v>
      </c>
      <c r="DVU28" s="3">
        <v>1.22</v>
      </c>
      <c r="DVV28" s="3">
        <v>2.0499999999999998</v>
      </c>
      <c r="DVW28" s="3">
        <v>1.02</v>
      </c>
      <c r="DVX28" s="3">
        <v>0.93</v>
      </c>
      <c r="DVY28" s="3">
        <v>1.24</v>
      </c>
      <c r="DVZ28" s="3">
        <v>1.2</v>
      </c>
      <c r="DWA28" s="3">
        <v>0.04</v>
      </c>
      <c r="DWB28" s="3">
        <v>0.71</v>
      </c>
      <c r="DWC28" s="3">
        <v>1.18</v>
      </c>
      <c r="DWD28" s="3">
        <v>0.96</v>
      </c>
      <c r="DWE28" s="3">
        <v>0.66</v>
      </c>
      <c r="DWF28" s="3">
        <v>1.7</v>
      </c>
      <c r="DWG28" s="3">
        <v>0.98</v>
      </c>
      <c r="DWH28" s="3">
        <v>1.32</v>
      </c>
      <c r="DWI28" s="3">
        <v>0.75</v>
      </c>
      <c r="DWJ28" s="3">
        <v>1.05</v>
      </c>
      <c r="DWK28" s="3">
        <v>1.28</v>
      </c>
      <c r="DWL28" s="3">
        <v>0.85</v>
      </c>
      <c r="DWM28" s="3">
        <v>0.6</v>
      </c>
      <c r="DWN28" s="3">
        <v>0.54</v>
      </c>
      <c r="DWO28" s="3">
        <v>1.08</v>
      </c>
      <c r="DWP28" s="3">
        <v>0.73</v>
      </c>
      <c r="DWQ28" s="3">
        <v>0.54</v>
      </c>
      <c r="DWR28" s="3">
        <v>1.02</v>
      </c>
      <c r="DWS28" s="3">
        <v>0.51</v>
      </c>
      <c r="DWT28" s="3">
        <v>1</v>
      </c>
      <c r="DWU28" s="3">
        <v>0.22</v>
      </c>
      <c r="DWV28" s="3">
        <v>1.38</v>
      </c>
      <c r="DWW28" s="3">
        <v>0.34</v>
      </c>
      <c r="DWX28" s="3">
        <v>0.76</v>
      </c>
      <c r="DWY28" s="3">
        <v>0.41</v>
      </c>
      <c r="DWZ28" s="3">
        <v>0.83</v>
      </c>
      <c r="DXA28" s="3">
        <v>0.63</v>
      </c>
      <c r="DXB28" s="3">
        <v>1.08</v>
      </c>
      <c r="DXC28" s="3">
        <v>2.2400000000000002</v>
      </c>
      <c r="DXD28" s="3">
        <v>1.1399999999999999</v>
      </c>
      <c r="DXE28" s="3">
        <v>1.25</v>
      </c>
      <c r="DXF28" s="3">
        <v>0.62</v>
      </c>
      <c r="DXG28" s="3">
        <v>1.5</v>
      </c>
      <c r="DXH28" s="3">
        <v>1.84</v>
      </c>
      <c r="DXI28" s="3">
        <v>0.94</v>
      </c>
      <c r="DXJ28" s="3">
        <v>1.19</v>
      </c>
      <c r="DXK28" s="3">
        <v>0.84</v>
      </c>
      <c r="DXL28" s="3">
        <v>1.65</v>
      </c>
      <c r="DXM28" s="3">
        <v>1.95</v>
      </c>
      <c r="DXN28" s="3">
        <v>0.43</v>
      </c>
      <c r="DXO28" s="3">
        <v>1.55</v>
      </c>
      <c r="DXP28" s="3">
        <v>0.16</v>
      </c>
      <c r="DXQ28" s="3">
        <v>0.48</v>
      </c>
      <c r="DXR28" s="3">
        <v>0.84</v>
      </c>
      <c r="DXS28" s="3">
        <v>0.56000000000000005</v>
      </c>
      <c r="DXT28" s="3">
        <v>-0.28999999999999998</v>
      </c>
      <c r="DXU28" s="3">
        <v>1.77</v>
      </c>
      <c r="DXV28" s="3">
        <v>33.26</v>
      </c>
      <c r="DXW28" s="3">
        <v>1.23</v>
      </c>
      <c r="DXX28" s="3">
        <v>1.07</v>
      </c>
      <c r="DXY28" s="3">
        <v>0.56000000000000005</v>
      </c>
      <c r="DXZ28" s="3">
        <v>0.99</v>
      </c>
      <c r="DYA28" s="3">
        <v>1.83</v>
      </c>
      <c r="DYB28" s="3">
        <v>1.07</v>
      </c>
      <c r="DYC28" s="3">
        <v>56.97</v>
      </c>
      <c r="DYD28" s="3">
        <v>0.82</v>
      </c>
      <c r="DYE28" s="3">
        <v>1.05</v>
      </c>
      <c r="DYF28" s="3" t="s">
        <v>5</v>
      </c>
      <c r="DYG28" s="3">
        <v>0.94</v>
      </c>
      <c r="DYH28" s="3">
        <v>0.88</v>
      </c>
      <c r="DYI28" s="3">
        <v>0.84</v>
      </c>
      <c r="DYJ28" s="3">
        <v>0.49</v>
      </c>
      <c r="DYK28" s="3">
        <v>1.17</v>
      </c>
      <c r="DYL28" s="3">
        <v>1.37</v>
      </c>
      <c r="DYM28" s="3">
        <v>1.18</v>
      </c>
      <c r="DYN28" s="3">
        <v>0.63</v>
      </c>
      <c r="DYO28" s="3">
        <v>0.39</v>
      </c>
      <c r="DYP28" s="3">
        <v>0.86</v>
      </c>
      <c r="DYQ28" s="3">
        <v>-7.0000000000000007E-2</v>
      </c>
      <c r="DYR28" s="3">
        <v>1.1200000000000001</v>
      </c>
      <c r="DYS28" s="3">
        <v>0.88</v>
      </c>
      <c r="DYT28" s="3">
        <v>0.7</v>
      </c>
      <c r="DYU28" s="3">
        <v>0.91</v>
      </c>
      <c r="DYV28" s="3">
        <v>1.2</v>
      </c>
      <c r="DYW28" s="3">
        <v>0.45</v>
      </c>
      <c r="DYX28" s="3">
        <v>1.82</v>
      </c>
      <c r="DYY28" s="3">
        <v>1.02</v>
      </c>
      <c r="DYZ28" s="3">
        <v>1.76</v>
      </c>
      <c r="DZA28" s="3">
        <v>1.84</v>
      </c>
      <c r="DZB28" s="3">
        <v>0.71</v>
      </c>
      <c r="DZC28" s="3">
        <v>1.44</v>
      </c>
      <c r="DZD28" s="3">
        <v>1.83</v>
      </c>
      <c r="DZE28" s="3">
        <v>0.87</v>
      </c>
      <c r="DZF28" s="3">
        <v>1.23</v>
      </c>
      <c r="DZG28" s="3">
        <v>0.86</v>
      </c>
      <c r="DZH28" s="3">
        <v>1.39</v>
      </c>
      <c r="DZI28" s="3">
        <v>1.24</v>
      </c>
      <c r="DZJ28" s="3">
        <v>1.03</v>
      </c>
      <c r="DZK28" s="3">
        <v>1.81</v>
      </c>
      <c r="DZL28" s="3">
        <v>1.28</v>
      </c>
      <c r="DZM28" s="3">
        <v>2.21</v>
      </c>
      <c r="DZN28" s="3">
        <v>0.99</v>
      </c>
      <c r="DZO28" s="3">
        <v>0.04</v>
      </c>
      <c r="DZP28" s="3">
        <v>4.33</v>
      </c>
      <c r="DZQ28" s="3">
        <v>2.33</v>
      </c>
      <c r="DZR28" s="3" t="s">
        <v>5</v>
      </c>
      <c r="DZS28" s="3">
        <v>2.12</v>
      </c>
      <c r="DZT28" s="3">
        <v>2.4700000000000002</v>
      </c>
      <c r="DZU28" s="3">
        <v>0.71</v>
      </c>
      <c r="DZV28" s="3">
        <v>1.07</v>
      </c>
      <c r="DZW28" s="3">
        <v>1.8</v>
      </c>
      <c r="DZX28" s="3">
        <v>1.01</v>
      </c>
      <c r="DZY28" s="3">
        <v>0.66</v>
      </c>
      <c r="DZZ28" s="3">
        <v>1.35</v>
      </c>
      <c r="EAA28" s="3">
        <v>1.5</v>
      </c>
      <c r="EAB28" s="3">
        <v>1.49</v>
      </c>
      <c r="EAC28" s="3">
        <v>0.7</v>
      </c>
      <c r="EAD28" s="3">
        <v>2.66</v>
      </c>
      <c r="EAE28" s="3">
        <v>1.24</v>
      </c>
      <c r="EAF28" s="3">
        <v>0.95</v>
      </c>
      <c r="EAG28" s="3">
        <v>0.76</v>
      </c>
      <c r="EAH28" s="3">
        <v>1.39</v>
      </c>
      <c r="EAI28" s="3">
        <v>1.05</v>
      </c>
      <c r="EAJ28" s="3">
        <v>0.8</v>
      </c>
      <c r="EAK28" s="3">
        <v>1.21</v>
      </c>
      <c r="EAL28" s="3">
        <v>1.68</v>
      </c>
      <c r="EAM28" s="3">
        <v>1.67</v>
      </c>
      <c r="EAN28" s="3">
        <v>1.23</v>
      </c>
      <c r="EAO28" s="3">
        <v>1</v>
      </c>
      <c r="EAP28" s="3" t="s">
        <v>5</v>
      </c>
      <c r="EAQ28" s="3">
        <v>1.39</v>
      </c>
      <c r="EAR28" s="3">
        <v>1.22</v>
      </c>
      <c r="EAS28" s="3">
        <v>3.16</v>
      </c>
      <c r="EAT28" s="3">
        <v>1.46</v>
      </c>
      <c r="EAU28" s="3">
        <v>1.71</v>
      </c>
      <c r="EAV28" s="3">
        <v>1.34</v>
      </c>
      <c r="EAW28" s="3">
        <v>1.99</v>
      </c>
      <c r="EAX28" s="3">
        <v>2.44</v>
      </c>
      <c r="EAY28" s="3">
        <v>1.07</v>
      </c>
      <c r="EAZ28" s="3">
        <v>0.79</v>
      </c>
      <c r="EBA28" s="3">
        <v>1.04</v>
      </c>
      <c r="EBB28" s="3">
        <v>1.08</v>
      </c>
      <c r="EBC28" s="3">
        <v>1.35</v>
      </c>
      <c r="EBD28" s="3">
        <v>1.56</v>
      </c>
      <c r="EBE28" s="3">
        <v>1.18</v>
      </c>
      <c r="EBF28" s="3">
        <v>1.77</v>
      </c>
      <c r="EBG28" s="3">
        <v>1.08</v>
      </c>
      <c r="EBH28" s="3">
        <v>1.75</v>
      </c>
      <c r="EBI28" s="3">
        <v>0.81</v>
      </c>
      <c r="EBJ28" s="3">
        <v>1.1200000000000001</v>
      </c>
      <c r="EBK28" s="3">
        <v>1.45</v>
      </c>
      <c r="EBL28" s="3">
        <v>0.72</v>
      </c>
      <c r="EBM28" s="3">
        <v>0.99</v>
      </c>
      <c r="EBN28" s="3">
        <v>1.76</v>
      </c>
      <c r="EBO28" s="3">
        <v>0.53</v>
      </c>
      <c r="EBP28" s="3">
        <v>1.33</v>
      </c>
      <c r="EBQ28" s="3">
        <v>0.87</v>
      </c>
      <c r="EBR28" s="3">
        <v>0.62</v>
      </c>
      <c r="EBS28" s="3">
        <v>0.91</v>
      </c>
      <c r="EBT28" s="3">
        <v>0.87</v>
      </c>
      <c r="EBU28" s="3">
        <v>1.39</v>
      </c>
      <c r="EBV28" s="3">
        <v>1.24</v>
      </c>
      <c r="EBW28" s="3">
        <v>0.66</v>
      </c>
      <c r="EBX28" s="3">
        <v>1.85</v>
      </c>
      <c r="EBY28" s="3">
        <v>0.6</v>
      </c>
      <c r="EBZ28" s="3">
        <v>1.36</v>
      </c>
      <c r="ECA28" s="3">
        <v>3.13</v>
      </c>
      <c r="ECB28" s="3">
        <v>0.5</v>
      </c>
      <c r="ECC28" s="3">
        <v>1.1599999999999999</v>
      </c>
      <c r="ECD28" s="3">
        <v>2.2999999999999998</v>
      </c>
      <c r="ECE28" s="3" t="s">
        <v>5</v>
      </c>
      <c r="ECF28" s="3">
        <v>0.89</v>
      </c>
      <c r="ECG28" s="3">
        <v>1.49</v>
      </c>
      <c r="ECH28" s="3">
        <v>1.77</v>
      </c>
      <c r="ECI28" s="3">
        <v>3.01</v>
      </c>
      <c r="ECJ28" s="3">
        <v>1.37</v>
      </c>
      <c r="ECK28" s="3">
        <v>0.65</v>
      </c>
      <c r="ECL28" s="3">
        <v>2.0499999999999998</v>
      </c>
      <c r="ECM28" s="3">
        <v>2.1800000000000002</v>
      </c>
      <c r="ECN28" s="3">
        <v>0.21</v>
      </c>
      <c r="ECO28" s="3">
        <v>1.72</v>
      </c>
      <c r="ECP28" s="3">
        <v>0.79</v>
      </c>
      <c r="ECQ28" s="3">
        <v>1.06</v>
      </c>
      <c r="ECR28" s="3">
        <v>2.08</v>
      </c>
      <c r="ECS28" s="3">
        <v>1.5</v>
      </c>
      <c r="ECT28" s="3">
        <v>0.81</v>
      </c>
      <c r="ECU28" s="3">
        <v>1.02</v>
      </c>
      <c r="ECV28" s="3" t="s">
        <v>5</v>
      </c>
      <c r="ECW28" s="3">
        <v>1.07</v>
      </c>
      <c r="ECX28" s="3">
        <v>1.06</v>
      </c>
      <c r="ECY28" s="3">
        <v>0.25</v>
      </c>
      <c r="ECZ28" s="3">
        <v>2.56</v>
      </c>
      <c r="EDA28" s="3">
        <v>-6.35</v>
      </c>
      <c r="EDB28" s="3">
        <v>1.22</v>
      </c>
      <c r="EDC28" s="3">
        <v>1.01</v>
      </c>
      <c r="EDD28" s="3">
        <v>55.05</v>
      </c>
      <c r="EDE28" s="3" t="s">
        <v>5</v>
      </c>
      <c r="EDF28" s="3">
        <v>1.49</v>
      </c>
      <c r="EDG28" s="3">
        <v>0.89</v>
      </c>
      <c r="EDH28" s="3">
        <v>1.53</v>
      </c>
      <c r="EDI28" s="3">
        <v>1.0900000000000001</v>
      </c>
      <c r="EDJ28" s="3">
        <v>1.26</v>
      </c>
      <c r="EDK28" s="3">
        <v>1.96</v>
      </c>
      <c r="EDL28" s="3">
        <v>1.0900000000000001</v>
      </c>
      <c r="EDM28" s="3">
        <v>2.4700000000000002</v>
      </c>
      <c r="EDN28" s="3">
        <v>1.52</v>
      </c>
      <c r="EDO28" s="3">
        <v>2.36</v>
      </c>
      <c r="EDP28" s="3">
        <v>1.1100000000000001</v>
      </c>
      <c r="EDQ28" s="3" t="s">
        <v>5</v>
      </c>
      <c r="EDR28" s="3">
        <v>1.67</v>
      </c>
      <c r="EDS28" s="3">
        <v>1.1100000000000001</v>
      </c>
      <c r="EDT28" s="3">
        <v>0.87</v>
      </c>
      <c r="EDU28" s="3">
        <v>1.64</v>
      </c>
      <c r="EDV28" s="3">
        <v>0.3</v>
      </c>
      <c r="EDW28" s="3">
        <v>2.3199999999999998</v>
      </c>
      <c r="EDX28" s="3">
        <v>1.07</v>
      </c>
      <c r="EDY28" s="3">
        <v>1.84</v>
      </c>
      <c r="EDZ28" s="3">
        <v>1.5</v>
      </c>
      <c r="EEA28" s="3">
        <v>1.3</v>
      </c>
      <c r="EEB28" s="3">
        <v>0.71</v>
      </c>
      <c r="EEC28" s="3">
        <v>1.41</v>
      </c>
      <c r="EED28" s="3">
        <v>0.96</v>
      </c>
      <c r="EEE28" s="3">
        <v>0.68</v>
      </c>
      <c r="EEF28" s="3">
        <v>0.95</v>
      </c>
      <c r="EEG28" s="3">
        <v>0.95</v>
      </c>
      <c r="EEH28" s="3">
        <v>1.24</v>
      </c>
      <c r="EEI28" s="3">
        <v>1.03</v>
      </c>
      <c r="EEJ28" s="3">
        <v>2.3199999999999998</v>
      </c>
      <c r="EEK28" s="3">
        <v>2.2000000000000002</v>
      </c>
      <c r="EEL28" s="3">
        <v>1.72</v>
      </c>
      <c r="EEM28" s="3">
        <v>0.4</v>
      </c>
      <c r="EEN28" s="3">
        <v>1.17</v>
      </c>
      <c r="EEO28" s="3">
        <v>0.71</v>
      </c>
      <c r="EEP28" s="3">
        <v>1.22</v>
      </c>
      <c r="EEQ28" s="3">
        <v>2.0299999999999998</v>
      </c>
      <c r="EER28" s="3">
        <v>1.79</v>
      </c>
      <c r="EES28" s="3" t="s">
        <v>5</v>
      </c>
      <c r="EET28" s="3">
        <v>0.55000000000000004</v>
      </c>
      <c r="EEU28" s="3">
        <v>-1.28</v>
      </c>
      <c r="EEV28" s="3">
        <v>1.57</v>
      </c>
      <c r="EEW28" s="3">
        <v>1.02</v>
      </c>
      <c r="EEX28" s="3">
        <v>1.1499999999999999</v>
      </c>
      <c r="EEY28" s="3">
        <v>0.83</v>
      </c>
      <c r="EEZ28" s="3">
        <v>0.86</v>
      </c>
      <c r="EFA28" s="3" t="s">
        <v>5</v>
      </c>
      <c r="EFB28" s="3">
        <v>0.94</v>
      </c>
      <c r="EFC28" s="3">
        <v>2.04</v>
      </c>
      <c r="EFD28" s="3">
        <v>1.1599999999999999</v>
      </c>
      <c r="EFE28" s="3">
        <v>1.96</v>
      </c>
      <c r="EFF28" s="3">
        <v>0.47</v>
      </c>
      <c r="EFG28" s="3">
        <v>0.91</v>
      </c>
      <c r="EFH28" s="3">
        <v>1.8</v>
      </c>
      <c r="EFI28" s="3">
        <v>0.68</v>
      </c>
      <c r="EFJ28" s="3">
        <v>0.6</v>
      </c>
      <c r="EFK28" s="3">
        <v>1.17</v>
      </c>
      <c r="EFL28" s="3">
        <v>1.07</v>
      </c>
      <c r="EFM28" s="3">
        <v>0.28999999999999998</v>
      </c>
      <c r="EFN28" s="3">
        <v>1.91</v>
      </c>
      <c r="EFO28" s="3">
        <v>0.28999999999999998</v>
      </c>
      <c r="EFP28" s="3">
        <v>0.82</v>
      </c>
      <c r="EFQ28" s="3">
        <v>1.23</v>
      </c>
      <c r="EFR28" s="3">
        <v>0.6</v>
      </c>
      <c r="EFS28" s="3">
        <v>0.34</v>
      </c>
      <c r="EFT28" s="3">
        <v>0.18</v>
      </c>
      <c r="EFU28" s="3">
        <v>0.8</v>
      </c>
      <c r="EFV28" s="3">
        <v>1.1000000000000001</v>
      </c>
      <c r="EFW28" s="3">
        <v>0.15</v>
      </c>
      <c r="EFX28" s="3">
        <v>1.07</v>
      </c>
      <c r="EFY28" s="3">
        <v>2.33</v>
      </c>
      <c r="EFZ28" s="3">
        <v>1.1200000000000001</v>
      </c>
      <c r="EGA28" s="3">
        <v>15.7</v>
      </c>
      <c r="EGB28" s="3">
        <v>0.77</v>
      </c>
      <c r="EGC28" s="3">
        <v>0.36</v>
      </c>
      <c r="EGD28" s="3">
        <v>1.4</v>
      </c>
      <c r="EGE28" s="3">
        <v>0.76</v>
      </c>
      <c r="EGF28" s="3">
        <v>0.38</v>
      </c>
      <c r="EGG28" s="3">
        <v>1.67</v>
      </c>
      <c r="EGH28" s="3">
        <v>0.09</v>
      </c>
      <c r="EGI28" s="3">
        <v>0.99</v>
      </c>
      <c r="EGJ28" s="3">
        <v>0.14000000000000001</v>
      </c>
      <c r="EGK28" s="3">
        <v>1.24</v>
      </c>
      <c r="EGL28" s="3">
        <v>0.89</v>
      </c>
      <c r="EGM28" s="3">
        <v>0.72</v>
      </c>
      <c r="EGN28" s="3">
        <v>0.99</v>
      </c>
      <c r="EGO28" s="3">
        <v>0.17</v>
      </c>
      <c r="EGP28" s="3">
        <v>0.28000000000000003</v>
      </c>
      <c r="EGQ28" s="3">
        <v>1</v>
      </c>
      <c r="EGR28" s="3">
        <v>0.52</v>
      </c>
      <c r="EGS28" s="3">
        <v>0.27</v>
      </c>
      <c r="EGT28" s="3">
        <v>0.96</v>
      </c>
      <c r="EGU28" s="3">
        <v>0.47</v>
      </c>
      <c r="EGV28" s="3">
        <v>1.08</v>
      </c>
      <c r="EGW28" s="3">
        <v>0.7</v>
      </c>
      <c r="EGX28" s="3">
        <v>-0.84</v>
      </c>
      <c r="EGY28" s="3">
        <v>0.17</v>
      </c>
      <c r="EGZ28" s="3">
        <v>1.1499999999999999</v>
      </c>
      <c r="EHA28" s="3">
        <v>0.48</v>
      </c>
      <c r="EHB28" s="3">
        <v>1.2</v>
      </c>
      <c r="EHC28" s="3">
        <v>0.79</v>
      </c>
      <c r="EHD28" s="3">
        <v>1.28</v>
      </c>
      <c r="EHE28" s="3">
        <v>1.1100000000000001</v>
      </c>
      <c r="EHF28" s="3">
        <v>0.49</v>
      </c>
      <c r="EHG28" s="3">
        <v>1.1399999999999999</v>
      </c>
      <c r="EHH28" s="3">
        <v>0.04</v>
      </c>
      <c r="EHI28" s="3">
        <v>1.24</v>
      </c>
      <c r="EHJ28" s="3">
        <v>1.18</v>
      </c>
      <c r="EHK28" s="3">
        <v>0.36</v>
      </c>
      <c r="EHL28" s="3">
        <v>0.84</v>
      </c>
      <c r="EHM28" s="3">
        <v>1.04</v>
      </c>
      <c r="EHN28" s="3">
        <v>1.2</v>
      </c>
      <c r="EHO28" s="3">
        <v>36.409999999999997</v>
      </c>
      <c r="EHP28" s="3">
        <v>1.4</v>
      </c>
      <c r="EHQ28" s="3">
        <v>1.19</v>
      </c>
      <c r="EHR28" s="3">
        <v>0.39</v>
      </c>
      <c r="EHS28" s="3">
        <v>1.59</v>
      </c>
      <c r="EHT28" s="3">
        <v>0.51</v>
      </c>
      <c r="EHU28" s="3">
        <v>1.33</v>
      </c>
      <c r="EHV28" s="3">
        <v>0.35</v>
      </c>
      <c r="EHW28" s="3">
        <v>2.4700000000000002</v>
      </c>
      <c r="EHX28" s="3">
        <v>1.27</v>
      </c>
      <c r="EHY28" s="3">
        <v>0.46</v>
      </c>
      <c r="EHZ28" s="3">
        <v>0.88</v>
      </c>
      <c r="EIA28" s="3">
        <v>0.04</v>
      </c>
      <c r="EIB28" s="3">
        <v>0.52</v>
      </c>
      <c r="EIC28" s="3">
        <v>0.91</v>
      </c>
      <c r="EID28" s="3">
        <v>0.32</v>
      </c>
      <c r="EIE28" s="3">
        <v>0.04</v>
      </c>
      <c r="EIF28" s="3">
        <v>0.67</v>
      </c>
      <c r="EIG28" s="3">
        <v>0.87</v>
      </c>
      <c r="EIH28" s="3">
        <v>0.93</v>
      </c>
      <c r="EII28" s="3">
        <v>1.44</v>
      </c>
      <c r="EIJ28" s="3">
        <v>0.97</v>
      </c>
      <c r="EIK28" s="3">
        <v>1.2</v>
      </c>
      <c r="EIL28" s="3">
        <v>1.23</v>
      </c>
      <c r="EIM28" s="3">
        <v>0.68</v>
      </c>
      <c r="EIN28" s="3">
        <v>0.25</v>
      </c>
      <c r="EIO28" s="3">
        <v>0.13</v>
      </c>
      <c r="EIP28" s="3">
        <v>0.81</v>
      </c>
      <c r="EIQ28" s="3">
        <v>0.85</v>
      </c>
      <c r="EIR28" s="3">
        <v>1.07</v>
      </c>
      <c r="EIS28" s="3">
        <v>1.06</v>
      </c>
      <c r="EIT28" s="3">
        <v>1.2</v>
      </c>
      <c r="EIU28" s="3">
        <v>-0.35</v>
      </c>
      <c r="EIV28" s="3">
        <v>0.54</v>
      </c>
      <c r="EIW28" s="3">
        <v>1.42</v>
      </c>
      <c r="EIX28" s="3">
        <v>1.01</v>
      </c>
      <c r="EIY28" s="3">
        <v>1.56</v>
      </c>
      <c r="EIZ28" s="3">
        <v>0.37</v>
      </c>
      <c r="EJA28" s="3">
        <v>0.5</v>
      </c>
      <c r="EJB28" s="3">
        <v>0.46</v>
      </c>
      <c r="EJC28" s="3">
        <v>1.37</v>
      </c>
      <c r="EJD28" s="3">
        <v>0.63</v>
      </c>
      <c r="EJE28" s="3">
        <v>1.22</v>
      </c>
      <c r="EJF28" s="3">
        <v>2.66</v>
      </c>
      <c r="EJG28" s="3">
        <v>0.66</v>
      </c>
      <c r="EJH28" s="3">
        <v>1.47</v>
      </c>
      <c r="EJI28" s="3">
        <v>0.97</v>
      </c>
      <c r="EJJ28" s="3">
        <v>0.4</v>
      </c>
      <c r="EJK28" s="3">
        <v>0.22</v>
      </c>
      <c r="EJL28" s="3">
        <v>1.37</v>
      </c>
      <c r="EJM28" s="3">
        <v>1.48</v>
      </c>
      <c r="EJN28" s="3">
        <v>39.58</v>
      </c>
      <c r="EJO28" s="3">
        <v>0.94</v>
      </c>
      <c r="EJP28" s="3">
        <v>0.72</v>
      </c>
      <c r="EJQ28" s="3">
        <v>-0.11</v>
      </c>
      <c r="EJR28" s="3">
        <v>0.76</v>
      </c>
      <c r="EJS28" s="3">
        <v>1.08</v>
      </c>
      <c r="EJT28" s="3">
        <v>0.75</v>
      </c>
      <c r="EJU28" s="3">
        <v>0.53</v>
      </c>
      <c r="EJV28" s="3">
        <v>1.33</v>
      </c>
      <c r="EJW28" s="3">
        <v>1.63</v>
      </c>
      <c r="EJX28" s="3">
        <v>1.08</v>
      </c>
      <c r="EJY28" s="3">
        <v>9.32</v>
      </c>
      <c r="EJZ28" s="3">
        <v>5.18</v>
      </c>
      <c r="EKA28" s="3">
        <v>1.37</v>
      </c>
      <c r="EKB28" s="3">
        <v>0.9</v>
      </c>
      <c r="EKC28" s="3">
        <v>1.35</v>
      </c>
      <c r="EKD28" s="3">
        <v>0.5</v>
      </c>
      <c r="EKE28" s="3">
        <v>0.72</v>
      </c>
      <c r="EKF28" s="3">
        <v>13.03</v>
      </c>
      <c r="EKG28" s="3">
        <v>1.79</v>
      </c>
      <c r="EKH28" s="3">
        <v>0.83</v>
      </c>
      <c r="EKI28" s="3">
        <v>2.5299999999999998</v>
      </c>
      <c r="EKJ28" s="3">
        <v>0.73</v>
      </c>
      <c r="EKK28" s="3">
        <v>0.15</v>
      </c>
      <c r="EKL28" s="3">
        <v>-0.02</v>
      </c>
      <c r="EKM28" s="3">
        <v>0.99</v>
      </c>
      <c r="EKN28" s="3">
        <v>1.17</v>
      </c>
      <c r="EKO28" s="3">
        <v>3.37</v>
      </c>
      <c r="EKP28" s="3">
        <v>0.64</v>
      </c>
      <c r="EKQ28" s="3">
        <v>1.0900000000000001</v>
      </c>
      <c r="EKR28" s="3">
        <v>0.44</v>
      </c>
      <c r="EKS28" s="3">
        <v>0.82</v>
      </c>
      <c r="EKT28" s="3">
        <v>0.86</v>
      </c>
      <c r="EKU28" s="3">
        <v>1.17</v>
      </c>
      <c r="EKV28" s="3">
        <v>1.64</v>
      </c>
      <c r="EKW28" s="3">
        <v>-4.43</v>
      </c>
      <c r="EKX28" s="3">
        <v>1.66</v>
      </c>
      <c r="EKY28" s="3">
        <v>1.22</v>
      </c>
      <c r="EKZ28" s="3">
        <v>0.67</v>
      </c>
      <c r="ELA28" s="3">
        <v>0.77</v>
      </c>
      <c r="ELB28" s="3">
        <v>0.87</v>
      </c>
      <c r="ELC28" s="3">
        <v>-2.4900000000000002</v>
      </c>
      <c r="ELD28" s="3">
        <v>0.91</v>
      </c>
      <c r="ELE28" s="3">
        <v>0.8</v>
      </c>
      <c r="ELF28" s="3">
        <v>0.62</v>
      </c>
      <c r="ELG28" s="3">
        <v>0.94</v>
      </c>
      <c r="ELH28" s="3">
        <v>1.31</v>
      </c>
      <c r="ELI28" s="3">
        <v>1.19</v>
      </c>
      <c r="ELJ28" s="3">
        <v>1.1599999999999999</v>
      </c>
      <c r="ELK28" s="3">
        <v>0.79</v>
      </c>
      <c r="ELL28" s="3">
        <v>1.24</v>
      </c>
      <c r="ELM28" s="3">
        <v>1.82</v>
      </c>
      <c r="ELN28" s="3">
        <v>0.43</v>
      </c>
      <c r="ELO28" s="3">
        <v>0.56999999999999995</v>
      </c>
      <c r="ELP28" s="3">
        <v>1.66</v>
      </c>
      <c r="ELQ28" s="3">
        <v>-0.11</v>
      </c>
      <c r="ELR28" s="3">
        <v>1</v>
      </c>
      <c r="ELS28" s="3">
        <v>1.1299999999999999</v>
      </c>
      <c r="ELT28" s="3">
        <v>1.02</v>
      </c>
      <c r="ELU28" s="3">
        <v>0.75</v>
      </c>
      <c r="ELV28" s="3">
        <v>0.85</v>
      </c>
      <c r="ELW28" s="3">
        <v>1.57</v>
      </c>
      <c r="ELX28" s="3">
        <v>0.92</v>
      </c>
      <c r="ELY28" s="3">
        <v>1.1100000000000001</v>
      </c>
      <c r="ELZ28" s="3">
        <v>1.31</v>
      </c>
      <c r="EMA28" s="3">
        <v>1.08</v>
      </c>
      <c r="EMB28" s="3">
        <v>1.96</v>
      </c>
      <c r="EMC28" s="3">
        <v>1.44</v>
      </c>
      <c r="EMD28" s="3">
        <v>0.5</v>
      </c>
      <c r="EME28" s="3">
        <v>-0.31</v>
      </c>
      <c r="EMF28" s="3">
        <v>0.88</v>
      </c>
      <c r="EMG28" s="3">
        <v>1.26</v>
      </c>
      <c r="EMH28" s="3">
        <v>0.93</v>
      </c>
      <c r="EMI28" s="3">
        <v>1.27</v>
      </c>
      <c r="EMJ28" s="3">
        <v>0.36</v>
      </c>
      <c r="EMK28" s="3">
        <v>0.61</v>
      </c>
      <c r="EML28" s="3">
        <v>0.89</v>
      </c>
      <c r="EMM28" s="3">
        <v>0.67</v>
      </c>
      <c r="EMN28" s="3">
        <v>0.28000000000000003</v>
      </c>
      <c r="EMO28" s="3">
        <v>1.33</v>
      </c>
      <c r="EMP28" s="3">
        <v>1.43</v>
      </c>
      <c r="EMQ28" s="3">
        <v>1.1200000000000001</v>
      </c>
      <c r="EMR28" s="3">
        <v>0.6</v>
      </c>
      <c r="EMS28" s="3">
        <v>1.2</v>
      </c>
      <c r="EMT28" s="3">
        <v>1.32</v>
      </c>
      <c r="EMU28" s="3">
        <v>1.1599999999999999</v>
      </c>
      <c r="EMV28" s="3">
        <v>0.22</v>
      </c>
      <c r="EMW28" s="3">
        <v>1.28</v>
      </c>
      <c r="EMX28" s="3">
        <v>1.31</v>
      </c>
      <c r="EMY28" s="3">
        <v>36.630000000000003</v>
      </c>
      <c r="EMZ28" s="3">
        <v>1.62</v>
      </c>
      <c r="ENA28" s="3">
        <v>1.1299999999999999</v>
      </c>
      <c r="ENB28" s="3">
        <v>0.48</v>
      </c>
      <c r="ENC28" s="3">
        <v>1.26</v>
      </c>
      <c r="END28" s="3">
        <v>1.43</v>
      </c>
      <c r="ENE28" s="3">
        <v>1.89</v>
      </c>
      <c r="ENF28" s="3">
        <v>0.74</v>
      </c>
      <c r="ENG28" s="3">
        <v>1.78</v>
      </c>
      <c r="ENH28" s="3">
        <v>0.44</v>
      </c>
      <c r="ENI28" s="3">
        <v>0.46</v>
      </c>
      <c r="ENJ28" s="3">
        <v>1.01</v>
      </c>
      <c r="ENK28" s="3">
        <v>1.39</v>
      </c>
      <c r="ENL28" s="3">
        <v>2.39</v>
      </c>
      <c r="ENM28" s="3">
        <v>0.73</v>
      </c>
      <c r="ENN28" s="3">
        <v>1.51</v>
      </c>
      <c r="ENO28" s="3">
        <v>0.49</v>
      </c>
      <c r="ENP28" s="3">
        <v>0.85</v>
      </c>
      <c r="ENQ28" s="3">
        <v>1.34</v>
      </c>
      <c r="ENR28" s="3">
        <v>1.44</v>
      </c>
      <c r="ENS28" s="3">
        <v>2.2200000000000002</v>
      </c>
      <c r="ENT28" s="3">
        <v>2.17</v>
      </c>
      <c r="ENU28" s="3">
        <v>1.58</v>
      </c>
      <c r="ENV28" s="3">
        <v>1.27</v>
      </c>
      <c r="ENW28" s="3">
        <v>2.59</v>
      </c>
      <c r="ENX28" s="3">
        <v>1.53</v>
      </c>
      <c r="ENY28" s="3">
        <v>1.62</v>
      </c>
      <c r="ENZ28" s="3">
        <v>0.43</v>
      </c>
      <c r="EOA28" s="3">
        <v>1.69</v>
      </c>
      <c r="EOB28" s="3">
        <v>2.11</v>
      </c>
      <c r="EOC28" s="3">
        <v>1.45</v>
      </c>
      <c r="EOD28" s="3">
        <v>1.62</v>
      </c>
      <c r="EOE28" s="3">
        <v>-2.21</v>
      </c>
      <c r="EOF28" s="3">
        <v>2.41</v>
      </c>
      <c r="EOG28" s="3">
        <v>1.45</v>
      </c>
      <c r="EOH28" s="3">
        <v>1.17</v>
      </c>
      <c r="EOI28" s="3">
        <v>1.1299999999999999</v>
      </c>
      <c r="EOJ28" s="3">
        <v>0.88</v>
      </c>
      <c r="EOK28" s="3">
        <v>1.84</v>
      </c>
      <c r="EOL28" s="3">
        <v>1.04</v>
      </c>
      <c r="EOM28" s="3">
        <v>0.62</v>
      </c>
      <c r="EON28" s="3">
        <v>1.93</v>
      </c>
      <c r="EOO28" s="3">
        <v>0.64</v>
      </c>
      <c r="EOP28" s="3" t="s">
        <v>5</v>
      </c>
      <c r="EOQ28" s="3">
        <v>0.76</v>
      </c>
      <c r="EOR28" s="3">
        <v>0.7</v>
      </c>
      <c r="EOS28" s="3">
        <v>2.93</v>
      </c>
      <c r="EOT28" s="3">
        <v>0.83</v>
      </c>
      <c r="EOU28" s="3">
        <v>0.24</v>
      </c>
      <c r="EOV28" s="3">
        <v>0.91</v>
      </c>
      <c r="EOW28" s="3">
        <v>0.44</v>
      </c>
      <c r="EOX28" s="3">
        <v>2.35</v>
      </c>
      <c r="EOY28" s="3">
        <v>9.49</v>
      </c>
      <c r="EOZ28" s="3" t="s">
        <v>5</v>
      </c>
      <c r="EPA28" s="3">
        <v>1.3</v>
      </c>
      <c r="EPB28" s="3">
        <v>1.36</v>
      </c>
      <c r="EPC28" s="3">
        <v>2.56</v>
      </c>
      <c r="EPD28" s="3">
        <v>0.62</v>
      </c>
      <c r="EPE28" s="3">
        <v>2.89</v>
      </c>
      <c r="EPF28" s="3">
        <v>1.43</v>
      </c>
      <c r="EPG28" s="3">
        <v>0.69</v>
      </c>
      <c r="EPH28" s="3">
        <v>0.19</v>
      </c>
      <c r="EPI28" s="3">
        <v>0.82</v>
      </c>
      <c r="EPJ28" s="3">
        <v>1.4</v>
      </c>
      <c r="EPK28" s="3">
        <v>1.73</v>
      </c>
      <c r="EPL28" s="3">
        <v>1.47</v>
      </c>
      <c r="EPM28" s="3">
        <v>1.27</v>
      </c>
      <c r="EPN28" s="3">
        <v>0.24</v>
      </c>
      <c r="EPO28" s="3">
        <v>0.81</v>
      </c>
      <c r="EPP28" s="3">
        <v>1.74</v>
      </c>
      <c r="EPQ28" s="3">
        <v>2.11</v>
      </c>
      <c r="EPR28" s="3">
        <v>1</v>
      </c>
      <c r="EPS28" s="3">
        <v>1.19</v>
      </c>
      <c r="EPT28" s="3">
        <v>0.63</v>
      </c>
      <c r="EPU28" s="3">
        <v>1.28</v>
      </c>
      <c r="EPV28" s="3">
        <v>0.82</v>
      </c>
      <c r="EPW28" s="3">
        <v>1.27</v>
      </c>
      <c r="EPX28" s="3">
        <v>1.82</v>
      </c>
      <c r="EPY28" s="3">
        <v>1.31</v>
      </c>
      <c r="EPZ28" s="3">
        <v>0.92</v>
      </c>
      <c r="EQA28" s="3">
        <v>1.55</v>
      </c>
      <c r="EQB28" s="3">
        <v>1.47</v>
      </c>
      <c r="EQC28" s="3">
        <v>-0.01</v>
      </c>
      <c r="EQD28" s="3">
        <v>1.52</v>
      </c>
      <c r="EQE28" s="3">
        <v>1.93</v>
      </c>
      <c r="EQF28" s="3">
        <v>1.82</v>
      </c>
      <c r="EQG28" s="3">
        <v>0.94</v>
      </c>
      <c r="EQH28" s="3">
        <v>0.65</v>
      </c>
      <c r="EQI28" s="3">
        <v>0.64</v>
      </c>
      <c r="EQJ28" s="3">
        <v>1.07</v>
      </c>
      <c r="EQK28" s="3">
        <v>-1.21</v>
      </c>
      <c r="EQL28" s="3">
        <v>1.04</v>
      </c>
      <c r="EQM28" s="3">
        <v>0.48</v>
      </c>
      <c r="EQN28" s="3">
        <v>0.84</v>
      </c>
      <c r="EQO28" s="3">
        <v>0.68</v>
      </c>
      <c r="EQP28" s="3">
        <v>1.48</v>
      </c>
      <c r="EQQ28" s="3">
        <v>0.95</v>
      </c>
      <c r="EQR28" s="3">
        <v>1.8</v>
      </c>
      <c r="EQS28" s="3">
        <v>1.1299999999999999</v>
      </c>
      <c r="EQT28" s="3">
        <v>1.25</v>
      </c>
      <c r="EQU28" s="3">
        <v>0.72</v>
      </c>
      <c r="EQV28" s="3">
        <v>1.03</v>
      </c>
      <c r="EQW28" s="3">
        <v>1.64</v>
      </c>
      <c r="EQX28" s="3">
        <v>1.45</v>
      </c>
      <c r="EQY28" s="3">
        <v>1.31</v>
      </c>
      <c r="EQZ28" s="3">
        <v>1.64</v>
      </c>
      <c r="ERA28" s="3">
        <v>0.8</v>
      </c>
      <c r="ERB28" s="3">
        <v>1.17</v>
      </c>
      <c r="ERC28" s="3">
        <v>1.71</v>
      </c>
      <c r="ERD28" s="3">
        <v>0.76</v>
      </c>
      <c r="ERE28" s="3">
        <v>0.92</v>
      </c>
      <c r="ERF28" s="3">
        <v>0.13</v>
      </c>
      <c r="ERG28" s="3">
        <v>2.35</v>
      </c>
      <c r="ERH28" s="3">
        <v>1.07</v>
      </c>
      <c r="ERI28" s="3">
        <v>0.88</v>
      </c>
      <c r="ERJ28" s="3">
        <v>0.71</v>
      </c>
      <c r="ERK28" s="3">
        <v>0.8</v>
      </c>
      <c r="ERL28" s="3">
        <v>0.66</v>
      </c>
      <c r="ERM28" s="3">
        <v>0.26</v>
      </c>
      <c r="ERN28" s="3">
        <v>0.14000000000000001</v>
      </c>
      <c r="ERO28" s="3">
        <v>0.63</v>
      </c>
      <c r="ERP28" s="3">
        <v>1.3</v>
      </c>
      <c r="ERQ28" s="3">
        <v>1.1000000000000001</v>
      </c>
      <c r="ERR28" s="3">
        <v>0.9</v>
      </c>
      <c r="ERS28" s="3">
        <v>0.69</v>
      </c>
      <c r="ERT28" s="3">
        <v>1.04</v>
      </c>
      <c r="ERU28" s="3">
        <v>-3</v>
      </c>
      <c r="ERV28" s="3">
        <v>1.1599999999999999</v>
      </c>
      <c r="ERW28" s="3">
        <v>0.06</v>
      </c>
      <c r="ERX28" s="3">
        <v>0.73</v>
      </c>
      <c r="ERY28" s="3">
        <v>0.32</v>
      </c>
      <c r="ERZ28" s="3">
        <v>0.82</v>
      </c>
      <c r="ESA28" s="3">
        <v>1.69</v>
      </c>
      <c r="ESB28" s="3">
        <v>0.93</v>
      </c>
      <c r="ESC28" s="3">
        <v>0.53</v>
      </c>
      <c r="ESD28" s="3">
        <v>1.58</v>
      </c>
      <c r="ESE28" s="3">
        <v>1.84</v>
      </c>
      <c r="ESF28" s="3">
        <v>1.1100000000000001</v>
      </c>
      <c r="ESG28" s="3">
        <v>1.44</v>
      </c>
      <c r="ESH28" s="3">
        <v>2.46</v>
      </c>
      <c r="ESI28" s="3">
        <v>1.25</v>
      </c>
      <c r="ESJ28" s="3">
        <v>1.34</v>
      </c>
      <c r="ESK28" s="3">
        <v>0.37</v>
      </c>
      <c r="ESL28" s="3">
        <v>0.65</v>
      </c>
      <c r="ESM28" s="3">
        <v>1.75</v>
      </c>
      <c r="ESN28" s="3">
        <v>1.3</v>
      </c>
      <c r="ESO28" s="3">
        <v>0.94</v>
      </c>
      <c r="ESP28" s="3">
        <v>-2.14</v>
      </c>
      <c r="ESQ28" s="3">
        <v>0.73</v>
      </c>
      <c r="ESR28" s="3">
        <v>0.78</v>
      </c>
      <c r="ESS28" s="3">
        <v>0.81</v>
      </c>
      <c r="EST28" s="3">
        <v>1.01</v>
      </c>
      <c r="ESU28" s="3">
        <v>1.1399999999999999</v>
      </c>
      <c r="ESV28" s="3">
        <v>0.45</v>
      </c>
      <c r="ESW28" s="3">
        <v>1.04</v>
      </c>
      <c r="ESX28" s="3">
        <v>1.64</v>
      </c>
      <c r="ESY28" s="3">
        <v>1.1000000000000001</v>
      </c>
      <c r="ESZ28" s="3">
        <v>0.79</v>
      </c>
      <c r="ETA28" s="3">
        <v>0.49</v>
      </c>
      <c r="ETB28" s="3">
        <v>0.52</v>
      </c>
      <c r="ETC28" s="3">
        <v>0.95</v>
      </c>
      <c r="ETD28" s="3">
        <v>0.97</v>
      </c>
      <c r="ETE28" s="3">
        <v>0.84</v>
      </c>
      <c r="ETF28" s="3">
        <v>0.83</v>
      </c>
      <c r="ETG28" s="3">
        <v>1.79</v>
      </c>
      <c r="ETH28" s="3">
        <v>1.07</v>
      </c>
      <c r="ETI28" s="3">
        <v>0.53</v>
      </c>
      <c r="ETJ28" s="3">
        <v>1.51</v>
      </c>
      <c r="ETK28" s="3">
        <v>0.56999999999999995</v>
      </c>
      <c r="ETL28" s="3">
        <v>0.86</v>
      </c>
      <c r="ETM28" s="3">
        <v>1.73</v>
      </c>
      <c r="ETN28" s="3">
        <v>1.4</v>
      </c>
      <c r="ETO28" s="3">
        <v>-0.67</v>
      </c>
      <c r="ETP28" s="3">
        <v>0.09</v>
      </c>
      <c r="ETQ28" s="3">
        <v>0.97</v>
      </c>
      <c r="ETR28" s="3">
        <v>1.44</v>
      </c>
      <c r="ETS28" s="3">
        <v>0.93</v>
      </c>
      <c r="ETT28" s="3">
        <v>0.89</v>
      </c>
      <c r="ETU28" s="3">
        <v>1.75</v>
      </c>
      <c r="ETV28" s="3">
        <v>0.82</v>
      </c>
      <c r="ETW28" s="3">
        <v>1.91</v>
      </c>
      <c r="ETX28" s="3">
        <v>1.76</v>
      </c>
      <c r="ETY28" s="3">
        <v>0.97</v>
      </c>
      <c r="ETZ28" s="3">
        <v>0.32</v>
      </c>
      <c r="EUA28" s="3">
        <v>1.69</v>
      </c>
      <c r="EUB28" s="3">
        <v>0.85</v>
      </c>
      <c r="EUC28" s="3">
        <v>1.1200000000000001</v>
      </c>
      <c r="EUD28" s="3">
        <v>1.73</v>
      </c>
      <c r="EUE28" s="3">
        <v>1.19</v>
      </c>
      <c r="EUF28" s="3">
        <v>1.85</v>
      </c>
      <c r="EUG28" s="3">
        <v>1.08</v>
      </c>
      <c r="EUH28" s="3">
        <v>2.08</v>
      </c>
      <c r="EUI28" s="3">
        <v>-1.25</v>
      </c>
      <c r="EUJ28" s="3">
        <v>2.0099999999999998</v>
      </c>
      <c r="EUK28" s="3">
        <v>1.23</v>
      </c>
      <c r="EUL28" s="3">
        <v>1.44</v>
      </c>
      <c r="EUM28" s="3" t="s">
        <v>5</v>
      </c>
      <c r="EUN28" s="3" t="s">
        <v>5</v>
      </c>
      <c r="EUO28" s="3">
        <v>1.86</v>
      </c>
      <c r="EUP28" s="3">
        <v>2.0299999999999998</v>
      </c>
      <c r="EUQ28" s="3">
        <v>1.49</v>
      </c>
      <c r="EUR28" s="3" t="s">
        <v>5</v>
      </c>
      <c r="EUS28" s="3">
        <v>1.1399999999999999</v>
      </c>
      <c r="EUT28" s="3">
        <v>1.64</v>
      </c>
      <c r="EUU28" s="3">
        <v>0.14000000000000001</v>
      </c>
      <c r="EUV28" s="3">
        <v>1.07</v>
      </c>
      <c r="EUW28" s="3">
        <v>0.68</v>
      </c>
      <c r="EUX28" s="3">
        <v>1.06</v>
      </c>
      <c r="EUY28" s="3">
        <v>1.3</v>
      </c>
      <c r="EUZ28" s="3" t="s">
        <v>5</v>
      </c>
      <c r="EVA28" s="3">
        <v>1</v>
      </c>
      <c r="EVB28" s="3">
        <v>1.1200000000000001</v>
      </c>
      <c r="EVC28" s="3">
        <v>0.32</v>
      </c>
      <c r="EVD28" s="3">
        <v>1.53</v>
      </c>
      <c r="EVE28" s="3">
        <v>1.59</v>
      </c>
      <c r="EVF28" s="3">
        <v>0.83</v>
      </c>
      <c r="EVG28" s="3">
        <v>1.46</v>
      </c>
      <c r="EVH28" s="3">
        <v>1.92</v>
      </c>
      <c r="EVI28" s="3">
        <v>2.33</v>
      </c>
      <c r="EVJ28" s="3">
        <v>2.17</v>
      </c>
      <c r="EVK28" s="3">
        <v>1.26</v>
      </c>
      <c r="EVL28" s="3">
        <v>0.9</v>
      </c>
      <c r="EVM28" s="3">
        <v>2.08</v>
      </c>
      <c r="EVN28" s="3">
        <v>1.25</v>
      </c>
      <c r="EVO28" s="3">
        <v>1.83</v>
      </c>
      <c r="EVP28" s="3">
        <v>0.42</v>
      </c>
      <c r="EVQ28" s="3">
        <v>1.33</v>
      </c>
      <c r="EVR28" s="3">
        <v>1.51</v>
      </c>
      <c r="EVS28" s="3">
        <v>2.99</v>
      </c>
      <c r="EVT28" s="3">
        <v>1.79</v>
      </c>
      <c r="EVU28" s="3">
        <v>2.19</v>
      </c>
      <c r="EVV28" s="3">
        <v>1.98</v>
      </c>
      <c r="EVW28" s="3">
        <v>1.33</v>
      </c>
      <c r="EVX28" s="3">
        <v>0.96</v>
      </c>
      <c r="EVY28" s="3">
        <v>0.61</v>
      </c>
      <c r="EVZ28" s="3">
        <v>1.39</v>
      </c>
      <c r="EWA28" s="3">
        <v>0.87</v>
      </c>
      <c r="EWB28" s="3">
        <v>1.46</v>
      </c>
      <c r="EWC28" s="3">
        <v>0.43</v>
      </c>
      <c r="EWD28" s="3">
        <v>1.47</v>
      </c>
      <c r="EWE28" s="3">
        <v>1.35</v>
      </c>
      <c r="EWF28" s="3">
        <v>2.12</v>
      </c>
      <c r="EWG28" s="3">
        <v>0.44</v>
      </c>
      <c r="EWH28" s="3">
        <v>1.05</v>
      </c>
      <c r="EWI28" s="3">
        <v>1.03</v>
      </c>
      <c r="EWJ28" s="3">
        <v>1.76</v>
      </c>
      <c r="EWK28" s="3">
        <v>1.0900000000000001</v>
      </c>
      <c r="EWL28" s="3">
        <v>1.52</v>
      </c>
      <c r="EWM28" s="3">
        <v>1.46</v>
      </c>
      <c r="EWN28" s="3">
        <v>1.83</v>
      </c>
      <c r="EWO28" s="3">
        <v>2.3199999999999998</v>
      </c>
      <c r="EWP28" s="3">
        <v>0.94</v>
      </c>
      <c r="EWQ28" s="3">
        <v>2.2200000000000002</v>
      </c>
      <c r="EWR28" s="3">
        <v>1.05</v>
      </c>
      <c r="EWS28" s="3">
        <v>0.56999999999999995</v>
      </c>
      <c r="EWT28" s="3">
        <v>1.86</v>
      </c>
      <c r="EWU28" s="3">
        <v>1.82</v>
      </c>
      <c r="EWV28" s="3">
        <v>0.5</v>
      </c>
      <c r="EWW28" s="3">
        <v>-0.31</v>
      </c>
      <c r="EWX28" s="3">
        <v>0.81</v>
      </c>
      <c r="EWY28" s="3">
        <v>1.01</v>
      </c>
      <c r="EWZ28" s="3">
        <v>0.87</v>
      </c>
      <c r="EXA28" s="3">
        <v>0.88</v>
      </c>
      <c r="EXB28" s="3">
        <v>1.57</v>
      </c>
      <c r="EXC28" s="3">
        <v>0.82</v>
      </c>
      <c r="EXD28" s="3">
        <v>1.63</v>
      </c>
      <c r="EXE28" s="3">
        <v>1.41</v>
      </c>
      <c r="EXF28" s="3">
        <v>1.44</v>
      </c>
      <c r="EXG28" s="3">
        <v>1.28</v>
      </c>
      <c r="EXH28" s="3">
        <v>0.57999999999999996</v>
      </c>
      <c r="EXI28" s="3">
        <v>1.64</v>
      </c>
      <c r="EXJ28" s="3">
        <v>0.32</v>
      </c>
      <c r="EXK28" s="3">
        <v>1.38</v>
      </c>
      <c r="EXL28" s="3">
        <v>1.66</v>
      </c>
      <c r="EXM28" s="3" t="s">
        <v>5</v>
      </c>
      <c r="EXN28" s="3">
        <v>0.97</v>
      </c>
      <c r="EXO28" s="3">
        <v>1.54</v>
      </c>
      <c r="EXP28" s="3">
        <v>1.28</v>
      </c>
      <c r="EXQ28" s="3">
        <v>0.64</v>
      </c>
      <c r="EXR28" s="3">
        <v>1.04</v>
      </c>
      <c r="EXS28" s="3">
        <v>1.72</v>
      </c>
      <c r="EXT28" s="3" t="s">
        <v>5</v>
      </c>
      <c r="EXU28" s="3">
        <v>1.4</v>
      </c>
      <c r="EXV28" s="3">
        <v>0.55000000000000004</v>
      </c>
      <c r="EXW28" s="3" t="s">
        <v>5</v>
      </c>
      <c r="EXX28" s="3">
        <v>0.69</v>
      </c>
      <c r="EXY28" s="3">
        <v>0.96</v>
      </c>
      <c r="EXZ28" s="3">
        <v>1.71</v>
      </c>
      <c r="EYA28" s="3">
        <v>2.4300000000000002</v>
      </c>
      <c r="EYB28" s="3">
        <v>1.96</v>
      </c>
      <c r="EYC28" s="3">
        <v>1.68</v>
      </c>
      <c r="EYD28" s="3">
        <v>0.61</v>
      </c>
      <c r="EYE28" s="3">
        <v>1.1100000000000001</v>
      </c>
      <c r="EYF28" s="3">
        <v>1.83</v>
      </c>
      <c r="EYG28" s="3" t="s">
        <v>5</v>
      </c>
      <c r="EYH28" s="3">
        <v>1.91</v>
      </c>
      <c r="EYI28" s="3">
        <v>0.85</v>
      </c>
      <c r="EYJ28" s="3">
        <v>0.77</v>
      </c>
      <c r="EYK28" s="3">
        <v>1.1100000000000001</v>
      </c>
      <c r="EYL28" s="3">
        <v>1.41</v>
      </c>
      <c r="EYM28" s="3">
        <v>1.25</v>
      </c>
      <c r="EYN28" s="3">
        <v>1.95</v>
      </c>
      <c r="EYO28" s="3">
        <v>3.35</v>
      </c>
      <c r="EYP28" s="3">
        <v>1.27</v>
      </c>
      <c r="EYQ28" s="3">
        <v>1.86</v>
      </c>
      <c r="EYR28" s="3">
        <v>1.82</v>
      </c>
      <c r="EYS28" s="3">
        <v>1.49</v>
      </c>
      <c r="EYT28" s="3">
        <v>0.65</v>
      </c>
      <c r="EYU28" s="3">
        <v>2.13</v>
      </c>
      <c r="EYV28" s="3">
        <v>0.8</v>
      </c>
      <c r="EYW28" s="3">
        <v>0.83</v>
      </c>
      <c r="EYX28" s="3">
        <v>1.21</v>
      </c>
      <c r="EYY28" s="3">
        <v>0.98</v>
      </c>
      <c r="EYZ28" s="3">
        <v>2.65</v>
      </c>
      <c r="EZA28" s="3">
        <v>0.88</v>
      </c>
      <c r="EZB28" s="3" t="s">
        <v>5</v>
      </c>
      <c r="EZC28" s="3">
        <v>0.86</v>
      </c>
      <c r="EZD28" s="3">
        <v>1.41</v>
      </c>
      <c r="EZE28" s="3">
        <v>1.71</v>
      </c>
      <c r="EZF28" s="3">
        <v>1.69</v>
      </c>
      <c r="EZG28" s="3">
        <v>1.31</v>
      </c>
      <c r="EZH28" s="3">
        <v>1.18</v>
      </c>
      <c r="EZI28" s="3">
        <v>0.76</v>
      </c>
      <c r="EZJ28" s="3">
        <v>2.2000000000000002</v>
      </c>
      <c r="EZK28" s="3">
        <v>1.41</v>
      </c>
      <c r="EZL28" s="3">
        <v>1.23</v>
      </c>
      <c r="EZM28" s="3">
        <v>-24.8</v>
      </c>
      <c r="EZN28" s="3">
        <v>0.77</v>
      </c>
      <c r="EZO28" s="3">
        <v>1.86</v>
      </c>
      <c r="EZP28" s="3">
        <v>1.57</v>
      </c>
      <c r="EZQ28" s="3">
        <v>0.37</v>
      </c>
      <c r="EZR28" s="3">
        <v>2.11</v>
      </c>
      <c r="EZS28" s="3">
        <v>1.25</v>
      </c>
      <c r="EZT28" s="3">
        <v>2.13</v>
      </c>
      <c r="EZU28" s="3">
        <v>1.37</v>
      </c>
      <c r="EZV28" s="3">
        <v>0.28000000000000003</v>
      </c>
      <c r="EZW28" s="3">
        <v>1.1200000000000001</v>
      </c>
      <c r="EZX28" s="3">
        <v>0.57999999999999996</v>
      </c>
      <c r="EZY28" s="3">
        <v>1.1000000000000001</v>
      </c>
      <c r="EZZ28" s="3">
        <v>1.01</v>
      </c>
      <c r="FAA28" s="3">
        <v>3.83</v>
      </c>
      <c r="FAB28" s="3">
        <v>1.55</v>
      </c>
      <c r="FAC28" s="3">
        <v>0.62</v>
      </c>
      <c r="FAD28" s="3">
        <v>1.7</v>
      </c>
      <c r="FAE28" s="3" t="s">
        <v>5</v>
      </c>
      <c r="FAF28" s="3">
        <v>1.19</v>
      </c>
      <c r="FAG28" s="3">
        <v>-2.68</v>
      </c>
      <c r="FAH28" s="3">
        <v>2.08</v>
      </c>
      <c r="FAI28" s="3">
        <v>1.44</v>
      </c>
      <c r="FAJ28" s="3">
        <v>2.89</v>
      </c>
      <c r="FAK28" s="3">
        <v>1.65</v>
      </c>
      <c r="FAL28" s="3">
        <v>0.99</v>
      </c>
      <c r="FAM28" s="3">
        <v>0.72</v>
      </c>
      <c r="FAN28" s="3">
        <v>1.1499999999999999</v>
      </c>
      <c r="FAO28" s="3">
        <v>1.19</v>
      </c>
      <c r="FAP28" s="3">
        <v>1</v>
      </c>
      <c r="FAQ28" s="3">
        <v>1.1100000000000001</v>
      </c>
      <c r="FAR28" s="3">
        <v>1.27</v>
      </c>
      <c r="FAS28" s="3">
        <v>0.73</v>
      </c>
      <c r="FAT28" s="3">
        <v>0.59</v>
      </c>
      <c r="FAU28" s="3">
        <v>13.18</v>
      </c>
      <c r="FAV28" s="3">
        <v>1.43</v>
      </c>
      <c r="FAW28" s="3">
        <v>1.51</v>
      </c>
      <c r="FAX28" s="3">
        <v>1.05</v>
      </c>
      <c r="FAY28" s="3">
        <v>2.27</v>
      </c>
      <c r="FAZ28" s="3">
        <v>1.06</v>
      </c>
      <c r="FBA28" s="3">
        <v>1.22</v>
      </c>
      <c r="FBB28" s="3">
        <v>0.71</v>
      </c>
      <c r="FBC28" s="3">
        <v>0.59</v>
      </c>
      <c r="FBD28" s="3">
        <v>1.26</v>
      </c>
      <c r="FBE28" s="3">
        <v>1.18</v>
      </c>
      <c r="FBF28" s="3">
        <v>1.41</v>
      </c>
      <c r="FBG28" s="3">
        <v>1.39</v>
      </c>
      <c r="FBH28" s="3">
        <v>2.09</v>
      </c>
      <c r="FBI28" s="3">
        <v>0.63</v>
      </c>
      <c r="FBJ28" s="3">
        <v>1.0900000000000001</v>
      </c>
      <c r="FBK28" s="3">
        <v>1.71</v>
      </c>
      <c r="FBL28" s="3" t="s">
        <v>5</v>
      </c>
      <c r="FBM28" s="3" t="s">
        <v>5</v>
      </c>
      <c r="FBN28" s="3">
        <v>0.42</v>
      </c>
      <c r="FBO28" s="3">
        <v>1.1499999999999999</v>
      </c>
      <c r="FBP28" s="3">
        <v>2.86</v>
      </c>
      <c r="FBQ28" s="3">
        <v>1.34</v>
      </c>
      <c r="FBR28" s="3">
        <v>0.66</v>
      </c>
      <c r="FBS28" s="3">
        <v>0.45</v>
      </c>
      <c r="FBT28" s="3">
        <v>1.28</v>
      </c>
      <c r="FBU28" s="3" t="s">
        <v>5</v>
      </c>
      <c r="FBV28" s="3" t="s">
        <v>5</v>
      </c>
      <c r="FBW28" s="3">
        <v>1.7</v>
      </c>
      <c r="FBX28" s="3">
        <v>1.7</v>
      </c>
      <c r="FBY28" s="3">
        <v>1.54</v>
      </c>
      <c r="FBZ28" s="3">
        <v>1.34</v>
      </c>
      <c r="FCA28" s="3">
        <v>1</v>
      </c>
      <c r="FCB28" s="3">
        <v>1.32</v>
      </c>
      <c r="FCC28" s="3">
        <v>0.7</v>
      </c>
      <c r="FCD28" s="3">
        <v>0.56999999999999995</v>
      </c>
      <c r="FCE28" s="3">
        <v>1.1100000000000001</v>
      </c>
      <c r="FCF28" s="3">
        <v>2.02</v>
      </c>
      <c r="FCG28" s="3">
        <v>1.44</v>
      </c>
      <c r="FCH28" s="3">
        <v>1.07</v>
      </c>
      <c r="FCI28" s="3">
        <v>1.75</v>
      </c>
      <c r="FCJ28" s="3">
        <v>-0.81</v>
      </c>
      <c r="FCK28" s="3">
        <v>1.46</v>
      </c>
      <c r="FCL28" s="3">
        <v>1.43</v>
      </c>
      <c r="FCM28" s="3">
        <v>0.91</v>
      </c>
      <c r="FCN28" s="3">
        <v>0.71</v>
      </c>
      <c r="FCO28" s="3" t="s">
        <v>5</v>
      </c>
      <c r="FCP28" s="3">
        <v>0.81</v>
      </c>
      <c r="FCQ28" s="3">
        <v>1.1200000000000001</v>
      </c>
      <c r="FCR28" s="3" t="s">
        <v>5</v>
      </c>
      <c r="FCS28" s="3">
        <v>1.33</v>
      </c>
      <c r="FCT28" s="3">
        <v>1.71</v>
      </c>
      <c r="FCU28" s="3">
        <v>1.48</v>
      </c>
      <c r="FCV28" s="3">
        <v>1.2</v>
      </c>
      <c r="FCW28" s="3">
        <v>1.8</v>
      </c>
      <c r="FCX28" s="3">
        <v>1.36</v>
      </c>
      <c r="FCY28" s="3">
        <v>2.0499999999999998</v>
      </c>
      <c r="FCZ28" s="3">
        <v>1.05</v>
      </c>
      <c r="FDA28" s="3">
        <v>1.1599999999999999</v>
      </c>
      <c r="FDB28" s="3">
        <v>1.51</v>
      </c>
      <c r="FDC28" s="3">
        <v>0.6</v>
      </c>
      <c r="FDD28" s="3">
        <v>1.05</v>
      </c>
      <c r="FDE28" s="3">
        <v>1.33</v>
      </c>
      <c r="FDF28" s="3">
        <v>0.69</v>
      </c>
      <c r="FDG28" s="3">
        <v>1.47</v>
      </c>
      <c r="FDH28" s="3">
        <v>0.64</v>
      </c>
      <c r="FDI28" s="3">
        <v>1.87</v>
      </c>
      <c r="FDJ28" s="3">
        <v>3.2</v>
      </c>
      <c r="FDK28" s="3">
        <v>1.1100000000000001</v>
      </c>
      <c r="FDL28" s="3">
        <v>1.28</v>
      </c>
      <c r="FDM28" s="3">
        <v>2.0499999999999998</v>
      </c>
      <c r="FDN28" s="3">
        <v>1.36</v>
      </c>
      <c r="FDO28" s="3">
        <v>0.54</v>
      </c>
      <c r="FDP28" s="3">
        <v>1.19</v>
      </c>
      <c r="FDQ28" s="3" t="s">
        <v>5</v>
      </c>
      <c r="FDR28" s="3">
        <v>0.4</v>
      </c>
      <c r="FDS28" s="3">
        <v>2.56</v>
      </c>
      <c r="FDT28" s="3">
        <v>1.3</v>
      </c>
      <c r="FDU28" s="3">
        <v>0.61</v>
      </c>
      <c r="FDV28" s="3">
        <v>1.2</v>
      </c>
      <c r="FDW28" s="3">
        <v>1.28</v>
      </c>
      <c r="FDX28" s="3">
        <v>1.03</v>
      </c>
      <c r="FDY28" s="3">
        <v>1.04</v>
      </c>
      <c r="FDZ28" s="3">
        <v>2.38</v>
      </c>
      <c r="FEA28" s="3">
        <v>0.94</v>
      </c>
      <c r="FEB28" s="3">
        <v>1.1499999999999999</v>
      </c>
      <c r="FEC28" s="3">
        <v>1.29</v>
      </c>
      <c r="FED28" s="3" t="s">
        <v>5</v>
      </c>
      <c r="FEE28" s="3">
        <v>1.06</v>
      </c>
      <c r="FEF28" s="3">
        <v>1</v>
      </c>
      <c r="FEG28" s="3">
        <v>1.4</v>
      </c>
      <c r="FEH28" s="3" t="s">
        <v>5</v>
      </c>
      <c r="FEI28" s="3">
        <v>1.22</v>
      </c>
      <c r="FEJ28" s="3">
        <v>1.01</v>
      </c>
      <c r="FEK28" s="3">
        <v>0.35</v>
      </c>
      <c r="FEL28" s="3">
        <v>1.49</v>
      </c>
      <c r="FEM28" s="3">
        <v>0.78</v>
      </c>
      <c r="FEN28" s="3">
        <v>2</v>
      </c>
      <c r="FEO28" s="3">
        <v>0.87</v>
      </c>
      <c r="FEP28" s="3">
        <v>1.45</v>
      </c>
      <c r="FEQ28" s="3">
        <v>1.69</v>
      </c>
      <c r="FER28" s="3">
        <v>0.48</v>
      </c>
      <c r="FES28" s="3">
        <v>1.36</v>
      </c>
      <c r="FET28" s="3">
        <v>1.84</v>
      </c>
      <c r="FEU28" s="3">
        <v>1.49</v>
      </c>
      <c r="FEV28" s="3">
        <v>1.07</v>
      </c>
      <c r="FEW28" s="3">
        <v>0.86</v>
      </c>
      <c r="FEX28" s="3">
        <v>2.39</v>
      </c>
      <c r="FEY28" s="3">
        <v>0.77</v>
      </c>
      <c r="FEZ28" s="3">
        <v>1.07</v>
      </c>
      <c r="FFA28" s="3">
        <v>0.59</v>
      </c>
      <c r="FFB28" s="3">
        <v>1.47</v>
      </c>
      <c r="FFC28" s="3">
        <v>1.28</v>
      </c>
      <c r="FFD28" s="3">
        <v>1.61</v>
      </c>
      <c r="FFE28" s="3">
        <v>2.87</v>
      </c>
      <c r="FFF28" s="3">
        <v>1.43</v>
      </c>
      <c r="FFG28" s="3">
        <v>2.37</v>
      </c>
      <c r="FFH28" s="3">
        <v>1.1100000000000001</v>
      </c>
      <c r="FFI28" s="3">
        <v>2.3199999999999998</v>
      </c>
      <c r="FFJ28" s="3">
        <v>1.03</v>
      </c>
      <c r="FFK28" s="3">
        <v>0.83</v>
      </c>
      <c r="FFL28" s="3">
        <v>1.66</v>
      </c>
      <c r="FFM28" s="3">
        <v>1.24</v>
      </c>
      <c r="FFN28" s="3">
        <v>2.57</v>
      </c>
      <c r="FFO28" s="3">
        <v>0.67</v>
      </c>
      <c r="FFP28" s="3">
        <v>1.31</v>
      </c>
      <c r="FFQ28" s="3">
        <v>1.1100000000000001</v>
      </c>
      <c r="FFR28" s="3">
        <v>1.4</v>
      </c>
      <c r="FFS28" s="3">
        <v>1</v>
      </c>
      <c r="FFT28" s="3">
        <v>1.05</v>
      </c>
      <c r="FFU28" s="3">
        <v>1.3</v>
      </c>
      <c r="FFV28" s="3">
        <v>0.89</v>
      </c>
      <c r="FFW28" s="3">
        <v>1.67</v>
      </c>
      <c r="FFX28" s="3">
        <v>2.6</v>
      </c>
      <c r="FFY28" s="3">
        <v>0.87</v>
      </c>
      <c r="FFZ28" s="3">
        <v>1.38</v>
      </c>
      <c r="FGA28" s="3">
        <v>1.04</v>
      </c>
      <c r="FGB28" s="3">
        <v>2.0699999999999998</v>
      </c>
      <c r="FGC28" s="3">
        <v>0.78</v>
      </c>
      <c r="FGD28" s="3">
        <v>1.7</v>
      </c>
      <c r="FGE28" s="3">
        <v>0.56999999999999995</v>
      </c>
      <c r="FGF28" s="3">
        <v>2.75</v>
      </c>
      <c r="FGG28" s="3">
        <v>1.19</v>
      </c>
      <c r="FGH28" s="3">
        <v>0.77</v>
      </c>
      <c r="FGI28" s="3">
        <v>0.62</v>
      </c>
      <c r="FGJ28" s="3">
        <v>2.1</v>
      </c>
      <c r="FGK28" s="3">
        <v>2</v>
      </c>
      <c r="FGL28" s="3">
        <v>0.8</v>
      </c>
      <c r="FGM28" s="3">
        <v>2.15</v>
      </c>
      <c r="FGN28" s="3">
        <v>-1.03</v>
      </c>
      <c r="FGO28" s="3">
        <v>1.04</v>
      </c>
      <c r="FGP28" s="3">
        <v>0.65</v>
      </c>
      <c r="FGQ28" s="3">
        <v>1.65</v>
      </c>
      <c r="FGR28" s="3">
        <v>1.44</v>
      </c>
      <c r="FGS28" s="3">
        <v>0.68</v>
      </c>
      <c r="FGT28" s="3">
        <v>1.52</v>
      </c>
      <c r="FGU28" s="3">
        <v>2.64</v>
      </c>
      <c r="FGV28" s="3">
        <v>1.47</v>
      </c>
      <c r="FGW28" s="3">
        <v>1.29</v>
      </c>
      <c r="FGX28" s="3">
        <v>1.26</v>
      </c>
      <c r="FGY28" s="3">
        <v>0.08</v>
      </c>
      <c r="FGZ28" s="3">
        <v>1.77</v>
      </c>
      <c r="FHA28" s="3">
        <v>0.99</v>
      </c>
      <c r="FHB28" s="3">
        <v>1.53</v>
      </c>
      <c r="FHC28" s="3">
        <v>1.21</v>
      </c>
      <c r="FHD28" s="3">
        <v>2.57</v>
      </c>
      <c r="FHE28" s="3">
        <v>1.1599999999999999</v>
      </c>
      <c r="FHF28" s="3">
        <v>0.69</v>
      </c>
      <c r="FHG28" s="3">
        <v>1.79</v>
      </c>
      <c r="FHH28" s="3">
        <v>0.11</v>
      </c>
      <c r="FHI28" s="3">
        <v>0.81</v>
      </c>
      <c r="FHJ28" s="3">
        <v>1.57</v>
      </c>
      <c r="FHK28" s="3">
        <v>0.82</v>
      </c>
      <c r="FHL28" s="3">
        <v>1.01</v>
      </c>
      <c r="FHM28" s="3">
        <v>1.43</v>
      </c>
      <c r="FHN28" s="3">
        <v>1.22</v>
      </c>
      <c r="FHO28" s="3">
        <v>1.68</v>
      </c>
      <c r="FHP28" s="3">
        <v>1.06</v>
      </c>
      <c r="FHQ28" s="3">
        <v>0.51</v>
      </c>
      <c r="FHR28" s="3">
        <v>1.22</v>
      </c>
      <c r="FHS28" s="3">
        <v>2.17</v>
      </c>
      <c r="FHT28" s="3">
        <v>0.82</v>
      </c>
      <c r="FHU28" s="3">
        <v>1.61</v>
      </c>
      <c r="FHV28" s="3">
        <v>1.75</v>
      </c>
      <c r="FHW28" s="3">
        <v>1.74</v>
      </c>
      <c r="FHX28" s="3">
        <v>1.68</v>
      </c>
      <c r="FHY28" s="3">
        <v>1.63</v>
      </c>
      <c r="FHZ28" s="3" t="s">
        <v>5</v>
      </c>
      <c r="FIA28" s="3">
        <v>1.31</v>
      </c>
      <c r="FIB28" s="3">
        <v>1.1000000000000001</v>
      </c>
      <c r="FIC28" s="3">
        <v>1.45</v>
      </c>
      <c r="FID28" s="3">
        <v>1.56</v>
      </c>
      <c r="FIE28" s="3">
        <v>1.23</v>
      </c>
      <c r="FIF28" s="3">
        <v>3.6</v>
      </c>
      <c r="FIG28" s="3">
        <v>1.23</v>
      </c>
      <c r="FIH28" s="3">
        <v>2.25</v>
      </c>
      <c r="FII28" s="3">
        <v>1.87</v>
      </c>
      <c r="FIJ28" s="3">
        <v>1.78</v>
      </c>
      <c r="FIK28" s="3">
        <v>4.6500000000000004</v>
      </c>
      <c r="FIL28" s="3">
        <v>4.1399999999999997</v>
      </c>
      <c r="FIM28" s="3">
        <v>1.7</v>
      </c>
      <c r="FIN28" s="3">
        <v>1.81</v>
      </c>
      <c r="FIO28" s="3">
        <v>0.36</v>
      </c>
      <c r="FIP28" s="3" t="s">
        <v>5</v>
      </c>
      <c r="FIQ28" s="3">
        <v>2.2200000000000002</v>
      </c>
      <c r="FIR28" s="3">
        <v>13.51</v>
      </c>
      <c r="FIS28" s="3">
        <v>0.86</v>
      </c>
      <c r="FIT28" s="3" t="s">
        <v>5</v>
      </c>
      <c r="FIU28" s="3" t="s">
        <v>5</v>
      </c>
      <c r="FIV28" s="3">
        <v>1.36</v>
      </c>
      <c r="FIW28" s="3">
        <v>-0.51</v>
      </c>
      <c r="FIX28" s="3">
        <v>0.91</v>
      </c>
      <c r="FIY28" s="3">
        <v>1.44</v>
      </c>
      <c r="FIZ28" s="3">
        <v>-2.79</v>
      </c>
      <c r="FJA28" s="3">
        <v>2.79</v>
      </c>
      <c r="FJB28" s="3">
        <v>-0.92</v>
      </c>
      <c r="FJC28" s="3">
        <v>1.65</v>
      </c>
      <c r="FJD28" s="3">
        <v>1.95</v>
      </c>
      <c r="FJE28" s="3">
        <v>0.21</v>
      </c>
      <c r="FJF28" s="3" t="s">
        <v>5</v>
      </c>
      <c r="FJG28" s="3" t="s">
        <v>5</v>
      </c>
      <c r="FJH28" s="3">
        <v>2.58</v>
      </c>
      <c r="FJI28" s="3">
        <v>1.69</v>
      </c>
      <c r="FJJ28" s="3" t="s">
        <v>5</v>
      </c>
      <c r="FJK28" s="3">
        <v>1.31</v>
      </c>
      <c r="FJL28" s="3">
        <v>2</v>
      </c>
      <c r="FJM28" s="3">
        <v>25.77</v>
      </c>
      <c r="FJN28" s="3">
        <v>1.48</v>
      </c>
      <c r="FJO28" s="3" t="s">
        <v>5</v>
      </c>
      <c r="FJP28" s="3">
        <v>1.62</v>
      </c>
      <c r="FJQ28" s="3">
        <v>3.25</v>
      </c>
      <c r="FJR28" s="3">
        <v>6.05</v>
      </c>
      <c r="FJS28" s="3" t="s">
        <v>5</v>
      </c>
      <c r="FJT28" s="3">
        <v>0.49</v>
      </c>
      <c r="FJU28" s="3">
        <v>1.18</v>
      </c>
      <c r="FJV28" s="3">
        <v>1.23</v>
      </c>
      <c r="FJW28" s="3">
        <v>-26.64</v>
      </c>
      <c r="FJX28" s="3">
        <v>4.5</v>
      </c>
      <c r="FJY28" s="3">
        <v>1.89</v>
      </c>
      <c r="FJZ28" s="3">
        <v>4.8</v>
      </c>
      <c r="FKA28" s="3">
        <v>1.07</v>
      </c>
      <c r="FKB28" s="3">
        <v>0.33</v>
      </c>
      <c r="FKC28" s="3">
        <v>1.45</v>
      </c>
      <c r="FKD28" s="3">
        <v>1.17</v>
      </c>
      <c r="FKE28" s="3">
        <v>0.95</v>
      </c>
      <c r="FKF28" s="3">
        <v>1.5</v>
      </c>
      <c r="FKG28" s="3">
        <v>0.32</v>
      </c>
      <c r="FKH28" s="3">
        <v>1.71</v>
      </c>
      <c r="FKI28" s="3">
        <v>-2.89</v>
      </c>
      <c r="FKJ28" s="3">
        <v>0.77</v>
      </c>
      <c r="FKK28" s="3">
        <v>1.5</v>
      </c>
      <c r="FKL28" s="3">
        <v>0.98</v>
      </c>
      <c r="FKM28" s="3">
        <v>1.3</v>
      </c>
      <c r="FKN28" s="3">
        <v>1.83</v>
      </c>
      <c r="FKO28" s="3">
        <v>0.08</v>
      </c>
      <c r="FKP28" s="3">
        <v>0.9</v>
      </c>
      <c r="FKQ28" s="3" t="s">
        <v>5</v>
      </c>
      <c r="FKR28" s="3">
        <v>0.87</v>
      </c>
      <c r="FKS28" s="3">
        <v>1</v>
      </c>
      <c r="FKT28" s="3">
        <v>1.6</v>
      </c>
      <c r="FKU28" s="3">
        <v>1.1100000000000001</v>
      </c>
      <c r="FKV28" s="3">
        <v>1.59</v>
      </c>
      <c r="FKW28" s="3">
        <v>1.1200000000000001</v>
      </c>
      <c r="FKX28" s="3">
        <v>0.9</v>
      </c>
      <c r="FKY28" s="3">
        <v>1.07</v>
      </c>
      <c r="FKZ28" s="3">
        <v>0.27</v>
      </c>
      <c r="FLA28" s="3">
        <v>0.02</v>
      </c>
      <c r="FLB28" s="3">
        <v>0.98</v>
      </c>
      <c r="FLC28" s="3">
        <v>1.27</v>
      </c>
      <c r="FLD28" s="3">
        <v>0.92</v>
      </c>
      <c r="FLE28" s="3">
        <v>1.1100000000000001</v>
      </c>
      <c r="FLF28" s="3">
        <v>0.95</v>
      </c>
      <c r="FLG28" s="3">
        <v>0.23</v>
      </c>
      <c r="FLH28" s="3">
        <v>0.35</v>
      </c>
      <c r="FLI28" s="3">
        <v>0.16</v>
      </c>
      <c r="FLJ28" s="3">
        <v>-1.01</v>
      </c>
      <c r="FLK28" s="3">
        <v>1.22</v>
      </c>
      <c r="FLL28" s="3">
        <v>1.1100000000000001</v>
      </c>
      <c r="FLM28" s="3">
        <v>0.59</v>
      </c>
      <c r="FLN28" s="3">
        <v>6.62</v>
      </c>
      <c r="FLO28" s="3">
        <v>1.0900000000000001</v>
      </c>
      <c r="FLP28" s="3">
        <v>7.0000000000000007E-2</v>
      </c>
      <c r="FLQ28" s="3" t="s">
        <v>5</v>
      </c>
      <c r="FLR28" s="3">
        <v>0.95</v>
      </c>
      <c r="FLS28" s="3">
        <v>1.23</v>
      </c>
      <c r="FLT28" s="3">
        <v>1.25</v>
      </c>
      <c r="FLU28" s="3">
        <v>1.21</v>
      </c>
      <c r="FLV28" s="3">
        <v>1.89</v>
      </c>
      <c r="FLW28" s="3">
        <v>0.59</v>
      </c>
      <c r="FLX28" s="3">
        <v>0.94</v>
      </c>
      <c r="FLY28" s="3">
        <v>1.59</v>
      </c>
      <c r="FLZ28" s="3">
        <v>0.47</v>
      </c>
      <c r="FMA28" s="3">
        <v>0.59</v>
      </c>
      <c r="FMB28" s="3">
        <v>0.68</v>
      </c>
      <c r="FMC28" s="3">
        <v>0.85</v>
      </c>
      <c r="FMD28" s="3">
        <v>0.45</v>
      </c>
      <c r="FME28" s="3">
        <v>0.36</v>
      </c>
      <c r="FMF28" s="3">
        <v>1.58</v>
      </c>
      <c r="FMG28" s="3">
        <v>1.1599999999999999</v>
      </c>
      <c r="FMH28" s="3">
        <v>1.61</v>
      </c>
      <c r="FMI28" s="3">
        <v>2.61</v>
      </c>
      <c r="FMJ28" s="3">
        <v>-1.38</v>
      </c>
      <c r="FMK28" s="3">
        <v>1.46</v>
      </c>
      <c r="FML28" s="3">
        <v>1.44</v>
      </c>
      <c r="FMM28" s="3">
        <v>0.63</v>
      </c>
      <c r="FMN28" s="3">
        <v>0.85</v>
      </c>
      <c r="FMO28" s="3">
        <v>0.41</v>
      </c>
      <c r="FMP28" s="3">
        <v>1.18</v>
      </c>
      <c r="FMQ28" s="3">
        <v>0.98</v>
      </c>
      <c r="FMR28" s="3">
        <v>0.73</v>
      </c>
      <c r="FMS28" s="3">
        <v>0.66</v>
      </c>
      <c r="FMT28" s="3">
        <v>0.55000000000000004</v>
      </c>
      <c r="FMU28" s="3">
        <v>1.05</v>
      </c>
      <c r="FMV28" s="3">
        <v>0.39</v>
      </c>
      <c r="FMW28" s="3">
        <v>0.96</v>
      </c>
      <c r="FMX28" s="3">
        <v>1.17</v>
      </c>
      <c r="FMY28" s="3">
        <v>1.45</v>
      </c>
      <c r="FMZ28" s="3">
        <v>1.04</v>
      </c>
      <c r="FNA28" s="3">
        <v>0.89</v>
      </c>
      <c r="FNB28" s="3">
        <v>0.84</v>
      </c>
      <c r="FNC28" s="3">
        <v>-1.32</v>
      </c>
      <c r="FND28" s="3">
        <v>1.01</v>
      </c>
      <c r="FNE28" s="3">
        <v>0.8</v>
      </c>
      <c r="FNF28" s="3">
        <v>0.79</v>
      </c>
      <c r="FNG28" s="3">
        <v>0.03</v>
      </c>
      <c r="FNH28" s="3">
        <v>1.22</v>
      </c>
      <c r="FNI28" s="3">
        <v>-6.03</v>
      </c>
      <c r="FNJ28" s="3">
        <v>0.56000000000000005</v>
      </c>
      <c r="FNK28" s="3">
        <v>1.4</v>
      </c>
      <c r="FNL28" s="3" t="s">
        <v>5</v>
      </c>
      <c r="FNM28" s="3">
        <v>0.18</v>
      </c>
      <c r="FNN28" s="3">
        <v>0.56000000000000005</v>
      </c>
      <c r="FNO28" s="3">
        <v>0.9</v>
      </c>
      <c r="FNP28" s="3">
        <v>0.1</v>
      </c>
      <c r="FNQ28" s="3">
        <v>1.07</v>
      </c>
      <c r="FNR28" s="3">
        <v>0.42</v>
      </c>
      <c r="FNS28" s="3">
        <v>0.71</v>
      </c>
      <c r="FNT28" s="3">
        <v>0.3</v>
      </c>
      <c r="FNU28" s="3">
        <v>2.57</v>
      </c>
      <c r="FNV28" s="3">
        <v>0.89</v>
      </c>
      <c r="FNW28" s="3">
        <v>1.73</v>
      </c>
      <c r="FNX28" s="3" t="s">
        <v>5</v>
      </c>
      <c r="FNY28" s="3">
        <v>1.48</v>
      </c>
      <c r="FNZ28" s="3">
        <v>0.65</v>
      </c>
      <c r="FOA28" s="3">
        <v>0.75</v>
      </c>
      <c r="FOB28" s="3">
        <v>0.94</v>
      </c>
      <c r="FOC28" s="3">
        <v>0.75</v>
      </c>
      <c r="FOD28" s="3">
        <v>0.9</v>
      </c>
      <c r="FOE28" s="3">
        <v>0.83</v>
      </c>
      <c r="FOF28" s="3">
        <v>1.32</v>
      </c>
      <c r="FOG28" s="3">
        <v>1.1200000000000001</v>
      </c>
      <c r="FOH28" s="3">
        <v>0.95</v>
      </c>
      <c r="FOI28" s="3">
        <v>1.05</v>
      </c>
      <c r="FOJ28" s="3">
        <v>29.95</v>
      </c>
      <c r="FOK28" s="3">
        <v>1.1499999999999999</v>
      </c>
      <c r="FOL28" s="3">
        <v>1.57</v>
      </c>
      <c r="FOM28" s="3">
        <v>1.1000000000000001</v>
      </c>
      <c r="FON28" s="3">
        <v>3.08</v>
      </c>
      <c r="FOO28" s="3">
        <v>0.81</v>
      </c>
      <c r="FOP28" s="3">
        <v>2.37</v>
      </c>
      <c r="FOQ28" s="3">
        <v>1.0900000000000001</v>
      </c>
      <c r="FOR28" s="3">
        <v>2.02</v>
      </c>
      <c r="FOS28" s="3">
        <v>1.8</v>
      </c>
      <c r="FOT28" s="3">
        <v>0.67</v>
      </c>
      <c r="FOU28" s="3">
        <v>1.59</v>
      </c>
      <c r="FOV28" s="3">
        <v>0.44</v>
      </c>
      <c r="FOW28" s="3">
        <v>1.52</v>
      </c>
      <c r="FOX28" s="3">
        <v>0.72</v>
      </c>
      <c r="FOY28" s="3">
        <v>1.04</v>
      </c>
      <c r="FOZ28" s="3">
        <v>1.26</v>
      </c>
      <c r="FPA28" s="3">
        <v>1.35</v>
      </c>
      <c r="FPB28" s="3">
        <v>1.45</v>
      </c>
      <c r="FPC28" s="3">
        <v>1.1499999999999999</v>
      </c>
      <c r="FPD28" s="3">
        <v>0.93</v>
      </c>
      <c r="FPE28" s="3">
        <v>1.3</v>
      </c>
      <c r="FPF28" s="3">
        <v>1.1599999999999999</v>
      </c>
      <c r="FPG28" s="3">
        <v>0.93</v>
      </c>
      <c r="FPH28" s="3">
        <v>0.84</v>
      </c>
      <c r="FPI28" s="3">
        <v>1.81</v>
      </c>
      <c r="FPJ28" s="3">
        <v>1.58</v>
      </c>
      <c r="FPK28" s="3">
        <v>0.98</v>
      </c>
      <c r="FPL28" s="3">
        <v>1.1399999999999999</v>
      </c>
      <c r="FPM28" s="3">
        <v>0.8</v>
      </c>
      <c r="FPN28" s="3">
        <v>0.99</v>
      </c>
      <c r="FPO28" s="3">
        <v>2.09</v>
      </c>
      <c r="FPP28" s="3">
        <v>0.96</v>
      </c>
      <c r="FPQ28" s="3">
        <v>0.62</v>
      </c>
      <c r="FPR28" s="3">
        <v>0.97</v>
      </c>
      <c r="FPS28" s="3">
        <v>0.82</v>
      </c>
      <c r="FPT28" s="3">
        <v>-2.13</v>
      </c>
      <c r="FPU28" s="3">
        <v>1.56</v>
      </c>
      <c r="FPV28" s="3">
        <v>0.5</v>
      </c>
      <c r="FPW28" s="3">
        <v>1.04</v>
      </c>
      <c r="FPX28" s="3">
        <v>0.79</v>
      </c>
      <c r="FPY28" s="3" t="s">
        <v>5</v>
      </c>
      <c r="FPZ28" s="3">
        <v>0.95</v>
      </c>
      <c r="FQA28" s="3">
        <v>1.24</v>
      </c>
      <c r="FQB28" s="3">
        <v>0.76</v>
      </c>
      <c r="FQC28" s="3">
        <v>0.3</v>
      </c>
      <c r="FQD28" s="3">
        <v>-0.35</v>
      </c>
      <c r="FQE28" s="3">
        <v>0.79</v>
      </c>
      <c r="FQF28" s="3">
        <v>0.56000000000000005</v>
      </c>
      <c r="FQG28" s="3">
        <v>0.69</v>
      </c>
      <c r="FQH28" s="3">
        <v>2.02</v>
      </c>
      <c r="FQI28" s="3">
        <v>1.1499999999999999</v>
      </c>
      <c r="FQJ28" s="3">
        <v>1.26</v>
      </c>
      <c r="FQK28" s="3">
        <v>1.61</v>
      </c>
      <c r="FQL28" s="3">
        <v>1.36</v>
      </c>
      <c r="FQM28" s="3">
        <v>0.85</v>
      </c>
      <c r="FQN28" s="3">
        <v>1.17</v>
      </c>
      <c r="FQO28" s="3">
        <v>0.8</v>
      </c>
      <c r="FQP28" s="3">
        <v>0.92</v>
      </c>
      <c r="FQQ28" s="3">
        <v>0.98</v>
      </c>
      <c r="FQR28" s="3">
        <v>1.56</v>
      </c>
      <c r="FQS28" s="3">
        <v>0.93</v>
      </c>
      <c r="FQT28" s="3">
        <v>0.08</v>
      </c>
      <c r="FQU28" s="3">
        <v>0.59</v>
      </c>
      <c r="FQV28" s="3">
        <v>-0.97</v>
      </c>
      <c r="FQW28" s="3">
        <v>0.72</v>
      </c>
      <c r="FQX28" s="3">
        <v>0.76</v>
      </c>
      <c r="FQY28" s="3">
        <v>0.84</v>
      </c>
      <c r="FQZ28" s="3">
        <v>0.93</v>
      </c>
      <c r="FRA28" s="3">
        <v>1.63</v>
      </c>
      <c r="FRB28" s="3">
        <v>0.85</v>
      </c>
      <c r="FRC28" s="3">
        <v>0.98</v>
      </c>
      <c r="FRD28" s="3">
        <v>1.1599999999999999</v>
      </c>
      <c r="FRE28" s="3">
        <v>1.8</v>
      </c>
      <c r="FRF28" s="3">
        <v>1.98</v>
      </c>
      <c r="FRG28" s="3">
        <v>-0.84</v>
      </c>
      <c r="FRH28" s="3">
        <v>0.77</v>
      </c>
      <c r="FRI28" s="3">
        <v>0.52</v>
      </c>
      <c r="FRJ28" s="3">
        <v>0.62</v>
      </c>
      <c r="FRK28" s="3">
        <v>0.95</v>
      </c>
      <c r="FRL28" s="3">
        <v>0.43</v>
      </c>
      <c r="FRM28" s="3">
        <v>0.39</v>
      </c>
      <c r="FRN28" s="3">
        <v>1</v>
      </c>
      <c r="FRO28" s="3">
        <v>1.1299999999999999</v>
      </c>
      <c r="FRP28" s="3">
        <v>1.58</v>
      </c>
      <c r="FRQ28" s="3">
        <v>1.4</v>
      </c>
      <c r="FRR28" s="3">
        <v>1.47</v>
      </c>
      <c r="FRS28" s="3">
        <v>1.6</v>
      </c>
      <c r="FRT28" s="3">
        <v>0.95</v>
      </c>
      <c r="FRU28" s="3">
        <v>1.85</v>
      </c>
      <c r="FRV28" s="3">
        <v>26.62</v>
      </c>
      <c r="FRW28" s="3">
        <v>1.21</v>
      </c>
      <c r="FRX28" s="3">
        <v>0.97</v>
      </c>
      <c r="FRY28" s="3">
        <v>0.96</v>
      </c>
      <c r="FRZ28" s="3">
        <v>1.07</v>
      </c>
      <c r="FSA28" s="3">
        <v>0.81</v>
      </c>
      <c r="FSB28" s="3">
        <v>0.19</v>
      </c>
      <c r="FSC28" s="3">
        <v>1.1499999999999999</v>
      </c>
      <c r="FSD28" s="3">
        <v>1.36</v>
      </c>
      <c r="FSE28" s="3">
        <v>1.04</v>
      </c>
      <c r="FSF28" s="3">
        <v>1.1000000000000001</v>
      </c>
      <c r="FSG28" s="3">
        <v>0.46</v>
      </c>
      <c r="FSH28" s="3">
        <v>0.73</v>
      </c>
      <c r="FSI28" s="3">
        <v>0.49</v>
      </c>
      <c r="FSJ28" s="3">
        <v>0.83</v>
      </c>
      <c r="FSK28" s="3">
        <v>0.26</v>
      </c>
      <c r="FSL28" s="3">
        <v>0.49</v>
      </c>
      <c r="FSM28" s="3">
        <v>0.92</v>
      </c>
      <c r="FSN28" s="3">
        <v>0.7</v>
      </c>
      <c r="FSO28" s="3">
        <v>0.65</v>
      </c>
      <c r="FSP28" s="3">
        <v>1.43</v>
      </c>
      <c r="FSQ28" s="3">
        <v>1.08</v>
      </c>
      <c r="FSR28" s="3">
        <v>1.08</v>
      </c>
      <c r="FSS28" s="3">
        <v>2.04</v>
      </c>
      <c r="FST28" s="3">
        <v>0.98</v>
      </c>
      <c r="FSU28" s="3">
        <v>1.1200000000000001</v>
      </c>
      <c r="FSV28" s="3">
        <v>0.96</v>
      </c>
      <c r="FSW28" s="3">
        <v>2.06</v>
      </c>
      <c r="FSX28" s="3">
        <v>1.96</v>
      </c>
      <c r="FSY28" s="3">
        <v>0.39</v>
      </c>
      <c r="FSZ28" s="3">
        <v>1.1599999999999999</v>
      </c>
      <c r="FTA28" s="3">
        <v>0.7</v>
      </c>
      <c r="FTB28" s="3">
        <v>0.51</v>
      </c>
      <c r="FTC28" s="3">
        <v>1.48</v>
      </c>
      <c r="FTD28" s="3">
        <v>1.1000000000000001</v>
      </c>
      <c r="FTE28" s="3">
        <v>1.49</v>
      </c>
      <c r="FTF28" s="3">
        <v>-0.15</v>
      </c>
      <c r="FTG28" s="3">
        <v>1.48</v>
      </c>
      <c r="FTH28" s="3">
        <v>1.37</v>
      </c>
      <c r="FTI28" s="3">
        <v>0.66</v>
      </c>
      <c r="FTJ28" s="3">
        <v>3.19</v>
      </c>
      <c r="FTK28" s="3">
        <v>0.85</v>
      </c>
      <c r="FTL28" s="3">
        <v>0.09</v>
      </c>
      <c r="FTM28" s="3">
        <v>1.75</v>
      </c>
      <c r="FTN28" s="3">
        <v>1.65</v>
      </c>
      <c r="FTO28" s="3">
        <v>0.51</v>
      </c>
      <c r="FTP28" s="3">
        <v>1.2</v>
      </c>
      <c r="FTQ28" s="3">
        <v>0.53</v>
      </c>
      <c r="FTR28" s="3">
        <v>1.29</v>
      </c>
      <c r="FTS28" s="3">
        <v>1.2</v>
      </c>
      <c r="FTT28" s="3">
        <v>5.75</v>
      </c>
      <c r="FTU28" s="3">
        <v>1.24</v>
      </c>
      <c r="FTV28" s="3">
        <v>0.68</v>
      </c>
      <c r="FTW28" s="3">
        <v>0.8</v>
      </c>
      <c r="FTX28" s="3" t="s">
        <v>5</v>
      </c>
      <c r="FTY28" s="3">
        <v>0.55000000000000004</v>
      </c>
      <c r="FTZ28" s="3">
        <v>1.38</v>
      </c>
      <c r="FUA28" s="3">
        <v>1.99</v>
      </c>
      <c r="FUB28" s="3">
        <v>0.9</v>
      </c>
      <c r="FUC28" s="3">
        <v>1.51</v>
      </c>
      <c r="FUD28" s="3">
        <v>1.05</v>
      </c>
      <c r="FUE28" s="3">
        <v>1.7</v>
      </c>
      <c r="FUF28" s="3">
        <v>1.1299999999999999</v>
      </c>
      <c r="FUG28" s="3">
        <v>3.29</v>
      </c>
      <c r="FUH28" s="3">
        <v>0.97</v>
      </c>
      <c r="FUI28" s="3" t="s">
        <v>5</v>
      </c>
      <c r="FUJ28" s="3">
        <v>1.18</v>
      </c>
      <c r="FUK28" s="3">
        <v>1.1200000000000001</v>
      </c>
      <c r="FUL28" s="3">
        <v>0.98</v>
      </c>
      <c r="FUM28" s="3">
        <v>0.81</v>
      </c>
      <c r="FUN28" s="3">
        <v>1.61</v>
      </c>
      <c r="FUO28" s="3">
        <v>2.04</v>
      </c>
      <c r="FUP28" s="3">
        <v>1.1200000000000001</v>
      </c>
      <c r="FUQ28" s="3">
        <v>1.4</v>
      </c>
      <c r="FUR28" s="3">
        <v>0.77</v>
      </c>
      <c r="FUS28" s="3">
        <v>1.01</v>
      </c>
      <c r="FUT28" s="3">
        <v>0.86</v>
      </c>
      <c r="FUU28" s="3">
        <v>0.11</v>
      </c>
      <c r="FUV28" s="3">
        <v>0.3</v>
      </c>
      <c r="FUW28" s="3">
        <v>0.04</v>
      </c>
      <c r="FUX28" s="3">
        <v>0.75</v>
      </c>
      <c r="FUY28" s="3">
        <v>1.08</v>
      </c>
      <c r="FUZ28" s="3">
        <v>0.99</v>
      </c>
      <c r="FVA28" s="3">
        <v>0.87</v>
      </c>
      <c r="FVB28" s="3">
        <v>0.68</v>
      </c>
      <c r="FVC28" s="3">
        <v>-0.56999999999999995</v>
      </c>
      <c r="FVD28" s="3">
        <v>0.74</v>
      </c>
      <c r="FVE28" s="3">
        <v>1.33</v>
      </c>
      <c r="FVF28" s="3">
        <v>0.64</v>
      </c>
      <c r="FVG28" s="3">
        <v>0.3</v>
      </c>
      <c r="FVH28" s="3">
        <v>1.54</v>
      </c>
      <c r="FVI28" s="3">
        <v>0.59</v>
      </c>
      <c r="FVJ28" s="3">
        <v>0.9</v>
      </c>
      <c r="FVK28" s="3">
        <v>1.01</v>
      </c>
      <c r="FVL28" s="3">
        <v>0.8</v>
      </c>
      <c r="FVM28" s="3">
        <v>23.23</v>
      </c>
      <c r="FVN28" s="3">
        <v>1.42</v>
      </c>
      <c r="FVO28" s="3">
        <v>1.65</v>
      </c>
      <c r="FVP28" s="3">
        <v>0.76</v>
      </c>
      <c r="FVQ28" s="3">
        <v>1.25</v>
      </c>
      <c r="FVR28" s="3">
        <v>0.34</v>
      </c>
      <c r="FVS28" s="3">
        <v>0.8</v>
      </c>
      <c r="FVT28" s="3">
        <v>0.53</v>
      </c>
      <c r="FVU28" s="3">
        <v>0.62</v>
      </c>
      <c r="FVV28" s="3">
        <v>1.53</v>
      </c>
      <c r="FVW28" s="3">
        <v>0.9</v>
      </c>
      <c r="FVX28" s="3">
        <v>1.28</v>
      </c>
      <c r="FVY28" s="3">
        <v>-0.5</v>
      </c>
      <c r="FVZ28" s="3">
        <v>0.6</v>
      </c>
      <c r="FWA28" s="3">
        <v>1.33</v>
      </c>
      <c r="FWB28" s="3">
        <v>1.06</v>
      </c>
      <c r="FWC28" s="3">
        <v>0.8</v>
      </c>
      <c r="FWD28" s="3">
        <v>0.99</v>
      </c>
      <c r="FWE28" s="3">
        <v>1.53</v>
      </c>
      <c r="FWF28" s="3">
        <v>-2.0499999999999998</v>
      </c>
      <c r="FWG28" s="3">
        <v>1.03</v>
      </c>
      <c r="FWH28" s="3">
        <v>1.5</v>
      </c>
      <c r="FWI28" s="3">
        <v>0.45</v>
      </c>
      <c r="FWJ28" s="3">
        <v>0.74</v>
      </c>
      <c r="FWK28" s="3">
        <v>1.05</v>
      </c>
      <c r="FWL28" s="3">
        <v>1.32</v>
      </c>
      <c r="FWM28" s="3">
        <v>2.0099999999999998</v>
      </c>
      <c r="FWN28" s="3">
        <v>1.26</v>
      </c>
      <c r="FWO28" s="3">
        <v>1.27</v>
      </c>
      <c r="FWP28" s="3">
        <v>0.56999999999999995</v>
      </c>
      <c r="FWQ28" s="3">
        <v>0.61</v>
      </c>
      <c r="FWR28" s="3">
        <v>0.38</v>
      </c>
      <c r="FWS28" s="3">
        <v>0.92</v>
      </c>
      <c r="FWT28" s="3">
        <v>-3.73</v>
      </c>
      <c r="FWU28" s="3">
        <v>1.74</v>
      </c>
      <c r="FWV28" s="3">
        <v>2.06</v>
      </c>
      <c r="FWW28" s="3">
        <v>1.28</v>
      </c>
      <c r="FWX28" s="3">
        <v>-0.08</v>
      </c>
      <c r="FWY28" s="3" t="s">
        <v>5</v>
      </c>
      <c r="FWZ28" s="3">
        <v>0.96</v>
      </c>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row>
    <row r="29" spans="1:4953" x14ac:dyDescent="0.25">
      <c r="A29">
        <v>26</v>
      </c>
      <c r="B29" s="32" t="s">
        <v>99</v>
      </c>
      <c r="C29" s="25">
        <v>4255</v>
      </c>
      <c r="D29" t="str">
        <f t="shared" si="0"/>
        <v>2025Q2</v>
      </c>
      <c r="E29" s="4">
        <v>15.8</v>
      </c>
      <c r="F29" s="4">
        <v>16.989999999999998</v>
      </c>
      <c r="G29" s="4">
        <v>13.55</v>
      </c>
      <c r="H29" s="4">
        <v>5.74</v>
      </c>
      <c r="I29" s="4">
        <v>18.07</v>
      </c>
      <c r="J29" s="3">
        <v>55.5</v>
      </c>
      <c r="K29" s="3">
        <v>8.4700000000000006</v>
      </c>
      <c r="L29" s="3">
        <v>13</v>
      </c>
      <c r="M29" s="3">
        <v>9.14</v>
      </c>
      <c r="N29" s="3">
        <v>12.44</v>
      </c>
      <c r="O29" s="3">
        <v>-1.38</v>
      </c>
      <c r="P29" s="3">
        <v>4.84</v>
      </c>
      <c r="Q29" s="3">
        <v>5</v>
      </c>
      <c r="R29" s="3">
        <v>16.079999999999998</v>
      </c>
      <c r="S29" s="3">
        <v>-45.71</v>
      </c>
      <c r="T29" s="3">
        <v>7.4</v>
      </c>
      <c r="U29" s="3">
        <v>8.6999999999999993</v>
      </c>
      <c r="V29" s="3">
        <v>18.2</v>
      </c>
      <c r="W29" s="3">
        <v>6.6</v>
      </c>
      <c r="X29" s="3">
        <v>26.13</v>
      </c>
      <c r="Y29" s="3">
        <v>23.48</v>
      </c>
      <c r="Z29" s="3">
        <v>11.92</v>
      </c>
      <c r="AA29" s="3">
        <v>8.2899999999999991</v>
      </c>
      <c r="AB29" s="3">
        <v>14.68</v>
      </c>
      <c r="AC29" s="3">
        <v>-1.07</v>
      </c>
      <c r="AD29" s="3">
        <v>12.17</v>
      </c>
      <c r="AE29" s="3">
        <v>19.079999999999998</v>
      </c>
      <c r="AF29" s="3">
        <v>4.71</v>
      </c>
      <c r="AG29" s="3">
        <v>6.48</v>
      </c>
      <c r="AH29" s="3">
        <v>9.92</v>
      </c>
      <c r="AI29" s="3">
        <v>4.6399999999999997</v>
      </c>
      <c r="AJ29" s="3">
        <v>8.1999999999999993</v>
      </c>
      <c r="AK29" s="3">
        <v>18.84</v>
      </c>
      <c r="AL29" s="3">
        <v>14.79</v>
      </c>
      <c r="AM29" s="3">
        <v>9.58</v>
      </c>
      <c r="AN29" s="3">
        <v>15.69</v>
      </c>
      <c r="AO29" s="3">
        <v>15.49</v>
      </c>
      <c r="AP29" s="3">
        <v>43.33</v>
      </c>
      <c r="AQ29" s="3">
        <v>-18.739999999999998</v>
      </c>
      <c r="AR29" s="3">
        <v>5.07</v>
      </c>
      <c r="AS29" s="3">
        <v>14.41</v>
      </c>
      <c r="AT29" s="3">
        <v>61.69</v>
      </c>
      <c r="AU29" s="3">
        <v>12.94</v>
      </c>
      <c r="AV29" s="3">
        <v>17.98</v>
      </c>
      <c r="AW29" s="3">
        <v>14.58</v>
      </c>
      <c r="AX29" s="3">
        <v>4.95</v>
      </c>
      <c r="AY29" s="3">
        <v>10.31</v>
      </c>
      <c r="AZ29" s="3">
        <v>1.6</v>
      </c>
      <c r="BA29" s="3">
        <v>-1.99</v>
      </c>
      <c r="BB29" s="3">
        <v>15.48</v>
      </c>
      <c r="BC29" s="3">
        <v>20.3</v>
      </c>
      <c r="BD29" s="3">
        <v>6.7</v>
      </c>
      <c r="BE29" s="3">
        <v>2.06</v>
      </c>
      <c r="BF29" s="3">
        <v>17.600000000000001</v>
      </c>
      <c r="BG29" s="3">
        <v>13.84</v>
      </c>
      <c r="BH29" s="3">
        <v>17.350000000000001</v>
      </c>
      <c r="BI29" s="3">
        <v>12.5</v>
      </c>
      <c r="BJ29" s="3">
        <v>3.65</v>
      </c>
      <c r="BK29" s="3">
        <v>-50.71</v>
      </c>
      <c r="BL29" s="3">
        <v>17.510000000000002</v>
      </c>
      <c r="BM29" s="3">
        <v>10.55</v>
      </c>
      <c r="BN29" s="3">
        <v>12.03</v>
      </c>
      <c r="BO29" s="3">
        <v>10.69</v>
      </c>
      <c r="BP29" s="3">
        <v>9.26</v>
      </c>
      <c r="BQ29" s="3">
        <v>22.79</v>
      </c>
      <c r="BR29" s="3">
        <v>16.72</v>
      </c>
      <c r="BS29" s="3">
        <v>-3.9</v>
      </c>
      <c r="BT29" s="3">
        <v>11.98</v>
      </c>
      <c r="BU29" s="3">
        <v>22.95</v>
      </c>
      <c r="BV29" s="3">
        <v>20.47</v>
      </c>
      <c r="BW29" s="3">
        <v>6.01</v>
      </c>
      <c r="BX29" s="3">
        <v>20.67</v>
      </c>
      <c r="BY29" s="3">
        <v>6.59</v>
      </c>
      <c r="BZ29" s="3">
        <v>95.58</v>
      </c>
      <c r="CA29" s="3">
        <v>24.98</v>
      </c>
      <c r="CB29" s="3">
        <v>15.25</v>
      </c>
      <c r="CC29" s="3">
        <v>13.72</v>
      </c>
      <c r="CD29" s="3">
        <v>17.100000000000001</v>
      </c>
      <c r="CE29" s="3">
        <v>18.559999999999999</v>
      </c>
      <c r="CF29" s="3">
        <v>14.16</v>
      </c>
      <c r="CG29" s="3" t="s">
        <v>5</v>
      </c>
      <c r="CH29" s="3">
        <v>13.31</v>
      </c>
      <c r="CI29" s="3">
        <v>7.42</v>
      </c>
      <c r="CJ29" s="3">
        <v>36.08</v>
      </c>
      <c r="CK29" s="3">
        <v>18.8</v>
      </c>
      <c r="CL29" s="3">
        <v>9.0399999999999991</v>
      </c>
      <c r="CM29" s="3">
        <v>14.01</v>
      </c>
      <c r="CN29" s="3">
        <v>11.06</v>
      </c>
      <c r="CO29" s="3">
        <v>6.86</v>
      </c>
      <c r="CP29" s="3">
        <v>8.8000000000000007</v>
      </c>
      <c r="CQ29" s="3">
        <v>9.4700000000000006</v>
      </c>
      <c r="CR29" s="3">
        <v>15.87</v>
      </c>
      <c r="CS29" s="3">
        <v>14.86</v>
      </c>
      <c r="CT29" s="3">
        <v>3.56</v>
      </c>
      <c r="CU29" s="3">
        <v>13.88</v>
      </c>
      <c r="CV29" s="3">
        <v>11.67</v>
      </c>
      <c r="CW29" s="3">
        <v>8.8800000000000008</v>
      </c>
      <c r="CX29" s="3">
        <v>10.28</v>
      </c>
      <c r="CY29" s="3">
        <v>6.34</v>
      </c>
      <c r="CZ29" s="3">
        <v>14.26</v>
      </c>
      <c r="DA29" s="3">
        <v>19.52</v>
      </c>
      <c r="DB29" s="3">
        <v>8.82</v>
      </c>
      <c r="DC29" s="3">
        <v>5.9</v>
      </c>
      <c r="DD29" s="3">
        <v>19.170000000000002</v>
      </c>
      <c r="DE29" s="3">
        <v>20.43</v>
      </c>
      <c r="DF29" s="3">
        <v>23.31</v>
      </c>
      <c r="DG29" s="3">
        <v>17.84</v>
      </c>
      <c r="DH29" s="3">
        <v>-3.89</v>
      </c>
      <c r="DI29" s="3">
        <v>12.12</v>
      </c>
      <c r="DJ29" s="3">
        <v>5.14</v>
      </c>
      <c r="DK29" s="3">
        <v>16.079999999999998</v>
      </c>
      <c r="DL29" s="3">
        <v>12.45</v>
      </c>
      <c r="DM29" s="3">
        <v>13.88</v>
      </c>
      <c r="DN29" s="3">
        <v>12.49</v>
      </c>
      <c r="DO29" s="3">
        <v>17.489999999999998</v>
      </c>
      <c r="DP29" s="3">
        <v>15.41</v>
      </c>
      <c r="DQ29" s="3">
        <v>14.4</v>
      </c>
      <c r="DR29" s="3">
        <v>11.84</v>
      </c>
      <c r="DS29" s="3">
        <v>5.34</v>
      </c>
      <c r="DT29" s="3">
        <v>17.04</v>
      </c>
      <c r="DU29" s="3">
        <v>17.68</v>
      </c>
      <c r="DV29" s="3">
        <v>18.940000000000001</v>
      </c>
      <c r="DW29" s="3">
        <v>17.82</v>
      </c>
      <c r="DX29" s="3">
        <v>6.91</v>
      </c>
      <c r="DY29" s="3">
        <v>1.39</v>
      </c>
      <c r="DZ29" s="3">
        <v>8.5</v>
      </c>
      <c r="EA29" s="3">
        <v>17.05</v>
      </c>
      <c r="EB29" s="3">
        <v>22.51</v>
      </c>
      <c r="EC29" s="3">
        <v>20.83</v>
      </c>
      <c r="ED29" s="3">
        <v>17.829999999999998</v>
      </c>
      <c r="EE29" s="3">
        <v>13.23</v>
      </c>
      <c r="EF29" s="3">
        <v>15.77</v>
      </c>
      <c r="EG29" s="3">
        <v>22.29</v>
      </c>
      <c r="EH29" s="3">
        <v>9.69</v>
      </c>
      <c r="EI29" s="3">
        <v>12.16</v>
      </c>
      <c r="EJ29" s="3">
        <v>12.65</v>
      </c>
      <c r="EK29" s="3">
        <v>8.0299999999999994</v>
      </c>
      <c r="EL29" s="3">
        <v>6.7</v>
      </c>
      <c r="EM29" s="3">
        <v>14.23</v>
      </c>
      <c r="EN29" s="3">
        <v>13.3</v>
      </c>
      <c r="EO29" s="3">
        <v>11.77</v>
      </c>
      <c r="EP29" s="3">
        <v>11.3</v>
      </c>
      <c r="EQ29" s="3">
        <v>24.85</v>
      </c>
      <c r="ER29" s="3">
        <v>9.49</v>
      </c>
      <c r="ES29" s="3">
        <v>24.44</v>
      </c>
      <c r="ET29" s="3">
        <v>15.11</v>
      </c>
      <c r="EU29" s="3">
        <v>11.77</v>
      </c>
      <c r="EV29" s="3">
        <v>8.82</v>
      </c>
      <c r="EW29" s="3">
        <v>9.93</v>
      </c>
      <c r="EX29" s="3">
        <v>6.15</v>
      </c>
      <c r="EY29" s="3">
        <v>10.65</v>
      </c>
      <c r="EZ29" s="3">
        <v>8.5500000000000007</v>
      </c>
      <c r="FA29" s="3">
        <v>15.86</v>
      </c>
      <c r="FB29" s="3">
        <v>10.9</v>
      </c>
      <c r="FC29" s="3">
        <v>14.86</v>
      </c>
      <c r="FD29" s="3">
        <v>11.43</v>
      </c>
      <c r="FE29" s="3">
        <v>21.38</v>
      </c>
      <c r="FF29" s="3">
        <v>11.12</v>
      </c>
      <c r="FG29" s="3">
        <v>9.9499999999999993</v>
      </c>
      <c r="FH29" s="3">
        <v>6.66</v>
      </c>
      <c r="FI29" s="3">
        <v>11.38</v>
      </c>
      <c r="FJ29" s="3">
        <v>11.97</v>
      </c>
      <c r="FK29" s="3">
        <v>7.09</v>
      </c>
      <c r="FL29" s="3">
        <v>9</v>
      </c>
      <c r="FM29" s="3">
        <v>5.23</v>
      </c>
      <c r="FN29" s="3">
        <v>13.69</v>
      </c>
      <c r="FO29" s="3">
        <v>17.809999999999999</v>
      </c>
      <c r="FP29" s="3">
        <v>10.02</v>
      </c>
      <c r="FQ29" s="3">
        <v>14.48</v>
      </c>
      <c r="FR29" s="3">
        <v>10.24</v>
      </c>
      <c r="FS29" s="3">
        <v>10.66</v>
      </c>
      <c r="FT29" s="3">
        <v>15.49</v>
      </c>
      <c r="FU29" s="3">
        <v>9.8000000000000007</v>
      </c>
      <c r="FV29" s="3">
        <v>21.25</v>
      </c>
      <c r="FW29" s="3">
        <v>17.41</v>
      </c>
      <c r="FX29" s="3">
        <v>8.6999999999999993</v>
      </c>
      <c r="FY29" s="3">
        <v>3.35</v>
      </c>
      <c r="FZ29" s="3">
        <v>18.100000000000001</v>
      </c>
      <c r="GA29" s="3">
        <v>9.59</v>
      </c>
      <c r="GB29" s="3">
        <v>-14.98</v>
      </c>
      <c r="GC29" s="3">
        <v>12.63</v>
      </c>
      <c r="GD29" s="3">
        <v>7.76</v>
      </c>
      <c r="GE29" s="3">
        <v>-1.81</v>
      </c>
      <c r="GF29" s="3">
        <v>3.49</v>
      </c>
      <c r="GG29" s="3">
        <v>-3.38</v>
      </c>
      <c r="GH29" s="3">
        <v>9.15</v>
      </c>
      <c r="GI29" s="3">
        <v>19.16</v>
      </c>
      <c r="GJ29" s="3">
        <v>-19.399999999999999</v>
      </c>
      <c r="GK29" s="3">
        <v>13.16</v>
      </c>
      <c r="GL29" s="3">
        <v>4.45</v>
      </c>
      <c r="GM29" s="3">
        <v>1.36</v>
      </c>
      <c r="GN29" s="3" t="s">
        <v>5</v>
      </c>
      <c r="GO29" s="3">
        <v>-19.149999999999999</v>
      </c>
      <c r="GP29" s="3">
        <v>14.21</v>
      </c>
      <c r="GQ29" s="3">
        <v>5.85</v>
      </c>
      <c r="GR29" s="3">
        <v>8.8800000000000008</v>
      </c>
      <c r="GS29" s="3">
        <v>8.59</v>
      </c>
      <c r="GT29" s="3">
        <v>3.3</v>
      </c>
      <c r="GU29" s="3">
        <v>11.77</v>
      </c>
      <c r="GV29" s="3">
        <v>14.43</v>
      </c>
      <c r="GW29" s="3">
        <v>8.85</v>
      </c>
      <c r="GX29" s="3">
        <v>-1.22</v>
      </c>
      <c r="GY29" s="3">
        <v>3.74</v>
      </c>
      <c r="GZ29" s="3">
        <v>4.5999999999999996</v>
      </c>
      <c r="HA29" s="3">
        <v>5.01</v>
      </c>
      <c r="HB29" s="3" t="s">
        <v>5</v>
      </c>
      <c r="HC29" s="3" t="s">
        <v>5</v>
      </c>
      <c r="HD29" s="3" t="s">
        <v>5</v>
      </c>
      <c r="HE29" s="3">
        <v>-4.24</v>
      </c>
      <c r="HF29" s="3" t="s">
        <v>5</v>
      </c>
      <c r="HG29" s="3">
        <v>-7.75</v>
      </c>
      <c r="HH29" s="3">
        <v>8.42</v>
      </c>
      <c r="HI29" s="3">
        <v>4.12</v>
      </c>
      <c r="HJ29" s="3" t="s">
        <v>5</v>
      </c>
      <c r="HK29" s="3">
        <v>6.24</v>
      </c>
      <c r="HL29" s="3">
        <v>11.1</v>
      </c>
      <c r="HM29" s="3">
        <v>6.8</v>
      </c>
      <c r="HN29" s="3" t="s">
        <v>5</v>
      </c>
      <c r="HO29" s="3">
        <v>-6.96</v>
      </c>
      <c r="HP29" s="3">
        <v>0.64</v>
      </c>
      <c r="HQ29" s="3">
        <v>4.8600000000000003</v>
      </c>
      <c r="HR29" s="3">
        <v>-8.36</v>
      </c>
      <c r="HS29" s="3">
        <v>15.59</v>
      </c>
      <c r="HT29" s="3" t="s">
        <v>5</v>
      </c>
      <c r="HU29" s="3">
        <v>12.57</v>
      </c>
      <c r="HV29" s="3">
        <v>10.28</v>
      </c>
      <c r="HW29" s="3">
        <v>2.17</v>
      </c>
      <c r="HX29" s="3">
        <v>8.01</v>
      </c>
      <c r="HY29" s="3">
        <v>6.5</v>
      </c>
      <c r="HZ29" s="3">
        <v>17.079999999999998</v>
      </c>
      <c r="IA29" s="3">
        <v>92.05</v>
      </c>
      <c r="IB29" s="3">
        <v>11.06</v>
      </c>
      <c r="IC29" s="3" t="s">
        <v>5</v>
      </c>
      <c r="ID29" s="3" t="s">
        <v>5</v>
      </c>
      <c r="IE29" s="3">
        <v>13.42</v>
      </c>
      <c r="IF29" s="3">
        <v>9.3699999999999992</v>
      </c>
      <c r="IG29" s="3">
        <v>7.28</v>
      </c>
      <c r="IH29" s="3" t="s">
        <v>5</v>
      </c>
      <c r="II29" s="3" t="s">
        <v>5</v>
      </c>
      <c r="IJ29" s="3">
        <v>125.99</v>
      </c>
      <c r="IK29" s="3">
        <v>10.67</v>
      </c>
      <c r="IL29" s="3">
        <v>12.81</v>
      </c>
      <c r="IM29" s="3">
        <v>7.05</v>
      </c>
      <c r="IN29" s="3">
        <v>11.86</v>
      </c>
      <c r="IO29" s="3">
        <v>4.74</v>
      </c>
      <c r="IP29" s="3">
        <v>12.44</v>
      </c>
      <c r="IQ29" s="3">
        <v>7.96</v>
      </c>
      <c r="IR29" s="3">
        <v>4.47</v>
      </c>
      <c r="IS29" s="3" t="s">
        <v>5</v>
      </c>
      <c r="IT29" s="3">
        <v>8.27</v>
      </c>
      <c r="IU29" s="3" t="s">
        <v>5</v>
      </c>
      <c r="IV29" s="3" t="s">
        <v>5</v>
      </c>
      <c r="IW29" s="3">
        <v>1.1299999999999999</v>
      </c>
      <c r="IX29" s="3">
        <v>7.67</v>
      </c>
      <c r="IY29" s="3">
        <v>7.99</v>
      </c>
      <c r="IZ29" s="3">
        <v>5.17</v>
      </c>
      <c r="JA29" s="3">
        <v>9.1199999999999992</v>
      </c>
      <c r="JB29" s="3">
        <v>15.2</v>
      </c>
      <c r="JC29" s="3">
        <v>4.01</v>
      </c>
      <c r="JD29" s="3">
        <v>12.4</v>
      </c>
      <c r="JE29" s="3">
        <v>29.6</v>
      </c>
      <c r="JF29" s="3" t="s">
        <v>5</v>
      </c>
      <c r="JG29" s="3">
        <v>4.7699999999999996</v>
      </c>
      <c r="JH29" s="3">
        <v>11.52</v>
      </c>
      <c r="JI29" s="3">
        <v>-9.51</v>
      </c>
      <c r="JJ29" s="3">
        <v>-1.82</v>
      </c>
      <c r="JK29" s="3">
        <v>11.24</v>
      </c>
      <c r="JL29" s="3">
        <v>11.84</v>
      </c>
      <c r="JM29" s="3">
        <v>4.68</v>
      </c>
      <c r="JN29" s="3">
        <v>13.71</v>
      </c>
      <c r="JO29" s="3">
        <v>14.13</v>
      </c>
      <c r="JP29" s="3">
        <v>-13.94</v>
      </c>
      <c r="JQ29" s="3">
        <v>4.6500000000000004</v>
      </c>
      <c r="JR29" s="3">
        <v>29.24</v>
      </c>
      <c r="JS29" s="3">
        <v>12.57</v>
      </c>
      <c r="JT29" s="3">
        <v>12.42</v>
      </c>
      <c r="JU29" s="3">
        <v>8.2200000000000006</v>
      </c>
      <c r="JV29" s="3">
        <v>16.059999999999999</v>
      </c>
      <c r="JW29" s="3">
        <v>20.36</v>
      </c>
      <c r="JX29" s="3">
        <v>4.2300000000000004</v>
      </c>
      <c r="JY29" s="3">
        <v>19.649999999999999</v>
      </c>
      <c r="JZ29" s="3" t="s">
        <v>5</v>
      </c>
      <c r="KA29" s="3">
        <v>-40.950000000000003</v>
      </c>
      <c r="KB29" s="3">
        <v>14.77</v>
      </c>
      <c r="KC29" s="3" t="s">
        <v>5</v>
      </c>
      <c r="KD29" s="3">
        <v>-29.93</v>
      </c>
      <c r="KE29" s="3">
        <v>-10.029999999999999</v>
      </c>
      <c r="KF29" s="3">
        <v>10.119999999999999</v>
      </c>
      <c r="KG29" s="3">
        <v>7.09</v>
      </c>
      <c r="KH29" s="3">
        <v>7.05</v>
      </c>
      <c r="KI29" s="3" t="s">
        <v>5</v>
      </c>
      <c r="KJ29" s="3" t="s">
        <v>5</v>
      </c>
      <c r="KK29" s="3">
        <v>5</v>
      </c>
      <c r="KL29" s="3">
        <v>6.62</v>
      </c>
      <c r="KM29" s="3">
        <v>5.7</v>
      </c>
      <c r="KN29" s="3">
        <v>8.69</v>
      </c>
      <c r="KO29" s="3" t="s">
        <v>5</v>
      </c>
      <c r="KP29" s="3" t="s">
        <v>5</v>
      </c>
      <c r="KQ29" s="3">
        <v>4.93</v>
      </c>
      <c r="KR29" s="3">
        <v>-15.79</v>
      </c>
      <c r="KS29" s="3" t="s">
        <v>5</v>
      </c>
      <c r="KT29" s="3">
        <v>13.38</v>
      </c>
      <c r="KU29" s="3">
        <v>-55.91</v>
      </c>
      <c r="KV29" s="3">
        <v>2.98</v>
      </c>
      <c r="KW29" s="3">
        <v>1.59</v>
      </c>
      <c r="KX29" s="3">
        <v>12.67</v>
      </c>
      <c r="KY29" s="3">
        <v>12.49</v>
      </c>
      <c r="KZ29" s="3" t="s">
        <v>5</v>
      </c>
      <c r="LA29" s="3">
        <v>9.51</v>
      </c>
      <c r="LB29" s="3">
        <v>7.82</v>
      </c>
      <c r="LC29" s="3">
        <v>4.9800000000000004</v>
      </c>
      <c r="LD29" s="3">
        <v>5.86</v>
      </c>
      <c r="LE29" s="3">
        <v>8.33</v>
      </c>
      <c r="LF29" s="3">
        <v>10.28</v>
      </c>
      <c r="LG29" s="3" t="s">
        <v>5</v>
      </c>
      <c r="LH29" s="3">
        <v>8.4499999999999993</v>
      </c>
      <c r="LI29" s="3">
        <v>13.61</v>
      </c>
      <c r="LJ29" s="3">
        <v>11.76</v>
      </c>
      <c r="LK29" s="3">
        <v>17.22</v>
      </c>
      <c r="LL29" s="3">
        <v>5.85</v>
      </c>
      <c r="LM29" s="3" t="s">
        <v>5</v>
      </c>
      <c r="LN29" s="3">
        <v>9.64</v>
      </c>
      <c r="LO29" s="3">
        <v>12.23</v>
      </c>
      <c r="LP29" s="3">
        <v>8.36</v>
      </c>
      <c r="LQ29" s="3">
        <v>7.46</v>
      </c>
      <c r="LR29" s="3">
        <v>8.01</v>
      </c>
      <c r="LS29" s="3" t="s">
        <v>5</v>
      </c>
      <c r="LT29" s="3" t="s">
        <v>5</v>
      </c>
      <c r="LU29" s="3">
        <v>-20.51</v>
      </c>
      <c r="LV29" s="3" t="s">
        <v>5</v>
      </c>
      <c r="LW29" s="3">
        <v>5.26</v>
      </c>
      <c r="LX29" s="3" t="s">
        <v>5</v>
      </c>
      <c r="LY29" s="3" t="s">
        <v>5</v>
      </c>
      <c r="LZ29" s="3" t="s">
        <v>5</v>
      </c>
      <c r="MA29" s="3">
        <v>6.81</v>
      </c>
      <c r="MB29" s="3">
        <v>10</v>
      </c>
      <c r="MC29" s="3" t="s">
        <v>5</v>
      </c>
      <c r="MD29" s="3" t="s">
        <v>5</v>
      </c>
      <c r="ME29" s="3">
        <v>19.489999999999998</v>
      </c>
      <c r="MF29" s="3">
        <v>8.58</v>
      </c>
      <c r="MG29" s="3">
        <v>4.2</v>
      </c>
      <c r="MH29" s="3">
        <v>7.36</v>
      </c>
      <c r="MI29" s="3" t="s">
        <v>5</v>
      </c>
      <c r="MJ29" s="3">
        <v>2.73</v>
      </c>
      <c r="MK29" s="3">
        <v>7.39</v>
      </c>
      <c r="ML29" s="3">
        <v>2.7</v>
      </c>
      <c r="MM29" s="3">
        <v>8.98</v>
      </c>
      <c r="MN29" s="3">
        <v>14.67</v>
      </c>
      <c r="MO29" s="3">
        <v>18.690000000000001</v>
      </c>
      <c r="MP29" s="3" t="s">
        <v>5</v>
      </c>
      <c r="MQ29" s="3">
        <v>9.33</v>
      </c>
      <c r="MR29" s="3">
        <v>19.809999999999999</v>
      </c>
      <c r="MS29" s="3">
        <v>12.34</v>
      </c>
      <c r="MT29" s="3">
        <v>16.27</v>
      </c>
      <c r="MU29" s="3">
        <v>13.29</v>
      </c>
      <c r="MV29" s="3">
        <v>11.21</v>
      </c>
      <c r="MW29" s="3">
        <v>15.87</v>
      </c>
      <c r="MX29" s="3">
        <v>7.1</v>
      </c>
      <c r="MY29" s="3" t="s">
        <v>5</v>
      </c>
      <c r="MZ29" s="3">
        <v>-2.14</v>
      </c>
      <c r="NA29" s="3">
        <v>0.34</v>
      </c>
      <c r="NB29" s="3">
        <v>5.89</v>
      </c>
      <c r="NC29" s="3">
        <v>18.95</v>
      </c>
      <c r="ND29" s="3">
        <v>11.23</v>
      </c>
      <c r="NE29" s="3">
        <v>-0.64</v>
      </c>
      <c r="NF29" s="3">
        <v>10.33</v>
      </c>
      <c r="NG29" s="3">
        <v>36.31</v>
      </c>
      <c r="NH29" s="3">
        <v>15.05</v>
      </c>
      <c r="NI29" s="3">
        <v>6.89</v>
      </c>
      <c r="NJ29" s="3">
        <v>10.74</v>
      </c>
      <c r="NK29" s="3">
        <v>23.46</v>
      </c>
      <c r="NL29" s="3">
        <v>20.010000000000002</v>
      </c>
      <c r="NM29" s="3">
        <v>12.23</v>
      </c>
      <c r="NN29" s="3">
        <v>13.45</v>
      </c>
      <c r="NO29" s="3">
        <v>6.66</v>
      </c>
      <c r="NP29" s="3">
        <v>3.33</v>
      </c>
      <c r="NQ29" s="3">
        <v>4.26</v>
      </c>
      <c r="NR29" s="3">
        <v>18.97</v>
      </c>
      <c r="NS29" s="3">
        <v>12.1</v>
      </c>
      <c r="NT29" s="3">
        <v>11.98</v>
      </c>
      <c r="NU29" s="3">
        <v>7.8</v>
      </c>
      <c r="NV29" s="3">
        <v>10.55</v>
      </c>
      <c r="NW29" s="3">
        <v>20.51</v>
      </c>
      <c r="NX29" s="3">
        <v>15.67</v>
      </c>
      <c r="NY29" s="3">
        <v>-0.74</v>
      </c>
      <c r="NZ29" s="3">
        <v>9.51</v>
      </c>
      <c r="OA29" s="3">
        <v>13.35</v>
      </c>
      <c r="OB29" s="3">
        <v>7.26</v>
      </c>
      <c r="OC29" s="3">
        <v>15.24</v>
      </c>
      <c r="OD29" s="3">
        <v>11.92</v>
      </c>
      <c r="OE29" s="3">
        <v>7.86</v>
      </c>
      <c r="OF29" s="3">
        <v>18.03</v>
      </c>
      <c r="OG29" s="3">
        <v>11.21</v>
      </c>
      <c r="OH29" s="3">
        <v>25.04</v>
      </c>
      <c r="OI29" s="3">
        <v>13.62</v>
      </c>
      <c r="OJ29" s="3">
        <v>4.62</v>
      </c>
      <c r="OK29" s="3">
        <v>16.510000000000002</v>
      </c>
      <c r="OL29" s="3">
        <v>3.52</v>
      </c>
      <c r="OM29" s="3">
        <v>5.48</v>
      </c>
      <c r="ON29" s="3">
        <v>30.04</v>
      </c>
      <c r="OO29" s="3">
        <v>6.75</v>
      </c>
      <c r="OP29" s="3">
        <v>26.04</v>
      </c>
      <c r="OQ29" s="3">
        <v>12.76</v>
      </c>
      <c r="OR29" s="3">
        <v>6.94</v>
      </c>
      <c r="OS29" s="3">
        <v>12.71</v>
      </c>
      <c r="OT29" s="3">
        <v>12.88</v>
      </c>
      <c r="OU29" s="3">
        <v>10.95</v>
      </c>
      <c r="OV29" s="3">
        <v>2.92</v>
      </c>
      <c r="OW29" s="3">
        <v>2.93</v>
      </c>
      <c r="OX29" s="3">
        <v>16.649999999999999</v>
      </c>
      <c r="OY29" s="3">
        <v>17.940000000000001</v>
      </c>
      <c r="OZ29" s="3">
        <v>8.32</v>
      </c>
      <c r="PA29" s="3">
        <v>14.31</v>
      </c>
      <c r="PB29" s="3">
        <v>-15.28</v>
      </c>
      <c r="PC29" s="3">
        <v>5.69</v>
      </c>
      <c r="PD29" s="3">
        <v>13.4</v>
      </c>
      <c r="PE29" s="3">
        <v>29.84</v>
      </c>
      <c r="PF29" s="3">
        <v>-102.09</v>
      </c>
      <c r="PG29" s="3">
        <v>5.3</v>
      </c>
      <c r="PH29" s="3">
        <v>12.81</v>
      </c>
      <c r="PI29" s="3">
        <v>14.09</v>
      </c>
      <c r="PJ29" s="3">
        <v>3.85</v>
      </c>
      <c r="PK29" s="3">
        <v>6.51</v>
      </c>
      <c r="PL29" s="3">
        <v>20.059999999999999</v>
      </c>
      <c r="PM29" s="3">
        <v>6.82</v>
      </c>
      <c r="PN29" s="3">
        <v>3.36</v>
      </c>
      <c r="PO29" s="3">
        <v>-11.87</v>
      </c>
      <c r="PP29" s="3">
        <v>1.72</v>
      </c>
      <c r="PQ29" s="3" t="s">
        <v>5</v>
      </c>
      <c r="PR29" s="3">
        <v>12.36</v>
      </c>
      <c r="PS29" s="3">
        <v>8.02</v>
      </c>
      <c r="PT29" s="3">
        <v>6.11</v>
      </c>
      <c r="PU29" s="3">
        <v>13.5</v>
      </c>
      <c r="PV29" s="3">
        <v>-3.16</v>
      </c>
      <c r="PW29" s="3">
        <v>8.26</v>
      </c>
      <c r="PX29" s="3">
        <v>7.67</v>
      </c>
      <c r="PY29" s="3">
        <v>-12.27</v>
      </c>
      <c r="PZ29" s="3">
        <v>19.82</v>
      </c>
      <c r="QA29" s="3">
        <v>8.59</v>
      </c>
      <c r="QB29" s="3">
        <v>6.36</v>
      </c>
      <c r="QC29" s="3">
        <v>11.95</v>
      </c>
      <c r="QD29" s="3">
        <v>4.4400000000000004</v>
      </c>
      <c r="QE29" s="3">
        <v>10.35</v>
      </c>
      <c r="QF29" s="3" t="s">
        <v>5</v>
      </c>
      <c r="QG29" s="3">
        <v>7.35</v>
      </c>
      <c r="QH29" s="3">
        <v>10.98</v>
      </c>
      <c r="QI29" s="3">
        <v>6.78</v>
      </c>
      <c r="QJ29" s="3">
        <v>1.51</v>
      </c>
      <c r="QK29" s="3" t="s">
        <v>5</v>
      </c>
      <c r="QL29" s="3" t="s">
        <v>5</v>
      </c>
      <c r="QM29" s="3">
        <v>3.28</v>
      </c>
      <c r="QN29" s="3">
        <v>-0.91</v>
      </c>
      <c r="QO29" s="3" t="s">
        <v>5</v>
      </c>
      <c r="QP29" s="3">
        <v>11.31</v>
      </c>
      <c r="QQ29" s="3">
        <v>68.790000000000006</v>
      </c>
      <c r="QR29" s="3">
        <v>25.03</v>
      </c>
      <c r="QS29" s="3" t="s">
        <v>5</v>
      </c>
      <c r="QT29" s="3">
        <v>3.78</v>
      </c>
      <c r="QU29" s="3">
        <v>9.1300000000000008</v>
      </c>
      <c r="QV29" s="3">
        <v>63.74</v>
      </c>
      <c r="QW29" s="3">
        <v>14.25</v>
      </c>
      <c r="QX29" s="3" t="s">
        <v>5</v>
      </c>
      <c r="QY29" s="3">
        <v>70.67</v>
      </c>
      <c r="QZ29" s="3">
        <v>0.52</v>
      </c>
      <c r="RA29" s="3">
        <v>31.61</v>
      </c>
      <c r="RB29" s="3">
        <v>5.5</v>
      </c>
      <c r="RC29" s="3">
        <v>28.65</v>
      </c>
      <c r="RD29" s="3">
        <v>2.31</v>
      </c>
      <c r="RE29" s="3">
        <v>4.72</v>
      </c>
      <c r="RF29" s="3">
        <v>12.23</v>
      </c>
      <c r="RG29" s="3">
        <v>4.5</v>
      </c>
      <c r="RH29" s="3">
        <v>11.22</v>
      </c>
      <c r="RI29" s="3">
        <v>36.36</v>
      </c>
      <c r="RJ29" s="3">
        <v>8.56</v>
      </c>
      <c r="RK29" s="3">
        <v>4.58</v>
      </c>
      <c r="RL29" s="3">
        <v>7.49</v>
      </c>
      <c r="RM29" s="3">
        <v>4.28</v>
      </c>
      <c r="RN29" s="3">
        <v>11.9</v>
      </c>
      <c r="RO29" s="3">
        <v>10.8</v>
      </c>
      <c r="RP29" s="3" t="s">
        <v>5</v>
      </c>
      <c r="RQ29" s="3">
        <v>10.29</v>
      </c>
      <c r="RR29" s="3">
        <v>11.22</v>
      </c>
      <c r="RS29" s="3">
        <v>-3.62</v>
      </c>
      <c r="RT29" s="3" t="s">
        <v>5</v>
      </c>
      <c r="RU29" s="3" t="s">
        <v>5</v>
      </c>
      <c r="RV29" s="3" t="s">
        <v>5</v>
      </c>
      <c r="RW29" s="3" t="s">
        <v>5</v>
      </c>
      <c r="RX29" s="3" t="s">
        <v>5</v>
      </c>
      <c r="RY29" s="3" t="s">
        <v>5</v>
      </c>
      <c r="RZ29" s="3">
        <v>16.329999999999998</v>
      </c>
      <c r="SA29" s="3" t="s">
        <v>5</v>
      </c>
      <c r="SB29" s="3" t="s">
        <v>5</v>
      </c>
      <c r="SC29" s="3" t="s">
        <v>5</v>
      </c>
      <c r="SD29" s="3">
        <v>11.06</v>
      </c>
      <c r="SE29" s="3" t="s">
        <v>5</v>
      </c>
      <c r="SF29" s="3">
        <v>19.09</v>
      </c>
      <c r="SG29" s="3">
        <v>18.899999999999999</v>
      </c>
      <c r="SH29" s="3">
        <v>7.22</v>
      </c>
      <c r="SI29" s="3">
        <v>6.99</v>
      </c>
      <c r="SJ29" s="3">
        <v>-8.0399999999999991</v>
      </c>
      <c r="SK29" s="3">
        <v>10.14</v>
      </c>
      <c r="SL29" s="3">
        <v>-3.41</v>
      </c>
      <c r="SM29" s="3">
        <v>8.83</v>
      </c>
      <c r="SN29" s="3">
        <v>67.75</v>
      </c>
      <c r="SO29" s="3">
        <v>16.04</v>
      </c>
      <c r="SP29" s="3">
        <v>12.96</v>
      </c>
      <c r="SQ29" s="3">
        <v>7.87</v>
      </c>
      <c r="SR29" s="3">
        <v>7.21</v>
      </c>
      <c r="SS29" s="3">
        <v>31.45</v>
      </c>
      <c r="ST29" s="3">
        <v>35.299999999999997</v>
      </c>
      <c r="SU29" s="3">
        <v>10.35</v>
      </c>
      <c r="SV29" s="3">
        <v>9.9499999999999993</v>
      </c>
      <c r="SW29" s="3">
        <v>8.5399999999999991</v>
      </c>
      <c r="SX29" s="3">
        <v>19.7</v>
      </c>
      <c r="SY29" s="3">
        <v>11.74</v>
      </c>
      <c r="SZ29" s="3">
        <v>12.96</v>
      </c>
      <c r="TA29" s="3">
        <v>17.23</v>
      </c>
      <c r="TB29" s="3">
        <v>5.08</v>
      </c>
      <c r="TC29" s="3">
        <v>7.72</v>
      </c>
      <c r="TD29" s="3">
        <v>9.83</v>
      </c>
      <c r="TE29" s="3">
        <v>-6.16</v>
      </c>
      <c r="TF29" s="3">
        <v>11.76</v>
      </c>
      <c r="TG29" s="3">
        <v>5.59</v>
      </c>
      <c r="TH29" s="3">
        <v>7.3</v>
      </c>
      <c r="TI29" s="3">
        <v>9.01</v>
      </c>
      <c r="TJ29" s="3" t="s">
        <v>5</v>
      </c>
      <c r="TK29" s="3">
        <v>5.17</v>
      </c>
      <c r="TL29" s="3">
        <v>17.52</v>
      </c>
      <c r="TM29" s="3">
        <v>23.38</v>
      </c>
      <c r="TN29" s="3">
        <v>10.24</v>
      </c>
      <c r="TO29" s="3">
        <v>3.17</v>
      </c>
      <c r="TP29" s="3">
        <v>26.02</v>
      </c>
      <c r="TQ29" s="3">
        <v>6.51</v>
      </c>
      <c r="TR29" s="3">
        <v>7.12</v>
      </c>
      <c r="TS29" s="3">
        <v>10.15</v>
      </c>
      <c r="TT29" s="3">
        <v>18.55</v>
      </c>
      <c r="TU29" s="3">
        <v>-7.29</v>
      </c>
      <c r="TV29" s="3">
        <v>5.19</v>
      </c>
      <c r="TW29" s="3">
        <v>7.68</v>
      </c>
      <c r="TX29" s="3">
        <v>-4.95</v>
      </c>
      <c r="TY29" s="3">
        <v>13.97</v>
      </c>
      <c r="TZ29" s="3">
        <v>11.12</v>
      </c>
      <c r="UA29" s="3">
        <v>6.05</v>
      </c>
      <c r="UB29" s="3">
        <v>-4.5</v>
      </c>
      <c r="UC29" s="3">
        <v>14.69</v>
      </c>
      <c r="UD29" s="3">
        <v>21.72</v>
      </c>
      <c r="UE29" s="3" t="s">
        <v>5</v>
      </c>
      <c r="UF29" s="3">
        <v>16.03</v>
      </c>
      <c r="UG29" s="3">
        <v>1.56</v>
      </c>
      <c r="UH29" s="3">
        <v>17.27</v>
      </c>
      <c r="UI29" s="3">
        <v>4.82</v>
      </c>
      <c r="UJ29" s="3">
        <v>9.15</v>
      </c>
      <c r="UK29" s="3">
        <v>-7.09</v>
      </c>
      <c r="UL29" s="3">
        <v>1.45</v>
      </c>
      <c r="UM29" s="3">
        <v>34.36</v>
      </c>
      <c r="UN29" s="3">
        <v>9.19</v>
      </c>
      <c r="UO29" s="3">
        <v>13.45</v>
      </c>
      <c r="UP29" s="3">
        <v>14.58</v>
      </c>
      <c r="UQ29" s="3">
        <v>7.47</v>
      </c>
      <c r="UR29" s="3">
        <v>39.75</v>
      </c>
      <c r="US29" s="3">
        <v>12.66</v>
      </c>
      <c r="UT29" s="3">
        <v>15.82</v>
      </c>
      <c r="UU29" s="3">
        <v>7.85</v>
      </c>
      <c r="UV29" s="3">
        <v>20.51</v>
      </c>
      <c r="UW29" s="3">
        <v>22.74</v>
      </c>
      <c r="UX29" s="3">
        <v>21.67</v>
      </c>
      <c r="UY29" s="3">
        <v>7.83</v>
      </c>
      <c r="UZ29" s="3">
        <v>9.9</v>
      </c>
      <c r="VA29" s="3">
        <v>14.8</v>
      </c>
      <c r="VB29" s="3">
        <v>6.51</v>
      </c>
      <c r="VC29" s="3">
        <v>25.72</v>
      </c>
      <c r="VD29" s="3">
        <v>0.04</v>
      </c>
      <c r="VE29" s="3">
        <v>10.06</v>
      </c>
      <c r="VF29" s="3">
        <v>14.63</v>
      </c>
      <c r="VG29" s="3">
        <v>7.51</v>
      </c>
      <c r="VH29" s="3">
        <v>2.62</v>
      </c>
      <c r="VI29" s="3">
        <v>15.72</v>
      </c>
      <c r="VJ29" s="3">
        <v>20.149999999999999</v>
      </c>
      <c r="VK29" s="3">
        <v>3.02</v>
      </c>
      <c r="VL29" s="3">
        <v>30.22</v>
      </c>
      <c r="VM29" s="3">
        <v>13.5</v>
      </c>
      <c r="VN29" s="3">
        <v>16.45</v>
      </c>
      <c r="VO29" s="3">
        <v>8.3000000000000007</v>
      </c>
      <c r="VP29" s="3">
        <v>19.77</v>
      </c>
      <c r="VQ29" s="3">
        <v>12.21</v>
      </c>
      <c r="VR29" s="3">
        <v>3.33</v>
      </c>
      <c r="VS29" s="3">
        <v>11.92</v>
      </c>
      <c r="VT29" s="3">
        <v>7.65</v>
      </c>
      <c r="VU29" s="3">
        <v>11.49</v>
      </c>
      <c r="VV29" s="3">
        <v>5.15</v>
      </c>
      <c r="VW29" s="3">
        <v>45.35</v>
      </c>
      <c r="VX29" s="3">
        <v>17.5</v>
      </c>
      <c r="VY29" s="3">
        <v>13.66</v>
      </c>
      <c r="VZ29" s="3">
        <v>3.09</v>
      </c>
      <c r="WA29" s="3">
        <v>23.54</v>
      </c>
      <c r="WB29" s="3">
        <v>-14.85</v>
      </c>
      <c r="WC29" s="3">
        <v>15.11</v>
      </c>
      <c r="WD29" s="3">
        <v>24.75</v>
      </c>
      <c r="WE29" s="3">
        <v>19.059999999999999</v>
      </c>
      <c r="WF29" s="3">
        <v>29.87</v>
      </c>
      <c r="WG29" s="3">
        <v>15.54</v>
      </c>
      <c r="WH29" s="3">
        <v>8.5500000000000007</v>
      </c>
      <c r="WI29" s="3">
        <v>8.98</v>
      </c>
      <c r="WJ29" s="3">
        <v>17.82</v>
      </c>
      <c r="WK29" s="3">
        <v>16.670000000000002</v>
      </c>
      <c r="WL29" s="3">
        <v>18.170000000000002</v>
      </c>
      <c r="WM29" s="3">
        <v>17.579999999999998</v>
      </c>
      <c r="WN29" s="3">
        <v>12.1</v>
      </c>
      <c r="WO29" s="3">
        <v>17.32</v>
      </c>
      <c r="WP29" s="3">
        <v>15.2</v>
      </c>
      <c r="WQ29" s="3">
        <v>17.72</v>
      </c>
      <c r="WR29" s="3">
        <v>11.12</v>
      </c>
      <c r="WS29" s="3">
        <v>18.14</v>
      </c>
      <c r="WT29" s="3">
        <v>85.11</v>
      </c>
      <c r="WU29" s="3">
        <v>19.260000000000002</v>
      </c>
      <c r="WV29" s="3">
        <v>22.25</v>
      </c>
      <c r="WW29" s="3">
        <v>13.12</v>
      </c>
      <c r="WX29" s="3">
        <v>17.829999999999998</v>
      </c>
      <c r="WY29" s="3">
        <v>39.700000000000003</v>
      </c>
      <c r="WZ29" s="3">
        <v>26.13</v>
      </c>
      <c r="XA29" s="3">
        <v>12.27</v>
      </c>
      <c r="XB29" s="3">
        <v>12.7</v>
      </c>
      <c r="XC29" s="3">
        <v>17.989999999999998</v>
      </c>
      <c r="XD29" s="3">
        <v>13.27</v>
      </c>
      <c r="XE29" s="3">
        <v>10.42</v>
      </c>
      <c r="XF29" s="3" t="s">
        <v>5</v>
      </c>
      <c r="XG29" s="3">
        <v>18.53</v>
      </c>
      <c r="XH29" s="3">
        <v>17.2</v>
      </c>
      <c r="XI29" s="3">
        <v>17.12</v>
      </c>
      <c r="XJ29" s="3">
        <v>23.63</v>
      </c>
      <c r="XK29" s="3">
        <v>18</v>
      </c>
      <c r="XL29" s="3">
        <v>3.84</v>
      </c>
      <c r="XM29" s="3">
        <v>14.99</v>
      </c>
      <c r="XN29" s="3">
        <v>7.24</v>
      </c>
      <c r="XO29" s="3">
        <v>6.38</v>
      </c>
      <c r="XP29" s="3">
        <v>13.55</v>
      </c>
      <c r="XQ29" s="3">
        <v>20.81</v>
      </c>
      <c r="XR29" s="3">
        <v>4.54</v>
      </c>
      <c r="XS29" s="3">
        <v>22.38</v>
      </c>
      <c r="XT29" s="3">
        <v>14.02</v>
      </c>
      <c r="XU29" s="3">
        <v>13.39</v>
      </c>
      <c r="XV29" s="3">
        <v>16.170000000000002</v>
      </c>
      <c r="XW29" s="3">
        <v>10.59</v>
      </c>
      <c r="XX29" s="3">
        <v>21.99</v>
      </c>
      <c r="XY29" s="3">
        <v>11.14</v>
      </c>
      <c r="XZ29" s="3">
        <v>-107.46</v>
      </c>
      <c r="YA29" s="3">
        <v>23.68</v>
      </c>
      <c r="YB29" s="3">
        <v>17.73</v>
      </c>
      <c r="YC29" s="3">
        <v>13.6</v>
      </c>
      <c r="YD29" s="3">
        <v>15.11</v>
      </c>
      <c r="YE29" s="3">
        <v>24.54</v>
      </c>
      <c r="YF29" s="3" t="s">
        <v>5</v>
      </c>
      <c r="YG29" s="3">
        <v>17.190000000000001</v>
      </c>
      <c r="YH29" s="3">
        <v>21.13</v>
      </c>
      <c r="YI29" s="3">
        <v>18.39</v>
      </c>
      <c r="YJ29" s="3">
        <v>10.33</v>
      </c>
      <c r="YK29" s="3">
        <v>4.51</v>
      </c>
      <c r="YL29" s="3">
        <v>21.48</v>
      </c>
      <c r="YM29" s="3">
        <v>15.72</v>
      </c>
      <c r="YN29" s="3">
        <v>13.35</v>
      </c>
      <c r="YO29" s="3">
        <v>1.53</v>
      </c>
      <c r="YP29" s="3">
        <v>32.58</v>
      </c>
      <c r="YQ29" s="3">
        <v>22.72</v>
      </c>
      <c r="YR29" s="3">
        <v>23.12</v>
      </c>
      <c r="YS29" s="3">
        <v>14.31</v>
      </c>
      <c r="YT29" s="3">
        <v>13.32</v>
      </c>
      <c r="YU29" s="3">
        <v>11.31</v>
      </c>
      <c r="YV29" s="3">
        <v>12.37</v>
      </c>
      <c r="YW29" s="3">
        <v>16.59</v>
      </c>
      <c r="YX29" s="3">
        <v>26.41</v>
      </c>
      <c r="YY29" s="3">
        <v>16.53</v>
      </c>
      <c r="YZ29" s="3">
        <v>13.69</v>
      </c>
      <c r="ZA29" s="3">
        <v>10.92</v>
      </c>
      <c r="ZB29" s="3">
        <v>16.8</v>
      </c>
      <c r="ZC29" s="3">
        <v>19.34</v>
      </c>
      <c r="ZD29" s="3">
        <v>17.510000000000002</v>
      </c>
      <c r="ZE29" s="3">
        <v>12.58</v>
      </c>
      <c r="ZF29" s="3">
        <v>14.55</v>
      </c>
      <c r="ZG29" s="3">
        <v>20.39</v>
      </c>
      <c r="ZH29" s="3">
        <v>1.4</v>
      </c>
      <c r="ZI29" s="3">
        <v>6.99</v>
      </c>
      <c r="ZJ29" s="3">
        <v>17.420000000000002</v>
      </c>
      <c r="ZK29" s="3">
        <v>22.81</v>
      </c>
      <c r="ZL29" s="3">
        <v>10.77</v>
      </c>
      <c r="ZM29" s="3">
        <v>4.49</v>
      </c>
      <c r="ZN29" s="3">
        <v>14</v>
      </c>
      <c r="ZO29" s="3">
        <v>1.1599999999999999</v>
      </c>
      <c r="ZP29" s="3">
        <v>23.9</v>
      </c>
      <c r="ZQ29" s="3">
        <v>25.97</v>
      </c>
      <c r="ZR29" s="3">
        <v>16.07</v>
      </c>
      <c r="ZS29" s="3">
        <v>12.66</v>
      </c>
      <c r="ZT29" s="3">
        <v>-32.56</v>
      </c>
      <c r="ZU29" s="3">
        <v>8.1</v>
      </c>
      <c r="ZV29" s="3">
        <v>4.08</v>
      </c>
      <c r="ZW29" s="3">
        <v>20.82</v>
      </c>
      <c r="ZX29" s="3">
        <v>38.119999999999997</v>
      </c>
      <c r="ZY29" s="3">
        <v>14.05</v>
      </c>
      <c r="ZZ29" s="3">
        <v>17.72</v>
      </c>
      <c r="AAA29" s="3">
        <v>18.39</v>
      </c>
      <c r="AAB29" s="3">
        <v>13.79</v>
      </c>
      <c r="AAC29" s="3">
        <v>4.57</v>
      </c>
      <c r="AAD29" s="3">
        <v>40.6</v>
      </c>
      <c r="AAE29" s="3">
        <v>12.28</v>
      </c>
      <c r="AAF29" s="3">
        <v>12.91</v>
      </c>
      <c r="AAG29" s="3">
        <v>18.600000000000001</v>
      </c>
      <c r="AAH29" s="3">
        <v>10.72</v>
      </c>
      <c r="AAI29" s="3">
        <v>10.15</v>
      </c>
      <c r="AAJ29" s="3">
        <v>6.62</v>
      </c>
      <c r="AAK29" s="3">
        <v>19.82</v>
      </c>
      <c r="AAL29" s="3">
        <v>17.25</v>
      </c>
      <c r="AAM29" s="3">
        <v>20.13</v>
      </c>
      <c r="AAN29" s="3">
        <v>24.92</v>
      </c>
      <c r="AAO29" s="3">
        <v>3.37</v>
      </c>
      <c r="AAP29" s="3">
        <v>21.73</v>
      </c>
      <c r="AAQ29" s="3">
        <v>10.32</v>
      </c>
      <c r="AAR29" s="3">
        <v>-7.6</v>
      </c>
      <c r="AAS29" s="3">
        <v>18.3</v>
      </c>
      <c r="AAT29" s="3">
        <v>7.16</v>
      </c>
      <c r="AAU29" s="3">
        <v>20.13</v>
      </c>
      <c r="AAV29" s="3">
        <v>14.91</v>
      </c>
      <c r="AAW29" s="3">
        <v>5.84</v>
      </c>
      <c r="AAX29" s="3">
        <v>17.12</v>
      </c>
      <c r="AAY29" s="3" t="s">
        <v>5</v>
      </c>
      <c r="AAZ29" s="3">
        <v>13.04</v>
      </c>
      <c r="ABA29" s="3">
        <v>9.33</v>
      </c>
      <c r="ABB29" s="3" t="s">
        <v>5</v>
      </c>
      <c r="ABC29" s="3">
        <v>8.86</v>
      </c>
      <c r="ABD29" s="3">
        <v>5.65</v>
      </c>
      <c r="ABE29" s="3">
        <v>12.7</v>
      </c>
      <c r="ABF29" s="3">
        <v>24.78</v>
      </c>
      <c r="ABG29" s="3">
        <v>12.32</v>
      </c>
      <c r="ABH29" s="3">
        <v>-3.79</v>
      </c>
      <c r="ABI29" s="3">
        <v>14.23</v>
      </c>
      <c r="ABJ29" s="3">
        <v>18</v>
      </c>
      <c r="ABK29" s="3">
        <v>17.36</v>
      </c>
      <c r="ABL29" s="3">
        <v>8.06</v>
      </c>
      <c r="ABM29" s="3">
        <v>5.07</v>
      </c>
      <c r="ABN29" s="3">
        <v>14.38</v>
      </c>
      <c r="ABO29" s="3">
        <v>13.74</v>
      </c>
      <c r="ABP29" s="3">
        <v>7.76</v>
      </c>
      <c r="ABQ29" s="3">
        <v>7.91</v>
      </c>
      <c r="ABR29" s="3">
        <v>12.02</v>
      </c>
      <c r="ABS29" s="3">
        <v>11.62</v>
      </c>
      <c r="ABT29" s="3">
        <v>14.67</v>
      </c>
      <c r="ABU29" s="3">
        <v>7.79</v>
      </c>
      <c r="ABV29" s="3">
        <v>8.39</v>
      </c>
      <c r="ABW29" s="3">
        <v>9.41</v>
      </c>
      <c r="ABX29" s="3">
        <v>9.9</v>
      </c>
      <c r="ABY29" s="3">
        <v>6.42</v>
      </c>
      <c r="ABZ29" s="3">
        <v>7.23</v>
      </c>
      <c r="ACA29" s="3">
        <v>10.24</v>
      </c>
      <c r="ACB29" s="3">
        <v>13.82</v>
      </c>
      <c r="ACC29" s="3">
        <v>16.43</v>
      </c>
      <c r="ACD29" s="3">
        <v>7.97</v>
      </c>
      <c r="ACE29" s="3">
        <v>6.65</v>
      </c>
      <c r="ACF29" s="3">
        <v>12.21</v>
      </c>
      <c r="ACG29" s="3">
        <v>15.52</v>
      </c>
      <c r="ACH29" s="3">
        <v>18.32</v>
      </c>
      <c r="ACI29" s="3">
        <v>12.29</v>
      </c>
      <c r="ACJ29" s="3">
        <v>12.36</v>
      </c>
      <c r="ACK29" s="3">
        <v>16.25</v>
      </c>
      <c r="ACL29" s="3">
        <v>16.05</v>
      </c>
      <c r="ACM29" s="3">
        <v>4.92</v>
      </c>
      <c r="ACN29" s="3">
        <v>12.29</v>
      </c>
      <c r="ACO29" s="3">
        <v>9.43</v>
      </c>
      <c r="ACP29" s="3">
        <v>12.07</v>
      </c>
      <c r="ACQ29" s="3">
        <v>8.08</v>
      </c>
      <c r="ACR29" s="3">
        <v>17.63</v>
      </c>
      <c r="ACS29" s="3">
        <v>23.05</v>
      </c>
      <c r="ACT29" s="3">
        <v>24.82</v>
      </c>
      <c r="ACU29" s="3">
        <v>14.1</v>
      </c>
      <c r="ACV29" s="3">
        <v>17.32</v>
      </c>
      <c r="ACW29" s="3">
        <v>7.25</v>
      </c>
      <c r="ACX29" s="3">
        <v>12.37</v>
      </c>
      <c r="ACY29" s="3">
        <v>5.83</v>
      </c>
      <c r="ACZ29" s="3">
        <v>11.46</v>
      </c>
      <c r="ADA29" s="3">
        <v>19.579999999999998</v>
      </c>
      <c r="ADB29" s="3">
        <v>15.71</v>
      </c>
      <c r="ADC29" s="3">
        <v>9.6199999999999992</v>
      </c>
      <c r="ADD29" s="3">
        <v>8.82</v>
      </c>
      <c r="ADE29" s="3">
        <v>18.149999999999999</v>
      </c>
      <c r="ADF29" s="3">
        <v>23.44</v>
      </c>
      <c r="ADG29" s="3">
        <v>13.51</v>
      </c>
      <c r="ADH29" s="3">
        <v>5.74</v>
      </c>
      <c r="ADI29" s="3">
        <v>18.350000000000001</v>
      </c>
      <c r="ADJ29" s="3">
        <v>5.28</v>
      </c>
      <c r="ADK29" s="3">
        <v>5.45</v>
      </c>
      <c r="ADL29" s="3">
        <v>28.56</v>
      </c>
      <c r="ADM29" s="3">
        <v>23.17</v>
      </c>
      <c r="ADN29" s="3">
        <v>21.58</v>
      </c>
      <c r="ADO29" s="3">
        <v>19.62</v>
      </c>
      <c r="ADP29" s="3">
        <v>10.1</v>
      </c>
      <c r="ADQ29" s="3">
        <v>7.44</v>
      </c>
      <c r="ADR29" s="3">
        <v>7.29</v>
      </c>
      <c r="ADS29" s="3">
        <v>10.210000000000001</v>
      </c>
      <c r="ADT29" s="3">
        <v>13.57</v>
      </c>
      <c r="ADU29" s="3">
        <v>4.57</v>
      </c>
      <c r="ADV29" s="3">
        <v>6.61</v>
      </c>
      <c r="ADW29" s="3">
        <v>8.6300000000000008</v>
      </c>
      <c r="ADX29" s="3">
        <v>9.9499999999999993</v>
      </c>
      <c r="ADY29" s="3">
        <v>22.65</v>
      </c>
      <c r="ADZ29" s="3">
        <v>11.83</v>
      </c>
      <c r="AEA29" s="3">
        <v>14.48</v>
      </c>
      <c r="AEB29" s="3">
        <v>9.5299999999999994</v>
      </c>
      <c r="AEC29" s="3">
        <v>5.96</v>
      </c>
      <c r="AED29" s="3">
        <v>11.25</v>
      </c>
      <c r="AEE29" s="3">
        <v>7.65</v>
      </c>
      <c r="AEF29" s="3">
        <v>11.87</v>
      </c>
      <c r="AEG29" s="3">
        <v>17.829999999999998</v>
      </c>
      <c r="AEH29" s="3">
        <v>12.46</v>
      </c>
      <c r="AEI29" s="3">
        <v>12.18</v>
      </c>
      <c r="AEJ29" s="3">
        <v>14.01</v>
      </c>
      <c r="AEK29" s="3">
        <v>13.86</v>
      </c>
      <c r="AEL29" s="3">
        <v>10.19</v>
      </c>
      <c r="AEM29" s="3">
        <v>11.65</v>
      </c>
      <c r="AEN29" s="3">
        <v>17.12</v>
      </c>
      <c r="AEO29" s="3">
        <v>10.26</v>
      </c>
      <c r="AEP29" s="3">
        <v>15.01</v>
      </c>
      <c r="AEQ29" s="3">
        <v>10.36</v>
      </c>
      <c r="AER29" s="3">
        <v>2.4</v>
      </c>
      <c r="AES29" s="3">
        <v>17.260000000000002</v>
      </c>
      <c r="AET29" s="3">
        <v>18.329999999999998</v>
      </c>
      <c r="AEU29" s="3">
        <v>10.86</v>
      </c>
      <c r="AEV29" s="3">
        <v>3.37</v>
      </c>
      <c r="AEW29" s="3">
        <v>10.43</v>
      </c>
      <c r="AEX29" s="3">
        <v>8.64</v>
      </c>
      <c r="AEY29" s="3">
        <v>18.45</v>
      </c>
      <c r="AEZ29" s="3">
        <v>9.16</v>
      </c>
      <c r="AFA29" s="3">
        <v>18.11</v>
      </c>
      <c r="AFB29" s="3">
        <v>-0.69</v>
      </c>
      <c r="AFC29" s="3">
        <v>8.14</v>
      </c>
      <c r="AFD29" s="3">
        <v>14.55</v>
      </c>
      <c r="AFE29" s="3">
        <v>1.59</v>
      </c>
      <c r="AFF29" s="3">
        <v>13.54</v>
      </c>
      <c r="AFG29" s="3">
        <v>15.36</v>
      </c>
      <c r="AFH29" s="3">
        <v>12.15</v>
      </c>
      <c r="AFI29" s="3">
        <v>12.69</v>
      </c>
      <c r="AFJ29" s="3">
        <v>14.67</v>
      </c>
      <c r="AFK29" s="3">
        <v>10.96</v>
      </c>
      <c r="AFL29" s="3">
        <v>13.65</v>
      </c>
      <c r="AFM29" s="3">
        <v>13.47</v>
      </c>
      <c r="AFN29" s="3">
        <v>18.16</v>
      </c>
      <c r="AFO29" s="3">
        <v>3.89</v>
      </c>
      <c r="AFP29" s="3">
        <v>13.01</v>
      </c>
      <c r="AFQ29" s="3">
        <v>23.6</v>
      </c>
      <c r="AFR29" s="3">
        <v>19.940000000000001</v>
      </c>
      <c r="AFS29" s="3">
        <v>-5.71</v>
      </c>
      <c r="AFT29" s="3">
        <v>10.84</v>
      </c>
      <c r="AFU29" s="3">
        <v>13.72</v>
      </c>
      <c r="AFV29" s="3">
        <v>8.1999999999999993</v>
      </c>
      <c r="AFW29" s="3">
        <v>14.51</v>
      </c>
      <c r="AFX29" s="3">
        <v>10.52</v>
      </c>
      <c r="AFY29" s="3">
        <v>6.7</v>
      </c>
      <c r="AFZ29" s="3">
        <v>19.100000000000001</v>
      </c>
      <c r="AGA29" s="3">
        <v>16.559999999999999</v>
      </c>
      <c r="AGB29" s="3">
        <v>12.02</v>
      </c>
      <c r="AGC29" s="3">
        <v>10.94</v>
      </c>
      <c r="AGD29" s="3">
        <v>18.899999999999999</v>
      </c>
      <c r="AGE29" s="3">
        <v>15.43</v>
      </c>
      <c r="AGF29" s="3">
        <v>11.05</v>
      </c>
      <c r="AGG29" s="3">
        <v>12.38</v>
      </c>
      <c r="AGH29" s="3">
        <v>21.79</v>
      </c>
      <c r="AGI29" s="3">
        <v>19.41</v>
      </c>
      <c r="AGJ29" s="3">
        <v>4.28</v>
      </c>
      <c r="AGK29" s="3">
        <v>5.3</v>
      </c>
      <c r="AGL29" s="3">
        <v>6.73</v>
      </c>
      <c r="AGM29" s="3">
        <v>15.02</v>
      </c>
      <c r="AGN29" s="3">
        <v>7.09</v>
      </c>
      <c r="AGO29" s="3">
        <v>6.73</v>
      </c>
      <c r="AGP29" s="3">
        <v>11.26</v>
      </c>
      <c r="AGQ29" s="3">
        <v>-1.39</v>
      </c>
      <c r="AGR29" s="3">
        <v>16.260000000000002</v>
      </c>
      <c r="AGS29" s="3">
        <v>8.69</v>
      </c>
      <c r="AGT29" s="3">
        <v>14.77</v>
      </c>
      <c r="AGU29" s="3">
        <v>14.28</v>
      </c>
      <c r="AGV29" s="3">
        <v>9.36</v>
      </c>
      <c r="AGW29" s="3">
        <v>15.94</v>
      </c>
      <c r="AGX29" s="3">
        <v>-8.02</v>
      </c>
      <c r="AGY29" s="3">
        <v>7.69</v>
      </c>
      <c r="AGZ29" s="3">
        <v>15.05</v>
      </c>
      <c r="AHA29" s="3">
        <v>11.36</v>
      </c>
      <c r="AHB29" s="3">
        <v>14.48</v>
      </c>
      <c r="AHC29" s="3">
        <v>7.19</v>
      </c>
      <c r="AHD29" s="3">
        <v>12.04</v>
      </c>
      <c r="AHE29" s="3">
        <v>9.48</v>
      </c>
      <c r="AHF29" s="3">
        <v>6.08</v>
      </c>
      <c r="AHG29" s="3">
        <v>11.91</v>
      </c>
      <c r="AHH29" s="3">
        <v>8.3800000000000008</v>
      </c>
      <c r="AHI29" s="3">
        <v>10.48</v>
      </c>
      <c r="AHJ29" s="3">
        <v>14.24</v>
      </c>
      <c r="AHK29" s="3">
        <v>10.27</v>
      </c>
      <c r="AHL29" s="3">
        <v>15.19</v>
      </c>
      <c r="AHM29" s="3">
        <v>8.11</v>
      </c>
      <c r="AHN29" s="3">
        <v>13.57</v>
      </c>
      <c r="AHO29" s="3">
        <v>18.649999999999999</v>
      </c>
      <c r="AHP29" s="3">
        <v>7.22</v>
      </c>
      <c r="AHQ29" s="3">
        <v>14.85</v>
      </c>
      <c r="AHR29" s="3">
        <v>17.53</v>
      </c>
      <c r="AHS29" s="3">
        <v>11.88</v>
      </c>
      <c r="AHT29" s="3">
        <v>16.309999999999999</v>
      </c>
      <c r="AHU29" s="3">
        <v>5.82</v>
      </c>
      <c r="AHV29" s="3">
        <v>20.71</v>
      </c>
      <c r="AHW29" s="3">
        <v>9.91</v>
      </c>
      <c r="AHX29" s="3">
        <v>18.98</v>
      </c>
      <c r="AHY29" s="3">
        <v>21.61</v>
      </c>
      <c r="AHZ29" s="3">
        <v>11.22</v>
      </c>
      <c r="AIA29" s="3">
        <v>12.19</v>
      </c>
      <c r="AIB29" s="3">
        <v>3.94</v>
      </c>
      <c r="AIC29" s="3">
        <v>12.24</v>
      </c>
      <c r="AID29" s="3">
        <v>10.91</v>
      </c>
      <c r="AIE29" s="3">
        <v>9.26</v>
      </c>
      <c r="AIF29" s="3">
        <v>13.99</v>
      </c>
      <c r="AIG29" s="3">
        <v>24.29</v>
      </c>
      <c r="AIH29" s="3">
        <v>12.8</v>
      </c>
      <c r="AII29" s="3">
        <v>8.73</v>
      </c>
      <c r="AIJ29" s="3">
        <v>12.07</v>
      </c>
      <c r="AIK29" s="3">
        <v>11.81</v>
      </c>
      <c r="AIL29" s="3">
        <v>14.48</v>
      </c>
      <c r="AIM29" s="3">
        <v>24.82</v>
      </c>
      <c r="AIN29" s="3">
        <v>9.75</v>
      </c>
      <c r="AIO29" s="3">
        <v>11.58</v>
      </c>
      <c r="AIP29" s="3">
        <v>4.16</v>
      </c>
      <c r="AIQ29" s="3">
        <v>9.56</v>
      </c>
      <c r="AIR29" s="3">
        <v>16.989999999999998</v>
      </c>
      <c r="AIS29" s="3">
        <v>12.32</v>
      </c>
      <c r="AIT29" s="3">
        <v>7.79</v>
      </c>
      <c r="AIU29" s="3">
        <v>14.55</v>
      </c>
      <c r="AIV29" s="3">
        <v>11.94</v>
      </c>
      <c r="AIW29" s="3">
        <v>15.51</v>
      </c>
      <c r="AIX29" s="3">
        <v>11.91</v>
      </c>
      <c r="AIY29" s="3">
        <v>14.16</v>
      </c>
      <c r="AIZ29" s="3">
        <v>7.84</v>
      </c>
      <c r="AJA29" s="3">
        <v>7.06</v>
      </c>
      <c r="AJB29" s="3">
        <v>7.89</v>
      </c>
      <c r="AJC29" s="3">
        <v>4.76</v>
      </c>
      <c r="AJD29" s="3">
        <v>1.36</v>
      </c>
      <c r="AJE29" s="3">
        <v>10.78</v>
      </c>
      <c r="AJF29" s="3">
        <v>11.61</v>
      </c>
      <c r="AJG29" s="3">
        <v>13.73</v>
      </c>
      <c r="AJH29" s="3">
        <v>13.56</v>
      </c>
      <c r="AJI29" s="3">
        <v>8.4700000000000006</v>
      </c>
      <c r="AJJ29" s="3">
        <v>2.2599999999999998</v>
      </c>
      <c r="AJK29" s="3">
        <v>-10.86</v>
      </c>
      <c r="AJL29" s="3">
        <v>18.98</v>
      </c>
      <c r="AJM29" s="3">
        <v>11.17</v>
      </c>
      <c r="AJN29" s="3">
        <v>6.42</v>
      </c>
      <c r="AJO29" s="3">
        <v>7.68</v>
      </c>
      <c r="AJP29" s="3">
        <v>12.45</v>
      </c>
      <c r="AJQ29" s="3">
        <v>7.27</v>
      </c>
      <c r="AJR29" s="3">
        <v>13.5</v>
      </c>
      <c r="AJS29" s="3">
        <v>15.95</v>
      </c>
      <c r="AJT29" s="3">
        <v>14.02</v>
      </c>
      <c r="AJU29" s="3">
        <v>8.32</v>
      </c>
      <c r="AJV29" s="3">
        <v>13.63</v>
      </c>
      <c r="AJW29" s="3">
        <v>22.68</v>
      </c>
      <c r="AJX29" s="3">
        <v>18.600000000000001</v>
      </c>
      <c r="AJY29" s="3">
        <v>0.39</v>
      </c>
      <c r="AJZ29" s="3">
        <v>10.84</v>
      </c>
      <c r="AKA29" s="3">
        <v>7.95</v>
      </c>
      <c r="AKB29" s="3">
        <v>17.61</v>
      </c>
      <c r="AKC29" s="3">
        <v>13.29</v>
      </c>
      <c r="AKD29" s="3">
        <v>6.13</v>
      </c>
      <c r="AKE29" s="3">
        <v>12.66</v>
      </c>
      <c r="AKF29" s="3">
        <v>10.4</v>
      </c>
      <c r="AKG29" s="3">
        <v>11.92</v>
      </c>
      <c r="AKH29" s="3">
        <v>5.73</v>
      </c>
      <c r="AKI29" s="3">
        <v>9.32</v>
      </c>
      <c r="AKJ29" s="3">
        <v>11.12</v>
      </c>
      <c r="AKK29" s="3">
        <v>13.23</v>
      </c>
      <c r="AKL29" s="3">
        <v>16.77</v>
      </c>
      <c r="AKM29" s="3">
        <v>25.01</v>
      </c>
      <c r="AKN29" s="3">
        <v>10.15</v>
      </c>
      <c r="AKO29" s="3">
        <v>10.38</v>
      </c>
      <c r="AKP29" s="3">
        <v>9.1999999999999993</v>
      </c>
      <c r="AKQ29" s="3">
        <v>4.3499999999999996</v>
      </c>
      <c r="AKR29" s="3">
        <v>19.12</v>
      </c>
      <c r="AKS29" s="3">
        <v>8.4600000000000009</v>
      </c>
      <c r="AKT29" s="3">
        <v>15.56</v>
      </c>
      <c r="AKU29" s="3">
        <v>1.7</v>
      </c>
      <c r="AKV29" s="3">
        <v>4.4400000000000004</v>
      </c>
      <c r="AKW29" s="3">
        <v>7.57</v>
      </c>
      <c r="AKX29" s="3">
        <v>15.89</v>
      </c>
      <c r="AKY29" s="3">
        <v>8.09</v>
      </c>
      <c r="AKZ29" s="3">
        <v>4.7699999999999996</v>
      </c>
      <c r="ALA29" s="3">
        <v>9.69</v>
      </c>
      <c r="ALB29" s="3">
        <v>19.82</v>
      </c>
      <c r="ALC29" s="3">
        <v>12.25</v>
      </c>
      <c r="ALD29" s="3">
        <v>5.32</v>
      </c>
      <c r="ALE29" s="3">
        <v>6.45</v>
      </c>
      <c r="ALF29" s="3">
        <v>12.63</v>
      </c>
      <c r="ALG29" s="3" t="s">
        <v>5</v>
      </c>
      <c r="ALH29" s="3">
        <v>7.59</v>
      </c>
      <c r="ALI29" s="3">
        <v>13.09</v>
      </c>
      <c r="ALJ29" s="3">
        <v>4.8899999999999997</v>
      </c>
      <c r="ALK29" s="3" t="s">
        <v>5</v>
      </c>
      <c r="ALL29" s="3">
        <v>12.85</v>
      </c>
      <c r="ALM29" s="3">
        <v>12.71</v>
      </c>
      <c r="ALN29" s="3">
        <v>20.04</v>
      </c>
      <c r="ALO29" s="3">
        <v>12.77</v>
      </c>
      <c r="ALP29" s="3">
        <v>3.97</v>
      </c>
      <c r="ALQ29" s="3">
        <v>9.98</v>
      </c>
      <c r="ALR29" s="3">
        <v>14.93</v>
      </c>
      <c r="ALS29" s="3">
        <v>0.89</v>
      </c>
      <c r="ALT29" s="3">
        <v>12</v>
      </c>
      <c r="ALU29" s="3">
        <v>20.84</v>
      </c>
      <c r="ALV29" s="3">
        <v>11.02</v>
      </c>
      <c r="ALW29" s="3">
        <v>17.440000000000001</v>
      </c>
      <c r="ALX29" s="3">
        <v>12.41</v>
      </c>
      <c r="ALY29" s="3">
        <v>12.83</v>
      </c>
      <c r="ALZ29" s="3">
        <v>13.16</v>
      </c>
      <c r="AMA29" s="3">
        <v>10.91</v>
      </c>
      <c r="AMB29" s="3">
        <v>7.47</v>
      </c>
      <c r="AMC29" s="3">
        <v>0.67</v>
      </c>
      <c r="AMD29" s="3">
        <v>5.34</v>
      </c>
      <c r="AME29" s="3">
        <v>8.0500000000000007</v>
      </c>
      <c r="AMF29" s="3">
        <v>8.48</v>
      </c>
      <c r="AMG29" s="3">
        <v>19.28</v>
      </c>
      <c r="AMH29" s="3">
        <v>3.31</v>
      </c>
      <c r="AMI29" s="3">
        <v>10.58</v>
      </c>
      <c r="AMJ29" s="3">
        <v>16.850000000000001</v>
      </c>
      <c r="AMK29" s="3">
        <v>0.06</v>
      </c>
      <c r="AML29" s="3">
        <v>4.9000000000000004</v>
      </c>
      <c r="AMM29" s="3" t="s">
        <v>5</v>
      </c>
      <c r="AMN29" s="3">
        <v>11.19</v>
      </c>
      <c r="AMO29" s="3">
        <v>20.28</v>
      </c>
      <c r="AMP29" s="3">
        <v>12.49</v>
      </c>
      <c r="AMQ29" s="3">
        <v>-0.06</v>
      </c>
      <c r="AMR29" s="3">
        <v>2.82</v>
      </c>
      <c r="AMS29" s="3">
        <v>13.16</v>
      </c>
      <c r="AMT29" s="3">
        <v>16.41</v>
      </c>
      <c r="AMU29" s="3">
        <v>9.0399999999999991</v>
      </c>
      <c r="AMV29" s="3">
        <v>10.1</v>
      </c>
      <c r="AMW29" s="3">
        <v>4.46</v>
      </c>
      <c r="AMX29" s="3">
        <v>4.57</v>
      </c>
      <c r="AMY29" s="3">
        <v>11.9</v>
      </c>
      <c r="AMZ29" s="3">
        <v>6.44</v>
      </c>
      <c r="ANA29" s="3">
        <v>7.67</v>
      </c>
      <c r="ANB29" s="3">
        <v>18.02</v>
      </c>
      <c r="ANC29" s="3">
        <v>5.27</v>
      </c>
      <c r="AND29" s="3">
        <v>13.9</v>
      </c>
      <c r="ANE29" s="3">
        <v>14.85</v>
      </c>
      <c r="ANF29" s="3">
        <v>0.13</v>
      </c>
      <c r="ANG29" s="3">
        <v>9.23</v>
      </c>
      <c r="ANH29" s="3">
        <v>7.83</v>
      </c>
      <c r="ANI29" s="3">
        <v>9.6300000000000008</v>
      </c>
      <c r="ANJ29" s="3">
        <v>18.64</v>
      </c>
      <c r="ANK29" s="3">
        <v>21.94</v>
      </c>
      <c r="ANL29" s="3">
        <v>8.48</v>
      </c>
      <c r="ANM29" s="3">
        <v>3.02</v>
      </c>
      <c r="ANN29" s="3">
        <v>-3.95</v>
      </c>
      <c r="ANO29" s="3">
        <v>15.81</v>
      </c>
      <c r="ANP29" s="3">
        <v>7.79</v>
      </c>
      <c r="ANQ29" s="3">
        <v>12</v>
      </c>
      <c r="ANR29" s="3">
        <v>48</v>
      </c>
      <c r="ANS29" s="3" t="s">
        <v>5</v>
      </c>
      <c r="ANT29" s="3">
        <v>8.33</v>
      </c>
      <c r="ANU29" s="3">
        <v>19.86</v>
      </c>
      <c r="ANV29" s="3">
        <v>-5.54</v>
      </c>
      <c r="ANW29" s="3">
        <v>11.53</v>
      </c>
      <c r="ANX29" s="3">
        <v>1.92</v>
      </c>
      <c r="ANY29" s="3">
        <v>9.59</v>
      </c>
      <c r="ANZ29" s="3">
        <v>68.239999999999995</v>
      </c>
      <c r="AOA29" s="3">
        <v>16.53</v>
      </c>
      <c r="AOB29" s="3">
        <v>5.31</v>
      </c>
      <c r="AOC29" s="3">
        <v>15.52</v>
      </c>
      <c r="AOD29" s="3">
        <v>18.64</v>
      </c>
      <c r="AOE29" s="3">
        <v>10.53</v>
      </c>
      <c r="AOF29" s="3">
        <v>18.22</v>
      </c>
      <c r="AOG29" s="3">
        <v>7.29</v>
      </c>
      <c r="AOH29" s="3">
        <v>13.68</v>
      </c>
      <c r="AOI29" s="3">
        <v>9.6199999999999992</v>
      </c>
      <c r="AOJ29" s="3">
        <v>16.45</v>
      </c>
      <c r="AOK29" s="3">
        <v>20.46</v>
      </c>
      <c r="AOL29" s="3">
        <v>4.0999999999999996</v>
      </c>
      <c r="AOM29" s="3">
        <v>19.739999999999998</v>
      </c>
      <c r="AON29" s="3">
        <v>-0.96</v>
      </c>
      <c r="AOO29" s="3">
        <v>10.06</v>
      </c>
      <c r="AOP29" s="3">
        <v>19.82</v>
      </c>
      <c r="AOQ29" s="3">
        <v>-7.45</v>
      </c>
      <c r="AOR29" s="3">
        <v>4.8499999999999996</v>
      </c>
      <c r="AOS29" s="3">
        <v>20.83</v>
      </c>
      <c r="AOT29" s="3">
        <v>25.04</v>
      </c>
      <c r="AOU29" s="3">
        <v>1.71</v>
      </c>
      <c r="AOV29" s="3">
        <v>10.59</v>
      </c>
      <c r="AOW29" s="3">
        <v>8.6</v>
      </c>
      <c r="AOX29" s="3">
        <v>8.09</v>
      </c>
      <c r="AOY29" s="3">
        <v>9.1999999999999993</v>
      </c>
      <c r="AOZ29" s="3">
        <v>16.47</v>
      </c>
      <c r="APA29" s="3">
        <v>23.1</v>
      </c>
      <c r="APB29" s="3">
        <v>11.86</v>
      </c>
      <c r="APC29" s="3">
        <v>12.62</v>
      </c>
      <c r="APD29" s="3">
        <v>2.56</v>
      </c>
      <c r="APE29" s="3">
        <v>15.25</v>
      </c>
      <c r="APF29" s="3">
        <v>7.69</v>
      </c>
      <c r="APG29" s="3">
        <v>10.11</v>
      </c>
      <c r="APH29" s="3">
        <v>-11.38</v>
      </c>
      <c r="API29" s="3">
        <v>8.4</v>
      </c>
      <c r="APJ29" s="3">
        <v>108.24</v>
      </c>
      <c r="APK29" s="3">
        <v>7.71</v>
      </c>
      <c r="APL29" s="3">
        <v>13.31</v>
      </c>
      <c r="APM29" s="3">
        <v>16.920000000000002</v>
      </c>
      <c r="APN29" s="3">
        <v>13.83</v>
      </c>
      <c r="APO29" s="3">
        <v>18.32</v>
      </c>
      <c r="APP29" s="3">
        <v>20.85</v>
      </c>
      <c r="APQ29" s="3">
        <v>7.51</v>
      </c>
      <c r="APR29" s="3">
        <v>8.44</v>
      </c>
      <c r="APS29" s="3">
        <v>10.46</v>
      </c>
      <c r="APT29" s="3">
        <v>13.39</v>
      </c>
      <c r="APU29" s="3">
        <v>-0.24</v>
      </c>
      <c r="APV29" s="3">
        <v>3.77</v>
      </c>
      <c r="APW29" s="3">
        <v>2.42</v>
      </c>
      <c r="APX29" s="3">
        <v>3.81</v>
      </c>
      <c r="APY29" s="3">
        <v>9.6300000000000008</v>
      </c>
      <c r="APZ29" s="3">
        <v>15.22</v>
      </c>
      <c r="AQA29" s="3">
        <v>10.55</v>
      </c>
      <c r="AQB29" s="3">
        <v>24.35</v>
      </c>
      <c r="AQC29" s="3">
        <v>15.95</v>
      </c>
      <c r="AQD29" s="3">
        <v>12.38</v>
      </c>
      <c r="AQE29" s="3">
        <v>13.35</v>
      </c>
      <c r="AQF29" s="3">
        <v>10.07</v>
      </c>
      <c r="AQG29" s="3">
        <v>8.9</v>
      </c>
      <c r="AQH29" s="3">
        <v>9.5</v>
      </c>
      <c r="AQI29" s="3">
        <v>16.38</v>
      </c>
      <c r="AQJ29" s="3">
        <v>10.81</v>
      </c>
      <c r="AQK29" s="3">
        <v>18.54</v>
      </c>
      <c r="AQL29" s="3">
        <v>8.8000000000000007</v>
      </c>
      <c r="AQM29" s="3">
        <v>6.65</v>
      </c>
      <c r="AQN29" s="3">
        <v>29.89</v>
      </c>
      <c r="AQO29" s="3">
        <v>10.19</v>
      </c>
      <c r="AQP29" s="3">
        <v>10.1</v>
      </c>
      <c r="AQQ29" s="3">
        <v>15.32</v>
      </c>
      <c r="AQR29" s="3">
        <v>24.7</v>
      </c>
      <c r="AQS29" s="3">
        <v>0.13</v>
      </c>
      <c r="AQT29" s="3">
        <v>10.28</v>
      </c>
      <c r="AQU29" s="3">
        <v>23.41</v>
      </c>
      <c r="AQV29" s="3">
        <v>11.65</v>
      </c>
      <c r="AQW29" s="3">
        <v>-28.8</v>
      </c>
      <c r="AQX29" s="3">
        <v>14.13</v>
      </c>
      <c r="AQY29" s="3">
        <v>23.87</v>
      </c>
      <c r="AQZ29" s="3">
        <v>-4.4000000000000004</v>
      </c>
      <c r="ARA29" s="3">
        <v>13.18</v>
      </c>
      <c r="ARB29" s="3">
        <v>8.42</v>
      </c>
      <c r="ARC29" s="3">
        <v>9.9700000000000006</v>
      </c>
      <c r="ARD29" s="3">
        <v>13.28</v>
      </c>
      <c r="ARE29" s="3">
        <v>20.190000000000001</v>
      </c>
      <c r="ARF29" s="3">
        <v>11.82</v>
      </c>
      <c r="ARG29" s="3">
        <v>11.66</v>
      </c>
      <c r="ARH29" s="3">
        <v>1.98</v>
      </c>
      <c r="ARI29" s="3">
        <v>9.44</v>
      </c>
      <c r="ARJ29" s="3">
        <v>12.55</v>
      </c>
      <c r="ARK29" s="3">
        <v>11.74</v>
      </c>
      <c r="ARL29" s="3">
        <v>12.63</v>
      </c>
      <c r="ARM29" s="3">
        <v>14.58</v>
      </c>
      <c r="ARN29" s="3">
        <v>7.79</v>
      </c>
      <c r="ARO29" s="3">
        <v>12.15</v>
      </c>
      <c r="ARP29" s="3">
        <v>8.49</v>
      </c>
      <c r="ARQ29" s="3">
        <v>16.420000000000002</v>
      </c>
      <c r="ARR29" s="3">
        <v>27.04</v>
      </c>
      <c r="ARS29" s="3">
        <v>15.07</v>
      </c>
      <c r="ART29" s="3">
        <v>12.85</v>
      </c>
      <c r="ARU29" s="3">
        <v>19.54</v>
      </c>
      <c r="ARV29" s="3">
        <v>24.45</v>
      </c>
      <c r="ARW29" s="3">
        <v>1.41</v>
      </c>
      <c r="ARX29" s="3">
        <v>19.77</v>
      </c>
      <c r="ARY29" s="3">
        <v>1.76</v>
      </c>
      <c r="ARZ29" s="3">
        <v>16.22</v>
      </c>
      <c r="ASA29" s="3">
        <v>7.42</v>
      </c>
      <c r="ASB29" s="3">
        <v>5.91</v>
      </c>
      <c r="ASC29" s="3">
        <v>2.73</v>
      </c>
      <c r="ASD29" s="3">
        <v>10.42</v>
      </c>
      <c r="ASE29" s="3" t="s">
        <v>5</v>
      </c>
      <c r="ASF29" s="3">
        <v>-84.95</v>
      </c>
      <c r="ASG29" s="3">
        <v>10.02</v>
      </c>
      <c r="ASH29" s="3">
        <v>-11.92</v>
      </c>
      <c r="ASI29" s="3">
        <v>6.92</v>
      </c>
      <c r="ASJ29" s="3">
        <v>-8.64</v>
      </c>
      <c r="ASK29" s="3">
        <v>-75.98</v>
      </c>
      <c r="ASL29" s="3">
        <v>10.82</v>
      </c>
      <c r="ASM29" s="3">
        <v>19.25</v>
      </c>
      <c r="ASN29" s="3">
        <v>2.09</v>
      </c>
      <c r="ASO29" s="3">
        <v>12.59</v>
      </c>
      <c r="ASP29" s="3">
        <v>-6.4</v>
      </c>
      <c r="ASQ29" s="3" t="s">
        <v>5</v>
      </c>
      <c r="ASR29" s="3">
        <v>17.97</v>
      </c>
      <c r="ASS29" s="3" t="s">
        <v>5</v>
      </c>
      <c r="AST29" s="3">
        <v>17.07</v>
      </c>
      <c r="ASU29" s="3">
        <v>7.91</v>
      </c>
      <c r="ASV29" s="3">
        <v>3.72</v>
      </c>
      <c r="ASW29" s="3">
        <v>10.23</v>
      </c>
      <c r="ASX29" s="3">
        <v>10.72</v>
      </c>
      <c r="ASY29" s="3">
        <v>13.47</v>
      </c>
      <c r="ASZ29" s="3">
        <v>1.78</v>
      </c>
      <c r="ATA29" s="3">
        <v>0.67</v>
      </c>
      <c r="ATB29" s="3">
        <v>-1.48</v>
      </c>
      <c r="ATC29" s="3">
        <v>16.079999999999998</v>
      </c>
      <c r="ATD29" s="3">
        <v>14.56</v>
      </c>
      <c r="ATE29" s="3">
        <v>13.46</v>
      </c>
      <c r="ATF29" s="3">
        <v>6.26</v>
      </c>
      <c r="ATG29" s="3">
        <v>9.34</v>
      </c>
      <c r="ATH29" s="3">
        <v>10</v>
      </c>
      <c r="ATI29" s="3">
        <v>17.02</v>
      </c>
      <c r="ATJ29" s="3">
        <v>20.350000000000001</v>
      </c>
      <c r="ATK29" s="3">
        <v>-46.39</v>
      </c>
      <c r="ATL29" s="3">
        <v>3.37</v>
      </c>
      <c r="ATM29" s="3">
        <v>11.98</v>
      </c>
      <c r="ATN29" s="3">
        <v>19.690000000000001</v>
      </c>
      <c r="ATO29" s="3">
        <v>12.78</v>
      </c>
      <c r="ATP29" s="3">
        <v>6.26</v>
      </c>
      <c r="ATQ29" s="3">
        <v>16.86</v>
      </c>
      <c r="ATR29" s="3">
        <v>12.39</v>
      </c>
      <c r="ATS29" s="3">
        <v>9.4</v>
      </c>
      <c r="ATT29" s="3">
        <v>10.48</v>
      </c>
      <c r="ATU29" s="3">
        <v>0.98</v>
      </c>
      <c r="ATV29" s="3">
        <v>11.89</v>
      </c>
      <c r="ATW29" s="3">
        <v>3.07</v>
      </c>
      <c r="ATX29" s="3">
        <v>9.2100000000000009</v>
      </c>
      <c r="ATY29" s="3">
        <v>8.09</v>
      </c>
      <c r="ATZ29" s="3">
        <v>11.35</v>
      </c>
      <c r="AUA29" s="3">
        <v>17.940000000000001</v>
      </c>
      <c r="AUB29" s="3">
        <v>17.52</v>
      </c>
      <c r="AUC29" s="3">
        <v>0.8</v>
      </c>
      <c r="AUD29" s="3">
        <v>10.31</v>
      </c>
      <c r="AUE29" s="3">
        <v>18.41</v>
      </c>
      <c r="AUF29" s="3">
        <v>9.48</v>
      </c>
      <c r="AUG29" s="3">
        <v>8.8699999999999992</v>
      </c>
      <c r="AUH29" s="3">
        <v>10.14</v>
      </c>
      <c r="AUI29" s="3">
        <v>23.38</v>
      </c>
      <c r="AUJ29" s="3">
        <v>19.940000000000001</v>
      </c>
      <c r="AUK29" s="3">
        <v>19.71</v>
      </c>
      <c r="AUL29" s="3">
        <v>-50.18</v>
      </c>
      <c r="AUM29" s="3" t="s">
        <v>5</v>
      </c>
      <c r="AUN29" s="3">
        <v>14.76</v>
      </c>
      <c r="AUO29" s="3">
        <v>9.76</v>
      </c>
      <c r="AUP29" s="3">
        <v>10.220000000000001</v>
      </c>
      <c r="AUQ29" s="3">
        <v>5.45</v>
      </c>
      <c r="AUR29" s="3">
        <v>15.14</v>
      </c>
      <c r="AUS29" s="3">
        <v>16.93</v>
      </c>
      <c r="AUT29" s="3">
        <v>5.95</v>
      </c>
      <c r="AUU29" s="3">
        <v>15.21</v>
      </c>
      <c r="AUV29" s="3">
        <v>2.11</v>
      </c>
      <c r="AUW29" s="3" t="s">
        <v>5</v>
      </c>
      <c r="AUX29" s="3">
        <v>8.93</v>
      </c>
      <c r="AUY29" s="3">
        <v>-12.76</v>
      </c>
      <c r="AUZ29" s="3">
        <v>13</v>
      </c>
      <c r="AVA29" s="3">
        <v>13.47</v>
      </c>
      <c r="AVB29" s="3">
        <v>13.39</v>
      </c>
      <c r="AVC29" s="3">
        <v>12.23</v>
      </c>
      <c r="AVD29" s="3">
        <v>24.85</v>
      </c>
      <c r="AVE29" s="3">
        <v>1.63</v>
      </c>
      <c r="AVF29" s="3">
        <v>9.4600000000000009</v>
      </c>
      <c r="AVG29" s="3">
        <v>0.25</v>
      </c>
      <c r="AVH29" s="3">
        <v>8.27</v>
      </c>
      <c r="AVI29" s="3">
        <v>14.55</v>
      </c>
      <c r="AVJ29" s="3">
        <v>5.04</v>
      </c>
      <c r="AVK29" s="3">
        <v>22.29</v>
      </c>
      <c r="AVL29" s="3">
        <v>16.23</v>
      </c>
      <c r="AVM29" s="3">
        <v>9.34</v>
      </c>
      <c r="AVN29" s="3">
        <v>13.07</v>
      </c>
      <c r="AVO29" s="3">
        <v>6.09</v>
      </c>
      <c r="AVP29" s="3">
        <v>18.010000000000002</v>
      </c>
      <c r="AVQ29" s="3">
        <v>2.09</v>
      </c>
      <c r="AVR29" s="3">
        <v>10.47</v>
      </c>
      <c r="AVS29" s="3">
        <v>-1.02</v>
      </c>
      <c r="AVT29" s="3">
        <v>9.65</v>
      </c>
      <c r="AVU29" s="3">
        <v>7.96</v>
      </c>
      <c r="AVV29" s="3">
        <v>10.33</v>
      </c>
      <c r="AVW29" s="3">
        <v>24.65</v>
      </c>
      <c r="AVX29" s="3">
        <v>12.3</v>
      </c>
      <c r="AVY29" s="3">
        <v>9.4499999999999993</v>
      </c>
      <c r="AVZ29" s="3">
        <v>11.21</v>
      </c>
      <c r="AWA29" s="3">
        <v>9.5</v>
      </c>
      <c r="AWB29" s="3">
        <v>12.35</v>
      </c>
      <c r="AWC29" s="3">
        <v>2</v>
      </c>
      <c r="AWD29" s="3">
        <v>18.8</v>
      </c>
      <c r="AWE29" s="3">
        <v>14.4</v>
      </c>
      <c r="AWF29" s="3">
        <v>8.42</v>
      </c>
      <c r="AWG29" s="3">
        <v>11.66</v>
      </c>
      <c r="AWH29" s="3">
        <v>18.920000000000002</v>
      </c>
      <c r="AWI29" s="3">
        <v>14.2</v>
      </c>
      <c r="AWJ29" s="3">
        <v>19.52</v>
      </c>
      <c r="AWK29" s="3">
        <v>11.57</v>
      </c>
      <c r="AWL29" s="3">
        <v>19.760000000000002</v>
      </c>
      <c r="AWM29" s="3">
        <v>8.32</v>
      </c>
      <c r="AWN29" s="3">
        <v>13.12</v>
      </c>
      <c r="AWO29" s="3">
        <v>16.36</v>
      </c>
      <c r="AWP29" s="3">
        <v>13.01</v>
      </c>
      <c r="AWQ29" s="3">
        <v>15.28</v>
      </c>
      <c r="AWR29" s="3">
        <v>-12.21</v>
      </c>
      <c r="AWS29" s="3">
        <v>12.13</v>
      </c>
      <c r="AWT29" s="3" t="s">
        <v>5</v>
      </c>
      <c r="AWU29" s="3">
        <v>10.92</v>
      </c>
      <c r="AWV29" s="3">
        <v>13.43</v>
      </c>
      <c r="AWW29" s="3">
        <v>6.58</v>
      </c>
      <c r="AWX29" s="3">
        <v>2.16</v>
      </c>
      <c r="AWY29" s="3">
        <v>16.059999999999999</v>
      </c>
      <c r="AWZ29" s="3">
        <v>11.09</v>
      </c>
      <c r="AXA29" s="3">
        <v>26.84</v>
      </c>
      <c r="AXB29" s="3">
        <v>7.13</v>
      </c>
      <c r="AXC29" s="3">
        <v>17.03</v>
      </c>
      <c r="AXD29" s="3">
        <v>1.48</v>
      </c>
      <c r="AXE29" s="3">
        <v>16.62</v>
      </c>
      <c r="AXF29" s="3">
        <v>2.86</v>
      </c>
      <c r="AXG29" s="3">
        <v>14.74</v>
      </c>
      <c r="AXH29" s="3" t="s">
        <v>5</v>
      </c>
      <c r="AXI29" s="3">
        <v>10.16</v>
      </c>
      <c r="AXJ29" s="3">
        <v>17.71</v>
      </c>
      <c r="AXK29" s="3">
        <v>13.1</v>
      </c>
      <c r="AXL29" s="3">
        <v>20.7</v>
      </c>
      <c r="AXM29" s="3">
        <v>13.23</v>
      </c>
      <c r="AXN29" s="3">
        <v>-0.52</v>
      </c>
      <c r="AXO29" s="3">
        <v>8.75</v>
      </c>
      <c r="AXP29" s="3">
        <v>2.57</v>
      </c>
      <c r="AXQ29" s="3">
        <v>12.54</v>
      </c>
      <c r="AXR29" s="3">
        <v>15.92</v>
      </c>
      <c r="AXS29" s="3">
        <v>-0.11</v>
      </c>
      <c r="AXT29" s="3">
        <v>13.51</v>
      </c>
      <c r="AXU29" s="3">
        <v>14.27</v>
      </c>
      <c r="AXV29" s="3">
        <v>4.25</v>
      </c>
      <c r="AXW29" s="3">
        <v>13.9</v>
      </c>
      <c r="AXX29" s="3">
        <v>19.95</v>
      </c>
      <c r="AXY29" s="3">
        <v>9.49</v>
      </c>
      <c r="AXZ29" s="3">
        <v>18.16</v>
      </c>
      <c r="AYA29" s="3">
        <v>23.55</v>
      </c>
      <c r="AYB29" s="3">
        <v>14.11</v>
      </c>
      <c r="AYC29" s="3">
        <v>5.1100000000000003</v>
      </c>
      <c r="AYD29" s="3">
        <v>6.34</v>
      </c>
      <c r="AYE29" s="3">
        <v>19.420000000000002</v>
      </c>
      <c r="AYF29" s="3">
        <v>11.63</v>
      </c>
      <c r="AYG29" s="3">
        <v>9.7799999999999994</v>
      </c>
      <c r="AYH29" s="3">
        <v>9.84</v>
      </c>
      <c r="AYI29" s="3">
        <v>18.600000000000001</v>
      </c>
      <c r="AYJ29" s="3">
        <v>13.61</v>
      </c>
      <c r="AYK29" s="3">
        <v>9.9499999999999993</v>
      </c>
      <c r="AYL29" s="3">
        <v>13.02</v>
      </c>
      <c r="AYM29" s="3">
        <v>6.77</v>
      </c>
      <c r="AYN29" s="3">
        <v>12.61</v>
      </c>
      <c r="AYO29" s="3">
        <v>11.24</v>
      </c>
      <c r="AYP29" s="3">
        <v>11.6</v>
      </c>
      <c r="AYQ29" s="3">
        <v>-11.78</v>
      </c>
      <c r="AYR29" s="3">
        <v>16.2</v>
      </c>
      <c r="AYS29" s="3">
        <v>12.6</v>
      </c>
      <c r="AYT29" s="3">
        <v>17.91</v>
      </c>
      <c r="AYU29" s="3">
        <v>12.81</v>
      </c>
      <c r="AYV29" s="3">
        <v>34.83</v>
      </c>
      <c r="AYW29" s="3">
        <v>9.35</v>
      </c>
      <c r="AYX29" s="3">
        <v>15.15</v>
      </c>
      <c r="AYY29" s="3">
        <v>2.93</v>
      </c>
      <c r="AYZ29" s="3">
        <v>3.29</v>
      </c>
      <c r="AZA29" s="3">
        <v>14.12</v>
      </c>
      <c r="AZB29" s="3">
        <v>9.27</v>
      </c>
      <c r="AZC29" s="3">
        <v>4.33</v>
      </c>
      <c r="AZD29" s="3">
        <v>3.04</v>
      </c>
      <c r="AZE29" s="3">
        <v>13.3</v>
      </c>
      <c r="AZF29" s="3">
        <v>13.42</v>
      </c>
      <c r="AZG29" s="3">
        <v>0.91</v>
      </c>
      <c r="AZH29" s="3">
        <v>10.14</v>
      </c>
      <c r="AZI29" s="3">
        <v>6.83</v>
      </c>
      <c r="AZJ29" s="3">
        <v>13.27</v>
      </c>
      <c r="AZK29" s="3">
        <v>14.28</v>
      </c>
      <c r="AZL29" s="3">
        <v>6.63</v>
      </c>
      <c r="AZM29" s="3">
        <v>11.54</v>
      </c>
      <c r="AZN29" s="3">
        <v>19.27</v>
      </c>
      <c r="AZO29" s="3" t="s">
        <v>5</v>
      </c>
      <c r="AZP29" s="3">
        <v>12.68</v>
      </c>
      <c r="AZQ29" s="3">
        <v>25.7</v>
      </c>
      <c r="AZR29" s="3">
        <v>13.56</v>
      </c>
      <c r="AZS29" s="3">
        <v>-2.72</v>
      </c>
      <c r="AZT29" s="3">
        <v>6.58</v>
      </c>
      <c r="AZU29" s="3">
        <v>17.010000000000002</v>
      </c>
      <c r="AZV29" s="3">
        <v>10.98</v>
      </c>
      <c r="AZW29" s="3">
        <v>9.94</v>
      </c>
      <c r="AZX29" s="3">
        <v>12.64</v>
      </c>
      <c r="AZY29" s="3">
        <v>-114.29</v>
      </c>
      <c r="AZZ29" s="3">
        <v>15.75</v>
      </c>
      <c r="BAA29" s="3">
        <v>13.75</v>
      </c>
      <c r="BAB29" s="3">
        <v>8.56</v>
      </c>
      <c r="BAC29" s="3">
        <v>7.5</v>
      </c>
      <c r="BAD29" s="3">
        <v>10.51</v>
      </c>
      <c r="BAE29" s="3">
        <v>12.97</v>
      </c>
      <c r="BAF29" s="3">
        <v>8.57</v>
      </c>
      <c r="BAG29" s="3">
        <v>13.84</v>
      </c>
      <c r="BAH29" s="3">
        <v>5.73</v>
      </c>
      <c r="BAI29" s="3">
        <v>4.3899999999999997</v>
      </c>
      <c r="BAJ29" s="3">
        <v>-5.41</v>
      </c>
      <c r="BAK29" s="3">
        <v>2.79</v>
      </c>
      <c r="BAL29" s="3">
        <v>3.73</v>
      </c>
      <c r="BAM29" s="3">
        <v>5.81</v>
      </c>
      <c r="BAN29" s="3">
        <v>13.18</v>
      </c>
      <c r="BAO29" s="3">
        <v>10.44</v>
      </c>
      <c r="BAP29" s="3">
        <v>11.59</v>
      </c>
      <c r="BAQ29" s="3">
        <v>5</v>
      </c>
      <c r="BAR29" s="3">
        <v>23.91</v>
      </c>
      <c r="BAS29" s="3">
        <v>2.62</v>
      </c>
      <c r="BAT29" s="3">
        <v>11.97</v>
      </c>
      <c r="BAU29" s="3">
        <v>8.7200000000000006</v>
      </c>
      <c r="BAV29" s="3">
        <v>15.02</v>
      </c>
      <c r="BAW29" s="3">
        <v>9.75</v>
      </c>
      <c r="BAX29" s="3">
        <v>16.89</v>
      </c>
      <c r="BAY29" s="3">
        <v>9.89</v>
      </c>
      <c r="BAZ29" s="3">
        <v>-1.29</v>
      </c>
      <c r="BBA29" s="3">
        <v>15.03</v>
      </c>
      <c r="BBB29" s="3">
        <v>19.190000000000001</v>
      </c>
      <c r="BBC29" s="3">
        <v>5.6</v>
      </c>
      <c r="BBD29" s="3">
        <v>19.3</v>
      </c>
      <c r="BBE29" s="3">
        <v>21.66</v>
      </c>
      <c r="BBF29" s="3">
        <v>12.61</v>
      </c>
      <c r="BBG29" s="3">
        <v>15.12</v>
      </c>
      <c r="BBH29" s="3">
        <v>-1.84</v>
      </c>
      <c r="BBI29" s="3">
        <v>10.050000000000001</v>
      </c>
      <c r="BBJ29" s="3">
        <v>0.32</v>
      </c>
      <c r="BBK29" s="3">
        <v>8.3800000000000008</v>
      </c>
      <c r="BBL29" s="3">
        <v>21.02</v>
      </c>
      <c r="BBM29" s="3">
        <v>16.34</v>
      </c>
      <c r="BBN29" s="3">
        <v>0.55000000000000004</v>
      </c>
      <c r="BBO29" s="3">
        <v>10.51</v>
      </c>
      <c r="BBP29" s="3">
        <v>21.11</v>
      </c>
      <c r="BBQ29" s="3">
        <v>13.24</v>
      </c>
      <c r="BBR29" s="3">
        <v>12.87</v>
      </c>
      <c r="BBS29" s="3">
        <v>14.36</v>
      </c>
      <c r="BBT29" s="3">
        <v>24.7</v>
      </c>
      <c r="BBU29" s="3">
        <v>14.27</v>
      </c>
      <c r="BBV29" s="3">
        <v>18.53</v>
      </c>
      <c r="BBW29" s="3">
        <v>7.22</v>
      </c>
      <c r="BBX29" s="3">
        <v>3.29</v>
      </c>
      <c r="BBY29" s="3">
        <v>19.920000000000002</v>
      </c>
      <c r="BBZ29" s="3">
        <v>-17.05</v>
      </c>
      <c r="BCA29" s="3">
        <v>7.47</v>
      </c>
      <c r="BCB29" s="3">
        <v>16.55</v>
      </c>
      <c r="BCC29" s="3">
        <v>0.59</v>
      </c>
      <c r="BCD29" s="3">
        <v>21</v>
      </c>
      <c r="BCE29" s="3">
        <v>10.66</v>
      </c>
      <c r="BCF29" s="3">
        <v>21.5</v>
      </c>
      <c r="BCG29" s="3">
        <v>1.0900000000000001</v>
      </c>
      <c r="BCH29" s="3">
        <v>10.93</v>
      </c>
      <c r="BCI29" s="3">
        <v>7.15</v>
      </c>
      <c r="BCJ29" s="3">
        <v>19.36</v>
      </c>
      <c r="BCK29" s="3">
        <v>23.73</v>
      </c>
      <c r="BCL29" s="3">
        <v>13</v>
      </c>
      <c r="BCM29" s="3">
        <v>21.98</v>
      </c>
      <c r="BCN29" s="3">
        <v>20.57</v>
      </c>
      <c r="BCO29" s="3">
        <v>12.65</v>
      </c>
      <c r="BCP29" s="3">
        <v>17.809999999999999</v>
      </c>
      <c r="BCQ29" s="3">
        <v>30.47</v>
      </c>
      <c r="BCR29" s="3">
        <v>12.31</v>
      </c>
      <c r="BCS29" s="3">
        <v>11.46</v>
      </c>
      <c r="BCT29" s="3">
        <v>19.68</v>
      </c>
      <c r="BCU29" s="3">
        <v>10.36</v>
      </c>
      <c r="BCV29" s="3">
        <v>11.82</v>
      </c>
      <c r="BCW29" s="3">
        <v>13.45</v>
      </c>
      <c r="BCX29" s="3">
        <v>18.78</v>
      </c>
      <c r="BCY29" s="3">
        <v>4.5</v>
      </c>
      <c r="BCZ29" s="3">
        <v>17.399999999999999</v>
      </c>
      <c r="BDA29" s="3">
        <v>12.3</v>
      </c>
      <c r="BDB29" s="3">
        <v>18.850000000000001</v>
      </c>
      <c r="BDC29" s="3">
        <v>14.84</v>
      </c>
      <c r="BDD29" s="3">
        <v>11.72</v>
      </c>
      <c r="BDE29" s="3">
        <v>13.1</v>
      </c>
      <c r="BDF29" s="3">
        <v>5.43</v>
      </c>
      <c r="BDG29" s="3">
        <v>17.420000000000002</v>
      </c>
      <c r="BDH29" s="3">
        <v>10.08</v>
      </c>
      <c r="BDI29" s="3">
        <v>15.14</v>
      </c>
      <c r="BDJ29" s="3">
        <v>6.41</v>
      </c>
      <c r="BDK29" s="3">
        <v>16.11</v>
      </c>
      <c r="BDL29" s="3">
        <v>12.79</v>
      </c>
      <c r="BDM29" s="3">
        <v>11.91</v>
      </c>
      <c r="BDN29" s="3">
        <v>12.49</v>
      </c>
      <c r="BDO29" s="3">
        <v>10.11</v>
      </c>
      <c r="BDP29" s="3">
        <v>17.78</v>
      </c>
      <c r="BDQ29" s="3">
        <v>8.09</v>
      </c>
      <c r="BDR29" s="3">
        <v>32.53</v>
      </c>
      <c r="BDS29" s="3">
        <v>14.03</v>
      </c>
      <c r="BDT29" s="3">
        <v>0.55000000000000004</v>
      </c>
      <c r="BDU29" s="3">
        <v>28.34</v>
      </c>
      <c r="BDV29" s="3">
        <v>22.86</v>
      </c>
      <c r="BDW29" s="3">
        <v>26.09</v>
      </c>
      <c r="BDX29" s="3">
        <v>11.96</v>
      </c>
      <c r="BDY29" s="3">
        <v>31.39</v>
      </c>
      <c r="BDZ29" s="3">
        <v>12.47</v>
      </c>
      <c r="BEA29" s="3">
        <v>13.03</v>
      </c>
      <c r="BEB29" s="3">
        <v>7.86</v>
      </c>
      <c r="BEC29" s="3">
        <v>8.52</v>
      </c>
      <c r="BED29" s="3">
        <v>17.7</v>
      </c>
      <c r="BEE29" s="3">
        <v>11.97</v>
      </c>
      <c r="BEF29" s="3">
        <v>19.510000000000002</v>
      </c>
      <c r="BEG29" s="3">
        <v>11.33</v>
      </c>
      <c r="BEH29" s="3">
        <v>9.0399999999999991</v>
      </c>
      <c r="BEI29" s="3">
        <v>7.03</v>
      </c>
      <c r="BEJ29" s="3">
        <v>8.6</v>
      </c>
      <c r="BEK29" s="3">
        <v>15.27</v>
      </c>
      <c r="BEL29" s="3">
        <v>12.51</v>
      </c>
      <c r="BEM29" s="3">
        <v>11.46</v>
      </c>
      <c r="BEN29" s="3">
        <v>13.93</v>
      </c>
      <c r="BEO29" s="3">
        <v>11.55</v>
      </c>
      <c r="BEP29" s="3">
        <v>12.03</v>
      </c>
      <c r="BEQ29" s="3">
        <v>21.55</v>
      </c>
      <c r="BER29" s="3">
        <v>14.75</v>
      </c>
      <c r="BES29" s="3">
        <v>17.8</v>
      </c>
      <c r="BET29" s="3">
        <v>21.82</v>
      </c>
      <c r="BEU29" s="3">
        <v>4.7699999999999996</v>
      </c>
      <c r="BEV29" s="3">
        <v>29.88</v>
      </c>
      <c r="BEW29" s="3">
        <v>20.72</v>
      </c>
      <c r="BEX29" s="3">
        <v>16.350000000000001</v>
      </c>
      <c r="BEY29" s="3">
        <v>20.04</v>
      </c>
      <c r="BEZ29" s="3">
        <v>3.43</v>
      </c>
      <c r="BFA29" s="3">
        <v>13.92</v>
      </c>
      <c r="BFB29" s="3">
        <v>10.28</v>
      </c>
      <c r="BFC29" s="3">
        <v>9.91</v>
      </c>
      <c r="BFD29" s="3">
        <v>24.28</v>
      </c>
      <c r="BFE29" s="3">
        <v>11.94</v>
      </c>
      <c r="BFF29" s="3">
        <v>12.59</v>
      </c>
      <c r="BFG29" s="3">
        <v>13.79</v>
      </c>
      <c r="BFH29" s="3">
        <v>7.89</v>
      </c>
      <c r="BFI29" s="3">
        <v>10.76</v>
      </c>
      <c r="BFJ29" s="3">
        <v>12.69</v>
      </c>
      <c r="BFK29" s="3">
        <v>11.82</v>
      </c>
      <c r="BFL29" s="3">
        <v>4.96</v>
      </c>
      <c r="BFM29" s="3">
        <v>16.36</v>
      </c>
      <c r="BFN29" s="3">
        <v>7.06</v>
      </c>
      <c r="BFO29" s="3">
        <v>24.94</v>
      </c>
      <c r="BFP29" s="3">
        <v>19.53</v>
      </c>
      <c r="BFQ29" s="3">
        <v>19.239999999999998</v>
      </c>
      <c r="BFR29" s="3">
        <v>5.81</v>
      </c>
      <c r="BFS29" s="3">
        <v>22.26</v>
      </c>
      <c r="BFT29" s="3">
        <v>7.53</v>
      </c>
      <c r="BFU29" s="3">
        <v>14.31</v>
      </c>
      <c r="BFV29" s="3">
        <v>-10.25</v>
      </c>
      <c r="BFW29" s="3">
        <v>1.49</v>
      </c>
      <c r="BFX29" s="3">
        <v>11.93</v>
      </c>
      <c r="BFY29" s="3">
        <v>8.6199999999999992</v>
      </c>
      <c r="BFZ29" s="3">
        <v>10.65</v>
      </c>
      <c r="BGA29" s="3">
        <v>14.15</v>
      </c>
      <c r="BGB29" s="3">
        <v>16.100000000000001</v>
      </c>
      <c r="BGC29" s="3">
        <v>-38.94</v>
      </c>
      <c r="BGD29" s="3">
        <v>10.81</v>
      </c>
      <c r="BGE29" s="3">
        <v>9.3699999999999992</v>
      </c>
      <c r="BGF29" s="3">
        <v>13.73</v>
      </c>
      <c r="BGG29" s="3">
        <v>19.239999999999998</v>
      </c>
      <c r="BGH29" s="3">
        <v>9.7200000000000006</v>
      </c>
      <c r="BGI29" s="3">
        <v>-7.73</v>
      </c>
      <c r="BGJ29" s="3">
        <v>3.49</v>
      </c>
      <c r="BGK29" s="3">
        <v>16.29</v>
      </c>
      <c r="BGL29" s="3">
        <v>12.2</v>
      </c>
      <c r="BGM29" s="3">
        <v>13.97</v>
      </c>
      <c r="BGN29" s="3">
        <v>12.68</v>
      </c>
      <c r="BGO29" s="3">
        <v>12.28</v>
      </c>
      <c r="BGP29" s="3">
        <v>10.96</v>
      </c>
      <c r="BGQ29" s="3">
        <v>8.9499999999999993</v>
      </c>
      <c r="BGR29" s="3">
        <v>21.64</v>
      </c>
      <c r="BGS29" s="3">
        <v>22.35</v>
      </c>
      <c r="BGT29" s="3">
        <v>3.37</v>
      </c>
      <c r="BGU29" s="3">
        <v>7.22</v>
      </c>
      <c r="BGV29" s="3">
        <v>12.65</v>
      </c>
      <c r="BGW29" s="3">
        <v>12.18</v>
      </c>
      <c r="BGX29" s="3">
        <v>3.42</v>
      </c>
      <c r="BGY29" s="3">
        <v>24.54</v>
      </c>
      <c r="BGZ29" s="3">
        <v>10</v>
      </c>
      <c r="BHA29" s="3">
        <v>27.99</v>
      </c>
      <c r="BHB29" s="3">
        <v>14.61</v>
      </c>
      <c r="BHC29" s="3">
        <v>25.1</v>
      </c>
      <c r="BHD29" s="3">
        <v>17.600000000000001</v>
      </c>
      <c r="BHE29" s="3">
        <v>11.54</v>
      </c>
      <c r="BHF29" s="3">
        <v>14.08</v>
      </c>
      <c r="BHG29" s="3">
        <v>9.5299999999999994</v>
      </c>
      <c r="BHH29" s="3">
        <v>7.84</v>
      </c>
      <c r="BHI29" s="3">
        <v>19.260000000000002</v>
      </c>
      <c r="BHJ29" s="3">
        <v>-0.85</v>
      </c>
      <c r="BHK29" s="3">
        <v>13.38</v>
      </c>
      <c r="BHL29" s="3">
        <v>11.84</v>
      </c>
      <c r="BHM29" s="3">
        <v>11.76</v>
      </c>
      <c r="BHN29" s="3">
        <v>12.7</v>
      </c>
      <c r="BHO29" s="3">
        <v>9.82</v>
      </c>
      <c r="BHP29" s="3">
        <v>5.43</v>
      </c>
      <c r="BHQ29" s="3">
        <v>9.0500000000000007</v>
      </c>
      <c r="BHR29" s="3">
        <v>11.94</v>
      </c>
      <c r="BHS29" s="3">
        <v>14.07</v>
      </c>
      <c r="BHT29" s="3">
        <v>12.23</v>
      </c>
      <c r="BHU29" s="3">
        <v>6.14</v>
      </c>
      <c r="BHV29" s="3">
        <v>10.130000000000001</v>
      </c>
      <c r="BHW29" s="3">
        <v>18.739999999999998</v>
      </c>
      <c r="BHX29" s="3">
        <v>11.21</v>
      </c>
      <c r="BHY29" s="3">
        <v>3.73</v>
      </c>
      <c r="BHZ29" s="3">
        <v>20.170000000000002</v>
      </c>
      <c r="BIA29" s="3">
        <v>11.99</v>
      </c>
      <c r="BIB29" s="3">
        <v>14.05</v>
      </c>
      <c r="BIC29" s="3">
        <v>1.64</v>
      </c>
      <c r="BID29" s="3">
        <v>8.25</v>
      </c>
      <c r="BIE29" s="3">
        <v>20.38</v>
      </c>
      <c r="BIF29" s="3">
        <v>8.19</v>
      </c>
      <c r="BIG29" s="3">
        <v>20.85</v>
      </c>
      <c r="BIH29" s="3">
        <v>12.93</v>
      </c>
      <c r="BII29" s="3">
        <v>12.06</v>
      </c>
      <c r="BIJ29" s="3">
        <v>18.57</v>
      </c>
      <c r="BIK29" s="3">
        <v>14.89</v>
      </c>
      <c r="BIL29" s="3">
        <v>-1.29</v>
      </c>
      <c r="BIM29" s="3">
        <v>15.27</v>
      </c>
      <c r="BIN29" s="3">
        <v>22.93</v>
      </c>
      <c r="BIO29" s="3">
        <v>11.62</v>
      </c>
      <c r="BIP29" s="3">
        <v>9.81</v>
      </c>
      <c r="BIQ29" s="3">
        <v>13.08</v>
      </c>
      <c r="BIR29" s="3">
        <v>11.2</v>
      </c>
      <c r="BIS29" s="3">
        <v>9.39</v>
      </c>
      <c r="BIT29" s="3">
        <v>19.93</v>
      </c>
      <c r="BIU29" s="3">
        <v>-3.65</v>
      </c>
      <c r="BIV29" s="3">
        <v>26.29</v>
      </c>
      <c r="BIW29" s="3">
        <v>16.36</v>
      </c>
      <c r="BIX29" s="3">
        <v>7.22</v>
      </c>
      <c r="BIY29" s="3">
        <v>11.85</v>
      </c>
      <c r="BIZ29" s="3">
        <v>27.02</v>
      </c>
      <c r="BJA29" s="3">
        <v>13.92</v>
      </c>
      <c r="BJB29" s="3">
        <v>54.59</v>
      </c>
      <c r="BJC29" s="3">
        <v>17</v>
      </c>
      <c r="BJD29" s="3">
        <v>32.28</v>
      </c>
      <c r="BJE29" s="3">
        <v>22.21</v>
      </c>
      <c r="BJF29" s="3">
        <v>4.55</v>
      </c>
      <c r="BJG29" s="3">
        <v>10.89</v>
      </c>
      <c r="BJH29" s="3">
        <v>14.11</v>
      </c>
      <c r="BJI29" s="3">
        <v>7.98</v>
      </c>
      <c r="BJJ29" s="3">
        <v>15.26</v>
      </c>
      <c r="BJK29" s="3">
        <v>10.08</v>
      </c>
      <c r="BJL29" s="3">
        <v>5.22</v>
      </c>
      <c r="BJM29" s="3">
        <v>1.36</v>
      </c>
      <c r="BJN29" s="3">
        <v>5.48</v>
      </c>
      <c r="BJO29" s="3">
        <v>10.24</v>
      </c>
      <c r="BJP29" s="3">
        <v>16.12</v>
      </c>
      <c r="BJQ29" s="3">
        <v>17.27</v>
      </c>
      <c r="BJR29" s="3">
        <v>13.39</v>
      </c>
      <c r="BJS29" s="3">
        <v>8.39</v>
      </c>
      <c r="BJT29" s="3">
        <v>20.82</v>
      </c>
      <c r="BJU29" s="3">
        <v>17.37</v>
      </c>
      <c r="BJV29" s="3">
        <v>8.17</v>
      </c>
      <c r="BJW29" s="3">
        <v>13.72</v>
      </c>
      <c r="BJX29" s="3">
        <v>0.14000000000000001</v>
      </c>
      <c r="BJY29" s="3">
        <v>15.26</v>
      </c>
      <c r="BJZ29" s="3">
        <v>4.03</v>
      </c>
      <c r="BKA29" s="3">
        <v>12.46</v>
      </c>
      <c r="BKB29" s="3">
        <v>-4.76</v>
      </c>
      <c r="BKC29" s="3">
        <v>12.7</v>
      </c>
      <c r="BKD29" s="3">
        <v>12.1</v>
      </c>
      <c r="BKE29" s="3">
        <v>34</v>
      </c>
      <c r="BKF29" s="3">
        <v>10.93</v>
      </c>
      <c r="BKG29" s="3">
        <v>3.83</v>
      </c>
      <c r="BKH29" s="3">
        <v>19.64</v>
      </c>
      <c r="BKI29" s="3">
        <v>9.73</v>
      </c>
      <c r="BKJ29" s="3">
        <v>21.98</v>
      </c>
      <c r="BKK29" s="3">
        <v>8.9499999999999993</v>
      </c>
      <c r="BKL29" s="3">
        <v>18.12</v>
      </c>
      <c r="BKM29" s="3">
        <v>23.3</v>
      </c>
      <c r="BKN29" s="3">
        <v>20.41</v>
      </c>
      <c r="BKO29" s="3">
        <v>25.85</v>
      </c>
      <c r="BKP29" s="3">
        <v>13</v>
      </c>
      <c r="BKQ29" s="3">
        <v>-6.95</v>
      </c>
      <c r="BKR29" s="3">
        <v>13.51</v>
      </c>
      <c r="BKS29" s="3">
        <v>1.1399999999999999</v>
      </c>
      <c r="BKT29" s="3">
        <v>1.54</v>
      </c>
      <c r="BKU29" s="3">
        <v>2.66</v>
      </c>
      <c r="BKV29" s="3">
        <v>17.66</v>
      </c>
      <c r="BKW29" s="3">
        <v>13.53</v>
      </c>
      <c r="BKX29" s="3">
        <v>7.34</v>
      </c>
      <c r="BKY29" s="3">
        <v>18.8</v>
      </c>
      <c r="BKZ29" s="3">
        <v>19.809999999999999</v>
      </c>
      <c r="BLA29" s="3">
        <v>23.67</v>
      </c>
      <c r="BLB29" s="3">
        <v>13.52</v>
      </c>
      <c r="BLC29" s="3">
        <v>6.05</v>
      </c>
      <c r="BLD29" s="3">
        <v>10.52</v>
      </c>
      <c r="BLE29" s="3">
        <v>8.08</v>
      </c>
      <c r="BLF29" s="3">
        <v>6.36</v>
      </c>
      <c r="BLG29" s="3">
        <v>9.52</v>
      </c>
      <c r="BLH29" s="3">
        <v>16.88</v>
      </c>
      <c r="BLI29" s="3">
        <v>-12.56</v>
      </c>
      <c r="BLJ29" s="3">
        <v>9.6300000000000008</v>
      </c>
      <c r="BLK29" s="3">
        <v>20.76</v>
      </c>
      <c r="BLL29" s="3">
        <v>9.65</v>
      </c>
      <c r="BLM29" s="3">
        <v>8.36</v>
      </c>
      <c r="BLN29" s="3">
        <v>7.21</v>
      </c>
      <c r="BLO29" s="3">
        <v>13.7</v>
      </c>
      <c r="BLP29" s="3">
        <v>24.66</v>
      </c>
      <c r="BLQ29" s="3">
        <v>-4.2699999999999996</v>
      </c>
      <c r="BLR29" s="3">
        <v>14.95</v>
      </c>
      <c r="BLS29" s="3">
        <v>13.65</v>
      </c>
      <c r="BLT29" s="3">
        <v>12.2</v>
      </c>
      <c r="BLU29" s="3">
        <v>9.44</v>
      </c>
      <c r="BLV29" s="3">
        <v>16.149999999999999</v>
      </c>
      <c r="BLW29" s="3">
        <v>9.18</v>
      </c>
      <c r="BLX29" s="3">
        <v>12.89</v>
      </c>
      <c r="BLY29" s="3">
        <v>22.02</v>
      </c>
      <c r="BLZ29" s="3">
        <v>11.52</v>
      </c>
      <c r="BMA29" s="3">
        <v>12.48</v>
      </c>
      <c r="BMB29" s="3">
        <v>6.83</v>
      </c>
      <c r="BMC29" s="3">
        <v>9.9</v>
      </c>
      <c r="BMD29" s="3">
        <v>12.84</v>
      </c>
      <c r="BME29" s="3">
        <v>9.2100000000000009</v>
      </c>
      <c r="BMF29" s="3">
        <v>11.49</v>
      </c>
      <c r="BMG29" s="3">
        <v>14.05</v>
      </c>
      <c r="BMH29" s="3">
        <v>9.39</v>
      </c>
      <c r="BMI29" s="3">
        <v>14.2</v>
      </c>
      <c r="BMJ29" s="3">
        <v>18.010000000000002</v>
      </c>
      <c r="BMK29" s="3">
        <v>16.600000000000001</v>
      </c>
      <c r="BML29" s="3">
        <v>14.55</v>
      </c>
      <c r="BMM29" s="3">
        <v>14.29</v>
      </c>
      <c r="BMN29" s="3">
        <v>25.62</v>
      </c>
      <c r="BMO29" s="3">
        <v>34.06</v>
      </c>
      <c r="BMP29" s="3">
        <v>10.88</v>
      </c>
      <c r="BMQ29" s="3">
        <v>6.58</v>
      </c>
      <c r="BMR29" s="3">
        <v>14.52</v>
      </c>
      <c r="BMS29" s="3">
        <v>11.41</v>
      </c>
      <c r="BMT29" s="3">
        <v>9.59</v>
      </c>
      <c r="BMU29" s="3">
        <v>14.99</v>
      </c>
      <c r="BMV29" s="3">
        <v>13.18</v>
      </c>
      <c r="BMW29" s="3">
        <v>10.6</v>
      </c>
      <c r="BMX29" s="3">
        <v>22.46</v>
      </c>
      <c r="BMY29" s="3">
        <v>16.649999999999999</v>
      </c>
      <c r="BMZ29" s="3">
        <v>27.04</v>
      </c>
      <c r="BNA29" s="3">
        <v>8.1199999999999992</v>
      </c>
      <c r="BNB29" s="3">
        <v>26.66</v>
      </c>
      <c r="BNC29" s="3">
        <v>16.82</v>
      </c>
      <c r="BND29" s="3">
        <v>12.45</v>
      </c>
      <c r="BNE29" s="3">
        <v>11.83</v>
      </c>
      <c r="BNF29" s="3" t="s">
        <v>5</v>
      </c>
      <c r="BNG29" s="3">
        <v>12.55</v>
      </c>
      <c r="BNH29" s="3">
        <v>17.559999999999999</v>
      </c>
      <c r="BNI29" s="3">
        <v>16.75</v>
      </c>
      <c r="BNJ29" s="3">
        <v>16.600000000000001</v>
      </c>
      <c r="BNK29" s="3">
        <v>10.66</v>
      </c>
      <c r="BNL29" s="3">
        <v>15.03</v>
      </c>
      <c r="BNM29" s="3">
        <v>10.39</v>
      </c>
      <c r="BNN29" s="3">
        <v>55.04</v>
      </c>
      <c r="BNO29" s="3">
        <v>-0.51</v>
      </c>
      <c r="BNP29" s="3">
        <v>4.99</v>
      </c>
      <c r="BNQ29" s="3">
        <v>17.09</v>
      </c>
      <c r="BNR29" s="3">
        <v>11.26</v>
      </c>
      <c r="BNS29" s="3">
        <v>10.77</v>
      </c>
      <c r="BNT29" s="3">
        <v>10.55</v>
      </c>
      <c r="BNU29" s="3">
        <v>3.66</v>
      </c>
      <c r="BNV29" s="3">
        <v>6.17</v>
      </c>
      <c r="BNW29" s="3">
        <v>5.54</v>
      </c>
      <c r="BNX29" s="3">
        <v>1.85</v>
      </c>
      <c r="BNY29" s="3">
        <v>-0.71</v>
      </c>
      <c r="BNZ29" s="3">
        <v>7.59</v>
      </c>
      <c r="BOA29" s="3">
        <v>13.44</v>
      </c>
      <c r="BOB29" s="3">
        <v>17.239999999999998</v>
      </c>
      <c r="BOC29" s="3">
        <v>10.98</v>
      </c>
      <c r="BOD29" s="3">
        <v>11.08</v>
      </c>
      <c r="BOE29" s="3">
        <v>16.34</v>
      </c>
      <c r="BOF29" s="3">
        <v>3.73</v>
      </c>
      <c r="BOG29" s="3">
        <v>14.87</v>
      </c>
      <c r="BOH29" s="3">
        <v>4.96</v>
      </c>
      <c r="BOI29" s="3">
        <v>16.64</v>
      </c>
      <c r="BOJ29" s="3">
        <v>3.17</v>
      </c>
      <c r="BOK29" s="3">
        <v>16.96</v>
      </c>
      <c r="BOL29" s="3">
        <v>11.63</v>
      </c>
      <c r="BOM29" s="3">
        <v>-62.45</v>
      </c>
      <c r="BON29" s="3">
        <v>5.32</v>
      </c>
      <c r="BOO29" s="3">
        <v>7.31</v>
      </c>
      <c r="BOP29" s="3">
        <v>7.42</v>
      </c>
      <c r="BOQ29" s="3">
        <v>15.77</v>
      </c>
      <c r="BOR29" s="3">
        <v>18.190000000000001</v>
      </c>
      <c r="BOS29" s="3">
        <v>14.48</v>
      </c>
      <c r="BOT29" s="3">
        <v>22.94</v>
      </c>
      <c r="BOU29" s="3">
        <v>26.62</v>
      </c>
      <c r="BOV29" s="3">
        <v>21.24</v>
      </c>
      <c r="BOW29" s="3">
        <v>13.24</v>
      </c>
      <c r="BOX29" s="3">
        <v>30.75</v>
      </c>
      <c r="BOY29" s="3">
        <v>7.49</v>
      </c>
      <c r="BOZ29" s="3">
        <v>5.33</v>
      </c>
      <c r="BPA29" s="3">
        <v>24.01</v>
      </c>
      <c r="BPB29" s="3">
        <v>-3.11</v>
      </c>
      <c r="BPC29" s="3">
        <v>24.8</v>
      </c>
      <c r="BPD29" s="3">
        <v>26.87</v>
      </c>
      <c r="BPE29" s="3">
        <v>15.4</v>
      </c>
      <c r="BPF29" s="3">
        <v>9.6300000000000008</v>
      </c>
      <c r="BPG29" s="3">
        <v>1.36</v>
      </c>
      <c r="BPH29" s="3">
        <v>0.7</v>
      </c>
      <c r="BPI29" s="3">
        <v>10.68</v>
      </c>
      <c r="BPJ29" s="3">
        <v>0.15</v>
      </c>
      <c r="BPK29" s="3">
        <v>-6.1</v>
      </c>
      <c r="BPL29" s="3">
        <v>16</v>
      </c>
      <c r="BPM29" s="3">
        <v>17.260000000000002</v>
      </c>
      <c r="BPN29" s="3">
        <v>13.94</v>
      </c>
      <c r="BPO29" s="3">
        <v>4.7</v>
      </c>
      <c r="BPP29" s="3">
        <v>15.76</v>
      </c>
      <c r="BPQ29" s="3">
        <v>7.83</v>
      </c>
      <c r="BPR29" s="3">
        <v>22.42</v>
      </c>
      <c r="BPS29" s="3">
        <v>9.68</v>
      </c>
      <c r="BPT29" s="3">
        <v>11.63</v>
      </c>
      <c r="BPU29" s="3">
        <v>17.309999999999999</v>
      </c>
      <c r="BPV29" s="3">
        <v>4.24</v>
      </c>
      <c r="BPW29" s="3">
        <v>-1.21</v>
      </c>
      <c r="BPX29" s="3">
        <v>14.39</v>
      </c>
      <c r="BPY29" s="3">
        <v>10.81</v>
      </c>
      <c r="BPZ29" s="3">
        <v>9.3699999999999992</v>
      </c>
      <c r="BQA29" s="3">
        <v>12.84</v>
      </c>
      <c r="BQB29" s="3">
        <v>7.18</v>
      </c>
      <c r="BQC29" s="3">
        <v>10.83</v>
      </c>
      <c r="BQD29" s="3">
        <v>11.69</v>
      </c>
      <c r="BQE29" s="3">
        <v>9.15</v>
      </c>
      <c r="BQF29" s="3">
        <v>3.3</v>
      </c>
      <c r="BQG29" s="3">
        <v>8.92</v>
      </c>
      <c r="BQH29" s="3">
        <v>9.27</v>
      </c>
      <c r="BQI29" s="3">
        <v>16.71</v>
      </c>
      <c r="BQJ29" s="3">
        <v>5.04</v>
      </c>
      <c r="BQK29" s="3">
        <v>7.02</v>
      </c>
      <c r="BQL29" s="3">
        <v>9.9600000000000009</v>
      </c>
      <c r="BQM29" s="3">
        <v>12.21</v>
      </c>
      <c r="BQN29" s="3">
        <v>-0.85</v>
      </c>
      <c r="BQO29" s="3" t="s">
        <v>5</v>
      </c>
      <c r="BQP29" s="3">
        <v>5.46</v>
      </c>
      <c r="BQQ29" s="3">
        <v>5.28</v>
      </c>
      <c r="BQR29" s="3">
        <v>9.1999999999999993</v>
      </c>
      <c r="BQS29" s="3">
        <v>6.92</v>
      </c>
      <c r="BQT29" s="3">
        <v>9.8000000000000007</v>
      </c>
      <c r="BQU29" s="3">
        <v>9.3800000000000008</v>
      </c>
      <c r="BQV29" s="3">
        <v>8.34</v>
      </c>
      <c r="BQW29" s="3">
        <v>23.6</v>
      </c>
      <c r="BQX29" s="3">
        <v>12.91</v>
      </c>
      <c r="BQY29" s="3">
        <v>9.19</v>
      </c>
      <c r="BQZ29" s="3">
        <v>27.25</v>
      </c>
      <c r="BRA29" s="3">
        <v>16.72</v>
      </c>
      <c r="BRB29" s="3">
        <v>-12.79</v>
      </c>
      <c r="BRC29" s="3">
        <v>4.54</v>
      </c>
      <c r="BRD29" s="3">
        <v>9.39</v>
      </c>
      <c r="BRE29" s="3">
        <v>17.239999999999998</v>
      </c>
      <c r="BRF29" s="3">
        <v>15.25</v>
      </c>
      <c r="BRG29" s="3">
        <v>14.12</v>
      </c>
      <c r="BRH29" s="3">
        <v>12.93</v>
      </c>
      <c r="BRI29" s="3">
        <v>9.81</v>
      </c>
      <c r="BRJ29" s="3">
        <v>13.72</v>
      </c>
      <c r="BRK29" s="3">
        <v>9.57</v>
      </c>
      <c r="BRL29" s="3">
        <v>12.3</v>
      </c>
      <c r="BRM29" s="3">
        <v>11.77</v>
      </c>
      <c r="BRN29" s="3">
        <v>29.51</v>
      </c>
      <c r="BRO29" s="3">
        <v>3.59</v>
      </c>
      <c r="BRP29" s="3">
        <v>9.7100000000000009</v>
      </c>
      <c r="BRQ29" s="3">
        <v>18.73</v>
      </c>
      <c r="BRR29" s="3">
        <v>13.85</v>
      </c>
      <c r="BRS29" s="3">
        <v>12.85</v>
      </c>
      <c r="BRT29" s="3">
        <v>-37.39</v>
      </c>
      <c r="BRU29" s="3">
        <v>5.58</v>
      </c>
      <c r="BRV29" s="3">
        <v>11.61</v>
      </c>
      <c r="BRW29" s="3">
        <v>7.82</v>
      </c>
      <c r="BRX29" s="3">
        <v>4.8099999999999996</v>
      </c>
      <c r="BRY29" s="3">
        <v>5.75</v>
      </c>
      <c r="BRZ29" s="3">
        <v>3.86</v>
      </c>
      <c r="BSA29" s="3">
        <v>11.19</v>
      </c>
      <c r="BSB29" s="3">
        <v>7.02</v>
      </c>
      <c r="BSC29" s="3">
        <v>3.68</v>
      </c>
      <c r="BSD29" s="3">
        <v>6.32</v>
      </c>
      <c r="BSE29" s="3">
        <v>11.08</v>
      </c>
      <c r="BSF29" s="3">
        <v>6.4</v>
      </c>
      <c r="BSG29" s="3">
        <v>64.94</v>
      </c>
      <c r="BSH29" s="3">
        <v>4.88</v>
      </c>
      <c r="BSI29" s="3">
        <v>7.61</v>
      </c>
      <c r="BSJ29" s="3">
        <v>6.09</v>
      </c>
      <c r="BSK29" s="3">
        <v>1.41</v>
      </c>
      <c r="BSL29" s="3">
        <v>6.52</v>
      </c>
      <c r="BSM29" s="3">
        <v>2.29</v>
      </c>
      <c r="BSN29" s="3">
        <v>6.67</v>
      </c>
      <c r="BSO29" s="3">
        <v>6.17</v>
      </c>
      <c r="BSP29" s="3">
        <v>7.12</v>
      </c>
      <c r="BSQ29" s="3">
        <v>4.34</v>
      </c>
      <c r="BSR29" s="3">
        <v>2.02</v>
      </c>
      <c r="BSS29" s="3">
        <v>1.58</v>
      </c>
      <c r="BST29" s="3">
        <v>40.18</v>
      </c>
      <c r="BSU29" s="3">
        <v>3.27</v>
      </c>
      <c r="BSV29" s="3">
        <v>3.59</v>
      </c>
      <c r="BSW29" s="3">
        <v>4.09</v>
      </c>
      <c r="BSX29" s="3">
        <v>7.36</v>
      </c>
      <c r="BSY29" s="3">
        <v>4.5</v>
      </c>
      <c r="BSZ29" s="3">
        <v>3.1</v>
      </c>
      <c r="BTA29" s="3">
        <v>11.85</v>
      </c>
      <c r="BTB29" s="3">
        <v>3.83</v>
      </c>
      <c r="BTC29" s="3">
        <v>9.2100000000000009</v>
      </c>
      <c r="BTD29" s="3">
        <v>7.8</v>
      </c>
      <c r="BTE29" s="3">
        <v>29.2</v>
      </c>
      <c r="BTF29" s="3">
        <v>6.88</v>
      </c>
      <c r="BTG29" s="3">
        <v>7.35</v>
      </c>
      <c r="BTH29" s="3">
        <v>5.37</v>
      </c>
      <c r="BTI29" s="3">
        <v>6.29</v>
      </c>
      <c r="BTJ29" s="3">
        <v>6.55</v>
      </c>
      <c r="BTK29" s="3">
        <v>16.850000000000001</v>
      </c>
      <c r="BTL29" s="3">
        <v>8.5299999999999994</v>
      </c>
      <c r="BTM29" s="3">
        <v>16.420000000000002</v>
      </c>
      <c r="BTN29" s="3">
        <v>7.53</v>
      </c>
      <c r="BTO29" s="3">
        <v>9.52</v>
      </c>
      <c r="BTP29" s="3">
        <v>6.48</v>
      </c>
      <c r="BTQ29" s="3">
        <v>2.7</v>
      </c>
      <c r="BTR29" s="3">
        <v>5.0999999999999996</v>
      </c>
      <c r="BTS29" s="3">
        <v>16.690000000000001</v>
      </c>
      <c r="BTT29" s="3">
        <v>11.31</v>
      </c>
      <c r="BTU29" s="3">
        <v>4.8600000000000003</v>
      </c>
      <c r="BTV29" s="3">
        <v>8.31</v>
      </c>
      <c r="BTW29" s="3">
        <v>3.85</v>
      </c>
      <c r="BTX29" s="3">
        <v>2.4700000000000002</v>
      </c>
      <c r="BTY29" s="3">
        <v>8.65</v>
      </c>
      <c r="BTZ29" s="3">
        <v>10.39</v>
      </c>
      <c r="BUA29" s="3">
        <v>7.82</v>
      </c>
      <c r="BUB29" s="3">
        <v>-15.95</v>
      </c>
      <c r="BUC29" s="3">
        <v>5.79</v>
      </c>
      <c r="BUD29" s="3">
        <v>8.89</v>
      </c>
      <c r="BUE29" s="3">
        <v>-4.8</v>
      </c>
      <c r="BUF29" s="3">
        <v>1.86</v>
      </c>
      <c r="BUG29" s="3">
        <v>5.47</v>
      </c>
      <c r="BUH29" s="3">
        <v>4</v>
      </c>
      <c r="BUI29" s="3">
        <v>8.26</v>
      </c>
      <c r="BUJ29" s="3">
        <v>8.51</v>
      </c>
      <c r="BUK29" s="3">
        <v>13.44</v>
      </c>
      <c r="BUL29" s="3">
        <v>6.61</v>
      </c>
      <c r="BUM29" s="3">
        <v>1.45</v>
      </c>
      <c r="BUN29" s="3">
        <v>5.1100000000000003</v>
      </c>
      <c r="BUO29" s="3">
        <v>7.96</v>
      </c>
      <c r="BUP29" s="3">
        <v>0.95</v>
      </c>
      <c r="BUQ29" s="3">
        <v>6.57</v>
      </c>
      <c r="BUR29" s="3">
        <v>7.38</v>
      </c>
      <c r="BUS29" s="3">
        <v>-1.56</v>
      </c>
      <c r="BUT29" s="3">
        <v>8</v>
      </c>
      <c r="BUU29" s="3">
        <v>-2.21</v>
      </c>
      <c r="BUV29" s="3">
        <v>1.62</v>
      </c>
      <c r="BUW29" s="3">
        <v>5.78</v>
      </c>
      <c r="BUX29" s="3" t="s">
        <v>5</v>
      </c>
      <c r="BUY29" s="3">
        <v>6.51</v>
      </c>
      <c r="BUZ29" s="3">
        <v>6.53</v>
      </c>
      <c r="BVA29" s="3">
        <v>5.29</v>
      </c>
      <c r="BVB29" s="3">
        <v>-0.11</v>
      </c>
      <c r="BVC29" s="3">
        <v>7.67</v>
      </c>
      <c r="BVD29" s="3">
        <v>-1.71</v>
      </c>
      <c r="BVE29" s="3">
        <v>4.0599999999999996</v>
      </c>
      <c r="BVF29" s="3">
        <v>12.5</v>
      </c>
      <c r="BVG29" s="3">
        <v>3.65</v>
      </c>
      <c r="BVH29" s="3">
        <v>1.19</v>
      </c>
      <c r="BVI29" s="3">
        <v>6.27</v>
      </c>
      <c r="BVJ29" s="3">
        <v>6.69</v>
      </c>
      <c r="BVK29" s="3">
        <v>12.02</v>
      </c>
      <c r="BVL29" s="3">
        <v>8.6999999999999993</v>
      </c>
      <c r="BVM29" s="3">
        <v>4.26</v>
      </c>
      <c r="BVN29" s="3">
        <v>2.72</v>
      </c>
      <c r="BVO29" s="3">
        <v>1.88</v>
      </c>
      <c r="BVP29" s="3">
        <v>-2.52</v>
      </c>
      <c r="BVQ29" s="3">
        <v>0.26</v>
      </c>
      <c r="BVR29" s="3">
        <v>11.51</v>
      </c>
      <c r="BVS29" s="3">
        <v>6.81</v>
      </c>
      <c r="BVT29" s="3">
        <v>12.96</v>
      </c>
      <c r="BVU29" s="3">
        <v>14.91</v>
      </c>
      <c r="BVV29" s="3">
        <v>3.26</v>
      </c>
      <c r="BVW29" s="3">
        <v>11.82</v>
      </c>
      <c r="BVX29" s="3">
        <v>21.08</v>
      </c>
      <c r="BVY29" s="3">
        <v>-22.15</v>
      </c>
      <c r="BVZ29" s="3">
        <v>8.64</v>
      </c>
      <c r="BWA29" s="3">
        <v>7.55</v>
      </c>
      <c r="BWB29" s="3">
        <v>3.23</v>
      </c>
      <c r="BWC29" s="3">
        <v>12.87</v>
      </c>
      <c r="BWD29" s="3">
        <v>9.16</v>
      </c>
      <c r="BWE29" s="3">
        <v>2.84</v>
      </c>
      <c r="BWF29" s="3">
        <v>10.220000000000001</v>
      </c>
      <c r="BWG29" s="3">
        <v>13.44</v>
      </c>
      <c r="BWH29" s="3">
        <v>1.58</v>
      </c>
      <c r="BWI29" s="3">
        <v>3.01</v>
      </c>
      <c r="BWJ29" s="3">
        <v>11.51</v>
      </c>
      <c r="BWK29" s="3">
        <v>10.69</v>
      </c>
      <c r="BWL29" s="3">
        <v>7.52</v>
      </c>
      <c r="BWM29" s="3">
        <v>0.74</v>
      </c>
      <c r="BWN29" s="3">
        <v>10.95</v>
      </c>
      <c r="BWO29" s="3">
        <v>-2.95</v>
      </c>
      <c r="BWP29" s="3">
        <v>11.08</v>
      </c>
      <c r="BWQ29" s="3">
        <v>0.52</v>
      </c>
      <c r="BWR29" s="3">
        <v>8.77</v>
      </c>
      <c r="BWS29" s="3">
        <v>13.77</v>
      </c>
      <c r="BWT29" s="3">
        <v>5.84</v>
      </c>
      <c r="BWU29" s="3">
        <v>4.9400000000000004</v>
      </c>
      <c r="BWV29" s="3">
        <v>4.57</v>
      </c>
      <c r="BWW29" s="3">
        <v>1.39</v>
      </c>
      <c r="BWX29" s="3">
        <v>6.24</v>
      </c>
      <c r="BWY29" s="3">
        <v>0.61</v>
      </c>
      <c r="BWZ29" s="3">
        <v>9.44</v>
      </c>
      <c r="BXA29" s="3">
        <v>8.93</v>
      </c>
      <c r="BXB29" s="3">
        <v>2.2200000000000002</v>
      </c>
      <c r="BXC29" s="3">
        <v>14.21</v>
      </c>
      <c r="BXD29" s="3">
        <v>5.31</v>
      </c>
      <c r="BXE29" s="3">
        <v>10.43</v>
      </c>
      <c r="BXF29" s="3">
        <v>12.04</v>
      </c>
      <c r="BXG29" s="3">
        <v>7.86</v>
      </c>
      <c r="BXH29" s="3">
        <v>10.1</v>
      </c>
      <c r="BXI29" s="3">
        <v>10.3</v>
      </c>
      <c r="BXJ29" s="3">
        <v>20.97</v>
      </c>
      <c r="BXK29" s="3">
        <v>11.97</v>
      </c>
      <c r="BXL29" s="3">
        <v>9.7799999999999994</v>
      </c>
      <c r="BXM29" s="3">
        <v>1.23</v>
      </c>
      <c r="BXN29" s="3">
        <v>1.67</v>
      </c>
      <c r="BXO29" s="3">
        <v>9.3800000000000008</v>
      </c>
      <c r="BXP29" s="3">
        <v>11.89</v>
      </c>
      <c r="BXQ29" s="3">
        <v>12.7</v>
      </c>
      <c r="BXR29" s="3">
        <v>11.33</v>
      </c>
      <c r="BXS29" s="3">
        <v>13</v>
      </c>
      <c r="BXT29" s="3">
        <v>13.61</v>
      </c>
      <c r="BXU29" s="3">
        <v>14.97</v>
      </c>
      <c r="BXV29" s="3">
        <v>22.65</v>
      </c>
      <c r="BXW29" s="3">
        <v>13.16</v>
      </c>
      <c r="BXX29" s="3">
        <v>16.23</v>
      </c>
      <c r="BXY29" s="3">
        <v>13.92</v>
      </c>
      <c r="BXZ29" s="3">
        <v>20.149999999999999</v>
      </c>
      <c r="BYA29" s="3">
        <v>16.28</v>
      </c>
      <c r="BYB29" s="3">
        <v>11.81</v>
      </c>
      <c r="BYC29" s="3">
        <v>23.08</v>
      </c>
      <c r="BYD29" s="3">
        <v>18.37</v>
      </c>
      <c r="BYE29" s="3">
        <v>12.5</v>
      </c>
      <c r="BYF29" s="3">
        <v>12.56</v>
      </c>
      <c r="BYG29" s="3">
        <v>-10.050000000000001</v>
      </c>
      <c r="BYH29" s="3">
        <v>11.66</v>
      </c>
      <c r="BYI29" s="3">
        <v>-4.29</v>
      </c>
      <c r="BYJ29" s="3">
        <v>16.45</v>
      </c>
      <c r="BYK29" s="3">
        <v>4.3899999999999997</v>
      </c>
      <c r="BYL29" s="3">
        <v>14.94</v>
      </c>
      <c r="BYM29" s="3">
        <v>16.899999999999999</v>
      </c>
      <c r="BYN29" s="3">
        <v>11.99</v>
      </c>
      <c r="BYO29" s="3">
        <v>8.18</v>
      </c>
      <c r="BYP29" s="3">
        <v>33.69</v>
      </c>
      <c r="BYQ29" s="3">
        <v>8.07</v>
      </c>
      <c r="BYR29" s="3">
        <v>11.97</v>
      </c>
      <c r="BYS29" s="3">
        <v>-4.99</v>
      </c>
      <c r="BYT29" s="3">
        <v>22.69</v>
      </c>
      <c r="BYU29" s="3">
        <v>8.89</v>
      </c>
      <c r="BYV29" s="3">
        <v>3.17</v>
      </c>
      <c r="BYW29" s="3">
        <v>114.25</v>
      </c>
      <c r="BYX29" s="3">
        <v>17.16</v>
      </c>
      <c r="BYY29" s="3">
        <v>8.7899999999999991</v>
      </c>
      <c r="BYZ29" s="3">
        <v>12.94</v>
      </c>
      <c r="BZA29" s="3">
        <v>7.47</v>
      </c>
      <c r="BZB29" s="3">
        <v>6.21</v>
      </c>
      <c r="BZC29" s="3">
        <v>14</v>
      </c>
      <c r="BZD29" s="3">
        <v>14.55</v>
      </c>
      <c r="BZE29" s="3">
        <v>13.63</v>
      </c>
      <c r="BZF29" s="3">
        <v>3.56</v>
      </c>
      <c r="BZG29" s="3">
        <v>5.34</v>
      </c>
      <c r="BZH29" s="3">
        <v>24.68</v>
      </c>
      <c r="BZI29" s="3">
        <v>5.53</v>
      </c>
      <c r="BZJ29" s="3">
        <v>9.6199999999999992</v>
      </c>
      <c r="BZK29" s="3">
        <v>14.28</v>
      </c>
      <c r="BZL29" s="3">
        <v>-20.65</v>
      </c>
      <c r="BZM29" s="3">
        <v>15.3</v>
      </c>
      <c r="BZN29" s="3">
        <v>14.26</v>
      </c>
      <c r="BZO29" s="3">
        <v>10.1</v>
      </c>
      <c r="BZP29" s="3">
        <v>11.24</v>
      </c>
      <c r="BZQ29" s="3">
        <v>5.16</v>
      </c>
      <c r="BZR29" s="3">
        <v>27.77</v>
      </c>
      <c r="BZS29" s="3">
        <v>10.83</v>
      </c>
      <c r="BZT29" s="3">
        <v>20.059999999999999</v>
      </c>
      <c r="BZU29" s="3">
        <v>11.1</v>
      </c>
      <c r="BZV29" s="3">
        <v>3.91</v>
      </c>
      <c r="BZW29" s="3">
        <v>11.47</v>
      </c>
      <c r="BZX29" s="3">
        <v>8.1</v>
      </c>
      <c r="BZY29" s="3">
        <v>11.99</v>
      </c>
      <c r="BZZ29" s="3">
        <v>0.31</v>
      </c>
      <c r="CAA29" s="3">
        <v>7.6</v>
      </c>
      <c r="CAB29" s="3">
        <v>5.23</v>
      </c>
      <c r="CAC29" s="3">
        <v>9.8699999999999992</v>
      </c>
      <c r="CAD29" s="3">
        <v>9.0500000000000007</v>
      </c>
      <c r="CAE29" s="3">
        <v>11.37</v>
      </c>
      <c r="CAF29" s="3">
        <v>15.78</v>
      </c>
      <c r="CAG29" s="3">
        <v>18.52</v>
      </c>
      <c r="CAH29" s="3">
        <v>9.06</v>
      </c>
      <c r="CAI29" s="3">
        <v>10.87</v>
      </c>
      <c r="CAJ29" s="3">
        <v>13.34</v>
      </c>
      <c r="CAK29" s="3">
        <v>10.14</v>
      </c>
      <c r="CAL29" s="3">
        <v>10.52</v>
      </c>
      <c r="CAM29" s="3">
        <v>11.67</v>
      </c>
      <c r="CAN29" s="3">
        <v>11.11</v>
      </c>
      <c r="CAO29" s="3">
        <v>11.67</v>
      </c>
      <c r="CAP29" s="3">
        <v>9.61</v>
      </c>
      <c r="CAQ29" s="3">
        <v>9.66</v>
      </c>
      <c r="CAR29" s="3">
        <v>12.19</v>
      </c>
      <c r="CAS29" s="3">
        <v>21.56</v>
      </c>
      <c r="CAT29" s="3">
        <v>5.8</v>
      </c>
      <c r="CAU29" s="3">
        <v>53.65</v>
      </c>
      <c r="CAV29" s="3">
        <v>15.71</v>
      </c>
      <c r="CAW29" s="3">
        <v>10.16</v>
      </c>
      <c r="CAX29" s="3">
        <v>-6.07</v>
      </c>
      <c r="CAY29" s="3">
        <v>6.08</v>
      </c>
      <c r="CAZ29" s="3">
        <v>9.74</v>
      </c>
      <c r="CBA29" s="3">
        <v>9.1999999999999993</v>
      </c>
      <c r="CBB29" s="3">
        <v>24.59</v>
      </c>
      <c r="CBC29" s="3">
        <v>5.35</v>
      </c>
      <c r="CBD29" s="3">
        <v>9.4</v>
      </c>
      <c r="CBE29" s="3">
        <v>7.9</v>
      </c>
      <c r="CBF29" s="3">
        <v>16.25</v>
      </c>
      <c r="CBG29" s="3">
        <v>16.5</v>
      </c>
      <c r="CBH29" s="3">
        <v>-0.88</v>
      </c>
      <c r="CBI29" s="3">
        <v>8.8800000000000008</v>
      </c>
      <c r="CBJ29" s="3">
        <v>35.33</v>
      </c>
      <c r="CBK29" s="3">
        <v>3.69</v>
      </c>
      <c r="CBL29" s="3">
        <v>-8.94</v>
      </c>
      <c r="CBM29" s="3">
        <v>16.09</v>
      </c>
      <c r="CBN29" s="3">
        <v>13.65</v>
      </c>
      <c r="CBO29" s="3">
        <v>8.76</v>
      </c>
      <c r="CBP29" s="3">
        <v>8.2100000000000009</v>
      </c>
      <c r="CBQ29" s="3">
        <v>9.24</v>
      </c>
      <c r="CBR29" s="3">
        <v>7.58</v>
      </c>
      <c r="CBS29" s="3">
        <v>12.72</v>
      </c>
      <c r="CBT29" s="3">
        <v>13.8</v>
      </c>
      <c r="CBU29" s="3">
        <v>17.940000000000001</v>
      </c>
      <c r="CBV29" s="3">
        <v>11.33</v>
      </c>
      <c r="CBW29" s="3">
        <v>3.63</v>
      </c>
      <c r="CBX29" s="3">
        <v>15</v>
      </c>
      <c r="CBY29" s="3">
        <v>21.48</v>
      </c>
      <c r="CBZ29" s="3">
        <v>18.489999999999998</v>
      </c>
      <c r="CCA29" s="3">
        <v>12.29</v>
      </c>
      <c r="CCB29" s="3">
        <v>13.26</v>
      </c>
      <c r="CCC29" s="3">
        <v>9.7799999999999994</v>
      </c>
      <c r="CCD29" s="3">
        <v>16.59</v>
      </c>
      <c r="CCE29" s="3">
        <v>17.239999999999998</v>
      </c>
      <c r="CCF29" s="3">
        <v>15.92</v>
      </c>
      <c r="CCG29" s="3">
        <v>13.5</v>
      </c>
      <c r="CCH29" s="3">
        <v>10.38</v>
      </c>
      <c r="CCI29" s="3">
        <v>2.21</v>
      </c>
      <c r="CCJ29" s="3">
        <v>20.68</v>
      </c>
      <c r="CCK29" s="3">
        <v>2.83</v>
      </c>
      <c r="CCL29" s="3">
        <v>22.32</v>
      </c>
      <c r="CCM29" s="3">
        <v>32</v>
      </c>
      <c r="CCN29" s="3">
        <v>14.1</v>
      </c>
      <c r="CCO29" s="3">
        <v>11.72</v>
      </c>
      <c r="CCP29" s="3">
        <v>3.44</v>
      </c>
      <c r="CCQ29" s="3">
        <v>16.14</v>
      </c>
      <c r="CCR29" s="3">
        <v>4.3</v>
      </c>
      <c r="CCS29" s="3">
        <v>8.4600000000000009</v>
      </c>
      <c r="CCT29" s="3">
        <v>9.08</v>
      </c>
      <c r="CCU29" s="3">
        <v>12.44</v>
      </c>
      <c r="CCV29" s="3">
        <v>9.94</v>
      </c>
      <c r="CCW29" s="3">
        <v>8.0500000000000007</v>
      </c>
      <c r="CCX29" s="3">
        <v>-7.19</v>
      </c>
      <c r="CCY29" s="3">
        <v>11.59</v>
      </c>
      <c r="CCZ29" s="3">
        <v>10.41</v>
      </c>
      <c r="CDA29" s="3">
        <v>18.21</v>
      </c>
      <c r="CDB29" s="3">
        <v>4.82</v>
      </c>
      <c r="CDC29" s="3">
        <v>16.55</v>
      </c>
      <c r="CDD29" s="3">
        <v>4.58</v>
      </c>
      <c r="CDE29" s="3">
        <v>21.46</v>
      </c>
      <c r="CDF29" s="3">
        <v>9.82</v>
      </c>
      <c r="CDG29" s="3">
        <v>18.84</v>
      </c>
      <c r="CDH29" s="3">
        <v>8.7100000000000009</v>
      </c>
      <c r="CDI29" s="3">
        <v>15</v>
      </c>
      <c r="CDJ29" s="3">
        <v>-5.72</v>
      </c>
      <c r="CDK29" s="3">
        <v>17.54</v>
      </c>
      <c r="CDL29" s="3">
        <v>19.940000000000001</v>
      </c>
      <c r="CDM29" s="3">
        <v>16.100000000000001</v>
      </c>
      <c r="CDN29" s="3">
        <v>7.8</v>
      </c>
      <c r="CDO29" s="3">
        <v>7.82</v>
      </c>
      <c r="CDP29" s="3">
        <v>13.27</v>
      </c>
      <c r="CDQ29" s="3">
        <v>4.8600000000000003</v>
      </c>
      <c r="CDR29" s="3">
        <v>16.71</v>
      </c>
      <c r="CDS29" s="3">
        <v>18.04</v>
      </c>
      <c r="CDT29" s="3">
        <v>14.69</v>
      </c>
      <c r="CDU29" s="3">
        <v>14.67</v>
      </c>
      <c r="CDV29" s="3">
        <v>12.24</v>
      </c>
      <c r="CDW29" s="3">
        <v>8.1199999999999992</v>
      </c>
      <c r="CDX29" s="3">
        <v>14.22</v>
      </c>
      <c r="CDY29" s="3">
        <v>17.440000000000001</v>
      </c>
      <c r="CDZ29" s="3">
        <v>4.88</v>
      </c>
      <c r="CEA29" s="3">
        <v>19.100000000000001</v>
      </c>
      <c r="CEB29" s="3">
        <v>-34.619999999999997</v>
      </c>
      <c r="CEC29" s="3">
        <v>13.47</v>
      </c>
      <c r="CED29" s="3">
        <v>13.03</v>
      </c>
      <c r="CEE29" s="3">
        <v>-6.06</v>
      </c>
      <c r="CEF29" s="3">
        <v>11.5</v>
      </c>
      <c r="CEG29" s="3">
        <v>11.46</v>
      </c>
      <c r="CEH29" s="3">
        <v>-4.1399999999999997</v>
      </c>
      <c r="CEI29" s="3">
        <v>-7.0000000000000007E-2</v>
      </c>
      <c r="CEJ29" s="3">
        <v>20.64</v>
      </c>
      <c r="CEK29" s="3">
        <v>13.9</v>
      </c>
      <c r="CEL29" s="3">
        <v>13.38</v>
      </c>
      <c r="CEM29" s="3">
        <v>14.46</v>
      </c>
      <c r="CEN29" s="3">
        <v>-9.57</v>
      </c>
      <c r="CEO29" s="3">
        <v>13.09</v>
      </c>
      <c r="CEP29" s="3">
        <v>23.19</v>
      </c>
      <c r="CEQ29" s="3">
        <v>10.98</v>
      </c>
      <c r="CER29" s="3">
        <v>15.9</v>
      </c>
      <c r="CES29" s="3">
        <v>19.420000000000002</v>
      </c>
      <c r="CET29" s="3">
        <v>-0.41</v>
      </c>
      <c r="CEU29" s="3">
        <v>17.23</v>
      </c>
      <c r="CEV29" s="3">
        <v>20.100000000000001</v>
      </c>
      <c r="CEW29" s="3">
        <v>13.71</v>
      </c>
      <c r="CEX29" s="3">
        <v>12.24</v>
      </c>
      <c r="CEY29" s="3">
        <v>13.17</v>
      </c>
      <c r="CEZ29" s="3">
        <v>41.92</v>
      </c>
      <c r="CFA29" s="3">
        <v>8.01</v>
      </c>
      <c r="CFB29" s="3">
        <v>10.66</v>
      </c>
      <c r="CFC29" s="3">
        <v>3.85</v>
      </c>
      <c r="CFD29" s="3">
        <v>7.45</v>
      </c>
      <c r="CFE29" s="3">
        <v>20.45</v>
      </c>
      <c r="CFF29" s="3">
        <v>3.48</v>
      </c>
      <c r="CFG29" s="3">
        <v>-13.76</v>
      </c>
      <c r="CFH29" s="3">
        <v>18.13</v>
      </c>
      <c r="CFI29" s="3">
        <v>8.3699999999999992</v>
      </c>
      <c r="CFJ29" s="3">
        <v>9.0299999999999994</v>
      </c>
      <c r="CFK29" s="3">
        <v>17.7</v>
      </c>
      <c r="CFL29" s="3">
        <v>13.39</v>
      </c>
      <c r="CFM29" s="3">
        <v>21.74</v>
      </c>
      <c r="CFN29" s="3">
        <v>17.87</v>
      </c>
      <c r="CFO29" s="3">
        <v>35.9</v>
      </c>
      <c r="CFP29" s="3">
        <v>17.82</v>
      </c>
      <c r="CFQ29" s="3">
        <v>7.46</v>
      </c>
      <c r="CFR29" s="3">
        <v>10.66</v>
      </c>
      <c r="CFS29" s="3">
        <v>9.9600000000000009</v>
      </c>
      <c r="CFT29" s="3">
        <v>10.43</v>
      </c>
      <c r="CFU29" s="3">
        <v>8.0299999999999994</v>
      </c>
      <c r="CFV29" s="3">
        <v>16.07</v>
      </c>
      <c r="CFW29" s="3">
        <v>13.99</v>
      </c>
      <c r="CFX29" s="3">
        <v>23.75</v>
      </c>
      <c r="CFY29" s="3">
        <v>14.3</v>
      </c>
      <c r="CFZ29" s="3">
        <v>13.62</v>
      </c>
      <c r="CGA29" s="3">
        <v>10.92</v>
      </c>
      <c r="CGB29" s="3">
        <v>12.13</v>
      </c>
      <c r="CGC29" s="3">
        <v>12.3</v>
      </c>
      <c r="CGD29" s="3">
        <v>15.03</v>
      </c>
      <c r="CGE29" s="3">
        <v>15.77</v>
      </c>
      <c r="CGF29" s="3">
        <v>15.21</v>
      </c>
      <c r="CGG29" s="3">
        <v>14.14</v>
      </c>
      <c r="CGH29" s="3">
        <v>13.05</v>
      </c>
      <c r="CGI29" s="3">
        <v>11.87</v>
      </c>
      <c r="CGJ29" s="3">
        <v>12.25</v>
      </c>
      <c r="CGK29" s="3">
        <v>8.86</v>
      </c>
      <c r="CGL29" s="3">
        <v>10.039999999999999</v>
      </c>
      <c r="CGM29" s="3">
        <v>9.17</v>
      </c>
      <c r="CGN29" s="3">
        <v>11.88</v>
      </c>
      <c r="CGO29" s="3">
        <v>8.2100000000000009</v>
      </c>
      <c r="CGP29" s="3">
        <v>4.13</v>
      </c>
      <c r="CGQ29" s="3">
        <v>2.0299999999999998</v>
      </c>
      <c r="CGR29" s="3">
        <v>20.79</v>
      </c>
      <c r="CGS29" s="3">
        <v>17.61</v>
      </c>
      <c r="CGT29" s="3">
        <v>15.92</v>
      </c>
      <c r="CGU29" s="3">
        <v>10.72</v>
      </c>
      <c r="CGV29" s="3">
        <v>16.32</v>
      </c>
      <c r="CGW29" s="3">
        <v>7.26</v>
      </c>
      <c r="CGX29" s="3">
        <v>19.91</v>
      </c>
      <c r="CGY29" s="3">
        <v>14.71</v>
      </c>
      <c r="CGZ29" s="3">
        <v>5.44</v>
      </c>
      <c r="CHA29" s="3">
        <v>6.93</v>
      </c>
      <c r="CHB29" s="3">
        <v>19.760000000000002</v>
      </c>
      <c r="CHC29" s="3">
        <v>7.82</v>
      </c>
      <c r="CHD29" s="3">
        <v>19.52</v>
      </c>
      <c r="CHE29" s="3">
        <v>5.62</v>
      </c>
      <c r="CHF29" s="3">
        <v>13.27</v>
      </c>
      <c r="CHG29" s="3">
        <v>23.82</v>
      </c>
      <c r="CHH29" s="3">
        <v>-6.26</v>
      </c>
      <c r="CHI29" s="3">
        <v>2.25</v>
      </c>
      <c r="CHJ29" s="3">
        <v>12.15</v>
      </c>
      <c r="CHK29" s="3">
        <v>12.09</v>
      </c>
      <c r="CHL29" s="3">
        <v>11.82</v>
      </c>
      <c r="CHM29" s="3">
        <v>15.56</v>
      </c>
      <c r="CHN29" s="3">
        <v>12.98</v>
      </c>
      <c r="CHO29" s="3">
        <v>15.13</v>
      </c>
      <c r="CHP29" s="3">
        <v>15.87</v>
      </c>
      <c r="CHQ29" s="3">
        <v>-1.6</v>
      </c>
      <c r="CHR29" s="3">
        <v>11.12</v>
      </c>
      <c r="CHS29" s="3">
        <v>6.03</v>
      </c>
      <c r="CHT29" s="3">
        <v>10.54</v>
      </c>
      <c r="CHU29" s="3">
        <v>5.0999999999999996</v>
      </c>
      <c r="CHV29" s="3">
        <v>14.94</v>
      </c>
      <c r="CHW29" s="3">
        <v>14.17</v>
      </c>
      <c r="CHX29" s="3">
        <v>4</v>
      </c>
      <c r="CHY29" s="3">
        <v>16.71</v>
      </c>
      <c r="CHZ29" s="3">
        <v>21.74</v>
      </c>
      <c r="CIA29" s="3">
        <v>9.76</v>
      </c>
      <c r="CIB29" s="3">
        <v>3.56</v>
      </c>
      <c r="CIC29" s="3">
        <v>7.22</v>
      </c>
      <c r="CID29" s="3">
        <v>16.63</v>
      </c>
      <c r="CIE29" s="3">
        <v>15.96</v>
      </c>
      <c r="CIF29" s="3">
        <v>6.92</v>
      </c>
      <c r="CIG29" s="3">
        <v>19.559999999999999</v>
      </c>
      <c r="CIH29" s="3">
        <v>15.62</v>
      </c>
      <c r="CII29" s="3">
        <v>9.8800000000000008</v>
      </c>
      <c r="CIJ29" s="3">
        <v>5.91</v>
      </c>
      <c r="CIK29" s="3">
        <v>1.2</v>
      </c>
      <c r="CIL29" s="3">
        <v>9.6300000000000008</v>
      </c>
      <c r="CIM29" s="3">
        <v>11.23</v>
      </c>
      <c r="CIN29" s="3">
        <v>7.76</v>
      </c>
      <c r="CIO29" s="3">
        <v>6.65</v>
      </c>
      <c r="CIP29" s="3">
        <v>12.98</v>
      </c>
      <c r="CIQ29" s="3">
        <v>11.78</v>
      </c>
      <c r="CIR29" s="3">
        <v>3.92</v>
      </c>
      <c r="CIS29" s="3">
        <v>8.39</v>
      </c>
      <c r="CIT29" s="3">
        <v>12.75</v>
      </c>
      <c r="CIU29" s="3">
        <v>21.29</v>
      </c>
      <c r="CIV29" s="3">
        <v>13.45</v>
      </c>
      <c r="CIW29" s="3">
        <v>3.79</v>
      </c>
      <c r="CIX29" s="3">
        <v>12.9</v>
      </c>
      <c r="CIY29" s="3">
        <v>20.260000000000002</v>
      </c>
      <c r="CIZ29" s="3">
        <v>21.43</v>
      </c>
      <c r="CJA29" s="3">
        <v>11.5</v>
      </c>
      <c r="CJB29" s="3">
        <v>15.78</v>
      </c>
      <c r="CJC29" s="3">
        <v>20.11</v>
      </c>
      <c r="CJD29" s="3">
        <v>8.81</v>
      </c>
      <c r="CJE29" s="3">
        <v>19.27</v>
      </c>
      <c r="CJF29" s="3">
        <v>1.17</v>
      </c>
      <c r="CJG29" s="3">
        <v>12.87</v>
      </c>
      <c r="CJH29" s="3">
        <v>10.58</v>
      </c>
      <c r="CJI29" s="3">
        <v>22.35</v>
      </c>
      <c r="CJJ29" s="3">
        <v>21.29</v>
      </c>
      <c r="CJK29" s="3">
        <v>24.69</v>
      </c>
      <c r="CJL29" s="3">
        <v>8.6</v>
      </c>
      <c r="CJM29" s="3">
        <v>12.71</v>
      </c>
      <c r="CJN29" s="3">
        <v>6.82</v>
      </c>
      <c r="CJO29" s="3">
        <v>9.02</v>
      </c>
      <c r="CJP29" s="3">
        <v>6.99</v>
      </c>
      <c r="CJQ29" s="3">
        <v>2.19</v>
      </c>
      <c r="CJR29" s="3">
        <v>-2.74</v>
      </c>
      <c r="CJS29" s="3">
        <v>3.76</v>
      </c>
      <c r="CJT29" s="3">
        <v>27.45</v>
      </c>
      <c r="CJU29" s="3">
        <v>11.71</v>
      </c>
      <c r="CJV29" s="3">
        <v>10.41</v>
      </c>
      <c r="CJW29" s="3">
        <v>10.050000000000001</v>
      </c>
      <c r="CJX29" s="3">
        <v>5.2</v>
      </c>
      <c r="CJY29" s="3">
        <v>17.46</v>
      </c>
      <c r="CJZ29" s="3">
        <v>0.03</v>
      </c>
      <c r="CKA29" s="3">
        <v>25.64</v>
      </c>
      <c r="CKB29" s="3">
        <v>33.03</v>
      </c>
      <c r="CKC29" s="3">
        <v>9.64</v>
      </c>
      <c r="CKD29" s="3">
        <v>9.0399999999999991</v>
      </c>
      <c r="CKE29" s="3">
        <v>6.62</v>
      </c>
      <c r="CKF29" s="3">
        <v>8.1199999999999992</v>
      </c>
      <c r="CKG29" s="3">
        <v>10.82</v>
      </c>
      <c r="CKH29" s="3">
        <v>10.62</v>
      </c>
      <c r="CKI29" s="3">
        <v>21.52</v>
      </c>
      <c r="CKJ29" s="3">
        <v>3.98</v>
      </c>
      <c r="CKK29" s="3">
        <v>15.46</v>
      </c>
      <c r="CKL29" s="3">
        <v>15.43</v>
      </c>
      <c r="CKM29" s="3">
        <v>11.99</v>
      </c>
      <c r="CKN29" s="3">
        <v>10.74</v>
      </c>
      <c r="CKO29" s="3">
        <v>-4.17</v>
      </c>
      <c r="CKP29" s="3">
        <v>18.07</v>
      </c>
      <c r="CKQ29" s="3">
        <v>12.75</v>
      </c>
      <c r="CKR29" s="3">
        <v>21.46</v>
      </c>
      <c r="CKS29" s="3">
        <v>30.53</v>
      </c>
      <c r="CKT29" s="3">
        <v>11.68</v>
      </c>
      <c r="CKU29" s="3">
        <v>15.09</v>
      </c>
      <c r="CKV29" s="3">
        <v>13.99</v>
      </c>
      <c r="CKW29" s="3">
        <v>6.11</v>
      </c>
      <c r="CKX29" s="3">
        <v>15.6</v>
      </c>
      <c r="CKY29" s="3">
        <v>68.72</v>
      </c>
      <c r="CKZ29" s="3">
        <v>20.89</v>
      </c>
      <c r="CLA29" s="3">
        <v>22.5</v>
      </c>
      <c r="CLB29" s="3">
        <v>30.78</v>
      </c>
      <c r="CLC29" s="3">
        <v>8.8800000000000008</v>
      </c>
      <c r="CLD29" s="3">
        <v>12.36</v>
      </c>
      <c r="CLE29" s="3">
        <v>10.58</v>
      </c>
      <c r="CLF29" s="3">
        <v>18.309999999999999</v>
      </c>
      <c r="CLG29" s="3">
        <v>9.2799999999999994</v>
      </c>
      <c r="CLH29" s="3">
        <v>20.010000000000002</v>
      </c>
      <c r="CLI29" s="3">
        <v>8.08</v>
      </c>
      <c r="CLJ29" s="3">
        <v>-16.78</v>
      </c>
      <c r="CLK29" s="3">
        <v>15.47</v>
      </c>
      <c r="CLL29" s="3">
        <v>20.07</v>
      </c>
      <c r="CLM29" s="3">
        <v>6.87</v>
      </c>
      <c r="CLN29" s="3">
        <v>14.04</v>
      </c>
      <c r="CLO29" s="3">
        <v>15.01</v>
      </c>
      <c r="CLP29" s="3">
        <v>13.23</v>
      </c>
      <c r="CLQ29" s="3">
        <v>12.91</v>
      </c>
      <c r="CLR29" s="3">
        <v>7.93</v>
      </c>
      <c r="CLS29" s="3">
        <v>13.58</v>
      </c>
      <c r="CLT29" s="3">
        <v>28.3</v>
      </c>
      <c r="CLU29" s="3">
        <v>46.31</v>
      </c>
      <c r="CLV29" s="3">
        <v>29.07</v>
      </c>
      <c r="CLW29" s="3">
        <v>16.11</v>
      </c>
      <c r="CLX29" s="3">
        <v>23.45</v>
      </c>
      <c r="CLY29" s="3">
        <v>14.63</v>
      </c>
      <c r="CLZ29" s="3">
        <v>13.25</v>
      </c>
      <c r="CMA29" s="3">
        <v>13.68</v>
      </c>
      <c r="CMB29" s="3">
        <v>17.05</v>
      </c>
      <c r="CMC29" s="3" t="s">
        <v>5</v>
      </c>
      <c r="CMD29" s="3">
        <v>20.440000000000001</v>
      </c>
      <c r="CME29" s="3">
        <v>21.05</v>
      </c>
      <c r="CMF29" s="3">
        <v>10.02</v>
      </c>
      <c r="CMG29" s="3">
        <v>11.42</v>
      </c>
      <c r="CMH29" s="3">
        <v>16.350000000000001</v>
      </c>
      <c r="CMI29" s="3">
        <v>15.56</v>
      </c>
      <c r="CMJ29" s="3">
        <v>20.61</v>
      </c>
      <c r="CMK29" s="3">
        <v>8.65</v>
      </c>
      <c r="CML29" s="3">
        <v>4.7</v>
      </c>
      <c r="CMM29" s="3">
        <v>13.38</v>
      </c>
      <c r="CMN29" s="3">
        <v>7.78</v>
      </c>
      <c r="CMO29" s="3">
        <v>12.67</v>
      </c>
      <c r="CMP29" s="3">
        <v>12.36</v>
      </c>
      <c r="CMQ29" s="3">
        <v>13.81</v>
      </c>
      <c r="CMR29" s="3">
        <v>6.85</v>
      </c>
      <c r="CMS29" s="3">
        <v>10.119999999999999</v>
      </c>
      <c r="CMT29" s="3">
        <v>13.61</v>
      </c>
      <c r="CMU29" s="3">
        <v>17.89</v>
      </c>
      <c r="CMV29" s="3">
        <v>16.2</v>
      </c>
      <c r="CMW29" s="3">
        <v>21.04</v>
      </c>
      <c r="CMX29" s="3">
        <v>22.53</v>
      </c>
      <c r="CMY29" s="3">
        <v>17.649999999999999</v>
      </c>
      <c r="CMZ29" s="3">
        <v>13.47</v>
      </c>
      <c r="CNA29" s="3">
        <v>12.21</v>
      </c>
      <c r="CNB29" s="3">
        <v>23.04</v>
      </c>
      <c r="CNC29" s="3">
        <v>9.1199999999999992</v>
      </c>
      <c r="CND29" s="3">
        <v>15.24</v>
      </c>
      <c r="CNE29" s="3">
        <v>-4.8899999999999997</v>
      </c>
      <c r="CNF29" s="3">
        <v>2.0499999999999998</v>
      </c>
      <c r="CNG29" s="3">
        <v>11.8</v>
      </c>
      <c r="CNH29" s="3">
        <v>-6.6</v>
      </c>
      <c r="CNI29" s="3">
        <v>17.350000000000001</v>
      </c>
      <c r="CNJ29" s="3">
        <v>15.13</v>
      </c>
      <c r="CNK29" s="3">
        <v>13.76</v>
      </c>
      <c r="CNL29" s="3">
        <v>5.13</v>
      </c>
      <c r="CNM29" s="3">
        <v>15.31</v>
      </c>
      <c r="CNN29" s="3">
        <v>18.78</v>
      </c>
      <c r="CNO29" s="3">
        <v>21.26</v>
      </c>
      <c r="CNP29" s="3">
        <v>22.37</v>
      </c>
      <c r="CNQ29" s="3">
        <v>4.7699999999999996</v>
      </c>
      <c r="CNR29" s="3">
        <v>22.21</v>
      </c>
      <c r="CNS29" s="3">
        <v>11.8</v>
      </c>
      <c r="CNT29" s="3">
        <v>19.73</v>
      </c>
      <c r="CNU29" s="3">
        <v>9.68</v>
      </c>
      <c r="CNV29" s="3">
        <v>30.36</v>
      </c>
      <c r="CNW29" s="3">
        <v>22.88</v>
      </c>
      <c r="CNX29" s="3">
        <v>17.559999999999999</v>
      </c>
      <c r="CNY29" s="3">
        <v>28.96</v>
      </c>
      <c r="CNZ29" s="3">
        <v>13.89</v>
      </c>
      <c r="COA29" s="3">
        <v>9.7200000000000006</v>
      </c>
      <c r="COB29" s="3">
        <v>13.87</v>
      </c>
      <c r="COC29" s="3">
        <v>-22.43</v>
      </c>
      <c r="COD29" s="3">
        <v>12.53</v>
      </c>
      <c r="COE29" s="3">
        <v>17.149999999999999</v>
      </c>
      <c r="COF29" s="3">
        <v>11.17</v>
      </c>
      <c r="COG29" s="3">
        <v>13.65</v>
      </c>
      <c r="COH29" s="3">
        <v>20.99</v>
      </c>
      <c r="COI29" s="3">
        <v>16.79</v>
      </c>
      <c r="COJ29" s="3">
        <v>9.9499999999999993</v>
      </c>
      <c r="COK29" s="3">
        <v>13.47</v>
      </c>
      <c r="COL29" s="3">
        <v>0.03</v>
      </c>
      <c r="COM29" s="3">
        <v>13.79</v>
      </c>
      <c r="CON29" s="3">
        <v>16.37</v>
      </c>
      <c r="COO29" s="3">
        <v>9.5399999999999991</v>
      </c>
      <c r="COP29" s="3">
        <v>54.94</v>
      </c>
      <c r="COQ29" s="3">
        <v>22.27</v>
      </c>
      <c r="COR29" s="3">
        <v>18.899999999999999</v>
      </c>
      <c r="COS29" s="3">
        <v>8.0500000000000007</v>
      </c>
      <c r="COT29" s="3">
        <v>6.75</v>
      </c>
      <c r="COU29" s="3">
        <v>15.28</v>
      </c>
      <c r="COV29" s="3">
        <v>9.25</v>
      </c>
      <c r="COW29" s="3">
        <v>13.67</v>
      </c>
      <c r="COX29" s="3">
        <v>14.35</v>
      </c>
      <c r="COY29" s="3">
        <v>22.58</v>
      </c>
      <c r="COZ29" s="3">
        <v>3.74</v>
      </c>
      <c r="CPA29" s="3">
        <v>-21</v>
      </c>
      <c r="CPB29" s="3">
        <v>8.0500000000000007</v>
      </c>
      <c r="CPC29" s="3">
        <v>22.58</v>
      </c>
      <c r="CPD29" s="3">
        <v>19.13</v>
      </c>
      <c r="CPE29" s="3">
        <v>11.45</v>
      </c>
      <c r="CPF29" s="3">
        <v>14.25</v>
      </c>
      <c r="CPG29" s="3">
        <v>13.48</v>
      </c>
      <c r="CPH29" s="3">
        <v>10.97</v>
      </c>
      <c r="CPI29" s="3">
        <v>16.010000000000002</v>
      </c>
      <c r="CPJ29" s="3">
        <v>13</v>
      </c>
      <c r="CPK29" s="3">
        <v>22.17</v>
      </c>
      <c r="CPL29" s="3">
        <v>29.52</v>
      </c>
      <c r="CPM29" s="3">
        <v>32.25</v>
      </c>
      <c r="CPN29" s="3">
        <v>22.34</v>
      </c>
      <c r="CPO29" s="3">
        <v>15.13</v>
      </c>
      <c r="CPP29" s="3">
        <v>15.91</v>
      </c>
      <c r="CPQ29" s="3">
        <v>7.42</v>
      </c>
      <c r="CPR29" s="3">
        <v>11.38</v>
      </c>
      <c r="CPS29" s="3">
        <v>14.74</v>
      </c>
      <c r="CPT29" s="3">
        <v>24.75</v>
      </c>
      <c r="CPU29" s="3">
        <v>27.88</v>
      </c>
      <c r="CPV29" s="3">
        <v>15.54</v>
      </c>
      <c r="CPW29" s="3">
        <v>11.8</v>
      </c>
      <c r="CPX29" s="3">
        <v>4.4400000000000004</v>
      </c>
      <c r="CPY29" s="3">
        <v>13.3</v>
      </c>
      <c r="CPZ29" s="3">
        <v>15.88</v>
      </c>
      <c r="CQA29" s="3">
        <v>13.26</v>
      </c>
      <c r="CQB29" s="3">
        <v>8.31</v>
      </c>
      <c r="CQC29" s="3">
        <v>16.54</v>
      </c>
      <c r="CQD29" s="3">
        <v>16.13</v>
      </c>
      <c r="CQE29" s="3">
        <v>14.14</v>
      </c>
      <c r="CQF29" s="3">
        <v>21.76</v>
      </c>
      <c r="CQG29" s="3">
        <v>26.2</v>
      </c>
      <c r="CQH29" s="3">
        <v>47.61</v>
      </c>
      <c r="CQI29" s="3">
        <v>13.31</v>
      </c>
      <c r="CQJ29" s="3">
        <v>11.97</v>
      </c>
      <c r="CQK29" s="3">
        <v>12</v>
      </c>
      <c r="CQL29" s="3">
        <v>18.8</v>
      </c>
      <c r="CQM29" s="3">
        <v>9.85</v>
      </c>
      <c r="CQN29" s="3">
        <v>1.18</v>
      </c>
      <c r="CQO29" s="3">
        <v>43.03</v>
      </c>
      <c r="CQP29" s="3">
        <v>40.51</v>
      </c>
      <c r="CQQ29" s="3">
        <v>14.15</v>
      </c>
      <c r="CQR29" s="3">
        <v>17.72</v>
      </c>
      <c r="CQS29" s="3">
        <v>20.86</v>
      </c>
      <c r="CQT29" s="3">
        <v>20.03</v>
      </c>
      <c r="CQU29" s="3">
        <v>11.52</v>
      </c>
      <c r="CQV29" s="3">
        <v>7.44</v>
      </c>
      <c r="CQW29" s="3">
        <v>43.22</v>
      </c>
      <c r="CQX29" s="3">
        <v>8.84</v>
      </c>
      <c r="CQY29" s="3">
        <v>16.61</v>
      </c>
      <c r="CQZ29" s="3">
        <v>30.59</v>
      </c>
      <c r="CRA29" s="3">
        <v>11.26</v>
      </c>
      <c r="CRB29" s="3">
        <v>17.43</v>
      </c>
      <c r="CRC29" s="3">
        <v>22.43</v>
      </c>
      <c r="CRD29" s="3">
        <v>7.06</v>
      </c>
      <c r="CRE29" s="3">
        <v>13.74</v>
      </c>
      <c r="CRF29" s="3">
        <v>13.78</v>
      </c>
      <c r="CRG29" s="3">
        <v>0.26</v>
      </c>
      <c r="CRH29" s="3">
        <v>11.11</v>
      </c>
      <c r="CRI29" s="3">
        <v>18.25</v>
      </c>
      <c r="CRJ29" s="3">
        <v>17.87</v>
      </c>
      <c r="CRK29" s="3">
        <v>13.45</v>
      </c>
      <c r="CRL29" s="3">
        <v>19.690000000000001</v>
      </c>
      <c r="CRM29" s="3">
        <v>17.57</v>
      </c>
      <c r="CRN29" s="3">
        <v>25.3</v>
      </c>
      <c r="CRO29" s="3">
        <v>2.31</v>
      </c>
      <c r="CRP29" s="3">
        <v>21.47</v>
      </c>
      <c r="CRQ29" s="3">
        <v>-0.21</v>
      </c>
      <c r="CRR29" s="3">
        <v>14.09</v>
      </c>
      <c r="CRS29" s="3">
        <v>13.06</v>
      </c>
      <c r="CRT29" s="3">
        <v>8.5500000000000007</v>
      </c>
      <c r="CRU29" s="3">
        <v>15.04</v>
      </c>
      <c r="CRV29" s="3">
        <v>12.68</v>
      </c>
      <c r="CRW29" s="3">
        <v>24.39</v>
      </c>
      <c r="CRX29" s="3">
        <v>5.34</v>
      </c>
      <c r="CRY29" s="3">
        <v>5.64</v>
      </c>
      <c r="CRZ29" s="3">
        <v>7.59</v>
      </c>
      <c r="CSA29" s="3">
        <v>8.51</v>
      </c>
      <c r="CSB29" s="3">
        <v>10.32</v>
      </c>
      <c r="CSC29" s="3">
        <v>10.5</v>
      </c>
      <c r="CSD29" s="3">
        <v>14.4</v>
      </c>
      <c r="CSE29" s="3">
        <v>9.26</v>
      </c>
      <c r="CSF29" s="3">
        <v>13.81</v>
      </c>
      <c r="CSG29" s="3">
        <v>19.34</v>
      </c>
      <c r="CSH29" s="3">
        <v>7.13</v>
      </c>
      <c r="CSI29" s="3">
        <v>27.34</v>
      </c>
      <c r="CSJ29" s="3">
        <v>10.75</v>
      </c>
      <c r="CSK29" s="3">
        <v>8.26</v>
      </c>
      <c r="CSL29" s="3">
        <v>11.16</v>
      </c>
      <c r="CSM29" s="3">
        <v>16.989999999999998</v>
      </c>
      <c r="CSN29" s="3">
        <v>11.89</v>
      </c>
      <c r="CSO29" s="3">
        <v>11.93</v>
      </c>
      <c r="CSP29" s="3" t="s">
        <v>5</v>
      </c>
      <c r="CSQ29" s="3">
        <v>2.52</v>
      </c>
      <c r="CSR29" s="3">
        <v>8.81</v>
      </c>
      <c r="CSS29" s="3">
        <v>13.75</v>
      </c>
      <c r="CST29" s="3">
        <v>18.809999999999999</v>
      </c>
      <c r="CSU29" s="3">
        <v>4.8</v>
      </c>
      <c r="CSV29" s="3">
        <v>7.97</v>
      </c>
      <c r="CSW29" s="3">
        <v>26.01</v>
      </c>
      <c r="CSX29" s="3">
        <v>3.51</v>
      </c>
      <c r="CSY29" s="3">
        <v>6.16</v>
      </c>
      <c r="CSZ29" s="3">
        <v>6.95</v>
      </c>
      <c r="CTA29" s="3">
        <v>10.62</v>
      </c>
      <c r="CTB29" s="3">
        <v>11.13</v>
      </c>
      <c r="CTC29" s="3">
        <v>9.08</v>
      </c>
      <c r="CTD29" s="3">
        <v>3.25</v>
      </c>
      <c r="CTE29" s="3">
        <v>7.93</v>
      </c>
      <c r="CTF29" s="3">
        <v>23.11</v>
      </c>
      <c r="CTG29" s="3">
        <v>11.95</v>
      </c>
      <c r="CTH29" s="3">
        <v>9.3800000000000008</v>
      </c>
      <c r="CTI29" s="3">
        <v>18.329999999999998</v>
      </c>
      <c r="CTJ29" s="3">
        <v>0.94</v>
      </c>
      <c r="CTK29" s="3">
        <v>5.33</v>
      </c>
      <c r="CTL29" s="3">
        <v>13.37</v>
      </c>
      <c r="CTM29" s="3">
        <v>11.02</v>
      </c>
      <c r="CTN29" s="3">
        <v>13.21</v>
      </c>
      <c r="CTO29" s="3">
        <v>16.670000000000002</v>
      </c>
      <c r="CTP29" s="3">
        <v>16.14</v>
      </c>
      <c r="CTQ29" s="3">
        <v>13.55</v>
      </c>
      <c r="CTR29" s="3">
        <v>12.19</v>
      </c>
      <c r="CTS29" s="3">
        <v>10.62</v>
      </c>
      <c r="CTT29" s="3">
        <v>5.86</v>
      </c>
      <c r="CTU29" s="3">
        <v>10.88</v>
      </c>
      <c r="CTV29" s="3">
        <v>9.31</v>
      </c>
      <c r="CTW29" s="3">
        <v>2.57</v>
      </c>
      <c r="CTX29" s="3">
        <v>17.89</v>
      </c>
      <c r="CTY29" s="3">
        <v>15.82</v>
      </c>
      <c r="CTZ29" s="3">
        <v>8.82</v>
      </c>
      <c r="CUA29" s="3">
        <v>8.89</v>
      </c>
      <c r="CUB29" s="3">
        <v>43.5</v>
      </c>
      <c r="CUC29" s="3">
        <v>13.23</v>
      </c>
      <c r="CUD29" s="3">
        <v>13.39</v>
      </c>
      <c r="CUE29" s="3">
        <v>14.69</v>
      </c>
      <c r="CUF29" s="3">
        <v>11.6</v>
      </c>
      <c r="CUG29" s="3">
        <v>22.67</v>
      </c>
      <c r="CUH29" s="3">
        <v>14.96</v>
      </c>
      <c r="CUI29" s="3">
        <v>7.31</v>
      </c>
      <c r="CUJ29" s="3">
        <v>9.3699999999999992</v>
      </c>
      <c r="CUK29" s="3">
        <v>9.67</v>
      </c>
      <c r="CUL29" s="3">
        <v>26.58</v>
      </c>
      <c r="CUM29" s="3">
        <v>17.22</v>
      </c>
      <c r="CUN29" s="3">
        <v>18.39</v>
      </c>
      <c r="CUO29" s="3">
        <v>18.440000000000001</v>
      </c>
      <c r="CUP29" s="3">
        <v>5.7</v>
      </c>
      <c r="CUQ29" s="3">
        <v>6.8</v>
      </c>
      <c r="CUR29" s="3">
        <v>14.51</v>
      </c>
      <c r="CUS29" s="3">
        <v>3.98</v>
      </c>
      <c r="CUT29" s="3">
        <v>4.07</v>
      </c>
      <c r="CUU29" s="3">
        <v>18.03</v>
      </c>
      <c r="CUV29" s="3">
        <v>6.75</v>
      </c>
      <c r="CUW29" s="3">
        <v>22.36</v>
      </c>
      <c r="CUX29" s="3">
        <v>-0.92</v>
      </c>
      <c r="CUY29" s="3">
        <v>15.77</v>
      </c>
      <c r="CUZ29" s="3">
        <v>7.9</v>
      </c>
      <c r="CVA29" s="3">
        <v>5.73</v>
      </c>
      <c r="CVB29" s="3">
        <v>4.75</v>
      </c>
      <c r="CVC29" s="3">
        <v>7.55</v>
      </c>
      <c r="CVD29" s="3">
        <v>19.649999999999999</v>
      </c>
      <c r="CVE29" s="3">
        <v>15.12</v>
      </c>
      <c r="CVF29" s="3">
        <v>10.23</v>
      </c>
      <c r="CVG29" s="3">
        <v>22.34</v>
      </c>
      <c r="CVH29" s="3">
        <v>10.6</v>
      </c>
      <c r="CVI29" s="3" t="s">
        <v>5</v>
      </c>
      <c r="CVJ29" s="3">
        <v>13.3</v>
      </c>
      <c r="CVK29" s="3">
        <v>1.79</v>
      </c>
      <c r="CVL29" s="3">
        <v>-2.87</v>
      </c>
      <c r="CVM29" s="3">
        <v>17.2</v>
      </c>
      <c r="CVN29" s="3">
        <v>7.23</v>
      </c>
      <c r="CVO29" s="3">
        <v>12.56</v>
      </c>
      <c r="CVP29" s="3">
        <v>15.78</v>
      </c>
      <c r="CVQ29" s="3">
        <v>10.039999999999999</v>
      </c>
      <c r="CVR29" s="3">
        <v>5.65</v>
      </c>
      <c r="CVS29" s="3">
        <v>0.69</v>
      </c>
      <c r="CVT29" s="3">
        <v>5.1100000000000003</v>
      </c>
      <c r="CVU29" s="3">
        <v>0</v>
      </c>
      <c r="CVV29" s="3" t="s">
        <v>5</v>
      </c>
      <c r="CVW29" s="3">
        <v>0.54</v>
      </c>
      <c r="CVX29" s="3">
        <v>12.3</v>
      </c>
      <c r="CVY29" s="3">
        <v>-0.34</v>
      </c>
      <c r="CVZ29" s="3">
        <v>16.420000000000002</v>
      </c>
      <c r="CWA29" s="3">
        <v>11.82</v>
      </c>
      <c r="CWB29" s="3">
        <v>10.18</v>
      </c>
      <c r="CWC29" s="3">
        <v>8.0399999999999991</v>
      </c>
      <c r="CWD29" s="3">
        <v>5.0999999999999996</v>
      </c>
      <c r="CWE29" s="3">
        <v>1.73</v>
      </c>
      <c r="CWF29" s="3">
        <v>14.55</v>
      </c>
      <c r="CWG29" s="3">
        <v>-5.46</v>
      </c>
      <c r="CWH29" s="3">
        <v>9.41</v>
      </c>
      <c r="CWI29" s="3">
        <v>14.21</v>
      </c>
      <c r="CWJ29" s="3">
        <v>0.71</v>
      </c>
      <c r="CWK29" s="3">
        <v>14.24</v>
      </c>
      <c r="CWL29" s="3">
        <v>21.78</v>
      </c>
      <c r="CWM29" s="3">
        <v>2.1800000000000002</v>
      </c>
      <c r="CWN29" s="3">
        <v>4.53</v>
      </c>
      <c r="CWO29" s="3">
        <v>18.73</v>
      </c>
      <c r="CWP29" s="3">
        <v>-6.81</v>
      </c>
      <c r="CWQ29" s="3">
        <v>9.14</v>
      </c>
      <c r="CWR29" s="3">
        <v>19.39</v>
      </c>
      <c r="CWS29" s="3">
        <v>46.15</v>
      </c>
      <c r="CWT29" s="3">
        <v>1.89</v>
      </c>
      <c r="CWU29" s="3" t="s">
        <v>5</v>
      </c>
      <c r="CWV29" s="3">
        <v>14.05</v>
      </c>
      <c r="CWW29" s="3">
        <v>16.43</v>
      </c>
      <c r="CWX29" s="3">
        <v>12.23</v>
      </c>
      <c r="CWY29" s="3">
        <v>31.3</v>
      </c>
      <c r="CWZ29" s="3">
        <v>11.69</v>
      </c>
      <c r="CXA29" s="3">
        <v>15.37</v>
      </c>
      <c r="CXB29" s="3">
        <v>16.88</v>
      </c>
      <c r="CXC29" s="3" t="s">
        <v>5</v>
      </c>
      <c r="CXD29" s="3">
        <v>17.27</v>
      </c>
      <c r="CXE29" s="3">
        <v>6.83</v>
      </c>
      <c r="CXF29" s="3">
        <v>9.8800000000000008</v>
      </c>
      <c r="CXG29" s="3">
        <v>13.19</v>
      </c>
      <c r="CXH29" s="3">
        <v>11.24</v>
      </c>
      <c r="CXI29" s="3">
        <v>13.73</v>
      </c>
      <c r="CXJ29" s="3">
        <v>20.29</v>
      </c>
      <c r="CXK29" s="3">
        <v>17.27</v>
      </c>
      <c r="CXL29" s="3">
        <v>23.21</v>
      </c>
      <c r="CXM29" s="3">
        <v>22.68</v>
      </c>
      <c r="CXN29" s="3">
        <v>22.61</v>
      </c>
      <c r="CXO29" s="3">
        <v>11.43</v>
      </c>
      <c r="CXP29" s="3">
        <v>9.19</v>
      </c>
      <c r="CXQ29" s="3">
        <v>18.12</v>
      </c>
      <c r="CXR29" s="3">
        <v>10.08</v>
      </c>
      <c r="CXS29" s="3">
        <v>15.76</v>
      </c>
      <c r="CXT29" s="3">
        <v>16.47</v>
      </c>
      <c r="CXU29" s="3">
        <v>11.99</v>
      </c>
      <c r="CXV29" s="3">
        <v>18.260000000000002</v>
      </c>
      <c r="CXW29" s="3">
        <v>42.59</v>
      </c>
      <c r="CXX29" s="3">
        <v>8.17</v>
      </c>
      <c r="CXY29" s="3">
        <v>14.22</v>
      </c>
      <c r="CXZ29" s="3">
        <v>6.61</v>
      </c>
      <c r="CYA29" s="3">
        <v>5.94</v>
      </c>
      <c r="CYB29" s="3">
        <v>16.29</v>
      </c>
      <c r="CYC29" s="3">
        <v>11.34</v>
      </c>
      <c r="CYD29" s="3">
        <v>10.130000000000001</v>
      </c>
      <c r="CYE29" s="3">
        <v>14.45</v>
      </c>
      <c r="CYF29" s="3">
        <v>15.64</v>
      </c>
      <c r="CYG29" s="3">
        <v>16.47</v>
      </c>
      <c r="CYH29" s="3">
        <v>24.02</v>
      </c>
      <c r="CYI29" s="3">
        <v>19.34</v>
      </c>
      <c r="CYJ29" s="3">
        <v>19.77</v>
      </c>
      <c r="CYK29" s="3">
        <v>18.53</v>
      </c>
      <c r="CYL29" s="3">
        <v>11.37</v>
      </c>
      <c r="CYM29" s="3">
        <v>19.34</v>
      </c>
      <c r="CYN29" s="3">
        <v>16.36</v>
      </c>
      <c r="CYO29" s="3">
        <v>29.23</v>
      </c>
      <c r="CYP29" s="3">
        <v>18.27</v>
      </c>
      <c r="CYQ29" s="3">
        <v>13.38</v>
      </c>
      <c r="CYR29" s="3">
        <v>15.2</v>
      </c>
      <c r="CYS29" s="3">
        <v>17.600000000000001</v>
      </c>
      <c r="CYT29" s="3">
        <v>11.61</v>
      </c>
      <c r="CYU29" s="3">
        <v>22.51</v>
      </c>
      <c r="CYV29" s="3">
        <v>14.59</v>
      </c>
      <c r="CYW29" s="3">
        <v>-3.4</v>
      </c>
      <c r="CYX29" s="3">
        <v>10.26</v>
      </c>
      <c r="CYY29" s="3">
        <v>13.73</v>
      </c>
      <c r="CYZ29" s="3">
        <v>15.97</v>
      </c>
      <c r="CZA29" s="3">
        <v>37.020000000000003</v>
      </c>
      <c r="CZB29" s="3">
        <v>13.58</v>
      </c>
      <c r="CZC29" s="3">
        <v>12.53</v>
      </c>
      <c r="CZD29" s="3">
        <v>17.45</v>
      </c>
      <c r="CZE29" s="3">
        <v>16.79</v>
      </c>
      <c r="CZF29" s="3">
        <v>3.92</v>
      </c>
      <c r="CZG29" s="3">
        <v>15.45</v>
      </c>
      <c r="CZH29" s="3">
        <v>9.7799999999999994</v>
      </c>
      <c r="CZI29" s="3">
        <v>7.02</v>
      </c>
      <c r="CZJ29" s="3">
        <v>18.8</v>
      </c>
      <c r="CZK29" s="3">
        <v>4.16</v>
      </c>
      <c r="CZL29" s="3">
        <v>18.73</v>
      </c>
      <c r="CZM29" s="3">
        <v>22.62</v>
      </c>
      <c r="CZN29" s="3">
        <v>12.83</v>
      </c>
      <c r="CZO29" s="3">
        <v>10.4</v>
      </c>
      <c r="CZP29" s="3">
        <v>10.82</v>
      </c>
      <c r="CZQ29" s="3">
        <v>3.51</v>
      </c>
      <c r="CZR29" s="3">
        <v>11.8</v>
      </c>
      <c r="CZS29" s="3">
        <v>15.06</v>
      </c>
      <c r="CZT29" s="3">
        <v>16.559999999999999</v>
      </c>
      <c r="CZU29" s="3">
        <v>6.82</v>
      </c>
      <c r="CZV29" s="3">
        <v>8.68</v>
      </c>
      <c r="CZW29" s="3">
        <v>-2.09</v>
      </c>
      <c r="CZX29" s="3">
        <v>14.29</v>
      </c>
      <c r="CZY29" s="3">
        <v>5.0199999999999996</v>
      </c>
      <c r="CZZ29" s="3">
        <v>11.71</v>
      </c>
      <c r="DAA29" s="3">
        <v>18.600000000000001</v>
      </c>
      <c r="DAB29" s="3">
        <v>6.65</v>
      </c>
      <c r="DAC29" s="3">
        <v>12.97</v>
      </c>
      <c r="DAD29" s="3">
        <v>12.08</v>
      </c>
      <c r="DAE29" s="3">
        <v>15.01</v>
      </c>
      <c r="DAF29" s="3">
        <v>11.23</v>
      </c>
      <c r="DAG29" s="3">
        <v>16.18</v>
      </c>
      <c r="DAH29" s="3">
        <v>15</v>
      </c>
      <c r="DAI29" s="3">
        <v>6.6</v>
      </c>
      <c r="DAJ29" s="3">
        <v>8.1999999999999993</v>
      </c>
      <c r="DAK29" s="3">
        <v>7.59</v>
      </c>
      <c r="DAL29" s="3">
        <v>21.26</v>
      </c>
      <c r="DAM29" s="3">
        <v>9.6199999999999992</v>
      </c>
      <c r="DAN29" s="3">
        <v>8.77</v>
      </c>
      <c r="DAO29" s="3">
        <v>14.73</v>
      </c>
      <c r="DAP29" s="3">
        <v>12.74</v>
      </c>
      <c r="DAQ29" s="3">
        <v>13.97</v>
      </c>
      <c r="DAR29" s="3">
        <v>15.01</v>
      </c>
      <c r="DAS29" s="3">
        <v>6.58</v>
      </c>
      <c r="DAT29" s="3">
        <v>18.97</v>
      </c>
      <c r="DAU29" s="3">
        <v>5.57</v>
      </c>
      <c r="DAV29" s="3">
        <v>5.88</v>
      </c>
      <c r="DAW29" s="3">
        <v>6.21</v>
      </c>
      <c r="DAX29" s="3">
        <v>13.7</v>
      </c>
      <c r="DAY29" s="3">
        <v>14.55</v>
      </c>
      <c r="DAZ29" s="3">
        <v>12.58</v>
      </c>
      <c r="DBA29" s="3">
        <v>9.59</v>
      </c>
      <c r="DBB29" s="3">
        <v>5.1100000000000003</v>
      </c>
      <c r="DBC29" s="3">
        <v>7.95</v>
      </c>
      <c r="DBD29" s="3">
        <v>7.87</v>
      </c>
      <c r="DBE29" s="3">
        <v>22.23</v>
      </c>
      <c r="DBF29" s="3">
        <v>11.76</v>
      </c>
      <c r="DBG29" s="3">
        <v>7.69</v>
      </c>
      <c r="DBH29" s="3">
        <v>9.0500000000000007</v>
      </c>
      <c r="DBI29" s="3">
        <v>19.940000000000001</v>
      </c>
      <c r="DBJ29" s="3">
        <v>10.7</v>
      </c>
      <c r="DBK29" s="3">
        <v>15.54</v>
      </c>
      <c r="DBL29" s="3">
        <v>13.71</v>
      </c>
      <c r="DBM29" s="3">
        <v>12.17</v>
      </c>
      <c r="DBN29" s="3">
        <v>8.56</v>
      </c>
      <c r="DBO29" s="3">
        <v>18.600000000000001</v>
      </c>
      <c r="DBP29" s="3">
        <v>9.9</v>
      </c>
      <c r="DBQ29" s="3">
        <v>8.98</v>
      </c>
      <c r="DBR29" s="3">
        <v>6.12</v>
      </c>
      <c r="DBS29" s="3">
        <v>6.48</v>
      </c>
      <c r="DBT29" s="3">
        <v>6.16</v>
      </c>
      <c r="DBU29" s="3">
        <v>2.78</v>
      </c>
      <c r="DBV29" s="3">
        <v>10.66</v>
      </c>
      <c r="DBW29" s="3">
        <v>16.16</v>
      </c>
      <c r="DBX29" s="3">
        <v>1.74</v>
      </c>
      <c r="DBY29" s="3">
        <v>15.29</v>
      </c>
      <c r="DBZ29" s="3">
        <v>15.13</v>
      </c>
      <c r="DCA29" s="3">
        <v>11.48</v>
      </c>
      <c r="DCB29" s="3">
        <v>14.04</v>
      </c>
      <c r="DCC29" s="3">
        <v>6.04</v>
      </c>
      <c r="DCD29" s="3">
        <v>11.45</v>
      </c>
      <c r="DCE29" s="3">
        <v>13.59</v>
      </c>
      <c r="DCF29" s="3">
        <v>13.52</v>
      </c>
      <c r="DCG29" s="3">
        <v>8.0500000000000007</v>
      </c>
      <c r="DCH29" s="3">
        <v>13.54</v>
      </c>
      <c r="DCI29" s="3">
        <v>23.14</v>
      </c>
      <c r="DCJ29" s="3">
        <v>9.32</v>
      </c>
      <c r="DCK29" s="3">
        <v>26.19</v>
      </c>
      <c r="DCL29" s="3">
        <v>5.69</v>
      </c>
      <c r="DCM29" s="3">
        <v>22.65</v>
      </c>
      <c r="DCN29" s="3">
        <v>3.03</v>
      </c>
      <c r="DCO29" s="3">
        <v>14.29</v>
      </c>
      <c r="DCP29" s="3">
        <v>10.43</v>
      </c>
      <c r="DCQ29" s="3">
        <v>12.73</v>
      </c>
      <c r="DCR29" s="3">
        <v>8.2799999999999994</v>
      </c>
      <c r="DCS29" s="3">
        <v>15.41</v>
      </c>
      <c r="DCT29" s="3">
        <v>17.59</v>
      </c>
      <c r="DCU29" s="3">
        <v>12.66</v>
      </c>
      <c r="DCV29" s="3">
        <v>7.78</v>
      </c>
      <c r="DCW29" s="3">
        <v>9.1300000000000008</v>
      </c>
      <c r="DCX29" s="3">
        <v>18.7</v>
      </c>
      <c r="DCY29" s="3">
        <v>7.35</v>
      </c>
      <c r="DCZ29" s="3">
        <v>22.13</v>
      </c>
      <c r="DDA29" s="3">
        <v>0.34</v>
      </c>
      <c r="DDB29" s="3">
        <v>-0.34</v>
      </c>
      <c r="DDC29" s="3">
        <v>6.84</v>
      </c>
      <c r="DDD29" s="3">
        <v>10.43</v>
      </c>
      <c r="DDE29" s="3">
        <v>8.51</v>
      </c>
      <c r="DDF29" s="3">
        <v>9.7200000000000006</v>
      </c>
      <c r="DDG29" s="3">
        <v>13.2</v>
      </c>
      <c r="DDH29" s="3">
        <v>7.51</v>
      </c>
      <c r="DDI29" s="3">
        <v>9.83</v>
      </c>
      <c r="DDJ29" s="3">
        <v>5.94</v>
      </c>
      <c r="DDK29" s="3">
        <v>23.88</v>
      </c>
      <c r="DDL29" s="3">
        <v>17.5</v>
      </c>
      <c r="DDM29" s="3">
        <v>4.5</v>
      </c>
      <c r="DDN29" s="3">
        <v>10.75</v>
      </c>
      <c r="DDO29" s="3">
        <v>13.15</v>
      </c>
      <c r="DDP29" s="3">
        <v>8.67</v>
      </c>
      <c r="DDQ29" s="3">
        <v>13.61</v>
      </c>
      <c r="DDR29" s="3">
        <v>11.96</v>
      </c>
      <c r="DDS29" s="3">
        <v>18</v>
      </c>
      <c r="DDT29" s="3">
        <v>19.07</v>
      </c>
      <c r="DDU29" s="3">
        <v>16.57</v>
      </c>
      <c r="DDV29" s="3">
        <v>18.13</v>
      </c>
      <c r="DDW29" s="3">
        <v>11.16</v>
      </c>
      <c r="DDX29" s="3">
        <v>11.02</v>
      </c>
      <c r="DDY29" s="3">
        <v>14.07</v>
      </c>
      <c r="DDZ29" s="3">
        <v>15.91</v>
      </c>
      <c r="DEA29" s="3">
        <v>14.71</v>
      </c>
      <c r="DEB29" s="3">
        <v>16.47</v>
      </c>
      <c r="DEC29" s="3">
        <v>11.85</v>
      </c>
      <c r="DED29" s="3">
        <v>2.5099999999999998</v>
      </c>
      <c r="DEE29" s="3">
        <v>14.56</v>
      </c>
      <c r="DEF29" s="3">
        <v>11.33</v>
      </c>
      <c r="DEG29" s="3">
        <v>1.49</v>
      </c>
      <c r="DEH29" s="3">
        <v>11.84</v>
      </c>
      <c r="DEI29" s="3">
        <v>26</v>
      </c>
      <c r="DEJ29" s="3">
        <v>8.7100000000000009</v>
      </c>
      <c r="DEK29" s="3">
        <v>8.08</v>
      </c>
      <c r="DEL29" s="3">
        <v>10.01</v>
      </c>
      <c r="DEM29" s="3">
        <v>14.49</v>
      </c>
      <c r="DEN29" s="3">
        <v>13.2</v>
      </c>
      <c r="DEO29" s="3">
        <v>-11.5</v>
      </c>
      <c r="DEP29" s="3">
        <v>9.18</v>
      </c>
      <c r="DEQ29" s="3">
        <v>14.61</v>
      </c>
      <c r="DER29" s="3">
        <v>16.39</v>
      </c>
      <c r="DES29" s="3">
        <v>10.14</v>
      </c>
      <c r="DET29" s="3">
        <v>10.1</v>
      </c>
      <c r="DEU29" s="3">
        <v>13.08</v>
      </c>
      <c r="DEV29" s="3">
        <v>18.18</v>
      </c>
      <c r="DEW29" s="3">
        <v>10.77</v>
      </c>
      <c r="DEX29" s="3">
        <v>13.18</v>
      </c>
      <c r="DEY29" s="3">
        <v>7.41</v>
      </c>
      <c r="DEZ29" s="3">
        <v>5.12</v>
      </c>
      <c r="DFA29" s="3">
        <v>-4.88</v>
      </c>
      <c r="DFB29" s="3">
        <v>9.1199999999999992</v>
      </c>
      <c r="DFC29" s="3">
        <v>3.95</v>
      </c>
      <c r="DFD29" s="3">
        <v>3.73</v>
      </c>
      <c r="DFE29" s="3">
        <v>2.64</v>
      </c>
      <c r="DFF29" s="3">
        <v>-0.59</v>
      </c>
      <c r="DFG29" s="3">
        <v>11.97</v>
      </c>
      <c r="DFH29" s="3">
        <v>0.44</v>
      </c>
      <c r="DFI29" s="3">
        <v>0.2</v>
      </c>
      <c r="DFJ29" s="3">
        <v>10.99</v>
      </c>
      <c r="DFK29" s="3">
        <v>4.55</v>
      </c>
      <c r="DFL29" s="3">
        <v>1.36</v>
      </c>
      <c r="DFM29" s="3">
        <v>1.1200000000000001</v>
      </c>
      <c r="DFN29" s="3">
        <v>1.41</v>
      </c>
      <c r="DFO29" s="3">
        <v>0.37</v>
      </c>
      <c r="DFP29" s="3">
        <v>11.11</v>
      </c>
      <c r="DFQ29" s="3">
        <v>25.71</v>
      </c>
      <c r="DFR29" s="3">
        <v>-7.08</v>
      </c>
      <c r="DFS29" s="3">
        <v>4.92</v>
      </c>
      <c r="DFT29" s="3">
        <v>28.1</v>
      </c>
      <c r="DFU29" s="3">
        <v>-1.93</v>
      </c>
      <c r="DFV29" s="3">
        <v>0.49</v>
      </c>
      <c r="DFW29" s="3">
        <v>14.51</v>
      </c>
      <c r="DFX29" s="3">
        <v>4.6500000000000004</v>
      </c>
      <c r="DFY29" s="3">
        <v>4.63</v>
      </c>
      <c r="DFZ29" s="3">
        <v>-4.7</v>
      </c>
      <c r="DGA29" s="3">
        <v>3.74</v>
      </c>
      <c r="DGB29" s="3">
        <v>1.87</v>
      </c>
      <c r="DGC29" s="3">
        <v>13.46</v>
      </c>
      <c r="DGD29" s="3">
        <v>9.7799999999999994</v>
      </c>
      <c r="DGE29" s="3">
        <v>3.28</v>
      </c>
      <c r="DGF29" s="3">
        <v>8.83</v>
      </c>
      <c r="DGG29" s="3">
        <v>8.9499999999999993</v>
      </c>
      <c r="DGH29" s="3">
        <v>8.3699999999999992</v>
      </c>
      <c r="DGI29" s="3" t="s">
        <v>5</v>
      </c>
      <c r="DGJ29" s="3">
        <v>5.45</v>
      </c>
      <c r="DGK29" s="3">
        <v>6.97</v>
      </c>
      <c r="DGL29" s="3" t="s">
        <v>5</v>
      </c>
      <c r="DGM29" s="3">
        <v>-2.87</v>
      </c>
      <c r="DGN29" s="3">
        <v>-3.88</v>
      </c>
      <c r="DGO29" s="3">
        <v>-8.06</v>
      </c>
      <c r="DGP29" s="3">
        <v>3.92</v>
      </c>
      <c r="DGQ29" s="3" t="s">
        <v>5</v>
      </c>
      <c r="DGR29" s="3">
        <v>2.59</v>
      </c>
      <c r="DGS29" s="3">
        <v>9.66</v>
      </c>
      <c r="DGT29" s="3">
        <v>9.5500000000000007</v>
      </c>
      <c r="DGU29" s="3">
        <v>4.1900000000000004</v>
      </c>
      <c r="DGV29" s="3">
        <v>3.61</v>
      </c>
      <c r="DGW29" s="3">
        <v>9.44</v>
      </c>
      <c r="DGX29" s="3">
        <v>12.06</v>
      </c>
      <c r="DGY29" s="3">
        <v>5.5</v>
      </c>
      <c r="DGZ29" s="3">
        <v>4.8899999999999997</v>
      </c>
      <c r="DHA29" s="3">
        <v>10.35</v>
      </c>
      <c r="DHB29" s="3">
        <v>5.07</v>
      </c>
      <c r="DHC29" s="3">
        <v>10.74</v>
      </c>
      <c r="DHD29" s="3" t="s">
        <v>5</v>
      </c>
      <c r="DHE29" s="3">
        <v>0.67</v>
      </c>
      <c r="DHF29" s="3">
        <v>1.49</v>
      </c>
      <c r="DHG29" s="3">
        <v>4.49</v>
      </c>
      <c r="DHH29" s="3">
        <v>5.72</v>
      </c>
      <c r="DHI29" s="3">
        <v>14.27</v>
      </c>
      <c r="DHJ29" s="3">
        <v>1.54</v>
      </c>
      <c r="DHK29" s="3">
        <v>17.739999999999998</v>
      </c>
      <c r="DHL29" s="3" t="s">
        <v>5</v>
      </c>
      <c r="DHM29" s="3">
        <v>2.41</v>
      </c>
      <c r="DHN29" s="3">
        <v>16.66</v>
      </c>
      <c r="DHO29" s="3">
        <v>7.03</v>
      </c>
      <c r="DHP29" s="3">
        <v>18.71</v>
      </c>
      <c r="DHQ29" s="3">
        <v>22.38</v>
      </c>
      <c r="DHR29" s="3">
        <v>24.36</v>
      </c>
      <c r="DHS29" s="3">
        <v>-30.73</v>
      </c>
      <c r="DHT29" s="3">
        <v>22.14</v>
      </c>
      <c r="DHU29" s="3">
        <v>27.23</v>
      </c>
      <c r="DHV29" s="3">
        <v>33.71</v>
      </c>
      <c r="DHW29" s="3">
        <v>3.1</v>
      </c>
      <c r="DHX29" s="3">
        <v>31.79</v>
      </c>
      <c r="DHY29" s="3">
        <v>57.6</v>
      </c>
      <c r="DHZ29" s="3">
        <v>10.119999999999999</v>
      </c>
      <c r="DIA29" s="3">
        <v>12.21</v>
      </c>
      <c r="DIB29" s="3">
        <v>13.16</v>
      </c>
      <c r="DIC29" s="3">
        <v>7.33</v>
      </c>
      <c r="DID29" s="3">
        <v>29.54</v>
      </c>
      <c r="DIE29" s="3">
        <v>7.41</v>
      </c>
      <c r="DIF29" s="3">
        <v>33.57</v>
      </c>
      <c r="DIG29" s="3">
        <v>24.05</v>
      </c>
      <c r="DIH29" s="3">
        <v>17.98</v>
      </c>
      <c r="DII29" s="3">
        <v>25.63</v>
      </c>
      <c r="DIJ29" s="3">
        <v>31.14</v>
      </c>
      <c r="DIK29" s="3">
        <v>15.66</v>
      </c>
      <c r="DIL29" s="3">
        <v>43.66</v>
      </c>
      <c r="DIM29" s="3">
        <v>27.86</v>
      </c>
      <c r="DIN29" s="3">
        <v>2.52</v>
      </c>
      <c r="DIO29" s="3">
        <v>31.53</v>
      </c>
      <c r="DIP29" s="3">
        <v>16.329999999999998</v>
      </c>
      <c r="DIQ29" s="3">
        <v>37.01</v>
      </c>
      <c r="DIR29" s="3">
        <v>36.950000000000003</v>
      </c>
      <c r="DIS29" s="3">
        <v>3.66</v>
      </c>
      <c r="DIT29" s="3">
        <v>-26.59</v>
      </c>
      <c r="DIU29" s="3">
        <v>89.04</v>
      </c>
      <c r="DIV29" s="3">
        <v>23.45</v>
      </c>
      <c r="DIW29" s="3">
        <v>0.28999999999999998</v>
      </c>
      <c r="DIX29" s="3">
        <v>7.89</v>
      </c>
      <c r="DIY29" s="3">
        <v>14.5</v>
      </c>
      <c r="DIZ29" s="3">
        <v>8.4600000000000009</v>
      </c>
      <c r="DJA29" s="3">
        <v>41.81</v>
      </c>
      <c r="DJB29" s="3" t="s">
        <v>5</v>
      </c>
      <c r="DJC29" s="3">
        <v>14.85</v>
      </c>
      <c r="DJD29" s="3">
        <v>13.11</v>
      </c>
      <c r="DJE29" s="3">
        <v>10.47</v>
      </c>
      <c r="DJF29" s="3">
        <v>24.41</v>
      </c>
      <c r="DJG29" s="3">
        <v>16.97</v>
      </c>
      <c r="DJH29" s="3">
        <v>4.21</v>
      </c>
      <c r="DJI29" s="3">
        <v>7.95</v>
      </c>
      <c r="DJJ29" s="3">
        <v>5.81</v>
      </c>
      <c r="DJK29" s="3">
        <v>2.83</v>
      </c>
      <c r="DJL29" s="3">
        <v>6.58</v>
      </c>
      <c r="DJM29" s="3" t="s">
        <v>5</v>
      </c>
      <c r="DJN29" s="3">
        <v>8.19</v>
      </c>
      <c r="DJO29" s="3" t="s">
        <v>5</v>
      </c>
      <c r="DJP29" s="3">
        <v>4.67</v>
      </c>
      <c r="DJQ29" s="3">
        <v>0.73</v>
      </c>
      <c r="DJR29" s="3">
        <v>13.78</v>
      </c>
      <c r="DJS29" s="3">
        <v>15.19</v>
      </c>
      <c r="DJT29" s="3">
        <v>8.17</v>
      </c>
      <c r="DJU29" s="3" t="s">
        <v>5</v>
      </c>
      <c r="DJV29" s="3">
        <v>3.47</v>
      </c>
      <c r="DJW29" s="3" t="s">
        <v>5</v>
      </c>
      <c r="DJX29" s="3">
        <v>10.85</v>
      </c>
      <c r="DJY29" s="3" t="s">
        <v>5</v>
      </c>
      <c r="DJZ29" s="3">
        <v>7.43</v>
      </c>
      <c r="DKA29" s="3" t="s">
        <v>5</v>
      </c>
      <c r="DKB29" s="3" t="s">
        <v>5</v>
      </c>
      <c r="DKC29" s="3" t="s">
        <v>5</v>
      </c>
      <c r="DKD29" s="3" t="s">
        <v>5</v>
      </c>
      <c r="DKE29" s="3" t="s">
        <v>5</v>
      </c>
      <c r="DKF29" s="3" t="s">
        <v>5</v>
      </c>
      <c r="DKG29" s="3" t="s">
        <v>5</v>
      </c>
      <c r="DKH29" s="3" t="s">
        <v>5</v>
      </c>
      <c r="DKI29" s="3" t="s">
        <v>5</v>
      </c>
      <c r="DKJ29" s="3" t="s">
        <v>5</v>
      </c>
      <c r="DKK29" s="3" t="s">
        <v>5</v>
      </c>
      <c r="DKL29" s="3" t="s">
        <v>5</v>
      </c>
      <c r="DKM29" s="3" t="s">
        <v>5</v>
      </c>
      <c r="DKN29" s="3" t="s">
        <v>5</v>
      </c>
      <c r="DKO29" s="3">
        <v>14.19</v>
      </c>
      <c r="DKP29" s="3" t="s">
        <v>5</v>
      </c>
      <c r="DKQ29" s="3" t="s">
        <v>5</v>
      </c>
      <c r="DKR29" s="3" t="s">
        <v>5</v>
      </c>
      <c r="DKS29" s="3">
        <v>13.56</v>
      </c>
      <c r="DKT29" s="3" t="s">
        <v>5</v>
      </c>
      <c r="DKU29" s="3">
        <v>16.670000000000002</v>
      </c>
      <c r="DKV29" s="3" t="s">
        <v>5</v>
      </c>
      <c r="DKW29" s="3">
        <v>8.64</v>
      </c>
      <c r="DKX29" s="3" t="s">
        <v>5</v>
      </c>
      <c r="DKY29" s="3">
        <v>9.5399999999999991</v>
      </c>
      <c r="DKZ29" s="3" t="s">
        <v>5</v>
      </c>
      <c r="DLA29" s="3" t="s">
        <v>5</v>
      </c>
      <c r="DLB29" s="3">
        <v>32.1</v>
      </c>
      <c r="DLC29" s="3" t="s">
        <v>5</v>
      </c>
      <c r="DLD29" s="3" t="s">
        <v>5</v>
      </c>
      <c r="DLE29" s="3">
        <v>17.12</v>
      </c>
      <c r="DLF29" s="3" t="s">
        <v>5</v>
      </c>
      <c r="DLG29" s="3" t="s">
        <v>5</v>
      </c>
      <c r="DLH29" s="3">
        <v>4.78</v>
      </c>
      <c r="DLI29" s="3">
        <v>-5.65</v>
      </c>
      <c r="DLJ29" s="3">
        <v>6.52</v>
      </c>
      <c r="DLK29" s="3">
        <v>9.84</v>
      </c>
      <c r="DLL29" s="3">
        <v>12.18</v>
      </c>
      <c r="DLM29" s="3" t="s">
        <v>5</v>
      </c>
      <c r="DLN29" s="3">
        <v>-10.199999999999999</v>
      </c>
      <c r="DLO29" s="3" t="s">
        <v>5</v>
      </c>
      <c r="DLP29" s="3" t="s">
        <v>5</v>
      </c>
      <c r="DLQ29" s="3" t="s">
        <v>5</v>
      </c>
      <c r="DLR29" s="3" t="s">
        <v>5</v>
      </c>
      <c r="DLS29" s="3" t="s">
        <v>5</v>
      </c>
      <c r="DLT29" s="3" t="s">
        <v>5</v>
      </c>
      <c r="DLU29" s="3" t="s">
        <v>5</v>
      </c>
      <c r="DLV29" s="3">
        <v>12.5</v>
      </c>
      <c r="DLW29" s="3">
        <v>13.41</v>
      </c>
      <c r="DLX29" s="3" t="s">
        <v>5</v>
      </c>
      <c r="DLY29" s="3" t="s">
        <v>5</v>
      </c>
      <c r="DLZ29" s="3" t="s">
        <v>5</v>
      </c>
      <c r="DMA29" s="3">
        <v>3.73</v>
      </c>
      <c r="DMB29" s="3" t="s">
        <v>5</v>
      </c>
      <c r="DMC29" s="3" t="s">
        <v>5</v>
      </c>
      <c r="DMD29" s="3">
        <v>8.94</v>
      </c>
      <c r="DME29" s="3">
        <v>4.78</v>
      </c>
      <c r="DMF29" s="3">
        <v>2.4500000000000002</v>
      </c>
      <c r="DMG29" s="3">
        <v>8.3800000000000008</v>
      </c>
      <c r="DMH29" s="3" t="s">
        <v>5</v>
      </c>
      <c r="DMI29" s="3" t="s">
        <v>5</v>
      </c>
      <c r="DMJ29" s="3">
        <v>-1.05</v>
      </c>
      <c r="DMK29" s="3">
        <v>0.4</v>
      </c>
      <c r="DML29" s="3">
        <v>8.1300000000000008</v>
      </c>
      <c r="DMM29" s="3" t="s">
        <v>5</v>
      </c>
      <c r="DMN29" s="3">
        <v>22.59</v>
      </c>
      <c r="DMO29" s="3">
        <v>6.96</v>
      </c>
      <c r="DMP29" s="3" t="s">
        <v>5</v>
      </c>
      <c r="DMQ29" s="3">
        <v>6.55</v>
      </c>
      <c r="DMR29" s="3">
        <v>9.93</v>
      </c>
      <c r="DMS29" s="3">
        <v>12.02</v>
      </c>
      <c r="DMT29" s="3">
        <v>-2.41</v>
      </c>
      <c r="DMU29" s="3">
        <v>7.08</v>
      </c>
      <c r="DMV29" s="3">
        <v>8.1</v>
      </c>
      <c r="DMW29" s="3">
        <v>0.47</v>
      </c>
      <c r="DMX29" s="3">
        <v>-6.9</v>
      </c>
      <c r="DMY29" s="3">
        <v>1.62</v>
      </c>
      <c r="DMZ29" s="3">
        <v>16.55</v>
      </c>
      <c r="DNA29" s="3">
        <v>8.9600000000000009</v>
      </c>
      <c r="DNB29" s="3" t="s">
        <v>5</v>
      </c>
      <c r="DNC29" s="3">
        <v>3.8</v>
      </c>
      <c r="DND29" s="3">
        <v>13.32</v>
      </c>
      <c r="DNE29" s="3" t="s">
        <v>5</v>
      </c>
      <c r="DNF29" s="3">
        <v>10.85</v>
      </c>
      <c r="DNG29" s="3">
        <v>5.38</v>
      </c>
      <c r="DNH29" s="3" t="s">
        <v>5</v>
      </c>
      <c r="DNI29" s="3" t="s">
        <v>5</v>
      </c>
      <c r="DNJ29" s="3" t="s">
        <v>5</v>
      </c>
      <c r="DNK29" s="3">
        <v>9.86</v>
      </c>
      <c r="DNL29" s="3">
        <v>25.2</v>
      </c>
      <c r="DNM29" s="3">
        <v>4.95</v>
      </c>
      <c r="DNN29" s="3" t="s">
        <v>5</v>
      </c>
      <c r="DNO29" s="3" t="s">
        <v>5</v>
      </c>
      <c r="DNP29" s="3" t="s">
        <v>5</v>
      </c>
      <c r="DNQ29" s="3">
        <v>3.03</v>
      </c>
      <c r="DNR29" s="3" t="s">
        <v>5</v>
      </c>
      <c r="DNS29" s="3" t="s">
        <v>5</v>
      </c>
      <c r="DNT29" s="3">
        <v>11.54</v>
      </c>
      <c r="DNU29" s="3" t="s">
        <v>5</v>
      </c>
      <c r="DNV29" s="3">
        <v>4.99</v>
      </c>
      <c r="DNW29" s="3">
        <v>15.71</v>
      </c>
      <c r="DNX29" s="3" t="s">
        <v>5</v>
      </c>
      <c r="DNY29" s="3" t="s">
        <v>5</v>
      </c>
      <c r="DNZ29" s="3" t="s">
        <v>5</v>
      </c>
      <c r="DOA29" s="3" t="s">
        <v>5</v>
      </c>
      <c r="DOB29" s="3" t="s">
        <v>5</v>
      </c>
      <c r="DOC29" s="3">
        <v>8.81</v>
      </c>
      <c r="DOD29" s="3" t="s">
        <v>5</v>
      </c>
      <c r="DOE29" s="3" t="s">
        <v>5</v>
      </c>
      <c r="DOF29" s="3" t="s">
        <v>5</v>
      </c>
      <c r="DOG29" s="3" t="s">
        <v>5</v>
      </c>
      <c r="DOH29" s="3">
        <v>2.0699999999999998</v>
      </c>
      <c r="DOI29" s="3" t="s">
        <v>5</v>
      </c>
      <c r="DOJ29" s="3">
        <v>10.46</v>
      </c>
      <c r="DOK29" s="3">
        <v>3.29</v>
      </c>
      <c r="DOL29" s="3" t="s">
        <v>5</v>
      </c>
      <c r="DOM29" s="3">
        <v>2.4500000000000002</v>
      </c>
      <c r="DON29" s="3">
        <v>6.03</v>
      </c>
      <c r="DOO29" s="3" t="s">
        <v>5</v>
      </c>
      <c r="DOP29" s="3" t="s">
        <v>5</v>
      </c>
      <c r="DOQ29" s="3">
        <v>11.18</v>
      </c>
      <c r="DOR29" s="3" t="s">
        <v>5</v>
      </c>
      <c r="DOS29" s="3" t="s">
        <v>5</v>
      </c>
      <c r="DOT29" s="3">
        <v>5.66</v>
      </c>
      <c r="DOU29" s="3" t="s">
        <v>5</v>
      </c>
      <c r="DOV29" s="3">
        <v>-12.53</v>
      </c>
      <c r="DOW29" s="3">
        <v>14.06</v>
      </c>
      <c r="DOX29" s="3" t="s">
        <v>5</v>
      </c>
      <c r="DOY29" s="3" t="s">
        <v>5</v>
      </c>
      <c r="DOZ29" s="3" t="s">
        <v>5</v>
      </c>
      <c r="DPA29" s="3" t="s">
        <v>5</v>
      </c>
      <c r="DPB29" s="3" t="s">
        <v>5</v>
      </c>
      <c r="DPC29" s="3" t="s">
        <v>5</v>
      </c>
      <c r="DPD29" s="3">
        <v>5.16</v>
      </c>
      <c r="DPE29" s="3">
        <v>8.67</v>
      </c>
      <c r="DPF29" s="3">
        <v>11.9</v>
      </c>
      <c r="DPG29" s="3" t="s">
        <v>5</v>
      </c>
      <c r="DPH29" s="3" t="s">
        <v>5</v>
      </c>
      <c r="DPI29" s="3" t="s">
        <v>5</v>
      </c>
      <c r="DPJ29" s="3" t="s">
        <v>5</v>
      </c>
      <c r="DPK29" s="3">
        <v>14.78</v>
      </c>
      <c r="DPL29" s="3">
        <v>18.12</v>
      </c>
      <c r="DPM29" s="3" t="s">
        <v>5</v>
      </c>
      <c r="DPN29" s="3" t="s">
        <v>5</v>
      </c>
      <c r="DPO29" s="3">
        <v>1.1100000000000001</v>
      </c>
      <c r="DPP29" s="3">
        <v>3.94</v>
      </c>
      <c r="DPQ29" s="3" t="s">
        <v>5</v>
      </c>
      <c r="DPR29" s="3">
        <v>2.44</v>
      </c>
      <c r="DPS29" s="3">
        <v>9.4</v>
      </c>
      <c r="DPT29" s="3">
        <v>5.75</v>
      </c>
      <c r="DPU29" s="3">
        <v>4.47</v>
      </c>
      <c r="DPV29" s="3" t="s">
        <v>5</v>
      </c>
      <c r="DPW29" s="3" t="s">
        <v>5</v>
      </c>
      <c r="DPX29" s="3">
        <v>1.65</v>
      </c>
      <c r="DPY29" s="3">
        <v>9.94</v>
      </c>
      <c r="DPZ29" s="3">
        <v>4.76</v>
      </c>
      <c r="DQA29" s="3">
        <v>10.35</v>
      </c>
      <c r="DQB29" s="3">
        <v>-0.25</v>
      </c>
      <c r="DQC29" s="3" t="s">
        <v>5</v>
      </c>
      <c r="DQD29" s="3" t="s">
        <v>5</v>
      </c>
      <c r="DQE29" s="3">
        <v>4.33</v>
      </c>
      <c r="DQF29" s="3">
        <v>12.79</v>
      </c>
      <c r="DQG29" s="3">
        <v>2.2799999999999998</v>
      </c>
      <c r="DQH29" s="3">
        <v>-1.75</v>
      </c>
      <c r="DQI29" s="3" t="s">
        <v>5</v>
      </c>
      <c r="DQJ29" s="3" t="s">
        <v>5</v>
      </c>
      <c r="DQK29" s="3">
        <v>3.6</v>
      </c>
      <c r="DQL29" s="3" t="s">
        <v>5</v>
      </c>
      <c r="DQM29" s="3" t="s">
        <v>5</v>
      </c>
      <c r="DQN29" s="3" t="s">
        <v>5</v>
      </c>
      <c r="DQO29" s="3" t="s">
        <v>5</v>
      </c>
      <c r="DQP29" s="3">
        <v>5.79</v>
      </c>
      <c r="DQQ29" s="3">
        <v>10.85</v>
      </c>
      <c r="DQR29" s="3" t="s">
        <v>5</v>
      </c>
      <c r="DQS29" s="3" t="s">
        <v>5</v>
      </c>
      <c r="DQT29" s="3">
        <v>12.31</v>
      </c>
      <c r="DQU29" s="3" t="s">
        <v>5</v>
      </c>
      <c r="DQV29" s="3" t="s">
        <v>5</v>
      </c>
      <c r="DQW29" s="3">
        <v>-12.23</v>
      </c>
      <c r="DQX29" s="3" t="s">
        <v>5</v>
      </c>
      <c r="DQY29" s="3" t="s">
        <v>5</v>
      </c>
      <c r="DQZ29" s="3" t="s">
        <v>5</v>
      </c>
      <c r="DRA29" s="3" t="s">
        <v>5</v>
      </c>
      <c r="DRB29" s="3">
        <v>8.33</v>
      </c>
      <c r="DRC29" s="3">
        <v>15.18</v>
      </c>
      <c r="DRD29" s="3" t="s">
        <v>5</v>
      </c>
      <c r="DRE29" s="3" t="s">
        <v>5</v>
      </c>
      <c r="DRF29" s="3">
        <v>5.35</v>
      </c>
      <c r="DRG29" s="3">
        <v>13.32</v>
      </c>
      <c r="DRH29" s="3">
        <v>-3.16</v>
      </c>
      <c r="DRI29" s="3">
        <v>7.5</v>
      </c>
      <c r="DRJ29" s="3">
        <v>9.84</v>
      </c>
      <c r="DRK29" s="3">
        <v>18.52</v>
      </c>
      <c r="DRL29" s="3">
        <v>9.09</v>
      </c>
      <c r="DRM29" s="3">
        <v>58.67</v>
      </c>
      <c r="DRN29" s="3">
        <v>14.72</v>
      </c>
      <c r="DRO29" s="3">
        <v>3.02</v>
      </c>
      <c r="DRP29" s="3">
        <v>10.92</v>
      </c>
      <c r="DRQ29" s="3">
        <v>5.0599999999999996</v>
      </c>
      <c r="DRR29" s="3">
        <v>2.97</v>
      </c>
      <c r="DRS29" s="3">
        <v>7.26</v>
      </c>
      <c r="DRT29" s="3">
        <v>13.07</v>
      </c>
      <c r="DRU29" s="3" t="s">
        <v>5</v>
      </c>
      <c r="DRV29" s="3">
        <v>9.23</v>
      </c>
      <c r="DRW29" s="3" t="s">
        <v>5</v>
      </c>
      <c r="DRX29" s="3" t="s">
        <v>5</v>
      </c>
      <c r="DRY29" s="3" t="s">
        <v>5</v>
      </c>
      <c r="DRZ29" s="3">
        <v>4.7699999999999996</v>
      </c>
      <c r="DSA29" s="3" t="s">
        <v>5</v>
      </c>
      <c r="DSB29" s="3" t="s">
        <v>5</v>
      </c>
      <c r="DSC29" s="3" t="s">
        <v>5</v>
      </c>
      <c r="DSD29" s="3">
        <v>-0.15</v>
      </c>
      <c r="DSE29" s="3" t="s">
        <v>5</v>
      </c>
      <c r="DSF29" s="3">
        <v>13.09</v>
      </c>
      <c r="DSG29" s="3">
        <v>5.28</v>
      </c>
      <c r="DSH29" s="3">
        <v>9.42</v>
      </c>
      <c r="DSI29" s="3" t="s">
        <v>5</v>
      </c>
      <c r="DSJ29" s="3">
        <v>7.85</v>
      </c>
      <c r="DSK29" s="3" t="s">
        <v>5</v>
      </c>
      <c r="DSL29" s="3">
        <v>12.61</v>
      </c>
      <c r="DSM29" s="3">
        <v>13.56</v>
      </c>
      <c r="DSN29" s="3">
        <v>-8.39</v>
      </c>
      <c r="DSO29" s="3">
        <v>3.81</v>
      </c>
      <c r="DSP29" s="3">
        <v>-0.97</v>
      </c>
      <c r="DSQ29" s="3">
        <v>5.52</v>
      </c>
      <c r="DSR29" s="3">
        <v>6.57</v>
      </c>
      <c r="DSS29" s="3">
        <v>10.42</v>
      </c>
      <c r="DST29" s="3">
        <v>3.91</v>
      </c>
      <c r="DSU29" s="3">
        <v>10.49</v>
      </c>
      <c r="DSV29" s="3">
        <v>3.68</v>
      </c>
      <c r="DSW29" s="3">
        <v>6.25</v>
      </c>
      <c r="DSX29" s="3">
        <v>4.21</v>
      </c>
      <c r="DSY29" s="3">
        <v>12.69</v>
      </c>
      <c r="DSZ29" s="3">
        <v>29.82</v>
      </c>
      <c r="DTA29" s="3">
        <v>4.24</v>
      </c>
      <c r="DTB29" s="3">
        <v>19.170000000000002</v>
      </c>
      <c r="DTC29" s="3">
        <v>9.2799999999999994</v>
      </c>
      <c r="DTD29" s="3">
        <v>13.6</v>
      </c>
      <c r="DTE29" s="3" t="s">
        <v>2792</v>
      </c>
      <c r="DTF29" s="3">
        <v>-0.28999999999999998</v>
      </c>
      <c r="DTG29" s="3">
        <v>12.1</v>
      </c>
      <c r="DTH29" s="3">
        <v>-3.17</v>
      </c>
      <c r="DTI29" s="3">
        <v>5.36</v>
      </c>
      <c r="DTJ29" s="3">
        <v>-3.82</v>
      </c>
      <c r="DTK29" s="3">
        <v>13.39</v>
      </c>
      <c r="DTL29" s="3">
        <v>19.3</v>
      </c>
      <c r="DTM29" s="3">
        <v>-2.66</v>
      </c>
      <c r="DTN29" s="3">
        <v>6.95</v>
      </c>
      <c r="DTO29" s="3">
        <v>-7.06</v>
      </c>
      <c r="DTP29" s="3">
        <v>-0.74</v>
      </c>
      <c r="DTQ29" s="3">
        <v>2.21</v>
      </c>
      <c r="DTR29" s="3">
        <v>-9.57</v>
      </c>
      <c r="DTS29" s="3">
        <v>12.53</v>
      </c>
      <c r="DTT29" s="3">
        <v>2.4500000000000002</v>
      </c>
      <c r="DTU29" s="3">
        <v>14.9</v>
      </c>
      <c r="DTV29" s="3">
        <v>16.09</v>
      </c>
      <c r="DTW29" s="3">
        <v>-3.16</v>
      </c>
      <c r="DTX29" s="3">
        <v>0.24</v>
      </c>
      <c r="DTY29" s="3">
        <v>13.05</v>
      </c>
      <c r="DTZ29" s="3">
        <v>1.45</v>
      </c>
      <c r="DUA29" s="3">
        <v>12.8</v>
      </c>
      <c r="DUB29" s="3">
        <v>3.02</v>
      </c>
      <c r="DUC29" s="3">
        <v>8.1</v>
      </c>
      <c r="DUD29" s="3">
        <v>2.78</v>
      </c>
      <c r="DUE29" s="3">
        <v>4.9400000000000004</v>
      </c>
      <c r="DUF29" s="3">
        <v>1.51</v>
      </c>
      <c r="DUG29" s="3">
        <v>5.15</v>
      </c>
      <c r="DUH29" s="3">
        <v>11.14</v>
      </c>
      <c r="DUI29" s="3">
        <v>13.14</v>
      </c>
      <c r="DUJ29" s="3">
        <v>9.52</v>
      </c>
      <c r="DUK29" s="3">
        <v>2.15</v>
      </c>
      <c r="DUL29" s="3">
        <v>4</v>
      </c>
      <c r="DUM29" s="3">
        <v>11.85</v>
      </c>
      <c r="DUN29" s="3">
        <v>8.66</v>
      </c>
      <c r="DUO29" s="3">
        <v>7.55</v>
      </c>
      <c r="DUP29" s="3">
        <v>13.52</v>
      </c>
      <c r="DUQ29" s="3">
        <v>4.7300000000000004</v>
      </c>
      <c r="DUR29" s="3">
        <v>19.899999999999999</v>
      </c>
      <c r="DUS29" s="3">
        <v>-4.13</v>
      </c>
      <c r="DUT29" s="3">
        <v>10.65</v>
      </c>
      <c r="DUU29" s="3">
        <v>7.35</v>
      </c>
      <c r="DUV29" s="3">
        <v>48.62</v>
      </c>
      <c r="DUW29" s="3">
        <v>14.41</v>
      </c>
      <c r="DUX29" s="3">
        <v>-3.07</v>
      </c>
      <c r="DUY29" s="3">
        <v>8.15</v>
      </c>
      <c r="DUZ29" s="3">
        <v>5.46</v>
      </c>
      <c r="DVA29" s="3">
        <v>17.239999999999998</v>
      </c>
      <c r="DVB29" s="3">
        <v>8.42</v>
      </c>
      <c r="DVC29" s="3">
        <v>5.54</v>
      </c>
      <c r="DVD29" s="3">
        <v>11.42</v>
      </c>
      <c r="DVE29" s="3">
        <v>8.86</v>
      </c>
      <c r="DVF29" s="3">
        <v>14.22</v>
      </c>
      <c r="DVG29" s="3">
        <v>3.05</v>
      </c>
      <c r="DVH29" s="3">
        <v>12.22</v>
      </c>
      <c r="DVI29" s="3">
        <v>9.8699999999999992</v>
      </c>
      <c r="DVJ29" s="3">
        <v>7.74</v>
      </c>
      <c r="DVK29" s="3">
        <v>11.79</v>
      </c>
      <c r="DVL29" s="3">
        <v>7.81</v>
      </c>
      <c r="DVM29" s="3">
        <v>23.73</v>
      </c>
      <c r="DVN29" s="3">
        <v>40.57</v>
      </c>
      <c r="DVO29" s="3">
        <v>19.75</v>
      </c>
      <c r="DVP29" s="3">
        <v>4.74</v>
      </c>
      <c r="DVQ29" s="3">
        <v>14.75</v>
      </c>
      <c r="DVR29" s="3">
        <v>18.23</v>
      </c>
      <c r="DVS29" s="3">
        <v>15.78</v>
      </c>
      <c r="DVT29" s="3">
        <v>7.62</v>
      </c>
      <c r="DVU29" s="3">
        <v>11.59</v>
      </c>
      <c r="DVV29" s="3">
        <v>27.76</v>
      </c>
      <c r="DVW29" s="3">
        <v>10.64</v>
      </c>
      <c r="DVX29" s="3">
        <v>14.47</v>
      </c>
      <c r="DVY29" s="3">
        <v>12.81</v>
      </c>
      <c r="DVZ29" s="3">
        <v>13.13</v>
      </c>
      <c r="DWA29" s="3">
        <v>0.33</v>
      </c>
      <c r="DWB29" s="3">
        <v>16.25</v>
      </c>
      <c r="DWC29" s="3">
        <v>6.86</v>
      </c>
      <c r="DWD29" s="3">
        <v>8.93</v>
      </c>
      <c r="DWE29" s="3">
        <v>2.6</v>
      </c>
      <c r="DWF29" s="3">
        <v>11.3</v>
      </c>
      <c r="DWG29" s="3">
        <v>8.93</v>
      </c>
      <c r="DWH29" s="3">
        <v>9.9</v>
      </c>
      <c r="DWI29" s="3">
        <v>8.74</v>
      </c>
      <c r="DWJ29" s="3">
        <v>12.03</v>
      </c>
      <c r="DWK29" s="3">
        <v>11.04</v>
      </c>
      <c r="DWL29" s="3">
        <v>4.3499999999999996</v>
      </c>
      <c r="DWM29" s="3">
        <v>5.67</v>
      </c>
      <c r="DWN29" s="3">
        <v>6.42</v>
      </c>
      <c r="DWO29" s="3">
        <v>10.51</v>
      </c>
      <c r="DWP29" s="3">
        <v>12.12</v>
      </c>
      <c r="DWQ29" s="3">
        <v>7.01</v>
      </c>
      <c r="DWR29" s="3">
        <v>10.26</v>
      </c>
      <c r="DWS29" s="3">
        <v>7.8</v>
      </c>
      <c r="DWT29" s="3">
        <v>14.86</v>
      </c>
      <c r="DWU29" s="3">
        <v>2.66</v>
      </c>
      <c r="DWV29" s="3">
        <v>11.77</v>
      </c>
      <c r="DWW29" s="3">
        <v>3.21</v>
      </c>
      <c r="DWX29" s="3">
        <v>11.24</v>
      </c>
      <c r="DWY29" s="3">
        <v>3.82</v>
      </c>
      <c r="DWZ29" s="3">
        <v>6.4</v>
      </c>
      <c r="DXA29" s="3">
        <v>8.4</v>
      </c>
      <c r="DXB29" s="3">
        <v>11.08</v>
      </c>
      <c r="DXC29" s="3">
        <v>20.09</v>
      </c>
      <c r="DXD29" s="3">
        <v>11.5</v>
      </c>
      <c r="DXE29" s="3">
        <v>16.350000000000001</v>
      </c>
      <c r="DXF29" s="3">
        <v>7.28</v>
      </c>
      <c r="DXG29" s="3">
        <v>13.24</v>
      </c>
      <c r="DXH29" s="3">
        <v>21.29</v>
      </c>
      <c r="DXI29" s="3">
        <v>10.93</v>
      </c>
      <c r="DXJ29" s="3">
        <v>11.77</v>
      </c>
      <c r="DXK29" s="3">
        <v>18.47</v>
      </c>
      <c r="DXL29" s="3">
        <v>8.44</v>
      </c>
      <c r="DXM29" s="3">
        <v>17.399999999999999</v>
      </c>
      <c r="DXN29" s="3">
        <v>4.7300000000000004</v>
      </c>
      <c r="DXO29" s="3">
        <v>19.98</v>
      </c>
      <c r="DXP29" s="3">
        <v>0.83</v>
      </c>
      <c r="DXQ29" s="3">
        <v>5.57</v>
      </c>
      <c r="DXR29" s="3">
        <v>7.67</v>
      </c>
      <c r="DXS29" s="3">
        <v>6.63</v>
      </c>
      <c r="DXT29" s="3">
        <v>-3.39</v>
      </c>
      <c r="DXU29" s="3">
        <v>1.85</v>
      </c>
      <c r="DXV29" s="3">
        <v>36.79</v>
      </c>
      <c r="DXW29" s="3">
        <v>6.49</v>
      </c>
      <c r="DXX29" s="3">
        <v>14.22</v>
      </c>
      <c r="DXY29" s="3">
        <v>5.99</v>
      </c>
      <c r="DXZ29" s="3">
        <v>8.6999999999999993</v>
      </c>
      <c r="DYA29" s="3">
        <v>24.77</v>
      </c>
      <c r="DYB29" s="3">
        <v>10.82</v>
      </c>
      <c r="DYC29" s="3">
        <v>81.58</v>
      </c>
      <c r="DYD29" s="3">
        <v>13.54</v>
      </c>
      <c r="DYE29" s="3">
        <v>11.66</v>
      </c>
      <c r="DYF29" s="3">
        <v>85.21</v>
      </c>
      <c r="DYG29" s="3">
        <v>4.74</v>
      </c>
      <c r="DYH29" s="3">
        <v>7.34</v>
      </c>
      <c r="DYI29" s="3">
        <v>5.75</v>
      </c>
      <c r="DYJ29" s="3">
        <v>4.8499999999999996</v>
      </c>
      <c r="DYK29" s="3">
        <v>11.96</v>
      </c>
      <c r="DYL29" s="3">
        <v>17.61</v>
      </c>
      <c r="DYM29" s="3">
        <v>14.4</v>
      </c>
      <c r="DYN29" s="3">
        <v>4.4400000000000004</v>
      </c>
      <c r="DYO29" s="3">
        <v>1.91</v>
      </c>
      <c r="DYP29" s="3">
        <v>8.9700000000000006</v>
      </c>
      <c r="DYQ29" s="3">
        <v>-0.87</v>
      </c>
      <c r="DYR29" s="3">
        <v>12.78</v>
      </c>
      <c r="DYS29" s="3">
        <v>7.34</v>
      </c>
      <c r="DYT29" s="3">
        <v>8.89</v>
      </c>
      <c r="DYU29" s="3">
        <v>16.11</v>
      </c>
      <c r="DYV29" s="3">
        <v>13.11</v>
      </c>
      <c r="DYW29" s="3">
        <v>5.48</v>
      </c>
      <c r="DYX29" s="3">
        <v>17.59</v>
      </c>
      <c r="DYY29" s="3">
        <v>12.44</v>
      </c>
      <c r="DYZ29" s="3">
        <v>16.079999999999998</v>
      </c>
      <c r="DZA29" s="3">
        <v>12.5</v>
      </c>
      <c r="DZB29" s="3">
        <v>7.41</v>
      </c>
      <c r="DZC29" s="3">
        <v>14.14</v>
      </c>
      <c r="DZD29" s="3">
        <v>19.41</v>
      </c>
      <c r="DZE29" s="3">
        <v>11.83</v>
      </c>
      <c r="DZF29" s="3">
        <v>17.899999999999999</v>
      </c>
      <c r="DZG29" s="3">
        <v>11.06</v>
      </c>
      <c r="DZH29" s="3">
        <v>18.420000000000002</v>
      </c>
      <c r="DZI29" s="3">
        <v>19.100000000000001</v>
      </c>
      <c r="DZJ29" s="3">
        <v>12.15</v>
      </c>
      <c r="DZK29" s="3">
        <v>16.82</v>
      </c>
      <c r="DZL29" s="3">
        <v>18.39</v>
      </c>
      <c r="DZM29" s="3">
        <v>18.64</v>
      </c>
      <c r="DZN29" s="3">
        <v>10.66</v>
      </c>
      <c r="DZO29" s="3">
        <v>0.44</v>
      </c>
      <c r="DZP29" s="3">
        <v>56.05</v>
      </c>
      <c r="DZQ29" s="3">
        <v>26.48</v>
      </c>
      <c r="DZR29" s="3">
        <v>-164.48</v>
      </c>
      <c r="DZS29" s="3">
        <v>31.49</v>
      </c>
      <c r="DZT29" s="3">
        <v>19.68</v>
      </c>
      <c r="DZU29" s="3">
        <v>7.39</v>
      </c>
      <c r="DZV29" s="3">
        <v>10.47</v>
      </c>
      <c r="DZW29" s="3">
        <v>33.5</v>
      </c>
      <c r="DZX29" s="3">
        <v>10.75</v>
      </c>
      <c r="DZY29" s="3">
        <v>5.0599999999999996</v>
      </c>
      <c r="DZZ29" s="3">
        <v>20.87</v>
      </c>
      <c r="EAA29" s="3">
        <v>20.88</v>
      </c>
      <c r="EAB29" s="3">
        <v>12.31</v>
      </c>
      <c r="EAC29" s="3">
        <v>12.93</v>
      </c>
      <c r="EAD29" s="3">
        <v>25.52</v>
      </c>
      <c r="EAE29" s="3">
        <v>16.510000000000002</v>
      </c>
      <c r="EAF29" s="3">
        <v>7.02</v>
      </c>
      <c r="EAG29" s="3">
        <v>11.9</v>
      </c>
      <c r="EAH29" s="3">
        <v>11.51</v>
      </c>
      <c r="EAI29" s="3">
        <v>10.92</v>
      </c>
      <c r="EAJ29" s="3">
        <v>7.64</v>
      </c>
      <c r="EAK29" s="3">
        <v>19.809999999999999</v>
      </c>
      <c r="EAL29" s="3">
        <v>16.54</v>
      </c>
      <c r="EAM29" s="3">
        <v>7.81</v>
      </c>
      <c r="EAN29" s="3">
        <v>13</v>
      </c>
      <c r="EAO29" s="3">
        <v>9</v>
      </c>
      <c r="EAP29" s="3">
        <v>-12.19</v>
      </c>
      <c r="EAQ29" s="3">
        <v>13</v>
      </c>
      <c r="EAR29" s="3">
        <v>12.48</v>
      </c>
      <c r="EAS29" s="3">
        <v>29.62</v>
      </c>
      <c r="EAT29" s="3">
        <v>20.49</v>
      </c>
      <c r="EAU29" s="3">
        <v>14.94</v>
      </c>
      <c r="EAV29" s="3">
        <v>12.3</v>
      </c>
      <c r="EAW29" s="3">
        <v>17.53</v>
      </c>
      <c r="EAX29" s="3">
        <v>20.41</v>
      </c>
      <c r="EAY29" s="3">
        <v>10.18</v>
      </c>
      <c r="EAZ29" s="3">
        <v>22.01</v>
      </c>
      <c r="EBA29" s="3">
        <v>10.029999999999999</v>
      </c>
      <c r="EBB29" s="3">
        <v>14.75</v>
      </c>
      <c r="EBC29" s="3">
        <v>11.99</v>
      </c>
      <c r="EBD29" s="3">
        <v>15.76</v>
      </c>
      <c r="EBE29" s="3">
        <v>14.05</v>
      </c>
      <c r="EBF29" s="3">
        <v>28.32</v>
      </c>
      <c r="EBG29" s="3">
        <v>14.59</v>
      </c>
      <c r="EBH29" s="3">
        <v>22.73</v>
      </c>
      <c r="EBI29" s="3">
        <v>8.8699999999999992</v>
      </c>
      <c r="EBJ29" s="3">
        <v>11.1</v>
      </c>
      <c r="EBK29" s="3">
        <v>16.75</v>
      </c>
      <c r="EBL29" s="3">
        <v>17.18</v>
      </c>
      <c r="EBM29" s="3">
        <v>11.93</v>
      </c>
      <c r="EBN29" s="3">
        <v>22.87</v>
      </c>
      <c r="EBO29" s="3">
        <v>7.2</v>
      </c>
      <c r="EBP29" s="3">
        <v>14.92</v>
      </c>
      <c r="EBQ29" s="3">
        <v>5.46</v>
      </c>
      <c r="EBR29" s="3">
        <v>4.49</v>
      </c>
      <c r="EBS29" s="3">
        <v>9.8000000000000007</v>
      </c>
      <c r="EBT29" s="3">
        <v>10.06</v>
      </c>
      <c r="EBU29" s="3">
        <v>12.41</v>
      </c>
      <c r="EBV29" s="3">
        <v>10.36</v>
      </c>
      <c r="EBW29" s="3">
        <v>9.32</v>
      </c>
      <c r="EBX29" s="3">
        <v>29.06</v>
      </c>
      <c r="EBY29" s="3">
        <v>5.88</v>
      </c>
      <c r="EBZ29" s="3">
        <v>15.23</v>
      </c>
      <c r="ECA29" s="3">
        <v>23.87</v>
      </c>
      <c r="ECB29" s="3">
        <v>3.63</v>
      </c>
      <c r="ECC29" s="3">
        <v>13.11</v>
      </c>
      <c r="ECD29" s="3">
        <v>20.190000000000001</v>
      </c>
      <c r="ECE29" s="3">
        <v>-0.65</v>
      </c>
      <c r="ECF29" s="3">
        <v>10.35</v>
      </c>
      <c r="ECG29" s="3">
        <v>18.27</v>
      </c>
      <c r="ECH29" s="3">
        <v>19.21</v>
      </c>
      <c r="ECI29" s="3">
        <v>31.22</v>
      </c>
      <c r="ECJ29" s="3">
        <v>10.62</v>
      </c>
      <c r="ECK29" s="3">
        <v>10.77</v>
      </c>
      <c r="ECL29" s="3">
        <v>17.37</v>
      </c>
      <c r="ECM29" s="3">
        <v>11.6</v>
      </c>
      <c r="ECN29" s="3">
        <v>2.29</v>
      </c>
      <c r="ECO29" s="3">
        <v>22.35</v>
      </c>
      <c r="ECP29" s="3">
        <v>6.61</v>
      </c>
      <c r="ECQ29" s="3">
        <v>16.670000000000002</v>
      </c>
      <c r="ECR29" s="3">
        <v>19.98</v>
      </c>
      <c r="ECS29" s="3">
        <v>10.06</v>
      </c>
      <c r="ECT29" s="3">
        <v>7.56</v>
      </c>
      <c r="ECU29" s="3">
        <v>13.57</v>
      </c>
      <c r="ECV29" s="3" t="s">
        <v>5</v>
      </c>
      <c r="ECW29" s="3">
        <v>10.37</v>
      </c>
      <c r="ECX29" s="3">
        <v>6.93</v>
      </c>
      <c r="ECY29" s="3">
        <v>2.84</v>
      </c>
      <c r="ECZ29" s="3">
        <v>31.58</v>
      </c>
      <c r="EDA29" s="3">
        <v>-126.78</v>
      </c>
      <c r="EDB29" s="3">
        <v>10.28</v>
      </c>
      <c r="EDC29" s="3">
        <v>12.43</v>
      </c>
      <c r="EDD29" s="3">
        <v>49.86</v>
      </c>
      <c r="EDE29" s="3">
        <v>-12.77</v>
      </c>
      <c r="EDF29" s="3">
        <v>15.33</v>
      </c>
      <c r="EDG29" s="3">
        <v>8.26</v>
      </c>
      <c r="EDH29" s="3">
        <v>20.190000000000001</v>
      </c>
      <c r="EDI29" s="3">
        <v>11.46</v>
      </c>
      <c r="EDJ29" s="3">
        <v>13.62</v>
      </c>
      <c r="EDK29" s="3">
        <v>20.8</v>
      </c>
      <c r="EDL29" s="3">
        <v>17.45</v>
      </c>
      <c r="EDM29" s="3">
        <v>23.87</v>
      </c>
      <c r="EDN29" s="3">
        <v>17.7</v>
      </c>
      <c r="EDO29" s="3">
        <v>23.54</v>
      </c>
      <c r="EDP29" s="3">
        <v>18.399999999999999</v>
      </c>
      <c r="EDQ29" s="3">
        <v>-12.41</v>
      </c>
      <c r="EDR29" s="3">
        <v>18.190000000000001</v>
      </c>
      <c r="EDS29" s="3">
        <v>8.16</v>
      </c>
      <c r="EDT29" s="3">
        <v>7.74</v>
      </c>
      <c r="EDU29" s="3">
        <v>17.45</v>
      </c>
      <c r="EDV29" s="3">
        <v>1.85</v>
      </c>
      <c r="EDW29" s="3">
        <v>25.59</v>
      </c>
      <c r="EDX29" s="3">
        <v>23.81</v>
      </c>
      <c r="EDY29" s="3">
        <v>18.8</v>
      </c>
      <c r="EDZ29" s="3">
        <v>21.97</v>
      </c>
      <c r="EEA29" s="3">
        <v>9.66</v>
      </c>
      <c r="EEB29" s="3">
        <v>11.75</v>
      </c>
      <c r="EEC29" s="3">
        <v>12.32</v>
      </c>
      <c r="EED29" s="3">
        <v>17.239999999999998</v>
      </c>
      <c r="EEE29" s="3">
        <v>8.02</v>
      </c>
      <c r="EEF29" s="3">
        <v>25.96</v>
      </c>
      <c r="EEG29" s="3">
        <v>9.67</v>
      </c>
      <c r="EEH29" s="3">
        <v>45.28</v>
      </c>
      <c r="EEI29" s="3">
        <v>9.42</v>
      </c>
      <c r="EEJ29" s="3">
        <v>16.170000000000002</v>
      </c>
      <c r="EEK29" s="3">
        <v>17.84</v>
      </c>
      <c r="EEL29" s="3">
        <v>17.82</v>
      </c>
      <c r="EEM29" s="3">
        <v>6.81</v>
      </c>
      <c r="EEN29" s="3">
        <v>13.58</v>
      </c>
      <c r="EEO29" s="3">
        <v>4.96</v>
      </c>
      <c r="EEP29" s="3">
        <v>12.29</v>
      </c>
      <c r="EEQ29" s="3">
        <v>31.08</v>
      </c>
      <c r="EER29" s="3">
        <v>16.22</v>
      </c>
      <c r="EES29" s="3" t="s">
        <v>5</v>
      </c>
      <c r="EET29" s="3">
        <v>4.1100000000000003</v>
      </c>
      <c r="EEU29" s="3">
        <v>-23.03</v>
      </c>
      <c r="EEV29" s="3">
        <v>16.510000000000002</v>
      </c>
      <c r="EEW29" s="3">
        <v>7.82</v>
      </c>
      <c r="EEX29" s="3">
        <v>17.53</v>
      </c>
      <c r="EEY29" s="3">
        <v>12.53</v>
      </c>
      <c r="EEZ29" s="3">
        <v>8.27</v>
      </c>
      <c r="EFA29" s="3">
        <v>-77.7</v>
      </c>
      <c r="EFB29" s="3">
        <v>5.74</v>
      </c>
      <c r="EFC29" s="3">
        <v>21.67</v>
      </c>
      <c r="EFD29" s="3">
        <v>12.9</v>
      </c>
      <c r="EFE29" s="3">
        <v>29.86</v>
      </c>
      <c r="EFF29" s="3">
        <v>4.5599999999999996</v>
      </c>
      <c r="EFG29" s="3">
        <v>17.61</v>
      </c>
      <c r="EFH29" s="3">
        <v>11.55</v>
      </c>
      <c r="EFI29" s="3">
        <v>6.12</v>
      </c>
      <c r="EFJ29" s="3">
        <v>4.79</v>
      </c>
      <c r="EFK29" s="3">
        <v>8.2100000000000009</v>
      </c>
      <c r="EFL29" s="3">
        <v>12.68</v>
      </c>
      <c r="EFM29" s="3">
        <v>4.79</v>
      </c>
      <c r="EFN29" s="3">
        <v>18.010000000000002</v>
      </c>
      <c r="EFO29" s="3">
        <v>2.92</v>
      </c>
      <c r="EFP29" s="3">
        <v>9.5500000000000007</v>
      </c>
      <c r="EFQ29" s="3">
        <v>11.32</v>
      </c>
      <c r="EFR29" s="3">
        <v>4.88</v>
      </c>
      <c r="EFS29" s="3">
        <v>3.37</v>
      </c>
      <c r="EFT29" s="3">
        <v>1.79</v>
      </c>
      <c r="EFU29" s="3">
        <v>14.11</v>
      </c>
      <c r="EFV29" s="3">
        <v>10.34</v>
      </c>
      <c r="EFW29" s="3">
        <v>1.52</v>
      </c>
      <c r="EFX29" s="3">
        <v>8.25</v>
      </c>
      <c r="EFY29" s="3">
        <v>16.18</v>
      </c>
      <c r="EFZ29" s="3">
        <v>10.59</v>
      </c>
      <c r="EGA29" s="3">
        <v>17.13</v>
      </c>
      <c r="EGB29" s="3">
        <v>4.76</v>
      </c>
      <c r="EGC29" s="3">
        <v>5.31</v>
      </c>
      <c r="EGD29" s="3">
        <v>12.3</v>
      </c>
      <c r="EGE29" s="3">
        <v>6.07</v>
      </c>
      <c r="EGF29" s="3">
        <v>3.38</v>
      </c>
      <c r="EGG29" s="3">
        <v>15.38</v>
      </c>
      <c r="EGH29" s="3">
        <v>0.96</v>
      </c>
      <c r="EGI29" s="3">
        <v>9.91</v>
      </c>
      <c r="EGJ29" s="3">
        <v>1.1200000000000001</v>
      </c>
      <c r="EGK29" s="3">
        <v>6.29</v>
      </c>
      <c r="EGL29" s="3">
        <v>6.22</v>
      </c>
      <c r="EGM29" s="3">
        <v>7.61</v>
      </c>
      <c r="EGN29" s="3">
        <v>8.11</v>
      </c>
      <c r="EGO29" s="3">
        <v>1.82</v>
      </c>
      <c r="EGP29" s="3">
        <v>3.23</v>
      </c>
      <c r="EGQ29" s="3">
        <v>8.8699999999999992</v>
      </c>
      <c r="EGR29" s="3">
        <v>3.54</v>
      </c>
      <c r="EGS29" s="3">
        <v>4.3</v>
      </c>
      <c r="EGT29" s="3">
        <v>9.86</v>
      </c>
      <c r="EGU29" s="3">
        <v>5.65</v>
      </c>
      <c r="EGV29" s="3">
        <v>10.88</v>
      </c>
      <c r="EGW29" s="3">
        <v>8.02</v>
      </c>
      <c r="EGX29" s="3">
        <v>-13.63</v>
      </c>
      <c r="EGY29" s="3">
        <v>2.38</v>
      </c>
      <c r="EGZ29" s="3">
        <v>13.8</v>
      </c>
      <c r="EHA29" s="3">
        <v>4.79</v>
      </c>
      <c r="EHB29" s="3">
        <v>10.119999999999999</v>
      </c>
      <c r="EHC29" s="3">
        <v>12.65</v>
      </c>
      <c r="EHD29" s="3">
        <v>15.57</v>
      </c>
      <c r="EHE29" s="3">
        <v>14.4</v>
      </c>
      <c r="EHF29" s="3">
        <v>4.58</v>
      </c>
      <c r="EHG29" s="3">
        <v>16.09</v>
      </c>
      <c r="EHH29" s="3">
        <v>0.2</v>
      </c>
      <c r="EHI29" s="3">
        <v>11.12</v>
      </c>
      <c r="EHJ29" s="3">
        <v>9.91</v>
      </c>
      <c r="EHK29" s="3">
        <v>2.4500000000000002</v>
      </c>
      <c r="EHL29" s="3">
        <v>9.83</v>
      </c>
      <c r="EHM29" s="3">
        <v>14.25</v>
      </c>
      <c r="EHN29" s="3">
        <v>9.18</v>
      </c>
      <c r="EHO29" s="3">
        <v>43.25</v>
      </c>
      <c r="EHP29" s="3">
        <v>10.29</v>
      </c>
      <c r="EHQ29" s="3">
        <v>14.51</v>
      </c>
      <c r="EHR29" s="3">
        <v>8.9499999999999993</v>
      </c>
      <c r="EHS29" s="3">
        <v>17.54</v>
      </c>
      <c r="EHT29" s="3">
        <v>7.78</v>
      </c>
      <c r="EHU29" s="3">
        <v>12.72</v>
      </c>
      <c r="EHV29" s="3">
        <v>2.82</v>
      </c>
      <c r="EHW29" s="3">
        <v>12.31</v>
      </c>
      <c r="EHX29" s="3">
        <v>12.22</v>
      </c>
      <c r="EHY29" s="3">
        <v>1.91</v>
      </c>
      <c r="EHZ29" s="3">
        <v>11.25</v>
      </c>
      <c r="EIA29" s="3">
        <v>0.2</v>
      </c>
      <c r="EIB29" s="3">
        <v>5.5</v>
      </c>
      <c r="EIC29" s="3">
        <v>10.49</v>
      </c>
      <c r="EID29" s="3">
        <v>1.58</v>
      </c>
      <c r="EIE29" s="3">
        <v>0.5</v>
      </c>
      <c r="EIF29" s="3">
        <v>7.68</v>
      </c>
      <c r="EIG29" s="3">
        <v>11.29</v>
      </c>
      <c r="EIH29" s="3">
        <v>9.8699999999999992</v>
      </c>
      <c r="EII29" s="3">
        <v>13.74</v>
      </c>
      <c r="EIJ29" s="3">
        <v>11.63</v>
      </c>
      <c r="EIK29" s="3">
        <v>9.67</v>
      </c>
      <c r="EIL29" s="3">
        <v>12.74</v>
      </c>
      <c r="EIM29" s="3">
        <v>13.54</v>
      </c>
      <c r="EIN29" s="3">
        <v>2.17</v>
      </c>
      <c r="EIO29" s="3" t="s">
        <v>5</v>
      </c>
      <c r="EIP29" s="3">
        <v>7.03</v>
      </c>
      <c r="EIQ29" s="3">
        <v>12.36</v>
      </c>
      <c r="EIR29" s="3">
        <v>11.96</v>
      </c>
      <c r="EIS29" s="3">
        <v>9.3000000000000007</v>
      </c>
      <c r="EIT29" s="3">
        <v>13.06</v>
      </c>
      <c r="EIU29" s="3">
        <v>-2.3199999999999998</v>
      </c>
      <c r="EIV29" s="3">
        <v>7.81</v>
      </c>
      <c r="EIW29" s="3">
        <v>14.23</v>
      </c>
      <c r="EIX29" s="3">
        <v>9.01</v>
      </c>
      <c r="EIY29" s="3">
        <v>14.24</v>
      </c>
      <c r="EIZ29" s="3">
        <v>3.66</v>
      </c>
      <c r="EJA29" s="3">
        <v>4.3</v>
      </c>
      <c r="EJB29" s="3">
        <v>7.26</v>
      </c>
      <c r="EJC29" s="3">
        <v>12.77</v>
      </c>
      <c r="EJD29" s="3">
        <v>5.77</v>
      </c>
      <c r="EJE29" s="3">
        <v>12.2</v>
      </c>
      <c r="EJF29" s="3">
        <v>12.3</v>
      </c>
      <c r="EJG29" s="3">
        <v>7.1</v>
      </c>
      <c r="EJH29" s="3">
        <v>15.42</v>
      </c>
      <c r="EJI29" s="3">
        <v>14.71</v>
      </c>
      <c r="EJJ29" s="3">
        <v>3.89</v>
      </c>
      <c r="EJK29" s="3">
        <v>2.0099999999999998</v>
      </c>
      <c r="EJL29" s="3">
        <v>9.56</v>
      </c>
      <c r="EJM29" s="3">
        <v>8.7100000000000009</v>
      </c>
      <c r="EJN29" s="3">
        <v>44.47</v>
      </c>
      <c r="EJO29" s="3">
        <v>3.94</v>
      </c>
      <c r="EJP29" s="3">
        <v>7.96</v>
      </c>
      <c r="EJQ29" s="3">
        <v>-1.72</v>
      </c>
      <c r="EJR29" s="3">
        <v>4.75</v>
      </c>
      <c r="EJS29" s="3">
        <v>16.45</v>
      </c>
      <c r="EJT29" s="3">
        <v>9.7799999999999994</v>
      </c>
      <c r="EJU29" s="3">
        <v>8.92</v>
      </c>
      <c r="EJV29" s="3">
        <v>8.59</v>
      </c>
      <c r="EJW29" s="3">
        <v>16.940000000000001</v>
      </c>
      <c r="EJX29" s="3">
        <v>13.74</v>
      </c>
      <c r="EJY29" s="3">
        <v>17.79</v>
      </c>
      <c r="EJZ29" s="3">
        <v>33.43</v>
      </c>
      <c r="EKA29" s="3">
        <v>10.89</v>
      </c>
      <c r="EKB29" s="3">
        <v>15.37</v>
      </c>
      <c r="EKC29" s="3">
        <v>9.0500000000000007</v>
      </c>
      <c r="EKD29" s="3">
        <v>3.42</v>
      </c>
      <c r="EKE29" s="3">
        <v>8.81</v>
      </c>
      <c r="EKF29" s="3">
        <v>18.170000000000002</v>
      </c>
      <c r="EKG29" s="3">
        <v>11.19</v>
      </c>
      <c r="EKH29" s="3">
        <v>8.48</v>
      </c>
      <c r="EKI29" s="3">
        <v>40.57</v>
      </c>
      <c r="EKJ29" s="3">
        <v>10.62</v>
      </c>
      <c r="EKK29" s="3">
        <v>2.82</v>
      </c>
      <c r="EKL29" s="3">
        <v>-0.13</v>
      </c>
      <c r="EKM29" s="3">
        <v>5.55</v>
      </c>
      <c r="EKN29" s="3">
        <v>10.31</v>
      </c>
      <c r="EKO29" s="3">
        <v>6.29</v>
      </c>
      <c r="EKP29" s="3">
        <v>5.0599999999999996</v>
      </c>
      <c r="EKQ29" s="3">
        <v>11.73</v>
      </c>
      <c r="EKR29" s="3">
        <v>4.32</v>
      </c>
      <c r="EKS29" s="3">
        <v>3.07</v>
      </c>
      <c r="EKT29" s="3">
        <v>12.84</v>
      </c>
      <c r="EKU29" s="3">
        <v>20.66</v>
      </c>
      <c r="EKV29" s="3">
        <v>18.13</v>
      </c>
      <c r="EKW29" s="3">
        <v>-13.53</v>
      </c>
      <c r="EKX29" s="3">
        <v>16.420000000000002</v>
      </c>
      <c r="EKY29" s="3">
        <v>11.11</v>
      </c>
      <c r="EKZ29" s="3">
        <v>6.96</v>
      </c>
      <c r="ELA29" s="3">
        <v>5.79</v>
      </c>
      <c r="ELB29" s="3">
        <v>7.42</v>
      </c>
      <c r="ELC29" s="3">
        <v>-2.5299999999999998</v>
      </c>
      <c r="ELD29" s="3">
        <v>10.57</v>
      </c>
      <c r="ELE29" s="3">
        <v>10.039999999999999</v>
      </c>
      <c r="ELF29" s="3">
        <v>7.5</v>
      </c>
      <c r="ELG29" s="3">
        <v>11.95</v>
      </c>
      <c r="ELH29" s="3">
        <v>15.63</v>
      </c>
      <c r="ELI29" s="3">
        <v>18.989999999999998</v>
      </c>
      <c r="ELJ29" s="3">
        <v>14.54</v>
      </c>
      <c r="ELK29" s="3">
        <v>14.75</v>
      </c>
      <c r="ELL29" s="3">
        <v>19.25</v>
      </c>
      <c r="ELM29" s="3">
        <v>15.35</v>
      </c>
      <c r="ELN29" s="3">
        <v>5.88</v>
      </c>
      <c r="ELO29" s="3">
        <v>7.08</v>
      </c>
      <c r="ELP29" s="3">
        <v>13.04</v>
      </c>
      <c r="ELQ29" s="3">
        <v>-0.72</v>
      </c>
      <c r="ELR29" s="3">
        <v>11.5</v>
      </c>
      <c r="ELS29" s="3">
        <v>11.32</v>
      </c>
      <c r="ELT29" s="3">
        <v>23.56</v>
      </c>
      <c r="ELU29" s="3">
        <v>9.6199999999999992</v>
      </c>
      <c r="ELV29" s="3">
        <v>24.3</v>
      </c>
      <c r="ELW29" s="3">
        <v>12.8</v>
      </c>
      <c r="ELX29" s="3">
        <v>9.8699999999999992</v>
      </c>
      <c r="ELY29" s="3">
        <v>14.04</v>
      </c>
      <c r="ELZ29" s="3">
        <v>13.05</v>
      </c>
      <c r="EMA29" s="3">
        <v>11.87</v>
      </c>
      <c r="EMB29" s="3">
        <v>6.92</v>
      </c>
      <c r="EMC29" s="3">
        <v>15.82</v>
      </c>
      <c r="EMD29" s="3">
        <v>3.69</v>
      </c>
      <c r="EME29" s="3">
        <v>-2.1</v>
      </c>
      <c r="EMF29" s="3">
        <v>7.52</v>
      </c>
      <c r="EMG29" s="3">
        <v>10.76</v>
      </c>
      <c r="EMH29" s="3">
        <v>7.4</v>
      </c>
      <c r="EMI29" s="3">
        <v>6.4</v>
      </c>
      <c r="EMJ29" s="3">
        <v>4.12</v>
      </c>
      <c r="EMK29" s="3">
        <v>6.93</v>
      </c>
      <c r="EML29" s="3">
        <v>11.41</v>
      </c>
      <c r="EMM29" s="3">
        <v>7.76</v>
      </c>
      <c r="EMN29" s="3">
        <v>1.36</v>
      </c>
      <c r="EMO29" s="3">
        <v>12.2</v>
      </c>
      <c r="EMP29" s="3">
        <v>14.54</v>
      </c>
      <c r="EMQ29" s="3">
        <v>10.69</v>
      </c>
      <c r="EMR29" s="3">
        <v>9.06</v>
      </c>
      <c r="EMS29" s="3">
        <v>12.82</v>
      </c>
      <c r="EMT29" s="3">
        <v>16.3</v>
      </c>
      <c r="EMU29" s="3">
        <v>9.81</v>
      </c>
      <c r="EMV29" s="3">
        <v>0.65</v>
      </c>
      <c r="EMW29" s="3">
        <v>7.48</v>
      </c>
      <c r="EMX29" s="3">
        <v>15.58</v>
      </c>
      <c r="EMY29" s="3">
        <v>41.6</v>
      </c>
      <c r="EMZ29" s="3">
        <v>13.45</v>
      </c>
      <c r="ENA29" s="3">
        <v>15.35</v>
      </c>
      <c r="ENB29" s="3">
        <v>6.2</v>
      </c>
      <c r="ENC29" s="3">
        <v>18.97</v>
      </c>
      <c r="END29" s="3">
        <v>15.55</v>
      </c>
      <c r="ENE29" s="3">
        <v>16.98</v>
      </c>
      <c r="ENF29" s="3">
        <v>7.6</v>
      </c>
      <c r="ENG29" s="3">
        <v>21.43</v>
      </c>
      <c r="ENH29" s="3">
        <v>3.87</v>
      </c>
      <c r="ENI29" s="3">
        <v>5.25</v>
      </c>
      <c r="ENJ29" s="3">
        <v>10.84</v>
      </c>
      <c r="ENK29" s="3">
        <v>26.95</v>
      </c>
      <c r="ENL29" s="3">
        <v>27.44</v>
      </c>
      <c r="ENM29" s="3">
        <v>14.03</v>
      </c>
      <c r="ENN29" s="3">
        <v>11.43</v>
      </c>
      <c r="ENO29" s="3">
        <v>6.75</v>
      </c>
      <c r="ENP29" s="3">
        <v>7.99</v>
      </c>
      <c r="ENQ29" s="3">
        <v>14.32</v>
      </c>
      <c r="ENR29" s="3">
        <v>20.89</v>
      </c>
      <c r="ENS29" s="3">
        <v>8.98</v>
      </c>
      <c r="ENT29" s="3">
        <v>15.75</v>
      </c>
      <c r="ENU29" s="3">
        <v>17.21</v>
      </c>
      <c r="ENV29" s="3">
        <v>11.72</v>
      </c>
      <c r="ENW29" s="3">
        <v>14.57</v>
      </c>
      <c r="ENX29" s="3">
        <v>13.7</v>
      </c>
      <c r="ENY29" s="3">
        <v>11.45</v>
      </c>
      <c r="ENZ29" s="3">
        <v>6.8</v>
      </c>
      <c r="EOA29" s="3">
        <v>11.74</v>
      </c>
      <c r="EOB29" s="3">
        <v>28.57</v>
      </c>
      <c r="EOC29" s="3">
        <v>11.42</v>
      </c>
      <c r="EOD29" s="3">
        <v>13.92</v>
      </c>
      <c r="EOE29" s="3">
        <v>-27.45</v>
      </c>
      <c r="EOF29" s="3">
        <v>20.69</v>
      </c>
      <c r="EOG29" s="3">
        <v>16.02</v>
      </c>
      <c r="EOH29" s="3">
        <v>13.28</v>
      </c>
      <c r="EOI29" s="3">
        <v>8.7100000000000009</v>
      </c>
      <c r="EOJ29" s="3">
        <v>15.38</v>
      </c>
      <c r="EOK29" s="3">
        <v>21.88</v>
      </c>
      <c r="EOL29" s="3">
        <v>13.37</v>
      </c>
      <c r="EOM29" s="3">
        <v>8.8699999999999992</v>
      </c>
      <c r="EON29" s="3">
        <v>15.19</v>
      </c>
      <c r="EOO29" s="3">
        <v>7.43</v>
      </c>
      <c r="EOP29" s="3">
        <v>-93.24</v>
      </c>
      <c r="EOQ29" s="3">
        <v>7.69</v>
      </c>
      <c r="EOR29" s="3">
        <v>8.2899999999999991</v>
      </c>
      <c r="EOS29" s="3">
        <v>28.77</v>
      </c>
      <c r="EOT29" s="3">
        <v>9.5399999999999991</v>
      </c>
      <c r="EOU29" s="3">
        <v>2.89</v>
      </c>
      <c r="EOV29" s="3">
        <v>10.46</v>
      </c>
      <c r="EOW29" s="3">
        <v>4.1900000000000004</v>
      </c>
      <c r="EOX29" s="3">
        <v>12.92</v>
      </c>
      <c r="EOY29" s="3">
        <v>9.57</v>
      </c>
      <c r="EOZ29" s="3" t="s">
        <v>5</v>
      </c>
      <c r="EPA29" s="3">
        <v>16.809999999999999</v>
      </c>
      <c r="EPB29" s="3">
        <v>15.95</v>
      </c>
      <c r="EPC29" s="3">
        <v>16.829999999999998</v>
      </c>
      <c r="EPD29" s="3">
        <v>10.62</v>
      </c>
      <c r="EPE29" s="3">
        <v>12.06</v>
      </c>
      <c r="EPF29" s="3">
        <v>15.16</v>
      </c>
      <c r="EPG29" s="3">
        <v>7.76</v>
      </c>
      <c r="EPH29" s="3">
        <v>1.9</v>
      </c>
      <c r="EPI29" s="3">
        <v>5.1100000000000003</v>
      </c>
      <c r="EPJ29" s="3">
        <v>19.350000000000001</v>
      </c>
      <c r="EPK29" s="3">
        <v>15</v>
      </c>
      <c r="EPL29" s="3">
        <v>19.649999999999999</v>
      </c>
      <c r="EPM29" s="3">
        <v>17.760000000000002</v>
      </c>
      <c r="EPN29" s="3">
        <v>2.09</v>
      </c>
      <c r="EPO29" s="3">
        <v>10.57</v>
      </c>
      <c r="EPP29" s="3">
        <v>17.63</v>
      </c>
      <c r="EPQ29" s="3">
        <v>20.09</v>
      </c>
      <c r="EPR29" s="3">
        <v>14.01</v>
      </c>
      <c r="EPS29" s="3">
        <v>11.94</v>
      </c>
      <c r="EPT29" s="3">
        <v>7.71</v>
      </c>
      <c r="EPU29" s="3">
        <v>12.37</v>
      </c>
      <c r="EPV29" s="3">
        <v>7.68</v>
      </c>
      <c r="EPW29" s="3">
        <v>13.84</v>
      </c>
      <c r="EPX29" s="3">
        <v>16.05</v>
      </c>
      <c r="EPY29" s="3">
        <v>12.02</v>
      </c>
      <c r="EPZ29" s="3">
        <v>10.6</v>
      </c>
      <c r="EQA29" s="3">
        <v>13.7</v>
      </c>
      <c r="EQB29" s="3">
        <v>21.04</v>
      </c>
      <c r="EQC29" s="3">
        <v>-0.12</v>
      </c>
      <c r="EQD29" s="3">
        <v>23.13</v>
      </c>
      <c r="EQE29" s="3">
        <v>28.35</v>
      </c>
      <c r="EQF29" s="3">
        <v>16.39</v>
      </c>
      <c r="EQG29" s="3">
        <v>13.85</v>
      </c>
      <c r="EQH29" s="3">
        <v>7.38</v>
      </c>
      <c r="EQI29" s="3">
        <v>11.06</v>
      </c>
      <c r="EQJ29" s="3">
        <v>2.5299999999999998</v>
      </c>
      <c r="EQK29" s="3">
        <v>-11.19</v>
      </c>
      <c r="EQL29" s="3">
        <v>13.61</v>
      </c>
      <c r="EQM29" s="3">
        <v>5.14</v>
      </c>
      <c r="EQN29" s="3">
        <v>9.32</v>
      </c>
      <c r="EQO29" s="3">
        <v>8.19</v>
      </c>
      <c r="EQP29" s="3">
        <v>17.079999999999998</v>
      </c>
      <c r="EQQ29" s="3">
        <v>12.2</v>
      </c>
      <c r="EQR29" s="3">
        <v>17.809999999999999</v>
      </c>
      <c r="EQS29" s="3">
        <v>11.03</v>
      </c>
      <c r="EQT29" s="3">
        <v>11.41</v>
      </c>
      <c r="EQU29" s="3">
        <v>7.56</v>
      </c>
      <c r="EQV29" s="3">
        <v>12.16</v>
      </c>
      <c r="EQW29" s="3">
        <v>17.079999999999998</v>
      </c>
      <c r="EQX29" s="3">
        <v>13.18</v>
      </c>
      <c r="EQY29" s="3">
        <v>11.88</v>
      </c>
      <c r="EQZ29" s="3">
        <v>22.37</v>
      </c>
      <c r="ERA29" s="3">
        <v>8.2799999999999994</v>
      </c>
      <c r="ERB29" s="3">
        <v>12.98</v>
      </c>
      <c r="ERC29" s="3">
        <v>18.8</v>
      </c>
      <c r="ERD29" s="3">
        <v>8.44</v>
      </c>
      <c r="ERE29" s="3">
        <v>8.34</v>
      </c>
      <c r="ERF29" s="3">
        <v>1.05</v>
      </c>
      <c r="ERG29" s="3">
        <v>17.68</v>
      </c>
      <c r="ERH29" s="3">
        <v>6.97</v>
      </c>
      <c r="ERI29" s="3">
        <v>12.72</v>
      </c>
      <c r="ERJ29" s="3">
        <v>9.39</v>
      </c>
      <c r="ERK29" s="3">
        <v>8.3800000000000008</v>
      </c>
      <c r="ERL29" s="3">
        <v>3.06</v>
      </c>
      <c r="ERM29" s="3">
        <v>3.63</v>
      </c>
      <c r="ERN29" s="3">
        <v>0.86</v>
      </c>
      <c r="ERO29" s="3">
        <v>13.98</v>
      </c>
      <c r="ERP29" s="3">
        <v>11.78</v>
      </c>
      <c r="ERQ29" s="3">
        <v>10.15</v>
      </c>
      <c r="ERR29" s="3">
        <v>11.68</v>
      </c>
      <c r="ERS29" s="3">
        <v>3.57</v>
      </c>
      <c r="ERT29" s="3">
        <v>11.19</v>
      </c>
      <c r="ERU29" s="3">
        <v>-60.69</v>
      </c>
      <c r="ERV29" s="3">
        <v>17.75</v>
      </c>
      <c r="ERW29" s="3">
        <v>0.62</v>
      </c>
      <c r="ERX29" s="3">
        <v>8.66</v>
      </c>
      <c r="ERY29" s="3">
        <v>3.53</v>
      </c>
      <c r="ERZ29" s="3">
        <v>10.99</v>
      </c>
      <c r="ESA29" s="3">
        <v>27.31</v>
      </c>
      <c r="ESB29" s="3">
        <v>11.63</v>
      </c>
      <c r="ESC29" s="3">
        <v>6.08</v>
      </c>
      <c r="ESD29" s="3">
        <v>13.32</v>
      </c>
      <c r="ESE29" s="3">
        <v>14.36</v>
      </c>
      <c r="ESF29" s="3">
        <v>11.3</v>
      </c>
      <c r="ESG29" s="3">
        <v>15.94</v>
      </c>
      <c r="ESH29" s="3">
        <v>26.1</v>
      </c>
      <c r="ESI29" s="3">
        <v>10.1</v>
      </c>
      <c r="ESJ29" s="3">
        <v>16.84</v>
      </c>
      <c r="ESK29" s="3">
        <v>2.92</v>
      </c>
      <c r="ESL29" s="3">
        <v>6.96</v>
      </c>
      <c r="ESM29" s="3">
        <v>16</v>
      </c>
      <c r="ESN29" s="3">
        <v>13.48</v>
      </c>
      <c r="ESO29" s="3">
        <v>9.23</v>
      </c>
      <c r="ESP29" s="3">
        <v>-23.04</v>
      </c>
      <c r="ESQ29" s="3">
        <v>8.91</v>
      </c>
      <c r="ESR29" s="3">
        <v>10.65</v>
      </c>
      <c r="ESS29" s="3">
        <v>8.93</v>
      </c>
      <c r="EST29" s="3">
        <v>14.41</v>
      </c>
      <c r="ESU29" s="3">
        <v>12.52</v>
      </c>
      <c r="ESV29" s="3">
        <v>5.29</v>
      </c>
      <c r="ESW29" s="3">
        <v>22.84</v>
      </c>
      <c r="ESX29" s="3">
        <v>13.51</v>
      </c>
      <c r="ESY29" s="3">
        <v>12.71</v>
      </c>
      <c r="ESZ29" s="3">
        <v>8.6300000000000008</v>
      </c>
      <c r="ETA29" s="3">
        <v>5.24</v>
      </c>
      <c r="ETB29" s="3">
        <v>6.41</v>
      </c>
      <c r="ETC29" s="3">
        <v>11.62</v>
      </c>
      <c r="ETD29" s="3">
        <v>10.07</v>
      </c>
      <c r="ETE29" s="3">
        <v>9.43</v>
      </c>
      <c r="ETF29" s="3">
        <v>10.55</v>
      </c>
      <c r="ETG29" s="3">
        <v>21.34</v>
      </c>
      <c r="ETH29" s="3">
        <v>7.94</v>
      </c>
      <c r="ETI29" s="3">
        <v>6.39</v>
      </c>
      <c r="ETJ29" s="3">
        <v>14.67</v>
      </c>
      <c r="ETK29" s="3">
        <v>5.72</v>
      </c>
      <c r="ETL29" s="3">
        <v>8.8000000000000007</v>
      </c>
      <c r="ETM29" s="3">
        <v>14.22</v>
      </c>
      <c r="ETN29" s="3">
        <v>15.4</v>
      </c>
      <c r="ETO29" s="3">
        <v>-2.96</v>
      </c>
      <c r="ETP29" s="3">
        <v>1.24</v>
      </c>
      <c r="ETQ29" s="3">
        <v>8.35</v>
      </c>
      <c r="ETR29" s="3">
        <v>17.12</v>
      </c>
      <c r="ETS29" s="3">
        <v>11.6</v>
      </c>
      <c r="ETT29" s="3">
        <v>12.96</v>
      </c>
      <c r="ETU29" s="3">
        <v>16.62</v>
      </c>
      <c r="ETV29" s="3">
        <v>11.05</v>
      </c>
      <c r="ETW29" s="3">
        <v>14.87</v>
      </c>
      <c r="ETX29" s="3">
        <v>8.52</v>
      </c>
      <c r="ETY29" s="3">
        <v>9.61</v>
      </c>
      <c r="ETZ29" s="3">
        <v>2.84</v>
      </c>
      <c r="EUA29" s="3">
        <v>9.06</v>
      </c>
      <c r="EUB29" s="3">
        <v>100.08</v>
      </c>
      <c r="EUC29" s="3">
        <v>10.4</v>
      </c>
      <c r="EUD29" s="3">
        <v>16.59</v>
      </c>
      <c r="EUE29" s="3">
        <v>12.14</v>
      </c>
      <c r="EUF29" s="3">
        <v>13.16</v>
      </c>
      <c r="EUG29" s="3">
        <v>13.52</v>
      </c>
      <c r="EUH29" s="3">
        <v>26.76</v>
      </c>
      <c r="EUI29" s="3">
        <v>-5.6</v>
      </c>
      <c r="EUJ29" s="3">
        <v>24.07</v>
      </c>
      <c r="EUK29" s="3">
        <v>15.78</v>
      </c>
      <c r="EUL29" s="3">
        <v>12.1</v>
      </c>
      <c r="EUM29" s="3" t="s">
        <v>5</v>
      </c>
      <c r="EUN29" s="3" t="s">
        <v>5</v>
      </c>
      <c r="EUO29" s="3">
        <v>10.08</v>
      </c>
      <c r="EUP29" s="3">
        <v>17.78</v>
      </c>
      <c r="EUQ29" s="3">
        <v>21.18</v>
      </c>
      <c r="EUR29" s="3" t="s">
        <v>5</v>
      </c>
      <c r="EUS29" s="3">
        <v>15.61</v>
      </c>
      <c r="EUT29" s="3">
        <v>19.239999999999998</v>
      </c>
      <c r="EUU29" s="3">
        <v>0.28000000000000003</v>
      </c>
      <c r="EUV29" s="3">
        <v>15.94</v>
      </c>
      <c r="EUW29" s="3">
        <v>6.62</v>
      </c>
      <c r="EUX29" s="3">
        <v>18.059999999999999</v>
      </c>
      <c r="EUY29" s="3">
        <v>13.46</v>
      </c>
      <c r="EUZ29" s="3" t="s">
        <v>5</v>
      </c>
      <c r="EVA29" s="3">
        <v>22.74</v>
      </c>
      <c r="EVB29" s="3">
        <v>12.25</v>
      </c>
      <c r="EVC29" s="3">
        <v>2.79</v>
      </c>
      <c r="EVD29" s="3">
        <v>20.11</v>
      </c>
      <c r="EVE29" s="3">
        <v>21.91</v>
      </c>
      <c r="EVF29" s="3">
        <v>10.27</v>
      </c>
      <c r="EVG29" s="3">
        <v>16.66</v>
      </c>
      <c r="EVH29" s="3">
        <v>24.48</v>
      </c>
      <c r="EVI29" s="3">
        <v>42.09</v>
      </c>
      <c r="EVJ29" s="3">
        <v>24.65</v>
      </c>
      <c r="EVK29" s="3">
        <v>8.73</v>
      </c>
      <c r="EVL29" s="3">
        <v>6.27</v>
      </c>
      <c r="EVM29" s="3">
        <v>25.95</v>
      </c>
      <c r="EVN29" s="3">
        <v>12.33</v>
      </c>
      <c r="EVO29" s="3">
        <v>15.43</v>
      </c>
      <c r="EVP29" s="3">
        <v>4.3899999999999997</v>
      </c>
      <c r="EVQ29" s="3">
        <v>17.82</v>
      </c>
      <c r="EVR29" s="3">
        <v>11.46</v>
      </c>
      <c r="EVS29" s="3">
        <v>24.82</v>
      </c>
      <c r="EVT29" s="3">
        <v>15.07</v>
      </c>
      <c r="EVU29" s="3">
        <v>26.43</v>
      </c>
      <c r="EVV29" s="3">
        <v>11.98</v>
      </c>
      <c r="EVW29" s="3">
        <v>15.47</v>
      </c>
      <c r="EVX29" s="3">
        <v>8.02</v>
      </c>
      <c r="EVY29" s="3">
        <v>6.96</v>
      </c>
      <c r="EVZ29" s="3">
        <v>17.91</v>
      </c>
      <c r="EWA29" s="3">
        <v>5.57</v>
      </c>
      <c r="EWB29" s="3">
        <v>14.76</v>
      </c>
      <c r="EWC29" s="3">
        <v>4.8600000000000003</v>
      </c>
      <c r="EWD29" s="3">
        <v>19.190000000000001</v>
      </c>
      <c r="EWE29" s="3">
        <v>16.66</v>
      </c>
      <c r="EWF29" s="3">
        <v>29.9</v>
      </c>
      <c r="EWG29" s="3">
        <v>2.31</v>
      </c>
      <c r="EWH29" s="3">
        <v>7.14</v>
      </c>
      <c r="EWI29" s="3">
        <v>12.4</v>
      </c>
      <c r="EWJ29" s="3">
        <v>15.15</v>
      </c>
      <c r="EWK29" s="3">
        <v>8.23</v>
      </c>
      <c r="EWL29" s="3">
        <v>16.95</v>
      </c>
      <c r="EWM29" s="3">
        <v>32.5</v>
      </c>
      <c r="EWN29" s="3">
        <v>23.15</v>
      </c>
      <c r="EWO29" s="3">
        <v>25.3</v>
      </c>
      <c r="EWP29" s="3">
        <v>8.94</v>
      </c>
      <c r="EWQ29" s="3">
        <v>19.170000000000002</v>
      </c>
      <c r="EWR29" s="3">
        <v>10.25</v>
      </c>
      <c r="EWS29" s="3">
        <v>4.1500000000000004</v>
      </c>
      <c r="EWT29" s="3">
        <v>31.52</v>
      </c>
      <c r="EWU29" s="3">
        <v>22.55</v>
      </c>
      <c r="EWV29" s="3">
        <v>4.63</v>
      </c>
      <c r="EWW29" s="3">
        <v>-3.33</v>
      </c>
      <c r="EWX29" s="3">
        <v>7.35</v>
      </c>
      <c r="EWY29" s="3">
        <v>9.32</v>
      </c>
      <c r="EWZ29" s="3">
        <v>15.68</v>
      </c>
      <c r="EXA29" s="3">
        <v>11.82</v>
      </c>
      <c r="EXB29" s="3">
        <v>14.22</v>
      </c>
      <c r="EXC29" s="3">
        <v>21.68</v>
      </c>
      <c r="EXD29" s="3">
        <v>12.71</v>
      </c>
      <c r="EXE29" s="3">
        <v>19.600000000000001</v>
      </c>
      <c r="EXF29" s="3">
        <v>12.63</v>
      </c>
      <c r="EXG29" s="3">
        <v>16.86</v>
      </c>
      <c r="EXH29" s="3">
        <v>3.12</v>
      </c>
      <c r="EXI29" s="3">
        <v>15.1</v>
      </c>
      <c r="EXJ29" s="3">
        <v>1.85</v>
      </c>
      <c r="EXK29" s="3">
        <v>14.05</v>
      </c>
      <c r="EXL29" s="3">
        <v>21.48</v>
      </c>
      <c r="EXM29" s="3" t="s">
        <v>5</v>
      </c>
      <c r="EXN29" s="3">
        <v>12.49</v>
      </c>
      <c r="EXO29" s="3">
        <v>21.21</v>
      </c>
      <c r="EXP29" s="3">
        <v>15.34</v>
      </c>
      <c r="EXQ29" s="3">
        <v>3.35</v>
      </c>
      <c r="EXR29" s="3">
        <v>8.52</v>
      </c>
      <c r="EXS29" s="3">
        <v>15.92</v>
      </c>
      <c r="EXT29" s="3" t="s">
        <v>5</v>
      </c>
      <c r="EXU29" s="3">
        <v>13.24</v>
      </c>
      <c r="EXV29" s="3">
        <v>5.15</v>
      </c>
      <c r="EXW29" s="3">
        <v>13.54</v>
      </c>
      <c r="EXX29" s="3">
        <v>7.45</v>
      </c>
      <c r="EXY29" s="3">
        <v>11.38</v>
      </c>
      <c r="EXZ29" s="3">
        <v>18.12</v>
      </c>
      <c r="EYA29" s="3">
        <v>24.87</v>
      </c>
      <c r="EYB29" s="3">
        <v>22.16</v>
      </c>
      <c r="EYC29" s="3">
        <v>18.04</v>
      </c>
      <c r="EYD29" s="3">
        <v>7.54</v>
      </c>
      <c r="EYE29" s="3">
        <v>13.98</v>
      </c>
      <c r="EYF29" s="3">
        <v>13.54</v>
      </c>
      <c r="EYG29" s="3">
        <v>-1.91</v>
      </c>
      <c r="EYH29" s="3">
        <v>19.95</v>
      </c>
      <c r="EYI29" s="3">
        <v>18.489999999999998</v>
      </c>
      <c r="EYJ29" s="3">
        <v>23.21</v>
      </c>
      <c r="EYK29" s="3">
        <v>17.690000000000001</v>
      </c>
      <c r="EYL29" s="3">
        <v>13.78</v>
      </c>
      <c r="EYM29" s="3">
        <v>13.79</v>
      </c>
      <c r="EYN29" s="3">
        <v>21.96</v>
      </c>
      <c r="EYO29" s="3">
        <v>50</v>
      </c>
      <c r="EYP29" s="3">
        <v>9.0500000000000007</v>
      </c>
      <c r="EYQ29" s="3">
        <v>23.66</v>
      </c>
      <c r="EYR29" s="3">
        <v>16.48</v>
      </c>
      <c r="EYS29" s="3">
        <v>20.07</v>
      </c>
      <c r="EYT29" s="3">
        <v>7.54</v>
      </c>
      <c r="EYU29" s="3">
        <v>15.23</v>
      </c>
      <c r="EYV29" s="3">
        <v>6.57</v>
      </c>
      <c r="EYW29" s="3">
        <v>20.96</v>
      </c>
      <c r="EYX29" s="3">
        <v>16.36</v>
      </c>
      <c r="EYY29" s="3">
        <v>8.5299999999999994</v>
      </c>
      <c r="EYZ29" s="3">
        <v>15.74</v>
      </c>
      <c r="EZA29" s="3">
        <v>13.42</v>
      </c>
      <c r="EZB29" s="3" t="s">
        <v>5</v>
      </c>
      <c r="EZC29" s="3">
        <v>9.48</v>
      </c>
      <c r="EZD29" s="3">
        <v>13.07</v>
      </c>
      <c r="EZE29" s="3">
        <v>17.75</v>
      </c>
      <c r="EZF29" s="3">
        <v>20.02</v>
      </c>
      <c r="EZG29" s="3">
        <v>18.829999999999998</v>
      </c>
      <c r="EZH29" s="3">
        <v>18.14</v>
      </c>
      <c r="EZI29" s="3">
        <v>8.2799999999999994</v>
      </c>
      <c r="EZJ29" s="3">
        <v>20.32</v>
      </c>
      <c r="EZK29" s="3">
        <v>15.04</v>
      </c>
      <c r="EZL29" s="3">
        <v>15.92</v>
      </c>
      <c r="EZM29" s="3">
        <v>-27.42</v>
      </c>
      <c r="EZN29" s="3">
        <v>8.8699999999999992</v>
      </c>
      <c r="EZO29" s="3">
        <v>10.38</v>
      </c>
      <c r="EZP29" s="3">
        <v>12.7</v>
      </c>
      <c r="EZQ29" s="3">
        <v>4.0599999999999996</v>
      </c>
      <c r="EZR29" s="3">
        <v>21.95</v>
      </c>
      <c r="EZS29" s="3">
        <v>12.24</v>
      </c>
      <c r="EZT29" s="3">
        <v>21.45</v>
      </c>
      <c r="EZU29" s="3">
        <v>11.96</v>
      </c>
      <c r="EZV29" s="3">
        <v>2.27</v>
      </c>
      <c r="EZW29" s="3">
        <v>7.73</v>
      </c>
      <c r="EZX29" s="3">
        <v>6.26</v>
      </c>
      <c r="EZY29" s="3">
        <v>4.38</v>
      </c>
      <c r="EZZ29" s="3">
        <v>11.46</v>
      </c>
      <c r="FAA29" s="3">
        <v>4.2699999999999996</v>
      </c>
      <c r="FAB29" s="3">
        <v>17.059999999999999</v>
      </c>
      <c r="FAC29" s="3">
        <v>7.52</v>
      </c>
      <c r="FAD29" s="3">
        <v>19.41</v>
      </c>
      <c r="FAE29" s="3" t="s">
        <v>5</v>
      </c>
      <c r="FAF29" s="3">
        <v>15.32</v>
      </c>
      <c r="FAG29" s="3">
        <v>-7.22</v>
      </c>
      <c r="FAH29" s="3">
        <v>18.88</v>
      </c>
      <c r="FAI29" s="3">
        <v>13.17</v>
      </c>
      <c r="FAJ29" s="3">
        <v>15.61</v>
      </c>
      <c r="FAK29" s="3">
        <v>34.54</v>
      </c>
      <c r="FAL29" s="3">
        <v>11.3</v>
      </c>
      <c r="FAM29" s="3">
        <v>12.28</v>
      </c>
      <c r="FAN29" s="3">
        <v>11.27</v>
      </c>
      <c r="FAO29" s="3">
        <v>21.92</v>
      </c>
      <c r="FAP29" s="3">
        <v>10.11</v>
      </c>
      <c r="FAQ29" s="3">
        <v>16.239999999999998</v>
      </c>
      <c r="FAR29" s="3">
        <v>15.23</v>
      </c>
      <c r="FAS29" s="3">
        <v>5.74</v>
      </c>
      <c r="FAT29" s="3">
        <v>7.77</v>
      </c>
      <c r="FAU29" s="3">
        <v>15.59</v>
      </c>
      <c r="FAV29" s="3">
        <v>20.25</v>
      </c>
      <c r="FAW29" s="3">
        <v>17.739999999999998</v>
      </c>
      <c r="FAX29" s="3">
        <v>12.29</v>
      </c>
      <c r="FAY29" s="3">
        <v>17.899999999999999</v>
      </c>
      <c r="FAZ29" s="3">
        <v>7.8</v>
      </c>
      <c r="FBA29" s="3">
        <v>12.2</v>
      </c>
      <c r="FBB29" s="3">
        <v>7.63</v>
      </c>
      <c r="FBC29" s="3">
        <v>5.71</v>
      </c>
      <c r="FBD29" s="3">
        <v>15.01</v>
      </c>
      <c r="FBE29" s="3">
        <v>9.35</v>
      </c>
      <c r="FBF29" s="3">
        <v>13</v>
      </c>
      <c r="FBG29" s="3">
        <v>24.37</v>
      </c>
      <c r="FBH29" s="3">
        <v>36.56</v>
      </c>
      <c r="FBI29" s="3">
        <v>3.08</v>
      </c>
      <c r="FBJ29" s="3">
        <v>9.6999999999999993</v>
      </c>
      <c r="FBK29" s="3">
        <v>19.21</v>
      </c>
      <c r="FBL29" s="3" t="s">
        <v>5</v>
      </c>
      <c r="FBM29" s="3" t="s">
        <v>5</v>
      </c>
      <c r="FBN29" s="3">
        <v>6.01</v>
      </c>
      <c r="FBO29" s="3">
        <v>11.06</v>
      </c>
      <c r="FBP29" s="3">
        <v>30.32</v>
      </c>
      <c r="FBQ29" s="3">
        <v>14.16</v>
      </c>
      <c r="FBR29" s="3">
        <v>5.59</v>
      </c>
      <c r="FBS29" s="3">
        <v>4.8</v>
      </c>
      <c r="FBT29" s="3">
        <v>9.41</v>
      </c>
      <c r="FBU29" s="3" t="s">
        <v>5</v>
      </c>
      <c r="FBV29" s="3">
        <v>-0.65</v>
      </c>
      <c r="FBW29" s="3">
        <v>10.55</v>
      </c>
      <c r="FBX29" s="3">
        <v>16.05</v>
      </c>
      <c r="FBY29" s="3">
        <v>17.309999999999999</v>
      </c>
      <c r="FBZ29" s="3">
        <v>21.8</v>
      </c>
      <c r="FCA29" s="3">
        <v>13.89</v>
      </c>
      <c r="FCB29" s="3">
        <v>23.05</v>
      </c>
      <c r="FCC29" s="3">
        <v>9.01</v>
      </c>
      <c r="FCD29" s="3">
        <v>7.98</v>
      </c>
      <c r="FCE29" s="3">
        <v>9.2200000000000006</v>
      </c>
      <c r="FCF29" s="3">
        <v>13.06</v>
      </c>
      <c r="FCG29" s="3">
        <v>12.3</v>
      </c>
      <c r="FCH29" s="3">
        <v>18.510000000000002</v>
      </c>
      <c r="FCI29" s="3">
        <v>25.91</v>
      </c>
      <c r="FCJ29" s="3">
        <v>-2.5299999999999998</v>
      </c>
      <c r="FCK29" s="3">
        <v>10.76</v>
      </c>
      <c r="FCL29" s="3">
        <v>7.52</v>
      </c>
      <c r="FCM29" s="3">
        <v>9.7899999999999991</v>
      </c>
      <c r="FCN29" s="3">
        <v>7.41</v>
      </c>
      <c r="FCO29" s="3" t="s">
        <v>5</v>
      </c>
      <c r="FCP29" s="3">
        <v>7.61</v>
      </c>
      <c r="FCQ29" s="3">
        <v>11.99</v>
      </c>
      <c r="FCR29" s="3" t="s">
        <v>5</v>
      </c>
      <c r="FCS29" s="3">
        <v>12.49</v>
      </c>
      <c r="FCT29" s="3">
        <v>10.42</v>
      </c>
      <c r="FCU29" s="3">
        <v>12.22</v>
      </c>
      <c r="FCV29" s="3">
        <v>8.9</v>
      </c>
      <c r="FCW29" s="3">
        <v>16.920000000000002</v>
      </c>
      <c r="FCX29" s="3">
        <v>13.26</v>
      </c>
      <c r="FCY29" s="3">
        <v>23.65</v>
      </c>
      <c r="FCZ29" s="3">
        <v>11.74</v>
      </c>
      <c r="FDA29" s="3">
        <v>10.210000000000001</v>
      </c>
      <c r="FDB29" s="3">
        <v>12.66</v>
      </c>
      <c r="FDC29" s="3">
        <v>6.48</v>
      </c>
      <c r="FDD29" s="3">
        <v>13.17</v>
      </c>
      <c r="FDE29" s="3">
        <v>12.15</v>
      </c>
      <c r="FDF29" s="3">
        <v>10.050000000000001</v>
      </c>
      <c r="FDG29" s="3">
        <v>10.15</v>
      </c>
      <c r="FDH29" s="3">
        <v>10.07</v>
      </c>
      <c r="FDI29" s="3">
        <v>20.190000000000001</v>
      </c>
      <c r="FDJ29" s="3">
        <v>28.77</v>
      </c>
      <c r="FDK29" s="3">
        <v>7.26</v>
      </c>
      <c r="FDL29" s="3">
        <v>15.91</v>
      </c>
      <c r="FDM29" s="3">
        <v>18.690000000000001</v>
      </c>
      <c r="FDN29" s="3">
        <v>10.83</v>
      </c>
      <c r="FDO29" s="3">
        <v>5.0999999999999996</v>
      </c>
      <c r="FDP29" s="3">
        <v>9.74</v>
      </c>
      <c r="FDQ29" s="3" t="s">
        <v>5</v>
      </c>
      <c r="FDR29" s="3">
        <v>2.58</v>
      </c>
      <c r="FDS29" s="3">
        <v>31.7</v>
      </c>
      <c r="FDT29" s="3">
        <v>14.88</v>
      </c>
      <c r="FDU29" s="3">
        <v>5.57</v>
      </c>
      <c r="FDV29" s="3">
        <v>13.69</v>
      </c>
      <c r="FDW29" s="3">
        <v>11.49</v>
      </c>
      <c r="FDX29" s="3">
        <v>9.9499999999999993</v>
      </c>
      <c r="FDY29" s="3">
        <v>9.69</v>
      </c>
      <c r="FDZ29" s="3">
        <v>16.75</v>
      </c>
      <c r="FEA29" s="3">
        <v>9.51</v>
      </c>
      <c r="FEB29" s="3">
        <v>7.48</v>
      </c>
      <c r="FEC29" s="3">
        <v>16.399999999999999</v>
      </c>
      <c r="FED29" s="3">
        <v>2.15</v>
      </c>
      <c r="FEE29" s="3">
        <v>10.88</v>
      </c>
      <c r="FEF29" s="3">
        <v>13.77</v>
      </c>
      <c r="FEG29" s="3">
        <v>14.32</v>
      </c>
      <c r="FEH29" s="3">
        <v>6.65</v>
      </c>
      <c r="FEI29" s="3">
        <v>11.58</v>
      </c>
      <c r="FEJ29" s="3">
        <v>11.86</v>
      </c>
      <c r="FEK29" s="3">
        <v>4.34</v>
      </c>
      <c r="FEL29" s="3">
        <v>11.5</v>
      </c>
      <c r="FEM29" s="3">
        <v>9.7200000000000006</v>
      </c>
      <c r="FEN29" s="3">
        <v>20.420000000000002</v>
      </c>
      <c r="FEO29" s="3">
        <v>6.45</v>
      </c>
      <c r="FEP29" s="3">
        <v>16.25</v>
      </c>
      <c r="FEQ29" s="3">
        <v>27.39</v>
      </c>
      <c r="FER29" s="3">
        <v>9.99</v>
      </c>
      <c r="FES29" s="3">
        <v>21.69</v>
      </c>
      <c r="FET29" s="3">
        <v>17.920000000000002</v>
      </c>
      <c r="FEU29" s="3">
        <v>12.34</v>
      </c>
      <c r="FEV29" s="3">
        <v>16.13</v>
      </c>
      <c r="FEW29" s="3">
        <v>11.41</v>
      </c>
      <c r="FEX29" s="3">
        <v>17.63</v>
      </c>
      <c r="FEY29" s="3">
        <v>17.760000000000002</v>
      </c>
      <c r="FEZ29" s="3">
        <v>10.1</v>
      </c>
      <c r="FFA29" s="3">
        <v>6.06</v>
      </c>
      <c r="FFB29" s="3">
        <v>20.65</v>
      </c>
      <c r="FFC29" s="3">
        <v>13.95</v>
      </c>
      <c r="FFD29" s="3">
        <v>20.059999999999999</v>
      </c>
      <c r="FFE29" s="3">
        <v>44.36</v>
      </c>
      <c r="FFF29" s="3">
        <v>17.079999999999998</v>
      </c>
      <c r="FFG29" s="3">
        <v>19.14</v>
      </c>
      <c r="FFH29" s="3">
        <v>7.33</v>
      </c>
      <c r="FFI29" s="3">
        <v>15.24</v>
      </c>
      <c r="FFJ29" s="3">
        <v>16.190000000000001</v>
      </c>
      <c r="FFK29" s="3">
        <v>6.46</v>
      </c>
      <c r="FFL29" s="3">
        <v>21.02</v>
      </c>
      <c r="FFM29" s="3">
        <v>10.68</v>
      </c>
      <c r="FFN29" s="3">
        <v>35.08</v>
      </c>
      <c r="FFO29" s="3">
        <v>34.19</v>
      </c>
      <c r="FFP29" s="3">
        <v>17.12</v>
      </c>
      <c r="FFQ29" s="3">
        <v>17.920000000000002</v>
      </c>
      <c r="FFR29" s="3">
        <v>16.03</v>
      </c>
      <c r="FFS29" s="3">
        <v>14.56</v>
      </c>
      <c r="FFT29" s="3">
        <v>14.99</v>
      </c>
      <c r="FFU29" s="3">
        <v>13.5</v>
      </c>
      <c r="FFV29" s="3">
        <v>7.93</v>
      </c>
      <c r="FFW29" s="3">
        <v>18.61</v>
      </c>
      <c r="FFX29" s="3">
        <v>29.22</v>
      </c>
      <c r="FFY29" s="3">
        <v>8.84</v>
      </c>
      <c r="FFZ29" s="3">
        <v>13.91</v>
      </c>
      <c r="FGA29" s="3">
        <v>11.43</v>
      </c>
      <c r="FGB29" s="3">
        <v>16.39</v>
      </c>
      <c r="FGC29" s="3">
        <v>5.53</v>
      </c>
      <c r="FGD29" s="3">
        <v>16.09</v>
      </c>
      <c r="FGE29" s="3">
        <v>10.02</v>
      </c>
      <c r="FGF29" s="3">
        <v>20.260000000000002</v>
      </c>
      <c r="FGG29" s="3">
        <v>21.54</v>
      </c>
      <c r="FGH29" s="3">
        <v>6.65</v>
      </c>
      <c r="FGI29" s="3">
        <v>14.27</v>
      </c>
      <c r="FGJ29" s="3">
        <v>10.71</v>
      </c>
      <c r="FGK29" s="3">
        <v>16.170000000000002</v>
      </c>
      <c r="FGL29" s="3">
        <v>7.87</v>
      </c>
      <c r="FGM29" s="3">
        <v>33.18</v>
      </c>
      <c r="FGN29" s="3">
        <v>-9.14</v>
      </c>
      <c r="FGO29" s="3">
        <v>19.309999999999999</v>
      </c>
      <c r="FGP29" s="3">
        <v>7.42</v>
      </c>
      <c r="FGQ29" s="3">
        <v>19.03</v>
      </c>
      <c r="FGR29" s="3">
        <v>12.79</v>
      </c>
      <c r="FGS29" s="3">
        <v>6.96</v>
      </c>
      <c r="FGT29" s="3">
        <v>9.4700000000000006</v>
      </c>
      <c r="FGU29" s="3">
        <v>29.51</v>
      </c>
      <c r="FGV29" s="3">
        <v>22.38</v>
      </c>
      <c r="FGW29" s="3">
        <v>11.44</v>
      </c>
      <c r="FGX29" s="3">
        <v>17.05</v>
      </c>
      <c r="FGY29" s="3">
        <v>0.63</v>
      </c>
      <c r="FGZ29" s="3">
        <v>17.25</v>
      </c>
      <c r="FHA29" s="3">
        <v>14.22</v>
      </c>
      <c r="FHB29" s="3">
        <v>12.44</v>
      </c>
      <c r="FHC29" s="3">
        <v>9.74</v>
      </c>
      <c r="FHD29" s="3">
        <v>39.69</v>
      </c>
      <c r="FHE29" s="3">
        <v>16.920000000000002</v>
      </c>
      <c r="FHF29" s="3">
        <v>8.91</v>
      </c>
      <c r="FHG29" s="3">
        <v>16.45</v>
      </c>
      <c r="FHH29" s="3" t="s">
        <v>5</v>
      </c>
      <c r="FHI29" s="3">
        <v>12.4</v>
      </c>
      <c r="FHJ29" s="3">
        <v>16.54</v>
      </c>
      <c r="FHK29" s="3">
        <v>5.16</v>
      </c>
      <c r="FHL29" s="3">
        <v>8.2200000000000006</v>
      </c>
      <c r="FHM29" s="3">
        <v>11.82</v>
      </c>
      <c r="FHN29" s="3">
        <v>18.3</v>
      </c>
      <c r="FHO29" s="3">
        <v>15.69</v>
      </c>
      <c r="FHP29" s="3">
        <v>7.65</v>
      </c>
      <c r="FHQ29" s="3">
        <v>3.67</v>
      </c>
      <c r="FHR29" s="3">
        <v>10.64</v>
      </c>
      <c r="FHS29" s="3">
        <v>27.58</v>
      </c>
      <c r="FHT29" s="3">
        <v>14.02</v>
      </c>
      <c r="FHU29" s="3">
        <v>7.81</v>
      </c>
      <c r="FHV29" s="3">
        <v>24.09</v>
      </c>
      <c r="FHW29" s="3">
        <v>19.690000000000001</v>
      </c>
      <c r="FHX29" s="3">
        <v>24.54</v>
      </c>
      <c r="FHY29" s="3">
        <v>19.78</v>
      </c>
      <c r="FHZ29" s="3" t="s">
        <v>5</v>
      </c>
      <c r="FIA29" s="3">
        <v>21.47</v>
      </c>
      <c r="FIB29" s="3">
        <v>12.85</v>
      </c>
      <c r="FIC29" s="3">
        <v>12.37</v>
      </c>
      <c r="FID29" s="3">
        <v>12.4</v>
      </c>
      <c r="FIE29" s="3">
        <v>15.05</v>
      </c>
      <c r="FIF29" s="3">
        <v>40.090000000000003</v>
      </c>
      <c r="FIG29" s="3">
        <v>10.19</v>
      </c>
      <c r="FIH29" s="3">
        <v>15.45</v>
      </c>
      <c r="FII29" s="3">
        <v>24.77</v>
      </c>
      <c r="FIJ29" s="3">
        <v>16.010000000000002</v>
      </c>
      <c r="FIK29" s="3">
        <v>32.68</v>
      </c>
      <c r="FIL29" s="3">
        <v>22.44</v>
      </c>
      <c r="FIM29" s="3">
        <v>12.41</v>
      </c>
      <c r="FIN29" s="3">
        <v>12.69</v>
      </c>
      <c r="FIO29" s="3">
        <v>3.27</v>
      </c>
      <c r="FIP29" s="3" t="s">
        <v>5</v>
      </c>
      <c r="FIQ29" s="3">
        <v>12.24</v>
      </c>
      <c r="FIR29" s="3">
        <v>46.16</v>
      </c>
      <c r="FIS29" s="3">
        <v>9.25</v>
      </c>
      <c r="FIT29" s="3" t="s">
        <v>5</v>
      </c>
      <c r="FIU29" s="3" t="s">
        <v>5</v>
      </c>
      <c r="FIV29" s="3">
        <v>38.81</v>
      </c>
      <c r="FIW29" s="3">
        <v>-2.72</v>
      </c>
      <c r="FIX29" s="3">
        <v>5.57</v>
      </c>
      <c r="FIY29" s="3">
        <v>12.71</v>
      </c>
      <c r="FIZ29" s="3">
        <v>-7.92</v>
      </c>
      <c r="FJA29" s="3">
        <v>16.010000000000002</v>
      </c>
      <c r="FJB29" s="3">
        <v>-4.5</v>
      </c>
      <c r="FJC29" s="3">
        <v>12.63</v>
      </c>
      <c r="FJD29" s="3">
        <v>19.420000000000002</v>
      </c>
      <c r="FJE29" s="3">
        <v>1.79</v>
      </c>
      <c r="FJF29" s="3" t="s">
        <v>5</v>
      </c>
      <c r="FJG29" s="3" t="s">
        <v>5</v>
      </c>
      <c r="FJH29" s="3">
        <v>20.399999999999999</v>
      </c>
      <c r="FJI29" s="3">
        <v>24.18</v>
      </c>
      <c r="FJJ29" s="3" t="s">
        <v>5</v>
      </c>
      <c r="FJK29" s="3">
        <v>13.14</v>
      </c>
      <c r="FJL29" s="3">
        <v>14.36</v>
      </c>
      <c r="FJM29" s="3">
        <v>41.27</v>
      </c>
      <c r="FJN29" s="3">
        <v>15.07</v>
      </c>
      <c r="FJO29" s="3" t="s">
        <v>5</v>
      </c>
      <c r="FJP29" s="3">
        <v>17.41</v>
      </c>
      <c r="FJQ29" s="3">
        <v>25.49</v>
      </c>
      <c r="FJR29" s="3">
        <v>70.63</v>
      </c>
      <c r="FJS29" s="3" t="s">
        <v>5</v>
      </c>
      <c r="FJT29" s="3">
        <v>5.03</v>
      </c>
      <c r="FJU29" s="3">
        <v>13.82</v>
      </c>
      <c r="FJV29" s="3">
        <v>11.17</v>
      </c>
      <c r="FJW29" s="3">
        <v>-103.41</v>
      </c>
      <c r="FJX29" s="3">
        <v>24.36</v>
      </c>
      <c r="FJY29" s="3">
        <v>1.97</v>
      </c>
      <c r="FJZ29" s="3">
        <v>58.47</v>
      </c>
      <c r="FKA29" s="3">
        <v>15.11</v>
      </c>
      <c r="FKB29" s="3">
        <v>2.84</v>
      </c>
      <c r="FKC29" s="3">
        <v>14.68</v>
      </c>
      <c r="FKD29" s="3">
        <v>11.22</v>
      </c>
      <c r="FKE29" s="3">
        <v>13.59</v>
      </c>
      <c r="FKF29" s="3">
        <v>16.510000000000002</v>
      </c>
      <c r="FKG29" s="3">
        <v>2.75</v>
      </c>
      <c r="FKH29" s="3">
        <v>15.41</v>
      </c>
      <c r="FKI29" s="3">
        <v>-21.24</v>
      </c>
      <c r="FKJ29" s="3">
        <v>9.41</v>
      </c>
      <c r="FKK29" s="3">
        <v>15.06</v>
      </c>
      <c r="FKL29" s="3">
        <v>10.51</v>
      </c>
      <c r="FKM29" s="3">
        <v>12.17</v>
      </c>
      <c r="FKN29" s="3">
        <v>14.68</v>
      </c>
      <c r="FKO29" s="3">
        <v>0.63</v>
      </c>
      <c r="FKP29" s="3">
        <v>8.69</v>
      </c>
      <c r="FKQ29" s="3" t="s">
        <v>5</v>
      </c>
      <c r="FKR29" s="3">
        <v>12.04</v>
      </c>
      <c r="FKS29" s="3">
        <v>5.97</v>
      </c>
      <c r="FKT29" s="3">
        <v>12.12</v>
      </c>
      <c r="FKU29" s="3">
        <v>13.36</v>
      </c>
      <c r="FKV29" s="3">
        <v>10.99</v>
      </c>
      <c r="FKW29" s="3">
        <v>12.62</v>
      </c>
      <c r="FKX29" s="3">
        <v>9.6</v>
      </c>
      <c r="FKY29" s="3">
        <v>9.51</v>
      </c>
      <c r="FKZ29" s="3">
        <v>2.74</v>
      </c>
      <c r="FLA29" s="3">
        <v>0.06</v>
      </c>
      <c r="FLB29" s="3">
        <v>8</v>
      </c>
      <c r="FLC29" s="3">
        <v>10.95</v>
      </c>
      <c r="FLD29" s="3">
        <v>5.21</v>
      </c>
      <c r="FLE29" s="3">
        <v>5.29</v>
      </c>
      <c r="FLF29" s="3">
        <v>7.45</v>
      </c>
      <c r="FLG29" s="3">
        <v>1.08</v>
      </c>
      <c r="FLH29" s="3">
        <v>3.11</v>
      </c>
      <c r="FLI29" s="3">
        <v>1.7</v>
      </c>
      <c r="FLJ29" s="3">
        <v>-7.19</v>
      </c>
      <c r="FLK29" s="3">
        <v>12.92</v>
      </c>
      <c r="FLL29" s="3">
        <v>14.8</v>
      </c>
      <c r="FLM29" s="3">
        <v>5.61</v>
      </c>
      <c r="FLN29" s="3">
        <v>7.03</v>
      </c>
      <c r="FLO29" s="3">
        <v>10.37</v>
      </c>
      <c r="FLP29" s="3">
        <v>0.78</v>
      </c>
      <c r="FLQ29" s="3" t="s">
        <v>5</v>
      </c>
      <c r="FLR29" s="3">
        <v>13.16</v>
      </c>
      <c r="FLS29" s="3">
        <v>16.170000000000002</v>
      </c>
      <c r="FLT29" s="3">
        <v>11.63</v>
      </c>
      <c r="FLU29" s="3">
        <v>15.44</v>
      </c>
      <c r="FLV29" s="3">
        <v>10.78</v>
      </c>
      <c r="FLW29" s="3">
        <v>5.86</v>
      </c>
      <c r="FLX29" s="3">
        <v>9.68</v>
      </c>
      <c r="FLY29" s="3">
        <v>16.54</v>
      </c>
      <c r="FLZ29" s="3">
        <v>5.08</v>
      </c>
      <c r="FMA29" s="3">
        <v>7.25</v>
      </c>
      <c r="FMB29" s="3">
        <v>7.11</v>
      </c>
      <c r="FMC29" s="3">
        <v>7.01</v>
      </c>
      <c r="FMD29" s="3">
        <v>4.47</v>
      </c>
      <c r="FME29" s="3">
        <v>3.58</v>
      </c>
      <c r="FMF29" s="3">
        <v>9.5299999999999994</v>
      </c>
      <c r="FMG29" s="3">
        <v>11.36</v>
      </c>
      <c r="FMH29" s="3">
        <v>52.22</v>
      </c>
      <c r="FMI29" s="3">
        <v>26.22</v>
      </c>
      <c r="FMJ29" s="3">
        <v>-13.48</v>
      </c>
      <c r="FMK29" s="3">
        <v>14.93</v>
      </c>
      <c r="FML29" s="3">
        <v>12.71</v>
      </c>
      <c r="FMM29" s="3">
        <v>8.93</v>
      </c>
      <c r="FMN29" s="3">
        <v>12.93</v>
      </c>
      <c r="FMO29" s="3">
        <v>4.58</v>
      </c>
      <c r="FMP29" s="3">
        <v>9.09</v>
      </c>
      <c r="FMQ29" s="3">
        <v>9.68</v>
      </c>
      <c r="FMR29" s="3">
        <v>7.04</v>
      </c>
      <c r="FMS29" s="3">
        <v>12.12</v>
      </c>
      <c r="FMT29" s="3">
        <v>6.66</v>
      </c>
      <c r="FMU29" s="3">
        <v>9.59</v>
      </c>
      <c r="FMV29" s="3">
        <v>4.7</v>
      </c>
      <c r="FMW29" s="3">
        <v>9.0399999999999991</v>
      </c>
      <c r="FMX29" s="3">
        <v>10.28</v>
      </c>
      <c r="FMY29" s="3">
        <v>13.11</v>
      </c>
      <c r="FMZ29" s="3">
        <v>10.199999999999999</v>
      </c>
      <c r="FNA29" s="3">
        <v>11.04</v>
      </c>
      <c r="FNB29" s="3">
        <v>14.16</v>
      </c>
      <c r="FNC29" s="3">
        <v>-23.39</v>
      </c>
      <c r="FND29" s="3">
        <v>9.31</v>
      </c>
      <c r="FNE29" s="3">
        <v>10.210000000000001</v>
      </c>
      <c r="FNF29" s="3">
        <v>6.24</v>
      </c>
      <c r="FNG29" s="3">
        <v>0.43</v>
      </c>
      <c r="FNH29" s="3">
        <v>13.51</v>
      </c>
      <c r="FNI29" s="3">
        <v>-80.05</v>
      </c>
      <c r="FNJ29" s="3">
        <v>6.36</v>
      </c>
      <c r="FNK29" s="3">
        <v>12.9</v>
      </c>
      <c r="FNL29" s="3" t="s">
        <v>5</v>
      </c>
      <c r="FNM29" s="3">
        <v>1.53</v>
      </c>
      <c r="FNN29" s="3">
        <v>6.37</v>
      </c>
      <c r="FNO29" s="3">
        <v>7.3</v>
      </c>
      <c r="FNP29" s="3">
        <v>1.19</v>
      </c>
      <c r="FNQ29" s="3">
        <v>11.09</v>
      </c>
      <c r="FNR29" s="3">
        <v>3.58</v>
      </c>
      <c r="FNS29" s="3">
        <v>8.33</v>
      </c>
      <c r="FNT29" s="3">
        <v>3.05</v>
      </c>
      <c r="FNU29" s="3">
        <v>28.01</v>
      </c>
      <c r="FNV29" s="3">
        <v>8.41</v>
      </c>
      <c r="FNW29" s="3">
        <v>17.45</v>
      </c>
      <c r="FNX29" s="3" t="s">
        <v>5</v>
      </c>
      <c r="FNY29" s="3">
        <v>11.33</v>
      </c>
      <c r="FNZ29" s="3">
        <v>7.62</v>
      </c>
      <c r="FOA29" s="3">
        <v>11.3</v>
      </c>
      <c r="FOB29" s="3">
        <v>8.36</v>
      </c>
      <c r="FOC29" s="3">
        <v>8.56</v>
      </c>
      <c r="FOD29" s="3">
        <v>3.46</v>
      </c>
      <c r="FOE29" s="3">
        <v>12.21</v>
      </c>
      <c r="FOF29" s="3">
        <v>18.170000000000002</v>
      </c>
      <c r="FOG29" s="3">
        <v>12.55</v>
      </c>
      <c r="FOH29" s="3">
        <v>10.65</v>
      </c>
      <c r="FOI29" s="3">
        <v>9.9</v>
      </c>
      <c r="FOJ29" s="3">
        <v>36.68</v>
      </c>
      <c r="FOK29" s="3">
        <v>11.01</v>
      </c>
      <c r="FOL29" s="3">
        <v>11.79</v>
      </c>
      <c r="FOM29" s="3">
        <v>14.43</v>
      </c>
      <c r="FON29" s="3">
        <v>6.24</v>
      </c>
      <c r="FOO29" s="3">
        <v>9.3699999999999992</v>
      </c>
      <c r="FOP29" s="3">
        <v>26.03</v>
      </c>
      <c r="FOQ29" s="3">
        <v>14.26</v>
      </c>
      <c r="FOR29" s="3">
        <v>19.920000000000002</v>
      </c>
      <c r="FOS29" s="3">
        <v>21.97</v>
      </c>
      <c r="FOT29" s="3">
        <v>6.12</v>
      </c>
      <c r="FOU29" s="3">
        <v>12.54</v>
      </c>
      <c r="FOV29" s="3">
        <v>4.62</v>
      </c>
      <c r="FOW29" s="3">
        <v>14.53</v>
      </c>
      <c r="FOX29" s="3">
        <v>6.21</v>
      </c>
      <c r="FOY29" s="3">
        <v>9.17</v>
      </c>
      <c r="FOZ29" s="3">
        <v>11.23</v>
      </c>
      <c r="FPA29" s="3">
        <v>15.57</v>
      </c>
      <c r="FPB29" s="3">
        <v>14.21</v>
      </c>
      <c r="FPC29" s="3">
        <v>20.23</v>
      </c>
      <c r="FPD29" s="3">
        <v>13.46</v>
      </c>
      <c r="FPE29" s="3">
        <v>10.86</v>
      </c>
      <c r="FPF29" s="3">
        <v>9.06</v>
      </c>
      <c r="FPG29" s="3">
        <v>8.9600000000000009</v>
      </c>
      <c r="FPH29" s="3">
        <v>8.34</v>
      </c>
      <c r="FPI29" s="3">
        <v>25.32</v>
      </c>
      <c r="FPJ29" s="3">
        <v>12.52</v>
      </c>
      <c r="FPK29" s="3">
        <v>7.56</v>
      </c>
      <c r="FPL29" s="3">
        <v>14.91</v>
      </c>
      <c r="FPM29" s="3">
        <v>9.89</v>
      </c>
      <c r="FPN29" s="3">
        <v>11.03</v>
      </c>
      <c r="FPO29" s="3">
        <v>24.13</v>
      </c>
      <c r="FPP29" s="3">
        <v>10.96</v>
      </c>
      <c r="FPQ29" s="3">
        <v>9.17</v>
      </c>
      <c r="FPR29" s="3">
        <v>13.09</v>
      </c>
      <c r="FPS29" s="3">
        <v>8.68</v>
      </c>
      <c r="FPT29" s="3">
        <v>-24.14</v>
      </c>
      <c r="FPU29" s="3">
        <v>22.16</v>
      </c>
      <c r="FPV29" s="3">
        <v>7.5</v>
      </c>
      <c r="FPW29" s="3">
        <v>14.36</v>
      </c>
      <c r="FPX29" s="3">
        <v>18.899999999999999</v>
      </c>
      <c r="FPY29" s="3">
        <v>-49.32</v>
      </c>
      <c r="FPZ29" s="3">
        <v>8.24</v>
      </c>
      <c r="FQA29" s="3">
        <v>13.93</v>
      </c>
      <c r="FQB29" s="3">
        <v>7.9</v>
      </c>
      <c r="FQC29" s="3">
        <v>2.85</v>
      </c>
      <c r="FQD29" s="3">
        <v>-6.84</v>
      </c>
      <c r="FQE29" s="3">
        <v>8.19</v>
      </c>
      <c r="FQF29" s="3">
        <v>6.53</v>
      </c>
      <c r="FQG29" s="3">
        <v>6.5</v>
      </c>
      <c r="FQH29" s="3">
        <v>17.739999999999998</v>
      </c>
      <c r="FQI29" s="3">
        <v>13.9</v>
      </c>
      <c r="FQJ29" s="3">
        <v>12.61</v>
      </c>
      <c r="FQK29" s="3">
        <v>9.74</v>
      </c>
      <c r="FQL29" s="3">
        <v>19.899999999999999</v>
      </c>
      <c r="FQM29" s="3">
        <v>3.67</v>
      </c>
      <c r="FQN29" s="3">
        <v>9.69</v>
      </c>
      <c r="FQO29" s="3">
        <v>14.85</v>
      </c>
      <c r="FQP29" s="3">
        <v>11.34</v>
      </c>
      <c r="FQQ29" s="3">
        <v>9.85</v>
      </c>
      <c r="FQR29" s="3">
        <v>12.95</v>
      </c>
      <c r="FQS29" s="3">
        <v>10.65</v>
      </c>
      <c r="FQT29" s="3">
        <v>0.62</v>
      </c>
      <c r="FQU29" s="3">
        <v>3.67</v>
      </c>
      <c r="FQV29" s="3">
        <v>-5.22</v>
      </c>
      <c r="FQW29" s="3">
        <v>12.56</v>
      </c>
      <c r="FQX29" s="3">
        <v>4.68</v>
      </c>
      <c r="FQY29" s="3">
        <v>8.61</v>
      </c>
      <c r="FQZ29" s="3">
        <v>9.3699999999999992</v>
      </c>
      <c r="FRA29" s="3">
        <v>20.04</v>
      </c>
      <c r="FRB29" s="3">
        <v>6.66</v>
      </c>
      <c r="FRC29" s="3">
        <v>14.21</v>
      </c>
      <c r="FRD29" s="3">
        <v>12.71</v>
      </c>
      <c r="FRE29" s="3">
        <v>8.0500000000000007</v>
      </c>
      <c r="FRF29" s="3">
        <v>21.01</v>
      </c>
      <c r="FRG29" s="3">
        <v>-4.5</v>
      </c>
      <c r="FRH29" s="3">
        <v>6.45</v>
      </c>
      <c r="FRI29" s="3">
        <v>7.28</v>
      </c>
      <c r="FRJ29" s="3">
        <v>8.36</v>
      </c>
      <c r="FRK29" s="3">
        <v>9.2200000000000006</v>
      </c>
      <c r="FRL29" s="3">
        <v>6.22</v>
      </c>
      <c r="FRM29" s="3">
        <v>2.87</v>
      </c>
      <c r="FRN29" s="3">
        <v>7.78</v>
      </c>
      <c r="FRO29" s="3">
        <v>9.6199999999999992</v>
      </c>
      <c r="FRP29" s="3">
        <v>20.11</v>
      </c>
      <c r="FRQ29" s="3">
        <v>8.02</v>
      </c>
      <c r="FRR29" s="3">
        <v>12.57</v>
      </c>
      <c r="FRS29" s="3">
        <v>12.24</v>
      </c>
      <c r="FRT29" s="3">
        <v>6.32</v>
      </c>
      <c r="FRU29" s="3">
        <v>22.32</v>
      </c>
      <c r="FRV29" s="3">
        <v>51.68</v>
      </c>
      <c r="FRW29" s="3">
        <v>11.77</v>
      </c>
      <c r="FRX29" s="3">
        <v>10.26</v>
      </c>
      <c r="FRY29" s="3">
        <v>8.8000000000000007</v>
      </c>
      <c r="FRZ29" s="3">
        <v>10.1</v>
      </c>
      <c r="FSA29" s="3">
        <v>5.68</v>
      </c>
      <c r="FSB29" s="3">
        <v>1.32</v>
      </c>
      <c r="FSC29" s="3">
        <v>8.98</v>
      </c>
      <c r="FSD29" s="3">
        <v>11.95</v>
      </c>
      <c r="FSE29" s="3">
        <v>14.1</v>
      </c>
      <c r="FSF29" s="3">
        <v>12.53</v>
      </c>
      <c r="FSG29" s="3">
        <v>7.68</v>
      </c>
      <c r="FSH29" s="3">
        <v>11.07</v>
      </c>
      <c r="FSI29" s="3">
        <v>7.18</v>
      </c>
      <c r="FSJ29" s="3">
        <v>11.66</v>
      </c>
      <c r="FSK29" s="3">
        <v>2.06</v>
      </c>
      <c r="FSL29" s="3">
        <v>4.7300000000000004</v>
      </c>
      <c r="FSM29" s="3">
        <v>8.3699999999999992</v>
      </c>
      <c r="FSN29" s="3">
        <v>7.29</v>
      </c>
      <c r="FSO29" s="3">
        <v>9.06</v>
      </c>
      <c r="FSP29" s="3">
        <v>13.57</v>
      </c>
      <c r="FSQ29" s="3">
        <v>9.57</v>
      </c>
      <c r="FSR29" s="3">
        <v>15.35</v>
      </c>
      <c r="FSS29" s="3">
        <v>10.53</v>
      </c>
      <c r="FST29" s="3">
        <v>12.04</v>
      </c>
      <c r="FSU29" s="3">
        <v>9.94</v>
      </c>
      <c r="FSV29" s="3">
        <v>13.99</v>
      </c>
      <c r="FSW29" s="3">
        <v>21.52</v>
      </c>
      <c r="FSX29" s="3">
        <v>11.8</v>
      </c>
      <c r="FSY29" s="3">
        <v>5.77</v>
      </c>
      <c r="FSZ29" s="3">
        <v>15.68</v>
      </c>
      <c r="FTA29" s="3">
        <v>3.95</v>
      </c>
      <c r="FTB29" s="3">
        <v>5.32</v>
      </c>
      <c r="FTC29" s="3">
        <v>17.350000000000001</v>
      </c>
      <c r="FTD29" s="3">
        <v>14.48</v>
      </c>
      <c r="FTE29" s="3">
        <v>16.89</v>
      </c>
      <c r="FTF29" s="3">
        <v>-1.75</v>
      </c>
      <c r="FTG29" s="3">
        <v>19.829999999999998</v>
      </c>
      <c r="FTH29" s="3">
        <v>12.93</v>
      </c>
      <c r="FTI29" s="3">
        <v>8.3000000000000007</v>
      </c>
      <c r="FTJ29" s="3">
        <v>11.11</v>
      </c>
      <c r="FTK29" s="3">
        <v>17.07</v>
      </c>
      <c r="FTL29" s="3">
        <v>0.98</v>
      </c>
      <c r="FTM29" s="3">
        <v>15.34</v>
      </c>
      <c r="FTN29" s="3">
        <v>23.45</v>
      </c>
      <c r="FTO29" s="3">
        <v>5.32</v>
      </c>
      <c r="FTP29" s="3">
        <v>13.77</v>
      </c>
      <c r="FTQ29" s="3">
        <v>8.2899999999999991</v>
      </c>
      <c r="FTR29" s="3">
        <v>12.58</v>
      </c>
      <c r="FTS29" s="3">
        <v>18.37</v>
      </c>
      <c r="FTT29" s="3">
        <v>6.86</v>
      </c>
      <c r="FTU29" s="3">
        <v>12.74</v>
      </c>
      <c r="FTV29" s="3">
        <v>7.77</v>
      </c>
      <c r="FTW29" s="3">
        <v>9.02</v>
      </c>
      <c r="FTX29" s="3">
        <v>-17.45</v>
      </c>
      <c r="FTY29" s="3">
        <v>6.07</v>
      </c>
      <c r="FTZ29" s="3">
        <v>9.3800000000000008</v>
      </c>
      <c r="FUA29" s="3">
        <v>23</v>
      </c>
      <c r="FUB29" s="3">
        <v>8.39</v>
      </c>
      <c r="FUC29" s="3">
        <v>8.44</v>
      </c>
      <c r="FUD29" s="3">
        <v>11.47</v>
      </c>
      <c r="FUE29" s="3">
        <v>14.4</v>
      </c>
      <c r="FUF29" s="3">
        <v>27.72</v>
      </c>
      <c r="FUG29" s="3">
        <v>38.97</v>
      </c>
      <c r="FUH29" s="3">
        <v>10.37</v>
      </c>
      <c r="FUI29" s="3" t="s">
        <v>5</v>
      </c>
      <c r="FUJ29" s="3">
        <v>11.86</v>
      </c>
      <c r="FUK29" s="3">
        <v>11.65</v>
      </c>
      <c r="FUL29" s="3">
        <v>10.73</v>
      </c>
      <c r="FUM29" s="3">
        <v>4.9800000000000004</v>
      </c>
      <c r="FUN29" s="3">
        <v>16.12</v>
      </c>
      <c r="FUO29" s="3">
        <v>20.36</v>
      </c>
      <c r="FUP29" s="3">
        <v>8.2200000000000006</v>
      </c>
      <c r="FUQ29" s="3">
        <v>13.16</v>
      </c>
      <c r="FUR29" s="3">
        <v>12.16</v>
      </c>
      <c r="FUS29" s="3">
        <v>14.34</v>
      </c>
      <c r="FUT29" s="3">
        <v>13.08</v>
      </c>
      <c r="FUU29" s="3">
        <v>1.73</v>
      </c>
      <c r="FUV29" s="3">
        <v>2.84</v>
      </c>
      <c r="FUW29" s="3">
        <v>0.52</v>
      </c>
      <c r="FUX29" s="3">
        <v>8.5</v>
      </c>
      <c r="FUY29" s="3">
        <v>11.79</v>
      </c>
      <c r="FUZ29" s="3">
        <v>9.3699999999999992</v>
      </c>
      <c r="FVA29" s="3">
        <v>6.36</v>
      </c>
      <c r="FVB29" s="3">
        <v>3.83</v>
      </c>
      <c r="FVC29" s="3">
        <v>-3.68</v>
      </c>
      <c r="FVD29" s="3">
        <v>12.91</v>
      </c>
      <c r="FVE29" s="3">
        <v>19.89</v>
      </c>
      <c r="FVF29" s="3">
        <v>6.07</v>
      </c>
      <c r="FVG29" s="3">
        <v>2.19</v>
      </c>
      <c r="FVH29" s="3">
        <v>13.21</v>
      </c>
      <c r="FVI29" s="3">
        <v>5.59</v>
      </c>
      <c r="FVJ29" s="3">
        <v>11.18</v>
      </c>
      <c r="FVK29" s="3">
        <v>7.97</v>
      </c>
      <c r="FVL29" s="3">
        <v>6.88</v>
      </c>
      <c r="FVM29" s="3">
        <v>35.54</v>
      </c>
      <c r="FVN29" s="3">
        <v>9.34</v>
      </c>
      <c r="FVO29" s="3">
        <v>16.350000000000001</v>
      </c>
      <c r="FVP29" s="3">
        <v>11.99</v>
      </c>
      <c r="FVQ29" s="3">
        <v>11.18</v>
      </c>
      <c r="FVR29" s="3">
        <v>6.3</v>
      </c>
      <c r="FVS29" s="3">
        <v>10.11</v>
      </c>
      <c r="FVT29" s="3">
        <v>6.03</v>
      </c>
      <c r="FVU29" s="3">
        <v>9.73</v>
      </c>
      <c r="FVV29" s="3">
        <v>23.44</v>
      </c>
      <c r="FVW29" s="3">
        <v>6.19</v>
      </c>
      <c r="FVX29" s="3">
        <v>26.34</v>
      </c>
      <c r="FVY29" s="3">
        <v>-8.06</v>
      </c>
      <c r="FVZ29" s="3">
        <v>6.03</v>
      </c>
      <c r="FWA29" s="3">
        <v>14.67</v>
      </c>
      <c r="FWB29" s="3">
        <v>3.15</v>
      </c>
      <c r="FWC29" s="3">
        <v>7.5</v>
      </c>
      <c r="FWD29" s="3">
        <v>12.59</v>
      </c>
      <c r="FWE29" s="3">
        <v>23.46</v>
      </c>
      <c r="FWF29" s="3">
        <v>-11.95</v>
      </c>
      <c r="FWG29" s="3">
        <v>11.26</v>
      </c>
      <c r="FWH29" s="3">
        <v>14.12</v>
      </c>
      <c r="FWI29" s="3">
        <v>4.5199999999999996</v>
      </c>
      <c r="FWJ29" s="3">
        <v>8.0299999999999994</v>
      </c>
      <c r="FWK29" s="3">
        <v>17.690000000000001</v>
      </c>
      <c r="FWL29" s="3">
        <v>23.07</v>
      </c>
      <c r="FWM29" s="3">
        <v>21.81</v>
      </c>
      <c r="FWN29" s="3">
        <v>14.16</v>
      </c>
      <c r="FWO29" s="3">
        <v>14.07</v>
      </c>
      <c r="FWP29" s="3">
        <v>13.4</v>
      </c>
      <c r="FWQ29" s="3">
        <v>16.54</v>
      </c>
      <c r="FWR29" s="3">
        <v>5.19</v>
      </c>
      <c r="FWS29" s="3">
        <v>9.07</v>
      </c>
      <c r="FWT29" s="3">
        <v>-114.68</v>
      </c>
      <c r="FWU29" s="3">
        <v>16.64</v>
      </c>
      <c r="FWV29" s="3">
        <v>24.1</v>
      </c>
      <c r="FWW29" s="3">
        <v>15.08</v>
      </c>
      <c r="FWX29" s="3">
        <v>-1.69</v>
      </c>
      <c r="FWY29" s="3">
        <v>0.88</v>
      </c>
      <c r="FWZ29" s="3">
        <v>16.55</v>
      </c>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row>
    <row r="30" spans="1:4953" x14ac:dyDescent="0.25">
      <c r="A30">
        <v>27</v>
      </c>
      <c r="B30" s="32" t="s">
        <v>96</v>
      </c>
      <c r="C30" s="25">
        <v>10872</v>
      </c>
      <c r="D30" t="str">
        <f t="shared" si="0"/>
        <v>2025Q2</v>
      </c>
      <c r="E30" s="4">
        <v>7.2</v>
      </c>
      <c r="F30" s="4">
        <v>6.92</v>
      </c>
      <c r="G30" s="4">
        <v>6.65</v>
      </c>
      <c r="H30" s="4">
        <v>7.27</v>
      </c>
      <c r="I30" s="4">
        <v>7.66</v>
      </c>
      <c r="J30" s="3">
        <v>11.12</v>
      </c>
      <c r="K30" s="3">
        <v>5.67</v>
      </c>
      <c r="L30" s="3">
        <v>6.66</v>
      </c>
      <c r="M30" s="3">
        <v>5.48</v>
      </c>
      <c r="N30" s="3">
        <v>7.39</v>
      </c>
      <c r="O30" s="3">
        <v>7.58</v>
      </c>
      <c r="P30" s="3">
        <v>7.13</v>
      </c>
      <c r="Q30" s="3">
        <v>6.53</v>
      </c>
      <c r="R30" s="3">
        <v>6.97</v>
      </c>
      <c r="S30" s="3">
        <v>7.06</v>
      </c>
      <c r="T30" s="3">
        <v>5.77</v>
      </c>
      <c r="U30" s="3">
        <v>8.32</v>
      </c>
      <c r="V30" s="3">
        <v>7.04</v>
      </c>
      <c r="W30" s="3">
        <v>6.77</v>
      </c>
      <c r="X30" s="3">
        <v>7.03</v>
      </c>
      <c r="Y30" s="3">
        <v>7.89</v>
      </c>
      <c r="Z30" s="3">
        <v>6.37</v>
      </c>
      <c r="AA30" s="3">
        <v>6.51</v>
      </c>
      <c r="AB30" s="3">
        <v>6.97</v>
      </c>
      <c r="AC30" s="3">
        <v>6.64</v>
      </c>
      <c r="AD30" s="3">
        <v>8.48</v>
      </c>
      <c r="AE30" s="3">
        <v>7.65</v>
      </c>
      <c r="AF30" s="3">
        <v>5.89</v>
      </c>
      <c r="AG30" s="3">
        <v>7.36</v>
      </c>
      <c r="AH30" s="3">
        <v>9.09</v>
      </c>
      <c r="AI30" s="3">
        <v>8.33</v>
      </c>
      <c r="AJ30" s="3">
        <v>6.99</v>
      </c>
      <c r="AK30" s="3">
        <v>7.53</v>
      </c>
      <c r="AL30" s="3">
        <v>7.11</v>
      </c>
      <c r="AM30" s="3">
        <v>6.57</v>
      </c>
      <c r="AN30" s="3">
        <v>7.27</v>
      </c>
      <c r="AO30" s="3">
        <v>7.37</v>
      </c>
      <c r="AP30" s="3">
        <v>7.52</v>
      </c>
      <c r="AQ30" s="3">
        <v>6.06</v>
      </c>
      <c r="AR30" s="3">
        <v>6.09</v>
      </c>
      <c r="AS30" s="3">
        <v>5.76</v>
      </c>
      <c r="AT30" s="3">
        <v>5.6</v>
      </c>
      <c r="AU30" s="3">
        <v>7.45</v>
      </c>
      <c r="AV30" s="3">
        <v>6.61</v>
      </c>
      <c r="AW30" s="3">
        <v>7.57</v>
      </c>
      <c r="AX30" s="3">
        <v>6.33</v>
      </c>
      <c r="AY30" s="3">
        <v>8.1199999999999992</v>
      </c>
      <c r="AZ30" s="3">
        <v>5.88</v>
      </c>
      <c r="BA30" s="3">
        <v>6.86</v>
      </c>
      <c r="BB30" s="3">
        <v>7.33</v>
      </c>
      <c r="BC30" s="3">
        <v>9.01</v>
      </c>
      <c r="BD30" s="3">
        <v>7.82</v>
      </c>
      <c r="BE30" s="3">
        <v>5.95</v>
      </c>
      <c r="BF30" s="3">
        <v>7.99</v>
      </c>
      <c r="BG30" s="3">
        <v>6.99</v>
      </c>
      <c r="BH30" s="3">
        <v>7.1</v>
      </c>
      <c r="BI30" s="3">
        <v>7.66</v>
      </c>
      <c r="BJ30" s="3">
        <v>9.17</v>
      </c>
      <c r="BK30" s="3">
        <v>7.05</v>
      </c>
      <c r="BL30" s="3">
        <v>7.21</v>
      </c>
      <c r="BM30" s="3">
        <v>6.41</v>
      </c>
      <c r="BN30" s="3">
        <v>7.1</v>
      </c>
      <c r="BO30" s="3">
        <v>6.68</v>
      </c>
      <c r="BP30" s="3">
        <v>7.89</v>
      </c>
      <c r="BQ30" s="3">
        <v>6.63</v>
      </c>
      <c r="BR30" s="3">
        <v>8.1</v>
      </c>
      <c r="BS30" s="3">
        <v>8.5399999999999991</v>
      </c>
      <c r="BT30" s="3">
        <v>6.8</v>
      </c>
      <c r="BU30" s="3">
        <v>7.08</v>
      </c>
      <c r="BV30" s="3">
        <v>7.5</v>
      </c>
      <c r="BW30" s="3">
        <v>7.35</v>
      </c>
      <c r="BX30" s="3">
        <v>7.56</v>
      </c>
      <c r="BY30" s="3">
        <v>7.01</v>
      </c>
      <c r="BZ30" s="3">
        <v>7.26</v>
      </c>
      <c r="CA30" s="3">
        <v>6.77</v>
      </c>
      <c r="CB30" s="3">
        <v>7.11</v>
      </c>
      <c r="CC30" s="3">
        <v>5.74</v>
      </c>
      <c r="CD30" s="3">
        <v>6.54</v>
      </c>
      <c r="CE30" s="3">
        <v>6.04</v>
      </c>
      <c r="CF30" s="3">
        <v>6.34</v>
      </c>
      <c r="CG30" s="3" t="s">
        <v>5</v>
      </c>
      <c r="CH30" s="3">
        <v>7.11</v>
      </c>
      <c r="CI30" s="3">
        <v>6.98</v>
      </c>
      <c r="CJ30" s="3">
        <v>7.39</v>
      </c>
      <c r="CK30" s="3">
        <v>10.130000000000001</v>
      </c>
      <c r="CL30" s="3">
        <v>8.25</v>
      </c>
      <c r="CM30" s="3">
        <v>6.86</v>
      </c>
      <c r="CN30" s="3">
        <v>7.03</v>
      </c>
      <c r="CO30" s="3">
        <v>8.27</v>
      </c>
      <c r="CP30" s="3">
        <v>5.73</v>
      </c>
      <c r="CQ30" s="3">
        <v>6.27</v>
      </c>
      <c r="CR30" s="3">
        <v>6.91</v>
      </c>
      <c r="CS30" s="3">
        <v>7.84</v>
      </c>
      <c r="CT30" s="3">
        <v>16.2</v>
      </c>
      <c r="CU30" s="3">
        <v>8.0299999999999994</v>
      </c>
      <c r="CV30" s="3">
        <v>6.51</v>
      </c>
      <c r="CW30" s="3">
        <v>6.25</v>
      </c>
      <c r="CX30" s="3">
        <v>6.72</v>
      </c>
      <c r="CY30" s="3">
        <v>7.18</v>
      </c>
      <c r="CZ30" s="3">
        <v>7.03</v>
      </c>
      <c r="DA30" s="3">
        <v>6.75</v>
      </c>
      <c r="DB30" s="3">
        <v>6.52</v>
      </c>
      <c r="DC30" s="3">
        <v>6.31</v>
      </c>
      <c r="DD30" s="3">
        <v>7.64</v>
      </c>
      <c r="DE30" s="3">
        <v>5.97</v>
      </c>
      <c r="DF30" s="3">
        <v>7.61</v>
      </c>
      <c r="DG30" s="3">
        <v>6.98</v>
      </c>
      <c r="DH30" s="3">
        <v>6.08</v>
      </c>
      <c r="DI30" s="3">
        <v>8.69</v>
      </c>
      <c r="DJ30" s="3">
        <v>7.96</v>
      </c>
      <c r="DK30" s="3">
        <v>7.76</v>
      </c>
      <c r="DL30" s="3">
        <v>7.76</v>
      </c>
      <c r="DM30" s="3">
        <v>7.39</v>
      </c>
      <c r="DN30" s="3">
        <v>7.32</v>
      </c>
      <c r="DO30" s="3">
        <v>7.52</v>
      </c>
      <c r="DP30" s="3">
        <v>7.55</v>
      </c>
      <c r="DQ30" s="3">
        <v>6.76</v>
      </c>
      <c r="DR30" s="3">
        <v>6.49</v>
      </c>
      <c r="DS30" s="3">
        <v>8.08</v>
      </c>
      <c r="DT30" s="3">
        <v>8.4</v>
      </c>
      <c r="DU30" s="3">
        <v>7.03</v>
      </c>
      <c r="DV30" s="3">
        <v>7.72</v>
      </c>
      <c r="DW30" s="3">
        <v>6.6</v>
      </c>
      <c r="DX30" s="3">
        <v>7.41</v>
      </c>
      <c r="DY30" s="3">
        <v>5.7</v>
      </c>
      <c r="DZ30" s="3">
        <v>6.73</v>
      </c>
      <c r="EA30" s="3">
        <v>6.88</v>
      </c>
      <c r="EB30" s="3">
        <v>6.77</v>
      </c>
      <c r="EC30" s="3">
        <v>7.41</v>
      </c>
      <c r="ED30" s="3">
        <v>6.23</v>
      </c>
      <c r="EE30" s="3">
        <v>6.63</v>
      </c>
      <c r="EF30" s="3">
        <v>7.25</v>
      </c>
      <c r="EG30" s="3">
        <v>7.6</v>
      </c>
      <c r="EH30" s="3">
        <v>6.58</v>
      </c>
      <c r="EI30" s="3">
        <v>7.08</v>
      </c>
      <c r="EJ30" s="3">
        <v>6.77</v>
      </c>
      <c r="EK30" s="3">
        <v>8.3699999999999992</v>
      </c>
      <c r="EL30" s="3">
        <v>7.64</v>
      </c>
      <c r="EM30" s="3">
        <v>6.27</v>
      </c>
      <c r="EN30" s="3">
        <v>7.97</v>
      </c>
      <c r="EO30" s="3">
        <v>6.52</v>
      </c>
      <c r="EP30" s="3">
        <v>6.7</v>
      </c>
      <c r="EQ30" s="3">
        <v>7.61</v>
      </c>
      <c r="ER30" s="3">
        <v>7.1</v>
      </c>
      <c r="ES30" s="3">
        <v>7.68</v>
      </c>
      <c r="ET30" s="3">
        <v>7.99</v>
      </c>
      <c r="EU30" s="3">
        <v>7.39</v>
      </c>
      <c r="EV30" s="3">
        <v>7.33</v>
      </c>
      <c r="EW30" s="3">
        <v>6.33</v>
      </c>
      <c r="EX30" s="3">
        <v>6.39</v>
      </c>
      <c r="EY30" s="3">
        <v>6.67</v>
      </c>
      <c r="EZ30" s="3">
        <v>7.39</v>
      </c>
      <c r="FA30" s="3">
        <v>8.0299999999999994</v>
      </c>
      <c r="FB30" s="3">
        <v>6.6</v>
      </c>
      <c r="FC30" s="3">
        <v>8.07</v>
      </c>
      <c r="FD30" s="3">
        <v>7.79</v>
      </c>
      <c r="FE30" s="3">
        <v>8.41</v>
      </c>
      <c r="FF30" s="3">
        <v>6.3</v>
      </c>
      <c r="FG30" s="3">
        <v>7.58</v>
      </c>
      <c r="FH30" s="3">
        <v>8.77</v>
      </c>
      <c r="FI30" s="3">
        <v>7.27</v>
      </c>
      <c r="FJ30" s="3">
        <v>6.65</v>
      </c>
      <c r="FK30" s="3">
        <v>6.23</v>
      </c>
      <c r="FL30" s="3">
        <v>6.26</v>
      </c>
      <c r="FM30" s="3">
        <v>6.53</v>
      </c>
      <c r="FN30" s="3">
        <v>6.38</v>
      </c>
      <c r="FO30" s="3">
        <v>6.4</v>
      </c>
      <c r="FP30" s="3">
        <v>6.75</v>
      </c>
      <c r="FQ30" s="3">
        <v>6.65</v>
      </c>
      <c r="FR30" s="3">
        <v>6.28</v>
      </c>
      <c r="FS30" s="3">
        <v>6.75</v>
      </c>
      <c r="FT30" s="3">
        <v>7.52</v>
      </c>
      <c r="FU30" s="3">
        <v>7.25</v>
      </c>
      <c r="FV30" s="3">
        <v>7.45</v>
      </c>
      <c r="FW30" s="3">
        <v>6.73</v>
      </c>
      <c r="FX30" s="3">
        <v>7.21</v>
      </c>
      <c r="FY30" s="3">
        <v>6.82</v>
      </c>
      <c r="FZ30" s="3">
        <v>6.79</v>
      </c>
      <c r="GA30" s="3">
        <v>6.02</v>
      </c>
      <c r="GB30" s="3">
        <v>7.42</v>
      </c>
      <c r="GC30" s="3">
        <v>6.98</v>
      </c>
      <c r="GD30" s="3">
        <v>6.39</v>
      </c>
      <c r="GE30" s="3">
        <v>8.11</v>
      </c>
      <c r="GF30" s="3">
        <v>6.52</v>
      </c>
      <c r="GG30" s="3">
        <v>6.82</v>
      </c>
      <c r="GH30" s="3">
        <v>6.62</v>
      </c>
      <c r="GI30" s="3">
        <v>9.4</v>
      </c>
      <c r="GJ30" s="3">
        <v>6.5</v>
      </c>
      <c r="GK30" s="3">
        <v>6.09</v>
      </c>
      <c r="GL30" s="3" t="s">
        <v>5</v>
      </c>
      <c r="GM30" s="3">
        <v>6.48</v>
      </c>
      <c r="GN30" s="3" t="s">
        <v>5</v>
      </c>
      <c r="GO30" s="3">
        <v>7.32</v>
      </c>
      <c r="GP30" s="3">
        <v>5.58</v>
      </c>
      <c r="GQ30" s="3">
        <v>7.58</v>
      </c>
      <c r="GR30" s="3">
        <v>7.25</v>
      </c>
      <c r="GS30" s="3">
        <v>5.63</v>
      </c>
      <c r="GT30" s="3">
        <v>8.0299999999999994</v>
      </c>
      <c r="GU30" s="3">
        <v>6.99</v>
      </c>
      <c r="GV30" s="3">
        <v>7.89</v>
      </c>
      <c r="GW30" s="3">
        <v>5.29</v>
      </c>
      <c r="GX30" s="3">
        <v>9.06</v>
      </c>
      <c r="GY30" s="3">
        <v>5.91</v>
      </c>
      <c r="GZ30" s="3">
        <v>6.74</v>
      </c>
      <c r="HA30" s="3">
        <v>3.42</v>
      </c>
      <c r="HB30" s="3" t="s">
        <v>5</v>
      </c>
      <c r="HC30" s="3" t="s">
        <v>5</v>
      </c>
      <c r="HD30" s="3" t="s">
        <v>5</v>
      </c>
      <c r="HE30" s="3">
        <v>5.86</v>
      </c>
      <c r="HF30" s="3" t="s">
        <v>5</v>
      </c>
      <c r="HG30" s="3">
        <v>4.99</v>
      </c>
      <c r="HH30" s="3">
        <v>5.64</v>
      </c>
      <c r="HI30" s="3">
        <v>6.1</v>
      </c>
      <c r="HJ30" s="3" t="s">
        <v>5</v>
      </c>
      <c r="HK30" s="3">
        <v>6.61</v>
      </c>
      <c r="HL30" s="3">
        <v>5.26</v>
      </c>
      <c r="HM30" s="3">
        <v>6.03</v>
      </c>
      <c r="HN30" s="3" t="s">
        <v>5</v>
      </c>
      <c r="HO30" s="3">
        <v>7.72</v>
      </c>
      <c r="HP30" s="3">
        <v>5.88</v>
      </c>
      <c r="HQ30" s="3">
        <v>6.44</v>
      </c>
      <c r="HR30" s="3" t="s">
        <v>5</v>
      </c>
      <c r="HS30" s="3" t="s">
        <v>5</v>
      </c>
      <c r="HT30" s="3" t="s">
        <v>5</v>
      </c>
      <c r="HU30" s="3">
        <v>6.05</v>
      </c>
      <c r="HV30" s="3">
        <v>6.56</v>
      </c>
      <c r="HW30" s="3">
        <v>6.12</v>
      </c>
      <c r="HX30" s="3">
        <v>9.5500000000000007</v>
      </c>
      <c r="HY30" s="3">
        <v>7.72</v>
      </c>
      <c r="HZ30" s="3">
        <v>7.35</v>
      </c>
      <c r="IA30" s="3" t="s">
        <v>5</v>
      </c>
      <c r="IB30" s="3">
        <v>6.1</v>
      </c>
      <c r="IC30" s="3" t="s">
        <v>5</v>
      </c>
      <c r="ID30" s="3" t="s">
        <v>5</v>
      </c>
      <c r="IE30" s="3">
        <v>6.55</v>
      </c>
      <c r="IF30" s="3">
        <v>5.21</v>
      </c>
      <c r="IG30" s="3">
        <v>5.37</v>
      </c>
      <c r="IH30" s="3" t="s">
        <v>5</v>
      </c>
      <c r="II30" s="3" t="s">
        <v>5</v>
      </c>
      <c r="IJ30" s="3">
        <v>4.78</v>
      </c>
      <c r="IK30" s="3">
        <v>5.57</v>
      </c>
      <c r="IL30" s="3">
        <v>6.41</v>
      </c>
      <c r="IM30" s="3">
        <v>6.62</v>
      </c>
      <c r="IN30" s="3">
        <v>6.03</v>
      </c>
      <c r="IO30" s="3">
        <v>7.35</v>
      </c>
      <c r="IP30" s="3">
        <v>6.74</v>
      </c>
      <c r="IQ30" s="3">
        <v>6.68</v>
      </c>
      <c r="IR30" s="3">
        <v>6.07</v>
      </c>
      <c r="IS30" s="3" t="s">
        <v>5</v>
      </c>
      <c r="IT30" s="3" t="s">
        <v>5</v>
      </c>
      <c r="IU30" s="3" t="s">
        <v>5</v>
      </c>
      <c r="IV30" s="3" t="s">
        <v>5</v>
      </c>
      <c r="IW30" s="3">
        <v>6.45</v>
      </c>
      <c r="IX30" s="3">
        <v>3.81</v>
      </c>
      <c r="IY30" s="3">
        <v>6.92</v>
      </c>
      <c r="IZ30" s="3">
        <v>6.78</v>
      </c>
      <c r="JA30" s="3">
        <v>5.86</v>
      </c>
      <c r="JB30" s="3">
        <v>6.04</v>
      </c>
      <c r="JC30" s="3">
        <v>4.75</v>
      </c>
      <c r="JD30" s="3">
        <v>6.7</v>
      </c>
      <c r="JE30" s="3" t="s">
        <v>5</v>
      </c>
      <c r="JF30" s="3" t="s">
        <v>5</v>
      </c>
      <c r="JG30" s="3">
        <v>6.41</v>
      </c>
      <c r="JH30" s="3">
        <v>9.51</v>
      </c>
      <c r="JI30" s="3">
        <v>4.9400000000000004</v>
      </c>
      <c r="JJ30" s="3">
        <v>4.68</v>
      </c>
      <c r="JK30" s="3">
        <v>8.34</v>
      </c>
      <c r="JL30" s="3">
        <v>5.58</v>
      </c>
      <c r="JM30" s="3">
        <v>6.84</v>
      </c>
      <c r="JN30" s="3">
        <v>6.09</v>
      </c>
      <c r="JO30" s="3">
        <v>6.01</v>
      </c>
      <c r="JP30" s="3">
        <v>5.58</v>
      </c>
      <c r="JQ30" s="3">
        <v>6.41</v>
      </c>
      <c r="JR30" s="3">
        <v>4.8</v>
      </c>
      <c r="JS30" s="3">
        <v>7.39</v>
      </c>
      <c r="JT30" s="3">
        <v>6.14</v>
      </c>
      <c r="JU30" s="3">
        <v>5.92</v>
      </c>
      <c r="JV30" s="3">
        <v>10</v>
      </c>
      <c r="JW30" s="3">
        <v>5.39</v>
      </c>
      <c r="JX30" s="3">
        <v>5.63</v>
      </c>
      <c r="JY30" s="3">
        <v>7.66</v>
      </c>
      <c r="JZ30" s="3" t="s">
        <v>5</v>
      </c>
      <c r="KA30" s="3">
        <v>8.3699999999999992</v>
      </c>
      <c r="KB30" s="3">
        <v>8.93</v>
      </c>
      <c r="KC30" s="3" t="s">
        <v>5</v>
      </c>
      <c r="KD30" s="3">
        <v>8.26</v>
      </c>
      <c r="KE30" s="3">
        <v>5.05</v>
      </c>
      <c r="KF30" s="3">
        <v>5.07</v>
      </c>
      <c r="KG30" s="3">
        <v>5.14</v>
      </c>
      <c r="KH30" s="3">
        <v>7.37</v>
      </c>
      <c r="KI30" s="3" t="s">
        <v>5</v>
      </c>
      <c r="KJ30" s="3" t="s">
        <v>5</v>
      </c>
      <c r="KK30" s="3">
        <v>6.98</v>
      </c>
      <c r="KL30" s="3">
        <v>6.37</v>
      </c>
      <c r="KM30" s="3">
        <v>5.86</v>
      </c>
      <c r="KN30" s="3">
        <v>7.16</v>
      </c>
      <c r="KO30" s="3" t="s">
        <v>5</v>
      </c>
      <c r="KP30" s="3" t="s">
        <v>5</v>
      </c>
      <c r="KQ30" s="3">
        <v>5.0599999999999996</v>
      </c>
      <c r="KR30" s="3">
        <v>7.41</v>
      </c>
      <c r="KS30" s="3" t="s">
        <v>5</v>
      </c>
      <c r="KT30" s="3">
        <v>8.35</v>
      </c>
      <c r="KU30" s="3">
        <v>5.2</v>
      </c>
      <c r="KV30" s="3">
        <v>6.16</v>
      </c>
      <c r="KW30" s="3">
        <v>8.0399999999999991</v>
      </c>
      <c r="KX30" s="3">
        <v>5.22</v>
      </c>
      <c r="KY30" s="3">
        <v>6.54</v>
      </c>
      <c r="KZ30" s="3" t="s">
        <v>5</v>
      </c>
      <c r="LA30" s="3">
        <v>7.25</v>
      </c>
      <c r="LB30" s="3">
        <v>6.74</v>
      </c>
      <c r="LC30" s="3">
        <v>5.04</v>
      </c>
      <c r="LD30" s="3">
        <v>5.81</v>
      </c>
      <c r="LE30" s="3">
        <v>5.77</v>
      </c>
      <c r="LF30" s="3">
        <v>6.54</v>
      </c>
      <c r="LG30" s="3" t="s">
        <v>5</v>
      </c>
      <c r="LH30" s="3">
        <v>6.75</v>
      </c>
      <c r="LI30" s="3">
        <v>6.1</v>
      </c>
      <c r="LJ30" s="3">
        <v>7.02</v>
      </c>
      <c r="LK30" s="3">
        <v>7.52</v>
      </c>
      <c r="LL30" s="3">
        <v>4.9800000000000004</v>
      </c>
      <c r="LM30" s="3" t="s">
        <v>5</v>
      </c>
      <c r="LN30" s="3">
        <v>5.38</v>
      </c>
      <c r="LO30" s="3">
        <v>5.54</v>
      </c>
      <c r="LP30" s="3">
        <v>5.7</v>
      </c>
      <c r="LQ30" s="3">
        <v>6.01</v>
      </c>
      <c r="LR30" s="3">
        <v>5.67</v>
      </c>
      <c r="LS30" s="3" t="s">
        <v>5</v>
      </c>
      <c r="LT30" s="3" t="s">
        <v>5</v>
      </c>
      <c r="LU30" s="3">
        <v>7.34</v>
      </c>
      <c r="LV30" s="3" t="s">
        <v>5</v>
      </c>
      <c r="LW30" s="3">
        <v>6.14</v>
      </c>
      <c r="LX30" s="3" t="s">
        <v>5</v>
      </c>
      <c r="LY30" s="3" t="s">
        <v>5</v>
      </c>
      <c r="LZ30" s="3" t="s">
        <v>5</v>
      </c>
      <c r="MA30" s="3">
        <v>6.3</v>
      </c>
      <c r="MB30" s="3">
        <v>6.34</v>
      </c>
      <c r="MC30" s="3" t="s">
        <v>5</v>
      </c>
      <c r="MD30" s="3" t="s">
        <v>5</v>
      </c>
      <c r="ME30" s="3" t="s">
        <v>5</v>
      </c>
      <c r="MF30" s="3">
        <v>5.74</v>
      </c>
      <c r="MG30" s="3">
        <v>8.82</v>
      </c>
      <c r="MH30" s="3">
        <v>5.61</v>
      </c>
      <c r="MI30" s="3" t="s">
        <v>5</v>
      </c>
      <c r="MJ30" s="3">
        <v>7.67</v>
      </c>
      <c r="MK30" s="3">
        <v>5.87</v>
      </c>
      <c r="ML30" s="3">
        <v>5.6</v>
      </c>
      <c r="MM30" s="3">
        <v>6.58</v>
      </c>
      <c r="MN30" s="3">
        <v>7.13</v>
      </c>
      <c r="MO30" s="3">
        <v>5.52</v>
      </c>
      <c r="MP30" s="3" t="s">
        <v>5</v>
      </c>
      <c r="MQ30" s="3">
        <v>7.55</v>
      </c>
      <c r="MR30" s="3">
        <v>6.18</v>
      </c>
      <c r="MS30" s="3">
        <v>6.04</v>
      </c>
      <c r="MT30" s="3">
        <v>6.55</v>
      </c>
      <c r="MU30" s="3">
        <v>5.58</v>
      </c>
      <c r="MV30" s="3">
        <v>5.67</v>
      </c>
      <c r="MW30" s="3">
        <v>6.69</v>
      </c>
      <c r="MX30" s="3">
        <v>7.08</v>
      </c>
      <c r="MY30" s="3" t="s">
        <v>5</v>
      </c>
      <c r="MZ30" s="3">
        <v>4.71</v>
      </c>
      <c r="NA30" s="3">
        <v>7.72</v>
      </c>
      <c r="NB30" s="3">
        <v>4.7699999999999996</v>
      </c>
      <c r="NC30" s="3">
        <v>7.71</v>
      </c>
      <c r="ND30" s="3">
        <v>6.91</v>
      </c>
      <c r="NE30" s="3">
        <v>4.6900000000000004</v>
      </c>
      <c r="NF30" s="3">
        <v>7.11</v>
      </c>
      <c r="NG30" s="3">
        <v>7.47</v>
      </c>
      <c r="NH30" s="3">
        <v>6.59</v>
      </c>
      <c r="NI30" s="3">
        <v>5.82</v>
      </c>
      <c r="NJ30" s="3">
        <v>7.33</v>
      </c>
      <c r="NK30" s="3">
        <v>6.81</v>
      </c>
      <c r="NL30" s="3">
        <v>5.63</v>
      </c>
      <c r="NM30" s="3">
        <v>5.36</v>
      </c>
      <c r="NN30" s="3">
        <v>7.13</v>
      </c>
      <c r="NO30" s="3">
        <v>6.23</v>
      </c>
      <c r="NP30" s="3">
        <v>6.18</v>
      </c>
      <c r="NQ30" s="3">
        <v>5.7</v>
      </c>
      <c r="NR30" s="3">
        <v>5.05</v>
      </c>
      <c r="NS30" s="3">
        <v>6.62</v>
      </c>
      <c r="NT30" s="3">
        <v>8.39</v>
      </c>
      <c r="NU30" s="3">
        <v>5.34</v>
      </c>
      <c r="NV30" s="3">
        <v>7.93</v>
      </c>
      <c r="NW30" s="3">
        <v>6.86</v>
      </c>
      <c r="NX30" s="3">
        <v>7.31</v>
      </c>
      <c r="NY30" s="3">
        <v>5.4</v>
      </c>
      <c r="NZ30" s="3">
        <v>6.48</v>
      </c>
      <c r="OA30" s="3">
        <v>7.08</v>
      </c>
      <c r="OB30" s="3">
        <v>7.32</v>
      </c>
      <c r="OC30" s="3">
        <v>6.86</v>
      </c>
      <c r="OD30" s="3">
        <v>8.1</v>
      </c>
      <c r="OE30" s="3">
        <v>6.48</v>
      </c>
      <c r="OF30" s="3">
        <v>7.24</v>
      </c>
      <c r="OG30" s="3">
        <v>6.37</v>
      </c>
      <c r="OH30" s="3">
        <v>8.0299999999999994</v>
      </c>
      <c r="OI30" s="3">
        <v>7.04</v>
      </c>
      <c r="OJ30" s="3">
        <v>6.62</v>
      </c>
      <c r="OK30" s="3">
        <v>7.02</v>
      </c>
      <c r="OL30" s="3">
        <v>7.47</v>
      </c>
      <c r="OM30" s="3">
        <v>5.69</v>
      </c>
      <c r="ON30" s="3">
        <v>7.19</v>
      </c>
      <c r="OO30" s="3">
        <v>5.47</v>
      </c>
      <c r="OP30" s="3">
        <v>6.54</v>
      </c>
      <c r="OQ30" s="3">
        <v>7.01</v>
      </c>
      <c r="OR30" s="3">
        <v>5.96</v>
      </c>
      <c r="OS30" s="3">
        <v>7.87</v>
      </c>
      <c r="OT30" s="3">
        <v>6.45</v>
      </c>
      <c r="OU30" s="3">
        <v>6.27</v>
      </c>
      <c r="OV30" s="3">
        <v>6.73</v>
      </c>
      <c r="OW30" s="3">
        <v>7.09</v>
      </c>
      <c r="OX30" s="3">
        <v>7.38</v>
      </c>
      <c r="OY30" s="3">
        <v>7.09</v>
      </c>
      <c r="OZ30" s="3">
        <v>7.17</v>
      </c>
      <c r="PA30" s="3">
        <v>6.3</v>
      </c>
      <c r="PB30" s="3">
        <v>6.69</v>
      </c>
      <c r="PC30" s="3">
        <v>6.07</v>
      </c>
      <c r="PD30" s="3">
        <v>7.37</v>
      </c>
      <c r="PE30" s="3">
        <v>7.06</v>
      </c>
      <c r="PF30" s="3">
        <v>10.26</v>
      </c>
      <c r="PG30" s="3">
        <v>5.24</v>
      </c>
      <c r="PH30" s="3">
        <v>6.65</v>
      </c>
      <c r="PI30" s="3">
        <v>4.9800000000000004</v>
      </c>
      <c r="PJ30" s="3">
        <v>6.06</v>
      </c>
      <c r="PK30" s="3">
        <v>5.0199999999999996</v>
      </c>
      <c r="PL30" s="3">
        <v>9.1199999999999992</v>
      </c>
      <c r="PM30" s="3">
        <v>5</v>
      </c>
      <c r="PN30" s="3">
        <v>4.9000000000000004</v>
      </c>
      <c r="PO30" s="3">
        <v>5.36</v>
      </c>
      <c r="PP30" s="3">
        <v>5.05</v>
      </c>
      <c r="PQ30" s="3" t="s">
        <v>5</v>
      </c>
      <c r="PR30" s="3">
        <v>5.94</v>
      </c>
      <c r="PS30" s="3">
        <v>5.47</v>
      </c>
      <c r="PT30" s="3">
        <v>5.72</v>
      </c>
      <c r="PU30" s="3">
        <v>5.53</v>
      </c>
      <c r="PV30" s="3">
        <v>5.43</v>
      </c>
      <c r="PW30" s="3">
        <v>5.3</v>
      </c>
      <c r="PX30" s="3">
        <v>4.9800000000000004</v>
      </c>
      <c r="PY30" s="3">
        <v>5.53</v>
      </c>
      <c r="PZ30" s="3">
        <v>4.3600000000000003</v>
      </c>
      <c r="QA30" s="3">
        <v>5.63</v>
      </c>
      <c r="QB30" s="3">
        <v>5.05</v>
      </c>
      <c r="QC30" s="3">
        <v>4.53</v>
      </c>
      <c r="QD30" s="3">
        <v>4.82</v>
      </c>
      <c r="QE30" s="3">
        <v>5.43</v>
      </c>
      <c r="QF30" s="3" t="s">
        <v>5</v>
      </c>
      <c r="QG30" s="3">
        <v>5.39</v>
      </c>
      <c r="QH30" s="3">
        <v>5.78</v>
      </c>
      <c r="QI30" s="3">
        <v>5.13</v>
      </c>
      <c r="QJ30" s="3">
        <v>5.24</v>
      </c>
      <c r="QK30" s="3" t="s">
        <v>5</v>
      </c>
      <c r="QL30" s="3" t="s">
        <v>5</v>
      </c>
      <c r="QM30" s="3">
        <v>6.27</v>
      </c>
      <c r="QN30" s="3">
        <v>7.3</v>
      </c>
      <c r="QO30" s="3" t="s">
        <v>5</v>
      </c>
      <c r="QP30" s="3">
        <v>5.73</v>
      </c>
      <c r="QQ30" s="3" t="s">
        <v>5</v>
      </c>
      <c r="QR30" s="3">
        <v>6.55</v>
      </c>
      <c r="QS30" s="3" t="s">
        <v>5</v>
      </c>
      <c r="QT30" s="3">
        <v>5.87</v>
      </c>
      <c r="QU30" s="3">
        <v>17.510000000000002</v>
      </c>
      <c r="QV30" s="3" t="s">
        <v>5</v>
      </c>
      <c r="QW30" s="3">
        <v>6.14</v>
      </c>
      <c r="QX30" s="3" t="s">
        <v>5</v>
      </c>
      <c r="QY30" s="3" t="s">
        <v>5</v>
      </c>
      <c r="QZ30" s="3" t="s">
        <v>5</v>
      </c>
      <c r="RA30" s="3">
        <v>25.99</v>
      </c>
      <c r="RB30" s="3">
        <v>5.73</v>
      </c>
      <c r="RC30" s="3">
        <v>7.28</v>
      </c>
      <c r="RD30" s="3" t="s">
        <v>5</v>
      </c>
      <c r="RE30" s="3" t="s">
        <v>5</v>
      </c>
      <c r="RF30" s="3" t="s">
        <v>5</v>
      </c>
      <c r="RG30" s="3" t="s">
        <v>5</v>
      </c>
      <c r="RH30" s="3">
        <v>6.18</v>
      </c>
      <c r="RI30" s="3" t="s">
        <v>5</v>
      </c>
      <c r="RJ30" s="3">
        <v>23.79</v>
      </c>
      <c r="RK30" s="3">
        <v>5.32</v>
      </c>
      <c r="RL30" s="3" t="s">
        <v>5</v>
      </c>
      <c r="RM30" s="3" t="s">
        <v>5</v>
      </c>
      <c r="RN30" s="3">
        <v>6.58</v>
      </c>
      <c r="RO30" s="3">
        <v>5.97</v>
      </c>
      <c r="RP30" s="3" t="s">
        <v>5</v>
      </c>
      <c r="RQ30" s="3">
        <v>6.77</v>
      </c>
      <c r="RR30" s="3">
        <v>6.34</v>
      </c>
      <c r="RS30" s="3">
        <v>7.07</v>
      </c>
      <c r="RT30" s="3" t="s">
        <v>5</v>
      </c>
      <c r="RU30" s="3" t="s">
        <v>5</v>
      </c>
      <c r="RV30" s="3" t="s">
        <v>5</v>
      </c>
      <c r="RW30" s="3" t="s">
        <v>5</v>
      </c>
      <c r="RX30" s="3" t="s">
        <v>5</v>
      </c>
      <c r="RY30" s="3" t="s">
        <v>5</v>
      </c>
      <c r="RZ30" s="3">
        <v>6.2</v>
      </c>
      <c r="SA30" s="3" t="s">
        <v>5</v>
      </c>
      <c r="SB30" s="3" t="s">
        <v>5</v>
      </c>
      <c r="SC30" s="3" t="s">
        <v>5</v>
      </c>
      <c r="SD30" s="3">
        <v>6.28</v>
      </c>
      <c r="SE30" s="3" t="s">
        <v>5</v>
      </c>
      <c r="SF30" s="3">
        <v>5.86</v>
      </c>
      <c r="SG30" s="3">
        <v>5.91</v>
      </c>
      <c r="SH30" s="3">
        <v>5.46</v>
      </c>
      <c r="SI30" s="3">
        <v>6.43</v>
      </c>
      <c r="SJ30" s="3">
        <v>8.01</v>
      </c>
      <c r="SK30" s="3">
        <v>5.51</v>
      </c>
      <c r="SL30" s="3">
        <v>7.65</v>
      </c>
      <c r="SM30" s="3">
        <v>6.17</v>
      </c>
      <c r="SN30" s="3">
        <v>6.22</v>
      </c>
      <c r="SO30" s="3" t="s">
        <v>5</v>
      </c>
      <c r="SP30" s="3">
        <v>6.11</v>
      </c>
      <c r="SQ30" s="3">
        <v>6.46</v>
      </c>
      <c r="SR30" s="3">
        <v>7.04</v>
      </c>
      <c r="SS30" s="3" t="s">
        <v>5</v>
      </c>
      <c r="ST30" s="3">
        <v>6.06</v>
      </c>
      <c r="SU30" s="3">
        <v>5.69</v>
      </c>
      <c r="SV30" s="3">
        <v>5.93</v>
      </c>
      <c r="SW30" s="3">
        <v>7.77</v>
      </c>
      <c r="SX30" s="3">
        <v>6.89</v>
      </c>
      <c r="SY30" s="3">
        <v>5.97</v>
      </c>
      <c r="SZ30" s="3">
        <v>6.03</v>
      </c>
      <c r="TA30" s="3">
        <v>5.78</v>
      </c>
      <c r="TB30" s="3">
        <v>6.33</v>
      </c>
      <c r="TC30" s="3">
        <v>5.47</v>
      </c>
      <c r="TD30" s="3">
        <v>8.6300000000000008</v>
      </c>
      <c r="TE30" s="3">
        <v>6.78</v>
      </c>
      <c r="TF30" s="3">
        <v>4.91</v>
      </c>
      <c r="TG30" s="3">
        <v>7.78</v>
      </c>
      <c r="TH30" s="3">
        <v>5.76</v>
      </c>
      <c r="TI30" s="3">
        <v>7.53</v>
      </c>
      <c r="TJ30" s="3" t="s">
        <v>5</v>
      </c>
      <c r="TK30" s="3">
        <v>5.17</v>
      </c>
      <c r="TL30" s="3">
        <v>6.16</v>
      </c>
      <c r="TM30" s="3">
        <v>6.2</v>
      </c>
      <c r="TN30" s="3">
        <v>6.75</v>
      </c>
      <c r="TO30" s="3">
        <v>7.22</v>
      </c>
      <c r="TP30" s="3">
        <v>7.45</v>
      </c>
      <c r="TQ30" s="3">
        <v>5.72</v>
      </c>
      <c r="TR30" s="3">
        <v>5.68</v>
      </c>
      <c r="TS30" s="3">
        <v>5.58</v>
      </c>
      <c r="TT30" s="3">
        <v>6.65</v>
      </c>
      <c r="TU30" s="3">
        <v>7.78</v>
      </c>
      <c r="TV30" s="3">
        <v>6.01</v>
      </c>
      <c r="TW30" s="3">
        <v>8.85</v>
      </c>
      <c r="TX30" s="3">
        <v>7.47</v>
      </c>
      <c r="TY30" s="3">
        <v>6.3</v>
      </c>
      <c r="TZ30" s="3">
        <v>6.02</v>
      </c>
      <c r="UA30" s="3">
        <v>6.75</v>
      </c>
      <c r="UB30" s="3">
        <v>6.48</v>
      </c>
      <c r="UC30" s="3">
        <v>5.83</v>
      </c>
      <c r="UD30" s="3">
        <v>6.23</v>
      </c>
      <c r="UE30" s="3" t="s">
        <v>5</v>
      </c>
      <c r="UF30" s="3">
        <v>7.7</v>
      </c>
      <c r="UG30" s="3">
        <v>7.12</v>
      </c>
      <c r="UH30" s="3">
        <v>7.28</v>
      </c>
      <c r="UI30" s="3">
        <v>6.39</v>
      </c>
      <c r="UJ30" s="3">
        <v>5.7</v>
      </c>
      <c r="UK30" s="3" t="s">
        <v>5</v>
      </c>
      <c r="UL30" s="3">
        <v>5.7</v>
      </c>
      <c r="UM30" s="3">
        <v>9.43</v>
      </c>
      <c r="UN30" s="3">
        <v>6.04</v>
      </c>
      <c r="UO30" s="3">
        <v>6.21</v>
      </c>
      <c r="UP30" s="3">
        <v>6.99</v>
      </c>
      <c r="UQ30" s="3">
        <v>6.88</v>
      </c>
      <c r="UR30" s="3">
        <v>8.39</v>
      </c>
      <c r="US30" s="3">
        <v>6.26</v>
      </c>
      <c r="UT30" s="3">
        <v>6.7</v>
      </c>
      <c r="UU30" s="3">
        <v>6.27</v>
      </c>
      <c r="UV30" s="3">
        <v>5.6</v>
      </c>
      <c r="UW30" s="3" t="s">
        <v>5</v>
      </c>
      <c r="UX30" s="3">
        <v>7.13</v>
      </c>
      <c r="UY30" s="3">
        <v>5.95</v>
      </c>
      <c r="UZ30" s="3">
        <v>6.31</v>
      </c>
      <c r="VA30" s="3">
        <v>6.43</v>
      </c>
      <c r="VB30" s="3">
        <v>6.52</v>
      </c>
      <c r="VC30" s="3">
        <v>7.86</v>
      </c>
      <c r="VD30" s="3">
        <v>9.67</v>
      </c>
      <c r="VE30" s="3">
        <v>5.42</v>
      </c>
      <c r="VF30" s="3">
        <v>5.53</v>
      </c>
      <c r="VG30" s="3">
        <v>5.99</v>
      </c>
      <c r="VH30" s="3">
        <v>5.24</v>
      </c>
      <c r="VI30" s="3">
        <v>6.23</v>
      </c>
      <c r="VJ30" s="3">
        <v>6.27</v>
      </c>
      <c r="VK30" s="3">
        <v>6.74</v>
      </c>
      <c r="VL30" s="3">
        <v>6.4</v>
      </c>
      <c r="VM30" s="3">
        <v>10.11</v>
      </c>
      <c r="VN30" s="3">
        <v>6.52</v>
      </c>
      <c r="VO30" s="3">
        <v>6.13</v>
      </c>
      <c r="VP30" s="3">
        <v>7.56</v>
      </c>
      <c r="VQ30" s="3">
        <v>7.72</v>
      </c>
      <c r="VR30" s="3">
        <v>7.35</v>
      </c>
      <c r="VS30" s="3">
        <v>5.84</v>
      </c>
      <c r="VT30" s="3">
        <v>8.18</v>
      </c>
      <c r="VU30" s="3">
        <v>6.45</v>
      </c>
      <c r="VV30" s="3">
        <v>6.88</v>
      </c>
      <c r="VW30" s="3">
        <v>7.69</v>
      </c>
      <c r="VX30" s="3">
        <v>8.7899999999999991</v>
      </c>
      <c r="VY30" s="3">
        <v>7.29</v>
      </c>
      <c r="VZ30" s="3">
        <v>9.02</v>
      </c>
      <c r="WA30" s="3">
        <v>8.2200000000000006</v>
      </c>
      <c r="WB30" s="3">
        <v>8.0299999999999994</v>
      </c>
      <c r="WC30" s="3">
        <v>7.19</v>
      </c>
      <c r="WD30" s="3">
        <v>7.85</v>
      </c>
      <c r="WE30" s="3">
        <v>8.5399999999999991</v>
      </c>
      <c r="WF30" s="3">
        <v>7.52</v>
      </c>
      <c r="WG30" s="3">
        <v>6.6</v>
      </c>
      <c r="WH30" s="3">
        <v>6.94</v>
      </c>
      <c r="WI30" s="3">
        <v>7.51</v>
      </c>
      <c r="WJ30" s="3">
        <v>6.81</v>
      </c>
      <c r="WK30" s="3" t="s">
        <v>5</v>
      </c>
      <c r="WL30" s="3">
        <v>7.84</v>
      </c>
      <c r="WM30" s="3">
        <v>7.11</v>
      </c>
      <c r="WN30" s="3">
        <v>7.43</v>
      </c>
      <c r="WO30" s="3">
        <v>7.64</v>
      </c>
      <c r="WP30" s="3">
        <v>6.29</v>
      </c>
      <c r="WQ30" s="3">
        <v>6.64</v>
      </c>
      <c r="WR30" s="3">
        <v>6.13</v>
      </c>
      <c r="WS30" s="3">
        <v>7.05</v>
      </c>
      <c r="WT30" s="3">
        <v>8.4700000000000006</v>
      </c>
      <c r="WU30" s="3">
        <v>8.2200000000000006</v>
      </c>
      <c r="WV30" s="3">
        <v>7.9</v>
      </c>
      <c r="WW30" s="3">
        <v>6.85</v>
      </c>
      <c r="WX30" s="3">
        <v>9.15</v>
      </c>
      <c r="WY30" s="3">
        <v>7.68</v>
      </c>
      <c r="WZ30" s="3">
        <v>7.67</v>
      </c>
      <c r="XA30" s="3">
        <v>8.34</v>
      </c>
      <c r="XB30" s="3">
        <v>7.65</v>
      </c>
      <c r="XC30" s="3">
        <v>7.81</v>
      </c>
      <c r="XD30" s="3">
        <v>7.97</v>
      </c>
      <c r="XE30" s="3">
        <v>7.45</v>
      </c>
      <c r="XF30" s="3" t="s">
        <v>5</v>
      </c>
      <c r="XG30" s="3">
        <v>7.98</v>
      </c>
      <c r="XH30" s="3">
        <v>7.27</v>
      </c>
      <c r="XI30" s="3">
        <v>7.12</v>
      </c>
      <c r="XJ30" s="3">
        <v>8.77</v>
      </c>
      <c r="XK30" s="3">
        <v>5.86</v>
      </c>
      <c r="XL30" s="3">
        <v>7.34</v>
      </c>
      <c r="XM30" s="3">
        <v>8.77</v>
      </c>
      <c r="XN30" s="3">
        <v>5.89</v>
      </c>
      <c r="XO30" s="3">
        <v>6.53</v>
      </c>
      <c r="XP30" s="3">
        <v>7.23</v>
      </c>
      <c r="XQ30" s="3">
        <v>7</v>
      </c>
      <c r="XR30" s="3">
        <v>6.76</v>
      </c>
      <c r="XS30" s="3">
        <v>6.87</v>
      </c>
      <c r="XT30" s="3">
        <v>7.54</v>
      </c>
      <c r="XU30" s="3">
        <v>7.32</v>
      </c>
      <c r="XV30" s="3">
        <v>7.31</v>
      </c>
      <c r="XW30" s="3">
        <v>7.12</v>
      </c>
      <c r="XX30" s="3">
        <v>8.07</v>
      </c>
      <c r="XY30" s="3">
        <v>8.27</v>
      </c>
      <c r="XZ30" s="3">
        <v>7.65</v>
      </c>
      <c r="YA30" s="3">
        <v>6.61</v>
      </c>
      <c r="YB30" s="3">
        <v>8.4</v>
      </c>
      <c r="YC30" s="3">
        <v>7.29</v>
      </c>
      <c r="YD30" s="3">
        <v>7.62</v>
      </c>
      <c r="YE30" s="3">
        <v>8.51</v>
      </c>
      <c r="YF30" s="3" t="s">
        <v>5</v>
      </c>
      <c r="YG30" s="3">
        <v>7.69</v>
      </c>
      <c r="YH30" s="3">
        <v>7.04</v>
      </c>
      <c r="YI30" s="3">
        <v>6.63</v>
      </c>
      <c r="YJ30" s="3">
        <v>7.11</v>
      </c>
      <c r="YK30" s="3">
        <v>6.95</v>
      </c>
      <c r="YL30" s="3">
        <v>7.96</v>
      </c>
      <c r="YM30" s="3">
        <v>6.47</v>
      </c>
      <c r="YN30" s="3">
        <v>7.07</v>
      </c>
      <c r="YO30" s="3">
        <v>8.6199999999999992</v>
      </c>
      <c r="YP30" s="3">
        <v>8.26</v>
      </c>
      <c r="YQ30" s="3">
        <v>7.45</v>
      </c>
      <c r="YR30" s="3">
        <v>7.27</v>
      </c>
      <c r="YS30" s="3">
        <v>6.74</v>
      </c>
      <c r="YT30" s="3">
        <v>6.53</v>
      </c>
      <c r="YU30" s="3">
        <v>7.37</v>
      </c>
      <c r="YV30" s="3">
        <v>7.07</v>
      </c>
      <c r="YW30" s="3">
        <v>7.82</v>
      </c>
      <c r="YX30" s="3">
        <v>7.14</v>
      </c>
      <c r="YY30" s="3">
        <v>7.47</v>
      </c>
      <c r="YZ30" s="3">
        <v>6.17</v>
      </c>
      <c r="ZA30" s="3">
        <v>7.57</v>
      </c>
      <c r="ZB30" s="3">
        <v>6.84</v>
      </c>
      <c r="ZC30" s="3">
        <v>7.07</v>
      </c>
      <c r="ZD30" s="3">
        <v>6.89</v>
      </c>
      <c r="ZE30" s="3">
        <v>6.69</v>
      </c>
      <c r="ZF30" s="3">
        <v>6.79</v>
      </c>
      <c r="ZG30" s="3">
        <v>7.18</v>
      </c>
      <c r="ZH30" s="3">
        <v>7.63</v>
      </c>
      <c r="ZI30" s="3">
        <v>7.87</v>
      </c>
      <c r="ZJ30" s="3">
        <v>6.68</v>
      </c>
      <c r="ZK30" s="3">
        <v>7.79</v>
      </c>
      <c r="ZL30" s="3">
        <v>6.82</v>
      </c>
      <c r="ZM30" s="3">
        <v>9.07</v>
      </c>
      <c r="ZN30" s="3">
        <v>6.65</v>
      </c>
      <c r="ZO30" s="3">
        <v>6.79</v>
      </c>
      <c r="ZP30" s="3">
        <v>8.34</v>
      </c>
      <c r="ZQ30" s="3">
        <v>7.67</v>
      </c>
      <c r="ZR30" s="3">
        <v>6.13</v>
      </c>
      <c r="ZS30" s="3" t="s">
        <v>5</v>
      </c>
      <c r="ZT30" s="3">
        <v>7.6</v>
      </c>
      <c r="ZU30" s="3">
        <v>7</v>
      </c>
      <c r="ZV30" s="3">
        <v>6.05</v>
      </c>
      <c r="ZW30" s="3">
        <v>8.99</v>
      </c>
      <c r="ZX30" s="3">
        <v>7.27</v>
      </c>
      <c r="ZY30" s="3">
        <v>8.3000000000000007</v>
      </c>
      <c r="ZZ30" s="3">
        <v>6.43</v>
      </c>
      <c r="AAA30" s="3">
        <v>7.39</v>
      </c>
      <c r="AAB30" s="3">
        <v>7.4</v>
      </c>
      <c r="AAC30" s="3">
        <v>7.88</v>
      </c>
      <c r="AAD30" s="3">
        <v>7.68</v>
      </c>
      <c r="AAE30" s="3">
        <v>7.5</v>
      </c>
      <c r="AAF30" s="3">
        <v>7.48</v>
      </c>
      <c r="AAG30" s="3">
        <v>8.18</v>
      </c>
      <c r="AAH30" s="3">
        <v>7.09</v>
      </c>
      <c r="AAI30" s="3">
        <v>7.78</v>
      </c>
      <c r="AAJ30" s="3">
        <v>7.07</v>
      </c>
      <c r="AAK30" s="3">
        <v>8.26</v>
      </c>
      <c r="AAL30" s="3">
        <v>9.24</v>
      </c>
      <c r="AAM30" s="3">
        <v>11.23</v>
      </c>
      <c r="AAN30" s="3">
        <v>6.99</v>
      </c>
      <c r="AAO30" s="3">
        <v>5.34</v>
      </c>
      <c r="AAP30" s="3">
        <v>8.48</v>
      </c>
      <c r="AAQ30" s="3">
        <v>7.91</v>
      </c>
      <c r="AAR30" s="3">
        <v>5</v>
      </c>
      <c r="AAS30" s="3">
        <v>6.36</v>
      </c>
      <c r="AAT30" s="3">
        <v>7.85</v>
      </c>
      <c r="AAU30" s="3">
        <v>8.3000000000000007</v>
      </c>
      <c r="AAV30" s="3">
        <v>7.21</v>
      </c>
      <c r="AAW30" s="3">
        <v>6.58</v>
      </c>
      <c r="AAX30" s="3">
        <v>4.9000000000000004</v>
      </c>
      <c r="AAY30" s="3" t="s">
        <v>5</v>
      </c>
      <c r="AAZ30" s="3">
        <v>4.95</v>
      </c>
      <c r="ABA30" s="3">
        <v>6.26</v>
      </c>
      <c r="ABB30" s="3" t="s">
        <v>5</v>
      </c>
      <c r="ABC30" s="3">
        <v>5.62</v>
      </c>
      <c r="ABD30" s="3">
        <v>5.44</v>
      </c>
      <c r="ABE30" s="3">
        <v>6.07</v>
      </c>
      <c r="ABF30" s="3">
        <v>7.13</v>
      </c>
      <c r="ABG30" s="3">
        <v>5.8</v>
      </c>
      <c r="ABH30" s="3">
        <v>6.9</v>
      </c>
      <c r="ABI30" s="3">
        <v>6.6</v>
      </c>
      <c r="ABJ30" s="3">
        <v>6.28</v>
      </c>
      <c r="ABK30" s="3">
        <v>6.55</v>
      </c>
      <c r="ABL30" s="3">
        <v>5.76</v>
      </c>
      <c r="ABM30" s="3">
        <v>6.02</v>
      </c>
      <c r="ABN30" s="3">
        <v>5.99</v>
      </c>
      <c r="ABO30" s="3">
        <v>6</v>
      </c>
      <c r="ABP30" s="3">
        <v>6.87</v>
      </c>
      <c r="ABQ30" s="3">
        <v>6.29</v>
      </c>
      <c r="ABR30" s="3">
        <v>5.92</v>
      </c>
      <c r="ABS30" s="3">
        <v>6.16</v>
      </c>
      <c r="ABT30" s="3">
        <v>6.1</v>
      </c>
      <c r="ABU30" s="3">
        <v>5.85</v>
      </c>
      <c r="ABV30" s="3">
        <v>6.39</v>
      </c>
      <c r="ABW30" s="3">
        <v>6.35</v>
      </c>
      <c r="ABX30" s="3">
        <v>6.22</v>
      </c>
      <c r="ABY30" s="3">
        <v>6.1</v>
      </c>
      <c r="ABZ30" s="3">
        <v>7.34</v>
      </c>
      <c r="ACA30" s="3">
        <v>6.13</v>
      </c>
      <c r="ACB30" s="3">
        <v>5.95</v>
      </c>
      <c r="ACC30" s="3">
        <v>5.99</v>
      </c>
      <c r="ACD30" s="3">
        <v>5.73</v>
      </c>
      <c r="ACE30" s="3">
        <v>5.72</v>
      </c>
      <c r="ACF30" s="3">
        <v>5.35</v>
      </c>
      <c r="ACG30" s="3">
        <v>6.06</v>
      </c>
      <c r="ACH30" s="3">
        <v>7.25</v>
      </c>
      <c r="ACI30" s="3">
        <v>6.19</v>
      </c>
      <c r="ACJ30" s="3">
        <v>6.52</v>
      </c>
      <c r="ACK30" s="3">
        <v>6.27</v>
      </c>
      <c r="ACL30" s="3">
        <v>5.87</v>
      </c>
      <c r="ACM30" s="3">
        <v>6.21</v>
      </c>
      <c r="ACN30" s="3">
        <v>6.67</v>
      </c>
      <c r="ACO30" s="3">
        <v>7.13</v>
      </c>
      <c r="ACP30" s="3">
        <v>6.19</v>
      </c>
      <c r="ACQ30" s="3">
        <v>6.51</v>
      </c>
      <c r="ACR30" s="3">
        <v>5.74</v>
      </c>
      <c r="ACS30" s="3">
        <v>6.2</v>
      </c>
      <c r="ACT30" s="3">
        <v>6.09</v>
      </c>
      <c r="ACU30" s="3">
        <v>7.24</v>
      </c>
      <c r="ACV30" s="3">
        <v>6.89</v>
      </c>
      <c r="ACW30" s="3">
        <v>5.94</v>
      </c>
      <c r="ACX30" s="3">
        <v>6.15</v>
      </c>
      <c r="ACY30" s="3">
        <v>6.43</v>
      </c>
      <c r="ACZ30" s="3">
        <v>5.88</v>
      </c>
      <c r="ADA30" s="3">
        <v>6.51</v>
      </c>
      <c r="ADB30" s="3">
        <v>5.71</v>
      </c>
      <c r="ADC30" s="3">
        <v>7.28</v>
      </c>
      <c r="ADD30" s="3">
        <v>6.32</v>
      </c>
      <c r="ADE30" s="3">
        <v>6.98</v>
      </c>
      <c r="ADF30" s="3">
        <v>5.92</v>
      </c>
      <c r="ADG30" s="3">
        <v>6.26</v>
      </c>
      <c r="ADH30" s="3">
        <v>5.46</v>
      </c>
      <c r="ADI30" s="3">
        <v>6.45</v>
      </c>
      <c r="ADJ30" s="3">
        <v>5.97</v>
      </c>
      <c r="ADK30" s="3">
        <v>6.13</v>
      </c>
      <c r="ADL30" s="3">
        <v>7.4</v>
      </c>
      <c r="ADM30" s="3">
        <v>5.78</v>
      </c>
      <c r="ADN30" s="3">
        <v>6.21</v>
      </c>
      <c r="ADO30" s="3">
        <v>5.76</v>
      </c>
      <c r="ADP30" s="3">
        <v>6.83</v>
      </c>
      <c r="ADQ30" s="3">
        <v>5.44</v>
      </c>
      <c r="ADR30" s="3">
        <v>5.53</v>
      </c>
      <c r="ADS30" s="3">
        <v>6.79</v>
      </c>
      <c r="ADT30" s="3">
        <v>6.07</v>
      </c>
      <c r="ADU30" s="3">
        <v>6.04</v>
      </c>
      <c r="ADV30" s="3">
        <v>5.74</v>
      </c>
      <c r="ADW30" s="3">
        <v>5.76</v>
      </c>
      <c r="ADX30" s="3">
        <v>6.42</v>
      </c>
      <c r="ADY30" s="3">
        <v>6.3</v>
      </c>
      <c r="ADZ30" s="3">
        <v>6.14</v>
      </c>
      <c r="AEA30" s="3">
        <v>7.2</v>
      </c>
      <c r="AEB30" s="3">
        <v>6.45</v>
      </c>
      <c r="AEC30" s="3">
        <v>6.25</v>
      </c>
      <c r="AED30" s="3">
        <v>5.34</v>
      </c>
      <c r="AEE30" s="3">
        <v>6.69</v>
      </c>
      <c r="AEF30" s="3">
        <v>5.66</v>
      </c>
      <c r="AEG30" s="3">
        <v>6.19</v>
      </c>
      <c r="AEH30" s="3">
        <v>5.74</v>
      </c>
      <c r="AEI30" s="3">
        <v>6.58</v>
      </c>
      <c r="AEJ30" s="3">
        <v>5.86</v>
      </c>
      <c r="AEK30" s="3">
        <v>6.52</v>
      </c>
      <c r="AEL30" s="3">
        <v>5.68</v>
      </c>
      <c r="AEM30" s="3">
        <v>6.04</v>
      </c>
      <c r="AEN30" s="3">
        <v>6.38</v>
      </c>
      <c r="AEO30" s="3">
        <v>6.31</v>
      </c>
      <c r="AEP30" s="3">
        <v>6.03</v>
      </c>
      <c r="AEQ30" s="3">
        <v>6.58</v>
      </c>
      <c r="AER30" s="3" t="s">
        <v>5</v>
      </c>
      <c r="AES30" s="3">
        <v>6.83</v>
      </c>
      <c r="AET30" s="3">
        <v>7.31</v>
      </c>
      <c r="AEU30" s="3">
        <v>4.74</v>
      </c>
      <c r="AEV30" s="3">
        <v>6.05</v>
      </c>
      <c r="AEW30" s="3">
        <v>5.35</v>
      </c>
      <c r="AEX30" s="3">
        <v>6.53</v>
      </c>
      <c r="AEY30" s="3">
        <v>6.33</v>
      </c>
      <c r="AEZ30" s="3">
        <v>5.62</v>
      </c>
      <c r="AFA30" s="3">
        <v>6.48</v>
      </c>
      <c r="AFB30" s="3">
        <v>6.09</v>
      </c>
      <c r="AFC30" s="3">
        <v>6</v>
      </c>
      <c r="AFD30" s="3">
        <v>6.47</v>
      </c>
      <c r="AFE30" s="3">
        <v>7</v>
      </c>
      <c r="AFF30" s="3">
        <v>6.55</v>
      </c>
      <c r="AFG30" s="3">
        <v>6.27</v>
      </c>
      <c r="AFH30" s="3">
        <v>5.85</v>
      </c>
      <c r="AFI30" s="3">
        <v>6.28</v>
      </c>
      <c r="AFJ30" s="3">
        <v>5.67</v>
      </c>
      <c r="AFK30" s="3">
        <v>5.8</v>
      </c>
      <c r="AFL30" s="3">
        <v>6.93</v>
      </c>
      <c r="AFM30" s="3">
        <v>6.53</v>
      </c>
      <c r="AFN30" s="3">
        <v>6.14</v>
      </c>
      <c r="AFO30" s="3">
        <v>6.46</v>
      </c>
      <c r="AFP30" s="3">
        <v>6.75</v>
      </c>
      <c r="AFQ30" s="3">
        <v>6.47</v>
      </c>
      <c r="AFR30" s="3">
        <v>7.39</v>
      </c>
      <c r="AFS30" s="3">
        <v>6.18</v>
      </c>
      <c r="AFT30" s="3">
        <v>5.88</v>
      </c>
      <c r="AFU30" s="3">
        <v>5.58</v>
      </c>
      <c r="AFV30" s="3">
        <v>7.04</v>
      </c>
      <c r="AFW30" s="3">
        <v>7</v>
      </c>
      <c r="AFX30" s="3">
        <v>5.92</v>
      </c>
      <c r="AFY30" s="3">
        <v>6.14</v>
      </c>
      <c r="AFZ30" s="3">
        <v>6.06</v>
      </c>
      <c r="AGA30" s="3">
        <v>6.33</v>
      </c>
      <c r="AGB30" s="3">
        <v>5.17</v>
      </c>
      <c r="AGC30" s="3">
        <v>6.7</v>
      </c>
      <c r="AGD30" s="3">
        <v>6.74</v>
      </c>
      <c r="AGE30" s="3">
        <v>6.41</v>
      </c>
      <c r="AGF30" s="3">
        <v>6.27</v>
      </c>
      <c r="AGG30" s="3">
        <v>5.73</v>
      </c>
      <c r="AGH30" s="3">
        <v>6.41</v>
      </c>
      <c r="AGI30" s="3">
        <v>6.96</v>
      </c>
      <c r="AGJ30" s="3" t="s">
        <v>5</v>
      </c>
      <c r="AGK30" s="3">
        <v>6.15</v>
      </c>
      <c r="AGL30" s="3">
        <v>6.17</v>
      </c>
      <c r="AGM30" s="3">
        <v>6.19</v>
      </c>
      <c r="AGN30" s="3">
        <v>6.2</v>
      </c>
      <c r="AGO30" s="3">
        <v>5.84</v>
      </c>
      <c r="AGP30" s="3">
        <v>6.46</v>
      </c>
      <c r="AGQ30" s="3">
        <v>5.76</v>
      </c>
      <c r="AGR30" s="3">
        <v>6.28</v>
      </c>
      <c r="AGS30" s="3">
        <v>4.67</v>
      </c>
      <c r="AGT30" s="3">
        <v>7.07</v>
      </c>
      <c r="AGU30" s="3">
        <v>6.3</v>
      </c>
      <c r="AGV30" s="3">
        <v>6.74</v>
      </c>
      <c r="AGW30" s="3">
        <v>5.75</v>
      </c>
      <c r="AGX30" s="3">
        <v>7.07</v>
      </c>
      <c r="AGY30" s="3">
        <v>6.31</v>
      </c>
      <c r="AGZ30" s="3">
        <v>6.71</v>
      </c>
      <c r="AHA30" s="3">
        <v>6.29</v>
      </c>
      <c r="AHB30" s="3">
        <v>6.43</v>
      </c>
      <c r="AHC30" s="3">
        <v>5.7</v>
      </c>
      <c r="AHD30" s="3">
        <v>6.94</v>
      </c>
      <c r="AHE30" s="3">
        <v>5.91</v>
      </c>
      <c r="AHF30" s="3">
        <v>5.12</v>
      </c>
      <c r="AHG30" s="3">
        <v>5.82</v>
      </c>
      <c r="AHH30" s="3">
        <v>5.75</v>
      </c>
      <c r="AHI30" s="3">
        <v>5.84</v>
      </c>
      <c r="AHJ30" s="3">
        <v>5.97</v>
      </c>
      <c r="AHK30" s="3">
        <v>6.88</v>
      </c>
      <c r="AHL30" s="3">
        <v>6.2</v>
      </c>
      <c r="AHM30" s="3">
        <v>6.34</v>
      </c>
      <c r="AHN30" s="3">
        <v>5.94</v>
      </c>
      <c r="AHO30" s="3">
        <v>6.76</v>
      </c>
      <c r="AHP30" s="3">
        <v>6.62</v>
      </c>
      <c r="AHQ30" s="3">
        <v>6.84</v>
      </c>
      <c r="AHR30" s="3">
        <v>6.07</v>
      </c>
      <c r="AHS30" s="3">
        <v>6.18</v>
      </c>
      <c r="AHT30" s="3">
        <v>5.7</v>
      </c>
      <c r="AHU30" s="3">
        <v>6.19</v>
      </c>
      <c r="AHV30" s="3">
        <v>7.1</v>
      </c>
      <c r="AHW30" s="3">
        <v>5.23</v>
      </c>
      <c r="AHX30" s="3">
        <v>6.4</v>
      </c>
      <c r="AHY30" s="3">
        <v>4.05</v>
      </c>
      <c r="AHZ30" s="3">
        <v>6.11</v>
      </c>
      <c r="AIA30" s="3">
        <v>6.26</v>
      </c>
      <c r="AIB30" s="3">
        <v>5.45</v>
      </c>
      <c r="AIC30" s="3">
        <v>6.04</v>
      </c>
      <c r="AID30" s="3">
        <v>6.15</v>
      </c>
      <c r="AIE30" s="3">
        <v>6.87</v>
      </c>
      <c r="AIF30" s="3">
        <v>6.15</v>
      </c>
      <c r="AIG30" s="3">
        <v>6.8</v>
      </c>
      <c r="AIH30" s="3">
        <v>6.57</v>
      </c>
      <c r="AII30" s="3">
        <v>6.83</v>
      </c>
      <c r="AIJ30" s="3">
        <v>6.5</v>
      </c>
      <c r="AIK30" s="3">
        <v>5.9</v>
      </c>
      <c r="AIL30" s="3">
        <v>5.72</v>
      </c>
      <c r="AIM30" s="3">
        <v>6.37</v>
      </c>
      <c r="AIN30" s="3">
        <v>7.48</v>
      </c>
      <c r="AIO30" s="3">
        <v>5.85</v>
      </c>
      <c r="AIP30" s="3">
        <v>6.4</v>
      </c>
      <c r="AIQ30" s="3">
        <v>6</v>
      </c>
      <c r="AIR30" s="3">
        <v>6.36</v>
      </c>
      <c r="AIS30" s="3">
        <v>5.74</v>
      </c>
      <c r="AIT30" s="3">
        <v>6.93</v>
      </c>
      <c r="AIU30" s="3">
        <v>11.06</v>
      </c>
      <c r="AIV30" s="3">
        <v>7.43</v>
      </c>
      <c r="AIW30" s="3">
        <v>6.99</v>
      </c>
      <c r="AIX30" s="3">
        <v>6.52</v>
      </c>
      <c r="AIY30" s="3">
        <v>6.3</v>
      </c>
      <c r="AIZ30" s="3">
        <v>6.03</v>
      </c>
      <c r="AJA30" s="3">
        <v>5.69</v>
      </c>
      <c r="AJB30" s="3">
        <v>6.59</v>
      </c>
      <c r="AJC30" s="3">
        <v>6.36</v>
      </c>
      <c r="AJD30" s="3">
        <v>6.4</v>
      </c>
      <c r="AJE30" s="3">
        <v>5.9</v>
      </c>
      <c r="AJF30" s="3">
        <v>6.14</v>
      </c>
      <c r="AJG30" s="3">
        <v>5.57</v>
      </c>
      <c r="AJH30" s="3">
        <v>5.92</v>
      </c>
      <c r="AJI30" s="3">
        <v>5.97</v>
      </c>
      <c r="AJJ30" s="3">
        <v>5.68</v>
      </c>
      <c r="AJK30" s="3">
        <v>5.23</v>
      </c>
      <c r="AJL30" s="3">
        <v>7.2</v>
      </c>
      <c r="AJM30" s="3">
        <v>6.28</v>
      </c>
      <c r="AJN30" s="3">
        <v>7.89</v>
      </c>
      <c r="AJO30" s="3">
        <v>5.52</v>
      </c>
      <c r="AJP30" s="3">
        <v>6.21</v>
      </c>
      <c r="AJQ30" s="3">
        <v>6.83</v>
      </c>
      <c r="AJR30" s="3">
        <v>5.45</v>
      </c>
      <c r="AJS30" s="3">
        <v>6.49</v>
      </c>
      <c r="AJT30" s="3">
        <v>5.8</v>
      </c>
      <c r="AJU30" s="3">
        <v>5.66</v>
      </c>
      <c r="AJV30" s="3">
        <v>5.95</v>
      </c>
      <c r="AJW30" s="3">
        <v>6.38</v>
      </c>
      <c r="AJX30" s="3">
        <v>6.05</v>
      </c>
      <c r="AJY30" s="3">
        <v>6.16</v>
      </c>
      <c r="AJZ30" s="3">
        <v>5.57</v>
      </c>
      <c r="AKA30" s="3">
        <v>6.36</v>
      </c>
      <c r="AKB30" s="3">
        <v>6.72</v>
      </c>
      <c r="AKC30" s="3">
        <v>6.51</v>
      </c>
      <c r="AKD30" s="3">
        <v>6.78</v>
      </c>
      <c r="AKE30" s="3">
        <v>6.97</v>
      </c>
      <c r="AKF30" s="3">
        <v>7.03</v>
      </c>
      <c r="AKG30" s="3">
        <v>6.07</v>
      </c>
      <c r="AKH30" s="3">
        <v>6.47</v>
      </c>
      <c r="AKI30" s="3">
        <v>6.42</v>
      </c>
      <c r="AKJ30" s="3">
        <v>7.11</v>
      </c>
      <c r="AKK30" s="3">
        <v>8.56</v>
      </c>
      <c r="AKL30" s="3">
        <v>7.61</v>
      </c>
      <c r="AKM30" s="3">
        <v>8.0299999999999994</v>
      </c>
      <c r="AKN30" s="3">
        <v>5.92</v>
      </c>
      <c r="AKO30" s="3">
        <v>6.19</v>
      </c>
      <c r="AKP30" s="3">
        <v>6.65</v>
      </c>
      <c r="AKQ30" s="3">
        <v>5.03</v>
      </c>
      <c r="AKR30" s="3">
        <v>6.49</v>
      </c>
      <c r="AKS30" s="3">
        <v>5.77</v>
      </c>
      <c r="AKT30" s="3">
        <v>6.62</v>
      </c>
      <c r="AKU30" s="3">
        <v>6.19</v>
      </c>
      <c r="AKV30" s="3">
        <v>5.8</v>
      </c>
      <c r="AKW30" s="3">
        <v>6.66</v>
      </c>
      <c r="AKX30" s="3">
        <v>6.87</v>
      </c>
      <c r="AKY30" s="3">
        <v>5.55</v>
      </c>
      <c r="AKZ30" s="3">
        <v>6.23</v>
      </c>
      <c r="ALA30" s="3">
        <v>6.12</v>
      </c>
      <c r="ALB30" s="3">
        <v>6.18</v>
      </c>
      <c r="ALC30" s="3">
        <v>6.38</v>
      </c>
      <c r="ALD30" s="3">
        <v>5.67</v>
      </c>
      <c r="ALE30" s="3">
        <v>5.63</v>
      </c>
      <c r="ALF30" s="3">
        <v>4.91</v>
      </c>
      <c r="ALG30" s="3" t="s">
        <v>5</v>
      </c>
      <c r="ALH30" s="3">
        <v>5.89</v>
      </c>
      <c r="ALI30" s="3">
        <v>6.07</v>
      </c>
      <c r="ALJ30" s="3">
        <v>5.83</v>
      </c>
      <c r="ALK30" s="3" t="s">
        <v>5</v>
      </c>
      <c r="ALL30" s="3">
        <v>5.59</v>
      </c>
      <c r="ALM30" s="3">
        <v>6.38</v>
      </c>
      <c r="ALN30" s="3">
        <v>7.11</v>
      </c>
      <c r="ALO30" s="3">
        <v>6.33</v>
      </c>
      <c r="ALP30" s="3">
        <v>5.9</v>
      </c>
      <c r="ALQ30" s="3">
        <v>5.77</v>
      </c>
      <c r="ALR30" s="3">
        <v>6.44</v>
      </c>
      <c r="ALS30" s="3">
        <v>5.19</v>
      </c>
      <c r="ALT30" s="3">
        <v>6.25</v>
      </c>
      <c r="ALU30" s="3">
        <v>6.2</v>
      </c>
      <c r="ALV30" s="3">
        <v>5.93</v>
      </c>
      <c r="ALW30" s="3">
        <v>6.51</v>
      </c>
      <c r="ALX30" s="3">
        <v>7.07</v>
      </c>
      <c r="ALY30" s="3">
        <v>5.76</v>
      </c>
      <c r="ALZ30" s="3">
        <v>6.2</v>
      </c>
      <c r="AMA30" s="3">
        <v>6.13</v>
      </c>
      <c r="AMB30" s="3">
        <v>6.17</v>
      </c>
      <c r="AMC30" s="3" t="s">
        <v>5</v>
      </c>
      <c r="AMD30" s="3">
        <v>6.71</v>
      </c>
      <c r="AME30" s="3">
        <v>6.88</v>
      </c>
      <c r="AMF30" s="3">
        <v>6.81</v>
      </c>
      <c r="AMG30" s="3">
        <v>7.21</v>
      </c>
      <c r="AMH30" s="3">
        <v>7.25</v>
      </c>
      <c r="AMI30" s="3">
        <v>7.1</v>
      </c>
      <c r="AMJ30" s="3">
        <v>6.32</v>
      </c>
      <c r="AMK30" s="3">
        <v>7.52</v>
      </c>
      <c r="AML30" s="3">
        <v>6.44</v>
      </c>
      <c r="AMM30" s="3" t="s">
        <v>5</v>
      </c>
      <c r="AMN30" s="3">
        <v>5.96</v>
      </c>
      <c r="AMO30" s="3">
        <v>6.84</v>
      </c>
      <c r="AMP30" s="3">
        <v>6.14</v>
      </c>
      <c r="AMQ30" s="3">
        <v>4.95</v>
      </c>
      <c r="AMR30" s="3">
        <v>6.5</v>
      </c>
      <c r="AMS30" s="3">
        <v>6.85</v>
      </c>
      <c r="AMT30" s="3">
        <v>5.27</v>
      </c>
      <c r="AMU30" s="3">
        <v>5.53</v>
      </c>
      <c r="AMV30" s="3">
        <v>7.02</v>
      </c>
      <c r="AMW30" s="3">
        <v>5.69</v>
      </c>
      <c r="AMX30" s="3">
        <v>7.27</v>
      </c>
      <c r="AMY30" s="3">
        <v>5.08</v>
      </c>
      <c r="AMZ30" s="3">
        <v>6.22</v>
      </c>
      <c r="ANA30" s="3">
        <v>5.86</v>
      </c>
      <c r="ANB30" s="3">
        <v>6.44</v>
      </c>
      <c r="ANC30" s="3">
        <v>6.6</v>
      </c>
      <c r="AND30" s="3">
        <v>6.5</v>
      </c>
      <c r="ANE30" s="3">
        <v>6.79</v>
      </c>
      <c r="ANF30" s="3">
        <v>4</v>
      </c>
      <c r="ANG30" s="3">
        <v>5.9</v>
      </c>
      <c r="ANH30" s="3">
        <v>7.25</v>
      </c>
      <c r="ANI30" s="3">
        <v>6.41</v>
      </c>
      <c r="ANJ30" s="3">
        <v>5.97</v>
      </c>
      <c r="ANK30" s="3">
        <v>6.86</v>
      </c>
      <c r="ANL30" s="3">
        <v>6.67</v>
      </c>
      <c r="ANM30" s="3">
        <v>6.4</v>
      </c>
      <c r="ANN30" s="3">
        <v>4.91</v>
      </c>
      <c r="ANO30" s="3">
        <v>6.84</v>
      </c>
      <c r="ANP30" s="3">
        <v>5.93</v>
      </c>
      <c r="ANQ30" s="3">
        <v>6.29</v>
      </c>
      <c r="ANR30" s="3" t="s">
        <v>5</v>
      </c>
      <c r="ANS30" s="3" t="s">
        <v>5</v>
      </c>
      <c r="ANT30" s="3">
        <v>5.2</v>
      </c>
      <c r="ANU30" s="3">
        <v>6.41</v>
      </c>
      <c r="ANV30" s="3">
        <v>5.92</v>
      </c>
      <c r="ANW30" s="3">
        <v>6.73</v>
      </c>
      <c r="ANX30" s="3">
        <v>5.77</v>
      </c>
      <c r="ANY30" s="3">
        <v>5.77</v>
      </c>
      <c r="ANZ30" s="3">
        <v>7.85</v>
      </c>
      <c r="AOA30" s="3">
        <v>6.91</v>
      </c>
      <c r="AOB30" s="3">
        <v>5.3</v>
      </c>
      <c r="AOC30" s="3">
        <v>6.67</v>
      </c>
      <c r="AOD30" s="3">
        <v>10.51</v>
      </c>
      <c r="AOE30" s="3">
        <v>6.16</v>
      </c>
      <c r="AOF30" s="3">
        <v>5.75</v>
      </c>
      <c r="AOG30" s="3">
        <v>6.09</v>
      </c>
      <c r="AOH30" s="3">
        <v>6.35</v>
      </c>
      <c r="AOI30" s="3">
        <v>6.64</v>
      </c>
      <c r="AOJ30" s="3">
        <v>6.29</v>
      </c>
      <c r="AOK30" s="3">
        <v>7.57</v>
      </c>
      <c r="AOL30" s="3">
        <v>6.89</v>
      </c>
      <c r="AOM30" s="3">
        <v>5.94</v>
      </c>
      <c r="AON30" s="3">
        <v>5.81</v>
      </c>
      <c r="AOO30" s="3">
        <v>6.56</v>
      </c>
      <c r="AOP30" s="3">
        <v>5.93</v>
      </c>
      <c r="AOQ30" s="3">
        <v>7.49</v>
      </c>
      <c r="AOR30" s="3">
        <v>8.06</v>
      </c>
      <c r="AOS30" s="3">
        <v>6.55</v>
      </c>
      <c r="AOT30" s="3">
        <v>12</v>
      </c>
      <c r="AOU30" s="3">
        <v>5.92</v>
      </c>
      <c r="AOV30" s="3">
        <v>5.67</v>
      </c>
      <c r="AOW30" s="3">
        <v>6.04</v>
      </c>
      <c r="AOX30" s="3">
        <v>6.84</v>
      </c>
      <c r="AOY30" s="3">
        <v>5.72</v>
      </c>
      <c r="AOZ30" s="3">
        <v>6.4</v>
      </c>
      <c r="APA30" s="3">
        <v>7.31</v>
      </c>
      <c r="APB30" s="3">
        <v>6.55</v>
      </c>
      <c r="APC30" s="3">
        <v>6.93</v>
      </c>
      <c r="APD30" s="3">
        <v>5.1100000000000003</v>
      </c>
      <c r="APE30" s="3">
        <v>6.42</v>
      </c>
      <c r="APF30" s="3">
        <v>5.65</v>
      </c>
      <c r="APG30" s="3">
        <v>5.91</v>
      </c>
      <c r="APH30" s="3">
        <v>5.99</v>
      </c>
      <c r="API30" s="3">
        <v>6.21</v>
      </c>
      <c r="APJ30" s="3">
        <v>6.2</v>
      </c>
      <c r="APK30" s="3">
        <v>6.31</v>
      </c>
      <c r="APL30" s="3">
        <v>6.63</v>
      </c>
      <c r="APM30" s="3">
        <v>5.94</v>
      </c>
      <c r="APN30" s="3">
        <v>6.24</v>
      </c>
      <c r="APO30" s="3">
        <v>6.05</v>
      </c>
      <c r="APP30" s="3">
        <v>6.31</v>
      </c>
      <c r="APQ30" s="3">
        <v>5.71</v>
      </c>
      <c r="APR30" s="3">
        <v>5.99</v>
      </c>
      <c r="APS30" s="3">
        <v>6.74</v>
      </c>
      <c r="APT30" s="3">
        <v>6.57</v>
      </c>
      <c r="APU30" s="3">
        <v>3.31</v>
      </c>
      <c r="APV30" s="3">
        <v>6.41</v>
      </c>
      <c r="APW30" s="3">
        <v>6.74</v>
      </c>
      <c r="APX30" s="3">
        <v>5.87</v>
      </c>
      <c r="APY30" s="3">
        <v>6.46</v>
      </c>
      <c r="APZ30" s="3">
        <v>6.16</v>
      </c>
      <c r="AQA30" s="3">
        <v>5.85</v>
      </c>
      <c r="AQB30" s="3">
        <v>6.1</v>
      </c>
      <c r="AQC30" s="3">
        <v>7.19</v>
      </c>
      <c r="AQD30" s="3">
        <v>6.27</v>
      </c>
      <c r="AQE30" s="3">
        <v>6.07</v>
      </c>
      <c r="AQF30" s="3">
        <v>6.46</v>
      </c>
      <c r="AQG30" s="3">
        <v>6.76</v>
      </c>
      <c r="AQH30" s="3">
        <v>6.59</v>
      </c>
      <c r="AQI30" s="3">
        <v>5.61</v>
      </c>
      <c r="AQJ30" s="3">
        <v>5.39</v>
      </c>
      <c r="AQK30" s="3">
        <v>6.85</v>
      </c>
      <c r="AQL30" s="3">
        <v>6.63</v>
      </c>
      <c r="AQM30" s="3">
        <v>5.29</v>
      </c>
      <c r="AQN30" s="3">
        <v>11.17</v>
      </c>
      <c r="AQO30" s="3">
        <v>6.21</v>
      </c>
      <c r="AQP30" s="3">
        <v>6.41</v>
      </c>
      <c r="AQQ30" s="3">
        <v>7.66</v>
      </c>
      <c r="AQR30" s="3">
        <v>6.27</v>
      </c>
      <c r="AQS30" s="3">
        <v>5.5</v>
      </c>
      <c r="AQT30" s="3">
        <v>7.72</v>
      </c>
      <c r="AQU30" s="3">
        <v>6.49</v>
      </c>
      <c r="AQV30" s="3">
        <v>8.11</v>
      </c>
      <c r="AQW30" s="3">
        <v>6.14</v>
      </c>
      <c r="AQX30" s="3">
        <v>6.5</v>
      </c>
      <c r="AQY30" s="3">
        <v>6.53</v>
      </c>
      <c r="AQZ30" s="3">
        <v>6</v>
      </c>
      <c r="ARA30" s="3">
        <v>6.36</v>
      </c>
      <c r="ARB30" s="3">
        <v>5.17</v>
      </c>
      <c r="ARC30" s="3">
        <v>5.87</v>
      </c>
      <c r="ARD30" s="3">
        <v>6.27</v>
      </c>
      <c r="ARE30" s="3">
        <v>5.97</v>
      </c>
      <c r="ARF30" s="3">
        <v>6.17</v>
      </c>
      <c r="ARG30" s="3">
        <v>5.55</v>
      </c>
      <c r="ARH30" s="3">
        <v>8.39</v>
      </c>
      <c r="ARI30" s="3">
        <v>5.68</v>
      </c>
      <c r="ARJ30" s="3">
        <v>5.95</v>
      </c>
      <c r="ARK30" s="3">
        <v>6.16</v>
      </c>
      <c r="ARL30" s="3">
        <v>6.33</v>
      </c>
      <c r="ARM30" s="3">
        <v>5.77</v>
      </c>
      <c r="ARN30" s="3">
        <v>5.83</v>
      </c>
      <c r="ARO30" s="3">
        <v>6.54</v>
      </c>
      <c r="ARP30" s="3">
        <v>6.69</v>
      </c>
      <c r="ARQ30" s="3">
        <v>6.96</v>
      </c>
      <c r="ARR30" s="3">
        <v>6.69</v>
      </c>
      <c r="ARS30" s="3">
        <v>6.87</v>
      </c>
      <c r="ART30" s="3">
        <v>6.19</v>
      </c>
      <c r="ARU30" s="3">
        <v>7.16</v>
      </c>
      <c r="ARV30" s="3">
        <v>9.15</v>
      </c>
      <c r="ARW30" s="3">
        <v>4.3</v>
      </c>
      <c r="ARX30" s="3">
        <v>6.22</v>
      </c>
      <c r="ARY30" s="3">
        <v>3.84</v>
      </c>
      <c r="ARZ30" s="3">
        <v>6.73</v>
      </c>
      <c r="ASA30" s="3">
        <v>6.3</v>
      </c>
      <c r="ASB30" s="3">
        <v>4.57</v>
      </c>
      <c r="ASC30" s="3">
        <v>5.91</v>
      </c>
      <c r="ASD30" s="3">
        <v>5.62</v>
      </c>
      <c r="ASE30" s="3" t="s">
        <v>5</v>
      </c>
      <c r="ASF30" s="3">
        <v>8.06</v>
      </c>
      <c r="ASG30" s="3">
        <v>6.16</v>
      </c>
      <c r="ASH30" s="3">
        <v>7.09</v>
      </c>
      <c r="ASI30" s="3">
        <v>5.55</v>
      </c>
      <c r="ASJ30" s="3">
        <v>5.9</v>
      </c>
      <c r="ASK30" s="3">
        <v>6.16</v>
      </c>
      <c r="ASL30" s="3">
        <v>6.13</v>
      </c>
      <c r="ASM30" s="3">
        <v>6.78</v>
      </c>
      <c r="ASN30" s="3">
        <v>5.92</v>
      </c>
      <c r="ASO30" s="3">
        <v>6.63</v>
      </c>
      <c r="ASP30" s="3">
        <v>7.27</v>
      </c>
      <c r="ASQ30" s="3" t="s">
        <v>5</v>
      </c>
      <c r="ASR30" s="3">
        <v>6</v>
      </c>
      <c r="ASS30" s="3" t="s">
        <v>5</v>
      </c>
      <c r="AST30" s="3">
        <v>6.98</v>
      </c>
      <c r="ASU30" s="3">
        <v>6.14</v>
      </c>
      <c r="ASV30" s="3">
        <v>5.51</v>
      </c>
      <c r="ASW30" s="3">
        <v>5.49</v>
      </c>
      <c r="ASX30" s="3">
        <v>6.78</v>
      </c>
      <c r="ASY30" s="3">
        <v>6.19</v>
      </c>
      <c r="ASZ30" s="3">
        <v>4.9000000000000004</v>
      </c>
      <c r="ATA30" s="3">
        <v>5.34</v>
      </c>
      <c r="ATB30" s="3">
        <v>5.25</v>
      </c>
      <c r="ATC30" s="3">
        <v>6.23</v>
      </c>
      <c r="ATD30" s="3">
        <v>6.23</v>
      </c>
      <c r="ATE30" s="3">
        <v>6.26</v>
      </c>
      <c r="ATF30" s="3">
        <v>5.27</v>
      </c>
      <c r="ATG30" s="3">
        <v>6.37</v>
      </c>
      <c r="ATH30" s="3">
        <v>5.9</v>
      </c>
      <c r="ATI30" s="3">
        <v>7.26</v>
      </c>
      <c r="ATJ30" s="3">
        <v>7.17</v>
      </c>
      <c r="ATK30" s="3">
        <v>5.95</v>
      </c>
      <c r="ATL30" s="3">
        <v>5.44</v>
      </c>
      <c r="ATM30" s="3">
        <v>6.61</v>
      </c>
      <c r="ATN30" s="3">
        <v>6.37</v>
      </c>
      <c r="ATO30" s="3">
        <v>6.52</v>
      </c>
      <c r="ATP30" s="3">
        <v>5.43</v>
      </c>
      <c r="ATQ30" s="3">
        <v>6.44</v>
      </c>
      <c r="ATR30" s="3">
        <v>5.74</v>
      </c>
      <c r="ATS30" s="3">
        <v>6.3</v>
      </c>
      <c r="ATT30" s="3">
        <v>5.5</v>
      </c>
      <c r="ATU30" s="3">
        <v>6.07</v>
      </c>
      <c r="ATV30" s="3">
        <v>7.32</v>
      </c>
      <c r="ATW30" s="3">
        <v>6</v>
      </c>
      <c r="ATX30" s="3">
        <v>6.05</v>
      </c>
      <c r="ATY30" s="3">
        <v>6.33</v>
      </c>
      <c r="ATZ30" s="3">
        <v>6.78</v>
      </c>
      <c r="AUA30" s="3">
        <v>5.89</v>
      </c>
      <c r="AUB30" s="3">
        <v>5.62</v>
      </c>
      <c r="AUC30" s="3">
        <v>6.52</v>
      </c>
      <c r="AUD30" s="3">
        <v>6.6</v>
      </c>
      <c r="AUE30" s="3">
        <v>6.32</v>
      </c>
      <c r="AUF30" s="3">
        <v>6.26</v>
      </c>
      <c r="AUG30" s="3">
        <v>6.61</v>
      </c>
      <c r="AUH30" s="3">
        <v>6.23</v>
      </c>
      <c r="AUI30" s="3">
        <v>8.3800000000000008</v>
      </c>
      <c r="AUJ30" s="3">
        <v>5.66</v>
      </c>
      <c r="AUK30" s="3">
        <v>7.12</v>
      </c>
      <c r="AUL30" s="3">
        <v>8.3000000000000007</v>
      </c>
      <c r="AUM30" s="3" t="s">
        <v>5</v>
      </c>
      <c r="AUN30" s="3">
        <v>6.21</v>
      </c>
      <c r="AUO30" s="3">
        <v>6.77</v>
      </c>
      <c r="AUP30" s="3">
        <v>7.1</v>
      </c>
      <c r="AUQ30" s="3">
        <v>5.2</v>
      </c>
      <c r="AUR30" s="3">
        <v>6.16</v>
      </c>
      <c r="AUS30" s="3">
        <v>5.91</v>
      </c>
      <c r="AUT30" s="3">
        <v>6.68</v>
      </c>
      <c r="AUU30" s="3">
        <v>5.75</v>
      </c>
      <c r="AUV30" s="3">
        <v>4.6900000000000004</v>
      </c>
      <c r="AUW30" s="3" t="s">
        <v>5</v>
      </c>
      <c r="AUX30" s="3">
        <v>6.3</v>
      </c>
      <c r="AUY30" s="3">
        <v>5.69</v>
      </c>
      <c r="AUZ30" s="3">
        <v>6.92</v>
      </c>
      <c r="AVA30" s="3">
        <v>6.28</v>
      </c>
      <c r="AVB30" s="3">
        <v>6.24</v>
      </c>
      <c r="AVC30" s="3">
        <v>6.56</v>
      </c>
      <c r="AVD30" s="3">
        <v>6.56</v>
      </c>
      <c r="AVE30" s="3">
        <v>5.72</v>
      </c>
      <c r="AVF30" s="3">
        <v>5.98</v>
      </c>
      <c r="AVG30" s="3">
        <v>4.97</v>
      </c>
      <c r="AVH30" s="3">
        <v>5.99</v>
      </c>
      <c r="AVI30" s="3">
        <v>5.76</v>
      </c>
      <c r="AVJ30" s="3">
        <v>6.39</v>
      </c>
      <c r="AVK30" s="3">
        <v>6.41</v>
      </c>
      <c r="AVL30" s="3">
        <v>6.44</v>
      </c>
      <c r="AVM30" s="3">
        <v>6.5</v>
      </c>
      <c r="AVN30" s="3">
        <v>6.49</v>
      </c>
      <c r="AVO30" s="3">
        <v>5.21</v>
      </c>
      <c r="AVP30" s="3">
        <v>5.85</v>
      </c>
      <c r="AVQ30" s="3">
        <v>6.13</v>
      </c>
      <c r="AVR30" s="3">
        <v>6.95</v>
      </c>
      <c r="AVS30" s="3">
        <v>5.87</v>
      </c>
      <c r="AVT30" s="3">
        <v>6.11</v>
      </c>
      <c r="AVU30" s="3">
        <v>5.8</v>
      </c>
      <c r="AVV30" s="3">
        <v>6.49</v>
      </c>
      <c r="AVW30" s="3">
        <v>6.17</v>
      </c>
      <c r="AVX30" s="3">
        <v>6.25</v>
      </c>
      <c r="AVY30" s="3">
        <v>6.9</v>
      </c>
      <c r="AVZ30" s="3">
        <v>6.51</v>
      </c>
      <c r="AWA30" s="3">
        <v>6.42</v>
      </c>
      <c r="AWB30" s="3">
        <v>6.13</v>
      </c>
      <c r="AWC30" s="3">
        <v>6.18</v>
      </c>
      <c r="AWD30" s="3">
        <v>6.23</v>
      </c>
      <c r="AWE30" s="3">
        <v>7.71</v>
      </c>
      <c r="AWF30" s="3">
        <v>7.06</v>
      </c>
      <c r="AWG30" s="3">
        <v>5.64</v>
      </c>
      <c r="AWH30" s="3">
        <v>6.49</v>
      </c>
      <c r="AWI30" s="3">
        <v>6.1</v>
      </c>
      <c r="AWJ30" s="3">
        <v>6.4</v>
      </c>
      <c r="AWK30" s="3">
        <v>5.58</v>
      </c>
      <c r="AWL30" s="3">
        <v>6.32</v>
      </c>
      <c r="AWM30" s="3">
        <v>5.67</v>
      </c>
      <c r="AWN30" s="3">
        <v>6.18</v>
      </c>
      <c r="AWO30" s="3">
        <v>6.11</v>
      </c>
      <c r="AWP30" s="3">
        <v>7.07</v>
      </c>
      <c r="AWQ30" s="3">
        <v>7.98</v>
      </c>
      <c r="AWR30" s="3">
        <v>3.68</v>
      </c>
      <c r="AWS30" s="3">
        <v>5.68</v>
      </c>
      <c r="AWT30" s="3" t="s">
        <v>5</v>
      </c>
      <c r="AWU30" s="3">
        <v>6.32</v>
      </c>
      <c r="AWV30" s="3">
        <v>6.31</v>
      </c>
      <c r="AWW30" s="3">
        <v>5.81</v>
      </c>
      <c r="AWX30" s="3">
        <v>6.99</v>
      </c>
      <c r="AWY30" s="3">
        <v>6.98</v>
      </c>
      <c r="AWZ30" s="3">
        <v>6.24</v>
      </c>
      <c r="AXA30" s="3">
        <v>7.4</v>
      </c>
      <c r="AXB30" s="3">
        <v>6.58</v>
      </c>
      <c r="AXC30" s="3">
        <v>6.35</v>
      </c>
      <c r="AXD30" s="3">
        <v>4.6100000000000003</v>
      </c>
      <c r="AXE30" s="3">
        <v>5.35</v>
      </c>
      <c r="AXF30" s="3">
        <v>5.5</v>
      </c>
      <c r="AXG30" s="3">
        <v>6</v>
      </c>
      <c r="AXH30" s="3" t="s">
        <v>5</v>
      </c>
      <c r="AXI30" s="3">
        <v>5.95</v>
      </c>
      <c r="AXJ30" s="3">
        <v>6.28</v>
      </c>
      <c r="AXK30" s="3">
        <v>5.64</v>
      </c>
      <c r="AXL30" s="3">
        <v>6.2</v>
      </c>
      <c r="AXM30" s="3">
        <v>5.71</v>
      </c>
      <c r="AXN30" s="3">
        <v>5.23</v>
      </c>
      <c r="AXO30" s="3">
        <v>5.16</v>
      </c>
      <c r="AXP30" s="3">
        <v>9.1199999999999992</v>
      </c>
      <c r="AXQ30" s="3">
        <v>6.47</v>
      </c>
      <c r="AXR30" s="3">
        <v>6.27</v>
      </c>
      <c r="AXS30" s="3" t="s">
        <v>5</v>
      </c>
      <c r="AXT30" s="3">
        <v>4.88</v>
      </c>
      <c r="AXU30" s="3">
        <v>6.32</v>
      </c>
      <c r="AXV30" s="3" t="s">
        <v>5</v>
      </c>
      <c r="AXW30" s="3">
        <v>6.73</v>
      </c>
      <c r="AXX30" s="3">
        <v>6.63</v>
      </c>
      <c r="AXY30" s="3">
        <v>6.38</v>
      </c>
      <c r="AXZ30" s="3">
        <v>6.4</v>
      </c>
      <c r="AYA30" s="3">
        <v>6.22</v>
      </c>
      <c r="AYB30" s="3">
        <v>6.62</v>
      </c>
      <c r="AYC30" s="3">
        <v>7.19</v>
      </c>
      <c r="AYD30" s="3">
        <v>5.01</v>
      </c>
      <c r="AYE30" s="3">
        <v>6.49</v>
      </c>
      <c r="AYF30" s="3">
        <v>7.77</v>
      </c>
      <c r="AYG30" s="3">
        <v>5.59</v>
      </c>
      <c r="AYH30" s="3">
        <v>6.62</v>
      </c>
      <c r="AYI30" s="3" t="s">
        <v>5</v>
      </c>
      <c r="AYJ30" s="3">
        <v>10.119999999999999</v>
      </c>
      <c r="AYK30" s="3">
        <v>6.03</v>
      </c>
      <c r="AYL30" s="3">
        <v>6.22</v>
      </c>
      <c r="AYM30" s="3">
        <v>5.78</v>
      </c>
      <c r="AYN30" s="3">
        <v>5.61</v>
      </c>
      <c r="AYO30" s="3">
        <v>6.92</v>
      </c>
      <c r="AYP30" s="3" t="s">
        <v>5</v>
      </c>
      <c r="AYQ30" s="3">
        <v>5.41</v>
      </c>
      <c r="AYR30" s="3">
        <v>6.07</v>
      </c>
      <c r="AYS30" s="3">
        <v>6.03</v>
      </c>
      <c r="AYT30" s="3">
        <v>6.04</v>
      </c>
      <c r="AYU30" s="3">
        <v>6.11</v>
      </c>
      <c r="AYV30" s="3">
        <v>5.9</v>
      </c>
      <c r="AYW30" s="3">
        <v>6.51</v>
      </c>
      <c r="AYX30" s="3">
        <v>6.83</v>
      </c>
      <c r="AYY30" s="3">
        <v>5</v>
      </c>
      <c r="AYZ30" s="3">
        <v>5.85</v>
      </c>
      <c r="AZA30" s="3">
        <v>6.77</v>
      </c>
      <c r="AZB30" s="3">
        <v>5.27</v>
      </c>
      <c r="AZC30" s="3">
        <v>4.7300000000000004</v>
      </c>
      <c r="AZD30" s="3">
        <v>5.75</v>
      </c>
      <c r="AZE30" s="3">
        <v>6.69</v>
      </c>
      <c r="AZF30" s="3">
        <v>6.25</v>
      </c>
      <c r="AZG30" s="3">
        <v>6.05</v>
      </c>
      <c r="AZH30" s="3">
        <v>6.24</v>
      </c>
      <c r="AZI30" s="3">
        <v>5.71</v>
      </c>
      <c r="AZJ30" s="3">
        <v>5.84</v>
      </c>
      <c r="AZK30" s="3">
        <v>6.7</v>
      </c>
      <c r="AZL30" s="3">
        <v>6.15</v>
      </c>
      <c r="AZM30" s="3">
        <v>7.17</v>
      </c>
      <c r="AZN30" s="3">
        <v>5.38</v>
      </c>
      <c r="AZO30" s="3" t="s">
        <v>5</v>
      </c>
      <c r="AZP30" s="3">
        <v>6.34</v>
      </c>
      <c r="AZQ30" s="3">
        <v>7.77</v>
      </c>
      <c r="AZR30" s="3">
        <v>6.18</v>
      </c>
      <c r="AZS30" s="3">
        <v>7</v>
      </c>
      <c r="AZT30" s="3">
        <v>5.88</v>
      </c>
      <c r="AZU30" s="3">
        <v>6.84</v>
      </c>
      <c r="AZV30" s="3">
        <v>6.36</v>
      </c>
      <c r="AZW30" s="3">
        <v>5.92</v>
      </c>
      <c r="AZX30" s="3">
        <v>7.48</v>
      </c>
      <c r="AZY30" s="3">
        <v>4.8099999999999996</v>
      </c>
      <c r="AZZ30" s="3">
        <v>6.48</v>
      </c>
      <c r="BAA30" s="3">
        <v>5.93</v>
      </c>
      <c r="BAB30" s="3">
        <v>6.65</v>
      </c>
      <c r="BAC30" s="3">
        <v>6.87</v>
      </c>
      <c r="BAD30" s="3">
        <v>6.29</v>
      </c>
      <c r="BAE30" s="3" t="s">
        <v>5</v>
      </c>
      <c r="BAF30" s="3">
        <v>6.12</v>
      </c>
      <c r="BAG30" s="3">
        <v>6.95</v>
      </c>
      <c r="BAH30" s="3">
        <v>5.36</v>
      </c>
      <c r="BAI30" s="3">
        <v>5.63</v>
      </c>
      <c r="BAJ30" s="3">
        <v>4.9800000000000004</v>
      </c>
      <c r="BAK30" s="3">
        <v>5.15</v>
      </c>
      <c r="BAL30" s="3">
        <v>6.21</v>
      </c>
      <c r="BAM30" s="3">
        <v>6.23</v>
      </c>
      <c r="BAN30" s="3">
        <v>6.41</v>
      </c>
      <c r="BAO30" s="3">
        <v>6</v>
      </c>
      <c r="BAP30" s="3">
        <v>6.14</v>
      </c>
      <c r="BAQ30" s="3">
        <v>6.9</v>
      </c>
      <c r="BAR30" s="3">
        <v>6.64</v>
      </c>
      <c r="BAS30" s="3">
        <v>6.41</v>
      </c>
      <c r="BAT30" s="3">
        <v>6.46</v>
      </c>
      <c r="BAU30" s="3">
        <v>6.38</v>
      </c>
      <c r="BAV30" s="3">
        <v>6.42</v>
      </c>
      <c r="BAW30" s="3">
        <v>6.36</v>
      </c>
      <c r="BAX30" s="3">
        <v>5.66</v>
      </c>
      <c r="BAY30" s="3">
        <v>6.55</v>
      </c>
      <c r="BAZ30" s="3">
        <v>5.8</v>
      </c>
      <c r="BBA30" s="3">
        <v>7.07</v>
      </c>
      <c r="BBB30" s="3">
        <v>6.37</v>
      </c>
      <c r="BBC30" s="3">
        <v>6.32</v>
      </c>
      <c r="BBD30" s="3">
        <v>6.84</v>
      </c>
      <c r="BBE30" s="3">
        <v>5.59</v>
      </c>
      <c r="BBF30" s="3">
        <v>6.6</v>
      </c>
      <c r="BBG30" s="3">
        <v>6.38</v>
      </c>
      <c r="BBH30" s="3">
        <v>5.52</v>
      </c>
      <c r="BBI30" s="3">
        <v>6.65</v>
      </c>
      <c r="BBJ30" s="3">
        <v>3.78</v>
      </c>
      <c r="BBK30" s="3">
        <v>6.23</v>
      </c>
      <c r="BBL30" s="3">
        <v>6.17</v>
      </c>
      <c r="BBM30" s="3">
        <v>6.53</v>
      </c>
      <c r="BBN30" s="3">
        <v>7.22</v>
      </c>
      <c r="BBO30" s="3">
        <v>6.19</v>
      </c>
      <c r="BBP30" s="3">
        <v>6.77</v>
      </c>
      <c r="BBQ30" s="3">
        <v>6.31</v>
      </c>
      <c r="BBR30" s="3">
        <v>6.66</v>
      </c>
      <c r="BBS30" s="3">
        <v>6.65</v>
      </c>
      <c r="BBT30" s="3">
        <v>5.95</v>
      </c>
      <c r="BBU30" s="3">
        <v>6.53</v>
      </c>
      <c r="BBV30" s="3">
        <v>6.66</v>
      </c>
      <c r="BBW30" s="3">
        <v>6.79</v>
      </c>
      <c r="BBX30" s="3">
        <v>7.09</v>
      </c>
      <c r="BBY30" s="3">
        <v>6.86</v>
      </c>
      <c r="BBZ30" s="3">
        <v>7.22</v>
      </c>
      <c r="BCA30" s="3">
        <v>4.1500000000000004</v>
      </c>
      <c r="BCB30" s="3">
        <v>6.52</v>
      </c>
      <c r="BCC30" s="3">
        <v>2.95</v>
      </c>
      <c r="BCD30" s="3">
        <v>7.17</v>
      </c>
      <c r="BCE30" s="3">
        <v>6.66</v>
      </c>
      <c r="BCF30" s="3">
        <v>6.15</v>
      </c>
      <c r="BCG30" s="3">
        <v>4.6500000000000004</v>
      </c>
      <c r="BCH30" s="3">
        <v>6.09</v>
      </c>
      <c r="BCI30" s="3">
        <v>6.76</v>
      </c>
      <c r="BCJ30" s="3">
        <v>6.32</v>
      </c>
      <c r="BCK30" s="3">
        <v>8.17</v>
      </c>
      <c r="BCL30" s="3">
        <v>6.45</v>
      </c>
      <c r="BCM30" s="3">
        <v>6.16</v>
      </c>
      <c r="BCN30" s="3">
        <v>6.74</v>
      </c>
      <c r="BCO30" s="3">
        <v>7.35</v>
      </c>
      <c r="BCP30" s="3">
        <v>6.13</v>
      </c>
      <c r="BCQ30" s="3">
        <v>6.46</v>
      </c>
      <c r="BCR30" s="3">
        <v>7.19</v>
      </c>
      <c r="BCS30" s="3">
        <v>7.94</v>
      </c>
      <c r="BCT30" s="3">
        <v>5.8</v>
      </c>
      <c r="BCU30" s="3">
        <v>5.97</v>
      </c>
      <c r="BCV30" s="3">
        <v>7.32</v>
      </c>
      <c r="BCW30" s="3">
        <v>7.82</v>
      </c>
      <c r="BCX30" s="3">
        <v>7.64</v>
      </c>
      <c r="BCY30" s="3">
        <v>7.72</v>
      </c>
      <c r="BCZ30" s="3">
        <v>6</v>
      </c>
      <c r="BDA30" s="3">
        <v>6.93</v>
      </c>
      <c r="BDB30" s="3">
        <v>6.24</v>
      </c>
      <c r="BDC30" s="3">
        <v>6.72</v>
      </c>
      <c r="BDD30" s="3">
        <v>7.5</v>
      </c>
      <c r="BDE30" s="3">
        <v>6.86</v>
      </c>
      <c r="BDF30" s="3">
        <v>6.35</v>
      </c>
      <c r="BDG30" s="3">
        <v>6.44</v>
      </c>
      <c r="BDH30" s="3">
        <v>6.54</v>
      </c>
      <c r="BDI30" s="3">
        <v>6.14</v>
      </c>
      <c r="BDJ30" s="3">
        <v>6.76</v>
      </c>
      <c r="BDK30" s="3">
        <v>6.94</v>
      </c>
      <c r="BDL30" s="3">
        <v>6.54</v>
      </c>
      <c r="BDM30" s="3">
        <v>6.4</v>
      </c>
      <c r="BDN30" s="3">
        <v>7.05</v>
      </c>
      <c r="BDO30" s="3">
        <v>6.72</v>
      </c>
      <c r="BDP30" s="3">
        <v>6.71</v>
      </c>
      <c r="BDQ30" s="3">
        <v>7.16</v>
      </c>
      <c r="BDR30" s="3">
        <v>7.02</v>
      </c>
      <c r="BDS30" s="3">
        <v>5.97</v>
      </c>
      <c r="BDT30" s="3">
        <v>5.44</v>
      </c>
      <c r="BDU30" s="3">
        <v>8.84</v>
      </c>
      <c r="BDV30" s="3">
        <v>7.28</v>
      </c>
      <c r="BDW30" s="3">
        <v>5.29</v>
      </c>
      <c r="BDX30" s="3">
        <v>7.35</v>
      </c>
      <c r="BDY30" s="3">
        <v>7.18</v>
      </c>
      <c r="BDZ30" s="3">
        <v>6.94</v>
      </c>
      <c r="BEA30" s="3">
        <v>6.98</v>
      </c>
      <c r="BEB30" s="3">
        <v>6.63</v>
      </c>
      <c r="BEC30" s="3">
        <v>7.1</v>
      </c>
      <c r="BED30" s="3">
        <v>5.95</v>
      </c>
      <c r="BEE30" s="3">
        <v>6.03</v>
      </c>
      <c r="BEF30" s="3">
        <v>7.09</v>
      </c>
      <c r="BEG30" s="3">
        <v>6.11</v>
      </c>
      <c r="BEH30" s="3">
        <v>6.88</v>
      </c>
      <c r="BEI30" s="3">
        <v>6.39</v>
      </c>
      <c r="BEJ30" s="3">
        <v>7.84</v>
      </c>
      <c r="BEK30" s="3">
        <v>7.27</v>
      </c>
      <c r="BEL30" s="3">
        <v>8.14</v>
      </c>
      <c r="BEM30" s="3">
        <v>7.23</v>
      </c>
      <c r="BEN30" s="3">
        <v>6.15</v>
      </c>
      <c r="BEO30" s="3">
        <v>6.88</v>
      </c>
      <c r="BEP30" s="3">
        <v>6.31</v>
      </c>
      <c r="BEQ30" s="3">
        <v>7.87</v>
      </c>
      <c r="BER30" s="3">
        <v>6.78</v>
      </c>
      <c r="BES30" s="3">
        <v>7.63</v>
      </c>
      <c r="BET30" s="3">
        <v>6.45</v>
      </c>
      <c r="BEU30" s="3">
        <v>6.61</v>
      </c>
      <c r="BEV30" s="3">
        <v>6.68</v>
      </c>
      <c r="BEW30" s="3">
        <v>6.71</v>
      </c>
      <c r="BEX30" s="3">
        <v>7.75</v>
      </c>
      <c r="BEY30" s="3">
        <v>6.42</v>
      </c>
      <c r="BEZ30" s="3">
        <v>7.41</v>
      </c>
      <c r="BFA30" s="3">
        <v>6.4</v>
      </c>
      <c r="BFB30" s="3">
        <v>7.91</v>
      </c>
      <c r="BFC30" s="3">
        <v>6.65</v>
      </c>
      <c r="BFD30" s="3">
        <v>6.95</v>
      </c>
      <c r="BFE30" s="3">
        <v>7.2</v>
      </c>
      <c r="BFF30" s="3">
        <v>8.25</v>
      </c>
      <c r="BFG30" s="3">
        <v>6.37</v>
      </c>
      <c r="BFH30" s="3">
        <v>6.49</v>
      </c>
      <c r="BFI30" s="3">
        <v>6.26</v>
      </c>
      <c r="BFJ30" s="3">
        <v>7.01</v>
      </c>
      <c r="BFK30" s="3">
        <v>6.5</v>
      </c>
      <c r="BFL30" s="3">
        <v>6.95</v>
      </c>
      <c r="BFM30" s="3">
        <v>7.17</v>
      </c>
      <c r="BFN30" s="3">
        <v>6.45</v>
      </c>
      <c r="BFO30" s="3">
        <v>6.32</v>
      </c>
      <c r="BFP30" s="3">
        <v>10.14</v>
      </c>
      <c r="BFQ30" s="3">
        <v>7.46</v>
      </c>
      <c r="BFR30" s="3">
        <v>7.28</v>
      </c>
      <c r="BFS30" s="3">
        <v>8.39</v>
      </c>
      <c r="BFT30" s="3">
        <v>6.77</v>
      </c>
      <c r="BFU30" s="3">
        <v>8.23</v>
      </c>
      <c r="BFV30" s="3">
        <v>6.4</v>
      </c>
      <c r="BFW30" s="3">
        <v>6.7</v>
      </c>
      <c r="BFX30" s="3">
        <v>6.21</v>
      </c>
      <c r="BFY30" s="3">
        <v>7.34</v>
      </c>
      <c r="BFZ30" s="3">
        <v>7.14</v>
      </c>
      <c r="BGA30" s="3">
        <v>7.28</v>
      </c>
      <c r="BGB30" s="3">
        <v>7.34</v>
      </c>
      <c r="BGC30" s="3">
        <v>4.38</v>
      </c>
      <c r="BGD30" s="3">
        <v>6.56</v>
      </c>
      <c r="BGE30" s="3">
        <v>6.94</v>
      </c>
      <c r="BGF30" s="3">
        <v>6.63</v>
      </c>
      <c r="BGG30" s="3">
        <v>6.74</v>
      </c>
      <c r="BGH30" s="3">
        <v>6.64</v>
      </c>
      <c r="BGI30" s="3">
        <v>6.75</v>
      </c>
      <c r="BGJ30" s="3">
        <v>6.24</v>
      </c>
      <c r="BGK30" s="3">
        <v>6.87</v>
      </c>
      <c r="BGL30" s="3">
        <v>7.01</v>
      </c>
      <c r="BGM30" s="3">
        <v>8.9499999999999993</v>
      </c>
      <c r="BGN30" s="3">
        <v>7.14</v>
      </c>
      <c r="BGO30" s="3">
        <v>7.29</v>
      </c>
      <c r="BGP30" s="3">
        <v>6.35</v>
      </c>
      <c r="BGQ30" s="3">
        <v>5.48</v>
      </c>
      <c r="BGR30" s="3">
        <v>7.73</v>
      </c>
      <c r="BGS30" s="3">
        <v>7.03</v>
      </c>
      <c r="BGT30" s="3">
        <v>5.2</v>
      </c>
      <c r="BGU30" s="3">
        <v>6.51</v>
      </c>
      <c r="BGV30" s="3">
        <v>7.82</v>
      </c>
      <c r="BGW30" s="3">
        <v>6.6</v>
      </c>
      <c r="BGX30" s="3">
        <v>7.74</v>
      </c>
      <c r="BGY30" s="3">
        <v>6.9</v>
      </c>
      <c r="BGZ30" s="3">
        <v>6.1</v>
      </c>
      <c r="BHA30" s="3">
        <v>6.52</v>
      </c>
      <c r="BHB30" s="3">
        <v>7.29</v>
      </c>
      <c r="BHC30" s="3">
        <v>6.88</v>
      </c>
      <c r="BHD30" s="3">
        <v>6.4</v>
      </c>
      <c r="BHE30" s="3">
        <v>7.33</v>
      </c>
      <c r="BHF30" s="3">
        <v>6.91</v>
      </c>
      <c r="BHG30" s="3">
        <v>7.07</v>
      </c>
      <c r="BHH30" s="3">
        <v>6.67</v>
      </c>
      <c r="BHI30" s="3">
        <v>7.32</v>
      </c>
      <c r="BHJ30" s="3">
        <v>6.94</v>
      </c>
      <c r="BHK30" s="3">
        <v>6.84</v>
      </c>
      <c r="BHL30" s="3">
        <v>7.15</v>
      </c>
      <c r="BHM30" s="3">
        <v>5.72</v>
      </c>
      <c r="BHN30" s="3">
        <v>7.61</v>
      </c>
      <c r="BHO30" s="3">
        <v>10.81</v>
      </c>
      <c r="BHP30" s="3">
        <v>5.99</v>
      </c>
      <c r="BHQ30" s="3">
        <v>7.08</v>
      </c>
      <c r="BHR30" s="3">
        <v>6.12</v>
      </c>
      <c r="BHS30" s="3">
        <v>5.79</v>
      </c>
      <c r="BHT30" s="3">
        <v>7.21</v>
      </c>
      <c r="BHU30" s="3">
        <v>6.41</v>
      </c>
      <c r="BHV30" s="3">
        <v>7.44</v>
      </c>
      <c r="BHW30" s="3">
        <v>7.29</v>
      </c>
      <c r="BHX30" s="3">
        <v>6.49</v>
      </c>
      <c r="BHY30" s="3">
        <v>6.68</v>
      </c>
      <c r="BHZ30" s="3">
        <v>7.29</v>
      </c>
      <c r="BIA30" s="3">
        <v>7.64</v>
      </c>
      <c r="BIB30" s="3">
        <v>7.15</v>
      </c>
      <c r="BIC30" s="3">
        <v>5.39</v>
      </c>
      <c r="BID30" s="3">
        <v>7.04</v>
      </c>
      <c r="BIE30" s="3">
        <v>6.11</v>
      </c>
      <c r="BIF30" s="3">
        <v>6.23</v>
      </c>
      <c r="BIG30" s="3">
        <v>7.18</v>
      </c>
      <c r="BIH30" s="3">
        <v>6.89</v>
      </c>
      <c r="BII30" s="3">
        <v>6.18</v>
      </c>
      <c r="BIJ30" s="3">
        <v>7</v>
      </c>
      <c r="BIK30" s="3">
        <v>6.76</v>
      </c>
      <c r="BIL30" s="3">
        <v>7.18</v>
      </c>
      <c r="BIM30" s="3">
        <v>7.06</v>
      </c>
      <c r="BIN30" s="3">
        <v>7.2</v>
      </c>
      <c r="BIO30" s="3">
        <v>6.67</v>
      </c>
      <c r="BIP30" s="3">
        <v>5.92</v>
      </c>
      <c r="BIQ30" s="3">
        <v>6.94</v>
      </c>
      <c r="BIR30" s="3">
        <v>6.29</v>
      </c>
      <c r="BIS30" s="3">
        <v>7.33</v>
      </c>
      <c r="BIT30" s="3">
        <v>7.27</v>
      </c>
      <c r="BIU30" s="3">
        <v>7.63</v>
      </c>
      <c r="BIV30" s="3">
        <v>7.71</v>
      </c>
      <c r="BIW30" s="3">
        <v>6.28</v>
      </c>
      <c r="BIX30" s="3">
        <v>6.26</v>
      </c>
      <c r="BIY30" s="3">
        <v>6.96</v>
      </c>
      <c r="BIZ30" s="3">
        <v>6.83</v>
      </c>
      <c r="BJA30" s="3">
        <v>6.92</v>
      </c>
      <c r="BJB30" s="3">
        <v>7.11</v>
      </c>
      <c r="BJC30" s="3">
        <v>7.17</v>
      </c>
      <c r="BJD30" s="3">
        <v>7.03</v>
      </c>
      <c r="BJE30" s="3">
        <v>7.19</v>
      </c>
      <c r="BJF30" s="3">
        <v>5.7</v>
      </c>
      <c r="BJG30" s="3">
        <v>6.32</v>
      </c>
      <c r="BJH30" s="3">
        <v>6.01</v>
      </c>
      <c r="BJI30" s="3">
        <v>5.77</v>
      </c>
      <c r="BJJ30" s="3">
        <v>5.97</v>
      </c>
      <c r="BJK30" s="3">
        <v>7.09</v>
      </c>
      <c r="BJL30" s="3">
        <v>6.06</v>
      </c>
      <c r="BJM30" s="3">
        <v>5.55</v>
      </c>
      <c r="BJN30" s="3">
        <v>5.56</v>
      </c>
      <c r="BJO30" s="3">
        <v>5.81</v>
      </c>
      <c r="BJP30" s="3">
        <v>6.3</v>
      </c>
      <c r="BJQ30" s="3">
        <v>6.52</v>
      </c>
      <c r="BJR30" s="3">
        <v>6.96</v>
      </c>
      <c r="BJS30" s="3">
        <v>6.63</v>
      </c>
      <c r="BJT30" s="3">
        <v>7.47</v>
      </c>
      <c r="BJU30" s="3">
        <v>7.72</v>
      </c>
      <c r="BJV30" s="3">
        <v>5.84</v>
      </c>
      <c r="BJW30" s="3">
        <v>7.25</v>
      </c>
      <c r="BJX30" s="3">
        <v>5.32</v>
      </c>
      <c r="BJY30" s="3">
        <v>7.05</v>
      </c>
      <c r="BJZ30" s="3">
        <v>6.38</v>
      </c>
      <c r="BKA30" s="3">
        <v>6.86</v>
      </c>
      <c r="BKB30" s="3">
        <v>6.56</v>
      </c>
      <c r="BKC30" s="3">
        <v>6.27</v>
      </c>
      <c r="BKD30" s="3">
        <v>6.5</v>
      </c>
      <c r="BKE30" s="3">
        <v>7.86</v>
      </c>
      <c r="BKF30" s="3">
        <v>6.29</v>
      </c>
      <c r="BKG30" s="3">
        <v>5.92</v>
      </c>
      <c r="BKH30" s="3">
        <v>6.87</v>
      </c>
      <c r="BKI30" s="3">
        <v>7.13</v>
      </c>
      <c r="BKJ30" s="3">
        <v>6.45</v>
      </c>
      <c r="BKK30" s="3">
        <v>6.5</v>
      </c>
      <c r="BKL30" s="3">
        <v>6.67</v>
      </c>
      <c r="BKM30" s="3">
        <v>6.47</v>
      </c>
      <c r="BKN30" s="3">
        <v>7.08</v>
      </c>
      <c r="BKO30" s="3">
        <v>6.48</v>
      </c>
      <c r="BKP30" s="3">
        <v>6.19</v>
      </c>
      <c r="BKQ30" s="3">
        <v>4.58</v>
      </c>
      <c r="BKR30" s="3">
        <v>6.84</v>
      </c>
      <c r="BKS30" s="3">
        <v>4.96</v>
      </c>
      <c r="BKT30" s="3">
        <v>6.26</v>
      </c>
      <c r="BKU30" s="3">
        <v>5.71</v>
      </c>
      <c r="BKV30" s="3">
        <v>6.09</v>
      </c>
      <c r="BKW30" s="3">
        <v>6.62</v>
      </c>
      <c r="BKX30" s="3">
        <v>6.65</v>
      </c>
      <c r="BKY30" s="3">
        <v>6.64</v>
      </c>
      <c r="BKZ30" s="3">
        <v>7.19</v>
      </c>
      <c r="BLA30" s="3">
        <v>6.9</v>
      </c>
      <c r="BLB30" s="3">
        <v>6.4</v>
      </c>
      <c r="BLC30" s="3">
        <v>5.32</v>
      </c>
      <c r="BLD30" s="3">
        <v>6.41</v>
      </c>
      <c r="BLE30" s="3">
        <v>6.83</v>
      </c>
      <c r="BLF30" s="3">
        <v>5.39</v>
      </c>
      <c r="BLG30" s="3">
        <v>6.14</v>
      </c>
      <c r="BLH30" s="3">
        <v>6.63</v>
      </c>
      <c r="BLI30" s="3">
        <v>5.45</v>
      </c>
      <c r="BLJ30" s="3">
        <v>6.1</v>
      </c>
      <c r="BLK30" s="3">
        <v>6.31</v>
      </c>
      <c r="BLL30" s="3">
        <v>5.91</v>
      </c>
      <c r="BLM30" s="3">
        <v>6.47</v>
      </c>
      <c r="BLN30" s="3">
        <v>7.09</v>
      </c>
      <c r="BLO30" s="3">
        <v>6.61</v>
      </c>
      <c r="BLP30" s="3">
        <v>6.59</v>
      </c>
      <c r="BLQ30" s="3">
        <v>6.74</v>
      </c>
      <c r="BLR30" s="3">
        <v>6.35</v>
      </c>
      <c r="BLS30" s="3">
        <v>6.1</v>
      </c>
      <c r="BLT30" s="3">
        <v>6.7</v>
      </c>
      <c r="BLU30" s="3">
        <v>7.63</v>
      </c>
      <c r="BLV30" s="3">
        <v>8.08</v>
      </c>
      <c r="BLW30" s="3">
        <v>6.97</v>
      </c>
      <c r="BLX30" s="3">
        <v>6.71</v>
      </c>
      <c r="BLY30" s="3">
        <v>6.64</v>
      </c>
      <c r="BLZ30" s="3">
        <v>7.68</v>
      </c>
      <c r="BMA30" s="3">
        <v>6.19</v>
      </c>
      <c r="BMB30" s="3">
        <v>8.1199999999999992</v>
      </c>
      <c r="BMC30" s="3">
        <v>6.48</v>
      </c>
      <c r="BMD30" s="3">
        <v>6.68</v>
      </c>
      <c r="BME30" s="3">
        <v>7.37</v>
      </c>
      <c r="BMF30" s="3">
        <v>6.18</v>
      </c>
      <c r="BMG30" s="3">
        <v>6.4</v>
      </c>
      <c r="BMH30" s="3">
        <v>6.2</v>
      </c>
      <c r="BMI30" s="3">
        <v>6.1</v>
      </c>
      <c r="BMJ30" s="3">
        <v>7</v>
      </c>
      <c r="BMK30" s="3">
        <v>7.32</v>
      </c>
      <c r="BML30" s="3">
        <v>6.58</v>
      </c>
      <c r="BMM30" s="3">
        <v>6.7</v>
      </c>
      <c r="BMN30" s="3">
        <v>6.38</v>
      </c>
      <c r="BMO30" s="3">
        <v>6.38</v>
      </c>
      <c r="BMP30" s="3">
        <v>6.44</v>
      </c>
      <c r="BMQ30" s="3">
        <v>6.09</v>
      </c>
      <c r="BMR30" s="3">
        <v>6.3</v>
      </c>
      <c r="BMS30" s="3">
        <v>6.68</v>
      </c>
      <c r="BMT30" s="3">
        <v>6.66</v>
      </c>
      <c r="BMU30" s="3">
        <v>6.9</v>
      </c>
      <c r="BMV30" s="3">
        <v>6.82</v>
      </c>
      <c r="BMW30" s="3">
        <v>6.32</v>
      </c>
      <c r="BMX30" s="3">
        <v>6.59</v>
      </c>
      <c r="BMY30" s="3">
        <v>6.27</v>
      </c>
      <c r="BMZ30" s="3">
        <v>7.73</v>
      </c>
      <c r="BNA30" s="3">
        <v>7.24</v>
      </c>
      <c r="BNB30" s="3">
        <v>7.66</v>
      </c>
      <c r="BNC30" s="3">
        <v>7.09</v>
      </c>
      <c r="BND30" s="3">
        <v>5.92</v>
      </c>
      <c r="BNE30" s="3">
        <v>6.1</v>
      </c>
      <c r="BNF30" s="3" t="s">
        <v>5</v>
      </c>
      <c r="BNG30" s="3">
        <v>6.44</v>
      </c>
      <c r="BNH30" s="3">
        <v>7.36</v>
      </c>
      <c r="BNI30" s="3">
        <v>6.74</v>
      </c>
      <c r="BNJ30" s="3">
        <v>7.24</v>
      </c>
      <c r="BNK30" s="3">
        <v>6.54</v>
      </c>
      <c r="BNL30" s="3">
        <v>7.05</v>
      </c>
      <c r="BNM30" s="3">
        <v>6.01</v>
      </c>
      <c r="BNN30" s="3">
        <v>7.22</v>
      </c>
      <c r="BNO30" s="3">
        <v>6.44</v>
      </c>
      <c r="BNP30" s="3">
        <v>8.77</v>
      </c>
      <c r="BNQ30" s="3">
        <v>6.46</v>
      </c>
      <c r="BNR30" s="3">
        <v>7.92</v>
      </c>
      <c r="BNS30" s="3">
        <v>6.93</v>
      </c>
      <c r="BNT30" s="3">
        <v>6.3</v>
      </c>
      <c r="BNU30" s="3">
        <v>6.89</v>
      </c>
      <c r="BNV30" s="3">
        <v>6.86</v>
      </c>
      <c r="BNW30" s="3">
        <v>7.15</v>
      </c>
      <c r="BNX30" s="3">
        <v>6.86</v>
      </c>
      <c r="BNY30" s="3">
        <v>7.65</v>
      </c>
      <c r="BNZ30" s="3">
        <v>6.8</v>
      </c>
      <c r="BOA30" s="3">
        <v>6.89</v>
      </c>
      <c r="BOB30" s="3">
        <v>6.87</v>
      </c>
      <c r="BOC30" s="3">
        <v>6.28</v>
      </c>
      <c r="BOD30" s="3">
        <v>6.41</v>
      </c>
      <c r="BOE30" s="3">
        <v>8.2100000000000009</v>
      </c>
      <c r="BOF30" s="3">
        <v>7.73</v>
      </c>
      <c r="BOG30" s="3">
        <v>7.07</v>
      </c>
      <c r="BOH30" s="3">
        <v>5.95</v>
      </c>
      <c r="BOI30" s="3">
        <v>7.95</v>
      </c>
      <c r="BOJ30" s="3">
        <v>6.66</v>
      </c>
      <c r="BOK30" s="3">
        <v>6.59</v>
      </c>
      <c r="BOL30" s="3">
        <v>7.2</v>
      </c>
      <c r="BOM30" s="3">
        <v>7.05</v>
      </c>
      <c r="BON30" s="3">
        <v>6.28</v>
      </c>
      <c r="BOO30" s="3">
        <v>7.95</v>
      </c>
      <c r="BOP30" s="3">
        <v>7.29</v>
      </c>
      <c r="BOQ30" s="3">
        <v>6.71</v>
      </c>
      <c r="BOR30" s="3">
        <v>7.36</v>
      </c>
      <c r="BOS30" s="3">
        <v>6.84</v>
      </c>
      <c r="BOT30" s="3">
        <v>8.1999999999999993</v>
      </c>
      <c r="BOU30" s="3">
        <v>6.9</v>
      </c>
      <c r="BOV30" s="3">
        <v>6.42</v>
      </c>
      <c r="BOW30" s="3">
        <v>6.32</v>
      </c>
      <c r="BOX30" s="3">
        <v>18.36</v>
      </c>
      <c r="BOY30" s="3">
        <v>6.84</v>
      </c>
      <c r="BOZ30" s="3">
        <v>7.25</v>
      </c>
      <c r="BPA30" s="3">
        <v>6.9</v>
      </c>
      <c r="BPB30" s="3">
        <v>4.18</v>
      </c>
      <c r="BPC30" s="3">
        <v>7.01</v>
      </c>
      <c r="BPD30" s="3">
        <v>7.54</v>
      </c>
      <c r="BPE30" s="3">
        <v>6.95</v>
      </c>
      <c r="BPF30" s="3">
        <v>7.12</v>
      </c>
      <c r="BPG30" s="3">
        <v>6.74</v>
      </c>
      <c r="BPH30" s="3">
        <v>4.2699999999999996</v>
      </c>
      <c r="BPI30" s="3">
        <v>5.87</v>
      </c>
      <c r="BPJ30" s="3">
        <v>5.39</v>
      </c>
      <c r="BPK30" s="3">
        <v>6.71</v>
      </c>
      <c r="BPL30" s="3">
        <v>6.44</v>
      </c>
      <c r="BPM30" s="3">
        <v>6.55</v>
      </c>
      <c r="BPN30" s="3">
        <v>7.14</v>
      </c>
      <c r="BPO30" s="3">
        <v>6.41</v>
      </c>
      <c r="BPP30" s="3">
        <v>7.74</v>
      </c>
      <c r="BPQ30" s="3">
        <v>7.39</v>
      </c>
      <c r="BPR30" s="3">
        <v>7.52</v>
      </c>
      <c r="BPS30" s="3">
        <v>7.18</v>
      </c>
      <c r="BPT30" s="3">
        <v>7.17</v>
      </c>
      <c r="BPU30" s="3">
        <v>11.59</v>
      </c>
      <c r="BPV30" s="3">
        <v>6.23</v>
      </c>
      <c r="BPW30" s="3">
        <v>5.12</v>
      </c>
      <c r="BPX30" s="3">
        <v>8.0500000000000007</v>
      </c>
      <c r="BPY30" s="3">
        <v>6.55</v>
      </c>
      <c r="BPZ30" s="3">
        <v>5.98</v>
      </c>
      <c r="BQA30" s="3">
        <v>7.02</v>
      </c>
      <c r="BQB30" s="3">
        <v>5.92</v>
      </c>
      <c r="BQC30" s="3">
        <v>7.06</v>
      </c>
      <c r="BQD30" s="3">
        <v>6.7</v>
      </c>
      <c r="BQE30" s="3">
        <v>11.05</v>
      </c>
      <c r="BQF30" s="3">
        <v>5.77</v>
      </c>
      <c r="BQG30" s="3">
        <v>7.39</v>
      </c>
      <c r="BQH30" s="3">
        <v>6.55</v>
      </c>
      <c r="BQI30" s="3">
        <v>8.23</v>
      </c>
      <c r="BQJ30" s="3">
        <v>7.22</v>
      </c>
      <c r="BQK30" s="3">
        <v>7.65</v>
      </c>
      <c r="BQL30" s="3">
        <v>6.26</v>
      </c>
      <c r="BQM30" s="3">
        <v>5.99</v>
      </c>
      <c r="BQN30" s="3">
        <v>4.33</v>
      </c>
      <c r="BQO30" s="3" t="s">
        <v>5</v>
      </c>
      <c r="BQP30" s="3">
        <v>6.31</v>
      </c>
      <c r="BQQ30" s="3">
        <v>5.96</v>
      </c>
      <c r="BQR30" s="3">
        <v>8.26</v>
      </c>
      <c r="BQS30" s="3">
        <v>6.86</v>
      </c>
      <c r="BQT30" s="3">
        <v>5.81</v>
      </c>
      <c r="BQU30" s="3">
        <v>6.61</v>
      </c>
      <c r="BQV30" s="3">
        <v>6.69</v>
      </c>
      <c r="BQW30" s="3">
        <v>7.08</v>
      </c>
      <c r="BQX30" s="3">
        <v>5.56</v>
      </c>
      <c r="BQY30" s="3">
        <v>6.44</v>
      </c>
      <c r="BQZ30" s="3">
        <v>6.9</v>
      </c>
      <c r="BRA30" s="3">
        <v>7.6</v>
      </c>
      <c r="BRB30" s="3">
        <v>7.11</v>
      </c>
      <c r="BRC30" s="3">
        <v>6.26</v>
      </c>
      <c r="BRD30" s="3">
        <v>7.96</v>
      </c>
      <c r="BRE30" s="3">
        <v>7.01</v>
      </c>
      <c r="BRF30" s="3">
        <v>7.15</v>
      </c>
      <c r="BRG30" s="3">
        <v>7.01</v>
      </c>
      <c r="BRH30" s="3">
        <v>7.44</v>
      </c>
      <c r="BRI30" s="3">
        <v>7.28</v>
      </c>
      <c r="BRJ30" s="3">
        <v>8.07</v>
      </c>
      <c r="BRK30" s="3">
        <v>6.86</v>
      </c>
      <c r="BRL30" s="3">
        <v>7.04</v>
      </c>
      <c r="BRM30" s="3">
        <v>6.8</v>
      </c>
      <c r="BRN30" s="3">
        <v>7.24</v>
      </c>
      <c r="BRO30" s="3">
        <v>8.3699999999999992</v>
      </c>
      <c r="BRP30" s="3">
        <v>7.32</v>
      </c>
      <c r="BRQ30" s="3">
        <v>6.83</v>
      </c>
      <c r="BRR30" s="3">
        <v>6.4</v>
      </c>
      <c r="BRS30" s="3">
        <v>7.47</v>
      </c>
      <c r="BRT30" s="3">
        <v>5.66</v>
      </c>
      <c r="BRU30" s="3">
        <v>4.74</v>
      </c>
      <c r="BRV30" s="3">
        <v>4.7699999999999996</v>
      </c>
      <c r="BRW30" s="3">
        <v>5.22</v>
      </c>
      <c r="BRX30" s="3">
        <v>4.9000000000000004</v>
      </c>
      <c r="BRY30" s="3">
        <v>5.1100000000000003</v>
      </c>
      <c r="BRZ30" s="3">
        <v>5.72</v>
      </c>
      <c r="BSA30" s="3">
        <v>5.28</v>
      </c>
      <c r="BSB30" s="3">
        <v>6.09</v>
      </c>
      <c r="BSC30" s="3">
        <v>4.9400000000000004</v>
      </c>
      <c r="BSD30" s="3">
        <v>5.59</v>
      </c>
      <c r="BSE30" s="3">
        <v>5.83</v>
      </c>
      <c r="BSF30" s="3">
        <v>5.34</v>
      </c>
      <c r="BSG30" s="3">
        <v>0</v>
      </c>
      <c r="BSH30" s="3">
        <v>5.19</v>
      </c>
      <c r="BSI30" s="3">
        <v>6.15</v>
      </c>
      <c r="BSJ30" s="3">
        <v>5.29</v>
      </c>
      <c r="BSK30" s="3">
        <v>5.41</v>
      </c>
      <c r="BSL30" s="3">
        <v>4.82</v>
      </c>
      <c r="BSM30" s="3">
        <v>4.97</v>
      </c>
      <c r="BSN30" s="3">
        <v>4.76</v>
      </c>
      <c r="BSO30" s="3">
        <v>5.26</v>
      </c>
      <c r="BSP30" s="3">
        <v>5.07</v>
      </c>
      <c r="BSQ30" s="3">
        <v>5.0199999999999996</v>
      </c>
      <c r="BSR30" s="3">
        <v>4.3499999999999996</v>
      </c>
      <c r="BSS30" s="3">
        <v>5.56</v>
      </c>
      <c r="BST30" s="3" t="s">
        <v>5</v>
      </c>
      <c r="BSU30" s="3">
        <v>4.9800000000000004</v>
      </c>
      <c r="BSV30" s="3">
        <v>5.32</v>
      </c>
      <c r="BSW30" s="3">
        <v>4.91</v>
      </c>
      <c r="BSX30" s="3">
        <v>5.24</v>
      </c>
      <c r="BSY30" s="3">
        <v>5.82</v>
      </c>
      <c r="BSZ30" s="3">
        <v>4.82</v>
      </c>
      <c r="BTA30" s="3">
        <v>5.35</v>
      </c>
      <c r="BTB30" s="3">
        <v>5.42</v>
      </c>
      <c r="BTC30" s="3">
        <v>4.8899999999999997</v>
      </c>
      <c r="BTD30" s="3">
        <v>6.91</v>
      </c>
      <c r="BTE30" s="3" t="s">
        <v>5</v>
      </c>
      <c r="BTF30" s="3" t="s">
        <v>5</v>
      </c>
      <c r="BTG30" s="3">
        <v>4.6500000000000004</v>
      </c>
      <c r="BTH30" s="3">
        <v>5.07</v>
      </c>
      <c r="BTI30" s="3">
        <v>5.14</v>
      </c>
      <c r="BTJ30" s="3">
        <v>5.0999999999999996</v>
      </c>
      <c r="BTK30" s="3">
        <v>5.17</v>
      </c>
      <c r="BTL30" s="3">
        <v>4.7300000000000004</v>
      </c>
      <c r="BTM30" s="3">
        <v>4.17</v>
      </c>
      <c r="BTN30" s="3">
        <v>5.31</v>
      </c>
      <c r="BTO30" s="3">
        <v>5.57</v>
      </c>
      <c r="BTP30" s="3">
        <v>5.41</v>
      </c>
      <c r="BTQ30" s="3">
        <v>4.91</v>
      </c>
      <c r="BTR30" s="3">
        <v>4.4800000000000004</v>
      </c>
      <c r="BTS30" s="3" t="s">
        <v>5</v>
      </c>
      <c r="BTT30" s="3">
        <v>6.55</v>
      </c>
      <c r="BTU30" s="3">
        <v>4.87</v>
      </c>
      <c r="BTV30" s="3">
        <v>5.27</v>
      </c>
      <c r="BTW30" s="3">
        <v>4.8899999999999997</v>
      </c>
      <c r="BTX30" s="3">
        <v>4.72</v>
      </c>
      <c r="BTY30" s="3">
        <v>8.56</v>
      </c>
      <c r="BTZ30" s="3">
        <v>5.2</v>
      </c>
      <c r="BUA30" s="3">
        <v>6.21</v>
      </c>
      <c r="BUB30" s="3">
        <v>6.17</v>
      </c>
      <c r="BUC30" s="3">
        <v>4.4000000000000004</v>
      </c>
      <c r="BUD30" s="3">
        <v>6.67</v>
      </c>
      <c r="BUE30" s="3">
        <v>5.73</v>
      </c>
      <c r="BUF30" s="3">
        <v>5.51</v>
      </c>
      <c r="BUG30" s="3">
        <v>5.0999999999999996</v>
      </c>
      <c r="BUH30" s="3">
        <v>4.3</v>
      </c>
      <c r="BUI30" s="3">
        <v>5.26</v>
      </c>
      <c r="BUJ30" s="3">
        <v>6.09</v>
      </c>
      <c r="BUK30" s="3">
        <v>7.64</v>
      </c>
      <c r="BUL30" s="3">
        <v>5.99</v>
      </c>
      <c r="BUM30" s="3">
        <v>4.24</v>
      </c>
      <c r="BUN30" s="3">
        <v>5.08</v>
      </c>
      <c r="BUO30" s="3">
        <v>5.4</v>
      </c>
      <c r="BUP30" s="3">
        <v>5.29</v>
      </c>
      <c r="BUQ30" s="3">
        <v>5.2</v>
      </c>
      <c r="BUR30" s="3">
        <v>5.49</v>
      </c>
      <c r="BUS30" s="3">
        <v>4.45</v>
      </c>
      <c r="BUT30" s="3">
        <v>5.59</v>
      </c>
      <c r="BUU30" s="3">
        <v>5.13</v>
      </c>
      <c r="BUV30" s="3">
        <v>5.61</v>
      </c>
      <c r="BUW30" s="3">
        <v>5.21</v>
      </c>
      <c r="BUX30" s="3" t="s">
        <v>5</v>
      </c>
      <c r="BUY30" s="3">
        <v>5.27</v>
      </c>
      <c r="BUZ30" s="3">
        <v>4.67</v>
      </c>
      <c r="BVA30" s="3">
        <v>5.68</v>
      </c>
      <c r="BVB30" s="3">
        <v>4.9800000000000004</v>
      </c>
      <c r="BVC30" s="3">
        <v>6.13</v>
      </c>
      <c r="BVD30" s="3">
        <v>5.25</v>
      </c>
      <c r="BVE30" s="3">
        <v>5.36</v>
      </c>
      <c r="BVF30" s="3">
        <v>4.79</v>
      </c>
      <c r="BVG30" s="3">
        <v>5.64</v>
      </c>
      <c r="BVH30" s="3">
        <v>4.6399999999999997</v>
      </c>
      <c r="BVI30" s="3">
        <v>5.18</v>
      </c>
      <c r="BVJ30" s="3">
        <v>5.74</v>
      </c>
      <c r="BVK30" s="3" t="s">
        <v>5</v>
      </c>
      <c r="BVL30" s="3">
        <v>5.04</v>
      </c>
      <c r="BVM30" s="3">
        <v>4.82</v>
      </c>
      <c r="BVN30" s="3">
        <v>5.25</v>
      </c>
      <c r="BVO30" s="3">
        <v>5.29</v>
      </c>
      <c r="BVP30" s="3">
        <v>4.3499999999999996</v>
      </c>
      <c r="BVQ30" s="3">
        <v>4.54</v>
      </c>
      <c r="BVR30" s="3">
        <v>5.8</v>
      </c>
      <c r="BVS30" s="3">
        <v>5.99</v>
      </c>
      <c r="BVT30" s="3">
        <v>5.63</v>
      </c>
      <c r="BVU30" s="3">
        <v>8.91</v>
      </c>
      <c r="BVV30" s="3">
        <v>5.89</v>
      </c>
      <c r="BVW30" s="3">
        <v>8.51</v>
      </c>
      <c r="BVX30" s="3">
        <v>6.14</v>
      </c>
      <c r="BVY30" s="3">
        <v>6.31</v>
      </c>
      <c r="BVZ30" s="3">
        <v>8.3800000000000008</v>
      </c>
      <c r="BWA30" s="3">
        <v>5.8</v>
      </c>
      <c r="BWB30" s="3">
        <v>5.78</v>
      </c>
      <c r="BWC30" s="3">
        <v>5.99</v>
      </c>
      <c r="BWD30" s="3">
        <v>8.66</v>
      </c>
      <c r="BWE30" s="3">
        <v>4.21</v>
      </c>
      <c r="BWF30" s="3">
        <v>5.71</v>
      </c>
      <c r="BWG30" s="3">
        <v>6.29</v>
      </c>
      <c r="BWH30" s="3">
        <v>5.62</v>
      </c>
      <c r="BWI30" s="3">
        <v>5.1100000000000003</v>
      </c>
      <c r="BWJ30" s="3">
        <v>5.8</v>
      </c>
      <c r="BWK30" s="3">
        <v>6.63</v>
      </c>
      <c r="BWL30" s="3">
        <v>5.43</v>
      </c>
      <c r="BWM30" s="3">
        <v>4.6900000000000004</v>
      </c>
      <c r="BWN30" s="3">
        <v>5.77</v>
      </c>
      <c r="BWO30" s="3">
        <v>5.57</v>
      </c>
      <c r="BWP30" s="3">
        <v>6.44</v>
      </c>
      <c r="BWQ30" s="3">
        <v>5.9</v>
      </c>
      <c r="BWR30" s="3">
        <v>5.22</v>
      </c>
      <c r="BWS30" s="3">
        <v>5.55</v>
      </c>
      <c r="BWT30" s="3">
        <v>5.34</v>
      </c>
      <c r="BWU30" s="3">
        <v>6.15</v>
      </c>
      <c r="BWV30" s="3">
        <v>5.78</v>
      </c>
      <c r="BWW30" s="3">
        <v>4.8899999999999997</v>
      </c>
      <c r="BWX30" s="3">
        <v>5.46</v>
      </c>
      <c r="BWY30" s="3">
        <v>4.8099999999999996</v>
      </c>
      <c r="BWZ30" s="3">
        <v>5.66</v>
      </c>
      <c r="BXA30" s="3">
        <v>5.49</v>
      </c>
      <c r="BXB30" s="3">
        <v>5.15</v>
      </c>
      <c r="BXC30" s="3">
        <v>5.91</v>
      </c>
      <c r="BXD30" s="3">
        <v>6.15</v>
      </c>
      <c r="BXE30" s="3">
        <v>5.95</v>
      </c>
      <c r="BXF30" s="3">
        <v>5.16</v>
      </c>
      <c r="BXG30" s="3">
        <v>5.45</v>
      </c>
      <c r="BXH30" s="3">
        <v>6.09</v>
      </c>
      <c r="BXI30" s="3">
        <v>6.23</v>
      </c>
      <c r="BXJ30" s="3">
        <v>8.98</v>
      </c>
      <c r="BXK30" s="3">
        <v>5.59</v>
      </c>
      <c r="BXL30" s="3">
        <v>5.49</v>
      </c>
      <c r="BXM30" s="3">
        <v>5.76</v>
      </c>
      <c r="BXN30" s="3">
        <v>4.99</v>
      </c>
      <c r="BXO30" s="3">
        <v>5.56</v>
      </c>
      <c r="BXP30" s="3">
        <v>6.52</v>
      </c>
      <c r="BXQ30" s="3">
        <v>6.43</v>
      </c>
      <c r="BXR30" s="3">
        <v>7.07</v>
      </c>
      <c r="BXS30" s="3">
        <v>6.4</v>
      </c>
      <c r="BXT30" s="3">
        <v>6.06</v>
      </c>
      <c r="BXU30" s="3">
        <v>7.57</v>
      </c>
      <c r="BXV30" s="3">
        <v>7.6</v>
      </c>
      <c r="BXW30" s="3">
        <v>7.07</v>
      </c>
      <c r="BXX30" s="3">
        <v>7.61</v>
      </c>
      <c r="BXY30" s="3">
        <v>6.51</v>
      </c>
      <c r="BXZ30" s="3">
        <v>6.99</v>
      </c>
      <c r="BYA30" s="3">
        <v>6.61</v>
      </c>
      <c r="BYB30" s="3">
        <v>6.34</v>
      </c>
      <c r="BYC30" s="3">
        <v>6.13</v>
      </c>
      <c r="BYD30" s="3">
        <v>7.14</v>
      </c>
      <c r="BYE30" s="3" t="s">
        <v>5</v>
      </c>
      <c r="BYF30" s="3">
        <v>5.41</v>
      </c>
      <c r="BYG30" s="3">
        <v>6.82</v>
      </c>
      <c r="BYH30" s="3">
        <v>5.95</v>
      </c>
      <c r="BYI30" s="3">
        <v>4.2699999999999996</v>
      </c>
      <c r="BYJ30" s="3">
        <v>6.33</v>
      </c>
      <c r="BYK30" s="3">
        <v>5.85</v>
      </c>
      <c r="BYL30" s="3">
        <v>6.77</v>
      </c>
      <c r="BYM30" s="3">
        <v>6.43</v>
      </c>
      <c r="BYN30" s="3">
        <v>6.21</v>
      </c>
      <c r="BYO30" s="3">
        <v>6.49</v>
      </c>
      <c r="BYP30" s="3">
        <v>8.49</v>
      </c>
      <c r="BYQ30" s="3">
        <v>6.07</v>
      </c>
      <c r="BYR30" s="3">
        <v>6</v>
      </c>
      <c r="BYS30" s="3">
        <v>7.37</v>
      </c>
      <c r="BYT30" s="3">
        <v>7</v>
      </c>
      <c r="BYU30" s="3">
        <v>7.35</v>
      </c>
      <c r="BYV30" s="3">
        <v>5.42</v>
      </c>
      <c r="BYW30" s="3" t="s">
        <v>5</v>
      </c>
      <c r="BYX30" s="3">
        <v>5.25</v>
      </c>
      <c r="BYY30" s="3">
        <v>5.77</v>
      </c>
      <c r="BYZ30" s="3">
        <v>5.88</v>
      </c>
      <c r="BZA30" s="3">
        <v>6.61</v>
      </c>
      <c r="BZB30" s="3">
        <v>5.86</v>
      </c>
      <c r="BZC30" s="3">
        <v>6.28</v>
      </c>
      <c r="BZD30" s="3">
        <v>5.78</v>
      </c>
      <c r="BZE30" s="3">
        <v>5.72</v>
      </c>
      <c r="BZF30" s="3" t="s">
        <v>5</v>
      </c>
      <c r="BZG30" s="3">
        <v>6.52</v>
      </c>
      <c r="BZH30" s="3">
        <v>6.54</v>
      </c>
      <c r="BZI30" s="3">
        <v>6.69</v>
      </c>
      <c r="BZJ30" s="3">
        <v>5.83</v>
      </c>
      <c r="BZK30" s="3">
        <v>6.27</v>
      </c>
      <c r="BZL30" s="3">
        <v>6.18</v>
      </c>
      <c r="BZM30" s="3">
        <v>6.41</v>
      </c>
      <c r="BZN30" s="3">
        <v>6.32</v>
      </c>
      <c r="BZO30" s="3">
        <v>6.17</v>
      </c>
      <c r="BZP30" s="3">
        <v>7.4</v>
      </c>
      <c r="BZQ30" s="3">
        <v>6.38</v>
      </c>
      <c r="BZR30" s="3" t="s">
        <v>5</v>
      </c>
      <c r="BZS30" s="3">
        <v>6.11</v>
      </c>
      <c r="BZT30" s="3">
        <v>6.77</v>
      </c>
      <c r="BZU30" s="3">
        <v>6.26</v>
      </c>
      <c r="BZV30" s="3">
        <v>6.7</v>
      </c>
      <c r="BZW30" s="3">
        <v>5.77</v>
      </c>
      <c r="BZX30" s="3">
        <v>6.5</v>
      </c>
      <c r="BZY30" s="3">
        <v>6.34</v>
      </c>
      <c r="BZZ30" s="3">
        <v>6.23</v>
      </c>
      <c r="CAA30" s="3">
        <v>7.66</v>
      </c>
      <c r="CAB30" s="3">
        <v>5.97</v>
      </c>
      <c r="CAC30" s="3">
        <v>5.15</v>
      </c>
      <c r="CAD30" s="3">
        <v>6.33</v>
      </c>
      <c r="CAE30" s="3">
        <v>6.62</v>
      </c>
      <c r="CAF30" s="3">
        <v>6.79</v>
      </c>
      <c r="CAG30" s="3">
        <v>7.32</v>
      </c>
      <c r="CAH30" s="3">
        <v>6.39</v>
      </c>
      <c r="CAI30" s="3">
        <v>5.46</v>
      </c>
      <c r="CAJ30" s="3">
        <v>6.67</v>
      </c>
      <c r="CAK30" s="3">
        <v>6.74</v>
      </c>
      <c r="CAL30" s="3">
        <v>6.24</v>
      </c>
      <c r="CAM30" s="3">
        <v>6.64</v>
      </c>
      <c r="CAN30" s="3">
        <v>6.03</v>
      </c>
      <c r="CAO30" s="3">
        <v>6.14</v>
      </c>
      <c r="CAP30" s="3">
        <v>5.9</v>
      </c>
      <c r="CAQ30" s="3">
        <v>5.45</v>
      </c>
      <c r="CAR30" s="3">
        <v>7.2</v>
      </c>
      <c r="CAS30" s="3">
        <v>6.68</v>
      </c>
      <c r="CAT30" s="3">
        <v>6.75</v>
      </c>
      <c r="CAU30" s="3">
        <v>6.39</v>
      </c>
      <c r="CAV30" s="3">
        <v>6.72</v>
      </c>
      <c r="CAW30" s="3">
        <v>6.11</v>
      </c>
      <c r="CAX30" s="3">
        <v>8.15</v>
      </c>
      <c r="CAY30" s="3">
        <v>6.05</v>
      </c>
      <c r="CAZ30" s="3">
        <v>5.95</v>
      </c>
      <c r="CBA30" s="3">
        <v>6.5</v>
      </c>
      <c r="CBB30" s="3">
        <v>6.82</v>
      </c>
      <c r="CBC30" s="3">
        <v>6.29</v>
      </c>
      <c r="CBD30" s="3">
        <v>5.7</v>
      </c>
      <c r="CBE30" s="3">
        <v>6.63</v>
      </c>
      <c r="CBF30" s="3">
        <v>6.63</v>
      </c>
      <c r="CBG30" s="3">
        <v>6.03</v>
      </c>
      <c r="CBH30" s="3" t="s">
        <v>5</v>
      </c>
      <c r="CBI30" s="3">
        <v>6.75</v>
      </c>
      <c r="CBJ30" s="3">
        <v>5.94</v>
      </c>
      <c r="CBK30" s="3">
        <v>5.78</v>
      </c>
      <c r="CBL30" s="3">
        <v>5.87</v>
      </c>
      <c r="CBM30" s="3">
        <v>7.69</v>
      </c>
      <c r="CBN30" s="3">
        <v>6.51</v>
      </c>
      <c r="CBO30" s="3">
        <v>6.44</v>
      </c>
      <c r="CBP30" s="3">
        <v>5.9</v>
      </c>
      <c r="CBQ30" s="3">
        <v>5.56</v>
      </c>
      <c r="CBR30" s="3">
        <v>6.52</v>
      </c>
      <c r="CBS30" s="3">
        <v>6.81</v>
      </c>
      <c r="CBT30" s="3">
        <v>7.62</v>
      </c>
      <c r="CBU30" s="3">
        <v>7.61</v>
      </c>
      <c r="CBV30" s="3">
        <v>6</v>
      </c>
      <c r="CBW30" s="3">
        <v>6.55</v>
      </c>
      <c r="CBX30" s="3">
        <v>7.02</v>
      </c>
      <c r="CBY30" s="3" t="s">
        <v>5</v>
      </c>
      <c r="CBZ30" s="3">
        <v>6.47</v>
      </c>
      <c r="CCA30" s="3">
        <v>7.37</v>
      </c>
      <c r="CCB30" s="3">
        <v>6.74</v>
      </c>
      <c r="CCC30" s="3">
        <v>6.67</v>
      </c>
      <c r="CCD30" s="3">
        <v>7.67</v>
      </c>
      <c r="CCE30" s="3">
        <v>7.49</v>
      </c>
      <c r="CCF30" s="3">
        <v>6.68</v>
      </c>
      <c r="CCG30" s="3">
        <v>5.81</v>
      </c>
      <c r="CCH30" s="3">
        <v>7.38</v>
      </c>
      <c r="CCI30" s="3">
        <v>7.58</v>
      </c>
      <c r="CCJ30" s="3">
        <v>6.71</v>
      </c>
      <c r="CCK30" s="3">
        <v>6.55</v>
      </c>
      <c r="CCL30" s="3">
        <v>6.55</v>
      </c>
      <c r="CCM30" s="3">
        <v>7.45</v>
      </c>
      <c r="CCN30" s="3">
        <v>6.2</v>
      </c>
      <c r="CCO30" s="3">
        <v>6.55</v>
      </c>
      <c r="CCP30" s="3">
        <v>7.09</v>
      </c>
      <c r="CCQ30" s="3">
        <v>8.26</v>
      </c>
      <c r="CCR30" s="3">
        <v>6.13</v>
      </c>
      <c r="CCS30" s="3">
        <v>5.34</v>
      </c>
      <c r="CCT30" s="3">
        <v>6.32</v>
      </c>
      <c r="CCU30" s="3">
        <v>6.63</v>
      </c>
      <c r="CCV30" s="3">
        <v>6.32</v>
      </c>
      <c r="CCW30" s="3">
        <v>6.71</v>
      </c>
      <c r="CCX30" s="3">
        <v>6.09</v>
      </c>
      <c r="CCY30" s="3">
        <v>7.38</v>
      </c>
      <c r="CCZ30" s="3">
        <v>6.84</v>
      </c>
      <c r="CDA30" s="3">
        <v>6.26</v>
      </c>
      <c r="CDB30" s="3">
        <v>5.84</v>
      </c>
      <c r="CDC30" s="3">
        <v>6.65</v>
      </c>
      <c r="CDD30" s="3">
        <v>5.95</v>
      </c>
      <c r="CDE30" s="3">
        <v>7.58</v>
      </c>
      <c r="CDF30" s="3">
        <v>5.66</v>
      </c>
      <c r="CDG30" s="3">
        <v>6.77</v>
      </c>
      <c r="CDH30" s="3">
        <v>6.2</v>
      </c>
      <c r="CDI30" s="3">
        <v>6.28</v>
      </c>
      <c r="CDJ30" s="3">
        <v>5.91</v>
      </c>
      <c r="CDK30" s="3">
        <v>6.21</v>
      </c>
      <c r="CDL30" s="3">
        <v>6</v>
      </c>
      <c r="CDM30" s="3">
        <v>5.84</v>
      </c>
      <c r="CDN30" s="3">
        <v>6.44</v>
      </c>
      <c r="CDO30" s="3">
        <v>6.51</v>
      </c>
      <c r="CDP30" s="3">
        <v>7.3</v>
      </c>
      <c r="CDQ30" s="3">
        <v>5.75</v>
      </c>
      <c r="CDR30" s="3">
        <v>6.35</v>
      </c>
      <c r="CDS30" s="3">
        <v>6.48</v>
      </c>
      <c r="CDT30" s="3">
        <v>6.45</v>
      </c>
      <c r="CDU30" s="3">
        <v>6.47</v>
      </c>
      <c r="CDV30" s="3">
        <v>6.96</v>
      </c>
      <c r="CDW30" s="3">
        <v>7.65</v>
      </c>
      <c r="CDX30" s="3">
        <v>6.11</v>
      </c>
      <c r="CDY30" s="3">
        <v>6.19</v>
      </c>
      <c r="CDZ30" s="3">
        <v>5.91</v>
      </c>
      <c r="CEA30" s="3">
        <v>6.85</v>
      </c>
      <c r="CEB30" s="3">
        <v>7.15</v>
      </c>
      <c r="CEC30" s="3">
        <v>7.71</v>
      </c>
      <c r="CED30" s="3">
        <v>6.84</v>
      </c>
      <c r="CEE30" s="3">
        <v>7.45</v>
      </c>
      <c r="CEF30" s="3">
        <v>6.17</v>
      </c>
      <c r="CEG30" s="3">
        <v>6.36</v>
      </c>
      <c r="CEH30" s="3">
        <v>6.31</v>
      </c>
      <c r="CEI30" s="3">
        <v>6.31</v>
      </c>
      <c r="CEJ30" s="3">
        <v>7.15</v>
      </c>
      <c r="CEK30" s="3">
        <v>6.32</v>
      </c>
      <c r="CEL30" s="3">
        <v>6.11</v>
      </c>
      <c r="CEM30" s="3">
        <v>6.49</v>
      </c>
      <c r="CEN30" s="3">
        <v>4.8499999999999996</v>
      </c>
      <c r="CEO30" s="3">
        <v>5.95</v>
      </c>
      <c r="CEP30" s="3">
        <v>7.12</v>
      </c>
      <c r="CEQ30" s="3">
        <v>6.71</v>
      </c>
      <c r="CER30" s="3">
        <v>6.42</v>
      </c>
      <c r="CES30" s="3">
        <v>6.66</v>
      </c>
      <c r="CET30" s="3">
        <v>6.8</v>
      </c>
      <c r="CEU30" s="3">
        <v>5.84</v>
      </c>
      <c r="CEV30" s="3">
        <v>7.33</v>
      </c>
      <c r="CEW30" s="3">
        <v>7.28</v>
      </c>
      <c r="CEX30" s="3">
        <v>4.97</v>
      </c>
      <c r="CEY30" s="3">
        <v>6.74</v>
      </c>
      <c r="CEZ30" s="3">
        <v>6.62</v>
      </c>
      <c r="CFA30" s="3">
        <v>6.36</v>
      </c>
      <c r="CFB30" s="3">
        <v>5.6</v>
      </c>
      <c r="CFC30" s="3">
        <v>6.49</v>
      </c>
      <c r="CFD30" s="3">
        <v>6.04</v>
      </c>
      <c r="CFE30" s="3">
        <v>6.93</v>
      </c>
      <c r="CFF30" s="3">
        <v>8.39</v>
      </c>
      <c r="CFG30" s="3">
        <v>7.09</v>
      </c>
      <c r="CFH30" s="3">
        <v>6.5</v>
      </c>
      <c r="CFI30" s="3">
        <v>6.02</v>
      </c>
      <c r="CFJ30" s="3">
        <v>6.21</v>
      </c>
      <c r="CFK30" s="3">
        <v>6.67</v>
      </c>
      <c r="CFL30" s="3">
        <v>6.3</v>
      </c>
      <c r="CFM30" s="3">
        <v>5.97</v>
      </c>
      <c r="CFN30" s="3">
        <v>6.41</v>
      </c>
      <c r="CFO30" s="3">
        <v>6.21</v>
      </c>
      <c r="CFP30" s="3">
        <v>5.99</v>
      </c>
      <c r="CFQ30" s="3">
        <v>6.16</v>
      </c>
      <c r="CFR30" s="3">
        <v>6.51</v>
      </c>
      <c r="CFS30" s="3">
        <v>7</v>
      </c>
      <c r="CFT30" s="3">
        <v>7.06</v>
      </c>
      <c r="CFU30" s="3">
        <v>6.17</v>
      </c>
      <c r="CFV30" s="3">
        <v>7.17</v>
      </c>
      <c r="CFW30" s="3">
        <v>5.82</v>
      </c>
      <c r="CFX30" s="3">
        <v>6.73</v>
      </c>
      <c r="CFY30" s="3">
        <v>6.02</v>
      </c>
      <c r="CFZ30" s="3">
        <v>5.87</v>
      </c>
      <c r="CGA30" s="3">
        <v>6.89</v>
      </c>
      <c r="CGB30" s="3">
        <v>6.54</v>
      </c>
      <c r="CGC30" s="3">
        <v>7.53</v>
      </c>
      <c r="CGD30" s="3">
        <v>7.18</v>
      </c>
      <c r="CGE30" s="3">
        <v>7.04</v>
      </c>
      <c r="CGF30" s="3">
        <v>6.74</v>
      </c>
      <c r="CGG30" s="3">
        <v>6.38</v>
      </c>
      <c r="CGH30" s="3">
        <v>6.47</v>
      </c>
      <c r="CGI30" s="3">
        <v>7.27</v>
      </c>
      <c r="CGJ30" s="3">
        <v>6.25</v>
      </c>
      <c r="CGK30" s="3">
        <v>5.82</v>
      </c>
      <c r="CGL30" s="3">
        <v>6.66</v>
      </c>
      <c r="CGM30" s="3">
        <v>7.58</v>
      </c>
      <c r="CGN30" s="3">
        <v>6.33</v>
      </c>
      <c r="CGO30" s="3">
        <v>6.83</v>
      </c>
      <c r="CGP30" s="3">
        <v>6.59</v>
      </c>
      <c r="CGQ30" s="3">
        <v>5.52</v>
      </c>
      <c r="CGR30" s="3">
        <v>6.42</v>
      </c>
      <c r="CGS30" s="3">
        <v>6.4</v>
      </c>
      <c r="CGT30" s="3">
        <v>6.09</v>
      </c>
      <c r="CGU30" s="3">
        <v>7.75</v>
      </c>
      <c r="CGV30" s="3">
        <v>6.12</v>
      </c>
      <c r="CGW30" s="3">
        <v>6.69</v>
      </c>
      <c r="CGX30" s="3">
        <v>6.73</v>
      </c>
      <c r="CGY30" s="3">
        <v>8.1199999999999992</v>
      </c>
      <c r="CGZ30" s="3">
        <v>6.39</v>
      </c>
      <c r="CHA30" s="3">
        <v>6.28</v>
      </c>
      <c r="CHB30" s="3">
        <v>6.33</v>
      </c>
      <c r="CHC30" s="3">
        <v>6.06</v>
      </c>
      <c r="CHD30" s="3">
        <v>6.63</v>
      </c>
      <c r="CHE30" s="3">
        <v>7.21</v>
      </c>
      <c r="CHF30" s="3">
        <v>6.99</v>
      </c>
      <c r="CHG30" s="3">
        <v>7.25</v>
      </c>
      <c r="CHH30" s="3">
        <v>6.9</v>
      </c>
      <c r="CHI30" s="3">
        <v>6.35</v>
      </c>
      <c r="CHJ30" s="3">
        <v>7.27</v>
      </c>
      <c r="CHK30" s="3">
        <v>6.16</v>
      </c>
      <c r="CHL30" s="3">
        <v>6.86</v>
      </c>
      <c r="CHM30" s="3">
        <v>6.86</v>
      </c>
      <c r="CHN30" s="3">
        <v>6.79</v>
      </c>
      <c r="CHO30" s="3">
        <v>6.96</v>
      </c>
      <c r="CHP30" s="3">
        <v>6.38</v>
      </c>
      <c r="CHQ30" s="3">
        <v>7.12</v>
      </c>
      <c r="CHR30" s="3">
        <v>9.69</v>
      </c>
      <c r="CHS30" s="3">
        <v>6.11</v>
      </c>
      <c r="CHT30" s="3">
        <v>5.96</v>
      </c>
      <c r="CHU30" s="3">
        <v>5.58</v>
      </c>
      <c r="CHV30" s="3">
        <v>6.24</v>
      </c>
      <c r="CHW30" s="3">
        <v>6.62</v>
      </c>
      <c r="CHX30" s="3">
        <v>7.32</v>
      </c>
      <c r="CHY30" s="3">
        <v>6.47</v>
      </c>
      <c r="CHZ30" s="3">
        <v>7.02</v>
      </c>
      <c r="CIA30" s="3">
        <v>6.08</v>
      </c>
      <c r="CIB30" s="3">
        <v>6.33</v>
      </c>
      <c r="CIC30" s="3">
        <v>5.47</v>
      </c>
      <c r="CID30" s="3">
        <v>7.1</v>
      </c>
      <c r="CIE30" s="3">
        <v>6.78</v>
      </c>
      <c r="CIF30" s="3">
        <v>6.33</v>
      </c>
      <c r="CIG30" s="3">
        <v>6.75</v>
      </c>
      <c r="CIH30" s="3">
        <v>6.98</v>
      </c>
      <c r="CII30" s="3">
        <v>6.13</v>
      </c>
      <c r="CIJ30" s="3">
        <v>5.45</v>
      </c>
      <c r="CIK30" s="3">
        <v>5.63</v>
      </c>
      <c r="CIL30" s="3">
        <v>6.1</v>
      </c>
      <c r="CIM30" s="3">
        <v>6.44</v>
      </c>
      <c r="CIN30" s="3">
        <v>5.97</v>
      </c>
      <c r="CIO30" s="3">
        <v>6.4</v>
      </c>
      <c r="CIP30" s="3">
        <v>7.07</v>
      </c>
      <c r="CIQ30" s="3">
        <v>15.63</v>
      </c>
      <c r="CIR30" s="3">
        <v>4.4800000000000004</v>
      </c>
      <c r="CIS30" s="3">
        <v>5.83</v>
      </c>
      <c r="CIT30" s="3">
        <v>7.42</v>
      </c>
      <c r="CIU30" s="3">
        <v>7.86</v>
      </c>
      <c r="CIV30" s="3">
        <v>6.83</v>
      </c>
      <c r="CIW30" s="3">
        <v>5.81</v>
      </c>
      <c r="CIX30" s="3">
        <v>6.8</v>
      </c>
      <c r="CIY30" s="3">
        <v>6.08</v>
      </c>
      <c r="CIZ30" s="3">
        <v>6.12</v>
      </c>
      <c r="CJA30" s="3">
        <v>6.04</v>
      </c>
      <c r="CJB30" s="3">
        <v>6.42</v>
      </c>
      <c r="CJC30" s="3">
        <v>6.4</v>
      </c>
      <c r="CJD30" s="3">
        <v>7.3</v>
      </c>
      <c r="CJE30" s="3">
        <v>6.82</v>
      </c>
      <c r="CJF30" s="3">
        <v>7.4</v>
      </c>
      <c r="CJG30" s="3">
        <v>6.29</v>
      </c>
      <c r="CJH30" s="3">
        <v>6.29</v>
      </c>
      <c r="CJI30" s="3">
        <v>7</v>
      </c>
      <c r="CJJ30" s="3">
        <v>6.91</v>
      </c>
      <c r="CJK30" s="3">
        <v>7.04</v>
      </c>
      <c r="CJL30" s="3">
        <v>6.65</v>
      </c>
      <c r="CJM30" s="3">
        <v>7.15</v>
      </c>
      <c r="CJN30" s="3">
        <v>5.77</v>
      </c>
      <c r="CJO30" s="3">
        <v>7.04</v>
      </c>
      <c r="CJP30" s="3">
        <v>6.62</v>
      </c>
      <c r="CJQ30" s="3">
        <v>5.31</v>
      </c>
      <c r="CJR30" s="3">
        <v>6.33</v>
      </c>
      <c r="CJS30" s="3">
        <v>6.64</v>
      </c>
      <c r="CJT30" s="3">
        <v>7.99</v>
      </c>
      <c r="CJU30" s="3">
        <v>7.04</v>
      </c>
      <c r="CJV30" s="3">
        <v>6.4</v>
      </c>
      <c r="CJW30" s="3">
        <v>8.3800000000000008</v>
      </c>
      <c r="CJX30" s="3">
        <v>6.75</v>
      </c>
      <c r="CJY30" s="3">
        <v>7.35</v>
      </c>
      <c r="CJZ30" s="3">
        <v>8</v>
      </c>
      <c r="CKA30" s="3">
        <v>7.54</v>
      </c>
      <c r="CKB30" s="3">
        <v>7.86</v>
      </c>
      <c r="CKC30" s="3">
        <v>7.62</v>
      </c>
      <c r="CKD30" s="3">
        <v>7.37</v>
      </c>
      <c r="CKE30" s="3">
        <v>7.45</v>
      </c>
      <c r="CKF30" s="3">
        <v>6.39</v>
      </c>
      <c r="CKG30" s="3">
        <v>8.5500000000000007</v>
      </c>
      <c r="CKH30" s="3">
        <v>8.11</v>
      </c>
      <c r="CKI30" s="3">
        <v>7.58</v>
      </c>
      <c r="CKJ30" s="3">
        <v>7.87</v>
      </c>
      <c r="CKK30" s="3">
        <v>7.02</v>
      </c>
      <c r="CKL30" s="3">
        <v>7.78</v>
      </c>
      <c r="CKM30" s="3">
        <v>6.02</v>
      </c>
      <c r="CKN30" s="3">
        <v>5.14</v>
      </c>
      <c r="CKO30" s="3">
        <v>7.09</v>
      </c>
      <c r="CKP30" s="3">
        <v>6.7</v>
      </c>
      <c r="CKQ30" s="3">
        <v>6.27</v>
      </c>
      <c r="CKR30" s="3">
        <v>7.46</v>
      </c>
      <c r="CKS30" s="3">
        <v>6.87</v>
      </c>
      <c r="CKT30" s="3">
        <v>6.32</v>
      </c>
      <c r="CKU30" s="3">
        <v>6.67</v>
      </c>
      <c r="CKV30" s="3">
        <v>7.31</v>
      </c>
      <c r="CKW30" s="3">
        <v>7.02</v>
      </c>
      <c r="CKX30" s="3">
        <v>5.6</v>
      </c>
      <c r="CKY30" s="3">
        <v>6.48</v>
      </c>
      <c r="CKZ30" s="3">
        <v>7.16</v>
      </c>
      <c r="CLA30" s="3">
        <v>6.33</v>
      </c>
      <c r="CLB30" s="3">
        <v>8.15</v>
      </c>
      <c r="CLC30" s="3">
        <v>6.21</v>
      </c>
      <c r="CLD30" s="3">
        <v>6.81</v>
      </c>
      <c r="CLE30" s="3">
        <v>7.11</v>
      </c>
      <c r="CLF30" s="3">
        <v>7.14</v>
      </c>
      <c r="CLG30" s="3">
        <v>7.11</v>
      </c>
      <c r="CLH30" s="3">
        <v>7.15</v>
      </c>
      <c r="CLI30" s="3">
        <v>6.56</v>
      </c>
      <c r="CLJ30" s="3">
        <v>6.35</v>
      </c>
      <c r="CLK30" s="3">
        <v>6.44</v>
      </c>
      <c r="CLL30" s="3">
        <v>6</v>
      </c>
      <c r="CLM30" s="3">
        <v>6.16</v>
      </c>
      <c r="CLN30" s="3">
        <v>6.55</v>
      </c>
      <c r="CLO30" s="3">
        <v>5.12</v>
      </c>
      <c r="CLP30" s="3">
        <v>6.38</v>
      </c>
      <c r="CLQ30" s="3">
        <v>6.44</v>
      </c>
      <c r="CLR30" s="3">
        <v>6.47</v>
      </c>
      <c r="CLS30" s="3">
        <v>7.76</v>
      </c>
      <c r="CLT30" s="3">
        <v>6.81</v>
      </c>
      <c r="CLU30" s="3">
        <v>6.8</v>
      </c>
      <c r="CLV30" s="3">
        <v>6.95</v>
      </c>
      <c r="CLW30" s="3">
        <v>6.18</v>
      </c>
      <c r="CLX30" s="3">
        <v>7.2</v>
      </c>
      <c r="CLY30" s="3">
        <v>6.58</v>
      </c>
      <c r="CLZ30" s="3">
        <v>5.87</v>
      </c>
      <c r="CMA30" s="3">
        <v>6.86</v>
      </c>
      <c r="CMB30" s="3">
        <v>6.8</v>
      </c>
      <c r="CMC30" s="3" t="s">
        <v>5</v>
      </c>
      <c r="CMD30" s="3">
        <v>6.42</v>
      </c>
      <c r="CME30" s="3">
        <v>7.23</v>
      </c>
      <c r="CMF30" s="3" t="s">
        <v>5</v>
      </c>
      <c r="CMG30" s="3">
        <v>6.61</v>
      </c>
      <c r="CMH30" s="3">
        <v>8.2100000000000009</v>
      </c>
      <c r="CMI30" s="3">
        <v>6.93</v>
      </c>
      <c r="CMJ30" s="3">
        <v>7.51</v>
      </c>
      <c r="CMK30" s="3">
        <v>6.2</v>
      </c>
      <c r="CML30" s="3">
        <v>7.17</v>
      </c>
      <c r="CMM30" s="3">
        <v>6.48</v>
      </c>
      <c r="CMN30" s="3">
        <v>6.13</v>
      </c>
      <c r="CMO30" s="3">
        <v>7.34</v>
      </c>
      <c r="CMP30" s="3">
        <v>5.34</v>
      </c>
      <c r="CMQ30" s="3">
        <v>7.02</v>
      </c>
      <c r="CMR30" s="3">
        <v>6.11</v>
      </c>
      <c r="CMS30" s="3">
        <v>7.46</v>
      </c>
      <c r="CMT30" s="3">
        <v>7.71</v>
      </c>
      <c r="CMU30" s="3">
        <v>6.78</v>
      </c>
      <c r="CMV30" s="3">
        <v>6.96</v>
      </c>
      <c r="CMW30" s="3">
        <v>6.5</v>
      </c>
      <c r="CMX30" s="3">
        <v>6.87</v>
      </c>
      <c r="CMY30" s="3">
        <v>6.5</v>
      </c>
      <c r="CMZ30" s="3">
        <v>6.9</v>
      </c>
      <c r="CNA30" s="3">
        <v>7.23</v>
      </c>
      <c r="CNB30" s="3">
        <v>6.91</v>
      </c>
      <c r="CNC30" s="3">
        <v>5.84</v>
      </c>
      <c r="CND30" s="3">
        <v>6.02</v>
      </c>
      <c r="CNE30" s="3">
        <v>8.32</v>
      </c>
      <c r="CNF30" s="3">
        <v>6.89</v>
      </c>
      <c r="CNG30" s="3">
        <v>6.85</v>
      </c>
      <c r="CNH30" s="3">
        <v>8.1199999999999992</v>
      </c>
      <c r="CNI30" s="3">
        <v>6.82</v>
      </c>
      <c r="CNJ30" s="3">
        <v>6.75</v>
      </c>
      <c r="CNK30" s="3">
        <v>6.27</v>
      </c>
      <c r="CNL30" s="3">
        <v>5.9</v>
      </c>
      <c r="CNM30" s="3">
        <v>5.93</v>
      </c>
      <c r="CNN30" s="3">
        <v>7.1</v>
      </c>
      <c r="CNO30" s="3">
        <v>7.36</v>
      </c>
      <c r="CNP30" s="3">
        <v>6.95</v>
      </c>
      <c r="CNQ30" s="3">
        <v>6.43</v>
      </c>
      <c r="CNR30" s="3">
        <v>6.94</v>
      </c>
      <c r="CNS30" s="3">
        <v>6.95</v>
      </c>
      <c r="CNT30" s="3">
        <v>7.84</v>
      </c>
      <c r="CNU30" s="3">
        <v>7.58</v>
      </c>
      <c r="CNV30" s="3">
        <v>6.09</v>
      </c>
      <c r="CNW30" s="3">
        <v>7</v>
      </c>
      <c r="CNX30" s="3">
        <v>6.88</v>
      </c>
      <c r="CNY30" s="3">
        <v>7.02</v>
      </c>
      <c r="CNZ30" s="3">
        <v>13.27</v>
      </c>
      <c r="COA30" s="3">
        <v>6.72</v>
      </c>
      <c r="COB30" s="3">
        <v>7.04</v>
      </c>
      <c r="COC30" s="3">
        <v>7.69</v>
      </c>
      <c r="COD30" s="3">
        <v>7.65</v>
      </c>
      <c r="COE30" s="3">
        <v>7.55</v>
      </c>
      <c r="COF30" s="3">
        <v>6.73</v>
      </c>
      <c r="COG30" s="3">
        <v>6.67</v>
      </c>
      <c r="COH30" s="3">
        <v>7.21</v>
      </c>
      <c r="COI30" s="3">
        <v>6.43</v>
      </c>
      <c r="COJ30" s="3">
        <v>5.95</v>
      </c>
      <c r="COK30" s="3">
        <v>6.11</v>
      </c>
      <c r="COL30" s="3">
        <v>7.4</v>
      </c>
      <c r="COM30" s="3">
        <v>6.32</v>
      </c>
      <c r="CON30" s="3">
        <v>7.29</v>
      </c>
      <c r="COO30" s="3">
        <v>7.51</v>
      </c>
      <c r="COP30" s="3" t="s">
        <v>5</v>
      </c>
      <c r="COQ30" s="3">
        <v>6.23</v>
      </c>
      <c r="COR30" s="3">
        <v>6.3</v>
      </c>
      <c r="COS30" s="3">
        <v>6.32</v>
      </c>
      <c r="COT30" s="3">
        <v>6.22</v>
      </c>
      <c r="COU30" s="3">
        <v>7.09</v>
      </c>
      <c r="COV30" s="3">
        <v>6.37</v>
      </c>
      <c r="COW30" s="3">
        <v>7.21</v>
      </c>
      <c r="COX30" s="3">
        <v>7.52</v>
      </c>
      <c r="COY30" s="3">
        <v>6.82</v>
      </c>
      <c r="COZ30" s="3">
        <v>5.66</v>
      </c>
      <c r="CPA30" s="3">
        <v>6.19</v>
      </c>
      <c r="CPB30" s="3">
        <v>6.87</v>
      </c>
      <c r="CPC30" s="3">
        <v>6.48</v>
      </c>
      <c r="CPD30" s="3">
        <v>6.41</v>
      </c>
      <c r="CPE30" s="3">
        <v>6.54</v>
      </c>
      <c r="CPF30" s="3">
        <v>6.75</v>
      </c>
      <c r="CPG30" s="3">
        <v>6.71</v>
      </c>
      <c r="CPH30" s="3">
        <v>7.05</v>
      </c>
      <c r="CPI30" s="3">
        <v>7.54</v>
      </c>
      <c r="CPJ30" s="3">
        <v>6.57</v>
      </c>
      <c r="CPK30" s="3">
        <v>6.21</v>
      </c>
      <c r="CPL30" s="3">
        <v>7.22</v>
      </c>
      <c r="CPM30" s="3">
        <v>6.49</v>
      </c>
      <c r="CPN30" s="3">
        <v>6.78</v>
      </c>
      <c r="CPO30" s="3">
        <v>7</v>
      </c>
      <c r="CPP30" s="3">
        <v>6.6</v>
      </c>
      <c r="CPQ30" s="3">
        <v>6.25</v>
      </c>
      <c r="CPR30" s="3">
        <v>6.43</v>
      </c>
      <c r="CPS30" s="3">
        <v>8.19</v>
      </c>
      <c r="CPT30" s="3">
        <v>7.34</v>
      </c>
      <c r="CPU30" s="3">
        <v>8.7899999999999991</v>
      </c>
      <c r="CPV30" s="3">
        <v>6.4</v>
      </c>
      <c r="CPW30" s="3">
        <v>7.09</v>
      </c>
      <c r="CPX30" s="3">
        <v>5.84</v>
      </c>
      <c r="CPY30" s="3">
        <v>6.27</v>
      </c>
      <c r="CPZ30" s="3">
        <v>7.21</v>
      </c>
      <c r="CQA30" s="3">
        <v>7.04</v>
      </c>
      <c r="CQB30" s="3">
        <v>5.84</v>
      </c>
      <c r="CQC30" s="3">
        <v>6.61</v>
      </c>
      <c r="CQD30" s="3">
        <v>6.14</v>
      </c>
      <c r="CQE30" s="3">
        <v>8.08</v>
      </c>
      <c r="CQF30" s="3">
        <v>5.99</v>
      </c>
      <c r="CQG30" s="3">
        <v>6</v>
      </c>
      <c r="CQH30" s="3" t="s">
        <v>5</v>
      </c>
      <c r="CQI30" s="3">
        <v>6.62</v>
      </c>
      <c r="CQJ30" s="3">
        <v>7.23</v>
      </c>
      <c r="CQK30" s="3" t="s">
        <v>2792</v>
      </c>
      <c r="CQL30" s="3">
        <v>7.34</v>
      </c>
      <c r="CQM30" s="3">
        <v>6.17</v>
      </c>
      <c r="CQN30" s="3">
        <v>8.07</v>
      </c>
      <c r="CQO30" s="3">
        <v>5.99</v>
      </c>
      <c r="CQP30" s="3">
        <v>7.07</v>
      </c>
      <c r="CQQ30" s="3">
        <v>6.51</v>
      </c>
      <c r="CQR30" s="3">
        <v>6.19</v>
      </c>
      <c r="CQS30" s="3">
        <v>7.33</v>
      </c>
      <c r="CQT30" s="3">
        <v>7.34</v>
      </c>
      <c r="CQU30" s="3">
        <v>8.83</v>
      </c>
      <c r="CQV30" s="3">
        <v>7.2</v>
      </c>
      <c r="CQW30" s="3">
        <v>7.43</v>
      </c>
      <c r="CQX30" s="3">
        <v>7.74</v>
      </c>
      <c r="CQY30" s="3">
        <v>6.47</v>
      </c>
      <c r="CQZ30" s="3">
        <v>6.7</v>
      </c>
      <c r="CRA30" s="3">
        <v>7.36</v>
      </c>
      <c r="CRB30" s="3">
        <v>6.97</v>
      </c>
      <c r="CRC30" s="3">
        <v>6.48</v>
      </c>
      <c r="CRD30" s="3">
        <v>6.28</v>
      </c>
      <c r="CRE30" s="3">
        <v>7.01</v>
      </c>
      <c r="CRF30" s="3">
        <v>8.09</v>
      </c>
      <c r="CRG30" s="3" t="s">
        <v>5</v>
      </c>
      <c r="CRH30" s="3">
        <v>6.73</v>
      </c>
      <c r="CRI30" s="3">
        <v>6.9</v>
      </c>
      <c r="CRJ30" s="3">
        <v>6.77</v>
      </c>
      <c r="CRK30" s="3">
        <v>6.89</v>
      </c>
      <c r="CRL30" s="3">
        <v>7.3</v>
      </c>
      <c r="CRM30" s="3">
        <v>6.83</v>
      </c>
      <c r="CRN30" s="3">
        <v>7.17</v>
      </c>
      <c r="CRO30" s="3">
        <v>5.69</v>
      </c>
      <c r="CRP30" s="3">
        <v>6.78</v>
      </c>
      <c r="CRQ30" s="3">
        <v>5.91</v>
      </c>
      <c r="CRR30" s="3">
        <v>5.96</v>
      </c>
      <c r="CRS30" s="3">
        <v>6.84</v>
      </c>
      <c r="CRT30" s="3">
        <v>6.69</v>
      </c>
      <c r="CRU30" s="3">
        <v>7.47</v>
      </c>
      <c r="CRV30" s="3">
        <v>7.41</v>
      </c>
      <c r="CRW30" s="3">
        <v>7.56</v>
      </c>
      <c r="CRX30" s="3">
        <v>7.26</v>
      </c>
      <c r="CRY30" s="3">
        <v>7.05</v>
      </c>
      <c r="CRZ30" s="3">
        <v>6.22</v>
      </c>
      <c r="CSA30" s="3">
        <v>6.38</v>
      </c>
      <c r="CSB30" s="3">
        <v>6.76</v>
      </c>
      <c r="CSC30" s="3">
        <v>6.2</v>
      </c>
      <c r="CSD30" s="3">
        <v>7.2</v>
      </c>
      <c r="CSE30" s="3">
        <v>6.3</v>
      </c>
      <c r="CSF30" s="3">
        <v>6.94</v>
      </c>
      <c r="CSG30" s="3">
        <v>7.14</v>
      </c>
      <c r="CSH30" s="3">
        <v>7.71</v>
      </c>
      <c r="CSI30" s="3">
        <v>7.61</v>
      </c>
      <c r="CSJ30" s="3">
        <v>7.02</v>
      </c>
      <c r="CSK30" s="3">
        <v>6.32</v>
      </c>
      <c r="CSL30" s="3">
        <v>7.71</v>
      </c>
      <c r="CSM30" s="3">
        <v>8</v>
      </c>
      <c r="CSN30" s="3">
        <v>6.28</v>
      </c>
      <c r="CSO30" s="3">
        <v>7.48</v>
      </c>
      <c r="CSP30" s="3" t="s">
        <v>5</v>
      </c>
      <c r="CSQ30" s="3">
        <v>5.39</v>
      </c>
      <c r="CSR30" s="3">
        <v>6.9</v>
      </c>
      <c r="CSS30" s="3">
        <v>7.24</v>
      </c>
      <c r="CST30" s="3">
        <v>7.12</v>
      </c>
      <c r="CSU30" s="3">
        <v>6.51</v>
      </c>
      <c r="CSV30" s="3">
        <v>6.24</v>
      </c>
      <c r="CSW30" s="3">
        <v>8.14</v>
      </c>
      <c r="CSX30" s="3">
        <v>8.1</v>
      </c>
      <c r="CSY30" s="3">
        <v>8.8800000000000008</v>
      </c>
      <c r="CSZ30" s="3">
        <v>6.64</v>
      </c>
      <c r="CTA30" s="3">
        <v>7.24</v>
      </c>
      <c r="CTB30" s="3">
        <v>5.82</v>
      </c>
      <c r="CTC30" s="3">
        <v>6.6</v>
      </c>
      <c r="CTD30" s="3">
        <v>7.28</v>
      </c>
      <c r="CTE30" s="3">
        <v>6.72</v>
      </c>
      <c r="CTF30" s="3">
        <v>9.4</v>
      </c>
      <c r="CTG30" s="3">
        <v>7.41</v>
      </c>
      <c r="CTH30" s="3">
        <v>6.56</v>
      </c>
      <c r="CTI30" s="3">
        <v>7.23</v>
      </c>
      <c r="CTJ30" s="3">
        <v>6.61</v>
      </c>
      <c r="CTK30" s="3">
        <v>6.1</v>
      </c>
      <c r="CTL30" s="3">
        <v>6.89</v>
      </c>
      <c r="CTM30" s="3">
        <v>7.28</v>
      </c>
      <c r="CTN30" s="3">
        <v>6.88</v>
      </c>
      <c r="CTO30" s="3">
        <v>6.15</v>
      </c>
      <c r="CTP30" s="3">
        <v>6.66</v>
      </c>
      <c r="CTQ30" s="3">
        <v>7.39</v>
      </c>
      <c r="CTR30" s="3">
        <v>9.6300000000000008</v>
      </c>
      <c r="CTS30" s="3">
        <v>6.17</v>
      </c>
      <c r="CTT30" s="3">
        <v>6.1</v>
      </c>
      <c r="CTU30" s="3">
        <v>6.1</v>
      </c>
      <c r="CTV30" s="3">
        <v>6.66</v>
      </c>
      <c r="CTW30" s="3">
        <v>6.73</v>
      </c>
      <c r="CTX30" s="3">
        <v>6.9</v>
      </c>
      <c r="CTY30" s="3">
        <v>7.21</v>
      </c>
      <c r="CTZ30" s="3">
        <v>7.5</v>
      </c>
      <c r="CUA30" s="3">
        <v>6.94</v>
      </c>
      <c r="CUB30" s="3">
        <v>7.35</v>
      </c>
      <c r="CUC30" s="3">
        <v>7.15</v>
      </c>
      <c r="CUD30" s="3">
        <v>8.1300000000000008</v>
      </c>
      <c r="CUE30" s="3">
        <v>7.37</v>
      </c>
      <c r="CUF30" s="3" t="s">
        <v>5</v>
      </c>
      <c r="CUG30" s="3">
        <v>6.94</v>
      </c>
      <c r="CUH30" s="3">
        <v>6.48</v>
      </c>
      <c r="CUI30" s="3">
        <v>7.37</v>
      </c>
      <c r="CUJ30" s="3">
        <v>5.62</v>
      </c>
      <c r="CUK30" s="3">
        <v>6.52</v>
      </c>
      <c r="CUL30" s="3">
        <v>6.62</v>
      </c>
      <c r="CUM30" s="3">
        <v>7.77</v>
      </c>
      <c r="CUN30" s="3">
        <v>7.02</v>
      </c>
      <c r="CUO30" s="3">
        <v>8.68</v>
      </c>
      <c r="CUP30" s="3">
        <v>7.85</v>
      </c>
      <c r="CUQ30" s="3">
        <v>5.75</v>
      </c>
      <c r="CUR30" s="3">
        <v>7.03</v>
      </c>
      <c r="CUS30" s="3">
        <v>7.42</v>
      </c>
      <c r="CUT30" s="3">
        <v>6.54</v>
      </c>
      <c r="CUU30" s="3">
        <v>6.5</v>
      </c>
      <c r="CUV30" s="3">
        <v>6.33</v>
      </c>
      <c r="CUW30" s="3">
        <v>6.93</v>
      </c>
      <c r="CUX30" s="3">
        <v>5.45</v>
      </c>
      <c r="CUY30" s="3">
        <v>6.46</v>
      </c>
      <c r="CUZ30" s="3">
        <v>7.23</v>
      </c>
      <c r="CVA30" s="3">
        <v>6.62</v>
      </c>
      <c r="CVB30" s="3">
        <v>7.86</v>
      </c>
      <c r="CVC30" s="3">
        <v>7.1</v>
      </c>
      <c r="CVD30" s="3">
        <v>6.15</v>
      </c>
      <c r="CVE30" s="3">
        <v>7.43</v>
      </c>
      <c r="CVF30" s="3">
        <v>6.71</v>
      </c>
      <c r="CVG30" s="3">
        <v>7.31</v>
      </c>
      <c r="CVH30" s="3">
        <v>7.19</v>
      </c>
      <c r="CVI30" s="3" t="s">
        <v>5</v>
      </c>
      <c r="CVJ30" s="3">
        <v>6.57</v>
      </c>
      <c r="CVK30" s="3">
        <v>5.44</v>
      </c>
      <c r="CVL30" s="3">
        <v>4.04</v>
      </c>
      <c r="CVM30" s="3">
        <v>6.2</v>
      </c>
      <c r="CVN30" s="3" t="s">
        <v>5</v>
      </c>
      <c r="CVO30" s="3">
        <v>6.81</v>
      </c>
      <c r="CVP30" s="3">
        <v>6.87</v>
      </c>
      <c r="CVQ30" s="3">
        <v>5.52</v>
      </c>
      <c r="CVR30" s="3">
        <v>6.16</v>
      </c>
      <c r="CVS30" s="3">
        <v>5.0199999999999996</v>
      </c>
      <c r="CVT30" s="3">
        <v>5.12</v>
      </c>
      <c r="CVU30" s="3">
        <v>5.61</v>
      </c>
      <c r="CVV30" s="3" t="s">
        <v>5</v>
      </c>
      <c r="CVW30" s="3">
        <v>5.87</v>
      </c>
      <c r="CVX30" s="3">
        <v>6.35</v>
      </c>
      <c r="CVY30" s="3">
        <v>5.75</v>
      </c>
      <c r="CVZ30" s="3">
        <v>6.62</v>
      </c>
      <c r="CWA30" s="3">
        <v>5.83</v>
      </c>
      <c r="CWB30" s="3">
        <v>7.3</v>
      </c>
      <c r="CWC30" s="3">
        <v>6.39</v>
      </c>
      <c r="CWD30" s="3">
        <v>6.5</v>
      </c>
      <c r="CWE30" s="3">
        <v>5.01</v>
      </c>
      <c r="CWF30" s="3">
        <v>6.45</v>
      </c>
      <c r="CWG30" s="3">
        <v>6.23</v>
      </c>
      <c r="CWH30" s="3">
        <v>5.67</v>
      </c>
      <c r="CWI30" s="3">
        <v>5.76</v>
      </c>
      <c r="CWJ30" s="3">
        <v>4.88</v>
      </c>
      <c r="CWK30" s="3">
        <v>7.04</v>
      </c>
      <c r="CWL30" s="3">
        <v>5.66</v>
      </c>
      <c r="CWM30" s="3">
        <v>5.96</v>
      </c>
      <c r="CWN30" s="3">
        <v>6.13</v>
      </c>
      <c r="CWO30" s="3">
        <v>5.36</v>
      </c>
      <c r="CWP30" s="3">
        <v>5.78</v>
      </c>
      <c r="CWQ30" s="3">
        <v>5.75</v>
      </c>
      <c r="CWR30" s="3">
        <v>5.87</v>
      </c>
      <c r="CWS30" s="3" t="s">
        <v>5</v>
      </c>
      <c r="CWT30" s="3">
        <v>5.98</v>
      </c>
      <c r="CWU30" s="3" t="s">
        <v>5</v>
      </c>
      <c r="CWV30" s="3">
        <v>6.16</v>
      </c>
      <c r="CWW30" s="3">
        <v>6.23</v>
      </c>
      <c r="CWX30" s="3">
        <v>5.96</v>
      </c>
      <c r="CWY30" s="3">
        <v>6.34</v>
      </c>
      <c r="CWZ30" s="3">
        <v>6.59</v>
      </c>
      <c r="CXA30" s="3">
        <v>6.08</v>
      </c>
      <c r="CXB30" s="3">
        <v>7.18</v>
      </c>
      <c r="CXC30" s="3" t="s">
        <v>5</v>
      </c>
      <c r="CXD30" s="3">
        <v>7.32</v>
      </c>
      <c r="CXE30" s="3">
        <v>5.25</v>
      </c>
      <c r="CXF30" s="3">
        <v>6.09</v>
      </c>
      <c r="CXG30" s="3">
        <v>6.39</v>
      </c>
      <c r="CXH30" s="3">
        <v>6.22</v>
      </c>
      <c r="CXI30" s="3">
        <v>7.67</v>
      </c>
      <c r="CXJ30" s="3">
        <v>6.27</v>
      </c>
      <c r="CXK30" s="3">
        <v>6.38</v>
      </c>
      <c r="CXL30" s="3">
        <v>6.26</v>
      </c>
      <c r="CXM30" s="3">
        <v>6.81</v>
      </c>
      <c r="CXN30" s="3">
        <v>6.86</v>
      </c>
      <c r="CXO30" s="3">
        <v>7.34</v>
      </c>
      <c r="CXP30" s="3">
        <v>6.85</v>
      </c>
      <c r="CXQ30" s="3">
        <v>6.45</v>
      </c>
      <c r="CXR30" s="3">
        <v>6.47</v>
      </c>
      <c r="CXS30" s="3">
        <v>5.87</v>
      </c>
      <c r="CXT30" s="3">
        <v>6.14</v>
      </c>
      <c r="CXU30" s="3">
        <v>7.43</v>
      </c>
      <c r="CXV30" s="3">
        <v>6.74</v>
      </c>
      <c r="CXW30" s="3">
        <v>7.07</v>
      </c>
      <c r="CXX30" s="3">
        <v>6.12</v>
      </c>
      <c r="CXY30" s="3">
        <v>6.4</v>
      </c>
      <c r="CXZ30" s="3">
        <v>6.45</v>
      </c>
      <c r="CYA30" s="3">
        <v>4.97</v>
      </c>
      <c r="CYB30" s="3">
        <v>7.51</v>
      </c>
      <c r="CYC30" s="3">
        <v>7.2</v>
      </c>
      <c r="CYD30" s="3">
        <v>6.63</v>
      </c>
      <c r="CYE30" s="3">
        <v>5.71</v>
      </c>
      <c r="CYF30" s="3">
        <v>5.92</v>
      </c>
      <c r="CYG30" s="3">
        <v>6.68</v>
      </c>
      <c r="CYH30" s="3">
        <v>7.17</v>
      </c>
      <c r="CYI30" s="3">
        <v>6.43</v>
      </c>
      <c r="CYJ30" s="3">
        <v>7.06</v>
      </c>
      <c r="CYK30" s="3">
        <v>6.81</v>
      </c>
      <c r="CYL30" s="3">
        <v>6.79</v>
      </c>
      <c r="CYM30" s="3">
        <v>6.86</v>
      </c>
      <c r="CYN30" s="3">
        <v>6.71</v>
      </c>
      <c r="CYO30" s="3">
        <v>7.24</v>
      </c>
      <c r="CYP30" s="3">
        <v>6.61</v>
      </c>
      <c r="CYQ30" s="3">
        <v>5.84</v>
      </c>
      <c r="CYR30" s="3">
        <v>6.15</v>
      </c>
      <c r="CYS30" s="3">
        <v>6.73</v>
      </c>
      <c r="CYT30" s="3">
        <v>6.62</v>
      </c>
      <c r="CYU30" s="3">
        <v>6.54</v>
      </c>
      <c r="CYV30" s="3">
        <v>6.61</v>
      </c>
      <c r="CYW30" s="3">
        <v>5.88</v>
      </c>
      <c r="CYX30" s="3">
        <v>6.14</v>
      </c>
      <c r="CYY30" s="3">
        <v>6.58</v>
      </c>
      <c r="CYZ30" s="3">
        <v>6.64</v>
      </c>
      <c r="CZA30" s="3">
        <v>7.97</v>
      </c>
      <c r="CZB30" s="3">
        <v>6.92</v>
      </c>
      <c r="CZC30" s="3">
        <v>6.11</v>
      </c>
      <c r="CZD30" s="3">
        <v>6.63</v>
      </c>
      <c r="CZE30" s="3">
        <v>6.11</v>
      </c>
      <c r="CZF30" s="3">
        <v>8.08</v>
      </c>
      <c r="CZG30" s="3">
        <v>7.82</v>
      </c>
      <c r="CZH30" s="3">
        <v>6.13</v>
      </c>
      <c r="CZI30" s="3">
        <v>6.99</v>
      </c>
      <c r="CZJ30" s="3">
        <v>6.01</v>
      </c>
      <c r="CZK30" s="3">
        <v>6.7</v>
      </c>
      <c r="CZL30" s="3">
        <v>6.68</v>
      </c>
      <c r="CZM30" s="3">
        <v>7.54</v>
      </c>
      <c r="CZN30" s="3">
        <v>5.95</v>
      </c>
      <c r="CZO30" s="3">
        <v>6.23</v>
      </c>
      <c r="CZP30" s="3">
        <v>5.64</v>
      </c>
      <c r="CZQ30" s="3">
        <v>6.96</v>
      </c>
      <c r="CZR30" s="3">
        <v>7.08</v>
      </c>
      <c r="CZS30" s="3">
        <v>6.57</v>
      </c>
      <c r="CZT30" s="3">
        <v>7.47</v>
      </c>
      <c r="CZU30" s="3">
        <v>6.33</v>
      </c>
      <c r="CZV30" s="3">
        <v>6.56</v>
      </c>
      <c r="CZW30" s="3">
        <v>8.19</v>
      </c>
      <c r="CZX30" s="3">
        <v>6.82</v>
      </c>
      <c r="CZY30" s="3">
        <v>6.89</v>
      </c>
      <c r="CZZ30" s="3">
        <v>6.69</v>
      </c>
      <c r="DAA30" s="3">
        <v>7.37</v>
      </c>
      <c r="DAB30" s="3">
        <v>6.1</v>
      </c>
      <c r="DAC30" s="3">
        <v>6.94</v>
      </c>
      <c r="DAD30" s="3">
        <v>6.7</v>
      </c>
      <c r="DAE30" s="3">
        <v>7.11</v>
      </c>
      <c r="DAF30" s="3">
        <v>6.84</v>
      </c>
      <c r="DAG30" s="3">
        <v>6.36</v>
      </c>
      <c r="DAH30" s="3">
        <v>6.92</v>
      </c>
      <c r="DAI30" s="3">
        <v>6.82</v>
      </c>
      <c r="DAJ30" s="3">
        <v>6.87</v>
      </c>
      <c r="DAK30" s="3">
        <v>7.04</v>
      </c>
      <c r="DAL30" s="3">
        <v>7.41</v>
      </c>
      <c r="DAM30" s="3">
        <v>6.99</v>
      </c>
      <c r="DAN30" s="3">
        <v>7.35</v>
      </c>
      <c r="DAO30" s="3">
        <v>6.24</v>
      </c>
      <c r="DAP30" s="3">
        <v>5.9</v>
      </c>
      <c r="DAQ30" s="3">
        <v>6.76</v>
      </c>
      <c r="DAR30" s="3">
        <v>6.54</v>
      </c>
      <c r="DAS30" s="3">
        <v>7.13</v>
      </c>
      <c r="DAT30" s="3">
        <v>7.13</v>
      </c>
      <c r="DAU30" s="3">
        <v>6.89</v>
      </c>
      <c r="DAV30" s="3">
        <v>6.34</v>
      </c>
      <c r="DAW30" s="3">
        <v>5.59</v>
      </c>
      <c r="DAX30" s="3">
        <v>6.52</v>
      </c>
      <c r="DAY30" s="3">
        <v>6.59</v>
      </c>
      <c r="DAZ30" s="3">
        <v>5.54</v>
      </c>
      <c r="DBA30" s="3">
        <v>6.12</v>
      </c>
      <c r="DBB30" s="3">
        <v>7.93</v>
      </c>
      <c r="DBC30" s="3">
        <v>6.56</v>
      </c>
      <c r="DBD30" s="3">
        <v>6.6</v>
      </c>
      <c r="DBE30" s="3">
        <v>7.06</v>
      </c>
      <c r="DBF30" s="3">
        <v>6.23</v>
      </c>
      <c r="DBG30" s="3">
        <v>5.93</v>
      </c>
      <c r="DBH30" s="3">
        <v>6</v>
      </c>
      <c r="DBI30" s="3">
        <v>6.17</v>
      </c>
      <c r="DBJ30" s="3">
        <v>5.64</v>
      </c>
      <c r="DBK30" s="3">
        <v>6.37</v>
      </c>
      <c r="DBL30" s="3">
        <v>5.57</v>
      </c>
      <c r="DBM30" s="3">
        <v>6.65</v>
      </c>
      <c r="DBN30" s="3">
        <v>6.24</v>
      </c>
      <c r="DBO30" s="3">
        <v>6.35</v>
      </c>
      <c r="DBP30" s="3">
        <v>6.59</v>
      </c>
      <c r="DBQ30" s="3">
        <v>6.05</v>
      </c>
      <c r="DBR30" s="3">
        <v>6.77</v>
      </c>
      <c r="DBS30" s="3">
        <v>6.47</v>
      </c>
      <c r="DBT30" s="3">
        <v>6.88</v>
      </c>
      <c r="DBU30" s="3">
        <v>7.37</v>
      </c>
      <c r="DBV30" s="3">
        <v>7.59</v>
      </c>
      <c r="DBW30" s="3">
        <v>6.25</v>
      </c>
      <c r="DBX30" s="3">
        <v>5.61</v>
      </c>
      <c r="DBY30" s="3">
        <v>10.23</v>
      </c>
      <c r="DBZ30" s="3">
        <v>7.07</v>
      </c>
      <c r="DCA30" s="3">
        <v>6.14</v>
      </c>
      <c r="DCB30" s="3">
        <v>6.41</v>
      </c>
      <c r="DCC30" s="3">
        <v>5.85</v>
      </c>
      <c r="DCD30" s="3">
        <v>6.42</v>
      </c>
      <c r="DCE30" s="3">
        <v>8.49</v>
      </c>
      <c r="DCF30" s="3">
        <v>6.23</v>
      </c>
      <c r="DCG30" s="3">
        <v>6.08</v>
      </c>
      <c r="DCH30" s="3">
        <v>6.02</v>
      </c>
      <c r="DCI30" s="3">
        <v>6.85</v>
      </c>
      <c r="DCJ30" s="3">
        <v>7.64</v>
      </c>
      <c r="DCK30" s="3">
        <v>5.92</v>
      </c>
      <c r="DCL30" s="3">
        <v>5.98</v>
      </c>
      <c r="DCM30" s="3">
        <v>7.34</v>
      </c>
      <c r="DCN30" s="3">
        <v>6.13</v>
      </c>
      <c r="DCO30" s="3">
        <v>6.31</v>
      </c>
      <c r="DCP30" s="3">
        <v>6.8</v>
      </c>
      <c r="DCQ30" s="3">
        <v>7.99</v>
      </c>
      <c r="DCR30" s="3">
        <v>7.04</v>
      </c>
      <c r="DCS30" s="3">
        <v>6.9</v>
      </c>
      <c r="DCT30" s="3">
        <v>7.49</v>
      </c>
      <c r="DCU30" s="3">
        <v>6.98</v>
      </c>
      <c r="DCV30" s="3">
        <v>5.76</v>
      </c>
      <c r="DCW30" s="3">
        <v>6.67</v>
      </c>
      <c r="DCX30" s="3">
        <v>7.31</v>
      </c>
      <c r="DCY30" s="3">
        <v>6.8</v>
      </c>
      <c r="DCZ30" s="3">
        <v>6.55</v>
      </c>
      <c r="DDA30" s="3">
        <v>8.0500000000000007</v>
      </c>
      <c r="DDB30" s="3">
        <v>5.6</v>
      </c>
      <c r="DDC30" s="3">
        <v>5.52</v>
      </c>
      <c r="DDD30" s="3">
        <v>6.5</v>
      </c>
      <c r="DDE30" s="3">
        <v>6.33</v>
      </c>
      <c r="DDF30" s="3">
        <v>6.58</v>
      </c>
      <c r="DDG30" s="3">
        <v>7.03</v>
      </c>
      <c r="DDH30" s="3">
        <v>6.23</v>
      </c>
      <c r="DDI30" s="3">
        <v>7.89</v>
      </c>
      <c r="DDJ30" s="3">
        <v>6.72</v>
      </c>
      <c r="DDK30" s="3">
        <v>7.87</v>
      </c>
      <c r="DDL30" s="3">
        <v>6.49</v>
      </c>
      <c r="DDM30" s="3">
        <v>5.61</v>
      </c>
      <c r="DDN30" s="3">
        <v>6.86</v>
      </c>
      <c r="DDO30" s="3">
        <v>5.9</v>
      </c>
      <c r="DDP30" s="3">
        <v>7.15</v>
      </c>
      <c r="DDQ30" s="3">
        <v>6.79</v>
      </c>
      <c r="DDR30" s="3">
        <v>6.46</v>
      </c>
      <c r="DDS30" s="3">
        <v>6.55</v>
      </c>
      <c r="DDT30" s="3">
        <v>6.65</v>
      </c>
      <c r="DDU30" s="3">
        <v>6.19</v>
      </c>
      <c r="DDV30" s="3">
        <v>7.74</v>
      </c>
      <c r="DDW30" s="3">
        <v>6.95</v>
      </c>
      <c r="DDX30" s="3">
        <v>6.14</v>
      </c>
      <c r="DDY30" s="3">
        <v>6.74</v>
      </c>
      <c r="DDZ30" s="3">
        <v>4.97</v>
      </c>
      <c r="DEA30" s="3">
        <v>6.59</v>
      </c>
      <c r="DEB30" s="3">
        <v>6.55</v>
      </c>
      <c r="DEC30" s="3">
        <v>6.27</v>
      </c>
      <c r="DED30" s="3">
        <v>5.69</v>
      </c>
      <c r="DEE30" s="3">
        <v>6.77</v>
      </c>
      <c r="DEF30" s="3">
        <v>6.98</v>
      </c>
      <c r="DEG30" s="3">
        <v>5.74</v>
      </c>
      <c r="DEH30" s="3">
        <v>6.63</v>
      </c>
      <c r="DEI30" s="3">
        <v>8.06</v>
      </c>
      <c r="DEJ30" s="3">
        <v>6.82</v>
      </c>
      <c r="DEK30" s="3">
        <v>8.41</v>
      </c>
      <c r="DEL30" s="3">
        <v>6.99</v>
      </c>
      <c r="DEM30" s="3">
        <v>7.3</v>
      </c>
      <c r="DEN30" s="3">
        <v>6.11</v>
      </c>
      <c r="DEO30" s="3">
        <v>6.54</v>
      </c>
      <c r="DEP30" s="3">
        <v>5.27</v>
      </c>
      <c r="DEQ30" s="3">
        <v>6.29</v>
      </c>
      <c r="DER30" s="3">
        <v>6.7</v>
      </c>
      <c r="DES30" s="3">
        <v>5.99</v>
      </c>
      <c r="DET30" s="3">
        <v>6.75</v>
      </c>
      <c r="DEU30" s="3">
        <v>6.48</v>
      </c>
      <c r="DEV30" s="3">
        <v>7.3</v>
      </c>
      <c r="DEW30" s="3">
        <v>5.96</v>
      </c>
      <c r="DEX30" s="3">
        <v>7.52</v>
      </c>
      <c r="DEY30" s="3">
        <v>5.08</v>
      </c>
      <c r="DEZ30" s="3">
        <v>5.09</v>
      </c>
      <c r="DFA30" s="3">
        <v>4.68</v>
      </c>
      <c r="DFB30" s="3">
        <v>5.38</v>
      </c>
      <c r="DFC30" s="3">
        <v>4.93</v>
      </c>
      <c r="DFD30" s="3">
        <v>4.96</v>
      </c>
      <c r="DFE30" s="3">
        <v>5.29</v>
      </c>
      <c r="DFF30" s="3">
        <v>4.3</v>
      </c>
      <c r="DFG30" s="3">
        <v>6.16</v>
      </c>
      <c r="DFH30" s="3">
        <v>5.08</v>
      </c>
      <c r="DFI30" s="3">
        <v>4.76</v>
      </c>
      <c r="DFJ30" s="3">
        <v>5.3</v>
      </c>
      <c r="DFK30" s="3">
        <v>5.37</v>
      </c>
      <c r="DFL30" s="3">
        <v>6.02</v>
      </c>
      <c r="DFM30" s="3">
        <v>7.04</v>
      </c>
      <c r="DFN30" s="3">
        <v>4.8</v>
      </c>
      <c r="DFO30" s="3">
        <v>5.14</v>
      </c>
      <c r="DFP30" s="3">
        <v>5.81</v>
      </c>
      <c r="DFQ30" s="3">
        <v>5.95</v>
      </c>
      <c r="DFR30" s="3">
        <v>5.29</v>
      </c>
      <c r="DFS30" s="3">
        <v>5.31</v>
      </c>
      <c r="DFT30" s="3">
        <v>5.99</v>
      </c>
      <c r="DFU30" s="3">
        <v>4.8</v>
      </c>
      <c r="DFV30" s="3">
        <v>4.7699999999999996</v>
      </c>
      <c r="DFW30" s="3">
        <v>3.22</v>
      </c>
      <c r="DFX30" s="3">
        <v>5.32</v>
      </c>
      <c r="DFY30" s="3">
        <v>4.95</v>
      </c>
      <c r="DFZ30" s="3">
        <v>4.71</v>
      </c>
      <c r="DGA30" s="3">
        <v>4.83</v>
      </c>
      <c r="DGB30" s="3">
        <v>9.86</v>
      </c>
      <c r="DGC30" s="3">
        <v>7.8</v>
      </c>
      <c r="DGD30" s="3">
        <v>6.6</v>
      </c>
      <c r="DGE30" s="3">
        <v>5.7</v>
      </c>
      <c r="DGF30" s="3">
        <v>5.49</v>
      </c>
      <c r="DGG30" s="3">
        <v>5.48</v>
      </c>
      <c r="DGH30" s="3">
        <v>5.73</v>
      </c>
      <c r="DGI30" s="3" t="s">
        <v>5</v>
      </c>
      <c r="DGJ30" s="3">
        <v>5.2</v>
      </c>
      <c r="DGK30" s="3">
        <v>6.37</v>
      </c>
      <c r="DGL30" s="3" t="s">
        <v>5</v>
      </c>
      <c r="DGM30" s="3">
        <v>5.8</v>
      </c>
      <c r="DGN30" s="3">
        <v>5.46</v>
      </c>
      <c r="DGO30" s="3">
        <v>4.49</v>
      </c>
      <c r="DGP30" s="3">
        <v>4.5599999999999996</v>
      </c>
      <c r="DGQ30" s="3" t="s">
        <v>5</v>
      </c>
      <c r="DGR30" s="3">
        <v>4.37</v>
      </c>
      <c r="DGS30" s="3">
        <v>6.15</v>
      </c>
      <c r="DGT30" s="3">
        <v>5.41</v>
      </c>
      <c r="DGU30" s="3">
        <v>5.04</v>
      </c>
      <c r="DGV30" s="3">
        <v>5.6</v>
      </c>
      <c r="DGW30" s="3">
        <v>6.46</v>
      </c>
      <c r="DGX30" s="3">
        <v>5.17</v>
      </c>
      <c r="DGY30" s="3">
        <v>4.7300000000000004</v>
      </c>
      <c r="DGZ30" s="3">
        <v>5.35</v>
      </c>
      <c r="DHA30" s="3">
        <v>6.93</v>
      </c>
      <c r="DHB30" s="3">
        <v>5.5</v>
      </c>
      <c r="DHC30" s="3">
        <v>6.06</v>
      </c>
      <c r="DHD30" s="3" t="s">
        <v>5</v>
      </c>
      <c r="DHE30" s="3">
        <v>4.71</v>
      </c>
      <c r="DHF30" s="3">
        <v>5.33</v>
      </c>
      <c r="DHG30" s="3">
        <v>5.04</v>
      </c>
      <c r="DHH30" s="3">
        <v>5.39</v>
      </c>
      <c r="DHI30" s="3">
        <v>0</v>
      </c>
      <c r="DHJ30" s="3">
        <v>6.44</v>
      </c>
      <c r="DHK30" s="3">
        <v>5.99</v>
      </c>
      <c r="DHL30" s="3">
        <v>5.48</v>
      </c>
      <c r="DHM30" s="3">
        <v>5.64</v>
      </c>
      <c r="DHN30" s="3">
        <v>6.89</v>
      </c>
      <c r="DHO30" s="3">
        <v>5.88</v>
      </c>
      <c r="DHP30" s="3">
        <v>7.83</v>
      </c>
      <c r="DHQ30" s="3">
        <v>8.1999999999999993</v>
      </c>
      <c r="DHR30" s="3">
        <v>6.69</v>
      </c>
      <c r="DHS30" s="3">
        <v>6.51</v>
      </c>
      <c r="DHT30" s="3">
        <v>6.88</v>
      </c>
      <c r="DHU30" s="3">
        <v>6.67</v>
      </c>
      <c r="DHV30" s="3">
        <v>7.19</v>
      </c>
      <c r="DHW30" s="3" t="s">
        <v>5</v>
      </c>
      <c r="DHX30" s="3">
        <v>7.83</v>
      </c>
      <c r="DHY30" s="3">
        <v>6.76</v>
      </c>
      <c r="DHZ30" s="3">
        <v>6.65</v>
      </c>
      <c r="DIA30" s="3">
        <v>8.6999999999999993</v>
      </c>
      <c r="DIB30" s="3">
        <v>8.61</v>
      </c>
      <c r="DIC30" s="3">
        <v>7.88</v>
      </c>
      <c r="DID30" s="3">
        <v>6.54</v>
      </c>
      <c r="DIE30" s="3">
        <v>6.24</v>
      </c>
      <c r="DIF30" s="3">
        <v>8.83</v>
      </c>
      <c r="DIG30" s="3">
        <v>7.75</v>
      </c>
      <c r="DIH30" s="3">
        <v>6.71</v>
      </c>
      <c r="DII30" s="3">
        <v>7.46</v>
      </c>
      <c r="DIJ30" s="3">
        <v>6.46</v>
      </c>
      <c r="DIK30" s="3">
        <v>7.98</v>
      </c>
      <c r="DIL30" s="3">
        <v>6.45</v>
      </c>
      <c r="DIM30" s="3">
        <v>6.68</v>
      </c>
      <c r="DIN30" s="3">
        <v>6.71</v>
      </c>
      <c r="DIO30" s="3">
        <v>9.1999999999999993</v>
      </c>
      <c r="DIP30" s="3">
        <v>7.72</v>
      </c>
      <c r="DIQ30" s="3">
        <v>7.21</v>
      </c>
      <c r="DIR30" s="3">
        <v>6.98</v>
      </c>
      <c r="DIS30" s="3">
        <v>11.34</v>
      </c>
      <c r="DIT30" s="3" t="s">
        <v>5</v>
      </c>
      <c r="DIU30" s="3">
        <v>29.58</v>
      </c>
      <c r="DIV30" s="3">
        <v>9.92</v>
      </c>
      <c r="DIW30" s="3">
        <v>8.06</v>
      </c>
      <c r="DIX30" s="3">
        <v>6.6</v>
      </c>
      <c r="DIY30" s="3">
        <v>7.75</v>
      </c>
      <c r="DIZ30" s="3">
        <v>6.19</v>
      </c>
      <c r="DJA30" s="3" t="s">
        <v>5</v>
      </c>
      <c r="DJB30" s="3" t="s">
        <v>5</v>
      </c>
      <c r="DJC30" s="3">
        <v>6.31</v>
      </c>
      <c r="DJD30" s="3">
        <v>6.66</v>
      </c>
      <c r="DJE30" s="3">
        <v>6.17</v>
      </c>
      <c r="DJF30" s="3">
        <v>6.16</v>
      </c>
      <c r="DJG30" s="3">
        <v>6.75</v>
      </c>
      <c r="DJH30" s="3">
        <v>5.67</v>
      </c>
      <c r="DJI30" s="3">
        <v>5.52</v>
      </c>
      <c r="DJJ30" s="3">
        <v>3.82</v>
      </c>
      <c r="DJK30" s="3">
        <v>6.02</v>
      </c>
      <c r="DJL30" s="3">
        <v>5.38</v>
      </c>
      <c r="DJM30" s="3" t="s">
        <v>5</v>
      </c>
      <c r="DJN30" s="3">
        <v>6.21</v>
      </c>
      <c r="DJO30" s="3" t="s">
        <v>5</v>
      </c>
      <c r="DJP30" s="3">
        <v>6.02</v>
      </c>
      <c r="DJQ30" s="3">
        <v>9.7200000000000006</v>
      </c>
      <c r="DJR30" s="3">
        <v>5.04</v>
      </c>
      <c r="DJS30" s="3">
        <v>7.85</v>
      </c>
      <c r="DJT30" s="3">
        <v>6.43</v>
      </c>
      <c r="DJU30" s="3" t="s">
        <v>5</v>
      </c>
      <c r="DJV30" s="3">
        <v>5.21</v>
      </c>
      <c r="DJW30" s="3" t="s">
        <v>5</v>
      </c>
      <c r="DJX30" s="3">
        <v>5.34</v>
      </c>
      <c r="DJY30" s="3" t="s">
        <v>5</v>
      </c>
      <c r="DJZ30" s="3">
        <v>4.8899999999999997</v>
      </c>
      <c r="DKA30" s="3" t="s">
        <v>5</v>
      </c>
      <c r="DKB30" s="3" t="s">
        <v>5</v>
      </c>
      <c r="DKC30" s="3" t="s">
        <v>5</v>
      </c>
      <c r="DKD30" s="3" t="s">
        <v>5</v>
      </c>
      <c r="DKE30" s="3" t="s">
        <v>5</v>
      </c>
      <c r="DKF30" s="3" t="s">
        <v>5</v>
      </c>
      <c r="DKG30" s="3" t="s">
        <v>5</v>
      </c>
      <c r="DKH30" s="3" t="s">
        <v>5</v>
      </c>
      <c r="DKI30" s="3" t="s">
        <v>5</v>
      </c>
      <c r="DKJ30" s="3" t="s">
        <v>5</v>
      </c>
      <c r="DKK30" s="3" t="s">
        <v>5</v>
      </c>
      <c r="DKL30" s="3" t="s">
        <v>5</v>
      </c>
      <c r="DKM30" s="3" t="s">
        <v>5</v>
      </c>
      <c r="DKN30" s="3" t="s">
        <v>5</v>
      </c>
      <c r="DKO30" s="3">
        <v>8.0299999999999994</v>
      </c>
      <c r="DKP30" s="3" t="s">
        <v>5</v>
      </c>
      <c r="DKQ30" s="3" t="s">
        <v>5</v>
      </c>
      <c r="DKR30" s="3" t="s">
        <v>5</v>
      </c>
      <c r="DKS30" s="3">
        <v>5.64</v>
      </c>
      <c r="DKT30" s="3" t="s">
        <v>5</v>
      </c>
      <c r="DKU30" s="3">
        <v>5.79</v>
      </c>
      <c r="DKV30" s="3" t="s">
        <v>5</v>
      </c>
      <c r="DKW30" s="3">
        <v>5.45</v>
      </c>
      <c r="DKX30" s="3" t="s">
        <v>5</v>
      </c>
      <c r="DKY30" s="3">
        <v>6.14</v>
      </c>
      <c r="DKZ30" s="3" t="s">
        <v>5</v>
      </c>
      <c r="DLA30" s="3" t="s">
        <v>5</v>
      </c>
      <c r="DLB30" s="3">
        <v>5.96</v>
      </c>
      <c r="DLC30" s="3" t="s">
        <v>5</v>
      </c>
      <c r="DLD30" s="3" t="s">
        <v>5</v>
      </c>
      <c r="DLE30" s="3" t="s">
        <v>5</v>
      </c>
      <c r="DLF30" s="3" t="s">
        <v>5</v>
      </c>
      <c r="DLG30" s="3" t="s">
        <v>5</v>
      </c>
      <c r="DLH30" s="3">
        <v>5.41</v>
      </c>
      <c r="DLI30" s="3">
        <v>5.68</v>
      </c>
      <c r="DLJ30" s="3">
        <v>5.99</v>
      </c>
      <c r="DLK30" s="3">
        <v>5.3</v>
      </c>
      <c r="DLL30" s="3">
        <v>5.56</v>
      </c>
      <c r="DLM30" s="3" t="s">
        <v>5</v>
      </c>
      <c r="DLN30" s="3">
        <v>5.58</v>
      </c>
      <c r="DLO30" s="3" t="s">
        <v>5</v>
      </c>
      <c r="DLP30" s="3" t="s">
        <v>5</v>
      </c>
      <c r="DLQ30" s="3" t="s">
        <v>5</v>
      </c>
      <c r="DLR30" s="3" t="s">
        <v>5</v>
      </c>
      <c r="DLS30" s="3" t="s">
        <v>5</v>
      </c>
      <c r="DLT30" s="3" t="s">
        <v>5</v>
      </c>
      <c r="DLU30" s="3" t="s">
        <v>5</v>
      </c>
      <c r="DLV30" s="3">
        <v>5.61</v>
      </c>
      <c r="DLW30" s="3">
        <v>5.65</v>
      </c>
      <c r="DLX30" s="3" t="s">
        <v>5</v>
      </c>
      <c r="DLY30" s="3" t="s">
        <v>5</v>
      </c>
      <c r="DLZ30" s="3" t="s">
        <v>5</v>
      </c>
      <c r="DMA30" s="3">
        <v>5.3</v>
      </c>
      <c r="DMB30" s="3" t="s">
        <v>5</v>
      </c>
      <c r="DMC30" s="3" t="s">
        <v>5</v>
      </c>
      <c r="DMD30" s="3">
        <v>6.11</v>
      </c>
      <c r="DME30" s="3" t="s">
        <v>5</v>
      </c>
      <c r="DMF30" s="3" t="s">
        <v>5</v>
      </c>
      <c r="DMG30" s="3">
        <v>5.37</v>
      </c>
      <c r="DMH30" s="3" t="s">
        <v>5</v>
      </c>
      <c r="DMI30" s="3" t="s">
        <v>5</v>
      </c>
      <c r="DMJ30" s="3">
        <v>6.55</v>
      </c>
      <c r="DMK30" s="3" t="s">
        <v>5</v>
      </c>
      <c r="DML30" s="3">
        <v>5.27</v>
      </c>
      <c r="DMM30" s="3" t="s">
        <v>5</v>
      </c>
      <c r="DMN30" s="3">
        <v>7.87</v>
      </c>
      <c r="DMO30" s="3">
        <v>6.38</v>
      </c>
      <c r="DMP30" s="3" t="s">
        <v>5</v>
      </c>
      <c r="DMQ30" s="3">
        <v>6.96</v>
      </c>
      <c r="DMR30" s="3">
        <v>5.61</v>
      </c>
      <c r="DMS30" s="3">
        <v>6.24</v>
      </c>
      <c r="DMT30" s="3">
        <v>5.1100000000000003</v>
      </c>
      <c r="DMU30" s="3">
        <v>5.71</v>
      </c>
      <c r="DMV30" s="3">
        <v>5.14</v>
      </c>
      <c r="DMW30" s="3">
        <v>4.4400000000000004</v>
      </c>
      <c r="DMX30" s="3">
        <v>4.82</v>
      </c>
      <c r="DMY30" s="3" t="s">
        <v>5</v>
      </c>
      <c r="DMZ30" s="3">
        <v>6.46</v>
      </c>
      <c r="DNA30" s="3">
        <v>8.1</v>
      </c>
      <c r="DNB30" s="3" t="s">
        <v>5</v>
      </c>
      <c r="DNC30" s="3">
        <v>5.45</v>
      </c>
      <c r="DND30" s="3">
        <v>6.73</v>
      </c>
      <c r="DNE30" s="3" t="s">
        <v>5</v>
      </c>
      <c r="DNF30" s="3" t="s">
        <v>5</v>
      </c>
      <c r="DNG30" s="3" t="s">
        <v>5</v>
      </c>
      <c r="DNH30" s="3" t="s">
        <v>5</v>
      </c>
      <c r="DNI30" s="3" t="s">
        <v>5</v>
      </c>
      <c r="DNJ30" s="3" t="s">
        <v>5</v>
      </c>
      <c r="DNK30" s="3">
        <v>6.04</v>
      </c>
      <c r="DNL30" s="3">
        <v>5.76</v>
      </c>
      <c r="DNM30" s="3">
        <v>6.02</v>
      </c>
      <c r="DNN30" s="3" t="s">
        <v>5</v>
      </c>
      <c r="DNO30" s="3" t="s">
        <v>5</v>
      </c>
      <c r="DNP30" s="3" t="s">
        <v>5</v>
      </c>
      <c r="DNQ30" s="3">
        <v>5.56</v>
      </c>
      <c r="DNR30" s="3" t="s">
        <v>5</v>
      </c>
      <c r="DNS30" s="3" t="s">
        <v>5</v>
      </c>
      <c r="DNT30" s="3">
        <v>5.91</v>
      </c>
      <c r="DNU30" s="3" t="s">
        <v>5</v>
      </c>
      <c r="DNV30" s="3">
        <v>6.87</v>
      </c>
      <c r="DNW30" s="3">
        <v>6.15</v>
      </c>
      <c r="DNX30" s="3" t="s">
        <v>5</v>
      </c>
      <c r="DNY30" s="3" t="s">
        <v>5</v>
      </c>
      <c r="DNZ30" s="3" t="s">
        <v>5</v>
      </c>
      <c r="DOA30" s="3" t="s">
        <v>5</v>
      </c>
      <c r="DOB30" s="3" t="s">
        <v>5</v>
      </c>
      <c r="DOC30" s="3">
        <v>6.14</v>
      </c>
      <c r="DOD30" s="3" t="s">
        <v>5</v>
      </c>
      <c r="DOE30" s="3" t="s">
        <v>5</v>
      </c>
      <c r="DOF30" s="3" t="s">
        <v>5</v>
      </c>
      <c r="DOG30" s="3" t="s">
        <v>5</v>
      </c>
      <c r="DOH30" s="3">
        <v>5.58</v>
      </c>
      <c r="DOI30" s="3" t="s">
        <v>5</v>
      </c>
      <c r="DOJ30" s="3">
        <v>6.06</v>
      </c>
      <c r="DOK30" s="3">
        <v>6.05</v>
      </c>
      <c r="DOL30" s="3" t="s">
        <v>5</v>
      </c>
      <c r="DOM30" s="3">
        <v>4.7699999999999996</v>
      </c>
      <c r="DON30" s="3">
        <v>5.81</v>
      </c>
      <c r="DOO30" s="3" t="s">
        <v>5</v>
      </c>
      <c r="DOP30" s="3" t="s">
        <v>5</v>
      </c>
      <c r="DOQ30" s="3">
        <v>7.32</v>
      </c>
      <c r="DOR30" s="3" t="s">
        <v>5</v>
      </c>
      <c r="DOS30" s="3" t="s">
        <v>5</v>
      </c>
      <c r="DOT30" s="3">
        <v>5.57</v>
      </c>
      <c r="DOU30" s="3" t="s">
        <v>5</v>
      </c>
      <c r="DOV30" s="3">
        <v>6.33</v>
      </c>
      <c r="DOW30" s="3">
        <v>4.8</v>
      </c>
      <c r="DOX30" s="3" t="s">
        <v>5</v>
      </c>
      <c r="DOY30" s="3" t="s">
        <v>5</v>
      </c>
      <c r="DOZ30" s="3" t="s">
        <v>5</v>
      </c>
      <c r="DPA30" s="3" t="s">
        <v>5</v>
      </c>
      <c r="DPB30" s="3" t="s">
        <v>5</v>
      </c>
      <c r="DPC30" s="3" t="s">
        <v>5</v>
      </c>
      <c r="DPD30" s="3">
        <v>5.74</v>
      </c>
      <c r="DPE30" s="3" t="s">
        <v>5</v>
      </c>
      <c r="DPF30" s="3">
        <v>8.56</v>
      </c>
      <c r="DPG30" s="3" t="s">
        <v>5</v>
      </c>
      <c r="DPH30" s="3" t="s">
        <v>5</v>
      </c>
      <c r="DPI30" s="3" t="s">
        <v>5</v>
      </c>
      <c r="DPJ30" s="3" t="s">
        <v>5</v>
      </c>
      <c r="DPK30" s="3">
        <v>8.3800000000000008</v>
      </c>
      <c r="DPL30" s="3">
        <v>5.98</v>
      </c>
      <c r="DPM30" s="3" t="s">
        <v>5</v>
      </c>
      <c r="DPN30" s="3" t="s">
        <v>5</v>
      </c>
      <c r="DPO30" s="3">
        <v>5.77</v>
      </c>
      <c r="DPP30" s="3">
        <v>5.93</v>
      </c>
      <c r="DPQ30" s="3" t="s">
        <v>5</v>
      </c>
      <c r="DPR30" s="3">
        <v>5.65</v>
      </c>
      <c r="DPS30" s="3">
        <v>5.81</v>
      </c>
      <c r="DPT30" s="3">
        <v>6.58</v>
      </c>
      <c r="DPU30" s="3">
        <v>5.98</v>
      </c>
      <c r="DPV30" s="3" t="s">
        <v>5</v>
      </c>
      <c r="DPW30" s="3" t="s">
        <v>5</v>
      </c>
      <c r="DPX30" s="3">
        <v>8.7200000000000006</v>
      </c>
      <c r="DPY30" s="3">
        <v>6.16</v>
      </c>
      <c r="DPZ30" s="3">
        <v>4.6399999999999997</v>
      </c>
      <c r="DQA30" s="3" t="s">
        <v>5</v>
      </c>
      <c r="DQB30" s="3">
        <v>4.72</v>
      </c>
      <c r="DQC30" s="3" t="s">
        <v>5</v>
      </c>
      <c r="DQD30" s="3" t="s">
        <v>5</v>
      </c>
      <c r="DQE30" s="3">
        <v>6.09</v>
      </c>
      <c r="DQF30" s="3">
        <v>6.45</v>
      </c>
      <c r="DQG30" s="3">
        <v>5.0999999999999996</v>
      </c>
      <c r="DQH30" s="3">
        <v>5.89</v>
      </c>
      <c r="DQI30" s="3" t="s">
        <v>5</v>
      </c>
      <c r="DQJ30" s="3" t="s">
        <v>5</v>
      </c>
      <c r="DQK30" s="3">
        <v>5.53</v>
      </c>
      <c r="DQL30" s="3" t="s">
        <v>5</v>
      </c>
      <c r="DQM30" s="3" t="s">
        <v>5</v>
      </c>
      <c r="DQN30" s="3" t="s">
        <v>5</v>
      </c>
      <c r="DQO30" s="3" t="s">
        <v>5</v>
      </c>
      <c r="DQP30" s="3">
        <v>4.99</v>
      </c>
      <c r="DQQ30" s="3">
        <v>8.09</v>
      </c>
      <c r="DQR30" s="3" t="s">
        <v>5</v>
      </c>
      <c r="DQS30" s="3" t="s">
        <v>5</v>
      </c>
      <c r="DQT30" s="3" t="s">
        <v>5</v>
      </c>
      <c r="DQU30" s="3" t="s">
        <v>5</v>
      </c>
      <c r="DQV30" s="3" t="s">
        <v>5</v>
      </c>
      <c r="DQW30" s="3">
        <v>6.62</v>
      </c>
      <c r="DQX30" s="3" t="s">
        <v>5</v>
      </c>
      <c r="DQY30" s="3" t="s">
        <v>5</v>
      </c>
      <c r="DQZ30" s="3" t="s">
        <v>5</v>
      </c>
      <c r="DRA30" s="3" t="s">
        <v>5</v>
      </c>
      <c r="DRB30" s="3">
        <v>5.0599999999999996</v>
      </c>
      <c r="DRC30" s="3">
        <v>5.22</v>
      </c>
      <c r="DRD30" s="3" t="s">
        <v>5</v>
      </c>
      <c r="DRE30" s="3" t="s">
        <v>5</v>
      </c>
      <c r="DRF30" s="3">
        <v>6.2</v>
      </c>
      <c r="DRG30" s="3">
        <v>6.11</v>
      </c>
      <c r="DRH30" s="3">
        <v>5.82</v>
      </c>
      <c r="DRI30" s="3">
        <v>4.29</v>
      </c>
      <c r="DRJ30" s="3" t="s">
        <v>5</v>
      </c>
      <c r="DRK30" s="3">
        <v>6.5</v>
      </c>
      <c r="DRL30" s="3">
        <v>6.6</v>
      </c>
      <c r="DRM30" s="3" t="s">
        <v>5</v>
      </c>
      <c r="DRN30" s="3">
        <v>5.47</v>
      </c>
      <c r="DRO30" s="3">
        <v>5.23</v>
      </c>
      <c r="DRP30" s="3">
        <v>6.76</v>
      </c>
      <c r="DRQ30" s="3">
        <v>4.71</v>
      </c>
      <c r="DRR30" s="3">
        <v>5.76</v>
      </c>
      <c r="DRS30" s="3">
        <v>6.07</v>
      </c>
      <c r="DRT30" s="3">
        <v>5.36</v>
      </c>
      <c r="DRU30" s="3" t="s">
        <v>5</v>
      </c>
      <c r="DRV30" s="3">
        <v>4.25</v>
      </c>
      <c r="DRW30" s="3" t="s">
        <v>5</v>
      </c>
      <c r="DRX30" s="3" t="s">
        <v>5</v>
      </c>
      <c r="DRY30" s="3" t="s">
        <v>5</v>
      </c>
      <c r="DRZ30" s="3">
        <v>5.08</v>
      </c>
      <c r="DSA30" s="3" t="s">
        <v>5</v>
      </c>
      <c r="DSB30" s="3" t="s">
        <v>5</v>
      </c>
      <c r="DSC30" s="3" t="s">
        <v>5</v>
      </c>
      <c r="DSD30" s="3">
        <v>7.34</v>
      </c>
      <c r="DSE30" s="3" t="s">
        <v>5</v>
      </c>
      <c r="DSF30" s="3">
        <v>5.64</v>
      </c>
      <c r="DSG30" s="3">
        <v>5.81</v>
      </c>
      <c r="DSH30" s="3">
        <v>5.71</v>
      </c>
      <c r="DSI30" s="3" t="s">
        <v>5</v>
      </c>
      <c r="DSJ30" s="3">
        <v>5.43</v>
      </c>
      <c r="DSK30" s="3" t="s">
        <v>5</v>
      </c>
      <c r="DSL30" s="3" t="s">
        <v>5</v>
      </c>
      <c r="DSM30" s="3">
        <v>5.58</v>
      </c>
      <c r="DSN30" s="3">
        <v>7.57</v>
      </c>
      <c r="DSO30" s="3">
        <v>5.98</v>
      </c>
      <c r="DSP30" s="3">
        <v>5.3</v>
      </c>
      <c r="DSQ30" s="3">
        <v>6.46</v>
      </c>
      <c r="DSR30" s="3">
        <v>6.41</v>
      </c>
      <c r="DSS30" s="3">
        <v>6.33</v>
      </c>
      <c r="DST30" s="3">
        <v>4.38</v>
      </c>
      <c r="DSU30" s="3">
        <v>6.31</v>
      </c>
      <c r="DSV30" s="3">
        <v>5.31</v>
      </c>
      <c r="DSW30" s="3">
        <v>8.52</v>
      </c>
      <c r="DSX30" s="3">
        <v>5.88</v>
      </c>
      <c r="DSY30" s="3">
        <v>5.78</v>
      </c>
      <c r="DSZ30" s="3" t="s">
        <v>5</v>
      </c>
      <c r="DTA30" s="3">
        <v>4.5999999999999996</v>
      </c>
      <c r="DTB30" s="3">
        <v>6.92</v>
      </c>
      <c r="DTC30" s="3">
        <v>5.58</v>
      </c>
      <c r="DTD30" s="3">
        <v>6.02</v>
      </c>
      <c r="DTE30" s="3">
        <v>0</v>
      </c>
      <c r="DTF30" s="3">
        <v>5.44</v>
      </c>
      <c r="DTG30" s="3">
        <v>6.1</v>
      </c>
      <c r="DTH30" s="3">
        <v>6.85</v>
      </c>
      <c r="DTI30" s="3">
        <v>9.4</v>
      </c>
      <c r="DTJ30" s="3">
        <v>4.9800000000000004</v>
      </c>
      <c r="DTK30" s="3">
        <v>6.88</v>
      </c>
      <c r="DTL30" s="3">
        <v>6.04</v>
      </c>
      <c r="DTM30" s="3">
        <v>5.2</v>
      </c>
      <c r="DTN30" s="3">
        <v>4.8499999999999996</v>
      </c>
      <c r="DTO30" s="3">
        <v>4.83</v>
      </c>
      <c r="DTP30" s="3">
        <v>4.62</v>
      </c>
      <c r="DTQ30" s="3">
        <v>6.48</v>
      </c>
      <c r="DTR30" s="3">
        <v>5</v>
      </c>
      <c r="DTS30" s="3">
        <v>6.83</v>
      </c>
      <c r="DTT30" s="3">
        <v>4.7300000000000004</v>
      </c>
      <c r="DTU30" s="3">
        <v>6.16</v>
      </c>
      <c r="DTV30" s="3">
        <v>6.12</v>
      </c>
      <c r="DTW30" s="3">
        <v>6.78</v>
      </c>
      <c r="DTX30" s="3">
        <v>5.32</v>
      </c>
      <c r="DTY30" s="3">
        <v>5.84</v>
      </c>
      <c r="DTZ30" s="3">
        <v>5.97</v>
      </c>
      <c r="DUA30" s="3">
        <v>5.78</v>
      </c>
      <c r="DUB30" s="3">
        <v>5.79</v>
      </c>
      <c r="DUC30" s="3">
        <v>8.3000000000000007</v>
      </c>
      <c r="DUD30" s="3">
        <v>6.44</v>
      </c>
      <c r="DUE30" s="3">
        <v>5.37</v>
      </c>
      <c r="DUF30" s="3">
        <v>5.79</v>
      </c>
      <c r="DUG30" s="3">
        <v>6.18</v>
      </c>
      <c r="DUH30" s="3">
        <v>5.45</v>
      </c>
      <c r="DUI30" s="3">
        <v>5.72</v>
      </c>
      <c r="DUJ30" s="3">
        <v>5.55</v>
      </c>
      <c r="DUK30" s="3">
        <v>6.27</v>
      </c>
      <c r="DUL30" s="3">
        <v>5.37</v>
      </c>
      <c r="DUM30" s="3">
        <v>6.37</v>
      </c>
      <c r="DUN30" s="3">
        <v>4.7300000000000004</v>
      </c>
      <c r="DUO30" s="3">
        <v>5.71</v>
      </c>
      <c r="DUP30" s="3">
        <v>5.62</v>
      </c>
      <c r="DUQ30" s="3">
        <v>5.36</v>
      </c>
      <c r="DUR30" s="3">
        <v>6.16</v>
      </c>
      <c r="DUS30" s="3">
        <v>5.0599999999999996</v>
      </c>
      <c r="DUT30" s="3">
        <v>7.93</v>
      </c>
      <c r="DUU30" s="3">
        <v>5.84</v>
      </c>
      <c r="DUV30" s="3" t="s">
        <v>5</v>
      </c>
      <c r="DUW30" s="3">
        <v>6.57</v>
      </c>
      <c r="DUX30" s="3">
        <v>5.5</v>
      </c>
      <c r="DUY30" s="3">
        <v>6.51</v>
      </c>
      <c r="DUZ30" s="3">
        <v>5.32</v>
      </c>
      <c r="DVA30" s="3">
        <v>6.53</v>
      </c>
      <c r="DVB30" s="3">
        <v>6.38</v>
      </c>
      <c r="DVC30" s="3">
        <v>6.09</v>
      </c>
      <c r="DVD30" s="3">
        <v>6.21</v>
      </c>
      <c r="DVE30" s="3">
        <v>5.71</v>
      </c>
      <c r="DVF30" s="3">
        <v>6.03</v>
      </c>
      <c r="DVG30" s="3">
        <v>6.37</v>
      </c>
      <c r="DVH30" s="3">
        <v>6.29</v>
      </c>
      <c r="DVI30" s="3">
        <v>5.77</v>
      </c>
      <c r="DVJ30" s="3">
        <v>6.01</v>
      </c>
      <c r="DVK30" s="3">
        <v>6.31</v>
      </c>
      <c r="DVL30" s="3">
        <v>8.16</v>
      </c>
      <c r="DVM30" s="3">
        <v>7.88</v>
      </c>
      <c r="DVN30" s="3">
        <v>6.9</v>
      </c>
      <c r="DVO30" s="3">
        <v>4.96</v>
      </c>
      <c r="DVP30" s="3">
        <v>5.98</v>
      </c>
      <c r="DVQ30" s="3">
        <v>6.29</v>
      </c>
      <c r="DVR30" s="3">
        <v>6.96</v>
      </c>
      <c r="DVS30" s="3">
        <v>6.91</v>
      </c>
      <c r="DVT30" s="3">
        <v>5.91</v>
      </c>
      <c r="DVU30" s="3">
        <v>6.08</v>
      </c>
      <c r="DVV30" s="3">
        <v>6.41</v>
      </c>
      <c r="DVW30" s="3">
        <v>7.1</v>
      </c>
      <c r="DVX30" s="3">
        <v>4.9800000000000004</v>
      </c>
      <c r="DVY30" s="3">
        <v>5.9</v>
      </c>
      <c r="DVZ30" s="3">
        <v>6.31</v>
      </c>
      <c r="DWA30" s="3">
        <v>5.04</v>
      </c>
      <c r="DWB30" s="3">
        <v>6.01</v>
      </c>
      <c r="DWC30" s="3">
        <v>4.47</v>
      </c>
      <c r="DWD30" s="3">
        <v>6.02</v>
      </c>
      <c r="DWE30" s="3">
        <v>4.9400000000000004</v>
      </c>
      <c r="DWF30" s="3">
        <v>7.43</v>
      </c>
      <c r="DWG30" s="3">
        <v>6.09</v>
      </c>
      <c r="DWH30" s="3">
        <v>7.27</v>
      </c>
      <c r="DWI30" s="3">
        <v>6.64</v>
      </c>
      <c r="DWJ30" s="3">
        <v>5.81</v>
      </c>
      <c r="DWK30" s="3">
        <v>6.25</v>
      </c>
      <c r="DWL30" s="3">
        <v>5.41</v>
      </c>
      <c r="DWM30" s="3">
        <v>5.72</v>
      </c>
      <c r="DWN30" s="3">
        <v>6.5</v>
      </c>
      <c r="DWO30" s="3">
        <v>5.67</v>
      </c>
      <c r="DWP30" s="3">
        <v>7.59</v>
      </c>
      <c r="DWQ30" s="3">
        <v>5.19</v>
      </c>
      <c r="DWR30" s="3">
        <v>5.91</v>
      </c>
      <c r="DWS30" s="3">
        <v>6.75</v>
      </c>
      <c r="DWT30" s="3">
        <v>6.06</v>
      </c>
      <c r="DWU30" s="3">
        <v>5.4</v>
      </c>
      <c r="DWV30" s="3">
        <v>6.95</v>
      </c>
      <c r="DWW30" s="3">
        <v>5.37</v>
      </c>
      <c r="DWX30" s="3">
        <v>6.25</v>
      </c>
      <c r="DWY30" s="3">
        <v>5.48</v>
      </c>
      <c r="DWZ30" s="3">
        <v>6.23</v>
      </c>
      <c r="DXA30" s="3">
        <v>6.29</v>
      </c>
      <c r="DXB30" s="3">
        <v>5.76</v>
      </c>
      <c r="DXC30" s="3">
        <v>7.29</v>
      </c>
      <c r="DXD30" s="3">
        <v>5.95</v>
      </c>
      <c r="DXE30" s="3">
        <v>6.22</v>
      </c>
      <c r="DXF30" s="3">
        <v>6.17</v>
      </c>
      <c r="DXG30" s="3">
        <v>6.35</v>
      </c>
      <c r="DXH30" s="3">
        <v>6.62</v>
      </c>
      <c r="DXI30" s="3">
        <v>5.98</v>
      </c>
      <c r="DXJ30" s="3">
        <v>6.62</v>
      </c>
      <c r="DXK30" s="3">
        <v>5.0999999999999996</v>
      </c>
      <c r="DXL30" s="3">
        <v>5.88</v>
      </c>
      <c r="DXM30" s="3">
        <v>6.29</v>
      </c>
      <c r="DXN30" s="3">
        <v>6.76</v>
      </c>
      <c r="DXO30" s="3">
        <v>6.17</v>
      </c>
      <c r="DXP30" s="3">
        <v>4.93</v>
      </c>
      <c r="DXQ30" s="3">
        <v>5.12</v>
      </c>
      <c r="DXR30" s="3">
        <v>6.41</v>
      </c>
      <c r="DXS30" s="3">
        <v>5.97</v>
      </c>
      <c r="DXT30" s="3">
        <v>6.09</v>
      </c>
      <c r="DXU30" s="3" t="s">
        <v>5</v>
      </c>
      <c r="DXV30" s="3" t="s">
        <v>5</v>
      </c>
      <c r="DXW30" s="3">
        <v>6.33</v>
      </c>
      <c r="DXX30" s="3">
        <v>6.5</v>
      </c>
      <c r="DXY30" s="3">
        <v>5.5</v>
      </c>
      <c r="DXZ30" s="3">
        <v>7.37</v>
      </c>
      <c r="DYA30" s="3">
        <v>6.25</v>
      </c>
      <c r="DYB30" s="3">
        <v>5.95</v>
      </c>
      <c r="DYC30" s="3" t="s">
        <v>5</v>
      </c>
      <c r="DYD30" s="3">
        <v>6.67</v>
      </c>
      <c r="DYE30" s="3">
        <v>6.19</v>
      </c>
      <c r="DYF30" s="3">
        <v>5.86</v>
      </c>
      <c r="DYG30" s="3">
        <v>5.38</v>
      </c>
      <c r="DYH30" s="3">
        <v>6.61</v>
      </c>
      <c r="DYI30" s="3">
        <v>4.59</v>
      </c>
      <c r="DYJ30" s="3">
        <v>4.57</v>
      </c>
      <c r="DYK30" s="3">
        <v>5.85</v>
      </c>
      <c r="DYL30" s="3">
        <v>6.12</v>
      </c>
      <c r="DYM30" s="3">
        <v>5.86</v>
      </c>
      <c r="DYN30" s="3">
        <v>9.34</v>
      </c>
      <c r="DYO30" s="3">
        <v>5.69</v>
      </c>
      <c r="DYP30" s="3">
        <v>6.29</v>
      </c>
      <c r="DYQ30" s="3">
        <v>5.35</v>
      </c>
      <c r="DYR30" s="3">
        <v>6.14</v>
      </c>
      <c r="DYS30" s="3">
        <v>5.86</v>
      </c>
      <c r="DYT30" s="3">
        <v>6.14</v>
      </c>
      <c r="DYU30" s="3">
        <v>8.43</v>
      </c>
      <c r="DYV30" s="3">
        <v>7.34</v>
      </c>
      <c r="DYW30" s="3">
        <v>6.61</v>
      </c>
      <c r="DYX30" s="3">
        <v>8.52</v>
      </c>
      <c r="DYY30" s="3">
        <v>8.18</v>
      </c>
      <c r="DYZ30" s="3">
        <v>7.47</v>
      </c>
      <c r="DZA30" s="3">
        <v>8.4499999999999993</v>
      </c>
      <c r="DZB30" s="3">
        <v>8.18</v>
      </c>
      <c r="DZC30" s="3">
        <v>7.77</v>
      </c>
      <c r="DZD30" s="3">
        <v>7.06</v>
      </c>
      <c r="DZE30" s="3">
        <v>6.51</v>
      </c>
      <c r="DZF30" s="3">
        <v>7.35</v>
      </c>
      <c r="DZG30" s="3">
        <v>7.57</v>
      </c>
      <c r="DZH30" s="3">
        <v>6.73</v>
      </c>
      <c r="DZI30" s="3">
        <v>6.79</v>
      </c>
      <c r="DZJ30" s="3">
        <v>6.64</v>
      </c>
      <c r="DZK30" s="3">
        <v>6.9</v>
      </c>
      <c r="DZL30" s="3">
        <v>8.41</v>
      </c>
      <c r="DZM30" s="3">
        <v>8.39</v>
      </c>
      <c r="DZN30" s="3">
        <v>7.41</v>
      </c>
      <c r="DZO30" s="3">
        <v>7.69</v>
      </c>
      <c r="DZP30" s="3">
        <v>5.73</v>
      </c>
      <c r="DZQ30" s="3">
        <v>8.1300000000000008</v>
      </c>
      <c r="DZR30" s="3">
        <v>7.93</v>
      </c>
      <c r="DZS30" s="3">
        <v>8.39</v>
      </c>
      <c r="DZT30" s="3">
        <v>8</v>
      </c>
      <c r="DZU30" s="3">
        <v>7.58</v>
      </c>
      <c r="DZV30" s="3">
        <v>6.66</v>
      </c>
      <c r="DZW30" s="3">
        <v>8.1300000000000008</v>
      </c>
      <c r="DZX30" s="3">
        <v>7.2</v>
      </c>
      <c r="DZY30" s="3">
        <v>5.65</v>
      </c>
      <c r="DZZ30" s="3">
        <v>6.53</v>
      </c>
      <c r="EAA30" s="3">
        <v>7.28</v>
      </c>
      <c r="EAB30" s="3">
        <v>7.65</v>
      </c>
      <c r="EAC30" s="3">
        <v>7.07</v>
      </c>
      <c r="EAD30" s="3">
        <v>8.1</v>
      </c>
      <c r="EAE30" s="3">
        <v>6.84</v>
      </c>
      <c r="EAF30" s="3">
        <v>7.01</v>
      </c>
      <c r="EAG30" s="3">
        <v>8.18</v>
      </c>
      <c r="EAH30" s="3">
        <v>7.55</v>
      </c>
      <c r="EAI30" s="3">
        <v>8.44</v>
      </c>
      <c r="EAJ30" s="3">
        <v>6.95</v>
      </c>
      <c r="EAK30" s="3">
        <v>7.48</v>
      </c>
      <c r="EAL30" s="3">
        <v>6.92</v>
      </c>
      <c r="EAM30" s="3">
        <v>6</v>
      </c>
      <c r="EAN30" s="3">
        <v>7.09</v>
      </c>
      <c r="EAO30" s="3">
        <v>7.77</v>
      </c>
      <c r="EAP30" s="3">
        <v>7.86</v>
      </c>
      <c r="EAQ30" s="3">
        <v>6.82</v>
      </c>
      <c r="EAR30" s="3">
        <v>6.8</v>
      </c>
      <c r="EAS30" s="3">
        <v>10.1</v>
      </c>
      <c r="EAT30" s="3">
        <v>7.38</v>
      </c>
      <c r="EAU30" s="3">
        <v>6.46</v>
      </c>
      <c r="EAV30" s="3">
        <v>7.99</v>
      </c>
      <c r="EAW30" s="3">
        <v>7.5</v>
      </c>
      <c r="EAX30" s="3">
        <v>7.72</v>
      </c>
      <c r="EAY30" s="3">
        <v>6.83</v>
      </c>
      <c r="EAZ30" s="3">
        <v>6.15</v>
      </c>
      <c r="EBA30" s="3">
        <v>7.4</v>
      </c>
      <c r="EBB30" s="3">
        <v>6.35</v>
      </c>
      <c r="EBC30" s="3">
        <v>7.52</v>
      </c>
      <c r="EBD30" s="3">
        <v>8.67</v>
      </c>
      <c r="EBE30" s="3">
        <v>6.2</v>
      </c>
      <c r="EBF30" s="3">
        <v>8.11</v>
      </c>
      <c r="EBG30" s="3">
        <v>6.99</v>
      </c>
      <c r="EBH30" s="3">
        <v>7.62</v>
      </c>
      <c r="EBI30" s="3">
        <v>6.57</v>
      </c>
      <c r="EBJ30" s="3">
        <v>7.88</v>
      </c>
      <c r="EBK30" s="3">
        <v>9.1300000000000008</v>
      </c>
      <c r="EBL30" s="3">
        <v>6.98</v>
      </c>
      <c r="EBM30" s="3">
        <v>9.51</v>
      </c>
      <c r="EBN30" s="3">
        <v>8.49</v>
      </c>
      <c r="EBO30" s="3">
        <v>7.5</v>
      </c>
      <c r="EBP30" s="3">
        <v>8.74</v>
      </c>
      <c r="EBQ30" s="3">
        <v>8.1999999999999993</v>
      </c>
      <c r="EBR30" s="3">
        <v>8.56</v>
      </c>
      <c r="EBS30" s="3">
        <v>6.79</v>
      </c>
      <c r="EBT30" s="3">
        <v>6.26</v>
      </c>
      <c r="EBU30" s="3">
        <v>7.78</v>
      </c>
      <c r="EBV30" s="3">
        <v>8.16</v>
      </c>
      <c r="EBW30" s="3">
        <v>5.83</v>
      </c>
      <c r="EBX30" s="3">
        <v>7.09</v>
      </c>
      <c r="EBY30" s="3">
        <v>6.1</v>
      </c>
      <c r="EBZ30" s="3">
        <v>7.18</v>
      </c>
      <c r="ECA30" s="3">
        <v>4.5999999999999996</v>
      </c>
      <c r="ECB30" s="3">
        <v>6.28</v>
      </c>
      <c r="ECC30" s="3">
        <v>6.41</v>
      </c>
      <c r="ECD30" s="3">
        <v>7.73</v>
      </c>
      <c r="ECE30" s="3">
        <v>8.0399999999999991</v>
      </c>
      <c r="ECF30" s="3">
        <v>7.97</v>
      </c>
      <c r="ECG30" s="3">
        <v>8.3699999999999992</v>
      </c>
      <c r="ECH30" s="3">
        <v>7.1</v>
      </c>
      <c r="ECI30" s="3">
        <v>7.87</v>
      </c>
      <c r="ECJ30" s="3">
        <v>7.87</v>
      </c>
      <c r="ECK30" s="3">
        <v>6.44</v>
      </c>
      <c r="ECL30" s="3">
        <v>9.0500000000000007</v>
      </c>
      <c r="ECM30" s="3">
        <v>8.19</v>
      </c>
      <c r="ECN30" s="3">
        <v>7.77</v>
      </c>
      <c r="ECO30" s="3">
        <v>6.86</v>
      </c>
      <c r="ECP30" s="3">
        <v>7.04</v>
      </c>
      <c r="ECQ30" s="3">
        <v>6.57</v>
      </c>
      <c r="ECR30" s="3">
        <v>7.43</v>
      </c>
      <c r="ECS30" s="3">
        <v>7.53</v>
      </c>
      <c r="ECT30" s="3">
        <v>8.7899999999999991</v>
      </c>
      <c r="ECU30" s="3">
        <v>5.48</v>
      </c>
      <c r="ECV30" s="3" t="s">
        <v>5</v>
      </c>
      <c r="ECW30" s="3">
        <v>6.72</v>
      </c>
      <c r="ECX30" s="3">
        <v>8.31</v>
      </c>
      <c r="ECY30" s="3">
        <v>6.99</v>
      </c>
      <c r="ECZ30" s="3">
        <v>9.08</v>
      </c>
      <c r="EDA30" s="3">
        <v>7.11</v>
      </c>
      <c r="EDB30" s="3">
        <v>7.88</v>
      </c>
      <c r="EDC30" s="3">
        <v>7.23</v>
      </c>
      <c r="EDD30" s="3" t="s">
        <v>5</v>
      </c>
      <c r="EDE30" s="3">
        <v>7.45</v>
      </c>
      <c r="EDF30" s="3">
        <v>7.81</v>
      </c>
      <c r="EDG30" s="3">
        <v>7.51</v>
      </c>
      <c r="EDH30" s="3">
        <v>7.11</v>
      </c>
      <c r="EDI30" s="3">
        <v>5.52</v>
      </c>
      <c r="EDJ30" s="3">
        <v>7.36</v>
      </c>
      <c r="EDK30" s="3">
        <v>7.56</v>
      </c>
      <c r="EDL30" s="3">
        <v>7.72</v>
      </c>
      <c r="EDM30" s="3">
        <v>8.67</v>
      </c>
      <c r="EDN30" s="3">
        <v>6.93</v>
      </c>
      <c r="EDO30" s="3">
        <v>8.23</v>
      </c>
      <c r="EDP30" s="3">
        <v>7.29</v>
      </c>
      <c r="EDQ30" s="3">
        <v>5.88</v>
      </c>
      <c r="EDR30" s="3">
        <v>7.88</v>
      </c>
      <c r="EDS30" s="3">
        <v>7.26</v>
      </c>
      <c r="EDT30" s="3">
        <v>7.27</v>
      </c>
      <c r="EDU30" s="3">
        <v>6.94</v>
      </c>
      <c r="EDV30" s="3">
        <v>9.2100000000000009</v>
      </c>
      <c r="EDW30" s="3">
        <v>3.8</v>
      </c>
      <c r="EDX30" s="3">
        <v>7.04</v>
      </c>
      <c r="EDY30" s="3">
        <v>7.92</v>
      </c>
      <c r="EDZ30" s="3">
        <v>7.72</v>
      </c>
      <c r="EEA30" s="3">
        <v>7.29</v>
      </c>
      <c r="EEB30" s="3">
        <v>6.43</v>
      </c>
      <c r="EEC30" s="3">
        <v>5.64</v>
      </c>
      <c r="EED30" s="3">
        <v>7.84</v>
      </c>
      <c r="EEE30" s="3">
        <v>6.81</v>
      </c>
      <c r="EEF30" s="3">
        <v>6.81</v>
      </c>
      <c r="EEG30" s="3">
        <v>7.59</v>
      </c>
      <c r="EEH30" s="3">
        <v>8.68</v>
      </c>
      <c r="EEI30" s="3">
        <v>7.72</v>
      </c>
      <c r="EEJ30" s="3">
        <v>7.18</v>
      </c>
      <c r="EEK30" s="3">
        <v>7.44</v>
      </c>
      <c r="EEL30" s="3">
        <v>6.42</v>
      </c>
      <c r="EEM30" s="3">
        <v>7.48</v>
      </c>
      <c r="EEN30" s="3">
        <v>7.81</v>
      </c>
      <c r="EEO30" s="3">
        <v>7</v>
      </c>
      <c r="EEP30" s="3">
        <v>9.3699999999999992</v>
      </c>
      <c r="EEQ30" s="3">
        <v>7.67</v>
      </c>
      <c r="EER30" s="3">
        <v>7.41</v>
      </c>
      <c r="EES30" s="3" t="s">
        <v>5</v>
      </c>
      <c r="EET30" s="3">
        <v>5.75</v>
      </c>
      <c r="EEU30" s="3">
        <v>7.28</v>
      </c>
      <c r="EEV30" s="3">
        <v>7.43</v>
      </c>
      <c r="EEW30" s="3">
        <v>7.53</v>
      </c>
      <c r="EEX30" s="3">
        <v>5.35</v>
      </c>
      <c r="EEY30" s="3">
        <v>7.44</v>
      </c>
      <c r="EEZ30" s="3">
        <v>6.49</v>
      </c>
      <c r="EFA30" s="3">
        <v>6.02</v>
      </c>
      <c r="EFB30" s="3">
        <v>7.11</v>
      </c>
      <c r="EFC30" s="3">
        <v>7.12</v>
      </c>
      <c r="EFD30" s="3">
        <v>7.72</v>
      </c>
      <c r="EFE30" s="3">
        <v>7.68</v>
      </c>
      <c r="EFF30" s="3">
        <v>6.43</v>
      </c>
      <c r="EFG30" s="3">
        <v>6.67</v>
      </c>
      <c r="EFH30" s="3">
        <v>7.09</v>
      </c>
      <c r="EFI30" s="3">
        <v>8.17</v>
      </c>
      <c r="EFJ30" s="3">
        <v>7.52</v>
      </c>
      <c r="EFK30" s="3">
        <v>7.22</v>
      </c>
      <c r="EFL30" s="3">
        <v>7.46</v>
      </c>
      <c r="EFM30" s="3">
        <v>6.88</v>
      </c>
      <c r="EFN30" s="3">
        <v>7.66</v>
      </c>
      <c r="EFO30" s="3">
        <v>5.8</v>
      </c>
      <c r="EFP30" s="3">
        <v>6.22</v>
      </c>
      <c r="EFQ30" s="3">
        <v>6</v>
      </c>
      <c r="EFR30" s="3">
        <v>5.15</v>
      </c>
      <c r="EFS30" s="3">
        <v>5.15</v>
      </c>
      <c r="EFT30" s="3">
        <v>7.19</v>
      </c>
      <c r="EFU30" s="3">
        <v>7.32</v>
      </c>
      <c r="EFV30" s="3">
        <v>5.64</v>
      </c>
      <c r="EFW30" s="3">
        <v>5.88</v>
      </c>
      <c r="EFX30" s="3">
        <v>6.69</v>
      </c>
      <c r="EFY30" s="3">
        <v>6.5</v>
      </c>
      <c r="EFZ30" s="3">
        <v>7.06</v>
      </c>
      <c r="EGA30" s="3" t="s">
        <v>5</v>
      </c>
      <c r="EGB30" s="3">
        <v>5.93</v>
      </c>
      <c r="EGC30" s="3">
        <v>5.34</v>
      </c>
      <c r="EGD30" s="3">
        <v>6.27</v>
      </c>
      <c r="EGE30" s="3">
        <v>6.01</v>
      </c>
      <c r="EGF30" s="3">
        <v>5.18</v>
      </c>
      <c r="EGG30" s="3">
        <v>5.87</v>
      </c>
      <c r="EGH30" s="3">
        <v>5.59</v>
      </c>
      <c r="EGI30" s="3">
        <v>5.63</v>
      </c>
      <c r="EGJ30" s="3">
        <v>5.25</v>
      </c>
      <c r="EGK30" s="3">
        <v>6.37</v>
      </c>
      <c r="EGL30" s="3">
        <v>6.29</v>
      </c>
      <c r="EGM30" s="3">
        <v>5.99</v>
      </c>
      <c r="EGN30" s="3">
        <v>4.63</v>
      </c>
      <c r="EGO30" s="3">
        <v>5.16</v>
      </c>
      <c r="EGP30" s="3">
        <v>4.84</v>
      </c>
      <c r="EGQ30" s="3">
        <v>6.03</v>
      </c>
      <c r="EGR30" s="3">
        <v>4.1500000000000004</v>
      </c>
      <c r="EGS30" s="3">
        <v>6.09</v>
      </c>
      <c r="EGT30" s="3">
        <v>6.42</v>
      </c>
      <c r="EGU30" s="3">
        <v>4.59</v>
      </c>
      <c r="EGV30" s="3">
        <v>5.61</v>
      </c>
      <c r="EGW30" s="3">
        <v>5.66</v>
      </c>
      <c r="EGX30" s="3">
        <v>4.3899999999999997</v>
      </c>
      <c r="EGY30" s="3">
        <v>4.7699999999999996</v>
      </c>
      <c r="EGZ30" s="3">
        <v>6.72</v>
      </c>
      <c r="EHA30" s="3">
        <v>5.55</v>
      </c>
      <c r="EHB30" s="3">
        <v>6.29</v>
      </c>
      <c r="EHC30" s="3">
        <v>4.5199999999999996</v>
      </c>
      <c r="EHD30" s="3">
        <v>6.73</v>
      </c>
      <c r="EHE30" s="3">
        <v>5.49</v>
      </c>
      <c r="EHF30" s="3">
        <v>5.17</v>
      </c>
      <c r="EHG30" s="3">
        <v>5.96</v>
      </c>
      <c r="EHH30" s="3">
        <v>4.54</v>
      </c>
      <c r="EHI30" s="3">
        <v>6.14</v>
      </c>
      <c r="EHJ30" s="3">
        <v>6.06</v>
      </c>
      <c r="EHK30" s="3">
        <v>4.2699999999999996</v>
      </c>
      <c r="EHL30" s="3">
        <v>5.98</v>
      </c>
      <c r="EHM30" s="3">
        <v>5.0599999999999996</v>
      </c>
      <c r="EHN30" s="3">
        <v>5.76</v>
      </c>
      <c r="EHO30" s="3" t="s">
        <v>5</v>
      </c>
      <c r="EHP30" s="3">
        <v>5.75</v>
      </c>
      <c r="EHQ30" s="3">
        <v>6.53</v>
      </c>
      <c r="EHR30" s="3">
        <v>5.57</v>
      </c>
      <c r="EHS30" s="3">
        <v>6.62</v>
      </c>
      <c r="EHT30" s="3">
        <v>5.56</v>
      </c>
      <c r="EHU30" s="3">
        <v>5.8</v>
      </c>
      <c r="EHV30" s="3">
        <v>5.26</v>
      </c>
      <c r="EHW30" s="3">
        <v>5.68</v>
      </c>
      <c r="EHX30" s="3">
        <v>5.25</v>
      </c>
      <c r="EHY30" s="3">
        <v>5.0199999999999996</v>
      </c>
      <c r="EHZ30" s="3">
        <v>5.96</v>
      </c>
      <c r="EIA30" s="3">
        <v>5.05</v>
      </c>
      <c r="EIB30" s="3">
        <v>7.25</v>
      </c>
      <c r="EIC30" s="3">
        <v>6.18</v>
      </c>
      <c r="EID30" s="3">
        <v>4.76</v>
      </c>
      <c r="EIE30" s="3">
        <v>4.88</v>
      </c>
      <c r="EIF30" s="3">
        <v>5.44</v>
      </c>
      <c r="EIG30" s="3">
        <v>4.96</v>
      </c>
      <c r="EIH30" s="3">
        <v>5.81</v>
      </c>
      <c r="EII30" s="3">
        <v>6.68</v>
      </c>
      <c r="EIJ30" s="3">
        <v>6.42</v>
      </c>
      <c r="EIK30" s="3">
        <v>6.2</v>
      </c>
      <c r="EIL30" s="3">
        <v>5.67</v>
      </c>
      <c r="EIM30" s="3">
        <v>5.71</v>
      </c>
      <c r="EIN30" s="3">
        <v>5.75</v>
      </c>
      <c r="EIO30" s="3">
        <v>5.47</v>
      </c>
      <c r="EIP30" s="3">
        <v>6.01</v>
      </c>
      <c r="EIQ30" s="3">
        <v>6.05</v>
      </c>
      <c r="EIR30" s="3">
        <v>7.23</v>
      </c>
      <c r="EIS30" s="3">
        <v>5.9</v>
      </c>
      <c r="EIT30" s="3">
        <v>5.9</v>
      </c>
      <c r="EIU30" s="3">
        <v>5.62</v>
      </c>
      <c r="EIV30" s="3">
        <v>5.16</v>
      </c>
      <c r="EIW30" s="3">
        <v>6.18</v>
      </c>
      <c r="EIX30" s="3">
        <v>5.52</v>
      </c>
      <c r="EIY30" s="3">
        <v>6.47</v>
      </c>
      <c r="EIZ30" s="3">
        <v>5.53</v>
      </c>
      <c r="EJA30" s="3">
        <v>4.76</v>
      </c>
      <c r="EJB30" s="3">
        <v>5.29</v>
      </c>
      <c r="EJC30" s="3">
        <v>6.22</v>
      </c>
      <c r="EJD30" s="3">
        <v>4.88</v>
      </c>
      <c r="EJE30" s="3">
        <v>5.71</v>
      </c>
      <c r="EJF30" s="3">
        <v>6.61</v>
      </c>
      <c r="EJG30" s="3">
        <v>5.94</v>
      </c>
      <c r="EJH30" s="3">
        <v>6.41</v>
      </c>
      <c r="EJI30" s="3">
        <v>5.94</v>
      </c>
      <c r="EJJ30" s="3">
        <v>6.5</v>
      </c>
      <c r="EJK30" s="3">
        <v>5.7</v>
      </c>
      <c r="EJL30" s="3">
        <v>5.99</v>
      </c>
      <c r="EJM30" s="3">
        <v>7.23</v>
      </c>
      <c r="EJN30" s="3" t="s">
        <v>5</v>
      </c>
      <c r="EJO30" s="3">
        <v>6.45</v>
      </c>
      <c r="EJP30" s="3">
        <v>6.14</v>
      </c>
      <c r="EJQ30" s="3">
        <v>4.47</v>
      </c>
      <c r="EJR30" s="3">
        <v>5.63</v>
      </c>
      <c r="EJS30" s="3">
        <v>6.82</v>
      </c>
      <c r="EJT30" s="3">
        <v>5.63</v>
      </c>
      <c r="EJU30" s="3">
        <v>6.08</v>
      </c>
      <c r="EJV30" s="3">
        <v>5.97</v>
      </c>
      <c r="EJW30" s="3">
        <v>6.99</v>
      </c>
      <c r="EJX30" s="3">
        <v>5.62</v>
      </c>
      <c r="EJY30" s="3" t="s">
        <v>5</v>
      </c>
      <c r="EJZ30" s="3">
        <v>6.33</v>
      </c>
      <c r="EKA30" s="3">
        <v>6.59</v>
      </c>
      <c r="EKB30" s="3">
        <v>5.91</v>
      </c>
      <c r="EKC30" s="3">
        <v>6.32</v>
      </c>
      <c r="EKD30" s="3">
        <v>5.03</v>
      </c>
      <c r="EKE30" s="3">
        <v>5.52</v>
      </c>
      <c r="EKF30" s="3">
        <v>5.81</v>
      </c>
      <c r="EKG30" s="3">
        <v>6.3</v>
      </c>
      <c r="EKH30" s="3">
        <v>6.71</v>
      </c>
      <c r="EKI30" s="3">
        <v>6.76</v>
      </c>
      <c r="EKJ30" s="3">
        <v>6.12</v>
      </c>
      <c r="EKK30" s="3">
        <v>4.41</v>
      </c>
      <c r="EKL30" s="3">
        <v>7.22</v>
      </c>
      <c r="EKM30" s="3">
        <v>5.44</v>
      </c>
      <c r="EKN30" s="3">
        <v>5.82</v>
      </c>
      <c r="EKO30" s="3" t="s">
        <v>5</v>
      </c>
      <c r="EKP30" s="3">
        <v>5.13</v>
      </c>
      <c r="EKQ30" s="3">
        <v>6.1</v>
      </c>
      <c r="EKR30" s="3">
        <v>4.71</v>
      </c>
      <c r="EKS30" s="3">
        <v>3.75</v>
      </c>
      <c r="EKT30" s="3">
        <v>5.3</v>
      </c>
      <c r="EKU30" s="3">
        <v>7.85</v>
      </c>
      <c r="EKV30" s="3">
        <v>7.61</v>
      </c>
      <c r="EKW30" s="3">
        <v>6.46</v>
      </c>
      <c r="EKX30" s="3">
        <v>7.88</v>
      </c>
      <c r="EKY30" s="3">
        <v>5.7</v>
      </c>
      <c r="EKZ30" s="3">
        <v>5.76</v>
      </c>
      <c r="ELA30" s="3">
        <v>6.07</v>
      </c>
      <c r="ELB30" s="3">
        <v>5.32</v>
      </c>
      <c r="ELC30" s="3" t="s">
        <v>5</v>
      </c>
      <c r="ELD30" s="3">
        <v>8.66</v>
      </c>
      <c r="ELE30" s="3">
        <v>5.26</v>
      </c>
      <c r="ELF30" s="3">
        <v>5.56</v>
      </c>
      <c r="ELG30" s="3">
        <v>5.78</v>
      </c>
      <c r="ELH30" s="3">
        <v>9.14</v>
      </c>
      <c r="ELI30" s="3">
        <v>5.83</v>
      </c>
      <c r="ELJ30" s="3">
        <v>7.51</v>
      </c>
      <c r="ELK30" s="3">
        <v>6.51</v>
      </c>
      <c r="ELL30" s="3">
        <v>5.89</v>
      </c>
      <c r="ELM30" s="3">
        <v>6.94</v>
      </c>
      <c r="ELN30" s="3">
        <v>5.9</v>
      </c>
      <c r="ELO30" s="3">
        <v>5.91</v>
      </c>
      <c r="ELP30" s="3">
        <v>6.07</v>
      </c>
      <c r="ELQ30" s="3">
        <v>5.58</v>
      </c>
      <c r="ELR30" s="3">
        <v>6.05</v>
      </c>
      <c r="ELS30" s="3">
        <v>6.48</v>
      </c>
      <c r="ELT30" s="3">
        <v>5.89</v>
      </c>
      <c r="ELU30" s="3">
        <v>6.37</v>
      </c>
      <c r="ELV30" s="3">
        <v>6.65</v>
      </c>
      <c r="ELW30" s="3">
        <v>7.1</v>
      </c>
      <c r="ELX30" s="3">
        <v>6.58</v>
      </c>
      <c r="ELY30" s="3">
        <v>5.67</v>
      </c>
      <c r="ELZ30" s="3">
        <v>6.63</v>
      </c>
      <c r="EMA30" s="3">
        <v>5.65</v>
      </c>
      <c r="EMB30" s="3">
        <v>5.41</v>
      </c>
      <c r="EMC30" s="3">
        <v>5.83</v>
      </c>
      <c r="EMD30" s="3">
        <v>6.38</v>
      </c>
      <c r="EME30" s="3">
        <v>5.36</v>
      </c>
      <c r="EMF30" s="3">
        <v>5.22</v>
      </c>
      <c r="EMG30" s="3">
        <v>6.86</v>
      </c>
      <c r="EMH30" s="3">
        <v>6.72</v>
      </c>
      <c r="EMI30" s="3">
        <v>7.46</v>
      </c>
      <c r="EMJ30" s="3">
        <v>5.42</v>
      </c>
      <c r="EMK30" s="3">
        <v>6.36</v>
      </c>
      <c r="EML30" s="3">
        <v>6</v>
      </c>
      <c r="EMM30" s="3">
        <v>5.27</v>
      </c>
      <c r="EMN30" s="3">
        <v>5.86</v>
      </c>
      <c r="EMO30" s="3">
        <v>6.17</v>
      </c>
      <c r="EMP30" s="3">
        <v>7.1</v>
      </c>
      <c r="EMQ30" s="3">
        <v>6.35</v>
      </c>
      <c r="EMR30" s="3">
        <v>6.49</v>
      </c>
      <c r="EMS30" s="3">
        <v>6.42</v>
      </c>
      <c r="EMT30" s="3">
        <v>5.82</v>
      </c>
      <c r="EMU30" s="3">
        <v>6.16</v>
      </c>
      <c r="EMV30" s="3">
        <v>4.8099999999999996</v>
      </c>
      <c r="EMW30" s="3">
        <v>15.7</v>
      </c>
      <c r="EMX30" s="3">
        <v>6.66</v>
      </c>
      <c r="EMY30" s="3" t="s">
        <v>5</v>
      </c>
      <c r="EMZ30" s="3">
        <v>7.38</v>
      </c>
      <c r="ENA30" s="3">
        <v>6.83</v>
      </c>
      <c r="ENB30" s="3">
        <v>6.47</v>
      </c>
      <c r="ENC30" s="3">
        <v>6.44</v>
      </c>
      <c r="END30" s="3">
        <v>10.92</v>
      </c>
      <c r="ENE30" s="3">
        <v>7.39</v>
      </c>
      <c r="ENF30" s="3">
        <v>6.35</v>
      </c>
      <c r="ENG30" s="3">
        <v>7.79</v>
      </c>
      <c r="ENH30" s="3">
        <v>7.94</v>
      </c>
      <c r="ENI30" s="3">
        <v>6.55</v>
      </c>
      <c r="ENJ30" s="3">
        <v>6.24</v>
      </c>
      <c r="ENK30" s="3">
        <v>6.5</v>
      </c>
      <c r="ENL30" s="3">
        <v>8.02</v>
      </c>
      <c r="ENM30" s="3">
        <v>7.12</v>
      </c>
      <c r="ENN30" s="3">
        <v>8.09</v>
      </c>
      <c r="ENO30" s="3">
        <v>5.64</v>
      </c>
      <c r="ENP30" s="3">
        <v>6.4</v>
      </c>
      <c r="ENQ30" s="3">
        <v>6.54</v>
      </c>
      <c r="ENR30" s="3">
        <v>7.8</v>
      </c>
      <c r="ENS30" s="3">
        <v>10.34</v>
      </c>
      <c r="ENT30" s="3">
        <v>11.55</v>
      </c>
      <c r="ENU30" s="3">
        <v>7.17</v>
      </c>
      <c r="ENV30" s="3">
        <v>6.25</v>
      </c>
      <c r="ENW30" s="3">
        <v>11.07</v>
      </c>
      <c r="ENX30" s="3">
        <v>6.85</v>
      </c>
      <c r="ENY30" s="3">
        <v>8.0500000000000007</v>
      </c>
      <c r="ENZ30" s="3">
        <v>6.31</v>
      </c>
      <c r="EOA30" s="3">
        <v>6.99</v>
      </c>
      <c r="EOB30" s="3">
        <v>7.96</v>
      </c>
      <c r="EOC30" s="3">
        <v>6.86</v>
      </c>
      <c r="EOD30" s="3">
        <v>7.48</v>
      </c>
      <c r="EOE30" s="3">
        <v>4.9000000000000004</v>
      </c>
      <c r="EOF30" s="3">
        <v>10.32</v>
      </c>
      <c r="EOG30" s="3">
        <v>7.4</v>
      </c>
      <c r="EOH30" s="3">
        <v>6.39</v>
      </c>
      <c r="EOI30" s="3">
        <v>8.25</v>
      </c>
      <c r="EOJ30" s="3">
        <v>6.73</v>
      </c>
      <c r="EOK30" s="3">
        <v>6.55</v>
      </c>
      <c r="EOL30" s="3">
        <v>6.65</v>
      </c>
      <c r="EOM30" s="3">
        <v>6.72</v>
      </c>
      <c r="EON30" s="3">
        <v>5.14</v>
      </c>
      <c r="EOO30" s="3">
        <v>5.72</v>
      </c>
      <c r="EOP30" s="3">
        <v>7.54</v>
      </c>
      <c r="EOQ30" s="3">
        <v>10.4</v>
      </c>
      <c r="EOR30" s="3">
        <v>6.16</v>
      </c>
      <c r="EOS30" s="3">
        <v>6.82</v>
      </c>
      <c r="EOT30" s="3">
        <v>8.0299999999999994</v>
      </c>
      <c r="EOU30" s="3">
        <v>8.25</v>
      </c>
      <c r="EOV30" s="3">
        <v>5.64</v>
      </c>
      <c r="EOW30" s="3">
        <v>6.77</v>
      </c>
      <c r="EOX30" s="3">
        <v>8.2799999999999994</v>
      </c>
      <c r="EOY30" s="3" t="s">
        <v>5</v>
      </c>
      <c r="EOZ30" s="3" t="s">
        <v>5</v>
      </c>
      <c r="EPA30" s="3">
        <v>7.24</v>
      </c>
      <c r="EPB30" s="3">
        <v>6.68</v>
      </c>
      <c r="EPC30" s="3">
        <v>7.9</v>
      </c>
      <c r="EPD30" s="3">
        <v>6.29</v>
      </c>
      <c r="EPE30" s="3">
        <v>6.94</v>
      </c>
      <c r="EPF30" s="3">
        <v>6.85</v>
      </c>
      <c r="EPG30" s="3">
        <v>5.68</v>
      </c>
      <c r="EPH30" s="3">
        <v>7.1</v>
      </c>
      <c r="EPI30" s="3">
        <v>7.55</v>
      </c>
      <c r="EPJ30" s="3">
        <v>7.49</v>
      </c>
      <c r="EPK30" s="3">
        <v>7.56</v>
      </c>
      <c r="EPL30" s="3">
        <v>6.95</v>
      </c>
      <c r="EPM30" s="3">
        <v>5.9</v>
      </c>
      <c r="EPN30" s="3">
        <v>6.06</v>
      </c>
      <c r="EPO30" s="3">
        <v>6.52</v>
      </c>
      <c r="EPP30" s="3">
        <v>6.77</v>
      </c>
      <c r="EPQ30" s="3">
        <v>7.12</v>
      </c>
      <c r="EPR30" s="3">
        <v>7.21</v>
      </c>
      <c r="EPS30" s="3">
        <v>6.3</v>
      </c>
      <c r="EPT30" s="3">
        <v>6.1</v>
      </c>
      <c r="EPU30" s="3">
        <v>7.63</v>
      </c>
      <c r="EPV30" s="3">
        <v>7.23</v>
      </c>
      <c r="EPW30" s="3">
        <v>7.24</v>
      </c>
      <c r="EPX30" s="3">
        <v>7.27</v>
      </c>
      <c r="EPY30" s="3">
        <v>7.07</v>
      </c>
      <c r="EPZ30" s="3">
        <v>6.23</v>
      </c>
      <c r="EQA30" s="3">
        <v>8.2200000000000006</v>
      </c>
      <c r="EQB30" s="3">
        <v>5.94</v>
      </c>
      <c r="EQC30" s="3">
        <v>6.49</v>
      </c>
      <c r="EQD30" s="3">
        <v>7.57</v>
      </c>
      <c r="EQE30" s="3">
        <v>7.56</v>
      </c>
      <c r="EQF30" s="3">
        <v>6.36</v>
      </c>
      <c r="EQG30" s="3">
        <v>6.62</v>
      </c>
      <c r="EQH30" s="3">
        <v>7.23</v>
      </c>
      <c r="EQI30" s="3">
        <v>7.14</v>
      </c>
      <c r="EQJ30" s="3">
        <v>5.0199999999999996</v>
      </c>
      <c r="EQK30" s="3">
        <v>6.37</v>
      </c>
      <c r="EQL30" s="3">
        <v>6.09</v>
      </c>
      <c r="EQM30" s="3">
        <v>8.4600000000000009</v>
      </c>
      <c r="EQN30" s="3">
        <v>6.34</v>
      </c>
      <c r="EQO30" s="3">
        <v>6.15</v>
      </c>
      <c r="EQP30" s="3">
        <v>6.61</v>
      </c>
      <c r="EQQ30" s="3">
        <v>6.43</v>
      </c>
      <c r="EQR30" s="3">
        <v>7.43</v>
      </c>
      <c r="EQS30" s="3">
        <v>5.86</v>
      </c>
      <c r="EQT30" s="3">
        <v>10.4</v>
      </c>
      <c r="EQU30" s="3">
        <v>7.34</v>
      </c>
      <c r="EQV30" s="3">
        <v>5.5</v>
      </c>
      <c r="EQW30" s="3">
        <v>6.24</v>
      </c>
      <c r="EQX30" s="3">
        <v>6.89</v>
      </c>
      <c r="EQY30" s="3">
        <v>5.89</v>
      </c>
      <c r="EQZ30" s="3">
        <v>7.54</v>
      </c>
      <c r="ERA30" s="3">
        <v>5.79</v>
      </c>
      <c r="ERB30" s="3">
        <v>6.81</v>
      </c>
      <c r="ERC30" s="3">
        <v>6.28</v>
      </c>
      <c r="ERD30" s="3">
        <v>6.68</v>
      </c>
      <c r="ERE30" s="3">
        <v>6.76</v>
      </c>
      <c r="ERF30" s="3">
        <v>6.39</v>
      </c>
      <c r="ERG30" s="3">
        <v>9.91</v>
      </c>
      <c r="ERH30" s="3">
        <v>6.77</v>
      </c>
      <c r="ERI30" s="3">
        <v>7.61</v>
      </c>
      <c r="ERJ30" s="3">
        <v>6.71</v>
      </c>
      <c r="ERK30" s="3">
        <v>6.44</v>
      </c>
      <c r="ERL30" s="3">
        <v>5.96</v>
      </c>
      <c r="ERM30" s="3">
        <v>7.47</v>
      </c>
      <c r="ERN30" s="3">
        <v>5.17</v>
      </c>
      <c r="ERO30" s="3">
        <v>6.97</v>
      </c>
      <c r="ERP30" s="3">
        <v>8.07</v>
      </c>
      <c r="ERQ30" s="3">
        <v>6.76</v>
      </c>
      <c r="ERR30" s="3">
        <v>7.04</v>
      </c>
      <c r="ERS30" s="3">
        <v>6.38</v>
      </c>
      <c r="ERT30" s="3">
        <v>6.84</v>
      </c>
      <c r="ERU30" s="3">
        <v>6.8</v>
      </c>
      <c r="ERV30" s="3">
        <v>7.57</v>
      </c>
      <c r="ERW30" s="3">
        <v>6.4</v>
      </c>
      <c r="ERX30" s="3">
        <v>5.71</v>
      </c>
      <c r="ERY30" s="3">
        <v>6.63</v>
      </c>
      <c r="ERZ30" s="3">
        <v>5.78</v>
      </c>
      <c r="ESA30" s="3">
        <v>6.23</v>
      </c>
      <c r="ESB30" s="3">
        <v>6.8</v>
      </c>
      <c r="ESC30" s="3">
        <v>6.55</v>
      </c>
      <c r="ESD30" s="3">
        <v>8.8800000000000008</v>
      </c>
      <c r="ESE30" s="3">
        <v>7.22</v>
      </c>
      <c r="ESF30" s="3">
        <v>9.3699999999999992</v>
      </c>
      <c r="ESG30" s="3">
        <v>7.8</v>
      </c>
      <c r="ESH30" s="3">
        <v>8.14</v>
      </c>
      <c r="ESI30" s="3">
        <v>6.03</v>
      </c>
      <c r="ESJ30" s="3">
        <v>7.14</v>
      </c>
      <c r="ESK30" s="3">
        <v>5.96</v>
      </c>
      <c r="ESL30" s="3">
        <v>6.58</v>
      </c>
      <c r="ESM30" s="3">
        <v>6.28</v>
      </c>
      <c r="ESN30" s="3">
        <v>6.85</v>
      </c>
      <c r="ESO30" s="3">
        <v>6.03</v>
      </c>
      <c r="ESP30" s="3">
        <v>6.69</v>
      </c>
      <c r="ESQ30" s="3">
        <v>6.64</v>
      </c>
      <c r="ESR30" s="3">
        <v>7.03</v>
      </c>
      <c r="ESS30" s="3">
        <v>6.52</v>
      </c>
      <c r="EST30" s="3">
        <v>6.38</v>
      </c>
      <c r="ESU30" s="3">
        <v>7.19</v>
      </c>
      <c r="ESV30" s="3">
        <v>5.9</v>
      </c>
      <c r="ESW30" s="3">
        <v>6.37</v>
      </c>
      <c r="ESX30" s="3">
        <v>7.76</v>
      </c>
      <c r="ESY30" s="3">
        <v>6.7</v>
      </c>
      <c r="ESZ30" s="3">
        <v>8.1199999999999992</v>
      </c>
      <c r="ETA30" s="3">
        <v>7.3</v>
      </c>
      <c r="ETB30" s="3">
        <v>7.54</v>
      </c>
      <c r="ETC30" s="3">
        <v>6.78</v>
      </c>
      <c r="ETD30" s="3">
        <v>7.21</v>
      </c>
      <c r="ETE30" s="3">
        <v>6.85</v>
      </c>
      <c r="ETF30" s="3">
        <v>6.9</v>
      </c>
      <c r="ETG30" s="3">
        <v>6.16</v>
      </c>
      <c r="ETH30" s="3">
        <v>7.44</v>
      </c>
      <c r="ETI30" s="3">
        <v>7.6</v>
      </c>
      <c r="ETJ30" s="3">
        <v>8.0500000000000007</v>
      </c>
      <c r="ETK30" s="3">
        <v>6.59</v>
      </c>
      <c r="ETL30" s="3">
        <v>5.43</v>
      </c>
      <c r="ETM30" s="3">
        <v>8.2200000000000006</v>
      </c>
      <c r="ETN30" s="3">
        <v>6.78</v>
      </c>
      <c r="ETO30" s="3">
        <v>7.66</v>
      </c>
      <c r="ETP30" s="3">
        <v>6.12</v>
      </c>
      <c r="ETQ30" s="3">
        <v>6.66</v>
      </c>
      <c r="ETR30" s="3">
        <v>7.42</v>
      </c>
      <c r="ETS30" s="3">
        <v>6.01</v>
      </c>
      <c r="ETT30" s="3">
        <v>6.98</v>
      </c>
      <c r="ETU30" s="3">
        <v>9.6999999999999993</v>
      </c>
      <c r="ETV30" s="3">
        <v>6.59</v>
      </c>
      <c r="ETW30" s="3">
        <v>7.34</v>
      </c>
      <c r="ETX30" s="3">
        <v>6.88</v>
      </c>
      <c r="ETY30" s="3">
        <v>6.38</v>
      </c>
      <c r="ETZ30" s="3">
        <v>6.08</v>
      </c>
      <c r="EUA30" s="3">
        <v>8.0299999999999994</v>
      </c>
      <c r="EUB30" s="3">
        <v>7.51</v>
      </c>
      <c r="EUC30" s="3">
        <v>7.26</v>
      </c>
      <c r="EUD30" s="3">
        <v>7.11</v>
      </c>
      <c r="EUE30" s="3">
        <v>7.77</v>
      </c>
      <c r="EUF30" s="3">
        <v>6.93</v>
      </c>
      <c r="EUG30" s="3">
        <v>8.2200000000000006</v>
      </c>
      <c r="EUH30" s="3">
        <v>7.51</v>
      </c>
      <c r="EUI30" s="3">
        <v>6.9</v>
      </c>
      <c r="EUJ30" s="3">
        <v>7.13</v>
      </c>
      <c r="EUK30" s="3">
        <v>8.9700000000000006</v>
      </c>
      <c r="EUL30" s="3">
        <v>6.98</v>
      </c>
      <c r="EUM30" s="3" t="s">
        <v>5</v>
      </c>
      <c r="EUN30" s="3" t="s">
        <v>5</v>
      </c>
      <c r="EUO30" s="3">
        <v>10.73</v>
      </c>
      <c r="EUP30" s="3">
        <v>6.87</v>
      </c>
      <c r="EUQ30" s="3">
        <v>7.03</v>
      </c>
      <c r="EUR30" s="3" t="s">
        <v>5</v>
      </c>
      <c r="EUS30" s="3">
        <v>6.96</v>
      </c>
      <c r="EUT30" s="3">
        <v>7.68</v>
      </c>
      <c r="EUU30" s="3">
        <v>7.95</v>
      </c>
      <c r="EUV30" s="3">
        <v>7.09</v>
      </c>
      <c r="EUW30" s="3">
        <v>5.73</v>
      </c>
      <c r="EUX30" s="3">
        <v>6.07</v>
      </c>
      <c r="EUY30" s="3">
        <v>6.59</v>
      </c>
      <c r="EUZ30" s="3" t="s">
        <v>5</v>
      </c>
      <c r="EVA30" s="3">
        <v>6.78</v>
      </c>
      <c r="EVB30" s="3">
        <v>6.08</v>
      </c>
      <c r="EVC30" s="3">
        <v>7.87</v>
      </c>
      <c r="EVD30" s="3">
        <v>7.6</v>
      </c>
      <c r="EVE30" s="3">
        <v>6.54</v>
      </c>
      <c r="EVF30" s="3">
        <v>4.2</v>
      </c>
      <c r="EVG30" s="3">
        <v>5.22</v>
      </c>
      <c r="EVH30" s="3" t="s">
        <v>5</v>
      </c>
      <c r="EVI30" s="3">
        <v>9.27</v>
      </c>
      <c r="EVJ30" s="3">
        <v>7.46</v>
      </c>
      <c r="EVK30" s="3">
        <v>6.39</v>
      </c>
      <c r="EVL30" s="3">
        <v>9.15</v>
      </c>
      <c r="EVM30" s="3">
        <v>8.8000000000000007</v>
      </c>
      <c r="EVN30" s="3">
        <v>7.15</v>
      </c>
      <c r="EVO30" s="3">
        <v>6.09</v>
      </c>
      <c r="EVP30" s="3">
        <v>6.96</v>
      </c>
      <c r="EVQ30" s="3">
        <v>7.43</v>
      </c>
      <c r="EVR30" s="3">
        <v>8.24</v>
      </c>
      <c r="EVS30" s="3">
        <v>7.09</v>
      </c>
      <c r="EVT30" s="3">
        <v>7.32</v>
      </c>
      <c r="EVU30" s="3">
        <v>7.49</v>
      </c>
      <c r="EVV30" s="3">
        <v>8.1</v>
      </c>
      <c r="EVW30" s="3">
        <v>6.09</v>
      </c>
      <c r="EVX30" s="3">
        <v>7.51</v>
      </c>
      <c r="EVY30" s="3">
        <v>8.52</v>
      </c>
      <c r="EVZ30" s="3">
        <v>7.46</v>
      </c>
      <c r="EWA30" s="3">
        <v>6.97</v>
      </c>
      <c r="EWB30" s="3">
        <v>6.97</v>
      </c>
      <c r="EWC30" s="3">
        <v>5.63</v>
      </c>
      <c r="EWD30" s="3">
        <v>6.03</v>
      </c>
      <c r="EWE30" s="3">
        <v>7.9</v>
      </c>
      <c r="EWF30" s="3">
        <v>8.4499999999999993</v>
      </c>
      <c r="EWG30" s="3">
        <v>4.13</v>
      </c>
      <c r="EWH30" s="3">
        <v>6.81</v>
      </c>
      <c r="EWI30" s="3">
        <v>6.08</v>
      </c>
      <c r="EWJ30" s="3">
        <v>7.34</v>
      </c>
      <c r="EWK30" s="3">
        <v>7.51</v>
      </c>
      <c r="EWL30" s="3">
        <v>6.74</v>
      </c>
      <c r="EWM30" s="3">
        <v>6.69</v>
      </c>
      <c r="EWN30" s="3">
        <v>8.16</v>
      </c>
      <c r="EWO30" s="3">
        <v>5.83</v>
      </c>
      <c r="EWP30" s="3">
        <v>6.46</v>
      </c>
      <c r="EWQ30" s="3">
        <v>7.31</v>
      </c>
      <c r="EWR30" s="3">
        <v>8.65</v>
      </c>
      <c r="EWS30" s="3">
        <v>6.4</v>
      </c>
      <c r="EWT30" s="3">
        <v>7.5</v>
      </c>
      <c r="EWU30" s="3">
        <v>8.43</v>
      </c>
      <c r="EWV30" s="3">
        <v>6.93</v>
      </c>
      <c r="EWW30" s="3">
        <v>6.26</v>
      </c>
      <c r="EWX30" s="3">
        <v>6.01</v>
      </c>
      <c r="EWY30" s="3">
        <v>6.93</v>
      </c>
      <c r="EWZ30" s="3">
        <v>7.13</v>
      </c>
      <c r="EXA30" s="3">
        <v>5.72</v>
      </c>
      <c r="EXB30" s="3">
        <v>6.8</v>
      </c>
      <c r="EXC30" s="3">
        <v>7.8</v>
      </c>
      <c r="EXD30" s="3">
        <v>6.91</v>
      </c>
      <c r="EXE30" s="3">
        <v>7.07</v>
      </c>
      <c r="EXF30" s="3">
        <v>7.74</v>
      </c>
      <c r="EXG30" s="3">
        <v>6.43</v>
      </c>
      <c r="EXH30" s="3">
        <v>9.2799999999999994</v>
      </c>
      <c r="EXI30" s="3">
        <v>6.95</v>
      </c>
      <c r="EXJ30" s="3">
        <v>7.64</v>
      </c>
      <c r="EXK30" s="3">
        <v>8.08</v>
      </c>
      <c r="EXL30" s="3">
        <v>5.77</v>
      </c>
      <c r="EXM30" s="3" t="s">
        <v>5</v>
      </c>
      <c r="EXN30" s="3">
        <v>6.34</v>
      </c>
      <c r="EXO30" s="3">
        <v>7.27</v>
      </c>
      <c r="EXP30" s="3">
        <v>7.27</v>
      </c>
      <c r="EXQ30" s="3">
        <v>7.22</v>
      </c>
      <c r="EXR30" s="3">
        <v>6.21</v>
      </c>
      <c r="EXS30" s="3">
        <v>6.7</v>
      </c>
      <c r="EXT30" s="3" t="s">
        <v>5</v>
      </c>
      <c r="EXU30" s="3">
        <v>7.27</v>
      </c>
      <c r="EXV30" s="3">
        <v>5.81</v>
      </c>
      <c r="EXW30" s="3">
        <v>8.6999999999999993</v>
      </c>
      <c r="EXX30" s="3">
        <v>7.55</v>
      </c>
      <c r="EXY30" s="3">
        <v>5.94</v>
      </c>
      <c r="EXZ30" s="3">
        <v>5.93</v>
      </c>
      <c r="EYA30" s="3">
        <v>8.27</v>
      </c>
      <c r="EYB30" s="3">
        <v>6.36</v>
      </c>
      <c r="EYC30" s="3">
        <v>7.93</v>
      </c>
      <c r="EYD30" s="3">
        <v>7.15</v>
      </c>
      <c r="EYE30" s="3">
        <v>6.23</v>
      </c>
      <c r="EYF30" s="3">
        <v>6.38</v>
      </c>
      <c r="EYG30" s="3">
        <v>7.35</v>
      </c>
      <c r="EYH30" s="3">
        <v>7.34</v>
      </c>
      <c r="EYI30" s="3">
        <v>5.92</v>
      </c>
      <c r="EYJ30" s="3">
        <v>6.29</v>
      </c>
      <c r="EYK30" s="3">
        <v>7.36</v>
      </c>
      <c r="EYL30" s="3">
        <v>6.55</v>
      </c>
      <c r="EYM30" s="3">
        <v>7.4</v>
      </c>
      <c r="EYN30" s="3">
        <v>7.29</v>
      </c>
      <c r="EYO30" s="3">
        <v>6.68</v>
      </c>
      <c r="EYP30" s="3">
        <v>9.36</v>
      </c>
      <c r="EYQ30" s="3">
        <v>7.25</v>
      </c>
      <c r="EYR30" s="3">
        <v>7.44</v>
      </c>
      <c r="EYS30" s="3">
        <v>6.76</v>
      </c>
      <c r="EYT30" s="3">
        <v>6.77</v>
      </c>
      <c r="EYU30" s="3">
        <v>7.72</v>
      </c>
      <c r="EYV30" s="3">
        <v>7.04</v>
      </c>
      <c r="EYW30" s="3">
        <v>7.54</v>
      </c>
      <c r="EYX30" s="3">
        <v>6.99</v>
      </c>
      <c r="EYY30" s="3">
        <v>5.48</v>
      </c>
      <c r="EYZ30" s="3">
        <v>8.42</v>
      </c>
      <c r="EZA30" s="3">
        <v>7.82</v>
      </c>
      <c r="EZB30" s="3" t="s">
        <v>5</v>
      </c>
      <c r="EZC30" s="3">
        <v>6.31</v>
      </c>
      <c r="EZD30" s="3">
        <v>6.78</v>
      </c>
      <c r="EZE30" s="3">
        <v>6.74</v>
      </c>
      <c r="EZF30" s="3">
        <v>7.28</v>
      </c>
      <c r="EZG30" s="3">
        <v>7.51</v>
      </c>
      <c r="EZH30" s="3">
        <v>7.24</v>
      </c>
      <c r="EZI30" s="3">
        <v>6.28</v>
      </c>
      <c r="EZJ30" s="3">
        <v>8.44</v>
      </c>
      <c r="EZK30" s="3">
        <v>7.05</v>
      </c>
      <c r="EZL30" s="3">
        <v>6.57</v>
      </c>
      <c r="EZM30" s="3" t="s">
        <v>5</v>
      </c>
      <c r="EZN30" s="3">
        <v>7.41</v>
      </c>
      <c r="EZO30" s="3">
        <v>8.08</v>
      </c>
      <c r="EZP30" s="3">
        <v>7.39</v>
      </c>
      <c r="EZQ30" s="3">
        <v>6.39</v>
      </c>
      <c r="EZR30" s="3">
        <v>7.35</v>
      </c>
      <c r="EZS30" s="3">
        <v>8.31</v>
      </c>
      <c r="EZT30" s="3">
        <v>7.04</v>
      </c>
      <c r="EZU30" s="3">
        <v>6.36</v>
      </c>
      <c r="EZV30" s="3">
        <v>8.01</v>
      </c>
      <c r="EZW30" s="3">
        <v>7.56</v>
      </c>
      <c r="EZX30" s="3">
        <v>7.66</v>
      </c>
      <c r="EZY30" s="3">
        <v>5.96</v>
      </c>
      <c r="EZZ30" s="3">
        <v>7.73</v>
      </c>
      <c r="FAA30" s="3" t="s">
        <v>5</v>
      </c>
      <c r="FAB30" s="3">
        <v>6.8</v>
      </c>
      <c r="FAC30" s="3">
        <v>6.64</v>
      </c>
      <c r="FAD30" s="3">
        <v>6.34</v>
      </c>
      <c r="FAE30" s="3" t="s">
        <v>5</v>
      </c>
      <c r="FAF30" s="3">
        <v>7.66</v>
      </c>
      <c r="FAG30" s="3">
        <v>7.92</v>
      </c>
      <c r="FAH30" s="3">
        <v>7.16</v>
      </c>
      <c r="FAI30" s="3">
        <v>7.85</v>
      </c>
      <c r="FAJ30" s="3">
        <v>7.74</v>
      </c>
      <c r="FAK30" s="3">
        <v>7.18</v>
      </c>
      <c r="FAL30" s="3">
        <v>5.59</v>
      </c>
      <c r="FAM30" s="3">
        <v>6.18</v>
      </c>
      <c r="FAN30" s="3">
        <v>6.26</v>
      </c>
      <c r="FAO30" s="3">
        <v>7.11</v>
      </c>
      <c r="FAP30" s="3">
        <v>6.96</v>
      </c>
      <c r="FAQ30" s="3">
        <v>6.42</v>
      </c>
      <c r="FAR30" s="3">
        <v>8.16</v>
      </c>
      <c r="FAS30" s="3">
        <v>7.33</v>
      </c>
      <c r="FAT30" s="3">
        <v>7.49</v>
      </c>
      <c r="FAU30" s="3" t="s">
        <v>5</v>
      </c>
      <c r="FAV30" s="3">
        <v>7.44</v>
      </c>
      <c r="FAW30" s="3">
        <v>6.81</v>
      </c>
      <c r="FAX30" s="3">
        <v>7.01</v>
      </c>
      <c r="FAY30" s="3">
        <v>9.32</v>
      </c>
      <c r="FAZ30" s="3">
        <v>7.5</v>
      </c>
      <c r="FBA30" s="3">
        <v>6.81</v>
      </c>
      <c r="FBB30" s="3">
        <v>7.43</v>
      </c>
      <c r="FBC30" s="3">
        <v>7.41</v>
      </c>
      <c r="FBD30" s="3">
        <v>7.18</v>
      </c>
      <c r="FBE30" s="3">
        <v>7.47</v>
      </c>
      <c r="FBF30" s="3">
        <v>8.16</v>
      </c>
      <c r="FBG30" s="3">
        <v>6.93</v>
      </c>
      <c r="FBH30" s="3">
        <v>6.65</v>
      </c>
      <c r="FBI30" s="3">
        <v>9.99</v>
      </c>
      <c r="FBJ30" s="3">
        <v>6.42</v>
      </c>
      <c r="FBK30" s="3">
        <v>7.29</v>
      </c>
      <c r="FBL30" s="3" t="s">
        <v>5</v>
      </c>
      <c r="FBM30" s="3" t="s">
        <v>5</v>
      </c>
      <c r="FBN30" s="3">
        <v>6.59</v>
      </c>
      <c r="FBO30" s="3">
        <v>7.15</v>
      </c>
      <c r="FBP30" s="3">
        <v>7.65</v>
      </c>
      <c r="FBQ30" s="3">
        <v>5.26</v>
      </c>
      <c r="FBR30" s="3">
        <v>7.5</v>
      </c>
      <c r="FBS30" s="3">
        <v>5.38</v>
      </c>
      <c r="FBT30" s="3">
        <v>8.52</v>
      </c>
      <c r="FBU30" s="3" t="s">
        <v>5</v>
      </c>
      <c r="FBV30" s="3">
        <v>7.44</v>
      </c>
      <c r="FBW30" s="3">
        <v>8.0399999999999991</v>
      </c>
      <c r="FBX30" s="3">
        <v>7.02</v>
      </c>
      <c r="FBY30" s="3">
        <v>7.62</v>
      </c>
      <c r="FBZ30" s="3">
        <v>6.22</v>
      </c>
      <c r="FCA30" s="3">
        <v>7.84</v>
      </c>
      <c r="FCB30" s="3">
        <v>5.95</v>
      </c>
      <c r="FCC30" s="3">
        <v>5.22</v>
      </c>
      <c r="FCD30" s="3">
        <v>5.7</v>
      </c>
      <c r="FCE30" s="3">
        <v>6.49</v>
      </c>
      <c r="FCF30" s="3">
        <v>7.8</v>
      </c>
      <c r="FCG30" s="3">
        <v>5.85</v>
      </c>
      <c r="FCH30" s="3">
        <v>7.14</v>
      </c>
      <c r="FCI30" s="3">
        <v>6.91</v>
      </c>
      <c r="FCJ30" s="3">
        <v>7.63</v>
      </c>
      <c r="FCK30" s="3">
        <v>7.89</v>
      </c>
      <c r="FCL30" s="3">
        <v>5.89</v>
      </c>
      <c r="FCM30" s="3">
        <v>6.44</v>
      </c>
      <c r="FCN30" s="3">
        <v>7.67</v>
      </c>
      <c r="FCO30" s="3" t="s">
        <v>5</v>
      </c>
      <c r="FCP30" s="3">
        <v>7.04</v>
      </c>
      <c r="FCQ30" s="3">
        <v>6.01</v>
      </c>
      <c r="FCR30" s="3" t="s">
        <v>5</v>
      </c>
      <c r="FCS30" s="3">
        <v>6.92</v>
      </c>
      <c r="FCT30" s="3">
        <v>7.21</v>
      </c>
      <c r="FCU30" s="3">
        <v>7.12</v>
      </c>
      <c r="FCV30" s="3">
        <v>8.7200000000000006</v>
      </c>
      <c r="FCW30" s="3">
        <v>7.42</v>
      </c>
      <c r="FCX30" s="3">
        <v>6.38</v>
      </c>
      <c r="FCY30" s="3">
        <v>7.6</v>
      </c>
      <c r="FCZ30" s="3">
        <v>7.25</v>
      </c>
      <c r="FDA30" s="3">
        <v>5.95</v>
      </c>
      <c r="FDB30" s="3">
        <v>7.41</v>
      </c>
      <c r="FDC30" s="3">
        <v>6.21</v>
      </c>
      <c r="FDD30" s="3">
        <v>8.18</v>
      </c>
      <c r="FDE30" s="3">
        <v>7.18</v>
      </c>
      <c r="FDF30" s="3">
        <v>8.14</v>
      </c>
      <c r="FDG30" s="3">
        <v>6.94</v>
      </c>
      <c r="FDH30" s="3">
        <v>8.27</v>
      </c>
      <c r="FDI30" s="3">
        <v>6.95</v>
      </c>
      <c r="FDJ30" s="3">
        <v>9.67</v>
      </c>
      <c r="FDK30" s="3">
        <v>6.69</v>
      </c>
      <c r="FDL30" s="3">
        <v>7.96</v>
      </c>
      <c r="FDM30" s="3">
        <v>7.31</v>
      </c>
      <c r="FDN30" s="3">
        <v>6.41</v>
      </c>
      <c r="FDO30" s="3">
        <v>7.3</v>
      </c>
      <c r="FDP30" s="3">
        <v>8.75</v>
      </c>
      <c r="FDQ30" s="3" t="s">
        <v>5</v>
      </c>
      <c r="FDR30" s="3">
        <v>8.3699999999999992</v>
      </c>
      <c r="FDS30" s="3">
        <v>7.3</v>
      </c>
      <c r="FDT30" s="3">
        <v>6.44</v>
      </c>
      <c r="FDU30" s="3">
        <v>6.84</v>
      </c>
      <c r="FDV30" s="3">
        <v>7.39</v>
      </c>
      <c r="FDW30" s="3">
        <v>5.56</v>
      </c>
      <c r="FDX30" s="3">
        <v>6.24</v>
      </c>
      <c r="FDY30" s="3">
        <v>6.77</v>
      </c>
      <c r="FDZ30" s="3">
        <v>7.42</v>
      </c>
      <c r="FEA30" s="3">
        <v>9.6</v>
      </c>
      <c r="FEB30" s="3">
        <v>7.96</v>
      </c>
      <c r="FEC30" s="3">
        <v>7.1</v>
      </c>
      <c r="FED30" s="3">
        <v>6.46</v>
      </c>
      <c r="FEE30" s="3">
        <v>6.73</v>
      </c>
      <c r="FEF30" s="3">
        <v>7.5</v>
      </c>
      <c r="FEG30" s="3">
        <v>8.08</v>
      </c>
      <c r="FEH30" s="3">
        <v>7.42</v>
      </c>
      <c r="FEI30" s="3">
        <v>7.23</v>
      </c>
      <c r="FEJ30" s="3">
        <v>5.96</v>
      </c>
      <c r="FEK30" s="3">
        <v>6.95</v>
      </c>
      <c r="FEL30" s="3">
        <v>7.63</v>
      </c>
      <c r="FEM30" s="3">
        <v>6.4</v>
      </c>
      <c r="FEN30" s="3">
        <v>6.54</v>
      </c>
      <c r="FEO30" s="3">
        <v>8.4600000000000009</v>
      </c>
      <c r="FEP30" s="3">
        <v>7.75</v>
      </c>
      <c r="FEQ30" s="3">
        <v>8.42</v>
      </c>
      <c r="FER30" s="3">
        <v>5.74</v>
      </c>
      <c r="FES30" s="3">
        <v>6.23</v>
      </c>
      <c r="FET30" s="3">
        <v>8.7200000000000006</v>
      </c>
      <c r="FEU30" s="3">
        <v>8.58</v>
      </c>
      <c r="FEV30" s="3">
        <v>6.68</v>
      </c>
      <c r="FEW30" s="3">
        <v>6.47</v>
      </c>
      <c r="FEX30" s="3">
        <v>7.01</v>
      </c>
      <c r="FEY30" s="3">
        <v>6.87</v>
      </c>
      <c r="FEZ30" s="3">
        <v>7.68</v>
      </c>
      <c r="FFA30" s="3">
        <v>7.64</v>
      </c>
      <c r="FFB30" s="3">
        <v>7.11</v>
      </c>
      <c r="FFC30" s="3">
        <v>6.38</v>
      </c>
      <c r="FFD30" s="3">
        <v>6.79</v>
      </c>
      <c r="FFE30" s="3">
        <v>10.62</v>
      </c>
      <c r="FFF30" s="3">
        <v>8.09</v>
      </c>
      <c r="FFG30" s="3">
        <v>8.0299999999999994</v>
      </c>
      <c r="FFH30" s="3">
        <v>9.2899999999999991</v>
      </c>
      <c r="FFI30" s="3">
        <v>8.09</v>
      </c>
      <c r="FFJ30" s="3">
        <v>6.94</v>
      </c>
      <c r="FFK30" s="3">
        <v>5.5</v>
      </c>
      <c r="FFL30" s="3">
        <v>6.39</v>
      </c>
      <c r="FFM30" s="3">
        <v>6.42</v>
      </c>
      <c r="FFN30" s="3">
        <v>8.9600000000000009</v>
      </c>
      <c r="FFO30" s="3">
        <v>7.03</v>
      </c>
      <c r="FFP30" s="3">
        <v>7.45</v>
      </c>
      <c r="FFQ30" s="3">
        <v>7.02</v>
      </c>
      <c r="FFR30" s="3">
        <v>6.96</v>
      </c>
      <c r="FFS30" s="3">
        <v>7.36</v>
      </c>
      <c r="FFT30" s="3">
        <v>7.15</v>
      </c>
      <c r="FFU30" s="3">
        <v>6.98</v>
      </c>
      <c r="FFV30" s="3">
        <v>8.35</v>
      </c>
      <c r="FFW30" s="3">
        <v>7.64</v>
      </c>
      <c r="FFX30" s="3">
        <v>7.76</v>
      </c>
      <c r="FFY30" s="3">
        <v>6.44</v>
      </c>
      <c r="FFZ30" s="3">
        <v>6.42</v>
      </c>
      <c r="FGA30" s="3">
        <v>8.51</v>
      </c>
      <c r="FGB30" s="3">
        <v>6.05</v>
      </c>
      <c r="FGC30" s="3">
        <v>8.3699999999999992</v>
      </c>
      <c r="FGD30" s="3">
        <v>8.27</v>
      </c>
      <c r="FGE30" s="3">
        <v>7.32</v>
      </c>
      <c r="FGF30" s="3">
        <v>8</v>
      </c>
      <c r="FGG30" s="3">
        <v>7.89</v>
      </c>
      <c r="FGH30" s="3">
        <v>8.18</v>
      </c>
      <c r="FGI30" s="3">
        <v>7.62</v>
      </c>
      <c r="FGJ30" s="3">
        <v>7.9</v>
      </c>
      <c r="FGK30" s="3">
        <v>10.86</v>
      </c>
      <c r="FGL30" s="3">
        <v>6.82</v>
      </c>
      <c r="FGM30" s="3">
        <v>7.26</v>
      </c>
      <c r="FGN30" s="3">
        <v>8.24</v>
      </c>
      <c r="FGO30" s="3">
        <v>7.95</v>
      </c>
      <c r="FGP30" s="3">
        <v>6.55</v>
      </c>
      <c r="FGQ30" s="3">
        <v>6.76</v>
      </c>
      <c r="FGR30" s="3">
        <v>6.29</v>
      </c>
      <c r="FGS30" s="3">
        <v>7.96</v>
      </c>
      <c r="FGT30" s="3">
        <v>8.65</v>
      </c>
      <c r="FGU30" s="3">
        <v>7.86</v>
      </c>
      <c r="FGV30" s="3">
        <v>7.9</v>
      </c>
      <c r="FGW30" s="3">
        <v>7.93</v>
      </c>
      <c r="FGX30" s="3">
        <v>6.69</v>
      </c>
      <c r="FGY30" s="3">
        <v>8.51</v>
      </c>
      <c r="FGZ30" s="3">
        <v>7.28</v>
      </c>
      <c r="FHA30" s="3">
        <v>7.23</v>
      </c>
      <c r="FHB30" s="3">
        <v>7.88</v>
      </c>
      <c r="FHC30" s="3">
        <v>6.32</v>
      </c>
      <c r="FHD30" s="3">
        <v>6.58</v>
      </c>
      <c r="FHE30" s="3">
        <v>5.0199999999999996</v>
      </c>
      <c r="FHF30" s="3">
        <v>7.33</v>
      </c>
      <c r="FHG30" s="3">
        <v>6.99</v>
      </c>
      <c r="FHH30" s="3">
        <v>5.19</v>
      </c>
      <c r="FHI30" s="3">
        <v>7.03</v>
      </c>
      <c r="FHJ30" s="3">
        <v>8.26</v>
      </c>
      <c r="FHK30" s="3">
        <v>6.27</v>
      </c>
      <c r="FHL30" s="3">
        <v>7.49</v>
      </c>
      <c r="FHM30" s="3">
        <v>7.46</v>
      </c>
      <c r="FHN30" s="3">
        <v>6.51</v>
      </c>
      <c r="FHO30" s="3">
        <v>6.38</v>
      </c>
      <c r="FHP30" s="3">
        <v>6.36</v>
      </c>
      <c r="FHQ30" s="3">
        <v>7.82</v>
      </c>
      <c r="FHR30" s="3">
        <v>7.53</v>
      </c>
      <c r="FHS30" s="3">
        <v>8.56</v>
      </c>
      <c r="FHT30" s="3">
        <v>7.28</v>
      </c>
      <c r="FHU30" s="3">
        <v>3.86</v>
      </c>
      <c r="FHV30" s="3">
        <v>7.49</v>
      </c>
      <c r="FHW30" s="3">
        <v>9.09</v>
      </c>
      <c r="FHX30" s="3">
        <v>7.93</v>
      </c>
      <c r="FHY30" s="3">
        <v>6.13</v>
      </c>
      <c r="FHZ30" s="3" t="s">
        <v>5</v>
      </c>
      <c r="FIA30" s="3">
        <v>7.12</v>
      </c>
      <c r="FIB30" s="3">
        <v>6.63</v>
      </c>
      <c r="FIC30" s="3">
        <v>7.3</v>
      </c>
      <c r="FID30" s="3">
        <v>9.16</v>
      </c>
      <c r="FIE30" s="3">
        <v>8.1999999999999993</v>
      </c>
      <c r="FIF30" s="3">
        <v>13.26</v>
      </c>
      <c r="FIG30" s="3">
        <v>6.18</v>
      </c>
      <c r="FIH30" s="3">
        <v>6.3</v>
      </c>
      <c r="FII30" s="3">
        <v>7.61</v>
      </c>
      <c r="FIJ30" s="3">
        <v>7.29</v>
      </c>
      <c r="FIK30" s="3">
        <v>22.55</v>
      </c>
      <c r="FIL30" s="3">
        <v>10.51</v>
      </c>
      <c r="FIM30" s="3">
        <v>8.43</v>
      </c>
      <c r="FIN30" s="3">
        <v>23.87</v>
      </c>
      <c r="FIO30" s="3">
        <v>8.09</v>
      </c>
      <c r="FIP30" s="3" t="s">
        <v>5</v>
      </c>
      <c r="FIQ30" s="3">
        <v>11.78</v>
      </c>
      <c r="FIR30" s="3">
        <v>49.8</v>
      </c>
      <c r="FIS30" s="3">
        <v>7.69</v>
      </c>
      <c r="FIT30" s="3" t="s">
        <v>5</v>
      </c>
      <c r="FIU30" s="3" t="s">
        <v>5</v>
      </c>
      <c r="FIV30" s="3" t="s">
        <v>2792</v>
      </c>
      <c r="FIW30" s="3">
        <v>8.11</v>
      </c>
      <c r="FIX30" s="3">
        <v>7.53</v>
      </c>
      <c r="FIY30" s="3">
        <v>11.72</v>
      </c>
      <c r="FIZ30" s="3" t="s">
        <v>5</v>
      </c>
      <c r="FJA30" s="3">
        <v>12.24</v>
      </c>
      <c r="FJB30" s="3">
        <v>21.39</v>
      </c>
      <c r="FJC30" s="3">
        <v>10.67</v>
      </c>
      <c r="FJD30" s="3">
        <v>6.26</v>
      </c>
      <c r="FJE30" s="3">
        <v>7.38</v>
      </c>
      <c r="FJF30" s="3" t="s">
        <v>5</v>
      </c>
      <c r="FJG30" s="3" t="s">
        <v>5</v>
      </c>
      <c r="FJH30" s="3">
        <v>6.28</v>
      </c>
      <c r="FJI30" s="3">
        <v>9.32</v>
      </c>
      <c r="FJJ30" s="3" t="s">
        <v>5</v>
      </c>
      <c r="FJK30" s="3">
        <v>10.6</v>
      </c>
      <c r="FJL30" s="3">
        <v>10.02</v>
      </c>
      <c r="FJM30" s="3">
        <v>35.53</v>
      </c>
      <c r="FJN30" s="3">
        <v>7.32</v>
      </c>
      <c r="FJO30" s="3" t="s">
        <v>5</v>
      </c>
      <c r="FJP30" s="3">
        <v>6.43</v>
      </c>
      <c r="FJQ30" s="3">
        <v>17.440000000000001</v>
      </c>
      <c r="FJR30" s="3">
        <v>11.95</v>
      </c>
      <c r="FJS30" s="3" t="s">
        <v>5</v>
      </c>
      <c r="FJT30" s="3">
        <v>11.68</v>
      </c>
      <c r="FJU30" s="3">
        <v>5.01</v>
      </c>
      <c r="FJV30" s="3">
        <v>9.7100000000000009</v>
      </c>
      <c r="FJW30" s="3">
        <v>15.24</v>
      </c>
      <c r="FJX30" s="3">
        <v>23.19</v>
      </c>
      <c r="FJY30" s="3" t="s">
        <v>5</v>
      </c>
      <c r="FJZ30" s="3">
        <v>25.78</v>
      </c>
      <c r="FKA30" s="3">
        <v>5.77</v>
      </c>
      <c r="FKB30" s="3">
        <v>6.35</v>
      </c>
      <c r="FKC30" s="3">
        <v>6.14</v>
      </c>
      <c r="FKD30" s="3">
        <v>5.65</v>
      </c>
      <c r="FKE30" s="3">
        <v>5.79</v>
      </c>
      <c r="FKF30" s="3">
        <v>6.28</v>
      </c>
      <c r="FKG30" s="3">
        <v>6</v>
      </c>
      <c r="FKH30" s="3">
        <v>6.88</v>
      </c>
      <c r="FKI30" s="3">
        <v>13.01</v>
      </c>
      <c r="FKJ30" s="3">
        <v>5.36</v>
      </c>
      <c r="FKK30" s="3">
        <v>4.5599999999999996</v>
      </c>
      <c r="FKL30" s="3">
        <v>6.7</v>
      </c>
      <c r="FKM30" s="3">
        <v>6.73</v>
      </c>
      <c r="FKN30" s="3">
        <v>6.78</v>
      </c>
      <c r="FKO30" s="3">
        <v>5.57</v>
      </c>
      <c r="FKP30" s="3">
        <v>6.22</v>
      </c>
      <c r="FKQ30" s="3" t="s">
        <v>5</v>
      </c>
      <c r="FKR30" s="3">
        <v>6.66</v>
      </c>
      <c r="FKS30" s="3">
        <v>5.67</v>
      </c>
      <c r="FKT30" s="3">
        <v>7.53</v>
      </c>
      <c r="FKU30" s="3">
        <v>5.97</v>
      </c>
      <c r="FKV30" s="3">
        <v>5.18</v>
      </c>
      <c r="FKW30" s="3">
        <v>5.86</v>
      </c>
      <c r="FKX30" s="3">
        <v>6.55</v>
      </c>
      <c r="FKY30" s="3">
        <v>5.8</v>
      </c>
      <c r="FKZ30" s="3">
        <v>6.07</v>
      </c>
      <c r="FLA30" s="3">
        <v>4.93</v>
      </c>
      <c r="FLB30" s="3">
        <v>5.4</v>
      </c>
      <c r="FLC30" s="3">
        <v>6.22</v>
      </c>
      <c r="FLD30" s="3">
        <v>6.18</v>
      </c>
      <c r="FLE30" s="3">
        <v>6.42</v>
      </c>
      <c r="FLF30" s="3">
        <v>7.15</v>
      </c>
      <c r="FLG30" s="3">
        <v>5.56</v>
      </c>
      <c r="FLH30" s="3">
        <v>7.54</v>
      </c>
      <c r="FLI30" s="3">
        <v>5.98</v>
      </c>
      <c r="FLJ30" s="3">
        <v>6.86</v>
      </c>
      <c r="FLK30" s="3">
        <v>6.16</v>
      </c>
      <c r="FLL30" s="3">
        <v>5.92</v>
      </c>
      <c r="FLM30" s="3">
        <v>5.81</v>
      </c>
      <c r="FLN30" s="3" t="s">
        <v>5</v>
      </c>
      <c r="FLO30" s="3">
        <v>6.46</v>
      </c>
      <c r="FLP30" s="3">
        <v>6.04</v>
      </c>
      <c r="FLQ30" s="3" t="s">
        <v>5</v>
      </c>
      <c r="FLR30" s="3">
        <v>6.25</v>
      </c>
      <c r="FLS30" s="3">
        <v>6.03</v>
      </c>
      <c r="FLT30" s="3">
        <v>6.34</v>
      </c>
      <c r="FLU30" s="3">
        <v>6.2</v>
      </c>
      <c r="FLV30" s="3">
        <v>6.1</v>
      </c>
      <c r="FLW30" s="3">
        <v>6.39</v>
      </c>
      <c r="FLX30" s="3">
        <v>6.33</v>
      </c>
      <c r="FLY30" s="3">
        <v>6.74</v>
      </c>
      <c r="FLZ30" s="3">
        <v>6.4</v>
      </c>
      <c r="FMA30" s="3">
        <v>5.36</v>
      </c>
      <c r="FMB30" s="3">
        <v>5.65</v>
      </c>
      <c r="FMC30" s="3">
        <v>5.53</v>
      </c>
      <c r="FMD30" s="3">
        <v>5.86</v>
      </c>
      <c r="FME30" s="3">
        <v>6.38</v>
      </c>
      <c r="FMF30" s="3">
        <v>6.17</v>
      </c>
      <c r="FMG30" s="3">
        <v>5.6</v>
      </c>
      <c r="FMH30" s="3">
        <v>8.3800000000000008</v>
      </c>
      <c r="FMI30" s="3">
        <v>6.14</v>
      </c>
      <c r="FMJ30" s="3">
        <v>5.48</v>
      </c>
      <c r="FMK30" s="3">
        <v>5.76</v>
      </c>
      <c r="FML30" s="3">
        <v>7.1</v>
      </c>
      <c r="FMM30" s="3">
        <v>5.84</v>
      </c>
      <c r="FMN30" s="3">
        <v>5.2</v>
      </c>
      <c r="FMO30" s="3">
        <v>4.8499999999999996</v>
      </c>
      <c r="FMP30" s="3">
        <v>4.9800000000000004</v>
      </c>
      <c r="FMQ30" s="3">
        <v>5.51</v>
      </c>
      <c r="FMR30" s="3">
        <v>5.03</v>
      </c>
      <c r="FMS30" s="3">
        <v>5.64</v>
      </c>
      <c r="FMT30" s="3">
        <v>5.99</v>
      </c>
      <c r="FMU30" s="3">
        <v>6.9</v>
      </c>
      <c r="FMV30" s="3">
        <v>5.95</v>
      </c>
      <c r="FMW30" s="3">
        <v>5.99</v>
      </c>
      <c r="FMX30" s="3">
        <v>6.03</v>
      </c>
      <c r="FMY30" s="3">
        <v>5.55</v>
      </c>
      <c r="FMZ30" s="3">
        <v>11.08</v>
      </c>
      <c r="FNA30" s="3">
        <v>5.99</v>
      </c>
      <c r="FNB30" s="3">
        <v>5.87</v>
      </c>
      <c r="FNC30" s="3">
        <v>4.99</v>
      </c>
      <c r="FND30" s="3">
        <v>7.33</v>
      </c>
      <c r="FNE30" s="3">
        <v>5.52</v>
      </c>
      <c r="FNF30" s="3">
        <v>5.48</v>
      </c>
      <c r="FNG30" s="3">
        <v>4.76</v>
      </c>
      <c r="FNH30" s="3">
        <v>5.81</v>
      </c>
      <c r="FNI30" s="3">
        <v>5.39</v>
      </c>
      <c r="FNJ30" s="3">
        <v>5.63</v>
      </c>
      <c r="FNK30" s="3">
        <v>7.06</v>
      </c>
      <c r="FNL30" s="3" t="s">
        <v>5</v>
      </c>
      <c r="FNM30" s="3">
        <v>4.7300000000000004</v>
      </c>
      <c r="FNN30" s="3">
        <v>6.02</v>
      </c>
      <c r="FNO30" s="3">
        <v>5.59</v>
      </c>
      <c r="FNP30" s="3">
        <v>11.08</v>
      </c>
      <c r="FNQ30" s="3">
        <v>7.16</v>
      </c>
      <c r="FNR30" s="3">
        <v>5.03</v>
      </c>
      <c r="FNS30" s="3">
        <v>6.09</v>
      </c>
      <c r="FNT30" s="3">
        <v>8.24</v>
      </c>
      <c r="FNU30" s="3">
        <v>8.85</v>
      </c>
      <c r="FNV30" s="3">
        <v>6.11</v>
      </c>
      <c r="FNW30" s="3">
        <v>7.01</v>
      </c>
      <c r="FNX30" s="3" t="s">
        <v>5</v>
      </c>
      <c r="FNY30" s="3">
        <v>5.91</v>
      </c>
      <c r="FNZ30" s="3">
        <v>6.32</v>
      </c>
      <c r="FOA30" s="3">
        <v>6.19</v>
      </c>
      <c r="FOB30" s="3">
        <v>5.42</v>
      </c>
      <c r="FOC30" s="3">
        <v>5.89</v>
      </c>
      <c r="FOD30" s="3">
        <v>5</v>
      </c>
      <c r="FOE30" s="3">
        <v>6.12</v>
      </c>
      <c r="FOF30" s="3">
        <v>6.63</v>
      </c>
      <c r="FOG30" s="3">
        <v>6.83</v>
      </c>
      <c r="FOH30" s="3">
        <v>6.33</v>
      </c>
      <c r="FOI30" s="3">
        <v>5.87</v>
      </c>
      <c r="FOJ30" s="3" t="s">
        <v>5</v>
      </c>
      <c r="FOK30" s="3">
        <v>6.01</v>
      </c>
      <c r="FOL30" s="3">
        <v>5.61</v>
      </c>
      <c r="FOM30" s="3">
        <v>7.26</v>
      </c>
      <c r="FON30" s="3">
        <v>6.95</v>
      </c>
      <c r="FOO30" s="3">
        <v>6.74</v>
      </c>
      <c r="FOP30" s="3">
        <v>8.83</v>
      </c>
      <c r="FOQ30" s="3">
        <v>6.52</v>
      </c>
      <c r="FOR30" s="3">
        <v>7.19</v>
      </c>
      <c r="FOS30" s="3">
        <v>6.7</v>
      </c>
      <c r="FOT30" s="3">
        <v>7.19</v>
      </c>
      <c r="FOU30" s="3">
        <v>6.23</v>
      </c>
      <c r="FOV30" s="3">
        <v>4.95</v>
      </c>
      <c r="FOW30" s="3">
        <v>6.76</v>
      </c>
      <c r="FOX30" s="3">
        <v>5.34</v>
      </c>
      <c r="FOY30" s="3">
        <v>5.77</v>
      </c>
      <c r="FOZ30" s="3">
        <v>5.83</v>
      </c>
      <c r="FPA30" s="3">
        <v>6.13</v>
      </c>
      <c r="FPB30" s="3">
        <v>7.27</v>
      </c>
      <c r="FPC30" s="3">
        <v>6.15</v>
      </c>
      <c r="FPD30" s="3">
        <v>5.83</v>
      </c>
      <c r="FPE30" s="3">
        <v>6.45</v>
      </c>
      <c r="FPF30" s="3">
        <v>6.19</v>
      </c>
      <c r="FPG30" s="3">
        <v>6.7</v>
      </c>
      <c r="FPH30" s="3">
        <v>5.6</v>
      </c>
      <c r="FPI30" s="3">
        <v>6.83</v>
      </c>
      <c r="FPJ30" s="3">
        <v>6.13</v>
      </c>
      <c r="FPK30" s="3">
        <v>5.96</v>
      </c>
      <c r="FPL30" s="3">
        <v>6.8</v>
      </c>
      <c r="FPM30" s="3">
        <v>6.6</v>
      </c>
      <c r="FPN30" s="3">
        <v>6.3</v>
      </c>
      <c r="FPO30" s="3">
        <v>6.4</v>
      </c>
      <c r="FPP30" s="3">
        <v>5.83</v>
      </c>
      <c r="FPQ30" s="3">
        <v>5.67</v>
      </c>
      <c r="FPR30" s="3">
        <v>6.64</v>
      </c>
      <c r="FPS30" s="3">
        <v>6.18</v>
      </c>
      <c r="FPT30" s="3">
        <v>4.37</v>
      </c>
      <c r="FPU30" s="3">
        <v>7.08</v>
      </c>
      <c r="FPV30" s="3">
        <v>6.03</v>
      </c>
      <c r="FPW30" s="3">
        <v>6.01</v>
      </c>
      <c r="FPX30" s="3">
        <v>6.11</v>
      </c>
      <c r="FPY30" s="3">
        <v>6.12</v>
      </c>
      <c r="FPZ30" s="3">
        <v>5.48</v>
      </c>
      <c r="FQA30" s="3">
        <v>6.36</v>
      </c>
      <c r="FQB30" s="3">
        <v>6.17</v>
      </c>
      <c r="FQC30" s="3">
        <v>4.5999999999999996</v>
      </c>
      <c r="FQD30" s="3">
        <v>5.0599999999999996</v>
      </c>
      <c r="FQE30" s="3">
        <v>6.68</v>
      </c>
      <c r="FQF30" s="3">
        <v>6.47</v>
      </c>
      <c r="FQG30" s="3">
        <v>5.36</v>
      </c>
      <c r="FQH30" s="3">
        <v>7.25</v>
      </c>
      <c r="FQI30" s="3">
        <v>5.8</v>
      </c>
      <c r="FQJ30" s="3">
        <v>6.99</v>
      </c>
      <c r="FQK30" s="3">
        <v>6.24</v>
      </c>
      <c r="FQL30" s="3">
        <v>6.13</v>
      </c>
      <c r="FQM30" s="3">
        <v>6.15</v>
      </c>
      <c r="FQN30" s="3">
        <v>6.83</v>
      </c>
      <c r="FQO30" s="3">
        <v>6.62</v>
      </c>
      <c r="FQP30" s="3">
        <v>6.05</v>
      </c>
      <c r="FQQ30" s="3">
        <v>5.62</v>
      </c>
      <c r="FQR30" s="3">
        <v>7.16</v>
      </c>
      <c r="FQS30" s="3">
        <v>6.45</v>
      </c>
      <c r="FQT30" s="3">
        <v>4.8099999999999996</v>
      </c>
      <c r="FQU30" s="3">
        <v>5.47</v>
      </c>
      <c r="FQV30" s="3">
        <v>7.33</v>
      </c>
      <c r="FQW30" s="3">
        <v>5.73</v>
      </c>
      <c r="FQX30" s="3">
        <v>5.94</v>
      </c>
      <c r="FQY30" s="3">
        <v>6.54</v>
      </c>
      <c r="FQZ30" s="3">
        <v>6.47</v>
      </c>
      <c r="FRA30" s="3">
        <v>6.15</v>
      </c>
      <c r="FRB30" s="3">
        <v>5.92</v>
      </c>
      <c r="FRC30" s="3">
        <v>6.85</v>
      </c>
      <c r="FRD30" s="3">
        <v>6.92</v>
      </c>
      <c r="FRE30" s="3">
        <v>6.07</v>
      </c>
      <c r="FRF30" s="3">
        <v>13.12</v>
      </c>
      <c r="FRG30" s="3">
        <v>10.06</v>
      </c>
      <c r="FRH30" s="3">
        <v>5.86</v>
      </c>
      <c r="FRI30" s="3">
        <v>9.61</v>
      </c>
      <c r="FRJ30" s="3">
        <v>5.67</v>
      </c>
      <c r="FRK30" s="3">
        <v>5.91</v>
      </c>
      <c r="FRL30" s="3">
        <v>6.13</v>
      </c>
      <c r="FRM30" s="3">
        <v>4.88</v>
      </c>
      <c r="FRN30" s="3">
        <v>5.9</v>
      </c>
      <c r="FRO30" s="3">
        <v>5.52</v>
      </c>
      <c r="FRP30" s="3">
        <v>6.61</v>
      </c>
      <c r="FRQ30" s="3">
        <v>6.44</v>
      </c>
      <c r="FRR30" s="3">
        <v>5.49</v>
      </c>
      <c r="FRS30" s="3">
        <v>6.2</v>
      </c>
      <c r="FRT30" s="3">
        <v>5.22</v>
      </c>
      <c r="FRU30" s="3">
        <v>6.05</v>
      </c>
      <c r="FRV30" s="3" t="s">
        <v>5</v>
      </c>
      <c r="FRW30" s="3">
        <v>5.98</v>
      </c>
      <c r="FRX30" s="3">
        <v>7.32</v>
      </c>
      <c r="FRY30" s="3">
        <v>5.96</v>
      </c>
      <c r="FRZ30" s="3">
        <v>6.21</v>
      </c>
      <c r="FSA30" s="3">
        <v>5.61</v>
      </c>
      <c r="FSB30" s="3">
        <v>6.92</v>
      </c>
      <c r="FSC30" s="3">
        <v>6.05</v>
      </c>
      <c r="FSD30" s="3">
        <v>6.54</v>
      </c>
      <c r="FSE30" s="3">
        <v>6.26</v>
      </c>
      <c r="FSF30" s="3">
        <v>5.97</v>
      </c>
      <c r="FSG30" s="3">
        <v>5.66</v>
      </c>
      <c r="FSH30" s="3">
        <v>6.57</v>
      </c>
      <c r="FSI30" s="3">
        <v>6.32</v>
      </c>
      <c r="FSJ30" s="3">
        <v>6.02</v>
      </c>
      <c r="FSK30" s="3">
        <v>5.17</v>
      </c>
      <c r="FSL30" s="3">
        <v>5.15</v>
      </c>
      <c r="FSM30" s="3">
        <v>6.88</v>
      </c>
      <c r="FSN30" s="3">
        <v>4.6900000000000004</v>
      </c>
      <c r="FSO30" s="3">
        <v>5.6</v>
      </c>
      <c r="FSP30" s="3">
        <v>6.32</v>
      </c>
      <c r="FSQ30" s="3">
        <v>7.01</v>
      </c>
      <c r="FSR30" s="3">
        <v>6.4</v>
      </c>
      <c r="FSS30" s="3">
        <v>7.09</v>
      </c>
      <c r="FST30" s="3">
        <v>5.96</v>
      </c>
      <c r="FSU30" s="3">
        <v>6.74</v>
      </c>
      <c r="FSV30" s="3">
        <v>6.13</v>
      </c>
      <c r="FSW30" s="3">
        <v>6.42</v>
      </c>
      <c r="FSX30" s="3">
        <v>6.91</v>
      </c>
      <c r="FSY30" s="3">
        <v>6.34</v>
      </c>
      <c r="FSZ30" s="3">
        <v>6.21</v>
      </c>
      <c r="FTA30" s="3">
        <v>5.5</v>
      </c>
      <c r="FTB30" s="3">
        <v>6.29</v>
      </c>
      <c r="FTC30" s="3">
        <v>7.49</v>
      </c>
      <c r="FTD30" s="3">
        <v>6.14</v>
      </c>
      <c r="FTE30" s="3">
        <v>7.09</v>
      </c>
      <c r="FTF30" s="3">
        <v>4.96</v>
      </c>
      <c r="FTG30" s="3">
        <v>6.79</v>
      </c>
      <c r="FTH30" s="3">
        <v>6.57</v>
      </c>
      <c r="FTI30" s="3">
        <v>5.58</v>
      </c>
      <c r="FTJ30" s="3">
        <v>7.16</v>
      </c>
      <c r="FTK30" s="3">
        <v>5.84</v>
      </c>
      <c r="FTL30" s="3">
        <v>6.65</v>
      </c>
      <c r="FTM30" s="3">
        <v>6.51</v>
      </c>
      <c r="FTN30" s="3">
        <v>5.9</v>
      </c>
      <c r="FTO30" s="3">
        <v>4.93</v>
      </c>
      <c r="FTP30" s="3">
        <v>5.41</v>
      </c>
      <c r="FTQ30" s="3">
        <v>5.88</v>
      </c>
      <c r="FTR30" s="3">
        <v>7.17</v>
      </c>
      <c r="FTS30" s="3">
        <v>6.1</v>
      </c>
      <c r="FTT30" s="3" t="s">
        <v>5</v>
      </c>
      <c r="FTU30" s="3">
        <v>5.93</v>
      </c>
      <c r="FTV30" s="3">
        <v>5.4</v>
      </c>
      <c r="FTW30" s="3">
        <v>6.73</v>
      </c>
      <c r="FTX30" s="3">
        <v>6.49</v>
      </c>
      <c r="FTY30" s="3">
        <v>6.65</v>
      </c>
      <c r="FTZ30" s="3">
        <v>5.76</v>
      </c>
      <c r="FUA30" s="3">
        <v>6.08</v>
      </c>
      <c r="FUB30" s="3">
        <v>6.74</v>
      </c>
      <c r="FUC30" s="3">
        <v>6.63</v>
      </c>
      <c r="FUD30" s="3">
        <v>5.18</v>
      </c>
      <c r="FUE30" s="3">
        <v>6.3</v>
      </c>
      <c r="FUF30" s="3">
        <v>6.47</v>
      </c>
      <c r="FUG30" s="3">
        <v>5.41</v>
      </c>
      <c r="FUH30" s="3">
        <v>5.37</v>
      </c>
      <c r="FUI30" s="3" t="s">
        <v>5</v>
      </c>
      <c r="FUJ30" s="3">
        <v>6.56</v>
      </c>
      <c r="FUK30" s="3">
        <v>6.2</v>
      </c>
      <c r="FUL30" s="3">
        <v>6.6</v>
      </c>
      <c r="FUM30" s="3">
        <v>6.58</v>
      </c>
      <c r="FUN30" s="3">
        <v>6.59</v>
      </c>
      <c r="FUO30" s="3">
        <v>5.81</v>
      </c>
      <c r="FUP30" s="3">
        <v>6.88</v>
      </c>
      <c r="FUQ30" s="3">
        <v>6.99</v>
      </c>
      <c r="FUR30" s="3">
        <v>5.65</v>
      </c>
      <c r="FUS30" s="3">
        <v>5.62</v>
      </c>
      <c r="FUT30" s="3">
        <v>6.08</v>
      </c>
      <c r="FUU30" s="3">
        <v>5.86</v>
      </c>
      <c r="FUV30" s="3">
        <v>5.55</v>
      </c>
      <c r="FUW30" s="3">
        <v>5.3</v>
      </c>
      <c r="FUX30" s="3">
        <v>5.99</v>
      </c>
      <c r="FUY30" s="3">
        <v>5.49</v>
      </c>
      <c r="FUZ30" s="3">
        <v>6.68</v>
      </c>
      <c r="FVA30" s="3">
        <v>6.66</v>
      </c>
      <c r="FVB30" s="3">
        <v>4.6100000000000003</v>
      </c>
      <c r="FVC30" s="3">
        <v>4.47</v>
      </c>
      <c r="FVD30" s="3">
        <v>5.66</v>
      </c>
      <c r="FVE30" s="3">
        <v>5.78</v>
      </c>
      <c r="FVF30" s="3">
        <v>6.11</v>
      </c>
      <c r="FVG30" s="3">
        <v>5.86</v>
      </c>
      <c r="FVH30" s="3">
        <v>6.7</v>
      </c>
      <c r="FVI30" s="3">
        <v>6.76</v>
      </c>
      <c r="FVJ30" s="3">
        <v>6.4</v>
      </c>
      <c r="FVK30" s="3">
        <v>6.06</v>
      </c>
      <c r="FVL30" s="3">
        <v>5.35</v>
      </c>
      <c r="FVM30" s="3" t="s">
        <v>5</v>
      </c>
      <c r="FVN30" s="3">
        <v>7.65</v>
      </c>
      <c r="FVO30" s="3">
        <v>7.08</v>
      </c>
      <c r="FVP30" s="3">
        <v>6.05</v>
      </c>
      <c r="FVQ30" s="3">
        <v>5.78</v>
      </c>
      <c r="FVR30" s="3">
        <v>6.38</v>
      </c>
      <c r="FVS30" s="3">
        <v>5.81</v>
      </c>
      <c r="FVT30" s="3">
        <v>5.7</v>
      </c>
      <c r="FVU30" s="3">
        <v>6.06</v>
      </c>
      <c r="FVV30" s="3">
        <v>5.99</v>
      </c>
      <c r="FVW30" s="3">
        <v>6.14</v>
      </c>
      <c r="FVX30" s="3">
        <v>6.07</v>
      </c>
      <c r="FVY30" s="3">
        <v>7.73</v>
      </c>
      <c r="FVZ30" s="3">
        <v>5.94</v>
      </c>
      <c r="FWA30" s="3">
        <v>7.22</v>
      </c>
      <c r="FWB30" s="3">
        <v>8.7100000000000009</v>
      </c>
      <c r="FWC30" s="3">
        <v>6.56</v>
      </c>
      <c r="FWD30" s="3">
        <v>6.97</v>
      </c>
      <c r="FWE30" s="3">
        <v>6.62</v>
      </c>
      <c r="FWF30" s="3">
        <v>6.39</v>
      </c>
      <c r="FWG30" s="3">
        <v>7.83</v>
      </c>
      <c r="FWH30" s="3">
        <v>6.9</v>
      </c>
      <c r="FWI30" s="3">
        <v>5.74</v>
      </c>
      <c r="FWJ30" s="3">
        <v>7.39</v>
      </c>
      <c r="FWK30" s="3">
        <v>7.2</v>
      </c>
      <c r="FWL30" s="3">
        <v>6.02</v>
      </c>
      <c r="FWM30" s="3">
        <v>6.98</v>
      </c>
      <c r="FWN30" s="3">
        <v>6.47</v>
      </c>
      <c r="FWO30" s="3">
        <v>7.68</v>
      </c>
      <c r="FWP30" s="3">
        <v>6.15</v>
      </c>
      <c r="FWQ30" s="3">
        <v>7.18</v>
      </c>
      <c r="FWR30" s="3">
        <v>6.71</v>
      </c>
      <c r="FWS30" s="3">
        <v>7.21</v>
      </c>
      <c r="FWT30" s="3">
        <v>6.03</v>
      </c>
      <c r="FWU30" s="3">
        <v>7.21</v>
      </c>
      <c r="FWV30" s="3">
        <v>7.49</v>
      </c>
      <c r="FWW30" s="3">
        <v>5.96</v>
      </c>
      <c r="FWX30" s="3">
        <v>6.59</v>
      </c>
      <c r="FWY30" s="3">
        <v>6.92</v>
      </c>
      <c r="FWZ30" s="3">
        <v>7.36</v>
      </c>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row>
    <row r="31" spans="1:4953" x14ac:dyDescent="0.25">
      <c r="A31">
        <v>28</v>
      </c>
      <c r="B31" s="32" t="s">
        <v>101</v>
      </c>
      <c r="C31" s="25">
        <v>1308</v>
      </c>
      <c r="D31" t="str">
        <f t="shared" si="0"/>
        <v>2025Q2</v>
      </c>
      <c r="E31" s="4">
        <v>1336</v>
      </c>
      <c r="F31" s="4">
        <v>3174</v>
      </c>
      <c r="G31" s="4">
        <v>11842</v>
      </c>
      <c r="H31" s="4">
        <v>1348</v>
      </c>
      <c r="I31" s="4">
        <v>11118</v>
      </c>
      <c r="J31" s="2">
        <v>1514</v>
      </c>
      <c r="K31" s="2">
        <v>59</v>
      </c>
      <c r="L31" s="2">
        <v>1328</v>
      </c>
      <c r="M31" s="2">
        <v>2765</v>
      </c>
      <c r="N31" s="2">
        <v>9983</v>
      </c>
      <c r="O31" s="2">
        <v>78</v>
      </c>
      <c r="P31" s="2">
        <v>235</v>
      </c>
      <c r="Q31" s="2">
        <v>576</v>
      </c>
      <c r="R31" s="2">
        <v>279</v>
      </c>
      <c r="S31" s="2">
        <v>225</v>
      </c>
      <c r="T31" s="2">
        <v>860</v>
      </c>
      <c r="U31" s="2">
        <v>552</v>
      </c>
      <c r="V31" s="2">
        <v>12108</v>
      </c>
      <c r="W31" s="2">
        <v>13254</v>
      </c>
      <c r="X31" s="2">
        <v>2609</v>
      </c>
      <c r="Y31" s="2">
        <v>3791</v>
      </c>
      <c r="Z31" s="2">
        <v>5491</v>
      </c>
      <c r="AA31" s="2">
        <v>588</v>
      </c>
      <c r="AB31" s="2">
        <v>5047</v>
      </c>
      <c r="AC31" s="2">
        <v>107</v>
      </c>
      <c r="AD31" s="2">
        <v>632</v>
      </c>
      <c r="AE31" s="2">
        <v>857</v>
      </c>
      <c r="AF31" s="2">
        <v>1751</v>
      </c>
      <c r="AG31" s="2">
        <v>188</v>
      </c>
      <c r="AH31" s="2">
        <v>2697</v>
      </c>
      <c r="AI31" s="2">
        <v>482</v>
      </c>
      <c r="AJ31" s="2">
        <v>764</v>
      </c>
      <c r="AK31" s="2">
        <v>1372</v>
      </c>
      <c r="AL31" s="2">
        <v>5553</v>
      </c>
      <c r="AM31" s="2">
        <v>1019</v>
      </c>
      <c r="AN31" s="2">
        <v>535</v>
      </c>
      <c r="AO31" s="2">
        <v>1354</v>
      </c>
      <c r="AP31" s="2">
        <v>2175</v>
      </c>
      <c r="AQ31" s="2">
        <v>442</v>
      </c>
      <c r="AR31" s="2">
        <v>1306</v>
      </c>
      <c r="AS31" s="2">
        <v>539</v>
      </c>
      <c r="AT31" s="2">
        <v>580</v>
      </c>
      <c r="AU31" s="2">
        <v>2883</v>
      </c>
      <c r="AV31" s="2">
        <v>3445</v>
      </c>
      <c r="AW31" s="2">
        <v>558</v>
      </c>
      <c r="AX31" s="2">
        <v>836</v>
      </c>
      <c r="AY31" s="2">
        <v>550</v>
      </c>
      <c r="AZ31" s="2">
        <v>4</v>
      </c>
      <c r="BA31" s="2">
        <v>4068</v>
      </c>
      <c r="BB31" s="2">
        <v>3927</v>
      </c>
      <c r="BC31" s="2">
        <v>954</v>
      </c>
      <c r="BD31" s="2">
        <v>566</v>
      </c>
      <c r="BE31" s="2">
        <v>5264</v>
      </c>
      <c r="BF31" s="2">
        <v>1592</v>
      </c>
      <c r="BG31" s="2">
        <v>742</v>
      </c>
      <c r="BH31" s="2">
        <v>1239</v>
      </c>
      <c r="BI31" s="2">
        <v>930</v>
      </c>
      <c r="BJ31" s="2">
        <v>628</v>
      </c>
      <c r="BK31" s="2">
        <v>1597</v>
      </c>
      <c r="BL31" s="2">
        <v>538</v>
      </c>
      <c r="BM31" s="2">
        <v>3456</v>
      </c>
      <c r="BN31" s="2">
        <v>4271</v>
      </c>
      <c r="BO31" s="2">
        <v>3201</v>
      </c>
      <c r="BP31" s="2">
        <v>1016</v>
      </c>
      <c r="BQ31" s="2">
        <v>1349</v>
      </c>
      <c r="BR31" s="2">
        <v>868</v>
      </c>
      <c r="BS31" s="2">
        <v>632</v>
      </c>
      <c r="BT31" s="2">
        <v>11455</v>
      </c>
      <c r="BU31" s="2">
        <v>4658</v>
      </c>
      <c r="BV31" s="2">
        <v>426</v>
      </c>
      <c r="BW31" s="2">
        <v>388</v>
      </c>
      <c r="BX31" s="2">
        <v>2134</v>
      </c>
      <c r="BY31" s="2">
        <v>1199</v>
      </c>
      <c r="BZ31" s="2">
        <v>1567</v>
      </c>
      <c r="CA31" s="2">
        <v>1032</v>
      </c>
      <c r="CB31" s="2">
        <v>1303</v>
      </c>
      <c r="CC31" s="2">
        <v>503000</v>
      </c>
      <c r="CD31" s="2">
        <v>18361</v>
      </c>
      <c r="CE31" s="2">
        <v>1384</v>
      </c>
      <c r="CF31" s="2">
        <v>114261</v>
      </c>
      <c r="CG31" s="2" t="s">
        <v>5</v>
      </c>
      <c r="CH31" s="2">
        <v>2011</v>
      </c>
      <c r="CI31" s="2">
        <v>14362</v>
      </c>
      <c r="CJ31" s="2">
        <v>2705</v>
      </c>
      <c r="CK31" s="2">
        <v>535</v>
      </c>
      <c r="CL31" s="2">
        <v>2088</v>
      </c>
      <c r="CM31" s="2">
        <v>1166</v>
      </c>
      <c r="CN31" s="2">
        <v>467</v>
      </c>
      <c r="CO31" s="2">
        <v>1938</v>
      </c>
      <c r="CP31" s="2">
        <v>322</v>
      </c>
      <c r="CQ31" s="2">
        <v>1214</v>
      </c>
      <c r="CR31" s="2">
        <v>3393</v>
      </c>
      <c r="CS31" s="2">
        <v>410</v>
      </c>
      <c r="CT31" s="2">
        <v>681</v>
      </c>
      <c r="CU31" s="2">
        <v>4299</v>
      </c>
      <c r="CV31" s="2">
        <v>6924</v>
      </c>
      <c r="CW31" s="2">
        <v>728</v>
      </c>
      <c r="CX31" s="2">
        <v>3947</v>
      </c>
      <c r="CY31" s="2">
        <v>508</v>
      </c>
      <c r="CZ31" s="2">
        <v>4921</v>
      </c>
      <c r="DA31" s="2">
        <v>5826</v>
      </c>
      <c r="DB31" s="2">
        <v>2521</v>
      </c>
      <c r="DC31" s="2">
        <v>92507</v>
      </c>
      <c r="DD31" s="2">
        <v>684</v>
      </c>
      <c r="DE31" s="2">
        <v>96</v>
      </c>
      <c r="DF31" s="2">
        <v>913</v>
      </c>
      <c r="DG31" s="2">
        <v>1043</v>
      </c>
      <c r="DH31" s="2">
        <v>1020</v>
      </c>
      <c r="DI31" s="2">
        <v>272</v>
      </c>
      <c r="DJ31" s="2">
        <v>1260</v>
      </c>
      <c r="DK31" s="2">
        <v>1394</v>
      </c>
      <c r="DL31" s="2">
        <v>271596</v>
      </c>
      <c r="DM31" s="2">
        <v>1519</v>
      </c>
      <c r="DN31" s="2">
        <v>95040</v>
      </c>
      <c r="DO31" s="2">
        <v>6693</v>
      </c>
      <c r="DP31" s="2">
        <v>7277</v>
      </c>
      <c r="DQ31" s="2">
        <v>2184</v>
      </c>
      <c r="DR31" s="2">
        <v>2078</v>
      </c>
      <c r="DS31" s="2">
        <v>523</v>
      </c>
      <c r="DT31" s="2">
        <v>453</v>
      </c>
      <c r="DU31" s="2">
        <v>3221</v>
      </c>
      <c r="DV31" s="2">
        <v>3277</v>
      </c>
      <c r="DW31" s="2">
        <v>5291</v>
      </c>
      <c r="DX31" s="2">
        <v>1772</v>
      </c>
      <c r="DY31" s="2">
        <v>28236</v>
      </c>
      <c r="DZ31" s="2">
        <v>985</v>
      </c>
      <c r="EA31" s="2">
        <v>16336</v>
      </c>
      <c r="EB31" s="2">
        <v>3409</v>
      </c>
      <c r="EC31" s="2">
        <v>1276</v>
      </c>
      <c r="ED31" s="2">
        <v>2321</v>
      </c>
      <c r="EE31" s="2">
        <v>5907</v>
      </c>
      <c r="EF31" s="2">
        <v>21293</v>
      </c>
      <c r="EG31" s="2">
        <v>11108</v>
      </c>
      <c r="EH31" s="2">
        <v>15356</v>
      </c>
      <c r="EI31" s="2">
        <v>1018</v>
      </c>
      <c r="EJ31" s="2">
        <v>2016</v>
      </c>
      <c r="EK31" s="2">
        <v>602</v>
      </c>
      <c r="EL31" s="2">
        <v>492</v>
      </c>
      <c r="EM31" s="2">
        <v>36638</v>
      </c>
      <c r="EN31" s="2">
        <v>5738</v>
      </c>
      <c r="EO31" s="2">
        <v>1785</v>
      </c>
      <c r="EP31" s="2">
        <v>3244</v>
      </c>
      <c r="EQ31" s="2">
        <v>3394</v>
      </c>
      <c r="ER31" s="2">
        <v>4575</v>
      </c>
      <c r="ES31" s="2">
        <v>4073</v>
      </c>
      <c r="ET31" s="2">
        <v>1501</v>
      </c>
      <c r="EU31" s="2">
        <v>6813</v>
      </c>
      <c r="EV31" s="2">
        <v>2158</v>
      </c>
      <c r="EW31" s="2">
        <v>6497</v>
      </c>
      <c r="EX31" s="2">
        <v>526</v>
      </c>
      <c r="EY31" s="2">
        <v>831</v>
      </c>
      <c r="EZ31" s="2">
        <v>1299</v>
      </c>
      <c r="FA31" s="2">
        <v>1429</v>
      </c>
      <c r="FB31" s="2">
        <v>2188</v>
      </c>
      <c r="FC31" s="2">
        <v>1268</v>
      </c>
      <c r="FD31" s="2">
        <v>1006</v>
      </c>
      <c r="FE31" s="2">
        <v>939</v>
      </c>
      <c r="FF31" s="2">
        <v>7416</v>
      </c>
      <c r="FG31" s="2">
        <v>1041</v>
      </c>
      <c r="FH31" s="2">
        <v>508</v>
      </c>
      <c r="FI31" s="2">
        <v>744</v>
      </c>
      <c r="FJ31" s="2">
        <v>8844</v>
      </c>
      <c r="FK31" s="2">
        <v>136882</v>
      </c>
      <c r="FL31" s="2">
        <v>1516</v>
      </c>
      <c r="FM31" s="2">
        <v>11931</v>
      </c>
      <c r="FN31" s="2">
        <v>6934</v>
      </c>
      <c r="FO31" s="2">
        <v>8993</v>
      </c>
      <c r="FP31" s="2">
        <v>8833</v>
      </c>
      <c r="FQ31" s="2">
        <v>8385</v>
      </c>
      <c r="FR31" s="2">
        <v>3441</v>
      </c>
      <c r="FS31" s="2">
        <v>145</v>
      </c>
      <c r="FT31" s="2">
        <v>784</v>
      </c>
      <c r="FU31" s="2">
        <v>2318</v>
      </c>
      <c r="FV31" s="2">
        <v>2577</v>
      </c>
      <c r="FW31" s="2">
        <v>1598</v>
      </c>
      <c r="FX31" s="2">
        <v>1891</v>
      </c>
      <c r="FY31" s="2">
        <v>784</v>
      </c>
      <c r="FZ31" s="2">
        <v>858</v>
      </c>
      <c r="GA31" s="2">
        <v>3872</v>
      </c>
      <c r="GB31" s="2">
        <v>444</v>
      </c>
      <c r="GC31" s="2">
        <v>952</v>
      </c>
      <c r="GD31" s="2">
        <v>2800</v>
      </c>
      <c r="GE31" s="2">
        <v>1005</v>
      </c>
      <c r="GF31" s="2">
        <v>417</v>
      </c>
      <c r="GG31" s="2">
        <v>615</v>
      </c>
      <c r="GH31" s="2">
        <v>5075</v>
      </c>
      <c r="GI31" s="2">
        <v>173000</v>
      </c>
      <c r="GJ31" s="2">
        <v>207</v>
      </c>
      <c r="GK31" s="2">
        <v>453162</v>
      </c>
      <c r="GL31" s="2">
        <v>0</v>
      </c>
      <c r="GM31" s="2">
        <v>549</v>
      </c>
      <c r="GN31" s="2" t="s">
        <v>5</v>
      </c>
      <c r="GO31" s="2">
        <v>32</v>
      </c>
      <c r="GP31" s="2">
        <v>10884</v>
      </c>
      <c r="GQ31" s="2">
        <v>2717</v>
      </c>
      <c r="GR31" s="2">
        <v>6527</v>
      </c>
      <c r="GS31" s="2">
        <v>4057</v>
      </c>
      <c r="GT31" s="2">
        <v>364</v>
      </c>
      <c r="GU31" s="2">
        <v>14911</v>
      </c>
      <c r="GV31" s="2">
        <v>157296</v>
      </c>
      <c r="GW31" s="2">
        <v>1870</v>
      </c>
      <c r="GX31" s="2">
        <v>4054</v>
      </c>
      <c r="GY31" s="2">
        <v>167868</v>
      </c>
      <c r="GZ31" s="2">
        <v>1429</v>
      </c>
      <c r="HA31" s="2">
        <v>85000</v>
      </c>
      <c r="HB31" s="2" t="s">
        <v>5</v>
      </c>
      <c r="HC31" s="2" t="s">
        <v>5</v>
      </c>
      <c r="HD31" s="2" t="s">
        <v>5</v>
      </c>
      <c r="HE31" s="2">
        <v>119215</v>
      </c>
      <c r="HF31" s="2" t="s">
        <v>5</v>
      </c>
      <c r="HG31" s="2">
        <v>10376</v>
      </c>
      <c r="HH31" s="2">
        <v>1868</v>
      </c>
      <c r="HI31" s="2">
        <v>13312</v>
      </c>
      <c r="HJ31" s="2" t="s">
        <v>5</v>
      </c>
      <c r="HK31" s="2">
        <v>6421</v>
      </c>
      <c r="HL31" s="2">
        <v>10978</v>
      </c>
      <c r="HM31" s="2">
        <v>1313</v>
      </c>
      <c r="HN31" s="2" t="s">
        <v>5</v>
      </c>
      <c r="HO31" s="2">
        <v>1259</v>
      </c>
      <c r="HP31" s="2">
        <v>618</v>
      </c>
      <c r="HQ31" s="2">
        <v>6876</v>
      </c>
      <c r="HR31" s="2">
        <v>0</v>
      </c>
      <c r="HS31" s="2">
        <v>0</v>
      </c>
      <c r="HT31" s="2" t="s">
        <v>5</v>
      </c>
      <c r="HU31" s="2">
        <v>3997</v>
      </c>
      <c r="HV31" s="2">
        <v>12940</v>
      </c>
      <c r="HW31" s="2">
        <v>505</v>
      </c>
      <c r="HX31" s="2">
        <v>299</v>
      </c>
      <c r="HY31" s="2">
        <v>236</v>
      </c>
      <c r="HZ31" s="2">
        <v>11516</v>
      </c>
      <c r="IA31" s="2">
        <v>0</v>
      </c>
      <c r="IB31" s="2">
        <v>139668</v>
      </c>
      <c r="IC31" s="2" t="s">
        <v>5</v>
      </c>
      <c r="ID31" s="2" t="s">
        <v>5</v>
      </c>
      <c r="IE31" s="2">
        <v>1368</v>
      </c>
      <c r="IF31" s="2">
        <v>32234</v>
      </c>
      <c r="IG31" s="2">
        <v>397465</v>
      </c>
      <c r="IH31" s="2" t="s">
        <v>5</v>
      </c>
      <c r="II31" s="2" t="s">
        <v>5</v>
      </c>
      <c r="IJ31" s="2">
        <v>4992</v>
      </c>
      <c r="IK31" s="2">
        <v>4957</v>
      </c>
      <c r="IL31" s="2">
        <v>19114</v>
      </c>
      <c r="IM31" s="2">
        <v>12345</v>
      </c>
      <c r="IN31" s="2">
        <v>843</v>
      </c>
      <c r="IO31" s="2">
        <v>3294</v>
      </c>
      <c r="IP31" s="2">
        <v>1472</v>
      </c>
      <c r="IQ31" s="2">
        <v>11820</v>
      </c>
      <c r="IR31" s="2">
        <v>35717</v>
      </c>
      <c r="IS31" s="2" t="s">
        <v>5</v>
      </c>
      <c r="IT31" s="2">
        <v>0</v>
      </c>
      <c r="IU31" s="2" t="s">
        <v>5</v>
      </c>
      <c r="IV31" s="2" t="s">
        <v>5</v>
      </c>
      <c r="IW31" s="2">
        <v>573</v>
      </c>
      <c r="IX31" s="2">
        <v>5351</v>
      </c>
      <c r="IY31" s="2">
        <v>3742</v>
      </c>
      <c r="IZ31" s="2">
        <v>4975</v>
      </c>
      <c r="JA31" s="2">
        <v>9493</v>
      </c>
      <c r="JB31" s="2">
        <v>15869</v>
      </c>
      <c r="JC31" s="2">
        <v>38179</v>
      </c>
      <c r="JD31" s="2">
        <v>3414</v>
      </c>
      <c r="JE31" s="2">
        <v>15388</v>
      </c>
      <c r="JF31" s="2" t="s">
        <v>5</v>
      </c>
      <c r="JG31" s="2">
        <v>5192</v>
      </c>
      <c r="JH31" s="2">
        <v>2554</v>
      </c>
      <c r="JI31" s="2">
        <v>1327</v>
      </c>
      <c r="JJ31" s="2">
        <v>85338</v>
      </c>
      <c r="JK31" s="2">
        <v>5742</v>
      </c>
      <c r="JL31" s="2">
        <v>3621</v>
      </c>
      <c r="JM31" s="2">
        <v>2024</v>
      </c>
      <c r="JN31" s="2">
        <v>22904</v>
      </c>
      <c r="JO31" s="2">
        <v>20355</v>
      </c>
      <c r="JP31" s="2">
        <v>2032</v>
      </c>
      <c r="JQ31" s="2">
        <v>4451</v>
      </c>
      <c r="JR31" s="2">
        <v>1277</v>
      </c>
      <c r="JS31" s="2">
        <v>6756</v>
      </c>
      <c r="JT31" s="2">
        <v>1928</v>
      </c>
      <c r="JU31" s="2">
        <v>42609</v>
      </c>
      <c r="JV31" s="2">
        <v>752</v>
      </c>
      <c r="JW31" s="2">
        <v>2830</v>
      </c>
      <c r="JX31" s="2">
        <v>17681</v>
      </c>
      <c r="JY31" s="2">
        <v>2053</v>
      </c>
      <c r="JZ31" s="2" t="s">
        <v>5</v>
      </c>
      <c r="KA31" s="2">
        <v>1064</v>
      </c>
      <c r="KB31" s="2">
        <v>1107</v>
      </c>
      <c r="KC31" s="2" t="s">
        <v>5</v>
      </c>
      <c r="KD31" s="2">
        <v>600</v>
      </c>
      <c r="KE31" s="2">
        <v>2258</v>
      </c>
      <c r="KF31" s="2">
        <v>5662</v>
      </c>
      <c r="KG31" s="2">
        <v>48025</v>
      </c>
      <c r="KH31" s="2">
        <v>3921</v>
      </c>
      <c r="KI31" s="2" t="s">
        <v>5</v>
      </c>
      <c r="KJ31" s="2" t="s">
        <v>5</v>
      </c>
      <c r="KK31" s="2">
        <v>1723</v>
      </c>
      <c r="KL31" s="2">
        <v>7632</v>
      </c>
      <c r="KM31" s="2">
        <v>1699</v>
      </c>
      <c r="KN31" s="2">
        <v>4012</v>
      </c>
      <c r="KO31" s="2" t="s">
        <v>5</v>
      </c>
      <c r="KP31" s="2" t="s">
        <v>5</v>
      </c>
      <c r="KQ31" s="2">
        <v>5053</v>
      </c>
      <c r="KR31" s="2">
        <v>1184</v>
      </c>
      <c r="KS31" s="2" t="s">
        <v>5</v>
      </c>
      <c r="KT31" s="2">
        <v>2899</v>
      </c>
      <c r="KU31" s="2">
        <v>3538</v>
      </c>
      <c r="KV31" s="2">
        <v>1239</v>
      </c>
      <c r="KW31" s="2">
        <v>3629</v>
      </c>
      <c r="KX31" s="2">
        <v>3267</v>
      </c>
      <c r="KY31" s="2">
        <v>17944</v>
      </c>
      <c r="KZ31" s="2" t="s">
        <v>5</v>
      </c>
      <c r="LA31" s="2">
        <v>3521</v>
      </c>
      <c r="LB31" s="2">
        <v>4564</v>
      </c>
      <c r="LC31" s="2">
        <v>58400</v>
      </c>
      <c r="LD31" s="2">
        <v>2570</v>
      </c>
      <c r="LE31" s="2">
        <v>3392</v>
      </c>
      <c r="LF31" s="2">
        <v>23318</v>
      </c>
      <c r="LG31" s="2" t="s">
        <v>5</v>
      </c>
      <c r="LH31" s="2">
        <v>3382</v>
      </c>
      <c r="LI31" s="2">
        <v>2303</v>
      </c>
      <c r="LJ31" s="2">
        <v>56074</v>
      </c>
      <c r="LK31" s="2">
        <v>53570</v>
      </c>
      <c r="LL31" s="2">
        <v>5217</v>
      </c>
      <c r="LM31" s="2" t="s">
        <v>5</v>
      </c>
      <c r="LN31" s="2">
        <v>1239</v>
      </c>
      <c r="LO31" s="2">
        <v>34988</v>
      </c>
      <c r="LP31" s="2">
        <v>2112</v>
      </c>
      <c r="LQ31" s="2">
        <v>25237</v>
      </c>
      <c r="LR31" s="2">
        <v>3632</v>
      </c>
      <c r="LS31" s="2" t="s">
        <v>5</v>
      </c>
      <c r="LT31" s="2" t="s">
        <v>5</v>
      </c>
      <c r="LU31" s="2">
        <v>51467</v>
      </c>
      <c r="LV31" s="2" t="s">
        <v>5</v>
      </c>
      <c r="LW31" s="2">
        <v>9082</v>
      </c>
      <c r="LX31" s="2" t="s">
        <v>5</v>
      </c>
      <c r="LY31" s="2" t="s">
        <v>5</v>
      </c>
      <c r="LZ31" s="2" t="s">
        <v>5</v>
      </c>
      <c r="MA31" s="2">
        <v>499</v>
      </c>
      <c r="MB31" s="2">
        <v>6001</v>
      </c>
      <c r="MC31" s="2" t="s">
        <v>5</v>
      </c>
      <c r="MD31" s="2" t="s">
        <v>5</v>
      </c>
      <c r="ME31" s="2">
        <v>0</v>
      </c>
      <c r="MF31" s="2">
        <v>28131</v>
      </c>
      <c r="MG31" s="2">
        <v>462</v>
      </c>
      <c r="MH31" s="2">
        <v>9218</v>
      </c>
      <c r="MI31" s="2" t="s">
        <v>5</v>
      </c>
      <c r="MJ31" s="2">
        <v>1228</v>
      </c>
      <c r="MK31" s="2">
        <v>2964</v>
      </c>
      <c r="ML31" s="2">
        <v>2079</v>
      </c>
      <c r="MM31" s="2">
        <v>10576</v>
      </c>
      <c r="MN31" s="2">
        <v>7602</v>
      </c>
      <c r="MO31" s="2">
        <v>3227</v>
      </c>
      <c r="MP31" s="2" t="s">
        <v>5</v>
      </c>
      <c r="MQ31" s="2">
        <v>2115</v>
      </c>
      <c r="MR31" s="2">
        <v>643</v>
      </c>
      <c r="MS31" s="2">
        <v>21142</v>
      </c>
      <c r="MT31" s="2">
        <v>5001</v>
      </c>
      <c r="MU31" s="2">
        <v>7366</v>
      </c>
      <c r="MV31" s="2">
        <v>29924</v>
      </c>
      <c r="MW31" s="2">
        <v>328</v>
      </c>
      <c r="MX31" s="2">
        <v>2424</v>
      </c>
      <c r="MY31" s="2" t="s">
        <v>5</v>
      </c>
      <c r="MZ31" s="2">
        <v>220</v>
      </c>
      <c r="NA31" s="2">
        <v>159</v>
      </c>
      <c r="NB31" s="2">
        <v>19667</v>
      </c>
      <c r="NC31" s="2">
        <v>1137</v>
      </c>
      <c r="ND31" s="2">
        <v>618</v>
      </c>
      <c r="NE31" s="2">
        <v>528</v>
      </c>
      <c r="NF31" s="2">
        <v>179</v>
      </c>
      <c r="NG31" s="2">
        <v>1284</v>
      </c>
      <c r="NH31" s="2">
        <v>1978</v>
      </c>
      <c r="NI31" s="2">
        <v>2108</v>
      </c>
      <c r="NJ31" s="2">
        <v>1960</v>
      </c>
      <c r="NK31" s="2">
        <v>2229</v>
      </c>
      <c r="NL31" s="2">
        <v>501</v>
      </c>
      <c r="NM31" s="2">
        <v>416</v>
      </c>
      <c r="NN31" s="2">
        <v>620</v>
      </c>
      <c r="NO31" s="2">
        <v>1056</v>
      </c>
      <c r="NP31" s="2">
        <v>2804</v>
      </c>
      <c r="NQ31" s="2">
        <v>19044</v>
      </c>
      <c r="NR31" s="2">
        <v>99910</v>
      </c>
      <c r="NS31" s="2">
        <v>1604</v>
      </c>
      <c r="NT31" s="2">
        <v>1372</v>
      </c>
      <c r="NU31" s="2">
        <v>5268</v>
      </c>
      <c r="NV31" s="2">
        <v>812</v>
      </c>
      <c r="NW31" s="2">
        <v>1667</v>
      </c>
      <c r="NX31" s="2">
        <v>2069</v>
      </c>
      <c r="NY31" s="2">
        <v>451</v>
      </c>
      <c r="NZ31" s="2">
        <v>1797</v>
      </c>
      <c r="OA31" s="2">
        <v>2055</v>
      </c>
      <c r="OB31" s="2">
        <v>859</v>
      </c>
      <c r="OC31" s="2">
        <v>1976</v>
      </c>
      <c r="OD31" s="2">
        <v>529</v>
      </c>
      <c r="OE31" s="2">
        <v>2724</v>
      </c>
      <c r="OF31" s="2">
        <v>795</v>
      </c>
      <c r="OG31" s="2">
        <v>43451</v>
      </c>
      <c r="OH31" s="2">
        <v>1405</v>
      </c>
      <c r="OI31" s="2">
        <v>469</v>
      </c>
      <c r="OJ31" s="2">
        <v>317</v>
      </c>
      <c r="OK31" s="2">
        <v>2934</v>
      </c>
      <c r="OL31" s="2">
        <v>1394</v>
      </c>
      <c r="OM31" s="2">
        <v>385</v>
      </c>
      <c r="ON31" s="2">
        <v>421</v>
      </c>
      <c r="OO31" s="2">
        <v>267</v>
      </c>
      <c r="OP31" s="2">
        <v>7628</v>
      </c>
      <c r="OQ31" s="2">
        <v>2411</v>
      </c>
      <c r="OR31" s="2">
        <v>722</v>
      </c>
      <c r="OS31" s="2">
        <v>1117</v>
      </c>
      <c r="OT31" s="2">
        <v>1084</v>
      </c>
      <c r="OU31" s="2">
        <v>3315</v>
      </c>
      <c r="OV31" s="2">
        <v>413</v>
      </c>
      <c r="OW31" s="2">
        <v>170</v>
      </c>
      <c r="OX31" s="2">
        <v>550</v>
      </c>
      <c r="OY31" s="2">
        <v>1382</v>
      </c>
      <c r="OZ31" s="2">
        <v>229</v>
      </c>
      <c r="PA31" s="2">
        <v>3051</v>
      </c>
      <c r="PB31" s="2">
        <v>26</v>
      </c>
      <c r="PC31" s="2">
        <v>928</v>
      </c>
      <c r="PD31" s="2">
        <v>1528</v>
      </c>
      <c r="PE31" s="2">
        <v>3062</v>
      </c>
      <c r="PF31" s="2">
        <v>41</v>
      </c>
      <c r="PG31" s="2">
        <v>5211</v>
      </c>
      <c r="PH31" s="2">
        <v>23845</v>
      </c>
      <c r="PI31" s="2">
        <v>4329</v>
      </c>
      <c r="PJ31" s="2">
        <v>1499</v>
      </c>
      <c r="PK31" s="2">
        <v>4824</v>
      </c>
      <c r="PL31" s="2">
        <v>6175</v>
      </c>
      <c r="PM31" s="2">
        <v>1219</v>
      </c>
      <c r="PN31" s="2">
        <v>5522</v>
      </c>
      <c r="PO31" s="2">
        <v>9642</v>
      </c>
      <c r="PP31" s="2">
        <v>13675</v>
      </c>
      <c r="PQ31" s="2" t="s">
        <v>5</v>
      </c>
      <c r="PR31" s="2">
        <v>8552</v>
      </c>
      <c r="PS31" s="2">
        <v>8382</v>
      </c>
      <c r="PT31" s="2">
        <v>1261</v>
      </c>
      <c r="PU31" s="2">
        <v>34029</v>
      </c>
      <c r="PV31" s="2">
        <v>1271</v>
      </c>
      <c r="PW31" s="2">
        <v>7392</v>
      </c>
      <c r="PX31" s="2">
        <v>5009</v>
      </c>
      <c r="PY31" s="2">
        <v>6796</v>
      </c>
      <c r="PZ31" s="2">
        <v>362</v>
      </c>
      <c r="QA31" s="2">
        <v>5476</v>
      </c>
      <c r="QB31" s="2">
        <v>1949</v>
      </c>
      <c r="QC31" s="2">
        <v>1267</v>
      </c>
      <c r="QD31" s="2">
        <v>4144</v>
      </c>
      <c r="QE31" s="2">
        <v>7518</v>
      </c>
      <c r="QF31" s="2" t="s">
        <v>5</v>
      </c>
      <c r="QG31" s="2">
        <v>12023</v>
      </c>
      <c r="QH31" s="2">
        <v>372722</v>
      </c>
      <c r="QI31" s="2">
        <v>2582</v>
      </c>
      <c r="QJ31" s="2">
        <v>6502</v>
      </c>
      <c r="QK31" s="2" t="s">
        <v>5</v>
      </c>
      <c r="QL31" s="2" t="s">
        <v>5</v>
      </c>
      <c r="QM31" s="2">
        <v>2074</v>
      </c>
      <c r="QN31" s="2">
        <v>2373</v>
      </c>
      <c r="QO31" s="2" t="s">
        <v>5</v>
      </c>
      <c r="QP31" s="2">
        <v>2086</v>
      </c>
      <c r="QQ31" s="2">
        <v>0</v>
      </c>
      <c r="QR31" s="2">
        <v>14</v>
      </c>
      <c r="QS31" s="2" t="s">
        <v>5</v>
      </c>
      <c r="QT31" s="2">
        <v>3220</v>
      </c>
      <c r="QU31" s="2">
        <v>378000</v>
      </c>
      <c r="QV31" s="2">
        <v>0</v>
      </c>
      <c r="QW31" s="2">
        <v>2</v>
      </c>
      <c r="QX31" s="2" t="s">
        <v>5</v>
      </c>
      <c r="QY31" s="2">
        <v>0</v>
      </c>
      <c r="QZ31" s="2">
        <v>0</v>
      </c>
      <c r="RA31" s="2">
        <v>76259</v>
      </c>
      <c r="RB31" s="2">
        <v>2528</v>
      </c>
      <c r="RC31" s="2">
        <v>1785</v>
      </c>
      <c r="RD31" s="2">
        <v>0</v>
      </c>
      <c r="RE31" s="2">
        <v>0</v>
      </c>
      <c r="RF31" s="2">
        <v>0</v>
      </c>
      <c r="RG31" s="2">
        <v>0</v>
      </c>
      <c r="RH31" s="2">
        <v>569099</v>
      </c>
      <c r="RI31" s="2">
        <v>662</v>
      </c>
      <c r="RJ31" s="2">
        <v>317673</v>
      </c>
      <c r="RK31" s="2">
        <v>1589489</v>
      </c>
      <c r="RL31" s="2">
        <v>0</v>
      </c>
      <c r="RM31" s="2">
        <v>0</v>
      </c>
      <c r="RN31" s="2">
        <v>71404</v>
      </c>
      <c r="RO31" s="2">
        <v>4</v>
      </c>
      <c r="RP31" s="2" t="s">
        <v>5</v>
      </c>
      <c r="RQ31" s="2">
        <v>59123</v>
      </c>
      <c r="RR31" s="2">
        <v>3165</v>
      </c>
      <c r="RS31" s="2">
        <v>4182</v>
      </c>
      <c r="RT31" s="2" t="s">
        <v>5</v>
      </c>
      <c r="RU31" s="2" t="s">
        <v>5</v>
      </c>
      <c r="RV31" s="2" t="s">
        <v>5</v>
      </c>
      <c r="RW31" s="2" t="s">
        <v>5</v>
      </c>
      <c r="RX31" s="2" t="s">
        <v>5</v>
      </c>
      <c r="RY31" s="2" t="s">
        <v>5</v>
      </c>
      <c r="RZ31" s="2">
        <v>13035</v>
      </c>
      <c r="SA31" s="2" t="s">
        <v>5</v>
      </c>
      <c r="SB31" s="2" t="s">
        <v>5</v>
      </c>
      <c r="SC31" s="2" t="s">
        <v>5</v>
      </c>
      <c r="SD31" s="2">
        <v>28837</v>
      </c>
      <c r="SE31" s="2" t="s">
        <v>5</v>
      </c>
      <c r="SF31" s="2">
        <v>380</v>
      </c>
      <c r="SG31" s="2">
        <v>4310</v>
      </c>
      <c r="SH31" s="2">
        <v>294</v>
      </c>
      <c r="SI31" s="2">
        <v>2248</v>
      </c>
      <c r="SJ31" s="2">
        <v>126</v>
      </c>
      <c r="SK31" s="2">
        <v>198489</v>
      </c>
      <c r="SL31" s="2">
        <v>10054</v>
      </c>
      <c r="SM31" s="2">
        <v>36508</v>
      </c>
      <c r="SN31" s="2">
        <v>3565</v>
      </c>
      <c r="SO31" s="2">
        <v>0</v>
      </c>
      <c r="SP31" s="2">
        <v>7745</v>
      </c>
      <c r="SQ31" s="2">
        <v>2561</v>
      </c>
      <c r="SR31" s="2">
        <v>340</v>
      </c>
      <c r="SS31" s="2">
        <v>0</v>
      </c>
      <c r="ST31" s="2">
        <v>5183</v>
      </c>
      <c r="SU31" s="2">
        <v>15542</v>
      </c>
      <c r="SV31" s="2">
        <v>170899</v>
      </c>
      <c r="SW31" s="2">
        <v>9685</v>
      </c>
      <c r="SX31" s="2">
        <v>12516</v>
      </c>
      <c r="SY31" s="2">
        <v>712</v>
      </c>
      <c r="SZ31" s="2">
        <v>1047</v>
      </c>
      <c r="TA31" s="2">
        <v>7721</v>
      </c>
      <c r="TB31" s="2">
        <v>982</v>
      </c>
      <c r="TC31" s="2">
        <v>684</v>
      </c>
      <c r="TD31" s="2">
        <v>235</v>
      </c>
      <c r="TE31" s="2">
        <v>382</v>
      </c>
      <c r="TF31" s="2">
        <v>1056</v>
      </c>
      <c r="TG31" s="2">
        <v>38483</v>
      </c>
      <c r="TH31" s="2">
        <v>317005</v>
      </c>
      <c r="TI31" s="2">
        <v>1873</v>
      </c>
      <c r="TJ31" s="2" t="s">
        <v>5</v>
      </c>
      <c r="TK31" s="2">
        <v>25033</v>
      </c>
      <c r="TL31" s="2">
        <v>2068</v>
      </c>
      <c r="TM31" s="2">
        <v>1204</v>
      </c>
      <c r="TN31" s="2">
        <v>19073</v>
      </c>
      <c r="TO31" s="2">
        <v>1642</v>
      </c>
      <c r="TP31" s="2">
        <v>288</v>
      </c>
      <c r="TQ31" s="2">
        <v>5069</v>
      </c>
      <c r="TR31" s="2">
        <v>3293</v>
      </c>
      <c r="TS31" s="2">
        <v>2505</v>
      </c>
      <c r="TT31" s="2">
        <v>2680</v>
      </c>
      <c r="TU31" s="2">
        <v>64</v>
      </c>
      <c r="TV31" s="2">
        <v>7884</v>
      </c>
      <c r="TW31" s="2">
        <v>1219</v>
      </c>
      <c r="TX31" s="2">
        <v>893</v>
      </c>
      <c r="TY31" s="2">
        <v>1213</v>
      </c>
      <c r="TZ31" s="2">
        <v>2768</v>
      </c>
      <c r="UA31" s="2">
        <v>1293</v>
      </c>
      <c r="UB31" s="2">
        <v>10633</v>
      </c>
      <c r="UC31" s="2">
        <v>6051</v>
      </c>
      <c r="UD31" s="2">
        <v>2673</v>
      </c>
      <c r="UE31" s="2" t="s">
        <v>5</v>
      </c>
      <c r="UF31" s="2">
        <v>724</v>
      </c>
      <c r="UG31" s="2">
        <v>2019</v>
      </c>
      <c r="UH31" s="2">
        <v>747</v>
      </c>
      <c r="UI31" s="2">
        <v>3582</v>
      </c>
      <c r="UJ31" s="2">
        <v>2941</v>
      </c>
      <c r="UK31" s="2">
        <v>6</v>
      </c>
      <c r="UL31" s="2">
        <v>755</v>
      </c>
      <c r="UM31" s="2">
        <v>9650</v>
      </c>
      <c r="UN31" s="2">
        <v>41003</v>
      </c>
      <c r="UO31" s="2">
        <v>11019</v>
      </c>
      <c r="UP31" s="2">
        <v>5347</v>
      </c>
      <c r="UQ31" s="2">
        <v>9629</v>
      </c>
      <c r="UR31" s="2">
        <v>2096</v>
      </c>
      <c r="US31" s="2">
        <v>520</v>
      </c>
      <c r="UT31" s="2">
        <v>361</v>
      </c>
      <c r="UU31" s="2">
        <v>4998</v>
      </c>
      <c r="UV31" s="2">
        <v>199543</v>
      </c>
      <c r="UW31" s="2">
        <v>0</v>
      </c>
      <c r="UX31" s="2">
        <v>4622</v>
      </c>
      <c r="UY31" s="2">
        <v>65536</v>
      </c>
      <c r="UZ31" s="2">
        <v>246998</v>
      </c>
      <c r="VA31" s="2">
        <v>3786</v>
      </c>
      <c r="VB31" s="2">
        <v>3179</v>
      </c>
      <c r="VC31" s="2">
        <v>703</v>
      </c>
      <c r="VD31" s="2">
        <v>2918</v>
      </c>
      <c r="VE31" s="2">
        <v>2061</v>
      </c>
      <c r="VF31" s="2">
        <v>7508</v>
      </c>
      <c r="VG31" s="2">
        <v>1090</v>
      </c>
      <c r="VH31" s="2">
        <v>201</v>
      </c>
      <c r="VI31" s="2">
        <v>15120</v>
      </c>
      <c r="VJ31" s="2">
        <v>1811</v>
      </c>
      <c r="VK31" s="2">
        <v>2497</v>
      </c>
      <c r="VL31" s="2">
        <v>3809</v>
      </c>
      <c r="VM31" s="2">
        <v>334</v>
      </c>
      <c r="VN31" s="2">
        <v>780</v>
      </c>
      <c r="VO31" s="2">
        <v>5080</v>
      </c>
      <c r="VP31" s="2">
        <v>1292</v>
      </c>
      <c r="VQ31" s="2">
        <v>3331</v>
      </c>
      <c r="VR31" s="2">
        <v>3991</v>
      </c>
      <c r="VS31" s="2">
        <v>111686</v>
      </c>
      <c r="VT31" s="2">
        <v>169</v>
      </c>
      <c r="VU31" s="2">
        <v>793</v>
      </c>
      <c r="VV31" s="2">
        <v>1014</v>
      </c>
      <c r="VW31" s="2">
        <v>269</v>
      </c>
      <c r="VX31" s="2">
        <v>810</v>
      </c>
      <c r="VY31" s="2">
        <v>1802</v>
      </c>
      <c r="VZ31" s="2">
        <v>219</v>
      </c>
      <c r="WA31" s="2">
        <v>119</v>
      </c>
      <c r="WB31" s="2">
        <v>63</v>
      </c>
      <c r="WC31" s="2">
        <v>2051</v>
      </c>
      <c r="WD31" s="2">
        <v>405</v>
      </c>
      <c r="WE31" s="2">
        <v>1924</v>
      </c>
      <c r="WF31" s="2">
        <v>354</v>
      </c>
      <c r="WG31" s="2">
        <v>6091</v>
      </c>
      <c r="WH31" s="2">
        <v>4070</v>
      </c>
      <c r="WI31" s="2">
        <v>396</v>
      </c>
      <c r="WJ31" s="2">
        <v>1030</v>
      </c>
      <c r="WK31" s="2">
        <v>4</v>
      </c>
      <c r="WL31" s="2">
        <v>251</v>
      </c>
      <c r="WM31" s="2">
        <v>2097</v>
      </c>
      <c r="WN31" s="2">
        <v>1239</v>
      </c>
      <c r="WO31" s="2">
        <v>761</v>
      </c>
      <c r="WP31" s="2">
        <v>1782</v>
      </c>
      <c r="WQ31" s="2">
        <v>579</v>
      </c>
      <c r="WR31" s="2">
        <v>13521</v>
      </c>
      <c r="WS31" s="2">
        <v>1086</v>
      </c>
      <c r="WT31" s="2">
        <v>1924</v>
      </c>
      <c r="WU31" s="2">
        <v>1205</v>
      </c>
      <c r="WV31" s="2">
        <v>2834</v>
      </c>
      <c r="WW31" s="2">
        <v>1075</v>
      </c>
      <c r="WX31" s="2">
        <v>1698</v>
      </c>
      <c r="WY31" s="2">
        <v>1168</v>
      </c>
      <c r="WZ31" s="2">
        <v>603</v>
      </c>
      <c r="XA31" s="2">
        <v>1174</v>
      </c>
      <c r="XB31" s="2">
        <v>1416</v>
      </c>
      <c r="XC31" s="2">
        <v>282</v>
      </c>
      <c r="XD31" s="2">
        <v>1476</v>
      </c>
      <c r="XE31" s="2">
        <v>678</v>
      </c>
      <c r="XF31" s="2" t="s">
        <v>5</v>
      </c>
      <c r="XG31" s="2">
        <v>4016</v>
      </c>
      <c r="XH31" s="2">
        <v>366</v>
      </c>
      <c r="XI31" s="2">
        <v>392</v>
      </c>
      <c r="XJ31" s="2">
        <v>311</v>
      </c>
      <c r="XK31" s="2">
        <v>1946</v>
      </c>
      <c r="XL31" s="2">
        <v>1466</v>
      </c>
      <c r="XM31" s="2">
        <v>222</v>
      </c>
      <c r="XN31" s="2">
        <v>291</v>
      </c>
      <c r="XO31" s="2">
        <v>1258</v>
      </c>
      <c r="XP31" s="2">
        <v>7805</v>
      </c>
      <c r="XQ31" s="2">
        <v>2134</v>
      </c>
      <c r="XR31" s="2">
        <v>1961</v>
      </c>
      <c r="XS31" s="2">
        <v>591</v>
      </c>
      <c r="XT31" s="2">
        <v>2911</v>
      </c>
      <c r="XU31" s="2">
        <v>1782</v>
      </c>
      <c r="XV31" s="2">
        <v>3384</v>
      </c>
      <c r="XW31" s="2">
        <v>939</v>
      </c>
      <c r="XX31" s="2">
        <v>3409</v>
      </c>
      <c r="XY31" s="2">
        <v>3144</v>
      </c>
      <c r="XZ31" s="2">
        <v>390</v>
      </c>
      <c r="YA31" s="2">
        <v>1621</v>
      </c>
      <c r="YB31" s="2">
        <v>3102</v>
      </c>
      <c r="YC31" s="2">
        <v>15043</v>
      </c>
      <c r="YD31" s="2">
        <v>1366</v>
      </c>
      <c r="YE31" s="2">
        <v>1292</v>
      </c>
      <c r="YF31" s="2" t="s">
        <v>5</v>
      </c>
      <c r="YG31" s="2">
        <v>1645</v>
      </c>
      <c r="YH31" s="2">
        <v>1561</v>
      </c>
      <c r="YI31" s="2">
        <v>2935</v>
      </c>
      <c r="YJ31" s="2">
        <v>883</v>
      </c>
      <c r="YK31" s="2">
        <v>1849</v>
      </c>
      <c r="YL31" s="2">
        <v>189</v>
      </c>
      <c r="YM31" s="2">
        <v>21888</v>
      </c>
      <c r="YN31" s="2">
        <v>6547</v>
      </c>
      <c r="YO31" s="2">
        <v>552</v>
      </c>
      <c r="YP31" s="2">
        <v>881</v>
      </c>
      <c r="YQ31" s="2">
        <v>1278</v>
      </c>
      <c r="YR31" s="2">
        <v>1661</v>
      </c>
      <c r="YS31" s="2">
        <v>2491</v>
      </c>
      <c r="YT31" s="2">
        <v>3228</v>
      </c>
      <c r="YU31" s="2">
        <v>858</v>
      </c>
      <c r="YV31" s="2">
        <v>782</v>
      </c>
      <c r="YW31" s="2">
        <v>1942</v>
      </c>
      <c r="YX31" s="2">
        <v>5086</v>
      </c>
      <c r="YY31" s="2">
        <v>2016</v>
      </c>
      <c r="YZ31" s="2">
        <v>6664</v>
      </c>
      <c r="ZA31" s="2">
        <v>654</v>
      </c>
      <c r="ZB31" s="2">
        <v>1095</v>
      </c>
      <c r="ZC31" s="2">
        <v>5659</v>
      </c>
      <c r="ZD31" s="2">
        <v>5688</v>
      </c>
      <c r="ZE31" s="2">
        <v>7908</v>
      </c>
      <c r="ZF31" s="2">
        <v>1524</v>
      </c>
      <c r="ZG31" s="2">
        <v>1515</v>
      </c>
      <c r="ZH31" s="2">
        <v>535</v>
      </c>
      <c r="ZI31" s="2">
        <v>1543</v>
      </c>
      <c r="ZJ31" s="2">
        <v>1370</v>
      </c>
      <c r="ZK31" s="2">
        <v>860</v>
      </c>
      <c r="ZL31" s="2">
        <v>762</v>
      </c>
      <c r="ZM31" s="2">
        <v>183</v>
      </c>
      <c r="ZN31" s="2">
        <v>1136</v>
      </c>
      <c r="ZO31" s="2">
        <v>2446</v>
      </c>
      <c r="ZP31" s="2">
        <v>487</v>
      </c>
      <c r="ZQ31" s="2">
        <v>724</v>
      </c>
      <c r="ZR31" s="2">
        <v>295620</v>
      </c>
      <c r="ZS31" s="2">
        <v>0</v>
      </c>
      <c r="ZT31" s="2">
        <v>340</v>
      </c>
      <c r="ZU31" s="2">
        <v>1396</v>
      </c>
      <c r="ZV31" s="2">
        <v>3053</v>
      </c>
      <c r="ZW31" s="2">
        <v>417</v>
      </c>
      <c r="ZX31" s="2">
        <v>1559</v>
      </c>
      <c r="ZY31" s="2">
        <v>1023</v>
      </c>
      <c r="ZZ31" s="2">
        <v>1789</v>
      </c>
      <c r="AAA31" s="2">
        <v>1390</v>
      </c>
      <c r="AAB31" s="2">
        <v>520</v>
      </c>
      <c r="AAC31" s="2">
        <v>1048</v>
      </c>
      <c r="AAD31" s="2">
        <v>1340</v>
      </c>
      <c r="AAE31" s="2">
        <v>1073</v>
      </c>
      <c r="AAF31" s="2">
        <v>610</v>
      </c>
      <c r="AAG31" s="2">
        <v>481</v>
      </c>
      <c r="AAH31" s="2">
        <v>48</v>
      </c>
      <c r="AAI31" s="2">
        <v>457</v>
      </c>
      <c r="AAJ31" s="2">
        <v>372</v>
      </c>
      <c r="AAK31" s="2">
        <v>1113</v>
      </c>
      <c r="AAL31" s="2">
        <v>155</v>
      </c>
      <c r="AAM31" s="2">
        <v>71</v>
      </c>
      <c r="AAN31" s="2">
        <v>10850</v>
      </c>
      <c r="AAO31" s="2">
        <v>3508</v>
      </c>
      <c r="AAP31" s="2">
        <v>2599</v>
      </c>
      <c r="AAQ31" s="2">
        <v>1599</v>
      </c>
      <c r="AAR31" s="2">
        <v>1120</v>
      </c>
      <c r="AAS31" s="2">
        <v>967</v>
      </c>
      <c r="AAT31" s="2">
        <v>406</v>
      </c>
      <c r="AAU31" s="2">
        <v>571</v>
      </c>
      <c r="AAV31" s="2">
        <v>2578</v>
      </c>
      <c r="AAW31" s="2">
        <v>3</v>
      </c>
      <c r="AAX31" s="2">
        <v>16552</v>
      </c>
      <c r="AAY31" s="2" t="s">
        <v>5</v>
      </c>
      <c r="AAZ31" s="2">
        <v>16727</v>
      </c>
      <c r="ABA31" s="2">
        <v>5258</v>
      </c>
      <c r="ABB31" s="2" t="s">
        <v>5</v>
      </c>
      <c r="ABC31" s="2">
        <v>2390</v>
      </c>
      <c r="ABD31" s="2">
        <v>1811</v>
      </c>
      <c r="ABE31" s="2">
        <v>3525</v>
      </c>
      <c r="ABF31" s="2">
        <v>1532</v>
      </c>
      <c r="ABG31" s="2">
        <v>9693</v>
      </c>
      <c r="ABH31" s="2">
        <v>100</v>
      </c>
      <c r="ABI31" s="2">
        <v>284</v>
      </c>
      <c r="ABJ31" s="2">
        <v>1032</v>
      </c>
      <c r="ABK31" s="2">
        <v>671</v>
      </c>
      <c r="ABL31" s="2">
        <v>8448</v>
      </c>
      <c r="ABM31" s="2">
        <v>1042</v>
      </c>
      <c r="ABN31" s="2">
        <v>472</v>
      </c>
      <c r="ABO31" s="2">
        <v>11574</v>
      </c>
      <c r="ABP31" s="2">
        <v>7895</v>
      </c>
      <c r="ABQ31" s="2">
        <v>566</v>
      </c>
      <c r="ABR31" s="2">
        <v>46543</v>
      </c>
      <c r="ABS31" s="2">
        <v>3565</v>
      </c>
      <c r="ABT31" s="2">
        <v>773</v>
      </c>
      <c r="ABU31" s="2">
        <v>189</v>
      </c>
      <c r="ABV31" s="2">
        <v>1079</v>
      </c>
      <c r="ABW31" s="2">
        <v>778</v>
      </c>
      <c r="ABX31" s="2">
        <v>517</v>
      </c>
      <c r="ABY31" s="2">
        <v>432</v>
      </c>
      <c r="ABZ31" s="2">
        <v>5386</v>
      </c>
      <c r="ACA31" s="2">
        <v>4982</v>
      </c>
      <c r="ACB31" s="2">
        <v>12927</v>
      </c>
      <c r="ACC31" s="2">
        <v>493</v>
      </c>
      <c r="ACD31" s="2">
        <v>12474</v>
      </c>
      <c r="ACE31" s="2">
        <v>4616</v>
      </c>
      <c r="ACF31" s="2">
        <v>2555</v>
      </c>
      <c r="ACG31" s="2">
        <v>832</v>
      </c>
      <c r="ACH31" s="2">
        <v>732</v>
      </c>
      <c r="ACI31" s="2">
        <v>1490</v>
      </c>
      <c r="ACJ31" s="2">
        <v>2196</v>
      </c>
      <c r="ACK31" s="2">
        <v>808</v>
      </c>
      <c r="ACL31" s="2">
        <v>232</v>
      </c>
      <c r="ACM31" s="2">
        <v>872</v>
      </c>
      <c r="ACN31" s="2">
        <v>582</v>
      </c>
      <c r="ACO31" s="2">
        <v>536</v>
      </c>
      <c r="ACP31" s="2">
        <v>776</v>
      </c>
      <c r="ACQ31" s="2">
        <v>3435</v>
      </c>
      <c r="ACR31" s="2">
        <v>4228</v>
      </c>
      <c r="ACS31" s="2">
        <v>2578</v>
      </c>
      <c r="ACT31" s="2">
        <v>1643</v>
      </c>
      <c r="ACU31" s="2">
        <v>671</v>
      </c>
      <c r="ACV31" s="2">
        <v>1146</v>
      </c>
      <c r="ACW31" s="2">
        <v>624</v>
      </c>
      <c r="ACX31" s="2">
        <v>3214</v>
      </c>
      <c r="ACY31" s="2">
        <v>124</v>
      </c>
      <c r="ACZ31" s="2">
        <v>8468</v>
      </c>
      <c r="ADA31" s="2">
        <v>1242</v>
      </c>
      <c r="ADB31" s="2">
        <v>2477</v>
      </c>
      <c r="ADC31" s="2">
        <v>221</v>
      </c>
      <c r="ADD31" s="2">
        <v>585</v>
      </c>
      <c r="ADE31" s="2">
        <v>1055</v>
      </c>
      <c r="ADF31" s="2">
        <v>1145</v>
      </c>
      <c r="ADG31" s="2">
        <v>4518</v>
      </c>
      <c r="ADH31" s="2">
        <v>707</v>
      </c>
      <c r="ADI31" s="2">
        <v>3399</v>
      </c>
      <c r="ADJ31" s="2">
        <v>139</v>
      </c>
      <c r="ADK31" s="2">
        <v>1439</v>
      </c>
      <c r="ADL31" s="2">
        <v>1425</v>
      </c>
      <c r="ADM31" s="2">
        <v>19</v>
      </c>
      <c r="ADN31" s="2">
        <v>1483</v>
      </c>
      <c r="ADO31" s="2">
        <v>590</v>
      </c>
      <c r="ADP31" s="2">
        <v>1651</v>
      </c>
      <c r="ADQ31" s="2">
        <v>385</v>
      </c>
      <c r="ADR31" s="2">
        <v>442</v>
      </c>
      <c r="ADS31" s="2">
        <v>2389</v>
      </c>
      <c r="ADT31" s="2">
        <v>981</v>
      </c>
      <c r="ADU31" s="2">
        <v>655</v>
      </c>
      <c r="ADV31" s="2">
        <v>1132</v>
      </c>
      <c r="ADW31" s="2">
        <v>357</v>
      </c>
      <c r="ADX31" s="2">
        <v>1896</v>
      </c>
      <c r="ADY31" s="2">
        <v>765</v>
      </c>
      <c r="ADZ31" s="2">
        <v>560</v>
      </c>
      <c r="AEA31" s="2">
        <v>322</v>
      </c>
      <c r="AEB31" s="2">
        <v>1016</v>
      </c>
      <c r="AEC31" s="2">
        <v>118</v>
      </c>
      <c r="AED31" s="2">
        <v>11415</v>
      </c>
      <c r="AEE31" s="2">
        <v>339</v>
      </c>
      <c r="AEF31" s="2">
        <v>5026</v>
      </c>
      <c r="AEG31" s="2">
        <v>571</v>
      </c>
      <c r="AEH31" s="2">
        <v>1919</v>
      </c>
      <c r="AEI31" s="2">
        <v>697</v>
      </c>
      <c r="AEJ31" s="2">
        <v>4191</v>
      </c>
      <c r="AEK31" s="2">
        <v>412</v>
      </c>
      <c r="AEL31" s="2">
        <v>9340</v>
      </c>
      <c r="AEM31" s="2">
        <v>3343</v>
      </c>
      <c r="AEN31" s="2">
        <v>1038</v>
      </c>
      <c r="AEO31" s="2">
        <v>3372</v>
      </c>
      <c r="AEP31" s="2">
        <v>10473</v>
      </c>
      <c r="AEQ31" s="2">
        <v>393</v>
      </c>
      <c r="AER31" s="2">
        <v>0</v>
      </c>
      <c r="AES31" s="2">
        <v>326</v>
      </c>
      <c r="AET31" s="2">
        <v>1377</v>
      </c>
      <c r="AEU31" s="2">
        <v>3927</v>
      </c>
      <c r="AEV31" s="2">
        <v>148</v>
      </c>
      <c r="AEW31" s="2">
        <v>1879</v>
      </c>
      <c r="AEX31" s="2">
        <v>362</v>
      </c>
      <c r="AEY31" s="2">
        <v>360</v>
      </c>
      <c r="AEZ31" s="2">
        <v>3114</v>
      </c>
      <c r="AFA31" s="2">
        <v>1722</v>
      </c>
      <c r="AFB31" s="2">
        <v>498</v>
      </c>
      <c r="AFC31" s="2">
        <v>652</v>
      </c>
      <c r="AFD31" s="2">
        <v>352</v>
      </c>
      <c r="AFE31" s="2">
        <v>169</v>
      </c>
      <c r="AFF31" s="2">
        <v>1595</v>
      </c>
      <c r="AFG31" s="2">
        <v>1389</v>
      </c>
      <c r="AFH31" s="2">
        <v>968</v>
      </c>
      <c r="AFI31" s="2">
        <v>297</v>
      </c>
      <c r="AFJ31" s="2">
        <v>1624</v>
      </c>
      <c r="AFK31" s="2">
        <v>2108</v>
      </c>
      <c r="AFL31" s="2">
        <v>1134</v>
      </c>
      <c r="AFM31" s="2">
        <v>2740</v>
      </c>
      <c r="AFN31" s="2">
        <v>4284</v>
      </c>
      <c r="AFO31" s="2">
        <v>2926</v>
      </c>
      <c r="AFP31" s="2">
        <v>1708</v>
      </c>
      <c r="AFQ31" s="2">
        <v>2428</v>
      </c>
      <c r="AFR31" s="2">
        <v>1233</v>
      </c>
      <c r="AFS31" s="2">
        <v>150</v>
      </c>
      <c r="AFT31" s="2">
        <v>445</v>
      </c>
      <c r="AFU31" s="2">
        <v>20943</v>
      </c>
      <c r="AFV31" s="2">
        <v>241</v>
      </c>
      <c r="AFW31" s="2">
        <v>2815</v>
      </c>
      <c r="AFX31" s="2">
        <v>653</v>
      </c>
      <c r="AFY31" s="2">
        <v>961</v>
      </c>
      <c r="AFZ31" s="2">
        <v>1285</v>
      </c>
      <c r="AGA31" s="2">
        <v>1112</v>
      </c>
      <c r="AGB31" s="2">
        <v>1333</v>
      </c>
      <c r="AGC31" s="2">
        <v>2595</v>
      </c>
      <c r="AGD31" s="2">
        <v>2612</v>
      </c>
      <c r="AGE31" s="2">
        <v>6602</v>
      </c>
      <c r="AGF31" s="2">
        <v>1955</v>
      </c>
      <c r="AGG31" s="2">
        <v>1038</v>
      </c>
      <c r="AGH31" s="2">
        <v>3057</v>
      </c>
      <c r="AGI31" s="2">
        <v>629</v>
      </c>
      <c r="AGJ31" s="2">
        <v>6</v>
      </c>
      <c r="AGK31" s="2">
        <v>1713</v>
      </c>
      <c r="AGL31" s="2">
        <v>822</v>
      </c>
      <c r="AGM31" s="2">
        <v>1438</v>
      </c>
      <c r="AGN31" s="2">
        <v>2468</v>
      </c>
      <c r="AGO31" s="2">
        <v>589</v>
      </c>
      <c r="AGP31" s="2">
        <v>1447</v>
      </c>
      <c r="AGQ31" s="2">
        <v>11828</v>
      </c>
      <c r="AGR31" s="2">
        <v>415</v>
      </c>
      <c r="AGS31" s="2">
        <v>13690</v>
      </c>
      <c r="AGT31" s="2">
        <v>1532</v>
      </c>
      <c r="AGU31" s="2">
        <v>3119</v>
      </c>
      <c r="AGV31" s="2">
        <v>1937</v>
      </c>
      <c r="AGW31" s="2">
        <v>2418</v>
      </c>
      <c r="AGX31" s="2">
        <v>96</v>
      </c>
      <c r="AGY31" s="2">
        <v>511</v>
      </c>
      <c r="AGZ31" s="2">
        <v>1348</v>
      </c>
      <c r="AHA31" s="2">
        <v>2308</v>
      </c>
      <c r="AHB31" s="2">
        <v>2299</v>
      </c>
      <c r="AHC31" s="2">
        <v>25686</v>
      </c>
      <c r="AHD31" s="2">
        <v>186</v>
      </c>
      <c r="AHE31" s="2">
        <v>956</v>
      </c>
      <c r="AHF31" s="2">
        <v>2406</v>
      </c>
      <c r="AHG31" s="2">
        <v>1775</v>
      </c>
      <c r="AHH31" s="2">
        <v>843</v>
      </c>
      <c r="AHI31" s="2">
        <v>13780</v>
      </c>
      <c r="AHJ31" s="2">
        <v>2569</v>
      </c>
      <c r="AHK31" s="2">
        <v>2408</v>
      </c>
      <c r="AHL31" s="2">
        <v>204</v>
      </c>
      <c r="AHM31" s="2">
        <v>1462</v>
      </c>
      <c r="AHN31" s="2">
        <v>2650</v>
      </c>
      <c r="AHO31" s="2">
        <v>6357</v>
      </c>
      <c r="AHP31" s="2">
        <v>1306</v>
      </c>
      <c r="AHQ31" s="2">
        <v>3208</v>
      </c>
      <c r="AHR31" s="2">
        <v>5238</v>
      </c>
      <c r="AHS31" s="2">
        <v>1442</v>
      </c>
      <c r="AHT31" s="2">
        <v>1348</v>
      </c>
      <c r="AHU31" s="2">
        <v>457</v>
      </c>
      <c r="AHV31" s="2">
        <v>5181</v>
      </c>
      <c r="AHW31" s="2">
        <v>1325</v>
      </c>
      <c r="AHX31" s="2">
        <v>5051</v>
      </c>
      <c r="AHY31" s="2">
        <v>41907</v>
      </c>
      <c r="AHZ31" s="2">
        <v>17887</v>
      </c>
      <c r="AIA31" s="2">
        <v>2499</v>
      </c>
      <c r="AIB31" s="2">
        <v>1347</v>
      </c>
      <c r="AIC31" s="2">
        <v>1843</v>
      </c>
      <c r="AID31" s="2">
        <v>461</v>
      </c>
      <c r="AIE31" s="2">
        <v>1875</v>
      </c>
      <c r="AIF31" s="2">
        <v>521</v>
      </c>
      <c r="AIG31" s="2">
        <v>3145</v>
      </c>
      <c r="AIH31" s="2">
        <v>651</v>
      </c>
      <c r="AII31" s="2">
        <v>395</v>
      </c>
      <c r="AIJ31" s="2">
        <v>1440</v>
      </c>
      <c r="AIK31" s="2">
        <v>1893</v>
      </c>
      <c r="AIL31" s="2">
        <v>337</v>
      </c>
      <c r="AIM31" s="2">
        <v>169</v>
      </c>
      <c r="AIN31" s="2">
        <v>494</v>
      </c>
      <c r="AIO31" s="2">
        <v>1839</v>
      </c>
      <c r="AIP31" s="2">
        <v>4345</v>
      </c>
      <c r="AIQ31" s="2">
        <v>1028</v>
      </c>
      <c r="AIR31" s="2">
        <v>276</v>
      </c>
      <c r="AIS31" s="2">
        <v>683</v>
      </c>
      <c r="AIT31" s="2">
        <v>176</v>
      </c>
      <c r="AIU31" s="2">
        <v>265</v>
      </c>
      <c r="AIV31" s="2">
        <v>611</v>
      </c>
      <c r="AIW31" s="2">
        <v>1564</v>
      </c>
      <c r="AIX31" s="2">
        <v>1119</v>
      </c>
      <c r="AIY31" s="2">
        <v>1181</v>
      </c>
      <c r="AIZ31" s="2">
        <v>547</v>
      </c>
      <c r="AJA31" s="2">
        <v>1505</v>
      </c>
      <c r="AJB31" s="2">
        <v>218</v>
      </c>
      <c r="AJC31" s="2">
        <v>382</v>
      </c>
      <c r="AJD31" s="2">
        <v>194</v>
      </c>
      <c r="AJE31" s="2">
        <v>1771</v>
      </c>
      <c r="AJF31" s="2">
        <v>694</v>
      </c>
      <c r="AJG31" s="2">
        <v>6551</v>
      </c>
      <c r="AJH31" s="2">
        <v>386</v>
      </c>
      <c r="AJI31" s="2">
        <v>571</v>
      </c>
      <c r="AJJ31" s="2">
        <v>357</v>
      </c>
      <c r="AJK31" s="2">
        <v>335</v>
      </c>
      <c r="AJL31" s="2">
        <v>2236</v>
      </c>
      <c r="AJM31" s="2">
        <v>2726</v>
      </c>
      <c r="AJN31" s="2">
        <v>744</v>
      </c>
      <c r="AJO31" s="2">
        <v>5138</v>
      </c>
      <c r="AJP31" s="2">
        <v>492</v>
      </c>
      <c r="AJQ31" s="2">
        <v>697</v>
      </c>
      <c r="AJR31" s="2">
        <v>399</v>
      </c>
      <c r="AJS31" s="2">
        <v>887</v>
      </c>
      <c r="AJT31" s="2">
        <v>13988</v>
      </c>
      <c r="AJU31" s="2">
        <v>1473</v>
      </c>
      <c r="AJV31" s="2">
        <v>4719</v>
      </c>
      <c r="AJW31" s="2">
        <v>3283</v>
      </c>
      <c r="AJX31" s="2">
        <v>2110</v>
      </c>
      <c r="AJY31" s="2">
        <v>1557</v>
      </c>
      <c r="AJZ31" s="2">
        <v>24964</v>
      </c>
      <c r="AKA31" s="2">
        <v>607</v>
      </c>
      <c r="AKB31" s="2">
        <v>1443</v>
      </c>
      <c r="AKC31" s="2">
        <v>322</v>
      </c>
      <c r="AKD31" s="2">
        <v>606</v>
      </c>
      <c r="AKE31" s="2">
        <v>15260</v>
      </c>
      <c r="AKF31" s="2">
        <v>1614</v>
      </c>
      <c r="AKG31" s="2">
        <v>6386</v>
      </c>
      <c r="AKH31" s="2">
        <v>6630</v>
      </c>
      <c r="AKI31" s="2">
        <v>777</v>
      </c>
      <c r="AKJ31" s="2">
        <v>932</v>
      </c>
      <c r="AKK31" s="2">
        <v>9860</v>
      </c>
      <c r="AKL31" s="2">
        <v>8888</v>
      </c>
      <c r="AKM31" s="2">
        <v>564</v>
      </c>
      <c r="AKN31" s="2">
        <v>1127</v>
      </c>
      <c r="AKO31" s="2">
        <v>167</v>
      </c>
      <c r="AKP31" s="2">
        <v>756</v>
      </c>
      <c r="AKQ31" s="2">
        <v>3299</v>
      </c>
      <c r="AKR31" s="2">
        <v>1601</v>
      </c>
      <c r="AKS31" s="2">
        <v>4336</v>
      </c>
      <c r="AKT31" s="2">
        <v>11155</v>
      </c>
      <c r="AKU31" s="2">
        <v>4556</v>
      </c>
      <c r="AKV31" s="2">
        <v>3922</v>
      </c>
      <c r="AKW31" s="2">
        <v>584</v>
      </c>
      <c r="AKX31" s="2">
        <v>248</v>
      </c>
      <c r="AKY31" s="2">
        <v>278</v>
      </c>
      <c r="AKZ31" s="2">
        <v>379</v>
      </c>
      <c r="ALA31" s="2">
        <v>433</v>
      </c>
      <c r="ALB31" s="2">
        <v>3030</v>
      </c>
      <c r="ALC31" s="2">
        <v>2677</v>
      </c>
      <c r="ALD31" s="2">
        <v>2744</v>
      </c>
      <c r="ALE31" s="2">
        <v>301</v>
      </c>
      <c r="ALF31" s="2">
        <v>318</v>
      </c>
      <c r="ALG31" s="2" t="s">
        <v>5</v>
      </c>
      <c r="ALH31" s="2">
        <v>1043</v>
      </c>
      <c r="ALI31" s="2">
        <v>2777</v>
      </c>
      <c r="ALJ31" s="2">
        <v>329</v>
      </c>
      <c r="ALK31" s="2" t="s">
        <v>5</v>
      </c>
      <c r="ALL31" s="2">
        <v>2067</v>
      </c>
      <c r="ALM31" s="2">
        <v>4695</v>
      </c>
      <c r="ALN31" s="2">
        <v>1155</v>
      </c>
      <c r="ALO31" s="2">
        <v>8476</v>
      </c>
      <c r="ALP31" s="2">
        <v>320</v>
      </c>
      <c r="ALQ31" s="2">
        <v>332</v>
      </c>
      <c r="ALR31" s="2">
        <v>1005</v>
      </c>
      <c r="ALS31" s="2">
        <v>4680</v>
      </c>
      <c r="ALT31" s="2">
        <v>2464</v>
      </c>
      <c r="ALU31" s="2">
        <v>18873</v>
      </c>
      <c r="ALV31" s="2">
        <v>25342</v>
      </c>
      <c r="ALW31" s="2">
        <v>321</v>
      </c>
      <c r="ALX31" s="2">
        <v>5517</v>
      </c>
      <c r="ALY31" s="2">
        <v>1343</v>
      </c>
      <c r="ALZ31" s="2">
        <v>13490</v>
      </c>
      <c r="AMA31" s="2">
        <v>10300</v>
      </c>
      <c r="AMB31" s="2">
        <v>1302714</v>
      </c>
      <c r="AMC31" s="2">
        <v>0</v>
      </c>
      <c r="AMD31" s="2">
        <v>875</v>
      </c>
      <c r="AME31" s="2">
        <v>93</v>
      </c>
      <c r="AMF31" s="2">
        <v>1161</v>
      </c>
      <c r="AMG31" s="2">
        <v>686</v>
      </c>
      <c r="AMH31" s="2">
        <v>108905</v>
      </c>
      <c r="AMI31" s="2">
        <v>45767</v>
      </c>
      <c r="AMJ31" s="2">
        <v>1898</v>
      </c>
      <c r="AMK31" s="2">
        <v>461</v>
      </c>
      <c r="AML31" s="2">
        <v>32</v>
      </c>
      <c r="AMM31" s="2" t="s">
        <v>5</v>
      </c>
      <c r="AMN31" s="2">
        <v>21745</v>
      </c>
      <c r="AMO31" s="2">
        <v>2478</v>
      </c>
      <c r="AMP31" s="2">
        <v>6230</v>
      </c>
      <c r="AMQ31" s="2">
        <v>969</v>
      </c>
      <c r="AMR31" s="2">
        <v>691</v>
      </c>
      <c r="AMS31" s="2">
        <v>912</v>
      </c>
      <c r="AMT31" s="2">
        <v>374</v>
      </c>
      <c r="AMU31" s="2">
        <v>98</v>
      </c>
      <c r="AMV31" s="2">
        <v>382987</v>
      </c>
      <c r="AMW31" s="2">
        <v>5419</v>
      </c>
      <c r="AMX31" s="2">
        <v>153</v>
      </c>
      <c r="AMY31" s="2">
        <v>61</v>
      </c>
      <c r="AMZ31" s="2">
        <v>2751</v>
      </c>
      <c r="ANA31" s="2">
        <v>1247</v>
      </c>
      <c r="ANB31" s="2">
        <v>1880</v>
      </c>
      <c r="ANC31" s="2">
        <v>79</v>
      </c>
      <c r="AND31" s="2">
        <v>329</v>
      </c>
      <c r="ANE31" s="2">
        <v>8741</v>
      </c>
      <c r="ANF31" s="2">
        <v>498</v>
      </c>
      <c r="ANG31" s="2">
        <v>1580</v>
      </c>
      <c r="ANH31" s="2">
        <v>136</v>
      </c>
      <c r="ANI31" s="2">
        <v>678</v>
      </c>
      <c r="ANJ31" s="2">
        <v>637</v>
      </c>
      <c r="ANK31" s="2">
        <v>1063</v>
      </c>
      <c r="ANL31" s="2">
        <v>167</v>
      </c>
      <c r="ANM31" s="2">
        <v>1347</v>
      </c>
      <c r="ANN31" s="2">
        <v>1764</v>
      </c>
      <c r="ANO31" s="2">
        <v>1822</v>
      </c>
      <c r="ANP31" s="2">
        <v>1160</v>
      </c>
      <c r="ANQ31" s="2">
        <v>4222</v>
      </c>
      <c r="ANR31" s="2">
        <v>0</v>
      </c>
      <c r="ANS31" s="2" t="s">
        <v>5</v>
      </c>
      <c r="ANT31" s="2">
        <v>842</v>
      </c>
      <c r="ANU31" s="2">
        <v>10594</v>
      </c>
      <c r="ANV31" s="2">
        <v>2305</v>
      </c>
      <c r="ANW31" s="2">
        <v>91</v>
      </c>
      <c r="ANX31" s="2">
        <v>722</v>
      </c>
      <c r="ANY31" s="2">
        <v>6022</v>
      </c>
      <c r="ANZ31" s="2">
        <v>549</v>
      </c>
      <c r="AOA31" s="2">
        <v>517</v>
      </c>
      <c r="AOB31" s="2">
        <v>1412</v>
      </c>
      <c r="AOC31" s="2">
        <v>551</v>
      </c>
      <c r="AOD31" s="2">
        <v>108</v>
      </c>
      <c r="AOE31" s="2">
        <v>218</v>
      </c>
      <c r="AOF31" s="2">
        <v>106</v>
      </c>
      <c r="AOG31" s="2">
        <v>4866</v>
      </c>
      <c r="AOH31" s="2">
        <v>1088</v>
      </c>
      <c r="AOI31" s="2">
        <v>282</v>
      </c>
      <c r="AOJ31" s="2">
        <v>559</v>
      </c>
      <c r="AOK31" s="2">
        <v>1248</v>
      </c>
      <c r="AOL31" s="2">
        <v>53</v>
      </c>
      <c r="AOM31" s="2">
        <v>735</v>
      </c>
      <c r="AON31" s="2">
        <v>36</v>
      </c>
      <c r="AOO31" s="2">
        <v>372</v>
      </c>
      <c r="AOP31" s="2">
        <v>14954</v>
      </c>
      <c r="AOQ31" s="2">
        <v>189</v>
      </c>
      <c r="AOR31" s="2">
        <v>1114</v>
      </c>
      <c r="AOS31" s="2">
        <v>40831</v>
      </c>
      <c r="AOT31" s="2">
        <v>1040</v>
      </c>
      <c r="AOU31" s="2">
        <v>15305</v>
      </c>
      <c r="AOV31" s="2">
        <v>762</v>
      </c>
      <c r="AOW31" s="2">
        <v>5613</v>
      </c>
      <c r="AOX31" s="2">
        <v>418</v>
      </c>
      <c r="AOY31" s="2">
        <v>547</v>
      </c>
      <c r="AOZ31" s="2">
        <v>226</v>
      </c>
      <c r="APA31" s="2">
        <v>211</v>
      </c>
      <c r="APB31" s="2">
        <v>2220</v>
      </c>
      <c r="APC31" s="2">
        <v>1087</v>
      </c>
      <c r="APD31" s="2">
        <v>1987</v>
      </c>
      <c r="APE31" s="2">
        <v>9</v>
      </c>
      <c r="APF31" s="2">
        <v>1196</v>
      </c>
      <c r="APG31" s="2">
        <v>28225</v>
      </c>
      <c r="APH31" s="2">
        <v>2105</v>
      </c>
      <c r="API31" s="2">
        <v>2009</v>
      </c>
      <c r="APJ31" s="2">
        <v>259</v>
      </c>
      <c r="APK31" s="2">
        <v>619</v>
      </c>
      <c r="APL31" s="2">
        <v>1934</v>
      </c>
      <c r="APM31" s="2">
        <v>266</v>
      </c>
      <c r="APN31" s="2">
        <v>383</v>
      </c>
      <c r="APO31" s="2">
        <v>1497</v>
      </c>
      <c r="APP31" s="2">
        <v>899</v>
      </c>
      <c r="APQ31" s="2">
        <v>3329</v>
      </c>
      <c r="APR31" s="2">
        <v>3630</v>
      </c>
      <c r="APS31" s="2">
        <v>3151</v>
      </c>
      <c r="APT31" s="2">
        <v>1626</v>
      </c>
      <c r="APU31" s="2">
        <v>3671</v>
      </c>
      <c r="APV31" s="2">
        <v>2437</v>
      </c>
      <c r="APW31" s="2">
        <v>3099</v>
      </c>
      <c r="APX31" s="2">
        <v>950</v>
      </c>
      <c r="APY31" s="2">
        <v>614</v>
      </c>
      <c r="APZ31" s="2">
        <v>3137</v>
      </c>
      <c r="AQA31" s="2">
        <v>7776</v>
      </c>
      <c r="AQB31" s="2">
        <v>1025</v>
      </c>
      <c r="AQC31" s="2">
        <v>526</v>
      </c>
      <c r="AQD31" s="2">
        <v>453</v>
      </c>
      <c r="AQE31" s="2">
        <v>1952</v>
      </c>
      <c r="AQF31" s="2">
        <v>266</v>
      </c>
      <c r="AQG31" s="2">
        <v>46</v>
      </c>
      <c r="AQH31" s="2">
        <v>121</v>
      </c>
      <c r="AQI31" s="2">
        <v>677</v>
      </c>
      <c r="AQJ31" s="2">
        <v>1414</v>
      </c>
      <c r="AQK31" s="2">
        <v>1254</v>
      </c>
      <c r="AQL31" s="2">
        <v>643</v>
      </c>
      <c r="AQM31" s="2">
        <v>1532</v>
      </c>
      <c r="AQN31" s="2">
        <v>13750</v>
      </c>
      <c r="AQO31" s="2">
        <v>1261</v>
      </c>
      <c r="AQP31" s="2">
        <v>5167</v>
      </c>
      <c r="AQQ31" s="2">
        <v>705</v>
      </c>
      <c r="AQR31" s="2">
        <v>2392</v>
      </c>
      <c r="AQS31" s="2">
        <v>154</v>
      </c>
      <c r="AQT31" s="2">
        <v>3847</v>
      </c>
      <c r="AQU31" s="2">
        <v>1089</v>
      </c>
      <c r="AQV31" s="2">
        <v>2203</v>
      </c>
      <c r="AQW31" s="2">
        <v>59</v>
      </c>
      <c r="AQX31" s="2">
        <v>854</v>
      </c>
      <c r="AQY31" s="2">
        <v>871</v>
      </c>
      <c r="AQZ31" s="2">
        <v>23</v>
      </c>
      <c r="ARA31" s="2">
        <v>12865</v>
      </c>
      <c r="ARB31" s="2">
        <v>312</v>
      </c>
      <c r="ARC31" s="2">
        <v>2547</v>
      </c>
      <c r="ARD31" s="2">
        <v>33406</v>
      </c>
      <c r="ARE31" s="2">
        <v>1307</v>
      </c>
      <c r="ARF31" s="2">
        <v>2553</v>
      </c>
      <c r="ARG31" s="2">
        <v>1044</v>
      </c>
      <c r="ARH31" s="2">
        <v>1633</v>
      </c>
      <c r="ARI31" s="2">
        <v>787</v>
      </c>
      <c r="ARJ31" s="2">
        <v>15013</v>
      </c>
      <c r="ARK31" s="2">
        <v>6714</v>
      </c>
      <c r="ARL31" s="2">
        <v>701</v>
      </c>
      <c r="ARM31" s="2">
        <v>525</v>
      </c>
      <c r="ARN31" s="2">
        <v>5129</v>
      </c>
      <c r="ARO31" s="2">
        <v>3136</v>
      </c>
      <c r="ARP31" s="2">
        <v>700</v>
      </c>
      <c r="ARQ31" s="2">
        <v>213</v>
      </c>
      <c r="ARR31" s="2">
        <v>49915</v>
      </c>
      <c r="ARS31" s="2">
        <v>16759</v>
      </c>
      <c r="ART31" s="2">
        <v>779</v>
      </c>
      <c r="ARU31" s="2">
        <v>1841</v>
      </c>
      <c r="ARV31" s="2">
        <v>708</v>
      </c>
      <c r="ARW31" s="2">
        <v>2488</v>
      </c>
      <c r="ARX31" s="2">
        <v>16443</v>
      </c>
      <c r="ARY31" s="2">
        <v>2546</v>
      </c>
      <c r="ARZ31" s="2">
        <v>2813</v>
      </c>
      <c r="ASA31" s="2">
        <v>973</v>
      </c>
      <c r="ASB31" s="2">
        <v>7295</v>
      </c>
      <c r="ASC31" s="2">
        <v>351</v>
      </c>
      <c r="ASD31" s="2">
        <v>211</v>
      </c>
      <c r="ASE31" s="2" t="s">
        <v>5</v>
      </c>
      <c r="ASF31" s="2">
        <v>1945</v>
      </c>
      <c r="ASG31" s="2">
        <v>2001</v>
      </c>
      <c r="ASH31" s="2">
        <v>111</v>
      </c>
      <c r="ASI31" s="2">
        <v>184</v>
      </c>
      <c r="ASJ31" s="2">
        <v>214</v>
      </c>
      <c r="ASK31" s="2">
        <v>36879</v>
      </c>
      <c r="ASL31" s="2">
        <v>2984</v>
      </c>
      <c r="ASM31" s="2">
        <v>719</v>
      </c>
      <c r="ASN31" s="2">
        <v>169</v>
      </c>
      <c r="ASO31" s="2">
        <v>1331</v>
      </c>
      <c r="ASP31" s="2">
        <v>6751</v>
      </c>
      <c r="ASQ31" s="2" t="s">
        <v>5</v>
      </c>
      <c r="ASR31" s="2">
        <v>25194</v>
      </c>
      <c r="ASS31" s="2" t="s">
        <v>5</v>
      </c>
      <c r="AST31" s="2">
        <v>1026</v>
      </c>
      <c r="ASU31" s="2">
        <v>491</v>
      </c>
      <c r="ASV31" s="2">
        <v>451</v>
      </c>
      <c r="ASW31" s="2">
        <v>433</v>
      </c>
      <c r="ASX31" s="2">
        <v>478</v>
      </c>
      <c r="ASY31" s="2">
        <v>517</v>
      </c>
      <c r="ASZ31" s="2">
        <v>221</v>
      </c>
      <c r="ATA31" s="2">
        <v>961</v>
      </c>
      <c r="ATB31" s="2">
        <v>128</v>
      </c>
      <c r="ATC31" s="2">
        <v>34012</v>
      </c>
      <c r="ATD31" s="2">
        <v>17406</v>
      </c>
      <c r="ATE31" s="2">
        <v>10170</v>
      </c>
      <c r="ATF31" s="2">
        <v>1632</v>
      </c>
      <c r="ATG31" s="2">
        <v>2332</v>
      </c>
      <c r="ATH31" s="2">
        <v>21966</v>
      </c>
      <c r="ATI31" s="2">
        <v>1378</v>
      </c>
      <c r="ATJ31" s="2">
        <v>1859</v>
      </c>
      <c r="ATK31" s="2">
        <v>1381</v>
      </c>
      <c r="ATL31" s="2">
        <v>40</v>
      </c>
      <c r="ATM31" s="2">
        <v>2382</v>
      </c>
      <c r="ATN31" s="2">
        <v>9694</v>
      </c>
      <c r="ATO31" s="2">
        <v>111</v>
      </c>
      <c r="ATP31" s="2">
        <v>813</v>
      </c>
      <c r="ATQ31" s="2">
        <v>1448</v>
      </c>
      <c r="ATR31" s="2">
        <v>322</v>
      </c>
      <c r="ATS31" s="2">
        <v>671</v>
      </c>
      <c r="ATT31" s="2">
        <v>1867</v>
      </c>
      <c r="ATU31" s="2">
        <v>356</v>
      </c>
      <c r="ATV31" s="2">
        <v>420</v>
      </c>
      <c r="ATW31" s="2">
        <v>3998</v>
      </c>
      <c r="ATX31" s="2">
        <v>6411</v>
      </c>
      <c r="ATY31" s="2">
        <v>1258</v>
      </c>
      <c r="ATZ31" s="2">
        <v>12489</v>
      </c>
      <c r="AUA31" s="2">
        <v>2696</v>
      </c>
      <c r="AUB31" s="2">
        <v>289</v>
      </c>
      <c r="AUC31" s="2">
        <v>44</v>
      </c>
      <c r="AUD31" s="2">
        <v>3659</v>
      </c>
      <c r="AUE31" s="2">
        <v>14719</v>
      </c>
      <c r="AUF31" s="2">
        <v>589</v>
      </c>
      <c r="AUG31" s="2">
        <v>546</v>
      </c>
      <c r="AUH31" s="2">
        <v>741</v>
      </c>
      <c r="AUI31" s="2">
        <v>805</v>
      </c>
      <c r="AUJ31" s="2">
        <v>1067</v>
      </c>
      <c r="AUK31" s="2">
        <v>7279</v>
      </c>
      <c r="AUL31" s="2">
        <v>1025</v>
      </c>
      <c r="AUM31" s="2" t="s">
        <v>5</v>
      </c>
      <c r="AUN31" s="2">
        <v>2297</v>
      </c>
      <c r="AUO31" s="2">
        <v>642</v>
      </c>
      <c r="AUP31" s="2">
        <v>1671</v>
      </c>
      <c r="AUQ31" s="2">
        <v>746</v>
      </c>
      <c r="AUR31" s="2">
        <v>19423</v>
      </c>
      <c r="AUS31" s="2">
        <v>1558</v>
      </c>
      <c r="AUT31" s="2">
        <v>529</v>
      </c>
      <c r="AUU31" s="2">
        <v>559</v>
      </c>
      <c r="AUV31" s="2">
        <v>1472</v>
      </c>
      <c r="AUW31" s="2" t="s">
        <v>5</v>
      </c>
      <c r="AUX31" s="2">
        <v>333</v>
      </c>
      <c r="AUY31" s="2">
        <v>95</v>
      </c>
      <c r="AUZ31" s="2">
        <v>261</v>
      </c>
      <c r="AVA31" s="2">
        <v>11926</v>
      </c>
      <c r="AVB31" s="2">
        <v>1431</v>
      </c>
      <c r="AVC31" s="2">
        <v>396</v>
      </c>
      <c r="AVD31" s="2">
        <v>1112</v>
      </c>
      <c r="AVE31" s="2">
        <v>2193</v>
      </c>
      <c r="AVF31" s="2">
        <v>2283</v>
      </c>
      <c r="AVG31" s="2">
        <v>514</v>
      </c>
      <c r="AVH31" s="2">
        <v>87</v>
      </c>
      <c r="AVI31" s="2">
        <v>1026</v>
      </c>
      <c r="AVJ31" s="2">
        <v>195</v>
      </c>
      <c r="AVK31" s="2">
        <v>1253</v>
      </c>
      <c r="AVL31" s="2">
        <v>3455</v>
      </c>
      <c r="AVM31" s="2">
        <v>2423</v>
      </c>
      <c r="AVN31" s="2">
        <v>1079</v>
      </c>
      <c r="AVO31" s="2">
        <v>3398</v>
      </c>
      <c r="AVP31" s="2">
        <v>562</v>
      </c>
      <c r="AVQ31" s="2">
        <v>396</v>
      </c>
      <c r="AVR31" s="2">
        <v>9312</v>
      </c>
      <c r="AVS31" s="2">
        <v>189</v>
      </c>
      <c r="AVT31" s="2">
        <v>1049</v>
      </c>
      <c r="AVU31" s="2">
        <v>568</v>
      </c>
      <c r="AVV31" s="2">
        <v>1858</v>
      </c>
      <c r="AVW31" s="2">
        <v>497</v>
      </c>
      <c r="AVX31" s="2">
        <v>42</v>
      </c>
      <c r="AVY31" s="2">
        <v>187</v>
      </c>
      <c r="AVZ31" s="2">
        <v>186</v>
      </c>
      <c r="AWA31" s="2">
        <v>2126</v>
      </c>
      <c r="AWB31" s="2">
        <v>637</v>
      </c>
      <c r="AWC31" s="2">
        <v>125</v>
      </c>
      <c r="AWD31" s="2">
        <v>450</v>
      </c>
      <c r="AWE31" s="2">
        <v>376</v>
      </c>
      <c r="AWF31" s="2">
        <v>100</v>
      </c>
      <c r="AWG31" s="2">
        <v>972</v>
      </c>
      <c r="AWH31" s="2">
        <v>1643</v>
      </c>
      <c r="AWI31" s="2">
        <v>1719</v>
      </c>
      <c r="AWJ31" s="2">
        <v>454</v>
      </c>
      <c r="AWK31" s="2">
        <v>215</v>
      </c>
      <c r="AWL31" s="2">
        <v>336</v>
      </c>
      <c r="AWM31" s="2">
        <v>292</v>
      </c>
      <c r="AWN31" s="2">
        <v>1515</v>
      </c>
      <c r="AWO31" s="2">
        <v>1086</v>
      </c>
      <c r="AWP31" s="2">
        <v>173</v>
      </c>
      <c r="AWQ31" s="2">
        <v>827</v>
      </c>
      <c r="AWR31" s="2">
        <v>123</v>
      </c>
      <c r="AWS31" s="2">
        <v>563</v>
      </c>
      <c r="AWT31" s="2" t="s">
        <v>5</v>
      </c>
      <c r="AWU31" s="2">
        <v>388</v>
      </c>
      <c r="AWV31" s="2">
        <v>3308</v>
      </c>
      <c r="AWW31" s="2">
        <v>467</v>
      </c>
      <c r="AWX31" s="2">
        <v>247</v>
      </c>
      <c r="AWY31" s="2">
        <v>2887</v>
      </c>
      <c r="AWZ31" s="2">
        <v>1043</v>
      </c>
      <c r="AXA31" s="2">
        <v>547</v>
      </c>
      <c r="AXB31" s="2">
        <v>908</v>
      </c>
      <c r="AXC31" s="2">
        <v>3032</v>
      </c>
      <c r="AXD31" s="2">
        <v>531</v>
      </c>
      <c r="AXE31" s="2">
        <v>1115</v>
      </c>
      <c r="AXF31" s="2">
        <v>518</v>
      </c>
      <c r="AXG31" s="2">
        <v>18916</v>
      </c>
      <c r="AXH31" s="2" t="s">
        <v>5</v>
      </c>
      <c r="AXI31" s="2">
        <v>596</v>
      </c>
      <c r="AXJ31" s="2">
        <v>98</v>
      </c>
      <c r="AXK31" s="2">
        <v>283</v>
      </c>
      <c r="AXL31" s="2">
        <v>16894</v>
      </c>
      <c r="AXM31" s="2">
        <v>1033</v>
      </c>
      <c r="AXN31" s="2">
        <v>2810</v>
      </c>
      <c r="AXO31" s="2">
        <v>364</v>
      </c>
      <c r="AXP31" s="2">
        <v>1071</v>
      </c>
      <c r="AXQ31" s="2">
        <v>1008</v>
      </c>
      <c r="AXR31" s="2">
        <v>22896</v>
      </c>
      <c r="AXS31" s="2">
        <v>0</v>
      </c>
      <c r="AXT31" s="2">
        <v>180</v>
      </c>
      <c r="AXU31" s="2">
        <v>44893</v>
      </c>
      <c r="AXV31" s="2">
        <v>0</v>
      </c>
      <c r="AXW31" s="2">
        <v>39992</v>
      </c>
      <c r="AXX31" s="2">
        <v>1293</v>
      </c>
      <c r="AXY31" s="2">
        <v>2142</v>
      </c>
      <c r="AXZ31" s="2">
        <v>1021</v>
      </c>
      <c r="AYA31" s="2">
        <v>1971</v>
      </c>
      <c r="AYB31" s="2">
        <v>1618</v>
      </c>
      <c r="AYC31" s="2">
        <v>474</v>
      </c>
      <c r="AYD31" s="2">
        <v>1071</v>
      </c>
      <c r="AYE31" s="2">
        <v>59653</v>
      </c>
      <c r="AYF31" s="2">
        <v>271</v>
      </c>
      <c r="AYG31" s="2">
        <v>2427</v>
      </c>
      <c r="AYH31" s="2">
        <v>3086</v>
      </c>
      <c r="AYI31" s="2">
        <v>294</v>
      </c>
      <c r="AYJ31" s="2">
        <v>5355</v>
      </c>
      <c r="AYK31" s="2">
        <v>827</v>
      </c>
      <c r="AYL31" s="2">
        <v>2642</v>
      </c>
      <c r="AYM31" s="2">
        <v>582</v>
      </c>
      <c r="AYN31" s="2">
        <v>2646</v>
      </c>
      <c r="AYO31" s="2">
        <v>2170</v>
      </c>
      <c r="AYP31" s="2">
        <v>5</v>
      </c>
      <c r="AYQ31" s="2">
        <v>625</v>
      </c>
      <c r="AYR31" s="2">
        <v>1304</v>
      </c>
      <c r="AYS31" s="2">
        <v>714</v>
      </c>
      <c r="AYT31" s="2">
        <v>5086</v>
      </c>
      <c r="AYU31" s="2">
        <v>3585</v>
      </c>
      <c r="AYV31" s="2">
        <v>5374</v>
      </c>
      <c r="AYW31" s="2">
        <v>10671</v>
      </c>
      <c r="AYX31" s="2">
        <v>18709</v>
      </c>
      <c r="AYY31" s="2">
        <v>545</v>
      </c>
      <c r="AYZ31" s="2">
        <v>3597</v>
      </c>
      <c r="AZA31" s="2">
        <v>3269</v>
      </c>
      <c r="AZB31" s="2">
        <v>3363</v>
      </c>
      <c r="AZC31" s="2">
        <v>181</v>
      </c>
      <c r="AZD31" s="2">
        <v>464</v>
      </c>
      <c r="AZE31" s="2">
        <v>21176</v>
      </c>
      <c r="AZF31" s="2">
        <v>3635</v>
      </c>
      <c r="AZG31" s="2">
        <v>51311</v>
      </c>
      <c r="AZH31" s="2">
        <v>95712</v>
      </c>
      <c r="AZI31" s="2">
        <v>1718</v>
      </c>
      <c r="AZJ31" s="2">
        <v>14751</v>
      </c>
      <c r="AZK31" s="2">
        <v>3414</v>
      </c>
      <c r="AZL31" s="2">
        <v>500</v>
      </c>
      <c r="AZM31" s="2">
        <v>833</v>
      </c>
      <c r="AZN31" s="2">
        <v>2962</v>
      </c>
      <c r="AZO31" s="2" t="s">
        <v>5</v>
      </c>
      <c r="AZP31" s="2">
        <v>31577</v>
      </c>
      <c r="AZQ31" s="2">
        <v>2762</v>
      </c>
      <c r="AZR31" s="2">
        <v>2299</v>
      </c>
      <c r="AZS31" s="2">
        <v>686</v>
      </c>
      <c r="AZT31" s="2">
        <v>1487</v>
      </c>
      <c r="AZU31" s="2">
        <v>1520</v>
      </c>
      <c r="AZV31" s="2">
        <v>34222</v>
      </c>
      <c r="AZW31" s="2">
        <v>5345</v>
      </c>
      <c r="AZX31" s="2">
        <v>1779</v>
      </c>
      <c r="AZY31" s="2">
        <v>23</v>
      </c>
      <c r="AZZ31" s="2">
        <v>39450</v>
      </c>
      <c r="BAA31" s="2">
        <v>679</v>
      </c>
      <c r="BAB31" s="2">
        <v>1681</v>
      </c>
      <c r="BAC31" s="2">
        <v>172470</v>
      </c>
      <c r="BAD31" s="2">
        <v>1759</v>
      </c>
      <c r="BAE31" s="2">
        <v>0</v>
      </c>
      <c r="BAF31" s="2">
        <v>305963</v>
      </c>
      <c r="BAG31" s="2">
        <v>2084</v>
      </c>
      <c r="BAH31" s="2">
        <v>8725</v>
      </c>
      <c r="BAI31" s="2">
        <v>127</v>
      </c>
      <c r="BAJ31" s="2">
        <v>1244</v>
      </c>
      <c r="BAK31" s="2">
        <v>359</v>
      </c>
      <c r="BAL31" s="2">
        <v>2130</v>
      </c>
      <c r="BAM31" s="2">
        <v>409</v>
      </c>
      <c r="BAN31" s="2">
        <v>3788</v>
      </c>
      <c r="BAO31" s="2">
        <v>14334</v>
      </c>
      <c r="BAP31" s="2">
        <v>3962</v>
      </c>
      <c r="BAQ31" s="2">
        <v>419</v>
      </c>
      <c r="BAR31" s="2">
        <v>1583</v>
      </c>
      <c r="BAS31" s="2">
        <v>166</v>
      </c>
      <c r="BAT31" s="2">
        <v>5846</v>
      </c>
      <c r="BAU31" s="2">
        <v>2286</v>
      </c>
      <c r="BAV31" s="2">
        <v>2084</v>
      </c>
      <c r="BAW31" s="2">
        <v>2266</v>
      </c>
      <c r="BAX31" s="2">
        <v>1845</v>
      </c>
      <c r="BAY31" s="2">
        <v>671</v>
      </c>
      <c r="BAZ31" s="2">
        <v>2438</v>
      </c>
      <c r="BBA31" s="2">
        <v>2015</v>
      </c>
      <c r="BBB31" s="2">
        <v>15867</v>
      </c>
      <c r="BBC31" s="2">
        <v>2694</v>
      </c>
      <c r="BBD31" s="2">
        <v>3729</v>
      </c>
      <c r="BBE31" s="2">
        <v>557</v>
      </c>
      <c r="BBF31" s="2">
        <v>2121</v>
      </c>
      <c r="BBG31" s="2">
        <v>1790</v>
      </c>
      <c r="BBH31" s="2">
        <v>1570</v>
      </c>
      <c r="BBI31" s="2">
        <v>1282</v>
      </c>
      <c r="BBJ31" s="2">
        <v>56085</v>
      </c>
      <c r="BBK31" s="2">
        <v>1035</v>
      </c>
      <c r="BBL31" s="2">
        <v>574</v>
      </c>
      <c r="BBM31" s="2">
        <v>1120</v>
      </c>
      <c r="BBN31" s="2">
        <v>481</v>
      </c>
      <c r="BBO31" s="2">
        <v>3723</v>
      </c>
      <c r="BBP31" s="2">
        <v>1701</v>
      </c>
      <c r="BBQ31" s="2">
        <v>1921</v>
      </c>
      <c r="BBR31" s="2">
        <v>202</v>
      </c>
      <c r="BBS31" s="2">
        <v>1570</v>
      </c>
      <c r="BBT31" s="2">
        <v>2794</v>
      </c>
      <c r="BBU31" s="2">
        <v>534</v>
      </c>
      <c r="BBV31" s="2">
        <v>2408</v>
      </c>
      <c r="BBW31" s="2">
        <v>2026</v>
      </c>
      <c r="BBX31" s="2">
        <v>729</v>
      </c>
      <c r="BBY31" s="2">
        <v>389</v>
      </c>
      <c r="BBZ31" s="2">
        <v>600</v>
      </c>
      <c r="BCA31" s="2">
        <v>54591</v>
      </c>
      <c r="BCB31" s="2">
        <v>776</v>
      </c>
      <c r="BCC31" s="2">
        <v>4</v>
      </c>
      <c r="BCD31" s="2">
        <v>1060</v>
      </c>
      <c r="BCE31" s="2">
        <v>5392</v>
      </c>
      <c r="BCF31" s="2">
        <v>1566</v>
      </c>
      <c r="BCG31" s="2">
        <v>635</v>
      </c>
      <c r="BCH31" s="2">
        <v>691</v>
      </c>
      <c r="BCI31" s="2">
        <v>631</v>
      </c>
      <c r="BCJ31" s="2">
        <v>1456</v>
      </c>
      <c r="BCK31" s="2">
        <v>461</v>
      </c>
      <c r="BCL31" s="2">
        <v>148</v>
      </c>
      <c r="BCM31" s="2">
        <v>1047</v>
      </c>
      <c r="BCN31" s="2">
        <v>701</v>
      </c>
      <c r="BCO31" s="2">
        <v>678</v>
      </c>
      <c r="BCP31" s="2">
        <v>1857</v>
      </c>
      <c r="BCQ31" s="2">
        <v>3735</v>
      </c>
      <c r="BCR31" s="2">
        <v>11621</v>
      </c>
      <c r="BCS31" s="2">
        <v>542</v>
      </c>
      <c r="BCT31" s="2">
        <v>3865</v>
      </c>
      <c r="BCU31" s="2">
        <v>3518</v>
      </c>
      <c r="BCV31" s="2">
        <v>65</v>
      </c>
      <c r="BCW31" s="2">
        <v>128</v>
      </c>
      <c r="BCX31" s="2">
        <v>3886</v>
      </c>
      <c r="BCY31" s="2">
        <v>83</v>
      </c>
      <c r="BCZ31" s="2">
        <v>10817</v>
      </c>
      <c r="BDA31" s="2">
        <v>22516</v>
      </c>
      <c r="BDB31" s="2">
        <v>1609</v>
      </c>
      <c r="BDC31" s="2">
        <v>2195</v>
      </c>
      <c r="BDD31" s="2">
        <v>463</v>
      </c>
      <c r="BDE31" s="2">
        <v>4151</v>
      </c>
      <c r="BDF31" s="2">
        <v>782</v>
      </c>
      <c r="BDG31" s="2">
        <v>287</v>
      </c>
      <c r="BDH31" s="2">
        <v>4580</v>
      </c>
      <c r="BDI31" s="2">
        <v>736</v>
      </c>
      <c r="BDJ31" s="2">
        <v>488</v>
      </c>
      <c r="BDK31" s="2">
        <v>219</v>
      </c>
      <c r="BDL31" s="2">
        <v>158</v>
      </c>
      <c r="BDM31" s="2">
        <v>68</v>
      </c>
      <c r="BDN31" s="2">
        <v>62</v>
      </c>
      <c r="BDO31" s="2">
        <v>19449</v>
      </c>
      <c r="BDP31" s="2">
        <v>464</v>
      </c>
      <c r="BDQ31" s="2">
        <v>769</v>
      </c>
      <c r="BDR31" s="2">
        <v>1726</v>
      </c>
      <c r="BDS31" s="2">
        <v>498</v>
      </c>
      <c r="BDT31" s="2">
        <v>6573</v>
      </c>
      <c r="BDU31" s="2">
        <v>997</v>
      </c>
      <c r="BDV31" s="2">
        <v>1503</v>
      </c>
      <c r="BDW31" s="2">
        <v>936</v>
      </c>
      <c r="BDX31" s="2">
        <v>1102</v>
      </c>
      <c r="BDY31" s="2">
        <v>422</v>
      </c>
      <c r="BDZ31" s="2">
        <v>249</v>
      </c>
      <c r="BEA31" s="2">
        <v>245</v>
      </c>
      <c r="BEB31" s="2">
        <v>413</v>
      </c>
      <c r="BEC31" s="2">
        <v>222</v>
      </c>
      <c r="BED31" s="2">
        <v>3564</v>
      </c>
      <c r="BEE31" s="2">
        <v>1527</v>
      </c>
      <c r="BEF31" s="2">
        <v>831</v>
      </c>
      <c r="BEG31" s="2">
        <v>579</v>
      </c>
      <c r="BEH31" s="2">
        <v>907</v>
      </c>
      <c r="BEI31" s="2">
        <v>197</v>
      </c>
      <c r="BEJ31" s="2">
        <v>302</v>
      </c>
      <c r="BEK31" s="2">
        <v>804</v>
      </c>
      <c r="BEL31" s="2">
        <v>592</v>
      </c>
      <c r="BEM31" s="2">
        <v>3858</v>
      </c>
      <c r="BEN31" s="2">
        <v>1501</v>
      </c>
      <c r="BEO31" s="2">
        <v>1483</v>
      </c>
      <c r="BEP31" s="2">
        <v>1351</v>
      </c>
      <c r="BEQ31" s="2">
        <v>3022</v>
      </c>
      <c r="BER31" s="2">
        <v>1910</v>
      </c>
      <c r="BES31" s="2">
        <v>1179</v>
      </c>
      <c r="BET31" s="2">
        <v>987</v>
      </c>
      <c r="BEU31" s="2">
        <v>504</v>
      </c>
      <c r="BEV31" s="2">
        <v>171</v>
      </c>
      <c r="BEW31" s="2">
        <v>820</v>
      </c>
      <c r="BEX31" s="2">
        <v>163</v>
      </c>
      <c r="BEY31" s="2">
        <v>34799</v>
      </c>
      <c r="BEZ31" s="2">
        <v>304</v>
      </c>
      <c r="BFA31" s="2">
        <v>724</v>
      </c>
      <c r="BFB31" s="2">
        <v>448</v>
      </c>
      <c r="BFC31" s="2">
        <v>1070</v>
      </c>
      <c r="BFD31" s="2">
        <v>255</v>
      </c>
      <c r="BFE31" s="2">
        <v>2008</v>
      </c>
      <c r="BFF31" s="2">
        <v>1275</v>
      </c>
      <c r="BFG31" s="2">
        <v>19698</v>
      </c>
      <c r="BFH31" s="2">
        <v>1525</v>
      </c>
      <c r="BFI31" s="2">
        <v>5999</v>
      </c>
      <c r="BFJ31" s="2">
        <v>4237</v>
      </c>
      <c r="BFK31" s="2">
        <v>833</v>
      </c>
      <c r="BFL31" s="2">
        <v>116</v>
      </c>
      <c r="BFM31" s="2">
        <v>3463</v>
      </c>
      <c r="BFN31" s="2">
        <v>1768</v>
      </c>
      <c r="BFO31" s="2">
        <v>5288</v>
      </c>
      <c r="BFP31" s="2">
        <v>527</v>
      </c>
      <c r="BFQ31" s="2">
        <v>101</v>
      </c>
      <c r="BFR31" s="2">
        <v>4160</v>
      </c>
      <c r="BFS31" s="2">
        <v>1392</v>
      </c>
      <c r="BFT31" s="2">
        <v>8254</v>
      </c>
      <c r="BFU31" s="2">
        <v>77</v>
      </c>
      <c r="BFV31" s="2">
        <v>512</v>
      </c>
      <c r="BFW31" s="2">
        <v>68</v>
      </c>
      <c r="BFX31" s="2">
        <v>13550</v>
      </c>
      <c r="BFY31" s="2">
        <v>134</v>
      </c>
      <c r="BFZ31" s="2">
        <v>7653</v>
      </c>
      <c r="BGA31" s="2">
        <v>2510</v>
      </c>
      <c r="BGB31" s="2">
        <v>1282</v>
      </c>
      <c r="BGC31" s="2">
        <v>501</v>
      </c>
      <c r="BGD31" s="2">
        <v>1010</v>
      </c>
      <c r="BGE31" s="2">
        <v>2145</v>
      </c>
      <c r="BGF31" s="2">
        <v>2577</v>
      </c>
      <c r="BGG31" s="2">
        <v>536</v>
      </c>
      <c r="BGH31" s="2">
        <v>489</v>
      </c>
      <c r="BGI31" s="2">
        <v>24</v>
      </c>
      <c r="BGJ31" s="2">
        <v>80</v>
      </c>
      <c r="BGK31" s="2">
        <v>689</v>
      </c>
      <c r="BGL31" s="2">
        <v>472</v>
      </c>
      <c r="BGM31" s="2">
        <v>1172</v>
      </c>
      <c r="BGN31" s="2">
        <v>1519</v>
      </c>
      <c r="BGO31" s="2">
        <v>230</v>
      </c>
      <c r="BGP31" s="2">
        <v>284</v>
      </c>
      <c r="BGQ31" s="2">
        <v>444</v>
      </c>
      <c r="BGR31" s="2">
        <v>1865</v>
      </c>
      <c r="BGS31" s="2">
        <v>477</v>
      </c>
      <c r="BGT31" s="2">
        <v>49</v>
      </c>
      <c r="BGU31" s="2">
        <v>273</v>
      </c>
      <c r="BGV31" s="2">
        <v>453</v>
      </c>
      <c r="BGW31" s="2">
        <v>3124</v>
      </c>
      <c r="BGX31" s="2">
        <v>19</v>
      </c>
      <c r="BGY31" s="2">
        <v>4928</v>
      </c>
      <c r="BGZ31" s="2">
        <v>787</v>
      </c>
      <c r="BHA31" s="2">
        <v>2232</v>
      </c>
      <c r="BHB31" s="2">
        <v>902</v>
      </c>
      <c r="BHC31" s="2">
        <v>290</v>
      </c>
      <c r="BHD31" s="2">
        <v>158</v>
      </c>
      <c r="BHE31" s="2">
        <v>589</v>
      </c>
      <c r="BHF31" s="2">
        <v>1788</v>
      </c>
      <c r="BHG31" s="2">
        <v>722</v>
      </c>
      <c r="BHH31" s="2">
        <v>1105</v>
      </c>
      <c r="BHI31" s="2">
        <v>758</v>
      </c>
      <c r="BHJ31" s="2">
        <v>366</v>
      </c>
      <c r="BHK31" s="2">
        <v>806</v>
      </c>
      <c r="BHL31" s="2">
        <v>208</v>
      </c>
      <c r="BHM31" s="2">
        <v>113</v>
      </c>
      <c r="BHN31" s="2">
        <v>2102</v>
      </c>
      <c r="BHO31" s="2">
        <v>300</v>
      </c>
      <c r="BHP31" s="2">
        <v>251</v>
      </c>
      <c r="BHQ31" s="2">
        <v>285</v>
      </c>
      <c r="BHR31" s="2">
        <v>6453</v>
      </c>
      <c r="BHS31" s="2">
        <v>577</v>
      </c>
      <c r="BHT31" s="2">
        <v>634</v>
      </c>
      <c r="BHU31" s="2">
        <v>436</v>
      </c>
      <c r="BHV31" s="2">
        <v>327</v>
      </c>
      <c r="BHW31" s="2">
        <v>2015</v>
      </c>
      <c r="BHX31" s="2">
        <v>706</v>
      </c>
      <c r="BHY31" s="2">
        <v>182</v>
      </c>
      <c r="BHZ31" s="2">
        <v>946</v>
      </c>
      <c r="BIA31" s="2">
        <v>277</v>
      </c>
      <c r="BIB31" s="2">
        <v>1347</v>
      </c>
      <c r="BIC31" s="2">
        <v>67</v>
      </c>
      <c r="BID31" s="2">
        <v>428</v>
      </c>
      <c r="BIE31" s="2">
        <v>714</v>
      </c>
      <c r="BIF31" s="2">
        <v>72</v>
      </c>
      <c r="BIG31" s="2">
        <v>2336</v>
      </c>
      <c r="BIH31" s="2">
        <v>551</v>
      </c>
      <c r="BII31" s="2">
        <v>146</v>
      </c>
      <c r="BIJ31" s="2">
        <v>561</v>
      </c>
      <c r="BIK31" s="2">
        <v>1801</v>
      </c>
      <c r="BIL31" s="2">
        <v>24</v>
      </c>
      <c r="BIM31" s="2">
        <v>1260</v>
      </c>
      <c r="BIN31" s="2">
        <v>230</v>
      </c>
      <c r="BIO31" s="2">
        <v>2766</v>
      </c>
      <c r="BIP31" s="2">
        <v>858</v>
      </c>
      <c r="BIQ31" s="2">
        <v>152</v>
      </c>
      <c r="BIR31" s="2">
        <v>3627</v>
      </c>
      <c r="BIS31" s="2">
        <v>673</v>
      </c>
      <c r="BIT31" s="2">
        <v>1165</v>
      </c>
      <c r="BIU31" s="2">
        <v>147</v>
      </c>
      <c r="BIV31" s="2">
        <v>3679</v>
      </c>
      <c r="BIW31" s="2">
        <v>437</v>
      </c>
      <c r="BIX31" s="2">
        <v>2041</v>
      </c>
      <c r="BIY31" s="2">
        <v>6876</v>
      </c>
      <c r="BIZ31" s="2">
        <v>666</v>
      </c>
      <c r="BJA31" s="2">
        <v>908</v>
      </c>
      <c r="BJB31" s="2">
        <v>567</v>
      </c>
      <c r="BJC31" s="2">
        <v>655</v>
      </c>
      <c r="BJD31" s="2">
        <v>918</v>
      </c>
      <c r="BJE31" s="2">
        <v>1372</v>
      </c>
      <c r="BJF31" s="2">
        <v>1449</v>
      </c>
      <c r="BJG31" s="2">
        <v>1124</v>
      </c>
      <c r="BJH31" s="2">
        <v>1844</v>
      </c>
      <c r="BJI31" s="2">
        <v>218</v>
      </c>
      <c r="BJJ31" s="2">
        <v>1983</v>
      </c>
      <c r="BJK31" s="2">
        <v>263</v>
      </c>
      <c r="BJL31" s="2">
        <v>395</v>
      </c>
      <c r="BJM31" s="2">
        <v>309</v>
      </c>
      <c r="BJN31" s="2">
        <v>111</v>
      </c>
      <c r="BJO31" s="2">
        <v>13666</v>
      </c>
      <c r="BJP31" s="2">
        <v>892</v>
      </c>
      <c r="BJQ31" s="2">
        <v>1270</v>
      </c>
      <c r="BJR31" s="2">
        <v>851</v>
      </c>
      <c r="BJS31" s="2">
        <v>1809</v>
      </c>
      <c r="BJT31" s="2">
        <v>659</v>
      </c>
      <c r="BJU31" s="2">
        <v>361</v>
      </c>
      <c r="BJV31" s="2">
        <v>1968</v>
      </c>
      <c r="BJW31" s="2">
        <v>2076</v>
      </c>
      <c r="BJX31" s="2">
        <v>263</v>
      </c>
      <c r="BJY31" s="2">
        <v>1131</v>
      </c>
      <c r="BJZ31" s="2">
        <v>304</v>
      </c>
      <c r="BKA31" s="2">
        <v>989</v>
      </c>
      <c r="BKB31" s="2">
        <v>558</v>
      </c>
      <c r="BKC31" s="2">
        <v>7535</v>
      </c>
      <c r="BKD31" s="2">
        <v>30625</v>
      </c>
      <c r="BKE31" s="2">
        <v>937</v>
      </c>
      <c r="BKF31" s="2">
        <v>3478</v>
      </c>
      <c r="BKG31" s="2">
        <v>3849</v>
      </c>
      <c r="BKH31" s="2">
        <v>4169</v>
      </c>
      <c r="BKI31" s="2">
        <v>632</v>
      </c>
      <c r="BKJ31" s="2">
        <v>240</v>
      </c>
      <c r="BKK31" s="2">
        <v>1071</v>
      </c>
      <c r="BKL31" s="2">
        <v>4038</v>
      </c>
      <c r="BKM31" s="2">
        <v>1053</v>
      </c>
      <c r="BKN31" s="2">
        <v>130</v>
      </c>
      <c r="BKO31" s="2">
        <v>4504</v>
      </c>
      <c r="BKP31" s="2">
        <v>1974</v>
      </c>
      <c r="BKQ31" s="2">
        <v>682</v>
      </c>
      <c r="BKR31" s="2">
        <v>2658</v>
      </c>
      <c r="BKS31" s="2">
        <v>536</v>
      </c>
      <c r="BKT31" s="2">
        <v>232</v>
      </c>
      <c r="BKU31" s="2">
        <v>2186</v>
      </c>
      <c r="BKV31" s="2">
        <v>2517</v>
      </c>
      <c r="BKW31" s="2">
        <v>1045</v>
      </c>
      <c r="BKX31" s="2">
        <v>921</v>
      </c>
      <c r="BKY31" s="2">
        <v>2861</v>
      </c>
      <c r="BKZ31" s="2">
        <v>1491</v>
      </c>
      <c r="BLA31" s="2">
        <v>3053</v>
      </c>
      <c r="BLB31" s="2">
        <v>3487</v>
      </c>
      <c r="BLC31" s="2">
        <v>6120</v>
      </c>
      <c r="BLD31" s="2">
        <v>4271</v>
      </c>
      <c r="BLE31" s="2">
        <v>502</v>
      </c>
      <c r="BLF31" s="2">
        <v>17</v>
      </c>
      <c r="BLG31" s="2">
        <v>2695</v>
      </c>
      <c r="BLH31" s="2">
        <v>9420</v>
      </c>
      <c r="BLI31" s="2">
        <v>171</v>
      </c>
      <c r="BLJ31" s="2">
        <v>1191</v>
      </c>
      <c r="BLK31" s="2">
        <v>483</v>
      </c>
      <c r="BLL31" s="2">
        <v>22712</v>
      </c>
      <c r="BLM31" s="2">
        <v>913</v>
      </c>
      <c r="BLN31" s="2">
        <v>263</v>
      </c>
      <c r="BLO31" s="2">
        <v>1008</v>
      </c>
      <c r="BLP31" s="2">
        <v>808</v>
      </c>
      <c r="BLQ31" s="2">
        <v>3028</v>
      </c>
      <c r="BLR31" s="2">
        <v>2611</v>
      </c>
      <c r="BLS31" s="2">
        <v>5512</v>
      </c>
      <c r="BLT31" s="2">
        <v>2430</v>
      </c>
      <c r="BLU31" s="2">
        <v>538</v>
      </c>
      <c r="BLV31" s="2">
        <v>433</v>
      </c>
      <c r="BLW31" s="2">
        <v>1998</v>
      </c>
      <c r="BLX31" s="2">
        <v>1034</v>
      </c>
      <c r="BLY31" s="2">
        <v>202</v>
      </c>
      <c r="BLZ31" s="2">
        <v>2553</v>
      </c>
      <c r="BMA31" s="2">
        <v>2707</v>
      </c>
      <c r="BMB31" s="2">
        <v>285</v>
      </c>
      <c r="BMC31" s="2">
        <v>13084</v>
      </c>
      <c r="BMD31" s="2">
        <v>26004</v>
      </c>
      <c r="BME31" s="2">
        <v>3675</v>
      </c>
      <c r="BMF31" s="2">
        <v>134</v>
      </c>
      <c r="BMG31" s="2">
        <v>10637</v>
      </c>
      <c r="BMH31" s="2">
        <v>2289</v>
      </c>
      <c r="BMI31" s="2">
        <v>41116</v>
      </c>
      <c r="BMJ31" s="2">
        <v>1012</v>
      </c>
      <c r="BMK31" s="2">
        <v>2267</v>
      </c>
      <c r="BML31" s="2">
        <v>6411</v>
      </c>
      <c r="BMM31" s="2">
        <v>1097</v>
      </c>
      <c r="BMN31" s="2">
        <v>412</v>
      </c>
      <c r="BMO31" s="2">
        <v>2997</v>
      </c>
      <c r="BMP31" s="2">
        <v>548</v>
      </c>
      <c r="BMQ31" s="2">
        <v>1672</v>
      </c>
      <c r="BMR31" s="2">
        <v>4929</v>
      </c>
      <c r="BMS31" s="2">
        <v>550</v>
      </c>
      <c r="BMT31" s="2">
        <v>179</v>
      </c>
      <c r="BMU31" s="2">
        <v>947</v>
      </c>
      <c r="BMV31" s="2">
        <v>2550</v>
      </c>
      <c r="BMW31" s="2">
        <v>1526</v>
      </c>
      <c r="BMX31" s="2">
        <v>2686</v>
      </c>
      <c r="BMY31" s="2">
        <v>4806</v>
      </c>
      <c r="BMZ31" s="2">
        <v>393</v>
      </c>
      <c r="BNA31" s="2">
        <v>843</v>
      </c>
      <c r="BNB31" s="2">
        <v>695</v>
      </c>
      <c r="BNC31" s="2">
        <v>484</v>
      </c>
      <c r="BND31" s="2">
        <v>662</v>
      </c>
      <c r="BNE31" s="2">
        <v>12764</v>
      </c>
      <c r="BNF31" s="2" t="s">
        <v>5</v>
      </c>
      <c r="BNG31" s="2">
        <v>754</v>
      </c>
      <c r="BNH31" s="2">
        <v>1436</v>
      </c>
      <c r="BNI31" s="2">
        <v>2685</v>
      </c>
      <c r="BNJ31" s="2">
        <v>1857</v>
      </c>
      <c r="BNK31" s="2">
        <v>1540</v>
      </c>
      <c r="BNL31" s="2">
        <v>4265</v>
      </c>
      <c r="BNM31" s="2">
        <v>3061</v>
      </c>
      <c r="BNN31" s="2">
        <v>2306</v>
      </c>
      <c r="BNO31" s="2">
        <v>322</v>
      </c>
      <c r="BNP31" s="2">
        <v>1843</v>
      </c>
      <c r="BNQ31" s="2">
        <v>662</v>
      </c>
      <c r="BNR31" s="2">
        <v>1062</v>
      </c>
      <c r="BNS31" s="2">
        <v>46487</v>
      </c>
      <c r="BNT31" s="2">
        <v>689</v>
      </c>
      <c r="BNU31" s="2">
        <v>681</v>
      </c>
      <c r="BNV31" s="2">
        <v>1661</v>
      </c>
      <c r="BNW31" s="2">
        <v>245</v>
      </c>
      <c r="BNX31" s="2">
        <v>117</v>
      </c>
      <c r="BNY31" s="2">
        <v>234</v>
      </c>
      <c r="BNZ31" s="2">
        <v>680</v>
      </c>
      <c r="BOA31" s="2">
        <v>2084</v>
      </c>
      <c r="BOB31" s="2">
        <v>728</v>
      </c>
      <c r="BOC31" s="2">
        <v>248</v>
      </c>
      <c r="BOD31" s="2">
        <v>1458</v>
      </c>
      <c r="BOE31" s="2">
        <v>332</v>
      </c>
      <c r="BOF31" s="2">
        <v>378</v>
      </c>
      <c r="BOG31" s="2">
        <v>7755</v>
      </c>
      <c r="BOH31" s="2">
        <v>8601</v>
      </c>
      <c r="BOI31" s="2">
        <v>1878</v>
      </c>
      <c r="BOJ31" s="2">
        <v>993</v>
      </c>
      <c r="BOK31" s="2">
        <v>3398</v>
      </c>
      <c r="BOL31" s="2">
        <v>883</v>
      </c>
      <c r="BOM31" s="2">
        <v>542</v>
      </c>
      <c r="BON31" s="2">
        <v>1801</v>
      </c>
      <c r="BOO31" s="2">
        <v>1979</v>
      </c>
      <c r="BOP31" s="2">
        <v>1576</v>
      </c>
      <c r="BOQ31" s="2">
        <v>814</v>
      </c>
      <c r="BOR31" s="2">
        <v>1209</v>
      </c>
      <c r="BOS31" s="2">
        <v>343</v>
      </c>
      <c r="BOT31" s="2">
        <v>3293</v>
      </c>
      <c r="BOU31" s="2">
        <v>2869</v>
      </c>
      <c r="BOV31" s="2">
        <v>2573</v>
      </c>
      <c r="BOW31" s="2">
        <v>2407</v>
      </c>
      <c r="BOX31" s="2">
        <v>8975</v>
      </c>
      <c r="BOY31" s="2">
        <v>3472</v>
      </c>
      <c r="BOZ31" s="2">
        <v>1190</v>
      </c>
      <c r="BPA31" s="2">
        <v>2855</v>
      </c>
      <c r="BPB31" s="2">
        <v>515</v>
      </c>
      <c r="BPC31" s="2">
        <v>287</v>
      </c>
      <c r="BPD31" s="2">
        <v>514</v>
      </c>
      <c r="BPE31" s="2">
        <v>1397</v>
      </c>
      <c r="BPF31" s="2">
        <v>759</v>
      </c>
      <c r="BPG31" s="2">
        <v>4349</v>
      </c>
      <c r="BPH31" s="2">
        <v>2332</v>
      </c>
      <c r="BPI31" s="2">
        <v>3540</v>
      </c>
      <c r="BPJ31" s="2">
        <v>5040</v>
      </c>
      <c r="BPK31" s="2">
        <v>30826</v>
      </c>
      <c r="BPL31" s="2">
        <v>1095</v>
      </c>
      <c r="BPM31" s="2">
        <v>1769</v>
      </c>
      <c r="BPN31" s="2">
        <v>528</v>
      </c>
      <c r="BPO31" s="2">
        <v>4464</v>
      </c>
      <c r="BPP31" s="2">
        <v>894</v>
      </c>
      <c r="BPQ31" s="2">
        <v>2054</v>
      </c>
      <c r="BPR31" s="2">
        <v>2958</v>
      </c>
      <c r="BPS31" s="2">
        <v>1040</v>
      </c>
      <c r="BPT31" s="2">
        <v>934</v>
      </c>
      <c r="BPU31" s="2">
        <v>19334</v>
      </c>
      <c r="BPV31" s="2">
        <v>1248</v>
      </c>
      <c r="BPW31" s="2">
        <v>1563</v>
      </c>
      <c r="BPX31" s="2">
        <v>476</v>
      </c>
      <c r="BPY31" s="2">
        <v>14434</v>
      </c>
      <c r="BPZ31" s="2">
        <v>2590</v>
      </c>
      <c r="BQA31" s="2">
        <v>4418</v>
      </c>
      <c r="BQB31" s="2">
        <v>15300</v>
      </c>
      <c r="BQC31" s="2">
        <v>96</v>
      </c>
      <c r="BQD31" s="2">
        <v>3192</v>
      </c>
      <c r="BQE31" s="2">
        <v>9057</v>
      </c>
      <c r="BQF31" s="2">
        <v>2012</v>
      </c>
      <c r="BQG31" s="2">
        <v>820</v>
      </c>
      <c r="BQH31" s="2">
        <v>3198</v>
      </c>
      <c r="BQI31" s="2">
        <v>2073</v>
      </c>
      <c r="BQJ31" s="2">
        <v>1924</v>
      </c>
      <c r="BQK31" s="2">
        <v>1023</v>
      </c>
      <c r="BQL31" s="2">
        <v>1352</v>
      </c>
      <c r="BQM31" s="2">
        <v>1869</v>
      </c>
      <c r="BQN31" s="2">
        <v>62</v>
      </c>
      <c r="BQO31" s="2" t="s">
        <v>5</v>
      </c>
      <c r="BQP31" s="2">
        <v>51368</v>
      </c>
      <c r="BQQ31" s="2">
        <v>1466</v>
      </c>
      <c r="BQR31" s="2">
        <v>683</v>
      </c>
      <c r="BQS31" s="2">
        <v>1123</v>
      </c>
      <c r="BQT31" s="2">
        <v>3061</v>
      </c>
      <c r="BQU31" s="2">
        <v>434</v>
      </c>
      <c r="BQV31" s="2">
        <v>260</v>
      </c>
      <c r="BQW31" s="2">
        <v>2018</v>
      </c>
      <c r="BQX31" s="2">
        <v>10911</v>
      </c>
      <c r="BQY31" s="2">
        <v>4034</v>
      </c>
      <c r="BQZ31" s="2">
        <v>4376</v>
      </c>
      <c r="BRA31" s="2">
        <v>494</v>
      </c>
      <c r="BRB31" s="2">
        <v>1440</v>
      </c>
      <c r="BRC31" s="2">
        <v>702</v>
      </c>
      <c r="BRD31" s="2">
        <v>2576</v>
      </c>
      <c r="BRE31" s="2">
        <v>1653</v>
      </c>
      <c r="BRF31" s="2">
        <v>427</v>
      </c>
      <c r="BRG31" s="2">
        <v>602</v>
      </c>
      <c r="BRH31" s="2">
        <v>4971</v>
      </c>
      <c r="BRI31" s="2">
        <v>966</v>
      </c>
      <c r="BRJ31" s="2">
        <v>2156</v>
      </c>
      <c r="BRK31" s="2">
        <v>325</v>
      </c>
      <c r="BRL31" s="2">
        <v>1948</v>
      </c>
      <c r="BRM31" s="2">
        <v>6016</v>
      </c>
      <c r="BRN31" s="2">
        <v>2325</v>
      </c>
      <c r="BRO31" s="2">
        <v>153</v>
      </c>
      <c r="BRP31" s="2">
        <v>1920</v>
      </c>
      <c r="BRQ31" s="2">
        <v>297</v>
      </c>
      <c r="BRR31" s="2">
        <v>1313</v>
      </c>
      <c r="BRS31" s="2">
        <v>2184</v>
      </c>
      <c r="BRT31" s="2">
        <v>1682</v>
      </c>
      <c r="BRU31" s="2">
        <v>5187</v>
      </c>
      <c r="BRV31" s="2">
        <v>2945</v>
      </c>
      <c r="BRW31" s="2">
        <v>10898</v>
      </c>
      <c r="BRX31" s="2">
        <v>1175</v>
      </c>
      <c r="BRY31" s="2">
        <v>10506</v>
      </c>
      <c r="BRZ31" s="2">
        <v>1858</v>
      </c>
      <c r="BSA31" s="2">
        <v>5705</v>
      </c>
      <c r="BSB31" s="2">
        <v>7863</v>
      </c>
      <c r="BSC31" s="2">
        <v>2538</v>
      </c>
      <c r="BSD31" s="2">
        <v>15436</v>
      </c>
      <c r="BSE31" s="2">
        <v>57732</v>
      </c>
      <c r="BSF31" s="2">
        <v>9259</v>
      </c>
      <c r="BSG31" s="2">
        <v>1</v>
      </c>
      <c r="BSH31" s="2">
        <v>12262</v>
      </c>
      <c r="BSI31" s="2">
        <v>37305</v>
      </c>
      <c r="BSJ31" s="2">
        <v>40545</v>
      </c>
      <c r="BSK31" s="2">
        <v>750</v>
      </c>
      <c r="BSL31" s="2">
        <v>4380</v>
      </c>
      <c r="BSM31" s="2">
        <v>8489</v>
      </c>
      <c r="BSN31" s="2">
        <v>27753</v>
      </c>
      <c r="BSO31" s="2">
        <v>1163</v>
      </c>
      <c r="BSP31" s="2">
        <v>3409</v>
      </c>
      <c r="BSQ31" s="2">
        <v>4644</v>
      </c>
      <c r="BSR31" s="2">
        <v>1452</v>
      </c>
      <c r="BSS31" s="2">
        <v>1029</v>
      </c>
      <c r="BST31" s="2">
        <v>0</v>
      </c>
      <c r="BSU31" s="2">
        <v>9233</v>
      </c>
      <c r="BSV31" s="2">
        <v>9913</v>
      </c>
      <c r="BSW31" s="2">
        <v>1721</v>
      </c>
      <c r="BSX31" s="2">
        <v>14314</v>
      </c>
      <c r="BSY31" s="2">
        <v>3217</v>
      </c>
      <c r="BSZ31" s="2">
        <v>8793</v>
      </c>
      <c r="BTA31" s="2">
        <v>77317</v>
      </c>
      <c r="BTB31" s="2">
        <v>11573</v>
      </c>
      <c r="BTC31" s="2">
        <v>10843</v>
      </c>
      <c r="BTD31" s="2">
        <v>9050</v>
      </c>
      <c r="BTE31" s="2">
        <v>5</v>
      </c>
      <c r="BTF31" s="2">
        <v>0</v>
      </c>
      <c r="BTG31" s="2">
        <v>5694</v>
      </c>
      <c r="BTH31" s="2">
        <v>2888</v>
      </c>
      <c r="BTI31" s="2">
        <v>5570</v>
      </c>
      <c r="BTJ31" s="2">
        <v>32388</v>
      </c>
      <c r="BTK31" s="2">
        <v>3435</v>
      </c>
      <c r="BTL31" s="2">
        <v>33221</v>
      </c>
      <c r="BTM31" s="2">
        <v>36358</v>
      </c>
      <c r="BTN31" s="2">
        <v>34009</v>
      </c>
      <c r="BTO31" s="2">
        <v>2069</v>
      </c>
      <c r="BTP31" s="2">
        <v>9084</v>
      </c>
      <c r="BTQ31" s="2">
        <v>538</v>
      </c>
      <c r="BTR31" s="2">
        <v>5339</v>
      </c>
      <c r="BTS31" s="2">
        <v>484</v>
      </c>
      <c r="BTT31" s="2">
        <v>4336</v>
      </c>
      <c r="BTU31" s="2">
        <v>526</v>
      </c>
      <c r="BTV31" s="2">
        <v>1354</v>
      </c>
      <c r="BTW31" s="2">
        <v>30390</v>
      </c>
      <c r="BTX31" s="2">
        <v>2429</v>
      </c>
      <c r="BTY31" s="2">
        <v>827</v>
      </c>
      <c r="BTZ31" s="2">
        <v>3079</v>
      </c>
      <c r="BUA31" s="2">
        <v>4738</v>
      </c>
      <c r="BUB31" s="2">
        <v>7481</v>
      </c>
      <c r="BUC31" s="2">
        <v>2029</v>
      </c>
      <c r="BUD31" s="2">
        <v>33589</v>
      </c>
      <c r="BUE31" s="2">
        <v>1841</v>
      </c>
      <c r="BUF31" s="2">
        <v>10004</v>
      </c>
      <c r="BUG31" s="2">
        <v>1807</v>
      </c>
      <c r="BUH31" s="2">
        <v>207</v>
      </c>
      <c r="BUI31" s="2">
        <v>7691</v>
      </c>
      <c r="BUJ31" s="2">
        <v>11621</v>
      </c>
      <c r="BUK31" s="2">
        <v>18912</v>
      </c>
      <c r="BUL31" s="2">
        <v>5621</v>
      </c>
      <c r="BUM31" s="2">
        <v>2420</v>
      </c>
      <c r="BUN31" s="2">
        <v>5830</v>
      </c>
      <c r="BUO31" s="2">
        <v>23898</v>
      </c>
      <c r="BUP31" s="2">
        <v>1724</v>
      </c>
      <c r="BUQ31" s="2">
        <v>6072</v>
      </c>
      <c r="BUR31" s="2">
        <v>64074</v>
      </c>
      <c r="BUS31" s="2">
        <v>6067</v>
      </c>
      <c r="BUT31" s="2">
        <v>49701</v>
      </c>
      <c r="BUU31" s="2">
        <v>4006</v>
      </c>
      <c r="BUV31" s="2">
        <v>1825</v>
      </c>
      <c r="BUW31" s="2">
        <v>12162</v>
      </c>
      <c r="BUX31" s="2" t="s">
        <v>5</v>
      </c>
      <c r="BUY31" s="2">
        <v>4717</v>
      </c>
      <c r="BUZ31" s="2">
        <v>579</v>
      </c>
      <c r="BVA31" s="2">
        <v>2539</v>
      </c>
      <c r="BVB31" s="2">
        <v>2743</v>
      </c>
      <c r="BVC31" s="2">
        <v>8198</v>
      </c>
      <c r="BVD31" s="2">
        <v>4086</v>
      </c>
      <c r="BVE31" s="2">
        <v>13394</v>
      </c>
      <c r="BVF31" s="2">
        <v>11329</v>
      </c>
      <c r="BVG31" s="2">
        <v>3623</v>
      </c>
      <c r="BVH31" s="2">
        <v>1497</v>
      </c>
      <c r="BVI31" s="2">
        <v>4788</v>
      </c>
      <c r="BVJ31" s="2">
        <v>6070</v>
      </c>
      <c r="BVK31" s="2">
        <v>170</v>
      </c>
      <c r="BVL31" s="2">
        <v>11716</v>
      </c>
      <c r="BVM31" s="2">
        <v>5730</v>
      </c>
      <c r="BVN31" s="2">
        <v>6013</v>
      </c>
      <c r="BVO31" s="2">
        <v>2260</v>
      </c>
      <c r="BVP31" s="2">
        <v>908</v>
      </c>
      <c r="BVQ31" s="2">
        <v>2357</v>
      </c>
      <c r="BVR31" s="2">
        <v>2898</v>
      </c>
      <c r="BVS31" s="2">
        <v>2796</v>
      </c>
      <c r="BVT31" s="2">
        <v>2649</v>
      </c>
      <c r="BVU31" s="2">
        <v>16775</v>
      </c>
      <c r="BVV31" s="2">
        <v>1046</v>
      </c>
      <c r="BVW31" s="2">
        <v>43724</v>
      </c>
      <c r="BVX31" s="2">
        <v>384</v>
      </c>
      <c r="BVY31" s="2">
        <v>81767</v>
      </c>
      <c r="BVZ31" s="2">
        <v>2015</v>
      </c>
      <c r="BWA31" s="2">
        <v>4191</v>
      </c>
      <c r="BWB31" s="2">
        <v>1925</v>
      </c>
      <c r="BWC31" s="2">
        <v>7726</v>
      </c>
      <c r="BWD31" s="2">
        <v>59386</v>
      </c>
      <c r="BWE31" s="2">
        <v>756</v>
      </c>
      <c r="BWF31" s="2">
        <v>2970</v>
      </c>
      <c r="BWG31" s="2">
        <v>1868</v>
      </c>
      <c r="BWH31" s="2">
        <v>433</v>
      </c>
      <c r="BWI31" s="2">
        <v>930</v>
      </c>
      <c r="BWJ31" s="2">
        <v>4852</v>
      </c>
      <c r="BWK31" s="2">
        <v>6988</v>
      </c>
      <c r="BWL31" s="2">
        <v>2608</v>
      </c>
      <c r="BWM31" s="2">
        <v>5827</v>
      </c>
      <c r="BWN31" s="2">
        <v>27975</v>
      </c>
      <c r="BWO31" s="2">
        <v>1142</v>
      </c>
      <c r="BWP31" s="2">
        <v>1793</v>
      </c>
      <c r="BWQ31" s="2">
        <v>850</v>
      </c>
      <c r="BWR31" s="2">
        <v>263</v>
      </c>
      <c r="BWS31" s="2">
        <v>1022</v>
      </c>
      <c r="BWT31" s="2">
        <v>8949</v>
      </c>
      <c r="BWU31" s="2">
        <v>1186</v>
      </c>
      <c r="BWV31" s="2">
        <v>609</v>
      </c>
      <c r="BWW31" s="2">
        <v>30524</v>
      </c>
      <c r="BWX31" s="2">
        <v>17980</v>
      </c>
      <c r="BWY31" s="2">
        <v>748</v>
      </c>
      <c r="BWZ31" s="2">
        <v>6583</v>
      </c>
      <c r="BXA31" s="2">
        <v>29068</v>
      </c>
      <c r="BXB31" s="2">
        <v>589</v>
      </c>
      <c r="BXC31" s="2">
        <v>21417</v>
      </c>
      <c r="BXD31" s="2">
        <v>3135</v>
      </c>
      <c r="BXE31" s="2">
        <v>4387</v>
      </c>
      <c r="BXF31" s="2">
        <v>8844</v>
      </c>
      <c r="BXG31" s="2">
        <v>6989</v>
      </c>
      <c r="BXH31" s="2">
        <v>14486</v>
      </c>
      <c r="BXI31" s="2">
        <v>13119</v>
      </c>
      <c r="BXJ31" s="2">
        <v>35763</v>
      </c>
      <c r="BXK31" s="2">
        <v>8461</v>
      </c>
      <c r="BXL31" s="2">
        <v>5608</v>
      </c>
      <c r="BXM31" s="2">
        <v>511</v>
      </c>
      <c r="BXN31" s="2">
        <v>9248</v>
      </c>
      <c r="BXO31" s="2">
        <v>2566</v>
      </c>
      <c r="BXP31" s="2">
        <v>1438</v>
      </c>
      <c r="BXQ31" s="2">
        <v>1363</v>
      </c>
      <c r="BXR31" s="2">
        <v>523</v>
      </c>
      <c r="BXS31" s="2">
        <v>12995</v>
      </c>
      <c r="BXT31" s="2">
        <v>383</v>
      </c>
      <c r="BXU31" s="2">
        <v>801</v>
      </c>
      <c r="BXV31" s="2">
        <v>255</v>
      </c>
      <c r="BXW31" s="2">
        <v>449</v>
      </c>
      <c r="BXX31" s="2">
        <v>1153</v>
      </c>
      <c r="BXY31" s="2">
        <v>1032</v>
      </c>
      <c r="BXZ31" s="2">
        <v>388</v>
      </c>
      <c r="BYA31" s="2">
        <v>1244</v>
      </c>
      <c r="BYB31" s="2">
        <v>16790</v>
      </c>
      <c r="BYC31" s="2">
        <v>801</v>
      </c>
      <c r="BYD31" s="2">
        <v>1772</v>
      </c>
      <c r="BYE31" s="2">
        <v>0</v>
      </c>
      <c r="BYF31" s="2">
        <v>1449</v>
      </c>
      <c r="BYG31" s="2">
        <v>449</v>
      </c>
      <c r="BYH31" s="2">
        <v>5685</v>
      </c>
      <c r="BYI31" s="2">
        <v>801</v>
      </c>
      <c r="BYJ31" s="2">
        <v>488</v>
      </c>
      <c r="BYK31" s="2">
        <v>2382</v>
      </c>
      <c r="BYL31" s="2">
        <v>2270</v>
      </c>
      <c r="BYM31" s="2">
        <v>1020</v>
      </c>
      <c r="BYN31" s="2">
        <v>3232</v>
      </c>
      <c r="BYO31" s="2">
        <v>937</v>
      </c>
      <c r="BYP31" s="2">
        <v>56528</v>
      </c>
      <c r="BYQ31" s="2">
        <v>5756</v>
      </c>
      <c r="BYR31" s="2">
        <v>6322</v>
      </c>
      <c r="BYS31" s="2">
        <v>131</v>
      </c>
      <c r="BYT31" s="2">
        <v>165</v>
      </c>
      <c r="BYU31" s="2">
        <v>268</v>
      </c>
      <c r="BYV31" s="2">
        <v>3268</v>
      </c>
      <c r="BYW31" s="2">
        <v>0</v>
      </c>
      <c r="BYX31" s="2">
        <v>1943</v>
      </c>
      <c r="BYY31" s="2">
        <v>83</v>
      </c>
      <c r="BYZ31" s="2">
        <v>1603</v>
      </c>
      <c r="BZA31" s="2">
        <v>880</v>
      </c>
      <c r="BZB31" s="2">
        <v>301</v>
      </c>
      <c r="BZC31" s="2">
        <v>933</v>
      </c>
      <c r="BZD31" s="2">
        <v>21135</v>
      </c>
      <c r="BZE31" s="2">
        <v>7966</v>
      </c>
      <c r="BZF31" s="2">
        <v>6</v>
      </c>
      <c r="BZG31" s="2">
        <v>183</v>
      </c>
      <c r="BZH31" s="2">
        <v>1561</v>
      </c>
      <c r="BZI31" s="2">
        <v>11953</v>
      </c>
      <c r="BZJ31" s="2">
        <v>139</v>
      </c>
      <c r="BZK31" s="2">
        <v>30725</v>
      </c>
      <c r="BZL31" s="2">
        <v>1682</v>
      </c>
      <c r="BZM31" s="2">
        <v>536</v>
      </c>
      <c r="BZN31" s="2">
        <v>55894</v>
      </c>
      <c r="BZO31" s="2">
        <v>4313</v>
      </c>
      <c r="BZP31" s="2">
        <v>2393</v>
      </c>
      <c r="BZQ31" s="2">
        <v>713</v>
      </c>
      <c r="BZR31" s="2">
        <v>0</v>
      </c>
      <c r="BZS31" s="2">
        <v>2137</v>
      </c>
      <c r="BZT31" s="2">
        <v>437</v>
      </c>
      <c r="BZU31" s="2">
        <v>8463</v>
      </c>
      <c r="BZV31" s="2">
        <v>1256</v>
      </c>
      <c r="BZW31" s="2">
        <v>4010</v>
      </c>
      <c r="BZX31" s="2">
        <v>3810</v>
      </c>
      <c r="BZY31" s="2">
        <v>5916</v>
      </c>
      <c r="BZZ31" s="2">
        <v>873</v>
      </c>
      <c r="CAA31" s="2">
        <v>65</v>
      </c>
      <c r="CAB31" s="2">
        <v>439</v>
      </c>
      <c r="CAC31" s="2">
        <v>149</v>
      </c>
      <c r="CAD31" s="2">
        <v>903</v>
      </c>
      <c r="CAE31" s="2">
        <v>632</v>
      </c>
      <c r="CAF31" s="2">
        <v>1675</v>
      </c>
      <c r="CAG31" s="2">
        <v>2274</v>
      </c>
      <c r="CAH31" s="2">
        <v>1496</v>
      </c>
      <c r="CAI31" s="2">
        <v>4171</v>
      </c>
      <c r="CAJ31" s="2">
        <v>5224</v>
      </c>
      <c r="CAK31" s="2">
        <v>1639</v>
      </c>
      <c r="CAL31" s="2">
        <v>5603</v>
      </c>
      <c r="CAM31" s="2">
        <v>3431</v>
      </c>
      <c r="CAN31" s="2">
        <v>5109</v>
      </c>
      <c r="CAO31" s="2">
        <v>186</v>
      </c>
      <c r="CAP31" s="2">
        <v>3732</v>
      </c>
      <c r="CAQ31" s="2">
        <v>2170</v>
      </c>
      <c r="CAR31" s="2">
        <v>3369</v>
      </c>
      <c r="CAS31" s="2">
        <v>296</v>
      </c>
      <c r="CAT31" s="2">
        <v>883</v>
      </c>
      <c r="CAU31" s="2">
        <v>15727</v>
      </c>
      <c r="CAV31" s="2">
        <v>975</v>
      </c>
      <c r="CAW31" s="2">
        <v>136</v>
      </c>
      <c r="CAX31" s="2">
        <v>252</v>
      </c>
      <c r="CAY31" s="2">
        <v>294</v>
      </c>
      <c r="CAZ31" s="2">
        <v>1022</v>
      </c>
      <c r="CBA31" s="2">
        <v>4246</v>
      </c>
      <c r="CBB31" s="2">
        <v>643</v>
      </c>
      <c r="CBC31" s="2">
        <v>481</v>
      </c>
      <c r="CBD31" s="2">
        <v>35365</v>
      </c>
      <c r="CBE31" s="2">
        <v>1217</v>
      </c>
      <c r="CBF31" s="2">
        <v>213</v>
      </c>
      <c r="CBG31" s="2">
        <v>556</v>
      </c>
      <c r="CBH31" s="2">
        <v>0</v>
      </c>
      <c r="CBI31" s="2">
        <v>7508</v>
      </c>
      <c r="CBJ31" s="2">
        <v>1032</v>
      </c>
      <c r="CBK31" s="2">
        <v>2668</v>
      </c>
      <c r="CBL31" s="2">
        <v>922</v>
      </c>
      <c r="CBM31" s="2">
        <v>457</v>
      </c>
      <c r="CBN31" s="2">
        <v>1104</v>
      </c>
      <c r="CBO31" s="2">
        <v>367</v>
      </c>
      <c r="CBP31" s="2">
        <v>1619</v>
      </c>
      <c r="CBQ31" s="2">
        <v>3172</v>
      </c>
      <c r="CBR31" s="2">
        <v>513</v>
      </c>
      <c r="CBS31" s="2">
        <v>479</v>
      </c>
      <c r="CBT31" s="2">
        <v>2367</v>
      </c>
      <c r="CBU31" s="2">
        <v>399</v>
      </c>
      <c r="CBV31" s="2">
        <v>995</v>
      </c>
      <c r="CBW31" s="2">
        <v>3450</v>
      </c>
      <c r="CBX31" s="2">
        <v>568</v>
      </c>
      <c r="CBY31" s="2">
        <v>0</v>
      </c>
      <c r="CBZ31" s="2">
        <v>3520</v>
      </c>
      <c r="CCA31" s="2">
        <v>1814</v>
      </c>
      <c r="CCB31" s="2">
        <v>563</v>
      </c>
      <c r="CCC31" s="2">
        <v>1652</v>
      </c>
      <c r="CCD31" s="2">
        <v>278</v>
      </c>
      <c r="CCE31" s="2">
        <v>2924</v>
      </c>
      <c r="CCF31" s="2">
        <v>1249</v>
      </c>
      <c r="CCG31" s="2">
        <v>720</v>
      </c>
      <c r="CCH31" s="2">
        <v>5189</v>
      </c>
      <c r="CCI31" s="2">
        <v>339</v>
      </c>
      <c r="CCJ31" s="2">
        <v>393</v>
      </c>
      <c r="CCK31" s="2">
        <v>230</v>
      </c>
      <c r="CCL31" s="2">
        <v>194</v>
      </c>
      <c r="CCM31" s="2">
        <v>1199</v>
      </c>
      <c r="CCN31" s="2">
        <v>783</v>
      </c>
      <c r="CCO31" s="2">
        <v>106</v>
      </c>
      <c r="CCP31" s="2">
        <v>350</v>
      </c>
      <c r="CCQ31" s="2">
        <v>513</v>
      </c>
      <c r="CCR31" s="2">
        <v>1870</v>
      </c>
      <c r="CCS31" s="2">
        <v>1459</v>
      </c>
      <c r="CCT31" s="2">
        <v>195</v>
      </c>
      <c r="CCU31" s="2">
        <v>1377</v>
      </c>
      <c r="CCV31" s="2">
        <v>870</v>
      </c>
      <c r="CCW31" s="2">
        <v>670</v>
      </c>
      <c r="CCX31" s="2">
        <v>317</v>
      </c>
      <c r="CCY31" s="2">
        <v>440</v>
      </c>
      <c r="CCZ31" s="2">
        <v>258</v>
      </c>
      <c r="CDA31" s="2">
        <v>2468</v>
      </c>
      <c r="CDB31" s="2">
        <v>156</v>
      </c>
      <c r="CDC31" s="2">
        <v>501</v>
      </c>
      <c r="CDD31" s="2">
        <v>1494</v>
      </c>
      <c r="CDE31" s="2">
        <v>3405</v>
      </c>
      <c r="CDF31" s="2">
        <v>3649</v>
      </c>
      <c r="CDG31" s="2">
        <v>1044</v>
      </c>
      <c r="CDH31" s="2">
        <v>131</v>
      </c>
      <c r="CDI31" s="2">
        <v>109</v>
      </c>
      <c r="CDJ31" s="2">
        <v>265</v>
      </c>
      <c r="CDK31" s="2">
        <v>688</v>
      </c>
      <c r="CDL31" s="2">
        <v>1664</v>
      </c>
      <c r="CDM31" s="2">
        <v>314</v>
      </c>
      <c r="CDN31" s="2">
        <v>530</v>
      </c>
      <c r="CDO31" s="2">
        <v>306</v>
      </c>
      <c r="CDP31" s="2">
        <v>35</v>
      </c>
      <c r="CDQ31" s="2">
        <v>597</v>
      </c>
      <c r="CDR31" s="2">
        <v>1727</v>
      </c>
      <c r="CDS31" s="2">
        <v>3380</v>
      </c>
      <c r="CDT31" s="2">
        <v>2837</v>
      </c>
      <c r="CDU31" s="2">
        <v>13785</v>
      </c>
      <c r="CDV31" s="2">
        <v>520</v>
      </c>
      <c r="CDW31" s="2">
        <v>380</v>
      </c>
      <c r="CDX31" s="2">
        <v>1573</v>
      </c>
      <c r="CDY31" s="2">
        <v>3215</v>
      </c>
      <c r="CDZ31" s="2">
        <v>517</v>
      </c>
      <c r="CEA31" s="2">
        <v>434</v>
      </c>
      <c r="CEB31" s="2">
        <v>314</v>
      </c>
      <c r="CEC31" s="2">
        <v>193</v>
      </c>
      <c r="CED31" s="2">
        <v>1895</v>
      </c>
      <c r="CEE31" s="2">
        <v>308</v>
      </c>
      <c r="CEF31" s="2">
        <v>914</v>
      </c>
      <c r="CEG31" s="2">
        <v>552</v>
      </c>
      <c r="CEH31" s="2">
        <v>2384</v>
      </c>
      <c r="CEI31" s="2">
        <v>3637</v>
      </c>
      <c r="CEJ31" s="2">
        <v>585</v>
      </c>
      <c r="CEK31" s="2">
        <v>2012</v>
      </c>
      <c r="CEL31" s="2">
        <v>533</v>
      </c>
      <c r="CEM31" s="2">
        <v>244</v>
      </c>
      <c r="CEN31" s="2">
        <v>113</v>
      </c>
      <c r="CEO31" s="2">
        <v>359</v>
      </c>
      <c r="CEP31" s="2">
        <v>662</v>
      </c>
      <c r="CEQ31" s="2">
        <v>2291</v>
      </c>
      <c r="CER31" s="2">
        <v>471</v>
      </c>
      <c r="CES31" s="2">
        <v>758</v>
      </c>
      <c r="CET31" s="2">
        <v>93</v>
      </c>
      <c r="CEU31" s="2">
        <v>1304</v>
      </c>
      <c r="CEV31" s="2">
        <v>193</v>
      </c>
      <c r="CEW31" s="2">
        <v>789</v>
      </c>
      <c r="CEX31" s="2">
        <v>421</v>
      </c>
      <c r="CEY31" s="2">
        <v>497</v>
      </c>
      <c r="CEZ31" s="2">
        <v>2557</v>
      </c>
      <c r="CFA31" s="2">
        <v>212</v>
      </c>
      <c r="CFB31" s="2">
        <v>13752</v>
      </c>
      <c r="CFC31" s="2">
        <v>249</v>
      </c>
      <c r="CFD31" s="2">
        <v>4763</v>
      </c>
      <c r="CFE31" s="2">
        <v>4879</v>
      </c>
      <c r="CFF31" s="2">
        <v>237</v>
      </c>
      <c r="CFG31" s="2">
        <v>99</v>
      </c>
      <c r="CFH31" s="2">
        <v>1443</v>
      </c>
      <c r="CFI31" s="2">
        <v>1046</v>
      </c>
      <c r="CFJ31" s="2">
        <v>13845</v>
      </c>
      <c r="CFK31" s="2">
        <v>1248</v>
      </c>
      <c r="CFL31" s="2">
        <v>484</v>
      </c>
      <c r="CFM31" s="2">
        <v>7686</v>
      </c>
      <c r="CFN31" s="2">
        <v>2387</v>
      </c>
      <c r="CFO31" s="2">
        <v>1733</v>
      </c>
      <c r="CFP31" s="2">
        <v>2750</v>
      </c>
      <c r="CFQ31" s="2">
        <v>2600</v>
      </c>
      <c r="CFR31" s="2">
        <v>388</v>
      </c>
      <c r="CFS31" s="2">
        <v>1675</v>
      </c>
      <c r="CFT31" s="2">
        <v>383</v>
      </c>
      <c r="CFU31" s="2">
        <v>407</v>
      </c>
      <c r="CFV31" s="2">
        <v>588</v>
      </c>
      <c r="CFW31" s="2">
        <v>7406</v>
      </c>
      <c r="CFX31" s="2">
        <v>1987</v>
      </c>
      <c r="CFY31" s="2">
        <v>178</v>
      </c>
      <c r="CFZ31" s="2">
        <v>412</v>
      </c>
      <c r="CGA31" s="2">
        <v>1310</v>
      </c>
      <c r="CGB31" s="2">
        <v>571</v>
      </c>
      <c r="CGC31" s="2">
        <v>4763</v>
      </c>
      <c r="CGD31" s="2">
        <v>4803</v>
      </c>
      <c r="CGE31" s="2">
        <v>576</v>
      </c>
      <c r="CGF31" s="2">
        <v>4974</v>
      </c>
      <c r="CGG31" s="2">
        <v>2765</v>
      </c>
      <c r="CGH31" s="2">
        <v>884</v>
      </c>
      <c r="CGI31" s="2">
        <v>1203</v>
      </c>
      <c r="CGJ31" s="2">
        <v>194</v>
      </c>
      <c r="CGK31" s="2">
        <v>2841</v>
      </c>
      <c r="CGL31" s="2">
        <v>3211</v>
      </c>
      <c r="CGM31" s="2">
        <v>212</v>
      </c>
      <c r="CGN31" s="2">
        <v>477</v>
      </c>
      <c r="CGO31" s="2">
        <v>1993</v>
      </c>
      <c r="CGP31" s="2">
        <v>1546</v>
      </c>
      <c r="CGQ31" s="2">
        <v>326</v>
      </c>
      <c r="CGR31" s="2">
        <v>469</v>
      </c>
      <c r="CGS31" s="2">
        <v>738</v>
      </c>
      <c r="CGT31" s="2">
        <v>56</v>
      </c>
      <c r="CGU31" s="2">
        <v>1528</v>
      </c>
      <c r="CGV31" s="2">
        <v>5582</v>
      </c>
      <c r="CGW31" s="2">
        <v>611</v>
      </c>
      <c r="CGX31" s="2">
        <v>998</v>
      </c>
      <c r="CGY31" s="2">
        <v>310</v>
      </c>
      <c r="CGZ31" s="2">
        <v>360</v>
      </c>
      <c r="CHA31" s="2">
        <v>191</v>
      </c>
      <c r="CHB31" s="2">
        <v>770</v>
      </c>
      <c r="CHC31" s="2">
        <v>225</v>
      </c>
      <c r="CHD31" s="2">
        <v>514</v>
      </c>
      <c r="CHE31" s="2">
        <v>464</v>
      </c>
      <c r="CHF31" s="2">
        <v>1668</v>
      </c>
      <c r="CHG31" s="2">
        <v>1426</v>
      </c>
      <c r="CHH31" s="2">
        <v>1849</v>
      </c>
      <c r="CHI31" s="2">
        <v>398</v>
      </c>
      <c r="CHJ31" s="2">
        <v>334</v>
      </c>
      <c r="CHK31" s="2">
        <v>205</v>
      </c>
      <c r="CHL31" s="2">
        <v>125</v>
      </c>
      <c r="CHM31" s="2">
        <v>796</v>
      </c>
      <c r="CHN31" s="2">
        <v>103</v>
      </c>
      <c r="CHO31" s="2">
        <v>173</v>
      </c>
      <c r="CHP31" s="2">
        <v>871</v>
      </c>
      <c r="CHQ31" s="2">
        <v>135</v>
      </c>
      <c r="CHR31" s="2">
        <v>24306</v>
      </c>
      <c r="CHS31" s="2">
        <v>275</v>
      </c>
      <c r="CHT31" s="2">
        <v>2264</v>
      </c>
      <c r="CHU31" s="2">
        <v>3350</v>
      </c>
      <c r="CHV31" s="2">
        <v>2664</v>
      </c>
      <c r="CHW31" s="2">
        <v>1710</v>
      </c>
      <c r="CHX31" s="2">
        <v>113</v>
      </c>
      <c r="CHY31" s="2">
        <v>5324</v>
      </c>
      <c r="CHZ31" s="2">
        <v>650</v>
      </c>
      <c r="CIA31" s="2">
        <v>357</v>
      </c>
      <c r="CIB31" s="2">
        <v>45</v>
      </c>
      <c r="CIC31" s="2">
        <v>359</v>
      </c>
      <c r="CID31" s="2">
        <v>2097</v>
      </c>
      <c r="CIE31" s="2">
        <v>905</v>
      </c>
      <c r="CIF31" s="2">
        <v>172</v>
      </c>
      <c r="CIG31" s="2">
        <v>776</v>
      </c>
      <c r="CIH31" s="2">
        <v>589</v>
      </c>
      <c r="CII31" s="2">
        <v>463</v>
      </c>
      <c r="CIJ31" s="2">
        <v>72</v>
      </c>
      <c r="CIK31" s="2">
        <v>131</v>
      </c>
      <c r="CIL31" s="2">
        <v>302</v>
      </c>
      <c r="CIM31" s="2">
        <v>753</v>
      </c>
      <c r="CIN31" s="2">
        <v>328</v>
      </c>
      <c r="CIO31" s="2">
        <v>283</v>
      </c>
      <c r="CIP31" s="2">
        <v>1212</v>
      </c>
      <c r="CIQ31" s="2">
        <v>1619</v>
      </c>
      <c r="CIR31" s="2">
        <v>5806</v>
      </c>
      <c r="CIS31" s="2">
        <v>18440</v>
      </c>
      <c r="CIT31" s="2">
        <v>251</v>
      </c>
      <c r="CIU31" s="2">
        <v>1924</v>
      </c>
      <c r="CIV31" s="2">
        <v>267</v>
      </c>
      <c r="CIW31" s="2">
        <v>6222</v>
      </c>
      <c r="CIX31" s="2">
        <v>1601</v>
      </c>
      <c r="CIY31" s="2">
        <v>1160</v>
      </c>
      <c r="CIZ31" s="2">
        <v>81</v>
      </c>
      <c r="CJA31" s="2">
        <v>4777</v>
      </c>
      <c r="CJB31" s="2">
        <v>558</v>
      </c>
      <c r="CJC31" s="2">
        <v>311</v>
      </c>
      <c r="CJD31" s="2">
        <v>179</v>
      </c>
      <c r="CJE31" s="2">
        <v>4238</v>
      </c>
      <c r="CJF31" s="2">
        <v>759</v>
      </c>
      <c r="CJG31" s="2">
        <v>1402</v>
      </c>
      <c r="CJH31" s="2">
        <v>1454</v>
      </c>
      <c r="CJI31" s="2">
        <v>2115</v>
      </c>
      <c r="CJJ31" s="2">
        <v>763</v>
      </c>
      <c r="CJK31" s="2">
        <v>139</v>
      </c>
      <c r="CJL31" s="2">
        <v>340</v>
      </c>
      <c r="CJM31" s="2">
        <v>47</v>
      </c>
      <c r="CJN31" s="2">
        <v>2073</v>
      </c>
      <c r="CJO31" s="2">
        <v>712</v>
      </c>
      <c r="CJP31" s="2">
        <v>1098</v>
      </c>
      <c r="CJQ31" s="2">
        <v>528</v>
      </c>
      <c r="CJR31" s="2">
        <v>1079</v>
      </c>
      <c r="CJS31" s="2">
        <v>18695</v>
      </c>
      <c r="CJT31" s="2">
        <v>649</v>
      </c>
      <c r="CJU31" s="2">
        <v>1919</v>
      </c>
      <c r="CJV31" s="2">
        <v>1005</v>
      </c>
      <c r="CJW31" s="2">
        <v>875</v>
      </c>
      <c r="CJX31" s="2">
        <v>7618</v>
      </c>
      <c r="CJY31" s="2">
        <v>334</v>
      </c>
      <c r="CJZ31" s="2">
        <v>1133</v>
      </c>
      <c r="CKA31" s="2">
        <v>840</v>
      </c>
      <c r="CKB31" s="2">
        <v>767</v>
      </c>
      <c r="CKC31" s="2">
        <v>357</v>
      </c>
      <c r="CKD31" s="2">
        <v>485</v>
      </c>
      <c r="CKE31" s="2">
        <v>454</v>
      </c>
      <c r="CKF31" s="2">
        <v>2352</v>
      </c>
      <c r="CKG31" s="2">
        <v>1396</v>
      </c>
      <c r="CKH31" s="2">
        <v>164</v>
      </c>
      <c r="CKI31" s="2">
        <v>686</v>
      </c>
      <c r="CKJ31" s="2">
        <v>29</v>
      </c>
      <c r="CKK31" s="2">
        <v>382</v>
      </c>
      <c r="CKL31" s="2">
        <v>4414</v>
      </c>
      <c r="CKM31" s="2">
        <v>607</v>
      </c>
      <c r="CKN31" s="2">
        <v>1238</v>
      </c>
      <c r="CKO31" s="2">
        <v>5694</v>
      </c>
      <c r="CKP31" s="2">
        <v>902</v>
      </c>
      <c r="CKQ31" s="2">
        <v>827</v>
      </c>
      <c r="CKR31" s="2">
        <v>2799</v>
      </c>
      <c r="CKS31" s="2">
        <v>1679</v>
      </c>
      <c r="CKT31" s="2">
        <v>3739</v>
      </c>
      <c r="CKU31" s="2">
        <v>1801</v>
      </c>
      <c r="CKV31" s="2">
        <v>7401</v>
      </c>
      <c r="CKW31" s="2">
        <v>1092</v>
      </c>
      <c r="CKX31" s="2">
        <v>5230</v>
      </c>
      <c r="CKY31" s="2">
        <v>940</v>
      </c>
      <c r="CKZ31" s="2">
        <v>982</v>
      </c>
      <c r="CLA31" s="2">
        <v>250</v>
      </c>
      <c r="CLB31" s="2">
        <v>532</v>
      </c>
      <c r="CLC31" s="2">
        <v>1603</v>
      </c>
      <c r="CLD31" s="2">
        <v>310</v>
      </c>
      <c r="CLE31" s="2">
        <v>711</v>
      </c>
      <c r="CLF31" s="2">
        <v>706</v>
      </c>
      <c r="CLG31" s="2">
        <v>634</v>
      </c>
      <c r="CLH31" s="2">
        <v>1698</v>
      </c>
      <c r="CLI31" s="2">
        <v>633</v>
      </c>
      <c r="CLJ31" s="2">
        <v>462</v>
      </c>
      <c r="CLK31" s="2">
        <v>5179</v>
      </c>
      <c r="CLL31" s="2">
        <v>91998</v>
      </c>
      <c r="CLM31" s="2">
        <v>1105</v>
      </c>
      <c r="CLN31" s="2">
        <v>725</v>
      </c>
      <c r="CLO31" s="2">
        <v>689</v>
      </c>
      <c r="CLP31" s="2">
        <v>523</v>
      </c>
      <c r="CLQ31" s="2">
        <v>1097</v>
      </c>
      <c r="CLR31" s="2">
        <v>182</v>
      </c>
      <c r="CLS31" s="2">
        <v>219</v>
      </c>
      <c r="CLT31" s="2">
        <v>473</v>
      </c>
      <c r="CLU31" s="2">
        <v>1181</v>
      </c>
      <c r="CLV31" s="2">
        <v>1015</v>
      </c>
      <c r="CLW31" s="2">
        <v>1537</v>
      </c>
      <c r="CLX31" s="2">
        <v>1451</v>
      </c>
      <c r="CLY31" s="2">
        <v>574</v>
      </c>
      <c r="CLZ31" s="2">
        <v>1474</v>
      </c>
      <c r="CMA31" s="2">
        <v>473</v>
      </c>
      <c r="CMB31" s="2">
        <v>2377</v>
      </c>
      <c r="CMC31" s="2" t="s">
        <v>5</v>
      </c>
      <c r="CMD31" s="2">
        <v>6165</v>
      </c>
      <c r="CME31" s="2">
        <v>366</v>
      </c>
      <c r="CMF31" s="2">
        <v>52</v>
      </c>
      <c r="CMG31" s="2">
        <v>63467</v>
      </c>
      <c r="CMH31" s="2">
        <v>2843</v>
      </c>
      <c r="CMI31" s="2">
        <v>1253</v>
      </c>
      <c r="CMJ31" s="2">
        <v>2031</v>
      </c>
      <c r="CMK31" s="2">
        <v>725</v>
      </c>
      <c r="CML31" s="2">
        <v>441</v>
      </c>
      <c r="CMM31" s="2">
        <v>1529</v>
      </c>
      <c r="CMN31" s="2">
        <v>211</v>
      </c>
      <c r="CMO31" s="2">
        <v>2084</v>
      </c>
      <c r="CMP31" s="2">
        <v>1338</v>
      </c>
      <c r="CMQ31" s="2">
        <v>912</v>
      </c>
      <c r="CMR31" s="2">
        <v>32236</v>
      </c>
      <c r="CMS31" s="2">
        <v>17659</v>
      </c>
      <c r="CMT31" s="2">
        <v>565</v>
      </c>
      <c r="CMU31" s="2">
        <v>4551</v>
      </c>
      <c r="CMV31" s="2">
        <v>4158</v>
      </c>
      <c r="CMW31" s="2">
        <v>861</v>
      </c>
      <c r="CMX31" s="2">
        <v>1732</v>
      </c>
      <c r="CMY31" s="2">
        <v>1314</v>
      </c>
      <c r="CMZ31" s="2">
        <v>208</v>
      </c>
      <c r="CNA31" s="2">
        <v>3019</v>
      </c>
      <c r="CNB31" s="2">
        <v>1098</v>
      </c>
      <c r="CNC31" s="2">
        <v>2495</v>
      </c>
      <c r="CND31" s="2">
        <v>16630</v>
      </c>
      <c r="CNE31" s="2">
        <v>450</v>
      </c>
      <c r="CNF31" s="2">
        <v>154</v>
      </c>
      <c r="CNG31" s="2">
        <v>4024</v>
      </c>
      <c r="CNH31" s="2">
        <v>410</v>
      </c>
      <c r="CNI31" s="2">
        <v>4544</v>
      </c>
      <c r="CNJ31" s="2">
        <v>1213</v>
      </c>
      <c r="CNK31" s="2">
        <v>28715</v>
      </c>
      <c r="CNL31" s="2">
        <v>16004</v>
      </c>
      <c r="CNM31" s="2">
        <v>6913</v>
      </c>
      <c r="CNN31" s="2">
        <v>2071</v>
      </c>
      <c r="CNO31" s="2">
        <v>2162</v>
      </c>
      <c r="CNP31" s="2">
        <v>4088</v>
      </c>
      <c r="CNQ31" s="2">
        <v>726</v>
      </c>
      <c r="CNR31" s="2">
        <v>3163</v>
      </c>
      <c r="CNS31" s="2">
        <v>605</v>
      </c>
      <c r="CNT31" s="2">
        <v>540</v>
      </c>
      <c r="CNU31" s="2">
        <v>463</v>
      </c>
      <c r="CNV31" s="2">
        <v>358</v>
      </c>
      <c r="CNW31" s="2">
        <v>1167</v>
      </c>
      <c r="CNX31" s="2">
        <v>631</v>
      </c>
      <c r="CNY31" s="2">
        <v>1204</v>
      </c>
      <c r="CNZ31" s="2">
        <v>3358</v>
      </c>
      <c r="COA31" s="2">
        <v>14495</v>
      </c>
      <c r="COB31" s="2">
        <v>1496</v>
      </c>
      <c r="COC31" s="2">
        <v>557</v>
      </c>
      <c r="COD31" s="2">
        <v>3232</v>
      </c>
      <c r="COE31" s="2">
        <v>9634</v>
      </c>
      <c r="COF31" s="2">
        <v>1794</v>
      </c>
      <c r="COG31" s="2">
        <v>538</v>
      </c>
      <c r="COH31" s="2">
        <v>3745</v>
      </c>
      <c r="COI31" s="2">
        <v>2917</v>
      </c>
      <c r="COJ31" s="2">
        <v>14888</v>
      </c>
      <c r="COK31" s="2">
        <v>1683</v>
      </c>
      <c r="COL31" s="2">
        <v>9282</v>
      </c>
      <c r="COM31" s="2">
        <v>4307</v>
      </c>
      <c r="CON31" s="2">
        <v>178</v>
      </c>
      <c r="COO31" s="2">
        <v>4550</v>
      </c>
      <c r="COP31" s="2">
        <v>5</v>
      </c>
      <c r="COQ31" s="2">
        <v>542</v>
      </c>
      <c r="COR31" s="2">
        <v>1221</v>
      </c>
      <c r="COS31" s="2">
        <v>898</v>
      </c>
      <c r="COT31" s="2">
        <v>22630</v>
      </c>
      <c r="COU31" s="2">
        <v>662</v>
      </c>
      <c r="COV31" s="2">
        <v>18365</v>
      </c>
      <c r="COW31" s="2">
        <v>1605</v>
      </c>
      <c r="COX31" s="2">
        <v>16867</v>
      </c>
      <c r="COY31" s="2">
        <v>1758</v>
      </c>
      <c r="COZ31" s="2">
        <v>1681</v>
      </c>
      <c r="CPA31" s="2">
        <v>682</v>
      </c>
      <c r="CPB31" s="2">
        <v>5251</v>
      </c>
      <c r="CPC31" s="2">
        <v>970</v>
      </c>
      <c r="CPD31" s="2">
        <v>4454</v>
      </c>
      <c r="CPE31" s="2">
        <v>541</v>
      </c>
      <c r="CPF31" s="2">
        <v>399</v>
      </c>
      <c r="CPG31" s="2">
        <v>3269</v>
      </c>
      <c r="CPH31" s="2">
        <v>768</v>
      </c>
      <c r="CPI31" s="2">
        <v>3124</v>
      </c>
      <c r="CPJ31" s="2">
        <v>3224</v>
      </c>
      <c r="CPK31" s="2">
        <v>1496</v>
      </c>
      <c r="CPL31" s="2">
        <v>1744</v>
      </c>
      <c r="CPM31" s="2">
        <v>348</v>
      </c>
      <c r="CPN31" s="2">
        <v>436</v>
      </c>
      <c r="CPO31" s="2">
        <v>1907</v>
      </c>
      <c r="CPP31" s="2">
        <v>2628</v>
      </c>
      <c r="CPQ31" s="2">
        <v>5296</v>
      </c>
      <c r="CPR31" s="2">
        <v>6886</v>
      </c>
      <c r="CPS31" s="2">
        <v>789</v>
      </c>
      <c r="CPT31" s="2">
        <v>688</v>
      </c>
      <c r="CPU31" s="2">
        <v>630</v>
      </c>
      <c r="CPV31" s="2">
        <v>280</v>
      </c>
      <c r="CPW31" s="2">
        <v>246</v>
      </c>
      <c r="CPX31" s="2">
        <v>347</v>
      </c>
      <c r="CPY31" s="2">
        <v>29916</v>
      </c>
      <c r="CPZ31" s="2">
        <v>4232</v>
      </c>
      <c r="CQA31" s="2">
        <v>1029</v>
      </c>
      <c r="CQB31" s="2">
        <v>212</v>
      </c>
      <c r="CQC31" s="2">
        <v>515</v>
      </c>
      <c r="CQD31" s="2">
        <v>621</v>
      </c>
      <c r="CQE31" s="2">
        <v>8530</v>
      </c>
      <c r="CQF31" s="2">
        <v>89678</v>
      </c>
      <c r="CQG31" s="2">
        <v>98435</v>
      </c>
      <c r="CQH31" s="2">
        <v>705</v>
      </c>
      <c r="CQI31" s="2">
        <v>9061</v>
      </c>
      <c r="CQJ31" s="2">
        <v>3108</v>
      </c>
      <c r="CQK31" s="2">
        <v>766</v>
      </c>
      <c r="CQL31" s="2">
        <v>2464</v>
      </c>
      <c r="CQM31" s="2">
        <v>165</v>
      </c>
      <c r="CQN31" s="2">
        <v>326</v>
      </c>
      <c r="CQO31" s="2">
        <v>15264</v>
      </c>
      <c r="CQP31" s="2">
        <v>4595</v>
      </c>
      <c r="CQQ31" s="2">
        <v>1891</v>
      </c>
      <c r="CQR31" s="2">
        <v>64105</v>
      </c>
      <c r="CQS31" s="2">
        <v>296</v>
      </c>
      <c r="CQT31" s="2">
        <v>950</v>
      </c>
      <c r="CQU31" s="2">
        <v>1030</v>
      </c>
      <c r="CQV31" s="2">
        <v>397</v>
      </c>
      <c r="CQW31" s="2">
        <v>423</v>
      </c>
      <c r="CQX31" s="2">
        <v>2449</v>
      </c>
      <c r="CQY31" s="2">
        <v>1984</v>
      </c>
      <c r="CQZ31" s="2">
        <v>4334</v>
      </c>
      <c r="CRA31" s="2">
        <v>1080</v>
      </c>
      <c r="CRB31" s="2">
        <v>1225</v>
      </c>
      <c r="CRC31" s="2">
        <v>2573</v>
      </c>
      <c r="CRD31" s="2">
        <v>463</v>
      </c>
      <c r="CRE31" s="2">
        <v>5998</v>
      </c>
      <c r="CRF31" s="2">
        <v>302</v>
      </c>
      <c r="CRG31" s="2">
        <v>0</v>
      </c>
      <c r="CRH31" s="2">
        <v>372115</v>
      </c>
      <c r="CRI31" s="2">
        <v>2719</v>
      </c>
      <c r="CRJ31" s="2">
        <v>2921</v>
      </c>
      <c r="CRK31" s="2">
        <v>479</v>
      </c>
      <c r="CRL31" s="2">
        <v>1510</v>
      </c>
      <c r="CRM31" s="2">
        <v>2620</v>
      </c>
      <c r="CRN31" s="2">
        <v>3352</v>
      </c>
      <c r="CRO31" s="2">
        <v>564</v>
      </c>
      <c r="CRP31" s="2">
        <v>7124</v>
      </c>
      <c r="CRQ31" s="2">
        <v>480</v>
      </c>
      <c r="CRR31" s="2">
        <v>526</v>
      </c>
      <c r="CRS31" s="2">
        <v>1024</v>
      </c>
      <c r="CRT31" s="2">
        <v>5079</v>
      </c>
      <c r="CRU31" s="2">
        <v>1206</v>
      </c>
      <c r="CRV31" s="2">
        <v>1152</v>
      </c>
      <c r="CRW31" s="2">
        <v>1638</v>
      </c>
      <c r="CRX31" s="2">
        <v>875</v>
      </c>
      <c r="CRY31" s="2">
        <v>529</v>
      </c>
      <c r="CRZ31" s="2">
        <v>1245</v>
      </c>
      <c r="CSA31" s="2">
        <v>11167</v>
      </c>
      <c r="CSB31" s="2">
        <v>2154</v>
      </c>
      <c r="CSC31" s="2">
        <v>38982</v>
      </c>
      <c r="CSD31" s="2">
        <v>4029</v>
      </c>
      <c r="CSE31" s="2">
        <v>257459</v>
      </c>
      <c r="CSF31" s="2">
        <v>2274</v>
      </c>
      <c r="CSG31" s="2">
        <v>1318</v>
      </c>
      <c r="CSH31" s="2">
        <v>376</v>
      </c>
      <c r="CSI31" s="2">
        <v>337</v>
      </c>
      <c r="CSJ31" s="2">
        <v>19799</v>
      </c>
      <c r="CSK31" s="2">
        <v>1136</v>
      </c>
      <c r="CSL31" s="2">
        <v>478</v>
      </c>
      <c r="CSM31" s="2">
        <v>2404</v>
      </c>
      <c r="CSN31" s="2">
        <v>1974</v>
      </c>
      <c r="CSO31" s="2">
        <v>2664</v>
      </c>
      <c r="CSP31" s="2" t="s">
        <v>5</v>
      </c>
      <c r="CSQ31" s="2">
        <v>2545</v>
      </c>
      <c r="CSR31" s="2">
        <v>1839</v>
      </c>
      <c r="CSS31" s="2">
        <v>3709</v>
      </c>
      <c r="CST31" s="2">
        <v>607</v>
      </c>
      <c r="CSU31" s="2">
        <v>4792</v>
      </c>
      <c r="CSV31" s="2">
        <v>5032</v>
      </c>
      <c r="CSW31" s="2">
        <v>617</v>
      </c>
      <c r="CSX31" s="2">
        <v>536</v>
      </c>
      <c r="CSY31" s="2">
        <v>2563</v>
      </c>
      <c r="CSZ31" s="2">
        <v>951</v>
      </c>
      <c r="CTA31" s="2">
        <v>15649</v>
      </c>
      <c r="CTB31" s="2">
        <v>122890</v>
      </c>
      <c r="CTC31" s="2">
        <v>443</v>
      </c>
      <c r="CTD31" s="2">
        <v>2161</v>
      </c>
      <c r="CTE31" s="2">
        <v>474</v>
      </c>
      <c r="CTF31" s="2">
        <v>2033</v>
      </c>
      <c r="CTG31" s="2">
        <v>1905</v>
      </c>
      <c r="CTH31" s="2">
        <v>11993</v>
      </c>
      <c r="CTI31" s="2">
        <v>4967</v>
      </c>
      <c r="CTJ31" s="2">
        <v>116241</v>
      </c>
      <c r="CTK31" s="2">
        <v>76</v>
      </c>
      <c r="CTL31" s="2">
        <v>1738</v>
      </c>
      <c r="CTM31" s="2">
        <v>3230</v>
      </c>
      <c r="CTN31" s="2">
        <v>6737</v>
      </c>
      <c r="CTO31" s="2">
        <v>7169</v>
      </c>
      <c r="CTP31" s="2">
        <v>1058</v>
      </c>
      <c r="CTQ31" s="2">
        <v>1291</v>
      </c>
      <c r="CTR31" s="2">
        <v>1011</v>
      </c>
      <c r="CTS31" s="2">
        <v>2589</v>
      </c>
      <c r="CTT31" s="2">
        <v>1990</v>
      </c>
      <c r="CTU31" s="2">
        <v>76511</v>
      </c>
      <c r="CTV31" s="2">
        <v>1496</v>
      </c>
      <c r="CTW31" s="2">
        <v>1648</v>
      </c>
      <c r="CTX31" s="2">
        <v>2525</v>
      </c>
      <c r="CTY31" s="2">
        <v>496</v>
      </c>
      <c r="CTZ31" s="2">
        <v>509</v>
      </c>
      <c r="CUA31" s="2">
        <v>3270</v>
      </c>
      <c r="CUB31" s="2">
        <v>907</v>
      </c>
      <c r="CUC31" s="2">
        <v>1027</v>
      </c>
      <c r="CUD31" s="2">
        <v>357</v>
      </c>
      <c r="CUE31" s="2">
        <v>494</v>
      </c>
      <c r="CUF31" s="2">
        <v>0</v>
      </c>
      <c r="CUG31" s="2">
        <v>271</v>
      </c>
      <c r="CUH31" s="2">
        <v>2628</v>
      </c>
      <c r="CUI31" s="2">
        <v>177</v>
      </c>
      <c r="CUJ31" s="2">
        <v>84872</v>
      </c>
      <c r="CUK31" s="2">
        <v>2142</v>
      </c>
      <c r="CUL31" s="2">
        <v>438</v>
      </c>
      <c r="CUM31" s="2">
        <v>81</v>
      </c>
      <c r="CUN31" s="2">
        <v>490</v>
      </c>
      <c r="CUO31" s="2">
        <v>781</v>
      </c>
      <c r="CUP31" s="2">
        <v>361</v>
      </c>
      <c r="CUQ31" s="2">
        <v>98550</v>
      </c>
      <c r="CUR31" s="2">
        <v>6221</v>
      </c>
      <c r="CUS31" s="2">
        <v>2538</v>
      </c>
      <c r="CUT31" s="2">
        <v>923</v>
      </c>
      <c r="CUU31" s="2">
        <v>965</v>
      </c>
      <c r="CUV31" s="2">
        <v>8378</v>
      </c>
      <c r="CUW31" s="2">
        <v>135</v>
      </c>
      <c r="CUX31" s="2">
        <v>425</v>
      </c>
      <c r="CUY31" s="2">
        <v>32166</v>
      </c>
      <c r="CUZ31" s="2">
        <v>589</v>
      </c>
      <c r="CVA31" s="2">
        <v>791</v>
      </c>
      <c r="CVB31" s="2">
        <v>540</v>
      </c>
      <c r="CVC31" s="2">
        <v>1599</v>
      </c>
      <c r="CVD31" s="2">
        <v>5338</v>
      </c>
      <c r="CVE31" s="2">
        <v>1008</v>
      </c>
      <c r="CVF31" s="2">
        <v>560</v>
      </c>
      <c r="CVG31" s="2">
        <v>5197</v>
      </c>
      <c r="CVH31" s="2">
        <v>713</v>
      </c>
      <c r="CVI31" s="2" t="s">
        <v>5</v>
      </c>
      <c r="CVJ31" s="2">
        <v>3150</v>
      </c>
      <c r="CVK31" s="2">
        <v>907</v>
      </c>
      <c r="CVL31" s="2">
        <v>228</v>
      </c>
      <c r="CVM31" s="2">
        <v>2075</v>
      </c>
      <c r="CVN31" s="2">
        <v>10</v>
      </c>
      <c r="CVO31" s="2">
        <v>12338</v>
      </c>
      <c r="CVP31" s="2">
        <v>1557</v>
      </c>
      <c r="CVQ31" s="2">
        <v>38407</v>
      </c>
      <c r="CVR31" s="2">
        <v>21636</v>
      </c>
      <c r="CVS31" s="2">
        <v>914</v>
      </c>
      <c r="CVT31" s="2">
        <v>2040</v>
      </c>
      <c r="CVU31" s="2">
        <v>385</v>
      </c>
      <c r="CVV31" s="2" t="s">
        <v>5</v>
      </c>
      <c r="CVW31" s="2">
        <v>108</v>
      </c>
      <c r="CVX31" s="2">
        <v>19234</v>
      </c>
      <c r="CVY31" s="2">
        <v>198</v>
      </c>
      <c r="CVZ31" s="2">
        <v>3497</v>
      </c>
      <c r="CWA31" s="2">
        <v>2122</v>
      </c>
      <c r="CWB31" s="2">
        <v>113382</v>
      </c>
      <c r="CWC31" s="2">
        <v>1669</v>
      </c>
      <c r="CWD31" s="2">
        <v>1440</v>
      </c>
      <c r="CWE31" s="2">
        <v>235</v>
      </c>
      <c r="CWF31" s="2">
        <v>839</v>
      </c>
      <c r="CWG31" s="2">
        <v>1655</v>
      </c>
      <c r="CWH31" s="2">
        <v>5220</v>
      </c>
      <c r="CWI31" s="2">
        <v>5882</v>
      </c>
      <c r="CWJ31" s="2">
        <v>6797</v>
      </c>
      <c r="CWK31" s="2">
        <v>8880</v>
      </c>
      <c r="CWL31" s="2">
        <v>7059</v>
      </c>
      <c r="CWM31" s="2">
        <v>464</v>
      </c>
      <c r="CWN31" s="2">
        <v>1416</v>
      </c>
      <c r="CWO31" s="2">
        <v>14487</v>
      </c>
      <c r="CWP31" s="2">
        <v>407</v>
      </c>
      <c r="CWQ31" s="2">
        <v>1133</v>
      </c>
      <c r="CWR31" s="2">
        <v>9681</v>
      </c>
      <c r="CWS31" s="2">
        <v>0</v>
      </c>
      <c r="CWT31" s="2">
        <v>3806</v>
      </c>
      <c r="CWU31" s="2" t="s">
        <v>5</v>
      </c>
      <c r="CWV31" s="2">
        <v>4280</v>
      </c>
      <c r="CWW31" s="2">
        <v>26740</v>
      </c>
      <c r="CWX31" s="2">
        <v>3354</v>
      </c>
      <c r="CWY31" s="2">
        <v>2024</v>
      </c>
      <c r="CWZ31" s="2">
        <v>373</v>
      </c>
      <c r="CXA31" s="2">
        <v>4947</v>
      </c>
      <c r="CXB31" s="2">
        <v>234</v>
      </c>
      <c r="CXC31" s="2" t="s">
        <v>5</v>
      </c>
      <c r="CXD31" s="2">
        <v>3121</v>
      </c>
      <c r="CXE31" s="2">
        <v>94398</v>
      </c>
      <c r="CXF31" s="2">
        <v>5199</v>
      </c>
      <c r="CXG31" s="2">
        <v>16614</v>
      </c>
      <c r="CXH31" s="2">
        <v>35929</v>
      </c>
      <c r="CXI31" s="2">
        <v>288</v>
      </c>
      <c r="CXJ31" s="2">
        <v>781</v>
      </c>
      <c r="CXK31" s="2">
        <v>8765</v>
      </c>
      <c r="CXL31" s="2">
        <v>5535</v>
      </c>
      <c r="CXM31" s="2">
        <v>2188</v>
      </c>
      <c r="CXN31" s="2">
        <v>1865</v>
      </c>
      <c r="CXO31" s="2">
        <v>420</v>
      </c>
      <c r="CXP31" s="2">
        <v>746</v>
      </c>
      <c r="CXQ31" s="2">
        <v>24796</v>
      </c>
      <c r="CXR31" s="2">
        <v>577</v>
      </c>
      <c r="CXS31" s="2">
        <v>119</v>
      </c>
      <c r="CXT31" s="2">
        <v>2460</v>
      </c>
      <c r="CXU31" s="2">
        <v>1805</v>
      </c>
      <c r="CXV31" s="2">
        <v>243</v>
      </c>
      <c r="CXW31" s="2">
        <v>249</v>
      </c>
      <c r="CXX31" s="2">
        <v>314</v>
      </c>
      <c r="CXY31" s="2">
        <v>3218</v>
      </c>
      <c r="CXZ31" s="2">
        <v>13218</v>
      </c>
      <c r="CYA31" s="2">
        <v>11919</v>
      </c>
      <c r="CYB31" s="2">
        <v>140</v>
      </c>
      <c r="CYC31" s="2">
        <v>300</v>
      </c>
      <c r="CYD31" s="2">
        <v>1058</v>
      </c>
      <c r="CYE31" s="2">
        <v>120</v>
      </c>
      <c r="CYF31" s="2">
        <v>1511</v>
      </c>
      <c r="CYG31" s="2">
        <v>2944</v>
      </c>
      <c r="CYH31" s="2">
        <v>642</v>
      </c>
      <c r="CYI31" s="2">
        <v>380</v>
      </c>
      <c r="CYJ31" s="2">
        <v>431</v>
      </c>
      <c r="CYK31" s="2">
        <v>901</v>
      </c>
      <c r="CYL31" s="2">
        <v>252</v>
      </c>
      <c r="CYM31" s="2">
        <v>864</v>
      </c>
      <c r="CYN31" s="2">
        <v>122</v>
      </c>
      <c r="CYO31" s="2">
        <v>177</v>
      </c>
      <c r="CYP31" s="2">
        <v>912</v>
      </c>
      <c r="CYQ31" s="2">
        <v>12463</v>
      </c>
      <c r="CYR31" s="2">
        <v>899</v>
      </c>
      <c r="CYS31" s="2">
        <v>577</v>
      </c>
      <c r="CYT31" s="2">
        <v>235</v>
      </c>
      <c r="CYU31" s="2">
        <v>1383</v>
      </c>
      <c r="CYV31" s="2">
        <v>474</v>
      </c>
      <c r="CYW31" s="2">
        <v>2522</v>
      </c>
      <c r="CYX31" s="2">
        <v>267</v>
      </c>
      <c r="CYY31" s="2">
        <v>709</v>
      </c>
      <c r="CYZ31" s="2">
        <v>966</v>
      </c>
      <c r="CZA31" s="2">
        <v>196</v>
      </c>
      <c r="CZB31" s="2">
        <v>1436</v>
      </c>
      <c r="CZC31" s="2">
        <v>940</v>
      </c>
      <c r="CZD31" s="2">
        <v>2925</v>
      </c>
      <c r="CZE31" s="2">
        <v>2979</v>
      </c>
      <c r="CZF31" s="2">
        <v>1775</v>
      </c>
      <c r="CZG31" s="2">
        <v>14149</v>
      </c>
      <c r="CZH31" s="2">
        <v>4961</v>
      </c>
      <c r="CZI31" s="2">
        <v>6195</v>
      </c>
      <c r="CZJ31" s="2">
        <v>1273</v>
      </c>
      <c r="CZK31" s="2">
        <v>333</v>
      </c>
      <c r="CZL31" s="2">
        <v>222</v>
      </c>
      <c r="CZM31" s="2">
        <v>151</v>
      </c>
      <c r="CZN31" s="2">
        <v>26649</v>
      </c>
      <c r="CZO31" s="2">
        <v>2938</v>
      </c>
      <c r="CZP31" s="2">
        <v>1035</v>
      </c>
      <c r="CZQ31" s="2">
        <v>285</v>
      </c>
      <c r="CZR31" s="2">
        <v>593</v>
      </c>
      <c r="CZS31" s="2">
        <v>249</v>
      </c>
      <c r="CZT31" s="2">
        <v>662</v>
      </c>
      <c r="CZU31" s="2">
        <v>596</v>
      </c>
      <c r="CZV31" s="2">
        <v>115</v>
      </c>
      <c r="CZW31" s="2">
        <v>196</v>
      </c>
      <c r="CZX31" s="2">
        <v>64</v>
      </c>
      <c r="CZY31" s="2">
        <v>3698</v>
      </c>
      <c r="CZZ31" s="2">
        <v>6681</v>
      </c>
      <c r="DAA31" s="2">
        <v>1954</v>
      </c>
      <c r="DAB31" s="2">
        <v>213</v>
      </c>
      <c r="DAC31" s="2">
        <v>120</v>
      </c>
      <c r="DAD31" s="2">
        <v>3328</v>
      </c>
      <c r="DAE31" s="2">
        <v>1232</v>
      </c>
      <c r="DAF31" s="2">
        <v>260</v>
      </c>
      <c r="DAG31" s="2">
        <v>2104</v>
      </c>
      <c r="DAH31" s="2">
        <v>1205</v>
      </c>
      <c r="DAI31" s="2">
        <v>143</v>
      </c>
      <c r="DAJ31" s="2">
        <v>371</v>
      </c>
      <c r="DAK31" s="2">
        <v>273</v>
      </c>
      <c r="DAL31" s="2">
        <v>3099</v>
      </c>
      <c r="DAM31" s="2">
        <v>1272</v>
      </c>
      <c r="DAN31" s="2">
        <v>201</v>
      </c>
      <c r="DAO31" s="2">
        <v>3676</v>
      </c>
      <c r="DAP31" s="2">
        <v>1957</v>
      </c>
      <c r="DAQ31" s="2">
        <v>293</v>
      </c>
      <c r="DAR31" s="2">
        <v>1519</v>
      </c>
      <c r="DAS31" s="2">
        <v>285</v>
      </c>
      <c r="DAT31" s="2">
        <v>1609</v>
      </c>
      <c r="DAU31" s="2">
        <v>442</v>
      </c>
      <c r="DAV31" s="2">
        <v>179</v>
      </c>
      <c r="DAW31" s="2">
        <v>7296</v>
      </c>
      <c r="DAX31" s="2">
        <v>71</v>
      </c>
      <c r="DAY31" s="2">
        <v>17391</v>
      </c>
      <c r="DAZ31" s="2">
        <v>5497</v>
      </c>
      <c r="DBA31" s="2">
        <v>436</v>
      </c>
      <c r="DBB31" s="2">
        <v>35</v>
      </c>
      <c r="DBC31" s="2">
        <v>649</v>
      </c>
      <c r="DBD31" s="2">
        <v>9390</v>
      </c>
      <c r="DBE31" s="2">
        <v>5822</v>
      </c>
      <c r="DBF31" s="2">
        <v>8740</v>
      </c>
      <c r="DBG31" s="2">
        <v>3882</v>
      </c>
      <c r="DBH31" s="2">
        <v>3235</v>
      </c>
      <c r="DBI31" s="2">
        <v>11160</v>
      </c>
      <c r="DBJ31" s="2">
        <v>398</v>
      </c>
      <c r="DBK31" s="2">
        <v>1373</v>
      </c>
      <c r="DBL31" s="2">
        <v>5509</v>
      </c>
      <c r="DBM31" s="2">
        <v>1332</v>
      </c>
      <c r="DBN31" s="2">
        <v>696</v>
      </c>
      <c r="DBO31" s="2">
        <v>895</v>
      </c>
      <c r="DBP31" s="2">
        <v>431</v>
      </c>
      <c r="DBQ31" s="2">
        <v>502</v>
      </c>
      <c r="DBR31" s="2">
        <v>102</v>
      </c>
      <c r="DBS31" s="2">
        <v>305</v>
      </c>
      <c r="DBT31" s="2">
        <v>720</v>
      </c>
      <c r="DBU31" s="2">
        <v>764</v>
      </c>
      <c r="DBV31" s="2">
        <v>1950</v>
      </c>
      <c r="DBW31" s="2">
        <v>506</v>
      </c>
      <c r="DBX31" s="2">
        <v>201</v>
      </c>
      <c r="DBY31" s="2">
        <v>155528</v>
      </c>
      <c r="DBZ31" s="2">
        <v>1358</v>
      </c>
      <c r="DCA31" s="2">
        <v>2736</v>
      </c>
      <c r="DCB31" s="2">
        <v>759</v>
      </c>
      <c r="DCC31" s="2">
        <v>213</v>
      </c>
      <c r="DCD31" s="2">
        <v>1057</v>
      </c>
      <c r="DCE31" s="2">
        <v>691</v>
      </c>
      <c r="DCF31" s="2">
        <v>5914</v>
      </c>
      <c r="DCG31" s="2">
        <v>236</v>
      </c>
      <c r="DCH31" s="2">
        <v>1540</v>
      </c>
      <c r="DCI31" s="2">
        <v>2744</v>
      </c>
      <c r="DCJ31" s="2">
        <v>7582</v>
      </c>
      <c r="DCK31" s="2">
        <v>11031</v>
      </c>
      <c r="DCL31" s="2">
        <v>2514</v>
      </c>
      <c r="DCM31" s="2">
        <v>1809</v>
      </c>
      <c r="DCN31" s="2">
        <v>1248</v>
      </c>
      <c r="DCO31" s="2">
        <v>9983</v>
      </c>
      <c r="DCP31" s="2">
        <v>275</v>
      </c>
      <c r="DCQ31" s="2">
        <v>354</v>
      </c>
      <c r="DCR31" s="2">
        <v>2684</v>
      </c>
      <c r="DCS31" s="2">
        <v>4101</v>
      </c>
      <c r="DCT31" s="2">
        <v>3729</v>
      </c>
      <c r="DCU31" s="2">
        <v>1415</v>
      </c>
      <c r="DCV31" s="2">
        <v>2153</v>
      </c>
      <c r="DCW31" s="2">
        <v>1703</v>
      </c>
      <c r="DCX31" s="2">
        <v>1624</v>
      </c>
      <c r="DCY31" s="2">
        <v>1075</v>
      </c>
      <c r="DCZ31" s="2">
        <v>2257</v>
      </c>
      <c r="DDA31" s="2">
        <v>754</v>
      </c>
      <c r="DDB31" s="2">
        <v>2742</v>
      </c>
      <c r="DDC31" s="2">
        <v>3724</v>
      </c>
      <c r="DDD31" s="2">
        <v>7149</v>
      </c>
      <c r="DDE31" s="2">
        <v>560</v>
      </c>
      <c r="DDF31" s="2">
        <v>2902</v>
      </c>
      <c r="DDG31" s="2">
        <v>2498</v>
      </c>
      <c r="DDH31" s="2">
        <v>1512</v>
      </c>
      <c r="DDI31" s="2">
        <v>94</v>
      </c>
      <c r="DDJ31" s="2">
        <v>46</v>
      </c>
      <c r="DDK31" s="2">
        <v>328</v>
      </c>
      <c r="DDL31" s="2">
        <v>1103</v>
      </c>
      <c r="DDM31" s="2">
        <v>4973</v>
      </c>
      <c r="DDN31" s="2">
        <v>2304</v>
      </c>
      <c r="DDO31" s="2">
        <v>41532</v>
      </c>
      <c r="DDP31" s="2">
        <v>428</v>
      </c>
      <c r="DDQ31" s="2">
        <v>5568</v>
      </c>
      <c r="DDR31" s="2">
        <v>1219</v>
      </c>
      <c r="DDS31" s="2">
        <v>2626</v>
      </c>
      <c r="DDT31" s="2">
        <v>2132</v>
      </c>
      <c r="DDU31" s="2">
        <v>1304</v>
      </c>
      <c r="DDV31" s="2">
        <v>281</v>
      </c>
      <c r="DDW31" s="2">
        <v>1482</v>
      </c>
      <c r="DDX31" s="2">
        <v>11984</v>
      </c>
      <c r="DDY31" s="2">
        <v>7787</v>
      </c>
      <c r="DDZ31" s="2">
        <v>120</v>
      </c>
      <c r="DEA31" s="2">
        <v>347</v>
      </c>
      <c r="DEB31" s="2">
        <v>775</v>
      </c>
      <c r="DEC31" s="2">
        <v>234</v>
      </c>
      <c r="DED31" s="2">
        <v>331</v>
      </c>
      <c r="DEE31" s="2">
        <v>815</v>
      </c>
      <c r="DEF31" s="2">
        <v>1530</v>
      </c>
      <c r="DEG31" s="2">
        <v>277</v>
      </c>
      <c r="DEH31" s="2">
        <v>414</v>
      </c>
      <c r="DEI31" s="2">
        <v>841</v>
      </c>
      <c r="DEJ31" s="2">
        <v>636</v>
      </c>
      <c r="DEK31" s="2">
        <v>178</v>
      </c>
      <c r="DEL31" s="2">
        <v>1050</v>
      </c>
      <c r="DEM31" s="2">
        <v>907</v>
      </c>
      <c r="DEN31" s="2">
        <v>54755</v>
      </c>
      <c r="DEO31" s="2">
        <v>1680</v>
      </c>
      <c r="DEP31" s="2">
        <v>401</v>
      </c>
      <c r="DEQ31" s="2">
        <v>2133</v>
      </c>
      <c r="DER31" s="2">
        <v>1424</v>
      </c>
      <c r="DES31" s="2">
        <v>7347</v>
      </c>
      <c r="DET31" s="2">
        <v>428</v>
      </c>
      <c r="DEU31" s="2">
        <v>1160</v>
      </c>
      <c r="DEV31" s="2">
        <v>968</v>
      </c>
      <c r="DEW31" s="2">
        <v>565</v>
      </c>
      <c r="DEX31" s="2">
        <v>11883</v>
      </c>
      <c r="DEY31" s="2">
        <v>11184</v>
      </c>
      <c r="DEZ31" s="2">
        <v>2637</v>
      </c>
      <c r="DFA31" s="2">
        <v>3295</v>
      </c>
      <c r="DFB31" s="2">
        <v>4257</v>
      </c>
      <c r="DFC31" s="2">
        <v>12184</v>
      </c>
      <c r="DFD31" s="2">
        <v>7374</v>
      </c>
      <c r="DFE31" s="2">
        <v>6739</v>
      </c>
      <c r="DFF31" s="2">
        <v>2061</v>
      </c>
      <c r="DFG31" s="2">
        <v>3215</v>
      </c>
      <c r="DFH31" s="2">
        <v>827</v>
      </c>
      <c r="DFI31" s="2">
        <v>3614</v>
      </c>
      <c r="DFJ31" s="2">
        <v>2218</v>
      </c>
      <c r="DFK31" s="2">
        <v>1142</v>
      </c>
      <c r="DFL31" s="2">
        <v>1792</v>
      </c>
      <c r="DFM31" s="2">
        <v>757</v>
      </c>
      <c r="DFN31" s="2">
        <v>2444</v>
      </c>
      <c r="DFO31" s="2">
        <v>1077</v>
      </c>
      <c r="DFP31" s="2">
        <v>4142</v>
      </c>
      <c r="DFQ31" s="2">
        <v>12399</v>
      </c>
      <c r="DFR31" s="2">
        <v>2621</v>
      </c>
      <c r="DFS31" s="2">
        <v>19017</v>
      </c>
      <c r="DFT31" s="2">
        <v>10337</v>
      </c>
      <c r="DFU31" s="2">
        <v>11960</v>
      </c>
      <c r="DFV31" s="2">
        <v>6894</v>
      </c>
      <c r="DFW31" s="2">
        <v>0</v>
      </c>
      <c r="DFX31" s="2">
        <v>1453</v>
      </c>
      <c r="DFY31" s="2">
        <v>62442</v>
      </c>
      <c r="DFZ31" s="2">
        <v>63786</v>
      </c>
      <c r="DGA31" s="2">
        <v>2127</v>
      </c>
      <c r="DGB31" s="2">
        <v>71456</v>
      </c>
      <c r="DGC31" s="2">
        <v>3027</v>
      </c>
      <c r="DGD31" s="2">
        <v>25159</v>
      </c>
      <c r="DGE31" s="2">
        <v>12099</v>
      </c>
      <c r="DGF31" s="2">
        <v>1655</v>
      </c>
      <c r="DGG31" s="2">
        <v>462</v>
      </c>
      <c r="DGH31" s="2">
        <v>1150</v>
      </c>
      <c r="DGI31" s="2" t="s">
        <v>5</v>
      </c>
      <c r="DGJ31" s="2">
        <v>721</v>
      </c>
      <c r="DGK31" s="2">
        <v>6212</v>
      </c>
      <c r="DGL31" s="2" t="s">
        <v>5</v>
      </c>
      <c r="DGM31" s="2">
        <v>1042</v>
      </c>
      <c r="DGN31" s="2">
        <v>2745</v>
      </c>
      <c r="DGO31" s="2">
        <v>7339</v>
      </c>
      <c r="DGP31" s="2">
        <v>44830</v>
      </c>
      <c r="DGQ31" s="2" t="s">
        <v>5</v>
      </c>
      <c r="DGR31" s="2">
        <v>1366</v>
      </c>
      <c r="DGS31" s="2">
        <v>5834</v>
      </c>
      <c r="DGT31" s="2">
        <v>17034</v>
      </c>
      <c r="DGU31" s="2">
        <v>340</v>
      </c>
      <c r="DGV31" s="2">
        <v>519</v>
      </c>
      <c r="DGW31" s="2">
        <v>6242</v>
      </c>
      <c r="DGX31" s="2">
        <v>2217</v>
      </c>
      <c r="DGY31" s="2">
        <v>27588</v>
      </c>
      <c r="DGZ31" s="2">
        <v>64210</v>
      </c>
      <c r="DHA31" s="2">
        <v>16423</v>
      </c>
      <c r="DHB31" s="2">
        <v>40440</v>
      </c>
      <c r="DHC31" s="2">
        <v>120727</v>
      </c>
      <c r="DHD31" s="2" t="s">
        <v>5</v>
      </c>
      <c r="DHE31" s="2">
        <v>783</v>
      </c>
      <c r="DHF31" s="2">
        <v>4256</v>
      </c>
      <c r="DHG31" s="2">
        <v>23568</v>
      </c>
      <c r="DHH31" s="2">
        <v>2735</v>
      </c>
      <c r="DHI31" s="2">
        <v>16182</v>
      </c>
      <c r="DHJ31" s="2">
        <v>13946</v>
      </c>
      <c r="DHK31" s="2">
        <v>301</v>
      </c>
      <c r="DHL31" s="2">
        <v>14305</v>
      </c>
      <c r="DHM31" s="2">
        <v>2120</v>
      </c>
      <c r="DHN31" s="2">
        <v>13932</v>
      </c>
      <c r="DHO31" s="2">
        <v>361477</v>
      </c>
      <c r="DHP31" s="2">
        <v>344</v>
      </c>
      <c r="DHQ31" s="2">
        <v>9</v>
      </c>
      <c r="DHR31" s="2">
        <v>1082</v>
      </c>
      <c r="DHS31" s="2">
        <v>3705</v>
      </c>
      <c r="DHT31" s="2">
        <v>2947</v>
      </c>
      <c r="DHU31" s="2">
        <v>2906</v>
      </c>
      <c r="DHV31" s="2">
        <v>490</v>
      </c>
      <c r="DHW31" s="2">
        <v>7</v>
      </c>
      <c r="DHX31" s="2">
        <v>4312</v>
      </c>
      <c r="DHY31" s="2">
        <v>983</v>
      </c>
      <c r="DHZ31" s="2">
        <v>726</v>
      </c>
      <c r="DIA31" s="2">
        <v>236</v>
      </c>
      <c r="DIB31" s="2">
        <v>361</v>
      </c>
      <c r="DIC31" s="2">
        <v>116</v>
      </c>
      <c r="DID31" s="2">
        <v>2290</v>
      </c>
      <c r="DIE31" s="2">
        <v>6314</v>
      </c>
      <c r="DIF31" s="2">
        <v>1263</v>
      </c>
      <c r="DIG31" s="2">
        <v>2285</v>
      </c>
      <c r="DIH31" s="2">
        <v>1028</v>
      </c>
      <c r="DII31" s="2">
        <v>2013</v>
      </c>
      <c r="DIJ31" s="2">
        <v>616</v>
      </c>
      <c r="DIK31" s="2">
        <v>1359</v>
      </c>
      <c r="DIL31" s="2">
        <v>1667</v>
      </c>
      <c r="DIM31" s="2">
        <v>2625</v>
      </c>
      <c r="DIN31" s="2">
        <v>246</v>
      </c>
      <c r="DIO31" s="2">
        <v>916</v>
      </c>
      <c r="DIP31" s="2">
        <v>418</v>
      </c>
      <c r="DIQ31" s="2">
        <v>130</v>
      </c>
      <c r="DIR31" s="2">
        <v>954</v>
      </c>
      <c r="DIS31" s="2">
        <v>127329</v>
      </c>
      <c r="DIT31" s="2">
        <v>0</v>
      </c>
      <c r="DIU31" s="2">
        <v>11191</v>
      </c>
      <c r="DIV31" s="2">
        <v>5131</v>
      </c>
      <c r="DIW31" s="2">
        <v>8134</v>
      </c>
      <c r="DIX31" s="2">
        <v>962</v>
      </c>
      <c r="DIY31" s="2">
        <v>7905</v>
      </c>
      <c r="DIZ31" s="2">
        <v>932</v>
      </c>
      <c r="DJA31" s="2">
        <v>0</v>
      </c>
      <c r="DJB31" s="2" t="s">
        <v>5</v>
      </c>
      <c r="DJC31" s="2">
        <v>1064</v>
      </c>
      <c r="DJD31" s="2">
        <v>6005</v>
      </c>
      <c r="DJE31" s="2">
        <v>322</v>
      </c>
      <c r="DJF31" s="2">
        <v>376</v>
      </c>
      <c r="DJG31" s="2">
        <v>585</v>
      </c>
      <c r="DJH31" s="2">
        <v>84602</v>
      </c>
      <c r="DJI31" s="2">
        <v>428</v>
      </c>
      <c r="DJJ31" s="2">
        <v>53631</v>
      </c>
      <c r="DJK31" s="2">
        <v>1070</v>
      </c>
      <c r="DJL31" s="2">
        <v>1946</v>
      </c>
      <c r="DJM31" s="2" t="s">
        <v>5</v>
      </c>
      <c r="DJN31" s="2">
        <v>1113</v>
      </c>
      <c r="DJO31" s="2" t="s">
        <v>5</v>
      </c>
      <c r="DJP31" s="2">
        <v>9235</v>
      </c>
      <c r="DJQ31" s="2">
        <v>1207</v>
      </c>
      <c r="DJR31" s="2">
        <v>30647</v>
      </c>
      <c r="DJS31" s="2">
        <v>6168</v>
      </c>
      <c r="DJT31" s="2">
        <v>1151</v>
      </c>
      <c r="DJU31" s="2" t="s">
        <v>5</v>
      </c>
      <c r="DJV31" s="2">
        <v>117342</v>
      </c>
      <c r="DJW31" s="2" t="s">
        <v>5</v>
      </c>
      <c r="DJX31" s="2">
        <v>18870</v>
      </c>
      <c r="DJY31" s="2" t="s">
        <v>5</v>
      </c>
      <c r="DJZ31" s="2">
        <v>4085</v>
      </c>
      <c r="DKA31" s="2" t="s">
        <v>5</v>
      </c>
      <c r="DKB31" s="2" t="s">
        <v>5</v>
      </c>
      <c r="DKC31" s="2" t="s">
        <v>5</v>
      </c>
      <c r="DKD31" s="2" t="s">
        <v>5</v>
      </c>
      <c r="DKE31" s="2" t="s">
        <v>5</v>
      </c>
      <c r="DKF31" s="2" t="s">
        <v>5</v>
      </c>
      <c r="DKG31" s="2" t="s">
        <v>5</v>
      </c>
      <c r="DKH31" s="2" t="s">
        <v>5</v>
      </c>
      <c r="DKI31" s="2" t="s">
        <v>5</v>
      </c>
      <c r="DKJ31" s="2" t="s">
        <v>5</v>
      </c>
      <c r="DKK31" s="2" t="s">
        <v>5</v>
      </c>
      <c r="DKL31" s="2" t="s">
        <v>5</v>
      </c>
      <c r="DKM31" s="2" t="s">
        <v>5</v>
      </c>
      <c r="DKN31" s="2" t="s">
        <v>5</v>
      </c>
      <c r="DKO31" s="2">
        <v>40</v>
      </c>
      <c r="DKP31" s="2" t="s">
        <v>5</v>
      </c>
      <c r="DKQ31" s="2" t="s">
        <v>5</v>
      </c>
      <c r="DKR31" s="2" t="s">
        <v>5</v>
      </c>
      <c r="DKS31" s="2">
        <v>744</v>
      </c>
      <c r="DKT31" s="2" t="s">
        <v>5</v>
      </c>
      <c r="DKU31" s="2">
        <v>101</v>
      </c>
      <c r="DKV31" s="2" t="s">
        <v>5</v>
      </c>
      <c r="DKW31" s="2">
        <v>419</v>
      </c>
      <c r="DKX31" s="2" t="s">
        <v>5</v>
      </c>
      <c r="DKY31" s="2">
        <v>6842</v>
      </c>
      <c r="DKZ31" s="2" t="s">
        <v>5</v>
      </c>
      <c r="DLA31" s="2" t="s">
        <v>5</v>
      </c>
      <c r="DLB31" s="2">
        <v>33999</v>
      </c>
      <c r="DLC31" s="2" t="s">
        <v>5</v>
      </c>
      <c r="DLD31" s="2" t="s">
        <v>5</v>
      </c>
      <c r="DLE31" s="2">
        <v>0</v>
      </c>
      <c r="DLF31" s="2" t="s">
        <v>5</v>
      </c>
      <c r="DLG31" s="2" t="s">
        <v>5</v>
      </c>
      <c r="DLH31" s="2">
        <v>1341</v>
      </c>
      <c r="DLI31" s="2">
        <v>3287</v>
      </c>
      <c r="DLJ31" s="2">
        <v>974</v>
      </c>
      <c r="DLK31" s="2">
        <v>1167</v>
      </c>
      <c r="DLL31" s="2">
        <v>1641</v>
      </c>
      <c r="DLM31" s="2" t="s">
        <v>5</v>
      </c>
      <c r="DLN31" s="2">
        <v>12019</v>
      </c>
      <c r="DLO31" s="2" t="s">
        <v>5</v>
      </c>
      <c r="DLP31" s="2" t="s">
        <v>5</v>
      </c>
      <c r="DLQ31" s="2" t="s">
        <v>5</v>
      </c>
      <c r="DLR31" s="2" t="s">
        <v>5</v>
      </c>
      <c r="DLS31" s="2" t="s">
        <v>5</v>
      </c>
      <c r="DLT31" s="2" t="s">
        <v>5</v>
      </c>
      <c r="DLU31" s="2" t="s">
        <v>5</v>
      </c>
      <c r="DLV31" s="2">
        <v>48529</v>
      </c>
      <c r="DLW31" s="2">
        <v>1523</v>
      </c>
      <c r="DLX31" s="2" t="s">
        <v>5</v>
      </c>
      <c r="DLY31" s="2" t="s">
        <v>5</v>
      </c>
      <c r="DLZ31" s="2" t="s">
        <v>5</v>
      </c>
      <c r="DMA31" s="2">
        <v>1636</v>
      </c>
      <c r="DMB31" s="2" t="s">
        <v>5</v>
      </c>
      <c r="DMC31" s="2" t="s">
        <v>5</v>
      </c>
      <c r="DMD31" s="2">
        <v>176000</v>
      </c>
      <c r="DME31" s="2">
        <v>33</v>
      </c>
      <c r="DMF31" s="2">
        <v>0</v>
      </c>
      <c r="DMG31" s="2">
        <v>65151</v>
      </c>
      <c r="DMH31" s="2" t="s">
        <v>5</v>
      </c>
      <c r="DMI31" s="2" t="s">
        <v>5</v>
      </c>
      <c r="DMJ31" s="2">
        <v>888</v>
      </c>
      <c r="DMK31" s="2">
        <v>0</v>
      </c>
      <c r="DML31" s="2">
        <v>3618</v>
      </c>
      <c r="DMM31" s="2" t="s">
        <v>5</v>
      </c>
      <c r="DMN31" s="2">
        <v>4281</v>
      </c>
      <c r="DMO31" s="2">
        <v>6799</v>
      </c>
      <c r="DMP31" s="2" t="s">
        <v>5</v>
      </c>
      <c r="DMQ31" s="2">
        <v>537</v>
      </c>
      <c r="DMR31" s="2">
        <v>1320</v>
      </c>
      <c r="DMS31" s="2">
        <v>32694</v>
      </c>
      <c r="DMT31" s="2">
        <v>704082</v>
      </c>
      <c r="DMU31" s="2">
        <v>61679</v>
      </c>
      <c r="DMV31" s="2">
        <v>589</v>
      </c>
      <c r="DMW31" s="2">
        <v>4377</v>
      </c>
      <c r="DMX31" s="2">
        <v>2191</v>
      </c>
      <c r="DMY31" s="2">
        <v>5</v>
      </c>
      <c r="DMZ31" s="2">
        <v>7975</v>
      </c>
      <c r="DNA31" s="2">
        <v>2004</v>
      </c>
      <c r="DNB31" s="2" t="s">
        <v>5</v>
      </c>
      <c r="DNC31" s="2">
        <v>359</v>
      </c>
      <c r="DND31" s="2">
        <v>9563</v>
      </c>
      <c r="DNE31" s="2" t="s">
        <v>5</v>
      </c>
      <c r="DNF31" s="2">
        <v>8329</v>
      </c>
      <c r="DNG31" s="2">
        <v>42</v>
      </c>
      <c r="DNH31" s="2" t="s">
        <v>5</v>
      </c>
      <c r="DNI31" s="2" t="s">
        <v>5</v>
      </c>
      <c r="DNJ31" s="2" t="s">
        <v>5</v>
      </c>
      <c r="DNK31" s="2">
        <v>24014</v>
      </c>
      <c r="DNL31" s="2">
        <v>3923</v>
      </c>
      <c r="DNM31" s="2">
        <v>16928</v>
      </c>
      <c r="DNN31" s="2" t="s">
        <v>5</v>
      </c>
      <c r="DNO31" s="2" t="s">
        <v>5</v>
      </c>
      <c r="DNP31" s="2" t="s">
        <v>5</v>
      </c>
      <c r="DNQ31" s="2">
        <v>18604</v>
      </c>
      <c r="DNR31" s="2" t="s">
        <v>5</v>
      </c>
      <c r="DNS31" s="2" t="s">
        <v>5</v>
      </c>
      <c r="DNT31" s="2">
        <v>13437</v>
      </c>
      <c r="DNU31" s="2" t="s">
        <v>5</v>
      </c>
      <c r="DNV31" s="2">
        <v>108333</v>
      </c>
      <c r="DNW31" s="2">
        <v>297</v>
      </c>
      <c r="DNX31" s="2" t="s">
        <v>5</v>
      </c>
      <c r="DNY31" s="2" t="s">
        <v>5</v>
      </c>
      <c r="DNZ31" s="2" t="s">
        <v>5</v>
      </c>
      <c r="DOA31" s="2" t="s">
        <v>5</v>
      </c>
      <c r="DOB31" s="2" t="s">
        <v>5</v>
      </c>
      <c r="DOC31" s="2">
        <v>3006</v>
      </c>
      <c r="DOD31" s="2" t="s">
        <v>5</v>
      </c>
      <c r="DOE31" s="2" t="s">
        <v>5</v>
      </c>
      <c r="DOF31" s="2" t="s">
        <v>5</v>
      </c>
      <c r="DOG31" s="2" t="s">
        <v>5</v>
      </c>
      <c r="DOH31" s="2">
        <v>2696</v>
      </c>
      <c r="DOI31" s="2" t="s">
        <v>5</v>
      </c>
      <c r="DOJ31" s="2">
        <v>835847</v>
      </c>
      <c r="DOK31" s="2">
        <v>736</v>
      </c>
      <c r="DOL31" s="2" t="s">
        <v>5</v>
      </c>
      <c r="DOM31" s="2">
        <v>6379</v>
      </c>
      <c r="DON31" s="2">
        <v>1120</v>
      </c>
      <c r="DOO31" s="2" t="s">
        <v>5</v>
      </c>
      <c r="DOP31" s="2" t="s">
        <v>5</v>
      </c>
      <c r="DOQ31" s="2">
        <v>53070</v>
      </c>
      <c r="DOR31" s="2" t="s">
        <v>5</v>
      </c>
      <c r="DOS31" s="2" t="s">
        <v>5</v>
      </c>
      <c r="DOT31" s="2">
        <v>43867</v>
      </c>
      <c r="DOU31" s="2" t="s">
        <v>5</v>
      </c>
      <c r="DOV31" s="2">
        <v>6004</v>
      </c>
      <c r="DOW31" s="2">
        <v>1441000</v>
      </c>
      <c r="DOX31" s="2" t="s">
        <v>5</v>
      </c>
      <c r="DOY31" s="2" t="s">
        <v>5</v>
      </c>
      <c r="DOZ31" s="2" t="s">
        <v>5</v>
      </c>
      <c r="DPA31" s="2" t="s">
        <v>5</v>
      </c>
      <c r="DPB31" s="2" t="s">
        <v>5</v>
      </c>
      <c r="DPC31" s="2" t="s">
        <v>5</v>
      </c>
      <c r="DPD31" s="2">
        <v>49561</v>
      </c>
      <c r="DPE31" s="2">
        <v>0</v>
      </c>
      <c r="DPF31" s="2">
        <v>4122</v>
      </c>
      <c r="DPG31" s="2" t="s">
        <v>5</v>
      </c>
      <c r="DPH31" s="2" t="s">
        <v>5</v>
      </c>
      <c r="DPI31" s="2" t="s">
        <v>5</v>
      </c>
      <c r="DPJ31" s="2" t="s">
        <v>5</v>
      </c>
      <c r="DPK31" s="2">
        <v>13024</v>
      </c>
      <c r="DPL31" s="2">
        <v>7853</v>
      </c>
      <c r="DPM31" s="2" t="s">
        <v>5</v>
      </c>
      <c r="DPN31" s="2" t="s">
        <v>5</v>
      </c>
      <c r="DPO31" s="2">
        <v>7885</v>
      </c>
      <c r="DPP31" s="2">
        <v>11552</v>
      </c>
      <c r="DPQ31" s="2" t="s">
        <v>5</v>
      </c>
      <c r="DPR31" s="2">
        <v>3006</v>
      </c>
      <c r="DPS31" s="2">
        <v>7916</v>
      </c>
      <c r="DPT31" s="2">
        <v>21497</v>
      </c>
      <c r="DPU31" s="2">
        <v>93473</v>
      </c>
      <c r="DPV31" s="2" t="s">
        <v>5</v>
      </c>
      <c r="DPW31" s="2" t="s">
        <v>5</v>
      </c>
      <c r="DPX31" s="2">
        <v>6549</v>
      </c>
      <c r="DPY31" s="2">
        <v>5224</v>
      </c>
      <c r="DPZ31" s="2">
        <v>39024</v>
      </c>
      <c r="DQA31" s="2">
        <v>0</v>
      </c>
      <c r="DQB31" s="2">
        <v>2870</v>
      </c>
      <c r="DQC31" s="2" t="s">
        <v>5</v>
      </c>
      <c r="DQD31" s="2" t="s">
        <v>5</v>
      </c>
      <c r="DQE31" s="2">
        <v>76811</v>
      </c>
      <c r="DQF31" s="2">
        <v>846</v>
      </c>
      <c r="DQG31" s="2">
        <v>1418</v>
      </c>
      <c r="DQH31" s="2">
        <v>1370</v>
      </c>
      <c r="DQI31" s="2" t="s">
        <v>5</v>
      </c>
      <c r="DQJ31" s="2" t="s">
        <v>5</v>
      </c>
      <c r="DQK31" s="2">
        <v>7839</v>
      </c>
      <c r="DQL31" s="2" t="s">
        <v>5</v>
      </c>
      <c r="DQM31" s="2" t="s">
        <v>5</v>
      </c>
      <c r="DQN31" s="2" t="s">
        <v>5</v>
      </c>
      <c r="DQO31" s="2" t="s">
        <v>5</v>
      </c>
      <c r="DQP31" s="2">
        <v>5461</v>
      </c>
      <c r="DQQ31" s="2">
        <v>3155</v>
      </c>
      <c r="DQR31" s="2" t="s">
        <v>5</v>
      </c>
      <c r="DQS31" s="2" t="s">
        <v>5</v>
      </c>
      <c r="DQT31" s="2">
        <v>0</v>
      </c>
      <c r="DQU31" s="2" t="s">
        <v>5</v>
      </c>
      <c r="DQV31" s="2" t="s">
        <v>5</v>
      </c>
      <c r="DQW31" s="2">
        <v>366</v>
      </c>
      <c r="DQX31" s="2" t="s">
        <v>5</v>
      </c>
      <c r="DQY31" s="2" t="s">
        <v>5</v>
      </c>
      <c r="DQZ31" s="2" t="s">
        <v>5</v>
      </c>
      <c r="DRA31" s="2" t="s">
        <v>5</v>
      </c>
      <c r="DRB31" s="2">
        <v>4584</v>
      </c>
      <c r="DRC31" s="2">
        <v>13523</v>
      </c>
      <c r="DRD31" s="2" t="s">
        <v>5</v>
      </c>
      <c r="DRE31" s="2" t="s">
        <v>5</v>
      </c>
      <c r="DRF31" s="2">
        <v>1711</v>
      </c>
      <c r="DRG31" s="2">
        <v>26026</v>
      </c>
      <c r="DRH31" s="2">
        <v>86</v>
      </c>
      <c r="DRI31" s="2">
        <v>1360</v>
      </c>
      <c r="DRJ31" s="2">
        <v>0</v>
      </c>
      <c r="DRK31" s="2">
        <v>99</v>
      </c>
      <c r="DRL31" s="2">
        <v>285</v>
      </c>
      <c r="DRM31" s="2">
        <v>0</v>
      </c>
      <c r="DRN31" s="2">
        <v>9154</v>
      </c>
      <c r="DRO31" s="2">
        <v>2428</v>
      </c>
      <c r="DRP31" s="2">
        <v>1202</v>
      </c>
      <c r="DRQ31" s="2">
        <v>142</v>
      </c>
      <c r="DRR31" s="2">
        <v>2247</v>
      </c>
      <c r="DRS31" s="2">
        <v>1370</v>
      </c>
      <c r="DRT31" s="2">
        <v>33516</v>
      </c>
      <c r="DRU31" s="2" t="s">
        <v>5</v>
      </c>
      <c r="DRV31" s="2">
        <v>22792</v>
      </c>
      <c r="DRW31" s="2" t="s">
        <v>5</v>
      </c>
      <c r="DRX31" s="2" t="s">
        <v>5</v>
      </c>
      <c r="DRY31" s="2" t="s">
        <v>5</v>
      </c>
      <c r="DRZ31" s="2">
        <v>5547</v>
      </c>
      <c r="DSA31" s="2" t="s">
        <v>5</v>
      </c>
      <c r="DSB31" s="2" t="s">
        <v>5</v>
      </c>
      <c r="DSC31" s="2" t="s">
        <v>5</v>
      </c>
      <c r="DSD31" s="2">
        <v>515</v>
      </c>
      <c r="DSE31" s="2" t="s">
        <v>5</v>
      </c>
      <c r="DSF31" s="2">
        <v>2817</v>
      </c>
      <c r="DSG31" s="2">
        <v>2119</v>
      </c>
      <c r="DSH31" s="2">
        <v>915</v>
      </c>
      <c r="DSI31" s="2" t="s">
        <v>5</v>
      </c>
      <c r="DSJ31" s="2">
        <v>21919</v>
      </c>
      <c r="DSK31" s="2" t="s">
        <v>5</v>
      </c>
      <c r="DSL31" s="2">
        <v>193</v>
      </c>
      <c r="DSM31" s="2">
        <v>1283</v>
      </c>
      <c r="DSN31" s="2">
        <v>324</v>
      </c>
      <c r="DSO31" s="2">
        <v>3207</v>
      </c>
      <c r="DSP31" s="2">
        <v>156</v>
      </c>
      <c r="DSQ31" s="2">
        <v>945</v>
      </c>
      <c r="DSR31" s="2">
        <v>2454</v>
      </c>
      <c r="DSS31" s="2">
        <v>15482</v>
      </c>
      <c r="DST31" s="2">
        <v>857</v>
      </c>
      <c r="DSU31" s="2">
        <v>20291</v>
      </c>
      <c r="DSV31" s="2">
        <v>98</v>
      </c>
      <c r="DSW31" s="2">
        <v>2031</v>
      </c>
      <c r="DSX31" s="2">
        <v>572</v>
      </c>
      <c r="DSY31" s="2">
        <v>4548</v>
      </c>
      <c r="DSZ31" s="2">
        <v>5</v>
      </c>
      <c r="DTA31" s="2">
        <v>1001</v>
      </c>
      <c r="DTB31" s="2">
        <v>1505</v>
      </c>
      <c r="DTC31" s="2">
        <v>980</v>
      </c>
      <c r="DTD31" s="2">
        <v>294</v>
      </c>
      <c r="DTE31" s="2">
        <v>0</v>
      </c>
      <c r="DTF31" s="2">
        <v>555</v>
      </c>
      <c r="DTG31" s="2">
        <v>896000</v>
      </c>
      <c r="DTH31" s="2">
        <v>1643</v>
      </c>
      <c r="DTI31" s="2">
        <v>1766</v>
      </c>
      <c r="DTJ31" s="2">
        <v>780</v>
      </c>
      <c r="DTK31" s="2">
        <v>1923</v>
      </c>
      <c r="DTL31" s="2">
        <v>3756</v>
      </c>
      <c r="DTM31" s="2">
        <v>97</v>
      </c>
      <c r="DTN31" s="2">
        <v>434</v>
      </c>
      <c r="DTO31" s="2">
        <v>16977</v>
      </c>
      <c r="DTP31" s="2">
        <v>2692</v>
      </c>
      <c r="DTQ31" s="2">
        <v>1871</v>
      </c>
      <c r="DTR31" s="2">
        <v>824</v>
      </c>
      <c r="DTS31" s="2">
        <v>82362</v>
      </c>
      <c r="DTT31" s="2">
        <v>302</v>
      </c>
      <c r="DTU31" s="2">
        <v>2082</v>
      </c>
      <c r="DTV31" s="2">
        <v>5131</v>
      </c>
      <c r="DTW31" s="2">
        <v>165</v>
      </c>
      <c r="DTX31" s="2">
        <v>1124</v>
      </c>
      <c r="DTY31" s="2">
        <v>1836</v>
      </c>
      <c r="DTZ31" s="2">
        <v>3180</v>
      </c>
      <c r="DUA31" s="2">
        <v>9684</v>
      </c>
      <c r="DUB31" s="2">
        <v>1193</v>
      </c>
      <c r="DUC31" s="2">
        <v>378</v>
      </c>
      <c r="DUD31" s="2">
        <v>1304</v>
      </c>
      <c r="DUE31" s="2">
        <v>163</v>
      </c>
      <c r="DUF31" s="2">
        <v>1049</v>
      </c>
      <c r="DUG31" s="2">
        <v>1111</v>
      </c>
      <c r="DUH31" s="2">
        <v>873512</v>
      </c>
      <c r="DUI31" s="2">
        <v>2500</v>
      </c>
      <c r="DUJ31" s="2">
        <v>8240</v>
      </c>
      <c r="DUK31" s="2">
        <v>123</v>
      </c>
      <c r="DUL31" s="2">
        <v>9694</v>
      </c>
      <c r="DUM31" s="2">
        <v>7990</v>
      </c>
      <c r="DUN31" s="2">
        <v>2344</v>
      </c>
      <c r="DUO31" s="2">
        <v>650</v>
      </c>
      <c r="DUP31" s="2">
        <v>4938</v>
      </c>
      <c r="DUQ31" s="2">
        <v>453</v>
      </c>
      <c r="DUR31" s="2">
        <v>2382</v>
      </c>
      <c r="DUS31" s="2">
        <v>600</v>
      </c>
      <c r="DUT31" s="2">
        <v>63</v>
      </c>
      <c r="DUU31" s="2">
        <v>23545</v>
      </c>
      <c r="DUV31" s="2">
        <v>1190</v>
      </c>
      <c r="DUW31" s="2">
        <v>1896</v>
      </c>
      <c r="DUX31" s="2">
        <v>89</v>
      </c>
      <c r="DUY31" s="2">
        <v>1668</v>
      </c>
      <c r="DUZ31" s="2">
        <v>3684</v>
      </c>
      <c r="DVA31" s="2">
        <v>2200</v>
      </c>
      <c r="DVB31" s="2">
        <v>37480</v>
      </c>
      <c r="DVC31" s="2">
        <v>610</v>
      </c>
      <c r="DVD31" s="2">
        <v>990</v>
      </c>
      <c r="DVE31" s="2">
        <v>2269</v>
      </c>
      <c r="DVF31" s="2">
        <v>1081</v>
      </c>
      <c r="DVG31" s="2">
        <v>2073</v>
      </c>
      <c r="DVH31" s="2">
        <v>277</v>
      </c>
      <c r="DVI31" s="2">
        <v>5080</v>
      </c>
      <c r="DVJ31" s="2">
        <v>1335</v>
      </c>
      <c r="DVK31" s="2">
        <v>722</v>
      </c>
      <c r="DVL31" s="2">
        <v>697</v>
      </c>
      <c r="DVM31" s="2">
        <v>1874</v>
      </c>
      <c r="DVN31" s="2">
        <v>1046</v>
      </c>
      <c r="DVO31" s="2">
        <v>1417</v>
      </c>
      <c r="DVP31" s="2">
        <v>592</v>
      </c>
      <c r="DVQ31" s="2">
        <v>749</v>
      </c>
      <c r="DVR31" s="2">
        <v>433</v>
      </c>
      <c r="DVS31" s="2">
        <v>174</v>
      </c>
      <c r="DVT31" s="2">
        <v>782</v>
      </c>
      <c r="DVU31" s="2">
        <v>1375</v>
      </c>
      <c r="DVV31" s="2">
        <v>4114</v>
      </c>
      <c r="DVW31" s="2">
        <v>493</v>
      </c>
      <c r="DVX31" s="2">
        <v>80</v>
      </c>
      <c r="DVY31" s="2">
        <v>3583</v>
      </c>
      <c r="DVZ31" s="2">
        <v>2955</v>
      </c>
      <c r="DWA31" s="2">
        <v>193</v>
      </c>
      <c r="DWB31" s="2">
        <v>551</v>
      </c>
      <c r="DWC31" s="2">
        <v>129</v>
      </c>
      <c r="DWD31" s="2">
        <v>4658</v>
      </c>
      <c r="DWE31" s="2">
        <v>18</v>
      </c>
      <c r="DWF31" s="2">
        <v>2080</v>
      </c>
      <c r="DWG31" s="2">
        <v>17496</v>
      </c>
      <c r="DWH31" s="2">
        <v>308</v>
      </c>
      <c r="DWI31" s="2">
        <v>1917</v>
      </c>
      <c r="DWJ31" s="2">
        <v>21776</v>
      </c>
      <c r="DWK31" s="2">
        <v>971</v>
      </c>
      <c r="DWL31" s="2">
        <v>215</v>
      </c>
      <c r="DWM31" s="2">
        <v>839</v>
      </c>
      <c r="DWN31" s="2">
        <v>1279</v>
      </c>
      <c r="DWO31" s="2">
        <v>147</v>
      </c>
      <c r="DWP31" s="2">
        <v>764</v>
      </c>
      <c r="DWQ31" s="2">
        <v>337</v>
      </c>
      <c r="DWR31" s="2">
        <v>430</v>
      </c>
      <c r="DWS31" s="2">
        <v>1243</v>
      </c>
      <c r="DWT31" s="2">
        <v>926</v>
      </c>
      <c r="DWU31" s="2">
        <v>619</v>
      </c>
      <c r="DWV31" s="2">
        <v>892</v>
      </c>
      <c r="DWW31" s="2">
        <v>307</v>
      </c>
      <c r="DWX31" s="2">
        <v>3658</v>
      </c>
      <c r="DWY31" s="2">
        <v>631</v>
      </c>
      <c r="DWZ31" s="2">
        <v>1223</v>
      </c>
      <c r="DXA31" s="2">
        <v>963</v>
      </c>
      <c r="DXB31" s="2">
        <v>814</v>
      </c>
      <c r="DXC31" s="2">
        <v>1849</v>
      </c>
      <c r="DXD31" s="2">
        <v>1014444</v>
      </c>
      <c r="DXE31" s="2">
        <v>3481</v>
      </c>
      <c r="DXF31" s="2">
        <v>184</v>
      </c>
      <c r="DXG31" s="2">
        <v>9684</v>
      </c>
      <c r="DXH31" s="2">
        <v>367</v>
      </c>
      <c r="DXI31" s="2">
        <v>6028</v>
      </c>
      <c r="DXJ31" s="2">
        <v>6348</v>
      </c>
      <c r="DXK31" s="2">
        <v>3424</v>
      </c>
      <c r="DXL31" s="2">
        <v>222</v>
      </c>
      <c r="DXM31" s="2">
        <v>25723</v>
      </c>
      <c r="DXN31" s="2">
        <v>135</v>
      </c>
      <c r="DXO31" s="2">
        <v>2867</v>
      </c>
      <c r="DXP31" s="2">
        <v>556</v>
      </c>
      <c r="DXQ31" s="2">
        <v>608</v>
      </c>
      <c r="DXR31" s="2">
        <v>107</v>
      </c>
      <c r="DXS31" s="2">
        <v>759</v>
      </c>
      <c r="DXT31" s="2">
        <v>505</v>
      </c>
      <c r="DXU31" s="2">
        <v>0</v>
      </c>
      <c r="DXV31" s="2">
        <v>0</v>
      </c>
      <c r="DXW31" s="2">
        <v>143</v>
      </c>
      <c r="DXX31" s="2">
        <v>4288</v>
      </c>
      <c r="DXY31" s="2">
        <v>1827</v>
      </c>
      <c r="DXZ31" s="2">
        <v>382</v>
      </c>
      <c r="DYA31" s="2">
        <v>1593</v>
      </c>
      <c r="DYB31" s="2">
        <v>5984</v>
      </c>
      <c r="DYC31" s="2">
        <v>0</v>
      </c>
      <c r="DYD31" s="2">
        <v>416</v>
      </c>
      <c r="DYE31" s="2">
        <v>4354</v>
      </c>
      <c r="DYF31" s="2">
        <v>234</v>
      </c>
      <c r="DYG31" s="2">
        <v>203</v>
      </c>
      <c r="DYH31" s="2">
        <v>144</v>
      </c>
      <c r="DYI31" s="2">
        <v>1185</v>
      </c>
      <c r="DYJ31" s="2">
        <v>118532</v>
      </c>
      <c r="DYK31" s="2">
        <v>3315992</v>
      </c>
      <c r="DYL31" s="2">
        <v>3320</v>
      </c>
      <c r="DYM31" s="2">
        <v>29166</v>
      </c>
      <c r="DYN31" s="2">
        <v>3899</v>
      </c>
      <c r="DYO31" s="2">
        <v>880</v>
      </c>
      <c r="DYP31" s="2">
        <v>6938</v>
      </c>
      <c r="DYQ31" s="2">
        <v>653</v>
      </c>
      <c r="DYR31" s="2">
        <v>9692</v>
      </c>
      <c r="DYS31" s="2">
        <v>10035</v>
      </c>
      <c r="DYT31" s="2">
        <v>389</v>
      </c>
      <c r="DYU31" s="2">
        <v>124</v>
      </c>
      <c r="DYV31" s="2">
        <v>788</v>
      </c>
      <c r="DYW31" s="2">
        <v>4167</v>
      </c>
      <c r="DYX31" s="2">
        <v>738</v>
      </c>
      <c r="DYY31" s="2">
        <v>373</v>
      </c>
      <c r="DYZ31" s="2">
        <v>3366</v>
      </c>
      <c r="DZA31" s="2">
        <v>1523</v>
      </c>
      <c r="DZB31" s="2">
        <v>2039</v>
      </c>
      <c r="DZC31" s="2">
        <v>358</v>
      </c>
      <c r="DZD31" s="2">
        <v>217</v>
      </c>
      <c r="DZE31" s="2">
        <v>5815</v>
      </c>
      <c r="DZF31" s="2">
        <v>4014</v>
      </c>
      <c r="DZG31" s="2">
        <v>1853</v>
      </c>
      <c r="DZH31" s="2">
        <v>2069</v>
      </c>
      <c r="DZI31" s="2">
        <v>12374</v>
      </c>
      <c r="DZJ31" s="2">
        <v>2065</v>
      </c>
      <c r="DZK31" s="2">
        <v>56648</v>
      </c>
      <c r="DZL31" s="2">
        <v>470</v>
      </c>
      <c r="DZM31" s="2">
        <v>268</v>
      </c>
      <c r="DZN31" s="2">
        <v>2915</v>
      </c>
      <c r="DZO31" s="2">
        <v>74</v>
      </c>
      <c r="DZP31" s="2">
        <v>1027</v>
      </c>
      <c r="DZQ31" s="2">
        <v>976</v>
      </c>
      <c r="DZR31" s="2">
        <v>190</v>
      </c>
      <c r="DZS31" s="2">
        <v>2355</v>
      </c>
      <c r="DZT31" s="2">
        <v>10043</v>
      </c>
      <c r="DZU31" s="2">
        <v>7786</v>
      </c>
      <c r="DZV31" s="2">
        <v>313689</v>
      </c>
      <c r="DZW31" s="2">
        <v>706</v>
      </c>
      <c r="DZX31" s="2">
        <v>3915</v>
      </c>
      <c r="DZY31" s="2">
        <v>1253</v>
      </c>
      <c r="DZZ31" s="2">
        <v>1137</v>
      </c>
      <c r="EAA31" s="2">
        <v>914</v>
      </c>
      <c r="EAB31" s="2">
        <v>467</v>
      </c>
      <c r="EAC31" s="2">
        <v>765</v>
      </c>
      <c r="EAD31" s="2">
        <v>310</v>
      </c>
      <c r="EAE31" s="2">
        <v>296</v>
      </c>
      <c r="EAF31" s="2">
        <v>544</v>
      </c>
      <c r="EAG31" s="2">
        <v>165</v>
      </c>
      <c r="EAH31" s="2">
        <v>314</v>
      </c>
      <c r="EAI31" s="2">
        <v>1113</v>
      </c>
      <c r="EAJ31" s="2">
        <v>1378</v>
      </c>
      <c r="EAK31" s="2">
        <v>2345</v>
      </c>
      <c r="EAL31" s="2">
        <v>3122</v>
      </c>
      <c r="EAM31" s="2">
        <v>202</v>
      </c>
      <c r="EAN31" s="2">
        <v>309</v>
      </c>
      <c r="EAO31" s="2">
        <v>73</v>
      </c>
      <c r="EAP31" s="2">
        <v>26</v>
      </c>
      <c r="EAQ31" s="2">
        <v>137</v>
      </c>
      <c r="EAR31" s="2">
        <v>92</v>
      </c>
      <c r="EAS31" s="2">
        <v>349</v>
      </c>
      <c r="EAT31" s="2">
        <v>985</v>
      </c>
      <c r="EAU31" s="2">
        <v>3484</v>
      </c>
      <c r="EAV31" s="2">
        <v>99</v>
      </c>
      <c r="EAW31" s="2">
        <v>278</v>
      </c>
      <c r="EAX31" s="2">
        <v>2855</v>
      </c>
      <c r="EAY31" s="2">
        <v>244</v>
      </c>
      <c r="EAZ31" s="2">
        <v>1443</v>
      </c>
      <c r="EBA31" s="2">
        <v>1026</v>
      </c>
      <c r="EBB31" s="2">
        <v>14260</v>
      </c>
      <c r="EBC31" s="2">
        <v>5903</v>
      </c>
      <c r="EBD31" s="2">
        <v>340</v>
      </c>
      <c r="EBE31" s="2">
        <v>2010</v>
      </c>
      <c r="EBF31" s="2">
        <v>1377</v>
      </c>
      <c r="EBG31" s="2">
        <v>2437</v>
      </c>
      <c r="EBH31" s="2">
        <v>5733</v>
      </c>
      <c r="EBI31" s="2">
        <v>8019</v>
      </c>
      <c r="EBJ31" s="2">
        <v>3455</v>
      </c>
      <c r="EBK31" s="2">
        <v>1877</v>
      </c>
      <c r="EBL31" s="2">
        <v>528</v>
      </c>
      <c r="EBM31" s="2">
        <v>142</v>
      </c>
      <c r="EBN31" s="2">
        <v>318</v>
      </c>
      <c r="EBO31" s="2">
        <v>518</v>
      </c>
      <c r="EBP31" s="2">
        <v>304</v>
      </c>
      <c r="EBQ31" s="2">
        <v>100</v>
      </c>
      <c r="EBR31" s="2">
        <v>122</v>
      </c>
      <c r="EBS31" s="2">
        <v>547</v>
      </c>
      <c r="EBT31" s="2">
        <v>99768</v>
      </c>
      <c r="EBU31" s="2">
        <v>4725</v>
      </c>
      <c r="EBV31" s="2">
        <v>2297</v>
      </c>
      <c r="EBW31" s="2">
        <v>1187</v>
      </c>
      <c r="EBX31" s="2">
        <v>321</v>
      </c>
      <c r="EBY31" s="2">
        <v>1707</v>
      </c>
      <c r="EBZ31" s="2">
        <v>4655</v>
      </c>
      <c r="ECA31" s="2">
        <v>310</v>
      </c>
      <c r="ECB31" s="2">
        <v>11426</v>
      </c>
      <c r="ECC31" s="2">
        <v>3152</v>
      </c>
      <c r="ECD31" s="2">
        <v>4175</v>
      </c>
      <c r="ECE31" s="2">
        <v>333</v>
      </c>
      <c r="ECF31" s="2">
        <v>1001</v>
      </c>
      <c r="ECG31" s="2">
        <v>10794</v>
      </c>
      <c r="ECH31" s="2">
        <v>1327</v>
      </c>
      <c r="ECI31" s="2">
        <v>25297</v>
      </c>
      <c r="ECJ31" s="2">
        <v>5682</v>
      </c>
      <c r="ECK31" s="2">
        <v>5317</v>
      </c>
      <c r="ECL31" s="2">
        <v>183</v>
      </c>
      <c r="ECM31" s="2">
        <v>110</v>
      </c>
      <c r="ECN31" s="2">
        <v>3046</v>
      </c>
      <c r="ECO31" s="2">
        <v>6352</v>
      </c>
      <c r="ECP31" s="2">
        <v>2576</v>
      </c>
      <c r="ECQ31" s="2">
        <v>9249</v>
      </c>
      <c r="ECR31" s="2">
        <v>843</v>
      </c>
      <c r="ECS31" s="2">
        <v>1839</v>
      </c>
      <c r="ECT31" s="2">
        <v>1684</v>
      </c>
      <c r="ECU31" s="2">
        <v>254072</v>
      </c>
      <c r="ECV31" s="2" t="s">
        <v>5</v>
      </c>
      <c r="ECW31" s="2">
        <v>866</v>
      </c>
      <c r="ECX31" s="2">
        <v>1035</v>
      </c>
      <c r="ECY31" s="2">
        <v>576</v>
      </c>
      <c r="ECZ31" s="2">
        <v>233</v>
      </c>
      <c r="EDA31" s="2">
        <v>464</v>
      </c>
      <c r="EDB31" s="2">
        <v>2773</v>
      </c>
      <c r="EDC31" s="2">
        <v>1043</v>
      </c>
      <c r="EDD31" s="2">
        <v>0</v>
      </c>
      <c r="EDE31" s="2">
        <v>259</v>
      </c>
      <c r="EDF31" s="2">
        <v>10</v>
      </c>
      <c r="EDG31" s="2">
        <v>3854</v>
      </c>
      <c r="EDH31" s="2">
        <v>4121</v>
      </c>
      <c r="EDI31" s="2">
        <v>10805</v>
      </c>
      <c r="EDJ31" s="2">
        <v>11683</v>
      </c>
      <c r="EDK31" s="2">
        <v>6568</v>
      </c>
      <c r="EDL31" s="2">
        <v>976</v>
      </c>
      <c r="EDM31" s="2">
        <v>438</v>
      </c>
      <c r="EDN31" s="2">
        <v>1149</v>
      </c>
      <c r="EDO31" s="2">
        <v>1624</v>
      </c>
      <c r="EDP31" s="2">
        <v>2158</v>
      </c>
      <c r="EDQ31" s="2">
        <v>748</v>
      </c>
      <c r="EDR31" s="2">
        <v>1285</v>
      </c>
      <c r="EDS31" s="2">
        <v>306</v>
      </c>
      <c r="EDT31" s="2">
        <v>7224</v>
      </c>
      <c r="EDU31" s="2">
        <v>5436</v>
      </c>
      <c r="EDV31" s="2">
        <v>272</v>
      </c>
      <c r="EDW31" s="2">
        <v>1977</v>
      </c>
      <c r="EDX31" s="2">
        <v>817</v>
      </c>
      <c r="EDY31" s="2">
        <v>967</v>
      </c>
      <c r="EDZ31" s="2">
        <v>1681</v>
      </c>
      <c r="EEA31" s="2">
        <v>1761</v>
      </c>
      <c r="EEB31" s="2">
        <v>1792</v>
      </c>
      <c r="EEC31" s="2">
        <v>1288</v>
      </c>
      <c r="EED31" s="2">
        <v>1873</v>
      </c>
      <c r="EEE31" s="2">
        <v>434</v>
      </c>
      <c r="EEF31" s="2">
        <v>434</v>
      </c>
      <c r="EEG31" s="2">
        <v>691</v>
      </c>
      <c r="EEH31" s="2">
        <v>783</v>
      </c>
      <c r="EEI31" s="2">
        <v>231</v>
      </c>
      <c r="EEJ31" s="2">
        <v>434</v>
      </c>
      <c r="EEK31" s="2">
        <v>233</v>
      </c>
      <c r="EEL31" s="2">
        <v>4332</v>
      </c>
      <c r="EEM31" s="2">
        <v>302</v>
      </c>
      <c r="EEN31" s="2">
        <v>13</v>
      </c>
      <c r="EEO31" s="2">
        <v>264</v>
      </c>
      <c r="EEP31" s="2">
        <v>1252</v>
      </c>
      <c r="EEQ31" s="2">
        <v>911</v>
      </c>
      <c r="EER31" s="2">
        <v>199</v>
      </c>
      <c r="EES31" s="2">
        <v>11</v>
      </c>
      <c r="EET31" s="2">
        <v>1375</v>
      </c>
      <c r="EEU31" s="2">
        <v>1632</v>
      </c>
      <c r="EEV31" s="2">
        <v>1409</v>
      </c>
      <c r="EEW31" s="2">
        <v>576</v>
      </c>
      <c r="EEX31" s="2">
        <v>1859</v>
      </c>
      <c r="EEY31" s="2">
        <v>1110</v>
      </c>
      <c r="EEZ31" s="2">
        <v>472</v>
      </c>
      <c r="EFA31" s="2">
        <v>725</v>
      </c>
      <c r="EFB31" s="2">
        <v>1065</v>
      </c>
      <c r="EFC31" s="2">
        <v>563</v>
      </c>
      <c r="EFD31" s="2">
        <v>4375</v>
      </c>
      <c r="EFE31" s="2">
        <v>2004</v>
      </c>
      <c r="EFF31" s="2">
        <v>3355</v>
      </c>
      <c r="EFG31" s="2">
        <v>3427</v>
      </c>
      <c r="EFH31" s="2">
        <v>84</v>
      </c>
      <c r="EFI31" s="2">
        <v>302</v>
      </c>
      <c r="EFJ31" s="2">
        <v>237</v>
      </c>
      <c r="EFK31" s="2">
        <v>2127</v>
      </c>
      <c r="EFL31" s="2">
        <v>1958</v>
      </c>
      <c r="EFM31" s="2">
        <v>839</v>
      </c>
      <c r="EFN31" s="2">
        <v>1269</v>
      </c>
      <c r="EFO31" s="2">
        <v>954</v>
      </c>
      <c r="EFP31" s="2">
        <v>585</v>
      </c>
      <c r="EFQ31" s="2">
        <v>215651</v>
      </c>
      <c r="EFR31" s="2">
        <v>1924</v>
      </c>
      <c r="EFS31" s="2">
        <v>2257</v>
      </c>
      <c r="EFT31" s="2">
        <v>2127</v>
      </c>
      <c r="EFU31" s="2">
        <v>2532</v>
      </c>
      <c r="EFV31" s="2">
        <v>2326</v>
      </c>
      <c r="EFW31" s="2">
        <v>2013</v>
      </c>
      <c r="EFX31" s="2">
        <v>2578</v>
      </c>
      <c r="EFY31" s="2">
        <v>2783</v>
      </c>
      <c r="EFZ31" s="2">
        <v>5957</v>
      </c>
      <c r="EGA31" s="2">
        <v>0</v>
      </c>
      <c r="EGB31" s="2">
        <v>2111</v>
      </c>
      <c r="EGC31" s="2">
        <v>7446</v>
      </c>
      <c r="EGD31" s="2">
        <v>10317</v>
      </c>
      <c r="EGE31" s="2">
        <v>1159</v>
      </c>
      <c r="EGF31" s="2">
        <v>2321</v>
      </c>
      <c r="EGG31" s="2">
        <v>6333</v>
      </c>
      <c r="EGH31" s="2">
        <v>7032</v>
      </c>
      <c r="EGI31" s="2">
        <v>507</v>
      </c>
      <c r="EGJ31" s="2">
        <v>750</v>
      </c>
      <c r="EGK31" s="2">
        <v>3949</v>
      </c>
      <c r="EGL31" s="2">
        <v>6232</v>
      </c>
      <c r="EGM31" s="2">
        <v>12223</v>
      </c>
      <c r="EGN31" s="2">
        <v>238000</v>
      </c>
      <c r="EGO31" s="2">
        <v>6809</v>
      </c>
      <c r="EGP31" s="2">
        <v>4743</v>
      </c>
      <c r="EGQ31" s="2">
        <v>10970</v>
      </c>
      <c r="EGR31" s="2">
        <v>1206</v>
      </c>
      <c r="EGS31" s="2">
        <v>1477</v>
      </c>
      <c r="EGT31" s="2">
        <v>32614</v>
      </c>
      <c r="EGU31" s="2">
        <v>386</v>
      </c>
      <c r="EGV31" s="2">
        <v>6064</v>
      </c>
      <c r="EGW31" s="2">
        <v>1326</v>
      </c>
      <c r="EGX31" s="2">
        <v>426</v>
      </c>
      <c r="EGY31" s="2">
        <v>172</v>
      </c>
      <c r="EGZ31" s="2">
        <v>149495</v>
      </c>
      <c r="EHA31" s="2">
        <v>54346</v>
      </c>
      <c r="EHB31" s="2">
        <v>2407</v>
      </c>
      <c r="EHC31" s="2">
        <v>7307</v>
      </c>
      <c r="EHD31" s="2">
        <v>3286</v>
      </c>
      <c r="EHE31" s="2">
        <v>8925</v>
      </c>
      <c r="EHF31" s="2">
        <v>11561</v>
      </c>
      <c r="EHG31" s="2">
        <v>11100</v>
      </c>
      <c r="EHH31" s="2">
        <v>680</v>
      </c>
      <c r="EHI31" s="2">
        <v>14701</v>
      </c>
      <c r="EHJ31" s="2">
        <v>51551</v>
      </c>
      <c r="EHK31" s="2">
        <v>3456</v>
      </c>
      <c r="EHL31" s="2">
        <v>9109</v>
      </c>
      <c r="EHM31" s="2">
        <v>444</v>
      </c>
      <c r="EHN31" s="2">
        <v>221209</v>
      </c>
      <c r="EHO31" s="2">
        <v>0</v>
      </c>
      <c r="EHP31" s="2">
        <v>2311</v>
      </c>
      <c r="EHQ31" s="2">
        <v>4290</v>
      </c>
      <c r="EHR31" s="2">
        <v>1263</v>
      </c>
      <c r="EHS31" s="2">
        <v>27174</v>
      </c>
      <c r="EHT31" s="2">
        <v>811</v>
      </c>
      <c r="EHU31" s="2">
        <v>143167</v>
      </c>
      <c r="EHV31" s="2">
        <v>1828</v>
      </c>
      <c r="EHW31" s="2">
        <v>1544</v>
      </c>
      <c r="EHX31" s="2">
        <v>3323</v>
      </c>
      <c r="EHY31" s="2">
        <v>3026</v>
      </c>
      <c r="EHZ31" s="2">
        <v>1942</v>
      </c>
      <c r="EIA31" s="2">
        <v>110</v>
      </c>
      <c r="EIB31" s="2">
        <v>3427</v>
      </c>
      <c r="EIC31" s="2">
        <v>3639</v>
      </c>
      <c r="EID31" s="2">
        <v>348</v>
      </c>
      <c r="EIE31" s="2">
        <v>1043</v>
      </c>
      <c r="EIF31" s="2">
        <v>9729</v>
      </c>
      <c r="EIG31" s="2">
        <v>627</v>
      </c>
      <c r="EIH31" s="2">
        <v>3991</v>
      </c>
      <c r="EII31" s="2">
        <v>6854</v>
      </c>
      <c r="EIJ31" s="2">
        <v>11102</v>
      </c>
      <c r="EIK31" s="2">
        <v>13398</v>
      </c>
      <c r="EIL31" s="2">
        <v>3582</v>
      </c>
      <c r="EIM31" s="2">
        <v>1953</v>
      </c>
      <c r="EIN31" s="2">
        <v>7406</v>
      </c>
      <c r="EIO31" s="2">
        <v>3074</v>
      </c>
      <c r="EIP31" s="2">
        <v>721</v>
      </c>
      <c r="EIQ31" s="2">
        <v>2087</v>
      </c>
      <c r="EIR31" s="2">
        <v>18928</v>
      </c>
      <c r="EIS31" s="2">
        <v>31320</v>
      </c>
      <c r="EIT31" s="2">
        <v>2719</v>
      </c>
      <c r="EIU31" s="2">
        <v>308</v>
      </c>
      <c r="EIV31" s="2">
        <v>3182</v>
      </c>
      <c r="EIW31" s="2">
        <v>14748</v>
      </c>
      <c r="EIX31" s="2">
        <v>48828</v>
      </c>
      <c r="EIY31" s="2">
        <v>24020</v>
      </c>
      <c r="EIZ31" s="2">
        <v>16922</v>
      </c>
      <c r="EJA31" s="2">
        <v>690</v>
      </c>
      <c r="EJB31" s="2">
        <v>2946</v>
      </c>
      <c r="EJC31" s="2">
        <v>21924</v>
      </c>
      <c r="EJD31" s="2">
        <v>2370</v>
      </c>
      <c r="EJE31" s="2">
        <v>2512536</v>
      </c>
      <c r="EJF31" s="2">
        <v>390</v>
      </c>
      <c r="EJG31" s="2">
        <v>2985</v>
      </c>
      <c r="EJH31" s="2">
        <v>2590</v>
      </c>
      <c r="EJI31" s="2">
        <v>9520</v>
      </c>
      <c r="EJJ31" s="2">
        <v>5247</v>
      </c>
      <c r="EJK31" s="2">
        <v>2819</v>
      </c>
      <c r="EJL31" s="2">
        <v>41493</v>
      </c>
      <c r="EJM31" s="2">
        <v>302</v>
      </c>
      <c r="EJN31" s="2">
        <v>7</v>
      </c>
      <c r="EJO31" s="2">
        <v>1944</v>
      </c>
      <c r="EJP31" s="2">
        <v>717</v>
      </c>
      <c r="EJQ31" s="2">
        <v>835</v>
      </c>
      <c r="EJR31" s="2">
        <v>4251</v>
      </c>
      <c r="EJS31" s="2">
        <v>11267</v>
      </c>
      <c r="EJT31" s="2">
        <v>2145</v>
      </c>
      <c r="EJU31" s="2">
        <v>3130</v>
      </c>
      <c r="EJV31" s="2">
        <v>1557</v>
      </c>
      <c r="EJW31" s="2">
        <v>5414</v>
      </c>
      <c r="EJX31" s="2">
        <v>11842</v>
      </c>
      <c r="EJY31" s="2">
        <v>0</v>
      </c>
      <c r="EJZ31" s="2">
        <v>1380</v>
      </c>
      <c r="EKA31" s="2">
        <v>4224</v>
      </c>
      <c r="EKB31" s="2">
        <v>3357</v>
      </c>
      <c r="EKC31" s="2">
        <v>751</v>
      </c>
      <c r="EKD31" s="2">
        <v>1902</v>
      </c>
      <c r="EKE31" s="2">
        <v>3013</v>
      </c>
      <c r="EKF31" s="2">
        <v>62</v>
      </c>
      <c r="EKG31" s="2">
        <v>1068</v>
      </c>
      <c r="EKH31" s="2">
        <v>3300</v>
      </c>
      <c r="EKI31" s="2">
        <v>561</v>
      </c>
      <c r="EKJ31" s="2">
        <v>184704</v>
      </c>
      <c r="EKK31" s="2">
        <v>552</v>
      </c>
      <c r="EKL31" s="2">
        <v>13</v>
      </c>
      <c r="EKM31" s="2">
        <v>1592</v>
      </c>
      <c r="EKN31" s="2">
        <v>43884</v>
      </c>
      <c r="EKO31" s="2">
        <v>0</v>
      </c>
      <c r="EKP31" s="2">
        <v>6201</v>
      </c>
      <c r="EKQ31" s="2">
        <v>12140</v>
      </c>
      <c r="EKR31" s="2">
        <v>2229</v>
      </c>
      <c r="EKS31" s="2">
        <v>733</v>
      </c>
      <c r="EKT31" s="2">
        <v>2543</v>
      </c>
      <c r="EKU31" s="2">
        <v>211000</v>
      </c>
      <c r="EKV31" s="2">
        <v>62307</v>
      </c>
      <c r="EKW31" s="2">
        <v>1162</v>
      </c>
      <c r="EKX31" s="2">
        <v>41477</v>
      </c>
      <c r="EKY31" s="2">
        <v>17943</v>
      </c>
      <c r="EKZ31" s="2">
        <v>15242</v>
      </c>
      <c r="ELA31" s="2">
        <v>17088</v>
      </c>
      <c r="ELB31" s="2">
        <v>920218</v>
      </c>
      <c r="ELC31" s="2">
        <v>0</v>
      </c>
      <c r="ELD31" s="2">
        <v>4060</v>
      </c>
      <c r="ELE31" s="2">
        <v>44920</v>
      </c>
      <c r="ELF31" s="2">
        <v>394</v>
      </c>
      <c r="ELG31" s="2">
        <v>499</v>
      </c>
      <c r="ELH31" s="2">
        <v>9700</v>
      </c>
      <c r="ELI31" s="2">
        <v>1224</v>
      </c>
      <c r="ELJ31" s="2">
        <v>576</v>
      </c>
      <c r="ELK31" s="2">
        <v>1773</v>
      </c>
      <c r="ELL31" s="2">
        <v>6222</v>
      </c>
      <c r="ELM31" s="2">
        <v>440</v>
      </c>
      <c r="ELN31" s="2">
        <v>6450</v>
      </c>
      <c r="ELO31" s="2">
        <v>251</v>
      </c>
      <c r="ELP31" s="2">
        <v>2839</v>
      </c>
      <c r="ELQ31" s="2">
        <v>1354</v>
      </c>
      <c r="ELR31" s="2">
        <v>5460</v>
      </c>
      <c r="ELS31" s="2">
        <v>13367</v>
      </c>
      <c r="ELT31" s="2">
        <v>1695</v>
      </c>
      <c r="ELU31" s="2">
        <v>326</v>
      </c>
      <c r="ELV31" s="2">
        <v>1712</v>
      </c>
      <c r="ELW31" s="2">
        <v>279</v>
      </c>
      <c r="ELX31" s="2">
        <v>7584</v>
      </c>
      <c r="ELY31" s="2">
        <v>8580</v>
      </c>
      <c r="ELZ31" s="2">
        <v>535</v>
      </c>
      <c r="EMA31" s="2">
        <v>4595</v>
      </c>
      <c r="EMB31" s="2">
        <v>823</v>
      </c>
      <c r="EMC31" s="2">
        <v>4896</v>
      </c>
      <c r="EMD31" s="2">
        <v>231</v>
      </c>
      <c r="EME31" s="2">
        <v>234</v>
      </c>
      <c r="EMF31" s="2">
        <v>2950</v>
      </c>
      <c r="EMG31" s="2">
        <v>4672</v>
      </c>
      <c r="EMH31" s="2">
        <v>1358</v>
      </c>
      <c r="EMI31" s="2">
        <v>43</v>
      </c>
      <c r="EMJ31" s="2">
        <v>540</v>
      </c>
      <c r="EMK31" s="2">
        <v>7925</v>
      </c>
      <c r="EML31" s="2">
        <v>9864</v>
      </c>
      <c r="EMM31" s="2">
        <v>26571</v>
      </c>
      <c r="EMN31" s="2">
        <v>458</v>
      </c>
      <c r="EMO31" s="2">
        <v>1086</v>
      </c>
      <c r="EMP31" s="2">
        <v>1304</v>
      </c>
      <c r="EMQ31" s="2">
        <v>3030</v>
      </c>
      <c r="EMR31" s="2">
        <v>591</v>
      </c>
      <c r="EMS31" s="2">
        <v>5384</v>
      </c>
      <c r="EMT31" s="2">
        <v>903</v>
      </c>
      <c r="EMU31" s="2">
        <v>120219</v>
      </c>
      <c r="EMV31" s="2">
        <v>474</v>
      </c>
      <c r="EMW31" s="2">
        <v>11038</v>
      </c>
      <c r="EMX31" s="2">
        <v>10564</v>
      </c>
      <c r="EMY31" s="2">
        <v>0</v>
      </c>
      <c r="EMZ31" s="2">
        <v>48</v>
      </c>
      <c r="ENA31" s="2">
        <v>2142</v>
      </c>
      <c r="ENB31" s="2">
        <v>10117</v>
      </c>
      <c r="ENC31" s="2">
        <v>2924</v>
      </c>
      <c r="END31" s="2">
        <v>150</v>
      </c>
      <c r="ENE31" s="2">
        <v>1128</v>
      </c>
      <c r="ENF31" s="2">
        <v>716</v>
      </c>
      <c r="ENG31" s="2">
        <v>1186</v>
      </c>
      <c r="ENH31" s="2">
        <v>282</v>
      </c>
      <c r="ENI31" s="2">
        <v>5499</v>
      </c>
      <c r="ENJ31" s="2">
        <v>22956</v>
      </c>
      <c r="ENK31" s="2">
        <v>318</v>
      </c>
      <c r="ENL31" s="2">
        <v>784</v>
      </c>
      <c r="ENM31" s="2">
        <v>1139</v>
      </c>
      <c r="ENN31" s="2">
        <v>72</v>
      </c>
      <c r="ENO31" s="2">
        <v>363</v>
      </c>
      <c r="ENP31" s="2">
        <v>26977</v>
      </c>
      <c r="ENQ31" s="2">
        <v>16838</v>
      </c>
      <c r="ENR31" s="2">
        <v>2528</v>
      </c>
      <c r="ENS31" s="2">
        <v>5463</v>
      </c>
      <c r="ENT31" s="2">
        <v>1820</v>
      </c>
      <c r="ENU31" s="2">
        <v>2376</v>
      </c>
      <c r="ENV31" s="2">
        <v>14984</v>
      </c>
      <c r="ENW31" s="2">
        <v>4230</v>
      </c>
      <c r="ENX31" s="2">
        <v>616</v>
      </c>
      <c r="ENY31" s="2">
        <v>450</v>
      </c>
      <c r="ENZ31" s="2">
        <v>2171</v>
      </c>
      <c r="EOA31" s="2">
        <v>654</v>
      </c>
      <c r="EOB31" s="2">
        <v>519</v>
      </c>
      <c r="EOC31" s="2">
        <v>210</v>
      </c>
      <c r="EOD31" s="2">
        <v>888</v>
      </c>
      <c r="EOE31" s="2">
        <v>3380</v>
      </c>
      <c r="EOF31" s="2">
        <v>646</v>
      </c>
      <c r="EOG31" s="2">
        <v>3517</v>
      </c>
      <c r="EOH31" s="2">
        <v>8687</v>
      </c>
      <c r="EOI31" s="2">
        <v>1198</v>
      </c>
      <c r="EOJ31" s="2">
        <v>4099</v>
      </c>
      <c r="EOK31" s="2">
        <v>179</v>
      </c>
      <c r="EOL31" s="2">
        <v>1665</v>
      </c>
      <c r="EOM31" s="2">
        <v>1996</v>
      </c>
      <c r="EON31" s="2">
        <v>1020</v>
      </c>
      <c r="EOO31" s="2">
        <v>2809</v>
      </c>
      <c r="EOP31" s="2">
        <v>523</v>
      </c>
      <c r="EOQ31" s="2">
        <v>107</v>
      </c>
      <c r="EOR31" s="2">
        <v>252</v>
      </c>
      <c r="EOS31" s="2">
        <v>7840</v>
      </c>
      <c r="EOT31" s="2">
        <v>93</v>
      </c>
      <c r="EOU31" s="2">
        <v>201</v>
      </c>
      <c r="EOV31" s="2">
        <v>10135</v>
      </c>
      <c r="EOW31" s="2">
        <v>100</v>
      </c>
      <c r="EOX31" s="2">
        <v>139</v>
      </c>
      <c r="EOY31" s="2">
        <v>0</v>
      </c>
      <c r="EOZ31" s="2" t="s">
        <v>5</v>
      </c>
      <c r="EPA31" s="2">
        <v>323</v>
      </c>
      <c r="EPB31" s="2">
        <v>2368</v>
      </c>
      <c r="EPC31" s="2">
        <v>6964</v>
      </c>
      <c r="EPD31" s="2">
        <v>2419</v>
      </c>
      <c r="EPE31" s="2">
        <v>985</v>
      </c>
      <c r="EPF31" s="2">
        <v>1151</v>
      </c>
      <c r="EPG31" s="2">
        <v>780</v>
      </c>
      <c r="EPH31" s="2">
        <v>2874</v>
      </c>
      <c r="EPI31" s="2">
        <v>610</v>
      </c>
      <c r="EPJ31" s="2">
        <v>555</v>
      </c>
      <c r="EPK31" s="2">
        <v>1019</v>
      </c>
      <c r="EPL31" s="2">
        <v>1374</v>
      </c>
      <c r="EPM31" s="2">
        <v>7956</v>
      </c>
      <c r="EPN31" s="2">
        <v>3095</v>
      </c>
      <c r="EPO31" s="2">
        <v>3803</v>
      </c>
      <c r="EPP31" s="2">
        <v>346</v>
      </c>
      <c r="EPQ31" s="2">
        <v>7133</v>
      </c>
      <c r="EPR31" s="2">
        <v>3504</v>
      </c>
      <c r="EPS31" s="2">
        <v>1669</v>
      </c>
      <c r="EPT31" s="2">
        <v>2186</v>
      </c>
      <c r="EPU31" s="2">
        <v>4763</v>
      </c>
      <c r="EPV31" s="2">
        <v>520</v>
      </c>
      <c r="EPW31" s="2">
        <v>9050</v>
      </c>
      <c r="EPX31" s="2">
        <v>3967</v>
      </c>
      <c r="EPY31" s="2">
        <v>7682</v>
      </c>
      <c r="EPZ31" s="2">
        <v>463</v>
      </c>
      <c r="EQA31" s="2">
        <v>1785</v>
      </c>
      <c r="EQB31" s="2">
        <v>8982</v>
      </c>
      <c r="EQC31" s="2">
        <v>1272</v>
      </c>
      <c r="EQD31" s="2">
        <v>8940</v>
      </c>
      <c r="EQE31" s="2">
        <v>2326</v>
      </c>
      <c r="EQF31" s="2">
        <v>10199</v>
      </c>
      <c r="EQG31" s="2">
        <v>4447</v>
      </c>
      <c r="EQH31" s="2">
        <v>2090</v>
      </c>
      <c r="EQI31" s="2">
        <v>1793</v>
      </c>
      <c r="EQJ31" s="2">
        <v>873</v>
      </c>
      <c r="EQK31" s="2">
        <v>9960</v>
      </c>
      <c r="EQL31" s="2">
        <v>8107</v>
      </c>
      <c r="EQM31" s="2">
        <v>461</v>
      </c>
      <c r="EQN31" s="2">
        <v>688</v>
      </c>
      <c r="EQO31" s="2">
        <v>10631</v>
      </c>
      <c r="EQP31" s="2">
        <v>4329</v>
      </c>
      <c r="EQQ31" s="2">
        <v>14942</v>
      </c>
      <c r="EQR31" s="2">
        <v>4335</v>
      </c>
      <c r="EQS31" s="2">
        <v>589</v>
      </c>
      <c r="EQT31" s="2">
        <v>5767</v>
      </c>
      <c r="EQU31" s="2">
        <v>1183</v>
      </c>
      <c r="EQV31" s="2">
        <v>3529</v>
      </c>
      <c r="EQW31" s="2">
        <v>3467</v>
      </c>
      <c r="EQX31" s="2">
        <v>4664</v>
      </c>
      <c r="EQY31" s="2">
        <v>390525</v>
      </c>
      <c r="EQZ31" s="2">
        <v>1482</v>
      </c>
      <c r="ERA31" s="2">
        <v>5131</v>
      </c>
      <c r="ERB31" s="2">
        <v>6854</v>
      </c>
      <c r="ERC31" s="2">
        <v>4155</v>
      </c>
      <c r="ERD31" s="2">
        <v>796</v>
      </c>
      <c r="ERE31" s="2">
        <v>2546</v>
      </c>
      <c r="ERF31" s="2">
        <v>70077</v>
      </c>
      <c r="ERG31" s="2">
        <v>645</v>
      </c>
      <c r="ERH31" s="2">
        <v>812</v>
      </c>
      <c r="ERI31" s="2">
        <v>1087</v>
      </c>
      <c r="ERJ31" s="2">
        <v>1968</v>
      </c>
      <c r="ERK31" s="2">
        <v>988</v>
      </c>
      <c r="ERL31" s="2">
        <v>234</v>
      </c>
      <c r="ERM31" s="2">
        <v>606</v>
      </c>
      <c r="ERN31" s="2">
        <v>8757</v>
      </c>
      <c r="ERO31" s="2">
        <v>1188</v>
      </c>
      <c r="ERP31" s="2">
        <v>11091</v>
      </c>
      <c r="ERQ31" s="2">
        <v>6901</v>
      </c>
      <c r="ERR31" s="2">
        <v>2581</v>
      </c>
      <c r="ERS31" s="2">
        <v>541</v>
      </c>
      <c r="ERT31" s="2">
        <v>4627</v>
      </c>
      <c r="ERU31" s="2">
        <v>1716</v>
      </c>
      <c r="ERV31" s="2">
        <v>4350</v>
      </c>
      <c r="ERW31" s="2">
        <v>2202</v>
      </c>
      <c r="ERX31" s="2">
        <v>13247</v>
      </c>
      <c r="ERY31" s="2">
        <v>1536</v>
      </c>
      <c r="ERZ31" s="2">
        <v>1164</v>
      </c>
      <c r="ESA31" s="2">
        <v>6098</v>
      </c>
      <c r="ESB31" s="2">
        <v>5373</v>
      </c>
      <c r="ESC31" s="2">
        <v>1669</v>
      </c>
      <c r="ESD31" s="2">
        <v>2758</v>
      </c>
      <c r="ESE31" s="2">
        <v>463</v>
      </c>
      <c r="ESF31" s="2">
        <v>2111</v>
      </c>
      <c r="ESG31" s="2">
        <v>1483</v>
      </c>
      <c r="ESH31" s="2">
        <v>1077</v>
      </c>
      <c r="ESI31" s="2">
        <v>309857</v>
      </c>
      <c r="ESJ31" s="2">
        <v>925</v>
      </c>
      <c r="ESK31" s="2">
        <v>2116</v>
      </c>
      <c r="ESL31" s="2">
        <v>759</v>
      </c>
      <c r="ESM31" s="2">
        <v>8581</v>
      </c>
      <c r="ESN31" s="2">
        <v>2440</v>
      </c>
      <c r="ESO31" s="2">
        <v>28302</v>
      </c>
      <c r="ESP31" s="2">
        <v>1742</v>
      </c>
      <c r="ESQ31" s="2">
        <v>23785</v>
      </c>
      <c r="ESR31" s="2">
        <v>3049</v>
      </c>
      <c r="ESS31" s="2">
        <v>7679</v>
      </c>
      <c r="EST31" s="2">
        <v>2643</v>
      </c>
      <c r="ESU31" s="2">
        <v>6821</v>
      </c>
      <c r="ESV31" s="2">
        <v>896</v>
      </c>
      <c r="ESW31" s="2">
        <v>460</v>
      </c>
      <c r="ESX31" s="2">
        <v>3422</v>
      </c>
      <c r="ESY31" s="2">
        <v>3398</v>
      </c>
      <c r="ESZ31" s="2">
        <v>214</v>
      </c>
      <c r="ETA31" s="2">
        <v>499</v>
      </c>
      <c r="ETB31" s="2">
        <v>5468</v>
      </c>
      <c r="ETC31" s="2">
        <v>1213</v>
      </c>
      <c r="ETD31" s="2">
        <v>1951</v>
      </c>
      <c r="ETE31" s="2">
        <v>1754</v>
      </c>
      <c r="ETF31" s="2">
        <v>2822</v>
      </c>
      <c r="ETG31" s="2">
        <v>8258</v>
      </c>
      <c r="ETH31" s="2">
        <v>895</v>
      </c>
      <c r="ETI31" s="2">
        <v>996</v>
      </c>
      <c r="ETJ31" s="2">
        <v>203</v>
      </c>
      <c r="ETK31" s="2">
        <v>7626</v>
      </c>
      <c r="ETL31" s="2">
        <v>1442</v>
      </c>
      <c r="ETM31" s="2">
        <v>3496</v>
      </c>
      <c r="ETN31" s="2">
        <v>32156</v>
      </c>
      <c r="ETO31" s="2">
        <v>735</v>
      </c>
      <c r="ETP31" s="2">
        <v>5374</v>
      </c>
      <c r="ETQ31" s="2">
        <v>6961</v>
      </c>
      <c r="ETR31" s="2">
        <v>60955</v>
      </c>
      <c r="ETS31" s="2">
        <v>2780</v>
      </c>
      <c r="ETT31" s="2">
        <v>7732</v>
      </c>
      <c r="ETU31" s="2">
        <v>5280</v>
      </c>
      <c r="ETV31" s="2">
        <v>9473</v>
      </c>
      <c r="ETW31" s="2">
        <v>19939</v>
      </c>
      <c r="ETX31" s="2">
        <v>8450</v>
      </c>
      <c r="ETY31" s="2">
        <v>16582</v>
      </c>
      <c r="ETZ31" s="2">
        <v>4967</v>
      </c>
      <c r="EUA31" s="2">
        <v>170</v>
      </c>
      <c r="EUB31" s="2">
        <v>796</v>
      </c>
      <c r="EUC31" s="2">
        <v>196</v>
      </c>
      <c r="EUD31" s="2">
        <v>623</v>
      </c>
      <c r="EUE31" s="2">
        <v>249</v>
      </c>
      <c r="EUF31" s="2">
        <v>10437</v>
      </c>
      <c r="EUG31" s="2">
        <v>1475</v>
      </c>
      <c r="EUH31" s="2">
        <v>1872</v>
      </c>
      <c r="EUI31" s="2">
        <v>111</v>
      </c>
      <c r="EUJ31" s="2">
        <v>167</v>
      </c>
      <c r="EUK31" s="2">
        <v>1506</v>
      </c>
      <c r="EUL31" s="2">
        <v>5386</v>
      </c>
      <c r="EUM31" s="2" t="s">
        <v>5</v>
      </c>
      <c r="EUN31" s="2" t="s">
        <v>5</v>
      </c>
      <c r="EUO31" s="2">
        <v>596</v>
      </c>
      <c r="EUP31" s="2">
        <v>3100</v>
      </c>
      <c r="EUQ31" s="2">
        <v>3015</v>
      </c>
      <c r="EUR31" s="2" t="s">
        <v>5</v>
      </c>
      <c r="EUS31" s="2">
        <v>6000</v>
      </c>
      <c r="EUT31" s="2">
        <v>1424</v>
      </c>
      <c r="EUU31" s="2">
        <v>3</v>
      </c>
      <c r="EUV31" s="2">
        <v>810</v>
      </c>
      <c r="EUW31" s="2">
        <v>2301</v>
      </c>
      <c r="EUX31" s="2">
        <v>23914</v>
      </c>
      <c r="EUY31" s="2">
        <v>2556</v>
      </c>
      <c r="EUZ31" s="2" t="s">
        <v>5</v>
      </c>
      <c r="EVA31" s="2">
        <v>756</v>
      </c>
      <c r="EVB31" s="2">
        <v>1173</v>
      </c>
      <c r="EVC31" s="2">
        <v>1722</v>
      </c>
      <c r="EVD31" s="2">
        <v>5078</v>
      </c>
      <c r="EVE31" s="2">
        <v>6619</v>
      </c>
      <c r="EVF31" s="2">
        <v>544000</v>
      </c>
      <c r="EVG31" s="2">
        <v>6000</v>
      </c>
      <c r="EVH31" s="2">
        <v>7263</v>
      </c>
      <c r="EVI31" s="2">
        <v>1127</v>
      </c>
      <c r="EVJ31" s="2">
        <v>5113</v>
      </c>
      <c r="EVK31" s="2">
        <v>4207</v>
      </c>
      <c r="EVL31" s="2">
        <v>1647</v>
      </c>
      <c r="EVM31" s="2">
        <v>1518</v>
      </c>
      <c r="EVN31" s="2">
        <v>586</v>
      </c>
      <c r="EVO31" s="2">
        <v>2672</v>
      </c>
      <c r="EVP31" s="2">
        <v>76</v>
      </c>
      <c r="EVQ31" s="2">
        <v>863</v>
      </c>
      <c r="EVR31" s="2">
        <v>342</v>
      </c>
      <c r="EVS31" s="2">
        <v>7404</v>
      </c>
      <c r="EVT31" s="2">
        <v>4148</v>
      </c>
      <c r="EVU31" s="2">
        <v>1390</v>
      </c>
      <c r="EVV31" s="2">
        <v>357</v>
      </c>
      <c r="EVW31" s="2">
        <v>2009</v>
      </c>
      <c r="EVX31" s="2">
        <v>1612</v>
      </c>
      <c r="EVY31" s="2">
        <v>386</v>
      </c>
      <c r="EVZ31" s="2">
        <v>778</v>
      </c>
      <c r="EWA31" s="2">
        <v>137</v>
      </c>
      <c r="EWB31" s="2">
        <v>20061</v>
      </c>
      <c r="EWC31" s="2">
        <v>219</v>
      </c>
      <c r="EWD31" s="2">
        <v>3544</v>
      </c>
      <c r="EWE31" s="2">
        <v>5513</v>
      </c>
      <c r="EWF31" s="2">
        <v>804</v>
      </c>
      <c r="EWG31" s="2">
        <v>3142</v>
      </c>
      <c r="EWH31" s="2">
        <v>598</v>
      </c>
      <c r="EWI31" s="2">
        <v>342000</v>
      </c>
      <c r="EWJ31" s="2">
        <v>3112</v>
      </c>
      <c r="EWK31" s="2">
        <v>205</v>
      </c>
      <c r="EWL31" s="2">
        <v>6044</v>
      </c>
      <c r="EWM31" s="2">
        <v>1123</v>
      </c>
      <c r="EWN31" s="2">
        <v>53</v>
      </c>
      <c r="EWO31" s="2">
        <v>904</v>
      </c>
      <c r="EWP31" s="2">
        <v>2806</v>
      </c>
      <c r="EWQ31" s="2">
        <v>5999</v>
      </c>
      <c r="EWR31" s="2">
        <v>8640</v>
      </c>
      <c r="EWS31" s="2">
        <v>17285</v>
      </c>
      <c r="EWT31" s="2">
        <v>1405</v>
      </c>
      <c r="EWU31" s="2">
        <v>140</v>
      </c>
      <c r="EWV31" s="2">
        <v>1219</v>
      </c>
      <c r="EWW31" s="2">
        <v>863</v>
      </c>
      <c r="EWX31" s="2">
        <v>7719</v>
      </c>
      <c r="EWY31" s="2">
        <v>4440</v>
      </c>
      <c r="EWZ31" s="2">
        <v>2133</v>
      </c>
      <c r="EXA31" s="2">
        <v>12574</v>
      </c>
      <c r="EXB31" s="2">
        <v>9423</v>
      </c>
      <c r="EXC31" s="2">
        <v>762</v>
      </c>
      <c r="EXD31" s="2">
        <v>647</v>
      </c>
      <c r="EXE31" s="2">
        <v>261</v>
      </c>
      <c r="EXF31" s="2">
        <v>1099</v>
      </c>
      <c r="EXG31" s="2">
        <v>2708</v>
      </c>
      <c r="EXH31" s="2">
        <v>391</v>
      </c>
      <c r="EXI31" s="2">
        <v>2738</v>
      </c>
      <c r="EXJ31" s="2">
        <v>407</v>
      </c>
      <c r="EXK31" s="2">
        <v>430</v>
      </c>
      <c r="EXL31" s="2">
        <v>630</v>
      </c>
      <c r="EXM31" s="2" t="s">
        <v>5</v>
      </c>
      <c r="EXN31" s="2">
        <v>1942</v>
      </c>
      <c r="EXO31" s="2">
        <v>2432</v>
      </c>
      <c r="EXP31" s="2">
        <v>2310</v>
      </c>
      <c r="EXQ31" s="2">
        <v>280</v>
      </c>
      <c r="EXR31" s="2">
        <v>2753</v>
      </c>
      <c r="EXS31" s="2">
        <v>49201</v>
      </c>
      <c r="EXT31" s="2" t="s">
        <v>5</v>
      </c>
      <c r="EXU31" s="2">
        <v>2750</v>
      </c>
      <c r="EXV31" s="2">
        <v>10233</v>
      </c>
      <c r="EXW31" s="2">
        <v>386</v>
      </c>
      <c r="EXX31" s="2">
        <v>4494</v>
      </c>
      <c r="EXY31" s="2">
        <v>1374</v>
      </c>
      <c r="EXZ31" s="2">
        <v>314</v>
      </c>
      <c r="EYA31" s="2">
        <v>698</v>
      </c>
      <c r="EYB31" s="2">
        <v>6575</v>
      </c>
      <c r="EYC31" s="2">
        <v>279</v>
      </c>
      <c r="EYD31" s="2">
        <v>361</v>
      </c>
      <c r="EYE31" s="2">
        <v>1764</v>
      </c>
      <c r="EYF31" s="2">
        <v>1410</v>
      </c>
      <c r="EYG31" s="2">
        <v>944</v>
      </c>
      <c r="EYH31" s="2">
        <v>106</v>
      </c>
      <c r="EYI31" s="2">
        <v>6266</v>
      </c>
      <c r="EYJ31" s="2">
        <v>475</v>
      </c>
      <c r="EYK31" s="2">
        <v>1193</v>
      </c>
      <c r="EYL31" s="2">
        <v>2003</v>
      </c>
      <c r="EYM31" s="2">
        <v>1178</v>
      </c>
      <c r="EYN31" s="2">
        <v>1492</v>
      </c>
      <c r="EYO31" s="2">
        <v>6784</v>
      </c>
      <c r="EYP31" s="2">
        <v>724</v>
      </c>
      <c r="EYQ31" s="2">
        <v>19</v>
      </c>
      <c r="EYR31" s="2">
        <v>461</v>
      </c>
      <c r="EYS31" s="2">
        <v>1873</v>
      </c>
      <c r="EYT31" s="2">
        <v>2452</v>
      </c>
      <c r="EYU31" s="2">
        <v>767</v>
      </c>
      <c r="EYV31" s="2">
        <v>522</v>
      </c>
      <c r="EYW31" s="2">
        <v>475</v>
      </c>
      <c r="EYX31" s="2">
        <v>753</v>
      </c>
      <c r="EYY31" s="2">
        <v>2514</v>
      </c>
      <c r="EYZ31" s="2">
        <v>505</v>
      </c>
      <c r="EZA31" s="2">
        <v>234</v>
      </c>
      <c r="EZB31" s="2" t="s">
        <v>5</v>
      </c>
      <c r="EZC31" s="2">
        <v>9238</v>
      </c>
      <c r="EZD31" s="2">
        <v>2651</v>
      </c>
      <c r="EZE31" s="2">
        <v>593</v>
      </c>
      <c r="EZF31" s="2">
        <v>932</v>
      </c>
      <c r="EZG31" s="2">
        <v>11754</v>
      </c>
      <c r="EZH31" s="2">
        <v>11309</v>
      </c>
      <c r="EZI31" s="2">
        <v>1372</v>
      </c>
      <c r="EZJ31" s="2">
        <v>1716</v>
      </c>
      <c r="EZK31" s="2">
        <v>5506</v>
      </c>
      <c r="EZL31" s="2">
        <v>169249</v>
      </c>
      <c r="EZM31" s="2">
        <v>2</v>
      </c>
      <c r="EZN31" s="2">
        <v>2643</v>
      </c>
      <c r="EZO31" s="2">
        <v>2153</v>
      </c>
      <c r="EZP31" s="2">
        <v>16788</v>
      </c>
      <c r="EZQ31" s="2">
        <v>933</v>
      </c>
      <c r="EZR31" s="2">
        <v>2966</v>
      </c>
      <c r="EZS31" s="2">
        <v>650</v>
      </c>
      <c r="EZT31" s="2">
        <v>673</v>
      </c>
      <c r="EZU31" s="2">
        <v>13020</v>
      </c>
      <c r="EZV31" s="2">
        <v>4628</v>
      </c>
      <c r="EZW31" s="2">
        <v>3888</v>
      </c>
      <c r="EZX31" s="2">
        <v>102</v>
      </c>
      <c r="EZY31" s="2">
        <v>556</v>
      </c>
      <c r="EZZ31" s="2">
        <v>1543</v>
      </c>
      <c r="FAA31" s="2">
        <v>0</v>
      </c>
      <c r="FAB31" s="2">
        <v>1546</v>
      </c>
      <c r="FAC31" s="2">
        <v>4641</v>
      </c>
      <c r="FAD31" s="2">
        <v>9566</v>
      </c>
      <c r="FAE31" s="2" t="s">
        <v>5</v>
      </c>
      <c r="FAF31" s="2">
        <v>1267</v>
      </c>
      <c r="FAG31" s="2">
        <v>349</v>
      </c>
      <c r="FAH31" s="2">
        <v>14792</v>
      </c>
      <c r="FAI31" s="2">
        <v>1663</v>
      </c>
      <c r="FAJ31" s="2">
        <v>35668</v>
      </c>
      <c r="FAK31" s="2">
        <v>1052</v>
      </c>
      <c r="FAL31" s="2">
        <v>20457</v>
      </c>
      <c r="FAM31" s="2">
        <v>11370</v>
      </c>
      <c r="FAN31" s="2">
        <v>436</v>
      </c>
      <c r="FAO31" s="2">
        <v>175</v>
      </c>
      <c r="FAP31" s="2">
        <v>7056</v>
      </c>
      <c r="FAQ31" s="2">
        <v>2150</v>
      </c>
      <c r="FAR31" s="2">
        <v>257</v>
      </c>
      <c r="FAS31" s="2">
        <v>2058</v>
      </c>
      <c r="FAT31" s="2">
        <v>1516</v>
      </c>
      <c r="FAU31" s="2">
        <v>0</v>
      </c>
      <c r="FAV31" s="2">
        <v>4797</v>
      </c>
      <c r="FAW31" s="2">
        <v>2702</v>
      </c>
      <c r="FAX31" s="2">
        <v>1068</v>
      </c>
      <c r="FAY31" s="2">
        <v>422</v>
      </c>
      <c r="FAZ31" s="2">
        <v>1152</v>
      </c>
      <c r="FBA31" s="2">
        <v>12659</v>
      </c>
      <c r="FBB31" s="2">
        <v>132</v>
      </c>
      <c r="FBC31" s="2">
        <v>7566</v>
      </c>
      <c r="FBD31" s="2">
        <v>458</v>
      </c>
      <c r="FBE31" s="2">
        <v>371</v>
      </c>
      <c r="FBF31" s="2">
        <v>1430</v>
      </c>
      <c r="FBG31" s="2">
        <v>1451</v>
      </c>
      <c r="FBH31" s="2">
        <v>185</v>
      </c>
      <c r="FBI31" s="2">
        <v>42190</v>
      </c>
      <c r="FBJ31" s="2">
        <v>9529</v>
      </c>
      <c r="FBK31" s="2">
        <v>616</v>
      </c>
      <c r="FBL31" s="2" t="s">
        <v>5</v>
      </c>
      <c r="FBM31" s="2" t="s">
        <v>5</v>
      </c>
      <c r="FBN31" s="2">
        <v>1184</v>
      </c>
      <c r="FBO31" s="2">
        <v>2964</v>
      </c>
      <c r="FBP31" s="2">
        <v>3293</v>
      </c>
      <c r="FBQ31" s="2">
        <v>93050</v>
      </c>
      <c r="FBR31" s="2">
        <v>450</v>
      </c>
      <c r="FBS31" s="2">
        <v>10528</v>
      </c>
      <c r="FBT31" s="2">
        <v>1866</v>
      </c>
      <c r="FBU31" s="2" t="s">
        <v>5</v>
      </c>
      <c r="FBV31" s="2">
        <v>711</v>
      </c>
      <c r="FBW31" s="2">
        <v>142</v>
      </c>
      <c r="FBX31" s="2">
        <v>7702</v>
      </c>
      <c r="FBY31" s="2">
        <v>4741</v>
      </c>
      <c r="FBZ31" s="2">
        <v>662</v>
      </c>
      <c r="FCA31" s="2">
        <v>494</v>
      </c>
      <c r="FCB31" s="2">
        <v>469</v>
      </c>
      <c r="FCC31" s="2">
        <v>2046</v>
      </c>
      <c r="FCD31" s="2">
        <v>3895</v>
      </c>
      <c r="FCE31" s="2">
        <v>11778</v>
      </c>
      <c r="FCF31" s="2">
        <v>4593</v>
      </c>
      <c r="FCG31" s="2">
        <v>64587</v>
      </c>
      <c r="FCH31" s="2">
        <v>5267</v>
      </c>
      <c r="FCI31" s="2">
        <v>114</v>
      </c>
      <c r="FCJ31" s="2">
        <v>127</v>
      </c>
      <c r="FCK31" s="2">
        <v>1042</v>
      </c>
      <c r="FCL31" s="2">
        <v>124761</v>
      </c>
      <c r="FCM31" s="2">
        <v>5442</v>
      </c>
      <c r="FCN31" s="2">
        <v>5599</v>
      </c>
      <c r="FCO31" s="2" t="s">
        <v>5</v>
      </c>
      <c r="FCP31" s="2">
        <v>77</v>
      </c>
      <c r="FCQ31" s="2">
        <v>4353</v>
      </c>
      <c r="FCR31" s="2" t="s">
        <v>5</v>
      </c>
      <c r="FCS31" s="2">
        <v>2734</v>
      </c>
      <c r="FCT31" s="2">
        <v>947</v>
      </c>
      <c r="FCU31" s="2">
        <v>5657</v>
      </c>
      <c r="FCV31" s="2">
        <v>814</v>
      </c>
      <c r="FCW31" s="2">
        <v>2051</v>
      </c>
      <c r="FCX31" s="2">
        <v>4602</v>
      </c>
      <c r="FCY31" s="2">
        <v>6556</v>
      </c>
      <c r="FCZ31" s="2">
        <v>1622</v>
      </c>
      <c r="FDA31" s="2">
        <v>42346</v>
      </c>
      <c r="FDB31" s="2">
        <v>6200</v>
      </c>
      <c r="FDC31" s="2">
        <v>1432</v>
      </c>
      <c r="FDD31" s="2">
        <v>1432</v>
      </c>
      <c r="FDE31" s="2">
        <v>9689</v>
      </c>
      <c r="FDF31" s="2">
        <v>627</v>
      </c>
      <c r="FDG31" s="2">
        <v>1156</v>
      </c>
      <c r="FDH31" s="2">
        <v>720</v>
      </c>
      <c r="FDI31" s="2">
        <v>1834</v>
      </c>
      <c r="FDJ31" s="2">
        <v>24943</v>
      </c>
      <c r="FDK31" s="2">
        <v>42961</v>
      </c>
      <c r="FDL31" s="2">
        <v>282</v>
      </c>
      <c r="FDM31" s="2">
        <v>1260</v>
      </c>
      <c r="FDN31" s="2">
        <v>37248</v>
      </c>
      <c r="FDO31" s="2">
        <v>17629</v>
      </c>
      <c r="FDP31" s="2">
        <v>8240</v>
      </c>
      <c r="FDQ31" s="2" t="s">
        <v>5</v>
      </c>
      <c r="FDR31" s="2">
        <v>18827</v>
      </c>
      <c r="FDS31" s="2">
        <v>299</v>
      </c>
      <c r="FDT31" s="2">
        <v>1620</v>
      </c>
      <c r="FDU31" s="2">
        <v>935</v>
      </c>
      <c r="FDV31" s="2">
        <v>4844</v>
      </c>
      <c r="FDW31" s="2">
        <v>20225</v>
      </c>
      <c r="FDX31" s="2">
        <v>180452</v>
      </c>
      <c r="FDY31" s="2">
        <v>1927</v>
      </c>
      <c r="FDZ31" s="2">
        <v>7435</v>
      </c>
      <c r="FEA31" s="2">
        <v>21853</v>
      </c>
      <c r="FEB31" s="2">
        <v>227</v>
      </c>
      <c r="FEC31" s="2">
        <v>8974</v>
      </c>
      <c r="FED31" s="2">
        <v>2927</v>
      </c>
      <c r="FEE31" s="2">
        <v>657</v>
      </c>
      <c r="FEF31" s="2">
        <v>7742</v>
      </c>
      <c r="FEG31" s="2">
        <v>5149</v>
      </c>
      <c r="FEH31" s="2">
        <v>344</v>
      </c>
      <c r="FEI31" s="2">
        <v>5598</v>
      </c>
      <c r="FEJ31" s="2">
        <v>12838</v>
      </c>
      <c r="FEK31" s="2">
        <v>14146</v>
      </c>
      <c r="FEL31" s="2">
        <v>2614</v>
      </c>
      <c r="FEM31" s="2">
        <v>6986</v>
      </c>
      <c r="FEN31" s="2">
        <v>899</v>
      </c>
      <c r="FEO31" s="2">
        <v>1460</v>
      </c>
      <c r="FEP31" s="2">
        <v>17669</v>
      </c>
      <c r="FEQ31" s="2">
        <v>518</v>
      </c>
      <c r="FER31" s="2">
        <v>25151</v>
      </c>
      <c r="FES31" s="2">
        <v>1204</v>
      </c>
      <c r="FET31" s="2">
        <v>19</v>
      </c>
      <c r="FEU31" s="2">
        <v>118</v>
      </c>
      <c r="FEV31" s="2">
        <v>591</v>
      </c>
      <c r="FEW31" s="2">
        <v>867</v>
      </c>
      <c r="FEX31" s="2">
        <v>353</v>
      </c>
      <c r="FEY31" s="2">
        <v>764</v>
      </c>
      <c r="FEZ31" s="2">
        <v>2201</v>
      </c>
      <c r="FFA31" s="2">
        <v>240</v>
      </c>
      <c r="FFB31" s="2">
        <v>4683</v>
      </c>
      <c r="FFC31" s="2">
        <v>396</v>
      </c>
      <c r="FFD31" s="2">
        <v>507</v>
      </c>
      <c r="FFE31" s="2">
        <v>1697</v>
      </c>
      <c r="FFF31" s="2">
        <v>740</v>
      </c>
      <c r="FFG31" s="2">
        <v>470</v>
      </c>
      <c r="FFH31" s="2">
        <v>172</v>
      </c>
      <c r="FFI31" s="2">
        <v>1693</v>
      </c>
      <c r="FFJ31" s="2">
        <v>186</v>
      </c>
      <c r="FFK31" s="2">
        <v>172</v>
      </c>
      <c r="FFL31" s="2">
        <v>132</v>
      </c>
      <c r="FFM31" s="2">
        <v>660</v>
      </c>
      <c r="FFN31" s="2">
        <v>116</v>
      </c>
      <c r="FFO31" s="2">
        <v>473</v>
      </c>
      <c r="FFP31" s="2">
        <v>996</v>
      </c>
      <c r="FFQ31" s="2">
        <v>4091</v>
      </c>
      <c r="FFR31" s="2">
        <v>435</v>
      </c>
      <c r="FFS31" s="2">
        <v>2893</v>
      </c>
      <c r="FFT31" s="2">
        <v>564</v>
      </c>
      <c r="FFU31" s="2">
        <v>2950</v>
      </c>
      <c r="FFV31" s="2">
        <v>354</v>
      </c>
      <c r="FFW31" s="2">
        <v>1548</v>
      </c>
      <c r="FFX31" s="2">
        <v>169</v>
      </c>
      <c r="FFY31" s="2">
        <v>5</v>
      </c>
      <c r="FFZ31" s="2">
        <v>422</v>
      </c>
      <c r="FGA31" s="2">
        <v>7833</v>
      </c>
      <c r="FGB31" s="2">
        <v>626</v>
      </c>
      <c r="FGC31" s="2">
        <v>150</v>
      </c>
      <c r="FGD31" s="2">
        <v>677</v>
      </c>
      <c r="FGE31" s="2">
        <v>3473</v>
      </c>
      <c r="FGF31" s="2">
        <v>772</v>
      </c>
      <c r="FGG31" s="2">
        <v>403</v>
      </c>
      <c r="FGH31" s="2">
        <v>758</v>
      </c>
      <c r="FGI31" s="2">
        <v>224</v>
      </c>
      <c r="FGJ31" s="2">
        <v>453</v>
      </c>
      <c r="FGK31" s="2">
        <v>574</v>
      </c>
      <c r="FGL31" s="2">
        <v>378</v>
      </c>
      <c r="FGM31" s="2">
        <v>1820</v>
      </c>
      <c r="FGN31" s="2">
        <v>174</v>
      </c>
      <c r="FGO31" s="2">
        <v>1172</v>
      </c>
      <c r="FGP31" s="2">
        <v>1642</v>
      </c>
      <c r="FGQ31" s="2">
        <v>1301</v>
      </c>
      <c r="FGR31" s="2">
        <v>2096</v>
      </c>
      <c r="FGS31" s="2">
        <v>171</v>
      </c>
      <c r="FGT31" s="2">
        <v>3007</v>
      </c>
      <c r="FGU31" s="2">
        <v>552</v>
      </c>
      <c r="FGV31" s="2">
        <v>1144</v>
      </c>
      <c r="FGW31" s="2">
        <v>938</v>
      </c>
      <c r="FGX31" s="2">
        <v>1548</v>
      </c>
      <c r="FGY31" s="2">
        <v>414</v>
      </c>
      <c r="FGZ31" s="2">
        <v>1398</v>
      </c>
      <c r="FHA31" s="2">
        <v>1338</v>
      </c>
      <c r="FHB31" s="2">
        <v>37569</v>
      </c>
      <c r="FHC31" s="2">
        <v>24261</v>
      </c>
      <c r="FHD31" s="2">
        <v>2768</v>
      </c>
      <c r="FHE31" s="2">
        <v>5803</v>
      </c>
      <c r="FHF31" s="2">
        <v>5995</v>
      </c>
      <c r="FHG31" s="2">
        <v>2295</v>
      </c>
      <c r="FHH31" s="2">
        <v>1485</v>
      </c>
      <c r="FHI31" s="2">
        <v>2570</v>
      </c>
      <c r="FHJ31" s="2">
        <v>5261</v>
      </c>
      <c r="FHK31" s="2">
        <v>7705</v>
      </c>
      <c r="FHL31" s="2">
        <v>1409</v>
      </c>
      <c r="FHM31" s="2">
        <v>647</v>
      </c>
      <c r="FHN31" s="2">
        <v>25871</v>
      </c>
      <c r="FHO31" s="2">
        <v>14783</v>
      </c>
      <c r="FHP31" s="2">
        <v>76732</v>
      </c>
      <c r="FHQ31" s="2">
        <v>1087</v>
      </c>
      <c r="FHR31" s="2">
        <v>16467</v>
      </c>
      <c r="FHS31" s="2">
        <v>8493</v>
      </c>
      <c r="FHT31" s="2">
        <v>2772</v>
      </c>
      <c r="FHU31" s="2">
        <v>21564</v>
      </c>
      <c r="FHV31" s="2">
        <v>13469</v>
      </c>
      <c r="FHW31" s="2">
        <v>1771</v>
      </c>
      <c r="FHX31" s="2">
        <v>3881</v>
      </c>
      <c r="FHY31" s="2">
        <v>12932</v>
      </c>
      <c r="FHZ31" s="2" t="s">
        <v>5</v>
      </c>
      <c r="FIA31" s="2">
        <v>27134</v>
      </c>
      <c r="FIB31" s="2">
        <v>2984</v>
      </c>
      <c r="FIC31" s="2">
        <v>315</v>
      </c>
      <c r="FID31" s="2">
        <v>82</v>
      </c>
      <c r="FIE31" s="2">
        <v>1413000</v>
      </c>
      <c r="FIF31" s="2">
        <v>1727146</v>
      </c>
      <c r="FIG31" s="2">
        <v>19578</v>
      </c>
      <c r="FIH31" s="2">
        <v>106635</v>
      </c>
      <c r="FII31" s="2">
        <v>1120</v>
      </c>
      <c r="FIJ31" s="2">
        <v>19539</v>
      </c>
      <c r="FIK31" s="2">
        <v>7820</v>
      </c>
      <c r="FIL31" s="2">
        <v>28912</v>
      </c>
      <c r="FIM31" s="2">
        <v>8335</v>
      </c>
      <c r="FIN31" s="2">
        <v>117265</v>
      </c>
      <c r="FIO31" s="2">
        <v>893</v>
      </c>
      <c r="FIP31" s="2" t="s">
        <v>5</v>
      </c>
      <c r="FIQ31" s="2">
        <v>5013</v>
      </c>
      <c r="FIR31" s="2">
        <v>337</v>
      </c>
      <c r="FIS31" s="2">
        <v>5230</v>
      </c>
      <c r="FIT31" s="2" t="s">
        <v>5</v>
      </c>
      <c r="FIU31" s="2" t="s">
        <v>5</v>
      </c>
      <c r="FIV31" s="2">
        <v>1515</v>
      </c>
      <c r="FIW31" s="2">
        <v>307</v>
      </c>
      <c r="FIX31" s="2">
        <v>921</v>
      </c>
      <c r="FIY31" s="2">
        <v>82848</v>
      </c>
      <c r="FIZ31" s="2">
        <v>89</v>
      </c>
      <c r="FJA31" s="2">
        <v>19609</v>
      </c>
      <c r="FJB31" s="2">
        <v>64549</v>
      </c>
      <c r="FJC31" s="2">
        <v>3200</v>
      </c>
      <c r="FJD31" s="2">
        <v>1657000</v>
      </c>
      <c r="FJE31" s="2">
        <v>14510</v>
      </c>
      <c r="FJF31" s="2" t="s">
        <v>5</v>
      </c>
      <c r="FJG31" s="2" t="s">
        <v>5</v>
      </c>
      <c r="FJH31" s="2">
        <v>18000</v>
      </c>
      <c r="FJI31" s="2">
        <v>8513</v>
      </c>
      <c r="FJJ31" s="2" t="s">
        <v>5</v>
      </c>
      <c r="FJK31" s="2">
        <v>270226</v>
      </c>
      <c r="FJL31" s="2">
        <v>248831</v>
      </c>
      <c r="FJM31" s="2">
        <v>1182</v>
      </c>
      <c r="FJN31" s="2">
        <v>13337</v>
      </c>
      <c r="FJO31" s="2" t="s">
        <v>5</v>
      </c>
      <c r="FJP31" s="2">
        <v>11607</v>
      </c>
      <c r="FJQ31" s="2">
        <v>1009000</v>
      </c>
      <c r="FJR31" s="2">
        <v>1456</v>
      </c>
      <c r="FJS31" s="2" t="s">
        <v>5</v>
      </c>
      <c r="FJT31" s="2">
        <v>14332</v>
      </c>
      <c r="FJU31" s="2">
        <v>845045</v>
      </c>
      <c r="FJV31" s="2">
        <v>516</v>
      </c>
      <c r="FJW31" s="2">
        <v>603</v>
      </c>
      <c r="FJX31" s="2">
        <v>17295</v>
      </c>
      <c r="FJY31" s="2">
        <v>0</v>
      </c>
      <c r="FJZ31" s="2">
        <v>68276</v>
      </c>
      <c r="FKA31" s="2">
        <v>402866</v>
      </c>
      <c r="FKB31" s="2">
        <v>175741</v>
      </c>
      <c r="FKC31" s="2">
        <v>3830</v>
      </c>
      <c r="FKD31" s="2">
        <v>8762</v>
      </c>
      <c r="FKE31" s="2">
        <v>3203</v>
      </c>
      <c r="FKF31" s="2">
        <v>3956</v>
      </c>
      <c r="FKG31" s="2">
        <v>14249</v>
      </c>
      <c r="FKH31" s="2">
        <v>34905</v>
      </c>
      <c r="FKI31" s="2">
        <v>3701786</v>
      </c>
      <c r="FKJ31" s="2">
        <v>25388</v>
      </c>
      <c r="FKK31" s="2">
        <v>972</v>
      </c>
      <c r="FKL31" s="2">
        <v>7206</v>
      </c>
      <c r="FKM31" s="2">
        <v>10142</v>
      </c>
      <c r="FKN31" s="2">
        <v>1188</v>
      </c>
      <c r="FKO31" s="2">
        <v>731</v>
      </c>
      <c r="FKP31" s="2">
        <v>987</v>
      </c>
      <c r="FKQ31" s="2" t="s">
        <v>5</v>
      </c>
      <c r="FKR31" s="2">
        <v>6174</v>
      </c>
      <c r="FKS31" s="2">
        <v>262</v>
      </c>
      <c r="FKT31" s="2">
        <v>435</v>
      </c>
      <c r="FKU31" s="2">
        <v>6082</v>
      </c>
      <c r="FKV31" s="2">
        <v>4907</v>
      </c>
      <c r="FKW31" s="2">
        <v>2687</v>
      </c>
      <c r="FKX31" s="2">
        <v>2078</v>
      </c>
      <c r="FKY31" s="2">
        <v>13425</v>
      </c>
      <c r="FKZ31" s="2">
        <v>587</v>
      </c>
      <c r="FLA31" s="2">
        <v>167</v>
      </c>
      <c r="FLB31" s="2">
        <v>12567</v>
      </c>
      <c r="FLC31" s="2">
        <v>1697</v>
      </c>
      <c r="FLD31" s="2">
        <v>1421</v>
      </c>
      <c r="FLE31" s="2">
        <v>2068</v>
      </c>
      <c r="FLF31" s="2">
        <v>14696</v>
      </c>
      <c r="FLG31" s="2">
        <v>141</v>
      </c>
      <c r="FLH31" s="2">
        <v>197</v>
      </c>
      <c r="FLI31" s="2">
        <v>752</v>
      </c>
      <c r="FLJ31" s="2">
        <v>925</v>
      </c>
      <c r="FLK31" s="2">
        <v>3538</v>
      </c>
      <c r="FLL31" s="2">
        <v>4652</v>
      </c>
      <c r="FLM31" s="2">
        <v>9881</v>
      </c>
      <c r="FLN31" s="2">
        <v>0</v>
      </c>
      <c r="FLO31" s="2">
        <v>1402</v>
      </c>
      <c r="FLP31" s="2">
        <v>2368</v>
      </c>
      <c r="FLQ31" s="2" t="s">
        <v>5</v>
      </c>
      <c r="FLR31" s="2">
        <v>3360</v>
      </c>
      <c r="FLS31" s="2">
        <v>3795</v>
      </c>
      <c r="FLT31" s="2">
        <v>560</v>
      </c>
      <c r="FLU31" s="2">
        <v>1672</v>
      </c>
      <c r="FLV31" s="2">
        <v>774</v>
      </c>
      <c r="FLW31" s="2">
        <v>231</v>
      </c>
      <c r="FLX31" s="2">
        <v>1293</v>
      </c>
      <c r="FLY31" s="2">
        <v>23565</v>
      </c>
      <c r="FLZ31" s="2">
        <v>7804</v>
      </c>
      <c r="FMA31" s="2">
        <v>7546</v>
      </c>
      <c r="FMB31" s="2">
        <v>5094</v>
      </c>
      <c r="FMC31" s="2">
        <v>70419</v>
      </c>
      <c r="FMD31" s="2">
        <v>1529</v>
      </c>
      <c r="FME31" s="2">
        <v>7742</v>
      </c>
      <c r="FMF31" s="2">
        <v>141137</v>
      </c>
      <c r="FMG31" s="2">
        <v>6264</v>
      </c>
      <c r="FMH31" s="2">
        <v>2382</v>
      </c>
      <c r="FMI31" s="2">
        <v>1872</v>
      </c>
      <c r="FMJ31" s="2">
        <v>790</v>
      </c>
      <c r="FMK31" s="2">
        <v>4717</v>
      </c>
      <c r="FML31" s="2">
        <v>453</v>
      </c>
      <c r="FMM31" s="2">
        <v>5516</v>
      </c>
      <c r="FMN31" s="2">
        <v>1316</v>
      </c>
      <c r="FMO31" s="2">
        <v>6135</v>
      </c>
      <c r="FMP31" s="2">
        <v>3080</v>
      </c>
      <c r="FMQ31" s="2">
        <v>765</v>
      </c>
      <c r="FMR31" s="2">
        <v>2818</v>
      </c>
      <c r="FMS31" s="2">
        <v>8133</v>
      </c>
      <c r="FMT31" s="2">
        <v>783</v>
      </c>
      <c r="FMU31" s="2">
        <v>16104</v>
      </c>
      <c r="FMV31" s="2">
        <v>1440</v>
      </c>
      <c r="FMW31" s="2">
        <v>2571</v>
      </c>
      <c r="FMX31" s="2">
        <v>54379</v>
      </c>
      <c r="FMY31" s="2">
        <v>7788</v>
      </c>
      <c r="FMZ31" s="2">
        <v>30792</v>
      </c>
      <c r="FNA31" s="2">
        <v>2337</v>
      </c>
      <c r="FNB31" s="2">
        <v>2363</v>
      </c>
      <c r="FNC31" s="2">
        <v>305</v>
      </c>
      <c r="FND31" s="2">
        <v>40</v>
      </c>
      <c r="FNE31" s="2">
        <v>12420</v>
      </c>
      <c r="FNF31" s="2">
        <v>23048</v>
      </c>
      <c r="FNG31" s="2">
        <v>46219</v>
      </c>
      <c r="FNH31" s="2">
        <v>4709</v>
      </c>
      <c r="FNI31" s="2">
        <v>360</v>
      </c>
      <c r="FNJ31" s="2">
        <v>1152</v>
      </c>
      <c r="FNK31" s="2">
        <v>4934</v>
      </c>
      <c r="FNL31" s="2" t="s">
        <v>5</v>
      </c>
      <c r="FNM31" s="2">
        <v>5253</v>
      </c>
      <c r="FNN31" s="2">
        <v>2761</v>
      </c>
      <c r="FNO31" s="2">
        <v>7501</v>
      </c>
      <c r="FNP31" s="2">
        <v>533</v>
      </c>
      <c r="FNQ31" s="2">
        <v>1389</v>
      </c>
      <c r="FNR31" s="2">
        <v>5073</v>
      </c>
      <c r="FNS31" s="2">
        <v>3118</v>
      </c>
      <c r="FNT31" s="2">
        <v>8297</v>
      </c>
      <c r="FNU31" s="2">
        <v>140</v>
      </c>
      <c r="FNV31" s="2">
        <v>5491</v>
      </c>
      <c r="FNW31" s="2">
        <v>191</v>
      </c>
      <c r="FNX31" s="2" t="s">
        <v>5</v>
      </c>
      <c r="FNY31" s="2">
        <v>7922</v>
      </c>
      <c r="FNZ31" s="2">
        <v>73</v>
      </c>
      <c r="FOA31" s="2">
        <v>3251</v>
      </c>
      <c r="FOB31" s="2">
        <v>162552</v>
      </c>
      <c r="FOC31" s="2">
        <v>37441</v>
      </c>
      <c r="FOD31" s="2">
        <v>8327</v>
      </c>
      <c r="FOE31" s="2">
        <v>2759</v>
      </c>
      <c r="FOF31" s="2">
        <v>994</v>
      </c>
      <c r="FOG31" s="2">
        <v>533</v>
      </c>
      <c r="FOH31" s="2">
        <v>2807</v>
      </c>
      <c r="FOI31" s="2">
        <v>245965</v>
      </c>
      <c r="FOJ31" s="2">
        <v>0</v>
      </c>
      <c r="FOK31" s="2">
        <v>684</v>
      </c>
      <c r="FOL31" s="2">
        <v>17719</v>
      </c>
      <c r="FOM31" s="2">
        <v>20614</v>
      </c>
      <c r="FON31" s="2">
        <v>723</v>
      </c>
      <c r="FOO31" s="2">
        <v>698</v>
      </c>
      <c r="FOP31" s="2">
        <v>2978</v>
      </c>
      <c r="FOQ31" s="2">
        <v>3315</v>
      </c>
      <c r="FOR31" s="2">
        <v>1631</v>
      </c>
      <c r="FOS31" s="2">
        <v>819</v>
      </c>
      <c r="FOT31" s="2">
        <v>402</v>
      </c>
      <c r="FOU31" s="2">
        <v>3026</v>
      </c>
      <c r="FOV31" s="2">
        <v>4470</v>
      </c>
      <c r="FOW31" s="2">
        <v>5945</v>
      </c>
      <c r="FOX31" s="2">
        <v>9406</v>
      </c>
      <c r="FOY31" s="2">
        <v>313</v>
      </c>
      <c r="FOZ31" s="2">
        <v>2219</v>
      </c>
      <c r="FPA31" s="2">
        <v>627</v>
      </c>
      <c r="FPB31" s="2">
        <v>565</v>
      </c>
      <c r="FPC31" s="2">
        <v>354</v>
      </c>
      <c r="FPD31" s="2">
        <v>2790</v>
      </c>
      <c r="FPE31" s="2">
        <v>634</v>
      </c>
      <c r="FPF31" s="2">
        <v>596</v>
      </c>
      <c r="FPG31" s="2">
        <v>905</v>
      </c>
      <c r="FPH31" s="2">
        <v>3675</v>
      </c>
      <c r="FPI31" s="2">
        <v>2958</v>
      </c>
      <c r="FPJ31" s="2">
        <v>4278</v>
      </c>
      <c r="FPK31" s="2">
        <v>8288</v>
      </c>
      <c r="FPL31" s="2">
        <v>1738</v>
      </c>
      <c r="FPM31" s="2">
        <v>1044</v>
      </c>
      <c r="FPN31" s="2">
        <v>2779</v>
      </c>
      <c r="FPO31" s="2">
        <v>3909</v>
      </c>
      <c r="FPP31" s="2">
        <v>1428</v>
      </c>
      <c r="FPQ31" s="2">
        <v>1358</v>
      </c>
      <c r="FPR31" s="2">
        <v>1087</v>
      </c>
      <c r="FPS31" s="2">
        <v>1382</v>
      </c>
      <c r="FPT31" s="2">
        <v>32</v>
      </c>
      <c r="FPU31" s="2">
        <v>881</v>
      </c>
      <c r="FPV31" s="2">
        <v>242</v>
      </c>
      <c r="FPW31" s="2">
        <v>2087</v>
      </c>
      <c r="FPX31" s="2">
        <v>1349</v>
      </c>
      <c r="FPY31" s="2">
        <v>3407</v>
      </c>
      <c r="FPZ31" s="2">
        <v>507</v>
      </c>
      <c r="FQA31" s="2">
        <v>2210</v>
      </c>
      <c r="FQB31" s="2">
        <v>3617</v>
      </c>
      <c r="FQC31" s="2">
        <v>5928</v>
      </c>
      <c r="FQD31" s="2">
        <v>1641</v>
      </c>
      <c r="FQE31" s="2">
        <v>1294</v>
      </c>
      <c r="FQF31" s="2">
        <v>633</v>
      </c>
      <c r="FQG31" s="2">
        <v>1249</v>
      </c>
      <c r="FQH31" s="2">
        <v>3406</v>
      </c>
      <c r="FQI31" s="2">
        <v>1836</v>
      </c>
      <c r="FQJ31" s="2">
        <v>26615</v>
      </c>
      <c r="FQK31" s="2">
        <v>2418</v>
      </c>
      <c r="FQL31" s="2">
        <v>667</v>
      </c>
      <c r="FQM31" s="2">
        <v>914</v>
      </c>
      <c r="FQN31" s="2">
        <v>90</v>
      </c>
      <c r="FQO31" s="2">
        <v>1318</v>
      </c>
      <c r="FQP31" s="2">
        <v>1807</v>
      </c>
      <c r="FQQ31" s="2">
        <v>1706</v>
      </c>
      <c r="FQR31" s="2">
        <v>3305</v>
      </c>
      <c r="FQS31" s="2">
        <v>4176</v>
      </c>
      <c r="FQT31" s="2">
        <v>1568</v>
      </c>
      <c r="FQU31" s="2">
        <v>7250</v>
      </c>
      <c r="FQV31" s="2">
        <v>1137</v>
      </c>
      <c r="FQW31" s="2">
        <v>660</v>
      </c>
      <c r="FQX31" s="2">
        <v>586</v>
      </c>
      <c r="FQY31" s="2">
        <v>5522</v>
      </c>
      <c r="FQZ31" s="2">
        <v>102</v>
      </c>
      <c r="FRA31" s="2">
        <v>6546</v>
      </c>
      <c r="FRB31" s="2">
        <v>350</v>
      </c>
      <c r="FRC31" s="2">
        <v>10916</v>
      </c>
      <c r="FRD31" s="2">
        <v>270</v>
      </c>
      <c r="FRE31" s="2">
        <v>1055</v>
      </c>
      <c r="FRF31" s="2">
        <v>5334</v>
      </c>
      <c r="FRG31" s="2">
        <v>41647</v>
      </c>
      <c r="FRH31" s="2">
        <v>33320</v>
      </c>
      <c r="FRI31" s="2">
        <v>786</v>
      </c>
      <c r="FRJ31" s="2">
        <v>399</v>
      </c>
      <c r="FRK31" s="2">
        <v>16868</v>
      </c>
      <c r="FRL31" s="2">
        <v>1219</v>
      </c>
      <c r="FRM31" s="2">
        <v>913</v>
      </c>
      <c r="FRN31" s="2">
        <v>292</v>
      </c>
      <c r="FRO31" s="2">
        <v>2117</v>
      </c>
      <c r="FRP31" s="2">
        <v>10305</v>
      </c>
      <c r="FRQ31" s="2">
        <v>11962</v>
      </c>
      <c r="FRR31" s="2">
        <v>1311</v>
      </c>
      <c r="FRS31" s="2">
        <v>40472</v>
      </c>
      <c r="FRT31" s="2">
        <v>7579</v>
      </c>
      <c r="FRU31" s="2">
        <v>859</v>
      </c>
      <c r="FRV31" s="2">
        <v>351</v>
      </c>
      <c r="FRW31" s="2">
        <v>2367</v>
      </c>
      <c r="FRX31" s="2">
        <v>930</v>
      </c>
      <c r="FRY31" s="2">
        <v>13723</v>
      </c>
      <c r="FRZ31" s="2">
        <v>1739</v>
      </c>
      <c r="FSA31" s="2">
        <v>979</v>
      </c>
      <c r="FSB31" s="2">
        <v>274</v>
      </c>
      <c r="FSC31" s="2">
        <v>1022</v>
      </c>
      <c r="FSD31" s="2">
        <v>1453</v>
      </c>
      <c r="FSE31" s="2">
        <v>3384</v>
      </c>
      <c r="FSF31" s="2">
        <v>7885</v>
      </c>
      <c r="FSG31" s="2">
        <v>1122</v>
      </c>
      <c r="FSH31" s="2">
        <v>929</v>
      </c>
      <c r="FSI31" s="2">
        <v>2523</v>
      </c>
      <c r="FSJ31" s="2">
        <v>2060</v>
      </c>
      <c r="FSK31" s="2">
        <v>5159</v>
      </c>
      <c r="FSL31" s="2">
        <v>3119</v>
      </c>
      <c r="FSM31" s="2">
        <v>214</v>
      </c>
      <c r="FSN31" s="2">
        <v>5835</v>
      </c>
      <c r="FSO31" s="2">
        <v>543</v>
      </c>
      <c r="FSP31" s="2">
        <v>2219</v>
      </c>
      <c r="FSQ31" s="2">
        <v>1599</v>
      </c>
      <c r="FSR31" s="2">
        <v>4870</v>
      </c>
      <c r="FSS31" s="2">
        <v>357</v>
      </c>
      <c r="FST31" s="2">
        <v>1632</v>
      </c>
      <c r="FSU31" s="2">
        <v>2908</v>
      </c>
      <c r="FSV31" s="2">
        <v>2395</v>
      </c>
      <c r="FSW31" s="2">
        <v>2175</v>
      </c>
      <c r="FSX31" s="2">
        <v>1714</v>
      </c>
      <c r="FSY31" s="2">
        <v>1041</v>
      </c>
      <c r="FSZ31" s="2">
        <v>1543</v>
      </c>
      <c r="FTA31" s="2">
        <v>330</v>
      </c>
      <c r="FTB31" s="2">
        <v>2133</v>
      </c>
      <c r="FTC31" s="2">
        <v>1571</v>
      </c>
      <c r="FTD31" s="2">
        <v>727</v>
      </c>
      <c r="FTE31" s="2">
        <v>3999</v>
      </c>
      <c r="FTF31" s="2">
        <v>1442</v>
      </c>
      <c r="FTG31" s="2">
        <v>6863</v>
      </c>
      <c r="FTH31" s="2">
        <v>776</v>
      </c>
      <c r="FTI31" s="2">
        <v>5952</v>
      </c>
      <c r="FTJ31" s="2">
        <v>1427</v>
      </c>
      <c r="FTK31" s="2">
        <v>1076</v>
      </c>
      <c r="FTL31" s="2">
        <v>3914</v>
      </c>
      <c r="FTM31" s="2">
        <v>217</v>
      </c>
      <c r="FTN31" s="2">
        <v>2685</v>
      </c>
      <c r="FTO31" s="2">
        <v>7744</v>
      </c>
      <c r="FTP31" s="2">
        <v>537</v>
      </c>
      <c r="FTQ31" s="2">
        <v>4328</v>
      </c>
      <c r="FTR31" s="2">
        <v>721</v>
      </c>
      <c r="FTS31" s="2">
        <v>3167</v>
      </c>
      <c r="FTT31" s="2">
        <v>7</v>
      </c>
      <c r="FTU31" s="2">
        <v>23741</v>
      </c>
      <c r="FTV31" s="2">
        <v>4273</v>
      </c>
      <c r="FTW31" s="2">
        <v>554</v>
      </c>
      <c r="FTX31" s="2">
        <v>3058</v>
      </c>
      <c r="FTY31" s="2">
        <v>1016</v>
      </c>
      <c r="FTZ31" s="2">
        <v>14992</v>
      </c>
      <c r="FUA31" s="2">
        <v>5228</v>
      </c>
      <c r="FUB31" s="2">
        <v>1624</v>
      </c>
      <c r="FUC31" s="2">
        <v>2191</v>
      </c>
      <c r="FUD31" s="2">
        <v>1449</v>
      </c>
      <c r="FUE31" s="2">
        <v>1078</v>
      </c>
      <c r="FUF31" s="2">
        <v>2195</v>
      </c>
      <c r="FUG31" s="2">
        <v>1693</v>
      </c>
      <c r="FUH31" s="2">
        <v>3635</v>
      </c>
      <c r="FUI31" s="2" t="s">
        <v>5</v>
      </c>
      <c r="FUJ31" s="2">
        <v>1214</v>
      </c>
      <c r="FUK31" s="2">
        <v>558</v>
      </c>
      <c r="FUL31" s="2">
        <v>758</v>
      </c>
      <c r="FUM31" s="2">
        <v>150</v>
      </c>
      <c r="FUN31" s="2">
        <v>3134</v>
      </c>
      <c r="FUO31" s="2">
        <v>21313</v>
      </c>
      <c r="FUP31" s="2">
        <v>480</v>
      </c>
      <c r="FUQ31" s="2">
        <v>3779</v>
      </c>
      <c r="FUR31" s="2">
        <v>2939</v>
      </c>
      <c r="FUS31" s="2">
        <v>1306</v>
      </c>
      <c r="FUT31" s="2">
        <v>1106</v>
      </c>
      <c r="FUU31" s="2">
        <v>1861</v>
      </c>
      <c r="FUV31" s="2">
        <v>192</v>
      </c>
      <c r="FUW31" s="2">
        <v>510</v>
      </c>
      <c r="FUX31" s="2">
        <v>1097</v>
      </c>
      <c r="FUY31" s="2">
        <v>315</v>
      </c>
      <c r="FUZ31" s="2">
        <v>1612</v>
      </c>
      <c r="FVA31" s="2">
        <v>674</v>
      </c>
      <c r="FVB31" s="2">
        <v>1499</v>
      </c>
      <c r="FVC31" s="2">
        <v>3199</v>
      </c>
      <c r="FVD31" s="2">
        <v>2637</v>
      </c>
      <c r="FVE31" s="2">
        <v>931</v>
      </c>
      <c r="FVF31" s="2">
        <v>1812</v>
      </c>
      <c r="FVG31" s="2">
        <v>165</v>
      </c>
      <c r="FVH31" s="2">
        <v>454</v>
      </c>
      <c r="FVI31" s="2">
        <v>15806</v>
      </c>
      <c r="FVJ31" s="2">
        <v>3399</v>
      </c>
      <c r="FVK31" s="2">
        <v>581</v>
      </c>
      <c r="FVL31" s="2">
        <v>3054</v>
      </c>
      <c r="FVM31" s="2">
        <v>0</v>
      </c>
      <c r="FVN31" s="2">
        <v>1350</v>
      </c>
      <c r="FVO31" s="2">
        <v>1382</v>
      </c>
      <c r="FVP31" s="2">
        <v>488</v>
      </c>
      <c r="FVQ31" s="2">
        <v>124</v>
      </c>
      <c r="FVR31" s="2">
        <v>626</v>
      </c>
      <c r="FVS31" s="2">
        <v>365</v>
      </c>
      <c r="FVT31" s="2">
        <v>219</v>
      </c>
      <c r="FVU31" s="2">
        <v>2642</v>
      </c>
      <c r="FVV31" s="2">
        <v>1290</v>
      </c>
      <c r="FVW31" s="2">
        <v>114304</v>
      </c>
      <c r="FVX31" s="2">
        <v>1137</v>
      </c>
      <c r="FVY31" s="2">
        <v>559</v>
      </c>
      <c r="FVZ31" s="2">
        <v>839</v>
      </c>
      <c r="FWA31" s="2">
        <v>592</v>
      </c>
      <c r="FWB31" s="2">
        <v>8</v>
      </c>
      <c r="FWC31" s="2">
        <v>1377</v>
      </c>
      <c r="FWD31" s="2">
        <v>925</v>
      </c>
      <c r="FWE31" s="2">
        <v>247</v>
      </c>
      <c r="FWF31" s="2">
        <v>114</v>
      </c>
      <c r="FWG31" s="2">
        <v>100</v>
      </c>
      <c r="FWH31" s="2">
        <v>51</v>
      </c>
      <c r="FWI31" s="2">
        <v>3572</v>
      </c>
      <c r="FWJ31" s="2">
        <v>1806</v>
      </c>
      <c r="FWK31" s="2">
        <v>4165</v>
      </c>
      <c r="FWL31" s="2">
        <v>2553</v>
      </c>
      <c r="FWM31" s="2">
        <v>1487</v>
      </c>
      <c r="FWN31" s="2">
        <v>4824</v>
      </c>
      <c r="FWO31" s="2">
        <v>3783</v>
      </c>
      <c r="FWP31" s="2">
        <v>885</v>
      </c>
      <c r="FWQ31" s="2">
        <v>1058</v>
      </c>
      <c r="FWR31" s="2">
        <v>1921</v>
      </c>
      <c r="FWS31" s="2">
        <v>513</v>
      </c>
      <c r="FWT31" s="2">
        <v>465</v>
      </c>
      <c r="FWU31" s="2">
        <v>1206</v>
      </c>
      <c r="FWV31" s="2">
        <v>1592</v>
      </c>
      <c r="FWW31" s="2">
        <v>5965</v>
      </c>
      <c r="FWX31" s="2">
        <v>1436</v>
      </c>
      <c r="FWY31" s="2">
        <v>1854</v>
      </c>
      <c r="FWZ31" s="2">
        <v>1021</v>
      </c>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row>
    <row r="32" spans="1:4953" x14ac:dyDescent="0.25">
      <c r="A32">
        <v>29</v>
      </c>
      <c r="B32" s="32" t="s">
        <v>2793</v>
      </c>
      <c r="C32" s="25">
        <v>28483</v>
      </c>
      <c r="D32" t="str">
        <f t="shared" si="0"/>
        <v>2025Q2</v>
      </c>
      <c r="E32" s="4">
        <v>27122</v>
      </c>
      <c r="F32" s="4">
        <v>103695</v>
      </c>
      <c r="G32" s="4">
        <v>194470</v>
      </c>
      <c r="H32" s="4">
        <v>43348</v>
      </c>
      <c r="I32" s="4">
        <v>4976</v>
      </c>
      <c r="J32" s="2">
        <v>8697</v>
      </c>
      <c r="K32" s="2">
        <v>1637</v>
      </c>
      <c r="L32" s="2">
        <v>13952</v>
      </c>
      <c r="M32" s="2">
        <v>150302</v>
      </c>
      <c r="N32" s="2">
        <v>131115</v>
      </c>
      <c r="O32" s="2">
        <v>1022</v>
      </c>
      <c r="P32" s="2">
        <v>5088</v>
      </c>
      <c r="Q32" s="2">
        <v>34565</v>
      </c>
      <c r="R32" s="2">
        <v>1825</v>
      </c>
      <c r="S32" s="2">
        <v>6290</v>
      </c>
      <c r="T32" s="2">
        <v>0</v>
      </c>
      <c r="U32" s="2">
        <v>4279</v>
      </c>
      <c r="V32" s="2">
        <v>0</v>
      </c>
      <c r="W32" s="2">
        <v>17261</v>
      </c>
      <c r="X32" s="2">
        <v>24775</v>
      </c>
      <c r="Y32" s="2">
        <v>41477</v>
      </c>
      <c r="Z32" s="2">
        <v>219547</v>
      </c>
      <c r="AA32" s="2">
        <v>13239</v>
      </c>
      <c r="AB32" s="2">
        <v>12575</v>
      </c>
      <c r="AC32" s="2">
        <v>6757</v>
      </c>
      <c r="AD32" s="2">
        <v>0</v>
      </c>
      <c r="AE32" s="2">
        <v>24268</v>
      </c>
      <c r="AF32" s="2">
        <v>5389</v>
      </c>
      <c r="AG32" s="2">
        <v>6661</v>
      </c>
      <c r="AH32" s="2">
        <v>7319</v>
      </c>
      <c r="AI32" s="2">
        <v>5633</v>
      </c>
      <c r="AJ32" s="2">
        <v>28945</v>
      </c>
      <c r="AK32" s="2">
        <v>24806</v>
      </c>
      <c r="AL32" s="2">
        <v>8755</v>
      </c>
      <c r="AM32" s="2">
        <v>3030</v>
      </c>
      <c r="AN32" s="2">
        <v>11882</v>
      </c>
      <c r="AO32" s="2">
        <v>64465</v>
      </c>
      <c r="AP32" s="2">
        <v>104553</v>
      </c>
      <c r="AQ32" s="2">
        <v>794</v>
      </c>
      <c r="AR32" s="2">
        <v>612</v>
      </c>
      <c r="AS32" s="2">
        <v>1567</v>
      </c>
      <c r="AT32" s="2">
        <v>780</v>
      </c>
      <c r="AU32" s="2">
        <v>939</v>
      </c>
      <c r="AV32" s="2">
        <v>87124</v>
      </c>
      <c r="AW32" s="2">
        <v>89352</v>
      </c>
      <c r="AX32" s="2">
        <v>30380</v>
      </c>
      <c r="AY32" s="2">
        <v>23976</v>
      </c>
      <c r="AZ32" s="2">
        <v>0</v>
      </c>
      <c r="BA32" s="2">
        <v>6426</v>
      </c>
      <c r="BB32" s="2">
        <v>99107</v>
      </c>
      <c r="BC32" s="2">
        <v>20297</v>
      </c>
      <c r="BD32" s="2">
        <v>3105</v>
      </c>
      <c r="BE32" s="2">
        <v>89052</v>
      </c>
      <c r="BF32" s="2">
        <v>14475</v>
      </c>
      <c r="BG32" s="2">
        <v>3413</v>
      </c>
      <c r="BH32" s="2">
        <v>12278</v>
      </c>
      <c r="BI32" s="2">
        <v>318</v>
      </c>
      <c r="BJ32" s="2">
        <v>2341</v>
      </c>
      <c r="BK32" s="2">
        <v>42728</v>
      </c>
      <c r="BL32" s="2">
        <v>17149</v>
      </c>
      <c r="BM32" s="2">
        <v>20638</v>
      </c>
      <c r="BN32" s="2">
        <v>0</v>
      </c>
      <c r="BO32" s="2">
        <v>72651</v>
      </c>
      <c r="BP32" s="2">
        <v>9390</v>
      </c>
      <c r="BQ32" s="2">
        <v>26423</v>
      </c>
      <c r="BR32" s="2">
        <v>3297</v>
      </c>
      <c r="BS32" s="2">
        <v>5327</v>
      </c>
      <c r="BT32" s="2">
        <v>64852</v>
      </c>
      <c r="BU32" s="2">
        <v>106148</v>
      </c>
      <c r="BV32" s="2">
        <v>15509</v>
      </c>
      <c r="BW32" s="2">
        <v>8263</v>
      </c>
      <c r="BX32" s="2">
        <v>15074</v>
      </c>
      <c r="BY32" s="2">
        <v>9131</v>
      </c>
      <c r="BZ32" s="2">
        <v>59846</v>
      </c>
      <c r="CA32" s="2">
        <v>27612</v>
      </c>
      <c r="CB32" s="2">
        <v>0</v>
      </c>
      <c r="CC32" s="2">
        <v>21847000</v>
      </c>
      <c r="CD32" s="2">
        <v>451361</v>
      </c>
      <c r="CE32" s="2">
        <v>11808</v>
      </c>
      <c r="CF32" s="2">
        <v>564172</v>
      </c>
      <c r="CG32" s="2" t="s">
        <v>5</v>
      </c>
      <c r="CH32" s="2">
        <v>6925</v>
      </c>
      <c r="CI32" s="2">
        <v>25313</v>
      </c>
      <c r="CJ32" s="2">
        <v>7509</v>
      </c>
      <c r="CK32" s="2">
        <v>8314</v>
      </c>
      <c r="CL32" s="2">
        <v>18216</v>
      </c>
      <c r="CM32" s="2">
        <v>10657</v>
      </c>
      <c r="CN32" s="2">
        <v>47952</v>
      </c>
      <c r="CO32" s="2">
        <v>5396</v>
      </c>
      <c r="CP32" s="2">
        <v>13047</v>
      </c>
      <c r="CQ32" s="2">
        <v>24656</v>
      </c>
      <c r="CR32" s="2">
        <v>54399</v>
      </c>
      <c r="CS32" s="2">
        <v>36355</v>
      </c>
      <c r="CT32" s="2">
        <v>13174</v>
      </c>
      <c r="CU32" s="2">
        <v>7162</v>
      </c>
      <c r="CV32" s="2">
        <v>111938</v>
      </c>
      <c r="CW32" s="2">
        <v>8008</v>
      </c>
      <c r="CX32" s="2">
        <v>89049</v>
      </c>
      <c r="CY32" s="2">
        <v>1779</v>
      </c>
      <c r="CZ32" s="2">
        <v>101723</v>
      </c>
      <c r="DA32" s="2">
        <v>43004</v>
      </c>
      <c r="DB32" s="2">
        <v>29265</v>
      </c>
      <c r="DC32" s="2">
        <v>573368</v>
      </c>
      <c r="DD32" s="2">
        <v>0</v>
      </c>
      <c r="DE32" s="2">
        <v>2808</v>
      </c>
      <c r="DF32" s="2">
        <v>27097</v>
      </c>
      <c r="DG32" s="2">
        <v>47</v>
      </c>
      <c r="DH32" s="2">
        <v>2605</v>
      </c>
      <c r="DI32" s="2">
        <v>2008</v>
      </c>
      <c r="DJ32" s="2">
        <v>3023</v>
      </c>
      <c r="DK32" s="2">
        <v>0</v>
      </c>
      <c r="DL32" s="2">
        <v>1237315</v>
      </c>
      <c r="DM32" s="2">
        <v>5528</v>
      </c>
      <c r="DN32" s="2">
        <v>494476</v>
      </c>
      <c r="DO32" s="2">
        <v>3562</v>
      </c>
      <c r="DP32" s="2">
        <v>1120</v>
      </c>
      <c r="DQ32" s="2">
        <v>10774</v>
      </c>
      <c r="DR32" s="2">
        <v>3</v>
      </c>
      <c r="DS32" s="2">
        <v>68</v>
      </c>
      <c r="DT32" s="2">
        <v>0</v>
      </c>
      <c r="DU32" s="2">
        <v>10712</v>
      </c>
      <c r="DV32" s="2">
        <v>201</v>
      </c>
      <c r="DW32" s="2">
        <v>25539</v>
      </c>
      <c r="DX32" s="2">
        <v>32998</v>
      </c>
      <c r="DY32" s="2">
        <v>61903</v>
      </c>
      <c r="DZ32" s="2">
        <v>14955</v>
      </c>
      <c r="EA32" s="2">
        <v>84598</v>
      </c>
      <c r="EB32" s="2">
        <v>15253</v>
      </c>
      <c r="EC32" s="2">
        <v>34904</v>
      </c>
      <c r="ED32" s="2">
        <v>65862</v>
      </c>
      <c r="EE32" s="2">
        <v>57659</v>
      </c>
      <c r="EF32" s="2">
        <v>112289</v>
      </c>
      <c r="EG32" s="2">
        <v>22549</v>
      </c>
      <c r="EH32" s="2">
        <v>3763</v>
      </c>
      <c r="EI32" s="2">
        <v>27882</v>
      </c>
      <c r="EJ32" s="2">
        <v>23939</v>
      </c>
      <c r="EK32" s="2">
        <v>0</v>
      </c>
      <c r="EL32" s="2">
        <v>5269</v>
      </c>
      <c r="EM32" s="2">
        <v>415021</v>
      </c>
      <c r="EN32" s="2">
        <v>0</v>
      </c>
      <c r="EO32" s="2">
        <v>7815</v>
      </c>
      <c r="EP32" s="2">
        <v>31909</v>
      </c>
      <c r="EQ32" s="2">
        <v>16675</v>
      </c>
      <c r="ER32" s="2">
        <v>34244</v>
      </c>
      <c r="ES32" s="2">
        <v>27</v>
      </c>
      <c r="ET32" s="2">
        <v>0</v>
      </c>
      <c r="EU32" s="2">
        <v>6922</v>
      </c>
      <c r="EV32" s="2">
        <v>849</v>
      </c>
      <c r="EW32" s="2">
        <v>2693</v>
      </c>
      <c r="EX32" s="2">
        <v>1713</v>
      </c>
      <c r="EY32" s="2">
        <v>0</v>
      </c>
      <c r="EZ32" s="2">
        <v>2602</v>
      </c>
      <c r="FA32" s="2">
        <v>1730</v>
      </c>
      <c r="FB32" s="2">
        <v>12741</v>
      </c>
      <c r="FC32" s="2">
        <v>32994</v>
      </c>
      <c r="FD32" s="2">
        <v>0</v>
      </c>
      <c r="FE32" s="2">
        <v>1238</v>
      </c>
      <c r="FF32" s="2">
        <v>13690</v>
      </c>
      <c r="FG32" s="2">
        <v>0</v>
      </c>
      <c r="FH32" s="2">
        <v>0</v>
      </c>
      <c r="FI32" s="2">
        <v>4575</v>
      </c>
      <c r="FJ32" s="2">
        <v>98071</v>
      </c>
      <c r="FK32" s="2">
        <v>1592261</v>
      </c>
      <c r="FL32" s="2">
        <v>4483</v>
      </c>
      <c r="FM32" s="2">
        <v>151807</v>
      </c>
      <c r="FN32" s="2">
        <v>38246</v>
      </c>
      <c r="FO32" s="2">
        <v>13468</v>
      </c>
      <c r="FP32" s="2">
        <v>92085</v>
      </c>
      <c r="FQ32" s="2">
        <v>23346</v>
      </c>
      <c r="FR32" s="2">
        <v>15</v>
      </c>
      <c r="FS32" s="2">
        <v>2480</v>
      </c>
      <c r="FT32" s="2">
        <v>0</v>
      </c>
      <c r="FU32" s="2">
        <v>16686</v>
      </c>
      <c r="FV32" s="2">
        <v>28285</v>
      </c>
      <c r="FW32" s="2">
        <v>21772</v>
      </c>
      <c r="FX32" s="2">
        <v>5882</v>
      </c>
      <c r="FY32" s="2">
        <v>340</v>
      </c>
      <c r="FZ32" s="2">
        <v>3620</v>
      </c>
      <c r="GA32" s="2">
        <v>15412</v>
      </c>
      <c r="GB32" s="2">
        <v>0</v>
      </c>
      <c r="GC32" s="2">
        <v>5294</v>
      </c>
      <c r="GD32" s="2">
        <v>272</v>
      </c>
      <c r="GE32" s="2">
        <v>719</v>
      </c>
      <c r="GF32" s="2">
        <v>2752</v>
      </c>
      <c r="GG32" s="2">
        <v>5152</v>
      </c>
      <c r="GH32" s="2">
        <v>10978</v>
      </c>
      <c r="GI32" s="2">
        <v>28297000</v>
      </c>
      <c r="GJ32" s="2">
        <v>7174</v>
      </c>
      <c r="GK32" s="2">
        <v>1561921</v>
      </c>
      <c r="GL32" s="2">
        <v>0</v>
      </c>
      <c r="GM32" s="2">
        <v>1792</v>
      </c>
      <c r="GN32" s="2" t="s">
        <v>5</v>
      </c>
      <c r="GO32" s="2">
        <v>0</v>
      </c>
      <c r="GP32" s="2">
        <v>311294</v>
      </c>
      <c r="GQ32" s="2">
        <v>3024</v>
      </c>
      <c r="GR32" s="2">
        <v>351</v>
      </c>
      <c r="GS32" s="2">
        <v>65945</v>
      </c>
      <c r="GT32" s="2">
        <v>0</v>
      </c>
      <c r="GU32" s="2">
        <v>214189</v>
      </c>
      <c r="GV32" s="2">
        <v>2998</v>
      </c>
      <c r="GW32" s="2">
        <v>84149</v>
      </c>
      <c r="GX32" s="2">
        <v>0</v>
      </c>
      <c r="GY32" s="2">
        <v>849866</v>
      </c>
      <c r="GZ32" s="2">
        <v>0</v>
      </c>
      <c r="HA32" s="2">
        <v>0</v>
      </c>
      <c r="HB32" s="2" t="s">
        <v>5</v>
      </c>
      <c r="HC32" s="2" t="s">
        <v>5</v>
      </c>
      <c r="HD32" s="2" t="s">
        <v>5</v>
      </c>
      <c r="HE32" s="2">
        <v>704342</v>
      </c>
      <c r="HF32" s="2" t="s">
        <v>5</v>
      </c>
      <c r="HG32" s="2">
        <v>197537</v>
      </c>
      <c r="HH32" s="2">
        <v>0</v>
      </c>
      <c r="HI32" s="2">
        <v>33684</v>
      </c>
      <c r="HJ32" s="2" t="s">
        <v>5</v>
      </c>
      <c r="HK32" s="2">
        <v>13375</v>
      </c>
      <c r="HL32" s="2">
        <v>127484</v>
      </c>
      <c r="HM32" s="2">
        <v>0</v>
      </c>
      <c r="HN32" s="2" t="s">
        <v>5</v>
      </c>
      <c r="HO32" s="2">
        <v>0</v>
      </c>
      <c r="HP32" s="2">
        <v>10018</v>
      </c>
      <c r="HQ32" s="2">
        <v>189293</v>
      </c>
      <c r="HR32" s="2">
        <v>0</v>
      </c>
      <c r="HS32" s="2">
        <v>0</v>
      </c>
      <c r="HT32" s="2" t="s">
        <v>5</v>
      </c>
      <c r="HU32" s="2">
        <v>25332</v>
      </c>
      <c r="HV32" s="2">
        <v>105974</v>
      </c>
      <c r="HW32" s="2">
        <v>0</v>
      </c>
      <c r="HX32" s="2">
        <v>96</v>
      </c>
      <c r="HY32" s="2">
        <v>0</v>
      </c>
      <c r="HZ32" s="2">
        <v>83805</v>
      </c>
      <c r="IA32" s="2">
        <v>95980</v>
      </c>
      <c r="IB32" s="2">
        <v>658432</v>
      </c>
      <c r="IC32" s="2" t="s">
        <v>5</v>
      </c>
      <c r="ID32" s="2" t="s">
        <v>5</v>
      </c>
      <c r="IE32" s="2">
        <v>141057</v>
      </c>
      <c r="IF32" s="2">
        <v>2557278</v>
      </c>
      <c r="IG32" s="2">
        <v>185168</v>
      </c>
      <c r="IH32" s="2" t="s">
        <v>5</v>
      </c>
      <c r="II32" s="2" t="s">
        <v>5</v>
      </c>
      <c r="IJ32" s="2">
        <v>117482</v>
      </c>
      <c r="IK32" s="2">
        <v>18160</v>
      </c>
      <c r="IL32" s="2">
        <v>163383</v>
      </c>
      <c r="IM32" s="2">
        <v>9747</v>
      </c>
      <c r="IN32" s="2">
        <v>51926</v>
      </c>
      <c r="IO32" s="2">
        <v>3557</v>
      </c>
      <c r="IP32" s="2">
        <v>6</v>
      </c>
      <c r="IQ32" s="2">
        <v>14288</v>
      </c>
      <c r="IR32" s="2">
        <v>158869</v>
      </c>
      <c r="IS32" s="2" t="s">
        <v>5</v>
      </c>
      <c r="IT32" s="2">
        <v>0</v>
      </c>
      <c r="IU32" s="2" t="s">
        <v>5</v>
      </c>
      <c r="IV32" s="2" t="s">
        <v>5</v>
      </c>
      <c r="IW32" s="2">
        <v>4683</v>
      </c>
      <c r="IX32" s="2">
        <v>1040565</v>
      </c>
      <c r="IY32" s="2">
        <v>19087</v>
      </c>
      <c r="IZ32" s="2">
        <v>49461</v>
      </c>
      <c r="JA32" s="2">
        <v>376972</v>
      </c>
      <c r="JB32" s="2">
        <v>1025507</v>
      </c>
      <c r="JC32" s="2">
        <v>1600387</v>
      </c>
      <c r="JD32" s="2">
        <v>29760</v>
      </c>
      <c r="JE32" s="2">
        <v>1921918</v>
      </c>
      <c r="JF32" s="2" t="s">
        <v>5</v>
      </c>
      <c r="JG32" s="2">
        <v>13230</v>
      </c>
      <c r="JH32" s="2">
        <v>0</v>
      </c>
      <c r="JI32" s="2">
        <v>0</v>
      </c>
      <c r="JJ32" s="2">
        <v>1380731</v>
      </c>
      <c r="JK32" s="2">
        <v>6191</v>
      </c>
      <c r="JL32" s="2">
        <v>260180</v>
      </c>
      <c r="JM32" s="2">
        <v>23441</v>
      </c>
      <c r="JN32" s="2">
        <v>49217</v>
      </c>
      <c r="JO32" s="2">
        <v>152302</v>
      </c>
      <c r="JP32" s="2">
        <v>5677</v>
      </c>
      <c r="JQ32" s="2">
        <v>22626</v>
      </c>
      <c r="JR32" s="2">
        <v>0</v>
      </c>
      <c r="JS32" s="2">
        <v>0</v>
      </c>
      <c r="JT32" s="2">
        <v>11933</v>
      </c>
      <c r="JU32" s="2">
        <v>388031</v>
      </c>
      <c r="JV32" s="2">
        <v>8108</v>
      </c>
      <c r="JW32" s="2">
        <v>38682</v>
      </c>
      <c r="JX32" s="2">
        <v>607579</v>
      </c>
      <c r="JY32" s="2">
        <v>319</v>
      </c>
      <c r="JZ32" s="2" t="s">
        <v>5</v>
      </c>
      <c r="KA32" s="2">
        <v>448</v>
      </c>
      <c r="KB32" s="2">
        <v>20200</v>
      </c>
      <c r="KC32" s="2" t="s">
        <v>5</v>
      </c>
      <c r="KD32" s="2">
        <v>0</v>
      </c>
      <c r="KE32" s="2">
        <v>6019</v>
      </c>
      <c r="KF32" s="2">
        <v>0</v>
      </c>
      <c r="KG32" s="2">
        <v>2766590</v>
      </c>
      <c r="KH32" s="2">
        <v>0</v>
      </c>
      <c r="KI32" s="2" t="s">
        <v>5</v>
      </c>
      <c r="KJ32" s="2" t="s">
        <v>5</v>
      </c>
      <c r="KK32" s="2">
        <v>84</v>
      </c>
      <c r="KL32" s="2">
        <v>33115</v>
      </c>
      <c r="KM32" s="2">
        <v>0</v>
      </c>
      <c r="KN32" s="2">
        <v>5881</v>
      </c>
      <c r="KO32" s="2" t="s">
        <v>5</v>
      </c>
      <c r="KP32" s="2" t="s">
        <v>5</v>
      </c>
      <c r="KQ32" s="2">
        <v>74723</v>
      </c>
      <c r="KR32" s="2">
        <v>0</v>
      </c>
      <c r="KS32" s="2" t="s">
        <v>5</v>
      </c>
      <c r="KT32" s="2">
        <v>0</v>
      </c>
      <c r="KU32" s="2">
        <v>14396</v>
      </c>
      <c r="KV32" s="2">
        <v>667</v>
      </c>
      <c r="KW32" s="2">
        <v>447</v>
      </c>
      <c r="KX32" s="2">
        <v>37668</v>
      </c>
      <c r="KY32" s="2">
        <v>34806</v>
      </c>
      <c r="KZ32" s="2" t="s">
        <v>5</v>
      </c>
      <c r="LA32" s="2">
        <v>1739</v>
      </c>
      <c r="LB32" s="2">
        <v>106440</v>
      </c>
      <c r="LC32" s="2">
        <v>186248</v>
      </c>
      <c r="LD32" s="2">
        <v>9507</v>
      </c>
      <c r="LE32" s="2">
        <v>4402</v>
      </c>
      <c r="LF32" s="2">
        <v>122248</v>
      </c>
      <c r="LG32" s="2" t="s">
        <v>5</v>
      </c>
      <c r="LH32" s="2">
        <v>50035</v>
      </c>
      <c r="LI32" s="2">
        <v>143794</v>
      </c>
      <c r="LJ32" s="2">
        <v>41635</v>
      </c>
      <c r="LK32" s="2">
        <v>15331</v>
      </c>
      <c r="LL32" s="2">
        <v>95898</v>
      </c>
      <c r="LM32" s="2" t="s">
        <v>5</v>
      </c>
      <c r="LN32" s="2">
        <v>19588</v>
      </c>
      <c r="LO32" s="2">
        <v>56517</v>
      </c>
      <c r="LP32" s="2">
        <v>1460</v>
      </c>
      <c r="LQ32" s="2">
        <v>66097</v>
      </c>
      <c r="LR32" s="2">
        <v>123265</v>
      </c>
      <c r="LS32" s="2" t="s">
        <v>5</v>
      </c>
      <c r="LT32" s="2" t="s">
        <v>5</v>
      </c>
      <c r="LU32" s="2">
        <v>315703</v>
      </c>
      <c r="LV32" s="2" t="s">
        <v>5</v>
      </c>
      <c r="LW32" s="2">
        <v>41056</v>
      </c>
      <c r="LX32" s="2" t="s">
        <v>5</v>
      </c>
      <c r="LY32" s="2" t="s">
        <v>5</v>
      </c>
      <c r="LZ32" s="2" t="s">
        <v>5</v>
      </c>
      <c r="MA32" s="2">
        <v>0</v>
      </c>
      <c r="MB32" s="2">
        <v>7009</v>
      </c>
      <c r="MC32" s="2" t="s">
        <v>5</v>
      </c>
      <c r="MD32" s="2" t="s">
        <v>5</v>
      </c>
      <c r="ME32" s="2">
        <v>0</v>
      </c>
      <c r="MF32" s="2">
        <v>1046689</v>
      </c>
      <c r="MG32" s="2">
        <v>0</v>
      </c>
      <c r="MH32" s="2">
        <v>29096</v>
      </c>
      <c r="MI32" s="2" t="s">
        <v>5</v>
      </c>
      <c r="MJ32" s="2">
        <v>0</v>
      </c>
      <c r="MK32" s="2">
        <v>45618</v>
      </c>
      <c r="ML32" s="2">
        <v>8685</v>
      </c>
      <c r="MM32" s="2">
        <v>20968</v>
      </c>
      <c r="MN32" s="2">
        <v>67236</v>
      </c>
      <c r="MO32" s="2">
        <v>200514</v>
      </c>
      <c r="MP32" s="2" t="s">
        <v>5</v>
      </c>
      <c r="MQ32" s="2">
        <v>0</v>
      </c>
      <c r="MR32" s="2">
        <v>0</v>
      </c>
      <c r="MS32" s="2">
        <v>372024</v>
      </c>
      <c r="MT32" s="2">
        <v>0</v>
      </c>
      <c r="MU32" s="2">
        <v>94633</v>
      </c>
      <c r="MV32" s="2">
        <v>1535</v>
      </c>
      <c r="MW32" s="2">
        <v>21352</v>
      </c>
      <c r="MX32" s="2">
        <v>7589</v>
      </c>
      <c r="MY32" s="2" t="s">
        <v>5</v>
      </c>
      <c r="MZ32" s="2">
        <v>1891</v>
      </c>
      <c r="NA32" s="2">
        <v>3566</v>
      </c>
      <c r="NB32" s="2">
        <v>346861</v>
      </c>
      <c r="NC32" s="2">
        <v>1430</v>
      </c>
      <c r="ND32" s="2">
        <v>3990</v>
      </c>
      <c r="NE32" s="2">
        <v>6417</v>
      </c>
      <c r="NF32" s="2">
        <v>0</v>
      </c>
      <c r="NG32" s="2">
        <v>0</v>
      </c>
      <c r="NH32" s="2">
        <v>35017</v>
      </c>
      <c r="NI32" s="2">
        <v>2276</v>
      </c>
      <c r="NJ32" s="2">
        <v>14536</v>
      </c>
      <c r="NK32" s="2">
        <v>5350</v>
      </c>
      <c r="NL32" s="2">
        <v>0</v>
      </c>
      <c r="NM32" s="2">
        <v>7869</v>
      </c>
      <c r="NN32" s="2">
        <v>18361</v>
      </c>
      <c r="NO32" s="2">
        <v>5170</v>
      </c>
      <c r="NP32" s="2">
        <v>90300</v>
      </c>
      <c r="NQ32" s="2">
        <v>18629</v>
      </c>
      <c r="NR32" s="2">
        <v>3038638</v>
      </c>
      <c r="NS32" s="2">
        <v>6191</v>
      </c>
      <c r="NT32" s="2">
        <v>16220</v>
      </c>
      <c r="NU32" s="2">
        <v>40987</v>
      </c>
      <c r="NV32" s="2">
        <v>0</v>
      </c>
      <c r="NW32" s="2">
        <v>81108</v>
      </c>
      <c r="NX32" s="2">
        <v>113590</v>
      </c>
      <c r="NY32" s="2">
        <v>9141</v>
      </c>
      <c r="NZ32" s="2">
        <v>17776</v>
      </c>
      <c r="OA32" s="2">
        <v>0</v>
      </c>
      <c r="OB32" s="2">
        <v>42488</v>
      </c>
      <c r="OC32" s="2">
        <v>6913</v>
      </c>
      <c r="OD32" s="2">
        <v>0</v>
      </c>
      <c r="OE32" s="2">
        <v>0</v>
      </c>
      <c r="OF32" s="2">
        <v>1518</v>
      </c>
      <c r="OG32" s="2">
        <v>441536</v>
      </c>
      <c r="OH32" s="2">
        <v>0</v>
      </c>
      <c r="OI32" s="2">
        <v>11414</v>
      </c>
      <c r="OJ32" s="2">
        <v>5738</v>
      </c>
      <c r="OK32" s="2">
        <v>79261</v>
      </c>
      <c r="OL32" s="2">
        <v>0</v>
      </c>
      <c r="OM32" s="2">
        <v>7563</v>
      </c>
      <c r="ON32" s="2">
        <v>515</v>
      </c>
      <c r="OO32" s="2">
        <v>76999</v>
      </c>
      <c r="OP32" s="2">
        <v>1129</v>
      </c>
      <c r="OQ32" s="2">
        <v>0</v>
      </c>
      <c r="OR32" s="2">
        <v>8820</v>
      </c>
      <c r="OS32" s="2">
        <v>0</v>
      </c>
      <c r="OT32" s="2">
        <v>4345</v>
      </c>
      <c r="OU32" s="2">
        <v>11216</v>
      </c>
      <c r="OV32" s="2">
        <v>0</v>
      </c>
      <c r="OW32" s="2">
        <v>0</v>
      </c>
      <c r="OX32" s="2">
        <v>76</v>
      </c>
      <c r="OY32" s="2">
        <v>31140</v>
      </c>
      <c r="OZ32" s="2">
        <v>17406</v>
      </c>
      <c r="PA32" s="2">
        <v>5637</v>
      </c>
      <c r="PB32" s="2">
        <v>140</v>
      </c>
      <c r="PC32" s="2">
        <v>0</v>
      </c>
      <c r="PD32" s="2">
        <v>28192</v>
      </c>
      <c r="PE32" s="2">
        <v>10826</v>
      </c>
      <c r="PF32" s="2">
        <v>0</v>
      </c>
      <c r="PG32" s="2">
        <v>54310</v>
      </c>
      <c r="PH32" s="2">
        <v>19638</v>
      </c>
      <c r="PI32" s="2">
        <v>177643</v>
      </c>
      <c r="PJ32" s="2">
        <v>0</v>
      </c>
      <c r="PK32" s="2">
        <v>135332</v>
      </c>
      <c r="PL32" s="2">
        <v>0</v>
      </c>
      <c r="PM32" s="2">
        <v>0</v>
      </c>
      <c r="PN32" s="2">
        <v>217990</v>
      </c>
      <c r="PO32" s="2">
        <v>52505</v>
      </c>
      <c r="PP32" s="2">
        <v>175389</v>
      </c>
      <c r="PQ32" s="2" t="s">
        <v>5</v>
      </c>
      <c r="PR32" s="2">
        <v>77902</v>
      </c>
      <c r="PS32" s="2">
        <v>102799</v>
      </c>
      <c r="PT32" s="2">
        <v>10337</v>
      </c>
      <c r="PU32" s="2">
        <v>164985</v>
      </c>
      <c r="PV32" s="2">
        <v>3927</v>
      </c>
      <c r="PW32" s="2">
        <v>51556</v>
      </c>
      <c r="PX32" s="2">
        <v>112831</v>
      </c>
      <c r="PY32" s="2">
        <v>40436</v>
      </c>
      <c r="PZ32" s="2">
        <v>12283</v>
      </c>
      <c r="QA32" s="2">
        <v>934</v>
      </c>
      <c r="QB32" s="2">
        <v>23664</v>
      </c>
      <c r="QC32" s="2">
        <v>5538</v>
      </c>
      <c r="QD32" s="2">
        <v>48049</v>
      </c>
      <c r="QE32" s="2">
        <v>26879</v>
      </c>
      <c r="QF32" s="2" t="s">
        <v>5</v>
      </c>
      <c r="QG32" s="2">
        <v>115935</v>
      </c>
      <c r="QH32" s="2">
        <v>7520748</v>
      </c>
      <c r="QI32" s="2">
        <v>83152</v>
      </c>
      <c r="QJ32" s="2">
        <v>60418</v>
      </c>
      <c r="QK32" s="2" t="s">
        <v>5</v>
      </c>
      <c r="QL32" s="2" t="s">
        <v>5</v>
      </c>
      <c r="QM32" s="2">
        <v>3030</v>
      </c>
      <c r="QN32" s="2">
        <v>69351</v>
      </c>
      <c r="QO32" s="2" t="s">
        <v>5</v>
      </c>
      <c r="QP32" s="2">
        <v>39400</v>
      </c>
      <c r="QQ32" s="2">
        <v>0</v>
      </c>
      <c r="QR32" s="2">
        <v>0</v>
      </c>
      <c r="QS32" s="2" t="s">
        <v>5</v>
      </c>
      <c r="QT32" s="2">
        <v>38662</v>
      </c>
      <c r="QU32" s="2">
        <v>227000</v>
      </c>
      <c r="QV32" s="2">
        <v>0</v>
      </c>
      <c r="QW32" s="2">
        <v>0</v>
      </c>
      <c r="QX32" s="2" t="s">
        <v>5</v>
      </c>
      <c r="QY32" s="2">
        <v>0</v>
      </c>
      <c r="QZ32" s="2">
        <v>0</v>
      </c>
      <c r="RA32" s="2">
        <v>80567</v>
      </c>
      <c r="RB32" s="2">
        <v>2237</v>
      </c>
      <c r="RC32" s="2">
        <v>21866</v>
      </c>
      <c r="RD32" s="2">
        <v>0</v>
      </c>
      <c r="RE32" s="2">
        <v>0</v>
      </c>
      <c r="RF32" s="2">
        <v>0</v>
      </c>
      <c r="RG32" s="2">
        <v>0</v>
      </c>
      <c r="RH32" s="2">
        <v>1743658</v>
      </c>
      <c r="RI32" s="2">
        <v>86591</v>
      </c>
      <c r="RJ32" s="2">
        <v>109845</v>
      </c>
      <c r="RK32" s="2">
        <v>1205728</v>
      </c>
      <c r="RL32" s="2">
        <v>0</v>
      </c>
      <c r="RM32" s="2">
        <v>0</v>
      </c>
      <c r="RN32" s="2">
        <v>3376332</v>
      </c>
      <c r="RO32" s="2">
        <v>0</v>
      </c>
      <c r="RP32" s="2" t="s">
        <v>5</v>
      </c>
      <c r="RQ32" s="2">
        <v>1254232</v>
      </c>
      <c r="RR32" s="2">
        <v>5047</v>
      </c>
      <c r="RS32" s="2">
        <v>0</v>
      </c>
      <c r="RT32" s="2" t="s">
        <v>5</v>
      </c>
      <c r="RU32" s="2" t="s">
        <v>5</v>
      </c>
      <c r="RV32" s="2" t="s">
        <v>5</v>
      </c>
      <c r="RW32" s="2" t="s">
        <v>5</v>
      </c>
      <c r="RX32" s="2" t="s">
        <v>5</v>
      </c>
      <c r="RY32" s="2" t="s">
        <v>5</v>
      </c>
      <c r="RZ32" s="2">
        <v>140972</v>
      </c>
      <c r="SA32" s="2" t="s">
        <v>5</v>
      </c>
      <c r="SB32" s="2" t="s">
        <v>5</v>
      </c>
      <c r="SC32" s="2" t="s">
        <v>5</v>
      </c>
      <c r="SD32" s="2">
        <v>412249</v>
      </c>
      <c r="SE32" s="2" t="s">
        <v>5</v>
      </c>
      <c r="SF32" s="2">
        <v>23097</v>
      </c>
      <c r="SG32" s="2">
        <v>86632</v>
      </c>
      <c r="SH32" s="2">
        <v>0</v>
      </c>
      <c r="SI32" s="2">
        <v>0</v>
      </c>
      <c r="SJ32" s="2">
        <v>0</v>
      </c>
      <c r="SK32" s="2">
        <v>174708</v>
      </c>
      <c r="SL32" s="2">
        <v>5011</v>
      </c>
      <c r="SM32" s="2">
        <v>29280</v>
      </c>
      <c r="SN32" s="2">
        <v>56413</v>
      </c>
      <c r="SO32" s="2">
        <v>0</v>
      </c>
      <c r="SP32" s="2">
        <v>268427</v>
      </c>
      <c r="SQ32" s="2">
        <v>17809</v>
      </c>
      <c r="SR32" s="2">
        <v>1298</v>
      </c>
      <c r="SS32" s="2">
        <v>0</v>
      </c>
      <c r="ST32" s="2">
        <v>92620</v>
      </c>
      <c r="SU32" s="2">
        <v>433226</v>
      </c>
      <c r="SV32" s="2">
        <v>1051348</v>
      </c>
      <c r="SW32" s="2">
        <v>1226</v>
      </c>
      <c r="SX32" s="2">
        <v>14942</v>
      </c>
      <c r="SY32" s="2">
        <v>8462</v>
      </c>
      <c r="SZ32" s="2">
        <v>44851</v>
      </c>
      <c r="TA32" s="2">
        <v>100525</v>
      </c>
      <c r="TB32" s="2">
        <v>2471</v>
      </c>
      <c r="TC32" s="2">
        <v>17060</v>
      </c>
      <c r="TD32" s="2">
        <v>11939</v>
      </c>
      <c r="TE32" s="2">
        <v>577</v>
      </c>
      <c r="TF32" s="2">
        <v>6374</v>
      </c>
      <c r="TG32" s="2">
        <v>81219</v>
      </c>
      <c r="TH32" s="2">
        <v>1110451</v>
      </c>
      <c r="TI32" s="2">
        <v>1580</v>
      </c>
      <c r="TJ32" s="2" t="s">
        <v>5</v>
      </c>
      <c r="TK32" s="2">
        <v>86850</v>
      </c>
      <c r="TL32" s="2">
        <v>56357</v>
      </c>
      <c r="TM32" s="2">
        <v>101</v>
      </c>
      <c r="TN32" s="2">
        <v>285481</v>
      </c>
      <c r="TO32" s="2">
        <v>30045</v>
      </c>
      <c r="TP32" s="2">
        <v>1598</v>
      </c>
      <c r="TQ32" s="2">
        <v>47902</v>
      </c>
      <c r="TR32" s="2">
        <v>0</v>
      </c>
      <c r="TS32" s="2">
        <v>5571</v>
      </c>
      <c r="TT32" s="2">
        <v>0</v>
      </c>
      <c r="TU32" s="2">
        <v>0</v>
      </c>
      <c r="TV32" s="2">
        <v>97101</v>
      </c>
      <c r="TW32" s="2">
        <v>13751</v>
      </c>
      <c r="TX32" s="2">
        <v>6187</v>
      </c>
      <c r="TY32" s="2">
        <v>17695</v>
      </c>
      <c r="TZ32" s="2">
        <v>127756</v>
      </c>
      <c r="UA32" s="2">
        <v>0</v>
      </c>
      <c r="UB32" s="2">
        <v>160800</v>
      </c>
      <c r="UC32" s="2">
        <v>4552</v>
      </c>
      <c r="UD32" s="2">
        <v>37021</v>
      </c>
      <c r="UE32" s="2" t="s">
        <v>5</v>
      </c>
      <c r="UF32" s="2">
        <v>28101</v>
      </c>
      <c r="UG32" s="2">
        <v>12301</v>
      </c>
      <c r="UH32" s="2">
        <v>25473</v>
      </c>
      <c r="UI32" s="2">
        <v>34891</v>
      </c>
      <c r="UJ32" s="2">
        <v>33444</v>
      </c>
      <c r="UK32" s="2">
        <v>391</v>
      </c>
      <c r="UL32" s="2">
        <v>4948</v>
      </c>
      <c r="UM32" s="2">
        <v>0</v>
      </c>
      <c r="UN32" s="2">
        <v>211953</v>
      </c>
      <c r="UO32" s="2">
        <v>43244</v>
      </c>
      <c r="UP32" s="2">
        <v>9790</v>
      </c>
      <c r="UQ32" s="2">
        <v>757</v>
      </c>
      <c r="UR32" s="2">
        <v>35823</v>
      </c>
      <c r="US32" s="2">
        <v>13839</v>
      </c>
      <c r="UT32" s="2">
        <v>16563</v>
      </c>
      <c r="UU32" s="2">
        <v>45469</v>
      </c>
      <c r="UV32" s="2">
        <v>2699904</v>
      </c>
      <c r="UW32" s="2">
        <v>0</v>
      </c>
      <c r="UX32" s="2">
        <v>2894</v>
      </c>
      <c r="UY32" s="2">
        <v>1616622</v>
      </c>
      <c r="UZ32" s="2">
        <v>2540689</v>
      </c>
      <c r="VA32" s="2">
        <v>27429</v>
      </c>
      <c r="VB32" s="2">
        <v>0</v>
      </c>
      <c r="VC32" s="2">
        <v>0</v>
      </c>
      <c r="VD32" s="2">
        <v>1644</v>
      </c>
      <c r="VE32" s="2">
        <v>38425</v>
      </c>
      <c r="VF32" s="2">
        <v>284108</v>
      </c>
      <c r="VG32" s="2">
        <v>80</v>
      </c>
      <c r="VH32" s="2">
        <v>0</v>
      </c>
      <c r="VI32" s="2">
        <v>102600</v>
      </c>
      <c r="VJ32" s="2">
        <v>222750</v>
      </c>
      <c r="VK32" s="2">
        <v>7442</v>
      </c>
      <c r="VL32" s="2">
        <v>13122</v>
      </c>
      <c r="VM32" s="2">
        <v>0</v>
      </c>
      <c r="VN32" s="2">
        <v>2</v>
      </c>
      <c r="VO32" s="2">
        <v>12651</v>
      </c>
      <c r="VP32" s="2">
        <v>17343</v>
      </c>
      <c r="VQ32" s="2">
        <v>0</v>
      </c>
      <c r="VR32" s="2">
        <v>45674</v>
      </c>
      <c r="VS32" s="2">
        <v>555719</v>
      </c>
      <c r="VT32" s="2">
        <v>2665</v>
      </c>
      <c r="VU32" s="2">
        <v>25283</v>
      </c>
      <c r="VV32" s="2">
        <v>545</v>
      </c>
      <c r="VW32" s="2">
        <v>11532</v>
      </c>
      <c r="VX32" s="2">
        <v>14339</v>
      </c>
      <c r="VY32" s="2">
        <v>16779</v>
      </c>
      <c r="VZ32" s="2">
        <v>4772</v>
      </c>
      <c r="WA32" s="2">
        <v>19009</v>
      </c>
      <c r="WB32" s="2">
        <v>532</v>
      </c>
      <c r="WC32" s="2">
        <v>50684</v>
      </c>
      <c r="WD32" s="2">
        <v>10174</v>
      </c>
      <c r="WE32" s="2">
        <v>4112</v>
      </c>
      <c r="WF32" s="2">
        <v>4762</v>
      </c>
      <c r="WG32" s="2">
        <v>8910</v>
      </c>
      <c r="WH32" s="2">
        <v>37137</v>
      </c>
      <c r="WI32" s="2">
        <v>11738</v>
      </c>
      <c r="WJ32" s="2">
        <v>36557</v>
      </c>
      <c r="WK32" s="2">
        <v>0</v>
      </c>
      <c r="WL32" s="2">
        <v>16522</v>
      </c>
      <c r="WM32" s="2">
        <v>15667</v>
      </c>
      <c r="WN32" s="2">
        <v>0</v>
      </c>
      <c r="WO32" s="2">
        <v>22265</v>
      </c>
      <c r="WP32" s="2">
        <v>33999</v>
      </c>
      <c r="WQ32" s="2">
        <v>11786</v>
      </c>
      <c r="WR32" s="2">
        <v>146126</v>
      </c>
      <c r="WS32" s="2">
        <v>7021</v>
      </c>
      <c r="WT32" s="2">
        <v>562</v>
      </c>
      <c r="WU32" s="2">
        <v>576</v>
      </c>
      <c r="WV32" s="2">
        <v>212</v>
      </c>
      <c r="WW32" s="2">
        <v>7023</v>
      </c>
      <c r="WX32" s="2">
        <v>1531</v>
      </c>
      <c r="WY32" s="2">
        <v>6232</v>
      </c>
      <c r="WZ32" s="2">
        <v>31583</v>
      </c>
      <c r="XA32" s="2">
        <v>983</v>
      </c>
      <c r="XB32" s="2">
        <v>18200</v>
      </c>
      <c r="XC32" s="2">
        <v>551</v>
      </c>
      <c r="XD32" s="2">
        <v>28713</v>
      </c>
      <c r="XE32" s="2">
        <v>376</v>
      </c>
      <c r="XF32" s="2" t="s">
        <v>5</v>
      </c>
      <c r="XG32" s="2">
        <v>72020</v>
      </c>
      <c r="XH32" s="2">
        <v>40594</v>
      </c>
      <c r="XI32" s="2">
        <v>3182</v>
      </c>
      <c r="XJ32" s="2">
        <v>8050</v>
      </c>
      <c r="XK32" s="2">
        <v>23672</v>
      </c>
      <c r="XL32" s="2">
        <v>46698</v>
      </c>
      <c r="XM32" s="2">
        <v>6968</v>
      </c>
      <c r="XN32" s="2">
        <v>2179</v>
      </c>
      <c r="XO32" s="2">
        <v>64</v>
      </c>
      <c r="XP32" s="2">
        <v>6090</v>
      </c>
      <c r="XQ32" s="2">
        <v>18189</v>
      </c>
      <c r="XR32" s="2">
        <v>8104</v>
      </c>
      <c r="XS32" s="2">
        <v>13684</v>
      </c>
      <c r="XT32" s="2">
        <v>11413</v>
      </c>
      <c r="XU32" s="2">
        <v>14877</v>
      </c>
      <c r="XV32" s="2">
        <v>9359</v>
      </c>
      <c r="XW32" s="2">
        <v>16685</v>
      </c>
      <c r="XX32" s="2">
        <v>26350</v>
      </c>
      <c r="XY32" s="2">
        <v>0</v>
      </c>
      <c r="XZ32" s="2">
        <v>15406</v>
      </c>
      <c r="YA32" s="2">
        <v>0</v>
      </c>
      <c r="YB32" s="2">
        <v>0</v>
      </c>
      <c r="YC32" s="2">
        <v>16844</v>
      </c>
      <c r="YD32" s="2">
        <v>12289</v>
      </c>
      <c r="YE32" s="2">
        <v>3227</v>
      </c>
      <c r="YF32" s="2" t="s">
        <v>5</v>
      </c>
      <c r="YG32" s="2">
        <v>17969</v>
      </c>
      <c r="YH32" s="2">
        <v>6865</v>
      </c>
      <c r="YI32" s="2">
        <v>60942</v>
      </c>
      <c r="YJ32" s="2">
        <v>10061</v>
      </c>
      <c r="YK32" s="2">
        <v>13926</v>
      </c>
      <c r="YL32" s="2">
        <v>10373</v>
      </c>
      <c r="YM32" s="2">
        <v>6276</v>
      </c>
      <c r="YN32" s="2">
        <v>13811</v>
      </c>
      <c r="YO32" s="2">
        <v>16725</v>
      </c>
      <c r="YP32" s="2">
        <v>11257</v>
      </c>
      <c r="YQ32" s="2">
        <v>25102</v>
      </c>
      <c r="YR32" s="2">
        <v>17048</v>
      </c>
      <c r="YS32" s="2">
        <v>20768</v>
      </c>
      <c r="YT32" s="2">
        <v>28399</v>
      </c>
      <c r="YU32" s="2">
        <v>2050</v>
      </c>
      <c r="YV32" s="2">
        <v>2955</v>
      </c>
      <c r="YW32" s="2">
        <v>81422</v>
      </c>
      <c r="YX32" s="2">
        <v>33715</v>
      </c>
      <c r="YY32" s="2">
        <v>5787</v>
      </c>
      <c r="YZ32" s="2">
        <v>117606</v>
      </c>
      <c r="ZA32" s="2">
        <v>4861</v>
      </c>
      <c r="ZB32" s="2">
        <v>19137</v>
      </c>
      <c r="ZC32" s="2">
        <v>64930</v>
      </c>
      <c r="ZD32" s="2">
        <v>7758</v>
      </c>
      <c r="ZE32" s="2">
        <v>328969</v>
      </c>
      <c r="ZF32" s="2">
        <v>2801</v>
      </c>
      <c r="ZG32" s="2">
        <v>10114</v>
      </c>
      <c r="ZH32" s="2">
        <v>2495</v>
      </c>
      <c r="ZI32" s="2">
        <v>2389</v>
      </c>
      <c r="ZJ32" s="2">
        <v>15847</v>
      </c>
      <c r="ZK32" s="2">
        <v>15045</v>
      </c>
      <c r="ZL32" s="2">
        <v>9357</v>
      </c>
      <c r="ZM32" s="2">
        <v>0</v>
      </c>
      <c r="ZN32" s="2">
        <v>55330</v>
      </c>
      <c r="ZO32" s="2">
        <v>6579</v>
      </c>
      <c r="ZP32" s="2">
        <v>0</v>
      </c>
      <c r="ZQ32" s="2">
        <v>5624</v>
      </c>
      <c r="ZR32" s="2">
        <v>5974566</v>
      </c>
      <c r="ZS32" s="2">
        <v>0</v>
      </c>
      <c r="ZT32" s="2">
        <v>0</v>
      </c>
      <c r="ZU32" s="2">
        <v>6468</v>
      </c>
      <c r="ZV32" s="2">
        <v>20996</v>
      </c>
      <c r="ZW32" s="2">
        <v>9104</v>
      </c>
      <c r="ZX32" s="2">
        <v>53648</v>
      </c>
      <c r="ZY32" s="2">
        <v>8124</v>
      </c>
      <c r="ZZ32" s="2">
        <v>58853</v>
      </c>
      <c r="AAA32" s="2">
        <v>24386</v>
      </c>
      <c r="AAB32" s="2">
        <v>8656</v>
      </c>
      <c r="AAC32" s="2">
        <v>11404</v>
      </c>
      <c r="AAD32" s="2">
        <v>38328</v>
      </c>
      <c r="AAE32" s="2">
        <v>24602</v>
      </c>
      <c r="AAF32" s="2">
        <v>2052</v>
      </c>
      <c r="AAG32" s="2">
        <v>4467</v>
      </c>
      <c r="AAH32" s="2">
        <v>12270</v>
      </c>
      <c r="AAI32" s="2">
        <v>25536</v>
      </c>
      <c r="AAJ32" s="2">
        <v>0</v>
      </c>
      <c r="AAK32" s="2">
        <v>7822</v>
      </c>
      <c r="AAL32" s="2">
        <v>881</v>
      </c>
      <c r="AAM32" s="2">
        <v>177</v>
      </c>
      <c r="AAN32" s="2">
        <v>0</v>
      </c>
      <c r="AAO32" s="2">
        <v>5339</v>
      </c>
      <c r="AAP32" s="2">
        <v>159027</v>
      </c>
      <c r="AAQ32" s="2">
        <v>20423</v>
      </c>
      <c r="AAR32" s="2">
        <v>3538</v>
      </c>
      <c r="AAS32" s="2">
        <v>32856</v>
      </c>
      <c r="AAT32" s="2">
        <v>8525</v>
      </c>
      <c r="AAU32" s="2">
        <v>195</v>
      </c>
      <c r="AAV32" s="2">
        <v>303139</v>
      </c>
      <c r="AAW32" s="2">
        <v>19</v>
      </c>
      <c r="AAX32" s="2">
        <v>448051</v>
      </c>
      <c r="AAY32" s="2" t="s">
        <v>5</v>
      </c>
      <c r="AAZ32" s="2">
        <v>626048</v>
      </c>
      <c r="ABA32" s="2">
        <v>4523</v>
      </c>
      <c r="ABB32" s="2" t="s">
        <v>5</v>
      </c>
      <c r="ABC32" s="2">
        <v>171655</v>
      </c>
      <c r="ABD32" s="2">
        <v>35773</v>
      </c>
      <c r="ABE32" s="2">
        <v>0</v>
      </c>
      <c r="ABF32" s="2">
        <v>6445</v>
      </c>
      <c r="ABG32" s="2">
        <v>15</v>
      </c>
      <c r="ABH32" s="2">
        <v>44</v>
      </c>
      <c r="ABI32" s="2">
        <v>0</v>
      </c>
      <c r="ABJ32" s="2">
        <v>0</v>
      </c>
      <c r="ABK32" s="2">
        <v>341</v>
      </c>
      <c r="ABL32" s="2">
        <v>11398</v>
      </c>
      <c r="ABM32" s="2">
        <v>0</v>
      </c>
      <c r="ABN32" s="2">
        <v>19897</v>
      </c>
      <c r="ABO32" s="2">
        <v>47432</v>
      </c>
      <c r="ABP32" s="2">
        <v>44828</v>
      </c>
      <c r="ABQ32" s="2">
        <v>2167</v>
      </c>
      <c r="ABR32" s="2">
        <v>165536</v>
      </c>
      <c r="ABS32" s="2">
        <v>5291</v>
      </c>
      <c r="ABT32" s="2">
        <v>15488</v>
      </c>
      <c r="ABU32" s="2">
        <v>3981</v>
      </c>
      <c r="ABV32" s="2">
        <v>17604</v>
      </c>
      <c r="ABW32" s="2">
        <v>6130</v>
      </c>
      <c r="ABX32" s="2">
        <v>0</v>
      </c>
      <c r="ABY32" s="2">
        <v>0</v>
      </c>
      <c r="ABZ32" s="2">
        <v>72868</v>
      </c>
      <c r="ACA32" s="2">
        <v>76437</v>
      </c>
      <c r="ACB32" s="2">
        <v>11613</v>
      </c>
      <c r="ACC32" s="2">
        <v>259</v>
      </c>
      <c r="ACD32" s="2">
        <v>30363</v>
      </c>
      <c r="ACE32" s="2">
        <v>3699</v>
      </c>
      <c r="ACF32" s="2">
        <v>34788</v>
      </c>
      <c r="ACG32" s="2">
        <v>817</v>
      </c>
      <c r="ACH32" s="2">
        <v>2384</v>
      </c>
      <c r="ACI32" s="2">
        <v>791</v>
      </c>
      <c r="ACJ32" s="2">
        <v>14671</v>
      </c>
      <c r="ACK32" s="2">
        <v>0</v>
      </c>
      <c r="ACL32" s="2">
        <v>0</v>
      </c>
      <c r="ACM32" s="2">
        <v>0</v>
      </c>
      <c r="ACN32" s="2">
        <v>800</v>
      </c>
      <c r="ACO32" s="2">
        <v>20525</v>
      </c>
      <c r="ACP32" s="2">
        <v>4933</v>
      </c>
      <c r="ACQ32" s="2">
        <v>7447</v>
      </c>
      <c r="ACR32" s="2">
        <v>0</v>
      </c>
      <c r="ACS32" s="2">
        <v>21753</v>
      </c>
      <c r="ACT32" s="2">
        <v>4431</v>
      </c>
      <c r="ACU32" s="2">
        <v>0</v>
      </c>
      <c r="ACV32" s="2">
        <v>11047</v>
      </c>
      <c r="ACW32" s="2">
        <v>593</v>
      </c>
      <c r="ACX32" s="2">
        <v>0</v>
      </c>
      <c r="ACY32" s="2">
        <v>0</v>
      </c>
      <c r="ACZ32" s="2">
        <v>1557</v>
      </c>
      <c r="ADA32" s="2">
        <v>14544</v>
      </c>
      <c r="ADB32" s="2">
        <v>6792</v>
      </c>
      <c r="ADC32" s="2">
        <v>0</v>
      </c>
      <c r="ADD32" s="2">
        <v>0</v>
      </c>
      <c r="ADE32" s="2">
        <v>8932</v>
      </c>
      <c r="ADF32" s="2">
        <v>3912</v>
      </c>
      <c r="ADG32" s="2">
        <v>591</v>
      </c>
      <c r="ADH32" s="2">
        <v>0</v>
      </c>
      <c r="ADI32" s="2">
        <v>29012</v>
      </c>
      <c r="ADJ32" s="2">
        <v>0</v>
      </c>
      <c r="ADK32" s="2">
        <v>5106</v>
      </c>
      <c r="ADL32" s="2">
        <v>213</v>
      </c>
      <c r="ADM32" s="2">
        <v>0</v>
      </c>
      <c r="ADN32" s="2">
        <v>25030</v>
      </c>
      <c r="ADO32" s="2">
        <v>1350</v>
      </c>
      <c r="ADP32" s="2">
        <v>5551</v>
      </c>
      <c r="ADQ32" s="2">
        <v>40110</v>
      </c>
      <c r="ADR32" s="2">
        <v>6963</v>
      </c>
      <c r="ADS32" s="2">
        <v>2985</v>
      </c>
      <c r="ADT32" s="2">
        <v>101</v>
      </c>
      <c r="ADU32" s="2">
        <v>0</v>
      </c>
      <c r="ADV32" s="2">
        <v>5776</v>
      </c>
      <c r="ADW32" s="2">
        <v>5970</v>
      </c>
      <c r="ADX32" s="2">
        <v>0</v>
      </c>
      <c r="ADY32" s="2">
        <v>74241</v>
      </c>
      <c r="ADZ32" s="2">
        <v>7059</v>
      </c>
      <c r="AEA32" s="2">
        <v>3312</v>
      </c>
      <c r="AEB32" s="2">
        <v>1533</v>
      </c>
      <c r="AEC32" s="2">
        <v>0</v>
      </c>
      <c r="AED32" s="2">
        <v>18899</v>
      </c>
      <c r="AEE32" s="2">
        <v>2592</v>
      </c>
      <c r="AEF32" s="2">
        <v>31493</v>
      </c>
      <c r="AEG32" s="2">
        <v>3908</v>
      </c>
      <c r="AEH32" s="2">
        <v>0</v>
      </c>
      <c r="AEI32" s="2">
        <v>503</v>
      </c>
      <c r="AEJ32" s="2">
        <v>26450</v>
      </c>
      <c r="AEK32" s="2">
        <v>26611</v>
      </c>
      <c r="AEL32" s="2">
        <v>106665</v>
      </c>
      <c r="AEM32" s="2">
        <v>50687</v>
      </c>
      <c r="AEN32" s="2">
        <v>3790</v>
      </c>
      <c r="AEO32" s="2">
        <v>21031</v>
      </c>
      <c r="AEP32" s="2">
        <v>121223</v>
      </c>
      <c r="AEQ32" s="2">
        <v>0</v>
      </c>
      <c r="AER32" s="2">
        <v>0</v>
      </c>
      <c r="AES32" s="2">
        <v>108</v>
      </c>
      <c r="AET32" s="2">
        <v>23706</v>
      </c>
      <c r="AEU32" s="2">
        <v>68077</v>
      </c>
      <c r="AEV32" s="2">
        <v>7667</v>
      </c>
      <c r="AEW32" s="2">
        <v>8383</v>
      </c>
      <c r="AEX32" s="2">
        <v>3773</v>
      </c>
      <c r="AEY32" s="2">
        <v>0</v>
      </c>
      <c r="AEZ32" s="2">
        <v>3204</v>
      </c>
      <c r="AFA32" s="2">
        <v>1788</v>
      </c>
      <c r="AFB32" s="2">
        <v>8993</v>
      </c>
      <c r="AFC32" s="2">
        <v>5221</v>
      </c>
      <c r="AFD32" s="2">
        <v>355</v>
      </c>
      <c r="AFE32" s="2">
        <v>913</v>
      </c>
      <c r="AFF32" s="2">
        <v>495</v>
      </c>
      <c r="AFG32" s="2">
        <v>0</v>
      </c>
      <c r="AFH32" s="2">
        <v>8122</v>
      </c>
      <c r="AFI32" s="2">
        <v>18033</v>
      </c>
      <c r="AFJ32" s="2">
        <v>0</v>
      </c>
      <c r="AFK32" s="2">
        <v>36153</v>
      </c>
      <c r="AFL32" s="2">
        <v>10584</v>
      </c>
      <c r="AFM32" s="2">
        <v>40767</v>
      </c>
      <c r="AFN32" s="2">
        <v>10702</v>
      </c>
      <c r="AFO32" s="2">
        <v>20260</v>
      </c>
      <c r="AFP32" s="2">
        <v>2218</v>
      </c>
      <c r="AFQ32" s="2">
        <v>3255</v>
      </c>
      <c r="AFR32" s="2">
        <v>1109</v>
      </c>
      <c r="AFS32" s="2">
        <v>0</v>
      </c>
      <c r="AFT32" s="2">
        <v>3021</v>
      </c>
      <c r="AFU32" s="2">
        <v>277299</v>
      </c>
      <c r="AFV32" s="2">
        <v>4210</v>
      </c>
      <c r="AFW32" s="2">
        <v>10897</v>
      </c>
      <c r="AFX32" s="2">
        <v>1546</v>
      </c>
      <c r="AFY32" s="2">
        <v>6802</v>
      </c>
      <c r="AFZ32" s="2">
        <v>11199</v>
      </c>
      <c r="AGA32" s="2">
        <v>342</v>
      </c>
      <c r="AGB32" s="2">
        <v>0</v>
      </c>
      <c r="AGC32" s="2">
        <v>34095</v>
      </c>
      <c r="AGD32" s="2">
        <v>0</v>
      </c>
      <c r="AGE32" s="2">
        <v>4685</v>
      </c>
      <c r="AGF32" s="2">
        <v>8906</v>
      </c>
      <c r="AGG32" s="2">
        <v>9760</v>
      </c>
      <c r="AGH32" s="2">
        <v>754</v>
      </c>
      <c r="AGI32" s="2">
        <v>9995</v>
      </c>
      <c r="AGJ32" s="2">
        <v>9587</v>
      </c>
      <c r="AGK32" s="2">
        <v>23076</v>
      </c>
      <c r="AGL32" s="2">
        <v>11784</v>
      </c>
      <c r="AGM32" s="2">
        <v>10369</v>
      </c>
      <c r="AGN32" s="2">
        <v>23507</v>
      </c>
      <c r="AGO32" s="2">
        <v>0</v>
      </c>
      <c r="AGP32" s="2">
        <v>2784</v>
      </c>
      <c r="AGQ32" s="2">
        <v>46289</v>
      </c>
      <c r="AGR32" s="2">
        <v>0</v>
      </c>
      <c r="AGS32" s="2">
        <v>795</v>
      </c>
      <c r="AGT32" s="2">
        <v>0</v>
      </c>
      <c r="AGU32" s="2">
        <v>38157</v>
      </c>
      <c r="AGV32" s="2">
        <v>17904</v>
      </c>
      <c r="AGW32" s="2">
        <v>10022</v>
      </c>
      <c r="AGX32" s="2">
        <v>0</v>
      </c>
      <c r="AGY32" s="2">
        <v>0</v>
      </c>
      <c r="AGZ32" s="2">
        <v>0</v>
      </c>
      <c r="AHA32" s="2">
        <v>6188</v>
      </c>
      <c r="AHB32" s="2">
        <v>16688</v>
      </c>
      <c r="AHC32" s="2">
        <v>155318</v>
      </c>
      <c r="AHD32" s="2">
        <v>470</v>
      </c>
      <c r="AHE32" s="2">
        <v>9465</v>
      </c>
      <c r="AHF32" s="2">
        <v>0</v>
      </c>
      <c r="AHG32" s="2">
        <v>0</v>
      </c>
      <c r="AHH32" s="2">
        <v>7213</v>
      </c>
      <c r="AHI32" s="2">
        <v>63694</v>
      </c>
      <c r="AHJ32" s="2">
        <v>0</v>
      </c>
      <c r="AHK32" s="2">
        <v>9738</v>
      </c>
      <c r="AHL32" s="2">
        <v>251</v>
      </c>
      <c r="AHM32" s="2">
        <v>0</v>
      </c>
      <c r="AHN32" s="2">
        <v>9166</v>
      </c>
      <c r="AHO32" s="2">
        <v>9</v>
      </c>
      <c r="AHP32" s="2">
        <v>7285</v>
      </c>
      <c r="AHQ32" s="2">
        <v>14463</v>
      </c>
      <c r="AHR32" s="2">
        <v>0</v>
      </c>
      <c r="AHS32" s="2">
        <v>21498</v>
      </c>
      <c r="AHT32" s="2">
        <v>3925</v>
      </c>
      <c r="AHU32" s="2">
        <v>0</v>
      </c>
      <c r="AHV32" s="2">
        <v>14303</v>
      </c>
      <c r="AHW32" s="2">
        <v>31699</v>
      </c>
      <c r="AHX32" s="2">
        <v>8382</v>
      </c>
      <c r="AHY32" s="2">
        <v>992073</v>
      </c>
      <c r="AHZ32" s="2">
        <v>4069</v>
      </c>
      <c r="AIA32" s="2">
        <v>38203</v>
      </c>
      <c r="AIB32" s="2">
        <v>10134</v>
      </c>
      <c r="AIC32" s="2">
        <v>0</v>
      </c>
      <c r="AID32" s="2">
        <v>0</v>
      </c>
      <c r="AIE32" s="2">
        <v>0</v>
      </c>
      <c r="AIF32" s="2">
        <v>2149</v>
      </c>
      <c r="AIG32" s="2">
        <v>0</v>
      </c>
      <c r="AIH32" s="2">
        <v>708</v>
      </c>
      <c r="AII32" s="2">
        <v>0</v>
      </c>
      <c r="AIJ32" s="2">
        <v>38255</v>
      </c>
      <c r="AIK32" s="2">
        <v>1324</v>
      </c>
      <c r="AIL32" s="2">
        <v>0</v>
      </c>
      <c r="AIM32" s="2">
        <v>1338</v>
      </c>
      <c r="AIN32" s="2">
        <v>0</v>
      </c>
      <c r="AIO32" s="2">
        <v>27089</v>
      </c>
      <c r="AIP32" s="2">
        <v>842</v>
      </c>
      <c r="AIQ32" s="2">
        <v>0</v>
      </c>
      <c r="AIR32" s="2">
        <v>2412</v>
      </c>
      <c r="AIS32" s="2">
        <v>2472</v>
      </c>
      <c r="AIT32" s="2">
        <v>0</v>
      </c>
      <c r="AIU32" s="2">
        <v>0</v>
      </c>
      <c r="AIV32" s="2">
        <v>0</v>
      </c>
      <c r="AIW32" s="2">
        <v>0</v>
      </c>
      <c r="AIX32" s="2">
        <v>0</v>
      </c>
      <c r="AIY32" s="2">
        <v>0</v>
      </c>
      <c r="AIZ32" s="2">
        <v>0</v>
      </c>
      <c r="AJA32" s="2">
        <v>26315</v>
      </c>
      <c r="AJB32" s="2">
        <v>1363</v>
      </c>
      <c r="AJC32" s="2">
        <v>0</v>
      </c>
      <c r="AJD32" s="2">
        <v>0</v>
      </c>
      <c r="AJE32" s="2">
        <v>0</v>
      </c>
      <c r="AJF32" s="2">
        <v>198</v>
      </c>
      <c r="AJG32" s="2">
        <v>164946</v>
      </c>
      <c r="AJH32" s="2">
        <v>270</v>
      </c>
      <c r="AJI32" s="2">
        <v>0</v>
      </c>
      <c r="AJJ32" s="2">
        <v>540</v>
      </c>
      <c r="AJK32" s="2">
        <v>5020</v>
      </c>
      <c r="AJL32" s="2">
        <v>2602</v>
      </c>
      <c r="AJM32" s="2">
        <v>2691</v>
      </c>
      <c r="AJN32" s="2">
        <v>0</v>
      </c>
      <c r="AJO32" s="2">
        <v>72882</v>
      </c>
      <c r="AJP32" s="2">
        <v>3523</v>
      </c>
      <c r="AJQ32" s="2">
        <v>0</v>
      </c>
      <c r="AJR32" s="2">
        <v>3744</v>
      </c>
      <c r="AJS32" s="2">
        <v>6329</v>
      </c>
      <c r="AJT32" s="2">
        <v>319073</v>
      </c>
      <c r="AJU32" s="2">
        <v>0</v>
      </c>
      <c r="AJV32" s="2">
        <v>2790</v>
      </c>
      <c r="AJW32" s="2">
        <v>43867</v>
      </c>
      <c r="AJX32" s="2">
        <v>0</v>
      </c>
      <c r="AJY32" s="2">
        <v>4250</v>
      </c>
      <c r="AJZ32" s="2">
        <v>85231</v>
      </c>
      <c r="AKA32" s="2">
        <v>7254</v>
      </c>
      <c r="AKB32" s="2">
        <v>812</v>
      </c>
      <c r="AKC32" s="2">
        <v>1470</v>
      </c>
      <c r="AKD32" s="2">
        <v>5052</v>
      </c>
      <c r="AKE32" s="2">
        <v>504415</v>
      </c>
      <c r="AKF32" s="2">
        <v>0</v>
      </c>
      <c r="AKG32" s="2">
        <v>99888</v>
      </c>
      <c r="AKH32" s="2">
        <v>3354</v>
      </c>
      <c r="AKI32" s="2">
        <v>79</v>
      </c>
      <c r="AKJ32" s="2">
        <v>30514</v>
      </c>
      <c r="AKK32" s="2">
        <v>12714</v>
      </c>
      <c r="AKL32" s="2">
        <v>179320</v>
      </c>
      <c r="AKM32" s="2">
        <v>0</v>
      </c>
      <c r="AKN32" s="2">
        <v>13575</v>
      </c>
      <c r="AKO32" s="2">
        <v>0</v>
      </c>
      <c r="AKP32" s="2">
        <v>0</v>
      </c>
      <c r="AKQ32" s="2">
        <v>0</v>
      </c>
      <c r="AKR32" s="2">
        <v>36495</v>
      </c>
      <c r="AKS32" s="2">
        <v>23818</v>
      </c>
      <c r="AKT32" s="2">
        <v>123405</v>
      </c>
      <c r="AKU32" s="2">
        <v>14159</v>
      </c>
      <c r="AKV32" s="2">
        <v>0</v>
      </c>
      <c r="AKW32" s="2">
        <v>0</v>
      </c>
      <c r="AKX32" s="2">
        <v>0</v>
      </c>
      <c r="AKY32" s="2">
        <v>983</v>
      </c>
      <c r="AKZ32" s="2">
        <v>0</v>
      </c>
      <c r="ALA32" s="2">
        <v>20465</v>
      </c>
      <c r="ALB32" s="2">
        <v>60543</v>
      </c>
      <c r="ALC32" s="2">
        <v>52352</v>
      </c>
      <c r="ALD32" s="2">
        <v>14814</v>
      </c>
      <c r="ALE32" s="2">
        <v>0</v>
      </c>
      <c r="ALF32" s="2">
        <v>1830</v>
      </c>
      <c r="ALG32" s="2" t="s">
        <v>5</v>
      </c>
      <c r="ALH32" s="2">
        <v>6702</v>
      </c>
      <c r="ALI32" s="2">
        <v>28726</v>
      </c>
      <c r="ALJ32" s="2">
        <v>0</v>
      </c>
      <c r="ALK32" s="2" t="s">
        <v>5</v>
      </c>
      <c r="ALL32" s="2">
        <v>0</v>
      </c>
      <c r="ALM32" s="2">
        <v>33655</v>
      </c>
      <c r="ALN32" s="2">
        <v>21708</v>
      </c>
      <c r="ALO32" s="2">
        <v>8596</v>
      </c>
      <c r="ALP32" s="2">
        <v>15772</v>
      </c>
      <c r="ALQ32" s="2">
        <v>6026</v>
      </c>
      <c r="ALR32" s="2">
        <v>9633</v>
      </c>
      <c r="ALS32" s="2">
        <v>1926</v>
      </c>
      <c r="ALT32" s="2">
        <v>72765</v>
      </c>
      <c r="ALU32" s="2">
        <v>57956</v>
      </c>
      <c r="ALV32" s="2">
        <v>364499</v>
      </c>
      <c r="ALW32" s="2">
        <v>6368</v>
      </c>
      <c r="ALX32" s="2">
        <v>24746</v>
      </c>
      <c r="ALY32" s="2">
        <v>18891</v>
      </c>
      <c r="ALZ32" s="2">
        <v>222759</v>
      </c>
      <c r="AMA32" s="2">
        <v>3263</v>
      </c>
      <c r="AMB32" s="2">
        <v>8358193</v>
      </c>
      <c r="AMC32" s="2">
        <v>0</v>
      </c>
      <c r="AMD32" s="2">
        <v>5391</v>
      </c>
      <c r="AME32" s="2">
        <v>0</v>
      </c>
      <c r="AMF32" s="2">
        <v>47299</v>
      </c>
      <c r="AMG32" s="2">
        <v>356</v>
      </c>
      <c r="AMH32" s="2">
        <v>754787</v>
      </c>
      <c r="AMI32" s="2">
        <v>632710</v>
      </c>
      <c r="AMJ32" s="2">
        <v>28933</v>
      </c>
      <c r="AMK32" s="2">
        <v>195</v>
      </c>
      <c r="AML32" s="2">
        <v>0</v>
      </c>
      <c r="AMM32" s="2" t="s">
        <v>5</v>
      </c>
      <c r="AMN32" s="2">
        <v>105771</v>
      </c>
      <c r="AMO32" s="2">
        <v>26816</v>
      </c>
      <c r="AMP32" s="2">
        <v>13831</v>
      </c>
      <c r="AMQ32" s="2">
        <v>1147</v>
      </c>
      <c r="AMR32" s="2">
        <v>0</v>
      </c>
      <c r="AMS32" s="2">
        <v>3051</v>
      </c>
      <c r="AMT32" s="2">
        <v>0</v>
      </c>
      <c r="AMU32" s="2">
        <v>427</v>
      </c>
      <c r="AMV32" s="2">
        <v>535292</v>
      </c>
      <c r="AMW32" s="2">
        <v>22561</v>
      </c>
      <c r="AMX32" s="2">
        <v>4153</v>
      </c>
      <c r="AMY32" s="2">
        <v>2507</v>
      </c>
      <c r="AMZ32" s="2">
        <v>58168</v>
      </c>
      <c r="ANA32" s="2">
        <v>11771</v>
      </c>
      <c r="ANB32" s="2">
        <v>43456</v>
      </c>
      <c r="ANC32" s="2">
        <v>1415</v>
      </c>
      <c r="AND32" s="2">
        <v>30300</v>
      </c>
      <c r="ANE32" s="2">
        <v>112805</v>
      </c>
      <c r="ANF32" s="2">
        <v>3767</v>
      </c>
      <c r="ANG32" s="2">
        <v>14402</v>
      </c>
      <c r="ANH32" s="2">
        <v>0</v>
      </c>
      <c r="ANI32" s="2">
        <v>27891</v>
      </c>
      <c r="ANJ32" s="2">
        <v>2508</v>
      </c>
      <c r="ANK32" s="2">
        <v>2072</v>
      </c>
      <c r="ANL32" s="2">
        <v>243</v>
      </c>
      <c r="ANM32" s="2">
        <v>45150</v>
      </c>
      <c r="ANN32" s="2">
        <v>42603</v>
      </c>
      <c r="ANO32" s="2">
        <v>0</v>
      </c>
      <c r="ANP32" s="2">
        <v>20642</v>
      </c>
      <c r="ANQ32" s="2">
        <v>22505</v>
      </c>
      <c r="ANR32" s="2">
        <v>0</v>
      </c>
      <c r="ANS32" s="2" t="s">
        <v>5</v>
      </c>
      <c r="ANT32" s="2">
        <v>2015</v>
      </c>
      <c r="ANU32" s="2">
        <v>217758</v>
      </c>
      <c r="ANV32" s="2">
        <v>11337</v>
      </c>
      <c r="ANW32" s="2">
        <v>411</v>
      </c>
      <c r="ANX32" s="2">
        <v>8421</v>
      </c>
      <c r="ANY32" s="2">
        <v>102220</v>
      </c>
      <c r="ANZ32" s="2">
        <v>0</v>
      </c>
      <c r="AOA32" s="2">
        <v>3483</v>
      </c>
      <c r="AOB32" s="2">
        <v>14081</v>
      </c>
      <c r="AOC32" s="2">
        <v>45</v>
      </c>
      <c r="AOD32" s="2">
        <v>208</v>
      </c>
      <c r="AOE32" s="2">
        <v>0</v>
      </c>
      <c r="AOF32" s="2">
        <v>1770</v>
      </c>
      <c r="AOG32" s="2">
        <v>10970</v>
      </c>
      <c r="AOH32" s="2">
        <v>0</v>
      </c>
      <c r="AOI32" s="2">
        <v>9436</v>
      </c>
      <c r="AOJ32" s="2">
        <v>10199</v>
      </c>
      <c r="AOK32" s="2">
        <v>0</v>
      </c>
      <c r="AOL32" s="2">
        <v>0</v>
      </c>
      <c r="AOM32" s="2">
        <v>18815</v>
      </c>
      <c r="AON32" s="2">
        <v>3775</v>
      </c>
      <c r="AOO32" s="2">
        <v>37208</v>
      </c>
      <c r="AOP32" s="2">
        <v>2303</v>
      </c>
      <c r="AOQ32" s="2">
        <v>4628</v>
      </c>
      <c r="AOR32" s="2">
        <v>14207</v>
      </c>
      <c r="AOS32" s="2">
        <v>50973</v>
      </c>
      <c r="AOT32" s="2">
        <v>0</v>
      </c>
      <c r="AOU32" s="2">
        <v>0</v>
      </c>
      <c r="AOV32" s="2">
        <v>0</v>
      </c>
      <c r="AOW32" s="2">
        <v>124388</v>
      </c>
      <c r="AOX32" s="2">
        <v>4415</v>
      </c>
      <c r="AOY32" s="2">
        <v>2241</v>
      </c>
      <c r="AOZ32" s="2">
        <v>0</v>
      </c>
      <c r="APA32" s="2">
        <v>0</v>
      </c>
      <c r="APB32" s="2">
        <v>9746</v>
      </c>
      <c r="APC32" s="2">
        <v>11562</v>
      </c>
      <c r="APD32" s="2">
        <v>10731</v>
      </c>
      <c r="APE32" s="2">
        <v>15</v>
      </c>
      <c r="APF32" s="2">
        <v>9057</v>
      </c>
      <c r="APG32" s="2">
        <v>291803</v>
      </c>
      <c r="APH32" s="2">
        <v>8710</v>
      </c>
      <c r="API32" s="2">
        <v>4521</v>
      </c>
      <c r="APJ32" s="2">
        <v>11549</v>
      </c>
      <c r="APK32" s="2">
        <v>23371</v>
      </c>
      <c r="APL32" s="2">
        <v>0</v>
      </c>
      <c r="APM32" s="2">
        <v>0</v>
      </c>
      <c r="APN32" s="2">
        <v>9559</v>
      </c>
      <c r="APO32" s="2">
        <v>13416</v>
      </c>
      <c r="APP32" s="2">
        <v>3948</v>
      </c>
      <c r="APQ32" s="2">
        <v>51392</v>
      </c>
      <c r="APR32" s="2">
        <v>0</v>
      </c>
      <c r="APS32" s="2">
        <v>7163</v>
      </c>
      <c r="APT32" s="2">
        <v>40178</v>
      </c>
      <c r="APU32" s="2">
        <v>236365</v>
      </c>
      <c r="APV32" s="2">
        <v>1027</v>
      </c>
      <c r="APW32" s="2">
        <v>157</v>
      </c>
      <c r="APX32" s="2">
        <v>13432</v>
      </c>
      <c r="APY32" s="2">
        <v>4862</v>
      </c>
      <c r="APZ32" s="2">
        <v>103762</v>
      </c>
      <c r="AQA32" s="2">
        <v>40263</v>
      </c>
      <c r="AQB32" s="2">
        <v>12249</v>
      </c>
      <c r="AQC32" s="2">
        <v>0</v>
      </c>
      <c r="AQD32" s="2">
        <v>0</v>
      </c>
      <c r="AQE32" s="2">
        <v>2910</v>
      </c>
      <c r="AQF32" s="2">
        <v>0</v>
      </c>
      <c r="AQG32" s="2">
        <v>0</v>
      </c>
      <c r="AQH32" s="2">
        <v>7208</v>
      </c>
      <c r="AQI32" s="2">
        <v>33209</v>
      </c>
      <c r="AQJ32" s="2">
        <v>63542</v>
      </c>
      <c r="AQK32" s="2">
        <v>37763</v>
      </c>
      <c r="AQL32" s="2">
        <v>9707</v>
      </c>
      <c r="AQM32" s="2">
        <v>31736</v>
      </c>
      <c r="AQN32" s="2">
        <v>108577</v>
      </c>
      <c r="AQO32" s="2">
        <v>583</v>
      </c>
      <c r="AQP32" s="2">
        <v>9942</v>
      </c>
      <c r="AQQ32" s="2">
        <v>15583</v>
      </c>
      <c r="AQR32" s="2">
        <v>32772</v>
      </c>
      <c r="AQS32" s="2">
        <v>410</v>
      </c>
      <c r="AQT32" s="2">
        <v>0</v>
      </c>
      <c r="AQU32" s="2">
        <v>8794</v>
      </c>
      <c r="AQV32" s="2">
        <v>79</v>
      </c>
      <c r="AQW32" s="2">
        <v>0</v>
      </c>
      <c r="AQX32" s="2">
        <v>277</v>
      </c>
      <c r="AQY32" s="2">
        <v>0</v>
      </c>
      <c r="AQZ32" s="2">
        <v>0</v>
      </c>
      <c r="ARA32" s="2">
        <v>115887</v>
      </c>
      <c r="ARB32" s="2">
        <v>12849</v>
      </c>
      <c r="ARC32" s="2">
        <v>7084</v>
      </c>
      <c r="ARD32" s="2">
        <v>716681</v>
      </c>
      <c r="ARE32" s="2">
        <v>8001</v>
      </c>
      <c r="ARF32" s="2">
        <v>35345</v>
      </c>
      <c r="ARG32" s="2">
        <v>0</v>
      </c>
      <c r="ARH32" s="2">
        <v>61250</v>
      </c>
      <c r="ARI32" s="2">
        <v>24026</v>
      </c>
      <c r="ARJ32" s="2">
        <v>6810</v>
      </c>
      <c r="ARK32" s="2">
        <v>35906</v>
      </c>
      <c r="ARL32" s="2">
        <v>94</v>
      </c>
      <c r="ARM32" s="2">
        <v>3595</v>
      </c>
      <c r="ARN32" s="2">
        <v>66014</v>
      </c>
      <c r="ARO32" s="2">
        <v>14430</v>
      </c>
      <c r="ARP32" s="2">
        <v>13810</v>
      </c>
      <c r="ARQ32" s="2">
        <v>0</v>
      </c>
      <c r="ARR32" s="2">
        <v>794694</v>
      </c>
      <c r="ARS32" s="2">
        <v>3135</v>
      </c>
      <c r="ART32" s="2">
        <v>17638</v>
      </c>
      <c r="ARU32" s="2">
        <v>16289</v>
      </c>
      <c r="ARV32" s="2">
        <v>6235</v>
      </c>
      <c r="ARW32" s="2">
        <v>88230</v>
      </c>
      <c r="ARX32" s="2">
        <v>361365</v>
      </c>
      <c r="ARY32" s="2">
        <v>2404</v>
      </c>
      <c r="ARZ32" s="2">
        <v>6373</v>
      </c>
      <c r="ASA32" s="2">
        <v>2022</v>
      </c>
      <c r="ASB32" s="2">
        <v>77427</v>
      </c>
      <c r="ASC32" s="2">
        <v>0</v>
      </c>
      <c r="ASD32" s="2">
        <v>2076</v>
      </c>
      <c r="ASE32" s="2" t="s">
        <v>5</v>
      </c>
      <c r="ASF32" s="2">
        <v>21537</v>
      </c>
      <c r="ASG32" s="2">
        <v>12977</v>
      </c>
      <c r="ASH32" s="2">
        <v>0</v>
      </c>
      <c r="ASI32" s="2">
        <v>13298</v>
      </c>
      <c r="ASJ32" s="2">
        <v>4935</v>
      </c>
      <c r="ASK32" s="2">
        <v>331145</v>
      </c>
      <c r="ASL32" s="2">
        <v>68887</v>
      </c>
      <c r="ASM32" s="2">
        <v>3993</v>
      </c>
      <c r="ASN32" s="2">
        <v>4</v>
      </c>
      <c r="ASO32" s="2">
        <v>2914</v>
      </c>
      <c r="ASP32" s="2">
        <v>0</v>
      </c>
      <c r="ASQ32" s="2" t="s">
        <v>5</v>
      </c>
      <c r="ASR32" s="2">
        <v>373041</v>
      </c>
      <c r="ASS32" s="2" t="s">
        <v>5</v>
      </c>
      <c r="AST32" s="2">
        <v>29637</v>
      </c>
      <c r="ASU32" s="2">
        <v>12141</v>
      </c>
      <c r="ASV32" s="2">
        <v>1</v>
      </c>
      <c r="ASW32" s="2">
        <v>64</v>
      </c>
      <c r="ASX32" s="2">
        <v>1030</v>
      </c>
      <c r="ASY32" s="2">
        <v>14893</v>
      </c>
      <c r="ASZ32" s="2">
        <v>0</v>
      </c>
      <c r="ATA32" s="2">
        <v>25085</v>
      </c>
      <c r="ATB32" s="2">
        <v>3670</v>
      </c>
      <c r="ATC32" s="2">
        <v>596493</v>
      </c>
      <c r="ATD32" s="2">
        <v>444136</v>
      </c>
      <c r="ATE32" s="2">
        <v>78086</v>
      </c>
      <c r="ATF32" s="2">
        <v>3776</v>
      </c>
      <c r="ATG32" s="2">
        <v>5327</v>
      </c>
      <c r="ATH32" s="2">
        <v>37582</v>
      </c>
      <c r="ATI32" s="2">
        <v>3171</v>
      </c>
      <c r="ATJ32" s="2">
        <v>16882</v>
      </c>
      <c r="ATK32" s="2">
        <v>15196</v>
      </c>
      <c r="ATL32" s="2">
        <v>0</v>
      </c>
      <c r="ATM32" s="2">
        <v>57</v>
      </c>
      <c r="ATN32" s="2">
        <v>29643</v>
      </c>
      <c r="ATO32" s="2">
        <v>770</v>
      </c>
      <c r="ATP32" s="2">
        <v>23354</v>
      </c>
      <c r="ATQ32" s="2">
        <v>26115</v>
      </c>
      <c r="ATR32" s="2">
        <v>3355</v>
      </c>
      <c r="ATS32" s="2">
        <v>5296</v>
      </c>
      <c r="ATT32" s="2">
        <v>0</v>
      </c>
      <c r="ATU32" s="2">
        <v>6083</v>
      </c>
      <c r="ATV32" s="2">
        <v>13818</v>
      </c>
      <c r="ATW32" s="2">
        <v>46562</v>
      </c>
      <c r="ATX32" s="2">
        <v>126200</v>
      </c>
      <c r="ATY32" s="2">
        <v>9816</v>
      </c>
      <c r="ATZ32" s="2">
        <v>80569</v>
      </c>
      <c r="AUA32" s="2">
        <v>3128</v>
      </c>
      <c r="AUB32" s="2">
        <v>25245</v>
      </c>
      <c r="AUC32" s="2">
        <v>0</v>
      </c>
      <c r="AUD32" s="2">
        <v>25872</v>
      </c>
      <c r="AUE32" s="2">
        <v>329255</v>
      </c>
      <c r="AUF32" s="2">
        <v>7657</v>
      </c>
      <c r="AUG32" s="2">
        <v>14536</v>
      </c>
      <c r="AUH32" s="2">
        <v>15302</v>
      </c>
      <c r="AUI32" s="2">
        <v>49548</v>
      </c>
      <c r="AUJ32" s="2">
        <v>49542</v>
      </c>
      <c r="AUK32" s="2">
        <v>135943</v>
      </c>
      <c r="AUL32" s="2">
        <v>0</v>
      </c>
      <c r="AUM32" s="2" t="s">
        <v>5</v>
      </c>
      <c r="AUN32" s="2">
        <v>22967</v>
      </c>
      <c r="AUO32" s="2">
        <v>7135</v>
      </c>
      <c r="AUP32" s="2">
        <v>3222</v>
      </c>
      <c r="AUQ32" s="2">
        <v>681</v>
      </c>
      <c r="AUR32" s="2">
        <v>259477</v>
      </c>
      <c r="AUS32" s="2">
        <v>24056</v>
      </c>
      <c r="AUT32" s="2">
        <v>2205</v>
      </c>
      <c r="AUU32" s="2">
        <v>5051</v>
      </c>
      <c r="AUV32" s="2">
        <v>20345</v>
      </c>
      <c r="AUW32" s="2" t="s">
        <v>5</v>
      </c>
      <c r="AUX32" s="2">
        <v>2204</v>
      </c>
      <c r="AUY32" s="2">
        <v>0</v>
      </c>
      <c r="AUZ32" s="2">
        <v>8</v>
      </c>
      <c r="AVA32" s="2">
        <v>207640</v>
      </c>
      <c r="AVB32" s="2">
        <v>30698</v>
      </c>
      <c r="AVC32" s="2">
        <v>6702</v>
      </c>
      <c r="AVD32" s="2">
        <v>4756</v>
      </c>
      <c r="AVE32" s="2">
        <v>75314</v>
      </c>
      <c r="AVF32" s="2">
        <v>6644</v>
      </c>
      <c r="AVG32" s="2">
        <v>63</v>
      </c>
      <c r="AVH32" s="2">
        <v>3031</v>
      </c>
      <c r="AVI32" s="2">
        <v>50727</v>
      </c>
      <c r="AVJ32" s="2">
        <v>800</v>
      </c>
      <c r="AVK32" s="2">
        <v>36391</v>
      </c>
      <c r="AVL32" s="2">
        <v>3036</v>
      </c>
      <c r="AVM32" s="2">
        <v>11237</v>
      </c>
      <c r="AVN32" s="2">
        <v>4350</v>
      </c>
      <c r="AVO32" s="2">
        <v>47785</v>
      </c>
      <c r="AVP32" s="2">
        <v>34661</v>
      </c>
      <c r="AVQ32" s="2">
        <v>39002</v>
      </c>
      <c r="AVR32" s="2">
        <v>3756</v>
      </c>
      <c r="AVS32" s="2">
        <v>2042</v>
      </c>
      <c r="AVT32" s="2">
        <v>28728</v>
      </c>
      <c r="AVU32" s="2">
        <v>10219</v>
      </c>
      <c r="AVV32" s="2">
        <v>16978</v>
      </c>
      <c r="AVW32" s="2">
        <v>7105</v>
      </c>
      <c r="AVX32" s="2">
        <v>44</v>
      </c>
      <c r="AVY32" s="2">
        <v>12395</v>
      </c>
      <c r="AVZ32" s="2">
        <v>8045</v>
      </c>
      <c r="AWA32" s="2">
        <v>27229</v>
      </c>
      <c r="AWB32" s="2">
        <v>6950</v>
      </c>
      <c r="AWC32" s="2">
        <v>0</v>
      </c>
      <c r="AWD32" s="2">
        <v>21666</v>
      </c>
      <c r="AWE32" s="2">
        <v>11290</v>
      </c>
      <c r="AWF32" s="2">
        <v>208</v>
      </c>
      <c r="AWG32" s="2">
        <v>0</v>
      </c>
      <c r="AWH32" s="2">
        <v>11517</v>
      </c>
      <c r="AWI32" s="2">
        <v>38099</v>
      </c>
      <c r="AWJ32" s="2">
        <v>0</v>
      </c>
      <c r="AWK32" s="2">
        <v>11617</v>
      </c>
      <c r="AWL32" s="2">
        <v>14478</v>
      </c>
      <c r="AWM32" s="2">
        <v>6195</v>
      </c>
      <c r="AWN32" s="2">
        <v>5897</v>
      </c>
      <c r="AWO32" s="2">
        <v>12088</v>
      </c>
      <c r="AWP32" s="2">
        <v>0</v>
      </c>
      <c r="AWQ32" s="2">
        <v>4393</v>
      </c>
      <c r="AWR32" s="2">
        <v>30591</v>
      </c>
      <c r="AWS32" s="2">
        <v>4885</v>
      </c>
      <c r="AWT32" s="2" t="s">
        <v>5</v>
      </c>
      <c r="AWU32" s="2">
        <v>9281</v>
      </c>
      <c r="AWV32" s="2">
        <v>44800</v>
      </c>
      <c r="AWW32" s="2">
        <v>504</v>
      </c>
      <c r="AWX32" s="2">
        <v>622</v>
      </c>
      <c r="AWY32" s="2">
        <v>830</v>
      </c>
      <c r="AWZ32" s="2">
        <v>29477</v>
      </c>
      <c r="AXA32" s="2">
        <v>0</v>
      </c>
      <c r="AXB32" s="2">
        <v>3951</v>
      </c>
      <c r="AXC32" s="2">
        <v>2730</v>
      </c>
      <c r="AXD32" s="2">
        <v>0</v>
      </c>
      <c r="AXE32" s="2">
        <v>0</v>
      </c>
      <c r="AXF32" s="2">
        <v>9123</v>
      </c>
      <c r="AXG32" s="2">
        <v>234968</v>
      </c>
      <c r="AXH32" s="2" t="s">
        <v>5</v>
      </c>
      <c r="AXI32" s="2">
        <v>0</v>
      </c>
      <c r="AXJ32" s="2">
        <v>503</v>
      </c>
      <c r="AXK32" s="2">
        <v>0</v>
      </c>
      <c r="AXL32" s="2">
        <v>324084</v>
      </c>
      <c r="AXM32" s="2">
        <v>9325</v>
      </c>
      <c r="AXN32" s="2">
        <v>34171</v>
      </c>
      <c r="AXO32" s="2">
        <v>20682</v>
      </c>
      <c r="AXP32" s="2">
        <v>1402</v>
      </c>
      <c r="AXQ32" s="2">
        <v>7860</v>
      </c>
      <c r="AXR32" s="2">
        <v>442924</v>
      </c>
      <c r="AXS32" s="2">
        <v>0</v>
      </c>
      <c r="AXT32" s="2">
        <v>8285</v>
      </c>
      <c r="AXU32" s="2">
        <v>373790</v>
      </c>
      <c r="AXV32" s="2">
        <v>0</v>
      </c>
      <c r="AXW32" s="2">
        <v>530880</v>
      </c>
      <c r="AXX32" s="2">
        <v>27478</v>
      </c>
      <c r="AXY32" s="2">
        <v>7032</v>
      </c>
      <c r="AXZ32" s="2">
        <v>19228</v>
      </c>
      <c r="AYA32" s="2">
        <v>11462</v>
      </c>
      <c r="AYB32" s="2">
        <v>6522</v>
      </c>
      <c r="AYC32" s="2">
        <v>478</v>
      </c>
      <c r="AYD32" s="2">
        <v>0</v>
      </c>
      <c r="AYE32" s="2">
        <v>195870</v>
      </c>
      <c r="AYF32" s="2">
        <v>0</v>
      </c>
      <c r="AYG32" s="2">
        <v>1396</v>
      </c>
      <c r="AYH32" s="2">
        <v>76532</v>
      </c>
      <c r="AYI32" s="2">
        <v>27575</v>
      </c>
      <c r="AYJ32" s="2">
        <v>1817</v>
      </c>
      <c r="AYK32" s="2">
        <v>1628</v>
      </c>
      <c r="AYL32" s="2">
        <v>0</v>
      </c>
      <c r="AYM32" s="2">
        <v>22560</v>
      </c>
      <c r="AYN32" s="2">
        <v>2384</v>
      </c>
      <c r="AYO32" s="2">
        <v>52212</v>
      </c>
      <c r="AYP32" s="2">
        <v>53</v>
      </c>
      <c r="AYQ32" s="2">
        <v>1835</v>
      </c>
      <c r="AYR32" s="2">
        <v>0</v>
      </c>
      <c r="AYS32" s="2">
        <v>8986</v>
      </c>
      <c r="AYT32" s="2">
        <v>15300</v>
      </c>
      <c r="AYU32" s="2">
        <v>25902</v>
      </c>
      <c r="AYV32" s="2">
        <v>26656</v>
      </c>
      <c r="AYW32" s="2">
        <v>20624</v>
      </c>
      <c r="AYX32" s="2">
        <v>138330</v>
      </c>
      <c r="AYY32" s="2">
        <v>15654</v>
      </c>
      <c r="AYZ32" s="2">
        <v>5710</v>
      </c>
      <c r="AZA32" s="2">
        <v>16316</v>
      </c>
      <c r="AZB32" s="2">
        <v>1980</v>
      </c>
      <c r="AZC32" s="2">
        <v>0</v>
      </c>
      <c r="AZD32" s="2">
        <v>488</v>
      </c>
      <c r="AZE32" s="2">
        <v>523269</v>
      </c>
      <c r="AZF32" s="2">
        <v>69525</v>
      </c>
      <c r="AZG32" s="2">
        <v>384755</v>
      </c>
      <c r="AZH32" s="2">
        <v>687342</v>
      </c>
      <c r="AZI32" s="2">
        <v>9492</v>
      </c>
      <c r="AZJ32" s="2">
        <v>21964</v>
      </c>
      <c r="AZK32" s="2">
        <v>33695</v>
      </c>
      <c r="AZL32" s="2">
        <v>4458</v>
      </c>
      <c r="AZM32" s="2">
        <v>2427</v>
      </c>
      <c r="AZN32" s="2">
        <v>3114</v>
      </c>
      <c r="AZO32" s="2" t="s">
        <v>5</v>
      </c>
      <c r="AZP32" s="2">
        <v>511055</v>
      </c>
      <c r="AZQ32" s="2">
        <v>0</v>
      </c>
      <c r="AZR32" s="2">
        <v>0</v>
      </c>
      <c r="AZS32" s="2">
        <v>16860</v>
      </c>
      <c r="AZT32" s="2">
        <v>23286</v>
      </c>
      <c r="AZU32" s="2">
        <v>20422</v>
      </c>
      <c r="AZV32" s="2">
        <v>172387</v>
      </c>
      <c r="AZW32" s="2">
        <v>18219</v>
      </c>
      <c r="AZX32" s="2">
        <v>4645</v>
      </c>
      <c r="AZY32" s="2">
        <v>17</v>
      </c>
      <c r="AZZ32" s="2">
        <v>310988</v>
      </c>
      <c r="BAA32" s="2">
        <v>0</v>
      </c>
      <c r="BAB32" s="2">
        <v>3552</v>
      </c>
      <c r="BAC32" s="2">
        <v>0</v>
      </c>
      <c r="BAD32" s="2">
        <v>10781</v>
      </c>
      <c r="BAE32" s="2">
        <v>0</v>
      </c>
      <c r="BAF32" s="2">
        <v>4489032</v>
      </c>
      <c r="BAG32" s="2">
        <v>35878</v>
      </c>
      <c r="BAH32" s="2">
        <v>48708</v>
      </c>
      <c r="BAI32" s="2">
        <v>0</v>
      </c>
      <c r="BAJ32" s="2">
        <v>12</v>
      </c>
      <c r="BAK32" s="2">
        <v>13085</v>
      </c>
      <c r="BAL32" s="2">
        <v>3030</v>
      </c>
      <c r="BAM32" s="2">
        <v>17640</v>
      </c>
      <c r="BAN32" s="2">
        <v>35</v>
      </c>
      <c r="BAO32" s="2">
        <v>186233</v>
      </c>
      <c r="BAP32" s="2">
        <v>65315</v>
      </c>
      <c r="BAQ32" s="2">
        <v>30333</v>
      </c>
      <c r="BAR32" s="2">
        <v>4979</v>
      </c>
      <c r="BAS32" s="2">
        <v>0</v>
      </c>
      <c r="BAT32" s="2">
        <v>52542</v>
      </c>
      <c r="BAU32" s="2">
        <v>49799</v>
      </c>
      <c r="BAV32" s="2">
        <v>28250</v>
      </c>
      <c r="BAW32" s="2">
        <v>21303</v>
      </c>
      <c r="BAX32" s="2">
        <v>303</v>
      </c>
      <c r="BAY32" s="2">
        <v>12806</v>
      </c>
      <c r="BAZ32" s="2">
        <v>32088</v>
      </c>
      <c r="BBA32" s="2">
        <v>0</v>
      </c>
      <c r="BBB32" s="2">
        <v>82665</v>
      </c>
      <c r="BBC32" s="2">
        <v>29909</v>
      </c>
      <c r="BBD32" s="2">
        <v>3967</v>
      </c>
      <c r="BBE32" s="2">
        <v>54767</v>
      </c>
      <c r="BBF32" s="2">
        <v>3354</v>
      </c>
      <c r="BBG32" s="2">
        <v>24786</v>
      </c>
      <c r="BBH32" s="2">
        <v>11587</v>
      </c>
      <c r="BBI32" s="2">
        <v>1066</v>
      </c>
      <c r="BBJ32" s="2">
        <v>30894</v>
      </c>
      <c r="BBK32" s="2">
        <v>5232</v>
      </c>
      <c r="BBL32" s="2">
        <v>21385</v>
      </c>
      <c r="BBM32" s="2">
        <v>2910</v>
      </c>
      <c r="BBN32" s="2">
        <v>10792</v>
      </c>
      <c r="BBO32" s="2">
        <v>338067</v>
      </c>
      <c r="BBP32" s="2">
        <v>43094</v>
      </c>
      <c r="BBQ32" s="2">
        <v>4699</v>
      </c>
      <c r="BBR32" s="2">
        <v>0</v>
      </c>
      <c r="BBS32" s="2">
        <v>57607</v>
      </c>
      <c r="BBT32" s="2">
        <v>58144</v>
      </c>
      <c r="BBU32" s="2">
        <v>0</v>
      </c>
      <c r="BBV32" s="2">
        <v>34765</v>
      </c>
      <c r="BBW32" s="2">
        <v>35047</v>
      </c>
      <c r="BBX32" s="2">
        <v>421</v>
      </c>
      <c r="BBY32" s="2">
        <v>2070</v>
      </c>
      <c r="BBZ32" s="2">
        <v>24</v>
      </c>
      <c r="BCA32" s="2">
        <v>191725</v>
      </c>
      <c r="BCB32" s="2">
        <v>11726</v>
      </c>
      <c r="BCC32" s="2">
        <v>30</v>
      </c>
      <c r="BCD32" s="2">
        <v>53726</v>
      </c>
      <c r="BCE32" s="2">
        <v>34319</v>
      </c>
      <c r="BCF32" s="2">
        <v>87884</v>
      </c>
      <c r="BCG32" s="2">
        <v>4100</v>
      </c>
      <c r="BCH32" s="2">
        <v>33046</v>
      </c>
      <c r="BCI32" s="2">
        <v>2270</v>
      </c>
      <c r="BCJ32" s="2">
        <v>66884</v>
      </c>
      <c r="BCK32" s="2">
        <v>110</v>
      </c>
      <c r="BCL32" s="2">
        <v>0</v>
      </c>
      <c r="BCM32" s="2">
        <v>5804</v>
      </c>
      <c r="BCN32" s="2">
        <v>0</v>
      </c>
      <c r="BCO32" s="2">
        <v>3818</v>
      </c>
      <c r="BCP32" s="2">
        <v>0</v>
      </c>
      <c r="BCQ32" s="2">
        <v>89632</v>
      </c>
      <c r="BCR32" s="2">
        <v>124936</v>
      </c>
      <c r="BCS32" s="2">
        <v>3313</v>
      </c>
      <c r="BCT32" s="2">
        <v>209698</v>
      </c>
      <c r="BCU32" s="2">
        <v>1269</v>
      </c>
      <c r="BCV32" s="2">
        <v>2</v>
      </c>
      <c r="BCW32" s="2">
        <v>1</v>
      </c>
      <c r="BCX32" s="2">
        <v>16581</v>
      </c>
      <c r="BCY32" s="2">
        <v>2079</v>
      </c>
      <c r="BCZ32" s="2">
        <v>107557</v>
      </c>
      <c r="BDA32" s="2">
        <v>264067</v>
      </c>
      <c r="BDB32" s="2">
        <v>16625</v>
      </c>
      <c r="BDC32" s="2">
        <v>14344</v>
      </c>
      <c r="BDD32" s="2">
        <v>1381</v>
      </c>
      <c r="BDE32" s="2">
        <v>9808</v>
      </c>
      <c r="BDF32" s="2">
        <v>9892</v>
      </c>
      <c r="BDG32" s="2">
        <v>99</v>
      </c>
      <c r="BDH32" s="2">
        <v>36047</v>
      </c>
      <c r="BDI32" s="2">
        <v>5367</v>
      </c>
      <c r="BDJ32" s="2">
        <v>0</v>
      </c>
      <c r="BDK32" s="2">
        <v>12107</v>
      </c>
      <c r="BDL32" s="2">
        <v>2485</v>
      </c>
      <c r="BDM32" s="2">
        <v>0</v>
      </c>
      <c r="BDN32" s="2">
        <v>0</v>
      </c>
      <c r="BDO32" s="2">
        <v>26465</v>
      </c>
      <c r="BDP32" s="2">
        <v>0</v>
      </c>
      <c r="BDQ32" s="2">
        <v>4525</v>
      </c>
      <c r="BDR32" s="2">
        <v>34263</v>
      </c>
      <c r="BDS32" s="2">
        <v>2970</v>
      </c>
      <c r="BDT32" s="2">
        <v>20499</v>
      </c>
      <c r="BDU32" s="2">
        <v>0</v>
      </c>
      <c r="BDV32" s="2">
        <v>24475</v>
      </c>
      <c r="BDW32" s="2">
        <v>31312</v>
      </c>
      <c r="BDX32" s="2">
        <v>1574</v>
      </c>
      <c r="BDY32" s="2">
        <v>40829</v>
      </c>
      <c r="BDZ32" s="2">
        <v>5094</v>
      </c>
      <c r="BEA32" s="2">
        <v>14693</v>
      </c>
      <c r="BEB32" s="2">
        <v>9583</v>
      </c>
      <c r="BEC32" s="2">
        <v>0</v>
      </c>
      <c r="BED32" s="2">
        <v>75872</v>
      </c>
      <c r="BEE32" s="2">
        <v>39064</v>
      </c>
      <c r="BEF32" s="2">
        <v>1834</v>
      </c>
      <c r="BEG32" s="2">
        <v>13127</v>
      </c>
      <c r="BEH32" s="2">
        <v>127</v>
      </c>
      <c r="BEI32" s="2">
        <v>0</v>
      </c>
      <c r="BEJ32" s="2">
        <v>0</v>
      </c>
      <c r="BEK32" s="2">
        <v>265</v>
      </c>
      <c r="BEL32" s="2">
        <v>1134</v>
      </c>
      <c r="BEM32" s="2">
        <v>77</v>
      </c>
      <c r="BEN32" s="2">
        <v>14401</v>
      </c>
      <c r="BEO32" s="2">
        <v>0</v>
      </c>
      <c r="BEP32" s="2">
        <v>6501</v>
      </c>
      <c r="BEQ32" s="2">
        <v>1885</v>
      </c>
      <c r="BER32" s="2">
        <v>0</v>
      </c>
      <c r="BES32" s="2">
        <v>0</v>
      </c>
      <c r="BET32" s="2">
        <v>0</v>
      </c>
      <c r="BEU32" s="2">
        <v>15833</v>
      </c>
      <c r="BEV32" s="2">
        <v>4525</v>
      </c>
      <c r="BEW32" s="2">
        <v>9179</v>
      </c>
      <c r="BEX32" s="2">
        <v>0</v>
      </c>
      <c r="BEY32" s="2">
        <v>1037181</v>
      </c>
      <c r="BEZ32" s="2">
        <v>7472</v>
      </c>
      <c r="BFA32" s="2">
        <v>1341</v>
      </c>
      <c r="BFB32" s="2">
        <v>9158</v>
      </c>
      <c r="BFC32" s="2">
        <v>0</v>
      </c>
      <c r="BFD32" s="2">
        <v>13179</v>
      </c>
      <c r="BFE32" s="2">
        <v>12762</v>
      </c>
      <c r="BFF32" s="2">
        <v>0</v>
      </c>
      <c r="BFG32" s="2">
        <v>11378</v>
      </c>
      <c r="BFH32" s="2">
        <v>0</v>
      </c>
      <c r="BFI32" s="2">
        <v>122606</v>
      </c>
      <c r="BFJ32" s="2">
        <v>359</v>
      </c>
      <c r="BFK32" s="2">
        <v>0</v>
      </c>
      <c r="BFL32" s="2">
        <v>3002</v>
      </c>
      <c r="BFM32" s="2">
        <v>0</v>
      </c>
      <c r="BFN32" s="2">
        <v>15247</v>
      </c>
      <c r="BFO32" s="2">
        <v>16436</v>
      </c>
      <c r="BFP32" s="2">
        <v>0</v>
      </c>
      <c r="BFQ32" s="2">
        <v>9859</v>
      </c>
      <c r="BFR32" s="2">
        <v>365</v>
      </c>
      <c r="BFS32" s="2">
        <v>0</v>
      </c>
      <c r="BFT32" s="2">
        <v>138776</v>
      </c>
      <c r="BFU32" s="2">
        <v>10</v>
      </c>
      <c r="BFV32" s="2">
        <v>0</v>
      </c>
      <c r="BFW32" s="2">
        <v>0</v>
      </c>
      <c r="BFX32" s="2">
        <v>260090</v>
      </c>
      <c r="BFY32" s="2">
        <v>13734</v>
      </c>
      <c r="BFZ32" s="2">
        <v>17852</v>
      </c>
      <c r="BGA32" s="2">
        <v>53560</v>
      </c>
      <c r="BGB32" s="2">
        <v>490</v>
      </c>
      <c r="BGC32" s="2">
        <v>0</v>
      </c>
      <c r="BGD32" s="2">
        <v>0</v>
      </c>
      <c r="BGE32" s="2">
        <v>0</v>
      </c>
      <c r="BGF32" s="2">
        <v>5945</v>
      </c>
      <c r="BGG32" s="2">
        <v>8921</v>
      </c>
      <c r="BGH32" s="2">
        <v>0</v>
      </c>
      <c r="BGI32" s="2">
        <v>8</v>
      </c>
      <c r="BGJ32" s="2">
        <v>0</v>
      </c>
      <c r="BGK32" s="2">
        <v>0</v>
      </c>
      <c r="BGL32" s="2">
        <v>2661</v>
      </c>
      <c r="BGM32" s="2">
        <v>14464</v>
      </c>
      <c r="BGN32" s="2">
        <v>4971</v>
      </c>
      <c r="BGO32" s="2">
        <v>0</v>
      </c>
      <c r="BGP32" s="2">
        <v>0</v>
      </c>
      <c r="BGQ32" s="2">
        <v>5831</v>
      </c>
      <c r="BGR32" s="2">
        <v>3403</v>
      </c>
      <c r="BGS32" s="2">
        <v>13623</v>
      </c>
      <c r="BGT32" s="2">
        <v>7</v>
      </c>
      <c r="BGU32" s="2">
        <v>10097</v>
      </c>
      <c r="BGV32" s="2">
        <v>7291</v>
      </c>
      <c r="BGW32" s="2">
        <v>59311</v>
      </c>
      <c r="BGX32" s="2">
        <v>0</v>
      </c>
      <c r="BGY32" s="2">
        <v>53141</v>
      </c>
      <c r="BGZ32" s="2">
        <v>28768</v>
      </c>
      <c r="BHA32" s="2">
        <v>29886</v>
      </c>
      <c r="BHB32" s="2">
        <v>7417</v>
      </c>
      <c r="BHC32" s="2">
        <v>5450</v>
      </c>
      <c r="BHD32" s="2">
        <v>1811</v>
      </c>
      <c r="BHE32" s="2">
        <v>32411</v>
      </c>
      <c r="BHF32" s="2">
        <v>12097</v>
      </c>
      <c r="BHG32" s="2">
        <v>6214</v>
      </c>
      <c r="BHH32" s="2">
        <v>0</v>
      </c>
      <c r="BHI32" s="2">
        <v>28278</v>
      </c>
      <c r="BHJ32" s="2">
        <v>5682</v>
      </c>
      <c r="BHK32" s="2">
        <v>0</v>
      </c>
      <c r="BHL32" s="2">
        <v>0</v>
      </c>
      <c r="BHM32" s="2">
        <v>450</v>
      </c>
      <c r="BHN32" s="2">
        <v>9979</v>
      </c>
      <c r="BHO32" s="2">
        <v>373</v>
      </c>
      <c r="BHP32" s="2">
        <v>7512</v>
      </c>
      <c r="BHQ32" s="2">
        <v>5288</v>
      </c>
      <c r="BHR32" s="2">
        <v>55973</v>
      </c>
      <c r="BHS32" s="2">
        <v>5852</v>
      </c>
      <c r="BHT32" s="2">
        <v>7032</v>
      </c>
      <c r="BHU32" s="2">
        <v>4728</v>
      </c>
      <c r="BHV32" s="2">
        <v>0</v>
      </c>
      <c r="BHW32" s="2">
        <v>36027</v>
      </c>
      <c r="BHX32" s="2">
        <v>6412</v>
      </c>
      <c r="BHY32" s="2">
        <v>7356</v>
      </c>
      <c r="BHZ32" s="2">
        <v>0</v>
      </c>
      <c r="BIA32" s="2">
        <v>0</v>
      </c>
      <c r="BIB32" s="2">
        <v>25914</v>
      </c>
      <c r="BIC32" s="2">
        <v>6684</v>
      </c>
      <c r="BID32" s="2">
        <v>589</v>
      </c>
      <c r="BIE32" s="2">
        <v>4711</v>
      </c>
      <c r="BIF32" s="2">
        <v>164</v>
      </c>
      <c r="BIG32" s="2">
        <v>24064</v>
      </c>
      <c r="BIH32" s="2">
        <v>75</v>
      </c>
      <c r="BII32" s="2">
        <v>7953</v>
      </c>
      <c r="BIJ32" s="2">
        <v>102</v>
      </c>
      <c r="BIK32" s="2">
        <v>4776</v>
      </c>
      <c r="BIL32" s="2">
        <v>296</v>
      </c>
      <c r="BIM32" s="2">
        <v>1999</v>
      </c>
      <c r="BIN32" s="2">
        <v>1010</v>
      </c>
      <c r="BIO32" s="2">
        <v>39830</v>
      </c>
      <c r="BIP32" s="2">
        <v>22064</v>
      </c>
      <c r="BIQ32" s="2">
        <v>0</v>
      </c>
      <c r="BIR32" s="2">
        <v>10662</v>
      </c>
      <c r="BIS32" s="2">
        <v>48074</v>
      </c>
      <c r="BIT32" s="2">
        <v>18497</v>
      </c>
      <c r="BIU32" s="2">
        <v>0</v>
      </c>
      <c r="BIV32" s="2">
        <v>65488</v>
      </c>
      <c r="BIW32" s="2">
        <v>5914</v>
      </c>
      <c r="BIX32" s="2">
        <v>1944</v>
      </c>
      <c r="BIY32" s="2">
        <v>23197</v>
      </c>
      <c r="BIZ32" s="2">
        <v>9308</v>
      </c>
      <c r="BJA32" s="2">
        <v>5186</v>
      </c>
      <c r="BJB32" s="2">
        <v>9158</v>
      </c>
      <c r="BJC32" s="2">
        <v>3749</v>
      </c>
      <c r="BJD32" s="2">
        <v>1285</v>
      </c>
      <c r="BJE32" s="2">
        <v>0</v>
      </c>
      <c r="BJF32" s="2">
        <v>30219</v>
      </c>
      <c r="BJG32" s="2">
        <v>4150</v>
      </c>
      <c r="BJH32" s="2">
        <v>2409</v>
      </c>
      <c r="BJI32" s="2">
        <v>0</v>
      </c>
      <c r="BJJ32" s="2">
        <v>13164</v>
      </c>
      <c r="BJK32" s="2">
        <v>1363</v>
      </c>
      <c r="BJL32" s="2">
        <v>6804</v>
      </c>
      <c r="BJM32" s="2">
        <v>3126</v>
      </c>
      <c r="BJN32" s="2">
        <v>3544</v>
      </c>
      <c r="BJO32" s="2">
        <v>4469</v>
      </c>
      <c r="BJP32" s="2">
        <v>17618</v>
      </c>
      <c r="BJQ32" s="2">
        <v>2463</v>
      </c>
      <c r="BJR32" s="2">
        <v>0</v>
      </c>
      <c r="BJS32" s="2">
        <v>0</v>
      </c>
      <c r="BJT32" s="2">
        <v>11136</v>
      </c>
      <c r="BJU32" s="2">
        <v>1121</v>
      </c>
      <c r="BJV32" s="2">
        <v>79531</v>
      </c>
      <c r="BJW32" s="2">
        <v>16110</v>
      </c>
      <c r="BJX32" s="2">
        <v>0</v>
      </c>
      <c r="BJY32" s="2">
        <v>2766</v>
      </c>
      <c r="BJZ32" s="2">
        <v>2306</v>
      </c>
      <c r="BKA32" s="2">
        <v>4839</v>
      </c>
      <c r="BKB32" s="2">
        <v>1639</v>
      </c>
      <c r="BKC32" s="2">
        <v>26728</v>
      </c>
      <c r="BKD32" s="2">
        <v>205847</v>
      </c>
      <c r="BKE32" s="2">
        <v>0</v>
      </c>
      <c r="BKF32" s="2">
        <v>11618</v>
      </c>
      <c r="BKG32" s="2">
        <v>3484</v>
      </c>
      <c r="BKH32" s="2">
        <v>14220</v>
      </c>
      <c r="BKI32" s="2">
        <v>8271</v>
      </c>
      <c r="BKJ32" s="2">
        <v>220</v>
      </c>
      <c r="BKK32" s="2">
        <v>3913</v>
      </c>
      <c r="BKL32" s="2">
        <v>13222</v>
      </c>
      <c r="BKM32" s="2">
        <v>16597</v>
      </c>
      <c r="BKN32" s="2">
        <v>728</v>
      </c>
      <c r="BKO32" s="2">
        <v>699</v>
      </c>
      <c r="BKP32" s="2">
        <v>1083</v>
      </c>
      <c r="BKQ32" s="2">
        <v>31737</v>
      </c>
      <c r="BKR32" s="2">
        <v>6133</v>
      </c>
      <c r="BKS32" s="2">
        <v>2801</v>
      </c>
      <c r="BKT32" s="2">
        <v>0</v>
      </c>
      <c r="BKU32" s="2">
        <v>5094</v>
      </c>
      <c r="BKV32" s="2">
        <v>44522</v>
      </c>
      <c r="BKW32" s="2">
        <v>5809</v>
      </c>
      <c r="BKX32" s="2">
        <v>3001</v>
      </c>
      <c r="BKY32" s="2">
        <v>1684</v>
      </c>
      <c r="BKZ32" s="2">
        <v>5622</v>
      </c>
      <c r="BLA32" s="2">
        <v>16978</v>
      </c>
      <c r="BLB32" s="2">
        <v>24004</v>
      </c>
      <c r="BLC32" s="2">
        <v>121751</v>
      </c>
      <c r="BLD32" s="2">
        <v>3468</v>
      </c>
      <c r="BLE32" s="2">
        <v>882</v>
      </c>
      <c r="BLF32" s="2">
        <v>0</v>
      </c>
      <c r="BLG32" s="2">
        <v>23762</v>
      </c>
      <c r="BLH32" s="2">
        <v>135435</v>
      </c>
      <c r="BLI32" s="2">
        <v>11</v>
      </c>
      <c r="BLJ32" s="2">
        <v>16906</v>
      </c>
      <c r="BLK32" s="2">
        <v>1967</v>
      </c>
      <c r="BLL32" s="2">
        <v>194</v>
      </c>
      <c r="BLM32" s="2">
        <v>1301</v>
      </c>
      <c r="BLN32" s="2">
        <v>3</v>
      </c>
      <c r="BLO32" s="2">
        <v>5039</v>
      </c>
      <c r="BLP32" s="2">
        <v>12537</v>
      </c>
      <c r="BLQ32" s="2">
        <v>9374</v>
      </c>
      <c r="BLR32" s="2">
        <v>6426</v>
      </c>
      <c r="BLS32" s="2">
        <v>0</v>
      </c>
      <c r="BLT32" s="2">
        <v>19144</v>
      </c>
      <c r="BLU32" s="2">
        <v>0</v>
      </c>
      <c r="BLV32" s="2">
        <v>3715</v>
      </c>
      <c r="BLW32" s="2">
        <v>0</v>
      </c>
      <c r="BLX32" s="2">
        <v>315</v>
      </c>
      <c r="BLY32" s="2">
        <v>15364</v>
      </c>
      <c r="BLZ32" s="2">
        <v>12746</v>
      </c>
      <c r="BMA32" s="2">
        <v>13481</v>
      </c>
      <c r="BMB32" s="2">
        <v>0</v>
      </c>
      <c r="BMC32" s="2">
        <v>141364</v>
      </c>
      <c r="BMD32" s="2">
        <v>374612</v>
      </c>
      <c r="BME32" s="2">
        <v>10831</v>
      </c>
      <c r="BMF32" s="2">
        <v>0</v>
      </c>
      <c r="BMG32" s="2">
        <v>78042</v>
      </c>
      <c r="BMH32" s="2">
        <v>267</v>
      </c>
      <c r="BMI32" s="2">
        <v>626743</v>
      </c>
      <c r="BMJ32" s="2">
        <v>5404</v>
      </c>
      <c r="BMK32" s="2">
        <v>53313</v>
      </c>
      <c r="BML32" s="2">
        <v>22467</v>
      </c>
      <c r="BMM32" s="2">
        <v>9909</v>
      </c>
      <c r="BMN32" s="2">
        <v>7733</v>
      </c>
      <c r="BMO32" s="2">
        <v>51309</v>
      </c>
      <c r="BMP32" s="2">
        <v>8158</v>
      </c>
      <c r="BMQ32" s="2">
        <v>4268</v>
      </c>
      <c r="BMR32" s="2">
        <v>34095</v>
      </c>
      <c r="BMS32" s="2">
        <v>4532</v>
      </c>
      <c r="BMT32" s="2">
        <v>214</v>
      </c>
      <c r="BMU32" s="2">
        <v>4626</v>
      </c>
      <c r="BMV32" s="2">
        <v>921</v>
      </c>
      <c r="BMW32" s="2">
        <v>3025</v>
      </c>
      <c r="BMX32" s="2">
        <v>28294</v>
      </c>
      <c r="BMY32" s="2">
        <v>30983</v>
      </c>
      <c r="BMZ32" s="2">
        <v>18474</v>
      </c>
      <c r="BNA32" s="2">
        <v>2521</v>
      </c>
      <c r="BNB32" s="2">
        <v>3020</v>
      </c>
      <c r="BNC32" s="2">
        <v>4373</v>
      </c>
      <c r="BND32" s="2">
        <v>16172</v>
      </c>
      <c r="BNE32" s="2">
        <v>121595</v>
      </c>
      <c r="BNF32" s="2" t="s">
        <v>5</v>
      </c>
      <c r="BNG32" s="2">
        <v>5709</v>
      </c>
      <c r="BNH32" s="2">
        <v>10012</v>
      </c>
      <c r="BNI32" s="2">
        <v>46660</v>
      </c>
      <c r="BNJ32" s="2">
        <v>2167</v>
      </c>
      <c r="BNK32" s="2">
        <v>14491</v>
      </c>
      <c r="BNL32" s="2">
        <v>7187</v>
      </c>
      <c r="BNM32" s="2">
        <v>120283</v>
      </c>
      <c r="BNN32" s="2">
        <v>65562</v>
      </c>
      <c r="BNO32" s="2">
        <v>0</v>
      </c>
      <c r="BNP32" s="2">
        <v>4150</v>
      </c>
      <c r="BNQ32" s="2">
        <v>15108</v>
      </c>
      <c r="BNR32" s="2">
        <v>1903</v>
      </c>
      <c r="BNS32" s="2">
        <v>269718</v>
      </c>
      <c r="BNT32" s="2">
        <v>4263</v>
      </c>
      <c r="BNU32" s="2">
        <v>22659</v>
      </c>
      <c r="BNV32" s="2">
        <v>14662</v>
      </c>
      <c r="BNW32" s="2">
        <v>11977</v>
      </c>
      <c r="BNX32" s="2">
        <v>3402</v>
      </c>
      <c r="BNY32" s="2">
        <v>0</v>
      </c>
      <c r="BNZ32" s="2">
        <v>87</v>
      </c>
      <c r="BOA32" s="2">
        <v>20548</v>
      </c>
      <c r="BOB32" s="2">
        <v>1008</v>
      </c>
      <c r="BOC32" s="2">
        <v>20253</v>
      </c>
      <c r="BOD32" s="2">
        <v>21395</v>
      </c>
      <c r="BOE32" s="2">
        <v>0</v>
      </c>
      <c r="BOF32" s="2">
        <v>0</v>
      </c>
      <c r="BOG32" s="2">
        <v>62136</v>
      </c>
      <c r="BOH32" s="2">
        <v>172046</v>
      </c>
      <c r="BOI32" s="2">
        <v>175</v>
      </c>
      <c r="BOJ32" s="2">
        <v>14868</v>
      </c>
      <c r="BOK32" s="2">
        <v>41367</v>
      </c>
      <c r="BOL32" s="2">
        <v>0</v>
      </c>
      <c r="BOM32" s="2">
        <v>8694</v>
      </c>
      <c r="BON32" s="2">
        <v>20013</v>
      </c>
      <c r="BOO32" s="2">
        <v>145</v>
      </c>
      <c r="BOP32" s="2">
        <v>7375</v>
      </c>
      <c r="BOQ32" s="2">
        <v>1147</v>
      </c>
      <c r="BOR32" s="2">
        <v>9322</v>
      </c>
      <c r="BOS32" s="2">
        <v>19206</v>
      </c>
      <c r="BOT32" s="2">
        <v>2235</v>
      </c>
      <c r="BOU32" s="2">
        <v>77442</v>
      </c>
      <c r="BOV32" s="2">
        <v>32474</v>
      </c>
      <c r="BOW32" s="2">
        <v>11004</v>
      </c>
      <c r="BOX32" s="2">
        <v>66938</v>
      </c>
      <c r="BOY32" s="2">
        <v>34601</v>
      </c>
      <c r="BOZ32" s="2">
        <v>8409</v>
      </c>
      <c r="BPA32" s="2">
        <v>27268</v>
      </c>
      <c r="BPB32" s="2">
        <v>0</v>
      </c>
      <c r="BPC32" s="2">
        <v>60253</v>
      </c>
      <c r="BPD32" s="2">
        <v>23420</v>
      </c>
      <c r="BPE32" s="2">
        <v>71970</v>
      </c>
      <c r="BPF32" s="2">
        <v>9895</v>
      </c>
      <c r="BPG32" s="2">
        <v>28814</v>
      </c>
      <c r="BPH32" s="2">
        <v>40863</v>
      </c>
      <c r="BPI32" s="2">
        <v>191094</v>
      </c>
      <c r="BPJ32" s="2">
        <v>264636</v>
      </c>
      <c r="BPK32" s="2">
        <v>203597</v>
      </c>
      <c r="BPL32" s="2">
        <v>45582</v>
      </c>
      <c r="BPM32" s="2">
        <v>58865</v>
      </c>
      <c r="BPN32" s="2">
        <v>17494</v>
      </c>
      <c r="BPO32" s="2">
        <v>71147</v>
      </c>
      <c r="BPP32" s="2">
        <v>0</v>
      </c>
      <c r="BPQ32" s="2">
        <v>8491</v>
      </c>
      <c r="BPR32" s="2">
        <v>0</v>
      </c>
      <c r="BPS32" s="2">
        <v>43101</v>
      </c>
      <c r="BPT32" s="2">
        <v>54617</v>
      </c>
      <c r="BPU32" s="2">
        <v>6376</v>
      </c>
      <c r="BPV32" s="2">
        <v>10212</v>
      </c>
      <c r="BPW32" s="2">
        <v>258</v>
      </c>
      <c r="BPX32" s="2">
        <v>1271</v>
      </c>
      <c r="BPY32" s="2">
        <v>163936</v>
      </c>
      <c r="BPZ32" s="2">
        <v>72626</v>
      </c>
      <c r="BQA32" s="2">
        <v>3232</v>
      </c>
      <c r="BQB32" s="2">
        <v>204646</v>
      </c>
      <c r="BQC32" s="2">
        <v>12404</v>
      </c>
      <c r="BQD32" s="2">
        <v>42894</v>
      </c>
      <c r="BQE32" s="2">
        <v>62313</v>
      </c>
      <c r="BQF32" s="2">
        <v>45</v>
      </c>
      <c r="BQG32" s="2">
        <v>6781</v>
      </c>
      <c r="BQH32" s="2">
        <v>59211</v>
      </c>
      <c r="BQI32" s="2">
        <v>4747</v>
      </c>
      <c r="BQJ32" s="2">
        <v>19524</v>
      </c>
      <c r="BQK32" s="2">
        <v>12030</v>
      </c>
      <c r="BQL32" s="2">
        <v>53946</v>
      </c>
      <c r="BQM32" s="2">
        <v>35461</v>
      </c>
      <c r="BQN32" s="2">
        <v>0</v>
      </c>
      <c r="BQO32" s="2" t="s">
        <v>5</v>
      </c>
      <c r="BQP32" s="2">
        <v>459381</v>
      </c>
      <c r="BQQ32" s="2">
        <v>5265</v>
      </c>
      <c r="BQR32" s="2">
        <v>0</v>
      </c>
      <c r="BQS32" s="2">
        <v>8359</v>
      </c>
      <c r="BQT32" s="2">
        <v>23405</v>
      </c>
      <c r="BQU32" s="2">
        <v>138</v>
      </c>
      <c r="BQV32" s="2">
        <v>5573</v>
      </c>
      <c r="BQW32" s="2">
        <v>42260</v>
      </c>
      <c r="BQX32" s="2">
        <v>225915</v>
      </c>
      <c r="BQY32" s="2">
        <v>23979</v>
      </c>
      <c r="BQZ32" s="2">
        <v>0</v>
      </c>
      <c r="BRA32" s="2">
        <v>23</v>
      </c>
      <c r="BRB32" s="2">
        <v>2</v>
      </c>
      <c r="BRC32" s="2">
        <v>8379</v>
      </c>
      <c r="BRD32" s="2">
        <v>26932</v>
      </c>
      <c r="BRE32" s="2">
        <v>0</v>
      </c>
      <c r="BRF32" s="2">
        <v>28334</v>
      </c>
      <c r="BRG32" s="2">
        <v>18244</v>
      </c>
      <c r="BRH32" s="2">
        <v>50795</v>
      </c>
      <c r="BRI32" s="2">
        <v>9010</v>
      </c>
      <c r="BRJ32" s="2">
        <v>0</v>
      </c>
      <c r="BRK32" s="2">
        <v>5489</v>
      </c>
      <c r="BRL32" s="2">
        <v>23523</v>
      </c>
      <c r="BRM32" s="2">
        <v>9536</v>
      </c>
      <c r="BRN32" s="2">
        <v>10126</v>
      </c>
      <c r="BRO32" s="2">
        <v>6919</v>
      </c>
      <c r="BRP32" s="2">
        <v>15643</v>
      </c>
      <c r="BRQ32" s="2">
        <v>7579</v>
      </c>
      <c r="BRR32" s="2">
        <v>5227</v>
      </c>
      <c r="BRS32" s="2">
        <v>6116</v>
      </c>
      <c r="BRT32" s="2">
        <v>0</v>
      </c>
      <c r="BRU32" s="2">
        <v>9795</v>
      </c>
      <c r="BRV32" s="2">
        <v>103517</v>
      </c>
      <c r="BRW32" s="2">
        <v>84697</v>
      </c>
      <c r="BRX32" s="2">
        <v>22837</v>
      </c>
      <c r="BRY32" s="2">
        <v>105073</v>
      </c>
      <c r="BRZ32" s="2">
        <v>3133</v>
      </c>
      <c r="BSA32" s="2">
        <v>89928</v>
      </c>
      <c r="BSB32" s="2">
        <v>5418</v>
      </c>
      <c r="BSC32" s="2">
        <v>13388</v>
      </c>
      <c r="BSD32" s="2">
        <v>0</v>
      </c>
      <c r="BSE32" s="2">
        <v>257045</v>
      </c>
      <c r="BSF32" s="2">
        <v>168593</v>
      </c>
      <c r="BSG32" s="2">
        <v>0</v>
      </c>
      <c r="BSH32" s="2">
        <v>140064</v>
      </c>
      <c r="BSI32" s="2">
        <v>56221</v>
      </c>
      <c r="BSJ32" s="2">
        <v>156105</v>
      </c>
      <c r="BSK32" s="2">
        <v>9527</v>
      </c>
      <c r="BSL32" s="2">
        <v>23904</v>
      </c>
      <c r="BSM32" s="2">
        <v>38781</v>
      </c>
      <c r="BSN32" s="2">
        <v>119394</v>
      </c>
      <c r="BSO32" s="2">
        <v>40353</v>
      </c>
      <c r="BSP32" s="2">
        <v>116049</v>
      </c>
      <c r="BSQ32" s="2">
        <v>16743</v>
      </c>
      <c r="BSR32" s="2">
        <v>48981</v>
      </c>
      <c r="BSS32" s="2">
        <v>36591</v>
      </c>
      <c r="BST32" s="2">
        <v>0</v>
      </c>
      <c r="BSU32" s="2">
        <v>68087</v>
      </c>
      <c r="BSV32" s="2">
        <v>136044</v>
      </c>
      <c r="BSW32" s="2">
        <v>46044</v>
      </c>
      <c r="BSX32" s="2">
        <v>43549</v>
      </c>
      <c r="BSY32" s="2">
        <v>37283</v>
      </c>
      <c r="BSZ32" s="2">
        <v>99085</v>
      </c>
      <c r="BTA32" s="2">
        <v>2094809</v>
      </c>
      <c r="BTB32" s="2">
        <v>33111</v>
      </c>
      <c r="BTC32" s="2">
        <v>26261</v>
      </c>
      <c r="BTD32" s="2">
        <v>80478</v>
      </c>
      <c r="BTE32" s="2">
        <v>0</v>
      </c>
      <c r="BTF32" s="2">
        <v>0</v>
      </c>
      <c r="BTG32" s="2">
        <v>10652</v>
      </c>
      <c r="BTH32" s="2">
        <v>62702</v>
      </c>
      <c r="BTI32" s="2">
        <v>112913</v>
      </c>
      <c r="BTJ32" s="2">
        <v>247048</v>
      </c>
      <c r="BTK32" s="2">
        <v>60570</v>
      </c>
      <c r="BTL32" s="2">
        <v>0</v>
      </c>
      <c r="BTM32" s="2">
        <v>127951</v>
      </c>
      <c r="BTN32" s="2">
        <v>1421</v>
      </c>
      <c r="BTO32" s="2">
        <v>24092</v>
      </c>
      <c r="BTP32" s="2">
        <v>88777</v>
      </c>
      <c r="BTQ32" s="2">
        <v>0</v>
      </c>
      <c r="BTR32" s="2">
        <v>59770</v>
      </c>
      <c r="BTS32" s="2">
        <v>24545</v>
      </c>
      <c r="BTT32" s="2">
        <v>29255</v>
      </c>
      <c r="BTU32" s="2">
        <v>2060</v>
      </c>
      <c r="BTV32" s="2">
        <v>43868</v>
      </c>
      <c r="BTW32" s="2">
        <v>777236</v>
      </c>
      <c r="BTX32" s="2">
        <v>22720</v>
      </c>
      <c r="BTY32" s="2">
        <v>0</v>
      </c>
      <c r="BTZ32" s="2">
        <v>13900</v>
      </c>
      <c r="BUA32" s="2">
        <v>49743</v>
      </c>
      <c r="BUB32" s="2">
        <v>28125</v>
      </c>
      <c r="BUC32" s="2">
        <v>52946</v>
      </c>
      <c r="BUD32" s="2">
        <v>44759</v>
      </c>
      <c r="BUE32" s="2">
        <v>3023</v>
      </c>
      <c r="BUF32" s="2">
        <v>121025</v>
      </c>
      <c r="BUG32" s="2">
        <v>17400</v>
      </c>
      <c r="BUH32" s="2">
        <v>0</v>
      </c>
      <c r="BUI32" s="2">
        <v>49271</v>
      </c>
      <c r="BUJ32" s="2">
        <v>134532</v>
      </c>
      <c r="BUK32" s="2">
        <v>55115</v>
      </c>
      <c r="BUL32" s="2">
        <v>26835</v>
      </c>
      <c r="BUM32" s="2">
        <v>111939</v>
      </c>
      <c r="BUN32" s="2">
        <v>86935</v>
      </c>
      <c r="BUO32" s="2">
        <v>14596</v>
      </c>
      <c r="BUP32" s="2">
        <v>30658</v>
      </c>
      <c r="BUQ32" s="2">
        <v>110422</v>
      </c>
      <c r="BUR32" s="2">
        <v>485291</v>
      </c>
      <c r="BUS32" s="2">
        <v>162193</v>
      </c>
      <c r="BUT32" s="2">
        <v>174734</v>
      </c>
      <c r="BUU32" s="2">
        <v>111187</v>
      </c>
      <c r="BUV32" s="2">
        <v>1171</v>
      </c>
      <c r="BUW32" s="2">
        <v>186453</v>
      </c>
      <c r="BUX32" s="2" t="s">
        <v>5</v>
      </c>
      <c r="BUY32" s="2">
        <v>67867</v>
      </c>
      <c r="BUZ32" s="2">
        <v>9243</v>
      </c>
      <c r="BVA32" s="2">
        <v>29725</v>
      </c>
      <c r="BVB32" s="2">
        <v>1340</v>
      </c>
      <c r="BVC32" s="2">
        <v>51337</v>
      </c>
      <c r="BVD32" s="2">
        <v>8025</v>
      </c>
      <c r="BVE32" s="2">
        <v>93456</v>
      </c>
      <c r="BVF32" s="2">
        <v>304398</v>
      </c>
      <c r="BVG32" s="2">
        <v>0</v>
      </c>
      <c r="BVH32" s="2">
        <v>16112</v>
      </c>
      <c r="BVI32" s="2">
        <v>219271</v>
      </c>
      <c r="BVJ32" s="2">
        <v>29958</v>
      </c>
      <c r="BVK32" s="2">
        <v>0</v>
      </c>
      <c r="BVL32" s="2">
        <v>302842</v>
      </c>
      <c r="BVM32" s="2">
        <v>6871</v>
      </c>
      <c r="BVN32" s="2">
        <v>15831</v>
      </c>
      <c r="BVO32" s="2">
        <v>32757</v>
      </c>
      <c r="BVP32" s="2">
        <v>39</v>
      </c>
      <c r="BVQ32" s="2">
        <v>33884</v>
      </c>
      <c r="BVR32" s="2">
        <v>38414</v>
      </c>
      <c r="BVS32" s="2">
        <v>5112</v>
      </c>
      <c r="BVT32" s="2">
        <v>71223</v>
      </c>
      <c r="BVU32" s="2">
        <v>47276</v>
      </c>
      <c r="BVV32" s="2">
        <v>15060</v>
      </c>
      <c r="BVW32" s="2">
        <v>400765</v>
      </c>
      <c r="BVX32" s="2">
        <v>0</v>
      </c>
      <c r="BVY32" s="2">
        <v>681058</v>
      </c>
      <c r="BVZ32" s="2">
        <v>440</v>
      </c>
      <c r="BWA32" s="2">
        <v>46619</v>
      </c>
      <c r="BWB32" s="2">
        <v>10078</v>
      </c>
      <c r="BWC32" s="2">
        <v>51657</v>
      </c>
      <c r="BWD32" s="2">
        <v>12899</v>
      </c>
      <c r="BWE32" s="2">
        <v>0</v>
      </c>
      <c r="BWF32" s="2">
        <v>32451</v>
      </c>
      <c r="BWG32" s="2">
        <v>20353</v>
      </c>
      <c r="BWH32" s="2">
        <v>181</v>
      </c>
      <c r="BWI32" s="2">
        <v>8413</v>
      </c>
      <c r="BWJ32" s="2">
        <v>59775</v>
      </c>
      <c r="BWK32" s="2">
        <v>1838</v>
      </c>
      <c r="BWL32" s="2">
        <v>38017</v>
      </c>
      <c r="BWM32" s="2">
        <v>53871</v>
      </c>
      <c r="BWN32" s="2">
        <v>310179</v>
      </c>
      <c r="BWO32" s="2">
        <v>34884</v>
      </c>
      <c r="BWP32" s="2">
        <v>7897</v>
      </c>
      <c r="BWQ32" s="2">
        <v>0</v>
      </c>
      <c r="BWR32" s="2">
        <v>258</v>
      </c>
      <c r="BWS32" s="2">
        <v>15554</v>
      </c>
      <c r="BWT32" s="2">
        <v>87264</v>
      </c>
      <c r="BWU32" s="2">
        <v>4975</v>
      </c>
      <c r="BWV32" s="2">
        <v>11439</v>
      </c>
      <c r="BWW32" s="2">
        <v>764738</v>
      </c>
      <c r="BWX32" s="2">
        <v>114034</v>
      </c>
      <c r="BWY32" s="2">
        <v>13</v>
      </c>
      <c r="BWZ32" s="2">
        <v>68120</v>
      </c>
      <c r="BXA32" s="2">
        <v>719887</v>
      </c>
      <c r="BXB32" s="2">
        <v>246</v>
      </c>
      <c r="BXC32" s="2">
        <v>155003</v>
      </c>
      <c r="BXD32" s="2">
        <v>42844</v>
      </c>
      <c r="BXE32" s="2">
        <v>104168</v>
      </c>
      <c r="BXF32" s="2">
        <v>91108</v>
      </c>
      <c r="BXG32" s="2">
        <v>192425</v>
      </c>
      <c r="BXH32" s="2">
        <v>144290</v>
      </c>
      <c r="BXI32" s="2">
        <v>142532</v>
      </c>
      <c r="BXJ32" s="2">
        <v>1282</v>
      </c>
      <c r="BXK32" s="2">
        <v>301825</v>
      </c>
      <c r="BXL32" s="2">
        <v>48017</v>
      </c>
      <c r="BXM32" s="2">
        <v>5733</v>
      </c>
      <c r="BXN32" s="2">
        <v>120790</v>
      </c>
      <c r="BXO32" s="2">
        <v>119021</v>
      </c>
      <c r="BXP32" s="2">
        <v>7950</v>
      </c>
      <c r="BXQ32" s="2">
        <v>31524</v>
      </c>
      <c r="BXR32" s="2">
        <v>1831</v>
      </c>
      <c r="BXS32" s="2">
        <v>62550</v>
      </c>
      <c r="BXT32" s="2">
        <v>5661</v>
      </c>
      <c r="BXU32" s="2">
        <v>938</v>
      </c>
      <c r="BXV32" s="2">
        <v>1604</v>
      </c>
      <c r="BXW32" s="2">
        <v>1274</v>
      </c>
      <c r="BXX32" s="2">
        <v>3725</v>
      </c>
      <c r="BXY32" s="2">
        <v>2217</v>
      </c>
      <c r="BXZ32" s="2">
        <v>894</v>
      </c>
      <c r="BYA32" s="2">
        <v>922</v>
      </c>
      <c r="BYB32" s="2">
        <v>11662</v>
      </c>
      <c r="BYC32" s="2">
        <v>135137</v>
      </c>
      <c r="BYD32" s="2">
        <v>1389</v>
      </c>
      <c r="BYE32" s="2">
        <v>0</v>
      </c>
      <c r="BYF32" s="2">
        <v>9337</v>
      </c>
      <c r="BYG32" s="2">
        <v>110</v>
      </c>
      <c r="BYH32" s="2">
        <v>4493</v>
      </c>
      <c r="BYI32" s="2">
        <v>0</v>
      </c>
      <c r="BYJ32" s="2">
        <v>15483</v>
      </c>
      <c r="BYK32" s="2">
        <v>3251</v>
      </c>
      <c r="BYL32" s="2">
        <v>14100</v>
      </c>
      <c r="BYM32" s="2">
        <v>0</v>
      </c>
      <c r="BYN32" s="2">
        <v>13293</v>
      </c>
      <c r="BYO32" s="2">
        <v>3</v>
      </c>
      <c r="BYP32" s="2">
        <v>0</v>
      </c>
      <c r="BYQ32" s="2">
        <v>14292</v>
      </c>
      <c r="BYR32" s="2">
        <v>114981</v>
      </c>
      <c r="BYS32" s="2">
        <v>0</v>
      </c>
      <c r="BYT32" s="2">
        <v>7550</v>
      </c>
      <c r="BYU32" s="2">
        <v>0</v>
      </c>
      <c r="BYV32" s="2">
        <v>6955</v>
      </c>
      <c r="BYW32" s="2">
        <v>0</v>
      </c>
      <c r="BYX32" s="2">
        <v>4444</v>
      </c>
      <c r="BYY32" s="2">
        <v>960</v>
      </c>
      <c r="BYZ32" s="2">
        <v>10793</v>
      </c>
      <c r="BZA32" s="2">
        <v>25068</v>
      </c>
      <c r="BZB32" s="2">
        <v>1608</v>
      </c>
      <c r="BZC32" s="2">
        <v>4783</v>
      </c>
      <c r="BZD32" s="2">
        <v>102940</v>
      </c>
      <c r="BZE32" s="2">
        <v>24656</v>
      </c>
      <c r="BZF32" s="2">
        <v>0</v>
      </c>
      <c r="BZG32" s="2">
        <v>4412</v>
      </c>
      <c r="BZH32" s="2">
        <v>21699</v>
      </c>
      <c r="BZI32" s="2">
        <v>92853</v>
      </c>
      <c r="BZJ32" s="2">
        <v>13212</v>
      </c>
      <c r="BZK32" s="2">
        <v>24309</v>
      </c>
      <c r="BZL32" s="2">
        <v>6590</v>
      </c>
      <c r="BZM32" s="2">
        <v>0</v>
      </c>
      <c r="BZN32" s="2">
        <v>0</v>
      </c>
      <c r="BZO32" s="2">
        <v>41528</v>
      </c>
      <c r="BZP32" s="2">
        <v>21588</v>
      </c>
      <c r="BZQ32" s="2">
        <v>0</v>
      </c>
      <c r="BZR32" s="2">
        <v>0</v>
      </c>
      <c r="BZS32" s="2">
        <v>3</v>
      </c>
      <c r="BZT32" s="2">
        <v>9022</v>
      </c>
      <c r="BZU32" s="2">
        <v>2863</v>
      </c>
      <c r="BZV32" s="2">
        <v>0</v>
      </c>
      <c r="BZW32" s="2">
        <v>28156</v>
      </c>
      <c r="BZX32" s="2">
        <v>5679</v>
      </c>
      <c r="BZY32" s="2">
        <v>7398</v>
      </c>
      <c r="BZZ32" s="2">
        <v>6039</v>
      </c>
      <c r="CAA32" s="2">
        <v>0</v>
      </c>
      <c r="CAB32" s="2">
        <v>7887</v>
      </c>
      <c r="CAC32" s="2">
        <v>0</v>
      </c>
      <c r="CAD32" s="2">
        <v>16640</v>
      </c>
      <c r="CAE32" s="2">
        <v>1472</v>
      </c>
      <c r="CAF32" s="2">
        <v>19385</v>
      </c>
      <c r="CAG32" s="2">
        <v>8967</v>
      </c>
      <c r="CAH32" s="2">
        <v>0</v>
      </c>
      <c r="CAI32" s="2">
        <v>15963</v>
      </c>
      <c r="CAJ32" s="2">
        <v>16608</v>
      </c>
      <c r="CAK32" s="2">
        <v>0</v>
      </c>
      <c r="CAL32" s="2">
        <v>38795</v>
      </c>
      <c r="CAM32" s="2">
        <v>15626</v>
      </c>
      <c r="CAN32" s="2">
        <v>45974</v>
      </c>
      <c r="CAO32" s="2">
        <v>1458</v>
      </c>
      <c r="CAP32" s="2">
        <v>18512</v>
      </c>
      <c r="CAQ32" s="2">
        <v>4280</v>
      </c>
      <c r="CAR32" s="2">
        <v>4649</v>
      </c>
      <c r="CAS32" s="2">
        <v>8073</v>
      </c>
      <c r="CAT32" s="2">
        <v>14060</v>
      </c>
      <c r="CAU32" s="2">
        <v>4817131</v>
      </c>
      <c r="CAV32" s="2">
        <v>14451</v>
      </c>
      <c r="CAW32" s="2">
        <v>11272</v>
      </c>
      <c r="CAX32" s="2">
        <v>0</v>
      </c>
      <c r="CAY32" s="2">
        <v>2748</v>
      </c>
      <c r="CAZ32" s="2">
        <v>29098</v>
      </c>
      <c r="CBA32" s="2">
        <v>133</v>
      </c>
      <c r="CBB32" s="2">
        <v>21498</v>
      </c>
      <c r="CBC32" s="2">
        <v>0</v>
      </c>
      <c r="CBD32" s="2">
        <v>31902</v>
      </c>
      <c r="CBE32" s="2">
        <v>0</v>
      </c>
      <c r="CBF32" s="2">
        <v>0</v>
      </c>
      <c r="CBG32" s="2">
        <v>30191</v>
      </c>
      <c r="CBH32" s="2">
        <v>0</v>
      </c>
      <c r="CBI32" s="2">
        <v>41985</v>
      </c>
      <c r="CBJ32" s="2">
        <v>56024</v>
      </c>
      <c r="CBK32" s="2">
        <v>47139</v>
      </c>
      <c r="CBL32" s="2">
        <v>62899</v>
      </c>
      <c r="CBM32" s="2">
        <v>0</v>
      </c>
      <c r="CBN32" s="2">
        <v>0</v>
      </c>
      <c r="CBO32" s="2">
        <v>1309</v>
      </c>
      <c r="CBP32" s="2">
        <v>1106</v>
      </c>
      <c r="CBQ32" s="2">
        <v>10071</v>
      </c>
      <c r="CBR32" s="2">
        <v>2672</v>
      </c>
      <c r="CBS32" s="2">
        <v>4487</v>
      </c>
      <c r="CBT32" s="2">
        <v>15584</v>
      </c>
      <c r="CBU32" s="2">
        <v>3550</v>
      </c>
      <c r="CBV32" s="2">
        <v>37758</v>
      </c>
      <c r="CBW32" s="2">
        <v>21246</v>
      </c>
      <c r="CBX32" s="2">
        <v>0</v>
      </c>
      <c r="CBY32" s="2">
        <v>0</v>
      </c>
      <c r="CBZ32" s="2">
        <v>20640</v>
      </c>
      <c r="CCA32" s="2">
        <v>10095</v>
      </c>
      <c r="CCB32" s="2">
        <v>7960</v>
      </c>
      <c r="CCC32" s="2">
        <v>7458</v>
      </c>
      <c r="CCD32" s="2">
        <v>1050</v>
      </c>
      <c r="CCE32" s="2">
        <v>0</v>
      </c>
      <c r="CCF32" s="2">
        <v>0</v>
      </c>
      <c r="CCG32" s="2">
        <v>10058</v>
      </c>
      <c r="CCH32" s="2">
        <v>43099</v>
      </c>
      <c r="CCI32" s="2">
        <v>7729</v>
      </c>
      <c r="CCJ32" s="2">
        <v>0</v>
      </c>
      <c r="CCK32" s="2">
        <v>0</v>
      </c>
      <c r="CCL32" s="2">
        <v>0</v>
      </c>
      <c r="CCM32" s="2">
        <v>0</v>
      </c>
      <c r="CCN32" s="2">
        <v>63310</v>
      </c>
      <c r="CCO32" s="2">
        <v>2651</v>
      </c>
      <c r="CCP32" s="2">
        <v>3785</v>
      </c>
      <c r="CCQ32" s="2">
        <v>5712</v>
      </c>
      <c r="CCR32" s="2">
        <v>6146</v>
      </c>
      <c r="CCS32" s="2">
        <v>65630</v>
      </c>
      <c r="CCT32" s="2">
        <v>7076</v>
      </c>
      <c r="CCU32" s="2">
        <v>1493</v>
      </c>
      <c r="CCV32" s="2">
        <v>0</v>
      </c>
      <c r="CCW32" s="2">
        <v>0</v>
      </c>
      <c r="CCX32" s="2">
        <v>0</v>
      </c>
      <c r="CCY32" s="2">
        <v>0</v>
      </c>
      <c r="CCZ32" s="2">
        <v>6311</v>
      </c>
      <c r="CDA32" s="2">
        <v>2645</v>
      </c>
      <c r="CDB32" s="2">
        <v>1831</v>
      </c>
      <c r="CDC32" s="2">
        <v>5492</v>
      </c>
      <c r="CDD32" s="2">
        <v>22913</v>
      </c>
      <c r="CDE32" s="2">
        <v>11276</v>
      </c>
      <c r="CDF32" s="2">
        <v>4932</v>
      </c>
      <c r="CDG32" s="2">
        <v>2515</v>
      </c>
      <c r="CDH32" s="2">
        <v>841</v>
      </c>
      <c r="CDI32" s="2">
        <v>267</v>
      </c>
      <c r="CDJ32" s="2">
        <v>12314</v>
      </c>
      <c r="CDK32" s="2">
        <v>8827</v>
      </c>
      <c r="CDL32" s="2">
        <v>10216</v>
      </c>
      <c r="CDM32" s="2">
        <v>95</v>
      </c>
      <c r="CDN32" s="2">
        <v>2717</v>
      </c>
      <c r="CDO32" s="2">
        <v>1161</v>
      </c>
      <c r="CDP32" s="2">
        <v>1</v>
      </c>
      <c r="CDQ32" s="2">
        <v>28346</v>
      </c>
      <c r="CDR32" s="2">
        <v>62628</v>
      </c>
      <c r="CDS32" s="2">
        <v>4922</v>
      </c>
      <c r="CDT32" s="2">
        <v>0</v>
      </c>
      <c r="CDU32" s="2">
        <v>337552</v>
      </c>
      <c r="CDV32" s="2">
        <v>0</v>
      </c>
      <c r="CDW32" s="2">
        <v>0</v>
      </c>
      <c r="CDX32" s="2">
        <v>0</v>
      </c>
      <c r="CDY32" s="2">
        <v>1953</v>
      </c>
      <c r="CDZ32" s="2">
        <v>134</v>
      </c>
      <c r="CEA32" s="2">
        <v>0</v>
      </c>
      <c r="CEB32" s="2">
        <v>7117</v>
      </c>
      <c r="CEC32" s="2">
        <v>105</v>
      </c>
      <c r="CED32" s="2">
        <v>7422</v>
      </c>
      <c r="CEE32" s="2">
        <v>0</v>
      </c>
      <c r="CEF32" s="2">
        <v>3572</v>
      </c>
      <c r="CEG32" s="2">
        <v>579</v>
      </c>
      <c r="CEH32" s="2">
        <v>1821</v>
      </c>
      <c r="CEI32" s="2">
        <v>9433</v>
      </c>
      <c r="CEJ32" s="2">
        <v>5568</v>
      </c>
      <c r="CEK32" s="2">
        <v>61684</v>
      </c>
      <c r="CEL32" s="2">
        <v>1733</v>
      </c>
      <c r="CEM32" s="2">
        <v>7016</v>
      </c>
      <c r="CEN32" s="2">
        <v>3620</v>
      </c>
      <c r="CEO32" s="2">
        <v>4515</v>
      </c>
      <c r="CEP32" s="2">
        <v>6047</v>
      </c>
      <c r="CEQ32" s="2">
        <v>1815</v>
      </c>
      <c r="CER32" s="2">
        <v>0</v>
      </c>
      <c r="CES32" s="2">
        <v>19438</v>
      </c>
      <c r="CET32" s="2">
        <v>4461</v>
      </c>
      <c r="CEU32" s="2">
        <v>10230</v>
      </c>
      <c r="CEV32" s="2">
        <v>2392</v>
      </c>
      <c r="CEW32" s="2">
        <v>6176</v>
      </c>
      <c r="CEX32" s="2">
        <v>25058</v>
      </c>
      <c r="CEY32" s="2">
        <v>0</v>
      </c>
      <c r="CEZ32" s="2">
        <v>0</v>
      </c>
      <c r="CFA32" s="2">
        <v>0</v>
      </c>
      <c r="CFB32" s="2">
        <v>178786</v>
      </c>
      <c r="CFC32" s="2">
        <v>1</v>
      </c>
      <c r="CFD32" s="2">
        <v>20846</v>
      </c>
      <c r="CFE32" s="2">
        <v>1982</v>
      </c>
      <c r="CFF32" s="2">
        <v>0</v>
      </c>
      <c r="CFG32" s="2">
        <v>661</v>
      </c>
      <c r="CFH32" s="2">
        <v>3621</v>
      </c>
      <c r="CFI32" s="2">
        <v>3835</v>
      </c>
      <c r="CFJ32" s="2">
        <v>82567</v>
      </c>
      <c r="CFK32" s="2">
        <v>20658</v>
      </c>
      <c r="CFL32" s="2">
        <v>8594</v>
      </c>
      <c r="CFM32" s="2">
        <v>0</v>
      </c>
      <c r="CFN32" s="2">
        <v>17814</v>
      </c>
      <c r="CFO32" s="2">
        <v>0</v>
      </c>
      <c r="CFP32" s="2">
        <v>74727</v>
      </c>
      <c r="CFQ32" s="2">
        <v>0</v>
      </c>
      <c r="CFR32" s="2">
        <v>4932</v>
      </c>
      <c r="CFS32" s="2">
        <v>396</v>
      </c>
      <c r="CFT32" s="2">
        <v>8124</v>
      </c>
      <c r="CFU32" s="2">
        <v>10832</v>
      </c>
      <c r="CFV32" s="2">
        <v>5186</v>
      </c>
      <c r="CFW32" s="2">
        <v>1901</v>
      </c>
      <c r="CFX32" s="2">
        <v>33055</v>
      </c>
      <c r="CFY32" s="2">
        <v>194</v>
      </c>
      <c r="CFZ32" s="2">
        <v>9682</v>
      </c>
      <c r="CGA32" s="2">
        <v>31598</v>
      </c>
      <c r="CGB32" s="2">
        <v>70</v>
      </c>
      <c r="CGC32" s="2">
        <v>74589</v>
      </c>
      <c r="CGD32" s="2">
        <v>10417</v>
      </c>
      <c r="CGE32" s="2">
        <v>1870</v>
      </c>
      <c r="CGF32" s="2">
        <v>22154</v>
      </c>
      <c r="CGG32" s="2">
        <v>7783</v>
      </c>
      <c r="CGH32" s="2">
        <v>603</v>
      </c>
      <c r="CGI32" s="2">
        <v>0</v>
      </c>
      <c r="CGJ32" s="2">
        <v>0</v>
      </c>
      <c r="CGK32" s="2">
        <v>48583</v>
      </c>
      <c r="CGL32" s="2">
        <v>12308</v>
      </c>
      <c r="CGM32" s="2">
        <v>0</v>
      </c>
      <c r="CGN32" s="2">
        <v>248</v>
      </c>
      <c r="CGO32" s="2">
        <v>14563</v>
      </c>
      <c r="CGP32" s="2">
        <v>0</v>
      </c>
      <c r="CGQ32" s="2">
        <v>11145</v>
      </c>
      <c r="CGR32" s="2">
        <v>3990</v>
      </c>
      <c r="CGS32" s="2">
        <v>0</v>
      </c>
      <c r="CGT32" s="2">
        <v>1930</v>
      </c>
      <c r="CGU32" s="2">
        <v>10303</v>
      </c>
      <c r="CGV32" s="2">
        <v>530</v>
      </c>
      <c r="CGW32" s="2">
        <v>0</v>
      </c>
      <c r="CGX32" s="2">
        <v>4551</v>
      </c>
      <c r="CGY32" s="2">
        <v>3152</v>
      </c>
      <c r="CGZ32" s="2">
        <v>15298</v>
      </c>
      <c r="CHA32" s="2">
        <v>3534</v>
      </c>
      <c r="CHB32" s="2">
        <v>0</v>
      </c>
      <c r="CHC32" s="2">
        <v>0</v>
      </c>
      <c r="CHD32" s="2">
        <v>3441</v>
      </c>
      <c r="CHE32" s="2">
        <v>8180</v>
      </c>
      <c r="CHF32" s="2">
        <v>47721</v>
      </c>
      <c r="CHG32" s="2">
        <v>24608</v>
      </c>
      <c r="CHH32" s="2">
        <v>19977</v>
      </c>
      <c r="CHI32" s="2">
        <v>2949</v>
      </c>
      <c r="CHJ32" s="2">
        <v>860</v>
      </c>
      <c r="CHK32" s="2">
        <v>0</v>
      </c>
      <c r="CHL32" s="2">
        <v>0</v>
      </c>
      <c r="CHM32" s="2">
        <v>1335</v>
      </c>
      <c r="CHN32" s="2">
        <v>0</v>
      </c>
      <c r="CHO32" s="2">
        <v>5851</v>
      </c>
      <c r="CHP32" s="2">
        <v>197</v>
      </c>
      <c r="CHQ32" s="2">
        <v>0</v>
      </c>
      <c r="CHR32" s="2">
        <v>54000</v>
      </c>
      <c r="CHS32" s="2">
        <v>77</v>
      </c>
      <c r="CHT32" s="2">
        <v>40991</v>
      </c>
      <c r="CHU32" s="2">
        <v>152039</v>
      </c>
      <c r="CHV32" s="2">
        <v>105727</v>
      </c>
      <c r="CHW32" s="2">
        <v>2357</v>
      </c>
      <c r="CHX32" s="2">
        <v>508</v>
      </c>
      <c r="CHY32" s="2">
        <v>10964</v>
      </c>
      <c r="CHZ32" s="2">
        <v>13291</v>
      </c>
      <c r="CIA32" s="2">
        <v>6315</v>
      </c>
      <c r="CIB32" s="2">
        <v>0</v>
      </c>
      <c r="CIC32" s="2">
        <v>13</v>
      </c>
      <c r="CID32" s="2">
        <v>38430</v>
      </c>
      <c r="CIE32" s="2">
        <v>4632</v>
      </c>
      <c r="CIF32" s="2">
        <v>0</v>
      </c>
      <c r="CIG32" s="2">
        <v>10811</v>
      </c>
      <c r="CIH32" s="2">
        <v>4407</v>
      </c>
      <c r="CII32" s="2">
        <v>1867</v>
      </c>
      <c r="CIJ32" s="2">
        <v>6631</v>
      </c>
      <c r="CIK32" s="2">
        <v>4381</v>
      </c>
      <c r="CIL32" s="2">
        <v>4119</v>
      </c>
      <c r="CIM32" s="2">
        <v>7327</v>
      </c>
      <c r="CIN32" s="2">
        <v>2112</v>
      </c>
      <c r="CIO32" s="2">
        <v>0</v>
      </c>
      <c r="CIP32" s="2">
        <v>24360</v>
      </c>
      <c r="CIQ32" s="2">
        <v>36011</v>
      </c>
      <c r="CIR32" s="2">
        <v>76145</v>
      </c>
      <c r="CIS32" s="2">
        <v>46548</v>
      </c>
      <c r="CIT32" s="2">
        <v>768</v>
      </c>
      <c r="CIU32" s="2">
        <v>0</v>
      </c>
      <c r="CIV32" s="2">
        <v>11323</v>
      </c>
      <c r="CIW32" s="2">
        <v>44173</v>
      </c>
      <c r="CIX32" s="2">
        <v>20170</v>
      </c>
      <c r="CIY32" s="2">
        <v>3216</v>
      </c>
      <c r="CIZ32" s="2">
        <v>0</v>
      </c>
      <c r="CJA32" s="2">
        <v>20805</v>
      </c>
      <c r="CJB32" s="2">
        <v>17113</v>
      </c>
      <c r="CJC32" s="2">
        <v>0</v>
      </c>
      <c r="CJD32" s="2">
        <v>646</v>
      </c>
      <c r="CJE32" s="2">
        <v>114054</v>
      </c>
      <c r="CJF32" s="2">
        <v>0</v>
      </c>
      <c r="CJG32" s="2">
        <v>7241</v>
      </c>
      <c r="CJH32" s="2">
        <v>37260</v>
      </c>
      <c r="CJI32" s="2">
        <v>0</v>
      </c>
      <c r="CJJ32" s="2">
        <v>1861</v>
      </c>
      <c r="CJK32" s="2">
        <v>0</v>
      </c>
      <c r="CJL32" s="2">
        <v>180</v>
      </c>
      <c r="CJM32" s="2">
        <v>1</v>
      </c>
      <c r="CJN32" s="2">
        <v>46012</v>
      </c>
      <c r="CJO32" s="2">
        <v>5749</v>
      </c>
      <c r="CJP32" s="2">
        <v>55215</v>
      </c>
      <c r="CJQ32" s="2">
        <v>18</v>
      </c>
      <c r="CJR32" s="2">
        <v>205</v>
      </c>
      <c r="CJS32" s="2">
        <v>307863</v>
      </c>
      <c r="CJT32" s="2">
        <v>13620</v>
      </c>
      <c r="CJU32" s="2">
        <v>12017</v>
      </c>
      <c r="CJV32" s="2">
        <v>3838</v>
      </c>
      <c r="CJW32" s="2">
        <v>0</v>
      </c>
      <c r="CJX32" s="2">
        <v>9911</v>
      </c>
      <c r="CJY32" s="2">
        <v>0</v>
      </c>
      <c r="CJZ32" s="2">
        <v>318</v>
      </c>
      <c r="CKA32" s="2">
        <v>0</v>
      </c>
      <c r="CKB32" s="2">
        <v>484</v>
      </c>
      <c r="CKC32" s="2">
        <v>0</v>
      </c>
      <c r="CKD32" s="2">
        <v>14338</v>
      </c>
      <c r="CKE32" s="2">
        <v>20399</v>
      </c>
      <c r="CKF32" s="2">
        <v>13844</v>
      </c>
      <c r="CKG32" s="2">
        <v>525</v>
      </c>
      <c r="CKH32" s="2">
        <v>1545</v>
      </c>
      <c r="CKI32" s="2">
        <v>3834</v>
      </c>
      <c r="CKJ32" s="2">
        <v>1236</v>
      </c>
      <c r="CKK32" s="2">
        <v>0</v>
      </c>
      <c r="CKL32" s="2">
        <v>0</v>
      </c>
      <c r="CKM32" s="2">
        <v>2429</v>
      </c>
      <c r="CKN32" s="2">
        <v>0</v>
      </c>
      <c r="CKO32" s="2">
        <v>3123</v>
      </c>
      <c r="CKP32" s="2">
        <v>17156</v>
      </c>
      <c r="CKQ32" s="2">
        <v>1890</v>
      </c>
      <c r="CKR32" s="2">
        <v>17452</v>
      </c>
      <c r="CKS32" s="2">
        <v>11788</v>
      </c>
      <c r="CKT32" s="2">
        <v>6209</v>
      </c>
      <c r="CKU32" s="2">
        <v>179</v>
      </c>
      <c r="CKV32" s="2">
        <v>35117</v>
      </c>
      <c r="CKW32" s="2">
        <v>8125</v>
      </c>
      <c r="CKX32" s="2">
        <v>35273</v>
      </c>
      <c r="CKY32" s="2">
        <v>1311</v>
      </c>
      <c r="CKZ32" s="2">
        <v>91</v>
      </c>
      <c r="CLA32" s="2">
        <v>10113</v>
      </c>
      <c r="CLB32" s="2">
        <v>22</v>
      </c>
      <c r="CLC32" s="2">
        <v>0</v>
      </c>
      <c r="CLD32" s="2">
        <v>19617</v>
      </c>
      <c r="CLE32" s="2">
        <v>2987</v>
      </c>
      <c r="CLF32" s="2">
        <v>0</v>
      </c>
      <c r="CLG32" s="2">
        <v>3089</v>
      </c>
      <c r="CLH32" s="2">
        <v>4325</v>
      </c>
      <c r="CLI32" s="2">
        <v>0</v>
      </c>
      <c r="CLJ32" s="2">
        <v>2131</v>
      </c>
      <c r="CLK32" s="2">
        <v>20498</v>
      </c>
      <c r="CLL32" s="2">
        <v>1187593</v>
      </c>
      <c r="CLM32" s="2">
        <v>46910</v>
      </c>
      <c r="CLN32" s="2">
        <v>0</v>
      </c>
      <c r="CLO32" s="2">
        <v>61</v>
      </c>
      <c r="CLP32" s="2">
        <v>1879</v>
      </c>
      <c r="CLQ32" s="2">
        <v>42949</v>
      </c>
      <c r="CLR32" s="2">
        <v>0</v>
      </c>
      <c r="CLS32" s="2">
        <v>0</v>
      </c>
      <c r="CLT32" s="2">
        <v>32445</v>
      </c>
      <c r="CLU32" s="2">
        <v>73182</v>
      </c>
      <c r="CLV32" s="2">
        <v>5057</v>
      </c>
      <c r="CLW32" s="2">
        <v>16296</v>
      </c>
      <c r="CLX32" s="2">
        <v>11535</v>
      </c>
      <c r="CLY32" s="2">
        <v>0</v>
      </c>
      <c r="CLZ32" s="2">
        <v>0</v>
      </c>
      <c r="CMA32" s="2">
        <v>2246</v>
      </c>
      <c r="CMB32" s="2">
        <v>0</v>
      </c>
      <c r="CMC32" s="2" t="s">
        <v>5</v>
      </c>
      <c r="CMD32" s="2">
        <v>127584</v>
      </c>
      <c r="CME32" s="2">
        <v>1875</v>
      </c>
      <c r="CMF32" s="2">
        <v>0</v>
      </c>
      <c r="CMG32" s="2">
        <v>613422</v>
      </c>
      <c r="CMH32" s="2">
        <v>9447</v>
      </c>
      <c r="CMI32" s="2">
        <v>2280</v>
      </c>
      <c r="CMJ32" s="2">
        <v>4990</v>
      </c>
      <c r="CMK32" s="2">
        <v>15395</v>
      </c>
      <c r="CML32" s="2">
        <v>4559</v>
      </c>
      <c r="CMM32" s="2">
        <v>12622</v>
      </c>
      <c r="CMN32" s="2">
        <v>2713</v>
      </c>
      <c r="CMO32" s="2">
        <v>46587</v>
      </c>
      <c r="CMP32" s="2">
        <v>50565</v>
      </c>
      <c r="CMQ32" s="2">
        <v>3160</v>
      </c>
      <c r="CMR32" s="2">
        <v>9234</v>
      </c>
      <c r="CMS32" s="2">
        <v>14</v>
      </c>
      <c r="CMT32" s="2">
        <v>8922</v>
      </c>
      <c r="CMU32" s="2">
        <v>1887</v>
      </c>
      <c r="CMV32" s="2">
        <v>7726</v>
      </c>
      <c r="CMW32" s="2">
        <v>41</v>
      </c>
      <c r="CMX32" s="2">
        <v>9</v>
      </c>
      <c r="CMY32" s="2">
        <v>2876</v>
      </c>
      <c r="CMZ32" s="2">
        <v>0</v>
      </c>
      <c r="CNA32" s="2">
        <v>13624</v>
      </c>
      <c r="CNB32" s="2">
        <v>6546</v>
      </c>
      <c r="CNC32" s="2">
        <v>10743</v>
      </c>
      <c r="CND32" s="2">
        <v>182841</v>
      </c>
      <c r="CNE32" s="2">
        <v>2103</v>
      </c>
      <c r="CNF32" s="2">
        <v>2535</v>
      </c>
      <c r="CNG32" s="2">
        <v>15281</v>
      </c>
      <c r="CNH32" s="2">
        <v>0</v>
      </c>
      <c r="CNI32" s="2">
        <v>21292</v>
      </c>
      <c r="CNJ32" s="2">
        <v>0</v>
      </c>
      <c r="CNK32" s="2">
        <v>222443</v>
      </c>
      <c r="CNL32" s="2">
        <v>281</v>
      </c>
      <c r="CNM32" s="2">
        <v>32830</v>
      </c>
      <c r="CNN32" s="2">
        <v>9307</v>
      </c>
      <c r="CNO32" s="2">
        <v>0</v>
      </c>
      <c r="CNP32" s="2">
        <v>0</v>
      </c>
      <c r="CNQ32" s="2">
        <v>6215</v>
      </c>
      <c r="CNR32" s="2">
        <v>15177</v>
      </c>
      <c r="CNS32" s="2">
        <v>2070</v>
      </c>
      <c r="CNT32" s="2">
        <v>640</v>
      </c>
      <c r="CNU32" s="2">
        <v>960</v>
      </c>
      <c r="CNV32" s="2">
        <v>3</v>
      </c>
      <c r="CNW32" s="2">
        <v>581</v>
      </c>
      <c r="CNX32" s="2">
        <v>12095</v>
      </c>
      <c r="CNY32" s="2">
        <v>21517</v>
      </c>
      <c r="CNZ32" s="2">
        <v>17036</v>
      </c>
      <c r="COA32" s="2">
        <v>0</v>
      </c>
      <c r="COB32" s="2">
        <v>0</v>
      </c>
      <c r="COC32" s="2">
        <v>1437</v>
      </c>
      <c r="COD32" s="2">
        <v>267432</v>
      </c>
      <c r="COE32" s="2">
        <v>28364</v>
      </c>
      <c r="COF32" s="2">
        <v>59083</v>
      </c>
      <c r="COG32" s="2">
        <v>0</v>
      </c>
      <c r="COH32" s="2">
        <v>16746</v>
      </c>
      <c r="COI32" s="2">
        <v>4184</v>
      </c>
      <c r="COJ32" s="2">
        <v>41840</v>
      </c>
      <c r="COK32" s="2">
        <v>181</v>
      </c>
      <c r="COL32" s="2">
        <v>3104</v>
      </c>
      <c r="COM32" s="2">
        <v>3921</v>
      </c>
      <c r="CON32" s="2">
        <v>0</v>
      </c>
      <c r="COO32" s="2">
        <v>4011</v>
      </c>
      <c r="COP32" s="2">
        <v>0</v>
      </c>
      <c r="COQ32" s="2">
        <v>0</v>
      </c>
      <c r="COR32" s="2">
        <v>0</v>
      </c>
      <c r="COS32" s="2">
        <v>1294</v>
      </c>
      <c r="COT32" s="2">
        <v>53876</v>
      </c>
      <c r="COU32" s="2">
        <v>28881</v>
      </c>
      <c r="COV32" s="2">
        <v>23435</v>
      </c>
      <c r="COW32" s="2">
        <v>21010</v>
      </c>
      <c r="COX32" s="2">
        <v>1565</v>
      </c>
      <c r="COY32" s="2">
        <v>25983</v>
      </c>
      <c r="COZ32" s="2">
        <v>11629</v>
      </c>
      <c r="CPA32" s="2">
        <v>0</v>
      </c>
      <c r="CPB32" s="2">
        <v>8799</v>
      </c>
      <c r="CPC32" s="2">
        <v>10770</v>
      </c>
      <c r="CPD32" s="2">
        <v>12480</v>
      </c>
      <c r="CPE32" s="2">
        <v>754</v>
      </c>
      <c r="CPF32" s="2">
        <v>5718</v>
      </c>
      <c r="CPG32" s="2">
        <v>11566</v>
      </c>
      <c r="CPH32" s="2">
        <v>2387</v>
      </c>
      <c r="CPI32" s="2">
        <v>8</v>
      </c>
      <c r="CPJ32" s="2">
        <v>2770</v>
      </c>
      <c r="CPK32" s="2">
        <v>50574</v>
      </c>
      <c r="CPL32" s="2">
        <v>18439</v>
      </c>
      <c r="CPM32" s="2">
        <v>9885</v>
      </c>
      <c r="CPN32" s="2">
        <v>1792</v>
      </c>
      <c r="CPO32" s="2">
        <v>0</v>
      </c>
      <c r="CPP32" s="2">
        <v>4007</v>
      </c>
      <c r="CPQ32" s="2">
        <v>3736</v>
      </c>
      <c r="CPR32" s="2">
        <v>39490</v>
      </c>
      <c r="CPS32" s="2">
        <v>6520</v>
      </c>
      <c r="CPT32" s="2">
        <v>0</v>
      </c>
      <c r="CPU32" s="2">
        <v>2171</v>
      </c>
      <c r="CPV32" s="2">
        <v>0</v>
      </c>
      <c r="CPW32" s="2">
        <v>467</v>
      </c>
      <c r="CPX32" s="2">
        <v>0</v>
      </c>
      <c r="CPY32" s="2">
        <v>134994</v>
      </c>
      <c r="CPZ32" s="2">
        <v>163771</v>
      </c>
      <c r="CQA32" s="2">
        <v>1038</v>
      </c>
      <c r="CQB32" s="2">
        <v>338</v>
      </c>
      <c r="CQC32" s="2">
        <v>14902</v>
      </c>
      <c r="CQD32" s="2">
        <v>4775</v>
      </c>
      <c r="CQE32" s="2">
        <v>26585</v>
      </c>
      <c r="CQF32" s="2">
        <v>329795</v>
      </c>
      <c r="CQG32" s="2">
        <v>212393</v>
      </c>
      <c r="CQH32" s="2">
        <v>319380</v>
      </c>
      <c r="CQI32" s="2">
        <v>6117</v>
      </c>
      <c r="CQJ32" s="2">
        <v>11105</v>
      </c>
      <c r="CQK32" s="2">
        <v>3267</v>
      </c>
      <c r="CQL32" s="2">
        <v>0</v>
      </c>
      <c r="CQM32" s="2">
        <v>0</v>
      </c>
      <c r="CQN32" s="2">
        <v>5723</v>
      </c>
      <c r="CQO32" s="2">
        <v>5768</v>
      </c>
      <c r="CQP32" s="2">
        <v>16582</v>
      </c>
      <c r="CQQ32" s="2">
        <v>18210</v>
      </c>
      <c r="CQR32" s="2">
        <v>1076370</v>
      </c>
      <c r="CQS32" s="2">
        <v>0</v>
      </c>
      <c r="CQT32" s="2">
        <v>2197</v>
      </c>
      <c r="CQU32" s="2">
        <v>2950</v>
      </c>
      <c r="CQV32" s="2">
        <v>9458</v>
      </c>
      <c r="CQW32" s="2">
        <v>11845</v>
      </c>
      <c r="CQX32" s="2">
        <v>2</v>
      </c>
      <c r="CQY32" s="2">
        <v>11794</v>
      </c>
      <c r="CQZ32" s="2">
        <v>76638</v>
      </c>
      <c r="CRA32" s="2">
        <v>20249</v>
      </c>
      <c r="CRB32" s="2">
        <v>0</v>
      </c>
      <c r="CRC32" s="2">
        <v>32587</v>
      </c>
      <c r="CRD32" s="2">
        <v>9112</v>
      </c>
      <c r="CRE32" s="2">
        <v>2378</v>
      </c>
      <c r="CRF32" s="2">
        <v>0</v>
      </c>
      <c r="CRG32" s="2">
        <v>0</v>
      </c>
      <c r="CRH32" s="2">
        <v>3662507</v>
      </c>
      <c r="CRI32" s="2">
        <v>9408</v>
      </c>
      <c r="CRJ32" s="2">
        <v>18672</v>
      </c>
      <c r="CRK32" s="2">
        <v>575</v>
      </c>
      <c r="CRL32" s="2">
        <v>5782</v>
      </c>
      <c r="CRM32" s="2">
        <v>0</v>
      </c>
      <c r="CRN32" s="2">
        <v>61099</v>
      </c>
      <c r="CRO32" s="2">
        <v>0</v>
      </c>
      <c r="CRP32" s="2">
        <v>9358</v>
      </c>
      <c r="CRQ32" s="2">
        <v>0</v>
      </c>
      <c r="CRR32" s="2">
        <v>9230</v>
      </c>
      <c r="CRS32" s="2">
        <v>30534</v>
      </c>
      <c r="CRT32" s="2">
        <v>79572</v>
      </c>
      <c r="CRU32" s="2">
        <v>21192</v>
      </c>
      <c r="CRV32" s="2">
        <v>17801</v>
      </c>
      <c r="CRW32" s="2">
        <v>25395</v>
      </c>
      <c r="CRX32" s="2">
        <v>3773</v>
      </c>
      <c r="CRY32" s="2">
        <v>8434</v>
      </c>
      <c r="CRZ32" s="2">
        <v>25796</v>
      </c>
      <c r="CSA32" s="2">
        <v>141921</v>
      </c>
      <c r="CSB32" s="2">
        <v>2006</v>
      </c>
      <c r="CSC32" s="2">
        <v>59370</v>
      </c>
      <c r="CSD32" s="2">
        <v>83181</v>
      </c>
      <c r="CSE32" s="2">
        <v>4230780</v>
      </c>
      <c r="CSF32" s="2">
        <v>23892</v>
      </c>
      <c r="CSG32" s="2">
        <v>25994</v>
      </c>
      <c r="CSH32" s="2">
        <v>2693</v>
      </c>
      <c r="CSI32" s="2">
        <v>26431</v>
      </c>
      <c r="CSJ32" s="2">
        <v>8896</v>
      </c>
      <c r="CSK32" s="2">
        <v>23860</v>
      </c>
      <c r="CSL32" s="2">
        <v>952</v>
      </c>
      <c r="CSM32" s="2">
        <v>11833</v>
      </c>
      <c r="CSN32" s="2">
        <v>20031</v>
      </c>
      <c r="CSO32" s="2">
        <v>16903</v>
      </c>
      <c r="CSP32" s="2" t="s">
        <v>5</v>
      </c>
      <c r="CSQ32" s="2">
        <v>248</v>
      </c>
      <c r="CSR32" s="2">
        <v>8530</v>
      </c>
      <c r="CSS32" s="2">
        <v>59085</v>
      </c>
      <c r="CST32" s="2">
        <v>24010</v>
      </c>
      <c r="CSU32" s="2">
        <v>50237</v>
      </c>
      <c r="CSV32" s="2">
        <v>28093</v>
      </c>
      <c r="CSW32" s="2">
        <v>15040</v>
      </c>
      <c r="CSX32" s="2">
        <v>4</v>
      </c>
      <c r="CSY32" s="2">
        <v>0</v>
      </c>
      <c r="CSZ32" s="2">
        <v>30053</v>
      </c>
      <c r="CTA32" s="2">
        <v>153686</v>
      </c>
      <c r="CTB32" s="2">
        <v>2764017</v>
      </c>
      <c r="CTC32" s="2">
        <v>5445</v>
      </c>
      <c r="CTD32" s="2">
        <v>12515</v>
      </c>
      <c r="CTE32" s="2">
        <v>28137</v>
      </c>
      <c r="CTF32" s="2">
        <v>593</v>
      </c>
      <c r="CTG32" s="2">
        <v>54807</v>
      </c>
      <c r="CTH32" s="2">
        <v>173053</v>
      </c>
      <c r="CTI32" s="2">
        <v>17485</v>
      </c>
      <c r="CTJ32" s="2">
        <v>992067</v>
      </c>
      <c r="CTK32" s="2">
        <v>4029</v>
      </c>
      <c r="CTL32" s="2">
        <v>14056</v>
      </c>
      <c r="CTM32" s="2">
        <v>1101</v>
      </c>
      <c r="CTN32" s="2">
        <v>211945</v>
      </c>
      <c r="CTO32" s="2">
        <v>65920</v>
      </c>
      <c r="CTP32" s="2">
        <v>43356</v>
      </c>
      <c r="CTQ32" s="2">
        <v>11861</v>
      </c>
      <c r="CTR32" s="2">
        <v>535</v>
      </c>
      <c r="CTS32" s="2">
        <v>36430</v>
      </c>
      <c r="CTT32" s="2">
        <v>29109</v>
      </c>
      <c r="CTU32" s="2">
        <v>1544026</v>
      </c>
      <c r="CTV32" s="2">
        <v>12841</v>
      </c>
      <c r="CTW32" s="2">
        <v>23063</v>
      </c>
      <c r="CTX32" s="2">
        <v>71129</v>
      </c>
      <c r="CTY32" s="2">
        <v>6187</v>
      </c>
      <c r="CTZ32" s="2">
        <v>2468</v>
      </c>
      <c r="CUA32" s="2">
        <v>130673</v>
      </c>
      <c r="CUB32" s="2">
        <v>0</v>
      </c>
      <c r="CUC32" s="2">
        <v>535</v>
      </c>
      <c r="CUD32" s="2">
        <v>695</v>
      </c>
      <c r="CUE32" s="2">
        <v>2468</v>
      </c>
      <c r="CUF32" s="2">
        <v>5506</v>
      </c>
      <c r="CUG32" s="2">
        <v>20061</v>
      </c>
      <c r="CUH32" s="2">
        <v>27451</v>
      </c>
      <c r="CUI32" s="2">
        <v>3337</v>
      </c>
      <c r="CUJ32" s="2">
        <v>2020007</v>
      </c>
      <c r="CUK32" s="2">
        <v>796</v>
      </c>
      <c r="CUL32" s="2">
        <v>0</v>
      </c>
      <c r="CUM32" s="2">
        <v>0</v>
      </c>
      <c r="CUN32" s="2">
        <v>30025</v>
      </c>
      <c r="CUO32" s="2">
        <v>0</v>
      </c>
      <c r="CUP32" s="2">
        <v>5226</v>
      </c>
      <c r="CUQ32" s="2">
        <v>2869164</v>
      </c>
      <c r="CUR32" s="2">
        <v>72126</v>
      </c>
      <c r="CUS32" s="2">
        <v>0</v>
      </c>
      <c r="CUT32" s="2">
        <v>26433</v>
      </c>
      <c r="CUU32" s="2">
        <v>35317</v>
      </c>
      <c r="CUV32" s="2">
        <v>25926</v>
      </c>
      <c r="CUW32" s="2">
        <v>3051</v>
      </c>
      <c r="CUX32" s="2">
        <v>5920</v>
      </c>
      <c r="CUY32" s="2">
        <v>598204</v>
      </c>
      <c r="CUZ32" s="2">
        <v>12919</v>
      </c>
      <c r="CVA32" s="2">
        <v>20571</v>
      </c>
      <c r="CVB32" s="2">
        <v>48439</v>
      </c>
      <c r="CVC32" s="2">
        <v>16560</v>
      </c>
      <c r="CVD32" s="2">
        <v>235</v>
      </c>
      <c r="CVE32" s="2">
        <v>27937</v>
      </c>
      <c r="CVF32" s="2">
        <v>12850</v>
      </c>
      <c r="CVG32" s="2">
        <v>14827</v>
      </c>
      <c r="CVH32" s="2">
        <v>13288</v>
      </c>
      <c r="CVI32" s="2" t="s">
        <v>5</v>
      </c>
      <c r="CVJ32" s="2">
        <v>13828</v>
      </c>
      <c r="CVK32" s="2">
        <v>0</v>
      </c>
      <c r="CVL32" s="2">
        <v>0</v>
      </c>
      <c r="CVM32" s="2">
        <v>4303</v>
      </c>
      <c r="CVN32" s="2">
        <v>0</v>
      </c>
      <c r="CVO32" s="2">
        <v>75945</v>
      </c>
      <c r="CVP32" s="2">
        <v>146763</v>
      </c>
      <c r="CVQ32" s="2">
        <v>781144</v>
      </c>
      <c r="CVR32" s="2">
        <v>152054</v>
      </c>
      <c r="CVS32" s="2">
        <v>12252</v>
      </c>
      <c r="CVT32" s="2">
        <v>13094</v>
      </c>
      <c r="CVU32" s="2">
        <v>3840</v>
      </c>
      <c r="CVV32" s="2" t="s">
        <v>5</v>
      </c>
      <c r="CVW32" s="2">
        <v>381</v>
      </c>
      <c r="CVX32" s="2">
        <v>9924</v>
      </c>
      <c r="CVY32" s="2">
        <v>0</v>
      </c>
      <c r="CVZ32" s="2">
        <v>36130</v>
      </c>
      <c r="CWA32" s="2">
        <v>97</v>
      </c>
      <c r="CWB32" s="2">
        <v>717245</v>
      </c>
      <c r="CWC32" s="2">
        <v>49688</v>
      </c>
      <c r="CWD32" s="2">
        <v>79518</v>
      </c>
      <c r="CWE32" s="2">
        <v>160</v>
      </c>
      <c r="CWF32" s="2">
        <v>8607</v>
      </c>
      <c r="CWG32" s="2">
        <v>12534</v>
      </c>
      <c r="CWH32" s="2">
        <v>4868</v>
      </c>
      <c r="CWI32" s="2">
        <v>94408</v>
      </c>
      <c r="CWJ32" s="2">
        <v>115536</v>
      </c>
      <c r="CWK32" s="2">
        <v>65568</v>
      </c>
      <c r="CWL32" s="2">
        <v>818394</v>
      </c>
      <c r="CWM32" s="2">
        <v>10890</v>
      </c>
      <c r="CWN32" s="2">
        <v>24989</v>
      </c>
      <c r="CWO32" s="2">
        <v>421910</v>
      </c>
      <c r="CWP32" s="2">
        <v>0</v>
      </c>
      <c r="CWQ32" s="2">
        <v>2832</v>
      </c>
      <c r="CWR32" s="2">
        <v>417530</v>
      </c>
      <c r="CWS32" s="2">
        <v>0</v>
      </c>
      <c r="CWT32" s="2">
        <v>34228</v>
      </c>
      <c r="CWU32" s="2" t="s">
        <v>5</v>
      </c>
      <c r="CWV32" s="2">
        <v>51038</v>
      </c>
      <c r="CWW32" s="2">
        <v>262864</v>
      </c>
      <c r="CWX32" s="2">
        <v>4011</v>
      </c>
      <c r="CWY32" s="2">
        <v>110171</v>
      </c>
      <c r="CWZ32" s="2">
        <v>11</v>
      </c>
      <c r="CXA32" s="2">
        <v>17442</v>
      </c>
      <c r="CXB32" s="2">
        <v>763</v>
      </c>
      <c r="CXC32" s="2" t="s">
        <v>5</v>
      </c>
      <c r="CXD32" s="2">
        <v>6222</v>
      </c>
      <c r="CXE32" s="2">
        <v>0</v>
      </c>
      <c r="CXF32" s="2">
        <v>15133</v>
      </c>
      <c r="CXG32" s="2">
        <v>165208</v>
      </c>
      <c r="CXH32" s="2">
        <v>129066</v>
      </c>
      <c r="CXI32" s="2">
        <v>1567</v>
      </c>
      <c r="CXJ32" s="2">
        <v>2627</v>
      </c>
      <c r="CXK32" s="2">
        <v>93683</v>
      </c>
      <c r="CXL32" s="2">
        <v>191</v>
      </c>
      <c r="CXM32" s="2">
        <v>7327</v>
      </c>
      <c r="CXN32" s="2">
        <v>14680</v>
      </c>
      <c r="CXO32" s="2">
        <v>25773</v>
      </c>
      <c r="CXP32" s="2">
        <v>8174</v>
      </c>
      <c r="CXQ32" s="2">
        <v>251097</v>
      </c>
      <c r="CXR32" s="2">
        <v>13522</v>
      </c>
      <c r="CXS32" s="2">
        <v>3287</v>
      </c>
      <c r="CXT32" s="2">
        <v>0</v>
      </c>
      <c r="CXU32" s="2">
        <v>86131</v>
      </c>
      <c r="CXV32" s="2">
        <v>13504</v>
      </c>
      <c r="CXW32" s="2">
        <v>5353</v>
      </c>
      <c r="CXX32" s="2">
        <v>9694</v>
      </c>
      <c r="CXY32" s="2">
        <v>35617</v>
      </c>
      <c r="CXZ32" s="2">
        <v>64376</v>
      </c>
      <c r="CYA32" s="2">
        <v>234131</v>
      </c>
      <c r="CYB32" s="2">
        <v>0</v>
      </c>
      <c r="CYC32" s="2">
        <v>8164</v>
      </c>
      <c r="CYD32" s="2">
        <v>990</v>
      </c>
      <c r="CYE32" s="2">
        <v>0</v>
      </c>
      <c r="CYF32" s="2">
        <v>35316</v>
      </c>
      <c r="CYG32" s="2">
        <v>15656</v>
      </c>
      <c r="CYH32" s="2">
        <v>8780</v>
      </c>
      <c r="CYI32" s="2">
        <v>13543</v>
      </c>
      <c r="CYJ32" s="2">
        <v>13577</v>
      </c>
      <c r="CYK32" s="2">
        <v>4239</v>
      </c>
      <c r="CYL32" s="2">
        <v>9292</v>
      </c>
      <c r="CYM32" s="2">
        <v>4611</v>
      </c>
      <c r="CYN32" s="2">
        <v>3682</v>
      </c>
      <c r="CYO32" s="2">
        <v>0</v>
      </c>
      <c r="CYP32" s="2">
        <v>7574</v>
      </c>
      <c r="CYQ32" s="2">
        <v>191351</v>
      </c>
      <c r="CYR32" s="2">
        <v>0</v>
      </c>
      <c r="CYS32" s="2">
        <v>49</v>
      </c>
      <c r="CYT32" s="2">
        <v>0</v>
      </c>
      <c r="CYU32" s="2">
        <v>4000</v>
      </c>
      <c r="CYV32" s="2">
        <v>2319</v>
      </c>
      <c r="CYW32" s="2">
        <v>1831</v>
      </c>
      <c r="CYX32" s="2">
        <v>0</v>
      </c>
      <c r="CYY32" s="2">
        <v>1280</v>
      </c>
      <c r="CYZ32" s="2">
        <v>38008</v>
      </c>
      <c r="CZA32" s="2">
        <v>1198</v>
      </c>
      <c r="CZB32" s="2">
        <v>7976</v>
      </c>
      <c r="CZC32" s="2">
        <v>8984</v>
      </c>
      <c r="CZD32" s="2">
        <v>643</v>
      </c>
      <c r="CZE32" s="2">
        <v>23215</v>
      </c>
      <c r="CZF32" s="2">
        <v>8050</v>
      </c>
      <c r="CZG32" s="2">
        <v>13301</v>
      </c>
      <c r="CZH32" s="2">
        <v>47942</v>
      </c>
      <c r="CZI32" s="2">
        <v>0</v>
      </c>
      <c r="CZJ32" s="2">
        <v>10616</v>
      </c>
      <c r="CZK32" s="2">
        <v>0</v>
      </c>
      <c r="CZL32" s="2">
        <v>0</v>
      </c>
      <c r="CZM32" s="2">
        <v>0</v>
      </c>
      <c r="CZN32" s="2">
        <v>92279</v>
      </c>
      <c r="CZO32" s="2">
        <v>7621</v>
      </c>
      <c r="CZP32" s="2">
        <v>7990</v>
      </c>
      <c r="CZQ32" s="2">
        <v>0</v>
      </c>
      <c r="CZR32" s="2">
        <v>0</v>
      </c>
      <c r="CZS32" s="2">
        <v>1265</v>
      </c>
      <c r="CZT32" s="2">
        <v>134</v>
      </c>
      <c r="CZU32" s="2">
        <v>1363</v>
      </c>
      <c r="CZV32" s="2">
        <v>0</v>
      </c>
      <c r="CZW32" s="2">
        <v>0</v>
      </c>
      <c r="CZX32" s="2">
        <v>0</v>
      </c>
      <c r="CZY32" s="2">
        <v>1719</v>
      </c>
      <c r="CZZ32" s="2">
        <v>2511</v>
      </c>
      <c r="DAA32" s="2">
        <v>2557</v>
      </c>
      <c r="DAB32" s="2">
        <v>0</v>
      </c>
      <c r="DAC32" s="2">
        <v>0</v>
      </c>
      <c r="DAD32" s="2">
        <v>67968</v>
      </c>
      <c r="DAE32" s="2">
        <v>0</v>
      </c>
      <c r="DAF32" s="2">
        <v>1375</v>
      </c>
      <c r="DAG32" s="2">
        <v>24032</v>
      </c>
      <c r="DAH32" s="2">
        <v>0</v>
      </c>
      <c r="DAI32" s="2">
        <v>0</v>
      </c>
      <c r="DAJ32" s="2">
        <v>2524</v>
      </c>
      <c r="DAK32" s="2">
        <v>0</v>
      </c>
      <c r="DAL32" s="2">
        <v>6628</v>
      </c>
      <c r="DAM32" s="2">
        <v>25236</v>
      </c>
      <c r="DAN32" s="2">
        <v>0</v>
      </c>
      <c r="DAO32" s="2">
        <v>19420</v>
      </c>
      <c r="DAP32" s="2">
        <v>9</v>
      </c>
      <c r="DAQ32" s="2">
        <v>0</v>
      </c>
      <c r="DAR32" s="2">
        <v>13</v>
      </c>
      <c r="DAS32" s="2">
        <v>4898</v>
      </c>
      <c r="DAT32" s="2">
        <v>0</v>
      </c>
      <c r="DAU32" s="2">
        <v>0</v>
      </c>
      <c r="DAV32" s="2">
        <v>0</v>
      </c>
      <c r="DAW32" s="2">
        <v>46124</v>
      </c>
      <c r="DAX32" s="2">
        <v>0</v>
      </c>
      <c r="DAY32" s="2">
        <v>321</v>
      </c>
      <c r="DAZ32" s="2">
        <v>20491</v>
      </c>
      <c r="DBA32" s="2">
        <v>0</v>
      </c>
      <c r="DBB32" s="2">
        <v>0</v>
      </c>
      <c r="DBC32" s="2">
        <v>18605</v>
      </c>
      <c r="DBD32" s="2">
        <v>25919</v>
      </c>
      <c r="DBE32" s="2">
        <v>30980</v>
      </c>
      <c r="DBF32" s="2">
        <v>62342</v>
      </c>
      <c r="DBG32" s="2">
        <v>0</v>
      </c>
      <c r="DBH32" s="2">
        <v>4402</v>
      </c>
      <c r="DBI32" s="2">
        <v>302</v>
      </c>
      <c r="DBJ32" s="2">
        <v>0</v>
      </c>
      <c r="DBK32" s="2">
        <v>0</v>
      </c>
      <c r="DBL32" s="2">
        <v>1244</v>
      </c>
      <c r="DBM32" s="2">
        <v>0</v>
      </c>
      <c r="DBN32" s="2">
        <v>1748</v>
      </c>
      <c r="DBO32" s="2">
        <v>0</v>
      </c>
      <c r="DBP32" s="2">
        <v>0</v>
      </c>
      <c r="DBQ32" s="2">
        <v>2539</v>
      </c>
      <c r="DBR32" s="2">
        <v>0</v>
      </c>
      <c r="DBS32" s="2">
        <v>0</v>
      </c>
      <c r="DBT32" s="2">
        <v>229</v>
      </c>
      <c r="DBU32" s="2">
        <v>0</v>
      </c>
      <c r="DBV32" s="2">
        <v>3010</v>
      </c>
      <c r="DBW32" s="2">
        <v>0</v>
      </c>
      <c r="DBX32" s="2">
        <v>0</v>
      </c>
      <c r="DBY32" s="2">
        <v>231664</v>
      </c>
      <c r="DBZ32" s="2">
        <v>652</v>
      </c>
      <c r="DCA32" s="2">
        <v>0</v>
      </c>
      <c r="DCB32" s="2">
        <v>3640</v>
      </c>
      <c r="DCC32" s="2">
        <v>0</v>
      </c>
      <c r="DCD32" s="2">
        <v>12035</v>
      </c>
      <c r="DCE32" s="2">
        <v>0</v>
      </c>
      <c r="DCF32" s="2">
        <v>0</v>
      </c>
      <c r="DCG32" s="2">
        <v>0</v>
      </c>
      <c r="DCH32" s="2">
        <v>30336</v>
      </c>
      <c r="DCI32" s="2">
        <v>0</v>
      </c>
      <c r="DCJ32" s="2">
        <v>19533</v>
      </c>
      <c r="DCK32" s="2">
        <v>38697</v>
      </c>
      <c r="DCL32" s="2">
        <v>1213</v>
      </c>
      <c r="DCM32" s="2">
        <v>4659</v>
      </c>
      <c r="DCN32" s="2">
        <v>495</v>
      </c>
      <c r="DCO32" s="2">
        <v>3061</v>
      </c>
      <c r="DCP32" s="2">
        <v>1559</v>
      </c>
      <c r="DCQ32" s="2">
        <v>147</v>
      </c>
      <c r="DCR32" s="2">
        <v>4530</v>
      </c>
      <c r="DCS32" s="2">
        <v>35625</v>
      </c>
      <c r="DCT32" s="2">
        <v>10932</v>
      </c>
      <c r="DCU32" s="2">
        <v>1374</v>
      </c>
      <c r="DCV32" s="2">
        <v>53840</v>
      </c>
      <c r="DCW32" s="2">
        <v>8270</v>
      </c>
      <c r="DCX32" s="2">
        <v>0</v>
      </c>
      <c r="DCY32" s="2">
        <v>6066</v>
      </c>
      <c r="DCZ32" s="2">
        <v>36454</v>
      </c>
      <c r="DDA32" s="2">
        <v>197</v>
      </c>
      <c r="DDB32" s="2">
        <v>597</v>
      </c>
      <c r="DDC32" s="2">
        <v>0</v>
      </c>
      <c r="DDD32" s="2">
        <v>16236</v>
      </c>
      <c r="DDE32" s="2">
        <v>3929</v>
      </c>
      <c r="DDF32" s="2">
        <v>47063</v>
      </c>
      <c r="DDG32" s="2">
        <v>18500</v>
      </c>
      <c r="DDH32" s="2">
        <v>0</v>
      </c>
      <c r="DDI32" s="2">
        <v>0</v>
      </c>
      <c r="DDJ32" s="2">
        <v>0</v>
      </c>
      <c r="DDK32" s="2">
        <v>0</v>
      </c>
      <c r="DDL32" s="2">
        <v>0</v>
      </c>
      <c r="DDM32" s="2">
        <v>2546</v>
      </c>
      <c r="DDN32" s="2">
        <v>35254</v>
      </c>
      <c r="DDO32" s="2">
        <v>2824</v>
      </c>
      <c r="DDP32" s="2">
        <v>6728</v>
      </c>
      <c r="DDQ32" s="2">
        <v>0</v>
      </c>
      <c r="DDR32" s="2">
        <v>1937</v>
      </c>
      <c r="DDS32" s="2">
        <v>0</v>
      </c>
      <c r="DDT32" s="2">
        <v>7465</v>
      </c>
      <c r="DDU32" s="2">
        <v>6285</v>
      </c>
      <c r="DDV32" s="2">
        <v>0</v>
      </c>
      <c r="DDW32" s="2">
        <v>8372</v>
      </c>
      <c r="DDX32" s="2">
        <v>4113</v>
      </c>
      <c r="DDY32" s="2">
        <v>78646</v>
      </c>
      <c r="DDZ32" s="2">
        <v>361</v>
      </c>
      <c r="DEA32" s="2">
        <v>0</v>
      </c>
      <c r="DEB32" s="2">
        <v>0</v>
      </c>
      <c r="DEC32" s="2">
        <v>0</v>
      </c>
      <c r="DED32" s="2">
        <v>0</v>
      </c>
      <c r="DEE32" s="2">
        <v>0</v>
      </c>
      <c r="DEF32" s="2">
        <v>5126</v>
      </c>
      <c r="DEG32" s="2">
        <v>8225</v>
      </c>
      <c r="DEH32" s="2">
        <v>7098</v>
      </c>
      <c r="DEI32" s="2">
        <v>2330</v>
      </c>
      <c r="DEJ32" s="2">
        <v>0</v>
      </c>
      <c r="DEK32" s="2">
        <v>3776</v>
      </c>
      <c r="DEL32" s="2">
        <v>15577</v>
      </c>
      <c r="DEM32" s="2">
        <v>19813</v>
      </c>
      <c r="DEN32" s="2">
        <v>223031</v>
      </c>
      <c r="DEO32" s="2">
        <v>3189</v>
      </c>
      <c r="DEP32" s="2">
        <v>5306</v>
      </c>
      <c r="DEQ32" s="2">
        <v>6058</v>
      </c>
      <c r="DER32" s="2">
        <v>611</v>
      </c>
      <c r="DES32" s="2">
        <v>5059</v>
      </c>
      <c r="DET32" s="2">
        <v>5028</v>
      </c>
      <c r="DEU32" s="2">
        <v>0</v>
      </c>
      <c r="DEV32" s="2">
        <v>4785</v>
      </c>
      <c r="DEW32" s="2">
        <v>1956</v>
      </c>
      <c r="DEX32" s="2">
        <v>0</v>
      </c>
      <c r="DEY32" s="2">
        <v>58353</v>
      </c>
      <c r="DEZ32" s="2">
        <v>30362</v>
      </c>
      <c r="DFA32" s="2">
        <v>59954</v>
      </c>
      <c r="DFB32" s="2">
        <v>47240</v>
      </c>
      <c r="DFC32" s="2">
        <v>122572</v>
      </c>
      <c r="DFD32" s="2">
        <v>79155</v>
      </c>
      <c r="DFE32" s="2">
        <v>97176</v>
      </c>
      <c r="DFF32" s="2">
        <v>17968</v>
      </c>
      <c r="DFG32" s="2">
        <v>6513</v>
      </c>
      <c r="DFH32" s="2">
        <v>796</v>
      </c>
      <c r="DFI32" s="2">
        <v>24939</v>
      </c>
      <c r="DFJ32" s="2">
        <v>93615</v>
      </c>
      <c r="DFK32" s="2">
        <v>24235</v>
      </c>
      <c r="DFL32" s="2">
        <v>22223</v>
      </c>
      <c r="DFM32" s="2">
        <v>2928</v>
      </c>
      <c r="DFN32" s="2">
        <v>83918</v>
      </c>
      <c r="DFO32" s="2">
        <v>2353</v>
      </c>
      <c r="DFP32" s="2">
        <v>23522</v>
      </c>
      <c r="DFQ32" s="2">
        <v>115121</v>
      </c>
      <c r="DFR32" s="2">
        <v>34799</v>
      </c>
      <c r="DFS32" s="2">
        <v>38824</v>
      </c>
      <c r="DFT32" s="2">
        <v>0</v>
      </c>
      <c r="DFU32" s="2">
        <v>116413</v>
      </c>
      <c r="DFV32" s="2">
        <v>61147</v>
      </c>
      <c r="DFW32" s="2">
        <v>196488</v>
      </c>
      <c r="DFX32" s="2">
        <v>86652</v>
      </c>
      <c r="DFY32" s="2">
        <v>388348</v>
      </c>
      <c r="DFZ32" s="2">
        <v>628139</v>
      </c>
      <c r="DGA32" s="2">
        <v>45812</v>
      </c>
      <c r="DGB32" s="2">
        <v>293344</v>
      </c>
      <c r="DGC32" s="2">
        <v>3074</v>
      </c>
      <c r="DGD32" s="2">
        <v>42189</v>
      </c>
      <c r="DGE32" s="2">
        <v>78372</v>
      </c>
      <c r="DGF32" s="2">
        <v>49808</v>
      </c>
      <c r="DGG32" s="2">
        <v>10766</v>
      </c>
      <c r="DGH32" s="2">
        <v>4063</v>
      </c>
      <c r="DGI32" s="2" t="s">
        <v>5</v>
      </c>
      <c r="DGJ32" s="2">
        <v>40611</v>
      </c>
      <c r="DGK32" s="2">
        <v>20386</v>
      </c>
      <c r="DGL32" s="2" t="s">
        <v>5</v>
      </c>
      <c r="DGM32" s="2">
        <v>1538</v>
      </c>
      <c r="DGN32" s="2">
        <v>73517</v>
      </c>
      <c r="DGO32" s="2">
        <v>26194</v>
      </c>
      <c r="DGP32" s="2">
        <v>445879</v>
      </c>
      <c r="DGQ32" s="2" t="s">
        <v>5</v>
      </c>
      <c r="DGR32" s="2">
        <v>64111</v>
      </c>
      <c r="DGS32" s="2">
        <v>34250</v>
      </c>
      <c r="DGT32" s="2">
        <v>62686</v>
      </c>
      <c r="DGU32" s="2">
        <v>21074</v>
      </c>
      <c r="DGV32" s="2">
        <v>2720</v>
      </c>
      <c r="DGW32" s="2">
        <v>1196</v>
      </c>
      <c r="DGX32" s="2">
        <v>39158</v>
      </c>
      <c r="DGY32" s="2">
        <v>723034</v>
      </c>
      <c r="DGZ32" s="2">
        <v>469131</v>
      </c>
      <c r="DHA32" s="2">
        <v>8887</v>
      </c>
      <c r="DHB32" s="2">
        <v>213519</v>
      </c>
      <c r="DHC32" s="2">
        <v>1549017</v>
      </c>
      <c r="DHD32" s="2" t="s">
        <v>5</v>
      </c>
      <c r="DHE32" s="2">
        <v>845</v>
      </c>
      <c r="DHF32" s="2">
        <v>110965</v>
      </c>
      <c r="DHG32" s="2">
        <v>177378</v>
      </c>
      <c r="DHH32" s="2">
        <v>172418</v>
      </c>
      <c r="DHI32" s="2">
        <v>0</v>
      </c>
      <c r="DHJ32" s="2">
        <v>146139</v>
      </c>
      <c r="DHK32" s="2">
        <v>0</v>
      </c>
      <c r="DHL32" s="2">
        <v>33738</v>
      </c>
      <c r="DHM32" s="2">
        <v>4656</v>
      </c>
      <c r="DHN32" s="2">
        <v>2286</v>
      </c>
      <c r="DHO32" s="2">
        <v>3756984</v>
      </c>
      <c r="DHP32" s="2">
        <v>795</v>
      </c>
      <c r="DHQ32" s="2">
        <v>16521</v>
      </c>
      <c r="DHR32" s="2">
        <v>15986</v>
      </c>
      <c r="DHS32" s="2">
        <v>43730</v>
      </c>
      <c r="DHT32" s="2">
        <v>0</v>
      </c>
      <c r="DHU32" s="2">
        <v>45076</v>
      </c>
      <c r="DHV32" s="2">
        <v>33278</v>
      </c>
      <c r="DHW32" s="2">
        <v>0</v>
      </c>
      <c r="DHX32" s="2">
        <v>146232</v>
      </c>
      <c r="DHY32" s="2">
        <v>98117</v>
      </c>
      <c r="DHZ32" s="2">
        <v>1230</v>
      </c>
      <c r="DIA32" s="2">
        <v>1230</v>
      </c>
      <c r="DIB32" s="2">
        <v>1230</v>
      </c>
      <c r="DIC32" s="2">
        <v>0</v>
      </c>
      <c r="DID32" s="2">
        <v>24418</v>
      </c>
      <c r="DIE32" s="2">
        <v>42885</v>
      </c>
      <c r="DIF32" s="2">
        <v>64456</v>
      </c>
      <c r="DIG32" s="2">
        <v>52290</v>
      </c>
      <c r="DIH32" s="2">
        <v>0</v>
      </c>
      <c r="DII32" s="2">
        <v>210911</v>
      </c>
      <c r="DIJ32" s="2">
        <v>19432</v>
      </c>
      <c r="DIK32" s="2">
        <v>32647</v>
      </c>
      <c r="DIL32" s="2">
        <v>96094</v>
      </c>
      <c r="DIM32" s="2">
        <v>2357</v>
      </c>
      <c r="DIN32" s="2">
        <v>2589</v>
      </c>
      <c r="DIO32" s="2">
        <v>1298</v>
      </c>
      <c r="DIP32" s="2">
        <v>15724</v>
      </c>
      <c r="DIQ32" s="2">
        <v>16009</v>
      </c>
      <c r="DIR32" s="2">
        <v>84456</v>
      </c>
      <c r="DIS32" s="2">
        <v>0</v>
      </c>
      <c r="DIT32" s="2">
        <v>0</v>
      </c>
      <c r="DIU32" s="2">
        <v>0</v>
      </c>
      <c r="DIV32" s="2">
        <v>0</v>
      </c>
      <c r="DIW32" s="2">
        <v>50053</v>
      </c>
      <c r="DIX32" s="2">
        <v>5705</v>
      </c>
      <c r="DIY32" s="2">
        <v>37573</v>
      </c>
      <c r="DIZ32" s="2">
        <v>0</v>
      </c>
      <c r="DJA32" s="2">
        <v>0</v>
      </c>
      <c r="DJB32" s="2" t="s">
        <v>5</v>
      </c>
      <c r="DJC32" s="2">
        <v>1363</v>
      </c>
      <c r="DJD32" s="2">
        <v>6032</v>
      </c>
      <c r="DJE32" s="2">
        <v>24040</v>
      </c>
      <c r="DJF32" s="2">
        <v>40244</v>
      </c>
      <c r="DJG32" s="2">
        <v>0</v>
      </c>
      <c r="DJH32" s="2">
        <v>772039</v>
      </c>
      <c r="DJI32" s="2">
        <v>0</v>
      </c>
      <c r="DJJ32" s="2">
        <v>0</v>
      </c>
      <c r="DJK32" s="2">
        <v>0</v>
      </c>
      <c r="DJL32" s="2">
        <v>15781</v>
      </c>
      <c r="DJM32" s="2" t="s">
        <v>5</v>
      </c>
      <c r="DJN32" s="2">
        <v>16712</v>
      </c>
      <c r="DJO32" s="2" t="s">
        <v>5</v>
      </c>
      <c r="DJP32" s="2">
        <v>30436</v>
      </c>
      <c r="DJQ32" s="2">
        <v>0</v>
      </c>
      <c r="DJR32" s="2">
        <v>127722</v>
      </c>
      <c r="DJS32" s="2">
        <v>272</v>
      </c>
      <c r="DJT32" s="2">
        <v>4051</v>
      </c>
      <c r="DJU32" s="2" t="s">
        <v>5</v>
      </c>
      <c r="DJV32" s="2">
        <v>953450</v>
      </c>
      <c r="DJW32" s="2" t="s">
        <v>5</v>
      </c>
      <c r="DJX32" s="2">
        <v>298750</v>
      </c>
      <c r="DJY32" s="2" t="s">
        <v>5</v>
      </c>
      <c r="DJZ32" s="2">
        <v>51734</v>
      </c>
      <c r="DKA32" s="2" t="s">
        <v>5</v>
      </c>
      <c r="DKB32" s="2" t="s">
        <v>5</v>
      </c>
      <c r="DKC32" s="2" t="s">
        <v>5</v>
      </c>
      <c r="DKD32" s="2" t="s">
        <v>5</v>
      </c>
      <c r="DKE32" s="2" t="s">
        <v>5</v>
      </c>
      <c r="DKF32" s="2" t="s">
        <v>5</v>
      </c>
      <c r="DKG32" s="2" t="s">
        <v>5</v>
      </c>
      <c r="DKH32" s="2" t="s">
        <v>5</v>
      </c>
      <c r="DKI32" s="2" t="s">
        <v>5</v>
      </c>
      <c r="DKJ32" s="2" t="s">
        <v>5</v>
      </c>
      <c r="DKK32" s="2" t="s">
        <v>5</v>
      </c>
      <c r="DKL32" s="2" t="s">
        <v>5</v>
      </c>
      <c r="DKM32" s="2" t="s">
        <v>5</v>
      </c>
      <c r="DKN32" s="2" t="s">
        <v>5</v>
      </c>
      <c r="DKO32" s="2">
        <v>0</v>
      </c>
      <c r="DKP32" s="2" t="s">
        <v>5</v>
      </c>
      <c r="DKQ32" s="2" t="s">
        <v>5</v>
      </c>
      <c r="DKR32" s="2" t="s">
        <v>5</v>
      </c>
      <c r="DKS32" s="2">
        <v>0</v>
      </c>
      <c r="DKT32" s="2" t="s">
        <v>5</v>
      </c>
      <c r="DKU32" s="2">
        <v>360</v>
      </c>
      <c r="DKV32" s="2" t="s">
        <v>5</v>
      </c>
      <c r="DKW32" s="2">
        <v>14326</v>
      </c>
      <c r="DKX32" s="2" t="s">
        <v>5</v>
      </c>
      <c r="DKY32" s="2">
        <v>53</v>
      </c>
      <c r="DKZ32" s="2" t="s">
        <v>5</v>
      </c>
      <c r="DLA32" s="2" t="s">
        <v>5</v>
      </c>
      <c r="DLB32" s="2">
        <v>0</v>
      </c>
      <c r="DLC32" s="2" t="s">
        <v>5</v>
      </c>
      <c r="DLD32" s="2" t="s">
        <v>5</v>
      </c>
      <c r="DLE32" s="2">
        <v>0</v>
      </c>
      <c r="DLF32" s="2" t="s">
        <v>5</v>
      </c>
      <c r="DLG32" s="2" t="s">
        <v>5</v>
      </c>
      <c r="DLH32" s="2">
        <v>13380</v>
      </c>
      <c r="DLI32" s="2">
        <v>8941</v>
      </c>
      <c r="DLJ32" s="2">
        <v>1403</v>
      </c>
      <c r="DLK32" s="2">
        <v>13818</v>
      </c>
      <c r="DLL32" s="2">
        <v>82572</v>
      </c>
      <c r="DLM32" s="2" t="s">
        <v>5</v>
      </c>
      <c r="DLN32" s="2">
        <v>254552</v>
      </c>
      <c r="DLO32" s="2" t="s">
        <v>5</v>
      </c>
      <c r="DLP32" s="2" t="s">
        <v>5</v>
      </c>
      <c r="DLQ32" s="2" t="s">
        <v>5</v>
      </c>
      <c r="DLR32" s="2" t="s">
        <v>5</v>
      </c>
      <c r="DLS32" s="2" t="s">
        <v>5</v>
      </c>
      <c r="DLT32" s="2" t="s">
        <v>5</v>
      </c>
      <c r="DLU32" s="2" t="s">
        <v>5</v>
      </c>
      <c r="DLV32" s="2">
        <v>569346</v>
      </c>
      <c r="DLW32" s="2">
        <v>24131</v>
      </c>
      <c r="DLX32" s="2" t="s">
        <v>5</v>
      </c>
      <c r="DLY32" s="2" t="s">
        <v>5</v>
      </c>
      <c r="DLZ32" s="2" t="s">
        <v>5</v>
      </c>
      <c r="DMA32" s="2">
        <v>9477</v>
      </c>
      <c r="DMB32" s="2" t="s">
        <v>5</v>
      </c>
      <c r="DMC32" s="2" t="s">
        <v>5</v>
      </c>
      <c r="DMD32" s="2">
        <v>0</v>
      </c>
      <c r="DME32" s="2">
        <v>0</v>
      </c>
      <c r="DMF32" s="2">
        <v>0</v>
      </c>
      <c r="DMG32" s="2">
        <v>416599</v>
      </c>
      <c r="DMH32" s="2" t="s">
        <v>5</v>
      </c>
      <c r="DMI32" s="2" t="s">
        <v>5</v>
      </c>
      <c r="DMJ32" s="2">
        <v>147</v>
      </c>
      <c r="DMK32" s="2">
        <v>0</v>
      </c>
      <c r="DML32" s="2">
        <v>1359</v>
      </c>
      <c r="DMM32" s="2" t="s">
        <v>5</v>
      </c>
      <c r="DMN32" s="2">
        <v>76763</v>
      </c>
      <c r="DMO32" s="2">
        <v>24153</v>
      </c>
      <c r="DMP32" s="2" t="s">
        <v>5</v>
      </c>
      <c r="DMQ32" s="2">
        <v>337</v>
      </c>
      <c r="DMR32" s="2">
        <v>7545</v>
      </c>
      <c r="DMS32" s="2">
        <v>557156</v>
      </c>
      <c r="DMT32" s="2">
        <v>778955</v>
      </c>
      <c r="DMU32" s="2">
        <v>195798</v>
      </c>
      <c r="DMV32" s="2">
        <v>15856</v>
      </c>
      <c r="DMW32" s="2">
        <v>202</v>
      </c>
      <c r="DMX32" s="2">
        <v>671</v>
      </c>
      <c r="DMY32" s="2">
        <v>0</v>
      </c>
      <c r="DMZ32" s="2">
        <v>62468</v>
      </c>
      <c r="DNA32" s="2">
        <v>6711</v>
      </c>
      <c r="DNB32" s="2" t="s">
        <v>5</v>
      </c>
      <c r="DNC32" s="2">
        <v>10628</v>
      </c>
      <c r="DND32" s="2">
        <v>99799</v>
      </c>
      <c r="DNE32" s="2" t="s">
        <v>5</v>
      </c>
      <c r="DNF32" s="2">
        <v>138129</v>
      </c>
      <c r="DNG32" s="2">
        <v>6062</v>
      </c>
      <c r="DNH32" s="2" t="s">
        <v>5</v>
      </c>
      <c r="DNI32" s="2" t="s">
        <v>5</v>
      </c>
      <c r="DNJ32" s="2" t="s">
        <v>5</v>
      </c>
      <c r="DNK32" s="2">
        <v>177973</v>
      </c>
      <c r="DNL32" s="2">
        <v>81626</v>
      </c>
      <c r="DNM32" s="2">
        <v>14877</v>
      </c>
      <c r="DNN32" s="2" t="s">
        <v>5</v>
      </c>
      <c r="DNO32" s="2" t="s">
        <v>5</v>
      </c>
      <c r="DNP32" s="2" t="s">
        <v>5</v>
      </c>
      <c r="DNQ32" s="2">
        <v>6385</v>
      </c>
      <c r="DNR32" s="2" t="s">
        <v>5</v>
      </c>
      <c r="DNS32" s="2" t="s">
        <v>5</v>
      </c>
      <c r="DNT32" s="2">
        <v>653</v>
      </c>
      <c r="DNU32" s="2" t="s">
        <v>5</v>
      </c>
      <c r="DNV32" s="2">
        <v>40640</v>
      </c>
      <c r="DNW32" s="2">
        <v>5548</v>
      </c>
      <c r="DNX32" s="2" t="s">
        <v>5</v>
      </c>
      <c r="DNY32" s="2" t="s">
        <v>5</v>
      </c>
      <c r="DNZ32" s="2" t="s">
        <v>5</v>
      </c>
      <c r="DOA32" s="2" t="s">
        <v>5</v>
      </c>
      <c r="DOB32" s="2" t="s">
        <v>5</v>
      </c>
      <c r="DOC32" s="2">
        <v>13087</v>
      </c>
      <c r="DOD32" s="2" t="s">
        <v>5</v>
      </c>
      <c r="DOE32" s="2" t="s">
        <v>5</v>
      </c>
      <c r="DOF32" s="2" t="s">
        <v>5</v>
      </c>
      <c r="DOG32" s="2" t="s">
        <v>5</v>
      </c>
      <c r="DOH32" s="2">
        <v>15878</v>
      </c>
      <c r="DOI32" s="2" t="s">
        <v>5</v>
      </c>
      <c r="DOJ32" s="2">
        <v>11487983</v>
      </c>
      <c r="DOK32" s="2">
        <v>12</v>
      </c>
      <c r="DOL32" s="2" t="s">
        <v>5</v>
      </c>
      <c r="DOM32" s="2">
        <v>0</v>
      </c>
      <c r="DON32" s="2">
        <v>0</v>
      </c>
      <c r="DOO32" s="2" t="s">
        <v>5</v>
      </c>
      <c r="DOP32" s="2" t="s">
        <v>5</v>
      </c>
      <c r="DOQ32" s="2">
        <v>154795</v>
      </c>
      <c r="DOR32" s="2" t="s">
        <v>5</v>
      </c>
      <c r="DOS32" s="2" t="s">
        <v>5</v>
      </c>
      <c r="DOT32" s="2">
        <v>363</v>
      </c>
      <c r="DOU32" s="2" t="s">
        <v>5</v>
      </c>
      <c r="DOV32" s="2">
        <v>16219</v>
      </c>
      <c r="DOW32" s="2">
        <v>15477000</v>
      </c>
      <c r="DOX32" s="2" t="s">
        <v>5</v>
      </c>
      <c r="DOY32" s="2" t="s">
        <v>5</v>
      </c>
      <c r="DOZ32" s="2" t="s">
        <v>5</v>
      </c>
      <c r="DPA32" s="2" t="s">
        <v>5</v>
      </c>
      <c r="DPB32" s="2" t="s">
        <v>5</v>
      </c>
      <c r="DPC32" s="2" t="s">
        <v>5</v>
      </c>
      <c r="DPD32" s="2">
        <v>565040</v>
      </c>
      <c r="DPE32" s="2">
        <v>0</v>
      </c>
      <c r="DPF32" s="2">
        <v>0</v>
      </c>
      <c r="DPG32" s="2" t="s">
        <v>5</v>
      </c>
      <c r="DPH32" s="2" t="s">
        <v>5</v>
      </c>
      <c r="DPI32" s="2" t="s">
        <v>5</v>
      </c>
      <c r="DPJ32" s="2" t="s">
        <v>5</v>
      </c>
      <c r="DPK32" s="2">
        <v>2438</v>
      </c>
      <c r="DPL32" s="2">
        <v>95166</v>
      </c>
      <c r="DPM32" s="2" t="s">
        <v>5</v>
      </c>
      <c r="DPN32" s="2" t="s">
        <v>5</v>
      </c>
      <c r="DPO32" s="2">
        <v>53460</v>
      </c>
      <c r="DPP32" s="2">
        <v>38940</v>
      </c>
      <c r="DPQ32" s="2" t="s">
        <v>5</v>
      </c>
      <c r="DPR32" s="2">
        <v>74648</v>
      </c>
      <c r="DPS32" s="2">
        <v>74061</v>
      </c>
      <c r="DPT32" s="2">
        <v>148102</v>
      </c>
      <c r="DPU32" s="2">
        <v>433155</v>
      </c>
      <c r="DPV32" s="2" t="s">
        <v>5</v>
      </c>
      <c r="DPW32" s="2" t="s">
        <v>5</v>
      </c>
      <c r="DPX32" s="2">
        <v>3</v>
      </c>
      <c r="DPY32" s="2">
        <v>13892</v>
      </c>
      <c r="DPZ32" s="2">
        <v>1066763</v>
      </c>
      <c r="DQA32" s="2">
        <v>0</v>
      </c>
      <c r="DQB32" s="2">
        <v>10977</v>
      </c>
      <c r="DQC32" s="2" t="s">
        <v>5</v>
      </c>
      <c r="DQD32" s="2" t="s">
        <v>5</v>
      </c>
      <c r="DQE32" s="2">
        <v>41695</v>
      </c>
      <c r="DQF32" s="2">
        <v>0</v>
      </c>
      <c r="DQG32" s="2">
        <v>5997</v>
      </c>
      <c r="DQH32" s="2">
        <v>1258</v>
      </c>
      <c r="DQI32" s="2" t="s">
        <v>5</v>
      </c>
      <c r="DQJ32" s="2" t="s">
        <v>5</v>
      </c>
      <c r="DQK32" s="2">
        <v>16294</v>
      </c>
      <c r="DQL32" s="2" t="s">
        <v>5</v>
      </c>
      <c r="DQM32" s="2" t="s">
        <v>5</v>
      </c>
      <c r="DQN32" s="2" t="s">
        <v>5</v>
      </c>
      <c r="DQO32" s="2" t="s">
        <v>5</v>
      </c>
      <c r="DQP32" s="2">
        <v>42873</v>
      </c>
      <c r="DQQ32" s="2">
        <v>6196</v>
      </c>
      <c r="DQR32" s="2" t="s">
        <v>5</v>
      </c>
      <c r="DQS32" s="2" t="s">
        <v>5</v>
      </c>
      <c r="DQT32" s="2">
        <v>0</v>
      </c>
      <c r="DQU32" s="2" t="s">
        <v>5</v>
      </c>
      <c r="DQV32" s="2" t="s">
        <v>5</v>
      </c>
      <c r="DQW32" s="2">
        <v>9215</v>
      </c>
      <c r="DQX32" s="2" t="s">
        <v>5</v>
      </c>
      <c r="DQY32" s="2" t="s">
        <v>5</v>
      </c>
      <c r="DQZ32" s="2" t="s">
        <v>5</v>
      </c>
      <c r="DRA32" s="2" t="s">
        <v>5</v>
      </c>
      <c r="DRB32" s="2">
        <v>24178</v>
      </c>
      <c r="DRC32" s="2">
        <v>138129</v>
      </c>
      <c r="DRD32" s="2" t="s">
        <v>5</v>
      </c>
      <c r="DRE32" s="2" t="s">
        <v>5</v>
      </c>
      <c r="DRF32" s="2">
        <v>1822</v>
      </c>
      <c r="DRG32" s="2">
        <v>390262</v>
      </c>
      <c r="DRH32" s="2">
        <v>664</v>
      </c>
      <c r="DRI32" s="2">
        <v>42247</v>
      </c>
      <c r="DRJ32" s="2">
        <v>0</v>
      </c>
      <c r="DRK32" s="2">
        <v>8922</v>
      </c>
      <c r="DRL32" s="2">
        <v>22544</v>
      </c>
      <c r="DRM32" s="2">
        <v>0</v>
      </c>
      <c r="DRN32" s="2">
        <v>5376</v>
      </c>
      <c r="DRO32" s="2">
        <v>2794</v>
      </c>
      <c r="DRP32" s="2">
        <v>3059</v>
      </c>
      <c r="DRQ32" s="2">
        <v>1748</v>
      </c>
      <c r="DRR32" s="2">
        <v>4146</v>
      </c>
      <c r="DRS32" s="2">
        <v>29438</v>
      </c>
      <c r="DRT32" s="2">
        <v>704057</v>
      </c>
      <c r="DRU32" s="2" t="s">
        <v>5</v>
      </c>
      <c r="DRV32" s="2">
        <v>211841</v>
      </c>
      <c r="DRW32" s="2" t="s">
        <v>5</v>
      </c>
      <c r="DRX32" s="2" t="s">
        <v>5</v>
      </c>
      <c r="DRY32" s="2" t="s">
        <v>5</v>
      </c>
      <c r="DRZ32" s="2">
        <v>66300</v>
      </c>
      <c r="DSA32" s="2" t="s">
        <v>5</v>
      </c>
      <c r="DSB32" s="2" t="s">
        <v>5</v>
      </c>
      <c r="DSC32" s="2" t="s">
        <v>5</v>
      </c>
      <c r="DSD32" s="2">
        <v>5</v>
      </c>
      <c r="DSE32" s="2" t="s">
        <v>5</v>
      </c>
      <c r="DSF32" s="2">
        <v>53688</v>
      </c>
      <c r="DSG32" s="2">
        <v>31045</v>
      </c>
      <c r="DSH32" s="2">
        <v>3988</v>
      </c>
      <c r="DSI32" s="2" t="s">
        <v>5</v>
      </c>
      <c r="DSJ32" s="2">
        <v>41360</v>
      </c>
      <c r="DSK32" s="2" t="s">
        <v>5</v>
      </c>
      <c r="DSL32" s="2">
        <v>0</v>
      </c>
      <c r="DSM32" s="2">
        <v>0</v>
      </c>
      <c r="DSN32" s="2">
        <v>0</v>
      </c>
      <c r="DSO32" s="2">
        <v>48530</v>
      </c>
      <c r="DSP32" s="2">
        <v>2246</v>
      </c>
      <c r="DSQ32" s="2">
        <v>10200</v>
      </c>
      <c r="DSR32" s="2">
        <v>14584</v>
      </c>
      <c r="DSS32" s="2">
        <v>0</v>
      </c>
      <c r="DST32" s="2">
        <v>8349</v>
      </c>
      <c r="DSU32" s="2">
        <v>145516</v>
      </c>
      <c r="DSV32" s="2">
        <v>1415</v>
      </c>
      <c r="DSW32" s="2">
        <v>2579</v>
      </c>
      <c r="DSX32" s="2">
        <v>1327</v>
      </c>
      <c r="DSY32" s="2">
        <v>80332</v>
      </c>
      <c r="DSZ32" s="2">
        <v>0</v>
      </c>
      <c r="DTA32" s="2">
        <v>0</v>
      </c>
      <c r="DTB32" s="2">
        <v>3015</v>
      </c>
      <c r="DTC32" s="2">
        <v>76410</v>
      </c>
      <c r="DTD32" s="2">
        <v>0</v>
      </c>
      <c r="DTE32" s="2">
        <v>0</v>
      </c>
      <c r="DTF32" s="2">
        <v>13930</v>
      </c>
      <c r="DTG32" s="2">
        <v>7457000</v>
      </c>
      <c r="DTH32" s="2">
        <v>0</v>
      </c>
      <c r="DTI32" s="2">
        <v>1973</v>
      </c>
      <c r="DTJ32" s="2">
        <v>62893</v>
      </c>
      <c r="DTK32" s="2">
        <v>3019</v>
      </c>
      <c r="DTL32" s="2">
        <v>7464</v>
      </c>
      <c r="DTM32" s="2">
        <v>3714</v>
      </c>
      <c r="DTN32" s="2">
        <v>3317</v>
      </c>
      <c r="DTO32" s="2">
        <v>26824</v>
      </c>
      <c r="DTP32" s="2">
        <v>34592</v>
      </c>
      <c r="DTQ32" s="2">
        <v>15846</v>
      </c>
      <c r="DTR32" s="2">
        <v>9355</v>
      </c>
      <c r="DTS32" s="2">
        <v>1140315</v>
      </c>
      <c r="DTT32" s="2">
        <v>5004</v>
      </c>
      <c r="DTU32" s="2">
        <v>10682</v>
      </c>
      <c r="DTV32" s="2">
        <v>17318</v>
      </c>
      <c r="DTW32" s="2">
        <v>3007</v>
      </c>
      <c r="DTX32" s="2">
        <v>12973</v>
      </c>
      <c r="DTY32" s="2">
        <v>52004</v>
      </c>
      <c r="DTZ32" s="2">
        <v>8985</v>
      </c>
      <c r="DUA32" s="2">
        <v>0</v>
      </c>
      <c r="DUB32" s="2">
        <v>1712</v>
      </c>
      <c r="DUC32" s="2">
        <v>5297</v>
      </c>
      <c r="DUD32" s="2">
        <v>6445</v>
      </c>
      <c r="DUE32" s="2">
        <v>3605</v>
      </c>
      <c r="DUF32" s="2">
        <v>4852</v>
      </c>
      <c r="DUG32" s="2">
        <v>1785</v>
      </c>
      <c r="DUH32" s="2">
        <v>19382868</v>
      </c>
      <c r="DUI32" s="2">
        <v>31811</v>
      </c>
      <c r="DUJ32" s="2">
        <v>48738</v>
      </c>
      <c r="DUK32" s="2">
        <v>1182</v>
      </c>
      <c r="DUL32" s="2">
        <v>36395</v>
      </c>
      <c r="DUM32" s="2">
        <v>78673</v>
      </c>
      <c r="DUN32" s="2">
        <v>29064</v>
      </c>
      <c r="DUO32" s="2">
        <v>3975</v>
      </c>
      <c r="DUP32" s="2">
        <v>6315</v>
      </c>
      <c r="DUQ32" s="2">
        <v>70</v>
      </c>
      <c r="DUR32" s="2">
        <v>35689</v>
      </c>
      <c r="DUS32" s="2">
        <v>4530</v>
      </c>
      <c r="DUT32" s="2">
        <v>1041</v>
      </c>
      <c r="DUU32" s="2">
        <v>2372</v>
      </c>
      <c r="DUV32" s="2">
        <v>16232</v>
      </c>
      <c r="DUW32" s="2">
        <v>2972</v>
      </c>
      <c r="DUX32" s="2">
        <v>550</v>
      </c>
      <c r="DUY32" s="2">
        <v>4741</v>
      </c>
      <c r="DUZ32" s="2">
        <v>8291</v>
      </c>
      <c r="DVA32" s="2">
        <v>6394</v>
      </c>
      <c r="DVB32" s="2">
        <v>381650</v>
      </c>
      <c r="DVC32" s="2">
        <v>0</v>
      </c>
      <c r="DVD32" s="2">
        <v>12134</v>
      </c>
      <c r="DVE32" s="2">
        <v>25115</v>
      </c>
      <c r="DVF32" s="2">
        <v>0</v>
      </c>
      <c r="DVG32" s="2">
        <v>4549</v>
      </c>
      <c r="DVH32" s="2">
        <v>2754</v>
      </c>
      <c r="DVI32" s="2">
        <v>0</v>
      </c>
      <c r="DVJ32" s="2">
        <v>1302</v>
      </c>
      <c r="DVK32" s="2">
        <v>5302</v>
      </c>
      <c r="DVL32" s="2">
        <v>0</v>
      </c>
      <c r="DVM32" s="2">
        <v>0</v>
      </c>
      <c r="DVN32" s="2">
        <v>23028</v>
      </c>
      <c r="DVO32" s="2">
        <v>120825</v>
      </c>
      <c r="DVP32" s="2">
        <v>4512</v>
      </c>
      <c r="DVQ32" s="2">
        <v>284</v>
      </c>
      <c r="DVR32" s="2">
        <v>0</v>
      </c>
      <c r="DVS32" s="2">
        <v>0</v>
      </c>
      <c r="DVT32" s="2">
        <v>5102</v>
      </c>
      <c r="DVU32" s="2">
        <v>0</v>
      </c>
      <c r="DVV32" s="2">
        <v>65344</v>
      </c>
      <c r="DVW32" s="2">
        <v>12873</v>
      </c>
      <c r="DVX32" s="2">
        <v>9842</v>
      </c>
      <c r="DVY32" s="2">
        <v>79426</v>
      </c>
      <c r="DVZ32" s="2">
        <v>29220</v>
      </c>
      <c r="DWA32" s="2">
        <v>9829</v>
      </c>
      <c r="DWB32" s="2">
        <v>15416</v>
      </c>
      <c r="DWC32" s="2">
        <v>2037</v>
      </c>
      <c r="DWD32" s="2">
        <v>40816</v>
      </c>
      <c r="DWE32" s="2">
        <v>4</v>
      </c>
      <c r="DWF32" s="2">
        <v>27793</v>
      </c>
      <c r="DWG32" s="2">
        <v>118833</v>
      </c>
      <c r="DWH32" s="2">
        <v>3927</v>
      </c>
      <c r="DWI32" s="2">
        <v>22336</v>
      </c>
      <c r="DWJ32" s="2">
        <v>490787</v>
      </c>
      <c r="DWK32" s="2">
        <v>15075</v>
      </c>
      <c r="DWL32" s="2">
        <v>0</v>
      </c>
      <c r="DWM32" s="2">
        <v>9540</v>
      </c>
      <c r="DWN32" s="2">
        <v>29453</v>
      </c>
      <c r="DWO32" s="2">
        <v>2080</v>
      </c>
      <c r="DWP32" s="2">
        <v>9869</v>
      </c>
      <c r="DWQ32" s="2">
        <v>4512</v>
      </c>
      <c r="DWR32" s="2">
        <v>5183</v>
      </c>
      <c r="DWS32" s="2">
        <v>8903</v>
      </c>
      <c r="DWT32" s="2">
        <v>21894</v>
      </c>
      <c r="DWU32" s="2">
        <v>1509</v>
      </c>
      <c r="DWV32" s="2">
        <v>16503</v>
      </c>
      <c r="DWW32" s="2">
        <v>10250</v>
      </c>
      <c r="DWX32" s="2">
        <v>533</v>
      </c>
      <c r="DWY32" s="2">
        <v>6085</v>
      </c>
      <c r="DWZ32" s="2">
        <v>2720</v>
      </c>
      <c r="DXA32" s="2">
        <v>10993</v>
      </c>
      <c r="DXB32" s="2">
        <v>12437</v>
      </c>
      <c r="DXC32" s="2">
        <v>0</v>
      </c>
      <c r="DXD32" s="2">
        <v>16856955</v>
      </c>
      <c r="DXE32" s="2">
        <v>59454</v>
      </c>
      <c r="DXF32" s="2">
        <v>1567</v>
      </c>
      <c r="DXG32" s="2">
        <v>7302</v>
      </c>
      <c r="DXH32" s="2">
        <v>0</v>
      </c>
      <c r="DXI32" s="2">
        <v>30021</v>
      </c>
      <c r="DXJ32" s="2">
        <v>113362</v>
      </c>
      <c r="DXK32" s="2">
        <v>249832</v>
      </c>
      <c r="DXL32" s="2">
        <v>3350</v>
      </c>
      <c r="DXM32" s="2">
        <v>389143</v>
      </c>
      <c r="DXN32" s="2">
        <v>4709</v>
      </c>
      <c r="DXO32" s="2">
        <v>28859</v>
      </c>
      <c r="DXP32" s="2">
        <v>2835</v>
      </c>
      <c r="DXQ32" s="2">
        <v>0</v>
      </c>
      <c r="DXR32" s="2">
        <v>4511</v>
      </c>
      <c r="DXS32" s="2">
        <v>4682</v>
      </c>
      <c r="DXT32" s="2">
        <v>8564</v>
      </c>
      <c r="DXU32" s="2">
        <v>0</v>
      </c>
      <c r="DXV32" s="2">
        <v>0</v>
      </c>
      <c r="DXW32" s="2">
        <v>0</v>
      </c>
      <c r="DXX32" s="2">
        <v>144194</v>
      </c>
      <c r="DXY32" s="2">
        <v>18274</v>
      </c>
      <c r="DXZ32" s="2">
        <v>3260</v>
      </c>
      <c r="DYA32" s="2">
        <v>15269</v>
      </c>
      <c r="DYB32" s="2">
        <v>112978</v>
      </c>
      <c r="DYC32" s="2">
        <v>206</v>
      </c>
      <c r="DYD32" s="2">
        <v>14461</v>
      </c>
      <c r="DYE32" s="2">
        <v>79462</v>
      </c>
      <c r="DYF32" s="2">
        <v>20961</v>
      </c>
      <c r="DYG32" s="2">
        <v>1475</v>
      </c>
      <c r="DYH32" s="2">
        <v>147</v>
      </c>
      <c r="DYI32" s="2">
        <v>9781</v>
      </c>
      <c r="DYJ32" s="2">
        <v>11272</v>
      </c>
      <c r="DYK32" s="2">
        <v>94155023</v>
      </c>
      <c r="DYL32" s="2">
        <v>0</v>
      </c>
      <c r="DYM32" s="2">
        <v>0</v>
      </c>
      <c r="DYN32" s="2">
        <v>2402</v>
      </c>
      <c r="DYO32" s="2">
        <v>1614</v>
      </c>
      <c r="DYP32" s="2">
        <v>47228</v>
      </c>
      <c r="DYQ32" s="2">
        <v>1610</v>
      </c>
      <c r="DYR32" s="2">
        <v>79984</v>
      </c>
      <c r="DYS32" s="2">
        <v>187708</v>
      </c>
      <c r="DYT32" s="2">
        <v>1542</v>
      </c>
      <c r="DYU32" s="2">
        <v>7067</v>
      </c>
      <c r="DYV32" s="2">
        <v>6420</v>
      </c>
      <c r="DYW32" s="2">
        <v>30752</v>
      </c>
      <c r="DYX32" s="2">
        <v>4</v>
      </c>
      <c r="DYY32" s="2">
        <v>5441</v>
      </c>
      <c r="DYZ32" s="2">
        <v>24817</v>
      </c>
      <c r="DZA32" s="2">
        <v>0</v>
      </c>
      <c r="DZB32" s="2">
        <v>3419</v>
      </c>
      <c r="DZC32" s="2">
        <v>2904</v>
      </c>
      <c r="DZD32" s="2">
        <v>4761</v>
      </c>
      <c r="DZE32" s="2">
        <v>161994</v>
      </c>
      <c r="DZF32" s="2">
        <v>20048</v>
      </c>
      <c r="DZG32" s="2">
        <v>14915</v>
      </c>
      <c r="DZH32" s="2">
        <v>15055</v>
      </c>
      <c r="DZI32" s="2">
        <v>14114</v>
      </c>
      <c r="DZJ32" s="2">
        <v>51553</v>
      </c>
      <c r="DZK32" s="2">
        <v>9846</v>
      </c>
      <c r="DZL32" s="2">
        <v>0</v>
      </c>
      <c r="DZM32" s="2">
        <v>2110</v>
      </c>
      <c r="DZN32" s="2">
        <v>8640</v>
      </c>
      <c r="DZO32" s="2">
        <v>7449</v>
      </c>
      <c r="DZP32" s="2">
        <v>0</v>
      </c>
      <c r="DZQ32" s="2">
        <v>0</v>
      </c>
      <c r="DZR32" s="2">
        <v>1034</v>
      </c>
      <c r="DZS32" s="2">
        <v>0</v>
      </c>
      <c r="DZT32" s="2">
        <v>3430</v>
      </c>
      <c r="DZU32" s="2">
        <v>23007</v>
      </c>
      <c r="DZV32" s="2">
        <v>7426833</v>
      </c>
      <c r="DZW32" s="2">
        <v>8012</v>
      </c>
      <c r="DZX32" s="2">
        <v>843</v>
      </c>
      <c r="DZY32" s="2">
        <v>22394</v>
      </c>
      <c r="DZZ32" s="2">
        <v>19904</v>
      </c>
      <c r="EAA32" s="2">
        <v>2847</v>
      </c>
      <c r="EAB32" s="2">
        <v>841</v>
      </c>
      <c r="EAC32" s="2">
        <v>11132</v>
      </c>
      <c r="EAD32" s="2">
        <v>0</v>
      </c>
      <c r="EAE32" s="2">
        <v>3748</v>
      </c>
      <c r="EAF32" s="2">
        <v>0</v>
      </c>
      <c r="EAG32" s="2">
        <v>276</v>
      </c>
      <c r="EAH32" s="2">
        <v>159</v>
      </c>
      <c r="EAI32" s="2">
        <v>209</v>
      </c>
      <c r="EAJ32" s="2">
        <v>3740</v>
      </c>
      <c r="EAK32" s="2">
        <v>10931</v>
      </c>
      <c r="EAL32" s="2">
        <v>4311</v>
      </c>
      <c r="EAM32" s="2">
        <v>14</v>
      </c>
      <c r="EAN32" s="2">
        <v>8003</v>
      </c>
      <c r="EAO32" s="2">
        <v>0</v>
      </c>
      <c r="EAP32" s="2">
        <v>0</v>
      </c>
      <c r="EAQ32" s="2">
        <v>150</v>
      </c>
      <c r="EAR32" s="2">
        <v>0</v>
      </c>
      <c r="EAS32" s="2">
        <v>73</v>
      </c>
      <c r="EAT32" s="2">
        <v>13872</v>
      </c>
      <c r="EAU32" s="2">
        <v>560</v>
      </c>
      <c r="EAV32" s="2">
        <v>5713</v>
      </c>
      <c r="EAW32" s="2">
        <v>74</v>
      </c>
      <c r="EAX32" s="2">
        <v>351</v>
      </c>
      <c r="EAY32" s="2">
        <v>403</v>
      </c>
      <c r="EAZ32" s="2">
        <v>18144</v>
      </c>
      <c r="EBA32" s="2">
        <v>0</v>
      </c>
      <c r="EBB32" s="2">
        <v>298392</v>
      </c>
      <c r="EBC32" s="2">
        <v>14990</v>
      </c>
      <c r="EBD32" s="2">
        <v>471</v>
      </c>
      <c r="EBE32" s="2">
        <v>13657</v>
      </c>
      <c r="EBF32" s="2">
        <v>17046</v>
      </c>
      <c r="EBG32" s="2">
        <v>53002</v>
      </c>
      <c r="EBH32" s="2">
        <v>11339</v>
      </c>
      <c r="EBI32" s="2">
        <v>0</v>
      </c>
      <c r="EBJ32" s="2">
        <v>0</v>
      </c>
      <c r="EBK32" s="2">
        <v>353</v>
      </c>
      <c r="EBL32" s="2">
        <v>3750</v>
      </c>
      <c r="EBM32" s="2">
        <v>1268</v>
      </c>
      <c r="EBN32" s="2">
        <v>17206</v>
      </c>
      <c r="EBO32" s="2">
        <v>6560</v>
      </c>
      <c r="EBP32" s="2">
        <v>5721</v>
      </c>
      <c r="EBQ32" s="2">
        <v>4205</v>
      </c>
      <c r="EBR32" s="2">
        <v>0</v>
      </c>
      <c r="EBS32" s="2">
        <v>29805</v>
      </c>
      <c r="EBT32" s="2">
        <v>131251</v>
      </c>
      <c r="EBU32" s="2">
        <v>16752</v>
      </c>
      <c r="EBV32" s="2">
        <v>8396</v>
      </c>
      <c r="EBW32" s="2">
        <v>13219</v>
      </c>
      <c r="EBX32" s="2">
        <v>9582</v>
      </c>
      <c r="EBY32" s="2">
        <v>36609</v>
      </c>
      <c r="EBZ32" s="2">
        <v>0</v>
      </c>
      <c r="ECA32" s="2">
        <v>4063</v>
      </c>
      <c r="ECB32" s="2">
        <v>56975</v>
      </c>
      <c r="ECC32" s="2">
        <v>32547</v>
      </c>
      <c r="ECD32" s="2">
        <v>2827</v>
      </c>
      <c r="ECE32" s="2">
        <v>2702</v>
      </c>
      <c r="ECF32" s="2">
        <v>2766</v>
      </c>
      <c r="ECG32" s="2">
        <v>63529</v>
      </c>
      <c r="ECH32" s="2">
        <v>282</v>
      </c>
      <c r="ECI32" s="2">
        <v>0</v>
      </c>
      <c r="ECJ32" s="2">
        <v>16985</v>
      </c>
      <c r="ECK32" s="2">
        <v>141193</v>
      </c>
      <c r="ECL32" s="2">
        <v>0</v>
      </c>
      <c r="ECM32" s="2">
        <v>0</v>
      </c>
      <c r="ECN32" s="2">
        <v>189</v>
      </c>
      <c r="ECO32" s="2">
        <v>58830</v>
      </c>
      <c r="ECP32" s="2">
        <v>8556</v>
      </c>
      <c r="ECQ32" s="2">
        <v>151399</v>
      </c>
      <c r="ECR32" s="2">
        <v>0</v>
      </c>
      <c r="ECS32" s="2">
        <v>0</v>
      </c>
      <c r="ECT32" s="2">
        <v>0</v>
      </c>
      <c r="ECU32" s="2">
        <v>4230696</v>
      </c>
      <c r="ECV32" s="2" t="s">
        <v>5</v>
      </c>
      <c r="ECW32" s="2">
        <v>18666</v>
      </c>
      <c r="ECX32" s="2">
        <v>0</v>
      </c>
      <c r="ECY32" s="2">
        <v>1311</v>
      </c>
      <c r="ECZ32" s="2">
        <v>329</v>
      </c>
      <c r="EDA32" s="2">
        <v>0</v>
      </c>
      <c r="EDB32" s="2">
        <v>21457</v>
      </c>
      <c r="EDC32" s="2">
        <v>22924</v>
      </c>
      <c r="EDD32" s="2">
        <v>0</v>
      </c>
      <c r="EDE32" s="2">
        <v>1</v>
      </c>
      <c r="EDF32" s="2">
        <v>4</v>
      </c>
      <c r="EDG32" s="2">
        <v>11270</v>
      </c>
      <c r="EDH32" s="2">
        <v>8087</v>
      </c>
      <c r="EDI32" s="2">
        <v>627795</v>
      </c>
      <c r="EDJ32" s="2">
        <v>23649</v>
      </c>
      <c r="EDK32" s="2">
        <v>15169</v>
      </c>
      <c r="EDL32" s="2">
        <v>1390</v>
      </c>
      <c r="EDM32" s="2">
        <v>0</v>
      </c>
      <c r="EDN32" s="2">
        <v>20979</v>
      </c>
      <c r="EDO32" s="2">
        <v>70141</v>
      </c>
      <c r="EDP32" s="2">
        <v>54204</v>
      </c>
      <c r="EDQ32" s="2">
        <v>1385</v>
      </c>
      <c r="EDR32" s="2">
        <v>15929</v>
      </c>
      <c r="EDS32" s="2">
        <v>1736</v>
      </c>
      <c r="EDT32" s="2">
        <v>43054</v>
      </c>
      <c r="EDU32" s="2">
        <v>5805</v>
      </c>
      <c r="EDV32" s="2">
        <v>0</v>
      </c>
      <c r="EDW32" s="2">
        <v>45798</v>
      </c>
      <c r="EDX32" s="2">
        <v>17768</v>
      </c>
      <c r="EDY32" s="2">
        <v>0</v>
      </c>
      <c r="EDZ32" s="2">
        <v>10472</v>
      </c>
      <c r="EEA32" s="2">
        <v>210</v>
      </c>
      <c r="EEB32" s="2">
        <v>4867</v>
      </c>
      <c r="EEC32" s="2">
        <v>2120</v>
      </c>
      <c r="EED32" s="2">
        <v>5750</v>
      </c>
      <c r="EEE32" s="2">
        <v>1</v>
      </c>
      <c r="EEF32" s="2">
        <v>2679</v>
      </c>
      <c r="EEG32" s="2">
        <v>1084</v>
      </c>
      <c r="EEH32" s="2">
        <v>3840</v>
      </c>
      <c r="EEI32" s="2">
        <v>5779</v>
      </c>
      <c r="EEJ32" s="2">
        <v>697</v>
      </c>
      <c r="EEK32" s="2">
        <v>0</v>
      </c>
      <c r="EEL32" s="2">
        <v>17509</v>
      </c>
      <c r="EEM32" s="2">
        <v>4026</v>
      </c>
      <c r="EEN32" s="2">
        <v>877</v>
      </c>
      <c r="EEO32" s="2">
        <v>0</v>
      </c>
      <c r="EEP32" s="2">
        <v>10409</v>
      </c>
      <c r="EEQ32" s="2">
        <v>1810</v>
      </c>
      <c r="EER32" s="2">
        <v>0</v>
      </c>
      <c r="EES32" s="2">
        <v>278</v>
      </c>
      <c r="EET32" s="2">
        <v>18136</v>
      </c>
      <c r="EEU32" s="2">
        <v>12281</v>
      </c>
      <c r="EEV32" s="2">
        <v>9549</v>
      </c>
      <c r="EEW32" s="2">
        <v>0</v>
      </c>
      <c r="EEX32" s="2">
        <v>9028</v>
      </c>
      <c r="EEY32" s="2">
        <v>9119</v>
      </c>
      <c r="EEZ32" s="2">
        <v>748</v>
      </c>
      <c r="EFA32" s="2">
        <v>2548</v>
      </c>
      <c r="EFB32" s="2">
        <v>34902</v>
      </c>
      <c r="EFC32" s="2">
        <v>0</v>
      </c>
      <c r="EFD32" s="2">
        <v>40797</v>
      </c>
      <c r="EFE32" s="2">
        <v>0</v>
      </c>
      <c r="EFF32" s="2">
        <v>19575</v>
      </c>
      <c r="EFG32" s="2">
        <v>40142</v>
      </c>
      <c r="EFH32" s="2">
        <v>0</v>
      </c>
      <c r="EFI32" s="2">
        <v>0</v>
      </c>
      <c r="EFJ32" s="2">
        <v>0</v>
      </c>
      <c r="EFK32" s="2">
        <v>0</v>
      </c>
      <c r="EFL32" s="2">
        <v>913</v>
      </c>
      <c r="EFM32" s="2">
        <v>453</v>
      </c>
      <c r="EFN32" s="2">
        <v>23321</v>
      </c>
      <c r="EFO32" s="2">
        <v>195548</v>
      </c>
      <c r="EFP32" s="2">
        <v>0</v>
      </c>
      <c r="EFQ32" s="2">
        <v>2827053</v>
      </c>
      <c r="EFR32" s="2">
        <v>0</v>
      </c>
      <c r="EFS32" s="2">
        <v>2141</v>
      </c>
      <c r="EFT32" s="2">
        <v>5248</v>
      </c>
      <c r="EFU32" s="2">
        <v>43740</v>
      </c>
      <c r="EFV32" s="2">
        <v>46355</v>
      </c>
      <c r="EFW32" s="2">
        <v>14426</v>
      </c>
      <c r="EFX32" s="2">
        <v>90612</v>
      </c>
      <c r="EFY32" s="2">
        <v>0</v>
      </c>
      <c r="EFZ32" s="2">
        <v>8274</v>
      </c>
      <c r="EGA32" s="2">
        <v>0</v>
      </c>
      <c r="EGB32" s="2">
        <v>62509</v>
      </c>
      <c r="EGC32" s="2">
        <v>255485</v>
      </c>
      <c r="EGD32" s="2">
        <v>151933</v>
      </c>
      <c r="EGE32" s="2">
        <v>33761</v>
      </c>
      <c r="EGF32" s="2">
        <v>45487</v>
      </c>
      <c r="EGG32" s="2">
        <v>5891</v>
      </c>
      <c r="EGH32" s="2">
        <v>95912</v>
      </c>
      <c r="EGI32" s="2">
        <v>189</v>
      </c>
      <c r="EGJ32" s="2">
        <v>7785</v>
      </c>
      <c r="EGK32" s="2">
        <v>37125</v>
      </c>
      <c r="EGL32" s="2">
        <v>38001</v>
      </c>
      <c r="EGM32" s="2">
        <v>0</v>
      </c>
      <c r="EGN32" s="2">
        <v>97000</v>
      </c>
      <c r="EGO32" s="2">
        <v>53930</v>
      </c>
      <c r="EGP32" s="2">
        <v>60767</v>
      </c>
      <c r="EGQ32" s="2">
        <v>93529</v>
      </c>
      <c r="EGR32" s="2">
        <v>9804</v>
      </c>
      <c r="EGS32" s="2">
        <v>3183</v>
      </c>
      <c r="EGT32" s="2">
        <v>145708</v>
      </c>
      <c r="EGU32" s="2">
        <v>0</v>
      </c>
      <c r="EGV32" s="2">
        <v>49691</v>
      </c>
      <c r="EGW32" s="2">
        <v>26003</v>
      </c>
      <c r="EGX32" s="2">
        <v>1119</v>
      </c>
      <c r="EGY32" s="2">
        <v>2823</v>
      </c>
      <c r="EGZ32" s="2">
        <v>460483</v>
      </c>
      <c r="EHA32" s="2">
        <v>1304947</v>
      </c>
      <c r="EHB32" s="2">
        <v>963</v>
      </c>
      <c r="EHC32" s="2">
        <v>173289</v>
      </c>
      <c r="EHD32" s="2">
        <v>0</v>
      </c>
      <c r="EHE32" s="2">
        <v>28594</v>
      </c>
      <c r="EHF32" s="2">
        <v>123248</v>
      </c>
      <c r="EHG32" s="2">
        <v>24705</v>
      </c>
      <c r="EHH32" s="2">
        <v>35</v>
      </c>
      <c r="EHI32" s="2">
        <v>71659</v>
      </c>
      <c r="EHJ32" s="2">
        <v>301808</v>
      </c>
      <c r="EHK32" s="2">
        <v>27779</v>
      </c>
      <c r="EHL32" s="2">
        <v>45317</v>
      </c>
      <c r="EHM32" s="2">
        <v>155358</v>
      </c>
      <c r="EHN32" s="2">
        <v>1533013</v>
      </c>
      <c r="EHO32" s="2">
        <v>0</v>
      </c>
      <c r="EHP32" s="2">
        <v>136650</v>
      </c>
      <c r="EHQ32" s="2">
        <v>4143</v>
      </c>
      <c r="EHR32" s="2">
        <v>41241</v>
      </c>
      <c r="EHS32" s="2">
        <v>122866</v>
      </c>
      <c r="EHT32" s="2">
        <v>11991</v>
      </c>
      <c r="EHU32" s="2">
        <v>1466432</v>
      </c>
      <c r="EHV32" s="2">
        <v>0</v>
      </c>
      <c r="EHW32" s="2">
        <v>0</v>
      </c>
      <c r="EHX32" s="2">
        <v>133706</v>
      </c>
      <c r="EHY32" s="2">
        <v>24337</v>
      </c>
      <c r="EHZ32" s="2">
        <v>54249</v>
      </c>
      <c r="EIA32" s="2">
        <v>0</v>
      </c>
      <c r="EIB32" s="2">
        <v>6400</v>
      </c>
      <c r="EIC32" s="2">
        <v>20414</v>
      </c>
      <c r="EID32" s="2">
        <v>6104</v>
      </c>
      <c r="EIE32" s="2">
        <v>10283</v>
      </c>
      <c r="EIF32" s="2">
        <v>5904</v>
      </c>
      <c r="EIG32" s="2">
        <v>54497</v>
      </c>
      <c r="EIH32" s="2">
        <v>4083</v>
      </c>
      <c r="EII32" s="2">
        <v>146824</v>
      </c>
      <c r="EIJ32" s="2">
        <v>28745</v>
      </c>
      <c r="EIK32" s="2">
        <v>74599</v>
      </c>
      <c r="EIL32" s="2">
        <v>2322</v>
      </c>
      <c r="EIM32" s="2">
        <v>0</v>
      </c>
      <c r="EIN32" s="2">
        <v>65081</v>
      </c>
      <c r="EIO32" s="2">
        <v>73471</v>
      </c>
      <c r="EIP32" s="2">
        <v>1151</v>
      </c>
      <c r="EIQ32" s="2">
        <v>36889</v>
      </c>
      <c r="EIR32" s="2">
        <v>16307</v>
      </c>
      <c r="EIS32" s="2">
        <v>295574</v>
      </c>
      <c r="EIT32" s="2">
        <v>129</v>
      </c>
      <c r="EIU32" s="2">
        <v>6839</v>
      </c>
      <c r="EIV32" s="2">
        <v>19456</v>
      </c>
      <c r="EIW32" s="2">
        <v>89654</v>
      </c>
      <c r="EIX32" s="2">
        <v>350646</v>
      </c>
      <c r="EIY32" s="2">
        <v>194608</v>
      </c>
      <c r="EIZ32" s="2">
        <v>171206</v>
      </c>
      <c r="EJA32" s="2">
        <v>14942</v>
      </c>
      <c r="EJB32" s="2">
        <v>36633</v>
      </c>
      <c r="EJC32" s="2">
        <v>89793</v>
      </c>
      <c r="EJD32" s="2">
        <v>17025</v>
      </c>
      <c r="EJE32" s="2">
        <v>59879661</v>
      </c>
      <c r="EJF32" s="2">
        <v>0</v>
      </c>
      <c r="EJG32" s="2">
        <v>3872</v>
      </c>
      <c r="EJH32" s="2">
        <v>7639</v>
      </c>
      <c r="EJI32" s="2">
        <v>191141</v>
      </c>
      <c r="EJJ32" s="2">
        <v>1236</v>
      </c>
      <c r="EJK32" s="2">
        <v>47603</v>
      </c>
      <c r="EJL32" s="2">
        <v>32569</v>
      </c>
      <c r="EJM32" s="2">
        <v>31</v>
      </c>
      <c r="EJN32" s="2">
        <v>156374</v>
      </c>
      <c r="EJO32" s="2">
        <v>75531</v>
      </c>
      <c r="EJP32" s="2">
        <v>1527</v>
      </c>
      <c r="EJQ32" s="2">
        <v>5687</v>
      </c>
      <c r="EJR32" s="2">
        <v>1070</v>
      </c>
      <c r="EJS32" s="2">
        <v>244010</v>
      </c>
      <c r="EJT32" s="2">
        <v>288</v>
      </c>
      <c r="EJU32" s="2">
        <v>56211</v>
      </c>
      <c r="EJV32" s="2">
        <v>44480</v>
      </c>
      <c r="EJW32" s="2">
        <v>17771</v>
      </c>
      <c r="EJX32" s="2">
        <v>189787</v>
      </c>
      <c r="EJY32" s="2">
        <v>0</v>
      </c>
      <c r="EJZ32" s="2">
        <v>0</v>
      </c>
      <c r="EKA32" s="2">
        <v>50976</v>
      </c>
      <c r="EKB32" s="2">
        <v>91005</v>
      </c>
      <c r="EKC32" s="2">
        <v>10440</v>
      </c>
      <c r="EKD32" s="2">
        <v>60125</v>
      </c>
      <c r="EKE32" s="2">
        <v>52467</v>
      </c>
      <c r="EKF32" s="2">
        <v>0</v>
      </c>
      <c r="EKG32" s="2">
        <v>2932</v>
      </c>
      <c r="EKH32" s="2">
        <v>11670</v>
      </c>
      <c r="EKI32" s="2">
        <v>272</v>
      </c>
      <c r="EKJ32" s="2">
        <v>695945</v>
      </c>
      <c r="EKK32" s="2">
        <v>31710</v>
      </c>
      <c r="EKL32" s="2">
        <v>3541</v>
      </c>
      <c r="EKM32" s="2">
        <v>6</v>
      </c>
      <c r="EKN32" s="2">
        <v>404323</v>
      </c>
      <c r="EKO32" s="2">
        <v>0</v>
      </c>
      <c r="EKP32" s="2">
        <v>69746</v>
      </c>
      <c r="EKQ32" s="2">
        <v>104370</v>
      </c>
      <c r="EKR32" s="2">
        <v>46617</v>
      </c>
      <c r="EKS32" s="2">
        <v>41296</v>
      </c>
      <c r="EKT32" s="2">
        <v>6320</v>
      </c>
      <c r="EKU32" s="2">
        <v>4510000</v>
      </c>
      <c r="EKV32" s="2">
        <v>2188424</v>
      </c>
      <c r="EKW32" s="2">
        <v>43656</v>
      </c>
      <c r="EKX32" s="2">
        <v>2632746</v>
      </c>
      <c r="EKY32" s="2">
        <v>46026</v>
      </c>
      <c r="EKZ32" s="2">
        <v>238086</v>
      </c>
      <c r="ELA32" s="2">
        <v>143735</v>
      </c>
      <c r="ELB32" s="2">
        <v>22726357</v>
      </c>
      <c r="ELC32" s="2">
        <v>0</v>
      </c>
      <c r="ELD32" s="2">
        <v>238</v>
      </c>
      <c r="ELE32" s="2">
        <v>874948</v>
      </c>
      <c r="ELF32" s="2">
        <v>580</v>
      </c>
      <c r="ELG32" s="2">
        <v>3539</v>
      </c>
      <c r="ELH32" s="2">
        <v>98502</v>
      </c>
      <c r="ELI32" s="2">
        <v>97848</v>
      </c>
      <c r="ELJ32" s="2">
        <v>0</v>
      </c>
      <c r="ELK32" s="2">
        <v>13613</v>
      </c>
      <c r="ELL32" s="2">
        <v>33379</v>
      </c>
      <c r="ELM32" s="2">
        <v>3652</v>
      </c>
      <c r="ELN32" s="2">
        <v>0</v>
      </c>
      <c r="ELO32" s="2">
        <v>5409</v>
      </c>
      <c r="ELP32" s="2">
        <v>32233</v>
      </c>
      <c r="ELQ32" s="2">
        <v>4682</v>
      </c>
      <c r="ELR32" s="2">
        <v>13312</v>
      </c>
      <c r="ELS32" s="2">
        <v>51747</v>
      </c>
      <c r="ELT32" s="2">
        <v>130340</v>
      </c>
      <c r="ELU32" s="2">
        <v>5064</v>
      </c>
      <c r="ELV32" s="2">
        <v>28884</v>
      </c>
      <c r="ELW32" s="2">
        <v>9237</v>
      </c>
      <c r="ELX32" s="2">
        <v>10713</v>
      </c>
      <c r="ELY32" s="2">
        <v>100486</v>
      </c>
      <c r="ELZ32" s="2">
        <v>0</v>
      </c>
      <c r="EMA32" s="2">
        <v>2370</v>
      </c>
      <c r="EMB32" s="2">
        <v>0</v>
      </c>
      <c r="EMC32" s="2">
        <v>58865</v>
      </c>
      <c r="EMD32" s="2">
        <v>0</v>
      </c>
      <c r="EME32" s="2">
        <v>0</v>
      </c>
      <c r="EMF32" s="2">
        <v>88456</v>
      </c>
      <c r="EMG32" s="2">
        <v>98441</v>
      </c>
      <c r="EMH32" s="2">
        <v>52505</v>
      </c>
      <c r="EMI32" s="2">
        <v>13280</v>
      </c>
      <c r="EMJ32" s="2">
        <v>3163</v>
      </c>
      <c r="EMK32" s="2">
        <v>139358</v>
      </c>
      <c r="EML32" s="2">
        <v>18873</v>
      </c>
      <c r="EMM32" s="2">
        <v>28229</v>
      </c>
      <c r="EMN32" s="2">
        <v>11104</v>
      </c>
      <c r="EMO32" s="2">
        <v>62947</v>
      </c>
      <c r="EMP32" s="2">
        <v>0</v>
      </c>
      <c r="EMQ32" s="2">
        <v>100002</v>
      </c>
      <c r="EMR32" s="2">
        <v>4756</v>
      </c>
      <c r="EMS32" s="2">
        <v>176218</v>
      </c>
      <c r="EMT32" s="2">
        <v>20703</v>
      </c>
      <c r="EMU32" s="2">
        <v>1240531</v>
      </c>
      <c r="EMV32" s="2">
        <v>13194</v>
      </c>
      <c r="EMW32" s="2">
        <v>0</v>
      </c>
      <c r="EMX32" s="2">
        <v>90722</v>
      </c>
      <c r="EMY32" s="2">
        <v>0</v>
      </c>
      <c r="EMZ32" s="2">
        <v>8</v>
      </c>
      <c r="ENA32" s="2">
        <v>17467</v>
      </c>
      <c r="ENB32" s="2">
        <v>22364</v>
      </c>
      <c r="ENC32" s="2">
        <v>46307</v>
      </c>
      <c r="END32" s="2">
        <v>1011</v>
      </c>
      <c r="ENE32" s="2">
        <v>8917</v>
      </c>
      <c r="ENF32" s="2">
        <v>2403</v>
      </c>
      <c r="ENG32" s="2">
        <v>3083</v>
      </c>
      <c r="ENH32" s="2">
        <v>4078</v>
      </c>
      <c r="ENI32" s="2">
        <v>0</v>
      </c>
      <c r="ENJ32" s="2">
        <v>167736</v>
      </c>
      <c r="ENK32" s="2">
        <v>11290</v>
      </c>
      <c r="ENL32" s="2">
        <v>4161</v>
      </c>
      <c r="ENM32" s="2">
        <v>31808</v>
      </c>
      <c r="ENN32" s="2">
        <v>550</v>
      </c>
      <c r="ENO32" s="2">
        <v>2994</v>
      </c>
      <c r="ENP32" s="2">
        <v>377073</v>
      </c>
      <c r="ENQ32" s="2">
        <v>83255</v>
      </c>
      <c r="ENR32" s="2">
        <v>82887</v>
      </c>
      <c r="ENS32" s="2">
        <v>95433</v>
      </c>
      <c r="ENT32" s="2">
        <v>32757</v>
      </c>
      <c r="ENU32" s="2">
        <v>88597</v>
      </c>
      <c r="ENV32" s="2">
        <v>186214</v>
      </c>
      <c r="ENW32" s="2">
        <v>82144</v>
      </c>
      <c r="ENX32" s="2">
        <v>3312</v>
      </c>
      <c r="ENY32" s="2">
        <v>1</v>
      </c>
      <c r="ENZ32" s="2">
        <v>16357</v>
      </c>
      <c r="EOA32" s="2">
        <v>8902</v>
      </c>
      <c r="EOB32" s="2">
        <v>5252</v>
      </c>
      <c r="EOC32" s="2">
        <v>909</v>
      </c>
      <c r="EOD32" s="2">
        <v>8602</v>
      </c>
      <c r="EOE32" s="2">
        <v>10</v>
      </c>
      <c r="EOF32" s="2">
        <v>774760</v>
      </c>
      <c r="EOG32" s="2">
        <v>154881</v>
      </c>
      <c r="EOH32" s="2">
        <v>14340</v>
      </c>
      <c r="EOI32" s="2">
        <v>23588</v>
      </c>
      <c r="EOJ32" s="2">
        <v>35893</v>
      </c>
      <c r="EOK32" s="2">
        <v>2983</v>
      </c>
      <c r="EOL32" s="2">
        <v>24563</v>
      </c>
      <c r="EOM32" s="2">
        <v>15600</v>
      </c>
      <c r="EON32" s="2">
        <v>25496</v>
      </c>
      <c r="EOO32" s="2">
        <v>0</v>
      </c>
      <c r="EOP32" s="2">
        <v>0</v>
      </c>
      <c r="EOQ32" s="2">
        <v>28791</v>
      </c>
      <c r="EOR32" s="2">
        <v>6126</v>
      </c>
      <c r="EOS32" s="2">
        <v>419117</v>
      </c>
      <c r="EOT32" s="2">
        <v>11315</v>
      </c>
      <c r="EOU32" s="2">
        <v>7505</v>
      </c>
      <c r="EOV32" s="2">
        <v>343988</v>
      </c>
      <c r="EOW32" s="2">
        <v>6482</v>
      </c>
      <c r="EOX32" s="2">
        <v>0</v>
      </c>
      <c r="EOY32" s="2">
        <v>0</v>
      </c>
      <c r="EOZ32" s="2" t="s">
        <v>5</v>
      </c>
      <c r="EPA32" s="2">
        <v>0</v>
      </c>
      <c r="EPB32" s="2">
        <v>23308</v>
      </c>
      <c r="EPC32" s="2">
        <v>1143</v>
      </c>
      <c r="EPD32" s="2">
        <v>42741</v>
      </c>
      <c r="EPE32" s="2">
        <v>0</v>
      </c>
      <c r="EPF32" s="2">
        <v>10197</v>
      </c>
      <c r="EPG32" s="2">
        <v>37738</v>
      </c>
      <c r="EPH32" s="2">
        <v>4542</v>
      </c>
      <c r="EPI32" s="2">
        <v>1009</v>
      </c>
      <c r="EPJ32" s="2">
        <v>21811</v>
      </c>
      <c r="EPK32" s="2">
        <v>4508</v>
      </c>
      <c r="EPL32" s="2">
        <v>4</v>
      </c>
      <c r="EPM32" s="2">
        <v>75396</v>
      </c>
      <c r="EPN32" s="2">
        <v>2087</v>
      </c>
      <c r="EPO32" s="2">
        <v>1042</v>
      </c>
      <c r="EPP32" s="2">
        <v>436</v>
      </c>
      <c r="EPQ32" s="2">
        <v>49873</v>
      </c>
      <c r="EPR32" s="2">
        <v>35976</v>
      </c>
      <c r="EPS32" s="2">
        <v>21069</v>
      </c>
      <c r="EPT32" s="2">
        <v>13487</v>
      </c>
      <c r="EPU32" s="2">
        <v>18621</v>
      </c>
      <c r="EPV32" s="2">
        <v>6257</v>
      </c>
      <c r="EPW32" s="2">
        <v>197476</v>
      </c>
      <c r="EPX32" s="2">
        <v>1947</v>
      </c>
      <c r="EPY32" s="2">
        <v>4405</v>
      </c>
      <c r="EPZ32" s="2">
        <v>27007</v>
      </c>
      <c r="EQA32" s="2">
        <v>25886</v>
      </c>
      <c r="EQB32" s="2">
        <v>148921</v>
      </c>
      <c r="EQC32" s="2">
        <v>1932</v>
      </c>
      <c r="EQD32" s="2">
        <v>77987</v>
      </c>
      <c r="EQE32" s="2">
        <v>1</v>
      </c>
      <c r="EQF32" s="2">
        <v>44218</v>
      </c>
      <c r="EQG32" s="2">
        <v>101057</v>
      </c>
      <c r="EQH32" s="2">
        <v>6767</v>
      </c>
      <c r="EQI32" s="2">
        <v>6859</v>
      </c>
      <c r="EQJ32" s="2">
        <v>0</v>
      </c>
      <c r="EQK32" s="2">
        <v>280</v>
      </c>
      <c r="EQL32" s="2">
        <v>54226</v>
      </c>
      <c r="EQM32" s="2">
        <v>298</v>
      </c>
      <c r="EQN32" s="2">
        <v>22659</v>
      </c>
      <c r="EQO32" s="2">
        <v>0</v>
      </c>
      <c r="EQP32" s="2">
        <v>221</v>
      </c>
      <c r="EQQ32" s="2">
        <v>308792</v>
      </c>
      <c r="EQR32" s="2">
        <v>32270</v>
      </c>
      <c r="EQS32" s="2">
        <v>2628</v>
      </c>
      <c r="EQT32" s="2">
        <v>25042</v>
      </c>
      <c r="EQU32" s="2">
        <v>0</v>
      </c>
      <c r="EQV32" s="2">
        <v>260286</v>
      </c>
      <c r="EQW32" s="2">
        <v>51706</v>
      </c>
      <c r="EQX32" s="2">
        <v>18952</v>
      </c>
      <c r="EQY32" s="2">
        <v>3293963</v>
      </c>
      <c r="EQZ32" s="2">
        <v>31920</v>
      </c>
      <c r="ERA32" s="2">
        <v>25810</v>
      </c>
      <c r="ERB32" s="2">
        <v>150732</v>
      </c>
      <c r="ERC32" s="2">
        <v>0</v>
      </c>
      <c r="ERD32" s="2">
        <v>0</v>
      </c>
      <c r="ERE32" s="2">
        <v>22491</v>
      </c>
      <c r="ERF32" s="2">
        <v>256467</v>
      </c>
      <c r="ERG32" s="2">
        <v>0</v>
      </c>
      <c r="ERH32" s="2">
        <v>92</v>
      </c>
      <c r="ERI32" s="2">
        <v>20597</v>
      </c>
      <c r="ERJ32" s="2">
        <v>17335</v>
      </c>
      <c r="ERK32" s="2">
        <v>0</v>
      </c>
      <c r="ERL32" s="2">
        <v>2454</v>
      </c>
      <c r="ERM32" s="2">
        <v>20113</v>
      </c>
      <c r="ERN32" s="2">
        <v>0</v>
      </c>
      <c r="ERO32" s="2">
        <v>19356</v>
      </c>
      <c r="ERP32" s="2">
        <v>6498</v>
      </c>
      <c r="ERQ32" s="2">
        <v>14603</v>
      </c>
      <c r="ERR32" s="2">
        <v>27305</v>
      </c>
      <c r="ERS32" s="2">
        <v>0</v>
      </c>
      <c r="ERT32" s="2">
        <v>31469</v>
      </c>
      <c r="ERU32" s="2">
        <v>6405</v>
      </c>
      <c r="ERV32" s="2">
        <v>16898</v>
      </c>
      <c r="ERW32" s="2">
        <v>7607</v>
      </c>
      <c r="ERX32" s="2">
        <v>3232</v>
      </c>
      <c r="ERY32" s="2">
        <v>3878</v>
      </c>
      <c r="ERZ32" s="2">
        <v>13728</v>
      </c>
      <c r="ESA32" s="2">
        <v>256580</v>
      </c>
      <c r="ESB32" s="2">
        <v>21478</v>
      </c>
      <c r="ESC32" s="2">
        <v>35525</v>
      </c>
      <c r="ESD32" s="2">
        <v>4139</v>
      </c>
      <c r="ESE32" s="2">
        <v>8096</v>
      </c>
      <c r="ESF32" s="2">
        <v>10139</v>
      </c>
      <c r="ESG32" s="2">
        <v>39662</v>
      </c>
      <c r="ESH32" s="2">
        <v>0</v>
      </c>
      <c r="ESI32" s="2">
        <v>265908</v>
      </c>
      <c r="ESJ32" s="2">
        <v>4617</v>
      </c>
      <c r="ESK32" s="2">
        <v>20054</v>
      </c>
      <c r="ESL32" s="2">
        <v>25362</v>
      </c>
      <c r="ESM32" s="2">
        <v>7587</v>
      </c>
      <c r="ESN32" s="2">
        <v>8133</v>
      </c>
      <c r="ESO32" s="2">
        <v>130687</v>
      </c>
      <c r="ESP32" s="2">
        <v>752</v>
      </c>
      <c r="ESQ32" s="2">
        <v>1027</v>
      </c>
      <c r="ESR32" s="2">
        <v>437</v>
      </c>
      <c r="ESS32" s="2">
        <v>22518</v>
      </c>
      <c r="EST32" s="2">
        <v>11906</v>
      </c>
      <c r="ESU32" s="2">
        <v>12648</v>
      </c>
      <c r="ESV32" s="2">
        <v>21494</v>
      </c>
      <c r="ESW32" s="2">
        <v>7382</v>
      </c>
      <c r="ESX32" s="2">
        <v>86217</v>
      </c>
      <c r="ESY32" s="2">
        <v>16253</v>
      </c>
      <c r="ESZ32" s="2">
        <v>7949</v>
      </c>
      <c r="ETA32" s="2">
        <v>799</v>
      </c>
      <c r="ETB32" s="2">
        <v>104902</v>
      </c>
      <c r="ETC32" s="2">
        <v>8106</v>
      </c>
      <c r="ETD32" s="2">
        <v>8653</v>
      </c>
      <c r="ETE32" s="2">
        <v>0</v>
      </c>
      <c r="ETF32" s="2">
        <v>18692</v>
      </c>
      <c r="ETG32" s="2">
        <v>17204</v>
      </c>
      <c r="ETH32" s="2">
        <v>6278</v>
      </c>
      <c r="ETI32" s="2">
        <v>26175</v>
      </c>
      <c r="ETJ32" s="2">
        <v>9494</v>
      </c>
      <c r="ETK32" s="2">
        <v>45898</v>
      </c>
      <c r="ETL32" s="2">
        <v>0</v>
      </c>
      <c r="ETM32" s="2">
        <v>2401</v>
      </c>
      <c r="ETN32" s="2">
        <v>331915</v>
      </c>
      <c r="ETO32" s="2">
        <v>633</v>
      </c>
      <c r="ETP32" s="2">
        <v>184206</v>
      </c>
      <c r="ETQ32" s="2">
        <v>65766</v>
      </c>
      <c r="ETR32" s="2">
        <v>20040</v>
      </c>
      <c r="ETS32" s="2">
        <v>10737</v>
      </c>
      <c r="ETT32" s="2">
        <v>239224</v>
      </c>
      <c r="ETU32" s="2">
        <v>1939</v>
      </c>
      <c r="ETV32" s="2">
        <v>244289</v>
      </c>
      <c r="ETW32" s="2">
        <v>55348</v>
      </c>
      <c r="ETX32" s="2">
        <v>23341</v>
      </c>
      <c r="ETY32" s="2">
        <v>29829</v>
      </c>
      <c r="ETZ32" s="2">
        <v>2656</v>
      </c>
      <c r="EUA32" s="2">
        <v>2491</v>
      </c>
      <c r="EUB32" s="2">
        <v>45772</v>
      </c>
      <c r="EUC32" s="2">
        <v>0</v>
      </c>
      <c r="EUD32" s="2">
        <v>0</v>
      </c>
      <c r="EUE32" s="2">
        <v>7825</v>
      </c>
      <c r="EUF32" s="2">
        <v>24137</v>
      </c>
      <c r="EUG32" s="2">
        <v>0</v>
      </c>
      <c r="EUH32" s="2">
        <v>19191</v>
      </c>
      <c r="EUI32" s="2">
        <v>57</v>
      </c>
      <c r="EUJ32" s="2">
        <v>9070</v>
      </c>
      <c r="EUK32" s="2">
        <v>0</v>
      </c>
      <c r="EUL32" s="2">
        <v>1295</v>
      </c>
      <c r="EUM32" s="2" t="s">
        <v>5</v>
      </c>
      <c r="EUN32" s="2" t="s">
        <v>5</v>
      </c>
      <c r="EUO32" s="2">
        <v>11912</v>
      </c>
      <c r="EUP32" s="2">
        <v>0</v>
      </c>
      <c r="EUQ32" s="2">
        <v>34548</v>
      </c>
      <c r="EUR32" s="2" t="s">
        <v>5</v>
      </c>
      <c r="EUS32" s="2">
        <v>381</v>
      </c>
      <c r="EUT32" s="2">
        <v>2074</v>
      </c>
      <c r="EUU32" s="2">
        <v>0</v>
      </c>
      <c r="EUV32" s="2">
        <v>15903</v>
      </c>
      <c r="EUW32" s="2">
        <v>24288</v>
      </c>
      <c r="EUX32" s="2">
        <v>353085</v>
      </c>
      <c r="EUY32" s="2">
        <v>49568</v>
      </c>
      <c r="EUZ32" s="2" t="s">
        <v>5</v>
      </c>
      <c r="EVA32" s="2">
        <v>0</v>
      </c>
      <c r="EVB32" s="2">
        <v>10574</v>
      </c>
      <c r="EVC32" s="2">
        <v>3454</v>
      </c>
      <c r="EVD32" s="2">
        <v>26759</v>
      </c>
      <c r="EVE32" s="2">
        <v>102155</v>
      </c>
      <c r="EVF32" s="2">
        <v>61083000</v>
      </c>
      <c r="EVG32" s="2">
        <v>7482000</v>
      </c>
      <c r="EVH32" s="2">
        <v>3513510</v>
      </c>
      <c r="EVI32" s="2">
        <v>0</v>
      </c>
      <c r="EVJ32" s="2">
        <v>0</v>
      </c>
      <c r="EVK32" s="2">
        <v>0</v>
      </c>
      <c r="EVL32" s="2">
        <v>14508</v>
      </c>
      <c r="EVM32" s="2">
        <v>14915</v>
      </c>
      <c r="EVN32" s="2">
        <v>0</v>
      </c>
      <c r="EVO32" s="2">
        <v>2180</v>
      </c>
      <c r="EVP32" s="2">
        <v>1905</v>
      </c>
      <c r="EVQ32" s="2">
        <v>5025</v>
      </c>
      <c r="EVR32" s="2">
        <v>0</v>
      </c>
      <c r="EVS32" s="2">
        <v>487</v>
      </c>
      <c r="EVT32" s="2">
        <v>22743</v>
      </c>
      <c r="EVU32" s="2">
        <v>5958</v>
      </c>
      <c r="EVV32" s="2">
        <v>2112</v>
      </c>
      <c r="EVW32" s="2">
        <v>77294</v>
      </c>
      <c r="EVX32" s="2">
        <v>49901</v>
      </c>
      <c r="EVY32" s="2">
        <v>14269</v>
      </c>
      <c r="EVZ32" s="2">
        <v>9662</v>
      </c>
      <c r="EWA32" s="2">
        <v>2540</v>
      </c>
      <c r="EWB32" s="2">
        <v>266874</v>
      </c>
      <c r="EWC32" s="2">
        <v>296</v>
      </c>
      <c r="EWD32" s="2">
        <v>23176</v>
      </c>
      <c r="EWE32" s="2">
        <v>1197</v>
      </c>
      <c r="EWF32" s="2">
        <v>12209</v>
      </c>
      <c r="EWG32" s="2">
        <v>1719</v>
      </c>
      <c r="EWH32" s="2">
        <v>20938</v>
      </c>
      <c r="EWI32" s="2">
        <v>6666000</v>
      </c>
      <c r="EWJ32" s="2">
        <v>12064</v>
      </c>
      <c r="EWK32" s="2">
        <v>215</v>
      </c>
      <c r="EWL32" s="2">
        <v>23932</v>
      </c>
      <c r="EWM32" s="2">
        <v>51793</v>
      </c>
      <c r="EWN32" s="2">
        <v>3018</v>
      </c>
      <c r="EWO32" s="2">
        <v>0</v>
      </c>
      <c r="EWP32" s="2">
        <v>59095</v>
      </c>
      <c r="EWQ32" s="2">
        <v>110899</v>
      </c>
      <c r="EWR32" s="2">
        <v>50438</v>
      </c>
      <c r="EWS32" s="2">
        <v>5998</v>
      </c>
      <c r="EWT32" s="2">
        <v>42735</v>
      </c>
      <c r="EWU32" s="2">
        <v>3320</v>
      </c>
      <c r="EWV32" s="2">
        <v>3264</v>
      </c>
      <c r="EWW32" s="2">
        <v>6580</v>
      </c>
      <c r="EWX32" s="2">
        <v>36347</v>
      </c>
      <c r="EWY32" s="2">
        <v>3140</v>
      </c>
      <c r="EWZ32" s="2">
        <v>40530</v>
      </c>
      <c r="EXA32" s="2">
        <v>2124</v>
      </c>
      <c r="EXB32" s="2">
        <v>107667</v>
      </c>
      <c r="EXC32" s="2">
        <v>16229</v>
      </c>
      <c r="EXD32" s="2">
        <v>27412</v>
      </c>
      <c r="EXE32" s="2">
        <v>12346</v>
      </c>
      <c r="EXF32" s="2">
        <v>18186</v>
      </c>
      <c r="EXG32" s="2">
        <v>30824</v>
      </c>
      <c r="EXH32" s="2">
        <v>0</v>
      </c>
      <c r="EXI32" s="2">
        <v>1307</v>
      </c>
      <c r="EXJ32" s="2">
        <v>0</v>
      </c>
      <c r="EXK32" s="2">
        <v>0</v>
      </c>
      <c r="EXL32" s="2">
        <v>76665</v>
      </c>
      <c r="EXM32" s="2" t="s">
        <v>5</v>
      </c>
      <c r="EXN32" s="2">
        <v>32688</v>
      </c>
      <c r="EXO32" s="2">
        <v>64063</v>
      </c>
      <c r="EXP32" s="2">
        <v>12190</v>
      </c>
      <c r="EXQ32" s="2">
        <v>0</v>
      </c>
      <c r="EXR32" s="2">
        <v>13267</v>
      </c>
      <c r="EXS32" s="2">
        <v>2019345</v>
      </c>
      <c r="EXT32" s="2" t="s">
        <v>5</v>
      </c>
      <c r="EXU32" s="2">
        <v>140814</v>
      </c>
      <c r="EXV32" s="2">
        <v>14772</v>
      </c>
      <c r="EXW32" s="2">
        <v>7978</v>
      </c>
      <c r="EXX32" s="2">
        <v>15369</v>
      </c>
      <c r="EXY32" s="2">
        <v>38810</v>
      </c>
      <c r="EXZ32" s="2">
        <v>6890</v>
      </c>
      <c r="EYA32" s="2">
        <v>11152</v>
      </c>
      <c r="EYB32" s="2">
        <v>59622</v>
      </c>
      <c r="EYC32" s="2">
        <v>2</v>
      </c>
      <c r="EYD32" s="2">
        <v>18871</v>
      </c>
      <c r="EYE32" s="2">
        <v>16753</v>
      </c>
      <c r="EYF32" s="2">
        <v>40641</v>
      </c>
      <c r="EYG32" s="2">
        <v>33701</v>
      </c>
      <c r="EYH32" s="2">
        <v>13397</v>
      </c>
      <c r="EYI32" s="2">
        <v>297797</v>
      </c>
      <c r="EYJ32" s="2">
        <v>35979</v>
      </c>
      <c r="EYK32" s="2">
        <v>1148</v>
      </c>
      <c r="EYL32" s="2">
        <v>3361</v>
      </c>
      <c r="EYM32" s="2">
        <v>0</v>
      </c>
      <c r="EYN32" s="2">
        <v>19116</v>
      </c>
      <c r="EYO32" s="2">
        <v>157809</v>
      </c>
      <c r="EYP32" s="2">
        <v>0</v>
      </c>
      <c r="EYQ32" s="2">
        <v>131</v>
      </c>
      <c r="EYR32" s="2">
        <v>8762</v>
      </c>
      <c r="EYS32" s="2">
        <v>16223</v>
      </c>
      <c r="EYT32" s="2">
        <v>160905</v>
      </c>
      <c r="EYU32" s="2">
        <v>23842</v>
      </c>
      <c r="EYV32" s="2">
        <v>80576</v>
      </c>
      <c r="EYW32" s="2">
        <v>29356</v>
      </c>
      <c r="EYX32" s="2">
        <v>6797</v>
      </c>
      <c r="EYY32" s="2">
        <v>20442</v>
      </c>
      <c r="EYZ32" s="2">
        <v>0</v>
      </c>
      <c r="EZA32" s="2">
        <v>4154</v>
      </c>
      <c r="EZB32" s="2" t="s">
        <v>5</v>
      </c>
      <c r="EZC32" s="2">
        <v>438382</v>
      </c>
      <c r="EZD32" s="2">
        <v>5749</v>
      </c>
      <c r="EZE32" s="2">
        <v>0</v>
      </c>
      <c r="EZF32" s="2">
        <v>2163</v>
      </c>
      <c r="EZG32" s="2">
        <v>292072</v>
      </c>
      <c r="EZH32" s="2">
        <v>47711</v>
      </c>
      <c r="EZI32" s="2">
        <v>14205</v>
      </c>
      <c r="EZJ32" s="2">
        <v>0</v>
      </c>
      <c r="EZK32" s="2">
        <v>6852</v>
      </c>
      <c r="EZL32" s="2">
        <v>9474052</v>
      </c>
      <c r="EZM32" s="2">
        <v>0</v>
      </c>
      <c r="EZN32" s="2">
        <v>40268</v>
      </c>
      <c r="EZO32" s="2">
        <v>4046</v>
      </c>
      <c r="EZP32" s="2">
        <v>15653</v>
      </c>
      <c r="EZQ32" s="2">
        <v>5569</v>
      </c>
      <c r="EZR32" s="2">
        <v>31924</v>
      </c>
      <c r="EZS32" s="2">
        <v>75</v>
      </c>
      <c r="EZT32" s="2">
        <v>0</v>
      </c>
      <c r="EZU32" s="2">
        <v>319324</v>
      </c>
      <c r="EZV32" s="2">
        <v>93685</v>
      </c>
      <c r="EZW32" s="2">
        <v>18663</v>
      </c>
      <c r="EZX32" s="2">
        <v>6143</v>
      </c>
      <c r="EZY32" s="2">
        <v>3893</v>
      </c>
      <c r="EZZ32" s="2">
        <v>22600</v>
      </c>
      <c r="FAA32" s="2">
        <v>0</v>
      </c>
      <c r="FAB32" s="2">
        <v>3095</v>
      </c>
      <c r="FAC32" s="2">
        <v>117002</v>
      </c>
      <c r="FAD32" s="2">
        <v>258170</v>
      </c>
      <c r="FAE32" s="2" t="s">
        <v>5</v>
      </c>
      <c r="FAF32" s="2">
        <v>18562</v>
      </c>
      <c r="FAG32" s="2">
        <v>0</v>
      </c>
      <c r="FAH32" s="2">
        <v>32568</v>
      </c>
      <c r="FAI32" s="2">
        <v>12111</v>
      </c>
      <c r="FAJ32" s="2">
        <v>51893</v>
      </c>
      <c r="FAK32" s="2">
        <v>9879</v>
      </c>
      <c r="FAL32" s="2">
        <v>646619</v>
      </c>
      <c r="FAM32" s="2">
        <v>352813</v>
      </c>
      <c r="FAN32" s="2">
        <v>9951</v>
      </c>
      <c r="FAO32" s="2">
        <v>14181</v>
      </c>
      <c r="FAP32" s="2">
        <v>28714</v>
      </c>
      <c r="FAQ32" s="2">
        <v>30005</v>
      </c>
      <c r="FAR32" s="2">
        <v>2565</v>
      </c>
      <c r="FAS32" s="2">
        <v>0</v>
      </c>
      <c r="FAT32" s="2">
        <v>20309</v>
      </c>
      <c r="FAU32" s="2">
        <v>0</v>
      </c>
      <c r="FAV32" s="2">
        <v>152875</v>
      </c>
      <c r="FAW32" s="2">
        <v>8056</v>
      </c>
      <c r="FAX32" s="2">
        <v>21881</v>
      </c>
      <c r="FAY32" s="2">
        <v>0</v>
      </c>
      <c r="FAZ32" s="2">
        <v>0</v>
      </c>
      <c r="FBA32" s="2">
        <v>884</v>
      </c>
      <c r="FBB32" s="2">
        <v>0</v>
      </c>
      <c r="FBC32" s="2">
        <v>42108</v>
      </c>
      <c r="FBD32" s="2">
        <v>26089</v>
      </c>
      <c r="FBE32" s="2">
        <v>18746</v>
      </c>
      <c r="FBF32" s="2">
        <v>32479</v>
      </c>
      <c r="FBG32" s="2">
        <v>32767</v>
      </c>
      <c r="FBH32" s="2">
        <v>0</v>
      </c>
      <c r="FBI32" s="2">
        <v>0</v>
      </c>
      <c r="FBJ32" s="2">
        <v>153632</v>
      </c>
      <c r="FBK32" s="2">
        <v>80727</v>
      </c>
      <c r="FBL32" s="2" t="s">
        <v>5</v>
      </c>
      <c r="FBM32" s="2" t="s">
        <v>5</v>
      </c>
      <c r="FBN32" s="2">
        <v>28584</v>
      </c>
      <c r="FBO32" s="2">
        <v>0</v>
      </c>
      <c r="FBP32" s="2">
        <v>2961</v>
      </c>
      <c r="FBQ32" s="2">
        <v>35885</v>
      </c>
      <c r="FBR32" s="2">
        <v>25533</v>
      </c>
      <c r="FBS32" s="2">
        <v>3556</v>
      </c>
      <c r="FBT32" s="2">
        <v>20654</v>
      </c>
      <c r="FBU32" s="2" t="s">
        <v>5</v>
      </c>
      <c r="FBV32" s="2">
        <v>1866</v>
      </c>
      <c r="FBW32" s="2">
        <v>0</v>
      </c>
      <c r="FBX32" s="2">
        <v>1151</v>
      </c>
      <c r="FBY32" s="2">
        <v>89202</v>
      </c>
      <c r="FBZ32" s="2">
        <v>16778</v>
      </c>
      <c r="FCA32" s="2">
        <v>6847</v>
      </c>
      <c r="FCB32" s="2">
        <v>5540</v>
      </c>
      <c r="FCC32" s="2">
        <v>6046</v>
      </c>
      <c r="FCD32" s="2">
        <v>143210</v>
      </c>
      <c r="FCE32" s="2">
        <v>2500</v>
      </c>
      <c r="FCF32" s="2">
        <v>50352</v>
      </c>
      <c r="FCG32" s="2">
        <v>630785</v>
      </c>
      <c r="FCH32" s="2">
        <v>96855</v>
      </c>
      <c r="FCI32" s="2">
        <v>55530</v>
      </c>
      <c r="FCJ32" s="2">
        <v>0</v>
      </c>
      <c r="FCK32" s="2">
        <v>3491</v>
      </c>
      <c r="FCL32" s="2">
        <v>8701330</v>
      </c>
      <c r="FCM32" s="2">
        <v>35249</v>
      </c>
      <c r="FCN32" s="2">
        <v>142574</v>
      </c>
      <c r="FCO32" s="2" t="s">
        <v>5</v>
      </c>
      <c r="FCP32" s="2">
        <v>390</v>
      </c>
      <c r="FCQ32" s="2">
        <v>161081</v>
      </c>
      <c r="FCR32" s="2" t="s">
        <v>5</v>
      </c>
      <c r="FCS32" s="2">
        <v>823</v>
      </c>
      <c r="FCT32" s="2">
        <v>7252</v>
      </c>
      <c r="FCU32" s="2">
        <v>8081</v>
      </c>
      <c r="FCV32" s="2">
        <v>0</v>
      </c>
      <c r="FCW32" s="2">
        <v>2</v>
      </c>
      <c r="FCX32" s="2">
        <v>92062</v>
      </c>
      <c r="FCY32" s="2">
        <v>7044</v>
      </c>
      <c r="FCZ32" s="2">
        <v>6677</v>
      </c>
      <c r="FDA32" s="2">
        <v>800822</v>
      </c>
      <c r="FDB32" s="2">
        <v>66728</v>
      </c>
      <c r="FDC32" s="2">
        <v>3884</v>
      </c>
      <c r="FDD32" s="2">
        <v>42558</v>
      </c>
      <c r="FDE32" s="2">
        <v>40389</v>
      </c>
      <c r="FDF32" s="2">
        <v>0</v>
      </c>
      <c r="FDG32" s="2">
        <v>0</v>
      </c>
      <c r="FDH32" s="2">
        <v>7453</v>
      </c>
      <c r="FDI32" s="2">
        <v>0</v>
      </c>
      <c r="FDJ32" s="2">
        <v>20690</v>
      </c>
      <c r="FDK32" s="2">
        <v>613078</v>
      </c>
      <c r="FDL32" s="2">
        <v>2625</v>
      </c>
      <c r="FDM32" s="2">
        <v>0</v>
      </c>
      <c r="FDN32" s="2">
        <v>104214</v>
      </c>
      <c r="FDO32" s="2">
        <v>41570</v>
      </c>
      <c r="FDP32" s="2">
        <v>2338</v>
      </c>
      <c r="FDQ32" s="2" t="s">
        <v>5</v>
      </c>
      <c r="FDR32" s="2">
        <v>32984</v>
      </c>
      <c r="FDS32" s="2">
        <v>3669</v>
      </c>
      <c r="FDT32" s="2">
        <v>2252</v>
      </c>
      <c r="FDU32" s="2">
        <v>14662</v>
      </c>
      <c r="FDV32" s="2">
        <v>645</v>
      </c>
      <c r="FDW32" s="2">
        <v>269954</v>
      </c>
      <c r="FDX32" s="2">
        <v>3641406</v>
      </c>
      <c r="FDY32" s="2">
        <v>764</v>
      </c>
      <c r="FDZ32" s="2">
        <v>36415</v>
      </c>
      <c r="FEA32" s="2">
        <v>385</v>
      </c>
      <c r="FEB32" s="2">
        <v>27301</v>
      </c>
      <c r="FEC32" s="2">
        <v>343673</v>
      </c>
      <c r="FED32" s="2">
        <v>10446</v>
      </c>
      <c r="FEE32" s="2">
        <v>40</v>
      </c>
      <c r="FEF32" s="2">
        <v>84</v>
      </c>
      <c r="FEG32" s="2">
        <v>34804</v>
      </c>
      <c r="FEH32" s="2">
        <v>21139</v>
      </c>
      <c r="FEI32" s="2">
        <v>16410</v>
      </c>
      <c r="FEJ32" s="2">
        <v>19230</v>
      </c>
      <c r="FEK32" s="2">
        <v>53238</v>
      </c>
      <c r="FEL32" s="2">
        <v>980</v>
      </c>
      <c r="FEM32" s="2">
        <v>36102</v>
      </c>
      <c r="FEN32" s="2">
        <v>6118</v>
      </c>
      <c r="FEO32" s="2">
        <v>0</v>
      </c>
      <c r="FEP32" s="2">
        <v>8072</v>
      </c>
      <c r="FEQ32" s="2">
        <v>16222</v>
      </c>
      <c r="FER32" s="2">
        <v>59964</v>
      </c>
      <c r="FES32" s="2">
        <v>65169</v>
      </c>
      <c r="FET32" s="2">
        <v>15629</v>
      </c>
      <c r="FEU32" s="2">
        <v>1759</v>
      </c>
      <c r="FEV32" s="2">
        <v>1251</v>
      </c>
      <c r="FEW32" s="2">
        <v>7733</v>
      </c>
      <c r="FEX32" s="2">
        <v>23800</v>
      </c>
      <c r="FEY32" s="2">
        <v>91341</v>
      </c>
      <c r="FEZ32" s="2">
        <v>308</v>
      </c>
      <c r="FFA32" s="2">
        <v>5621</v>
      </c>
      <c r="FFB32" s="2">
        <v>82283</v>
      </c>
      <c r="FFC32" s="2">
        <v>6034</v>
      </c>
      <c r="FFD32" s="2">
        <v>6356</v>
      </c>
      <c r="FFE32" s="2">
        <v>15727</v>
      </c>
      <c r="FFF32" s="2">
        <v>12024</v>
      </c>
      <c r="FFG32" s="2">
        <v>13296</v>
      </c>
      <c r="FFH32" s="2">
        <v>1693</v>
      </c>
      <c r="FFI32" s="2">
        <v>69411</v>
      </c>
      <c r="FFJ32" s="2">
        <v>15720</v>
      </c>
      <c r="FFK32" s="2">
        <v>0</v>
      </c>
      <c r="FFL32" s="2">
        <v>9694</v>
      </c>
      <c r="FFM32" s="2">
        <v>3480</v>
      </c>
      <c r="FFN32" s="2">
        <v>8027</v>
      </c>
      <c r="FFO32" s="2">
        <v>12843</v>
      </c>
      <c r="FFP32" s="2">
        <v>58</v>
      </c>
      <c r="FFQ32" s="2">
        <v>128338</v>
      </c>
      <c r="FFR32" s="2">
        <v>0</v>
      </c>
      <c r="FFS32" s="2">
        <v>38107</v>
      </c>
      <c r="FFT32" s="2">
        <v>221</v>
      </c>
      <c r="FFU32" s="2">
        <v>0</v>
      </c>
      <c r="FFV32" s="2">
        <v>17561</v>
      </c>
      <c r="FFW32" s="2">
        <v>5572</v>
      </c>
      <c r="FFX32" s="2">
        <v>0</v>
      </c>
      <c r="FFY32" s="2">
        <v>0</v>
      </c>
      <c r="FFZ32" s="2">
        <v>15332</v>
      </c>
      <c r="FGA32" s="2">
        <v>11915</v>
      </c>
      <c r="FGB32" s="2">
        <v>0</v>
      </c>
      <c r="FGC32" s="2">
        <v>4713</v>
      </c>
      <c r="FGD32" s="2">
        <v>0</v>
      </c>
      <c r="FGE32" s="2">
        <v>12059</v>
      </c>
      <c r="FGF32" s="2">
        <v>25514</v>
      </c>
      <c r="FGG32" s="2">
        <v>91405</v>
      </c>
      <c r="FGH32" s="2">
        <v>1901</v>
      </c>
      <c r="FGI32" s="2">
        <v>15785</v>
      </c>
      <c r="FGJ32" s="2">
        <v>1190</v>
      </c>
      <c r="FGK32" s="2">
        <v>14807</v>
      </c>
      <c r="FGL32" s="2">
        <v>39220</v>
      </c>
      <c r="FGM32" s="2">
        <v>106679</v>
      </c>
      <c r="FGN32" s="2">
        <v>652</v>
      </c>
      <c r="FGO32" s="2">
        <v>42679</v>
      </c>
      <c r="FGP32" s="2">
        <v>137214</v>
      </c>
      <c r="FGQ32" s="2">
        <v>0</v>
      </c>
      <c r="FGR32" s="2">
        <v>15953</v>
      </c>
      <c r="FGS32" s="2">
        <v>17918</v>
      </c>
      <c r="FGT32" s="2">
        <v>0</v>
      </c>
      <c r="FGU32" s="2">
        <v>2745</v>
      </c>
      <c r="FGV32" s="2">
        <v>10390</v>
      </c>
      <c r="FGW32" s="2">
        <v>30499</v>
      </c>
      <c r="FGX32" s="2">
        <v>0</v>
      </c>
      <c r="FGY32" s="2">
        <v>1470</v>
      </c>
      <c r="FGZ32" s="2">
        <v>17361</v>
      </c>
      <c r="FHA32" s="2">
        <v>28199</v>
      </c>
      <c r="FHB32" s="2">
        <v>163880</v>
      </c>
      <c r="FHC32" s="2">
        <v>124568</v>
      </c>
      <c r="FHD32" s="2">
        <v>8947</v>
      </c>
      <c r="FHE32" s="2">
        <v>26029</v>
      </c>
      <c r="FHF32" s="2">
        <v>11524</v>
      </c>
      <c r="FHG32" s="2">
        <v>0</v>
      </c>
      <c r="FHH32" s="2">
        <v>7295</v>
      </c>
      <c r="FHI32" s="2">
        <v>77655</v>
      </c>
      <c r="FHJ32" s="2">
        <v>19311</v>
      </c>
      <c r="FHK32" s="2">
        <v>78200</v>
      </c>
      <c r="FHL32" s="2">
        <v>33466</v>
      </c>
      <c r="FHM32" s="2">
        <v>24898</v>
      </c>
      <c r="FHN32" s="2">
        <v>126910</v>
      </c>
      <c r="FHO32" s="2">
        <v>20359</v>
      </c>
      <c r="FHP32" s="2">
        <v>261626</v>
      </c>
      <c r="FHQ32" s="2">
        <v>29100</v>
      </c>
      <c r="FHR32" s="2">
        <v>27664</v>
      </c>
      <c r="FHS32" s="2">
        <v>16136</v>
      </c>
      <c r="FHT32" s="2">
        <v>39252</v>
      </c>
      <c r="FHU32" s="2">
        <v>0</v>
      </c>
      <c r="FHV32" s="2">
        <v>327678</v>
      </c>
      <c r="FHW32" s="2">
        <v>13307</v>
      </c>
      <c r="FHX32" s="2">
        <v>23522</v>
      </c>
      <c r="FHY32" s="2">
        <v>346234</v>
      </c>
      <c r="FHZ32" s="2" t="s">
        <v>5</v>
      </c>
      <c r="FIA32" s="2">
        <v>233008</v>
      </c>
      <c r="FIB32" s="2">
        <v>0</v>
      </c>
      <c r="FIC32" s="2">
        <v>7009</v>
      </c>
      <c r="FID32" s="2">
        <v>32062</v>
      </c>
      <c r="FIE32" s="2">
        <v>10439000</v>
      </c>
      <c r="FIF32" s="2">
        <v>9600</v>
      </c>
      <c r="FIG32" s="2">
        <v>98505</v>
      </c>
      <c r="FIH32" s="2">
        <v>283059</v>
      </c>
      <c r="FII32" s="2">
        <v>18640</v>
      </c>
      <c r="FIJ32" s="2">
        <v>10938</v>
      </c>
      <c r="FIK32" s="2">
        <v>10513</v>
      </c>
      <c r="FIL32" s="2">
        <v>0</v>
      </c>
      <c r="FIM32" s="2">
        <v>74006</v>
      </c>
      <c r="FIN32" s="2">
        <v>95307</v>
      </c>
      <c r="FIO32" s="2">
        <v>0</v>
      </c>
      <c r="FIP32" s="2" t="s">
        <v>5</v>
      </c>
      <c r="FIQ32" s="2">
        <v>4816</v>
      </c>
      <c r="FIR32" s="2">
        <v>0</v>
      </c>
      <c r="FIS32" s="2">
        <v>31352</v>
      </c>
      <c r="FIT32" s="2" t="s">
        <v>5</v>
      </c>
      <c r="FIU32" s="2" t="s">
        <v>5</v>
      </c>
      <c r="FIV32" s="2">
        <v>356931</v>
      </c>
      <c r="FIW32" s="2">
        <v>0</v>
      </c>
      <c r="FIX32" s="2">
        <v>0</v>
      </c>
      <c r="FIY32" s="2">
        <v>227617</v>
      </c>
      <c r="FIZ32" s="2">
        <v>286</v>
      </c>
      <c r="FJA32" s="2">
        <v>28538</v>
      </c>
      <c r="FJB32" s="2">
        <v>94289</v>
      </c>
      <c r="FJC32" s="2">
        <v>0</v>
      </c>
      <c r="FJD32" s="2">
        <v>19288000</v>
      </c>
      <c r="FJE32" s="2">
        <v>6607</v>
      </c>
      <c r="FJF32" s="2" t="s">
        <v>5</v>
      </c>
      <c r="FJG32" s="2" t="s">
        <v>5</v>
      </c>
      <c r="FJH32" s="2">
        <v>2094000</v>
      </c>
      <c r="FJI32" s="2">
        <v>46974</v>
      </c>
      <c r="FJJ32" s="2" t="s">
        <v>5</v>
      </c>
      <c r="FJK32" s="2">
        <v>498307</v>
      </c>
      <c r="FJL32" s="2">
        <v>93795</v>
      </c>
      <c r="FJM32" s="2">
        <v>0</v>
      </c>
      <c r="FJN32" s="2">
        <v>116080</v>
      </c>
      <c r="FJO32" s="2" t="s">
        <v>5</v>
      </c>
      <c r="FJP32" s="2">
        <v>67577</v>
      </c>
      <c r="FJQ32" s="2">
        <v>251000</v>
      </c>
      <c r="FJR32" s="2">
        <v>6283</v>
      </c>
      <c r="FJS32" s="2" t="s">
        <v>5</v>
      </c>
      <c r="FJT32" s="2">
        <v>41435</v>
      </c>
      <c r="FJU32" s="2">
        <v>3529715</v>
      </c>
      <c r="FJV32" s="2">
        <v>5359</v>
      </c>
      <c r="FJW32" s="2">
        <v>2431</v>
      </c>
      <c r="FJX32" s="2">
        <v>5616</v>
      </c>
      <c r="FJY32" s="2">
        <v>0</v>
      </c>
      <c r="FJZ32" s="2">
        <v>1109877</v>
      </c>
      <c r="FKA32" s="2">
        <v>8742123</v>
      </c>
      <c r="FKB32" s="2">
        <v>1064916</v>
      </c>
      <c r="FKC32" s="2">
        <v>6640</v>
      </c>
      <c r="FKD32" s="2">
        <v>71788</v>
      </c>
      <c r="FKE32" s="2">
        <v>57149</v>
      </c>
      <c r="FKF32" s="2">
        <v>8930</v>
      </c>
      <c r="FKG32" s="2">
        <v>127049</v>
      </c>
      <c r="FKH32" s="2">
        <v>55137</v>
      </c>
      <c r="FKI32" s="2">
        <v>45769583</v>
      </c>
      <c r="FKJ32" s="2">
        <v>97265</v>
      </c>
      <c r="FKK32" s="2">
        <v>4733</v>
      </c>
      <c r="FKL32" s="2">
        <v>27520</v>
      </c>
      <c r="FKM32" s="2">
        <v>199669</v>
      </c>
      <c r="FKN32" s="2">
        <v>87459</v>
      </c>
      <c r="FKO32" s="2">
        <v>6991</v>
      </c>
      <c r="FKP32" s="2">
        <v>1921</v>
      </c>
      <c r="FKQ32" s="2" t="s">
        <v>5</v>
      </c>
      <c r="FKR32" s="2">
        <v>82370</v>
      </c>
      <c r="FKS32" s="2">
        <v>0</v>
      </c>
      <c r="FKT32" s="2">
        <v>1</v>
      </c>
      <c r="FKU32" s="2">
        <v>76768</v>
      </c>
      <c r="FKV32" s="2">
        <v>82749</v>
      </c>
      <c r="FKW32" s="2">
        <v>18529</v>
      </c>
      <c r="FKX32" s="2">
        <v>5</v>
      </c>
      <c r="FKY32" s="2">
        <v>124464</v>
      </c>
      <c r="FKZ32" s="2">
        <v>14679</v>
      </c>
      <c r="FLA32" s="2">
        <v>3275</v>
      </c>
      <c r="FLB32" s="2">
        <v>74300</v>
      </c>
      <c r="FLC32" s="2">
        <v>13718</v>
      </c>
      <c r="FLD32" s="2">
        <v>20894</v>
      </c>
      <c r="FLE32" s="2">
        <v>5929</v>
      </c>
      <c r="FLF32" s="2">
        <v>13424</v>
      </c>
      <c r="FLG32" s="2">
        <v>1090</v>
      </c>
      <c r="FLH32" s="2">
        <v>2087</v>
      </c>
      <c r="FLI32" s="2">
        <v>7085</v>
      </c>
      <c r="FLJ32" s="2">
        <v>9843</v>
      </c>
      <c r="FLK32" s="2">
        <v>40082</v>
      </c>
      <c r="FLL32" s="2">
        <v>39755</v>
      </c>
      <c r="FLM32" s="2">
        <v>23944</v>
      </c>
      <c r="FLN32" s="2">
        <v>0</v>
      </c>
      <c r="FLO32" s="2">
        <v>1280</v>
      </c>
      <c r="FLP32" s="2">
        <v>3005</v>
      </c>
      <c r="FLQ32" s="2" t="s">
        <v>5</v>
      </c>
      <c r="FLR32" s="2">
        <v>1793</v>
      </c>
      <c r="FLS32" s="2">
        <v>24566</v>
      </c>
      <c r="FLT32" s="2">
        <v>1570</v>
      </c>
      <c r="FLU32" s="2">
        <v>1548</v>
      </c>
      <c r="FLV32" s="2">
        <v>479</v>
      </c>
      <c r="FLW32" s="2">
        <v>297</v>
      </c>
      <c r="FLX32" s="2">
        <v>16437</v>
      </c>
      <c r="FLY32" s="2">
        <v>3738</v>
      </c>
      <c r="FLZ32" s="2">
        <v>10037</v>
      </c>
      <c r="FMA32" s="2">
        <v>5977</v>
      </c>
      <c r="FMB32" s="2">
        <v>25676</v>
      </c>
      <c r="FMC32" s="2">
        <v>466103</v>
      </c>
      <c r="FMD32" s="2">
        <v>91601</v>
      </c>
      <c r="FME32" s="2">
        <v>26417</v>
      </c>
      <c r="FMF32" s="2">
        <v>502575</v>
      </c>
      <c r="FMG32" s="2">
        <v>73828</v>
      </c>
      <c r="FMH32" s="2">
        <v>54761</v>
      </c>
      <c r="FMI32" s="2">
        <v>713</v>
      </c>
      <c r="FMJ32" s="2">
        <v>31</v>
      </c>
      <c r="FMK32" s="2">
        <v>102889</v>
      </c>
      <c r="FML32" s="2">
        <v>0</v>
      </c>
      <c r="FMM32" s="2">
        <v>18985</v>
      </c>
      <c r="FMN32" s="2">
        <v>84378</v>
      </c>
      <c r="FMO32" s="2">
        <v>91556</v>
      </c>
      <c r="FMP32" s="2">
        <v>57344</v>
      </c>
      <c r="FMQ32" s="2">
        <v>23629</v>
      </c>
      <c r="FMR32" s="2">
        <v>47347</v>
      </c>
      <c r="FMS32" s="2">
        <v>120459</v>
      </c>
      <c r="FMT32" s="2">
        <v>356</v>
      </c>
      <c r="FMU32" s="2">
        <v>91007</v>
      </c>
      <c r="FMV32" s="2">
        <v>0</v>
      </c>
      <c r="FMW32" s="2">
        <v>45153</v>
      </c>
      <c r="FMX32" s="2">
        <v>706230</v>
      </c>
      <c r="FMY32" s="2">
        <v>111621</v>
      </c>
      <c r="FMZ32" s="2">
        <v>45618</v>
      </c>
      <c r="FNA32" s="2">
        <v>19016</v>
      </c>
      <c r="FNB32" s="2">
        <v>19422</v>
      </c>
      <c r="FNC32" s="2">
        <v>6482</v>
      </c>
      <c r="FND32" s="2">
        <v>1</v>
      </c>
      <c r="FNE32" s="2">
        <v>10808</v>
      </c>
      <c r="FNF32" s="2">
        <v>306037</v>
      </c>
      <c r="FNG32" s="2">
        <v>159960</v>
      </c>
      <c r="FNH32" s="2">
        <v>19576</v>
      </c>
      <c r="FNI32" s="2">
        <v>3013</v>
      </c>
      <c r="FNJ32" s="2">
        <v>3404</v>
      </c>
      <c r="FNK32" s="2">
        <v>10707</v>
      </c>
      <c r="FNL32" s="2" t="s">
        <v>5</v>
      </c>
      <c r="FNM32" s="2">
        <v>20252</v>
      </c>
      <c r="FNN32" s="2">
        <v>0</v>
      </c>
      <c r="FNO32" s="2">
        <v>5362</v>
      </c>
      <c r="FNP32" s="2">
        <v>750</v>
      </c>
      <c r="FNQ32" s="2">
        <v>18655</v>
      </c>
      <c r="FNR32" s="2">
        <v>94207</v>
      </c>
      <c r="FNS32" s="2">
        <v>9902</v>
      </c>
      <c r="FNT32" s="2">
        <v>0</v>
      </c>
      <c r="FNU32" s="2">
        <v>0</v>
      </c>
      <c r="FNV32" s="2">
        <v>1635</v>
      </c>
      <c r="FNW32" s="2">
        <v>2267</v>
      </c>
      <c r="FNX32" s="2" t="s">
        <v>5</v>
      </c>
      <c r="FNY32" s="2">
        <v>4567</v>
      </c>
      <c r="FNZ32" s="2">
        <v>6234</v>
      </c>
      <c r="FOA32" s="2">
        <v>0</v>
      </c>
      <c r="FOB32" s="2">
        <v>1530796</v>
      </c>
      <c r="FOC32" s="2">
        <v>675346</v>
      </c>
      <c r="FOD32" s="2">
        <v>633232</v>
      </c>
      <c r="FOE32" s="2">
        <v>47668</v>
      </c>
      <c r="FOF32" s="2">
        <v>11634</v>
      </c>
      <c r="FOG32" s="2">
        <v>8539</v>
      </c>
      <c r="FOH32" s="2">
        <v>18301</v>
      </c>
      <c r="FOI32" s="2">
        <v>1008103</v>
      </c>
      <c r="FOJ32" s="2">
        <v>0</v>
      </c>
      <c r="FOK32" s="2">
        <v>11811</v>
      </c>
      <c r="FOL32" s="2">
        <v>13028</v>
      </c>
      <c r="FOM32" s="2">
        <v>56924</v>
      </c>
      <c r="FON32" s="2">
        <v>25</v>
      </c>
      <c r="FOO32" s="2">
        <v>0</v>
      </c>
      <c r="FOP32" s="2">
        <v>13719</v>
      </c>
      <c r="FOQ32" s="2">
        <v>34877</v>
      </c>
      <c r="FOR32" s="2">
        <v>50080</v>
      </c>
      <c r="FOS32" s="2">
        <v>7699</v>
      </c>
      <c r="FOT32" s="2">
        <v>873</v>
      </c>
      <c r="FOU32" s="2">
        <v>8034</v>
      </c>
      <c r="FOV32" s="2">
        <v>2363</v>
      </c>
      <c r="FOW32" s="2">
        <v>50410</v>
      </c>
      <c r="FOX32" s="2">
        <v>31218</v>
      </c>
      <c r="FOY32" s="2">
        <v>0</v>
      </c>
      <c r="FOZ32" s="2">
        <v>36616</v>
      </c>
      <c r="FPA32" s="2">
        <v>59544</v>
      </c>
      <c r="FPB32" s="2">
        <v>4</v>
      </c>
      <c r="FPC32" s="2">
        <v>6111</v>
      </c>
      <c r="FPD32" s="2">
        <v>13101</v>
      </c>
      <c r="FPE32" s="2">
        <v>1237</v>
      </c>
      <c r="FPF32" s="2">
        <v>0</v>
      </c>
      <c r="FPG32" s="2">
        <v>1421</v>
      </c>
      <c r="FPH32" s="2">
        <v>36570</v>
      </c>
      <c r="FPI32" s="2">
        <v>0</v>
      </c>
      <c r="FPJ32" s="2">
        <v>44064</v>
      </c>
      <c r="FPK32" s="2">
        <v>130111</v>
      </c>
      <c r="FPL32" s="2">
        <v>10696</v>
      </c>
      <c r="FPM32" s="2">
        <v>14883</v>
      </c>
      <c r="FPN32" s="2">
        <v>2144</v>
      </c>
      <c r="FPO32" s="2">
        <v>0</v>
      </c>
      <c r="FPP32" s="2">
        <v>1048</v>
      </c>
      <c r="FPQ32" s="2">
        <v>18232</v>
      </c>
      <c r="FPR32" s="2">
        <v>11034</v>
      </c>
      <c r="FPS32" s="2">
        <v>3456</v>
      </c>
      <c r="FPT32" s="2">
        <v>0</v>
      </c>
      <c r="FPU32" s="2">
        <v>0</v>
      </c>
      <c r="FPV32" s="2">
        <v>6065</v>
      </c>
      <c r="FPW32" s="2">
        <v>37172</v>
      </c>
      <c r="FPX32" s="2">
        <v>32639</v>
      </c>
      <c r="FPY32" s="2">
        <v>15197</v>
      </c>
      <c r="FPZ32" s="2">
        <v>9157</v>
      </c>
      <c r="FQA32" s="2">
        <v>3856</v>
      </c>
      <c r="FQB32" s="2">
        <v>6463</v>
      </c>
      <c r="FQC32" s="2">
        <v>28626</v>
      </c>
      <c r="FQD32" s="2">
        <v>5816</v>
      </c>
      <c r="FQE32" s="2">
        <v>6453</v>
      </c>
      <c r="FQF32" s="2">
        <v>10498</v>
      </c>
      <c r="FQG32" s="2">
        <v>7840</v>
      </c>
      <c r="FQH32" s="2">
        <v>9986</v>
      </c>
      <c r="FQI32" s="2">
        <v>3950</v>
      </c>
      <c r="FQJ32" s="2">
        <v>103859</v>
      </c>
      <c r="FQK32" s="2">
        <v>7711</v>
      </c>
      <c r="FQL32" s="2">
        <v>9329</v>
      </c>
      <c r="FQM32" s="2">
        <v>6417</v>
      </c>
      <c r="FQN32" s="2">
        <v>0</v>
      </c>
      <c r="FQO32" s="2">
        <v>29468</v>
      </c>
      <c r="FQP32" s="2">
        <v>21467</v>
      </c>
      <c r="FQQ32" s="2">
        <v>2554</v>
      </c>
      <c r="FQR32" s="2">
        <v>17345</v>
      </c>
      <c r="FQS32" s="2">
        <v>65264</v>
      </c>
      <c r="FQT32" s="2">
        <v>15971</v>
      </c>
      <c r="FQU32" s="2">
        <v>18650</v>
      </c>
      <c r="FQV32" s="2">
        <v>919</v>
      </c>
      <c r="FQW32" s="2">
        <v>8714</v>
      </c>
      <c r="FQX32" s="2">
        <v>975</v>
      </c>
      <c r="FQY32" s="2">
        <v>19736</v>
      </c>
      <c r="FQZ32" s="2">
        <v>0</v>
      </c>
      <c r="FRA32" s="2">
        <v>9925</v>
      </c>
      <c r="FRB32" s="2">
        <v>0</v>
      </c>
      <c r="FRC32" s="2">
        <v>111702</v>
      </c>
      <c r="FRD32" s="2">
        <v>5101</v>
      </c>
      <c r="FRE32" s="2">
        <v>0</v>
      </c>
      <c r="FRF32" s="2">
        <v>26981</v>
      </c>
      <c r="FRG32" s="2">
        <v>0</v>
      </c>
      <c r="FRH32" s="2">
        <v>79984</v>
      </c>
      <c r="FRI32" s="2">
        <v>11948</v>
      </c>
      <c r="FRJ32" s="2">
        <v>1957</v>
      </c>
      <c r="FRK32" s="2">
        <v>36799</v>
      </c>
      <c r="FRL32" s="2">
        <v>21201</v>
      </c>
      <c r="FRM32" s="2">
        <v>534</v>
      </c>
      <c r="FRN32" s="2">
        <v>1212</v>
      </c>
      <c r="FRO32" s="2">
        <v>14404</v>
      </c>
      <c r="FRP32" s="2">
        <v>12321</v>
      </c>
      <c r="FRQ32" s="2">
        <v>158160</v>
      </c>
      <c r="FRR32" s="2">
        <v>0</v>
      </c>
      <c r="FRS32" s="2">
        <v>94411</v>
      </c>
      <c r="FRT32" s="2">
        <v>105492</v>
      </c>
      <c r="FRU32" s="2">
        <v>24275</v>
      </c>
      <c r="FRV32" s="2">
        <v>263637</v>
      </c>
      <c r="FRW32" s="2">
        <v>22711</v>
      </c>
      <c r="FRX32" s="2">
        <v>0</v>
      </c>
      <c r="FRY32" s="2">
        <v>80926</v>
      </c>
      <c r="FRZ32" s="2">
        <v>2696</v>
      </c>
      <c r="FSA32" s="2">
        <v>1630</v>
      </c>
      <c r="FSB32" s="2">
        <v>0</v>
      </c>
      <c r="FSC32" s="2">
        <v>9798</v>
      </c>
      <c r="FSD32" s="2">
        <v>46382</v>
      </c>
      <c r="FSE32" s="2">
        <v>69955</v>
      </c>
      <c r="FSF32" s="2">
        <v>68206</v>
      </c>
      <c r="FSG32" s="2">
        <v>14419</v>
      </c>
      <c r="FSH32" s="2">
        <v>742</v>
      </c>
      <c r="FSI32" s="2">
        <v>27962</v>
      </c>
      <c r="FSJ32" s="2">
        <v>17684</v>
      </c>
      <c r="FSK32" s="2">
        <v>14170</v>
      </c>
      <c r="FSL32" s="2">
        <v>7961</v>
      </c>
      <c r="FSM32" s="2">
        <v>6812</v>
      </c>
      <c r="FSN32" s="2">
        <v>18569</v>
      </c>
      <c r="FSO32" s="2">
        <v>14399</v>
      </c>
      <c r="FSP32" s="2">
        <v>14554</v>
      </c>
      <c r="FSQ32" s="2">
        <v>890</v>
      </c>
      <c r="FSR32" s="2">
        <v>52765</v>
      </c>
      <c r="FSS32" s="2">
        <v>6758</v>
      </c>
      <c r="FST32" s="2">
        <v>32248</v>
      </c>
      <c r="FSU32" s="2">
        <v>4364</v>
      </c>
      <c r="FSV32" s="2">
        <v>22735</v>
      </c>
      <c r="FSW32" s="2">
        <v>156</v>
      </c>
      <c r="FSX32" s="2">
        <v>914</v>
      </c>
      <c r="FSY32" s="2">
        <v>1494</v>
      </c>
      <c r="FSZ32" s="2">
        <v>0</v>
      </c>
      <c r="FTA32" s="2">
        <v>0</v>
      </c>
      <c r="FTB32" s="2">
        <v>14292</v>
      </c>
      <c r="FTC32" s="2">
        <v>0</v>
      </c>
      <c r="FTD32" s="2">
        <v>9391</v>
      </c>
      <c r="FTE32" s="2">
        <v>23842</v>
      </c>
      <c r="FTF32" s="2">
        <v>0</v>
      </c>
      <c r="FTG32" s="2">
        <v>19682</v>
      </c>
      <c r="FTH32" s="2">
        <v>0</v>
      </c>
      <c r="FTI32" s="2">
        <v>66547</v>
      </c>
      <c r="FTJ32" s="2">
        <v>0</v>
      </c>
      <c r="FTK32" s="2">
        <v>45541</v>
      </c>
      <c r="FTL32" s="2">
        <v>13982</v>
      </c>
      <c r="FTM32" s="2">
        <v>0</v>
      </c>
      <c r="FTN32" s="2">
        <v>29686</v>
      </c>
      <c r="FTO32" s="2">
        <v>9679</v>
      </c>
      <c r="FTP32" s="2">
        <v>0</v>
      </c>
      <c r="FTQ32" s="2">
        <v>69929</v>
      </c>
      <c r="FTR32" s="2">
        <v>4554</v>
      </c>
      <c r="FTS32" s="2">
        <v>24440</v>
      </c>
      <c r="FTT32" s="2">
        <v>6068</v>
      </c>
      <c r="FTU32" s="2">
        <v>624832</v>
      </c>
      <c r="FTV32" s="2">
        <v>232200</v>
      </c>
      <c r="FTW32" s="2">
        <v>11081</v>
      </c>
      <c r="FTX32" s="2">
        <v>0</v>
      </c>
      <c r="FTY32" s="2">
        <v>3841</v>
      </c>
      <c r="FTZ32" s="2">
        <v>9479</v>
      </c>
      <c r="FUA32" s="2">
        <v>97203</v>
      </c>
      <c r="FUB32" s="2">
        <v>3192</v>
      </c>
      <c r="FUC32" s="2">
        <v>0</v>
      </c>
      <c r="FUD32" s="2">
        <v>23586</v>
      </c>
      <c r="FUE32" s="2">
        <v>0</v>
      </c>
      <c r="FUF32" s="2">
        <v>22480</v>
      </c>
      <c r="FUG32" s="2">
        <v>17681</v>
      </c>
      <c r="FUH32" s="2">
        <v>49512</v>
      </c>
      <c r="FUI32" s="2" t="s">
        <v>5</v>
      </c>
      <c r="FUJ32" s="2">
        <v>9615</v>
      </c>
      <c r="FUK32" s="2">
        <v>11306</v>
      </c>
      <c r="FUL32" s="2">
        <v>6239</v>
      </c>
      <c r="FUM32" s="2">
        <v>0</v>
      </c>
      <c r="FUN32" s="2">
        <v>17143</v>
      </c>
      <c r="FUO32" s="2">
        <v>655612</v>
      </c>
      <c r="FUP32" s="2">
        <v>1640</v>
      </c>
      <c r="FUQ32" s="2">
        <v>27867</v>
      </c>
      <c r="FUR32" s="2">
        <v>31883</v>
      </c>
      <c r="FUS32" s="2">
        <v>19016</v>
      </c>
      <c r="FUT32" s="2">
        <v>323</v>
      </c>
      <c r="FUU32" s="2">
        <v>24578</v>
      </c>
      <c r="FUV32" s="2">
        <v>3</v>
      </c>
      <c r="FUW32" s="2">
        <v>4627</v>
      </c>
      <c r="FUX32" s="2">
        <v>15681</v>
      </c>
      <c r="FUY32" s="2">
        <v>12489</v>
      </c>
      <c r="FUZ32" s="2">
        <v>6131</v>
      </c>
      <c r="FVA32" s="2">
        <v>6567</v>
      </c>
      <c r="FVB32" s="2">
        <v>5202</v>
      </c>
      <c r="FVC32" s="2">
        <v>150595</v>
      </c>
      <c r="FVD32" s="2">
        <v>21892</v>
      </c>
      <c r="FVE32" s="2">
        <v>22297</v>
      </c>
      <c r="FVF32" s="2">
        <v>18579</v>
      </c>
      <c r="FVG32" s="2">
        <v>257</v>
      </c>
      <c r="FVH32" s="2">
        <v>9596</v>
      </c>
      <c r="FVI32" s="2">
        <v>132789</v>
      </c>
      <c r="FVJ32" s="2">
        <v>557</v>
      </c>
      <c r="FVK32" s="2">
        <v>5235</v>
      </c>
      <c r="FVL32" s="2">
        <v>61097</v>
      </c>
      <c r="FVM32" s="2">
        <v>0</v>
      </c>
      <c r="FVN32" s="2">
        <v>9982</v>
      </c>
      <c r="FVO32" s="2">
        <v>1500</v>
      </c>
      <c r="FVP32" s="2">
        <v>0</v>
      </c>
      <c r="FVQ32" s="2">
        <v>14296</v>
      </c>
      <c r="FVR32" s="2">
        <v>1765</v>
      </c>
      <c r="FVS32" s="2">
        <v>13431</v>
      </c>
      <c r="FVT32" s="2">
        <v>5400</v>
      </c>
      <c r="FVU32" s="2">
        <v>21446</v>
      </c>
      <c r="FVV32" s="2">
        <v>30169</v>
      </c>
      <c r="FVW32" s="2">
        <v>1179106</v>
      </c>
      <c r="FVX32" s="2">
        <v>56807</v>
      </c>
      <c r="FVY32" s="2">
        <v>15595</v>
      </c>
      <c r="FVZ32" s="2">
        <v>2480</v>
      </c>
      <c r="FWA32" s="2">
        <v>18984</v>
      </c>
      <c r="FWB32" s="2">
        <v>0</v>
      </c>
      <c r="FWC32" s="2">
        <v>39365</v>
      </c>
      <c r="FWD32" s="2">
        <v>14</v>
      </c>
      <c r="FWE32" s="2">
        <v>0</v>
      </c>
      <c r="FWF32" s="2">
        <v>1762</v>
      </c>
      <c r="FWG32" s="2">
        <v>55</v>
      </c>
      <c r="FWH32" s="2">
        <v>0</v>
      </c>
      <c r="FWI32" s="2">
        <v>27347</v>
      </c>
      <c r="FWJ32" s="2">
        <v>241026</v>
      </c>
      <c r="FWK32" s="2">
        <v>72107</v>
      </c>
      <c r="FWL32" s="2">
        <v>115908</v>
      </c>
      <c r="FWM32" s="2">
        <v>54120</v>
      </c>
      <c r="FWN32" s="2">
        <v>369</v>
      </c>
      <c r="FWO32" s="2">
        <v>2</v>
      </c>
      <c r="FWP32" s="2">
        <v>35231</v>
      </c>
      <c r="FWQ32" s="2">
        <v>14634</v>
      </c>
      <c r="FWR32" s="2">
        <v>55696</v>
      </c>
      <c r="FWS32" s="2">
        <v>1996</v>
      </c>
      <c r="FWT32" s="2">
        <v>0</v>
      </c>
      <c r="FWU32" s="2">
        <v>33631</v>
      </c>
      <c r="FWV32" s="2">
        <v>19166</v>
      </c>
      <c r="FWW32" s="2">
        <v>19039</v>
      </c>
      <c r="FWX32" s="2">
        <v>10257</v>
      </c>
      <c r="FWY32" s="2">
        <v>1</v>
      </c>
      <c r="FWZ32" s="2">
        <v>28557</v>
      </c>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row>
    <row r="33" spans="1:4953" x14ac:dyDescent="0.25">
      <c r="A33">
        <v>30</v>
      </c>
      <c r="B33" s="32" t="s">
        <v>2794</v>
      </c>
      <c r="C33" s="25">
        <v>215731</v>
      </c>
      <c r="D33" t="str">
        <f t="shared" si="0"/>
        <v>2025Q2</v>
      </c>
      <c r="E33" s="4">
        <v>20663</v>
      </c>
      <c r="F33" s="4">
        <v>77297</v>
      </c>
      <c r="G33" s="4">
        <v>127799</v>
      </c>
      <c r="H33" s="4">
        <v>2125</v>
      </c>
      <c r="I33" s="4">
        <v>41624</v>
      </c>
      <c r="J33" s="2">
        <v>10649</v>
      </c>
      <c r="K33" s="2">
        <v>0</v>
      </c>
      <c r="L33" s="2">
        <v>0</v>
      </c>
      <c r="M33" s="2">
        <v>0</v>
      </c>
      <c r="N33" s="2">
        <v>23585</v>
      </c>
      <c r="O33" s="2">
        <v>12492</v>
      </c>
      <c r="P33" s="2">
        <v>5017</v>
      </c>
      <c r="Q33" s="2">
        <v>0</v>
      </c>
      <c r="R33" s="2">
        <v>0</v>
      </c>
      <c r="S33" s="2">
        <v>0</v>
      </c>
      <c r="T33" s="2">
        <v>0</v>
      </c>
      <c r="U33" s="2">
        <v>2349</v>
      </c>
      <c r="V33" s="2">
        <v>0</v>
      </c>
      <c r="W33" s="2">
        <v>423</v>
      </c>
      <c r="X33" s="2">
        <v>0</v>
      </c>
      <c r="Y33" s="2">
        <v>1292</v>
      </c>
      <c r="Z33" s="2">
        <v>8898</v>
      </c>
      <c r="AA33" s="2">
        <v>499</v>
      </c>
      <c r="AB33" s="2">
        <v>0</v>
      </c>
      <c r="AC33" s="2">
        <v>0</v>
      </c>
      <c r="AD33" s="2">
        <v>0</v>
      </c>
      <c r="AE33" s="2">
        <v>0</v>
      </c>
      <c r="AF33" s="2">
        <v>0</v>
      </c>
      <c r="AG33" s="2">
        <v>0</v>
      </c>
      <c r="AH33" s="2">
        <v>2120</v>
      </c>
      <c r="AI33" s="2">
        <v>2262</v>
      </c>
      <c r="AJ33" s="2">
        <v>4805</v>
      </c>
      <c r="AK33" s="2">
        <v>0</v>
      </c>
      <c r="AL33" s="2">
        <v>13535</v>
      </c>
      <c r="AM33" s="2">
        <v>0</v>
      </c>
      <c r="AN33" s="2">
        <v>707</v>
      </c>
      <c r="AO33" s="2">
        <v>1497</v>
      </c>
      <c r="AP33" s="2">
        <v>0</v>
      </c>
      <c r="AQ33" s="2">
        <v>0</v>
      </c>
      <c r="AR33" s="2">
        <v>0</v>
      </c>
      <c r="AS33" s="2">
        <v>18588</v>
      </c>
      <c r="AT33" s="2">
        <v>0</v>
      </c>
      <c r="AU33" s="2">
        <v>13921</v>
      </c>
      <c r="AV33" s="2">
        <v>0</v>
      </c>
      <c r="AW33" s="2">
        <v>0</v>
      </c>
      <c r="AX33" s="2">
        <v>71</v>
      </c>
      <c r="AY33" s="2">
        <v>2247</v>
      </c>
      <c r="AZ33" s="2">
        <v>1000</v>
      </c>
      <c r="BA33" s="2">
        <v>2176</v>
      </c>
      <c r="BB33" s="2">
        <v>2029</v>
      </c>
      <c r="BC33" s="2">
        <v>5250</v>
      </c>
      <c r="BD33" s="2">
        <v>1000</v>
      </c>
      <c r="BE33" s="2">
        <v>18443</v>
      </c>
      <c r="BF33" s="2">
        <v>0</v>
      </c>
      <c r="BG33" s="2">
        <v>0</v>
      </c>
      <c r="BH33" s="2">
        <v>0</v>
      </c>
      <c r="BI33" s="2">
        <v>13945</v>
      </c>
      <c r="BJ33" s="2">
        <v>2341</v>
      </c>
      <c r="BK33" s="2">
        <v>2860</v>
      </c>
      <c r="BL33" s="2">
        <v>0</v>
      </c>
      <c r="BM33" s="2">
        <v>68683</v>
      </c>
      <c r="BN33" s="2">
        <v>0</v>
      </c>
      <c r="BO33" s="2">
        <v>271</v>
      </c>
      <c r="BP33" s="2">
        <v>0</v>
      </c>
      <c r="BQ33" s="2">
        <v>10344</v>
      </c>
      <c r="BR33" s="2">
        <v>490</v>
      </c>
      <c r="BS33" s="2">
        <v>0</v>
      </c>
      <c r="BT33" s="2">
        <v>7374</v>
      </c>
      <c r="BU33" s="2">
        <v>11795</v>
      </c>
      <c r="BV33" s="2">
        <v>556</v>
      </c>
      <c r="BW33" s="2">
        <v>0</v>
      </c>
      <c r="BX33" s="2">
        <v>77763</v>
      </c>
      <c r="BY33" s="2">
        <v>0</v>
      </c>
      <c r="BZ33" s="2">
        <v>0</v>
      </c>
      <c r="CA33" s="2">
        <v>2875</v>
      </c>
      <c r="CB33" s="2">
        <v>0</v>
      </c>
      <c r="CC33" s="2">
        <v>1390000</v>
      </c>
      <c r="CD33" s="2">
        <v>13533</v>
      </c>
      <c r="CE33" s="2">
        <v>2686</v>
      </c>
      <c r="CF33" s="2">
        <v>339079</v>
      </c>
      <c r="CG33" s="2" t="s">
        <v>5</v>
      </c>
      <c r="CH33" s="2">
        <v>41078</v>
      </c>
      <c r="CI33" s="2">
        <v>2386</v>
      </c>
      <c r="CJ33" s="2">
        <v>34633</v>
      </c>
      <c r="CK33" s="2">
        <v>0</v>
      </c>
      <c r="CL33" s="2">
        <v>458</v>
      </c>
      <c r="CM33" s="2">
        <v>986</v>
      </c>
      <c r="CN33" s="2">
        <v>0</v>
      </c>
      <c r="CO33" s="2">
        <v>234</v>
      </c>
      <c r="CP33" s="2">
        <v>441</v>
      </c>
      <c r="CQ33" s="2">
        <v>0</v>
      </c>
      <c r="CR33" s="2">
        <v>4922</v>
      </c>
      <c r="CS33" s="2">
        <v>0</v>
      </c>
      <c r="CT33" s="2">
        <v>0</v>
      </c>
      <c r="CU33" s="2">
        <v>4035</v>
      </c>
      <c r="CV33" s="2">
        <v>68687</v>
      </c>
      <c r="CW33" s="2">
        <v>2053</v>
      </c>
      <c r="CX33" s="2">
        <v>26818</v>
      </c>
      <c r="CY33" s="2">
        <v>0</v>
      </c>
      <c r="CZ33" s="2">
        <v>0</v>
      </c>
      <c r="DA33" s="2">
        <v>0</v>
      </c>
      <c r="DB33" s="2">
        <v>0</v>
      </c>
      <c r="DC33" s="2">
        <v>1708005</v>
      </c>
      <c r="DD33" s="2">
        <v>0</v>
      </c>
      <c r="DE33" s="2">
        <v>2728</v>
      </c>
      <c r="DF33" s="2">
        <v>1643</v>
      </c>
      <c r="DG33" s="2">
        <v>2711</v>
      </c>
      <c r="DH33" s="2">
        <v>0</v>
      </c>
      <c r="DI33" s="2">
        <v>1083</v>
      </c>
      <c r="DJ33" s="2">
        <v>422</v>
      </c>
      <c r="DK33" s="2">
        <v>1000</v>
      </c>
      <c r="DL33" s="2">
        <v>23347</v>
      </c>
      <c r="DM33" s="2">
        <v>0</v>
      </c>
      <c r="DN33" s="2">
        <v>633664</v>
      </c>
      <c r="DO33" s="2">
        <v>5936</v>
      </c>
      <c r="DP33" s="2">
        <v>17081</v>
      </c>
      <c r="DQ33" s="2">
        <v>3877</v>
      </c>
      <c r="DR33" s="2">
        <v>0</v>
      </c>
      <c r="DS33" s="2">
        <v>0</v>
      </c>
      <c r="DT33" s="2">
        <v>0</v>
      </c>
      <c r="DU33" s="2">
        <v>0</v>
      </c>
      <c r="DV33" s="2">
        <v>998</v>
      </c>
      <c r="DW33" s="2">
        <v>0</v>
      </c>
      <c r="DX33" s="2">
        <v>1324</v>
      </c>
      <c r="DY33" s="2">
        <v>45292</v>
      </c>
      <c r="DZ33" s="2">
        <v>0</v>
      </c>
      <c r="EA33" s="2">
        <v>6656</v>
      </c>
      <c r="EB33" s="2">
        <v>3127</v>
      </c>
      <c r="EC33" s="2">
        <v>507</v>
      </c>
      <c r="ED33" s="2">
        <v>11478</v>
      </c>
      <c r="EE33" s="2">
        <v>47035</v>
      </c>
      <c r="EF33" s="2">
        <v>0</v>
      </c>
      <c r="EG33" s="2">
        <v>5423</v>
      </c>
      <c r="EH33" s="2">
        <v>0</v>
      </c>
      <c r="EI33" s="2">
        <v>0</v>
      </c>
      <c r="EJ33" s="2">
        <v>0</v>
      </c>
      <c r="EK33" s="2">
        <v>0</v>
      </c>
      <c r="EL33" s="2">
        <v>236</v>
      </c>
      <c r="EM33" s="2">
        <v>49157</v>
      </c>
      <c r="EN33" s="2">
        <v>7375</v>
      </c>
      <c r="EO33" s="2">
        <v>478</v>
      </c>
      <c r="EP33" s="2">
        <v>6272</v>
      </c>
      <c r="EQ33" s="2">
        <v>37422</v>
      </c>
      <c r="ER33" s="2">
        <v>3948</v>
      </c>
      <c r="ES33" s="2">
        <v>62260</v>
      </c>
      <c r="ET33" s="2">
        <v>0</v>
      </c>
      <c r="EU33" s="2">
        <v>139265</v>
      </c>
      <c r="EV33" s="2">
        <v>0</v>
      </c>
      <c r="EW33" s="2">
        <v>0</v>
      </c>
      <c r="EX33" s="2">
        <v>486</v>
      </c>
      <c r="EY33" s="2">
        <v>0</v>
      </c>
      <c r="EZ33" s="2">
        <v>12078</v>
      </c>
      <c r="FA33" s="2">
        <v>444</v>
      </c>
      <c r="FB33" s="2">
        <v>316</v>
      </c>
      <c r="FC33" s="2">
        <v>10851</v>
      </c>
      <c r="FD33" s="2">
        <v>11754</v>
      </c>
      <c r="FE33" s="2">
        <v>12853</v>
      </c>
      <c r="FF33" s="2">
        <v>28915</v>
      </c>
      <c r="FG33" s="2">
        <v>1429</v>
      </c>
      <c r="FH33" s="2">
        <v>400</v>
      </c>
      <c r="FI33" s="2">
        <v>0</v>
      </c>
      <c r="FJ33" s="2">
        <v>5226</v>
      </c>
      <c r="FK33" s="2">
        <v>517833</v>
      </c>
      <c r="FL33" s="2">
        <v>4799</v>
      </c>
      <c r="FM33" s="2">
        <v>23406</v>
      </c>
      <c r="FN33" s="2">
        <v>764</v>
      </c>
      <c r="FO33" s="2">
        <v>1500</v>
      </c>
      <c r="FP33" s="2">
        <v>16214</v>
      </c>
      <c r="FQ33" s="2">
        <v>2126</v>
      </c>
      <c r="FR33" s="2">
        <v>0</v>
      </c>
      <c r="FS33" s="2">
        <v>95</v>
      </c>
      <c r="FT33" s="2">
        <v>0</v>
      </c>
      <c r="FU33" s="2">
        <v>3727</v>
      </c>
      <c r="FV33" s="2">
        <v>0</v>
      </c>
      <c r="FW33" s="2">
        <v>3571</v>
      </c>
      <c r="FX33" s="2">
        <v>0</v>
      </c>
      <c r="FY33" s="2">
        <v>1015</v>
      </c>
      <c r="FZ33" s="2">
        <v>0</v>
      </c>
      <c r="GA33" s="2">
        <v>24172</v>
      </c>
      <c r="GB33" s="2">
        <v>0</v>
      </c>
      <c r="GC33" s="2">
        <v>0</v>
      </c>
      <c r="GD33" s="2">
        <v>13400</v>
      </c>
      <c r="GE33" s="2">
        <v>750</v>
      </c>
      <c r="GF33" s="2">
        <v>47037</v>
      </c>
      <c r="GG33" s="2">
        <v>4859</v>
      </c>
      <c r="GH33" s="2">
        <v>36019</v>
      </c>
      <c r="GI33" s="2">
        <v>2148000</v>
      </c>
      <c r="GJ33" s="2">
        <v>0</v>
      </c>
      <c r="GK33" s="2">
        <v>1928747</v>
      </c>
      <c r="GL33" s="2">
        <v>0</v>
      </c>
      <c r="GM33" s="2">
        <v>0</v>
      </c>
      <c r="GN33" s="2" t="s">
        <v>5</v>
      </c>
      <c r="GO33" s="2">
        <v>0</v>
      </c>
      <c r="GP33" s="2">
        <v>38339</v>
      </c>
      <c r="GQ33" s="2">
        <v>0</v>
      </c>
      <c r="GR33" s="2">
        <v>6309</v>
      </c>
      <c r="GS33" s="2">
        <v>12507</v>
      </c>
      <c r="GT33" s="2">
        <v>0</v>
      </c>
      <c r="GU33" s="2">
        <v>3112</v>
      </c>
      <c r="GV33" s="2">
        <v>828767</v>
      </c>
      <c r="GW33" s="2">
        <v>0</v>
      </c>
      <c r="GX33" s="2">
        <v>0</v>
      </c>
      <c r="GY33" s="2">
        <v>1201924</v>
      </c>
      <c r="GZ33" s="2">
        <v>0</v>
      </c>
      <c r="HA33" s="2">
        <v>0</v>
      </c>
      <c r="HB33" s="2" t="s">
        <v>5</v>
      </c>
      <c r="HC33" s="2" t="s">
        <v>5</v>
      </c>
      <c r="HD33" s="2" t="s">
        <v>5</v>
      </c>
      <c r="HE33" s="2">
        <v>526038</v>
      </c>
      <c r="HF33" s="2" t="s">
        <v>5</v>
      </c>
      <c r="HG33" s="2">
        <v>105500</v>
      </c>
      <c r="HH33" s="2">
        <v>0</v>
      </c>
      <c r="HI33" s="2">
        <v>0</v>
      </c>
      <c r="HJ33" s="2" t="s">
        <v>5</v>
      </c>
      <c r="HK33" s="2">
        <v>18833</v>
      </c>
      <c r="HL33" s="2">
        <v>94123</v>
      </c>
      <c r="HM33" s="2">
        <v>0</v>
      </c>
      <c r="HN33" s="2" t="s">
        <v>5</v>
      </c>
      <c r="HO33" s="2">
        <v>0</v>
      </c>
      <c r="HP33" s="2">
        <v>2940</v>
      </c>
      <c r="HQ33" s="2">
        <v>15559</v>
      </c>
      <c r="HR33" s="2">
        <v>0</v>
      </c>
      <c r="HS33" s="2">
        <v>0</v>
      </c>
      <c r="HT33" s="2" t="s">
        <v>5</v>
      </c>
      <c r="HU33" s="2">
        <v>33</v>
      </c>
      <c r="HV33" s="2">
        <v>3591</v>
      </c>
      <c r="HW33" s="2">
        <v>0</v>
      </c>
      <c r="HX33" s="2">
        <v>0</v>
      </c>
      <c r="HY33" s="2">
        <v>0</v>
      </c>
      <c r="HZ33" s="2">
        <v>13964</v>
      </c>
      <c r="IA33" s="2">
        <v>0</v>
      </c>
      <c r="IB33" s="2">
        <v>189891</v>
      </c>
      <c r="IC33" s="2" t="s">
        <v>5</v>
      </c>
      <c r="ID33" s="2" t="s">
        <v>5</v>
      </c>
      <c r="IE33" s="2">
        <v>788</v>
      </c>
      <c r="IF33" s="2">
        <v>1128142</v>
      </c>
      <c r="IG33" s="2">
        <v>3431169</v>
      </c>
      <c r="IH33" s="2" t="s">
        <v>5</v>
      </c>
      <c r="II33" s="2" t="s">
        <v>5</v>
      </c>
      <c r="IJ33" s="2">
        <v>44401</v>
      </c>
      <c r="IK33" s="2">
        <v>38874</v>
      </c>
      <c r="IL33" s="2">
        <v>52834</v>
      </c>
      <c r="IM33" s="2">
        <v>10505</v>
      </c>
      <c r="IN33" s="2">
        <v>1801</v>
      </c>
      <c r="IO33" s="2">
        <v>0</v>
      </c>
      <c r="IP33" s="2">
        <v>4500</v>
      </c>
      <c r="IQ33" s="2">
        <v>341741</v>
      </c>
      <c r="IR33" s="2">
        <v>0</v>
      </c>
      <c r="IS33" s="2" t="s">
        <v>5</v>
      </c>
      <c r="IT33" s="2">
        <v>0</v>
      </c>
      <c r="IU33" s="2" t="s">
        <v>5</v>
      </c>
      <c r="IV33" s="2" t="s">
        <v>5</v>
      </c>
      <c r="IW33" s="2">
        <v>0</v>
      </c>
      <c r="IX33" s="2">
        <v>4938</v>
      </c>
      <c r="IY33" s="2">
        <v>1750</v>
      </c>
      <c r="IZ33" s="2">
        <v>0</v>
      </c>
      <c r="JA33" s="2">
        <v>9590</v>
      </c>
      <c r="JB33" s="2">
        <v>22416</v>
      </c>
      <c r="JC33" s="2">
        <v>7155</v>
      </c>
      <c r="JD33" s="2">
        <v>92427</v>
      </c>
      <c r="JE33" s="2">
        <v>591957</v>
      </c>
      <c r="JF33" s="2" t="s">
        <v>5</v>
      </c>
      <c r="JG33" s="2">
        <v>24454</v>
      </c>
      <c r="JH33" s="2">
        <v>1975</v>
      </c>
      <c r="JI33" s="2">
        <v>0</v>
      </c>
      <c r="JJ33" s="2">
        <v>125312</v>
      </c>
      <c r="JK33" s="2">
        <v>0</v>
      </c>
      <c r="JL33" s="2">
        <v>0</v>
      </c>
      <c r="JM33" s="2">
        <v>15721</v>
      </c>
      <c r="JN33" s="2">
        <v>1926</v>
      </c>
      <c r="JO33" s="2">
        <v>120891</v>
      </c>
      <c r="JP33" s="2">
        <v>21780</v>
      </c>
      <c r="JQ33" s="2">
        <v>5483</v>
      </c>
      <c r="JR33" s="2">
        <v>0</v>
      </c>
      <c r="JS33" s="2">
        <v>0</v>
      </c>
      <c r="JT33" s="2">
        <v>40053</v>
      </c>
      <c r="JU33" s="2">
        <v>61350</v>
      </c>
      <c r="JV33" s="2">
        <v>9284</v>
      </c>
      <c r="JW33" s="2">
        <v>0</v>
      </c>
      <c r="JX33" s="2">
        <v>0</v>
      </c>
      <c r="JY33" s="2">
        <v>0</v>
      </c>
      <c r="JZ33" s="2" t="s">
        <v>5</v>
      </c>
      <c r="KA33" s="2">
        <v>0</v>
      </c>
      <c r="KB33" s="2">
        <v>1455</v>
      </c>
      <c r="KC33" s="2" t="s">
        <v>5</v>
      </c>
      <c r="KD33" s="2">
        <v>0</v>
      </c>
      <c r="KE33" s="2">
        <v>1761</v>
      </c>
      <c r="KF33" s="2">
        <v>0</v>
      </c>
      <c r="KG33" s="2">
        <v>83398</v>
      </c>
      <c r="KH33" s="2">
        <v>0</v>
      </c>
      <c r="KI33" s="2" t="s">
        <v>5</v>
      </c>
      <c r="KJ33" s="2" t="s">
        <v>5</v>
      </c>
      <c r="KK33" s="2">
        <v>0</v>
      </c>
      <c r="KL33" s="2">
        <v>9304</v>
      </c>
      <c r="KM33" s="2">
        <v>0</v>
      </c>
      <c r="KN33" s="2">
        <v>23126</v>
      </c>
      <c r="KO33" s="2" t="s">
        <v>5</v>
      </c>
      <c r="KP33" s="2" t="s">
        <v>5</v>
      </c>
      <c r="KQ33" s="2">
        <v>256513</v>
      </c>
      <c r="KR33" s="2">
        <v>8806</v>
      </c>
      <c r="KS33" s="2" t="s">
        <v>5</v>
      </c>
      <c r="KT33" s="2">
        <v>0</v>
      </c>
      <c r="KU33" s="2">
        <v>4971</v>
      </c>
      <c r="KV33" s="2">
        <v>10324</v>
      </c>
      <c r="KW33" s="2">
        <v>1272</v>
      </c>
      <c r="KX33" s="2">
        <v>81222</v>
      </c>
      <c r="KY33" s="2">
        <v>0</v>
      </c>
      <c r="KZ33" s="2" t="s">
        <v>5</v>
      </c>
      <c r="LA33" s="2">
        <v>0</v>
      </c>
      <c r="LB33" s="2">
        <v>0</v>
      </c>
      <c r="LC33" s="2">
        <v>398332</v>
      </c>
      <c r="LD33" s="2">
        <v>1034</v>
      </c>
      <c r="LE33" s="2">
        <v>0</v>
      </c>
      <c r="LF33" s="2">
        <v>10075</v>
      </c>
      <c r="LG33" s="2" t="s">
        <v>5</v>
      </c>
      <c r="LH33" s="2">
        <v>16898</v>
      </c>
      <c r="LI33" s="2">
        <v>43665</v>
      </c>
      <c r="LJ33" s="2">
        <v>202035</v>
      </c>
      <c r="LK33" s="2">
        <v>114338</v>
      </c>
      <c r="LL33" s="2">
        <v>4604</v>
      </c>
      <c r="LM33" s="2" t="s">
        <v>5</v>
      </c>
      <c r="LN33" s="2">
        <v>0</v>
      </c>
      <c r="LO33" s="2">
        <v>52903</v>
      </c>
      <c r="LP33" s="2">
        <v>57344</v>
      </c>
      <c r="LQ33" s="2">
        <v>127979</v>
      </c>
      <c r="LR33" s="2">
        <v>53760</v>
      </c>
      <c r="LS33" s="2" t="s">
        <v>5</v>
      </c>
      <c r="LT33" s="2" t="s">
        <v>5</v>
      </c>
      <c r="LU33" s="2">
        <v>0</v>
      </c>
      <c r="LV33" s="2" t="s">
        <v>5</v>
      </c>
      <c r="LW33" s="2">
        <v>2880</v>
      </c>
      <c r="LX33" s="2" t="s">
        <v>5</v>
      </c>
      <c r="LY33" s="2" t="s">
        <v>5</v>
      </c>
      <c r="LZ33" s="2" t="s">
        <v>5</v>
      </c>
      <c r="MA33" s="2">
        <v>0</v>
      </c>
      <c r="MB33" s="2">
        <v>20677</v>
      </c>
      <c r="MC33" s="2" t="s">
        <v>5</v>
      </c>
      <c r="MD33" s="2" t="s">
        <v>5</v>
      </c>
      <c r="ME33" s="2">
        <v>0</v>
      </c>
      <c r="MF33" s="2">
        <v>384727</v>
      </c>
      <c r="MG33" s="2">
        <v>0</v>
      </c>
      <c r="MH33" s="2">
        <v>91050</v>
      </c>
      <c r="MI33" s="2" t="s">
        <v>5</v>
      </c>
      <c r="MJ33" s="2">
        <v>0</v>
      </c>
      <c r="MK33" s="2">
        <v>25040</v>
      </c>
      <c r="ML33" s="2">
        <v>5617</v>
      </c>
      <c r="MM33" s="2">
        <v>0</v>
      </c>
      <c r="MN33" s="2">
        <v>59856</v>
      </c>
      <c r="MO33" s="2">
        <v>2627587</v>
      </c>
      <c r="MP33" s="2" t="s">
        <v>5</v>
      </c>
      <c r="MQ33" s="2">
        <v>7926</v>
      </c>
      <c r="MR33" s="2">
        <v>0</v>
      </c>
      <c r="MS33" s="2">
        <v>15130</v>
      </c>
      <c r="MT33" s="2">
        <v>148618</v>
      </c>
      <c r="MU33" s="2">
        <v>114931</v>
      </c>
      <c r="MV33" s="2">
        <v>537048</v>
      </c>
      <c r="MW33" s="2">
        <v>0</v>
      </c>
      <c r="MX33" s="2">
        <v>978</v>
      </c>
      <c r="MY33" s="2" t="s">
        <v>5</v>
      </c>
      <c r="MZ33" s="2">
        <v>1680</v>
      </c>
      <c r="NA33" s="2">
        <v>0</v>
      </c>
      <c r="NB33" s="2">
        <v>28174</v>
      </c>
      <c r="NC33" s="2">
        <v>0</v>
      </c>
      <c r="ND33" s="2">
        <v>1538</v>
      </c>
      <c r="NE33" s="2">
        <v>0</v>
      </c>
      <c r="NF33" s="2">
        <v>0</v>
      </c>
      <c r="NG33" s="2">
        <v>0</v>
      </c>
      <c r="NH33" s="2">
        <v>21071</v>
      </c>
      <c r="NI33" s="2">
        <v>27717</v>
      </c>
      <c r="NJ33" s="2">
        <v>0</v>
      </c>
      <c r="NK33" s="2">
        <v>39828</v>
      </c>
      <c r="NL33" s="2">
        <v>0</v>
      </c>
      <c r="NM33" s="2">
        <v>3820</v>
      </c>
      <c r="NN33" s="2">
        <v>0</v>
      </c>
      <c r="NO33" s="2">
        <v>0</v>
      </c>
      <c r="NP33" s="2">
        <v>39452</v>
      </c>
      <c r="NQ33" s="2">
        <v>37687</v>
      </c>
      <c r="NR33" s="2">
        <v>28</v>
      </c>
      <c r="NS33" s="2">
        <v>3751</v>
      </c>
      <c r="NT33" s="2">
        <v>0</v>
      </c>
      <c r="NU33" s="2">
        <v>56072</v>
      </c>
      <c r="NV33" s="2">
        <v>0</v>
      </c>
      <c r="NW33" s="2">
        <v>0</v>
      </c>
      <c r="NX33" s="2">
        <v>0</v>
      </c>
      <c r="NY33" s="2">
        <v>0</v>
      </c>
      <c r="NZ33" s="2">
        <v>3126</v>
      </c>
      <c r="OA33" s="2">
        <v>0</v>
      </c>
      <c r="OB33" s="2">
        <v>0</v>
      </c>
      <c r="OC33" s="2">
        <v>9045</v>
      </c>
      <c r="OD33" s="2">
        <v>129</v>
      </c>
      <c r="OE33" s="2">
        <v>7664</v>
      </c>
      <c r="OF33" s="2">
        <v>0</v>
      </c>
      <c r="OG33" s="2">
        <v>31698</v>
      </c>
      <c r="OH33" s="2">
        <v>0</v>
      </c>
      <c r="OI33" s="2">
        <v>0</v>
      </c>
      <c r="OJ33" s="2">
        <v>0</v>
      </c>
      <c r="OK33" s="2">
        <v>732</v>
      </c>
      <c r="OL33" s="2">
        <v>0</v>
      </c>
      <c r="OM33" s="2">
        <v>0</v>
      </c>
      <c r="ON33" s="2">
        <v>8045</v>
      </c>
      <c r="OO33" s="2">
        <v>0</v>
      </c>
      <c r="OP33" s="2">
        <v>77204</v>
      </c>
      <c r="OQ33" s="2">
        <v>0</v>
      </c>
      <c r="OR33" s="2">
        <v>8824</v>
      </c>
      <c r="OS33" s="2">
        <v>0</v>
      </c>
      <c r="OT33" s="2">
        <v>10092</v>
      </c>
      <c r="OU33" s="2">
        <v>32479</v>
      </c>
      <c r="OV33" s="2">
        <v>0</v>
      </c>
      <c r="OW33" s="2">
        <v>0</v>
      </c>
      <c r="OX33" s="2">
        <v>5314</v>
      </c>
      <c r="OY33" s="2">
        <v>0</v>
      </c>
      <c r="OZ33" s="2">
        <v>0</v>
      </c>
      <c r="PA33" s="2">
        <v>7382</v>
      </c>
      <c r="PB33" s="2">
        <v>0</v>
      </c>
      <c r="PC33" s="2">
        <v>0</v>
      </c>
      <c r="PD33" s="2">
        <v>0</v>
      </c>
      <c r="PE33" s="2">
        <v>17013</v>
      </c>
      <c r="PF33" s="2">
        <v>0</v>
      </c>
      <c r="PG33" s="2">
        <v>26541</v>
      </c>
      <c r="PH33" s="2">
        <v>13221</v>
      </c>
      <c r="PI33" s="2">
        <v>47137</v>
      </c>
      <c r="PJ33" s="2">
        <v>0</v>
      </c>
      <c r="PK33" s="2">
        <v>26112</v>
      </c>
      <c r="PL33" s="2">
        <v>44139</v>
      </c>
      <c r="PM33" s="2">
        <v>0</v>
      </c>
      <c r="PN33" s="2">
        <v>14264</v>
      </c>
      <c r="PO33" s="2">
        <v>40155</v>
      </c>
      <c r="PP33" s="2">
        <v>1997</v>
      </c>
      <c r="PQ33" s="2" t="s">
        <v>5</v>
      </c>
      <c r="PR33" s="2">
        <v>30158</v>
      </c>
      <c r="PS33" s="2">
        <v>0</v>
      </c>
      <c r="PT33" s="2">
        <v>502</v>
      </c>
      <c r="PU33" s="2">
        <v>196810</v>
      </c>
      <c r="PV33" s="2">
        <v>0</v>
      </c>
      <c r="PW33" s="2">
        <v>30408</v>
      </c>
      <c r="PX33" s="2">
        <v>1878</v>
      </c>
      <c r="PY33" s="2">
        <v>16734</v>
      </c>
      <c r="PZ33" s="2">
        <v>0</v>
      </c>
      <c r="QA33" s="2">
        <v>5000</v>
      </c>
      <c r="QB33" s="2">
        <v>0</v>
      </c>
      <c r="QC33" s="2">
        <v>1500</v>
      </c>
      <c r="QD33" s="2">
        <v>7838</v>
      </c>
      <c r="QE33" s="2">
        <v>16046</v>
      </c>
      <c r="QF33" s="2" t="s">
        <v>5</v>
      </c>
      <c r="QG33" s="2">
        <v>2610</v>
      </c>
      <c r="QH33" s="2">
        <v>8167470</v>
      </c>
      <c r="QI33" s="2">
        <v>0</v>
      </c>
      <c r="QJ33" s="2">
        <v>3168</v>
      </c>
      <c r="QK33" s="2" t="s">
        <v>5</v>
      </c>
      <c r="QL33" s="2" t="s">
        <v>5</v>
      </c>
      <c r="QM33" s="2">
        <v>0</v>
      </c>
      <c r="QN33" s="2">
        <v>6606</v>
      </c>
      <c r="QO33" s="2" t="s">
        <v>5</v>
      </c>
      <c r="QP33" s="2">
        <v>17195</v>
      </c>
      <c r="QQ33" s="2">
        <v>0</v>
      </c>
      <c r="QR33" s="2">
        <v>0</v>
      </c>
      <c r="QS33" s="2" t="s">
        <v>5</v>
      </c>
      <c r="QT33" s="2">
        <v>0</v>
      </c>
      <c r="QU33" s="2">
        <v>0</v>
      </c>
      <c r="QV33" s="2">
        <v>0</v>
      </c>
      <c r="QW33" s="2">
        <v>0</v>
      </c>
      <c r="QX33" s="2" t="s">
        <v>5</v>
      </c>
      <c r="QY33" s="2">
        <v>0</v>
      </c>
      <c r="QZ33" s="2">
        <v>0</v>
      </c>
      <c r="RA33" s="2">
        <v>1125</v>
      </c>
      <c r="RB33" s="2">
        <v>1677</v>
      </c>
      <c r="RC33" s="2">
        <v>2759</v>
      </c>
      <c r="RD33" s="2">
        <v>0</v>
      </c>
      <c r="RE33" s="2">
        <v>0</v>
      </c>
      <c r="RF33" s="2">
        <v>0</v>
      </c>
      <c r="RG33" s="2">
        <v>0</v>
      </c>
      <c r="RH33" s="2">
        <v>7505875</v>
      </c>
      <c r="RI33" s="2">
        <v>31555</v>
      </c>
      <c r="RJ33" s="2">
        <v>1875713</v>
      </c>
      <c r="RK33" s="2">
        <v>53237021</v>
      </c>
      <c r="RL33" s="2">
        <v>0</v>
      </c>
      <c r="RM33" s="2">
        <v>0</v>
      </c>
      <c r="RN33" s="2">
        <v>89090</v>
      </c>
      <c r="RO33" s="2">
        <v>0</v>
      </c>
      <c r="RP33" s="2" t="s">
        <v>5</v>
      </c>
      <c r="RQ33" s="2">
        <v>33719</v>
      </c>
      <c r="RR33" s="2">
        <v>3979</v>
      </c>
      <c r="RS33" s="2">
        <v>1689</v>
      </c>
      <c r="RT33" s="2" t="s">
        <v>5</v>
      </c>
      <c r="RU33" s="2" t="s">
        <v>5</v>
      </c>
      <c r="RV33" s="2" t="s">
        <v>5</v>
      </c>
      <c r="RW33" s="2" t="s">
        <v>5</v>
      </c>
      <c r="RX33" s="2" t="s">
        <v>5</v>
      </c>
      <c r="RY33" s="2" t="s">
        <v>5</v>
      </c>
      <c r="RZ33" s="2">
        <v>48187</v>
      </c>
      <c r="SA33" s="2" t="s">
        <v>5</v>
      </c>
      <c r="SB33" s="2" t="s">
        <v>5</v>
      </c>
      <c r="SC33" s="2" t="s">
        <v>5</v>
      </c>
      <c r="SD33" s="2">
        <v>72477</v>
      </c>
      <c r="SE33" s="2" t="s">
        <v>5</v>
      </c>
      <c r="SF33" s="2">
        <v>0</v>
      </c>
      <c r="SG33" s="2">
        <v>30438</v>
      </c>
      <c r="SH33" s="2">
        <v>0</v>
      </c>
      <c r="SI33" s="2">
        <v>0</v>
      </c>
      <c r="SJ33" s="2">
        <v>0</v>
      </c>
      <c r="SK33" s="2">
        <v>4884919</v>
      </c>
      <c r="SL33" s="2">
        <v>12622</v>
      </c>
      <c r="SM33" s="2">
        <v>289730</v>
      </c>
      <c r="SN33" s="2">
        <v>18535</v>
      </c>
      <c r="SO33" s="2">
        <v>0</v>
      </c>
      <c r="SP33" s="2">
        <v>48469</v>
      </c>
      <c r="SQ33" s="2">
        <v>2446</v>
      </c>
      <c r="SR33" s="2">
        <v>0</v>
      </c>
      <c r="SS33" s="2">
        <v>0</v>
      </c>
      <c r="ST33" s="2">
        <v>80977</v>
      </c>
      <c r="SU33" s="2">
        <v>904025</v>
      </c>
      <c r="SV33" s="2">
        <v>1002672</v>
      </c>
      <c r="SW33" s="2">
        <v>451</v>
      </c>
      <c r="SX33" s="2">
        <v>390821</v>
      </c>
      <c r="SY33" s="2">
        <v>0</v>
      </c>
      <c r="SZ33" s="2">
        <v>0</v>
      </c>
      <c r="TA33" s="2">
        <v>2342</v>
      </c>
      <c r="TB33" s="2">
        <v>4734</v>
      </c>
      <c r="TC33" s="2">
        <v>0</v>
      </c>
      <c r="TD33" s="2">
        <v>1000</v>
      </c>
      <c r="TE33" s="2">
        <v>0</v>
      </c>
      <c r="TF33" s="2">
        <v>0</v>
      </c>
      <c r="TG33" s="2">
        <v>97665</v>
      </c>
      <c r="TH33" s="2">
        <v>575590</v>
      </c>
      <c r="TI33" s="2">
        <v>0</v>
      </c>
      <c r="TJ33" s="2" t="s">
        <v>5</v>
      </c>
      <c r="TK33" s="2">
        <v>3633</v>
      </c>
      <c r="TL33" s="2">
        <v>0</v>
      </c>
      <c r="TM33" s="2">
        <v>0</v>
      </c>
      <c r="TN33" s="2">
        <v>817612</v>
      </c>
      <c r="TO33" s="2">
        <v>0</v>
      </c>
      <c r="TP33" s="2">
        <v>0</v>
      </c>
      <c r="TQ33" s="2">
        <v>82394</v>
      </c>
      <c r="TR33" s="2">
        <v>0</v>
      </c>
      <c r="TS33" s="2">
        <v>2582</v>
      </c>
      <c r="TT33" s="2">
        <v>0</v>
      </c>
      <c r="TU33" s="2">
        <v>0</v>
      </c>
      <c r="TV33" s="2">
        <v>11387</v>
      </c>
      <c r="TW33" s="2">
        <v>3863</v>
      </c>
      <c r="TX33" s="2">
        <v>0</v>
      </c>
      <c r="TY33" s="2">
        <v>11959</v>
      </c>
      <c r="TZ33" s="2">
        <v>26423</v>
      </c>
      <c r="UA33" s="2">
        <v>0</v>
      </c>
      <c r="UB33" s="2">
        <v>33016</v>
      </c>
      <c r="UC33" s="2">
        <v>21169</v>
      </c>
      <c r="UD33" s="2">
        <v>13757</v>
      </c>
      <c r="UE33" s="2" t="s">
        <v>5</v>
      </c>
      <c r="UF33" s="2">
        <v>0</v>
      </c>
      <c r="UG33" s="2">
        <v>0</v>
      </c>
      <c r="UH33" s="2">
        <v>4996</v>
      </c>
      <c r="UI33" s="2">
        <v>1161</v>
      </c>
      <c r="UJ33" s="2">
        <v>1517</v>
      </c>
      <c r="UK33" s="2">
        <v>0</v>
      </c>
      <c r="UL33" s="2">
        <v>0</v>
      </c>
      <c r="UM33" s="2">
        <v>0</v>
      </c>
      <c r="UN33" s="2">
        <v>216714</v>
      </c>
      <c r="UO33" s="2">
        <v>25577</v>
      </c>
      <c r="UP33" s="2">
        <v>3114</v>
      </c>
      <c r="UQ33" s="2">
        <v>305800</v>
      </c>
      <c r="UR33" s="2">
        <v>2528</v>
      </c>
      <c r="US33" s="2">
        <v>5159</v>
      </c>
      <c r="UT33" s="2">
        <v>400</v>
      </c>
      <c r="UU33" s="2">
        <v>4351</v>
      </c>
      <c r="UV33" s="2">
        <v>99065</v>
      </c>
      <c r="UW33" s="2">
        <v>0</v>
      </c>
      <c r="UX33" s="2">
        <v>0</v>
      </c>
      <c r="UY33" s="2">
        <v>175527</v>
      </c>
      <c r="UZ33" s="2">
        <v>434856</v>
      </c>
      <c r="VA33" s="2">
        <v>27714</v>
      </c>
      <c r="VB33" s="2">
        <v>69676</v>
      </c>
      <c r="VC33" s="2">
        <v>0</v>
      </c>
      <c r="VD33" s="2">
        <v>0</v>
      </c>
      <c r="VE33" s="2">
        <v>0</v>
      </c>
      <c r="VF33" s="2">
        <v>76843</v>
      </c>
      <c r="VG33" s="2">
        <v>72125</v>
      </c>
      <c r="VH33" s="2">
        <v>0</v>
      </c>
      <c r="VI33" s="2">
        <v>91968</v>
      </c>
      <c r="VJ33" s="2">
        <v>0</v>
      </c>
      <c r="VK33" s="2">
        <v>0</v>
      </c>
      <c r="VL33" s="2">
        <v>83339</v>
      </c>
      <c r="VM33" s="2">
        <v>0</v>
      </c>
      <c r="VN33" s="2">
        <v>2585</v>
      </c>
      <c r="VO33" s="2">
        <v>32870</v>
      </c>
      <c r="VP33" s="2">
        <v>0</v>
      </c>
      <c r="VQ33" s="2">
        <v>0</v>
      </c>
      <c r="VR33" s="2">
        <v>6756</v>
      </c>
      <c r="VS33" s="2">
        <v>121097</v>
      </c>
      <c r="VT33" s="2">
        <v>445</v>
      </c>
      <c r="VU33" s="2">
        <v>0</v>
      </c>
      <c r="VV33" s="2">
        <v>13632</v>
      </c>
      <c r="VW33" s="2">
        <v>7955</v>
      </c>
      <c r="VX33" s="2">
        <v>0</v>
      </c>
      <c r="VY33" s="2">
        <v>0</v>
      </c>
      <c r="VZ33" s="2">
        <v>0</v>
      </c>
      <c r="WA33" s="2">
        <v>0</v>
      </c>
      <c r="WB33" s="2">
        <v>0</v>
      </c>
      <c r="WC33" s="2">
        <v>0</v>
      </c>
      <c r="WD33" s="2">
        <v>0</v>
      </c>
      <c r="WE33" s="2">
        <v>7521</v>
      </c>
      <c r="WF33" s="2">
        <v>1884</v>
      </c>
      <c r="WG33" s="2">
        <v>2526</v>
      </c>
      <c r="WH33" s="2">
        <v>0</v>
      </c>
      <c r="WI33" s="2">
        <v>4979</v>
      </c>
      <c r="WJ33" s="2">
        <v>7276</v>
      </c>
      <c r="WK33" s="2">
        <v>0</v>
      </c>
      <c r="WL33" s="2">
        <v>0</v>
      </c>
      <c r="WM33" s="2">
        <v>6367</v>
      </c>
      <c r="WN33" s="2">
        <v>0</v>
      </c>
      <c r="WO33" s="2">
        <v>0</v>
      </c>
      <c r="WP33" s="2">
        <v>82529</v>
      </c>
      <c r="WQ33" s="2">
        <v>3331</v>
      </c>
      <c r="WR33" s="2">
        <v>155105</v>
      </c>
      <c r="WS33" s="2">
        <v>0</v>
      </c>
      <c r="WT33" s="2">
        <v>0</v>
      </c>
      <c r="WU33" s="2">
        <v>0</v>
      </c>
      <c r="WV33" s="2">
        <v>0</v>
      </c>
      <c r="WW33" s="2">
        <v>2702</v>
      </c>
      <c r="WX33" s="2">
        <v>0</v>
      </c>
      <c r="WY33" s="2">
        <v>5512</v>
      </c>
      <c r="WZ33" s="2">
        <v>3223</v>
      </c>
      <c r="XA33" s="2">
        <v>0</v>
      </c>
      <c r="XB33" s="2">
        <v>4197</v>
      </c>
      <c r="XC33" s="2">
        <v>0</v>
      </c>
      <c r="XD33" s="2">
        <v>2655</v>
      </c>
      <c r="XE33" s="2">
        <v>0</v>
      </c>
      <c r="XF33" s="2" t="s">
        <v>5</v>
      </c>
      <c r="XG33" s="2">
        <v>1606</v>
      </c>
      <c r="XH33" s="2">
        <v>1000</v>
      </c>
      <c r="XI33" s="2">
        <v>710</v>
      </c>
      <c r="XJ33" s="2">
        <v>0</v>
      </c>
      <c r="XK33" s="2">
        <v>7912</v>
      </c>
      <c r="XL33" s="2">
        <v>12715</v>
      </c>
      <c r="XM33" s="2">
        <v>159</v>
      </c>
      <c r="XN33" s="2">
        <v>45077</v>
      </c>
      <c r="XO33" s="2">
        <v>0</v>
      </c>
      <c r="XP33" s="2">
        <v>1675</v>
      </c>
      <c r="XQ33" s="2">
        <v>0</v>
      </c>
      <c r="XR33" s="2">
        <v>4050</v>
      </c>
      <c r="XS33" s="2">
        <v>17190</v>
      </c>
      <c r="XT33" s="2">
        <v>0</v>
      </c>
      <c r="XU33" s="2">
        <v>1204</v>
      </c>
      <c r="XV33" s="2">
        <v>7987</v>
      </c>
      <c r="XW33" s="2">
        <v>252</v>
      </c>
      <c r="XX33" s="2">
        <v>0</v>
      </c>
      <c r="XY33" s="2">
        <v>0</v>
      </c>
      <c r="XZ33" s="2">
        <v>511</v>
      </c>
      <c r="YA33" s="2">
        <v>0</v>
      </c>
      <c r="YB33" s="2">
        <v>0</v>
      </c>
      <c r="YC33" s="2">
        <v>21329</v>
      </c>
      <c r="YD33" s="2">
        <v>0</v>
      </c>
      <c r="YE33" s="2">
        <v>500</v>
      </c>
      <c r="YF33" s="2" t="s">
        <v>5</v>
      </c>
      <c r="YG33" s="2">
        <v>213</v>
      </c>
      <c r="YH33" s="2">
        <v>27748</v>
      </c>
      <c r="YI33" s="2">
        <v>0</v>
      </c>
      <c r="YJ33" s="2">
        <v>6128</v>
      </c>
      <c r="YK33" s="2">
        <v>0</v>
      </c>
      <c r="YL33" s="2">
        <v>502</v>
      </c>
      <c r="YM33" s="2">
        <v>0</v>
      </c>
      <c r="YN33" s="2">
        <v>34139</v>
      </c>
      <c r="YO33" s="2">
        <v>0</v>
      </c>
      <c r="YP33" s="2">
        <v>255</v>
      </c>
      <c r="YQ33" s="2">
        <v>768</v>
      </c>
      <c r="YR33" s="2">
        <v>3970</v>
      </c>
      <c r="YS33" s="2">
        <v>16866</v>
      </c>
      <c r="YT33" s="2">
        <v>21225</v>
      </c>
      <c r="YU33" s="2">
        <v>0</v>
      </c>
      <c r="YV33" s="2">
        <v>0</v>
      </c>
      <c r="YW33" s="2">
        <v>0</v>
      </c>
      <c r="YX33" s="2">
        <v>6547</v>
      </c>
      <c r="YY33" s="2">
        <v>0</v>
      </c>
      <c r="YZ33" s="2">
        <v>51601</v>
      </c>
      <c r="ZA33" s="2">
        <v>4695</v>
      </c>
      <c r="ZB33" s="2">
        <v>4899</v>
      </c>
      <c r="ZC33" s="2">
        <v>478</v>
      </c>
      <c r="ZD33" s="2">
        <v>0</v>
      </c>
      <c r="ZE33" s="2">
        <v>70424</v>
      </c>
      <c r="ZF33" s="2">
        <v>555</v>
      </c>
      <c r="ZG33" s="2">
        <v>0</v>
      </c>
      <c r="ZH33" s="2">
        <v>0</v>
      </c>
      <c r="ZI33" s="2">
        <v>0</v>
      </c>
      <c r="ZJ33" s="2">
        <v>1189</v>
      </c>
      <c r="ZK33" s="2">
        <v>0</v>
      </c>
      <c r="ZL33" s="2">
        <v>4289</v>
      </c>
      <c r="ZM33" s="2">
        <v>0</v>
      </c>
      <c r="ZN33" s="2">
        <v>2566</v>
      </c>
      <c r="ZO33" s="2">
        <v>22629</v>
      </c>
      <c r="ZP33" s="2">
        <v>0</v>
      </c>
      <c r="ZQ33" s="2">
        <v>1854</v>
      </c>
      <c r="ZR33" s="2">
        <v>9167</v>
      </c>
      <c r="ZS33" s="2">
        <v>0</v>
      </c>
      <c r="ZT33" s="2">
        <v>0</v>
      </c>
      <c r="ZU33" s="2">
        <v>4039</v>
      </c>
      <c r="ZV33" s="2">
        <v>13353</v>
      </c>
      <c r="ZW33" s="2">
        <v>1325</v>
      </c>
      <c r="ZX33" s="2">
        <v>0</v>
      </c>
      <c r="ZY33" s="2">
        <v>0</v>
      </c>
      <c r="ZZ33" s="2">
        <v>7473</v>
      </c>
      <c r="AAA33" s="2">
        <v>0</v>
      </c>
      <c r="AAB33" s="2">
        <v>0</v>
      </c>
      <c r="AAC33" s="2">
        <v>10245</v>
      </c>
      <c r="AAD33" s="2">
        <v>3750</v>
      </c>
      <c r="AAE33" s="2">
        <v>2939</v>
      </c>
      <c r="AAF33" s="2">
        <v>0</v>
      </c>
      <c r="AAG33" s="2">
        <v>0</v>
      </c>
      <c r="AAH33" s="2">
        <v>985</v>
      </c>
      <c r="AAI33" s="2">
        <v>1555</v>
      </c>
      <c r="AAJ33" s="2">
        <v>0</v>
      </c>
      <c r="AAK33" s="2">
        <v>0</v>
      </c>
      <c r="AAL33" s="2">
        <v>545</v>
      </c>
      <c r="AAM33" s="2">
        <v>0</v>
      </c>
      <c r="AAN33" s="2">
        <v>0</v>
      </c>
      <c r="AAO33" s="2">
        <v>0</v>
      </c>
      <c r="AAP33" s="2">
        <v>55089</v>
      </c>
      <c r="AAQ33" s="2">
        <v>0</v>
      </c>
      <c r="AAR33" s="2">
        <v>0</v>
      </c>
      <c r="AAS33" s="2">
        <v>0</v>
      </c>
      <c r="AAT33" s="2">
        <v>243</v>
      </c>
      <c r="AAU33" s="2">
        <v>500</v>
      </c>
      <c r="AAV33" s="2">
        <v>0</v>
      </c>
      <c r="AAW33" s="2">
        <v>0</v>
      </c>
      <c r="AAX33" s="2">
        <v>289729</v>
      </c>
      <c r="AAY33" s="2" t="s">
        <v>5</v>
      </c>
      <c r="AAZ33" s="2">
        <v>48921</v>
      </c>
      <c r="ABA33" s="2">
        <v>10431</v>
      </c>
      <c r="ABB33" s="2" t="s">
        <v>5</v>
      </c>
      <c r="ABC33" s="2">
        <v>13320</v>
      </c>
      <c r="ABD33" s="2">
        <v>766</v>
      </c>
      <c r="ABE33" s="2">
        <v>0</v>
      </c>
      <c r="ABF33" s="2">
        <v>0</v>
      </c>
      <c r="ABG33" s="2">
        <v>200</v>
      </c>
      <c r="ABH33" s="2">
        <v>249</v>
      </c>
      <c r="ABI33" s="2">
        <v>1866</v>
      </c>
      <c r="ABJ33" s="2">
        <v>200</v>
      </c>
      <c r="ABK33" s="2">
        <v>0</v>
      </c>
      <c r="ABL33" s="2">
        <v>13725</v>
      </c>
      <c r="ABM33" s="2">
        <v>0</v>
      </c>
      <c r="ABN33" s="2">
        <v>0</v>
      </c>
      <c r="ABO33" s="2">
        <v>45834</v>
      </c>
      <c r="ABP33" s="2">
        <v>1837</v>
      </c>
      <c r="ABQ33" s="2">
        <v>1500</v>
      </c>
      <c r="ABR33" s="2">
        <v>72045</v>
      </c>
      <c r="ABS33" s="2">
        <v>1828</v>
      </c>
      <c r="ABT33" s="2">
        <v>15214</v>
      </c>
      <c r="ABU33" s="2">
        <v>0</v>
      </c>
      <c r="ABV33" s="2">
        <v>7118</v>
      </c>
      <c r="ABW33" s="2">
        <v>23931</v>
      </c>
      <c r="ABX33" s="2">
        <v>0</v>
      </c>
      <c r="ABY33" s="2">
        <v>400</v>
      </c>
      <c r="ABZ33" s="2">
        <v>147123</v>
      </c>
      <c r="ACA33" s="2">
        <v>14297</v>
      </c>
      <c r="ACB33" s="2">
        <v>7919</v>
      </c>
      <c r="ACC33" s="2">
        <v>0</v>
      </c>
      <c r="ACD33" s="2">
        <v>1575</v>
      </c>
      <c r="ACE33" s="2">
        <v>36997</v>
      </c>
      <c r="ACF33" s="2">
        <v>422</v>
      </c>
      <c r="ACG33" s="2">
        <v>0</v>
      </c>
      <c r="ACH33" s="2">
        <v>16188</v>
      </c>
      <c r="ACI33" s="2">
        <v>0</v>
      </c>
      <c r="ACJ33" s="2">
        <v>2</v>
      </c>
      <c r="ACK33" s="2">
        <v>0</v>
      </c>
      <c r="ACL33" s="2">
        <v>0</v>
      </c>
      <c r="ACM33" s="2">
        <v>8995</v>
      </c>
      <c r="ACN33" s="2">
        <v>995</v>
      </c>
      <c r="ACO33" s="2">
        <v>0</v>
      </c>
      <c r="ACP33" s="2">
        <v>0</v>
      </c>
      <c r="ACQ33" s="2">
        <v>35392</v>
      </c>
      <c r="ACR33" s="2">
        <v>4745</v>
      </c>
      <c r="ACS33" s="2">
        <v>460</v>
      </c>
      <c r="ACT33" s="2">
        <v>0</v>
      </c>
      <c r="ACU33" s="2">
        <v>0</v>
      </c>
      <c r="ACV33" s="2">
        <v>0</v>
      </c>
      <c r="ACW33" s="2">
        <v>1400</v>
      </c>
      <c r="ACX33" s="2">
        <v>0</v>
      </c>
      <c r="ACY33" s="2">
        <v>0</v>
      </c>
      <c r="ACZ33" s="2">
        <v>14409</v>
      </c>
      <c r="ADA33" s="2">
        <v>686</v>
      </c>
      <c r="ADB33" s="2">
        <v>1974</v>
      </c>
      <c r="ADC33" s="2">
        <v>0</v>
      </c>
      <c r="ADD33" s="2">
        <v>0</v>
      </c>
      <c r="ADE33" s="2">
        <v>0</v>
      </c>
      <c r="ADF33" s="2">
        <v>1932</v>
      </c>
      <c r="ADG33" s="2">
        <v>1278</v>
      </c>
      <c r="ADH33" s="2">
        <v>0</v>
      </c>
      <c r="ADI33" s="2">
        <v>8049</v>
      </c>
      <c r="ADJ33" s="2">
        <v>4996</v>
      </c>
      <c r="ADK33" s="2">
        <v>800</v>
      </c>
      <c r="ADL33" s="2">
        <v>10810</v>
      </c>
      <c r="ADM33" s="2">
        <v>0</v>
      </c>
      <c r="ADN33" s="2">
        <v>0</v>
      </c>
      <c r="ADO33" s="2">
        <v>0</v>
      </c>
      <c r="ADP33" s="2">
        <v>3519</v>
      </c>
      <c r="ADQ33" s="2">
        <v>0</v>
      </c>
      <c r="ADR33" s="2">
        <v>15685</v>
      </c>
      <c r="ADS33" s="2">
        <v>1278</v>
      </c>
      <c r="ADT33" s="2">
        <v>101</v>
      </c>
      <c r="ADU33" s="2">
        <v>247</v>
      </c>
      <c r="ADV33" s="2">
        <v>0</v>
      </c>
      <c r="ADW33" s="2">
        <v>0</v>
      </c>
      <c r="ADX33" s="2">
        <v>0</v>
      </c>
      <c r="ADY33" s="2">
        <v>0</v>
      </c>
      <c r="ADZ33" s="2">
        <v>0</v>
      </c>
      <c r="AEA33" s="2">
        <v>3312</v>
      </c>
      <c r="AEB33" s="2">
        <v>1533</v>
      </c>
      <c r="AEC33" s="2">
        <v>100</v>
      </c>
      <c r="AED33" s="2">
        <v>68131</v>
      </c>
      <c r="AEE33" s="2">
        <v>0</v>
      </c>
      <c r="AEF33" s="2">
        <v>0</v>
      </c>
      <c r="AEG33" s="2">
        <v>0</v>
      </c>
      <c r="AEH33" s="2">
        <v>0</v>
      </c>
      <c r="AEI33" s="2">
        <v>4542</v>
      </c>
      <c r="AEJ33" s="2">
        <v>27267</v>
      </c>
      <c r="AEK33" s="2">
        <v>0</v>
      </c>
      <c r="AEL33" s="2">
        <v>26185</v>
      </c>
      <c r="AEM33" s="2">
        <v>0</v>
      </c>
      <c r="AEN33" s="2">
        <v>1768</v>
      </c>
      <c r="AEO33" s="2">
        <v>19090</v>
      </c>
      <c r="AEP33" s="2">
        <v>23178</v>
      </c>
      <c r="AEQ33" s="2">
        <v>1983</v>
      </c>
      <c r="AER33" s="2">
        <v>0</v>
      </c>
      <c r="AES33" s="2">
        <v>1209</v>
      </c>
      <c r="AET33" s="2">
        <v>6356</v>
      </c>
      <c r="AEU33" s="2">
        <v>21256</v>
      </c>
      <c r="AEV33" s="2">
        <v>537</v>
      </c>
      <c r="AEW33" s="2">
        <v>23362</v>
      </c>
      <c r="AEX33" s="2">
        <v>0</v>
      </c>
      <c r="AEY33" s="2">
        <v>0</v>
      </c>
      <c r="AEZ33" s="2">
        <v>0</v>
      </c>
      <c r="AFA33" s="2">
        <v>2100</v>
      </c>
      <c r="AFB33" s="2">
        <v>502</v>
      </c>
      <c r="AFC33" s="2">
        <v>0</v>
      </c>
      <c r="AFD33" s="2">
        <v>0</v>
      </c>
      <c r="AFE33" s="2">
        <v>679</v>
      </c>
      <c r="AFF33" s="2">
        <v>0</v>
      </c>
      <c r="AFG33" s="2">
        <v>1857</v>
      </c>
      <c r="AFH33" s="2">
        <v>0</v>
      </c>
      <c r="AFI33" s="2">
        <v>0</v>
      </c>
      <c r="AFJ33" s="2">
        <v>11810</v>
      </c>
      <c r="AFK33" s="2">
        <v>0</v>
      </c>
      <c r="AFL33" s="2">
        <v>0</v>
      </c>
      <c r="AFM33" s="2">
        <v>0</v>
      </c>
      <c r="AFN33" s="2">
        <v>0</v>
      </c>
      <c r="AFO33" s="2">
        <v>0</v>
      </c>
      <c r="AFP33" s="2">
        <v>36771</v>
      </c>
      <c r="AFQ33" s="2">
        <v>883</v>
      </c>
      <c r="AFR33" s="2">
        <v>3040</v>
      </c>
      <c r="AFS33" s="2">
        <v>1872</v>
      </c>
      <c r="AFT33" s="2">
        <v>20215</v>
      </c>
      <c r="AFU33" s="2">
        <v>4156</v>
      </c>
      <c r="AFV33" s="2">
        <v>4374</v>
      </c>
      <c r="AFW33" s="2">
        <v>0</v>
      </c>
      <c r="AFX33" s="2">
        <v>2912</v>
      </c>
      <c r="AFY33" s="2">
        <v>19767</v>
      </c>
      <c r="AFZ33" s="2">
        <v>0</v>
      </c>
      <c r="AGA33" s="2">
        <v>0</v>
      </c>
      <c r="AGB33" s="2">
        <v>12994</v>
      </c>
      <c r="AGC33" s="2">
        <v>0</v>
      </c>
      <c r="AGD33" s="2">
        <v>0</v>
      </c>
      <c r="AGE33" s="2">
        <v>129894</v>
      </c>
      <c r="AGF33" s="2">
        <v>5293</v>
      </c>
      <c r="AGG33" s="2">
        <v>1225</v>
      </c>
      <c r="AGH33" s="2">
        <v>18255</v>
      </c>
      <c r="AGI33" s="2">
        <v>5419</v>
      </c>
      <c r="AGJ33" s="2">
        <v>0</v>
      </c>
      <c r="AGK33" s="2">
        <v>37086</v>
      </c>
      <c r="AGL33" s="2">
        <v>0</v>
      </c>
      <c r="AGM33" s="2">
        <v>0</v>
      </c>
      <c r="AGN33" s="2">
        <v>0</v>
      </c>
      <c r="AGO33" s="2">
        <v>0</v>
      </c>
      <c r="AGP33" s="2">
        <v>2970</v>
      </c>
      <c r="AGQ33" s="2">
        <v>52349</v>
      </c>
      <c r="AGR33" s="2">
        <v>0</v>
      </c>
      <c r="AGS33" s="2">
        <v>46947</v>
      </c>
      <c r="AGT33" s="2">
        <v>0</v>
      </c>
      <c r="AGU33" s="2">
        <v>9237</v>
      </c>
      <c r="AGV33" s="2">
        <v>0</v>
      </c>
      <c r="AGW33" s="2">
        <v>7430</v>
      </c>
      <c r="AGX33" s="2">
        <v>6827</v>
      </c>
      <c r="AGY33" s="2">
        <v>0</v>
      </c>
      <c r="AGZ33" s="2">
        <v>0</v>
      </c>
      <c r="AHA33" s="2">
        <v>2000</v>
      </c>
      <c r="AHB33" s="2">
        <v>0</v>
      </c>
      <c r="AHC33" s="2">
        <v>273943</v>
      </c>
      <c r="AHD33" s="2">
        <v>0</v>
      </c>
      <c r="AHE33" s="2">
        <v>1035</v>
      </c>
      <c r="AHF33" s="2">
        <v>2375</v>
      </c>
      <c r="AHG33" s="2">
        <v>2000</v>
      </c>
      <c r="AHH33" s="2">
        <v>0</v>
      </c>
      <c r="AHI33" s="2">
        <v>0</v>
      </c>
      <c r="AHJ33" s="2">
        <v>0</v>
      </c>
      <c r="AHK33" s="2">
        <v>0</v>
      </c>
      <c r="AHL33" s="2">
        <v>771</v>
      </c>
      <c r="AHM33" s="2">
        <v>0</v>
      </c>
      <c r="AHN33" s="2">
        <v>1297</v>
      </c>
      <c r="AHO33" s="2">
        <v>0</v>
      </c>
      <c r="AHP33" s="2">
        <v>0</v>
      </c>
      <c r="AHQ33" s="2">
        <v>16776</v>
      </c>
      <c r="AHR33" s="2">
        <v>148051</v>
      </c>
      <c r="AHS33" s="2">
        <v>0</v>
      </c>
      <c r="AHT33" s="2">
        <v>1740</v>
      </c>
      <c r="AHU33" s="2">
        <v>0</v>
      </c>
      <c r="AHV33" s="2">
        <v>4280</v>
      </c>
      <c r="AHW33" s="2">
        <v>1430</v>
      </c>
      <c r="AHX33" s="2">
        <v>966</v>
      </c>
      <c r="AHY33" s="2">
        <v>3265226</v>
      </c>
      <c r="AHZ33" s="2">
        <v>30719</v>
      </c>
      <c r="AIA33" s="2">
        <v>0</v>
      </c>
      <c r="AIB33" s="2">
        <v>1925</v>
      </c>
      <c r="AIC33" s="2">
        <v>0</v>
      </c>
      <c r="AID33" s="2">
        <v>0</v>
      </c>
      <c r="AIE33" s="2">
        <v>0</v>
      </c>
      <c r="AIF33" s="2">
        <v>250</v>
      </c>
      <c r="AIG33" s="2">
        <v>0</v>
      </c>
      <c r="AIH33" s="2">
        <v>7382</v>
      </c>
      <c r="AII33" s="2">
        <v>0</v>
      </c>
      <c r="AIJ33" s="2">
        <v>0</v>
      </c>
      <c r="AIK33" s="2">
        <v>4978</v>
      </c>
      <c r="AIL33" s="2">
        <v>600</v>
      </c>
      <c r="AIM33" s="2">
        <v>5274</v>
      </c>
      <c r="AIN33" s="2">
        <v>11283</v>
      </c>
      <c r="AIO33" s="2">
        <v>0</v>
      </c>
      <c r="AIP33" s="2">
        <v>0</v>
      </c>
      <c r="AIQ33" s="2">
        <v>0</v>
      </c>
      <c r="AIR33" s="2">
        <v>750</v>
      </c>
      <c r="AIS33" s="2">
        <v>10932</v>
      </c>
      <c r="AIT33" s="2">
        <v>3617</v>
      </c>
      <c r="AIU33" s="2">
        <v>18566</v>
      </c>
      <c r="AIV33" s="2">
        <v>0</v>
      </c>
      <c r="AIW33" s="2">
        <v>0</v>
      </c>
      <c r="AIX33" s="2">
        <v>0</v>
      </c>
      <c r="AIY33" s="2">
        <v>0</v>
      </c>
      <c r="AIZ33" s="2">
        <v>0</v>
      </c>
      <c r="AJA33" s="2">
        <v>0</v>
      </c>
      <c r="AJB33" s="2">
        <v>11353</v>
      </c>
      <c r="AJC33" s="2">
        <v>0</v>
      </c>
      <c r="AJD33" s="2">
        <v>0</v>
      </c>
      <c r="AJE33" s="2">
        <v>0</v>
      </c>
      <c r="AJF33" s="2">
        <v>4271</v>
      </c>
      <c r="AJG33" s="2">
        <v>74566</v>
      </c>
      <c r="AJH33" s="2">
        <v>0</v>
      </c>
      <c r="AJI33" s="2">
        <v>0</v>
      </c>
      <c r="AJJ33" s="2">
        <v>540</v>
      </c>
      <c r="AJK33" s="2">
        <v>0</v>
      </c>
      <c r="AJL33" s="2">
        <v>0</v>
      </c>
      <c r="AJM33" s="2">
        <v>49258</v>
      </c>
      <c r="AJN33" s="2">
        <v>0</v>
      </c>
      <c r="AJO33" s="2">
        <v>0</v>
      </c>
      <c r="AJP33" s="2">
        <v>1000</v>
      </c>
      <c r="AJQ33" s="2">
        <v>0</v>
      </c>
      <c r="AJR33" s="2">
        <v>1958</v>
      </c>
      <c r="AJS33" s="2">
        <v>0</v>
      </c>
      <c r="AJT33" s="2">
        <v>14746</v>
      </c>
      <c r="AJU33" s="2">
        <v>0</v>
      </c>
      <c r="AJV33" s="2">
        <v>4774</v>
      </c>
      <c r="AJW33" s="2">
        <v>1000</v>
      </c>
      <c r="AJX33" s="2">
        <v>0</v>
      </c>
      <c r="AJY33" s="2">
        <v>702</v>
      </c>
      <c r="AJZ33" s="2">
        <v>66281</v>
      </c>
      <c r="AKA33" s="2">
        <v>7784</v>
      </c>
      <c r="AKB33" s="2">
        <v>497</v>
      </c>
      <c r="AKC33" s="2">
        <v>37230</v>
      </c>
      <c r="AKD33" s="2">
        <v>16493</v>
      </c>
      <c r="AKE33" s="2">
        <v>10793</v>
      </c>
      <c r="AKF33" s="2">
        <v>0</v>
      </c>
      <c r="AKG33" s="2">
        <v>18565</v>
      </c>
      <c r="AKH33" s="2">
        <v>0</v>
      </c>
      <c r="AKI33" s="2">
        <v>0</v>
      </c>
      <c r="AKJ33" s="2">
        <v>2089</v>
      </c>
      <c r="AKK33" s="2">
        <v>163257</v>
      </c>
      <c r="AKL33" s="2">
        <v>0</v>
      </c>
      <c r="AKM33" s="2">
        <v>0</v>
      </c>
      <c r="AKN33" s="2">
        <v>0</v>
      </c>
      <c r="AKO33" s="2">
        <v>0</v>
      </c>
      <c r="AKP33" s="2">
        <v>103</v>
      </c>
      <c r="AKQ33" s="2">
        <v>300</v>
      </c>
      <c r="AKR33" s="2">
        <v>494</v>
      </c>
      <c r="AKS33" s="2">
        <v>0</v>
      </c>
      <c r="AKT33" s="2">
        <v>20249</v>
      </c>
      <c r="AKU33" s="2">
        <v>29739</v>
      </c>
      <c r="AKV33" s="2">
        <v>0</v>
      </c>
      <c r="AKW33" s="2">
        <v>0</v>
      </c>
      <c r="AKX33" s="2">
        <v>500</v>
      </c>
      <c r="AKY33" s="2">
        <v>0</v>
      </c>
      <c r="AKZ33" s="2">
        <v>0</v>
      </c>
      <c r="ALA33" s="2">
        <v>986</v>
      </c>
      <c r="ALB33" s="2">
        <v>0</v>
      </c>
      <c r="ALC33" s="2">
        <v>0</v>
      </c>
      <c r="ALD33" s="2">
        <v>0</v>
      </c>
      <c r="ALE33" s="2">
        <v>1</v>
      </c>
      <c r="ALF33" s="2">
        <v>0</v>
      </c>
      <c r="ALG33" s="2" t="s">
        <v>5</v>
      </c>
      <c r="ALH33" s="2">
        <v>0</v>
      </c>
      <c r="ALI33" s="2">
        <v>10027</v>
      </c>
      <c r="ALJ33" s="2">
        <v>0</v>
      </c>
      <c r="ALK33" s="2" t="s">
        <v>5</v>
      </c>
      <c r="ALL33" s="2">
        <v>0</v>
      </c>
      <c r="ALM33" s="2">
        <v>0</v>
      </c>
      <c r="ALN33" s="2">
        <v>6879</v>
      </c>
      <c r="ALO33" s="2">
        <v>2271</v>
      </c>
      <c r="ALP33" s="2">
        <v>0</v>
      </c>
      <c r="ALQ33" s="2">
        <v>0</v>
      </c>
      <c r="ALR33" s="2">
        <v>0</v>
      </c>
      <c r="ALS33" s="2">
        <v>0</v>
      </c>
      <c r="ALT33" s="2">
        <v>6330</v>
      </c>
      <c r="ALU33" s="2">
        <v>8503</v>
      </c>
      <c r="ALV33" s="2">
        <v>41757</v>
      </c>
      <c r="ALW33" s="2">
        <v>0</v>
      </c>
      <c r="ALX33" s="2">
        <v>3357</v>
      </c>
      <c r="ALY33" s="2">
        <v>1535</v>
      </c>
      <c r="ALZ33" s="2">
        <v>23789</v>
      </c>
      <c r="AMA33" s="2">
        <v>164868</v>
      </c>
      <c r="AMB33" s="2">
        <v>6259405</v>
      </c>
      <c r="AMC33" s="2">
        <v>0</v>
      </c>
      <c r="AMD33" s="2">
        <v>500</v>
      </c>
      <c r="AME33" s="2">
        <v>946</v>
      </c>
      <c r="AMF33" s="2">
        <v>0</v>
      </c>
      <c r="AMG33" s="2">
        <v>4358</v>
      </c>
      <c r="AMH33" s="2">
        <v>421033</v>
      </c>
      <c r="AMI33" s="2">
        <v>322168</v>
      </c>
      <c r="AMJ33" s="2">
        <v>549</v>
      </c>
      <c r="AMK33" s="2">
        <v>14031</v>
      </c>
      <c r="AML33" s="2">
        <v>0</v>
      </c>
      <c r="AMM33" s="2" t="s">
        <v>5</v>
      </c>
      <c r="AMN33" s="2">
        <v>0</v>
      </c>
      <c r="AMO33" s="2">
        <v>0</v>
      </c>
      <c r="AMP33" s="2">
        <v>13384</v>
      </c>
      <c r="AMQ33" s="2">
        <v>8913</v>
      </c>
      <c r="AMR33" s="2">
        <v>0</v>
      </c>
      <c r="AMS33" s="2">
        <v>0</v>
      </c>
      <c r="AMT33" s="2">
        <v>96</v>
      </c>
      <c r="AMU33" s="2">
        <v>0</v>
      </c>
      <c r="AMV33" s="2">
        <v>1035617</v>
      </c>
      <c r="AMW33" s="2">
        <v>1313</v>
      </c>
      <c r="AMX33" s="2">
        <v>707</v>
      </c>
      <c r="AMY33" s="2">
        <v>821</v>
      </c>
      <c r="AMZ33" s="2">
        <v>0</v>
      </c>
      <c r="ANA33" s="2">
        <v>0</v>
      </c>
      <c r="ANB33" s="2">
        <v>40542</v>
      </c>
      <c r="ANC33" s="2">
        <v>0</v>
      </c>
      <c r="AND33" s="2">
        <v>0</v>
      </c>
      <c r="ANE33" s="2">
        <v>0</v>
      </c>
      <c r="ANF33" s="2">
        <v>0</v>
      </c>
      <c r="ANG33" s="2">
        <v>0</v>
      </c>
      <c r="ANH33" s="2">
        <v>0</v>
      </c>
      <c r="ANI33" s="2">
        <v>3024</v>
      </c>
      <c r="ANJ33" s="2">
        <v>0</v>
      </c>
      <c r="ANK33" s="2">
        <v>0</v>
      </c>
      <c r="ANL33" s="2">
        <v>0</v>
      </c>
      <c r="ANM33" s="2">
        <v>0</v>
      </c>
      <c r="ANN33" s="2">
        <v>4095</v>
      </c>
      <c r="ANO33" s="2">
        <v>0</v>
      </c>
      <c r="ANP33" s="2">
        <v>20388</v>
      </c>
      <c r="ANQ33" s="2">
        <v>22406</v>
      </c>
      <c r="ANR33" s="2">
        <v>5622</v>
      </c>
      <c r="ANS33" s="2" t="s">
        <v>5</v>
      </c>
      <c r="ANT33" s="2">
        <v>5832</v>
      </c>
      <c r="ANU33" s="2">
        <v>19693</v>
      </c>
      <c r="ANV33" s="2">
        <v>89452</v>
      </c>
      <c r="ANW33" s="2">
        <v>0</v>
      </c>
      <c r="ANX33" s="2">
        <v>1577</v>
      </c>
      <c r="ANY33" s="2">
        <v>72643</v>
      </c>
      <c r="ANZ33" s="2">
        <v>5483</v>
      </c>
      <c r="AOA33" s="2">
        <v>900</v>
      </c>
      <c r="AOB33" s="2">
        <v>6247</v>
      </c>
      <c r="AOC33" s="2">
        <v>10816</v>
      </c>
      <c r="AOD33" s="2">
        <v>0</v>
      </c>
      <c r="AOE33" s="2">
        <v>0</v>
      </c>
      <c r="AOF33" s="2">
        <v>0</v>
      </c>
      <c r="AOG33" s="2">
        <v>6470</v>
      </c>
      <c r="AOH33" s="2">
        <v>0</v>
      </c>
      <c r="AOI33" s="2">
        <v>0</v>
      </c>
      <c r="AOJ33" s="2">
        <v>0</v>
      </c>
      <c r="AOK33" s="2">
        <v>0</v>
      </c>
      <c r="AOL33" s="2">
        <v>0</v>
      </c>
      <c r="AOM33" s="2">
        <v>830</v>
      </c>
      <c r="AON33" s="2">
        <v>0</v>
      </c>
      <c r="AOO33" s="2">
        <v>0</v>
      </c>
      <c r="AOP33" s="2">
        <v>0</v>
      </c>
      <c r="AOQ33" s="2">
        <v>0</v>
      </c>
      <c r="AOR33" s="2">
        <v>2689</v>
      </c>
      <c r="AOS33" s="2">
        <v>276735</v>
      </c>
      <c r="AOT33" s="2">
        <v>806</v>
      </c>
      <c r="AOU33" s="2">
        <v>18994</v>
      </c>
      <c r="AOV33" s="2">
        <v>0</v>
      </c>
      <c r="AOW33" s="2">
        <v>29513</v>
      </c>
      <c r="AOX33" s="2">
        <v>0</v>
      </c>
      <c r="AOY33" s="2">
        <v>2785</v>
      </c>
      <c r="AOZ33" s="2">
        <v>0</v>
      </c>
      <c r="APA33" s="2">
        <v>493</v>
      </c>
      <c r="APB33" s="2">
        <v>13563</v>
      </c>
      <c r="APC33" s="2">
        <v>2687</v>
      </c>
      <c r="APD33" s="2">
        <v>0</v>
      </c>
      <c r="APE33" s="2">
        <v>0</v>
      </c>
      <c r="APF33" s="2">
        <v>0</v>
      </c>
      <c r="APG33" s="2">
        <v>71143</v>
      </c>
      <c r="APH33" s="2">
        <v>32997</v>
      </c>
      <c r="API33" s="2">
        <v>12220</v>
      </c>
      <c r="APJ33" s="2">
        <v>0</v>
      </c>
      <c r="APK33" s="2">
        <v>250</v>
      </c>
      <c r="APL33" s="2">
        <v>0</v>
      </c>
      <c r="APM33" s="2">
        <v>0</v>
      </c>
      <c r="APN33" s="2">
        <v>0</v>
      </c>
      <c r="APO33" s="2">
        <v>0</v>
      </c>
      <c r="APP33" s="2">
        <v>26414</v>
      </c>
      <c r="APQ33" s="2">
        <v>1500</v>
      </c>
      <c r="APR33" s="2">
        <v>2</v>
      </c>
      <c r="APS33" s="2">
        <v>8106</v>
      </c>
      <c r="APT33" s="2">
        <v>1926</v>
      </c>
      <c r="APU33" s="2">
        <v>0</v>
      </c>
      <c r="APV33" s="2">
        <v>3300</v>
      </c>
      <c r="APW33" s="2">
        <v>29339</v>
      </c>
      <c r="APX33" s="2">
        <v>0</v>
      </c>
      <c r="APY33" s="2">
        <v>0</v>
      </c>
      <c r="APZ33" s="2">
        <v>61</v>
      </c>
      <c r="AQA33" s="2">
        <v>829</v>
      </c>
      <c r="AQB33" s="2">
        <v>15466</v>
      </c>
      <c r="AQC33" s="2">
        <v>0</v>
      </c>
      <c r="AQD33" s="2">
        <v>0</v>
      </c>
      <c r="AQE33" s="2">
        <v>0</v>
      </c>
      <c r="AQF33" s="2">
        <v>0</v>
      </c>
      <c r="AQG33" s="2">
        <v>0</v>
      </c>
      <c r="AQH33" s="2">
        <v>0</v>
      </c>
      <c r="AQI33" s="2">
        <v>0</v>
      </c>
      <c r="AQJ33" s="2">
        <v>1126</v>
      </c>
      <c r="AQK33" s="2">
        <v>0</v>
      </c>
      <c r="AQL33" s="2">
        <v>0</v>
      </c>
      <c r="AQM33" s="2">
        <v>0</v>
      </c>
      <c r="AQN33" s="2">
        <v>4241</v>
      </c>
      <c r="AQO33" s="2">
        <v>9088</v>
      </c>
      <c r="AQP33" s="2">
        <v>8607</v>
      </c>
      <c r="AQQ33" s="2">
        <v>5849</v>
      </c>
      <c r="AQR33" s="2">
        <v>11929</v>
      </c>
      <c r="AQS33" s="2">
        <v>1599</v>
      </c>
      <c r="AQT33" s="2">
        <v>0</v>
      </c>
      <c r="AQU33" s="2">
        <v>0</v>
      </c>
      <c r="AQV33" s="2">
        <v>0</v>
      </c>
      <c r="AQW33" s="2">
        <v>0</v>
      </c>
      <c r="AQX33" s="2">
        <v>133</v>
      </c>
      <c r="AQY33" s="2">
        <v>0</v>
      </c>
      <c r="AQZ33" s="2">
        <v>0</v>
      </c>
      <c r="ARA33" s="2">
        <v>208155</v>
      </c>
      <c r="ARB33" s="2">
        <v>0</v>
      </c>
      <c r="ARC33" s="2">
        <v>9287</v>
      </c>
      <c r="ARD33" s="2">
        <v>37460</v>
      </c>
      <c r="ARE33" s="2">
        <v>6199</v>
      </c>
      <c r="ARF33" s="2">
        <v>2126</v>
      </c>
      <c r="ARG33" s="2">
        <v>462</v>
      </c>
      <c r="ARH33" s="2">
        <v>0</v>
      </c>
      <c r="ARI33" s="2">
        <v>0</v>
      </c>
      <c r="ARJ33" s="2">
        <v>0</v>
      </c>
      <c r="ARK33" s="2">
        <v>8858</v>
      </c>
      <c r="ARL33" s="2">
        <v>172</v>
      </c>
      <c r="ARM33" s="2">
        <v>492</v>
      </c>
      <c r="ARN33" s="2">
        <v>17989</v>
      </c>
      <c r="ARO33" s="2">
        <v>2699</v>
      </c>
      <c r="ARP33" s="2">
        <v>0</v>
      </c>
      <c r="ARQ33" s="2">
        <v>500</v>
      </c>
      <c r="ARR33" s="2">
        <v>69752</v>
      </c>
      <c r="ARS33" s="2">
        <v>13502</v>
      </c>
      <c r="ART33" s="2">
        <v>2480</v>
      </c>
      <c r="ARU33" s="2">
        <v>102811</v>
      </c>
      <c r="ARV33" s="2">
        <v>250</v>
      </c>
      <c r="ARW33" s="2">
        <v>0</v>
      </c>
      <c r="ARX33" s="2">
        <v>4838</v>
      </c>
      <c r="ARY33" s="2">
        <v>52695</v>
      </c>
      <c r="ARZ33" s="2">
        <v>0</v>
      </c>
      <c r="ASA33" s="2">
        <v>0</v>
      </c>
      <c r="ASB33" s="2">
        <v>27478</v>
      </c>
      <c r="ASC33" s="2">
        <v>0</v>
      </c>
      <c r="ASD33" s="2">
        <v>0</v>
      </c>
      <c r="ASE33" s="2" t="s">
        <v>5</v>
      </c>
      <c r="ASF33" s="2">
        <v>0</v>
      </c>
      <c r="ASG33" s="2">
        <v>20823</v>
      </c>
      <c r="ASH33" s="2">
        <v>0</v>
      </c>
      <c r="ASI33" s="2">
        <v>0</v>
      </c>
      <c r="ASJ33" s="2">
        <v>0</v>
      </c>
      <c r="ASK33" s="2">
        <v>459437</v>
      </c>
      <c r="ASL33" s="2">
        <v>5330</v>
      </c>
      <c r="ASM33" s="2">
        <v>0</v>
      </c>
      <c r="ASN33" s="2">
        <v>0</v>
      </c>
      <c r="ASO33" s="2">
        <v>3061</v>
      </c>
      <c r="ASP33" s="2">
        <v>0</v>
      </c>
      <c r="ASQ33" s="2" t="s">
        <v>5</v>
      </c>
      <c r="ASR33" s="2">
        <v>114682</v>
      </c>
      <c r="ASS33" s="2" t="s">
        <v>5</v>
      </c>
      <c r="AST33" s="2">
        <v>0</v>
      </c>
      <c r="ASU33" s="2">
        <v>665</v>
      </c>
      <c r="ASV33" s="2">
        <v>0</v>
      </c>
      <c r="ASW33" s="2">
        <v>0</v>
      </c>
      <c r="ASX33" s="2">
        <v>0</v>
      </c>
      <c r="ASY33" s="2">
        <v>0</v>
      </c>
      <c r="ASZ33" s="2">
        <v>0</v>
      </c>
      <c r="ATA33" s="2">
        <v>7431</v>
      </c>
      <c r="ATB33" s="2">
        <v>0</v>
      </c>
      <c r="ATC33" s="2">
        <v>28668</v>
      </c>
      <c r="ATD33" s="2">
        <v>12507</v>
      </c>
      <c r="ATE33" s="2">
        <v>287469</v>
      </c>
      <c r="ATF33" s="2">
        <v>0</v>
      </c>
      <c r="ATG33" s="2">
        <v>11613</v>
      </c>
      <c r="ATH33" s="2">
        <v>2937</v>
      </c>
      <c r="ATI33" s="2">
        <v>0</v>
      </c>
      <c r="ATJ33" s="2">
        <v>13109</v>
      </c>
      <c r="ATK33" s="2">
        <v>3711</v>
      </c>
      <c r="ATL33" s="2">
        <v>0</v>
      </c>
      <c r="ATM33" s="2">
        <v>78402</v>
      </c>
      <c r="ATN33" s="2">
        <v>4954</v>
      </c>
      <c r="ATO33" s="2">
        <v>0</v>
      </c>
      <c r="ATP33" s="2">
        <v>665</v>
      </c>
      <c r="ATQ33" s="2">
        <v>24928</v>
      </c>
      <c r="ATR33" s="2">
        <v>1028</v>
      </c>
      <c r="ATS33" s="2">
        <v>4451</v>
      </c>
      <c r="ATT33" s="2">
        <v>0</v>
      </c>
      <c r="ATU33" s="2">
        <v>0</v>
      </c>
      <c r="ATV33" s="2">
        <v>0</v>
      </c>
      <c r="ATW33" s="2">
        <v>17637</v>
      </c>
      <c r="ATX33" s="2">
        <v>5931</v>
      </c>
      <c r="ATY33" s="2">
        <v>4001</v>
      </c>
      <c r="ATZ33" s="2">
        <v>188480</v>
      </c>
      <c r="AUA33" s="2">
        <v>3727</v>
      </c>
      <c r="AUB33" s="2">
        <v>0</v>
      </c>
      <c r="AUC33" s="2">
        <v>0</v>
      </c>
      <c r="AUD33" s="2">
        <v>27697</v>
      </c>
      <c r="AUE33" s="2">
        <v>9932</v>
      </c>
      <c r="AUF33" s="2">
        <v>819</v>
      </c>
      <c r="AUG33" s="2">
        <v>0</v>
      </c>
      <c r="AUH33" s="2">
        <v>559</v>
      </c>
      <c r="AUI33" s="2">
        <v>778</v>
      </c>
      <c r="AUJ33" s="2">
        <v>42937</v>
      </c>
      <c r="AUK33" s="2">
        <v>99575</v>
      </c>
      <c r="AUL33" s="2">
        <v>1697</v>
      </c>
      <c r="AUM33" s="2" t="s">
        <v>5</v>
      </c>
      <c r="AUN33" s="2">
        <v>54317</v>
      </c>
      <c r="AUO33" s="2">
        <v>2229</v>
      </c>
      <c r="AUP33" s="2">
        <v>0</v>
      </c>
      <c r="AUQ33" s="2">
        <v>0</v>
      </c>
      <c r="AUR33" s="2">
        <v>27623</v>
      </c>
      <c r="AUS33" s="2">
        <v>9573</v>
      </c>
      <c r="AUT33" s="2">
        <v>1911</v>
      </c>
      <c r="AUU33" s="2">
        <v>0</v>
      </c>
      <c r="AUV33" s="2">
        <v>0</v>
      </c>
      <c r="AUW33" s="2" t="s">
        <v>5</v>
      </c>
      <c r="AUX33" s="2">
        <v>0</v>
      </c>
      <c r="AUY33" s="2">
        <v>0</v>
      </c>
      <c r="AUZ33" s="2">
        <v>0</v>
      </c>
      <c r="AVA33" s="2">
        <v>25684</v>
      </c>
      <c r="AVB33" s="2">
        <v>0</v>
      </c>
      <c r="AVC33" s="2">
        <v>950</v>
      </c>
      <c r="AVD33" s="2">
        <v>598</v>
      </c>
      <c r="AVE33" s="2">
        <v>10203</v>
      </c>
      <c r="AVF33" s="2">
        <v>6038</v>
      </c>
      <c r="AVG33" s="2">
        <v>4988</v>
      </c>
      <c r="AVH33" s="2">
        <v>0</v>
      </c>
      <c r="AVI33" s="2">
        <v>0</v>
      </c>
      <c r="AVJ33" s="2">
        <v>287</v>
      </c>
      <c r="AVK33" s="2">
        <v>0</v>
      </c>
      <c r="AVL33" s="2">
        <v>186842</v>
      </c>
      <c r="AVM33" s="2">
        <v>1640</v>
      </c>
      <c r="AVN33" s="2">
        <v>455</v>
      </c>
      <c r="AVO33" s="2">
        <v>0</v>
      </c>
      <c r="AVP33" s="2">
        <v>0</v>
      </c>
      <c r="AVQ33" s="2">
        <v>0</v>
      </c>
      <c r="AVR33" s="2">
        <v>0</v>
      </c>
      <c r="AVS33" s="2">
        <v>1783</v>
      </c>
      <c r="AVT33" s="2">
        <v>9114</v>
      </c>
      <c r="AVU33" s="2">
        <v>2000</v>
      </c>
      <c r="AVV33" s="2">
        <v>0</v>
      </c>
      <c r="AVW33" s="2">
        <v>0</v>
      </c>
      <c r="AVX33" s="2">
        <v>0</v>
      </c>
      <c r="AVY33" s="2">
        <v>487</v>
      </c>
      <c r="AVZ33" s="2">
        <v>0</v>
      </c>
      <c r="AWA33" s="2">
        <v>5391</v>
      </c>
      <c r="AWB33" s="2">
        <v>0</v>
      </c>
      <c r="AWC33" s="2">
        <v>0</v>
      </c>
      <c r="AWD33" s="2">
        <v>0</v>
      </c>
      <c r="AWE33" s="2">
        <v>0</v>
      </c>
      <c r="AWF33" s="2">
        <v>0</v>
      </c>
      <c r="AWG33" s="2">
        <v>0</v>
      </c>
      <c r="AWH33" s="2">
        <v>268</v>
      </c>
      <c r="AWI33" s="2">
        <v>0</v>
      </c>
      <c r="AWJ33" s="2">
        <v>3516</v>
      </c>
      <c r="AWK33" s="2">
        <v>0</v>
      </c>
      <c r="AWL33" s="2">
        <v>0</v>
      </c>
      <c r="AWM33" s="2">
        <v>0</v>
      </c>
      <c r="AWN33" s="2">
        <v>7381</v>
      </c>
      <c r="AWO33" s="2">
        <v>0</v>
      </c>
      <c r="AWP33" s="2">
        <v>0</v>
      </c>
      <c r="AWQ33" s="2">
        <v>0</v>
      </c>
      <c r="AWR33" s="2">
        <v>0</v>
      </c>
      <c r="AWS33" s="2">
        <v>0</v>
      </c>
      <c r="AWT33" s="2" t="s">
        <v>5</v>
      </c>
      <c r="AWU33" s="2">
        <v>375</v>
      </c>
      <c r="AWV33" s="2">
        <v>13046</v>
      </c>
      <c r="AWW33" s="2">
        <v>1709</v>
      </c>
      <c r="AWX33" s="2">
        <v>4692</v>
      </c>
      <c r="AWY33" s="2">
        <v>8057</v>
      </c>
      <c r="AWZ33" s="2">
        <v>0</v>
      </c>
      <c r="AXA33" s="2">
        <v>0</v>
      </c>
      <c r="AXB33" s="2">
        <v>1432</v>
      </c>
      <c r="AXC33" s="2">
        <v>0</v>
      </c>
      <c r="AXD33" s="2">
        <v>106</v>
      </c>
      <c r="AXE33" s="2">
        <v>0</v>
      </c>
      <c r="AXF33" s="2">
        <v>0</v>
      </c>
      <c r="AXG33" s="2">
        <v>16777</v>
      </c>
      <c r="AXH33" s="2" t="s">
        <v>5</v>
      </c>
      <c r="AXI33" s="2">
        <v>307</v>
      </c>
      <c r="AXJ33" s="2">
        <v>0</v>
      </c>
      <c r="AXK33" s="2">
        <v>1500</v>
      </c>
      <c r="AXL33" s="2">
        <v>13393</v>
      </c>
      <c r="AXM33" s="2">
        <v>0</v>
      </c>
      <c r="AXN33" s="2">
        <v>7108</v>
      </c>
      <c r="AXO33" s="2">
        <v>445</v>
      </c>
      <c r="AXP33" s="2">
        <v>0</v>
      </c>
      <c r="AXQ33" s="2">
        <v>0</v>
      </c>
      <c r="AXR33" s="2">
        <v>33782</v>
      </c>
      <c r="AXS33" s="2">
        <v>0</v>
      </c>
      <c r="AXT33" s="2">
        <v>0</v>
      </c>
      <c r="AXU33" s="2">
        <v>50882</v>
      </c>
      <c r="AXV33" s="2">
        <v>0</v>
      </c>
      <c r="AXW33" s="2">
        <v>0</v>
      </c>
      <c r="AXX33" s="2">
        <v>2641</v>
      </c>
      <c r="AXY33" s="2">
        <v>1543</v>
      </c>
      <c r="AXZ33" s="2">
        <v>1432</v>
      </c>
      <c r="AYA33" s="2">
        <v>8428</v>
      </c>
      <c r="AYB33" s="2">
        <v>0</v>
      </c>
      <c r="AYC33" s="2">
        <v>1939</v>
      </c>
      <c r="AYD33" s="2">
        <v>0</v>
      </c>
      <c r="AYE33" s="2">
        <v>491649</v>
      </c>
      <c r="AYF33" s="2">
        <v>0</v>
      </c>
      <c r="AYG33" s="2">
        <v>6254</v>
      </c>
      <c r="AYH33" s="2">
        <v>116266</v>
      </c>
      <c r="AYI33" s="2">
        <v>4764</v>
      </c>
      <c r="AYJ33" s="2">
        <v>1306</v>
      </c>
      <c r="AYK33" s="2">
        <v>2921</v>
      </c>
      <c r="AYL33" s="2">
        <v>1244</v>
      </c>
      <c r="AYM33" s="2">
        <v>0</v>
      </c>
      <c r="AYN33" s="2">
        <v>22000</v>
      </c>
      <c r="AYO33" s="2">
        <v>2177</v>
      </c>
      <c r="AYP33" s="2">
        <v>5721</v>
      </c>
      <c r="AYQ33" s="2">
        <v>11728</v>
      </c>
      <c r="AYR33" s="2">
        <v>1210</v>
      </c>
      <c r="AYS33" s="2">
        <v>0</v>
      </c>
      <c r="AYT33" s="2">
        <v>8858</v>
      </c>
      <c r="AYU33" s="2">
        <v>1563</v>
      </c>
      <c r="AYV33" s="2">
        <v>33984</v>
      </c>
      <c r="AYW33" s="2">
        <v>13227</v>
      </c>
      <c r="AYX33" s="2">
        <v>35965</v>
      </c>
      <c r="AYY33" s="2">
        <v>5758</v>
      </c>
      <c r="AYZ33" s="2">
        <v>8133</v>
      </c>
      <c r="AZA33" s="2">
        <v>0</v>
      </c>
      <c r="AZB33" s="2">
        <v>0</v>
      </c>
      <c r="AZC33" s="2">
        <v>0</v>
      </c>
      <c r="AZD33" s="2">
        <v>0</v>
      </c>
      <c r="AZE33" s="2">
        <v>56908</v>
      </c>
      <c r="AZF33" s="2">
        <v>7000</v>
      </c>
      <c r="AZG33" s="2">
        <v>166340</v>
      </c>
      <c r="AZH33" s="2">
        <v>29223</v>
      </c>
      <c r="AZI33" s="2">
        <v>8693</v>
      </c>
      <c r="AZJ33" s="2">
        <v>11984</v>
      </c>
      <c r="AZK33" s="2">
        <v>0</v>
      </c>
      <c r="AZL33" s="2">
        <v>0</v>
      </c>
      <c r="AZM33" s="2">
        <v>2014</v>
      </c>
      <c r="AZN33" s="2">
        <v>1533</v>
      </c>
      <c r="AZO33" s="2" t="s">
        <v>5</v>
      </c>
      <c r="AZP33" s="2">
        <v>3301</v>
      </c>
      <c r="AZQ33" s="2">
        <v>0</v>
      </c>
      <c r="AZR33" s="2">
        <v>7000</v>
      </c>
      <c r="AZS33" s="2">
        <v>0</v>
      </c>
      <c r="AZT33" s="2">
        <v>12743</v>
      </c>
      <c r="AZU33" s="2">
        <v>2489</v>
      </c>
      <c r="AZV33" s="2">
        <v>198725</v>
      </c>
      <c r="AZW33" s="2">
        <v>5942</v>
      </c>
      <c r="AZX33" s="2">
        <v>368</v>
      </c>
      <c r="AZY33" s="2">
        <v>0</v>
      </c>
      <c r="AZZ33" s="2">
        <v>0</v>
      </c>
      <c r="BAA33" s="2">
        <v>757</v>
      </c>
      <c r="BAB33" s="2">
        <v>1461</v>
      </c>
      <c r="BAC33" s="2">
        <v>1536442</v>
      </c>
      <c r="BAD33" s="2">
        <v>12426</v>
      </c>
      <c r="BAE33" s="2">
        <v>0</v>
      </c>
      <c r="BAF33" s="2">
        <v>763441</v>
      </c>
      <c r="BAG33" s="2">
        <v>793</v>
      </c>
      <c r="BAH33" s="2">
        <v>0</v>
      </c>
      <c r="BAI33" s="2">
        <v>0</v>
      </c>
      <c r="BAJ33" s="2">
        <v>580</v>
      </c>
      <c r="BAK33" s="2">
        <v>135</v>
      </c>
      <c r="BAL33" s="2">
        <v>5066</v>
      </c>
      <c r="BAM33" s="2">
        <v>0</v>
      </c>
      <c r="BAN33" s="2">
        <v>5215</v>
      </c>
      <c r="BAO33" s="2">
        <v>84093</v>
      </c>
      <c r="BAP33" s="2">
        <v>8500</v>
      </c>
      <c r="BAQ33" s="2">
        <v>0</v>
      </c>
      <c r="BAR33" s="2">
        <v>1213</v>
      </c>
      <c r="BAS33" s="2">
        <v>0</v>
      </c>
      <c r="BAT33" s="2">
        <v>13074</v>
      </c>
      <c r="BAU33" s="2">
        <v>0</v>
      </c>
      <c r="BAV33" s="2">
        <v>43242</v>
      </c>
      <c r="BAW33" s="2">
        <v>2312</v>
      </c>
      <c r="BAX33" s="2">
        <v>0</v>
      </c>
      <c r="BAY33" s="2">
        <v>2970</v>
      </c>
      <c r="BAZ33" s="2">
        <v>12634</v>
      </c>
      <c r="BBA33" s="2">
        <v>0</v>
      </c>
      <c r="BBB33" s="2">
        <v>4335</v>
      </c>
      <c r="BBC33" s="2">
        <v>12603</v>
      </c>
      <c r="BBD33" s="2">
        <v>18636</v>
      </c>
      <c r="BBE33" s="2">
        <v>1858</v>
      </c>
      <c r="BBF33" s="2">
        <v>1003</v>
      </c>
      <c r="BBG33" s="2">
        <v>0</v>
      </c>
      <c r="BBH33" s="2">
        <v>5712</v>
      </c>
      <c r="BBI33" s="2">
        <v>0</v>
      </c>
      <c r="BBJ33" s="2">
        <v>30208</v>
      </c>
      <c r="BBK33" s="2">
        <v>0</v>
      </c>
      <c r="BBL33" s="2">
        <v>3521</v>
      </c>
      <c r="BBM33" s="2">
        <v>1500</v>
      </c>
      <c r="BBN33" s="2">
        <v>0</v>
      </c>
      <c r="BBO33" s="2">
        <v>0</v>
      </c>
      <c r="BBP33" s="2">
        <v>0</v>
      </c>
      <c r="BBQ33" s="2">
        <v>2000</v>
      </c>
      <c r="BBR33" s="2">
        <v>0</v>
      </c>
      <c r="BBS33" s="2">
        <v>1926</v>
      </c>
      <c r="BBT33" s="2">
        <v>89826</v>
      </c>
      <c r="BBU33" s="2">
        <v>0</v>
      </c>
      <c r="BBV33" s="2">
        <v>1408</v>
      </c>
      <c r="BBW33" s="2">
        <v>4504</v>
      </c>
      <c r="BBX33" s="2">
        <v>0</v>
      </c>
      <c r="BBY33" s="2">
        <v>0</v>
      </c>
      <c r="BBZ33" s="2">
        <v>0</v>
      </c>
      <c r="BCA33" s="2">
        <v>3736</v>
      </c>
      <c r="BCB33" s="2">
        <v>0</v>
      </c>
      <c r="BCC33" s="2">
        <v>0</v>
      </c>
      <c r="BCD33" s="2">
        <v>0</v>
      </c>
      <c r="BCE33" s="2">
        <v>3864</v>
      </c>
      <c r="BCF33" s="2">
        <v>0</v>
      </c>
      <c r="BCG33" s="2">
        <v>0</v>
      </c>
      <c r="BCH33" s="2">
        <v>2729</v>
      </c>
      <c r="BCI33" s="2">
        <v>0</v>
      </c>
      <c r="BCJ33" s="2">
        <v>0</v>
      </c>
      <c r="BCK33" s="2">
        <v>0</v>
      </c>
      <c r="BCL33" s="2">
        <v>0</v>
      </c>
      <c r="BCM33" s="2">
        <v>22671</v>
      </c>
      <c r="BCN33" s="2">
        <v>0</v>
      </c>
      <c r="BCO33" s="2">
        <v>0</v>
      </c>
      <c r="BCP33" s="2">
        <v>0</v>
      </c>
      <c r="BCQ33" s="2">
        <v>26711</v>
      </c>
      <c r="BCR33" s="2">
        <v>442</v>
      </c>
      <c r="BCS33" s="2">
        <v>0</v>
      </c>
      <c r="BCT33" s="2">
        <v>0</v>
      </c>
      <c r="BCU33" s="2">
        <v>8991</v>
      </c>
      <c r="BCV33" s="2">
        <v>0</v>
      </c>
      <c r="BCW33" s="2">
        <v>0</v>
      </c>
      <c r="BCX33" s="2">
        <v>49355</v>
      </c>
      <c r="BCY33" s="2">
        <v>1817</v>
      </c>
      <c r="BCZ33" s="2">
        <v>113845</v>
      </c>
      <c r="BDA33" s="2">
        <v>180704</v>
      </c>
      <c r="BDB33" s="2">
        <v>0</v>
      </c>
      <c r="BDC33" s="2">
        <v>0</v>
      </c>
      <c r="BDD33" s="2">
        <v>0</v>
      </c>
      <c r="BDE33" s="2">
        <v>12709</v>
      </c>
      <c r="BDF33" s="2">
        <v>0</v>
      </c>
      <c r="BDG33" s="2">
        <v>0</v>
      </c>
      <c r="BDH33" s="2">
        <v>46565</v>
      </c>
      <c r="BDI33" s="2">
        <v>4103</v>
      </c>
      <c r="BDJ33" s="2">
        <v>0</v>
      </c>
      <c r="BDK33" s="2">
        <v>0</v>
      </c>
      <c r="BDL33" s="2">
        <v>0</v>
      </c>
      <c r="BDM33" s="2">
        <v>0</v>
      </c>
      <c r="BDN33" s="2">
        <v>0</v>
      </c>
      <c r="BDO33" s="2">
        <v>21803</v>
      </c>
      <c r="BDP33" s="2">
        <v>0</v>
      </c>
      <c r="BDQ33" s="2">
        <v>1477</v>
      </c>
      <c r="BDR33" s="2">
        <v>2629</v>
      </c>
      <c r="BDS33" s="2">
        <v>0</v>
      </c>
      <c r="BDT33" s="2">
        <v>72103</v>
      </c>
      <c r="BDU33" s="2">
        <v>0</v>
      </c>
      <c r="BDV33" s="2">
        <v>31969</v>
      </c>
      <c r="BDW33" s="2">
        <v>10636</v>
      </c>
      <c r="BDX33" s="2">
        <v>0</v>
      </c>
      <c r="BDY33" s="2">
        <v>0</v>
      </c>
      <c r="BDZ33" s="2">
        <v>272</v>
      </c>
      <c r="BEA33" s="2">
        <v>1209</v>
      </c>
      <c r="BEB33" s="2">
        <v>9983</v>
      </c>
      <c r="BEC33" s="2">
        <v>0</v>
      </c>
      <c r="BED33" s="2">
        <v>7667</v>
      </c>
      <c r="BEE33" s="2">
        <v>0</v>
      </c>
      <c r="BEF33" s="2">
        <v>0</v>
      </c>
      <c r="BEG33" s="2">
        <v>600</v>
      </c>
      <c r="BEH33" s="2">
        <v>0</v>
      </c>
      <c r="BEI33" s="2">
        <v>0</v>
      </c>
      <c r="BEJ33" s="2">
        <v>0</v>
      </c>
      <c r="BEK33" s="2">
        <v>2454</v>
      </c>
      <c r="BEL33" s="2">
        <v>72</v>
      </c>
      <c r="BEM33" s="2">
        <v>62313</v>
      </c>
      <c r="BEN33" s="2">
        <v>13410</v>
      </c>
      <c r="BEO33" s="2">
        <v>0</v>
      </c>
      <c r="BEP33" s="2">
        <v>38298</v>
      </c>
      <c r="BEQ33" s="2">
        <v>0</v>
      </c>
      <c r="BER33" s="2">
        <v>213</v>
      </c>
      <c r="BES33" s="2">
        <v>0</v>
      </c>
      <c r="BET33" s="2">
        <v>0</v>
      </c>
      <c r="BEU33" s="2">
        <v>0</v>
      </c>
      <c r="BEV33" s="2">
        <v>5461</v>
      </c>
      <c r="BEW33" s="2">
        <v>2721</v>
      </c>
      <c r="BEX33" s="2">
        <v>0</v>
      </c>
      <c r="BEY33" s="2">
        <v>596417</v>
      </c>
      <c r="BEZ33" s="2">
        <v>0</v>
      </c>
      <c r="BFA33" s="2">
        <v>0</v>
      </c>
      <c r="BFB33" s="2">
        <v>324</v>
      </c>
      <c r="BFC33" s="2">
        <v>0</v>
      </c>
      <c r="BFD33" s="2">
        <v>12649</v>
      </c>
      <c r="BFE33" s="2">
        <v>40392</v>
      </c>
      <c r="BFF33" s="2">
        <v>0</v>
      </c>
      <c r="BFG33" s="2">
        <v>0</v>
      </c>
      <c r="BFH33" s="2">
        <v>2906</v>
      </c>
      <c r="BFI33" s="2">
        <v>3821</v>
      </c>
      <c r="BFJ33" s="2">
        <v>5844</v>
      </c>
      <c r="BFK33" s="2">
        <v>0</v>
      </c>
      <c r="BFL33" s="2">
        <v>0</v>
      </c>
      <c r="BFM33" s="2">
        <v>4036</v>
      </c>
      <c r="BFN33" s="2">
        <v>33753</v>
      </c>
      <c r="BFO33" s="2">
        <v>30344</v>
      </c>
      <c r="BFP33" s="2">
        <v>0</v>
      </c>
      <c r="BFQ33" s="2">
        <v>0</v>
      </c>
      <c r="BFR33" s="2">
        <v>674</v>
      </c>
      <c r="BFS33" s="2">
        <v>0</v>
      </c>
      <c r="BFT33" s="2">
        <v>0</v>
      </c>
      <c r="BFU33" s="2">
        <v>0</v>
      </c>
      <c r="BFV33" s="2">
        <v>0</v>
      </c>
      <c r="BFW33" s="2">
        <v>0</v>
      </c>
      <c r="BFX33" s="2">
        <v>90685</v>
      </c>
      <c r="BFY33" s="2">
        <v>0</v>
      </c>
      <c r="BFZ33" s="2">
        <v>28891</v>
      </c>
      <c r="BGA33" s="2">
        <v>756</v>
      </c>
      <c r="BGB33" s="2">
        <v>0</v>
      </c>
      <c r="BGC33" s="2">
        <v>0</v>
      </c>
      <c r="BGD33" s="2">
        <v>0</v>
      </c>
      <c r="BGE33" s="2">
        <v>0</v>
      </c>
      <c r="BGF33" s="2">
        <v>5873</v>
      </c>
      <c r="BGG33" s="2">
        <v>0</v>
      </c>
      <c r="BGH33" s="2">
        <v>967</v>
      </c>
      <c r="BGI33" s="2">
        <v>0</v>
      </c>
      <c r="BGJ33" s="2">
        <v>0</v>
      </c>
      <c r="BGK33" s="2">
        <v>0</v>
      </c>
      <c r="BGL33" s="2">
        <v>0</v>
      </c>
      <c r="BGM33" s="2">
        <v>2124</v>
      </c>
      <c r="BGN33" s="2">
        <v>0</v>
      </c>
      <c r="BGO33" s="2">
        <v>0</v>
      </c>
      <c r="BGP33" s="2">
        <v>0</v>
      </c>
      <c r="BGQ33" s="2">
        <v>44</v>
      </c>
      <c r="BGR33" s="2">
        <v>0</v>
      </c>
      <c r="BGS33" s="2">
        <v>151</v>
      </c>
      <c r="BGT33" s="2">
        <v>0</v>
      </c>
      <c r="BGU33" s="2">
        <v>0</v>
      </c>
      <c r="BGV33" s="2">
        <v>0</v>
      </c>
      <c r="BGW33" s="2">
        <v>0</v>
      </c>
      <c r="BGX33" s="2">
        <v>0</v>
      </c>
      <c r="BGY33" s="2">
        <v>886</v>
      </c>
      <c r="BGZ33" s="2">
        <v>8988</v>
      </c>
      <c r="BHA33" s="2">
        <v>0</v>
      </c>
      <c r="BHB33" s="2">
        <v>0</v>
      </c>
      <c r="BHC33" s="2">
        <v>0</v>
      </c>
      <c r="BHD33" s="2">
        <v>0</v>
      </c>
      <c r="BHE33" s="2">
        <v>0</v>
      </c>
      <c r="BHF33" s="2">
        <v>1921</v>
      </c>
      <c r="BHG33" s="2">
        <v>0</v>
      </c>
      <c r="BHH33" s="2">
        <v>0</v>
      </c>
      <c r="BHI33" s="2">
        <v>0</v>
      </c>
      <c r="BHJ33" s="2">
        <v>0</v>
      </c>
      <c r="BHK33" s="2">
        <v>0</v>
      </c>
      <c r="BHL33" s="2">
        <v>0</v>
      </c>
      <c r="BHM33" s="2">
        <v>0</v>
      </c>
      <c r="BHN33" s="2">
        <v>9847</v>
      </c>
      <c r="BHO33" s="2">
        <v>0</v>
      </c>
      <c r="BHP33" s="2">
        <v>0</v>
      </c>
      <c r="BHQ33" s="2">
        <v>1171</v>
      </c>
      <c r="BHR33" s="2">
        <v>0</v>
      </c>
      <c r="BHS33" s="2">
        <v>0</v>
      </c>
      <c r="BHT33" s="2">
        <v>0</v>
      </c>
      <c r="BHU33" s="2">
        <v>0</v>
      </c>
      <c r="BHV33" s="2">
        <v>0</v>
      </c>
      <c r="BHW33" s="2">
        <v>67969</v>
      </c>
      <c r="BHX33" s="2">
        <v>0</v>
      </c>
      <c r="BHY33" s="2">
        <v>0</v>
      </c>
      <c r="BHZ33" s="2">
        <v>0</v>
      </c>
      <c r="BIA33" s="2">
        <v>0</v>
      </c>
      <c r="BIB33" s="2">
        <v>0</v>
      </c>
      <c r="BIC33" s="2">
        <v>0</v>
      </c>
      <c r="BID33" s="2">
        <v>577</v>
      </c>
      <c r="BIE33" s="2">
        <v>1017</v>
      </c>
      <c r="BIF33" s="2">
        <v>0</v>
      </c>
      <c r="BIG33" s="2">
        <v>43117</v>
      </c>
      <c r="BIH33" s="2">
        <v>0</v>
      </c>
      <c r="BII33" s="2">
        <v>0</v>
      </c>
      <c r="BIJ33" s="2">
        <v>3602</v>
      </c>
      <c r="BIK33" s="2">
        <v>428</v>
      </c>
      <c r="BIL33" s="2">
        <v>0</v>
      </c>
      <c r="BIM33" s="2">
        <v>0</v>
      </c>
      <c r="BIN33" s="2">
        <v>0</v>
      </c>
      <c r="BIO33" s="2">
        <v>14220</v>
      </c>
      <c r="BIP33" s="2">
        <v>7100</v>
      </c>
      <c r="BIQ33" s="2">
        <v>0</v>
      </c>
      <c r="BIR33" s="2">
        <v>0</v>
      </c>
      <c r="BIS33" s="2">
        <v>0</v>
      </c>
      <c r="BIT33" s="2">
        <v>2674</v>
      </c>
      <c r="BIU33" s="2">
        <v>0</v>
      </c>
      <c r="BIV33" s="2">
        <v>0</v>
      </c>
      <c r="BIW33" s="2">
        <v>2049</v>
      </c>
      <c r="BIX33" s="2">
        <v>0</v>
      </c>
      <c r="BIY33" s="2">
        <v>7179</v>
      </c>
      <c r="BIZ33" s="2">
        <v>1984</v>
      </c>
      <c r="BJA33" s="2">
        <v>1065</v>
      </c>
      <c r="BJB33" s="2">
        <v>14771</v>
      </c>
      <c r="BJC33" s="2">
        <v>12701</v>
      </c>
      <c r="BJD33" s="2">
        <v>1893</v>
      </c>
      <c r="BJE33" s="2">
        <v>0</v>
      </c>
      <c r="BJF33" s="2">
        <v>1536</v>
      </c>
      <c r="BJG33" s="2">
        <v>2803</v>
      </c>
      <c r="BJH33" s="2">
        <v>4104</v>
      </c>
      <c r="BJI33" s="2">
        <v>0</v>
      </c>
      <c r="BJJ33" s="2">
        <v>1336</v>
      </c>
      <c r="BJK33" s="2">
        <v>0</v>
      </c>
      <c r="BJL33" s="2">
        <v>2167</v>
      </c>
      <c r="BJM33" s="2">
        <v>0</v>
      </c>
      <c r="BJN33" s="2">
        <v>0</v>
      </c>
      <c r="BJO33" s="2">
        <v>77449</v>
      </c>
      <c r="BJP33" s="2">
        <v>1152</v>
      </c>
      <c r="BJQ33" s="2">
        <v>0</v>
      </c>
      <c r="BJR33" s="2">
        <v>0</v>
      </c>
      <c r="BJS33" s="2">
        <v>0</v>
      </c>
      <c r="BJT33" s="2">
        <v>3502</v>
      </c>
      <c r="BJU33" s="2">
        <v>0</v>
      </c>
      <c r="BJV33" s="2">
        <v>0</v>
      </c>
      <c r="BJW33" s="2">
        <v>617</v>
      </c>
      <c r="BJX33" s="2">
        <v>254</v>
      </c>
      <c r="BJY33" s="2">
        <v>0</v>
      </c>
      <c r="BJZ33" s="2">
        <v>0</v>
      </c>
      <c r="BKA33" s="2">
        <v>654</v>
      </c>
      <c r="BKB33" s="2">
        <v>0</v>
      </c>
      <c r="BKC33" s="2">
        <v>38509</v>
      </c>
      <c r="BKD33" s="2">
        <v>30466</v>
      </c>
      <c r="BKE33" s="2">
        <v>0</v>
      </c>
      <c r="BKF33" s="2">
        <v>9735</v>
      </c>
      <c r="BKG33" s="2">
        <v>5506</v>
      </c>
      <c r="BKH33" s="2">
        <v>0</v>
      </c>
      <c r="BKI33" s="2">
        <v>0</v>
      </c>
      <c r="BKJ33" s="2">
        <v>10973</v>
      </c>
      <c r="BKK33" s="2">
        <v>0</v>
      </c>
      <c r="BKL33" s="2">
        <v>9192</v>
      </c>
      <c r="BKM33" s="2">
        <v>500</v>
      </c>
      <c r="BKN33" s="2">
        <v>9496</v>
      </c>
      <c r="BKO33" s="2">
        <v>0</v>
      </c>
      <c r="BKP33" s="2">
        <v>3046</v>
      </c>
      <c r="BKQ33" s="2">
        <v>6892</v>
      </c>
      <c r="BKR33" s="2">
        <v>2215</v>
      </c>
      <c r="BKS33" s="2">
        <v>0</v>
      </c>
      <c r="BKT33" s="2">
        <v>0</v>
      </c>
      <c r="BKU33" s="2">
        <v>0</v>
      </c>
      <c r="BKV33" s="2">
        <v>22882</v>
      </c>
      <c r="BKW33" s="2">
        <v>0</v>
      </c>
      <c r="BKX33" s="2">
        <v>0</v>
      </c>
      <c r="BKY33" s="2">
        <v>0</v>
      </c>
      <c r="BKZ33" s="2">
        <v>11695</v>
      </c>
      <c r="BLA33" s="2">
        <v>976</v>
      </c>
      <c r="BLB33" s="2">
        <v>7082</v>
      </c>
      <c r="BLC33" s="2">
        <v>64104</v>
      </c>
      <c r="BLD33" s="2">
        <v>3468</v>
      </c>
      <c r="BLE33" s="2">
        <v>0</v>
      </c>
      <c r="BLF33" s="2">
        <v>47</v>
      </c>
      <c r="BLG33" s="2">
        <v>2056</v>
      </c>
      <c r="BLH33" s="2">
        <v>33225</v>
      </c>
      <c r="BLI33" s="2">
        <v>0</v>
      </c>
      <c r="BLJ33" s="2">
        <v>2777</v>
      </c>
      <c r="BLK33" s="2">
        <v>20788</v>
      </c>
      <c r="BLL33" s="2">
        <v>180533</v>
      </c>
      <c r="BLM33" s="2">
        <v>0</v>
      </c>
      <c r="BLN33" s="2">
        <v>0</v>
      </c>
      <c r="BLO33" s="2">
        <v>13548</v>
      </c>
      <c r="BLP33" s="2">
        <v>1626</v>
      </c>
      <c r="BLQ33" s="2">
        <v>3460</v>
      </c>
      <c r="BLR33" s="2">
        <v>16910</v>
      </c>
      <c r="BLS33" s="2">
        <v>38109</v>
      </c>
      <c r="BLT33" s="2">
        <v>2000</v>
      </c>
      <c r="BLU33" s="2">
        <v>0</v>
      </c>
      <c r="BLV33" s="2">
        <v>0</v>
      </c>
      <c r="BLW33" s="2">
        <v>5</v>
      </c>
      <c r="BLX33" s="2">
        <v>0</v>
      </c>
      <c r="BLY33" s="2">
        <v>2108</v>
      </c>
      <c r="BLZ33" s="2">
        <v>15212</v>
      </c>
      <c r="BMA33" s="2">
        <v>1408</v>
      </c>
      <c r="BMB33" s="2">
        <v>398</v>
      </c>
      <c r="BMC33" s="2">
        <v>1140</v>
      </c>
      <c r="BMD33" s="2">
        <v>3052</v>
      </c>
      <c r="BME33" s="2">
        <v>19910</v>
      </c>
      <c r="BMF33" s="2">
        <v>0</v>
      </c>
      <c r="BMG33" s="2">
        <v>36683</v>
      </c>
      <c r="BMH33" s="2">
        <v>0</v>
      </c>
      <c r="BMI33" s="2">
        <v>34197</v>
      </c>
      <c r="BMJ33" s="2">
        <v>12541</v>
      </c>
      <c r="BMK33" s="2">
        <v>0</v>
      </c>
      <c r="BML33" s="2">
        <v>109</v>
      </c>
      <c r="BMM33" s="2">
        <v>10223</v>
      </c>
      <c r="BMN33" s="2">
        <v>1096</v>
      </c>
      <c r="BMO33" s="2">
        <v>4008</v>
      </c>
      <c r="BMP33" s="2">
        <v>11382</v>
      </c>
      <c r="BMQ33" s="2">
        <v>16481</v>
      </c>
      <c r="BMR33" s="2">
        <v>21872</v>
      </c>
      <c r="BMS33" s="2">
        <v>6648</v>
      </c>
      <c r="BMT33" s="2">
        <v>0</v>
      </c>
      <c r="BMU33" s="2">
        <v>969</v>
      </c>
      <c r="BMV33" s="2">
        <v>0</v>
      </c>
      <c r="BMW33" s="2">
        <v>0</v>
      </c>
      <c r="BMX33" s="2">
        <v>1840</v>
      </c>
      <c r="BMY33" s="2">
        <v>52285</v>
      </c>
      <c r="BMZ33" s="2">
        <v>3736</v>
      </c>
      <c r="BNA33" s="2">
        <v>0</v>
      </c>
      <c r="BNB33" s="2">
        <v>2913</v>
      </c>
      <c r="BNC33" s="2">
        <v>17712</v>
      </c>
      <c r="BND33" s="2">
        <v>4564</v>
      </c>
      <c r="BNE33" s="2">
        <v>142995</v>
      </c>
      <c r="BNF33" s="2" t="s">
        <v>5</v>
      </c>
      <c r="BNG33" s="2">
        <v>0</v>
      </c>
      <c r="BNH33" s="2">
        <v>0</v>
      </c>
      <c r="BNI33" s="2">
        <v>6270</v>
      </c>
      <c r="BNJ33" s="2">
        <v>0</v>
      </c>
      <c r="BNK33" s="2">
        <v>1152</v>
      </c>
      <c r="BNL33" s="2">
        <v>22305</v>
      </c>
      <c r="BNM33" s="2">
        <v>8052</v>
      </c>
      <c r="BNN33" s="2">
        <v>0</v>
      </c>
      <c r="BNO33" s="2">
        <v>0</v>
      </c>
      <c r="BNP33" s="2">
        <v>0</v>
      </c>
      <c r="BNQ33" s="2">
        <v>9389</v>
      </c>
      <c r="BNR33" s="2">
        <v>24</v>
      </c>
      <c r="BNS33" s="2">
        <v>177830</v>
      </c>
      <c r="BNT33" s="2">
        <v>0</v>
      </c>
      <c r="BNU33" s="2">
        <v>10865</v>
      </c>
      <c r="BNV33" s="2">
        <v>21566</v>
      </c>
      <c r="BNW33" s="2">
        <v>147</v>
      </c>
      <c r="BNX33" s="2">
        <v>2178</v>
      </c>
      <c r="BNY33" s="2">
        <v>6915</v>
      </c>
      <c r="BNZ33" s="2">
        <v>0</v>
      </c>
      <c r="BOA33" s="2">
        <v>3392</v>
      </c>
      <c r="BOB33" s="2">
        <v>1417</v>
      </c>
      <c r="BOC33" s="2">
        <v>0</v>
      </c>
      <c r="BOD33" s="2">
        <v>8202</v>
      </c>
      <c r="BOE33" s="2">
        <v>0</v>
      </c>
      <c r="BOF33" s="2">
        <v>1923</v>
      </c>
      <c r="BOG33" s="2">
        <v>27299</v>
      </c>
      <c r="BOH33" s="2">
        <v>3372</v>
      </c>
      <c r="BOI33" s="2">
        <v>0</v>
      </c>
      <c r="BOJ33" s="2">
        <v>0</v>
      </c>
      <c r="BOK33" s="2">
        <v>22368</v>
      </c>
      <c r="BOL33" s="2">
        <v>0</v>
      </c>
      <c r="BOM33" s="2">
        <v>9804</v>
      </c>
      <c r="BON33" s="2">
        <v>8957</v>
      </c>
      <c r="BOO33" s="2">
        <v>0</v>
      </c>
      <c r="BOP33" s="2">
        <v>0</v>
      </c>
      <c r="BOQ33" s="2">
        <v>23878</v>
      </c>
      <c r="BOR33" s="2">
        <v>903</v>
      </c>
      <c r="BOS33" s="2">
        <v>0</v>
      </c>
      <c r="BOT33" s="2">
        <v>3906</v>
      </c>
      <c r="BOU33" s="2">
        <v>0</v>
      </c>
      <c r="BOV33" s="2">
        <v>9968</v>
      </c>
      <c r="BOW33" s="2">
        <v>5898</v>
      </c>
      <c r="BOX33" s="2">
        <v>0</v>
      </c>
      <c r="BOY33" s="2">
        <v>7569</v>
      </c>
      <c r="BOZ33" s="2">
        <v>1918</v>
      </c>
      <c r="BPA33" s="2">
        <v>41</v>
      </c>
      <c r="BPB33" s="2">
        <v>0</v>
      </c>
      <c r="BPC33" s="2">
        <v>3939</v>
      </c>
      <c r="BPD33" s="2">
        <v>0</v>
      </c>
      <c r="BPE33" s="2">
        <v>12674</v>
      </c>
      <c r="BPF33" s="2">
        <v>0</v>
      </c>
      <c r="BPG33" s="2">
        <v>25497</v>
      </c>
      <c r="BPH33" s="2">
        <v>14442</v>
      </c>
      <c r="BPI33" s="2">
        <v>0</v>
      </c>
      <c r="BPJ33" s="2">
        <v>8175</v>
      </c>
      <c r="BPK33" s="2">
        <v>65974</v>
      </c>
      <c r="BPL33" s="2">
        <v>0</v>
      </c>
      <c r="BPM33" s="2">
        <v>3634</v>
      </c>
      <c r="BPN33" s="2">
        <v>8160</v>
      </c>
      <c r="BPO33" s="2">
        <v>0</v>
      </c>
      <c r="BPP33" s="2">
        <v>0</v>
      </c>
      <c r="BPQ33" s="2">
        <v>22622</v>
      </c>
      <c r="BPR33" s="2">
        <v>0</v>
      </c>
      <c r="BPS33" s="2">
        <v>0</v>
      </c>
      <c r="BPT33" s="2">
        <v>18244</v>
      </c>
      <c r="BPU33" s="2">
        <v>220465</v>
      </c>
      <c r="BPV33" s="2">
        <v>0</v>
      </c>
      <c r="BPW33" s="2">
        <v>0</v>
      </c>
      <c r="BPX33" s="2">
        <v>0</v>
      </c>
      <c r="BPY33" s="2">
        <v>17345</v>
      </c>
      <c r="BPZ33" s="2">
        <v>0</v>
      </c>
      <c r="BQA33" s="2">
        <v>0</v>
      </c>
      <c r="BQB33" s="2">
        <v>42035</v>
      </c>
      <c r="BQC33" s="2">
        <v>1721</v>
      </c>
      <c r="BQD33" s="2">
        <v>41654</v>
      </c>
      <c r="BQE33" s="2">
        <v>538278</v>
      </c>
      <c r="BQF33" s="2">
        <v>1998</v>
      </c>
      <c r="BQG33" s="2">
        <v>3040</v>
      </c>
      <c r="BQH33" s="2">
        <v>4052</v>
      </c>
      <c r="BQI33" s="2">
        <v>4747</v>
      </c>
      <c r="BQJ33" s="2">
        <v>4565</v>
      </c>
      <c r="BQK33" s="2">
        <v>0</v>
      </c>
      <c r="BQL33" s="2">
        <v>2593</v>
      </c>
      <c r="BQM33" s="2">
        <v>10980</v>
      </c>
      <c r="BQN33" s="2">
        <v>0</v>
      </c>
      <c r="BQO33" s="2" t="s">
        <v>5</v>
      </c>
      <c r="BQP33" s="2">
        <v>146802</v>
      </c>
      <c r="BQQ33" s="2">
        <v>4443</v>
      </c>
      <c r="BQR33" s="2">
        <v>0</v>
      </c>
      <c r="BQS33" s="2">
        <v>5879</v>
      </c>
      <c r="BQT33" s="2">
        <v>0</v>
      </c>
      <c r="BQU33" s="2">
        <v>0</v>
      </c>
      <c r="BQV33" s="2">
        <v>0</v>
      </c>
      <c r="BQW33" s="2">
        <v>7681</v>
      </c>
      <c r="BQX33" s="2">
        <v>0</v>
      </c>
      <c r="BQY33" s="2">
        <v>16989</v>
      </c>
      <c r="BQZ33" s="2">
        <v>0</v>
      </c>
      <c r="BRA33" s="2">
        <v>0</v>
      </c>
      <c r="BRB33" s="2">
        <v>0</v>
      </c>
      <c r="BRC33" s="2">
        <v>2790</v>
      </c>
      <c r="BRD33" s="2">
        <v>24494</v>
      </c>
      <c r="BRE33" s="2">
        <v>0</v>
      </c>
      <c r="BRF33" s="2">
        <v>0</v>
      </c>
      <c r="BRG33" s="2">
        <v>659</v>
      </c>
      <c r="BRH33" s="2">
        <v>4237</v>
      </c>
      <c r="BRI33" s="2">
        <v>1063</v>
      </c>
      <c r="BRJ33" s="2">
        <v>0</v>
      </c>
      <c r="BRK33" s="2">
        <v>0</v>
      </c>
      <c r="BRL33" s="2">
        <v>0</v>
      </c>
      <c r="BRM33" s="2">
        <v>0</v>
      </c>
      <c r="BRN33" s="2">
        <v>3844</v>
      </c>
      <c r="BRO33" s="2">
        <v>0</v>
      </c>
      <c r="BRP33" s="2">
        <v>0</v>
      </c>
      <c r="BRQ33" s="2">
        <v>0</v>
      </c>
      <c r="BRR33" s="2">
        <v>8866</v>
      </c>
      <c r="BRS33" s="2">
        <v>3046</v>
      </c>
      <c r="BRT33" s="2">
        <v>0</v>
      </c>
      <c r="BRU33" s="2">
        <v>25047</v>
      </c>
      <c r="BRV33" s="2">
        <v>0</v>
      </c>
      <c r="BRW33" s="2">
        <v>33097</v>
      </c>
      <c r="BRX33" s="2">
        <v>3778</v>
      </c>
      <c r="BRY33" s="2">
        <v>20428</v>
      </c>
      <c r="BRZ33" s="2">
        <v>0</v>
      </c>
      <c r="BSA33" s="2">
        <v>6635</v>
      </c>
      <c r="BSB33" s="2">
        <v>0</v>
      </c>
      <c r="BSC33" s="2">
        <v>749</v>
      </c>
      <c r="BSD33" s="2">
        <v>43895</v>
      </c>
      <c r="BSE33" s="2">
        <v>36234</v>
      </c>
      <c r="BSF33" s="2">
        <v>4385</v>
      </c>
      <c r="BSG33" s="2">
        <v>0</v>
      </c>
      <c r="BSH33" s="2">
        <v>63188</v>
      </c>
      <c r="BSI33" s="2">
        <v>973</v>
      </c>
      <c r="BSJ33" s="2">
        <v>64429</v>
      </c>
      <c r="BSK33" s="2">
        <v>0</v>
      </c>
      <c r="BSL33" s="2">
        <v>0</v>
      </c>
      <c r="BSM33" s="2">
        <v>14815</v>
      </c>
      <c r="BSN33" s="2">
        <v>121583</v>
      </c>
      <c r="BSO33" s="2">
        <v>23</v>
      </c>
      <c r="BSP33" s="2">
        <v>0</v>
      </c>
      <c r="BSQ33" s="2">
        <v>7</v>
      </c>
      <c r="BSR33" s="2">
        <v>52911</v>
      </c>
      <c r="BSS33" s="2">
        <v>0</v>
      </c>
      <c r="BST33" s="2">
        <v>0</v>
      </c>
      <c r="BSU33" s="2">
        <v>8700</v>
      </c>
      <c r="BSV33" s="2">
        <v>113913</v>
      </c>
      <c r="BSW33" s="2">
        <v>1509</v>
      </c>
      <c r="BSX33" s="2">
        <v>210563</v>
      </c>
      <c r="BSY33" s="2">
        <v>19596</v>
      </c>
      <c r="BSZ33" s="2">
        <v>9111</v>
      </c>
      <c r="BTA33" s="2">
        <v>628125</v>
      </c>
      <c r="BTB33" s="2">
        <v>29860</v>
      </c>
      <c r="BTC33" s="2">
        <v>59377</v>
      </c>
      <c r="BTD33" s="2">
        <v>82156</v>
      </c>
      <c r="BTE33" s="2">
        <v>0</v>
      </c>
      <c r="BTF33" s="2">
        <v>4903</v>
      </c>
      <c r="BTG33" s="2">
        <v>819</v>
      </c>
      <c r="BTH33" s="2">
        <v>21919</v>
      </c>
      <c r="BTI33" s="2">
        <v>2552</v>
      </c>
      <c r="BTJ33" s="2">
        <v>1845</v>
      </c>
      <c r="BTK33" s="2">
        <v>237</v>
      </c>
      <c r="BTL33" s="2">
        <v>6494</v>
      </c>
      <c r="BTM33" s="2">
        <v>0</v>
      </c>
      <c r="BTN33" s="2">
        <v>0</v>
      </c>
      <c r="BTO33" s="2">
        <v>4103</v>
      </c>
      <c r="BTP33" s="2">
        <v>72173</v>
      </c>
      <c r="BTQ33" s="2">
        <v>0</v>
      </c>
      <c r="BTR33" s="2">
        <v>8316</v>
      </c>
      <c r="BTS33" s="2">
        <v>32827</v>
      </c>
      <c r="BTT33" s="2">
        <v>22848</v>
      </c>
      <c r="BTU33" s="2">
        <v>5455</v>
      </c>
      <c r="BTV33" s="2">
        <v>0</v>
      </c>
      <c r="BTW33" s="2">
        <v>451442</v>
      </c>
      <c r="BTX33" s="2">
        <v>0</v>
      </c>
      <c r="BTY33" s="2">
        <v>0</v>
      </c>
      <c r="BTZ33" s="2">
        <v>4000</v>
      </c>
      <c r="BUA33" s="2">
        <v>10211</v>
      </c>
      <c r="BUB33" s="2">
        <v>15607</v>
      </c>
      <c r="BUC33" s="2">
        <v>3132</v>
      </c>
      <c r="BUD33" s="2">
        <v>80926</v>
      </c>
      <c r="BUE33" s="2">
        <v>12678</v>
      </c>
      <c r="BUF33" s="2">
        <v>500</v>
      </c>
      <c r="BUG33" s="2">
        <v>9572</v>
      </c>
      <c r="BUH33" s="2">
        <v>0</v>
      </c>
      <c r="BUI33" s="2">
        <v>40220</v>
      </c>
      <c r="BUJ33" s="2">
        <v>39688</v>
      </c>
      <c r="BUK33" s="2">
        <v>0</v>
      </c>
      <c r="BUL33" s="2">
        <v>4641</v>
      </c>
      <c r="BUM33" s="2">
        <v>0</v>
      </c>
      <c r="BUN33" s="2">
        <v>975</v>
      </c>
      <c r="BUO33" s="2">
        <v>257779</v>
      </c>
      <c r="BUP33" s="2">
        <v>13909</v>
      </c>
      <c r="BUQ33" s="2">
        <v>9010</v>
      </c>
      <c r="BUR33" s="2">
        <v>25812</v>
      </c>
      <c r="BUS33" s="2">
        <v>35586</v>
      </c>
      <c r="BUT33" s="2">
        <v>0</v>
      </c>
      <c r="BUU33" s="2">
        <v>0</v>
      </c>
      <c r="BUV33" s="2">
        <v>62936</v>
      </c>
      <c r="BUW33" s="2">
        <v>41188</v>
      </c>
      <c r="BUX33" s="2" t="s">
        <v>5</v>
      </c>
      <c r="BUY33" s="2">
        <v>4426</v>
      </c>
      <c r="BUZ33" s="2">
        <v>1636</v>
      </c>
      <c r="BVA33" s="2">
        <v>303</v>
      </c>
      <c r="BVB33" s="2">
        <v>1227</v>
      </c>
      <c r="BVC33" s="2">
        <v>41957</v>
      </c>
      <c r="BVD33" s="2">
        <v>46832</v>
      </c>
      <c r="BVE33" s="2">
        <v>0</v>
      </c>
      <c r="BVF33" s="2">
        <v>9000</v>
      </c>
      <c r="BVG33" s="2">
        <v>1012</v>
      </c>
      <c r="BVH33" s="2">
        <v>2936</v>
      </c>
      <c r="BVI33" s="2">
        <v>0</v>
      </c>
      <c r="BVJ33" s="2">
        <v>15275</v>
      </c>
      <c r="BVK33" s="2">
        <v>0</v>
      </c>
      <c r="BVL33" s="2">
        <v>8733</v>
      </c>
      <c r="BVM33" s="2">
        <v>1491</v>
      </c>
      <c r="BVN33" s="2">
        <v>26082</v>
      </c>
      <c r="BVO33" s="2">
        <v>0</v>
      </c>
      <c r="BVP33" s="2">
        <v>0</v>
      </c>
      <c r="BVQ33" s="2">
        <v>0</v>
      </c>
      <c r="BVR33" s="2">
        <v>0</v>
      </c>
      <c r="BVS33" s="2">
        <v>6595</v>
      </c>
      <c r="BVT33" s="2">
        <v>13205</v>
      </c>
      <c r="BVU33" s="2">
        <v>13659</v>
      </c>
      <c r="BVV33" s="2">
        <v>2894</v>
      </c>
      <c r="BVW33" s="2">
        <v>125589</v>
      </c>
      <c r="BVX33" s="2">
        <v>0</v>
      </c>
      <c r="BVY33" s="2">
        <v>139944</v>
      </c>
      <c r="BVZ33" s="2">
        <v>3721</v>
      </c>
      <c r="BWA33" s="2">
        <v>41286</v>
      </c>
      <c r="BWB33" s="2">
        <v>0</v>
      </c>
      <c r="BWC33" s="2">
        <v>43863</v>
      </c>
      <c r="BWD33" s="2">
        <v>8747</v>
      </c>
      <c r="BWE33" s="2">
        <v>0</v>
      </c>
      <c r="BWF33" s="2">
        <v>0</v>
      </c>
      <c r="BWG33" s="2">
        <v>9082</v>
      </c>
      <c r="BWH33" s="2">
        <v>0</v>
      </c>
      <c r="BWI33" s="2">
        <v>500</v>
      </c>
      <c r="BWJ33" s="2">
        <v>19104</v>
      </c>
      <c r="BWK33" s="2">
        <v>22431</v>
      </c>
      <c r="BWL33" s="2">
        <v>23311</v>
      </c>
      <c r="BWM33" s="2">
        <v>31364</v>
      </c>
      <c r="BWN33" s="2">
        <v>92373</v>
      </c>
      <c r="BWO33" s="2">
        <v>4475</v>
      </c>
      <c r="BWP33" s="2">
        <v>17195</v>
      </c>
      <c r="BWQ33" s="2">
        <v>0</v>
      </c>
      <c r="BWR33" s="2">
        <v>0</v>
      </c>
      <c r="BWS33" s="2">
        <v>7174</v>
      </c>
      <c r="BWT33" s="2">
        <v>19050</v>
      </c>
      <c r="BWU33" s="2">
        <v>5261</v>
      </c>
      <c r="BWV33" s="2">
        <v>0</v>
      </c>
      <c r="BWW33" s="2">
        <v>145289</v>
      </c>
      <c r="BWX33" s="2">
        <v>168265</v>
      </c>
      <c r="BWY33" s="2">
        <v>0</v>
      </c>
      <c r="BWZ33" s="2">
        <v>0</v>
      </c>
      <c r="BXA33" s="2">
        <v>55285</v>
      </c>
      <c r="BXB33" s="2">
        <v>101</v>
      </c>
      <c r="BXC33" s="2">
        <v>30111</v>
      </c>
      <c r="BXD33" s="2">
        <v>0</v>
      </c>
      <c r="BXE33" s="2">
        <v>9515</v>
      </c>
      <c r="BXF33" s="2">
        <v>0</v>
      </c>
      <c r="BXG33" s="2">
        <v>23991</v>
      </c>
      <c r="BXH33" s="2">
        <v>8318</v>
      </c>
      <c r="BXI33" s="2">
        <v>9013</v>
      </c>
      <c r="BXJ33" s="2">
        <v>0</v>
      </c>
      <c r="BXK33" s="2">
        <v>7125</v>
      </c>
      <c r="BXL33" s="2">
        <v>0</v>
      </c>
      <c r="BXM33" s="2">
        <v>0</v>
      </c>
      <c r="BXN33" s="2">
        <v>0</v>
      </c>
      <c r="BXO33" s="2">
        <v>4376</v>
      </c>
      <c r="BXP33" s="2">
        <v>734</v>
      </c>
      <c r="BXQ33" s="2">
        <v>0</v>
      </c>
      <c r="BXR33" s="2">
        <v>0</v>
      </c>
      <c r="BXS33" s="2">
        <v>28845</v>
      </c>
      <c r="BXT33" s="2">
        <v>0</v>
      </c>
      <c r="BXU33" s="2">
        <v>887</v>
      </c>
      <c r="BXV33" s="2">
        <v>10047</v>
      </c>
      <c r="BXW33" s="2">
        <v>0</v>
      </c>
      <c r="BXX33" s="2">
        <v>12136</v>
      </c>
      <c r="BXY33" s="2">
        <v>13389</v>
      </c>
      <c r="BXZ33" s="2">
        <v>0</v>
      </c>
      <c r="BYA33" s="2">
        <v>21755</v>
      </c>
      <c r="BYB33" s="2">
        <v>228117</v>
      </c>
      <c r="BYC33" s="2">
        <v>0</v>
      </c>
      <c r="BYD33" s="2">
        <v>66888</v>
      </c>
      <c r="BYE33" s="2">
        <v>0</v>
      </c>
      <c r="BYF33" s="2">
        <v>1077</v>
      </c>
      <c r="BYG33" s="2">
        <v>1009</v>
      </c>
      <c r="BYH33" s="2">
        <v>11261</v>
      </c>
      <c r="BYI33" s="2">
        <v>19214</v>
      </c>
      <c r="BYJ33" s="2">
        <v>70683</v>
      </c>
      <c r="BYK33" s="2">
        <v>60322</v>
      </c>
      <c r="BYL33" s="2">
        <v>508</v>
      </c>
      <c r="BYM33" s="2">
        <v>0</v>
      </c>
      <c r="BYN33" s="2">
        <v>5688</v>
      </c>
      <c r="BYO33" s="2">
        <v>2954</v>
      </c>
      <c r="BYP33" s="2">
        <v>59091</v>
      </c>
      <c r="BYQ33" s="2">
        <v>19817</v>
      </c>
      <c r="BYR33" s="2">
        <v>0</v>
      </c>
      <c r="BYS33" s="2">
        <v>0</v>
      </c>
      <c r="BYT33" s="2">
        <v>0</v>
      </c>
      <c r="BYU33" s="2">
        <v>7508</v>
      </c>
      <c r="BYV33" s="2">
        <v>435</v>
      </c>
      <c r="BYW33" s="2">
        <v>0</v>
      </c>
      <c r="BYX33" s="2">
        <v>5299</v>
      </c>
      <c r="BYY33" s="2">
        <v>0</v>
      </c>
      <c r="BYZ33" s="2">
        <v>3672</v>
      </c>
      <c r="BZA33" s="2">
        <v>0</v>
      </c>
      <c r="BZB33" s="2">
        <v>0</v>
      </c>
      <c r="BZC33" s="2">
        <v>0</v>
      </c>
      <c r="BZD33" s="2">
        <v>194143</v>
      </c>
      <c r="BZE33" s="2">
        <v>10037</v>
      </c>
      <c r="BZF33" s="2">
        <v>0</v>
      </c>
      <c r="BZG33" s="2">
        <v>8698</v>
      </c>
      <c r="BZH33" s="2">
        <v>43739</v>
      </c>
      <c r="BZI33" s="2">
        <v>6940</v>
      </c>
      <c r="BZJ33" s="2">
        <v>0</v>
      </c>
      <c r="BZK33" s="2">
        <v>500</v>
      </c>
      <c r="BZL33" s="2">
        <v>1462</v>
      </c>
      <c r="BZM33" s="2">
        <v>0</v>
      </c>
      <c r="BZN33" s="2">
        <v>8785</v>
      </c>
      <c r="BZO33" s="2">
        <v>852</v>
      </c>
      <c r="BZP33" s="2">
        <v>2882</v>
      </c>
      <c r="BZQ33" s="2">
        <v>259</v>
      </c>
      <c r="BZR33" s="2">
        <v>0</v>
      </c>
      <c r="BZS33" s="2">
        <v>22136</v>
      </c>
      <c r="BZT33" s="2">
        <v>0</v>
      </c>
      <c r="BZU33" s="2">
        <v>13974</v>
      </c>
      <c r="BZV33" s="2">
        <v>0</v>
      </c>
      <c r="BZW33" s="2">
        <v>30564</v>
      </c>
      <c r="BZX33" s="2">
        <v>23860</v>
      </c>
      <c r="BZY33" s="2">
        <v>5845</v>
      </c>
      <c r="BZZ33" s="2">
        <v>1544</v>
      </c>
      <c r="CAA33" s="2">
        <v>0</v>
      </c>
      <c r="CAB33" s="2">
        <v>0</v>
      </c>
      <c r="CAC33" s="2">
        <v>0</v>
      </c>
      <c r="CAD33" s="2">
        <v>500</v>
      </c>
      <c r="CAE33" s="2">
        <v>1950</v>
      </c>
      <c r="CAF33" s="2">
        <v>3404</v>
      </c>
      <c r="CAG33" s="2">
        <v>1342</v>
      </c>
      <c r="CAH33" s="2">
        <v>0</v>
      </c>
      <c r="CAI33" s="2">
        <v>2232</v>
      </c>
      <c r="CAJ33" s="2">
        <v>0</v>
      </c>
      <c r="CAK33" s="2">
        <v>1074</v>
      </c>
      <c r="CAL33" s="2">
        <v>0</v>
      </c>
      <c r="CAM33" s="2">
        <v>13910</v>
      </c>
      <c r="CAN33" s="2">
        <v>0</v>
      </c>
      <c r="CAO33" s="2">
        <v>0</v>
      </c>
      <c r="CAP33" s="2">
        <v>1912</v>
      </c>
      <c r="CAQ33" s="2">
        <v>0</v>
      </c>
      <c r="CAR33" s="2">
        <v>0</v>
      </c>
      <c r="CAS33" s="2">
        <v>1704</v>
      </c>
      <c r="CAT33" s="2">
        <v>2630</v>
      </c>
      <c r="CAU33" s="2">
        <v>11101669</v>
      </c>
      <c r="CAV33" s="2">
        <v>4821</v>
      </c>
      <c r="CAW33" s="2">
        <v>0</v>
      </c>
      <c r="CAX33" s="2">
        <v>0</v>
      </c>
      <c r="CAY33" s="2">
        <v>2599</v>
      </c>
      <c r="CAZ33" s="2">
        <v>6248</v>
      </c>
      <c r="CBA33" s="2">
        <v>743</v>
      </c>
      <c r="CBB33" s="2">
        <v>3714</v>
      </c>
      <c r="CBC33" s="2">
        <v>0</v>
      </c>
      <c r="CBD33" s="2">
        <v>247545</v>
      </c>
      <c r="CBE33" s="2">
        <v>5915</v>
      </c>
      <c r="CBF33" s="2">
        <v>0</v>
      </c>
      <c r="CBG33" s="2">
        <v>0</v>
      </c>
      <c r="CBH33" s="2">
        <v>10836</v>
      </c>
      <c r="CBI33" s="2">
        <v>2289</v>
      </c>
      <c r="CBJ33" s="2">
        <v>0</v>
      </c>
      <c r="CBK33" s="2">
        <v>0</v>
      </c>
      <c r="CBL33" s="2">
        <v>8738</v>
      </c>
      <c r="CBM33" s="2">
        <v>0</v>
      </c>
      <c r="CBN33" s="2">
        <v>2117</v>
      </c>
      <c r="CBO33" s="2">
        <v>3464</v>
      </c>
      <c r="CBP33" s="2">
        <v>2942</v>
      </c>
      <c r="CBQ33" s="2">
        <v>0</v>
      </c>
      <c r="CBR33" s="2">
        <v>0</v>
      </c>
      <c r="CBS33" s="2">
        <v>0</v>
      </c>
      <c r="CBT33" s="2">
        <v>20130</v>
      </c>
      <c r="CBU33" s="2">
        <v>0</v>
      </c>
      <c r="CBV33" s="2">
        <v>0</v>
      </c>
      <c r="CBW33" s="2">
        <v>0</v>
      </c>
      <c r="CBX33" s="2">
        <v>0</v>
      </c>
      <c r="CBY33" s="2">
        <v>0</v>
      </c>
      <c r="CBZ33" s="2">
        <v>3000</v>
      </c>
      <c r="CCA33" s="2">
        <v>2674</v>
      </c>
      <c r="CCB33" s="2">
        <v>0</v>
      </c>
      <c r="CCC33" s="2">
        <v>1500</v>
      </c>
      <c r="CCD33" s="2">
        <v>0</v>
      </c>
      <c r="CCE33" s="2">
        <v>0</v>
      </c>
      <c r="CCF33" s="2">
        <v>0</v>
      </c>
      <c r="CCG33" s="2">
        <v>0</v>
      </c>
      <c r="CCH33" s="2">
        <v>0</v>
      </c>
      <c r="CCI33" s="2">
        <v>1200</v>
      </c>
      <c r="CCJ33" s="2">
        <v>0</v>
      </c>
      <c r="CCK33" s="2">
        <v>0</v>
      </c>
      <c r="CCL33" s="2">
        <v>0</v>
      </c>
      <c r="CCM33" s="2">
        <v>17334</v>
      </c>
      <c r="CCN33" s="2">
        <v>0</v>
      </c>
      <c r="CCO33" s="2">
        <v>306</v>
      </c>
      <c r="CCP33" s="2">
        <v>15</v>
      </c>
      <c r="CCQ33" s="2">
        <v>110</v>
      </c>
      <c r="CCR33" s="2">
        <v>1926</v>
      </c>
      <c r="CCS33" s="2">
        <v>0</v>
      </c>
      <c r="CCT33" s="2">
        <v>0</v>
      </c>
      <c r="CCU33" s="2">
        <v>500</v>
      </c>
      <c r="CCV33" s="2">
        <v>0</v>
      </c>
      <c r="CCW33" s="2">
        <v>0</v>
      </c>
      <c r="CCX33" s="2">
        <v>0</v>
      </c>
      <c r="CCY33" s="2">
        <v>0</v>
      </c>
      <c r="CCZ33" s="2">
        <v>1918</v>
      </c>
      <c r="CDA33" s="2">
        <v>14415</v>
      </c>
      <c r="CDB33" s="2">
        <v>0</v>
      </c>
      <c r="CDC33" s="2">
        <v>0</v>
      </c>
      <c r="CDD33" s="2">
        <v>867</v>
      </c>
      <c r="CDE33" s="2">
        <v>0</v>
      </c>
      <c r="CDF33" s="2">
        <v>968</v>
      </c>
      <c r="CDG33" s="2">
        <v>1930</v>
      </c>
      <c r="CDH33" s="2">
        <v>1656</v>
      </c>
      <c r="CDI33" s="2">
        <v>0</v>
      </c>
      <c r="CDJ33" s="2">
        <v>10634</v>
      </c>
      <c r="CDK33" s="2">
        <v>0</v>
      </c>
      <c r="CDL33" s="2">
        <v>8002</v>
      </c>
      <c r="CDM33" s="2">
        <v>0</v>
      </c>
      <c r="CDN33" s="2">
        <v>0</v>
      </c>
      <c r="CDO33" s="2">
        <v>0</v>
      </c>
      <c r="CDP33" s="2">
        <v>0</v>
      </c>
      <c r="CDQ33" s="2">
        <v>0</v>
      </c>
      <c r="CDR33" s="2">
        <v>0</v>
      </c>
      <c r="CDS33" s="2">
        <v>689</v>
      </c>
      <c r="CDT33" s="2">
        <v>15632</v>
      </c>
      <c r="CDU33" s="2">
        <v>0</v>
      </c>
      <c r="CDV33" s="2">
        <v>0</v>
      </c>
      <c r="CDW33" s="2">
        <v>0</v>
      </c>
      <c r="CDX33" s="2">
        <v>0</v>
      </c>
      <c r="CDY33" s="2">
        <v>0</v>
      </c>
      <c r="CDZ33" s="2">
        <v>0</v>
      </c>
      <c r="CEA33" s="2">
        <v>0</v>
      </c>
      <c r="CEB33" s="2">
        <v>1954</v>
      </c>
      <c r="CEC33" s="2">
        <v>0</v>
      </c>
      <c r="CED33" s="2">
        <v>0</v>
      </c>
      <c r="CEE33" s="2">
        <v>8686</v>
      </c>
      <c r="CEF33" s="2">
        <v>3532</v>
      </c>
      <c r="CEG33" s="2">
        <v>746</v>
      </c>
      <c r="CEH33" s="2">
        <v>2592</v>
      </c>
      <c r="CEI33" s="2">
        <v>49453</v>
      </c>
      <c r="CEJ33" s="2">
        <v>0</v>
      </c>
      <c r="CEK33" s="2">
        <v>0</v>
      </c>
      <c r="CEL33" s="2">
        <v>0</v>
      </c>
      <c r="CEM33" s="2">
        <v>0</v>
      </c>
      <c r="CEN33" s="2">
        <v>0</v>
      </c>
      <c r="CEO33" s="2">
        <v>0</v>
      </c>
      <c r="CEP33" s="2">
        <v>0</v>
      </c>
      <c r="CEQ33" s="2">
        <v>11559</v>
      </c>
      <c r="CER33" s="2">
        <v>0</v>
      </c>
      <c r="CES33" s="2">
        <v>0</v>
      </c>
      <c r="CET33" s="2">
        <v>0</v>
      </c>
      <c r="CEU33" s="2">
        <v>0</v>
      </c>
      <c r="CEV33" s="2">
        <v>13327</v>
      </c>
      <c r="CEW33" s="2">
        <v>0</v>
      </c>
      <c r="CEX33" s="2">
        <v>18671</v>
      </c>
      <c r="CEY33" s="2">
        <v>0</v>
      </c>
      <c r="CEZ33" s="2">
        <v>0</v>
      </c>
      <c r="CFA33" s="2">
        <v>0</v>
      </c>
      <c r="CFB33" s="2">
        <v>21309</v>
      </c>
      <c r="CFC33" s="2">
        <v>0</v>
      </c>
      <c r="CFD33" s="2">
        <v>34099</v>
      </c>
      <c r="CFE33" s="2">
        <v>0</v>
      </c>
      <c r="CFF33" s="2">
        <v>0</v>
      </c>
      <c r="CFG33" s="2">
        <v>0</v>
      </c>
      <c r="CFH33" s="2">
        <v>15663</v>
      </c>
      <c r="CFI33" s="2">
        <v>0</v>
      </c>
      <c r="CFJ33" s="2">
        <v>26875</v>
      </c>
      <c r="CFK33" s="2">
        <v>0</v>
      </c>
      <c r="CFL33" s="2">
        <v>0</v>
      </c>
      <c r="CFM33" s="2">
        <v>22813</v>
      </c>
      <c r="CFN33" s="2">
        <v>0</v>
      </c>
      <c r="CFO33" s="2">
        <v>45508</v>
      </c>
      <c r="CFP33" s="2">
        <v>48744</v>
      </c>
      <c r="CFQ33" s="2">
        <v>0</v>
      </c>
      <c r="CFR33" s="2">
        <v>0</v>
      </c>
      <c r="CFS33" s="2">
        <v>3750</v>
      </c>
      <c r="CFT33" s="2">
        <v>2289</v>
      </c>
      <c r="CFU33" s="2">
        <v>112</v>
      </c>
      <c r="CFV33" s="2">
        <v>0</v>
      </c>
      <c r="CFW33" s="2">
        <v>14338</v>
      </c>
      <c r="CFX33" s="2">
        <v>0</v>
      </c>
      <c r="CFY33" s="2">
        <v>890</v>
      </c>
      <c r="CFZ33" s="2">
        <v>0</v>
      </c>
      <c r="CGA33" s="2">
        <v>0</v>
      </c>
      <c r="CGB33" s="2">
        <v>0</v>
      </c>
      <c r="CGC33" s="2">
        <v>4190</v>
      </c>
      <c r="CGD33" s="2">
        <v>19892</v>
      </c>
      <c r="CGE33" s="2">
        <v>352</v>
      </c>
      <c r="CGF33" s="2">
        <v>1405</v>
      </c>
      <c r="CGG33" s="2">
        <v>3438</v>
      </c>
      <c r="CGH33" s="2">
        <v>316</v>
      </c>
      <c r="CGI33" s="2">
        <v>0</v>
      </c>
      <c r="CGJ33" s="2">
        <v>0</v>
      </c>
      <c r="CGK33" s="2">
        <v>3021</v>
      </c>
      <c r="CGL33" s="2">
        <v>146171</v>
      </c>
      <c r="CGM33" s="2">
        <v>0</v>
      </c>
      <c r="CGN33" s="2">
        <v>0</v>
      </c>
      <c r="CGO33" s="2">
        <v>8393</v>
      </c>
      <c r="CGP33" s="2">
        <v>0</v>
      </c>
      <c r="CGQ33" s="2">
        <v>0</v>
      </c>
      <c r="CGR33" s="2">
        <v>0</v>
      </c>
      <c r="CGS33" s="2">
        <v>0</v>
      </c>
      <c r="CGT33" s="2">
        <v>0</v>
      </c>
      <c r="CGU33" s="2">
        <v>0</v>
      </c>
      <c r="CGV33" s="2">
        <v>0</v>
      </c>
      <c r="CGW33" s="2">
        <v>0</v>
      </c>
      <c r="CGX33" s="2">
        <v>744</v>
      </c>
      <c r="CGY33" s="2">
        <v>0</v>
      </c>
      <c r="CGZ33" s="2">
        <v>5943</v>
      </c>
      <c r="CHA33" s="2">
        <v>0</v>
      </c>
      <c r="CHB33" s="2">
        <v>0</v>
      </c>
      <c r="CHC33" s="2">
        <v>0</v>
      </c>
      <c r="CHD33" s="2">
        <v>0</v>
      </c>
      <c r="CHE33" s="2">
        <v>5760</v>
      </c>
      <c r="CHF33" s="2">
        <v>0</v>
      </c>
      <c r="CHG33" s="2">
        <v>0</v>
      </c>
      <c r="CHH33" s="2">
        <v>0</v>
      </c>
      <c r="CHI33" s="2">
        <v>0</v>
      </c>
      <c r="CHJ33" s="2">
        <v>0</v>
      </c>
      <c r="CHK33" s="2">
        <v>0</v>
      </c>
      <c r="CHL33" s="2">
        <v>2220</v>
      </c>
      <c r="CHM33" s="2">
        <v>2555</v>
      </c>
      <c r="CHN33" s="2">
        <v>0</v>
      </c>
      <c r="CHO33" s="2">
        <v>0</v>
      </c>
      <c r="CHP33" s="2">
        <v>0</v>
      </c>
      <c r="CHQ33" s="2">
        <v>1102</v>
      </c>
      <c r="CHR33" s="2">
        <v>0</v>
      </c>
      <c r="CHS33" s="2">
        <v>0</v>
      </c>
      <c r="CHT33" s="2">
        <v>643</v>
      </c>
      <c r="CHU33" s="2">
        <v>0</v>
      </c>
      <c r="CHV33" s="2">
        <v>482</v>
      </c>
      <c r="CHW33" s="2">
        <v>945</v>
      </c>
      <c r="CHX33" s="2">
        <v>0</v>
      </c>
      <c r="CHY33" s="2">
        <v>119765</v>
      </c>
      <c r="CHZ33" s="2">
        <v>0</v>
      </c>
      <c r="CIA33" s="2">
        <v>0</v>
      </c>
      <c r="CIB33" s="2">
        <v>0</v>
      </c>
      <c r="CIC33" s="2">
        <v>0</v>
      </c>
      <c r="CID33" s="2">
        <v>0</v>
      </c>
      <c r="CIE33" s="2">
        <v>0</v>
      </c>
      <c r="CIF33" s="2">
        <v>0</v>
      </c>
      <c r="CIG33" s="2">
        <v>0</v>
      </c>
      <c r="CIH33" s="2">
        <v>4185</v>
      </c>
      <c r="CII33" s="2">
        <v>0</v>
      </c>
      <c r="CIJ33" s="2">
        <v>0</v>
      </c>
      <c r="CIK33" s="2">
        <v>211</v>
      </c>
      <c r="CIL33" s="2">
        <v>0</v>
      </c>
      <c r="CIM33" s="2">
        <v>0</v>
      </c>
      <c r="CIN33" s="2">
        <v>0</v>
      </c>
      <c r="CIO33" s="2">
        <v>0</v>
      </c>
      <c r="CIP33" s="2">
        <v>4364</v>
      </c>
      <c r="CIQ33" s="2">
        <v>0</v>
      </c>
      <c r="CIR33" s="2">
        <v>0</v>
      </c>
      <c r="CIS33" s="2">
        <v>22143</v>
      </c>
      <c r="CIT33" s="2">
        <v>0</v>
      </c>
      <c r="CIU33" s="2">
        <v>0</v>
      </c>
      <c r="CIV33" s="2">
        <v>0</v>
      </c>
      <c r="CIW33" s="2">
        <v>12000</v>
      </c>
      <c r="CIX33" s="2">
        <v>484</v>
      </c>
      <c r="CIY33" s="2">
        <v>0</v>
      </c>
      <c r="CIZ33" s="2">
        <v>0</v>
      </c>
      <c r="CJA33" s="2">
        <v>4786</v>
      </c>
      <c r="CJB33" s="2">
        <v>0</v>
      </c>
      <c r="CJC33" s="2">
        <v>0</v>
      </c>
      <c r="CJD33" s="2">
        <v>0</v>
      </c>
      <c r="CJE33" s="2">
        <v>29546</v>
      </c>
      <c r="CJF33" s="2">
        <v>0</v>
      </c>
      <c r="CJG33" s="2">
        <v>0</v>
      </c>
      <c r="CJH33" s="2">
        <v>0</v>
      </c>
      <c r="CJI33" s="2">
        <v>0</v>
      </c>
      <c r="CJJ33" s="2">
        <v>780</v>
      </c>
      <c r="CJK33" s="2">
        <v>0</v>
      </c>
      <c r="CJL33" s="2">
        <v>0</v>
      </c>
      <c r="CJM33" s="2">
        <v>0</v>
      </c>
      <c r="CJN33" s="2">
        <v>1034</v>
      </c>
      <c r="CJO33" s="2">
        <v>0</v>
      </c>
      <c r="CJP33" s="2">
        <v>1416</v>
      </c>
      <c r="CJQ33" s="2">
        <v>0</v>
      </c>
      <c r="CJR33" s="2">
        <v>480</v>
      </c>
      <c r="CJS33" s="2">
        <v>2368</v>
      </c>
      <c r="CJT33" s="2">
        <v>610</v>
      </c>
      <c r="CJU33" s="2">
        <v>1028</v>
      </c>
      <c r="CJV33" s="2">
        <v>0</v>
      </c>
      <c r="CJW33" s="2">
        <v>0</v>
      </c>
      <c r="CJX33" s="2">
        <v>30573</v>
      </c>
      <c r="CJY33" s="2">
        <v>0</v>
      </c>
      <c r="CJZ33" s="2">
        <v>1757</v>
      </c>
      <c r="CKA33" s="2">
        <v>0</v>
      </c>
      <c r="CKB33" s="2">
        <v>0</v>
      </c>
      <c r="CKC33" s="2">
        <v>0</v>
      </c>
      <c r="CKD33" s="2">
        <v>0</v>
      </c>
      <c r="CKE33" s="2">
        <v>0</v>
      </c>
      <c r="CKF33" s="2">
        <v>4179</v>
      </c>
      <c r="CKG33" s="2">
        <v>0</v>
      </c>
      <c r="CKH33" s="2">
        <v>0</v>
      </c>
      <c r="CKI33" s="2">
        <v>348</v>
      </c>
      <c r="CKJ33" s="2">
        <v>361</v>
      </c>
      <c r="CKK33" s="2">
        <v>0</v>
      </c>
      <c r="CKL33" s="2">
        <v>0</v>
      </c>
      <c r="CKM33" s="2">
        <v>0</v>
      </c>
      <c r="CKN33" s="2">
        <v>0</v>
      </c>
      <c r="CKO33" s="2">
        <v>5836</v>
      </c>
      <c r="CKP33" s="2">
        <v>0</v>
      </c>
      <c r="CKQ33" s="2">
        <v>3598</v>
      </c>
      <c r="CKR33" s="2">
        <v>2137</v>
      </c>
      <c r="CKS33" s="2">
        <v>7760</v>
      </c>
      <c r="CKT33" s="2">
        <v>0</v>
      </c>
      <c r="CKU33" s="2">
        <v>0</v>
      </c>
      <c r="CKV33" s="2">
        <v>40723</v>
      </c>
      <c r="CKW33" s="2">
        <v>21617</v>
      </c>
      <c r="CKX33" s="2">
        <v>24344</v>
      </c>
      <c r="CKY33" s="2">
        <v>0</v>
      </c>
      <c r="CKZ33" s="2">
        <v>0</v>
      </c>
      <c r="CLA33" s="2">
        <v>0</v>
      </c>
      <c r="CLB33" s="2">
        <v>0</v>
      </c>
      <c r="CLC33" s="2">
        <v>0</v>
      </c>
      <c r="CLD33" s="2">
        <v>0</v>
      </c>
      <c r="CLE33" s="2">
        <v>2996</v>
      </c>
      <c r="CLF33" s="2">
        <v>0</v>
      </c>
      <c r="CLG33" s="2">
        <v>0</v>
      </c>
      <c r="CLH33" s="2">
        <v>7549</v>
      </c>
      <c r="CLI33" s="2">
        <v>0</v>
      </c>
      <c r="CLJ33" s="2">
        <v>712</v>
      </c>
      <c r="CLK33" s="2">
        <v>14221</v>
      </c>
      <c r="CLL33" s="2">
        <v>2466840</v>
      </c>
      <c r="CLM33" s="2">
        <v>307</v>
      </c>
      <c r="CLN33" s="2">
        <v>0</v>
      </c>
      <c r="CLO33" s="2">
        <v>0</v>
      </c>
      <c r="CLP33" s="2">
        <v>0</v>
      </c>
      <c r="CLQ33" s="2">
        <v>0</v>
      </c>
      <c r="CLR33" s="2">
        <v>0</v>
      </c>
      <c r="CLS33" s="2">
        <v>4334</v>
      </c>
      <c r="CLT33" s="2">
        <v>675</v>
      </c>
      <c r="CLU33" s="2">
        <v>4795</v>
      </c>
      <c r="CLV33" s="2">
        <v>0</v>
      </c>
      <c r="CLW33" s="2">
        <v>0</v>
      </c>
      <c r="CLX33" s="2">
        <v>0</v>
      </c>
      <c r="CLY33" s="2">
        <v>0</v>
      </c>
      <c r="CLZ33" s="2">
        <v>1000</v>
      </c>
      <c r="CMA33" s="2">
        <v>2150</v>
      </c>
      <c r="CMB33" s="2">
        <v>15</v>
      </c>
      <c r="CMC33" s="2" t="s">
        <v>5</v>
      </c>
      <c r="CMD33" s="2">
        <v>0</v>
      </c>
      <c r="CME33" s="2">
        <v>0</v>
      </c>
      <c r="CMF33" s="2">
        <v>0</v>
      </c>
      <c r="CMG33" s="2">
        <v>164998</v>
      </c>
      <c r="CMH33" s="2">
        <v>0</v>
      </c>
      <c r="CMI33" s="2">
        <v>28164</v>
      </c>
      <c r="CMJ33" s="2">
        <v>4990</v>
      </c>
      <c r="CMK33" s="2">
        <v>0</v>
      </c>
      <c r="CML33" s="2">
        <v>2072</v>
      </c>
      <c r="CMM33" s="2">
        <v>0</v>
      </c>
      <c r="CMN33" s="2">
        <v>2108</v>
      </c>
      <c r="CMO33" s="2">
        <v>2948</v>
      </c>
      <c r="CMP33" s="2">
        <v>0</v>
      </c>
      <c r="CMQ33" s="2">
        <v>2325</v>
      </c>
      <c r="CMR33" s="2">
        <v>667640</v>
      </c>
      <c r="CMS33" s="2">
        <v>15761</v>
      </c>
      <c r="CMT33" s="2">
        <v>0</v>
      </c>
      <c r="CMU33" s="2">
        <v>3403</v>
      </c>
      <c r="CMV33" s="2">
        <v>3599</v>
      </c>
      <c r="CMW33" s="2">
        <v>0</v>
      </c>
      <c r="CMX33" s="2">
        <v>0</v>
      </c>
      <c r="CMY33" s="2">
        <v>0</v>
      </c>
      <c r="CMZ33" s="2">
        <v>0</v>
      </c>
      <c r="CNA33" s="2">
        <v>27438</v>
      </c>
      <c r="CNB33" s="2">
        <v>2001</v>
      </c>
      <c r="CNC33" s="2">
        <v>4260</v>
      </c>
      <c r="CND33" s="2">
        <v>61828</v>
      </c>
      <c r="CNE33" s="2">
        <v>0</v>
      </c>
      <c r="CNF33" s="2">
        <v>200</v>
      </c>
      <c r="CNG33" s="2">
        <v>669</v>
      </c>
      <c r="CNH33" s="2">
        <v>0</v>
      </c>
      <c r="CNI33" s="2">
        <v>8080</v>
      </c>
      <c r="CNJ33" s="2">
        <v>0</v>
      </c>
      <c r="CNK33" s="2">
        <v>135645</v>
      </c>
      <c r="CNL33" s="2">
        <v>21028</v>
      </c>
      <c r="CNM33" s="2">
        <v>27440</v>
      </c>
      <c r="CNN33" s="2">
        <v>13433</v>
      </c>
      <c r="CNO33" s="2">
        <v>0</v>
      </c>
      <c r="CNP33" s="2">
        <v>0</v>
      </c>
      <c r="CNQ33" s="2">
        <v>0</v>
      </c>
      <c r="CNR33" s="2">
        <v>1179</v>
      </c>
      <c r="CNS33" s="2">
        <v>0</v>
      </c>
      <c r="CNT33" s="2">
        <v>0</v>
      </c>
      <c r="CNU33" s="2">
        <v>712</v>
      </c>
      <c r="CNV33" s="2">
        <v>0</v>
      </c>
      <c r="CNW33" s="2">
        <v>0</v>
      </c>
      <c r="CNX33" s="2">
        <v>6218</v>
      </c>
      <c r="CNY33" s="2">
        <v>0</v>
      </c>
      <c r="CNZ33" s="2">
        <v>7203</v>
      </c>
      <c r="COA33" s="2">
        <v>909</v>
      </c>
      <c r="COB33" s="2">
        <v>0</v>
      </c>
      <c r="COC33" s="2">
        <v>0</v>
      </c>
      <c r="COD33" s="2">
        <v>0</v>
      </c>
      <c r="COE33" s="2">
        <v>3458</v>
      </c>
      <c r="COF33" s="2">
        <v>2500</v>
      </c>
      <c r="COG33" s="2">
        <v>0</v>
      </c>
      <c r="COH33" s="2">
        <v>3079</v>
      </c>
      <c r="COI33" s="2">
        <v>1070</v>
      </c>
      <c r="COJ33" s="2">
        <v>60545</v>
      </c>
      <c r="COK33" s="2">
        <v>12210</v>
      </c>
      <c r="COL33" s="2">
        <v>4915</v>
      </c>
      <c r="COM33" s="2">
        <v>13705</v>
      </c>
      <c r="CON33" s="2">
        <v>0</v>
      </c>
      <c r="COO33" s="2">
        <v>4776</v>
      </c>
      <c r="COP33" s="2">
        <v>0</v>
      </c>
      <c r="COQ33" s="2">
        <v>0</v>
      </c>
      <c r="COR33" s="2">
        <v>0</v>
      </c>
      <c r="COS33" s="2">
        <v>8869</v>
      </c>
      <c r="COT33" s="2">
        <v>528531</v>
      </c>
      <c r="COU33" s="2">
        <v>0</v>
      </c>
      <c r="COV33" s="2">
        <v>25134</v>
      </c>
      <c r="COW33" s="2">
        <v>0</v>
      </c>
      <c r="COX33" s="2">
        <v>14751</v>
      </c>
      <c r="COY33" s="2">
        <v>0</v>
      </c>
      <c r="COZ33" s="2">
        <v>0</v>
      </c>
      <c r="CPA33" s="2">
        <v>1455</v>
      </c>
      <c r="CPB33" s="2">
        <v>25295</v>
      </c>
      <c r="CPC33" s="2">
        <v>3438</v>
      </c>
      <c r="CPD33" s="2">
        <v>108300</v>
      </c>
      <c r="CPE33" s="2">
        <v>7706</v>
      </c>
      <c r="CPF33" s="2">
        <v>0</v>
      </c>
      <c r="CPG33" s="2">
        <v>1530</v>
      </c>
      <c r="CPH33" s="2">
        <v>985</v>
      </c>
      <c r="CPI33" s="2">
        <v>9682</v>
      </c>
      <c r="CPJ33" s="2">
        <v>6483</v>
      </c>
      <c r="CPK33" s="2">
        <v>457</v>
      </c>
      <c r="CPL33" s="2">
        <v>5163</v>
      </c>
      <c r="CPM33" s="2">
        <v>2589</v>
      </c>
      <c r="CPN33" s="2">
        <v>0</v>
      </c>
      <c r="CPO33" s="2">
        <v>0</v>
      </c>
      <c r="CPP33" s="2">
        <v>987</v>
      </c>
      <c r="CPQ33" s="2">
        <v>11915</v>
      </c>
      <c r="CPR33" s="2">
        <v>5686</v>
      </c>
      <c r="CPS33" s="2">
        <v>0</v>
      </c>
      <c r="CPT33" s="2">
        <v>0</v>
      </c>
      <c r="CPU33" s="2">
        <v>897</v>
      </c>
      <c r="CPV33" s="2">
        <v>0</v>
      </c>
      <c r="CPW33" s="2">
        <v>899</v>
      </c>
      <c r="CPX33" s="2">
        <v>0</v>
      </c>
      <c r="CPY33" s="2">
        <v>63544</v>
      </c>
      <c r="CPZ33" s="2">
        <v>0</v>
      </c>
      <c r="CQA33" s="2">
        <v>0</v>
      </c>
      <c r="CQB33" s="2">
        <v>0</v>
      </c>
      <c r="CQC33" s="2">
        <v>0</v>
      </c>
      <c r="CQD33" s="2">
        <v>0</v>
      </c>
      <c r="CQE33" s="2">
        <v>0</v>
      </c>
      <c r="CQF33" s="2">
        <v>320853</v>
      </c>
      <c r="CQG33" s="2">
        <v>112071</v>
      </c>
      <c r="CQH33" s="2">
        <v>79566</v>
      </c>
      <c r="CQI33" s="2">
        <v>8519</v>
      </c>
      <c r="CQJ33" s="2">
        <v>3809</v>
      </c>
      <c r="CQK33" s="2">
        <v>0</v>
      </c>
      <c r="CQL33" s="2">
        <v>3026</v>
      </c>
      <c r="CQM33" s="2">
        <v>0</v>
      </c>
      <c r="CQN33" s="2">
        <v>0</v>
      </c>
      <c r="CQO33" s="2">
        <v>16865</v>
      </c>
      <c r="CQP33" s="2">
        <v>18247</v>
      </c>
      <c r="CQQ33" s="2">
        <v>254</v>
      </c>
      <c r="CQR33" s="2">
        <v>7822</v>
      </c>
      <c r="CQS33" s="2">
        <v>0</v>
      </c>
      <c r="CQT33" s="2">
        <v>1712</v>
      </c>
      <c r="CQU33" s="2">
        <v>0</v>
      </c>
      <c r="CQV33" s="2">
        <v>0</v>
      </c>
      <c r="CQW33" s="2">
        <v>0</v>
      </c>
      <c r="CQX33" s="2">
        <v>0</v>
      </c>
      <c r="CQY33" s="2">
        <v>0</v>
      </c>
      <c r="CQZ33" s="2">
        <v>40022</v>
      </c>
      <c r="CRA33" s="2">
        <v>5736</v>
      </c>
      <c r="CRB33" s="2">
        <v>0</v>
      </c>
      <c r="CRC33" s="2">
        <v>14494</v>
      </c>
      <c r="CRD33" s="2">
        <v>11381</v>
      </c>
      <c r="CRE33" s="2">
        <v>5572</v>
      </c>
      <c r="CRF33" s="2">
        <v>0</v>
      </c>
      <c r="CRG33" s="2">
        <v>0</v>
      </c>
      <c r="CRH33" s="2">
        <v>419337</v>
      </c>
      <c r="CRI33" s="2">
        <v>0</v>
      </c>
      <c r="CRJ33" s="2">
        <v>13413</v>
      </c>
      <c r="CRK33" s="2">
        <v>575</v>
      </c>
      <c r="CRL33" s="2">
        <v>516</v>
      </c>
      <c r="CRM33" s="2">
        <v>6847</v>
      </c>
      <c r="CRN33" s="2">
        <v>4581</v>
      </c>
      <c r="CRO33" s="2">
        <v>0</v>
      </c>
      <c r="CRP33" s="2">
        <v>0</v>
      </c>
      <c r="CRQ33" s="2">
        <v>0</v>
      </c>
      <c r="CRR33" s="2">
        <v>0</v>
      </c>
      <c r="CRS33" s="2">
        <v>784</v>
      </c>
      <c r="CRT33" s="2">
        <v>5672</v>
      </c>
      <c r="CRU33" s="2">
        <v>2133</v>
      </c>
      <c r="CRV33" s="2">
        <v>9794</v>
      </c>
      <c r="CRW33" s="2">
        <v>26021</v>
      </c>
      <c r="CRX33" s="2">
        <v>0</v>
      </c>
      <c r="CRY33" s="2">
        <v>0</v>
      </c>
      <c r="CRZ33" s="2">
        <v>1089</v>
      </c>
      <c r="CSA33" s="2">
        <v>15919</v>
      </c>
      <c r="CSB33" s="2">
        <v>4301</v>
      </c>
      <c r="CSC33" s="2">
        <v>56545</v>
      </c>
      <c r="CSD33" s="2">
        <v>3701</v>
      </c>
      <c r="CSE33" s="2">
        <v>611302</v>
      </c>
      <c r="CSF33" s="2">
        <v>8220</v>
      </c>
      <c r="CSG33" s="2">
        <v>6882</v>
      </c>
      <c r="CSH33" s="2">
        <v>486</v>
      </c>
      <c r="CSI33" s="2">
        <v>929</v>
      </c>
      <c r="CSJ33" s="2">
        <v>1222</v>
      </c>
      <c r="CSK33" s="2">
        <v>18464</v>
      </c>
      <c r="CSL33" s="2">
        <v>365</v>
      </c>
      <c r="CSM33" s="2">
        <v>0</v>
      </c>
      <c r="CSN33" s="2">
        <v>3719</v>
      </c>
      <c r="CSO33" s="2">
        <v>3429</v>
      </c>
      <c r="CSP33" s="2" t="s">
        <v>5</v>
      </c>
      <c r="CSQ33" s="2">
        <v>3370</v>
      </c>
      <c r="CSR33" s="2">
        <v>0</v>
      </c>
      <c r="CSS33" s="2">
        <v>5631</v>
      </c>
      <c r="CST33" s="2">
        <v>11756</v>
      </c>
      <c r="CSU33" s="2">
        <v>95909</v>
      </c>
      <c r="CSV33" s="2">
        <v>142505</v>
      </c>
      <c r="CSW33" s="2">
        <v>21371</v>
      </c>
      <c r="CSX33" s="2">
        <v>3714</v>
      </c>
      <c r="CSY33" s="2">
        <v>0</v>
      </c>
      <c r="CSZ33" s="2">
        <v>10214</v>
      </c>
      <c r="CTA33" s="2">
        <v>130780</v>
      </c>
      <c r="CTB33" s="2">
        <v>258680</v>
      </c>
      <c r="CTC33" s="2">
        <v>71</v>
      </c>
      <c r="CTD33" s="2">
        <v>0</v>
      </c>
      <c r="CTE33" s="2">
        <v>14107</v>
      </c>
      <c r="CTF33" s="2">
        <v>2</v>
      </c>
      <c r="CTG33" s="2">
        <v>12748</v>
      </c>
      <c r="CTH33" s="2">
        <v>49029</v>
      </c>
      <c r="CTI33" s="2">
        <v>34674</v>
      </c>
      <c r="CTJ33" s="2">
        <v>440884</v>
      </c>
      <c r="CTK33" s="2">
        <v>2137</v>
      </c>
      <c r="CTL33" s="2">
        <v>31635</v>
      </c>
      <c r="CTM33" s="2">
        <v>0</v>
      </c>
      <c r="CTN33" s="2">
        <v>54981</v>
      </c>
      <c r="CTO33" s="2">
        <v>0</v>
      </c>
      <c r="CTP33" s="2">
        <v>3793</v>
      </c>
      <c r="CTQ33" s="2">
        <v>41607</v>
      </c>
      <c r="CTR33" s="2">
        <v>0</v>
      </c>
      <c r="CTS33" s="2">
        <v>5253</v>
      </c>
      <c r="CTT33" s="2">
        <v>21677</v>
      </c>
      <c r="CTU33" s="2">
        <v>0</v>
      </c>
      <c r="CTV33" s="2">
        <v>31166</v>
      </c>
      <c r="CTW33" s="2">
        <v>1718</v>
      </c>
      <c r="CTX33" s="2">
        <v>2985</v>
      </c>
      <c r="CTY33" s="2">
        <v>840</v>
      </c>
      <c r="CTZ33" s="2">
        <v>0</v>
      </c>
      <c r="CUA33" s="2">
        <v>15246</v>
      </c>
      <c r="CUB33" s="2">
        <v>0</v>
      </c>
      <c r="CUC33" s="2">
        <v>23538</v>
      </c>
      <c r="CUD33" s="2">
        <v>0</v>
      </c>
      <c r="CUE33" s="2">
        <v>0</v>
      </c>
      <c r="CUF33" s="2">
        <v>301</v>
      </c>
      <c r="CUG33" s="2">
        <v>0</v>
      </c>
      <c r="CUH33" s="2">
        <v>13425</v>
      </c>
      <c r="CUI33" s="2">
        <v>0</v>
      </c>
      <c r="CUJ33" s="2">
        <v>837050</v>
      </c>
      <c r="CUK33" s="2">
        <v>95317</v>
      </c>
      <c r="CUL33" s="2">
        <v>0</v>
      </c>
      <c r="CUM33" s="2">
        <v>0</v>
      </c>
      <c r="CUN33" s="2">
        <v>0</v>
      </c>
      <c r="CUO33" s="2">
        <v>0</v>
      </c>
      <c r="CUP33" s="2">
        <v>0</v>
      </c>
      <c r="CUQ33" s="2">
        <v>802898</v>
      </c>
      <c r="CUR33" s="2">
        <v>4822</v>
      </c>
      <c r="CUS33" s="2">
        <v>0</v>
      </c>
      <c r="CUT33" s="2">
        <v>20811</v>
      </c>
      <c r="CUU33" s="2">
        <v>0</v>
      </c>
      <c r="CUV33" s="2">
        <v>48519</v>
      </c>
      <c r="CUW33" s="2">
        <v>0</v>
      </c>
      <c r="CUX33" s="2">
        <v>0</v>
      </c>
      <c r="CUY33" s="2">
        <v>155337</v>
      </c>
      <c r="CUZ33" s="2">
        <v>0</v>
      </c>
      <c r="CVA33" s="2">
        <v>957</v>
      </c>
      <c r="CVB33" s="2">
        <v>5550</v>
      </c>
      <c r="CVC33" s="2">
        <v>0</v>
      </c>
      <c r="CVD33" s="2">
        <v>26174</v>
      </c>
      <c r="CVE33" s="2">
        <v>0</v>
      </c>
      <c r="CVF33" s="2">
        <v>0</v>
      </c>
      <c r="CVG33" s="2">
        <v>0</v>
      </c>
      <c r="CVH33" s="2">
        <v>0</v>
      </c>
      <c r="CVI33" s="2" t="s">
        <v>5</v>
      </c>
      <c r="CVJ33" s="2">
        <v>66324</v>
      </c>
      <c r="CVK33" s="2">
        <v>0</v>
      </c>
      <c r="CVL33" s="2">
        <v>0</v>
      </c>
      <c r="CVM33" s="2">
        <v>6699</v>
      </c>
      <c r="CVN33" s="2">
        <v>9750</v>
      </c>
      <c r="CVO33" s="2">
        <v>30865</v>
      </c>
      <c r="CVP33" s="2">
        <v>0</v>
      </c>
      <c r="CVQ33" s="2">
        <v>182786</v>
      </c>
      <c r="CVR33" s="2">
        <v>59419</v>
      </c>
      <c r="CVS33" s="2">
        <v>0</v>
      </c>
      <c r="CVT33" s="2">
        <v>3023</v>
      </c>
      <c r="CVU33" s="2">
        <v>0</v>
      </c>
      <c r="CVV33" s="2" t="s">
        <v>5</v>
      </c>
      <c r="CVW33" s="2">
        <v>0</v>
      </c>
      <c r="CVX33" s="2">
        <v>21222</v>
      </c>
      <c r="CVY33" s="2">
        <v>0</v>
      </c>
      <c r="CVZ33" s="2">
        <v>13020</v>
      </c>
      <c r="CWA33" s="2">
        <v>65316</v>
      </c>
      <c r="CWB33" s="2">
        <v>134951</v>
      </c>
      <c r="CWC33" s="2">
        <v>3114</v>
      </c>
      <c r="CWD33" s="2">
        <v>0</v>
      </c>
      <c r="CWE33" s="2">
        <v>8271</v>
      </c>
      <c r="CWF33" s="2">
        <v>3205</v>
      </c>
      <c r="CWG33" s="2">
        <v>890</v>
      </c>
      <c r="CWH33" s="2">
        <v>2000</v>
      </c>
      <c r="CWI33" s="2">
        <v>33951</v>
      </c>
      <c r="CWJ33" s="2">
        <v>0</v>
      </c>
      <c r="CWK33" s="2">
        <v>21075</v>
      </c>
      <c r="CWL33" s="2">
        <v>0</v>
      </c>
      <c r="CWM33" s="2">
        <v>0</v>
      </c>
      <c r="CWN33" s="2">
        <v>2758</v>
      </c>
      <c r="CWO33" s="2">
        <v>441</v>
      </c>
      <c r="CWP33" s="2">
        <v>0</v>
      </c>
      <c r="CWQ33" s="2">
        <v>0</v>
      </c>
      <c r="CWR33" s="2">
        <v>0</v>
      </c>
      <c r="CWS33" s="2">
        <v>0</v>
      </c>
      <c r="CWT33" s="2">
        <v>49105</v>
      </c>
      <c r="CWU33" s="2" t="s">
        <v>5</v>
      </c>
      <c r="CWV33" s="2">
        <v>46452</v>
      </c>
      <c r="CWW33" s="2">
        <v>284703</v>
      </c>
      <c r="CWX33" s="2">
        <v>0</v>
      </c>
      <c r="CWY33" s="2">
        <v>13252</v>
      </c>
      <c r="CWZ33" s="2">
        <v>0</v>
      </c>
      <c r="CXA33" s="2">
        <v>17442</v>
      </c>
      <c r="CXB33" s="2">
        <v>7383</v>
      </c>
      <c r="CXC33" s="2" t="s">
        <v>5</v>
      </c>
      <c r="CXD33" s="2">
        <v>0</v>
      </c>
      <c r="CXE33" s="2">
        <v>42338</v>
      </c>
      <c r="CXF33" s="2">
        <v>1728</v>
      </c>
      <c r="CXG33" s="2">
        <v>67796</v>
      </c>
      <c r="CXH33" s="2">
        <v>541030</v>
      </c>
      <c r="CXI33" s="2">
        <v>460</v>
      </c>
      <c r="CXJ33" s="2">
        <v>0</v>
      </c>
      <c r="CXK33" s="2">
        <v>31868</v>
      </c>
      <c r="CXL33" s="2">
        <v>1097</v>
      </c>
      <c r="CXM33" s="2">
        <v>0</v>
      </c>
      <c r="CXN33" s="2">
        <v>5622</v>
      </c>
      <c r="CXO33" s="2">
        <v>0</v>
      </c>
      <c r="CXP33" s="2">
        <v>844</v>
      </c>
      <c r="CXQ33" s="2">
        <v>6848</v>
      </c>
      <c r="CXR33" s="2">
        <v>15237</v>
      </c>
      <c r="CXS33" s="2">
        <v>2006</v>
      </c>
      <c r="CXT33" s="2">
        <v>0</v>
      </c>
      <c r="CXU33" s="2">
        <v>85997</v>
      </c>
      <c r="CXV33" s="2">
        <v>501</v>
      </c>
      <c r="CXW33" s="2">
        <v>2418</v>
      </c>
      <c r="CXX33" s="2">
        <v>794</v>
      </c>
      <c r="CXY33" s="2">
        <v>8437</v>
      </c>
      <c r="CXZ33" s="2">
        <v>21922</v>
      </c>
      <c r="CYA33" s="2">
        <v>70450</v>
      </c>
      <c r="CYB33" s="2">
        <v>0</v>
      </c>
      <c r="CYC33" s="2">
        <v>0</v>
      </c>
      <c r="CYD33" s="2">
        <v>4338</v>
      </c>
      <c r="CYE33" s="2">
        <v>0</v>
      </c>
      <c r="CYF33" s="2">
        <v>9638</v>
      </c>
      <c r="CYG33" s="2">
        <v>1241</v>
      </c>
      <c r="CYH33" s="2">
        <v>3897</v>
      </c>
      <c r="CYI33" s="2">
        <v>0</v>
      </c>
      <c r="CYJ33" s="2">
        <v>0</v>
      </c>
      <c r="CYK33" s="2">
        <v>11139</v>
      </c>
      <c r="CYL33" s="2">
        <v>0</v>
      </c>
      <c r="CYM33" s="2">
        <v>0</v>
      </c>
      <c r="CYN33" s="2">
        <v>0</v>
      </c>
      <c r="CYO33" s="2">
        <v>0</v>
      </c>
      <c r="CYP33" s="2">
        <v>4180</v>
      </c>
      <c r="CYQ33" s="2">
        <v>9550</v>
      </c>
      <c r="CYR33" s="2">
        <v>0</v>
      </c>
      <c r="CYS33" s="2">
        <v>0</v>
      </c>
      <c r="CYT33" s="2">
        <v>0</v>
      </c>
      <c r="CYU33" s="2">
        <v>3805</v>
      </c>
      <c r="CYV33" s="2">
        <v>0</v>
      </c>
      <c r="CYW33" s="2">
        <v>52719</v>
      </c>
      <c r="CYX33" s="2">
        <v>0</v>
      </c>
      <c r="CYY33" s="2">
        <v>5442</v>
      </c>
      <c r="CYZ33" s="2">
        <v>2845</v>
      </c>
      <c r="CZA33" s="2">
        <v>3624</v>
      </c>
      <c r="CZB33" s="2">
        <v>0</v>
      </c>
      <c r="CZC33" s="2">
        <v>5101</v>
      </c>
      <c r="CZD33" s="2">
        <v>0</v>
      </c>
      <c r="CZE33" s="2">
        <v>17867</v>
      </c>
      <c r="CZF33" s="2">
        <v>6915</v>
      </c>
      <c r="CZG33" s="2">
        <v>19634</v>
      </c>
      <c r="CZH33" s="2">
        <v>12328</v>
      </c>
      <c r="CZI33" s="2">
        <v>148271</v>
      </c>
      <c r="CZJ33" s="2">
        <v>2680</v>
      </c>
      <c r="CZK33" s="2">
        <v>0</v>
      </c>
      <c r="CZL33" s="2">
        <v>10597</v>
      </c>
      <c r="CZM33" s="2">
        <v>0</v>
      </c>
      <c r="CZN33" s="2">
        <v>177698</v>
      </c>
      <c r="CZO33" s="2">
        <v>0</v>
      </c>
      <c r="CZP33" s="2">
        <v>38275</v>
      </c>
      <c r="CZQ33" s="2">
        <v>0</v>
      </c>
      <c r="CZR33" s="2">
        <v>0</v>
      </c>
      <c r="CZS33" s="2">
        <v>0</v>
      </c>
      <c r="CZT33" s="2">
        <v>0</v>
      </c>
      <c r="CZU33" s="2">
        <v>0</v>
      </c>
      <c r="CZV33" s="2">
        <v>0</v>
      </c>
      <c r="CZW33" s="2">
        <v>0</v>
      </c>
      <c r="CZX33" s="2">
        <v>0</v>
      </c>
      <c r="CZY33" s="2">
        <v>21864</v>
      </c>
      <c r="CZZ33" s="2">
        <v>370724</v>
      </c>
      <c r="DAA33" s="2">
        <v>6621</v>
      </c>
      <c r="DAB33" s="2">
        <v>0</v>
      </c>
      <c r="DAC33" s="2">
        <v>0</v>
      </c>
      <c r="DAD33" s="2">
        <v>0</v>
      </c>
      <c r="DAE33" s="2">
        <v>0</v>
      </c>
      <c r="DAF33" s="2">
        <v>995</v>
      </c>
      <c r="DAG33" s="2">
        <v>687</v>
      </c>
      <c r="DAH33" s="2">
        <v>0</v>
      </c>
      <c r="DAI33" s="2">
        <v>0</v>
      </c>
      <c r="DAJ33" s="2">
        <v>0</v>
      </c>
      <c r="DAK33" s="2">
        <v>0</v>
      </c>
      <c r="DAL33" s="2">
        <v>0</v>
      </c>
      <c r="DAM33" s="2">
        <v>0</v>
      </c>
      <c r="DAN33" s="2">
        <v>0</v>
      </c>
      <c r="DAO33" s="2">
        <v>20381</v>
      </c>
      <c r="DAP33" s="2">
        <v>9</v>
      </c>
      <c r="DAQ33" s="2">
        <v>0</v>
      </c>
      <c r="DAR33" s="2">
        <v>0</v>
      </c>
      <c r="DAS33" s="2">
        <v>3304</v>
      </c>
      <c r="DAT33" s="2">
        <v>4345</v>
      </c>
      <c r="DAU33" s="2">
        <v>28793</v>
      </c>
      <c r="DAV33" s="2">
        <v>0</v>
      </c>
      <c r="DAW33" s="2">
        <v>167</v>
      </c>
      <c r="DAX33" s="2">
        <v>0</v>
      </c>
      <c r="DAY33" s="2">
        <v>2261</v>
      </c>
      <c r="DAZ33" s="2">
        <v>2954</v>
      </c>
      <c r="DBA33" s="2">
        <v>0</v>
      </c>
      <c r="DBB33" s="2">
        <v>0</v>
      </c>
      <c r="DBC33" s="2">
        <v>0</v>
      </c>
      <c r="DBD33" s="2">
        <v>57052</v>
      </c>
      <c r="DBE33" s="2">
        <v>0</v>
      </c>
      <c r="DBF33" s="2">
        <v>30508</v>
      </c>
      <c r="DBG33" s="2">
        <v>0</v>
      </c>
      <c r="DBH33" s="2">
        <v>0</v>
      </c>
      <c r="DBI33" s="2">
        <v>126777</v>
      </c>
      <c r="DBJ33" s="2">
        <v>995</v>
      </c>
      <c r="DBK33" s="2">
        <v>0</v>
      </c>
      <c r="DBL33" s="2">
        <v>151609</v>
      </c>
      <c r="DBM33" s="2">
        <v>0</v>
      </c>
      <c r="DBN33" s="2">
        <v>1637</v>
      </c>
      <c r="DBO33" s="2">
        <v>0</v>
      </c>
      <c r="DBP33" s="2">
        <v>0</v>
      </c>
      <c r="DBQ33" s="2">
        <v>2539</v>
      </c>
      <c r="DBR33" s="2">
        <v>194</v>
      </c>
      <c r="DBS33" s="2">
        <v>0</v>
      </c>
      <c r="DBT33" s="2">
        <v>0</v>
      </c>
      <c r="DBU33" s="2">
        <v>0</v>
      </c>
      <c r="DBV33" s="2">
        <v>1680</v>
      </c>
      <c r="DBW33" s="2">
        <v>0</v>
      </c>
      <c r="DBX33" s="2">
        <v>0</v>
      </c>
      <c r="DBY33" s="2">
        <v>1443427</v>
      </c>
      <c r="DBZ33" s="2">
        <v>7054</v>
      </c>
      <c r="DCA33" s="2">
        <v>224001</v>
      </c>
      <c r="DCB33" s="2">
        <v>3654</v>
      </c>
      <c r="DCC33" s="2">
        <v>1195</v>
      </c>
      <c r="DCD33" s="2">
        <v>13027</v>
      </c>
      <c r="DCE33" s="2">
        <v>0</v>
      </c>
      <c r="DCF33" s="2">
        <v>14480</v>
      </c>
      <c r="DCG33" s="2">
        <v>0</v>
      </c>
      <c r="DCH33" s="2">
        <v>45387</v>
      </c>
      <c r="DCI33" s="2">
        <v>42531</v>
      </c>
      <c r="DCJ33" s="2">
        <v>254</v>
      </c>
      <c r="DCK33" s="2">
        <v>21041</v>
      </c>
      <c r="DCL33" s="2">
        <v>5393</v>
      </c>
      <c r="DCM33" s="2">
        <v>0</v>
      </c>
      <c r="DCN33" s="2">
        <v>0</v>
      </c>
      <c r="DCO33" s="2">
        <v>10922</v>
      </c>
      <c r="DCP33" s="2">
        <v>1327</v>
      </c>
      <c r="DCQ33" s="2">
        <v>0</v>
      </c>
      <c r="DCR33" s="2">
        <v>4742</v>
      </c>
      <c r="DCS33" s="2">
        <v>17310</v>
      </c>
      <c r="DCT33" s="2">
        <v>442</v>
      </c>
      <c r="DCU33" s="2">
        <v>1354</v>
      </c>
      <c r="DCV33" s="2">
        <v>0</v>
      </c>
      <c r="DCW33" s="2">
        <v>10570</v>
      </c>
      <c r="DCX33" s="2">
        <v>27629</v>
      </c>
      <c r="DCY33" s="2">
        <v>465</v>
      </c>
      <c r="DCZ33" s="2">
        <v>0</v>
      </c>
      <c r="DDA33" s="2">
        <v>0</v>
      </c>
      <c r="DDB33" s="2">
        <v>2898</v>
      </c>
      <c r="DDC33" s="2">
        <v>0</v>
      </c>
      <c r="DDD33" s="2">
        <v>0</v>
      </c>
      <c r="DDE33" s="2">
        <v>0</v>
      </c>
      <c r="DDF33" s="2">
        <v>0</v>
      </c>
      <c r="DDG33" s="2">
        <v>0</v>
      </c>
      <c r="DDH33" s="2">
        <v>8334</v>
      </c>
      <c r="DDI33" s="2">
        <v>0</v>
      </c>
      <c r="DDJ33" s="2">
        <v>0</v>
      </c>
      <c r="DDK33" s="2">
        <v>0</v>
      </c>
      <c r="DDL33" s="2">
        <v>6500</v>
      </c>
      <c r="DDM33" s="2">
        <v>0</v>
      </c>
      <c r="DDN33" s="2">
        <v>10731</v>
      </c>
      <c r="DDO33" s="2">
        <v>350179</v>
      </c>
      <c r="DDP33" s="2">
        <v>0</v>
      </c>
      <c r="DDQ33" s="2">
        <v>22682</v>
      </c>
      <c r="DDR33" s="2">
        <v>11996</v>
      </c>
      <c r="DDS33" s="2">
        <v>7726</v>
      </c>
      <c r="DDT33" s="2">
        <v>4180</v>
      </c>
      <c r="DDU33" s="2">
        <v>792</v>
      </c>
      <c r="DDV33" s="2">
        <v>0</v>
      </c>
      <c r="DDW33" s="2">
        <v>10933</v>
      </c>
      <c r="DDX33" s="2">
        <v>109717</v>
      </c>
      <c r="DDY33" s="2">
        <v>0</v>
      </c>
      <c r="DDZ33" s="2">
        <v>0</v>
      </c>
      <c r="DEA33" s="2">
        <v>0</v>
      </c>
      <c r="DEB33" s="2">
        <v>42407</v>
      </c>
      <c r="DEC33" s="2">
        <v>0</v>
      </c>
      <c r="DED33" s="2">
        <v>1140</v>
      </c>
      <c r="DEE33" s="2">
        <v>0</v>
      </c>
      <c r="DEF33" s="2">
        <v>8901</v>
      </c>
      <c r="DEG33" s="2">
        <v>0</v>
      </c>
      <c r="DEH33" s="2">
        <v>754</v>
      </c>
      <c r="DEI33" s="2">
        <v>29087</v>
      </c>
      <c r="DEJ33" s="2">
        <v>0</v>
      </c>
      <c r="DEK33" s="2">
        <v>1403</v>
      </c>
      <c r="DEL33" s="2">
        <v>799</v>
      </c>
      <c r="DEM33" s="2">
        <v>3426</v>
      </c>
      <c r="DEN33" s="2">
        <v>1509509</v>
      </c>
      <c r="DEO33" s="2">
        <v>0</v>
      </c>
      <c r="DEP33" s="2">
        <v>0</v>
      </c>
      <c r="DEQ33" s="2">
        <v>2532</v>
      </c>
      <c r="DER33" s="2">
        <v>971</v>
      </c>
      <c r="DES33" s="2">
        <v>145340</v>
      </c>
      <c r="DET33" s="2">
        <v>1066</v>
      </c>
      <c r="DEU33" s="2">
        <v>0</v>
      </c>
      <c r="DEV33" s="2">
        <v>1720</v>
      </c>
      <c r="DEW33" s="2">
        <v>2885</v>
      </c>
      <c r="DEX33" s="2">
        <v>10000</v>
      </c>
      <c r="DEY33" s="2">
        <v>148199</v>
      </c>
      <c r="DEZ33" s="2">
        <v>0</v>
      </c>
      <c r="DFA33" s="2">
        <v>8390</v>
      </c>
      <c r="DFB33" s="2">
        <v>9163</v>
      </c>
      <c r="DFC33" s="2">
        <v>17715</v>
      </c>
      <c r="DFD33" s="2">
        <v>0</v>
      </c>
      <c r="DFE33" s="2">
        <v>2500</v>
      </c>
      <c r="DFF33" s="2">
        <v>19118</v>
      </c>
      <c r="DFG33" s="2">
        <v>1000</v>
      </c>
      <c r="DFH33" s="2">
        <v>0</v>
      </c>
      <c r="DFI33" s="2">
        <v>4961</v>
      </c>
      <c r="DFJ33" s="2">
        <v>2951</v>
      </c>
      <c r="DFK33" s="2">
        <v>11087</v>
      </c>
      <c r="DFL33" s="2">
        <v>0</v>
      </c>
      <c r="DFM33" s="2">
        <v>0</v>
      </c>
      <c r="DFN33" s="2">
        <v>0</v>
      </c>
      <c r="DFO33" s="2">
        <v>0</v>
      </c>
      <c r="DFP33" s="2">
        <v>11646</v>
      </c>
      <c r="DFQ33" s="2">
        <v>48625</v>
      </c>
      <c r="DFR33" s="2">
        <v>0</v>
      </c>
      <c r="DFS33" s="2">
        <v>64383</v>
      </c>
      <c r="DFT33" s="2">
        <v>0</v>
      </c>
      <c r="DFU33" s="2">
        <v>98954</v>
      </c>
      <c r="DFV33" s="2">
        <v>47118</v>
      </c>
      <c r="DFW33" s="2">
        <v>4810</v>
      </c>
      <c r="DFX33" s="2">
        <v>23823</v>
      </c>
      <c r="DFY33" s="2">
        <v>78165</v>
      </c>
      <c r="DFZ33" s="2">
        <v>18477</v>
      </c>
      <c r="DGA33" s="2">
        <v>0</v>
      </c>
      <c r="DGB33" s="2">
        <v>417896</v>
      </c>
      <c r="DGC33" s="2">
        <v>6000</v>
      </c>
      <c r="DGD33" s="2">
        <v>27876</v>
      </c>
      <c r="DGE33" s="2">
        <v>69689</v>
      </c>
      <c r="DGF33" s="2">
        <v>11388</v>
      </c>
      <c r="DGG33" s="2">
        <v>11255</v>
      </c>
      <c r="DGH33" s="2">
        <v>0</v>
      </c>
      <c r="DGI33" s="2" t="s">
        <v>5</v>
      </c>
      <c r="DGJ33" s="2">
        <v>0</v>
      </c>
      <c r="DGK33" s="2">
        <v>2</v>
      </c>
      <c r="DGL33" s="2" t="s">
        <v>5</v>
      </c>
      <c r="DGM33" s="2">
        <v>0</v>
      </c>
      <c r="DGN33" s="2">
        <v>20860</v>
      </c>
      <c r="DGO33" s="2">
        <v>12131</v>
      </c>
      <c r="DGP33" s="2">
        <v>332405</v>
      </c>
      <c r="DGQ33" s="2" t="s">
        <v>5</v>
      </c>
      <c r="DGR33" s="2">
        <v>4000</v>
      </c>
      <c r="DGS33" s="2">
        <v>9824</v>
      </c>
      <c r="DGT33" s="2">
        <v>53649</v>
      </c>
      <c r="DGU33" s="2">
        <v>5797</v>
      </c>
      <c r="DGV33" s="2">
        <v>0</v>
      </c>
      <c r="DGW33" s="2">
        <v>1090</v>
      </c>
      <c r="DGX33" s="2">
        <v>13858</v>
      </c>
      <c r="DGY33" s="2">
        <v>29718</v>
      </c>
      <c r="DGZ33" s="2">
        <v>168013</v>
      </c>
      <c r="DHA33" s="2">
        <v>0</v>
      </c>
      <c r="DHB33" s="2">
        <v>52709</v>
      </c>
      <c r="DHC33" s="2">
        <v>355441</v>
      </c>
      <c r="DHD33" s="2" t="s">
        <v>5</v>
      </c>
      <c r="DHE33" s="2">
        <v>836</v>
      </c>
      <c r="DHF33" s="2">
        <v>7950</v>
      </c>
      <c r="DHG33" s="2">
        <v>57882</v>
      </c>
      <c r="DHH33" s="2">
        <v>36831</v>
      </c>
      <c r="DHI33" s="2">
        <v>0</v>
      </c>
      <c r="DHJ33" s="2">
        <v>0</v>
      </c>
      <c r="DHK33" s="2">
        <v>7106</v>
      </c>
      <c r="DHL33" s="2">
        <v>145259</v>
      </c>
      <c r="DHM33" s="2">
        <v>9014</v>
      </c>
      <c r="DHN33" s="2">
        <v>31294</v>
      </c>
      <c r="DHO33" s="2">
        <v>321877</v>
      </c>
      <c r="DHP33" s="2">
        <v>2394</v>
      </c>
      <c r="DHQ33" s="2">
        <v>1000</v>
      </c>
      <c r="DHR33" s="2">
        <v>6405</v>
      </c>
      <c r="DHS33" s="2">
        <v>25478</v>
      </c>
      <c r="DHT33" s="2">
        <v>5750</v>
      </c>
      <c r="DHU33" s="2">
        <v>19397</v>
      </c>
      <c r="DHV33" s="2">
        <v>2928</v>
      </c>
      <c r="DHW33" s="2">
        <v>1395</v>
      </c>
      <c r="DHX33" s="2">
        <v>62167</v>
      </c>
      <c r="DHY33" s="2">
        <v>3500</v>
      </c>
      <c r="DHZ33" s="2">
        <v>1395</v>
      </c>
      <c r="DIA33" s="2">
        <v>1395</v>
      </c>
      <c r="DIB33" s="2">
        <v>0</v>
      </c>
      <c r="DIC33" s="2">
        <v>0</v>
      </c>
      <c r="DID33" s="2">
        <v>59744</v>
      </c>
      <c r="DIE33" s="2">
        <v>124207</v>
      </c>
      <c r="DIF33" s="2">
        <v>0</v>
      </c>
      <c r="DIG33" s="2">
        <v>4902</v>
      </c>
      <c r="DIH33" s="2">
        <v>0</v>
      </c>
      <c r="DII33" s="2">
        <v>0</v>
      </c>
      <c r="DIJ33" s="2">
        <v>42813</v>
      </c>
      <c r="DIK33" s="2">
        <v>1933</v>
      </c>
      <c r="DIL33" s="2">
        <v>33617</v>
      </c>
      <c r="DIM33" s="2">
        <v>75032</v>
      </c>
      <c r="DIN33" s="2">
        <v>0</v>
      </c>
      <c r="DIO33" s="2">
        <v>0</v>
      </c>
      <c r="DIP33" s="2">
        <v>5221</v>
      </c>
      <c r="DIQ33" s="2">
        <v>1868</v>
      </c>
      <c r="DIR33" s="2">
        <v>46346</v>
      </c>
      <c r="DIS33" s="2">
        <v>1256540</v>
      </c>
      <c r="DIT33" s="2">
        <v>0</v>
      </c>
      <c r="DIU33" s="2">
        <v>0</v>
      </c>
      <c r="DIV33" s="2">
        <v>0</v>
      </c>
      <c r="DIW33" s="2">
        <v>7634</v>
      </c>
      <c r="DIX33" s="2">
        <v>4450</v>
      </c>
      <c r="DIY33" s="2">
        <v>12177</v>
      </c>
      <c r="DIZ33" s="2">
        <v>0</v>
      </c>
      <c r="DJA33" s="2">
        <v>0</v>
      </c>
      <c r="DJB33" s="2" t="s">
        <v>5</v>
      </c>
      <c r="DJC33" s="2">
        <v>2970</v>
      </c>
      <c r="DJD33" s="2">
        <v>5857</v>
      </c>
      <c r="DJE33" s="2">
        <v>0</v>
      </c>
      <c r="DJF33" s="2">
        <v>27533</v>
      </c>
      <c r="DJG33" s="2">
        <v>0</v>
      </c>
      <c r="DJH33" s="2">
        <v>0</v>
      </c>
      <c r="DJI33" s="2">
        <v>0</v>
      </c>
      <c r="DJJ33" s="2">
        <v>0</v>
      </c>
      <c r="DJK33" s="2">
        <v>0</v>
      </c>
      <c r="DJL33" s="2">
        <v>22759</v>
      </c>
      <c r="DJM33" s="2" t="s">
        <v>5</v>
      </c>
      <c r="DJN33" s="2">
        <v>9478</v>
      </c>
      <c r="DJO33" s="2" t="s">
        <v>5</v>
      </c>
      <c r="DJP33" s="2">
        <v>19804</v>
      </c>
      <c r="DJQ33" s="2">
        <v>2115</v>
      </c>
      <c r="DJR33" s="2">
        <v>816880</v>
      </c>
      <c r="DJS33" s="2">
        <v>80608</v>
      </c>
      <c r="DJT33" s="2">
        <v>15843</v>
      </c>
      <c r="DJU33" s="2" t="s">
        <v>5</v>
      </c>
      <c r="DJV33" s="2">
        <v>1834310</v>
      </c>
      <c r="DJW33" s="2" t="s">
        <v>5</v>
      </c>
      <c r="DJX33" s="2">
        <v>9776</v>
      </c>
      <c r="DJY33" s="2" t="s">
        <v>5</v>
      </c>
      <c r="DJZ33" s="2">
        <v>7011</v>
      </c>
      <c r="DKA33" s="2" t="s">
        <v>5</v>
      </c>
      <c r="DKB33" s="2" t="s">
        <v>5</v>
      </c>
      <c r="DKC33" s="2" t="s">
        <v>5</v>
      </c>
      <c r="DKD33" s="2" t="s">
        <v>5</v>
      </c>
      <c r="DKE33" s="2" t="s">
        <v>5</v>
      </c>
      <c r="DKF33" s="2" t="s">
        <v>5</v>
      </c>
      <c r="DKG33" s="2" t="s">
        <v>5</v>
      </c>
      <c r="DKH33" s="2" t="s">
        <v>5</v>
      </c>
      <c r="DKI33" s="2" t="s">
        <v>5</v>
      </c>
      <c r="DKJ33" s="2" t="s">
        <v>5</v>
      </c>
      <c r="DKK33" s="2" t="s">
        <v>5</v>
      </c>
      <c r="DKL33" s="2" t="s">
        <v>5</v>
      </c>
      <c r="DKM33" s="2" t="s">
        <v>5</v>
      </c>
      <c r="DKN33" s="2" t="s">
        <v>5</v>
      </c>
      <c r="DKO33" s="2">
        <v>0</v>
      </c>
      <c r="DKP33" s="2" t="s">
        <v>5</v>
      </c>
      <c r="DKQ33" s="2" t="s">
        <v>5</v>
      </c>
      <c r="DKR33" s="2" t="s">
        <v>5</v>
      </c>
      <c r="DKS33" s="2">
        <v>5564</v>
      </c>
      <c r="DKT33" s="2" t="s">
        <v>5</v>
      </c>
      <c r="DKU33" s="2">
        <v>0</v>
      </c>
      <c r="DKV33" s="2" t="s">
        <v>5</v>
      </c>
      <c r="DKW33" s="2">
        <v>5526</v>
      </c>
      <c r="DKX33" s="2" t="s">
        <v>5</v>
      </c>
      <c r="DKY33" s="2">
        <v>936569</v>
      </c>
      <c r="DKZ33" s="2" t="s">
        <v>5</v>
      </c>
      <c r="DLA33" s="2" t="s">
        <v>5</v>
      </c>
      <c r="DLB33" s="2">
        <v>0</v>
      </c>
      <c r="DLC33" s="2" t="s">
        <v>5</v>
      </c>
      <c r="DLD33" s="2" t="s">
        <v>5</v>
      </c>
      <c r="DLE33" s="2">
        <v>0</v>
      </c>
      <c r="DLF33" s="2" t="s">
        <v>5</v>
      </c>
      <c r="DLG33" s="2" t="s">
        <v>5</v>
      </c>
      <c r="DLH33" s="2">
        <v>0</v>
      </c>
      <c r="DLI33" s="2">
        <v>2819</v>
      </c>
      <c r="DLJ33" s="2">
        <v>55117</v>
      </c>
      <c r="DLK33" s="2">
        <v>0</v>
      </c>
      <c r="DLL33" s="2">
        <v>0</v>
      </c>
      <c r="DLM33" s="2" t="s">
        <v>5</v>
      </c>
      <c r="DLN33" s="2">
        <v>21807</v>
      </c>
      <c r="DLO33" s="2" t="s">
        <v>5</v>
      </c>
      <c r="DLP33" s="2" t="s">
        <v>5</v>
      </c>
      <c r="DLQ33" s="2" t="s">
        <v>5</v>
      </c>
      <c r="DLR33" s="2" t="s">
        <v>5</v>
      </c>
      <c r="DLS33" s="2" t="s">
        <v>5</v>
      </c>
      <c r="DLT33" s="2" t="s">
        <v>5</v>
      </c>
      <c r="DLU33" s="2" t="s">
        <v>5</v>
      </c>
      <c r="DLV33" s="2">
        <v>0</v>
      </c>
      <c r="DLW33" s="2">
        <v>5738</v>
      </c>
      <c r="DLX33" s="2" t="s">
        <v>5</v>
      </c>
      <c r="DLY33" s="2" t="s">
        <v>5</v>
      </c>
      <c r="DLZ33" s="2" t="s">
        <v>5</v>
      </c>
      <c r="DMA33" s="2">
        <v>7264</v>
      </c>
      <c r="DMB33" s="2" t="s">
        <v>5</v>
      </c>
      <c r="DMC33" s="2" t="s">
        <v>5</v>
      </c>
      <c r="DMD33" s="2">
        <v>0</v>
      </c>
      <c r="DME33" s="2">
        <v>0</v>
      </c>
      <c r="DMF33" s="2">
        <v>0</v>
      </c>
      <c r="DMG33" s="2">
        <v>501199</v>
      </c>
      <c r="DMH33" s="2" t="s">
        <v>5</v>
      </c>
      <c r="DMI33" s="2" t="s">
        <v>5</v>
      </c>
      <c r="DMJ33" s="2">
        <v>12199</v>
      </c>
      <c r="DMK33" s="2">
        <v>0</v>
      </c>
      <c r="DML33" s="2">
        <v>7253</v>
      </c>
      <c r="DMM33" s="2" t="s">
        <v>5</v>
      </c>
      <c r="DMN33" s="2">
        <v>970</v>
      </c>
      <c r="DMO33" s="2">
        <v>31226</v>
      </c>
      <c r="DMP33" s="2" t="s">
        <v>5</v>
      </c>
      <c r="DMQ33" s="2">
        <v>0</v>
      </c>
      <c r="DMR33" s="2">
        <v>2500</v>
      </c>
      <c r="DMS33" s="2">
        <v>257505</v>
      </c>
      <c r="DMT33" s="2">
        <v>2648287</v>
      </c>
      <c r="DMU33" s="2">
        <v>141627</v>
      </c>
      <c r="DMV33" s="2">
        <v>6483</v>
      </c>
      <c r="DMW33" s="2">
        <v>8979</v>
      </c>
      <c r="DMX33" s="2">
        <v>9782</v>
      </c>
      <c r="DMY33" s="2">
        <v>0</v>
      </c>
      <c r="DMZ33" s="2">
        <v>0</v>
      </c>
      <c r="DNA33" s="2">
        <v>0</v>
      </c>
      <c r="DNB33" s="2" t="s">
        <v>5</v>
      </c>
      <c r="DNC33" s="2">
        <v>0</v>
      </c>
      <c r="DND33" s="2">
        <v>14227</v>
      </c>
      <c r="DNE33" s="2" t="s">
        <v>5</v>
      </c>
      <c r="DNF33" s="2">
        <v>0</v>
      </c>
      <c r="DNG33" s="2">
        <v>0</v>
      </c>
      <c r="DNH33" s="2" t="s">
        <v>5</v>
      </c>
      <c r="DNI33" s="2" t="s">
        <v>5</v>
      </c>
      <c r="DNJ33" s="2" t="s">
        <v>5</v>
      </c>
      <c r="DNK33" s="2">
        <v>35552</v>
      </c>
      <c r="DNL33" s="2">
        <v>0</v>
      </c>
      <c r="DNM33" s="2">
        <v>28472</v>
      </c>
      <c r="DNN33" s="2" t="s">
        <v>5</v>
      </c>
      <c r="DNO33" s="2" t="s">
        <v>5</v>
      </c>
      <c r="DNP33" s="2" t="s">
        <v>5</v>
      </c>
      <c r="DNQ33" s="2">
        <v>0</v>
      </c>
      <c r="DNR33" s="2" t="s">
        <v>5</v>
      </c>
      <c r="DNS33" s="2" t="s">
        <v>5</v>
      </c>
      <c r="DNT33" s="2">
        <v>56130</v>
      </c>
      <c r="DNU33" s="2" t="s">
        <v>5</v>
      </c>
      <c r="DNV33" s="2">
        <v>404173</v>
      </c>
      <c r="DNW33" s="2">
        <v>54787</v>
      </c>
      <c r="DNX33" s="2" t="s">
        <v>5</v>
      </c>
      <c r="DNY33" s="2" t="s">
        <v>5</v>
      </c>
      <c r="DNZ33" s="2" t="s">
        <v>5</v>
      </c>
      <c r="DOA33" s="2" t="s">
        <v>5</v>
      </c>
      <c r="DOB33" s="2" t="s">
        <v>5</v>
      </c>
      <c r="DOC33" s="2">
        <v>35</v>
      </c>
      <c r="DOD33" s="2" t="s">
        <v>5</v>
      </c>
      <c r="DOE33" s="2" t="s">
        <v>5</v>
      </c>
      <c r="DOF33" s="2" t="s">
        <v>5</v>
      </c>
      <c r="DOG33" s="2" t="s">
        <v>5</v>
      </c>
      <c r="DOH33" s="2">
        <v>59928</v>
      </c>
      <c r="DOI33" s="2" t="s">
        <v>5</v>
      </c>
      <c r="DOJ33" s="2">
        <v>36359</v>
      </c>
      <c r="DOK33" s="2">
        <v>0</v>
      </c>
      <c r="DOL33" s="2" t="s">
        <v>5</v>
      </c>
      <c r="DOM33" s="2">
        <v>0</v>
      </c>
      <c r="DON33" s="2">
        <v>0</v>
      </c>
      <c r="DOO33" s="2" t="s">
        <v>5</v>
      </c>
      <c r="DOP33" s="2" t="s">
        <v>5</v>
      </c>
      <c r="DOQ33" s="2">
        <v>28712</v>
      </c>
      <c r="DOR33" s="2" t="s">
        <v>5</v>
      </c>
      <c r="DOS33" s="2" t="s">
        <v>5</v>
      </c>
      <c r="DOT33" s="2">
        <v>216</v>
      </c>
      <c r="DOU33" s="2" t="s">
        <v>5</v>
      </c>
      <c r="DOV33" s="2">
        <v>6476</v>
      </c>
      <c r="DOW33" s="2">
        <v>2086000</v>
      </c>
      <c r="DOX33" s="2" t="s">
        <v>5</v>
      </c>
      <c r="DOY33" s="2" t="s">
        <v>5</v>
      </c>
      <c r="DOZ33" s="2" t="s">
        <v>5</v>
      </c>
      <c r="DPA33" s="2" t="s">
        <v>5</v>
      </c>
      <c r="DPB33" s="2" t="s">
        <v>5</v>
      </c>
      <c r="DPC33" s="2" t="s">
        <v>5</v>
      </c>
      <c r="DPD33" s="2">
        <v>513159</v>
      </c>
      <c r="DPE33" s="2">
        <v>0</v>
      </c>
      <c r="DPF33" s="2">
        <v>0</v>
      </c>
      <c r="DPG33" s="2" t="s">
        <v>5</v>
      </c>
      <c r="DPH33" s="2" t="s">
        <v>5</v>
      </c>
      <c r="DPI33" s="2" t="s">
        <v>5</v>
      </c>
      <c r="DPJ33" s="2" t="s">
        <v>5</v>
      </c>
      <c r="DPK33" s="2">
        <v>0</v>
      </c>
      <c r="DPL33" s="2">
        <v>75516</v>
      </c>
      <c r="DPM33" s="2" t="s">
        <v>5</v>
      </c>
      <c r="DPN33" s="2" t="s">
        <v>5</v>
      </c>
      <c r="DPO33" s="2">
        <v>279789</v>
      </c>
      <c r="DPP33" s="2">
        <v>50101</v>
      </c>
      <c r="DPQ33" s="2" t="s">
        <v>5</v>
      </c>
      <c r="DPR33" s="2">
        <v>0</v>
      </c>
      <c r="DPS33" s="2">
        <v>38908</v>
      </c>
      <c r="DPT33" s="2">
        <v>76254</v>
      </c>
      <c r="DPU33" s="2">
        <v>0</v>
      </c>
      <c r="DPV33" s="2" t="s">
        <v>5</v>
      </c>
      <c r="DPW33" s="2" t="s">
        <v>5</v>
      </c>
      <c r="DPX33" s="2">
        <v>0</v>
      </c>
      <c r="DPY33" s="2">
        <v>15210</v>
      </c>
      <c r="DPZ33" s="2">
        <v>192371</v>
      </c>
      <c r="DQA33" s="2">
        <v>0</v>
      </c>
      <c r="DQB33" s="2">
        <v>3863</v>
      </c>
      <c r="DQC33" s="2" t="s">
        <v>5</v>
      </c>
      <c r="DQD33" s="2" t="s">
        <v>5</v>
      </c>
      <c r="DQE33" s="2">
        <v>120972</v>
      </c>
      <c r="DQF33" s="2">
        <v>0</v>
      </c>
      <c r="DQG33" s="2">
        <v>10832</v>
      </c>
      <c r="DQH33" s="2">
        <v>12391</v>
      </c>
      <c r="DQI33" s="2" t="s">
        <v>5</v>
      </c>
      <c r="DQJ33" s="2" t="s">
        <v>5</v>
      </c>
      <c r="DQK33" s="2">
        <v>9008</v>
      </c>
      <c r="DQL33" s="2" t="s">
        <v>5</v>
      </c>
      <c r="DQM33" s="2" t="s">
        <v>5</v>
      </c>
      <c r="DQN33" s="2" t="s">
        <v>5</v>
      </c>
      <c r="DQO33" s="2" t="s">
        <v>5</v>
      </c>
      <c r="DQP33" s="2">
        <v>45718</v>
      </c>
      <c r="DQQ33" s="2">
        <v>68853</v>
      </c>
      <c r="DQR33" s="2" t="s">
        <v>5</v>
      </c>
      <c r="DQS33" s="2" t="s">
        <v>5</v>
      </c>
      <c r="DQT33" s="2">
        <v>0</v>
      </c>
      <c r="DQU33" s="2" t="s">
        <v>5</v>
      </c>
      <c r="DQV33" s="2" t="s">
        <v>5</v>
      </c>
      <c r="DQW33" s="2">
        <v>3978</v>
      </c>
      <c r="DQX33" s="2" t="s">
        <v>5</v>
      </c>
      <c r="DQY33" s="2" t="s">
        <v>5</v>
      </c>
      <c r="DQZ33" s="2" t="s">
        <v>5</v>
      </c>
      <c r="DRA33" s="2" t="s">
        <v>5</v>
      </c>
      <c r="DRB33" s="2">
        <v>28326</v>
      </c>
      <c r="DRC33" s="2">
        <v>49236</v>
      </c>
      <c r="DRD33" s="2" t="s">
        <v>5</v>
      </c>
      <c r="DRE33" s="2" t="s">
        <v>5</v>
      </c>
      <c r="DRF33" s="2">
        <v>4265</v>
      </c>
      <c r="DRG33" s="2">
        <v>6013</v>
      </c>
      <c r="DRH33" s="2">
        <v>0</v>
      </c>
      <c r="DRI33" s="2">
        <v>3009</v>
      </c>
      <c r="DRJ33" s="2">
        <v>0</v>
      </c>
      <c r="DRK33" s="2">
        <v>0</v>
      </c>
      <c r="DRL33" s="2">
        <v>1951</v>
      </c>
      <c r="DRM33" s="2">
        <v>0</v>
      </c>
      <c r="DRN33" s="2">
        <v>31464</v>
      </c>
      <c r="DRO33" s="2">
        <v>1924</v>
      </c>
      <c r="DRP33" s="2">
        <v>0</v>
      </c>
      <c r="DRQ33" s="2">
        <v>0</v>
      </c>
      <c r="DRR33" s="2">
        <v>3648</v>
      </c>
      <c r="DRS33" s="2">
        <v>24232</v>
      </c>
      <c r="DRT33" s="2">
        <v>2445</v>
      </c>
      <c r="DRU33" s="2" t="s">
        <v>5</v>
      </c>
      <c r="DRV33" s="2">
        <v>30593</v>
      </c>
      <c r="DRW33" s="2" t="s">
        <v>5</v>
      </c>
      <c r="DRX33" s="2" t="s">
        <v>5</v>
      </c>
      <c r="DRY33" s="2" t="s">
        <v>5</v>
      </c>
      <c r="DRZ33" s="2">
        <v>7360</v>
      </c>
      <c r="DSA33" s="2" t="s">
        <v>5</v>
      </c>
      <c r="DSB33" s="2" t="s">
        <v>5</v>
      </c>
      <c r="DSC33" s="2" t="s">
        <v>5</v>
      </c>
      <c r="DSD33" s="2">
        <v>0</v>
      </c>
      <c r="DSE33" s="2" t="s">
        <v>5</v>
      </c>
      <c r="DSF33" s="2">
        <v>11741</v>
      </c>
      <c r="DSG33" s="2">
        <v>24018</v>
      </c>
      <c r="DSH33" s="2">
        <v>7086</v>
      </c>
      <c r="DSI33" s="2" t="s">
        <v>5</v>
      </c>
      <c r="DSJ33" s="2">
        <v>21609</v>
      </c>
      <c r="DSK33" s="2" t="s">
        <v>5</v>
      </c>
      <c r="DSL33" s="2">
        <v>0</v>
      </c>
      <c r="DSM33" s="2">
        <v>3575</v>
      </c>
      <c r="DSN33" s="2">
        <v>0</v>
      </c>
      <c r="DSO33" s="2">
        <v>3274</v>
      </c>
      <c r="DSP33" s="2">
        <v>0</v>
      </c>
      <c r="DSQ33" s="2">
        <v>0</v>
      </c>
      <c r="DSR33" s="2">
        <v>41477</v>
      </c>
      <c r="DSS33" s="2">
        <v>8000</v>
      </c>
      <c r="DST33" s="2">
        <v>762</v>
      </c>
      <c r="DSU33" s="2">
        <v>0</v>
      </c>
      <c r="DSV33" s="2">
        <v>0</v>
      </c>
      <c r="DSW33" s="2">
        <v>0</v>
      </c>
      <c r="DSX33" s="2">
        <v>0</v>
      </c>
      <c r="DSY33" s="2">
        <v>32899</v>
      </c>
      <c r="DSZ33" s="2">
        <v>0</v>
      </c>
      <c r="DTA33" s="2">
        <v>0</v>
      </c>
      <c r="DTB33" s="2">
        <v>2699</v>
      </c>
      <c r="DTC33" s="2">
        <v>0</v>
      </c>
      <c r="DTD33" s="2">
        <v>1014</v>
      </c>
      <c r="DTE33" s="2">
        <v>0</v>
      </c>
      <c r="DTF33" s="2">
        <v>0</v>
      </c>
      <c r="DTG33" s="2">
        <v>12241000</v>
      </c>
      <c r="DTH33" s="2">
        <v>570</v>
      </c>
      <c r="DTI33" s="2">
        <v>2207</v>
      </c>
      <c r="DTJ33" s="2">
        <v>0</v>
      </c>
      <c r="DTK33" s="2">
        <v>0</v>
      </c>
      <c r="DTL33" s="2">
        <v>3834</v>
      </c>
      <c r="DTM33" s="2">
        <v>0</v>
      </c>
      <c r="DTN33" s="2">
        <v>31217</v>
      </c>
      <c r="DTO33" s="2">
        <v>21615</v>
      </c>
      <c r="DTP33" s="2">
        <v>1995</v>
      </c>
      <c r="DTQ33" s="2">
        <v>2711</v>
      </c>
      <c r="DTR33" s="2">
        <v>1518</v>
      </c>
      <c r="DTS33" s="2">
        <v>1034321</v>
      </c>
      <c r="DTT33" s="2">
        <v>597</v>
      </c>
      <c r="DTU33" s="2">
        <v>0</v>
      </c>
      <c r="DTV33" s="2">
        <v>115169</v>
      </c>
      <c r="DTW33" s="2">
        <v>0</v>
      </c>
      <c r="DTX33" s="2">
        <v>0</v>
      </c>
      <c r="DTY33" s="2">
        <v>0</v>
      </c>
      <c r="DTZ33" s="2">
        <v>152722</v>
      </c>
      <c r="DUA33" s="2">
        <v>0</v>
      </c>
      <c r="DUB33" s="2">
        <v>1250</v>
      </c>
      <c r="DUC33" s="2">
        <v>0</v>
      </c>
      <c r="DUD33" s="2">
        <v>0</v>
      </c>
      <c r="DUE33" s="2">
        <v>0</v>
      </c>
      <c r="DUF33" s="2">
        <v>3694</v>
      </c>
      <c r="DUG33" s="2">
        <v>1379</v>
      </c>
      <c r="DUH33" s="2">
        <v>3015319</v>
      </c>
      <c r="DUI33" s="2">
        <v>442</v>
      </c>
      <c r="DUJ33" s="2">
        <v>14258</v>
      </c>
      <c r="DUK33" s="2">
        <v>0</v>
      </c>
      <c r="DUL33" s="2">
        <v>68233</v>
      </c>
      <c r="DUM33" s="2">
        <v>2223</v>
      </c>
      <c r="DUN33" s="2">
        <v>984</v>
      </c>
      <c r="DUO33" s="2">
        <v>0</v>
      </c>
      <c r="DUP33" s="2">
        <v>7050</v>
      </c>
      <c r="DUQ33" s="2">
        <v>0</v>
      </c>
      <c r="DUR33" s="2">
        <v>23022</v>
      </c>
      <c r="DUS33" s="2">
        <v>298</v>
      </c>
      <c r="DUT33" s="2">
        <v>0</v>
      </c>
      <c r="DUU33" s="2">
        <v>0</v>
      </c>
      <c r="DUV33" s="2">
        <v>0</v>
      </c>
      <c r="DUW33" s="2">
        <v>985</v>
      </c>
      <c r="DUX33" s="2">
        <v>0</v>
      </c>
      <c r="DUY33" s="2">
        <v>4631</v>
      </c>
      <c r="DUZ33" s="2">
        <v>0</v>
      </c>
      <c r="DVA33" s="2">
        <v>2300</v>
      </c>
      <c r="DVB33" s="2">
        <v>60058</v>
      </c>
      <c r="DVC33" s="2">
        <v>0</v>
      </c>
      <c r="DVD33" s="2">
        <v>0</v>
      </c>
      <c r="DVE33" s="2">
        <v>5716</v>
      </c>
      <c r="DVF33" s="2">
        <v>41435</v>
      </c>
      <c r="DVG33" s="2">
        <v>0</v>
      </c>
      <c r="DVH33" s="2">
        <v>348</v>
      </c>
      <c r="DVI33" s="2">
        <v>493</v>
      </c>
      <c r="DVJ33" s="2">
        <v>0</v>
      </c>
      <c r="DVK33" s="2">
        <v>5756</v>
      </c>
      <c r="DVL33" s="2">
        <v>0</v>
      </c>
      <c r="DVM33" s="2">
        <v>0</v>
      </c>
      <c r="DVN33" s="2">
        <v>36154</v>
      </c>
      <c r="DVO33" s="2">
        <v>0</v>
      </c>
      <c r="DVP33" s="2">
        <v>4512</v>
      </c>
      <c r="DVQ33" s="2">
        <v>3284</v>
      </c>
      <c r="DVR33" s="2">
        <v>0</v>
      </c>
      <c r="DVS33" s="2">
        <v>2444</v>
      </c>
      <c r="DVT33" s="2">
        <v>0</v>
      </c>
      <c r="DVU33" s="2">
        <v>1255</v>
      </c>
      <c r="DVV33" s="2">
        <v>0</v>
      </c>
      <c r="DVW33" s="2">
        <v>0</v>
      </c>
      <c r="DVX33" s="2">
        <v>0</v>
      </c>
      <c r="DVY33" s="2">
        <v>24406</v>
      </c>
      <c r="DVZ33" s="2">
        <v>0</v>
      </c>
      <c r="DWA33" s="2">
        <v>0</v>
      </c>
      <c r="DWB33" s="2">
        <v>1496</v>
      </c>
      <c r="DWC33" s="2">
        <v>0</v>
      </c>
      <c r="DWD33" s="2">
        <v>32601</v>
      </c>
      <c r="DWE33" s="2">
        <v>80</v>
      </c>
      <c r="DWF33" s="2">
        <v>0</v>
      </c>
      <c r="DWG33" s="2">
        <v>0</v>
      </c>
      <c r="DWH33" s="2">
        <v>0</v>
      </c>
      <c r="DWI33" s="2">
        <v>0</v>
      </c>
      <c r="DWJ33" s="2">
        <v>67734</v>
      </c>
      <c r="DWK33" s="2">
        <v>2073</v>
      </c>
      <c r="DWL33" s="2">
        <v>0</v>
      </c>
      <c r="DWM33" s="2">
        <v>5158</v>
      </c>
      <c r="DWN33" s="2">
        <v>3600</v>
      </c>
      <c r="DWO33" s="2">
        <v>0</v>
      </c>
      <c r="DWP33" s="2">
        <v>6415</v>
      </c>
      <c r="DWQ33" s="2">
        <v>0</v>
      </c>
      <c r="DWR33" s="2">
        <v>0</v>
      </c>
      <c r="DWS33" s="2">
        <v>0</v>
      </c>
      <c r="DWT33" s="2">
        <v>0</v>
      </c>
      <c r="DWU33" s="2">
        <v>0</v>
      </c>
      <c r="DWV33" s="2">
        <v>0</v>
      </c>
      <c r="DWW33" s="2">
        <v>0</v>
      </c>
      <c r="DWX33" s="2">
        <v>0</v>
      </c>
      <c r="DWY33" s="2">
        <v>0</v>
      </c>
      <c r="DWZ33" s="2">
        <v>12195</v>
      </c>
      <c r="DXA33" s="2">
        <v>2576</v>
      </c>
      <c r="DXB33" s="2">
        <v>0</v>
      </c>
      <c r="DXC33" s="2">
        <v>0</v>
      </c>
      <c r="DXD33" s="2">
        <v>3501605</v>
      </c>
      <c r="DXE33" s="2">
        <v>0</v>
      </c>
      <c r="DXF33" s="2">
        <v>0</v>
      </c>
      <c r="DXG33" s="2">
        <v>32634</v>
      </c>
      <c r="DXH33" s="2">
        <v>0</v>
      </c>
      <c r="DXI33" s="2">
        <v>1964</v>
      </c>
      <c r="DXJ33" s="2">
        <v>0</v>
      </c>
      <c r="DXK33" s="2">
        <v>14748</v>
      </c>
      <c r="DXL33" s="2">
        <v>255</v>
      </c>
      <c r="DXM33" s="2">
        <v>19443</v>
      </c>
      <c r="DXN33" s="2">
        <v>0</v>
      </c>
      <c r="DXO33" s="2">
        <v>7538</v>
      </c>
      <c r="DXP33" s="2">
        <v>0</v>
      </c>
      <c r="DXQ33" s="2">
        <v>0</v>
      </c>
      <c r="DXR33" s="2">
        <v>0</v>
      </c>
      <c r="DXS33" s="2">
        <v>0</v>
      </c>
      <c r="DXT33" s="2">
        <v>0</v>
      </c>
      <c r="DXU33" s="2">
        <v>0</v>
      </c>
      <c r="DXV33" s="2">
        <v>0</v>
      </c>
      <c r="DXW33" s="2">
        <v>0</v>
      </c>
      <c r="DXX33" s="2">
        <v>1897</v>
      </c>
      <c r="DXY33" s="2">
        <v>0</v>
      </c>
      <c r="DXZ33" s="2">
        <v>0</v>
      </c>
      <c r="DYA33" s="2">
        <v>10653</v>
      </c>
      <c r="DYB33" s="2">
        <v>43387</v>
      </c>
      <c r="DYC33" s="2">
        <v>0</v>
      </c>
      <c r="DYD33" s="2">
        <v>0</v>
      </c>
      <c r="DYE33" s="2">
        <v>0</v>
      </c>
      <c r="DYF33" s="2">
        <v>0</v>
      </c>
      <c r="DYG33" s="2">
        <v>0</v>
      </c>
      <c r="DYH33" s="2">
        <v>0</v>
      </c>
      <c r="DYI33" s="2">
        <v>0</v>
      </c>
      <c r="DYJ33" s="2">
        <v>0</v>
      </c>
      <c r="DYK33" s="2">
        <v>3906642</v>
      </c>
      <c r="DYL33" s="2">
        <v>24531</v>
      </c>
      <c r="DYM33" s="2">
        <v>0</v>
      </c>
      <c r="DYN33" s="2">
        <v>0</v>
      </c>
      <c r="DYO33" s="2">
        <v>0</v>
      </c>
      <c r="DYP33" s="2">
        <v>70440</v>
      </c>
      <c r="DYQ33" s="2">
        <v>0</v>
      </c>
      <c r="DYR33" s="2">
        <v>7527</v>
      </c>
      <c r="DYS33" s="2">
        <v>0</v>
      </c>
      <c r="DYT33" s="2">
        <v>864</v>
      </c>
      <c r="DYU33" s="2">
        <v>0</v>
      </c>
      <c r="DYV33" s="2">
        <v>0</v>
      </c>
      <c r="DYW33" s="2">
        <v>19192</v>
      </c>
      <c r="DYX33" s="2">
        <v>0</v>
      </c>
      <c r="DYY33" s="2">
        <v>0</v>
      </c>
      <c r="DYZ33" s="2">
        <v>93907</v>
      </c>
      <c r="DZA33" s="2">
        <v>6438</v>
      </c>
      <c r="DZB33" s="2">
        <v>2000</v>
      </c>
      <c r="DZC33" s="2">
        <v>0</v>
      </c>
      <c r="DZD33" s="2">
        <v>733</v>
      </c>
      <c r="DZE33" s="2">
        <v>24299</v>
      </c>
      <c r="DZF33" s="2">
        <v>34547</v>
      </c>
      <c r="DZG33" s="2">
        <v>0</v>
      </c>
      <c r="DZH33" s="2">
        <v>29182</v>
      </c>
      <c r="DZI33" s="2">
        <v>5543</v>
      </c>
      <c r="DZJ33" s="2">
        <v>5680</v>
      </c>
      <c r="DZK33" s="2">
        <v>7535</v>
      </c>
      <c r="DZL33" s="2">
        <v>0</v>
      </c>
      <c r="DZM33" s="2">
        <v>4309</v>
      </c>
      <c r="DZN33" s="2">
        <v>0</v>
      </c>
      <c r="DZO33" s="2">
        <v>0</v>
      </c>
      <c r="DZP33" s="2">
        <v>0</v>
      </c>
      <c r="DZQ33" s="2">
        <v>0</v>
      </c>
      <c r="DZR33" s="2">
        <v>0</v>
      </c>
      <c r="DZS33" s="2">
        <v>2500</v>
      </c>
      <c r="DZT33" s="2">
        <v>6307</v>
      </c>
      <c r="DZU33" s="2">
        <v>19452</v>
      </c>
      <c r="DZV33" s="2">
        <v>754280</v>
      </c>
      <c r="DZW33" s="2">
        <v>5092</v>
      </c>
      <c r="DZX33" s="2">
        <v>1870</v>
      </c>
      <c r="DZY33" s="2">
        <v>0</v>
      </c>
      <c r="DZZ33" s="2">
        <v>5707</v>
      </c>
      <c r="EAA33" s="2">
        <v>0</v>
      </c>
      <c r="EAB33" s="2">
        <v>0</v>
      </c>
      <c r="EAC33" s="2">
        <v>0</v>
      </c>
      <c r="EAD33" s="2">
        <v>1350</v>
      </c>
      <c r="EAE33" s="2">
        <v>3747</v>
      </c>
      <c r="EAF33" s="2">
        <v>843</v>
      </c>
      <c r="EAG33" s="2">
        <v>0</v>
      </c>
      <c r="EAH33" s="2">
        <v>0</v>
      </c>
      <c r="EAI33" s="2">
        <v>0</v>
      </c>
      <c r="EAJ33" s="2">
        <v>10069</v>
      </c>
      <c r="EAK33" s="2">
        <v>750</v>
      </c>
      <c r="EAL33" s="2">
        <v>11500</v>
      </c>
      <c r="EAM33" s="2">
        <v>0</v>
      </c>
      <c r="EAN33" s="2">
        <v>0</v>
      </c>
      <c r="EAO33" s="2">
        <v>0</v>
      </c>
      <c r="EAP33" s="2">
        <v>250</v>
      </c>
      <c r="EAQ33" s="2">
        <v>0</v>
      </c>
      <c r="EAR33" s="2">
        <v>0</v>
      </c>
      <c r="EAS33" s="2">
        <v>0</v>
      </c>
      <c r="EAT33" s="2">
        <v>12064</v>
      </c>
      <c r="EAU33" s="2">
        <v>232</v>
      </c>
      <c r="EAV33" s="2">
        <v>0</v>
      </c>
      <c r="EAW33" s="2">
        <v>0</v>
      </c>
      <c r="EAX33" s="2">
        <v>0</v>
      </c>
      <c r="EAY33" s="2">
        <v>0</v>
      </c>
      <c r="EAZ33" s="2">
        <v>0</v>
      </c>
      <c r="EBA33" s="2">
        <v>0</v>
      </c>
      <c r="EBB33" s="2">
        <v>111964</v>
      </c>
      <c r="EBC33" s="2">
        <v>6593</v>
      </c>
      <c r="EBD33" s="2">
        <v>0</v>
      </c>
      <c r="EBE33" s="2">
        <v>0</v>
      </c>
      <c r="EBF33" s="2">
        <v>0</v>
      </c>
      <c r="EBG33" s="2">
        <v>2000</v>
      </c>
      <c r="EBH33" s="2">
        <v>1454</v>
      </c>
      <c r="EBI33" s="2">
        <v>15414</v>
      </c>
      <c r="EBJ33" s="2">
        <v>0</v>
      </c>
      <c r="EBK33" s="2">
        <v>0</v>
      </c>
      <c r="EBL33" s="2">
        <v>0</v>
      </c>
      <c r="EBM33" s="2">
        <v>5144</v>
      </c>
      <c r="EBN33" s="2">
        <v>0</v>
      </c>
      <c r="EBO33" s="2">
        <v>0</v>
      </c>
      <c r="EBP33" s="2">
        <v>0</v>
      </c>
      <c r="EBQ33" s="2">
        <v>2579</v>
      </c>
      <c r="EBR33" s="2">
        <v>0</v>
      </c>
      <c r="EBS33" s="2">
        <v>0</v>
      </c>
      <c r="EBT33" s="2">
        <v>573696</v>
      </c>
      <c r="EBU33" s="2">
        <v>5147</v>
      </c>
      <c r="EBV33" s="2">
        <v>3002</v>
      </c>
      <c r="EBW33" s="2">
        <v>0</v>
      </c>
      <c r="EBX33" s="2">
        <v>4871</v>
      </c>
      <c r="EBY33" s="2">
        <v>3041</v>
      </c>
      <c r="EBZ33" s="2">
        <v>38197</v>
      </c>
      <c r="ECA33" s="2">
        <v>39162</v>
      </c>
      <c r="ECB33" s="2">
        <v>4396</v>
      </c>
      <c r="ECC33" s="2">
        <v>640</v>
      </c>
      <c r="ECD33" s="2">
        <v>0</v>
      </c>
      <c r="ECE33" s="2">
        <v>467</v>
      </c>
      <c r="ECF33" s="2">
        <v>0</v>
      </c>
      <c r="ECG33" s="2">
        <v>10392</v>
      </c>
      <c r="ECH33" s="2">
        <v>1271</v>
      </c>
      <c r="ECI33" s="2">
        <v>0</v>
      </c>
      <c r="ECJ33" s="2">
        <v>0</v>
      </c>
      <c r="ECK33" s="2">
        <v>3787</v>
      </c>
      <c r="ECL33" s="2">
        <v>0</v>
      </c>
      <c r="ECM33" s="2">
        <v>0</v>
      </c>
      <c r="ECN33" s="2">
        <v>0</v>
      </c>
      <c r="ECO33" s="2">
        <v>25499</v>
      </c>
      <c r="ECP33" s="2">
        <v>0</v>
      </c>
      <c r="ECQ33" s="2">
        <v>7488</v>
      </c>
      <c r="ECR33" s="2">
        <v>981</v>
      </c>
      <c r="ECS33" s="2">
        <v>0</v>
      </c>
      <c r="ECT33" s="2">
        <v>0</v>
      </c>
      <c r="ECU33" s="2">
        <v>5994</v>
      </c>
      <c r="ECV33" s="2" t="s">
        <v>5</v>
      </c>
      <c r="ECW33" s="2">
        <v>0</v>
      </c>
      <c r="ECX33" s="2">
        <v>0</v>
      </c>
      <c r="ECY33" s="2">
        <v>0</v>
      </c>
      <c r="ECZ33" s="2">
        <v>0</v>
      </c>
      <c r="EDA33" s="2">
        <v>0</v>
      </c>
      <c r="EDB33" s="2">
        <v>3902</v>
      </c>
      <c r="EDC33" s="2">
        <v>0</v>
      </c>
      <c r="EDD33" s="2">
        <v>0</v>
      </c>
      <c r="EDE33" s="2">
        <v>0</v>
      </c>
      <c r="EDF33" s="2">
        <v>250</v>
      </c>
      <c r="EDG33" s="2">
        <v>0</v>
      </c>
      <c r="EDH33" s="2">
        <v>8983</v>
      </c>
      <c r="EDI33" s="2">
        <v>11243</v>
      </c>
      <c r="EDJ33" s="2">
        <v>80574</v>
      </c>
      <c r="EDK33" s="2">
        <v>0</v>
      </c>
      <c r="EDL33" s="2">
        <v>1499</v>
      </c>
      <c r="EDM33" s="2">
        <v>0</v>
      </c>
      <c r="EDN33" s="2">
        <v>0</v>
      </c>
      <c r="EDO33" s="2">
        <v>6172</v>
      </c>
      <c r="EDP33" s="2">
        <v>4750</v>
      </c>
      <c r="EDQ33" s="2">
        <v>2876</v>
      </c>
      <c r="EDR33" s="2">
        <v>5179</v>
      </c>
      <c r="EDS33" s="2">
        <v>0</v>
      </c>
      <c r="EDT33" s="2">
        <v>10532</v>
      </c>
      <c r="EDU33" s="2">
        <v>0</v>
      </c>
      <c r="EDV33" s="2">
        <v>0</v>
      </c>
      <c r="EDW33" s="2">
        <v>0</v>
      </c>
      <c r="EDX33" s="2">
        <v>0</v>
      </c>
      <c r="EDY33" s="2">
        <v>0</v>
      </c>
      <c r="EDZ33" s="2">
        <v>0</v>
      </c>
      <c r="EEA33" s="2">
        <v>0</v>
      </c>
      <c r="EEB33" s="2">
        <v>500</v>
      </c>
      <c r="EEC33" s="2">
        <v>4015</v>
      </c>
      <c r="EED33" s="2">
        <v>7171</v>
      </c>
      <c r="EEE33" s="2">
        <v>2288</v>
      </c>
      <c r="EEF33" s="2">
        <v>1653</v>
      </c>
      <c r="EEG33" s="2">
        <v>830</v>
      </c>
      <c r="EEH33" s="2">
        <v>0</v>
      </c>
      <c r="EEI33" s="2">
        <v>6031</v>
      </c>
      <c r="EEJ33" s="2">
        <v>5500</v>
      </c>
      <c r="EEK33" s="2">
        <v>0</v>
      </c>
      <c r="EEL33" s="2">
        <v>86262</v>
      </c>
      <c r="EEM33" s="2">
        <v>0</v>
      </c>
      <c r="EEN33" s="2">
        <v>433</v>
      </c>
      <c r="EEO33" s="2">
        <v>0</v>
      </c>
      <c r="EEP33" s="2">
        <v>0</v>
      </c>
      <c r="EEQ33" s="2">
        <v>0</v>
      </c>
      <c r="EER33" s="2">
        <v>0</v>
      </c>
      <c r="EES33" s="2">
        <v>0</v>
      </c>
      <c r="EET33" s="2">
        <v>0</v>
      </c>
      <c r="EEU33" s="2">
        <v>1801</v>
      </c>
      <c r="EEV33" s="2">
        <v>0</v>
      </c>
      <c r="EEW33" s="2">
        <v>0</v>
      </c>
      <c r="EEX33" s="2">
        <v>3998</v>
      </c>
      <c r="EEY33" s="2">
        <v>8516</v>
      </c>
      <c r="EEZ33" s="2">
        <v>134</v>
      </c>
      <c r="EFA33" s="2">
        <v>0</v>
      </c>
      <c r="EFB33" s="2">
        <v>2542</v>
      </c>
      <c r="EFC33" s="2">
        <v>0</v>
      </c>
      <c r="EFD33" s="2">
        <v>0</v>
      </c>
      <c r="EFE33" s="2">
        <v>0</v>
      </c>
      <c r="EFF33" s="2">
        <v>8894</v>
      </c>
      <c r="EFG33" s="2">
        <v>3489</v>
      </c>
      <c r="EFH33" s="2">
        <v>0</v>
      </c>
      <c r="EFI33" s="2">
        <v>4611</v>
      </c>
      <c r="EFJ33" s="2">
        <v>4453</v>
      </c>
      <c r="EFK33" s="2">
        <v>4872</v>
      </c>
      <c r="EFL33" s="2">
        <v>625</v>
      </c>
      <c r="EFM33" s="2">
        <v>4667</v>
      </c>
      <c r="EFN33" s="2">
        <v>9625</v>
      </c>
      <c r="EFO33" s="2">
        <v>0</v>
      </c>
      <c r="EFP33" s="2">
        <v>0</v>
      </c>
      <c r="EFQ33" s="2">
        <v>826286</v>
      </c>
      <c r="EFR33" s="2">
        <v>0</v>
      </c>
      <c r="EFS33" s="2">
        <v>11801</v>
      </c>
      <c r="EFT33" s="2">
        <v>1886</v>
      </c>
      <c r="EFU33" s="2">
        <v>9841</v>
      </c>
      <c r="EFV33" s="2">
        <v>12217</v>
      </c>
      <c r="EFW33" s="2">
        <v>14781</v>
      </c>
      <c r="EFX33" s="2">
        <v>1712</v>
      </c>
      <c r="EFY33" s="2">
        <v>14540</v>
      </c>
      <c r="EFZ33" s="2">
        <v>8575</v>
      </c>
      <c r="EGA33" s="2">
        <v>0</v>
      </c>
      <c r="EGB33" s="2">
        <v>5964</v>
      </c>
      <c r="EGC33" s="2">
        <v>54447</v>
      </c>
      <c r="EGD33" s="2">
        <v>29827</v>
      </c>
      <c r="EGE33" s="2">
        <v>32736</v>
      </c>
      <c r="EGF33" s="2">
        <v>3162</v>
      </c>
      <c r="EGG33" s="2">
        <v>7600</v>
      </c>
      <c r="EGH33" s="2">
        <v>64462</v>
      </c>
      <c r="EGI33" s="2">
        <v>0</v>
      </c>
      <c r="EGJ33" s="2">
        <v>0</v>
      </c>
      <c r="EGK33" s="2">
        <v>12032</v>
      </c>
      <c r="EGL33" s="2">
        <v>65167</v>
      </c>
      <c r="EGM33" s="2">
        <v>0</v>
      </c>
      <c r="EGN33" s="2">
        <v>0</v>
      </c>
      <c r="EGO33" s="2">
        <v>12093</v>
      </c>
      <c r="EGP33" s="2">
        <v>10600</v>
      </c>
      <c r="EGQ33" s="2">
        <v>35137</v>
      </c>
      <c r="EGR33" s="2">
        <v>0</v>
      </c>
      <c r="EGS33" s="2">
        <v>0</v>
      </c>
      <c r="EGT33" s="2">
        <v>35947</v>
      </c>
      <c r="EGU33" s="2">
        <v>0</v>
      </c>
      <c r="EGV33" s="2">
        <v>46418</v>
      </c>
      <c r="EGW33" s="2">
        <v>0</v>
      </c>
      <c r="EGX33" s="2">
        <v>1066</v>
      </c>
      <c r="EGY33" s="2">
        <v>0</v>
      </c>
      <c r="EGZ33" s="2">
        <v>1737361</v>
      </c>
      <c r="EHA33" s="2">
        <v>80865</v>
      </c>
      <c r="EHB33" s="2">
        <v>0</v>
      </c>
      <c r="EHC33" s="2">
        <v>0</v>
      </c>
      <c r="EHD33" s="2">
        <v>0</v>
      </c>
      <c r="EHE33" s="2">
        <v>248467</v>
      </c>
      <c r="EHF33" s="2">
        <v>84000</v>
      </c>
      <c r="EHG33" s="2">
        <v>158741</v>
      </c>
      <c r="EHH33" s="2">
        <v>3</v>
      </c>
      <c r="EHI33" s="2">
        <v>15794</v>
      </c>
      <c r="EHJ33" s="2">
        <v>208266</v>
      </c>
      <c r="EHK33" s="2">
        <v>6043</v>
      </c>
      <c r="EHL33" s="2">
        <v>146130</v>
      </c>
      <c r="EHM33" s="2">
        <v>63987</v>
      </c>
      <c r="EHN33" s="2">
        <v>1400181</v>
      </c>
      <c r="EHO33" s="2">
        <v>0</v>
      </c>
      <c r="EHP33" s="2">
        <v>17315</v>
      </c>
      <c r="EHQ33" s="2">
        <v>1000</v>
      </c>
      <c r="EHR33" s="2">
        <v>2053</v>
      </c>
      <c r="EHS33" s="2">
        <v>9996</v>
      </c>
      <c r="EHT33" s="2">
        <v>0</v>
      </c>
      <c r="EHU33" s="2">
        <v>1092156</v>
      </c>
      <c r="EHV33" s="2">
        <v>0</v>
      </c>
      <c r="EHW33" s="2">
        <v>32455</v>
      </c>
      <c r="EHX33" s="2">
        <v>0</v>
      </c>
      <c r="EHY33" s="2">
        <v>0</v>
      </c>
      <c r="EHZ33" s="2">
        <v>912</v>
      </c>
      <c r="EIA33" s="2">
        <v>0</v>
      </c>
      <c r="EIB33" s="2">
        <v>1528</v>
      </c>
      <c r="EIC33" s="2">
        <v>0</v>
      </c>
      <c r="EID33" s="2">
        <v>8312</v>
      </c>
      <c r="EIE33" s="2">
        <v>0</v>
      </c>
      <c r="EIF33" s="2">
        <v>25332</v>
      </c>
      <c r="EIG33" s="2">
        <v>0</v>
      </c>
      <c r="EIH33" s="2">
        <v>10513</v>
      </c>
      <c r="EII33" s="2">
        <v>285</v>
      </c>
      <c r="EIJ33" s="2">
        <v>12962</v>
      </c>
      <c r="EIK33" s="2">
        <v>24120</v>
      </c>
      <c r="EIL33" s="2">
        <v>9559</v>
      </c>
      <c r="EIM33" s="2">
        <v>3322</v>
      </c>
      <c r="EIN33" s="2">
        <v>38527</v>
      </c>
      <c r="EIO33" s="2">
        <v>27035</v>
      </c>
      <c r="EIP33" s="2">
        <v>2490</v>
      </c>
      <c r="EIQ33" s="2">
        <v>1455</v>
      </c>
      <c r="EIR33" s="2">
        <v>59721</v>
      </c>
      <c r="EIS33" s="2">
        <v>75687</v>
      </c>
      <c r="EIT33" s="2">
        <v>7191</v>
      </c>
      <c r="EIU33" s="2">
        <v>0</v>
      </c>
      <c r="EIV33" s="2">
        <v>0</v>
      </c>
      <c r="EIW33" s="2">
        <v>14180</v>
      </c>
      <c r="EIX33" s="2">
        <v>546752</v>
      </c>
      <c r="EIY33" s="2">
        <v>125925</v>
      </c>
      <c r="EIZ33" s="2">
        <v>24629</v>
      </c>
      <c r="EJA33" s="2">
        <v>0</v>
      </c>
      <c r="EJB33" s="2">
        <v>115</v>
      </c>
      <c r="EJC33" s="2">
        <v>69704</v>
      </c>
      <c r="EJD33" s="2">
        <v>10305</v>
      </c>
      <c r="EJE33" s="2">
        <v>10680782</v>
      </c>
      <c r="EJF33" s="2">
        <v>0</v>
      </c>
      <c r="EJG33" s="2">
        <v>6157</v>
      </c>
      <c r="EJH33" s="2">
        <v>11954</v>
      </c>
      <c r="EJI33" s="2">
        <v>66705</v>
      </c>
      <c r="EJJ33" s="2">
        <v>0</v>
      </c>
      <c r="EJK33" s="2">
        <v>10552</v>
      </c>
      <c r="EJL33" s="2">
        <v>9269</v>
      </c>
      <c r="EJM33" s="2">
        <v>3035</v>
      </c>
      <c r="EJN33" s="2">
        <v>0</v>
      </c>
      <c r="EJO33" s="2">
        <v>36222</v>
      </c>
      <c r="EJP33" s="2">
        <v>6355</v>
      </c>
      <c r="EJQ33" s="2">
        <v>4367</v>
      </c>
      <c r="EJR33" s="2">
        <v>297683</v>
      </c>
      <c r="EJS33" s="2">
        <v>37267</v>
      </c>
      <c r="EJT33" s="2">
        <v>1947</v>
      </c>
      <c r="EJU33" s="2">
        <v>4087</v>
      </c>
      <c r="EJV33" s="2">
        <v>0</v>
      </c>
      <c r="EJW33" s="2">
        <v>96081</v>
      </c>
      <c r="EJX33" s="2">
        <v>0</v>
      </c>
      <c r="EJY33" s="2">
        <v>0</v>
      </c>
      <c r="EJZ33" s="2">
        <v>0</v>
      </c>
      <c r="EKA33" s="2">
        <v>0</v>
      </c>
      <c r="EKB33" s="2">
        <v>58081</v>
      </c>
      <c r="EKC33" s="2">
        <v>0</v>
      </c>
      <c r="EKD33" s="2">
        <v>869</v>
      </c>
      <c r="EKE33" s="2">
        <v>4527</v>
      </c>
      <c r="EKF33" s="2">
        <v>0</v>
      </c>
      <c r="EKG33" s="2">
        <v>0</v>
      </c>
      <c r="EKH33" s="2">
        <v>14931</v>
      </c>
      <c r="EKI33" s="2">
        <v>0</v>
      </c>
      <c r="EKJ33" s="2">
        <v>560799</v>
      </c>
      <c r="EKK33" s="2">
        <v>0</v>
      </c>
      <c r="EKL33" s="2">
        <v>0</v>
      </c>
      <c r="EKM33" s="2">
        <v>0</v>
      </c>
      <c r="EKN33" s="2">
        <v>73832</v>
      </c>
      <c r="EKO33" s="2">
        <v>0</v>
      </c>
      <c r="EKP33" s="2">
        <v>119608</v>
      </c>
      <c r="EKQ33" s="2">
        <v>53379</v>
      </c>
      <c r="EKR33" s="2">
        <v>36195</v>
      </c>
      <c r="EKS33" s="2">
        <v>6994</v>
      </c>
      <c r="EKT33" s="2">
        <v>24981</v>
      </c>
      <c r="EKU33" s="2">
        <v>0</v>
      </c>
      <c r="EKV33" s="2">
        <v>254231</v>
      </c>
      <c r="EKW33" s="2">
        <v>0</v>
      </c>
      <c r="EKX33" s="2">
        <v>519</v>
      </c>
      <c r="EKY33" s="2">
        <v>0</v>
      </c>
      <c r="EKZ33" s="2">
        <v>159269</v>
      </c>
      <c r="ELA33" s="2">
        <v>16316</v>
      </c>
      <c r="ELB33" s="2">
        <v>3369804</v>
      </c>
      <c r="ELC33" s="2">
        <v>0</v>
      </c>
      <c r="ELD33" s="2">
        <v>72</v>
      </c>
      <c r="ELE33" s="2">
        <v>18614</v>
      </c>
      <c r="ELF33" s="2">
        <v>0</v>
      </c>
      <c r="ELG33" s="2">
        <v>3001</v>
      </c>
      <c r="ELH33" s="2">
        <v>0</v>
      </c>
      <c r="ELI33" s="2">
        <v>5903</v>
      </c>
      <c r="ELJ33" s="2">
        <v>0</v>
      </c>
      <c r="ELK33" s="2">
        <v>1912</v>
      </c>
      <c r="ELL33" s="2">
        <v>61823</v>
      </c>
      <c r="ELM33" s="2">
        <v>0</v>
      </c>
      <c r="ELN33" s="2">
        <v>4185</v>
      </c>
      <c r="ELO33" s="2">
        <v>0</v>
      </c>
      <c r="ELP33" s="2">
        <v>250</v>
      </c>
      <c r="ELQ33" s="2">
        <v>845</v>
      </c>
      <c r="ELR33" s="2">
        <v>6533</v>
      </c>
      <c r="ELS33" s="2">
        <v>140157</v>
      </c>
      <c r="ELT33" s="2">
        <v>4465</v>
      </c>
      <c r="ELU33" s="2">
        <v>0</v>
      </c>
      <c r="ELV33" s="2">
        <v>2244</v>
      </c>
      <c r="ELW33" s="2">
        <v>0</v>
      </c>
      <c r="ELX33" s="2">
        <v>29849</v>
      </c>
      <c r="ELY33" s="2">
        <v>28541</v>
      </c>
      <c r="ELZ33" s="2">
        <v>0</v>
      </c>
      <c r="EMA33" s="2">
        <v>0</v>
      </c>
      <c r="EMB33" s="2">
        <v>0</v>
      </c>
      <c r="EMC33" s="2">
        <v>21035</v>
      </c>
      <c r="EMD33" s="2">
        <v>0</v>
      </c>
      <c r="EME33" s="2">
        <v>123</v>
      </c>
      <c r="EMF33" s="2">
        <v>916</v>
      </c>
      <c r="EMG33" s="2">
        <v>0</v>
      </c>
      <c r="EMH33" s="2">
        <v>7875</v>
      </c>
      <c r="EMI33" s="2">
        <v>0</v>
      </c>
      <c r="EMJ33" s="2">
        <v>2453</v>
      </c>
      <c r="EMK33" s="2">
        <v>145615</v>
      </c>
      <c r="EML33" s="2">
        <v>48795</v>
      </c>
      <c r="EMM33" s="2">
        <v>37864</v>
      </c>
      <c r="EMN33" s="2">
        <v>4381</v>
      </c>
      <c r="EMO33" s="2">
        <v>0</v>
      </c>
      <c r="EMP33" s="2">
        <v>0</v>
      </c>
      <c r="EMQ33" s="2">
        <v>0</v>
      </c>
      <c r="EMR33" s="2">
        <v>0</v>
      </c>
      <c r="EMS33" s="2">
        <v>0</v>
      </c>
      <c r="EMT33" s="2">
        <v>16771</v>
      </c>
      <c r="EMU33" s="2">
        <v>1528397</v>
      </c>
      <c r="EMV33" s="2">
        <v>0</v>
      </c>
      <c r="EMW33" s="2">
        <v>500</v>
      </c>
      <c r="EMX33" s="2">
        <v>60025</v>
      </c>
      <c r="EMY33" s="2">
        <v>0</v>
      </c>
      <c r="EMZ33" s="2">
        <v>0</v>
      </c>
      <c r="ENA33" s="2">
        <v>0</v>
      </c>
      <c r="ENB33" s="2">
        <v>156084</v>
      </c>
      <c r="ENC33" s="2">
        <v>1000</v>
      </c>
      <c r="END33" s="2">
        <v>0</v>
      </c>
      <c r="ENE33" s="2">
        <v>0</v>
      </c>
      <c r="ENF33" s="2">
        <v>3225</v>
      </c>
      <c r="ENG33" s="2">
        <v>2686</v>
      </c>
      <c r="ENH33" s="2">
        <v>4078</v>
      </c>
      <c r="ENI33" s="2">
        <v>12110</v>
      </c>
      <c r="ENJ33" s="2">
        <v>2650</v>
      </c>
      <c r="ENK33" s="2">
        <v>9557</v>
      </c>
      <c r="ENL33" s="2">
        <v>2219</v>
      </c>
      <c r="ENM33" s="2">
        <v>0</v>
      </c>
      <c r="ENN33" s="2">
        <v>0</v>
      </c>
      <c r="ENO33" s="2">
        <v>433</v>
      </c>
      <c r="ENP33" s="2">
        <v>34345</v>
      </c>
      <c r="ENQ33" s="2">
        <v>76112</v>
      </c>
      <c r="ENR33" s="2">
        <v>1494</v>
      </c>
      <c r="ENS33" s="2">
        <v>0</v>
      </c>
      <c r="ENT33" s="2">
        <v>0</v>
      </c>
      <c r="ENU33" s="2">
        <v>0</v>
      </c>
      <c r="ENV33" s="2">
        <v>7404</v>
      </c>
      <c r="ENW33" s="2">
        <v>875</v>
      </c>
      <c r="ENX33" s="2">
        <v>0</v>
      </c>
      <c r="ENY33" s="2">
        <v>0</v>
      </c>
      <c r="ENZ33" s="2">
        <v>16690</v>
      </c>
      <c r="EOA33" s="2">
        <v>4364</v>
      </c>
      <c r="EOB33" s="2">
        <v>0</v>
      </c>
      <c r="EOC33" s="2">
        <v>0</v>
      </c>
      <c r="EOD33" s="2">
        <v>0</v>
      </c>
      <c r="EOE33" s="2">
        <v>5</v>
      </c>
      <c r="EOF33" s="2">
        <v>383108</v>
      </c>
      <c r="EOG33" s="2">
        <v>0</v>
      </c>
      <c r="EOH33" s="2">
        <v>7756</v>
      </c>
      <c r="EOI33" s="2">
        <v>498</v>
      </c>
      <c r="EOJ33" s="2">
        <v>9842</v>
      </c>
      <c r="EOK33" s="2">
        <v>1018</v>
      </c>
      <c r="EOL33" s="2">
        <v>0</v>
      </c>
      <c r="EOM33" s="2">
        <v>11630</v>
      </c>
      <c r="EON33" s="2">
        <v>0</v>
      </c>
      <c r="EOO33" s="2">
        <v>0</v>
      </c>
      <c r="EOP33" s="2">
        <v>0</v>
      </c>
      <c r="EOQ33" s="2">
        <v>0</v>
      </c>
      <c r="EOR33" s="2">
        <v>0</v>
      </c>
      <c r="EOS33" s="2">
        <v>145921</v>
      </c>
      <c r="EOT33" s="2">
        <v>0</v>
      </c>
      <c r="EOU33" s="2">
        <v>0</v>
      </c>
      <c r="EOV33" s="2">
        <v>0</v>
      </c>
      <c r="EOW33" s="2">
        <v>0</v>
      </c>
      <c r="EOX33" s="2">
        <v>0</v>
      </c>
      <c r="EOY33" s="2">
        <v>0</v>
      </c>
      <c r="EOZ33" s="2" t="s">
        <v>5</v>
      </c>
      <c r="EPA33" s="2">
        <v>0</v>
      </c>
      <c r="EPB33" s="2">
        <v>9581</v>
      </c>
      <c r="EPC33" s="2">
        <v>20687</v>
      </c>
      <c r="EPD33" s="2">
        <v>25675</v>
      </c>
      <c r="EPE33" s="2">
        <v>0</v>
      </c>
      <c r="EPF33" s="2">
        <v>0</v>
      </c>
      <c r="EPG33" s="2">
        <v>0</v>
      </c>
      <c r="EPH33" s="2">
        <v>0</v>
      </c>
      <c r="EPI33" s="2">
        <v>0</v>
      </c>
      <c r="EPJ33" s="2">
        <v>0</v>
      </c>
      <c r="EPK33" s="2">
        <v>1915</v>
      </c>
      <c r="EPL33" s="2">
        <v>0</v>
      </c>
      <c r="EPM33" s="2">
        <v>0</v>
      </c>
      <c r="EPN33" s="2">
        <v>7835</v>
      </c>
      <c r="EPO33" s="2">
        <v>446</v>
      </c>
      <c r="EPP33" s="2">
        <v>0</v>
      </c>
      <c r="EPQ33" s="2">
        <v>35984</v>
      </c>
      <c r="EPR33" s="2">
        <v>0</v>
      </c>
      <c r="EPS33" s="2">
        <v>14202</v>
      </c>
      <c r="EPT33" s="2">
        <v>12378</v>
      </c>
      <c r="EPU33" s="2">
        <v>691</v>
      </c>
      <c r="EPV33" s="2">
        <v>0</v>
      </c>
      <c r="EPW33" s="2">
        <v>5718</v>
      </c>
      <c r="EPX33" s="2">
        <v>7527</v>
      </c>
      <c r="EPY33" s="2">
        <v>0</v>
      </c>
      <c r="EPZ33" s="2">
        <v>0</v>
      </c>
      <c r="EQA33" s="2">
        <v>6531</v>
      </c>
      <c r="EQB33" s="2">
        <v>6560</v>
      </c>
      <c r="EQC33" s="2">
        <v>0</v>
      </c>
      <c r="EQD33" s="2">
        <v>4065</v>
      </c>
      <c r="EQE33" s="2">
        <v>1225</v>
      </c>
      <c r="EQF33" s="2">
        <v>0</v>
      </c>
      <c r="EQG33" s="2">
        <v>3394</v>
      </c>
      <c r="EQH33" s="2">
        <v>4285</v>
      </c>
      <c r="EQI33" s="2">
        <v>2675</v>
      </c>
      <c r="EQJ33" s="2">
        <v>0</v>
      </c>
      <c r="EQK33" s="2">
        <v>8174</v>
      </c>
      <c r="EQL33" s="2">
        <v>0</v>
      </c>
      <c r="EQM33" s="2">
        <v>0</v>
      </c>
      <c r="EQN33" s="2">
        <v>0</v>
      </c>
      <c r="EQO33" s="2">
        <v>0</v>
      </c>
      <c r="EQP33" s="2">
        <v>0</v>
      </c>
      <c r="EQQ33" s="2">
        <v>5486</v>
      </c>
      <c r="EQR33" s="2">
        <v>0</v>
      </c>
      <c r="EQS33" s="2">
        <v>1548</v>
      </c>
      <c r="EQT33" s="2">
        <v>2098</v>
      </c>
      <c r="EQU33" s="2">
        <v>0</v>
      </c>
      <c r="EQV33" s="2">
        <v>16555</v>
      </c>
      <c r="EQW33" s="2">
        <v>4683</v>
      </c>
      <c r="EQX33" s="2">
        <v>2783</v>
      </c>
      <c r="EQY33" s="2">
        <v>605408</v>
      </c>
      <c r="EQZ33" s="2">
        <v>0</v>
      </c>
      <c r="ERA33" s="2">
        <v>616</v>
      </c>
      <c r="ERB33" s="2">
        <v>4908</v>
      </c>
      <c r="ERC33" s="2">
        <v>0</v>
      </c>
      <c r="ERD33" s="2">
        <v>0</v>
      </c>
      <c r="ERE33" s="2">
        <v>1041</v>
      </c>
      <c r="ERF33" s="2">
        <v>2100</v>
      </c>
      <c r="ERG33" s="2">
        <v>290</v>
      </c>
      <c r="ERH33" s="2">
        <v>0</v>
      </c>
      <c r="ERI33" s="2">
        <v>0</v>
      </c>
      <c r="ERJ33" s="2">
        <v>216</v>
      </c>
      <c r="ERK33" s="2">
        <v>0</v>
      </c>
      <c r="ERL33" s="2">
        <v>0</v>
      </c>
      <c r="ERM33" s="2">
        <v>769</v>
      </c>
      <c r="ERN33" s="2">
        <v>0</v>
      </c>
      <c r="ERO33" s="2">
        <v>0</v>
      </c>
      <c r="ERP33" s="2">
        <v>0</v>
      </c>
      <c r="ERQ33" s="2">
        <v>17569</v>
      </c>
      <c r="ERR33" s="2">
        <v>5417</v>
      </c>
      <c r="ERS33" s="2">
        <v>0</v>
      </c>
      <c r="ERT33" s="2">
        <v>12857</v>
      </c>
      <c r="ERU33" s="2">
        <v>16212</v>
      </c>
      <c r="ERV33" s="2">
        <v>46383</v>
      </c>
      <c r="ERW33" s="2">
        <v>0</v>
      </c>
      <c r="ERX33" s="2">
        <v>72106</v>
      </c>
      <c r="ERY33" s="2">
        <v>0</v>
      </c>
      <c r="ERZ33" s="2">
        <v>13618</v>
      </c>
      <c r="ESA33" s="2">
        <v>0</v>
      </c>
      <c r="ESB33" s="2">
        <v>0</v>
      </c>
      <c r="ESC33" s="2">
        <v>0</v>
      </c>
      <c r="ESD33" s="2">
        <v>0</v>
      </c>
      <c r="ESE33" s="2">
        <v>0</v>
      </c>
      <c r="ESF33" s="2">
        <v>0</v>
      </c>
      <c r="ESG33" s="2">
        <v>0</v>
      </c>
      <c r="ESH33" s="2">
        <v>0</v>
      </c>
      <c r="ESI33" s="2">
        <v>446050</v>
      </c>
      <c r="ESJ33" s="2">
        <v>0</v>
      </c>
      <c r="ESK33" s="2">
        <v>8744</v>
      </c>
      <c r="ESL33" s="2">
        <v>0</v>
      </c>
      <c r="ESM33" s="2">
        <v>223365</v>
      </c>
      <c r="ESN33" s="2">
        <v>0</v>
      </c>
      <c r="ESO33" s="2">
        <v>84456</v>
      </c>
      <c r="ESP33" s="2">
        <v>971</v>
      </c>
      <c r="ESQ33" s="2">
        <v>0</v>
      </c>
      <c r="ESR33" s="2">
        <v>10058</v>
      </c>
      <c r="ESS33" s="2">
        <v>37681</v>
      </c>
      <c r="EST33" s="2">
        <v>8361</v>
      </c>
      <c r="ESU33" s="2">
        <v>931</v>
      </c>
      <c r="ESV33" s="2">
        <v>0</v>
      </c>
      <c r="ESW33" s="2">
        <v>1794</v>
      </c>
      <c r="ESX33" s="2">
        <v>0</v>
      </c>
      <c r="ESY33" s="2">
        <v>1670</v>
      </c>
      <c r="ESZ33" s="2">
        <v>1048</v>
      </c>
      <c r="ETA33" s="2">
        <v>1507</v>
      </c>
      <c r="ETB33" s="2">
        <v>71596</v>
      </c>
      <c r="ETC33" s="2">
        <v>3745</v>
      </c>
      <c r="ETD33" s="2">
        <v>919</v>
      </c>
      <c r="ETE33" s="2">
        <v>8312</v>
      </c>
      <c r="ETF33" s="2">
        <v>11290</v>
      </c>
      <c r="ETG33" s="2">
        <v>207860</v>
      </c>
      <c r="ETH33" s="2">
        <v>0</v>
      </c>
      <c r="ETI33" s="2">
        <v>517</v>
      </c>
      <c r="ETJ33" s="2">
        <v>0</v>
      </c>
      <c r="ETK33" s="2">
        <v>47212</v>
      </c>
      <c r="ETL33" s="2">
        <v>651</v>
      </c>
      <c r="ETM33" s="2">
        <v>34680</v>
      </c>
      <c r="ETN33" s="2">
        <v>89240</v>
      </c>
      <c r="ETO33" s="2">
        <v>0</v>
      </c>
      <c r="ETP33" s="2">
        <v>28828</v>
      </c>
      <c r="ETQ33" s="2">
        <v>0</v>
      </c>
      <c r="ETR33" s="2">
        <v>0</v>
      </c>
      <c r="ETS33" s="2">
        <v>0</v>
      </c>
      <c r="ETT33" s="2">
        <v>21892</v>
      </c>
      <c r="ETU33" s="2">
        <v>9520</v>
      </c>
      <c r="ETV33" s="2">
        <v>7515</v>
      </c>
      <c r="ETW33" s="2">
        <v>0</v>
      </c>
      <c r="ETX33" s="2">
        <v>12786</v>
      </c>
      <c r="ETY33" s="2">
        <v>15451</v>
      </c>
      <c r="ETZ33" s="2">
        <v>18087</v>
      </c>
      <c r="EUA33" s="2">
        <v>0</v>
      </c>
      <c r="EUB33" s="2">
        <v>5666</v>
      </c>
      <c r="EUC33" s="2">
        <v>0</v>
      </c>
      <c r="EUD33" s="2">
        <v>0</v>
      </c>
      <c r="EUE33" s="2">
        <v>0</v>
      </c>
      <c r="EUF33" s="2">
        <v>0</v>
      </c>
      <c r="EUG33" s="2">
        <v>7152</v>
      </c>
      <c r="EUH33" s="2">
        <v>5</v>
      </c>
      <c r="EUI33" s="2">
        <v>0</v>
      </c>
      <c r="EUJ33" s="2">
        <v>0</v>
      </c>
      <c r="EUK33" s="2">
        <v>0</v>
      </c>
      <c r="EUL33" s="2">
        <v>11849</v>
      </c>
      <c r="EUM33" s="2" t="s">
        <v>5</v>
      </c>
      <c r="EUN33" s="2" t="s">
        <v>5</v>
      </c>
      <c r="EUO33" s="2">
        <v>0</v>
      </c>
      <c r="EUP33" s="2">
        <v>0</v>
      </c>
      <c r="EUQ33" s="2">
        <v>0</v>
      </c>
      <c r="EUR33" s="2" t="s">
        <v>5</v>
      </c>
      <c r="EUS33" s="2">
        <v>4000</v>
      </c>
      <c r="EUT33" s="2">
        <v>0</v>
      </c>
      <c r="EUU33" s="2">
        <v>0</v>
      </c>
      <c r="EUV33" s="2">
        <v>1862</v>
      </c>
      <c r="EUW33" s="2">
        <v>41777</v>
      </c>
      <c r="EUX33" s="2">
        <v>217472</v>
      </c>
      <c r="EUY33" s="2">
        <v>0</v>
      </c>
      <c r="EUZ33" s="2" t="s">
        <v>5</v>
      </c>
      <c r="EVA33" s="2">
        <v>0</v>
      </c>
      <c r="EVB33" s="2">
        <v>2733</v>
      </c>
      <c r="EVC33" s="2">
        <v>2469</v>
      </c>
      <c r="EVD33" s="2">
        <v>6537</v>
      </c>
      <c r="EVE33" s="2">
        <v>0</v>
      </c>
      <c r="EVF33" s="2">
        <v>27233000</v>
      </c>
      <c r="EVG33" s="2">
        <v>2895000</v>
      </c>
      <c r="EVH33" s="2">
        <v>724747</v>
      </c>
      <c r="EVI33" s="2">
        <v>150</v>
      </c>
      <c r="EVJ33" s="2">
        <v>0</v>
      </c>
      <c r="EVK33" s="2">
        <v>39349</v>
      </c>
      <c r="EVL33" s="2">
        <v>0</v>
      </c>
      <c r="EVM33" s="2">
        <v>0</v>
      </c>
      <c r="EVN33" s="2">
        <v>0</v>
      </c>
      <c r="EVO33" s="2">
        <v>42905</v>
      </c>
      <c r="EVP33" s="2">
        <v>907</v>
      </c>
      <c r="EVQ33" s="2">
        <v>0</v>
      </c>
      <c r="EVR33" s="2">
        <v>0</v>
      </c>
      <c r="EVS33" s="2">
        <v>21000</v>
      </c>
      <c r="EVT33" s="2">
        <v>0</v>
      </c>
      <c r="EVU33" s="2">
        <v>0</v>
      </c>
      <c r="EVV33" s="2">
        <v>0</v>
      </c>
      <c r="EVW33" s="2">
        <v>0</v>
      </c>
      <c r="EVX33" s="2">
        <v>4092</v>
      </c>
      <c r="EVY33" s="2">
        <v>0</v>
      </c>
      <c r="EVZ33" s="2">
        <v>0</v>
      </c>
      <c r="EWA33" s="2">
        <v>0</v>
      </c>
      <c r="EWB33" s="2">
        <v>77504</v>
      </c>
      <c r="EWC33" s="2">
        <v>296</v>
      </c>
      <c r="EWD33" s="2">
        <v>0</v>
      </c>
      <c r="EWE33" s="2">
        <v>0</v>
      </c>
      <c r="EWF33" s="2">
        <v>2427</v>
      </c>
      <c r="EWG33" s="2">
        <v>12450</v>
      </c>
      <c r="EWH33" s="2">
        <v>77303</v>
      </c>
      <c r="EWI33" s="2">
        <v>0</v>
      </c>
      <c r="EWJ33" s="2">
        <v>175</v>
      </c>
      <c r="EWK33" s="2">
        <v>0</v>
      </c>
      <c r="EWL33" s="2">
        <v>23889</v>
      </c>
      <c r="EWM33" s="2">
        <v>922</v>
      </c>
      <c r="EWN33" s="2">
        <v>0</v>
      </c>
      <c r="EWO33" s="2">
        <v>0</v>
      </c>
      <c r="EWP33" s="2">
        <v>0</v>
      </c>
      <c r="EWQ33" s="2">
        <v>0</v>
      </c>
      <c r="EWR33" s="2">
        <v>1000</v>
      </c>
      <c r="EWS33" s="2">
        <v>0</v>
      </c>
      <c r="EWT33" s="2">
        <v>0</v>
      </c>
      <c r="EWU33" s="2">
        <v>0</v>
      </c>
      <c r="EWV33" s="2">
        <v>11437</v>
      </c>
      <c r="EWW33" s="2">
        <v>0</v>
      </c>
      <c r="EWX33" s="2">
        <v>1920</v>
      </c>
      <c r="EWY33" s="2">
        <v>1377</v>
      </c>
      <c r="EWZ33" s="2">
        <v>0</v>
      </c>
      <c r="EXA33" s="2">
        <v>0</v>
      </c>
      <c r="EXB33" s="2">
        <v>0</v>
      </c>
      <c r="EXC33" s="2">
        <v>0</v>
      </c>
      <c r="EXD33" s="2">
        <v>2104</v>
      </c>
      <c r="EXE33" s="2">
        <v>0</v>
      </c>
      <c r="EXF33" s="2">
        <v>0</v>
      </c>
      <c r="EXG33" s="2">
        <v>0</v>
      </c>
      <c r="EXH33" s="2">
        <v>0</v>
      </c>
      <c r="EXI33" s="2">
        <v>0</v>
      </c>
      <c r="EXJ33" s="2">
        <v>0</v>
      </c>
      <c r="EXK33" s="2">
        <v>0</v>
      </c>
      <c r="EXL33" s="2">
        <v>2482</v>
      </c>
      <c r="EXM33" s="2" t="s">
        <v>5</v>
      </c>
      <c r="EXN33" s="2">
        <v>1896</v>
      </c>
      <c r="EXO33" s="2">
        <v>500</v>
      </c>
      <c r="EXP33" s="2">
        <v>4541</v>
      </c>
      <c r="EXQ33" s="2">
        <v>0</v>
      </c>
      <c r="EXR33" s="2">
        <v>0</v>
      </c>
      <c r="EXS33" s="2">
        <v>213402</v>
      </c>
      <c r="EXT33" s="2" t="s">
        <v>5</v>
      </c>
      <c r="EXU33" s="2">
        <v>4577</v>
      </c>
      <c r="EXV33" s="2">
        <v>991</v>
      </c>
      <c r="EXW33" s="2">
        <v>0</v>
      </c>
      <c r="EXX33" s="2">
        <v>0</v>
      </c>
      <c r="EXY33" s="2">
        <v>0</v>
      </c>
      <c r="EXZ33" s="2">
        <v>0</v>
      </c>
      <c r="EYA33" s="2">
        <v>0</v>
      </c>
      <c r="EYB33" s="2">
        <v>2124</v>
      </c>
      <c r="EYC33" s="2">
        <v>0</v>
      </c>
      <c r="EYD33" s="2">
        <v>0</v>
      </c>
      <c r="EYE33" s="2">
        <v>0</v>
      </c>
      <c r="EYF33" s="2">
        <v>0</v>
      </c>
      <c r="EYG33" s="2">
        <v>2496</v>
      </c>
      <c r="EYH33" s="2">
        <v>0</v>
      </c>
      <c r="EYI33" s="2">
        <v>50441</v>
      </c>
      <c r="EYJ33" s="2">
        <v>0</v>
      </c>
      <c r="EYK33" s="2">
        <v>0</v>
      </c>
      <c r="EYL33" s="2">
        <v>3843</v>
      </c>
      <c r="EYM33" s="2">
        <v>0</v>
      </c>
      <c r="EYN33" s="2">
        <v>7760</v>
      </c>
      <c r="EYO33" s="2">
        <v>62340</v>
      </c>
      <c r="EYP33" s="2">
        <v>0</v>
      </c>
      <c r="EYQ33" s="2">
        <v>3150</v>
      </c>
      <c r="EYR33" s="2">
        <v>6415</v>
      </c>
      <c r="EYS33" s="2">
        <v>0</v>
      </c>
      <c r="EYT33" s="2">
        <v>8041</v>
      </c>
      <c r="EYU33" s="2">
        <v>0</v>
      </c>
      <c r="EYV33" s="2">
        <v>0</v>
      </c>
      <c r="EYW33" s="2">
        <v>0</v>
      </c>
      <c r="EYX33" s="2">
        <v>0</v>
      </c>
      <c r="EYY33" s="2">
        <v>89697</v>
      </c>
      <c r="EYZ33" s="2">
        <v>0</v>
      </c>
      <c r="EZA33" s="2">
        <v>0</v>
      </c>
      <c r="EZB33" s="2" t="s">
        <v>5</v>
      </c>
      <c r="EZC33" s="2">
        <v>111864</v>
      </c>
      <c r="EZD33" s="2">
        <v>0</v>
      </c>
      <c r="EZE33" s="2">
        <v>0</v>
      </c>
      <c r="EZF33" s="2">
        <v>2163</v>
      </c>
      <c r="EZG33" s="2">
        <v>47209</v>
      </c>
      <c r="EZH33" s="2">
        <v>17840</v>
      </c>
      <c r="EZI33" s="2">
        <v>0</v>
      </c>
      <c r="EZJ33" s="2">
        <v>0</v>
      </c>
      <c r="EZK33" s="2">
        <v>17854</v>
      </c>
      <c r="EZL33" s="2">
        <v>1500</v>
      </c>
      <c r="EZM33" s="2">
        <v>0</v>
      </c>
      <c r="EZN33" s="2">
        <v>0</v>
      </c>
      <c r="EZO33" s="2">
        <v>0</v>
      </c>
      <c r="EZP33" s="2">
        <v>3678</v>
      </c>
      <c r="EZQ33" s="2">
        <v>782</v>
      </c>
      <c r="EZR33" s="2">
        <v>5000</v>
      </c>
      <c r="EZS33" s="2">
        <v>67</v>
      </c>
      <c r="EZT33" s="2">
        <v>0</v>
      </c>
      <c r="EZU33" s="2">
        <v>35660</v>
      </c>
      <c r="EZV33" s="2">
        <v>41001</v>
      </c>
      <c r="EZW33" s="2">
        <v>0</v>
      </c>
      <c r="EZX33" s="2">
        <v>0</v>
      </c>
      <c r="EZY33" s="2">
        <v>0</v>
      </c>
      <c r="EZZ33" s="2">
        <v>0</v>
      </c>
      <c r="FAA33" s="2">
        <v>0</v>
      </c>
      <c r="FAB33" s="2">
        <v>0</v>
      </c>
      <c r="FAC33" s="2">
        <v>0</v>
      </c>
      <c r="FAD33" s="2">
        <v>26538</v>
      </c>
      <c r="FAE33" s="2" t="s">
        <v>5</v>
      </c>
      <c r="FAF33" s="2">
        <v>0</v>
      </c>
      <c r="FAG33" s="2">
        <v>0</v>
      </c>
      <c r="FAH33" s="2">
        <v>100</v>
      </c>
      <c r="FAI33" s="2">
        <v>0</v>
      </c>
      <c r="FAJ33" s="2">
        <v>4125</v>
      </c>
      <c r="FAK33" s="2">
        <v>0</v>
      </c>
      <c r="FAL33" s="2">
        <v>0</v>
      </c>
      <c r="FAM33" s="2">
        <v>33098</v>
      </c>
      <c r="FAN33" s="2">
        <v>0</v>
      </c>
      <c r="FAO33" s="2">
        <v>0</v>
      </c>
      <c r="FAP33" s="2">
        <v>0</v>
      </c>
      <c r="FAQ33" s="2">
        <v>17905</v>
      </c>
      <c r="FAR33" s="2">
        <v>0</v>
      </c>
      <c r="FAS33" s="2">
        <v>0</v>
      </c>
      <c r="FAT33" s="2">
        <v>24788</v>
      </c>
      <c r="FAU33" s="2">
        <v>0</v>
      </c>
      <c r="FAV33" s="2">
        <v>7500</v>
      </c>
      <c r="FAW33" s="2">
        <v>0</v>
      </c>
      <c r="FAX33" s="2">
        <v>1029</v>
      </c>
      <c r="FAY33" s="2">
        <v>0</v>
      </c>
      <c r="FAZ33" s="2">
        <v>0</v>
      </c>
      <c r="FBA33" s="2">
        <v>0</v>
      </c>
      <c r="FBB33" s="2">
        <v>0</v>
      </c>
      <c r="FBC33" s="2">
        <v>5094</v>
      </c>
      <c r="FBD33" s="2">
        <v>0</v>
      </c>
      <c r="FBE33" s="2">
        <v>4610</v>
      </c>
      <c r="FBF33" s="2">
        <v>32572</v>
      </c>
      <c r="FBG33" s="2">
        <v>11670</v>
      </c>
      <c r="FBH33" s="2">
        <v>0</v>
      </c>
      <c r="FBI33" s="2">
        <v>116976</v>
      </c>
      <c r="FBJ33" s="2">
        <v>3984</v>
      </c>
      <c r="FBK33" s="2">
        <v>3762</v>
      </c>
      <c r="FBL33" s="2" t="s">
        <v>5</v>
      </c>
      <c r="FBM33" s="2" t="s">
        <v>5</v>
      </c>
      <c r="FBN33" s="2">
        <v>958</v>
      </c>
      <c r="FBO33" s="2">
        <v>2830</v>
      </c>
      <c r="FBP33" s="2">
        <v>0</v>
      </c>
      <c r="FBQ33" s="2">
        <v>1310572</v>
      </c>
      <c r="FBR33" s="2">
        <v>900</v>
      </c>
      <c r="FBS33" s="2">
        <v>0</v>
      </c>
      <c r="FBT33" s="2">
        <v>0</v>
      </c>
      <c r="FBU33" s="2" t="s">
        <v>5</v>
      </c>
      <c r="FBV33" s="2">
        <v>31015</v>
      </c>
      <c r="FBW33" s="2">
        <v>0</v>
      </c>
      <c r="FBX33" s="2">
        <v>163</v>
      </c>
      <c r="FBY33" s="2">
        <v>5235</v>
      </c>
      <c r="FBZ33" s="2">
        <v>0</v>
      </c>
      <c r="FCA33" s="2">
        <v>0</v>
      </c>
      <c r="FCB33" s="2">
        <v>0</v>
      </c>
      <c r="FCC33" s="2">
        <v>981</v>
      </c>
      <c r="FCD33" s="2">
        <v>0</v>
      </c>
      <c r="FCE33" s="2">
        <v>215520</v>
      </c>
      <c r="FCF33" s="2">
        <v>1000</v>
      </c>
      <c r="FCG33" s="2">
        <v>58425</v>
      </c>
      <c r="FCH33" s="2">
        <v>6862</v>
      </c>
      <c r="FCI33" s="2">
        <v>0</v>
      </c>
      <c r="FCJ33" s="2">
        <v>0</v>
      </c>
      <c r="FCK33" s="2">
        <v>2032</v>
      </c>
      <c r="FCL33" s="2">
        <v>210437</v>
      </c>
      <c r="FCM33" s="2">
        <v>4512</v>
      </c>
      <c r="FCN33" s="2">
        <v>68943</v>
      </c>
      <c r="FCO33" s="2" t="s">
        <v>5</v>
      </c>
      <c r="FCP33" s="2">
        <v>0</v>
      </c>
      <c r="FCQ33" s="2">
        <v>0</v>
      </c>
      <c r="FCR33" s="2" t="s">
        <v>5</v>
      </c>
      <c r="FCS33" s="2">
        <v>822</v>
      </c>
      <c r="FCT33" s="2">
        <v>0</v>
      </c>
      <c r="FCU33" s="2">
        <v>5860</v>
      </c>
      <c r="FCV33" s="2">
        <v>849</v>
      </c>
      <c r="FCW33" s="2">
        <v>2600</v>
      </c>
      <c r="FCX33" s="2">
        <v>0</v>
      </c>
      <c r="FCY33" s="2">
        <v>0</v>
      </c>
      <c r="FCZ33" s="2">
        <v>0</v>
      </c>
      <c r="FDA33" s="2">
        <v>140195</v>
      </c>
      <c r="FDB33" s="2">
        <v>6948</v>
      </c>
      <c r="FDC33" s="2">
        <v>0</v>
      </c>
      <c r="FDD33" s="2">
        <v>0</v>
      </c>
      <c r="FDE33" s="2">
        <v>0</v>
      </c>
      <c r="FDF33" s="2">
        <v>1250</v>
      </c>
      <c r="FDG33" s="2">
        <v>0</v>
      </c>
      <c r="FDH33" s="2">
        <v>0</v>
      </c>
      <c r="FDI33" s="2">
        <v>3396</v>
      </c>
      <c r="FDJ33" s="2">
        <v>50748</v>
      </c>
      <c r="FDK33" s="2">
        <v>124085</v>
      </c>
      <c r="FDL33" s="2">
        <v>0</v>
      </c>
      <c r="FDM33" s="2">
        <v>25</v>
      </c>
      <c r="FDN33" s="2">
        <v>35907</v>
      </c>
      <c r="FDO33" s="2">
        <v>0</v>
      </c>
      <c r="FDP33" s="2">
        <v>22504</v>
      </c>
      <c r="FDQ33" s="2" t="s">
        <v>5</v>
      </c>
      <c r="FDR33" s="2">
        <v>77221</v>
      </c>
      <c r="FDS33" s="2">
        <v>1467</v>
      </c>
      <c r="FDT33" s="2">
        <v>0</v>
      </c>
      <c r="FDU33" s="2">
        <v>429</v>
      </c>
      <c r="FDV33" s="2">
        <v>0</v>
      </c>
      <c r="FDW33" s="2">
        <v>13870</v>
      </c>
      <c r="FDX33" s="2">
        <v>52273</v>
      </c>
      <c r="FDY33" s="2">
        <v>3000</v>
      </c>
      <c r="FDZ33" s="2">
        <v>0</v>
      </c>
      <c r="FEA33" s="2">
        <v>0</v>
      </c>
      <c r="FEB33" s="2">
        <v>0</v>
      </c>
      <c r="FEC33" s="2">
        <v>19868</v>
      </c>
      <c r="FED33" s="2">
        <v>3543</v>
      </c>
      <c r="FEE33" s="2">
        <v>0</v>
      </c>
      <c r="FEF33" s="2">
        <v>4291</v>
      </c>
      <c r="FEG33" s="2">
        <v>152</v>
      </c>
      <c r="FEH33" s="2">
        <v>2385</v>
      </c>
      <c r="FEI33" s="2">
        <v>0</v>
      </c>
      <c r="FEJ33" s="2">
        <v>39584</v>
      </c>
      <c r="FEK33" s="2">
        <v>284833</v>
      </c>
      <c r="FEL33" s="2">
        <v>0</v>
      </c>
      <c r="FEM33" s="2">
        <v>7385</v>
      </c>
      <c r="FEN33" s="2">
        <v>0</v>
      </c>
      <c r="FEO33" s="2">
        <v>0</v>
      </c>
      <c r="FEP33" s="2">
        <v>21309</v>
      </c>
      <c r="FEQ33" s="2">
        <v>0</v>
      </c>
      <c r="FER33" s="2">
        <v>140147</v>
      </c>
      <c r="FES33" s="2">
        <v>4057</v>
      </c>
      <c r="FET33" s="2">
        <v>0</v>
      </c>
      <c r="FEU33" s="2">
        <v>4463</v>
      </c>
      <c r="FEV33" s="2">
        <v>0</v>
      </c>
      <c r="FEW33" s="2">
        <v>0</v>
      </c>
      <c r="FEX33" s="2">
        <v>0</v>
      </c>
      <c r="FEY33" s="2">
        <v>0</v>
      </c>
      <c r="FEZ33" s="2">
        <v>0</v>
      </c>
      <c r="FFA33" s="2">
        <v>0</v>
      </c>
      <c r="FFB33" s="2">
        <v>3000</v>
      </c>
      <c r="FFC33" s="2">
        <v>0</v>
      </c>
      <c r="FFD33" s="2">
        <v>5788</v>
      </c>
      <c r="FFE33" s="2">
        <v>0</v>
      </c>
      <c r="FFF33" s="2">
        <v>1512</v>
      </c>
      <c r="FFG33" s="2">
        <v>0</v>
      </c>
      <c r="FFH33" s="2">
        <v>0</v>
      </c>
      <c r="FFI33" s="2">
        <v>58644</v>
      </c>
      <c r="FFJ33" s="2">
        <v>0</v>
      </c>
      <c r="FFK33" s="2">
        <v>0</v>
      </c>
      <c r="FFL33" s="2">
        <v>0</v>
      </c>
      <c r="FFM33" s="2">
        <v>0</v>
      </c>
      <c r="FFN33" s="2">
        <v>7048</v>
      </c>
      <c r="FFO33" s="2">
        <v>0</v>
      </c>
      <c r="FFP33" s="2">
        <v>0</v>
      </c>
      <c r="FFQ33" s="2">
        <v>18859</v>
      </c>
      <c r="FFR33" s="2">
        <v>0</v>
      </c>
      <c r="FFS33" s="2">
        <v>0</v>
      </c>
      <c r="FFT33" s="2">
        <v>0</v>
      </c>
      <c r="FFU33" s="2">
        <v>0</v>
      </c>
      <c r="FFV33" s="2">
        <v>3877</v>
      </c>
      <c r="FFW33" s="2">
        <v>250</v>
      </c>
      <c r="FFX33" s="2">
        <v>0</v>
      </c>
      <c r="FFY33" s="2">
        <v>0</v>
      </c>
      <c r="FFZ33" s="2">
        <v>0</v>
      </c>
      <c r="FGA33" s="2">
        <v>4565</v>
      </c>
      <c r="FGB33" s="2">
        <v>0</v>
      </c>
      <c r="FGC33" s="2">
        <v>0</v>
      </c>
      <c r="FGD33" s="2">
        <v>0</v>
      </c>
      <c r="FGE33" s="2">
        <v>17376</v>
      </c>
      <c r="FGF33" s="2">
        <v>28212</v>
      </c>
      <c r="FGG33" s="2">
        <v>0</v>
      </c>
      <c r="FGH33" s="2">
        <v>0</v>
      </c>
      <c r="FGI33" s="2">
        <v>202</v>
      </c>
      <c r="FGJ33" s="2">
        <v>1172</v>
      </c>
      <c r="FGK33" s="2">
        <v>11200</v>
      </c>
      <c r="FGL33" s="2">
        <v>0</v>
      </c>
      <c r="FGM33" s="2">
        <v>0</v>
      </c>
      <c r="FGN33" s="2">
        <v>647</v>
      </c>
      <c r="FGO33" s="2">
        <v>0</v>
      </c>
      <c r="FGP33" s="2">
        <v>0</v>
      </c>
      <c r="FGQ33" s="2">
        <v>0</v>
      </c>
      <c r="FGR33" s="2">
        <v>2967</v>
      </c>
      <c r="FGS33" s="2">
        <v>0</v>
      </c>
      <c r="FGT33" s="2">
        <v>0</v>
      </c>
      <c r="FGU33" s="2">
        <v>0</v>
      </c>
      <c r="FGV33" s="2">
        <v>35149</v>
      </c>
      <c r="FGW33" s="2">
        <v>0</v>
      </c>
      <c r="FGX33" s="2">
        <v>0</v>
      </c>
      <c r="FGY33" s="2">
        <v>0</v>
      </c>
      <c r="FGZ33" s="2">
        <v>3272</v>
      </c>
      <c r="FHA33" s="2">
        <v>1501</v>
      </c>
      <c r="FHB33" s="2">
        <v>331503</v>
      </c>
      <c r="FHC33" s="2">
        <v>0</v>
      </c>
      <c r="FHD33" s="2">
        <v>51660</v>
      </c>
      <c r="FHE33" s="2">
        <v>321</v>
      </c>
      <c r="FHF33" s="2">
        <v>498</v>
      </c>
      <c r="FHG33" s="2">
        <v>0</v>
      </c>
      <c r="FHH33" s="2">
        <v>0</v>
      </c>
      <c r="FHI33" s="2">
        <v>6277</v>
      </c>
      <c r="FHJ33" s="2">
        <v>4000</v>
      </c>
      <c r="FHK33" s="2">
        <v>110002</v>
      </c>
      <c r="FHL33" s="2">
        <v>1489</v>
      </c>
      <c r="FHM33" s="2">
        <v>0</v>
      </c>
      <c r="FHN33" s="2">
        <v>5205</v>
      </c>
      <c r="FHO33" s="2">
        <v>7195</v>
      </c>
      <c r="FHP33" s="2">
        <v>409522</v>
      </c>
      <c r="FHQ33" s="2">
        <v>4603</v>
      </c>
      <c r="FHR33" s="2">
        <v>32019</v>
      </c>
      <c r="FHS33" s="2">
        <v>0</v>
      </c>
      <c r="FHT33" s="2">
        <v>0</v>
      </c>
      <c r="FHU33" s="2">
        <v>0</v>
      </c>
      <c r="FHV33" s="2">
        <v>20003</v>
      </c>
      <c r="FHW33" s="2">
        <v>0</v>
      </c>
      <c r="FHX33" s="2">
        <v>1975</v>
      </c>
      <c r="FHY33" s="2">
        <v>78811</v>
      </c>
      <c r="FHZ33" s="2" t="s">
        <v>5</v>
      </c>
      <c r="FIA33" s="2">
        <v>8243</v>
      </c>
      <c r="FIB33" s="2">
        <v>0</v>
      </c>
      <c r="FIC33" s="2">
        <v>0</v>
      </c>
      <c r="FID33" s="2">
        <v>350</v>
      </c>
      <c r="FIE33" s="2">
        <v>3745000</v>
      </c>
      <c r="FIF33" s="2">
        <v>81000</v>
      </c>
      <c r="FIG33" s="2">
        <v>6000</v>
      </c>
      <c r="FIH33" s="2">
        <v>1937849</v>
      </c>
      <c r="FII33" s="2">
        <v>0</v>
      </c>
      <c r="FIJ33" s="2">
        <v>26527</v>
      </c>
      <c r="FIK33" s="2">
        <v>0</v>
      </c>
      <c r="FIL33" s="2">
        <v>353038</v>
      </c>
      <c r="FIM33" s="2">
        <v>6676</v>
      </c>
      <c r="FIN33" s="2">
        <v>28127</v>
      </c>
      <c r="FIO33" s="2">
        <v>3385</v>
      </c>
      <c r="FIP33" s="2" t="s">
        <v>5</v>
      </c>
      <c r="FIQ33" s="2">
        <v>0</v>
      </c>
      <c r="FIR33" s="2">
        <v>0</v>
      </c>
      <c r="FIS33" s="2">
        <v>15915</v>
      </c>
      <c r="FIT33" s="2" t="s">
        <v>5</v>
      </c>
      <c r="FIU33" s="2" t="s">
        <v>5</v>
      </c>
      <c r="FIV33" s="2">
        <v>108784</v>
      </c>
      <c r="FIW33" s="2">
        <v>0</v>
      </c>
      <c r="FIX33" s="2">
        <v>0</v>
      </c>
      <c r="FIY33" s="2">
        <v>3197038</v>
      </c>
      <c r="FIZ33" s="2">
        <v>0</v>
      </c>
      <c r="FJA33" s="2">
        <v>0</v>
      </c>
      <c r="FJB33" s="2">
        <v>102204</v>
      </c>
      <c r="FJC33" s="2">
        <v>0</v>
      </c>
      <c r="FJD33" s="2">
        <v>2601000</v>
      </c>
      <c r="FJE33" s="2">
        <v>580400</v>
      </c>
      <c r="FJF33" s="2" t="s">
        <v>5</v>
      </c>
      <c r="FJG33" s="2" t="s">
        <v>5</v>
      </c>
      <c r="FJH33" s="2">
        <v>5615000</v>
      </c>
      <c r="FJI33" s="2">
        <v>11230</v>
      </c>
      <c r="FJJ33" s="2" t="s">
        <v>5</v>
      </c>
      <c r="FJK33" s="2">
        <v>523226</v>
      </c>
      <c r="FJL33" s="2">
        <v>35684</v>
      </c>
      <c r="FJM33" s="2">
        <v>0</v>
      </c>
      <c r="FJN33" s="2">
        <v>9714</v>
      </c>
      <c r="FJO33" s="2" t="s">
        <v>5</v>
      </c>
      <c r="FJP33" s="2">
        <v>6912</v>
      </c>
      <c r="FJQ33" s="2">
        <v>791000</v>
      </c>
      <c r="FJR33" s="2">
        <v>69132</v>
      </c>
      <c r="FJS33" s="2" t="s">
        <v>5</v>
      </c>
      <c r="FJT33" s="2">
        <v>6969</v>
      </c>
      <c r="FJU33" s="2">
        <v>631416</v>
      </c>
      <c r="FJV33" s="2">
        <v>42</v>
      </c>
      <c r="FJW33" s="2">
        <v>3360</v>
      </c>
      <c r="FJX33" s="2">
        <v>170021</v>
      </c>
      <c r="FJY33" s="2">
        <v>0</v>
      </c>
      <c r="FJZ33" s="2">
        <v>1905740</v>
      </c>
      <c r="FKA33" s="2">
        <v>2617301</v>
      </c>
      <c r="FKB33" s="2">
        <v>643183</v>
      </c>
      <c r="FKC33" s="2">
        <v>11477</v>
      </c>
      <c r="FKD33" s="2">
        <v>21468</v>
      </c>
      <c r="FKE33" s="2">
        <v>14765</v>
      </c>
      <c r="FKF33" s="2">
        <v>12250</v>
      </c>
      <c r="FKG33" s="2">
        <v>45572</v>
      </c>
      <c r="FKH33" s="2">
        <v>373781</v>
      </c>
      <c r="FKI33" s="2">
        <v>2199500</v>
      </c>
      <c r="FKJ33" s="2">
        <v>155678</v>
      </c>
      <c r="FKK33" s="2">
        <v>102128</v>
      </c>
      <c r="FKL33" s="2">
        <v>269518</v>
      </c>
      <c r="FKM33" s="2">
        <v>22177</v>
      </c>
      <c r="FKN33" s="2">
        <v>0</v>
      </c>
      <c r="FKO33" s="2">
        <v>1517</v>
      </c>
      <c r="FKP33" s="2">
        <v>5976</v>
      </c>
      <c r="FKQ33" s="2" t="s">
        <v>5</v>
      </c>
      <c r="FKR33" s="2">
        <v>30302</v>
      </c>
      <c r="FKS33" s="2">
        <v>0</v>
      </c>
      <c r="FKT33" s="2">
        <v>844</v>
      </c>
      <c r="FKU33" s="2">
        <v>10178</v>
      </c>
      <c r="FKV33" s="2">
        <v>27016</v>
      </c>
      <c r="FKW33" s="2">
        <v>9134</v>
      </c>
      <c r="FKX33" s="2">
        <v>401</v>
      </c>
      <c r="FKY33" s="2">
        <v>17488</v>
      </c>
      <c r="FKZ33" s="2">
        <v>9567</v>
      </c>
      <c r="FLA33" s="2">
        <v>0</v>
      </c>
      <c r="FLB33" s="2">
        <v>17767</v>
      </c>
      <c r="FLC33" s="2">
        <v>63502</v>
      </c>
      <c r="FLD33" s="2">
        <v>0</v>
      </c>
      <c r="FLE33" s="2">
        <v>0</v>
      </c>
      <c r="FLF33" s="2">
        <v>8618</v>
      </c>
      <c r="FLG33" s="2">
        <v>1849</v>
      </c>
      <c r="FLH33" s="2">
        <v>0</v>
      </c>
      <c r="FLI33" s="2">
        <v>0</v>
      </c>
      <c r="FLJ33" s="2">
        <v>5169</v>
      </c>
      <c r="FLK33" s="2">
        <v>4613</v>
      </c>
      <c r="FLL33" s="2">
        <v>172565</v>
      </c>
      <c r="FLM33" s="2">
        <v>3088</v>
      </c>
      <c r="FLN33" s="2">
        <v>0</v>
      </c>
      <c r="FLO33" s="2">
        <v>3560</v>
      </c>
      <c r="FLP33" s="2">
        <v>119</v>
      </c>
      <c r="FLQ33" s="2" t="s">
        <v>5</v>
      </c>
      <c r="FLR33" s="2">
        <v>2311</v>
      </c>
      <c r="FLS33" s="2">
        <v>2154</v>
      </c>
      <c r="FLT33" s="2">
        <v>0</v>
      </c>
      <c r="FLU33" s="2">
        <v>1927</v>
      </c>
      <c r="FLV33" s="2">
        <v>67644</v>
      </c>
      <c r="FLW33" s="2">
        <v>1668</v>
      </c>
      <c r="FLX33" s="2">
        <v>8279</v>
      </c>
      <c r="FLY33" s="2">
        <v>71</v>
      </c>
      <c r="FLZ33" s="2">
        <v>94853</v>
      </c>
      <c r="FMA33" s="2">
        <v>5826</v>
      </c>
      <c r="FMB33" s="2">
        <v>64839</v>
      </c>
      <c r="FMC33" s="2">
        <v>308923</v>
      </c>
      <c r="FMD33" s="2">
        <v>0</v>
      </c>
      <c r="FME33" s="2">
        <v>18667</v>
      </c>
      <c r="FMF33" s="2">
        <v>488478</v>
      </c>
      <c r="FMG33" s="2">
        <v>29410</v>
      </c>
      <c r="FMH33" s="2">
        <v>3186</v>
      </c>
      <c r="FMI33" s="2">
        <v>0</v>
      </c>
      <c r="FMJ33" s="2">
        <v>0</v>
      </c>
      <c r="FMK33" s="2">
        <v>2316</v>
      </c>
      <c r="FML33" s="2">
        <v>0</v>
      </c>
      <c r="FMM33" s="2">
        <v>17830</v>
      </c>
      <c r="FMN33" s="2">
        <v>0</v>
      </c>
      <c r="FMO33" s="2">
        <v>15707</v>
      </c>
      <c r="FMP33" s="2">
        <v>895</v>
      </c>
      <c r="FMQ33" s="2">
        <v>0</v>
      </c>
      <c r="FMR33" s="2">
        <v>2064</v>
      </c>
      <c r="FMS33" s="2">
        <v>2469</v>
      </c>
      <c r="FMT33" s="2">
        <v>11193</v>
      </c>
      <c r="FMU33" s="2">
        <v>82201</v>
      </c>
      <c r="FMV33" s="2">
        <v>0</v>
      </c>
      <c r="FMW33" s="2">
        <v>2953</v>
      </c>
      <c r="FMX33" s="2">
        <v>760772</v>
      </c>
      <c r="FMY33" s="2">
        <v>245506</v>
      </c>
      <c r="FMZ33" s="2">
        <v>0</v>
      </c>
      <c r="FNA33" s="2">
        <v>27103</v>
      </c>
      <c r="FNB33" s="2">
        <v>0</v>
      </c>
      <c r="FNC33" s="2">
        <v>0</v>
      </c>
      <c r="FND33" s="2">
        <v>0</v>
      </c>
      <c r="FNE33" s="2">
        <v>150868</v>
      </c>
      <c r="FNF33" s="2">
        <v>94988</v>
      </c>
      <c r="FNG33" s="2">
        <v>79409</v>
      </c>
      <c r="FNH33" s="2">
        <v>111006</v>
      </c>
      <c r="FNI33" s="2">
        <v>4758</v>
      </c>
      <c r="FNJ33" s="2">
        <v>0</v>
      </c>
      <c r="FNK33" s="2">
        <v>0</v>
      </c>
      <c r="FNL33" s="2" t="s">
        <v>5</v>
      </c>
      <c r="FNM33" s="2">
        <v>2360</v>
      </c>
      <c r="FNN33" s="2">
        <v>0</v>
      </c>
      <c r="FNO33" s="2">
        <v>0</v>
      </c>
      <c r="FNP33" s="2">
        <v>0</v>
      </c>
      <c r="FNQ33" s="2">
        <v>6353</v>
      </c>
      <c r="FNR33" s="2">
        <v>8917</v>
      </c>
      <c r="FNS33" s="2">
        <v>2057</v>
      </c>
      <c r="FNT33" s="2">
        <v>35296</v>
      </c>
      <c r="FNU33" s="2">
        <v>0</v>
      </c>
      <c r="FNV33" s="2">
        <v>0</v>
      </c>
      <c r="FNW33" s="2">
        <v>99</v>
      </c>
      <c r="FNX33" s="2" t="s">
        <v>5</v>
      </c>
      <c r="FNY33" s="2">
        <v>20267</v>
      </c>
      <c r="FNZ33" s="2">
        <v>0</v>
      </c>
      <c r="FOA33" s="2">
        <v>9700</v>
      </c>
      <c r="FOB33" s="2">
        <v>1250000</v>
      </c>
      <c r="FOC33" s="2">
        <v>48308</v>
      </c>
      <c r="FOD33" s="2">
        <v>0</v>
      </c>
      <c r="FOE33" s="2">
        <v>4569</v>
      </c>
      <c r="FOF33" s="2">
        <v>0</v>
      </c>
      <c r="FOG33" s="2">
        <v>0</v>
      </c>
      <c r="FOH33" s="2">
        <v>15298</v>
      </c>
      <c r="FOI33" s="2">
        <v>576710</v>
      </c>
      <c r="FOJ33" s="2">
        <v>0</v>
      </c>
      <c r="FOK33" s="2">
        <v>1100</v>
      </c>
      <c r="FOL33" s="2">
        <v>14078</v>
      </c>
      <c r="FOM33" s="2">
        <v>933</v>
      </c>
      <c r="FON33" s="2">
        <v>926</v>
      </c>
      <c r="FOO33" s="2">
        <v>0</v>
      </c>
      <c r="FOP33" s="2">
        <v>63</v>
      </c>
      <c r="FOQ33" s="2">
        <v>0</v>
      </c>
      <c r="FOR33" s="2">
        <v>5059</v>
      </c>
      <c r="FOS33" s="2">
        <v>314</v>
      </c>
      <c r="FOT33" s="2">
        <v>439</v>
      </c>
      <c r="FOU33" s="2">
        <v>14919</v>
      </c>
      <c r="FOV33" s="2">
        <v>0</v>
      </c>
      <c r="FOW33" s="2">
        <v>0</v>
      </c>
      <c r="FOX33" s="2">
        <v>46137</v>
      </c>
      <c r="FOY33" s="2">
        <v>350</v>
      </c>
      <c r="FOZ33" s="2">
        <v>30955</v>
      </c>
      <c r="FPA33" s="2">
        <v>5557</v>
      </c>
      <c r="FPB33" s="2">
        <v>14</v>
      </c>
      <c r="FPC33" s="2">
        <v>0</v>
      </c>
      <c r="FPD33" s="2">
        <v>2327</v>
      </c>
      <c r="FPE33" s="2">
        <v>1641</v>
      </c>
      <c r="FPF33" s="2">
        <v>0</v>
      </c>
      <c r="FPG33" s="2">
        <v>700</v>
      </c>
      <c r="FPH33" s="2">
        <v>38056</v>
      </c>
      <c r="FPI33" s="2">
        <v>583</v>
      </c>
      <c r="FPJ33" s="2">
        <v>3375</v>
      </c>
      <c r="FPK33" s="2">
        <v>55967</v>
      </c>
      <c r="FPL33" s="2">
        <v>15207</v>
      </c>
      <c r="FPM33" s="2">
        <v>2969</v>
      </c>
      <c r="FPN33" s="2">
        <v>10051</v>
      </c>
      <c r="FPO33" s="2">
        <v>0</v>
      </c>
      <c r="FPP33" s="2">
        <v>17243</v>
      </c>
      <c r="FPQ33" s="2">
        <v>264</v>
      </c>
      <c r="FPR33" s="2">
        <v>5</v>
      </c>
      <c r="FPS33" s="2">
        <v>0</v>
      </c>
      <c r="FPT33" s="2">
        <v>0</v>
      </c>
      <c r="FPU33" s="2">
        <v>0</v>
      </c>
      <c r="FPV33" s="2">
        <v>2450</v>
      </c>
      <c r="FPW33" s="2">
        <v>1768</v>
      </c>
      <c r="FPX33" s="2">
        <v>14599</v>
      </c>
      <c r="FPY33" s="2">
        <v>7182</v>
      </c>
      <c r="FPZ33" s="2">
        <v>1474</v>
      </c>
      <c r="FQA33" s="2">
        <v>87390</v>
      </c>
      <c r="FQB33" s="2">
        <v>87379</v>
      </c>
      <c r="FQC33" s="2">
        <v>4520</v>
      </c>
      <c r="FQD33" s="2">
        <v>3538</v>
      </c>
      <c r="FQE33" s="2">
        <v>2286</v>
      </c>
      <c r="FQF33" s="2">
        <v>3539</v>
      </c>
      <c r="FQG33" s="2">
        <v>491</v>
      </c>
      <c r="FQH33" s="2">
        <v>0</v>
      </c>
      <c r="FQI33" s="2">
        <v>32837</v>
      </c>
      <c r="FQJ33" s="2">
        <v>2173</v>
      </c>
      <c r="FQK33" s="2">
        <v>26683</v>
      </c>
      <c r="FQL33" s="2">
        <v>114</v>
      </c>
      <c r="FQM33" s="2">
        <v>2714</v>
      </c>
      <c r="FQN33" s="2">
        <v>0</v>
      </c>
      <c r="FQO33" s="2">
        <v>0</v>
      </c>
      <c r="FQP33" s="2">
        <v>18679</v>
      </c>
      <c r="FQQ33" s="2">
        <v>911</v>
      </c>
      <c r="FQR33" s="2">
        <v>2416</v>
      </c>
      <c r="FQS33" s="2">
        <v>263</v>
      </c>
      <c r="FQT33" s="2">
        <v>8354</v>
      </c>
      <c r="FQU33" s="2">
        <v>252</v>
      </c>
      <c r="FQV33" s="2">
        <v>4416</v>
      </c>
      <c r="FQW33" s="2">
        <v>0</v>
      </c>
      <c r="FQX33" s="2">
        <v>2923</v>
      </c>
      <c r="FQY33" s="2">
        <v>81118</v>
      </c>
      <c r="FQZ33" s="2">
        <v>0</v>
      </c>
      <c r="FRA33" s="2">
        <v>13699</v>
      </c>
      <c r="FRB33" s="2">
        <v>0</v>
      </c>
      <c r="FRC33" s="2">
        <v>21950</v>
      </c>
      <c r="FRD33" s="2">
        <v>0</v>
      </c>
      <c r="FRE33" s="2">
        <v>0</v>
      </c>
      <c r="FRF33" s="2">
        <v>3416</v>
      </c>
      <c r="FRG33" s="2">
        <v>0</v>
      </c>
      <c r="FRH33" s="2">
        <v>83248</v>
      </c>
      <c r="FRI33" s="2">
        <v>15475</v>
      </c>
      <c r="FRJ33" s="2">
        <v>0</v>
      </c>
      <c r="FRK33" s="2">
        <v>18603</v>
      </c>
      <c r="FRL33" s="2">
        <v>0</v>
      </c>
      <c r="FRM33" s="2">
        <v>3900</v>
      </c>
      <c r="FRN33" s="2">
        <v>1000</v>
      </c>
      <c r="FRO33" s="2">
        <v>2074</v>
      </c>
      <c r="FRP33" s="2">
        <v>64237</v>
      </c>
      <c r="FRQ33" s="2">
        <v>38467</v>
      </c>
      <c r="FRR33" s="2">
        <v>0</v>
      </c>
      <c r="FRS33" s="2">
        <v>80417</v>
      </c>
      <c r="FRT33" s="2">
        <v>1</v>
      </c>
      <c r="FRU33" s="2">
        <v>22434</v>
      </c>
      <c r="FRV33" s="2">
        <v>0</v>
      </c>
      <c r="FRW33" s="2">
        <v>2885</v>
      </c>
      <c r="FRX33" s="2">
        <v>0</v>
      </c>
      <c r="FRY33" s="2">
        <v>5761</v>
      </c>
      <c r="FRZ33" s="2">
        <v>0</v>
      </c>
      <c r="FSA33" s="2">
        <v>0</v>
      </c>
      <c r="FSB33" s="2">
        <v>0</v>
      </c>
      <c r="FSC33" s="2">
        <v>1072</v>
      </c>
      <c r="FSD33" s="2">
        <v>1500</v>
      </c>
      <c r="FSE33" s="2">
        <v>0</v>
      </c>
      <c r="FSF33" s="2">
        <v>42139</v>
      </c>
      <c r="FSG33" s="2">
        <v>0</v>
      </c>
      <c r="FSH33" s="2">
        <v>1668</v>
      </c>
      <c r="FSI33" s="2">
        <v>4943</v>
      </c>
      <c r="FSJ33" s="2">
        <v>15442</v>
      </c>
      <c r="FSK33" s="2">
        <v>28689</v>
      </c>
      <c r="FSL33" s="2">
        <v>7019</v>
      </c>
      <c r="FSM33" s="2">
        <v>0</v>
      </c>
      <c r="FSN33" s="2">
        <v>1001</v>
      </c>
      <c r="FSO33" s="2">
        <v>0</v>
      </c>
      <c r="FSP33" s="2">
        <v>4889</v>
      </c>
      <c r="FSQ33" s="2">
        <v>0</v>
      </c>
      <c r="FSR33" s="2">
        <v>5248</v>
      </c>
      <c r="FSS33" s="2">
        <v>438</v>
      </c>
      <c r="FST33" s="2">
        <v>3025</v>
      </c>
      <c r="FSU33" s="2">
        <v>0</v>
      </c>
      <c r="FSV33" s="2">
        <v>4170</v>
      </c>
      <c r="FSW33" s="2">
        <v>0</v>
      </c>
      <c r="FSX33" s="2">
        <v>0</v>
      </c>
      <c r="FSY33" s="2">
        <v>1224</v>
      </c>
      <c r="FSZ33" s="2">
        <v>149</v>
      </c>
      <c r="FTA33" s="2">
        <v>0</v>
      </c>
      <c r="FTB33" s="2">
        <v>5569</v>
      </c>
      <c r="FTC33" s="2">
        <v>100</v>
      </c>
      <c r="FTD33" s="2">
        <v>7455</v>
      </c>
      <c r="FTE33" s="2">
        <v>2589</v>
      </c>
      <c r="FTF33" s="2">
        <v>0</v>
      </c>
      <c r="FTG33" s="2">
        <v>1950</v>
      </c>
      <c r="FTH33" s="2">
        <v>0</v>
      </c>
      <c r="FTI33" s="2">
        <v>31459</v>
      </c>
      <c r="FTJ33" s="2">
        <v>394</v>
      </c>
      <c r="FTK33" s="2">
        <v>0</v>
      </c>
      <c r="FTL33" s="2">
        <v>14558</v>
      </c>
      <c r="FTM33" s="2">
        <v>0</v>
      </c>
      <c r="FTN33" s="2">
        <v>1649</v>
      </c>
      <c r="FTO33" s="2">
        <v>12439</v>
      </c>
      <c r="FTP33" s="2">
        <v>0</v>
      </c>
      <c r="FTQ33" s="2">
        <v>38744</v>
      </c>
      <c r="FTR33" s="2">
        <v>1138</v>
      </c>
      <c r="FTS33" s="2">
        <v>17568</v>
      </c>
      <c r="FTT33" s="2">
        <v>0</v>
      </c>
      <c r="FTU33" s="2">
        <v>25959</v>
      </c>
      <c r="FTV33" s="2">
        <v>228</v>
      </c>
      <c r="FTW33" s="2">
        <v>0</v>
      </c>
      <c r="FTX33" s="2">
        <v>0</v>
      </c>
      <c r="FTY33" s="2">
        <v>0</v>
      </c>
      <c r="FTZ33" s="2">
        <v>17519</v>
      </c>
      <c r="FUA33" s="2">
        <v>53691</v>
      </c>
      <c r="FUB33" s="2">
        <v>553</v>
      </c>
      <c r="FUC33" s="2">
        <v>900</v>
      </c>
      <c r="FUD33" s="2">
        <v>14806</v>
      </c>
      <c r="FUE33" s="2">
        <v>0</v>
      </c>
      <c r="FUF33" s="2">
        <v>9168</v>
      </c>
      <c r="FUG33" s="2">
        <v>86546</v>
      </c>
      <c r="FUH33" s="2">
        <v>6787</v>
      </c>
      <c r="FUI33" s="2" t="s">
        <v>5</v>
      </c>
      <c r="FUJ33" s="2">
        <v>964</v>
      </c>
      <c r="FUK33" s="2">
        <v>0</v>
      </c>
      <c r="FUL33" s="2">
        <v>13165</v>
      </c>
      <c r="FUM33" s="2">
        <v>0</v>
      </c>
      <c r="FUN33" s="2">
        <v>0</v>
      </c>
      <c r="FUO33" s="2">
        <v>42167</v>
      </c>
      <c r="FUP33" s="2">
        <v>0</v>
      </c>
      <c r="FUQ33" s="2">
        <v>768</v>
      </c>
      <c r="FUR33" s="2">
        <v>33961</v>
      </c>
      <c r="FUS33" s="2">
        <v>250</v>
      </c>
      <c r="FUT33" s="2">
        <v>0</v>
      </c>
      <c r="FUU33" s="2">
        <v>0</v>
      </c>
      <c r="FUV33" s="2">
        <v>0</v>
      </c>
      <c r="FUW33" s="2">
        <v>0</v>
      </c>
      <c r="FUX33" s="2">
        <v>0</v>
      </c>
      <c r="FUY33" s="2">
        <v>0</v>
      </c>
      <c r="FUZ33" s="2">
        <v>12486</v>
      </c>
      <c r="FVA33" s="2">
        <v>0</v>
      </c>
      <c r="FVB33" s="2">
        <v>0</v>
      </c>
      <c r="FVC33" s="2">
        <v>10215</v>
      </c>
      <c r="FVD33" s="2">
        <v>1201</v>
      </c>
      <c r="FVE33" s="2">
        <v>3988</v>
      </c>
      <c r="FVF33" s="2">
        <v>0</v>
      </c>
      <c r="FVG33" s="2">
        <v>0</v>
      </c>
      <c r="FVH33" s="2">
        <v>1851</v>
      </c>
      <c r="FVI33" s="2">
        <v>56834</v>
      </c>
      <c r="FVJ33" s="2">
        <v>15449</v>
      </c>
      <c r="FVK33" s="2">
        <v>5040</v>
      </c>
      <c r="FVL33" s="2">
        <v>0</v>
      </c>
      <c r="FVM33" s="2">
        <v>4021</v>
      </c>
      <c r="FVN33" s="2">
        <v>8119</v>
      </c>
      <c r="FVO33" s="2">
        <v>1875</v>
      </c>
      <c r="FVP33" s="2">
        <v>0</v>
      </c>
      <c r="FVQ33" s="2">
        <v>2388</v>
      </c>
      <c r="FVR33" s="2">
        <v>0</v>
      </c>
      <c r="FVS33" s="2">
        <v>0</v>
      </c>
      <c r="FVT33" s="2">
        <v>0</v>
      </c>
      <c r="FVU33" s="2">
        <v>8716</v>
      </c>
      <c r="FVV33" s="2">
        <v>7159</v>
      </c>
      <c r="FVW33" s="2">
        <v>240841</v>
      </c>
      <c r="FVX33" s="2">
        <v>637</v>
      </c>
      <c r="FVY33" s="2">
        <v>3505</v>
      </c>
      <c r="FVZ33" s="2">
        <v>202</v>
      </c>
      <c r="FWA33" s="2">
        <v>2484</v>
      </c>
      <c r="FWB33" s="2">
        <v>0</v>
      </c>
      <c r="FWC33" s="2">
        <v>2500</v>
      </c>
      <c r="FWD33" s="2">
        <v>0</v>
      </c>
      <c r="FWE33" s="2">
        <v>0</v>
      </c>
      <c r="FWF33" s="2">
        <v>1711</v>
      </c>
      <c r="FWG33" s="2">
        <v>1644</v>
      </c>
      <c r="FWH33" s="2">
        <v>124</v>
      </c>
      <c r="FWI33" s="2">
        <v>0</v>
      </c>
      <c r="FWJ33" s="2">
        <v>0</v>
      </c>
      <c r="FWK33" s="2">
        <v>92117</v>
      </c>
      <c r="FWL33" s="2">
        <v>0</v>
      </c>
      <c r="FWM33" s="2">
        <v>0</v>
      </c>
      <c r="FWN33" s="2">
        <v>94731</v>
      </c>
      <c r="FWO33" s="2">
        <v>9059</v>
      </c>
      <c r="FWP33" s="2">
        <v>5300</v>
      </c>
      <c r="FWQ33" s="2">
        <v>4973</v>
      </c>
      <c r="FWR33" s="2">
        <v>0</v>
      </c>
      <c r="FWS33" s="2">
        <v>2331</v>
      </c>
      <c r="FWT33" s="2">
        <v>0</v>
      </c>
      <c r="FWU33" s="2">
        <v>500</v>
      </c>
      <c r="FWV33" s="2">
        <v>10063</v>
      </c>
      <c r="FWW33" s="2">
        <v>2362</v>
      </c>
      <c r="FWX33" s="2">
        <v>43317</v>
      </c>
      <c r="FWY33" s="2">
        <v>6170</v>
      </c>
      <c r="FWZ33" s="2">
        <v>2905</v>
      </c>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row>
    <row r="34" spans="1:4953" x14ac:dyDescent="0.25">
      <c r="A34">
        <v>31</v>
      </c>
      <c r="B34" s="32" t="s">
        <v>2799</v>
      </c>
      <c r="C34" s="25">
        <v>205128</v>
      </c>
      <c r="D34" t="str">
        <f t="shared" si="0"/>
        <v>2025Q2</v>
      </c>
      <c r="E34" s="4" t="s">
        <v>2801</v>
      </c>
      <c r="F34" s="4" t="s">
        <v>2801</v>
      </c>
      <c r="G34" s="4" t="s">
        <v>2801</v>
      </c>
      <c r="H34" s="4" t="s">
        <v>2801</v>
      </c>
      <c r="I34" s="4" t="s">
        <v>2801</v>
      </c>
      <c r="J34" s="2" t="s">
        <v>2805</v>
      </c>
      <c r="K34" s="2" t="s">
        <v>2805</v>
      </c>
      <c r="L34" s="2" t="s">
        <v>2805</v>
      </c>
      <c r="M34" s="2" t="s">
        <v>2805</v>
      </c>
      <c r="N34" s="2" t="s">
        <v>2805</v>
      </c>
      <c r="O34" s="2" t="s">
        <v>2805</v>
      </c>
      <c r="P34" s="2" t="s">
        <v>2805</v>
      </c>
      <c r="Q34" s="2" t="s">
        <v>2805</v>
      </c>
      <c r="R34" s="2" t="s">
        <v>2805</v>
      </c>
      <c r="S34" s="2" t="s">
        <v>2805</v>
      </c>
      <c r="T34" s="2" t="s">
        <v>2805</v>
      </c>
      <c r="U34" s="2" t="s">
        <v>2805</v>
      </c>
      <c r="V34" s="2" t="s">
        <v>2805</v>
      </c>
      <c r="W34" s="2" t="s">
        <v>2805</v>
      </c>
      <c r="X34" s="2" t="s">
        <v>2805</v>
      </c>
      <c r="Y34" s="2" t="s">
        <v>2805</v>
      </c>
      <c r="Z34" s="2" t="s">
        <v>2805</v>
      </c>
      <c r="AA34" s="2" t="s">
        <v>2805</v>
      </c>
      <c r="AB34" s="2" t="s">
        <v>2805</v>
      </c>
      <c r="AC34" s="2" t="s">
        <v>2805</v>
      </c>
      <c r="AD34" s="2" t="s">
        <v>2805</v>
      </c>
      <c r="AE34" s="2" t="s">
        <v>2805</v>
      </c>
      <c r="AF34" s="2" t="s">
        <v>2805</v>
      </c>
      <c r="AG34" s="2" t="s">
        <v>2805</v>
      </c>
      <c r="AH34" s="2" t="s">
        <v>2805</v>
      </c>
      <c r="AI34" s="2" t="s">
        <v>2805</v>
      </c>
      <c r="AJ34" s="2" t="s">
        <v>2805</v>
      </c>
      <c r="AK34" s="2" t="s">
        <v>2805</v>
      </c>
      <c r="AL34" s="2" t="s">
        <v>2805</v>
      </c>
      <c r="AM34" s="2" t="s">
        <v>2805</v>
      </c>
      <c r="AN34" s="2" t="s">
        <v>2805</v>
      </c>
      <c r="AO34" s="2" t="s">
        <v>2805</v>
      </c>
      <c r="AP34" s="2" t="s">
        <v>2805</v>
      </c>
      <c r="AQ34" s="2" t="s">
        <v>2805</v>
      </c>
      <c r="AR34" s="2" t="s">
        <v>2805</v>
      </c>
      <c r="AS34" s="2" t="s">
        <v>2805</v>
      </c>
      <c r="AT34" s="2" t="s">
        <v>2805</v>
      </c>
      <c r="AU34" s="2" t="s">
        <v>2805</v>
      </c>
      <c r="AV34" s="2" t="s">
        <v>2805</v>
      </c>
      <c r="AW34" s="2" t="s">
        <v>2805</v>
      </c>
      <c r="AX34" s="2" t="s">
        <v>2805</v>
      </c>
      <c r="AY34" s="2" t="s">
        <v>2805</v>
      </c>
      <c r="AZ34" s="2" t="s">
        <v>2805</v>
      </c>
      <c r="BA34" s="2" t="s">
        <v>2805</v>
      </c>
      <c r="BB34" s="2" t="s">
        <v>2805</v>
      </c>
      <c r="BC34" s="2" t="s">
        <v>2805</v>
      </c>
      <c r="BD34" s="2" t="s">
        <v>2805</v>
      </c>
      <c r="BE34" s="2" t="s">
        <v>2805</v>
      </c>
      <c r="BF34" s="2" t="s">
        <v>2805</v>
      </c>
      <c r="BG34" s="2" t="s">
        <v>2805</v>
      </c>
      <c r="BH34" s="2" t="s">
        <v>2805</v>
      </c>
      <c r="BI34" s="2" t="s">
        <v>2805</v>
      </c>
      <c r="BJ34" s="2" t="s">
        <v>2805</v>
      </c>
      <c r="BK34" s="2" t="s">
        <v>2805</v>
      </c>
      <c r="BL34" s="2" t="s">
        <v>2805</v>
      </c>
      <c r="BM34" s="2" t="s">
        <v>2805</v>
      </c>
      <c r="BN34" s="2" t="s">
        <v>2805</v>
      </c>
      <c r="BO34" s="2" t="s">
        <v>2805</v>
      </c>
      <c r="BP34" s="2" t="s">
        <v>2805</v>
      </c>
      <c r="BQ34" s="2" t="s">
        <v>2805</v>
      </c>
      <c r="BR34" s="2" t="s">
        <v>2805</v>
      </c>
      <c r="BS34" s="2" t="s">
        <v>2805</v>
      </c>
      <c r="BT34" s="2" t="s">
        <v>2805</v>
      </c>
      <c r="BU34" s="2" t="s">
        <v>2805</v>
      </c>
      <c r="BV34" s="2" t="s">
        <v>2805</v>
      </c>
      <c r="BW34" s="2" t="s">
        <v>2805</v>
      </c>
      <c r="BX34" s="2" t="s">
        <v>2805</v>
      </c>
      <c r="BY34" s="2" t="s">
        <v>2805</v>
      </c>
      <c r="BZ34" s="2" t="s">
        <v>2805</v>
      </c>
      <c r="CA34" s="2" t="s">
        <v>2805</v>
      </c>
      <c r="CB34" s="2" t="s">
        <v>2805</v>
      </c>
      <c r="CC34" s="2" t="s">
        <v>2805</v>
      </c>
      <c r="CD34" s="2" t="s">
        <v>2805</v>
      </c>
      <c r="CE34" s="2" t="s">
        <v>2805</v>
      </c>
      <c r="CF34" s="2" t="s">
        <v>2805</v>
      </c>
      <c r="CG34" s="2" t="s">
        <v>2805</v>
      </c>
      <c r="CH34" s="2" t="s">
        <v>2805</v>
      </c>
      <c r="CI34" s="2" t="s">
        <v>2805</v>
      </c>
      <c r="CJ34" s="2" t="s">
        <v>2805</v>
      </c>
      <c r="CK34" s="2" t="s">
        <v>2805</v>
      </c>
      <c r="CL34" s="2" t="s">
        <v>2805</v>
      </c>
      <c r="CM34" s="2" t="s">
        <v>2805</v>
      </c>
      <c r="CN34" s="2" t="s">
        <v>2805</v>
      </c>
      <c r="CO34" s="2" t="s">
        <v>2805</v>
      </c>
      <c r="CP34" s="2" t="s">
        <v>2805</v>
      </c>
      <c r="CQ34" s="2" t="s">
        <v>2805</v>
      </c>
      <c r="CR34" s="2" t="s">
        <v>2805</v>
      </c>
      <c r="CS34" s="2" t="s">
        <v>2805</v>
      </c>
      <c r="CT34" s="2" t="s">
        <v>2805</v>
      </c>
      <c r="CU34" s="2" t="s">
        <v>2805</v>
      </c>
      <c r="CV34" s="2" t="s">
        <v>2805</v>
      </c>
      <c r="CW34" s="2" t="s">
        <v>2805</v>
      </c>
      <c r="CX34" s="2" t="s">
        <v>2805</v>
      </c>
      <c r="CY34" s="2" t="s">
        <v>2805</v>
      </c>
      <c r="CZ34" s="2" t="s">
        <v>2805</v>
      </c>
      <c r="DA34" s="2" t="s">
        <v>2878</v>
      </c>
      <c r="DB34" s="2" t="s">
        <v>2878</v>
      </c>
      <c r="DC34" s="2" t="s">
        <v>2878</v>
      </c>
      <c r="DD34" s="2" t="s">
        <v>2878</v>
      </c>
      <c r="DE34" s="2" t="s">
        <v>2878</v>
      </c>
      <c r="DF34" s="2" t="s">
        <v>2878</v>
      </c>
      <c r="DG34" s="2" t="s">
        <v>2878</v>
      </c>
      <c r="DH34" s="2" t="s">
        <v>2878</v>
      </c>
      <c r="DI34" s="2" t="s">
        <v>2878</v>
      </c>
      <c r="DJ34" s="2" t="s">
        <v>2878</v>
      </c>
      <c r="DK34" s="2" t="s">
        <v>2878</v>
      </c>
      <c r="DL34" s="2" t="s">
        <v>2878</v>
      </c>
      <c r="DM34" s="2" t="s">
        <v>2878</v>
      </c>
      <c r="DN34" s="2" t="s">
        <v>2878</v>
      </c>
      <c r="DO34" s="2" t="s">
        <v>2878</v>
      </c>
      <c r="DP34" s="2" t="s">
        <v>2878</v>
      </c>
      <c r="DQ34" s="2" t="s">
        <v>2878</v>
      </c>
      <c r="DR34" s="2" t="s">
        <v>2878</v>
      </c>
      <c r="DS34" s="2" t="s">
        <v>2878</v>
      </c>
      <c r="DT34" s="2" t="s">
        <v>2878</v>
      </c>
      <c r="DU34" s="2" t="s">
        <v>2878</v>
      </c>
      <c r="DV34" s="2" t="s">
        <v>2878</v>
      </c>
      <c r="DW34" s="2" t="s">
        <v>2878</v>
      </c>
      <c r="DX34" s="2" t="s">
        <v>2878</v>
      </c>
      <c r="DY34" s="2" t="s">
        <v>2878</v>
      </c>
      <c r="DZ34" s="2" t="s">
        <v>2878</v>
      </c>
      <c r="EA34" s="2" t="s">
        <v>2878</v>
      </c>
      <c r="EB34" s="2" t="s">
        <v>2878</v>
      </c>
      <c r="EC34" s="2" t="s">
        <v>2878</v>
      </c>
      <c r="ED34" s="2" t="s">
        <v>2878</v>
      </c>
      <c r="EE34" s="2" t="s">
        <v>2878</v>
      </c>
      <c r="EF34" s="2" t="s">
        <v>2878</v>
      </c>
      <c r="EG34" s="2" t="s">
        <v>2878</v>
      </c>
      <c r="EH34" s="2" t="s">
        <v>2878</v>
      </c>
      <c r="EI34" s="2" t="s">
        <v>2878</v>
      </c>
      <c r="EJ34" s="2" t="s">
        <v>2878</v>
      </c>
      <c r="EK34" s="2" t="s">
        <v>2878</v>
      </c>
      <c r="EL34" s="2" t="s">
        <v>2878</v>
      </c>
      <c r="EM34" s="2" t="s">
        <v>2878</v>
      </c>
      <c r="EN34" s="2" t="s">
        <v>2878</v>
      </c>
      <c r="EO34" s="2" t="s">
        <v>2878</v>
      </c>
      <c r="EP34" s="2" t="s">
        <v>2878</v>
      </c>
      <c r="EQ34" s="2" t="s">
        <v>2878</v>
      </c>
      <c r="ER34" s="2" t="s">
        <v>2878</v>
      </c>
      <c r="ES34" s="2" t="s">
        <v>2878</v>
      </c>
      <c r="ET34" s="2" t="s">
        <v>2878</v>
      </c>
      <c r="EU34" s="2" t="s">
        <v>2878</v>
      </c>
      <c r="EV34" s="2" t="s">
        <v>2878</v>
      </c>
      <c r="EW34" s="2" t="s">
        <v>2878</v>
      </c>
      <c r="EX34" s="2" t="s">
        <v>2878</v>
      </c>
      <c r="EY34" s="2" t="s">
        <v>2878</v>
      </c>
      <c r="EZ34" s="2" t="s">
        <v>2878</v>
      </c>
      <c r="FA34" s="2" t="s">
        <v>2878</v>
      </c>
      <c r="FB34" s="2" t="s">
        <v>2878</v>
      </c>
      <c r="FC34" s="2" t="s">
        <v>2878</v>
      </c>
      <c r="FD34" s="2" t="s">
        <v>2878</v>
      </c>
      <c r="FE34" s="2" t="s">
        <v>2878</v>
      </c>
      <c r="FF34" s="2" t="s">
        <v>2878</v>
      </c>
      <c r="FG34" s="2" t="s">
        <v>2878</v>
      </c>
      <c r="FH34" s="2" t="s">
        <v>2878</v>
      </c>
      <c r="FI34" s="2" t="s">
        <v>2878</v>
      </c>
      <c r="FJ34" s="2" t="s">
        <v>2878</v>
      </c>
      <c r="FK34" s="2" t="s">
        <v>2878</v>
      </c>
      <c r="FL34" s="2" t="s">
        <v>2878</v>
      </c>
      <c r="FM34" s="2" t="s">
        <v>2878</v>
      </c>
      <c r="FN34" s="2" t="s">
        <v>2878</v>
      </c>
      <c r="FO34" s="2" t="s">
        <v>2878</v>
      </c>
      <c r="FP34" s="2" t="s">
        <v>2878</v>
      </c>
      <c r="FQ34" s="2" t="s">
        <v>2878</v>
      </c>
      <c r="FR34" s="2" t="s">
        <v>2878</v>
      </c>
      <c r="FS34" s="2" t="s">
        <v>2878</v>
      </c>
      <c r="FT34" s="2" t="s">
        <v>2878</v>
      </c>
      <c r="FU34" s="2" t="s">
        <v>2878</v>
      </c>
      <c r="FV34" s="2" t="s">
        <v>2878</v>
      </c>
      <c r="FW34" s="2" t="s">
        <v>2878</v>
      </c>
      <c r="FX34" s="2" t="s">
        <v>2878</v>
      </c>
      <c r="FY34" s="2" t="s">
        <v>2878</v>
      </c>
      <c r="FZ34" s="2" t="s">
        <v>2944</v>
      </c>
      <c r="GA34" s="2" t="s">
        <v>2944</v>
      </c>
      <c r="GB34" s="2" t="s">
        <v>2944</v>
      </c>
      <c r="GC34" s="2" t="s">
        <v>2944</v>
      </c>
      <c r="GD34" s="2" t="s">
        <v>2944</v>
      </c>
      <c r="GE34" s="2" t="s">
        <v>2944</v>
      </c>
      <c r="GF34" s="2" t="s">
        <v>2944</v>
      </c>
      <c r="GG34" s="2" t="s">
        <v>2944</v>
      </c>
      <c r="GH34" s="2" t="s">
        <v>2944</v>
      </c>
      <c r="GI34" s="2" t="s">
        <v>2944</v>
      </c>
      <c r="GJ34" s="2" t="s">
        <v>2944</v>
      </c>
      <c r="GK34" s="2" t="s">
        <v>2944</v>
      </c>
      <c r="GL34" s="2" t="s">
        <v>2944</v>
      </c>
      <c r="GM34" s="2" t="s">
        <v>2944</v>
      </c>
      <c r="GN34" s="2" t="s">
        <v>2951</v>
      </c>
      <c r="GO34" s="2" t="s">
        <v>2951</v>
      </c>
      <c r="GP34" s="2" t="s">
        <v>2951</v>
      </c>
      <c r="GQ34" s="2" t="s">
        <v>2951</v>
      </c>
      <c r="GR34" s="2" t="s">
        <v>2951</v>
      </c>
      <c r="GS34" s="2" t="s">
        <v>2951</v>
      </c>
      <c r="GT34" s="2" t="s">
        <v>2951</v>
      </c>
      <c r="GU34" s="2" t="s">
        <v>2951</v>
      </c>
      <c r="GV34" s="2" t="s">
        <v>2951</v>
      </c>
      <c r="GW34" s="2" t="s">
        <v>2951</v>
      </c>
      <c r="GX34" s="2" t="s">
        <v>2951</v>
      </c>
      <c r="GY34" s="2" t="s">
        <v>2951</v>
      </c>
      <c r="GZ34" s="2" t="s">
        <v>2951</v>
      </c>
      <c r="HA34" s="2" t="s">
        <v>2951</v>
      </c>
      <c r="HB34" s="2" t="s">
        <v>2951</v>
      </c>
      <c r="HC34" s="2" t="s">
        <v>2951</v>
      </c>
      <c r="HD34" s="2" t="s">
        <v>2951</v>
      </c>
      <c r="HE34" s="2" t="s">
        <v>2951</v>
      </c>
      <c r="HF34" s="2" t="s">
        <v>2951</v>
      </c>
      <c r="HG34" s="2" t="s">
        <v>2951</v>
      </c>
      <c r="HH34" s="2" t="s">
        <v>2951</v>
      </c>
      <c r="HI34" s="2" t="s">
        <v>2951</v>
      </c>
      <c r="HJ34" s="2" t="s">
        <v>2951</v>
      </c>
      <c r="HK34" s="2" t="s">
        <v>2951</v>
      </c>
      <c r="HL34" s="2" t="s">
        <v>2951</v>
      </c>
      <c r="HM34" s="2" t="s">
        <v>2951</v>
      </c>
      <c r="HN34" s="2" t="s">
        <v>2951</v>
      </c>
      <c r="HO34" s="2" t="s">
        <v>2951</v>
      </c>
      <c r="HP34" s="2" t="s">
        <v>2951</v>
      </c>
      <c r="HQ34" s="2" t="s">
        <v>2951</v>
      </c>
      <c r="HR34" s="2" t="s">
        <v>2951</v>
      </c>
      <c r="HS34" s="2" t="s">
        <v>2951</v>
      </c>
      <c r="HT34" s="2" t="s">
        <v>2951</v>
      </c>
      <c r="HU34" s="2" t="s">
        <v>2951</v>
      </c>
      <c r="HV34" s="2" t="s">
        <v>2951</v>
      </c>
      <c r="HW34" s="2" t="s">
        <v>2951</v>
      </c>
      <c r="HX34" s="2" t="s">
        <v>2951</v>
      </c>
      <c r="HY34" s="2" t="s">
        <v>2951</v>
      </c>
      <c r="HZ34" s="2" t="s">
        <v>2951</v>
      </c>
      <c r="IA34" s="2" t="s">
        <v>2951</v>
      </c>
      <c r="IB34" s="2" t="s">
        <v>2951</v>
      </c>
      <c r="IC34" s="2" t="s">
        <v>2951</v>
      </c>
      <c r="ID34" s="2" t="s">
        <v>2951</v>
      </c>
      <c r="IE34" s="2" t="s">
        <v>2951</v>
      </c>
      <c r="IF34" s="2" t="s">
        <v>2951</v>
      </c>
      <c r="IG34" s="2" t="s">
        <v>2951</v>
      </c>
      <c r="IH34" s="2" t="s">
        <v>2951</v>
      </c>
      <c r="II34" s="2" t="s">
        <v>2951</v>
      </c>
      <c r="IJ34" s="2" t="s">
        <v>2951</v>
      </c>
      <c r="IK34" s="2" t="s">
        <v>2951</v>
      </c>
      <c r="IL34" s="2" t="s">
        <v>2951</v>
      </c>
      <c r="IM34" s="2" t="s">
        <v>2951</v>
      </c>
      <c r="IN34" s="2" t="s">
        <v>2951</v>
      </c>
      <c r="IO34" s="2" t="s">
        <v>2951</v>
      </c>
      <c r="IP34" s="2" t="s">
        <v>2951</v>
      </c>
      <c r="IQ34" s="2" t="s">
        <v>2951</v>
      </c>
      <c r="IR34" s="2" t="s">
        <v>2951</v>
      </c>
      <c r="IS34" s="2" t="s">
        <v>2951</v>
      </c>
      <c r="IT34" s="2" t="s">
        <v>2951</v>
      </c>
      <c r="IU34" s="2" t="s">
        <v>2951</v>
      </c>
      <c r="IV34" s="2" t="s">
        <v>2951</v>
      </c>
      <c r="IW34" s="2" t="s">
        <v>2951</v>
      </c>
      <c r="IX34" s="2" t="s">
        <v>2951</v>
      </c>
      <c r="IY34" s="2" t="s">
        <v>2951</v>
      </c>
      <c r="IZ34" s="2" t="s">
        <v>2951</v>
      </c>
      <c r="JA34" s="2" t="s">
        <v>2951</v>
      </c>
      <c r="JB34" s="2" t="s">
        <v>2951</v>
      </c>
      <c r="JC34" s="2" t="s">
        <v>2951</v>
      </c>
      <c r="JD34" s="2" t="s">
        <v>2951</v>
      </c>
      <c r="JE34" s="2" t="s">
        <v>2951</v>
      </c>
      <c r="JF34" s="2" t="s">
        <v>2951</v>
      </c>
      <c r="JG34" s="2" t="s">
        <v>2951</v>
      </c>
      <c r="JH34" s="2" t="s">
        <v>2951</v>
      </c>
      <c r="JI34" s="2" t="s">
        <v>2951</v>
      </c>
      <c r="JJ34" s="2" t="s">
        <v>2951</v>
      </c>
      <c r="JK34" s="2" t="s">
        <v>2951</v>
      </c>
      <c r="JL34" s="2" t="s">
        <v>2951</v>
      </c>
      <c r="JM34" s="2" t="s">
        <v>2951</v>
      </c>
      <c r="JN34" s="2" t="s">
        <v>2951</v>
      </c>
      <c r="JO34" s="2" t="s">
        <v>2951</v>
      </c>
      <c r="JP34" s="2" t="s">
        <v>2951</v>
      </c>
      <c r="JQ34" s="2" t="s">
        <v>2951</v>
      </c>
      <c r="JR34" s="2" t="s">
        <v>2951</v>
      </c>
      <c r="JS34" s="2" t="s">
        <v>2951</v>
      </c>
      <c r="JT34" s="2" t="s">
        <v>2951</v>
      </c>
      <c r="JU34" s="2" t="s">
        <v>2951</v>
      </c>
      <c r="JV34" s="2" t="s">
        <v>2951</v>
      </c>
      <c r="JW34" s="2" t="s">
        <v>2951</v>
      </c>
      <c r="JX34" s="2" t="s">
        <v>2951</v>
      </c>
      <c r="JY34" s="2" t="s">
        <v>2951</v>
      </c>
      <c r="JZ34" s="2" t="s">
        <v>2951</v>
      </c>
      <c r="KA34" s="2" t="s">
        <v>2951</v>
      </c>
      <c r="KB34" s="2" t="s">
        <v>2951</v>
      </c>
      <c r="KC34" s="2" t="s">
        <v>2951</v>
      </c>
      <c r="KD34" s="2" t="s">
        <v>2951</v>
      </c>
      <c r="KE34" s="2" t="s">
        <v>2951</v>
      </c>
      <c r="KF34" s="2" t="s">
        <v>2951</v>
      </c>
      <c r="KG34" s="2" t="s">
        <v>2951</v>
      </c>
      <c r="KH34" s="2" t="s">
        <v>2951</v>
      </c>
      <c r="KI34" s="2" t="s">
        <v>2951</v>
      </c>
      <c r="KJ34" s="2" t="s">
        <v>2951</v>
      </c>
      <c r="KK34" s="2" t="s">
        <v>2951</v>
      </c>
      <c r="KL34" s="2" t="s">
        <v>2951</v>
      </c>
      <c r="KM34" s="2" t="s">
        <v>2951</v>
      </c>
      <c r="KN34" s="2" t="s">
        <v>2951</v>
      </c>
      <c r="KO34" s="2" t="s">
        <v>2951</v>
      </c>
      <c r="KP34" s="2" t="s">
        <v>2951</v>
      </c>
      <c r="KQ34" s="2" t="s">
        <v>2951</v>
      </c>
      <c r="KR34" s="2" t="s">
        <v>2951</v>
      </c>
      <c r="KS34" s="2" t="s">
        <v>2951</v>
      </c>
      <c r="KT34" s="2" t="s">
        <v>2951</v>
      </c>
      <c r="KU34" s="2" t="s">
        <v>2951</v>
      </c>
      <c r="KV34" s="2" t="s">
        <v>2951</v>
      </c>
      <c r="KW34" s="2" t="s">
        <v>2951</v>
      </c>
      <c r="KX34" s="2" t="s">
        <v>2951</v>
      </c>
      <c r="KY34" s="2" t="s">
        <v>2951</v>
      </c>
      <c r="KZ34" s="2" t="s">
        <v>2951</v>
      </c>
      <c r="LA34" s="2" t="s">
        <v>2951</v>
      </c>
      <c r="LB34" s="2" t="s">
        <v>2951</v>
      </c>
      <c r="LC34" s="2" t="s">
        <v>2951</v>
      </c>
      <c r="LD34" s="2" t="s">
        <v>2951</v>
      </c>
      <c r="LE34" s="2" t="s">
        <v>2951</v>
      </c>
      <c r="LF34" s="2" t="s">
        <v>2951</v>
      </c>
      <c r="LG34" s="2" t="s">
        <v>2951</v>
      </c>
      <c r="LH34" s="2" t="s">
        <v>2951</v>
      </c>
      <c r="LI34" s="2" t="s">
        <v>2951</v>
      </c>
      <c r="LJ34" s="2" t="s">
        <v>2951</v>
      </c>
      <c r="LK34" s="2" t="s">
        <v>2951</v>
      </c>
      <c r="LL34" s="2" t="s">
        <v>2951</v>
      </c>
      <c r="LM34" s="2" t="s">
        <v>2951</v>
      </c>
      <c r="LN34" s="2" t="s">
        <v>2951</v>
      </c>
      <c r="LO34" s="2" t="s">
        <v>2951</v>
      </c>
      <c r="LP34" s="2" t="s">
        <v>2951</v>
      </c>
      <c r="LQ34" s="2" t="s">
        <v>2951</v>
      </c>
      <c r="LR34" s="2" t="s">
        <v>2951</v>
      </c>
      <c r="LS34" s="2" t="s">
        <v>2951</v>
      </c>
      <c r="LT34" s="2" t="s">
        <v>2951</v>
      </c>
      <c r="LU34" s="2" t="s">
        <v>2951</v>
      </c>
      <c r="LV34" s="2" t="s">
        <v>2951</v>
      </c>
      <c r="LW34" s="2" t="s">
        <v>2951</v>
      </c>
      <c r="LX34" s="2" t="s">
        <v>2951</v>
      </c>
      <c r="LY34" s="2" t="s">
        <v>2951</v>
      </c>
      <c r="LZ34" s="2" t="s">
        <v>2951</v>
      </c>
      <c r="MA34" s="2" t="s">
        <v>2951</v>
      </c>
      <c r="MB34" s="2" t="s">
        <v>2951</v>
      </c>
      <c r="MC34" s="2" t="s">
        <v>2951</v>
      </c>
      <c r="MD34" s="2" t="s">
        <v>2951</v>
      </c>
      <c r="ME34" s="2" t="s">
        <v>2951</v>
      </c>
      <c r="MF34" s="2" t="s">
        <v>2951</v>
      </c>
      <c r="MG34" s="2" t="s">
        <v>2951</v>
      </c>
      <c r="MH34" s="2" t="s">
        <v>2951</v>
      </c>
      <c r="MI34" s="2" t="s">
        <v>2951</v>
      </c>
      <c r="MJ34" s="2" t="s">
        <v>2951</v>
      </c>
      <c r="MK34" s="2" t="s">
        <v>2951</v>
      </c>
      <c r="ML34" s="2" t="s">
        <v>2951</v>
      </c>
      <c r="MM34" s="2" t="s">
        <v>2951</v>
      </c>
      <c r="MN34" s="2" t="s">
        <v>2951</v>
      </c>
      <c r="MO34" s="2" t="s">
        <v>2951</v>
      </c>
      <c r="MP34" s="2" t="s">
        <v>2951</v>
      </c>
      <c r="MQ34" s="2" t="s">
        <v>3010</v>
      </c>
      <c r="MR34" s="2" t="s">
        <v>3010</v>
      </c>
      <c r="MS34" s="2" t="s">
        <v>3010</v>
      </c>
      <c r="MT34" s="2" t="s">
        <v>3010</v>
      </c>
      <c r="MU34" s="2" t="s">
        <v>3010</v>
      </c>
      <c r="MV34" s="2" t="s">
        <v>3010</v>
      </c>
      <c r="MW34" s="2" t="s">
        <v>3010</v>
      </c>
      <c r="MX34" s="2" t="s">
        <v>3010</v>
      </c>
      <c r="MY34" s="2" t="s">
        <v>3010</v>
      </c>
      <c r="MZ34" s="2" t="s">
        <v>3010</v>
      </c>
      <c r="NA34" s="2" t="s">
        <v>3010</v>
      </c>
      <c r="NB34" s="2" t="s">
        <v>3010</v>
      </c>
      <c r="NC34" s="2" t="s">
        <v>3010</v>
      </c>
      <c r="ND34" s="2" t="s">
        <v>3010</v>
      </c>
      <c r="NE34" s="2" t="s">
        <v>3010</v>
      </c>
      <c r="NF34" s="2" t="s">
        <v>3010</v>
      </c>
      <c r="NG34" s="2" t="s">
        <v>3010</v>
      </c>
      <c r="NH34" s="2" t="s">
        <v>3010</v>
      </c>
      <c r="NI34" s="2" t="s">
        <v>3010</v>
      </c>
      <c r="NJ34" s="2" t="s">
        <v>3010</v>
      </c>
      <c r="NK34" s="2" t="s">
        <v>3010</v>
      </c>
      <c r="NL34" s="2" t="s">
        <v>3010</v>
      </c>
      <c r="NM34" s="2" t="s">
        <v>3010</v>
      </c>
      <c r="NN34" s="2" t="s">
        <v>3010</v>
      </c>
      <c r="NO34" s="2" t="s">
        <v>3010</v>
      </c>
      <c r="NP34" s="2" t="s">
        <v>3010</v>
      </c>
      <c r="NQ34" s="2" t="s">
        <v>3010</v>
      </c>
      <c r="NR34" s="2" t="s">
        <v>3010</v>
      </c>
      <c r="NS34" s="2" t="s">
        <v>3010</v>
      </c>
      <c r="NT34" s="2" t="s">
        <v>3010</v>
      </c>
      <c r="NU34" s="2" t="s">
        <v>3010</v>
      </c>
      <c r="NV34" s="2" t="s">
        <v>3010</v>
      </c>
      <c r="NW34" s="2" t="s">
        <v>3010</v>
      </c>
      <c r="NX34" s="2" t="s">
        <v>3010</v>
      </c>
      <c r="NY34" s="2" t="s">
        <v>3010</v>
      </c>
      <c r="NZ34" s="2" t="s">
        <v>3010</v>
      </c>
      <c r="OA34" s="2" t="s">
        <v>3010</v>
      </c>
      <c r="OB34" s="2" t="s">
        <v>3010</v>
      </c>
      <c r="OC34" s="2" t="s">
        <v>3010</v>
      </c>
      <c r="OD34" s="2" t="s">
        <v>3010</v>
      </c>
      <c r="OE34" s="2" t="s">
        <v>3010</v>
      </c>
      <c r="OF34" s="2" t="s">
        <v>3010</v>
      </c>
      <c r="OG34" s="2" t="s">
        <v>3010</v>
      </c>
      <c r="OH34" s="2" t="s">
        <v>3010</v>
      </c>
      <c r="OI34" s="2" t="s">
        <v>3010</v>
      </c>
      <c r="OJ34" s="2" t="s">
        <v>3010</v>
      </c>
      <c r="OK34" s="2" t="s">
        <v>3010</v>
      </c>
      <c r="OL34" s="2" t="s">
        <v>3010</v>
      </c>
      <c r="OM34" s="2" t="s">
        <v>3010</v>
      </c>
      <c r="ON34" s="2" t="s">
        <v>3010</v>
      </c>
      <c r="OO34" s="2" t="s">
        <v>3010</v>
      </c>
      <c r="OP34" s="2" t="s">
        <v>3010</v>
      </c>
      <c r="OQ34" s="2" t="s">
        <v>3010</v>
      </c>
      <c r="OR34" s="2" t="s">
        <v>3010</v>
      </c>
      <c r="OS34" s="2" t="s">
        <v>3010</v>
      </c>
      <c r="OT34" s="2" t="s">
        <v>3010</v>
      </c>
      <c r="OU34" s="2" t="s">
        <v>3010</v>
      </c>
      <c r="OV34" s="2" t="s">
        <v>3010</v>
      </c>
      <c r="OW34" s="2" t="s">
        <v>3010</v>
      </c>
      <c r="OX34" s="2" t="s">
        <v>3010</v>
      </c>
      <c r="OY34" s="2" t="s">
        <v>3010</v>
      </c>
      <c r="OZ34" s="2" t="s">
        <v>3010</v>
      </c>
      <c r="PA34" s="2" t="s">
        <v>3010</v>
      </c>
      <c r="PB34" s="2" t="s">
        <v>3010</v>
      </c>
      <c r="PC34" s="2" t="s">
        <v>3010</v>
      </c>
      <c r="PD34" s="2" t="s">
        <v>3010</v>
      </c>
      <c r="PE34" s="2" t="s">
        <v>3010</v>
      </c>
      <c r="PF34" s="2" t="s">
        <v>3010</v>
      </c>
      <c r="PG34" s="2" t="s">
        <v>3057</v>
      </c>
      <c r="PH34" s="2" t="s">
        <v>3057</v>
      </c>
      <c r="PI34" s="2" t="s">
        <v>3057</v>
      </c>
      <c r="PJ34" s="2" t="s">
        <v>3057</v>
      </c>
      <c r="PK34" s="2" t="s">
        <v>3057</v>
      </c>
      <c r="PL34" s="2" t="s">
        <v>3057</v>
      </c>
      <c r="PM34" s="2" t="s">
        <v>3057</v>
      </c>
      <c r="PN34" s="2" t="s">
        <v>3057</v>
      </c>
      <c r="PO34" s="2" t="s">
        <v>3057</v>
      </c>
      <c r="PP34" s="2" t="s">
        <v>3057</v>
      </c>
      <c r="PQ34" s="2" t="s">
        <v>3057</v>
      </c>
      <c r="PR34" s="2" t="s">
        <v>3057</v>
      </c>
      <c r="PS34" s="2" t="s">
        <v>3057</v>
      </c>
      <c r="PT34" s="2" t="s">
        <v>3057</v>
      </c>
      <c r="PU34" s="2" t="s">
        <v>3057</v>
      </c>
      <c r="PV34" s="2" t="s">
        <v>3057</v>
      </c>
      <c r="PW34" s="2" t="s">
        <v>3057</v>
      </c>
      <c r="PX34" s="2" t="s">
        <v>3057</v>
      </c>
      <c r="PY34" s="2" t="s">
        <v>3057</v>
      </c>
      <c r="PZ34" s="2" t="s">
        <v>3057</v>
      </c>
      <c r="QA34" s="2" t="s">
        <v>3057</v>
      </c>
      <c r="QB34" s="2" t="s">
        <v>3057</v>
      </c>
      <c r="QC34" s="2" t="s">
        <v>3057</v>
      </c>
      <c r="QD34" s="2" t="s">
        <v>3057</v>
      </c>
      <c r="QE34" s="2" t="s">
        <v>3057</v>
      </c>
      <c r="QF34" s="2" t="s">
        <v>3057</v>
      </c>
      <c r="QG34" s="2" t="s">
        <v>3057</v>
      </c>
      <c r="QH34" s="2" t="s">
        <v>3057</v>
      </c>
      <c r="QI34" s="2" t="s">
        <v>3057</v>
      </c>
      <c r="QJ34" s="2" t="s">
        <v>3086</v>
      </c>
      <c r="QK34" s="2" t="s">
        <v>3086</v>
      </c>
      <c r="QL34" s="2" t="s">
        <v>3086</v>
      </c>
      <c r="QM34" s="2" t="s">
        <v>3086</v>
      </c>
      <c r="QN34" s="2" t="s">
        <v>3086</v>
      </c>
      <c r="QO34" s="2" t="s">
        <v>3086</v>
      </c>
      <c r="QP34" s="2" t="s">
        <v>3086</v>
      </c>
      <c r="QQ34" s="2" t="s">
        <v>3088</v>
      </c>
      <c r="QR34" s="2" t="s">
        <v>3088</v>
      </c>
      <c r="QS34" s="2" t="s">
        <v>3088</v>
      </c>
      <c r="QT34" s="2" t="s">
        <v>3088</v>
      </c>
      <c r="QU34" s="2" t="s">
        <v>3088</v>
      </c>
      <c r="QV34" s="2" t="s">
        <v>3088</v>
      </c>
      <c r="QW34" s="2" t="s">
        <v>3088</v>
      </c>
      <c r="QX34" s="2" t="s">
        <v>3088</v>
      </c>
      <c r="QY34" s="2" t="s">
        <v>3088</v>
      </c>
      <c r="QZ34" s="2" t="s">
        <v>3088</v>
      </c>
      <c r="RA34" s="2" t="s">
        <v>3088</v>
      </c>
      <c r="RB34" s="2" t="s">
        <v>3088</v>
      </c>
      <c r="RC34" s="2" t="s">
        <v>3088</v>
      </c>
      <c r="RD34" s="2" t="s">
        <v>3088</v>
      </c>
      <c r="RE34" s="2" t="s">
        <v>3088</v>
      </c>
      <c r="RF34" s="2" t="s">
        <v>3088</v>
      </c>
      <c r="RG34" s="2" t="s">
        <v>3088</v>
      </c>
      <c r="RH34" s="2" t="s">
        <v>3088</v>
      </c>
      <c r="RI34" s="2" t="s">
        <v>3088</v>
      </c>
      <c r="RJ34" s="2" t="s">
        <v>3088</v>
      </c>
      <c r="RK34" s="2" t="s">
        <v>3088</v>
      </c>
      <c r="RL34" s="2" t="s">
        <v>3088</v>
      </c>
      <c r="RM34" s="2" t="s">
        <v>3088</v>
      </c>
      <c r="RN34" s="2" t="s">
        <v>3088</v>
      </c>
      <c r="RO34" s="2" t="s">
        <v>3088</v>
      </c>
      <c r="RP34" s="2" t="s">
        <v>3093</v>
      </c>
      <c r="RQ34" s="2" t="s">
        <v>3093</v>
      </c>
      <c r="RR34" s="2" t="s">
        <v>3093</v>
      </c>
      <c r="RS34" s="2" t="s">
        <v>3093</v>
      </c>
      <c r="RT34" s="2" t="s">
        <v>3093</v>
      </c>
      <c r="RU34" s="2" t="s">
        <v>3093</v>
      </c>
      <c r="RV34" s="2" t="s">
        <v>3093</v>
      </c>
      <c r="RW34" s="2" t="s">
        <v>3093</v>
      </c>
      <c r="RX34" s="2" t="s">
        <v>3093</v>
      </c>
      <c r="RY34" s="2" t="s">
        <v>3093</v>
      </c>
      <c r="RZ34" s="2" t="s">
        <v>3093</v>
      </c>
      <c r="SA34" s="2" t="s">
        <v>3093</v>
      </c>
      <c r="SB34" s="2" t="s">
        <v>3093</v>
      </c>
      <c r="SC34" s="2" t="s">
        <v>3093</v>
      </c>
      <c r="SD34" s="2" t="s">
        <v>3093</v>
      </c>
      <c r="SE34" s="2" t="s">
        <v>3093</v>
      </c>
      <c r="SF34" s="2" t="s">
        <v>3093</v>
      </c>
      <c r="SG34" s="2" t="s">
        <v>3093</v>
      </c>
      <c r="SH34" s="2" t="s">
        <v>3093</v>
      </c>
      <c r="SI34" s="2" t="s">
        <v>3093</v>
      </c>
      <c r="SJ34" s="2" t="s">
        <v>3093</v>
      </c>
      <c r="SK34" s="2" t="s">
        <v>3093</v>
      </c>
      <c r="SL34" s="2" t="s">
        <v>3093</v>
      </c>
      <c r="SM34" s="2" t="s">
        <v>3093</v>
      </c>
      <c r="SN34" s="2" t="s">
        <v>3093</v>
      </c>
      <c r="SO34" s="2" t="s">
        <v>3093</v>
      </c>
      <c r="SP34" s="2" t="s">
        <v>3093</v>
      </c>
      <c r="SQ34" s="2" t="s">
        <v>3093</v>
      </c>
      <c r="SR34" s="2" t="s">
        <v>3093</v>
      </c>
      <c r="SS34" s="2" t="s">
        <v>3093</v>
      </c>
      <c r="ST34" s="2" t="s">
        <v>3093</v>
      </c>
      <c r="SU34" s="2" t="s">
        <v>3093</v>
      </c>
      <c r="SV34" s="2" t="s">
        <v>3093</v>
      </c>
      <c r="SW34" s="2" t="s">
        <v>3093</v>
      </c>
      <c r="SX34" s="2" t="s">
        <v>3093</v>
      </c>
      <c r="SY34" s="2" t="s">
        <v>3093</v>
      </c>
      <c r="SZ34" s="2" t="s">
        <v>3093</v>
      </c>
      <c r="TA34" s="2" t="s">
        <v>3093</v>
      </c>
      <c r="TB34" s="2" t="s">
        <v>3093</v>
      </c>
      <c r="TC34" s="2" t="s">
        <v>3093</v>
      </c>
      <c r="TD34" s="2" t="s">
        <v>3093</v>
      </c>
      <c r="TE34" s="2" t="s">
        <v>3093</v>
      </c>
      <c r="TF34" s="2" t="s">
        <v>3093</v>
      </c>
      <c r="TG34" s="2" t="s">
        <v>3093</v>
      </c>
      <c r="TH34" s="2" t="s">
        <v>3093</v>
      </c>
      <c r="TI34" s="2" t="s">
        <v>3093</v>
      </c>
      <c r="TJ34" s="2" t="s">
        <v>3093</v>
      </c>
      <c r="TK34" s="2" t="s">
        <v>3093</v>
      </c>
      <c r="TL34" s="2" t="s">
        <v>3093</v>
      </c>
      <c r="TM34" s="2" t="s">
        <v>3093</v>
      </c>
      <c r="TN34" s="2" t="s">
        <v>3093</v>
      </c>
      <c r="TO34" s="2" t="s">
        <v>3093</v>
      </c>
      <c r="TP34" s="2" t="s">
        <v>3093</v>
      </c>
      <c r="TQ34" s="2" t="s">
        <v>3093</v>
      </c>
      <c r="TR34" s="2" t="s">
        <v>3093</v>
      </c>
      <c r="TS34" s="2" t="s">
        <v>3093</v>
      </c>
      <c r="TT34" s="2" t="s">
        <v>3093</v>
      </c>
      <c r="TU34" s="2" t="s">
        <v>3093</v>
      </c>
      <c r="TV34" s="2" t="s">
        <v>3093</v>
      </c>
      <c r="TW34" s="2" t="s">
        <v>3093</v>
      </c>
      <c r="TX34" s="2" t="s">
        <v>3093</v>
      </c>
      <c r="TY34" s="2" t="s">
        <v>3093</v>
      </c>
      <c r="TZ34" s="2" t="s">
        <v>3093</v>
      </c>
      <c r="UA34" s="2" t="s">
        <v>3093</v>
      </c>
      <c r="UB34" s="2" t="s">
        <v>3093</v>
      </c>
      <c r="UC34" s="2" t="s">
        <v>3093</v>
      </c>
      <c r="UD34" s="2" t="s">
        <v>3093</v>
      </c>
      <c r="UE34" s="2" t="s">
        <v>3093</v>
      </c>
      <c r="UF34" s="2" t="s">
        <v>3093</v>
      </c>
      <c r="UG34" s="2" t="s">
        <v>3093</v>
      </c>
      <c r="UH34" s="2" t="s">
        <v>3093</v>
      </c>
      <c r="UI34" s="2" t="s">
        <v>3093</v>
      </c>
      <c r="UJ34" s="2" t="s">
        <v>3093</v>
      </c>
      <c r="UK34" s="2" t="s">
        <v>3093</v>
      </c>
      <c r="UL34" s="2" t="s">
        <v>3093</v>
      </c>
      <c r="UM34" s="2" t="s">
        <v>3093</v>
      </c>
      <c r="UN34" s="2" t="s">
        <v>3093</v>
      </c>
      <c r="UO34" s="2" t="s">
        <v>3093</v>
      </c>
      <c r="UP34" s="2" t="s">
        <v>3093</v>
      </c>
      <c r="UQ34" s="2" t="s">
        <v>3093</v>
      </c>
      <c r="UR34" s="2" t="s">
        <v>3093</v>
      </c>
      <c r="US34" s="2" t="s">
        <v>3093</v>
      </c>
      <c r="UT34" s="2" t="s">
        <v>3093</v>
      </c>
      <c r="UU34" s="2" t="s">
        <v>3093</v>
      </c>
      <c r="UV34" s="2" t="s">
        <v>3093</v>
      </c>
      <c r="UW34" s="2" t="s">
        <v>3093</v>
      </c>
      <c r="UX34" s="2" t="s">
        <v>3093</v>
      </c>
      <c r="UY34" s="2" t="s">
        <v>3093</v>
      </c>
      <c r="UZ34" s="2" t="s">
        <v>3093</v>
      </c>
      <c r="VA34" s="2" t="s">
        <v>3093</v>
      </c>
      <c r="VB34" s="2" t="s">
        <v>3093</v>
      </c>
      <c r="VC34" s="2" t="s">
        <v>3093</v>
      </c>
      <c r="VD34" s="2" t="s">
        <v>3093</v>
      </c>
      <c r="VE34" s="2" t="s">
        <v>3093</v>
      </c>
      <c r="VF34" s="2" t="s">
        <v>3093</v>
      </c>
      <c r="VG34" s="2" t="s">
        <v>3093</v>
      </c>
      <c r="VH34" s="2" t="s">
        <v>3093</v>
      </c>
      <c r="VI34" s="2" t="s">
        <v>3093</v>
      </c>
      <c r="VJ34" s="2" t="s">
        <v>3093</v>
      </c>
      <c r="VK34" s="2" t="s">
        <v>3093</v>
      </c>
      <c r="VL34" s="2" t="s">
        <v>3093</v>
      </c>
      <c r="VM34" s="2" t="s">
        <v>3142</v>
      </c>
      <c r="VN34" s="2" t="s">
        <v>3144</v>
      </c>
      <c r="VO34" s="2" t="s">
        <v>3144</v>
      </c>
      <c r="VP34" s="2" t="s">
        <v>3144</v>
      </c>
      <c r="VQ34" s="2" t="s">
        <v>3144</v>
      </c>
      <c r="VR34" s="2" t="s">
        <v>3144</v>
      </c>
      <c r="VS34" s="2" t="s">
        <v>3144</v>
      </c>
      <c r="VT34" s="2" t="s">
        <v>3144</v>
      </c>
      <c r="VU34" s="2" t="s">
        <v>3144</v>
      </c>
      <c r="VV34" s="2" t="s">
        <v>3144</v>
      </c>
      <c r="VW34" s="2" t="s">
        <v>3144</v>
      </c>
      <c r="VX34" s="2" t="s">
        <v>3144</v>
      </c>
      <c r="VY34" s="2" t="s">
        <v>3144</v>
      </c>
      <c r="VZ34" s="2" t="s">
        <v>3144</v>
      </c>
      <c r="WA34" s="2" t="s">
        <v>3144</v>
      </c>
      <c r="WB34" s="2" t="s">
        <v>3144</v>
      </c>
      <c r="WC34" s="2" t="s">
        <v>3144</v>
      </c>
      <c r="WD34" s="2" t="s">
        <v>3144</v>
      </c>
      <c r="WE34" s="2" t="s">
        <v>3144</v>
      </c>
      <c r="WF34" s="2" t="s">
        <v>3144</v>
      </c>
      <c r="WG34" s="2" t="s">
        <v>3144</v>
      </c>
      <c r="WH34" s="2" t="s">
        <v>3144</v>
      </c>
      <c r="WI34" s="2" t="s">
        <v>3144</v>
      </c>
      <c r="WJ34" s="2" t="s">
        <v>3144</v>
      </c>
      <c r="WK34" s="2" t="s">
        <v>3144</v>
      </c>
      <c r="WL34" s="2" t="s">
        <v>3144</v>
      </c>
      <c r="WM34" s="2" t="s">
        <v>3144</v>
      </c>
      <c r="WN34" s="2" t="s">
        <v>3144</v>
      </c>
      <c r="WO34" s="2" t="s">
        <v>3144</v>
      </c>
      <c r="WP34" s="2" t="s">
        <v>3144</v>
      </c>
      <c r="WQ34" s="2" t="s">
        <v>3144</v>
      </c>
      <c r="WR34" s="2" t="s">
        <v>3144</v>
      </c>
      <c r="WS34" s="2" t="s">
        <v>3144</v>
      </c>
      <c r="WT34" s="2" t="s">
        <v>3144</v>
      </c>
      <c r="WU34" s="2" t="s">
        <v>3144</v>
      </c>
      <c r="WV34" s="2" t="s">
        <v>3144</v>
      </c>
      <c r="WW34" s="2" t="s">
        <v>3144</v>
      </c>
      <c r="WX34" s="2" t="s">
        <v>3144</v>
      </c>
      <c r="WY34" s="2" t="s">
        <v>3144</v>
      </c>
      <c r="WZ34" s="2" t="s">
        <v>3144</v>
      </c>
      <c r="XA34" s="2" t="s">
        <v>3144</v>
      </c>
      <c r="XB34" s="2" t="s">
        <v>3144</v>
      </c>
      <c r="XC34" s="2" t="s">
        <v>3144</v>
      </c>
      <c r="XD34" s="2" t="s">
        <v>3144</v>
      </c>
      <c r="XE34" s="2" t="s">
        <v>3144</v>
      </c>
      <c r="XF34" s="2" t="s">
        <v>3144</v>
      </c>
      <c r="XG34" s="2" t="s">
        <v>3144</v>
      </c>
      <c r="XH34" s="2" t="s">
        <v>3144</v>
      </c>
      <c r="XI34" s="2" t="s">
        <v>3144</v>
      </c>
      <c r="XJ34" s="2" t="s">
        <v>3144</v>
      </c>
      <c r="XK34" s="2" t="s">
        <v>3144</v>
      </c>
      <c r="XL34" s="2" t="s">
        <v>3144</v>
      </c>
      <c r="XM34" s="2" t="s">
        <v>3144</v>
      </c>
      <c r="XN34" s="2" t="s">
        <v>3144</v>
      </c>
      <c r="XO34" s="2" t="s">
        <v>3144</v>
      </c>
      <c r="XP34" s="2" t="s">
        <v>3144</v>
      </c>
      <c r="XQ34" s="2" t="s">
        <v>3144</v>
      </c>
      <c r="XR34" s="2" t="s">
        <v>3144</v>
      </c>
      <c r="XS34" s="2" t="s">
        <v>3144</v>
      </c>
      <c r="XT34" s="2" t="s">
        <v>3144</v>
      </c>
      <c r="XU34" s="2" t="s">
        <v>3144</v>
      </c>
      <c r="XV34" s="2" t="s">
        <v>3144</v>
      </c>
      <c r="XW34" s="2" t="s">
        <v>3144</v>
      </c>
      <c r="XX34" s="2" t="s">
        <v>3144</v>
      </c>
      <c r="XY34" s="2" t="s">
        <v>3144</v>
      </c>
      <c r="XZ34" s="2" t="s">
        <v>3144</v>
      </c>
      <c r="YA34" s="2" t="s">
        <v>3144</v>
      </c>
      <c r="YB34" s="2" t="s">
        <v>3144</v>
      </c>
      <c r="YC34" s="2" t="s">
        <v>3144</v>
      </c>
      <c r="YD34" s="2" t="s">
        <v>3144</v>
      </c>
      <c r="YE34" s="2" t="s">
        <v>3144</v>
      </c>
      <c r="YF34" s="2" t="s">
        <v>3144</v>
      </c>
      <c r="YG34" s="2" t="s">
        <v>3144</v>
      </c>
      <c r="YH34" s="2" t="s">
        <v>3144</v>
      </c>
      <c r="YI34" s="2" t="s">
        <v>3144</v>
      </c>
      <c r="YJ34" s="2" t="s">
        <v>3144</v>
      </c>
      <c r="YK34" s="2" t="s">
        <v>3144</v>
      </c>
      <c r="YL34" s="2" t="s">
        <v>3144</v>
      </c>
      <c r="YM34" s="2" t="s">
        <v>3144</v>
      </c>
      <c r="YN34" s="2" t="s">
        <v>3144</v>
      </c>
      <c r="YO34" s="2" t="s">
        <v>3144</v>
      </c>
      <c r="YP34" s="2" t="s">
        <v>3144</v>
      </c>
      <c r="YQ34" s="2" t="s">
        <v>3144</v>
      </c>
      <c r="YR34" s="2" t="s">
        <v>3144</v>
      </c>
      <c r="YS34" s="2" t="s">
        <v>3144</v>
      </c>
      <c r="YT34" s="2" t="s">
        <v>3144</v>
      </c>
      <c r="YU34" s="2" t="s">
        <v>3144</v>
      </c>
      <c r="YV34" s="2" t="s">
        <v>3144</v>
      </c>
      <c r="YW34" s="2" t="s">
        <v>3144</v>
      </c>
      <c r="YX34" s="2" t="s">
        <v>3144</v>
      </c>
      <c r="YY34" s="2" t="s">
        <v>3144</v>
      </c>
      <c r="YZ34" s="2" t="s">
        <v>3144</v>
      </c>
      <c r="ZA34" s="2" t="s">
        <v>3144</v>
      </c>
      <c r="ZB34" s="2" t="s">
        <v>3144</v>
      </c>
      <c r="ZC34" s="2" t="s">
        <v>3144</v>
      </c>
      <c r="ZD34" s="2" t="s">
        <v>3144</v>
      </c>
      <c r="ZE34" s="2" t="s">
        <v>3144</v>
      </c>
      <c r="ZF34" s="2" t="s">
        <v>3144</v>
      </c>
      <c r="ZG34" s="2" t="s">
        <v>3144</v>
      </c>
      <c r="ZH34" s="2" t="s">
        <v>3144</v>
      </c>
      <c r="ZI34" s="2" t="s">
        <v>3144</v>
      </c>
      <c r="ZJ34" s="2" t="s">
        <v>3144</v>
      </c>
      <c r="ZK34" s="2" t="s">
        <v>3144</v>
      </c>
      <c r="ZL34" s="2" t="s">
        <v>3144</v>
      </c>
      <c r="ZM34" s="2" t="s">
        <v>3144</v>
      </c>
      <c r="ZN34" s="2" t="s">
        <v>3144</v>
      </c>
      <c r="ZO34" s="2" t="s">
        <v>3144</v>
      </c>
      <c r="ZP34" s="2" t="s">
        <v>3144</v>
      </c>
      <c r="ZQ34" s="2" t="s">
        <v>3144</v>
      </c>
      <c r="ZR34" s="2" t="s">
        <v>3144</v>
      </c>
      <c r="ZS34" s="2" t="s">
        <v>3144</v>
      </c>
      <c r="ZT34" s="2" t="s">
        <v>3144</v>
      </c>
      <c r="ZU34" s="2" t="s">
        <v>3144</v>
      </c>
      <c r="ZV34" s="2" t="s">
        <v>3144</v>
      </c>
      <c r="ZW34" s="2" t="s">
        <v>3144</v>
      </c>
      <c r="ZX34" s="2" t="s">
        <v>3144</v>
      </c>
      <c r="ZY34" s="2" t="s">
        <v>3144</v>
      </c>
      <c r="ZZ34" s="2" t="s">
        <v>3144</v>
      </c>
      <c r="AAA34" s="2" t="s">
        <v>3144</v>
      </c>
      <c r="AAB34" s="2" t="s">
        <v>3144</v>
      </c>
      <c r="AAC34" s="2" t="s">
        <v>3144</v>
      </c>
      <c r="AAD34" s="2" t="s">
        <v>3144</v>
      </c>
      <c r="AAE34" s="2" t="s">
        <v>3144</v>
      </c>
      <c r="AAF34" s="2" t="s">
        <v>3144</v>
      </c>
      <c r="AAG34" s="2" t="s">
        <v>3144</v>
      </c>
      <c r="AAH34" s="2" t="s">
        <v>3144</v>
      </c>
      <c r="AAI34" s="2" t="s">
        <v>3144</v>
      </c>
      <c r="AAJ34" s="2" t="s">
        <v>3144</v>
      </c>
      <c r="AAK34" s="2" t="s">
        <v>3144</v>
      </c>
      <c r="AAL34" s="2" t="s">
        <v>3144</v>
      </c>
      <c r="AAM34" s="2" t="s">
        <v>3144</v>
      </c>
      <c r="AAN34" s="2" t="s">
        <v>3144</v>
      </c>
      <c r="AAO34" s="2" t="s">
        <v>3144</v>
      </c>
      <c r="AAP34" s="2" t="s">
        <v>3144</v>
      </c>
      <c r="AAQ34" s="2" t="s">
        <v>3144</v>
      </c>
      <c r="AAR34" s="2" t="s">
        <v>3144</v>
      </c>
      <c r="AAS34" s="2" t="s">
        <v>3144</v>
      </c>
      <c r="AAT34" s="2" t="s">
        <v>3144</v>
      </c>
      <c r="AAU34" s="2" t="s">
        <v>3144</v>
      </c>
      <c r="AAV34" s="2" t="s">
        <v>3242</v>
      </c>
      <c r="AAW34" s="2" t="s">
        <v>3242</v>
      </c>
      <c r="AAX34" s="2" t="s">
        <v>3244</v>
      </c>
      <c r="AAY34" s="2" t="s">
        <v>3244</v>
      </c>
      <c r="AAZ34" s="2" t="s">
        <v>3244</v>
      </c>
      <c r="ABA34" s="2" t="s">
        <v>3244</v>
      </c>
      <c r="ABB34" s="2" t="s">
        <v>3244</v>
      </c>
      <c r="ABC34" s="2" t="s">
        <v>3244</v>
      </c>
      <c r="ABD34" s="2" t="s">
        <v>3246</v>
      </c>
      <c r="ABE34" s="2" t="s">
        <v>3246</v>
      </c>
      <c r="ABF34" s="2" t="s">
        <v>3246</v>
      </c>
      <c r="ABG34" s="2" t="s">
        <v>3246</v>
      </c>
      <c r="ABH34" s="2" t="s">
        <v>3246</v>
      </c>
      <c r="ABI34" s="2" t="s">
        <v>3246</v>
      </c>
      <c r="ABJ34" s="2" t="s">
        <v>3246</v>
      </c>
      <c r="ABK34" s="2" t="s">
        <v>3246</v>
      </c>
      <c r="ABL34" s="2" t="s">
        <v>3246</v>
      </c>
      <c r="ABM34" s="2" t="s">
        <v>3246</v>
      </c>
      <c r="ABN34" s="2" t="s">
        <v>3246</v>
      </c>
      <c r="ABO34" s="2" t="s">
        <v>3246</v>
      </c>
      <c r="ABP34" s="2" t="s">
        <v>3246</v>
      </c>
      <c r="ABQ34" s="2" t="s">
        <v>3246</v>
      </c>
      <c r="ABR34" s="2" t="s">
        <v>3246</v>
      </c>
      <c r="ABS34" s="2" t="s">
        <v>3246</v>
      </c>
      <c r="ABT34" s="2" t="s">
        <v>3246</v>
      </c>
      <c r="ABU34" s="2" t="s">
        <v>3246</v>
      </c>
      <c r="ABV34" s="2" t="s">
        <v>3246</v>
      </c>
      <c r="ABW34" s="2" t="s">
        <v>3246</v>
      </c>
      <c r="ABX34" s="2" t="s">
        <v>3246</v>
      </c>
      <c r="ABY34" s="2" t="s">
        <v>3246</v>
      </c>
      <c r="ABZ34" s="2" t="s">
        <v>3246</v>
      </c>
      <c r="ACA34" s="2" t="s">
        <v>3246</v>
      </c>
      <c r="ACB34" s="2" t="s">
        <v>3246</v>
      </c>
      <c r="ACC34" s="2" t="s">
        <v>3246</v>
      </c>
      <c r="ACD34" s="2" t="s">
        <v>3246</v>
      </c>
      <c r="ACE34" s="2" t="s">
        <v>3246</v>
      </c>
      <c r="ACF34" s="2" t="s">
        <v>3246</v>
      </c>
      <c r="ACG34" s="2" t="s">
        <v>3246</v>
      </c>
      <c r="ACH34" s="2" t="s">
        <v>3246</v>
      </c>
      <c r="ACI34" s="2" t="s">
        <v>3246</v>
      </c>
      <c r="ACJ34" s="2" t="s">
        <v>3246</v>
      </c>
      <c r="ACK34" s="2" t="s">
        <v>3246</v>
      </c>
      <c r="ACL34" s="2" t="s">
        <v>3246</v>
      </c>
      <c r="ACM34" s="2" t="s">
        <v>3246</v>
      </c>
      <c r="ACN34" s="2" t="s">
        <v>3246</v>
      </c>
      <c r="ACO34" s="2" t="s">
        <v>3246</v>
      </c>
      <c r="ACP34" s="2" t="s">
        <v>3246</v>
      </c>
      <c r="ACQ34" s="2" t="s">
        <v>3246</v>
      </c>
      <c r="ACR34" s="2" t="s">
        <v>3246</v>
      </c>
      <c r="ACS34" s="2" t="s">
        <v>3246</v>
      </c>
      <c r="ACT34" s="2" t="s">
        <v>3246</v>
      </c>
      <c r="ACU34" s="2" t="s">
        <v>3246</v>
      </c>
      <c r="ACV34" s="2" t="s">
        <v>3246</v>
      </c>
      <c r="ACW34" s="2" t="s">
        <v>3246</v>
      </c>
      <c r="ACX34" s="2" t="s">
        <v>3246</v>
      </c>
      <c r="ACY34" s="2" t="s">
        <v>3246</v>
      </c>
      <c r="ACZ34" s="2" t="s">
        <v>3246</v>
      </c>
      <c r="ADA34" s="2" t="s">
        <v>3246</v>
      </c>
      <c r="ADB34" s="2" t="s">
        <v>3246</v>
      </c>
      <c r="ADC34" s="2" t="s">
        <v>3246</v>
      </c>
      <c r="ADD34" s="2" t="s">
        <v>3246</v>
      </c>
      <c r="ADE34" s="2" t="s">
        <v>3246</v>
      </c>
      <c r="ADF34" s="2" t="s">
        <v>3246</v>
      </c>
      <c r="ADG34" s="2" t="s">
        <v>3246</v>
      </c>
      <c r="ADH34" s="2" t="s">
        <v>3246</v>
      </c>
      <c r="ADI34" s="2" t="s">
        <v>3246</v>
      </c>
      <c r="ADJ34" s="2" t="s">
        <v>3246</v>
      </c>
      <c r="ADK34" s="2" t="s">
        <v>3246</v>
      </c>
      <c r="ADL34" s="2" t="s">
        <v>3246</v>
      </c>
      <c r="ADM34" s="2" t="s">
        <v>3246</v>
      </c>
      <c r="ADN34" s="2" t="s">
        <v>3246</v>
      </c>
      <c r="ADO34" s="2" t="s">
        <v>3246</v>
      </c>
      <c r="ADP34" s="2" t="s">
        <v>3246</v>
      </c>
      <c r="ADQ34" s="2" t="s">
        <v>3246</v>
      </c>
      <c r="ADR34" s="2" t="s">
        <v>3246</v>
      </c>
      <c r="ADS34" s="2" t="s">
        <v>3246</v>
      </c>
      <c r="ADT34" s="2" t="s">
        <v>3246</v>
      </c>
      <c r="ADU34" s="2" t="s">
        <v>3246</v>
      </c>
      <c r="ADV34" s="2" t="s">
        <v>3246</v>
      </c>
      <c r="ADW34" s="2" t="s">
        <v>3246</v>
      </c>
      <c r="ADX34" s="2" t="s">
        <v>3246</v>
      </c>
      <c r="ADY34" s="2" t="s">
        <v>3246</v>
      </c>
      <c r="ADZ34" s="2" t="s">
        <v>3246</v>
      </c>
      <c r="AEA34" s="2" t="s">
        <v>3246</v>
      </c>
      <c r="AEB34" s="2" t="s">
        <v>3246</v>
      </c>
      <c r="AEC34" s="2" t="s">
        <v>3246</v>
      </c>
      <c r="AED34" s="2" t="s">
        <v>3246</v>
      </c>
      <c r="AEE34" s="2" t="s">
        <v>3246</v>
      </c>
      <c r="AEF34" s="2" t="s">
        <v>3246</v>
      </c>
      <c r="AEG34" s="2" t="s">
        <v>3246</v>
      </c>
      <c r="AEH34" s="2" t="s">
        <v>3246</v>
      </c>
      <c r="AEI34" s="2" t="s">
        <v>3246</v>
      </c>
      <c r="AEJ34" s="2" t="s">
        <v>3246</v>
      </c>
      <c r="AEK34" s="2" t="s">
        <v>3246</v>
      </c>
      <c r="AEL34" s="2" t="s">
        <v>3246</v>
      </c>
      <c r="AEM34" s="2" t="s">
        <v>3246</v>
      </c>
      <c r="AEN34" s="2" t="s">
        <v>3246</v>
      </c>
      <c r="AEO34" s="2" t="s">
        <v>3246</v>
      </c>
      <c r="AEP34" s="2" t="s">
        <v>3246</v>
      </c>
      <c r="AEQ34" s="2" t="s">
        <v>3246</v>
      </c>
      <c r="AER34" s="2" t="s">
        <v>3246</v>
      </c>
      <c r="AES34" s="2" t="s">
        <v>3246</v>
      </c>
      <c r="AET34" s="2" t="s">
        <v>3246</v>
      </c>
      <c r="AEU34" s="2" t="s">
        <v>3246</v>
      </c>
      <c r="AEV34" s="2" t="s">
        <v>3246</v>
      </c>
      <c r="AEW34" s="2" t="s">
        <v>3246</v>
      </c>
      <c r="AEX34" s="2" t="s">
        <v>3246</v>
      </c>
      <c r="AEY34" s="2" t="s">
        <v>3246</v>
      </c>
      <c r="AEZ34" s="2" t="s">
        <v>3246</v>
      </c>
      <c r="AFA34" s="2" t="s">
        <v>3246</v>
      </c>
      <c r="AFB34" s="2" t="s">
        <v>3246</v>
      </c>
      <c r="AFC34" s="2" t="s">
        <v>3246</v>
      </c>
      <c r="AFD34" s="2" t="s">
        <v>3246</v>
      </c>
      <c r="AFE34" s="2" t="s">
        <v>3246</v>
      </c>
      <c r="AFF34" s="2" t="s">
        <v>3246</v>
      </c>
      <c r="AFG34" s="2" t="s">
        <v>3246</v>
      </c>
      <c r="AFH34" s="2" t="s">
        <v>3246</v>
      </c>
      <c r="AFI34" s="2" t="s">
        <v>3246</v>
      </c>
      <c r="AFJ34" s="2" t="s">
        <v>3246</v>
      </c>
      <c r="AFK34" s="2" t="s">
        <v>3246</v>
      </c>
      <c r="AFL34" s="2" t="s">
        <v>3246</v>
      </c>
      <c r="AFM34" s="2" t="s">
        <v>3246</v>
      </c>
      <c r="AFN34" s="2" t="s">
        <v>3246</v>
      </c>
      <c r="AFO34" s="2" t="s">
        <v>3246</v>
      </c>
      <c r="AFP34" s="2" t="s">
        <v>3246</v>
      </c>
      <c r="AFQ34" s="2" t="s">
        <v>3246</v>
      </c>
      <c r="AFR34" s="2" t="s">
        <v>3246</v>
      </c>
      <c r="AFS34" s="2" t="s">
        <v>3246</v>
      </c>
      <c r="AFT34" s="2" t="s">
        <v>3246</v>
      </c>
      <c r="AFU34" s="2" t="s">
        <v>3246</v>
      </c>
      <c r="AFV34" s="2" t="s">
        <v>3246</v>
      </c>
      <c r="AFW34" s="2" t="s">
        <v>3246</v>
      </c>
      <c r="AFX34" s="2" t="s">
        <v>3246</v>
      </c>
      <c r="AFY34" s="2" t="s">
        <v>3246</v>
      </c>
      <c r="AFZ34" s="2" t="s">
        <v>3246</v>
      </c>
      <c r="AGA34" s="2" t="s">
        <v>3246</v>
      </c>
      <c r="AGB34" s="2" t="s">
        <v>3246</v>
      </c>
      <c r="AGC34" s="2" t="s">
        <v>3246</v>
      </c>
      <c r="AGD34" s="2" t="s">
        <v>3246</v>
      </c>
      <c r="AGE34" s="2" t="s">
        <v>3246</v>
      </c>
      <c r="AGF34" s="2" t="s">
        <v>3246</v>
      </c>
      <c r="AGG34" s="2" t="s">
        <v>3246</v>
      </c>
      <c r="AGH34" s="2" t="s">
        <v>3246</v>
      </c>
      <c r="AGI34" s="2" t="s">
        <v>3246</v>
      </c>
      <c r="AGJ34" s="2" t="s">
        <v>3246</v>
      </c>
      <c r="AGK34" s="2" t="s">
        <v>3246</v>
      </c>
      <c r="AGL34" s="2" t="s">
        <v>3246</v>
      </c>
      <c r="AGM34" s="2" t="s">
        <v>3246</v>
      </c>
      <c r="AGN34" s="2" t="s">
        <v>3246</v>
      </c>
      <c r="AGO34" s="2" t="s">
        <v>3246</v>
      </c>
      <c r="AGP34" s="2" t="s">
        <v>3246</v>
      </c>
      <c r="AGQ34" s="2" t="s">
        <v>3246</v>
      </c>
      <c r="AGR34" s="2" t="s">
        <v>3246</v>
      </c>
      <c r="AGS34" s="2" t="s">
        <v>3246</v>
      </c>
      <c r="AGT34" s="2" t="s">
        <v>3246</v>
      </c>
      <c r="AGU34" s="2" t="s">
        <v>3246</v>
      </c>
      <c r="AGV34" s="2" t="s">
        <v>3246</v>
      </c>
      <c r="AGW34" s="2" t="s">
        <v>3246</v>
      </c>
      <c r="AGX34" s="2" t="s">
        <v>3246</v>
      </c>
      <c r="AGY34" s="2" t="s">
        <v>3246</v>
      </c>
      <c r="AGZ34" s="2" t="s">
        <v>3246</v>
      </c>
      <c r="AHA34" s="2" t="s">
        <v>3246</v>
      </c>
      <c r="AHB34" s="2" t="s">
        <v>3246</v>
      </c>
      <c r="AHC34" s="2" t="s">
        <v>3246</v>
      </c>
      <c r="AHD34" s="2" t="s">
        <v>3246</v>
      </c>
      <c r="AHE34" s="2" t="s">
        <v>3246</v>
      </c>
      <c r="AHF34" s="2" t="s">
        <v>3246</v>
      </c>
      <c r="AHG34" s="2" t="s">
        <v>3246</v>
      </c>
      <c r="AHH34" s="2" t="s">
        <v>3246</v>
      </c>
      <c r="AHI34" s="2" t="s">
        <v>3246</v>
      </c>
      <c r="AHJ34" s="2" t="s">
        <v>3246</v>
      </c>
      <c r="AHK34" s="2" t="s">
        <v>3246</v>
      </c>
      <c r="AHL34" s="2" t="s">
        <v>3246</v>
      </c>
      <c r="AHM34" s="2" t="s">
        <v>3246</v>
      </c>
      <c r="AHN34" s="2" t="s">
        <v>3246</v>
      </c>
      <c r="AHO34" s="2" t="s">
        <v>3246</v>
      </c>
      <c r="AHP34" s="2" t="s">
        <v>3246</v>
      </c>
      <c r="AHQ34" s="2" t="s">
        <v>3246</v>
      </c>
      <c r="AHR34" s="2" t="s">
        <v>3246</v>
      </c>
      <c r="AHS34" s="2" t="s">
        <v>3246</v>
      </c>
      <c r="AHT34" s="2" t="s">
        <v>3246</v>
      </c>
      <c r="AHU34" s="2" t="s">
        <v>3246</v>
      </c>
      <c r="AHV34" s="2" t="s">
        <v>3246</v>
      </c>
      <c r="AHW34" s="2" t="s">
        <v>3246</v>
      </c>
      <c r="AHX34" s="2" t="s">
        <v>3246</v>
      </c>
      <c r="AHY34" s="2" t="s">
        <v>3246</v>
      </c>
      <c r="AHZ34" s="2" t="s">
        <v>3246</v>
      </c>
      <c r="AIA34" s="2" t="s">
        <v>3246</v>
      </c>
      <c r="AIB34" s="2" t="s">
        <v>3246</v>
      </c>
      <c r="AIC34" s="2" t="s">
        <v>3246</v>
      </c>
      <c r="AID34" s="2" t="s">
        <v>3246</v>
      </c>
      <c r="AIE34" s="2" t="s">
        <v>3246</v>
      </c>
      <c r="AIF34" s="2" t="s">
        <v>3246</v>
      </c>
      <c r="AIG34" s="2" t="s">
        <v>3246</v>
      </c>
      <c r="AIH34" s="2" t="s">
        <v>3246</v>
      </c>
      <c r="AII34" s="2" t="s">
        <v>3246</v>
      </c>
      <c r="AIJ34" s="2" t="s">
        <v>3246</v>
      </c>
      <c r="AIK34" s="2" t="s">
        <v>3246</v>
      </c>
      <c r="AIL34" s="2" t="s">
        <v>3246</v>
      </c>
      <c r="AIM34" s="2" t="s">
        <v>3246</v>
      </c>
      <c r="AIN34" s="2" t="s">
        <v>3246</v>
      </c>
      <c r="AIO34" s="2" t="s">
        <v>3246</v>
      </c>
      <c r="AIP34" s="2" t="s">
        <v>3246</v>
      </c>
      <c r="AIQ34" s="2" t="s">
        <v>3246</v>
      </c>
      <c r="AIR34" s="2" t="s">
        <v>3246</v>
      </c>
      <c r="AIS34" s="2" t="s">
        <v>3246</v>
      </c>
      <c r="AIT34" s="2" t="s">
        <v>3246</v>
      </c>
      <c r="AIU34" s="2" t="s">
        <v>3246</v>
      </c>
      <c r="AIV34" s="2" t="s">
        <v>3246</v>
      </c>
      <c r="AIW34" s="2" t="s">
        <v>3246</v>
      </c>
      <c r="AIX34" s="2" t="s">
        <v>3246</v>
      </c>
      <c r="AIY34" s="2" t="s">
        <v>3246</v>
      </c>
      <c r="AIZ34" s="2" t="s">
        <v>3246</v>
      </c>
      <c r="AJA34" s="2" t="s">
        <v>3246</v>
      </c>
      <c r="AJB34" s="2" t="s">
        <v>3246</v>
      </c>
      <c r="AJC34" s="2" t="s">
        <v>3246</v>
      </c>
      <c r="AJD34" s="2" t="s">
        <v>3246</v>
      </c>
      <c r="AJE34" s="2" t="s">
        <v>3246</v>
      </c>
      <c r="AJF34" s="2" t="s">
        <v>3246</v>
      </c>
      <c r="AJG34" s="2" t="s">
        <v>3246</v>
      </c>
      <c r="AJH34" s="2" t="s">
        <v>3246</v>
      </c>
      <c r="AJI34" s="2" t="s">
        <v>3246</v>
      </c>
      <c r="AJJ34" s="2" t="s">
        <v>3246</v>
      </c>
      <c r="AJK34" s="2" t="s">
        <v>3246</v>
      </c>
      <c r="AJL34" s="2" t="s">
        <v>3246</v>
      </c>
      <c r="AJM34" s="2" t="s">
        <v>3246</v>
      </c>
      <c r="AJN34" s="2" t="s">
        <v>3246</v>
      </c>
      <c r="AJO34" s="2" t="s">
        <v>3246</v>
      </c>
      <c r="AJP34" s="2" t="s">
        <v>3246</v>
      </c>
      <c r="AJQ34" s="2" t="s">
        <v>3246</v>
      </c>
      <c r="AJR34" s="2" t="s">
        <v>3246</v>
      </c>
      <c r="AJS34" s="2" t="s">
        <v>3246</v>
      </c>
      <c r="AJT34" s="2" t="s">
        <v>3246</v>
      </c>
      <c r="AJU34" s="2" t="s">
        <v>3246</v>
      </c>
      <c r="AJV34" s="2" t="s">
        <v>3246</v>
      </c>
      <c r="AJW34" s="2" t="s">
        <v>3246</v>
      </c>
      <c r="AJX34" s="2" t="s">
        <v>3246</v>
      </c>
      <c r="AJY34" s="2" t="s">
        <v>3246</v>
      </c>
      <c r="AJZ34" s="2" t="s">
        <v>3246</v>
      </c>
      <c r="AKA34" s="2" t="s">
        <v>3246</v>
      </c>
      <c r="AKB34" s="2" t="s">
        <v>3246</v>
      </c>
      <c r="AKC34" s="2" t="s">
        <v>3246</v>
      </c>
      <c r="AKD34" s="2" t="s">
        <v>3423</v>
      </c>
      <c r="AKE34" s="2" t="s">
        <v>3423</v>
      </c>
      <c r="AKF34" s="2" t="s">
        <v>3423</v>
      </c>
      <c r="AKG34" s="2" t="s">
        <v>3423</v>
      </c>
      <c r="AKH34" s="2" t="s">
        <v>3423</v>
      </c>
      <c r="AKI34" s="2" t="s">
        <v>3423</v>
      </c>
      <c r="AKJ34" s="2" t="s">
        <v>3423</v>
      </c>
      <c r="AKK34" s="2" t="s">
        <v>3423</v>
      </c>
      <c r="AKL34" s="2" t="s">
        <v>3423</v>
      </c>
      <c r="AKM34" s="2" t="s">
        <v>3423</v>
      </c>
      <c r="AKN34" s="2" t="s">
        <v>3433</v>
      </c>
      <c r="AKO34" s="2" t="s">
        <v>3433</v>
      </c>
      <c r="AKP34" s="2" t="s">
        <v>3433</v>
      </c>
      <c r="AKQ34" s="2" t="s">
        <v>3433</v>
      </c>
      <c r="AKR34" s="2" t="s">
        <v>3433</v>
      </c>
      <c r="AKS34" s="2" t="s">
        <v>3433</v>
      </c>
      <c r="AKT34" s="2" t="s">
        <v>3433</v>
      </c>
      <c r="AKU34" s="2" t="s">
        <v>3433</v>
      </c>
      <c r="AKV34" s="2" t="s">
        <v>3433</v>
      </c>
      <c r="AKW34" s="2" t="s">
        <v>3433</v>
      </c>
      <c r="AKX34" s="2" t="s">
        <v>3433</v>
      </c>
      <c r="AKY34" s="2" t="s">
        <v>3433</v>
      </c>
      <c r="AKZ34" s="2" t="s">
        <v>3433</v>
      </c>
      <c r="ALA34" s="2" t="s">
        <v>3433</v>
      </c>
      <c r="ALB34" s="2" t="s">
        <v>3433</v>
      </c>
      <c r="ALC34" s="2" t="s">
        <v>3433</v>
      </c>
      <c r="ALD34" s="2" t="s">
        <v>3433</v>
      </c>
      <c r="ALE34" s="2" t="s">
        <v>3433</v>
      </c>
      <c r="ALF34" s="2" t="s">
        <v>3433</v>
      </c>
      <c r="ALG34" s="2" t="s">
        <v>3433</v>
      </c>
      <c r="ALH34" s="2" t="s">
        <v>3433</v>
      </c>
      <c r="ALI34" s="2" t="s">
        <v>3433</v>
      </c>
      <c r="ALJ34" s="2" t="s">
        <v>3433</v>
      </c>
      <c r="ALK34" s="2" t="s">
        <v>3433</v>
      </c>
      <c r="ALL34" s="2" t="s">
        <v>3433</v>
      </c>
      <c r="ALM34" s="2" t="s">
        <v>3433</v>
      </c>
      <c r="ALN34" s="2" t="s">
        <v>3433</v>
      </c>
      <c r="ALO34" s="2" t="s">
        <v>3433</v>
      </c>
      <c r="ALP34" s="2" t="s">
        <v>3433</v>
      </c>
      <c r="ALQ34" s="2" t="s">
        <v>3433</v>
      </c>
      <c r="ALR34" s="2" t="s">
        <v>3433</v>
      </c>
      <c r="ALS34" s="2" t="s">
        <v>3433</v>
      </c>
      <c r="ALT34" s="2" t="s">
        <v>3433</v>
      </c>
      <c r="ALU34" s="2" t="s">
        <v>3433</v>
      </c>
      <c r="ALV34" s="2" t="s">
        <v>3433</v>
      </c>
      <c r="ALW34" s="2" t="s">
        <v>3433</v>
      </c>
      <c r="ALX34" s="2" t="s">
        <v>3433</v>
      </c>
      <c r="ALY34" s="2" t="s">
        <v>3433</v>
      </c>
      <c r="ALZ34" s="2" t="s">
        <v>3433</v>
      </c>
      <c r="AMA34" s="2" t="s">
        <v>3433</v>
      </c>
      <c r="AMB34" s="2" t="s">
        <v>3433</v>
      </c>
      <c r="AMC34" s="2" t="s">
        <v>3433</v>
      </c>
      <c r="AMD34" s="2" t="s">
        <v>3433</v>
      </c>
      <c r="AME34" s="2" t="s">
        <v>3433</v>
      </c>
      <c r="AMF34" s="2" t="s">
        <v>3433</v>
      </c>
      <c r="AMG34" s="2" t="s">
        <v>3433</v>
      </c>
      <c r="AMH34" s="2" t="s">
        <v>3433</v>
      </c>
      <c r="AMI34" s="2" t="s">
        <v>3433</v>
      </c>
      <c r="AMJ34" s="2" t="s">
        <v>3433</v>
      </c>
      <c r="AMK34" s="2" t="s">
        <v>3433</v>
      </c>
      <c r="AML34" s="2" t="s">
        <v>3433</v>
      </c>
      <c r="AMM34" s="2" t="s">
        <v>3433</v>
      </c>
      <c r="AMN34" s="2" t="s">
        <v>3433</v>
      </c>
      <c r="AMO34" s="2" t="s">
        <v>3433</v>
      </c>
      <c r="AMP34" s="2" t="s">
        <v>3433</v>
      </c>
      <c r="AMQ34" s="2" t="s">
        <v>3433</v>
      </c>
      <c r="AMR34" s="2" t="s">
        <v>3433</v>
      </c>
      <c r="AMS34" s="2" t="s">
        <v>3433</v>
      </c>
      <c r="AMT34" s="2" t="s">
        <v>3433</v>
      </c>
      <c r="AMU34" s="2" t="s">
        <v>3433</v>
      </c>
      <c r="AMV34" s="2" t="s">
        <v>3433</v>
      </c>
      <c r="AMW34" s="2" t="s">
        <v>3433</v>
      </c>
      <c r="AMX34" s="2" t="s">
        <v>3433</v>
      </c>
      <c r="AMY34" s="2" t="s">
        <v>3433</v>
      </c>
      <c r="AMZ34" s="2" t="s">
        <v>3433</v>
      </c>
      <c r="ANA34" s="2" t="s">
        <v>3433</v>
      </c>
      <c r="ANB34" s="2" t="s">
        <v>3433</v>
      </c>
      <c r="ANC34" s="2" t="s">
        <v>3433</v>
      </c>
      <c r="AND34" s="2" t="s">
        <v>3433</v>
      </c>
      <c r="ANE34" s="2" t="s">
        <v>3433</v>
      </c>
      <c r="ANF34" s="2" t="s">
        <v>3433</v>
      </c>
      <c r="ANG34" s="2" t="s">
        <v>3433</v>
      </c>
      <c r="ANH34" s="2" t="s">
        <v>3433</v>
      </c>
      <c r="ANI34" s="2" t="s">
        <v>3433</v>
      </c>
      <c r="ANJ34" s="2" t="s">
        <v>3433</v>
      </c>
      <c r="ANK34" s="2" t="s">
        <v>3433</v>
      </c>
      <c r="ANL34" s="2" t="s">
        <v>3433</v>
      </c>
      <c r="ANM34" s="2" t="s">
        <v>3433</v>
      </c>
      <c r="ANN34" s="2" t="s">
        <v>3433</v>
      </c>
      <c r="ANO34" s="2" t="s">
        <v>3433</v>
      </c>
      <c r="ANP34" s="2" t="s">
        <v>3433</v>
      </c>
      <c r="ANQ34" s="2" t="s">
        <v>3433</v>
      </c>
      <c r="ANR34" s="2" t="s">
        <v>3433</v>
      </c>
      <c r="ANS34" s="2" t="s">
        <v>3433</v>
      </c>
      <c r="ANT34" s="2" t="s">
        <v>3433</v>
      </c>
      <c r="ANU34" s="2" t="s">
        <v>3433</v>
      </c>
      <c r="ANV34" s="2" t="s">
        <v>3433</v>
      </c>
      <c r="ANW34" s="2" t="s">
        <v>3433</v>
      </c>
      <c r="ANX34" s="2" t="s">
        <v>3433</v>
      </c>
      <c r="ANY34" s="2" t="s">
        <v>3433</v>
      </c>
      <c r="ANZ34" s="2" t="s">
        <v>3433</v>
      </c>
      <c r="AOA34" s="2" t="s">
        <v>3433</v>
      </c>
      <c r="AOB34" s="2" t="s">
        <v>3433</v>
      </c>
      <c r="AOC34" s="2" t="s">
        <v>3433</v>
      </c>
      <c r="AOD34" s="2" t="s">
        <v>3433</v>
      </c>
      <c r="AOE34" s="2" t="s">
        <v>3433</v>
      </c>
      <c r="AOF34" s="2" t="s">
        <v>3433</v>
      </c>
      <c r="AOG34" s="2" t="s">
        <v>3433</v>
      </c>
      <c r="AOH34" s="2" t="s">
        <v>3433</v>
      </c>
      <c r="AOI34" s="2" t="s">
        <v>3433</v>
      </c>
      <c r="AOJ34" s="2" t="s">
        <v>3433</v>
      </c>
      <c r="AOK34" s="2" t="s">
        <v>3433</v>
      </c>
      <c r="AOL34" s="2" t="s">
        <v>3433</v>
      </c>
      <c r="AOM34" s="2" t="s">
        <v>3433</v>
      </c>
      <c r="AON34" s="2" t="s">
        <v>3433</v>
      </c>
      <c r="AOO34" s="2" t="s">
        <v>3433</v>
      </c>
      <c r="AOP34" s="2" t="s">
        <v>3433</v>
      </c>
      <c r="AOQ34" s="2" t="s">
        <v>3433</v>
      </c>
      <c r="AOR34" s="2" t="s">
        <v>3433</v>
      </c>
      <c r="AOS34" s="2" t="s">
        <v>3433</v>
      </c>
      <c r="AOT34" s="2" t="s">
        <v>3433</v>
      </c>
      <c r="AOU34" s="2" t="s">
        <v>3433</v>
      </c>
      <c r="AOV34" s="2" t="s">
        <v>3433</v>
      </c>
      <c r="AOW34" s="2" t="s">
        <v>3433</v>
      </c>
      <c r="AOX34" s="2" t="s">
        <v>3433</v>
      </c>
      <c r="AOY34" s="2" t="s">
        <v>3433</v>
      </c>
      <c r="AOZ34" s="2" t="s">
        <v>3433</v>
      </c>
      <c r="APA34" s="2" t="s">
        <v>3433</v>
      </c>
      <c r="APB34" s="2" t="s">
        <v>3433</v>
      </c>
      <c r="APC34" s="2" t="s">
        <v>3433</v>
      </c>
      <c r="APD34" s="2" t="s">
        <v>3433</v>
      </c>
      <c r="APE34" s="2" t="s">
        <v>3433</v>
      </c>
      <c r="APF34" s="2" t="s">
        <v>3433</v>
      </c>
      <c r="APG34" s="2" t="s">
        <v>3433</v>
      </c>
      <c r="APH34" s="2" t="s">
        <v>3433</v>
      </c>
      <c r="API34" s="2" t="s">
        <v>3433</v>
      </c>
      <c r="APJ34" s="2" t="s">
        <v>3433</v>
      </c>
      <c r="APK34" s="2" t="s">
        <v>3433</v>
      </c>
      <c r="APL34" s="2" t="s">
        <v>3433</v>
      </c>
      <c r="APM34" s="2" t="s">
        <v>3433</v>
      </c>
      <c r="APN34" s="2" t="s">
        <v>3433</v>
      </c>
      <c r="APO34" s="2" t="s">
        <v>3433</v>
      </c>
      <c r="APP34" s="2" t="s">
        <v>3433</v>
      </c>
      <c r="APQ34" s="2" t="s">
        <v>3433</v>
      </c>
      <c r="APR34" s="2" t="s">
        <v>3433</v>
      </c>
      <c r="APS34" s="2" t="s">
        <v>3433</v>
      </c>
      <c r="APT34" s="2" t="s">
        <v>3433</v>
      </c>
      <c r="APU34" s="2" t="s">
        <v>3433</v>
      </c>
      <c r="APV34" s="2" t="s">
        <v>3433</v>
      </c>
      <c r="APW34" s="2" t="s">
        <v>3433</v>
      </c>
      <c r="APX34" s="2" t="s">
        <v>3433</v>
      </c>
      <c r="APY34" s="2" t="s">
        <v>3433</v>
      </c>
      <c r="APZ34" s="2" t="s">
        <v>3433</v>
      </c>
      <c r="AQA34" s="2" t="s">
        <v>3433</v>
      </c>
      <c r="AQB34" s="2" t="s">
        <v>3433</v>
      </c>
      <c r="AQC34" s="2" t="s">
        <v>3433</v>
      </c>
      <c r="AQD34" s="2" t="s">
        <v>3433</v>
      </c>
      <c r="AQE34" s="2" t="s">
        <v>3433</v>
      </c>
      <c r="AQF34" s="2" t="s">
        <v>3433</v>
      </c>
      <c r="AQG34" s="2" t="s">
        <v>3433</v>
      </c>
      <c r="AQH34" s="2" t="s">
        <v>3433</v>
      </c>
      <c r="AQI34" s="2" t="s">
        <v>3433</v>
      </c>
      <c r="AQJ34" s="2" t="s">
        <v>3433</v>
      </c>
      <c r="AQK34" s="2" t="s">
        <v>3433</v>
      </c>
      <c r="AQL34" s="2" t="s">
        <v>3433</v>
      </c>
      <c r="AQM34" s="2" t="s">
        <v>3433</v>
      </c>
      <c r="AQN34" s="2" t="s">
        <v>3433</v>
      </c>
      <c r="AQO34" s="2" t="s">
        <v>3433</v>
      </c>
      <c r="AQP34" s="2" t="s">
        <v>3433</v>
      </c>
      <c r="AQQ34" s="2" t="s">
        <v>3433</v>
      </c>
      <c r="AQR34" s="2" t="s">
        <v>3433</v>
      </c>
      <c r="AQS34" s="2" t="s">
        <v>3433</v>
      </c>
      <c r="AQT34" s="2" t="s">
        <v>3433</v>
      </c>
      <c r="AQU34" s="2" t="s">
        <v>3433</v>
      </c>
      <c r="AQV34" s="2" t="s">
        <v>3433</v>
      </c>
      <c r="AQW34" s="2" t="s">
        <v>3433</v>
      </c>
      <c r="AQX34" s="2" t="s">
        <v>3433</v>
      </c>
      <c r="AQY34" s="2" t="s">
        <v>3433</v>
      </c>
      <c r="AQZ34" s="2" t="s">
        <v>3433</v>
      </c>
      <c r="ARA34" s="2" t="s">
        <v>3433</v>
      </c>
      <c r="ARB34" s="2" t="s">
        <v>3433</v>
      </c>
      <c r="ARC34" s="2" t="s">
        <v>3433</v>
      </c>
      <c r="ARD34" s="2" t="s">
        <v>3433</v>
      </c>
      <c r="ARE34" s="2" t="s">
        <v>3433</v>
      </c>
      <c r="ARF34" s="2" t="s">
        <v>3433</v>
      </c>
      <c r="ARG34" s="2" t="s">
        <v>3433</v>
      </c>
      <c r="ARH34" s="2" t="s">
        <v>3433</v>
      </c>
      <c r="ARI34" s="2" t="s">
        <v>3433</v>
      </c>
      <c r="ARJ34" s="2" t="s">
        <v>3433</v>
      </c>
      <c r="ARK34" s="2" t="s">
        <v>3433</v>
      </c>
      <c r="ARL34" s="2" t="s">
        <v>3433</v>
      </c>
      <c r="ARM34" s="2" t="s">
        <v>3433</v>
      </c>
      <c r="ARN34" s="2" t="s">
        <v>3433</v>
      </c>
      <c r="ARO34" s="2" t="s">
        <v>3433</v>
      </c>
      <c r="ARP34" s="2" t="s">
        <v>3433</v>
      </c>
      <c r="ARQ34" s="2" t="s">
        <v>3433</v>
      </c>
      <c r="ARR34" s="2" t="s">
        <v>3433</v>
      </c>
      <c r="ARS34" s="2" t="s">
        <v>3433</v>
      </c>
      <c r="ART34" s="2" t="s">
        <v>3433</v>
      </c>
      <c r="ARU34" s="2" t="s">
        <v>3433</v>
      </c>
      <c r="ARV34" s="2" t="s">
        <v>3433</v>
      </c>
      <c r="ARW34" s="2" t="s">
        <v>3433</v>
      </c>
      <c r="ARX34" s="2" t="s">
        <v>3433</v>
      </c>
      <c r="ARY34" s="2" t="s">
        <v>3433</v>
      </c>
      <c r="ARZ34" s="2" t="s">
        <v>3433</v>
      </c>
      <c r="ASA34" s="2" t="s">
        <v>3433</v>
      </c>
      <c r="ASB34" s="2" t="s">
        <v>3433</v>
      </c>
      <c r="ASC34" s="2" t="s">
        <v>3433</v>
      </c>
      <c r="ASD34" s="2" t="s">
        <v>3433</v>
      </c>
      <c r="ASE34" s="2" t="s">
        <v>3433</v>
      </c>
      <c r="ASF34" s="2" t="s">
        <v>3433</v>
      </c>
      <c r="ASG34" s="2" t="s">
        <v>3433</v>
      </c>
      <c r="ASH34" s="2" t="s">
        <v>3433</v>
      </c>
      <c r="ASI34" s="2" t="s">
        <v>3433</v>
      </c>
      <c r="ASJ34" s="2" t="s">
        <v>3433</v>
      </c>
      <c r="ASK34" s="2" t="s">
        <v>3433</v>
      </c>
      <c r="ASL34" s="2" t="s">
        <v>3433</v>
      </c>
      <c r="ASM34" s="2" t="s">
        <v>3433</v>
      </c>
      <c r="ASN34" s="2" t="s">
        <v>3433</v>
      </c>
      <c r="ASO34" s="2" t="s">
        <v>3433</v>
      </c>
      <c r="ASP34" s="2" t="s">
        <v>3433</v>
      </c>
      <c r="ASQ34" s="2" t="s">
        <v>3433</v>
      </c>
      <c r="ASR34" s="2" t="s">
        <v>3433</v>
      </c>
      <c r="ASS34" s="2" t="s">
        <v>3433</v>
      </c>
      <c r="AST34" s="2" t="s">
        <v>3433</v>
      </c>
      <c r="ASU34" s="2" t="s">
        <v>3433</v>
      </c>
      <c r="ASV34" s="2" t="s">
        <v>3433</v>
      </c>
      <c r="ASW34" s="2" t="s">
        <v>3433</v>
      </c>
      <c r="ASX34" s="2" t="s">
        <v>3433</v>
      </c>
      <c r="ASY34" s="2" t="s">
        <v>3433</v>
      </c>
      <c r="ASZ34" s="2" t="s">
        <v>3433</v>
      </c>
      <c r="ATA34" s="2" t="s">
        <v>3433</v>
      </c>
      <c r="ATB34" s="2" t="s">
        <v>3433</v>
      </c>
      <c r="ATC34" s="2" t="s">
        <v>3433</v>
      </c>
      <c r="ATD34" s="2" t="s">
        <v>3433</v>
      </c>
      <c r="ATE34" s="2" t="s">
        <v>3433</v>
      </c>
      <c r="ATF34" s="2" t="s">
        <v>3433</v>
      </c>
      <c r="ATG34" s="2" t="s">
        <v>3433</v>
      </c>
      <c r="ATH34" s="2" t="s">
        <v>3433</v>
      </c>
      <c r="ATI34" s="2" t="s">
        <v>3433</v>
      </c>
      <c r="ATJ34" s="2" t="s">
        <v>3433</v>
      </c>
      <c r="ATK34" s="2" t="s">
        <v>3433</v>
      </c>
      <c r="ATL34" s="2" t="s">
        <v>3433</v>
      </c>
      <c r="ATM34" s="2" t="s">
        <v>3433</v>
      </c>
      <c r="ATN34" s="2" t="s">
        <v>3433</v>
      </c>
      <c r="ATO34" s="2" t="s">
        <v>3433</v>
      </c>
      <c r="ATP34" s="2" t="s">
        <v>3433</v>
      </c>
      <c r="ATQ34" s="2" t="s">
        <v>3433</v>
      </c>
      <c r="ATR34" s="2" t="s">
        <v>3433</v>
      </c>
      <c r="ATS34" s="2" t="s">
        <v>3433</v>
      </c>
      <c r="ATT34" s="2" t="s">
        <v>3433</v>
      </c>
      <c r="ATU34" s="2" t="s">
        <v>3433</v>
      </c>
      <c r="ATV34" s="2" t="s">
        <v>3433</v>
      </c>
      <c r="ATW34" s="2" t="s">
        <v>3433</v>
      </c>
      <c r="ATX34" s="2" t="s">
        <v>3433</v>
      </c>
      <c r="ATY34" s="2" t="s">
        <v>3433</v>
      </c>
      <c r="ATZ34" s="2" t="s">
        <v>3433</v>
      </c>
      <c r="AUA34" s="2" t="s">
        <v>3433</v>
      </c>
      <c r="AUB34" s="2" t="s">
        <v>3433</v>
      </c>
      <c r="AUC34" s="2" t="s">
        <v>3433</v>
      </c>
      <c r="AUD34" s="2" t="s">
        <v>3433</v>
      </c>
      <c r="AUE34" s="2" t="s">
        <v>3433</v>
      </c>
      <c r="AUF34" s="2" t="s">
        <v>3433</v>
      </c>
      <c r="AUG34" s="2" t="s">
        <v>3433</v>
      </c>
      <c r="AUH34" s="2" t="s">
        <v>3433</v>
      </c>
      <c r="AUI34" s="2" t="s">
        <v>3433</v>
      </c>
      <c r="AUJ34" s="2" t="s">
        <v>3433</v>
      </c>
      <c r="AUK34" s="2" t="s">
        <v>3433</v>
      </c>
      <c r="AUL34" s="2" t="s">
        <v>3433</v>
      </c>
      <c r="AUM34" s="2" t="s">
        <v>3433</v>
      </c>
      <c r="AUN34" s="2" t="s">
        <v>3433</v>
      </c>
      <c r="AUO34" s="2" t="s">
        <v>3433</v>
      </c>
      <c r="AUP34" s="2" t="s">
        <v>3433</v>
      </c>
      <c r="AUQ34" s="2" t="s">
        <v>3433</v>
      </c>
      <c r="AUR34" s="2" t="s">
        <v>3433</v>
      </c>
      <c r="AUS34" s="2" t="s">
        <v>3433</v>
      </c>
      <c r="AUT34" s="2" t="s">
        <v>3433</v>
      </c>
      <c r="AUU34" s="2" t="s">
        <v>3433</v>
      </c>
      <c r="AUV34" s="2" t="s">
        <v>3433</v>
      </c>
      <c r="AUW34" s="2" t="s">
        <v>3433</v>
      </c>
      <c r="AUX34" s="2" t="s">
        <v>3433</v>
      </c>
      <c r="AUY34" s="2" t="s">
        <v>3433</v>
      </c>
      <c r="AUZ34" s="2" t="s">
        <v>3433</v>
      </c>
      <c r="AVA34" s="2" t="s">
        <v>3433</v>
      </c>
      <c r="AVB34" s="2" t="s">
        <v>3433</v>
      </c>
      <c r="AVC34" s="2" t="s">
        <v>3433</v>
      </c>
      <c r="AVD34" s="2" t="s">
        <v>3433</v>
      </c>
      <c r="AVE34" s="2" t="s">
        <v>3433</v>
      </c>
      <c r="AVF34" s="2" t="s">
        <v>3433</v>
      </c>
      <c r="AVG34" s="2" t="s">
        <v>3433</v>
      </c>
      <c r="AVH34" s="2" t="s">
        <v>3433</v>
      </c>
      <c r="AVI34" s="2" t="s">
        <v>3433</v>
      </c>
      <c r="AVJ34" s="2" t="s">
        <v>3433</v>
      </c>
      <c r="AVK34" s="2" t="s">
        <v>3433</v>
      </c>
      <c r="AVL34" s="2" t="s">
        <v>3433</v>
      </c>
      <c r="AVM34" s="2" t="s">
        <v>3433</v>
      </c>
      <c r="AVN34" s="2" t="s">
        <v>3433</v>
      </c>
      <c r="AVO34" s="2" t="s">
        <v>3433</v>
      </c>
      <c r="AVP34" s="2" t="s">
        <v>3433</v>
      </c>
      <c r="AVQ34" s="2" t="s">
        <v>3433</v>
      </c>
      <c r="AVR34" s="2" t="s">
        <v>3433</v>
      </c>
      <c r="AVS34" s="2" t="s">
        <v>3433</v>
      </c>
      <c r="AVT34" s="2" t="s">
        <v>3433</v>
      </c>
      <c r="AVU34" s="2" t="s">
        <v>3433</v>
      </c>
      <c r="AVV34" s="2" t="s">
        <v>3433</v>
      </c>
      <c r="AVW34" s="2" t="s">
        <v>3433</v>
      </c>
      <c r="AVX34" s="2" t="s">
        <v>3433</v>
      </c>
      <c r="AVY34" s="2" t="s">
        <v>3433</v>
      </c>
      <c r="AVZ34" s="2" t="s">
        <v>3433</v>
      </c>
      <c r="AWA34" s="2" t="s">
        <v>3433</v>
      </c>
      <c r="AWB34" s="2" t="s">
        <v>3433</v>
      </c>
      <c r="AWC34" s="2" t="s">
        <v>3433</v>
      </c>
      <c r="AWD34" s="2" t="s">
        <v>3433</v>
      </c>
      <c r="AWE34" s="2" t="s">
        <v>3433</v>
      </c>
      <c r="AWF34" s="2" t="s">
        <v>3433</v>
      </c>
      <c r="AWG34" s="2" t="s">
        <v>3433</v>
      </c>
      <c r="AWH34" s="2" t="s">
        <v>3433</v>
      </c>
      <c r="AWI34" s="2" t="s">
        <v>3433</v>
      </c>
      <c r="AWJ34" s="2" t="s">
        <v>3433</v>
      </c>
      <c r="AWK34" s="2" t="s">
        <v>3433</v>
      </c>
      <c r="AWL34" s="2" t="s">
        <v>3433</v>
      </c>
      <c r="AWM34" s="2" t="s">
        <v>3433</v>
      </c>
      <c r="AWN34" s="2" t="s">
        <v>3433</v>
      </c>
      <c r="AWO34" s="2" t="s">
        <v>3433</v>
      </c>
      <c r="AWP34" s="2" t="s">
        <v>3433</v>
      </c>
      <c r="AWQ34" s="2" t="s">
        <v>3433</v>
      </c>
      <c r="AWR34" s="2" t="s">
        <v>3433</v>
      </c>
      <c r="AWS34" s="2" t="s">
        <v>3433</v>
      </c>
      <c r="AWT34" s="2" t="s">
        <v>3433</v>
      </c>
      <c r="AWU34" s="2" t="s">
        <v>3433</v>
      </c>
      <c r="AWV34" s="2" t="s">
        <v>3433</v>
      </c>
      <c r="AWW34" s="2" t="s">
        <v>3433</v>
      </c>
      <c r="AWX34" s="2" t="s">
        <v>3433</v>
      </c>
      <c r="AWY34" s="2" t="s">
        <v>3433</v>
      </c>
      <c r="AWZ34" s="2" t="s">
        <v>3433</v>
      </c>
      <c r="AXA34" s="2" t="s">
        <v>3433</v>
      </c>
      <c r="AXB34" s="2" t="s">
        <v>3433</v>
      </c>
      <c r="AXC34" s="2" t="s">
        <v>3433</v>
      </c>
      <c r="AXD34" s="2" t="s">
        <v>3433</v>
      </c>
      <c r="AXE34" s="2" t="s">
        <v>3433</v>
      </c>
      <c r="AXF34" s="2" t="s">
        <v>3433</v>
      </c>
      <c r="AXG34" s="2" t="s">
        <v>3433</v>
      </c>
      <c r="AXH34" s="2" t="s">
        <v>3433</v>
      </c>
      <c r="AXI34" s="2" t="s">
        <v>3433</v>
      </c>
      <c r="AXJ34" s="2" t="s">
        <v>3433</v>
      </c>
      <c r="AXK34" s="2" t="s">
        <v>3433</v>
      </c>
      <c r="AXL34" s="2" t="s">
        <v>3433</v>
      </c>
      <c r="AXM34" s="2" t="s">
        <v>3433</v>
      </c>
      <c r="AXN34" s="2" t="s">
        <v>3433</v>
      </c>
      <c r="AXO34" s="2" t="s">
        <v>3433</v>
      </c>
      <c r="AXP34" s="2" t="s">
        <v>3433</v>
      </c>
      <c r="AXQ34" s="2" t="s">
        <v>3433</v>
      </c>
      <c r="AXR34" s="2" t="s">
        <v>3433</v>
      </c>
      <c r="AXS34" s="2" t="s">
        <v>3433</v>
      </c>
      <c r="AXT34" s="2" t="s">
        <v>3433</v>
      </c>
      <c r="AXU34" s="2" t="s">
        <v>3433</v>
      </c>
      <c r="AXV34" s="2" t="s">
        <v>3433</v>
      </c>
      <c r="AXW34" s="2" t="s">
        <v>3671</v>
      </c>
      <c r="AXX34" s="2" t="s">
        <v>3671</v>
      </c>
      <c r="AXY34" s="2" t="s">
        <v>3671</v>
      </c>
      <c r="AXZ34" s="2" t="s">
        <v>3671</v>
      </c>
      <c r="AYA34" s="2" t="s">
        <v>3671</v>
      </c>
      <c r="AYB34" s="2" t="s">
        <v>3671</v>
      </c>
      <c r="AYC34" s="2" t="s">
        <v>3671</v>
      </c>
      <c r="AYD34" s="2" t="s">
        <v>3671</v>
      </c>
      <c r="AYE34" s="2" t="s">
        <v>3671</v>
      </c>
      <c r="AYF34" s="2" t="s">
        <v>3671</v>
      </c>
      <c r="AYG34" s="2" t="s">
        <v>3671</v>
      </c>
      <c r="AYH34" s="2" t="s">
        <v>3671</v>
      </c>
      <c r="AYI34" s="2" t="s">
        <v>3671</v>
      </c>
      <c r="AYJ34" s="2" t="s">
        <v>3671</v>
      </c>
      <c r="AYK34" s="2" t="s">
        <v>3671</v>
      </c>
      <c r="AYL34" s="2" t="s">
        <v>3671</v>
      </c>
      <c r="AYM34" s="2" t="s">
        <v>3671</v>
      </c>
      <c r="AYN34" s="2" t="s">
        <v>3671</v>
      </c>
      <c r="AYO34" s="2" t="s">
        <v>3671</v>
      </c>
      <c r="AYP34" s="2" t="s">
        <v>3671</v>
      </c>
      <c r="AYQ34" s="2" t="s">
        <v>3671</v>
      </c>
      <c r="AYR34" s="2" t="s">
        <v>3671</v>
      </c>
      <c r="AYS34" s="2" t="s">
        <v>3671</v>
      </c>
      <c r="AYT34" s="2" t="s">
        <v>3671</v>
      </c>
      <c r="AYU34" s="2" t="s">
        <v>3671</v>
      </c>
      <c r="AYV34" s="2" t="s">
        <v>3671</v>
      </c>
      <c r="AYW34" s="2" t="s">
        <v>3671</v>
      </c>
      <c r="AYX34" s="2" t="s">
        <v>3671</v>
      </c>
      <c r="AYY34" s="2" t="s">
        <v>3671</v>
      </c>
      <c r="AYZ34" s="2" t="s">
        <v>3671</v>
      </c>
      <c r="AZA34" s="2" t="s">
        <v>3671</v>
      </c>
      <c r="AZB34" s="2" t="s">
        <v>3671</v>
      </c>
      <c r="AZC34" s="2" t="s">
        <v>3671</v>
      </c>
      <c r="AZD34" s="2" t="s">
        <v>3671</v>
      </c>
      <c r="AZE34" s="2" t="s">
        <v>3671</v>
      </c>
      <c r="AZF34" s="2" t="s">
        <v>3671</v>
      </c>
      <c r="AZG34" s="2" t="s">
        <v>3671</v>
      </c>
      <c r="AZH34" s="2" t="s">
        <v>3671</v>
      </c>
      <c r="AZI34" s="2" t="s">
        <v>3671</v>
      </c>
      <c r="AZJ34" s="2" t="s">
        <v>3671</v>
      </c>
      <c r="AZK34" s="2" t="s">
        <v>3671</v>
      </c>
      <c r="AZL34" s="2" t="s">
        <v>3671</v>
      </c>
      <c r="AZM34" s="2" t="s">
        <v>3671</v>
      </c>
      <c r="AZN34" s="2" t="s">
        <v>3671</v>
      </c>
      <c r="AZO34" s="2" t="s">
        <v>3671</v>
      </c>
      <c r="AZP34" s="2" t="s">
        <v>3671</v>
      </c>
      <c r="AZQ34" s="2" t="s">
        <v>3671</v>
      </c>
      <c r="AZR34" s="2" t="s">
        <v>3671</v>
      </c>
      <c r="AZS34" s="2" t="s">
        <v>3671</v>
      </c>
      <c r="AZT34" s="2" t="s">
        <v>3671</v>
      </c>
      <c r="AZU34" s="2" t="s">
        <v>3671</v>
      </c>
      <c r="AZV34" s="2" t="s">
        <v>3671</v>
      </c>
      <c r="AZW34" s="2" t="s">
        <v>3671</v>
      </c>
      <c r="AZX34" s="2" t="s">
        <v>3671</v>
      </c>
      <c r="AZY34" s="2" t="s">
        <v>3671</v>
      </c>
      <c r="AZZ34" s="2" t="s">
        <v>3671</v>
      </c>
      <c r="BAA34" s="2" t="s">
        <v>3671</v>
      </c>
      <c r="BAB34" s="2" t="s">
        <v>3671</v>
      </c>
      <c r="BAC34" s="2" t="s">
        <v>3671</v>
      </c>
      <c r="BAD34" s="2" t="s">
        <v>3671</v>
      </c>
      <c r="BAE34" s="2" t="s">
        <v>3671</v>
      </c>
      <c r="BAF34" s="2" t="s">
        <v>3671</v>
      </c>
      <c r="BAG34" s="2" t="s">
        <v>3671</v>
      </c>
      <c r="BAH34" s="2" t="s">
        <v>3671</v>
      </c>
      <c r="BAI34" s="2" t="s">
        <v>3671</v>
      </c>
      <c r="BAJ34" s="2" t="s">
        <v>3671</v>
      </c>
      <c r="BAK34" s="2" t="s">
        <v>3671</v>
      </c>
      <c r="BAL34" s="2" t="s">
        <v>3671</v>
      </c>
      <c r="BAM34" s="2" t="s">
        <v>3671</v>
      </c>
      <c r="BAN34" s="2" t="s">
        <v>3671</v>
      </c>
      <c r="BAO34" s="2" t="s">
        <v>3671</v>
      </c>
      <c r="BAP34" s="2" t="s">
        <v>3671</v>
      </c>
      <c r="BAQ34" s="2" t="s">
        <v>3671</v>
      </c>
      <c r="BAR34" s="2" t="s">
        <v>3671</v>
      </c>
      <c r="BAS34" s="2" t="s">
        <v>3671</v>
      </c>
      <c r="BAT34" s="2" t="s">
        <v>3671</v>
      </c>
      <c r="BAU34" s="2" t="s">
        <v>3671</v>
      </c>
      <c r="BAV34" s="2" t="s">
        <v>3671</v>
      </c>
      <c r="BAW34" s="2" t="s">
        <v>3671</v>
      </c>
      <c r="BAX34" s="2" t="s">
        <v>3671</v>
      </c>
      <c r="BAY34" s="2" t="s">
        <v>3671</v>
      </c>
      <c r="BAZ34" s="2" t="s">
        <v>3671</v>
      </c>
      <c r="BBA34" s="2" t="s">
        <v>3671</v>
      </c>
      <c r="BBB34" s="2" t="s">
        <v>3671</v>
      </c>
      <c r="BBC34" s="2" t="s">
        <v>3671</v>
      </c>
      <c r="BBD34" s="2" t="s">
        <v>3671</v>
      </c>
      <c r="BBE34" s="2" t="s">
        <v>3671</v>
      </c>
      <c r="BBF34" s="2" t="s">
        <v>3671</v>
      </c>
      <c r="BBG34" s="2" t="s">
        <v>3671</v>
      </c>
      <c r="BBH34" s="2" t="s">
        <v>3671</v>
      </c>
      <c r="BBI34" s="2" t="s">
        <v>3671</v>
      </c>
      <c r="BBJ34" s="2" t="s">
        <v>3671</v>
      </c>
      <c r="BBK34" s="2" t="s">
        <v>3671</v>
      </c>
      <c r="BBL34" s="2" t="s">
        <v>3734</v>
      </c>
      <c r="BBM34" s="2" t="s">
        <v>3734</v>
      </c>
      <c r="BBN34" s="2" t="s">
        <v>3734</v>
      </c>
      <c r="BBO34" s="2" t="s">
        <v>3734</v>
      </c>
      <c r="BBP34" s="2" t="s">
        <v>3734</v>
      </c>
      <c r="BBQ34" s="2" t="s">
        <v>3734</v>
      </c>
      <c r="BBR34" s="2" t="s">
        <v>3734</v>
      </c>
      <c r="BBS34" s="2" t="s">
        <v>3734</v>
      </c>
      <c r="BBT34" s="2" t="s">
        <v>3734</v>
      </c>
      <c r="BBU34" s="2" t="s">
        <v>3734</v>
      </c>
      <c r="BBV34" s="2" t="s">
        <v>3734</v>
      </c>
      <c r="BBW34" s="2" t="s">
        <v>3734</v>
      </c>
      <c r="BBX34" s="2" t="s">
        <v>3734</v>
      </c>
      <c r="BBY34" s="2" t="s">
        <v>3734</v>
      </c>
      <c r="BBZ34" s="2" t="s">
        <v>3734</v>
      </c>
      <c r="BCA34" s="2" t="s">
        <v>3734</v>
      </c>
      <c r="BCB34" s="2" t="s">
        <v>3734</v>
      </c>
      <c r="BCC34" s="2" t="s">
        <v>3734</v>
      </c>
      <c r="BCD34" s="2" t="s">
        <v>3734</v>
      </c>
      <c r="BCE34" s="2" t="s">
        <v>3734</v>
      </c>
      <c r="BCF34" s="2" t="s">
        <v>3734</v>
      </c>
      <c r="BCG34" s="2" t="s">
        <v>3734</v>
      </c>
      <c r="BCH34" s="2" t="s">
        <v>3734</v>
      </c>
      <c r="BCI34" s="2" t="s">
        <v>3734</v>
      </c>
      <c r="BCJ34" s="2" t="s">
        <v>3734</v>
      </c>
      <c r="BCK34" s="2" t="s">
        <v>3734</v>
      </c>
      <c r="BCL34" s="2" t="s">
        <v>3734</v>
      </c>
      <c r="BCM34" s="2" t="s">
        <v>3734</v>
      </c>
      <c r="BCN34" s="2" t="s">
        <v>3734</v>
      </c>
      <c r="BCO34" s="2" t="s">
        <v>3734</v>
      </c>
      <c r="BCP34" s="2" t="s">
        <v>3734</v>
      </c>
      <c r="BCQ34" s="2" t="s">
        <v>3734</v>
      </c>
      <c r="BCR34" s="2" t="s">
        <v>3734</v>
      </c>
      <c r="BCS34" s="2" t="s">
        <v>3734</v>
      </c>
      <c r="BCT34" s="2" t="s">
        <v>3734</v>
      </c>
      <c r="BCU34" s="2" t="s">
        <v>3734</v>
      </c>
      <c r="BCV34" s="2" t="s">
        <v>3734</v>
      </c>
      <c r="BCW34" s="2" t="s">
        <v>3734</v>
      </c>
      <c r="BCX34" s="2" t="s">
        <v>3734</v>
      </c>
      <c r="BCY34" s="2" t="s">
        <v>3734</v>
      </c>
      <c r="BCZ34" s="2" t="s">
        <v>3734</v>
      </c>
      <c r="BDA34" s="2" t="s">
        <v>3734</v>
      </c>
      <c r="BDB34" s="2" t="s">
        <v>3734</v>
      </c>
      <c r="BDC34" s="2" t="s">
        <v>3734</v>
      </c>
      <c r="BDD34" s="2" t="s">
        <v>3734</v>
      </c>
      <c r="BDE34" s="2" t="s">
        <v>3734</v>
      </c>
      <c r="BDF34" s="2" t="s">
        <v>3734</v>
      </c>
      <c r="BDG34" s="2" t="s">
        <v>3734</v>
      </c>
      <c r="BDH34" s="2" t="s">
        <v>3734</v>
      </c>
      <c r="BDI34" s="2" t="s">
        <v>3734</v>
      </c>
      <c r="BDJ34" s="2" t="s">
        <v>3734</v>
      </c>
      <c r="BDK34" s="2" t="s">
        <v>3734</v>
      </c>
      <c r="BDL34" s="2" t="s">
        <v>3734</v>
      </c>
      <c r="BDM34" s="2" t="s">
        <v>3734</v>
      </c>
      <c r="BDN34" s="2" t="s">
        <v>3734</v>
      </c>
      <c r="BDO34" s="2" t="s">
        <v>3734</v>
      </c>
      <c r="BDP34" s="2" t="s">
        <v>3734</v>
      </c>
      <c r="BDQ34" s="2" t="s">
        <v>3734</v>
      </c>
      <c r="BDR34" s="2" t="s">
        <v>3734</v>
      </c>
      <c r="BDS34" s="2" t="s">
        <v>3734</v>
      </c>
      <c r="BDT34" s="2" t="s">
        <v>3734</v>
      </c>
      <c r="BDU34" s="2" t="s">
        <v>3734</v>
      </c>
      <c r="BDV34" s="2" t="s">
        <v>3734</v>
      </c>
      <c r="BDW34" s="2" t="s">
        <v>3734</v>
      </c>
      <c r="BDX34" s="2" t="s">
        <v>3734</v>
      </c>
      <c r="BDY34" s="2" t="s">
        <v>3734</v>
      </c>
      <c r="BDZ34" s="2" t="s">
        <v>3734</v>
      </c>
      <c r="BEA34" s="2" t="s">
        <v>3734</v>
      </c>
      <c r="BEB34" s="2" t="s">
        <v>3734</v>
      </c>
      <c r="BEC34" s="2" t="s">
        <v>3734</v>
      </c>
      <c r="BED34" s="2" t="s">
        <v>3734</v>
      </c>
      <c r="BEE34" s="2" t="s">
        <v>3734</v>
      </c>
      <c r="BEF34" s="2" t="s">
        <v>3734</v>
      </c>
      <c r="BEG34" s="2" t="s">
        <v>3734</v>
      </c>
      <c r="BEH34" s="2" t="s">
        <v>3734</v>
      </c>
      <c r="BEI34" s="2" t="s">
        <v>3734</v>
      </c>
      <c r="BEJ34" s="2" t="s">
        <v>3734</v>
      </c>
      <c r="BEK34" s="2" t="s">
        <v>3734</v>
      </c>
      <c r="BEL34" s="2" t="s">
        <v>3734</v>
      </c>
      <c r="BEM34" s="2" t="s">
        <v>3734</v>
      </c>
      <c r="BEN34" s="2" t="s">
        <v>3734</v>
      </c>
      <c r="BEO34" s="2" t="s">
        <v>3734</v>
      </c>
      <c r="BEP34" s="2" t="s">
        <v>3734</v>
      </c>
      <c r="BEQ34" s="2" t="s">
        <v>3734</v>
      </c>
      <c r="BER34" s="2" t="s">
        <v>3734</v>
      </c>
      <c r="BES34" s="2" t="s">
        <v>3734</v>
      </c>
      <c r="BET34" s="2" t="s">
        <v>3734</v>
      </c>
      <c r="BEU34" s="2" t="s">
        <v>3734</v>
      </c>
      <c r="BEV34" s="2" t="s">
        <v>3734</v>
      </c>
      <c r="BEW34" s="2" t="s">
        <v>3734</v>
      </c>
      <c r="BEX34" s="2" t="s">
        <v>3734</v>
      </c>
      <c r="BEY34" s="2" t="s">
        <v>3734</v>
      </c>
      <c r="BEZ34" s="2" t="s">
        <v>3734</v>
      </c>
      <c r="BFA34" s="2" t="s">
        <v>3734</v>
      </c>
      <c r="BFB34" s="2" t="s">
        <v>3734</v>
      </c>
      <c r="BFC34" s="2" t="s">
        <v>3734</v>
      </c>
      <c r="BFD34" s="2" t="s">
        <v>3734</v>
      </c>
      <c r="BFE34" s="2" t="s">
        <v>3734</v>
      </c>
      <c r="BFF34" s="2" t="s">
        <v>3734</v>
      </c>
      <c r="BFG34" s="2" t="s">
        <v>3734</v>
      </c>
      <c r="BFH34" s="2" t="s">
        <v>3734</v>
      </c>
      <c r="BFI34" s="2" t="s">
        <v>3734</v>
      </c>
      <c r="BFJ34" s="2" t="s">
        <v>3734</v>
      </c>
      <c r="BFK34" s="2" t="s">
        <v>3734</v>
      </c>
      <c r="BFL34" s="2" t="s">
        <v>3734</v>
      </c>
      <c r="BFM34" s="2" t="s">
        <v>3734</v>
      </c>
      <c r="BFN34" s="2" t="s">
        <v>3734</v>
      </c>
      <c r="BFO34" s="2" t="s">
        <v>3734</v>
      </c>
      <c r="BFP34" s="2" t="s">
        <v>3734</v>
      </c>
      <c r="BFQ34" s="2" t="s">
        <v>3734</v>
      </c>
      <c r="BFR34" s="2" t="s">
        <v>3734</v>
      </c>
      <c r="BFS34" s="2" t="s">
        <v>3734</v>
      </c>
      <c r="BFT34" s="2" t="s">
        <v>3734</v>
      </c>
      <c r="BFU34" s="2" t="s">
        <v>3734</v>
      </c>
      <c r="BFV34" s="2" t="s">
        <v>3734</v>
      </c>
      <c r="BFW34" s="2" t="s">
        <v>3734</v>
      </c>
      <c r="BFX34" s="2" t="s">
        <v>3734</v>
      </c>
      <c r="BFY34" s="2" t="s">
        <v>3734</v>
      </c>
      <c r="BFZ34" s="2" t="s">
        <v>3734</v>
      </c>
      <c r="BGA34" s="2" t="s">
        <v>3734</v>
      </c>
      <c r="BGB34" s="2" t="s">
        <v>3734</v>
      </c>
      <c r="BGC34" s="2" t="s">
        <v>3734</v>
      </c>
      <c r="BGD34" s="2" t="s">
        <v>3734</v>
      </c>
      <c r="BGE34" s="2" t="s">
        <v>3734</v>
      </c>
      <c r="BGF34" s="2" t="s">
        <v>3734</v>
      </c>
      <c r="BGG34" s="2" t="s">
        <v>3734</v>
      </c>
      <c r="BGH34" s="2" t="s">
        <v>3734</v>
      </c>
      <c r="BGI34" s="2" t="s">
        <v>3734</v>
      </c>
      <c r="BGJ34" s="2" t="s">
        <v>3734</v>
      </c>
      <c r="BGK34" s="2" t="s">
        <v>3734</v>
      </c>
      <c r="BGL34" s="2" t="s">
        <v>3734</v>
      </c>
      <c r="BGM34" s="2" t="s">
        <v>3734</v>
      </c>
      <c r="BGN34" s="2" t="s">
        <v>3734</v>
      </c>
      <c r="BGO34" s="2" t="s">
        <v>3734</v>
      </c>
      <c r="BGP34" s="2" t="s">
        <v>3734</v>
      </c>
      <c r="BGQ34" s="2" t="s">
        <v>3734</v>
      </c>
      <c r="BGR34" s="2" t="s">
        <v>3734</v>
      </c>
      <c r="BGS34" s="2" t="s">
        <v>3734</v>
      </c>
      <c r="BGT34" s="2" t="s">
        <v>3734</v>
      </c>
      <c r="BGU34" s="2" t="s">
        <v>3734</v>
      </c>
      <c r="BGV34" s="2" t="s">
        <v>3734</v>
      </c>
      <c r="BGW34" s="2" t="s">
        <v>3734</v>
      </c>
      <c r="BGX34" s="2" t="s">
        <v>3734</v>
      </c>
      <c r="BGY34" s="2" t="s">
        <v>3734</v>
      </c>
      <c r="BGZ34" s="2" t="s">
        <v>3734</v>
      </c>
      <c r="BHA34" s="2" t="s">
        <v>3734</v>
      </c>
      <c r="BHB34" s="2" t="s">
        <v>3734</v>
      </c>
      <c r="BHC34" s="2" t="s">
        <v>3734</v>
      </c>
      <c r="BHD34" s="2" t="s">
        <v>3734</v>
      </c>
      <c r="BHE34" s="2" t="s">
        <v>3734</v>
      </c>
      <c r="BHF34" s="2" t="s">
        <v>3734</v>
      </c>
      <c r="BHG34" s="2" t="s">
        <v>3734</v>
      </c>
      <c r="BHH34" s="2" t="s">
        <v>3734</v>
      </c>
      <c r="BHI34" s="2" t="s">
        <v>3734</v>
      </c>
      <c r="BHJ34" s="2" t="s">
        <v>3734</v>
      </c>
      <c r="BHK34" s="2" t="s">
        <v>3734</v>
      </c>
      <c r="BHL34" s="2" t="s">
        <v>3734</v>
      </c>
      <c r="BHM34" s="2" t="s">
        <v>3734</v>
      </c>
      <c r="BHN34" s="2" t="s">
        <v>3734</v>
      </c>
      <c r="BHO34" s="2" t="s">
        <v>3734</v>
      </c>
      <c r="BHP34" s="2" t="s">
        <v>3734</v>
      </c>
      <c r="BHQ34" s="2" t="s">
        <v>3734</v>
      </c>
      <c r="BHR34" s="2" t="s">
        <v>3734</v>
      </c>
      <c r="BHS34" s="2" t="s">
        <v>3734</v>
      </c>
      <c r="BHT34" s="2" t="s">
        <v>3734</v>
      </c>
      <c r="BHU34" s="2" t="s">
        <v>3734</v>
      </c>
      <c r="BHV34" s="2" t="s">
        <v>3734</v>
      </c>
      <c r="BHW34" s="2" t="s">
        <v>3734</v>
      </c>
      <c r="BHX34" s="2" t="s">
        <v>3734</v>
      </c>
      <c r="BHY34" s="2" t="s">
        <v>3734</v>
      </c>
      <c r="BHZ34" s="2" t="s">
        <v>3734</v>
      </c>
      <c r="BIA34" s="2" t="s">
        <v>3734</v>
      </c>
      <c r="BIB34" s="2" t="s">
        <v>3734</v>
      </c>
      <c r="BIC34" s="2" t="s">
        <v>3734</v>
      </c>
      <c r="BID34" s="2" t="s">
        <v>3734</v>
      </c>
      <c r="BIE34" s="2" t="s">
        <v>3734</v>
      </c>
      <c r="BIF34" s="2" t="s">
        <v>3734</v>
      </c>
      <c r="BIG34" s="2" t="s">
        <v>3734</v>
      </c>
      <c r="BIH34" s="2" t="s">
        <v>3734</v>
      </c>
      <c r="BII34" s="2" t="s">
        <v>3734</v>
      </c>
      <c r="BIJ34" s="2" t="s">
        <v>3734</v>
      </c>
      <c r="BIK34" s="2" t="s">
        <v>3734</v>
      </c>
      <c r="BIL34" s="2" t="s">
        <v>3734</v>
      </c>
      <c r="BIM34" s="2" t="s">
        <v>3734</v>
      </c>
      <c r="BIN34" s="2" t="s">
        <v>3734</v>
      </c>
      <c r="BIO34" s="2" t="s">
        <v>3734</v>
      </c>
      <c r="BIP34" s="2" t="s">
        <v>3734</v>
      </c>
      <c r="BIQ34" s="2" t="s">
        <v>3734</v>
      </c>
      <c r="BIR34" s="2" t="s">
        <v>3734</v>
      </c>
      <c r="BIS34" s="2" t="s">
        <v>3734</v>
      </c>
      <c r="BIT34" s="2" t="s">
        <v>3734</v>
      </c>
      <c r="BIU34" s="2" t="s">
        <v>3734</v>
      </c>
      <c r="BIV34" s="2" t="s">
        <v>3734</v>
      </c>
      <c r="BIW34" s="2" t="s">
        <v>3734</v>
      </c>
      <c r="BIX34" s="2" t="s">
        <v>3866</v>
      </c>
      <c r="BIY34" s="2" t="s">
        <v>3866</v>
      </c>
      <c r="BIZ34" s="2" t="s">
        <v>3866</v>
      </c>
      <c r="BJA34" s="2" t="s">
        <v>3866</v>
      </c>
      <c r="BJB34" s="2" t="s">
        <v>3866</v>
      </c>
      <c r="BJC34" s="2" t="s">
        <v>3866</v>
      </c>
      <c r="BJD34" s="2" t="s">
        <v>3866</v>
      </c>
      <c r="BJE34" s="2" t="s">
        <v>3866</v>
      </c>
      <c r="BJF34" s="2" t="s">
        <v>3866</v>
      </c>
      <c r="BJG34" s="2" t="s">
        <v>3866</v>
      </c>
      <c r="BJH34" s="2" t="s">
        <v>3866</v>
      </c>
      <c r="BJI34" s="2" t="s">
        <v>3866</v>
      </c>
      <c r="BJJ34" s="2" t="s">
        <v>3866</v>
      </c>
      <c r="BJK34" s="2" t="s">
        <v>3866</v>
      </c>
      <c r="BJL34" s="2" t="s">
        <v>3866</v>
      </c>
      <c r="BJM34" s="2" t="s">
        <v>3866</v>
      </c>
      <c r="BJN34" s="2" t="s">
        <v>3866</v>
      </c>
      <c r="BJO34" s="2" t="s">
        <v>3866</v>
      </c>
      <c r="BJP34" s="2" t="s">
        <v>3866</v>
      </c>
      <c r="BJQ34" s="2" t="s">
        <v>3866</v>
      </c>
      <c r="BJR34" s="2" t="s">
        <v>3866</v>
      </c>
      <c r="BJS34" s="2" t="s">
        <v>3866</v>
      </c>
      <c r="BJT34" s="2" t="s">
        <v>3866</v>
      </c>
      <c r="BJU34" s="2" t="s">
        <v>3866</v>
      </c>
      <c r="BJV34" s="2" t="s">
        <v>3866</v>
      </c>
      <c r="BJW34" s="2" t="s">
        <v>3866</v>
      </c>
      <c r="BJX34" s="2" t="s">
        <v>3866</v>
      </c>
      <c r="BJY34" s="2" t="s">
        <v>3866</v>
      </c>
      <c r="BJZ34" s="2" t="s">
        <v>3866</v>
      </c>
      <c r="BKA34" s="2" t="s">
        <v>3866</v>
      </c>
      <c r="BKB34" s="2" t="s">
        <v>3866</v>
      </c>
      <c r="BKC34" s="2" t="s">
        <v>3866</v>
      </c>
      <c r="BKD34" s="2" t="s">
        <v>3866</v>
      </c>
      <c r="BKE34" s="2" t="s">
        <v>3866</v>
      </c>
      <c r="BKF34" s="2" t="s">
        <v>3866</v>
      </c>
      <c r="BKG34" s="2" t="s">
        <v>3866</v>
      </c>
      <c r="BKH34" s="2" t="s">
        <v>3866</v>
      </c>
      <c r="BKI34" s="2" t="s">
        <v>3866</v>
      </c>
      <c r="BKJ34" s="2" t="s">
        <v>3866</v>
      </c>
      <c r="BKK34" s="2" t="s">
        <v>3866</v>
      </c>
      <c r="BKL34" s="2" t="s">
        <v>3866</v>
      </c>
      <c r="BKM34" s="2" t="s">
        <v>3866</v>
      </c>
      <c r="BKN34" s="2" t="s">
        <v>3866</v>
      </c>
      <c r="BKO34" s="2" t="s">
        <v>3866</v>
      </c>
      <c r="BKP34" s="2" t="s">
        <v>3866</v>
      </c>
      <c r="BKQ34" s="2" t="s">
        <v>3866</v>
      </c>
      <c r="BKR34" s="2" t="s">
        <v>3866</v>
      </c>
      <c r="BKS34" s="2" t="s">
        <v>3866</v>
      </c>
      <c r="BKT34" s="2" t="s">
        <v>3866</v>
      </c>
      <c r="BKU34" s="2" t="s">
        <v>3866</v>
      </c>
      <c r="BKV34" s="2" t="s">
        <v>3866</v>
      </c>
      <c r="BKW34" s="2" t="s">
        <v>3866</v>
      </c>
      <c r="BKX34" s="2" t="s">
        <v>3866</v>
      </c>
      <c r="BKY34" s="2" t="s">
        <v>3866</v>
      </c>
      <c r="BKZ34" s="2" t="s">
        <v>3866</v>
      </c>
      <c r="BLA34" s="2" t="s">
        <v>3866</v>
      </c>
      <c r="BLB34" s="2" t="s">
        <v>3866</v>
      </c>
      <c r="BLC34" s="2" t="s">
        <v>3866</v>
      </c>
      <c r="BLD34" s="2" t="s">
        <v>3866</v>
      </c>
      <c r="BLE34" s="2" t="s">
        <v>3866</v>
      </c>
      <c r="BLF34" s="2" t="s">
        <v>3866</v>
      </c>
      <c r="BLG34" s="2" t="s">
        <v>3866</v>
      </c>
      <c r="BLH34" s="2" t="s">
        <v>3866</v>
      </c>
      <c r="BLI34" s="2" t="s">
        <v>3866</v>
      </c>
      <c r="BLJ34" s="2" t="s">
        <v>3866</v>
      </c>
      <c r="BLK34" s="2" t="s">
        <v>3866</v>
      </c>
      <c r="BLL34" s="2" t="s">
        <v>3866</v>
      </c>
      <c r="BLM34" s="2" t="s">
        <v>3866</v>
      </c>
      <c r="BLN34" s="2" t="s">
        <v>3866</v>
      </c>
      <c r="BLO34" s="2" t="s">
        <v>3866</v>
      </c>
      <c r="BLP34" s="2" t="s">
        <v>3866</v>
      </c>
      <c r="BLQ34" s="2" t="s">
        <v>3866</v>
      </c>
      <c r="BLR34" s="2" t="s">
        <v>3866</v>
      </c>
      <c r="BLS34" s="2" t="s">
        <v>3866</v>
      </c>
      <c r="BLT34" s="2" t="s">
        <v>3866</v>
      </c>
      <c r="BLU34" s="2" t="s">
        <v>3866</v>
      </c>
      <c r="BLV34" s="2" t="s">
        <v>3866</v>
      </c>
      <c r="BLW34" s="2" t="s">
        <v>3866</v>
      </c>
      <c r="BLX34" s="2" t="s">
        <v>3866</v>
      </c>
      <c r="BLY34" s="2" t="s">
        <v>3866</v>
      </c>
      <c r="BLZ34" s="2" t="s">
        <v>3866</v>
      </c>
      <c r="BMA34" s="2" t="s">
        <v>3866</v>
      </c>
      <c r="BMB34" s="2" t="s">
        <v>3866</v>
      </c>
      <c r="BMC34" s="2" t="s">
        <v>3866</v>
      </c>
      <c r="BMD34" s="2" t="s">
        <v>3866</v>
      </c>
      <c r="BME34" s="2" t="s">
        <v>3866</v>
      </c>
      <c r="BMF34" s="2" t="s">
        <v>3866</v>
      </c>
      <c r="BMG34" s="2" t="s">
        <v>3866</v>
      </c>
      <c r="BMH34" s="2" t="s">
        <v>3866</v>
      </c>
      <c r="BMI34" s="2" t="s">
        <v>3866</v>
      </c>
      <c r="BMJ34" s="2" t="s">
        <v>3866</v>
      </c>
      <c r="BMK34" s="2" t="s">
        <v>3866</v>
      </c>
      <c r="BML34" s="2" t="s">
        <v>3866</v>
      </c>
      <c r="BMM34" s="2" t="s">
        <v>3866</v>
      </c>
      <c r="BMN34" s="2" t="s">
        <v>3866</v>
      </c>
      <c r="BMO34" s="2" t="s">
        <v>3866</v>
      </c>
      <c r="BMP34" s="2" t="s">
        <v>3866</v>
      </c>
      <c r="BMQ34" s="2" t="s">
        <v>3866</v>
      </c>
      <c r="BMR34" s="2" t="s">
        <v>3866</v>
      </c>
      <c r="BMS34" s="2" t="s">
        <v>3866</v>
      </c>
      <c r="BMT34" s="2" t="s">
        <v>3866</v>
      </c>
      <c r="BMU34" s="2" t="s">
        <v>3866</v>
      </c>
      <c r="BMV34" s="2" t="s">
        <v>3866</v>
      </c>
      <c r="BMW34" s="2" t="s">
        <v>3866</v>
      </c>
      <c r="BMX34" s="2" t="s">
        <v>3866</v>
      </c>
      <c r="BMY34" s="2" t="s">
        <v>3866</v>
      </c>
      <c r="BMZ34" s="2" t="s">
        <v>3866</v>
      </c>
      <c r="BNA34" s="2" t="s">
        <v>3866</v>
      </c>
      <c r="BNB34" s="2" t="s">
        <v>3866</v>
      </c>
      <c r="BNC34" s="2" t="s">
        <v>3866</v>
      </c>
      <c r="BND34" s="2" t="s">
        <v>3866</v>
      </c>
      <c r="BNE34" s="2" t="s">
        <v>3866</v>
      </c>
      <c r="BNF34" s="2" t="s">
        <v>3866</v>
      </c>
      <c r="BNG34" s="2" t="s">
        <v>3866</v>
      </c>
      <c r="BNH34" s="2" t="s">
        <v>3866</v>
      </c>
      <c r="BNI34" s="2" t="s">
        <v>3866</v>
      </c>
      <c r="BNJ34" s="2" t="s">
        <v>3866</v>
      </c>
      <c r="BNK34" s="2" t="s">
        <v>3866</v>
      </c>
      <c r="BNL34" s="2" t="s">
        <v>3866</v>
      </c>
      <c r="BNM34" s="2" t="s">
        <v>3866</v>
      </c>
      <c r="BNN34" s="2" t="s">
        <v>3866</v>
      </c>
      <c r="BNO34" s="2" t="s">
        <v>3930</v>
      </c>
      <c r="BNP34" s="2" t="s">
        <v>3930</v>
      </c>
      <c r="BNQ34" s="2" t="s">
        <v>3930</v>
      </c>
      <c r="BNR34" s="2" t="s">
        <v>3930</v>
      </c>
      <c r="BNS34" s="2" t="s">
        <v>3930</v>
      </c>
      <c r="BNT34" s="2" t="s">
        <v>3930</v>
      </c>
      <c r="BNU34" s="2" t="s">
        <v>3930</v>
      </c>
      <c r="BNV34" s="2" t="s">
        <v>3930</v>
      </c>
      <c r="BNW34" s="2" t="s">
        <v>3930</v>
      </c>
      <c r="BNX34" s="2" t="s">
        <v>3930</v>
      </c>
      <c r="BNY34" s="2" t="s">
        <v>3930</v>
      </c>
      <c r="BNZ34" s="2" t="s">
        <v>3930</v>
      </c>
      <c r="BOA34" s="2" t="s">
        <v>3930</v>
      </c>
      <c r="BOB34" s="2" t="s">
        <v>3930</v>
      </c>
      <c r="BOC34" s="2" t="s">
        <v>3930</v>
      </c>
      <c r="BOD34" s="2" t="s">
        <v>3930</v>
      </c>
      <c r="BOE34" s="2" t="s">
        <v>3930</v>
      </c>
      <c r="BOF34" s="2" t="s">
        <v>3930</v>
      </c>
      <c r="BOG34" s="2" t="s">
        <v>3930</v>
      </c>
      <c r="BOH34" s="2" t="s">
        <v>3930</v>
      </c>
      <c r="BOI34" s="2" t="s">
        <v>3930</v>
      </c>
      <c r="BOJ34" s="2" t="s">
        <v>3930</v>
      </c>
      <c r="BOK34" s="2" t="s">
        <v>3930</v>
      </c>
      <c r="BOL34" s="2" t="s">
        <v>3930</v>
      </c>
      <c r="BOM34" s="2" t="s">
        <v>3930</v>
      </c>
      <c r="BON34" s="2" t="s">
        <v>3930</v>
      </c>
      <c r="BOO34" s="2" t="s">
        <v>3930</v>
      </c>
      <c r="BOP34" s="2" t="s">
        <v>3930</v>
      </c>
      <c r="BOQ34" s="2" t="s">
        <v>3930</v>
      </c>
      <c r="BOR34" s="2" t="s">
        <v>3930</v>
      </c>
      <c r="BOS34" s="2" t="s">
        <v>3930</v>
      </c>
      <c r="BOT34" s="2" t="s">
        <v>3930</v>
      </c>
      <c r="BOU34" s="2" t="s">
        <v>3930</v>
      </c>
      <c r="BOV34" s="2" t="s">
        <v>3930</v>
      </c>
      <c r="BOW34" s="2" t="s">
        <v>3930</v>
      </c>
      <c r="BOX34" s="2" t="s">
        <v>3930</v>
      </c>
      <c r="BOY34" s="2" t="s">
        <v>3930</v>
      </c>
      <c r="BOZ34" s="2" t="s">
        <v>3930</v>
      </c>
      <c r="BPA34" s="2" t="s">
        <v>3930</v>
      </c>
      <c r="BPB34" s="2" t="s">
        <v>3930</v>
      </c>
      <c r="BPC34" s="2" t="s">
        <v>3930</v>
      </c>
      <c r="BPD34" s="2" t="s">
        <v>3930</v>
      </c>
      <c r="BPE34" s="2" t="s">
        <v>3930</v>
      </c>
      <c r="BPF34" s="2" t="s">
        <v>3930</v>
      </c>
      <c r="BPG34" s="2" t="s">
        <v>3930</v>
      </c>
      <c r="BPH34" s="2" t="s">
        <v>3930</v>
      </c>
      <c r="BPI34" s="2" t="s">
        <v>3930</v>
      </c>
      <c r="BPJ34" s="2" t="s">
        <v>3930</v>
      </c>
      <c r="BPK34" s="2" t="s">
        <v>3930</v>
      </c>
      <c r="BPL34" s="2" t="s">
        <v>3930</v>
      </c>
      <c r="BPM34" s="2" t="s">
        <v>3930</v>
      </c>
      <c r="BPN34" s="2" t="s">
        <v>3930</v>
      </c>
      <c r="BPO34" s="2" t="s">
        <v>3930</v>
      </c>
      <c r="BPP34" s="2" t="s">
        <v>3930</v>
      </c>
      <c r="BPQ34" s="2" t="s">
        <v>3930</v>
      </c>
      <c r="BPR34" s="2" t="s">
        <v>3930</v>
      </c>
      <c r="BPS34" s="2" t="s">
        <v>3930</v>
      </c>
      <c r="BPT34" s="2" t="s">
        <v>3930</v>
      </c>
      <c r="BPU34" s="2" t="s">
        <v>3930</v>
      </c>
      <c r="BPV34" s="2" t="s">
        <v>3930</v>
      </c>
      <c r="BPW34" s="2" t="s">
        <v>3930</v>
      </c>
      <c r="BPX34" s="2" t="s">
        <v>3930</v>
      </c>
      <c r="BPY34" s="2" t="s">
        <v>3930</v>
      </c>
      <c r="BPZ34" s="2" t="s">
        <v>3930</v>
      </c>
      <c r="BQA34" s="2" t="s">
        <v>3930</v>
      </c>
      <c r="BQB34" s="2" t="s">
        <v>3930</v>
      </c>
      <c r="BQC34" s="2" t="s">
        <v>3930</v>
      </c>
      <c r="BQD34" s="2" t="s">
        <v>3930</v>
      </c>
      <c r="BQE34" s="2" t="s">
        <v>3930</v>
      </c>
      <c r="BQF34" s="2" t="s">
        <v>3930</v>
      </c>
      <c r="BQG34" s="2" t="s">
        <v>3930</v>
      </c>
      <c r="BQH34" s="2" t="s">
        <v>3930</v>
      </c>
      <c r="BQI34" s="2" t="s">
        <v>3930</v>
      </c>
      <c r="BQJ34" s="2" t="s">
        <v>3930</v>
      </c>
      <c r="BQK34" s="2" t="s">
        <v>3930</v>
      </c>
      <c r="BQL34" s="2" t="s">
        <v>3930</v>
      </c>
      <c r="BQM34" s="2" t="s">
        <v>3930</v>
      </c>
      <c r="BQN34" s="2" t="s">
        <v>3930</v>
      </c>
      <c r="BQO34" s="2" t="s">
        <v>3930</v>
      </c>
      <c r="BQP34" s="2" t="s">
        <v>3930</v>
      </c>
      <c r="BQQ34" s="2" t="s">
        <v>3930</v>
      </c>
      <c r="BQR34" s="2" t="s">
        <v>3930</v>
      </c>
      <c r="BQS34" s="2" t="s">
        <v>3930</v>
      </c>
      <c r="BQT34" s="2" t="s">
        <v>3930</v>
      </c>
      <c r="BQU34" s="2" t="s">
        <v>3930</v>
      </c>
      <c r="BQV34" s="2" t="s">
        <v>3930</v>
      </c>
      <c r="BQW34" s="2" t="s">
        <v>3930</v>
      </c>
      <c r="BQX34" s="2" t="s">
        <v>3930</v>
      </c>
      <c r="BQY34" s="2" t="s">
        <v>3930</v>
      </c>
      <c r="BQZ34" s="2" t="s">
        <v>3930</v>
      </c>
      <c r="BRA34" s="2" t="s">
        <v>3930</v>
      </c>
      <c r="BRB34" s="2" t="s">
        <v>3930</v>
      </c>
      <c r="BRC34" s="2" t="s">
        <v>3930</v>
      </c>
      <c r="BRD34" s="2" t="s">
        <v>3930</v>
      </c>
      <c r="BRE34" s="2" t="s">
        <v>3930</v>
      </c>
      <c r="BRF34" s="2" t="s">
        <v>3930</v>
      </c>
      <c r="BRG34" s="2" t="s">
        <v>3930</v>
      </c>
      <c r="BRH34" s="2" t="s">
        <v>3930</v>
      </c>
      <c r="BRI34" s="2" t="s">
        <v>3930</v>
      </c>
      <c r="BRJ34" s="2" t="s">
        <v>3930</v>
      </c>
      <c r="BRK34" s="2" t="s">
        <v>3930</v>
      </c>
      <c r="BRL34" s="2" t="s">
        <v>3930</v>
      </c>
      <c r="BRM34" s="2" t="s">
        <v>3930</v>
      </c>
      <c r="BRN34" s="2" t="s">
        <v>3930</v>
      </c>
      <c r="BRO34" s="2" t="s">
        <v>3930</v>
      </c>
      <c r="BRP34" s="2" t="s">
        <v>3930</v>
      </c>
      <c r="BRQ34" s="2" t="s">
        <v>3930</v>
      </c>
      <c r="BRR34" s="2" t="s">
        <v>3930</v>
      </c>
      <c r="BRS34" s="2" t="s">
        <v>3930</v>
      </c>
      <c r="BRT34" s="2" t="s">
        <v>3989</v>
      </c>
      <c r="BRU34" s="2" t="s">
        <v>3989</v>
      </c>
      <c r="BRV34" s="2" t="s">
        <v>3989</v>
      </c>
      <c r="BRW34" s="2" t="s">
        <v>3989</v>
      </c>
      <c r="BRX34" s="2" t="s">
        <v>3989</v>
      </c>
      <c r="BRY34" s="2" t="s">
        <v>3989</v>
      </c>
      <c r="BRZ34" s="2" t="s">
        <v>3989</v>
      </c>
      <c r="BSA34" s="2" t="s">
        <v>3989</v>
      </c>
      <c r="BSB34" s="2" t="s">
        <v>3989</v>
      </c>
      <c r="BSC34" s="2" t="s">
        <v>3989</v>
      </c>
      <c r="BSD34" s="2" t="s">
        <v>3989</v>
      </c>
      <c r="BSE34" s="2" t="s">
        <v>3989</v>
      </c>
      <c r="BSF34" s="2" t="s">
        <v>3989</v>
      </c>
      <c r="BSG34" s="2" t="s">
        <v>3989</v>
      </c>
      <c r="BSH34" s="2" t="s">
        <v>3989</v>
      </c>
      <c r="BSI34" s="2" t="s">
        <v>3989</v>
      </c>
      <c r="BSJ34" s="2" t="s">
        <v>3989</v>
      </c>
      <c r="BSK34" s="2" t="s">
        <v>3989</v>
      </c>
      <c r="BSL34" s="2" t="s">
        <v>3989</v>
      </c>
      <c r="BSM34" s="2" t="s">
        <v>3989</v>
      </c>
      <c r="BSN34" s="2" t="s">
        <v>3989</v>
      </c>
      <c r="BSO34" s="2" t="s">
        <v>3989</v>
      </c>
      <c r="BSP34" s="2" t="s">
        <v>3989</v>
      </c>
      <c r="BSQ34" s="2" t="s">
        <v>3989</v>
      </c>
      <c r="BSR34" s="2" t="s">
        <v>3989</v>
      </c>
      <c r="BSS34" s="2" t="s">
        <v>3989</v>
      </c>
      <c r="BST34" s="2" t="s">
        <v>3989</v>
      </c>
      <c r="BSU34" s="2" t="s">
        <v>3989</v>
      </c>
      <c r="BSV34" s="2" t="s">
        <v>3989</v>
      </c>
      <c r="BSW34" s="2" t="s">
        <v>3989</v>
      </c>
      <c r="BSX34" s="2" t="s">
        <v>3989</v>
      </c>
      <c r="BSY34" s="2" t="s">
        <v>3989</v>
      </c>
      <c r="BSZ34" s="2" t="s">
        <v>3989</v>
      </c>
      <c r="BTA34" s="2" t="s">
        <v>3989</v>
      </c>
      <c r="BTB34" s="2" t="s">
        <v>3989</v>
      </c>
      <c r="BTC34" s="2" t="s">
        <v>3989</v>
      </c>
      <c r="BTD34" s="2" t="s">
        <v>3989</v>
      </c>
      <c r="BTE34" s="2" t="s">
        <v>3989</v>
      </c>
      <c r="BTF34" s="2" t="s">
        <v>3989</v>
      </c>
      <c r="BTG34" s="2" t="s">
        <v>3989</v>
      </c>
      <c r="BTH34" s="2" t="s">
        <v>3989</v>
      </c>
      <c r="BTI34" s="2" t="s">
        <v>3989</v>
      </c>
      <c r="BTJ34" s="2" t="s">
        <v>3989</v>
      </c>
      <c r="BTK34" s="2" t="s">
        <v>3989</v>
      </c>
      <c r="BTL34" s="2" t="s">
        <v>3989</v>
      </c>
      <c r="BTM34" s="2" t="s">
        <v>3989</v>
      </c>
      <c r="BTN34" s="2" t="s">
        <v>3989</v>
      </c>
      <c r="BTO34" s="2" t="s">
        <v>3989</v>
      </c>
      <c r="BTP34" s="2" t="s">
        <v>3989</v>
      </c>
      <c r="BTQ34" s="2" t="s">
        <v>3989</v>
      </c>
      <c r="BTR34" s="2" t="s">
        <v>3989</v>
      </c>
      <c r="BTS34" s="2" t="s">
        <v>3989</v>
      </c>
      <c r="BTT34" s="2" t="s">
        <v>3989</v>
      </c>
      <c r="BTU34" s="2" t="s">
        <v>3989</v>
      </c>
      <c r="BTV34" s="2" t="s">
        <v>3989</v>
      </c>
      <c r="BTW34" s="2" t="s">
        <v>3989</v>
      </c>
      <c r="BTX34" s="2" t="s">
        <v>3989</v>
      </c>
      <c r="BTY34" s="2" t="s">
        <v>3989</v>
      </c>
      <c r="BTZ34" s="2" t="s">
        <v>3989</v>
      </c>
      <c r="BUA34" s="2" t="s">
        <v>3989</v>
      </c>
      <c r="BUB34" s="2" t="s">
        <v>3989</v>
      </c>
      <c r="BUC34" s="2" t="s">
        <v>3989</v>
      </c>
      <c r="BUD34" s="2" t="s">
        <v>3989</v>
      </c>
      <c r="BUE34" s="2" t="s">
        <v>3989</v>
      </c>
      <c r="BUF34" s="2" t="s">
        <v>3989</v>
      </c>
      <c r="BUG34" s="2" t="s">
        <v>3989</v>
      </c>
      <c r="BUH34" s="2" t="s">
        <v>3989</v>
      </c>
      <c r="BUI34" s="2" t="s">
        <v>3989</v>
      </c>
      <c r="BUJ34" s="2" t="s">
        <v>3989</v>
      </c>
      <c r="BUK34" s="2" t="s">
        <v>3989</v>
      </c>
      <c r="BUL34" s="2" t="s">
        <v>3989</v>
      </c>
      <c r="BUM34" s="2" t="s">
        <v>3989</v>
      </c>
      <c r="BUN34" s="2" t="s">
        <v>3989</v>
      </c>
      <c r="BUO34" s="2" t="s">
        <v>3989</v>
      </c>
      <c r="BUP34" s="2" t="s">
        <v>3989</v>
      </c>
      <c r="BUQ34" s="2" t="s">
        <v>3989</v>
      </c>
      <c r="BUR34" s="2" t="s">
        <v>3989</v>
      </c>
      <c r="BUS34" s="2" t="s">
        <v>3989</v>
      </c>
      <c r="BUT34" s="2" t="s">
        <v>3989</v>
      </c>
      <c r="BUU34" s="2" t="s">
        <v>3989</v>
      </c>
      <c r="BUV34" s="2" t="s">
        <v>3989</v>
      </c>
      <c r="BUW34" s="2" t="s">
        <v>3989</v>
      </c>
      <c r="BUX34" s="2" t="s">
        <v>3989</v>
      </c>
      <c r="BUY34" s="2" t="s">
        <v>3989</v>
      </c>
      <c r="BUZ34" s="2" t="s">
        <v>3989</v>
      </c>
      <c r="BVA34" s="2" t="s">
        <v>3989</v>
      </c>
      <c r="BVB34" s="2" t="s">
        <v>3989</v>
      </c>
      <c r="BVC34" s="2" t="s">
        <v>3989</v>
      </c>
      <c r="BVD34" s="2" t="s">
        <v>3989</v>
      </c>
      <c r="BVE34" s="2" t="s">
        <v>3989</v>
      </c>
      <c r="BVF34" s="2" t="s">
        <v>3989</v>
      </c>
      <c r="BVG34" s="2" t="s">
        <v>3989</v>
      </c>
      <c r="BVH34" s="2" t="s">
        <v>3989</v>
      </c>
      <c r="BVI34" s="2" t="s">
        <v>3989</v>
      </c>
      <c r="BVJ34" s="2" t="s">
        <v>3989</v>
      </c>
      <c r="BVK34" s="2" t="s">
        <v>3989</v>
      </c>
      <c r="BVL34" s="2" t="s">
        <v>3989</v>
      </c>
      <c r="BVM34" s="2" t="s">
        <v>3989</v>
      </c>
      <c r="BVN34" s="2" t="s">
        <v>3989</v>
      </c>
      <c r="BVO34" s="2" t="s">
        <v>3989</v>
      </c>
      <c r="BVP34" s="2" t="s">
        <v>3989</v>
      </c>
      <c r="BVQ34" s="2" t="s">
        <v>4058</v>
      </c>
      <c r="BVR34" s="2" t="s">
        <v>4058</v>
      </c>
      <c r="BVS34" s="2" t="s">
        <v>4058</v>
      </c>
      <c r="BVT34" s="2" t="s">
        <v>4058</v>
      </c>
      <c r="BVU34" s="2" t="s">
        <v>4058</v>
      </c>
      <c r="BVV34" s="2" t="s">
        <v>4058</v>
      </c>
      <c r="BVW34" s="2" t="s">
        <v>4058</v>
      </c>
      <c r="BVX34" s="2" t="s">
        <v>4058</v>
      </c>
      <c r="BVY34" s="2" t="s">
        <v>4058</v>
      </c>
      <c r="BVZ34" s="2" t="s">
        <v>4058</v>
      </c>
      <c r="BWA34" s="2" t="s">
        <v>4058</v>
      </c>
      <c r="BWB34" s="2" t="s">
        <v>4058</v>
      </c>
      <c r="BWC34" s="2" t="s">
        <v>4058</v>
      </c>
      <c r="BWD34" s="2" t="s">
        <v>4058</v>
      </c>
      <c r="BWE34" s="2" t="s">
        <v>4058</v>
      </c>
      <c r="BWF34" s="2" t="s">
        <v>4058</v>
      </c>
      <c r="BWG34" s="2" t="s">
        <v>4058</v>
      </c>
      <c r="BWH34" s="2" t="s">
        <v>4058</v>
      </c>
      <c r="BWI34" s="2" t="s">
        <v>4058</v>
      </c>
      <c r="BWJ34" s="2" t="s">
        <v>4058</v>
      </c>
      <c r="BWK34" s="2" t="s">
        <v>4058</v>
      </c>
      <c r="BWL34" s="2" t="s">
        <v>4058</v>
      </c>
      <c r="BWM34" s="2" t="s">
        <v>4058</v>
      </c>
      <c r="BWN34" s="2" t="s">
        <v>4058</v>
      </c>
      <c r="BWO34" s="2" t="s">
        <v>4058</v>
      </c>
      <c r="BWP34" s="2" t="s">
        <v>4058</v>
      </c>
      <c r="BWQ34" s="2" t="s">
        <v>4058</v>
      </c>
      <c r="BWR34" s="2" t="s">
        <v>4058</v>
      </c>
      <c r="BWS34" s="2" t="s">
        <v>4058</v>
      </c>
      <c r="BWT34" s="2" t="s">
        <v>4079</v>
      </c>
      <c r="BWU34" s="2" t="s">
        <v>4079</v>
      </c>
      <c r="BWV34" s="2" t="s">
        <v>4079</v>
      </c>
      <c r="BWW34" s="2" t="s">
        <v>4079</v>
      </c>
      <c r="BWX34" s="2" t="s">
        <v>4079</v>
      </c>
      <c r="BWY34" s="2" t="s">
        <v>4079</v>
      </c>
      <c r="BWZ34" s="2" t="s">
        <v>4079</v>
      </c>
      <c r="BXA34" s="2" t="s">
        <v>4079</v>
      </c>
      <c r="BXB34" s="2" t="s">
        <v>4079</v>
      </c>
      <c r="BXC34" s="2" t="s">
        <v>4079</v>
      </c>
      <c r="BXD34" s="2" t="s">
        <v>4079</v>
      </c>
      <c r="BXE34" s="2" t="s">
        <v>4079</v>
      </c>
      <c r="BXF34" s="2" t="s">
        <v>4079</v>
      </c>
      <c r="BXG34" s="2" t="s">
        <v>4079</v>
      </c>
      <c r="BXH34" s="2" t="s">
        <v>4079</v>
      </c>
      <c r="BXI34" s="2" t="s">
        <v>4079</v>
      </c>
      <c r="BXJ34" s="2" t="s">
        <v>4079</v>
      </c>
      <c r="BXK34" s="2" t="s">
        <v>4079</v>
      </c>
      <c r="BXL34" s="2" t="s">
        <v>4079</v>
      </c>
      <c r="BXM34" s="2" t="s">
        <v>4079</v>
      </c>
      <c r="BXN34" s="2" t="s">
        <v>4079</v>
      </c>
      <c r="BXO34" s="2" t="s">
        <v>4079</v>
      </c>
      <c r="BXP34" s="2" t="s">
        <v>4092</v>
      </c>
      <c r="BXQ34" s="2" t="s">
        <v>4092</v>
      </c>
      <c r="BXR34" s="2" t="s">
        <v>4092</v>
      </c>
      <c r="BXS34" s="2" t="s">
        <v>4092</v>
      </c>
      <c r="BXT34" s="2" t="s">
        <v>4092</v>
      </c>
      <c r="BXU34" s="2" t="s">
        <v>4092</v>
      </c>
      <c r="BXV34" s="2" t="s">
        <v>4092</v>
      </c>
      <c r="BXW34" s="2" t="s">
        <v>4092</v>
      </c>
      <c r="BXX34" s="2" t="s">
        <v>4092</v>
      </c>
      <c r="BXY34" s="2" t="s">
        <v>4092</v>
      </c>
      <c r="BXZ34" s="2" t="s">
        <v>4092</v>
      </c>
      <c r="BYA34" s="2" t="s">
        <v>4092</v>
      </c>
      <c r="BYB34" s="2" t="s">
        <v>4092</v>
      </c>
      <c r="BYC34" s="2" t="s">
        <v>4092</v>
      </c>
      <c r="BYD34" s="2" t="s">
        <v>4092</v>
      </c>
      <c r="BYE34" s="2" t="s">
        <v>4092</v>
      </c>
      <c r="BYF34" s="2" t="s">
        <v>4092</v>
      </c>
      <c r="BYG34" s="2" t="s">
        <v>4092</v>
      </c>
      <c r="BYH34" s="2" t="s">
        <v>4092</v>
      </c>
      <c r="BYI34" s="2" t="s">
        <v>4092</v>
      </c>
      <c r="BYJ34" s="2" t="s">
        <v>4092</v>
      </c>
      <c r="BYK34" s="2" t="s">
        <v>4092</v>
      </c>
      <c r="BYL34" s="2" t="s">
        <v>4092</v>
      </c>
      <c r="BYM34" s="2" t="s">
        <v>4092</v>
      </c>
      <c r="BYN34" s="2" t="s">
        <v>4092</v>
      </c>
      <c r="BYO34" s="2" t="s">
        <v>4092</v>
      </c>
      <c r="BYP34" s="2" t="s">
        <v>4092</v>
      </c>
      <c r="BYQ34" s="2" t="s">
        <v>4092</v>
      </c>
      <c r="BYR34" s="2" t="s">
        <v>4092</v>
      </c>
      <c r="BYS34" s="2" t="s">
        <v>4092</v>
      </c>
      <c r="BYT34" s="2" t="s">
        <v>4092</v>
      </c>
      <c r="BYU34" s="2" t="s">
        <v>4092</v>
      </c>
      <c r="BYV34" s="2" t="s">
        <v>4092</v>
      </c>
      <c r="BYW34" s="2" t="s">
        <v>4092</v>
      </c>
      <c r="BYX34" s="2" t="s">
        <v>4092</v>
      </c>
      <c r="BYY34" s="2" t="s">
        <v>4092</v>
      </c>
      <c r="BYZ34" s="2" t="s">
        <v>4092</v>
      </c>
      <c r="BZA34" s="2" t="s">
        <v>4092</v>
      </c>
      <c r="BZB34" s="2" t="s">
        <v>4092</v>
      </c>
      <c r="BZC34" s="2" t="s">
        <v>4092</v>
      </c>
      <c r="BZD34" s="2" t="s">
        <v>4092</v>
      </c>
      <c r="BZE34" s="2" t="s">
        <v>4092</v>
      </c>
      <c r="BZF34" s="2" t="s">
        <v>4092</v>
      </c>
      <c r="BZG34" s="2" t="s">
        <v>4092</v>
      </c>
      <c r="BZH34" s="2" t="s">
        <v>4092</v>
      </c>
      <c r="BZI34" s="2" t="s">
        <v>4092</v>
      </c>
      <c r="BZJ34" s="2" t="s">
        <v>4092</v>
      </c>
      <c r="BZK34" s="2" t="s">
        <v>4092</v>
      </c>
      <c r="BZL34" s="2" t="s">
        <v>4092</v>
      </c>
      <c r="BZM34" s="2" t="s">
        <v>4092</v>
      </c>
      <c r="BZN34" s="2" t="s">
        <v>4092</v>
      </c>
      <c r="BZO34" s="2" t="s">
        <v>4092</v>
      </c>
      <c r="BZP34" s="2" t="s">
        <v>4092</v>
      </c>
      <c r="BZQ34" s="2" t="s">
        <v>4092</v>
      </c>
      <c r="BZR34" s="2" t="s">
        <v>4092</v>
      </c>
      <c r="BZS34" s="2" t="s">
        <v>4092</v>
      </c>
      <c r="BZT34" s="2" t="s">
        <v>4092</v>
      </c>
      <c r="BZU34" s="2" t="s">
        <v>4092</v>
      </c>
      <c r="BZV34" s="2" t="s">
        <v>4092</v>
      </c>
      <c r="BZW34" s="2" t="s">
        <v>4092</v>
      </c>
      <c r="BZX34" s="2" t="s">
        <v>4092</v>
      </c>
      <c r="BZY34" s="2" t="s">
        <v>4092</v>
      </c>
      <c r="BZZ34" s="2" t="s">
        <v>4092</v>
      </c>
      <c r="CAA34" s="2" t="s">
        <v>4092</v>
      </c>
      <c r="CAB34" s="2" t="s">
        <v>4092</v>
      </c>
      <c r="CAC34" s="2" t="s">
        <v>4092</v>
      </c>
      <c r="CAD34" s="2" t="s">
        <v>4092</v>
      </c>
      <c r="CAE34" s="2" t="s">
        <v>4092</v>
      </c>
      <c r="CAF34" s="2" t="s">
        <v>4092</v>
      </c>
      <c r="CAG34" s="2" t="s">
        <v>4092</v>
      </c>
      <c r="CAH34" s="2" t="s">
        <v>4092</v>
      </c>
      <c r="CAI34" s="2" t="s">
        <v>4092</v>
      </c>
      <c r="CAJ34" s="2" t="s">
        <v>4092</v>
      </c>
      <c r="CAK34" s="2" t="s">
        <v>4092</v>
      </c>
      <c r="CAL34" s="2" t="s">
        <v>4092</v>
      </c>
      <c r="CAM34" s="2" t="s">
        <v>4092</v>
      </c>
      <c r="CAN34" s="2" t="s">
        <v>4146</v>
      </c>
      <c r="CAO34" s="2" t="s">
        <v>4146</v>
      </c>
      <c r="CAP34" s="2" t="s">
        <v>4146</v>
      </c>
      <c r="CAQ34" s="2" t="s">
        <v>4146</v>
      </c>
      <c r="CAR34" s="2" t="s">
        <v>4146</v>
      </c>
      <c r="CAS34" s="2" t="s">
        <v>4146</v>
      </c>
      <c r="CAT34" s="2" t="s">
        <v>4146</v>
      </c>
      <c r="CAU34" s="2" t="s">
        <v>4146</v>
      </c>
      <c r="CAV34" s="2" t="s">
        <v>4146</v>
      </c>
      <c r="CAW34" s="2" t="s">
        <v>4146</v>
      </c>
      <c r="CAX34" s="2" t="s">
        <v>4146</v>
      </c>
      <c r="CAY34" s="2" t="s">
        <v>4146</v>
      </c>
      <c r="CAZ34" s="2" t="s">
        <v>4146</v>
      </c>
      <c r="CBA34" s="2" t="s">
        <v>4146</v>
      </c>
      <c r="CBB34" s="2" t="s">
        <v>4146</v>
      </c>
      <c r="CBC34" s="2" t="s">
        <v>4146</v>
      </c>
      <c r="CBD34" s="2" t="s">
        <v>4146</v>
      </c>
      <c r="CBE34" s="2" t="s">
        <v>4146</v>
      </c>
      <c r="CBF34" s="2" t="s">
        <v>4146</v>
      </c>
      <c r="CBG34" s="2" t="s">
        <v>4146</v>
      </c>
      <c r="CBH34" s="2" t="s">
        <v>4146</v>
      </c>
      <c r="CBI34" s="2" t="s">
        <v>4146</v>
      </c>
      <c r="CBJ34" s="2" t="s">
        <v>4146</v>
      </c>
      <c r="CBK34" s="2" t="s">
        <v>4146</v>
      </c>
      <c r="CBL34" s="2" t="s">
        <v>4146</v>
      </c>
      <c r="CBM34" s="2" t="s">
        <v>4146</v>
      </c>
      <c r="CBN34" s="2" t="s">
        <v>4146</v>
      </c>
      <c r="CBO34" s="2" t="s">
        <v>4146</v>
      </c>
      <c r="CBP34" s="2" t="s">
        <v>4146</v>
      </c>
      <c r="CBQ34" s="2" t="s">
        <v>4146</v>
      </c>
      <c r="CBR34" s="2" t="s">
        <v>4146</v>
      </c>
      <c r="CBS34" s="2" t="s">
        <v>4146</v>
      </c>
      <c r="CBT34" s="2" t="s">
        <v>4146</v>
      </c>
      <c r="CBU34" s="2" t="s">
        <v>4146</v>
      </c>
      <c r="CBV34" s="2" t="s">
        <v>4146</v>
      </c>
      <c r="CBW34" s="2" t="s">
        <v>4146</v>
      </c>
      <c r="CBX34" s="2" t="s">
        <v>4146</v>
      </c>
      <c r="CBY34" s="2" t="s">
        <v>4146</v>
      </c>
      <c r="CBZ34" s="2" t="s">
        <v>4146</v>
      </c>
      <c r="CCA34" s="2" t="s">
        <v>4146</v>
      </c>
      <c r="CCB34" s="2" t="s">
        <v>4146</v>
      </c>
      <c r="CCC34" s="2" t="s">
        <v>4146</v>
      </c>
      <c r="CCD34" s="2" t="s">
        <v>4146</v>
      </c>
      <c r="CCE34" s="2" t="s">
        <v>4146</v>
      </c>
      <c r="CCF34" s="2" t="s">
        <v>4146</v>
      </c>
      <c r="CCG34" s="2" t="s">
        <v>4146</v>
      </c>
      <c r="CCH34" s="2" t="s">
        <v>4146</v>
      </c>
      <c r="CCI34" s="2" t="s">
        <v>4146</v>
      </c>
      <c r="CCJ34" s="2" t="s">
        <v>4146</v>
      </c>
      <c r="CCK34" s="2" t="s">
        <v>4146</v>
      </c>
      <c r="CCL34" s="2" t="s">
        <v>4146</v>
      </c>
      <c r="CCM34" s="2" t="s">
        <v>4146</v>
      </c>
      <c r="CCN34" s="2" t="s">
        <v>4146</v>
      </c>
      <c r="CCO34" s="2" t="s">
        <v>4146</v>
      </c>
      <c r="CCP34" s="2" t="s">
        <v>4146</v>
      </c>
      <c r="CCQ34" s="2" t="s">
        <v>4146</v>
      </c>
      <c r="CCR34" s="2" t="s">
        <v>4146</v>
      </c>
      <c r="CCS34" s="2" t="s">
        <v>4146</v>
      </c>
      <c r="CCT34" s="2" t="s">
        <v>4146</v>
      </c>
      <c r="CCU34" s="2" t="s">
        <v>4146</v>
      </c>
      <c r="CCV34" s="2" t="s">
        <v>4146</v>
      </c>
      <c r="CCW34" s="2" t="s">
        <v>4146</v>
      </c>
      <c r="CCX34" s="2" t="s">
        <v>4146</v>
      </c>
      <c r="CCY34" s="2" t="s">
        <v>4146</v>
      </c>
      <c r="CCZ34" s="2" t="s">
        <v>4146</v>
      </c>
      <c r="CDA34" s="2" t="s">
        <v>4146</v>
      </c>
      <c r="CDB34" s="2" t="s">
        <v>4146</v>
      </c>
      <c r="CDC34" s="2" t="s">
        <v>4146</v>
      </c>
      <c r="CDD34" s="2" t="s">
        <v>4146</v>
      </c>
      <c r="CDE34" s="2" t="s">
        <v>4146</v>
      </c>
      <c r="CDF34" s="2" t="s">
        <v>4146</v>
      </c>
      <c r="CDG34" s="2" t="s">
        <v>4146</v>
      </c>
      <c r="CDH34" s="2" t="s">
        <v>4146</v>
      </c>
      <c r="CDI34" s="2" t="s">
        <v>4146</v>
      </c>
      <c r="CDJ34" s="2" t="s">
        <v>4146</v>
      </c>
      <c r="CDK34" s="2" t="s">
        <v>4146</v>
      </c>
      <c r="CDL34" s="2" t="s">
        <v>4146</v>
      </c>
      <c r="CDM34" s="2" t="s">
        <v>4146</v>
      </c>
      <c r="CDN34" s="2" t="s">
        <v>4146</v>
      </c>
      <c r="CDO34" s="2" t="s">
        <v>4146</v>
      </c>
      <c r="CDP34" s="2" t="s">
        <v>4146</v>
      </c>
      <c r="CDQ34" s="2" t="s">
        <v>4146</v>
      </c>
      <c r="CDR34" s="2" t="s">
        <v>4146</v>
      </c>
      <c r="CDS34" s="2" t="s">
        <v>4146</v>
      </c>
      <c r="CDT34" s="2" t="s">
        <v>4146</v>
      </c>
      <c r="CDU34" s="2" t="s">
        <v>4146</v>
      </c>
      <c r="CDV34" s="2" t="s">
        <v>4146</v>
      </c>
      <c r="CDW34" s="2" t="s">
        <v>4146</v>
      </c>
      <c r="CDX34" s="2" t="s">
        <v>4146</v>
      </c>
      <c r="CDY34" s="2" t="s">
        <v>4146</v>
      </c>
      <c r="CDZ34" s="2" t="s">
        <v>4146</v>
      </c>
      <c r="CEA34" s="2" t="s">
        <v>4146</v>
      </c>
      <c r="CEB34" s="2" t="s">
        <v>4146</v>
      </c>
      <c r="CEC34" s="2" t="s">
        <v>4146</v>
      </c>
      <c r="CED34" s="2" t="s">
        <v>4146</v>
      </c>
      <c r="CEE34" s="2" t="s">
        <v>4146</v>
      </c>
      <c r="CEF34" s="2" t="s">
        <v>4146</v>
      </c>
      <c r="CEG34" s="2" t="s">
        <v>4146</v>
      </c>
      <c r="CEH34" s="2" t="s">
        <v>4146</v>
      </c>
      <c r="CEI34" s="2" t="s">
        <v>4146</v>
      </c>
      <c r="CEJ34" s="2" t="s">
        <v>4146</v>
      </c>
      <c r="CEK34" s="2" t="s">
        <v>4146</v>
      </c>
      <c r="CEL34" s="2" t="s">
        <v>4146</v>
      </c>
      <c r="CEM34" s="2" t="s">
        <v>4146</v>
      </c>
      <c r="CEN34" s="2" t="s">
        <v>4146</v>
      </c>
      <c r="CEO34" s="2" t="s">
        <v>4146</v>
      </c>
      <c r="CEP34" s="2" t="s">
        <v>4146</v>
      </c>
      <c r="CEQ34" s="2" t="s">
        <v>4146</v>
      </c>
      <c r="CER34" s="2" t="s">
        <v>4146</v>
      </c>
      <c r="CES34" s="2" t="s">
        <v>4146</v>
      </c>
      <c r="CET34" s="2" t="s">
        <v>4146</v>
      </c>
      <c r="CEU34" s="2" t="s">
        <v>4146</v>
      </c>
      <c r="CEV34" s="2" t="s">
        <v>4146</v>
      </c>
      <c r="CEW34" s="2" t="s">
        <v>4146</v>
      </c>
      <c r="CEX34" s="2" t="s">
        <v>4146</v>
      </c>
      <c r="CEY34" s="2" t="s">
        <v>4146</v>
      </c>
      <c r="CEZ34" s="2" t="s">
        <v>4146</v>
      </c>
      <c r="CFA34" s="2" t="s">
        <v>4146</v>
      </c>
      <c r="CFB34" s="2" t="s">
        <v>4146</v>
      </c>
      <c r="CFC34" s="2" t="s">
        <v>4146</v>
      </c>
      <c r="CFD34" s="2" t="s">
        <v>4146</v>
      </c>
      <c r="CFE34" s="2" t="s">
        <v>4146</v>
      </c>
      <c r="CFF34" s="2" t="s">
        <v>4146</v>
      </c>
      <c r="CFG34" s="2" t="s">
        <v>4146</v>
      </c>
      <c r="CFH34" s="2" t="s">
        <v>4146</v>
      </c>
      <c r="CFI34" s="2" t="s">
        <v>4146</v>
      </c>
      <c r="CFJ34" s="2" t="s">
        <v>4146</v>
      </c>
      <c r="CFK34" s="2" t="s">
        <v>4146</v>
      </c>
      <c r="CFL34" s="2" t="s">
        <v>4146</v>
      </c>
      <c r="CFM34" s="2" t="s">
        <v>4146</v>
      </c>
      <c r="CFN34" s="2" t="s">
        <v>4146</v>
      </c>
      <c r="CFO34" s="2" t="s">
        <v>4146</v>
      </c>
      <c r="CFP34" s="2" t="s">
        <v>4146</v>
      </c>
      <c r="CFQ34" s="2" t="s">
        <v>4146</v>
      </c>
      <c r="CFR34" s="2" t="s">
        <v>4146</v>
      </c>
      <c r="CFS34" s="2" t="s">
        <v>4146</v>
      </c>
      <c r="CFT34" s="2" t="s">
        <v>4146</v>
      </c>
      <c r="CFU34" s="2" t="s">
        <v>4146</v>
      </c>
      <c r="CFV34" s="2" t="s">
        <v>4146</v>
      </c>
      <c r="CFW34" s="2" t="s">
        <v>4146</v>
      </c>
      <c r="CFX34" s="2" t="s">
        <v>4146</v>
      </c>
      <c r="CFY34" s="2" t="s">
        <v>4146</v>
      </c>
      <c r="CFZ34" s="2" t="s">
        <v>4146</v>
      </c>
      <c r="CGA34" s="2" t="s">
        <v>4146</v>
      </c>
      <c r="CGB34" s="2" t="s">
        <v>4146</v>
      </c>
      <c r="CGC34" s="2" t="s">
        <v>4146</v>
      </c>
      <c r="CGD34" s="2" t="s">
        <v>4146</v>
      </c>
      <c r="CGE34" s="2" t="s">
        <v>4146</v>
      </c>
      <c r="CGF34" s="2" t="s">
        <v>4146</v>
      </c>
      <c r="CGG34" s="2" t="s">
        <v>4146</v>
      </c>
      <c r="CGH34" s="2" t="s">
        <v>4146</v>
      </c>
      <c r="CGI34" s="2" t="s">
        <v>4146</v>
      </c>
      <c r="CGJ34" s="2" t="s">
        <v>4146</v>
      </c>
      <c r="CGK34" s="2" t="s">
        <v>4146</v>
      </c>
      <c r="CGL34" s="2" t="s">
        <v>4146</v>
      </c>
      <c r="CGM34" s="2" t="s">
        <v>4146</v>
      </c>
      <c r="CGN34" s="2" t="s">
        <v>4146</v>
      </c>
      <c r="CGO34" s="2" t="s">
        <v>4146</v>
      </c>
      <c r="CGP34" s="2" t="s">
        <v>4146</v>
      </c>
      <c r="CGQ34" s="2" t="s">
        <v>4146</v>
      </c>
      <c r="CGR34" s="2" t="s">
        <v>4146</v>
      </c>
      <c r="CGS34" s="2" t="s">
        <v>4146</v>
      </c>
      <c r="CGT34" s="2" t="s">
        <v>4146</v>
      </c>
      <c r="CGU34" s="2" t="s">
        <v>4146</v>
      </c>
      <c r="CGV34" s="2" t="s">
        <v>4146</v>
      </c>
      <c r="CGW34" s="2" t="s">
        <v>4146</v>
      </c>
      <c r="CGX34" s="2" t="s">
        <v>4146</v>
      </c>
      <c r="CGY34" s="2" t="s">
        <v>4146</v>
      </c>
      <c r="CGZ34" s="2" t="s">
        <v>4146</v>
      </c>
      <c r="CHA34" s="2" t="s">
        <v>4146</v>
      </c>
      <c r="CHB34" s="2" t="s">
        <v>4146</v>
      </c>
      <c r="CHC34" s="2" t="s">
        <v>4146</v>
      </c>
      <c r="CHD34" s="2" t="s">
        <v>4146</v>
      </c>
      <c r="CHE34" s="2" t="s">
        <v>4146</v>
      </c>
      <c r="CHF34" s="2" t="s">
        <v>4146</v>
      </c>
      <c r="CHG34" s="2" t="s">
        <v>4146</v>
      </c>
      <c r="CHH34" s="2" t="s">
        <v>4146</v>
      </c>
      <c r="CHI34" s="2" t="s">
        <v>4146</v>
      </c>
      <c r="CHJ34" s="2" t="s">
        <v>4146</v>
      </c>
      <c r="CHK34" s="2" t="s">
        <v>4146</v>
      </c>
      <c r="CHL34" s="2" t="s">
        <v>4146</v>
      </c>
      <c r="CHM34" s="2" t="s">
        <v>4146</v>
      </c>
      <c r="CHN34" s="2" t="s">
        <v>4146</v>
      </c>
      <c r="CHO34" s="2" t="s">
        <v>4146</v>
      </c>
      <c r="CHP34" s="2" t="s">
        <v>4146</v>
      </c>
      <c r="CHQ34" s="2" t="s">
        <v>4146</v>
      </c>
      <c r="CHR34" s="2" t="s">
        <v>4146</v>
      </c>
      <c r="CHS34" s="2" t="s">
        <v>4146</v>
      </c>
      <c r="CHT34" s="2" t="s">
        <v>4146</v>
      </c>
      <c r="CHU34" s="2" t="s">
        <v>4146</v>
      </c>
      <c r="CHV34" s="2" t="s">
        <v>4146</v>
      </c>
      <c r="CHW34" s="2" t="s">
        <v>4146</v>
      </c>
      <c r="CHX34" s="2" t="s">
        <v>4146</v>
      </c>
      <c r="CHY34" s="2" t="s">
        <v>4146</v>
      </c>
      <c r="CHZ34" s="2" t="s">
        <v>4146</v>
      </c>
      <c r="CIA34" s="2" t="s">
        <v>4146</v>
      </c>
      <c r="CIB34" s="2" t="s">
        <v>4146</v>
      </c>
      <c r="CIC34" s="2" t="s">
        <v>4146</v>
      </c>
      <c r="CID34" s="2" t="s">
        <v>4146</v>
      </c>
      <c r="CIE34" s="2" t="s">
        <v>4146</v>
      </c>
      <c r="CIF34" s="2" t="s">
        <v>4146</v>
      </c>
      <c r="CIG34" s="2" t="s">
        <v>4146</v>
      </c>
      <c r="CIH34" s="2" t="s">
        <v>4146</v>
      </c>
      <c r="CII34" s="2" t="s">
        <v>4146</v>
      </c>
      <c r="CIJ34" s="2" t="s">
        <v>4146</v>
      </c>
      <c r="CIK34" s="2" t="s">
        <v>4146</v>
      </c>
      <c r="CIL34" s="2" t="s">
        <v>4146</v>
      </c>
      <c r="CIM34" s="2" t="s">
        <v>4146</v>
      </c>
      <c r="CIN34" s="2" t="s">
        <v>4146</v>
      </c>
      <c r="CIO34" s="2" t="s">
        <v>4146</v>
      </c>
      <c r="CIP34" s="2" t="s">
        <v>4146</v>
      </c>
      <c r="CIQ34" s="2" t="s">
        <v>4146</v>
      </c>
      <c r="CIR34" s="2" t="s">
        <v>4146</v>
      </c>
      <c r="CIS34" s="2" t="s">
        <v>4146</v>
      </c>
      <c r="CIT34" s="2" t="s">
        <v>4146</v>
      </c>
      <c r="CIU34" s="2" t="s">
        <v>4146</v>
      </c>
      <c r="CIV34" s="2" t="s">
        <v>4146</v>
      </c>
      <c r="CIW34" s="2" t="s">
        <v>4146</v>
      </c>
      <c r="CIX34" s="2" t="s">
        <v>4146</v>
      </c>
      <c r="CIY34" s="2" t="s">
        <v>4146</v>
      </c>
      <c r="CIZ34" s="2" t="s">
        <v>4146</v>
      </c>
      <c r="CJA34" s="2" t="s">
        <v>4146</v>
      </c>
      <c r="CJB34" s="2" t="s">
        <v>4146</v>
      </c>
      <c r="CJC34" s="2" t="s">
        <v>4146</v>
      </c>
      <c r="CJD34" s="2" t="s">
        <v>4146</v>
      </c>
      <c r="CJE34" s="2" t="s">
        <v>4146</v>
      </c>
      <c r="CJF34" s="2" t="s">
        <v>4146</v>
      </c>
      <c r="CJG34" s="2" t="s">
        <v>4146</v>
      </c>
      <c r="CJH34" s="2" t="s">
        <v>4146</v>
      </c>
      <c r="CJI34" s="2" t="s">
        <v>4146</v>
      </c>
      <c r="CJJ34" s="2" t="s">
        <v>4146</v>
      </c>
      <c r="CJK34" s="2" t="s">
        <v>4146</v>
      </c>
      <c r="CJL34" s="2" t="s">
        <v>4146</v>
      </c>
      <c r="CJM34" s="2" t="s">
        <v>4146</v>
      </c>
      <c r="CJN34" s="2" t="s">
        <v>4146</v>
      </c>
      <c r="CJO34" s="2" t="s">
        <v>4146</v>
      </c>
      <c r="CJP34" s="2" t="s">
        <v>4146</v>
      </c>
      <c r="CJQ34" s="2" t="s">
        <v>4146</v>
      </c>
      <c r="CJR34" s="2" t="s">
        <v>4310</v>
      </c>
      <c r="CJS34" s="2" t="s">
        <v>4310</v>
      </c>
      <c r="CJT34" s="2" t="s">
        <v>4310</v>
      </c>
      <c r="CJU34" s="2" t="s">
        <v>4310</v>
      </c>
      <c r="CJV34" s="2" t="s">
        <v>4310</v>
      </c>
      <c r="CJW34" s="2" t="s">
        <v>4310</v>
      </c>
      <c r="CJX34" s="2" t="s">
        <v>4310</v>
      </c>
      <c r="CJY34" s="2" t="s">
        <v>4310</v>
      </c>
      <c r="CJZ34" s="2" t="s">
        <v>4310</v>
      </c>
      <c r="CKA34" s="2" t="s">
        <v>4310</v>
      </c>
      <c r="CKB34" s="2" t="s">
        <v>4310</v>
      </c>
      <c r="CKC34" s="2" t="s">
        <v>4310</v>
      </c>
      <c r="CKD34" s="2" t="s">
        <v>4310</v>
      </c>
      <c r="CKE34" s="2" t="s">
        <v>4310</v>
      </c>
      <c r="CKF34" s="2" t="s">
        <v>4310</v>
      </c>
      <c r="CKG34" s="2" t="s">
        <v>4310</v>
      </c>
      <c r="CKH34" s="2" t="s">
        <v>4310</v>
      </c>
      <c r="CKI34" s="2" t="s">
        <v>4310</v>
      </c>
      <c r="CKJ34" s="2" t="s">
        <v>4310</v>
      </c>
      <c r="CKK34" s="2" t="s">
        <v>4310</v>
      </c>
      <c r="CKL34" s="2" t="s">
        <v>4310</v>
      </c>
      <c r="CKM34" s="2" t="s">
        <v>4310</v>
      </c>
      <c r="CKN34" s="2" t="s">
        <v>4310</v>
      </c>
      <c r="CKO34" s="2" t="s">
        <v>4310</v>
      </c>
      <c r="CKP34" s="2" t="s">
        <v>4310</v>
      </c>
      <c r="CKQ34" s="2" t="s">
        <v>4310</v>
      </c>
      <c r="CKR34" s="2" t="s">
        <v>4310</v>
      </c>
      <c r="CKS34" s="2" t="s">
        <v>4310</v>
      </c>
      <c r="CKT34" s="2" t="s">
        <v>4310</v>
      </c>
      <c r="CKU34" s="2" t="s">
        <v>4310</v>
      </c>
      <c r="CKV34" s="2" t="s">
        <v>4310</v>
      </c>
      <c r="CKW34" s="2" t="s">
        <v>4310</v>
      </c>
      <c r="CKX34" s="2" t="s">
        <v>4310</v>
      </c>
      <c r="CKY34" s="2" t="s">
        <v>4310</v>
      </c>
      <c r="CKZ34" s="2" t="s">
        <v>4310</v>
      </c>
      <c r="CLA34" s="2" t="s">
        <v>4310</v>
      </c>
      <c r="CLB34" s="2" t="s">
        <v>4310</v>
      </c>
      <c r="CLC34" s="2" t="s">
        <v>4310</v>
      </c>
      <c r="CLD34" s="2" t="s">
        <v>4310</v>
      </c>
      <c r="CLE34" s="2" t="s">
        <v>4310</v>
      </c>
      <c r="CLF34" s="2" t="s">
        <v>4310</v>
      </c>
      <c r="CLG34" s="2" t="s">
        <v>4310</v>
      </c>
      <c r="CLH34" s="2" t="s">
        <v>4310</v>
      </c>
      <c r="CLI34" s="2" t="s">
        <v>4310</v>
      </c>
      <c r="CLJ34" s="2" t="s">
        <v>4310</v>
      </c>
      <c r="CLK34" s="2" t="s">
        <v>4310</v>
      </c>
      <c r="CLL34" s="2" t="s">
        <v>4310</v>
      </c>
      <c r="CLM34" s="2" t="s">
        <v>4310</v>
      </c>
      <c r="CLN34" s="2" t="s">
        <v>4310</v>
      </c>
      <c r="CLO34" s="2" t="s">
        <v>4310</v>
      </c>
      <c r="CLP34" s="2" t="s">
        <v>4310</v>
      </c>
      <c r="CLQ34" s="2" t="s">
        <v>4310</v>
      </c>
      <c r="CLR34" s="2" t="s">
        <v>4310</v>
      </c>
      <c r="CLS34" s="2" t="s">
        <v>4310</v>
      </c>
      <c r="CLT34" s="2" t="s">
        <v>4310</v>
      </c>
      <c r="CLU34" s="2" t="s">
        <v>4310</v>
      </c>
      <c r="CLV34" s="2" t="s">
        <v>4310</v>
      </c>
      <c r="CLW34" s="2" t="s">
        <v>4310</v>
      </c>
      <c r="CLX34" s="2" t="s">
        <v>4310</v>
      </c>
      <c r="CLY34" s="2" t="s">
        <v>4310</v>
      </c>
      <c r="CLZ34" s="2" t="s">
        <v>4310</v>
      </c>
      <c r="CMA34" s="2" t="s">
        <v>4310</v>
      </c>
      <c r="CMB34" s="2" t="s">
        <v>4310</v>
      </c>
      <c r="CMC34" s="2" t="s">
        <v>4310</v>
      </c>
      <c r="CMD34" s="2" t="s">
        <v>4310</v>
      </c>
      <c r="CME34" s="2" t="s">
        <v>4310</v>
      </c>
      <c r="CMF34" s="2" t="s">
        <v>4310</v>
      </c>
      <c r="CMG34" s="2" t="s">
        <v>4310</v>
      </c>
      <c r="CMH34" s="2" t="s">
        <v>4310</v>
      </c>
      <c r="CMI34" s="2" t="s">
        <v>4310</v>
      </c>
      <c r="CMJ34" s="2" t="s">
        <v>4310</v>
      </c>
      <c r="CMK34" s="2" t="s">
        <v>4310</v>
      </c>
      <c r="CML34" s="2" t="s">
        <v>4310</v>
      </c>
      <c r="CMM34" s="2" t="s">
        <v>4310</v>
      </c>
      <c r="CMN34" s="2" t="s">
        <v>4310</v>
      </c>
      <c r="CMO34" s="2" t="s">
        <v>4310</v>
      </c>
      <c r="CMP34" s="2" t="s">
        <v>4310</v>
      </c>
      <c r="CMQ34" s="2" t="s">
        <v>4310</v>
      </c>
      <c r="CMR34" s="2" t="s">
        <v>4310</v>
      </c>
      <c r="CMS34" s="2" t="s">
        <v>4310</v>
      </c>
      <c r="CMT34" s="2" t="s">
        <v>4310</v>
      </c>
      <c r="CMU34" s="2" t="s">
        <v>4310</v>
      </c>
      <c r="CMV34" s="2" t="s">
        <v>4310</v>
      </c>
      <c r="CMW34" s="2" t="s">
        <v>4310</v>
      </c>
      <c r="CMX34" s="2" t="s">
        <v>4310</v>
      </c>
      <c r="CMY34" s="2" t="s">
        <v>4310</v>
      </c>
      <c r="CMZ34" s="2" t="s">
        <v>4310</v>
      </c>
      <c r="CNA34" s="2" t="s">
        <v>4310</v>
      </c>
      <c r="CNB34" s="2" t="s">
        <v>4310</v>
      </c>
      <c r="CNC34" s="2" t="s">
        <v>4310</v>
      </c>
      <c r="CND34" s="2" t="s">
        <v>4310</v>
      </c>
      <c r="CNE34" s="2" t="s">
        <v>4310</v>
      </c>
      <c r="CNF34" s="2" t="s">
        <v>4310</v>
      </c>
      <c r="CNG34" s="2" t="s">
        <v>4310</v>
      </c>
      <c r="CNH34" s="2" t="s">
        <v>4310</v>
      </c>
      <c r="CNI34" s="2" t="s">
        <v>4310</v>
      </c>
      <c r="CNJ34" s="2" t="s">
        <v>4310</v>
      </c>
      <c r="CNK34" s="2" t="s">
        <v>4310</v>
      </c>
      <c r="CNL34" s="2" t="s">
        <v>4310</v>
      </c>
      <c r="CNM34" s="2" t="s">
        <v>4310</v>
      </c>
      <c r="CNN34" s="2" t="s">
        <v>4310</v>
      </c>
      <c r="CNO34" s="2" t="s">
        <v>4310</v>
      </c>
      <c r="CNP34" s="2" t="s">
        <v>4310</v>
      </c>
      <c r="CNQ34" s="2" t="s">
        <v>4310</v>
      </c>
      <c r="CNR34" s="2" t="s">
        <v>4310</v>
      </c>
      <c r="CNS34" s="2" t="s">
        <v>4310</v>
      </c>
      <c r="CNT34" s="2" t="s">
        <v>4310</v>
      </c>
      <c r="CNU34" s="2" t="s">
        <v>4310</v>
      </c>
      <c r="CNV34" s="2" t="s">
        <v>4310</v>
      </c>
      <c r="CNW34" s="2" t="s">
        <v>4310</v>
      </c>
      <c r="CNX34" s="2" t="s">
        <v>4310</v>
      </c>
      <c r="CNY34" s="2" t="s">
        <v>4310</v>
      </c>
      <c r="CNZ34" s="2" t="s">
        <v>4310</v>
      </c>
      <c r="COA34" s="2" t="s">
        <v>4310</v>
      </c>
      <c r="COB34" s="2" t="s">
        <v>4310</v>
      </c>
      <c r="COC34" s="2" t="s">
        <v>4310</v>
      </c>
      <c r="COD34" s="2" t="s">
        <v>4310</v>
      </c>
      <c r="COE34" s="2" t="s">
        <v>4310</v>
      </c>
      <c r="COF34" s="2" t="s">
        <v>4310</v>
      </c>
      <c r="COG34" s="2" t="s">
        <v>4310</v>
      </c>
      <c r="COH34" s="2" t="s">
        <v>4310</v>
      </c>
      <c r="COI34" s="2" t="s">
        <v>4310</v>
      </c>
      <c r="COJ34" s="2" t="s">
        <v>4310</v>
      </c>
      <c r="COK34" s="2" t="s">
        <v>4310</v>
      </c>
      <c r="COL34" s="2" t="s">
        <v>4310</v>
      </c>
      <c r="COM34" s="2" t="s">
        <v>4310</v>
      </c>
      <c r="CON34" s="2" t="s">
        <v>4310</v>
      </c>
      <c r="COO34" s="2" t="s">
        <v>4310</v>
      </c>
      <c r="COP34" s="2" t="s">
        <v>4310</v>
      </c>
      <c r="COQ34" s="2" t="s">
        <v>4310</v>
      </c>
      <c r="COR34" s="2" t="s">
        <v>4310</v>
      </c>
      <c r="COS34" s="2" t="s">
        <v>4310</v>
      </c>
      <c r="COT34" s="2" t="s">
        <v>4310</v>
      </c>
      <c r="COU34" s="2" t="s">
        <v>4310</v>
      </c>
      <c r="COV34" s="2" t="s">
        <v>4310</v>
      </c>
      <c r="COW34" s="2" t="s">
        <v>4310</v>
      </c>
      <c r="COX34" s="2" t="s">
        <v>4310</v>
      </c>
      <c r="COY34" s="2" t="s">
        <v>4310</v>
      </c>
      <c r="COZ34" s="2" t="s">
        <v>4310</v>
      </c>
      <c r="CPA34" s="2" t="s">
        <v>4310</v>
      </c>
      <c r="CPB34" s="2" t="s">
        <v>4310</v>
      </c>
      <c r="CPC34" s="2" t="s">
        <v>4310</v>
      </c>
      <c r="CPD34" s="2" t="s">
        <v>4310</v>
      </c>
      <c r="CPE34" s="2" t="s">
        <v>4310</v>
      </c>
      <c r="CPF34" s="2" t="s">
        <v>4310</v>
      </c>
      <c r="CPG34" s="2" t="s">
        <v>4310</v>
      </c>
      <c r="CPH34" s="2" t="s">
        <v>4310</v>
      </c>
      <c r="CPI34" s="2" t="s">
        <v>4310</v>
      </c>
      <c r="CPJ34" s="2" t="s">
        <v>4310</v>
      </c>
      <c r="CPK34" s="2" t="s">
        <v>4310</v>
      </c>
      <c r="CPL34" s="2" t="s">
        <v>4310</v>
      </c>
      <c r="CPM34" s="2" t="s">
        <v>4310</v>
      </c>
      <c r="CPN34" s="2" t="s">
        <v>4310</v>
      </c>
      <c r="CPO34" s="2" t="s">
        <v>4310</v>
      </c>
      <c r="CPP34" s="2" t="s">
        <v>4310</v>
      </c>
      <c r="CPQ34" s="2" t="s">
        <v>4310</v>
      </c>
      <c r="CPR34" s="2" t="s">
        <v>4310</v>
      </c>
      <c r="CPS34" s="2" t="s">
        <v>4310</v>
      </c>
      <c r="CPT34" s="2" t="s">
        <v>4310</v>
      </c>
      <c r="CPU34" s="2" t="s">
        <v>4310</v>
      </c>
      <c r="CPV34" s="2" t="s">
        <v>4310</v>
      </c>
      <c r="CPW34" s="2" t="s">
        <v>4310</v>
      </c>
      <c r="CPX34" s="2" t="s">
        <v>4310</v>
      </c>
      <c r="CPY34" s="2" t="s">
        <v>4310</v>
      </c>
      <c r="CPZ34" s="2" t="s">
        <v>4310</v>
      </c>
      <c r="CQA34" s="2" t="s">
        <v>4310</v>
      </c>
      <c r="CQB34" s="2" t="s">
        <v>4310</v>
      </c>
      <c r="CQC34" s="2" t="s">
        <v>4310</v>
      </c>
      <c r="CQD34" s="2" t="s">
        <v>4310</v>
      </c>
      <c r="CQE34" s="2" t="s">
        <v>4310</v>
      </c>
      <c r="CQF34" s="2" t="s">
        <v>4310</v>
      </c>
      <c r="CQG34" s="2" t="s">
        <v>4310</v>
      </c>
      <c r="CQH34" s="2" t="s">
        <v>4310</v>
      </c>
      <c r="CQI34" s="2" t="s">
        <v>4310</v>
      </c>
      <c r="CQJ34" s="2" t="s">
        <v>4310</v>
      </c>
      <c r="CQK34" s="2" t="s">
        <v>4310</v>
      </c>
      <c r="CQL34" s="2" t="s">
        <v>4310</v>
      </c>
      <c r="CQM34" s="2" t="s">
        <v>4310</v>
      </c>
      <c r="CQN34" s="2" t="s">
        <v>4310</v>
      </c>
      <c r="CQO34" s="2" t="s">
        <v>4310</v>
      </c>
      <c r="CQP34" s="2" t="s">
        <v>4310</v>
      </c>
      <c r="CQQ34" s="2" t="s">
        <v>4310</v>
      </c>
      <c r="CQR34" s="2" t="s">
        <v>4310</v>
      </c>
      <c r="CQS34" s="2" t="s">
        <v>4310</v>
      </c>
      <c r="CQT34" s="2" t="s">
        <v>4310</v>
      </c>
      <c r="CQU34" s="2" t="s">
        <v>4310</v>
      </c>
      <c r="CQV34" s="2" t="s">
        <v>4310</v>
      </c>
      <c r="CQW34" s="2" t="s">
        <v>4310</v>
      </c>
      <c r="CQX34" s="2" t="s">
        <v>4310</v>
      </c>
      <c r="CQY34" s="2" t="s">
        <v>4310</v>
      </c>
      <c r="CQZ34" s="2" t="s">
        <v>4310</v>
      </c>
      <c r="CRA34" s="2" t="s">
        <v>4310</v>
      </c>
      <c r="CRB34" s="2" t="s">
        <v>4310</v>
      </c>
      <c r="CRC34" s="2" t="s">
        <v>4310</v>
      </c>
      <c r="CRD34" s="2" t="s">
        <v>4310</v>
      </c>
      <c r="CRE34" s="2" t="s">
        <v>4310</v>
      </c>
      <c r="CRF34" s="2" t="s">
        <v>4310</v>
      </c>
      <c r="CRG34" s="2" t="s">
        <v>4310</v>
      </c>
      <c r="CRH34" s="2" t="s">
        <v>4310</v>
      </c>
      <c r="CRI34" s="2" t="s">
        <v>4310</v>
      </c>
      <c r="CRJ34" s="2" t="s">
        <v>4310</v>
      </c>
      <c r="CRK34" s="2" t="s">
        <v>4310</v>
      </c>
      <c r="CRL34" s="2" t="s">
        <v>4310</v>
      </c>
      <c r="CRM34" s="2" t="s">
        <v>4310</v>
      </c>
      <c r="CRN34" s="2" t="s">
        <v>4310</v>
      </c>
      <c r="CRO34" s="2" t="s">
        <v>4310</v>
      </c>
      <c r="CRP34" s="2" t="s">
        <v>4310</v>
      </c>
      <c r="CRQ34" s="2" t="s">
        <v>4407</v>
      </c>
      <c r="CRR34" s="2" t="s">
        <v>4407</v>
      </c>
      <c r="CRS34" s="2" t="s">
        <v>4407</v>
      </c>
      <c r="CRT34" s="2" t="s">
        <v>4407</v>
      </c>
      <c r="CRU34" s="2" t="s">
        <v>4407</v>
      </c>
      <c r="CRV34" s="2" t="s">
        <v>4407</v>
      </c>
      <c r="CRW34" s="2" t="s">
        <v>4407</v>
      </c>
      <c r="CRX34" s="2" t="s">
        <v>4407</v>
      </c>
      <c r="CRY34" s="2" t="s">
        <v>4407</v>
      </c>
      <c r="CRZ34" s="2" t="s">
        <v>4407</v>
      </c>
      <c r="CSA34" s="2" t="s">
        <v>4407</v>
      </c>
      <c r="CSB34" s="2" t="s">
        <v>4407</v>
      </c>
      <c r="CSC34" s="2" t="s">
        <v>4407</v>
      </c>
      <c r="CSD34" s="2" t="s">
        <v>4407</v>
      </c>
      <c r="CSE34" s="2" t="s">
        <v>4407</v>
      </c>
      <c r="CSF34" s="2" t="s">
        <v>4407</v>
      </c>
      <c r="CSG34" s="2" t="s">
        <v>4407</v>
      </c>
      <c r="CSH34" s="2" t="s">
        <v>4407</v>
      </c>
      <c r="CSI34" s="2" t="s">
        <v>4407</v>
      </c>
      <c r="CSJ34" s="2" t="s">
        <v>4407</v>
      </c>
      <c r="CSK34" s="2" t="s">
        <v>4407</v>
      </c>
      <c r="CSL34" s="2" t="s">
        <v>4407</v>
      </c>
      <c r="CSM34" s="2" t="s">
        <v>4407</v>
      </c>
      <c r="CSN34" s="2" t="s">
        <v>4407</v>
      </c>
      <c r="CSO34" s="2" t="s">
        <v>4407</v>
      </c>
      <c r="CSP34" s="2" t="s">
        <v>4407</v>
      </c>
      <c r="CSQ34" s="2" t="s">
        <v>4407</v>
      </c>
      <c r="CSR34" s="2" t="s">
        <v>4407</v>
      </c>
      <c r="CSS34" s="2" t="s">
        <v>4407</v>
      </c>
      <c r="CST34" s="2" t="s">
        <v>4407</v>
      </c>
      <c r="CSU34" s="2" t="s">
        <v>4407</v>
      </c>
      <c r="CSV34" s="2" t="s">
        <v>4407</v>
      </c>
      <c r="CSW34" s="2" t="s">
        <v>4407</v>
      </c>
      <c r="CSX34" s="2" t="s">
        <v>4407</v>
      </c>
      <c r="CSY34" s="2" t="s">
        <v>4407</v>
      </c>
      <c r="CSZ34" s="2" t="s">
        <v>4407</v>
      </c>
      <c r="CTA34" s="2" t="s">
        <v>4407</v>
      </c>
      <c r="CTB34" s="2" t="s">
        <v>4407</v>
      </c>
      <c r="CTC34" s="2" t="s">
        <v>4407</v>
      </c>
      <c r="CTD34" s="2" t="s">
        <v>4407</v>
      </c>
      <c r="CTE34" s="2" t="s">
        <v>4407</v>
      </c>
      <c r="CTF34" s="2" t="s">
        <v>4407</v>
      </c>
      <c r="CTG34" s="2" t="s">
        <v>4407</v>
      </c>
      <c r="CTH34" s="2" t="s">
        <v>4407</v>
      </c>
      <c r="CTI34" s="2" t="s">
        <v>4407</v>
      </c>
      <c r="CTJ34" s="2" t="s">
        <v>4407</v>
      </c>
      <c r="CTK34" s="2" t="s">
        <v>4407</v>
      </c>
      <c r="CTL34" s="2" t="s">
        <v>4407</v>
      </c>
      <c r="CTM34" s="2" t="s">
        <v>4407</v>
      </c>
      <c r="CTN34" s="2" t="s">
        <v>4407</v>
      </c>
      <c r="CTO34" s="2" t="s">
        <v>4407</v>
      </c>
      <c r="CTP34" s="2" t="s">
        <v>4407</v>
      </c>
      <c r="CTQ34" s="2" t="s">
        <v>4407</v>
      </c>
      <c r="CTR34" s="2" t="s">
        <v>4407</v>
      </c>
      <c r="CTS34" s="2" t="s">
        <v>4407</v>
      </c>
      <c r="CTT34" s="2" t="s">
        <v>4407</v>
      </c>
      <c r="CTU34" s="2" t="s">
        <v>4407</v>
      </c>
      <c r="CTV34" s="2" t="s">
        <v>4407</v>
      </c>
      <c r="CTW34" s="2" t="s">
        <v>4407</v>
      </c>
      <c r="CTX34" s="2" t="s">
        <v>4441</v>
      </c>
      <c r="CTY34" s="2" t="s">
        <v>4441</v>
      </c>
      <c r="CTZ34" s="2" t="s">
        <v>4441</v>
      </c>
      <c r="CUA34" s="2" t="s">
        <v>4441</v>
      </c>
      <c r="CUB34" s="2" t="s">
        <v>4441</v>
      </c>
      <c r="CUC34" s="2" t="s">
        <v>4441</v>
      </c>
      <c r="CUD34" s="2" t="s">
        <v>4441</v>
      </c>
      <c r="CUE34" s="2" t="s">
        <v>4441</v>
      </c>
      <c r="CUF34" s="2" t="s">
        <v>4441</v>
      </c>
      <c r="CUG34" s="2" t="s">
        <v>4441</v>
      </c>
      <c r="CUH34" s="2" t="s">
        <v>4441</v>
      </c>
      <c r="CUI34" s="2" t="s">
        <v>4441</v>
      </c>
      <c r="CUJ34" s="2" t="s">
        <v>4441</v>
      </c>
      <c r="CUK34" s="2" t="s">
        <v>4441</v>
      </c>
      <c r="CUL34" s="2" t="s">
        <v>4441</v>
      </c>
      <c r="CUM34" s="2" t="s">
        <v>4441</v>
      </c>
      <c r="CUN34" s="2" t="s">
        <v>4441</v>
      </c>
      <c r="CUO34" s="2" t="s">
        <v>4441</v>
      </c>
      <c r="CUP34" s="2" t="s">
        <v>4441</v>
      </c>
      <c r="CUQ34" s="2" t="s">
        <v>4441</v>
      </c>
      <c r="CUR34" s="2" t="s">
        <v>4441</v>
      </c>
      <c r="CUS34" s="2" t="s">
        <v>4441</v>
      </c>
      <c r="CUT34" s="2" t="s">
        <v>4441</v>
      </c>
      <c r="CUU34" s="2" t="s">
        <v>4441</v>
      </c>
      <c r="CUV34" s="2" t="s">
        <v>4441</v>
      </c>
      <c r="CUW34" s="2" t="s">
        <v>4441</v>
      </c>
      <c r="CUX34" s="2" t="s">
        <v>4441</v>
      </c>
      <c r="CUY34" s="2" t="s">
        <v>4441</v>
      </c>
      <c r="CUZ34" s="2" t="s">
        <v>4441</v>
      </c>
      <c r="CVA34" s="2" t="s">
        <v>4441</v>
      </c>
      <c r="CVB34" s="2" t="s">
        <v>4441</v>
      </c>
      <c r="CVC34" s="2" t="s">
        <v>4441</v>
      </c>
      <c r="CVD34" s="2" t="s">
        <v>4441</v>
      </c>
      <c r="CVE34" s="2" t="s">
        <v>4441</v>
      </c>
      <c r="CVF34" s="2" t="s">
        <v>4441</v>
      </c>
      <c r="CVG34" s="2" t="s">
        <v>4441</v>
      </c>
      <c r="CVH34" s="2" t="s">
        <v>4461</v>
      </c>
      <c r="CVI34" s="2" t="s">
        <v>4461</v>
      </c>
      <c r="CVJ34" s="2" t="s">
        <v>4461</v>
      </c>
      <c r="CVK34" s="2" t="s">
        <v>4461</v>
      </c>
      <c r="CVL34" s="2" t="s">
        <v>4461</v>
      </c>
      <c r="CVM34" s="2" t="s">
        <v>4461</v>
      </c>
      <c r="CVN34" s="2" t="s">
        <v>4461</v>
      </c>
      <c r="CVO34" s="2" t="s">
        <v>4461</v>
      </c>
      <c r="CVP34" s="2" t="s">
        <v>4461</v>
      </c>
      <c r="CVQ34" s="2" t="s">
        <v>4461</v>
      </c>
      <c r="CVR34" s="2" t="s">
        <v>4461</v>
      </c>
      <c r="CVS34" s="2" t="s">
        <v>4461</v>
      </c>
      <c r="CVT34" s="2" t="s">
        <v>4461</v>
      </c>
      <c r="CVU34" s="2" t="s">
        <v>4461</v>
      </c>
      <c r="CVV34" s="2" t="s">
        <v>4461</v>
      </c>
      <c r="CVW34" s="2" t="s">
        <v>4461</v>
      </c>
      <c r="CVX34" s="2" t="s">
        <v>4461</v>
      </c>
      <c r="CVY34" s="2" t="s">
        <v>4461</v>
      </c>
      <c r="CVZ34" s="2" t="s">
        <v>4461</v>
      </c>
      <c r="CWA34" s="2" t="s">
        <v>4461</v>
      </c>
      <c r="CWB34" s="2" t="s">
        <v>4461</v>
      </c>
      <c r="CWC34" s="2" t="s">
        <v>4461</v>
      </c>
      <c r="CWD34" s="2" t="s">
        <v>4461</v>
      </c>
      <c r="CWE34" s="2" t="s">
        <v>4461</v>
      </c>
      <c r="CWF34" s="2" t="s">
        <v>4461</v>
      </c>
      <c r="CWG34" s="2" t="s">
        <v>4461</v>
      </c>
      <c r="CWH34" s="2" t="s">
        <v>4461</v>
      </c>
      <c r="CWI34" s="2" t="s">
        <v>4461</v>
      </c>
      <c r="CWJ34" s="2" t="s">
        <v>4461</v>
      </c>
      <c r="CWK34" s="2" t="s">
        <v>4461</v>
      </c>
      <c r="CWL34" s="2" t="s">
        <v>4461</v>
      </c>
      <c r="CWM34" s="2" t="s">
        <v>4461</v>
      </c>
      <c r="CWN34" s="2" t="s">
        <v>4461</v>
      </c>
      <c r="CWO34" s="2" t="s">
        <v>4461</v>
      </c>
      <c r="CWP34" s="2" t="s">
        <v>4461</v>
      </c>
      <c r="CWQ34" s="2" t="s">
        <v>4461</v>
      </c>
      <c r="CWR34" s="2" t="s">
        <v>4461</v>
      </c>
      <c r="CWS34" s="2" t="s">
        <v>4461</v>
      </c>
      <c r="CWT34" s="2" t="s">
        <v>4461</v>
      </c>
      <c r="CWU34" s="2" t="s">
        <v>4461</v>
      </c>
      <c r="CWV34" s="2" t="s">
        <v>4461</v>
      </c>
      <c r="CWW34" s="2" t="s">
        <v>4483</v>
      </c>
      <c r="CWX34" s="2" t="s">
        <v>4483</v>
      </c>
      <c r="CWY34" s="2" t="s">
        <v>4483</v>
      </c>
      <c r="CWZ34" s="2" t="s">
        <v>4483</v>
      </c>
      <c r="CXA34" s="2" t="s">
        <v>4483</v>
      </c>
      <c r="CXB34" s="2" t="s">
        <v>4483</v>
      </c>
      <c r="CXC34" s="2" t="s">
        <v>4483</v>
      </c>
      <c r="CXD34" s="2" t="s">
        <v>4483</v>
      </c>
      <c r="CXE34" s="2" t="s">
        <v>4483</v>
      </c>
      <c r="CXF34" s="2" t="s">
        <v>4483</v>
      </c>
      <c r="CXG34" s="2" t="s">
        <v>4483</v>
      </c>
      <c r="CXH34" s="2" t="s">
        <v>4483</v>
      </c>
      <c r="CXI34" s="2" t="s">
        <v>4483</v>
      </c>
      <c r="CXJ34" s="2" t="s">
        <v>4483</v>
      </c>
      <c r="CXK34" s="2" t="s">
        <v>4483</v>
      </c>
      <c r="CXL34" s="2" t="s">
        <v>4483</v>
      </c>
      <c r="CXM34" s="2" t="s">
        <v>4483</v>
      </c>
      <c r="CXN34" s="2" t="s">
        <v>4483</v>
      </c>
      <c r="CXO34" s="2" t="s">
        <v>4483</v>
      </c>
      <c r="CXP34" s="2" t="s">
        <v>4483</v>
      </c>
      <c r="CXQ34" s="2" t="s">
        <v>4483</v>
      </c>
      <c r="CXR34" s="2" t="s">
        <v>4483</v>
      </c>
      <c r="CXS34" s="2" t="s">
        <v>4483</v>
      </c>
      <c r="CXT34" s="2" t="s">
        <v>4483</v>
      </c>
      <c r="CXU34" s="2" t="s">
        <v>4483</v>
      </c>
      <c r="CXV34" s="2" t="s">
        <v>4483</v>
      </c>
      <c r="CXW34" s="2" t="s">
        <v>4483</v>
      </c>
      <c r="CXX34" s="2" t="s">
        <v>4483</v>
      </c>
      <c r="CXY34" s="2" t="s">
        <v>4483</v>
      </c>
      <c r="CXZ34" s="2" t="s">
        <v>4483</v>
      </c>
      <c r="CYA34" s="2" t="s">
        <v>4483</v>
      </c>
      <c r="CYB34" s="2" t="s">
        <v>4483</v>
      </c>
      <c r="CYC34" s="2" t="s">
        <v>4483</v>
      </c>
      <c r="CYD34" s="2" t="s">
        <v>4483</v>
      </c>
      <c r="CYE34" s="2" t="s">
        <v>4483</v>
      </c>
      <c r="CYF34" s="2" t="s">
        <v>4483</v>
      </c>
      <c r="CYG34" s="2" t="s">
        <v>4483</v>
      </c>
      <c r="CYH34" s="2" t="s">
        <v>4483</v>
      </c>
      <c r="CYI34" s="2" t="s">
        <v>4483</v>
      </c>
      <c r="CYJ34" s="2" t="s">
        <v>4483</v>
      </c>
      <c r="CYK34" s="2" t="s">
        <v>4483</v>
      </c>
      <c r="CYL34" s="2" t="s">
        <v>4483</v>
      </c>
      <c r="CYM34" s="2" t="s">
        <v>4483</v>
      </c>
      <c r="CYN34" s="2" t="s">
        <v>4483</v>
      </c>
      <c r="CYO34" s="2" t="s">
        <v>4483</v>
      </c>
      <c r="CYP34" s="2" t="s">
        <v>4483</v>
      </c>
      <c r="CYQ34" s="2" t="s">
        <v>4483</v>
      </c>
      <c r="CYR34" s="2" t="s">
        <v>4483</v>
      </c>
      <c r="CYS34" s="2" t="s">
        <v>4483</v>
      </c>
      <c r="CYT34" s="2" t="s">
        <v>4483</v>
      </c>
      <c r="CYU34" s="2" t="s">
        <v>4483</v>
      </c>
      <c r="CYV34" s="2" t="s">
        <v>4483</v>
      </c>
      <c r="CYW34" s="2" t="s">
        <v>4483</v>
      </c>
      <c r="CYX34" s="2" t="s">
        <v>4483</v>
      </c>
      <c r="CYY34" s="2" t="s">
        <v>4483</v>
      </c>
      <c r="CYZ34" s="2" t="s">
        <v>4483</v>
      </c>
      <c r="CZA34" s="2" t="s">
        <v>4483</v>
      </c>
      <c r="CZB34" s="2" t="s">
        <v>4483</v>
      </c>
      <c r="CZC34" s="2" t="s">
        <v>4483</v>
      </c>
      <c r="CZD34" s="2" t="s">
        <v>4483</v>
      </c>
      <c r="CZE34" s="2" t="s">
        <v>4483</v>
      </c>
      <c r="CZF34" s="2" t="s">
        <v>4483</v>
      </c>
      <c r="CZG34" s="2" t="s">
        <v>4483</v>
      </c>
      <c r="CZH34" s="2" t="s">
        <v>4528</v>
      </c>
      <c r="CZI34" s="2" t="s">
        <v>4528</v>
      </c>
      <c r="CZJ34" s="2" t="s">
        <v>4528</v>
      </c>
      <c r="CZK34" s="2" t="s">
        <v>4528</v>
      </c>
      <c r="CZL34" s="2" t="s">
        <v>4528</v>
      </c>
      <c r="CZM34" s="2" t="s">
        <v>4528</v>
      </c>
      <c r="CZN34" s="2" t="s">
        <v>4528</v>
      </c>
      <c r="CZO34" s="2" t="s">
        <v>4528</v>
      </c>
      <c r="CZP34" s="2" t="s">
        <v>4528</v>
      </c>
      <c r="CZQ34" s="2" t="s">
        <v>4528</v>
      </c>
      <c r="CZR34" s="2" t="s">
        <v>4528</v>
      </c>
      <c r="CZS34" s="2" t="s">
        <v>4528</v>
      </c>
      <c r="CZT34" s="2" t="s">
        <v>4528</v>
      </c>
      <c r="CZU34" s="2" t="s">
        <v>4528</v>
      </c>
      <c r="CZV34" s="2" t="s">
        <v>4528</v>
      </c>
      <c r="CZW34" s="2" t="s">
        <v>4528</v>
      </c>
      <c r="CZX34" s="2" t="s">
        <v>4528</v>
      </c>
      <c r="CZY34" s="2" t="s">
        <v>4528</v>
      </c>
      <c r="CZZ34" s="2" t="s">
        <v>4528</v>
      </c>
      <c r="DAA34" s="2" t="s">
        <v>4528</v>
      </c>
      <c r="DAB34" s="2" t="s">
        <v>4528</v>
      </c>
      <c r="DAC34" s="2" t="s">
        <v>4528</v>
      </c>
      <c r="DAD34" s="2" t="s">
        <v>4528</v>
      </c>
      <c r="DAE34" s="2" t="s">
        <v>4528</v>
      </c>
      <c r="DAF34" s="2" t="s">
        <v>4528</v>
      </c>
      <c r="DAG34" s="2" t="s">
        <v>4528</v>
      </c>
      <c r="DAH34" s="2" t="s">
        <v>4528</v>
      </c>
      <c r="DAI34" s="2" t="s">
        <v>4528</v>
      </c>
      <c r="DAJ34" s="2" t="s">
        <v>4528</v>
      </c>
      <c r="DAK34" s="2" t="s">
        <v>4528</v>
      </c>
      <c r="DAL34" s="2" t="s">
        <v>4528</v>
      </c>
      <c r="DAM34" s="2" t="s">
        <v>4528</v>
      </c>
      <c r="DAN34" s="2" t="s">
        <v>4528</v>
      </c>
      <c r="DAO34" s="2" t="s">
        <v>4528</v>
      </c>
      <c r="DAP34" s="2" t="s">
        <v>4528</v>
      </c>
      <c r="DAQ34" s="2" t="s">
        <v>4528</v>
      </c>
      <c r="DAR34" s="2" t="s">
        <v>4528</v>
      </c>
      <c r="DAS34" s="2" t="s">
        <v>4528</v>
      </c>
      <c r="DAT34" s="2" t="s">
        <v>4528</v>
      </c>
      <c r="DAU34" s="2" t="s">
        <v>4528</v>
      </c>
      <c r="DAV34" s="2" t="s">
        <v>4528</v>
      </c>
      <c r="DAW34" s="2" t="s">
        <v>4528</v>
      </c>
      <c r="DAX34" s="2" t="s">
        <v>4528</v>
      </c>
      <c r="DAY34" s="2" t="s">
        <v>4528</v>
      </c>
      <c r="DAZ34" s="2" t="s">
        <v>4528</v>
      </c>
      <c r="DBA34" s="2" t="s">
        <v>4528</v>
      </c>
      <c r="DBB34" s="2" t="s">
        <v>4528</v>
      </c>
      <c r="DBC34" s="2" t="s">
        <v>4528</v>
      </c>
      <c r="DBD34" s="2" t="s">
        <v>4528</v>
      </c>
      <c r="DBE34" s="2" t="s">
        <v>4528</v>
      </c>
      <c r="DBF34" s="2" t="s">
        <v>4528</v>
      </c>
      <c r="DBG34" s="2" t="s">
        <v>4528</v>
      </c>
      <c r="DBH34" s="2" t="s">
        <v>4528</v>
      </c>
      <c r="DBI34" s="2" t="s">
        <v>4528</v>
      </c>
      <c r="DBJ34" s="2" t="s">
        <v>4528</v>
      </c>
      <c r="DBK34" s="2" t="s">
        <v>4528</v>
      </c>
      <c r="DBL34" s="2" t="s">
        <v>4528</v>
      </c>
      <c r="DBM34" s="2" t="s">
        <v>4528</v>
      </c>
      <c r="DBN34" s="2" t="s">
        <v>4528</v>
      </c>
      <c r="DBO34" s="2" t="s">
        <v>4528</v>
      </c>
      <c r="DBP34" s="2" t="s">
        <v>4528</v>
      </c>
      <c r="DBQ34" s="2" t="s">
        <v>4528</v>
      </c>
      <c r="DBR34" s="2" t="s">
        <v>4528</v>
      </c>
      <c r="DBS34" s="2" t="s">
        <v>4528</v>
      </c>
      <c r="DBT34" s="2" t="s">
        <v>4528</v>
      </c>
      <c r="DBU34" s="2" t="s">
        <v>4528</v>
      </c>
      <c r="DBV34" s="2" t="s">
        <v>4528</v>
      </c>
      <c r="DBW34" s="2" t="s">
        <v>4528</v>
      </c>
      <c r="DBX34" s="2" t="s">
        <v>4528</v>
      </c>
      <c r="DBY34" s="2" t="s">
        <v>4528</v>
      </c>
      <c r="DBZ34" s="2" t="s">
        <v>4528</v>
      </c>
      <c r="DCA34" s="2" t="s">
        <v>4528</v>
      </c>
      <c r="DCB34" s="2" t="s">
        <v>4528</v>
      </c>
      <c r="DCC34" s="2" t="s">
        <v>4528</v>
      </c>
      <c r="DCD34" s="2" t="s">
        <v>4528</v>
      </c>
      <c r="DCE34" s="2" t="s">
        <v>4528</v>
      </c>
      <c r="DCF34" s="2" t="s">
        <v>4528</v>
      </c>
      <c r="DCG34" s="2" t="s">
        <v>4528</v>
      </c>
      <c r="DCH34" s="2" t="s">
        <v>4528</v>
      </c>
      <c r="DCI34" s="2" t="s">
        <v>4528</v>
      </c>
      <c r="DCJ34" s="2" t="s">
        <v>4528</v>
      </c>
      <c r="DCK34" s="2" t="s">
        <v>4528</v>
      </c>
      <c r="DCL34" s="2" t="s">
        <v>4528</v>
      </c>
      <c r="DCM34" s="2" t="s">
        <v>4528</v>
      </c>
      <c r="DCN34" s="2" t="s">
        <v>4528</v>
      </c>
      <c r="DCO34" s="2" t="s">
        <v>4528</v>
      </c>
      <c r="DCP34" s="2" t="s">
        <v>4528</v>
      </c>
      <c r="DCQ34" s="2" t="s">
        <v>4528</v>
      </c>
      <c r="DCR34" s="2" t="s">
        <v>4528</v>
      </c>
      <c r="DCS34" s="2" t="s">
        <v>4528</v>
      </c>
      <c r="DCT34" s="2" t="s">
        <v>4528</v>
      </c>
      <c r="DCU34" s="2" t="s">
        <v>4528</v>
      </c>
      <c r="DCV34" s="2" t="s">
        <v>4528</v>
      </c>
      <c r="DCW34" s="2" t="s">
        <v>4528</v>
      </c>
      <c r="DCX34" s="2" t="s">
        <v>4528</v>
      </c>
      <c r="DCY34" s="2" t="s">
        <v>4528</v>
      </c>
      <c r="DCZ34" s="2" t="s">
        <v>4528</v>
      </c>
      <c r="DDA34" s="2" t="s">
        <v>4528</v>
      </c>
      <c r="DDB34" s="2" t="s">
        <v>4528</v>
      </c>
      <c r="DDC34" s="2" t="s">
        <v>4528</v>
      </c>
      <c r="DDD34" s="2" t="s">
        <v>4528</v>
      </c>
      <c r="DDE34" s="2" t="s">
        <v>4528</v>
      </c>
      <c r="DDF34" s="2" t="s">
        <v>4528</v>
      </c>
      <c r="DDG34" s="2" t="s">
        <v>4528</v>
      </c>
      <c r="DDH34" s="2" t="s">
        <v>4528</v>
      </c>
      <c r="DDI34" s="2" t="s">
        <v>4528</v>
      </c>
      <c r="DDJ34" s="2" t="s">
        <v>4528</v>
      </c>
      <c r="DDK34" s="2" t="s">
        <v>4528</v>
      </c>
      <c r="DDL34" s="2" t="s">
        <v>4528</v>
      </c>
      <c r="DDM34" s="2" t="s">
        <v>4528</v>
      </c>
      <c r="DDN34" s="2" t="s">
        <v>4528</v>
      </c>
      <c r="DDO34" s="2" t="s">
        <v>4528</v>
      </c>
      <c r="DDP34" s="2" t="s">
        <v>4528</v>
      </c>
      <c r="DDQ34" s="2" t="s">
        <v>4528</v>
      </c>
      <c r="DDR34" s="2" t="s">
        <v>4528</v>
      </c>
      <c r="DDS34" s="2" t="s">
        <v>4528</v>
      </c>
      <c r="DDT34" s="2" t="s">
        <v>4528</v>
      </c>
      <c r="DDU34" s="2" t="s">
        <v>4528</v>
      </c>
      <c r="DDV34" s="2" t="s">
        <v>4528</v>
      </c>
      <c r="DDW34" s="2" t="s">
        <v>4528</v>
      </c>
      <c r="DDX34" s="2" t="s">
        <v>4528</v>
      </c>
      <c r="DDY34" s="2" t="s">
        <v>4528</v>
      </c>
      <c r="DDZ34" s="2" t="s">
        <v>4528</v>
      </c>
      <c r="DEA34" s="2" t="s">
        <v>4528</v>
      </c>
      <c r="DEB34" s="2" t="s">
        <v>4528</v>
      </c>
      <c r="DEC34" s="2" t="s">
        <v>4528</v>
      </c>
      <c r="DED34" s="2" t="s">
        <v>4528</v>
      </c>
      <c r="DEE34" s="2" t="s">
        <v>4528</v>
      </c>
      <c r="DEF34" s="2" t="s">
        <v>4528</v>
      </c>
      <c r="DEG34" s="2" t="s">
        <v>4528</v>
      </c>
      <c r="DEH34" s="2" t="s">
        <v>4528</v>
      </c>
      <c r="DEI34" s="2" t="s">
        <v>4528</v>
      </c>
      <c r="DEJ34" s="2" t="s">
        <v>4528</v>
      </c>
      <c r="DEK34" s="2" t="s">
        <v>4528</v>
      </c>
      <c r="DEL34" s="2" t="s">
        <v>4528</v>
      </c>
      <c r="DEM34" s="2" t="s">
        <v>4528</v>
      </c>
      <c r="DEN34" s="2" t="s">
        <v>4528</v>
      </c>
      <c r="DEO34" s="2" t="s">
        <v>4528</v>
      </c>
      <c r="DEP34" s="2" t="s">
        <v>4528</v>
      </c>
      <c r="DEQ34" s="2" t="s">
        <v>4528</v>
      </c>
      <c r="DER34" s="2" t="s">
        <v>4528</v>
      </c>
      <c r="DES34" s="2" t="s">
        <v>4528</v>
      </c>
      <c r="DET34" s="2" t="s">
        <v>4528</v>
      </c>
      <c r="DEU34" s="2" t="s">
        <v>4528</v>
      </c>
      <c r="DEV34" s="2" t="s">
        <v>4528</v>
      </c>
      <c r="DEW34" s="2" t="s">
        <v>4528</v>
      </c>
      <c r="DEX34" s="2" t="s">
        <v>4603</v>
      </c>
      <c r="DEY34" s="2" t="s">
        <v>4603</v>
      </c>
      <c r="DEZ34" s="2" t="s">
        <v>4603</v>
      </c>
      <c r="DFA34" s="2" t="s">
        <v>4603</v>
      </c>
      <c r="DFB34" s="2" t="s">
        <v>4603</v>
      </c>
      <c r="DFC34" s="2" t="s">
        <v>4603</v>
      </c>
      <c r="DFD34" s="2" t="s">
        <v>4603</v>
      </c>
      <c r="DFE34" s="2" t="s">
        <v>4603</v>
      </c>
      <c r="DFF34" s="2" t="s">
        <v>4603</v>
      </c>
      <c r="DFG34" s="2" t="s">
        <v>4603</v>
      </c>
      <c r="DFH34" s="2" t="s">
        <v>4603</v>
      </c>
      <c r="DFI34" s="2" t="s">
        <v>4603</v>
      </c>
      <c r="DFJ34" s="2" t="s">
        <v>4603</v>
      </c>
      <c r="DFK34" s="2" t="s">
        <v>4603</v>
      </c>
      <c r="DFL34" s="2" t="s">
        <v>4603</v>
      </c>
      <c r="DFM34" s="2" t="s">
        <v>4603</v>
      </c>
      <c r="DFN34" s="2" t="s">
        <v>4603</v>
      </c>
      <c r="DFO34" s="2" t="s">
        <v>4613</v>
      </c>
      <c r="DFP34" s="2" t="s">
        <v>4613</v>
      </c>
      <c r="DFQ34" s="2" t="s">
        <v>4613</v>
      </c>
      <c r="DFR34" s="2" t="s">
        <v>4613</v>
      </c>
      <c r="DFS34" s="2" t="s">
        <v>4613</v>
      </c>
      <c r="DFT34" s="2" t="s">
        <v>4613</v>
      </c>
      <c r="DFU34" s="2" t="s">
        <v>4613</v>
      </c>
      <c r="DFV34" s="2" t="s">
        <v>4613</v>
      </c>
      <c r="DFW34" s="2" t="s">
        <v>4613</v>
      </c>
      <c r="DFX34" s="2" t="s">
        <v>4613</v>
      </c>
      <c r="DFY34" s="2" t="s">
        <v>4613</v>
      </c>
      <c r="DFZ34" s="2" t="s">
        <v>4613</v>
      </c>
      <c r="DGA34" s="2" t="s">
        <v>4613</v>
      </c>
      <c r="DGB34" s="2" t="s">
        <v>4613</v>
      </c>
      <c r="DGC34" s="2" t="s">
        <v>4613</v>
      </c>
      <c r="DGD34" s="2" t="s">
        <v>4613</v>
      </c>
      <c r="DGE34" s="2" t="s">
        <v>4613</v>
      </c>
      <c r="DGF34" s="2" t="s">
        <v>4613</v>
      </c>
      <c r="DGG34" s="2" t="s">
        <v>4613</v>
      </c>
      <c r="DGH34" s="2" t="s">
        <v>4613</v>
      </c>
      <c r="DGI34" s="2" t="s">
        <v>4613</v>
      </c>
      <c r="DGJ34" s="2" t="s">
        <v>4613</v>
      </c>
      <c r="DGK34" s="2" t="s">
        <v>4613</v>
      </c>
      <c r="DGL34" s="2" t="s">
        <v>4613</v>
      </c>
      <c r="DGM34" s="2" t="s">
        <v>4613</v>
      </c>
      <c r="DGN34" s="2" t="s">
        <v>4613</v>
      </c>
      <c r="DGO34" s="2" t="s">
        <v>4613</v>
      </c>
      <c r="DGP34" s="2" t="s">
        <v>4613</v>
      </c>
      <c r="DGQ34" s="2" t="s">
        <v>4613</v>
      </c>
      <c r="DGR34" s="2" t="s">
        <v>4613</v>
      </c>
      <c r="DGS34" s="2" t="s">
        <v>4613</v>
      </c>
      <c r="DGT34" s="2" t="s">
        <v>4613</v>
      </c>
      <c r="DGU34" s="2" t="s">
        <v>4613</v>
      </c>
      <c r="DGV34" s="2" t="s">
        <v>4613</v>
      </c>
      <c r="DGW34" s="2" t="s">
        <v>4613</v>
      </c>
      <c r="DGX34" s="2" t="s">
        <v>4613</v>
      </c>
      <c r="DGY34" s="2" t="s">
        <v>4613</v>
      </c>
      <c r="DGZ34" s="2" t="s">
        <v>4613</v>
      </c>
      <c r="DHA34" s="2" t="s">
        <v>4613</v>
      </c>
      <c r="DHB34" s="2" t="s">
        <v>4613</v>
      </c>
      <c r="DHC34" s="2" t="s">
        <v>4613</v>
      </c>
      <c r="DHD34" s="2" t="s">
        <v>4613</v>
      </c>
      <c r="DHE34" s="2" t="s">
        <v>4613</v>
      </c>
      <c r="DHF34" s="2" t="s">
        <v>4613</v>
      </c>
      <c r="DHG34" s="2" t="s">
        <v>4613</v>
      </c>
      <c r="DHH34" s="2" t="s">
        <v>4613</v>
      </c>
      <c r="DHI34" s="2" t="s">
        <v>4613</v>
      </c>
      <c r="DHJ34" s="2" t="s">
        <v>4613</v>
      </c>
      <c r="DHK34" s="2" t="s">
        <v>4613</v>
      </c>
      <c r="DHL34" s="2" t="s">
        <v>4613</v>
      </c>
      <c r="DHM34" s="2" t="s">
        <v>4613</v>
      </c>
      <c r="DHN34" s="2" t="s">
        <v>4613</v>
      </c>
      <c r="DHO34" s="2" t="s">
        <v>4613</v>
      </c>
      <c r="DHP34" s="2" t="s">
        <v>2792</v>
      </c>
      <c r="DHQ34" s="2" t="s">
        <v>2792</v>
      </c>
      <c r="DHR34" s="2" t="s">
        <v>2792</v>
      </c>
      <c r="DHS34" s="2" t="s">
        <v>2792</v>
      </c>
      <c r="DHT34" s="2" t="s">
        <v>2792</v>
      </c>
      <c r="DHU34" s="2" t="s">
        <v>2792</v>
      </c>
      <c r="DHV34" s="2" t="s">
        <v>2792</v>
      </c>
      <c r="DHW34" s="2" t="s">
        <v>2792</v>
      </c>
      <c r="DHX34" s="2" t="s">
        <v>2792</v>
      </c>
      <c r="DHY34" s="2" t="s">
        <v>2792</v>
      </c>
      <c r="DHZ34" s="2" t="s">
        <v>2792</v>
      </c>
      <c r="DIA34" s="2" t="s">
        <v>2792</v>
      </c>
      <c r="DIB34" s="2" t="s">
        <v>2792</v>
      </c>
      <c r="DIC34" s="2" t="s">
        <v>2792</v>
      </c>
      <c r="DID34" s="2" t="s">
        <v>2792</v>
      </c>
      <c r="DIE34" s="2" t="s">
        <v>2792</v>
      </c>
      <c r="DIF34" s="2" t="s">
        <v>2792</v>
      </c>
      <c r="DIG34" s="2" t="s">
        <v>2792</v>
      </c>
      <c r="DIH34" s="2" t="s">
        <v>2792</v>
      </c>
      <c r="DII34" s="2" t="s">
        <v>2792</v>
      </c>
      <c r="DIJ34" s="2" t="s">
        <v>2792</v>
      </c>
      <c r="DIK34" s="2" t="s">
        <v>2792</v>
      </c>
      <c r="DIL34" s="2" t="s">
        <v>2792</v>
      </c>
      <c r="DIM34" s="2" t="s">
        <v>2792</v>
      </c>
      <c r="DIN34" s="2" t="s">
        <v>2792</v>
      </c>
      <c r="DIO34" s="2" t="s">
        <v>2792</v>
      </c>
      <c r="DIP34" s="2" t="s">
        <v>2792</v>
      </c>
      <c r="DIQ34" s="2" t="s">
        <v>2792</v>
      </c>
      <c r="DIR34" s="2" t="s">
        <v>2792</v>
      </c>
      <c r="DIS34" s="2" t="s">
        <v>4666</v>
      </c>
      <c r="DIT34" s="2" t="s">
        <v>4666</v>
      </c>
      <c r="DIU34" s="2" t="s">
        <v>4666</v>
      </c>
      <c r="DIV34" s="2" t="s">
        <v>4666</v>
      </c>
      <c r="DIW34" s="2" t="s">
        <v>4666</v>
      </c>
      <c r="DIX34" s="2" t="s">
        <v>4666</v>
      </c>
      <c r="DIY34" s="2" t="s">
        <v>4666</v>
      </c>
      <c r="DIZ34" s="2" t="s">
        <v>4666</v>
      </c>
      <c r="DJA34" s="2" t="s">
        <v>4666</v>
      </c>
      <c r="DJB34" s="2" t="s">
        <v>4666</v>
      </c>
      <c r="DJC34" s="2" t="s">
        <v>4666</v>
      </c>
      <c r="DJD34" s="2" t="s">
        <v>4666</v>
      </c>
      <c r="DJE34" s="2" t="s">
        <v>4666</v>
      </c>
      <c r="DJF34" s="2" t="s">
        <v>4666</v>
      </c>
      <c r="DJG34" s="2" t="s">
        <v>4666</v>
      </c>
      <c r="DJH34" s="2" t="s">
        <v>4666</v>
      </c>
      <c r="DJI34" s="2" t="s">
        <v>4666</v>
      </c>
      <c r="DJJ34" s="2" t="s">
        <v>4666</v>
      </c>
      <c r="DJK34" s="2" t="s">
        <v>4670</v>
      </c>
      <c r="DJL34" s="2" t="s">
        <v>4670</v>
      </c>
      <c r="DJM34" s="2" t="s">
        <v>4670</v>
      </c>
      <c r="DJN34" s="2" t="s">
        <v>4670</v>
      </c>
      <c r="DJO34" s="2" t="s">
        <v>4670</v>
      </c>
      <c r="DJP34" s="2" t="s">
        <v>4670</v>
      </c>
      <c r="DJQ34" s="2" t="s">
        <v>4670</v>
      </c>
      <c r="DJR34" s="2" t="s">
        <v>4670</v>
      </c>
      <c r="DJS34" s="2" t="s">
        <v>4670</v>
      </c>
      <c r="DJT34" s="2" t="s">
        <v>4670</v>
      </c>
      <c r="DJU34" s="2" t="s">
        <v>4670</v>
      </c>
      <c r="DJV34" s="2" t="s">
        <v>4670</v>
      </c>
      <c r="DJW34" s="2" t="s">
        <v>4670</v>
      </c>
      <c r="DJX34" s="2" t="s">
        <v>4670</v>
      </c>
      <c r="DJY34" s="2" t="s">
        <v>4670</v>
      </c>
      <c r="DJZ34" s="2" t="s">
        <v>4670</v>
      </c>
      <c r="DKA34" s="2" t="s">
        <v>4670</v>
      </c>
      <c r="DKB34" s="2" t="s">
        <v>4670</v>
      </c>
      <c r="DKC34" s="2" t="s">
        <v>4670</v>
      </c>
      <c r="DKD34" s="2" t="s">
        <v>4670</v>
      </c>
      <c r="DKE34" s="2" t="s">
        <v>4670</v>
      </c>
      <c r="DKF34" s="2" t="s">
        <v>4670</v>
      </c>
      <c r="DKG34" s="2" t="s">
        <v>4670</v>
      </c>
      <c r="DKH34" s="2" t="s">
        <v>4670</v>
      </c>
      <c r="DKI34" s="2" t="s">
        <v>4670</v>
      </c>
      <c r="DKJ34" s="2" t="s">
        <v>4670</v>
      </c>
      <c r="DKK34" s="2" t="s">
        <v>4670</v>
      </c>
      <c r="DKL34" s="2" t="s">
        <v>4670</v>
      </c>
      <c r="DKM34" s="2" t="s">
        <v>4670</v>
      </c>
      <c r="DKN34" s="2" t="s">
        <v>4670</v>
      </c>
      <c r="DKO34" s="2" t="s">
        <v>4670</v>
      </c>
      <c r="DKP34" s="2" t="s">
        <v>4670</v>
      </c>
      <c r="DKQ34" s="2" t="s">
        <v>4670</v>
      </c>
      <c r="DKR34" s="2" t="s">
        <v>4670</v>
      </c>
      <c r="DKS34" s="2" t="s">
        <v>4670</v>
      </c>
      <c r="DKT34" s="2" t="s">
        <v>4670</v>
      </c>
      <c r="DKU34" s="2" t="s">
        <v>4670</v>
      </c>
      <c r="DKV34" s="2" t="s">
        <v>4670</v>
      </c>
      <c r="DKW34" s="2" t="s">
        <v>4670</v>
      </c>
      <c r="DKX34" s="2" t="s">
        <v>4670</v>
      </c>
      <c r="DKY34" s="2" t="s">
        <v>4670</v>
      </c>
      <c r="DKZ34" s="2" t="s">
        <v>4670</v>
      </c>
      <c r="DLA34" s="2" t="s">
        <v>4670</v>
      </c>
      <c r="DLB34" s="2" t="s">
        <v>4670</v>
      </c>
      <c r="DLC34" s="2" t="s">
        <v>4670</v>
      </c>
      <c r="DLD34" s="2" t="s">
        <v>4670</v>
      </c>
      <c r="DLE34" s="2" t="s">
        <v>4670</v>
      </c>
      <c r="DLF34" s="2" t="s">
        <v>4670</v>
      </c>
      <c r="DLG34" s="2" t="s">
        <v>4670</v>
      </c>
      <c r="DLH34" s="2" t="s">
        <v>4670</v>
      </c>
      <c r="DLI34" s="2" t="s">
        <v>4670</v>
      </c>
      <c r="DLJ34" s="2" t="s">
        <v>4670</v>
      </c>
      <c r="DLK34" s="2" t="s">
        <v>4670</v>
      </c>
      <c r="DLL34" s="2" t="s">
        <v>4670</v>
      </c>
      <c r="DLM34" s="2" t="s">
        <v>4670</v>
      </c>
      <c r="DLN34" s="2" t="s">
        <v>4670</v>
      </c>
      <c r="DLO34" s="2" t="s">
        <v>4670</v>
      </c>
      <c r="DLP34" s="2" t="s">
        <v>4670</v>
      </c>
      <c r="DLQ34" s="2" t="s">
        <v>4670</v>
      </c>
      <c r="DLR34" s="2" t="s">
        <v>4670</v>
      </c>
      <c r="DLS34" s="2" t="s">
        <v>4670</v>
      </c>
      <c r="DLT34" s="2" t="s">
        <v>4670</v>
      </c>
      <c r="DLU34" s="2" t="s">
        <v>4670</v>
      </c>
      <c r="DLV34" s="2" t="s">
        <v>4670</v>
      </c>
      <c r="DLW34" s="2" t="s">
        <v>4670</v>
      </c>
      <c r="DLX34" s="2" t="s">
        <v>4670</v>
      </c>
      <c r="DLY34" s="2" t="s">
        <v>4670</v>
      </c>
      <c r="DLZ34" s="2" t="s">
        <v>4670</v>
      </c>
      <c r="DMA34" s="2" t="s">
        <v>4670</v>
      </c>
      <c r="DMB34" s="2" t="s">
        <v>4670</v>
      </c>
      <c r="DMC34" s="2" t="s">
        <v>4670</v>
      </c>
      <c r="DMD34" s="2" t="s">
        <v>4670</v>
      </c>
      <c r="DME34" s="2" t="s">
        <v>4670</v>
      </c>
      <c r="DMF34" s="2" t="s">
        <v>4670</v>
      </c>
      <c r="DMG34" s="2" t="s">
        <v>4670</v>
      </c>
      <c r="DMH34" s="2" t="s">
        <v>4670</v>
      </c>
      <c r="DMI34" s="2" t="s">
        <v>4670</v>
      </c>
      <c r="DMJ34" s="2" t="s">
        <v>4670</v>
      </c>
      <c r="DMK34" s="2" t="s">
        <v>4670</v>
      </c>
      <c r="DML34" s="2" t="s">
        <v>4670</v>
      </c>
      <c r="DMM34" s="2" t="s">
        <v>4670</v>
      </c>
      <c r="DMN34" s="2" t="s">
        <v>4670</v>
      </c>
      <c r="DMO34" s="2" t="s">
        <v>4670</v>
      </c>
      <c r="DMP34" s="2" t="s">
        <v>4670</v>
      </c>
      <c r="DMQ34" s="2" t="s">
        <v>4670</v>
      </c>
      <c r="DMR34" s="2" t="s">
        <v>4670</v>
      </c>
      <c r="DMS34" s="2" t="s">
        <v>4670</v>
      </c>
      <c r="DMT34" s="2" t="s">
        <v>4670</v>
      </c>
      <c r="DMU34" s="2" t="s">
        <v>4670</v>
      </c>
      <c r="DMV34" s="2" t="s">
        <v>4670</v>
      </c>
      <c r="DMW34" s="2" t="s">
        <v>4670</v>
      </c>
      <c r="DMX34" s="2" t="s">
        <v>4670</v>
      </c>
      <c r="DMY34" s="2" t="s">
        <v>4670</v>
      </c>
      <c r="DMZ34" s="2" t="s">
        <v>4670</v>
      </c>
      <c r="DNA34" s="2" t="s">
        <v>4670</v>
      </c>
      <c r="DNB34" s="2" t="s">
        <v>4670</v>
      </c>
      <c r="DNC34" s="2" t="s">
        <v>4670</v>
      </c>
      <c r="DND34" s="2" t="s">
        <v>4670</v>
      </c>
      <c r="DNE34" s="2" t="s">
        <v>4670</v>
      </c>
      <c r="DNF34" s="2" t="s">
        <v>4670</v>
      </c>
      <c r="DNG34" s="2" t="s">
        <v>4670</v>
      </c>
      <c r="DNH34" s="2" t="s">
        <v>4670</v>
      </c>
      <c r="DNI34" s="2" t="s">
        <v>4670</v>
      </c>
      <c r="DNJ34" s="2" t="s">
        <v>4670</v>
      </c>
      <c r="DNK34" s="2" t="s">
        <v>4670</v>
      </c>
      <c r="DNL34" s="2" t="s">
        <v>4670</v>
      </c>
      <c r="DNM34" s="2" t="s">
        <v>4670</v>
      </c>
      <c r="DNN34" s="2" t="s">
        <v>4670</v>
      </c>
      <c r="DNO34" s="2" t="s">
        <v>4670</v>
      </c>
      <c r="DNP34" s="2" t="s">
        <v>4670</v>
      </c>
      <c r="DNQ34" s="2" t="s">
        <v>4670</v>
      </c>
      <c r="DNR34" s="2" t="s">
        <v>4670</v>
      </c>
      <c r="DNS34" s="2" t="s">
        <v>4670</v>
      </c>
      <c r="DNT34" s="2" t="s">
        <v>4670</v>
      </c>
      <c r="DNU34" s="2" t="s">
        <v>4670</v>
      </c>
      <c r="DNV34" s="2" t="s">
        <v>4670</v>
      </c>
      <c r="DNW34" s="2" t="s">
        <v>4670</v>
      </c>
      <c r="DNX34" s="2" t="s">
        <v>4670</v>
      </c>
      <c r="DNY34" s="2" t="s">
        <v>4670</v>
      </c>
      <c r="DNZ34" s="2" t="s">
        <v>4670</v>
      </c>
      <c r="DOA34" s="2" t="s">
        <v>4670</v>
      </c>
      <c r="DOB34" s="2" t="s">
        <v>4670</v>
      </c>
      <c r="DOC34" s="2" t="s">
        <v>4670</v>
      </c>
      <c r="DOD34" s="2" t="s">
        <v>4670</v>
      </c>
      <c r="DOE34" s="2" t="s">
        <v>4670</v>
      </c>
      <c r="DOF34" s="2" t="s">
        <v>4670</v>
      </c>
      <c r="DOG34" s="2" t="s">
        <v>4670</v>
      </c>
      <c r="DOH34" s="2" t="s">
        <v>4670</v>
      </c>
      <c r="DOI34" s="2" t="s">
        <v>4670</v>
      </c>
      <c r="DOJ34" s="2" t="s">
        <v>4670</v>
      </c>
      <c r="DOK34" s="2" t="s">
        <v>4670</v>
      </c>
      <c r="DOL34" s="2" t="s">
        <v>4670</v>
      </c>
      <c r="DOM34" s="2" t="s">
        <v>4670</v>
      </c>
      <c r="DON34" s="2" t="s">
        <v>4670</v>
      </c>
      <c r="DOO34" s="2" t="s">
        <v>4670</v>
      </c>
      <c r="DOP34" s="2" t="s">
        <v>4670</v>
      </c>
      <c r="DOQ34" s="2" t="s">
        <v>4670</v>
      </c>
      <c r="DOR34" s="2" t="s">
        <v>4670</v>
      </c>
      <c r="DOS34" s="2" t="s">
        <v>4670</v>
      </c>
      <c r="DOT34" s="2" t="s">
        <v>4670</v>
      </c>
      <c r="DOU34" s="2" t="s">
        <v>4670</v>
      </c>
      <c r="DOV34" s="2" t="s">
        <v>4670</v>
      </c>
      <c r="DOW34" s="2" t="s">
        <v>4670</v>
      </c>
      <c r="DOX34" s="2" t="s">
        <v>4670</v>
      </c>
      <c r="DOY34" s="2" t="s">
        <v>4670</v>
      </c>
      <c r="DOZ34" s="2" t="s">
        <v>4670</v>
      </c>
      <c r="DPA34" s="2" t="s">
        <v>4670</v>
      </c>
      <c r="DPB34" s="2" t="s">
        <v>4670</v>
      </c>
      <c r="DPC34" s="2" t="s">
        <v>4670</v>
      </c>
      <c r="DPD34" s="2" t="s">
        <v>4670</v>
      </c>
      <c r="DPE34" s="2" t="s">
        <v>4670</v>
      </c>
      <c r="DPF34" s="2" t="s">
        <v>4670</v>
      </c>
      <c r="DPG34" s="2" t="s">
        <v>4670</v>
      </c>
      <c r="DPH34" s="2" t="s">
        <v>4670</v>
      </c>
      <c r="DPI34" s="2" t="s">
        <v>4670</v>
      </c>
      <c r="DPJ34" s="2" t="s">
        <v>4670</v>
      </c>
      <c r="DPK34" s="2" t="s">
        <v>4670</v>
      </c>
      <c r="DPL34" s="2" t="s">
        <v>4670</v>
      </c>
      <c r="DPM34" s="2" t="s">
        <v>4670</v>
      </c>
      <c r="DPN34" s="2" t="s">
        <v>4670</v>
      </c>
      <c r="DPO34" s="2" t="s">
        <v>4670</v>
      </c>
      <c r="DPP34" s="2" t="s">
        <v>4670</v>
      </c>
      <c r="DPQ34" s="2" t="s">
        <v>4670</v>
      </c>
      <c r="DPR34" s="2" t="s">
        <v>4670</v>
      </c>
      <c r="DPS34" s="2" t="s">
        <v>4670</v>
      </c>
      <c r="DPT34" s="2" t="s">
        <v>4670</v>
      </c>
      <c r="DPU34" s="2" t="s">
        <v>4670</v>
      </c>
      <c r="DPV34" s="2" t="s">
        <v>4670</v>
      </c>
      <c r="DPW34" s="2" t="s">
        <v>4670</v>
      </c>
      <c r="DPX34" s="2" t="s">
        <v>4670</v>
      </c>
      <c r="DPY34" s="2" t="s">
        <v>4670</v>
      </c>
      <c r="DPZ34" s="2" t="s">
        <v>4670</v>
      </c>
      <c r="DQA34" s="2" t="s">
        <v>4670</v>
      </c>
      <c r="DQB34" s="2" t="s">
        <v>4670</v>
      </c>
      <c r="DQC34" s="2" t="s">
        <v>4670</v>
      </c>
      <c r="DQD34" s="2" t="s">
        <v>4670</v>
      </c>
      <c r="DQE34" s="2" t="s">
        <v>4670</v>
      </c>
      <c r="DQF34" s="2" t="s">
        <v>4670</v>
      </c>
      <c r="DQG34" s="2" t="s">
        <v>4670</v>
      </c>
      <c r="DQH34" s="2" t="s">
        <v>4670</v>
      </c>
      <c r="DQI34" s="2" t="s">
        <v>4670</v>
      </c>
      <c r="DQJ34" s="2" t="s">
        <v>4670</v>
      </c>
      <c r="DQK34" s="2" t="s">
        <v>4670</v>
      </c>
      <c r="DQL34" s="2" t="s">
        <v>4670</v>
      </c>
      <c r="DQM34" s="2" t="s">
        <v>4670</v>
      </c>
      <c r="DQN34" s="2" t="s">
        <v>4670</v>
      </c>
      <c r="DQO34" s="2" t="s">
        <v>4670</v>
      </c>
      <c r="DQP34" s="2" t="s">
        <v>4670</v>
      </c>
      <c r="DQQ34" s="2" t="s">
        <v>4670</v>
      </c>
      <c r="DQR34" s="2" t="s">
        <v>4670</v>
      </c>
      <c r="DQS34" s="2" t="s">
        <v>4670</v>
      </c>
      <c r="DQT34" s="2" t="s">
        <v>4670</v>
      </c>
      <c r="DQU34" s="2" t="s">
        <v>4670</v>
      </c>
      <c r="DQV34" s="2" t="s">
        <v>4670</v>
      </c>
      <c r="DQW34" s="2" t="s">
        <v>4670</v>
      </c>
      <c r="DQX34" s="2" t="s">
        <v>4670</v>
      </c>
      <c r="DQY34" s="2" t="s">
        <v>4670</v>
      </c>
      <c r="DQZ34" s="2" t="s">
        <v>4670</v>
      </c>
      <c r="DRA34" s="2" t="s">
        <v>4670</v>
      </c>
      <c r="DRB34" s="2" t="s">
        <v>4670</v>
      </c>
      <c r="DRC34" s="2" t="s">
        <v>4670</v>
      </c>
      <c r="DRD34" s="2" t="s">
        <v>4670</v>
      </c>
      <c r="DRE34" s="2" t="s">
        <v>4670</v>
      </c>
      <c r="DRF34" s="2" t="s">
        <v>4670</v>
      </c>
      <c r="DRG34" s="2" t="s">
        <v>4670</v>
      </c>
      <c r="DRH34" s="2" t="s">
        <v>4670</v>
      </c>
      <c r="DRI34" s="2" t="s">
        <v>4670</v>
      </c>
      <c r="DRJ34" s="2" t="s">
        <v>4670</v>
      </c>
      <c r="DRK34" s="2" t="s">
        <v>4670</v>
      </c>
      <c r="DRL34" s="2" t="s">
        <v>4670</v>
      </c>
      <c r="DRM34" s="2" t="s">
        <v>4670</v>
      </c>
      <c r="DRN34" s="2" t="s">
        <v>4670</v>
      </c>
      <c r="DRO34" s="2" t="s">
        <v>4670</v>
      </c>
      <c r="DRP34" s="2" t="s">
        <v>4670</v>
      </c>
      <c r="DRQ34" s="2" t="s">
        <v>4670</v>
      </c>
      <c r="DRR34" s="2" t="s">
        <v>4670</v>
      </c>
      <c r="DRS34" s="2" t="s">
        <v>4670</v>
      </c>
      <c r="DRT34" s="2" t="s">
        <v>4670</v>
      </c>
      <c r="DRU34" s="2" t="s">
        <v>4670</v>
      </c>
      <c r="DRV34" s="2" t="s">
        <v>4670</v>
      </c>
      <c r="DRW34" s="2" t="s">
        <v>4670</v>
      </c>
      <c r="DRX34" s="2" t="s">
        <v>4670</v>
      </c>
      <c r="DRY34" s="2" t="s">
        <v>4670</v>
      </c>
      <c r="DRZ34" s="2" t="s">
        <v>4670</v>
      </c>
      <c r="DSA34" s="2" t="s">
        <v>4670</v>
      </c>
      <c r="DSB34" s="2" t="s">
        <v>4670</v>
      </c>
      <c r="DSC34" s="2" t="s">
        <v>4670</v>
      </c>
      <c r="DSD34" s="2" t="s">
        <v>4670</v>
      </c>
      <c r="DSE34" s="2" t="s">
        <v>4670</v>
      </c>
      <c r="DSF34" s="2" t="s">
        <v>4670</v>
      </c>
      <c r="DSG34" s="2" t="s">
        <v>4670</v>
      </c>
      <c r="DSH34" s="2" t="s">
        <v>4670</v>
      </c>
      <c r="DSI34" s="2" t="s">
        <v>4670</v>
      </c>
      <c r="DSJ34" s="2" t="s">
        <v>4670</v>
      </c>
      <c r="DSK34" s="2" t="s">
        <v>4670</v>
      </c>
      <c r="DSL34" s="2" t="s">
        <v>4670</v>
      </c>
      <c r="DSM34" s="2" t="s">
        <v>4710</v>
      </c>
      <c r="DSN34" s="2" t="s">
        <v>4710</v>
      </c>
      <c r="DSO34" s="2" t="s">
        <v>4710</v>
      </c>
      <c r="DSP34" s="2" t="s">
        <v>4710</v>
      </c>
      <c r="DSQ34" s="2" t="s">
        <v>4710</v>
      </c>
      <c r="DSR34" s="2" t="s">
        <v>4710</v>
      </c>
      <c r="DSS34" s="2" t="s">
        <v>4710</v>
      </c>
      <c r="DST34" s="2" t="s">
        <v>4710</v>
      </c>
      <c r="DSU34" s="2" t="s">
        <v>4710</v>
      </c>
      <c r="DSV34" s="2" t="s">
        <v>4710</v>
      </c>
      <c r="DSW34" s="2" t="s">
        <v>4710</v>
      </c>
      <c r="DSX34" s="2" t="s">
        <v>4710</v>
      </c>
      <c r="DSY34" s="2" t="s">
        <v>4710</v>
      </c>
      <c r="DSZ34" s="2" t="s">
        <v>4710</v>
      </c>
      <c r="DTA34" s="2" t="s">
        <v>4710</v>
      </c>
      <c r="DTB34" s="2" t="s">
        <v>4710</v>
      </c>
      <c r="DTC34" s="2" t="s">
        <v>4710</v>
      </c>
      <c r="DTD34" s="2" t="s">
        <v>4710</v>
      </c>
      <c r="DTE34" s="2" t="s">
        <v>4710</v>
      </c>
      <c r="DTF34" s="2" t="s">
        <v>4710</v>
      </c>
      <c r="DTG34" s="2" t="s">
        <v>4710</v>
      </c>
      <c r="DTH34" s="2" t="s">
        <v>4710</v>
      </c>
      <c r="DTI34" s="2" t="s">
        <v>4710</v>
      </c>
      <c r="DTJ34" s="2" t="s">
        <v>4710</v>
      </c>
      <c r="DTK34" s="2" t="s">
        <v>4710</v>
      </c>
      <c r="DTL34" s="2" t="s">
        <v>4710</v>
      </c>
      <c r="DTM34" s="2" t="s">
        <v>4710</v>
      </c>
      <c r="DTN34" s="2" t="s">
        <v>4710</v>
      </c>
      <c r="DTO34" s="2" t="s">
        <v>4710</v>
      </c>
      <c r="DTP34" s="2" t="s">
        <v>4710</v>
      </c>
      <c r="DTQ34" s="2" t="s">
        <v>4710</v>
      </c>
      <c r="DTR34" s="2" t="s">
        <v>4710</v>
      </c>
      <c r="DTS34" s="2" t="s">
        <v>4710</v>
      </c>
      <c r="DTT34" s="2" t="s">
        <v>4710</v>
      </c>
      <c r="DTU34" s="2" t="s">
        <v>4710</v>
      </c>
      <c r="DTV34" s="2" t="s">
        <v>4710</v>
      </c>
      <c r="DTW34" s="2" t="s">
        <v>4710</v>
      </c>
      <c r="DTX34" s="2" t="s">
        <v>4710</v>
      </c>
      <c r="DTY34" s="2" t="s">
        <v>4710</v>
      </c>
      <c r="DTZ34" s="2" t="s">
        <v>4710</v>
      </c>
      <c r="DUA34" s="2" t="s">
        <v>4710</v>
      </c>
      <c r="DUB34" s="2" t="s">
        <v>4710</v>
      </c>
      <c r="DUC34" s="2" t="s">
        <v>4710</v>
      </c>
      <c r="DUD34" s="2" t="s">
        <v>4710</v>
      </c>
      <c r="DUE34" s="2" t="s">
        <v>4710</v>
      </c>
      <c r="DUF34" s="2" t="s">
        <v>4710</v>
      </c>
      <c r="DUG34" s="2" t="s">
        <v>4710</v>
      </c>
      <c r="DUH34" s="2" t="s">
        <v>4710</v>
      </c>
      <c r="DUI34" s="2" t="s">
        <v>4710</v>
      </c>
      <c r="DUJ34" s="2" t="s">
        <v>4710</v>
      </c>
      <c r="DUK34" s="2" t="s">
        <v>4710</v>
      </c>
      <c r="DUL34" s="2" t="s">
        <v>4710</v>
      </c>
      <c r="DUM34" s="2" t="s">
        <v>4710</v>
      </c>
      <c r="DUN34" s="2" t="s">
        <v>4710</v>
      </c>
      <c r="DUO34" s="2" t="s">
        <v>4710</v>
      </c>
      <c r="DUP34" s="2" t="s">
        <v>4710</v>
      </c>
      <c r="DUQ34" s="2" t="s">
        <v>4710</v>
      </c>
      <c r="DUR34" s="2" t="s">
        <v>4710</v>
      </c>
      <c r="DUS34" s="2" t="s">
        <v>4710</v>
      </c>
      <c r="DUT34" s="2" t="s">
        <v>4710</v>
      </c>
      <c r="DUU34" s="2" t="s">
        <v>4710</v>
      </c>
      <c r="DUV34" s="2" t="s">
        <v>4710</v>
      </c>
      <c r="DUW34" s="2" t="s">
        <v>4710</v>
      </c>
      <c r="DUX34" s="2" t="s">
        <v>4710</v>
      </c>
      <c r="DUY34" s="2" t="s">
        <v>4710</v>
      </c>
      <c r="DUZ34" s="2" t="s">
        <v>4710</v>
      </c>
      <c r="DVA34" s="2" t="s">
        <v>4710</v>
      </c>
      <c r="DVB34" s="2" t="s">
        <v>4710</v>
      </c>
      <c r="DVC34" s="2" t="s">
        <v>4710</v>
      </c>
      <c r="DVD34" s="2" t="s">
        <v>4710</v>
      </c>
      <c r="DVE34" s="2" t="s">
        <v>4710</v>
      </c>
      <c r="DVF34" s="2" t="s">
        <v>4710</v>
      </c>
      <c r="DVG34" s="2" t="s">
        <v>4710</v>
      </c>
      <c r="DVH34" s="2" t="s">
        <v>4710</v>
      </c>
      <c r="DVI34" s="2" t="s">
        <v>4710</v>
      </c>
      <c r="DVJ34" s="2" t="s">
        <v>4710</v>
      </c>
      <c r="DVK34" s="2" t="s">
        <v>4710</v>
      </c>
      <c r="DVL34" s="2" t="s">
        <v>4710</v>
      </c>
      <c r="DVM34" s="2" t="s">
        <v>4710</v>
      </c>
      <c r="DVN34" s="2" t="s">
        <v>4710</v>
      </c>
      <c r="DVO34" s="2" t="s">
        <v>4710</v>
      </c>
      <c r="DVP34" s="2" t="s">
        <v>4710</v>
      </c>
      <c r="DVQ34" s="2" t="s">
        <v>4710</v>
      </c>
      <c r="DVR34" s="2" t="s">
        <v>4710</v>
      </c>
      <c r="DVS34" s="2" t="s">
        <v>4710</v>
      </c>
      <c r="DVT34" s="2" t="s">
        <v>4710</v>
      </c>
      <c r="DVU34" s="2" t="s">
        <v>4710</v>
      </c>
      <c r="DVV34" s="2" t="s">
        <v>4710</v>
      </c>
      <c r="DVW34" s="2" t="s">
        <v>4710</v>
      </c>
      <c r="DVX34" s="2" t="s">
        <v>4710</v>
      </c>
      <c r="DVY34" s="2" t="s">
        <v>4710</v>
      </c>
      <c r="DVZ34" s="2" t="s">
        <v>4710</v>
      </c>
      <c r="DWA34" s="2" t="s">
        <v>4710</v>
      </c>
      <c r="DWB34" s="2" t="s">
        <v>4710</v>
      </c>
      <c r="DWC34" s="2" t="s">
        <v>4710</v>
      </c>
      <c r="DWD34" s="2" t="s">
        <v>4710</v>
      </c>
      <c r="DWE34" s="2" t="s">
        <v>4710</v>
      </c>
      <c r="DWF34" s="2" t="s">
        <v>4710</v>
      </c>
      <c r="DWG34" s="2" t="s">
        <v>4710</v>
      </c>
      <c r="DWH34" s="2" t="s">
        <v>4710</v>
      </c>
      <c r="DWI34" s="2" t="s">
        <v>4710</v>
      </c>
      <c r="DWJ34" s="2" t="s">
        <v>4710</v>
      </c>
      <c r="DWK34" s="2" t="s">
        <v>4710</v>
      </c>
      <c r="DWL34" s="2" t="s">
        <v>4710</v>
      </c>
      <c r="DWM34" s="2" t="s">
        <v>4710</v>
      </c>
      <c r="DWN34" s="2" t="s">
        <v>4710</v>
      </c>
      <c r="DWO34" s="2" t="s">
        <v>4710</v>
      </c>
      <c r="DWP34" s="2" t="s">
        <v>4710</v>
      </c>
      <c r="DWQ34" s="2" t="s">
        <v>4710</v>
      </c>
      <c r="DWR34" s="2" t="s">
        <v>4710</v>
      </c>
      <c r="DWS34" s="2" t="s">
        <v>4710</v>
      </c>
      <c r="DWT34" s="2" t="s">
        <v>4710</v>
      </c>
      <c r="DWU34" s="2" t="s">
        <v>4710</v>
      </c>
      <c r="DWV34" s="2" t="s">
        <v>4710</v>
      </c>
      <c r="DWW34" s="2" t="s">
        <v>4710</v>
      </c>
      <c r="DWX34" s="2" t="s">
        <v>4710</v>
      </c>
      <c r="DWY34" s="2" t="s">
        <v>4710</v>
      </c>
      <c r="DWZ34" s="2" t="s">
        <v>4710</v>
      </c>
      <c r="DXA34" s="2" t="s">
        <v>4710</v>
      </c>
      <c r="DXB34" s="2" t="s">
        <v>4710</v>
      </c>
      <c r="DXC34" s="2" t="s">
        <v>4710</v>
      </c>
      <c r="DXD34" s="2" t="s">
        <v>4710</v>
      </c>
      <c r="DXE34" s="2" t="s">
        <v>4710</v>
      </c>
      <c r="DXF34" s="2" t="s">
        <v>4710</v>
      </c>
      <c r="DXG34" s="2" t="s">
        <v>4710</v>
      </c>
      <c r="DXH34" s="2" t="s">
        <v>4710</v>
      </c>
      <c r="DXI34" s="2" t="s">
        <v>4710</v>
      </c>
      <c r="DXJ34" s="2" t="s">
        <v>4710</v>
      </c>
      <c r="DXK34" s="2" t="s">
        <v>4710</v>
      </c>
      <c r="DXL34" s="2" t="s">
        <v>4710</v>
      </c>
      <c r="DXM34" s="2" t="s">
        <v>4710</v>
      </c>
      <c r="DXN34" s="2" t="s">
        <v>4710</v>
      </c>
      <c r="DXO34" s="2" t="s">
        <v>4710</v>
      </c>
      <c r="DXP34" s="2" t="s">
        <v>4710</v>
      </c>
      <c r="DXQ34" s="2" t="s">
        <v>4710</v>
      </c>
      <c r="DXR34" s="2" t="s">
        <v>4710</v>
      </c>
      <c r="DXS34" s="2" t="s">
        <v>4710</v>
      </c>
      <c r="DXT34" s="2" t="s">
        <v>4710</v>
      </c>
      <c r="DXU34" s="2" t="s">
        <v>4710</v>
      </c>
      <c r="DXV34" s="2" t="s">
        <v>4710</v>
      </c>
      <c r="DXW34" s="2" t="s">
        <v>4710</v>
      </c>
      <c r="DXX34" s="2" t="s">
        <v>4710</v>
      </c>
      <c r="DXY34" s="2" t="s">
        <v>4710</v>
      </c>
      <c r="DXZ34" s="2" t="s">
        <v>4710</v>
      </c>
      <c r="DYA34" s="2" t="s">
        <v>4710</v>
      </c>
      <c r="DYB34" s="2" t="s">
        <v>4710</v>
      </c>
      <c r="DYC34" s="2" t="s">
        <v>4710</v>
      </c>
      <c r="DYD34" s="2" t="s">
        <v>4710</v>
      </c>
      <c r="DYE34" s="2" t="s">
        <v>4710</v>
      </c>
      <c r="DYF34" s="2" t="s">
        <v>4710</v>
      </c>
      <c r="DYG34" s="2" t="s">
        <v>4710</v>
      </c>
      <c r="DYH34" s="2" t="s">
        <v>4710</v>
      </c>
      <c r="DYI34" s="2" t="s">
        <v>4710</v>
      </c>
      <c r="DYJ34" s="2" t="s">
        <v>4710</v>
      </c>
      <c r="DYK34" s="2" t="s">
        <v>4710</v>
      </c>
      <c r="DYL34" s="2" t="s">
        <v>4710</v>
      </c>
      <c r="DYM34" s="2" t="s">
        <v>4710</v>
      </c>
      <c r="DYN34" s="2" t="s">
        <v>4710</v>
      </c>
      <c r="DYO34" s="2" t="s">
        <v>4710</v>
      </c>
      <c r="DYP34" s="2" t="s">
        <v>4710</v>
      </c>
      <c r="DYQ34" s="2" t="s">
        <v>4710</v>
      </c>
      <c r="DYR34" s="2" t="s">
        <v>4710</v>
      </c>
      <c r="DYS34" s="2" t="s">
        <v>4710</v>
      </c>
      <c r="DYT34" s="2" t="s">
        <v>4710</v>
      </c>
      <c r="DYU34" s="2" t="s">
        <v>4798</v>
      </c>
      <c r="DYV34" s="2" t="s">
        <v>4798</v>
      </c>
      <c r="DYW34" s="2" t="s">
        <v>4798</v>
      </c>
      <c r="DYX34" s="2" t="s">
        <v>4798</v>
      </c>
      <c r="DYY34" s="2" t="s">
        <v>4798</v>
      </c>
      <c r="DYZ34" s="2" t="s">
        <v>4798</v>
      </c>
      <c r="DZA34" s="2" t="s">
        <v>4798</v>
      </c>
      <c r="DZB34" s="2" t="s">
        <v>4798</v>
      </c>
      <c r="DZC34" s="2" t="s">
        <v>4798</v>
      </c>
      <c r="DZD34" s="2" t="s">
        <v>4798</v>
      </c>
      <c r="DZE34" s="2" t="s">
        <v>4798</v>
      </c>
      <c r="DZF34" s="2" t="s">
        <v>4798</v>
      </c>
      <c r="DZG34" s="2" t="s">
        <v>4798</v>
      </c>
      <c r="DZH34" s="2" t="s">
        <v>4798</v>
      </c>
      <c r="DZI34" s="2" t="s">
        <v>4798</v>
      </c>
      <c r="DZJ34" s="2" t="s">
        <v>4798</v>
      </c>
      <c r="DZK34" s="2" t="s">
        <v>4798</v>
      </c>
      <c r="DZL34" s="2" t="s">
        <v>4798</v>
      </c>
      <c r="DZM34" s="2" t="s">
        <v>4798</v>
      </c>
      <c r="DZN34" s="2" t="s">
        <v>4798</v>
      </c>
      <c r="DZO34" s="2" t="s">
        <v>4798</v>
      </c>
      <c r="DZP34" s="2" t="s">
        <v>4798</v>
      </c>
      <c r="DZQ34" s="2" t="s">
        <v>4798</v>
      </c>
      <c r="DZR34" s="2" t="s">
        <v>4798</v>
      </c>
      <c r="DZS34" s="2" t="s">
        <v>4798</v>
      </c>
      <c r="DZT34" s="2" t="s">
        <v>4798</v>
      </c>
      <c r="DZU34" s="2" t="s">
        <v>4798</v>
      </c>
      <c r="DZV34" s="2" t="s">
        <v>4798</v>
      </c>
      <c r="DZW34" s="2" t="s">
        <v>4798</v>
      </c>
      <c r="DZX34" s="2" t="s">
        <v>4798</v>
      </c>
      <c r="DZY34" s="2" t="s">
        <v>4798</v>
      </c>
      <c r="DZZ34" s="2" t="s">
        <v>4798</v>
      </c>
      <c r="EAA34" s="2" t="s">
        <v>4798</v>
      </c>
      <c r="EAB34" s="2" t="s">
        <v>4798</v>
      </c>
      <c r="EAC34" s="2" t="s">
        <v>4798</v>
      </c>
      <c r="EAD34" s="2" t="s">
        <v>4798</v>
      </c>
      <c r="EAE34" s="2" t="s">
        <v>4798</v>
      </c>
      <c r="EAF34" s="2" t="s">
        <v>4798</v>
      </c>
      <c r="EAG34" s="2" t="s">
        <v>4798</v>
      </c>
      <c r="EAH34" s="2" t="s">
        <v>4798</v>
      </c>
      <c r="EAI34" s="2" t="s">
        <v>4798</v>
      </c>
      <c r="EAJ34" s="2" t="s">
        <v>4798</v>
      </c>
      <c r="EAK34" s="2" t="s">
        <v>4798</v>
      </c>
      <c r="EAL34" s="2" t="s">
        <v>4798</v>
      </c>
      <c r="EAM34" s="2" t="s">
        <v>4798</v>
      </c>
      <c r="EAN34" s="2" t="s">
        <v>4798</v>
      </c>
      <c r="EAO34" s="2" t="s">
        <v>4798</v>
      </c>
      <c r="EAP34" s="2" t="s">
        <v>4798</v>
      </c>
      <c r="EAQ34" s="2" t="s">
        <v>4798</v>
      </c>
      <c r="EAR34" s="2" t="s">
        <v>4798</v>
      </c>
      <c r="EAS34" s="2" t="s">
        <v>4798</v>
      </c>
      <c r="EAT34" s="2" t="s">
        <v>4798</v>
      </c>
      <c r="EAU34" s="2" t="s">
        <v>4798</v>
      </c>
      <c r="EAV34" s="2" t="s">
        <v>4798</v>
      </c>
      <c r="EAW34" s="2" t="s">
        <v>4798</v>
      </c>
      <c r="EAX34" s="2" t="s">
        <v>4798</v>
      </c>
      <c r="EAY34" s="2" t="s">
        <v>4798</v>
      </c>
      <c r="EAZ34" s="2" t="s">
        <v>4798</v>
      </c>
      <c r="EBA34" s="2" t="s">
        <v>4798</v>
      </c>
      <c r="EBB34" s="2" t="s">
        <v>4798</v>
      </c>
      <c r="EBC34" s="2" t="s">
        <v>4798</v>
      </c>
      <c r="EBD34" s="2" t="s">
        <v>4798</v>
      </c>
      <c r="EBE34" s="2" t="s">
        <v>4798</v>
      </c>
      <c r="EBF34" s="2" t="s">
        <v>4798</v>
      </c>
      <c r="EBG34" s="2" t="s">
        <v>4798</v>
      </c>
      <c r="EBH34" s="2" t="s">
        <v>4798</v>
      </c>
      <c r="EBI34" s="2" t="s">
        <v>4798</v>
      </c>
      <c r="EBJ34" s="2" t="s">
        <v>4798</v>
      </c>
      <c r="EBK34" s="2" t="s">
        <v>4798</v>
      </c>
      <c r="EBL34" s="2" t="s">
        <v>4798</v>
      </c>
      <c r="EBM34" s="2" t="s">
        <v>4798</v>
      </c>
      <c r="EBN34" s="2" t="s">
        <v>4798</v>
      </c>
      <c r="EBO34" s="2" t="s">
        <v>4798</v>
      </c>
      <c r="EBP34" s="2" t="s">
        <v>4798</v>
      </c>
      <c r="EBQ34" s="2" t="s">
        <v>4798</v>
      </c>
      <c r="EBR34" s="2" t="s">
        <v>4798</v>
      </c>
      <c r="EBS34" s="2" t="s">
        <v>4798</v>
      </c>
      <c r="EBT34" s="2" t="s">
        <v>4798</v>
      </c>
      <c r="EBU34" s="2" t="s">
        <v>4798</v>
      </c>
      <c r="EBV34" s="2" t="s">
        <v>4798</v>
      </c>
      <c r="EBW34" s="2" t="s">
        <v>4798</v>
      </c>
      <c r="EBX34" s="2" t="s">
        <v>4798</v>
      </c>
      <c r="EBY34" s="2" t="s">
        <v>4798</v>
      </c>
      <c r="EBZ34" s="2" t="s">
        <v>4798</v>
      </c>
      <c r="ECA34" s="2" t="s">
        <v>4798</v>
      </c>
      <c r="ECB34" s="2" t="s">
        <v>4798</v>
      </c>
      <c r="ECC34" s="2" t="s">
        <v>4798</v>
      </c>
      <c r="ECD34" s="2" t="s">
        <v>4798</v>
      </c>
      <c r="ECE34" s="2" t="s">
        <v>4798</v>
      </c>
      <c r="ECF34" s="2" t="s">
        <v>4798</v>
      </c>
      <c r="ECG34" s="2" t="s">
        <v>4798</v>
      </c>
      <c r="ECH34" s="2" t="s">
        <v>4798</v>
      </c>
      <c r="ECI34" s="2" t="s">
        <v>4798</v>
      </c>
      <c r="ECJ34" s="2" t="s">
        <v>4798</v>
      </c>
      <c r="ECK34" s="2" t="s">
        <v>4798</v>
      </c>
      <c r="ECL34" s="2" t="s">
        <v>4798</v>
      </c>
      <c r="ECM34" s="2" t="s">
        <v>4798</v>
      </c>
      <c r="ECN34" s="2" t="s">
        <v>4798</v>
      </c>
      <c r="ECO34" s="2" t="s">
        <v>4798</v>
      </c>
      <c r="ECP34" s="2" t="s">
        <v>4798</v>
      </c>
      <c r="ECQ34" s="2" t="s">
        <v>4798</v>
      </c>
      <c r="ECR34" s="2" t="s">
        <v>4798</v>
      </c>
      <c r="ECS34" s="2" t="s">
        <v>4798</v>
      </c>
      <c r="ECT34" s="2" t="s">
        <v>4798</v>
      </c>
      <c r="ECU34" s="2" t="s">
        <v>4798</v>
      </c>
      <c r="ECV34" s="2" t="s">
        <v>4798</v>
      </c>
      <c r="ECW34" s="2" t="s">
        <v>4798</v>
      </c>
      <c r="ECX34" s="2" t="s">
        <v>4798</v>
      </c>
      <c r="ECY34" s="2" t="s">
        <v>4798</v>
      </c>
      <c r="ECZ34" s="2" t="s">
        <v>4798</v>
      </c>
      <c r="EDA34" s="2" t="s">
        <v>4798</v>
      </c>
      <c r="EDB34" s="2" t="s">
        <v>4798</v>
      </c>
      <c r="EDC34" s="2" t="s">
        <v>4798</v>
      </c>
      <c r="EDD34" s="2" t="s">
        <v>4798</v>
      </c>
      <c r="EDE34" s="2" t="s">
        <v>4798</v>
      </c>
      <c r="EDF34" s="2" t="s">
        <v>4798</v>
      </c>
      <c r="EDG34" s="2" t="s">
        <v>4798</v>
      </c>
      <c r="EDH34" s="2" t="s">
        <v>4798</v>
      </c>
      <c r="EDI34" s="2" t="s">
        <v>4798</v>
      </c>
      <c r="EDJ34" s="2" t="s">
        <v>4798</v>
      </c>
      <c r="EDK34" s="2" t="s">
        <v>4798</v>
      </c>
      <c r="EDL34" s="2" t="s">
        <v>4798</v>
      </c>
      <c r="EDM34" s="2" t="s">
        <v>4798</v>
      </c>
      <c r="EDN34" s="2" t="s">
        <v>4798</v>
      </c>
      <c r="EDO34" s="2" t="s">
        <v>4798</v>
      </c>
      <c r="EDP34" s="2" t="s">
        <v>4798</v>
      </c>
      <c r="EDQ34" s="2" t="s">
        <v>4798</v>
      </c>
      <c r="EDR34" s="2" t="s">
        <v>4798</v>
      </c>
      <c r="EDS34" s="2" t="s">
        <v>4798</v>
      </c>
      <c r="EDT34" s="2" t="s">
        <v>4798</v>
      </c>
      <c r="EDU34" s="2" t="s">
        <v>4798</v>
      </c>
      <c r="EDV34" s="2" t="s">
        <v>4798</v>
      </c>
      <c r="EDW34" s="2" t="s">
        <v>4798</v>
      </c>
      <c r="EDX34" s="2" t="s">
        <v>4798</v>
      </c>
      <c r="EDY34" s="2" t="s">
        <v>4798</v>
      </c>
      <c r="EDZ34" s="2" t="s">
        <v>4798</v>
      </c>
      <c r="EEA34" s="2" t="s">
        <v>4798</v>
      </c>
      <c r="EEB34" s="2" t="s">
        <v>4798</v>
      </c>
      <c r="EEC34" s="2" t="s">
        <v>4798</v>
      </c>
      <c r="EED34" s="2" t="s">
        <v>4798</v>
      </c>
      <c r="EEE34" s="2" t="s">
        <v>4798</v>
      </c>
      <c r="EEF34" s="2" t="s">
        <v>4798</v>
      </c>
      <c r="EEG34" s="2" t="s">
        <v>4798</v>
      </c>
      <c r="EEH34" s="2" t="s">
        <v>4798</v>
      </c>
      <c r="EEI34" s="2" t="s">
        <v>4798</v>
      </c>
      <c r="EEJ34" s="2" t="s">
        <v>4798</v>
      </c>
      <c r="EEK34" s="2" t="s">
        <v>4798</v>
      </c>
      <c r="EEL34" s="2" t="s">
        <v>4798</v>
      </c>
      <c r="EEM34" s="2" t="s">
        <v>4798</v>
      </c>
      <c r="EEN34" s="2" t="s">
        <v>4798</v>
      </c>
      <c r="EEO34" s="2" t="s">
        <v>4798</v>
      </c>
      <c r="EEP34" s="2" t="s">
        <v>4798</v>
      </c>
      <c r="EEQ34" s="2" t="s">
        <v>4798</v>
      </c>
      <c r="EER34" s="2" t="s">
        <v>4798</v>
      </c>
      <c r="EES34" s="2" t="s">
        <v>4798</v>
      </c>
      <c r="EET34" s="2" t="s">
        <v>4798</v>
      </c>
      <c r="EEU34" s="2" t="s">
        <v>4798</v>
      </c>
      <c r="EEV34" s="2" t="s">
        <v>4798</v>
      </c>
      <c r="EEW34" s="2" t="s">
        <v>4798</v>
      </c>
      <c r="EEX34" s="2" t="s">
        <v>4798</v>
      </c>
      <c r="EEY34" s="2" t="s">
        <v>4798</v>
      </c>
      <c r="EEZ34" s="2" t="s">
        <v>4798</v>
      </c>
      <c r="EFA34" s="2" t="s">
        <v>4798</v>
      </c>
      <c r="EFB34" s="2" t="s">
        <v>4798</v>
      </c>
      <c r="EFC34" s="2" t="s">
        <v>4798</v>
      </c>
      <c r="EFD34" s="2" t="s">
        <v>4798</v>
      </c>
      <c r="EFE34" s="2" t="s">
        <v>4798</v>
      </c>
      <c r="EFF34" s="2" t="s">
        <v>4798</v>
      </c>
      <c r="EFG34" s="2" t="s">
        <v>4798</v>
      </c>
      <c r="EFH34" s="2" t="s">
        <v>4798</v>
      </c>
      <c r="EFI34" s="2" t="s">
        <v>4798</v>
      </c>
      <c r="EFJ34" s="2" t="s">
        <v>4798</v>
      </c>
      <c r="EFK34" s="2" t="s">
        <v>4798</v>
      </c>
      <c r="EFL34" s="2" t="s">
        <v>4798</v>
      </c>
      <c r="EFM34" s="2" t="s">
        <v>4798</v>
      </c>
      <c r="EFN34" s="2" t="s">
        <v>4901</v>
      </c>
      <c r="EFO34" s="2" t="s">
        <v>4901</v>
      </c>
      <c r="EFP34" s="2" t="s">
        <v>4901</v>
      </c>
      <c r="EFQ34" s="2" t="s">
        <v>4901</v>
      </c>
      <c r="EFR34" s="2" t="s">
        <v>4901</v>
      </c>
      <c r="EFS34" s="2" t="s">
        <v>4901</v>
      </c>
      <c r="EFT34" s="2" t="s">
        <v>4901</v>
      </c>
      <c r="EFU34" s="2" t="s">
        <v>4901</v>
      </c>
      <c r="EFV34" s="2" t="s">
        <v>4901</v>
      </c>
      <c r="EFW34" s="2" t="s">
        <v>4901</v>
      </c>
      <c r="EFX34" s="2" t="s">
        <v>4901</v>
      </c>
      <c r="EFY34" s="2" t="s">
        <v>4901</v>
      </c>
      <c r="EFZ34" s="2" t="s">
        <v>4901</v>
      </c>
      <c r="EGA34" s="2" t="s">
        <v>4901</v>
      </c>
      <c r="EGB34" s="2" t="s">
        <v>4901</v>
      </c>
      <c r="EGC34" s="2" t="s">
        <v>4911</v>
      </c>
      <c r="EGD34" s="2" t="s">
        <v>4911</v>
      </c>
      <c r="EGE34" s="2" t="s">
        <v>4911</v>
      </c>
      <c r="EGF34" s="2" t="s">
        <v>4911</v>
      </c>
      <c r="EGG34" s="2" t="s">
        <v>4911</v>
      </c>
      <c r="EGH34" s="2" t="s">
        <v>4911</v>
      </c>
      <c r="EGI34" s="2" t="s">
        <v>4911</v>
      </c>
      <c r="EGJ34" s="2" t="s">
        <v>4911</v>
      </c>
      <c r="EGK34" s="2" t="s">
        <v>4911</v>
      </c>
      <c r="EGL34" s="2" t="s">
        <v>4911</v>
      </c>
      <c r="EGM34" s="2" t="s">
        <v>4911</v>
      </c>
      <c r="EGN34" s="2" t="s">
        <v>4911</v>
      </c>
      <c r="EGO34" s="2" t="s">
        <v>4911</v>
      </c>
      <c r="EGP34" s="2" t="s">
        <v>4911</v>
      </c>
      <c r="EGQ34" s="2" t="s">
        <v>4911</v>
      </c>
      <c r="EGR34" s="2" t="s">
        <v>4911</v>
      </c>
      <c r="EGS34" s="2" t="s">
        <v>4911</v>
      </c>
      <c r="EGT34" s="2" t="s">
        <v>4911</v>
      </c>
      <c r="EGU34" s="2" t="s">
        <v>4911</v>
      </c>
      <c r="EGV34" s="2" t="s">
        <v>4911</v>
      </c>
      <c r="EGW34" s="2" t="s">
        <v>4911</v>
      </c>
      <c r="EGX34" s="2" t="s">
        <v>4911</v>
      </c>
      <c r="EGY34" s="2" t="s">
        <v>4911</v>
      </c>
      <c r="EGZ34" s="2" t="s">
        <v>4911</v>
      </c>
      <c r="EHA34" s="2" t="s">
        <v>4911</v>
      </c>
      <c r="EHB34" s="2" t="s">
        <v>4911</v>
      </c>
      <c r="EHC34" s="2" t="s">
        <v>4911</v>
      </c>
      <c r="EHD34" s="2" t="s">
        <v>4911</v>
      </c>
      <c r="EHE34" s="2" t="s">
        <v>4911</v>
      </c>
      <c r="EHF34" s="2" t="s">
        <v>4911</v>
      </c>
      <c r="EHG34" s="2" t="s">
        <v>4911</v>
      </c>
      <c r="EHH34" s="2" t="s">
        <v>4911</v>
      </c>
      <c r="EHI34" s="2" t="s">
        <v>4911</v>
      </c>
      <c r="EHJ34" s="2" t="s">
        <v>4911</v>
      </c>
      <c r="EHK34" s="2" t="s">
        <v>4911</v>
      </c>
      <c r="EHL34" s="2" t="s">
        <v>4911</v>
      </c>
      <c r="EHM34" s="2" t="s">
        <v>4911</v>
      </c>
      <c r="EHN34" s="2" t="s">
        <v>4911</v>
      </c>
      <c r="EHO34" s="2" t="s">
        <v>4911</v>
      </c>
      <c r="EHP34" s="2" t="s">
        <v>4911</v>
      </c>
      <c r="EHQ34" s="2" t="s">
        <v>4911</v>
      </c>
      <c r="EHR34" s="2" t="s">
        <v>4911</v>
      </c>
      <c r="EHS34" s="2" t="s">
        <v>4911</v>
      </c>
      <c r="EHT34" s="2" t="s">
        <v>4911</v>
      </c>
      <c r="EHU34" s="2" t="s">
        <v>4911</v>
      </c>
      <c r="EHV34" s="2" t="s">
        <v>4911</v>
      </c>
      <c r="EHW34" s="2" t="s">
        <v>4911</v>
      </c>
      <c r="EHX34" s="2" t="s">
        <v>4911</v>
      </c>
      <c r="EHY34" s="2" t="s">
        <v>4911</v>
      </c>
      <c r="EHZ34" s="2" t="s">
        <v>4911</v>
      </c>
      <c r="EIA34" s="2" t="s">
        <v>4911</v>
      </c>
      <c r="EIB34" s="2" t="s">
        <v>4911</v>
      </c>
      <c r="EIC34" s="2" t="s">
        <v>4911</v>
      </c>
      <c r="EID34" s="2" t="s">
        <v>4911</v>
      </c>
      <c r="EIE34" s="2" t="s">
        <v>4911</v>
      </c>
      <c r="EIF34" s="2" t="s">
        <v>4911</v>
      </c>
      <c r="EIG34" s="2" t="s">
        <v>4911</v>
      </c>
      <c r="EIH34" s="2" t="s">
        <v>4911</v>
      </c>
      <c r="EII34" s="2" t="s">
        <v>4911</v>
      </c>
      <c r="EIJ34" s="2" t="s">
        <v>4911</v>
      </c>
      <c r="EIK34" s="2" t="s">
        <v>4911</v>
      </c>
      <c r="EIL34" s="2" t="s">
        <v>4911</v>
      </c>
      <c r="EIM34" s="2" t="s">
        <v>4911</v>
      </c>
      <c r="EIN34" s="2" t="s">
        <v>4911</v>
      </c>
      <c r="EIO34" s="2" t="s">
        <v>4911</v>
      </c>
      <c r="EIP34" s="2" t="s">
        <v>4911</v>
      </c>
      <c r="EIQ34" s="2" t="s">
        <v>4911</v>
      </c>
      <c r="EIR34" s="2" t="s">
        <v>4911</v>
      </c>
      <c r="EIS34" s="2" t="s">
        <v>4911</v>
      </c>
      <c r="EIT34" s="2" t="s">
        <v>4911</v>
      </c>
      <c r="EIU34" s="2" t="s">
        <v>4911</v>
      </c>
      <c r="EIV34" s="2" t="s">
        <v>4911</v>
      </c>
      <c r="EIW34" s="2" t="s">
        <v>4911</v>
      </c>
      <c r="EIX34" s="2" t="s">
        <v>4911</v>
      </c>
      <c r="EIY34" s="2" t="s">
        <v>4911</v>
      </c>
      <c r="EIZ34" s="2" t="s">
        <v>4911</v>
      </c>
      <c r="EJA34" s="2" t="s">
        <v>4911</v>
      </c>
      <c r="EJB34" s="2" t="s">
        <v>4911</v>
      </c>
      <c r="EJC34" s="2" t="s">
        <v>4911</v>
      </c>
      <c r="EJD34" s="2" t="s">
        <v>4911</v>
      </c>
      <c r="EJE34" s="2" t="s">
        <v>4911</v>
      </c>
      <c r="EJF34" s="2" t="s">
        <v>4911</v>
      </c>
      <c r="EJG34" s="2" t="s">
        <v>4911</v>
      </c>
      <c r="EJH34" s="2" t="s">
        <v>4911</v>
      </c>
      <c r="EJI34" s="2" t="s">
        <v>4911</v>
      </c>
      <c r="EJJ34" s="2" t="s">
        <v>4911</v>
      </c>
      <c r="EJK34" s="2" t="s">
        <v>4911</v>
      </c>
      <c r="EJL34" s="2" t="s">
        <v>4911</v>
      </c>
      <c r="EJM34" s="2" t="s">
        <v>4911</v>
      </c>
      <c r="EJN34" s="2" t="s">
        <v>4911</v>
      </c>
      <c r="EJO34" s="2" t="s">
        <v>4911</v>
      </c>
      <c r="EJP34" s="2" t="s">
        <v>4911</v>
      </c>
      <c r="EJQ34" s="2" t="s">
        <v>4911</v>
      </c>
      <c r="EJR34" s="2" t="s">
        <v>4911</v>
      </c>
      <c r="EJS34" s="2" t="s">
        <v>4911</v>
      </c>
      <c r="EJT34" s="2" t="s">
        <v>4911</v>
      </c>
      <c r="EJU34" s="2" t="s">
        <v>4911</v>
      </c>
      <c r="EJV34" s="2" t="s">
        <v>4911</v>
      </c>
      <c r="EJW34" s="2" t="s">
        <v>4911</v>
      </c>
      <c r="EJX34" s="2" t="s">
        <v>4911</v>
      </c>
      <c r="EJY34" s="2" t="s">
        <v>4911</v>
      </c>
      <c r="EJZ34" s="2" t="s">
        <v>4911</v>
      </c>
      <c r="EKA34" s="2" t="s">
        <v>4911</v>
      </c>
      <c r="EKB34" s="2" t="s">
        <v>4911</v>
      </c>
      <c r="EKC34" s="2" t="s">
        <v>4911</v>
      </c>
      <c r="EKD34" s="2" t="s">
        <v>4911</v>
      </c>
      <c r="EKE34" s="2" t="s">
        <v>4911</v>
      </c>
      <c r="EKF34" s="2" t="s">
        <v>4911</v>
      </c>
      <c r="EKG34" s="2" t="s">
        <v>4911</v>
      </c>
      <c r="EKH34" s="2" t="s">
        <v>4911</v>
      </c>
      <c r="EKI34" s="2" t="s">
        <v>4911</v>
      </c>
      <c r="EKJ34" s="2" t="s">
        <v>4911</v>
      </c>
      <c r="EKK34" s="2" t="s">
        <v>4911</v>
      </c>
      <c r="EKL34" s="2" t="s">
        <v>4911</v>
      </c>
      <c r="EKM34" s="2" t="s">
        <v>4911</v>
      </c>
      <c r="EKN34" s="2" t="s">
        <v>4911</v>
      </c>
      <c r="EKO34" s="2" t="s">
        <v>4911</v>
      </c>
      <c r="EKP34" s="2" t="s">
        <v>4911</v>
      </c>
      <c r="EKQ34" s="2" t="s">
        <v>4911</v>
      </c>
      <c r="EKR34" s="2" t="s">
        <v>4911</v>
      </c>
      <c r="EKS34" s="2" t="s">
        <v>4911</v>
      </c>
      <c r="EKT34" s="2" t="s">
        <v>4911</v>
      </c>
      <c r="EKU34" s="2" t="s">
        <v>4980</v>
      </c>
      <c r="EKV34" s="2" t="s">
        <v>4980</v>
      </c>
      <c r="EKW34" s="2" t="s">
        <v>4980</v>
      </c>
      <c r="EKX34" s="2" t="s">
        <v>4980</v>
      </c>
      <c r="EKY34" s="2" t="s">
        <v>4982</v>
      </c>
      <c r="EKZ34" s="2" t="s">
        <v>4982</v>
      </c>
      <c r="ELA34" s="2" t="s">
        <v>4982</v>
      </c>
      <c r="ELB34" s="2" t="s">
        <v>4982</v>
      </c>
      <c r="ELC34" s="2" t="s">
        <v>4982</v>
      </c>
      <c r="ELD34" s="2" t="s">
        <v>4982</v>
      </c>
      <c r="ELE34" s="2" t="s">
        <v>4982</v>
      </c>
      <c r="ELF34" s="2" t="s">
        <v>4987</v>
      </c>
      <c r="ELG34" s="2" t="s">
        <v>4987</v>
      </c>
      <c r="ELH34" s="2" t="s">
        <v>4987</v>
      </c>
      <c r="ELI34" s="2" t="s">
        <v>4987</v>
      </c>
      <c r="ELJ34" s="2" t="s">
        <v>4987</v>
      </c>
      <c r="ELK34" s="2" t="s">
        <v>4987</v>
      </c>
      <c r="ELL34" s="2" t="s">
        <v>4987</v>
      </c>
      <c r="ELM34" s="2" t="s">
        <v>4987</v>
      </c>
      <c r="ELN34" s="2" t="s">
        <v>4987</v>
      </c>
      <c r="ELO34" s="2" t="s">
        <v>4987</v>
      </c>
      <c r="ELP34" s="2" t="s">
        <v>4987</v>
      </c>
      <c r="ELQ34" s="2" t="s">
        <v>4987</v>
      </c>
      <c r="ELR34" s="2" t="s">
        <v>4987</v>
      </c>
      <c r="ELS34" s="2" t="s">
        <v>4987</v>
      </c>
      <c r="ELT34" s="2" t="s">
        <v>4987</v>
      </c>
      <c r="ELU34" s="2" t="s">
        <v>4987</v>
      </c>
      <c r="ELV34" s="2" t="s">
        <v>4987</v>
      </c>
      <c r="ELW34" s="2" t="s">
        <v>4987</v>
      </c>
      <c r="ELX34" s="2" t="s">
        <v>4987</v>
      </c>
      <c r="ELY34" s="2" t="s">
        <v>4987</v>
      </c>
      <c r="ELZ34" s="2" t="s">
        <v>4987</v>
      </c>
      <c r="EMA34" s="2" t="s">
        <v>4987</v>
      </c>
      <c r="EMB34" s="2" t="s">
        <v>4987</v>
      </c>
      <c r="EMC34" s="2" t="s">
        <v>4987</v>
      </c>
      <c r="EMD34" s="2" t="s">
        <v>4987</v>
      </c>
      <c r="EME34" s="2" t="s">
        <v>4987</v>
      </c>
      <c r="EMF34" s="2" t="s">
        <v>4987</v>
      </c>
      <c r="EMG34" s="2" t="s">
        <v>4987</v>
      </c>
      <c r="EMH34" s="2" t="s">
        <v>4987</v>
      </c>
      <c r="EMI34" s="2" t="s">
        <v>4987</v>
      </c>
      <c r="EMJ34" s="2" t="s">
        <v>4987</v>
      </c>
      <c r="EMK34" s="2" t="s">
        <v>4987</v>
      </c>
      <c r="EML34" s="2" t="s">
        <v>4987</v>
      </c>
      <c r="EMM34" s="2" t="s">
        <v>4987</v>
      </c>
      <c r="EMN34" s="2" t="s">
        <v>4987</v>
      </c>
      <c r="EMO34" s="2" t="s">
        <v>4987</v>
      </c>
      <c r="EMP34" s="2" t="s">
        <v>4987</v>
      </c>
      <c r="EMQ34" s="2" t="s">
        <v>4987</v>
      </c>
      <c r="EMR34" s="2" t="s">
        <v>4987</v>
      </c>
      <c r="EMS34" s="2" t="s">
        <v>4987</v>
      </c>
      <c r="EMT34" s="2" t="s">
        <v>4987</v>
      </c>
      <c r="EMU34" s="2" t="s">
        <v>4987</v>
      </c>
      <c r="EMV34" s="2" t="s">
        <v>4987</v>
      </c>
      <c r="EMW34" s="2" t="s">
        <v>5011</v>
      </c>
      <c r="EMX34" s="2" t="s">
        <v>5011</v>
      </c>
      <c r="EMY34" s="2" t="s">
        <v>5011</v>
      </c>
      <c r="EMZ34" s="2" t="s">
        <v>5011</v>
      </c>
      <c r="ENA34" s="2" t="s">
        <v>5011</v>
      </c>
      <c r="ENB34" s="2" t="s">
        <v>5011</v>
      </c>
      <c r="ENC34" s="2" t="s">
        <v>5011</v>
      </c>
      <c r="END34" s="2" t="s">
        <v>5011</v>
      </c>
      <c r="ENE34" s="2" t="s">
        <v>5011</v>
      </c>
      <c r="ENF34" s="2" t="s">
        <v>5011</v>
      </c>
      <c r="ENG34" s="2" t="s">
        <v>5011</v>
      </c>
      <c r="ENH34" s="2" t="s">
        <v>5011</v>
      </c>
      <c r="ENI34" s="2" t="s">
        <v>5011</v>
      </c>
      <c r="ENJ34" s="2" t="s">
        <v>5011</v>
      </c>
      <c r="ENK34" s="2" t="s">
        <v>5011</v>
      </c>
      <c r="ENL34" s="2" t="s">
        <v>5011</v>
      </c>
      <c r="ENM34" s="2" t="s">
        <v>5011</v>
      </c>
      <c r="ENN34" s="2" t="s">
        <v>5011</v>
      </c>
      <c r="ENO34" s="2" t="s">
        <v>5011</v>
      </c>
      <c r="ENP34" s="2" t="s">
        <v>5011</v>
      </c>
      <c r="ENQ34" s="2" t="s">
        <v>5011</v>
      </c>
      <c r="ENR34" s="2" t="s">
        <v>5011</v>
      </c>
      <c r="ENS34" s="2" t="s">
        <v>5011</v>
      </c>
      <c r="ENT34" s="2" t="s">
        <v>5011</v>
      </c>
      <c r="ENU34" s="2" t="s">
        <v>5011</v>
      </c>
      <c r="ENV34" s="2" t="s">
        <v>5011</v>
      </c>
      <c r="ENW34" s="2" t="s">
        <v>5011</v>
      </c>
      <c r="ENX34" s="2" t="s">
        <v>5011</v>
      </c>
      <c r="ENY34" s="2" t="s">
        <v>5011</v>
      </c>
      <c r="ENZ34" s="2" t="s">
        <v>5011</v>
      </c>
      <c r="EOA34" s="2" t="s">
        <v>5011</v>
      </c>
      <c r="EOB34" s="2" t="s">
        <v>5011</v>
      </c>
      <c r="EOC34" s="2" t="s">
        <v>5011</v>
      </c>
      <c r="EOD34" s="2" t="s">
        <v>5011</v>
      </c>
      <c r="EOE34" s="2" t="s">
        <v>5011</v>
      </c>
      <c r="EOF34" s="2" t="s">
        <v>5011</v>
      </c>
      <c r="EOG34" s="2" t="s">
        <v>5011</v>
      </c>
      <c r="EOH34" s="2" t="s">
        <v>5011</v>
      </c>
      <c r="EOI34" s="2" t="s">
        <v>5011</v>
      </c>
      <c r="EOJ34" s="2" t="s">
        <v>5011</v>
      </c>
      <c r="EOK34" s="2" t="s">
        <v>5011</v>
      </c>
      <c r="EOL34" s="2" t="s">
        <v>5011</v>
      </c>
      <c r="EOM34" s="2" t="s">
        <v>5011</v>
      </c>
      <c r="EON34" s="2" t="s">
        <v>5011</v>
      </c>
      <c r="EOO34" s="2" t="s">
        <v>5011</v>
      </c>
      <c r="EOP34" s="2" t="s">
        <v>5011</v>
      </c>
      <c r="EOQ34" s="2" t="s">
        <v>5011</v>
      </c>
      <c r="EOR34" s="2" t="s">
        <v>5011</v>
      </c>
      <c r="EOS34" s="2" t="s">
        <v>5011</v>
      </c>
      <c r="EOT34" s="2" t="s">
        <v>5011</v>
      </c>
      <c r="EOU34" s="2" t="s">
        <v>5011</v>
      </c>
      <c r="EOV34" s="2" t="s">
        <v>5011</v>
      </c>
      <c r="EOW34" s="2" t="s">
        <v>5011</v>
      </c>
      <c r="EOX34" s="2" t="s">
        <v>5011</v>
      </c>
      <c r="EOY34" s="2" t="s">
        <v>5011</v>
      </c>
      <c r="EOZ34" s="2" t="s">
        <v>5011</v>
      </c>
      <c r="EPA34" s="2" t="s">
        <v>5011</v>
      </c>
      <c r="EPB34" s="2" t="s">
        <v>5043</v>
      </c>
      <c r="EPC34" s="2" t="s">
        <v>5043</v>
      </c>
      <c r="EPD34" s="2" t="s">
        <v>5043</v>
      </c>
      <c r="EPE34" s="2" t="s">
        <v>5043</v>
      </c>
      <c r="EPF34" s="2" t="s">
        <v>5043</v>
      </c>
      <c r="EPG34" s="2" t="s">
        <v>5043</v>
      </c>
      <c r="EPH34" s="2" t="s">
        <v>5043</v>
      </c>
      <c r="EPI34" s="2" t="s">
        <v>5043</v>
      </c>
      <c r="EPJ34" s="2" t="s">
        <v>5043</v>
      </c>
      <c r="EPK34" s="2" t="s">
        <v>5043</v>
      </c>
      <c r="EPL34" s="2" t="s">
        <v>5043</v>
      </c>
      <c r="EPM34" s="2" t="s">
        <v>5043</v>
      </c>
      <c r="EPN34" s="2" t="s">
        <v>5043</v>
      </c>
      <c r="EPO34" s="2" t="s">
        <v>5043</v>
      </c>
      <c r="EPP34" s="2" t="s">
        <v>5043</v>
      </c>
      <c r="EPQ34" s="2" t="s">
        <v>5043</v>
      </c>
      <c r="EPR34" s="2" t="s">
        <v>5043</v>
      </c>
      <c r="EPS34" s="2" t="s">
        <v>5043</v>
      </c>
      <c r="EPT34" s="2" t="s">
        <v>5043</v>
      </c>
      <c r="EPU34" s="2" t="s">
        <v>5043</v>
      </c>
      <c r="EPV34" s="2" t="s">
        <v>5043</v>
      </c>
      <c r="EPW34" s="2" t="s">
        <v>5043</v>
      </c>
      <c r="EPX34" s="2" t="s">
        <v>5043</v>
      </c>
      <c r="EPY34" s="2" t="s">
        <v>5043</v>
      </c>
      <c r="EPZ34" s="2" t="s">
        <v>5043</v>
      </c>
      <c r="EQA34" s="2" t="s">
        <v>5043</v>
      </c>
      <c r="EQB34" s="2" t="s">
        <v>5043</v>
      </c>
      <c r="EQC34" s="2" t="s">
        <v>5043</v>
      </c>
      <c r="EQD34" s="2" t="s">
        <v>5043</v>
      </c>
      <c r="EQE34" s="2" t="s">
        <v>5043</v>
      </c>
      <c r="EQF34" s="2" t="s">
        <v>5043</v>
      </c>
      <c r="EQG34" s="2" t="s">
        <v>5043</v>
      </c>
      <c r="EQH34" s="2" t="s">
        <v>5043</v>
      </c>
      <c r="EQI34" s="2" t="s">
        <v>5043</v>
      </c>
      <c r="EQJ34" s="2" t="s">
        <v>5043</v>
      </c>
      <c r="EQK34" s="2" t="s">
        <v>5043</v>
      </c>
      <c r="EQL34" s="2" t="s">
        <v>5043</v>
      </c>
      <c r="EQM34" s="2" t="s">
        <v>5043</v>
      </c>
      <c r="EQN34" s="2" t="s">
        <v>5043</v>
      </c>
      <c r="EQO34" s="2" t="s">
        <v>5043</v>
      </c>
      <c r="EQP34" s="2" t="s">
        <v>5043</v>
      </c>
      <c r="EQQ34" s="2" t="s">
        <v>5043</v>
      </c>
      <c r="EQR34" s="2" t="s">
        <v>5043</v>
      </c>
      <c r="EQS34" s="2" t="s">
        <v>5043</v>
      </c>
      <c r="EQT34" s="2" t="s">
        <v>5043</v>
      </c>
      <c r="EQU34" s="2" t="s">
        <v>5043</v>
      </c>
      <c r="EQV34" s="2" t="s">
        <v>5043</v>
      </c>
      <c r="EQW34" s="2" t="s">
        <v>5043</v>
      </c>
      <c r="EQX34" s="2" t="s">
        <v>5043</v>
      </c>
      <c r="EQY34" s="2" t="s">
        <v>5043</v>
      </c>
      <c r="EQZ34" s="2" t="s">
        <v>5043</v>
      </c>
      <c r="ERA34" s="2" t="s">
        <v>5043</v>
      </c>
      <c r="ERB34" s="2" t="s">
        <v>5043</v>
      </c>
      <c r="ERC34" s="2" t="s">
        <v>5043</v>
      </c>
      <c r="ERD34" s="2" t="s">
        <v>5043</v>
      </c>
      <c r="ERE34" s="2" t="s">
        <v>5043</v>
      </c>
      <c r="ERF34" s="2" t="s">
        <v>5043</v>
      </c>
      <c r="ERG34" s="2" t="s">
        <v>5043</v>
      </c>
      <c r="ERH34" s="2" t="s">
        <v>5043</v>
      </c>
      <c r="ERI34" s="2" t="s">
        <v>5043</v>
      </c>
      <c r="ERJ34" s="2" t="s">
        <v>5043</v>
      </c>
      <c r="ERK34" s="2" t="s">
        <v>5043</v>
      </c>
      <c r="ERL34" s="2" t="s">
        <v>5043</v>
      </c>
      <c r="ERM34" s="2" t="s">
        <v>5043</v>
      </c>
      <c r="ERN34" s="2" t="s">
        <v>5043</v>
      </c>
      <c r="ERO34" s="2" t="s">
        <v>5043</v>
      </c>
      <c r="ERP34" s="2" t="s">
        <v>5043</v>
      </c>
      <c r="ERQ34" s="2" t="s">
        <v>5043</v>
      </c>
      <c r="ERR34" s="2" t="s">
        <v>5043</v>
      </c>
      <c r="ERS34" s="2" t="s">
        <v>5043</v>
      </c>
      <c r="ERT34" s="2" t="s">
        <v>5043</v>
      </c>
      <c r="ERU34" s="2" t="s">
        <v>5043</v>
      </c>
      <c r="ERV34" s="2" t="s">
        <v>5043</v>
      </c>
      <c r="ERW34" s="2" t="s">
        <v>5043</v>
      </c>
      <c r="ERX34" s="2" t="s">
        <v>5043</v>
      </c>
      <c r="ERY34" s="2" t="s">
        <v>5043</v>
      </c>
      <c r="ERZ34" s="2" t="s">
        <v>5043</v>
      </c>
      <c r="ESA34" s="2" t="s">
        <v>5043</v>
      </c>
      <c r="ESB34" s="2" t="s">
        <v>5043</v>
      </c>
      <c r="ESC34" s="2" t="s">
        <v>5043</v>
      </c>
      <c r="ESD34" s="2" t="s">
        <v>5043</v>
      </c>
      <c r="ESE34" s="2" t="s">
        <v>5043</v>
      </c>
      <c r="ESF34" s="2" t="s">
        <v>5043</v>
      </c>
      <c r="ESG34" s="2" t="s">
        <v>5043</v>
      </c>
      <c r="ESH34" s="2" t="s">
        <v>5043</v>
      </c>
      <c r="ESI34" s="2" t="s">
        <v>5043</v>
      </c>
      <c r="ESJ34" s="2" t="s">
        <v>5043</v>
      </c>
      <c r="ESK34" s="2" t="s">
        <v>5043</v>
      </c>
      <c r="ESL34" s="2" t="s">
        <v>5043</v>
      </c>
      <c r="ESM34" s="2" t="s">
        <v>5043</v>
      </c>
      <c r="ESN34" s="2" t="s">
        <v>5043</v>
      </c>
      <c r="ESO34" s="2" t="s">
        <v>5043</v>
      </c>
      <c r="ESP34" s="2" t="s">
        <v>5043</v>
      </c>
      <c r="ESQ34" s="2" t="s">
        <v>5043</v>
      </c>
      <c r="ESR34" s="2" t="s">
        <v>5043</v>
      </c>
      <c r="ESS34" s="2" t="s">
        <v>5043</v>
      </c>
      <c r="EST34" s="2" t="s">
        <v>5043</v>
      </c>
      <c r="ESU34" s="2" t="s">
        <v>5043</v>
      </c>
      <c r="ESV34" s="2" t="s">
        <v>5043</v>
      </c>
      <c r="ESW34" s="2" t="s">
        <v>5043</v>
      </c>
      <c r="ESX34" s="2" t="s">
        <v>5043</v>
      </c>
      <c r="ESY34" s="2" t="s">
        <v>5043</v>
      </c>
      <c r="ESZ34" s="2" t="s">
        <v>5043</v>
      </c>
      <c r="ETA34" s="2" t="s">
        <v>5043</v>
      </c>
      <c r="ETB34" s="2" t="s">
        <v>5043</v>
      </c>
      <c r="ETC34" s="2" t="s">
        <v>5043</v>
      </c>
      <c r="ETD34" s="2" t="s">
        <v>5043</v>
      </c>
      <c r="ETE34" s="2" t="s">
        <v>5043</v>
      </c>
      <c r="ETF34" s="2" t="s">
        <v>5043</v>
      </c>
      <c r="ETG34" s="2" t="s">
        <v>5043</v>
      </c>
      <c r="ETH34" s="2" t="s">
        <v>5043</v>
      </c>
      <c r="ETI34" s="2" t="s">
        <v>5043</v>
      </c>
      <c r="ETJ34" s="2" t="s">
        <v>5043</v>
      </c>
      <c r="ETK34" s="2" t="s">
        <v>5043</v>
      </c>
      <c r="ETL34" s="2" t="s">
        <v>5043</v>
      </c>
      <c r="ETM34" s="2" t="s">
        <v>5043</v>
      </c>
      <c r="ETN34" s="2" t="s">
        <v>5043</v>
      </c>
      <c r="ETO34" s="2" t="s">
        <v>5078</v>
      </c>
      <c r="ETP34" s="2" t="s">
        <v>5078</v>
      </c>
      <c r="ETQ34" s="2" t="s">
        <v>5078</v>
      </c>
      <c r="ETR34" s="2" t="s">
        <v>5078</v>
      </c>
      <c r="ETS34" s="2" t="s">
        <v>5078</v>
      </c>
      <c r="ETT34" s="2" t="s">
        <v>5078</v>
      </c>
      <c r="ETU34" s="2" t="s">
        <v>5078</v>
      </c>
      <c r="ETV34" s="2" t="s">
        <v>5078</v>
      </c>
      <c r="ETW34" s="2" t="s">
        <v>5078</v>
      </c>
      <c r="ETX34" s="2" t="s">
        <v>5078</v>
      </c>
      <c r="ETY34" s="2" t="s">
        <v>5078</v>
      </c>
      <c r="ETZ34" s="2" t="s">
        <v>5078</v>
      </c>
      <c r="EUA34" s="2" t="s">
        <v>5078</v>
      </c>
      <c r="EUB34" s="2" t="s">
        <v>5078</v>
      </c>
      <c r="EUC34" s="2" t="s">
        <v>5078</v>
      </c>
      <c r="EUD34" s="2" t="s">
        <v>5078</v>
      </c>
      <c r="EUE34" s="2" t="s">
        <v>5078</v>
      </c>
      <c r="EUF34" s="2" t="s">
        <v>5078</v>
      </c>
      <c r="EUG34" s="2" t="s">
        <v>5078</v>
      </c>
      <c r="EUH34" s="2" t="s">
        <v>5078</v>
      </c>
      <c r="EUI34" s="2" t="s">
        <v>5078</v>
      </c>
      <c r="EUJ34" s="2" t="s">
        <v>5078</v>
      </c>
      <c r="EUK34" s="2" t="s">
        <v>5078</v>
      </c>
      <c r="EUL34" s="2" t="s">
        <v>5078</v>
      </c>
      <c r="EUM34" s="2" t="s">
        <v>5078</v>
      </c>
      <c r="EUN34" s="2" t="s">
        <v>5078</v>
      </c>
      <c r="EUO34" s="2" t="s">
        <v>5078</v>
      </c>
      <c r="EUP34" s="2" t="s">
        <v>5078</v>
      </c>
      <c r="EUQ34" s="2" t="s">
        <v>5078</v>
      </c>
      <c r="EUR34" s="2" t="s">
        <v>5078</v>
      </c>
      <c r="EUS34" s="2" t="s">
        <v>5078</v>
      </c>
      <c r="EUT34" s="2" t="s">
        <v>5078</v>
      </c>
      <c r="EUU34" s="2" t="s">
        <v>5078</v>
      </c>
      <c r="EUV34" s="2" t="s">
        <v>5078</v>
      </c>
      <c r="EUW34" s="2" t="s">
        <v>5078</v>
      </c>
      <c r="EUX34" s="2" t="s">
        <v>5078</v>
      </c>
      <c r="EUY34" s="2" t="s">
        <v>5078</v>
      </c>
      <c r="EUZ34" s="2" t="s">
        <v>5078</v>
      </c>
      <c r="EVA34" s="2" t="s">
        <v>5078</v>
      </c>
      <c r="EVB34" s="2" t="s">
        <v>5078</v>
      </c>
      <c r="EVC34" s="2" t="s">
        <v>5078</v>
      </c>
      <c r="EVD34" s="2" t="s">
        <v>5078</v>
      </c>
      <c r="EVE34" s="2" t="s">
        <v>5078</v>
      </c>
      <c r="EVF34" s="2" t="s">
        <v>5078</v>
      </c>
      <c r="EVG34" s="2" t="s">
        <v>5078</v>
      </c>
      <c r="EVH34" s="2" t="s">
        <v>5078</v>
      </c>
      <c r="EVI34" s="2" t="s">
        <v>5078</v>
      </c>
      <c r="EVJ34" s="2" t="s">
        <v>5078</v>
      </c>
      <c r="EVK34" s="2" t="s">
        <v>5078</v>
      </c>
      <c r="EVL34" s="2" t="s">
        <v>5078</v>
      </c>
      <c r="EVM34" s="2" t="s">
        <v>5078</v>
      </c>
      <c r="EVN34" s="2" t="s">
        <v>5078</v>
      </c>
      <c r="EVO34" s="2" t="s">
        <v>5078</v>
      </c>
      <c r="EVP34" s="2" t="s">
        <v>5078</v>
      </c>
      <c r="EVQ34" s="2" t="s">
        <v>5078</v>
      </c>
      <c r="EVR34" s="2" t="s">
        <v>5078</v>
      </c>
      <c r="EVS34" s="2" t="s">
        <v>5078</v>
      </c>
      <c r="EVT34" s="2" t="s">
        <v>5078</v>
      </c>
      <c r="EVU34" s="2" t="s">
        <v>5078</v>
      </c>
      <c r="EVV34" s="2" t="s">
        <v>5078</v>
      </c>
      <c r="EVW34" s="2" t="s">
        <v>5078</v>
      </c>
      <c r="EVX34" s="2" t="s">
        <v>5078</v>
      </c>
      <c r="EVY34" s="2" t="s">
        <v>5078</v>
      </c>
      <c r="EVZ34" s="2" t="s">
        <v>5078</v>
      </c>
      <c r="EWA34" s="2" t="s">
        <v>5078</v>
      </c>
      <c r="EWB34" s="2" t="s">
        <v>5078</v>
      </c>
      <c r="EWC34" s="2" t="s">
        <v>5078</v>
      </c>
      <c r="EWD34" s="2" t="s">
        <v>5078</v>
      </c>
      <c r="EWE34" s="2" t="s">
        <v>5078</v>
      </c>
      <c r="EWF34" s="2" t="s">
        <v>5078</v>
      </c>
      <c r="EWG34" s="2" t="s">
        <v>5078</v>
      </c>
      <c r="EWH34" s="2" t="s">
        <v>5078</v>
      </c>
      <c r="EWI34" s="2" t="s">
        <v>5078</v>
      </c>
      <c r="EWJ34" s="2" t="s">
        <v>5078</v>
      </c>
      <c r="EWK34" s="2" t="s">
        <v>5078</v>
      </c>
      <c r="EWL34" s="2" t="s">
        <v>5078</v>
      </c>
      <c r="EWM34" s="2" t="s">
        <v>5078</v>
      </c>
      <c r="EWN34" s="2" t="s">
        <v>5078</v>
      </c>
      <c r="EWO34" s="2" t="s">
        <v>5078</v>
      </c>
      <c r="EWP34" s="2" t="s">
        <v>5078</v>
      </c>
      <c r="EWQ34" s="2" t="s">
        <v>5078</v>
      </c>
      <c r="EWR34" s="2" t="s">
        <v>5078</v>
      </c>
      <c r="EWS34" s="2" t="s">
        <v>5078</v>
      </c>
      <c r="EWT34" s="2" t="s">
        <v>5078</v>
      </c>
      <c r="EWU34" s="2" t="s">
        <v>5078</v>
      </c>
      <c r="EWV34" s="2" t="s">
        <v>5078</v>
      </c>
      <c r="EWW34" s="2" t="s">
        <v>5078</v>
      </c>
      <c r="EWX34" s="2" t="s">
        <v>5078</v>
      </c>
      <c r="EWY34" s="2" t="s">
        <v>5078</v>
      </c>
      <c r="EWZ34" s="2" t="s">
        <v>5078</v>
      </c>
      <c r="EXA34" s="2" t="s">
        <v>5078</v>
      </c>
      <c r="EXB34" s="2" t="s">
        <v>5078</v>
      </c>
      <c r="EXC34" s="2" t="s">
        <v>5078</v>
      </c>
      <c r="EXD34" s="2" t="s">
        <v>5078</v>
      </c>
      <c r="EXE34" s="2" t="s">
        <v>5078</v>
      </c>
      <c r="EXF34" s="2" t="s">
        <v>5078</v>
      </c>
      <c r="EXG34" s="2" t="s">
        <v>5078</v>
      </c>
      <c r="EXH34" s="2" t="s">
        <v>5078</v>
      </c>
      <c r="EXI34" s="2" t="s">
        <v>5078</v>
      </c>
      <c r="EXJ34" s="2" t="s">
        <v>5078</v>
      </c>
      <c r="EXK34" s="2" t="s">
        <v>5078</v>
      </c>
      <c r="EXL34" s="2" t="s">
        <v>5078</v>
      </c>
      <c r="EXM34" s="2" t="s">
        <v>5078</v>
      </c>
      <c r="EXN34" s="2" t="s">
        <v>5078</v>
      </c>
      <c r="EXO34" s="2" t="s">
        <v>5078</v>
      </c>
      <c r="EXP34" s="2" t="s">
        <v>5078</v>
      </c>
      <c r="EXQ34" s="2" t="s">
        <v>5078</v>
      </c>
      <c r="EXR34" s="2" t="s">
        <v>5078</v>
      </c>
      <c r="EXS34" s="2" t="s">
        <v>5078</v>
      </c>
      <c r="EXT34" s="2" t="s">
        <v>5078</v>
      </c>
      <c r="EXU34" s="2" t="s">
        <v>5078</v>
      </c>
      <c r="EXV34" s="2" t="s">
        <v>5078</v>
      </c>
      <c r="EXW34" s="2" t="s">
        <v>5078</v>
      </c>
      <c r="EXX34" s="2" t="s">
        <v>5078</v>
      </c>
      <c r="EXY34" s="2" t="s">
        <v>5078</v>
      </c>
      <c r="EXZ34" s="2" t="s">
        <v>5078</v>
      </c>
      <c r="EYA34" s="2" t="s">
        <v>5078</v>
      </c>
      <c r="EYB34" s="2" t="s">
        <v>5078</v>
      </c>
      <c r="EYC34" s="2" t="s">
        <v>5078</v>
      </c>
      <c r="EYD34" s="2" t="s">
        <v>5078</v>
      </c>
      <c r="EYE34" s="2" t="s">
        <v>5078</v>
      </c>
      <c r="EYF34" s="2" t="s">
        <v>5078</v>
      </c>
      <c r="EYG34" s="2" t="s">
        <v>5078</v>
      </c>
      <c r="EYH34" s="2" t="s">
        <v>5078</v>
      </c>
      <c r="EYI34" s="2" t="s">
        <v>5078</v>
      </c>
      <c r="EYJ34" s="2" t="s">
        <v>5078</v>
      </c>
      <c r="EYK34" s="2" t="s">
        <v>5078</v>
      </c>
      <c r="EYL34" s="2" t="s">
        <v>5078</v>
      </c>
      <c r="EYM34" s="2" t="s">
        <v>5078</v>
      </c>
      <c r="EYN34" s="2" t="s">
        <v>5078</v>
      </c>
      <c r="EYO34" s="2" t="s">
        <v>5078</v>
      </c>
      <c r="EYP34" s="2" t="s">
        <v>5078</v>
      </c>
      <c r="EYQ34" s="2" t="s">
        <v>5078</v>
      </c>
      <c r="EYR34" s="2" t="s">
        <v>5078</v>
      </c>
      <c r="EYS34" s="2" t="s">
        <v>5078</v>
      </c>
      <c r="EYT34" s="2" t="s">
        <v>5078</v>
      </c>
      <c r="EYU34" s="2" t="s">
        <v>5078</v>
      </c>
      <c r="EYV34" s="2" t="s">
        <v>5078</v>
      </c>
      <c r="EYW34" s="2" t="s">
        <v>5078</v>
      </c>
      <c r="EYX34" s="2" t="s">
        <v>5078</v>
      </c>
      <c r="EYY34" s="2" t="s">
        <v>5078</v>
      </c>
      <c r="EYZ34" s="2" t="s">
        <v>5078</v>
      </c>
      <c r="EZA34" s="2" t="s">
        <v>5078</v>
      </c>
      <c r="EZB34" s="2" t="s">
        <v>5078</v>
      </c>
      <c r="EZC34" s="2" t="s">
        <v>5078</v>
      </c>
      <c r="EZD34" s="2" t="s">
        <v>5078</v>
      </c>
      <c r="EZE34" s="2" t="s">
        <v>5078</v>
      </c>
      <c r="EZF34" s="2" t="s">
        <v>5078</v>
      </c>
      <c r="EZG34" s="2" t="s">
        <v>5078</v>
      </c>
      <c r="EZH34" s="2" t="s">
        <v>5078</v>
      </c>
      <c r="EZI34" s="2" t="s">
        <v>5078</v>
      </c>
      <c r="EZJ34" s="2" t="s">
        <v>5078</v>
      </c>
      <c r="EZK34" s="2" t="s">
        <v>5078</v>
      </c>
      <c r="EZL34" s="2" t="s">
        <v>5078</v>
      </c>
      <c r="EZM34" s="2" t="s">
        <v>5078</v>
      </c>
      <c r="EZN34" s="2" t="s">
        <v>5078</v>
      </c>
      <c r="EZO34" s="2" t="s">
        <v>5078</v>
      </c>
      <c r="EZP34" s="2" t="s">
        <v>5078</v>
      </c>
      <c r="EZQ34" s="2" t="s">
        <v>5078</v>
      </c>
      <c r="EZR34" s="2" t="s">
        <v>5078</v>
      </c>
      <c r="EZS34" s="2" t="s">
        <v>5078</v>
      </c>
      <c r="EZT34" s="2" t="s">
        <v>5078</v>
      </c>
      <c r="EZU34" s="2" t="s">
        <v>5078</v>
      </c>
      <c r="EZV34" s="2" t="s">
        <v>5078</v>
      </c>
      <c r="EZW34" s="2" t="s">
        <v>5078</v>
      </c>
      <c r="EZX34" s="2" t="s">
        <v>5078</v>
      </c>
      <c r="EZY34" s="2" t="s">
        <v>5078</v>
      </c>
      <c r="EZZ34" s="2" t="s">
        <v>5078</v>
      </c>
      <c r="FAA34" s="2" t="s">
        <v>5078</v>
      </c>
      <c r="FAB34" s="2" t="s">
        <v>5078</v>
      </c>
      <c r="FAC34" s="2" t="s">
        <v>5078</v>
      </c>
      <c r="FAD34" s="2" t="s">
        <v>5078</v>
      </c>
      <c r="FAE34" s="2" t="s">
        <v>5078</v>
      </c>
      <c r="FAF34" s="2" t="s">
        <v>5078</v>
      </c>
      <c r="FAG34" s="2" t="s">
        <v>5078</v>
      </c>
      <c r="FAH34" s="2" t="s">
        <v>5078</v>
      </c>
      <c r="FAI34" s="2" t="s">
        <v>5078</v>
      </c>
      <c r="FAJ34" s="2" t="s">
        <v>5078</v>
      </c>
      <c r="FAK34" s="2" t="s">
        <v>5078</v>
      </c>
      <c r="FAL34" s="2" t="s">
        <v>5078</v>
      </c>
      <c r="FAM34" s="2" t="s">
        <v>5078</v>
      </c>
      <c r="FAN34" s="2" t="s">
        <v>5078</v>
      </c>
      <c r="FAO34" s="2" t="s">
        <v>5078</v>
      </c>
      <c r="FAP34" s="2" t="s">
        <v>5078</v>
      </c>
      <c r="FAQ34" s="2" t="s">
        <v>5078</v>
      </c>
      <c r="FAR34" s="2" t="s">
        <v>5078</v>
      </c>
      <c r="FAS34" s="2" t="s">
        <v>5078</v>
      </c>
      <c r="FAT34" s="2" t="s">
        <v>5078</v>
      </c>
      <c r="FAU34" s="2" t="s">
        <v>5078</v>
      </c>
      <c r="FAV34" s="2" t="s">
        <v>5078</v>
      </c>
      <c r="FAW34" s="2" t="s">
        <v>5078</v>
      </c>
      <c r="FAX34" s="2" t="s">
        <v>5078</v>
      </c>
      <c r="FAY34" s="2" t="s">
        <v>5078</v>
      </c>
      <c r="FAZ34" s="2" t="s">
        <v>5078</v>
      </c>
      <c r="FBA34" s="2" t="s">
        <v>5078</v>
      </c>
      <c r="FBB34" s="2" t="s">
        <v>5078</v>
      </c>
      <c r="FBC34" s="2" t="s">
        <v>5078</v>
      </c>
      <c r="FBD34" s="2" t="s">
        <v>5078</v>
      </c>
      <c r="FBE34" s="2" t="s">
        <v>5078</v>
      </c>
      <c r="FBF34" s="2" t="s">
        <v>5078</v>
      </c>
      <c r="FBG34" s="2" t="s">
        <v>5078</v>
      </c>
      <c r="FBH34" s="2" t="s">
        <v>5078</v>
      </c>
      <c r="FBI34" s="2" t="s">
        <v>5078</v>
      </c>
      <c r="FBJ34" s="2" t="s">
        <v>5078</v>
      </c>
      <c r="FBK34" s="2" t="s">
        <v>5078</v>
      </c>
      <c r="FBL34" s="2" t="s">
        <v>5078</v>
      </c>
      <c r="FBM34" s="2" t="s">
        <v>5078</v>
      </c>
      <c r="FBN34" s="2" t="s">
        <v>5078</v>
      </c>
      <c r="FBO34" s="2" t="s">
        <v>5078</v>
      </c>
      <c r="FBP34" s="2" t="s">
        <v>5078</v>
      </c>
      <c r="FBQ34" s="2" t="s">
        <v>5078</v>
      </c>
      <c r="FBR34" s="2" t="s">
        <v>5078</v>
      </c>
      <c r="FBS34" s="2" t="s">
        <v>5078</v>
      </c>
      <c r="FBT34" s="2" t="s">
        <v>5078</v>
      </c>
      <c r="FBU34" s="2" t="s">
        <v>5078</v>
      </c>
      <c r="FBV34" s="2" t="s">
        <v>5078</v>
      </c>
      <c r="FBW34" s="2" t="s">
        <v>5078</v>
      </c>
      <c r="FBX34" s="2" t="s">
        <v>5078</v>
      </c>
      <c r="FBY34" s="2" t="s">
        <v>5078</v>
      </c>
      <c r="FBZ34" s="2" t="s">
        <v>5078</v>
      </c>
      <c r="FCA34" s="2" t="s">
        <v>5078</v>
      </c>
      <c r="FCB34" s="2" t="s">
        <v>5078</v>
      </c>
      <c r="FCC34" s="2" t="s">
        <v>5078</v>
      </c>
      <c r="FCD34" s="2" t="s">
        <v>5078</v>
      </c>
      <c r="FCE34" s="2" t="s">
        <v>5078</v>
      </c>
      <c r="FCF34" s="2" t="s">
        <v>5078</v>
      </c>
      <c r="FCG34" s="2" t="s">
        <v>5078</v>
      </c>
      <c r="FCH34" s="2" t="s">
        <v>5078</v>
      </c>
      <c r="FCI34" s="2" t="s">
        <v>5078</v>
      </c>
      <c r="FCJ34" s="2" t="s">
        <v>5078</v>
      </c>
      <c r="FCK34" s="2" t="s">
        <v>5078</v>
      </c>
      <c r="FCL34" s="2" t="s">
        <v>5078</v>
      </c>
      <c r="FCM34" s="2" t="s">
        <v>5078</v>
      </c>
      <c r="FCN34" s="2" t="s">
        <v>5078</v>
      </c>
      <c r="FCO34" s="2" t="s">
        <v>5078</v>
      </c>
      <c r="FCP34" s="2" t="s">
        <v>5078</v>
      </c>
      <c r="FCQ34" s="2" t="s">
        <v>5078</v>
      </c>
      <c r="FCR34" s="2" t="s">
        <v>5078</v>
      </c>
      <c r="FCS34" s="2" t="s">
        <v>5078</v>
      </c>
      <c r="FCT34" s="2" t="s">
        <v>5078</v>
      </c>
      <c r="FCU34" s="2" t="s">
        <v>5078</v>
      </c>
      <c r="FCV34" s="2" t="s">
        <v>5078</v>
      </c>
      <c r="FCW34" s="2" t="s">
        <v>5078</v>
      </c>
      <c r="FCX34" s="2" t="s">
        <v>5078</v>
      </c>
      <c r="FCY34" s="2" t="s">
        <v>5078</v>
      </c>
      <c r="FCZ34" s="2" t="s">
        <v>5078</v>
      </c>
      <c r="FDA34" s="2" t="s">
        <v>5078</v>
      </c>
      <c r="FDB34" s="2" t="s">
        <v>5078</v>
      </c>
      <c r="FDC34" s="2" t="s">
        <v>5078</v>
      </c>
      <c r="FDD34" s="2" t="s">
        <v>5078</v>
      </c>
      <c r="FDE34" s="2" t="s">
        <v>5078</v>
      </c>
      <c r="FDF34" s="2" t="s">
        <v>5078</v>
      </c>
      <c r="FDG34" s="2" t="s">
        <v>5078</v>
      </c>
      <c r="FDH34" s="2" t="s">
        <v>5078</v>
      </c>
      <c r="FDI34" s="2" t="s">
        <v>5078</v>
      </c>
      <c r="FDJ34" s="2" t="s">
        <v>5078</v>
      </c>
      <c r="FDK34" s="2" t="s">
        <v>5078</v>
      </c>
      <c r="FDL34" s="2" t="s">
        <v>5078</v>
      </c>
      <c r="FDM34" s="2" t="s">
        <v>5078</v>
      </c>
      <c r="FDN34" s="2" t="s">
        <v>5078</v>
      </c>
      <c r="FDO34" s="2" t="s">
        <v>5078</v>
      </c>
      <c r="FDP34" s="2" t="s">
        <v>5078</v>
      </c>
      <c r="FDQ34" s="2" t="s">
        <v>5078</v>
      </c>
      <c r="FDR34" s="2" t="s">
        <v>5078</v>
      </c>
      <c r="FDS34" s="2" t="s">
        <v>5078</v>
      </c>
      <c r="FDT34" s="2" t="s">
        <v>5078</v>
      </c>
      <c r="FDU34" s="2" t="s">
        <v>5078</v>
      </c>
      <c r="FDV34" s="2" t="s">
        <v>5078</v>
      </c>
      <c r="FDW34" s="2" t="s">
        <v>5078</v>
      </c>
      <c r="FDX34" s="2" t="s">
        <v>5078</v>
      </c>
      <c r="FDY34" s="2" t="s">
        <v>5078</v>
      </c>
      <c r="FDZ34" s="2" t="s">
        <v>5078</v>
      </c>
      <c r="FEA34" s="2" t="s">
        <v>5078</v>
      </c>
      <c r="FEB34" s="2" t="s">
        <v>5078</v>
      </c>
      <c r="FEC34" s="2" t="s">
        <v>5078</v>
      </c>
      <c r="FED34" s="2" t="s">
        <v>5078</v>
      </c>
      <c r="FEE34" s="2" t="s">
        <v>5078</v>
      </c>
      <c r="FEF34" s="2" t="s">
        <v>5078</v>
      </c>
      <c r="FEG34" s="2" t="s">
        <v>5078</v>
      </c>
      <c r="FEH34" s="2" t="s">
        <v>5078</v>
      </c>
      <c r="FEI34" s="2" t="s">
        <v>5078</v>
      </c>
      <c r="FEJ34" s="2" t="s">
        <v>5078</v>
      </c>
      <c r="FEK34" s="2" t="s">
        <v>5078</v>
      </c>
      <c r="FEL34" s="2" t="s">
        <v>5078</v>
      </c>
      <c r="FEM34" s="2" t="s">
        <v>5078</v>
      </c>
      <c r="FEN34" s="2" t="s">
        <v>5078</v>
      </c>
      <c r="FEO34" s="2" t="s">
        <v>5078</v>
      </c>
      <c r="FEP34" s="2" t="s">
        <v>5078</v>
      </c>
      <c r="FEQ34" s="2" t="s">
        <v>5078</v>
      </c>
      <c r="FER34" s="2" t="s">
        <v>5078</v>
      </c>
      <c r="FES34" s="2" t="s">
        <v>5078</v>
      </c>
      <c r="FET34" s="2" t="s">
        <v>5078</v>
      </c>
      <c r="FEU34" s="2" t="s">
        <v>5078</v>
      </c>
      <c r="FEV34" s="2" t="s">
        <v>5078</v>
      </c>
      <c r="FEW34" s="2" t="s">
        <v>5078</v>
      </c>
      <c r="FEX34" s="2" t="s">
        <v>5078</v>
      </c>
      <c r="FEY34" s="2" t="s">
        <v>5078</v>
      </c>
      <c r="FEZ34" s="2" t="s">
        <v>5078</v>
      </c>
      <c r="FFA34" s="2" t="s">
        <v>5078</v>
      </c>
      <c r="FFB34" s="2" t="s">
        <v>5078</v>
      </c>
      <c r="FFC34" s="2" t="s">
        <v>5078</v>
      </c>
      <c r="FFD34" s="2" t="s">
        <v>5078</v>
      </c>
      <c r="FFE34" s="2" t="s">
        <v>5078</v>
      </c>
      <c r="FFF34" s="2" t="s">
        <v>5078</v>
      </c>
      <c r="FFG34" s="2" t="s">
        <v>5078</v>
      </c>
      <c r="FFH34" s="2" t="s">
        <v>5078</v>
      </c>
      <c r="FFI34" s="2" t="s">
        <v>5078</v>
      </c>
      <c r="FFJ34" s="2" t="s">
        <v>5078</v>
      </c>
      <c r="FFK34" s="2" t="s">
        <v>5078</v>
      </c>
      <c r="FFL34" s="2" t="s">
        <v>5078</v>
      </c>
      <c r="FFM34" s="2" t="s">
        <v>5078</v>
      </c>
      <c r="FFN34" s="2" t="s">
        <v>5078</v>
      </c>
      <c r="FFO34" s="2" t="s">
        <v>5078</v>
      </c>
      <c r="FFP34" s="2" t="s">
        <v>5078</v>
      </c>
      <c r="FFQ34" s="2" t="s">
        <v>5078</v>
      </c>
      <c r="FFR34" s="2" t="s">
        <v>5078</v>
      </c>
      <c r="FFS34" s="2" t="s">
        <v>5078</v>
      </c>
      <c r="FFT34" s="2" t="s">
        <v>5078</v>
      </c>
      <c r="FFU34" s="2" t="s">
        <v>5078</v>
      </c>
      <c r="FFV34" s="2" t="s">
        <v>5078</v>
      </c>
      <c r="FFW34" s="2" t="s">
        <v>5078</v>
      </c>
      <c r="FFX34" s="2" t="s">
        <v>5078</v>
      </c>
      <c r="FFY34" s="2" t="s">
        <v>5078</v>
      </c>
      <c r="FFZ34" s="2" t="s">
        <v>5078</v>
      </c>
      <c r="FGA34" s="2" t="s">
        <v>5078</v>
      </c>
      <c r="FGB34" s="2" t="s">
        <v>5078</v>
      </c>
      <c r="FGC34" s="2" t="s">
        <v>5078</v>
      </c>
      <c r="FGD34" s="2" t="s">
        <v>5078</v>
      </c>
      <c r="FGE34" s="2" t="s">
        <v>5078</v>
      </c>
      <c r="FGF34" s="2" t="s">
        <v>5078</v>
      </c>
      <c r="FGG34" s="2" t="s">
        <v>5078</v>
      </c>
      <c r="FGH34" s="2" t="s">
        <v>5078</v>
      </c>
      <c r="FGI34" s="2" t="s">
        <v>5078</v>
      </c>
      <c r="FGJ34" s="2" t="s">
        <v>5078</v>
      </c>
      <c r="FGK34" s="2" t="s">
        <v>5078</v>
      </c>
      <c r="FGL34" s="2" t="s">
        <v>5078</v>
      </c>
      <c r="FGM34" s="2" t="s">
        <v>5078</v>
      </c>
      <c r="FGN34" s="2" t="s">
        <v>5078</v>
      </c>
      <c r="FGO34" s="2" t="s">
        <v>5078</v>
      </c>
      <c r="FGP34" s="2" t="s">
        <v>5078</v>
      </c>
      <c r="FGQ34" s="2" t="s">
        <v>5078</v>
      </c>
      <c r="FGR34" s="2" t="s">
        <v>5078</v>
      </c>
      <c r="FGS34" s="2" t="s">
        <v>5078</v>
      </c>
      <c r="FGT34" s="2" t="s">
        <v>5078</v>
      </c>
      <c r="FGU34" s="2" t="s">
        <v>5078</v>
      </c>
      <c r="FGV34" s="2" t="s">
        <v>5078</v>
      </c>
      <c r="FGW34" s="2" t="s">
        <v>5078</v>
      </c>
      <c r="FGX34" s="2" t="s">
        <v>5078</v>
      </c>
      <c r="FGY34" s="2" t="s">
        <v>5078</v>
      </c>
      <c r="FGZ34" s="2" t="s">
        <v>5078</v>
      </c>
      <c r="FHA34" s="2" t="s">
        <v>5078</v>
      </c>
      <c r="FHB34" s="2" t="s">
        <v>5078</v>
      </c>
      <c r="FHC34" s="2" t="s">
        <v>5078</v>
      </c>
      <c r="FHD34" s="2" t="s">
        <v>5078</v>
      </c>
      <c r="FHE34" s="2" t="s">
        <v>5078</v>
      </c>
      <c r="FHF34" s="2" t="s">
        <v>5078</v>
      </c>
      <c r="FHG34" s="2" t="s">
        <v>5078</v>
      </c>
      <c r="FHH34" s="2" t="s">
        <v>5078</v>
      </c>
      <c r="FHI34" s="2" t="s">
        <v>5078</v>
      </c>
      <c r="FHJ34" s="2" t="s">
        <v>5078</v>
      </c>
      <c r="FHK34" s="2" t="s">
        <v>5078</v>
      </c>
      <c r="FHL34" s="2" t="s">
        <v>5078</v>
      </c>
      <c r="FHM34" s="2" t="s">
        <v>5078</v>
      </c>
      <c r="FHN34" s="2" t="s">
        <v>5078</v>
      </c>
      <c r="FHO34" s="2" t="s">
        <v>5078</v>
      </c>
      <c r="FHP34" s="2" t="s">
        <v>5078</v>
      </c>
      <c r="FHQ34" s="2" t="s">
        <v>5078</v>
      </c>
      <c r="FHR34" s="2" t="s">
        <v>5078</v>
      </c>
      <c r="FHS34" s="2" t="s">
        <v>5078</v>
      </c>
      <c r="FHT34" s="2" t="s">
        <v>5078</v>
      </c>
      <c r="FHU34" s="2" t="s">
        <v>5078</v>
      </c>
      <c r="FHV34" s="2" t="s">
        <v>5078</v>
      </c>
      <c r="FHW34" s="2" t="s">
        <v>5078</v>
      </c>
      <c r="FHX34" s="2" t="s">
        <v>5078</v>
      </c>
      <c r="FHY34" s="2" t="s">
        <v>5078</v>
      </c>
      <c r="FHZ34" s="2" t="s">
        <v>5078</v>
      </c>
      <c r="FIA34" s="2" t="s">
        <v>5078</v>
      </c>
      <c r="FIB34" s="2" t="s">
        <v>5078</v>
      </c>
      <c r="FIC34" s="2" t="s">
        <v>5078</v>
      </c>
      <c r="FID34" s="2" t="s">
        <v>5078</v>
      </c>
      <c r="FIE34" s="2" t="s">
        <v>5271</v>
      </c>
      <c r="FIF34" s="2" t="s">
        <v>5271</v>
      </c>
      <c r="FIG34" s="2" t="s">
        <v>5271</v>
      </c>
      <c r="FIH34" s="2" t="s">
        <v>5271</v>
      </c>
      <c r="FII34" s="2" t="s">
        <v>5271</v>
      </c>
      <c r="FIJ34" s="2" t="s">
        <v>5271</v>
      </c>
      <c r="FIK34" s="2" t="s">
        <v>5271</v>
      </c>
      <c r="FIL34" s="2" t="s">
        <v>5271</v>
      </c>
      <c r="FIM34" s="2" t="s">
        <v>5271</v>
      </c>
      <c r="FIN34" s="2" t="s">
        <v>5271</v>
      </c>
      <c r="FIO34" s="2" t="s">
        <v>5271</v>
      </c>
      <c r="FIP34" s="2" t="s">
        <v>5271</v>
      </c>
      <c r="FIQ34" s="2" t="s">
        <v>5271</v>
      </c>
      <c r="FIR34" s="2" t="s">
        <v>5271</v>
      </c>
      <c r="FIS34" s="2" t="s">
        <v>5271</v>
      </c>
      <c r="FIT34" s="2" t="s">
        <v>5271</v>
      </c>
      <c r="FIU34" s="2" t="s">
        <v>5271</v>
      </c>
      <c r="FIV34" s="2" t="s">
        <v>5271</v>
      </c>
      <c r="FIW34" s="2" t="s">
        <v>5271</v>
      </c>
      <c r="FIX34" s="2" t="s">
        <v>5271</v>
      </c>
      <c r="FIY34" s="2" t="s">
        <v>5271</v>
      </c>
      <c r="FIZ34" s="2" t="s">
        <v>5271</v>
      </c>
      <c r="FJA34" s="2" t="s">
        <v>5271</v>
      </c>
      <c r="FJB34" s="2" t="s">
        <v>5271</v>
      </c>
      <c r="FJC34" s="2" t="s">
        <v>5271</v>
      </c>
      <c r="FJD34" s="2" t="s">
        <v>5271</v>
      </c>
      <c r="FJE34" s="2" t="s">
        <v>5271</v>
      </c>
      <c r="FJF34" s="2" t="s">
        <v>5271</v>
      </c>
      <c r="FJG34" s="2" t="s">
        <v>5271</v>
      </c>
      <c r="FJH34" s="2" t="s">
        <v>5271</v>
      </c>
      <c r="FJI34" s="2" t="s">
        <v>5271</v>
      </c>
      <c r="FJJ34" s="2" t="s">
        <v>5271</v>
      </c>
      <c r="FJK34" s="2" t="s">
        <v>5271</v>
      </c>
      <c r="FJL34" s="2" t="s">
        <v>5271</v>
      </c>
      <c r="FJM34" s="2" t="s">
        <v>5271</v>
      </c>
      <c r="FJN34" s="2" t="s">
        <v>5271</v>
      </c>
      <c r="FJO34" s="2" t="s">
        <v>5271</v>
      </c>
      <c r="FJP34" s="2" t="s">
        <v>5271</v>
      </c>
      <c r="FJQ34" s="2" t="s">
        <v>5271</v>
      </c>
      <c r="FJR34" s="2" t="s">
        <v>5271</v>
      </c>
      <c r="FJS34" s="2" t="s">
        <v>5271</v>
      </c>
      <c r="FJT34" s="2" t="s">
        <v>5271</v>
      </c>
      <c r="FJU34" s="2" t="s">
        <v>5271</v>
      </c>
      <c r="FJV34" s="2" t="s">
        <v>5271</v>
      </c>
      <c r="FJW34" s="2" t="s">
        <v>5271</v>
      </c>
      <c r="FJX34" s="2" t="s">
        <v>5271</v>
      </c>
      <c r="FJY34" s="2" t="s">
        <v>5271</v>
      </c>
      <c r="FJZ34" s="2" t="s">
        <v>5271</v>
      </c>
      <c r="FKA34" s="2" t="s">
        <v>5271</v>
      </c>
      <c r="FKB34" s="2" t="s">
        <v>5279</v>
      </c>
      <c r="FKC34" s="2" t="s">
        <v>5279</v>
      </c>
      <c r="FKD34" s="2" t="s">
        <v>5279</v>
      </c>
      <c r="FKE34" s="2" t="s">
        <v>5279</v>
      </c>
      <c r="FKF34" s="2" t="s">
        <v>5279</v>
      </c>
      <c r="FKG34" s="2" t="s">
        <v>5279</v>
      </c>
      <c r="FKH34" s="2" t="s">
        <v>5279</v>
      </c>
      <c r="FKI34" s="2" t="s">
        <v>5279</v>
      </c>
      <c r="FKJ34" s="2" t="s">
        <v>5279</v>
      </c>
      <c r="FKK34" s="2" t="s">
        <v>5279</v>
      </c>
      <c r="FKL34" s="2" t="s">
        <v>5279</v>
      </c>
      <c r="FKM34" s="2" t="s">
        <v>5279</v>
      </c>
      <c r="FKN34" s="2" t="s">
        <v>5279</v>
      </c>
      <c r="FKO34" s="2" t="s">
        <v>5279</v>
      </c>
      <c r="FKP34" s="2" t="s">
        <v>5279</v>
      </c>
      <c r="FKQ34" s="2" t="s">
        <v>5279</v>
      </c>
      <c r="FKR34" s="2" t="s">
        <v>5279</v>
      </c>
      <c r="FKS34" s="2" t="s">
        <v>5279</v>
      </c>
      <c r="FKT34" s="2" t="s">
        <v>5279</v>
      </c>
      <c r="FKU34" s="2" t="s">
        <v>5279</v>
      </c>
      <c r="FKV34" s="2" t="s">
        <v>5279</v>
      </c>
      <c r="FKW34" s="2" t="s">
        <v>5279</v>
      </c>
      <c r="FKX34" s="2" t="s">
        <v>5279</v>
      </c>
      <c r="FKY34" s="2" t="s">
        <v>5279</v>
      </c>
      <c r="FKZ34" s="2" t="s">
        <v>5279</v>
      </c>
      <c r="FLA34" s="2" t="s">
        <v>5279</v>
      </c>
      <c r="FLB34" s="2" t="s">
        <v>5279</v>
      </c>
      <c r="FLC34" s="2" t="s">
        <v>5279</v>
      </c>
      <c r="FLD34" s="2" t="s">
        <v>5279</v>
      </c>
      <c r="FLE34" s="2" t="s">
        <v>5279</v>
      </c>
      <c r="FLF34" s="2" t="s">
        <v>5279</v>
      </c>
      <c r="FLG34" s="2" t="s">
        <v>5279</v>
      </c>
      <c r="FLH34" s="2" t="s">
        <v>5279</v>
      </c>
      <c r="FLI34" s="2" t="s">
        <v>5279</v>
      </c>
      <c r="FLJ34" s="2" t="s">
        <v>5279</v>
      </c>
      <c r="FLK34" s="2" t="s">
        <v>5279</v>
      </c>
      <c r="FLL34" s="2" t="s">
        <v>5279</v>
      </c>
      <c r="FLM34" s="2" t="s">
        <v>5279</v>
      </c>
      <c r="FLN34" s="2" t="s">
        <v>5279</v>
      </c>
      <c r="FLO34" s="2" t="s">
        <v>5279</v>
      </c>
      <c r="FLP34" s="2" t="s">
        <v>5279</v>
      </c>
      <c r="FLQ34" s="2" t="s">
        <v>5279</v>
      </c>
      <c r="FLR34" s="2" t="s">
        <v>5279</v>
      </c>
      <c r="FLS34" s="2" t="s">
        <v>5279</v>
      </c>
      <c r="FLT34" s="2" t="s">
        <v>5279</v>
      </c>
      <c r="FLU34" s="2" t="s">
        <v>5279</v>
      </c>
      <c r="FLV34" s="2" t="s">
        <v>5279</v>
      </c>
      <c r="FLW34" s="2" t="s">
        <v>5279</v>
      </c>
      <c r="FLX34" s="2" t="s">
        <v>5279</v>
      </c>
      <c r="FLY34" s="2" t="s">
        <v>5279</v>
      </c>
      <c r="FLZ34" s="2" t="s">
        <v>5279</v>
      </c>
      <c r="FMA34" s="2" t="s">
        <v>5279</v>
      </c>
      <c r="FMB34" s="2" t="s">
        <v>5279</v>
      </c>
      <c r="FMC34" s="2" t="s">
        <v>5279</v>
      </c>
      <c r="FMD34" s="2" t="s">
        <v>5279</v>
      </c>
      <c r="FME34" s="2" t="s">
        <v>5279</v>
      </c>
      <c r="FMF34" s="2" t="s">
        <v>5279</v>
      </c>
      <c r="FMG34" s="2" t="s">
        <v>5279</v>
      </c>
      <c r="FMH34" s="2" t="s">
        <v>5305</v>
      </c>
      <c r="FMI34" s="2" t="s">
        <v>5306</v>
      </c>
      <c r="FMJ34" s="2" t="s">
        <v>5306</v>
      </c>
      <c r="FMK34" s="2" t="s">
        <v>5306</v>
      </c>
      <c r="FML34" s="2" t="s">
        <v>5306</v>
      </c>
      <c r="FMM34" s="2" t="s">
        <v>5306</v>
      </c>
      <c r="FMN34" s="2" t="s">
        <v>5306</v>
      </c>
      <c r="FMO34" s="2" t="s">
        <v>5306</v>
      </c>
      <c r="FMP34" s="2" t="s">
        <v>5306</v>
      </c>
      <c r="FMQ34" s="2" t="s">
        <v>5306</v>
      </c>
      <c r="FMR34" s="2" t="s">
        <v>5306</v>
      </c>
      <c r="FMS34" s="2" t="s">
        <v>5306</v>
      </c>
      <c r="FMT34" s="2" t="s">
        <v>5306</v>
      </c>
      <c r="FMU34" s="2" t="s">
        <v>5314</v>
      </c>
      <c r="FMV34" s="2" t="s">
        <v>5314</v>
      </c>
      <c r="FMW34" s="2" t="s">
        <v>5314</v>
      </c>
      <c r="FMX34" s="2" t="s">
        <v>5314</v>
      </c>
      <c r="FMY34" s="2" t="s">
        <v>5314</v>
      </c>
      <c r="FMZ34" s="2" t="s">
        <v>5314</v>
      </c>
      <c r="FNA34" s="2" t="s">
        <v>5314</v>
      </c>
      <c r="FNB34" s="2" t="s">
        <v>5314</v>
      </c>
      <c r="FNC34" s="2" t="s">
        <v>5314</v>
      </c>
      <c r="FND34" s="2" t="s">
        <v>5314</v>
      </c>
      <c r="FNE34" s="2" t="s">
        <v>5314</v>
      </c>
      <c r="FNF34" s="2" t="s">
        <v>5314</v>
      </c>
      <c r="FNG34" s="2" t="s">
        <v>5314</v>
      </c>
      <c r="FNH34" s="2" t="s">
        <v>5314</v>
      </c>
      <c r="FNI34" s="2" t="s">
        <v>5314</v>
      </c>
      <c r="FNJ34" s="2" t="s">
        <v>5314</v>
      </c>
      <c r="FNK34" s="2" t="s">
        <v>5314</v>
      </c>
      <c r="FNL34" s="2" t="s">
        <v>5314</v>
      </c>
      <c r="FNM34" s="2" t="s">
        <v>5314</v>
      </c>
      <c r="FNN34" s="2" t="s">
        <v>5314</v>
      </c>
      <c r="FNO34" s="2" t="s">
        <v>5314</v>
      </c>
      <c r="FNP34" s="2" t="s">
        <v>5314</v>
      </c>
      <c r="FNQ34" s="2" t="s">
        <v>5314</v>
      </c>
      <c r="FNR34" s="2" t="s">
        <v>5314</v>
      </c>
      <c r="FNS34" s="2" t="s">
        <v>5314</v>
      </c>
      <c r="FNT34" s="2" t="s">
        <v>5314</v>
      </c>
      <c r="FNU34" s="2" t="s">
        <v>5314</v>
      </c>
      <c r="FNV34" s="2" t="s">
        <v>5314</v>
      </c>
      <c r="FNW34" s="2" t="s">
        <v>5314</v>
      </c>
      <c r="FNX34" s="2" t="s">
        <v>5314</v>
      </c>
      <c r="FNY34" s="2" t="s">
        <v>5314</v>
      </c>
      <c r="FNZ34" s="2" t="s">
        <v>5314</v>
      </c>
      <c r="FOA34" s="2" t="s">
        <v>5314</v>
      </c>
      <c r="FOB34" s="2" t="s">
        <v>5314</v>
      </c>
      <c r="FOC34" s="2" t="s">
        <v>5314</v>
      </c>
      <c r="FOD34" s="2" t="s">
        <v>5314</v>
      </c>
      <c r="FOE34" s="2" t="s">
        <v>5332</v>
      </c>
      <c r="FOF34" s="2" t="s">
        <v>5332</v>
      </c>
      <c r="FOG34" s="2" t="s">
        <v>5332</v>
      </c>
      <c r="FOH34" s="2" t="s">
        <v>5332</v>
      </c>
      <c r="FOI34" s="2" t="s">
        <v>5332</v>
      </c>
      <c r="FOJ34" s="2" t="s">
        <v>5332</v>
      </c>
      <c r="FOK34" s="2" t="s">
        <v>5332</v>
      </c>
      <c r="FOL34" s="2" t="s">
        <v>5332</v>
      </c>
      <c r="FOM34" s="2" t="s">
        <v>5332</v>
      </c>
      <c r="FON34" s="2" t="s">
        <v>5332</v>
      </c>
      <c r="FOO34" s="2" t="s">
        <v>5332</v>
      </c>
      <c r="FOP34" s="2" t="s">
        <v>5332</v>
      </c>
      <c r="FOQ34" s="2" t="s">
        <v>5332</v>
      </c>
      <c r="FOR34" s="2" t="s">
        <v>5332</v>
      </c>
      <c r="FOS34" s="2" t="s">
        <v>5332</v>
      </c>
      <c r="FOT34" s="2" t="s">
        <v>5332</v>
      </c>
      <c r="FOU34" s="2" t="s">
        <v>5332</v>
      </c>
      <c r="FOV34" s="2" t="s">
        <v>5332</v>
      </c>
      <c r="FOW34" s="2" t="s">
        <v>5332</v>
      </c>
      <c r="FOX34" s="2" t="s">
        <v>5332</v>
      </c>
      <c r="FOY34" s="2" t="s">
        <v>5332</v>
      </c>
      <c r="FOZ34" s="2" t="s">
        <v>5332</v>
      </c>
      <c r="FPA34" s="2" t="s">
        <v>5332</v>
      </c>
      <c r="FPB34" s="2" t="s">
        <v>5332</v>
      </c>
      <c r="FPC34" s="2" t="s">
        <v>5332</v>
      </c>
      <c r="FPD34" s="2" t="s">
        <v>5332</v>
      </c>
      <c r="FPE34" s="2" t="s">
        <v>5332</v>
      </c>
      <c r="FPF34" s="2" t="s">
        <v>5332</v>
      </c>
      <c r="FPG34" s="2" t="s">
        <v>5332</v>
      </c>
      <c r="FPH34" s="2" t="s">
        <v>5332</v>
      </c>
      <c r="FPI34" s="2" t="s">
        <v>5332</v>
      </c>
      <c r="FPJ34" s="2" t="s">
        <v>5332</v>
      </c>
      <c r="FPK34" s="2" t="s">
        <v>5332</v>
      </c>
      <c r="FPL34" s="2" t="s">
        <v>5332</v>
      </c>
      <c r="FPM34" s="2" t="s">
        <v>5332</v>
      </c>
      <c r="FPN34" s="2" t="s">
        <v>5332</v>
      </c>
      <c r="FPO34" s="2" t="s">
        <v>5332</v>
      </c>
      <c r="FPP34" s="2" t="s">
        <v>5332</v>
      </c>
      <c r="FPQ34" s="2" t="s">
        <v>5332</v>
      </c>
      <c r="FPR34" s="2" t="s">
        <v>5332</v>
      </c>
      <c r="FPS34" s="2" t="s">
        <v>5332</v>
      </c>
      <c r="FPT34" s="2" t="s">
        <v>5332</v>
      </c>
      <c r="FPU34" s="2" t="s">
        <v>5332</v>
      </c>
      <c r="FPV34" s="2" t="s">
        <v>5332</v>
      </c>
      <c r="FPW34" s="2" t="s">
        <v>5332</v>
      </c>
      <c r="FPX34" s="2" t="s">
        <v>5332</v>
      </c>
      <c r="FPY34" s="2" t="s">
        <v>5332</v>
      </c>
      <c r="FPZ34" s="2" t="s">
        <v>5332</v>
      </c>
      <c r="FQA34" s="2" t="s">
        <v>5332</v>
      </c>
      <c r="FQB34" s="2" t="s">
        <v>5332</v>
      </c>
      <c r="FQC34" s="2" t="s">
        <v>5332</v>
      </c>
      <c r="FQD34" s="2" t="s">
        <v>5332</v>
      </c>
      <c r="FQE34" s="2" t="s">
        <v>5332</v>
      </c>
      <c r="FQF34" s="2" t="s">
        <v>5332</v>
      </c>
      <c r="FQG34" s="2" t="s">
        <v>5332</v>
      </c>
      <c r="FQH34" s="2" t="s">
        <v>5332</v>
      </c>
      <c r="FQI34" s="2" t="s">
        <v>5332</v>
      </c>
      <c r="FQJ34" s="2" t="s">
        <v>5332</v>
      </c>
      <c r="FQK34" s="2" t="s">
        <v>5332</v>
      </c>
      <c r="FQL34" s="2" t="s">
        <v>5332</v>
      </c>
      <c r="FQM34" s="2" t="s">
        <v>5332</v>
      </c>
      <c r="FQN34" s="2" t="s">
        <v>5332</v>
      </c>
      <c r="FQO34" s="2" t="s">
        <v>5332</v>
      </c>
      <c r="FQP34" s="2" t="s">
        <v>5332</v>
      </c>
      <c r="FQQ34" s="2" t="s">
        <v>5332</v>
      </c>
      <c r="FQR34" s="2" t="s">
        <v>5332</v>
      </c>
      <c r="FQS34" s="2" t="s">
        <v>5332</v>
      </c>
      <c r="FQT34" s="2" t="s">
        <v>5332</v>
      </c>
      <c r="FQU34" s="2" t="s">
        <v>5332</v>
      </c>
      <c r="FQV34" s="2" t="s">
        <v>5332</v>
      </c>
      <c r="FQW34" s="2" t="s">
        <v>5332</v>
      </c>
      <c r="FQX34" s="2" t="s">
        <v>5332</v>
      </c>
      <c r="FQY34" s="2" t="s">
        <v>5332</v>
      </c>
      <c r="FQZ34" s="2" t="s">
        <v>5332</v>
      </c>
      <c r="FRA34" s="2" t="s">
        <v>5332</v>
      </c>
      <c r="FRB34" s="2" t="s">
        <v>5332</v>
      </c>
      <c r="FRC34" s="2" t="s">
        <v>5332</v>
      </c>
      <c r="FRD34" s="2" t="s">
        <v>5332</v>
      </c>
      <c r="FRE34" s="2" t="s">
        <v>5332</v>
      </c>
      <c r="FRF34" s="2" t="s">
        <v>5332</v>
      </c>
      <c r="FRG34" s="2" t="s">
        <v>5332</v>
      </c>
      <c r="FRH34" s="2" t="s">
        <v>5332</v>
      </c>
      <c r="FRI34" s="2" t="s">
        <v>5332</v>
      </c>
      <c r="FRJ34" s="2" t="s">
        <v>5332</v>
      </c>
      <c r="FRK34" s="2" t="s">
        <v>5332</v>
      </c>
      <c r="FRL34" s="2" t="s">
        <v>5332</v>
      </c>
      <c r="FRM34" s="2" t="s">
        <v>5332</v>
      </c>
      <c r="FRN34" s="2" t="s">
        <v>5332</v>
      </c>
      <c r="FRO34" s="2" t="s">
        <v>5332</v>
      </c>
      <c r="FRP34" s="2" t="s">
        <v>5332</v>
      </c>
      <c r="FRQ34" s="2" t="s">
        <v>5332</v>
      </c>
      <c r="FRR34" s="2" t="s">
        <v>5332</v>
      </c>
      <c r="FRS34" s="2" t="s">
        <v>5332</v>
      </c>
      <c r="FRT34" s="2" t="s">
        <v>5332</v>
      </c>
      <c r="FRU34" s="2" t="s">
        <v>5332</v>
      </c>
      <c r="FRV34" s="2" t="s">
        <v>5332</v>
      </c>
      <c r="FRW34" s="2" t="s">
        <v>5332</v>
      </c>
      <c r="FRX34" s="2" t="s">
        <v>5332</v>
      </c>
      <c r="FRY34" s="2" t="s">
        <v>5332</v>
      </c>
      <c r="FRZ34" s="2" t="s">
        <v>5332</v>
      </c>
      <c r="FSA34" s="2" t="s">
        <v>5332</v>
      </c>
      <c r="FSB34" s="2" t="s">
        <v>5332</v>
      </c>
      <c r="FSC34" s="2" t="s">
        <v>5332</v>
      </c>
      <c r="FSD34" s="2" t="s">
        <v>5332</v>
      </c>
      <c r="FSE34" s="2" t="s">
        <v>5332</v>
      </c>
      <c r="FSF34" s="2" t="s">
        <v>5332</v>
      </c>
      <c r="FSG34" s="2" t="s">
        <v>5332</v>
      </c>
      <c r="FSH34" s="2" t="s">
        <v>5332</v>
      </c>
      <c r="FSI34" s="2" t="s">
        <v>5332</v>
      </c>
      <c r="FSJ34" s="2" t="s">
        <v>5332</v>
      </c>
      <c r="FSK34" s="2" t="s">
        <v>5332</v>
      </c>
      <c r="FSL34" s="2" t="s">
        <v>5332</v>
      </c>
      <c r="FSM34" s="2" t="s">
        <v>5332</v>
      </c>
      <c r="FSN34" s="2" t="s">
        <v>5332</v>
      </c>
      <c r="FSO34" s="2" t="s">
        <v>5332</v>
      </c>
      <c r="FSP34" s="2" t="s">
        <v>5332</v>
      </c>
      <c r="FSQ34" s="2" t="s">
        <v>5332</v>
      </c>
      <c r="FSR34" s="2" t="s">
        <v>5332</v>
      </c>
      <c r="FSS34" s="2" t="s">
        <v>5332</v>
      </c>
      <c r="FST34" s="2" t="s">
        <v>5332</v>
      </c>
      <c r="FSU34" s="2" t="s">
        <v>5332</v>
      </c>
      <c r="FSV34" s="2" t="s">
        <v>5332</v>
      </c>
      <c r="FSW34" s="2" t="s">
        <v>5332</v>
      </c>
      <c r="FSX34" s="2" t="s">
        <v>5332</v>
      </c>
      <c r="FSY34" s="2" t="s">
        <v>5332</v>
      </c>
      <c r="FSZ34" s="2" t="s">
        <v>5332</v>
      </c>
      <c r="FTA34" s="2" t="s">
        <v>5332</v>
      </c>
      <c r="FTB34" s="2" t="s">
        <v>5332</v>
      </c>
      <c r="FTC34" s="2" t="s">
        <v>5332</v>
      </c>
      <c r="FTD34" s="2" t="s">
        <v>5332</v>
      </c>
      <c r="FTE34" s="2" t="s">
        <v>5332</v>
      </c>
      <c r="FTF34" s="2" t="s">
        <v>5332</v>
      </c>
      <c r="FTG34" s="2" t="s">
        <v>5332</v>
      </c>
      <c r="FTH34" s="2" t="s">
        <v>5332</v>
      </c>
      <c r="FTI34" s="2" t="s">
        <v>5332</v>
      </c>
      <c r="FTJ34" s="2" t="s">
        <v>5332</v>
      </c>
      <c r="FTK34" s="2" t="s">
        <v>5332</v>
      </c>
      <c r="FTL34" s="2" t="s">
        <v>5332</v>
      </c>
      <c r="FTM34" s="2" t="s">
        <v>5332</v>
      </c>
      <c r="FTN34" s="2" t="s">
        <v>5332</v>
      </c>
      <c r="FTO34" s="2" t="s">
        <v>5332</v>
      </c>
      <c r="FTP34" s="2" t="s">
        <v>5332</v>
      </c>
      <c r="FTQ34" s="2" t="s">
        <v>5332</v>
      </c>
      <c r="FTR34" s="2" t="s">
        <v>5332</v>
      </c>
      <c r="FTS34" s="2" t="s">
        <v>5332</v>
      </c>
      <c r="FTT34" s="2" t="s">
        <v>5332</v>
      </c>
      <c r="FTU34" s="2" t="s">
        <v>5332</v>
      </c>
      <c r="FTV34" s="2" t="s">
        <v>5332</v>
      </c>
      <c r="FTW34" s="2" t="s">
        <v>5332</v>
      </c>
      <c r="FTX34" s="2" t="s">
        <v>5332</v>
      </c>
      <c r="FTY34" s="2" t="s">
        <v>5332</v>
      </c>
      <c r="FTZ34" s="2" t="s">
        <v>5332</v>
      </c>
      <c r="FUA34" s="2" t="s">
        <v>5332</v>
      </c>
      <c r="FUB34" s="2" t="s">
        <v>5332</v>
      </c>
      <c r="FUC34" s="2" t="s">
        <v>5332</v>
      </c>
      <c r="FUD34" s="2" t="s">
        <v>5332</v>
      </c>
      <c r="FUE34" s="2" t="s">
        <v>5332</v>
      </c>
      <c r="FUF34" s="2" t="s">
        <v>5332</v>
      </c>
      <c r="FUG34" s="2" t="s">
        <v>5332</v>
      </c>
      <c r="FUH34" s="2" t="s">
        <v>5419</v>
      </c>
      <c r="FUI34" s="2" t="s">
        <v>5419</v>
      </c>
      <c r="FUJ34" s="2" t="s">
        <v>5419</v>
      </c>
      <c r="FUK34" s="2" t="s">
        <v>5419</v>
      </c>
      <c r="FUL34" s="2" t="s">
        <v>5419</v>
      </c>
      <c r="FUM34" s="2" t="s">
        <v>5419</v>
      </c>
      <c r="FUN34" s="2" t="s">
        <v>5419</v>
      </c>
      <c r="FUO34" s="2" t="s">
        <v>5419</v>
      </c>
      <c r="FUP34" s="2" t="s">
        <v>5419</v>
      </c>
      <c r="FUQ34" s="2" t="s">
        <v>5419</v>
      </c>
      <c r="FUR34" s="2" t="s">
        <v>5419</v>
      </c>
      <c r="FUS34" s="2" t="s">
        <v>5419</v>
      </c>
      <c r="FUT34" s="2" t="s">
        <v>5419</v>
      </c>
      <c r="FUU34" s="2" t="s">
        <v>5419</v>
      </c>
      <c r="FUV34" s="2" t="s">
        <v>5419</v>
      </c>
      <c r="FUW34" s="2" t="s">
        <v>5419</v>
      </c>
      <c r="FUX34" s="2" t="s">
        <v>5419</v>
      </c>
      <c r="FUY34" s="2" t="s">
        <v>5419</v>
      </c>
      <c r="FUZ34" s="2" t="s">
        <v>5419</v>
      </c>
      <c r="FVA34" s="2" t="s">
        <v>5419</v>
      </c>
      <c r="FVB34" s="2" t="s">
        <v>5419</v>
      </c>
      <c r="FVC34" s="2" t="s">
        <v>5419</v>
      </c>
      <c r="FVD34" s="2" t="s">
        <v>5419</v>
      </c>
      <c r="FVE34" s="2" t="s">
        <v>5419</v>
      </c>
      <c r="FVF34" s="2" t="s">
        <v>5419</v>
      </c>
      <c r="FVG34" s="2" t="s">
        <v>5419</v>
      </c>
      <c r="FVH34" s="2" t="s">
        <v>5419</v>
      </c>
      <c r="FVI34" s="2" t="s">
        <v>5419</v>
      </c>
      <c r="FVJ34" s="2" t="s">
        <v>5419</v>
      </c>
      <c r="FVK34" s="2" t="s">
        <v>5419</v>
      </c>
      <c r="FVL34" s="2" t="s">
        <v>5419</v>
      </c>
      <c r="FVM34" s="2" t="s">
        <v>5419</v>
      </c>
      <c r="FVN34" s="2" t="s">
        <v>5419</v>
      </c>
      <c r="FVO34" s="2" t="s">
        <v>5419</v>
      </c>
      <c r="FVP34" s="2" t="s">
        <v>5419</v>
      </c>
      <c r="FVQ34" s="2" t="s">
        <v>5419</v>
      </c>
      <c r="FVR34" s="2" t="s">
        <v>5419</v>
      </c>
      <c r="FVS34" s="2" t="s">
        <v>5419</v>
      </c>
      <c r="FVT34" s="2" t="s">
        <v>5419</v>
      </c>
      <c r="FVU34" s="2" t="s">
        <v>5419</v>
      </c>
      <c r="FVV34" s="2" t="s">
        <v>5419</v>
      </c>
      <c r="FVW34" s="2" t="s">
        <v>5419</v>
      </c>
      <c r="FVX34" s="2" t="s">
        <v>5419</v>
      </c>
      <c r="FVY34" s="2" t="s">
        <v>5419</v>
      </c>
      <c r="FVZ34" s="2" t="s">
        <v>5419</v>
      </c>
      <c r="FWA34" s="2" t="s">
        <v>5425</v>
      </c>
      <c r="FWB34" s="2" t="s">
        <v>5425</v>
      </c>
      <c r="FWC34" s="2" t="s">
        <v>5425</v>
      </c>
      <c r="FWD34" s="2" t="s">
        <v>5425</v>
      </c>
      <c r="FWE34" s="2" t="s">
        <v>5425</v>
      </c>
      <c r="FWF34" s="2" t="s">
        <v>5425</v>
      </c>
      <c r="FWG34" s="2" t="s">
        <v>5425</v>
      </c>
      <c r="FWH34" s="2" t="s">
        <v>5425</v>
      </c>
      <c r="FWI34" s="2" t="s">
        <v>5425</v>
      </c>
      <c r="FWJ34" s="2" t="s">
        <v>5425</v>
      </c>
      <c r="FWK34" s="2" t="s">
        <v>5425</v>
      </c>
      <c r="FWL34" s="2" t="s">
        <v>5425</v>
      </c>
      <c r="FWM34" s="2" t="s">
        <v>5425</v>
      </c>
      <c r="FWN34" s="2" t="s">
        <v>5425</v>
      </c>
      <c r="FWO34" s="2" t="s">
        <v>5425</v>
      </c>
      <c r="FWP34" s="2" t="s">
        <v>5425</v>
      </c>
      <c r="FWQ34" s="2" t="s">
        <v>5425</v>
      </c>
      <c r="FWR34" s="2" t="s">
        <v>5425</v>
      </c>
      <c r="FWS34" s="2" t="s">
        <v>5425</v>
      </c>
      <c r="FWT34" s="2" t="s">
        <v>5425</v>
      </c>
      <c r="FWU34" s="2" t="s">
        <v>5425</v>
      </c>
      <c r="FWV34" s="2" t="s">
        <v>5425</v>
      </c>
      <c r="FWW34" s="2" t="s">
        <v>5425</v>
      </c>
      <c r="FWX34" s="2" t="s">
        <v>5425</v>
      </c>
      <c r="FWY34" s="2" t="s">
        <v>5425</v>
      </c>
      <c r="FWZ34" s="2" t="s">
        <v>5425</v>
      </c>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row>
    <row r="35" spans="1:4953" x14ac:dyDescent="0.25">
      <c r="A35">
        <v>32</v>
      </c>
      <c r="B35" s="32" t="s">
        <v>5466</v>
      </c>
      <c r="C35" s="25">
        <v>28487</v>
      </c>
      <c r="D35" t="str">
        <f t="shared" si="0"/>
        <v>2025Q2</v>
      </c>
      <c r="E35" s="4">
        <v>24171</v>
      </c>
      <c r="F35" s="4">
        <v>160233</v>
      </c>
      <c r="G35" s="4">
        <v>0</v>
      </c>
      <c r="H35" s="4">
        <v>17162</v>
      </c>
      <c r="I35" s="4">
        <v>0</v>
      </c>
      <c r="J35" s="2">
        <v>1838</v>
      </c>
      <c r="K35" s="2">
        <v>484</v>
      </c>
      <c r="L35" s="2">
        <v>7432</v>
      </c>
      <c r="M35" s="2">
        <v>0</v>
      </c>
      <c r="N35" s="2">
        <v>26099</v>
      </c>
      <c r="O35" s="2">
        <v>0</v>
      </c>
      <c r="P35" s="2">
        <v>312</v>
      </c>
      <c r="Q35" s="2">
        <v>2189</v>
      </c>
      <c r="R35" s="2">
        <v>2322</v>
      </c>
      <c r="S35" s="2">
        <v>0</v>
      </c>
      <c r="T35" s="2">
        <v>0</v>
      </c>
      <c r="U35" s="2">
        <v>575</v>
      </c>
      <c r="V35" s="2">
        <v>0</v>
      </c>
      <c r="W35" s="2">
        <v>0</v>
      </c>
      <c r="X35" s="2">
        <v>2955</v>
      </c>
      <c r="Y35" s="2">
        <v>4700</v>
      </c>
      <c r="Z35" s="2">
        <v>0</v>
      </c>
      <c r="AA35" s="2">
        <v>10000</v>
      </c>
      <c r="AB35" s="2">
        <v>8530</v>
      </c>
      <c r="AC35" s="2">
        <v>393</v>
      </c>
      <c r="AD35" s="2">
        <v>0</v>
      </c>
      <c r="AE35" s="2">
        <v>0</v>
      </c>
      <c r="AF35" s="2">
        <v>0</v>
      </c>
      <c r="AG35" s="2">
        <v>25</v>
      </c>
      <c r="AH35" s="2">
        <v>3481</v>
      </c>
      <c r="AI35" s="2">
        <v>2477</v>
      </c>
      <c r="AJ35" s="2">
        <v>17750</v>
      </c>
      <c r="AK35" s="2">
        <v>2960</v>
      </c>
      <c r="AL35" s="2">
        <v>33243</v>
      </c>
      <c r="AM35" s="2">
        <v>991</v>
      </c>
      <c r="AN35" s="2">
        <v>0</v>
      </c>
      <c r="AO35" s="2">
        <v>10946</v>
      </c>
      <c r="AP35" s="2">
        <v>11028</v>
      </c>
      <c r="AQ35" s="2">
        <v>0</v>
      </c>
      <c r="AR35" s="2">
        <v>0</v>
      </c>
      <c r="AS35" s="2">
        <v>7594</v>
      </c>
      <c r="AT35" s="2">
        <v>0</v>
      </c>
      <c r="AU35" s="2">
        <v>716</v>
      </c>
      <c r="AV35" s="2">
        <v>0</v>
      </c>
      <c r="AW35" s="2">
        <v>1080</v>
      </c>
      <c r="AX35" s="2">
        <v>775</v>
      </c>
      <c r="AY35" s="2">
        <v>327</v>
      </c>
      <c r="AZ35" s="2">
        <v>0</v>
      </c>
      <c r="BA35" s="2">
        <v>1432</v>
      </c>
      <c r="BB35" s="2">
        <v>3035</v>
      </c>
      <c r="BC35" s="2">
        <v>6377</v>
      </c>
      <c r="BD35" s="2">
        <v>1416</v>
      </c>
      <c r="BE35" s="2">
        <v>8665</v>
      </c>
      <c r="BF35" s="2">
        <v>7172</v>
      </c>
      <c r="BG35" s="2">
        <v>737</v>
      </c>
      <c r="BH35" s="2">
        <v>0</v>
      </c>
      <c r="BI35" s="2">
        <v>0</v>
      </c>
      <c r="BJ35" s="2">
        <v>0</v>
      </c>
      <c r="BK35" s="2">
        <v>2429</v>
      </c>
      <c r="BL35" s="2">
        <v>236</v>
      </c>
      <c r="BM35" s="2">
        <v>42353</v>
      </c>
      <c r="BN35" s="2">
        <v>0</v>
      </c>
      <c r="BO35" s="2">
        <v>17970</v>
      </c>
      <c r="BP35" s="2">
        <v>0</v>
      </c>
      <c r="BQ35" s="2">
        <v>1500</v>
      </c>
      <c r="BR35" s="2">
        <v>0</v>
      </c>
      <c r="BS35" s="2">
        <v>0</v>
      </c>
      <c r="BT35" s="2">
        <v>7652</v>
      </c>
      <c r="BU35" s="2">
        <v>31671</v>
      </c>
      <c r="BV35" s="2">
        <v>3587</v>
      </c>
      <c r="BW35" s="2">
        <v>3499</v>
      </c>
      <c r="BX35" s="2">
        <v>51993</v>
      </c>
      <c r="BY35" s="2">
        <v>2106</v>
      </c>
      <c r="BZ35" s="2">
        <v>1989</v>
      </c>
      <c r="CA35" s="2">
        <v>3372</v>
      </c>
      <c r="CB35" s="2">
        <v>0</v>
      </c>
      <c r="CC35" s="2">
        <v>2072000</v>
      </c>
      <c r="CD35" s="2">
        <v>8492</v>
      </c>
      <c r="CE35" s="2">
        <v>950</v>
      </c>
      <c r="CF35" s="2">
        <v>0</v>
      </c>
      <c r="CG35" s="2" t="s">
        <v>5</v>
      </c>
      <c r="CH35" s="2">
        <v>51267</v>
      </c>
      <c r="CI35" s="2">
        <v>0</v>
      </c>
      <c r="CJ35" s="2">
        <v>5165</v>
      </c>
      <c r="CK35" s="2">
        <v>1276</v>
      </c>
      <c r="CL35" s="2">
        <v>7699</v>
      </c>
      <c r="CM35" s="2">
        <v>0</v>
      </c>
      <c r="CN35" s="2">
        <v>91</v>
      </c>
      <c r="CO35" s="2">
        <v>0</v>
      </c>
      <c r="CP35" s="2">
        <v>497</v>
      </c>
      <c r="CQ35" s="2">
        <v>16526</v>
      </c>
      <c r="CR35" s="2">
        <v>1971</v>
      </c>
      <c r="CS35" s="2">
        <v>12073</v>
      </c>
      <c r="CT35" s="2">
        <v>488</v>
      </c>
      <c r="CU35" s="2">
        <v>3226</v>
      </c>
      <c r="CV35" s="2">
        <v>14797</v>
      </c>
      <c r="CW35" s="2">
        <v>1096</v>
      </c>
      <c r="CX35" s="2">
        <v>13407</v>
      </c>
      <c r="CY35" s="2">
        <v>67</v>
      </c>
      <c r="CZ35" s="2">
        <v>0</v>
      </c>
      <c r="DA35" s="2">
        <v>23886</v>
      </c>
      <c r="DB35" s="2">
        <v>12707</v>
      </c>
      <c r="DC35" s="2">
        <v>1616992</v>
      </c>
      <c r="DD35" s="2">
        <v>0</v>
      </c>
      <c r="DE35" s="2">
        <v>9478</v>
      </c>
      <c r="DF35" s="2">
        <v>0</v>
      </c>
      <c r="DG35" s="2">
        <v>79</v>
      </c>
      <c r="DH35" s="2">
        <v>0</v>
      </c>
      <c r="DI35" s="2">
        <v>3132</v>
      </c>
      <c r="DJ35" s="2">
        <v>2603</v>
      </c>
      <c r="DK35" s="2">
        <v>26</v>
      </c>
      <c r="DL35" s="2">
        <v>94247</v>
      </c>
      <c r="DM35" s="2">
        <v>0</v>
      </c>
      <c r="DN35" s="2">
        <v>647469</v>
      </c>
      <c r="DO35" s="2">
        <v>12793</v>
      </c>
      <c r="DP35" s="2">
        <v>0</v>
      </c>
      <c r="DQ35" s="2">
        <v>20408</v>
      </c>
      <c r="DR35" s="2">
        <v>53602</v>
      </c>
      <c r="DS35" s="2">
        <v>95</v>
      </c>
      <c r="DT35" s="2">
        <v>12771</v>
      </c>
      <c r="DU35" s="2">
        <v>6825</v>
      </c>
      <c r="DV35" s="2">
        <v>224</v>
      </c>
      <c r="DW35" s="2">
        <v>12628</v>
      </c>
      <c r="DX35" s="2">
        <v>84587</v>
      </c>
      <c r="DY35" s="2">
        <v>44795</v>
      </c>
      <c r="DZ35" s="2">
        <v>5989</v>
      </c>
      <c r="EA35" s="2">
        <v>30959</v>
      </c>
      <c r="EB35" s="2">
        <v>4598</v>
      </c>
      <c r="EC35" s="2">
        <v>4294</v>
      </c>
      <c r="ED35" s="2">
        <v>24795</v>
      </c>
      <c r="EE35" s="2">
        <v>11958</v>
      </c>
      <c r="EF35" s="2">
        <v>47451</v>
      </c>
      <c r="EG35" s="2">
        <v>25420</v>
      </c>
      <c r="EH35" s="2">
        <v>383</v>
      </c>
      <c r="EI35" s="2">
        <v>0</v>
      </c>
      <c r="EJ35" s="2">
        <v>0</v>
      </c>
      <c r="EK35" s="2">
        <v>0</v>
      </c>
      <c r="EL35" s="2">
        <v>6170</v>
      </c>
      <c r="EM35" s="2">
        <v>266926</v>
      </c>
      <c r="EN35" s="2">
        <v>188</v>
      </c>
      <c r="EO35" s="2">
        <v>5147</v>
      </c>
      <c r="EP35" s="2">
        <v>25869</v>
      </c>
      <c r="EQ35" s="2">
        <v>40084</v>
      </c>
      <c r="ER35" s="2">
        <v>0</v>
      </c>
      <c r="ES35" s="2">
        <v>45059</v>
      </c>
      <c r="ET35" s="2">
        <v>42</v>
      </c>
      <c r="EU35" s="2">
        <v>104693</v>
      </c>
      <c r="EV35" s="2">
        <v>0</v>
      </c>
      <c r="EW35" s="2">
        <v>0</v>
      </c>
      <c r="EX35" s="2">
        <v>2324</v>
      </c>
      <c r="EY35" s="2">
        <v>1</v>
      </c>
      <c r="EZ35" s="2">
        <v>9637</v>
      </c>
      <c r="FA35" s="2">
        <v>3844</v>
      </c>
      <c r="FB35" s="2">
        <v>5645</v>
      </c>
      <c r="FC35" s="2">
        <v>5681</v>
      </c>
      <c r="FD35" s="2">
        <v>0</v>
      </c>
      <c r="FE35" s="2">
        <v>4195</v>
      </c>
      <c r="FF35" s="2">
        <v>34624</v>
      </c>
      <c r="FG35" s="2">
        <v>0</v>
      </c>
      <c r="FH35" s="2">
        <v>0</v>
      </c>
      <c r="FI35" s="2">
        <v>0</v>
      </c>
      <c r="FJ35" s="2">
        <v>0</v>
      </c>
      <c r="FK35" s="2">
        <v>78915</v>
      </c>
      <c r="FL35" s="2">
        <v>587</v>
      </c>
      <c r="FM35" s="2">
        <v>12301</v>
      </c>
      <c r="FN35" s="2">
        <v>5272</v>
      </c>
      <c r="FO35" s="2">
        <v>5760</v>
      </c>
      <c r="FP35" s="2">
        <v>31526</v>
      </c>
      <c r="FQ35" s="2">
        <v>46281</v>
      </c>
      <c r="FR35" s="2">
        <v>0</v>
      </c>
      <c r="FS35" s="2">
        <v>2121</v>
      </c>
      <c r="FT35" s="2">
        <v>0</v>
      </c>
      <c r="FU35" s="2">
        <v>14344</v>
      </c>
      <c r="FV35" s="2">
        <v>0</v>
      </c>
      <c r="FW35" s="2">
        <v>0</v>
      </c>
      <c r="FX35" s="2">
        <v>5553</v>
      </c>
      <c r="FY35" s="2">
        <v>1475</v>
      </c>
      <c r="FZ35" s="2">
        <v>480</v>
      </c>
      <c r="GA35" s="2">
        <v>46303</v>
      </c>
      <c r="GB35" s="2">
        <v>0</v>
      </c>
      <c r="GC35" s="2">
        <v>5594</v>
      </c>
      <c r="GD35" s="2">
        <v>0</v>
      </c>
      <c r="GE35" s="2">
        <v>2096</v>
      </c>
      <c r="GF35" s="2">
        <v>2543</v>
      </c>
      <c r="GG35" s="2">
        <v>8181</v>
      </c>
      <c r="GH35" s="2">
        <v>31720</v>
      </c>
      <c r="GI35" s="2">
        <v>3736000</v>
      </c>
      <c r="GJ35" s="2">
        <v>0</v>
      </c>
      <c r="GK35" s="2">
        <v>6232617</v>
      </c>
      <c r="GL35" s="2">
        <v>0</v>
      </c>
      <c r="GM35" s="2">
        <v>0</v>
      </c>
      <c r="GN35" s="2" t="s">
        <v>5</v>
      </c>
      <c r="GO35" s="2">
        <v>0</v>
      </c>
      <c r="GP35" s="2">
        <v>135640</v>
      </c>
      <c r="GQ35" s="2">
        <v>0</v>
      </c>
      <c r="GR35" s="2">
        <v>0</v>
      </c>
      <c r="GS35" s="2">
        <v>32783</v>
      </c>
      <c r="GT35" s="2">
        <v>0</v>
      </c>
      <c r="GU35" s="2">
        <v>68695</v>
      </c>
      <c r="GV35" s="2">
        <v>17741</v>
      </c>
      <c r="GW35" s="2">
        <v>7593</v>
      </c>
      <c r="GX35" s="2">
        <v>0</v>
      </c>
      <c r="GY35" s="2">
        <v>814524</v>
      </c>
      <c r="GZ35" s="2">
        <v>0</v>
      </c>
      <c r="HA35" s="2">
        <v>0</v>
      </c>
      <c r="HB35" s="2" t="s">
        <v>5</v>
      </c>
      <c r="HC35" s="2" t="s">
        <v>5</v>
      </c>
      <c r="HD35" s="2" t="s">
        <v>5</v>
      </c>
      <c r="HE35" s="2">
        <v>713562</v>
      </c>
      <c r="HF35" s="2" t="s">
        <v>5</v>
      </c>
      <c r="HG35" s="2">
        <v>335997</v>
      </c>
      <c r="HH35" s="2">
        <v>0</v>
      </c>
      <c r="HI35" s="2">
        <v>92455</v>
      </c>
      <c r="HJ35" s="2" t="s">
        <v>5</v>
      </c>
      <c r="HK35" s="2">
        <v>0</v>
      </c>
      <c r="HL35" s="2">
        <v>146286</v>
      </c>
      <c r="HM35" s="2">
        <v>0</v>
      </c>
      <c r="HN35" s="2" t="s">
        <v>5</v>
      </c>
      <c r="HO35" s="2">
        <v>0</v>
      </c>
      <c r="HP35" s="2">
        <v>2658</v>
      </c>
      <c r="HQ35" s="2">
        <v>67563</v>
      </c>
      <c r="HR35" s="2">
        <v>0</v>
      </c>
      <c r="HS35" s="2">
        <v>0</v>
      </c>
      <c r="HT35" s="2" t="s">
        <v>5</v>
      </c>
      <c r="HU35" s="2">
        <v>98</v>
      </c>
      <c r="HV35" s="2">
        <v>55610</v>
      </c>
      <c r="HW35" s="2">
        <v>0</v>
      </c>
      <c r="HX35" s="2">
        <v>0</v>
      </c>
      <c r="HY35" s="2">
        <v>0</v>
      </c>
      <c r="HZ35" s="2">
        <v>81673</v>
      </c>
      <c r="IA35" s="2">
        <v>0</v>
      </c>
      <c r="IB35" s="2">
        <v>23927</v>
      </c>
      <c r="IC35" s="2" t="s">
        <v>5</v>
      </c>
      <c r="ID35" s="2" t="s">
        <v>5</v>
      </c>
      <c r="IE35" s="2">
        <v>23769</v>
      </c>
      <c r="IF35" s="2">
        <v>18134</v>
      </c>
      <c r="IG35" s="2">
        <v>1068090</v>
      </c>
      <c r="IH35" s="2" t="s">
        <v>5</v>
      </c>
      <c r="II35" s="2" t="s">
        <v>5</v>
      </c>
      <c r="IJ35" s="2">
        <v>105729</v>
      </c>
      <c r="IK35" s="2">
        <v>25009</v>
      </c>
      <c r="IL35" s="2">
        <v>68021</v>
      </c>
      <c r="IM35" s="2">
        <v>11707</v>
      </c>
      <c r="IN35" s="2">
        <v>4501</v>
      </c>
      <c r="IO35" s="2">
        <v>0</v>
      </c>
      <c r="IP35" s="2">
        <v>0</v>
      </c>
      <c r="IQ35" s="2">
        <v>91401</v>
      </c>
      <c r="IR35" s="2">
        <v>85485</v>
      </c>
      <c r="IS35" s="2" t="s">
        <v>5</v>
      </c>
      <c r="IT35" s="2">
        <v>0</v>
      </c>
      <c r="IU35" s="2" t="s">
        <v>5</v>
      </c>
      <c r="IV35" s="2" t="s">
        <v>5</v>
      </c>
      <c r="IW35" s="2">
        <v>748</v>
      </c>
      <c r="IX35" s="2">
        <v>283</v>
      </c>
      <c r="IY35" s="2">
        <v>0</v>
      </c>
      <c r="IZ35" s="2">
        <v>207</v>
      </c>
      <c r="JA35" s="2">
        <v>62801</v>
      </c>
      <c r="JB35" s="2">
        <v>53536</v>
      </c>
      <c r="JC35" s="2">
        <v>17361</v>
      </c>
      <c r="JD35" s="2">
        <v>52499</v>
      </c>
      <c r="JE35" s="2">
        <v>1863936</v>
      </c>
      <c r="JF35" s="2" t="s">
        <v>5</v>
      </c>
      <c r="JG35" s="2">
        <v>0</v>
      </c>
      <c r="JH35" s="2">
        <v>0</v>
      </c>
      <c r="JI35" s="2">
        <v>0</v>
      </c>
      <c r="JJ35" s="2">
        <v>198602</v>
      </c>
      <c r="JK35" s="2">
        <v>5</v>
      </c>
      <c r="JL35" s="2">
        <v>93461</v>
      </c>
      <c r="JM35" s="2">
        <v>15385</v>
      </c>
      <c r="JN35" s="2">
        <v>256</v>
      </c>
      <c r="JO35" s="2">
        <v>11881</v>
      </c>
      <c r="JP35" s="2">
        <v>2679</v>
      </c>
      <c r="JQ35" s="2">
        <v>12793</v>
      </c>
      <c r="JR35" s="2">
        <v>0</v>
      </c>
      <c r="JS35" s="2">
        <v>0</v>
      </c>
      <c r="JT35" s="2">
        <v>41829</v>
      </c>
      <c r="JU35" s="2">
        <v>198655</v>
      </c>
      <c r="JV35" s="2">
        <v>0</v>
      </c>
      <c r="JW35" s="2">
        <v>0</v>
      </c>
      <c r="JX35" s="2">
        <v>76603</v>
      </c>
      <c r="JY35" s="2">
        <v>0</v>
      </c>
      <c r="JZ35" s="2" t="s">
        <v>5</v>
      </c>
      <c r="KA35" s="2">
        <v>2723</v>
      </c>
      <c r="KB35" s="2">
        <v>5757</v>
      </c>
      <c r="KC35" s="2" t="s">
        <v>5</v>
      </c>
      <c r="KD35" s="2">
        <v>0</v>
      </c>
      <c r="KE35" s="2">
        <v>0</v>
      </c>
      <c r="KF35" s="2">
        <v>0</v>
      </c>
      <c r="KG35" s="2">
        <v>155944</v>
      </c>
      <c r="KH35" s="2">
        <v>1186</v>
      </c>
      <c r="KI35" s="2" t="s">
        <v>5</v>
      </c>
      <c r="KJ35" s="2" t="s">
        <v>5</v>
      </c>
      <c r="KK35" s="2">
        <v>1566</v>
      </c>
      <c r="KL35" s="2">
        <v>87355</v>
      </c>
      <c r="KM35" s="2">
        <v>0</v>
      </c>
      <c r="KN35" s="2">
        <v>11075</v>
      </c>
      <c r="KO35" s="2" t="s">
        <v>5</v>
      </c>
      <c r="KP35" s="2" t="s">
        <v>5</v>
      </c>
      <c r="KQ35" s="2">
        <v>146071</v>
      </c>
      <c r="KR35" s="2">
        <v>0</v>
      </c>
      <c r="KS35" s="2" t="s">
        <v>5</v>
      </c>
      <c r="KT35" s="2">
        <v>0</v>
      </c>
      <c r="KU35" s="2">
        <v>0</v>
      </c>
      <c r="KV35" s="2">
        <v>0</v>
      </c>
      <c r="KW35" s="2">
        <v>0</v>
      </c>
      <c r="KX35" s="2">
        <v>25727</v>
      </c>
      <c r="KY35" s="2">
        <v>134873</v>
      </c>
      <c r="KZ35" s="2" t="s">
        <v>5</v>
      </c>
      <c r="LA35" s="2">
        <v>0</v>
      </c>
      <c r="LB35" s="2">
        <v>35</v>
      </c>
      <c r="LC35" s="2">
        <v>291442</v>
      </c>
      <c r="LD35" s="2">
        <v>6461</v>
      </c>
      <c r="LE35" s="2">
        <v>0</v>
      </c>
      <c r="LF35" s="2">
        <v>14147</v>
      </c>
      <c r="LG35" s="2" t="s">
        <v>5</v>
      </c>
      <c r="LH35" s="2">
        <v>24969</v>
      </c>
      <c r="LI35" s="2">
        <v>57426</v>
      </c>
      <c r="LJ35" s="2">
        <v>34208</v>
      </c>
      <c r="LK35" s="2">
        <v>123366</v>
      </c>
      <c r="LL35" s="2">
        <v>79</v>
      </c>
      <c r="LM35" s="2" t="s">
        <v>5</v>
      </c>
      <c r="LN35" s="2">
        <v>19769</v>
      </c>
      <c r="LO35" s="2">
        <v>12217</v>
      </c>
      <c r="LP35" s="2">
        <v>10710</v>
      </c>
      <c r="LQ35" s="2">
        <v>121346</v>
      </c>
      <c r="LR35" s="2">
        <v>35178</v>
      </c>
      <c r="LS35" s="2" t="s">
        <v>5</v>
      </c>
      <c r="LT35" s="2" t="s">
        <v>5</v>
      </c>
      <c r="LU35" s="2">
        <v>20415</v>
      </c>
      <c r="LV35" s="2" t="s">
        <v>5</v>
      </c>
      <c r="LW35" s="2">
        <v>20669</v>
      </c>
      <c r="LX35" s="2" t="s">
        <v>5</v>
      </c>
      <c r="LY35" s="2" t="s">
        <v>5</v>
      </c>
      <c r="LZ35" s="2" t="s">
        <v>5</v>
      </c>
      <c r="MA35" s="2">
        <v>0</v>
      </c>
      <c r="MB35" s="2">
        <v>0</v>
      </c>
      <c r="MC35" s="2" t="s">
        <v>5</v>
      </c>
      <c r="MD35" s="2" t="s">
        <v>5</v>
      </c>
      <c r="ME35" s="2">
        <v>0</v>
      </c>
      <c r="MF35" s="2">
        <v>331348</v>
      </c>
      <c r="MG35" s="2">
        <v>0</v>
      </c>
      <c r="MH35" s="2">
        <v>20491</v>
      </c>
      <c r="MI35" s="2" t="s">
        <v>5</v>
      </c>
      <c r="MJ35" s="2">
        <v>3484</v>
      </c>
      <c r="MK35" s="2">
        <v>28790</v>
      </c>
      <c r="ML35" s="2">
        <v>0</v>
      </c>
      <c r="MM35" s="2">
        <v>3654</v>
      </c>
      <c r="MN35" s="2">
        <v>11745</v>
      </c>
      <c r="MO35" s="2">
        <v>41778</v>
      </c>
      <c r="MP35" s="2" t="s">
        <v>5</v>
      </c>
      <c r="MQ35" s="2">
        <v>0</v>
      </c>
      <c r="MR35" s="2">
        <v>0</v>
      </c>
      <c r="MS35" s="2">
        <v>2795</v>
      </c>
      <c r="MT35" s="2">
        <v>0</v>
      </c>
      <c r="MU35" s="2">
        <v>402279</v>
      </c>
      <c r="MV35" s="2">
        <v>370369</v>
      </c>
      <c r="MW35" s="2">
        <v>0</v>
      </c>
      <c r="MX35" s="2">
        <v>3039</v>
      </c>
      <c r="MY35" s="2" t="s">
        <v>5</v>
      </c>
      <c r="MZ35" s="2">
        <v>14604</v>
      </c>
      <c r="NA35" s="2">
        <v>2518</v>
      </c>
      <c r="NB35" s="2">
        <v>1027</v>
      </c>
      <c r="NC35" s="2">
        <v>0</v>
      </c>
      <c r="ND35" s="2">
        <v>0</v>
      </c>
      <c r="NE35" s="2">
        <v>0</v>
      </c>
      <c r="NF35" s="2">
        <v>0</v>
      </c>
      <c r="NG35" s="2">
        <v>0</v>
      </c>
      <c r="NH35" s="2">
        <v>61373</v>
      </c>
      <c r="NI35" s="2">
        <v>3244</v>
      </c>
      <c r="NJ35" s="2">
        <v>0</v>
      </c>
      <c r="NK35" s="2">
        <v>38544</v>
      </c>
      <c r="NL35" s="2">
        <v>0</v>
      </c>
      <c r="NM35" s="2">
        <v>9065</v>
      </c>
      <c r="NN35" s="2">
        <v>1705</v>
      </c>
      <c r="NO35" s="2">
        <v>214</v>
      </c>
      <c r="NP35" s="2">
        <v>74234</v>
      </c>
      <c r="NQ35" s="2">
        <v>52573</v>
      </c>
      <c r="NR35" s="2">
        <v>2317390</v>
      </c>
      <c r="NS35" s="2">
        <v>997</v>
      </c>
      <c r="NT35" s="2">
        <v>12821</v>
      </c>
      <c r="NU35" s="2">
        <v>20213</v>
      </c>
      <c r="NV35" s="2">
        <v>0</v>
      </c>
      <c r="NW35" s="2">
        <v>10229</v>
      </c>
      <c r="NX35" s="2">
        <v>0</v>
      </c>
      <c r="NY35" s="2">
        <v>0</v>
      </c>
      <c r="NZ35" s="2">
        <v>3297</v>
      </c>
      <c r="OA35" s="2">
        <v>0</v>
      </c>
      <c r="OB35" s="2">
        <v>16102</v>
      </c>
      <c r="OC35" s="2">
        <v>7761</v>
      </c>
      <c r="OD35" s="2">
        <v>38</v>
      </c>
      <c r="OE35" s="2">
        <v>192</v>
      </c>
      <c r="OF35" s="2">
        <v>47073</v>
      </c>
      <c r="OG35" s="2">
        <v>711751</v>
      </c>
      <c r="OH35" s="2">
        <v>0</v>
      </c>
      <c r="OI35" s="2">
        <v>0</v>
      </c>
      <c r="OJ35" s="2">
        <v>0</v>
      </c>
      <c r="OK35" s="2">
        <v>12561</v>
      </c>
      <c r="OL35" s="2">
        <v>19610</v>
      </c>
      <c r="OM35" s="2">
        <v>181</v>
      </c>
      <c r="ON35" s="2">
        <v>15209</v>
      </c>
      <c r="OO35" s="2">
        <v>1209</v>
      </c>
      <c r="OP35" s="2">
        <v>7351</v>
      </c>
      <c r="OQ35" s="2">
        <v>0</v>
      </c>
      <c r="OR35" s="2">
        <v>0</v>
      </c>
      <c r="OS35" s="2">
        <v>0</v>
      </c>
      <c r="OT35" s="2">
        <v>4164</v>
      </c>
      <c r="OU35" s="2">
        <v>16750</v>
      </c>
      <c r="OV35" s="2">
        <v>0</v>
      </c>
      <c r="OW35" s="2">
        <v>0</v>
      </c>
      <c r="OX35" s="2">
        <v>0</v>
      </c>
      <c r="OY35" s="2">
        <v>0</v>
      </c>
      <c r="OZ35" s="2">
        <v>1142</v>
      </c>
      <c r="PA35" s="2">
        <v>26015</v>
      </c>
      <c r="PB35" s="2">
        <v>294</v>
      </c>
      <c r="PC35" s="2">
        <v>0</v>
      </c>
      <c r="PD35" s="2">
        <v>14435</v>
      </c>
      <c r="PE35" s="2">
        <v>16760</v>
      </c>
      <c r="PF35" s="2">
        <v>0</v>
      </c>
      <c r="PG35" s="2">
        <v>30008</v>
      </c>
      <c r="PH35" s="2">
        <v>0</v>
      </c>
      <c r="PI35" s="2">
        <v>4</v>
      </c>
      <c r="PJ35" s="2">
        <v>281</v>
      </c>
      <c r="PK35" s="2">
        <v>8317</v>
      </c>
      <c r="PL35" s="2">
        <v>0</v>
      </c>
      <c r="PM35" s="2">
        <v>0</v>
      </c>
      <c r="PN35" s="2">
        <v>156</v>
      </c>
      <c r="PO35" s="2">
        <v>2689</v>
      </c>
      <c r="PP35" s="2">
        <v>23595</v>
      </c>
      <c r="PQ35" s="2" t="s">
        <v>5</v>
      </c>
      <c r="PR35" s="2">
        <v>44255</v>
      </c>
      <c r="PS35" s="2">
        <v>0</v>
      </c>
      <c r="PT35" s="2">
        <v>3175</v>
      </c>
      <c r="PU35" s="2">
        <v>668309</v>
      </c>
      <c r="PV35" s="2">
        <v>3395</v>
      </c>
      <c r="PW35" s="2">
        <v>40004</v>
      </c>
      <c r="PX35" s="2">
        <v>3269</v>
      </c>
      <c r="PY35" s="2">
        <v>9080</v>
      </c>
      <c r="PZ35" s="2">
        <v>408</v>
      </c>
      <c r="QA35" s="2">
        <v>0</v>
      </c>
      <c r="QB35" s="2">
        <v>1490</v>
      </c>
      <c r="QC35" s="2">
        <v>20730</v>
      </c>
      <c r="QD35" s="2">
        <v>31624</v>
      </c>
      <c r="QE35" s="2">
        <v>112909</v>
      </c>
      <c r="QF35" s="2" t="s">
        <v>5</v>
      </c>
      <c r="QG35" s="2">
        <v>120344</v>
      </c>
      <c r="QH35" s="2">
        <v>82442</v>
      </c>
      <c r="QI35" s="2">
        <v>4667</v>
      </c>
      <c r="QJ35" s="2">
        <v>27509</v>
      </c>
      <c r="QK35" s="2" t="s">
        <v>5</v>
      </c>
      <c r="QL35" s="2" t="s">
        <v>5</v>
      </c>
      <c r="QM35" s="2">
        <v>3165</v>
      </c>
      <c r="QN35" s="2">
        <v>79758</v>
      </c>
      <c r="QO35" s="2" t="s">
        <v>5</v>
      </c>
      <c r="QP35" s="2">
        <v>25316</v>
      </c>
      <c r="QQ35" s="2">
        <v>0</v>
      </c>
      <c r="QR35" s="2">
        <v>0</v>
      </c>
      <c r="QS35" s="2" t="s">
        <v>5</v>
      </c>
      <c r="QT35" s="2">
        <v>46704</v>
      </c>
      <c r="QU35" s="2">
        <v>0</v>
      </c>
      <c r="QV35" s="2">
        <v>0</v>
      </c>
      <c r="QW35" s="2">
        <v>0</v>
      </c>
      <c r="QX35" s="2" t="s">
        <v>5</v>
      </c>
      <c r="QY35" s="2">
        <v>0</v>
      </c>
      <c r="QZ35" s="2">
        <v>0</v>
      </c>
      <c r="RA35" s="2">
        <v>0</v>
      </c>
      <c r="RB35" s="2">
        <v>6381</v>
      </c>
      <c r="RC35" s="2">
        <v>8073</v>
      </c>
      <c r="RD35" s="2">
        <v>0</v>
      </c>
      <c r="RE35" s="2">
        <v>0</v>
      </c>
      <c r="RF35" s="2">
        <v>0</v>
      </c>
      <c r="RG35" s="2">
        <v>0</v>
      </c>
      <c r="RH35" s="2">
        <v>6023606</v>
      </c>
      <c r="RI35" s="2">
        <v>0</v>
      </c>
      <c r="RJ35" s="2">
        <v>5562111</v>
      </c>
      <c r="RK35" s="2">
        <v>12799956</v>
      </c>
      <c r="RL35" s="2">
        <v>0</v>
      </c>
      <c r="RM35" s="2">
        <v>0</v>
      </c>
      <c r="RN35" s="2">
        <v>332640</v>
      </c>
      <c r="RO35" s="2">
        <v>0</v>
      </c>
      <c r="RP35" s="2" t="s">
        <v>5</v>
      </c>
      <c r="RQ35" s="2">
        <v>363052</v>
      </c>
      <c r="RR35" s="2">
        <v>9296</v>
      </c>
      <c r="RS35" s="2">
        <v>0</v>
      </c>
      <c r="RT35" s="2" t="s">
        <v>5</v>
      </c>
      <c r="RU35" s="2" t="s">
        <v>5</v>
      </c>
      <c r="RV35" s="2" t="s">
        <v>5</v>
      </c>
      <c r="RW35" s="2" t="s">
        <v>5</v>
      </c>
      <c r="RX35" s="2" t="s">
        <v>5</v>
      </c>
      <c r="RY35" s="2" t="s">
        <v>5</v>
      </c>
      <c r="RZ35" s="2">
        <v>702044</v>
      </c>
      <c r="SA35" s="2" t="s">
        <v>5</v>
      </c>
      <c r="SB35" s="2" t="s">
        <v>5</v>
      </c>
      <c r="SC35" s="2" t="s">
        <v>5</v>
      </c>
      <c r="SD35" s="2">
        <v>55946</v>
      </c>
      <c r="SE35" s="2" t="s">
        <v>5</v>
      </c>
      <c r="SF35" s="2">
        <v>5913</v>
      </c>
      <c r="SG35" s="2">
        <v>28215</v>
      </c>
      <c r="SH35" s="2">
        <v>0</v>
      </c>
      <c r="SI35" s="2">
        <v>151</v>
      </c>
      <c r="SJ35" s="2">
        <v>0</v>
      </c>
      <c r="SK35" s="2">
        <v>4899334</v>
      </c>
      <c r="SL35" s="2">
        <v>15122</v>
      </c>
      <c r="SM35" s="2">
        <v>43220</v>
      </c>
      <c r="SN35" s="2">
        <v>86890</v>
      </c>
      <c r="SO35" s="2">
        <v>0</v>
      </c>
      <c r="SP35" s="2">
        <v>1360</v>
      </c>
      <c r="SQ35" s="2">
        <v>0</v>
      </c>
      <c r="SR35" s="2">
        <v>2544</v>
      </c>
      <c r="SS35" s="2">
        <v>0</v>
      </c>
      <c r="ST35" s="2">
        <v>87954</v>
      </c>
      <c r="SU35" s="2">
        <v>277346</v>
      </c>
      <c r="SV35" s="2">
        <v>2668918</v>
      </c>
      <c r="SW35" s="2">
        <v>0</v>
      </c>
      <c r="SX35" s="2">
        <v>246396</v>
      </c>
      <c r="SY35" s="2">
        <v>0</v>
      </c>
      <c r="SZ35" s="2">
        <v>84</v>
      </c>
      <c r="TA35" s="2">
        <v>181719</v>
      </c>
      <c r="TB35" s="2">
        <v>17056</v>
      </c>
      <c r="TC35" s="2">
        <v>60</v>
      </c>
      <c r="TD35" s="2">
        <v>0</v>
      </c>
      <c r="TE35" s="2">
        <v>0</v>
      </c>
      <c r="TF35" s="2">
        <v>0</v>
      </c>
      <c r="TG35" s="2">
        <v>42863</v>
      </c>
      <c r="TH35" s="2">
        <v>7077259</v>
      </c>
      <c r="TI35" s="2">
        <v>2028</v>
      </c>
      <c r="TJ35" s="2" t="s">
        <v>5</v>
      </c>
      <c r="TK35" s="2">
        <v>202</v>
      </c>
      <c r="TL35" s="2">
        <v>0</v>
      </c>
      <c r="TM35" s="2">
        <v>826</v>
      </c>
      <c r="TN35" s="2">
        <v>772811</v>
      </c>
      <c r="TO35" s="2">
        <v>8102</v>
      </c>
      <c r="TP35" s="2">
        <v>236</v>
      </c>
      <c r="TQ35" s="2">
        <v>0</v>
      </c>
      <c r="TR35" s="2">
        <v>0</v>
      </c>
      <c r="TS35" s="2">
        <v>2097</v>
      </c>
      <c r="TT35" s="2">
        <v>0</v>
      </c>
      <c r="TU35" s="2">
        <v>0</v>
      </c>
      <c r="TV35" s="2">
        <v>0</v>
      </c>
      <c r="TW35" s="2">
        <v>590</v>
      </c>
      <c r="TX35" s="2">
        <v>0</v>
      </c>
      <c r="TY35" s="2">
        <v>1266</v>
      </c>
      <c r="TZ35" s="2">
        <v>18323</v>
      </c>
      <c r="UA35" s="2">
        <v>0</v>
      </c>
      <c r="UB35" s="2">
        <v>149689</v>
      </c>
      <c r="UC35" s="2">
        <v>189</v>
      </c>
      <c r="UD35" s="2">
        <v>4750</v>
      </c>
      <c r="UE35" s="2" t="s">
        <v>5</v>
      </c>
      <c r="UF35" s="2">
        <v>0</v>
      </c>
      <c r="UG35" s="2">
        <v>1542</v>
      </c>
      <c r="UH35" s="2">
        <v>7380</v>
      </c>
      <c r="UI35" s="2">
        <v>7561</v>
      </c>
      <c r="UJ35" s="2">
        <v>480</v>
      </c>
      <c r="UK35" s="2">
        <v>21360</v>
      </c>
      <c r="UL35" s="2">
        <v>0</v>
      </c>
      <c r="UM35" s="2">
        <v>0</v>
      </c>
      <c r="UN35" s="2">
        <v>342697</v>
      </c>
      <c r="UO35" s="2">
        <v>5804</v>
      </c>
      <c r="UP35" s="2">
        <v>338</v>
      </c>
      <c r="UQ35" s="2">
        <v>234</v>
      </c>
      <c r="UR35" s="2">
        <v>4021</v>
      </c>
      <c r="US35" s="2">
        <v>3695</v>
      </c>
      <c r="UT35" s="2">
        <v>5666</v>
      </c>
      <c r="UU35" s="2">
        <v>11527</v>
      </c>
      <c r="UV35" s="2">
        <v>994581</v>
      </c>
      <c r="UW35" s="2">
        <v>0</v>
      </c>
      <c r="UX35" s="2">
        <v>32227</v>
      </c>
      <c r="UY35" s="2">
        <v>1102324</v>
      </c>
      <c r="UZ35" s="2">
        <v>2630322</v>
      </c>
      <c r="VA35" s="2">
        <v>5628</v>
      </c>
      <c r="VB35" s="2">
        <v>0</v>
      </c>
      <c r="VC35" s="2">
        <v>0</v>
      </c>
      <c r="VD35" s="2">
        <v>0</v>
      </c>
      <c r="VE35" s="2">
        <v>4505</v>
      </c>
      <c r="VF35" s="2">
        <v>93984</v>
      </c>
      <c r="VG35" s="2">
        <v>409</v>
      </c>
      <c r="VH35" s="2">
        <v>0</v>
      </c>
      <c r="VI35" s="2">
        <v>148485</v>
      </c>
      <c r="VJ35" s="2">
        <v>29</v>
      </c>
      <c r="VK35" s="2">
        <v>0</v>
      </c>
      <c r="VL35" s="2">
        <v>3006</v>
      </c>
      <c r="VM35" s="2">
        <v>0</v>
      </c>
      <c r="VN35" s="2">
        <v>24</v>
      </c>
      <c r="VO35" s="2">
        <v>1525</v>
      </c>
      <c r="VP35" s="2">
        <v>4496</v>
      </c>
      <c r="VQ35" s="2">
        <v>0</v>
      </c>
      <c r="VR35" s="2">
        <v>5708</v>
      </c>
      <c r="VS35" s="2">
        <v>43117</v>
      </c>
      <c r="VT35" s="2">
        <v>1579</v>
      </c>
      <c r="VU35" s="2">
        <v>0</v>
      </c>
      <c r="VV35" s="2">
        <v>2340</v>
      </c>
      <c r="VW35" s="2">
        <v>452</v>
      </c>
      <c r="VX35" s="2">
        <v>0</v>
      </c>
      <c r="VY35" s="2">
        <v>12533</v>
      </c>
      <c r="VZ35" s="2">
        <v>0</v>
      </c>
      <c r="WA35" s="2">
        <v>0</v>
      </c>
      <c r="WB35" s="2">
        <v>0</v>
      </c>
      <c r="WC35" s="2">
        <v>0</v>
      </c>
      <c r="WD35" s="2">
        <v>951</v>
      </c>
      <c r="WE35" s="2">
        <v>7327</v>
      </c>
      <c r="WF35" s="2">
        <v>0</v>
      </c>
      <c r="WG35" s="2">
        <v>1179</v>
      </c>
      <c r="WH35" s="2">
        <v>0</v>
      </c>
      <c r="WI35" s="2">
        <v>3358</v>
      </c>
      <c r="WJ35" s="2">
        <v>24526</v>
      </c>
      <c r="WK35" s="2">
        <v>0</v>
      </c>
      <c r="WL35" s="2">
        <v>0</v>
      </c>
      <c r="WM35" s="2">
        <v>12322</v>
      </c>
      <c r="WN35" s="2">
        <v>0</v>
      </c>
      <c r="WO35" s="2">
        <v>0</v>
      </c>
      <c r="WP35" s="2">
        <v>80275</v>
      </c>
      <c r="WQ35" s="2">
        <v>0</v>
      </c>
      <c r="WR35" s="2">
        <v>76770</v>
      </c>
      <c r="WS35" s="2">
        <v>0</v>
      </c>
      <c r="WT35" s="2">
        <v>0</v>
      </c>
      <c r="WU35" s="2">
        <v>378</v>
      </c>
      <c r="WV35" s="2">
        <v>0</v>
      </c>
      <c r="WW35" s="2">
        <v>9027</v>
      </c>
      <c r="WX35" s="2">
        <v>0</v>
      </c>
      <c r="WY35" s="2">
        <v>0</v>
      </c>
      <c r="WZ35" s="2">
        <v>4871</v>
      </c>
      <c r="XA35" s="2">
        <v>0</v>
      </c>
      <c r="XB35" s="2">
        <v>13426</v>
      </c>
      <c r="XC35" s="2">
        <v>4555</v>
      </c>
      <c r="XD35" s="2">
        <v>3003</v>
      </c>
      <c r="XE35" s="2">
        <v>3</v>
      </c>
      <c r="XF35" s="2" t="s">
        <v>5</v>
      </c>
      <c r="XG35" s="2">
        <v>1271</v>
      </c>
      <c r="XH35" s="2">
        <v>0</v>
      </c>
      <c r="XI35" s="2">
        <v>3835</v>
      </c>
      <c r="XJ35" s="2">
        <v>0</v>
      </c>
      <c r="XK35" s="2">
        <v>25240</v>
      </c>
      <c r="XL35" s="2">
        <v>22982</v>
      </c>
      <c r="XM35" s="2">
        <v>2217</v>
      </c>
      <c r="XN35" s="2">
        <v>1993</v>
      </c>
      <c r="XO35" s="2">
        <v>0</v>
      </c>
      <c r="XP35" s="2">
        <v>8434</v>
      </c>
      <c r="XQ35" s="2">
        <v>0</v>
      </c>
      <c r="XR35" s="2">
        <v>10101</v>
      </c>
      <c r="XS35" s="2">
        <v>36238</v>
      </c>
      <c r="XT35" s="2">
        <v>0</v>
      </c>
      <c r="XU35" s="2">
        <v>4396</v>
      </c>
      <c r="XV35" s="2">
        <v>4179</v>
      </c>
      <c r="XW35" s="2">
        <v>1933</v>
      </c>
      <c r="XX35" s="2">
        <v>0</v>
      </c>
      <c r="XY35" s="2">
        <v>0</v>
      </c>
      <c r="XZ35" s="2">
        <v>2410</v>
      </c>
      <c r="YA35" s="2">
        <v>0</v>
      </c>
      <c r="YB35" s="2">
        <v>0</v>
      </c>
      <c r="YC35" s="2">
        <v>0</v>
      </c>
      <c r="YD35" s="2">
        <v>0</v>
      </c>
      <c r="YE35" s="2">
        <v>2640</v>
      </c>
      <c r="YF35" s="2" t="s">
        <v>5</v>
      </c>
      <c r="YG35" s="2">
        <v>15854</v>
      </c>
      <c r="YH35" s="2">
        <v>19096</v>
      </c>
      <c r="YI35" s="2">
        <v>0</v>
      </c>
      <c r="YJ35" s="2">
        <v>653</v>
      </c>
      <c r="YK35" s="2">
        <v>708</v>
      </c>
      <c r="YL35" s="2">
        <v>0</v>
      </c>
      <c r="YM35" s="2">
        <v>0</v>
      </c>
      <c r="YN35" s="2">
        <v>27870</v>
      </c>
      <c r="YO35" s="2">
        <v>0</v>
      </c>
      <c r="YP35" s="2">
        <v>0</v>
      </c>
      <c r="YQ35" s="2">
        <v>6916</v>
      </c>
      <c r="YR35" s="2">
        <v>54158</v>
      </c>
      <c r="YS35" s="2">
        <v>38504</v>
      </c>
      <c r="YT35" s="2">
        <v>49373</v>
      </c>
      <c r="YU35" s="2">
        <v>427</v>
      </c>
      <c r="YV35" s="2">
        <v>0</v>
      </c>
      <c r="YW35" s="2">
        <v>0</v>
      </c>
      <c r="YX35" s="2">
        <v>24492</v>
      </c>
      <c r="YY35" s="2">
        <v>2181</v>
      </c>
      <c r="YZ35" s="2">
        <v>40195</v>
      </c>
      <c r="ZA35" s="2">
        <v>5006</v>
      </c>
      <c r="ZB35" s="2">
        <v>3838</v>
      </c>
      <c r="ZC35" s="2">
        <v>3919</v>
      </c>
      <c r="ZD35" s="2">
        <v>27</v>
      </c>
      <c r="ZE35" s="2">
        <v>94269</v>
      </c>
      <c r="ZF35" s="2">
        <v>337</v>
      </c>
      <c r="ZG35" s="2">
        <v>3972</v>
      </c>
      <c r="ZH35" s="2">
        <v>0</v>
      </c>
      <c r="ZI35" s="2">
        <v>4893</v>
      </c>
      <c r="ZJ35" s="2">
        <v>658</v>
      </c>
      <c r="ZK35" s="2">
        <v>0</v>
      </c>
      <c r="ZL35" s="2">
        <v>36712</v>
      </c>
      <c r="ZM35" s="2">
        <v>0</v>
      </c>
      <c r="ZN35" s="2">
        <v>8131</v>
      </c>
      <c r="ZO35" s="2">
        <v>27311</v>
      </c>
      <c r="ZP35" s="2">
        <v>0</v>
      </c>
      <c r="ZQ35" s="2">
        <v>0</v>
      </c>
      <c r="ZR35" s="2">
        <v>535669</v>
      </c>
      <c r="ZS35" s="2">
        <v>0</v>
      </c>
      <c r="ZT35" s="2">
        <v>0</v>
      </c>
      <c r="ZU35" s="2">
        <v>12776</v>
      </c>
      <c r="ZV35" s="2">
        <v>11019</v>
      </c>
      <c r="ZW35" s="2">
        <v>1443</v>
      </c>
      <c r="ZX35" s="2">
        <v>18009</v>
      </c>
      <c r="ZY35" s="2">
        <v>127</v>
      </c>
      <c r="ZZ35" s="2">
        <v>146130</v>
      </c>
      <c r="AAA35" s="2">
        <v>0</v>
      </c>
      <c r="AAB35" s="2">
        <v>0</v>
      </c>
      <c r="AAC35" s="2">
        <v>8731</v>
      </c>
      <c r="AAD35" s="2">
        <v>0</v>
      </c>
      <c r="AAE35" s="2">
        <v>2327</v>
      </c>
      <c r="AAF35" s="2">
        <v>0</v>
      </c>
      <c r="AAG35" s="2">
        <v>14</v>
      </c>
      <c r="AAH35" s="2">
        <v>1006</v>
      </c>
      <c r="AAI35" s="2">
        <v>0</v>
      </c>
      <c r="AAJ35" s="2">
        <v>0</v>
      </c>
      <c r="AAK35" s="2">
        <v>6450</v>
      </c>
      <c r="AAL35" s="2">
        <v>2233</v>
      </c>
      <c r="AAM35" s="2">
        <v>0</v>
      </c>
      <c r="AAN35" s="2">
        <v>0</v>
      </c>
      <c r="AAO35" s="2">
        <v>197</v>
      </c>
      <c r="AAP35" s="2">
        <v>198138</v>
      </c>
      <c r="AAQ35" s="2">
        <v>0</v>
      </c>
      <c r="AAR35" s="2">
        <v>0</v>
      </c>
      <c r="AAS35" s="2">
        <v>0</v>
      </c>
      <c r="AAT35" s="2">
        <v>0</v>
      </c>
      <c r="AAU35" s="2">
        <v>0</v>
      </c>
      <c r="AAV35" s="2">
        <v>0</v>
      </c>
      <c r="AAW35" s="2">
        <v>0</v>
      </c>
      <c r="AAX35" s="2">
        <v>550442</v>
      </c>
      <c r="AAY35" s="2" t="s">
        <v>5</v>
      </c>
      <c r="AAZ35" s="2">
        <v>279495</v>
      </c>
      <c r="ABA35" s="2">
        <v>74052</v>
      </c>
      <c r="ABB35" s="2" t="s">
        <v>5</v>
      </c>
      <c r="ABC35" s="2">
        <v>0</v>
      </c>
      <c r="ABD35" s="2">
        <v>17834</v>
      </c>
      <c r="ABE35" s="2">
        <v>0</v>
      </c>
      <c r="ABF35" s="2">
        <v>625</v>
      </c>
      <c r="ABG35" s="2">
        <v>0</v>
      </c>
      <c r="ABH35" s="2">
        <v>0</v>
      </c>
      <c r="ABI35" s="2">
        <v>0</v>
      </c>
      <c r="ABJ35" s="2">
        <v>0</v>
      </c>
      <c r="ABK35" s="2">
        <v>0</v>
      </c>
      <c r="ABL35" s="2">
        <v>1267</v>
      </c>
      <c r="ABM35" s="2">
        <v>0</v>
      </c>
      <c r="ABN35" s="2">
        <v>2043</v>
      </c>
      <c r="ABO35" s="2">
        <v>27920</v>
      </c>
      <c r="ABP35" s="2">
        <v>3384</v>
      </c>
      <c r="ABQ35" s="2">
        <v>628</v>
      </c>
      <c r="ABR35" s="2">
        <v>298248</v>
      </c>
      <c r="ABS35" s="2">
        <v>0</v>
      </c>
      <c r="ABT35" s="2">
        <v>3681</v>
      </c>
      <c r="ABU35" s="2">
        <v>2554</v>
      </c>
      <c r="ABV35" s="2">
        <v>20747</v>
      </c>
      <c r="ABW35" s="2">
        <v>143</v>
      </c>
      <c r="ABX35" s="2">
        <v>0</v>
      </c>
      <c r="ABY35" s="2">
        <v>2247</v>
      </c>
      <c r="ABZ35" s="2">
        <v>161285</v>
      </c>
      <c r="ACA35" s="2">
        <v>61324</v>
      </c>
      <c r="ACB35" s="2">
        <v>2052</v>
      </c>
      <c r="ACC35" s="2">
        <v>130</v>
      </c>
      <c r="ACD35" s="2">
        <v>1138</v>
      </c>
      <c r="ACE35" s="2">
        <v>1017</v>
      </c>
      <c r="ACF35" s="2">
        <v>1291</v>
      </c>
      <c r="ACG35" s="2">
        <v>3011</v>
      </c>
      <c r="ACH35" s="2">
        <v>798</v>
      </c>
      <c r="ACI35" s="2">
        <v>3863</v>
      </c>
      <c r="ACJ35" s="2">
        <v>8135</v>
      </c>
      <c r="ACK35" s="2">
        <v>0</v>
      </c>
      <c r="ACL35" s="2">
        <v>0</v>
      </c>
      <c r="ACM35" s="2">
        <v>0</v>
      </c>
      <c r="ACN35" s="2">
        <v>785</v>
      </c>
      <c r="ACO35" s="2">
        <v>3276</v>
      </c>
      <c r="ACP35" s="2">
        <v>4566</v>
      </c>
      <c r="ACQ35" s="2">
        <v>2321</v>
      </c>
      <c r="ACR35" s="2">
        <v>0</v>
      </c>
      <c r="ACS35" s="2">
        <v>10099</v>
      </c>
      <c r="ACT35" s="2">
        <v>0</v>
      </c>
      <c r="ACU35" s="2">
        <v>0</v>
      </c>
      <c r="ACV35" s="2">
        <v>25016</v>
      </c>
      <c r="ACW35" s="2">
        <v>2639</v>
      </c>
      <c r="ACX35" s="2">
        <v>0</v>
      </c>
      <c r="ACY35" s="2">
        <v>891</v>
      </c>
      <c r="ACZ35" s="2">
        <v>1119</v>
      </c>
      <c r="ADA35" s="2">
        <v>8329</v>
      </c>
      <c r="ADB35" s="2">
        <v>1181</v>
      </c>
      <c r="ADC35" s="2">
        <v>0</v>
      </c>
      <c r="ADD35" s="2">
        <v>0</v>
      </c>
      <c r="ADE35" s="2">
        <v>3181</v>
      </c>
      <c r="ADF35" s="2">
        <v>30216</v>
      </c>
      <c r="ADG35" s="2">
        <v>896</v>
      </c>
      <c r="ADH35" s="2">
        <v>0</v>
      </c>
      <c r="ADI35" s="2">
        <v>8921</v>
      </c>
      <c r="ADJ35" s="2">
        <v>0</v>
      </c>
      <c r="ADK35" s="2">
        <v>4462</v>
      </c>
      <c r="ADL35" s="2">
        <v>2103</v>
      </c>
      <c r="ADM35" s="2">
        <v>0</v>
      </c>
      <c r="ADN35" s="2">
        <v>0</v>
      </c>
      <c r="ADO35" s="2">
        <v>150</v>
      </c>
      <c r="ADP35" s="2">
        <v>4738</v>
      </c>
      <c r="ADQ35" s="2">
        <v>0</v>
      </c>
      <c r="ADR35" s="2">
        <v>0</v>
      </c>
      <c r="ADS35" s="2">
        <v>3382</v>
      </c>
      <c r="ADT35" s="2">
        <v>0</v>
      </c>
      <c r="ADU35" s="2">
        <v>0</v>
      </c>
      <c r="ADV35" s="2">
        <v>7296</v>
      </c>
      <c r="ADW35" s="2">
        <v>259</v>
      </c>
      <c r="ADX35" s="2">
        <v>0</v>
      </c>
      <c r="ADY35" s="2">
        <v>0</v>
      </c>
      <c r="ADZ35" s="2">
        <v>0</v>
      </c>
      <c r="AEA35" s="2">
        <v>3929</v>
      </c>
      <c r="AEB35" s="2">
        <v>2010</v>
      </c>
      <c r="AEC35" s="2">
        <v>0</v>
      </c>
      <c r="AED35" s="2">
        <v>6165</v>
      </c>
      <c r="AEE35" s="2">
        <v>281</v>
      </c>
      <c r="AEF35" s="2">
        <v>0</v>
      </c>
      <c r="AEG35" s="2">
        <v>0</v>
      </c>
      <c r="AEH35" s="2">
        <v>0</v>
      </c>
      <c r="AEI35" s="2">
        <v>3580</v>
      </c>
      <c r="AEJ35" s="2">
        <v>3549</v>
      </c>
      <c r="AEK35" s="2">
        <v>6753</v>
      </c>
      <c r="AEL35" s="2">
        <v>0</v>
      </c>
      <c r="AEM35" s="2">
        <v>1230</v>
      </c>
      <c r="AEN35" s="2">
        <v>2690</v>
      </c>
      <c r="AEO35" s="2">
        <v>2564</v>
      </c>
      <c r="AEP35" s="2">
        <v>107735</v>
      </c>
      <c r="AEQ35" s="2">
        <v>0</v>
      </c>
      <c r="AER35" s="2">
        <v>0</v>
      </c>
      <c r="AES35" s="2">
        <v>296</v>
      </c>
      <c r="AET35" s="2">
        <v>4254</v>
      </c>
      <c r="AEU35" s="2">
        <v>108</v>
      </c>
      <c r="AEV35" s="2">
        <v>0</v>
      </c>
      <c r="AEW35" s="2">
        <v>24431</v>
      </c>
      <c r="AEX35" s="2">
        <v>71</v>
      </c>
      <c r="AEY35" s="2">
        <v>0</v>
      </c>
      <c r="AEZ35" s="2">
        <v>10633</v>
      </c>
      <c r="AFA35" s="2">
        <v>14392</v>
      </c>
      <c r="AFB35" s="2">
        <v>1146</v>
      </c>
      <c r="AFC35" s="2">
        <v>4084</v>
      </c>
      <c r="AFD35" s="2">
        <v>0</v>
      </c>
      <c r="AFE35" s="2">
        <v>3497</v>
      </c>
      <c r="AFF35" s="2">
        <v>0</v>
      </c>
      <c r="AFG35" s="2">
        <v>0</v>
      </c>
      <c r="AFH35" s="2">
        <v>1932</v>
      </c>
      <c r="AFI35" s="2">
        <v>233</v>
      </c>
      <c r="AFJ35" s="2">
        <v>943</v>
      </c>
      <c r="AFK35" s="2">
        <v>29784</v>
      </c>
      <c r="AFL35" s="2">
        <v>2601</v>
      </c>
      <c r="AFM35" s="2">
        <v>419</v>
      </c>
      <c r="AFN35" s="2">
        <v>40</v>
      </c>
      <c r="AFO35" s="2">
        <v>38036</v>
      </c>
      <c r="AFP35" s="2">
        <v>27119</v>
      </c>
      <c r="AFQ35" s="2">
        <v>0</v>
      </c>
      <c r="AFR35" s="2">
        <v>11607</v>
      </c>
      <c r="AFS35" s="2">
        <v>0</v>
      </c>
      <c r="AFT35" s="2">
        <v>0</v>
      </c>
      <c r="AFU35" s="2">
        <v>3450</v>
      </c>
      <c r="AFV35" s="2">
        <v>0</v>
      </c>
      <c r="AFW35" s="2">
        <v>10907</v>
      </c>
      <c r="AFX35" s="2">
        <v>12027</v>
      </c>
      <c r="AFY35" s="2">
        <v>15448</v>
      </c>
      <c r="AFZ35" s="2">
        <v>1525</v>
      </c>
      <c r="AGA35" s="2">
        <v>183</v>
      </c>
      <c r="AGB35" s="2">
        <v>958</v>
      </c>
      <c r="AGC35" s="2">
        <v>35991</v>
      </c>
      <c r="AGD35" s="2">
        <v>0</v>
      </c>
      <c r="AGE35" s="2">
        <v>100275</v>
      </c>
      <c r="AGF35" s="2">
        <v>6242</v>
      </c>
      <c r="AGG35" s="2">
        <v>1898</v>
      </c>
      <c r="AGH35" s="2">
        <v>14083</v>
      </c>
      <c r="AGI35" s="2">
        <v>3141</v>
      </c>
      <c r="AGJ35" s="2">
        <v>0</v>
      </c>
      <c r="AGK35" s="2">
        <v>3056</v>
      </c>
      <c r="AGL35" s="2">
        <v>14683</v>
      </c>
      <c r="AGM35" s="2">
        <v>0</v>
      </c>
      <c r="AGN35" s="2">
        <v>0</v>
      </c>
      <c r="AGO35" s="2">
        <v>104</v>
      </c>
      <c r="AGP35" s="2">
        <v>14491</v>
      </c>
      <c r="AGQ35" s="2">
        <v>71256</v>
      </c>
      <c r="AGR35" s="2">
        <v>0</v>
      </c>
      <c r="AGS35" s="2">
        <v>0</v>
      </c>
      <c r="AGT35" s="2">
        <v>0</v>
      </c>
      <c r="AGU35" s="2">
        <v>272</v>
      </c>
      <c r="AGV35" s="2">
        <v>1088</v>
      </c>
      <c r="AGW35" s="2">
        <v>2386</v>
      </c>
      <c r="AGX35" s="2">
        <v>0</v>
      </c>
      <c r="AGY35" s="2">
        <v>0</v>
      </c>
      <c r="AGZ35" s="2">
        <v>0</v>
      </c>
      <c r="AHA35" s="2">
        <v>0</v>
      </c>
      <c r="AHB35" s="2">
        <v>3609</v>
      </c>
      <c r="AHC35" s="2">
        <v>569135</v>
      </c>
      <c r="AHD35" s="2">
        <v>0</v>
      </c>
      <c r="AHE35" s="2">
        <v>11554</v>
      </c>
      <c r="AHF35" s="2">
        <v>21072</v>
      </c>
      <c r="AHG35" s="2">
        <v>1966</v>
      </c>
      <c r="AHH35" s="2">
        <v>0</v>
      </c>
      <c r="AHI35" s="2">
        <v>218</v>
      </c>
      <c r="AHJ35" s="2">
        <v>6364</v>
      </c>
      <c r="AHK35" s="2">
        <v>2118</v>
      </c>
      <c r="AHL35" s="2">
        <v>11</v>
      </c>
      <c r="AHM35" s="2">
        <v>0</v>
      </c>
      <c r="AHN35" s="2">
        <v>7777</v>
      </c>
      <c r="AHO35" s="2">
        <v>1377</v>
      </c>
      <c r="AHP35" s="2">
        <v>805</v>
      </c>
      <c r="AHQ35" s="2">
        <v>37834</v>
      </c>
      <c r="AHR35" s="2">
        <v>0</v>
      </c>
      <c r="AHS35" s="2">
        <v>4524</v>
      </c>
      <c r="AHT35" s="2">
        <v>3305</v>
      </c>
      <c r="AHU35" s="2">
        <v>0</v>
      </c>
      <c r="AHV35" s="2">
        <v>1438</v>
      </c>
      <c r="AHW35" s="2">
        <v>7263</v>
      </c>
      <c r="AHX35" s="2">
        <v>9048</v>
      </c>
      <c r="AHY35" s="2">
        <v>1123480</v>
      </c>
      <c r="AHZ35" s="2">
        <v>811</v>
      </c>
      <c r="AIA35" s="2">
        <v>1761</v>
      </c>
      <c r="AIB35" s="2">
        <v>1188</v>
      </c>
      <c r="AIC35" s="2">
        <v>0</v>
      </c>
      <c r="AID35" s="2">
        <v>0</v>
      </c>
      <c r="AIE35" s="2">
        <v>0</v>
      </c>
      <c r="AIF35" s="2">
        <v>3123</v>
      </c>
      <c r="AIG35" s="2">
        <v>0</v>
      </c>
      <c r="AIH35" s="2">
        <v>880</v>
      </c>
      <c r="AII35" s="2">
        <v>51</v>
      </c>
      <c r="AIJ35" s="2">
        <v>8097</v>
      </c>
      <c r="AIK35" s="2">
        <v>43018</v>
      </c>
      <c r="AIL35" s="2">
        <v>14041</v>
      </c>
      <c r="AIM35" s="2">
        <v>0</v>
      </c>
      <c r="AIN35" s="2">
        <v>0</v>
      </c>
      <c r="AIO35" s="2">
        <v>13389</v>
      </c>
      <c r="AIP35" s="2">
        <v>2267</v>
      </c>
      <c r="AIQ35" s="2">
        <v>183</v>
      </c>
      <c r="AIR35" s="2">
        <v>0</v>
      </c>
      <c r="AIS35" s="2">
        <v>5</v>
      </c>
      <c r="AIT35" s="2">
        <v>176</v>
      </c>
      <c r="AIU35" s="2">
        <v>0</v>
      </c>
      <c r="AIV35" s="2">
        <v>0</v>
      </c>
      <c r="AIW35" s="2">
        <v>0</v>
      </c>
      <c r="AIX35" s="2">
        <v>0</v>
      </c>
      <c r="AIY35" s="2">
        <v>0</v>
      </c>
      <c r="AIZ35" s="2">
        <v>0</v>
      </c>
      <c r="AJA35" s="2">
        <v>79</v>
      </c>
      <c r="AJB35" s="2">
        <v>0</v>
      </c>
      <c r="AJC35" s="2">
        <v>0</v>
      </c>
      <c r="AJD35" s="2">
        <v>0</v>
      </c>
      <c r="AJE35" s="2">
        <v>0</v>
      </c>
      <c r="AJF35" s="2">
        <v>0</v>
      </c>
      <c r="AJG35" s="2">
        <v>20018</v>
      </c>
      <c r="AJH35" s="2">
        <v>2325</v>
      </c>
      <c r="AJI35" s="2">
        <v>0</v>
      </c>
      <c r="AJJ35" s="2">
        <v>0</v>
      </c>
      <c r="AJK35" s="2">
        <v>2538</v>
      </c>
      <c r="AJL35" s="2">
        <v>3352</v>
      </c>
      <c r="AJM35" s="2">
        <v>28074</v>
      </c>
      <c r="AJN35" s="2">
        <v>0</v>
      </c>
      <c r="AJO35" s="2">
        <v>38063</v>
      </c>
      <c r="AJP35" s="2">
        <v>3416</v>
      </c>
      <c r="AJQ35" s="2">
        <v>0</v>
      </c>
      <c r="AJR35" s="2">
        <v>0</v>
      </c>
      <c r="AJS35" s="2">
        <v>5779</v>
      </c>
      <c r="AJT35" s="2">
        <v>26653</v>
      </c>
      <c r="AJU35" s="2">
        <v>0</v>
      </c>
      <c r="AJV35" s="2">
        <v>3434</v>
      </c>
      <c r="AJW35" s="2">
        <v>0</v>
      </c>
      <c r="AJX35" s="2">
        <v>0</v>
      </c>
      <c r="AJY35" s="2">
        <v>930</v>
      </c>
      <c r="AJZ35" s="2">
        <v>165904</v>
      </c>
      <c r="AKA35" s="2">
        <v>16</v>
      </c>
      <c r="AKB35" s="2">
        <v>0</v>
      </c>
      <c r="AKC35" s="2">
        <v>0</v>
      </c>
      <c r="AKD35" s="2">
        <v>8944</v>
      </c>
      <c r="AKE35" s="2">
        <v>292282</v>
      </c>
      <c r="AKF35" s="2">
        <v>0</v>
      </c>
      <c r="AKG35" s="2">
        <v>22223</v>
      </c>
      <c r="AKH35" s="2">
        <v>2110</v>
      </c>
      <c r="AKI35" s="2">
        <v>0</v>
      </c>
      <c r="AKJ35" s="2">
        <v>10954</v>
      </c>
      <c r="AKK35" s="2">
        <v>13815</v>
      </c>
      <c r="AKL35" s="2">
        <v>0</v>
      </c>
      <c r="AKM35" s="2">
        <v>0</v>
      </c>
      <c r="AKN35" s="2">
        <v>1708</v>
      </c>
      <c r="AKO35" s="2">
        <v>0</v>
      </c>
      <c r="AKP35" s="2">
        <v>0</v>
      </c>
      <c r="AKQ35" s="2">
        <v>0</v>
      </c>
      <c r="AKR35" s="2">
        <v>7937</v>
      </c>
      <c r="AKS35" s="2">
        <v>0</v>
      </c>
      <c r="AKT35" s="2">
        <v>20019</v>
      </c>
      <c r="AKU35" s="2">
        <v>14321</v>
      </c>
      <c r="AKV35" s="2">
        <v>0</v>
      </c>
      <c r="AKW35" s="2">
        <v>0</v>
      </c>
      <c r="AKX35" s="2">
        <v>0</v>
      </c>
      <c r="AKY35" s="2">
        <v>0</v>
      </c>
      <c r="AKZ35" s="2">
        <v>0</v>
      </c>
      <c r="ALA35" s="2">
        <v>3428</v>
      </c>
      <c r="ALB35" s="2">
        <v>15966</v>
      </c>
      <c r="ALC35" s="2">
        <v>8282</v>
      </c>
      <c r="ALD35" s="2">
        <v>33121</v>
      </c>
      <c r="ALE35" s="2">
        <v>1</v>
      </c>
      <c r="ALF35" s="2">
        <v>235</v>
      </c>
      <c r="ALG35" s="2" t="s">
        <v>5</v>
      </c>
      <c r="ALH35" s="2">
        <v>4275</v>
      </c>
      <c r="ALI35" s="2">
        <v>25220</v>
      </c>
      <c r="ALJ35" s="2">
        <v>0</v>
      </c>
      <c r="ALK35" s="2" t="s">
        <v>5</v>
      </c>
      <c r="ALL35" s="2">
        <v>0</v>
      </c>
      <c r="ALM35" s="2">
        <v>5263</v>
      </c>
      <c r="ALN35" s="2">
        <v>21632</v>
      </c>
      <c r="ALO35" s="2">
        <v>28495</v>
      </c>
      <c r="ALP35" s="2">
        <v>4068</v>
      </c>
      <c r="ALQ35" s="2">
        <v>331</v>
      </c>
      <c r="ALR35" s="2">
        <v>0</v>
      </c>
      <c r="ALS35" s="2">
        <v>790</v>
      </c>
      <c r="ALT35" s="2">
        <v>18085</v>
      </c>
      <c r="ALU35" s="2">
        <v>284</v>
      </c>
      <c r="ALV35" s="2">
        <v>40236</v>
      </c>
      <c r="ALW35" s="2">
        <v>4236</v>
      </c>
      <c r="ALX35" s="2">
        <v>4968</v>
      </c>
      <c r="ALY35" s="2">
        <v>18281</v>
      </c>
      <c r="ALZ35" s="2">
        <v>17150</v>
      </c>
      <c r="AMA35" s="2">
        <v>43626</v>
      </c>
      <c r="AMB35" s="2">
        <v>16222123</v>
      </c>
      <c r="AMC35" s="2">
        <v>0</v>
      </c>
      <c r="AMD35" s="2">
        <v>0</v>
      </c>
      <c r="AME35" s="2">
        <v>0</v>
      </c>
      <c r="AMF35" s="2">
        <v>980</v>
      </c>
      <c r="AMG35" s="2">
        <v>79</v>
      </c>
      <c r="AMH35" s="2">
        <v>926325</v>
      </c>
      <c r="AMI35" s="2">
        <v>382239</v>
      </c>
      <c r="AMJ35" s="2">
        <v>19626</v>
      </c>
      <c r="AMK35" s="2">
        <v>33070</v>
      </c>
      <c r="AML35" s="2">
        <v>0</v>
      </c>
      <c r="AMM35" s="2" t="s">
        <v>5</v>
      </c>
      <c r="AMN35" s="2">
        <v>2376</v>
      </c>
      <c r="AMO35" s="2">
        <v>8625</v>
      </c>
      <c r="AMP35" s="2">
        <v>41087</v>
      </c>
      <c r="AMQ35" s="2">
        <v>3619</v>
      </c>
      <c r="AMR35" s="2">
        <v>0</v>
      </c>
      <c r="AMS35" s="2">
        <v>6776</v>
      </c>
      <c r="AMT35" s="2">
        <v>0</v>
      </c>
      <c r="AMU35" s="2">
        <v>0</v>
      </c>
      <c r="AMV35" s="2">
        <v>1659</v>
      </c>
      <c r="AMW35" s="2">
        <v>42072</v>
      </c>
      <c r="AMX35" s="2">
        <v>158</v>
      </c>
      <c r="AMY35" s="2">
        <v>0</v>
      </c>
      <c r="AMZ35" s="2">
        <v>0</v>
      </c>
      <c r="ANA35" s="2">
        <v>11421</v>
      </c>
      <c r="ANB35" s="2">
        <v>6788</v>
      </c>
      <c r="ANC35" s="2">
        <v>1523</v>
      </c>
      <c r="AND35" s="2">
        <v>3425</v>
      </c>
      <c r="ANE35" s="2">
        <v>16421</v>
      </c>
      <c r="ANF35" s="2">
        <v>0</v>
      </c>
      <c r="ANG35" s="2">
        <v>3309</v>
      </c>
      <c r="ANH35" s="2">
        <v>0</v>
      </c>
      <c r="ANI35" s="2">
        <v>2939</v>
      </c>
      <c r="ANJ35" s="2">
        <v>0</v>
      </c>
      <c r="ANK35" s="2">
        <v>777</v>
      </c>
      <c r="ANL35" s="2">
        <v>0</v>
      </c>
      <c r="ANM35" s="2">
        <v>7936</v>
      </c>
      <c r="ANN35" s="2">
        <v>1067</v>
      </c>
      <c r="ANO35" s="2">
        <v>0</v>
      </c>
      <c r="ANP35" s="2">
        <v>6709</v>
      </c>
      <c r="ANQ35" s="2">
        <v>0</v>
      </c>
      <c r="ANR35" s="2">
        <v>6756</v>
      </c>
      <c r="ANS35" s="2" t="s">
        <v>5</v>
      </c>
      <c r="ANT35" s="2">
        <v>3857</v>
      </c>
      <c r="ANU35" s="2">
        <v>11036</v>
      </c>
      <c r="ANV35" s="2">
        <v>30529</v>
      </c>
      <c r="ANW35" s="2">
        <v>327</v>
      </c>
      <c r="ANX35" s="2">
        <v>3983</v>
      </c>
      <c r="ANY35" s="2">
        <v>24541</v>
      </c>
      <c r="ANZ35" s="2">
        <v>7</v>
      </c>
      <c r="AOA35" s="2">
        <v>0</v>
      </c>
      <c r="AOB35" s="2">
        <v>6072</v>
      </c>
      <c r="AOC35" s="2">
        <v>750</v>
      </c>
      <c r="AOD35" s="2">
        <v>0</v>
      </c>
      <c r="AOE35" s="2">
        <v>0</v>
      </c>
      <c r="AOF35" s="2">
        <v>6825</v>
      </c>
      <c r="AOG35" s="2">
        <v>51183</v>
      </c>
      <c r="AOH35" s="2">
        <v>0</v>
      </c>
      <c r="AOI35" s="2">
        <v>1504</v>
      </c>
      <c r="AOJ35" s="2">
        <v>6381</v>
      </c>
      <c r="AOK35" s="2">
        <v>0</v>
      </c>
      <c r="AOL35" s="2">
        <v>0</v>
      </c>
      <c r="AOM35" s="2">
        <v>26187</v>
      </c>
      <c r="AON35" s="2">
        <v>486</v>
      </c>
      <c r="AOO35" s="2">
        <v>0</v>
      </c>
      <c r="AOP35" s="2">
        <v>23269</v>
      </c>
      <c r="AOQ35" s="2">
        <v>6628</v>
      </c>
      <c r="AOR35" s="2">
        <v>4374</v>
      </c>
      <c r="AOS35" s="2">
        <v>1117143</v>
      </c>
      <c r="AOT35" s="2">
        <v>0</v>
      </c>
      <c r="AOU35" s="2">
        <v>0</v>
      </c>
      <c r="AOV35" s="2">
        <v>0</v>
      </c>
      <c r="AOW35" s="2">
        <v>27476</v>
      </c>
      <c r="AOX35" s="2">
        <v>23471</v>
      </c>
      <c r="AOY35" s="2">
        <v>857</v>
      </c>
      <c r="AOZ35" s="2">
        <v>0</v>
      </c>
      <c r="APA35" s="2">
        <v>0</v>
      </c>
      <c r="APB35" s="2">
        <v>9420</v>
      </c>
      <c r="APC35" s="2">
        <v>10181</v>
      </c>
      <c r="APD35" s="2">
        <v>7158</v>
      </c>
      <c r="APE35" s="2">
        <v>0</v>
      </c>
      <c r="APF35" s="2">
        <v>0</v>
      </c>
      <c r="APG35" s="2">
        <v>108934</v>
      </c>
      <c r="APH35" s="2">
        <v>41882</v>
      </c>
      <c r="API35" s="2">
        <v>27337</v>
      </c>
      <c r="APJ35" s="2">
        <v>6933</v>
      </c>
      <c r="APK35" s="2">
        <v>7269</v>
      </c>
      <c r="APL35" s="2">
        <v>0</v>
      </c>
      <c r="APM35" s="2">
        <v>0</v>
      </c>
      <c r="APN35" s="2">
        <v>760</v>
      </c>
      <c r="APO35" s="2">
        <v>1219</v>
      </c>
      <c r="APP35" s="2">
        <v>58926</v>
      </c>
      <c r="APQ35" s="2">
        <v>0</v>
      </c>
      <c r="APR35" s="2">
        <v>2</v>
      </c>
      <c r="APS35" s="2">
        <v>17239</v>
      </c>
      <c r="APT35" s="2">
        <v>0</v>
      </c>
      <c r="APU35" s="2">
        <v>0</v>
      </c>
      <c r="APV35" s="2">
        <v>3731</v>
      </c>
      <c r="APW35" s="2">
        <v>2601</v>
      </c>
      <c r="APX35" s="2">
        <v>4981</v>
      </c>
      <c r="APY35" s="2">
        <v>3715</v>
      </c>
      <c r="APZ35" s="2">
        <v>33240</v>
      </c>
      <c r="AQA35" s="2">
        <v>14357</v>
      </c>
      <c r="AQB35" s="2">
        <v>105121</v>
      </c>
      <c r="AQC35" s="2">
        <v>0</v>
      </c>
      <c r="AQD35" s="2">
        <v>0</v>
      </c>
      <c r="AQE35" s="2">
        <v>0</v>
      </c>
      <c r="AQF35" s="2">
        <v>0</v>
      </c>
      <c r="AQG35" s="2">
        <v>0</v>
      </c>
      <c r="AQH35" s="2">
        <v>601</v>
      </c>
      <c r="AQI35" s="2">
        <v>10390</v>
      </c>
      <c r="AQJ35" s="2">
        <v>30449</v>
      </c>
      <c r="AQK35" s="2">
        <v>6102</v>
      </c>
      <c r="AQL35" s="2">
        <v>2807</v>
      </c>
      <c r="AQM35" s="2">
        <v>13663</v>
      </c>
      <c r="AQN35" s="2">
        <v>37715</v>
      </c>
      <c r="AQO35" s="2">
        <v>0</v>
      </c>
      <c r="AQP35" s="2">
        <v>11008</v>
      </c>
      <c r="AQQ35" s="2">
        <v>5199</v>
      </c>
      <c r="AQR35" s="2">
        <v>10137</v>
      </c>
      <c r="AQS35" s="2">
        <v>2854</v>
      </c>
      <c r="AQT35" s="2">
        <v>0</v>
      </c>
      <c r="AQU35" s="2">
        <v>1844</v>
      </c>
      <c r="AQV35" s="2">
        <v>0</v>
      </c>
      <c r="AQW35" s="2">
        <v>0</v>
      </c>
      <c r="AQX35" s="2">
        <v>1515</v>
      </c>
      <c r="AQY35" s="2">
        <v>0</v>
      </c>
      <c r="AQZ35" s="2">
        <v>0</v>
      </c>
      <c r="ARA35" s="2">
        <v>263277</v>
      </c>
      <c r="ARB35" s="2">
        <v>0</v>
      </c>
      <c r="ARC35" s="2">
        <v>2550</v>
      </c>
      <c r="ARD35" s="2">
        <v>41294</v>
      </c>
      <c r="ARE35" s="2">
        <v>1093</v>
      </c>
      <c r="ARF35" s="2">
        <v>35000</v>
      </c>
      <c r="ARG35" s="2">
        <v>0</v>
      </c>
      <c r="ARH35" s="2">
        <v>36815</v>
      </c>
      <c r="ARI35" s="2">
        <v>3335</v>
      </c>
      <c r="ARJ35" s="2">
        <v>19782</v>
      </c>
      <c r="ARK35" s="2">
        <v>17027</v>
      </c>
      <c r="ARL35" s="2">
        <v>27</v>
      </c>
      <c r="ARM35" s="2">
        <v>474</v>
      </c>
      <c r="ARN35" s="2">
        <v>4142</v>
      </c>
      <c r="ARO35" s="2">
        <v>22759</v>
      </c>
      <c r="ARP35" s="2">
        <v>2312</v>
      </c>
      <c r="ARQ35" s="2">
        <v>0</v>
      </c>
      <c r="ARR35" s="2">
        <v>48350</v>
      </c>
      <c r="ARS35" s="2">
        <v>35802</v>
      </c>
      <c r="ART35" s="2">
        <v>4569</v>
      </c>
      <c r="ARU35" s="2">
        <v>67032</v>
      </c>
      <c r="ARV35" s="2">
        <v>4258</v>
      </c>
      <c r="ARW35" s="2">
        <v>71</v>
      </c>
      <c r="ARX35" s="2">
        <v>33312</v>
      </c>
      <c r="ARY35" s="2">
        <v>14537</v>
      </c>
      <c r="ARZ35" s="2">
        <v>0</v>
      </c>
      <c r="ASA35" s="2">
        <v>0</v>
      </c>
      <c r="ASB35" s="2">
        <v>207987</v>
      </c>
      <c r="ASC35" s="2">
        <v>0</v>
      </c>
      <c r="ASD35" s="2">
        <v>499</v>
      </c>
      <c r="ASE35" s="2" t="s">
        <v>5</v>
      </c>
      <c r="ASF35" s="2">
        <v>2759</v>
      </c>
      <c r="ASG35" s="2">
        <v>13578</v>
      </c>
      <c r="ASH35" s="2">
        <v>0</v>
      </c>
      <c r="ASI35" s="2">
        <v>6112</v>
      </c>
      <c r="ASJ35" s="2">
        <v>1770</v>
      </c>
      <c r="ASK35" s="2">
        <v>465966</v>
      </c>
      <c r="ASL35" s="2">
        <v>20797</v>
      </c>
      <c r="ASM35" s="2">
        <v>811</v>
      </c>
      <c r="ASN35" s="2">
        <v>0</v>
      </c>
      <c r="ASO35" s="2">
        <v>4590</v>
      </c>
      <c r="ASP35" s="2">
        <v>0</v>
      </c>
      <c r="ASQ35" s="2" t="s">
        <v>5</v>
      </c>
      <c r="ASR35" s="2">
        <v>376067</v>
      </c>
      <c r="ASS35" s="2" t="s">
        <v>5</v>
      </c>
      <c r="AST35" s="2">
        <v>7957</v>
      </c>
      <c r="ASU35" s="2">
        <v>5442</v>
      </c>
      <c r="ASV35" s="2">
        <v>2</v>
      </c>
      <c r="ASW35" s="2">
        <v>0</v>
      </c>
      <c r="ASX35" s="2">
        <v>0</v>
      </c>
      <c r="ASY35" s="2">
        <v>7250</v>
      </c>
      <c r="ASZ35" s="2">
        <v>0</v>
      </c>
      <c r="ATA35" s="2">
        <v>5204</v>
      </c>
      <c r="ATB35" s="2">
        <v>251</v>
      </c>
      <c r="ATC35" s="2">
        <v>49037</v>
      </c>
      <c r="ATD35" s="2">
        <v>35102</v>
      </c>
      <c r="ATE35" s="2">
        <v>373945</v>
      </c>
      <c r="ATF35" s="2">
        <v>9630</v>
      </c>
      <c r="ATG35" s="2">
        <v>3420</v>
      </c>
      <c r="ATH35" s="2">
        <v>0</v>
      </c>
      <c r="ATI35" s="2">
        <v>753</v>
      </c>
      <c r="ATJ35" s="2">
        <v>89451</v>
      </c>
      <c r="ATK35" s="2">
        <v>23421</v>
      </c>
      <c r="ATL35" s="2">
        <v>0</v>
      </c>
      <c r="ATM35" s="2">
        <v>4683</v>
      </c>
      <c r="ATN35" s="2">
        <v>15493</v>
      </c>
      <c r="ATO35" s="2">
        <v>0</v>
      </c>
      <c r="ATP35" s="2">
        <v>10754</v>
      </c>
      <c r="ATQ35" s="2">
        <v>22572</v>
      </c>
      <c r="ATR35" s="2">
        <v>0</v>
      </c>
      <c r="ATS35" s="2">
        <v>5234</v>
      </c>
      <c r="ATT35" s="2">
        <v>0</v>
      </c>
      <c r="ATU35" s="2">
        <v>4376</v>
      </c>
      <c r="ATV35" s="2">
        <v>12741</v>
      </c>
      <c r="ATW35" s="2">
        <v>1955</v>
      </c>
      <c r="ATX35" s="2">
        <v>73689</v>
      </c>
      <c r="ATY35" s="2">
        <v>3003</v>
      </c>
      <c r="ATZ35" s="2">
        <v>146685</v>
      </c>
      <c r="AUA35" s="2">
        <v>31119</v>
      </c>
      <c r="AUB35" s="2">
        <v>12203</v>
      </c>
      <c r="AUC35" s="2">
        <v>0</v>
      </c>
      <c r="AUD35" s="2">
        <v>30744</v>
      </c>
      <c r="AUE35" s="2">
        <v>3030</v>
      </c>
      <c r="AUF35" s="2">
        <v>2864</v>
      </c>
      <c r="AUG35" s="2">
        <v>12892</v>
      </c>
      <c r="AUH35" s="2">
        <v>1431</v>
      </c>
      <c r="AUI35" s="2">
        <v>12117</v>
      </c>
      <c r="AUJ35" s="2">
        <v>0</v>
      </c>
      <c r="AUK35" s="2">
        <v>43963</v>
      </c>
      <c r="AUL35" s="2">
        <v>4009</v>
      </c>
      <c r="AUM35" s="2" t="s">
        <v>5</v>
      </c>
      <c r="AUN35" s="2">
        <v>31103</v>
      </c>
      <c r="AUO35" s="2">
        <v>1710</v>
      </c>
      <c r="AUP35" s="2">
        <v>784</v>
      </c>
      <c r="AUQ35" s="2">
        <v>1058</v>
      </c>
      <c r="AUR35" s="2">
        <v>19512</v>
      </c>
      <c r="AUS35" s="2">
        <v>2609</v>
      </c>
      <c r="AUT35" s="2">
        <v>0</v>
      </c>
      <c r="AUU35" s="2">
        <v>1210</v>
      </c>
      <c r="AUV35" s="2">
        <v>653</v>
      </c>
      <c r="AUW35" s="2" t="s">
        <v>5</v>
      </c>
      <c r="AUX35" s="2">
        <v>0</v>
      </c>
      <c r="AUY35" s="2">
        <v>0</v>
      </c>
      <c r="AUZ35" s="2">
        <v>0</v>
      </c>
      <c r="AVA35" s="2">
        <v>13055</v>
      </c>
      <c r="AVB35" s="2">
        <v>5890</v>
      </c>
      <c r="AVC35" s="2">
        <v>2678</v>
      </c>
      <c r="AVD35" s="2">
        <v>7515</v>
      </c>
      <c r="AVE35" s="2">
        <v>8562</v>
      </c>
      <c r="AVF35" s="2">
        <v>920</v>
      </c>
      <c r="AVG35" s="2">
        <v>3412</v>
      </c>
      <c r="AVH35" s="2">
        <v>1219</v>
      </c>
      <c r="AVI35" s="2">
        <v>13385</v>
      </c>
      <c r="AVJ35" s="2">
        <v>1262</v>
      </c>
      <c r="AVK35" s="2">
        <v>0</v>
      </c>
      <c r="AVL35" s="2">
        <v>48928</v>
      </c>
      <c r="AVM35" s="2">
        <v>5000</v>
      </c>
      <c r="AVN35" s="2">
        <v>23048</v>
      </c>
      <c r="AVO35" s="2">
        <v>19348</v>
      </c>
      <c r="AVP35" s="2">
        <v>2329</v>
      </c>
      <c r="AVQ35" s="2">
        <v>2205</v>
      </c>
      <c r="AVR35" s="2">
        <v>0</v>
      </c>
      <c r="AVS35" s="2">
        <v>0</v>
      </c>
      <c r="AVT35" s="2">
        <v>24532</v>
      </c>
      <c r="AVU35" s="2">
        <v>14</v>
      </c>
      <c r="AVV35" s="2">
        <v>13039</v>
      </c>
      <c r="AVW35" s="2">
        <v>185</v>
      </c>
      <c r="AVX35" s="2">
        <v>42</v>
      </c>
      <c r="AVY35" s="2">
        <v>86</v>
      </c>
      <c r="AVZ35" s="2">
        <v>2843</v>
      </c>
      <c r="AWA35" s="2">
        <v>1056</v>
      </c>
      <c r="AWB35" s="2">
        <v>0</v>
      </c>
      <c r="AWC35" s="2">
        <v>0</v>
      </c>
      <c r="AWD35" s="2">
        <v>12002</v>
      </c>
      <c r="AWE35" s="2">
        <v>6893</v>
      </c>
      <c r="AWF35" s="2">
        <v>0</v>
      </c>
      <c r="AWG35" s="2">
        <v>0</v>
      </c>
      <c r="AWH35" s="2">
        <v>7532</v>
      </c>
      <c r="AWI35" s="2">
        <v>15132</v>
      </c>
      <c r="AWJ35" s="2">
        <v>0</v>
      </c>
      <c r="AWK35" s="2">
        <v>5476</v>
      </c>
      <c r="AWL35" s="2">
        <v>86</v>
      </c>
      <c r="AWM35" s="2">
        <v>2003</v>
      </c>
      <c r="AWN35" s="2">
        <v>23398</v>
      </c>
      <c r="AWO35" s="2">
        <v>951</v>
      </c>
      <c r="AWP35" s="2">
        <v>0</v>
      </c>
      <c r="AWQ35" s="2">
        <v>751</v>
      </c>
      <c r="AWR35" s="2">
        <v>0</v>
      </c>
      <c r="AWS35" s="2">
        <v>3486</v>
      </c>
      <c r="AWT35" s="2" t="s">
        <v>5</v>
      </c>
      <c r="AWU35" s="2">
        <v>4299</v>
      </c>
      <c r="AWV35" s="2">
        <v>32753</v>
      </c>
      <c r="AWW35" s="2">
        <v>2318</v>
      </c>
      <c r="AWX35" s="2">
        <v>1</v>
      </c>
      <c r="AWY35" s="2">
        <v>9398</v>
      </c>
      <c r="AWZ35" s="2">
        <v>18450</v>
      </c>
      <c r="AXA35" s="2">
        <v>0</v>
      </c>
      <c r="AXB35" s="2">
        <v>5111</v>
      </c>
      <c r="AXC35" s="2">
        <v>0</v>
      </c>
      <c r="AXD35" s="2">
        <v>0</v>
      </c>
      <c r="AXE35" s="2">
        <v>0</v>
      </c>
      <c r="AXF35" s="2">
        <v>0</v>
      </c>
      <c r="AXG35" s="2">
        <v>204549</v>
      </c>
      <c r="AXH35" s="2" t="s">
        <v>5</v>
      </c>
      <c r="AXI35" s="2">
        <v>0</v>
      </c>
      <c r="AXJ35" s="2">
        <v>0</v>
      </c>
      <c r="AXK35" s="2">
        <v>0</v>
      </c>
      <c r="AXL35" s="2">
        <v>49654</v>
      </c>
      <c r="AXM35" s="2">
        <v>1123</v>
      </c>
      <c r="AXN35" s="2">
        <v>41459</v>
      </c>
      <c r="AXO35" s="2">
        <v>7999</v>
      </c>
      <c r="AXP35" s="2">
        <v>0</v>
      </c>
      <c r="AXQ35" s="2">
        <v>18516</v>
      </c>
      <c r="AXR35" s="2">
        <v>47925</v>
      </c>
      <c r="AXS35" s="2">
        <v>0</v>
      </c>
      <c r="AXT35" s="2">
        <v>16280</v>
      </c>
      <c r="AXU35" s="2">
        <v>34412</v>
      </c>
      <c r="AXV35" s="2">
        <v>0</v>
      </c>
      <c r="AXW35" s="2">
        <v>135983</v>
      </c>
      <c r="AXX35" s="2">
        <v>7022</v>
      </c>
      <c r="AXY35" s="2">
        <v>9893</v>
      </c>
      <c r="AXZ35" s="2">
        <v>9284</v>
      </c>
      <c r="AYA35" s="2">
        <v>2799</v>
      </c>
      <c r="AYB35" s="2">
        <v>0</v>
      </c>
      <c r="AYC35" s="2">
        <v>3211</v>
      </c>
      <c r="AYD35" s="2">
        <v>0</v>
      </c>
      <c r="AYE35" s="2">
        <v>285753</v>
      </c>
      <c r="AYF35" s="2">
        <v>0</v>
      </c>
      <c r="AYG35" s="2">
        <v>139</v>
      </c>
      <c r="AYH35" s="2">
        <v>19394</v>
      </c>
      <c r="AYI35" s="2">
        <v>7637</v>
      </c>
      <c r="AYJ35" s="2">
        <v>2282</v>
      </c>
      <c r="AYK35" s="2">
        <v>378</v>
      </c>
      <c r="AYL35" s="2">
        <v>0</v>
      </c>
      <c r="AYM35" s="2">
        <v>12776</v>
      </c>
      <c r="AYN35" s="2">
        <v>6855</v>
      </c>
      <c r="AYO35" s="2">
        <v>88089</v>
      </c>
      <c r="AYP35" s="2">
        <v>57</v>
      </c>
      <c r="AYQ35" s="2">
        <v>6176</v>
      </c>
      <c r="AYR35" s="2">
        <v>0</v>
      </c>
      <c r="AYS35" s="2">
        <v>0</v>
      </c>
      <c r="AYT35" s="2">
        <v>9323</v>
      </c>
      <c r="AYU35" s="2">
        <v>2271</v>
      </c>
      <c r="AYV35" s="2">
        <v>1889</v>
      </c>
      <c r="AYW35" s="2">
        <v>65655</v>
      </c>
      <c r="AYX35" s="2">
        <v>84466</v>
      </c>
      <c r="AYY35" s="2">
        <v>937</v>
      </c>
      <c r="AYZ35" s="2">
        <v>1715</v>
      </c>
      <c r="AZA35" s="2">
        <v>13000</v>
      </c>
      <c r="AZB35" s="2">
        <v>0</v>
      </c>
      <c r="AZC35" s="2">
        <v>0</v>
      </c>
      <c r="AZD35" s="2">
        <v>985</v>
      </c>
      <c r="AZE35" s="2">
        <v>103326</v>
      </c>
      <c r="AZF35" s="2">
        <v>72203</v>
      </c>
      <c r="AZG35" s="2">
        <v>226813</v>
      </c>
      <c r="AZH35" s="2">
        <v>171850</v>
      </c>
      <c r="AZI35" s="2">
        <v>4248</v>
      </c>
      <c r="AZJ35" s="2">
        <v>13879</v>
      </c>
      <c r="AZK35" s="2">
        <v>4665</v>
      </c>
      <c r="AZL35" s="2">
        <v>4719</v>
      </c>
      <c r="AZM35" s="2">
        <v>15354</v>
      </c>
      <c r="AZN35" s="2">
        <v>0</v>
      </c>
      <c r="AZO35" s="2" t="s">
        <v>5</v>
      </c>
      <c r="AZP35" s="2">
        <v>172132</v>
      </c>
      <c r="AZQ35" s="2">
        <v>0</v>
      </c>
      <c r="AZR35" s="2">
        <v>0</v>
      </c>
      <c r="AZS35" s="2">
        <v>0</v>
      </c>
      <c r="AZT35" s="2">
        <v>69</v>
      </c>
      <c r="AZU35" s="2">
        <v>0</v>
      </c>
      <c r="AZV35" s="2">
        <v>62564</v>
      </c>
      <c r="AZW35" s="2">
        <v>27306</v>
      </c>
      <c r="AZX35" s="2">
        <v>11299</v>
      </c>
      <c r="AZY35" s="2">
        <v>0</v>
      </c>
      <c r="AZZ35" s="2">
        <v>88821</v>
      </c>
      <c r="BAA35" s="2">
        <v>0</v>
      </c>
      <c r="BAB35" s="2">
        <v>30</v>
      </c>
      <c r="BAC35" s="2">
        <v>492649</v>
      </c>
      <c r="BAD35" s="2">
        <v>75</v>
      </c>
      <c r="BAE35" s="2">
        <v>0</v>
      </c>
      <c r="BAF35" s="2">
        <v>4237443</v>
      </c>
      <c r="BAG35" s="2">
        <v>918</v>
      </c>
      <c r="BAH35" s="2">
        <v>23723</v>
      </c>
      <c r="BAI35" s="2">
        <v>0</v>
      </c>
      <c r="BAJ35" s="2">
        <v>10595</v>
      </c>
      <c r="BAK35" s="2">
        <v>1145</v>
      </c>
      <c r="BAL35" s="2">
        <v>498</v>
      </c>
      <c r="BAM35" s="2">
        <v>832</v>
      </c>
      <c r="BAN35" s="2">
        <v>1299</v>
      </c>
      <c r="BAO35" s="2">
        <v>303392</v>
      </c>
      <c r="BAP35" s="2">
        <v>15671</v>
      </c>
      <c r="BAQ35" s="2">
        <v>752</v>
      </c>
      <c r="BAR35" s="2">
        <v>6613</v>
      </c>
      <c r="BAS35" s="2">
        <v>0</v>
      </c>
      <c r="BAT35" s="2">
        <v>31843</v>
      </c>
      <c r="BAU35" s="2">
        <v>32300</v>
      </c>
      <c r="BAV35" s="2">
        <v>41419</v>
      </c>
      <c r="BAW35" s="2">
        <v>10362</v>
      </c>
      <c r="BAX35" s="2">
        <v>12</v>
      </c>
      <c r="BAY35" s="2">
        <v>1822</v>
      </c>
      <c r="BAZ35" s="2">
        <v>18528</v>
      </c>
      <c r="BBA35" s="2">
        <v>0</v>
      </c>
      <c r="BBB35" s="2">
        <v>249270</v>
      </c>
      <c r="BBC35" s="2">
        <v>25608</v>
      </c>
      <c r="BBD35" s="2">
        <v>8634</v>
      </c>
      <c r="BBE35" s="2">
        <v>26330</v>
      </c>
      <c r="BBF35" s="2">
        <v>7313</v>
      </c>
      <c r="BBG35" s="2">
        <v>0</v>
      </c>
      <c r="BBH35" s="2">
        <v>5505</v>
      </c>
      <c r="BBI35" s="2">
        <v>0</v>
      </c>
      <c r="BBJ35" s="2">
        <v>571</v>
      </c>
      <c r="BBK35" s="2">
        <v>5558</v>
      </c>
      <c r="BBL35" s="2">
        <v>0</v>
      </c>
      <c r="BBM35" s="2">
        <v>0</v>
      </c>
      <c r="BBN35" s="2">
        <v>0</v>
      </c>
      <c r="BBO35" s="2">
        <v>0</v>
      </c>
      <c r="BBP35" s="2">
        <v>34047</v>
      </c>
      <c r="BBQ35" s="2">
        <v>0</v>
      </c>
      <c r="BBR35" s="2">
        <v>0</v>
      </c>
      <c r="BBS35" s="2">
        <v>9208</v>
      </c>
      <c r="BBT35" s="2">
        <v>42556</v>
      </c>
      <c r="BBU35" s="2">
        <v>0</v>
      </c>
      <c r="BBV35" s="2">
        <v>13684</v>
      </c>
      <c r="BBW35" s="2">
        <v>2008</v>
      </c>
      <c r="BBX35" s="2">
        <v>0</v>
      </c>
      <c r="BBY35" s="2">
        <v>0</v>
      </c>
      <c r="BBZ35" s="2">
        <v>0</v>
      </c>
      <c r="BCA35" s="2">
        <v>636116</v>
      </c>
      <c r="BCB35" s="2">
        <v>0</v>
      </c>
      <c r="BCC35" s="2">
        <v>559</v>
      </c>
      <c r="BCD35" s="2">
        <v>7307</v>
      </c>
      <c r="BCE35" s="2">
        <v>60469</v>
      </c>
      <c r="BCF35" s="2">
        <v>9999</v>
      </c>
      <c r="BCG35" s="2">
        <v>4671</v>
      </c>
      <c r="BCH35" s="2">
        <v>17809</v>
      </c>
      <c r="BCI35" s="2">
        <v>0</v>
      </c>
      <c r="BCJ35" s="2">
        <v>6841</v>
      </c>
      <c r="BCK35" s="2">
        <v>0</v>
      </c>
      <c r="BCL35" s="2">
        <v>0</v>
      </c>
      <c r="BCM35" s="2">
        <v>0</v>
      </c>
      <c r="BCN35" s="2">
        <v>0</v>
      </c>
      <c r="BCO35" s="2">
        <v>7123</v>
      </c>
      <c r="BCP35" s="2">
        <v>0</v>
      </c>
      <c r="BCQ35" s="2">
        <v>37938</v>
      </c>
      <c r="BCR35" s="2">
        <v>29621</v>
      </c>
      <c r="BCS35" s="2">
        <v>5209</v>
      </c>
      <c r="BCT35" s="2">
        <v>17839</v>
      </c>
      <c r="BCU35" s="2">
        <v>5113</v>
      </c>
      <c r="BCV35" s="2">
        <v>0</v>
      </c>
      <c r="BCW35" s="2">
        <v>0</v>
      </c>
      <c r="BCX35" s="2">
        <v>33491</v>
      </c>
      <c r="BCY35" s="2">
        <v>425</v>
      </c>
      <c r="BCZ35" s="2">
        <v>130683</v>
      </c>
      <c r="BDA35" s="2">
        <v>265270</v>
      </c>
      <c r="BDB35" s="2">
        <v>44240</v>
      </c>
      <c r="BDC35" s="2">
        <v>0</v>
      </c>
      <c r="BDD35" s="2">
        <v>0</v>
      </c>
      <c r="BDE35" s="2">
        <v>21576</v>
      </c>
      <c r="BDF35" s="2">
        <v>11847</v>
      </c>
      <c r="BDG35" s="2">
        <v>0</v>
      </c>
      <c r="BDH35" s="2">
        <v>33657</v>
      </c>
      <c r="BDI35" s="2">
        <v>8783</v>
      </c>
      <c r="BDJ35" s="2">
        <v>0</v>
      </c>
      <c r="BDK35" s="2">
        <v>1906</v>
      </c>
      <c r="BDL35" s="2">
        <v>2850</v>
      </c>
      <c r="BDM35" s="2">
        <v>0</v>
      </c>
      <c r="BDN35" s="2">
        <v>0</v>
      </c>
      <c r="BDO35" s="2">
        <v>14109</v>
      </c>
      <c r="BDP35" s="2">
        <v>0</v>
      </c>
      <c r="BDQ35" s="2">
        <v>7249</v>
      </c>
      <c r="BDR35" s="2">
        <v>24050</v>
      </c>
      <c r="BDS35" s="2">
        <v>7362</v>
      </c>
      <c r="BDT35" s="2">
        <v>35693</v>
      </c>
      <c r="BDU35" s="2">
        <v>0</v>
      </c>
      <c r="BDV35" s="2">
        <v>6221</v>
      </c>
      <c r="BDW35" s="2">
        <v>57049</v>
      </c>
      <c r="BDX35" s="2">
        <v>7130</v>
      </c>
      <c r="BDY35" s="2">
        <v>1835</v>
      </c>
      <c r="BDZ35" s="2">
        <v>4553</v>
      </c>
      <c r="BEA35" s="2">
        <v>14767</v>
      </c>
      <c r="BEB35" s="2">
        <v>16251</v>
      </c>
      <c r="BEC35" s="2">
        <v>0</v>
      </c>
      <c r="BED35" s="2">
        <v>62073</v>
      </c>
      <c r="BEE35" s="2">
        <v>0</v>
      </c>
      <c r="BEF35" s="2">
        <v>932</v>
      </c>
      <c r="BEG35" s="2">
        <v>19472</v>
      </c>
      <c r="BEH35" s="2">
        <v>32776</v>
      </c>
      <c r="BEI35" s="2">
        <v>0</v>
      </c>
      <c r="BEJ35" s="2">
        <v>0</v>
      </c>
      <c r="BEK35" s="2">
        <v>0</v>
      </c>
      <c r="BEL35" s="2">
        <v>4046</v>
      </c>
      <c r="BEM35" s="2">
        <v>6745</v>
      </c>
      <c r="BEN35" s="2">
        <v>13093</v>
      </c>
      <c r="BEO35" s="2">
        <v>0</v>
      </c>
      <c r="BEP35" s="2">
        <v>22713</v>
      </c>
      <c r="BEQ35" s="2">
        <v>62</v>
      </c>
      <c r="BER35" s="2">
        <v>0</v>
      </c>
      <c r="BES35" s="2">
        <v>0</v>
      </c>
      <c r="BET35" s="2">
        <v>0</v>
      </c>
      <c r="BEU35" s="2">
        <v>302</v>
      </c>
      <c r="BEV35" s="2">
        <v>3172</v>
      </c>
      <c r="BEW35" s="2">
        <v>3377</v>
      </c>
      <c r="BEX35" s="2">
        <v>0</v>
      </c>
      <c r="BEY35" s="2">
        <v>464398</v>
      </c>
      <c r="BEZ35" s="2">
        <v>2888</v>
      </c>
      <c r="BFA35" s="2">
        <v>4238</v>
      </c>
      <c r="BFB35" s="2">
        <v>10480</v>
      </c>
      <c r="BFC35" s="2">
        <v>0</v>
      </c>
      <c r="BFD35" s="2">
        <v>4792</v>
      </c>
      <c r="BFE35" s="2">
        <v>28101</v>
      </c>
      <c r="BFF35" s="2">
        <v>0</v>
      </c>
      <c r="BFG35" s="2">
        <v>0</v>
      </c>
      <c r="BFH35" s="2">
        <v>0</v>
      </c>
      <c r="BFI35" s="2">
        <v>2374</v>
      </c>
      <c r="BFJ35" s="2">
        <v>5108</v>
      </c>
      <c r="BFK35" s="2">
        <v>371</v>
      </c>
      <c r="BFL35" s="2">
        <v>1278</v>
      </c>
      <c r="BFM35" s="2">
        <v>0</v>
      </c>
      <c r="BFN35" s="2">
        <v>46338</v>
      </c>
      <c r="BFO35" s="2">
        <v>61179</v>
      </c>
      <c r="BFP35" s="2">
        <v>0</v>
      </c>
      <c r="BFQ35" s="2">
        <v>2346</v>
      </c>
      <c r="BFR35" s="2">
        <v>228</v>
      </c>
      <c r="BFS35" s="2">
        <v>0</v>
      </c>
      <c r="BFT35" s="2">
        <v>17054</v>
      </c>
      <c r="BFU35" s="2">
        <v>0</v>
      </c>
      <c r="BFV35" s="2">
        <v>0</v>
      </c>
      <c r="BFW35" s="2">
        <v>0</v>
      </c>
      <c r="BFX35" s="2">
        <v>103893</v>
      </c>
      <c r="BFY35" s="2">
        <v>940</v>
      </c>
      <c r="BFZ35" s="2">
        <v>92169</v>
      </c>
      <c r="BGA35" s="2">
        <v>10341</v>
      </c>
      <c r="BGB35" s="2">
        <v>0</v>
      </c>
      <c r="BGC35" s="2">
        <v>0</v>
      </c>
      <c r="BGD35" s="2">
        <v>0</v>
      </c>
      <c r="BGE35" s="2">
        <v>0</v>
      </c>
      <c r="BGF35" s="2">
        <v>2659</v>
      </c>
      <c r="BGG35" s="2">
        <v>11311</v>
      </c>
      <c r="BGH35" s="2">
        <v>0</v>
      </c>
      <c r="BGI35" s="2">
        <v>0</v>
      </c>
      <c r="BGJ35" s="2">
        <v>0</v>
      </c>
      <c r="BGK35" s="2">
        <v>0</v>
      </c>
      <c r="BGL35" s="2">
        <v>1392</v>
      </c>
      <c r="BGM35" s="2">
        <v>0</v>
      </c>
      <c r="BGN35" s="2">
        <v>0</v>
      </c>
      <c r="BGO35" s="2">
        <v>0</v>
      </c>
      <c r="BGP35" s="2">
        <v>0</v>
      </c>
      <c r="BGQ35" s="2">
        <v>1011</v>
      </c>
      <c r="BGR35" s="2">
        <v>2195</v>
      </c>
      <c r="BGS35" s="2">
        <v>8049</v>
      </c>
      <c r="BGT35" s="2">
        <v>0</v>
      </c>
      <c r="BGU35" s="2">
        <v>0</v>
      </c>
      <c r="BGV35" s="2">
        <v>3523</v>
      </c>
      <c r="BGW35" s="2">
        <v>6337</v>
      </c>
      <c r="BGX35" s="2">
        <v>0</v>
      </c>
      <c r="BGY35" s="2">
        <v>2757</v>
      </c>
      <c r="BGZ35" s="2">
        <v>380</v>
      </c>
      <c r="BHA35" s="2">
        <v>17920</v>
      </c>
      <c r="BHB35" s="2">
        <v>23131</v>
      </c>
      <c r="BHC35" s="2">
        <v>0</v>
      </c>
      <c r="BHD35" s="2">
        <v>0</v>
      </c>
      <c r="BHE35" s="2">
        <v>0</v>
      </c>
      <c r="BHF35" s="2">
        <v>38321</v>
      </c>
      <c r="BHG35" s="2">
        <v>8713</v>
      </c>
      <c r="BHH35" s="2">
        <v>0</v>
      </c>
      <c r="BHI35" s="2">
        <v>7517</v>
      </c>
      <c r="BHJ35" s="2">
        <v>4183</v>
      </c>
      <c r="BHK35" s="2">
        <v>0</v>
      </c>
      <c r="BHL35" s="2">
        <v>0</v>
      </c>
      <c r="BHM35" s="2">
        <v>427</v>
      </c>
      <c r="BHN35" s="2">
        <v>17967</v>
      </c>
      <c r="BHO35" s="2">
        <v>68</v>
      </c>
      <c r="BHP35" s="2">
        <v>0</v>
      </c>
      <c r="BHQ35" s="2">
        <v>5973</v>
      </c>
      <c r="BHR35" s="2">
        <v>17595</v>
      </c>
      <c r="BHS35" s="2">
        <v>2719</v>
      </c>
      <c r="BHT35" s="2">
        <v>4767</v>
      </c>
      <c r="BHU35" s="2">
        <v>7350</v>
      </c>
      <c r="BHV35" s="2">
        <v>0</v>
      </c>
      <c r="BHW35" s="2">
        <v>32719</v>
      </c>
      <c r="BHX35" s="2">
        <v>4939</v>
      </c>
      <c r="BHY35" s="2">
        <v>3243</v>
      </c>
      <c r="BHZ35" s="2">
        <v>0</v>
      </c>
      <c r="BIA35" s="2">
        <v>0</v>
      </c>
      <c r="BIB35" s="2">
        <v>0</v>
      </c>
      <c r="BIC35" s="2">
        <v>1390</v>
      </c>
      <c r="BID35" s="2">
        <v>24</v>
      </c>
      <c r="BIE35" s="2">
        <v>4316</v>
      </c>
      <c r="BIF35" s="2">
        <v>1479</v>
      </c>
      <c r="BIG35" s="2">
        <v>41206</v>
      </c>
      <c r="BIH35" s="2">
        <v>60</v>
      </c>
      <c r="BII35" s="2">
        <v>2464</v>
      </c>
      <c r="BIJ35" s="2">
        <v>3</v>
      </c>
      <c r="BIK35" s="2">
        <v>742</v>
      </c>
      <c r="BIL35" s="2">
        <v>0</v>
      </c>
      <c r="BIM35" s="2">
        <v>0</v>
      </c>
      <c r="BIN35" s="2">
        <v>245</v>
      </c>
      <c r="BIO35" s="2">
        <v>8923</v>
      </c>
      <c r="BIP35" s="2">
        <v>15640</v>
      </c>
      <c r="BIQ35" s="2">
        <v>0</v>
      </c>
      <c r="BIR35" s="2">
        <v>0</v>
      </c>
      <c r="BIS35" s="2">
        <v>10186</v>
      </c>
      <c r="BIT35" s="2">
        <v>18914</v>
      </c>
      <c r="BIU35" s="2">
        <v>0</v>
      </c>
      <c r="BIV35" s="2">
        <v>3629</v>
      </c>
      <c r="BIW35" s="2">
        <v>4259</v>
      </c>
      <c r="BIX35" s="2">
        <v>2285</v>
      </c>
      <c r="BIY35" s="2">
        <v>2156</v>
      </c>
      <c r="BIZ35" s="2">
        <v>651</v>
      </c>
      <c r="BJA35" s="2">
        <v>7115</v>
      </c>
      <c r="BJB35" s="2">
        <v>17746</v>
      </c>
      <c r="BJC35" s="2">
        <v>26</v>
      </c>
      <c r="BJD35" s="2">
        <v>4073</v>
      </c>
      <c r="BJE35" s="2">
        <v>0</v>
      </c>
      <c r="BJF35" s="2">
        <v>150</v>
      </c>
      <c r="BJG35" s="2">
        <v>7236</v>
      </c>
      <c r="BJH35" s="2">
        <v>0</v>
      </c>
      <c r="BJI35" s="2">
        <v>0</v>
      </c>
      <c r="BJJ35" s="2">
        <v>25757</v>
      </c>
      <c r="BJK35" s="2">
        <v>0</v>
      </c>
      <c r="BJL35" s="2">
        <v>58</v>
      </c>
      <c r="BJM35" s="2">
        <v>0</v>
      </c>
      <c r="BJN35" s="2">
        <v>289</v>
      </c>
      <c r="BJO35" s="2">
        <v>112770</v>
      </c>
      <c r="BJP35" s="2">
        <v>13447</v>
      </c>
      <c r="BJQ35" s="2">
        <v>9979</v>
      </c>
      <c r="BJR35" s="2">
        <v>0</v>
      </c>
      <c r="BJS35" s="2">
        <v>49276</v>
      </c>
      <c r="BJT35" s="2">
        <v>38753</v>
      </c>
      <c r="BJU35" s="2">
        <v>3602</v>
      </c>
      <c r="BJV35" s="2">
        <v>20014</v>
      </c>
      <c r="BJW35" s="2">
        <v>10382</v>
      </c>
      <c r="BJX35" s="2">
        <v>0</v>
      </c>
      <c r="BJY35" s="2">
        <v>0</v>
      </c>
      <c r="BJZ35" s="2">
        <v>1114</v>
      </c>
      <c r="BKA35" s="2">
        <v>12844</v>
      </c>
      <c r="BKB35" s="2">
        <v>0</v>
      </c>
      <c r="BKC35" s="2">
        <v>19599</v>
      </c>
      <c r="BKD35" s="2">
        <v>171334</v>
      </c>
      <c r="BKE35" s="2">
        <v>0</v>
      </c>
      <c r="BKF35" s="2">
        <v>21658</v>
      </c>
      <c r="BKG35" s="2">
        <v>4477</v>
      </c>
      <c r="BKH35" s="2">
        <v>0</v>
      </c>
      <c r="BKI35" s="2">
        <v>3166</v>
      </c>
      <c r="BKJ35" s="2">
        <v>2299</v>
      </c>
      <c r="BKK35" s="2">
        <v>234</v>
      </c>
      <c r="BKL35" s="2">
        <v>10878</v>
      </c>
      <c r="BKM35" s="2">
        <v>626</v>
      </c>
      <c r="BKN35" s="2">
        <v>3233</v>
      </c>
      <c r="BKO35" s="2">
        <v>0</v>
      </c>
      <c r="BKP35" s="2">
        <v>431</v>
      </c>
      <c r="BKQ35" s="2">
        <v>2330</v>
      </c>
      <c r="BKR35" s="2">
        <v>1064</v>
      </c>
      <c r="BKS35" s="2">
        <v>0</v>
      </c>
      <c r="BKT35" s="2">
        <v>0</v>
      </c>
      <c r="BKU35" s="2">
        <v>0</v>
      </c>
      <c r="BKV35" s="2">
        <v>15330</v>
      </c>
      <c r="BKW35" s="2">
        <v>9036</v>
      </c>
      <c r="BKX35" s="2">
        <v>7243</v>
      </c>
      <c r="BKY35" s="2">
        <v>53</v>
      </c>
      <c r="BKZ35" s="2">
        <v>26</v>
      </c>
      <c r="BLA35" s="2">
        <v>65252</v>
      </c>
      <c r="BLB35" s="2">
        <v>11533</v>
      </c>
      <c r="BLC35" s="2">
        <v>21616</v>
      </c>
      <c r="BLD35" s="2">
        <v>2628</v>
      </c>
      <c r="BLE35" s="2">
        <v>912</v>
      </c>
      <c r="BLF35" s="2">
        <v>0</v>
      </c>
      <c r="BLG35" s="2">
        <v>7857</v>
      </c>
      <c r="BLH35" s="2">
        <v>47254</v>
      </c>
      <c r="BLI35" s="2">
        <v>0</v>
      </c>
      <c r="BLJ35" s="2">
        <v>13801</v>
      </c>
      <c r="BLK35" s="2">
        <v>6555</v>
      </c>
      <c r="BLL35" s="2">
        <v>328979</v>
      </c>
      <c r="BLM35" s="2">
        <v>0</v>
      </c>
      <c r="BLN35" s="2">
        <v>68</v>
      </c>
      <c r="BLO35" s="2">
        <v>7980</v>
      </c>
      <c r="BLP35" s="2">
        <v>10547</v>
      </c>
      <c r="BLQ35" s="2">
        <v>3229</v>
      </c>
      <c r="BLR35" s="2">
        <v>1442</v>
      </c>
      <c r="BLS35" s="2">
        <v>0</v>
      </c>
      <c r="BLT35" s="2">
        <v>7463</v>
      </c>
      <c r="BLU35" s="2">
        <v>0</v>
      </c>
      <c r="BLV35" s="2">
        <v>0</v>
      </c>
      <c r="BLW35" s="2">
        <v>0</v>
      </c>
      <c r="BLX35" s="2">
        <v>0</v>
      </c>
      <c r="BLY35" s="2">
        <v>21</v>
      </c>
      <c r="BLZ35" s="2">
        <v>20674</v>
      </c>
      <c r="BMA35" s="2">
        <v>6656</v>
      </c>
      <c r="BMB35" s="2">
        <v>0</v>
      </c>
      <c r="BMC35" s="2">
        <v>2353</v>
      </c>
      <c r="BMD35" s="2">
        <v>24452</v>
      </c>
      <c r="BME35" s="2">
        <v>1442</v>
      </c>
      <c r="BMF35" s="2">
        <v>0</v>
      </c>
      <c r="BMG35" s="2">
        <v>45114</v>
      </c>
      <c r="BMH35" s="2">
        <v>0</v>
      </c>
      <c r="BMI35" s="2">
        <v>21914</v>
      </c>
      <c r="BMJ35" s="2">
        <v>2028</v>
      </c>
      <c r="BMK35" s="2">
        <v>41935</v>
      </c>
      <c r="BML35" s="2">
        <v>17192</v>
      </c>
      <c r="BMM35" s="2">
        <v>7560</v>
      </c>
      <c r="BMN35" s="2">
        <v>14073</v>
      </c>
      <c r="BMO35" s="2">
        <v>95050</v>
      </c>
      <c r="BMP35" s="2">
        <v>315</v>
      </c>
      <c r="BMQ35" s="2">
        <v>7079</v>
      </c>
      <c r="BMR35" s="2">
        <v>2472</v>
      </c>
      <c r="BMS35" s="2">
        <v>4553</v>
      </c>
      <c r="BMT35" s="2">
        <v>1806</v>
      </c>
      <c r="BMU35" s="2">
        <v>24150</v>
      </c>
      <c r="BMV35" s="2">
        <v>0</v>
      </c>
      <c r="BMW35" s="2">
        <v>30</v>
      </c>
      <c r="BMX35" s="2">
        <v>5052</v>
      </c>
      <c r="BMY35" s="2">
        <v>48711</v>
      </c>
      <c r="BMZ35" s="2">
        <v>113</v>
      </c>
      <c r="BNA35" s="2">
        <v>525</v>
      </c>
      <c r="BNB35" s="2">
        <v>6130</v>
      </c>
      <c r="BNC35" s="2">
        <v>8059</v>
      </c>
      <c r="BND35" s="2">
        <v>7540</v>
      </c>
      <c r="BNE35" s="2">
        <v>44943</v>
      </c>
      <c r="BNF35" s="2" t="s">
        <v>5</v>
      </c>
      <c r="BNG35" s="2">
        <v>0</v>
      </c>
      <c r="BNH35" s="2">
        <v>3229</v>
      </c>
      <c r="BNI35" s="2">
        <v>21801</v>
      </c>
      <c r="BNJ35" s="2">
        <v>68</v>
      </c>
      <c r="BNK35" s="2">
        <v>5693</v>
      </c>
      <c r="BNL35" s="2">
        <v>0</v>
      </c>
      <c r="BNM35" s="2">
        <v>324506</v>
      </c>
      <c r="BNN35" s="2">
        <v>20863</v>
      </c>
      <c r="BNO35" s="2">
        <v>0</v>
      </c>
      <c r="BNP35" s="2">
        <v>0</v>
      </c>
      <c r="BNQ35" s="2">
        <v>1116</v>
      </c>
      <c r="BNR35" s="2">
        <v>2130</v>
      </c>
      <c r="BNS35" s="2">
        <v>34866</v>
      </c>
      <c r="BNT35" s="2">
        <v>363</v>
      </c>
      <c r="BNU35" s="2">
        <v>3892</v>
      </c>
      <c r="BNV35" s="2">
        <v>0</v>
      </c>
      <c r="BNW35" s="2">
        <v>774</v>
      </c>
      <c r="BNX35" s="2">
        <v>2858</v>
      </c>
      <c r="BNY35" s="2">
        <v>0</v>
      </c>
      <c r="BNZ35" s="2">
        <v>122</v>
      </c>
      <c r="BOA35" s="2">
        <v>1955</v>
      </c>
      <c r="BOB35" s="2">
        <v>14065</v>
      </c>
      <c r="BOC35" s="2">
        <v>0</v>
      </c>
      <c r="BOD35" s="2">
        <v>12527</v>
      </c>
      <c r="BOE35" s="2">
        <v>0</v>
      </c>
      <c r="BOF35" s="2">
        <v>0</v>
      </c>
      <c r="BOG35" s="2">
        <v>30657</v>
      </c>
      <c r="BOH35" s="2">
        <v>71235</v>
      </c>
      <c r="BOI35" s="2">
        <v>0</v>
      </c>
      <c r="BOJ35" s="2">
        <v>4551</v>
      </c>
      <c r="BOK35" s="2">
        <v>18951</v>
      </c>
      <c r="BOL35" s="2">
        <v>0</v>
      </c>
      <c r="BOM35" s="2">
        <v>18374</v>
      </c>
      <c r="BON35" s="2">
        <v>135</v>
      </c>
      <c r="BOO35" s="2">
        <v>0</v>
      </c>
      <c r="BOP35" s="2">
        <v>0</v>
      </c>
      <c r="BOQ35" s="2">
        <v>0</v>
      </c>
      <c r="BOR35" s="2">
        <v>4060</v>
      </c>
      <c r="BOS35" s="2">
        <v>3377</v>
      </c>
      <c r="BOT35" s="2">
        <v>2368</v>
      </c>
      <c r="BOU35" s="2">
        <v>145638</v>
      </c>
      <c r="BOV35" s="2">
        <v>38897</v>
      </c>
      <c r="BOW35" s="2">
        <v>8187</v>
      </c>
      <c r="BOX35" s="2">
        <v>4162</v>
      </c>
      <c r="BOY35" s="2">
        <v>6241</v>
      </c>
      <c r="BOZ35" s="2">
        <v>4876</v>
      </c>
      <c r="BPA35" s="2">
        <v>15570</v>
      </c>
      <c r="BPB35" s="2">
        <v>1073</v>
      </c>
      <c r="BPC35" s="2">
        <v>0</v>
      </c>
      <c r="BPD35" s="2">
        <v>16592</v>
      </c>
      <c r="BPE35" s="2">
        <v>0</v>
      </c>
      <c r="BPF35" s="2">
        <v>302</v>
      </c>
      <c r="BPG35" s="2">
        <v>76496</v>
      </c>
      <c r="BPH35" s="2">
        <v>41994</v>
      </c>
      <c r="BPI35" s="2">
        <v>0</v>
      </c>
      <c r="BPJ35" s="2">
        <v>18475</v>
      </c>
      <c r="BPK35" s="2">
        <v>117775</v>
      </c>
      <c r="BPL35" s="2">
        <v>0</v>
      </c>
      <c r="BPM35" s="2">
        <v>3214</v>
      </c>
      <c r="BPN35" s="2">
        <v>3667</v>
      </c>
      <c r="BPO35" s="2">
        <v>460</v>
      </c>
      <c r="BPP35" s="2">
        <v>0</v>
      </c>
      <c r="BPQ35" s="2">
        <v>3</v>
      </c>
      <c r="BPR35" s="2">
        <v>0</v>
      </c>
      <c r="BPS35" s="2">
        <v>3992</v>
      </c>
      <c r="BPT35" s="2">
        <v>52773</v>
      </c>
      <c r="BPU35" s="2">
        <v>220888</v>
      </c>
      <c r="BPV35" s="2">
        <v>0</v>
      </c>
      <c r="BPW35" s="2">
        <v>74</v>
      </c>
      <c r="BPX35" s="2">
        <v>0</v>
      </c>
      <c r="BPY35" s="2">
        <v>14758</v>
      </c>
      <c r="BPZ35" s="2">
        <v>11190</v>
      </c>
      <c r="BQA35" s="2">
        <v>2648</v>
      </c>
      <c r="BQB35" s="2">
        <v>30401</v>
      </c>
      <c r="BQC35" s="2">
        <v>4580</v>
      </c>
      <c r="BQD35" s="2">
        <v>24632</v>
      </c>
      <c r="BQE35" s="2">
        <v>566580</v>
      </c>
      <c r="BQF35" s="2">
        <v>0</v>
      </c>
      <c r="BQG35" s="2">
        <v>0</v>
      </c>
      <c r="BQH35" s="2">
        <v>12524</v>
      </c>
      <c r="BQI35" s="2">
        <v>0</v>
      </c>
      <c r="BQJ35" s="2">
        <v>4530</v>
      </c>
      <c r="BQK35" s="2">
        <v>0</v>
      </c>
      <c r="BQL35" s="2">
        <v>21161</v>
      </c>
      <c r="BQM35" s="2">
        <v>0</v>
      </c>
      <c r="BQN35" s="2">
        <v>0</v>
      </c>
      <c r="BQO35" s="2" t="s">
        <v>5</v>
      </c>
      <c r="BQP35" s="2">
        <v>205248</v>
      </c>
      <c r="BQQ35" s="2">
        <v>7160</v>
      </c>
      <c r="BQR35" s="2">
        <v>0</v>
      </c>
      <c r="BQS35" s="2">
        <v>2433</v>
      </c>
      <c r="BQT35" s="2">
        <v>368</v>
      </c>
      <c r="BQU35" s="2">
        <v>0</v>
      </c>
      <c r="BQV35" s="2">
        <v>425</v>
      </c>
      <c r="BQW35" s="2">
        <v>0</v>
      </c>
      <c r="BQX35" s="2">
        <v>216942</v>
      </c>
      <c r="BQY35" s="2">
        <v>200</v>
      </c>
      <c r="BQZ35" s="2">
        <v>0</v>
      </c>
      <c r="BRA35" s="2">
        <v>0</v>
      </c>
      <c r="BRB35" s="2">
        <v>0</v>
      </c>
      <c r="BRC35" s="2">
        <v>0</v>
      </c>
      <c r="BRD35" s="2">
        <v>0</v>
      </c>
      <c r="BRE35" s="2">
        <v>0</v>
      </c>
      <c r="BRF35" s="2">
        <v>222</v>
      </c>
      <c r="BRG35" s="2">
        <v>7731</v>
      </c>
      <c r="BRH35" s="2">
        <v>88319</v>
      </c>
      <c r="BRI35" s="2">
        <v>15028</v>
      </c>
      <c r="BRJ35" s="2">
        <v>0</v>
      </c>
      <c r="BRK35" s="2">
        <v>110</v>
      </c>
      <c r="BRL35" s="2">
        <v>0</v>
      </c>
      <c r="BRM35" s="2">
        <v>0</v>
      </c>
      <c r="BRN35" s="2">
        <v>0</v>
      </c>
      <c r="BRO35" s="2">
        <v>1504</v>
      </c>
      <c r="BRP35" s="2">
        <v>819</v>
      </c>
      <c r="BRQ35" s="2">
        <v>0</v>
      </c>
      <c r="BRR35" s="2">
        <v>3102</v>
      </c>
      <c r="BRS35" s="2">
        <v>0</v>
      </c>
      <c r="BRT35" s="2">
        <v>0</v>
      </c>
      <c r="BRU35" s="2">
        <v>15823</v>
      </c>
      <c r="BRV35" s="2">
        <v>7718</v>
      </c>
      <c r="BRW35" s="2">
        <v>39356</v>
      </c>
      <c r="BRX35" s="2">
        <v>0</v>
      </c>
      <c r="BRY35" s="2">
        <v>69638</v>
      </c>
      <c r="BRZ35" s="2">
        <v>0</v>
      </c>
      <c r="BSA35" s="2">
        <v>55113</v>
      </c>
      <c r="BSB35" s="2">
        <v>1933</v>
      </c>
      <c r="BSC35" s="2">
        <v>4057</v>
      </c>
      <c r="BSD35" s="2">
        <v>0</v>
      </c>
      <c r="BSE35" s="2">
        <v>353641</v>
      </c>
      <c r="BSF35" s="2">
        <v>4090</v>
      </c>
      <c r="BSG35" s="2">
        <v>0</v>
      </c>
      <c r="BSH35" s="2">
        <v>0</v>
      </c>
      <c r="BSI35" s="2">
        <v>3861</v>
      </c>
      <c r="BSJ35" s="2">
        <v>164918</v>
      </c>
      <c r="BSK35" s="2">
        <v>1542</v>
      </c>
      <c r="BSL35" s="2">
        <v>0</v>
      </c>
      <c r="BSM35" s="2">
        <v>22699</v>
      </c>
      <c r="BSN35" s="2">
        <v>133030</v>
      </c>
      <c r="BSO35" s="2">
        <v>23</v>
      </c>
      <c r="BSP35" s="2">
        <v>755</v>
      </c>
      <c r="BSQ35" s="2">
        <v>8096</v>
      </c>
      <c r="BSR35" s="2">
        <v>0</v>
      </c>
      <c r="BSS35" s="2">
        <v>0</v>
      </c>
      <c r="BST35" s="2">
        <v>0</v>
      </c>
      <c r="BSU35" s="2">
        <v>11396</v>
      </c>
      <c r="BSV35" s="2">
        <v>15593</v>
      </c>
      <c r="BSW35" s="2">
        <v>8867</v>
      </c>
      <c r="BSX35" s="2">
        <v>14346</v>
      </c>
      <c r="BSY35" s="2">
        <v>4172</v>
      </c>
      <c r="BSZ35" s="2">
        <v>67</v>
      </c>
      <c r="BTA35" s="2">
        <v>683062</v>
      </c>
      <c r="BTB35" s="2">
        <v>0</v>
      </c>
      <c r="BTC35" s="2">
        <v>27651</v>
      </c>
      <c r="BTD35" s="2">
        <v>96749</v>
      </c>
      <c r="BTE35" s="2">
        <v>0</v>
      </c>
      <c r="BTF35" s="2">
        <v>0</v>
      </c>
      <c r="BTG35" s="2">
        <v>93111</v>
      </c>
      <c r="BTH35" s="2">
        <v>60350</v>
      </c>
      <c r="BTI35" s="2">
        <v>328</v>
      </c>
      <c r="BTJ35" s="2">
        <v>0</v>
      </c>
      <c r="BTK35" s="2">
        <v>67</v>
      </c>
      <c r="BTL35" s="2">
        <v>0</v>
      </c>
      <c r="BTM35" s="2">
        <v>2402</v>
      </c>
      <c r="BTN35" s="2">
        <v>0</v>
      </c>
      <c r="BTO35" s="2">
        <v>11266</v>
      </c>
      <c r="BTP35" s="2">
        <v>5303</v>
      </c>
      <c r="BTQ35" s="2">
        <v>0</v>
      </c>
      <c r="BTR35" s="2">
        <v>0</v>
      </c>
      <c r="BTS35" s="2">
        <v>15711</v>
      </c>
      <c r="BTT35" s="2">
        <v>14651</v>
      </c>
      <c r="BTU35" s="2">
        <v>0</v>
      </c>
      <c r="BTV35" s="2">
        <v>0</v>
      </c>
      <c r="BTW35" s="2">
        <v>466471</v>
      </c>
      <c r="BTX35" s="2">
        <v>0</v>
      </c>
      <c r="BTY35" s="2">
        <v>0</v>
      </c>
      <c r="BTZ35" s="2">
        <v>9499</v>
      </c>
      <c r="BUA35" s="2">
        <v>44457</v>
      </c>
      <c r="BUB35" s="2">
        <v>249</v>
      </c>
      <c r="BUC35" s="2">
        <v>0</v>
      </c>
      <c r="BUD35" s="2">
        <v>9838</v>
      </c>
      <c r="BUE35" s="2">
        <v>4389</v>
      </c>
      <c r="BUF35" s="2">
        <v>15080</v>
      </c>
      <c r="BUG35" s="2">
        <v>15554</v>
      </c>
      <c r="BUH35" s="2">
        <v>0</v>
      </c>
      <c r="BUI35" s="2">
        <v>15506</v>
      </c>
      <c r="BUJ35" s="2">
        <v>15071</v>
      </c>
      <c r="BUK35" s="2">
        <v>0</v>
      </c>
      <c r="BUL35" s="2">
        <v>0</v>
      </c>
      <c r="BUM35" s="2">
        <v>0</v>
      </c>
      <c r="BUN35" s="2">
        <v>10593</v>
      </c>
      <c r="BUO35" s="2">
        <v>135414</v>
      </c>
      <c r="BUP35" s="2">
        <v>403</v>
      </c>
      <c r="BUQ35" s="2">
        <v>0</v>
      </c>
      <c r="BUR35" s="2">
        <v>311883</v>
      </c>
      <c r="BUS35" s="2">
        <v>0</v>
      </c>
      <c r="BUT35" s="2">
        <v>121320</v>
      </c>
      <c r="BUU35" s="2">
        <v>0</v>
      </c>
      <c r="BUV35" s="2">
        <v>0</v>
      </c>
      <c r="BUW35" s="2">
        <v>150833</v>
      </c>
      <c r="BUX35" s="2" t="s">
        <v>5</v>
      </c>
      <c r="BUY35" s="2">
        <v>1666</v>
      </c>
      <c r="BUZ35" s="2">
        <v>0</v>
      </c>
      <c r="BVA35" s="2">
        <v>0</v>
      </c>
      <c r="BVB35" s="2">
        <v>9401</v>
      </c>
      <c r="BVC35" s="2">
        <v>61796</v>
      </c>
      <c r="BVD35" s="2">
        <v>13142</v>
      </c>
      <c r="BVE35" s="2">
        <v>1627</v>
      </c>
      <c r="BVF35" s="2">
        <v>35765</v>
      </c>
      <c r="BVG35" s="2">
        <v>0</v>
      </c>
      <c r="BVH35" s="2">
        <v>3048</v>
      </c>
      <c r="BVI35" s="2">
        <v>159021</v>
      </c>
      <c r="BVJ35" s="2">
        <v>63851</v>
      </c>
      <c r="BVK35" s="2">
        <v>0</v>
      </c>
      <c r="BVL35" s="2">
        <v>2754</v>
      </c>
      <c r="BVM35" s="2">
        <v>0</v>
      </c>
      <c r="BVN35" s="2">
        <v>9773</v>
      </c>
      <c r="BVO35" s="2">
        <v>13829</v>
      </c>
      <c r="BVP35" s="2">
        <v>0</v>
      </c>
      <c r="BVQ35" s="2">
        <v>4333</v>
      </c>
      <c r="BVR35" s="2">
        <v>0</v>
      </c>
      <c r="BVS35" s="2">
        <v>6962</v>
      </c>
      <c r="BVT35" s="2">
        <v>0</v>
      </c>
      <c r="BVU35" s="2">
        <v>3854</v>
      </c>
      <c r="BVV35" s="2">
        <v>3114</v>
      </c>
      <c r="BVW35" s="2">
        <v>510098</v>
      </c>
      <c r="BVX35" s="2">
        <v>0</v>
      </c>
      <c r="BVY35" s="2">
        <v>424048</v>
      </c>
      <c r="BVZ35" s="2">
        <v>0</v>
      </c>
      <c r="BWA35" s="2">
        <v>62693</v>
      </c>
      <c r="BWB35" s="2">
        <v>1403</v>
      </c>
      <c r="BWC35" s="2">
        <v>56756</v>
      </c>
      <c r="BWD35" s="2">
        <v>2144</v>
      </c>
      <c r="BWE35" s="2">
        <v>0</v>
      </c>
      <c r="BWF35" s="2">
        <v>2781</v>
      </c>
      <c r="BWG35" s="2">
        <v>15446</v>
      </c>
      <c r="BWH35" s="2">
        <v>0</v>
      </c>
      <c r="BWI35" s="2">
        <v>0</v>
      </c>
      <c r="BWJ35" s="2">
        <v>8621</v>
      </c>
      <c r="BWK35" s="2">
        <v>33722</v>
      </c>
      <c r="BWL35" s="2">
        <v>6778</v>
      </c>
      <c r="BWM35" s="2">
        <v>27902</v>
      </c>
      <c r="BWN35" s="2">
        <v>32781</v>
      </c>
      <c r="BWO35" s="2">
        <v>8553</v>
      </c>
      <c r="BWP35" s="2">
        <v>36815</v>
      </c>
      <c r="BWQ35" s="2">
        <v>0</v>
      </c>
      <c r="BWR35" s="2">
        <v>16754</v>
      </c>
      <c r="BWS35" s="2">
        <v>13425</v>
      </c>
      <c r="BWT35" s="2">
        <v>14730</v>
      </c>
      <c r="BWU35" s="2">
        <v>3761</v>
      </c>
      <c r="BWV35" s="2">
        <v>602</v>
      </c>
      <c r="BWW35" s="2">
        <v>85017</v>
      </c>
      <c r="BWX35" s="2">
        <v>132059</v>
      </c>
      <c r="BWY35" s="2">
        <v>0</v>
      </c>
      <c r="BWZ35" s="2">
        <v>82573</v>
      </c>
      <c r="BXA35" s="2">
        <v>259405</v>
      </c>
      <c r="BXB35" s="2">
        <v>0</v>
      </c>
      <c r="BXC35" s="2">
        <v>109789</v>
      </c>
      <c r="BXD35" s="2">
        <v>0</v>
      </c>
      <c r="BXE35" s="2">
        <v>174</v>
      </c>
      <c r="BXF35" s="2">
        <v>5256</v>
      </c>
      <c r="BXG35" s="2">
        <v>0</v>
      </c>
      <c r="BXH35" s="2">
        <v>0</v>
      </c>
      <c r="BXI35" s="2">
        <v>5928</v>
      </c>
      <c r="BXJ35" s="2">
        <v>0</v>
      </c>
      <c r="BXK35" s="2">
        <v>5620</v>
      </c>
      <c r="BXL35" s="2">
        <v>19568</v>
      </c>
      <c r="BXM35" s="2">
        <v>0</v>
      </c>
      <c r="BXN35" s="2">
        <v>9503</v>
      </c>
      <c r="BXO35" s="2">
        <v>7674</v>
      </c>
      <c r="BXP35" s="2">
        <v>2335</v>
      </c>
      <c r="BXQ35" s="2">
        <v>20449</v>
      </c>
      <c r="BXR35" s="2">
        <v>0</v>
      </c>
      <c r="BXS35" s="2">
        <v>42680</v>
      </c>
      <c r="BXT35" s="2">
        <v>3991</v>
      </c>
      <c r="BXU35" s="2">
        <v>1660</v>
      </c>
      <c r="BXV35" s="2">
        <v>5445</v>
      </c>
      <c r="BXW35" s="2">
        <v>3182</v>
      </c>
      <c r="BXX35" s="2">
        <v>40128</v>
      </c>
      <c r="BXY35" s="2">
        <v>0</v>
      </c>
      <c r="BXZ35" s="2">
        <v>0</v>
      </c>
      <c r="BYA35" s="2">
        <v>0</v>
      </c>
      <c r="BYB35" s="2">
        <v>91441</v>
      </c>
      <c r="BYC35" s="2">
        <v>11441</v>
      </c>
      <c r="BYD35" s="2">
        <v>54</v>
      </c>
      <c r="BYE35" s="2">
        <v>0</v>
      </c>
      <c r="BYF35" s="2">
        <v>6598</v>
      </c>
      <c r="BYG35" s="2">
        <v>6236</v>
      </c>
      <c r="BYH35" s="2">
        <v>61279</v>
      </c>
      <c r="BYI35" s="2">
        <v>0</v>
      </c>
      <c r="BYJ35" s="2">
        <v>41398</v>
      </c>
      <c r="BYK35" s="2">
        <v>34224</v>
      </c>
      <c r="BYL35" s="2">
        <v>2113</v>
      </c>
      <c r="BYM35" s="2">
        <v>0</v>
      </c>
      <c r="BYN35" s="2">
        <v>19003</v>
      </c>
      <c r="BYO35" s="2">
        <v>18376</v>
      </c>
      <c r="BYP35" s="2">
        <v>0</v>
      </c>
      <c r="BYQ35" s="2">
        <v>4013</v>
      </c>
      <c r="BYR35" s="2">
        <v>32</v>
      </c>
      <c r="BYS35" s="2">
        <v>6638</v>
      </c>
      <c r="BYT35" s="2">
        <v>0</v>
      </c>
      <c r="BYU35" s="2">
        <v>0</v>
      </c>
      <c r="BYV35" s="2">
        <v>8</v>
      </c>
      <c r="BYW35" s="2">
        <v>0</v>
      </c>
      <c r="BYX35" s="2">
        <v>1493</v>
      </c>
      <c r="BYY35" s="2">
        <v>2660</v>
      </c>
      <c r="BYZ35" s="2">
        <v>2317</v>
      </c>
      <c r="BZA35" s="2">
        <v>7738</v>
      </c>
      <c r="BZB35" s="2">
        <v>174</v>
      </c>
      <c r="BZC35" s="2">
        <v>5391</v>
      </c>
      <c r="BZD35" s="2">
        <v>58449</v>
      </c>
      <c r="BZE35" s="2">
        <v>31201</v>
      </c>
      <c r="BZF35" s="2">
        <v>0</v>
      </c>
      <c r="BZG35" s="2">
        <v>0</v>
      </c>
      <c r="BZH35" s="2">
        <v>1627</v>
      </c>
      <c r="BZI35" s="2">
        <v>16849</v>
      </c>
      <c r="BZJ35" s="2">
        <v>4322</v>
      </c>
      <c r="BZK35" s="2">
        <v>70</v>
      </c>
      <c r="BZL35" s="2">
        <v>406</v>
      </c>
      <c r="BZM35" s="2">
        <v>0</v>
      </c>
      <c r="BZN35" s="2">
        <v>0</v>
      </c>
      <c r="BZO35" s="2">
        <v>4102</v>
      </c>
      <c r="BZP35" s="2">
        <v>1732</v>
      </c>
      <c r="BZQ35" s="2">
        <v>0</v>
      </c>
      <c r="BZR35" s="2">
        <v>0</v>
      </c>
      <c r="BZS35" s="2">
        <v>47164</v>
      </c>
      <c r="BZT35" s="2">
        <v>9290</v>
      </c>
      <c r="BZU35" s="2">
        <v>28893</v>
      </c>
      <c r="BZV35" s="2">
        <v>0</v>
      </c>
      <c r="BZW35" s="2">
        <v>15439</v>
      </c>
      <c r="BZX35" s="2">
        <v>31543</v>
      </c>
      <c r="BZY35" s="2">
        <v>516</v>
      </c>
      <c r="BZZ35" s="2">
        <v>18006</v>
      </c>
      <c r="CAA35" s="2">
        <v>0</v>
      </c>
      <c r="CAB35" s="2">
        <v>0</v>
      </c>
      <c r="CAC35" s="2">
        <v>0</v>
      </c>
      <c r="CAD35" s="2">
        <v>1548</v>
      </c>
      <c r="CAE35" s="2">
        <v>9229</v>
      </c>
      <c r="CAF35" s="2">
        <v>30292</v>
      </c>
      <c r="CAG35" s="2">
        <v>942</v>
      </c>
      <c r="CAH35" s="2">
        <v>2290</v>
      </c>
      <c r="CAI35" s="2">
        <v>6877</v>
      </c>
      <c r="CAJ35" s="2">
        <v>0</v>
      </c>
      <c r="CAK35" s="2">
        <v>559</v>
      </c>
      <c r="CAL35" s="2">
        <v>10070</v>
      </c>
      <c r="CAM35" s="2">
        <v>10895</v>
      </c>
      <c r="CAN35" s="2">
        <v>87495</v>
      </c>
      <c r="CAO35" s="2">
        <v>0</v>
      </c>
      <c r="CAP35" s="2">
        <v>18363</v>
      </c>
      <c r="CAQ35" s="2">
        <v>934</v>
      </c>
      <c r="CAR35" s="2">
        <v>1555</v>
      </c>
      <c r="CAS35" s="2">
        <v>3497</v>
      </c>
      <c r="CAT35" s="2">
        <v>2279</v>
      </c>
      <c r="CAU35" s="2">
        <v>11103817</v>
      </c>
      <c r="CAV35" s="2">
        <v>5469</v>
      </c>
      <c r="CAW35" s="2">
        <v>1631</v>
      </c>
      <c r="CAX35" s="2">
        <v>0</v>
      </c>
      <c r="CAY35" s="2">
        <v>12952</v>
      </c>
      <c r="CAZ35" s="2">
        <v>4271</v>
      </c>
      <c r="CBA35" s="2">
        <v>3</v>
      </c>
      <c r="CBB35" s="2">
        <v>11876</v>
      </c>
      <c r="CBC35" s="2">
        <v>0</v>
      </c>
      <c r="CBD35" s="2">
        <v>215666</v>
      </c>
      <c r="CBE35" s="2">
        <v>0</v>
      </c>
      <c r="CBF35" s="2">
        <v>0</v>
      </c>
      <c r="CBG35" s="2">
        <v>12733</v>
      </c>
      <c r="CBH35" s="2">
        <v>0</v>
      </c>
      <c r="CBI35" s="2">
        <v>47775</v>
      </c>
      <c r="CBJ35" s="2">
        <v>15610</v>
      </c>
      <c r="CBK35" s="2">
        <v>724</v>
      </c>
      <c r="CBL35" s="2">
        <v>19336</v>
      </c>
      <c r="CBM35" s="2">
        <v>0</v>
      </c>
      <c r="CBN35" s="2">
        <v>45008</v>
      </c>
      <c r="CBO35" s="2">
        <v>747</v>
      </c>
      <c r="CBP35" s="2">
        <v>5520</v>
      </c>
      <c r="CBQ35" s="2">
        <v>0</v>
      </c>
      <c r="CBR35" s="2">
        <v>2413</v>
      </c>
      <c r="CBS35" s="2">
        <v>863</v>
      </c>
      <c r="CBT35" s="2">
        <v>8234</v>
      </c>
      <c r="CBU35" s="2">
        <v>0</v>
      </c>
      <c r="CBV35" s="2">
        <v>5175</v>
      </c>
      <c r="CBW35" s="2">
        <v>13542</v>
      </c>
      <c r="CBX35" s="2">
        <v>0</v>
      </c>
      <c r="CBY35" s="2">
        <v>0</v>
      </c>
      <c r="CBZ35" s="2">
        <v>0</v>
      </c>
      <c r="CCA35" s="2">
        <v>0</v>
      </c>
      <c r="CCB35" s="2">
        <v>119</v>
      </c>
      <c r="CCC35" s="2">
        <v>7257</v>
      </c>
      <c r="CCD35" s="2">
        <v>0</v>
      </c>
      <c r="CCE35" s="2">
        <v>0</v>
      </c>
      <c r="CCF35" s="2">
        <v>0</v>
      </c>
      <c r="CCG35" s="2">
        <v>4126</v>
      </c>
      <c r="CCH35" s="2">
        <v>1718</v>
      </c>
      <c r="CCI35" s="2">
        <v>5570</v>
      </c>
      <c r="CCJ35" s="2">
        <v>0</v>
      </c>
      <c r="CCK35" s="2">
        <v>0</v>
      </c>
      <c r="CCL35" s="2">
        <v>0</v>
      </c>
      <c r="CCM35" s="2">
        <v>11407</v>
      </c>
      <c r="CCN35" s="2">
        <v>506</v>
      </c>
      <c r="CCO35" s="2">
        <v>1040</v>
      </c>
      <c r="CCP35" s="2">
        <v>1159</v>
      </c>
      <c r="CCQ35" s="2">
        <v>0</v>
      </c>
      <c r="CCR35" s="2">
        <v>10186</v>
      </c>
      <c r="CCS35" s="2">
        <v>280</v>
      </c>
      <c r="CCT35" s="2">
        <v>285</v>
      </c>
      <c r="CCU35" s="2">
        <v>0</v>
      </c>
      <c r="CCV35" s="2">
        <v>0</v>
      </c>
      <c r="CCW35" s="2">
        <v>0</v>
      </c>
      <c r="CCX35" s="2">
        <v>0</v>
      </c>
      <c r="CCY35" s="2">
        <v>0</v>
      </c>
      <c r="CCZ35" s="2">
        <v>676</v>
      </c>
      <c r="CDA35" s="2">
        <v>8348</v>
      </c>
      <c r="CDB35" s="2">
        <v>340</v>
      </c>
      <c r="CDC35" s="2">
        <v>0</v>
      </c>
      <c r="CDD35" s="2">
        <v>5832</v>
      </c>
      <c r="CDE35" s="2">
        <v>596</v>
      </c>
      <c r="CDF35" s="2">
        <v>28015</v>
      </c>
      <c r="CDG35" s="2">
        <v>5299</v>
      </c>
      <c r="CDH35" s="2">
        <v>239</v>
      </c>
      <c r="CDI35" s="2">
        <v>845</v>
      </c>
      <c r="CDJ35" s="2">
        <v>28603</v>
      </c>
      <c r="CDK35" s="2">
        <v>977</v>
      </c>
      <c r="CDL35" s="2">
        <v>4168</v>
      </c>
      <c r="CDM35" s="2">
        <v>0</v>
      </c>
      <c r="CDN35" s="2">
        <v>0</v>
      </c>
      <c r="CDO35" s="2">
        <v>0</v>
      </c>
      <c r="CDP35" s="2">
        <v>0</v>
      </c>
      <c r="CDQ35" s="2">
        <v>10053</v>
      </c>
      <c r="CDR35" s="2">
        <v>28634</v>
      </c>
      <c r="CDS35" s="2">
        <v>0</v>
      </c>
      <c r="CDT35" s="2">
        <v>9882</v>
      </c>
      <c r="CDU35" s="2">
        <v>151103</v>
      </c>
      <c r="CDV35" s="2">
        <v>0</v>
      </c>
      <c r="CDW35" s="2">
        <v>0</v>
      </c>
      <c r="CDX35" s="2">
        <v>0</v>
      </c>
      <c r="CDY35" s="2">
        <v>0</v>
      </c>
      <c r="CDZ35" s="2">
        <v>0</v>
      </c>
      <c r="CEA35" s="2">
        <v>0</v>
      </c>
      <c r="CEB35" s="2">
        <v>2367</v>
      </c>
      <c r="CEC35" s="2">
        <v>639</v>
      </c>
      <c r="CED35" s="2">
        <v>633</v>
      </c>
      <c r="CEE35" s="2">
        <v>0</v>
      </c>
      <c r="CEF35" s="2">
        <v>2088</v>
      </c>
      <c r="CEG35" s="2">
        <v>260</v>
      </c>
      <c r="CEH35" s="2">
        <v>7174</v>
      </c>
      <c r="CEI35" s="2">
        <v>48325</v>
      </c>
      <c r="CEJ35" s="2">
        <v>8327</v>
      </c>
      <c r="CEK35" s="2">
        <v>6821</v>
      </c>
      <c r="CEL35" s="2">
        <v>158</v>
      </c>
      <c r="CEM35" s="2">
        <v>2155</v>
      </c>
      <c r="CEN35" s="2">
        <v>919</v>
      </c>
      <c r="CEO35" s="2">
        <v>0</v>
      </c>
      <c r="CEP35" s="2">
        <v>7868</v>
      </c>
      <c r="CEQ35" s="2">
        <v>4857</v>
      </c>
      <c r="CER35" s="2">
        <v>0</v>
      </c>
      <c r="CES35" s="2">
        <v>14584</v>
      </c>
      <c r="CET35" s="2">
        <v>2901</v>
      </c>
      <c r="CEU35" s="2">
        <v>0</v>
      </c>
      <c r="CEV35" s="2">
        <v>575</v>
      </c>
      <c r="CEW35" s="2">
        <v>4387</v>
      </c>
      <c r="CEX35" s="2">
        <v>32340</v>
      </c>
      <c r="CEY35" s="2">
        <v>0</v>
      </c>
      <c r="CEZ35" s="2">
        <v>0</v>
      </c>
      <c r="CFA35" s="2">
        <v>247</v>
      </c>
      <c r="CFB35" s="2">
        <v>159223</v>
      </c>
      <c r="CFC35" s="2">
        <v>0</v>
      </c>
      <c r="CFD35" s="2">
        <v>9289</v>
      </c>
      <c r="CFE35" s="2">
        <v>0</v>
      </c>
      <c r="CFF35" s="2">
        <v>0</v>
      </c>
      <c r="CFG35" s="2">
        <v>183</v>
      </c>
      <c r="CFH35" s="2">
        <v>0</v>
      </c>
      <c r="CFI35" s="2">
        <v>621</v>
      </c>
      <c r="CFJ35" s="2">
        <v>84116</v>
      </c>
      <c r="CFK35" s="2">
        <v>2701</v>
      </c>
      <c r="CFL35" s="2">
        <v>0</v>
      </c>
      <c r="CFM35" s="2">
        <v>16763</v>
      </c>
      <c r="CFN35" s="2">
        <v>12167</v>
      </c>
      <c r="CFO35" s="2">
        <v>1441</v>
      </c>
      <c r="CFP35" s="2">
        <v>5516</v>
      </c>
      <c r="CFQ35" s="2">
        <v>1234</v>
      </c>
      <c r="CFR35" s="2">
        <v>0</v>
      </c>
      <c r="CFS35" s="2">
        <v>0</v>
      </c>
      <c r="CFT35" s="2">
        <v>69</v>
      </c>
      <c r="CFU35" s="2">
        <v>9503</v>
      </c>
      <c r="CFV35" s="2">
        <v>3683</v>
      </c>
      <c r="CFW35" s="2">
        <v>29055</v>
      </c>
      <c r="CFX35" s="2">
        <v>8665</v>
      </c>
      <c r="CFY35" s="2">
        <v>0</v>
      </c>
      <c r="CFZ35" s="2">
        <v>0</v>
      </c>
      <c r="CGA35" s="2">
        <v>16762</v>
      </c>
      <c r="CGB35" s="2">
        <v>0</v>
      </c>
      <c r="CGC35" s="2">
        <v>98</v>
      </c>
      <c r="CGD35" s="2">
        <v>3042</v>
      </c>
      <c r="CGE35" s="2">
        <v>326</v>
      </c>
      <c r="CGF35" s="2">
        <v>1482</v>
      </c>
      <c r="CGG35" s="2">
        <v>1248</v>
      </c>
      <c r="CGH35" s="2">
        <v>0</v>
      </c>
      <c r="CGI35" s="2">
        <v>0</v>
      </c>
      <c r="CGJ35" s="2">
        <v>0</v>
      </c>
      <c r="CGK35" s="2">
        <v>1658</v>
      </c>
      <c r="CGL35" s="2">
        <v>113161</v>
      </c>
      <c r="CGM35" s="2">
        <v>0</v>
      </c>
      <c r="CGN35" s="2">
        <v>0</v>
      </c>
      <c r="CGO35" s="2">
        <v>25812</v>
      </c>
      <c r="CGP35" s="2">
        <v>0</v>
      </c>
      <c r="CGQ35" s="2">
        <v>7760</v>
      </c>
      <c r="CGR35" s="2">
        <v>10</v>
      </c>
      <c r="CGS35" s="2">
        <v>0</v>
      </c>
      <c r="CGT35" s="2">
        <v>45</v>
      </c>
      <c r="CGU35" s="2">
        <v>18011</v>
      </c>
      <c r="CGV35" s="2">
        <v>0</v>
      </c>
      <c r="CGW35" s="2">
        <v>767</v>
      </c>
      <c r="CGX35" s="2">
        <v>783</v>
      </c>
      <c r="CGY35" s="2">
        <v>0</v>
      </c>
      <c r="CGZ35" s="2">
        <v>7104</v>
      </c>
      <c r="CHA35" s="2">
        <v>0</v>
      </c>
      <c r="CHB35" s="2">
        <v>1</v>
      </c>
      <c r="CHC35" s="2">
        <v>247</v>
      </c>
      <c r="CHD35" s="2">
        <v>123</v>
      </c>
      <c r="CHE35" s="2">
        <v>2990</v>
      </c>
      <c r="CHF35" s="2">
        <v>1785</v>
      </c>
      <c r="CHG35" s="2">
        <v>1281</v>
      </c>
      <c r="CHH35" s="2">
        <v>152</v>
      </c>
      <c r="CHI35" s="2">
        <v>660</v>
      </c>
      <c r="CHJ35" s="2">
        <v>0</v>
      </c>
      <c r="CHK35" s="2">
        <v>0</v>
      </c>
      <c r="CHL35" s="2">
        <v>0</v>
      </c>
      <c r="CHM35" s="2">
        <v>6355</v>
      </c>
      <c r="CHN35" s="2">
        <v>0</v>
      </c>
      <c r="CHO35" s="2">
        <v>696</v>
      </c>
      <c r="CHP35" s="2">
        <v>467</v>
      </c>
      <c r="CHQ35" s="2">
        <v>0</v>
      </c>
      <c r="CHR35" s="2">
        <v>909</v>
      </c>
      <c r="CHS35" s="2">
        <v>27</v>
      </c>
      <c r="CHT35" s="2">
        <v>708</v>
      </c>
      <c r="CHU35" s="2">
        <v>48742</v>
      </c>
      <c r="CHV35" s="2">
        <v>0</v>
      </c>
      <c r="CHW35" s="2">
        <v>1193</v>
      </c>
      <c r="CHX35" s="2">
        <v>0</v>
      </c>
      <c r="CHY35" s="2">
        <v>52054</v>
      </c>
      <c r="CHZ35" s="2">
        <v>1794</v>
      </c>
      <c r="CIA35" s="2">
        <v>5643</v>
      </c>
      <c r="CIB35" s="2">
        <v>0</v>
      </c>
      <c r="CIC35" s="2">
        <v>0</v>
      </c>
      <c r="CID35" s="2">
        <v>595</v>
      </c>
      <c r="CIE35" s="2">
        <v>1041</v>
      </c>
      <c r="CIF35" s="2">
        <v>247</v>
      </c>
      <c r="CIG35" s="2">
        <v>284</v>
      </c>
      <c r="CIH35" s="2">
        <v>714</v>
      </c>
      <c r="CII35" s="2">
        <v>1020</v>
      </c>
      <c r="CIJ35" s="2">
        <v>261</v>
      </c>
      <c r="CIK35" s="2">
        <v>3696</v>
      </c>
      <c r="CIL35" s="2">
        <v>152</v>
      </c>
      <c r="CIM35" s="2">
        <v>2628</v>
      </c>
      <c r="CIN35" s="2">
        <v>265</v>
      </c>
      <c r="CIO35" s="2">
        <v>480</v>
      </c>
      <c r="CIP35" s="2">
        <v>2359</v>
      </c>
      <c r="CIQ35" s="2">
        <v>1199</v>
      </c>
      <c r="CIR35" s="2">
        <v>117340</v>
      </c>
      <c r="CIS35" s="2">
        <v>89551</v>
      </c>
      <c r="CIT35" s="2">
        <v>0</v>
      </c>
      <c r="CIU35" s="2">
        <v>0</v>
      </c>
      <c r="CIV35" s="2">
        <v>0</v>
      </c>
      <c r="CIW35" s="2">
        <v>7346</v>
      </c>
      <c r="CIX35" s="2">
        <v>10817</v>
      </c>
      <c r="CIY35" s="2">
        <v>1411</v>
      </c>
      <c r="CIZ35" s="2">
        <v>0</v>
      </c>
      <c r="CJA35" s="2">
        <v>10112</v>
      </c>
      <c r="CJB35" s="2">
        <v>5175</v>
      </c>
      <c r="CJC35" s="2">
        <v>0</v>
      </c>
      <c r="CJD35" s="2">
        <v>0</v>
      </c>
      <c r="CJE35" s="2">
        <v>4392</v>
      </c>
      <c r="CJF35" s="2">
        <v>0</v>
      </c>
      <c r="CJG35" s="2">
        <v>82</v>
      </c>
      <c r="CJH35" s="2">
        <v>15365</v>
      </c>
      <c r="CJI35" s="2">
        <v>0</v>
      </c>
      <c r="CJJ35" s="2">
        <v>644</v>
      </c>
      <c r="CJK35" s="2">
        <v>0</v>
      </c>
      <c r="CJL35" s="2">
        <v>0</v>
      </c>
      <c r="CJM35" s="2">
        <v>0</v>
      </c>
      <c r="CJN35" s="2">
        <v>21284</v>
      </c>
      <c r="CJO35" s="2">
        <v>0</v>
      </c>
      <c r="CJP35" s="2">
        <v>10328</v>
      </c>
      <c r="CJQ35" s="2">
        <v>0</v>
      </c>
      <c r="CJR35" s="2">
        <v>140</v>
      </c>
      <c r="CJS35" s="2">
        <v>0</v>
      </c>
      <c r="CJT35" s="2">
        <v>3725</v>
      </c>
      <c r="CJU35" s="2">
        <v>7715</v>
      </c>
      <c r="CJV35" s="2">
        <v>23</v>
      </c>
      <c r="CJW35" s="2">
        <v>1192</v>
      </c>
      <c r="CJX35" s="2">
        <v>9469</v>
      </c>
      <c r="CJY35" s="2">
        <v>0</v>
      </c>
      <c r="CJZ35" s="2">
        <v>1080</v>
      </c>
      <c r="CKA35" s="2">
        <v>0</v>
      </c>
      <c r="CKB35" s="2">
        <v>0</v>
      </c>
      <c r="CKC35" s="2">
        <v>0</v>
      </c>
      <c r="CKD35" s="2">
        <v>7190</v>
      </c>
      <c r="CKE35" s="2">
        <v>0</v>
      </c>
      <c r="CKF35" s="2">
        <v>0</v>
      </c>
      <c r="CKG35" s="2">
        <v>82</v>
      </c>
      <c r="CKH35" s="2">
        <v>0</v>
      </c>
      <c r="CKI35" s="2">
        <v>7941</v>
      </c>
      <c r="CKJ35" s="2">
        <v>1255</v>
      </c>
      <c r="CKK35" s="2">
        <v>0</v>
      </c>
      <c r="CKL35" s="2">
        <v>0</v>
      </c>
      <c r="CKM35" s="2">
        <v>1434</v>
      </c>
      <c r="CKN35" s="2">
        <v>0</v>
      </c>
      <c r="CKO35" s="2">
        <v>1205</v>
      </c>
      <c r="CKP35" s="2">
        <v>12213</v>
      </c>
      <c r="CKQ35" s="2">
        <v>0</v>
      </c>
      <c r="CKR35" s="2">
        <v>7584</v>
      </c>
      <c r="CKS35" s="2">
        <v>8669</v>
      </c>
      <c r="CKT35" s="2">
        <v>0</v>
      </c>
      <c r="CKU35" s="2">
        <v>0</v>
      </c>
      <c r="CKV35" s="2">
        <v>14913</v>
      </c>
      <c r="CKW35" s="2">
        <v>11405</v>
      </c>
      <c r="CKX35" s="2">
        <v>0</v>
      </c>
      <c r="CKY35" s="2">
        <v>0</v>
      </c>
      <c r="CKZ35" s="2">
        <v>458</v>
      </c>
      <c r="CLA35" s="2">
        <v>0</v>
      </c>
      <c r="CLB35" s="2">
        <v>425</v>
      </c>
      <c r="CLC35" s="2">
        <v>0</v>
      </c>
      <c r="CLD35" s="2">
        <v>0</v>
      </c>
      <c r="CLE35" s="2">
        <v>1019</v>
      </c>
      <c r="CLF35" s="2">
        <v>0</v>
      </c>
      <c r="CLG35" s="2">
        <v>1692</v>
      </c>
      <c r="CLH35" s="2">
        <v>5520</v>
      </c>
      <c r="CLI35" s="2">
        <v>20</v>
      </c>
      <c r="CLJ35" s="2">
        <v>0</v>
      </c>
      <c r="CLK35" s="2">
        <v>25228</v>
      </c>
      <c r="CLL35" s="2">
        <v>2052783</v>
      </c>
      <c r="CLM35" s="2">
        <v>6536</v>
      </c>
      <c r="CLN35" s="2">
        <v>0</v>
      </c>
      <c r="CLO35" s="2">
        <v>68</v>
      </c>
      <c r="CLP35" s="2">
        <v>3404</v>
      </c>
      <c r="CLQ35" s="2">
        <v>11345</v>
      </c>
      <c r="CLR35" s="2">
        <v>0</v>
      </c>
      <c r="CLS35" s="2">
        <v>0</v>
      </c>
      <c r="CLT35" s="2">
        <v>10483</v>
      </c>
      <c r="CLU35" s="2">
        <v>26287</v>
      </c>
      <c r="CLV35" s="2">
        <v>728</v>
      </c>
      <c r="CLW35" s="2">
        <v>7069</v>
      </c>
      <c r="CLX35" s="2">
        <v>3644</v>
      </c>
      <c r="CLY35" s="2">
        <v>0</v>
      </c>
      <c r="CLZ35" s="2">
        <v>0</v>
      </c>
      <c r="CMA35" s="2">
        <v>0</v>
      </c>
      <c r="CMB35" s="2">
        <v>3408</v>
      </c>
      <c r="CMC35" s="2" t="s">
        <v>5</v>
      </c>
      <c r="CMD35" s="2">
        <v>12007</v>
      </c>
      <c r="CME35" s="2">
        <v>2138</v>
      </c>
      <c r="CMF35" s="2">
        <v>0</v>
      </c>
      <c r="CMG35" s="2">
        <v>694900</v>
      </c>
      <c r="CMH35" s="2">
        <v>3889</v>
      </c>
      <c r="CMI35" s="2">
        <v>24773</v>
      </c>
      <c r="CMJ35" s="2">
        <v>0</v>
      </c>
      <c r="CMK35" s="2">
        <v>0</v>
      </c>
      <c r="CML35" s="2">
        <v>1327</v>
      </c>
      <c r="CMM35" s="2">
        <v>8222</v>
      </c>
      <c r="CMN35" s="2">
        <v>2068</v>
      </c>
      <c r="CMO35" s="2">
        <v>3142</v>
      </c>
      <c r="CMP35" s="2">
        <v>0</v>
      </c>
      <c r="CMQ35" s="2">
        <v>0</v>
      </c>
      <c r="CMR35" s="2">
        <v>855351</v>
      </c>
      <c r="CMS35" s="2">
        <v>0</v>
      </c>
      <c r="CMT35" s="2">
        <v>0</v>
      </c>
      <c r="CMU35" s="2">
        <v>5105</v>
      </c>
      <c r="CMV35" s="2">
        <v>11719</v>
      </c>
      <c r="CMW35" s="2">
        <v>0</v>
      </c>
      <c r="CMX35" s="2">
        <v>0</v>
      </c>
      <c r="CMY35" s="2">
        <v>2227</v>
      </c>
      <c r="CMZ35" s="2">
        <v>0</v>
      </c>
      <c r="CNA35" s="2">
        <v>6622</v>
      </c>
      <c r="CNB35" s="2">
        <v>8226</v>
      </c>
      <c r="CNC35" s="2">
        <v>4745</v>
      </c>
      <c r="CND35" s="2">
        <v>116405</v>
      </c>
      <c r="CNE35" s="2">
        <v>0</v>
      </c>
      <c r="CNF35" s="2">
        <v>628</v>
      </c>
      <c r="CNG35" s="2">
        <v>0</v>
      </c>
      <c r="CNH35" s="2">
        <v>0</v>
      </c>
      <c r="CNI35" s="2">
        <v>15428</v>
      </c>
      <c r="CNJ35" s="2">
        <v>0</v>
      </c>
      <c r="CNK35" s="2">
        <v>28048</v>
      </c>
      <c r="CNL35" s="2">
        <v>0</v>
      </c>
      <c r="CNM35" s="2">
        <v>30968</v>
      </c>
      <c r="CNN35" s="2">
        <v>3686</v>
      </c>
      <c r="CNO35" s="2">
        <v>0</v>
      </c>
      <c r="CNP35" s="2">
        <v>49</v>
      </c>
      <c r="CNQ35" s="2">
        <v>778</v>
      </c>
      <c r="CNR35" s="2">
        <v>9215</v>
      </c>
      <c r="CNS35" s="2">
        <v>506</v>
      </c>
      <c r="CNT35" s="2">
        <v>651</v>
      </c>
      <c r="CNU35" s="2">
        <v>231</v>
      </c>
      <c r="CNV35" s="2">
        <v>0</v>
      </c>
      <c r="CNW35" s="2">
        <v>0</v>
      </c>
      <c r="CNX35" s="2">
        <v>5851</v>
      </c>
      <c r="CNY35" s="2">
        <v>14188</v>
      </c>
      <c r="CNZ35" s="2">
        <v>67107</v>
      </c>
      <c r="COA35" s="2">
        <v>78</v>
      </c>
      <c r="COB35" s="2">
        <v>0</v>
      </c>
      <c r="COC35" s="2">
        <v>0</v>
      </c>
      <c r="COD35" s="2">
        <v>0</v>
      </c>
      <c r="COE35" s="2">
        <v>0</v>
      </c>
      <c r="COF35" s="2">
        <v>1678</v>
      </c>
      <c r="COG35" s="2">
        <v>0</v>
      </c>
      <c r="COH35" s="2">
        <v>2388</v>
      </c>
      <c r="COI35" s="2">
        <v>420</v>
      </c>
      <c r="COJ35" s="2">
        <v>28602</v>
      </c>
      <c r="COK35" s="2">
        <v>1082</v>
      </c>
      <c r="COL35" s="2">
        <v>8633</v>
      </c>
      <c r="COM35" s="2">
        <v>0</v>
      </c>
      <c r="CON35" s="2">
        <v>0</v>
      </c>
      <c r="COO35" s="2">
        <v>21997</v>
      </c>
      <c r="COP35" s="2">
        <v>110</v>
      </c>
      <c r="COQ35" s="2">
        <v>0</v>
      </c>
      <c r="COR35" s="2">
        <v>0</v>
      </c>
      <c r="COS35" s="2">
        <v>8160</v>
      </c>
      <c r="COT35" s="2">
        <v>0</v>
      </c>
      <c r="COU35" s="2">
        <v>702</v>
      </c>
      <c r="COV35" s="2">
        <v>2229</v>
      </c>
      <c r="COW35" s="2">
        <v>0</v>
      </c>
      <c r="COX35" s="2">
        <v>0</v>
      </c>
      <c r="COY35" s="2">
        <v>3138</v>
      </c>
      <c r="COZ35" s="2">
        <v>0</v>
      </c>
      <c r="CPA35" s="2">
        <v>0</v>
      </c>
      <c r="CPB35" s="2">
        <v>0</v>
      </c>
      <c r="CPC35" s="2">
        <v>9352</v>
      </c>
      <c r="CPD35" s="2">
        <v>97051</v>
      </c>
      <c r="CPE35" s="2">
        <v>4933</v>
      </c>
      <c r="CPF35" s="2">
        <v>5665</v>
      </c>
      <c r="CPG35" s="2">
        <v>2230</v>
      </c>
      <c r="CPH35" s="2">
        <v>407</v>
      </c>
      <c r="CPI35" s="2">
        <v>0</v>
      </c>
      <c r="CPJ35" s="2">
        <v>28</v>
      </c>
      <c r="CPK35" s="2">
        <v>7259</v>
      </c>
      <c r="CPL35" s="2">
        <v>0</v>
      </c>
      <c r="CPM35" s="2">
        <v>0</v>
      </c>
      <c r="CPN35" s="2">
        <v>0</v>
      </c>
      <c r="CPO35" s="2">
        <v>0</v>
      </c>
      <c r="CPP35" s="2">
        <v>7937</v>
      </c>
      <c r="CPQ35" s="2">
        <v>15184</v>
      </c>
      <c r="CPR35" s="2">
        <v>38231</v>
      </c>
      <c r="CPS35" s="2">
        <v>0</v>
      </c>
      <c r="CPT35" s="2">
        <v>0</v>
      </c>
      <c r="CPU35" s="2">
        <v>1406</v>
      </c>
      <c r="CPV35" s="2">
        <v>0</v>
      </c>
      <c r="CPW35" s="2">
        <v>188</v>
      </c>
      <c r="CPX35" s="2">
        <v>0</v>
      </c>
      <c r="CPY35" s="2">
        <v>132497</v>
      </c>
      <c r="CPZ35" s="2">
        <v>2648</v>
      </c>
      <c r="CQA35" s="2">
        <v>0</v>
      </c>
      <c r="CQB35" s="2">
        <v>0</v>
      </c>
      <c r="CQC35" s="2">
        <v>6262</v>
      </c>
      <c r="CQD35" s="2">
        <v>0</v>
      </c>
      <c r="CQE35" s="2">
        <v>13277</v>
      </c>
      <c r="CQF35" s="2">
        <v>219</v>
      </c>
      <c r="CQG35" s="2">
        <v>168</v>
      </c>
      <c r="CQH35" s="2">
        <v>0</v>
      </c>
      <c r="CQI35" s="2">
        <v>9867</v>
      </c>
      <c r="CQJ35" s="2">
        <v>2774</v>
      </c>
      <c r="CQK35" s="2">
        <v>0</v>
      </c>
      <c r="CQL35" s="2">
        <v>0</v>
      </c>
      <c r="CQM35" s="2">
        <v>0</v>
      </c>
      <c r="CQN35" s="2">
        <v>0</v>
      </c>
      <c r="CQO35" s="2">
        <v>0</v>
      </c>
      <c r="CQP35" s="2">
        <v>48816</v>
      </c>
      <c r="CQQ35" s="2">
        <v>0</v>
      </c>
      <c r="CQR35" s="2">
        <v>1147051</v>
      </c>
      <c r="CQS35" s="2">
        <v>0</v>
      </c>
      <c r="CQT35" s="2">
        <v>0</v>
      </c>
      <c r="CQU35" s="2">
        <v>329</v>
      </c>
      <c r="CQV35" s="2">
        <v>0</v>
      </c>
      <c r="CQW35" s="2">
        <v>0</v>
      </c>
      <c r="CQX35" s="2">
        <v>0</v>
      </c>
      <c r="CQY35" s="2">
        <v>7215</v>
      </c>
      <c r="CQZ35" s="2">
        <v>58995</v>
      </c>
      <c r="CRA35" s="2">
        <v>7615</v>
      </c>
      <c r="CRB35" s="2">
        <v>0</v>
      </c>
      <c r="CRC35" s="2">
        <v>53451</v>
      </c>
      <c r="CRD35" s="2">
        <v>0</v>
      </c>
      <c r="CRE35" s="2">
        <v>0</v>
      </c>
      <c r="CRF35" s="2">
        <v>0</v>
      </c>
      <c r="CRG35" s="2">
        <v>0</v>
      </c>
      <c r="CRH35" s="2">
        <v>4724139</v>
      </c>
      <c r="CRI35" s="2">
        <v>746</v>
      </c>
      <c r="CRJ35" s="2">
        <v>13256</v>
      </c>
      <c r="CRK35" s="2">
        <v>0</v>
      </c>
      <c r="CRL35" s="2">
        <v>324</v>
      </c>
      <c r="CRM35" s="2">
        <v>0</v>
      </c>
      <c r="CRN35" s="2">
        <v>1202</v>
      </c>
      <c r="CRO35" s="2">
        <v>0</v>
      </c>
      <c r="CRP35" s="2">
        <v>0</v>
      </c>
      <c r="CRQ35" s="2">
        <v>0</v>
      </c>
      <c r="CRR35" s="2">
        <v>3000</v>
      </c>
      <c r="CRS35" s="2">
        <v>10513</v>
      </c>
      <c r="CRT35" s="2">
        <v>9770</v>
      </c>
      <c r="CRU35" s="2">
        <v>3367</v>
      </c>
      <c r="CRV35" s="2">
        <v>0</v>
      </c>
      <c r="CRW35" s="2">
        <v>4270</v>
      </c>
      <c r="CRX35" s="2">
        <v>0</v>
      </c>
      <c r="CRY35" s="2">
        <v>11178</v>
      </c>
      <c r="CRZ35" s="2">
        <v>9596</v>
      </c>
      <c r="CSA35" s="2">
        <v>91033</v>
      </c>
      <c r="CSB35" s="2">
        <v>0</v>
      </c>
      <c r="CSC35" s="2">
        <v>20663</v>
      </c>
      <c r="CSD35" s="2">
        <v>12163</v>
      </c>
      <c r="CSE35" s="2">
        <v>2389062</v>
      </c>
      <c r="CSF35" s="2">
        <v>29359</v>
      </c>
      <c r="CSG35" s="2">
        <v>4847</v>
      </c>
      <c r="CSH35" s="2">
        <v>44</v>
      </c>
      <c r="CSI35" s="2">
        <v>2002</v>
      </c>
      <c r="CSJ35" s="2">
        <v>0</v>
      </c>
      <c r="CSK35" s="2">
        <v>6888</v>
      </c>
      <c r="CSL35" s="2">
        <v>375</v>
      </c>
      <c r="CSM35" s="2">
        <v>25708</v>
      </c>
      <c r="CSN35" s="2">
        <v>372</v>
      </c>
      <c r="CSO35" s="2">
        <v>11265</v>
      </c>
      <c r="CSP35" s="2" t="s">
        <v>5</v>
      </c>
      <c r="CSQ35" s="2">
        <v>17156</v>
      </c>
      <c r="CSR35" s="2">
        <v>0</v>
      </c>
      <c r="CSS35" s="2">
        <v>57523</v>
      </c>
      <c r="CST35" s="2">
        <v>4338</v>
      </c>
      <c r="CSU35" s="2">
        <v>60574</v>
      </c>
      <c r="CSV35" s="2">
        <v>139536</v>
      </c>
      <c r="CSW35" s="2">
        <v>23</v>
      </c>
      <c r="CSX35" s="2">
        <v>0</v>
      </c>
      <c r="CSY35" s="2">
        <v>0</v>
      </c>
      <c r="CSZ35" s="2">
        <v>0</v>
      </c>
      <c r="CTA35" s="2">
        <v>67941</v>
      </c>
      <c r="CTB35" s="2">
        <v>51538</v>
      </c>
      <c r="CTC35" s="2">
        <v>493</v>
      </c>
      <c r="CTD35" s="2">
        <v>205200</v>
      </c>
      <c r="CTE35" s="2">
        <v>57</v>
      </c>
      <c r="CTF35" s="2">
        <v>0</v>
      </c>
      <c r="CTG35" s="2">
        <v>2235</v>
      </c>
      <c r="CTH35" s="2">
        <v>21526</v>
      </c>
      <c r="CTI35" s="2">
        <v>8209</v>
      </c>
      <c r="CTJ35" s="2">
        <v>1006644</v>
      </c>
      <c r="CTK35" s="2">
        <v>1020</v>
      </c>
      <c r="CTL35" s="2">
        <v>34489</v>
      </c>
      <c r="CTM35" s="2">
        <v>7371</v>
      </c>
      <c r="CTN35" s="2">
        <v>66875</v>
      </c>
      <c r="CTO35" s="2">
        <v>13088</v>
      </c>
      <c r="CTP35" s="2">
        <v>7314</v>
      </c>
      <c r="CTQ35" s="2">
        <v>11</v>
      </c>
      <c r="CTR35" s="2">
        <v>1064</v>
      </c>
      <c r="CTS35" s="2">
        <v>0</v>
      </c>
      <c r="CTT35" s="2">
        <v>25050</v>
      </c>
      <c r="CTU35" s="2">
        <v>104228</v>
      </c>
      <c r="CTV35" s="2">
        <v>74</v>
      </c>
      <c r="CTW35" s="2">
        <v>11427</v>
      </c>
      <c r="CTX35" s="2">
        <v>12960</v>
      </c>
      <c r="CTY35" s="2">
        <v>799</v>
      </c>
      <c r="CTZ35" s="2">
        <v>0</v>
      </c>
      <c r="CUA35" s="2">
        <v>97600</v>
      </c>
      <c r="CUB35" s="2">
        <v>0</v>
      </c>
      <c r="CUC35" s="2">
        <v>16016</v>
      </c>
      <c r="CUD35" s="2">
        <v>0</v>
      </c>
      <c r="CUE35" s="2">
        <v>0</v>
      </c>
      <c r="CUF35" s="2">
        <v>0</v>
      </c>
      <c r="CUG35" s="2">
        <v>30430</v>
      </c>
      <c r="CUH35" s="2">
        <v>88068</v>
      </c>
      <c r="CUI35" s="2">
        <v>0</v>
      </c>
      <c r="CUJ35" s="2">
        <v>1527358</v>
      </c>
      <c r="CUK35" s="2">
        <v>42376</v>
      </c>
      <c r="CUL35" s="2">
        <v>0</v>
      </c>
      <c r="CUM35" s="2">
        <v>0</v>
      </c>
      <c r="CUN35" s="2">
        <v>0</v>
      </c>
      <c r="CUO35" s="2">
        <v>0</v>
      </c>
      <c r="CUP35" s="2">
        <v>0</v>
      </c>
      <c r="CUQ35" s="2">
        <v>14075</v>
      </c>
      <c r="CUR35" s="2">
        <v>64405</v>
      </c>
      <c r="CUS35" s="2">
        <v>0</v>
      </c>
      <c r="CUT35" s="2">
        <v>2006</v>
      </c>
      <c r="CUU35" s="2">
        <v>0</v>
      </c>
      <c r="CUV35" s="2">
        <v>50751</v>
      </c>
      <c r="CUW35" s="2">
        <v>0</v>
      </c>
      <c r="CUX35" s="2">
        <v>363</v>
      </c>
      <c r="CUY35" s="2">
        <v>302532</v>
      </c>
      <c r="CUZ35" s="2">
        <v>4481</v>
      </c>
      <c r="CVA35" s="2">
        <v>28446</v>
      </c>
      <c r="CVB35" s="2">
        <v>5650</v>
      </c>
      <c r="CVC35" s="2">
        <v>0</v>
      </c>
      <c r="CVD35" s="2">
        <v>5</v>
      </c>
      <c r="CVE35" s="2">
        <v>0</v>
      </c>
      <c r="CVF35" s="2">
        <v>0</v>
      </c>
      <c r="CVG35" s="2">
        <v>58400</v>
      </c>
      <c r="CVH35" s="2">
        <v>5084</v>
      </c>
      <c r="CVI35" s="2" t="s">
        <v>5</v>
      </c>
      <c r="CVJ35" s="2">
        <v>40968</v>
      </c>
      <c r="CVK35" s="2">
        <v>0</v>
      </c>
      <c r="CVL35" s="2">
        <v>0</v>
      </c>
      <c r="CVM35" s="2">
        <v>672</v>
      </c>
      <c r="CVN35" s="2">
        <v>0</v>
      </c>
      <c r="CVO35" s="2">
        <v>49755</v>
      </c>
      <c r="CVP35" s="2">
        <v>0</v>
      </c>
      <c r="CVQ35" s="2">
        <v>575298</v>
      </c>
      <c r="CVR35" s="2">
        <v>91735</v>
      </c>
      <c r="CVS35" s="2">
        <v>57</v>
      </c>
      <c r="CVT35" s="2">
        <v>22051</v>
      </c>
      <c r="CVU35" s="2">
        <v>0</v>
      </c>
      <c r="CVV35" s="2" t="s">
        <v>5</v>
      </c>
      <c r="CVW35" s="2">
        <v>279</v>
      </c>
      <c r="CVX35" s="2">
        <v>43603</v>
      </c>
      <c r="CVY35" s="2">
        <v>0</v>
      </c>
      <c r="CVZ35" s="2">
        <v>9413</v>
      </c>
      <c r="CWA35" s="2">
        <v>0</v>
      </c>
      <c r="CWB35" s="2">
        <v>56523</v>
      </c>
      <c r="CWC35" s="2">
        <v>17648</v>
      </c>
      <c r="CWD35" s="2">
        <v>33714</v>
      </c>
      <c r="CWE35" s="2">
        <v>0</v>
      </c>
      <c r="CWF35" s="2">
        <v>4817</v>
      </c>
      <c r="CWG35" s="2">
        <v>0</v>
      </c>
      <c r="CWH35" s="2">
        <v>0</v>
      </c>
      <c r="CWI35" s="2">
        <v>100877</v>
      </c>
      <c r="CWJ35" s="2">
        <v>0</v>
      </c>
      <c r="CWK35" s="2">
        <v>0</v>
      </c>
      <c r="CWL35" s="2">
        <v>507601</v>
      </c>
      <c r="CWM35" s="2">
        <v>0</v>
      </c>
      <c r="CWN35" s="2">
        <v>23202</v>
      </c>
      <c r="CWO35" s="2">
        <v>123904</v>
      </c>
      <c r="CWP35" s="2">
        <v>0</v>
      </c>
      <c r="CWQ35" s="2">
        <v>2003</v>
      </c>
      <c r="CWR35" s="2">
        <v>88603</v>
      </c>
      <c r="CWS35" s="2">
        <v>0</v>
      </c>
      <c r="CWT35" s="2">
        <v>10505</v>
      </c>
      <c r="CWU35" s="2" t="s">
        <v>5</v>
      </c>
      <c r="CWV35" s="2">
        <v>77378</v>
      </c>
      <c r="CWW35" s="2">
        <v>352210</v>
      </c>
      <c r="CWX35" s="2">
        <v>18303</v>
      </c>
      <c r="CWY35" s="2">
        <v>25699</v>
      </c>
      <c r="CWZ35" s="2">
        <v>0</v>
      </c>
      <c r="CXA35" s="2">
        <v>992</v>
      </c>
      <c r="CXB35" s="2">
        <v>5413</v>
      </c>
      <c r="CXC35" s="2" t="s">
        <v>5</v>
      </c>
      <c r="CXD35" s="2">
        <v>1526</v>
      </c>
      <c r="CXE35" s="2">
        <v>35697</v>
      </c>
      <c r="CXF35" s="2">
        <v>38322</v>
      </c>
      <c r="CXG35" s="2">
        <v>4397</v>
      </c>
      <c r="CXH35" s="2">
        <v>695454</v>
      </c>
      <c r="CXI35" s="2">
        <v>3289</v>
      </c>
      <c r="CXJ35" s="2">
        <v>0</v>
      </c>
      <c r="CXK35" s="2">
        <v>82062</v>
      </c>
      <c r="CXL35" s="2">
        <v>0</v>
      </c>
      <c r="CXM35" s="2">
        <v>33</v>
      </c>
      <c r="CXN35" s="2">
        <v>24387</v>
      </c>
      <c r="CXO35" s="2">
        <v>0</v>
      </c>
      <c r="CXP35" s="2">
        <v>4381</v>
      </c>
      <c r="CXQ35" s="2">
        <v>35527</v>
      </c>
      <c r="CXR35" s="2">
        <v>14263</v>
      </c>
      <c r="CXS35" s="2">
        <v>874</v>
      </c>
      <c r="CXT35" s="2">
        <v>0</v>
      </c>
      <c r="CXU35" s="2">
        <v>0</v>
      </c>
      <c r="CXV35" s="2">
        <v>2578</v>
      </c>
      <c r="CXW35" s="2">
        <v>12329</v>
      </c>
      <c r="CXX35" s="2">
        <v>1154</v>
      </c>
      <c r="CXY35" s="2">
        <v>19793</v>
      </c>
      <c r="CXZ35" s="2">
        <v>34218</v>
      </c>
      <c r="CYA35" s="2">
        <v>0</v>
      </c>
      <c r="CYB35" s="2">
        <v>0</v>
      </c>
      <c r="CYC35" s="2">
        <v>1672</v>
      </c>
      <c r="CYD35" s="2">
        <v>11891</v>
      </c>
      <c r="CYE35" s="2">
        <v>0</v>
      </c>
      <c r="CYF35" s="2">
        <v>2416</v>
      </c>
      <c r="CYG35" s="2">
        <v>985</v>
      </c>
      <c r="CYH35" s="2">
        <v>30070</v>
      </c>
      <c r="CYI35" s="2">
        <v>6114</v>
      </c>
      <c r="CYJ35" s="2">
        <v>517</v>
      </c>
      <c r="CYK35" s="2">
        <v>0</v>
      </c>
      <c r="CYL35" s="2">
        <v>0</v>
      </c>
      <c r="CYM35" s="2">
        <v>0</v>
      </c>
      <c r="CYN35" s="2">
        <v>3563</v>
      </c>
      <c r="CYO35" s="2">
        <v>0</v>
      </c>
      <c r="CYP35" s="2">
        <v>3648</v>
      </c>
      <c r="CYQ35" s="2">
        <v>48525</v>
      </c>
      <c r="CYR35" s="2">
        <v>0</v>
      </c>
      <c r="CYS35" s="2">
        <v>0</v>
      </c>
      <c r="CYT35" s="2">
        <v>0</v>
      </c>
      <c r="CYU35" s="2">
        <v>11607</v>
      </c>
      <c r="CYV35" s="2">
        <v>0</v>
      </c>
      <c r="CYW35" s="2">
        <v>65888</v>
      </c>
      <c r="CYX35" s="2">
        <v>0</v>
      </c>
      <c r="CYY35" s="2">
        <v>3441</v>
      </c>
      <c r="CYZ35" s="2">
        <v>4448</v>
      </c>
      <c r="CZA35" s="2">
        <v>0</v>
      </c>
      <c r="CZB35" s="2">
        <v>0</v>
      </c>
      <c r="CZC35" s="2">
        <v>27212</v>
      </c>
      <c r="CZD35" s="2">
        <v>206</v>
      </c>
      <c r="CZE35" s="2">
        <v>15030</v>
      </c>
      <c r="CZF35" s="2">
        <v>7878</v>
      </c>
      <c r="CZG35" s="2">
        <v>7166</v>
      </c>
      <c r="CZH35" s="2">
        <v>11347</v>
      </c>
      <c r="CZI35" s="2">
        <v>0</v>
      </c>
      <c r="CZJ35" s="2">
        <v>5932</v>
      </c>
      <c r="CZK35" s="2">
        <v>0</v>
      </c>
      <c r="CZL35" s="2">
        <v>0</v>
      </c>
      <c r="CZM35" s="2">
        <v>0</v>
      </c>
      <c r="CZN35" s="2">
        <v>337300</v>
      </c>
      <c r="CZO35" s="2">
        <v>15155</v>
      </c>
      <c r="CZP35" s="2">
        <v>17632</v>
      </c>
      <c r="CZQ35" s="2">
        <v>0</v>
      </c>
      <c r="CZR35" s="2">
        <v>0</v>
      </c>
      <c r="CZS35" s="2">
        <v>0</v>
      </c>
      <c r="CZT35" s="2">
        <v>0</v>
      </c>
      <c r="CZU35" s="2">
        <v>475</v>
      </c>
      <c r="CZV35" s="2">
        <v>0</v>
      </c>
      <c r="CZW35" s="2">
        <v>0</v>
      </c>
      <c r="CZX35" s="2">
        <v>0</v>
      </c>
      <c r="CZY35" s="2">
        <v>17483</v>
      </c>
      <c r="CZZ35" s="2">
        <v>0</v>
      </c>
      <c r="DAA35" s="2">
        <v>3405</v>
      </c>
      <c r="DAB35" s="2">
        <v>3202</v>
      </c>
      <c r="DAC35" s="2">
        <v>0</v>
      </c>
      <c r="DAD35" s="2">
        <v>0</v>
      </c>
      <c r="DAE35" s="2">
        <v>0</v>
      </c>
      <c r="DAF35" s="2">
        <v>601</v>
      </c>
      <c r="DAG35" s="2">
        <v>3181</v>
      </c>
      <c r="DAH35" s="2">
        <v>130</v>
      </c>
      <c r="DAI35" s="2">
        <v>5</v>
      </c>
      <c r="DAJ35" s="2">
        <v>3587</v>
      </c>
      <c r="DAK35" s="2">
        <v>0</v>
      </c>
      <c r="DAL35" s="2">
        <v>1229</v>
      </c>
      <c r="DAM35" s="2">
        <v>13590</v>
      </c>
      <c r="DAN35" s="2">
        <v>0</v>
      </c>
      <c r="DAO35" s="2">
        <v>11412</v>
      </c>
      <c r="DAP35" s="2">
        <v>0</v>
      </c>
      <c r="DAQ35" s="2">
        <v>5</v>
      </c>
      <c r="DAR35" s="2">
        <v>0</v>
      </c>
      <c r="DAS35" s="2">
        <v>0</v>
      </c>
      <c r="DAT35" s="2">
        <v>0</v>
      </c>
      <c r="DAU35" s="2">
        <v>1</v>
      </c>
      <c r="DAV35" s="2">
        <v>0</v>
      </c>
      <c r="DAW35" s="2">
        <v>10690</v>
      </c>
      <c r="DAX35" s="2">
        <v>0</v>
      </c>
      <c r="DAY35" s="2">
        <v>0</v>
      </c>
      <c r="DAZ35" s="2">
        <v>12721</v>
      </c>
      <c r="DBA35" s="2">
        <v>0</v>
      </c>
      <c r="DBB35" s="2">
        <v>0</v>
      </c>
      <c r="DBC35" s="2">
        <v>0</v>
      </c>
      <c r="DBD35" s="2">
        <v>52032</v>
      </c>
      <c r="DBE35" s="2">
        <v>11109</v>
      </c>
      <c r="DBF35" s="2">
        <v>49072</v>
      </c>
      <c r="DBG35" s="2">
        <v>0</v>
      </c>
      <c r="DBH35" s="2">
        <v>931</v>
      </c>
      <c r="DBI35" s="2">
        <v>13269</v>
      </c>
      <c r="DBJ35" s="2">
        <v>14</v>
      </c>
      <c r="DBK35" s="2">
        <v>0</v>
      </c>
      <c r="DBL35" s="2">
        <v>256</v>
      </c>
      <c r="DBM35" s="2">
        <v>0</v>
      </c>
      <c r="DBN35" s="2">
        <v>6054</v>
      </c>
      <c r="DBO35" s="2">
        <v>51</v>
      </c>
      <c r="DBP35" s="2">
        <v>7096</v>
      </c>
      <c r="DBQ35" s="2">
        <v>4473</v>
      </c>
      <c r="DBR35" s="2">
        <v>0</v>
      </c>
      <c r="DBS35" s="2">
        <v>0</v>
      </c>
      <c r="DBT35" s="2">
        <v>0</v>
      </c>
      <c r="DBU35" s="2">
        <v>0</v>
      </c>
      <c r="DBV35" s="2">
        <v>2902</v>
      </c>
      <c r="DBW35" s="2">
        <v>0</v>
      </c>
      <c r="DBX35" s="2">
        <v>0</v>
      </c>
      <c r="DBY35" s="2">
        <v>1811245</v>
      </c>
      <c r="DBZ35" s="2">
        <v>0</v>
      </c>
      <c r="DCA35" s="2">
        <v>0</v>
      </c>
      <c r="DCB35" s="2">
        <v>9704</v>
      </c>
      <c r="DCC35" s="2">
        <v>0</v>
      </c>
      <c r="DCD35" s="2">
        <v>17976</v>
      </c>
      <c r="DCE35" s="2">
        <v>0</v>
      </c>
      <c r="DCF35" s="2">
        <v>0</v>
      </c>
      <c r="DCG35" s="2">
        <v>0</v>
      </c>
      <c r="DCH35" s="2">
        <v>4755</v>
      </c>
      <c r="DCI35" s="2">
        <v>12352</v>
      </c>
      <c r="DCJ35" s="2">
        <v>11509</v>
      </c>
      <c r="DCK35" s="2">
        <v>65098</v>
      </c>
      <c r="DCL35" s="2">
        <v>37</v>
      </c>
      <c r="DCM35" s="2">
        <v>5934</v>
      </c>
      <c r="DCN35" s="2">
        <v>0</v>
      </c>
      <c r="DCO35" s="2">
        <v>25708</v>
      </c>
      <c r="DCP35" s="2">
        <v>2229</v>
      </c>
      <c r="DCQ35" s="2">
        <v>0</v>
      </c>
      <c r="DCR35" s="2">
        <v>0</v>
      </c>
      <c r="DCS35" s="2">
        <v>31657</v>
      </c>
      <c r="DCT35" s="2">
        <v>16490</v>
      </c>
      <c r="DCU35" s="2">
        <v>27211</v>
      </c>
      <c r="DCV35" s="2">
        <v>150</v>
      </c>
      <c r="DCW35" s="2">
        <v>3533</v>
      </c>
      <c r="DCX35" s="2">
        <v>0</v>
      </c>
      <c r="DCY35" s="2">
        <v>8382</v>
      </c>
      <c r="DCZ35" s="2">
        <v>12648</v>
      </c>
      <c r="DDA35" s="2">
        <v>0</v>
      </c>
      <c r="DDB35" s="2">
        <v>5883</v>
      </c>
      <c r="DDC35" s="2">
        <v>0</v>
      </c>
      <c r="DDD35" s="2">
        <v>38905</v>
      </c>
      <c r="DDE35" s="2">
        <v>19</v>
      </c>
      <c r="DDF35" s="2">
        <v>118</v>
      </c>
      <c r="DDG35" s="2">
        <v>1995</v>
      </c>
      <c r="DDH35" s="2">
        <v>0</v>
      </c>
      <c r="DDI35" s="2">
        <v>0</v>
      </c>
      <c r="DDJ35" s="2">
        <v>0</v>
      </c>
      <c r="DDK35" s="2">
        <v>0</v>
      </c>
      <c r="DDL35" s="2">
        <v>11051</v>
      </c>
      <c r="DDM35" s="2">
        <v>8907</v>
      </c>
      <c r="DDN35" s="2">
        <v>27330</v>
      </c>
      <c r="DDO35" s="2">
        <v>336809</v>
      </c>
      <c r="DDP35" s="2">
        <v>10757</v>
      </c>
      <c r="DDQ35" s="2">
        <v>7567</v>
      </c>
      <c r="DDR35" s="2">
        <v>0</v>
      </c>
      <c r="DDS35" s="2">
        <v>0</v>
      </c>
      <c r="DDT35" s="2">
        <v>1485</v>
      </c>
      <c r="DDU35" s="2">
        <v>3060</v>
      </c>
      <c r="DDV35" s="2">
        <v>0</v>
      </c>
      <c r="DDW35" s="2">
        <v>2194</v>
      </c>
      <c r="DDX35" s="2">
        <v>2529</v>
      </c>
      <c r="DDY35" s="2">
        <v>54799</v>
      </c>
      <c r="DDZ35" s="2">
        <v>0</v>
      </c>
      <c r="DEA35" s="2">
        <v>0</v>
      </c>
      <c r="DEB35" s="2">
        <v>0</v>
      </c>
      <c r="DEC35" s="2">
        <v>0</v>
      </c>
      <c r="DED35" s="2">
        <v>0</v>
      </c>
      <c r="DEE35" s="2">
        <v>0</v>
      </c>
      <c r="DEF35" s="2">
        <v>10201</v>
      </c>
      <c r="DEG35" s="2">
        <v>418</v>
      </c>
      <c r="DEH35" s="2">
        <v>7232</v>
      </c>
      <c r="DEI35" s="2">
        <v>65624</v>
      </c>
      <c r="DEJ35" s="2">
        <v>0</v>
      </c>
      <c r="DEK35" s="2">
        <v>882</v>
      </c>
      <c r="DEL35" s="2">
        <v>14791</v>
      </c>
      <c r="DEM35" s="2">
        <v>9626</v>
      </c>
      <c r="DEN35" s="2">
        <v>0</v>
      </c>
      <c r="DEO35" s="2">
        <v>6080</v>
      </c>
      <c r="DEP35" s="2">
        <v>2162</v>
      </c>
      <c r="DEQ35" s="2">
        <v>40890</v>
      </c>
      <c r="DER35" s="2">
        <v>0</v>
      </c>
      <c r="DES35" s="2">
        <v>128602</v>
      </c>
      <c r="DET35" s="2">
        <v>6488</v>
      </c>
      <c r="DEU35" s="2">
        <v>0</v>
      </c>
      <c r="DEV35" s="2">
        <v>3098</v>
      </c>
      <c r="DEW35" s="2">
        <v>12598</v>
      </c>
      <c r="DEX35" s="2">
        <v>0</v>
      </c>
      <c r="DEY35" s="2">
        <v>0</v>
      </c>
      <c r="DEZ35" s="2">
        <v>976</v>
      </c>
      <c r="DFA35" s="2">
        <v>34859</v>
      </c>
      <c r="DFB35" s="2">
        <v>26644</v>
      </c>
      <c r="DFC35" s="2">
        <v>20538</v>
      </c>
      <c r="DFD35" s="2">
        <v>0</v>
      </c>
      <c r="DFE35" s="2">
        <v>0</v>
      </c>
      <c r="DFF35" s="2">
        <v>0</v>
      </c>
      <c r="DFG35" s="2">
        <v>0</v>
      </c>
      <c r="DFH35" s="2">
        <v>0</v>
      </c>
      <c r="DFI35" s="2">
        <v>0</v>
      </c>
      <c r="DFJ35" s="2">
        <v>0</v>
      </c>
      <c r="DFK35" s="2">
        <v>5358</v>
      </c>
      <c r="DFL35" s="2">
        <v>1643</v>
      </c>
      <c r="DFM35" s="2">
        <v>2782</v>
      </c>
      <c r="DFN35" s="2">
        <v>5270</v>
      </c>
      <c r="DFO35" s="2">
        <v>0</v>
      </c>
      <c r="DFP35" s="2">
        <v>130</v>
      </c>
      <c r="DFQ35" s="2">
        <v>0</v>
      </c>
      <c r="DFR35" s="2">
        <v>0</v>
      </c>
      <c r="DFS35" s="2">
        <v>21959</v>
      </c>
      <c r="DFT35" s="2">
        <v>0</v>
      </c>
      <c r="DFU35" s="2">
        <v>27761</v>
      </c>
      <c r="DFV35" s="2">
        <v>19833</v>
      </c>
      <c r="DFW35" s="2">
        <v>236688</v>
      </c>
      <c r="DFX35" s="2">
        <v>21724</v>
      </c>
      <c r="DFY35" s="2">
        <v>67934</v>
      </c>
      <c r="DFZ35" s="2">
        <v>272770</v>
      </c>
      <c r="DGA35" s="2">
        <v>1374</v>
      </c>
      <c r="DGB35" s="2">
        <v>503888</v>
      </c>
      <c r="DGC35" s="2">
        <v>388</v>
      </c>
      <c r="DGD35" s="2">
        <v>36892</v>
      </c>
      <c r="DGE35" s="2">
        <v>27070</v>
      </c>
      <c r="DGF35" s="2">
        <v>34542</v>
      </c>
      <c r="DGG35" s="2">
        <v>843</v>
      </c>
      <c r="DGH35" s="2">
        <v>25</v>
      </c>
      <c r="DGI35" s="2" t="s">
        <v>5</v>
      </c>
      <c r="DGJ35" s="2">
        <v>0</v>
      </c>
      <c r="DGK35" s="2">
        <v>2</v>
      </c>
      <c r="DGL35" s="2" t="s">
        <v>5</v>
      </c>
      <c r="DGM35" s="2">
        <v>0</v>
      </c>
      <c r="DGN35" s="2">
        <v>16446</v>
      </c>
      <c r="DGO35" s="2">
        <v>1675</v>
      </c>
      <c r="DGP35" s="2">
        <v>0</v>
      </c>
      <c r="DGQ35" s="2" t="s">
        <v>5</v>
      </c>
      <c r="DGR35" s="2">
        <v>0</v>
      </c>
      <c r="DGS35" s="2">
        <v>23361</v>
      </c>
      <c r="DGT35" s="2">
        <v>1631</v>
      </c>
      <c r="DGU35" s="2">
        <v>2287</v>
      </c>
      <c r="DGV35" s="2">
        <v>2514</v>
      </c>
      <c r="DGW35" s="2">
        <v>73</v>
      </c>
      <c r="DGX35" s="2">
        <v>7380</v>
      </c>
      <c r="DGY35" s="2">
        <v>555035</v>
      </c>
      <c r="DGZ35" s="2">
        <v>528441</v>
      </c>
      <c r="DHA35" s="2">
        <v>0</v>
      </c>
      <c r="DHB35" s="2">
        <v>299593</v>
      </c>
      <c r="DHC35" s="2">
        <v>678059</v>
      </c>
      <c r="DHD35" s="2" t="s">
        <v>5</v>
      </c>
      <c r="DHE35" s="2">
        <v>1780</v>
      </c>
      <c r="DHF35" s="2">
        <v>1890</v>
      </c>
      <c r="DHG35" s="2">
        <v>149640</v>
      </c>
      <c r="DHH35" s="2">
        <v>12483</v>
      </c>
      <c r="DHI35" s="2">
        <v>0</v>
      </c>
      <c r="DHJ35" s="2">
        <v>22435</v>
      </c>
      <c r="DHK35" s="2">
        <v>540</v>
      </c>
      <c r="DHL35" s="2">
        <v>20716</v>
      </c>
      <c r="DHM35" s="2">
        <v>8494</v>
      </c>
      <c r="DHN35" s="2">
        <v>14525</v>
      </c>
      <c r="DHO35" s="2">
        <v>1802390</v>
      </c>
      <c r="DHP35" s="2">
        <v>1527</v>
      </c>
      <c r="DHQ35" s="2">
        <v>0</v>
      </c>
      <c r="DHR35" s="2">
        <v>12943</v>
      </c>
      <c r="DHS35" s="2">
        <v>36620</v>
      </c>
      <c r="DHT35" s="2">
        <v>0</v>
      </c>
      <c r="DHU35" s="2">
        <v>23109</v>
      </c>
      <c r="DHV35" s="2">
        <v>0</v>
      </c>
      <c r="DHW35" s="2">
        <v>0</v>
      </c>
      <c r="DHX35" s="2">
        <v>105164</v>
      </c>
      <c r="DHY35" s="2">
        <v>1498</v>
      </c>
      <c r="DHZ35" s="2">
        <v>24</v>
      </c>
      <c r="DIA35" s="2">
        <v>0</v>
      </c>
      <c r="DIB35" s="2">
        <v>0</v>
      </c>
      <c r="DIC35" s="2">
        <v>0</v>
      </c>
      <c r="DID35" s="2">
        <v>54349</v>
      </c>
      <c r="DIE35" s="2">
        <v>79687</v>
      </c>
      <c r="DIF35" s="2">
        <v>2472</v>
      </c>
      <c r="DIG35" s="2">
        <v>121976</v>
      </c>
      <c r="DIH35" s="2">
        <v>0</v>
      </c>
      <c r="DII35" s="2">
        <v>114936</v>
      </c>
      <c r="DIJ35" s="2">
        <v>29378</v>
      </c>
      <c r="DIK35" s="2">
        <v>41068</v>
      </c>
      <c r="DIL35" s="2">
        <v>175999</v>
      </c>
      <c r="DIM35" s="2">
        <v>22949</v>
      </c>
      <c r="DIN35" s="2">
        <v>925</v>
      </c>
      <c r="DIO35" s="2">
        <v>1861</v>
      </c>
      <c r="DIP35" s="2">
        <v>71692</v>
      </c>
      <c r="DIQ35" s="2">
        <v>1816</v>
      </c>
      <c r="DIR35" s="2">
        <v>52786</v>
      </c>
      <c r="DIS35" s="2">
        <v>272523</v>
      </c>
      <c r="DIT35" s="2">
        <v>0</v>
      </c>
      <c r="DIU35" s="2">
        <v>0</v>
      </c>
      <c r="DIV35" s="2">
        <v>0</v>
      </c>
      <c r="DIW35" s="2">
        <v>73513</v>
      </c>
      <c r="DIX35" s="2">
        <v>15</v>
      </c>
      <c r="DIY35" s="2">
        <v>80068</v>
      </c>
      <c r="DIZ35" s="2">
        <v>0</v>
      </c>
      <c r="DJA35" s="2">
        <v>0</v>
      </c>
      <c r="DJB35" s="2" t="s">
        <v>5</v>
      </c>
      <c r="DJC35" s="2">
        <v>5632</v>
      </c>
      <c r="DJD35" s="2">
        <v>11816</v>
      </c>
      <c r="DJE35" s="2">
        <v>22330</v>
      </c>
      <c r="DJF35" s="2">
        <v>7829</v>
      </c>
      <c r="DJG35" s="2">
        <v>0</v>
      </c>
      <c r="DJH35" s="2">
        <v>0</v>
      </c>
      <c r="DJI35" s="2">
        <v>0</v>
      </c>
      <c r="DJJ35" s="2">
        <v>0</v>
      </c>
      <c r="DJK35" s="2">
        <v>0</v>
      </c>
      <c r="DJL35" s="2">
        <v>87549</v>
      </c>
      <c r="DJM35" s="2" t="s">
        <v>5</v>
      </c>
      <c r="DJN35" s="2">
        <v>1869</v>
      </c>
      <c r="DJO35" s="2" t="s">
        <v>5</v>
      </c>
      <c r="DJP35" s="2">
        <v>18983</v>
      </c>
      <c r="DJQ35" s="2">
        <v>0</v>
      </c>
      <c r="DJR35" s="2">
        <v>713410</v>
      </c>
      <c r="DJS35" s="2">
        <v>0</v>
      </c>
      <c r="DJT35" s="2">
        <v>3075</v>
      </c>
      <c r="DJU35" s="2" t="s">
        <v>5</v>
      </c>
      <c r="DJV35" s="2">
        <v>535</v>
      </c>
      <c r="DJW35" s="2" t="s">
        <v>5</v>
      </c>
      <c r="DJX35" s="2">
        <v>4396</v>
      </c>
      <c r="DJY35" s="2" t="s">
        <v>5</v>
      </c>
      <c r="DJZ35" s="2">
        <v>56</v>
      </c>
      <c r="DKA35" s="2" t="s">
        <v>5</v>
      </c>
      <c r="DKB35" s="2" t="s">
        <v>5</v>
      </c>
      <c r="DKC35" s="2" t="s">
        <v>5</v>
      </c>
      <c r="DKD35" s="2" t="s">
        <v>5</v>
      </c>
      <c r="DKE35" s="2" t="s">
        <v>5</v>
      </c>
      <c r="DKF35" s="2" t="s">
        <v>5</v>
      </c>
      <c r="DKG35" s="2" t="s">
        <v>5</v>
      </c>
      <c r="DKH35" s="2" t="s">
        <v>5</v>
      </c>
      <c r="DKI35" s="2" t="s">
        <v>5</v>
      </c>
      <c r="DKJ35" s="2" t="s">
        <v>5</v>
      </c>
      <c r="DKK35" s="2" t="s">
        <v>5</v>
      </c>
      <c r="DKL35" s="2" t="s">
        <v>5</v>
      </c>
      <c r="DKM35" s="2" t="s">
        <v>5</v>
      </c>
      <c r="DKN35" s="2" t="s">
        <v>5</v>
      </c>
      <c r="DKO35" s="2">
        <v>0</v>
      </c>
      <c r="DKP35" s="2" t="s">
        <v>5</v>
      </c>
      <c r="DKQ35" s="2" t="s">
        <v>5</v>
      </c>
      <c r="DKR35" s="2" t="s">
        <v>5</v>
      </c>
      <c r="DKS35" s="2">
        <v>0</v>
      </c>
      <c r="DKT35" s="2" t="s">
        <v>5</v>
      </c>
      <c r="DKU35" s="2">
        <v>2288</v>
      </c>
      <c r="DKV35" s="2" t="s">
        <v>5</v>
      </c>
      <c r="DKW35" s="2">
        <v>8144</v>
      </c>
      <c r="DKX35" s="2" t="s">
        <v>5</v>
      </c>
      <c r="DKY35" s="2">
        <v>0</v>
      </c>
      <c r="DKZ35" s="2" t="s">
        <v>5</v>
      </c>
      <c r="DLA35" s="2" t="s">
        <v>5</v>
      </c>
      <c r="DLB35" s="2">
        <v>0</v>
      </c>
      <c r="DLC35" s="2" t="s">
        <v>5</v>
      </c>
      <c r="DLD35" s="2" t="s">
        <v>5</v>
      </c>
      <c r="DLE35" s="2">
        <v>0</v>
      </c>
      <c r="DLF35" s="2" t="s">
        <v>5</v>
      </c>
      <c r="DLG35" s="2" t="s">
        <v>5</v>
      </c>
      <c r="DLH35" s="2">
        <v>0</v>
      </c>
      <c r="DLI35" s="2">
        <v>14318</v>
      </c>
      <c r="DLJ35" s="2">
        <v>6992</v>
      </c>
      <c r="DLK35" s="2">
        <v>4932</v>
      </c>
      <c r="DLL35" s="2">
        <v>1</v>
      </c>
      <c r="DLM35" s="2" t="s">
        <v>5</v>
      </c>
      <c r="DLN35" s="2">
        <v>0</v>
      </c>
      <c r="DLO35" s="2" t="s">
        <v>5</v>
      </c>
      <c r="DLP35" s="2" t="s">
        <v>5</v>
      </c>
      <c r="DLQ35" s="2" t="s">
        <v>5</v>
      </c>
      <c r="DLR35" s="2" t="s">
        <v>5</v>
      </c>
      <c r="DLS35" s="2" t="s">
        <v>5</v>
      </c>
      <c r="DLT35" s="2" t="s">
        <v>5</v>
      </c>
      <c r="DLU35" s="2" t="s">
        <v>5</v>
      </c>
      <c r="DLV35" s="2">
        <v>5430</v>
      </c>
      <c r="DLW35" s="2">
        <v>10557</v>
      </c>
      <c r="DLX35" s="2" t="s">
        <v>5</v>
      </c>
      <c r="DLY35" s="2" t="s">
        <v>5</v>
      </c>
      <c r="DLZ35" s="2" t="s">
        <v>5</v>
      </c>
      <c r="DMA35" s="2">
        <v>1626</v>
      </c>
      <c r="DMB35" s="2" t="s">
        <v>5</v>
      </c>
      <c r="DMC35" s="2" t="s">
        <v>5</v>
      </c>
      <c r="DMD35" s="2">
        <v>0</v>
      </c>
      <c r="DME35" s="2">
        <v>0</v>
      </c>
      <c r="DMF35" s="2">
        <v>0</v>
      </c>
      <c r="DMG35" s="2">
        <v>84233</v>
      </c>
      <c r="DMH35" s="2" t="s">
        <v>5</v>
      </c>
      <c r="DMI35" s="2" t="s">
        <v>5</v>
      </c>
      <c r="DMJ35" s="2">
        <v>0</v>
      </c>
      <c r="DMK35" s="2">
        <v>0</v>
      </c>
      <c r="DML35" s="2">
        <v>1764</v>
      </c>
      <c r="DMM35" s="2" t="s">
        <v>5</v>
      </c>
      <c r="DMN35" s="2">
        <v>228188</v>
      </c>
      <c r="DMO35" s="2">
        <v>449</v>
      </c>
      <c r="DMP35" s="2" t="s">
        <v>5</v>
      </c>
      <c r="DMQ35" s="2">
        <v>33</v>
      </c>
      <c r="DMR35" s="2">
        <v>0</v>
      </c>
      <c r="DMS35" s="2">
        <v>117995</v>
      </c>
      <c r="DMT35" s="2">
        <v>9042008</v>
      </c>
      <c r="DMU35" s="2">
        <v>632732</v>
      </c>
      <c r="DMV35" s="2">
        <v>142</v>
      </c>
      <c r="DMW35" s="2">
        <v>0</v>
      </c>
      <c r="DMX35" s="2">
        <v>0</v>
      </c>
      <c r="DMY35" s="2">
        <v>0</v>
      </c>
      <c r="DMZ35" s="2">
        <v>32304</v>
      </c>
      <c r="DNA35" s="2">
        <v>7211</v>
      </c>
      <c r="DNB35" s="2" t="s">
        <v>5</v>
      </c>
      <c r="DNC35" s="2">
        <v>0</v>
      </c>
      <c r="DND35" s="2">
        <v>10526</v>
      </c>
      <c r="DNE35" s="2" t="s">
        <v>5</v>
      </c>
      <c r="DNF35" s="2">
        <v>30987</v>
      </c>
      <c r="DNG35" s="2">
        <v>0</v>
      </c>
      <c r="DNH35" s="2" t="s">
        <v>5</v>
      </c>
      <c r="DNI35" s="2" t="s">
        <v>5</v>
      </c>
      <c r="DNJ35" s="2" t="s">
        <v>5</v>
      </c>
      <c r="DNK35" s="2">
        <v>0</v>
      </c>
      <c r="DNL35" s="2">
        <v>3068</v>
      </c>
      <c r="DNM35" s="2">
        <v>14016</v>
      </c>
      <c r="DNN35" s="2" t="s">
        <v>5</v>
      </c>
      <c r="DNO35" s="2" t="s">
        <v>5</v>
      </c>
      <c r="DNP35" s="2" t="s">
        <v>5</v>
      </c>
      <c r="DNQ35" s="2">
        <v>0</v>
      </c>
      <c r="DNR35" s="2" t="s">
        <v>5</v>
      </c>
      <c r="DNS35" s="2" t="s">
        <v>5</v>
      </c>
      <c r="DNT35" s="2">
        <v>246209</v>
      </c>
      <c r="DNU35" s="2" t="s">
        <v>5</v>
      </c>
      <c r="DNV35" s="2">
        <v>2037371</v>
      </c>
      <c r="DNW35" s="2">
        <v>1813</v>
      </c>
      <c r="DNX35" s="2" t="s">
        <v>5</v>
      </c>
      <c r="DNY35" s="2" t="s">
        <v>5</v>
      </c>
      <c r="DNZ35" s="2" t="s">
        <v>5</v>
      </c>
      <c r="DOA35" s="2" t="s">
        <v>5</v>
      </c>
      <c r="DOB35" s="2" t="s">
        <v>5</v>
      </c>
      <c r="DOC35" s="2">
        <v>8366</v>
      </c>
      <c r="DOD35" s="2" t="s">
        <v>5</v>
      </c>
      <c r="DOE35" s="2" t="s">
        <v>5</v>
      </c>
      <c r="DOF35" s="2" t="s">
        <v>5</v>
      </c>
      <c r="DOG35" s="2" t="s">
        <v>5</v>
      </c>
      <c r="DOH35" s="2">
        <v>0</v>
      </c>
      <c r="DOI35" s="2" t="s">
        <v>5</v>
      </c>
      <c r="DOJ35" s="2">
        <v>5034263</v>
      </c>
      <c r="DOK35" s="2">
        <v>0</v>
      </c>
      <c r="DOL35" s="2" t="s">
        <v>5</v>
      </c>
      <c r="DOM35" s="2">
        <v>0</v>
      </c>
      <c r="DON35" s="2">
        <v>0</v>
      </c>
      <c r="DOO35" s="2" t="s">
        <v>5</v>
      </c>
      <c r="DOP35" s="2" t="s">
        <v>5</v>
      </c>
      <c r="DOQ35" s="2">
        <v>582148</v>
      </c>
      <c r="DOR35" s="2" t="s">
        <v>5</v>
      </c>
      <c r="DOS35" s="2" t="s">
        <v>5</v>
      </c>
      <c r="DOT35" s="2">
        <v>0</v>
      </c>
      <c r="DOU35" s="2" t="s">
        <v>5</v>
      </c>
      <c r="DOV35" s="2">
        <v>67376</v>
      </c>
      <c r="DOW35" s="2">
        <v>4434000</v>
      </c>
      <c r="DOX35" s="2" t="s">
        <v>5</v>
      </c>
      <c r="DOY35" s="2" t="s">
        <v>5</v>
      </c>
      <c r="DOZ35" s="2" t="s">
        <v>5</v>
      </c>
      <c r="DPA35" s="2" t="s">
        <v>5</v>
      </c>
      <c r="DPB35" s="2" t="s">
        <v>5</v>
      </c>
      <c r="DPC35" s="2" t="s">
        <v>5</v>
      </c>
      <c r="DPD35" s="2">
        <v>475139</v>
      </c>
      <c r="DPE35" s="2">
        <v>0</v>
      </c>
      <c r="DPF35" s="2">
        <v>0</v>
      </c>
      <c r="DPG35" s="2" t="s">
        <v>5</v>
      </c>
      <c r="DPH35" s="2" t="s">
        <v>5</v>
      </c>
      <c r="DPI35" s="2" t="s">
        <v>5</v>
      </c>
      <c r="DPJ35" s="2" t="s">
        <v>5</v>
      </c>
      <c r="DPK35" s="2">
        <v>2168</v>
      </c>
      <c r="DPL35" s="2">
        <v>90349</v>
      </c>
      <c r="DPM35" s="2" t="s">
        <v>5</v>
      </c>
      <c r="DPN35" s="2" t="s">
        <v>5</v>
      </c>
      <c r="DPO35" s="2">
        <v>95368</v>
      </c>
      <c r="DPP35" s="2">
        <v>6169</v>
      </c>
      <c r="DPQ35" s="2" t="s">
        <v>5</v>
      </c>
      <c r="DPR35" s="2">
        <v>3452</v>
      </c>
      <c r="DPS35" s="2">
        <v>48932</v>
      </c>
      <c r="DPT35" s="2">
        <v>160487</v>
      </c>
      <c r="DPU35" s="2">
        <v>72058</v>
      </c>
      <c r="DPV35" s="2" t="s">
        <v>5</v>
      </c>
      <c r="DPW35" s="2" t="s">
        <v>5</v>
      </c>
      <c r="DPX35" s="2">
        <v>0</v>
      </c>
      <c r="DPY35" s="2">
        <v>76036</v>
      </c>
      <c r="DPZ35" s="2">
        <v>98964</v>
      </c>
      <c r="DQA35" s="2">
        <v>0</v>
      </c>
      <c r="DQB35" s="2">
        <v>4715</v>
      </c>
      <c r="DQC35" s="2" t="s">
        <v>5</v>
      </c>
      <c r="DQD35" s="2" t="s">
        <v>5</v>
      </c>
      <c r="DQE35" s="2">
        <v>824042</v>
      </c>
      <c r="DQF35" s="2">
        <v>0</v>
      </c>
      <c r="DQG35" s="2">
        <v>6686</v>
      </c>
      <c r="DQH35" s="2">
        <v>1566</v>
      </c>
      <c r="DQI35" s="2" t="s">
        <v>5</v>
      </c>
      <c r="DQJ35" s="2" t="s">
        <v>5</v>
      </c>
      <c r="DQK35" s="2">
        <v>93103</v>
      </c>
      <c r="DQL35" s="2" t="s">
        <v>5</v>
      </c>
      <c r="DQM35" s="2" t="s">
        <v>5</v>
      </c>
      <c r="DQN35" s="2" t="s">
        <v>5</v>
      </c>
      <c r="DQO35" s="2" t="s">
        <v>5</v>
      </c>
      <c r="DQP35" s="2">
        <v>82765</v>
      </c>
      <c r="DQQ35" s="2">
        <v>19201</v>
      </c>
      <c r="DQR35" s="2" t="s">
        <v>5</v>
      </c>
      <c r="DQS35" s="2" t="s">
        <v>5</v>
      </c>
      <c r="DQT35" s="2">
        <v>0</v>
      </c>
      <c r="DQU35" s="2" t="s">
        <v>5</v>
      </c>
      <c r="DQV35" s="2" t="s">
        <v>5</v>
      </c>
      <c r="DQW35" s="2">
        <v>16</v>
      </c>
      <c r="DQX35" s="2" t="s">
        <v>5</v>
      </c>
      <c r="DQY35" s="2" t="s">
        <v>5</v>
      </c>
      <c r="DQZ35" s="2" t="s">
        <v>5</v>
      </c>
      <c r="DRA35" s="2" t="s">
        <v>5</v>
      </c>
      <c r="DRB35" s="2">
        <v>18</v>
      </c>
      <c r="DRC35" s="2">
        <v>30987</v>
      </c>
      <c r="DRD35" s="2" t="s">
        <v>5</v>
      </c>
      <c r="DRE35" s="2" t="s">
        <v>5</v>
      </c>
      <c r="DRF35" s="2">
        <v>10373</v>
      </c>
      <c r="DRG35" s="2">
        <v>116</v>
      </c>
      <c r="DRH35" s="2">
        <v>450</v>
      </c>
      <c r="DRI35" s="2">
        <v>17827</v>
      </c>
      <c r="DRJ35" s="2">
        <v>0</v>
      </c>
      <c r="DRK35" s="2">
        <v>12528</v>
      </c>
      <c r="DRL35" s="2">
        <v>8312</v>
      </c>
      <c r="DRM35" s="2">
        <v>0</v>
      </c>
      <c r="DRN35" s="2">
        <v>29001</v>
      </c>
      <c r="DRO35" s="2">
        <v>4211</v>
      </c>
      <c r="DRP35" s="2">
        <v>0</v>
      </c>
      <c r="DRQ35" s="2">
        <v>10042</v>
      </c>
      <c r="DRR35" s="2">
        <v>3824</v>
      </c>
      <c r="DRS35" s="2">
        <v>17915</v>
      </c>
      <c r="DRT35" s="2">
        <v>55757</v>
      </c>
      <c r="DRU35" s="2" t="s">
        <v>5</v>
      </c>
      <c r="DRV35" s="2">
        <v>14724</v>
      </c>
      <c r="DRW35" s="2" t="s">
        <v>5</v>
      </c>
      <c r="DRX35" s="2" t="s">
        <v>5</v>
      </c>
      <c r="DRY35" s="2" t="s">
        <v>5</v>
      </c>
      <c r="DRZ35" s="2">
        <v>38655</v>
      </c>
      <c r="DSA35" s="2" t="s">
        <v>5</v>
      </c>
      <c r="DSB35" s="2" t="s">
        <v>5</v>
      </c>
      <c r="DSC35" s="2" t="s">
        <v>5</v>
      </c>
      <c r="DSD35" s="2">
        <v>0</v>
      </c>
      <c r="DSE35" s="2" t="s">
        <v>5</v>
      </c>
      <c r="DSF35" s="2">
        <v>23961</v>
      </c>
      <c r="DSG35" s="2">
        <v>1117</v>
      </c>
      <c r="DSH35" s="2">
        <v>2209</v>
      </c>
      <c r="DSI35" s="2" t="s">
        <v>5</v>
      </c>
      <c r="DSJ35" s="2">
        <v>24407</v>
      </c>
      <c r="DSK35" s="2" t="s">
        <v>5</v>
      </c>
      <c r="DSL35" s="2">
        <v>0</v>
      </c>
      <c r="DSM35" s="2">
        <v>452</v>
      </c>
      <c r="DSN35" s="2">
        <v>0</v>
      </c>
      <c r="DSO35" s="2">
        <v>321</v>
      </c>
      <c r="DSP35" s="2">
        <v>0</v>
      </c>
      <c r="DSQ35" s="2">
        <v>1015</v>
      </c>
      <c r="DSR35" s="2">
        <v>39659</v>
      </c>
      <c r="DSS35" s="2">
        <v>0</v>
      </c>
      <c r="DST35" s="2">
        <v>2226</v>
      </c>
      <c r="DSU35" s="2">
        <v>73705</v>
      </c>
      <c r="DSV35" s="2">
        <v>0</v>
      </c>
      <c r="DSW35" s="2">
        <v>11704</v>
      </c>
      <c r="DSX35" s="2">
        <v>59</v>
      </c>
      <c r="DSY35" s="2">
        <v>50533</v>
      </c>
      <c r="DSZ35" s="2">
        <v>0</v>
      </c>
      <c r="DTA35" s="2">
        <v>0</v>
      </c>
      <c r="DTB35" s="2">
        <v>6249</v>
      </c>
      <c r="DTC35" s="2">
        <v>608</v>
      </c>
      <c r="DTD35" s="2">
        <v>0</v>
      </c>
      <c r="DTE35" s="2">
        <v>0</v>
      </c>
      <c r="DTF35" s="2">
        <v>5497</v>
      </c>
      <c r="DTG35" s="2">
        <v>4563000</v>
      </c>
      <c r="DTH35" s="2">
        <v>0</v>
      </c>
      <c r="DTI35" s="2">
        <v>10738</v>
      </c>
      <c r="DTJ35" s="2">
        <v>30177</v>
      </c>
      <c r="DTK35" s="2">
        <v>157</v>
      </c>
      <c r="DTL35" s="2">
        <v>0</v>
      </c>
      <c r="DTM35" s="2">
        <v>0</v>
      </c>
      <c r="DTN35" s="2">
        <v>36427</v>
      </c>
      <c r="DTO35" s="2">
        <v>26340</v>
      </c>
      <c r="DTP35" s="2">
        <v>1088</v>
      </c>
      <c r="DTQ35" s="2">
        <v>2387</v>
      </c>
      <c r="DTR35" s="2">
        <v>6264</v>
      </c>
      <c r="DTS35" s="2">
        <v>684115</v>
      </c>
      <c r="DTT35" s="2">
        <v>568</v>
      </c>
      <c r="DTU35" s="2">
        <v>6102</v>
      </c>
      <c r="DTV35" s="2">
        <v>203532</v>
      </c>
      <c r="DTW35" s="2">
        <v>0</v>
      </c>
      <c r="DTX35" s="2">
        <v>0</v>
      </c>
      <c r="DTY35" s="2">
        <v>40627</v>
      </c>
      <c r="DTZ35" s="2">
        <v>77464</v>
      </c>
      <c r="DUA35" s="2">
        <v>0</v>
      </c>
      <c r="DUB35" s="2">
        <v>3701</v>
      </c>
      <c r="DUC35" s="2">
        <v>0</v>
      </c>
      <c r="DUD35" s="2">
        <v>0</v>
      </c>
      <c r="DUE35" s="2">
        <v>0</v>
      </c>
      <c r="DUF35" s="2">
        <v>349</v>
      </c>
      <c r="DUG35" s="2">
        <v>4913</v>
      </c>
      <c r="DUH35" s="2">
        <v>13022403</v>
      </c>
      <c r="DUI35" s="2">
        <v>42118</v>
      </c>
      <c r="DUJ35" s="2">
        <v>8169</v>
      </c>
      <c r="DUK35" s="2">
        <v>0</v>
      </c>
      <c r="DUL35" s="2">
        <v>39461</v>
      </c>
      <c r="DUM35" s="2">
        <v>17897</v>
      </c>
      <c r="DUN35" s="2">
        <v>0</v>
      </c>
      <c r="DUO35" s="2">
        <v>0</v>
      </c>
      <c r="DUP35" s="2">
        <v>0</v>
      </c>
      <c r="DUQ35" s="2">
        <v>0</v>
      </c>
      <c r="DUR35" s="2">
        <v>71785</v>
      </c>
      <c r="DUS35" s="2">
        <v>4101</v>
      </c>
      <c r="DUT35" s="2">
        <v>0</v>
      </c>
      <c r="DUU35" s="2">
        <v>0</v>
      </c>
      <c r="DUV35" s="2">
        <v>93932</v>
      </c>
      <c r="DUW35" s="2">
        <v>4763</v>
      </c>
      <c r="DUX35" s="2">
        <v>0</v>
      </c>
      <c r="DUY35" s="2">
        <v>1441</v>
      </c>
      <c r="DUZ35" s="2">
        <v>0</v>
      </c>
      <c r="DVA35" s="2">
        <v>95</v>
      </c>
      <c r="DVB35" s="2">
        <v>538795</v>
      </c>
      <c r="DVC35" s="2">
        <v>0</v>
      </c>
      <c r="DVD35" s="2">
        <v>1522</v>
      </c>
      <c r="DVE35" s="2">
        <v>15213</v>
      </c>
      <c r="DVF35" s="2">
        <v>0</v>
      </c>
      <c r="DVG35" s="2">
        <v>2221</v>
      </c>
      <c r="DVH35" s="2">
        <v>466</v>
      </c>
      <c r="DVI35" s="2">
        <v>0</v>
      </c>
      <c r="DVJ35" s="2">
        <v>2337</v>
      </c>
      <c r="DVK35" s="2">
        <v>17182</v>
      </c>
      <c r="DVL35" s="2">
        <v>0</v>
      </c>
      <c r="DVM35" s="2">
        <v>0</v>
      </c>
      <c r="DVN35" s="2">
        <v>86716</v>
      </c>
      <c r="DVO35" s="2">
        <v>41042</v>
      </c>
      <c r="DVP35" s="2">
        <v>6828</v>
      </c>
      <c r="DVQ35" s="2">
        <v>0</v>
      </c>
      <c r="DVR35" s="2">
        <v>0</v>
      </c>
      <c r="DVS35" s="2">
        <v>0</v>
      </c>
      <c r="DVT35" s="2">
        <v>2092</v>
      </c>
      <c r="DVU35" s="2">
        <v>655</v>
      </c>
      <c r="DVV35" s="2">
        <v>50301</v>
      </c>
      <c r="DVW35" s="2">
        <v>0</v>
      </c>
      <c r="DVX35" s="2">
        <v>0</v>
      </c>
      <c r="DVY35" s="2">
        <v>142442</v>
      </c>
      <c r="DVZ35" s="2">
        <v>0</v>
      </c>
      <c r="DWA35" s="2">
        <v>0</v>
      </c>
      <c r="DWB35" s="2">
        <v>5549</v>
      </c>
      <c r="DWC35" s="2">
        <v>0</v>
      </c>
      <c r="DWD35" s="2">
        <v>112410</v>
      </c>
      <c r="DWE35" s="2">
        <v>0</v>
      </c>
      <c r="DWF35" s="2">
        <v>18220</v>
      </c>
      <c r="DWG35" s="2">
        <v>18120</v>
      </c>
      <c r="DWH35" s="2">
        <v>0</v>
      </c>
      <c r="DWI35" s="2">
        <v>0</v>
      </c>
      <c r="DWJ35" s="2">
        <v>99166</v>
      </c>
      <c r="DWK35" s="2">
        <v>3933</v>
      </c>
      <c r="DWL35" s="2">
        <v>0</v>
      </c>
      <c r="DWM35" s="2">
        <v>0</v>
      </c>
      <c r="DWN35" s="2">
        <v>19493</v>
      </c>
      <c r="DWO35" s="2">
        <v>907</v>
      </c>
      <c r="DWP35" s="2">
        <v>1059</v>
      </c>
      <c r="DWQ35" s="2">
        <v>2068</v>
      </c>
      <c r="DWR35" s="2">
        <v>0</v>
      </c>
      <c r="DWS35" s="2">
        <v>2638</v>
      </c>
      <c r="DWT35" s="2">
        <v>3661</v>
      </c>
      <c r="DWU35" s="2">
        <v>0</v>
      </c>
      <c r="DWV35" s="2">
        <v>726</v>
      </c>
      <c r="DWW35" s="2">
        <v>0</v>
      </c>
      <c r="DWX35" s="2">
        <v>0</v>
      </c>
      <c r="DWY35" s="2">
        <v>1131</v>
      </c>
      <c r="DWZ35" s="2">
        <v>10289</v>
      </c>
      <c r="DXA35" s="2">
        <v>4558</v>
      </c>
      <c r="DXB35" s="2">
        <v>0</v>
      </c>
      <c r="DXC35" s="2">
        <v>0</v>
      </c>
      <c r="DXD35" s="2">
        <v>8193943</v>
      </c>
      <c r="DXE35" s="2">
        <v>10142</v>
      </c>
      <c r="DXF35" s="2">
        <v>729</v>
      </c>
      <c r="DXG35" s="2">
        <v>0</v>
      </c>
      <c r="DXH35" s="2">
        <v>0</v>
      </c>
      <c r="DXI35" s="2">
        <v>41483</v>
      </c>
      <c r="DXJ35" s="2">
        <v>41136</v>
      </c>
      <c r="DXK35" s="2">
        <v>36769</v>
      </c>
      <c r="DXL35" s="2">
        <v>754</v>
      </c>
      <c r="DXM35" s="2">
        <v>133242</v>
      </c>
      <c r="DXN35" s="2">
        <v>136</v>
      </c>
      <c r="DXO35" s="2">
        <v>109689</v>
      </c>
      <c r="DXP35" s="2">
        <v>0</v>
      </c>
      <c r="DXQ35" s="2">
        <v>0</v>
      </c>
      <c r="DXR35" s="2">
        <v>1012</v>
      </c>
      <c r="DXS35" s="2">
        <v>0</v>
      </c>
      <c r="DXT35" s="2">
        <v>2107</v>
      </c>
      <c r="DXU35" s="2">
        <v>0</v>
      </c>
      <c r="DXV35" s="2">
        <v>0</v>
      </c>
      <c r="DXW35" s="2">
        <v>0</v>
      </c>
      <c r="DXX35" s="2">
        <v>26577</v>
      </c>
      <c r="DXY35" s="2">
        <v>902</v>
      </c>
      <c r="DXZ35" s="2">
        <v>496</v>
      </c>
      <c r="DYA35" s="2">
        <v>7558</v>
      </c>
      <c r="DYB35" s="2">
        <v>4734</v>
      </c>
      <c r="DYC35" s="2">
        <v>0</v>
      </c>
      <c r="DYD35" s="2">
        <v>0</v>
      </c>
      <c r="DYE35" s="2">
        <v>10061</v>
      </c>
      <c r="DYF35" s="2">
        <v>0</v>
      </c>
      <c r="DYG35" s="2">
        <v>0</v>
      </c>
      <c r="DYH35" s="2">
        <v>8</v>
      </c>
      <c r="DYI35" s="2">
        <v>0</v>
      </c>
      <c r="DYJ35" s="2">
        <v>459937</v>
      </c>
      <c r="DYK35" s="2">
        <v>8373842</v>
      </c>
      <c r="DYL35" s="2">
        <v>0</v>
      </c>
      <c r="DYM35" s="2">
        <v>0</v>
      </c>
      <c r="DYN35" s="2">
        <v>0</v>
      </c>
      <c r="DYO35" s="2">
        <v>1865</v>
      </c>
      <c r="DYP35" s="2">
        <v>61631</v>
      </c>
      <c r="DYQ35" s="2">
        <v>1896</v>
      </c>
      <c r="DYR35" s="2">
        <v>55712</v>
      </c>
      <c r="DYS35" s="2">
        <v>72738</v>
      </c>
      <c r="DYT35" s="2">
        <v>1658</v>
      </c>
      <c r="DYU35" s="2">
        <v>6554</v>
      </c>
      <c r="DYV35" s="2">
        <v>0</v>
      </c>
      <c r="DYW35" s="2">
        <v>30141</v>
      </c>
      <c r="DYX35" s="2">
        <v>0</v>
      </c>
      <c r="DYY35" s="2">
        <v>2500</v>
      </c>
      <c r="DYZ35" s="2">
        <v>58808</v>
      </c>
      <c r="DZA35" s="2">
        <v>0</v>
      </c>
      <c r="DZB35" s="2">
        <v>0</v>
      </c>
      <c r="DZC35" s="2">
        <v>0</v>
      </c>
      <c r="DZD35" s="2">
        <v>0</v>
      </c>
      <c r="DZE35" s="2">
        <v>150876</v>
      </c>
      <c r="DZF35" s="2">
        <v>18836</v>
      </c>
      <c r="DZG35" s="2">
        <v>0</v>
      </c>
      <c r="DZH35" s="2">
        <v>27268</v>
      </c>
      <c r="DZI35" s="2">
        <v>18087</v>
      </c>
      <c r="DZJ35" s="2">
        <v>1836</v>
      </c>
      <c r="DZK35" s="2">
        <v>0</v>
      </c>
      <c r="DZL35" s="2">
        <v>0</v>
      </c>
      <c r="DZM35" s="2">
        <v>3931</v>
      </c>
      <c r="DZN35" s="2">
        <v>0</v>
      </c>
      <c r="DZO35" s="2">
        <v>4733</v>
      </c>
      <c r="DZP35" s="2">
        <v>0</v>
      </c>
      <c r="DZQ35" s="2">
        <v>0</v>
      </c>
      <c r="DZR35" s="2">
        <v>665</v>
      </c>
      <c r="DZS35" s="2">
        <v>0</v>
      </c>
      <c r="DZT35" s="2">
        <v>14878</v>
      </c>
      <c r="DZU35" s="2">
        <v>187</v>
      </c>
      <c r="DZV35" s="2">
        <v>4045773</v>
      </c>
      <c r="DZW35" s="2">
        <v>7364</v>
      </c>
      <c r="DZX35" s="2">
        <v>271</v>
      </c>
      <c r="DZY35" s="2">
        <v>4608</v>
      </c>
      <c r="DZZ35" s="2">
        <v>2948</v>
      </c>
      <c r="EAA35" s="2">
        <v>0</v>
      </c>
      <c r="EAB35" s="2">
        <v>0</v>
      </c>
      <c r="EAC35" s="2">
        <v>10998</v>
      </c>
      <c r="EAD35" s="2">
        <v>0</v>
      </c>
      <c r="EAE35" s="2">
        <v>1153</v>
      </c>
      <c r="EAF35" s="2">
        <v>0</v>
      </c>
      <c r="EAG35" s="2">
        <v>28290</v>
      </c>
      <c r="EAH35" s="2">
        <v>0</v>
      </c>
      <c r="EAI35" s="2">
        <v>0</v>
      </c>
      <c r="EAJ35" s="2">
        <v>1426</v>
      </c>
      <c r="EAK35" s="2">
        <v>5082</v>
      </c>
      <c r="EAL35" s="2">
        <v>1351</v>
      </c>
      <c r="EAM35" s="2">
        <v>0</v>
      </c>
      <c r="EAN35" s="2">
        <v>215</v>
      </c>
      <c r="EAO35" s="2">
        <v>0</v>
      </c>
      <c r="EAP35" s="2">
        <v>0</v>
      </c>
      <c r="EAQ35" s="2">
        <v>0</v>
      </c>
      <c r="EAR35" s="2">
        <v>0</v>
      </c>
      <c r="EAS35" s="2">
        <v>0</v>
      </c>
      <c r="EAT35" s="2">
        <v>14566</v>
      </c>
      <c r="EAU35" s="2">
        <v>0</v>
      </c>
      <c r="EAV35" s="2">
        <v>0</v>
      </c>
      <c r="EAW35" s="2">
        <v>29727</v>
      </c>
      <c r="EAX35" s="2">
        <v>18727</v>
      </c>
      <c r="EAY35" s="2">
        <v>20</v>
      </c>
      <c r="EAZ35" s="2">
        <v>24696</v>
      </c>
      <c r="EBA35" s="2">
        <v>0</v>
      </c>
      <c r="EBB35" s="2">
        <v>139987</v>
      </c>
      <c r="EBC35" s="2">
        <v>0</v>
      </c>
      <c r="EBD35" s="2">
        <v>0</v>
      </c>
      <c r="EBE35" s="2">
        <v>12071</v>
      </c>
      <c r="EBF35" s="2">
        <v>22249</v>
      </c>
      <c r="EBG35" s="2">
        <v>25750</v>
      </c>
      <c r="EBH35" s="2">
        <v>1878</v>
      </c>
      <c r="EBI35" s="2">
        <v>0</v>
      </c>
      <c r="EBJ35" s="2">
        <v>0</v>
      </c>
      <c r="EBK35" s="2">
        <v>30</v>
      </c>
      <c r="EBL35" s="2">
        <v>1419</v>
      </c>
      <c r="EBM35" s="2">
        <v>247</v>
      </c>
      <c r="EBN35" s="2">
        <v>0</v>
      </c>
      <c r="EBO35" s="2">
        <v>1590</v>
      </c>
      <c r="EBP35" s="2">
        <v>5366</v>
      </c>
      <c r="EBQ35" s="2">
        <v>754</v>
      </c>
      <c r="EBR35" s="2">
        <v>0</v>
      </c>
      <c r="EBS35" s="2">
        <v>9949</v>
      </c>
      <c r="EBT35" s="2">
        <v>724918</v>
      </c>
      <c r="EBU35" s="2">
        <v>14985</v>
      </c>
      <c r="EBV35" s="2">
        <v>719</v>
      </c>
      <c r="EBW35" s="2">
        <v>792</v>
      </c>
      <c r="EBX35" s="2">
        <v>398</v>
      </c>
      <c r="EBY35" s="2">
        <v>659</v>
      </c>
      <c r="EBZ35" s="2">
        <v>18792</v>
      </c>
      <c r="ECA35" s="2">
        <v>4404</v>
      </c>
      <c r="ECB35" s="2">
        <v>29097</v>
      </c>
      <c r="ECC35" s="2">
        <v>30</v>
      </c>
      <c r="ECD35" s="2">
        <v>0</v>
      </c>
      <c r="ECE35" s="2">
        <v>117</v>
      </c>
      <c r="ECF35" s="2">
        <v>26</v>
      </c>
      <c r="ECG35" s="2">
        <v>0</v>
      </c>
      <c r="ECH35" s="2">
        <v>0</v>
      </c>
      <c r="ECI35" s="2">
        <v>0</v>
      </c>
      <c r="ECJ35" s="2">
        <v>619328</v>
      </c>
      <c r="ECK35" s="2">
        <v>2003</v>
      </c>
      <c r="ECL35" s="2">
        <v>0</v>
      </c>
      <c r="ECM35" s="2">
        <v>0</v>
      </c>
      <c r="ECN35" s="2">
        <v>0</v>
      </c>
      <c r="ECO35" s="2">
        <v>14661</v>
      </c>
      <c r="ECP35" s="2">
        <v>0</v>
      </c>
      <c r="ECQ35" s="2">
        <v>2589</v>
      </c>
      <c r="ECR35" s="2">
        <v>252</v>
      </c>
      <c r="ECS35" s="2">
        <v>1500</v>
      </c>
      <c r="ECT35" s="2">
        <v>0</v>
      </c>
      <c r="ECU35" s="2">
        <v>0</v>
      </c>
      <c r="ECV35" s="2" t="s">
        <v>5</v>
      </c>
      <c r="ECW35" s="2">
        <v>1121</v>
      </c>
      <c r="ECX35" s="2">
        <v>0</v>
      </c>
      <c r="ECY35" s="2">
        <v>0</v>
      </c>
      <c r="ECZ35" s="2">
        <v>28</v>
      </c>
      <c r="EDA35" s="2">
        <v>0</v>
      </c>
      <c r="EDB35" s="2">
        <v>16583</v>
      </c>
      <c r="EDC35" s="2">
        <v>2012</v>
      </c>
      <c r="EDD35" s="2">
        <v>0</v>
      </c>
      <c r="EDE35" s="2">
        <v>0</v>
      </c>
      <c r="EDF35" s="2">
        <v>0</v>
      </c>
      <c r="EDG35" s="2">
        <v>0</v>
      </c>
      <c r="EDH35" s="2">
        <v>14961</v>
      </c>
      <c r="EDI35" s="2">
        <v>0</v>
      </c>
      <c r="EDJ35" s="2">
        <v>71322</v>
      </c>
      <c r="EDK35" s="2">
        <v>0</v>
      </c>
      <c r="EDL35" s="2">
        <v>1015</v>
      </c>
      <c r="EDM35" s="2">
        <v>0</v>
      </c>
      <c r="EDN35" s="2">
        <v>20238</v>
      </c>
      <c r="EDO35" s="2">
        <v>14604</v>
      </c>
      <c r="EDP35" s="2">
        <v>2807</v>
      </c>
      <c r="EDQ35" s="2">
        <v>1633</v>
      </c>
      <c r="EDR35" s="2">
        <v>16931</v>
      </c>
      <c r="EDS35" s="2">
        <v>91</v>
      </c>
      <c r="EDT35" s="2">
        <v>64627</v>
      </c>
      <c r="EDU35" s="2">
        <v>0</v>
      </c>
      <c r="EDV35" s="2">
        <v>0</v>
      </c>
      <c r="EDW35" s="2">
        <v>16774</v>
      </c>
      <c r="EDX35" s="2">
        <v>10944</v>
      </c>
      <c r="EDY35" s="2">
        <v>0</v>
      </c>
      <c r="EDZ35" s="2">
        <v>42272</v>
      </c>
      <c r="EEA35" s="2">
        <v>0</v>
      </c>
      <c r="EEB35" s="2">
        <v>0</v>
      </c>
      <c r="EEC35" s="2">
        <v>611</v>
      </c>
      <c r="EED35" s="2">
        <v>3275</v>
      </c>
      <c r="EEE35" s="2">
        <v>0</v>
      </c>
      <c r="EEF35" s="2">
        <v>18020</v>
      </c>
      <c r="EEG35" s="2">
        <v>1507</v>
      </c>
      <c r="EEH35" s="2">
        <v>12809</v>
      </c>
      <c r="EEI35" s="2">
        <v>3307</v>
      </c>
      <c r="EEJ35" s="2">
        <v>0</v>
      </c>
      <c r="EEK35" s="2">
        <v>0</v>
      </c>
      <c r="EEL35" s="2">
        <v>15148</v>
      </c>
      <c r="EEM35" s="2">
        <v>0</v>
      </c>
      <c r="EEN35" s="2">
        <v>0</v>
      </c>
      <c r="EEO35" s="2">
        <v>0</v>
      </c>
      <c r="EEP35" s="2">
        <v>0</v>
      </c>
      <c r="EEQ35" s="2">
        <v>667</v>
      </c>
      <c r="EER35" s="2">
        <v>0</v>
      </c>
      <c r="EES35" s="2">
        <v>0</v>
      </c>
      <c r="EET35" s="2">
        <v>17241</v>
      </c>
      <c r="EEU35" s="2">
        <v>24522</v>
      </c>
      <c r="EEV35" s="2">
        <v>1100</v>
      </c>
      <c r="EEW35" s="2">
        <v>0</v>
      </c>
      <c r="EEX35" s="2">
        <v>966</v>
      </c>
      <c r="EEY35" s="2">
        <v>9971</v>
      </c>
      <c r="EEZ35" s="2">
        <v>499</v>
      </c>
      <c r="EFA35" s="2">
        <v>0</v>
      </c>
      <c r="EFB35" s="2">
        <v>9974</v>
      </c>
      <c r="EFC35" s="2">
        <v>0</v>
      </c>
      <c r="EFD35" s="2">
        <v>12147</v>
      </c>
      <c r="EFE35" s="2">
        <v>0</v>
      </c>
      <c r="EFF35" s="2">
        <v>602</v>
      </c>
      <c r="EFG35" s="2">
        <v>39093</v>
      </c>
      <c r="EFH35" s="2">
        <v>0</v>
      </c>
      <c r="EFI35" s="2">
        <v>4202</v>
      </c>
      <c r="EFJ35" s="2">
        <v>0</v>
      </c>
      <c r="EFK35" s="2">
        <v>0</v>
      </c>
      <c r="EFL35" s="2">
        <v>1073</v>
      </c>
      <c r="EFM35" s="2">
        <v>338</v>
      </c>
      <c r="EFN35" s="2">
        <v>54051</v>
      </c>
      <c r="EFO35" s="2">
        <v>0</v>
      </c>
      <c r="EFP35" s="2">
        <v>0</v>
      </c>
      <c r="EFQ35" s="2">
        <v>890525</v>
      </c>
      <c r="EFR35" s="2">
        <v>0</v>
      </c>
      <c r="EFS35" s="2">
        <v>58208</v>
      </c>
      <c r="EFT35" s="2">
        <v>36072</v>
      </c>
      <c r="EFU35" s="2">
        <v>924</v>
      </c>
      <c r="EFV35" s="2">
        <v>26989</v>
      </c>
      <c r="EFW35" s="2">
        <v>12097</v>
      </c>
      <c r="EFX35" s="2">
        <v>9</v>
      </c>
      <c r="EFY35" s="2">
        <v>0</v>
      </c>
      <c r="EFZ35" s="2">
        <v>55</v>
      </c>
      <c r="EGA35" s="2">
        <v>0</v>
      </c>
      <c r="EGB35" s="2">
        <v>26970</v>
      </c>
      <c r="EGC35" s="2">
        <v>51399</v>
      </c>
      <c r="EGD35" s="2">
        <v>54078</v>
      </c>
      <c r="EGE35" s="2">
        <v>26824</v>
      </c>
      <c r="EGF35" s="2">
        <v>0</v>
      </c>
      <c r="EGG35" s="2">
        <v>29119</v>
      </c>
      <c r="EGH35" s="2">
        <v>22289</v>
      </c>
      <c r="EGI35" s="2">
        <v>0</v>
      </c>
      <c r="EGJ35" s="2">
        <v>1771</v>
      </c>
      <c r="EGK35" s="2">
        <v>5359</v>
      </c>
      <c r="EGL35" s="2">
        <v>52817</v>
      </c>
      <c r="EGM35" s="2">
        <v>0</v>
      </c>
      <c r="EGN35" s="2">
        <v>0</v>
      </c>
      <c r="EGO35" s="2">
        <v>31932</v>
      </c>
      <c r="EGP35" s="2">
        <v>95219</v>
      </c>
      <c r="EGQ35" s="2">
        <v>51129</v>
      </c>
      <c r="EGR35" s="2">
        <v>0</v>
      </c>
      <c r="EGS35" s="2">
        <v>0</v>
      </c>
      <c r="EGT35" s="2">
        <v>284750</v>
      </c>
      <c r="EGU35" s="2">
        <v>0</v>
      </c>
      <c r="EGV35" s="2">
        <v>68870</v>
      </c>
      <c r="EGW35" s="2">
        <v>5549</v>
      </c>
      <c r="EGX35" s="2">
        <v>0</v>
      </c>
      <c r="EGY35" s="2">
        <v>0</v>
      </c>
      <c r="EGZ35" s="2">
        <v>982193</v>
      </c>
      <c r="EHA35" s="2">
        <v>13805</v>
      </c>
      <c r="EHB35" s="2">
        <v>3571</v>
      </c>
      <c r="EHC35" s="2">
        <v>0</v>
      </c>
      <c r="EHD35" s="2">
        <v>0</v>
      </c>
      <c r="EHE35" s="2">
        <v>226502</v>
      </c>
      <c r="EHF35" s="2">
        <v>4843</v>
      </c>
      <c r="EHG35" s="2">
        <v>175601</v>
      </c>
      <c r="EHH35" s="2">
        <v>0</v>
      </c>
      <c r="EHI35" s="2">
        <v>51081</v>
      </c>
      <c r="EHJ35" s="2">
        <v>1000377</v>
      </c>
      <c r="EHK35" s="2">
        <v>119696</v>
      </c>
      <c r="EHL35" s="2">
        <v>95264</v>
      </c>
      <c r="EHM35" s="2">
        <v>30814</v>
      </c>
      <c r="EHN35" s="2">
        <v>1242043</v>
      </c>
      <c r="EHO35" s="2">
        <v>0</v>
      </c>
      <c r="EHP35" s="2">
        <v>3206</v>
      </c>
      <c r="EHQ35" s="2">
        <v>4576</v>
      </c>
      <c r="EHR35" s="2">
        <v>13352</v>
      </c>
      <c r="EHS35" s="2">
        <v>0</v>
      </c>
      <c r="EHT35" s="2">
        <v>0</v>
      </c>
      <c r="EHU35" s="2">
        <v>1172238</v>
      </c>
      <c r="EHV35" s="2">
        <v>0</v>
      </c>
      <c r="EHW35" s="2">
        <v>0</v>
      </c>
      <c r="EHX35" s="2">
        <v>655</v>
      </c>
      <c r="EHY35" s="2">
        <v>0</v>
      </c>
      <c r="EHZ35" s="2">
        <v>9952</v>
      </c>
      <c r="EIA35" s="2">
        <v>0</v>
      </c>
      <c r="EIB35" s="2">
        <v>1453</v>
      </c>
      <c r="EIC35" s="2">
        <v>0</v>
      </c>
      <c r="EID35" s="2">
        <v>21429</v>
      </c>
      <c r="EIE35" s="2">
        <v>0</v>
      </c>
      <c r="EIF35" s="2">
        <v>9208</v>
      </c>
      <c r="EIG35" s="2">
        <v>0</v>
      </c>
      <c r="EIH35" s="2">
        <v>751</v>
      </c>
      <c r="EII35" s="2">
        <v>6675</v>
      </c>
      <c r="EIJ35" s="2">
        <v>20296</v>
      </c>
      <c r="EIK35" s="2">
        <v>37777</v>
      </c>
      <c r="EIL35" s="2">
        <v>4099</v>
      </c>
      <c r="EIM35" s="2">
        <v>0</v>
      </c>
      <c r="EIN35" s="2">
        <v>27202</v>
      </c>
      <c r="EIO35" s="2">
        <v>13108</v>
      </c>
      <c r="EIP35" s="2">
        <v>1901</v>
      </c>
      <c r="EIQ35" s="2">
        <v>37665</v>
      </c>
      <c r="EIR35" s="2">
        <v>54768</v>
      </c>
      <c r="EIS35" s="2">
        <v>74318</v>
      </c>
      <c r="EIT35" s="2">
        <v>0</v>
      </c>
      <c r="EIU35" s="2">
        <v>0</v>
      </c>
      <c r="EIV35" s="2">
        <v>0</v>
      </c>
      <c r="EIW35" s="2">
        <v>105744</v>
      </c>
      <c r="EIX35" s="2">
        <v>713761</v>
      </c>
      <c r="EIY35" s="2">
        <v>372832</v>
      </c>
      <c r="EIZ35" s="2">
        <v>29995</v>
      </c>
      <c r="EJA35" s="2">
        <v>18765</v>
      </c>
      <c r="EJB35" s="2">
        <v>20416</v>
      </c>
      <c r="EJC35" s="2">
        <v>124033</v>
      </c>
      <c r="EJD35" s="2">
        <v>19392</v>
      </c>
      <c r="EJE35" s="2">
        <v>13046102</v>
      </c>
      <c r="EJF35" s="2">
        <v>0</v>
      </c>
      <c r="EJG35" s="2">
        <v>2633</v>
      </c>
      <c r="EJH35" s="2">
        <v>54062</v>
      </c>
      <c r="EJI35" s="2">
        <v>113767</v>
      </c>
      <c r="EJJ35" s="2">
        <v>0</v>
      </c>
      <c r="EJK35" s="2">
        <v>11955</v>
      </c>
      <c r="EJL35" s="2">
        <v>648306</v>
      </c>
      <c r="EJM35" s="2">
        <v>0</v>
      </c>
      <c r="EJN35" s="2">
        <v>0</v>
      </c>
      <c r="EJO35" s="2">
        <v>0</v>
      </c>
      <c r="EJP35" s="2">
        <v>0</v>
      </c>
      <c r="EJQ35" s="2">
        <v>1159</v>
      </c>
      <c r="EJR35" s="2">
        <v>0</v>
      </c>
      <c r="EJS35" s="2">
        <v>0</v>
      </c>
      <c r="EJT35" s="2">
        <v>1773</v>
      </c>
      <c r="EJU35" s="2">
        <v>0</v>
      </c>
      <c r="EJV35" s="2">
        <v>28806</v>
      </c>
      <c r="EJW35" s="2">
        <v>68455</v>
      </c>
      <c r="EJX35" s="2">
        <v>0</v>
      </c>
      <c r="EJY35" s="2">
        <v>0</v>
      </c>
      <c r="EJZ35" s="2">
        <v>0</v>
      </c>
      <c r="EKA35" s="2">
        <v>7219</v>
      </c>
      <c r="EKB35" s="2">
        <v>43598</v>
      </c>
      <c r="EKC35" s="2">
        <v>0</v>
      </c>
      <c r="EKD35" s="2">
        <v>0</v>
      </c>
      <c r="EKE35" s="2">
        <v>6766</v>
      </c>
      <c r="EKF35" s="2">
        <v>0</v>
      </c>
      <c r="EKG35" s="2">
        <v>0</v>
      </c>
      <c r="EKH35" s="2">
        <v>10148</v>
      </c>
      <c r="EKI35" s="2">
        <v>2</v>
      </c>
      <c r="EKJ35" s="2">
        <v>703187</v>
      </c>
      <c r="EKK35" s="2">
        <v>772</v>
      </c>
      <c r="EKL35" s="2">
        <v>0</v>
      </c>
      <c r="EKM35" s="2">
        <v>0</v>
      </c>
      <c r="EKN35" s="2">
        <v>1541</v>
      </c>
      <c r="EKO35" s="2">
        <v>0</v>
      </c>
      <c r="EKP35" s="2">
        <v>47706</v>
      </c>
      <c r="EKQ35" s="2">
        <v>127603</v>
      </c>
      <c r="EKR35" s="2">
        <v>111004</v>
      </c>
      <c r="EKS35" s="2">
        <v>0</v>
      </c>
      <c r="EKT35" s="2">
        <v>29022</v>
      </c>
      <c r="EKU35" s="2">
        <v>40000</v>
      </c>
      <c r="EKV35" s="2">
        <v>468886</v>
      </c>
      <c r="EKW35" s="2">
        <v>0</v>
      </c>
      <c r="EKX35" s="2">
        <v>3926</v>
      </c>
      <c r="EKY35" s="2">
        <v>5689</v>
      </c>
      <c r="EKZ35" s="2">
        <v>91663</v>
      </c>
      <c r="ELA35" s="2">
        <v>27461</v>
      </c>
      <c r="ELB35" s="2">
        <v>9389986</v>
      </c>
      <c r="ELC35" s="2">
        <v>0</v>
      </c>
      <c r="ELD35" s="2">
        <v>72</v>
      </c>
      <c r="ELE35" s="2">
        <v>37563</v>
      </c>
      <c r="ELF35" s="2">
        <v>869</v>
      </c>
      <c r="ELG35" s="2">
        <v>4396</v>
      </c>
      <c r="ELH35" s="2">
        <v>3013</v>
      </c>
      <c r="ELI35" s="2">
        <v>8626</v>
      </c>
      <c r="ELJ35" s="2">
        <v>0</v>
      </c>
      <c r="ELK35" s="2">
        <v>1926</v>
      </c>
      <c r="ELL35" s="2">
        <v>21032</v>
      </c>
      <c r="ELM35" s="2">
        <v>0</v>
      </c>
      <c r="ELN35" s="2">
        <v>7722</v>
      </c>
      <c r="ELO35" s="2">
        <v>0</v>
      </c>
      <c r="ELP35" s="2">
        <v>0</v>
      </c>
      <c r="ELQ35" s="2">
        <v>19218</v>
      </c>
      <c r="ELR35" s="2">
        <v>11840</v>
      </c>
      <c r="ELS35" s="2">
        <v>32491</v>
      </c>
      <c r="ELT35" s="2">
        <v>0</v>
      </c>
      <c r="ELU35" s="2">
        <v>0</v>
      </c>
      <c r="ELV35" s="2">
        <v>21646</v>
      </c>
      <c r="ELW35" s="2">
        <v>0</v>
      </c>
      <c r="ELX35" s="2">
        <v>22674</v>
      </c>
      <c r="ELY35" s="2">
        <v>172745</v>
      </c>
      <c r="ELZ35" s="2">
        <v>0</v>
      </c>
      <c r="EMA35" s="2">
        <v>0</v>
      </c>
      <c r="EMB35" s="2">
        <v>0</v>
      </c>
      <c r="EMC35" s="2">
        <v>35955</v>
      </c>
      <c r="EMD35" s="2">
        <v>0</v>
      </c>
      <c r="EME35" s="2">
        <v>0</v>
      </c>
      <c r="EMF35" s="2">
        <v>6994</v>
      </c>
      <c r="EMG35" s="2">
        <v>460</v>
      </c>
      <c r="EMH35" s="2">
        <v>58911</v>
      </c>
      <c r="EMI35" s="2">
        <v>0</v>
      </c>
      <c r="EMJ35" s="2">
        <v>7240</v>
      </c>
      <c r="EMK35" s="2">
        <v>288263</v>
      </c>
      <c r="EML35" s="2">
        <v>37692</v>
      </c>
      <c r="EMM35" s="2">
        <v>12359</v>
      </c>
      <c r="EMN35" s="2">
        <v>31146</v>
      </c>
      <c r="EMO35" s="2">
        <v>7203</v>
      </c>
      <c r="EMP35" s="2">
        <v>0</v>
      </c>
      <c r="EMQ35" s="2">
        <v>0</v>
      </c>
      <c r="EMR35" s="2">
        <v>2816</v>
      </c>
      <c r="EMS35" s="2">
        <v>0</v>
      </c>
      <c r="EMT35" s="2">
        <v>12227</v>
      </c>
      <c r="EMU35" s="2">
        <v>1876561</v>
      </c>
      <c r="EMV35" s="2">
        <v>0</v>
      </c>
      <c r="EMW35" s="2">
        <v>0</v>
      </c>
      <c r="EMX35" s="2">
        <v>52958</v>
      </c>
      <c r="EMY35" s="2">
        <v>0</v>
      </c>
      <c r="EMZ35" s="2">
        <v>0</v>
      </c>
      <c r="ENA35" s="2">
        <v>941</v>
      </c>
      <c r="ENB35" s="2">
        <v>123626</v>
      </c>
      <c r="ENC35" s="2">
        <v>1015</v>
      </c>
      <c r="END35" s="2">
        <v>1854</v>
      </c>
      <c r="ENE35" s="2">
        <v>0</v>
      </c>
      <c r="ENF35" s="2">
        <v>0</v>
      </c>
      <c r="ENG35" s="2">
        <v>7946</v>
      </c>
      <c r="ENH35" s="2">
        <v>0</v>
      </c>
      <c r="ENI35" s="2">
        <v>145223</v>
      </c>
      <c r="ENJ35" s="2">
        <v>32579</v>
      </c>
      <c r="ENK35" s="2">
        <v>29621</v>
      </c>
      <c r="ENL35" s="2">
        <v>325</v>
      </c>
      <c r="ENM35" s="2">
        <v>31135</v>
      </c>
      <c r="ENN35" s="2">
        <v>0</v>
      </c>
      <c r="ENO35" s="2">
        <v>10723</v>
      </c>
      <c r="ENP35" s="2">
        <v>16061</v>
      </c>
      <c r="ENQ35" s="2">
        <v>57037</v>
      </c>
      <c r="ENR35" s="2">
        <v>10692</v>
      </c>
      <c r="ENS35" s="2">
        <v>23206</v>
      </c>
      <c r="ENT35" s="2">
        <v>24085</v>
      </c>
      <c r="ENU35" s="2">
        <v>10013</v>
      </c>
      <c r="ENV35" s="2">
        <v>59936</v>
      </c>
      <c r="ENW35" s="2">
        <v>69638</v>
      </c>
      <c r="ENX35" s="2">
        <v>0</v>
      </c>
      <c r="ENY35" s="2">
        <v>0</v>
      </c>
      <c r="ENZ35" s="2">
        <v>11414</v>
      </c>
      <c r="EOA35" s="2">
        <v>6776</v>
      </c>
      <c r="EOB35" s="2">
        <v>1406</v>
      </c>
      <c r="EOC35" s="2">
        <v>0</v>
      </c>
      <c r="EOD35" s="2">
        <v>5296</v>
      </c>
      <c r="EOE35" s="2">
        <v>18329</v>
      </c>
      <c r="EOF35" s="2">
        <v>221473</v>
      </c>
      <c r="EOG35" s="2">
        <v>0</v>
      </c>
      <c r="EOH35" s="2">
        <v>22530</v>
      </c>
      <c r="EOI35" s="2">
        <v>46</v>
      </c>
      <c r="EOJ35" s="2">
        <v>10317</v>
      </c>
      <c r="EOK35" s="2">
        <v>751</v>
      </c>
      <c r="EOL35" s="2">
        <v>0</v>
      </c>
      <c r="EOM35" s="2">
        <v>16473</v>
      </c>
      <c r="EON35" s="2">
        <v>61</v>
      </c>
      <c r="EOO35" s="2">
        <v>0</v>
      </c>
      <c r="EOP35" s="2">
        <v>0</v>
      </c>
      <c r="EOQ35" s="2">
        <v>0</v>
      </c>
      <c r="EOR35" s="2">
        <v>5974</v>
      </c>
      <c r="EOS35" s="2">
        <v>21800</v>
      </c>
      <c r="EOT35" s="2">
        <v>0</v>
      </c>
      <c r="EOU35" s="2">
        <v>0</v>
      </c>
      <c r="EOV35" s="2">
        <v>0</v>
      </c>
      <c r="EOW35" s="2">
        <v>0</v>
      </c>
      <c r="EOX35" s="2">
        <v>2850</v>
      </c>
      <c r="EOY35" s="2">
        <v>0</v>
      </c>
      <c r="EOZ35" s="2" t="s">
        <v>5</v>
      </c>
      <c r="EPA35" s="2">
        <v>0</v>
      </c>
      <c r="EPB35" s="2">
        <v>296</v>
      </c>
      <c r="EPC35" s="2">
        <v>0</v>
      </c>
      <c r="EPD35" s="2">
        <v>4102</v>
      </c>
      <c r="EPE35" s="2">
        <v>0</v>
      </c>
      <c r="EPF35" s="2">
        <v>0</v>
      </c>
      <c r="EPG35" s="2">
        <v>991</v>
      </c>
      <c r="EPH35" s="2">
        <v>0</v>
      </c>
      <c r="EPI35" s="2">
        <v>1530</v>
      </c>
      <c r="EPJ35" s="2">
        <v>0</v>
      </c>
      <c r="EPK35" s="2">
        <v>3136</v>
      </c>
      <c r="EPL35" s="2">
        <v>0</v>
      </c>
      <c r="EPM35" s="2">
        <v>49011</v>
      </c>
      <c r="EPN35" s="2">
        <v>6419</v>
      </c>
      <c r="EPO35" s="2">
        <v>411</v>
      </c>
      <c r="EPP35" s="2">
        <v>0</v>
      </c>
      <c r="EPQ35" s="2">
        <v>1091</v>
      </c>
      <c r="EPR35" s="2">
        <v>18156</v>
      </c>
      <c r="EPS35" s="2">
        <v>8325</v>
      </c>
      <c r="EPT35" s="2">
        <v>5542</v>
      </c>
      <c r="EPU35" s="2">
        <v>291</v>
      </c>
      <c r="EPV35" s="2">
        <v>555</v>
      </c>
      <c r="EPW35" s="2">
        <v>128</v>
      </c>
      <c r="EPX35" s="2">
        <v>6091</v>
      </c>
      <c r="EPY35" s="2">
        <v>11</v>
      </c>
      <c r="EPZ35" s="2">
        <v>5350</v>
      </c>
      <c r="EQA35" s="2">
        <v>8582</v>
      </c>
      <c r="EQB35" s="2">
        <v>49511</v>
      </c>
      <c r="EQC35" s="2">
        <v>0</v>
      </c>
      <c r="EQD35" s="2">
        <v>21175</v>
      </c>
      <c r="EQE35" s="2">
        <v>2519</v>
      </c>
      <c r="EQF35" s="2">
        <v>6111</v>
      </c>
      <c r="EQG35" s="2">
        <v>14308</v>
      </c>
      <c r="EQH35" s="2">
        <v>12004</v>
      </c>
      <c r="EQI35" s="2">
        <v>0</v>
      </c>
      <c r="EQJ35" s="2">
        <v>0</v>
      </c>
      <c r="EQK35" s="2">
        <v>16</v>
      </c>
      <c r="EQL35" s="2">
        <v>31559</v>
      </c>
      <c r="EQM35" s="2">
        <v>627</v>
      </c>
      <c r="EQN35" s="2">
        <v>8868</v>
      </c>
      <c r="EQO35" s="2">
        <v>0</v>
      </c>
      <c r="EQP35" s="2">
        <v>0</v>
      </c>
      <c r="EQQ35" s="2">
        <v>25375</v>
      </c>
      <c r="EQR35" s="2">
        <v>0</v>
      </c>
      <c r="EQS35" s="2">
        <v>587</v>
      </c>
      <c r="EQT35" s="2">
        <v>10174</v>
      </c>
      <c r="EQU35" s="2">
        <v>0</v>
      </c>
      <c r="EQV35" s="2">
        <v>25484</v>
      </c>
      <c r="EQW35" s="2">
        <v>9572</v>
      </c>
      <c r="EQX35" s="2">
        <v>0</v>
      </c>
      <c r="EQY35" s="2">
        <v>1846359</v>
      </c>
      <c r="EQZ35" s="2">
        <v>9141</v>
      </c>
      <c r="ERA35" s="2">
        <v>6957</v>
      </c>
      <c r="ERB35" s="2">
        <v>59897</v>
      </c>
      <c r="ERC35" s="2">
        <v>0</v>
      </c>
      <c r="ERD35" s="2">
        <v>0</v>
      </c>
      <c r="ERE35" s="2">
        <v>5689</v>
      </c>
      <c r="ERF35" s="2">
        <v>284876</v>
      </c>
      <c r="ERG35" s="2">
        <v>290</v>
      </c>
      <c r="ERH35" s="2">
        <v>0</v>
      </c>
      <c r="ERI35" s="2">
        <v>10260</v>
      </c>
      <c r="ERJ35" s="2">
        <v>13117</v>
      </c>
      <c r="ERK35" s="2">
        <v>0</v>
      </c>
      <c r="ERL35" s="2">
        <v>0</v>
      </c>
      <c r="ERM35" s="2">
        <v>23</v>
      </c>
      <c r="ERN35" s="2">
        <v>0</v>
      </c>
      <c r="ERO35" s="2">
        <v>0</v>
      </c>
      <c r="ERP35" s="2">
        <v>0</v>
      </c>
      <c r="ERQ35" s="2">
        <v>16855</v>
      </c>
      <c r="ERR35" s="2">
        <v>16525</v>
      </c>
      <c r="ERS35" s="2">
        <v>0</v>
      </c>
      <c r="ERT35" s="2">
        <v>39553</v>
      </c>
      <c r="ERU35" s="2">
        <v>3124</v>
      </c>
      <c r="ERV35" s="2">
        <v>18587</v>
      </c>
      <c r="ERW35" s="2">
        <v>0</v>
      </c>
      <c r="ERX35" s="2">
        <v>35564</v>
      </c>
      <c r="ERY35" s="2">
        <v>0</v>
      </c>
      <c r="ERZ35" s="2">
        <v>6988</v>
      </c>
      <c r="ESA35" s="2">
        <v>9872</v>
      </c>
      <c r="ESB35" s="2">
        <v>499</v>
      </c>
      <c r="ESC35" s="2">
        <v>0</v>
      </c>
      <c r="ESD35" s="2">
        <v>0</v>
      </c>
      <c r="ESE35" s="2">
        <v>2794</v>
      </c>
      <c r="ESF35" s="2">
        <v>0</v>
      </c>
      <c r="ESG35" s="2">
        <v>4714</v>
      </c>
      <c r="ESH35" s="2">
        <v>0</v>
      </c>
      <c r="ESI35" s="2">
        <v>1742034</v>
      </c>
      <c r="ESJ35" s="2">
        <v>0</v>
      </c>
      <c r="ESK35" s="2">
        <v>5693</v>
      </c>
      <c r="ESL35" s="2">
        <v>0</v>
      </c>
      <c r="ESM35" s="2">
        <v>70631</v>
      </c>
      <c r="ESN35" s="2">
        <v>6399</v>
      </c>
      <c r="ESO35" s="2">
        <v>94688</v>
      </c>
      <c r="ESP35" s="2">
        <v>1235</v>
      </c>
      <c r="ESQ35" s="2">
        <v>0</v>
      </c>
      <c r="ESR35" s="2">
        <v>18586</v>
      </c>
      <c r="ESS35" s="2">
        <v>40547</v>
      </c>
      <c r="EST35" s="2">
        <v>4177</v>
      </c>
      <c r="ESU35" s="2">
        <v>9385</v>
      </c>
      <c r="ESV35" s="2">
        <v>0</v>
      </c>
      <c r="ESW35" s="2">
        <v>0</v>
      </c>
      <c r="ESX35" s="2">
        <v>26519</v>
      </c>
      <c r="ESY35" s="2">
        <v>0</v>
      </c>
      <c r="ESZ35" s="2">
        <v>1121</v>
      </c>
      <c r="ETA35" s="2">
        <v>22</v>
      </c>
      <c r="ETB35" s="2">
        <v>41411</v>
      </c>
      <c r="ETC35" s="2">
        <v>159</v>
      </c>
      <c r="ETD35" s="2">
        <v>13439</v>
      </c>
      <c r="ETE35" s="2">
        <v>0</v>
      </c>
      <c r="ETF35" s="2">
        <v>9295</v>
      </c>
      <c r="ETG35" s="2">
        <v>124127</v>
      </c>
      <c r="ETH35" s="2">
        <v>0</v>
      </c>
      <c r="ETI35" s="2">
        <v>5521</v>
      </c>
      <c r="ETJ35" s="2">
        <v>0</v>
      </c>
      <c r="ETK35" s="2">
        <v>38070</v>
      </c>
      <c r="ETL35" s="2">
        <v>1433</v>
      </c>
      <c r="ETM35" s="2">
        <v>23413</v>
      </c>
      <c r="ETN35" s="2">
        <v>62514</v>
      </c>
      <c r="ETO35" s="2">
        <v>0</v>
      </c>
      <c r="ETP35" s="2">
        <v>56163</v>
      </c>
      <c r="ETQ35" s="2">
        <v>0</v>
      </c>
      <c r="ETR35" s="2">
        <v>13334</v>
      </c>
      <c r="ETS35" s="2">
        <v>0</v>
      </c>
      <c r="ETT35" s="2">
        <v>66531</v>
      </c>
      <c r="ETU35" s="2">
        <v>14268</v>
      </c>
      <c r="ETV35" s="2">
        <v>51936</v>
      </c>
      <c r="ETW35" s="2">
        <v>0</v>
      </c>
      <c r="ETX35" s="2">
        <v>213079</v>
      </c>
      <c r="ETY35" s="2">
        <v>2783</v>
      </c>
      <c r="ETZ35" s="2">
        <v>0</v>
      </c>
      <c r="EUA35" s="2">
        <v>4621</v>
      </c>
      <c r="EUB35" s="2">
        <v>15066</v>
      </c>
      <c r="EUC35" s="2">
        <v>0</v>
      </c>
      <c r="EUD35" s="2">
        <v>0</v>
      </c>
      <c r="EUE35" s="2">
        <v>24222</v>
      </c>
      <c r="EUF35" s="2">
        <v>0</v>
      </c>
      <c r="EUG35" s="2">
        <v>0</v>
      </c>
      <c r="EUH35" s="2">
        <v>3092</v>
      </c>
      <c r="EUI35" s="2">
        <v>0</v>
      </c>
      <c r="EUJ35" s="2">
        <v>2344</v>
      </c>
      <c r="EUK35" s="2">
        <v>0</v>
      </c>
      <c r="EUL35" s="2">
        <v>0</v>
      </c>
      <c r="EUM35" s="2" t="s">
        <v>5</v>
      </c>
      <c r="EUN35" s="2" t="s">
        <v>5</v>
      </c>
      <c r="EUO35" s="2">
        <v>0</v>
      </c>
      <c r="EUP35" s="2">
        <v>0</v>
      </c>
      <c r="EUQ35" s="2">
        <v>4064</v>
      </c>
      <c r="EUR35" s="2" t="s">
        <v>5</v>
      </c>
      <c r="EUS35" s="2">
        <v>0</v>
      </c>
      <c r="EUT35" s="2">
        <v>562</v>
      </c>
      <c r="EUU35" s="2">
        <v>0</v>
      </c>
      <c r="EUV35" s="2">
        <v>5933</v>
      </c>
      <c r="EUW35" s="2">
        <v>18934</v>
      </c>
      <c r="EUX35" s="2">
        <v>452647</v>
      </c>
      <c r="EUY35" s="2">
        <v>22667</v>
      </c>
      <c r="EUZ35" s="2" t="s">
        <v>5</v>
      </c>
      <c r="EVA35" s="2">
        <v>0</v>
      </c>
      <c r="EVB35" s="2">
        <v>7215</v>
      </c>
      <c r="EVC35" s="2">
        <v>0</v>
      </c>
      <c r="EVD35" s="2">
        <v>25656</v>
      </c>
      <c r="EVE35" s="2">
        <v>0</v>
      </c>
      <c r="EVF35" s="2">
        <v>43036000</v>
      </c>
      <c r="EVG35" s="2">
        <v>4513000</v>
      </c>
      <c r="EVH35" s="2">
        <v>2286350</v>
      </c>
      <c r="EVI35" s="2">
        <v>0</v>
      </c>
      <c r="EVJ35" s="2">
        <v>0</v>
      </c>
      <c r="EVK35" s="2">
        <v>711</v>
      </c>
      <c r="EVL35" s="2">
        <v>5213</v>
      </c>
      <c r="EVM35" s="2">
        <v>0</v>
      </c>
      <c r="EVN35" s="2">
        <v>0</v>
      </c>
      <c r="EVO35" s="2">
        <v>1234</v>
      </c>
      <c r="EVP35" s="2">
        <v>0</v>
      </c>
      <c r="EVQ35" s="2">
        <v>0</v>
      </c>
      <c r="EVR35" s="2">
        <v>0</v>
      </c>
      <c r="EVS35" s="2">
        <v>0</v>
      </c>
      <c r="EVT35" s="2">
        <v>4522</v>
      </c>
      <c r="EVU35" s="2">
        <v>0</v>
      </c>
      <c r="EVV35" s="2">
        <v>0</v>
      </c>
      <c r="EVW35" s="2">
        <v>0</v>
      </c>
      <c r="EVX35" s="2">
        <v>3710</v>
      </c>
      <c r="EVY35" s="2">
        <v>0</v>
      </c>
      <c r="EVZ35" s="2">
        <v>0</v>
      </c>
      <c r="EWA35" s="2">
        <v>2519</v>
      </c>
      <c r="EWB35" s="2">
        <v>4795</v>
      </c>
      <c r="EWC35" s="2">
        <v>0</v>
      </c>
      <c r="EWD35" s="2">
        <v>9643</v>
      </c>
      <c r="EWE35" s="2">
        <v>692</v>
      </c>
      <c r="EWF35" s="2">
        <v>6126</v>
      </c>
      <c r="EWG35" s="2">
        <v>5041</v>
      </c>
      <c r="EWH35" s="2">
        <v>9856</v>
      </c>
      <c r="EWI35" s="2">
        <v>2101000</v>
      </c>
      <c r="EWJ35" s="2">
        <v>461812</v>
      </c>
      <c r="EWK35" s="2">
        <v>0</v>
      </c>
      <c r="EWL35" s="2">
        <v>34463</v>
      </c>
      <c r="EWM35" s="2">
        <v>10111</v>
      </c>
      <c r="EWN35" s="2">
        <v>0</v>
      </c>
      <c r="EWO35" s="2">
        <v>0</v>
      </c>
      <c r="EWP35" s="2">
        <v>21583</v>
      </c>
      <c r="EWQ35" s="2">
        <v>0</v>
      </c>
      <c r="EWR35" s="2">
        <v>0</v>
      </c>
      <c r="EWS35" s="2">
        <v>17552</v>
      </c>
      <c r="EWT35" s="2">
        <v>15366</v>
      </c>
      <c r="EWU35" s="2">
        <v>0</v>
      </c>
      <c r="EWV35" s="2">
        <v>15578</v>
      </c>
      <c r="EWW35" s="2">
        <v>39</v>
      </c>
      <c r="EWX35" s="2">
        <v>102484</v>
      </c>
      <c r="EWY35" s="2">
        <v>0</v>
      </c>
      <c r="EWZ35" s="2">
        <v>0</v>
      </c>
      <c r="EXA35" s="2">
        <v>485</v>
      </c>
      <c r="EXB35" s="2">
        <v>59010</v>
      </c>
      <c r="EXC35" s="2">
        <v>21792</v>
      </c>
      <c r="EXD35" s="2">
        <v>9759</v>
      </c>
      <c r="EXE35" s="2">
        <v>0</v>
      </c>
      <c r="EXF35" s="2">
        <v>0</v>
      </c>
      <c r="EXG35" s="2">
        <v>0</v>
      </c>
      <c r="EXH35" s="2">
        <v>0</v>
      </c>
      <c r="EXI35" s="2">
        <v>0</v>
      </c>
      <c r="EXJ35" s="2">
        <v>0</v>
      </c>
      <c r="EXK35" s="2">
        <v>0</v>
      </c>
      <c r="EXL35" s="2">
        <v>130571</v>
      </c>
      <c r="EXM35" s="2" t="s">
        <v>5</v>
      </c>
      <c r="EXN35" s="2">
        <v>3996</v>
      </c>
      <c r="EXO35" s="2">
        <v>34308</v>
      </c>
      <c r="EXP35" s="2">
        <v>19127</v>
      </c>
      <c r="EXQ35" s="2">
        <v>0</v>
      </c>
      <c r="EXR35" s="2">
        <v>0</v>
      </c>
      <c r="EXS35" s="2">
        <v>382737</v>
      </c>
      <c r="EXT35" s="2" t="s">
        <v>5</v>
      </c>
      <c r="EXU35" s="2">
        <v>23511</v>
      </c>
      <c r="EXV35" s="2">
        <v>12497</v>
      </c>
      <c r="EXW35" s="2">
        <v>0</v>
      </c>
      <c r="EXX35" s="2">
        <v>0</v>
      </c>
      <c r="EXY35" s="2">
        <v>0</v>
      </c>
      <c r="EXZ35" s="2">
        <v>4273</v>
      </c>
      <c r="EYA35" s="2">
        <v>0</v>
      </c>
      <c r="EYB35" s="2">
        <v>434</v>
      </c>
      <c r="EYC35" s="2">
        <v>0</v>
      </c>
      <c r="EYD35" s="2">
        <v>5920</v>
      </c>
      <c r="EYE35" s="2">
        <v>10660</v>
      </c>
      <c r="EYF35" s="2">
        <v>0</v>
      </c>
      <c r="EYG35" s="2">
        <v>77470</v>
      </c>
      <c r="EYH35" s="2">
        <v>832</v>
      </c>
      <c r="EYI35" s="2">
        <v>267276</v>
      </c>
      <c r="EYJ35" s="2">
        <v>32694</v>
      </c>
      <c r="EYK35" s="2">
        <v>8370</v>
      </c>
      <c r="EYL35" s="2">
        <v>0</v>
      </c>
      <c r="EYM35" s="2">
        <v>0</v>
      </c>
      <c r="EYN35" s="2">
        <v>5571</v>
      </c>
      <c r="EYO35" s="2">
        <v>144718</v>
      </c>
      <c r="EYP35" s="2">
        <v>0</v>
      </c>
      <c r="EYQ35" s="2">
        <v>17799</v>
      </c>
      <c r="EYR35" s="2">
        <v>4258</v>
      </c>
      <c r="EYS35" s="2">
        <v>0</v>
      </c>
      <c r="EYT35" s="2">
        <v>42149</v>
      </c>
      <c r="EYU35" s="2">
        <v>0</v>
      </c>
      <c r="EYV35" s="2">
        <v>0</v>
      </c>
      <c r="EYW35" s="2">
        <v>0</v>
      </c>
      <c r="EYX35" s="2">
        <v>3332</v>
      </c>
      <c r="EYY35" s="2">
        <v>84622</v>
      </c>
      <c r="EYZ35" s="2">
        <v>0</v>
      </c>
      <c r="EZA35" s="2">
        <v>0</v>
      </c>
      <c r="EZB35" s="2" t="s">
        <v>5</v>
      </c>
      <c r="EZC35" s="2">
        <v>97029</v>
      </c>
      <c r="EZD35" s="2">
        <v>0</v>
      </c>
      <c r="EZE35" s="2">
        <v>0</v>
      </c>
      <c r="EZF35" s="2">
        <v>0</v>
      </c>
      <c r="EZG35" s="2">
        <v>151362</v>
      </c>
      <c r="EZH35" s="2">
        <v>110658</v>
      </c>
      <c r="EZI35" s="2">
        <v>589</v>
      </c>
      <c r="EZJ35" s="2">
        <v>695</v>
      </c>
      <c r="EZK35" s="2">
        <v>23665</v>
      </c>
      <c r="EZL35" s="2">
        <v>0</v>
      </c>
      <c r="EZM35" s="2">
        <v>0</v>
      </c>
      <c r="EZN35" s="2">
        <v>2552</v>
      </c>
      <c r="EZO35" s="2">
        <v>0</v>
      </c>
      <c r="EZP35" s="2">
        <v>5000</v>
      </c>
      <c r="EZQ35" s="2">
        <v>2668</v>
      </c>
      <c r="EZR35" s="2">
        <v>3423</v>
      </c>
      <c r="EZS35" s="2">
        <v>0</v>
      </c>
      <c r="EZT35" s="2">
        <v>0</v>
      </c>
      <c r="EZU35" s="2">
        <v>43512</v>
      </c>
      <c r="EZV35" s="2">
        <v>53711</v>
      </c>
      <c r="EZW35" s="2">
        <v>3164</v>
      </c>
      <c r="EZX35" s="2">
        <v>135</v>
      </c>
      <c r="EZY35" s="2">
        <v>0</v>
      </c>
      <c r="EZZ35" s="2">
        <v>592</v>
      </c>
      <c r="FAA35" s="2">
        <v>0</v>
      </c>
      <c r="FAB35" s="2">
        <v>521</v>
      </c>
      <c r="FAC35" s="2">
        <v>36172</v>
      </c>
      <c r="FAD35" s="2">
        <v>16586</v>
      </c>
      <c r="FAE35" s="2" t="s">
        <v>5</v>
      </c>
      <c r="FAF35" s="2">
        <v>0</v>
      </c>
      <c r="FAG35" s="2">
        <v>0</v>
      </c>
      <c r="FAH35" s="2">
        <v>1792841</v>
      </c>
      <c r="FAI35" s="2">
        <v>279733</v>
      </c>
      <c r="FAJ35" s="2">
        <v>1589743</v>
      </c>
      <c r="FAK35" s="2">
        <v>5154</v>
      </c>
      <c r="FAL35" s="2">
        <v>115605</v>
      </c>
      <c r="FAM35" s="2">
        <v>86008</v>
      </c>
      <c r="FAN35" s="2">
        <v>2346</v>
      </c>
      <c r="FAO35" s="2">
        <v>12558</v>
      </c>
      <c r="FAP35" s="2">
        <v>41935</v>
      </c>
      <c r="FAQ35" s="2">
        <v>28895</v>
      </c>
      <c r="FAR35" s="2">
        <v>0</v>
      </c>
      <c r="FAS35" s="2">
        <v>0</v>
      </c>
      <c r="FAT35" s="2">
        <v>12498</v>
      </c>
      <c r="FAU35" s="2">
        <v>107</v>
      </c>
      <c r="FAV35" s="2">
        <v>7140</v>
      </c>
      <c r="FAW35" s="2">
        <v>0</v>
      </c>
      <c r="FAX35" s="2">
        <v>10762</v>
      </c>
      <c r="FAY35" s="2">
        <v>0</v>
      </c>
      <c r="FAZ35" s="2">
        <v>0</v>
      </c>
      <c r="FBA35" s="2">
        <v>521</v>
      </c>
      <c r="FBB35" s="2">
        <v>0</v>
      </c>
      <c r="FBC35" s="2">
        <v>43176</v>
      </c>
      <c r="FBD35" s="2">
        <v>4391</v>
      </c>
      <c r="FBE35" s="2">
        <v>19943</v>
      </c>
      <c r="FBF35" s="2">
        <v>17820</v>
      </c>
      <c r="FBG35" s="2">
        <v>23910</v>
      </c>
      <c r="FBH35" s="2">
        <v>0</v>
      </c>
      <c r="FBI35" s="2">
        <v>107349</v>
      </c>
      <c r="FBJ35" s="2">
        <v>6092</v>
      </c>
      <c r="FBK35" s="2">
        <v>0</v>
      </c>
      <c r="FBL35" s="2" t="s">
        <v>5</v>
      </c>
      <c r="FBM35" s="2" t="s">
        <v>5</v>
      </c>
      <c r="FBN35" s="2">
        <v>12570</v>
      </c>
      <c r="FBO35" s="2">
        <v>0</v>
      </c>
      <c r="FBP35" s="2">
        <v>0</v>
      </c>
      <c r="FBQ35" s="2">
        <v>1459170</v>
      </c>
      <c r="FBR35" s="2">
        <v>1633</v>
      </c>
      <c r="FBS35" s="2">
        <v>0</v>
      </c>
      <c r="FBT35" s="2">
        <v>0</v>
      </c>
      <c r="FBU35" s="2" t="s">
        <v>5</v>
      </c>
      <c r="FBV35" s="2">
        <v>12243</v>
      </c>
      <c r="FBW35" s="2">
        <v>0</v>
      </c>
      <c r="FBX35" s="2">
        <v>1574</v>
      </c>
      <c r="FBY35" s="2">
        <v>24044</v>
      </c>
      <c r="FBZ35" s="2">
        <v>0</v>
      </c>
      <c r="FCA35" s="2">
        <v>7314</v>
      </c>
      <c r="FCB35" s="2">
        <v>0</v>
      </c>
      <c r="FCC35" s="2">
        <v>4847</v>
      </c>
      <c r="FCD35" s="2">
        <v>0</v>
      </c>
      <c r="FCE35" s="2">
        <v>128765</v>
      </c>
      <c r="FCF35" s="2">
        <v>0</v>
      </c>
      <c r="FCG35" s="2">
        <v>689969</v>
      </c>
      <c r="FCH35" s="2">
        <v>7143</v>
      </c>
      <c r="FCI35" s="2">
        <v>0</v>
      </c>
      <c r="FCJ35" s="2">
        <v>0</v>
      </c>
      <c r="FCK35" s="2">
        <v>9802</v>
      </c>
      <c r="FCL35" s="2">
        <v>249807</v>
      </c>
      <c r="FCM35" s="2">
        <v>2422</v>
      </c>
      <c r="FCN35" s="2">
        <v>93928</v>
      </c>
      <c r="FCO35" s="2" t="s">
        <v>5</v>
      </c>
      <c r="FCP35" s="2">
        <v>1714</v>
      </c>
      <c r="FCQ35" s="2">
        <v>0</v>
      </c>
      <c r="FCR35" s="2" t="s">
        <v>5</v>
      </c>
      <c r="FCS35" s="2">
        <v>71516</v>
      </c>
      <c r="FCT35" s="2">
        <v>0</v>
      </c>
      <c r="FCU35" s="2">
        <v>573</v>
      </c>
      <c r="FCV35" s="2">
        <v>0</v>
      </c>
      <c r="FCW35" s="2">
        <v>0</v>
      </c>
      <c r="FCX35" s="2">
        <v>0</v>
      </c>
      <c r="FCY35" s="2">
        <v>0</v>
      </c>
      <c r="FCZ35" s="2">
        <v>4739</v>
      </c>
      <c r="FDA35" s="2">
        <v>186413</v>
      </c>
      <c r="FDB35" s="2">
        <v>32630</v>
      </c>
      <c r="FDC35" s="2">
        <v>274</v>
      </c>
      <c r="FDD35" s="2">
        <v>0</v>
      </c>
      <c r="FDE35" s="2">
        <v>0</v>
      </c>
      <c r="FDF35" s="2">
        <v>0</v>
      </c>
      <c r="FDG35" s="2">
        <v>0</v>
      </c>
      <c r="FDH35" s="2">
        <v>4323</v>
      </c>
      <c r="FDI35" s="2">
        <v>0</v>
      </c>
      <c r="FDJ35" s="2">
        <v>2865</v>
      </c>
      <c r="FDK35" s="2">
        <v>561832</v>
      </c>
      <c r="FDL35" s="2">
        <v>0</v>
      </c>
      <c r="FDM35" s="2">
        <v>0</v>
      </c>
      <c r="FDN35" s="2">
        <v>158963</v>
      </c>
      <c r="FDO35" s="2">
        <v>3582</v>
      </c>
      <c r="FDP35" s="2">
        <v>0</v>
      </c>
      <c r="FDQ35" s="2" t="s">
        <v>5</v>
      </c>
      <c r="FDR35" s="2">
        <v>43111</v>
      </c>
      <c r="FDS35" s="2">
        <v>0</v>
      </c>
      <c r="FDT35" s="2">
        <v>1907</v>
      </c>
      <c r="FDU35" s="2">
        <v>21891</v>
      </c>
      <c r="FDV35" s="2">
        <v>115</v>
      </c>
      <c r="FDW35" s="2">
        <v>26251</v>
      </c>
      <c r="FDX35" s="2">
        <v>552777</v>
      </c>
      <c r="FDY35" s="2">
        <v>0</v>
      </c>
      <c r="FDZ35" s="2">
        <v>0</v>
      </c>
      <c r="FEA35" s="2">
        <v>0</v>
      </c>
      <c r="FEB35" s="2">
        <v>23674</v>
      </c>
      <c r="FEC35" s="2">
        <v>975</v>
      </c>
      <c r="FED35" s="2">
        <v>9173</v>
      </c>
      <c r="FEE35" s="2">
        <v>0</v>
      </c>
      <c r="FEF35" s="2">
        <v>868</v>
      </c>
      <c r="FEG35" s="2">
        <v>6176</v>
      </c>
      <c r="FEH35" s="2">
        <v>2951</v>
      </c>
      <c r="FEI35" s="2">
        <v>0</v>
      </c>
      <c r="FEJ35" s="2">
        <v>94179</v>
      </c>
      <c r="FEK35" s="2">
        <v>102971</v>
      </c>
      <c r="FEL35" s="2">
        <v>0</v>
      </c>
      <c r="FEM35" s="2">
        <v>38360</v>
      </c>
      <c r="FEN35" s="2">
        <v>0</v>
      </c>
      <c r="FEO35" s="2">
        <v>0</v>
      </c>
      <c r="FEP35" s="2">
        <v>32264</v>
      </c>
      <c r="FEQ35" s="2">
        <v>8657</v>
      </c>
      <c r="FER35" s="2">
        <v>64610</v>
      </c>
      <c r="FES35" s="2">
        <v>4900</v>
      </c>
      <c r="FET35" s="2">
        <v>939</v>
      </c>
      <c r="FEU35" s="2">
        <v>2473</v>
      </c>
      <c r="FEV35" s="2">
        <v>226</v>
      </c>
      <c r="FEW35" s="2">
        <v>12858</v>
      </c>
      <c r="FEX35" s="2">
        <v>0</v>
      </c>
      <c r="FEY35" s="2">
        <v>0</v>
      </c>
      <c r="FEZ35" s="2">
        <v>0</v>
      </c>
      <c r="FFA35" s="2">
        <v>0</v>
      </c>
      <c r="FFB35" s="2">
        <v>21982</v>
      </c>
      <c r="FFC35" s="2">
        <v>6687</v>
      </c>
      <c r="FFD35" s="2">
        <v>24067</v>
      </c>
      <c r="FFE35" s="2">
        <v>0</v>
      </c>
      <c r="FFF35" s="2">
        <v>10735</v>
      </c>
      <c r="FFG35" s="2">
        <v>0</v>
      </c>
      <c r="FFH35" s="2">
        <v>0</v>
      </c>
      <c r="FFI35" s="2">
        <v>99245</v>
      </c>
      <c r="FFJ35" s="2">
        <v>169</v>
      </c>
      <c r="FFK35" s="2">
        <v>0</v>
      </c>
      <c r="FFL35" s="2">
        <v>2</v>
      </c>
      <c r="FFM35" s="2">
        <v>0</v>
      </c>
      <c r="FFN35" s="2">
        <v>0</v>
      </c>
      <c r="FFO35" s="2">
        <v>17556</v>
      </c>
      <c r="FFP35" s="2">
        <v>0</v>
      </c>
      <c r="FFQ35" s="2">
        <v>13674</v>
      </c>
      <c r="FFR35" s="2">
        <v>0</v>
      </c>
      <c r="FFS35" s="2">
        <v>0</v>
      </c>
      <c r="FFT35" s="2">
        <v>0</v>
      </c>
      <c r="FFU35" s="2">
        <v>0</v>
      </c>
      <c r="FFV35" s="2">
        <v>4239</v>
      </c>
      <c r="FFW35" s="2">
        <v>2395</v>
      </c>
      <c r="FFX35" s="2">
        <v>0</v>
      </c>
      <c r="FFY35" s="2">
        <v>0</v>
      </c>
      <c r="FFZ35" s="2">
        <v>0</v>
      </c>
      <c r="FGA35" s="2">
        <v>21980</v>
      </c>
      <c r="FGB35" s="2">
        <v>0</v>
      </c>
      <c r="FGC35" s="2">
        <v>0</v>
      </c>
      <c r="FGD35" s="2">
        <v>0</v>
      </c>
      <c r="FGE35" s="2">
        <v>2662</v>
      </c>
      <c r="FGF35" s="2">
        <v>82402</v>
      </c>
      <c r="FGG35" s="2">
        <v>0</v>
      </c>
      <c r="FGH35" s="2">
        <v>0</v>
      </c>
      <c r="FGI35" s="2">
        <v>3211</v>
      </c>
      <c r="FGJ35" s="2">
        <v>255</v>
      </c>
      <c r="FGK35" s="2">
        <v>1493</v>
      </c>
      <c r="FGL35" s="2">
        <v>0</v>
      </c>
      <c r="FGM35" s="2">
        <v>0</v>
      </c>
      <c r="FGN35" s="2">
        <v>190</v>
      </c>
      <c r="FGO35" s="2">
        <v>25975</v>
      </c>
      <c r="FGP35" s="2">
        <v>1937</v>
      </c>
      <c r="FGQ35" s="2">
        <v>0</v>
      </c>
      <c r="FGR35" s="2">
        <v>976</v>
      </c>
      <c r="FGS35" s="2">
        <v>0</v>
      </c>
      <c r="FGT35" s="2">
        <v>0</v>
      </c>
      <c r="FGU35" s="2">
        <v>0</v>
      </c>
      <c r="FGV35" s="2">
        <v>35282</v>
      </c>
      <c r="FGW35" s="2">
        <v>0</v>
      </c>
      <c r="FGX35" s="2">
        <v>0</v>
      </c>
      <c r="FGY35" s="2">
        <v>0</v>
      </c>
      <c r="FGZ35" s="2">
        <v>0</v>
      </c>
      <c r="FHA35" s="2">
        <v>16471</v>
      </c>
      <c r="FHB35" s="2">
        <v>46154</v>
      </c>
      <c r="FHC35" s="2">
        <v>4405</v>
      </c>
      <c r="FHD35" s="2">
        <v>5510</v>
      </c>
      <c r="FHE35" s="2">
        <v>0</v>
      </c>
      <c r="FHF35" s="2">
        <v>868</v>
      </c>
      <c r="FHG35" s="2">
        <v>0</v>
      </c>
      <c r="FHH35" s="2">
        <v>3271</v>
      </c>
      <c r="FHI35" s="2">
        <v>8858</v>
      </c>
      <c r="FHJ35" s="2">
        <v>0</v>
      </c>
      <c r="FHK35" s="2">
        <v>61171</v>
      </c>
      <c r="FHL35" s="2">
        <v>3295</v>
      </c>
      <c r="FHM35" s="2">
        <v>0</v>
      </c>
      <c r="FHN35" s="2">
        <v>17723</v>
      </c>
      <c r="FHO35" s="2">
        <v>6921</v>
      </c>
      <c r="FHP35" s="2">
        <v>393965</v>
      </c>
      <c r="FHQ35" s="2">
        <v>27639</v>
      </c>
      <c r="FHR35" s="2">
        <v>25750</v>
      </c>
      <c r="FHS35" s="2">
        <v>0</v>
      </c>
      <c r="FHT35" s="2">
        <v>71273</v>
      </c>
      <c r="FHU35" s="2">
        <v>0</v>
      </c>
      <c r="FHV35" s="2">
        <v>0</v>
      </c>
      <c r="FHW35" s="2">
        <v>4184</v>
      </c>
      <c r="FHX35" s="2">
        <v>1742</v>
      </c>
      <c r="FHY35" s="2">
        <v>73018</v>
      </c>
      <c r="FHZ35" s="2" t="s">
        <v>5</v>
      </c>
      <c r="FIA35" s="2">
        <v>54357</v>
      </c>
      <c r="FIB35" s="2">
        <v>0</v>
      </c>
      <c r="FIC35" s="2">
        <v>0</v>
      </c>
      <c r="FID35" s="2">
        <v>3346</v>
      </c>
      <c r="FIE35" s="2">
        <v>5661000</v>
      </c>
      <c r="FIF35" s="2">
        <v>0</v>
      </c>
      <c r="FIG35" s="2">
        <v>0</v>
      </c>
      <c r="FIH35" s="2">
        <v>22544</v>
      </c>
      <c r="FII35" s="2">
        <v>0</v>
      </c>
      <c r="FIJ35" s="2">
        <v>0</v>
      </c>
      <c r="FIK35" s="2">
        <v>30823</v>
      </c>
      <c r="FIL35" s="2">
        <v>0</v>
      </c>
      <c r="FIM35" s="2">
        <v>93940</v>
      </c>
      <c r="FIN35" s="2">
        <v>0</v>
      </c>
      <c r="FIO35" s="2">
        <v>4433</v>
      </c>
      <c r="FIP35" s="2" t="s">
        <v>5</v>
      </c>
      <c r="FIQ35" s="2">
        <v>5192</v>
      </c>
      <c r="FIR35" s="2">
        <v>0</v>
      </c>
      <c r="FIS35" s="2">
        <v>55295</v>
      </c>
      <c r="FIT35" s="2" t="s">
        <v>5</v>
      </c>
      <c r="FIU35" s="2" t="s">
        <v>5</v>
      </c>
      <c r="FIV35" s="2">
        <v>702576</v>
      </c>
      <c r="FIW35" s="2">
        <v>0</v>
      </c>
      <c r="FIX35" s="2">
        <v>0</v>
      </c>
      <c r="FIY35" s="2">
        <v>7450</v>
      </c>
      <c r="FIZ35" s="2">
        <v>40</v>
      </c>
      <c r="FJA35" s="2">
        <v>0</v>
      </c>
      <c r="FJB35" s="2">
        <v>42943</v>
      </c>
      <c r="FJC35" s="2">
        <v>0</v>
      </c>
      <c r="FJD35" s="2">
        <v>7860000</v>
      </c>
      <c r="FJE35" s="2">
        <v>0</v>
      </c>
      <c r="FJF35" s="2" t="s">
        <v>5</v>
      </c>
      <c r="FJG35" s="2" t="s">
        <v>5</v>
      </c>
      <c r="FJH35" s="2">
        <v>200000</v>
      </c>
      <c r="FJI35" s="2">
        <v>23787</v>
      </c>
      <c r="FJJ35" s="2" t="s">
        <v>5</v>
      </c>
      <c r="FJK35" s="2">
        <v>2239</v>
      </c>
      <c r="FJL35" s="2">
        <v>1901649</v>
      </c>
      <c r="FJM35" s="2">
        <v>0</v>
      </c>
      <c r="FJN35" s="2">
        <v>0</v>
      </c>
      <c r="FJO35" s="2" t="s">
        <v>5</v>
      </c>
      <c r="FJP35" s="2">
        <v>2</v>
      </c>
      <c r="FJQ35" s="2">
        <v>0</v>
      </c>
      <c r="FJR35" s="2">
        <v>70672</v>
      </c>
      <c r="FJS35" s="2" t="s">
        <v>5</v>
      </c>
      <c r="FJT35" s="2">
        <v>82291</v>
      </c>
      <c r="FJU35" s="2">
        <v>0</v>
      </c>
      <c r="FJV35" s="2">
        <v>6791</v>
      </c>
      <c r="FJW35" s="2">
        <v>19786</v>
      </c>
      <c r="FJX35" s="2">
        <v>0</v>
      </c>
      <c r="FJY35" s="2">
        <v>0</v>
      </c>
      <c r="FJZ35" s="2">
        <v>204263</v>
      </c>
      <c r="FKA35" s="2">
        <v>3051239</v>
      </c>
      <c r="FKB35" s="2">
        <v>1507438</v>
      </c>
      <c r="FKC35" s="2">
        <v>0</v>
      </c>
      <c r="FKD35" s="2">
        <v>3968</v>
      </c>
      <c r="FKE35" s="2">
        <v>0</v>
      </c>
      <c r="FKF35" s="2">
        <v>5830</v>
      </c>
      <c r="FKG35" s="2">
        <v>32036</v>
      </c>
      <c r="FKH35" s="2">
        <v>286083</v>
      </c>
      <c r="FKI35" s="2">
        <v>20834937</v>
      </c>
      <c r="FKJ35" s="2">
        <v>172592</v>
      </c>
      <c r="FKK35" s="2">
        <v>0</v>
      </c>
      <c r="FKL35" s="2">
        <v>296245</v>
      </c>
      <c r="FKM35" s="2">
        <v>500</v>
      </c>
      <c r="FKN35" s="2">
        <v>303</v>
      </c>
      <c r="FKO35" s="2">
        <v>557</v>
      </c>
      <c r="FKP35" s="2">
        <v>0</v>
      </c>
      <c r="FKQ35" s="2" t="s">
        <v>5</v>
      </c>
      <c r="FKR35" s="2">
        <v>114113</v>
      </c>
      <c r="FKS35" s="2">
        <v>0</v>
      </c>
      <c r="FKT35" s="2">
        <v>0</v>
      </c>
      <c r="FKU35" s="2">
        <v>17045</v>
      </c>
      <c r="FKV35" s="2">
        <v>0</v>
      </c>
      <c r="FKW35" s="2">
        <v>23918</v>
      </c>
      <c r="FKX35" s="2">
        <v>445</v>
      </c>
      <c r="FKY35" s="2">
        <v>2688</v>
      </c>
      <c r="FKZ35" s="2">
        <v>7479</v>
      </c>
      <c r="FLA35" s="2">
        <v>17015</v>
      </c>
      <c r="FLB35" s="2">
        <v>24588</v>
      </c>
      <c r="FLC35" s="2">
        <v>46315</v>
      </c>
      <c r="FLD35" s="2">
        <v>0</v>
      </c>
      <c r="FLE35" s="2">
        <v>4572</v>
      </c>
      <c r="FLF35" s="2">
        <v>2972</v>
      </c>
      <c r="FLG35" s="2">
        <v>279</v>
      </c>
      <c r="FLH35" s="2">
        <v>1170</v>
      </c>
      <c r="FLI35" s="2">
        <v>0</v>
      </c>
      <c r="FLJ35" s="2">
        <v>12917</v>
      </c>
      <c r="FLK35" s="2">
        <v>8654</v>
      </c>
      <c r="FLL35" s="2">
        <v>131334</v>
      </c>
      <c r="FLM35" s="2">
        <v>5990</v>
      </c>
      <c r="FLN35" s="2">
        <v>0</v>
      </c>
      <c r="FLO35" s="2">
        <v>0</v>
      </c>
      <c r="FLP35" s="2">
        <v>1649</v>
      </c>
      <c r="FLQ35" s="2" t="s">
        <v>5</v>
      </c>
      <c r="FLR35" s="2">
        <v>0</v>
      </c>
      <c r="FLS35" s="2">
        <v>6670</v>
      </c>
      <c r="FLT35" s="2">
        <v>0</v>
      </c>
      <c r="FLU35" s="2">
        <v>4648</v>
      </c>
      <c r="FLV35" s="2">
        <v>48</v>
      </c>
      <c r="FLW35" s="2">
        <v>0</v>
      </c>
      <c r="FLX35" s="2">
        <v>2178</v>
      </c>
      <c r="FLY35" s="2">
        <v>0</v>
      </c>
      <c r="FLZ35" s="2">
        <v>56636</v>
      </c>
      <c r="FMA35" s="2">
        <v>71614</v>
      </c>
      <c r="FMB35" s="2">
        <v>59728</v>
      </c>
      <c r="FMC35" s="2">
        <v>329754</v>
      </c>
      <c r="FMD35" s="2">
        <v>18877</v>
      </c>
      <c r="FME35" s="2">
        <v>43565</v>
      </c>
      <c r="FMF35" s="2">
        <v>849078</v>
      </c>
      <c r="FMG35" s="2">
        <v>31162</v>
      </c>
      <c r="FMH35" s="2">
        <v>24948</v>
      </c>
      <c r="FMI35" s="2">
        <v>0</v>
      </c>
      <c r="FMJ35" s="2">
        <v>0</v>
      </c>
      <c r="FMK35" s="2">
        <v>0</v>
      </c>
      <c r="FML35" s="2">
        <v>0</v>
      </c>
      <c r="FMM35" s="2">
        <v>16502</v>
      </c>
      <c r="FMN35" s="2">
        <v>20169</v>
      </c>
      <c r="FMO35" s="2">
        <v>0</v>
      </c>
      <c r="FMP35" s="2">
        <v>9124</v>
      </c>
      <c r="FMQ35" s="2">
        <v>0</v>
      </c>
      <c r="FMR35" s="2">
        <v>17699</v>
      </c>
      <c r="FMS35" s="2">
        <v>42656</v>
      </c>
      <c r="FMT35" s="2">
        <v>5479</v>
      </c>
      <c r="FMU35" s="2">
        <v>51119</v>
      </c>
      <c r="FMV35" s="2">
        <v>0</v>
      </c>
      <c r="FMW35" s="2">
        <v>146828</v>
      </c>
      <c r="FMX35" s="2">
        <v>1005432</v>
      </c>
      <c r="FMY35" s="2">
        <v>342816</v>
      </c>
      <c r="FMZ35" s="2">
        <v>33</v>
      </c>
      <c r="FNA35" s="2">
        <v>31627</v>
      </c>
      <c r="FNB35" s="2">
        <v>20819</v>
      </c>
      <c r="FNC35" s="2">
        <v>0</v>
      </c>
      <c r="FND35" s="2">
        <v>0</v>
      </c>
      <c r="FNE35" s="2">
        <v>73814</v>
      </c>
      <c r="FNF35" s="2">
        <v>230755</v>
      </c>
      <c r="FNG35" s="2">
        <v>259179</v>
      </c>
      <c r="FNH35" s="2">
        <v>152425</v>
      </c>
      <c r="FNI35" s="2">
        <v>368</v>
      </c>
      <c r="FNJ35" s="2">
        <v>5080</v>
      </c>
      <c r="FNK35" s="2">
        <v>1140</v>
      </c>
      <c r="FNL35" s="2" t="s">
        <v>5</v>
      </c>
      <c r="FNM35" s="2">
        <v>1081</v>
      </c>
      <c r="FNN35" s="2">
        <v>0</v>
      </c>
      <c r="FNO35" s="2">
        <v>0</v>
      </c>
      <c r="FNP35" s="2">
        <v>1919</v>
      </c>
      <c r="FNQ35" s="2">
        <v>0</v>
      </c>
      <c r="FNR35" s="2">
        <v>45278</v>
      </c>
      <c r="FNS35" s="2">
        <v>4096</v>
      </c>
      <c r="FNT35" s="2">
        <v>5816</v>
      </c>
      <c r="FNU35" s="2">
        <v>0</v>
      </c>
      <c r="FNV35" s="2">
        <v>1848</v>
      </c>
      <c r="FNW35" s="2">
        <v>1134</v>
      </c>
      <c r="FNX35" s="2" t="s">
        <v>5</v>
      </c>
      <c r="FNY35" s="2">
        <v>113371</v>
      </c>
      <c r="FNZ35" s="2">
        <v>0</v>
      </c>
      <c r="FOA35" s="2">
        <v>0</v>
      </c>
      <c r="FOB35" s="2">
        <v>664389</v>
      </c>
      <c r="FOC35" s="2">
        <v>36091</v>
      </c>
      <c r="FOD35" s="2">
        <v>0</v>
      </c>
      <c r="FOE35" s="2">
        <v>2288</v>
      </c>
      <c r="FOF35" s="2">
        <v>0</v>
      </c>
      <c r="FOG35" s="2">
        <v>6763</v>
      </c>
      <c r="FOH35" s="2">
        <v>8</v>
      </c>
      <c r="FOI35" s="2">
        <v>4803194</v>
      </c>
      <c r="FOJ35" s="2">
        <v>0</v>
      </c>
      <c r="FOK35" s="2">
        <v>5726</v>
      </c>
      <c r="FOL35" s="2">
        <v>1633</v>
      </c>
      <c r="FOM35" s="2">
        <v>33224</v>
      </c>
      <c r="FON35" s="2">
        <v>0</v>
      </c>
      <c r="FOO35" s="2">
        <v>0</v>
      </c>
      <c r="FOP35" s="2">
        <v>3919</v>
      </c>
      <c r="FOQ35" s="2">
        <v>11945</v>
      </c>
      <c r="FOR35" s="2">
        <v>9470</v>
      </c>
      <c r="FOS35" s="2">
        <v>490</v>
      </c>
      <c r="FOT35" s="2">
        <v>0</v>
      </c>
      <c r="FOU35" s="2">
        <v>16282</v>
      </c>
      <c r="FOV35" s="2">
        <v>28113</v>
      </c>
      <c r="FOW35" s="2">
        <v>8357</v>
      </c>
      <c r="FOX35" s="2">
        <v>31564</v>
      </c>
      <c r="FOY35" s="2">
        <v>0</v>
      </c>
      <c r="FOZ35" s="2">
        <v>54989</v>
      </c>
      <c r="FPA35" s="2">
        <v>27629</v>
      </c>
      <c r="FPB35" s="2">
        <v>0</v>
      </c>
      <c r="FPC35" s="2">
        <v>3282</v>
      </c>
      <c r="FPD35" s="2">
        <v>1359</v>
      </c>
      <c r="FPE35" s="2">
        <v>0</v>
      </c>
      <c r="FPF35" s="2">
        <v>209</v>
      </c>
      <c r="FPG35" s="2">
        <v>0</v>
      </c>
      <c r="FPH35" s="2">
        <v>8482</v>
      </c>
      <c r="FPI35" s="2">
        <v>0</v>
      </c>
      <c r="FPJ35" s="2">
        <v>42417</v>
      </c>
      <c r="FPK35" s="2">
        <v>1187</v>
      </c>
      <c r="FPL35" s="2">
        <v>21181</v>
      </c>
      <c r="FPM35" s="2">
        <v>1488</v>
      </c>
      <c r="FPN35" s="2">
        <v>4197</v>
      </c>
      <c r="FPO35" s="2">
        <v>0</v>
      </c>
      <c r="FPP35" s="2">
        <v>2110</v>
      </c>
      <c r="FPQ35" s="2">
        <v>1433</v>
      </c>
      <c r="FPR35" s="2">
        <v>3000</v>
      </c>
      <c r="FPS35" s="2">
        <v>3315</v>
      </c>
      <c r="FPT35" s="2">
        <v>0</v>
      </c>
      <c r="FPU35" s="2">
        <v>0</v>
      </c>
      <c r="FPV35" s="2">
        <v>763</v>
      </c>
      <c r="FPW35" s="2">
        <v>4638</v>
      </c>
      <c r="FPX35" s="2">
        <v>65931</v>
      </c>
      <c r="FPY35" s="2">
        <v>2911</v>
      </c>
      <c r="FPZ35" s="2">
        <v>1911</v>
      </c>
      <c r="FQA35" s="2">
        <v>121072</v>
      </c>
      <c r="FQB35" s="2">
        <v>11520</v>
      </c>
      <c r="FQC35" s="2">
        <v>61108</v>
      </c>
      <c r="FQD35" s="2">
        <v>1185</v>
      </c>
      <c r="FQE35" s="2">
        <v>5446</v>
      </c>
      <c r="FQF35" s="2">
        <v>16620</v>
      </c>
      <c r="FQG35" s="2">
        <v>6209</v>
      </c>
      <c r="FQH35" s="2">
        <v>1171</v>
      </c>
      <c r="FQI35" s="2">
        <v>2498</v>
      </c>
      <c r="FQJ35" s="2">
        <v>229323</v>
      </c>
      <c r="FQK35" s="2">
        <v>0</v>
      </c>
      <c r="FQL35" s="2">
        <v>2807</v>
      </c>
      <c r="FQM35" s="2">
        <v>2590</v>
      </c>
      <c r="FQN35" s="2">
        <v>0</v>
      </c>
      <c r="FQO35" s="2">
        <v>1719</v>
      </c>
      <c r="FQP35" s="2">
        <v>3057</v>
      </c>
      <c r="FQQ35" s="2">
        <v>7463</v>
      </c>
      <c r="FQR35" s="2">
        <v>28202</v>
      </c>
      <c r="FQS35" s="2">
        <v>36292</v>
      </c>
      <c r="FQT35" s="2">
        <v>5058</v>
      </c>
      <c r="FQU35" s="2">
        <v>27654</v>
      </c>
      <c r="FQV35" s="2">
        <v>0</v>
      </c>
      <c r="FQW35" s="2">
        <v>1319</v>
      </c>
      <c r="FQX35" s="2">
        <v>6921</v>
      </c>
      <c r="FQY35" s="2">
        <v>52438</v>
      </c>
      <c r="FQZ35" s="2">
        <v>0</v>
      </c>
      <c r="FRA35" s="2">
        <v>13482</v>
      </c>
      <c r="FRB35" s="2">
        <v>0</v>
      </c>
      <c r="FRC35" s="2">
        <v>39428</v>
      </c>
      <c r="FRD35" s="2">
        <v>695</v>
      </c>
      <c r="FRE35" s="2">
        <v>0</v>
      </c>
      <c r="FRF35" s="2">
        <v>34730</v>
      </c>
      <c r="FRG35" s="2">
        <v>0</v>
      </c>
      <c r="FRH35" s="2">
        <v>465666</v>
      </c>
      <c r="FRI35" s="2">
        <v>22088</v>
      </c>
      <c r="FRJ35" s="2">
        <v>986</v>
      </c>
      <c r="FRK35" s="2">
        <v>56951</v>
      </c>
      <c r="FRL35" s="2">
        <v>7868</v>
      </c>
      <c r="FRM35" s="2">
        <v>675</v>
      </c>
      <c r="FRN35" s="2">
        <v>0</v>
      </c>
      <c r="FRO35" s="2">
        <v>18369</v>
      </c>
      <c r="FRP35" s="2">
        <v>121058</v>
      </c>
      <c r="FRQ35" s="2">
        <v>399889</v>
      </c>
      <c r="FRR35" s="2">
        <v>0</v>
      </c>
      <c r="FRS35" s="2">
        <v>45742</v>
      </c>
      <c r="FRT35" s="2">
        <v>258</v>
      </c>
      <c r="FRU35" s="2">
        <v>7205</v>
      </c>
      <c r="FRV35" s="2">
        <v>66811</v>
      </c>
      <c r="FRW35" s="2">
        <v>0</v>
      </c>
      <c r="FRX35" s="2">
        <v>0</v>
      </c>
      <c r="FRY35" s="2">
        <v>34345</v>
      </c>
      <c r="FRZ35" s="2">
        <v>7838</v>
      </c>
      <c r="FSA35" s="2">
        <v>0</v>
      </c>
      <c r="FSB35" s="2">
        <v>0</v>
      </c>
      <c r="FSC35" s="2">
        <v>16196</v>
      </c>
      <c r="FSD35" s="2">
        <v>16099</v>
      </c>
      <c r="FSE35" s="2">
        <v>5511</v>
      </c>
      <c r="FSF35" s="2">
        <v>51090</v>
      </c>
      <c r="FSG35" s="2">
        <v>12336</v>
      </c>
      <c r="FSH35" s="2">
        <v>1935</v>
      </c>
      <c r="FSI35" s="2">
        <v>1056</v>
      </c>
      <c r="FSJ35" s="2">
        <v>19595</v>
      </c>
      <c r="FSK35" s="2">
        <v>20505</v>
      </c>
      <c r="FSL35" s="2">
        <v>55259</v>
      </c>
      <c r="FSM35" s="2">
        <v>0</v>
      </c>
      <c r="FSN35" s="2">
        <v>10257</v>
      </c>
      <c r="FSO35" s="2">
        <v>1027</v>
      </c>
      <c r="FSP35" s="2">
        <v>41398</v>
      </c>
      <c r="FSQ35" s="2">
        <v>350</v>
      </c>
      <c r="FSR35" s="2">
        <v>20729</v>
      </c>
      <c r="FSS35" s="2">
        <v>6569</v>
      </c>
      <c r="FST35" s="2">
        <v>9860</v>
      </c>
      <c r="FSU35" s="2">
        <v>7434</v>
      </c>
      <c r="FSV35" s="2">
        <v>20826</v>
      </c>
      <c r="FSW35" s="2">
        <v>883</v>
      </c>
      <c r="FSX35" s="2">
        <v>499</v>
      </c>
      <c r="FSY35" s="2">
        <v>0</v>
      </c>
      <c r="FSZ35" s="2">
        <v>0</v>
      </c>
      <c r="FTA35" s="2">
        <v>0</v>
      </c>
      <c r="FTB35" s="2">
        <v>21310</v>
      </c>
      <c r="FTC35" s="2">
        <v>0</v>
      </c>
      <c r="FTD35" s="2">
        <v>3060</v>
      </c>
      <c r="FTE35" s="2">
        <v>4792</v>
      </c>
      <c r="FTF35" s="2">
        <v>0</v>
      </c>
      <c r="FTG35" s="2">
        <v>0</v>
      </c>
      <c r="FTH35" s="2">
        <v>0</v>
      </c>
      <c r="FTI35" s="2">
        <v>4581</v>
      </c>
      <c r="FTJ35" s="2">
        <v>0</v>
      </c>
      <c r="FTK35" s="2">
        <v>22601</v>
      </c>
      <c r="FTL35" s="2">
        <v>5457</v>
      </c>
      <c r="FTM35" s="2">
        <v>0</v>
      </c>
      <c r="FTN35" s="2">
        <v>19082</v>
      </c>
      <c r="FTO35" s="2">
        <v>109208</v>
      </c>
      <c r="FTP35" s="2">
        <v>0</v>
      </c>
      <c r="FTQ35" s="2">
        <v>33165</v>
      </c>
      <c r="FTR35" s="2">
        <v>478</v>
      </c>
      <c r="FTS35" s="2">
        <v>4371</v>
      </c>
      <c r="FTT35" s="2">
        <v>1464</v>
      </c>
      <c r="FTU35" s="2">
        <v>13858</v>
      </c>
      <c r="FTV35" s="2">
        <v>119858</v>
      </c>
      <c r="FTW35" s="2">
        <v>2118</v>
      </c>
      <c r="FTX35" s="2">
        <v>0</v>
      </c>
      <c r="FTY35" s="2">
        <v>1315</v>
      </c>
      <c r="FTZ35" s="2">
        <v>145134</v>
      </c>
      <c r="FUA35" s="2">
        <v>11582</v>
      </c>
      <c r="FUB35" s="2">
        <v>437</v>
      </c>
      <c r="FUC35" s="2">
        <v>0</v>
      </c>
      <c r="FUD35" s="2">
        <v>5536</v>
      </c>
      <c r="FUE35" s="2">
        <v>0</v>
      </c>
      <c r="FUF35" s="2">
        <v>1061</v>
      </c>
      <c r="FUG35" s="2">
        <v>12127</v>
      </c>
      <c r="FUH35" s="2">
        <v>12201</v>
      </c>
      <c r="FUI35" s="2" t="s">
        <v>5</v>
      </c>
      <c r="FUJ35" s="2">
        <v>3782</v>
      </c>
      <c r="FUK35" s="2">
        <v>4868</v>
      </c>
      <c r="FUL35" s="2">
        <v>1475</v>
      </c>
      <c r="FUM35" s="2">
        <v>852</v>
      </c>
      <c r="FUN35" s="2">
        <v>0</v>
      </c>
      <c r="FUO35" s="2">
        <v>441276</v>
      </c>
      <c r="FUP35" s="2">
        <v>0</v>
      </c>
      <c r="FUQ35" s="2">
        <v>33289</v>
      </c>
      <c r="FUR35" s="2">
        <v>18382</v>
      </c>
      <c r="FUS35" s="2">
        <v>5996</v>
      </c>
      <c r="FUT35" s="2">
        <v>0</v>
      </c>
      <c r="FUU35" s="2">
        <v>9</v>
      </c>
      <c r="FUV35" s="2">
        <v>0</v>
      </c>
      <c r="FUW35" s="2">
        <v>0</v>
      </c>
      <c r="FUX35" s="2">
        <v>0</v>
      </c>
      <c r="FUY35" s="2">
        <v>0</v>
      </c>
      <c r="FUZ35" s="2">
        <v>2704</v>
      </c>
      <c r="FVA35" s="2">
        <v>3404</v>
      </c>
      <c r="FVB35" s="2">
        <v>0</v>
      </c>
      <c r="FVC35" s="2">
        <v>0</v>
      </c>
      <c r="FVD35" s="2">
        <v>15166</v>
      </c>
      <c r="FVE35" s="2">
        <v>20609</v>
      </c>
      <c r="FVF35" s="2">
        <v>9115</v>
      </c>
      <c r="FVG35" s="2">
        <v>507</v>
      </c>
      <c r="FVH35" s="2">
        <v>241</v>
      </c>
      <c r="FVI35" s="2">
        <v>18590</v>
      </c>
      <c r="FVJ35" s="2">
        <v>9487</v>
      </c>
      <c r="FVK35" s="2">
        <v>0</v>
      </c>
      <c r="FVL35" s="2">
        <v>0</v>
      </c>
      <c r="FVM35" s="2">
        <v>0</v>
      </c>
      <c r="FVN35" s="2">
        <v>1012</v>
      </c>
      <c r="FVO35" s="2">
        <v>3175</v>
      </c>
      <c r="FVP35" s="2">
        <v>0</v>
      </c>
      <c r="FVQ35" s="2">
        <v>2173</v>
      </c>
      <c r="FVR35" s="2">
        <v>0</v>
      </c>
      <c r="FVS35" s="2">
        <v>6468</v>
      </c>
      <c r="FVT35" s="2">
        <v>0</v>
      </c>
      <c r="FVU35" s="2">
        <v>15038</v>
      </c>
      <c r="FVV35" s="2">
        <v>65312</v>
      </c>
      <c r="FVW35" s="2">
        <v>1299202</v>
      </c>
      <c r="FVX35" s="2">
        <v>28937</v>
      </c>
      <c r="FVY35" s="2">
        <v>796</v>
      </c>
      <c r="FVZ35" s="2">
        <v>0</v>
      </c>
      <c r="FWA35" s="2">
        <v>5789</v>
      </c>
      <c r="FWB35" s="2">
        <v>0</v>
      </c>
      <c r="FWC35" s="2">
        <v>32551</v>
      </c>
      <c r="FWD35" s="2">
        <v>0</v>
      </c>
      <c r="FWE35" s="2">
        <v>0</v>
      </c>
      <c r="FWF35" s="2">
        <v>1557</v>
      </c>
      <c r="FWG35" s="2">
        <v>0</v>
      </c>
      <c r="FWH35" s="2">
        <v>0</v>
      </c>
      <c r="FWI35" s="2">
        <v>15922</v>
      </c>
      <c r="FWJ35" s="2">
        <v>27085</v>
      </c>
      <c r="FWK35" s="2">
        <v>78418</v>
      </c>
      <c r="FWL35" s="2">
        <v>18078</v>
      </c>
      <c r="FWM35" s="2">
        <v>14842</v>
      </c>
      <c r="FWN35" s="2">
        <v>66828</v>
      </c>
      <c r="FWO35" s="2">
        <v>1828</v>
      </c>
      <c r="FWP35" s="2">
        <v>25974</v>
      </c>
      <c r="FWQ35" s="2">
        <v>34931</v>
      </c>
      <c r="FWR35" s="2">
        <v>14885</v>
      </c>
      <c r="FWS35" s="2">
        <v>4055</v>
      </c>
      <c r="FWT35" s="2">
        <v>622</v>
      </c>
      <c r="FWU35" s="2">
        <v>2742</v>
      </c>
      <c r="FWV35" s="2">
        <v>38040</v>
      </c>
      <c r="FWW35" s="2">
        <v>233340</v>
      </c>
      <c r="FWX35" s="2">
        <v>34276</v>
      </c>
      <c r="FWY35" s="2">
        <v>1850</v>
      </c>
      <c r="FWZ35" s="2">
        <v>6405</v>
      </c>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row>
    <row r="36" spans="1:4953" x14ac:dyDescent="0.25">
      <c r="A36">
        <v>33</v>
      </c>
      <c r="B36" s="32" t="s">
        <v>5467</v>
      </c>
      <c r="C36" s="25">
        <v>220057</v>
      </c>
      <c r="D36" t="str">
        <f t="shared" si="0"/>
        <v>2025Q2</v>
      </c>
      <c r="E36" s="4">
        <v>9219</v>
      </c>
      <c r="F36" s="4">
        <v>26120</v>
      </c>
      <c r="G36" s="4">
        <v>34445</v>
      </c>
      <c r="H36" s="4">
        <v>3867</v>
      </c>
      <c r="I36" s="4">
        <v>0</v>
      </c>
      <c r="J36" s="2">
        <v>1435</v>
      </c>
      <c r="K36" s="2">
        <v>0</v>
      </c>
      <c r="L36" s="2">
        <v>0</v>
      </c>
      <c r="M36" s="2">
        <v>0</v>
      </c>
      <c r="N36" s="2">
        <v>0</v>
      </c>
      <c r="O36" s="2">
        <v>0</v>
      </c>
      <c r="P36" s="2">
        <v>0</v>
      </c>
      <c r="Q36" s="2">
        <v>0</v>
      </c>
      <c r="R36" s="2">
        <v>0</v>
      </c>
      <c r="S36" s="2">
        <v>0</v>
      </c>
      <c r="T36" s="2">
        <v>0</v>
      </c>
      <c r="U36" s="2">
        <v>0</v>
      </c>
      <c r="V36" s="2">
        <v>0</v>
      </c>
      <c r="W36" s="2">
        <v>0</v>
      </c>
      <c r="X36" s="2">
        <v>8353</v>
      </c>
      <c r="Y36" s="2">
        <v>968</v>
      </c>
      <c r="Z36" s="2">
        <v>31392</v>
      </c>
      <c r="AA36" s="2">
        <v>0</v>
      </c>
      <c r="AB36" s="2">
        <v>275</v>
      </c>
      <c r="AC36" s="2">
        <v>0</v>
      </c>
      <c r="AD36" s="2">
        <v>0</v>
      </c>
      <c r="AE36" s="2">
        <v>0</v>
      </c>
      <c r="AF36" s="2">
        <v>1943</v>
      </c>
      <c r="AG36" s="2">
        <v>244</v>
      </c>
      <c r="AH36" s="2">
        <v>998</v>
      </c>
      <c r="AI36" s="2">
        <v>769</v>
      </c>
      <c r="AJ36" s="2">
        <v>5471</v>
      </c>
      <c r="AK36" s="2">
        <v>0</v>
      </c>
      <c r="AL36" s="2">
        <v>9269</v>
      </c>
      <c r="AM36" s="2">
        <v>0</v>
      </c>
      <c r="AN36" s="2">
        <v>0</v>
      </c>
      <c r="AO36" s="2">
        <v>0</v>
      </c>
      <c r="AP36" s="2">
        <v>2340</v>
      </c>
      <c r="AQ36" s="2">
        <v>82</v>
      </c>
      <c r="AR36" s="2">
        <v>0</v>
      </c>
      <c r="AS36" s="2">
        <v>474</v>
      </c>
      <c r="AT36" s="2">
        <v>0</v>
      </c>
      <c r="AU36" s="2">
        <v>0</v>
      </c>
      <c r="AV36" s="2">
        <v>0</v>
      </c>
      <c r="AW36" s="2">
        <v>17332</v>
      </c>
      <c r="AX36" s="2">
        <v>0</v>
      </c>
      <c r="AY36" s="2">
        <v>848</v>
      </c>
      <c r="AZ36" s="2">
        <v>0</v>
      </c>
      <c r="BA36" s="2">
        <v>0</v>
      </c>
      <c r="BB36" s="2">
        <v>2114</v>
      </c>
      <c r="BC36" s="2">
        <v>0</v>
      </c>
      <c r="BD36" s="2">
        <v>1696</v>
      </c>
      <c r="BE36" s="2">
        <v>457</v>
      </c>
      <c r="BF36" s="2">
        <v>2401</v>
      </c>
      <c r="BG36" s="2">
        <v>14450</v>
      </c>
      <c r="BH36" s="2">
        <v>0</v>
      </c>
      <c r="BI36" s="2">
        <v>0</v>
      </c>
      <c r="BJ36" s="2">
        <v>0</v>
      </c>
      <c r="BK36" s="2">
        <v>1286</v>
      </c>
      <c r="BL36" s="2">
        <v>320</v>
      </c>
      <c r="BM36" s="2">
        <v>17726</v>
      </c>
      <c r="BN36" s="2">
        <v>0</v>
      </c>
      <c r="BO36" s="2">
        <v>0</v>
      </c>
      <c r="BP36" s="2">
        <v>0</v>
      </c>
      <c r="BQ36" s="2">
        <v>3002</v>
      </c>
      <c r="BR36" s="2">
        <v>0</v>
      </c>
      <c r="BS36" s="2">
        <v>0</v>
      </c>
      <c r="BT36" s="2">
        <v>12374</v>
      </c>
      <c r="BU36" s="2">
        <v>15415</v>
      </c>
      <c r="BV36" s="2">
        <v>0</v>
      </c>
      <c r="BW36" s="2">
        <v>100</v>
      </c>
      <c r="BX36" s="2">
        <v>11023</v>
      </c>
      <c r="BY36" s="2">
        <v>1462</v>
      </c>
      <c r="BZ36" s="2">
        <v>0</v>
      </c>
      <c r="CA36" s="2">
        <v>2875</v>
      </c>
      <c r="CB36" s="2">
        <v>0</v>
      </c>
      <c r="CC36" s="2">
        <v>2065000</v>
      </c>
      <c r="CD36" s="2">
        <v>24106</v>
      </c>
      <c r="CE36" s="2">
        <v>1269</v>
      </c>
      <c r="CF36" s="2">
        <v>0</v>
      </c>
      <c r="CG36" s="2" t="s">
        <v>5</v>
      </c>
      <c r="CH36" s="2">
        <v>5609</v>
      </c>
      <c r="CI36" s="2">
        <v>0</v>
      </c>
      <c r="CJ36" s="2">
        <v>576</v>
      </c>
      <c r="CK36" s="2">
        <v>0</v>
      </c>
      <c r="CL36" s="2">
        <v>458</v>
      </c>
      <c r="CM36" s="2">
        <v>0</v>
      </c>
      <c r="CN36" s="2">
        <v>0</v>
      </c>
      <c r="CO36" s="2">
        <v>0</v>
      </c>
      <c r="CP36" s="2">
        <v>441</v>
      </c>
      <c r="CQ36" s="2">
        <v>0</v>
      </c>
      <c r="CR36" s="2">
        <v>0</v>
      </c>
      <c r="CS36" s="2">
        <v>0</v>
      </c>
      <c r="CT36" s="2">
        <v>5598</v>
      </c>
      <c r="CU36" s="2">
        <v>0</v>
      </c>
      <c r="CV36" s="2">
        <v>20144</v>
      </c>
      <c r="CW36" s="2">
        <v>0</v>
      </c>
      <c r="CX36" s="2">
        <v>54640</v>
      </c>
      <c r="CY36" s="2">
        <v>0</v>
      </c>
      <c r="CZ36" s="2">
        <v>0</v>
      </c>
      <c r="DA36" s="2">
        <v>0</v>
      </c>
      <c r="DB36" s="2">
        <v>0</v>
      </c>
      <c r="DC36" s="2">
        <v>1707897</v>
      </c>
      <c r="DD36" s="2">
        <v>0</v>
      </c>
      <c r="DE36" s="2">
        <v>0</v>
      </c>
      <c r="DF36" s="2">
        <v>0</v>
      </c>
      <c r="DG36" s="2">
        <v>0</v>
      </c>
      <c r="DH36" s="2">
        <v>0</v>
      </c>
      <c r="DI36" s="2">
        <v>1083</v>
      </c>
      <c r="DJ36" s="2">
        <v>422</v>
      </c>
      <c r="DK36" s="2">
        <v>0</v>
      </c>
      <c r="DL36" s="2">
        <v>4142</v>
      </c>
      <c r="DM36" s="2">
        <v>0</v>
      </c>
      <c r="DN36" s="2">
        <v>349811</v>
      </c>
      <c r="DO36" s="2">
        <v>0</v>
      </c>
      <c r="DP36" s="2">
        <v>9679</v>
      </c>
      <c r="DQ36" s="2">
        <v>2278</v>
      </c>
      <c r="DR36" s="2">
        <v>0</v>
      </c>
      <c r="DS36" s="2">
        <v>0</v>
      </c>
      <c r="DT36" s="2">
        <v>0</v>
      </c>
      <c r="DU36" s="2">
        <v>0</v>
      </c>
      <c r="DV36" s="2">
        <v>998</v>
      </c>
      <c r="DW36" s="2">
        <v>11455</v>
      </c>
      <c r="DX36" s="2">
        <v>11955</v>
      </c>
      <c r="DY36" s="2">
        <v>11484</v>
      </c>
      <c r="DZ36" s="2">
        <v>859</v>
      </c>
      <c r="EA36" s="2">
        <v>7769</v>
      </c>
      <c r="EB36" s="2">
        <v>2835</v>
      </c>
      <c r="EC36" s="2">
        <v>0</v>
      </c>
      <c r="ED36" s="2">
        <v>25219</v>
      </c>
      <c r="EE36" s="2">
        <v>200</v>
      </c>
      <c r="EF36" s="2">
        <v>16102</v>
      </c>
      <c r="EG36" s="2">
        <v>11737</v>
      </c>
      <c r="EH36" s="2">
        <v>847</v>
      </c>
      <c r="EI36" s="2">
        <v>0</v>
      </c>
      <c r="EJ36" s="2">
        <v>0</v>
      </c>
      <c r="EK36" s="2">
        <v>0</v>
      </c>
      <c r="EL36" s="2">
        <v>0</v>
      </c>
      <c r="EM36" s="2">
        <v>279022</v>
      </c>
      <c r="EN36" s="2">
        <v>0</v>
      </c>
      <c r="EO36" s="2">
        <v>4340</v>
      </c>
      <c r="EP36" s="2">
        <v>526</v>
      </c>
      <c r="EQ36" s="2">
        <v>612</v>
      </c>
      <c r="ER36" s="2">
        <v>948</v>
      </c>
      <c r="ES36" s="2">
        <v>16262</v>
      </c>
      <c r="ET36" s="2">
        <v>0</v>
      </c>
      <c r="EU36" s="2">
        <v>31739</v>
      </c>
      <c r="EV36" s="2">
        <v>0</v>
      </c>
      <c r="EW36" s="2">
        <v>0</v>
      </c>
      <c r="EX36" s="2">
        <v>0</v>
      </c>
      <c r="EY36" s="2">
        <v>0</v>
      </c>
      <c r="EZ36" s="2">
        <v>0</v>
      </c>
      <c r="FA36" s="2">
        <v>568</v>
      </c>
      <c r="FB36" s="2">
        <v>4446</v>
      </c>
      <c r="FC36" s="2">
        <v>3046</v>
      </c>
      <c r="FD36" s="2">
        <v>0</v>
      </c>
      <c r="FE36" s="2">
        <v>4026</v>
      </c>
      <c r="FF36" s="2">
        <v>1640</v>
      </c>
      <c r="FG36" s="2">
        <v>0</v>
      </c>
      <c r="FH36" s="2">
        <v>0</v>
      </c>
      <c r="FI36" s="2">
        <v>952</v>
      </c>
      <c r="FJ36" s="2">
        <v>0</v>
      </c>
      <c r="FK36" s="2">
        <v>221036</v>
      </c>
      <c r="FL36" s="2">
        <v>942</v>
      </c>
      <c r="FM36" s="2">
        <v>10585</v>
      </c>
      <c r="FN36" s="2">
        <v>13719</v>
      </c>
      <c r="FO36" s="2">
        <v>0</v>
      </c>
      <c r="FP36" s="2">
        <v>10558</v>
      </c>
      <c r="FQ36" s="2">
        <v>2126</v>
      </c>
      <c r="FR36" s="2">
        <v>0</v>
      </c>
      <c r="FS36" s="2">
        <v>1165</v>
      </c>
      <c r="FT36" s="2">
        <v>0</v>
      </c>
      <c r="FU36" s="2">
        <v>9907</v>
      </c>
      <c r="FV36" s="2">
        <v>0</v>
      </c>
      <c r="FW36" s="2">
        <v>0</v>
      </c>
      <c r="FX36" s="2">
        <v>0</v>
      </c>
      <c r="FY36" s="2">
        <v>0</v>
      </c>
      <c r="FZ36" s="2">
        <v>0</v>
      </c>
      <c r="GA36" s="2">
        <v>24172</v>
      </c>
      <c r="GB36" s="2">
        <v>0</v>
      </c>
      <c r="GC36" s="2">
        <v>0</v>
      </c>
      <c r="GD36" s="2">
        <v>0</v>
      </c>
      <c r="GE36" s="2">
        <v>750</v>
      </c>
      <c r="GF36" s="2">
        <v>48923</v>
      </c>
      <c r="GG36" s="2">
        <v>0</v>
      </c>
      <c r="GH36" s="2">
        <v>15883</v>
      </c>
      <c r="GI36" s="2">
        <v>9907000</v>
      </c>
      <c r="GJ36" s="2">
        <v>31</v>
      </c>
      <c r="GK36" s="2">
        <v>352717</v>
      </c>
      <c r="GL36" s="2">
        <v>0</v>
      </c>
      <c r="GM36" s="2">
        <v>0</v>
      </c>
      <c r="GN36" s="2" t="s">
        <v>5</v>
      </c>
      <c r="GO36" s="2">
        <v>0</v>
      </c>
      <c r="GP36" s="2">
        <v>44870</v>
      </c>
      <c r="GQ36" s="2">
        <v>0</v>
      </c>
      <c r="GR36" s="2">
        <v>2064</v>
      </c>
      <c r="GS36" s="2">
        <v>2616</v>
      </c>
      <c r="GT36" s="2">
        <v>0</v>
      </c>
      <c r="GU36" s="2">
        <v>4850</v>
      </c>
      <c r="GV36" s="2">
        <v>854785</v>
      </c>
      <c r="GW36" s="2">
        <v>1959</v>
      </c>
      <c r="GX36" s="2">
        <v>0</v>
      </c>
      <c r="GY36" s="2">
        <v>569353</v>
      </c>
      <c r="GZ36" s="2">
        <v>0</v>
      </c>
      <c r="HA36" s="2">
        <v>0</v>
      </c>
      <c r="HB36" s="2" t="s">
        <v>5</v>
      </c>
      <c r="HC36" s="2" t="s">
        <v>5</v>
      </c>
      <c r="HD36" s="2" t="s">
        <v>5</v>
      </c>
      <c r="HE36" s="2">
        <v>533828</v>
      </c>
      <c r="HF36" s="2" t="s">
        <v>5</v>
      </c>
      <c r="HG36" s="2">
        <v>278745</v>
      </c>
      <c r="HH36" s="2">
        <v>0</v>
      </c>
      <c r="HI36" s="2">
        <v>25591</v>
      </c>
      <c r="HJ36" s="2" t="s">
        <v>5</v>
      </c>
      <c r="HK36" s="2">
        <v>18333</v>
      </c>
      <c r="HL36" s="2">
        <v>19629</v>
      </c>
      <c r="HM36" s="2">
        <v>0</v>
      </c>
      <c r="HN36" s="2" t="s">
        <v>5</v>
      </c>
      <c r="HO36" s="2">
        <v>0</v>
      </c>
      <c r="HP36" s="2">
        <v>0</v>
      </c>
      <c r="HQ36" s="2">
        <v>21052</v>
      </c>
      <c r="HR36" s="2">
        <v>0</v>
      </c>
      <c r="HS36" s="2">
        <v>0</v>
      </c>
      <c r="HT36" s="2" t="s">
        <v>5</v>
      </c>
      <c r="HU36" s="2">
        <v>2249</v>
      </c>
      <c r="HV36" s="2">
        <v>16309</v>
      </c>
      <c r="HW36" s="2">
        <v>0</v>
      </c>
      <c r="HX36" s="2">
        <v>0</v>
      </c>
      <c r="HY36" s="2">
        <v>0</v>
      </c>
      <c r="HZ36" s="2">
        <v>12382</v>
      </c>
      <c r="IA36" s="2">
        <v>0</v>
      </c>
      <c r="IB36" s="2">
        <v>0</v>
      </c>
      <c r="IC36" s="2" t="s">
        <v>5</v>
      </c>
      <c r="ID36" s="2" t="s">
        <v>5</v>
      </c>
      <c r="IE36" s="2">
        <v>788</v>
      </c>
      <c r="IF36" s="2">
        <v>1110457</v>
      </c>
      <c r="IG36" s="2">
        <v>1874707</v>
      </c>
      <c r="IH36" s="2" t="s">
        <v>5</v>
      </c>
      <c r="II36" s="2" t="s">
        <v>5</v>
      </c>
      <c r="IJ36" s="2">
        <v>23728</v>
      </c>
      <c r="IK36" s="2">
        <v>7241</v>
      </c>
      <c r="IL36" s="2">
        <v>37868</v>
      </c>
      <c r="IM36" s="2">
        <v>3999</v>
      </c>
      <c r="IN36" s="2">
        <v>0</v>
      </c>
      <c r="IO36" s="2">
        <v>0</v>
      </c>
      <c r="IP36" s="2">
        <v>0</v>
      </c>
      <c r="IQ36" s="2">
        <v>228289</v>
      </c>
      <c r="IR36" s="2">
        <v>13897</v>
      </c>
      <c r="IS36" s="2" t="s">
        <v>5</v>
      </c>
      <c r="IT36" s="2">
        <v>0</v>
      </c>
      <c r="IU36" s="2" t="s">
        <v>5</v>
      </c>
      <c r="IV36" s="2" t="s">
        <v>5</v>
      </c>
      <c r="IW36" s="2">
        <v>0</v>
      </c>
      <c r="IX36" s="2">
        <v>4672</v>
      </c>
      <c r="IY36" s="2">
        <v>988</v>
      </c>
      <c r="IZ36" s="2">
        <v>0</v>
      </c>
      <c r="JA36" s="2">
        <v>78481</v>
      </c>
      <c r="JB36" s="2">
        <v>8716</v>
      </c>
      <c r="JC36" s="2">
        <v>181665</v>
      </c>
      <c r="JD36" s="2">
        <v>55058</v>
      </c>
      <c r="JE36" s="2">
        <v>492606</v>
      </c>
      <c r="JF36" s="2" t="s">
        <v>5</v>
      </c>
      <c r="JG36" s="2">
        <v>0</v>
      </c>
      <c r="JH36" s="2">
        <v>0</v>
      </c>
      <c r="JI36" s="2">
        <v>0</v>
      </c>
      <c r="JJ36" s="2">
        <v>338470</v>
      </c>
      <c r="JK36" s="2">
        <v>0</v>
      </c>
      <c r="JL36" s="2">
        <v>0</v>
      </c>
      <c r="JM36" s="2">
        <v>5660</v>
      </c>
      <c r="JN36" s="2">
        <v>2217</v>
      </c>
      <c r="JO36" s="2">
        <v>36657</v>
      </c>
      <c r="JP36" s="2">
        <v>4741</v>
      </c>
      <c r="JQ36" s="2">
        <v>27882</v>
      </c>
      <c r="JR36" s="2">
        <v>0</v>
      </c>
      <c r="JS36" s="2">
        <v>0</v>
      </c>
      <c r="JT36" s="2">
        <v>31208</v>
      </c>
      <c r="JU36" s="2">
        <v>61350</v>
      </c>
      <c r="JV36" s="2">
        <v>0</v>
      </c>
      <c r="JW36" s="2">
        <v>43871</v>
      </c>
      <c r="JX36" s="2">
        <v>0</v>
      </c>
      <c r="JY36" s="2">
        <v>0</v>
      </c>
      <c r="JZ36" s="2" t="s">
        <v>5</v>
      </c>
      <c r="KA36" s="2">
        <v>0</v>
      </c>
      <c r="KB36" s="2">
        <v>2971</v>
      </c>
      <c r="KC36" s="2" t="s">
        <v>5</v>
      </c>
      <c r="KD36" s="2">
        <v>0</v>
      </c>
      <c r="KE36" s="2">
        <v>1761</v>
      </c>
      <c r="KF36" s="2">
        <v>0</v>
      </c>
      <c r="KG36" s="2">
        <v>128588</v>
      </c>
      <c r="KH36" s="2">
        <v>0</v>
      </c>
      <c r="KI36" s="2" t="s">
        <v>5</v>
      </c>
      <c r="KJ36" s="2" t="s">
        <v>5</v>
      </c>
      <c r="KK36" s="2">
        <v>0</v>
      </c>
      <c r="KL36" s="2">
        <v>4244</v>
      </c>
      <c r="KM36" s="2">
        <v>0</v>
      </c>
      <c r="KN36" s="2">
        <v>19759</v>
      </c>
      <c r="KO36" s="2" t="s">
        <v>5</v>
      </c>
      <c r="KP36" s="2" t="s">
        <v>5</v>
      </c>
      <c r="KQ36" s="2">
        <v>133930</v>
      </c>
      <c r="KR36" s="2">
        <v>0</v>
      </c>
      <c r="KS36" s="2" t="s">
        <v>5</v>
      </c>
      <c r="KT36" s="2">
        <v>0</v>
      </c>
      <c r="KU36" s="2">
        <v>31588</v>
      </c>
      <c r="KV36" s="2">
        <v>0</v>
      </c>
      <c r="KW36" s="2">
        <v>1272</v>
      </c>
      <c r="KX36" s="2">
        <v>18019</v>
      </c>
      <c r="KY36" s="2">
        <v>0</v>
      </c>
      <c r="KZ36" s="2" t="s">
        <v>5</v>
      </c>
      <c r="LA36" s="2">
        <v>3598</v>
      </c>
      <c r="LB36" s="2">
        <v>0</v>
      </c>
      <c r="LC36" s="2">
        <v>24179</v>
      </c>
      <c r="LD36" s="2">
        <v>1034</v>
      </c>
      <c r="LE36" s="2">
        <v>0</v>
      </c>
      <c r="LF36" s="2">
        <v>5254</v>
      </c>
      <c r="LG36" s="2" t="s">
        <v>5</v>
      </c>
      <c r="LH36" s="2">
        <v>2824</v>
      </c>
      <c r="LI36" s="2">
        <v>119518</v>
      </c>
      <c r="LJ36" s="2">
        <v>81832</v>
      </c>
      <c r="LK36" s="2">
        <v>10229</v>
      </c>
      <c r="LL36" s="2">
        <v>4850</v>
      </c>
      <c r="LM36" s="2" t="s">
        <v>5</v>
      </c>
      <c r="LN36" s="2">
        <v>0</v>
      </c>
      <c r="LO36" s="2">
        <v>6626</v>
      </c>
      <c r="LP36" s="2">
        <v>25661</v>
      </c>
      <c r="LQ36" s="2">
        <v>76820</v>
      </c>
      <c r="LR36" s="2">
        <v>39512</v>
      </c>
      <c r="LS36" s="2" t="s">
        <v>5</v>
      </c>
      <c r="LT36" s="2" t="s">
        <v>5</v>
      </c>
      <c r="LU36" s="2">
        <v>14136</v>
      </c>
      <c r="LV36" s="2" t="s">
        <v>5</v>
      </c>
      <c r="LW36" s="2">
        <v>16046</v>
      </c>
      <c r="LX36" s="2" t="s">
        <v>5</v>
      </c>
      <c r="LY36" s="2" t="s">
        <v>5</v>
      </c>
      <c r="LZ36" s="2" t="s">
        <v>5</v>
      </c>
      <c r="MA36" s="2">
        <v>0</v>
      </c>
      <c r="MB36" s="2">
        <v>0</v>
      </c>
      <c r="MC36" s="2" t="s">
        <v>5</v>
      </c>
      <c r="MD36" s="2" t="s">
        <v>5</v>
      </c>
      <c r="ME36" s="2">
        <v>0</v>
      </c>
      <c r="MF36" s="2">
        <v>43298</v>
      </c>
      <c r="MG36" s="2">
        <v>0</v>
      </c>
      <c r="MH36" s="2">
        <v>42133</v>
      </c>
      <c r="MI36" s="2" t="s">
        <v>5</v>
      </c>
      <c r="MJ36" s="2">
        <v>0</v>
      </c>
      <c r="MK36" s="2">
        <v>1871</v>
      </c>
      <c r="ML36" s="2">
        <v>5617</v>
      </c>
      <c r="MM36" s="2">
        <v>2330</v>
      </c>
      <c r="MN36" s="2">
        <v>42268</v>
      </c>
      <c r="MO36" s="2">
        <v>96265</v>
      </c>
      <c r="MP36" s="2" t="s">
        <v>5</v>
      </c>
      <c r="MQ36" s="2">
        <v>0</v>
      </c>
      <c r="MR36" s="2">
        <v>0</v>
      </c>
      <c r="MS36" s="2">
        <v>47745</v>
      </c>
      <c r="MT36" s="2">
        <v>0</v>
      </c>
      <c r="MU36" s="2">
        <v>8181</v>
      </c>
      <c r="MV36" s="2">
        <v>536975</v>
      </c>
      <c r="MW36" s="2">
        <v>0</v>
      </c>
      <c r="MX36" s="2">
        <v>0</v>
      </c>
      <c r="MY36" s="2" t="s">
        <v>5</v>
      </c>
      <c r="MZ36" s="2">
        <v>1970</v>
      </c>
      <c r="NA36" s="2">
        <v>0</v>
      </c>
      <c r="NB36" s="2">
        <v>16523</v>
      </c>
      <c r="NC36" s="2">
        <v>0</v>
      </c>
      <c r="ND36" s="2">
        <v>1538</v>
      </c>
      <c r="NE36" s="2">
        <v>0</v>
      </c>
      <c r="NF36" s="2">
        <v>0</v>
      </c>
      <c r="NG36" s="2">
        <v>0</v>
      </c>
      <c r="NH36" s="2">
        <v>29134</v>
      </c>
      <c r="NI36" s="2">
        <v>27212</v>
      </c>
      <c r="NJ36" s="2">
        <v>0</v>
      </c>
      <c r="NK36" s="2">
        <v>13560</v>
      </c>
      <c r="NL36" s="2">
        <v>12649</v>
      </c>
      <c r="NM36" s="2">
        <v>1320</v>
      </c>
      <c r="NN36" s="2">
        <v>0</v>
      </c>
      <c r="NO36" s="2">
        <v>0</v>
      </c>
      <c r="NP36" s="2">
        <v>21066</v>
      </c>
      <c r="NQ36" s="2">
        <v>166</v>
      </c>
      <c r="NR36" s="2">
        <v>36265</v>
      </c>
      <c r="NS36" s="2">
        <v>67</v>
      </c>
      <c r="NT36" s="2">
        <v>469</v>
      </c>
      <c r="NU36" s="2">
        <v>18109</v>
      </c>
      <c r="NV36" s="2">
        <v>0</v>
      </c>
      <c r="NW36" s="2">
        <v>10131</v>
      </c>
      <c r="NX36" s="2">
        <v>0</v>
      </c>
      <c r="NY36" s="2">
        <v>0</v>
      </c>
      <c r="NZ36" s="2">
        <v>5649</v>
      </c>
      <c r="OA36" s="2">
        <v>0</v>
      </c>
      <c r="OB36" s="2">
        <v>0</v>
      </c>
      <c r="OC36" s="2">
        <v>481</v>
      </c>
      <c r="OD36" s="2">
        <v>129</v>
      </c>
      <c r="OE36" s="2">
        <v>8009</v>
      </c>
      <c r="OF36" s="2">
        <v>0</v>
      </c>
      <c r="OG36" s="2">
        <v>29708</v>
      </c>
      <c r="OH36" s="2">
        <v>0</v>
      </c>
      <c r="OI36" s="2">
        <v>101</v>
      </c>
      <c r="OJ36" s="2">
        <v>0</v>
      </c>
      <c r="OK36" s="2">
        <v>5545</v>
      </c>
      <c r="OL36" s="2">
        <v>0</v>
      </c>
      <c r="OM36" s="2">
        <v>0</v>
      </c>
      <c r="ON36" s="2">
        <v>0</v>
      </c>
      <c r="OO36" s="2">
        <v>1448</v>
      </c>
      <c r="OP36" s="2">
        <v>643</v>
      </c>
      <c r="OQ36" s="2">
        <v>0</v>
      </c>
      <c r="OR36" s="2">
        <v>0</v>
      </c>
      <c r="OS36" s="2">
        <v>0</v>
      </c>
      <c r="OT36" s="2">
        <v>0</v>
      </c>
      <c r="OU36" s="2">
        <v>1437</v>
      </c>
      <c r="OV36" s="2">
        <v>0</v>
      </c>
      <c r="OW36" s="2">
        <v>0</v>
      </c>
      <c r="OX36" s="2">
        <v>0</v>
      </c>
      <c r="OY36" s="2">
        <v>2474</v>
      </c>
      <c r="OZ36" s="2">
        <v>0</v>
      </c>
      <c r="PA36" s="2">
        <v>1793</v>
      </c>
      <c r="PB36" s="2">
        <v>0</v>
      </c>
      <c r="PC36" s="2">
        <v>0</v>
      </c>
      <c r="PD36" s="2">
        <v>0</v>
      </c>
      <c r="PE36" s="2">
        <v>10011</v>
      </c>
      <c r="PF36" s="2">
        <v>0</v>
      </c>
      <c r="PG36" s="2">
        <v>17675</v>
      </c>
      <c r="PH36" s="2">
        <v>6848</v>
      </c>
      <c r="PI36" s="2">
        <v>4079</v>
      </c>
      <c r="PJ36" s="2">
        <v>0</v>
      </c>
      <c r="PK36" s="2">
        <v>0</v>
      </c>
      <c r="PL36" s="2">
        <v>11496</v>
      </c>
      <c r="PM36" s="2">
        <v>0</v>
      </c>
      <c r="PN36" s="2">
        <v>10640</v>
      </c>
      <c r="PO36" s="2">
        <v>12097</v>
      </c>
      <c r="PP36" s="2">
        <v>36897</v>
      </c>
      <c r="PQ36" s="2" t="s">
        <v>5</v>
      </c>
      <c r="PR36" s="2">
        <v>11758</v>
      </c>
      <c r="PS36" s="2">
        <v>7433</v>
      </c>
      <c r="PT36" s="2">
        <v>468</v>
      </c>
      <c r="PU36" s="2">
        <v>0</v>
      </c>
      <c r="PV36" s="2">
        <v>0</v>
      </c>
      <c r="PW36" s="2">
        <v>22376</v>
      </c>
      <c r="PX36" s="2">
        <v>11402</v>
      </c>
      <c r="PY36" s="2">
        <v>0</v>
      </c>
      <c r="PZ36" s="2">
        <v>0</v>
      </c>
      <c r="QA36" s="2">
        <v>0</v>
      </c>
      <c r="QB36" s="2">
        <v>35897</v>
      </c>
      <c r="QC36" s="2">
        <v>0</v>
      </c>
      <c r="QD36" s="2">
        <v>25475</v>
      </c>
      <c r="QE36" s="2">
        <v>26226</v>
      </c>
      <c r="QF36" s="2" t="s">
        <v>5</v>
      </c>
      <c r="QG36" s="2">
        <v>91616</v>
      </c>
      <c r="QH36" s="2">
        <v>8394838</v>
      </c>
      <c r="QI36" s="2">
        <v>4385</v>
      </c>
      <c r="QJ36" s="2">
        <v>10441</v>
      </c>
      <c r="QK36" s="2" t="s">
        <v>5</v>
      </c>
      <c r="QL36" s="2" t="s">
        <v>5</v>
      </c>
      <c r="QM36" s="2">
        <v>0</v>
      </c>
      <c r="QN36" s="2">
        <v>5491</v>
      </c>
      <c r="QO36" s="2" t="s">
        <v>5</v>
      </c>
      <c r="QP36" s="2">
        <v>15147</v>
      </c>
      <c r="QQ36" s="2">
        <v>0</v>
      </c>
      <c r="QR36" s="2">
        <v>0</v>
      </c>
      <c r="QS36" s="2" t="s">
        <v>5</v>
      </c>
      <c r="QT36" s="2">
        <v>0</v>
      </c>
      <c r="QU36" s="2">
        <v>0</v>
      </c>
      <c r="QV36" s="2">
        <v>0</v>
      </c>
      <c r="QW36" s="2">
        <v>0</v>
      </c>
      <c r="QX36" s="2" t="s">
        <v>5</v>
      </c>
      <c r="QY36" s="2">
        <v>0</v>
      </c>
      <c r="QZ36" s="2">
        <v>0</v>
      </c>
      <c r="RA36" s="2">
        <v>0</v>
      </c>
      <c r="RB36" s="2">
        <v>1003</v>
      </c>
      <c r="RC36" s="2">
        <v>4852</v>
      </c>
      <c r="RD36" s="2">
        <v>0</v>
      </c>
      <c r="RE36" s="2">
        <v>0</v>
      </c>
      <c r="RF36" s="2">
        <v>0</v>
      </c>
      <c r="RG36" s="2">
        <v>0</v>
      </c>
      <c r="RH36" s="2">
        <v>5171847</v>
      </c>
      <c r="RI36" s="2">
        <v>4507</v>
      </c>
      <c r="RJ36" s="2">
        <v>2173544</v>
      </c>
      <c r="RK36" s="2">
        <v>37108374</v>
      </c>
      <c r="RL36" s="2">
        <v>0</v>
      </c>
      <c r="RM36" s="2">
        <v>0</v>
      </c>
      <c r="RN36" s="2">
        <v>307460</v>
      </c>
      <c r="RO36" s="2">
        <v>0</v>
      </c>
      <c r="RP36" s="2" t="s">
        <v>5</v>
      </c>
      <c r="RQ36" s="2">
        <v>155329</v>
      </c>
      <c r="RR36" s="2">
        <v>0</v>
      </c>
      <c r="RS36" s="2">
        <v>3409</v>
      </c>
      <c r="RT36" s="2" t="s">
        <v>5</v>
      </c>
      <c r="RU36" s="2" t="s">
        <v>5</v>
      </c>
      <c r="RV36" s="2" t="s">
        <v>5</v>
      </c>
      <c r="RW36" s="2" t="s">
        <v>5</v>
      </c>
      <c r="RX36" s="2" t="s">
        <v>5</v>
      </c>
      <c r="RY36" s="2" t="s">
        <v>5</v>
      </c>
      <c r="RZ36" s="2">
        <v>34399</v>
      </c>
      <c r="SA36" s="2" t="s">
        <v>5</v>
      </c>
      <c r="SB36" s="2" t="s">
        <v>5</v>
      </c>
      <c r="SC36" s="2" t="s">
        <v>5</v>
      </c>
      <c r="SD36" s="2">
        <v>56853</v>
      </c>
      <c r="SE36" s="2" t="s">
        <v>5</v>
      </c>
      <c r="SF36" s="2">
        <v>0</v>
      </c>
      <c r="SG36" s="2">
        <v>41040</v>
      </c>
      <c r="SH36" s="2">
        <v>0</v>
      </c>
      <c r="SI36" s="2">
        <v>0</v>
      </c>
      <c r="SJ36" s="2">
        <v>0</v>
      </c>
      <c r="SK36" s="2">
        <v>2460639</v>
      </c>
      <c r="SL36" s="2">
        <v>3231</v>
      </c>
      <c r="SM36" s="2">
        <v>0</v>
      </c>
      <c r="SN36" s="2">
        <v>43257</v>
      </c>
      <c r="SO36" s="2">
        <v>0</v>
      </c>
      <c r="SP36" s="2">
        <v>0</v>
      </c>
      <c r="SQ36" s="2">
        <v>0</v>
      </c>
      <c r="SR36" s="2">
        <v>0</v>
      </c>
      <c r="SS36" s="2">
        <v>0</v>
      </c>
      <c r="ST36" s="2">
        <v>106002</v>
      </c>
      <c r="SU36" s="2">
        <v>150266</v>
      </c>
      <c r="SV36" s="2">
        <v>2118341</v>
      </c>
      <c r="SW36" s="2">
        <v>0</v>
      </c>
      <c r="SX36" s="2">
        <v>112286</v>
      </c>
      <c r="SY36" s="2">
        <v>0</v>
      </c>
      <c r="SZ36" s="2">
        <v>13442</v>
      </c>
      <c r="TA36" s="2">
        <v>35594</v>
      </c>
      <c r="TB36" s="2">
        <v>6581</v>
      </c>
      <c r="TC36" s="2">
        <v>0</v>
      </c>
      <c r="TD36" s="2">
        <v>10322</v>
      </c>
      <c r="TE36" s="2">
        <v>0</v>
      </c>
      <c r="TF36" s="2">
        <v>0</v>
      </c>
      <c r="TG36" s="2">
        <v>0</v>
      </c>
      <c r="TH36" s="2">
        <v>510779</v>
      </c>
      <c r="TI36" s="2">
        <v>0</v>
      </c>
      <c r="TJ36" s="2" t="s">
        <v>5</v>
      </c>
      <c r="TK36" s="2">
        <v>4124</v>
      </c>
      <c r="TL36" s="2">
        <v>0</v>
      </c>
      <c r="TM36" s="2">
        <v>0</v>
      </c>
      <c r="TN36" s="2">
        <v>264725</v>
      </c>
      <c r="TO36" s="2">
        <v>0</v>
      </c>
      <c r="TP36" s="2">
        <v>819</v>
      </c>
      <c r="TQ36" s="2">
        <v>19427</v>
      </c>
      <c r="TR36" s="2">
        <v>0</v>
      </c>
      <c r="TS36" s="2">
        <v>4777</v>
      </c>
      <c r="TT36" s="2">
        <v>0</v>
      </c>
      <c r="TU36" s="2">
        <v>0</v>
      </c>
      <c r="TV36" s="2">
        <v>0</v>
      </c>
      <c r="TW36" s="2">
        <v>0</v>
      </c>
      <c r="TX36" s="2">
        <v>0</v>
      </c>
      <c r="TY36" s="2">
        <v>2164</v>
      </c>
      <c r="TZ36" s="2">
        <v>49705</v>
      </c>
      <c r="UA36" s="2">
        <v>0</v>
      </c>
      <c r="UB36" s="2">
        <v>32838</v>
      </c>
      <c r="UC36" s="2">
        <v>1925</v>
      </c>
      <c r="UD36" s="2">
        <v>6306</v>
      </c>
      <c r="UE36" s="2" t="s">
        <v>5</v>
      </c>
      <c r="UF36" s="2">
        <v>0</v>
      </c>
      <c r="UG36" s="2">
        <v>0</v>
      </c>
      <c r="UH36" s="2">
        <v>4496</v>
      </c>
      <c r="UI36" s="2">
        <v>0</v>
      </c>
      <c r="UJ36" s="2">
        <v>9230</v>
      </c>
      <c r="UK36" s="2">
        <v>0</v>
      </c>
      <c r="UL36" s="2">
        <v>0</v>
      </c>
      <c r="UM36" s="2">
        <v>0</v>
      </c>
      <c r="UN36" s="2">
        <v>130684</v>
      </c>
      <c r="UO36" s="2">
        <v>24085</v>
      </c>
      <c r="UP36" s="2">
        <v>0</v>
      </c>
      <c r="UQ36" s="2">
        <v>150060</v>
      </c>
      <c r="UR36" s="2">
        <v>2528</v>
      </c>
      <c r="US36" s="2">
        <v>3492</v>
      </c>
      <c r="UT36" s="2">
        <v>400</v>
      </c>
      <c r="UU36" s="2">
        <v>6904</v>
      </c>
      <c r="UV36" s="2">
        <v>1000890</v>
      </c>
      <c r="UW36" s="2">
        <v>0</v>
      </c>
      <c r="UX36" s="2">
        <v>0</v>
      </c>
      <c r="UY36" s="2">
        <v>331635</v>
      </c>
      <c r="UZ36" s="2">
        <v>733540</v>
      </c>
      <c r="VA36" s="2">
        <v>16631</v>
      </c>
      <c r="VB36" s="2">
        <v>0</v>
      </c>
      <c r="VC36" s="2">
        <v>0</v>
      </c>
      <c r="VD36" s="2">
        <v>0</v>
      </c>
      <c r="VE36" s="2">
        <v>1000</v>
      </c>
      <c r="VF36" s="2">
        <v>105628</v>
      </c>
      <c r="VG36" s="2">
        <v>0</v>
      </c>
      <c r="VH36" s="2">
        <v>0</v>
      </c>
      <c r="VI36" s="2">
        <v>69937</v>
      </c>
      <c r="VJ36" s="2">
        <v>0</v>
      </c>
      <c r="VK36" s="2">
        <v>0</v>
      </c>
      <c r="VL36" s="2">
        <v>101819</v>
      </c>
      <c r="VM36" s="2">
        <v>0</v>
      </c>
      <c r="VN36" s="2">
        <v>0</v>
      </c>
      <c r="VO36" s="2">
        <v>2432</v>
      </c>
      <c r="VP36" s="2">
        <v>0</v>
      </c>
      <c r="VQ36" s="2">
        <v>0</v>
      </c>
      <c r="VR36" s="2">
        <v>6756</v>
      </c>
      <c r="VS36" s="2">
        <v>601600</v>
      </c>
      <c r="VT36" s="2">
        <v>392</v>
      </c>
      <c r="VU36" s="2">
        <v>1401</v>
      </c>
      <c r="VV36" s="2">
        <v>2939</v>
      </c>
      <c r="VW36" s="2">
        <v>0</v>
      </c>
      <c r="VX36" s="2">
        <v>0</v>
      </c>
      <c r="VY36" s="2">
        <v>0</v>
      </c>
      <c r="VZ36" s="2">
        <v>0</v>
      </c>
      <c r="WA36" s="2">
        <v>0</v>
      </c>
      <c r="WB36" s="2">
        <v>0</v>
      </c>
      <c r="WC36" s="2">
        <v>0</v>
      </c>
      <c r="WD36" s="2">
        <v>2596</v>
      </c>
      <c r="WE36" s="2">
        <v>0</v>
      </c>
      <c r="WF36" s="2">
        <v>0</v>
      </c>
      <c r="WG36" s="2">
        <v>0</v>
      </c>
      <c r="WH36" s="2">
        <v>0</v>
      </c>
      <c r="WI36" s="2">
        <v>10421</v>
      </c>
      <c r="WJ36" s="2">
        <v>8716</v>
      </c>
      <c r="WK36" s="2">
        <v>0</v>
      </c>
      <c r="WL36" s="2">
        <v>0</v>
      </c>
      <c r="WM36" s="2">
        <v>1830</v>
      </c>
      <c r="WN36" s="2">
        <v>0</v>
      </c>
      <c r="WO36" s="2">
        <v>978</v>
      </c>
      <c r="WP36" s="2">
        <v>87816</v>
      </c>
      <c r="WQ36" s="2">
        <v>0</v>
      </c>
      <c r="WR36" s="2">
        <v>120113</v>
      </c>
      <c r="WS36" s="2">
        <v>8214</v>
      </c>
      <c r="WT36" s="2">
        <v>0</v>
      </c>
      <c r="WU36" s="2">
        <v>454</v>
      </c>
      <c r="WV36" s="2">
        <v>0</v>
      </c>
      <c r="WW36" s="2">
        <v>3178</v>
      </c>
      <c r="WX36" s="2">
        <v>0</v>
      </c>
      <c r="WY36" s="2">
        <v>4897</v>
      </c>
      <c r="WZ36" s="2">
        <v>2279</v>
      </c>
      <c r="XA36" s="2">
        <v>0</v>
      </c>
      <c r="XB36" s="2">
        <v>10574</v>
      </c>
      <c r="XC36" s="2">
        <v>0</v>
      </c>
      <c r="XD36" s="2">
        <v>0</v>
      </c>
      <c r="XE36" s="2">
        <v>0</v>
      </c>
      <c r="XF36" s="2" t="s">
        <v>5</v>
      </c>
      <c r="XG36" s="2">
        <v>5741</v>
      </c>
      <c r="XH36" s="2">
        <v>0</v>
      </c>
      <c r="XI36" s="2">
        <v>236</v>
      </c>
      <c r="XJ36" s="2">
        <v>0</v>
      </c>
      <c r="XK36" s="2">
        <v>14663</v>
      </c>
      <c r="XL36" s="2">
        <v>13404</v>
      </c>
      <c r="XM36" s="2">
        <v>578</v>
      </c>
      <c r="XN36" s="2">
        <v>0</v>
      </c>
      <c r="XO36" s="2">
        <v>0</v>
      </c>
      <c r="XP36" s="2">
        <v>4107</v>
      </c>
      <c r="XQ36" s="2">
        <v>0</v>
      </c>
      <c r="XR36" s="2">
        <v>0</v>
      </c>
      <c r="XS36" s="2">
        <v>1743</v>
      </c>
      <c r="XT36" s="2">
        <v>0</v>
      </c>
      <c r="XU36" s="2">
        <v>0</v>
      </c>
      <c r="XV36" s="2">
        <v>10349</v>
      </c>
      <c r="XW36" s="2">
        <v>0</v>
      </c>
      <c r="XX36" s="2">
        <v>0</v>
      </c>
      <c r="XY36" s="2">
        <v>0</v>
      </c>
      <c r="XZ36" s="2">
        <v>943</v>
      </c>
      <c r="YA36" s="2">
        <v>0</v>
      </c>
      <c r="YB36" s="2">
        <v>1142</v>
      </c>
      <c r="YC36" s="2">
        <v>25506</v>
      </c>
      <c r="YD36" s="2">
        <v>0</v>
      </c>
      <c r="YE36" s="2">
        <v>0</v>
      </c>
      <c r="YF36" s="2" t="s">
        <v>5</v>
      </c>
      <c r="YG36" s="2">
        <v>6990</v>
      </c>
      <c r="YH36" s="2">
        <v>11349</v>
      </c>
      <c r="YI36" s="2">
        <v>15951</v>
      </c>
      <c r="YJ36" s="2">
        <v>0</v>
      </c>
      <c r="YK36" s="2">
        <v>0</v>
      </c>
      <c r="YL36" s="2">
        <v>0</v>
      </c>
      <c r="YM36" s="2">
        <v>0</v>
      </c>
      <c r="YN36" s="2">
        <v>17154</v>
      </c>
      <c r="YO36" s="2">
        <v>0</v>
      </c>
      <c r="YP36" s="2">
        <v>1040</v>
      </c>
      <c r="YQ36" s="2">
        <v>1458</v>
      </c>
      <c r="YR36" s="2">
        <v>3753</v>
      </c>
      <c r="YS36" s="2">
        <v>1377</v>
      </c>
      <c r="YT36" s="2">
        <v>11116</v>
      </c>
      <c r="YU36" s="2">
        <v>0</v>
      </c>
      <c r="YV36" s="2">
        <v>0</v>
      </c>
      <c r="YW36" s="2">
        <v>7635</v>
      </c>
      <c r="YX36" s="2">
        <v>15381</v>
      </c>
      <c r="YY36" s="2">
        <v>0</v>
      </c>
      <c r="YZ36" s="2">
        <v>42971</v>
      </c>
      <c r="ZA36" s="2">
        <v>2305</v>
      </c>
      <c r="ZB36" s="2">
        <v>2984</v>
      </c>
      <c r="ZC36" s="2">
        <v>1833</v>
      </c>
      <c r="ZD36" s="2">
        <v>1047</v>
      </c>
      <c r="ZE36" s="2">
        <v>31744</v>
      </c>
      <c r="ZF36" s="2">
        <v>0</v>
      </c>
      <c r="ZG36" s="2">
        <v>0</v>
      </c>
      <c r="ZH36" s="2">
        <v>0</v>
      </c>
      <c r="ZI36" s="2">
        <v>0</v>
      </c>
      <c r="ZJ36" s="2">
        <v>0</v>
      </c>
      <c r="ZK36" s="2">
        <v>0</v>
      </c>
      <c r="ZL36" s="2">
        <v>1954</v>
      </c>
      <c r="ZM36" s="2">
        <v>715</v>
      </c>
      <c r="ZN36" s="2">
        <v>11084</v>
      </c>
      <c r="ZO36" s="2">
        <v>4943</v>
      </c>
      <c r="ZP36" s="2">
        <v>0</v>
      </c>
      <c r="ZQ36" s="2">
        <v>0</v>
      </c>
      <c r="ZR36" s="2">
        <v>1246967</v>
      </c>
      <c r="ZS36" s="2">
        <v>0</v>
      </c>
      <c r="ZT36" s="2">
        <v>0</v>
      </c>
      <c r="ZU36" s="2">
        <v>0</v>
      </c>
      <c r="ZV36" s="2">
        <v>42569</v>
      </c>
      <c r="ZW36" s="2">
        <v>1325</v>
      </c>
      <c r="ZX36" s="2">
        <v>0</v>
      </c>
      <c r="ZY36" s="2">
        <v>0</v>
      </c>
      <c r="ZZ36" s="2">
        <v>8340</v>
      </c>
      <c r="AAA36" s="2">
        <v>2008</v>
      </c>
      <c r="AAB36" s="2">
        <v>0</v>
      </c>
      <c r="AAC36" s="2">
        <v>5318</v>
      </c>
      <c r="AAD36" s="2">
        <v>0</v>
      </c>
      <c r="AAE36" s="2">
        <v>0</v>
      </c>
      <c r="AAF36" s="2">
        <v>0</v>
      </c>
      <c r="AAG36" s="2">
        <v>0</v>
      </c>
      <c r="AAH36" s="2">
        <v>7378</v>
      </c>
      <c r="AAI36" s="2">
        <v>0</v>
      </c>
      <c r="AAJ36" s="2">
        <v>0</v>
      </c>
      <c r="AAK36" s="2">
        <v>0</v>
      </c>
      <c r="AAL36" s="2">
        <v>0</v>
      </c>
      <c r="AAM36" s="2">
        <v>0</v>
      </c>
      <c r="AAN36" s="2">
        <v>0</v>
      </c>
      <c r="AAO36" s="2">
        <v>0</v>
      </c>
      <c r="AAP36" s="2">
        <v>73621</v>
      </c>
      <c r="AAQ36" s="2">
        <v>0</v>
      </c>
      <c r="AAR36" s="2">
        <v>0</v>
      </c>
      <c r="AAS36" s="2">
        <v>4441</v>
      </c>
      <c r="AAT36" s="2">
        <v>0</v>
      </c>
      <c r="AAU36" s="2">
        <v>0</v>
      </c>
      <c r="AAV36" s="2">
        <v>0</v>
      </c>
      <c r="AAW36" s="2">
        <v>0</v>
      </c>
      <c r="AAX36" s="2">
        <v>290779</v>
      </c>
      <c r="AAY36" s="2" t="s">
        <v>5</v>
      </c>
      <c r="AAZ36" s="2">
        <v>69899</v>
      </c>
      <c r="ABA36" s="2">
        <v>0</v>
      </c>
      <c r="ABB36" s="2" t="s">
        <v>5</v>
      </c>
      <c r="ABC36" s="2">
        <v>8329</v>
      </c>
      <c r="ABD36" s="2">
        <v>0</v>
      </c>
      <c r="ABE36" s="2">
        <v>0</v>
      </c>
      <c r="ABF36" s="2">
        <v>0</v>
      </c>
      <c r="ABG36" s="2">
        <v>0</v>
      </c>
      <c r="ABH36" s="2">
        <v>0</v>
      </c>
      <c r="ABI36" s="2">
        <v>0</v>
      </c>
      <c r="ABJ36" s="2">
        <v>0</v>
      </c>
      <c r="ABK36" s="2">
        <v>0</v>
      </c>
      <c r="ABL36" s="2">
        <v>5611</v>
      </c>
      <c r="ABM36" s="2">
        <v>0</v>
      </c>
      <c r="ABN36" s="2">
        <v>0</v>
      </c>
      <c r="ABO36" s="2">
        <v>1192</v>
      </c>
      <c r="ABP36" s="2">
        <v>6028</v>
      </c>
      <c r="ABQ36" s="2">
        <v>0</v>
      </c>
      <c r="ABR36" s="2">
        <v>97720</v>
      </c>
      <c r="ABS36" s="2">
        <v>0</v>
      </c>
      <c r="ABT36" s="2">
        <v>300</v>
      </c>
      <c r="ABU36" s="2">
        <v>1194</v>
      </c>
      <c r="ABV36" s="2">
        <v>1105</v>
      </c>
      <c r="ABW36" s="2">
        <v>0</v>
      </c>
      <c r="ABX36" s="2">
        <v>0</v>
      </c>
      <c r="ABY36" s="2">
        <v>0</v>
      </c>
      <c r="ABZ36" s="2">
        <v>48006</v>
      </c>
      <c r="ACA36" s="2">
        <v>5515</v>
      </c>
      <c r="ACB36" s="2">
        <v>13792</v>
      </c>
      <c r="ACC36" s="2">
        <v>0</v>
      </c>
      <c r="ACD36" s="2">
        <v>0</v>
      </c>
      <c r="ACE36" s="2">
        <v>0</v>
      </c>
      <c r="ACF36" s="2">
        <v>7240</v>
      </c>
      <c r="ACG36" s="2">
        <v>0</v>
      </c>
      <c r="ACH36" s="2">
        <v>6605</v>
      </c>
      <c r="ACI36" s="2">
        <v>0</v>
      </c>
      <c r="ACJ36" s="2">
        <v>0</v>
      </c>
      <c r="ACK36" s="2">
        <v>0</v>
      </c>
      <c r="ACL36" s="2">
        <v>0</v>
      </c>
      <c r="ACM36" s="2">
        <v>0</v>
      </c>
      <c r="ACN36" s="2">
        <v>0</v>
      </c>
      <c r="ACO36" s="2">
        <v>0</v>
      </c>
      <c r="ACP36" s="2">
        <v>0</v>
      </c>
      <c r="ACQ36" s="2">
        <v>0</v>
      </c>
      <c r="ACR36" s="2">
        <v>0</v>
      </c>
      <c r="ACS36" s="2">
        <v>0</v>
      </c>
      <c r="ACT36" s="2">
        <v>0</v>
      </c>
      <c r="ACU36" s="2">
        <v>0</v>
      </c>
      <c r="ACV36" s="2">
        <v>1251</v>
      </c>
      <c r="ACW36" s="2">
        <v>0</v>
      </c>
      <c r="ACX36" s="2">
        <v>0</v>
      </c>
      <c r="ACY36" s="2">
        <v>0</v>
      </c>
      <c r="ACZ36" s="2">
        <v>5838</v>
      </c>
      <c r="ADA36" s="2">
        <v>610</v>
      </c>
      <c r="ADB36" s="2">
        <v>0</v>
      </c>
      <c r="ADC36" s="2">
        <v>0</v>
      </c>
      <c r="ADD36" s="2">
        <v>0</v>
      </c>
      <c r="ADE36" s="2">
        <v>0</v>
      </c>
      <c r="ADF36" s="2">
        <v>11213</v>
      </c>
      <c r="ADG36" s="2">
        <v>0</v>
      </c>
      <c r="ADH36" s="2">
        <v>0</v>
      </c>
      <c r="ADI36" s="2">
        <v>1424</v>
      </c>
      <c r="ADJ36" s="2">
        <v>0</v>
      </c>
      <c r="ADK36" s="2">
        <v>0</v>
      </c>
      <c r="ADL36" s="2">
        <v>5176</v>
      </c>
      <c r="ADM36" s="2">
        <v>0</v>
      </c>
      <c r="ADN36" s="2">
        <v>0</v>
      </c>
      <c r="ADO36" s="2">
        <v>1276</v>
      </c>
      <c r="ADP36" s="2">
        <v>12533</v>
      </c>
      <c r="ADQ36" s="2">
        <v>0</v>
      </c>
      <c r="ADR36" s="2">
        <v>0</v>
      </c>
      <c r="ADS36" s="2">
        <v>0</v>
      </c>
      <c r="ADT36" s="2">
        <v>0</v>
      </c>
      <c r="ADU36" s="2">
        <v>0</v>
      </c>
      <c r="ADV36" s="2">
        <v>0</v>
      </c>
      <c r="ADW36" s="2">
        <v>433</v>
      </c>
      <c r="ADX36" s="2">
        <v>0</v>
      </c>
      <c r="ADY36" s="2">
        <v>0</v>
      </c>
      <c r="ADZ36" s="2">
        <v>0</v>
      </c>
      <c r="AEA36" s="2">
        <v>0</v>
      </c>
      <c r="AEB36" s="2">
        <v>0</v>
      </c>
      <c r="AEC36" s="2">
        <v>0</v>
      </c>
      <c r="AED36" s="2">
        <v>0</v>
      </c>
      <c r="AEE36" s="2">
        <v>0</v>
      </c>
      <c r="AEF36" s="2">
        <v>0</v>
      </c>
      <c r="AEG36" s="2">
        <v>0</v>
      </c>
      <c r="AEH36" s="2">
        <v>0</v>
      </c>
      <c r="AEI36" s="2">
        <v>0</v>
      </c>
      <c r="AEJ36" s="2">
        <v>8680</v>
      </c>
      <c r="AEK36" s="2">
        <v>633</v>
      </c>
      <c r="AEL36" s="2">
        <v>5438</v>
      </c>
      <c r="AEM36" s="2">
        <v>0</v>
      </c>
      <c r="AEN36" s="2">
        <v>0</v>
      </c>
      <c r="AEO36" s="2">
        <v>814</v>
      </c>
      <c r="AEP36" s="2">
        <v>5887</v>
      </c>
      <c r="AEQ36" s="2">
        <v>0</v>
      </c>
      <c r="AER36" s="2">
        <v>0</v>
      </c>
      <c r="AES36" s="2">
        <v>0</v>
      </c>
      <c r="AET36" s="2">
        <v>267</v>
      </c>
      <c r="AEU36" s="2">
        <v>0</v>
      </c>
      <c r="AEV36" s="2">
        <v>0</v>
      </c>
      <c r="AEW36" s="2">
        <v>1294</v>
      </c>
      <c r="AEX36" s="2">
        <v>0</v>
      </c>
      <c r="AEY36" s="2">
        <v>0</v>
      </c>
      <c r="AEZ36" s="2">
        <v>0</v>
      </c>
      <c r="AFA36" s="2">
        <v>0</v>
      </c>
      <c r="AFB36" s="2">
        <v>0</v>
      </c>
      <c r="AFC36" s="2">
        <v>0</v>
      </c>
      <c r="AFD36" s="2">
        <v>0</v>
      </c>
      <c r="AFE36" s="2">
        <v>0</v>
      </c>
      <c r="AFF36" s="2">
        <v>0</v>
      </c>
      <c r="AFG36" s="2">
        <v>0</v>
      </c>
      <c r="AFH36" s="2">
        <v>0</v>
      </c>
      <c r="AFI36" s="2">
        <v>0</v>
      </c>
      <c r="AFJ36" s="2">
        <v>0</v>
      </c>
      <c r="AFK36" s="2">
        <v>0</v>
      </c>
      <c r="AFL36" s="2">
        <v>0</v>
      </c>
      <c r="AFM36" s="2">
        <v>0</v>
      </c>
      <c r="AFN36" s="2">
        <v>1890</v>
      </c>
      <c r="AFO36" s="2">
        <v>0</v>
      </c>
      <c r="AFP36" s="2">
        <v>5425</v>
      </c>
      <c r="AFQ36" s="2">
        <v>0</v>
      </c>
      <c r="AFR36" s="2">
        <v>0</v>
      </c>
      <c r="AFS36" s="2">
        <v>0</v>
      </c>
      <c r="AFT36" s="2">
        <v>0</v>
      </c>
      <c r="AFU36" s="2">
        <v>4156</v>
      </c>
      <c r="AFV36" s="2">
        <v>0</v>
      </c>
      <c r="AFW36" s="2">
        <v>0</v>
      </c>
      <c r="AFX36" s="2">
        <v>8072</v>
      </c>
      <c r="AFY36" s="2">
        <v>1953</v>
      </c>
      <c r="AFZ36" s="2">
        <v>0</v>
      </c>
      <c r="AGA36" s="2">
        <v>0</v>
      </c>
      <c r="AGB36" s="2">
        <v>0</v>
      </c>
      <c r="AGC36" s="2">
        <v>425</v>
      </c>
      <c r="AGD36" s="2">
        <v>0</v>
      </c>
      <c r="AGE36" s="2">
        <v>1839</v>
      </c>
      <c r="AGF36" s="2">
        <v>1672</v>
      </c>
      <c r="AGG36" s="2">
        <v>0</v>
      </c>
      <c r="AGH36" s="2">
        <v>848</v>
      </c>
      <c r="AGI36" s="2">
        <v>4439</v>
      </c>
      <c r="AGJ36" s="2">
        <v>0</v>
      </c>
      <c r="AGK36" s="2">
        <v>7806</v>
      </c>
      <c r="AGL36" s="2">
        <v>0</v>
      </c>
      <c r="AGM36" s="2">
        <v>0</v>
      </c>
      <c r="AGN36" s="2">
        <v>0</v>
      </c>
      <c r="AGO36" s="2">
        <v>0</v>
      </c>
      <c r="AGP36" s="2">
        <v>0</v>
      </c>
      <c r="AGQ36" s="2">
        <v>13695</v>
      </c>
      <c r="AGR36" s="2">
        <v>0</v>
      </c>
      <c r="AGS36" s="2">
        <v>1004</v>
      </c>
      <c r="AGT36" s="2">
        <v>0</v>
      </c>
      <c r="AGU36" s="2">
        <v>933</v>
      </c>
      <c r="AGV36" s="2">
        <v>0</v>
      </c>
      <c r="AGW36" s="2">
        <v>0</v>
      </c>
      <c r="AGX36" s="2">
        <v>0</v>
      </c>
      <c r="AGY36" s="2">
        <v>0</v>
      </c>
      <c r="AGZ36" s="2">
        <v>0</v>
      </c>
      <c r="AHA36" s="2">
        <v>0</v>
      </c>
      <c r="AHB36" s="2">
        <v>0</v>
      </c>
      <c r="AHC36" s="2">
        <v>176067</v>
      </c>
      <c r="AHD36" s="2">
        <v>0</v>
      </c>
      <c r="AHE36" s="2">
        <v>2641</v>
      </c>
      <c r="AHF36" s="2">
        <v>2375</v>
      </c>
      <c r="AHG36" s="2">
        <v>0</v>
      </c>
      <c r="AHH36" s="2">
        <v>0</v>
      </c>
      <c r="AHI36" s="2">
        <v>0</v>
      </c>
      <c r="AHJ36" s="2">
        <v>0</v>
      </c>
      <c r="AHK36" s="2">
        <v>0</v>
      </c>
      <c r="AHL36" s="2">
        <v>0</v>
      </c>
      <c r="AHM36" s="2">
        <v>0</v>
      </c>
      <c r="AHN36" s="2">
        <v>1297</v>
      </c>
      <c r="AHO36" s="2">
        <v>0</v>
      </c>
      <c r="AHP36" s="2">
        <v>0</v>
      </c>
      <c r="AHQ36" s="2">
        <v>5061</v>
      </c>
      <c r="AHR36" s="2">
        <v>0</v>
      </c>
      <c r="AHS36" s="2">
        <v>0</v>
      </c>
      <c r="AHT36" s="2">
        <v>1469</v>
      </c>
      <c r="AHU36" s="2">
        <v>0</v>
      </c>
      <c r="AHV36" s="2">
        <v>7293</v>
      </c>
      <c r="AHW36" s="2">
        <v>433</v>
      </c>
      <c r="AHX36" s="2">
        <v>5197</v>
      </c>
      <c r="AHY36" s="2">
        <v>1269606</v>
      </c>
      <c r="AHZ36" s="2">
        <v>13637</v>
      </c>
      <c r="AIA36" s="2">
        <v>892</v>
      </c>
      <c r="AIB36" s="2">
        <v>0</v>
      </c>
      <c r="AIC36" s="2">
        <v>0</v>
      </c>
      <c r="AID36" s="2">
        <v>0</v>
      </c>
      <c r="AIE36" s="2">
        <v>0</v>
      </c>
      <c r="AIF36" s="2">
        <v>0</v>
      </c>
      <c r="AIG36" s="2">
        <v>0</v>
      </c>
      <c r="AIH36" s="2">
        <v>0</v>
      </c>
      <c r="AII36" s="2">
        <v>0</v>
      </c>
      <c r="AIJ36" s="2">
        <v>0</v>
      </c>
      <c r="AIK36" s="2">
        <v>13681</v>
      </c>
      <c r="AIL36" s="2">
        <v>3932</v>
      </c>
      <c r="AIM36" s="2">
        <v>0</v>
      </c>
      <c r="AIN36" s="2">
        <v>0</v>
      </c>
      <c r="AIO36" s="2">
        <v>540</v>
      </c>
      <c r="AIP36" s="2">
        <v>0</v>
      </c>
      <c r="AIQ36" s="2">
        <v>0</v>
      </c>
      <c r="AIR36" s="2">
        <v>0</v>
      </c>
      <c r="AIS36" s="2">
        <v>0</v>
      </c>
      <c r="AIT36" s="2">
        <v>0</v>
      </c>
      <c r="AIU36" s="2">
        <v>0</v>
      </c>
      <c r="AIV36" s="2">
        <v>0</v>
      </c>
      <c r="AIW36" s="2">
        <v>0</v>
      </c>
      <c r="AIX36" s="2">
        <v>0</v>
      </c>
      <c r="AIY36" s="2">
        <v>0</v>
      </c>
      <c r="AIZ36" s="2">
        <v>0</v>
      </c>
      <c r="AJA36" s="2">
        <v>0</v>
      </c>
      <c r="AJB36" s="2">
        <v>0</v>
      </c>
      <c r="AJC36" s="2">
        <v>0</v>
      </c>
      <c r="AJD36" s="2">
        <v>0</v>
      </c>
      <c r="AJE36" s="2">
        <v>0</v>
      </c>
      <c r="AJF36" s="2">
        <v>0</v>
      </c>
      <c r="AJG36" s="2">
        <v>17810</v>
      </c>
      <c r="AJH36" s="2">
        <v>0</v>
      </c>
      <c r="AJI36" s="2">
        <v>0</v>
      </c>
      <c r="AJJ36" s="2">
        <v>0</v>
      </c>
      <c r="AJK36" s="2">
        <v>0</v>
      </c>
      <c r="AJL36" s="2">
        <v>0</v>
      </c>
      <c r="AJM36" s="2">
        <v>14633</v>
      </c>
      <c r="AJN36" s="2">
        <v>0</v>
      </c>
      <c r="AJO36" s="2">
        <v>1977</v>
      </c>
      <c r="AJP36" s="2">
        <v>0</v>
      </c>
      <c r="AJQ36" s="2">
        <v>0</v>
      </c>
      <c r="AJR36" s="2">
        <v>0</v>
      </c>
      <c r="AJS36" s="2">
        <v>0</v>
      </c>
      <c r="AJT36" s="2">
        <v>21466</v>
      </c>
      <c r="AJU36" s="2">
        <v>0</v>
      </c>
      <c r="AJV36" s="2">
        <v>1873</v>
      </c>
      <c r="AJW36" s="2">
        <v>1718</v>
      </c>
      <c r="AJX36" s="2">
        <v>0</v>
      </c>
      <c r="AJY36" s="2">
        <v>518</v>
      </c>
      <c r="AJZ36" s="2">
        <v>86605</v>
      </c>
      <c r="AKA36" s="2">
        <v>3274</v>
      </c>
      <c r="AKB36" s="2">
        <v>0</v>
      </c>
      <c r="AKC36" s="2">
        <v>0</v>
      </c>
      <c r="AKD36" s="2">
        <v>2673</v>
      </c>
      <c r="AKE36" s="2">
        <v>62765</v>
      </c>
      <c r="AKF36" s="2">
        <v>0</v>
      </c>
      <c r="AKG36" s="2">
        <v>4409</v>
      </c>
      <c r="AKH36" s="2">
        <v>0</v>
      </c>
      <c r="AKI36" s="2">
        <v>0</v>
      </c>
      <c r="AKJ36" s="2">
        <v>5795</v>
      </c>
      <c r="AKK36" s="2">
        <v>0</v>
      </c>
      <c r="AKL36" s="2">
        <v>0</v>
      </c>
      <c r="AKM36" s="2">
        <v>0</v>
      </c>
      <c r="AKN36" s="2">
        <v>0</v>
      </c>
      <c r="AKO36" s="2">
        <v>0</v>
      </c>
      <c r="AKP36" s="2">
        <v>0</v>
      </c>
      <c r="AKQ36" s="2">
        <v>0</v>
      </c>
      <c r="AKR36" s="2">
        <v>6736</v>
      </c>
      <c r="AKS36" s="2">
        <v>3063</v>
      </c>
      <c r="AKT36" s="2">
        <v>493</v>
      </c>
      <c r="AKU36" s="2">
        <v>4030</v>
      </c>
      <c r="AKV36" s="2">
        <v>0</v>
      </c>
      <c r="AKW36" s="2">
        <v>0</v>
      </c>
      <c r="AKX36" s="2">
        <v>0</v>
      </c>
      <c r="AKY36" s="2">
        <v>0</v>
      </c>
      <c r="AKZ36" s="2">
        <v>0</v>
      </c>
      <c r="ALA36" s="2">
        <v>0</v>
      </c>
      <c r="ALB36" s="2">
        <v>433</v>
      </c>
      <c r="ALC36" s="2">
        <v>0</v>
      </c>
      <c r="ALD36" s="2">
        <v>369</v>
      </c>
      <c r="ALE36" s="2">
        <v>0</v>
      </c>
      <c r="ALF36" s="2">
        <v>0</v>
      </c>
      <c r="ALG36" s="2" t="s">
        <v>5</v>
      </c>
      <c r="ALH36" s="2">
        <v>0</v>
      </c>
      <c r="ALI36" s="2">
        <v>0</v>
      </c>
      <c r="ALJ36" s="2">
        <v>0</v>
      </c>
      <c r="ALK36" s="2" t="s">
        <v>5</v>
      </c>
      <c r="ALL36" s="2">
        <v>0</v>
      </c>
      <c r="ALM36" s="2">
        <v>2777</v>
      </c>
      <c r="ALN36" s="2">
        <v>2704</v>
      </c>
      <c r="ALO36" s="2">
        <v>2531</v>
      </c>
      <c r="ALP36" s="2">
        <v>515</v>
      </c>
      <c r="ALQ36" s="2">
        <v>0</v>
      </c>
      <c r="ALR36" s="2">
        <v>0</v>
      </c>
      <c r="ALS36" s="2">
        <v>811</v>
      </c>
      <c r="ALT36" s="2">
        <v>8837</v>
      </c>
      <c r="ALU36" s="2">
        <v>0</v>
      </c>
      <c r="ALV36" s="2">
        <v>3816</v>
      </c>
      <c r="ALW36" s="2">
        <v>1528</v>
      </c>
      <c r="ALX36" s="2">
        <v>0</v>
      </c>
      <c r="ALY36" s="2">
        <v>1535</v>
      </c>
      <c r="ALZ36" s="2">
        <v>17790</v>
      </c>
      <c r="AMA36" s="2">
        <v>58911</v>
      </c>
      <c r="AMB36" s="2">
        <v>9859707</v>
      </c>
      <c r="AMC36" s="2">
        <v>0</v>
      </c>
      <c r="AMD36" s="2">
        <v>0</v>
      </c>
      <c r="AME36" s="2">
        <v>0</v>
      </c>
      <c r="AMF36" s="2">
        <v>0</v>
      </c>
      <c r="AMG36" s="2">
        <v>0</v>
      </c>
      <c r="AMH36" s="2">
        <v>533885</v>
      </c>
      <c r="AMI36" s="2">
        <v>196827</v>
      </c>
      <c r="AMJ36" s="2">
        <v>1950</v>
      </c>
      <c r="AMK36" s="2">
        <v>4617</v>
      </c>
      <c r="AML36" s="2">
        <v>0</v>
      </c>
      <c r="AMM36" s="2" t="s">
        <v>5</v>
      </c>
      <c r="AMN36" s="2">
        <v>0</v>
      </c>
      <c r="AMO36" s="2">
        <v>0</v>
      </c>
      <c r="AMP36" s="2">
        <v>902</v>
      </c>
      <c r="AMQ36" s="2">
        <v>910</v>
      </c>
      <c r="AMR36" s="2">
        <v>0</v>
      </c>
      <c r="AMS36" s="2">
        <v>0</v>
      </c>
      <c r="AMT36" s="2">
        <v>0</v>
      </c>
      <c r="AMU36" s="2">
        <v>0</v>
      </c>
      <c r="AMV36" s="2">
        <v>1032503</v>
      </c>
      <c r="AMW36" s="2">
        <v>8896</v>
      </c>
      <c r="AMX36" s="2">
        <v>707</v>
      </c>
      <c r="AMY36" s="2">
        <v>0</v>
      </c>
      <c r="AMZ36" s="2">
        <v>0</v>
      </c>
      <c r="ANA36" s="2">
        <v>572</v>
      </c>
      <c r="ANB36" s="2">
        <v>0</v>
      </c>
      <c r="ANC36" s="2">
        <v>39</v>
      </c>
      <c r="AND36" s="2">
        <v>0</v>
      </c>
      <c r="ANE36" s="2">
        <v>886</v>
      </c>
      <c r="ANF36" s="2">
        <v>0</v>
      </c>
      <c r="ANG36" s="2">
        <v>173</v>
      </c>
      <c r="ANH36" s="2">
        <v>0</v>
      </c>
      <c r="ANI36" s="2">
        <v>13431</v>
      </c>
      <c r="ANJ36" s="2">
        <v>0</v>
      </c>
      <c r="ANK36" s="2">
        <v>0</v>
      </c>
      <c r="ANL36" s="2">
        <v>0</v>
      </c>
      <c r="ANM36" s="2">
        <v>47092</v>
      </c>
      <c r="ANN36" s="2">
        <v>8535</v>
      </c>
      <c r="ANO36" s="2">
        <v>0</v>
      </c>
      <c r="ANP36" s="2">
        <v>2174</v>
      </c>
      <c r="ANQ36" s="2">
        <v>0</v>
      </c>
      <c r="ANR36" s="2">
        <v>0</v>
      </c>
      <c r="ANS36" s="2" t="s">
        <v>5</v>
      </c>
      <c r="ANT36" s="2">
        <v>7655</v>
      </c>
      <c r="ANU36" s="2">
        <v>7091</v>
      </c>
      <c r="ANV36" s="2">
        <v>16744</v>
      </c>
      <c r="ANW36" s="2">
        <v>0</v>
      </c>
      <c r="ANX36" s="2">
        <v>4168</v>
      </c>
      <c r="ANY36" s="2">
        <v>53601</v>
      </c>
      <c r="ANZ36" s="2">
        <v>1901</v>
      </c>
      <c r="AOA36" s="2">
        <v>0</v>
      </c>
      <c r="AOB36" s="2">
        <v>150</v>
      </c>
      <c r="AOC36" s="2">
        <v>1399</v>
      </c>
      <c r="AOD36" s="2">
        <v>0</v>
      </c>
      <c r="AOE36" s="2">
        <v>0</v>
      </c>
      <c r="AOF36" s="2">
        <v>1093</v>
      </c>
      <c r="AOG36" s="2">
        <v>0</v>
      </c>
      <c r="AOH36" s="2">
        <v>0</v>
      </c>
      <c r="AOI36" s="2">
        <v>0</v>
      </c>
      <c r="AOJ36" s="2">
        <v>0</v>
      </c>
      <c r="AOK36" s="2">
        <v>0</v>
      </c>
      <c r="AOL36" s="2">
        <v>0</v>
      </c>
      <c r="AOM36" s="2">
        <v>13396</v>
      </c>
      <c r="AON36" s="2">
        <v>0</v>
      </c>
      <c r="AOO36" s="2">
        <v>0</v>
      </c>
      <c r="AOP36" s="2">
        <v>0</v>
      </c>
      <c r="AOQ36" s="2">
        <v>0</v>
      </c>
      <c r="AOR36" s="2">
        <v>1932</v>
      </c>
      <c r="AOS36" s="2">
        <v>62185</v>
      </c>
      <c r="AOT36" s="2">
        <v>0</v>
      </c>
      <c r="AOU36" s="2">
        <v>0</v>
      </c>
      <c r="AOV36" s="2">
        <v>0</v>
      </c>
      <c r="AOW36" s="2">
        <v>29513</v>
      </c>
      <c r="AOX36" s="2">
        <v>0</v>
      </c>
      <c r="AOY36" s="2">
        <v>159</v>
      </c>
      <c r="AOZ36" s="2">
        <v>0</v>
      </c>
      <c r="APA36" s="2">
        <v>0</v>
      </c>
      <c r="APB36" s="2">
        <v>2888</v>
      </c>
      <c r="APC36" s="2">
        <v>0</v>
      </c>
      <c r="APD36" s="2">
        <v>0</v>
      </c>
      <c r="APE36" s="2">
        <v>0</v>
      </c>
      <c r="APF36" s="2">
        <v>0</v>
      </c>
      <c r="APG36" s="2">
        <v>177209</v>
      </c>
      <c r="APH36" s="2">
        <v>16494</v>
      </c>
      <c r="API36" s="2">
        <v>0</v>
      </c>
      <c r="APJ36" s="2">
        <v>2581</v>
      </c>
      <c r="APK36" s="2">
        <v>3</v>
      </c>
      <c r="APL36" s="2">
        <v>0</v>
      </c>
      <c r="APM36" s="2">
        <v>0</v>
      </c>
      <c r="APN36" s="2">
        <v>0</v>
      </c>
      <c r="APO36" s="2">
        <v>2384</v>
      </c>
      <c r="APP36" s="2">
        <v>7866</v>
      </c>
      <c r="APQ36" s="2">
        <v>0</v>
      </c>
      <c r="APR36" s="2">
        <v>0</v>
      </c>
      <c r="APS36" s="2">
        <v>6203</v>
      </c>
      <c r="APT36" s="2">
        <v>1926</v>
      </c>
      <c r="APU36" s="2">
        <v>6972</v>
      </c>
      <c r="APV36" s="2">
        <v>439</v>
      </c>
      <c r="APW36" s="2">
        <v>480</v>
      </c>
      <c r="APX36" s="2">
        <v>0</v>
      </c>
      <c r="APY36" s="2">
        <v>0</v>
      </c>
      <c r="APZ36" s="2">
        <v>6509</v>
      </c>
      <c r="AQA36" s="2">
        <v>2021</v>
      </c>
      <c r="AQB36" s="2">
        <v>15466</v>
      </c>
      <c r="AQC36" s="2">
        <v>0</v>
      </c>
      <c r="AQD36" s="2">
        <v>0</v>
      </c>
      <c r="AQE36" s="2">
        <v>0</v>
      </c>
      <c r="AQF36" s="2">
        <v>0</v>
      </c>
      <c r="AQG36" s="2">
        <v>0</v>
      </c>
      <c r="AQH36" s="2">
        <v>0</v>
      </c>
      <c r="AQI36" s="2">
        <v>0</v>
      </c>
      <c r="AQJ36" s="2">
        <v>7079</v>
      </c>
      <c r="AQK36" s="2">
        <v>0</v>
      </c>
      <c r="AQL36" s="2">
        <v>695</v>
      </c>
      <c r="AQM36" s="2">
        <v>0</v>
      </c>
      <c r="AQN36" s="2">
        <v>16641</v>
      </c>
      <c r="AQO36" s="2">
        <v>0</v>
      </c>
      <c r="AQP36" s="2">
        <v>2769</v>
      </c>
      <c r="AQQ36" s="2">
        <v>5849</v>
      </c>
      <c r="AQR36" s="2">
        <v>15634</v>
      </c>
      <c r="AQS36" s="2">
        <v>0</v>
      </c>
      <c r="AQT36" s="2">
        <v>0</v>
      </c>
      <c r="AQU36" s="2">
        <v>0</v>
      </c>
      <c r="AQV36" s="2">
        <v>1</v>
      </c>
      <c r="AQW36" s="2">
        <v>0</v>
      </c>
      <c r="AQX36" s="2">
        <v>0</v>
      </c>
      <c r="AQY36" s="2">
        <v>0</v>
      </c>
      <c r="AQZ36" s="2">
        <v>0</v>
      </c>
      <c r="ARA36" s="2">
        <v>355820</v>
      </c>
      <c r="ARB36" s="2">
        <v>0</v>
      </c>
      <c r="ARC36" s="2">
        <v>4536</v>
      </c>
      <c r="ARD36" s="2">
        <v>6289</v>
      </c>
      <c r="ARE36" s="2">
        <v>0</v>
      </c>
      <c r="ARF36" s="2">
        <v>14402</v>
      </c>
      <c r="ARG36" s="2">
        <v>0</v>
      </c>
      <c r="ARH36" s="2">
        <v>634</v>
      </c>
      <c r="ARI36" s="2">
        <v>0</v>
      </c>
      <c r="ARJ36" s="2">
        <v>4986</v>
      </c>
      <c r="ARK36" s="2">
        <v>12270</v>
      </c>
      <c r="ARL36" s="2">
        <v>172</v>
      </c>
      <c r="ARM36" s="2">
        <v>14346</v>
      </c>
      <c r="ARN36" s="2">
        <v>100335</v>
      </c>
      <c r="ARO36" s="2">
        <v>5324</v>
      </c>
      <c r="ARP36" s="2">
        <v>545</v>
      </c>
      <c r="ARQ36" s="2">
        <v>0</v>
      </c>
      <c r="ARR36" s="2">
        <v>6793</v>
      </c>
      <c r="ARS36" s="2">
        <v>3989</v>
      </c>
      <c r="ART36" s="2">
        <v>15008</v>
      </c>
      <c r="ARU36" s="2">
        <v>13316</v>
      </c>
      <c r="ARV36" s="2">
        <v>0</v>
      </c>
      <c r="ARW36" s="2">
        <v>0</v>
      </c>
      <c r="ARX36" s="2">
        <v>2475</v>
      </c>
      <c r="ARY36" s="2">
        <v>12378</v>
      </c>
      <c r="ARZ36" s="2">
        <v>0</v>
      </c>
      <c r="ASA36" s="2">
        <v>0</v>
      </c>
      <c r="ASB36" s="2">
        <v>39285</v>
      </c>
      <c r="ASC36" s="2">
        <v>0</v>
      </c>
      <c r="ASD36" s="2">
        <v>0</v>
      </c>
      <c r="ASE36" s="2" t="s">
        <v>5</v>
      </c>
      <c r="ASF36" s="2">
        <v>0</v>
      </c>
      <c r="ASG36" s="2">
        <v>1857</v>
      </c>
      <c r="ASH36" s="2">
        <v>0</v>
      </c>
      <c r="ASI36" s="2">
        <v>0</v>
      </c>
      <c r="ASJ36" s="2">
        <v>0</v>
      </c>
      <c r="ASK36" s="2">
        <v>285761</v>
      </c>
      <c r="ASL36" s="2">
        <v>11451</v>
      </c>
      <c r="ASM36" s="2">
        <v>99</v>
      </c>
      <c r="ASN36" s="2">
        <v>0</v>
      </c>
      <c r="ASO36" s="2">
        <v>0</v>
      </c>
      <c r="ASP36" s="2">
        <v>0</v>
      </c>
      <c r="ASQ36" s="2" t="s">
        <v>5</v>
      </c>
      <c r="ASR36" s="2">
        <v>225012</v>
      </c>
      <c r="ASS36" s="2" t="s">
        <v>5</v>
      </c>
      <c r="AST36" s="2">
        <v>0</v>
      </c>
      <c r="ASU36" s="2">
        <v>665</v>
      </c>
      <c r="ASV36" s="2">
        <v>0</v>
      </c>
      <c r="ASW36" s="2">
        <v>0</v>
      </c>
      <c r="ASX36" s="2">
        <v>0</v>
      </c>
      <c r="ASY36" s="2">
        <v>416</v>
      </c>
      <c r="ASZ36" s="2">
        <v>0</v>
      </c>
      <c r="ATA36" s="2">
        <v>18679</v>
      </c>
      <c r="ATB36" s="2">
        <v>0</v>
      </c>
      <c r="ATC36" s="2">
        <v>6596</v>
      </c>
      <c r="ATD36" s="2">
        <v>9962</v>
      </c>
      <c r="ATE36" s="2">
        <v>50338</v>
      </c>
      <c r="ATF36" s="2">
        <v>0</v>
      </c>
      <c r="ATG36" s="2">
        <v>0</v>
      </c>
      <c r="ATH36" s="2">
        <v>0</v>
      </c>
      <c r="ATI36" s="2">
        <v>0</v>
      </c>
      <c r="ATJ36" s="2">
        <v>1927</v>
      </c>
      <c r="ATK36" s="2">
        <v>14811</v>
      </c>
      <c r="ATL36" s="2">
        <v>0</v>
      </c>
      <c r="ATM36" s="2">
        <v>6245</v>
      </c>
      <c r="ATN36" s="2">
        <v>0</v>
      </c>
      <c r="ATO36" s="2">
        <v>0</v>
      </c>
      <c r="ATP36" s="2">
        <v>9079</v>
      </c>
      <c r="ATQ36" s="2">
        <v>0</v>
      </c>
      <c r="ATR36" s="2">
        <v>14297</v>
      </c>
      <c r="ATS36" s="2">
        <v>7629</v>
      </c>
      <c r="ATT36" s="2">
        <v>0</v>
      </c>
      <c r="ATU36" s="2">
        <v>126</v>
      </c>
      <c r="ATV36" s="2">
        <v>0</v>
      </c>
      <c r="ATW36" s="2">
        <v>17637</v>
      </c>
      <c r="ATX36" s="2">
        <v>14008</v>
      </c>
      <c r="ATY36" s="2">
        <v>0</v>
      </c>
      <c r="ATZ36" s="2">
        <v>77227</v>
      </c>
      <c r="AUA36" s="2">
        <v>0</v>
      </c>
      <c r="AUB36" s="2">
        <v>270</v>
      </c>
      <c r="AUC36" s="2">
        <v>0</v>
      </c>
      <c r="AUD36" s="2">
        <v>6431</v>
      </c>
      <c r="AUE36" s="2">
        <v>2639</v>
      </c>
      <c r="AUF36" s="2">
        <v>0</v>
      </c>
      <c r="AUG36" s="2">
        <v>132</v>
      </c>
      <c r="AUH36" s="2">
        <v>4281</v>
      </c>
      <c r="AUI36" s="2">
        <v>778</v>
      </c>
      <c r="AUJ36" s="2">
        <v>106</v>
      </c>
      <c r="AUK36" s="2">
        <v>142885</v>
      </c>
      <c r="AUL36" s="2">
        <v>1697</v>
      </c>
      <c r="AUM36" s="2" t="s">
        <v>5</v>
      </c>
      <c r="AUN36" s="2">
        <v>22448</v>
      </c>
      <c r="AUO36" s="2">
        <v>359</v>
      </c>
      <c r="AUP36" s="2">
        <v>488</v>
      </c>
      <c r="AUQ36" s="2">
        <v>0</v>
      </c>
      <c r="AUR36" s="2">
        <v>22009</v>
      </c>
      <c r="AUS36" s="2">
        <v>0</v>
      </c>
      <c r="AUT36" s="2">
        <v>0</v>
      </c>
      <c r="AUU36" s="2">
        <v>14768</v>
      </c>
      <c r="AUV36" s="2">
        <v>0</v>
      </c>
      <c r="AUW36" s="2" t="s">
        <v>5</v>
      </c>
      <c r="AUX36" s="2">
        <v>0</v>
      </c>
      <c r="AUY36" s="2">
        <v>0</v>
      </c>
      <c r="AUZ36" s="2">
        <v>0</v>
      </c>
      <c r="AVA36" s="2">
        <v>1439</v>
      </c>
      <c r="AVB36" s="2">
        <v>0</v>
      </c>
      <c r="AVC36" s="2">
        <v>0</v>
      </c>
      <c r="AVD36" s="2">
        <v>1121</v>
      </c>
      <c r="AVE36" s="2">
        <v>3309</v>
      </c>
      <c r="AVF36" s="2">
        <v>84506</v>
      </c>
      <c r="AVG36" s="2">
        <v>0</v>
      </c>
      <c r="AVH36" s="2">
        <v>714</v>
      </c>
      <c r="AVI36" s="2">
        <v>0</v>
      </c>
      <c r="AVJ36" s="2">
        <v>2933</v>
      </c>
      <c r="AVK36" s="2">
        <v>0</v>
      </c>
      <c r="AVL36" s="2">
        <v>41567</v>
      </c>
      <c r="AVM36" s="2">
        <v>6128</v>
      </c>
      <c r="AVN36" s="2">
        <v>0</v>
      </c>
      <c r="AVO36" s="2">
        <v>0</v>
      </c>
      <c r="AVP36" s="2">
        <v>0</v>
      </c>
      <c r="AVQ36" s="2">
        <v>0</v>
      </c>
      <c r="AVR36" s="2">
        <v>0</v>
      </c>
      <c r="AVS36" s="2">
        <v>0</v>
      </c>
      <c r="AVT36" s="2">
        <v>5823</v>
      </c>
      <c r="AVU36" s="2">
        <v>0</v>
      </c>
      <c r="AVV36" s="2">
        <v>0</v>
      </c>
      <c r="AVW36" s="2">
        <v>0</v>
      </c>
      <c r="AVX36" s="2">
        <v>0</v>
      </c>
      <c r="AVY36" s="2">
        <v>902</v>
      </c>
      <c r="AVZ36" s="2">
        <v>0</v>
      </c>
      <c r="AWA36" s="2">
        <v>3410</v>
      </c>
      <c r="AWB36" s="2">
        <v>0</v>
      </c>
      <c r="AWC36" s="2">
        <v>0</v>
      </c>
      <c r="AWD36" s="2">
        <v>0</v>
      </c>
      <c r="AWE36" s="2">
        <v>479</v>
      </c>
      <c r="AWF36" s="2">
        <v>0</v>
      </c>
      <c r="AWG36" s="2">
        <v>0</v>
      </c>
      <c r="AWH36" s="2">
        <v>268</v>
      </c>
      <c r="AWI36" s="2">
        <v>0</v>
      </c>
      <c r="AWJ36" s="2">
        <v>0</v>
      </c>
      <c r="AWK36" s="2">
        <v>859</v>
      </c>
      <c r="AWL36" s="2">
        <v>0</v>
      </c>
      <c r="AWM36" s="2">
        <v>0</v>
      </c>
      <c r="AWN36" s="2">
        <v>2584</v>
      </c>
      <c r="AWO36" s="2">
        <v>0</v>
      </c>
      <c r="AWP36" s="2">
        <v>0</v>
      </c>
      <c r="AWQ36" s="2">
        <v>0</v>
      </c>
      <c r="AWR36" s="2">
        <v>0</v>
      </c>
      <c r="AWS36" s="2">
        <v>0</v>
      </c>
      <c r="AWT36" s="2" t="s">
        <v>5</v>
      </c>
      <c r="AWU36" s="2">
        <v>375</v>
      </c>
      <c r="AWV36" s="2">
        <v>6359</v>
      </c>
      <c r="AWW36" s="2">
        <v>607</v>
      </c>
      <c r="AWX36" s="2">
        <v>106</v>
      </c>
      <c r="AWY36" s="2">
        <v>1492</v>
      </c>
      <c r="AWZ36" s="2">
        <v>1832</v>
      </c>
      <c r="AXA36" s="2">
        <v>0</v>
      </c>
      <c r="AXB36" s="2">
        <v>1587</v>
      </c>
      <c r="AXC36" s="2">
        <v>0</v>
      </c>
      <c r="AXD36" s="2">
        <v>0</v>
      </c>
      <c r="AXE36" s="2">
        <v>0</v>
      </c>
      <c r="AXF36" s="2">
        <v>0</v>
      </c>
      <c r="AXG36" s="2">
        <v>21875</v>
      </c>
      <c r="AXH36" s="2" t="s">
        <v>5</v>
      </c>
      <c r="AXI36" s="2">
        <v>0</v>
      </c>
      <c r="AXJ36" s="2">
        <v>646</v>
      </c>
      <c r="AXK36" s="2">
        <v>0</v>
      </c>
      <c r="AXL36" s="2">
        <v>12685</v>
      </c>
      <c r="AXM36" s="2">
        <v>58</v>
      </c>
      <c r="AXN36" s="2">
        <v>10458</v>
      </c>
      <c r="AXO36" s="2">
        <v>445</v>
      </c>
      <c r="AXP36" s="2">
        <v>0</v>
      </c>
      <c r="AXQ36" s="2">
        <v>0</v>
      </c>
      <c r="AXR36" s="2">
        <v>14330</v>
      </c>
      <c r="AXS36" s="2">
        <v>0</v>
      </c>
      <c r="AXT36" s="2">
        <v>0</v>
      </c>
      <c r="AXU36" s="2">
        <v>7764</v>
      </c>
      <c r="AXV36" s="2">
        <v>0</v>
      </c>
      <c r="AXW36" s="2">
        <v>0</v>
      </c>
      <c r="AXX36" s="2">
        <v>4869</v>
      </c>
      <c r="AXY36" s="2">
        <v>0</v>
      </c>
      <c r="AXZ36" s="2">
        <v>3773</v>
      </c>
      <c r="AYA36" s="2">
        <v>8428</v>
      </c>
      <c r="AYB36" s="2">
        <v>0</v>
      </c>
      <c r="AYC36" s="2">
        <v>4810</v>
      </c>
      <c r="AYD36" s="2">
        <v>0</v>
      </c>
      <c r="AYE36" s="2">
        <v>524587</v>
      </c>
      <c r="AYF36" s="2">
        <v>0</v>
      </c>
      <c r="AYG36" s="2">
        <v>0</v>
      </c>
      <c r="AYH36" s="2">
        <v>45188</v>
      </c>
      <c r="AYI36" s="2">
        <v>17086</v>
      </c>
      <c r="AYJ36" s="2">
        <v>471</v>
      </c>
      <c r="AYK36" s="2">
        <v>610</v>
      </c>
      <c r="AYL36" s="2">
        <v>1244</v>
      </c>
      <c r="AYM36" s="2">
        <v>0</v>
      </c>
      <c r="AYN36" s="2">
        <v>14813</v>
      </c>
      <c r="AYO36" s="2">
        <v>3949</v>
      </c>
      <c r="AYP36" s="2">
        <v>6625</v>
      </c>
      <c r="AYQ36" s="2">
        <v>6422</v>
      </c>
      <c r="AYR36" s="2">
        <v>0</v>
      </c>
      <c r="AYS36" s="2">
        <v>0</v>
      </c>
      <c r="AYT36" s="2">
        <v>58369</v>
      </c>
      <c r="AYU36" s="2">
        <v>0</v>
      </c>
      <c r="AYV36" s="2">
        <v>42554</v>
      </c>
      <c r="AYW36" s="2">
        <v>11353</v>
      </c>
      <c r="AYX36" s="2">
        <v>106759</v>
      </c>
      <c r="AYY36" s="2">
        <v>5758</v>
      </c>
      <c r="AYZ36" s="2">
        <v>4469</v>
      </c>
      <c r="AZA36" s="2">
        <v>1649</v>
      </c>
      <c r="AZB36" s="2">
        <v>0</v>
      </c>
      <c r="AZC36" s="2">
        <v>0</v>
      </c>
      <c r="AZD36" s="2">
        <v>0</v>
      </c>
      <c r="AZE36" s="2">
        <v>70115</v>
      </c>
      <c r="AZF36" s="2">
        <v>0</v>
      </c>
      <c r="AZG36" s="2">
        <v>67144</v>
      </c>
      <c r="AZH36" s="2">
        <v>98675</v>
      </c>
      <c r="AZI36" s="2">
        <v>15420</v>
      </c>
      <c r="AZJ36" s="2">
        <v>11979</v>
      </c>
      <c r="AZK36" s="2">
        <v>18552</v>
      </c>
      <c r="AZL36" s="2">
        <v>9464</v>
      </c>
      <c r="AZM36" s="2">
        <v>0</v>
      </c>
      <c r="AZN36" s="2">
        <v>1533</v>
      </c>
      <c r="AZO36" s="2" t="s">
        <v>5</v>
      </c>
      <c r="AZP36" s="2">
        <v>265262</v>
      </c>
      <c r="AZQ36" s="2">
        <v>0</v>
      </c>
      <c r="AZR36" s="2">
        <v>0</v>
      </c>
      <c r="AZS36" s="2">
        <v>698</v>
      </c>
      <c r="AZT36" s="2">
        <v>12743</v>
      </c>
      <c r="AZU36" s="2">
        <v>554</v>
      </c>
      <c r="AZV36" s="2">
        <v>61899</v>
      </c>
      <c r="AZW36" s="2">
        <v>2533</v>
      </c>
      <c r="AZX36" s="2">
        <v>0</v>
      </c>
      <c r="AZY36" s="2">
        <v>0</v>
      </c>
      <c r="AZZ36" s="2">
        <v>39995</v>
      </c>
      <c r="BAA36" s="2">
        <v>0</v>
      </c>
      <c r="BAB36" s="2">
        <v>0</v>
      </c>
      <c r="BAC36" s="2">
        <v>1060702</v>
      </c>
      <c r="BAD36" s="2">
        <v>9426</v>
      </c>
      <c r="BAE36" s="2">
        <v>0</v>
      </c>
      <c r="BAF36" s="2">
        <v>774117</v>
      </c>
      <c r="BAG36" s="2">
        <v>18388</v>
      </c>
      <c r="BAH36" s="2">
        <v>35541</v>
      </c>
      <c r="BAI36" s="2">
        <v>0</v>
      </c>
      <c r="BAJ36" s="2">
        <v>0</v>
      </c>
      <c r="BAK36" s="2">
        <v>1828</v>
      </c>
      <c r="BAL36" s="2">
        <v>4347</v>
      </c>
      <c r="BAM36" s="2">
        <v>0</v>
      </c>
      <c r="BAN36" s="2">
        <v>5579</v>
      </c>
      <c r="BAO36" s="2">
        <v>4327</v>
      </c>
      <c r="BAP36" s="2">
        <v>48</v>
      </c>
      <c r="BAQ36" s="2">
        <v>0</v>
      </c>
      <c r="BAR36" s="2">
        <v>0</v>
      </c>
      <c r="BAS36" s="2">
        <v>0</v>
      </c>
      <c r="BAT36" s="2">
        <v>37334</v>
      </c>
      <c r="BAU36" s="2">
        <v>3179</v>
      </c>
      <c r="BAV36" s="2">
        <v>14802</v>
      </c>
      <c r="BAW36" s="2">
        <v>0</v>
      </c>
      <c r="BAX36" s="2">
        <v>0</v>
      </c>
      <c r="BAY36" s="2">
        <v>0</v>
      </c>
      <c r="BAZ36" s="2">
        <v>23323</v>
      </c>
      <c r="BBA36" s="2">
        <v>0</v>
      </c>
      <c r="BBB36" s="2">
        <v>105053</v>
      </c>
      <c r="BBC36" s="2">
        <v>24847</v>
      </c>
      <c r="BBD36" s="2">
        <v>13577</v>
      </c>
      <c r="BBE36" s="2">
        <v>2083</v>
      </c>
      <c r="BBF36" s="2">
        <v>8920</v>
      </c>
      <c r="BBG36" s="2">
        <v>0</v>
      </c>
      <c r="BBH36" s="2">
        <v>3010</v>
      </c>
      <c r="BBI36" s="2">
        <v>246</v>
      </c>
      <c r="BBJ36" s="2">
        <v>1139686</v>
      </c>
      <c r="BBK36" s="2">
        <v>0</v>
      </c>
      <c r="BBL36" s="2">
        <v>1333</v>
      </c>
      <c r="BBM36" s="2">
        <v>0</v>
      </c>
      <c r="BBN36" s="2">
        <v>0</v>
      </c>
      <c r="BBO36" s="2">
        <v>0</v>
      </c>
      <c r="BBP36" s="2">
        <v>18708</v>
      </c>
      <c r="BBQ36" s="2">
        <v>0</v>
      </c>
      <c r="BBR36" s="2">
        <v>0</v>
      </c>
      <c r="BBS36" s="2">
        <v>9094</v>
      </c>
      <c r="BBT36" s="2">
        <v>28523</v>
      </c>
      <c r="BBU36" s="2">
        <v>0</v>
      </c>
      <c r="BBV36" s="2">
        <v>0</v>
      </c>
      <c r="BBW36" s="2">
        <v>929</v>
      </c>
      <c r="BBX36" s="2">
        <v>0</v>
      </c>
      <c r="BBY36" s="2">
        <v>0</v>
      </c>
      <c r="BBZ36" s="2">
        <v>0</v>
      </c>
      <c r="BCA36" s="2">
        <v>69734</v>
      </c>
      <c r="BCB36" s="2">
        <v>0</v>
      </c>
      <c r="BCC36" s="2">
        <v>0</v>
      </c>
      <c r="BCD36" s="2">
        <v>0</v>
      </c>
      <c r="BCE36" s="2">
        <v>44772</v>
      </c>
      <c r="BCF36" s="2">
        <v>0</v>
      </c>
      <c r="BCG36" s="2">
        <v>0</v>
      </c>
      <c r="BCH36" s="2">
        <v>8419</v>
      </c>
      <c r="BCI36" s="2">
        <v>0</v>
      </c>
      <c r="BCJ36" s="2">
        <v>3703</v>
      </c>
      <c r="BCK36" s="2">
        <v>0</v>
      </c>
      <c r="BCL36" s="2">
        <v>0</v>
      </c>
      <c r="BCM36" s="2">
        <v>0</v>
      </c>
      <c r="BCN36" s="2">
        <v>0</v>
      </c>
      <c r="BCO36" s="2">
        <v>0</v>
      </c>
      <c r="BCP36" s="2">
        <v>0</v>
      </c>
      <c r="BCQ36" s="2">
        <v>62919</v>
      </c>
      <c r="BCR36" s="2">
        <v>1965</v>
      </c>
      <c r="BCS36" s="2">
        <v>930</v>
      </c>
      <c r="BCT36" s="2">
        <v>43492</v>
      </c>
      <c r="BCU36" s="2">
        <v>965</v>
      </c>
      <c r="BCV36" s="2">
        <v>0</v>
      </c>
      <c r="BCW36" s="2">
        <v>0</v>
      </c>
      <c r="BCX36" s="2">
        <v>15045</v>
      </c>
      <c r="BCY36" s="2">
        <v>972</v>
      </c>
      <c r="BCZ36" s="2">
        <v>53183</v>
      </c>
      <c r="BDA36" s="2">
        <v>141912</v>
      </c>
      <c r="BDB36" s="2">
        <v>0</v>
      </c>
      <c r="BDC36" s="2">
        <v>0</v>
      </c>
      <c r="BDD36" s="2">
        <v>0</v>
      </c>
      <c r="BDE36" s="2">
        <v>1129</v>
      </c>
      <c r="BDF36" s="2">
        <v>0</v>
      </c>
      <c r="BDG36" s="2">
        <v>0</v>
      </c>
      <c r="BDH36" s="2">
        <v>13359</v>
      </c>
      <c r="BDI36" s="2">
        <v>121</v>
      </c>
      <c r="BDJ36" s="2">
        <v>0</v>
      </c>
      <c r="BDK36" s="2">
        <v>0</v>
      </c>
      <c r="BDL36" s="2">
        <v>0</v>
      </c>
      <c r="BDM36" s="2">
        <v>0</v>
      </c>
      <c r="BDN36" s="2">
        <v>0</v>
      </c>
      <c r="BDO36" s="2">
        <v>7119</v>
      </c>
      <c r="BDP36" s="2">
        <v>0</v>
      </c>
      <c r="BDQ36" s="2">
        <v>0</v>
      </c>
      <c r="BDR36" s="2">
        <v>6827</v>
      </c>
      <c r="BDS36" s="2">
        <v>1259</v>
      </c>
      <c r="BDT36" s="2">
        <v>17472</v>
      </c>
      <c r="BDU36" s="2">
        <v>0</v>
      </c>
      <c r="BDV36" s="2">
        <v>5232</v>
      </c>
      <c r="BDW36" s="2">
        <v>256</v>
      </c>
      <c r="BDX36" s="2">
        <v>0</v>
      </c>
      <c r="BDY36" s="2">
        <v>0</v>
      </c>
      <c r="BDZ36" s="2">
        <v>272</v>
      </c>
      <c r="BEA36" s="2">
        <v>558</v>
      </c>
      <c r="BEB36" s="2">
        <v>8083</v>
      </c>
      <c r="BEC36" s="2">
        <v>0</v>
      </c>
      <c r="BED36" s="2">
        <v>10116</v>
      </c>
      <c r="BEE36" s="2">
        <v>1606</v>
      </c>
      <c r="BEF36" s="2">
        <v>0</v>
      </c>
      <c r="BEG36" s="2">
        <v>3354</v>
      </c>
      <c r="BEH36" s="2">
        <v>0</v>
      </c>
      <c r="BEI36" s="2">
        <v>0</v>
      </c>
      <c r="BEJ36" s="2">
        <v>0</v>
      </c>
      <c r="BEK36" s="2">
        <v>0</v>
      </c>
      <c r="BEL36" s="2">
        <v>72</v>
      </c>
      <c r="BEM36" s="2">
        <v>0</v>
      </c>
      <c r="BEN36" s="2">
        <v>7175</v>
      </c>
      <c r="BEO36" s="2">
        <v>0</v>
      </c>
      <c r="BEP36" s="2">
        <v>10284</v>
      </c>
      <c r="BEQ36" s="2">
        <v>0</v>
      </c>
      <c r="BER36" s="2">
        <v>0</v>
      </c>
      <c r="BES36" s="2">
        <v>0</v>
      </c>
      <c r="BET36" s="2">
        <v>0</v>
      </c>
      <c r="BEU36" s="2">
        <v>0</v>
      </c>
      <c r="BEV36" s="2">
        <v>0</v>
      </c>
      <c r="BEW36" s="2">
        <v>3985</v>
      </c>
      <c r="BEX36" s="2">
        <v>0</v>
      </c>
      <c r="BEY36" s="2">
        <v>67858</v>
      </c>
      <c r="BEZ36" s="2">
        <v>0</v>
      </c>
      <c r="BFA36" s="2">
        <v>0</v>
      </c>
      <c r="BFB36" s="2">
        <v>324</v>
      </c>
      <c r="BFC36" s="2">
        <v>830</v>
      </c>
      <c r="BFD36" s="2">
        <v>1320</v>
      </c>
      <c r="BFE36" s="2">
        <v>8202</v>
      </c>
      <c r="BFF36" s="2">
        <v>0</v>
      </c>
      <c r="BFG36" s="2">
        <v>1493</v>
      </c>
      <c r="BFH36" s="2">
        <v>0</v>
      </c>
      <c r="BFI36" s="2">
        <v>0</v>
      </c>
      <c r="BFJ36" s="2">
        <v>0</v>
      </c>
      <c r="BFK36" s="2">
        <v>0</v>
      </c>
      <c r="BFL36" s="2">
        <v>0</v>
      </c>
      <c r="BFM36" s="2">
        <v>0</v>
      </c>
      <c r="BFN36" s="2">
        <v>4666</v>
      </c>
      <c r="BFO36" s="2">
        <v>26349</v>
      </c>
      <c r="BFP36" s="2">
        <v>0</v>
      </c>
      <c r="BFQ36" s="2">
        <v>235</v>
      </c>
      <c r="BFR36" s="2">
        <v>0</v>
      </c>
      <c r="BFS36" s="2">
        <v>0</v>
      </c>
      <c r="BFT36" s="2">
        <v>9074</v>
      </c>
      <c r="BFU36" s="2">
        <v>0</v>
      </c>
      <c r="BFV36" s="2">
        <v>0</v>
      </c>
      <c r="BFW36" s="2">
        <v>0</v>
      </c>
      <c r="BFX36" s="2">
        <v>61771</v>
      </c>
      <c r="BFY36" s="2">
        <v>0</v>
      </c>
      <c r="BFZ36" s="2">
        <v>5904</v>
      </c>
      <c r="BGA36" s="2">
        <v>1839</v>
      </c>
      <c r="BGB36" s="2">
        <v>5741</v>
      </c>
      <c r="BGC36" s="2">
        <v>0</v>
      </c>
      <c r="BGD36" s="2">
        <v>0</v>
      </c>
      <c r="BGE36" s="2">
        <v>0</v>
      </c>
      <c r="BGF36" s="2">
        <v>1480</v>
      </c>
      <c r="BGG36" s="2">
        <v>0</v>
      </c>
      <c r="BGH36" s="2">
        <v>0</v>
      </c>
      <c r="BGI36" s="2">
        <v>0</v>
      </c>
      <c r="BGJ36" s="2">
        <v>0</v>
      </c>
      <c r="BGK36" s="2">
        <v>0</v>
      </c>
      <c r="BGL36" s="2">
        <v>243</v>
      </c>
      <c r="BGM36" s="2">
        <v>0</v>
      </c>
      <c r="BGN36" s="2">
        <v>0</v>
      </c>
      <c r="BGO36" s="2">
        <v>0</v>
      </c>
      <c r="BGP36" s="2">
        <v>0</v>
      </c>
      <c r="BGQ36" s="2">
        <v>0</v>
      </c>
      <c r="BGR36" s="2">
        <v>0</v>
      </c>
      <c r="BGS36" s="2">
        <v>655</v>
      </c>
      <c r="BGT36" s="2">
        <v>0</v>
      </c>
      <c r="BGU36" s="2">
        <v>0</v>
      </c>
      <c r="BGV36" s="2">
        <v>0</v>
      </c>
      <c r="BGW36" s="2">
        <v>2210</v>
      </c>
      <c r="BGX36" s="2">
        <v>0</v>
      </c>
      <c r="BGY36" s="2">
        <v>22940</v>
      </c>
      <c r="BGZ36" s="2">
        <v>14496</v>
      </c>
      <c r="BHA36" s="2">
        <v>0</v>
      </c>
      <c r="BHB36" s="2">
        <v>0</v>
      </c>
      <c r="BHC36" s="2">
        <v>0</v>
      </c>
      <c r="BHD36" s="2">
        <v>0</v>
      </c>
      <c r="BHE36" s="2">
        <v>0</v>
      </c>
      <c r="BHF36" s="2">
        <v>3257</v>
      </c>
      <c r="BHG36" s="2">
        <v>0</v>
      </c>
      <c r="BHH36" s="2">
        <v>0</v>
      </c>
      <c r="BHI36" s="2">
        <v>0</v>
      </c>
      <c r="BHJ36" s="2">
        <v>0</v>
      </c>
      <c r="BHK36" s="2">
        <v>0</v>
      </c>
      <c r="BHL36" s="2">
        <v>0</v>
      </c>
      <c r="BHM36" s="2">
        <v>0</v>
      </c>
      <c r="BHN36" s="2">
        <v>2461</v>
      </c>
      <c r="BHO36" s="2">
        <v>0</v>
      </c>
      <c r="BHP36" s="2">
        <v>0</v>
      </c>
      <c r="BHQ36" s="2">
        <v>2938</v>
      </c>
      <c r="BHR36" s="2">
        <v>0</v>
      </c>
      <c r="BHS36" s="2">
        <v>136</v>
      </c>
      <c r="BHT36" s="2">
        <v>0</v>
      </c>
      <c r="BHU36" s="2">
        <v>0</v>
      </c>
      <c r="BHV36" s="2">
        <v>0</v>
      </c>
      <c r="BHW36" s="2">
        <v>54382</v>
      </c>
      <c r="BHX36" s="2">
        <v>132</v>
      </c>
      <c r="BHY36" s="2">
        <v>150</v>
      </c>
      <c r="BHZ36" s="2">
        <v>0</v>
      </c>
      <c r="BIA36" s="2">
        <v>0</v>
      </c>
      <c r="BIB36" s="2">
        <v>5662</v>
      </c>
      <c r="BIC36" s="2">
        <v>0</v>
      </c>
      <c r="BID36" s="2">
        <v>0</v>
      </c>
      <c r="BIE36" s="2">
        <v>2078</v>
      </c>
      <c r="BIF36" s="2">
        <v>0</v>
      </c>
      <c r="BIG36" s="2">
        <v>3968</v>
      </c>
      <c r="BIH36" s="2">
        <v>0</v>
      </c>
      <c r="BII36" s="2">
        <v>512</v>
      </c>
      <c r="BIJ36" s="2">
        <v>0</v>
      </c>
      <c r="BIK36" s="2">
        <v>542</v>
      </c>
      <c r="BIL36" s="2">
        <v>0</v>
      </c>
      <c r="BIM36" s="2">
        <v>0</v>
      </c>
      <c r="BIN36" s="2">
        <v>494</v>
      </c>
      <c r="BIO36" s="2">
        <v>38801</v>
      </c>
      <c r="BIP36" s="2">
        <v>7100</v>
      </c>
      <c r="BIQ36" s="2">
        <v>0</v>
      </c>
      <c r="BIR36" s="2">
        <v>12262</v>
      </c>
      <c r="BIS36" s="2">
        <v>0</v>
      </c>
      <c r="BIT36" s="2">
        <v>241</v>
      </c>
      <c r="BIU36" s="2">
        <v>0</v>
      </c>
      <c r="BIV36" s="2">
        <v>6312</v>
      </c>
      <c r="BIW36" s="2">
        <v>2049</v>
      </c>
      <c r="BIX36" s="2">
        <v>0</v>
      </c>
      <c r="BIY36" s="2">
        <v>8112</v>
      </c>
      <c r="BIZ36" s="2">
        <v>1484</v>
      </c>
      <c r="BJA36" s="2">
        <v>1499</v>
      </c>
      <c r="BJB36" s="2">
        <v>15178</v>
      </c>
      <c r="BJC36" s="2">
        <v>12701</v>
      </c>
      <c r="BJD36" s="2">
        <v>1893</v>
      </c>
      <c r="BJE36" s="2">
        <v>0</v>
      </c>
      <c r="BJF36" s="2">
        <v>1536</v>
      </c>
      <c r="BJG36" s="2">
        <v>3243</v>
      </c>
      <c r="BJH36" s="2">
        <v>4104</v>
      </c>
      <c r="BJI36" s="2">
        <v>0</v>
      </c>
      <c r="BJJ36" s="2">
        <v>1528</v>
      </c>
      <c r="BJK36" s="2">
        <v>0</v>
      </c>
      <c r="BJL36" s="2">
        <v>2167</v>
      </c>
      <c r="BJM36" s="2">
        <v>0</v>
      </c>
      <c r="BJN36" s="2">
        <v>0</v>
      </c>
      <c r="BJO36" s="2">
        <v>39424</v>
      </c>
      <c r="BJP36" s="2">
        <v>3018</v>
      </c>
      <c r="BJQ36" s="2">
        <v>0</v>
      </c>
      <c r="BJR36" s="2">
        <v>0</v>
      </c>
      <c r="BJS36" s="2">
        <v>167</v>
      </c>
      <c r="BJT36" s="2">
        <v>1015</v>
      </c>
      <c r="BJU36" s="2">
        <v>0</v>
      </c>
      <c r="BJV36" s="2">
        <v>52111</v>
      </c>
      <c r="BJW36" s="2">
        <v>617</v>
      </c>
      <c r="BJX36" s="2">
        <v>0</v>
      </c>
      <c r="BJY36" s="2">
        <v>2285</v>
      </c>
      <c r="BJZ36" s="2">
        <v>895</v>
      </c>
      <c r="BKA36" s="2">
        <v>1422</v>
      </c>
      <c r="BKB36" s="2">
        <v>0</v>
      </c>
      <c r="BKC36" s="2">
        <v>37509</v>
      </c>
      <c r="BKD36" s="2">
        <v>40878</v>
      </c>
      <c r="BKE36" s="2">
        <v>0</v>
      </c>
      <c r="BKF36" s="2">
        <v>12732</v>
      </c>
      <c r="BKG36" s="2">
        <v>5506</v>
      </c>
      <c r="BKH36" s="2">
        <v>0</v>
      </c>
      <c r="BKI36" s="2">
        <v>0</v>
      </c>
      <c r="BKJ36" s="2">
        <v>3000</v>
      </c>
      <c r="BKK36" s="2">
        <v>0</v>
      </c>
      <c r="BKL36" s="2">
        <v>768</v>
      </c>
      <c r="BKM36" s="2">
        <v>693</v>
      </c>
      <c r="BKN36" s="2">
        <v>1968</v>
      </c>
      <c r="BKO36" s="2">
        <v>0</v>
      </c>
      <c r="BKP36" s="2">
        <v>0</v>
      </c>
      <c r="BKQ36" s="2">
        <v>6892</v>
      </c>
      <c r="BKR36" s="2">
        <v>4190</v>
      </c>
      <c r="BKS36" s="2">
        <v>0</v>
      </c>
      <c r="BKT36" s="2">
        <v>0</v>
      </c>
      <c r="BKU36" s="2">
        <v>0</v>
      </c>
      <c r="BKV36" s="2">
        <v>46421</v>
      </c>
      <c r="BKW36" s="2">
        <v>0</v>
      </c>
      <c r="BKX36" s="2">
        <v>1093</v>
      </c>
      <c r="BKY36" s="2">
        <v>0</v>
      </c>
      <c r="BKZ36" s="2">
        <v>11695</v>
      </c>
      <c r="BLA36" s="2">
        <v>0</v>
      </c>
      <c r="BLB36" s="2">
        <v>31167</v>
      </c>
      <c r="BLC36" s="2">
        <v>64104</v>
      </c>
      <c r="BLD36" s="2">
        <v>3015</v>
      </c>
      <c r="BLE36" s="2">
        <v>0</v>
      </c>
      <c r="BLF36" s="2">
        <v>0</v>
      </c>
      <c r="BLG36" s="2">
        <v>0</v>
      </c>
      <c r="BLH36" s="2">
        <v>58240</v>
      </c>
      <c r="BLI36" s="2">
        <v>0</v>
      </c>
      <c r="BLJ36" s="2">
        <v>7194</v>
      </c>
      <c r="BLK36" s="2">
        <v>7890</v>
      </c>
      <c r="BLL36" s="2">
        <v>19866</v>
      </c>
      <c r="BLM36" s="2">
        <v>0</v>
      </c>
      <c r="BLN36" s="2">
        <v>0</v>
      </c>
      <c r="BLO36" s="2">
        <v>0</v>
      </c>
      <c r="BLP36" s="2">
        <v>4893</v>
      </c>
      <c r="BLQ36" s="2">
        <v>0</v>
      </c>
      <c r="BLR36" s="2">
        <v>16910</v>
      </c>
      <c r="BLS36" s="2">
        <v>72</v>
      </c>
      <c r="BLT36" s="2">
        <v>2000</v>
      </c>
      <c r="BLU36" s="2">
        <v>0</v>
      </c>
      <c r="BLV36" s="2">
        <v>0</v>
      </c>
      <c r="BLW36" s="2">
        <v>5</v>
      </c>
      <c r="BLX36" s="2">
        <v>746</v>
      </c>
      <c r="BLY36" s="2">
        <v>2223</v>
      </c>
      <c r="BLZ36" s="2">
        <v>6265</v>
      </c>
      <c r="BMA36" s="2">
        <v>1408</v>
      </c>
      <c r="BMB36" s="2">
        <v>0</v>
      </c>
      <c r="BMC36" s="2">
        <v>25989</v>
      </c>
      <c r="BMD36" s="2">
        <v>562</v>
      </c>
      <c r="BME36" s="2">
        <v>19685</v>
      </c>
      <c r="BMF36" s="2">
        <v>0</v>
      </c>
      <c r="BMG36" s="2">
        <v>36683</v>
      </c>
      <c r="BMH36" s="2">
        <v>0</v>
      </c>
      <c r="BMI36" s="2">
        <v>74685</v>
      </c>
      <c r="BMJ36" s="2">
        <v>13652</v>
      </c>
      <c r="BMK36" s="2">
        <v>10211</v>
      </c>
      <c r="BML36" s="2">
        <v>109</v>
      </c>
      <c r="BMM36" s="2">
        <v>769</v>
      </c>
      <c r="BMN36" s="2">
        <v>1799</v>
      </c>
      <c r="BMO36" s="2">
        <v>1323</v>
      </c>
      <c r="BMP36" s="2">
        <v>5179</v>
      </c>
      <c r="BMQ36" s="2">
        <v>18891</v>
      </c>
      <c r="BMR36" s="2">
        <v>26922</v>
      </c>
      <c r="BMS36" s="2">
        <v>4260</v>
      </c>
      <c r="BMT36" s="2">
        <v>0</v>
      </c>
      <c r="BMU36" s="2">
        <v>969</v>
      </c>
      <c r="BMV36" s="2">
        <v>5209</v>
      </c>
      <c r="BMW36" s="2">
        <v>4654</v>
      </c>
      <c r="BMX36" s="2">
        <v>11772</v>
      </c>
      <c r="BMY36" s="2">
        <v>13186</v>
      </c>
      <c r="BMZ36" s="2">
        <v>4912</v>
      </c>
      <c r="BNA36" s="2">
        <v>0</v>
      </c>
      <c r="BNB36" s="2">
        <v>2913</v>
      </c>
      <c r="BNC36" s="2">
        <v>18314</v>
      </c>
      <c r="BND36" s="2">
        <v>4564</v>
      </c>
      <c r="BNE36" s="2">
        <v>88989</v>
      </c>
      <c r="BNF36" s="2" t="s">
        <v>5</v>
      </c>
      <c r="BNG36" s="2">
        <v>1318</v>
      </c>
      <c r="BNH36" s="2">
        <v>0</v>
      </c>
      <c r="BNI36" s="2">
        <v>0</v>
      </c>
      <c r="BNJ36" s="2">
        <v>0</v>
      </c>
      <c r="BNK36" s="2">
        <v>3027</v>
      </c>
      <c r="BNL36" s="2">
        <v>22305</v>
      </c>
      <c r="BNM36" s="2">
        <v>4368</v>
      </c>
      <c r="BNN36" s="2">
        <v>35085</v>
      </c>
      <c r="BNO36" s="2">
        <v>0</v>
      </c>
      <c r="BNP36" s="2">
        <v>0</v>
      </c>
      <c r="BNQ36" s="2">
        <v>7675</v>
      </c>
      <c r="BNR36" s="2">
        <v>0</v>
      </c>
      <c r="BNS36" s="2">
        <v>189030</v>
      </c>
      <c r="BNT36" s="2">
        <v>2971</v>
      </c>
      <c r="BNU36" s="2">
        <v>11887</v>
      </c>
      <c r="BNV36" s="2">
        <v>9349</v>
      </c>
      <c r="BNW36" s="2">
        <v>147</v>
      </c>
      <c r="BNX36" s="2">
        <v>2693</v>
      </c>
      <c r="BNY36" s="2">
        <v>0</v>
      </c>
      <c r="BNZ36" s="2">
        <v>19</v>
      </c>
      <c r="BOA36" s="2">
        <v>0</v>
      </c>
      <c r="BOB36" s="2">
        <v>223</v>
      </c>
      <c r="BOC36" s="2">
        <v>0</v>
      </c>
      <c r="BOD36" s="2">
        <v>1459</v>
      </c>
      <c r="BOE36" s="2">
        <v>0</v>
      </c>
      <c r="BOF36" s="2">
        <v>0</v>
      </c>
      <c r="BOG36" s="2">
        <v>16428</v>
      </c>
      <c r="BOH36" s="2">
        <v>7172</v>
      </c>
      <c r="BOI36" s="2">
        <v>0</v>
      </c>
      <c r="BOJ36" s="2">
        <v>5379</v>
      </c>
      <c r="BOK36" s="2">
        <v>34943</v>
      </c>
      <c r="BOL36" s="2">
        <v>0</v>
      </c>
      <c r="BOM36" s="2">
        <v>10677</v>
      </c>
      <c r="BON36" s="2">
        <v>8407</v>
      </c>
      <c r="BOO36" s="2">
        <v>0</v>
      </c>
      <c r="BOP36" s="2">
        <v>0</v>
      </c>
      <c r="BOQ36" s="2">
        <v>5937</v>
      </c>
      <c r="BOR36" s="2">
        <v>0</v>
      </c>
      <c r="BOS36" s="2">
        <v>0</v>
      </c>
      <c r="BOT36" s="2">
        <v>4902</v>
      </c>
      <c r="BOU36" s="2">
        <v>0</v>
      </c>
      <c r="BOV36" s="2">
        <v>2137</v>
      </c>
      <c r="BOW36" s="2">
        <v>60883</v>
      </c>
      <c r="BOX36" s="2">
        <v>15062</v>
      </c>
      <c r="BOY36" s="2">
        <v>15029</v>
      </c>
      <c r="BOZ36" s="2">
        <v>0</v>
      </c>
      <c r="BPA36" s="2">
        <v>1019</v>
      </c>
      <c r="BPB36" s="2">
        <v>255</v>
      </c>
      <c r="BPC36" s="2">
        <v>0</v>
      </c>
      <c r="BPD36" s="2">
        <v>497</v>
      </c>
      <c r="BPE36" s="2">
        <v>3965</v>
      </c>
      <c r="BPF36" s="2">
        <v>0</v>
      </c>
      <c r="BPG36" s="2">
        <v>0</v>
      </c>
      <c r="BPH36" s="2">
        <v>3942</v>
      </c>
      <c r="BPI36" s="2">
        <v>41768</v>
      </c>
      <c r="BPJ36" s="2">
        <v>8174</v>
      </c>
      <c r="BPK36" s="2">
        <v>0</v>
      </c>
      <c r="BPL36" s="2">
        <v>0</v>
      </c>
      <c r="BPM36" s="2">
        <v>0</v>
      </c>
      <c r="BPN36" s="2">
        <v>9200</v>
      </c>
      <c r="BPO36" s="2">
        <v>0</v>
      </c>
      <c r="BPP36" s="2">
        <v>0</v>
      </c>
      <c r="BPQ36" s="2">
        <v>27331</v>
      </c>
      <c r="BPR36" s="2">
        <v>0</v>
      </c>
      <c r="BPS36" s="2">
        <v>0</v>
      </c>
      <c r="BPT36" s="2">
        <v>18244</v>
      </c>
      <c r="BPU36" s="2">
        <v>189642</v>
      </c>
      <c r="BPV36" s="2">
        <v>0</v>
      </c>
      <c r="BPW36" s="2">
        <v>0</v>
      </c>
      <c r="BPX36" s="2">
        <v>0</v>
      </c>
      <c r="BPY36" s="2">
        <v>107392</v>
      </c>
      <c r="BPZ36" s="2">
        <v>0</v>
      </c>
      <c r="BQA36" s="2">
        <v>0</v>
      </c>
      <c r="BQB36" s="2">
        <v>63859</v>
      </c>
      <c r="BQC36" s="2">
        <v>1721</v>
      </c>
      <c r="BQD36" s="2">
        <v>56276</v>
      </c>
      <c r="BQE36" s="2">
        <v>64566</v>
      </c>
      <c r="BQF36" s="2">
        <v>0</v>
      </c>
      <c r="BQG36" s="2">
        <v>3546</v>
      </c>
      <c r="BQH36" s="2">
        <v>4508</v>
      </c>
      <c r="BQI36" s="2">
        <v>0</v>
      </c>
      <c r="BQJ36" s="2">
        <v>0</v>
      </c>
      <c r="BQK36" s="2">
        <v>3918</v>
      </c>
      <c r="BQL36" s="2">
        <v>2593</v>
      </c>
      <c r="BQM36" s="2">
        <v>0</v>
      </c>
      <c r="BQN36" s="2">
        <v>0</v>
      </c>
      <c r="BQO36" s="2" t="s">
        <v>5</v>
      </c>
      <c r="BQP36" s="2">
        <v>84347</v>
      </c>
      <c r="BQQ36" s="2">
        <v>4922</v>
      </c>
      <c r="BQR36" s="2">
        <v>0</v>
      </c>
      <c r="BQS36" s="2">
        <v>178</v>
      </c>
      <c r="BQT36" s="2">
        <v>0</v>
      </c>
      <c r="BQU36" s="2">
        <v>0</v>
      </c>
      <c r="BQV36" s="2">
        <v>0</v>
      </c>
      <c r="BQW36" s="2">
        <v>925</v>
      </c>
      <c r="BQX36" s="2">
        <v>4043</v>
      </c>
      <c r="BQY36" s="2">
        <v>17980</v>
      </c>
      <c r="BQZ36" s="2">
        <v>0</v>
      </c>
      <c r="BRA36" s="2">
        <v>0</v>
      </c>
      <c r="BRB36" s="2">
        <v>0</v>
      </c>
      <c r="BRC36" s="2">
        <v>0</v>
      </c>
      <c r="BRD36" s="2">
        <v>0</v>
      </c>
      <c r="BRE36" s="2">
        <v>0</v>
      </c>
      <c r="BRF36" s="2">
        <v>0</v>
      </c>
      <c r="BRG36" s="2">
        <v>659</v>
      </c>
      <c r="BRH36" s="2">
        <v>0</v>
      </c>
      <c r="BRI36" s="2">
        <v>2678</v>
      </c>
      <c r="BRJ36" s="2">
        <v>0</v>
      </c>
      <c r="BRK36" s="2">
        <v>500</v>
      </c>
      <c r="BRL36" s="2">
        <v>8360</v>
      </c>
      <c r="BRM36" s="2">
        <v>2021</v>
      </c>
      <c r="BRN36" s="2">
        <v>9310</v>
      </c>
      <c r="BRO36" s="2">
        <v>0</v>
      </c>
      <c r="BRP36" s="2">
        <v>0</v>
      </c>
      <c r="BRQ36" s="2">
        <v>0</v>
      </c>
      <c r="BRR36" s="2">
        <v>7554</v>
      </c>
      <c r="BRS36" s="2">
        <v>2479</v>
      </c>
      <c r="BRT36" s="2">
        <v>0</v>
      </c>
      <c r="BRU36" s="2">
        <v>7369</v>
      </c>
      <c r="BRV36" s="2">
        <v>1619</v>
      </c>
      <c r="BRW36" s="2">
        <v>38059</v>
      </c>
      <c r="BRX36" s="2">
        <v>1585</v>
      </c>
      <c r="BRY36" s="2">
        <v>3</v>
      </c>
      <c r="BRZ36" s="2">
        <v>0</v>
      </c>
      <c r="BSA36" s="2">
        <v>1632</v>
      </c>
      <c r="BSB36" s="2">
        <v>0</v>
      </c>
      <c r="BSC36" s="2">
        <v>0</v>
      </c>
      <c r="BSD36" s="2">
        <v>0</v>
      </c>
      <c r="BSE36" s="2">
        <v>174416</v>
      </c>
      <c r="BSF36" s="2">
        <v>6562</v>
      </c>
      <c r="BSG36" s="2">
        <v>0</v>
      </c>
      <c r="BSH36" s="2">
        <v>0</v>
      </c>
      <c r="BSI36" s="2">
        <v>473</v>
      </c>
      <c r="BSJ36" s="2">
        <v>135118</v>
      </c>
      <c r="BSK36" s="2">
        <v>3895</v>
      </c>
      <c r="BSL36" s="2">
        <v>0</v>
      </c>
      <c r="BSM36" s="2">
        <v>0</v>
      </c>
      <c r="BSN36" s="2">
        <v>101284</v>
      </c>
      <c r="BSO36" s="2">
        <v>2305</v>
      </c>
      <c r="BSP36" s="2">
        <v>0</v>
      </c>
      <c r="BSQ36" s="2">
        <v>8274</v>
      </c>
      <c r="BSR36" s="2">
        <v>4168</v>
      </c>
      <c r="BSS36" s="2">
        <v>0</v>
      </c>
      <c r="BST36" s="2">
        <v>0</v>
      </c>
      <c r="BSU36" s="2">
        <v>5774</v>
      </c>
      <c r="BSV36" s="2">
        <v>0</v>
      </c>
      <c r="BSW36" s="2">
        <v>3120</v>
      </c>
      <c r="BSX36" s="2">
        <v>60388</v>
      </c>
      <c r="BSY36" s="2">
        <v>0</v>
      </c>
      <c r="BSZ36" s="2">
        <v>0</v>
      </c>
      <c r="BTA36" s="2">
        <v>1259826</v>
      </c>
      <c r="BTB36" s="2">
        <v>14202</v>
      </c>
      <c r="BTC36" s="2">
        <v>23015</v>
      </c>
      <c r="BTD36" s="2">
        <v>24508</v>
      </c>
      <c r="BTE36" s="2">
        <v>0</v>
      </c>
      <c r="BTF36" s="2">
        <v>0</v>
      </c>
      <c r="BTG36" s="2">
        <v>0</v>
      </c>
      <c r="BTH36" s="2">
        <v>23153</v>
      </c>
      <c r="BTI36" s="2">
        <v>7051</v>
      </c>
      <c r="BTJ36" s="2">
        <v>0</v>
      </c>
      <c r="BTK36" s="2">
        <v>1966</v>
      </c>
      <c r="BTL36" s="2">
        <v>0</v>
      </c>
      <c r="BTM36" s="2">
        <v>0</v>
      </c>
      <c r="BTN36" s="2">
        <v>0</v>
      </c>
      <c r="BTO36" s="2">
        <v>1371</v>
      </c>
      <c r="BTP36" s="2">
        <v>38872</v>
      </c>
      <c r="BTQ36" s="2">
        <v>0</v>
      </c>
      <c r="BTR36" s="2">
        <v>0</v>
      </c>
      <c r="BTS36" s="2">
        <v>0</v>
      </c>
      <c r="BTT36" s="2">
        <v>17358</v>
      </c>
      <c r="BTU36" s="2">
        <v>0</v>
      </c>
      <c r="BTV36" s="2">
        <v>5777</v>
      </c>
      <c r="BTW36" s="2">
        <v>0</v>
      </c>
      <c r="BTX36" s="2">
        <v>0</v>
      </c>
      <c r="BTY36" s="2">
        <v>0</v>
      </c>
      <c r="BTZ36" s="2">
        <v>638</v>
      </c>
      <c r="BUA36" s="2">
        <v>15602</v>
      </c>
      <c r="BUB36" s="2">
        <v>0</v>
      </c>
      <c r="BUC36" s="2">
        <v>3132</v>
      </c>
      <c r="BUD36" s="2">
        <v>0</v>
      </c>
      <c r="BUE36" s="2">
        <v>1386</v>
      </c>
      <c r="BUF36" s="2">
        <v>11013</v>
      </c>
      <c r="BUG36" s="2">
        <v>14364</v>
      </c>
      <c r="BUH36" s="2">
        <v>0</v>
      </c>
      <c r="BUI36" s="2">
        <v>26775</v>
      </c>
      <c r="BUJ36" s="2">
        <v>32827</v>
      </c>
      <c r="BUK36" s="2">
        <v>4189</v>
      </c>
      <c r="BUL36" s="2">
        <v>853</v>
      </c>
      <c r="BUM36" s="2">
        <v>0</v>
      </c>
      <c r="BUN36" s="2">
        <v>8256</v>
      </c>
      <c r="BUO36" s="2">
        <v>166255</v>
      </c>
      <c r="BUP36" s="2">
        <v>11550</v>
      </c>
      <c r="BUQ36" s="2">
        <v>0</v>
      </c>
      <c r="BUR36" s="2">
        <v>951442</v>
      </c>
      <c r="BUS36" s="2">
        <v>0</v>
      </c>
      <c r="BUT36" s="2">
        <v>57895</v>
      </c>
      <c r="BUU36" s="2">
        <v>0</v>
      </c>
      <c r="BUV36" s="2">
        <v>0</v>
      </c>
      <c r="BUW36" s="2">
        <v>4732</v>
      </c>
      <c r="BUX36" s="2" t="s">
        <v>5</v>
      </c>
      <c r="BUY36" s="2">
        <v>0</v>
      </c>
      <c r="BUZ36" s="2">
        <v>0</v>
      </c>
      <c r="BVA36" s="2">
        <v>303</v>
      </c>
      <c r="BVB36" s="2">
        <v>1650</v>
      </c>
      <c r="BVC36" s="2">
        <v>17157</v>
      </c>
      <c r="BVD36" s="2">
        <v>26052</v>
      </c>
      <c r="BVE36" s="2">
        <v>0</v>
      </c>
      <c r="BVF36" s="2">
        <v>4730</v>
      </c>
      <c r="BVG36" s="2">
        <v>10942</v>
      </c>
      <c r="BVH36" s="2">
        <v>1946</v>
      </c>
      <c r="BVI36" s="2">
        <v>61426</v>
      </c>
      <c r="BVJ36" s="2">
        <v>486</v>
      </c>
      <c r="BVK36" s="2">
        <v>0</v>
      </c>
      <c r="BVL36" s="2">
        <v>0</v>
      </c>
      <c r="BVM36" s="2">
        <v>8922</v>
      </c>
      <c r="BVN36" s="2">
        <v>0</v>
      </c>
      <c r="BVO36" s="2">
        <v>0</v>
      </c>
      <c r="BVP36" s="2">
        <v>0</v>
      </c>
      <c r="BVQ36" s="2">
        <v>0</v>
      </c>
      <c r="BVR36" s="2">
        <v>0</v>
      </c>
      <c r="BVS36" s="2">
        <v>3936</v>
      </c>
      <c r="BVT36" s="2">
        <v>32325</v>
      </c>
      <c r="BVU36" s="2">
        <v>19274</v>
      </c>
      <c r="BVV36" s="2">
        <v>1753</v>
      </c>
      <c r="BVW36" s="2">
        <v>213015</v>
      </c>
      <c r="BVX36" s="2">
        <v>0</v>
      </c>
      <c r="BVY36" s="2">
        <v>157972</v>
      </c>
      <c r="BVZ36" s="2">
        <v>8878</v>
      </c>
      <c r="BWA36" s="2">
        <v>5347</v>
      </c>
      <c r="BWB36" s="2">
        <v>174</v>
      </c>
      <c r="BWC36" s="2">
        <v>51194</v>
      </c>
      <c r="BWD36" s="2">
        <v>37121</v>
      </c>
      <c r="BWE36" s="2">
        <v>0</v>
      </c>
      <c r="BWF36" s="2">
        <v>9087</v>
      </c>
      <c r="BWG36" s="2">
        <v>11916</v>
      </c>
      <c r="BWH36" s="2">
        <v>0</v>
      </c>
      <c r="BWI36" s="2">
        <v>692</v>
      </c>
      <c r="BWJ36" s="2">
        <v>0</v>
      </c>
      <c r="BWK36" s="2">
        <v>3473</v>
      </c>
      <c r="BWL36" s="2">
        <v>33722</v>
      </c>
      <c r="BWM36" s="2">
        <v>40156</v>
      </c>
      <c r="BWN36" s="2">
        <v>26625</v>
      </c>
      <c r="BWO36" s="2">
        <v>3516</v>
      </c>
      <c r="BWP36" s="2">
        <v>7024</v>
      </c>
      <c r="BWQ36" s="2">
        <v>0</v>
      </c>
      <c r="BWR36" s="2">
        <v>353</v>
      </c>
      <c r="BWS36" s="2">
        <v>25377</v>
      </c>
      <c r="BWT36" s="2">
        <v>413</v>
      </c>
      <c r="BWU36" s="2">
        <v>0</v>
      </c>
      <c r="BWV36" s="2">
        <v>341</v>
      </c>
      <c r="BWW36" s="2">
        <v>225065</v>
      </c>
      <c r="BWX36" s="2">
        <v>75679</v>
      </c>
      <c r="BWY36" s="2">
        <v>0</v>
      </c>
      <c r="BWZ36" s="2">
        <v>0</v>
      </c>
      <c r="BXA36" s="2">
        <v>150600</v>
      </c>
      <c r="BXB36" s="2">
        <v>0</v>
      </c>
      <c r="BXC36" s="2">
        <v>0</v>
      </c>
      <c r="BXD36" s="2">
        <v>0</v>
      </c>
      <c r="BXE36" s="2">
        <v>17259</v>
      </c>
      <c r="BXF36" s="2">
        <v>7720</v>
      </c>
      <c r="BXG36" s="2">
        <v>12699</v>
      </c>
      <c r="BXH36" s="2">
        <v>6487</v>
      </c>
      <c r="BXI36" s="2">
        <v>54624</v>
      </c>
      <c r="BXJ36" s="2">
        <v>0</v>
      </c>
      <c r="BXK36" s="2">
        <v>14414</v>
      </c>
      <c r="BXL36" s="2">
        <v>5290</v>
      </c>
      <c r="BXM36" s="2">
        <v>0</v>
      </c>
      <c r="BXN36" s="2">
        <v>0</v>
      </c>
      <c r="BXO36" s="2">
        <v>11235</v>
      </c>
      <c r="BXP36" s="2">
        <v>0</v>
      </c>
      <c r="BXQ36" s="2">
        <v>8302</v>
      </c>
      <c r="BXR36" s="2">
        <v>0</v>
      </c>
      <c r="BXS36" s="2">
        <v>6313</v>
      </c>
      <c r="BXT36" s="2">
        <v>0</v>
      </c>
      <c r="BXU36" s="2">
        <v>0</v>
      </c>
      <c r="BXV36" s="2">
        <v>1717</v>
      </c>
      <c r="BXW36" s="2">
        <v>0</v>
      </c>
      <c r="BXX36" s="2">
        <v>0</v>
      </c>
      <c r="BXY36" s="2">
        <v>0</v>
      </c>
      <c r="BXZ36" s="2">
        <v>0</v>
      </c>
      <c r="BYA36" s="2">
        <v>8155</v>
      </c>
      <c r="BYB36" s="2">
        <v>180191</v>
      </c>
      <c r="BYC36" s="2">
        <v>0</v>
      </c>
      <c r="BYD36" s="2">
        <v>0</v>
      </c>
      <c r="BYE36" s="2">
        <v>0</v>
      </c>
      <c r="BYF36" s="2">
        <v>2552</v>
      </c>
      <c r="BYG36" s="2">
        <v>5474</v>
      </c>
      <c r="BYH36" s="2">
        <v>3741</v>
      </c>
      <c r="BYI36" s="2">
        <v>0</v>
      </c>
      <c r="BYJ36" s="2">
        <v>9725</v>
      </c>
      <c r="BYK36" s="2">
        <v>2997</v>
      </c>
      <c r="BYL36" s="2">
        <v>0</v>
      </c>
      <c r="BYM36" s="2">
        <v>0</v>
      </c>
      <c r="BYN36" s="2">
        <v>13266</v>
      </c>
      <c r="BYO36" s="2">
        <v>0</v>
      </c>
      <c r="BYP36" s="2">
        <v>0</v>
      </c>
      <c r="BYQ36" s="2">
        <v>2574</v>
      </c>
      <c r="BYR36" s="2">
        <v>0</v>
      </c>
      <c r="BYS36" s="2">
        <v>0</v>
      </c>
      <c r="BYT36" s="2">
        <v>0</v>
      </c>
      <c r="BYU36" s="2">
        <v>0</v>
      </c>
      <c r="BYV36" s="2">
        <v>3239</v>
      </c>
      <c r="BYW36" s="2">
        <v>0</v>
      </c>
      <c r="BYX36" s="2">
        <v>0</v>
      </c>
      <c r="BYY36" s="2">
        <v>0</v>
      </c>
      <c r="BYZ36" s="2">
        <v>0</v>
      </c>
      <c r="BZA36" s="2">
        <v>0</v>
      </c>
      <c r="BZB36" s="2">
        <v>0</v>
      </c>
      <c r="BZC36" s="2">
        <v>0</v>
      </c>
      <c r="BZD36" s="2">
        <v>60308</v>
      </c>
      <c r="BZE36" s="2">
        <v>0</v>
      </c>
      <c r="BZF36" s="2">
        <v>0</v>
      </c>
      <c r="BZG36" s="2">
        <v>2073</v>
      </c>
      <c r="BZH36" s="2">
        <v>26680</v>
      </c>
      <c r="BZI36" s="2">
        <v>9731</v>
      </c>
      <c r="BZJ36" s="2">
        <v>0</v>
      </c>
      <c r="BZK36" s="2">
        <v>0</v>
      </c>
      <c r="BZL36" s="2">
        <v>0</v>
      </c>
      <c r="BZM36" s="2">
        <v>0</v>
      </c>
      <c r="BZN36" s="2">
        <v>0</v>
      </c>
      <c r="BZO36" s="2">
        <v>10519</v>
      </c>
      <c r="BZP36" s="2">
        <v>2382</v>
      </c>
      <c r="BZQ36" s="2">
        <v>0</v>
      </c>
      <c r="BZR36" s="2">
        <v>0</v>
      </c>
      <c r="BZS36" s="2">
        <v>3017</v>
      </c>
      <c r="BZT36" s="2">
        <v>0</v>
      </c>
      <c r="BZU36" s="2">
        <v>3962</v>
      </c>
      <c r="BZV36" s="2">
        <v>0</v>
      </c>
      <c r="BZW36" s="2">
        <v>33606</v>
      </c>
      <c r="BZX36" s="2">
        <v>0</v>
      </c>
      <c r="BZY36" s="2">
        <v>85</v>
      </c>
      <c r="BZZ36" s="2">
        <v>0</v>
      </c>
      <c r="CAA36" s="2">
        <v>0</v>
      </c>
      <c r="CAB36" s="2">
        <v>0</v>
      </c>
      <c r="CAC36" s="2">
        <v>0</v>
      </c>
      <c r="CAD36" s="2">
        <v>1137</v>
      </c>
      <c r="CAE36" s="2">
        <v>0</v>
      </c>
      <c r="CAF36" s="2">
        <v>1737</v>
      </c>
      <c r="CAG36" s="2">
        <v>0</v>
      </c>
      <c r="CAH36" s="2">
        <v>0</v>
      </c>
      <c r="CAI36" s="2">
        <v>522</v>
      </c>
      <c r="CAJ36" s="2">
        <v>0</v>
      </c>
      <c r="CAK36" s="2">
        <v>0</v>
      </c>
      <c r="CAL36" s="2">
        <v>14989</v>
      </c>
      <c r="CAM36" s="2">
        <v>0</v>
      </c>
      <c r="CAN36" s="2">
        <v>0</v>
      </c>
      <c r="CAO36" s="2">
        <v>1414</v>
      </c>
      <c r="CAP36" s="2">
        <v>3905</v>
      </c>
      <c r="CAQ36" s="2">
        <v>0</v>
      </c>
      <c r="CAR36" s="2">
        <v>0</v>
      </c>
      <c r="CAS36" s="2">
        <v>0</v>
      </c>
      <c r="CAT36" s="2">
        <v>1023</v>
      </c>
      <c r="CAU36" s="2">
        <v>1337279</v>
      </c>
      <c r="CAV36" s="2">
        <v>1526</v>
      </c>
      <c r="CAW36" s="2">
        <v>0</v>
      </c>
      <c r="CAX36" s="2">
        <v>0</v>
      </c>
      <c r="CAY36" s="2">
        <v>1376</v>
      </c>
      <c r="CAZ36" s="2">
        <v>15107</v>
      </c>
      <c r="CBA36" s="2">
        <v>0</v>
      </c>
      <c r="CBB36" s="2">
        <v>0</v>
      </c>
      <c r="CBC36" s="2">
        <v>0</v>
      </c>
      <c r="CBD36" s="2">
        <v>21988</v>
      </c>
      <c r="CBE36" s="2">
        <v>0</v>
      </c>
      <c r="CBF36" s="2">
        <v>0</v>
      </c>
      <c r="CBG36" s="2">
        <v>2402</v>
      </c>
      <c r="CBH36" s="2">
        <v>0</v>
      </c>
      <c r="CBI36" s="2">
        <v>1507</v>
      </c>
      <c r="CBJ36" s="2">
        <v>534</v>
      </c>
      <c r="CBK36" s="2">
        <v>0</v>
      </c>
      <c r="CBL36" s="2">
        <v>0</v>
      </c>
      <c r="CBM36" s="2">
        <v>0</v>
      </c>
      <c r="CBN36" s="2">
        <v>0</v>
      </c>
      <c r="CBO36" s="2">
        <v>1845</v>
      </c>
      <c r="CBP36" s="2">
        <v>0</v>
      </c>
      <c r="CBQ36" s="2">
        <v>0</v>
      </c>
      <c r="CBR36" s="2">
        <v>132</v>
      </c>
      <c r="CBS36" s="2">
        <v>11399</v>
      </c>
      <c r="CBT36" s="2">
        <v>409</v>
      </c>
      <c r="CBU36" s="2">
        <v>0</v>
      </c>
      <c r="CBV36" s="2">
        <v>0</v>
      </c>
      <c r="CBW36" s="2">
        <v>1174</v>
      </c>
      <c r="CBX36" s="2">
        <v>0</v>
      </c>
      <c r="CBY36" s="2">
        <v>0</v>
      </c>
      <c r="CBZ36" s="2">
        <v>0</v>
      </c>
      <c r="CCA36" s="2">
        <v>0</v>
      </c>
      <c r="CCB36" s="2">
        <v>24025</v>
      </c>
      <c r="CCC36" s="2">
        <v>963</v>
      </c>
      <c r="CCD36" s="2">
        <v>717</v>
      </c>
      <c r="CCE36" s="2">
        <v>0</v>
      </c>
      <c r="CCF36" s="2">
        <v>0</v>
      </c>
      <c r="CCG36" s="2">
        <v>0</v>
      </c>
      <c r="CCH36" s="2">
        <v>0</v>
      </c>
      <c r="CCI36" s="2">
        <v>0</v>
      </c>
      <c r="CCJ36" s="2">
        <v>0</v>
      </c>
      <c r="CCK36" s="2">
        <v>0</v>
      </c>
      <c r="CCL36" s="2">
        <v>0</v>
      </c>
      <c r="CCM36" s="2">
        <v>0</v>
      </c>
      <c r="CCN36" s="2">
        <v>0</v>
      </c>
      <c r="CCO36" s="2">
        <v>0</v>
      </c>
      <c r="CCP36" s="2">
        <v>0</v>
      </c>
      <c r="CCQ36" s="2">
        <v>0</v>
      </c>
      <c r="CCR36" s="2">
        <v>0</v>
      </c>
      <c r="CCS36" s="2">
        <v>0</v>
      </c>
      <c r="CCT36" s="2">
        <v>0</v>
      </c>
      <c r="CCU36" s="2">
        <v>0</v>
      </c>
      <c r="CCV36" s="2">
        <v>0</v>
      </c>
      <c r="CCW36" s="2">
        <v>0</v>
      </c>
      <c r="CCX36" s="2">
        <v>0</v>
      </c>
      <c r="CCY36" s="2">
        <v>0</v>
      </c>
      <c r="CCZ36" s="2">
        <v>0</v>
      </c>
      <c r="CDA36" s="2">
        <v>1765</v>
      </c>
      <c r="CDB36" s="2">
        <v>0</v>
      </c>
      <c r="CDC36" s="2">
        <v>0</v>
      </c>
      <c r="CDD36" s="2">
        <v>0</v>
      </c>
      <c r="CDE36" s="2">
        <v>0</v>
      </c>
      <c r="CDF36" s="2">
        <v>835</v>
      </c>
      <c r="CDG36" s="2">
        <v>123</v>
      </c>
      <c r="CDH36" s="2">
        <v>0</v>
      </c>
      <c r="CDI36" s="2">
        <v>0</v>
      </c>
      <c r="CDJ36" s="2">
        <v>0</v>
      </c>
      <c r="CDK36" s="2">
        <v>0</v>
      </c>
      <c r="CDL36" s="2">
        <v>7340</v>
      </c>
      <c r="CDM36" s="2">
        <v>0</v>
      </c>
      <c r="CDN36" s="2">
        <v>0</v>
      </c>
      <c r="CDO36" s="2">
        <v>0</v>
      </c>
      <c r="CDP36" s="2">
        <v>0</v>
      </c>
      <c r="CDQ36" s="2">
        <v>2325</v>
      </c>
      <c r="CDR36" s="2">
        <v>0</v>
      </c>
      <c r="CDS36" s="2">
        <v>0</v>
      </c>
      <c r="CDT36" s="2">
        <v>0</v>
      </c>
      <c r="CDU36" s="2">
        <v>2982</v>
      </c>
      <c r="CDV36" s="2">
        <v>0</v>
      </c>
      <c r="CDW36" s="2">
        <v>0</v>
      </c>
      <c r="CDX36" s="2">
        <v>0</v>
      </c>
      <c r="CDY36" s="2">
        <v>0</v>
      </c>
      <c r="CDZ36" s="2">
        <v>0</v>
      </c>
      <c r="CEA36" s="2">
        <v>0</v>
      </c>
      <c r="CEB36" s="2">
        <v>0</v>
      </c>
      <c r="CEC36" s="2">
        <v>69</v>
      </c>
      <c r="CED36" s="2">
        <v>0</v>
      </c>
      <c r="CEE36" s="2">
        <v>0</v>
      </c>
      <c r="CEF36" s="2">
        <v>1520</v>
      </c>
      <c r="CEG36" s="2">
        <v>234</v>
      </c>
      <c r="CEH36" s="2">
        <v>0</v>
      </c>
      <c r="CEI36" s="2">
        <v>17466</v>
      </c>
      <c r="CEJ36" s="2">
        <v>0</v>
      </c>
      <c r="CEK36" s="2">
        <v>5997</v>
      </c>
      <c r="CEL36" s="2">
        <v>0</v>
      </c>
      <c r="CEM36" s="2">
        <v>0</v>
      </c>
      <c r="CEN36" s="2">
        <v>0</v>
      </c>
      <c r="CEO36" s="2">
        <v>0</v>
      </c>
      <c r="CEP36" s="2">
        <v>0</v>
      </c>
      <c r="CEQ36" s="2">
        <v>1859</v>
      </c>
      <c r="CER36" s="2">
        <v>0</v>
      </c>
      <c r="CES36" s="2">
        <v>588</v>
      </c>
      <c r="CET36" s="2">
        <v>0</v>
      </c>
      <c r="CEU36" s="2">
        <v>0</v>
      </c>
      <c r="CEV36" s="2">
        <v>5129</v>
      </c>
      <c r="CEW36" s="2">
        <v>1066</v>
      </c>
      <c r="CEX36" s="2">
        <v>0</v>
      </c>
      <c r="CEY36" s="2">
        <v>0</v>
      </c>
      <c r="CEZ36" s="2">
        <v>0</v>
      </c>
      <c r="CFA36" s="2">
        <v>0</v>
      </c>
      <c r="CFB36" s="2">
        <v>25904</v>
      </c>
      <c r="CFC36" s="2">
        <v>0</v>
      </c>
      <c r="CFD36" s="2">
        <v>17184</v>
      </c>
      <c r="CFE36" s="2">
        <v>3987</v>
      </c>
      <c r="CFF36" s="2">
        <v>0</v>
      </c>
      <c r="CFG36" s="2">
        <v>0</v>
      </c>
      <c r="CFH36" s="2">
        <v>1549</v>
      </c>
      <c r="CFI36" s="2">
        <v>0</v>
      </c>
      <c r="CFJ36" s="2">
        <v>15938</v>
      </c>
      <c r="CFK36" s="2">
        <v>12299</v>
      </c>
      <c r="CFL36" s="2">
        <v>24074</v>
      </c>
      <c r="CFM36" s="2">
        <v>0</v>
      </c>
      <c r="CFN36" s="2">
        <v>210</v>
      </c>
      <c r="CFO36" s="2">
        <v>9164</v>
      </c>
      <c r="CFP36" s="2">
        <v>831</v>
      </c>
      <c r="CFQ36" s="2">
        <v>0</v>
      </c>
      <c r="CFR36" s="2">
        <v>1480</v>
      </c>
      <c r="CFS36" s="2">
        <v>0</v>
      </c>
      <c r="CFT36" s="2">
        <v>0</v>
      </c>
      <c r="CFU36" s="2">
        <v>348</v>
      </c>
      <c r="CFV36" s="2">
        <v>0</v>
      </c>
      <c r="CFW36" s="2">
        <v>2897</v>
      </c>
      <c r="CFX36" s="2">
        <v>0</v>
      </c>
      <c r="CFY36" s="2">
        <v>0</v>
      </c>
      <c r="CFZ36" s="2">
        <v>0</v>
      </c>
      <c r="CGA36" s="2">
        <v>0</v>
      </c>
      <c r="CGB36" s="2">
        <v>0</v>
      </c>
      <c r="CGC36" s="2">
        <v>0</v>
      </c>
      <c r="CGD36" s="2">
        <v>6084</v>
      </c>
      <c r="CGE36" s="2">
        <v>0</v>
      </c>
      <c r="CGF36" s="2">
        <v>1833</v>
      </c>
      <c r="CGG36" s="2">
        <v>0</v>
      </c>
      <c r="CGH36" s="2">
        <v>0</v>
      </c>
      <c r="CGI36" s="2">
        <v>0</v>
      </c>
      <c r="CGJ36" s="2">
        <v>0</v>
      </c>
      <c r="CGK36" s="2">
        <v>0</v>
      </c>
      <c r="CGL36" s="2">
        <v>34291</v>
      </c>
      <c r="CGM36" s="2">
        <v>0</v>
      </c>
      <c r="CGN36" s="2">
        <v>0</v>
      </c>
      <c r="CGO36" s="2">
        <v>0</v>
      </c>
      <c r="CGP36" s="2">
        <v>0</v>
      </c>
      <c r="CGQ36" s="2">
        <v>428</v>
      </c>
      <c r="CGR36" s="2">
        <v>7596</v>
      </c>
      <c r="CGS36" s="2">
        <v>0</v>
      </c>
      <c r="CGT36" s="2">
        <v>891</v>
      </c>
      <c r="CGU36" s="2">
        <v>12010</v>
      </c>
      <c r="CGV36" s="2">
        <v>0</v>
      </c>
      <c r="CGW36" s="2">
        <v>0</v>
      </c>
      <c r="CGX36" s="2">
        <v>0</v>
      </c>
      <c r="CGY36" s="2">
        <v>0</v>
      </c>
      <c r="CGZ36" s="2">
        <v>823</v>
      </c>
      <c r="CHA36" s="2">
        <v>253</v>
      </c>
      <c r="CHB36" s="2">
        <v>0</v>
      </c>
      <c r="CHC36" s="2">
        <v>0</v>
      </c>
      <c r="CHD36" s="2">
        <v>0</v>
      </c>
      <c r="CHE36" s="2">
        <v>0</v>
      </c>
      <c r="CHF36" s="2">
        <v>0</v>
      </c>
      <c r="CHG36" s="2">
        <v>0</v>
      </c>
      <c r="CHH36" s="2">
        <v>0</v>
      </c>
      <c r="CHI36" s="2">
        <v>0</v>
      </c>
      <c r="CHJ36" s="2">
        <v>0</v>
      </c>
      <c r="CHK36" s="2">
        <v>0</v>
      </c>
      <c r="CHL36" s="2">
        <v>0</v>
      </c>
      <c r="CHM36" s="2">
        <v>1844</v>
      </c>
      <c r="CHN36" s="2">
        <v>0</v>
      </c>
      <c r="CHO36" s="2">
        <v>0</v>
      </c>
      <c r="CHP36" s="2">
        <v>0</v>
      </c>
      <c r="CHQ36" s="2">
        <v>0</v>
      </c>
      <c r="CHR36" s="2">
        <v>8038</v>
      </c>
      <c r="CHS36" s="2">
        <v>0</v>
      </c>
      <c r="CHT36" s="2">
        <v>0</v>
      </c>
      <c r="CHU36" s="2">
        <v>259442</v>
      </c>
      <c r="CHV36" s="2">
        <v>1520</v>
      </c>
      <c r="CHW36" s="2">
        <v>4325</v>
      </c>
      <c r="CHX36" s="2">
        <v>0</v>
      </c>
      <c r="CHY36" s="2">
        <v>64348</v>
      </c>
      <c r="CHZ36" s="2">
        <v>0</v>
      </c>
      <c r="CIA36" s="2">
        <v>335</v>
      </c>
      <c r="CIB36" s="2">
        <v>0</v>
      </c>
      <c r="CIC36" s="2">
        <v>0</v>
      </c>
      <c r="CID36" s="2">
        <v>1015</v>
      </c>
      <c r="CIE36" s="2">
        <v>0</v>
      </c>
      <c r="CIF36" s="2">
        <v>0</v>
      </c>
      <c r="CIG36" s="2">
        <v>0</v>
      </c>
      <c r="CIH36" s="2">
        <v>444</v>
      </c>
      <c r="CII36" s="2">
        <v>0</v>
      </c>
      <c r="CIJ36" s="2">
        <v>0</v>
      </c>
      <c r="CIK36" s="2">
        <v>105</v>
      </c>
      <c r="CIL36" s="2">
        <v>0</v>
      </c>
      <c r="CIM36" s="2">
        <v>0</v>
      </c>
      <c r="CIN36" s="2">
        <v>4082</v>
      </c>
      <c r="CIO36" s="2">
        <v>0</v>
      </c>
      <c r="CIP36" s="2">
        <v>491</v>
      </c>
      <c r="CIQ36" s="2">
        <v>0</v>
      </c>
      <c r="CIR36" s="2">
        <v>6923</v>
      </c>
      <c r="CIS36" s="2">
        <v>15025</v>
      </c>
      <c r="CIT36" s="2">
        <v>0</v>
      </c>
      <c r="CIU36" s="2">
        <v>0</v>
      </c>
      <c r="CIV36" s="2">
        <v>10936</v>
      </c>
      <c r="CIW36" s="2">
        <v>0</v>
      </c>
      <c r="CIX36" s="2">
        <v>2953</v>
      </c>
      <c r="CIY36" s="2">
        <v>0</v>
      </c>
      <c r="CIZ36" s="2">
        <v>0</v>
      </c>
      <c r="CJA36" s="2">
        <v>0</v>
      </c>
      <c r="CJB36" s="2">
        <v>901</v>
      </c>
      <c r="CJC36" s="2">
        <v>0</v>
      </c>
      <c r="CJD36" s="2">
        <v>0</v>
      </c>
      <c r="CJE36" s="2">
        <v>28546</v>
      </c>
      <c r="CJF36" s="2">
        <v>0</v>
      </c>
      <c r="CJG36" s="2">
        <v>0</v>
      </c>
      <c r="CJH36" s="2">
        <v>1860</v>
      </c>
      <c r="CJI36" s="2">
        <v>0</v>
      </c>
      <c r="CJJ36" s="2">
        <v>0</v>
      </c>
      <c r="CJK36" s="2">
        <v>0</v>
      </c>
      <c r="CJL36" s="2">
        <v>0</v>
      </c>
      <c r="CJM36" s="2">
        <v>0</v>
      </c>
      <c r="CJN36" s="2">
        <v>4002</v>
      </c>
      <c r="CJO36" s="2">
        <v>0</v>
      </c>
      <c r="CJP36" s="2">
        <v>216</v>
      </c>
      <c r="CJQ36" s="2">
        <v>0</v>
      </c>
      <c r="CJR36" s="2">
        <v>0</v>
      </c>
      <c r="CJS36" s="2">
        <v>727</v>
      </c>
      <c r="CJT36" s="2">
        <v>610</v>
      </c>
      <c r="CJU36" s="2">
        <v>7303</v>
      </c>
      <c r="CJV36" s="2">
        <v>0</v>
      </c>
      <c r="CJW36" s="2">
        <v>0</v>
      </c>
      <c r="CJX36" s="2">
        <v>16128</v>
      </c>
      <c r="CJY36" s="2">
        <v>0</v>
      </c>
      <c r="CJZ36" s="2">
        <v>0</v>
      </c>
      <c r="CKA36" s="2">
        <v>0</v>
      </c>
      <c r="CKB36" s="2">
        <v>0</v>
      </c>
      <c r="CKC36" s="2">
        <v>0</v>
      </c>
      <c r="CKD36" s="2">
        <v>7213</v>
      </c>
      <c r="CKE36" s="2">
        <v>2311</v>
      </c>
      <c r="CKF36" s="2">
        <v>1235</v>
      </c>
      <c r="CKG36" s="2">
        <v>0</v>
      </c>
      <c r="CKH36" s="2">
        <v>0</v>
      </c>
      <c r="CKI36" s="2">
        <v>535</v>
      </c>
      <c r="CKJ36" s="2">
        <v>361</v>
      </c>
      <c r="CKK36" s="2">
        <v>0</v>
      </c>
      <c r="CKL36" s="2">
        <v>0</v>
      </c>
      <c r="CKM36" s="2">
        <v>0</v>
      </c>
      <c r="CKN36" s="2">
        <v>0</v>
      </c>
      <c r="CKO36" s="2">
        <v>5836</v>
      </c>
      <c r="CKP36" s="2">
        <v>0</v>
      </c>
      <c r="CKQ36" s="2">
        <v>0</v>
      </c>
      <c r="CKR36" s="2">
        <v>2137</v>
      </c>
      <c r="CKS36" s="2">
        <v>1549</v>
      </c>
      <c r="CKT36" s="2">
        <v>0</v>
      </c>
      <c r="CKU36" s="2">
        <v>0</v>
      </c>
      <c r="CKV36" s="2">
        <v>11372</v>
      </c>
      <c r="CKW36" s="2">
        <v>0</v>
      </c>
      <c r="CKX36" s="2">
        <v>7394</v>
      </c>
      <c r="CKY36" s="2">
        <v>0</v>
      </c>
      <c r="CKZ36" s="2">
        <v>0</v>
      </c>
      <c r="CLA36" s="2">
        <v>0</v>
      </c>
      <c r="CLB36" s="2">
        <v>0</v>
      </c>
      <c r="CLC36" s="2">
        <v>0</v>
      </c>
      <c r="CLD36" s="2">
        <v>0</v>
      </c>
      <c r="CLE36" s="2">
        <v>0</v>
      </c>
      <c r="CLF36" s="2">
        <v>0</v>
      </c>
      <c r="CLG36" s="2">
        <v>0</v>
      </c>
      <c r="CLH36" s="2">
        <v>3590</v>
      </c>
      <c r="CLI36" s="2">
        <v>0</v>
      </c>
      <c r="CLJ36" s="2">
        <v>0</v>
      </c>
      <c r="CLK36" s="2">
        <v>14221</v>
      </c>
      <c r="CLL36" s="2">
        <v>615659</v>
      </c>
      <c r="CLM36" s="2">
        <v>9532</v>
      </c>
      <c r="CLN36" s="2">
        <v>0</v>
      </c>
      <c r="CLO36" s="2">
        <v>0</v>
      </c>
      <c r="CLP36" s="2">
        <v>0</v>
      </c>
      <c r="CLQ36" s="2">
        <v>2489</v>
      </c>
      <c r="CLR36" s="2">
        <v>0</v>
      </c>
      <c r="CLS36" s="2">
        <v>0</v>
      </c>
      <c r="CLT36" s="2">
        <v>5458</v>
      </c>
      <c r="CLU36" s="2">
        <v>14386</v>
      </c>
      <c r="CLV36" s="2">
        <v>2690</v>
      </c>
      <c r="CLW36" s="2">
        <v>5236</v>
      </c>
      <c r="CLX36" s="2">
        <v>1777</v>
      </c>
      <c r="CLY36" s="2">
        <v>0</v>
      </c>
      <c r="CLZ36" s="2">
        <v>0</v>
      </c>
      <c r="CMA36" s="2">
        <v>0</v>
      </c>
      <c r="CMB36" s="2">
        <v>0</v>
      </c>
      <c r="CMC36" s="2" t="s">
        <v>5</v>
      </c>
      <c r="CMD36" s="2">
        <v>59534</v>
      </c>
      <c r="CME36" s="2">
        <v>0</v>
      </c>
      <c r="CMF36" s="2">
        <v>0</v>
      </c>
      <c r="CMG36" s="2">
        <v>93595</v>
      </c>
      <c r="CMH36" s="2">
        <v>0</v>
      </c>
      <c r="CMI36" s="2">
        <v>9917</v>
      </c>
      <c r="CMJ36" s="2">
        <v>0</v>
      </c>
      <c r="CMK36" s="2">
        <v>0</v>
      </c>
      <c r="CML36" s="2">
        <v>0</v>
      </c>
      <c r="CMM36" s="2">
        <v>0</v>
      </c>
      <c r="CMN36" s="2">
        <v>0</v>
      </c>
      <c r="CMO36" s="2">
        <v>5214</v>
      </c>
      <c r="CMP36" s="2">
        <v>0</v>
      </c>
      <c r="CMQ36" s="2">
        <v>0</v>
      </c>
      <c r="CMR36" s="2">
        <v>563904</v>
      </c>
      <c r="CMS36" s="2">
        <v>0</v>
      </c>
      <c r="CMT36" s="2">
        <v>0</v>
      </c>
      <c r="CMU36" s="2">
        <v>0</v>
      </c>
      <c r="CMV36" s="2">
        <v>0</v>
      </c>
      <c r="CMW36" s="2">
        <v>0</v>
      </c>
      <c r="CMX36" s="2">
        <v>0</v>
      </c>
      <c r="CMY36" s="2">
        <v>3474</v>
      </c>
      <c r="CMZ36" s="2">
        <v>0</v>
      </c>
      <c r="CNA36" s="2">
        <v>16516</v>
      </c>
      <c r="CNB36" s="2">
        <v>0</v>
      </c>
      <c r="CNC36" s="2">
        <v>184</v>
      </c>
      <c r="CND36" s="2">
        <v>25059</v>
      </c>
      <c r="CNE36" s="2">
        <v>0</v>
      </c>
      <c r="CNF36" s="2">
        <v>0</v>
      </c>
      <c r="CNG36" s="2">
        <v>18717</v>
      </c>
      <c r="CNH36" s="2">
        <v>0</v>
      </c>
      <c r="CNI36" s="2">
        <v>326</v>
      </c>
      <c r="CNJ36" s="2">
        <v>0</v>
      </c>
      <c r="CNK36" s="2">
        <v>287140</v>
      </c>
      <c r="CNL36" s="2">
        <v>4742</v>
      </c>
      <c r="CNM36" s="2">
        <v>13527</v>
      </c>
      <c r="CNN36" s="2">
        <v>12856</v>
      </c>
      <c r="CNO36" s="2">
        <v>0</v>
      </c>
      <c r="CNP36" s="2">
        <v>0</v>
      </c>
      <c r="CNQ36" s="2">
        <v>492</v>
      </c>
      <c r="CNR36" s="2">
        <v>1179</v>
      </c>
      <c r="CNS36" s="2">
        <v>0</v>
      </c>
      <c r="CNT36" s="2">
        <v>0</v>
      </c>
      <c r="CNU36" s="2">
        <v>0</v>
      </c>
      <c r="CNV36" s="2">
        <v>0</v>
      </c>
      <c r="CNW36" s="2">
        <v>0</v>
      </c>
      <c r="CNX36" s="2">
        <v>0</v>
      </c>
      <c r="CNY36" s="2">
        <v>0</v>
      </c>
      <c r="CNZ36" s="2">
        <v>19274</v>
      </c>
      <c r="COA36" s="2">
        <v>0</v>
      </c>
      <c r="COB36" s="2">
        <v>0</v>
      </c>
      <c r="COC36" s="2">
        <v>0</v>
      </c>
      <c r="COD36" s="2">
        <v>0</v>
      </c>
      <c r="COE36" s="2">
        <v>3458</v>
      </c>
      <c r="COF36" s="2">
        <v>0</v>
      </c>
      <c r="COG36" s="2">
        <v>0</v>
      </c>
      <c r="COH36" s="2">
        <v>0</v>
      </c>
      <c r="COI36" s="2">
        <v>0</v>
      </c>
      <c r="COJ36" s="2">
        <v>23067</v>
      </c>
      <c r="COK36" s="2">
        <v>0</v>
      </c>
      <c r="COL36" s="2">
        <v>0</v>
      </c>
      <c r="COM36" s="2">
        <v>0</v>
      </c>
      <c r="CON36" s="2">
        <v>0</v>
      </c>
      <c r="COO36" s="2">
        <v>1029</v>
      </c>
      <c r="COP36" s="2">
        <v>0</v>
      </c>
      <c r="COQ36" s="2">
        <v>0</v>
      </c>
      <c r="COR36" s="2">
        <v>0</v>
      </c>
      <c r="COS36" s="2">
        <v>1433</v>
      </c>
      <c r="COT36" s="2">
        <v>0</v>
      </c>
      <c r="COU36" s="2">
        <v>478</v>
      </c>
      <c r="COV36" s="2">
        <v>0</v>
      </c>
      <c r="COW36" s="2">
        <v>0</v>
      </c>
      <c r="COX36" s="2">
        <v>0</v>
      </c>
      <c r="COY36" s="2">
        <v>0</v>
      </c>
      <c r="COZ36" s="2">
        <v>0</v>
      </c>
      <c r="CPA36" s="2">
        <v>0</v>
      </c>
      <c r="CPB36" s="2">
        <v>1728</v>
      </c>
      <c r="CPC36" s="2">
        <v>8229</v>
      </c>
      <c r="CPD36" s="2">
        <v>29358</v>
      </c>
      <c r="CPE36" s="2">
        <v>763</v>
      </c>
      <c r="CPF36" s="2">
        <v>0</v>
      </c>
      <c r="CPG36" s="2">
        <v>3018</v>
      </c>
      <c r="CPH36" s="2">
        <v>0</v>
      </c>
      <c r="CPI36" s="2">
        <v>7</v>
      </c>
      <c r="CPJ36" s="2">
        <v>0</v>
      </c>
      <c r="CPK36" s="2">
        <v>3847</v>
      </c>
      <c r="CPL36" s="2">
        <v>16514</v>
      </c>
      <c r="CPM36" s="2">
        <v>0</v>
      </c>
      <c r="CPN36" s="2">
        <v>0</v>
      </c>
      <c r="CPO36" s="2">
        <v>0</v>
      </c>
      <c r="CPP36" s="2">
        <v>1793</v>
      </c>
      <c r="CPQ36" s="2">
        <v>362</v>
      </c>
      <c r="CPR36" s="2">
        <v>22012</v>
      </c>
      <c r="CPS36" s="2">
        <v>0</v>
      </c>
      <c r="CPT36" s="2">
        <v>0</v>
      </c>
      <c r="CPU36" s="2">
        <v>0</v>
      </c>
      <c r="CPV36" s="2">
        <v>0</v>
      </c>
      <c r="CPW36" s="2">
        <v>0</v>
      </c>
      <c r="CPX36" s="2">
        <v>0</v>
      </c>
      <c r="CPY36" s="2">
        <v>76527</v>
      </c>
      <c r="CPZ36" s="2">
        <v>4381</v>
      </c>
      <c r="CQA36" s="2">
        <v>0</v>
      </c>
      <c r="CQB36" s="2">
        <v>0</v>
      </c>
      <c r="CQC36" s="2">
        <v>0</v>
      </c>
      <c r="CQD36" s="2">
        <v>0</v>
      </c>
      <c r="CQE36" s="2">
        <v>0</v>
      </c>
      <c r="CQF36" s="2">
        <v>29958</v>
      </c>
      <c r="CQG36" s="2">
        <v>0</v>
      </c>
      <c r="CQH36" s="2">
        <v>6971</v>
      </c>
      <c r="CQI36" s="2">
        <v>64</v>
      </c>
      <c r="CQJ36" s="2">
        <v>254</v>
      </c>
      <c r="CQK36" s="2">
        <v>0</v>
      </c>
      <c r="CQL36" s="2">
        <v>0</v>
      </c>
      <c r="CQM36" s="2">
        <v>0</v>
      </c>
      <c r="CQN36" s="2">
        <v>0</v>
      </c>
      <c r="CQO36" s="2">
        <v>0</v>
      </c>
      <c r="CQP36" s="2">
        <v>1489</v>
      </c>
      <c r="CQQ36" s="2">
        <v>0</v>
      </c>
      <c r="CQR36" s="2">
        <v>1497899</v>
      </c>
      <c r="CQS36" s="2">
        <v>0</v>
      </c>
      <c r="CQT36" s="2">
        <v>0</v>
      </c>
      <c r="CQU36" s="2">
        <v>0</v>
      </c>
      <c r="CQV36" s="2">
        <v>0</v>
      </c>
      <c r="CQW36" s="2">
        <v>986</v>
      </c>
      <c r="CQX36" s="2">
        <v>0</v>
      </c>
      <c r="CQY36" s="2">
        <v>0</v>
      </c>
      <c r="CQZ36" s="2">
        <v>78942</v>
      </c>
      <c r="CRA36" s="2">
        <v>5342</v>
      </c>
      <c r="CRB36" s="2">
        <v>0</v>
      </c>
      <c r="CRC36" s="2">
        <v>28706</v>
      </c>
      <c r="CRD36" s="2">
        <v>0</v>
      </c>
      <c r="CRE36" s="2">
        <v>689</v>
      </c>
      <c r="CRF36" s="2">
        <v>0</v>
      </c>
      <c r="CRG36" s="2">
        <v>0</v>
      </c>
      <c r="CRH36" s="2">
        <v>531549</v>
      </c>
      <c r="CRI36" s="2">
        <v>0</v>
      </c>
      <c r="CRJ36" s="2">
        <v>13413</v>
      </c>
      <c r="CRK36" s="2">
        <v>0</v>
      </c>
      <c r="CRL36" s="2">
        <v>0</v>
      </c>
      <c r="CRM36" s="2">
        <v>289</v>
      </c>
      <c r="CRN36" s="2">
        <v>486</v>
      </c>
      <c r="CRO36" s="2">
        <v>0</v>
      </c>
      <c r="CRP36" s="2">
        <v>2132</v>
      </c>
      <c r="CRQ36" s="2">
        <v>0</v>
      </c>
      <c r="CRR36" s="2">
        <v>0</v>
      </c>
      <c r="CRS36" s="2">
        <v>784</v>
      </c>
      <c r="CRT36" s="2">
        <v>6869</v>
      </c>
      <c r="CRU36" s="2">
        <v>6219</v>
      </c>
      <c r="CRV36" s="2">
        <v>10174</v>
      </c>
      <c r="CRW36" s="2">
        <v>33579</v>
      </c>
      <c r="CRX36" s="2">
        <v>0</v>
      </c>
      <c r="CRY36" s="2">
        <v>3330</v>
      </c>
      <c r="CRZ36" s="2">
        <v>120</v>
      </c>
      <c r="CSA36" s="2">
        <v>18120</v>
      </c>
      <c r="CSB36" s="2">
        <v>1117</v>
      </c>
      <c r="CSC36" s="2">
        <v>118102</v>
      </c>
      <c r="CSD36" s="2">
        <v>8227</v>
      </c>
      <c r="CSE36" s="2">
        <v>1178718</v>
      </c>
      <c r="CSF36" s="2">
        <v>21827</v>
      </c>
      <c r="CSG36" s="2">
        <v>16751</v>
      </c>
      <c r="CSH36" s="2">
        <v>281</v>
      </c>
      <c r="CSI36" s="2">
        <v>929</v>
      </c>
      <c r="CSJ36" s="2">
        <v>10885</v>
      </c>
      <c r="CSK36" s="2">
        <v>27844</v>
      </c>
      <c r="CSL36" s="2">
        <v>3426</v>
      </c>
      <c r="CSM36" s="2">
        <v>0</v>
      </c>
      <c r="CSN36" s="2">
        <v>1501</v>
      </c>
      <c r="CSO36" s="2">
        <v>4456</v>
      </c>
      <c r="CSP36" s="2" t="s">
        <v>5</v>
      </c>
      <c r="CSQ36" s="2">
        <v>2622</v>
      </c>
      <c r="CSR36" s="2">
        <v>7491</v>
      </c>
      <c r="CSS36" s="2">
        <v>12388</v>
      </c>
      <c r="CST36" s="2">
        <v>13914</v>
      </c>
      <c r="CSU36" s="2">
        <v>117479</v>
      </c>
      <c r="CSV36" s="2">
        <v>17916</v>
      </c>
      <c r="CSW36" s="2">
        <v>23597</v>
      </c>
      <c r="CSX36" s="2">
        <v>0</v>
      </c>
      <c r="CSY36" s="2">
        <v>0</v>
      </c>
      <c r="CSZ36" s="2">
        <v>0</v>
      </c>
      <c r="CTA36" s="2">
        <v>103033</v>
      </c>
      <c r="CTB36" s="2">
        <v>771686</v>
      </c>
      <c r="CTC36" s="2">
        <v>71</v>
      </c>
      <c r="CTD36" s="2">
        <v>23086</v>
      </c>
      <c r="CTE36" s="2">
        <v>15421</v>
      </c>
      <c r="CTF36" s="2">
        <v>0</v>
      </c>
      <c r="CTG36" s="2">
        <v>9567</v>
      </c>
      <c r="CTH36" s="2">
        <v>35933</v>
      </c>
      <c r="CTI36" s="2">
        <v>43116</v>
      </c>
      <c r="CTJ36" s="2">
        <v>492731</v>
      </c>
      <c r="CTK36" s="2">
        <v>2070</v>
      </c>
      <c r="CTL36" s="2">
        <v>29438</v>
      </c>
      <c r="CTM36" s="2">
        <v>0</v>
      </c>
      <c r="CTN36" s="2">
        <v>61683</v>
      </c>
      <c r="CTO36" s="2">
        <v>1188</v>
      </c>
      <c r="CTP36" s="2">
        <v>13619</v>
      </c>
      <c r="CTQ36" s="2">
        <v>57123</v>
      </c>
      <c r="CTR36" s="2">
        <v>0</v>
      </c>
      <c r="CTS36" s="2">
        <v>63047</v>
      </c>
      <c r="CTT36" s="2">
        <v>11828</v>
      </c>
      <c r="CTU36" s="2">
        <v>376379</v>
      </c>
      <c r="CTV36" s="2">
        <v>33357</v>
      </c>
      <c r="CTW36" s="2">
        <v>4990</v>
      </c>
      <c r="CTX36" s="2">
        <v>4573</v>
      </c>
      <c r="CTY36" s="2">
        <v>0</v>
      </c>
      <c r="CTZ36" s="2">
        <v>0</v>
      </c>
      <c r="CUA36" s="2">
        <v>15426</v>
      </c>
      <c r="CUB36" s="2">
        <v>0</v>
      </c>
      <c r="CUC36" s="2">
        <v>26094</v>
      </c>
      <c r="CUD36" s="2">
        <v>0</v>
      </c>
      <c r="CUE36" s="2">
        <v>3173</v>
      </c>
      <c r="CUF36" s="2">
        <v>0</v>
      </c>
      <c r="CUG36" s="2">
        <v>0</v>
      </c>
      <c r="CUH36" s="2">
        <v>0</v>
      </c>
      <c r="CUI36" s="2">
        <v>0</v>
      </c>
      <c r="CUJ36" s="2">
        <v>1060898</v>
      </c>
      <c r="CUK36" s="2">
        <v>96654</v>
      </c>
      <c r="CUL36" s="2">
        <v>0</v>
      </c>
      <c r="CUM36" s="2">
        <v>0</v>
      </c>
      <c r="CUN36" s="2">
        <v>0</v>
      </c>
      <c r="CUO36" s="2">
        <v>0</v>
      </c>
      <c r="CUP36" s="2">
        <v>0</v>
      </c>
      <c r="CUQ36" s="2">
        <v>822780</v>
      </c>
      <c r="CUR36" s="2">
        <v>0</v>
      </c>
      <c r="CUS36" s="2">
        <v>0</v>
      </c>
      <c r="CUT36" s="2">
        <v>4270</v>
      </c>
      <c r="CUU36" s="2">
        <v>0</v>
      </c>
      <c r="CUV36" s="2">
        <v>33777</v>
      </c>
      <c r="CUW36" s="2">
        <v>0</v>
      </c>
      <c r="CUX36" s="2">
        <v>0</v>
      </c>
      <c r="CUY36" s="2">
        <v>358949</v>
      </c>
      <c r="CUZ36" s="2">
        <v>0</v>
      </c>
      <c r="CVA36" s="2">
        <v>0</v>
      </c>
      <c r="CVB36" s="2">
        <v>5550</v>
      </c>
      <c r="CVC36" s="2">
        <v>0</v>
      </c>
      <c r="CVD36" s="2">
        <v>0</v>
      </c>
      <c r="CVE36" s="2">
        <v>2123</v>
      </c>
      <c r="CVF36" s="2">
        <v>0</v>
      </c>
      <c r="CVG36" s="2">
        <v>0</v>
      </c>
      <c r="CVH36" s="2">
        <v>6357</v>
      </c>
      <c r="CVI36" s="2" t="s">
        <v>5</v>
      </c>
      <c r="CVJ36" s="2">
        <v>8565</v>
      </c>
      <c r="CVK36" s="2">
        <v>0</v>
      </c>
      <c r="CVL36" s="2">
        <v>0</v>
      </c>
      <c r="CVM36" s="2">
        <v>3441</v>
      </c>
      <c r="CVN36" s="2">
        <v>0</v>
      </c>
      <c r="CVO36" s="2">
        <v>12845</v>
      </c>
      <c r="CVP36" s="2">
        <v>0</v>
      </c>
      <c r="CVQ36" s="2">
        <v>634931</v>
      </c>
      <c r="CVR36" s="2">
        <v>22059</v>
      </c>
      <c r="CVS36" s="2">
        <v>0</v>
      </c>
      <c r="CVT36" s="2">
        <v>382</v>
      </c>
      <c r="CVU36" s="2">
        <v>0</v>
      </c>
      <c r="CVV36" s="2" t="s">
        <v>5</v>
      </c>
      <c r="CVW36" s="2">
        <v>0</v>
      </c>
      <c r="CVX36" s="2">
        <v>58461</v>
      </c>
      <c r="CVY36" s="2">
        <v>0</v>
      </c>
      <c r="CVZ36" s="2">
        <v>0</v>
      </c>
      <c r="CWA36" s="2">
        <v>31576</v>
      </c>
      <c r="CWB36" s="2">
        <v>524838</v>
      </c>
      <c r="CWC36" s="2">
        <v>18925</v>
      </c>
      <c r="CWD36" s="2">
        <v>13180</v>
      </c>
      <c r="CWE36" s="2">
        <v>0</v>
      </c>
      <c r="CWF36" s="2">
        <v>1704</v>
      </c>
      <c r="CWG36" s="2">
        <v>0</v>
      </c>
      <c r="CWH36" s="2">
        <v>0</v>
      </c>
      <c r="CWI36" s="2">
        <v>19574</v>
      </c>
      <c r="CWJ36" s="2">
        <v>35507</v>
      </c>
      <c r="CWK36" s="2">
        <v>1048</v>
      </c>
      <c r="CWL36" s="2">
        <v>0</v>
      </c>
      <c r="CWM36" s="2">
        <v>0</v>
      </c>
      <c r="CWN36" s="2">
        <v>10806</v>
      </c>
      <c r="CWO36" s="2">
        <v>273902</v>
      </c>
      <c r="CWP36" s="2">
        <v>0</v>
      </c>
      <c r="CWQ36" s="2">
        <v>0</v>
      </c>
      <c r="CWR36" s="2">
        <v>228099</v>
      </c>
      <c r="CWS36" s="2">
        <v>0</v>
      </c>
      <c r="CWT36" s="2">
        <v>8687</v>
      </c>
      <c r="CWU36" s="2" t="s">
        <v>5</v>
      </c>
      <c r="CWV36" s="2">
        <v>45362</v>
      </c>
      <c r="CWW36" s="2">
        <v>1280</v>
      </c>
      <c r="CWX36" s="2">
        <v>38394</v>
      </c>
      <c r="CWY36" s="2">
        <v>29792</v>
      </c>
      <c r="CWZ36" s="2">
        <v>0</v>
      </c>
      <c r="CXA36" s="2">
        <v>0</v>
      </c>
      <c r="CXB36" s="2">
        <v>7383</v>
      </c>
      <c r="CXC36" s="2" t="s">
        <v>5</v>
      </c>
      <c r="CXD36" s="2">
        <v>0</v>
      </c>
      <c r="CXE36" s="2">
        <v>0</v>
      </c>
      <c r="CXF36" s="2">
        <v>8797</v>
      </c>
      <c r="CXG36" s="2">
        <v>71465</v>
      </c>
      <c r="CXH36" s="2">
        <v>220438</v>
      </c>
      <c r="CXI36" s="2">
        <v>667</v>
      </c>
      <c r="CXJ36" s="2">
        <v>0</v>
      </c>
      <c r="CXK36" s="2">
        <v>29998</v>
      </c>
      <c r="CXL36" s="2">
        <v>1097</v>
      </c>
      <c r="CXM36" s="2">
        <v>105</v>
      </c>
      <c r="CXN36" s="2">
        <v>5669</v>
      </c>
      <c r="CXO36" s="2">
        <v>0</v>
      </c>
      <c r="CXP36" s="2">
        <v>2039</v>
      </c>
      <c r="CXQ36" s="2">
        <v>0</v>
      </c>
      <c r="CXR36" s="2">
        <v>18935</v>
      </c>
      <c r="CXS36" s="2">
        <v>0</v>
      </c>
      <c r="CXT36" s="2">
        <v>0</v>
      </c>
      <c r="CXU36" s="2">
        <v>0</v>
      </c>
      <c r="CXV36" s="2">
        <v>501</v>
      </c>
      <c r="CXW36" s="2">
        <v>195</v>
      </c>
      <c r="CXX36" s="2">
        <v>0</v>
      </c>
      <c r="CXY36" s="2">
        <v>0</v>
      </c>
      <c r="CXZ36" s="2">
        <v>26945</v>
      </c>
      <c r="CYA36" s="2">
        <v>72079</v>
      </c>
      <c r="CYB36" s="2">
        <v>0</v>
      </c>
      <c r="CYC36" s="2">
        <v>123</v>
      </c>
      <c r="CYD36" s="2">
        <v>4338</v>
      </c>
      <c r="CYE36" s="2">
        <v>0</v>
      </c>
      <c r="CYF36" s="2">
        <v>9638</v>
      </c>
      <c r="CYG36" s="2">
        <v>1387</v>
      </c>
      <c r="CYH36" s="2">
        <v>2968</v>
      </c>
      <c r="CYI36" s="2">
        <v>0</v>
      </c>
      <c r="CYJ36" s="2">
        <v>2610</v>
      </c>
      <c r="CYK36" s="2">
        <v>0</v>
      </c>
      <c r="CYL36" s="2">
        <v>2130</v>
      </c>
      <c r="CYM36" s="2">
        <v>0</v>
      </c>
      <c r="CYN36" s="2">
        <v>7</v>
      </c>
      <c r="CYO36" s="2">
        <v>0</v>
      </c>
      <c r="CYP36" s="2">
        <v>4180</v>
      </c>
      <c r="CYQ36" s="2">
        <v>39066</v>
      </c>
      <c r="CYR36" s="2">
        <v>0</v>
      </c>
      <c r="CYS36" s="2">
        <v>0</v>
      </c>
      <c r="CYT36" s="2">
        <v>0</v>
      </c>
      <c r="CYU36" s="2">
        <v>4242</v>
      </c>
      <c r="CYV36" s="2">
        <v>0</v>
      </c>
      <c r="CYW36" s="2">
        <v>20222</v>
      </c>
      <c r="CYX36" s="2">
        <v>0</v>
      </c>
      <c r="CYY36" s="2">
        <v>3167</v>
      </c>
      <c r="CYZ36" s="2">
        <v>2845</v>
      </c>
      <c r="CZA36" s="2">
        <v>3624</v>
      </c>
      <c r="CZB36" s="2">
        <v>535</v>
      </c>
      <c r="CZC36" s="2">
        <v>9551</v>
      </c>
      <c r="CZD36" s="2">
        <v>4815</v>
      </c>
      <c r="CZE36" s="2">
        <v>14286</v>
      </c>
      <c r="CZF36" s="2">
        <v>1797</v>
      </c>
      <c r="CZG36" s="2">
        <v>19634</v>
      </c>
      <c r="CZH36" s="2">
        <v>0</v>
      </c>
      <c r="CZI36" s="2">
        <v>4523</v>
      </c>
      <c r="CZJ36" s="2">
        <v>15</v>
      </c>
      <c r="CZK36" s="2">
        <v>0</v>
      </c>
      <c r="CZL36" s="2">
        <v>0</v>
      </c>
      <c r="CZM36" s="2">
        <v>0</v>
      </c>
      <c r="CZN36" s="2">
        <v>159423</v>
      </c>
      <c r="CZO36" s="2">
        <v>0</v>
      </c>
      <c r="CZP36" s="2">
        <v>9691</v>
      </c>
      <c r="CZQ36" s="2">
        <v>0</v>
      </c>
      <c r="CZR36" s="2">
        <v>0</v>
      </c>
      <c r="CZS36" s="2">
        <v>0</v>
      </c>
      <c r="CZT36" s="2">
        <v>0</v>
      </c>
      <c r="CZU36" s="2">
        <v>0</v>
      </c>
      <c r="CZV36" s="2">
        <v>0</v>
      </c>
      <c r="CZW36" s="2">
        <v>0</v>
      </c>
      <c r="CZX36" s="2">
        <v>0</v>
      </c>
      <c r="CZY36" s="2">
        <v>1206</v>
      </c>
      <c r="CZZ36" s="2">
        <v>0</v>
      </c>
      <c r="DAA36" s="2">
        <v>932</v>
      </c>
      <c r="DAB36" s="2">
        <v>0</v>
      </c>
      <c r="DAC36" s="2">
        <v>0</v>
      </c>
      <c r="DAD36" s="2">
        <v>981</v>
      </c>
      <c r="DAE36" s="2">
        <v>0</v>
      </c>
      <c r="DAF36" s="2">
        <v>1778</v>
      </c>
      <c r="DAG36" s="2">
        <v>1958</v>
      </c>
      <c r="DAH36" s="2">
        <v>0</v>
      </c>
      <c r="DAI36" s="2">
        <v>0</v>
      </c>
      <c r="DAJ36" s="2">
        <v>0</v>
      </c>
      <c r="DAK36" s="2">
        <v>0</v>
      </c>
      <c r="DAL36" s="2">
        <v>0</v>
      </c>
      <c r="DAM36" s="2">
        <v>0</v>
      </c>
      <c r="DAN36" s="2">
        <v>0</v>
      </c>
      <c r="DAO36" s="2">
        <v>0</v>
      </c>
      <c r="DAP36" s="2">
        <v>0</v>
      </c>
      <c r="DAQ36" s="2">
        <v>0</v>
      </c>
      <c r="DAR36" s="2">
        <v>0</v>
      </c>
      <c r="DAS36" s="2">
        <v>0</v>
      </c>
      <c r="DAT36" s="2">
        <v>0</v>
      </c>
      <c r="DAU36" s="2">
        <v>0</v>
      </c>
      <c r="DAV36" s="2">
        <v>0</v>
      </c>
      <c r="DAW36" s="2">
        <v>10194</v>
      </c>
      <c r="DAX36" s="2">
        <v>0</v>
      </c>
      <c r="DAY36" s="2">
        <v>0</v>
      </c>
      <c r="DAZ36" s="2">
        <v>456</v>
      </c>
      <c r="DBA36" s="2">
        <v>0</v>
      </c>
      <c r="DBB36" s="2">
        <v>0</v>
      </c>
      <c r="DBC36" s="2">
        <v>0</v>
      </c>
      <c r="DBD36" s="2">
        <v>20960</v>
      </c>
      <c r="DBE36" s="2">
        <v>0</v>
      </c>
      <c r="DBF36" s="2">
        <v>36769</v>
      </c>
      <c r="DBG36" s="2">
        <v>0</v>
      </c>
      <c r="DBH36" s="2">
        <v>0</v>
      </c>
      <c r="DBI36" s="2">
        <v>5766</v>
      </c>
      <c r="DBJ36" s="2">
        <v>0</v>
      </c>
      <c r="DBK36" s="2">
        <v>0</v>
      </c>
      <c r="DBL36" s="2">
        <v>20973</v>
      </c>
      <c r="DBM36" s="2">
        <v>0</v>
      </c>
      <c r="DBN36" s="2">
        <v>0</v>
      </c>
      <c r="DBO36" s="2">
        <v>0</v>
      </c>
      <c r="DBP36" s="2">
        <v>0</v>
      </c>
      <c r="DBQ36" s="2">
        <v>0</v>
      </c>
      <c r="DBR36" s="2">
        <v>0</v>
      </c>
      <c r="DBS36" s="2">
        <v>0</v>
      </c>
      <c r="DBT36" s="2">
        <v>0</v>
      </c>
      <c r="DBU36" s="2">
        <v>0</v>
      </c>
      <c r="DBV36" s="2">
        <v>4593</v>
      </c>
      <c r="DBW36" s="2">
        <v>0</v>
      </c>
      <c r="DBX36" s="2">
        <v>0</v>
      </c>
      <c r="DBY36" s="2">
        <v>1895748</v>
      </c>
      <c r="DBZ36" s="2">
        <v>6372</v>
      </c>
      <c r="DCA36" s="2">
        <v>0</v>
      </c>
      <c r="DCB36" s="2">
        <v>1961</v>
      </c>
      <c r="DCC36" s="2">
        <v>0</v>
      </c>
      <c r="DCD36" s="2">
        <v>975</v>
      </c>
      <c r="DCE36" s="2">
        <v>0</v>
      </c>
      <c r="DCF36" s="2">
        <v>0</v>
      </c>
      <c r="DCG36" s="2">
        <v>0</v>
      </c>
      <c r="DCH36" s="2">
        <v>14313</v>
      </c>
      <c r="DCI36" s="2">
        <v>4780</v>
      </c>
      <c r="DCJ36" s="2">
        <v>10047</v>
      </c>
      <c r="DCK36" s="2">
        <v>11447</v>
      </c>
      <c r="DCL36" s="2">
        <v>0</v>
      </c>
      <c r="DCM36" s="2">
        <v>0</v>
      </c>
      <c r="DCN36" s="2">
        <v>0</v>
      </c>
      <c r="DCO36" s="2">
        <v>0</v>
      </c>
      <c r="DCP36" s="2">
        <v>635</v>
      </c>
      <c r="DCQ36" s="2">
        <v>0</v>
      </c>
      <c r="DCR36" s="2">
        <v>0</v>
      </c>
      <c r="DCS36" s="2">
        <v>2842</v>
      </c>
      <c r="DCT36" s="2">
        <v>120</v>
      </c>
      <c r="DCU36" s="2">
        <v>0</v>
      </c>
      <c r="DCV36" s="2">
        <v>0</v>
      </c>
      <c r="DCW36" s="2">
        <v>0</v>
      </c>
      <c r="DCX36" s="2">
        <v>0</v>
      </c>
      <c r="DCY36" s="2">
        <v>0</v>
      </c>
      <c r="DCZ36" s="2">
        <v>0</v>
      </c>
      <c r="DDA36" s="2">
        <v>0</v>
      </c>
      <c r="DDB36" s="2">
        <v>335</v>
      </c>
      <c r="DDC36" s="2">
        <v>0</v>
      </c>
      <c r="DDD36" s="2">
        <v>0</v>
      </c>
      <c r="DDE36" s="2">
        <v>0</v>
      </c>
      <c r="DDF36" s="2">
        <v>0</v>
      </c>
      <c r="DDG36" s="2">
        <v>0</v>
      </c>
      <c r="DDH36" s="2">
        <v>0</v>
      </c>
      <c r="DDI36" s="2">
        <v>0</v>
      </c>
      <c r="DDJ36" s="2">
        <v>0</v>
      </c>
      <c r="DDK36" s="2">
        <v>0</v>
      </c>
      <c r="DDL36" s="2">
        <v>491</v>
      </c>
      <c r="DDM36" s="2">
        <v>0</v>
      </c>
      <c r="DDN36" s="2">
        <v>0</v>
      </c>
      <c r="DDO36" s="2">
        <v>347798</v>
      </c>
      <c r="DDP36" s="2">
        <v>0</v>
      </c>
      <c r="DDQ36" s="2">
        <v>8767</v>
      </c>
      <c r="DDR36" s="2">
        <v>0</v>
      </c>
      <c r="DDS36" s="2">
        <v>0</v>
      </c>
      <c r="DDT36" s="2">
        <v>501</v>
      </c>
      <c r="DDU36" s="2">
        <v>792</v>
      </c>
      <c r="DDV36" s="2">
        <v>0</v>
      </c>
      <c r="DDW36" s="2">
        <v>968</v>
      </c>
      <c r="DDX36" s="2">
        <v>35173</v>
      </c>
      <c r="DDY36" s="2">
        <v>23274</v>
      </c>
      <c r="DDZ36" s="2">
        <v>9</v>
      </c>
      <c r="DEA36" s="2">
        <v>0</v>
      </c>
      <c r="DEB36" s="2">
        <v>0</v>
      </c>
      <c r="DEC36" s="2">
        <v>0</v>
      </c>
      <c r="DED36" s="2">
        <v>0</v>
      </c>
      <c r="DEE36" s="2">
        <v>0</v>
      </c>
      <c r="DEF36" s="2">
        <v>3</v>
      </c>
      <c r="DEG36" s="2">
        <v>0</v>
      </c>
      <c r="DEH36" s="2">
        <v>1289</v>
      </c>
      <c r="DEI36" s="2">
        <v>48110</v>
      </c>
      <c r="DEJ36" s="2">
        <v>0</v>
      </c>
      <c r="DEK36" s="2">
        <v>0</v>
      </c>
      <c r="DEL36" s="2">
        <v>554</v>
      </c>
      <c r="DEM36" s="2">
        <v>6606</v>
      </c>
      <c r="DEN36" s="2">
        <v>6777</v>
      </c>
      <c r="DEO36" s="2">
        <v>8192</v>
      </c>
      <c r="DEP36" s="2">
        <v>0</v>
      </c>
      <c r="DEQ36" s="2">
        <v>11402</v>
      </c>
      <c r="DER36" s="2">
        <v>0</v>
      </c>
      <c r="DES36" s="2">
        <v>3347</v>
      </c>
      <c r="DET36" s="2">
        <v>1495</v>
      </c>
      <c r="DEU36" s="2">
        <v>0</v>
      </c>
      <c r="DEV36" s="2">
        <v>377</v>
      </c>
      <c r="DEW36" s="2">
        <v>4859</v>
      </c>
      <c r="DEX36" s="2">
        <v>460</v>
      </c>
      <c r="DEY36" s="2">
        <v>0</v>
      </c>
      <c r="DEZ36" s="2">
        <v>1635</v>
      </c>
      <c r="DFA36" s="2">
        <v>0</v>
      </c>
      <c r="DFB36" s="2">
        <v>27129</v>
      </c>
      <c r="DFC36" s="2">
        <v>13716</v>
      </c>
      <c r="DFD36" s="2">
        <v>0</v>
      </c>
      <c r="DFE36" s="2">
        <v>0</v>
      </c>
      <c r="DFF36" s="2">
        <v>11169</v>
      </c>
      <c r="DFG36" s="2">
        <v>0</v>
      </c>
      <c r="DFH36" s="2">
        <v>0</v>
      </c>
      <c r="DFI36" s="2">
        <v>17648</v>
      </c>
      <c r="DFJ36" s="2">
        <v>451</v>
      </c>
      <c r="DFK36" s="2">
        <v>1296</v>
      </c>
      <c r="DFL36" s="2">
        <v>0</v>
      </c>
      <c r="DFM36" s="2">
        <v>3040</v>
      </c>
      <c r="DFN36" s="2">
        <v>0</v>
      </c>
      <c r="DFO36" s="2">
        <v>0</v>
      </c>
      <c r="DFP36" s="2">
        <v>0</v>
      </c>
      <c r="DFQ36" s="2">
        <v>0</v>
      </c>
      <c r="DFR36" s="2">
        <v>0</v>
      </c>
      <c r="DFS36" s="2">
        <v>10774</v>
      </c>
      <c r="DFT36" s="2">
        <v>0</v>
      </c>
      <c r="DFU36" s="2">
        <v>6399</v>
      </c>
      <c r="DFV36" s="2">
        <v>14076</v>
      </c>
      <c r="DFW36" s="2">
        <v>0</v>
      </c>
      <c r="DFX36" s="2">
        <v>51274</v>
      </c>
      <c r="DFY36" s="2">
        <v>521073</v>
      </c>
      <c r="DFZ36" s="2">
        <v>26572</v>
      </c>
      <c r="DGA36" s="2">
        <v>0</v>
      </c>
      <c r="DGB36" s="2">
        <v>339393</v>
      </c>
      <c r="DGC36" s="2">
        <v>3620</v>
      </c>
      <c r="DGD36" s="2">
        <v>2966</v>
      </c>
      <c r="DGE36" s="2">
        <v>2828</v>
      </c>
      <c r="DGF36" s="2">
        <v>4695</v>
      </c>
      <c r="DGG36" s="2">
        <v>963</v>
      </c>
      <c r="DGH36" s="2">
        <v>0</v>
      </c>
      <c r="DGI36" s="2" t="s">
        <v>5</v>
      </c>
      <c r="DGJ36" s="2">
        <v>0</v>
      </c>
      <c r="DGK36" s="2">
        <v>1778</v>
      </c>
      <c r="DGL36" s="2" t="s">
        <v>5</v>
      </c>
      <c r="DGM36" s="2">
        <v>0</v>
      </c>
      <c r="DGN36" s="2">
        <v>17493</v>
      </c>
      <c r="DGO36" s="2">
        <v>32046</v>
      </c>
      <c r="DGP36" s="2">
        <v>144972</v>
      </c>
      <c r="DGQ36" s="2" t="s">
        <v>5</v>
      </c>
      <c r="DGR36" s="2">
        <v>27497</v>
      </c>
      <c r="DGS36" s="2">
        <v>0</v>
      </c>
      <c r="DGT36" s="2">
        <v>0</v>
      </c>
      <c r="DGU36" s="2">
        <v>1093</v>
      </c>
      <c r="DGV36" s="2">
        <v>0</v>
      </c>
      <c r="DGW36" s="2">
        <v>0</v>
      </c>
      <c r="DGX36" s="2">
        <v>10243</v>
      </c>
      <c r="DGY36" s="2">
        <v>0</v>
      </c>
      <c r="DGZ36" s="2">
        <v>121852</v>
      </c>
      <c r="DHA36" s="2">
        <v>0</v>
      </c>
      <c r="DHB36" s="2">
        <v>83833</v>
      </c>
      <c r="DHC36" s="2">
        <v>182448</v>
      </c>
      <c r="DHD36" s="2" t="s">
        <v>5</v>
      </c>
      <c r="DHE36" s="2">
        <v>836</v>
      </c>
      <c r="DHF36" s="2">
        <v>0</v>
      </c>
      <c r="DHG36" s="2">
        <v>37694</v>
      </c>
      <c r="DHH36" s="2">
        <v>0</v>
      </c>
      <c r="DHI36" s="2">
        <v>0</v>
      </c>
      <c r="DHJ36" s="2">
        <v>2841</v>
      </c>
      <c r="DHK36" s="2">
        <v>0</v>
      </c>
      <c r="DHL36" s="2">
        <v>28184</v>
      </c>
      <c r="DHM36" s="2">
        <v>587</v>
      </c>
      <c r="DHN36" s="2">
        <v>0</v>
      </c>
      <c r="DHO36" s="2">
        <v>0</v>
      </c>
      <c r="DHP36" s="2">
        <v>0</v>
      </c>
      <c r="DHQ36" s="2">
        <v>3472</v>
      </c>
      <c r="DHR36" s="2">
        <v>17193</v>
      </c>
      <c r="DHS36" s="2">
        <v>54852</v>
      </c>
      <c r="DHT36" s="2">
        <v>2051</v>
      </c>
      <c r="DHU36" s="2">
        <v>31398</v>
      </c>
      <c r="DHV36" s="2">
        <v>8995</v>
      </c>
      <c r="DHW36" s="2">
        <v>0</v>
      </c>
      <c r="DHX36" s="2">
        <v>188922</v>
      </c>
      <c r="DHY36" s="2">
        <v>0</v>
      </c>
      <c r="DHZ36" s="2">
        <v>0</v>
      </c>
      <c r="DIA36" s="2">
        <v>0</v>
      </c>
      <c r="DIB36" s="2">
        <v>0</v>
      </c>
      <c r="DIC36" s="2">
        <v>0</v>
      </c>
      <c r="DID36" s="2">
        <v>16385</v>
      </c>
      <c r="DIE36" s="2">
        <v>41796</v>
      </c>
      <c r="DIF36" s="2">
        <v>0</v>
      </c>
      <c r="DIG36" s="2">
        <v>0</v>
      </c>
      <c r="DIH36" s="2">
        <v>0</v>
      </c>
      <c r="DII36" s="2">
        <v>27180</v>
      </c>
      <c r="DIJ36" s="2">
        <v>7090</v>
      </c>
      <c r="DIK36" s="2">
        <v>1933</v>
      </c>
      <c r="DIL36" s="2">
        <v>44677</v>
      </c>
      <c r="DIM36" s="2">
        <v>59797</v>
      </c>
      <c r="DIN36" s="2">
        <v>0</v>
      </c>
      <c r="DIO36" s="2">
        <v>0</v>
      </c>
      <c r="DIP36" s="2">
        <v>882</v>
      </c>
      <c r="DIQ36" s="2">
        <v>0</v>
      </c>
      <c r="DIR36" s="2">
        <v>14060</v>
      </c>
      <c r="DIS36" s="2">
        <v>518085</v>
      </c>
      <c r="DIT36" s="2">
        <v>0</v>
      </c>
      <c r="DIU36" s="2">
        <v>0</v>
      </c>
      <c r="DIV36" s="2">
        <v>0</v>
      </c>
      <c r="DIW36" s="2">
        <v>10621</v>
      </c>
      <c r="DIX36" s="2">
        <v>8566</v>
      </c>
      <c r="DIY36" s="2">
        <v>4888</v>
      </c>
      <c r="DIZ36" s="2">
        <v>0</v>
      </c>
      <c r="DJA36" s="2">
        <v>0</v>
      </c>
      <c r="DJB36" s="2" t="s">
        <v>5</v>
      </c>
      <c r="DJC36" s="2">
        <v>10</v>
      </c>
      <c r="DJD36" s="2">
        <v>6596</v>
      </c>
      <c r="DJE36" s="2">
        <v>1881</v>
      </c>
      <c r="DJF36" s="2">
        <v>10402</v>
      </c>
      <c r="DJG36" s="2">
        <v>0</v>
      </c>
      <c r="DJH36" s="2">
        <v>0</v>
      </c>
      <c r="DJI36" s="2">
        <v>0</v>
      </c>
      <c r="DJJ36" s="2">
        <v>0</v>
      </c>
      <c r="DJK36" s="2">
        <v>0</v>
      </c>
      <c r="DJL36" s="2">
        <v>27353</v>
      </c>
      <c r="DJM36" s="2" t="s">
        <v>5</v>
      </c>
      <c r="DJN36" s="2">
        <v>0</v>
      </c>
      <c r="DJO36" s="2" t="s">
        <v>5</v>
      </c>
      <c r="DJP36" s="2">
        <v>646</v>
      </c>
      <c r="DJQ36" s="2">
        <v>0</v>
      </c>
      <c r="DJR36" s="2">
        <v>318296</v>
      </c>
      <c r="DJS36" s="2">
        <v>0</v>
      </c>
      <c r="DJT36" s="2">
        <v>477</v>
      </c>
      <c r="DJU36" s="2" t="s">
        <v>5</v>
      </c>
      <c r="DJV36" s="2">
        <v>1578133</v>
      </c>
      <c r="DJW36" s="2" t="s">
        <v>5</v>
      </c>
      <c r="DJX36" s="2">
        <v>18671</v>
      </c>
      <c r="DJY36" s="2" t="s">
        <v>5</v>
      </c>
      <c r="DJZ36" s="2">
        <v>0</v>
      </c>
      <c r="DKA36" s="2" t="s">
        <v>5</v>
      </c>
      <c r="DKB36" s="2" t="s">
        <v>5</v>
      </c>
      <c r="DKC36" s="2" t="s">
        <v>5</v>
      </c>
      <c r="DKD36" s="2" t="s">
        <v>5</v>
      </c>
      <c r="DKE36" s="2" t="s">
        <v>5</v>
      </c>
      <c r="DKF36" s="2" t="s">
        <v>5</v>
      </c>
      <c r="DKG36" s="2" t="s">
        <v>5</v>
      </c>
      <c r="DKH36" s="2" t="s">
        <v>5</v>
      </c>
      <c r="DKI36" s="2" t="s">
        <v>5</v>
      </c>
      <c r="DKJ36" s="2" t="s">
        <v>5</v>
      </c>
      <c r="DKK36" s="2" t="s">
        <v>5</v>
      </c>
      <c r="DKL36" s="2" t="s">
        <v>5</v>
      </c>
      <c r="DKM36" s="2" t="s">
        <v>5</v>
      </c>
      <c r="DKN36" s="2" t="s">
        <v>5</v>
      </c>
      <c r="DKO36" s="2">
        <v>0</v>
      </c>
      <c r="DKP36" s="2" t="s">
        <v>5</v>
      </c>
      <c r="DKQ36" s="2" t="s">
        <v>5</v>
      </c>
      <c r="DKR36" s="2" t="s">
        <v>5</v>
      </c>
      <c r="DKS36" s="2">
        <v>0</v>
      </c>
      <c r="DKT36" s="2" t="s">
        <v>5</v>
      </c>
      <c r="DKU36" s="2">
        <v>0</v>
      </c>
      <c r="DKV36" s="2" t="s">
        <v>5</v>
      </c>
      <c r="DKW36" s="2">
        <v>3212</v>
      </c>
      <c r="DKX36" s="2" t="s">
        <v>5</v>
      </c>
      <c r="DKY36" s="2">
        <v>0</v>
      </c>
      <c r="DKZ36" s="2" t="s">
        <v>5</v>
      </c>
      <c r="DLA36" s="2" t="s">
        <v>5</v>
      </c>
      <c r="DLB36" s="2">
        <v>0</v>
      </c>
      <c r="DLC36" s="2" t="s">
        <v>5</v>
      </c>
      <c r="DLD36" s="2" t="s">
        <v>5</v>
      </c>
      <c r="DLE36" s="2">
        <v>0</v>
      </c>
      <c r="DLF36" s="2" t="s">
        <v>5</v>
      </c>
      <c r="DLG36" s="2" t="s">
        <v>5</v>
      </c>
      <c r="DLH36" s="2">
        <v>0</v>
      </c>
      <c r="DLI36" s="2">
        <v>4509</v>
      </c>
      <c r="DLJ36" s="2">
        <v>23864</v>
      </c>
      <c r="DLK36" s="2">
        <v>836</v>
      </c>
      <c r="DLL36" s="2">
        <v>0</v>
      </c>
      <c r="DLM36" s="2" t="s">
        <v>5</v>
      </c>
      <c r="DLN36" s="2">
        <v>0</v>
      </c>
      <c r="DLO36" s="2" t="s">
        <v>5</v>
      </c>
      <c r="DLP36" s="2" t="s">
        <v>5</v>
      </c>
      <c r="DLQ36" s="2" t="s">
        <v>5</v>
      </c>
      <c r="DLR36" s="2" t="s">
        <v>5</v>
      </c>
      <c r="DLS36" s="2" t="s">
        <v>5</v>
      </c>
      <c r="DLT36" s="2" t="s">
        <v>5</v>
      </c>
      <c r="DLU36" s="2" t="s">
        <v>5</v>
      </c>
      <c r="DLV36" s="2">
        <v>476</v>
      </c>
      <c r="DLW36" s="2">
        <v>15976</v>
      </c>
      <c r="DLX36" s="2" t="s">
        <v>5</v>
      </c>
      <c r="DLY36" s="2" t="s">
        <v>5</v>
      </c>
      <c r="DLZ36" s="2" t="s">
        <v>5</v>
      </c>
      <c r="DMA36" s="2">
        <v>0</v>
      </c>
      <c r="DMB36" s="2" t="s">
        <v>5</v>
      </c>
      <c r="DMC36" s="2" t="s">
        <v>5</v>
      </c>
      <c r="DMD36" s="2">
        <v>0</v>
      </c>
      <c r="DME36" s="2">
        <v>0</v>
      </c>
      <c r="DMF36" s="2">
        <v>0</v>
      </c>
      <c r="DMG36" s="2">
        <v>441666</v>
      </c>
      <c r="DMH36" s="2" t="s">
        <v>5</v>
      </c>
      <c r="DMI36" s="2" t="s">
        <v>5</v>
      </c>
      <c r="DMJ36" s="2">
        <v>0</v>
      </c>
      <c r="DMK36" s="2">
        <v>0</v>
      </c>
      <c r="DML36" s="2">
        <v>0</v>
      </c>
      <c r="DMM36" s="2" t="s">
        <v>5</v>
      </c>
      <c r="DMN36" s="2">
        <v>10927</v>
      </c>
      <c r="DMO36" s="2">
        <v>13</v>
      </c>
      <c r="DMP36" s="2" t="s">
        <v>5</v>
      </c>
      <c r="DMQ36" s="2">
        <v>0</v>
      </c>
      <c r="DMR36" s="2">
        <v>0</v>
      </c>
      <c r="DMS36" s="2">
        <v>267542</v>
      </c>
      <c r="DMT36" s="2">
        <v>2290809</v>
      </c>
      <c r="DMU36" s="2">
        <v>7826</v>
      </c>
      <c r="DMV36" s="2">
        <v>0</v>
      </c>
      <c r="DMW36" s="2">
        <v>0</v>
      </c>
      <c r="DMX36" s="2">
        <v>0</v>
      </c>
      <c r="DMY36" s="2">
        <v>0</v>
      </c>
      <c r="DMZ36" s="2">
        <v>9587</v>
      </c>
      <c r="DNA36" s="2">
        <v>464</v>
      </c>
      <c r="DNB36" s="2" t="s">
        <v>5</v>
      </c>
      <c r="DNC36" s="2">
        <v>980</v>
      </c>
      <c r="DND36" s="2">
        <v>15104</v>
      </c>
      <c r="DNE36" s="2" t="s">
        <v>5</v>
      </c>
      <c r="DNF36" s="2">
        <v>204716</v>
      </c>
      <c r="DNG36" s="2">
        <v>975</v>
      </c>
      <c r="DNH36" s="2" t="s">
        <v>5</v>
      </c>
      <c r="DNI36" s="2" t="s">
        <v>5</v>
      </c>
      <c r="DNJ36" s="2" t="s">
        <v>5</v>
      </c>
      <c r="DNK36" s="2">
        <v>0</v>
      </c>
      <c r="DNL36" s="2">
        <v>0</v>
      </c>
      <c r="DNM36" s="2">
        <v>6454</v>
      </c>
      <c r="DNN36" s="2" t="s">
        <v>5</v>
      </c>
      <c r="DNO36" s="2" t="s">
        <v>5</v>
      </c>
      <c r="DNP36" s="2" t="s">
        <v>5</v>
      </c>
      <c r="DNQ36" s="2">
        <v>0</v>
      </c>
      <c r="DNR36" s="2" t="s">
        <v>5</v>
      </c>
      <c r="DNS36" s="2" t="s">
        <v>5</v>
      </c>
      <c r="DNT36" s="2">
        <v>55315</v>
      </c>
      <c r="DNU36" s="2" t="s">
        <v>5</v>
      </c>
      <c r="DNV36" s="2">
        <v>235325</v>
      </c>
      <c r="DNW36" s="2">
        <v>0</v>
      </c>
      <c r="DNX36" s="2" t="s">
        <v>5</v>
      </c>
      <c r="DNY36" s="2" t="s">
        <v>5</v>
      </c>
      <c r="DNZ36" s="2" t="s">
        <v>5</v>
      </c>
      <c r="DOA36" s="2" t="s">
        <v>5</v>
      </c>
      <c r="DOB36" s="2" t="s">
        <v>5</v>
      </c>
      <c r="DOC36" s="2">
        <v>0</v>
      </c>
      <c r="DOD36" s="2" t="s">
        <v>5</v>
      </c>
      <c r="DOE36" s="2" t="s">
        <v>5</v>
      </c>
      <c r="DOF36" s="2" t="s">
        <v>5</v>
      </c>
      <c r="DOG36" s="2" t="s">
        <v>5</v>
      </c>
      <c r="DOH36" s="2">
        <v>0</v>
      </c>
      <c r="DOI36" s="2" t="s">
        <v>5</v>
      </c>
      <c r="DOJ36" s="2">
        <v>6043184</v>
      </c>
      <c r="DOK36" s="2">
        <v>0</v>
      </c>
      <c r="DOL36" s="2" t="s">
        <v>5</v>
      </c>
      <c r="DOM36" s="2">
        <v>0</v>
      </c>
      <c r="DON36" s="2">
        <v>0</v>
      </c>
      <c r="DOO36" s="2" t="s">
        <v>5</v>
      </c>
      <c r="DOP36" s="2" t="s">
        <v>5</v>
      </c>
      <c r="DOQ36" s="2">
        <v>51698</v>
      </c>
      <c r="DOR36" s="2" t="s">
        <v>5</v>
      </c>
      <c r="DOS36" s="2" t="s">
        <v>5</v>
      </c>
      <c r="DOT36" s="2">
        <v>0</v>
      </c>
      <c r="DOU36" s="2" t="s">
        <v>5</v>
      </c>
      <c r="DOV36" s="2">
        <v>6476</v>
      </c>
      <c r="DOW36" s="2">
        <v>4126000</v>
      </c>
      <c r="DOX36" s="2" t="s">
        <v>5</v>
      </c>
      <c r="DOY36" s="2" t="s">
        <v>5</v>
      </c>
      <c r="DOZ36" s="2" t="s">
        <v>5</v>
      </c>
      <c r="DPA36" s="2" t="s">
        <v>5</v>
      </c>
      <c r="DPB36" s="2" t="s">
        <v>5</v>
      </c>
      <c r="DPC36" s="2" t="s">
        <v>5</v>
      </c>
      <c r="DPD36" s="2">
        <v>542433</v>
      </c>
      <c r="DPE36" s="2">
        <v>0</v>
      </c>
      <c r="DPF36" s="2">
        <v>0</v>
      </c>
      <c r="DPG36" s="2" t="s">
        <v>5</v>
      </c>
      <c r="DPH36" s="2" t="s">
        <v>5</v>
      </c>
      <c r="DPI36" s="2" t="s">
        <v>5</v>
      </c>
      <c r="DPJ36" s="2" t="s">
        <v>5</v>
      </c>
      <c r="DPK36" s="2">
        <v>0</v>
      </c>
      <c r="DPL36" s="2">
        <v>58473</v>
      </c>
      <c r="DPM36" s="2" t="s">
        <v>5</v>
      </c>
      <c r="DPN36" s="2" t="s">
        <v>5</v>
      </c>
      <c r="DPO36" s="2">
        <v>115866</v>
      </c>
      <c r="DPP36" s="2">
        <v>39939</v>
      </c>
      <c r="DPQ36" s="2" t="s">
        <v>5</v>
      </c>
      <c r="DPR36" s="2">
        <v>0</v>
      </c>
      <c r="DPS36" s="2">
        <v>0</v>
      </c>
      <c r="DPT36" s="2">
        <v>41607</v>
      </c>
      <c r="DPU36" s="2">
        <v>0</v>
      </c>
      <c r="DPV36" s="2" t="s">
        <v>5</v>
      </c>
      <c r="DPW36" s="2" t="s">
        <v>5</v>
      </c>
      <c r="DPX36" s="2">
        <v>0</v>
      </c>
      <c r="DPY36" s="2">
        <v>0</v>
      </c>
      <c r="DPZ36" s="2">
        <v>34925</v>
      </c>
      <c r="DQA36" s="2">
        <v>0</v>
      </c>
      <c r="DQB36" s="2">
        <v>1088</v>
      </c>
      <c r="DQC36" s="2" t="s">
        <v>5</v>
      </c>
      <c r="DQD36" s="2" t="s">
        <v>5</v>
      </c>
      <c r="DQE36" s="2">
        <v>504</v>
      </c>
      <c r="DQF36" s="2">
        <v>0</v>
      </c>
      <c r="DQG36" s="2">
        <v>0</v>
      </c>
      <c r="DQH36" s="2">
        <v>2714</v>
      </c>
      <c r="DQI36" s="2" t="s">
        <v>5</v>
      </c>
      <c r="DQJ36" s="2" t="s">
        <v>5</v>
      </c>
      <c r="DQK36" s="2">
        <v>0</v>
      </c>
      <c r="DQL36" s="2" t="s">
        <v>5</v>
      </c>
      <c r="DQM36" s="2" t="s">
        <v>5</v>
      </c>
      <c r="DQN36" s="2" t="s">
        <v>5</v>
      </c>
      <c r="DQO36" s="2" t="s">
        <v>5</v>
      </c>
      <c r="DQP36" s="2">
        <v>22189</v>
      </c>
      <c r="DQQ36" s="2">
        <v>69573</v>
      </c>
      <c r="DQR36" s="2" t="s">
        <v>5</v>
      </c>
      <c r="DQS36" s="2" t="s">
        <v>5</v>
      </c>
      <c r="DQT36" s="2">
        <v>0</v>
      </c>
      <c r="DQU36" s="2" t="s">
        <v>5</v>
      </c>
      <c r="DQV36" s="2" t="s">
        <v>5</v>
      </c>
      <c r="DQW36" s="2">
        <v>3978</v>
      </c>
      <c r="DQX36" s="2" t="s">
        <v>5</v>
      </c>
      <c r="DQY36" s="2" t="s">
        <v>5</v>
      </c>
      <c r="DQZ36" s="2" t="s">
        <v>5</v>
      </c>
      <c r="DRA36" s="2" t="s">
        <v>5</v>
      </c>
      <c r="DRB36" s="2">
        <v>0</v>
      </c>
      <c r="DRC36" s="2">
        <v>204716</v>
      </c>
      <c r="DRD36" s="2" t="s">
        <v>5</v>
      </c>
      <c r="DRE36" s="2" t="s">
        <v>5</v>
      </c>
      <c r="DRF36" s="2">
        <v>6589</v>
      </c>
      <c r="DRG36" s="2">
        <v>0</v>
      </c>
      <c r="DRH36" s="2">
        <v>0</v>
      </c>
      <c r="DRI36" s="2">
        <v>2995</v>
      </c>
      <c r="DRJ36" s="2">
        <v>0</v>
      </c>
      <c r="DRK36" s="2">
        <v>0</v>
      </c>
      <c r="DRL36" s="2">
        <v>12532</v>
      </c>
      <c r="DRM36" s="2">
        <v>0</v>
      </c>
      <c r="DRN36" s="2">
        <v>42802</v>
      </c>
      <c r="DRO36" s="2">
        <v>1918</v>
      </c>
      <c r="DRP36" s="2">
        <v>0</v>
      </c>
      <c r="DRQ36" s="2">
        <v>0</v>
      </c>
      <c r="DRR36" s="2">
        <v>3648</v>
      </c>
      <c r="DRS36" s="2">
        <v>8845</v>
      </c>
      <c r="DRT36" s="2">
        <v>0</v>
      </c>
      <c r="DRU36" s="2" t="s">
        <v>5</v>
      </c>
      <c r="DRV36" s="2">
        <v>0</v>
      </c>
      <c r="DRW36" s="2" t="s">
        <v>5</v>
      </c>
      <c r="DRX36" s="2" t="s">
        <v>5</v>
      </c>
      <c r="DRY36" s="2" t="s">
        <v>5</v>
      </c>
      <c r="DRZ36" s="2">
        <v>0</v>
      </c>
      <c r="DSA36" s="2" t="s">
        <v>5</v>
      </c>
      <c r="DSB36" s="2" t="s">
        <v>5</v>
      </c>
      <c r="DSC36" s="2" t="s">
        <v>5</v>
      </c>
      <c r="DSD36" s="2">
        <v>0</v>
      </c>
      <c r="DSE36" s="2" t="s">
        <v>5</v>
      </c>
      <c r="DSF36" s="2">
        <v>317</v>
      </c>
      <c r="DSG36" s="2">
        <v>0</v>
      </c>
      <c r="DSH36" s="2">
        <v>5877</v>
      </c>
      <c r="DSI36" s="2" t="s">
        <v>5</v>
      </c>
      <c r="DSJ36" s="2">
        <v>7662</v>
      </c>
      <c r="DSK36" s="2" t="s">
        <v>5</v>
      </c>
      <c r="DSL36" s="2">
        <v>0</v>
      </c>
      <c r="DSM36" s="2">
        <v>388</v>
      </c>
      <c r="DSN36" s="2">
        <v>0</v>
      </c>
      <c r="DSO36" s="2">
        <v>3747</v>
      </c>
      <c r="DSP36" s="2">
        <v>956</v>
      </c>
      <c r="DSQ36" s="2">
        <v>0</v>
      </c>
      <c r="DSR36" s="2">
        <v>4250</v>
      </c>
      <c r="DSS36" s="2">
        <v>0</v>
      </c>
      <c r="DST36" s="2">
        <v>1558</v>
      </c>
      <c r="DSU36" s="2">
        <v>43034</v>
      </c>
      <c r="DSV36" s="2">
        <v>0</v>
      </c>
      <c r="DSW36" s="2">
        <v>640</v>
      </c>
      <c r="DSX36" s="2">
        <v>0</v>
      </c>
      <c r="DSY36" s="2">
        <v>31456</v>
      </c>
      <c r="DSZ36" s="2">
        <v>0</v>
      </c>
      <c r="DTA36" s="2">
        <v>0</v>
      </c>
      <c r="DTB36" s="2">
        <v>1812</v>
      </c>
      <c r="DTC36" s="2">
        <v>0</v>
      </c>
      <c r="DTD36" s="2">
        <v>1014</v>
      </c>
      <c r="DTE36" s="2">
        <v>0</v>
      </c>
      <c r="DTF36" s="2">
        <v>0</v>
      </c>
      <c r="DTG36" s="2">
        <v>23515000</v>
      </c>
      <c r="DTH36" s="2">
        <v>0</v>
      </c>
      <c r="DTI36" s="2">
        <v>0</v>
      </c>
      <c r="DTJ36" s="2">
        <v>340</v>
      </c>
      <c r="DTK36" s="2">
        <v>0</v>
      </c>
      <c r="DTL36" s="2">
        <v>3834</v>
      </c>
      <c r="DTM36" s="2">
        <v>0</v>
      </c>
      <c r="DTN36" s="2">
        <v>586</v>
      </c>
      <c r="DTO36" s="2">
        <v>37289</v>
      </c>
      <c r="DTP36" s="2">
        <v>8067</v>
      </c>
      <c r="DTQ36" s="2">
        <v>1088</v>
      </c>
      <c r="DTR36" s="2">
        <v>5097</v>
      </c>
      <c r="DTS36" s="2">
        <v>351950</v>
      </c>
      <c r="DTT36" s="2">
        <v>2254</v>
      </c>
      <c r="DTU36" s="2">
        <v>0</v>
      </c>
      <c r="DTV36" s="2">
        <v>25206</v>
      </c>
      <c r="DTW36" s="2">
        <v>0</v>
      </c>
      <c r="DTX36" s="2">
        <v>0</v>
      </c>
      <c r="DTY36" s="2">
        <v>0</v>
      </c>
      <c r="DTZ36" s="2">
        <v>42295</v>
      </c>
      <c r="DUA36" s="2">
        <v>0</v>
      </c>
      <c r="DUB36" s="2">
        <v>0</v>
      </c>
      <c r="DUC36" s="2">
        <v>0</v>
      </c>
      <c r="DUD36" s="2">
        <v>272</v>
      </c>
      <c r="DUE36" s="2">
        <v>0</v>
      </c>
      <c r="DUF36" s="2">
        <v>0</v>
      </c>
      <c r="DUG36" s="2">
        <v>1813</v>
      </c>
      <c r="DUH36" s="2">
        <v>3281843</v>
      </c>
      <c r="DUI36" s="2">
        <v>910</v>
      </c>
      <c r="DUJ36" s="2">
        <v>5673</v>
      </c>
      <c r="DUK36" s="2">
        <v>0</v>
      </c>
      <c r="DUL36" s="2">
        <v>5757</v>
      </c>
      <c r="DUM36" s="2">
        <v>0</v>
      </c>
      <c r="DUN36" s="2">
        <v>0</v>
      </c>
      <c r="DUO36" s="2">
        <v>0</v>
      </c>
      <c r="DUP36" s="2">
        <v>0</v>
      </c>
      <c r="DUQ36" s="2">
        <v>0</v>
      </c>
      <c r="DUR36" s="2">
        <v>9275</v>
      </c>
      <c r="DUS36" s="2">
        <v>635</v>
      </c>
      <c r="DUT36" s="2">
        <v>0</v>
      </c>
      <c r="DUU36" s="2">
        <v>34352</v>
      </c>
      <c r="DUV36" s="2">
        <v>0</v>
      </c>
      <c r="DUW36" s="2">
        <v>985</v>
      </c>
      <c r="DUX36" s="2">
        <v>0</v>
      </c>
      <c r="DUY36" s="2">
        <v>1310</v>
      </c>
      <c r="DUZ36" s="2">
        <v>0</v>
      </c>
      <c r="DVA36" s="2">
        <v>0</v>
      </c>
      <c r="DVB36" s="2">
        <v>136835</v>
      </c>
      <c r="DVC36" s="2">
        <v>0</v>
      </c>
      <c r="DVD36" s="2">
        <v>0</v>
      </c>
      <c r="DVE36" s="2">
        <v>2429</v>
      </c>
      <c r="DVF36" s="2">
        <v>0</v>
      </c>
      <c r="DVG36" s="2">
        <v>0</v>
      </c>
      <c r="DVH36" s="2">
        <v>7504</v>
      </c>
      <c r="DVI36" s="2">
        <v>0</v>
      </c>
      <c r="DVJ36" s="2">
        <v>776</v>
      </c>
      <c r="DVK36" s="2">
        <v>0</v>
      </c>
      <c r="DVL36" s="2">
        <v>0</v>
      </c>
      <c r="DVM36" s="2">
        <v>0</v>
      </c>
      <c r="DVN36" s="2">
        <v>45991</v>
      </c>
      <c r="DVO36" s="2">
        <v>0</v>
      </c>
      <c r="DVP36" s="2">
        <v>0</v>
      </c>
      <c r="DVQ36" s="2">
        <v>0</v>
      </c>
      <c r="DVR36" s="2">
        <v>0</v>
      </c>
      <c r="DVS36" s="2">
        <v>0</v>
      </c>
      <c r="DVT36" s="2">
        <v>0</v>
      </c>
      <c r="DVU36" s="2">
        <v>921</v>
      </c>
      <c r="DVV36" s="2">
        <v>0</v>
      </c>
      <c r="DVW36" s="2">
        <v>0</v>
      </c>
      <c r="DVX36" s="2">
        <v>0</v>
      </c>
      <c r="DVY36" s="2">
        <v>1744</v>
      </c>
      <c r="DVZ36" s="2">
        <v>0</v>
      </c>
      <c r="DWA36" s="2">
        <v>0</v>
      </c>
      <c r="DWB36" s="2">
        <v>3067</v>
      </c>
      <c r="DWC36" s="2">
        <v>0</v>
      </c>
      <c r="DWD36" s="2">
        <v>0</v>
      </c>
      <c r="DWE36" s="2">
        <v>0</v>
      </c>
      <c r="DWF36" s="2">
        <v>0</v>
      </c>
      <c r="DWG36" s="2">
        <v>0</v>
      </c>
      <c r="DWH36" s="2">
        <v>0</v>
      </c>
      <c r="DWI36" s="2">
        <v>0</v>
      </c>
      <c r="DWJ36" s="2">
        <v>72435</v>
      </c>
      <c r="DWK36" s="2">
        <v>2606</v>
      </c>
      <c r="DWL36" s="2">
        <v>0</v>
      </c>
      <c r="DWM36" s="2">
        <v>7430</v>
      </c>
      <c r="DWN36" s="2">
        <v>1695</v>
      </c>
      <c r="DWO36" s="2">
        <v>0</v>
      </c>
      <c r="DWP36" s="2">
        <v>16605</v>
      </c>
      <c r="DWQ36" s="2">
        <v>0</v>
      </c>
      <c r="DWR36" s="2">
        <v>0</v>
      </c>
      <c r="DWS36" s="2">
        <v>0</v>
      </c>
      <c r="DWT36" s="2">
        <v>0</v>
      </c>
      <c r="DWU36" s="2">
        <v>0</v>
      </c>
      <c r="DWV36" s="2">
        <v>0</v>
      </c>
      <c r="DWW36" s="2">
        <v>0</v>
      </c>
      <c r="DWX36" s="2">
        <v>0</v>
      </c>
      <c r="DWY36" s="2">
        <v>0</v>
      </c>
      <c r="DWZ36" s="2">
        <v>4027</v>
      </c>
      <c r="DXA36" s="2">
        <v>0</v>
      </c>
      <c r="DXB36" s="2">
        <v>0</v>
      </c>
      <c r="DXC36" s="2">
        <v>0</v>
      </c>
      <c r="DXD36" s="2">
        <v>3165894</v>
      </c>
      <c r="DXE36" s="2">
        <v>41820</v>
      </c>
      <c r="DXF36" s="2">
        <v>0</v>
      </c>
      <c r="DXG36" s="2">
        <v>699</v>
      </c>
      <c r="DXH36" s="2">
        <v>0</v>
      </c>
      <c r="DXI36" s="2">
        <v>3116</v>
      </c>
      <c r="DXJ36" s="2">
        <v>0</v>
      </c>
      <c r="DXK36" s="2">
        <v>0</v>
      </c>
      <c r="DXL36" s="2">
        <v>255</v>
      </c>
      <c r="DXM36" s="2">
        <v>0</v>
      </c>
      <c r="DXN36" s="2">
        <v>0</v>
      </c>
      <c r="DXO36" s="2">
        <v>11795</v>
      </c>
      <c r="DXP36" s="2">
        <v>0</v>
      </c>
      <c r="DXQ36" s="2">
        <v>0</v>
      </c>
      <c r="DXR36" s="2">
        <v>67</v>
      </c>
      <c r="DXS36" s="2">
        <v>0</v>
      </c>
      <c r="DXT36" s="2">
        <v>474</v>
      </c>
      <c r="DXU36" s="2">
        <v>0</v>
      </c>
      <c r="DXV36" s="2">
        <v>0</v>
      </c>
      <c r="DXW36" s="2">
        <v>0</v>
      </c>
      <c r="DXX36" s="2">
        <v>7034</v>
      </c>
      <c r="DXY36" s="2">
        <v>0</v>
      </c>
      <c r="DXZ36" s="2">
        <v>0</v>
      </c>
      <c r="DYA36" s="2">
        <v>10163</v>
      </c>
      <c r="DYB36" s="2">
        <v>39722</v>
      </c>
      <c r="DYC36" s="2">
        <v>0</v>
      </c>
      <c r="DYD36" s="2">
        <v>0</v>
      </c>
      <c r="DYE36" s="2">
        <v>23635</v>
      </c>
      <c r="DYF36" s="2">
        <v>0</v>
      </c>
      <c r="DYG36" s="2">
        <v>0</v>
      </c>
      <c r="DYH36" s="2">
        <v>0</v>
      </c>
      <c r="DYI36" s="2">
        <v>0</v>
      </c>
      <c r="DYJ36" s="2">
        <v>0</v>
      </c>
      <c r="DYK36" s="2">
        <v>946246</v>
      </c>
      <c r="DYL36" s="2">
        <v>0</v>
      </c>
      <c r="DYM36" s="2">
        <v>0</v>
      </c>
      <c r="DYN36" s="2">
        <v>0</v>
      </c>
      <c r="DYO36" s="2">
        <v>115</v>
      </c>
      <c r="DYP36" s="2">
        <v>98896</v>
      </c>
      <c r="DYQ36" s="2">
        <v>0</v>
      </c>
      <c r="DYR36" s="2">
        <v>11957</v>
      </c>
      <c r="DYS36" s="2">
        <v>0</v>
      </c>
      <c r="DYT36" s="2">
        <v>1903</v>
      </c>
      <c r="DYU36" s="2">
        <v>244</v>
      </c>
      <c r="DYV36" s="2">
        <v>0</v>
      </c>
      <c r="DYW36" s="2">
        <v>0</v>
      </c>
      <c r="DYX36" s="2">
        <v>0</v>
      </c>
      <c r="DYY36" s="2">
        <v>0</v>
      </c>
      <c r="DYZ36" s="2">
        <v>40438</v>
      </c>
      <c r="DZA36" s="2">
        <v>0</v>
      </c>
      <c r="DZB36" s="2">
        <v>1320</v>
      </c>
      <c r="DZC36" s="2">
        <v>0</v>
      </c>
      <c r="DZD36" s="2">
        <v>0</v>
      </c>
      <c r="DZE36" s="2">
        <v>43275</v>
      </c>
      <c r="DZF36" s="2">
        <v>4213</v>
      </c>
      <c r="DZG36" s="2">
        <v>986</v>
      </c>
      <c r="DZH36" s="2">
        <v>0</v>
      </c>
      <c r="DZI36" s="2">
        <v>5318</v>
      </c>
      <c r="DZJ36" s="2">
        <v>0</v>
      </c>
      <c r="DZK36" s="2">
        <v>0</v>
      </c>
      <c r="DZL36" s="2">
        <v>0</v>
      </c>
      <c r="DZM36" s="2">
        <v>596</v>
      </c>
      <c r="DZN36" s="2">
        <v>4151</v>
      </c>
      <c r="DZO36" s="2">
        <v>0</v>
      </c>
      <c r="DZP36" s="2">
        <v>0</v>
      </c>
      <c r="DZQ36" s="2">
        <v>0</v>
      </c>
      <c r="DZR36" s="2">
        <v>0</v>
      </c>
      <c r="DZS36" s="2">
        <v>0</v>
      </c>
      <c r="DZT36" s="2">
        <v>8935</v>
      </c>
      <c r="DZU36" s="2">
        <v>474</v>
      </c>
      <c r="DZV36" s="2">
        <v>2637654</v>
      </c>
      <c r="DZW36" s="2">
        <v>11757</v>
      </c>
      <c r="DZX36" s="2">
        <v>0</v>
      </c>
      <c r="DZY36" s="2">
        <v>0</v>
      </c>
      <c r="DZZ36" s="2">
        <v>860</v>
      </c>
      <c r="EAA36" s="2">
        <v>0</v>
      </c>
      <c r="EAB36" s="2">
        <v>0</v>
      </c>
      <c r="EAC36" s="2">
        <v>0</v>
      </c>
      <c r="EAD36" s="2">
        <v>0</v>
      </c>
      <c r="EAE36" s="2">
        <v>0</v>
      </c>
      <c r="EAF36" s="2">
        <v>0</v>
      </c>
      <c r="EAG36" s="2">
        <v>0</v>
      </c>
      <c r="EAH36" s="2">
        <v>0</v>
      </c>
      <c r="EAI36" s="2">
        <v>0</v>
      </c>
      <c r="EAJ36" s="2">
        <v>0</v>
      </c>
      <c r="EAK36" s="2">
        <v>1526</v>
      </c>
      <c r="EAL36" s="2">
        <v>2632</v>
      </c>
      <c r="EAM36" s="2">
        <v>0</v>
      </c>
      <c r="EAN36" s="2">
        <v>0</v>
      </c>
      <c r="EAO36" s="2">
        <v>0</v>
      </c>
      <c r="EAP36" s="2">
        <v>0</v>
      </c>
      <c r="EAQ36" s="2">
        <v>0</v>
      </c>
      <c r="EAR36" s="2">
        <v>0</v>
      </c>
      <c r="EAS36" s="2">
        <v>0</v>
      </c>
      <c r="EAT36" s="2">
        <v>12</v>
      </c>
      <c r="EAU36" s="2">
        <v>232</v>
      </c>
      <c r="EAV36" s="2">
        <v>0</v>
      </c>
      <c r="EAW36" s="2">
        <v>0</v>
      </c>
      <c r="EAX36" s="2">
        <v>0</v>
      </c>
      <c r="EAY36" s="2">
        <v>0</v>
      </c>
      <c r="EAZ36" s="2">
        <v>2986</v>
      </c>
      <c r="EBA36" s="2">
        <v>0</v>
      </c>
      <c r="EBB36" s="2">
        <v>92269</v>
      </c>
      <c r="EBC36" s="2">
        <v>0</v>
      </c>
      <c r="EBD36" s="2">
        <v>0</v>
      </c>
      <c r="EBE36" s="2">
        <v>0</v>
      </c>
      <c r="EBF36" s="2">
        <v>0</v>
      </c>
      <c r="EBG36" s="2">
        <v>1338</v>
      </c>
      <c r="EBH36" s="2">
        <v>660</v>
      </c>
      <c r="EBI36" s="2">
        <v>0</v>
      </c>
      <c r="EBJ36" s="2">
        <v>0</v>
      </c>
      <c r="EBK36" s="2">
        <v>0</v>
      </c>
      <c r="EBL36" s="2">
        <v>2549</v>
      </c>
      <c r="EBM36" s="2">
        <v>13302</v>
      </c>
      <c r="EBN36" s="2">
        <v>0</v>
      </c>
      <c r="EBO36" s="2">
        <v>323</v>
      </c>
      <c r="EBP36" s="2">
        <v>0</v>
      </c>
      <c r="EBQ36" s="2">
        <v>2946</v>
      </c>
      <c r="EBR36" s="2">
        <v>0</v>
      </c>
      <c r="EBS36" s="2">
        <v>959</v>
      </c>
      <c r="EBT36" s="2">
        <v>29861</v>
      </c>
      <c r="EBU36" s="2">
        <v>2357</v>
      </c>
      <c r="EBV36" s="2">
        <v>0</v>
      </c>
      <c r="EBW36" s="2">
        <v>1491</v>
      </c>
      <c r="EBX36" s="2">
        <v>2944</v>
      </c>
      <c r="EBY36" s="2">
        <v>0</v>
      </c>
      <c r="EBZ36" s="2">
        <v>5249</v>
      </c>
      <c r="ECA36" s="2">
        <v>2123</v>
      </c>
      <c r="ECB36" s="2">
        <v>0</v>
      </c>
      <c r="ECC36" s="2">
        <v>4520</v>
      </c>
      <c r="ECD36" s="2">
        <v>493</v>
      </c>
      <c r="ECE36" s="2">
        <v>0</v>
      </c>
      <c r="ECF36" s="2">
        <v>0</v>
      </c>
      <c r="ECG36" s="2">
        <v>0</v>
      </c>
      <c r="ECH36" s="2">
        <v>0</v>
      </c>
      <c r="ECI36" s="2">
        <v>0</v>
      </c>
      <c r="ECJ36" s="2">
        <v>0</v>
      </c>
      <c r="ECK36" s="2">
        <v>6332</v>
      </c>
      <c r="ECL36" s="2">
        <v>0</v>
      </c>
      <c r="ECM36" s="2">
        <v>0</v>
      </c>
      <c r="ECN36" s="2">
        <v>0</v>
      </c>
      <c r="ECO36" s="2">
        <v>1516</v>
      </c>
      <c r="ECP36" s="2">
        <v>0</v>
      </c>
      <c r="ECQ36" s="2">
        <v>8108</v>
      </c>
      <c r="ECR36" s="2">
        <v>0</v>
      </c>
      <c r="ECS36" s="2">
        <v>25887</v>
      </c>
      <c r="ECT36" s="2">
        <v>0</v>
      </c>
      <c r="ECU36" s="2">
        <v>145965</v>
      </c>
      <c r="ECV36" s="2" t="s">
        <v>5</v>
      </c>
      <c r="ECW36" s="2">
        <v>0</v>
      </c>
      <c r="ECX36" s="2">
        <v>0</v>
      </c>
      <c r="ECY36" s="2">
        <v>0</v>
      </c>
      <c r="ECZ36" s="2">
        <v>0</v>
      </c>
      <c r="EDA36" s="2">
        <v>0</v>
      </c>
      <c r="EDB36" s="2">
        <v>3802</v>
      </c>
      <c r="EDC36" s="2">
        <v>1492</v>
      </c>
      <c r="EDD36" s="2">
        <v>0</v>
      </c>
      <c r="EDE36" s="2">
        <v>0</v>
      </c>
      <c r="EDF36" s="2">
        <v>0</v>
      </c>
      <c r="EDG36" s="2">
        <v>2960</v>
      </c>
      <c r="EDH36" s="2">
        <v>1008</v>
      </c>
      <c r="EDI36" s="2">
        <v>0</v>
      </c>
      <c r="EDJ36" s="2">
        <v>20404</v>
      </c>
      <c r="EDK36" s="2">
        <v>501</v>
      </c>
      <c r="EDL36" s="2">
        <v>0</v>
      </c>
      <c r="EDM36" s="2">
        <v>0</v>
      </c>
      <c r="EDN36" s="2">
        <v>0</v>
      </c>
      <c r="EDO36" s="2">
        <v>1689</v>
      </c>
      <c r="EDP36" s="2">
        <v>0</v>
      </c>
      <c r="EDQ36" s="2">
        <v>1495</v>
      </c>
      <c r="EDR36" s="2">
        <v>0</v>
      </c>
      <c r="EDS36" s="2">
        <v>1283</v>
      </c>
      <c r="EDT36" s="2">
        <v>3974</v>
      </c>
      <c r="EDU36" s="2">
        <v>0</v>
      </c>
      <c r="EDV36" s="2">
        <v>0</v>
      </c>
      <c r="EDW36" s="2">
        <v>3216</v>
      </c>
      <c r="EDX36" s="2">
        <v>853</v>
      </c>
      <c r="EDY36" s="2">
        <v>0</v>
      </c>
      <c r="EDZ36" s="2">
        <v>0</v>
      </c>
      <c r="EEA36" s="2">
        <v>0</v>
      </c>
      <c r="EEB36" s="2">
        <v>0</v>
      </c>
      <c r="EEC36" s="2">
        <v>0</v>
      </c>
      <c r="EED36" s="2">
        <v>0</v>
      </c>
      <c r="EEE36" s="2">
        <v>0</v>
      </c>
      <c r="EEF36" s="2">
        <v>46</v>
      </c>
      <c r="EEG36" s="2">
        <v>997</v>
      </c>
      <c r="EEH36" s="2">
        <v>1438</v>
      </c>
      <c r="EEI36" s="2">
        <v>7654</v>
      </c>
      <c r="EEJ36" s="2">
        <v>0</v>
      </c>
      <c r="EEK36" s="2">
        <v>0</v>
      </c>
      <c r="EEL36" s="2">
        <v>14801</v>
      </c>
      <c r="EEM36" s="2">
        <v>0</v>
      </c>
      <c r="EEN36" s="2">
        <v>0</v>
      </c>
      <c r="EEO36" s="2">
        <v>0</v>
      </c>
      <c r="EEP36" s="2">
        <v>0</v>
      </c>
      <c r="EEQ36" s="2">
        <v>0</v>
      </c>
      <c r="EER36" s="2">
        <v>0</v>
      </c>
      <c r="EES36" s="2">
        <v>0</v>
      </c>
      <c r="EET36" s="2">
        <v>89</v>
      </c>
      <c r="EEU36" s="2">
        <v>0</v>
      </c>
      <c r="EEV36" s="2">
        <v>0</v>
      </c>
      <c r="EEW36" s="2">
        <v>0</v>
      </c>
      <c r="EEX36" s="2">
        <v>82183</v>
      </c>
      <c r="EEY36" s="2">
        <v>1992</v>
      </c>
      <c r="EEZ36" s="2">
        <v>134</v>
      </c>
      <c r="EFA36" s="2">
        <v>0</v>
      </c>
      <c r="EFB36" s="2">
        <v>1003</v>
      </c>
      <c r="EFC36" s="2">
        <v>0</v>
      </c>
      <c r="EFD36" s="2">
        <v>0</v>
      </c>
      <c r="EFE36" s="2">
        <v>0</v>
      </c>
      <c r="EFF36" s="2">
        <v>925</v>
      </c>
      <c r="EFG36" s="2">
        <v>2987</v>
      </c>
      <c r="EFH36" s="2">
        <v>0</v>
      </c>
      <c r="EFI36" s="2">
        <v>0</v>
      </c>
      <c r="EFJ36" s="2">
        <v>0</v>
      </c>
      <c r="EFK36" s="2">
        <v>0</v>
      </c>
      <c r="EFL36" s="2">
        <v>1544</v>
      </c>
      <c r="EFM36" s="2">
        <v>0</v>
      </c>
      <c r="EFN36" s="2">
        <v>53169</v>
      </c>
      <c r="EFO36" s="2">
        <v>0</v>
      </c>
      <c r="EFP36" s="2">
        <v>0</v>
      </c>
      <c r="EFQ36" s="2">
        <v>1883062</v>
      </c>
      <c r="EFR36" s="2">
        <v>0</v>
      </c>
      <c r="EFS36" s="2">
        <v>5397</v>
      </c>
      <c r="EFT36" s="2">
        <v>0</v>
      </c>
      <c r="EFU36" s="2">
        <v>14394</v>
      </c>
      <c r="EFV36" s="2">
        <v>2739</v>
      </c>
      <c r="EFW36" s="2">
        <v>0</v>
      </c>
      <c r="EFX36" s="2">
        <v>0</v>
      </c>
      <c r="EFY36" s="2">
        <v>0</v>
      </c>
      <c r="EFZ36" s="2">
        <v>294</v>
      </c>
      <c r="EGA36" s="2">
        <v>0</v>
      </c>
      <c r="EGB36" s="2">
        <v>8469</v>
      </c>
      <c r="EGC36" s="2">
        <v>0</v>
      </c>
      <c r="EGD36" s="2">
        <v>80798</v>
      </c>
      <c r="EGE36" s="2">
        <v>1519</v>
      </c>
      <c r="EGF36" s="2">
        <v>36</v>
      </c>
      <c r="EGG36" s="2">
        <v>9342</v>
      </c>
      <c r="EGH36" s="2">
        <v>11011</v>
      </c>
      <c r="EGI36" s="2">
        <v>0</v>
      </c>
      <c r="EGJ36" s="2">
        <v>1679</v>
      </c>
      <c r="EGK36" s="2">
        <v>1989</v>
      </c>
      <c r="EGL36" s="2">
        <v>53215</v>
      </c>
      <c r="EGM36" s="2">
        <v>0</v>
      </c>
      <c r="EGN36" s="2">
        <v>0</v>
      </c>
      <c r="EGO36" s="2">
        <v>28810</v>
      </c>
      <c r="EGP36" s="2">
        <v>2391</v>
      </c>
      <c r="EGQ36" s="2">
        <v>72588</v>
      </c>
      <c r="EGR36" s="2">
        <v>0</v>
      </c>
      <c r="EGS36" s="2">
        <v>0</v>
      </c>
      <c r="EGT36" s="2">
        <v>12511</v>
      </c>
      <c r="EGU36" s="2">
        <v>0</v>
      </c>
      <c r="EGV36" s="2">
        <v>35998</v>
      </c>
      <c r="EGW36" s="2">
        <v>1220</v>
      </c>
      <c r="EGX36" s="2">
        <v>0</v>
      </c>
      <c r="EGY36" s="2">
        <v>0</v>
      </c>
      <c r="EGZ36" s="2">
        <v>266832</v>
      </c>
      <c r="EHA36" s="2">
        <v>0</v>
      </c>
      <c r="EHB36" s="2">
        <v>0</v>
      </c>
      <c r="EHC36" s="2">
        <v>0</v>
      </c>
      <c r="EHD36" s="2">
        <v>0</v>
      </c>
      <c r="EHE36" s="2">
        <v>25639</v>
      </c>
      <c r="EHF36" s="2">
        <v>17492</v>
      </c>
      <c r="EHG36" s="2">
        <v>15715</v>
      </c>
      <c r="EHH36" s="2">
        <v>0</v>
      </c>
      <c r="EHI36" s="2">
        <v>11830</v>
      </c>
      <c r="EHJ36" s="2">
        <v>145001</v>
      </c>
      <c r="EHK36" s="2">
        <v>7306</v>
      </c>
      <c r="EHL36" s="2">
        <v>27109</v>
      </c>
      <c r="EHM36" s="2">
        <v>98273</v>
      </c>
      <c r="EHN36" s="2">
        <v>3062778</v>
      </c>
      <c r="EHO36" s="2">
        <v>0</v>
      </c>
      <c r="EHP36" s="2">
        <v>0</v>
      </c>
      <c r="EHQ36" s="2">
        <v>987</v>
      </c>
      <c r="EHR36" s="2">
        <v>3569</v>
      </c>
      <c r="EHS36" s="2">
        <v>0</v>
      </c>
      <c r="EHT36" s="2">
        <v>0</v>
      </c>
      <c r="EHU36" s="2">
        <v>1366252</v>
      </c>
      <c r="EHV36" s="2">
        <v>0</v>
      </c>
      <c r="EHW36" s="2">
        <v>0</v>
      </c>
      <c r="EHX36" s="2">
        <v>0</v>
      </c>
      <c r="EHY36" s="2">
        <v>0</v>
      </c>
      <c r="EHZ36" s="2">
        <v>0</v>
      </c>
      <c r="EIA36" s="2">
        <v>0</v>
      </c>
      <c r="EIB36" s="2">
        <v>0</v>
      </c>
      <c r="EIC36" s="2">
        <v>1711</v>
      </c>
      <c r="EID36" s="2">
        <v>49</v>
      </c>
      <c r="EIE36" s="2">
        <v>0</v>
      </c>
      <c r="EIF36" s="2">
        <v>8292</v>
      </c>
      <c r="EIG36" s="2">
        <v>0</v>
      </c>
      <c r="EIH36" s="2">
        <v>17036</v>
      </c>
      <c r="EII36" s="2">
        <v>0</v>
      </c>
      <c r="EIJ36" s="2">
        <v>1171</v>
      </c>
      <c r="EIK36" s="2">
        <v>8930</v>
      </c>
      <c r="EIL36" s="2">
        <v>3507</v>
      </c>
      <c r="EIM36" s="2">
        <v>0</v>
      </c>
      <c r="EIN36" s="2">
        <v>45065</v>
      </c>
      <c r="EIO36" s="2">
        <v>0</v>
      </c>
      <c r="EIP36" s="2">
        <v>2267</v>
      </c>
      <c r="EIQ36" s="2">
        <v>2371</v>
      </c>
      <c r="EIR36" s="2">
        <v>14459</v>
      </c>
      <c r="EIS36" s="2">
        <v>2194</v>
      </c>
      <c r="EIT36" s="2">
        <v>20644</v>
      </c>
      <c r="EIU36" s="2">
        <v>2353</v>
      </c>
      <c r="EIV36" s="2">
        <v>0</v>
      </c>
      <c r="EIW36" s="2">
        <v>12818</v>
      </c>
      <c r="EIX36" s="2">
        <v>536192</v>
      </c>
      <c r="EIY36" s="2">
        <v>16049</v>
      </c>
      <c r="EIZ36" s="2">
        <v>60645</v>
      </c>
      <c r="EJA36" s="2">
        <v>0</v>
      </c>
      <c r="EJB36" s="2">
        <v>986</v>
      </c>
      <c r="EJC36" s="2">
        <v>23194</v>
      </c>
      <c r="EJD36" s="2">
        <v>12597</v>
      </c>
      <c r="EJE36" s="2">
        <v>4006479</v>
      </c>
      <c r="EJF36" s="2">
        <v>0</v>
      </c>
      <c r="EJG36" s="2">
        <v>0</v>
      </c>
      <c r="EJH36" s="2">
        <v>0</v>
      </c>
      <c r="EJI36" s="2">
        <v>0</v>
      </c>
      <c r="EJJ36" s="2">
        <v>0</v>
      </c>
      <c r="EJK36" s="2">
        <v>8554</v>
      </c>
      <c r="EJL36" s="2">
        <v>14200</v>
      </c>
      <c r="EJM36" s="2">
        <v>0</v>
      </c>
      <c r="EJN36" s="2">
        <v>0</v>
      </c>
      <c r="EJO36" s="2">
        <v>0</v>
      </c>
      <c r="EJP36" s="2">
        <v>0</v>
      </c>
      <c r="EJQ36" s="2">
        <v>5213</v>
      </c>
      <c r="EJR36" s="2">
        <v>0</v>
      </c>
      <c r="EJS36" s="2">
        <v>0</v>
      </c>
      <c r="EJT36" s="2">
        <v>0</v>
      </c>
      <c r="EJU36" s="2">
        <v>0</v>
      </c>
      <c r="EJV36" s="2">
        <v>0</v>
      </c>
      <c r="EJW36" s="2">
        <v>33966</v>
      </c>
      <c r="EJX36" s="2">
        <v>0</v>
      </c>
      <c r="EJY36" s="2">
        <v>0</v>
      </c>
      <c r="EJZ36" s="2">
        <v>0</v>
      </c>
      <c r="EKA36" s="2">
        <v>0</v>
      </c>
      <c r="EKB36" s="2">
        <v>46603</v>
      </c>
      <c r="EKC36" s="2">
        <v>767</v>
      </c>
      <c r="EKD36" s="2">
        <v>0</v>
      </c>
      <c r="EKE36" s="2">
        <v>8762</v>
      </c>
      <c r="EKF36" s="2">
        <v>0</v>
      </c>
      <c r="EKG36" s="2">
        <v>0</v>
      </c>
      <c r="EKH36" s="2">
        <v>6504</v>
      </c>
      <c r="EKI36" s="2">
        <v>2</v>
      </c>
      <c r="EKJ36" s="2">
        <v>6875</v>
      </c>
      <c r="EKK36" s="2">
        <v>3808</v>
      </c>
      <c r="EKL36" s="2">
        <v>0</v>
      </c>
      <c r="EKM36" s="2">
        <v>0</v>
      </c>
      <c r="EKN36" s="2">
        <v>0</v>
      </c>
      <c r="EKO36" s="2">
        <v>0</v>
      </c>
      <c r="EKP36" s="2">
        <v>7772</v>
      </c>
      <c r="EKQ36" s="2">
        <v>45329</v>
      </c>
      <c r="EKR36" s="2">
        <v>0</v>
      </c>
      <c r="EKS36" s="2">
        <v>0</v>
      </c>
      <c r="EKT36" s="2">
        <v>0</v>
      </c>
      <c r="EKU36" s="2">
        <v>0</v>
      </c>
      <c r="EKV36" s="2">
        <v>292732</v>
      </c>
      <c r="EKW36" s="2">
        <v>0</v>
      </c>
      <c r="EKX36" s="2">
        <v>0</v>
      </c>
      <c r="EKY36" s="2">
        <v>0</v>
      </c>
      <c r="EKZ36" s="2">
        <v>4101</v>
      </c>
      <c r="ELA36" s="2">
        <v>16316</v>
      </c>
      <c r="ELB36" s="2">
        <v>2995567</v>
      </c>
      <c r="ELC36" s="2">
        <v>0</v>
      </c>
      <c r="ELD36" s="2">
        <v>0</v>
      </c>
      <c r="ELE36" s="2">
        <v>0</v>
      </c>
      <c r="ELF36" s="2">
        <v>0</v>
      </c>
      <c r="ELG36" s="2">
        <v>1007</v>
      </c>
      <c r="ELH36" s="2">
        <v>1504</v>
      </c>
      <c r="ELI36" s="2">
        <v>2939</v>
      </c>
      <c r="ELJ36" s="2">
        <v>0</v>
      </c>
      <c r="ELK36" s="2">
        <v>0</v>
      </c>
      <c r="ELL36" s="2">
        <v>53441</v>
      </c>
      <c r="ELM36" s="2">
        <v>0</v>
      </c>
      <c r="ELN36" s="2">
        <v>0</v>
      </c>
      <c r="ELO36" s="2">
        <v>0</v>
      </c>
      <c r="ELP36" s="2">
        <v>0</v>
      </c>
      <c r="ELQ36" s="2">
        <v>757</v>
      </c>
      <c r="ELR36" s="2">
        <v>5780</v>
      </c>
      <c r="ELS36" s="2">
        <v>74145</v>
      </c>
      <c r="ELT36" s="2">
        <v>0</v>
      </c>
      <c r="ELU36" s="2">
        <v>0</v>
      </c>
      <c r="ELV36" s="2">
        <v>4116</v>
      </c>
      <c r="ELW36" s="2">
        <v>0</v>
      </c>
      <c r="ELX36" s="2">
        <v>11732</v>
      </c>
      <c r="ELY36" s="2">
        <v>31393</v>
      </c>
      <c r="ELZ36" s="2">
        <v>0</v>
      </c>
      <c r="EMA36" s="2">
        <v>1991</v>
      </c>
      <c r="EMB36" s="2">
        <v>0</v>
      </c>
      <c r="EMC36" s="2">
        <v>0</v>
      </c>
      <c r="EMD36" s="2">
        <v>0</v>
      </c>
      <c r="EME36" s="2">
        <v>0</v>
      </c>
      <c r="EMF36" s="2">
        <v>4485</v>
      </c>
      <c r="EMG36" s="2">
        <v>19656</v>
      </c>
      <c r="EMH36" s="2">
        <v>1438</v>
      </c>
      <c r="EMI36" s="2">
        <v>0</v>
      </c>
      <c r="EMJ36" s="2">
        <v>2890</v>
      </c>
      <c r="EMK36" s="2">
        <v>41068</v>
      </c>
      <c r="EML36" s="2">
        <v>24565</v>
      </c>
      <c r="EMM36" s="2">
        <v>9326</v>
      </c>
      <c r="EMN36" s="2">
        <v>7531</v>
      </c>
      <c r="EMO36" s="2">
        <v>4500</v>
      </c>
      <c r="EMP36" s="2">
        <v>0</v>
      </c>
      <c r="EMQ36" s="2">
        <v>2319</v>
      </c>
      <c r="EMR36" s="2">
        <v>3316</v>
      </c>
      <c r="EMS36" s="2">
        <v>0</v>
      </c>
      <c r="EMT36" s="2">
        <v>894</v>
      </c>
      <c r="EMU36" s="2">
        <v>1425159</v>
      </c>
      <c r="EMV36" s="2">
        <v>0</v>
      </c>
      <c r="EMW36" s="2">
        <v>0</v>
      </c>
      <c r="EMX36" s="2">
        <v>73654</v>
      </c>
      <c r="EMY36" s="2">
        <v>0</v>
      </c>
      <c r="EMZ36" s="2">
        <v>0</v>
      </c>
      <c r="ENA36" s="2">
        <v>714</v>
      </c>
      <c r="ENB36" s="2">
        <v>47905</v>
      </c>
      <c r="ENC36" s="2">
        <v>0</v>
      </c>
      <c r="END36" s="2">
        <v>6786</v>
      </c>
      <c r="ENE36" s="2">
        <v>0</v>
      </c>
      <c r="ENF36" s="2">
        <v>0</v>
      </c>
      <c r="ENG36" s="2">
        <v>0</v>
      </c>
      <c r="ENH36" s="2">
        <v>0</v>
      </c>
      <c r="ENI36" s="2">
        <v>22122</v>
      </c>
      <c r="ENJ36" s="2">
        <v>12295</v>
      </c>
      <c r="ENK36" s="2">
        <v>5569</v>
      </c>
      <c r="ENL36" s="2">
        <v>13832</v>
      </c>
      <c r="ENM36" s="2">
        <v>0</v>
      </c>
      <c r="ENN36" s="2">
        <v>0</v>
      </c>
      <c r="ENO36" s="2">
        <v>0</v>
      </c>
      <c r="ENP36" s="2">
        <v>100771</v>
      </c>
      <c r="ENQ36" s="2">
        <v>41767</v>
      </c>
      <c r="ENR36" s="2">
        <v>1597</v>
      </c>
      <c r="ENS36" s="2">
        <v>0</v>
      </c>
      <c r="ENT36" s="2">
        <v>0</v>
      </c>
      <c r="ENU36" s="2">
        <v>3623</v>
      </c>
      <c r="ENV36" s="2">
        <v>0</v>
      </c>
      <c r="ENW36" s="2">
        <v>3061</v>
      </c>
      <c r="ENX36" s="2">
        <v>0</v>
      </c>
      <c r="ENY36" s="2">
        <v>0</v>
      </c>
      <c r="ENZ36" s="2">
        <v>8712</v>
      </c>
      <c r="EOA36" s="2">
        <v>0</v>
      </c>
      <c r="EOB36" s="2">
        <v>289</v>
      </c>
      <c r="EOC36" s="2">
        <v>927</v>
      </c>
      <c r="EOD36" s="2">
        <v>1438</v>
      </c>
      <c r="EOE36" s="2">
        <v>0</v>
      </c>
      <c r="EOF36" s="2">
        <v>11120</v>
      </c>
      <c r="EOG36" s="2">
        <v>11619</v>
      </c>
      <c r="EOH36" s="2">
        <v>0</v>
      </c>
      <c r="EOI36" s="2">
        <v>0</v>
      </c>
      <c r="EOJ36" s="2">
        <v>6447</v>
      </c>
      <c r="EOK36" s="2">
        <v>2315</v>
      </c>
      <c r="EOL36" s="2">
        <v>1935</v>
      </c>
      <c r="EOM36" s="2">
        <v>0</v>
      </c>
      <c r="EON36" s="2">
        <v>0</v>
      </c>
      <c r="EOO36" s="2">
        <v>0</v>
      </c>
      <c r="EOP36" s="2">
        <v>0</v>
      </c>
      <c r="EOQ36" s="2">
        <v>0</v>
      </c>
      <c r="EOR36" s="2">
        <v>1232</v>
      </c>
      <c r="EOS36" s="2">
        <v>717008</v>
      </c>
      <c r="EOT36" s="2">
        <v>0</v>
      </c>
      <c r="EOU36" s="2">
        <v>0</v>
      </c>
      <c r="EOV36" s="2">
        <v>0</v>
      </c>
      <c r="EOW36" s="2">
        <v>0</v>
      </c>
      <c r="EOX36" s="2">
        <v>0</v>
      </c>
      <c r="EOY36" s="2">
        <v>0</v>
      </c>
      <c r="EOZ36" s="2" t="s">
        <v>5</v>
      </c>
      <c r="EPA36" s="2">
        <v>0</v>
      </c>
      <c r="EPB36" s="2">
        <v>11425</v>
      </c>
      <c r="EPC36" s="2">
        <v>0</v>
      </c>
      <c r="EPD36" s="2">
        <v>44875</v>
      </c>
      <c r="EPE36" s="2">
        <v>0</v>
      </c>
      <c r="EPF36" s="2">
        <v>984</v>
      </c>
      <c r="EPG36" s="2">
        <v>0</v>
      </c>
      <c r="EPH36" s="2">
        <v>506</v>
      </c>
      <c r="EPI36" s="2">
        <v>2261</v>
      </c>
      <c r="EPJ36" s="2">
        <v>1859</v>
      </c>
      <c r="EPK36" s="2">
        <v>0</v>
      </c>
      <c r="EPL36" s="2">
        <v>0</v>
      </c>
      <c r="EPM36" s="2">
        <v>24703</v>
      </c>
      <c r="EPN36" s="2">
        <v>994</v>
      </c>
      <c r="EPO36" s="2">
        <v>0</v>
      </c>
      <c r="EPP36" s="2">
        <v>0</v>
      </c>
      <c r="EPQ36" s="2">
        <v>0</v>
      </c>
      <c r="EPR36" s="2">
        <v>0</v>
      </c>
      <c r="EPS36" s="2">
        <v>17917</v>
      </c>
      <c r="EPT36" s="2">
        <v>0</v>
      </c>
      <c r="EPU36" s="2">
        <v>3492</v>
      </c>
      <c r="EPV36" s="2">
        <v>1025</v>
      </c>
      <c r="EPW36" s="2">
        <v>6892</v>
      </c>
      <c r="EPX36" s="2">
        <v>6982</v>
      </c>
      <c r="EPY36" s="2">
        <v>68149</v>
      </c>
      <c r="EPZ36" s="2">
        <v>22730</v>
      </c>
      <c r="EQA36" s="2">
        <v>16323</v>
      </c>
      <c r="EQB36" s="2">
        <v>165505</v>
      </c>
      <c r="EQC36" s="2">
        <v>0</v>
      </c>
      <c r="EQD36" s="2">
        <v>3379</v>
      </c>
      <c r="EQE36" s="2">
        <v>5512</v>
      </c>
      <c r="EQF36" s="2">
        <v>675</v>
      </c>
      <c r="EQG36" s="2">
        <v>56054</v>
      </c>
      <c r="EQH36" s="2">
        <v>978</v>
      </c>
      <c r="EQI36" s="2">
        <v>2125</v>
      </c>
      <c r="EQJ36" s="2">
        <v>0</v>
      </c>
      <c r="EQK36" s="2">
        <v>1635</v>
      </c>
      <c r="EQL36" s="2">
        <v>2396</v>
      </c>
      <c r="EQM36" s="2">
        <v>0</v>
      </c>
      <c r="EQN36" s="2">
        <v>15429</v>
      </c>
      <c r="EQO36" s="2">
        <v>0</v>
      </c>
      <c r="EQP36" s="2">
        <v>0</v>
      </c>
      <c r="EQQ36" s="2">
        <v>115959</v>
      </c>
      <c r="EQR36" s="2">
        <v>0</v>
      </c>
      <c r="EQS36" s="2">
        <v>1908</v>
      </c>
      <c r="EQT36" s="2">
        <v>2098</v>
      </c>
      <c r="EQU36" s="2">
        <v>0</v>
      </c>
      <c r="EQV36" s="2">
        <v>2211</v>
      </c>
      <c r="EQW36" s="2">
        <v>9025</v>
      </c>
      <c r="EQX36" s="2">
        <v>0</v>
      </c>
      <c r="EQY36" s="2">
        <v>1752984</v>
      </c>
      <c r="EQZ36" s="2">
        <v>11371</v>
      </c>
      <c r="ERA36" s="2">
        <v>2458</v>
      </c>
      <c r="ERB36" s="2">
        <v>0</v>
      </c>
      <c r="ERC36" s="2">
        <v>0</v>
      </c>
      <c r="ERD36" s="2">
        <v>0</v>
      </c>
      <c r="ERE36" s="2">
        <v>1004</v>
      </c>
      <c r="ERF36" s="2">
        <v>1968</v>
      </c>
      <c r="ERG36" s="2">
        <v>0</v>
      </c>
      <c r="ERH36" s="2">
        <v>0</v>
      </c>
      <c r="ERI36" s="2">
        <v>0</v>
      </c>
      <c r="ERJ36" s="2">
        <v>2841</v>
      </c>
      <c r="ERK36" s="2">
        <v>0</v>
      </c>
      <c r="ERL36" s="2">
        <v>0</v>
      </c>
      <c r="ERM36" s="2">
        <v>0</v>
      </c>
      <c r="ERN36" s="2">
        <v>0</v>
      </c>
      <c r="ERO36" s="2">
        <v>3468</v>
      </c>
      <c r="ERP36" s="2">
        <v>0</v>
      </c>
      <c r="ERQ36" s="2">
        <v>14313</v>
      </c>
      <c r="ERR36" s="2">
        <v>6864</v>
      </c>
      <c r="ERS36" s="2">
        <v>0</v>
      </c>
      <c r="ERT36" s="2">
        <v>1924</v>
      </c>
      <c r="ERU36" s="2">
        <v>13933</v>
      </c>
      <c r="ERV36" s="2">
        <v>24805</v>
      </c>
      <c r="ERW36" s="2">
        <v>0</v>
      </c>
      <c r="ERX36" s="2">
        <v>9644</v>
      </c>
      <c r="ERY36" s="2">
        <v>2637</v>
      </c>
      <c r="ERZ36" s="2">
        <v>11048</v>
      </c>
      <c r="ESA36" s="2">
        <v>0</v>
      </c>
      <c r="ESB36" s="2">
        <v>3576</v>
      </c>
      <c r="ESC36" s="2">
        <v>8184</v>
      </c>
      <c r="ESD36" s="2">
        <v>0</v>
      </c>
      <c r="ESE36" s="2">
        <v>1982</v>
      </c>
      <c r="ESF36" s="2">
        <v>0</v>
      </c>
      <c r="ESG36" s="2">
        <v>6075</v>
      </c>
      <c r="ESH36" s="2">
        <v>0</v>
      </c>
      <c r="ESI36" s="2">
        <v>1040155</v>
      </c>
      <c r="ESJ36" s="2">
        <v>0</v>
      </c>
      <c r="ESK36" s="2">
        <v>0</v>
      </c>
      <c r="ESL36" s="2">
        <v>2952</v>
      </c>
      <c r="ESM36" s="2">
        <v>90748</v>
      </c>
      <c r="ESN36" s="2">
        <v>2075</v>
      </c>
      <c r="ESO36" s="2">
        <v>76066</v>
      </c>
      <c r="ESP36" s="2">
        <v>0</v>
      </c>
      <c r="ESQ36" s="2">
        <v>0</v>
      </c>
      <c r="ESR36" s="2">
        <v>0</v>
      </c>
      <c r="ESS36" s="2">
        <v>17309</v>
      </c>
      <c r="EST36" s="2">
        <v>2221</v>
      </c>
      <c r="ESU36" s="2">
        <v>5618</v>
      </c>
      <c r="ESV36" s="2">
        <v>0</v>
      </c>
      <c r="ESW36" s="2">
        <v>0</v>
      </c>
      <c r="ESX36" s="2">
        <v>7259</v>
      </c>
      <c r="ESY36" s="2">
        <v>0</v>
      </c>
      <c r="ESZ36" s="2">
        <v>2290</v>
      </c>
      <c r="ETA36" s="2">
        <v>0</v>
      </c>
      <c r="ETB36" s="2">
        <v>42954</v>
      </c>
      <c r="ETC36" s="2">
        <v>3745</v>
      </c>
      <c r="ETD36" s="2">
        <v>12541</v>
      </c>
      <c r="ETE36" s="2">
        <v>0</v>
      </c>
      <c r="ETF36" s="2">
        <v>0</v>
      </c>
      <c r="ETG36" s="2">
        <v>104158</v>
      </c>
      <c r="ETH36" s="2">
        <v>0</v>
      </c>
      <c r="ETI36" s="2">
        <v>2358</v>
      </c>
      <c r="ETJ36" s="2">
        <v>0</v>
      </c>
      <c r="ETK36" s="2">
        <v>5608</v>
      </c>
      <c r="ETL36" s="2">
        <v>4402</v>
      </c>
      <c r="ETM36" s="2">
        <v>674</v>
      </c>
      <c r="ETN36" s="2">
        <v>101352</v>
      </c>
      <c r="ETO36" s="2">
        <v>0</v>
      </c>
      <c r="ETP36" s="2">
        <v>24476</v>
      </c>
      <c r="ETQ36" s="2">
        <v>0</v>
      </c>
      <c r="ETR36" s="2">
        <v>0</v>
      </c>
      <c r="ETS36" s="2">
        <v>0</v>
      </c>
      <c r="ETT36" s="2">
        <v>12313</v>
      </c>
      <c r="ETU36" s="2">
        <v>8259</v>
      </c>
      <c r="ETV36" s="2">
        <v>0</v>
      </c>
      <c r="ETW36" s="2">
        <v>0</v>
      </c>
      <c r="ETX36" s="2">
        <v>0</v>
      </c>
      <c r="ETY36" s="2">
        <v>0</v>
      </c>
      <c r="ETZ36" s="2">
        <v>0</v>
      </c>
      <c r="EUA36" s="2">
        <v>0</v>
      </c>
      <c r="EUB36" s="2">
        <v>15432</v>
      </c>
      <c r="EUC36" s="2">
        <v>0</v>
      </c>
      <c r="EUD36" s="2">
        <v>0</v>
      </c>
      <c r="EUE36" s="2">
        <v>0</v>
      </c>
      <c r="EUF36" s="2">
        <v>0</v>
      </c>
      <c r="EUG36" s="2">
        <v>0</v>
      </c>
      <c r="EUH36" s="2">
        <v>0</v>
      </c>
      <c r="EUI36" s="2">
        <v>0</v>
      </c>
      <c r="EUJ36" s="2">
        <v>0</v>
      </c>
      <c r="EUK36" s="2">
        <v>0</v>
      </c>
      <c r="EUL36" s="2">
        <v>0</v>
      </c>
      <c r="EUM36" s="2" t="s">
        <v>5</v>
      </c>
      <c r="EUN36" s="2" t="s">
        <v>5</v>
      </c>
      <c r="EUO36" s="2">
        <v>5830</v>
      </c>
      <c r="EUP36" s="2">
        <v>0</v>
      </c>
      <c r="EUQ36" s="2">
        <v>238</v>
      </c>
      <c r="EUR36" s="2" t="s">
        <v>5</v>
      </c>
      <c r="EUS36" s="2">
        <v>3999</v>
      </c>
      <c r="EUT36" s="2">
        <v>0</v>
      </c>
      <c r="EUU36" s="2">
        <v>0</v>
      </c>
      <c r="EUV36" s="2">
        <v>1862</v>
      </c>
      <c r="EUW36" s="2">
        <v>25071</v>
      </c>
      <c r="EUX36" s="2">
        <v>163094</v>
      </c>
      <c r="EUY36" s="2">
        <v>0</v>
      </c>
      <c r="EUZ36" s="2" t="s">
        <v>5</v>
      </c>
      <c r="EVA36" s="2">
        <v>0</v>
      </c>
      <c r="EVB36" s="2">
        <v>14641</v>
      </c>
      <c r="EVC36" s="2">
        <v>0</v>
      </c>
      <c r="EVD36" s="2">
        <v>0</v>
      </c>
      <c r="EVE36" s="2">
        <v>0</v>
      </c>
      <c r="EVF36" s="2">
        <v>43184000</v>
      </c>
      <c r="EVG36" s="2">
        <v>4771000</v>
      </c>
      <c r="EVH36" s="2">
        <v>1203979</v>
      </c>
      <c r="EVI36" s="2">
        <v>0</v>
      </c>
      <c r="EVJ36" s="2">
        <v>0</v>
      </c>
      <c r="EVK36" s="2">
        <v>5309</v>
      </c>
      <c r="EVL36" s="2">
        <v>0</v>
      </c>
      <c r="EVM36" s="2">
        <v>0</v>
      </c>
      <c r="EVN36" s="2">
        <v>0</v>
      </c>
      <c r="EVO36" s="2">
        <v>0</v>
      </c>
      <c r="EVP36" s="2">
        <v>0</v>
      </c>
      <c r="EVQ36" s="2">
        <v>0</v>
      </c>
      <c r="EVR36" s="2">
        <v>0</v>
      </c>
      <c r="EVS36" s="2">
        <v>0</v>
      </c>
      <c r="EVT36" s="2">
        <v>10036</v>
      </c>
      <c r="EVU36" s="2">
        <v>0</v>
      </c>
      <c r="EVV36" s="2">
        <v>0</v>
      </c>
      <c r="EVW36" s="2">
        <v>0</v>
      </c>
      <c r="EVX36" s="2">
        <v>0</v>
      </c>
      <c r="EVY36" s="2">
        <v>0</v>
      </c>
      <c r="EVZ36" s="2">
        <v>0</v>
      </c>
      <c r="EWA36" s="2">
        <v>486</v>
      </c>
      <c r="EWB36" s="2">
        <v>107077</v>
      </c>
      <c r="EWC36" s="2">
        <v>0</v>
      </c>
      <c r="EWD36" s="2">
        <v>0</v>
      </c>
      <c r="EWE36" s="2">
        <v>5434</v>
      </c>
      <c r="EWF36" s="2">
        <v>0</v>
      </c>
      <c r="EWG36" s="2">
        <v>13125</v>
      </c>
      <c r="EWH36" s="2">
        <v>1546</v>
      </c>
      <c r="EWI36" s="2">
        <v>3672000</v>
      </c>
      <c r="EWJ36" s="2">
        <v>0</v>
      </c>
      <c r="EWK36" s="2">
        <v>0</v>
      </c>
      <c r="EWL36" s="2">
        <v>0</v>
      </c>
      <c r="EWM36" s="2">
        <v>922</v>
      </c>
      <c r="EWN36" s="2">
        <v>4849</v>
      </c>
      <c r="EWO36" s="2">
        <v>0</v>
      </c>
      <c r="EWP36" s="2">
        <v>0</v>
      </c>
      <c r="EWQ36" s="2">
        <v>0</v>
      </c>
      <c r="EWR36" s="2">
        <v>0</v>
      </c>
      <c r="EWS36" s="2">
        <v>0</v>
      </c>
      <c r="EWT36" s="2">
        <v>0</v>
      </c>
      <c r="EWU36" s="2">
        <v>0</v>
      </c>
      <c r="EWV36" s="2">
        <v>0</v>
      </c>
      <c r="EWW36" s="2">
        <v>0</v>
      </c>
      <c r="EWX36" s="2">
        <v>0</v>
      </c>
      <c r="EWY36" s="2">
        <v>1377</v>
      </c>
      <c r="EWZ36" s="2">
        <v>1723</v>
      </c>
      <c r="EXA36" s="2">
        <v>0</v>
      </c>
      <c r="EXB36" s="2">
        <v>128804</v>
      </c>
      <c r="EXC36" s="2">
        <v>0</v>
      </c>
      <c r="EXD36" s="2">
        <v>2381</v>
      </c>
      <c r="EXE36" s="2">
        <v>0</v>
      </c>
      <c r="EXF36" s="2">
        <v>0</v>
      </c>
      <c r="EXG36" s="2">
        <v>0</v>
      </c>
      <c r="EXH36" s="2">
        <v>0</v>
      </c>
      <c r="EXI36" s="2">
        <v>0</v>
      </c>
      <c r="EXJ36" s="2">
        <v>0</v>
      </c>
      <c r="EXK36" s="2">
        <v>0</v>
      </c>
      <c r="EXL36" s="2">
        <v>0</v>
      </c>
      <c r="EXM36" s="2" t="s">
        <v>5</v>
      </c>
      <c r="EXN36" s="2">
        <v>3019</v>
      </c>
      <c r="EXO36" s="2">
        <v>0</v>
      </c>
      <c r="EXP36" s="2">
        <v>0</v>
      </c>
      <c r="EXQ36" s="2">
        <v>0</v>
      </c>
      <c r="EXR36" s="2">
        <v>0</v>
      </c>
      <c r="EXS36" s="2">
        <v>321394</v>
      </c>
      <c r="EXT36" s="2" t="s">
        <v>5</v>
      </c>
      <c r="EXU36" s="2">
        <v>0</v>
      </c>
      <c r="EXV36" s="2">
        <v>0</v>
      </c>
      <c r="EXW36" s="2">
        <v>752</v>
      </c>
      <c r="EXX36" s="2">
        <v>0</v>
      </c>
      <c r="EXY36" s="2">
        <v>0</v>
      </c>
      <c r="EXZ36" s="2">
        <v>0</v>
      </c>
      <c r="EYA36" s="2">
        <v>0</v>
      </c>
      <c r="EYB36" s="2">
        <v>49</v>
      </c>
      <c r="EYC36" s="2">
        <v>0</v>
      </c>
      <c r="EYD36" s="2">
        <v>0</v>
      </c>
      <c r="EYE36" s="2">
        <v>0</v>
      </c>
      <c r="EYF36" s="2">
        <v>0</v>
      </c>
      <c r="EYG36" s="2">
        <v>0</v>
      </c>
      <c r="EYH36" s="2">
        <v>0</v>
      </c>
      <c r="EYI36" s="2">
        <v>268686</v>
      </c>
      <c r="EYJ36" s="2">
        <v>2360</v>
      </c>
      <c r="EYK36" s="2">
        <v>0</v>
      </c>
      <c r="EYL36" s="2">
        <v>0</v>
      </c>
      <c r="EYM36" s="2">
        <v>0</v>
      </c>
      <c r="EYN36" s="2">
        <v>9326</v>
      </c>
      <c r="EYO36" s="2">
        <v>56621</v>
      </c>
      <c r="EYP36" s="2">
        <v>0</v>
      </c>
      <c r="EYQ36" s="2">
        <v>82</v>
      </c>
      <c r="EYR36" s="2">
        <v>2704</v>
      </c>
      <c r="EYS36" s="2">
        <v>0</v>
      </c>
      <c r="EYT36" s="2">
        <v>6306</v>
      </c>
      <c r="EYU36" s="2">
        <v>0</v>
      </c>
      <c r="EYV36" s="2">
        <v>0</v>
      </c>
      <c r="EYW36" s="2">
        <v>0</v>
      </c>
      <c r="EYX36" s="2">
        <v>0</v>
      </c>
      <c r="EYY36" s="2">
        <v>0</v>
      </c>
      <c r="EYZ36" s="2">
        <v>0</v>
      </c>
      <c r="EZA36" s="2">
        <v>17672</v>
      </c>
      <c r="EZB36" s="2" t="s">
        <v>5</v>
      </c>
      <c r="EZC36" s="2">
        <v>108021</v>
      </c>
      <c r="EZD36" s="2">
        <v>0</v>
      </c>
      <c r="EZE36" s="2">
        <v>0</v>
      </c>
      <c r="EZF36" s="2">
        <v>0</v>
      </c>
      <c r="EZG36" s="2">
        <v>9226</v>
      </c>
      <c r="EZH36" s="2">
        <v>0</v>
      </c>
      <c r="EZI36" s="2">
        <v>0</v>
      </c>
      <c r="EZJ36" s="2">
        <v>0</v>
      </c>
      <c r="EZK36" s="2">
        <v>1148</v>
      </c>
      <c r="EZL36" s="2">
        <v>0</v>
      </c>
      <c r="EZM36" s="2">
        <v>0</v>
      </c>
      <c r="EZN36" s="2">
        <v>0</v>
      </c>
      <c r="EZO36" s="2">
        <v>0</v>
      </c>
      <c r="EZP36" s="2">
        <v>718</v>
      </c>
      <c r="EZQ36" s="2">
        <v>2573</v>
      </c>
      <c r="EZR36" s="2">
        <v>0</v>
      </c>
      <c r="EZS36" s="2">
        <v>0</v>
      </c>
      <c r="EZT36" s="2">
        <v>0</v>
      </c>
      <c r="EZU36" s="2">
        <v>44163</v>
      </c>
      <c r="EZV36" s="2">
        <v>12642</v>
      </c>
      <c r="EZW36" s="2">
        <v>0</v>
      </c>
      <c r="EZX36" s="2">
        <v>0</v>
      </c>
      <c r="EZY36" s="2">
        <v>0</v>
      </c>
      <c r="EZZ36" s="2">
        <v>0</v>
      </c>
      <c r="FAA36" s="2">
        <v>0</v>
      </c>
      <c r="FAB36" s="2">
        <v>0</v>
      </c>
      <c r="FAC36" s="2">
        <v>259</v>
      </c>
      <c r="FAD36" s="2">
        <v>0</v>
      </c>
      <c r="FAE36" s="2" t="s">
        <v>5</v>
      </c>
      <c r="FAF36" s="2">
        <v>0</v>
      </c>
      <c r="FAG36" s="2">
        <v>0</v>
      </c>
      <c r="FAH36" s="2">
        <v>0</v>
      </c>
      <c r="FAI36" s="2">
        <v>0</v>
      </c>
      <c r="FAJ36" s="2">
        <v>0</v>
      </c>
      <c r="FAK36" s="2">
        <v>0</v>
      </c>
      <c r="FAL36" s="2">
        <v>0</v>
      </c>
      <c r="FAM36" s="2">
        <v>7966</v>
      </c>
      <c r="FAN36" s="2">
        <v>0</v>
      </c>
      <c r="FAO36" s="2">
        <v>0</v>
      </c>
      <c r="FAP36" s="2">
        <v>0</v>
      </c>
      <c r="FAQ36" s="2">
        <v>30799</v>
      </c>
      <c r="FAR36" s="2">
        <v>0</v>
      </c>
      <c r="FAS36" s="2">
        <v>0</v>
      </c>
      <c r="FAT36" s="2">
        <v>11733</v>
      </c>
      <c r="FAU36" s="2">
        <v>0</v>
      </c>
      <c r="FAV36" s="2">
        <v>0</v>
      </c>
      <c r="FAW36" s="2">
        <v>0</v>
      </c>
      <c r="FAX36" s="2">
        <v>3305</v>
      </c>
      <c r="FAY36" s="2">
        <v>0</v>
      </c>
      <c r="FAZ36" s="2">
        <v>0</v>
      </c>
      <c r="FBA36" s="2">
        <v>25174</v>
      </c>
      <c r="FBB36" s="2">
        <v>0</v>
      </c>
      <c r="FBC36" s="2">
        <v>29704</v>
      </c>
      <c r="FBD36" s="2">
        <v>0</v>
      </c>
      <c r="FBE36" s="2">
        <v>0</v>
      </c>
      <c r="FBF36" s="2">
        <v>2989</v>
      </c>
      <c r="FBG36" s="2">
        <v>4129</v>
      </c>
      <c r="FBH36" s="2">
        <v>0</v>
      </c>
      <c r="FBI36" s="2">
        <v>0</v>
      </c>
      <c r="FBJ36" s="2">
        <v>3580</v>
      </c>
      <c r="FBK36" s="2">
        <v>5208</v>
      </c>
      <c r="FBL36" s="2" t="s">
        <v>5</v>
      </c>
      <c r="FBM36" s="2" t="s">
        <v>5</v>
      </c>
      <c r="FBN36" s="2">
        <v>8219</v>
      </c>
      <c r="FBO36" s="2">
        <v>0</v>
      </c>
      <c r="FBP36" s="2">
        <v>0</v>
      </c>
      <c r="FBQ36" s="2">
        <v>312336</v>
      </c>
      <c r="FBR36" s="2">
        <v>1051</v>
      </c>
      <c r="FBS36" s="2">
        <v>0</v>
      </c>
      <c r="FBT36" s="2">
        <v>0</v>
      </c>
      <c r="FBU36" s="2" t="s">
        <v>5</v>
      </c>
      <c r="FBV36" s="2">
        <v>7886</v>
      </c>
      <c r="FBW36" s="2">
        <v>0</v>
      </c>
      <c r="FBX36" s="2">
        <v>0</v>
      </c>
      <c r="FBY36" s="2">
        <v>14403</v>
      </c>
      <c r="FBZ36" s="2">
        <v>0</v>
      </c>
      <c r="FCA36" s="2">
        <v>734</v>
      </c>
      <c r="FCB36" s="2">
        <v>0</v>
      </c>
      <c r="FCC36" s="2">
        <v>4227</v>
      </c>
      <c r="FCD36" s="2">
        <v>0</v>
      </c>
      <c r="FCE36" s="2">
        <v>215520</v>
      </c>
      <c r="FCF36" s="2">
        <v>0</v>
      </c>
      <c r="FCG36" s="2">
        <v>424881</v>
      </c>
      <c r="FCH36" s="2">
        <v>0</v>
      </c>
      <c r="FCI36" s="2">
        <v>0</v>
      </c>
      <c r="FCJ36" s="2">
        <v>0</v>
      </c>
      <c r="FCK36" s="2">
        <v>0</v>
      </c>
      <c r="FCL36" s="2">
        <v>442052</v>
      </c>
      <c r="FCM36" s="2">
        <v>430</v>
      </c>
      <c r="FCN36" s="2">
        <v>5652</v>
      </c>
      <c r="FCO36" s="2" t="s">
        <v>5</v>
      </c>
      <c r="FCP36" s="2">
        <v>0</v>
      </c>
      <c r="FCQ36" s="2">
        <v>859</v>
      </c>
      <c r="FCR36" s="2" t="s">
        <v>5</v>
      </c>
      <c r="FCS36" s="2">
        <v>2563</v>
      </c>
      <c r="FCT36" s="2">
        <v>0</v>
      </c>
      <c r="FCU36" s="2">
        <v>19404</v>
      </c>
      <c r="FCV36" s="2">
        <v>0</v>
      </c>
      <c r="FCW36" s="2">
        <v>0</v>
      </c>
      <c r="FCX36" s="2">
        <v>3159</v>
      </c>
      <c r="FCY36" s="2">
        <v>0</v>
      </c>
      <c r="FCZ36" s="2">
        <v>0</v>
      </c>
      <c r="FDA36" s="2">
        <v>34043</v>
      </c>
      <c r="FDB36" s="2">
        <v>0</v>
      </c>
      <c r="FDC36" s="2">
        <v>4717</v>
      </c>
      <c r="FDD36" s="2">
        <v>0</v>
      </c>
      <c r="FDE36" s="2">
        <v>0</v>
      </c>
      <c r="FDF36" s="2">
        <v>0</v>
      </c>
      <c r="FDG36" s="2">
        <v>0</v>
      </c>
      <c r="FDH36" s="2">
        <v>0</v>
      </c>
      <c r="FDI36" s="2">
        <v>0</v>
      </c>
      <c r="FDJ36" s="2">
        <v>0</v>
      </c>
      <c r="FDK36" s="2">
        <v>63118</v>
      </c>
      <c r="FDL36" s="2">
        <v>0</v>
      </c>
      <c r="FDM36" s="2">
        <v>0</v>
      </c>
      <c r="FDN36" s="2">
        <v>129902</v>
      </c>
      <c r="FDO36" s="2">
        <v>0</v>
      </c>
      <c r="FDP36" s="2">
        <v>6045</v>
      </c>
      <c r="FDQ36" s="2" t="s">
        <v>5</v>
      </c>
      <c r="FDR36" s="2">
        <v>23814</v>
      </c>
      <c r="FDS36" s="2">
        <v>0</v>
      </c>
      <c r="FDT36" s="2">
        <v>0</v>
      </c>
      <c r="FDU36" s="2">
        <v>2376</v>
      </c>
      <c r="FDV36" s="2">
        <v>0</v>
      </c>
      <c r="FDW36" s="2">
        <v>0</v>
      </c>
      <c r="FDX36" s="2">
        <v>243254</v>
      </c>
      <c r="FDY36" s="2">
        <v>0</v>
      </c>
      <c r="FDZ36" s="2">
        <v>0</v>
      </c>
      <c r="FEA36" s="2">
        <v>0</v>
      </c>
      <c r="FEB36" s="2">
        <v>0</v>
      </c>
      <c r="FEC36" s="2">
        <v>0</v>
      </c>
      <c r="FED36" s="2">
        <v>0</v>
      </c>
      <c r="FEE36" s="2">
        <v>0</v>
      </c>
      <c r="FEF36" s="2">
        <v>0</v>
      </c>
      <c r="FEG36" s="2">
        <v>0</v>
      </c>
      <c r="FEH36" s="2">
        <v>0</v>
      </c>
      <c r="FEI36" s="2">
        <v>0</v>
      </c>
      <c r="FEJ36" s="2">
        <v>47955</v>
      </c>
      <c r="FEK36" s="2">
        <v>123140</v>
      </c>
      <c r="FEL36" s="2">
        <v>0</v>
      </c>
      <c r="FEM36" s="2">
        <v>0</v>
      </c>
      <c r="FEN36" s="2">
        <v>0</v>
      </c>
      <c r="FEO36" s="2">
        <v>0</v>
      </c>
      <c r="FEP36" s="2">
        <v>0</v>
      </c>
      <c r="FEQ36" s="2">
        <v>916</v>
      </c>
      <c r="FER36" s="2">
        <v>911732</v>
      </c>
      <c r="FES36" s="2">
        <v>0</v>
      </c>
      <c r="FET36" s="2">
        <v>0</v>
      </c>
      <c r="FEU36" s="2">
        <v>9095</v>
      </c>
      <c r="FEV36" s="2">
        <v>0</v>
      </c>
      <c r="FEW36" s="2">
        <v>0</v>
      </c>
      <c r="FEX36" s="2">
        <v>0</v>
      </c>
      <c r="FEY36" s="2">
        <v>0</v>
      </c>
      <c r="FEZ36" s="2">
        <v>0</v>
      </c>
      <c r="FFA36" s="2">
        <v>0</v>
      </c>
      <c r="FFB36" s="2">
        <v>16762</v>
      </c>
      <c r="FFC36" s="2">
        <v>768</v>
      </c>
      <c r="FFD36" s="2">
        <v>0</v>
      </c>
      <c r="FFE36" s="2">
        <v>0</v>
      </c>
      <c r="FFF36" s="2">
        <v>1999</v>
      </c>
      <c r="FFG36" s="2">
        <v>0</v>
      </c>
      <c r="FFH36" s="2">
        <v>0</v>
      </c>
      <c r="FFI36" s="2">
        <v>17014</v>
      </c>
      <c r="FFJ36" s="2">
        <v>0</v>
      </c>
      <c r="FFK36" s="2">
        <v>0</v>
      </c>
      <c r="FFL36" s="2">
        <v>0</v>
      </c>
      <c r="FFM36" s="2">
        <v>0</v>
      </c>
      <c r="FFN36" s="2">
        <v>987</v>
      </c>
      <c r="FFO36" s="2">
        <v>0</v>
      </c>
      <c r="FFP36" s="2">
        <v>0</v>
      </c>
      <c r="FFQ36" s="2">
        <v>1281</v>
      </c>
      <c r="FFR36" s="2">
        <v>0</v>
      </c>
      <c r="FFS36" s="2">
        <v>0</v>
      </c>
      <c r="FFT36" s="2">
        <v>0</v>
      </c>
      <c r="FFU36" s="2">
        <v>0</v>
      </c>
      <c r="FFV36" s="2">
        <v>614</v>
      </c>
      <c r="FFW36" s="2">
        <v>0</v>
      </c>
      <c r="FFX36" s="2">
        <v>0</v>
      </c>
      <c r="FFY36" s="2">
        <v>0</v>
      </c>
      <c r="FFZ36" s="2">
        <v>0</v>
      </c>
      <c r="FGA36" s="2">
        <v>0</v>
      </c>
      <c r="FGB36" s="2">
        <v>0</v>
      </c>
      <c r="FGC36" s="2">
        <v>0</v>
      </c>
      <c r="FGD36" s="2">
        <v>0</v>
      </c>
      <c r="FGE36" s="2">
        <v>21413</v>
      </c>
      <c r="FGF36" s="2">
        <v>16523</v>
      </c>
      <c r="FGG36" s="2">
        <v>0</v>
      </c>
      <c r="FGH36" s="2">
        <v>0</v>
      </c>
      <c r="FGI36" s="2">
        <v>640</v>
      </c>
      <c r="FGJ36" s="2">
        <v>0</v>
      </c>
      <c r="FGK36" s="2">
        <v>0</v>
      </c>
      <c r="FGL36" s="2">
        <v>0</v>
      </c>
      <c r="FGM36" s="2">
        <v>0</v>
      </c>
      <c r="FGN36" s="2">
        <v>0</v>
      </c>
      <c r="FGO36" s="2">
        <v>0</v>
      </c>
      <c r="FGP36" s="2">
        <v>0</v>
      </c>
      <c r="FGQ36" s="2">
        <v>0</v>
      </c>
      <c r="FGR36" s="2">
        <v>1017</v>
      </c>
      <c r="FGS36" s="2">
        <v>681</v>
      </c>
      <c r="FGT36" s="2">
        <v>0</v>
      </c>
      <c r="FGU36" s="2">
        <v>21</v>
      </c>
      <c r="FGV36" s="2">
        <v>15328</v>
      </c>
      <c r="FGW36" s="2">
        <v>0</v>
      </c>
      <c r="FGX36" s="2">
        <v>0</v>
      </c>
      <c r="FGY36" s="2">
        <v>0</v>
      </c>
      <c r="FGZ36" s="2">
        <v>0</v>
      </c>
      <c r="FHA36" s="2">
        <v>1501</v>
      </c>
      <c r="FHB36" s="2">
        <v>2905</v>
      </c>
      <c r="FHC36" s="2">
        <v>0</v>
      </c>
      <c r="FHD36" s="2">
        <v>21674</v>
      </c>
      <c r="FHE36" s="2">
        <v>3097</v>
      </c>
      <c r="FHF36" s="2">
        <v>0</v>
      </c>
      <c r="FHG36" s="2">
        <v>0</v>
      </c>
      <c r="FHH36" s="2">
        <v>0</v>
      </c>
      <c r="FHI36" s="2">
        <v>0</v>
      </c>
      <c r="FHJ36" s="2">
        <v>0</v>
      </c>
      <c r="FHK36" s="2">
        <v>0</v>
      </c>
      <c r="FHL36" s="2">
        <v>7944</v>
      </c>
      <c r="FHM36" s="2">
        <v>0</v>
      </c>
      <c r="FHN36" s="2">
        <v>2947</v>
      </c>
      <c r="FHO36" s="2">
        <v>101614</v>
      </c>
      <c r="FHP36" s="2">
        <v>172229</v>
      </c>
      <c r="FHQ36" s="2">
        <v>2107</v>
      </c>
      <c r="FHR36" s="2">
        <v>0</v>
      </c>
      <c r="FHS36" s="2">
        <v>1240</v>
      </c>
      <c r="FHT36" s="2">
        <v>0</v>
      </c>
      <c r="FHU36" s="2">
        <v>0</v>
      </c>
      <c r="FHV36" s="2">
        <v>20003</v>
      </c>
      <c r="FHW36" s="2">
        <v>0</v>
      </c>
      <c r="FHX36" s="2">
        <v>0</v>
      </c>
      <c r="FHY36" s="2">
        <v>24946</v>
      </c>
      <c r="FHZ36" s="2" t="s">
        <v>5</v>
      </c>
      <c r="FIA36" s="2">
        <v>48259</v>
      </c>
      <c r="FIB36" s="2">
        <v>0</v>
      </c>
      <c r="FIC36" s="2">
        <v>0</v>
      </c>
      <c r="FID36" s="2">
        <v>350</v>
      </c>
      <c r="FIE36" s="2">
        <v>4501000</v>
      </c>
      <c r="FIF36" s="2">
        <v>0</v>
      </c>
      <c r="FIG36" s="2">
        <v>26118</v>
      </c>
      <c r="FIH36" s="2">
        <v>9677</v>
      </c>
      <c r="FII36" s="2">
        <v>0</v>
      </c>
      <c r="FIJ36" s="2">
        <v>20023</v>
      </c>
      <c r="FIK36" s="2">
        <v>0</v>
      </c>
      <c r="FIL36" s="2">
        <v>0</v>
      </c>
      <c r="FIM36" s="2">
        <v>7179</v>
      </c>
      <c r="FIN36" s="2">
        <v>0</v>
      </c>
      <c r="FIO36" s="2">
        <v>3385</v>
      </c>
      <c r="FIP36" s="2" t="s">
        <v>5</v>
      </c>
      <c r="FIQ36" s="2">
        <v>0</v>
      </c>
      <c r="FIR36" s="2">
        <v>0</v>
      </c>
      <c r="FIS36" s="2">
        <v>15915</v>
      </c>
      <c r="FIT36" s="2" t="s">
        <v>5</v>
      </c>
      <c r="FIU36" s="2" t="s">
        <v>5</v>
      </c>
      <c r="FIV36" s="2">
        <v>75021</v>
      </c>
      <c r="FIW36" s="2">
        <v>0</v>
      </c>
      <c r="FIX36" s="2">
        <v>0</v>
      </c>
      <c r="FIY36" s="2">
        <v>48158</v>
      </c>
      <c r="FIZ36" s="2">
        <v>14</v>
      </c>
      <c r="FJA36" s="2">
        <v>14559</v>
      </c>
      <c r="FJB36" s="2">
        <v>282</v>
      </c>
      <c r="FJC36" s="2">
        <v>0</v>
      </c>
      <c r="FJD36" s="2">
        <v>3362000</v>
      </c>
      <c r="FJE36" s="2">
        <v>0</v>
      </c>
      <c r="FJF36" s="2" t="s">
        <v>5</v>
      </c>
      <c r="FJG36" s="2" t="s">
        <v>5</v>
      </c>
      <c r="FJH36" s="2">
        <v>830000</v>
      </c>
      <c r="FJI36" s="2">
        <v>23576</v>
      </c>
      <c r="FJJ36" s="2" t="s">
        <v>5</v>
      </c>
      <c r="FJK36" s="2">
        <v>0</v>
      </c>
      <c r="FJL36" s="2">
        <v>0</v>
      </c>
      <c r="FJM36" s="2">
        <v>0</v>
      </c>
      <c r="FJN36" s="2">
        <v>0</v>
      </c>
      <c r="FJO36" s="2" t="s">
        <v>5</v>
      </c>
      <c r="FJP36" s="2">
        <v>12090</v>
      </c>
      <c r="FJQ36" s="2">
        <v>0</v>
      </c>
      <c r="FJR36" s="2">
        <v>19694</v>
      </c>
      <c r="FJS36" s="2" t="s">
        <v>5</v>
      </c>
      <c r="FJT36" s="2">
        <v>0</v>
      </c>
      <c r="FJU36" s="2">
        <v>808803</v>
      </c>
      <c r="FJV36" s="2">
        <v>648</v>
      </c>
      <c r="FJW36" s="2">
        <v>0</v>
      </c>
      <c r="FJX36" s="2">
        <v>0</v>
      </c>
      <c r="FJY36" s="2">
        <v>0</v>
      </c>
      <c r="FJZ36" s="2">
        <v>123328</v>
      </c>
      <c r="FKA36" s="2">
        <v>2955171</v>
      </c>
      <c r="FKB36" s="2">
        <v>440403</v>
      </c>
      <c r="FKC36" s="2">
        <v>0</v>
      </c>
      <c r="FKD36" s="2">
        <v>24517</v>
      </c>
      <c r="FKE36" s="2">
        <v>0</v>
      </c>
      <c r="FKF36" s="2">
        <v>1181</v>
      </c>
      <c r="FKG36" s="2">
        <v>19055</v>
      </c>
      <c r="FKH36" s="2">
        <v>53763</v>
      </c>
      <c r="FKI36" s="2">
        <v>3984198</v>
      </c>
      <c r="FKJ36" s="2">
        <v>54175</v>
      </c>
      <c r="FKK36" s="2">
        <v>2472</v>
      </c>
      <c r="FKL36" s="2">
        <v>36335</v>
      </c>
      <c r="FKM36" s="2">
        <v>0</v>
      </c>
      <c r="FKN36" s="2">
        <v>0</v>
      </c>
      <c r="FKO36" s="2">
        <v>0</v>
      </c>
      <c r="FKP36" s="2">
        <v>1076</v>
      </c>
      <c r="FKQ36" s="2" t="s">
        <v>5</v>
      </c>
      <c r="FKR36" s="2">
        <v>0</v>
      </c>
      <c r="FKS36" s="2">
        <v>0</v>
      </c>
      <c r="FKT36" s="2">
        <v>0</v>
      </c>
      <c r="FKU36" s="2">
        <v>47618</v>
      </c>
      <c r="FKV36" s="2">
        <v>0</v>
      </c>
      <c r="FKW36" s="2">
        <v>9134</v>
      </c>
      <c r="FKX36" s="2">
        <v>0</v>
      </c>
      <c r="FKY36" s="2">
        <v>3869</v>
      </c>
      <c r="FKZ36" s="2">
        <v>0</v>
      </c>
      <c r="FLA36" s="2">
        <v>0</v>
      </c>
      <c r="FLB36" s="2">
        <v>28037</v>
      </c>
      <c r="FLC36" s="2">
        <v>7514</v>
      </c>
      <c r="FLD36" s="2">
        <v>0</v>
      </c>
      <c r="FLE36" s="2">
        <v>2321</v>
      </c>
      <c r="FLF36" s="2">
        <v>567</v>
      </c>
      <c r="FLG36" s="2">
        <v>790</v>
      </c>
      <c r="FLH36" s="2">
        <v>2220</v>
      </c>
      <c r="FLI36" s="2">
        <v>0</v>
      </c>
      <c r="FLJ36" s="2">
        <v>3989</v>
      </c>
      <c r="FLK36" s="2">
        <v>8933</v>
      </c>
      <c r="FLL36" s="2">
        <v>38496</v>
      </c>
      <c r="FLM36" s="2">
        <v>2440</v>
      </c>
      <c r="FLN36" s="2">
        <v>0</v>
      </c>
      <c r="FLO36" s="2">
        <v>0</v>
      </c>
      <c r="FLP36" s="2">
        <v>57</v>
      </c>
      <c r="FLQ36" s="2" t="s">
        <v>5</v>
      </c>
      <c r="FLR36" s="2">
        <v>2061</v>
      </c>
      <c r="FLS36" s="2">
        <v>9623</v>
      </c>
      <c r="FLT36" s="2">
        <v>0</v>
      </c>
      <c r="FLU36" s="2">
        <v>1929</v>
      </c>
      <c r="FLV36" s="2">
        <v>483</v>
      </c>
      <c r="FLW36" s="2">
        <v>0</v>
      </c>
      <c r="FLX36" s="2">
        <v>1868</v>
      </c>
      <c r="FLY36" s="2">
        <v>0</v>
      </c>
      <c r="FLZ36" s="2">
        <v>36555</v>
      </c>
      <c r="FMA36" s="2">
        <v>0</v>
      </c>
      <c r="FMB36" s="2">
        <v>0</v>
      </c>
      <c r="FMC36" s="2">
        <v>549311</v>
      </c>
      <c r="FMD36" s="2">
        <v>0</v>
      </c>
      <c r="FME36" s="2">
        <v>5766</v>
      </c>
      <c r="FMF36" s="2">
        <v>78020</v>
      </c>
      <c r="FMG36" s="2">
        <v>21101</v>
      </c>
      <c r="FMH36" s="2">
        <v>3186</v>
      </c>
      <c r="FMI36" s="2">
        <v>0</v>
      </c>
      <c r="FMJ36" s="2">
        <v>0</v>
      </c>
      <c r="FMK36" s="2">
        <v>13564</v>
      </c>
      <c r="FML36" s="2">
        <v>0</v>
      </c>
      <c r="FMM36" s="2">
        <v>0</v>
      </c>
      <c r="FMN36" s="2">
        <v>0</v>
      </c>
      <c r="FMO36" s="2">
        <v>24955</v>
      </c>
      <c r="FMP36" s="2">
        <v>0</v>
      </c>
      <c r="FMQ36" s="2">
        <v>0</v>
      </c>
      <c r="FMR36" s="2">
        <v>2064</v>
      </c>
      <c r="FMS36" s="2">
        <v>3380</v>
      </c>
      <c r="FMT36" s="2">
        <v>0</v>
      </c>
      <c r="FMU36" s="2">
        <v>48389</v>
      </c>
      <c r="FMV36" s="2">
        <v>0</v>
      </c>
      <c r="FMW36" s="2">
        <v>4527</v>
      </c>
      <c r="FMX36" s="2">
        <v>331252</v>
      </c>
      <c r="FMY36" s="2">
        <v>58325</v>
      </c>
      <c r="FMZ36" s="2">
        <v>0</v>
      </c>
      <c r="FNA36" s="2">
        <v>19103</v>
      </c>
      <c r="FNB36" s="2">
        <v>0</v>
      </c>
      <c r="FNC36" s="2">
        <v>0</v>
      </c>
      <c r="FND36" s="2">
        <v>0</v>
      </c>
      <c r="FNE36" s="2">
        <v>57776</v>
      </c>
      <c r="FNF36" s="2">
        <v>527316</v>
      </c>
      <c r="FNG36" s="2">
        <v>101088</v>
      </c>
      <c r="FNH36" s="2">
        <v>79895</v>
      </c>
      <c r="FNI36" s="2">
        <v>187</v>
      </c>
      <c r="FNJ36" s="2">
        <v>479</v>
      </c>
      <c r="FNK36" s="2">
        <v>1353</v>
      </c>
      <c r="FNL36" s="2" t="s">
        <v>5</v>
      </c>
      <c r="FNM36" s="2">
        <v>9313</v>
      </c>
      <c r="FNN36" s="2">
        <v>0</v>
      </c>
      <c r="FNO36" s="2">
        <v>0</v>
      </c>
      <c r="FNP36" s="2">
        <v>0</v>
      </c>
      <c r="FNQ36" s="2">
        <v>0</v>
      </c>
      <c r="FNR36" s="2">
        <v>39468</v>
      </c>
      <c r="FNS36" s="2">
        <v>2885</v>
      </c>
      <c r="FNT36" s="2">
        <v>11638</v>
      </c>
      <c r="FNU36" s="2">
        <v>0</v>
      </c>
      <c r="FNV36" s="2">
        <v>0</v>
      </c>
      <c r="FNW36" s="2">
        <v>0</v>
      </c>
      <c r="FNX36" s="2" t="s">
        <v>5</v>
      </c>
      <c r="FNY36" s="2">
        <v>5405</v>
      </c>
      <c r="FNZ36" s="2">
        <v>0</v>
      </c>
      <c r="FOA36" s="2">
        <v>0</v>
      </c>
      <c r="FOB36" s="2">
        <v>657964</v>
      </c>
      <c r="FOC36" s="2">
        <v>538338</v>
      </c>
      <c r="FOD36" s="2">
        <v>23238</v>
      </c>
      <c r="FOE36" s="2">
        <v>25549</v>
      </c>
      <c r="FOF36" s="2">
        <v>215</v>
      </c>
      <c r="FOG36" s="2">
        <v>30714</v>
      </c>
      <c r="FOH36" s="2">
        <v>36361</v>
      </c>
      <c r="FOI36" s="2">
        <v>787507</v>
      </c>
      <c r="FOJ36" s="2">
        <v>0</v>
      </c>
      <c r="FOK36" s="2">
        <v>2578</v>
      </c>
      <c r="FOL36" s="2">
        <v>60344</v>
      </c>
      <c r="FOM36" s="2">
        <v>131584</v>
      </c>
      <c r="FON36" s="2">
        <v>0</v>
      </c>
      <c r="FOO36" s="2">
        <v>0</v>
      </c>
      <c r="FOP36" s="2">
        <v>63</v>
      </c>
      <c r="FOQ36" s="2">
        <v>20180</v>
      </c>
      <c r="FOR36" s="2">
        <v>7030</v>
      </c>
      <c r="FOS36" s="2">
        <v>12788</v>
      </c>
      <c r="FOT36" s="2">
        <v>0</v>
      </c>
      <c r="FOU36" s="2">
        <v>4022</v>
      </c>
      <c r="FOV36" s="2">
        <v>0</v>
      </c>
      <c r="FOW36" s="2">
        <v>77638</v>
      </c>
      <c r="FOX36" s="2">
        <v>30023</v>
      </c>
      <c r="FOY36" s="2">
        <v>0</v>
      </c>
      <c r="FOZ36" s="2">
        <v>78631</v>
      </c>
      <c r="FPA36" s="2">
        <v>6591</v>
      </c>
      <c r="FPB36" s="2">
        <v>14</v>
      </c>
      <c r="FPC36" s="2">
        <v>0</v>
      </c>
      <c r="FPD36" s="2">
        <v>4827</v>
      </c>
      <c r="FPE36" s="2">
        <v>445</v>
      </c>
      <c r="FPF36" s="2">
        <v>0</v>
      </c>
      <c r="FPG36" s="2">
        <v>0</v>
      </c>
      <c r="FPH36" s="2">
        <v>13402</v>
      </c>
      <c r="FPI36" s="2">
        <v>0</v>
      </c>
      <c r="FPJ36" s="2">
        <v>25728</v>
      </c>
      <c r="FPK36" s="2">
        <v>838</v>
      </c>
      <c r="FPL36" s="2">
        <v>804</v>
      </c>
      <c r="FPM36" s="2">
        <v>0</v>
      </c>
      <c r="FPN36" s="2">
        <v>1727</v>
      </c>
      <c r="FPO36" s="2">
        <v>0</v>
      </c>
      <c r="FPP36" s="2">
        <v>3644</v>
      </c>
      <c r="FPQ36" s="2">
        <v>23753</v>
      </c>
      <c r="FPR36" s="2">
        <v>11690</v>
      </c>
      <c r="FPS36" s="2">
        <v>8948</v>
      </c>
      <c r="FPT36" s="2">
        <v>0</v>
      </c>
      <c r="FPU36" s="2">
        <v>0</v>
      </c>
      <c r="FPV36" s="2">
        <v>2511</v>
      </c>
      <c r="FPW36" s="2">
        <v>37452</v>
      </c>
      <c r="FPX36" s="2">
        <v>22013</v>
      </c>
      <c r="FPY36" s="2">
        <v>0</v>
      </c>
      <c r="FPZ36" s="2">
        <v>5804</v>
      </c>
      <c r="FQA36" s="2">
        <v>2188</v>
      </c>
      <c r="FQB36" s="2">
        <v>67420</v>
      </c>
      <c r="FQC36" s="2">
        <v>13827</v>
      </c>
      <c r="FQD36" s="2">
        <v>571</v>
      </c>
      <c r="FQE36" s="2">
        <v>6552</v>
      </c>
      <c r="FQF36" s="2">
        <v>0</v>
      </c>
      <c r="FQG36" s="2">
        <v>1466</v>
      </c>
      <c r="FQH36" s="2">
        <v>0</v>
      </c>
      <c r="FQI36" s="2">
        <v>754</v>
      </c>
      <c r="FQJ36" s="2">
        <v>4924</v>
      </c>
      <c r="FQK36" s="2">
        <v>0</v>
      </c>
      <c r="FQL36" s="2">
        <v>465</v>
      </c>
      <c r="FQM36" s="2">
        <v>8290</v>
      </c>
      <c r="FQN36" s="2">
        <v>0</v>
      </c>
      <c r="FQO36" s="2">
        <v>2525</v>
      </c>
      <c r="FQP36" s="2">
        <v>21198</v>
      </c>
      <c r="FQQ36" s="2">
        <v>10758</v>
      </c>
      <c r="FQR36" s="2">
        <v>5228</v>
      </c>
      <c r="FQS36" s="2">
        <v>31968</v>
      </c>
      <c r="FQT36" s="2">
        <v>8395</v>
      </c>
      <c r="FQU36" s="2">
        <v>0</v>
      </c>
      <c r="FQV36" s="2">
        <v>0</v>
      </c>
      <c r="FQW36" s="2">
        <v>13353</v>
      </c>
      <c r="FQX36" s="2">
        <v>0</v>
      </c>
      <c r="FQY36" s="2">
        <v>36787</v>
      </c>
      <c r="FQZ36" s="2">
        <v>0</v>
      </c>
      <c r="FRA36" s="2">
        <v>1707</v>
      </c>
      <c r="FRB36" s="2">
        <v>0</v>
      </c>
      <c r="FRC36" s="2">
        <v>30407</v>
      </c>
      <c r="FRD36" s="2">
        <v>3474</v>
      </c>
      <c r="FRE36" s="2">
        <v>0</v>
      </c>
      <c r="FRF36" s="2">
        <v>3244</v>
      </c>
      <c r="FRG36" s="2">
        <v>0</v>
      </c>
      <c r="FRH36" s="2">
        <v>262192</v>
      </c>
      <c r="FRI36" s="2">
        <v>0</v>
      </c>
      <c r="FRJ36" s="2">
        <v>0</v>
      </c>
      <c r="FRK36" s="2">
        <v>57266</v>
      </c>
      <c r="FRL36" s="2">
        <v>16340</v>
      </c>
      <c r="FRM36" s="2">
        <v>24</v>
      </c>
      <c r="FRN36" s="2">
        <v>0</v>
      </c>
      <c r="FRO36" s="2">
        <v>5710</v>
      </c>
      <c r="FRP36" s="2">
        <v>10629</v>
      </c>
      <c r="FRQ36" s="2">
        <v>77940</v>
      </c>
      <c r="FRR36" s="2">
        <v>0</v>
      </c>
      <c r="FRS36" s="2">
        <v>333149</v>
      </c>
      <c r="FRT36" s="2">
        <v>989</v>
      </c>
      <c r="FRU36" s="2">
        <v>19116</v>
      </c>
      <c r="FRV36" s="2">
        <v>0</v>
      </c>
      <c r="FRW36" s="2">
        <v>0</v>
      </c>
      <c r="FRX36" s="2">
        <v>0</v>
      </c>
      <c r="FRY36" s="2">
        <v>22781</v>
      </c>
      <c r="FRZ36" s="2">
        <v>0</v>
      </c>
      <c r="FSA36" s="2">
        <v>1581</v>
      </c>
      <c r="FSB36" s="2">
        <v>0</v>
      </c>
      <c r="FSC36" s="2">
        <v>2803</v>
      </c>
      <c r="FSD36" s="2">
        <v>6506</v>
      </c>
      <c r="FSE36" s="2">
        <v>56542</v>
      </c>
      <c r="FSF36" s="2">
        <v>34594</v>
      </c>
      <c r="FSG36" s="2">
        <v>2662</v>
      </c>
      <c r="FSH36" s="2">
        <v>3415</v>
      </c>
      <c r="FSI36" s="2">
        <v>22026</v>
      </c>
      <c r="FSJ36" s="2">
        <v>13672</v>
      </c>
      <c r="FSK36" s="2">
        <v>8241</v>
      </c>
      <c r="FSL36" s="2">
        <v>18215</v>
      </c>
      <c r="FSM36" s="2">
        <v>0</v>
      </c>
      <c r="FSN36" s="2">
        <v>12863</v>
      </c>
      <c r="FSO36" s="2">
        <v>0</v>
      </c>
      <c r="FSP36" s="2">
        <v>10840</v>
      </c>
      <c r="FSQ36" s="2">
        <v>0</v>
      </c>
      <c r="FSR36" s="2">
        <v>35028</v>
      </c>
      <c r="FSS36" s="2">
        <v>816</v>
      </c>
      <c r="FST36" s="2">
        <v>1776</v>
      </c>
      <c r="FSU36" s="2">
        <v>15480</v>
      </c>
      <c r="FSV36" s="2">
        <v>8533</v>
      </c>
      <c r="FSW36" s="2">
        <v>16849</v>
      </c>
      <c r="FSX36" s="2">
        <v>0</v>
      </c>
      <c r="FSY36" s="2">
        <v>1197</v>
      </c>
      <c r="FSZ36" s="2">
        <v>882</v>
      </c>
      <c r="FTA36" s="2">
        <v>0</v>
      </c>
      <c r="FTB36" s="2">
        <v>0</v>
      </c>
      <c r="FTC36" s="2">
        <v>0</v>
      </c>
      <c r="FTD36" s="2">
        <v>0</v>
      </c>
      <c r="FTE36" s="2">
        <v>10338</v>
      </c>
      <c r="FTF36" s="2">
        <v>0</v>
      </c>
      <c r="FTG36" s="2">
        <v>3907</v>
      </c>
      <c r="FTH36" s="2">
        <v>0</v>
      </c>
      <c r="FTI36" s="2">
        <v>958</v>
      </c>
      <c r="FTJ36" s="2">
        <v>0</v>
      </c>
      <c r="FTK36" s="2">
        <v>0</v>
      </c>
      <c r="FTL36" s="2">
        <v>12525</v>
      </c>
      <c r="FTM36" s="2">
        <v>0</v>
      </c>
      <c r="FTN36" s="2">
        <v>4687</v>
      </c>
      <c r="FTO36" s="2">
        <v>19226</v>
      </c>
      <c r="FTP36" s="2">
        <v>0</v>
      </c>
      <c r="FTQ36" s="2">
        <v>65556</v>
      </c>
      <c r="FTR36" s="2">
        <v>1950</v>
      </c>
      <c r="FTS36" s="2">
        <v>104797</v>
      </c>
      <c r="FTT36" s="2">
        <v>2891</v>
      </c>
      <c r="FTU36" s="2">
        <v>1871</v>
      </c>
      <c r="FTV36" s="2">
        <v>228</v>
      </c>
      <c r="FTW36" s="2">
        <v>5786</v>
      </c>
      <c r="FTX36" s="2">
        <v>0</v>
      </c>
      <c r="FTY36" s="2">
        <v>3267</v>
      </c>
      <c r="FTZ36" s="2">
        <v>3817</v>
      </c>
      <c r="FUA36" s="2">
        <v>3425</v>
      </c>
      <c r="FUB36" s="2">
        <v>0</v>
      </c>
      <c r="FUC36" s="2">
        <v>0</v>
      </c>
      <c r="FUD36" s="2">
        <v>34927</v>
      </c>
      <c r="FUE36" s="2">
        <v>0</v>
      </c>
      <c r="FUF36" s="2">
        <v>28626</v>
      </c>
      <c r="FUG36" s="2">
        <v>1195</v>
      </c>
      <c r="FUH36" s="2">
        <v>0</v>
      </c>
      <c r="FUI36" s="2" t="s">
        <v>5</v>
      </c>
      <c r="FUJ36" s="2">
        <v>0</v>
      </c>
      <c r="FUK36" s="2">
        <v>0</v>
      </c>
      <c r="FUL36" s="2">
        <v>504</v>
      </c>
      <c r="FUM36" s="2">
        <v>0</v>
      </c>
      <c r="FUN36" s="2">
        <v>812</v>
      </c>
      <c r="FUO36" s="2">
        <v>263017</v>
      </c>
      <c r="FUP36" s="2">
        <v>0</v>
      </c>
      <c r="FUQ36" s="2">
        <v>768</v>
      </c>
      <c r="FUR36" s="2">
        <v>5108</v>
      </c>
      <c r="FUS36" s="2">
        <v>3265</v>
      </c>
      <c r="FUT36" s="2">
        <v>0</v>
      </c>
      <c r="FUU36" s="2">
        <v>0</v>
      </c>
      <c r="FUV36" s="2">
        <v>0</v>
      </c>
      <c r="FUW36" s="2">
        <v>0</v>
      </c>
      <c r="FUX36" s="2">
        <v>0</v>
      </c>
      <c r="FUY36" s="2">
        <v>0</v>
      </c>
      <c r="FUZ36" s="2">
        <v>992</v>
      </c>
      <c r="FVA36" s="2">
        <v>0</v>
      </c>
      <c r="FVB36" s="2">
        <v>0</v>
      </c>
      <c r="FVC36" s="2">
        <v>10215</v>
      </c>
      <c r="FVD36" s="2">
        <v>3235</v>
      </c>
      <c r="FVE36" s="2">
        <v>2737</v>
      </c>
      <c r="FVF36" s="2">
        <v>6301</v>
      </c>
      <c r="FVG36" s="2">
        <v>0</v>
      </c>
      <c r="FVH36" s="2">
        <v>0</v>
      </c>
      <c r="FVI36" s="2">
        <v>33901</v>
      </c>
      <c r="FVJ36" s="2">
        <v>3943</v>
      </c>
      <c r="FVK36" s="2">
        <v>0</v>
      </c>
      <c r="FVL36" s="2">
        <v>0</v>
      </c>
      <c r="FVM36" s="2">
        <v>0</v>
      </c>
      <c r="FVN36" s="2">
        <v>0</v>
      </c>
      <c r="FVO36" s="2">
        <v>967</v>
      </c>
      <c r="FVP36" s="2">
        <v>0</v>
      </c>
      <c r="FVQ36" s="2">
        <v>0</v>
      </c>
      <c r="FVR36" s="2">
        <v>2922</v>
      </c>
      <c r="FVS36" s="2">
        <v>0</v>
      </c>
      <c r="FVT36" s="2">
        <v>0</v>
      </c>
      <c r="FVU36" s="2">
        <v>12564</v>
      </c>
      <c r="FVV36" s="2">
        <v>19145</v>
      </c>
      <c r="FVW36" s="2">
        <v>151850</v>
      </c>
      <c r="FVX36" s="2">
        <v>7264</v>
      </c>
      <c r="FVY36" s="2">
        <v>7214</v>
      </c>
      <c r="FVZ36" s="2">
        <v>0</v>
      </c>
      <c r="FWA36" s="2">
        <v>4008</v>
      </c>
      <c r="FWB36" s="2">
        <v>0</v>
      </c>
      <c r="FWC36" s="2">
        <v>0</v>
      </c>
      <c r="FWD36" s="2">
        <v>0</v>
      </c>
      <c r="FWE36" s="2">
        <v>0</v>
      </c>
      <c r="FWF36" s="2">
        <v>0</v>
      </c>
      <c r="FWG36" s="2">
        <v>0</v>
      </c>
      <c r="FWH36" s="2">
        <v>0</v>
      </c>
      <c r="FWI36" s="2">
        <v>1900</v>
      </c>
      <c r="FWJ36" s="2">
        <v>4661</v>
      </c>
      <c r="FWK36" s="2">
        <v>6070</v>
      </c>
      <c r="FWL36" s="2">
        <v>0</v>
      </c>
      <c r="FWM36" s="2">
        <v>0</v>
      </c>
      <c r="FWN36" s="2">
        <v>94731</v>
      </c>
      <c r="FWO36" s="2">
        <v>5625</v>
      </c>
      <c r="FWP36" s="2">
        <v>0</v>
      </c>
      <c r="FWQ36" s="2">
        <v>23681</v>
      </c>
      <c r="FWR36" s="2">
        <v>28915</v>
      </c>
      <c r="FWS36" s="2">
        <v>2568</v>
      </c>
      <c r="FWT36" s="2">
        <v>0</v>
      </c>
      <c r="FWU36" s="2">
        <v>1010</v>
      </c>
      <c r="FWV36" s="2">
        <v>5615</v>
      </c>
      <c r="FWW36" s="2">
        <v>2362</v>
      </c>
      <c r="FWX36" s="2">
        <v>37435</v>
      </c>
      <c r="FWY36" s="2">
        <v>0</v>
      </c>
      <c r="FWZ36" s="2">
        <v>965</v>
      </c>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row>
    <row r="37" spans="1:4953" x14ac:dyDescent="0.25">
      <c r="A37">
        <v>34</v>
      </c>
      <c r="B37" s="19" t="s">
        <v>5663</v>
      </c>
      <c r="C37" s="25">
        <v>206345</v>
      </c>
      <c r="D37" t="str">
        <f t="shared" si="0"/>
        <v>2025Q2</v>
      </c>
      <c r="E37" s="4">
        <v>0</v>
      </c>
      <c r="F37" s="4">
        <v>0</v>
      </c>
      <c r="G37" s="4">
        <v>0</v>
      </c>
      <c r="H37" s="4">
        <v>38097</v>
      </c>
      <c r="I37" s="4">
        <v>0</v>
      </c>
      <c r="J37" s="2">
        <v>0</v>
      </c>
      <c r="K37" s="2">
        <v>0</v>
      </c>
      <c r="L37" s="2">
        <v>0</v>
      </c>
      <c r="M37" s="2">
        <v>0</v>
      </c>
      <c r="N37" s="2">
        <v>0</v>
      </c>
      <c r="O37" s="2">
        <v>0</v>
      </c>
      <c r="P37" s="2">
        <v>0</v>
      </c>
      <c r="Q37" s="2">
        <v>0</v>
      </c>
      <c r="R37" s="2">
        <v>0</v>
      </c>
      <c r="S37" s="2">
        <v>0</v>
      </c>
      <c r="T37" s="2">
        <v>0</v>
      </c>
      <c r="U37" s="2">
        <v>0</v>
      </c>
      <c r="V37" s="2">
        <v>59890</v>
      </c>
      <c r="W37" s="2">
        <v>0</v>
      </c>
      <c r="X37" s="2">
        <v>0</v>
      </c>
      <c r="Y37" s="2">
        <v>0</v>
      </c>
      <c r="Z37" s="2">
        <v>0</v>
      </c>
      <c r="AA37" s="2">
        <v>0</v>
      </c>
      <c r="AB37" s="2">
        <v>0</v>
      </c>
      <c r="AC37" s="2">
        <v>0</v>
      </c>
      <c r="AD37" s="2">
        <v>0</v>
      </c>
      <c r="AE37" s="2">
        <v>0</v>
      </c>
      <c r="AF37" s="2">
        <v>0</v>
      </c>
      <c r="AG37" s="2">
        <v>0</v>
      </c>
      <c r="AH37" s="2">
        <v>0</v>
      </c>
      <c r="AI37" s="2">
        <v>0</v>
      </c>
      <c r="AJ37" s="2">
        <v>0</v>
      </c>
      <c r="AK37" s="2">
        <v>0</v>
      </c>
      <c r="AL37" s="2">
        <v>0</v>
      </c>
      <c r="AM37" s="2">
        <v>0</v>
      </c>
      <c r="AN37" s="2">
        <v>0</v>
      </c>
      <c r="AO37" s="2">
        <v>0</v>
      </c>
      <c r="AP37" s="2">
        <v>947</v>
      </c>
      <c r="AQ37" s="2">
        <v>0</v>
      </c>
      <c r="AR37" s="2">
        <v>0</v>
      </c>
      <c r="AS37" s="2">
        <v>376</v>
      </c>
      <c r="AT37" s="2">
        <v>0</v>
      </c>
      <c r="AU37" s="2">
        <v>0</v>
      </c>
      <c r="AV37" s="2">
        <v>4998</v>
      </c>
      <c r="AW37" s="2">
        <v>0</v>
      </c>
      <c r="AX37" s="2">
        <v>0</v>
      </c>
      <c r="AY37" s="2">
        <v>0</v>
      </c>
      <c r="AZ37" s="2">
        <v>14423</v>
      </c>
      <c r="BA37" s="2">
        <v>0</v>
      </c>
      <c r="BB37" s="2">
        <v>0</v>
      </c>
      <c r="BC37" s="2">
        <v>0</v>
      </c>
      <c r="BD37" s="2">
        <v>0</v>
      </c>
      <c r="BE37" s="2">
        <v>230</v>
      </c>
      <c r="BF37" s="2">
        <v>0</v>
      </c>
      <c r="BG37" s="2">
        <v>0</v>
      </c>
      <c r="BH37" s="2">
        <v>0</v>
      </c>
      <c r="BI37" s="2">
        <v>0</v>
      </c>
      <c r="BJ37" s="2">
        <v>0</v>
      </c>
      <c r="BK37" s="2">
        <v>0</v>
      </c>
      <c r="BL37" s="2">
        <v>0</v>
      </c>
      <c r="BM37" s="2">
        <v>0</v>
      </c>
      <c r="BN37" s="2">
        <v>208828</v>
      </c>
      <c r="BO37" s="2">
        <v>0</v>
      </c>
      <c r="BP37" s="2">
        <v>0</v>
      </c>
      <c r="BQ37" s="2">
        <v>0</v>
      </c>
      <c r="BR37" s="2">
        <v>0</v>
      </c>
      <c r="BS37" s="2">
        <v>0</v>
      </c>
      <c r="BT37" s="2">
        <v>0</v>
      </c>
      <c r="BU37" s="2">
        <v>0</v>
      </c>
      <c r="BV37" s="2">
        <v>12558</v>
      </c>
      <c r="BW37" s="2">
        <v>0</v>
      </c>
      <c r="BX37" s="2">
        <v>0</v>
      </c>
      <c r="BY37" s="2">
        <v>0</v>
      </c>
      <c r="BZ37" s="2">
        <v>0</v>
      </c>
      <c r="CA37" s="2">
        <v>0</v>
      </c>
      <c r="CB37" s="2">
        <v>0</v>
      </c>
      <c r="CC37" s="2">
        <v>0</v>
      </c>
      <c r="CD37" s="2">
        <v>0</v>
      </c>
      <c r="CE37" s="2">
        <v>0</v>
      </c>
      <c r="CF37" s="2">
        <v>0</v>
      </c>
      <c r="CG37" s="2" t="s">
        <v>5</v>
      </c>
      <c r="CH37" s="2">
        <v>480</v>
      </c>
      <c r="CI37" s="2">
        <v>0</v>
      </c>
      <c r="CJ37" s="2">
        <v>0</v>
      </c>
      <c r="CK37" s="2">
        <v>0</v>
      </c>
      <c r="CL37" s="2">
        <v>0</v>
      </c>
      <c r="CM37" s="2">
        <v>0</v>
      </c>
      <c r="CN37" s="2">
        <v>0</v>
      </c>
      <c r="CO37" s="2">
        <v>0</v>
      </c>
      <c r="CP37" s="2">
        <v>0</v>
      </c>
      <c r="CQ37" s="2">
        <v>0</v>
      </c>
      <c r="CR37" s="2">
        <v>0</v>
      </c>
      <c r="CS37" s="2">
        <v>0</v>
      </c>
      <c r="CT37" s="2">
        <v>0</v>
      </c>
      <c r="CU37" s="2">
        <v>0</v>
      </c>
      <c r="CV37" s="2">
        <v>0</v>
      </c>
      <c r="CW37" s="2">
        <v>0</v>
      </c>
      <c r="CX37" s="2">
        <v>0</v>
      </c>
      <c r="CY37" s="2">
        <v>0</v>
      </c>
      <c r="CZ37" s="2">
        <v>0</v>
      </c>
      <c r="DA37" s="2">
        <v>0</v>
      </c>
      <c r="DB37" s="2">
        <v>0</v>
      </c>
      <c r="DC37" s="2">
        <v>0</v>
      </c>
      <c r="DD37" s="2">
        <v>0</v>
      </c>
      <c r="DE37" s="2">
        <v>996</v>
      </c>
      <c r="DF37" s="2">
        <v>0</v>
      </c>
      <c r="DG37" s="2">
        <v>1245</v>
      </c>
      <c r="DH37" s="2">
        <v>0</v>
      </c>
      <c r="DI37" s="2">
        <v>0</v>
      </c>
      <c r="DJ37" s="2">
        <v>68392</v>
      </c>
      <c r="DK37" s="2">
        <v>0</v>
      </c>
      <c r="DL37" s="2">
        <v>0</v>
      </c>
      <c r="DM37" s="2">
        <v>0</v>
      </c>
      <c r="DN37" s="2">
        <v>14822</v>
      </c>
      <c r="DO37" s="2">
        <v>0</v>
      </c>
      <c r="DP37" s="2">
        <v>0</v>
      </c>
      <c r="DQ37" s="2">
        <v>0</v>
      </c>
      <c r="DR37" s="2">
        <v>0</v>
      </c>
      <c r="DS37" s="2">
        <v>0</v>
      </c>
      <c r="DT37" s="2">
        <v>0</v>
      </c>
      <c r="DU37" s="2">
        <v>50573</v>
      </c>
      <c r="DV37" s="2">
        <v>12693</v>
      </c>
      <c r="DW37" s="2">
        <v>0</v>
      </c>
      <c r="DX37" s="2">
        <v>0</v>
      </c>
      <c r="DY37" s="2">
        <v>0</v>
      </c>
      <c r="DZ37" s="2">
        <v>0</v>
      </c>
      <c r="EA37" s="2">
        <v>0</v>
      </c>
      <c r="EB37" s="2">
        <v>0</v>
      </c>
      <c r="EC37" s="2">
        <v>0</v>
      </c>
      <c r="ED37" s="2">
        <v>0</v>
      </c>
      <c r="EE37" s="2">
        <v>0</v>
      </c>
      <c r="EF37" s="2">
        <v>0</v>
      </c>
      <c r="EG37" s="2">
        <v>0</v>
      </c>
      <c r="EH37" s="2">
        <v>0</v>
      </c>
      <c r="EI37" s="2">
        <v>0</v>
      </c>
      <c r="EJ37" s="2">
        <v>0</v>
      </c>
      <c r="EK37" s="2">
        <v>0</v>
      </c>
      <c r="EL37" s="2">
        <v>0</v>
      </c>
      <c r="EM37" s="2">
        <v>0</v>
      </c>
      <c r="EN37" s="2">
        <v>0</v>
      </c>
      <c r="EO37" s="2">
        <v>0</v>
      </c>
      <c r="EP37" s="2">
        <v>0</v>
      </c>
      <c r="EQ37" s="2">
        <v>0</v>
      </c>
      <c r="ER37" s="2">
        <v>0</v>
      </c>
      <c r="ES37" s="2">
        <v>0</v>
      </c>
      <c r="ET37" s="2">
        <v>0</v>
      </c>
      <c r="EU37" s="2">
        <v>0</v>
      </c>
      <c r="EV37" s="2">
        <v>0</v>
      </c>
      <c r="EW37" s="2">
        <v>0</v>
      </c>
      <c r="EX37" s="2">
        <v>0</v>
      </c>
      <c r="EY37" s="2">
        <v>0</v>
      </c>
      <c r="EZ37" s="2">
        <v>0</v>
      </c>
      <c r="FA37" s="2">
        <v>0</v>
      </c>
      <c r="FB37" s="2">
        <v>0</v>
      </c>
      <c r="FC37" s="2">
        <v>0</v>
      </c>
      <c r="FD37" s="2">
        <v>17310</v>
      </c>
      <c r="FE37" s="2">
        <v>0</v>
      </c>
      <c r="FF37" s="2">
        <v>0</v>
      </c>
      <c r="FG37" s="2">
        <v>0</v>
      </c>
      <c r="FH37" s="2">
        <v>0</v>
      </c>
      <c r="FI37" s="2">
        <v>0</v>
      </c>
      <c r="FJ37" s="2">
        <v>0</v>
      </c>
      <c r="FK37" s="2">
        <v>353306</v>
      </c>
      <c r="FL37" s="2">
        <v>0</v>
      </c>
      <c r="FM37" s="2">
        <v>0</v>
      </c>
      <c r="FN37" s="2">
        <v>0</v>
      </c>
      <c r="FO37" s="2">
        <v>0</v>
      </c>
      <c r="FP37" s="2">
        <v>0</v>
      </c>
      <c r="FQ37" s="2">
        <v>13918</v>
      </c>
      <c r="FR37" s="2">
        <v>0</v>
      </c>
      <c r="FS37" s="2">
        <v>0</v>
      </c>
      <c r="FT37" s="2">
        <v>0</v>
      </c>
      <c r="FU37" s="2">
        <v>0</v>
      </c>
      <c r="FV37" s="2">
        <v>0</v>
      </c>
      <c r="FW37" s="2">
        <v>0</v>
      </c>
      <c r="FX37" s="2">
        <v>0</v>
      </c>
      <c r="FY37" s="2">
        <v>0</v>
      </c>
      <c r="FZ37" s="2">
        <v>0</v>
      </c>
      <c r="GA37" s="2">
        <v>0</v>
      </c>
      <c r="GB37" s="2">
        <v>0</v>
      </c>
      <c r="GC37" s="2">
        <v>0</v>
      </c>
      <c r="GD37" s="2">
        <v>0</v>
      </c>
      <c r="GE37" s="2">
        <v>0</v>
      </c>
      <c r="GF37" s="2">
        <v>16691</v>
      </c>
      <c r="GG37" s="2">
        <v>0</v>
      </c>
      <c r="GH37" s="2">
        <v>0</v>
      </c>
      <c r="GI37" s="2">
        <v>0</v>
      </c>
      <c r="GJ37" s="2">
        <v>497</v>
      </c>
      <c r="GK37" s="2">
        <v>0</v>
      </c>
      <c r="GL37" s="2">
        <v>0</v>
      </c>
      <c r="GM37" s="2">
        <v>0</v>
      </c>
      <c r="GN37" s="2" t="s">
        <v>5</v>
      </c>
      <c r="GO37" s="2">
        <v>0</v>
      </c>
      <c r="GP37" s="2">
        <v>0</v>
      </c>
      <c r="GQ37" s="2">
        <v>0</v>
      </c>
      <c r="GR37" s="2">
        <v>0</v>
      </c>
      <c r="GS37" s="2">
        <v>0</v>
      </c>
      <c r="GT37" s="2">
        <v>0</v>
      </c>
      <c r="GU37" s="2">
        <v>0</v>
      </c>
      <c r="GV37" s="2">
        <v>0</v>
      </c>
      <c r="GW37" s="2">
        <v>26609</v>
      </c>
      <c r="GX37" s="2">
        <v>0</v>
      </c>
      <c r="GY37" s="2">
        <v>0</v>
      </c>
      <c r="GZ37" s="2">
        <v>0</v>
      </c>
      <c r="HA37" s="2">
        <v>0</v>
      </c>
      <c r="HB37" s="2" t="s">
        <v>5</v>
      </c>
      <c r="HC37" s="2" t="s">
        <v>5</v>
      </c>
      <c r="HD37" s="2" t="s">
        <v>5</v>
      </c>
      <c r="HE37" s="2">
        <v>0</v>
      </c>
      <c r="HF37" s="2" t="s">
        <v>5</v>
      </c>
      <c r="HG37" s="2">
        <v>104242</v>
      </c>
      <c r="HH37" s="2">
        <v>0</v>
      </c>
      <c r="HI37" s="2">
        <v>0</v>
      </c>
      <c r="HJ37" s="2" t="s">
        <v>5</v>
      </c>
      <c r="HK37" s="2">
        <v>0</v>
      </c>
      <c r="HL37" s="2">
        <v>0</v>
      </c>
      <c r="HM37" s="2">
        <v>0</v>
      </c>
      <c r="HN37" s="2" t="s">
        <v>5</v>
      </c>
      <c r="HO37" s="2">
        <v>0</v>
      </c>
      <c r="HP37" s="2">
        <v>0</v>
      </c>
      <c r="HQ37" s="2">
        <v>0</v>
      </c>
      <c r="HR37" s="2">
        <v>0</v>
      </c>
      <c r="HS37" s="2">
        <v>0</v>
      </c>
      <c r="HT37" s="2" t="s">
        <v>5</v>
      </c>
      <c r="HU37" s="2">
        <v>0</v>
      </c>
      <c r="HV37" s="2">
        <v>0</v>
      </c>
      <c r="HW37" s="2">
        <v>0</v>
      </c>
      <c r="HX37" s="2">
        <v>0</v>
      </c>
      <c r="HY37" s="2">
        <v>0</v>
      </c>
      <c r="HZ37" s="2">
        <v>0</v>
      </c>
      <c r="IA37" s="2">
        <v>0</v>
      </c>
      <c r="IB37" s="2">
        <v>0</v>
      </c>
      <c r="IC37" s="2" t="s">
        <v>5</v>
      </c>
      <c r="ID37" s="2" t="s">
        <v>5</v>
      </c>
      <c r="IE37" s="2">
        <v>12527</v>
      </c>
      <c r="IF37" s="2">
        <v>414802</v>
      </c>
      <c r="IG37" s="2">
        <v>372776</v>
      </c>
      <c r="IH37" s="2" t="s">
        <v>5</v>
      </c>
      <c r="II37" s="2" t="s">
        <v>5</v>
      </c>
      <c r="IJ37" s="2">
        <v>0</v>
      </c>
      <c r="IK37" s="2">
        <v>0</v>
      </c>
      <c r="IL37" s="2">
        <v>0</v>
      </c>
      <c r="IM37" s="2">
        <v>0</v>
      </c>
      <c r="IN37" s="2">
        <v>0</v>
      </c>
      <c r="IO37" s="2">
        <v>0</v>
      </c>
      <c r="IP37" s="2">
        <v>0</v>
      </c>
      <c r="IQ37" s="2">
        <v>0</v>
      </c>
      <c r="IR37" s="2">
        <v>0</v>
      </c>
      <c r="IS37" s="2" t="s">
        <v>5</v>
      </c>
      <c r="IT37" s="2">
        <v>0</v>
      </c>
      <c r="IU37" s="2" t="s">
        <v>5</v>
      </c>
      <c r="IV37" s="2" t="s">
        <v>5</v>
      </c>
      <c r="IW37" s="2">
        <v>0</v>
      </c>
      <c r="IX37" s="2">
        <v>54952</v>
      </c>
      <c r="IY37" s="2">
        <v>0</v>
      </c>
      <c r="IZ37" s="2">
        <v>0</v>
      </c>
      <c r="JA37" s="2">
        <v>0</v>
      </c>
      <c r="JB37" s="2">
        <v>0</v>
      </c>
      <c r="JC37" s="2">
        <v>100247</v>
      </c>
      <c r="JD37" s="2">
        <v>556</v>
      </c>
      <c r="JE37" s="2">
        <v>0</v>
      </c>
      <c r="JF37" s="2" t="s">
        <v>5</v>
      </c>
      <c r="JG37" s="2">
        <v>0</v>
      </c>
      <c r="JH37" s="2">
        <v>0</v>
      </c>
      <c r="JI37" s="2">
        <v>0</v>
      </c>
      <c r="JJ37" s="2">
        <v>0</v>
      </c>
      <c r="JK37" s="2">
        <v>0</v>
      </c>
      <c r="JL37" s="2">
        <v>0</v>
      </c>
      <c r="JM37" s="2">
        <v>2743</v>
      </c>
      <c r="JN37" s="2">
        <v>0</v>
      </c>
      <c r="JO37" s="2">
        <v>0</v>
      </c>
      <c r="JP37" s="2">
        <v>0</v>
      </c>
      <c r="JQ37" s="2">
        <v>0</v>
      </c>
      <c r="JR37" s="2">
        <v>0</v>
      </c>
      <c r="JS37" s="2">
        <v>0</v>
      </c>
      <c r="JT37" s="2">
        <v>2573</v>
      </c>
      <c r="JU37" s="2">
        <v>0</v>
      </c>
      <c r="JV37" s="2">
        <v>0</v>
      </c>
      <c r="JW37" s="2">
        <v>0</v>
      </c>
      <c r="JX37" s="2">
        <v>0</v>
      </c>
      <c r="JY37" s="2">
        <v>0</v>
      </c>
      <c r="JZ37" s="2" t="s">
        <v>5</v>
      </c>
      <c r="KA37" s="2">
        <v>0</v>
      </c>
      <c r="KB37" s="2">
        <v>0</v>
      </c>
      <c r="KC37" s="2" t="s">
        <v>5</v>
      </c>
      <c r="KD37" s="2">
        <v>0</v>
      </c>
      <c r="KE37" s="2">
        <v>0</v>
      </c>
      <c r="KF37" s="2">
        <v>0</v>
      </c>
      <c r="KG37" s="2">
        <v>0</v>
      </c>
      <c r="KH37" s="2">
        <v>0</v>
      </c>
      <c r="KI37" s="2" t="s">
        <v>5</v>
      </c>
      <c r="KJ37" s="2" t="s">
        <v>5</v>
      </c>
      <c r="KK37" s="2">
        <v>0</v>
      </c>
      <c r="KL37" s="2">
        <v>0</v>
      </c>
      <c r="KM37" s="2">
        <v>0</v>
      </c>
      <c r="KN37" s="2">
        <v>0</v>
      </c>
      <c r="KO37" s="2" t="s">
        <v>5</v>
      </c>
      <c r="KP37" s="2" t="s">
        <v>5</v>
      </c>
      <c r="KQ37" s="2">
        <v>0</v>
      </c>
      <c r="KR37" s="2">
        <v>0</v>
      </c>
      <c r="KS37" s="2" t="s">
        <v>5</v>
      </c>
      <c r="KT37" s="2">
        <v>0</v>
      </c>
      <c r="KU37" s="2">
        <v>0</v>
      </c>
      <c r="KV37" s="2">
        <v>0</v>
      </c>
      <c r="KW37" s="2">
        <v>0</v>
      </c>
      <c r="KX37" s="2">
        <v>0</v>
      </c>
      <c r="KY37" s="2">
        <v>0</v>
      </c>
      <c r="KZ37" s="2" t="s">
        <v>5</v>
      </c>
      <c r="LA37" s="2">
        <v>0</v>
      </c>
      <c r="LB37" s="2">
        <v>0</v>
      </c>
      <c r="LC37" s="2">
        <v>0</v>
      </c>
      <c r="LD37" s="2">
        <v>0</v>
      </c>
      <c r="LE37" s="2">
        <v>0</v>
      </c>
      <c r="LF37" s="2">
        <v>0</v>
      </c>
      <c r="LG37" s="2" t="s">
        <v>5</v>
      </c>
      <c r="LH37" s="2">
        <v>0</v>
      </c>
      <c r="LI37" s="2">
        <v>0</v>
      </c>
      <c r="LJ37" s="2">
        <v>0</v>
      </c>
      <c r="LK37" s="2">
        <v>0</v>
      </c>
      <c r="LL37" s="2">
        <v>0</v>
      </c>
      <c r="LM37" s="2" t="s">
        <v>5</v>
      </c>
      <c r="LN37" s="2">
        <v>0</v>
      </c>
      <c r="LO37" s="2">
        <v>0</v>
      </c>
      <c r="LP37" s="2">
        <v>0</v>
      </c>
      <c r="LQ37" s="2">
        <v>0</v>
      </c>
      <c r="LR37" s="2">
        <v>0</v>
      </c>
      <c r="LS37" s="2" t="s">
        <v>5</v>
      </c>
      <c r="LT37" s="2" t="s">
        <v>5</v>
      </c>
      <c r="LU37" s="2">
        <v>0</v>
      </c>
      <c r="LV37" s="2" t="s">
        <v>5</v>
      </c>
      <c r="LW37" s="2">
        <v>0</v>
      </c>
      <c r="LX37" s="2" t="s">
        <v>5</v>
      </c>
      <c r="LY37" s="2" t="s">
        <v>5</v>
      </c>
      <c r="LZ37" s="2" t="s">
        <v>5</v>
      </c>
      <c r="MA37" s="2">
        <v>0</v>
      </c>
      <c r="MB37" s="2">
        <v>0</v>
      </c>
      <c r="MC37" s="2" t="s">
        <v>5</v>
      </c>
      <c r="MD37" s="2" t="s">
        <v>5</v>
      </c>
      <c r="ME37" s="2">
        <v>0</v>
      </c>
      <c r="MF37" s="2">
        <v>0</v>
      </c>
      <c r="MG37" s="2">
        <v>1998</v>
      </c>
      <c r="MH37" s="2">
        <v>0</v>
      </c>
      <c r="MI37" s="2" t="s">
        <v>5</v>
      </c>
      <c r="MJ37" s="2">
        <v>0</v>
      </c>
      <c r="MK37" s="2">
        <v>0</v>
      </c>
      <c r="ML37" s="2">
        <v>0</v>
      </c>
      <c r="MM37" s="2">
        <v>0</v>
      </c>
      <c r="MN37" s="2">
        <v>0</v>
      </c>
      <c r="MO37" s="2">
        <v>0</v>
      </c>
      <c r="MP37" s="2" t="s">
        <v>5</v>
      </c>
      <c r="MQ37" s="2">
        <v>0</v>
      </c>
      <c r="MR37" s="2">
        <v>0</v>
      </c>
      <c r="MS37" s="2">
        <v>98278</v>
      </c>
      <c r="MT37" s="2">
        <v>0</v>
      </c>
      <c r="MU37" s="2">
        <v>74590</v>
      </c>
      <c r="MV37" s="2">
        <v>0</v>
      </c>
      <c r="MW37" s="2">
        <v>0</v>
      </c>
      <c r="MX37" s="2">
        <v>0</v>
      </c>
      <c r="MY37" s="2" t="s">
        <v>5</v>
      </c>
      <c r="MZ37" s="2">
        <v>0</v>
      </c>
      <c r="NA37" s="2">
        <v>0</v>
      </c>
      <c r="NB37" s="2">
        <v>0</v>
      </c>
      <c r="NC37" s="2">
        <v>0</v>
      </c>
      <c r="ND37" s="2">
        <v>0</v>
      </c>
      <c r="NE37" s="2">
        <v>0</v>
      </c>
      <c r="NF37" s="2">
        <v>0</v>
      </c>
      <c r="NG37" s="2">
        <v>0</v>
      </c>
      <c r="NH37" s="2">
        <v>0</v>
      </c>
      <c r="NI37" s="2">
        <v>3552</v>
      </c>
      <c r="NJ37" s="2">
        <v>17830</v>
      </c>
      <c r="NK37" s="2">
        <v>0</v>
      </c>
      <c r="NL37" s="2">
        <v>0</v>
      </c>
      <c r="NM37" s="2">
        <v>0</v>
      </c>
      <c r="NN37" s="2">
        <v>3902</v>
      </c>
      <c r="NO37" s="2">
        <v>0</v>
      </c>
      <c r="NP37" s="2">
        <v>0</v>
      </c>
      <c r="NQ37" s="2">
        <v>1073</v>
      </c>
      <c r="NR37" s="2">
        <v>1878320</v>
      </c>
      <c r="NS37" s="2">
        <v>0</v>
      </c>
      <c r="NT37" s="2">
        <v>0</v>
      </c>
      <c r="NU37" s="2">
        <v>0</v>
      </c>
      <c r="NV37" s="2">
        <v>34871</v>
      </c>
      <c r="NW37" s="2">
        <v>0</v>
      </c>
      <c r="NX37" s="2">
        <v>0</v>
      </c>
      <c r="NY37" s="2">
        <v>16083</v>
      </c>
      <c r="NZ37" s="2">
        <v>0</v>
      </c>
      <c r="OA37" s="2">
        <v>0</v>
      </c>
      <c r="OB37" s="2">
        <v>0</v>
      </c>
      <c r="OC37" s="2">
        <v>0</v>
      </c>
      <c r="OD37" s="2">
        <v>0</v>
      </c>
      <c r="OE37" s="2">
        <v>0</v>
      </c>
      <c r="OF37" s="2">
        <v>0</v>
      </c>
      <c r="OG37" s="2">
        <v>0</v>
      </c>
      <c r="OH37" s="2">
        <v>0</v>
      </c>
      <c r="OI37" s="2">
        <v>0</v>
      </c>
      <c r="OJ37" s="2">
        <v>0</v>
      </c>
      <c r="OK37" s="2">
        <v>0</v>
      </c>
      <c r="OL37" s="2">
        <v>0</v>
      </c>
      <c r="OM37" s="2">
        <v>0</v>
      </c>
      <c r="ON37" s="2">
        <v>0</v>
      </c>
      <c r="OO37" s="2">
        <v>0</v>
      </c>
      <c r="OP37" s="2">
        <v>0</v>
      </c>
      <c r="OQ37" s="2">
        <v>0</v>
      </c>
      <c r="OR37" s="2">
        <v>0</v>
      </c>
      <c r="OS37" s="2">
        <v>0</v>
      </c>
      <c r="OT37" s="2">
        <v>0</v>
      </c>
      <c r="OU37" s="2">
        <v>0</v>
      </c>
      <c r="OV37" s="2">
        <v>0</v>
      </c>
      <c r="OW37" s="2">
        <v>0</v>
      </c>
      <c r="OX37" s="2">
        <v>0</v>
      </c>
      <c r="OY37" s="2">
        <v>0</v>
      </c>
      <c r="OZ37" s="2">
        <v>0</v>
      </c>
      <c r="PA37" s="2">
        <v>0</v>
      </c>
      <c r="PB37" s="2">
        <v>0</v>
      </c>
      <c r="PC37" s="2">
        <v>0</v>
      </c>
      <c r="PD37" s="2">
        <v>0</v>
      </c>
      <c r="PE37" s="2">
        <v>0</v>
      </c>
      <c r="PF37" s="2">
        <v>0</v>
      </c>
      <c r="PG37" s="2">
        <v>0</v>
      </c>
      <c r="PH37" s="2">
        <v>0</v>
      </c>
      <c r="PI37" s="2">
        <v>191</v>
      </c>
      <c r="PJ37" s="2">
        <v>10933</v>
      </c>
      <c r="PK37" s="2">
        <v>0</v>
      </c>
      <c r="PL37" s="2">
        <v>0</v>
      </c>
      <c r="PM37" s="2">
        <v>0</v>
      </c>
      <c r="PN37" s="2">
        <v>448</v>
      </c>
      <c r="PO37" s="2">
        <v>0</v>
      </c>
      <c r="PP37" s="2">
        <v>0</v>
      </c>
      <c r="PQ37" s="2" t="s">
        <v>5</v>
      </c>
      <c r="PR37" s="2">
        <v>0</v>
      </c>
      <c r="PS37" s="2">
        <v>0</v>
      </c>
      <c r="PT37" s="2">
        <v>0</v>
      </c>
      <c r="PU37" s="2">
        <v>0</v>
      </c>
      <c r="PV37" s="2">
        <v>0</v>
      </c>
      <c r="PW37" s="2">
        <v>0</v>
      </c>
      <c r="PX37" s="2">
        <v>0</v>
      </c>
      <c r="PY37" s="2">
        <v>0</v>
      </c>
      <c r="PZ37" s="2">
        <v>0</v>
      </c>
      <c r="QA37" s="2">
        <v>0</v>
      </c>
      <c r="QB37" s="2">
        <v>1674</v>
      </c>
      <c r="QC37" s="2">
        <v>0</v>
      </c>
      <c r="QD37" s="2">
        <v>0</v>
      </c>
      <c r="QE37" s="2">
        <v>0</v>
      </c>
      <c r="QF37" s="2" t="s">
        <v>5</v>
      </c>
      <c r="QG37" s="2">
        <v>2330</v>
      </c>
      <c r="QH37" s="2">
        <v>0</v>
      </c>
      <c r="QI37" s="2">
        <v>0</v>
      </c>
      <c r="QJ37" s="2">
        <v>0</v>
      </c>
      <c r="QK37" s="2" t="s">
        <v>5</v>
      </c>
      <c r="QL37" s="2" t="s">
        <v>5</v>
      </c>
      <c r="QM37" s="2">
        <v>0</v>
      </c>
      <c r="QN37" s="2">
        <v>0</v>
      </c>
      <c r="QO37" s="2" t="s">
        <v>5</v>
      </c>
      <c r="QP37" s="2">
        <v>973</v>
      </c>
      <c r="QQ37" s="2">
        <v>0</v>
      </c>
      <c r="QR37" s="2">
        <v>0</v>
      </c>
      <c r="QS37" s="2" t="s">
        <v>5</v>
      </c>
      <c r="QT37" s="2">
        <v>0</v>
      </c>
      <c r="QU37" s="2">
        <v>0</v>
      </c>
      <c r="QV37" s="2">
        <v>0</v>
      </c>
      <c r="QW37" s="2">
        <v>0</v>
      </c>
      <c r="QX37" s="2" t="s">
        <v>5</v>
      </c>
      <c r="QY37" s="2">
        <v>0</v>
      </c>
      <c r="QZ37" s="2">
        <v>0</v>
      </c>
      <c r="RA37" s="2">
        <v>0</v>
      </c>
      <c r="RB37" s="2">
        <v>0</v>
      </c>
      <c r="RC37" s="2">
        <v>0</v>
      </c>
      <c r="RD37" s="2">
        <v>0</v>
      </c>
      <c r="RE37" s="2">
        <v>0</v>
      </c>
      <c r="RF37" s="2">
        <v>0</v>
      </c>
      <c r="RG37" s="2">
        <v>0</v>
      </c>
      <c r="RH37" s="2">
        <v>0</v>
      </c>
      <c r="RI37" s="2">
        <v>0</v>
      </c>
      <c r="RJ37" s="2">
        <v>0</v>
      </c>
      <c r="RK37" s="2">
        <v>0</v>
      </c>
      <c r="RL37" s="2">
        <v>0</v>
      </c>
      <c r="RM37" s="2">
        <v>0</v>
      </c>
      <c r="RN37" s="2">
        <v>0</v>
      </c>
      <c r="RO37" s="2">
        <v>0</v>
      </c>
      <c r="RP37" s="2" t="s">
        <v>5</v>
      </c>
      <c r="RQ37" s="2">
        <v>0</v>
      </c>
      <c r="RR37" s="2">
        <v>0</v>
      </c>
      <c r="RS37" s="2">
        <v>0</v>
      </c>
      <c r="RT37" s="2" t="s">
        <v>5</v>
      </c>
      <c r="RU37" s="2" t="s">
        <v>5</v>
      </c>
      <c r="RV37" s="2" t="s">
        <v>5</v>
      </c>
      <c r="RW37" s="2" t="s">
        <v>5</v>
      </c>
      <c r="RX37" s="2" t="s">
        <v>5</v>
      </c>
      <c r="RY37" s="2" t="s">
        <v>5</v>
      </c>
      <c r="RZ37" s="2">
        <v>0</v>
      </c>
      <c r="SA37" s="2" t="s">
        <v>5</v>
      </c>
      <c r="SB37" s="2" t="s">
        <v>5</v>
      </c>
      <c r="SC37" s="2" t="s">
        <v>5</v>
      </c>
      <c r="SD37" s="2">
        <v>8038</v>
      </c>
      <c r="SE37" s="2" t="s">
        <v>5</v>
      </c>
      <c r="SF37" s="2">
        <v>0</v>
      </c>
      <c r="SG37" s="2">
        <v>0</v>
      </c>
      <c r="SH37" s="2">
        <v>0</v>
      </c>
      <c r="SI37" s="2">
        <v>0</v>
      </c>
      <c r="SJ37" s="2">
        <v>0</v>
      </c>
      <c r="SK37" s="2">
        <v>0</v>
      </c>
      <c r="SL37" s="2">
        <v>0</v>
      </c>
      <c r="SM37" s="2">
        <v>0</v>
      </c>
      <c r="SN37" s="2">
        <v>0</v>
      </c>
      <c r="SO37" s="2">
        <v>0</v>
      </c>
      <c r="SP37" s="2">
        <v>0</v>
      </c>
      <c r="SQ37" s="2">
        <v>0</v>
      </c>
      <c r="SR37" s="2">
        <v>0</v>
      </c>
      <c r="SS37" s="2">
        <v>0</v>
      </c>
      <c r="ST37" s="2">
        <v>0</v>
      </c>
      <c r="SU37" s="2">
        <v>0</v>
      </c>
      <c r="SV37" s="2">
        <v>20004</v>
      </c>
      <c r="SW37" s="2">
        <v>0</v>
      </c>
      <c r="SX37" s="2">
        <v>0</v>
      </c>
      <c r="SY37" s="2">
        <v>0</v>
      </c>
      <c r="SZ37" s="2">
        <v>0</v>
      </c>
      <c r="TA37" s="2">
        <v>118509</v>
      </c>
      <c r="TB37" s="2">
        <v>0</v>
      </c>
      <c r="TC37" s="2">
        <v>265</v>
      </c>
      <c r="TD37" s="2">
        <v>0</v>
      </c>
      <c r="TE37" s="2">
        <v>0</v>
      </c>
      <c r="TF37" s="2">
        <v>0</v>
      </c>
      <c r="TG37" s="2">
        <v>0</v>
      </c>
      <c r="TH37" s="2">
        <v>0</v>
      </c>
      <c r="TI37" s="2">
        <v>0</v>
      </c>
      <c r="TJ37" s="2" t="s">
        <v>5</v>
      </c>
      <c r="TK37" s="2">
        <v>18536</v>
      </c>
      <c r="TL37" s="2">
        <v>0</v>
      </c>
      <c r="TM37" s="2">
        <v>0</v>
      </c>
      <c r="TN37" s="2">
        <v>0</v>
      </c>
      <c r="TO37" s="2">
        <v>0</v>
      </c>
      <c r="TP37" s="2">
        <v>0</v>
      </c>
      <c r="TQ37" s="2">
        <v>68678</v>
      </c>
      <c r="TR37" s="2">
        <v>0</v>
      </c>
      <c r="TS37" s="2">
        <v>0</v>
      </c>
      <c r="TT37" s="2">
        <v>83107</v>
      </c>
      <c r="TU37" s="2">
        <v>0</v>
      </c>
      <c r="TV37" s="2">
        <v>6327</v>
      </c>
      <c r="TW37" s="2">
        <v>0</v>
      </c>
      <c r="TX37" s="2">
        <v>0</v>
      </c>
      <c r="TY37" s="2">
        <v>1216</v>
      </c>
      <c r="TZ37" s="2">
        <v>0</v>
      </c>
      <c r="UA37" s="2">
        <v>0</v>
      </c>
      <c r="UB37" s="2">
        <v>0</v>
      </c>
      <c r="UC37" s="2">
        <v>0</v>
      </c>
      <c r="UD37" s="2">
        <v>0</v>
      </c>
      <c r="UE37" s="2" t="s">
        <v>5</v>
      </c>
      <c r="UF37" s="2">
        <v>0</v>
      </c>
      <c r="UG37" s="2">
        <v>0</v>
      </c>
      <c r="UH37" s="2">
        <v>0</v>
      </c>
      <c r="UI37" s="2">
        <v>0</v>
      </c>
      <c r="UJ37" s="2">
        <v>0</v>
      </c>
      <c r="UK37" s="2">
        <v>0</v>
      </c>
      <c r="UL37" s="2">
        <v>0</v>
      </c>
      <c r="UM37" s="2">
        <v>0</v>
      </c>
      <c r="UN37" s="2">
        <v>0</v>
      </c>
      <c r="UO37" s="2">
        <v>0</v>
      </c>
      <c r="UP37" s="2">
        <v>0</v>
      </c>
      <c r="UQ37" s="2">
        <v>0</v>
      </c>
      <c r="UR37" s="2">
        <v>0</v>
      </c>
      <c r="US37" s="2">
        <v>6052</v>
      </c>
      <c r="UT37" s="2">
        <v>0</v>
      </c>
      <c r="UU37" s="2">
        <v>0</v>
      </c>
      <c r="UV37" s="2">
        <v>0</v>
      </c>
      <c r="UW37" s="2">
        <v>0</v>
      </c>
      <c r="UX37" s="2">
        <v>0</v>
      </c>
      <c r="UY37" s="2">
        <v>0</v>
      </c>
      <c r="UZ37" s="2">
        <v>151703</v>
      </c>
      <c r="VA37" s="2">
        <v>0</v>
      </c>
      <c r="VB37" s="2">
        <v>0</v>
      </c>
      <c r="VC37" s="2">
        <v>0</v>
      </c>
      <c r="VD37" s="2">
        <v>0</v>
      </c>
      <c r="VE37" s="2">
        <v>0</v>
      </c>
      <c r="VF37" s="2">
        <v>94941</v>
      </c>
      <c r="VG37" s="2">
        <v>0</v>
      </c>
      <c r="VH37" s="2">
        <v>0</v>
      </c>
      <c r="VI37" s="2">
        <v>37584</v>
      </c>
      <c r="VJ37" s="2">
        <v>0</v>
      </c>
      <c r="VK37" s="2">
        <v>0</v>
      </c>
      <c r="VL37" s="2">
        <v>39209</v>
      </c>
      <c r="VM37" s="2">
        <v>0</v>
      </c>
      <c r="VN37" s="2">
        <v>0</v>
      </c>
      <c r="VO37" s="2">
        <v>0</v>
      </c>
      <c r="VP37" s="2">
        <v>1903</v>
      </c>
      <c r="VQ37" s="2">
        <v>0</v>
      </c>
      <c r="VR37" s="2">
        <v>0</v>
      </c>
      <c r="VS37" s="2">
        <v>0</v>
      </c>
      <c r="VT37" s="2">
        <v>0</v>
      </c>
      <c r="VU37" s="2">
        <v>0</v>
      </c>
      <c r="VV37" s="2">
        <v>0</v>
      </c>
      <c r="VW37" s="2">
        <v>0</v>
      </c>
      <c r="VX37" s="2">
        <v>0</v>
      </c>
      <c r="VY37" s="2">
        <v>0</v>
      </c>
      <c r="VZ37" s="2">
        <v>0</v>
      </c>
      <c r="WA37" s="2">
        <v>0</v>
      </c>
      <c r="WB37" s="2">
        <v>0</v>
      </c>
      <c r="WC37" s="2">
        <v>0</v>
      </c>
      <c r="WD37" s="2">
        <v>0</v>
      </c>
      <c r="WE37" s="2">
        <v>0</v>
      </c>
      <c r="WF37" s="2">
        <v>0</v>
      </c>
      <c r="WG37" s="2">
        <v>5985</v>
      </c>
      <c r="WH37" s="2">
        <v>0</v>
      </c>
      <c r="WI37" s="2">
        <v>0</v>
      </c>
      <c r="WJ37" s="2">
        <v>0</v>
      </c>
      <c r="WK37" s="2">
        <v>0</v>
      </c>
      <c r="WL37" s="2">
        <v>0</v>
      </c>
      <c r="WM37" s="2">
        <v>0</v>
      </c>
      <c r="WN37" s="2">
        <v>0</v>
      </c>
      <c r="WO37" s="2">
        <v>0</v>
      </c>
      <c r="WP37" s="2">
        <v>0</v>
      </c>
      <c r="WQ37" s="2">
        <v>0</v>
      </c>
      <c r="WR37" s="2">
        <v>15228</v>
      </c>
      <c r="WS37" s="2">
        <v>0</v>
      </c>
      <c r="WT37" s="2">
        <v>0</v>
      </c>
      <c r="WU37" s="2">
        <v>0</v>
      </c>
      <c r="WV37" s="2">
        <v>0</v>
      </c>
      <c r="WW37" s="2">
        <v>0</v>
      </c>
      <c r="WX37" s="2">
        <v>0</v>
      </c>
      <c r="WY37" s="2">
        <v>0</v>
      </c>
      <c r="WZ37" s="2">
        <v>0</v>
      </c>
      <c r="XA37" s="2">
        <v>0</v>
      </c>
      <c r="XB37" s="2">
        <v>5104</v>
      </c>
      <c r="XC37" s="2">
        <v>0</v>
      </c>
      <c r="XD37" s="2">
        <v>0</v>
      </c>
      <c r="XE37" s="2">
        <v>0</v>
      </c>
      <c r="XF37" s="2" t="s">
        <v>5</v>
      </c>
      <c r="XG37" s="2">
        <v>0</v>
      </c>
      <c r="XH37" s="2">
        <v>0</v>
      </c>
      <c r="XI37" s="2">
        <v>0</v>
      </c>
      <c r="XJ37" s="2">
        <v>0</v>
      </c>
      <c r="XK37" s="2">
        <v>0</v>
      </c>
      <c r="XL37" s="2">
        <v>0</v>
      </c>
      <c r="XM37" s="2">
        <v>0</v>
      </c>
      <c r="XN37" s="2">
        <v>0</v>
      </c>
      <c r="XO37" s="2">
        <v>0</v>
      </c>
      <c r="XP37" s="2">
        <v>0</v>
      </c>
      <c r="XQ37" s="2">
        <v>4670</v>
      </c>
      <c r="XR37" s="2">
        <v>0</v>
      </c>
      <c r="XS37" s="2">
        <v>0</v>
      </c>
      <c r="XT37" s="2">
        <v>0</v>
      </c>
      <c r="XU37" s="2">
        <v>0</v>
      </c>
      <c r="XV37" s="2">
        <v>0</v>
      </c>
      <c r="XW37" s="2">
        <v>32684</v>
      </c>
      <c r="XX37" s="2">
        <v>0</v>
      </c>
      <c r="XY37" s="2">
        <v>0</v>
      </c>
      <c r="XZ37" s="2">
        <v>0</v>
      </c>
      <c r="YA37" s="2">
        <v>0</v>
      </c>
      <c r="YB37" s="2">
        <v>0</v>
      </c>
      <c r="YC37" s="2">
        <v>0</v>
      </c>
      <c r="YD37" s="2">
        <v>0</v>
      </c>
      <c r="YE37" s="2">
        <v>0</v>
      </c>
      <c r="YF37" s="2" t="s">
        <v>5</v>
      </c>
      <c r="YG37" s="2">
        <v>0</v>
      </c>
      <c r="YH37" s="2">
        <v>0</v>
      </c>
      <c r="YI37" s="2">
        <v>0</v>
      </c>
      <c r="YJ37" s="2">
        <v>0</v>
      </c>
      <c r="YK37" s="2">
        <v>0</v>
      </c>
      <c r="YL37" s="2">
        <v>0</v>
      </c>
      <c r="YM37" s="2">
        <v>0</v>
      </c>
      <c r="YN37" s="2">
        <v>0</v>
      </c>
      <c r="YO37" s="2">
        <v>0</v>
      </c>
      <c r="YP37" s="2">
        <v>0</v>
      </c>
      <c r="YQ37" s="2">
        <v>0</v>
      </c>
      <c r="YR37" s="2">
        <v>0</v>
      </c>
      <c r="YS37" s="2">
        <v>0</v>
      </c>
      <c r="YT37" s="2">
        <v>0</v>
      </c>
      <c r="YU37" s="2">
        <v>0</v>
      </c>
      <c r="YV37" s="2">
        <v>0</v>
      </c>
      <c r="YW37" s="2">
        <v>0</v>
      </c>
      <c r="YX37" s="2">
        <v>0</v>
      </c>
      <c r="YY37" s="2">
        <v>0</v>
      </c>
      <c r="YZ37" s="2">
        <v>0</v>
      </c>
      <c r="ZA37" s="2">
        <v>0</v>
      </c>
      <c r="ZB37" s="2">
        <v>0</v>
      </c>
      <c r="ZC37" s="2">
        <v>0</v>
      </c>
      <c r="ZD37" s="2">
        <v>0</v>
      </c>
      <c r="ZE37" s="2">
        <v>10803</v>
      </c>
      <c r="ZF37" s="2">
        <v>0</v>
      </c>
      <c r="ZG37" s="2">
        <v>0</v>
      </c>
      <c r="ZH37" s="2">
        <v>0</v>
      </c>
      <c r="ZI37" s="2">
        <v>0</v>
      </c>
      <c r="ZJ37" s="2">
        <v>0</v>
      </c>
      <c r="ZK37" s="2">
        <v>0</v>
      </c>
      <c r="ZL37" s="2">
        <v>0</v>
      </c>
      <c r="ZM37" s="2">
        <v>17052</v>
      </c>
      <c r="ZN37" s="2">
        <v>0</v>
      </c>
      <c r="ZO37" s="2">
        <v>0</v>
      </c>
      <c r="ZP37" s="2">
        <v>0</v>
      </c>
      <c r="ZQ37" s="2">
        <v>0</v>
      </c>
      <c r="ZR37" s="2">
        <v>0</v>
      </c>
      <c r="ZS37" s="2">
        <v>0</v>
      </c>
      <c r="ZT37" s="2">
        <v>0</v>
      </c>
      <c r="ZU37" s="2">
        <v>0</v>
      </c>
      <c r="ZV37" s="2">
        <v>0</v>
      </c>
      <c r="ZW37" s="2">
        <v>0</v>
      </c>
      <c r="ZX37" s="2">
        <v>0</v>
      </c>
      <c r="ZY37" s="2">
        <v>0</v>
      </c>
      <c r="ZZ37" s="2">
        <v>0</v>
      </c>
      <c r="AAA37" s="2">
        <v>0</v>
      </c>
      <c r="AAB37" s="2">
        <v>0</v>
      </c>
      <c r="AAC37" s="2">
        <v>0</v>
      </c>
      <c r="AAD37" s="2">
        <v>0</v>
      </c>
      <c r="AAE37" s="2">
        <v>0</v>
      </c>
      <c r="AAF37" s="2">
        <v>0</v>
      </c>
      <c r="AAG37" s="2">
        <v>0</v>
      </c>
      <c r="AAH37" s="2">
        <v>0</v>
      </c>
      <c r="AAI37" s="2">
        <v>0</v>
      </c>
      <c r="AAJ37" s="2">
        <v>26958</v>
      </c>
      <c r="AAK37" s="2">
        <v>0</v>
      </c>
      <c r="AAL37" s="2">
        <v>0</v>
      </c>
      <c r="AAM37" s="2">
        <v>0</v>
      </c>
      <c r="AAN37" s="2">
        <v>0</v>
      </c>
      <c r="AAO37" s="2">
        <v>0</v>
      </c>
      <c r="AAP37" s="2">
        <v>23845</v>
      </c>
      <c r="AAQ37" s="2">
        <v>0</v>
      </c>
      <c r="AAR37" s="2">
        <v>82017</v>
      </c>
      <c r="AAS37" s="2">
        <v>0</v>
      </c>
      <c r="AAT37" s="2">
        <v>0</v>
      </c>
      <c r="AAU37" s="2">
        <v>993</v>
      </c>
      <c r="AAV37" s="2">
        <v>222133</v>
      </c>
      <c r="AAW37" s="2">
        <v>0</v>
      </c>
      <c r="AAX37" s="2">
        <v>0</v>
      </c>
      <c r="AAY37" s="2" t="s">
        <v>5</v>
      </c>
      <c r="AAZ37" s="2">
        <v>0</v>
      </c>
      <c r="ABA37" s="2">
        <v>0</v>
      </c>
      <c r="ABB37" s="2" t="s">
        <v>5</v>
      </c>
      <c r="ABC37" s="2">
        <v>0</v>
      </c>
      <c r="ABD37" s="2">
        <v>0</v>
      </c>
      <c r="ABE37" s="2">
        <v>0</v>
      </c>
      <c r="ABF37" s="2">
        <v>0</v>
      </c>
      <c r="ABG37" s="2">
        <v>0</v>
      </c>
      <c r="ABH37" s="2">
        <v>0</v>
      </c>
      <c r="ABI37" s="2">
        <v>0</v>
      </c>
      <c r="ABJ37" s="2">
        <v>0</v>
      </c>
      <c r="ABK37" s="2">
        <v>0</v>
      </c>
      <c r="ABL37" s="2">
        <v>0</v>
      </c>
      <c r="ABM37" s="2">
        <v>0</v>
      </c>
      <c r="ABN37" s="2">
        <v>0</v>
      </c>
      <c r="ABO37" s="2">
        <v>0</v>
      </c>
      <c r="ABP37" s="2">
        <v>0</v>
      </c>
      <c r="ABQ37" s="2">
        <v>0</v>
      </c>
      <c r="ABR37" s="2">
        <v>0</v>
      </c>
      <c r="ABS37" s="2">
        <v>0</v>
      </c>
      <c r="ABT37" s="2">
        <v>0</v>
      </c>
      <c r="ABU37" s="2">
        <v>0</v>
      </c>
      <c r="ABV37" s="2">
        <v>0</v>
      </c>
      <c r="ABW37" s="2">
        <v>0</v>
      </c>
      <c r="ABX37" s="2">
        <v>0</v>
      </c>
      <c r="ABY37" s="2">
        <v>0</v>
      </c>
      <c r="ABZ37" s="2">
        <v>0</v>
      </c>
      <c r="ACA37" s="2">
        <v>0</v>
      </c>
      <c r="ACB37" s="2">
        <v>0</v>
      </c>
      <c r="ACC37" s="2">
        <v>0</v>
      </c>
      <c r="ACD37" s="2">
        <v>0</v>
      </c>
      <c r="ACE37" s="2">
        <v>0</v>
      </c>
      <c r="ACF37" s="2">
        <v>0</v>
      </c>
      <c r="ACG37" s="2">
        <v>0</v>
      </c>
      <c r="ACH37" s="2">
        <v>0</v>
      </c>
      <c r="ACI37" s="2">
        <v>0</v>
      </c>
      <c r="ACJ37" s="2">
        <v>0</v>
      </c>
      <c r="ACK37" s="2">
        <v>0</v>
      </c>
      <c r="ACL37" s="2">
        <v>2000</v>
      </c>
      <c r="ACM37" s="2">
        <v>0</v>
      </c>
      <c r="ACN37" s="2">
        <v>2912</v>
      </c>
      <c r="ACO37" s="2">
        <v>0</v>
      </c>
      <c r="ACP37" s="2">
        <v>0</v>
      </c>
      <c r="ACQ37" s="2">
        <v>0</v>
      </c>
      <c r="ACR37" s="2">
        <v>0</v>
      </c>
      <c r="ACS37" s="2">
        <v>0</v>
      </c>
      <c r="ACT37" s="2">
        <v>0</v>
      </c>
      <c r="ACU37" s="2">
        <v>483</v>
      </c>
      <c r="ACV37" s="2">
        <v>0</v>
      </c>
      <c r="ACW37" s="2">
        <v>0</v>
      </c>
      <c r="ACX37" s="2">
        <v>0</v>
      </c>
      <c r="ACY37" s="2">
        <v>0</v>
      </c>
      <c r="ACZ37" s="2">
        <v>0</v>
      </c>
      <c r="ADA37" s="2">
        <v>0</v>
      </c>
      <c r="ADB37" s="2">
        <v>0</v>
      </c>
      <c r="ADC37" s="2">
        <v>0</v>
      </c>
      <c r="ADD37" s="2">
        <v>0</v>
      </c>
      <c r="ADE37" s="2">
        <v>0</v>
      </c>
      <c r="ADF37" s="2">
        <v>0</v>
      </c>
      <c r="ADG37" s="2">
        <v>0</v>
      </c>
      <c r="ADH37" s="2">
        <v>0</v>
      </c>
      <c r="ADI37" s="2">
        <v>0</v>
      </c>
      <c r="ADJ37" s="2">
        <v>0</v>
      </c>
      <c r="ADK37" s="2">
        <v>0</v>
      </c>
      <c r="ADL37" s="2">
        <v>0</v>
      </c>
      <c r="ADM37" s="2">
        <v>249</v>
      </c>
      <c r="ADN37" s="2">
        <v>0</v>
      </c>
      <c r="ADO37" s="2">
        <v>0</v>
      </c>
      <c r="ADP37" s="2">
        <v>0</v>
      </c>
      <c r="ADQ37" s="2">
        <v>0</v>
      </c>
      <c r="ADR37" s="2">
        <v>0</v>
      </c>
      <c r="ADS37" s="2">
        <v>0</v>
      </c>
      <c r="ADT37" s="2">
        <v>0</v>
      </c>
      <c r="ADU37" s="2">
        <v>0</v>
      </c>
      <c r="ADV37" s="2">
        <v>0</v>
      </c>
      <c r="ADW37" s="2">
        <v>0</v>
      </c>
      <c r="ADX37" s="2">
        <v>8968</v>
      </c>
      <c r="ADY37" s="2">
        <v>0</v>
      </c>
      <c r="ADZ37" s="2">
        <v>0</v>
      </c>
      <c r="AEA37" s="2">
        <v>0</v>
      </c>
      <c r="AEB37" s="2">
        <v>0</v>
      </c>
      <c r="AEC37" s="2">
        <v>997</v>
      </c>
      <c r="AED37" s="2">
        <v>0</v>
      </c>
      <c r="AEE37" s="2">
        <v>0</v>
      </c>
      <c r="AEF37" s="2">
        <v>0</v>
      </c>
      <c r="AEG37" s="2">
        <v>0</v>
      </c>
      <c r="AEH37" s="2">
        <v>0</v>
      </c>
      <c r="AEI37" s="2">
        <v>0</v>
      </c>
      <c r="AEJ37" s="2">
        <v>0</v>
      </c>
      <c r="AEK37" s="2">
        <v>0</v>
      </c>
      <c r="AEL37" s="2">
        <v>0</v>
      </c>
      <c r="AEM37" s="2">
        <v>0</v>
      </c>
      <c r="AEN37" s="2">
        <v>0</v>
      </c>
      <c r="AEO37" s="2">
        <v>0</v>
      </c>
      <c r="AEP37" s="2">
        <v>0</v>
      </c>
      <c r="AEQ37" s="2">
        <v>414</v>
      </c>
      <c r="AER37" s="2">
        <v>0</v>
      </c>
      <c r="AES37" s="2">
        <v>0</v>
      </c>
      <c r="AET37" s="2">
        <v>0</v>
      </c>
      <c r="AEU37" s="2">
        <v>0</v>
      </c>
      <c r="AEV37" s="2">
        <v>0</v>
      </c>
      <c r="AEW37" s="2">
        <v>0</v>
      </c>
      <c r="AEX37" s="2">
        <v>0</v>
      </c>
      <c r="AEY37" s="2">
        <v>0</v>
      </c>
      <c r="AEZ37" s="2">
        <v>0</v>
      </c>
      <c r="AFA37" s="2">
        <v>4883</v>
      </c>
      <c r="AFB37" s="2">
        <v>0</v>
      </c>
      <c r="AFC37" s="2">
        <v>0</v>
      </c>
      <c r="AFD37" s="2">
        <v>0</v>
      </c>
      <c r="AFE37" s="2">
        <v>0</v>
      </c>
      <c r="AFF37" s="2">
        <v>0</v>
      </c>
      <c r="AFG37" s="2">
        <v>0</v>
      </c>
      <c r="AFH37" s="2">
        <v>0</v>
      </c>
      <c r="AFI37" s="2">
        <v>0</v>
      </c>
      <c r="AFJ37" s="2">
        <v>0</v>
      </c>
      <c r="AFK37" s="2">
        <v>0</v>
      </c>
      <c r="AFL37" s="2">
        <v>0</v>
      </c>
      <c r="AFM37" s="2">
        <v>0</v>
      </c>
      <c r="AFN37" s="2">
        <v>0</v>
      </c>
      <c r="AFO37" s="2">
        <v>0</v>
      </c>
      <c r="AFP37" s="2">
        <v>0</v>
      </c>
      <c r="AFQ37" s="2">
        <v>0</v>
      </c>
      <c r="AFR37" s="2">
        <v>0</v>
      </c>
      <c r="AFS37" s="2">
        <v>0</v>
      </c>
      <c r="AFT37" s="2">
        <v>0</v>
      </c>
      <c r="AFU37" s="2">
        <v>0</v>
      </c>
      <c r="AFV37" s="2">
        <v>0</v>
      </c>
      <c r="AFW37" s="2">
        <v>0</v>
      </c>
      <c r="AFX37" s="2">
        <v>0</v>
      </c>
      <c r="AFY37" s="2">
        <v>0</v>
      </c>
      <c r="AFZ37" s="2">
        <v>0</v>
      </c>
      <c r="AGA37" s="2">
        <v>0</v>
      </c>
      <c r="AGB37" s="2">
        <v>0</v>
      </c>
      <c r="AGC37" s="2">
        <v>0</v>
      </c>
      <c r="AGD37" s="2">
        <v>0</v>
      </c>
      <c r="AGE37" s="2">
        <v>0</v>
      </c>
      <c r="AGF37" s="2">
        <v>0</v>
      </c>
      <c r="AGG37" s="2">
        <v>0</v>
      </c>
      <c r="AGH37" s="2">
        <v>0</v>
      </c>
      <c r="AGI37" s="2">
        <v>0</v>
      </c>
      <c r="AGJ37" s="2">
        <v>0</v>
      </c>
      <c r="AGK37" s="2">
        <v>0</v>
      </c>
      <c r="AGL37" s="2">
        <v>0</v>
      </c>
      <c r="AGM37" s="2">
        <v>0</v>
      </c>
      <c r="AGN37" s="2">
        <v>0</v>
      </c>
      <c r="AGO37" s="2">
        <v>0</v>
      </c>
      <c r="AGP37" s="2">
        <v>0</v>
      </c>
      <c r="AGQ37" s="2">
        <v>0</v>
      </c>
      <c r="AGR37" s="2">
        <v>0</v>
      </c>
      <c r="AGS37" s="2">
        <v>0</v>
      </c>
      <c r="AGT37" s="2">
        <v>0</v>
      </c>
      <c r="AGU37" s="2">
        <v>0</v>
      </c>
      <c r="AGV37" s="2">
        <v>0</v>
      </c>
      <c r="AGW37" s="2">
        <v>0</v>
      </c>
      <c r="AGX37" s="2">
        <v>0</v>
      </c>
      <c r="AGY37" s="2">
        <v>0</v>
      </c>
      <c r="AGZ37" s="2">
        <v>0</v>
      </c>
      <c r="AHA37" s="2">
        <v>0</v>
      </c>
      <c r="AHB37" s="2">
        <v>0</v>
      </c>
      <c r="AHC37" s="2">
        <v>0</v>
      </c>
      <c r="AHD37" s="2">
        <v>0</v>
      </c>
      <c r="AHE37" s="2">
        <v>0</v>
      </c>
      <c r="AHF37" s="2">
        <v>0</v>
      </c>
      <c r="AHG37" s="2">
        <v>0</v>
      </c>
      <c r="AHH37" s="2">
        <v>0</v>
      </c>
      <c r="AHI37" s="2">
        <v>0</v>
      </c>
      <c r="AHJ37" s="2">
        <v>0</v>
      </c>
      <c r="AHK37" s="2">
        <v>0</v>
      </c>
      <c r="AHL37" s="2">
        <v>0</v>
      </c>
      <c r="AHM37" s="2">
        <v>0</v>
      </c>
      <c r="AHN37" s="2">
        <v>0</v>
      </c>
      <c r="AHO37" s="2">
        <v>0</v>
      </c>
      <c r="AHP37" s="2">
        <v>0</v>
      </c>
      <c r="AHQ37" s="2">
        <v>0</v>
      </c>
      <c r="AHR37" s="2">
        <v>0</v>
      </c>
      <c r="AHS37" s="2">
        <v>0</v>
      </c>
      <c r="AHT37" s="2">
        <v>0</v>
      </c>
      <c r="AHU37" s="2">
        <v>0</v>
      </c>
      <c r="AHV37" s="2">
        <v>0</v>
      </c>
      <c r="AHW37" s="2">
        <v>0</v>
      </c>
      <c r="AHX37" s="2">
        <v>0</v>
      </c>
      <c r="AHY37" s="2">
        <v>0</v>
      </c>
      <c r="AHZ37" s="2">
        <v>0</v>
      </c>
      <c r="AIA37" s="2">
        <v>0</v>
      </c>
      <c r="AIB37" s="2">
        <v>0</v>
      </c>
      <c r="AIC37" s="2">
        <v>0</v>
      </c>
      <c r="AID37" s="2">
        <v>0</v>
      </c>
      <c r="AIE37" s="2">
        <v>0</v>
      </c>
      <c r="AIF37" s="2">
        <v>0</v>
      </c>
      <c r="AIG37" s="2">
        <v>0</v>
      </c>
      <c r="AIH37" s="2">
        <v>0</v>
      </c>
      <c r="AII37" s="2">
        <v>0</v>
      </c>
      <c r="AIJ37" s="2">
        <v>0</v>
      </c>
      <c r="AIK37" s="2">
        <v>0</v>
      </c>
      <c r="AIL37" s="2">
        <v>0</v>
      </c>
      <c r="AIM37" s="2">
        <v>0</v>
      </c>
      <c r="AIN37" s="2">
        <v>0</v>
      </c>
      <c r="AIO37" s="2">
        <v>0</v>
      </c>
      <c r="AIP37" s="2">
        <v>0</v>
      </c>
      <c r="AIQ37" s="2">
        <v>42706</v>
      </c>
      <c r="AIR37" s="2">
        <v>0</v>
      </c>
      <c r="AIS37" s="2">
        <v>0</v>
      </c>
      <c r="AIT37" s="2">
        <v>0</v>
      </c>
      <c r="AIU37" s="2">
        <v>0</v>
      </c>
      <c r="AIV37" s="2">
        <v>0</v>
      </c>
      <c r="AIW37" s="2">
        <v>0</v>
      </c>
      <c r="AIX37" s="2">
        <v>0</v>
      </c>
      <c r="AIY37" s="2">
        <v>0</v>
      </c>
      <c r="AIZ37" s="2">
        <v>0</v>
      </c>
      <c r="AJA37" s="2">
        <v>0</v>
      </c>
      <c r="AJB37" s="2">
        <v>0</v>
      </c>
      <c r="AJC37" s="2">
        <v>0</v>
      </c>
      <c r="AJD37" s="2">
        <v>0</v>
      </c>
      <c r="AJE37" s="2">
        <v>0</v>
      </c>
      <c r="AJF37" s="2">
        <v>0</v>
      </c>
      <c r="AJG37" s="2">
        <v>0</v>
      </c>
      <c r="AJH37" s="2">
        <v>0</v>
      </c>
      <c r="AJI37" s="2">
        <v>0</v>
      </c>
      <c r="AJJ37" s="2">
        <v>0</v>
      </c>
      <c r="AJK37" s="2">
        <v>0</v>
      </c>
      <c r="AJL37" s="2">
        <v>0</v>
      </c>
      <c r="AJM37" s="2">
        <v>0</v>
      </c>
      <c r="AJN37" s="2">
        <v>0</v>
      </c>
      <c r="AJO37" s="2">
        <v>0</v>
      </c>
      <c r="AJP37" s="2">
        <v>0</v>
      </c>
      <c r="AJQ37" s="2">
        <v>0</v>
      </c>
      <c r="AJR37" s="2">
        <v>0</v>
      </c>
      <c r="AJS37" s="2">
        <v>0</v>
      </c>
      <c r="AJT37" s="2">
        <v>0</v>
      </c>
      <c r="AJU37" s="2">
        <v>0</v>
      </c>
      <c r="AJV37" s="2">
        <v>0</v>
      </c>
      <c r="AJW37" s="2">
        <v>0</v>
      </c>
      <c r="AJX37" s="2">
        <v>0</v>
      </c>
      <c r="AJY37" s="2">
        <v>0</v>
      </c>
      <c r="AJZ37" s="2">
        <v>0</v>
      </c>
      <c r="AKA37" s="2">
        <v>0</v>
      </c>
      <c r="AKB37" s="2">
        <v>0</v>
      </c>
      <c r="AKC37" s="2">
        <v>0</v>
      </c>
      <c r="AKD37" s="2">
        <v>0</v>
      </c>
      <c r="AKE37" s="2">
        <v>19655</v>
      </c>
      <c r="AKF37" s="2">
        <v>0</v>
      </c>
      <c r="AKG37" s="2">
        <v>83594</v>
      </c>
      <c r="AKH37" s="2">
        <v>0</v>
      </c>
      <c r="AKI37" s="2">
        <v>0</v>
      </c>
      <c r="AKJ37" s="2">
        <v>73955</v>
      </c>
      <c r="AKK37" s="2">
        <v>2039</v>
      </c>
      <c r="AKL37" s="2">
        <v>0</v>
      </c>
      <c r="AKM37" s="2">
        <v>0</v>
      </c>
      <c r="AKN37" s="2">
        <v>0</v>
      </c>
      <c r="AKO37" s="2">
        <v>0</v>
      </c>
      <c r="AKP37" s="2">
        <v>0</v>
      </c>
      <c r="AKQ37" s="2">
        <v>0</v>
      </c>
      <c r="AKR37" s="2">
        <v>0</v>
      </c>
      <c r="AKS37" s="2">
        <v>0</v>
      </c>
      <c r="AKT37" s="2">
        <v>0</v>
      </c>
      <c r="AKU37" s="2">
        <v>0</v>
      </c>
      <c r="AKV37" s="2">
        <v>0</v>
      </c>
      <c r="AKW37" s="2">
        <v>0</v>
      </c>
      <c r="AKX37" s="2">
        <v>0</v>
      </c>
      <c r="AKY37" s="2">
        <v>0</v>
      </c>
      <c r="AKZ37" s="2">
        <v>16168</v>
      </c>
      <c r="ALA37" s="2">
        <v>0</v>
      </c>
      <c r="ALB37" s="2">
        <v>0</v>
      </c>
      <c r="ALC37" s="2">
        <v>0</v>
      </c>
      <c r="ALD37" s="2">
        <v>0</v>
      </c>
      <c r="ALE37" s="2">
        <v>0</v>
      </c>
      <c r="ALF37" s="2">
        <v>0</v>
      </c>
      <c r="ALG37" s="2" t="s">
        <v>5</v>
      </c>
      <c r="ALH37" s="2">
        <v>0</v>
      </c>
      <c r="ALI37" s="2">
        <v>0</v>
      </c>
      <c r="ALJ37" s="2">
        <v>0</v>
      </c>
      <c r="ALK37" s="2" t="s">
        <v>5</v>
      </c>
      <c r="ALL37" s="2">
        <v>0</v>
      </c>
      <c r="ALM37" s="2">
        <v>0</v>
      </c>
      <c r="ALN37" s="2">
        <v>0</v>
      </c>
      <c r="ALO37" s="2">
        <v>0</v>
      </c>
      <c r="ALP37" s="2">
        <v>0</v>
      </c>
      <c r="ALQ37" s="2">
        <v>475</v>
      </c>
      <c r="ALR37" s="2">
        <v>0</v>
      </c>
      <c r="ALS37" s="2">
        <v>0</v>
      </c>
      <c r="ALT37" s="2">
        <v>0</v>
      </c>
      <c r="ALU37" s="2">
        <v>56815</v>
      </c>
      <c r="ALV37" s="2">
        <v>4985</v>
      </c>
      <c r="ALW37" s="2">
        <v>0</v>
      </c>
      <c r="ALX37" s="2">
        <v>0</v>
      </c>
      <c r="ALY37" s="2">
        <v>12558</v>
      </c>
      <c r="ALZ37" s="2">
        <v>0</v>
      </c>
      <c r="AMA37" s="2">
        <v>0</v>
      </c>
      <c r="AMB37" s="2">
        <v>0</v>
      </c>
      <c r="AMC37" s="2">
        <v>0</v>
      </c>
      <c r="AMD37" s="2">
        <v>0</v>
      </c>
      <c r="AME37" s="2">
        <v>0</v>
      </c>
      <c r="AMF37" s="2">
        <v>0</v>
      </c>
      <c r="AMG37" s="2">
        <v>0</v>
      </c>
      <c r="AMH37" s="2">
        <v>0</v>
      </c>
      <c r="AMI37" s="2">
        <v>0</v>
      </c>
      <c r="AMJ37" s="2">
        <v>0</v>
      </c>
      <c r="AMK37" s="2">
        <v>0</v>
      </c>
      <c r="AML37" s="2">
        <v>2004</v>
      </c>
      <c r="AMM37" s="2" t="s">
        <v>5</v>
      </c>
      <c r="AMN37" s="2">
        <v>0</v>
      </c>
      <c r="AMO37" s="2">
        <v>0</v>
      </c>
      <c r="AMP37" s="2">
        <v>0</v>
      </c>
      <c r="AMQ37" s="2">
        <v>0</v>
      </c>
      <c r="AMR37" s="2">
        <v>0</v>
      </c>
      <c r="AMS37" s="2">
        <v>0</v>
      </c>
      <c r="AMT37" s="2">
        <v>0</v>
      </c>
      <c r="AMU37" s="2">
        <v>0</v>
      </c>
      <c r="AMV37" s="2">
        <v>0</v>
      </c>
      <c r="AMW37" s="2">
        <v>0</v>
      </c>
      <c r="AMX37" s="2">
        <v>0</v>
      </c>
      <c r="AMY37" s="2">
        <v>0</v>
      </c>
      <c r="AMZ37" s="2">
        <v>83478</v>
      </c>
      <c r="ANA37" s="2">
        <v>0</v>
      </c>
      <c r="ANB37" s="2">
        <v>0</v>
      </c>
      <c r="ANC37" s="2">
        <v>0</v>
      </c>
      <c r="AND37" s="2">
        <v>0</v>
      </c>
      <c r="ANE37" s="2">
        <v>0</v>
      </c>
      <c r="ANF37" s="2">
        <v>0</v>
      </c>
      <c r="ANG37" s="2">
        <v>0</v>
      </c>
      <c r="ANH37" s="2">
        <v>0</v>
      </c>
      <c r="ANI37" s="2">
        <v>0</v>
      </c>
      <c r="ANJ37" s="2">
        <v>0</v>
      </c>
      <c r="ANK37" s="2">
        <v>0</v>
      </c>
      <c r="ANL37" s="2">
        <v>0</v>
      </c>
      <c r="ANM37" s="2">
        <v>0</v>
      </c>
      <c r="ANN37" s="2">
        <v>0</v>
      </c>
      <c r="ANO37" s="2">
        <v>0</v>
      </c>
      <c r="ANP37" s="2">
        <v>0</v>
      </c>
      <c r="ANQ37" s="2">
        <v>0</v>
      </c>
      <c r="ANR37" s="2">
        <v>0</v>
      </c>
      <c r="ANS37" s="2" t="s">
        <v>5</v>
      </c>
      <c r="ANT37" s="2">
        <v>0</v>
      </c>
      <c r="ANU37" s="2">
        <v>0</v>
      </c>
      <c r="ANV37" s="2">
        <v>38399</v>
      </c>
      <c r="ANW37" s="2">
        <v>0</v>
      </c>
      <c r="ANX37" s="2">
        <v>0</v>
      </c>
      <c r="ANY37" s="2">
        <v>0</v>
      </c>
      <c r="ANZ37" s="2">
        <v>0</v>
      </c>
      <c r="AOA37" s="2">
        <v>0</v>
      </c>
      <c r="AOB37" s="2">
        <v>0</v>
      </c>
      <c r="AOC37" s="2">
        <v>0</v>
      </c>
      <c r="AOD37" s="2">
        <v>0</v>
      </c>
      <c r="AOE37" s="2">
        <v>5213</v>
      </c>
      <c r="AOF37" s="2">
        <v>0</v>
      </c>
      <c r="AOG37" s="2">
        <v>0</v>
      </c>
      <c r="AOH37" s="2">
        <v>0</v>
      </c>
      <c r="AOI37" s="2">
        <v>0</v>
      </c>
      <c r="AOJ37" s="2">
        <v>0</v>
      </c>
      <c r="AOK37" s="2">
        <v>13618</v>
      </c>
      <c r="AOL37" s="2">
        <v>15551</v>
      </c>
      <c r="AOM37" s="2">
        <v>0</v>
      </c>
      <c r="AON37" s="2">
        <v>0</v>
      </c>
      <c r="AOO37" s="2">
        <v>0</v>
      </c>
      <c r="AOP37" s="2">
        <v>0</v>
      </c>
      <c r="AOQ37" s="2">
        <v>0</v>
      </c>
      <c r="AOR37" s="2">
        <v>0</v>
      </c>
      <c r="AOS37" s="2">
        <v>0</v>
      </c>
      <c r="AOT37" s="2">
        <v>0</v>
      </c>
      <c r="AOU37" s="2">
        <v>195814</v>
      </c>
      <c r="AOV37" s="2">
        <v>0</v>
      </c>
      <c r="AOW37" s="2">
        <v>81211</v>
      </c>
      <c r="AOX37" s="2">
        <v>0</v>
      </c>
      <c r="AOY37" s="2">
        <v>0</v>
      </c>
      <c r="AOZ37" s="2">
        <v>0</v>
      </c>
      <c r="APA37" s="2">
        <v>0</v>
      </c>
      <c r="APB37" s="2">
        <v>0</v>
      </c>
      <c r="APC37" s="2">
        <v>0</v>
      </c>
      <c r="APD37" s="2">
        <v>0</v>
      </c>
      <c r="APE37" s="2">
        <v>0</v>
      </c>
      <c r="APF37" s="2">
        <v>500</v>
      </c>
      <c r="APG37" s="2">
        <v>0</v>
      </c>
      <c r="APH37" s="2">
        <v>0</v>
      </c>
      <c r="API37" s="2">
        <v>0</v>
      </c>
      <c r="APJ37" s="2">
        <v>0</v>
      </c>
      <c r="APK37" s="2">
        <v>0</v>
      </c>
      <c r="APL37" s="2">
        <v>0</v>
      </c>
      <c r="APM37" s="2">
        <v>0</v>
      </c>
      <c r="APN37" s="2">
        <v>0</v>
      </c>
      <c r="APO37" s="2">
        <v>0</v>
      </c>
      <c r="APP37" s="2">
        <v>0</v>
      </c>
      <c r="APQ37" s="2">
        <v>153622</v>
      </c>
      <c r="APR37" s="2">
        <v>0</v>
      </c>
      <c r="APS37" s="2">
        <v>0</v>
      </c>
      <c r="APT37" s="2">
        <v>0</v>
      </c>
      <c r="APU37" s="2">
        <v>52597</v>
      </c>
      <c r="APV37" s="2">
        <v>0</v>
      </c>
      <c r="APW37" s="2">
        <v>0</v>
      </c>
      <c r="APX37" s="2">
        <v>0</v>
      </c>
      <c r="APY37" s="2">
        <v>0</v>
      </c>
      <c r="APZ37" s="2">
        <v>0</v>
      </c>
      <c r="AQA37" s="2">
        <v>0</v>
      </c>
      <c r="AQB37" s="2">
        <v>0</v>
      </c>
      <c r="AQC37" s="2">
        <v>0</v>
      </c>
      <c r="AQD37" s="2">
        <v>0</v>
      </c>
      <c r="AQE37" s="2">
        <v>0</v>
      </c>
      <c r="AQF37" s="2">
        <v>0</v>
      </c>
      <c r="AQG37" s="2">
        <v>0</v>
      </c>
      <c r="AQH37" s="2">
        <v>0</v>
      </c>
      <c r="AQI37" s="2">
        <v>0</v>
      </c>
      <c r="AQJ37" s="2">
        <v>0</v>
      </c>
      <c r="AQK37" s="2">
        <v>0</v>
      </c>
      <c r="AQL37" s="2">
        <v>0</v>
      </c>
      <c r="AQM37" s="2">
        <v>0</v>
      </c>
      <c r="AQN37" s="2">
        <v>0</v>
      </c>
      <c r="AQO37" s="2">
        <v>0</v>
      </c>
      <c r="AQP37" s="2">
        <v>0</v>
      </c>
      <c r="AQQ37" s="2">
        <v>0</v>
      </c>
      <c r="AQR37" s="2">
        <v>995</v>
      </c>
      <c r="AQS37" s="2">
        <v>0</v>
      </c>
      <c r="AQT37" s="2">
        <v>0</v>
      </c>
      <c r="AQU37" s="2">
        <v>0</v>
      </c>
      <c r="AQV37" s="2">
        <v>0</v>
      </c>
      <c r="AQW37" s="2">
        <v>0</v>
      </c>
      <c r="AQX37" s="2">
        <v>0</v>
      </c>
      <c r="AQY37" s="2">
        <v>0</v>
      </c>
      <c r="AQZ37" s="2">
        <v>0</v>
      </c>
      <c r="ARA37" s="2">
        <v>82338</v>
      </c>
      <c r="ARB37" s="2">
        <v>0</v>
      </c>
      <c r="ARC37" s="2">
        <v>4510</v>
      </c>
      <c r="ARD37" s="2">
        <v>20182</v>
      </c>
      <c r="ARE37" s="2">
        <v>0</v>
      </c>
      <c r="ARF37" s="2">
        <v>0</v>
      </c>
      <c r="ARG37" s="2">
        <v>0</v>
      </c>
      <c r="ARH37" s="2">
        <v>1493</v>
      </c>
      <c r="ARI37" s="2">
        <v>0</v>
      </c>
      <c r="ARJ37" s="2">
        <v>0</v>
      </c>
      <c r="ARK37" s="2">
        <v>0</v>
      </c>
      <c r="ARL37" s="2">
        <v>20017</v>
      </c>
      <c r="ARM37" s="2">
        <v>0</v>
      </c>
      <c r="ARN37" s="2">
        <v>0</v>
      </c>
      <c r="ARO37" s="2">
        <v>0</v>
      </c>
      <c r="ARP37" s="2">
        <v>0</v>
      </c>
      <c r="ARQ37" s="2">
        <v>0</v>
      </c>
      <c r="ARR37" s="2">
        <v>28496</v>
      </c>
      <c r="ARS37" s="2">
        <v>0</v>
      </c>
      <c r="ART37" s="2">
        <v>0</v>
      </c>
      <c r="ARU37" s="2">
        <v>0</v>
      </c>
      <c r="ARV37" s="2">
        <v>0</v>
      </c>
      <c r="ARW37" s="2">
        <v>0</v>
      </c>
      <c r="ARX37" s="2">
        <v>32020</v>
      </c>
      <c r="ARY37" s="2">
        <v>0</v>
      </c>
      <c r="ARZ37" s="2">
        <v>0</v>
      </c>
      <c r="ASA37" s="2">
        <v>0</v>
      </c>
      <c r="ASB37" s="2">
        <v>0</v>
      </c>
      <c r="ASC37" s="2">
        <v>0</v>
      </c>
      <c r="ASD37" s="2">
        <v>0</v>
      </c>
      <c r="ASE37" s="2" t="s">
        <v>5</v>
      </c>
      <c r="ASF37" s="2">
        <v>0</v>
      </c>
      <c r="ASG37" s="2">
        <v>0</v>
      </c>
      <c r="ASH37" s="2">
        <v>0</v>
      </c>
      <c r="ASI37" s="2">
        <v>0</v>
      </c>
      <c r="ASJ37" s="2">
        <v>0</v>
      </c>
      <c r="ASK37" s="2">
        <v>0</v>
      </c>
      <c r="ASL37" s="2">
        <v>0</v>
      </c>
      <c r="ASM37" s="2">
        <v>0</v>
      </c>
      <c r="ASN37" s="2">
        <v>0</v>
      </c>
      <c r="ASO37" s="2">
        <v>0</v>
      </c>
      <c r="ASP37" s="2">
        <v>0</v>
      </c>
      <c r="ASQ37" s="2" t="s">
        <v>5</v>
      </c>
      <c r="ASR37" s="2">
        <v>0</v>
      </c>
      <c r="ASS37" s="2" t="s">
        <v>5</v>
      </c>
      <c r="AST37" s="2">
        <v>5548</v>
      </c>
      <c r="ASU37" s="2">
        <v>0</v>
      </c>
      <c r="ASV37" s="2">
        <v>0</v>
      </c>
      <c r="ASW37" s="2">
        <v>0</v>
      </c>
      <c r="ASX37" s="2">
        <v>0</v>
      </c>
      <c r="ASY37" s="2">
        <v>0</v>
      </c>
      <c r="ASZ37" s="2">
        <v>690</v>
      </c>
      <c r="ATA37" s="2">
        <v>0</v>
      </c>
      <c r="ATB37" s="2">
        <v>0</v>
      </c>
      <c r="ATC37" s="2">
        <v>0</v>
      </c>
      <c r="ATD37" s="2">
        <v>1682</v>
      </c>
      <c r="ATE37" s="2">
        <v>0</v>
      </c>
      <c r="ATF37" s="2">
        <v>0</v>
      </c>
      <c r="ATG37" s="2">
        <v>0</v>
      </c>
      <c r="ATH37" s="2">
        <v>70380</v>
      </c>
      <c r="ATI37" s="2">
        <v>0</v>
      </c>
      <c r="ATJ37" s="2">
        <v>0</v>
      </c>
      <c r="ATK37" s="2">
        <v>0</v>
      </c>
      <c r="ATL37" s="2">
        <v>5364</v>
      </c>
      <c r="ATM37" s="2">
        <v>0</v>
      </c>
      <c r="ATN37" s="2">
        <v>0</v>
      </c>
      <c r="ATO37" s="2">
        <v>0</v>
      </c>
      <c r="ATP37" s="2">
        <v>0</v>
      </c>
      <c r="ATQ37" s="2">
        <v>0</v>
      </c>
      <c r="ATR37" s="2">
        <v>0</v>
      </c>
      <c r="ATS37" s="2">
        <v>0</v>
      </c>
      <c r="ATT37" s="2">
        <v>40892</v>
      </c>
      <c r="ATU37" s="2">
        <v>0</v>
      </c>
      <c r="ATV37" s="2">
        <v>0</v>
      </c>
      <c r="ATW37" s="2">
        <v>0</v>
      </c>
      <c r="ATX37" s="2">
        <v>0</v>
      </c>
      <c r="ATY37" s="2">
        <v>0</v>
      </c>
      <c r="ATZ37" s="2">
        <v>0</v>
      </c>
      <c r="AUA37" s="2">
        <v>0</v>
      </c>
      <c r="AUB37" s="2">
        <v>0</v>
      </c>
      <c r="AUC37" s="2">
        <v>0</v>
      </c>
      <c r="AUD37" s="2">
        <v>0</v>
      </c>
      <c r="AUE37" s="2">
        <v>21192</v>
      </c>
      <c r="AUF37" s="2">
        <v>0</v>
      </c>
      <c r="AUG37" s="2">
        <v>0</v>
      </c>
      <c r="AUH37" s="2">
        <v>0</v>
      </c>
      <c r="AUI37" s="2">
        <v>0</v>
      </c>
      <c r="AUJ37" s="2">
        <v>0</v>
      </c>
      <c r="AUK37" s="2">
        <v>0</v>
      </c>
      <c r="AUL37" s="2">
        <v>0</v>
      </c>
      <c r="AUM37" s="2" t="s">
        <v>5</v>
      </c>
      <c r="AUN37" s="2">
        <v>0</v>
      </c>
      <c r="AUO37" s="2">
        <v>0</v>
      </c>
      <c r="AUP37" s="2">
        <v>0</v>
      </c>
      <c r="AUQ37" s="2">
        <v>0</v>
      </c>
      <c r="AUR37" s="2">
        <v>33392</v>
      </c>
      <c r="AUS37" s="2">
        <v>0</v>
      </c>
      <c r="AUT37" s="2">
        <v>0</v>
      </c>
      <c r="AUU37" s="2">
        <v>0</v>
      </c>
      <c r="AUV37" s="2">
        <v>0</v>
      </c>
      <c r="AUW37" s="2" t="s">
        <v>5</v>
      </c>
      <c r="AUX37" s="2">
        <v>0</v>
      </c>
      <c r="AUY37" s="2">
        <v>0</v>
      </c>
      <c r="AUZ37" s="2">
        <v>0</v>
      </c>
      <c r="AVA37" s="2">
        <v>28683</v>
      </c>
      <c r="AVB37" s="2">
        <v>0</v>
      </c>
      <c r="AVC37" s="2">
        <v>0</v>
      </c>
      <c r="AVD37" s="2">
        <v>0</v>
      </c>
      <c r="AVE37" s="2">
        <v>0</v>
      </c>
      <c r="AVF37" s="2">
        <v>0</v>
      </c>
      <c r="AVG37" s="2">
        <v>75131</v>
      </c>
      <c r="AVH37" s="2">
        <v>0</v>
      </c>
      <c r="AVI37" s="2">
        <v>0</v>
      </c>
      <c r="AVJ37" s="2">
        <v>0</v>
      </c>
      <c r="AVK37" s="2">
        <v>0</v>
      </c>
      <c r="AVL37" s="2">
        <v>0</v>
      </c>
      <c r="AVM37" s="2">
        <v>0</v>
      </c>
      <c r="AVN37" s="2">
        <v>0</v>
      </c>
      <c r="AVO37" s="2">
        <v>0</v>
      </c>
      <c r="AVP37" s="2">
        <v>0</v>
      </c>
      <c r="AVQ37" s="2">
        <v>5253</v>
      </c>
      <c r="AVR37" s="2">
        <v>0</v>
      </c>
      <c r="AVS37" s="2">
        <v>1204</v>
      </c>
      <c r="AVT37" s="2">
        <v>6460</v>
      </c>
      <c r="AVU37" s="2">
        <v>0</v>
      </c>
      <c r="AVV37" s="2">
        <v>0</v>
      </c>
      <c r="AVW37" s="2">
        <v>0</v>
      </c>
      <c r="AVX37" s="2">
        <v>911</v>
      </c>
      <c r="AVY37" s="2">
        <v>0</v>
      </c>
      <c r="AVZ37" s="2">
        <v>0</v>
      </c>
      <c r="AWA37" s="2">
        <v>0</v>
      </c>
      <c r="AWB37" s="2">
        <v>0</v>
      </c>
      <c r="AWC37" s="2">
        <v>0</v>
      </c>
      <c r="AWD37" s="2">
        <v>0</v>
      </c>
      <c r="AWE37" s="2">
        <v>0</v>
      </c>
      <c r="AWF37" s="2">
        <v>0</v>
      </c>
      <c r="AWG37" s="2">
        <v>0</v>
      </c>
      <c r="AWH37" s="2">
        <v>0</v>
      </c>
      <c r="AWI37" s="2">
        <v>0</v>
      </c>
      <c r="AWJ37" s="2">
        <v>992</v>
      </c>
      <c r="AWK37" s="2">
        <v>0</v>
      </c>
      <c r="AWL37" s="2">
        <v>0</v>
      </c>
      <c r="AWM37" s="2">
        <v>0</v>
      </c>
      <c r="AWN37" s="2">
        <v>0</v>
      </c>
      <c r="AWO37" s="2">
        <v>0</v>
      </c>
      <c r="AWP37" s="2">
        <v>0</v>
      </c>
      <c r="AWQ37" s="2">
        <v>0</v>
      </c>
      <c r="AWR37" s="2">
        <v>0</v>
      </c>
      <c r="AWS37" s="2">
        <v>0</v>
      </c>
      <c r="AWT37" s="2" t="s">
        <v>5</v>
      </c>
      <c r="AWU37" s="2">
        <v>0</v>
      </c>
      <c r="AWV37" s="2">
        <v>0</v>
      </c>
      <c r="AWW37" s="2">
        <v>0</v>
      </c>
      <c r="AWX37" s="2">
        <v>0</v>
      </c>
      <c r="AWY37" s="2">
        <v>0</v>
      </c>
      <c r="AWZ37" s="2">
        <v>0</v>
      </c>
      <c r="AXA37" s="2">
        <v>0</v>
      </c>
      <c r="AXB37" s="2">
        <v>0</v>
      </c>
      <c r="AXC37" s="2">
        <v>0</v>
      </c>
      <c r="AXD37" s="2">
        <v>494</v>
      </c>
      <c r="AXE37" s="2">
        <v>0</v>
      </c>
      <c r="AXF37" s="2">
        <v>0</v>
      </c>
      <c r="AXG37" s="2">
        <v>33582</v>
      </c>
      <c r="AXH37" s="2" t="s">
        <v>5</v>
      </c>
      <c r="AXI37" s="2">
        <v>0</v>
      </c>
      <c r="AXJ37" s="2">
        <v>0</v>
      </c>
      <c r="AXK37" s="2">
        <v>6698</v>
      </c>
      <c r="AXL37" s="2">
        <v>9685</v>
      </c>
      <c r="AXM37" s="2">
        <v>0</v>
      </c>
      <c r="AXN37" s="2">
        <v>0</v>
      </c>
      <c r="AXO37" s="2">
        <v>0</v>
      </c>
      <c r="AXP37" s="2">
        <v>0</v>
      </c>
      <c r="AXQ37" s="2">
        <v>0</v>
      </c>
      <c r="AXR37" s="2">
        <v>20182</v>
      </c>
      <c r="AXS37" s="2">
        <v>0</v>
      </c>
      <c r="AXT37" s="2">
        <v>0</v>
      </c>
      <c r="AXU37" s="2">
        <v>25776</v>
      </c>
      <c r="AXV37" s="2">
        <v>0</v>
      </c>
      <c r="AXW37" s="2">
        <v>0</v>
      </c>
      <c r="AXX37" s="2">
        <v>0</v>
      </c>
      <c r="AXY37" s="2">
        <v>0</v>
      </c>
      <c r="AXZ37" s="2">
        <v>0</v>
      </c>
      <c r="AYA37" s="2">
        <v>0</v>
      </c>
      <c r="AYB37" s="2">
        <v>0</v>
      </c>
      <c r="AYC37" s="2">
        <v>2007</v>
      </c>
      <c r="AYD37" s="2">
        <v>0</v>
      </c>
      <c r="AYE37" s="2">
        <v>0</v>
      </c>
      <c r="AYF37" s="2">
        <v>0</v>
      </c>
      <c r="AYG37" s="2">
        <v>0</v>
      </c>
      <c r="AYH37" s="2">
        <v>2971</v>
      </c>
      <c r="AYI37" s="2">
        <v>0</v>
      </c>
      <c r="AYJ37" s="2">
        <v>0</v>
      </c>
      <c r="AYK37" s="2">
        <v>0</v>
      </c>
      <c r="AYL37" s="2">
        <v>0</v>
      </c>
      <c r="AYM37" s="2">
        <v>746</v>
      </c>
      <c r="AYN37" s="2">
        <v>0</v>
      </c>
      <c r="AYO37" s="2">
        <v>3995</v>
      </c>
      <c r="AYP37" s="2">
        <v>0</v>
      </c>
      <c r="AYQ37" s="2">
        <v>0</v>
      </c>
      <c r="AYR37" s="2">
        <v>0</v>
      </c>
      <c r="AYS37" s="2">
        <v>5987</v>
      </c>
      <c r="AYT37" s="2">
        <v>0</v>
      </c>
      <c r="AYU37" s="2">
        <v>0</v>
      </c>
      <c r="AYV37" s="2">
        <v>0</v>
      </c>
      <c r="AYW37" s="2">
        <v>0</v>
      </c>
      <c r="AYX37" s="2">
        <v>0</v>
      </c>
      <c r="AYY37" s="2">
        <v>0</v>
      </c>
      <c r="AYZ37" s="2">
        <v>0</v>
      </c>
      <c r="AZA37" s="2">
        <v>0</v>
      </c>
      <c r="AZB37" s="2">
        <v>0</v>
      </c>
      <c r="AZC37" s="2">
        <v>19485</v>
      </c>
      <c r="AZD37" s="2">
        <v>0</v>
      </c>
      <c r="AZE37" s="2">
        <v>0</v>
      </c>
      <c r="AZF37" s="2">
        <v>0</v>
      </c>
      <c r="AZG37" s="2">
        <v>0</v>
      </c>
      <c r="AZH37" s="2">
        <v>282814</v>
      </c>
      <c r="AZI37" s="2">
        <v>0</v>
      </c>
      <c r="AZJ37" s="2">
        <v>0</v>
      </c>
      <c r="AZK37" s="2">
        <v>0</v>
      </c>
      <c r="AZL37" s="2">
        <v>0</v>
      </c>
      <c r="AZM37" s="2">
        <v>0</v>
      </c>
      <c r="AZN37" s="2">
        <v>0</v>
      </c>
      <c r="AZO37" s="2" t="s">
        <v>5</v>
      </c>
      <c r="AZP37" s="2">
        <v>0</v>
      </c>
      <c r="AZQ37" s="2">
        <v>0</v>
      </c>
      <c r="AZR37" s="2">
        <v>11537</v>
      </c>
      <c r="AZS37" s="2">
        <v>0</v>
      </c>
      <c r="AZT37" s="2">
        <v>0</v>
      </c>
      <c r="AZU37" s="2">
        <v>0</v>
      </c>
      <c r="AZV37" s="2">
        <v>243085</v>
      </c>
      <c r="AZW37" s="2">
        <v>12529</v>
      </c>
      <c r="AZX37" s="2">
        <v>0</v>
      </c>
      <c r="AZY37" s="2">
        <v>0</v>
      </c>
      <c r="AZZ37" s="2">
        <v>0</v>
      </c>
      <c r="BAA37" s="2">
        <v>0</v>
      </c>
      <c r="BAB37" s="2">
        <v>0</v>
      </c>
      <c r="BAC37" s="2">
        <v>0</v>
      </c>
      <c r="BAD37" s="2">
        <v>0</v>
      </c>
      <c r="BAE37" s="2">
        <v>105</v>
      </c>
      <c r="BAF37" s="2">
        <v>694377</v>
      </c>
      <c r="BAG37" s="2">
        <v>0</v>
      </c>
      <c r="BAH37" s="2">
        <v>0</v>
      </c>
      <c r="BAI37" s="2">
        <v>0</v>
      </c>
      <c r="BAJ37" s="2">
        <v>0</v>
      </c>
      <c r="BAK37" s="2">
        <v>0</v>
      </c>
      <c r="BAL37" s="2">
        <v>0</v>
      </c>
      <c r="BAM37" s="2">
        <v>0</v>
      </c>
      <c r="BAN37" s="2">
        <v>0</v>
      </c>
      <c r="BAO37" s="2">
        <v>0</v>
      </c>
      <c r="BAP37" s="2">
        <v>0</v>
      </c>
      <c r="BAQ37" s="2">
        <v>0</v>
      </c>
      <c r="BAR37" s="2">
        <v>0</v>
      </c>
      <c r="BAS37" s="2">
        <v>0</v>
      </c>
      <c r="BAT37" s="2">
        <v>0</v>
      </c>
      <c r="BAU37" s="2">
        <v>0</v>
      </c>
      <c r="BAV37" s="2">
        <v>0</v>
      </c>
      <c r="BAW37" s="2">
        <v>0</v>
      </c>
      <c r="BAX37" s="2">
        <v>0</v>
      </c>
      <c r="BAY37" s="2">
        <v>0</v>
      </c>
      <c r="BAZ37" s="2">
        <v>0</v>
      </c>
      <c r="BBA37" s="2">
        <v>495</v>
      </c>
      <c r="BBB37" s="2">
        <v>0</v>
      </c>
      <c r="BBC37" s="2">
        <v>0</v>
      </c>
      <c r="BBD37" s="2">
        <v>0</v>
      </c>
      <c r="BBE37" s="2">
        <v>0</v>
      </c>
      <c r="BBF37" s="2">
        <v>30381</v>
      </c>
      <c r="BBG37" s="2">
        <v>0</v>
      </c>
      <c r="BBH37" s="2">
        <v>0</v>
      </c>
      <c r="BBI37" s="2">
        <v>0</v>
      </c>
      <c r="BBJ37" s="2">
        <v>0</v>
      </c>
      <c r="BBK37" s="2">
        <v>0</v>
      </c>
      <c r="BBL37" s="2">
        <v>0</v>
      </c>
      <c r="BBM37" s="2">
        <v>0</v>
      </c>
      <c r="BBN37" s="2">
        <v>5799</v>
      </c>
      <c r="BBO37" s="2">
        <v>0</v>
      </c>
      <c r="BBP37" s="2">
        <v>0</v>
      </c>
      <c r="BBQ37" s="2">
        <v>27699</v>
      </c>
      <c r="BBR37" s="2">
        <v>0</v>
      </c>
      <c r="BBS37" s="2">
        <v>0</v>
      </c>
      <c r="BBT37" s="2">
        <v>2000</v>
      </c>
      <c r="BBU37" s="2">
        <v>0</v>
      </c>
      <c r="BBV37" s="2">
        <v>0</v>
      </c>
      <c r="BBW37" s="2">
        <v>0</v>
      </c>
      <c r="BBX37" s="2">
        <v>0</v>
      </c>
      <c r="BBY37" s="2">
        <v>0</v>
      </c>
      <c r="BBZ37" s="2">
        <v>0</v>
      </c>
      <c r="BCA37" s="2">
        <v>0</v>
      </c>
      <c r="BCB37" s="2">
        <v>0</v>
      </c>
      <c r="BCC37" s="2">
        <v>0</v>
      </c>
      <c r="BCD37" s="2">
        <v>0</v>
      </c>
      <c r="BCE37" s="2">
        <v>0</v>
      </c>
      <c r="BCF37" s="2">
        <v>0</v>
      </c>
      <c r="BCG37" s="2">
        <v>0</v>
      </c>
      <c r="BCH37" s="2">
        <v>0</v>
      </c>
      <c r="BCI37" s="2">
        <v>0</v>
      </c>
      <c r="BCJ37" s="2">
        <v>0</v>
      </c>
      <c r="BCK37" s="2">
        <v>0</v>
      </c>
      <c r="BCL37" s="2">
        <v>0</v>
      </c>
      <c r="BCM37" s="2">
        <v>0</v>
      </c>
      <c r="BCN37" s="2">
        <v>0</v>
      </c>
      <c r="BCO37" s="2">
        <v>0</v>
      </c>
      <c r="BCP37" s="2">
        <v>0</v>
      </c>
      <c r="BCQ37" s="2">
        <v>0</v>
      </c>
      <c r="BCR37" s="2">
        <v>0</v>
      </c>
      <c r="BCS37" s="2">
        <v>0</v>
      </c>
      <c r="BCT37" s="2">
        <v>0</v>
      </c>
      <c r="BCU37" s="2">
        <v>0</v>
      </c>
      <c r="BCV37" s="2">
        <v>0</v>
      </c>
      <c r="BCW37" s="2">
        <v>0</v>
      </c>
      <c r="BCX37" s="2">
        <v>0</v>
      </c>
      <c r="BCY37" s="2">
        <v>0</v>
      </c>
      <c r="BCZ37" s="2">
        <v>0</v>
      </c>
      <c r="BDA37" s="2">
        <v>0</v>
      </c>
      <c r="BDB37" s="2">
        <v>0</v>
      </c>
      <c r="BDC37" s="2">
        <v>0</v>
      </c>
      <c r="BDD37" s="2">
        <v>19630</v>
      </c>
      <c r="BDE37" s="2">
        <v>0</v>
      </c>
      <c r="BDF37" s="2">
        <v>0</v>
      </c>
      <c r="BDG37" s="2">
        <v>0</v>
      </c>
      <c r="BDH37" s="2">
        <v>0</v>
      </c>
      <c r="BDI37" s="2">
        <v>0</v>
      </c>
      <c r="BDJ37" s="2">
        <v>40859</v>
      </c>
      <c r="BDK37" s="2">
        <v>0</v>
      </c>
      <c r="BDL37" s="2">
        <v>0</v>
      </c>
      <c r="BDM37" s="2">
        <v>6097</v>
      </c>
      <c r="BDN37" s="2">
        <v>0</v>
      </c>
      <c r="BDO37" s="2">
        <v>0</v>
      </c>
      <c r="BDP37" s="2">
        <v>0</v>
      </c>
      <c r="BDQ37" s="2">
        <v>0</v>
      </c>
      <c r="BDR37" s="2">
        <v>0</v>
      </c>
      <c r="BDS37" s="2">
        <v>0</v>
      </c>
      <c r="BDT37" s="2">
        <v>0</v>
      </c>
      <c r="BDU37" s="2">
        <v>0</v>
      </c>
      <c r="BDV37" s="2">
        <v>0</v>
      </c>
      <c r="BDW37" s="2">
        <v>0</v>
      </c>
      <c r="BDX37" s="2">
        <v>0</v>
      </c>
      <c r="BDY37" s="2">
        <v>0</v>
      </c>
      <c r="BDZ37" s="2">
        <v>0</v>
      </c>
      <c r="BEA37" s="2">
        <v>0</v>
      </c>
      <c r="BEB37" s="2">
        <v>0</v>
      </c>
      <c r="BEC37" s="2">
        <v>631</v>
      </c>
      <c r="BED37" s="2">
        <v>2545</v>
      </c>
      <c r="BEE37" s="2">
        <v>0</v>
      </c>
      <c r="BEF37" s="2">
        <v>0</v>
      </c>
      <c r="BEG37" s="2">
        <v>0</v>
      </c>
      <c r="BEH37" s="2">
        <v>0</v>
      </c>
      <c r="BEI37" s="2">
        <v>0</v>
      </c>
      <c r="BEJ37" s="2">
        <v>0</v>
      </c>
      <c r="BEK37" s="2">
        <v>0</v>
      </c>
      <c r="BEL37" s="2">
        <v>0</v>
      </c>
      <c r="BEM37" s="2">
        <v>0</v>
      </c>
      <c r="BEN37" s="2">
        <v>0</v>
      </c>
      <c r="BEO37" s="2">
        <v>0</v>
      </c>
      <c r="BEP37" s="2">
        <v>0</v>
      </c>
      <c r="BEQ37" s="2">
        <v>0</v>
      </c>
      <c r="BER37" s="2">
        <v>0</v>
      </c>
      <c r="BES37" s="2">
        <v>0</v>
      </c>
      <c r="BET37" s="2">
        <v>0</v>
      </c>
      <c r="BEU37" s="2">
        <v>0</v>
      </c>
      <c r="BEV37" s="2">
        <v>0</v>
      </c>
      <c r="BEW37" s="2">
        <v>0</v>
      </c>
      <c r="BEX37" s="2">
        <v>0</v>
      </c>
      <c r="BEY37" s="2">
        <v>0</v>
      </c>
      <c r="BEZ37" s="2">
        <v>0</v>
      </c>
      <c r="BFA37" s="2">
        <v>0</v>
      </c>
      <c r="BFB37" s="2">
        <v>0</v>
      </c>
      <c r="BFC37" s="2">
        <v>0</v>
      </c>
      <c r="BFD37" s="2">
        <v>0</v>
      </c>
      <c r="BFE37" s="2">
        <v>0</v>
      </c>
      <c r="BFF37" s="2">
        <v>0</v>
      </c>
      <c r="BFG37" s="2">
        <v>0</v>
      </c>
      <c r="BFH37" s="2">
        <v>0</v>
      </c>
      <c r="BFI37" s="2">
        <v>0</v>
      </c>
      <c r="BFJ37" s="2">
        <v>0</v>
      </c>
      <c r="BFK37" s="2">
        <v>0</v>
      </c>
      <c r="BFL37" s="2">
        <v>0</v>
      </c>
      <c r="BFM37" s="2">
        <v>0</v>
      </c>
      <c r="BFN37" s="2">
        <v>0</v>
      </c>
      <c r="BFO37" s="2">
        <v>0</v>
      </c>
      <c r="BFP37" s="2">
        <v>0</v>
      </c>
      <c r="BFQ37" s="2">
        <v>0</v>
      </c>
      <c r="BFR37" s="2">
        <v>0</v>
      </c>
      <c r="BFS37" s="2">
        <v>0</v>
      </c>
      <c r="BFT37" s="2">
        <v>0</v>
      </c>
      <c r="BFU37" s="2">
        <v>0</v>
      </c>
      <c r="BFV37" s="2">
        <v>0</v>
      </c>
      <c r="BFW37" s="2">
        <v>2559</v>
      </c>
      <c r="BFX37" s="2">
        <v>0</v>
      </c>
      <c r="BFY37" s="2">
        <v>0</v>
      </c>
      <c r="BFZ37" s="2">
        <v>0</v>
      </c>
      <c r="BGA37" s="2">
        <v>0</v>
      </c>
      <c r="BGB37" s="2">
        <v>0</v>
      </c>
      <c r="BGC37" s="2">
        <v>0</v>
      </c>
      <c r="BGD37" s="2">
        <v>0</v>
      </c>
      <c r="BGE37" s="2">
        <v>0</v>
      </c>
      <c r="BGF37" s="2">
        <v>0</v>
      </c>
      <c r="BGG37" s="2">
        <v>0</v>
      </c>
      <c r="BGH37" s="2">
        <v>0</v>
      </c>
      <c r="BGI37" s="2">
        <v>0</v>
      </c>
      <c r="BGJ37" s="2">
        <v>0</v>
      </c>
      <c r="BGK37" s="2">
        <v>0</v>
      </c>
      <c r="BGL37" s="2">
        <v>0</v>
      </c>
      <c r="BGM37" s="2">
        <v>0</v>
      </c>
      <c r="BGN37" s="2">
        <v>0</v>
      </c>
      <c r="BGO37" s="2">
        <v>0</v>
      </c>
      <c r="BGP37" s="2">
        <v>0</v>
      </c>
      <c r="BGQ37" s="2">
        <v>0</v>
      </c>
      <c r="BGR37" s="2">
        <v>0</v>
      </c>
      <c r="BGS37" s="2">
        <v>0</v>
      </c>
      <c r="BGT37" s="2">
        <v>3241</v>
      </c>
      <c r="BGU37" s="2">
        <v>0</v>
      </c>
      <c r="BGV37" s="2">
        <v>0</v>
      </c>
      <c r="BGW37" s="2">
        <v>0</v>
      </c>
      <c r="BGX37" s="2">
        <v>0</v>
      </c>
      <c r="BGY37" s="2">
        <v>0</v>
      </c>
      <c r="BGZ37" s="2">
        <v>0</v>
      </c>
      <c r="BHA37" s="2">
        <v>0</v>
      </c>
      <c r="BHB37" s="2">
        <v>0</v>
      </c>
      <c r="BHC37" s="2">
        <v>0</v>
      </c>
      <c r="BHD37" s="2">
        <v>0</v>
      </c>
      <c r="BHE37" s="2">
        <v>0</v>
      </c>
      <c r="BHF37" s="2">
        <v>0</v>
      </c>
      <c r="BHG37" s="2">
        <v>0</v>
      </c>
      <c r="BHH37" s="2">
        <v>0</v>
      </c>
      <c r="BHI37" s="2">
        <v>0</v>
      </c>
      <c r="BHJ37" s="2">
        <v>0</v>
      </c>
      <c r="BHK37" s="2">
        <v>2183</v>
      </c>
      <c r="BHL37" s="2">
        <v>0</v>
      </c>
      <c r="BHM37" s="2">
        <v>0</v>
      </c>
      <c r="BHN37" s="2">
        <v>0</v>
      </c>
      <c r="BHO37" s="2">
        <v>0</v>
      </c>
      <c r="BHP37" s="2">
        <v>0</v>
      </c>
      <c r="BHQ37" s="2">
        <v>0</v>
      </c>
      <c r="BHR37" s="2">
        <v>0</v>
      </c>
      <c r="BHS37" s="2">
        <v>0</v>
      </c>
      <c r="BHT37" s="2">
        <v>0</v>
      </c>
      <c r="BHU37" s="2">
        <v>0</v>
      </c>
      <c r="BHV37" s="2">
        <v>0</v>
      </c>
      <c r="BHW37" s="2">
        <v>0</v>
      </c>
      <c r="BHX37" s="2">
        <v>0</v>
      </c>
      <c r="BHY37" s="2">
        <v>0</v>
      </c>
      <c r="BHZ37" s="2">
        <v>0</v>
      </c>
      <c r="BIA37" s="2">
        <v>0</v>
      </c>
      <c r="BIB37" s="2">
        <v>0</v>
      </c>
      <c r="BIC37" s="2">
        <v>730</v>
      </c>
      <c r="BID37" s="2">
        <v>0</v>
      </c>
      <c r="BIE37" s="2">
        <v>0</v>
      </c>
      <c r="BIF37" s="2">
        <v>0</v>
      </c>
      <c r="BIG37" s="2">
        <v>1306</v>
      </c>
      <c r="BIH37" s="2">
        <v>0</v>
      </c>
      <c r="BII37" s="2">
        <v>0</v>
      </c>
      <c r="BIJ37" s="2">
        <v>0</v>
      </c>
      <c r="BIK37" s="2">
        <v>0</v>
      </c>
      <c r="BIL37" s="2">
        <v>0</v>
      </c>
      <c r="BIM37" s="2">
        <v>0</v>
      </c>
      <c r="BIN37" s="2">
        <v>0</v>
      </c>
      <c r="BIO37" s="2">
        <v>0</v>
      </c>
      <c r="BIP37" s="2">
        <v>0</v>
      </c>
      <c r="BIQ37" s="2">
        <v>0</v>
      </c>
      <c r="BIR37" s="2">
        <v>0</v>
      </c>
      <c r="BIS37" s="2">
        <v>0</v>
      </c>
      <c r="BIT37" s="2">
        <v>0</v>
      </c>
      <c r="BIU37" s="2">
        <v>0</v>
      </c>
      <c r="BIV37" s="2">
        <v>0</v>
      </c>
      <c r="BIW37" s="2">
        <v>0</v>
      </c>
      <c r="BIX37" s="2">
        <v>0</v>
      </c>
      <c r="BIY37" s="2">
        <v>1958</v>
      </c>
      <c r="BIZ37" s="2">
        <v>0</v>
      </c>
      <c r="BJA37" s="2">
        <v>0</v>
      </c>
      <c r="BJB37" s="2">
        <v>0</v>
      </c>
      <c r="BJC37" s="2">
        <v>0</v>
      </c>
      <c r="BJD37" s="2">
        <v>0</v>
      </c>
      <c r="BJE37" s="2">
        <v>0</v>
      </c>
      <c r="BJF37" s="2">
        <v>0</v>
      </c>
      <c r="BJG37" s="2">
        <v>3467</v>
      </c>
      <c r="BJH37" s="2">
        <v>0</v>
      </c>
      <c r="BJI37" s="2">
        <v>0</v>
      </c>
      <c r="BJJ37" s="2">
        <v>0</v>
      </c>
      <c r="BJK37" s="2">
        <v>0</v>
      </c>
      <c r="BJL37" s="2">
        <v>0</v>
      </c>
      <c r="BJM37" s="2">
        <v>0</v>
      </c>
      <c r="BJN37" s="2">
        <v>0</v>
      </c>
      <c r="BJO37" s="2">
        <v>0</v>
      </c>
      <c r="BJP37" s="2">
        <v>0</v>
      </c>
      <c r="BJQ37" s="2">
        <v>0</v>
      </c>
      <c r="BJR37" s="2">
        <v>0</v>
      </c>
      <c r="BJS37" s="2">
        <v>0</v>
      </c>
      <c r="BJT37" s="2">
        <v>0</v>
      </c>
      <c r="BJU37" s="2">
        <v>0</v>
      </c>
      <c r="BJV37" s="2">
        <v>0</v>
      </c>
      <c r="BJW37" s="2">
        <v>0</v>
      </c>
      <c r="BJX37" s="2">
        <v>0</v>
      </c>
      <c r="BJY37" s="2">
        <v>0</v>
      </c>
      <c r="BJZ37" s="2">
        <v>0</v>
      </c>
      <c r="BKA37" s="2">
        <v>0</v>
      </c>
      <c r="BKB37" s="2">
        <v>0</v>
      </c>
      <c r="BKC37" s="2">
        <v>0</v>
      </c>
      <c r="BKD37" s="2">
        <v>0</v>
      </c>
      <c r="BKE37" s="2">
        <v>2002</v>
      </c>
      <c r="BKF37" s="2">
        <v>0</v>
      </c>
      <c r="BKG37" s="2">
        <v>0</v>
      </c>
      <c r="BKH37" s="2">
        <v>0</v>
      </c>
      <c r="BKI37" s="2">
        <v>422</v>
      </c>
      <c r="BKJ37" s="2">
        <v>0</v>
      </c>
      <c r="BKK37" s="2">
        <v>21071</v>
      </c>
      <c r="BKL37" s="2">
        <v>0</v>
      </c>
      <c r="BKM37" s="2">
        <v>0</v>
      </c>
      <c r="BKN37" s="2">
        <v>0</v>
      </c>
      <c r="BKO37" s="2">
        <v>0</v>
      </c>
      <c r="BKP37" s="2">
        <v>0</v>
      </c>
      <c r="BKQ37" s="2">
        <v>0</v>
      </c>
      <c r="BKR37" s="2">
        <v>0</v>
      </c>
      <c r="BKS37" s="2">
        <v>0</v>
      </c>
      <c r="BKT37" s="2">
        <v>0</v>
      </c>
      <c r="BKU37" s="2">
        <v>0</v>
      </c>
      <c r="BKV37" s="2">
        <v>0</v>
      </c>
      <c r="BKW37" s="2">
        <v>0</v>
      </c>
      <c r="BKX37" s="2">
        <v>0</v>
      </c>
      <c r="BKY37" s="2">
        <v>0</v>
      </c>
      <c r="BKZ37" s="2">
        <v>0</v>
      </c>
      <c r="BLA37" s="2">
        <v>0</v>
      </c>
      <c r="BLB37" s="2">
        <v>0</v>
      </c>
      <c r="BLC37" s="2">
        <v>0</v>
      </c>
      <c r="BLD37" s="2">
        <v>0</v>
      </c>
      <c r="BLE37" s="2">
        <v>0</v>
      </c>
      <c r="BLF37" s="2">
        <v>0</v>
      </c>
      <c r="BLG37" s="2">
        <v>0</v>
      </c>
      <c r="BLH37" s="2">
        <v>0</v>
      </c>
      <c r="BLI37" s="2">
        <v>0</v>
      </c>
      <c r="BLJ37" s="2">
        <v>0</v>
      </c>
      <c r="BLK37" s="2">
        <v>0</v>
      </c>
      <c r="BLL37" s="2">
        <v>115351</v>
      </c>
      <c r="BLM37" s="2">
        <v>0</v>
      </c>
      <c r="BLN37" s="2">
        <v>0</v>
      </c>
      <c r="BLO37" s="2">
        <v>0</v>
      </c>
      <c r="BLP37" s="2">
        <v>0</v>
      </c>
      <c r="BLQ37" s="2">
        <v>0</v>
      </c>
      <c r="BLR37" s="2">
        <v>0</v>
      </c>
      <c r="BLS37" s="2">
        <v>0</v>
      </c>
      <c r="BLT37" s="2">
        <v>0</v>
      </c>
      <c r="BLU37" s="2">
        <v>0</v>
      </c>
      <c r="BLV37" s="2">
        <v>0</v>
      </c>
      <c r="BLW37" s="2">
        <v>0</v>
      </c>
      <c r="BLX37" s="2">
        <v>0</v>
      </c>
      <c r="BLY37" s="2">
        <v>0</v>
      </c>
      <c r="BLZ37" s="2">
        <v>0</v>
      </c>
      <c r="BMA37" s="2">
        <v>0</v>
      </c>
      <c r="BMB37" s="2">
        <v>0</v>
      </c>
      <c r="BMC37" s="2">
        <v>0</v>
      </c>
      <c r="BMD37" s="2">
        <v>0</v>
      </c>
      <c r="BME37" s="2">
        <v>0</v>
      </c>
      <c r="BMF37" s="2">
        <v>31020</v>
      </c>
      <c r="BMG37" s="2">
        <v>0</v>
      </c>
      <c r="BMH37" s="2">
        <v>0</v>
      </c>
      <c r="BMI37" s="2">
        <v>22077</v>
      </c>
      <c r="BMJ37" s="2">
        <v>0</v>
      </c>
      <c r="BMK37" s="2">
        <v>0</v>
      </c>
      <c r="BML37" s="2">
        <v>0</v>
      </c>
      <c r="BMM37" s="2">
        <v>0</v>
      </c>
      <c r="BMN37" s="2">
        <v>0</v>
      </c>
      <c r="BMO37" s="2">
        <v>0</v>
      </c>
      <c r="BMP37" s="2">
        <v>0</v>
      </c>
      <c r="BMQ37" s="2">
        <v>0</v>
      </c>
      <c r="BMR37" s="2">
        <v>0</v>
      </c>
      <c r="BMS37" s="2">
        <v>0</v>
      </c>
      <c r="BMT37" s="2">
        <v>0</v>
      </c>
      <c r="BMU37" s="2">
        <v>0</v>
      </c>
      <c r="BMV37" s="2">
        <v>0</v>
      </c>
      <c r="BMW37" s="2">
        <v>0</v>
      </c>
      <c r="BMX37" s="2">
        <v>9264</v>
      </c>
      <c r="BMY37" s="2">
        <v>0</v>
      </c>
      <c r="BMZ37" s="2">
        <v>0</v>
      </c>
      <c r="BNA37" s="2">
        <v>0</v>
      </c>
      <c r="BNB37" s="2">
        <v>2000</v>
      </c>
      <c r="BNC37" s="2">
        <v>0</v>
      </c>
      <c r="BND37" s="2">
        <v>0</v>
      </c>
      <c r="BNE37" s="2">
        <v>0</v>
      </c>
      <c r="BNF37" s="2" t="s">
        <v>5</v>
      </c>
      <c r="BNG37" s="2">
        <v>1965</v>
      </c>
      <c r="BNH37" s="2">
        <v>0</v>
      </c>
      <c r="BNI37" s="2">
        <v>0</v>
      </c>
      <c r="BNJ37" s="2">
        <v>0</v>
      </c>
      <c r="BNK37" s="2">
        <v>0</v>
      </c>
      <c r="BNL37" s="2">
        <v>0</v>
      </c>
      <c r="BNM37" s="2">
        <v>0</v>
      </c>
      <c r="BNN37" s="2">
        <v>0</v>
      </c>
      <c r="BNO37" s="2">
        <v>0</v>
      </c>
      <c r="BNP37" s="2">
        <v>0</v>
      </c>
      <c r="BNQ37" s="2">
        <v>0</v>
      </c>
      <c r="BNR37" s="2">
        <v>254</v>
      </c>
      <c r="BNS37" s="2">
        <v>0</v>
      </c>
      <c r="BNT37" s="2">
        <v>0</v>
      </c>
      <c r="BNU37" s="2">
        <v>0</v>
      </c>
      <c r="BNV37" s="2">
        <v>0</v>
      </c>
      <c r="BNW37" s="2">
        <v>0</v>
      </c>
      <c r="BNX37" s="2">
        <v>30361</v>
      </c>
      <c r="BNY37" s="2">
        <v>501</v>
      </c>
      <c r="BNZ37" s="2">
        <v>0</v>
      </c>
      <c r="BOA37" s="2">
        <v>0</v>
      </c>
      <c r="BOB37" s="2">
        <v>0</v>
      </c>
      <c r="BOC37" s="2">
        <v>0</v>
      </c>
      <c r="BOD37" s="2">
        <v>0</v>
      </c>
      <c r="BOE37" s="2">
        <v>0</v>
      </c>
      <c r="BOF37" s="2">
        <v>3993</v>
      </c>
      <c r="BOG37" s="2">
        <v>0</v>
      </c>
      <c r="BOH37" s="2">
        <v>0</v>
      </c>
      <c r="BOI37" s="2">
        <v>0</v>
      </c>
      <c r="BOJ37" s="2">
        <v>11317</v>
      </c>
      <c r="BOK37" s="2">
        <v>0</v>
      </c>
      <c r="BOL37" s="2">
        <v>0</v>
      </c>
      <c r="BOM37" s="2">
        <v>0</v>
      </c>
      <c r="BON37" s="2">
        <v>11416</v>
      </c>
      <c r="BOO37" s="2">
        <v>0</v>
      </c>
      <c r="BOP37" s="2">
        <v>0</v>
      </c>
      <c r="BOQ37" s="2">
        <v>0</v>
      </c>
      <c r="BOR37" s="2">
        <v>0</v>
      </c>
      <c r="BOS37" s="2">
        <v>1223</v>
      </c>
      <c r="BOT37" s="2">
        <v>6951</v>
      </c>
      <c r="BOU37" s="2">
        <v>0</v>
      </c>
      <c r="BOV37" s="2">
        <v>0</v>
      </c>
      <c r="BOW37" s="2">
        <v>0</v>
      </c>
      <c r="BOX37" s="2">
        <v>0</v>
      </c>
      <c r="BOY37" s="2">
        <v>12237</v>
      </c>
      <c r="BOZ37" s="2">
        <v>0</v>
      </c>
      <c r="BPA37" s="2">
        <v>4236</v>
      </c>
      <c r="BPB37" s="2">
        <v>0</v>
      </c>
      <c r="BPC37" s="2">
        <v>497</v>
      </c>
      <c r="BPD37" s="2">
        <v>631</v>
      </c>
      <c r="BPE37" s="2">
        <v>0</v>
      </c>
      <c r="BPF37" s="2">
        <v>0</v>
      </c>
      <c r="BPG37" s="2">
        <v>0</v>
      </c>
      <c r="BPH37" s="2">
        <v>0</v>
      </c>
      <c r="BPI37" s="2">
        <v>0</v>
      </c>
      <c r="BPJ37" s="2">
        <v>0</v>
      </c>
      <c r="BPK37" s="2">
        <v>209019</v>
      </c>
      <c r="BPL37" s="2">
        <v>0</v>
      </c>
      <c r="BPM37" s="2">
        <v>0</v>
      </c>
      <c r="BPN37" s="2">
        <v>846</v>
      </c>
      <c r="BPO37" s="2">
        <v>0</v>
      </c>
      <c r="BPP37" s="2">
        <v>8031</v>
      </c>
      <c r="BPQ37" s="2">
        <v>497</v>
      </c>
      <c r="BPR37" s="2">
        <v>0</v>
      </c>
      <c r="BPS37" s="2">
        <v>0</v>
      </c>
      <c r="BPT37" s="2">
        <v>0</v>
      </c>
      <c r="BPU37" s="2">
        <v>0</v>
      </c>
      <c r="BPV37" s="2">
        <v>0</v>
      </c>
      <c r="BPW37" s="2">
        <v>0</v>
      </c>
      <c r="BPX37" s="2">
        <v>0</v>
      </c>
      <c r="BPY37" s="2">
        <v>0</v>
      </c>
      <c r="BPZ37" s="2">
        <v>0</v>
      </c>
      <c r="BQA37" s="2">
        <v>4954</v>
      </c>
      <c r="BQB37" s="2">
        <v>0</v>
      </c>
      <c r="BQC37" s="2">
        <v>0</v>
      </c>
      <c r="BQD37" s="2">
        <v>0</v>
      </c>
      <c r="BQE37" s="2">
        <v>0</v>
      </c>
      <c r="BQF37" s="2">
        <v>48907</v>
      </c>
      <c r="BQG37" s="2">
        <v>0</v>
      </c>
      <c r="BQH37" s="2">
        <v>0</v>
      </c>
      <c r="BQI37" s="2">
        <v>0</v>
      </c>
      <c r="BQJ37" s="2">
        <v>0</v>
      </c>
      <c r="BQK37" s="2">
        <v>0</v>
      </c>
      <c r="BQL37" s="2">
        <v>0</v>
      </c>
      <c r="BQM37" s="2">
        <v>0</v>
      </c>
      <c r="BQN37" s="2">
        <v>0</v>
      </c>
      <c r="BQO37" s="2" t="s">
        <v>5</v>
      </c>
      <c r="BQP37" s="2">
        <v>0</v>
      </c>
      <c r="BQQ37" s="2">
        <v>1628</v>
      </c>
      <c r="BQR37" s="2">
        <v>0</v>
      </c>
      <c r="BQS37" s="2">
        <v>0</v>
      </c>
      <c r="BQT37" s="2">
        <v>0</v>
      </c>
      <c r="BQU37" s="2">
        <v>0</v>
      </c>
      <c r="BQV37" s="2">
        <v>0</v>
      </c>
      <c r="BQW37" s="2">
        <v>0</v>
      </c>
      <c r="BQX37" s="2">
        <v>854</v>
      </c>
      <c r="BQY37" s="2">
        <v>0</v>
      </c>
      <c r="BQZ37" s="2">
        <v>0</v>
      </c>
      <c r="BRA37" s="2">
        <v>0</v>
      </c>
      <c r="BRB37" s="2">
        <v>0</v>
      </c>
      <c r="BRC37" s="2">
        <v>0</v>
      </c>
      <c r="BRD37" s="2">
        <v>15065</v>
      </c>
      <c r="BRE37" s="2">
        <v>0</v>
      </c>
      <c r="BRF37" s="2">
        <v>122362</v>
      </c>
      <c r="BRG37" s="2">
        <v>1722</v>
      </c>
      <c r="BRH37" s="2">
        <v>0</v>
      </c>
      <c r="BRI37" s="2">
        <v>0</v>
      </c>
      <c r="BRJ37" s="2">
        <v>0</v>
      </c>
      <c r="BRK37" s="2">
        <v>0</v>
      </c>
      <c r="BRL37" s="2">
        <v>0</v>
      </c>
      <c r="BRM37" s="2">
        <v>0</v>
      </c>
      <c r="BRN37" s="2">
        <v>0</v>
      </c>
      <c r="BRO37" s="2">
        <v>0</v>
      </c>
      <c r="BRP37" s="2">
        <v>0</v>
      </c>
      <c r="BRQ37" s="2">
        <v>0</v>
      </c>
      <c r="BRR37" s="2">
        <v>0</v>
      </c>
      <c r="BRS37" s="2">
        <v>0</v>
      </c>
      <c r="BRT37" s="2">
        <v>0</v>
      </c>
      <c r="BRU37" s="2">
        <v>0</v>
      </c>
      <c r="BRV37" s="2">
        <v>0</v>
      </c>
      <c r="BRW37" s="2">
        <v>0</v>
      </c>
      <c r="BRX37" s="2">
        <v>0</v>
      </c>
      <c r="BRY37" s="2">
        <v>0</v>
      </c>
      <c r="BRZ37" s="2">
        <v>0</v>
      </c>
      <c r="BSA37" s="2">
        <v>0</v>
      </c>
      <c r="BSB37" s="2">
        <v>0</v>
      </c>
      <c r="BSC37" s="2">
        <v>0</v>
      </c>
      <c r="BSD37" s="2">
        <v>0</v>
      </c>
      <c r="BSE37" s="2">
        <v>0</v>
      </c>
      <c r="BSF37" s="2">
        <v>0</v>
      </c>
      <c r="BSG37" s="2">
        <v>0</v>
      </c>
      <c r="BSH37" s="2">
        <v>24858</v>
      </c>
      <c r="BSI37" s="2">
        <v>0</v>
      </c>
      <c r="BSJ37" s="2">
        <v>0</v>
      </c>
      <c r="BSK37" s="2">
        <v>0</v>
      </c>
      <c r="BSL37" s="2">
        <v>0</v>
      </c>
      <c r="BSM37" s="2">
        <v>30943</v>
      </c>
      <c r="BSN37" s="2">
        <v>0</v>
      </c>
      <c r="BSO37" s="2">
        <v>0</v>
      </c>
      <c r="BSP37" s="2">
        <v>0</v>
      </c>
      <c r="BSQ37" s="2">
        <v>0</v>
      </c>
      <c r="BSR37" s="2">
        <v>0</v>
      </c>
      <c r="BSS37" s="2">
        <v>9727</v>
      </c>
      <c r="BST37" s="2">
        <v>0</v>
      </c>
      <c r="BSU37" s="2">
        <v>0</v>
      </c>
      <c r="BSV37" s="2">
        <v>4358</v>
      </c>
      <c r="BSW37" s="2">
        <v>0</v>
      </c>
      <c r="BSX37" s="2">
        <v>0</v>
      </c>
      <c r="BSY37" s="2">
        <v>0</v>
      </c>
      <c r="BSZ37" s="2">
        <v>4199</v>
      </c>
      <c r="BTA37" s="2">
        <v>0</v>
      </c>
      <c r="BTB37" s="2">
        <v>5556</v>
      </c>
      <c r="BTC37" s="2">
        <v>0</v>
      </c>
      <c r="BTD37" s="2">
        <v>0</v>
      </c>
      <c r="BTE37" s="2">
        <v>0</v>
      </c>
      <c r="BTF37" s="2">
        <v>0</v>
      </c>
      <c r="BTG37" s="2">
        <v>187028</v>
      </c>
      <c r="BTH37" s="2">
        <v>0</v>
      </c>
      <c r="BTI37" s="2">
        <v>0</v>
      </c>
      <c r="BTJ37" s="2">
        <v>19146</v>
      </c>
      <c r="BTK37" s="2">
        <v>0</v>
      </c>
      <c r="BTL37" s="2">
        <v>0</v>
      </c>
      <c r="BTM37" s="2">
        <v>22546</v>
      </c>
      <c r="BTN37" s="2">
        <v>4999</v>
      </c>
      <c r="BTO37" s="2">
        <v>0</v>
      </c>
      <c r="BTP37" s="2">
        <v>0</v>
      </c>
      <c r="BTQ37" s="2">
        <v>0</v>
      </c>
      <c r="BTR37" s="2">
        <v>0</v>
      </c>
      <c r="BTS37" s="2">
        <v>0</v>
      </c>
      <c r="BTT37" s="2">
        <v>0</v>
      </c>
      <c r="BTU37" s="2">
        <v>383</v>
      </c>
      <c r="BTV37" s="2">
        <v>15091</v>
      </c>
      <c r="BTW37" s="2">
        <v>0</v>
      </c>
      <c r="BTX37" s="2">
        <v>0</v>
      </c>
      <c r="BTY37" s="2">
        <v>0</v>
      </c>
      <c r="BTZ37" s="2">
        <v>0</v>
      </c>
      <c r="BUA37" s="2">
        <v>0</v>
      </c>
      <c r="BUB37" s="2">
        <v>0</v>
      </c>
      <c r="BUC37" s="2">
        <v>0</v>
      </c>
      <c r="BUD37" s="2">
        <v>0</v>
      </c>
      <c r="BUE37" s="2">
        <v>0</v>
      </c>
      <c r="BUF37" s="2">
        <v>0</v>
      </c>
      <c r="BUG37" s="2">
        <v>0</v>
      </c>
      <c r="BUH37" s="2">
        <v>0</v>
      </c>
      <c r="BUI37" s="2">
        <v>0</v>
      </c>
      <c r="BUJ37" s="2">
        <v>3088</v>
      </c>
      <c r="BUK37" s="2">
        <v>0</v>
      </c>
      <c r="BUL37" s="2">
        <v>0</v>
      </c>
      <c r="BUM37" s="2">
        <v>0</v>
      </c>
      <c r="BUN37" s="2">
        <v>0</v>
      </c>
      <c r="BUO37" s="2">
        <v>0</v>
      </c>
      <c r="BUP37" s="2">
        <v>0</v>
      </c>
      <c r="BUQ37" s="2">
        <v>0</v>
      </c>
      <c r="BUR37" s="2">
        <v>0</v>
      </c>
      <c r="BUS37" s="2">
        <v>0</v>
      </c>
      <c r="BUT37" s="2">
        <v>727186</v>
      </c>
      <c r="BUU37" s="2">
        <v>0</v>
      </c>
      <c r="BUV37" s="2">
        <v>0</v>
      </c>
      <c r="BUW37" s="2">
        <v>0</v>
      </c>
      <c r="BUX37" s="2" t="s">
        <v>5</v>
      </c>
      <c r="BUY37" s="2">
        <v>0</v>
      </c>
      <c r="BUZ37" s="2">
        <v>0</v>
      </c>
      <c r="BVA37" s="2">
        <v>0</v>
      </c>
      <c r="BVB37" s="2">
        <v>0</v>
      </c>
      <c r="BVC37" s="2">
        <v>0</v>
      </c>
      <c r="BVD37" s="2">
        <v>0</v>
      </c>
      <c r="BVE37" s="2">
        <v>0</v>
      </c>
      <c r="BVF37" s="2">
        <v>7620</v>
      </c>
      <c r="BVG37" s="2">
        <v>0</v>
      </c>
      <c r="BVH37" s="2">
        <v>0</v>
      </c>
      <c r="BVI37" s="2">
        <v>71368</v>
      </c>
      <c r="BVJ37" s="2">
        <v>0</v>
      </c>
      <c r="BVK37" s="2">
        <v>0</v>
      </c>
      <c r="BVL37" s="2">
        <v>1037</v>
      </c>
      <c r="BVM37" s="2">
        <v>64841</v>
      </c>
      <c r="BVN37" s="2">
        <v>27190</v>
      </c>
      <c r="BVO37" s="2">
        <v>186</v>
      </c>
      <c r="BVP37" s="2">
        <v>15685</v>
      </c>
      <c r="BVQ37" s="2">
        <v>0</v>
      </c>
      <c r="BVR37" s="2">
        <v>51243</v>
      </c>
      <c r="BVS37" s="2">
        <v>0</v>
      </c>
      <c r="BVT37" s="2">
        <v>13907</v>
      </c>
      <c r="BVU37" s="2">
        <v>0</v>
      </c>
      <c r="BVV37" s="2">
        <v>0</v>
      </c>
      <c r="BVW37" s="2">
        <v>0</v>
      </c>
      <c r="BVX37" s="2">
        <v>0</v>
      </c>
      <c r="BVY37" s="2">
        <v>0</v>
      </c>
      <c r="BVZ37" s="2">
        <v>1508</v>
      </c>
      <c r="BWA37" s="2">
        <v>0</v>
      </c>
      <c r="BWB37" s="2">
        <v>946</v>
      </c>
      <c r="BWC37" s="2">
        <v>59304</v>
      </c>
      <c r="BWD37" s="2">
        <v>0</v>
      </c>
      <c r="BWE37" s="2">
        <v>1220</v>
      </c>
      <c r="BWF37" s="2">
        <v>26176</v>
      </c>
      <c r="BWG37" s="2">
        <v>0</v>
      </c>
      <c r="BWH37" s="2">
        <v>0</v>
      </c>
      <c r="BWI37" s="2">
        <v>0</v>
      </c>
      <c r="BWJ37" s="2">
        <v>1881</v>
      </c>
      <c r="BWK37" s="2">
        <v>0</v>
      </c>
      <c r="BWL37" s="2">
        <v>0</v>
      </c>
      <c r="BWM37" s="2">
        <v>0</v>
      </c>
      <c r="BWN37" s="2">
        <v>120341</v>
      </c>
      <c r="BWO37" s="2">
        <v>0</v>
      </c>
      <c r="BWP37" s="2">
        <v>5516</v>
      </c>
      <c r="BWQ37" s="2">
        <v>0</v>
      </c>
      <c r="BWR37" s="2">
        <v>19940</v>
      </c>
      <c r="BWS37" s="2">
        <v>0</v>
      </c>
      <c r="BWT37" s="2">
        <v>0</v>
      </c>
      <c r="BWU37" s="2">
        <v>0</v>
      </c>
      <c r="BWV37" s="2">
        <v>0</v>
      </c>
      <c r="BWW37" s="2">
        <v>0</v>
      </c>
      <c r="BWX37" s="2">
        <v>0</v>
      </c>
      <c r="BWY37" s="2">
        <v>0</v>
      </c>
      <c r="BWZ37" s="2">
        <v>0</v>
      </c>
      <c r="BXA37" s="2">
        <v>7405</v>
      </c>
      <c r="BXB37" s="2">
        <v>0</v>
      </c>
      <c r="BXC37" s="2">
        <v>29221</v>
      </c>
      <c r="BXD37" s="2">
        <v>0</v>
      </c>
      <c r="BXE37" s="2">
        <v>0</v>
      </c>
      <c r="BXF37" s="2">
        <v>0</v>
      </c>
      <c r="BXG37" s="2">
        <v>0</v>
      </c>
      <c r="BXH37" s="2">
        <v>0</v>
      </c>
      <c r="BXI37" s="2">
        <v>0</v>
      </c>
      <c r="BXJ37" s="2">
        <v>0</v>
      </c>
      <c r="BXK37" s="2">
        <v>0</v>
      </c>
      <c r="BXL37" s="2">
        <v>0</v>
      </c>
      <c r="BXM37" s="2">
        <v>963</v>
      </c>
      <c r="BXN37" s="2">
        <v>0</v>
      </c>
      <c r="BXO37" s="2">
        <v>0</v>
      </c>
      <c r="BXP37" s="2">
        <v>0</v>
      </c>
      <c r="BXQ37" s="2">
        <v>0</v>
      </c>
      <c r="BXR37" s="2">
        <v>0</v>
      </c>
      <c r="BXS37" s="2">
        <v>9005</v>
      </c>
      <c r="BXT37" s="2">
        <v>0</v>
      </c>
      <c r="BXU37" s="2">
        <v>0</v>
      </c>
      <c r="BXV37" s="2">
        <v>0</v>
      </c>
      <c r="BXW37" s="2">
        <v>0</v>
      </c>
      <c r="BXX37" s="2">
        <v>0</v>
      </c>
      <c r="BXY37" s="2">
        <v>0</v>
      </c>
      <c r="BXZ37" s="2">
        <v>0</v>
      </c>
      <c r="BYA37" s="2">
        <v>0</v>
      </c>
      <c r="BYB37" s="2">
        <v>2795</v>
      </c>
      <c r="BYC37" s="2">
        <v>0</v>
      </c>
      <c r="BYD37" s="2">
        <v>0</v>
      </c>
      <c r="BYE37" s="2">
        <v>0</v>
      </c>
      <c r="BYF37" s="2">
        <v>0</v>
      </c>
      <c r="BYG37" s="2">
        <v>0</v>
      </c>
      <c r="BYH37" s="2">
        <v>0</v>
      </c>
      <c r="BYI37" s="2">
        <v>14311</v>
      </c>
      <c r="BYJ37" s="2">
        <v>0</v>
      </c>
      <c r="BYK37" s="2">
        <v>0</v>
      </c>
      <c r="BYL37" s="2">
        <v>0</v>
      </c>
      <c r="BYM37" s="2">
        <v>0</v>
      </c>
      <c r="BYN37" s="2">
        <v>0</v>
      </c>
      <c r="BYO37" s="2">
        <v>0</v>
      </c>
      <c r="BYP37" s="2">
        <v>0</v>
      </c>
      <c r="BYQ37" s="2">
        <v>0</v>
      </c>
      <c r="BYR37" s="2">
        <v>0</v>
      </c>
      <c r="BYS37" s="2">
        <v>0</v>
      </c>
      <c r="BYT37" s="2">
        <v>5072</v>
      </c>
      <c r="BYU37" s="2">
        <v>5186</v>
      </c>
      <c r="BYV37" s="2">
        <v>0</v>
      </c>
      <c r="BYW37" s="2">
        <v>0</v>
      </c>
      <c r="BYX37" s="2">
        <v>0</v>
      </c>
      <c r="BYY37" s="2">
        <v>0</v>
      </c>
      <c r="BYZ37" s="2">
        <v>7956</v>
      </c>
      <c r="BZA37" s="2">
        <v>0</v>
      </c>
      <c r="BZB37" s="2">
        <v>0</v>
      </c>
      <c r="BZC37" s="2">
        <v>0</v>
      </c>
      <c r="BZD37" s="2">
        <v>20332</v>
      </c>
      <c r="BZE37" s="2">
        <v>0</v>
      </c>
      <c r="BZF37" s="2">
        <v>0</v>
      </c>
      <c r="BZG37" s="2">
        <v>308</v>
      </c>
      <c r="BZH37" s="2">
        <v>0</v>
      </c>
      <c r="BZI37" s="2">
        <v>0</v>
      </c>
      <c r="BZJ37" s="2">
        <v>0</v>
      </c>
      <c r="BZK37" s="2">
        <v>0</v>
      </c>
      <c r="BZL37" s="2">
        <v>0</v>
      </c>
      <c r="BZM37" s="2">
        <v>32022</v>
      </c>
      <c r="BZN37" s="2">
        <v>0</v>
      </c>
      <c r="BZO37" s="2">
        <v>0</v>
      </c>
      <c r="BZP37" s="2">
        <v>0</v>
      </c>
      <c r="BZQ37" s="2">
        <v>0</v>
      </c>
      <c r="BZR37" s="2">
        <v>0</v>
      </c>
      <c r="BZS37" s="2">
        <v>0</v>
      </c>
      <c r="BZT37" s="2">
        <v>0</v>
      </c>
      <c r="BZU37" s="2">
        <v>0</v>
      </c>
      <c r="BZV37" s="2">
        <v>0</v>
      </c>
      <c r="BZW37" s="2">
        <v>0</v>
      </c>
      <c r="BZX37" s="2">
        <v>0</v>
      </c>
      <c r="BZY37" s="2">
        <v>0</v>
      </c>
      <c r="BZZ37" s="2">
        <v>0</v>
      </c>
      <c r="CAA37" s="2">
        <v>8442</v>
      </c>
      <c r="CAB37" s="2">
        <v>0</v>
      </c>
      <c r="CAC37" s="2">
        <v>0</v>
      </c>
      <c r="CAD37" s="2">
        <v>0</v>
      </c>
      <c r="CAE37" s="2">
        <v>0</v>
      </c>
      <c r="CAF37" s="2">
        <v>0</v>
      </c>
      <c r="CAG37" s="2">
        <v>0</v>
      </c>
      <c r="CAH37" s="2">
        <v>0</v>
      </c>
      <c r="CAI37" s="2">
        <v>0</v>
      </c>
      <c r="CAJ37" s="2">
        <v>0</v>
      </c>
      <c r="CAK37" s="2">
        <v>0</v>
      </c>
      <c r="CAL37" s="2">
        <v>0</v>
      </c>
      <c r="CAM37" s="2">
        <v>0</v>
      </c>
      <c r="CAN37" s="2">
        <v>0</v>
      </c>
      <c r="CAO37" s="2">
        <v>0</v>
      </c>
      <c r="CAP37" s="2">
        <v>0</v>
      </c>
      <c r="CAQ37" s="2">
        <v>4962</v>
      </c>
      <c r="CAR37" s="2">
        <v>0</v>
      </c>
      <c r="CAS37" s="2">
        <v>0</v>
      </c>
      <c r="CAT37" s="2">
        <v>0</v>
      </c>
      <c r="CAU37" s="2">
        <v>0</v>
      </c>
      <c r="CAV37" s="2">
        <v>0</v>
      </c>
      <c r="CAW37" s="2">
        <v>0</v>
      </c>
      <c r="CAX37" s="2">
        <v>0</v>
      </c>
      <c r="CAY37" s="2">
        <v>0</v>
      </c>
      <c r="CAZ37" s="2">
        <v>0</v>
      </c>
      <c r="CBA37" s="2">
        <v>0</v>
      </c>
      <c r="CBB37" s="2">
        <v>0</v>
      </c>
      <c r="CBC37" s="2">
        <v>0</v>
      </c>
      <c r="CBD37" s="2">
        <v>0</v>
      </c>
      <c r="CBE37" s="2">
        <v>0</v>
      </c>
      <c r="CBF37" s="2">
        <v>1997</v>
      </c>
      <c r="CBG37" s="2">
        <v>0</v>
      </c>
      <c r="CBH37" s="2">
        <v>0</v>
      </c>
      <c r="CBI37" s="2">
        <v>0</v>
      </c>
      <c r="CBJ37" s="2">
        <v>0</v>
      </c>
      <c r="CBK37" s="2">
        <v>0</v>
      </c>
      <c r="CBL37" s="2">
        <v>0</v>
      </c>
      <c r="CBM37" s="2">
        <v>0</v>
      </c>
      <c r="CBN37" s="2">
        <v>4008</v>
      </c>
      <c r="CBO37" s="2">
        <v>560</v>
      </c>
      <c r="CBP37" s="2">
        <v>0</v>
      </c>
      <c r="CBQ37" s="2">
        <v>0</v>
      </c>
      <c r="CBR37" s="2">
        <v>0</v>
      </c>
      <c r="CBS37" s="2">
        <v>0</v>
      </c>
      <c r="CBT37" s="2">
        <v>0</v>
      </c>
      <c r="CBU37" s="2">
        <v>0</v>
      </c>
      <c r="CBV37" s="2">
        <v>0</v>
      </c>
      <c r="CBW37" s="2">
        <v>0</v>
      </c>
      <c r="CBX37" s="2">
        <v>0</v>
      </c>
      <c r="CBY37" s="2">
        <v>0</v>
      </c>
      <c r="CBZ37" s="2">
        <v>0</v>
      </c>
      <c r="CCA37" s="2">
        <v>0</v>
      </c>
      <c r="CCB37" s="2">
        <v>0</v>
      </c>
      <c r="CCC37" s="2">
        <v>0</v>
      </c>
      <c r="CCD37" s="2">
        <v>0</v>
      </c>
      <c r="CCE37" s="2">
        <v>0</v>
      </c>
      <c r="CCF37" s="2">
        <v>0</v>
      </c>
      <c r="CCG37" s="2">
        <v>0</v>
      </c>
      <c r="CCH37" s="2">
        <v>0</v>
      </c>
      <c r="CCI37" s="2">
        <v>0</v>
      </c>
      <c r="CCJ37" s="2">
        <v>0</v>
      </c>
      <c r="CCK37" s="2">
        <v>0</v>
      </c>
      <c r="CCL37" s="2">
        <v>0</v>
      </c>
      <c r="CCM37" s="2">
        <v>0</v>
      </c>
      <c r="CCN37" s="2">
        <v>0</v>
      </c>
      <c r="CCO37" s="2">
        <v>0</v>
      </c>
      <c r="CCP37" s="2">
        <v>0</v>
      </c>
      <c r="CCQ37" s="2">
        <v>0</v>
      </c>
      <c r="CCR37" s="2">
        <v>2538</v>
      </c>
      <c r="CCS37" s="2">
        <v>0</v>
      </c>
      <c r="CCT37" s="2">
        <v>0</v>
      </c>
      <c r="CCU37" s="2">
        <v>0</v>
      </c>
      <c r="CCV37" s="2">
        <v>0</v>
      </c>
      <c r="CCW37" s="2">
        <v>0</v>
      </c>
      <c r="CCX37" s="2">
        <v>0</v>
      </c>
      <c r="CCY37" s="2">
        <v>0</v>
      </c>
      <c r="CCZ37" s="2">
        <v>0</v>
      </c>
      <c r="CDA37" s="2">
        <v>0</v>
      </c>
      <c r="CDB37" s="2">
        <v>0</v>
      </c>
      <c r="CDC37" s="2">
        <v>0</v>
      </c>
      <c r="CDD37" s="2">
        <v>0</v>
      </c>
      <c r="CDE37" s="2">
        <v>0</v>
      </c>
      <c r="CDF37" s="2">
        <v>0</v>
      </c>
      <c r="CDG37" s="2">
        <v>0</v>
      </c>
      <c r="CDH37" s="2">
        <v>0</v>
      </c>
      <c r="CDI37" s="2">
        <v>0</v>
      </c>
      <c r="CDJ37" s="2">
        <v>0</v>
      </c>
      <c r="CDK37" s="2">
        <v>0</v>
      </c>
      <c r="CDL37" s="2">
        <v>0</v>
      </c>
      <c r="CDM37" s="2">
        <v>0</v>
      </c>
      <c r="CDN37" s="2">
        <v>0</v>
      </c>
      <c r="CDO37" s="2">
        <v>0</v>
      </c>
      <c r="CDP37" s="2">
        <v>0</v>
      </c>
      <c r="CDQ37" s="2">
        <v>0</v>
      </c>
      <c r="CDR37" s="2">
        <v>0</v>
      </c>
      <c r="CDS37" s="2">
        <v>2482</v>
      </c>
      <c r="CDT37" s="2">
        <v>0</v>
      </c>
      <c r="CDU37" s="2">
        <v>0</v>
      </c>
      <c r="CDV37" s="2">
        <v>0</v>
      </c>
      <c r="CDW37" s="2">
        <v>0</v>
      </c>
      <c r="CDX37" s="2">
        <v>0</v>
      </c>
      <c r="CDY37" s="2">
        <v>0</v>
      </c>
      <c r="CDZ37" s="2">
        <v>0</v>
      </c>
      <c r="CEA37" s="2">
        <v>6687</v>
      </c>
      <c r="CEB37" s="2">
        <v>0</v>
      </c>
      <c r="CEC37" s="2">
        <v>0</v>
      </c>
      <c r="CED37" s="2">
        <v>0</v>
      </c>
      <c r="CEE37" s="2">
        <v>0</v>
      </c>
      <c r="CEF37" s="2">
        <v>3560</v>
      </c>
      <c r="CEG37" s="2">
        <v>0</v>
      </c>
      <c r="CEH37" s="2">
        <v>0</v>
      </c>
      <c r="CEI37" s="2">
        <v>0</v>
      </c>
      <c r="CEJ37" s="2">
        <v>0</v>
      </c>
      <c r="CEK37" s="2">
        <v>0</v>
      </c>
      <c r="CEL37" s="2">
        <v>0</v>
      </c>
      <c r="CEM37" s="2">
        <v>0</v>
      </c>
      <c r="CEN37" s="2">
        <v>0</v>
      </c>
      <c r="CEO37" s="2">
        <v>0</v>
      </c>
      <c r="CEP37" s="2">
        <v>0</v>
      </c>
      <c r="CEQ37" s="2">
        <v>0</v>
      </c>
      <c r="CER37" s="2">
        <v>0</v>
      </c>
      <c r="CES37" s="2">
        <v>0</v>
      </c>
      <c r="CET37" s="2">
        <v>0</v>
      </c>
      <c r="CEU37" s="2">
        <v>0</v>
      </c>
      <c r="CEV37" s="2">
        <v>0</v>
      </c>
      <c r="CEW37" s="2">
        <v>0</v>
      </c>
      <c r="CEX37" s="2">
        <v>0</v>
      </c>
      <c r="CEY37" s="2">
        <v>0</v>
      </c>
      <c r="CEZ37" s="2">
        <v>0</v>
      </c>
      <c r="CFA37" s="2">
        <v>0</v>
      </c>
      <c r="CFB37" s="2">
        <v>0</v>
      </c>
      <c r="CFC37" s="2">
        <v>0</v>
      </c>
      <c r="CFD37" s="2">
        <v>0</v>
      </c>
      <c r="CFE37" s="2">
        <v>0</v>
      </c>
      <c r="CFF37" s="2">
        <v>0</v>
      </c>
      <c r="CFG37" s="2">
        <v>0</v>
      </c>
      <c r="CFH37" s="2">
        <v>0</v>
      </c>
      <c r="CFI37" s="2">
        <v>0</v>
      </c>
      <c r="CFJ37" s="2">
        <v>0</v>
      </c>
      <c r="CFK37" s="2">
        <v>0</v>
      </c>
      <c r="CFL37" s="2">
        <v>0</v>
      </c>
      <c r="CFM37" s="2">
        <v>0</v>
      </c>
      <c r="CFN37" s="2">
        <v>0</v>
      </c>
      <c r="CFO37" s="2">
        <v>0</v>
      </c>
      <c r="CFP37" s="2">
        <v>0</v>
      </c>
      <c r="CFQ37" s="2">
        <v>0</v>
      </c>
      <c r="CFR37" s="2">
        <v>0</v>
      </c>
      <c r="CFS37" s="2">
        <v>0</v>
      </c>
      <c r="CFT37" s="2">
        <v>0</v>
      </c>
      <c r="CFU37" s="2">
        <v>0</v>
      </c>
      <c r="CFV37" s="2">
        <v>0</v>
      </c>
      <c r="CFW37" s="2">
        <v>0</v>
      </c>
      <c r="CFX37" s="2">
        <v>0</v>
      </c>
      <c r="CFY37" s="2">
        <v>0</v>
      </c>
      <c r="CFZ37" s="2">
        <v>0</v>
      </c>
      <c r="CGA37" s="2">
        <v>0</v>
      </c>
      <c r="CGB37" s="2">
        <v>0</v>
      </c>
      <c r="CGC37" s="2">
        <v>0</v>
      </c>
      <c r="CGD37" s="2">
        <v>0</v>
      </c>
      <c r="CGE37" s="2">
        <v>0</v>
      </c>
      <c r="CGF37" s="2">
        <v>0</v>
      </c>
      <c r="CGG37" s="2">
        <v>0</v>
      </c>
      <c r="CGH37" s="2">
        <v>0</v>
      </c>
      <c r="CGI37" s="2">
        <v>0</v>
      </c>
      <c r="CGJ37" s="2">
        <v>510</v>
      </c>
      <c r="CGK37" s="2">
        <v>0</v>
      </c>
      <c r="CGL37" s="2">
        <v>0</v>
      </c>
      <c r="CGM37" s="2">
        <v>0</v>
      </c>
      <c r="CGN37" s="2">
        <v>0</v>
      </c>
      <c r="CGO37" s="2">
        <v>0</v>
      </c>
      <c r="CGP37" s="2">
        <v>0</v>
      </c>
      <c r="CGQ37" s="2">
        <v>98</v>
      </c>
      <c r="CGR37" s="2">
        <v>0</v>
      </c>
      <c r="CGS37" s="2">
        <v>2444</v>
      </c>
      <c r="CGT37" s="2">
        <v>0</v>
      </c>
      <c r="CGU37" s="2">
        <v>0</v>
      </c>
      <c r="CGV37" s="2">
        <v>0</v>
      </c>
      <c r="CGW37" s="2">
        <v>0</v>
      </c>
      <c r="CGX37" s="2">
        <v>0</v>
      </c>
      <c r="CGY37" s="2">
        <v>0</v>
      </c>
      <c r="CGZ37" s="2">
        <v>0</v>
      </c>
      <c r="CHA37" s="2">
        <v>0</v>
      </c>
      <c r="CHB37" s="2">
        <v>0</v>
      </c>
      <c r="CHC37" s="2">
        <v>0</v>
      </c>
      <c r="CHD37" s="2">
        <v>0</v>
      </c>
      <c r="CHE37" s="2">
        <v>0</v>
      </c>
      <c r="CHF37" s="2">
        <v>0</v>
      </c>
      <c r="CHG37" s="2">
        <v>0</v>
      </c>
      <c r="CHH37" s="2">
        <v>0</v>
      </c>
      <c r="CHI37" s="2">
        <v>0</v>
      </c>
      <c r="CHJ37" s="2">
        <v>0</v>
      </c>
      <c r="CHK37" s="2">
        <v>0</v>
      </c>
      <c r="CHL37" s="2">
        <v>0</v>
      </c>
      <c r="CHM37" s="2">
        <v>0</v>
      </c>
      <c r="CHN37" s="2">
        <v>0</v>
      </c>
      <c r="CHO37" s="2">
        <v>0</v>
      </c>
      <c r="CHP37" s="2">
        <v>0</v>
      </c>
      <c r="CHQ37" s="2">
        <v>0</v>
      </c>
      <c r="CHR37" s="2">
        <v>0</v>
      </c>
      <c r="CHS37" s="2">
        <v>0</v>
      </c>
      <c r="CHT37" s="2">
        <v>0</v>
      </c>
      <c r="CHU37" s="2">
        <v>0</v>
      </c>
      <c r="CHV37" s="2">
        <v>0</v>
      </c>
      <c r="CHW37" s="2">
        <v>0</v>
      </c>
      <c r="CHX37" s="2">
        <v>0</v>
      </c>
      <c r="CHY37" s="2">
        <v>0</v>
      </c>
      <c r="CHZ37" s="2">
        <v>0</v>
      </c>
      <c r="CIA37" s="2">
        <v>0</v>
      </c>
      <c r="CIB37" s="2">
        <v>0</v>
      </c>
      <c r="CIC37" s="2">
        <v>0</v>
      </c>
      <c r="CID37" s="2">
        <v>0</v>
      </c>
      <c r="CIE37" s="2">
        <v>0</v>
      </c>
      <c r="CIF37" s="2">
        <v>0</v>
      </c>
      <c r="CIG37" s="2">
        <v>0</v>
      </c>
      <c r="CIH37" s="2">
        <v>0</v>
      </c>
      <c r="CII37" s="2">
        <v>0</v>
      </c>
      <c r="CIJ37" s="2">
        <v>0</v>
      </c>
      <c r="CIK37" s="2">
        <v>55</v>
      </c>
      <c r="CIL37" s="2">
        <v>0</v>
      </c>
      <c r="CIM37" s="2">
        <v>0</v>
      </c>
      <c r="CIN37" s="2">
        <v>0</v>
      </c>
      <c r="CIO37" s="2">
        <v>0</v>
      </c>
      <c r="CIP37" s="2">
        <v>3164</v>
      </c>
      <c r="CIQ37" s="2">
        <v>0</v>
      </c>
      <c r="CIR37" s="2">
        <v>0</v>
      </c>
      <c r="CIS37" s="2">
        <v>0</v>
      </c>
      <c r="CIT37" s="2">
        <v>0</v>
      </c>
      <c r="CIU37" s="2">
        <v>0</v>
      </c>
      <c r="CIV37" s="2">
        <v>0</v>
      </c>
      <c r="CIW37" s="2">
        <v>0</v>
      </c>
      <c r="CIX37" s="2">
        <v>0</v>
      </c>
      <c r="CIY37" s="2">
        <v>0</v>
      </c>
      <c r="CIZ37" s="2">
        <v>0</v>
      </c>
      <c r="CJA37" s="2">
        <v>0</v>
      </c>
      <c r="CJB37" s="2">
        <v>0</v>
      </c>
      <c r="CJC37" s="2">
        <v>0</v>
      </c>
      <c r="CJD37" s="2">
        <v>0</v>
      </c>
      <c r="CJE37" s="2">
        <v>0</v>
      </c>
      <c r="CJF37" s="2">
        <v>0</v>
      </c>
      <c r="CJG37" s="2">
        <v>0</v>
      </c>
      <c r="CJH37" s="2">
        <v>0</v>
      </c>
      <c r="CJI37" s="2">
        <v>0</v>
      </c>
      <c r="CJJ37" s="2">
        <v>0</v>
      </c>
      <c r="CJK37" s="2">
        <v>0</v>
      </c>
      <c r="CJL37" s="2">
        <v>0</v>
      </c>
      <c r="CJM37" s="2">
        <v>0</v>
      </c>
      <c r="CJN37" s="2">
        <v>0</v>
      </c>
      <c r="CJO37" s="2">
        <v>0</v>
      </c>
      <c r="CJP37" s="2">
        <v>0</v>
      </c>
      <c r="CJQ37" s="2">
        <v>0</v>
      </c>
      <c r="CJR37" s="2">
        <v>0</v>
      </c>
      <c r="CJS37" s="2">
        <v>0</v>
      </c>
      <c r="CJT37" s="2">
        <v>0</v>
      </c>
      <c r="CJU37" s="2">
        <v>0</v>
      </c>
      <c r="CJV37" s="2">
        <v>0</v>
      </c>
      <c r="CJW37" s="2">
        <v>16666</v>
      </c>
      <c r="CJX37" s="2">
        <v>0</v>
      </c>
      <c r="CJY37" s="2">
        <v>0</v>
      </c>
      <c r="CJZ37" s="2">
        <v>0</v>
      </c>
      <c r="CKA37" s="2">
        <v>0</v>
      </c>
      <c r="CKB37" s="2">
        <v>0</v>
      </c>
      <c r="CKC37" s="2">
        <v>0</v>
      </c>
      <c r="CKD37" s="2">
        <v>0</v>
      </c>
      <c r="CKE37" s="2">
        <v>0</v>
      </c>
      <c r="CKF37" s="2">
        <v>0</v>
      </c>
      <c r="CKG37" s="2">
        <v>55107</v>
      </c>
      <c r="CKH37" s="2">
        <v>0</v>
      </c>
      <c r="CKI37" s="2">
        <v>0</v>
      </c>
      <c r="CKJ37" s="2">
        <v>0</v>
      </c>
      <c r="CKK37" s="2">
        <v>0</v>
      </c>
      <c r="CKL37" s="2">
        <v>0</v>
      </c>
      <c r="CKM37" s="2">
        <v>0</v>
      </c>
      <c r="CKN37" s="2">
        <v>0</v>
      </c>
      <c r="CKO37" s="2">
        <v>0</v>
      </c>
      <c r="CKP37" s="2">
        <v>0</v>
      </c>
      <c r="CKQ37" s="2">
        <v>1753</v>
      </c>
      <c r="CKR37" s="2">
        <v>2186</v>
      </c>
      <c r="CKS37" s="2">
        <v>0</v>
      </c>
      <c r="CKT37" s="2">
        <v>6906</v>
      </c>
      <c r="CKU37" s="2">
        <v>3948</v>
      </c>
      <c r="CKV37" s="2">
        <v>0</v>
      </c>
      <c r="CKW37" s="2">
        <v>11999</v>
      </c>
      <c r="CKX37" s="2">
        <v>0</v>
      </c>
      <c r="CKY37" s="2">
        <v>0</v>
      </c>
      <c r="CKZ37" s="2">
        <v>0</v>
      </c>
      <c r="CLA37" s="2">
        <v>0</v>
      </c>
      <c r="CLB37" s="2">
        <v>0</v>
      </c>
      <c r="CLC37" s="2">
        <v>0</v>
      </c>
      <c r="CLD37" s="2">
        <v>0</v>
      </c>
      <c r="CLE37" s="2">
        <v>0</v>
      </c>
      <c r="CLF37" s="2">
        <v>0</v>
      </c>
      <c r="CLG37" s="2">
        <v>0</v>
      </c>
      <c r="CLH37" s="2">
        <v>0</v>
      </c>
      <c r="CLI37" s="2">
        <v>0</v>
      </c>
      <c r="CLJ37" s="2">
        <v>0</v>
      </c>
      <c r="CLK37" s="2">
        <v>0</v>
      </c>
      <c r="CLL37" s="2">
        <v>0</v>
      </c>
      <c r="CLM37" s="2">
        <v>0</v>
      </c>
      <c r="CLN37" s="2">
        <v>0</v>
      </c>
      <c r="CLO37" s="2">
        <v>0</v>
      </c>
      <c r="CLP37" s="2">
        <v>0</v>
      </c>
      <c r="CLQ37" s="2">
        <v>0</v>
      </c>
      <c r="CLR37" s="2">
        <v>0</v>
      </c>
      <c r="CLS37" s="2">
        <v>0</v>
      </c>
      <c r="CLT37" s="2">
        <v>0</v>
      </c>
      <c r="CLU37" s="2">
        <v>0</v>
      </c>
      <c r="CLV37" s="2">
        <v>0</v>
      </c>
      <c r="CLW37" s="2">
        <v>0</v>
      </c>
      <c r="CLX37" s="2">
        <v>0</v>
      </c>
      <c r="CLY37" s="2">
        <v>0</v>
      </c>
      <c r="CLZ37" s="2">
        <v>0</v>
      </c>
      <c r="CMA37" s="2">
        <v>0</v>
      </c>
      <c r="CMB37" s="2">
        <v>0</v>
      </c>
      <c r="CMC37" s="2" t="s">
        <v>5</v>
      </c>
      <c r="CMD37" s="2">
        <v>207538</v>
      </c>
      <c r="CME37" s="2">
        <v>0</v>
      </c>
      <c r="CMF37" s="2">
        <v>0</v>
      </c>
      <c r="CMG37" s="2">
        <v>0</v>
      </c>
      <c r="CMH37" s="2">
        <v>0</v>
      </c>
      <c r="CMI37" s="2">
        <v>0</v>
      </c>
      <c r="CMJ37" s="2">
        <v>0</v>
      </c>
      <c r="CMK37" s="2">
        <v>5483</v>
      </c>
      <c r="CML37" s="2">
        <v>0</v>
      </c>
      <c r="CMM37" s="2">
        <v>0</v>
      </c>
      <c r="CMN37" s="2">
        <v>0</v>
      </c>
      <c r="CMO37" s="2">
        <v>0</v>
      </c>
      <c r="CMP37" s="2">
        <v>0</v>
      </c>
      <c r="CMQ37" s="2">
        <v>0</v>
      </c>
      <c r="CMR37" s="2">
        <v>21781</v>
      </c>
      <c r="CMS37" s="2">
        <v>0</v>
      </c>
      <c r="CMT37" s="2">
        <v>0</v>
      </c>
      <c r="CMU37" s="2">
        <v>0</v>
      </c>
      <c r="CMV37" s="2">
        <v>0</v>
      </c>
      <c r="CMW37" s="2">
        <v>0</v>
      </c>
      <c r="CMX37" s="2">
        <v>0</v>
      </c>
      <c r="CMY37" s="2">
        <v>0</v>
      </c>
      <c r="CMZ37" s="2">
        <v>0</v>
      </c>
      <c r="CNA37" s="2">
        <v>0</v>
      </c>
      <c r="CNB37" s="2">
        <v>0</v>
      </c>
      <c r="CNC37" s="2">
        <v>0</v>
      </c>
      <c r="CND37" s="2">
        <v>0</v>
      </c>
      <c r="CNE37" s="2">
        <v>0</v>
      </c>
      <c r="CNF37" s="2">
        <v>0</v>
      </c>
      <c r="CNG37" s="2">
        <v>0</v>
      </c>
      <c r="CNH37" s="2">
        <v>0</v>
      </c>
      <c r="CNI37" s="2">
        <v>0</v>
      </c>
      <c r="CNJ37" s="2">
        <v>0</v>
      </c>
      <c r="CNK37" s="2">
        <v>0</v>
      </c>
      <c r="CNL37" s="2">
        <v>0</v>
      </c>
      <c r="CNM37" s="2">
        <v>0</v>
      </c>
      <c r="CNN37" s="2">
        <v>0</v>
      </c>
      <c r="CNO37" s="2">
        <v>0</v>
      </c>
      <c r="CNP37" s="2">
        <v>0</v>
      </c>
      <c r="CNQ37" s="2">
        <v>0</v>
      </c>
      <c r="CNR37" s="2">
        <v>0</v>
      </c>
      <c r="CNS37" s="2">
        <v>0</v>
      </c>
      <c r="CNT37" s="2">
        <v>0</v>
      </c>
      <c r="CNU37" s="2">
        <v>0</v>
      </c>
      <c r="CNV37" s="2">
        <v>0</v>
      </c>
      <c r="CNW37" s="2">
        <v>0</v>
      </c>
      <c r="CNX37" s="2">
        <v>0</v>
      </c>
      <c r="CNY37" s="2">
        <v>0</v>
      </c>
      <c r="CNZ37" s="2">
        <v>0</v>
      </c>
      <c r="COA37" s="2">
        <v>0</v>
      </c>
      <c r="COB37" s="2">
        <v>0</v>
      </c>
      <c r="COC37" s="2">
        <v>0</v>
      </c>
      <c r="COD37" s="2">
        <v>0</v>
      </c>
      <c r="COE37" s="2">
        <v>0</v>
      </c>
      <c r="COF37" s="2">
        <v>0</v>
      </c>
      <c r="COG37" s="2">
        <v>0</v>
      </c>
      <c r="COH37" s="2">
        <v>0</v>
      </c>
      <c r="COI37" s="2">
        <v>0</v>
      </c>
      <c r="COJ37" s="2">
        <v>0</v>
      </c>
      <c r="COK37" s="2">
        <v>0</v>
      </c>
      <c r="COL37" s="2">
        <v>0</v>
      </c>
      <c r="COM37" s="2">
        <v>0</v>
      </c>
      <c r="CON37" s="2">
        <v>0</v>
      </c>
      <c r="COO37" s="2">
        <v>0</v>
      </c>
      <c r="COP37" s="2">
        <v>0</v>
      </c>
      <c r="COQ37" s="2">
        <v>0</v>
      </c>
      <c r="COR37" s="2">
        <v>0</v>
      </c>
      <c r="COS37" s="2">
        <v>0</v>
      </c>
      <c r="COT37" s="2">
        <v>0</v>
      </c>
      <c r="COU37" s="2">
        <v>0</v>
      </c>
      <c r="COV37" s="2">
        <v>0</v>
      </c>
      <c r="COW37" s="2">
        <v>0</v>
      </c>
      <c r="COX37" s="2">
        <v>0</v>
      </c>
      <c r="COY37" s="2">
        <v>0</v>
      </c>
      <c r="COZ37" s="2">
        <v>0</v>
      </c>
      <c r="CPA37" s="2">
        <v>0</v>
      </c>
      <c r="CPB37" s="2">
        <v>0</v>
      </c>
      <c r="CPC37" s="2">
        <v>0</v>
      </c>
      <c r="CPD37" s="2">
        <v>0</v>
      </c>
      <c r="CPE37" s="2">
        <v>0</v>
      </c>
      <c r="CPF37" s="2">
        <v>0</v>
      </c>
      <c r="CPG37" s="2">
        <v>0</v>
      </c>
      <c r="CPH37" s="2">
        <v>0</v>
      </c>
      <c r="CPI37" s="2">
        <v>0</v>
      </c>
      <c r="CPJ37" s="2">
        <v>0</v>
      </c>
      <c r="CPK37" s="2">
        <v>3280</v>
      </c>
      <c r="CPL37" s="2">
        <v>0</v>
      </c>
      <c r="CPM37" s="2">
        <v>0</v>
      </c>
      <c r="CPN37" s="2">
        <v>0</v>
      </c>
      <c r="CPO37" s="2">
        <v>1488</v>
      </c>
      <c r="CPP37" s="2">
        <v>0</v>
      </c>
      <c r="CPQ37" s="2">
        <v>0</v>
      </c>
      <c r="CPR37" s="2">
        <v>0</v>
      </c>
      <c r="CPS37" s="2">
        <v>5613</v>
      </c>
      <c r="CPT37" s="2">
        <v>0</v>
      </c>
      <c r="CPU37" s="2">
        <v>0</v>
      </c>
      <c r="CPV37" s="2">
        <v>0</v>
      </c>
      <c r="CPW37" s="2">
        <v>0</v>
      </c>
      <c r="CPX37" s="2">
        <v>6213</v>
      </c>
      <c r="CPY37" s="2">
        <v>0</v>
      </c>
      <c r="CPZ37" s="2">
        <v>0</v>
      </c>
      <c r="CQA37" s="2">
        <v>395</v>
      </c>
      <c r="CQB37" s="2">
        <v>0</v>
      </c>
      <c r="CQC37" s="2">
        <v>0</v>
      </c>
      <c r="CQD37" s="2">
        <v>0</v>
      </c>
      <c r="CQE37" s="2">
        <v>0</v>
      </c>
      <c r="CQF37" s="2">
        <v>0</v>
      </c>
      <c r="CQG37" s="2">
        <v>0</v>
      </c>
      <c r="CQH37" s="2">
        <v>0</v>
      </c>
      <c r="CQI37" s="2">
        <v>0</v>
      </c>
      <c r="CQJ37" s="2">
        <v>0</v>
      </c>
      <c r="CQK37" s="2">
        <v>0</v>
      </c>
      <c r="CQL37" s="2">
        <v>0</v>
      </c>
      <c r="CQM37" s="2">
        <v>0</v>
      </c>
      <c r="CQN37" s="2">
        <v>0</v>
      </c>
      <c r="CQO37" s="2">
        <v>313774</v>
      </c>
      <c r="CQP37" s="2">
        <v>0</v>
      </c>
      <c r="CQQ37" s="2">
        <v>0</v>
      </c>
      <c r="CQR37" s="2">
        <v>0</v>
      </c>
      <c r="CQS37" s="2">
        <v>0</v>
      </c>
      <c r="CQT37" s="2">
        <v>0</v>
      </c>
      <c r="CQU37" s="2">
        <v>0</v>
      </c>
      <c r="CQV37" s="2">
        <v>0</v>
      </c>
      <c r="CQW37" s="2">
        <v>0</v>
      </c>
      <c r="CQX37" s="2">
        <v>0</v>
      </c>
      <c r="CQY37" s="2">
        <v>0</v>
      </c>
      <c r="CQZ37" s="2">
        <v>0</v>
      </c>
      <c r="CRA37" s="2">
        <v>0</v>
      </c>
      <c r="CRB37" s="2">
        <v>0</v>
      </c>
      <c r="CRC37" s="2">
        <v>0</v>
      </c>
      <c r="CRD37" s="2">
        <v>0</v>
      </c>
      <c r="CRE37" s="2">
        <v>0</v>
      </c>
      <c r="CRF37" s="2">
        <v>0</v>
      </c>
      <c r="CRG37" s="2">
        <v>0</v>
      </c>
      <c r="CRH37" s="2">
        <v>0</v>
      </c>
      <c r="CRI37" s="2">
        <v>0</v>
      </c>
      <c r="CRJ37" s="2">
        <v>0</v>
      </c>
      <c r="CRK37" s="2">
        <v>0</v>
      </c>
      <c r="CRL37" s="2">
        <v>0</v>
      </c>
      <c r="CRM37" s="2">
        <v>0</v>
      </c>
      <c r="CRN37" s="2">
        <v>0</v>
      </c>
      <c r="CRO37" s="2">
        <v>5739</v>
      </c>
      <c r="CRP37" s="2">
        <v>0</v>
      </c>
      <c r="CRQ37" s="2">
        <v>1951</v>
      </c>
      <c r="CRR37" s="2">
        <v>0</v>
      </c>
      <c r="CRS37" s="2">
        <v>0</v>
      </c>
      <c r="CRT37" s="2">
        <v>2787</v>
      </c>
      <c r="CRU37" s="2">
        <v>0</v>
      </c>
      <c r="CRV37" s="2">
        <v>0</v>
      </c>
      <c r="CRW37" s="2">
        <v>72</v>
      </c>
      <c r="CRX37" s="2">
        <v>0</v>
      </c>
      <c r="CRY37" s="2">
        <v>0</v>
      </c>
      <c r="CRZ37" s="2">
        <v>0</v>
      </c>
      <c r="CSA37" s="2">
        <v>0</v>
      </c>
      <c r="CSB37" s="2">
        <v>0</v>
      </c>
      <c r="CSC37" s="2">
        <v>0</v>
      </c>
      <c r="CSD37" s="2">
        <v>1347</v>
      </c>
      <c r="CSE37" s="2">
        <v>0</v>
      </c>
      <c r="CSF37" s="2">
        <v>0</v>
      </c>
      <c r="CSG37" s="2">
        <v>0</v>
      </c>
      <c r="CSH37" s="2">
        <v>1819</v>
      </c>
      <c r="CSI37" s="2">
        <v>0</v>
      </c>
      <c r="CSJ37" s="2">
        <v>0</v>
      </c>
      <c r="CSK37" s="2">
        <v>4102</v>
      </c>
      <c r="CSL37" s="2">
        <v>0</v>
      </c>
      <c r="CSM37" s="2">
        <v>0</v>
      </c>
      <c r="CSN37" s="2">
        <v>35613</v>
      </c>
      <c r="CSO37" s="2">
        <v>0</v>
      </c>
      <c r="CSP37" s="2" t="s">
        <v>5</v>
      </c>
      <c r="CSQ37" s="2">
        <v>8820</v>
      </c>
      <c r="CSR37" s="2">
        <v>0</v>
      </c>
      <c r="CSS37" s="2">
        <v>10611</v>
      </c>
      <c r="CST37" s="2">
        <v>0</v>
      </c>
      <c r="CSU37" s="2">
        <v>0</v>
      </c>
      <c r="CSV37" s="2">
        <v>0</v>
      </c>
      <c r="CSW37" s="2">
        <v>0</v>
      </c>
      <c r="CSX37" s="2">
        <v>0</v>
      </c>
      <c r="CSY37" s="2">
        <v>0</v>
      </c>
      <c r="CSZ37" s="2">
        <v>0</v>
      </c>
      <c r="CTA37" s="2">
        <v>0</v>
      </c>
      <c r="CTB37" s="2">
        <v>222166</v>
      </c>
      <c r="CTC37" s="2">
        <v>199</v>
      </c>
      <c r="CTD37" s="2">
        <v>1336</v>
      </c>
      <c r="CTE37" s="2">
        <v>0</v>
      </c>
      <c r="CTF37" s="2">
        <v>0</v>
      </c>
      <c r="CTG37" s="2">
        <v>6532</v>
      </c>
      <c r="CTH37" s="2">
        <v>0</v>
      </c>
      <c r="CTI37" s="2">
        <v>0</v>
      </c>
      <c r="CTJ37" s="2">
        <v>47181</v>
      </c>
      <c r="CTK37" s="2">
        <v>0</v>
      </c>
      <c r="CTL37" s="2">
        <v>0</v>
      </c>
      <c r="CTM37" s="2">
        <v>0</v>
      </c>
      <c r="CTN37" s="2">
        <v>3755</v>
      </c>
      <c r="CTO37" s="2">
        <v>26407</v>
      </c>
      <c r="CTP37" s="2">
        <v>9916</v>
      </c>
      <c r="CTQ37" s="2">
        <v>0</v>
      </c>
      <c r="CTR37" s="2">
        <v>0</v>
      </c>
      <c r="CTS37" s="2">
        <v>1983</v>
      </c>
      <c r="CTT37" s="2">
        <v>0</v>
      </c>
      <c r="CTU37" s="2">
        <v>0</v>
      </c>
      <c r="CTV37" s="2">
        <v>0</v>
      </c>
      <c r="CTW37" s="2">
        <v>0</v>
      </c>
      <c r="CTX37" s="2">
        <v>0</v>
      </c>
      <c r="CTY37" s="2">
        <v>0</v>
      </c>
      <c r="CTZ37" s="2">
        <v>0</v>
      </c>
      <c r="CUA37" s="2">
        <v>0</v>
      </c>
      <c r="CUB37" s="2">
        <v>0</v>
      </c>
      <c r="CUC37" s="2">
        <v>1404</v>
      </c>
      <c r="CUD37" s="2">
        <v>0</v>
      </c>
      <c r="CUE37" s="2">
        <v>0</v>
      </c>
      <c r="CUF37" s="2">
        <v>593</v>
      </c>
      <c r="CUG37" s="2">
        <v>0</v>
      </c>
      <c r="CUH37" s="2">
        <v>0</v>
      </c>
      <c r="CUI37" s="2">
        <v>0</v>
      </c>
      <c r="CUJ37" s="2">
        <v>421647</v>
      </c>
      <c r="CUK37" s="2">
        <v>344</v>
      </c>
      <c r="CUL37" s="2">
        <v>0</v>
      </c>
      <c r="CUM37" s="2">
        <v>0</v>
      </c>
      <c r="CUN37" s="2">
        <v>0</v>
      </c>
      <c r="CUO37" s="2">
        <v>0</v>
      </c>
      <c r="CUP37" s="2">
        <v>0</v>
      </c>
      <c r="CUQ37" s="2">
        <v>0</v>
      </c>
      <c r="CUR37" s="2">
        <v>0</v>
      </c>
      <c r="CUS37" s="2">
        <v>0</v>
      </c>
      <c r="CUT37" s="2">
        <v>500</v>
      </c>
      <c r="CUU37" s="2">
        <v>0</v>
      </c>
      <c r="CUV37" s="2">
        <v>0</v>
      </c>
      <c r="CUW37" s="2">
        <v>0</v>
      </c>
      <c r="CUX37" s="2">
        <v>81</v>
      </c>
      <c r="CUY37" s="2">
        <v>0</v>
      </c>
      <c r="CUZ37" s="2">
        <v>0</v>
      </c>
      <c r="CVA37" s="2">
        <v>0</v>
      </c>
      <c r="CVB37" s="2">
        <v>0</v>
      </c>
      <c r="CVC37" s="2">
        <v>0</v>
      </c>
      <c r="CVD37" s="2">
        <v>0</v>
      </c>
      <c r="CVE37" s="2">
        <v>0</v>
      </c>
      <c r="CVF37" s="2">
        <v>5719</v>
      </c>
      <c r="CVG37" s="2">
        <v>17379</v>
      </c>
      <c r="CVH37" s="2">
        <v>0</v>
      </c>
      <c r="CVI37" s="2" t="s">
        <v>5</v>
      </c>
      <c r="CVJ37" s="2">
        <v>0</v>
      </c>
      <c r="CVK37" s="2">
        <v>0</v>
      </c>
      <c r="CVL37" s="2">
        <v>0</v>
      </c>
      <c r="CVM37" s="2">
        <v>0</v>
      </c>
      <c r="CVN37" s="2">
        <v>0</v>
      </c>
      <c r="CVO37" s="2">
        <v>1904</v>
      </c>
      <c r="CVP37" s="2">
        <v>10040</v>
      </c>
      <c r="CVQ37" s="2">
        <v>0</v>
      </c>
      <c r="CVR37" s="2">
        <v>0</v>
      </c>
      <c r="CVS37" s="2">
        <v>0</v>
      </c>
      <c r="CVT37" s="2">
        <v>0</v>
      </c>
      <c r="CVU37" s="2">
        <v>1458</v>
      </c>
      <c r="CVV37" s="2" t="s">
        <v>5</v>
      </c>
      <c r="CVW37" s="2">
        <v>942</v>
      </c>
      <c r="CVX37" s="2">
        <v>0</v>
      </c>
      <c r="CVY37" s="2">
        <v>0</v>
      </c>
      <c r="CVZ37" s="2">
        <v>0</v>
      </c>
      <c r="CWA37" s="2">
        <v>0</v>
      </c>
      <c r="CWB37" s="2">
        <v>0</v>
      </c>
      <c r="CWC37" s="2">
        <v>0</v>
      </c>
      <c r="CWD37" s="2">
        <v>0</v>
      </c>
      <c r="CWE37" s="2">
        <v>0</v>
      </c>
      <c r="CWF37" s="2">
        <v>22680</v>
      </c>
      <c r="CWG37" s="2">
        <v>0</v>
      </c>
      <c r="CWH37" s="2">
        <v>0</v>
      </c>
      <c r="CWI37" s="2">
        <v>0</v>
      </c>
      <c r="CWJ37" s="2">
        <v>0</v>
      </c>
      <c r="CWK37" s="2">
        <v>0</v>
      </c>
      <c r="CWL37" s="2">
        <v>0</v>
      </c>
      <c r="CWM37" s="2">
        <v>0</v>
      </c>
      <c r="CWN37" s="2">
        <v>0</v>
      </c>
      <c r="CWO37" s="2">
        <v>0</v>
      </c>
      <c r="CWP37" s="2">
        <v>0</v>
      </c>
      <c r="CWQ37" s="2">
        <v>0</v>
      </c>
      <c r="CWR37" s="2">
        <v>4578</v>
      </c>
      <c r="CWS37" s="2">
        <v>0</v>
      </c>
      <c r="CWT37" s="2">
        <v>2819</v>
      </c>
      <c r="CWU37" s="2" t="s">
        <v>5</v>
      </c>
      <c r="CWV37" s="2">
        <v>0</v>
      </c>
      <c r="CWW37" s="2">
        <v>0</v>
      </c>
      <c r="CWX37" s="2">
        <v>0</v>
      </c>
      <c r="CWY37" s="2">
        <v>0</v>
      </c>
      <c r="CWZ37" s="2">
        <v>0</v>
      </c>
      <c r="CXA37" s="2">
        <v>0</v>
      </c>
      <c r="CXB37" s="2">
        <v>0</v>
      </c>
      <c r="CXC37" s="2" t="s">
        <v>5</v>
      </c>
      <c r="CXD37" s="2">
        <v>0</v>
      </c>
      <c r="CXE37" s="2">
        <v>0</v>
      </c>
      <c r="CXF37" s="2">
        <v>0</v>
      </c>
      <c r="CXG37" s="2">
        <v>0</v>
      </c>
      <c r="CXH37" s="2">
        <v>0</v>
      </c>
      <c r="CXI37" s="2">
        <v>0</v>
      </c>
      <c r="CXJ37" s="2">
        <v>0</v>
      </c>
      <c r="CXK37" s="2">
        <v>0</v>
      </c>
      <c r="CXL37" s="2">
        <v>0</v>
      </c>
      <c r="CXM37" s="2">
        <v>0</v>
      </c>
      <c r="CXN37" s="2">
        <v>0</v>
      </c>
      <c r="CXO37" s="2">
        <v>0</v>
      </c>
      <c r="CXP37" s="2">
        <v>0</v>
      </c>
      <c r="CXQ37" s="2">
        <v>0</v>
      </c>
      <c r="CXR37" s="2">
        <v>0</v>
      </c>
      <c r="CXS37" s="2">
        <v>31</v>
      </c>
      <c r="CXT37" s="2">
        <v>0</v>
      </c>
      <c r="CXU37" s="2">
        <v>0</v>
      </c>
      <c r="CXV37" s="2">
        <v>0</v>
      </c>
      <c r="CXW37" s="2">
        <v>0</v>
      </c>
      <c r="CXX37" s="2">
        <v>3640</v>
      </c>
      <c r="CXY37" s="2">
        <v>0</v>
      </c>
      <c r="CXZ37" s="2">
        <v>0</v>
      </c>
      <c r="CYA37" s="2">
        <v>0</v>
      </c>
      <c r="CYB37" s="2">
        <v>0</v>
      </c>
      <c r="CYC37" s="2">
        <v>0</v>
      </c>
      <c r="CYD37" s="2">
        <v>0</v>
      </c>
      <c r="CYE37" s="2">
        <v>2297</v>
      </c>
      <c r="CYF37" s="2">
        <v>24726</v>
      </c>
      <c r="CYG37" s="2">
        <v>0</v>
      </c>
      <c r="CYH37" s="2">
        <v>0</v>
      </c>
      <c r="CYI37" s="2">
        <v>0</v>
      </c>
      <c r="CYJ37" s="2">
        <v>0</v>
      </c>
      <c r="CYK37" s="2">
        <v>0</v>
      </c>
      <c r="CYL37" s="2">
        <v>0</v>
      </c>
      <c r="CYM37" s="2">
        <v>0</v>
      </c>
      <c r="CYN37" s="2">
        <v>0</v>
      </c>
      <c r="CYO37" s="2">
        <v>608</v>
      </c>
      <c r="CYP37" s="2">
        <v>0</v>
      </c>
      <c r="CYQ37" s="2">
        <v>0</v>
      </c>
      <c r="CYR37" s="2">
        <v>0</v>
      </c>
      <c r="CYS37" s="2">
        <v>0</v>
      </c>
      <c r="CYT37" s="2">
        <v>10073</v>
      </c>
      <c r="CYU37" s="2">
        <v>0</v>
      </c>
      <c r="CYV37" s="2">
        <v>10026</v>
      </c>
      <c r="CYW37" s="2">
        <v>0</v>
      </c>
      <c r="CYX37" s="2">
        <v>0</v>
      </c>
      <c r="CYY37" s="2">
        <v>0</v>
      </c>
      <c r="CYZ37" s="2">
        <v>0</v>
      </c>
      <c r="CZA37" s="2">
        <v>0</v>
      </c>
      <c r="CZB37" s="2">
        <v>0</v>
      </c>
      <c r="CZC37" s="2">
        <v>0</v>
      </c>
      <c r="CZD37" s="2">
        <v>0</v>
      </c>
      <c r="CZE37" s="2">
        <v>0</v>
      </c>
      <c r="CZF37" s="2">
        <v>0</v>
      </c>
      <c r="CZG37" s="2">
        <v>0</v>
      </c>
      <c r="CZH37" s="2">
        <v>0</v>
      </c>
      <c r="CZI37" s="2">
        <v>0</v>
      </c>
      <c r="CZJ37" s="2">
        <v>0</v>
      </c>
      <c r="CZK37" s="2">
        <v>0</v>
      </c>
      <c r="CZL37" s="2">
        <v>0</v>
      </c>
      <c r="CZM37" s="2">
        <v>0</v>
      </c>
      <c r="CZN37" s="2">
        <v>0</v>
      </c>
      <c r="CZO37" s="2">
        <v>0</v>
      </c>
      <c r="CZP37" s="2">
        <v>0</v>
      </c>
      <c r="CZQ37" s="2">
        <v>3517</v>
      </c>
      <c r="CZR37" s="2">
        <v>1003</v>
      </c>
      <c r="CZS37" s="2">
        <v>0</v>
      </c>
      <c r="CZT37" s="2">
        <v>0</v>
      </c>
      <c r="CZU37" s="2">
        <v>0</v>
      </c>
      <c r="CZV37" s="2">
        <v>5891</v>
      </c>
      <c r="CZW37" s="2">
        <v>0</v>
      </c>
      <c r="CZX37" s="2">
        <v>694</v>
      </c>
      <c r="CZY37" s="2">
        <v>0</v>
      </c>
      <c r="CZZ37" s="2">
        <v>276</v>
      </c>
      <c r="DAA37" s="2">
        <v>0</v>
      </c>
      <c r="DAB37" s="2">
        <v>0</v>
      </c>
      <c r="DAC37" s="2">
        <v>0</v>
      </c>
      <c r="DAD37" s="2">
        <v>0</v>
      </c>
      <c r="DAE37" s="2">
        <v>0</v>
      </c>
      <c r="DAF37" s="2">
        <v>0</v>
      </c>
      <c r="DAG37" s="2">
        <v>0</v>
      </c>
      <c r="DAH37" s="2">
        <v>2994</v>
      </c>
      <c r="DAI37" s="2">
        <v>0</v>
      </c>
      <c r="DAJ37" s="2">
        <v>0</v>
      </c>
      <c r="DAK37" s="2">
        <v>1481</v>
      </c>
      <c r="DAL37" s="2">
        <v>0</v>
      </c>
      <c r="DAM37" s="2">
        <v>0</v>
      </c>
      <c r="DAN37" s="2">
        <v>0</v>
      </c>
      <c r="DAO37" s="2">
        <v>0</v>
      </c>
      <c r="DAP37" s="2">
        <v>0</v>
      </c>
      <c r="DAQ37" s="2">
        <v>0</v>
      </c>
      <c r="DAR37" s="2">
        <v>0</v>
      </c>
      <c r="DAS37" s="2">
        <v>0</v>
      </c>
      <c r="DAT37" s="2">
        <v>0</v>
      </c>
      <c r="DAU37" s="2">
        <v>0</v>
      </c>
      <c r="DAV37" s="2">
        <v>0</v>
      </c>
      <c r="DAW37" s="2">
        <v>0</v>
      </c>
      <c r="DAX37" s="2">
        <v>0</v>
      </c>
      <c r="DAY37" s="2">
        <v>0</v>
      </c>
      <c r="DAZ37" s="2">
        <v>0</v>
      </c>
      <c r="DBA37" s="2">
        <v>0</v>
      </c>
      <c r="DBB37" s="2">
        <v>2001</v>
      </c>
      <c r="DBC37" s="2">
        <v>0</v>
      </c>
      <c r="DBD37" s="2">
        <v>0</v>
      </c>
      <c r="DBE37" s="2">
        <v>0</v>
      </c>
      <c r="DBF37" s="2">
        <v>0</v>
      </c>
      <c r="DBG37" s="2">
        <v>0</v>
      </c>
      <c r="DBH37" s="2">
        <v>0</v>
      </c>
      <c r="DBI37" s="2">
        <v>0</v>
      </c>
      <c r="DBJ37" s="2">
        <v>0</v>
      </c>
      <c r="DBK37" s="2">
        <v>0</v>
      </c>
      <c r="DBL37" s="2">
        <v>0</v>
      </c>
      <c r="DBM37" s="2">
        <v>0</v>
      </c>
      <c r="DBN37" s="2">
        <v>0</v>
      </c>
      <c r="DBO37" s="2">
        <v>0</v>
      </c>
      <c r="DBP37" s="2">
        <v>0</v>
      </c>
      <c r="DBQ37" s="2">
        <v>0</v>
      </c>
      <c r="DBR37" s="2">
        <v>0</v>
      </c>
      <c r="DBS37" s="2">
        <v>0</v>
      </c>
      <c r="DBT37" s="2">
        <v>0</v>
      </c>
      <c r="DBU37" s="2">
        <v>0</v>
      </c>
      <c r="DBV37" s="2">
        <v>0</v>
      </c>
      <c r="DBW37" s="2">
        <v>0</v>
      </c>
      <c r="DBX37" s="2">
        <v>34528</v>
      </c>
      <c r="DBY37" s="2">
        <v>362</v>
      </c>
      <c r="DBZ37" s="2">
        <v>0</v>
      </c>
      <c r="DCA37" s="2">
        <v>0</v>
      </c>
      <c r="DCB37" s="2">
        <v>1706</v>
      </c>
      <c r="DCC37" s="2">
        <v>0</v>
      </c>
      <c r="DCD37" s="2">
        <v>0</v>
      </c>
      <c r="DCE37" s="2">
        <v>0</v>
      </c>
      <c r="DCF37" s="2">
        <v>0</v>
      </c>
      <c r="DCG37" s="2">
        <v>4864</v>
      </c>
      <c r="DCH37" s="2">
        <v>0</v>
      </c>
      <c r="DCI37" s="2">
        <v>0</v>
      </c>
      <c r="DCJ37" s="2">
        <v>0</v>
      </c>
      <c r="DCK37" s="2">
        <v>0</v>
      </c>
      <c r="DCL37" s="2">
        <v>135290</v>
      </c>
      <c r="DCM37" s="2">
        <v>0</v>
      </c>
      <c r="DCN37" s="2">
        <v>0</v>
      </c>
      <c r="DCO37" s="2">
        <v>0</v>
      </c>
      <c r="DCP37" s="2">
        <v>0</v>
      </c>
      <c r="DCQ37" s="2">
        <v>0</v>
      </c>
      <c r="DCR37" s="2">
        <v>19084</v>
      </c>
      <c r="DCS37" s="2">
        <v>0</v>
      </c>
      <c r="DCT37" s="2">
        <v>0</v>
      </c>
      <c r="DCU37" s="2">
        <v>14695</v>
      </c>
      <c r="DCV37" s="2">
        <v>0</v>
      </c>
      <c r="DCW37" s="2">
        <v>0</v>
      </c>
      <c r="DCX37" s="2">
        <v>0</v>
      </c>
      <c r="DCY37" s="2">
        <v>0</v>
      </c>
      <c r="DCZ37" s="2">
        <v>0</v>
      </c>
      <c r="DDA37" s="2">
        <v>0</v>
      </c>
      <c r="DDB37" s="2">
        <v>0</v>
      </c>
      <c r="DDC37" s="2">
        <v>0</v>
      </c>
      <c r="DDD37" s="2">
        <v>0</v>
      </c>
      <c r="DDE37" s="2">
        <v>0</v>
      </c>
      <c r="DDF37" s="2">
        <v>0</v>
      </c>
      <c r="DDG37" s="2">
        <v>0</v>
      </c>
      <c r="DDH37" s="2">
        <v>0</v>
      </c>
      <c r="DDI37" s="2">
        <v>0</v>
      </c>
      <c r="DDJ37" s="2">
        <v>0</v>
      </c>
      <c r="DDK37" s="2">
        <v>500</v>
      </c>
      <c r="DDL37" s="2">
        <v>0</v>
      </c>
      <c r="DDM37" s="2">
        <v>0</v>
      </c>
      <c r="DDN37" s="2">
        <v>0</v>
      </c>
      <c r="DDO37" s="2">
        <v>0</v>
      </c>
      <c r="DDP37" s="2">
        <v>0</v>
      </c>
      <c r="DDQ37" s="2">
        <v>0</v>
      </c>
      <c r="DDR37" s="2">
        <v>0</v>
      </c>
      <c r="DDS37" s="2">
        <v>0</v>
      </c>
      <c r="DDT37" s="2">
        <v>0</v>
      </c>
      <c r="DDU37" s="2">
        <v>0</v>
      </c>
      <c r="DDV37" s="2">
        <v>0</v>
      </c>
      <c r="DDW37" s="2">
        <v>0</v>
      </c>
      <c r="DDX37" s="2">
        <v>0</v>
      </c>
      <c r="DDY37" s="2">
        <v>0</v>
      </c>
      <c r="DDZ37" s="2">
        <v>0</v>
      </c>
      <c r="DEA37" s="2">
        <v>10442</v>
      </c>
      <c r="DEB37" s="2">
        <v>0</v>
      </c>
      <c r="DEC37" s="2">
        <v>0</v>
      </c>
      <c r="DED37" s="2">
        <v>6510</v>
      </c>
      <c r="DEE37" s="2">
        <v>0</v>
      </c>
      <c r="DEF37" s="2">
        <v>0</v>
      </c>
      <c r="DEG37" s="2">
        <v>0</v>
      </c>
      <c r="DEH37" s="2">
        <v>0</v>
      </c>
      <c r="DEI37" s="2">
        <v>0</v>
      </c>
      <c r="DEJ37" s="2">
        <v>888</v>
      </c>
      <c r="DEK37" s="2">
        <v>0</v>
      </c>
      <c r="DEL37" s="2">
        <v>0</v>
      </c>
      <c r="DEM37" s="2">
        <v>0</v>
      </c>
      <c r="DEN37" s="2">
        <v>0</v>
      </c>
      <c r="DEO37" s="2">
        <v>0</v>
      </c>
      <c r="DEP37" s="2">
        <v>0</v>
      </c>
      <c r="DEQ37" s="2">
        <v>0</v>
      </c>
      <c r="DER37" s="2">
        <v>0</v>
      </c>
      <c r="DES37" s="2">
        <v>0</v>
      </c>
      <c r="DET37" s="2">
        <v>0</v>
      </c>
      <c r="DEU37" s="2">
        <v>0</v>
      </c>
      <c r="DEV37" s="2">
        <v>0</v>
      </c>
      <c r="DEW37" s="2">
        <v>0</v>
      </c>
      <c r="DEX37" s="2">
        <v>0</v>
      </c>
      <c r="DEY37" s="2">
        <v>0</v>
      </c>
      <c r="DEZ37" s="2">
        <v>0</v>
      </c>
      <c r="DFA37" s="2">
        <v>0</v>
      </c>
      <c r="DFB37" s="2">
        <v>0</v>
      </c>
      <c r="DFC37" s="2">
        <v>0</v>
      </c>
      <c r="DFD37" s="2">
        <v>0</v>
      </c>
      <c r="DFE37" s="2">
        <v>0</v>
      </c>
      <c r="DFF37" s="2">
        <v>0</v>
      </c>
      <c r="DFG37" s="2">
        <v>0</v>
      </c>
      <c r="DFH37" s="2">
        <v>64483</v>
      </c>
      <c r="DFI37" s="2">
        <v>0</v>
      </c>
      <c r="DFJ37" s="2">
        <v>0</v>
      </c>
      <c r="DFK37" s="2">
        <v>0</v>
      </c>
      <c r="DFL37" s="2">
        <v>0</v>
      </c>
      <c r="DFM37" s="2">
        <v>0</v>
      </c>
      <c r="DFN37" s="2">
        <v>0</v>
      </c>
      <c r="DFO37" s="2">
        <v>13866</v>
      </c>
      <c r="DFP37" s="2">
        <v>0</v>
      </c>
      <c r="DFQ37" s="2">
        <v>4957</v>
      </c>
      <c r="DFR37" s="2">
        <v>0</v>
      </c>
      <c r="DFS37" s="2">
        <v>0</v>
      </c>
      <c r="DFT37" s="2">
        <v>0</v>
      </c>
      <c r="DFU37" s="2">
        <v>0</v>
      </c>
      <c r="DFV37" s="2">
        <v>0</v>
      </c>
      <c r="DFW37" s="2">
        <v>5007</v>
      </c>
      <c r="DFX37" s="2">
        <v>0</v>
      </c>
      <c r="DFY37" s="2">
        <v>40769</v>
      </c>
      <c r="DFZ37" s="2">
        <v>0</v>
      </c>
      <c r="DGA37" s="2">
        <v>0</v>
      </c>
      <c r="DGB37" s="2">
        <v>0</v>
      </c>
      <c r="DGC37" s="2">
        <v>0</v>
      </c>
      <c r="DGD37" s="2">
        <v>0</v>
      </c>
      <c r="DGE37" s="2">
        <v>222</v>
      </c>
      <c r="DGF37" s="2">
        <v>0</v>
      </c>
      <c r="DGG37" s="2">
        <v>0</v>
      </c>
      <c r="DGH37" s="2">
        <v>0</v>
      </c>
      <c r="DGI37" s="2" t="s">
        <v>5</v>
      </c>
      <c r="DGJ37" s="2">
        <v>0</v>
      </c>
      <c r="DGK37" s="2">
        <v>4844</v>
      </c>
      <c r="DGL37" s="2" t="s">
        <v>5</v>
      </c>
      <c r="DGM37" s="2">
        <v>0</v>
      </c>
      <c r="DGN37" s="2">
        <v>0</v>
      </c>
      <c r="DGO37" s="2">
        <v>37594</v>
      </c>
      <c r="DGP37" s="2">
        <v>0</v>
      </c>
      <c r="DGQ37" s="2" t="s">
        <v>5</v>
      </c>
      <c r="DGR37" s="2">
        <v>17304</v>
      </c>
      <c r="DGS37" s="2">
        <v>13976</v>
      </c>
      <c r="DGT37" s="2">
        <v>0</v>
      </c>
      <c r="DGU37" s="2">
        <v>0</v>
      </c>
      <c r="DGV37" s="2">
        <v>991</v>
      </c>
      <c r="DGW37" s="2">
        <v>0</v>
      </c>
      <c r="DGX37" s="2">
        <v>0</v>
      </c>
      <c r="DGY37" s="2">
        <v>0</v>
      </c>
      <c r="DGZ37" s="2">
        <v>1584</v>
      </c>
      <c r="DHA37" s="2">
        <v>0</v>
      </c>
      <c r="DHB37" s="2">
        <v>38262</v>
      </c>
      <c r="DHC37" s="2">
        <v>8285</v>
      </c>
      <c r="DHD37" s="2" t="s">
        <v>5</v>
      </c>
      <c r="DHE37" s="2">
        <v>1597</v>
      </c>
      <c r="DHF37" s="2">
        <v>0</v>
      </c>
      <c r="DHG37" s="2">
        <v>0</v>
      </c>
      <c r="DHH37" s="2">
        <v>24659</v>
      </c>
      <c r="DHI37" s="2">
        <v>0</v>
      </c>
      <c r="DHJ37" s="2">
        <v>0</v>
      </c>
      <c r="DHK37" s="2">
        <v>0</v>
      </c>
      <c r="DHL37" s="2">
        <v>0</v>
      </c>
      <c r="DHM37" s="2">
        <v>6554</v>
      </c>
      <c r="DHN37" s="2">
        <v>23652</v>
      </c>
      <c r="DHO37" s="2">
        <v>253739</v>
      </c>
      <c r="DHP37" s="2">
        <v>0</v>
      </c>
      <c r="DHQ37" s="2">
        <v>0</v>
      </c>
      <c r="DHR37" s="2">
        <v>0</v>
      </c>
      <c r="DHS37" s="2">
        <v>0</v>
      </c>
      <c r="DHT37" s="2">
        <v>0</v>
      </c>
      <c r="DHU37" s="2">
        <v>0</v>
      </c>
      <c r="DHV37" s="2">
        <v>0</v>
      </c>
      <c r="DHW37" s="2">
        <v>1915</v>
      </c>
      <c r="DHX37" s="2">
        <v>0</v>
      </c>
      <c r="DHY37" s="2">
        <v>0</v>
      </c>
      <c r="DHZ37" s="2">
        <v>30824</v>
      </c>
      <c r="DIA37" s="2">
        <v>7925</v>
      </c>
      <c r="DIB37" s="2">
        <v>8064</v>
      </c>
      <c r="DIC37" s="2">
        <v>129886</v>
      </c>
      <c r="DID37" s="2">
        <v>0</v>
      </c>
      <c r="DIE37" s="2">
        <v>0</v>
      </c>
      <c r="DIF37" s="2">
        <v>956</v>
      </c>
      <c r="DIG37" s="2">
        <v>0</v>
      </c>
      <c r="DIH37" s="2">
        <v>0</v>
      </c>
      <c r="DII37" s="2">
        <v>0</v>
      </c>
      <c r="DIJ37" s="2">
        <v>0</v>
      </c>
      <c r="DIK37" s="2">
        <v>0</v>
      </c>
      <c r="DIL37" s="2">
        <v>3211</v>
      </c>
      <c r="DIM37" s="2">
        <v>0</v>
      </c>
      <c r="DIN37" s="2">
        <v>0</v>
      </c>
      <c r="DIO37" s="2">
        <v>0</v>
      </c>
      <c r="DIP37" s="2">
        <v>0</v>
      </c>
      <c r="DIQ37" s="2">
        <v>0</v>
      </c>
      <c r="DIR37" s="2">
        <v>33854</v>
      </c>
      <c r="DIS37" s="2">
        <v>0</v>
      </c>
      <c r="DIT37" s="2">
        <v>0</v>
      </c>
      <c r="DIU37" s="2">
        <v>0</v>
      </c>
      <c r="DIV37" s="2">
        <v>0</v>
      </c>
      <c r="DIW37" s="2">
        <v>1780</v>
      </c>
      <c r="DIX37" s="2">
        <v>0</v>
      </c>
      <c r="DIY37" s="2">
        <v>0</v>
      </c>
      <c r="DIZ37" s="2">
        <v>0</v>
      </c>
      <c r="DJA37" s="2">
        <v>0</v>
      </c>
      <c r="DJB37" s="2" t="s">
        <v>5</v>
      </c>
      <c r="DJC37" s="2">
        <v>0</v>
      </c>
      <c r="DJD37" s="2">
        <v>0</v>
      </c>
      <c r="DJE37" s="2">
        <v>0</v>
      </c>
      <c r="DJF37" s="2">
        <v>0</v>
      </c>
      <c r="DJG37" s="2">
        <v>0</v>
      </c>
      <c r="DJH37" s="2">
        <v>0</v>
      </c>
      <c r="DJI37" s="2">
        <v>0</v>
      </c>
      <c r="DJJ37" s="2">
        <v>0</v>
      </c>
      <c r="DJK37" s="2">
        <v>0</v>
      </c>
      <c r="DJL37" s="2">
        <v>0</v>
      </c>
      <c r="DJM37" s="2" t="s">
        <v>5</v>
      </c>
      <c r="DJN37" s="2">
        <v>0</v>
      </c>
      <c r="DJO37" s="2" t="s">
        <v>5</v>
      </c>
      <c r="DJP37" s="2">
        <v>0</v>
      </c>
      <c r="DJQ37" s="2">
        <v>0</v>
      </c>
      <c r="DJR37" s="2">
        <v>0</v>
      </c>
      <c r="DJS37" s="2">
        <v>0</v>
      </c>
      <c r="DJT37" s="2">
        <v>0</v>
      </c>
      <c r="DJU37" s="2" t="s">
        <v>5</v>
      </c>
      <c r="DJV37" s="2">
        <v>0</v>
      </c>
      <c r="DJW37" s="2" t="s">
        <v>5</v>
      </c>
      <c r="DJX37" s="2">
        <v>0</v>
      </c>
      <c r="DJY37" s="2" t="s">
        <v>5</v>
      </c>
      <c r="DJZ37" s="2">
        <v>0</v>
      </c>
      <c r="DKA37" s="2" t="s">
        <v>5</v>
      </c>
      <c r="DKB37" s="2" t="s">
        <v>5</v>
      </c>
      <c r="DKC37" s="2" t="s">
        <v>5</v>
      </c>
      <c r="DKD37" s="2" t="s">
        <v>5</v>
      </c>
      <c r="DKE37" s="2" t="s">
        <v>5</v>
      </c>
      <c r="DKF37" s="2" t="s">
        <v>5</v>
      </c>
      <c r="DKG37" s="2" t="s">
        <v>5</v>
      </c>
      <c r="DKH37" s="2" t="s">
        <v>5</v>
      </c>
      <c r="DKI37" s="2" t="s">
        <v>5</v>
      </c>
      <c r="DKJ37" s="2" t="s">
        <v>5</v>
      </c>
      <c r="DKK37" s="2" t="s">
        <v>5</v>
      </c>
      <c r="DKL37" s="2" t="s">
        <v>5</v>
      </c>
      <c r="DKM37" s="2" t="s">
        <v>5</v>
      </c>
      <c r="DKN37" s="2" t="s">
        <v>5</v>
      </c>
      <c r="DKO37" s="2">
        <v>0</v>
      </c>
      <c r="DKP37" s="2" t="s">
        <v>5</v>
      </c>
      <c r="DKQ37" s="2" t="s">
        <v>5</v>
      </c>
      <c r="DKR37" s="2" t="s">
        <v>5</v>
      </c>
      <c r="DKS37" s="2">
        <v>0</v>
      </c>
      <c r="DKT37" s="2" t="s">
        <v>5</v>
      </c>
      <c r="DKU37" s="2">
        <v>0</v>
      </c>
      <c r="DKV37" s="2" t="s">
        <v>5</v>
      </c>
      <c r="DKW37" s="2">
        <v>0</v>
      </c>
      <c r="DKX37" s="2" t="s">
        <v>5</v>
      </c>
      <c r="DKY37" s="2">
        <v>0</v>
      </c>
      <c r="DKZ37" s="2" t="s">
        <v>5</v>
      </c>
      <c r="DLA37" s="2" t="s">
        <v>5</v>
      </c>
      <c r="DLB37" s="2">
        <v>0</v>
      </c>
      <c r="DLC37" s="2" t="s">
        <v>5</v>
      </c>
      <c r="DLD37" s="2" t="s">
        <v>5</v>
      </c>
      <c r="DLE37" s="2">
        <v>0</v>
      </c>
      <c r="DLF37" s="2" t="s">
        <v>5</v>
      </c>
      <c r="DLG37" s="2" t="s">
        <v>5</v>
      </c>
      <c r="DLH37" s="2">
        <v>0</v>
      </c>
      <c r="DLI37" s="2">
        <v>0</v>
      </c>
      <c r="DLJ37" s="2">
        <v>0</v>
      </c>
      <c r="DLK37" s="2">
        <v>1697</v>
      </c>
      <c r="DLL37" s="2">
        <v>0</v>
      </c>
      <c r="DLM37" s="2" t="s">
        <v>5</v>
      </c>
      <c r="DLN37" s="2">
        <v>0</v>
      </c>
      <c r="DLO37" s="2" t="s">
        <v>5</v>
      </c>
      <c r="DLP37" s="2" t="s">
        <v>5</v>
      </c>
      <c r="DLQ37" s="2" t="s">
        <v>5</v>
      </c>
      <c r="DLR37" s="2" t="s">
        <v>5</v>
      </c>
      <c r="DLS37" s="2" t="s">
        <v>5</v>
      </c>
      <c r="DLT37" s="2" t="s">
        <v>5</v>
      </c>
      <c r="DLU37" s="2" t="s">
        <v>5</v>
      </c>
      <c r="DLV37" s="2">
        <v>0</v>
      </c>
      <c r="DLW37" s="2">
        <v>0</v>
      </c>
      <c r="DLX37" s="2" t="s">
        <v>5</v>
      </c>
      <c r="DLY37" s="2" t="s">
        <v>5</v>
      </c>
      <c r="DLZ37" s="2" t="s">
        <v>5</v>
      </c>
      <c r="DMA37" s="2">
        <v>0</v>
      </c>
      <c r="DMB37" s="2" t="s">
        <v>5</v>
      </c>
      <c r="DMC37" s="2" t="s">
        <v>5</v>
      </c>
      <c r="DMD37" s="2">
        <v>0</v>
      </c>
      <c r="DME37" s="2">
        <v>0</v>
      </c>
      <c r="DMF37" s="2">
        <v>0</v>
      </c>
      <c r="DMG37" s="2">
        <v>82402</v>
      </c>
      <c r="DMH37" s="2" t="s">
        <v>5</v>
      </c>
      <c r="DMI37" s="2" t="s">
        <v>5</v>
      </c>
      <c r="DMJ37" s="2">
        <v>0</v>
      </c>
      <c r="DMK37" s="2">
        <v>0</v>
      </c>
      <c r="DML37" s="2">
        <v>0</v>
      </c>
      <c r="DMM37" s="2" t="s">
        <v>5</v>
      </c>
      <c r="DMN37" s="2">
        <v>0</v>
      </c>
      <c r="DMO37" s="2">
        <v>0</v>
      </c>
      <c r="DMP37" s="2" t="s">
        <v>5</v>
      </c>
      <c r="DMQ37" s="2">
        <v>3998</v>
      </c>
      <c r="DMR37" s="2">
        <v>0</v>
      </c>
      <c r="DMS37" s="2">
        <v>6551</v>
      </c>
      <c r="DMT37" s="2">
        <v>0</v>
      </c>
      <c r="DMU37" s="2">
        <v>0</v>
      </c>
      <c r="DMV37" s="2">
        <v>0</v>
      </c>
      <c r="DMW37" s="2">
        <v>27926</v>
      </c>
      <c r="DMX37" s="2">
        <v>0</v>
      </c>
      <c r="DMY37" s="2">
        <v>0</v>
      </c>
      <c r="DMZ37" s="2">
        <v>0</v>
      </c>
      <c r="DNA37" s="2">
        <v>0</v>
      </c>
      <c r="DNB37" s="2" t="s">
        <v>5</v>
      </c>
      <c r="DNC37" s="2">
        <v>0</v>
      </c>
      <c r="DND37" s="2">
        <v>0</v>
      </c>
      <c r="DNE37" s="2" t="s">
        <v>5</v>
      </c>
      <c r="DNF37" s="2">
        <v>0</v>
      </c>
      <c r="DNG37" s="2">
        <v>0</v>
      </c>
      <c r="DNH37" s="2" t="s">
        <v>5</v>
      </c>
      <c r="DNI37" s="2" t="s">
        <v>5</v>
      </c>
      <c r="DNJ37" s="2" t="s">
        <v>5</v>
      </c>
      <c r="DNK37" s="2">
        <v>24148</v>
      </c>
      <c r="DNL37" s="2">
        <v>0</v>
      </c>
      <c r="DNM37" s="2">
        <v>0</v>
      </c>
      <c r="DNN37" s="2" t="s">
        <v>5</v>
      </c>
      <c r="DNO37" s="2" t="s">
        <v>5</v>
      </c>
      <c r="DNP37" s="2" t="s">
        <v>5</v>
      </c>
      <c r="DNQ37" s="2">
        <v>0</v>
      </c>
      <c r="DNR37" s="2" t="s">
        <v>5</v>
      </c>
      <c r="DNS37" s="2" t="s">
        <v>5</v>
      </c>
      <c r="DNT37" s="2">
        <v>154627</v>
      </c>
      <c r="DNU37" s="2" t="s">
        <v>5</v>
      </c>
      <c r="DNV37" s="2">
        <v>0</v>
      </c>
      <c r="DNW37" s="2">
        <v>0</v>
      </c>
      <c r="DNX37" s="2" t="s">
        <v>5</v>
      </c>
      <c r="DNY37" s="2" t="s">
        <v>5</v>
      </c>
      <c r="DNZ37" s="2" t="s">
        <v>5</v>
      </c>
      <c r="DOA37" s="2" t="s">
        <v>5</v>
      </c>
      <c r="DOB37" s="2" t="s">
        <v>5</v>
      </c>
      <c r="DOC37" s="2">
        <v>0</v>
      </c>
      <c r="DOD37" s="2" t="s">
        <v>5</v>
      </c>
      <c r="DOE37" s="2" t="s">
        <v>5</v>
      </c>
      <c r="DOF37" s="2" t="s">
        <v>5</v>
      </c>
      <c r="DOG37" s="2" t="s">
        <v>5</v>
      </c>
      <c r="DOH37" s="2">
        <v>0</v>
      </c>
      <c r="DOI37" s="2" t="s">
        <v>5</v>
      </c>
      <c r="DOJ37" s="2">
        <v>0</v>
      </c>
      <c r="DOK37" s="2">
        <v>0</v>
      </c>
      <c r="DOL37" s="2" t="s">
        <v>5</v>
      </c>
      <c r="DOM37" s="2">
        <v>0</v>
      </c>
      <c r="DON37" s="2">
        <v>0</v>
      </c>
      <c r="DOO37" s="2" t="s">
        <v>5</v>
      </c>
      <c r="DOP37" s="2" t="s">
        <v>5</v>
      </c>
      <c r="DOQ37" s="2">
        <v>0</v>
      </c>
      <c r="DOR37" s="2" t="s">
        <v>5</v>
      </c>
      <c r="DOS37" s="2" t="s">
        <v>5</v>
      </c>
      <c r="DOT37" s="2">
        <v>0</v>
      </c>
      <c r="DOU37" s="2" t="s">
        <v>5</v>
      </c>
      <c r="DOV37" s="2">
        <v>0</v>
      </c>
      <c r="DOW37" s="2">
        <v>0</v>
      </c>
      <c r="DOX37" s="2" t="s">
        <v>5</v>
      </c>
      <c r="DOY37" s="2" t="s">
        <v>5</v>
      </c>
      <c r="DOZ37" s="2" t="s">
        <v>5</v>
      </c>
      <c r="DPA37" s="2" t="s">
        <v>5</v>
      </c>
      <c r="DPB37" s="2" t="s">
        <v>5</v>
      </c>
      <c r="DPC37" s="2" t="s">
        <v>5</v>
      </c>
      <c r="DPD37" s="2">
        <v>101184</v>
      </c>
      <c r="DPE37" s="2">
        <v>0</v>
      </c>
      <c r="DPF37" s="2">
        <v>0</v>
      </c>
      <c r="DPG37" s="2" t="s">
        <v>5</v>
      </c>
      <c r="DPH37" s="2" t="s">
        <v>5</v>
      </c>
      <c r="DPI37" s="2" t="s">
        <v>5</v>
      </c>
      <c r="DPJ37" s="2" t="s">
        <v>5</v>
      </c>
      <c r="DPK37" s="2">
        <v>0</v>
      </c>
      <c r="DPL37" s="2">
        <v>0</v>
      </c>
      <c r="DPM37" s="2" t="s">
        <v>5</v>
      </c>
      <c r="DPN37" s="2" t="s">
        <v>5</v>
      </c>
      <c r="DPO37" s="2">
        <v>1458</v>
      </c>
      <c r="DPP37" s="2">
        <v>0</v>
      </c>
      <c r="DPQ37" s="2" t="s">
        <v>5</v>
      </c>
      <c r="DPR37" s="2">
        <v>0</v>
      </c>
      <c r="DPS37" s="2">
        <v>0</v>
      </c>
      <c r="DPT37" s="2">
        <v>38615</v>
      </c>
      <c r="DPU37" s="2">
        <v>0</v>
      </c>
      <c r="DPV37" s="2" t="s">
        <v>5</v>
      </c>
      <c r="DPW37" s="2" t="s">
        <v>5</v>
      </c>
      <c r="DPX37" s="2">
        <v>0</v>
      </c>
      <c r="DPY37" s="2">
        <v>0</v>
      </c>
      <c r="DPZ37" s="2">
        <v>0</v>
      </c>
      <c r="DQA37" s="2">
        <v>0</v>
      </c>
      <c r="DQB37" s="2">
        <v>0</v>
      </c>
      <c r="DQC37" s="2" t="s">
        <v>5</v>
      </c>
      <c r="DQD37" s="2" t="s">
        <v>5</v>
      </c>
      <c r="DQE37" s="2">
        <v>0</v>
      </c>
      <c r="DQF37" s="2">
        <v>0</v>
      </c>
      <c r="DQG37" s="2">
        <v>0</v>
      </c>
      <c r="DQH37" s="2">
        <v>0</v>
      </c>
      <c r="DQI37" s="2" t="s">
        <v>5</v>
      </c>
      <c r="DQJ37" s="2" t="s">
        <v>5</v>
      </c>
      <c r="DQK37" s="2">
        <v>0</v>
      </c>
      <c r="DQL37" s="2" t="s">
        <v>5</v>
      </c>
      <c r="DQM37" s="2" t="s">
        <v>5</v>
      </c>
      <c r="DQN37" s="2" t="s">
        <v>5</v>
      </c>
      <c r="DQO37" s="2" t="s">
        <v>5</v>
      </c>
      <c r="DQP37" s="2">
        <v>520</v>
      </c>
      <c r="DQQ37" s="2">
        <v>0</v>
      </c>
      <c r="DQR37" s="2" t="s">
        <v>5</v>
      </c>
      <c r="DQS37" s="2" t="s">
        <v>5</v>
      </c>
      <c r="DQT37" s="2">
        <v>0</v>
      </c>
      <c r="DQU37" s="2" t="s">
        <v>5</v>
      </c>
      <c r="DQV37" s="2" t="s">
        <v>5</v>
      </c>
      <c r="DQW37" s="2">
        <v>0</v>
      </c>
      <c r="DQX37" s="2" t="s">
        <v>5</v>
      </c>
      <c r="DQY37" s="2" t="s">
        <v>5</v>
      </c>
      <c r="DQZ37" s="2" t="s">
        <v>5</v>
      </c>
      <c r="DRA37" s="2" t="s">
        <v>5</v>
      </c>
      <c r="DRB37" s="2">
        <v>0</v>
      </c>
      <c r="DRC37" s="2">
        <v>0</v>
      </c>
      <c r="DRD37" s="2" t="s">
        <v>5</v>
      </c>
      <c r="DRE37" s="2" t="s">
        <v>5</v>
      </c>
      <c r="DRF37" s="2">
        <v>0</v>
      </c>
      <c r="DRG37" s="2">
        <v>0</v>
      </c>
      <c r="DRH37" s="2">
        <v>0</v>
      </c>
      <c r="DRI37" s="2">
        <v>0</v>
      </c>
      <c r="DRJ37" s="2">
        <v>0</v>
      </c>
      <c r="DRK37" s="2">
        <v>0</v>
      </c>
      <c r="DRL37" s="2">
        <v>0</v>
      </c>
      <c r="DRM37" s="2">
        <v>0</v>
      </c>
      <c r="DRN37" s="2">
        <v>19284</v>
      </c>
      <c r="DRO37" s="2">
        <v>0</v>
      </c>
      <c r="DRP37" s="2">
        <v>0</v>
      </c>
      <c r="DRQ37" s="2">
        <v>0</v>
      </c>
      <c r="DRR37" s="2">
        <v>0</v>
      </c>
      <c r="DRS37" s="2">
        <v>0</v>
      </c>
      <c r="DRT37" s="2">
        <v>201343</v>
      </c>
      <c r="DRU37" s="2" t="s">
        <v>5</v>
      </c>
      <c r="DRV37" s="2">
        <v>0</v>
      </c>
      <c r="DRW37" s="2" t="s">
        <v>5</v>
      </c>
      <c r="DRX37" s="2" t="s">
        <v>5</v>
      </c>
      <c r="DRY37" s="2" t="s">
        <v>5</v>
      </c>
      <c r="DRZ37" s="2">
        <v>0</v>
      </c>
      <c r="DSA37" s="2" t="s">
        <v>5</v>
      </c>
      <c r="DSB37" s="2" t="s">
        <v>5</v>
      </c>
      <c r="DSC37" s="2" t="s">
        <v>5</v>
      </c>
      <c r="DSD37" s="2">
        <v>0</v>
      </c>
      <c r="DSE37" s="2" t="s">
        <v>5</v>
      </c>
      <c r="DSF37" s="2">
        <v>0</v>
      </c>
      <c r="DSG37" s="2">
        <v>0</v>
      </c>
      <c r="DSH37" s="2">
        <v>0</v>
      </c>
      <c r="DSI37" s="2" t="s">
        <v>5</v>
      </c>
      <c r="DSJ37" s="2">
        <v>497</v>
      </c>
      <c r="DSK37" s="2" t="s">
        <v>5</v>
      </c>
      <c r="DSL37" s="2">
        <v>0</v>
      </c>
      <c r="DSM37" s="2">
        <v>9790</v>
      </c>
      <c r="DSN37" s="2">
        <v>0</v>
      </c>
      <c r="DSO37" s="2">
        <v>0</v>
      </c>
      <c r="DSP37" s="2">
        <v>0</v>
      </c>
      <c r="DSQ37" s="2">
        <v>0</v>
      </c>
      <c r="DSR37" s="2">
        <v>0</v>
      </c>
      <c r="DSS37" s="2">
        <v>0</v>
      </c>
      <c r="DST37" s="2">
        <v>0</v>
      </c>
      <c r="DSU37" s="2">
        <v>0</v>
      </c>
      <c r="DSV37" s="2">
        <v>0</v>
      </c>
      <c r="DSW37" s="2">
        <v>0</v>
      </c>
      <c r="DSX37" s="2">
        <v>0</v>
      </c>
      <c r="DSY37" s="2">
        <v>0</v>
      </c>
      <c r="DSZ37" s="2">
        <v>0</v>
      </c>
      <c r="DTA37" s="2">
        <v>0</v>
      </c>
      <c r="DTB37" s="2">
        <v>0</v>
      </c>
      <c r="DTC37" s="2">
        <v>0</v>
      </c>
      <c r="DTD37" s="2">
        <v>0</v>
      </c>
      <c r="DTE37" s="2">
        <v>0</v>
      </c>
      <c r="DTF37" s="2">
        <v>0</v>
      </c>
      <c r="DTG37" s="2">
        <v>0</v>
      </c>
      <c r="DTH37" s="2">
        <v>0</v>
      </c>
      <c r="DTI37" s="2">
        <v>0</v>
      </c>
      <c r="DTJ37" s="2">
        <v>1491</v>
      </c>
      <c r="DTK37" s="2">
        <v>0</v>
      </c>
      <c r="DTL37" s="2">
        <v>0</v>
      </c>
      <c r="DTM37" s="2">
        <v>0</v>
      </c>
      <c r="DTN37" s="2">
        <v>0</v>
      </c>
      <c r="DTO37" s="2">
        <v>0</v>
      </c>
      <c r="DTP37" s="2">
        <v>0</v>
      </c>
      <c r="DTQ37" s="2">
        <v>13939</v>
      </c>
      <c r="DTR37" s="2">
        <v>0</v>
      </c>
      <c r="DTS37" s="2">
        <v>0</v>
      </c>
      <c r="DTT37" s="2">
        <v>0</v>
      </c>
      <c r="DTU37" s="2">
        <v>0</v>
      </c>
      <c r="DTV37" s="2">
        <v>0</v>
      </c>
      <c r="DTW37" s="2">
        <v>0</v>
      </c>
      <c r="DTX37" s="2">
        <v>0</v>
      </c>
      <c r="DTY37" s="2">
        <v>0</v>
      </c>
      <c r="DTZ37" s="2">
        <v>0</v>
      </c>
      <c r="DUA37" s="2">
        <v>0</v>
      </c>
      <c r="DUB37" s="2">
        <v>0</v>
      </c>
      <c r="DUC37" s="2">
        <v>0</v>
      </c>
      <c r="DUD37" s="2">
        <v>0</v>
      </c>
      <c r="DUE37" s="2">
        <v>0</v>
      </c>
      <c r="DUF37" s="2">
        <v>0</v>
      </c>
      <c r="DUG37" s="2">
        <v>0</v>
      </c>
      <c r="DUH37" s="2">
        <v>0</v>
      </c>
      <c r="DUI37" s="2">
        <v>0</v>
      </c>
      <c r="DUJ37" s="2">
        <v>0</v>
      </c>
      <c r="DUK37" s="2">
        <v>0</v>
      </c>
      <c r="DUL37" s="2">
        <v>0</v>
      </c>
      <c r="DUM37" s="2">
        <v>0</v>
      </c>
      <c r="DUN37" s="2">
        <v>1415</v>
      </c>
      <c r="DUO37" s="2">
        <v>0</v>
      </c>
      <c r="DUP37" s="2">
        <v>42888</v>
      </c>
      <c r="DUQ37" s="2">
        <v>8767</v>
      </c>
      <c r="DUR37" s="2">
        <v>0</v>
      </c>
      <c r="DUS37" s="2">
        <v>0</v>
      </c>
      <c r="DUT37" s="2">
        <v>0</v>
      </c>
      <c r="DUU37" s="2">
        <v>0</v>
      </c>
      <c r="DUV37" s="2">
        <v>0</v>
      </c>
      <c r="DUW37" s="2">
        <v>0</v>
      </c>
      <c r="DUX37" s="2">
        <v>0</v>
      </c>
      <c r="DUY37" s="2">
        <v>0</v>
      </c>
      <c r="DUZ37" s="2">
        <v>0</v>
      </c>
      <c r="DVA37" s="2">
        <v>0</v>
      </c>
      <c r="DVB37" s="2">
        <v>291290</v>
      </c>
      <c r="DVC37" s="2">
        <v>0</v>
      </c>
      <c r="DVD37" s="2">
        <v>0</v>
      </c>
      <c r="DVE37" s="2">
        <v>0</v>
      </c>
      <c r="DVF37" s="2">
        <v>0</v>
      </c>
      <c r="DVG37" s="2">
        <v>0</v>
      </c>
      <c r="DVH37" s="2">
        <v>0</v>
      </c>
      <c r="DVI37" s="2">
        <v>0</v>
      </c>
      <c r="DVJ37" s="2">
        <v>0</v>
      </c>
      <c r="DVK37" s="2">
        <v>0</v>
      </c>
      <c r="DVL37" s="2">
        <v>0</v>
      </c>
      <c r="DVM37" s="2">
        <v>0</v>
      </c>
      <c r="DVN37" s="2">
        <v>0</v>
      </c>
      <c r="DVO37" s="2">
        <v>0</v>
      </c>
      <c r="DVP37" s="2">
        <v>0</v>
      </c>
      <c r="DVQ37" s="2">
        <v>0</v>
      </c>
      <c r="DVR37" s="2">
        <v>0</v>
      </c>
      <c r="DVS37" s="2">
        <v>0</v>
      </c>
      <c r="DVT37" s="2">
        <v>0</v>
      </c>
      <c r="DVU37" s="2">
        <v>0</v>
      </c>
      <c r="DVV37" s="2">
        <v>0</v>
      </c>
      <c r="DVW37" s="2">
        <v>0</v>
      </c>
      <c r="DVX37" s="2">
        <v>0</v>
      </c>
      <c r="DVY37" s="2">
        <v>0</v>
      </c>
      <c r="DVZ37" s="2">
        <v>0</v>
      </c>
      <c r="DWA37" s="2">
        <v>0</v>
      </c>
      <c r="DWB37" s="2">
        <v>0</v>
      </c>
      <c r="DWC37" s="2">
        <v>8999</v>
      </c>
      <c r="DWD37" s="2">
        <v>0</v>
      </c>
      <c r="DWE37" s="2">
        <v>0</v>
      </c>
      <c r="DWF37" s="2">
        <v>0</v>
      </c>
      <c r="DWG37" s="2">
        <v>0</v>
      </c>
      <c r="DWH37" s="2">
        <v>0</v>
      </c>
      <c r="DWI37" s="2">
        <v>0</v>
      </c>
      <c r="DWJ37" s="2">
        <v>0</v>
      </c>
      <c r="DWK37" s="2">
        <v>0</v>
      </c>
      <c r="DWL37" s="2">
        <v>0</v>
      </c>
      <c r="DWM37" s="2">
        <v>0</v>
      </c>
      <c r="DWN37" s="2">
        <v>0</v>
      </c>
      <c r="DWO37" s="2">
        <v>3137</v>
      </c>
      <c r="DWP37" s="2">
        <v>0</v>
      </c>
      <c r="DWQ37" s="2">
        <v>0</v>
      </c>
      <c r="DWR37" s="2">
        <v>0</v>
      </c>
      <c r="DWS37" s="2">
        <v>0</v>
      </c>
      <c r="DWT37" s="2">
        <v>0</v>
      </c>
      <c r="DWU37" s="2">
        <v>86055</v>
      </c>
      <c r="DWV37" s="2">
        <v>0</v>
      </c>
      <c r="DWW37" s="2">
        <v>0</v>
      </c>
      <c r="DWX37" s="2">
        <v>0</v>
      </c>
      <c r="DWY37" s="2">
        <v>774</v>
      </c>
      <c r="DWZ37" s="2">
        <v>0</v>
      </c>
      <c r="DXA37" s="2">
        <v>0</v>
      </c>
      <c r="DXB37" s="2">
        <v>0</v>
      </c>
      <c r="DXC37" s="2">
        <v>0</v>
      </c>
      <c r="DXD37" s="2">
        <v>57763</v>
      </c>
      <c r="DXE37" s="2">
        <v>0</v>
      </c>
      <c r="DXF37" s="2">
        <v>0</v>
      </c>
      <c r="DXG37" s="2">
        <v>0</v>
      </c>
      <c r="DXH37" s="2">
        <v>1990</v>
      </c>
      <c r="DXI37" s="2">
        <v>11544</v>
      </c>
      <c r="DXJ37" s="2">
        <v>0</v>
      </c>
      <c r="DXK37" s="2">
        <v>0</v>
      </c>
      <c r="DXL37" s="2">
        <v>0</v>
      </c>
      <c r="DXM37" s="2">
        <v>0</v>
      </c>
      <c r="DXN37" s="2">
        <v>0</v>
      </c>
      <c r="DXO37" s="2">
        <v>0</v>
      </c>
      <c r="DXP37" s="2">
        <v>35442</v>
      </c>
      <c r="DXQ37" s="2">
        <v>0</v>
      </c>
      <c r="DXR37" s="2">
        <v>0</v>
      </c>
      <c r="DXS37" s="2">
        <v>0</v>
      </c>
      <c r="DXT37" s="2">
        <v>0</v>
      </c>
      <c r="DXU37" s="2">
        <v>0</v>
      </c>
      <c r="DXV37" s="2">
        <v>0</v>
      </c>
      <c r="DXW37" s="2">
        <v>0</v>
      </c>
      <c r="DXX37" s="2">
        <v>0</v>
      </c>
      <c r="DXY37" s="2">
        <v>0</v>
      </c>
      <c r="DXZ37" s="2">
        <v>0</v>
      </c>
      <c r="DYA37" s="2">
        <v>0</v>
      </c>
      <c r="DYB37" s="2">
        <v>0</v>
      </c>
      <c r="DYC37" s="2">
        <v>0</v>
      </c>
      <c r="DYD37" s="2">
        <v>0</v>
      </c>
      <c r="DYE37" s="2">
        <v>0</v>
      </c>
      <c r="DYF37" s="2">
        <v>0</v>
      </c>
      <c r="DYG37" s="2">
        <v>0</v>
      </c>
      <c r="DYH37" s="2">
        <v>0</v>
      </c>
      <c r="DYI37" s="2">
        <v>0</v>
      </c>
      <c r="DYJ37" s="2">
        <v>0</v>
      </c>
      <c r="DYK37" s="2">
        <v>0</v>
      </c>
      <c r="DYL37" s="2">
        <v>0</v>
      </c>
      <c r="DYM37" s="2">
        <v>0</v>
      </c>
      <c r="DYN37" s="2">
        <v>0</v>
      </c>
      <c r="DYO37" s="2">
        <v>0</v>
      </c>
      <c r="DYP37" s="2">
        <v>0</v>
      </c>
      <c r="DYQ37" s="2">
        <v>0</v>
      </c>
      <c r="DYR37" s="2">
        <v>0</v>
      </c>
      <c r="DYS37" s="2">
        <v>0</v>
      </c>
      <c r="DYT37" s="2">
        <v>0</v>
      </c>
      <c r="DYU37" s="2">
        <v>0</v>
      </c>
      <c r="DYV37" s="2">
        <v>0</v>
      </c>
      <c r="DYW37" s="2">
        <v>0</v>
      </c>
      <c r="DYX37" s="2">
        <v>0</v>
      </c>
      <c r="DYY37" s="2">
        <v>0</v>
      </c>
      <c r="DYZ37" s="2">
        <v>0</v>
      </c>
      <c r="DZA37" s="2">
        <v>0</v>
      </c>
      <c r="DZB37" s="2">
        <v>1481</v>
      </c>
      <c r="DZC37" s="2">
        <v>0</v>
      </c>
      <c r="DZD37" s="2">
        <v>0</v>
      </c>
      <c r="DZE37" s="2">
        <v>0</v>
      </c>
      <c r="DZF37" s="2">
        <v>0</v>
      </c>
      <c r="DZG37" s="2">
        <v>0</v>
      </c>
      <c r="DZH37" s="2">
        <v>0</v>
      </c>
      <c r="DZI37" s="2">
        <v>0</v>
      </c>
      <c r="DZJ37" s="2">
        <v>0</v>
      </c>
      <c r="DZK37" s="2">
        <v>0</v>
      </c>
      <c r="DZL37" s="2">
        <v>0</v>
      </c>
      <c r="DZM37" s="2">
        <v>0</v>
      </c>
      <c r="DZN37" s="2">
        <v>0</v>
      </c>
      <c r="DZO37" s="2">
        <v>0</v>
      </c>
      <c r="DZP37" s="2">
        <v>2001</v>
      </c>
      <c r="DZQ37" s="2">
        <v>0</v>
      </c>
      <c r="DZR37" s="2">
        <v>0</v>
      </c>
      <c r="DZS37" s="2">
        <v>0</v>
      </c>
      <c r="DZT37" s="2">
        <v>0</v>
      </c>
      <c r="DZU37" s="2">
        <v>0</v>
      </c>
      <c r="DZV37" s="2">
        <v>0</v>
      </c>
      <c r="DZW37" s="2">
        <v>0</v>
      </c>
      <c r="DZX37" s="2">
        <v>0</v>
      </c>
      <c r="DZY37" s="2">
        <v>0</v>
      </c>
      <c r="DZZ37" s="2">
        <v>10993</v>
      </c>
      <c r="EAA37" s="2">
        <v>19455</v>
      </c>
      <c r="EAB37" s="2">
        <v>0</v>
      </c>
      <c r="EAC37" s="2">
        <v>0</v>
      </c>
      <c r="EAD37" s="2">
        <v>0</v>
      </c>
      <c r="EAE37" s="2">
        <v>0</v>
      </c>
      <c r="EAF37" s="2">
        <v>0</v>
      </c>
      <c r="EAG37" s="2">
        <v>0</v>
      </c>
      <c r="EAH37" s="2">
        <v>0</v>
      </c>
      <c r="EAI37" s="2">
        <v>0</v>
      </c>
      <c r="EAJ37" s="2">
        <v>0</v>
      </c>
      <c r="EAK37" s="2">
        <v>0</v>
      </c>
      <c r="EAL37" s="2">
        <v>0</v>
      </c>
      <c r="EAM37" s="2">
        <v>0</v>
      </c>
      <c r="EAN37" s="2">
        <v>0</v>
      </c>
      <c r="EAO37" s="2">
        <v>0</v>
      </c>
      <c r="EAP37" s="2">
        <v>0</v>
      </c>
      <c r="EAQ37" s="2">
        <v>0</v>
      </c>
      <c r="EAR37" s="2">
        <v>0</v>
      </c>
      <c r="EAS37" s="2">
        <v>1928</v>
      </c>
      <c r="EAT37" s="2">
        <v>0</v>
      </c>
      <c r="EAU37" s="2">
        <v>0</v>
      </c>
      <c r="EAV37" s="2">
        <v>0</v>
      </c>
      <c r="EAW37" s="2">
        <v>0</v>
      </c>
      <c r="EAX37" s="2">
        <v>0</v>
      </c>
      <c r="EAY37" s="2">
        <v>0</v>
      </c>
      <c r="EAZ37" s="2">
        <v>0</v>
      </c>
      <c r="EBA37" s="2">
        <v>0</v>
      </c>
      <c r="EBB37" s="2">
        <v>0</v>
      </c>
      <c r="EBC37" s="2">
        <v>0</v>
      </c>
      <c r="EBD37" s="2">
        <v>0</v>
      </c>
      <c r="EBE37" s="2">
        <v>0</v>
      </c>
      <c r="EBF37" s="2">
        <v>0</v>
      </c>
      <c r="EBG37" s="2">
        <v>7902</v>
      </c>
      <c r="EBH37" s="2">
        <v>0</v>
      </c>
      <c r="EBI37" s="2">
        <v>0</v>
      </c>
      <c r="EBJ37" s="2">
        <v>11359</v>
      </c>
      <c r="EBK37" s="2">
        <v>0</v>
      </c>
      <c r="EBL37" s="2">
        <v>0</v>
      </c>
      <c r="EBM37" s="2">
        <v>0</v>
      </c>
      <c r="EBN37" s="2">
        <v>0</v>
      </c>
      <c r="EBO37" s="2">
        <v>0</v>
      </c>
      <c r="EBP37" s="2">
        <v>0</v>
      </c>
      <c r="EBQ37" s="2">
        <v>0</v>
      </c>
      <c r="EBR37" s="2">
        <v>0</v>
      </c>
      <c r="EBS37" s="2">
        <v>0</v>
      </c>
      <c r="EBT37" s="2">
        <v>0</v>
      </c>
      <c r="EBU37" s="2">
        <v>0</v>
      </c>
      <c r="EBV37" s="2">
        <v>0</v>
      </c>
      <c r="EBW37" s="2">
        <v>0</v>
      </c>
      <c r="EBX37" s="2">
        <v>0</v>
      </c>
      <c r="EBY37" s="2">
        <v>0</v>
      </c>
      <c r="EBZ37" s="2">
        <v>0</v>
      </c>
      <c r="ECA37" s="2">
        <v>0</v>
      </c>
      <c r="ECB37" s="2">
        <v>0</v>
      </c>
      <c r="ECC37" s="2">
        <v>0</v>
      </c>
      <c r="ECD37" s="2">
        <v>0</v>
      </c>
      <c r="ECE37" s="2">
        <v>0</v>
      </c>
      <c r="ECF37" s="2">
        <v>0</v>
      </c>
      <c r="ECG37" s="2">
        <v>0</v>
      </c>
      <c r="ECH37" s="2">
        <v>0</v>
      </c>
      <c r="ECI37" s="2">
        <v>0</v>
      </c>
      <c r="ECJ37" s="2">
        <v>0</v>
      </c>
      <c r="ECK37" s="2">
        <v>0</v>
      </c>
      <c r="ECL37" s="2">
        <v>598</v>
      </c>
      <c r="ECM37" s="2">
        <v>0</v>
      </c>
      <c r="ECN37" s="2">
        <v>0</v>
      </c>
      <c r="ECO37" s="2">
        <v>0</v>
      </c>
      <c r="ECP37" s="2">
        <v>0</v>
      </c>
      <c r="ECQ37" s="2">
        <v>0</v>
      </c>
      <c r="ECR37" s="2">
        <v>0</v>
      </c>
      <c r="ECS37" s="2">
        <v>0</v>
      </c>
      <c r="ECT37" s="2">
        <v>0</v>
      </c>
      <c r="ECU37" s="2">
        <v>0</v>
      </c>
      <c r="ECV37" s="2" t="s">
        <v>5</v>
      </c>
      <c r="ECW37" s="2">
        <v>0</v>
      </c>
      <c r="ECX37" s="2">
        <v>0</v>
      </c>
      <c r="ECY37" s="2">
        <v>0</v>
      </c>
      <c r="ECZ37" s="2">
        <v>1445</v>
      </c>
      <c r="EDA37" s="2">
        <v>0</v>
      </c>
      <c r="EDB37" s="2">
        <v>0</v>
      </c>
      <c r="EDC37" s="2">
        <v>0</v>
      </c>
      <c r="EDD37" s="2">
        <v>0</v>
      </c>
      <c r="EDE37" s="2">
        <v>0</v>
      </c>
      <c r="EDF37" s="2">
        <v>0</v>
      </c>
      <c r="EDG37" s="2">
        <v>0</v>
      </c>
      <c r="EDH37" s="2">
        <v>0</v>
      </c>
      <c r="EDI37" s="2">
        <v>0</v>
      </c>
      <c r="EDJ37" s="2">
        <v>0</v>
      </c>
      <c r="EDK37" s="2">
        <v>0</v>
      </c>
      <c r="EDL37" s="2">
        <v>0</v>
      </c>
      <c r="EDM37" s="2">
        <v>0</v>
      </c>
      <c r="EDN37" s="2">
        <v>0</v>
      </c>
      <c r="EDO37" s="2">
        <v>0</v>
      </c>
      <c r="EDP37" s="2">
        <v>0</v>
      </c>
      <c r="EDQ37" s="2">
        <v>0</v>
      </c>
      <c r="EDR37" s="2">
        <v>0</v>
      </c>
      <c r="EDS37" s="2">
        <v>0</v>
      </c>
      <c r="EDT37" s="2">
        <v>0</v>
      </c>
      <c r="EDU37" s="2">
        <v>0</v>
      </c>
      <c r="EDV37" s="2">
        <v>0</v>
      </c>
      <c r="EDW37" s="2">
        <v>0</v>
      </c>
      <c r="EDX37" s="2">
        <v>0</v>
      </c>
      <c r="EDY37" s="2">
        <v>0</v>
      </c>
      <c r="EDZ37" s="2">
        <v>0</v>
      </c>
      <c r="EEA37" s="2">
        <v>0</v>
      </c>
      <c r="EEB37" s="2">
        <v>0</v>
      </c>
      <c r="EEC37" s="2">
        <v>0</v>
      </c>
      <c r="EED37" s="2">
        <v>0</v>
      </c>
      <c r="EEE37" s="2">
        <v>0</v>
      </c>
      <c r="EEF37" s="2">
        <v>0</v>
      </c>
      <c r="EEG37" s="2">
        <v>0</v>
      </c>
      <c r="EEH37" s="2">
        <v>0</v>
      </c>
      <c r="EEI37" s="2">
        <v>0</v>
      </c>
      <c r="EEJ37" s="2">
        <v>0</v>
      </c>
      <c r="EEK37" s="2">
        <v>0</v>
      </c>
      <c r="EEL37" s="2">
        <v>0</v>
      </c>
      <c r="EEM37" s="2">
        <v>0</v>
      </c>
      <c r="EEN37" s="2">
        <v>0</v>
      </c>
      <c r="EEO37" s="2">
        <v>0</v>
      </c>
      <c r="EEP37" s="2">
        <v>0</v>
      </c>
      <c r="EEQ37" s="2">
        <v>0</v>
      </c>
      <c r="EER37" s="2">
        <v>0</v>
      </c>
      <c r="EES37" s="2">
        <v>0</v>
      </c>
      <c r="EET37" s="2">
        <v>0</v>
      </c>
      <c r="EEU37" s="2">
        <v>0</v>
      </c>
      <c r="EEV37" s="2">
        <v>0</v>
      </c>
      <c r="EEW37" s="2">
        <v>0</v>
      </c>
      <c r="EEX37" s="2">
        <v>0</v>
      </c>
      <c r="EEY37" s="2">
        <v>0</v>
      </c>
      <c r="EEZ37" s="2">
        <v>0</v>
      </c>
      <c r="EFA37" s="2">
        <v>0</v>
      </c>
      <c r="EFB37" s="2">
        <v>0</v>
      </c>
      <c r="EFC37" s="2">
        <v>0</v>
      </c>
      <c r="EFD37" s="2">
        <v>0</v>
      </c>
      <c r="EFE37" s="2">
        <v>0</v>
      </c>
      <c r="EFF37" s="2">
        <v>0</v>
      </c>
      <c r="EFG37" s="2">
        <v>0</v>
      </c>
      <c r="EFH37" s="2">
        <v>0</v>
      </c>
      <c r="EFI37" s="2">
        <v>0</v>
      </c>
      <c r="EFJ37" s="2">
        <v>495</v>
      </c>
      <c r="EFK37" s="2">
        <v>0</v>
      </c>
      <c r="EFL37" s="2">
        <v>0</v>
      </c>
      <c r="EFM37" s="2">
        <v>0</v>
      </c>
      <c r="EFN37" s="2">
        <v>0</v>
      </c>
      <c r="EFO37" s="2">
        <v>0</v>
      </c>
      <c r="EFP37" s="2">
        <v>0</v>
      </c>
      <c r="EFQ37" s="2">
        <v>0</v>
      </c>
      <c r="EFR37" s="2">
        <v>0</v>
      </c>
      <c r="EFS37" s="2">
        <v>0</v>
      </c>
      <c r="EFT37" s="2">
        <v>0</v>
      </c>
      <c r="EFU37" s="2">
        <v>0</v>
      </c>
      <c r="EFV37" s="2">
        <v>0</v>
      </c>
      <c r="EFW37" s="2">
        <v>0</v>
      </c>
      <c r="EFX37" s="2">
        <v>0</v>
      </c>
      <c r="EFY37" s="2">
        <v>0</v>
      </c>
      <c r="EFZ37" s="2">
        <v>0</v>
      </c>
      <c r="EGA37" s="2">
        <v>0</v>
      </c>
      <c r="EGB37" s="2">
        <v>0</v>
      </c>
      <c r="EGC37" s="2">
        <v>16357</v>
      </c>
      <c r="EGD37" s="2">
        <v>0</v>
      </c>
      <c r="EGE37" s="2">
        <v>0</v>
      </c>
      <c r="EGF37" s="2">
        <v>0</v>
      </c>
      <c r="EGG37" s="2">
        <v>0</v>
      </c>
      <c r="EGH37" s="2">
        <v>2219</v>
      </c>
      <c r="EGI37" s="2">
        <v>0</v>
      </c>
      <c r="EGJ37" s="2">
        <v>4690</v>
      </c>
      <c r="EGK37" s="2">
        <v>0</v>
      </c>
      <c r="EGL37" s="2">
        <v>0</v>
      </c>
      <c r="EGM37" s="2">
        <v>0</v>
      </c>
      <c r="EGN37" s="2">
        <v>0</v>
      </c>
      <c r="EGO37" s="2">
        <v>0</v>
      </c>
      <c r="EGP37" s="2">
        <v>2425</v>
      </c>
      <c r="EGQ37" s="2">
        <v>0</v>
      </c>
      <c r="EGR37" s="2">
        <v>0</v>
      </c>
      <c r="EGS37" s="2">
        <v>0</v>
      </c>
      <c r="EGT37" s="2">
        <v>134573</v>
      </c>
      <c r="EGU37" s="2">
        <v>0</v>
      </c>
      <c r="EGV37" s="2">
        <v>0</v>
      </c>
      <c r="EGW37" s="2">
        <v>0</v>
      </c>
      <c r="EGX37" s="2">
        <v>0</v>
      </c>
      <c r="EGY37" s="2">
        <v>14084</v>
      </c>
      <c r="EGZ37" s="2">
        <v>0</v>
      </c>
      <c r="EHA37" s="2">
        <v>0</v>
      </c>
      <c r="EHB37" s="2">
        <v>0</v>
      </c>
      <c r="EHC37" s="2">
        <v>0</v>
      </c>
      <c r="EHD37" s="2">
        <v>0</v>
      </c>
      <c r="EHE37" s="2">
        <v>0</v>
      </c>
      <c r="EHF37" s="2">
        <v>2161</v>
      </c>
      <c r="EHG37" s="2">
        <v>0</v>
      </c>
      <c r="EHH37" s="2">
        <v>0</v>
      </c>
      <c r="EHI37" s="2">
        <v>0</v>
      </c>
      <c r="EHJ37" s="2">
        <v>19779</v>
      </c>
      <c r="EHK37" s="2">
        <v>0</v>
      </c>
      <c r="EHL37" s="2">
        <v>0</v>
      </c>
      <c r="EHM37" s="2">
        <v>0</v>
      </c>
      <c r="EHN37" s="2">
        <v>30149</v>
      </c>
      <c r="EHO37" s="2">
        <v>0</v>
      </c>
      <c r="EHP37" s="2">
        <v>0</v>
      </c>
      <c r="EHQ37" s="2">
        <v>0</v>
      </c>
      <c r="EHR37" s="2">
        <v>0</v>
      </c>
      <c r="EHS37" s="2">
        <v>0</v>
      </c>
      <c r="EHT37" s="2">
        <v>50155</v>
      </c>
      <c r="EHU37" s="2">
        <v>0</v>
      </c>
      <c r="EHV37" s="2">
        <v>0</v>
      </c>
      <c r="EHW37" s="2">
        <v>0</v>
      </c>
      <c r="EHX37" s="2">
        <v>2795</v>
      </c>
      <c r="EHY37" s="2">
        <v>0</v>
      </c>
      <c r="EHZ37" s="2">
        <v>0</v>
      </c>
      <c r="EIA37" s="2">
        <v>0</v>
      </c>
      <c r="EIB37" s="2">
        <v>0</v>
      </c>
      <c r="EIC37" s="2">
        <v>0</v>
      </c>
      <c r="EID37" s="2">
        <v>0</v>
      </c>
      <c r="EIE37" s="2">
        <v>0</v>
      </c>
      <c r="EIF37" s="2">
        <v>0</v>
      </c>
      <c r="EIG37" s="2">
        <v>0</v>
      </c>
      <c r="EIH37" s="2">
        <v>0</v>
      </c>
      <c r="EII37" s="2">
        <v>0</v>
      </c>
      <c r="EIJ37" s="2">
        <v>0</v>
      </c>
      <c r="EIK37" s="2">
        <v>0</v>
      </c>
      <c r="EIL37" s="2">
        <v>0</v>
      </c>
      <c r="EIM37" s="2">
        <v>0</v>
      </c>
      <c r="EIN37" s="2">
        <v>0</v>
      </c>
      <c r="EIO37" s="2">
        <v>0</v>
      </c>
      <c r="EIP37" s="2">
        <v>0</v>
      </c>
      <c r="EIQ37" s="2">
        <v>0</v>
      </c>
      <c r="EIR37" s="2">
        <v>0</v>
      </c>
      <c r="EIS37" s="2">
        <v>212835</v>
      </c>
      <c r="EIT37" s="2">
        <v>0</v>
      </c>
      <c r="EIU37" s="2">
        <v>0</v>
      </c>
      <c r="EIV37" s="2">
        <v>0</v>
      </c>
      <c r="EIW37" s="2">
        <v>0</v>
      </c>
      <c r="EIX37" s="2">
        <v>113867</v>
      </c>
      <c r="EIY37" s="2">
        <v>0</v>
      </c>
      <c r="EIZ37" s="2">
        <v>0</v>
      </c>
      <c r="EJA37" s="2">
        <v>0</v>
      </c>
      <c r="EJB37" s="2">
        <v>0</v>
      </c>
      <c r="EJC37" s="2">
        <v>0</v>
      </c>
      <c r="EJD37" s="2">
        <v>1464</v>
      </c>
      <c r="EJE37" s="2">
        <v>4608927</v>
      </c>
      <c r="EJF37" s="2">
        <v>0</v>
      </c>
      <c r="EJG37" s="2">
        <v>0</v>
      </c>
      <c r="EJH37" s="2">
        <v>0</v>
      </c>
      <c r="EJI37" s="2">
        <v>0</v>
      </c>
      <c r="EJJ37" s="2">
        <v>0</v>
      </c>
      <c r="EJK37" s="2">
        <v>0</v>
      </c>
      <c r="EJL37" s="2">
        <v>0</v>
      </c>
      <c r="EJM37" s="2">
        <v>0</v>
      </c>
      <c r="EJN37" s="2">
        <v>0</v>
      </c>
      <c r="EJO37" s="2">
        <v>0</v>
      </c>
      <c r="EJP37" s="2">
        <v>0</v>
      </c>
      <c r="EJQ37" s="2">
        <v>415</v>
      </c>
      <c r="EJR37" s="2">
        <v>10367</v>
      </c>
      <c r="EJS37" s="2">
        <v>0</v>
      </c>
      <c r="EJT37" s="2">
        <v>0</v>
      </c>
      <c r="EJU37" s="2">
        <v>0</v>
      </c>
      <c r="EJV37" s="2">
        <v>0</v>
      </c>
      <c r="EJW37" s="2">
        <v>0</v>
      </c>
      <c r="EJX37" s="2">
        <v>77711</v>
      </c>
      <c r="EJY37" s="2">
        <v>0</v>
      </c>
      <c r="EJZ37" s="2">
        <v>0</v>
      </c>
      <c r="EKA37" s="2">
        <v>0</v>
      </c>
      <c r="EKB37" s="2">
        <v>31343</v>
      </c>
      <c r="EKC37" s="2">
        <v>0</v>
      </c>
      <c r="EKD37" s="2">
        <v>31271</v>
      </c>
      <c r="EKE37" s="2">
        <v>0</v>
      </c>
      <c r="EKF37" s="2">
        <v>0</v>
      </c>
      <c r="EKG37" s="2">
        <v>0</v>
      </c>
      <c r="EKH37" s="2">
        <v>0</v>
      </c>
      <c r="EKI37" s="2">
        <v>0</v>
      </c>
      <c r="EKJ37" s="2">
        <v>0</v>
      </c>
      <c r="EKK37" s="2">
        <v>0</v>
      </c>
      <c r="EKL37" s="2">
        <v>0</v>
      </c>
      <c r="EKM37" s="2">
        <v>119883</v>
      </c>
      <c r="EKN37" s="2">
        <v>0</v>
      </c>
      <c r="EKO37" s="2">
        <v>0</v>
      </c>
      <c r="EKP37" s="2">
        <v>0</v>
      </c>
      <c r="EKQ37" s="2">
        <v>0</v>
      </c>
      <c r="EKR37" s="2">
        <v>16734</v>
      </c>
      <c r="EKS37" s="2">
        <v>28701</v>
      </c>
      <c r="EKT37" s="2">
        <v>0</v>
      </c>
      <c r="EKU37" s="2">
        <v>0</v>
      </c>
      <c r="EKV37" s="2">
        <v>0</v>
      </c>
      <c r="EKW37" s="2">
        <v>0</v>
      </c>
      <c r="EKX37" s="2">
        <v>0</v>
      </c>
      <c r="EKY37" s="2">
        <v>0</v>
      </c>
      <c r="EKZ37" s="2">
        <v>0</v>
      </c>
      <c r="ELA37" s="2">
        <v>0</v>
      </c>
      <c r="ELB37" s="2">
        <v>0</v>
      </c>
      <c r="ELC37" s="2">
        <v>0</v>
      </c>
      <c r="ELD37" s="2">
        <v>0</v>
      </c>
      <c r="ELE37" s="2">
        <v>0</v>
      </c>
      <c r="ELF37" s="2">
        <v>0</v>
      </c>
      <c r="ELG37" s="2">
        <v>0</v>
      </c>
      <c r="ELH37" s="2">
        <v>0</v>
      </c>
      <c r="ELI37" s="2">
        <v>0</v>
      </c>
      <c r="ELJ37" s="2">
        <v>0</v>
      </c>
      <c r="ELK37" s="2">
        <v>0</v>
      </c>
      <c r="ELL37" s="2">
        <v>0</v>
      </c>
      <c r="ELM37" s="2">
        <v>0</v>
      </c>
      <c r="ELN37" s="2">
        <v>0</v>
      </c>
      <c r="ELO37" s="2">
        <v>0</v>
      </c>
      <c r="ELP37" s="2">
        <v>0</v>
      </c>
      <c r="ELQ37" s="2">
        <v>0</v>
      </c>
      <c r="ELR37" s="2">
        <v>0</v>
      </c>
      <c r="ELS37" s="2">
        <v>0</v>
      </c>
      <c r="ELT37" s="2">
        <v>0</v>
      </c>
      <c r="ELU37" s="2">
        <v>0</v>
      </c>
      <c r="ELV37" s="2">
        <v>26666</v>
      </c>
      <c r="ELW37" s="2">
        <v>0</v>
      </c>
      <c r="ELX37" s="2">
        <v>0</v>
      </c>
      <c r="ELY37" s="2">
        <v>0</v>
      </c>
      <c r="ELZ37" s="2">
        <v>0</v>
      </c>
      <c r="EMA37" s="2">
        <v>0</v>
      </c>
      <c r="EMB37" s="2">
        <v>0</v>
      </c>
      <c r="EMC37" s="2">
        <v>0</v>
      </c>
      <c r="EMD37" s="2">
        <v>580</v>
      </c>
      <c r="EME37" s="2">
        <v>0</v>
      </c>
      <c r="EMF37" s="2">
        <v>0</v>
      </c>
      <c r="EMG37" s="2">
        <v>0</v>
      </c>
      <c r="EMH37" s="2">
        <v>20504</v>
      </c>
      <c r="EMI37" s="2">
        <v>0</v>
      </c>
      <c r="EMJ37" s="2">
        <v>397</v>
      </c>
      <c r="EMK37" s="2">
        <v>4421</v>
      </c>
      <c r="EML37" s="2">
        <v>0</v>
      </c>
      <c r="EMM37" s="2">
        <v>0</v>
      </c>
      <c r="EMN37" s="2">
        <v>9859</v>
      </c>
      <c r="EMO37" s="2">
        <v>7281</v>
      </c>
      <c r="EMP37" s="2">
        <v>0</v>
      </c>
      <c r="EMQ37" s="2">
        <v>0</v>
      </c>
      <c r="EMR37" s="2">
        <v>99503</v>
      </c>
      <c r="EMS37" s="2">
        <v>263391</v>
      </c>
      <c r="EMT37" s="2">
        <v>0</v>
      </c>
      <c r="EMU37" s="2">
        <v>86247</v>
      </c>
      <c r="EMV37" s="2">
        <v>0</v>
      </c>
      <c r="EMW37" s="2">
        <v>0</v>
      </c>
      <c r="EMX37" s="2">
        <v>0</v>
      </c>
      <c r="EMY37" s="2">
        <v>0</v>
      </c>
      <c r="EMZ37" s="2">
        <v>0</v>
      </c>
      <c r="ENA37" s="2">
        <v>0</v>
      </c>
      <c r="ENB37" s="2">
        <v>0</v>
      </c>
      <c r="ENC37" s="2">
        <v>0</v>
      </c>
      <c r="END37" s="2">
        <v>0</v>
      </c>
      <c r="ENE37" s="2">
        <v>0</v>
      </c>
      <c r="ENF37" s="2">
        <v>0</v>
      </c>
      <c r="ENG37" s="2">
        <v>0</v>
      </c>
      <c r="ENH37" s="2">
        <v>0</v>
      </c>
      <c r="ENI37" s="2">
        <v>9214</v>
      </c>
      <c r="ENJ37" s="2">
        <v>0</v>
      </c>
      <c r="ENK37" s="2">
        <v>1430</v>
      </c>
      <c r="ENL37" s="2">
        <v>0</v>
      </c>
      <c r="ENM37" s="2">
        <v>0</v>
      </c>
      <c r="ENN37" s="2">
        <v>304</v>
      </c>
      <c r="ENO37" s="2">
        <v>0</v>
      </c>
      <c r="ENP37" s="2">
        <v>0</v>
      </c>
      <c r="ENQ37" s="2">
        <v>0</v>
      </c>
      <c r="ENR37" s="2">
        <v>0</v>
      </c>
      <c r="ENS37" s="2">
        <v>0</v>
      </c>
      <c r="ENT37" s="2">
        <v>0</v>
      </c>
      <c r="ENU37" s="2">
        <v>0</v>
      </c>
      <c r="ENV37" s="2">
        <v>0</v>
      </c>
      <c r="ENW37" s="2">
        <v>0</v>
      </c>
      <c r="ENX37" s="2">
        <v>0</v>
      </c>
      <c r="ENY37" s="2">
        <v>0</v>
      </c>
      <c r="ENZ37" s="2">
        <v>0</v>
      </c>
      <c r="EOA37" s="2">
        <v>0</v>
      </c>
      <c r="EOB37" s="2">
        <v>0</v>
      </c>
      <c r="EOC37" s="2">
        <v>0</v>
      </c>
      <c r="EOD37" s="2">
        <v>0</v>
      </c>
      <c r="EOE37" s="2">
        <v>0</v>
      </c>
      <c r="EOF37" s="2">
        <v>0</v>
      </c>
      <c r="EOG37" s="2">
        <v>0</v>
      </c>
      <c r="EOH37" s="2">
        <v>0</v>
      </c>
      <c r="EOI37" s="2">
        <v>0</v>
      </c>
      <c r="EOJ37" s="2">
        <v>0</v>
      </c>
      <c r="EOK37" s="2">
        <v>0</v>
      </c>
      <c r="EOL37" s="2">
        <v>0</v>
      </c>
      <c r="EOM37" s="2">
        <v>7530</v>
      </c>
      <c r="EON37" s="2">
        <v>0</v>
      </c>
      <c r="EOO37" s="2">
        <v>0</v>
      </c>
      <c r="EOP37" s="2">
        <v>0</v>
      </c>
      <c r="EOQ37" s="2">
        <v>0</v>
      </c>
      <c r="EOR37" s="2">
        <v>0</v>
      </c>
      <c r="EOS37" s="2">
        <v>0</v>
      </c>
      <c r="EOT37" s="2">
        <v>0</v>
      </c>
      <c r="EOU37" s="2">
        <v>0</v>
      </c>
      <c r="EOV37" s="2">
        <v>0</v>
      </c>
      <c r="EOW37" s="2">
        <v>0</v>
      </c>
      <c r="EOX37" s="2">
        <v>0</v>
      </c>
      <c r="EOY37" s="2">
        <v>0</v>
      </c>
      <c r="EOZ37" s="2" t="s">
        <v>5</v>
      </c>
      <c r="EPA37" s="2">
        <v>0</v>
      </c>
      <c r="EPB37" s="2">
        <v>0</v>
      </c>
      <c r="EPC37" s="2">
        <v>0</v>
      </c>
      <c r="EPD37" s="2">
        <v>0</v>
      </c>
      <c r="EPE37" s="2">
        <v>0</v>
      </c>
      <c r="EPF37" s="2">
        <v>0</v>
      </c>
      <c r="EPG37" s="2">
        <v>0</v>
      </c>
      <c r="EPH37" s="2">
        <v>0</v>
      </c>
      <c r="EPI37" s="2">
        <v>0</v>
      </c>
      <c r="EPJ37" s="2">
        <v>0</v>
      </c>
      <c r="EPK37" s="2">
        <v>0</v>
      </c>
      <c r="EPL37" s="2">
        <v>11043</v>
      </c>
      <c r="EPM37" s="2">
        <v>0</v>
      </c>
      <c r="EPN37" s="2">
        <v>0</v>
      </c>
      <c r="EPO37" s="2">
        <v>996</v>
      </c>
      <c r="EPP37" s="2">
        <v>0</v>
      </c>
      <c r="EPQ37" s="2">
        <v>0</v>
      </c>
      <c r="EPR37" s="2">
        <v>0</v>
      </c>
      <c r="EPS37" s="2">
        <v>0</v>
      </c>
      <c r="EPT37" s="2">
        <v>0</v>
      </c>
      <c r="EPU37" s="2">
        <v>0</v>
      </c>
      <c r="EPV37" s="2">
        <v>0</v>
      </c>
      <c r="EPW37" s="2">
        <v>0</v>
      </c>
      <c r="EPX37" s="2">
        <v>0</v>
      </c>
      <c r="EPY37" s="2">
        <v>0</v>
      </c>
      <c r="EPZ37" s="2">
        <v>0</v>
      </c>
      <c r="EQA37" s="2">
        <v>0</v>
      </c>
      <c r="EQB37" s="2">
        <v>0</v>
      </c>
      <c r="EQC37" s="2">
        <v>0</v>
      </c>
      <c r="EQD37" s="2">
        <v>0</v>
      </c>
      <c r="EQE37" s="2">
        <v>0</v>
      </c>
      <c r="EQF37" s="2">
        <v>15995</v>
      </c>
      <c r="EQG37" s="2">
        <v>0</v>
      </c>
      <c r="EQH37" s="2">
        <v>0</v>
      </c>
      <c r="EQI37" s="2">
        <v>0</v>
      </c>
      <c r="EQJ37" s="2">
        <v>85688</v>
      </c>
      <c r="EQK37" s="2">
        <v>19274</v>
      </c>
      <c r="EQL37" s="2">
        <v>0</v>
      </c>
      <c r="EQM37" s="2">
        <v>0</v>
      </c>
      <c r="EQN37" s="2">
        <v>0</v>
      </c>
      <c r="EQO37" s="2">
        <v>0</v>
      </c>
      <c r="EQP37" s="2">
        <v>0</v>
      </c>
      <c r="EQQ37" s="2">
        <v>0</v>
      </c>
      <c r="EQR37" s="2">
        <v>0</v>
      </c>
      <c r="EQS37" s="2">
        <v>0</v>
      </c>
      <c r="EQT37" s="2">
        <v>0</v>
      </c>
      <c r="EQU37" s="2">
        <v>4853</v>
      </c>
      <c r="EQV37" s="2">
        <v>0</v>
      </c>
      <c r="EQW37" s="2">
        <v>16631</v>
      </c>
      <c r="EQX37" s="2">
        <v>0</v>
      </c>
      <c r="EQY37" s="2">
        <v>0</v>
      </c>
      <c r="EQZ37" s="2">
        <v>0</v>
      </c>
      <c r="ERA37" s="2">
        <v>0</v>
      </c>
      <c r="ERB37" s="2">
        <v>0</v>
      </c>
      <c r="ERC37" s="2">
        <v>44727</v>
      </c>
      <c r="ERD37" s="2">
        <v>0</v>
      </c>
      <c r="ERE37" s="2">
        <v>0</v>
      </c>
      <c r="ERF37" s="2">
        <v>0</v>
      </c>
      <c r="ERG37" s="2">
        <v>0</v>
      </c>
      <c r="ERH37" s="2">
        <v>0</v>
      </c>
      <c r="ERI37" s="2">
        <v>0</v>
      </c>
      <c r="ERJ37" s="2">
        <v>0</v>
      </c>
      <c r="ERK37" s="2">
        <v>0</v>
      </c>
      <c r="ERL37" s="2">
        <v>0</v>
      </c>
      <c r="ERM37" s="2">
        <v>8392</v>
      </c>
      <c r="ERN37" s="2">
        <v>1083212</v>
      </c>
      <c r="ERO37" s="2">
        <v>0</v>
      </c>
      <c r="ERP37" s="2">
        <v>0</v>
      </c>
      <c r="ERQ37" s="2">
        <v>0</v>
      </c>
      <c r="ERR37" s="2">
        <v>0</v>
      </c>
      <c r="ERS37" s="2">
        <v>0</v>
      </c>
      <c r="ERT37" s="2">
        <v>1003</v>
      </c>
      <c r="ERU37" s="2">
        <v>0</v>
      </c>
      <c r="ERV37" s="2">
        <v>0</v>
      </c>
      <c r="ERW37" s="2">
        <v>0</v>
      </c>
      <c r="ERX37" s="2">
        <v>0</v>
      </c>
      <c r="ERY37" s="2">
        <v>0</v>
      </c>
      <c r="ERZ37" s="2">
        <v>0</v>
      </c>
      <c r="ESA37" s="2">
        <v>0</v>
      </c>
      <c r="ESB37" s="2">
        <v>0</v>
      </c>
      <c r="ESC37" s="2">
        <v>0</v>
      </c>
      <c r="ESD37" s="2">
        <v>0</v>
      </c>
      <c r="ESE37" s="2">
        <v>4859</v>
      </c>
      <c r="ESF37" s="2">
        <v>0</v>
      </c>
      <c r="ESG37" s="2">
        <v>0</v>
      </c>
      <c r="ESH37" s="2">
        <v>0</v>
      </c>
      <c r="ESI37" s="2">
        <v>272273</v>
      </c>
      <c r="ESJ37" s="2">
        <v>0</v>
      </c>
      <c r="ESK37" s="2">
        <v>0</v>
      </c>
      <c r="ESL37" s="2">
        <v>0</v>
      </c>
      <c r="ESM37" s="2">
        <v>0</v>
      </c>
      <c r="ESN37" s="2">
        <v>0</v>
      </c>
      <c r="ESO37" s="2">
        <v>41475</v>
      </c>
      <c r="ESP37" s="2">
        <v>0</v>
      </c>
      <c r="ESQ37" s="2">
        <v>0</v>
      </c>
      <c r="ESR37" s="2">
        <v>0</v>
      </c>
      <c r="ESS37" s="2">
        <v>1729</v>
      </c>
      <c r="EST37" s="2">
        <v>0</v>
      </c>
      <c r="ESU37" s="2">
        <v>0</v>
      </c>
      <c r="ESV37" s="2">
        <v>0</v>
      </c>
      <c r="ESW37" s="2">
        <v>1881</v>
      </c>
      <c r="ESX37" s="2">
        <v>0</v>
      </c>
      <c r="ESY37" s="2">
        <v>0</v>
      </c>
      <c r="ESZ37" s="2">
        <v>0</v>
      </c>
      <c r="ETA37" s="2">
        <v>0</v>
      </c>
      <c r="ETB37" s="2">
        <v>10995</v>
      </c>
      <c r="ETC37" s="2">
        <v>0</v>
      </c>
      <c r="ETD37" s="2">
        <v>0</v>
      </c>
      <c r="ETE37" s="2">
        <v>0</v>
      </c>
      <c r="ETF37" s="2">
        <v>0</v>
      </c>
      <c r="ETG37" s="2">
        <v>0</v>
      </c>
      <c r="ETH37" s="2">
        <v>0</v>
      </c>
      <c r="ETI37" s="2">
        <v>0</v>
      </c>
      <c r="ETJ37" s="2">
        <v>0</v>
      </c>
      <c r="ETK37" s="2">
        <v>0</v>
      </c>
      <c r="ETL37" s="2">
        <v>3949</v>
      </c>
      <c r="ETM37" s="2">
        <v>0</v>
      </c>
      <c r="ETN37" s="2">
        <v>0</v>
      </c>
      <c r="ETO37" s="2">
        <v>0</v>
      </c>
      <c r="ETP37" s="2">
        <v>0</v>
      </c>
      <c r="ETQ37" s="2">
        <v>0</v>
      </c>
      <c r="ETR37" s="2">
        <v>0</v>
      </c>
      <c r="ETS37" s="2">
        <v>0</v>
      </c>
      <c r="ETT37" s="2">
        <v>0</v>
      </c>
      <c r="ETU37" s="2">
        <v>0</v>
      </c>
      <c r="ETV37" s="2">
        <v>0</v>
      </c>
      <c r="ETW37" s="2">
        <v>0</v>
      </c>
      <c r="ETX37" s="2">
        <v>0</v>
      </c>
      <c r="ETY37" s="2">
        <v>0</v>
      </c>
      <c r="ETZ37" s="2">
        <v>0</v>
      </c>
      <c r="EUA37" s="2">
        <v>0</v>
      </c>
      <c r="EUB37" s="2">
        <v>0</v>
      </c>
      <c r="EUC37" s="2">
        <v>0</v>
      </c>
      <c r="EUD37" s="2">
        <v>0</v>
      </c>
      <c r="EUE37" s="2">
        <v>0</v>
      </c>
      <c r="EUF37" s="2">
        <v>0</v>
      </c>
      <c r="EUG37" s="2">
        <v>0</v>
      </c>
      <c r="EUH37" s="2">
        <v>0</v>
      </c>
      <c r="EUI37" s="2">
        <v>0</v>
      </c>
      <c r="EUJ37" s="2">
        <v>2797</v>
      </c>
      <c r="EUK37" s="2">
        <v>0</v>
      </c>
      <c r="EUL37" s="2">
        <v>0</v>
      </c>
      <c r="EUM37" s="2" t="s">
        <v>5</v>
      </c>
      <c r="EUN37" s="2" t="s">
        <v>5</v>
      </c>
      <c r="EUO37" s="2">
        <v>0</v>
      </c>
      <c r="EUP37" s="2">
        <v>0</v>
      </c>
      <c r="EUQ37" s="2">
        <v>0</v>
      </c>
      <c r="EUR37" s="2" t="s">
        <v>5</v>
      </c>
      <c r="EUS37" s="2">
        <v>0</v>
      </c>
      <c r="EUT37" s="2">
        <v>0</v>
      </c>
      <c r="EUU37" s="2">
        <v>0</v>
      </c>
      <c r="EUV37" s="2">
        <v>0</v>
      </c>
      <c r="EUW37" s="2">
        <v>1156</v>
      </c>
      <c r="EUX37" s="2">
        <v>10203</v>
      </c>
      <c r="EUY37" s="2">
        <v>0</v>
      </c>
      <c r="EUZ37" s="2" t="s">
        <v>5</v>
      </c>
      <c r="EVA37" s="2">
        <v>0</v>
      </c>
      <c r="EVB37" s="2">
        <v>0</v>
      </c>
      <c r="EVC37" s="2">
        <v>0</v>
      </c>
      <c r="EVD37" s="2">
        <v>0</v>
      </c>
      <c r="EVE37" s="2">
        <v>0</v>
      </c>
      <c r="EVF37" s="2">
        <v>0</v>
      </c>
      <c r="EVG37" s="2">
        <v>0</v>
      </c>
      <c r="EVH37" s="2">
        <v>0</v>
      </c>
      <c r="EVI37" s="2">
        <v>0</v>
      </c>
      <c r="EVJ37" s="2">
        <v>0</v>
      </c>
      <c r="EVK37" s="2">
        <v>0</v>
      </c>
      <c r="EVL37" s="2">
        <v>0</v>
      </c>
      <c r="EVM37" s="2">
        <v>0</v>
      </c>
      <c r="EVN37" s="2">
        <v>0</v>
      </c>
      <c r="EVO37" s="2">
        <v>0</v>
      </c>
      <c r="EVP37" s="2">
        <v>0</v>
      </c>
      <c r="EVQ37" s="2">
        <v>0</v>
      </c>
      <c r="EVR37" s="2">
        <v>0</v>
      </c>
      <c r="EVS37" s="2">
        <v>0</v>
      </c>
      <c r="EVT37" s="2">
        <v>0</v>
      </c>
      <c r="EVU37" s="2">
        <v>0</v>
      </c>
      <c r="EVV37" s="2">
        <v>0</v>
      </c>
      <c r="EVW37" s="2">
        <v>0</v>
      </c>
      <c r="EVX37" s="2">
        <v>0</v>
      </c>
      <c r="EVY37" s="2">
        <v>0</v>
      </c>
      <c r="EVZ37" s="2">
        <v>0</v>
      </c>
      <c r="EWA37" s="2">
        <v>0</v>
      </c>
      <c r="EWB37" s="2">
        <v>0</v>
      </c>
      <c r="EWC37" s="2">
        <v>0</v>
      </c>
      <c r="EWD37" s="2">
        <v>0</v>
      </c>
      <c r="EWE37" s="2">
        <v>0</v>
      </c>
      <c r="EWF37" s="2">
        <v>0</v>
      </c>
      <c r="EWG37" s="2">
        <v>0</v>
      </c>
      <c r="EWH37" s="2">
        <v>0</v>
      </c>
      <c r="EWI37" s="2">
        <v>0</v>
      </c>
      <c r="EWJ37" s="2">
        <v>0</v>
      </c>
      <c r="EWK37" s="2">
        <v>7684</v>
      </c>
      <c r="EWL37" s="2">
        <v>0</v>
      </c>
      <c r="EWM37" s="2">
        <v>0</v>
      </c>
      <c r="EWN37" s="2">
        <v>0</v>
      </c>
      <c r="EWO37" s="2">
        <v>0</v>
      </c>
      <c r="EWP37" s="2">
        <v>0</v>
      </c>
      <c r="EWQ37" s="2">
        <v>0</v>
      </c>
      <c r="EWR37" s="2">
        <v>0</v>
      </c>
      <c r="EWS37" s="2">
        <v>0</v>
      </c>
      <c r="EWT37" s="2">
        <v>0</v>
      </c>
      <c r="EWU37" s="2">
        <v>0</v>
      </c>
      <c r="EWV37" s="2">
        <v>4569</v>
      </c>
      <c r="EWW37" s="2">
        <v>0</v>
      </c>
      <c r="EWX37" s="2">
        <v>0</v>
      </c>
      <c r="EWY37" s="2">
        <v>0</v>
      </c>
      <c r="EWZ37" s="2">
        <v>0</v>
      </c>
      <c r="EXA37" s="2">
        <v>9987</v>
      </c>
      <c r="EXB37" s="2">
        <v>0</v>
      </c>
      <c r="EXC37" s="2">
        <v>0</v>
      </c>
      <c r="EXD37" s="2">
        <v>0</v>
      </c>
      <c r="EXE37" s="2">
        <v>0</v>
      </c>
      <c r="EXF37" s="2">
        <v>0</v>
      </c>
      <c r="EXG37" s="2">
        <v>0</v>
      </c>
      <c r="EXH37" s="2">
        <v>0</v>
      </c>
      <c r="EXI37" s="2">
        <v>0</v>
      </c>
      <c r="EXJ37" s="2">
        <v>0</v>
      </c>
      <c r="EXK37" s="2">
        <v>0</v>
      </c>
      <c r="EXL37" s="2">
        <v>152761</v>
      </c>
      <c r="EXM37" s="2" t="s">
        <v>5</v>
      </c>
      <c r="EXN37" s="2">
        <v>0</v>
      </c>
      <c r="EXO37" s="2">
        <v>0</v>
      </c>
      <c r="EXP37" s="2">
        <v>0</v>
      </c>
      <c r="EXQ37" s="2">
        <v>0</v>
      </c>
      <c r="EXR37" s="2">
        <v>0</v>
      </c>
      <c r="EXS37" s="2">
        <v>0</v>
      </c>
      <c r="EXT37" s="2" t="s">
        <v>5</v>
      </c>
      <c r="EXU37" s="2">
        <v>0</v>
      </c>
      <c r="EXV37" s="2">
        <v>0</v>
      </c>
      <c r="EXW37" s="2">
        <v>0</v>
      </c>
      <c r="EXX37" s="2">
        <v>0</v>
      </c>
      <c r="EXY37" s="2">
        <v>0</v>
      </c>
      <c r="EXZ37" s="2">
        <v>0</v>
      </c>
      <c r="EYA37" s="2">
        <v>32643</v>
      </c>
      <c r="EYB37" s="2">
        <v>0</v>
      </c>
      <c r="EYC37" s="2">
        <v>0</v>
      </c>
      <c r="EYD37" s="2">
        <v>0</v>
      </c>
      <c r="EYE37" s="2">
        <v>0</v>
      </c>
      <c r="EYF37" s="2">
        <v>0</v>
      </c>
      <c r="EYG37" s="2">
        <v>0</v>
      </c>
      <c r="EYH37" s="2">
        <v>0</v>
      </c>
      <c r="EYI37" s="2">
        <v>36192</v>
      </c>
      <c r="EYJ37" s="2">
        <v>0</v>
      </c>
      <c r="EYK37" s="2">
        <v>0</v>
      </c>
      <c r="EYL37" s="2">
        <v>0</v>
      </c>
      <c r="EYM37" s="2">
        <v>0</v>
      </c>
      <c r="EYN37" s="2">
        <v>0</v>
      </c>
      <c r="EYO37" s="2">
        <v>0</v>
      </c>
      <c r="EYP37" s="2">
        <v>0</v>
      </c>
      <c r="EYQ37" s="2">
        <v>0</v>
      </c>
      <c r="EYR37" s="2">
        <v>0</v>
      </c>
      <c r="EYS37" s="2">
        <v>0</v>
      </c>
      <c r="EYT37" s="2">
        <v>0</v>
      </c>
      <c r="EYU37" s="2">
        <v>0</v>
      </c>
      <c r="EYV37" s="2">
        <v>0</v>
      </c>
      <c r="EYW37" s="2">
        <v>0</v>
      </c>
      <c r="EYX37" s="2">
        <v>0</v>
      </c>
      <c r="EYY37" s="2">
        <v>0</v>
      </c>
      <c r="EYZ37" s="2">
        <v>0</v>
      </c>
      <c r="EZA37" s="2">
        <v>0</v>
      </c>
      <c r="EZB37" s="2" t="s">
        <v>5</v>
      </c>
      <c r="EZC37" s="2">
        <v>0</v>
      </c>
      <c r="EZD37" s="2">
        <v>522521</v>
      </c>
      <c r="EZE37" s="2">
        <v>95387</v>
      </c>
      <c r="EZF37" s="2">
        <v>0</v>
      </c>
      <c r="EZG37" s="2">
        <v>0</v>
      </c>
      <c r="EZH37" s="2">
        <v>0</v>
      </c>
      <c r="EZI37" s="2">
        <v>0</v>
      </c>
      <c r="EZJ37" s="2">
        <v>0</v>
      </c>
      <c r="EZK37" s="2">
        <v>0</v>
      </c>
      <c r="EZL37" s="2">
        <v>0</v>
      </c>
      <c r="EZM37" s="2">
        <v>0</v>
      </c>
      <c r="EZN37" s="2">
        <v>0</v>
      </c>
      <c r="EZO37" s="2">
        <v>0</v>
      </c>
      <c r="EZP37" s="2">
        <v>0</v>
      </c>
      <c r="EZQ37" s="2">
        <v>441</v>
      </c>
      <c r="EZR37" s="2">
        <v>0</v>
      </c>
      <c r="EZS37" s="2">
        <v>0</v>
      </c>
      <c r="EZT37" s="2">
        <v>0</v>
      </c>
      <c r="EZU37" s="2">
        <v>8838</v>
      </c>
      <c r="EZV37" s="2">
        <v>0</v>
      </c>
      <c r="EZW37" s="2">
        <v>0</v>
      </c>
      <c r="EZX37" s="2">
        <v>0</v>
      </c>
      <c r="EZY37" s="2">
        <v>0</v>
      </c>
      <c r="EZZ37" s="2">
        <v>0</v>
      </c>
      <c r="FAA37" s="2">
        <v>0</v>
      </c>
      <c r="FAB37" s="2">
        <v>0</v>
      </c>
      <c r="FAC37" s="2">
        <v>0</v>
      </c>
      <c r="FAD37" s="2">
        <v>0</v>
      </c>
      <c r="FAE37" s="2" t="s">
        <v>5</v>
      </c>
      <c r="FAF37" s="2">
        <v>0</v>
      </c>
      <c r="FAG37" s="2">
        <v>0</v>
      </c>
      <c r="FAH37" s="2">
        <v>0</v>
      </c>
      <c r="FAI37" s="2">
        <v>0</v>
      </c>
      <c r="FAJ37" s="2">
        <v>0</v>
      </c>
      <c r="FAK37" s="2">
        <v>0</v>
      </c>
      <c r="FAL37" s="2">
        <v>226116</v>
      </c>
      <c r="FAM37" s="2">
        <v>0</v>
      </c>
      <c r="FAN37" s="2">
        <v>3221</v>
      </c>
      <c r="FAO37" s="2">
        <v>0</v>
      </c>
      <c r="FAP37" s="2">
        <v>0</v>
      </c>
      <c r="FAQ37" s="2">
        <v>0</v>
      </c>
      <c r="FAR37" s="2">
        <v>0</v>
      </c>
      <c r="FAS37" s="2">
        <v>0</v>
      </c>
      <c r="FAT37" s="2">
        <v>0</v>
      </c>
      <c r="FAU37" s="2">
        <v>0</v>
      </c>
      <c r="FAV37" s="2">
        <v>0</v>
      </c>
      <c r="FAW37" s="2">
        <v>0</v>
      </c>
      <c r="FAX37" s="2">
        <v>0</v>
      </c>
      <c r="FAY37" s="2">
        <v>0</v>
      </c>
      <c r="FAZ37" s="2">
        <v>0</v>
      </c>
      <c r="FBA37" s="2">
        <v>0</v>
      </c>
      <c r="FBB37" s="2">
        <v>0</v>
      </c>
      <c r="FBC37" s="2">
        <v>0</v>
      </c>
      <c r="FBD37" s="2">
        <v>0</v>
      </c>
      <c r="FBE37" s="2">
        <v>0</v>
      </c>
      <c r="FBF37" s="2">
        <v>0</v>
      </c>
      <c r="FBG37" s="2">
        <v>0</v>
      </c>
      <c r="FBH37" s="2">
        <v>0</v>
      </c>
      <c r="FBI37" s="2">
        <v>0</v>
      </c>
      <c r="FBJ37" s="2">
        <v>0</v>
      </c>
      <c r="FBK37" s="2">
        <v>0</v>
      </c>
      <c r="FBL37" s="2" t="s">
        <v>5</v>
      </c>
      <c r="FBM37" s="2" t="s">
        <v>5</v>
      </c>
      <c r="FBN37" s="2">
        <v>0</v>
      </c>
      <c r="FBO37" s="2">
        <v>0</v>
      </c>
      <c r="FBP37" s="2">
        <v>0</v>
      </c>
      <c r="FBQ37" s="2">
        <v>0</v>
      </c>
      <c r="FBR37" s="2">
        <v>0</v>
      </c>
      <c r="FBS37" s="2">
        <v>4806</v>
      </c>
      <c r="FBT37" s="2">
        <v>0</v>
      </c>
      <c r="FBU37" s="2" t="s">
        <v>5</v>
      </c>
      <c r="FBV37" s="2">
        <v>0</v>
      </c>
      <c r="FBW37" s="2">
        <v>0</v>
      </c>
      <c r="FBX37" s="2">
        <v>0</v>
      </c>
      <c r="FBY37" s="2">
        <v>0</v>
      </c>
      <c r="FBZ37" s="2">
        <v>0</v>
      </c>
      <c r="FCA37" s="2">
        <v>0</v>
      </c>
      <c r="FCB37" s="2">
        <v>0</v>
      </c>
      <c r="FCC37" s="2">
        <v>0</v>
      </c>
      <c r="FCD37" s="2">
        <v>0</v>
      </c>
      <c r="FCE37" s="2">
        <v>0</v>
      </c>
      <c r="FCF37" s="2">
        <v>0</v>
      </c>
      <c r="FCG37" s="2">
        <v>9996</v>
      </c>
      <c r="FCH37" s="2">
        <v>0</v>
      </c>
      <c r="FCI37" s="2">
        <v>0</v>
      </c>
      <c r="FCJ37" s="2">
        <v>0</v>
      </c>
      <c r="FCK37" s="2">
        <v>0</v>
      </c>
      <c r="FCL37" s="2">
        <v>5930</v>
      </c>
      <c r="FCM37" s="2">
        <v>0</v>
      </c>
      <c r="FCN37" s="2">
        <v>0</v>
      </c>
      <c r="FCO37" s="2" t="s">
        <v>5</v>
      </c>
      <c r="FCP37" s="2">
        <v>0</v>
      </c>
      <c r="FCQ37" s="2">
        <v>0</v>
      </c>
      <c r="FCR37" s="2" t="s">
        <v>5</v>
      </c>
      <c r="FCS37" s="2">
        <v>0</v>
      </c>
      <c r="FCT37" s="2">
        <v>5449</v>
      </c>
      <c r="FCU37" s="2">
        <v>0</v>
      </c>
      <c r="FCV37" s="2">
        <v>0</v>
      </c>
      <c r="FCW37" s="2">
        <v>15632</v>
      </c>
      <c r="FCX37" s="2">
        <v>0</v>
      </c>
      <c r="FCY37" s="2">
        <v>0</v>
      </c>
      <c r="FCZ37" s="2">
        <v>0</v>
      </c>
      <c r="FDA37" s="2">
        <v>0</v>
      </c>
      <c r="FDB37" s="2">
        <v>0</v>
      </c>
      <c r="FDC37" s="2">
        <v>0</v>
      </c>
      <c r="FDD37" s="2">
        <v>0</v>
      </c>
      <c r="FDE37" s="2">
        <v>0</v>
      </c>
      <c r="FDF37" s="2">
        <v>0</v>
      </c>
      <c r="FDG37" s="2">
        <v>0</v>
      </c>
      <c r="FDH37" s="2">
        <v>0</v>
      </c>
      <c r="FDI37" s="2">
        <v>0</v>
      </c>
      <c r="FDJ37" s="2">
        <v>0</v>
      </c>
      <c r="FDK37" s="2">
        <v>0</v>
      </c>
      <c r="FDL37" s="2">
        <v>0</v>
      </c>
      <c r="FDM37" s="2">
        <v>5626</v>
      </c>
      <c r="FDN37" s="2">
        <v>0</v>
      </c>
      <c r="FDO37" s="2">
        <v>0</v>
      </c>
      <c r="FDP37" s="2">
        <v>0</v>
      </c>
      <c r="FDQ37" s="2" t="s">
        <v>5</v>
      </c>
      <c r="FDR37" s="2">
        <v>0</v>
      </c>
      <c r="FDS37" s="2">
        <v>0</v>
      </c>
      <c r="FDT37" s="2">
        <v>0</v>
      </c>
      <c r="FDU37" s="2">
        <v>38</v>
      </c>
      <c r="FDV37" s="2">
        <v>0</v>
      </c>
      <c r="FDW37" s="2">
        <v>0</v>
      </c>
      <c r="FDX37" s="2">
        <v>0</v>
      </c>
      <c r="FDY37" s="2">
        <v>0</v>
      </c>
      <c r="FDZ37" s="2">
        <v>0</v>
      </c>
      <c r="FEA37" s="2">
        <v>0</v>
      </c>
      <c r="FEB37" s="2">
        <v>0</v>
      </c>
      <c r="FEC37" s="2">
        <v>0</v>
      </c>
      <c r="FED37" s="2">
        <v>0</v>
      </c>
      <c r="FEE37" s="2">
        <v>0</v>
      </c>
      <c r="FEF37" s="2">
        <v>0</v>
      </c>
      <c r="FEG37" s="2">
        <v>0</v>
      </c>
      <c r="FEH37" s="2">
        <v>0</v>
      </c>
      <c r="FEI37" s="2">
        <v>0</v>
      </c>
      <c r="FEJ37" s="2">
        <v>0</v>
      </c>
      <c r="FEK37" s="2">
        <v>0</v>
      </c>
      <c r="FEL37" s="2">
        <v>0</v>
      </c>
      <c r="FEM37" s="2">
        <v>0</v>
      </c>
      <c r="FEN37" s="2">
        <v>0</v>
      </c>
      <c r="FEO37" s="2">
        <v>0</v>
      </c>
      <c r="FEP37" s="2">
        <v>0</v>
      </c>
      <c r="FEQ37" s="2">
        <v>0</v>
      </c>
      <c r="FER37" s="2">
        <v>0</v>
      </c>
      <c r="FES37" s="2">
        <v>0</v>
      </c>
      <c r="FET37" s="2">
        <v>0</v>
      </c>
      <c r="FEU37" s="2">
        <v>0</v>
      </c>
      <c r="FEV37" s="2">
        <v>0</v>
      </c>
      <c r="FEW37" s="2">
        <v>1216</v>
      </c>
      <c r="FEX37" s="2">
        <v>0</v>
      </c>
      <c r="FEY37" s="2">
        <v>0</v>
      </c>
      <c r="FEZ37" s="2">
        <v>0</v>
      </c>
      <c r="FFA37" s="2">
        <v>0</v>
      </c>
      <c r="FFB37" s="2">
        <v>0</v>
      </c>
      <c r="FFC37" s="2">
        <v>0</v>
      </c>
      <c r="FFD37" s="2">
        <v>734</v>
      </c>
      <c r="FFE37" s="2">
        <v>0</v>
      </c>
      <c r="FFF37" s="2">
        <v>0</v>
      </c>
      <c r="FFG37" s="2">
        <v>0</v>
      </c>
      <c r="FFH37" s="2">
        <v>18716</v>
      </c>
      <c r="FFI37" s="2">
        <v>28642</v>
      </c>
      <c r="FFJ37" s="2">
        <v>3982</v>
      </c>
      <c r="FFK37" s="2">
        <v>0</v>
      </c>
      <c r="FFL37" s="2">
        <v>0</v>
      </c>
      <c r="FFM37" s="2">
        <v>0</v>
      </c>
      <c r="FFN37" s="2">
        <v>0</v>
      </c>
      <c r="FFO37" s="2">
        <v>0</v>
      </c>
      <c r="FFP37" s="2">
        <v>0</v>
      </c>
      <c r="FFQ37" s="2">
        <v>0</v>
      </c>
      <c r="FFR37" s="2">
        <v>0</v>
      </c>
      <c r="FFS37" s="2">
        <v>0</v>
      </c>
      <c r="FFT37" s="2">
        <v>0</v>
      </c>
      <c r="FFU37" s="2">
        <v>0</v>
      </c>
      <c r="FFV37" s="2">
        <v>0</v>
      </c>
      <c r="FFW37" s="2">
        <v>0</v>
      </c>
      <c r="FFX37" s="2">
        <v>0</v>
      </c>
      <c r="FFY37" s="2">
        <v>1233</v>
      </c>
      <c r="FFZ37" s="2">
        <v>0</v>
      </c>
      <c r="FGA37" s="2">
        <v>0</v>
      </c>
      <c r="FGB37" s="2">
        <v>89188</v>
      </c>
      <c r="FGC37" s="2">
        <v>0</v>
      </c>
      <c r="FGD37" s="2">
        <v>0</v>
      </c>
      <c r="FGE37" s="2">
        <v>0</v>
      </c>
      <c r="FGF37" s="2">
        <v>0</v>
      </c>
      <c r="FGG37" s="2">
        <v>0</v>
      </c>
      <c r="FGH37" s="2">
        <v>0</v>
      </c>
      <c r="FGI37" s="2">
        <v>0</v>
      </c>
      <c r="FGJ37" s="2">
        <v>0</v>
      </c>
      <c r="FGK37" s="2">
        <v>0</v>
      </c>
      <c r="FGL37" s="2">
        <v>0</v>
      </c>
      <c r="FGM37" s="2">
        <v>0</v>
      </c>
      <c r="FGN37" s="2">
        <v>0</v>
      </c>
      <c r="FGO37" s="2">
        <v>0</v>
      </c>
      <c r="FGP37" s="2">
        <v>0</v>
      </c>
      <c r="FGQ37" s="2">
        <v>0</v>
      </c>
      <c r="FGR37" s="2">
        <v>0</v>
      </c>
      <c r="FGS37" s="2">
        <v>0</v>
      </c>
      <c r="FGT37" s="2">
        <v>0</v>
      </c>
      <c r="FGU37" s="2">
        <v>0</v>
      </c>
      <c r="FGV37" s="2">
        <v>0</v>
      </c>
      <c r="FGW37" s="2">
        <v>0</v>
      </c>
      <c r="FGX37" s="2">
        <v>0</v>
      </c>
      <c r="FGY37" s="2">
        <v>0</v>
      </c>
      <c r="FGZ37" s="2">
        <v>0</v>
      </c>
      <c r="FHA37" s="2">
        <v>0</v>
      </c>
      <c r="FHB37" s="2">
        <v>0</v>
      </c>
      <c r="FHC37" s="2">
        <v>0</v>
      </c>
      <c r="FHD37" s="2">
        <v>9</v>
      </c>
      <c r="FHE37" s="2">
        <v>0</v>
      </c>
      <c r="FHF37" s="2">
        <v>0</v>
      </c>
      <c r="FHG37" s="2">
        <v>0</v>
      </c>
      <c r="FHH37" s="2">
        <v>0</v>
      </c>
      <c r="FHI37" s="2">
        <v>0</v>
      </c>
      <c r="FHJ37" s="2">
        <v>0</v>
      </c>
      <c r="FHK37" s="2">
        <v>0</v>
      </c>
      <c r="FHL37" s="2">
        <v>0</v>
      </c>
      <c r="FHM37" s="2">
        <v>0</v>
      </c>
      <c r="FHN37" s="2">
        <v>0</v>
      </c>
      <c r="FHO37" s="2">
        <v>0</v>
      </c>
      <c r="FHP37" s="2">
        <v>0</v>
      </c>
      <c r="FHQ37" s="2">
        <v>0</v>
      </c>
      <c r="FHR37" s="2">
        <v>0</v>
      </c>
      <c r="FHS37" s="2">
        <v>0</v>
      </c>
      <c r="FHT37" s="2">
        <v>0</v>
      </c>
      <c r="FHU37" s="2">
        <v>0</v>
      </c>
      <c r="FHV37" s="2">
        <v>0</v>
      </c>
      <c r="FHW37" s="2">
        <v>0</v>
      </c>
      <c r="FHX37" s="2">
        <v>0</v>
      </c>
      <c r="FHY37" s="2">
        <v>0</v>
      </c>
      <c r="FHZ37" s="2" t="s">
        <v>5</v>
      </c>
      <c r="FIA37" s="2">
        <v>45637</v>
      </c>
      <c r="FIB37" s="2">
        <v>0</v>
      </c>
      <c r="FIC37" s="2">
        <v>0</v>
      </c>
      <c r="FID37" s="2">
        <v>0</v>
      </c>
      <c r="FIE37" s="2">
        <v>0</v>
      </c>
      <c r="FIF37" s="2">
        <v>0</v>
      </c>
      <c r="FIG37" s="2">
        <v>11818</v>
      </c>
      <c r="FIH37" s="2">
        <v>0</v>
      </c>
      <c r="FII37" s="2">
        <v>0</v>
      </c>
      <c r="FIJ37" s="2">
        <v>0</v>
      </c>
      <c r="FIK37" s="2">
        <v>722</v>
      </c>
      <c r="FIL37" s="2">
        <v>0</v>
      </c>
      <c r="FIM37" s="2">
        <v>0</v>
      </c>
      <c r="FIN37" s="2">
        <v>0</v>
      </c>
      <c r="FIO37" s="2">
        <v>177</v>
      </c>
      <c r="FIP37" s="2" t="s">
        <v>5</v>
      </c>
      <c r="FIQ37" s="2">
        <v>0</v>
      </c>
      <c r="FIR37" s="2">
        <v>0</v>
      </c>
      <c r="FIS37" s="2">
        <v>0</v>
      </c>
      <c r="FIT37" s="2" t="s">
        <v>5</v>
      </c>
      <c r="FIU37" s="2" t="s">
        <v>5</v>
      </c>
      <c r="FIV37" s="2">
        <v>0</v>
      </c>
      <c r="FIW37" s="2">
        <v>0</v>
      </c>
      <c r="FIX37" s="2">
        <v>0</v>
      </c>
      <c r="FIY37" s="2">
        <v>0</v>
      </c>
      <c r="FIZ37" s="2">
        <v>0</v>
      </c>
      <c r="FJA37" s="2">
        <v>0</v>
      </c>
      <c r="FJB37" s="2">
        <v>0</v>
      </c>
      <c r="FJC37" s="2">
        <v>0</v>
      </c>
      <c r="FJD37" s="2">
        <v>0</v>
      </c>
      <c r="FJE37" s="2">
        <v>0</v>
      </c>
      <c r="FJF37" s="2" t="s">
        <v>5</v>
      </c>
      <c r="FJG37" s="2" t="s">
        <v>5</v>
      </c>
      <c r="FJH37" s="2">
        <v>0</v>
      </c>
      <c r="FJI37" s="2">
        <v>0</v>
      </c>
      <c r="FJJ37" s="2" t="s">
        <v>5</v>
      </c>
      <c r="FJK37" s="2">
        <v>0</v>
      </c>
      <c r="FJL37" s="2">
        <v>0</v>
      </c>
      <c r="FJM37" s="2">
        <v>0</v>
      </c>
      <c r="FJN37" s="2">
        <v>0</v>
      </c>
      <c r="FJO37" s="2" t="s">
        <v>5</v>
      </c>
      <c r="FJP37" s="2">
        <v>0</v>
      </c>
      <c r="FJQ37" s="2">
        <v>0</v>
      </c>
      <c r="FJR37" s="2">
        <v>0</v>
      </c>
      <c r="FJS37" s="2" t="s">
        <v>5</v>
      </c>
      <c r="FJT37" s="2">
        <v>0</v>
      </c>
      <c r="FJU37" s="2">
        <v>0</v>
      </c>
      <c r="FJV37" s="2">
        <v>0</v>
      </c>
      <c r="FJW37" s="2">
        <v>0</v>
      </c>
      <c r="FJX37" s="2">
        <v>0</v>
      </c>
      <c r="FJY37" s="2">
        <v>0</v>
      </c>
      <c r="FJZ37" s="2">
        <v>0</v>
      </c>
      <c r="FKA37" s="2">
        <v>137781</v>
      </c>
      <c r="FKB37" s="2">
        <v>0</v>
      </c>
      <c r="FKC37" s="2">
        <v>0</v>
      </c>
      <c r="FKD37" s="2">
        <v>0</v>
      </c>
      <c r="FKE37" s="2">
        <v>3251</v>
      </c>
      <c r="FKF37" s="2">
        <v>7908</v>
      </c>
      <c r="FKG37" s="2">
        <v>0</v>
      </c>
      <c r="FKH37" s="2">
        <v>0</v>
      </c>
      <c r="FKI37" s="2">
        <v>0</v>
      </c>
      <c r="FKJ37" s="2">
        <v>0</v>
      </c>
      <c r="FKK37" s="2">
        <v>5785</v>
      </c>
      <c r="FKL37" s="2">
        <v>0</v>
      </c>
      <c r="FKM37" s="2">
        <v>0</v>
      </c>
      <c r="FKN37" s="2">
        <v>0</v>
      </c>
      <c r="FKO37" s="2">
        <v>0</v>
      </c>
      <c r="FKP37" s="2">
        <v>9056</v>
      </c>
      <c r="FKQ37" s="2" t="s">
        <v>5</v>
      </c>
      <c r="FKR37" s="2">
        <v>0</v>
      </c>
      <c r="FKS37" s="2">
        <v>0</v>
      </c>
      <c r="FKT37" s="2">
        <v>0</v>
      </c>
      <c r="FKU37" s="2">
        <v>22282</v>
      </c>
      <c r="FKV37" s="2">
        <v>0</v>
      </c>
      <c r="FKW37" s="2">
        <v>0</v>
      </c>
      <c r="FKX37" s="2">
        <v>0</v>
      </c>
      <c r="FKY37" s="2">
        <v>0</v>
      </c>
      <c r="FKZ37" s="2">
        <v>0</v>
      </c>
      <c r="FLA37" s="2">
        <v>0</v>
      </c>
      <c r="FLB37" s="2">
        <v>31738</v>
      </c>
      <c r="FLC37" s="2">
        <v>0</v>
      </c>
      <c r="FLD37" s="2">
        <v>0</v>
      </c>
      <c r="FLE37" s="2">
        <v>0</v>
      </c>
      <c r="FLF37" s="2">
        <v>0</v>
      </c>
      <c r="FLG37" s="2">
        <v>0</v>
      </c>
      <c r="FLH37" s="2">
        <v>0</v>
      </c>
      <c r="FLI37" s="2">
        <v>0</v>
      </c>
      <c r="FLJ37" s="2">
        <v>0</v>
      </c>
      <c r="FLK37" s="2">
        <v>0</v>
      </c>
      <c r="FLL37" s="2">
        <v>0</v>
      </c>
      <c r="FLM37" s="2">
        <v>16223</v>
      </c>
      <c r="FLN37" s="2">
        <v>0</v>
      </c>
      <c r="FLO37" s="2">
        <v>0</v>
      </c>
      <c r="FLP37" s="2">
        <v>0</v>
      </c>
      <c r="FLQ37" s="2" t="s">
        <v>5</v>
      </c>
      <c r="FLR37" s="2">
        <v>0</v>
      </c>
      <c r="FLS37" s="2">
        <v>0</v>
      </c>
      <c r="FLT37" s="2">
        <v>0</v>
      </c>
      <c r="FLU37" s="2">
        <v>0</v>
      </c>
      <c r="FLV37" s="2">
        <v>961</v>
      </c>
      <c r="FLW37" s="2">
        <v>6598</v>
      </c>
      <c r="FLX37" s="2">
        <v>0</v>
      </c>
      <c r="FLY37" s="2">
        <v>0</v>
      </c>
      <c r="FLZ37" s="2">
        <v>0</v>
      </c>
      <c r="FMA37" s="2">
        <v>0</v>
      </c>
      <c r="FMB37" s="2">
        <v>0</v>
      </c>
      <c r="FMC37" s="2">
        <v>91317</v>
      </c>
      <c r="FMD37" s="2">
        <v>0</v>
      </c>
      <c r="FME37" s="2">
        <v>0</v>
      </c>
      <c r="FMF37" s="2">
        <v>0</v>
      </c>
      <c r="FMG37" s="2">
        <v>0</v>
      </c>
      <c r="FMH37" s="2">
        <v>0</v>
      </c>
      <c r="FMI37" s="2">
        <v>0</v>
      </c>
      <c r="FMJ37" s="2">
        <v>0</v>
      </c>
      <c r="FMK37" s="2">
        <v>0</v>
      </c>
      <c r="FML37" s="2">
        <v>0</v>
      </c>
      <c r="FMM37" s="2">
        <v>51127</v>
      </c>
      <c r="FMN37" s="2">
        <v>0</v>
      </c>
      <c r="FMO37" s="2">
        <v>0</v>
      </c>
      <c r="FMP37" s="2">
        <v>0</v>
      </c>
      <c r="FMQ37" s="2">
        <v>0</v>
      </c>
      <c r="FMR37" s="2">
        <v>0</v>
      </c>
      <c r="FMS37" s="2">
        <v>0</v>
      </c>
      <c r="FMT37" s="2">
        <v>0</v>
      </c>
      <c r="FMU37" s="2">
        <v>0</v>
      </c>
      <c r="FMV37" s="2">
        <v>0</v>
      </c>
      <c r="FMW37" s="2">
        <v>4755</v>
      </c>
      <c r="FMX37" s="2">
        <v>225</v>
      </c>
      <c r="FMY37" s="2">
        <v>0</v>
      </c>
      <c r="FMZ37" s="2">
        <v>0</v>
      </c>
      <c r="FNA37" s="2">
        <v>0</v>
      </c>
      <c r="FNB37" s="2">
        <v>0</v>
      </c>
      <c r="FNC37" s="2">
        <v>0</v>
      </c>
      <c r="FND37" s="2">
        <v>0</v>
      </c>
      <c r="FNE37" s="2">
        <v>0</v>
      </c>
      <c r="FNF37" s="2">
        <v>127458</v>
      </c>
      <c r="FNG37" s="2">
        <v>0</v>
      </c>
      <c r="FNH37" s="2">
        <v>0</v>
      </c>
      <c r="FNI37" s="2">
        <v>0</v>
      </c>
      <c r="FNJ37" s="2">
        <v>0</v>
      </c>
      <c r="FNK37" s="2">
        <v>0</v>
      </c>
      <c r="FNL37" s="2" t="s">
        <v>5</v>
      </c>
      <c r="FNM37" s="2">
        <v>0</v>
      </c>
      <c r="FNN37" s="2">
        <v>0</v>
      </c>
      <c r="FNO37" s="2">
        <v>0</v>
      </c>
      <c r="FNP37" s="2">
        <v>0</v>
      </c>
      <c r="FNQ37" s="2">
        <v>0</v>
      </c>
      <c r="FNR37" s="2">
        <v>39949</v>
      </c>
      <c r="FNS37" s="2">
        <v>0</v>
      </c>
      <c r="FNT37" s="2">
        <v>0</v>
      </c>
      <c r="FNU37" s="2">
        <v>0</v>
      </c>
      <c r="FNV37" s="2">
        <v>0</v>
      </c>
      <c r="FNW37" s="2">
        <v>1997</v>
      </c>
      <c r="FNX37" s="2" t="s">
        <v>5</v>
      </c>
      <c r="FNY37" s="2">
        <v>0</v>
      </c>
      <c r="FNZ37" s="2">
        <v>0</v>
      </c>
      <c r="FOA37" s="2">
        <v>0</v>
      </c>
      <c r="FOB37" s="2">
        <v>0</v>
      </c>
      <c r="FOC37" s="2">
        <v>959220</v>
      </c>
      <c r="FOD37" s="2">
        <v>75850</v>
      </c>
      <c r="FOE37" s="2">
        <v>0</v>
      </c>
      <c r="FOF37" s="2">
        <v>0</v>
      </c>
      <c r="FOG37" s="2">
        <v>0</v>
      </c>
      <c r="FOH37" s="2">
        <v>0</v>
      </c>
      <c r="FOI37" s="2">
        <v>0</v>
      </c>
      <c r="FOJ37" s="2">
        <v>0</v>
      </c>
      <c r="FOK37" s="2">
        <v>0</v>
      </c>
      <c r="FOL37" s="2">
        <v>0</v>
      </c>
      <c r="FOM37" s="2">
        <v>0</v>
      </c>
      <c r="FON37" s="2">
        <v>30043</v>
      </c>
      <c r="FOO37" s="2">
        <v>0</v>
      </c>
      <c r="FOP37" s="2">
        <v>0</v>
      </c>
      <c r="FOQ37" s="2">
        <v>0</v>
      </c>
      <c r="FOR37" s="2">
        <v>15545</v>
      </c>
      <c r="FOS37" s="2">
        <v>0</v>
      </c>
      <c r="FOT37" s="2">
        <v>0</v>
      </c>
      <c r="FOU37" s="2">
        <v>0</v>
      </c>
      <c r="FOV37" s="2">
        <v>0</v>
      </c>
      <c r="FOW37" s="2">
        <v>0</v>
      </c>
      <c r="FOX37" s="2">
        <v>0</v>
      </c>
      <c r="FOY37" s="2">
        <v>0</v>
      </c>
      <c r="FOZ37" s="2">
        <v>12486</v>
      </c>
      <c r="FPA37" s="2">
        <v>0</v>
      </c>
      <c r="FPB37" s="2">
        <v>253</v>
      </c>
      <c r="FPC37" s="2">
        <v>0</v>
      </c>
      <c r="FPD37" s="2">
        <v>0</v>
      </c>
      <c r="FPE37" s="2">
        <v>0</v>
      </c>
      <c r="FPF37" s="2">
        <v>0</v>
      </c>
      <c r="FPG37" s="2">
        <v>0</v>
      </c>
      <c r="FPH37" s="2">
        <v>0</v>
      </c>
      <c r="FPI37" s="2">
        <v>0</v>
      </c>
      <c r="FPJ37" s="2">
        <v>0</v>
      </c>
      <c r="FPK37" s="2">
        <v>0</v>
      </c>
      <c r="FPL37" s="2">
        <v>0</v>
      </c>
      <c r="FPM37" s="2">
        <v>0</v>
      </c>
      <c r="FPN37" s="2">
        <v>0</v>
      </c>
      <c r="FPO37" s="2">
        <v>0</v>
      </c>
      <c r="FPP37" s="2">
        <v>0</v>
      </c>
      <c r="FPQ37" s="2">
        <v>33586</v>
      </c>
      <c r="FPR37" s="2">
        <v>0</v>
      </c>
      <c r="FPS37" s="2">
        <v>0</v>
      </c>
      <c r="FPT37" s="2">
        <v>0</v>
      </c>
      <c r="FPU37" s="2">
        <v>6971</v>
      </c>
      <c r="FPV37" s="2">
        <v>0</v>
      </c>
      <c r="FPW37" s="2">
        <v>0</v>
      </c>
      <c r="FPX37" s="2">
        <v>0</v>
      </c>
      <c r="FPY37" s="2">
        <v>0</v>
      </c>
      <c r="FPZ37" s="2">
        <v>0</v>
      </c>
      <c r="FQA37" s="2">
        <v>0</v>
      </c>
      <c r="FQB37" s="2">
        <v>0</v>
      </c>
      <c r="FQC37" s="2">
        <v>0</v>
      </c>
      <c r="FQD37" s="2">
        <v>27965</v>
      </c>
      <c r="FQE37" s="2">
        <v>0</v>
      </c>
      <c r="FQF37" s="2">
        <v>0</v>
      </c>
      <c r="FQG37" s="2">
        <v>0</v>
      </c>
      <c r="FQH37" s="2">
        <v>0</v>
      </c>
      <c r="FQI37" s="2">
        <v>0</v>
      </c>
      <c r="FQJ37" s="2">
        <v>0</v>
      </c>
      <c r="FQK37" s="2">
        <v>29246</v>
      </c>
      <c r="FQL37" s="2">
        <v>0</v>
      </c>
      <c r="FQM37" s="2">
        <v>0</v>
      </c>
      <c r="FQN37" s="2">
        <v>663</v>
      </c>
      <c r="FQO37" s="2">
        <v>0</v>
      </c>
      <c r="FQP37" s="2">
        <v>0</v>
      </c>
      <c r="FQQ37" s="2">
        <v>13208</v>
      </c>
      <c r="FQR37" s="2">
        <v>0</v>
      </c>
      <c r="FQS37" s="2">
        <v>0</v>
      </c>
      <c r="FQT37" s="2">
        <v>0</v>
      </c>
      <c r="FQU37" s="2">
        <v>0</v>
      </c>
      <c r="FQV37" s="2">
        <v>0</v>
      </c>
      <c r="FQW37" s="2">
        <v>0</v>
      </c>
      <c r="FQX37" s="2">
        <v>0</v>
      </c>
      <c r="FQY37" s="2">
        <v>0</v>
      </c>
      <c r="FQZ37" s="2">
        <v>7558</v>
      </c>
      <c r="FRA37" s="2">
        <v>0</v>
      </c>
      <c r="FRB37" s="2">
        <v>0</v>
      </c>
      <c r="FRC37" s="2">
        <v>0</v>
      </c>
      <c r="FRD37" s="2">
        <v>0</v>
      </c>
      <c r="FRE37" s="2">
        <v>10895</v>
      </c>
      <c r="FRF37" s="2">
        <v>0</v>
      </c>
      <c r="FRG37" s="2">
        <v>0</v>
      </c>
      <c r="FRH37" s="2">
        <v>61691</v>
      </c>
      <c r="FRI37" s="2">
        <v>0</v>
      </c>
      <c r="FRJ37" s="2">
        <v>0</v>
      </c>
      <c r="FRK37" s="2">
        <v>0</v>
      </c>
      <c r="FRL37" s="2">
        <v>0</v>
      </c>
      <c r="FRM37" s="2">
        <v>0</v>
      </c>
      <c r="FRN37" s="2">
        <v>0</v>
      </c>
      <c r="FRO37" s="2">
        <v>0</v>
      </c>
      <c r="FRP37" s="2">
        <v>0</v>
      </c>
      <c r="FRQ37" s="2">
        <v>0</v>
      </c>
      <c r="FRR37" s="2">
        <v>3657</v>
      </c>
      <c r="FRS37" s="2">
        <v>0</v>
      </c>
      <c r="FRT37" s="2">
        <v>0</v>
      </c>
      <c r="FRU37" s="2">
        <v>0</v>
      </c>
      <c r="FRV37" s="2">
        <v>0</v>
      </c>
      <c r="FRW37" s="2">
        <v>0</v>
      </c>
      <c r="FRX37" s="2">
        <v>0</v>
      </c>
      <c r="FRY37" s="2">
        <v>6735</v>
      </c>
      <c r="FRZ37" s="2">
        <v>0</v>
      </c>
      <c r="FSA37" s="2">
        <v>1690</v>
      </c>
      <c r="FSB37" s="2">
        <v>0</v>
      </c>
      <c r="FSC37" s="2">
        <v>0</v>
      </c>
      <c r="FSD37" s="2">
        <v>964</v>
      </c>
      <c r="FSE37" s="2">
        <v>0</v>
      </c>
      <c r="FSF37" s="2">
        <v>0</v>
      </c>
      <c r="FSG37" s="2">
        <v>0</v>
      </c>
      <c r="FSH37" s="2">
        <v>0</v>
      </c>
      <c r="FSI37" s="2">
        <v>0</v>
      </c>
      <c r="FSJ37" s="2">
        <v>0</v>
      </c>
      <c r="FSK37" s="2">
        <v>0</v>
      </c>
      <c r="FSL37" s="2">
        <v>0</v>
      </c>
      <c r="FSM37" s="2">
        <v>0</v>
      </c>
      <c r="FSN37" s="2">
        <v>0</v>
      </c>
      <c r="FSO37" s="2">
        <v>0</v>
      </c>
      <c r="FSP37" s="2">
        <v>29732</v>
      </c>
      <c r="FSQ37" s="2">
        <v>0</v>
      </c>
      <c r="FSR37" s="2">
        <v>0</v>
      </c>
      <c r="FSS37" s="2">
        <v>0</v>
      </c>
      <c r="FST37" s="2">
        <v>0</v>
      </c>
      <c r="FSU37" s="2">
        <v>0</v>
      </c>
      <c r="FSV37" s="2">
        <v>0</v>
      </c>
      <c r="FSW37" s="2">
        <v>0</v>
      </c>
      <c r="FSX37" s="2">
        <v>10130</v>
      </c>
      <c r="FSY37" s="2">
        <v>0</v>
      </c>
      <c r="FSZ37" s="2">
        <v>899</v>
      </c>
      <c r="FTA37" s="2">
        <v>0</v>
      </c>
      <c r="FTB37" s="2">
        <v>8965</v>
      </c>
      <c r="FTC37" s="2">
        <v>0</v>
      </c>
      <c r="FTD37" s="2">
        <v>0</v>
      </c>
      <c r="FTE37" s="2">
        <v>0</v>
      </c>
      <c r="FTF37" s="2">
        <v>0</v>
      </c>
      <c r="FTG37" s="2">
        <v>0</v>
      </c>
      <c r="FTH37" s="2">
        <v>0</v>
      </c>
      <c r="FTI37" s="2">
        <v>0</v>
      </c>
      <c r="FTJ37" s="2">
        <v>4630</v>
      </c>
      <c r="FTK37" s="2">
        <v>0</v>
      </c>
      <c r="FTL37" s="2">
        <v>0</v>
      </c>
      <c r="FTM37" s="2">
        <v>0</v>
      </c>
      <c r="FTN37" s="2">
        <v>0</v>
      </c>
      <c r="FTO37" s="2">
        <v>0</v>
      </c>
      <c r="FTP37" s="2">
        <v>3298</v>
      </c>
      <c r="FTQ37" s="2">
        <v>0</v>
      </c>
      <c r="FTR37" s="2">
        <v>21160</v>
      </c>
      <c r="FTS37" s="2">
        <v>3961</v>
      </c>
      <c r="FTT37" s="2">
        <v>0</v>
      </c>
      <c r="FTU37" s="2">
        <v>23195</v>
      </c>
      <c r="FTV37" s="2">
        <v>0</v>
      </c>
      <c r="FTW37" s="2">
        <v>0</v>
      </c>
      <c r="FTX37" s="2">
        <v>0</v>
      </c>
      <c r="FTY37" s="2">
        <v>0</v>
      </c>
      <c r="FTZ37" s="2">
        <v>0</v>
      </c>
      <c r="FUA37" s="2">
        <v>0</v>
      </c>
      <c r="FUB37" s="2">
        <v>0</v>
      </c>
      <c r="FUC37" s="2">
        <v>0</v>
      </c>
      <c r="FUD37" s="2">
        <v>0</v>
      </c>
      <c r="FUE37" s="2">
        <v>0</v>
      </c>
      <c r="FUF37" s="2">
        <v>0</v>
      </c>
      <c r="FUG37" s="2">
        <v>0</v>
      </c>
      <c r="FUH37" s="2">
        <v>0</v>
      </c>
      <c r="FUI37" s="2" t="s">
        <v>5</v>
      </c>
      <c r="FUJ37" s="2">
        <v>0</v>
      </c>
      <c r="FUK37" s="2">
        <v>0</v>
      </c>
      <c r="FUL37" s="2">
        <v>0</v>
      </c>
      <c r="FUM37" s="2">
        <v>0</v>
      </c>
      <c r="FUN37" s="2">
        <v>0</v>
      </c>
      <c r="FUO37" s="2">
        <v>0</v>
      </c>
      <c r="FUP37" s="2">
        <v>0</v>
      </c>
      <c r="FUQ37" s="2">
        <v>0</v>
      </c>
      <c r="FUR37" s="2">
        <v>0</v>
      </c>
      <c r="FUS37" s="2">
        <v>0</v>
      </c>
      <c r="FUT37" s="2">
        <v>961</v>
      </c>
      <c r="FUU37" s="2">
        <v>0</v>
      </c>
      <c r="FUV37" s="2">
        <v>0</v>
      </c>
      <c r="FUW37" s="2">
        <v>0</v>
      </c>
      <c r="FUX37" s="2">
        <v>0</v>
      </c>
      <c r="FUY37" s="2">
        <v>0</v>
      </c>
      <c r="FUZ37" s="2">
        <v>0</v>
      </c>
      <c r="FVA37" s="2">
        <v>0</v>
      </c>
      <c r="FVB37" s="2">
        <v>5406</v>
      </c>
      <c r="FVC37" s="2">
        <v>55419</v>
      </c>
      <c r="FVD37" s="2">
        <v>0</v>
      </c>
      <c r="FVE37" s="2">
        <v>0</v>
      </c>
      <c r="FVF37" s="2">
        <v>0</v>
      </c>
      <c r="FVG37" s="2">
        <v>26275</v>
      </c>
      <c r="FVH37" s="2">
        <v>0</v>
      </c>
      <c r="FVI37" s="2">
        <v>0</v>
      </c>
      <c r="FVJ37" s="2">
        <v>0</v>
      </c>
      <c r="FVK37" s="2">
        <v>0</v>
      </c>
      <c r="FVL37" s="2">
        <v>0</v>
      </c>
      <c r="FVM37" s="2">
        <v>0</v>
      </c>
      <c r="FVN37" s="2">
        <v>0</v>
      </c>
      <c r="FVO37" s="2">
        <v>0</v>
      </c>
      <c r="FVP37" s="2">
        <v>0</v>
      </c>
      <c r="FVQ37" s="2">
        <v>0</v>
      </c>
      <c r="FVR37" s="2">
        <v>0</v>
      </c>
      <c r="FVS37" s="2">
        <v>1469</v>
      </c>
      <c r="FVT37" s="2">
        <v>0</v>
      </c>
      <c r="FVU37" s="2">
        <v>0</v>
      </c>
      <c r="FVV37" s="2">
        <v>0</v>
      </c>
      <c r="FVW37" s="2">
        <v>2463</v>
      </c>
      <c r="FVX37" s="2">
        <v>0</v>
      </c>
      <c r="FVY37" s="2">
        <v>0</v>
      </c>
      <c r="FVZ37" s="2">
        <v>0</v>
      </c>
      <c r="FWA37" s="2">
        <v>0</v>
      </c>
      <c r="FWB37" s="2">
        <v>0</v>
      </c>
      <c r="FWC37" s="2">
        <v>51072</v>
      </c>
      <c r="FWD37" s="2">
        <v>0</v>
      </c>
      <c r="FWE37" s="2">
        <v>16478</v>
      </c>
      <c r="FWF37" s="2">
        <v>0</v>
      </c>
      <c r="FWG37" s="2">
        <v>0</v>
      </c>
      <c r="FWH37" s="2">
        <v>0</v>
      </c>
      <c r="FWI37" s="2">
        <v>0</v>
      </c>
      <c r="FWJ37" s="2">
        <v>0</v>
      </c>
      <c r="FWK37" s="2">
        <v>0</v>
      </c>
      <c r="FWL37" s="2">
        <v>0</v>
      </c>
      <c r="FWM37" s="2">
        <v>0</v>
      </c>
      <c r="FWN37" s="2">
        <v>0</v>
      </c>
      <c r="FWO37" s="2">
        <v>0</v>
      </c>
      <c r="FWP37" s="2">
        <v>0</v>
      </c>
      <c r="FWQ37" s="2">
        <v>0</v>
      </c>
      <c r="FWR37" s="2">
        <v>1227</v>
      </c>
      <c r="FWS37" s="2">
        <v>173</v>
      </c>
      <c r="FWT37" s="2">
        <v>0</v>
      </c>
      <c r="FWU37" s="2">
        <v>0</v>
      </c>
      <c r="FWV37" s="2">
        <v>0</v>
      </c>
      <c r="FWW37" s="2">
        <v>0</v>
      </c>
      <c r="FWX37" s="2">
        <v>83</v>
      </c>
      <c r="FWY37" s="2">
        <v>0</v>
      </c>
      <c r="FWZ37" s="2">
        <v>866</v>
      </c>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row>
    <row r="38" spans="1:4953" x14ac:dyDescent="0.25">
      <c r="A38">
        <v>35</v>
      </c>
      <c r="B38" s="19" t="s">
        <v>5605</v>
      </c>
      <c r="C38" s="25">
        <v>206402</v>
      </c>
      <c r="D38" t="str">
        <f t="shared" si="0"/>
        <v>2025Q2</v>
      </c>
      <c r="E38" s="4">
        <v>7858</v>
      </c>
      <c r="F38" s="4">
        <v>11575</v>
      </c>
      <c r="G38" s="4">
        <v>524253</v>
      </c>
      <c r="H38" s="4">
        <v>67451</v>
      </c>
      <c r="I38" s="4">
        <v>170383</v>
      </c>
      <c r="J38" s="2">
        <v>1080</v>
      </c>
      <c r="K38" s="2">
        <v>0</v>
      </c>
      <c r="L38" s="2">
        <v>6287</v>
      </c>
      <c r="M38" s="2">
        <v>53546</v>
      </c>
      <c r="N38" s="2">
        <v>62813</v>
      </c>
      <c r="O38" s="2">
        <v>3339</v>
      </c>
      <c r="P38" s="2">
        <v>4507</v>
      </c>
      <c r="Q38" s="2">
        <v>6216</v>
      </c>
      <c r="R38" s="2">
        <v>1403</v>
      </c>
      <c r="S38" s="2">
        <v>1893</v>
      </c>
      <c r="T38" s="2">
        <v>982</v>
      </c>
      <c r="U38" s="2">
        <v>11919</v>
      </c>
      <c r="V38" s="2">
        <v>100343</v>
      </c>
      <c r="W38" s="2">
        <v>151054</v>
      </c>
      <c r="X38" s="2">
        <v>12233</v>
      </c>
      <c r="Y38" s="2">
        <v>2091</v>
      </c>
      <c r="Z38" s="2">
        <v>4703</v>
      </c>
      <c r="AA38" s="2">
        <v>4318</v>
      </c>
      <c r="AB38" s="2">
        <v>5974</v>
      </c>
      <c r="AC38" s="2">
        <v>16237</v>
      </c>
      <c r="AD38" s="2">
        <v>8193</v>
      </c>
      <c r="AE38" s="2">
        <v>887</v>
      </c>
      <c r="AF38" s="2">
        <v>3620</v>
      </c>
      <c r="AG38" s="2">
        <v>1131</v>
      </c>
      <c r="AH38" s="2">
        <v>498</v>
      </c>
      <c r="AI38" s="2">
        <v>19894</v>
      </c>
      <c r="AJ38" s="2">
        <v>21944</v>
      </c>
      <c r="AK38" s="2">
        <v>19677</v>
      </c>
      <c r="AL38" s="2">
        <v>6214</v>
      </c>
      <c r="AM38" s="2">
        <v>7196</v>
      </c>
      <c r="AN38" s="2">
        <v>6077</v>
      </c>
      <c r="AO38" s="2">
        <v>12471</v>
      </c>
      <c r="AP38" s="2">
        <v>2537</v>
      </c>
      <c r="AQ38" s="2">
        <v>0</v>
      </c>
      <c r="AR38" s="2">
        <v>0</v>
      </c>
      <c r="AS38" s="2">
        <v>12</v>
      </c>
      <c r="AT38" s="2">
        <v>5727</v>
      </c>
      <c r="AU38" s="2">
        <v>52492</v>
      </c>
      <c r="AV38" s="2">
        <v>107554</v>
      </c>
      <c r="AW38" s="2">
        <v>14083</v>
      </c>
      <c r="AX38" s="2">
        <v>853</v>
      </c>
      <c r="AY38" s="2">
        <v>3707</v>
      </c>
      <c r="AZ38" s="2">
        <v>0</v>
      </c>
      <c r="BA38" s="2">
        <v>2647</v>
      </c>
      <c r="BB38" s="2">
        <v>34824</v>
      </c>
      <c r="BC38" s="2">
        <v>1428</v>
      </c>
      <c r="BD38" s="2">
        <v>9470</v>
      </c>
      <c r="BE38" s="2">
        <v>10325</v>
      </c>
      <c r="BF38" s="2">
        <v>16982</v>
      </c>
      <c r="BG38" s="2">
        <v>448</v>
      </c>
      <c r="BH38" s="2">
        <v>0</v>
      </c>
      <c r="BI38" s="2">
        <v>3920</v>
      </c>
      <c r="BJ38" s="2">
        <v>0</v>
      </c>
      <c r="BK38" s="2">
        <v>3666</v>
      </c>
      <c r="BL38" s="2">
        <v>4038</v>
      </c>
      <c r="BM38" s="2">
        <v>1941</v>
      </c>
      <c r="BN38" s="2">
        <v>28254</v>
      </c>
      <c r="BO38" s="2">
        <v>68668</v>
      </c>
      <c r="BP38" s="2">
        <v>0</v>
      </c>
      <c r="BQ38" s="2">
        <v>9000</v>
      </c>
      <c r="BR38" s="2">
        <v>3021</v>
      </c>
      <c r="BS38" s="2">
        <v>0</v>
      </c>
      <c r="BT38" s="2">
        <v>2206</v>
      </c>
      <c r="BU38" s="2">
        <v>7336</v>
      </c>
      <c r="BV38" s="2">
        <v>3884</v>
      </c>
      <c r="BW38" s="2">
        <v>0</v>
      </c>
      <c r="BX38" s="2">
        <v>0</v>
      </c>
      <c r="BY38" s="2">
        <v>1354</v>
      </c>
      <c r="BZ38" s="2">
        <v>36480</v>
      </c>
      <c r="CA38" s="2">
        <v>975</v>
      </c>
      <c r="CB38" s="2">
        <v>82152</v>
      </c>
      <c r="CC38" s="2">
        <v>487000</v>
      </c>
      <c r="CD38" s="2">
        <v>37968</v>
      </c>
      <c r="CE38" s="2">
        <v>40028</v>
      </c>
      <c r="CF38" s="2">
        <v>0</v>
      </c>
      <c r="CG38" s="2" t="s">
        <v>5</v>
      </c>
      <c r="CH38" s="2">
        <v>17907</v>
      </c>
      <c r="CI38" s="2">
        <v>0</v>
      </c>
      <c r="CJ38" s="2">
        <v>3228</v>
      </c>
      <c r="CK38" s="2">
        <v>1986</v>
      </c>
      <c r="CL38" s="2">
        <v>9222</v>
      </c>
      <c r="CM38" s="2">
        <v>4700</v>
      </c>
      <c r="CN38" s="2">
        <v>0</v>
      </c>
      <c r="CO38" s="2">
        <v>0</v>
      </c>
      <c r="CP38" s="2">
        <v>124</v>
      </c>
      <c r="CQ38" s="2">
        <v>38001</v>
      </c>
      <c r="CR38" s="2">
        <v>19576</v>
      </c>
      <c r="CS38" s="2">
        <v>0</v>
      </c>
      <c r="CT38" s="2">
        <v>7094</v>
      </c>
      <c r="CU38" s="2">
        <v>1001</v>
      </c>
      <c r="CV38" s="2">
        <v>59348</v>
      </c>
      <c r="CW38" s="2">
        <v>12420</v>
      </c>
      <c r="CX38" s="2">
        <v>65874</v>
      </c>
      <c r="CY38" s="2">
        <v>36137</v>
      </c>
      <c r="CZ38" s="2">
        <v>77027</v>
      </c>
      <c r="DA38" s="2">
        <v>19140</v>
      </c>
      <c r="DB38" s="2">
        <v>2949</v>
      </c>
      <c r="DC38" s="2">
        <v>905</v>
      </c>
      <c r="DD38" s="2">
        <v>0</v>
      </c>
      <c r="DE38" s="2">
        <v>0</v>
      </c>
      <c r="DF38" s="2">
        <v>2407</v>
      </c>
      <c r="DG38" s="2">
        <v>0</v>
      </c>
      <c r="DH38" s="2">
        <v>120056</v>
      </c>
      <c r="DI38" s="2">
        <v>5011</v>
      </c>
      <c r="DJ38" s="2">
        <v>9876</v>
      </c>
      <c r="DK38" s="2">
        <v>3045</v>
      </c>
      <c r="DL38" s="2">
        <v>0</v>
      </c>
      <c r="DM38" s="2">
        <v>4883</v>
      </c>
      <c r="DN38" s="2">
        <v>262964</v>
      </c>
      <c r="DO38" s="2">
        <v>1731</v>
      </c>
      <c r="DP38" s="2">
        <v>11598</v>
      </c>
      <c r="DQ38" s="2">
        <v>23227</v>
      </c>
      <c r="DR38" s="2">
        <v>1213</v>
      </c>
      <c r="DS38" s="2">
        <v>0</v>
      </c>
      <c r="DT38" s="2">
        <v>8564</v>
      </c>
      <c r="DU38" s="2">
        <v>0</v>
      </c>
      <c r="DV38" s="2">
        <v>0</v>
      </c>
      <c r="DW38" s="2">
        <v>0</v>
      </c>
      <c r="DX38" s="2">
        <v>5424</v>
      </c>
      <c r="DY38" s="2">
        <v>7736</v>
      </c>
      <c r="DZ38" s="2">
        <v>27157</v>
      </c>
      <c r="EA38" s="2">
        <v>73658</v>
      </c>
      <c r="EB38" s="2">
        <v>6264</v>
      </c>
      <c r="EC38" s="2">
        <v>1994</v>
      </c>
      <c r="ED38" s="2">
        <v>17680</v>
      </c>
      <c r="EE38" s="2">
        <v>18129</v>
      </c>
      <c r="EF38" s="2">
        <v>40763</v>
      </c>
      <c r="EG38" s="2">
        <v>15271</v>
      </c>
      <c r="EH38" s="2">
        <v>41122</v>
      </c>
      <c r="EI38" s="2">
        <v>30939</v>
      </c>
      <c r="EJ38" s="2">
        <v>22180</v>
      </c>
      <c r="EK38" s="2">
        <v>29131</v>
      </c>
      <c r="EL38" s="2">
        <v>392</v>
      </c>
      <c r="EM38" s="2">
        <v>0</v>
      </c>
      <c r="EN38" s="2">
        <v>2931</v>
      </c>
      <c r="EO38" s="2">
        <v>12619</v>
      </c>
      <c r="EP38" s="2">
        <v>16406</v>
      </c>
      <c r="EQ38" s="2">
        <v>45520</v>
      </c>
      <c r="ER38" s="2">
        <v>22511</v>
      </c>
      <c r="ES38" s="2">
        <v>0</v>
      </c>
      <c r="ET38" s="2">
        <v>0</v>
      </c>
      <c r="EU38" s="2">
        <v>1890</v>
      </c>
      <c r="EV38" s="2">
        <v>16961</v>
      </c>
      <c r="EW38" s="2">
        <v>67077</v>
      </c>
      <c r="EX38" s="2">
        <v>7340</v>
      </c>
      <c r="EY38" s="2">
        <v>0</v>
      </c>
      <c r="EZ38" s="2">
        <v>18406</v>
      </c>
      <c r="FA38" s="2">
        <v>0</v>
      </c>
      <c r="FB38" s="2">
        <v>0</v>
      </c>
      <c r="FC38" s="2">
        <v>1679</v>
      </c>
      <c r="FD38" s="2">
        <v>0</v>
      </c>
      <c r="FE38" s="2">
        <v>4903</v>
      </c>
      <c r="FF38" s="2">
        <v>15183</v>
      </c>
      <c r="FG38" s="2">
        <v>249</v>
      </c>
      <c r="FH38" s="2">
        <v>0</v>
      </c>
      <c r="FI38" s="2">
        <v>2004</v>
      </c>
      <c r="FJ38" s="2">
        <v>1147</v>
      </c>
      <c r="FK38" s="2">
        <v>49498</v>
      </c>
      <c r="FL38" s="2">
        <v>24820</v>
      </c>
      <c r="FM38" s="2">
        <v>2450</v>
      </c>
      <c r="FN38" s="2">
        <v>3954</v>
      </c>
      <c r="FO38" s="2">
        <v>2722</v>
      </c>
      <c r="FP38" s="2">
        <v>65041</v>
      </c>
      <c r="FQ38" s="2">
        <v>7065</v>
      </c>
      <c r="FR38" s="2">
        <v>0</v>
      </c>
      <c r="FS38" s="2">
        <v>9283</v>
      </c>
      <c r="FT38" s="2">
        <v>873</v>
      </c>
      <c r="FU38" s="2">
        <v>3479</v>
      </c>
      <c r="FV38" s="2">
        <v>27847</v>
      </c>
      <c r="FW38" s="2">
        <v>3432</v>
      </c>
      <c r="FX38" s="2">
        <v>0</v>
      </c>
      <c r="FY38" s="2">
        <v>47897</v>
      </c>
      <c r="FZ38" s="2">
        <v>10766</v>
      </c>
      <c r="GA38" s="2">
        <v>7282</v>
      </c>
      <c r="GB38" s="2">
        <v>0</v>
      </c>
      <c r="GC38" s="2">
        <v>20519</v>
      </c>
      <c r="GD38" s="2">
        <v>26</v>
      </c>
      <c r="GE38" s="2">
        <v>0</v>
      </c>
      <c r="GF38" s="2">
        <v>0</v>
      </c>
      <c r="GG38" s="2">
        <v>495</v>
      </c>
      <c r="GH38" s="2">
        <v>161</v>
      </c>
      <c r="GI38" s="2">
        <v>0</v>
      </c>
      <c r="GJ38" s="2">
        <v>0</v>
      </c>
      <c r="GK38" s="2">
        <v>0</v>
      </c>
      <c r="GL38" s="2">
        <v>0</v>
      </c>
      <c r="GM38" s="2">
        <v>3000</v>
      </c>
      <c r="GN38" s="2" t="s">
        <v>5</v>
      </c>
      <c r="GO38" s="2">
        <v>0</v>
      </c>
      <c r="GP38" s="2">
        <v>64069</v>
      </c>
      <c r="GQ38" s="2">
        <v>0</v>
      </c>
      <c r="GR38" s="2">
        <v>0</v>
      </c>
      <c r="GS38" s="2">
        <v>6795</v>
      </c>
      <c r="GT38" s="2">
        <v>6887</v>
      </c>
      <c r="GU38" s="2">
        <v>500</v>
      </c>
      <c r="GV38" s="2">
        <v>0</v>
      </c>
      <c r="GW38" s="2">
        <v>31740</v>
      </c>
      <c r="GX38" s="2">
        <v>0</v>
      </c>
      <c r="GY38" s="2">
        <v>0</v>
      </c>
      <c r="GZ38" s="2">
        <v>0</v>
      </c>
      <c r="HA38" s="2">
        <v>0</v>
      </c>
      <c r="HB38" s="2" t="s">
        <v>5</v>
      </c>
      <c r="HC38" s="2" t="s">
        <v>5</v>
      </c>
      <c r="HD38" s="2" t="s">
        <v>5</v>
      </c>
      <c r="HE38" s="2">
        <v>0</v>
      </c>
      <c r="HF38" s="2" t="s">
        <v>5</v>
      </c>
      <c r="HG38" s="2">
        <v>0</v>
      </c>
      <c r="HH38" s="2">
        <v>0</v>
      </c>
      <c r="HI38" s="2">
        <v>709016</v>
      </c>
      <c r="HJ38" s="2" t="s">
        <v>5</v>
      </c>
      <c r="HK38" s="2">
        <v>8163</v>
      </c>
      <c r="HL38" s="2">
        <v>50356</v>
      </c>
      <c r="HM38" s="2">
        <v>0</v>
      </c>
      <c r="HN38" s="2" t="s">
        <v>5</v>
      </c>
      <c r="HO38" s="2">
        <v>0</v>
      </c>
      <c r="HP38" s="2">
        <v>7935</v>
      </c>
      <c r="HQ38" s="2">
        <v>64090</v>
      </c>
      <c r="HR38" s="2">
        <v>0</v>
      </c>
      <c r="HS38" s="2">
        <v>19600</v>
      </c>
      <c r="HT38" s="2" t="s">
        <v>5</v>
      </c>
      <c r="HU38" s="2">
        <v>0</v>
      </c>
      <c r="HV38" s="2">
        <v>6064</v>
      </c>
      <c r="HW38" s="2">
        <v>0</v>
      </c>
      <c r="HX38" s="2">
        <v>0</v>
      </c>
      <c r="HY38" s="2">
        <v>0</v>
      </c>
      <c r="HZ38" s="2">
        <v>9379</v>
      </c>
      <c r="IA38" s="2">
        <v>0</v>
      </c>
      <c r="IB38" s="2">
        <v>7934</v>
      </c>
      <c r="IC38" s="2" t="s">
        <v>5</v>
      </c>
      <c r="ID38" s="2" t="s">
        <v>5</v>
      </c>
      <c r="IE38" s="2">
        <v>0</v>
      </c>
      <c r="IF38" s="2">
        <v>0</v>
      </c>
      <c r="IG38" s="2">
        <v>510457</v>
      </c>
      <c r="IH38" s="2" t="s">
        <v>5</v>
      </c>
      <c r="II38" s="2" t="s">
        <v>5</v>
      </c>
      <c r="IJ38" s="2">
        <v>0</v>
      </c>
      <c r="IK38" s="2">
        <v>3828</v>
      </c>
      <c r="IL38" s="2">
        <v>47007</v>
      </c>
      <c r="IM38" s="2">
        <v>0</v>
      </c>
      <c r="IN38" s="2">
        <v>26350</v>
      </c>
      <c r="IO38" s="2">
        <v>0</v>
      </c>
      <c r="IP38" s="2">
        <v>0</v>
      </c>
      <c r="IQ38" s="2">
        <v>0</v>
      </c>
      <c r="IR38" s="2">
        <v>28172</v>
      </c>
      <c r="IS38" s="2" t="s">
        <v>5</v>
      </c>
      <c r="IT38" s="2">
        <v>11902</v>
      </c>
      <c r="IU38" s="2" t="s">
        <v>5</v>
      </c>
      <c r="IV38" s="2" t="s">
        <v>5</v>
      </c>
      <c r="IW38" s="2">
        <v>1523</v>
      </c>
      <c r="IX38" s="2">
        <v>0</v>
      </c>
      <c r="IY38" s="2">
        <v>2492</v>
      </c>
      <c r="IZ38" s="2">
        <v>24599</v>
      </c>
      <c r="JA38" s="2">
        <v>527842</v>
      </c>
      <c r="JB38" s="2">
        <v>2285</v>
      </c>
      <c r="JC38" s="2">
        <v>0</v>
      </c>
      <c r="JD38" s="2">
        <v>4716</v>
      </c>
      <c r="JE38" s="2">
        <v>196868</v>
      </c>
      <c r="JF38" s="2" t="s">
        <v>5</v>
      </c>
      <c r="JG38" s="2">
        <v>0</v>
      </c>
      <c r="JH38" s="2">
        <v>0</v>
      </c>
      <c r="JI38" s="2">
        <v>0</v>
      </c>
      <c r="JJ38" s="2">
        <v>646</v>
      </c>
      <c r="JK38" s="2">
        <v>0</v>
      </c>
      <c r="JL38" s="2">
        <v>87558</v>
      </c>
      <c r="JM38" s="2">
        <v>0</v>
      </c>
      <c r="JN38" s="2">
        <v>4786</v>
      </c>
      <c r="JO38" s="2">
        <v>1577</v>
      </c>
      <c r="JP38" s="2">
        <v>1676</v>
      </c>
      <c r="JQ38" s="2">
        <v>19199</v>
      </c>
      <c r="JR38" s="2">
        <v>0</v>
      </c>
      <c r="JS38" s="2">
        <v>0</v>
      </c>
      <c r="JT38" s="2">
        <v>0</v>
      </c>
      <c r="JU38" s="2">
        <v>85160</v>
      </c>
      <c r="JV38" s="2">
        <v>0</v>
      </c>
      <c r="JW38" s="2">
        <v>22514</v>
      </c>
      <c r="JX38" s="2">
        <v>0</v>
      </c>
      <c r="JY38" s="2">
        <v>0</v>
      </c>
      <c r="JZ38" s="2" t="s">
        <v>5</v>
      </c>
      <c r="KA38" s="2">
        <v>831</v>
      </c>
      <c r="KB38" s="2">
        <v>2458</v>
      </c>
      <c r="KC38" s="2" t="s">
        <v>5</v>
      </c>
      <c r="KD38" s="2">
        <v>0</v>
      </c>
      <c r="KE38" s="2">
        <v>0</v>
      </c>
      <c r="KF38" s="2">
        <v>0</v>
      </c>
      <c r="KG38" s="2">
        <v>0</v>
      </c>
      <c r="KH38" s="2">
        <v>7097</v>
      </c>
      <c r="KI38" s="2" t="s">
        <v>5</v>
      </c>
      <c r="KJ38" s="2" t="s">
        <v>5</v>
      </c>
      <c r="KK38" s="2">
        <v>3636</v>
      </c>
      <c r="KL38" s="2">
        <v>24230</v>
      </c>
      <c r="KM38" s="2">
        <v>0</v>
      </c>
      <c r="KN38" s="2">
        <v>2710</v>
      </c>
      <c r="KO38" s="2" t="s">
        <v>5</v>
      </c>
      <c r="KP38" s="2" t="s">
        <v>5</v>
      </c>
      <c r="KQ38" s="2">
        <v>20917</v>
      </c>
      <c r="KR38" s="2">
        <v>34848</v>
      </c>
      <c r="KS38" s="2" t="s">
        <v>5</v>
      </c>
      <c r="KT38" s="2">
        <v>0</v>
      </c>
      <c r="KU38" s="2">
        <v>18670</v>
      </c>
      <c r="KV38" s="2">
        <v>0</v>
      </c>
      <c r="KW38" s="2">
        <v>0</v>
      </c>
      <c r="KX38" s="2">
        <v>25141</v>
      </c>
      <c r="KY38" s="2">
        <v>0</v>
      </c>
      <c r="KZ38" s="2" t="s">
        <v>5</v>
      </c>
      <c r="LA38" s="2">
        <v>4543</v>
      </c>
      <c r="LB38" s="2">
        <v>0</v>
      </c>
      <c r="LC38" s="2">
        <v>905</v>
      </c>
      <c r="LD38" s="2">
        <v>1905</v>
      </c>
      <c r="LE38" s="2">
        <v>0</v>
      </c>
      <c r="LF38" s="2">
        <v>4829</v>
      </c>
      <c r="LG38" s="2" t="s">
        <v>5</v>
      </c>
      <c r="LH38" s="2">
        <v>1993</v>
      </c>
      <c r="LI38" s="2">
        <v>13096</v>
      </c>
      <c r="LJ38" s="2">
        <v>623785</v>
      </c>
      <c r="LK38" s="2">
        <v>0</v>
      </c>
      <c r="LL38" s="2">
        <v>0</v>
      </c>
      <c r="LM38" s="2" t="s">
        <v>5</v>
      </c>
      <c r="LN38" s="2">
        <v>7533</v>
      </c>
      <c r="LO38" s="2">
        <v>126445</v>
      </c>
      <c r="LP38" s="2">
        <v>2978</v>
      </c>
      <c r="LQ38" s="2">
        <v>24940</v>
      </c>
      <c r="LR38" s="2">
        <v>28050</v>
      </c>
      <c r="LS38" s="2" t="s">
        <v>5</v>
      </c>
      <c r="LT38" s="2" t="s">
        <v>5</v>
      </c>
      <c r="LU38" s="2">
        <v>117560</v>
      </c>
      <c r="LV38" s="2" t="s">
        <v>5</v>
      </c>
      <c r="LW38" s="2">
        <v>1</v>
      </c>
      <c r="LX38" s="2" t="s">
        <v>5</v>
      </c>
      <c r="LY38" s="2" t="s">
        <v>5</v>
      </c>
      <c r="LZ38" s="2" t="s">
        <v>5</v>
      </c>
      <c r="MA38" s="2">
        <v>0</v>
      </c>
      <c r="MB38" s="2">
        <v>39692</v>
      </c>
      <c r="MC38" s="2" t="s">
        <v>5</v>
      </c>
      <c r="MD38" s="2" t="s">
        <v>5</v>
      </c>
      <c r="ME38" s="2">
        <v>0</v>
      </c>
      <c r="MF38" s="2">
        <v>6587</v>
      </c>
      <c r="MG38" s="2">
        <v>0</v>
      </c>
      <c r="MH38" s="2">
        <v>5069</v>
      </c>
      <c r="MI38" s="2" t="s">
        <v>5</v>
      </c>
      <c r="MJ38" s="2">
        <v>8029</v>
      </c>
      <c r="MK38" s="2">
        <v>1776</v>
      </c>
      <c r="ML38" s="2">
        <v>20854</v>
      </c>
      <c r="MM38" s="2">
        <v>7131</v>
      </c>
      <c r="MN38" s="2">
        <v>14416</v>
      </c>
      <c r="MO38" s="2">
        <v>301903</v>
      </c>
      <c r="MP38" s="2" t="s">
        <v>5</v>
      </c>
      <c r="MQ38" s="2">
        <v>0</v>
      </c>
      <c r="MR38" s="2">
        <v>54673</v>
      </c>
      <c r="MS38" s="2">
        <v>323034</v>
      </c>
      <c r="MT38" s="2">
        <v>3986</v>
      </c>
      <c r="MU38" s="2">
        <v>0</v>
      </c>
      <c r="MV38" s="2">
        <v>125276</v>
      </c>
      <c r="MW38" s="2">
        <v>9691</v>
      </c>
      <c r="MX38" s="2">
        <v>427</v>
      </c>
      <c r="MY38" s="2" t="s">
        <v>5</v>
      </c>
      <c r="MZ38" s="2">
        <v>7673</v>
      </c>
      <c r="NA38" s="2">
        <v>0</v>
      </c>
      <c r="NB38" s="2">
        <v>0</v>
      </c>
      <c r="NC38" s="2">
        <v>9153</v>
      </c>
      <c r="ND38" s="2">
        <v>3362</v>
      </c>
      <c r="NE38" s="2">
        <v>0</v>
      </c>
      <c r="NF38" s="2">
        <v>0</v>
      </c>
      <c r="NG38" s="2">
        <v>79487</v>
      </c>
      <c r="NH38" s="2">
        <v>2475</v>
      </c>
      <c r="NI38" s="2">
        <v>5301</v>
      </c>
      <c r="NJ38" s="2">
        <v>12746</v>
      </c>
      <c r="NK38" s="2">
        <v>2943</v>
      </c>
      <c r="NL38" s="2">
        <v>23811</v>
      </c>
      <c r="NM38" s="2">
        <v>4146</v>
      </c>
      <c r="NN38" s="2">
        <v>6506</v>
      </c>
      <c r="NO38" s="2">
        <v>28682</v>
      </c>
      <c r="NP38" s="2">
        <v>3967</v>
      </c>
      <c r="NQ38" s="2">
        <v>0</v>
      </c>
      <c r="NR38" s="2">
        <v>637269</v>
      </c>
      <c r="NS38" s="2">
        <v>0</v>
      </c>
      <c r="NT38" s="2">
        <v>0</v>
      </c>
      <c r="NU38" s="2">
        <v>1871</v>
      </c>
      <c r="NV38" s="2">
        <v>0</v>
      </c>
      <c r="NW38" s="2">
        <v>821</v>
      </c>
      <c r="NX38" s="2">
        <v>19508</v>
      </c>
      <c r="NY38" s="2">
        <v>0</v>
      </c>
      <c r="NZ38" s="2">
        <v>17383</v>
      </c>
      <c r="OA38" s="2">
        <v>0</v>
      </c>
      <c r="OB38" s="2">
        <v>2759</v>
      </c>
      <c r="OC38" s="2">
        <v>3006</v>
      </c>
      <c r="OD38" s="2">
        <v>3250</v>
      </c>
      <c r="OE38" s="2">
        <v>12863</v>
      </c>
      <c r="OF38" s="2">
        <v>2999</v>
      </c>
      <c r="OG38" s="2">
        <v>0</v>
      </c>
      <c r="OH38" s="2">
        <v>0</v>
      </c>
      <c r="OI38" s="2">
        <v>0</v>
      </c>
      <c r="OJ38" s="2">
        <v>7937</v>
      </c>
      <c r="OK38" s="2">
        <v>51907</v>
      </c>
      <c r="OL38" s="2">
        <v>0</v>
      </c>
      <c r="OM38" s="2">
        <v>0</v>
      </c>
      <c r="ON38" s="2">
        <v>0</v>
      </c>
      <c r="OO38" s="2">
        <v>0</v>
      </c>
      <c r="OP38" s="2">
        <v>119</v>
      </c>
      <c r="OQ38" s="2">
        <v>10511</v>
      </c>
      <c r="OR38" s="2">
        <v>3965</v>
      </c>
      <c r="OS38" s="2">
        <v>0</v>
      </c>
      <c r="OT38" s="2">
        <v>2081</v>
      </c>
      <c r="OU38" s="2">
        <v>1722</v>
      </c>
      <c r="OV38" s="2">
        <v>32221</v>
      </c>
      <c r="OW38" s="2">
        <v>0</v>
      </c>
      <c r="OX38" s="2">
        <v>1432</v>
      </c>
      <c r="OY38" s="2">
        <v>4838</v>
      </c>
      <c r="OZ38" s="2">
        <v>1381</v>
      </c>
      <c r="PA38" s="2">
        <v>202</v>
      </c>
      <c r="PB38" s="2">
        <v>0</v>
      </c>
      <c r="PC38" s="2">
        <v>0</v>
      </c>
      <c r="PD38" s="2">
        <v>775</v>
      </c>
      <c r="PE38" s="2">
        <v>2976</v>
      </c>
      <c r="PF38" s="2">
        <v>0</v>
      </c>
      <c r="PG38" s="2">
        <v>1871</v>
      </c>
      <c r="PH38" s="2">
        <v>0</v>
      </c>
      <c r="PI38" s="2">
        <v>22744</v>
      </c>
      <c r="PJ38" s="2">
        <v>0</v>
      </c>
      <c r="PK38" s="2">
        <v>18885</v>
      </c>
      <c r="PL38" s="2">
        <v>0</v>
      </c>
      <c r="PM38" s="2">
        <v>0</v>
      </c>
      <c r="PN38" s="2">
        <v>4256</v>
      </c>
      <c r="PO38" s="2">
        <v>3952</v>
      </c>
      <c r="PP38" s="2">
        <v>0</v>
      </c>
      <c r="PQ38" s="2" t="s">
        <v>5</v>
      </c>
      <c r="PR38" s="2">
        <v>13738</v>
      </c>
      <c r="PS38" s="2">
        <v>11324</v>
      </c>
      <c r="PT38" s="2">
        <v>4028</v>
      </c>
      <c r="PU38" s="2">
        <v>33728</v>
      </c>
      <c r="PV38" s="2">
        <v>0</v>
      </c>
      <c r="PW38" s="2">
        <v>21979</v>
      </c>
      <c r="PX38" s="2">
        <v>20252</v>
      </c>
      <c r="PY38" s="2">
        <v>14377</v>
      </c>
      <c r="PZ38" s="2">
        <v>0</v>
      </c>
      <c r="QA38" s="2">
        <v>935</v>
      </c>
      <c r="QB38" s="2">
        <v>27575</v>
      </c>
      <c r="QC38" s="2">
        <v>3477</v>
      </c>
      <c r="QD38" s="2">
        <v>0</v>
      </c>
      <c r="QE38" s="2">
        <v>7169</v>
      </c>
      <c r="QF38" s="2" t="s">
        <v>5</v>
      </c>
      <c r="QG38" s="2">
        <v>254599</v>
      </c>
      <c r="QH38" s="2">
        <v>192436</v>
      </c>
      <c r="QI38" s="2">
        <v>34076</v>
      </c>
      <c r="QJ38" s="2">
        <v>42352</v>
      </c>
      <c r="QK38" s="2" t="s">
        <v>5</v>
      </c>
      <c r="QL38" s="2" t="s">
        <v>5</v>
      </c>
      <c r="QM38" s="2">
        <v>0</v>
      </c>
      <c r="QN38" s="2">
        <v>5082</v>
      </c>
      <c r="QO38" s="2" t="s">
        <v>5</v>
      </c>
      <c r="QP38" s="2">
        <v>904</v>
      </c>
      <c r="QQ38" s="2">
        <v>0</v>
      </c>
      <c r="QR38" s="2">
        <v>0</v>
      </c>
      <c r="QS38" s="2" t="s">
        <v>5</v>
      </c>
      <c r="QT38" s="2">
        <v>29154</v>
      </c>
      <c r="QU38" s="2">
        <v>0</v>
      </c>
      <c r="QV38" s="2">
        <v>0</v>
      </c>
      <c r="QW38" s="2">
        <v>0</v>
      </c>
      <c r="QX38" s="2" t="s">
        <v>5</v>
      </c>
      <c r="QY38" s="2">
        <v>0</v>
      </c>
      <c r="QZ38" s="2">
        <v>0</v>
      </c>
      <c r="RA38" s="2">
        <v>0</v>
      </c>
      <c r="RB38" s="2">
        <v>389</v>
      </c>
      <c r="RC38" s="2">
        <v>20082</v>
      </c>
      <c r="RD38" s="2">
        <v>0</v>
      </c>
      <c r="RE38" s="2">
        <v>0</v>
      </c>
      <c r="RF38" s="2">
        <v>0</v>
      </c>
      <c r="RG38" s="2">
        <v>0</v>
      </c>
      <c r="RH38" s="2">
        <v>449025</v>
      </c>
      <c r="RI38" s="2">
        <v>11637</v>
      </c>
      <c r="RJ38" s="2">
        <v>0</v>
      </c>
      <c r="RK38" s="2">
        <v>187424</v>
      </c>
      <c r="RL38" s="2">
        <v>0</v>
      </c>
      <c r="RM38" s="2">
        <v>0</v>
      </c>
      <c r="RN38" s="2">
        <v>184308</v>
      </c>
      <c r="RO38" s="2">
        <v>0</v>
      </c>
      <c r="RP38" s="2" t="s">
        <v>5</v>
      </c>
      <c r="RQ38" s="2">
        <v>14123</v>
      </c>
      <c r="RR38" s="2">
        <v>0</v>
      </c>
      <c r="RS38" s="2">
        <v>0</v>
      </c>
      <c r="RT38" s="2" t="s">
        <v>5</v>
      </c>
      <c r="RU38" s="2" t="s">
        <v>5</v>
      </c>
      <c r="RV38" s="2" t="s">
        <v>5</v>
      </c>
      <c r="RW38" s="2" t="s">
        <v>5</v>
      </c>
      <c r="RX38" s="2" t="s">
        <v>5</v>
      </c>
      <c r="RY38" s="2" t="s">
        <v>5</v>
      </c>
      <c r="RZ38" s="2">
        <v>4648</v>
      </c>
      <c r="SA38" s="2" t="s">
        <v>5</v>
      </c>
      <c r="SB38" s="2" t="s">
        <v>5</v>
      </c>
      <c r="SC38" s="2" t="s">
        <v>5</v>
      </c>
      <c r="SD38" s="2">
        <v>77977</v>
      </c>
      <c r="SE38" s="2" t="s">
        <v>5</v>
      </c>
      <c r="SF38" s="2">
        <v>2802</v>
      </c>
      <c r="SG38" s="2">
        <v>26235</v>
      </c>
      <c r="SH38" s="2">
        <v>0</v>
      </c>
      <c r="SI38" s="2">
        <v>0</v>
      </c>
      <c r="SJ38" s="2">
        <v>0</v>
      </c>
      <c r="SK38" s="2">
        <v>64569</v>
      </c>
      <c r="SL38" s="2">
        <v>0</v>
      </c>
      <c r="SM38" s="2">
        <v>0</v>
      </c>
      <c r="SN38" s="2">
        <v>37436</v>
      </c>
      <c r="SO38" s="2">
        <v>0</v>
      </c>
      <c r="SP38" s="2">
        <v>163069</v>
      </c>
      <c r="SQ38" s="2">
        <v>1000</v>
      </c>
      <c r="SR38" s="2">
        <v>465</v>
      </c>
      <c r="SS38" s="2">
        <v>0</v>
      </c>
      <c r="ST38" s="2">
        <v>72736</v>
      </c>
      <c r="SU38" s="2">
        <v>70835</v>
      </c>
      <c r="SV38" s="2">
        <v>156316</v>
      </c>
      <c r="SW38" s="2">
        <v>0</v>
      </c>
      <c r="SX38" s="2">
        <v>527</v>
      </c>
      <c r="SY38" s="2">
        <v>1371</v>
      </c>
      <c r="SZ38" s="2">
        <v>0</v>
      </c>
      <c r="TA38" s="2">
        <v>29012</v>
      </c>
      <c r="TB38" s="2">
        <v>0</v>
      </c>
      <c r="TC38" s="2">
        <v>0</v>
      </c>
      <c r="TD38" s="2">
        <v>0</v>
      </c>
      <c r="TE38" s="2">
        <v>0</v>
      </c>
      <c r="TF38" s="2">
        <v>83</v>
      </c>
      <c r="TG38" s="2">
        <v>0</v>
      </c>
      <c r="TH38" s="2">
        <v>29901</v>
      </c>
      <c r="TI38" s="2">
        <v>4857</v>
      </c>
      <c r="TJ38" s="2" t="s">
        <v>5</v>
      </c>
      <c r="TK38" s="2">
        <v>346140</v>
      </c>
      <c r="TL38" s="2">
        <v>74105</v>
      </c>
      <c r="TM38" s="2">
        <v>0</v>
      </c>
      <c r="TN38" s="2">
        <v>38612</v>
      </c>
      <c r="TO38" s="2">
        <v>14687</v>
      </c>
      <c r="TP38" s="2">
        <v>140</v>
      </c>
      <c r="TQ38" s="2">
        <v>35308</v>
      </c>
      <c r="TR38" s="2">
        <v>0</v>
      </c>
      <c r="TS38" s="2">
        <v>6283</v>
      </c>
      <c r="TT38" s="2">
        <v>0</v>
      </c>
      <c r="TU38" s="2">
        <v>0</v>
      </c>
      <c r="TV38" s="2">
        <v>0</v>
      </c>
      <c r="TW38" s="2">
        <v>0</v>
      </c>
      <c r="TX38" s="2">
        <v>0</v>
      </c>
      <c r="TY38" s="2">
        <v>0</v>
      </c>
      <c r="TZ38" s="2">
        <v>58370</v>
      </c>
      <c r="UA38" s="2">
        <v>0</v>
      </c>
      <c r="UB38" s="2">
        <v>71863</v>
      </c>
      <c r="UC38" s="2">
        <v>454</v>
      </c>
      <c r="UD38" s="2">
        <v>17258</v>
      </c>
      <c r="UE38" s="2" t="s">
        <v>5</v>
      </c>
      <c r="UF38" s="2">
        <v>29</v>
      </c>
      <c r="UG38" s="2">
        <v>0</v>
      </c>
      <c r="UH38" s="2">
        <v>7365</v>
      </c>
      <c r="UI38" s="2">
        <v>54315</v>
      </c>
      <c r="UJ38" s="2">
        <v>18064</v>
      </c>
      <c r="UK38" s="2">
        <v>0</v>
      </c>
      <c r="UL38" s="2">
        <v>0</v>
      </c>
      <c r="UM38" s="2">
        <v>0</v>
      </c>
      <c r="UN38" s="2">
        <v>25955</v>
      </c>
      <c r="UO38" s="2">
        <v>0</v>
      </c>
      <c r="UP38" s="2">
        <v>500</v>
      </c>
      <c r="UQ38" s="2">
        <v>0</v>
      </c>
      <c r="UR38" s="2">
        <v>0</v>
      </c>
      <c r="US38" s="2">
        <v>4831</v>
      </c>
      <c r="UT38" s="2">
        <v>8513</v>
      </c>
      <c r="UU38" s="2">
        <v>5484</v>
      </c>
      <c r="UV38" s="2">
        <v>140637</v>
      </c>
      <c r="UW38" s="2">
        <v>0</v>
      </c>
      <c r="UX38" s="2">
        <v>0</v>
      </c>
      <c r="UY38" s="2">
        <v>24881</v>
      </c>
      <c r="UZ38" s="2">
        <v>576514</v>
      </c>
      <c r="VA38" s="2">
        <v>22049</v>
      </c>
      <c r="VB38" s="2">
        <v>0</v>
      </c>
      <c r="VC38" s="2">
        <v>625</v>
      </c>
      <c r="VD38" s="2">
        <v>0</v>
      </c>
      <c r="VE38" s="2">
        <v>90414</v>
      </c>
      <c r="VF38" s="2">
        <v>41969</v>
      </c>
      <c r="VG38" s="2">
        <v>1072</v>
      </c>
      <c r="VH38" s="2">
        <v>0</v>
      </c>
      <c r="VI38" s="2">
        <v>14850</v>
      </c>
      <c r="VJ38" s="2">
        <v>0</v>
      </c>
      <c r="VK38" s="2">
        <v>0</v>
      </c>
      <c r="VL38" s="2">
        <v>4607</v>
      </c>
      <c r="VM38" s="2">
        <v>9218</v>
      </c>
      <c r="VN38" s="2">
        <v>18968</v>
      </c>
      <c r="VO38" s="2">
        <v>8666</v>
      </c>
      <c r="VP38" s="2">
        <v>2195</v>
      </c>
      <c r="VQ38" s="2">
        <v>0</v>
      </c>
      <c r="VR38" s="2">
        <v>286</v>
      </c>
      <c r="VS38" s="2">
        <v>61716</v>
      </c>
      <c r="VT38" s="2">
        <v>5474</v>
      </c>
      <c r="VU38" s="2">
        <v>20593</v>
      </c>
      <c r="VV38" s="2">
        <v>13842</v>
      </c>
      <c r="VW38" s="2">
        <v>6544</v>
      </c>
      <c r="VX38" s="2">
        <v>4325</v>
      </c>
      <c r="VY38" s="2">
        <v>7341</v>
      </c>
      <c r="VZ38" s="2">
        <v>4329</v>
      </c>
      <c r="WA38" s="2">
        <v>9634</v>
      </c>
      <c r="WB38" s="2">
        <v>0</v>
      </c>
      <c r="WC38" s="2">
        <v>0</v>
      </c>
      <c r="WD38" s="2">
        <v>2442</v>
      </c>
      <c r="WE38" s="2">
        <v>0</v>
      </c>
      <c r="WF38" s="2">
        <v>9709</v>
      </c>
      <c r="WG38" s="2">
        <v>15129</v>
      </c>
      <c r="WH38" s="2">
        <v>0</v>
      </c>
      <c r="WI38" s="2">
        <v>1008</v>
      </c>
      <c r="WJ38" s="2">
        <v>8903</v>
      </c>
      <c r="WK38" s="2">
        <v>0</v>
      </c>
      <c r="WL38" s="2">
        <v>7569</v>
      </c>
      <c r="WM38" s="2">
        <v>15840</v>
      </c>
      <c r="WN38" s="2">
        <v>38499</v>
      </c>
      <c r="WO38" s="2">
        <v>10738</v>
      </c>
      <c r="WP38" s="2">
        <v>17374</v>
      </c>
      <c r="WQ38" s="2">
        <v>4950</v>
      </c>
      <c r="WR38" s="2">
        <v>2619</v>
      </c>
      <c r="WS38" s="2">
        <v>8667</v>
      </c>
      <c r="WT38" s="2">
        <v>9170</v>
      </c>
      <c r="WU38" s="2">
        <v>8918</v>
      </c>
      <c r="WV38" s="2">
        <v>5907</v>
      </c>
      <c r="WW38" s="2">
        <v>0</v>
      </c>
      <c r="WX38" s="2">
        <v>2495</v>
      </c>
      <c r="WY38" s="2">
        <v>6633</v>
      </c>
      <c r="WZ38" s="2">
        <v>7996</v>
      </c>
      <c r="XA38" s="2">
        <v>0</v>
      </c>
      <c r="XB38" s="2">
        <v>0</v>
      </c>
      <c r="XC38" s="2">
        <v>0</v>
      </c>
      <c r="XD38" s="2">
        <v>17461</v>
      </c>
      <c r="XE38" s="2">
        <v>0</v>
      </c>
      <c r="XF38" s="2" t="s">
        <v>5</v>
      </c>
      <c r="XG38" s="2">
        <v>11273</v>
      </c>
      <c r="XH38" s="2">
        <v>4896</v>
      </c>
      <c r="XI38" s="2">
        <v>2727</v>
      </c>
      <c r="XJ38" s="2">
        <v>11278</v>
      </c>
      <c r="XK38" s="2">
        <v>25546</v>
      </c>
      <c r="XL38" s="2">
        <v>21256</v>
      </c>
      <c r="XM38" s="2">
        <v>0</v>
      </c>
      <c r="XN38" s="2">
        <v>93749</v>
      </c>
      <c r="XO38" s="2">
        <v>0</v>
      </c>
      <c r="XP38" s="2">
        <v>9903</v>
      </c>
      <c r="XQ38" s="2">
        <v>0</v>
      </c>
      <c r="XR38" s="2">
        <v>13333</v>
      </c>
      <c r="XS38" s="2">
        <v>9529</v>
      </c>
      <c r="XT38" s="2">
        <v>5009</v>
      </c>
      <c r="XU38" s="2">
        <v>11213</v>
      </c>
      <c r="XV38" s="2">
        <v>8059</v>
      </c>
      <c r="XW38" s="2">
        <v>803</v>
      </c>
      <c r="XX38" s="2">
        <v>3916</v>
      </c>
      <c r="XY38" s="2">
        <v>38820</v>
      </c>
      <c r="XZ38" s="2">
        <v>6884</v>
      </c>
      <c r="YA38" s="2">
        <v>495</v>
      </c>
      <c r="YB38" s="2">
        <v>1168</v>
      </c>
      <c r="YC38" s="2">
        <v>9897</v>
      </c>
      <c r="YD38" s="2">
        <v>3497</v>
      </c>
      <c r="YE38" s="2">
        <v>0</v>
      </c>
      <c r="YF38" s="2" t="s">
        <v>5</v>
      </c>
      <c r="YG38" s="2">
        <v>17404</v>
      </c>
      <c r="YH38" s="2">
        <v>2654</v>
      </c>
      <c r="YI38" s="2">
        <v>40300</v>
      </c>
      <c r="YJ38" s="2">
        <v>10815</v>
      </c>
      <c r="YK38" s="2">
        <v>5241</v>
      </c>
      <c r="YL38" s="2">
        <v>35894</v>
      </c>
      <c r="YM38" s="2">
        <v>2534</v>
      </c>
      <c r="YN38" s="2">
        <v>0</v>
      </c>
      <c r="YO38" s="2">
        <v>1997</v>
      </c>
      <c r="YP38" s="2">
        <v>12304</v>
      </c>
      <c r="YQ38" s="2">
        <v>6946</v>
      </c>
      <c r="YR38" s="2">
        <v>945</v>
      </c>
      <c r="YS38" s="2">
        <v>2910</v>
      </c>
      <c r="YT38" s="2">
        <v>4241</v>
      </c>
      <c r="YU38" s="2">
        <v>0</v>
      </c>
      <c r="YV38" s="2">
        <v>2947</v>
      </c>
      <c r="YW38" s="2">
        <v>50433</v>
      </c>
      <c r="YX38" s="2">
        <v>189822</v>
      </c>
      <c r="YY38" s="2">
        <v>6385</v>
      </c>
      <c r="YZ38" s="2">
        <v>20173</v>
      </c>
      <c r="ZA38" s="2">
        <v>3220</v>
      </c>
      <c r="ZB38" s="2">
        <v>8795</v>
      </c>
      <c r="ZC38" s="2">
        <v>1060</v>
      </c>
      <c r="ZD38" s="2">
        <v>33064</v>
      </c>
      <c r="ZE38" s="2">
        <v>12520</v>
      </c>
      <c r="ZF38" s="2">
        <v>2909</v>
      </c>
      <c r="ZG38" s="2">
        <v>0</v>
      </c>
      <c r="ZH38" s="2">
        <v>7784</v>
      </c>
      <c r="ZI38" s="2">
        <v>12592</v>
      </c>
      <c r="ZJ38" s="2">
        <v>4040</v>
      </c>
      <c r="ZK38" s="2">
        <v>10078</v>
      </c>
      <c r="ZL38" s="2">
        <v>17782</v>
      </c>
      <c r="ZM38" s="2">
        <v>1462</v>
      </c>
      <c r="ZN38" s="2">
        <v>9561</v>
      </c>
      <c r="ZO38" s="2">
        <v>7702</v>
      </c>
      <c r="ZP38" s="2">
        <v>31482</v>
      </c>
      <c r="ZQ38" s="2">
        <v>3713</v>
      </c>
      <c r="ZR38" s="2">
        <v>29711</v>
      </c>
      <c r="ZS38" s="2">
        <v>0</v>
      </c>
      <c r="ZT38" s="2">
        <v>2653</v>
      </c>
      <c r="ZU38" s="2">
        <v>0</v>
      </c>
      <c r="ZV38" s="2">
        <v>1269</v>
      </c>
      <c r="ZW38" s="2">
        <v>9077</v>
      </c>
      <c r="ZX38" s="2">
        <v>136065</v>
      </c>
      <c r="ZY38" s="2">
        <v>3952</v>
      </c>
      <c r="ZZ38" s="2">
        <v>1651</v>
      </c>
      <c r="AAA38" s="2">
        <v>4005</v>
      </c>
      <c r="AAB38" s="2">
        <v>12547</v>
      </c>
      <c r="AAC38" s="2">
        <v>4316</v>
      </c>
      <c r="AAD38" s="2">
        <v>19017</v>
      </c>
      <c r="AAE38" s="2">
        <v>10430</v>
      </c>
      <c r="AAF38" s="2">
        <v>1904</v>
      </c>
      <c r="AAG38" s="2">
        <v>1277</v>
      </c>
      <c r="AAH38" s="2">
        <v>22313</v>
      </c>
      <c r="AAI38" s="2">
        <v>146</v>
      </c>
      <c r="AAJ38" s="2">
        <v>0</v>
      </c>
      <c r="AAK38" s="2">
        <v>0</v>
      </c>
      <c r="AAL38" s="2">
        <v>3540</v>
      </c>
      <c r="AAM38" s="2">
        <v>0</v>
      </c>
      <c r="AAN38" s="2">
        <v>0</v>
      </c>
      <c r="AAO38" s="2">
        <v>3939</v>
      </c>
      <c r="AAP38" s="2">
        <v>57348</v>
      </c>
      <c r="AAQ38" s="2">
        <v>5004</v>
      </c>
      <c r="AAR38" s="2">
        <v>0</v>
      </c>
      <c r="AAS38" s="2">
        <v>18691</v>
      </c>
      <c r="AAT38" s="2">
        <v>12663</v>
      </c>
      <c r="AAU38" s="2">
        <v>0</v>
      </c>
      <c r="AAV38" s="2">
        <v>132188</v>
      </c>
      <c r="AAW38" s="2">
        <v>0</v>
      </c>
      <c r="AAX38" s="2">
        <v>4761</v>
      </c>
      <c r="AAY38" s="2" t="s">
        <v>5</v>
      </c>
      <c r="AAZ38" s="2">
        <v>40352</v>
      </c>
      <c r="ABA38" s="2">
        <v>0</v>
      </c>
      <c r="ABB38" s="2" t="s">
        <v>5</v>
      </c>
      <c r="ABC38" s="2">
        <v>10846</v>
      </c>
      <c r="ABD38" s="2">
        <v>6474</v>
      </c>
      <c r="ABE38" s="2">
        <v>0</v>
      </c>
      <c r="ABF38" s="2">
        <v>2705</v>
      </c>
      <c r="ABG38" s="2">
        <v>15198</v>
      </c>
      <c r="ABH38" s="2">
        <v>8988</v>
      </c>
      <c r="ABI38" s="2">
        <v>2088</v>
      </c>
      <c r="ABJ38" s="2">
        <v>410</v>
      </c>
      <c r="ABK38" s="2">
        <v>0</v>
      </c>
      <c r="ABL38" s="2">
        <v>0</v>
      </c>
      <c r="ABM38" s="2">
        <v>0</v>
      </c>
      <c r="ABN38" s="2">
        <v>0</v>
      </c>
      <c r="ABO38" s="2">
        <v>15196</v>
      </c>
      <c r="ABP38" s="2">
        <v>15049</v>
      </c>
      <c r="ABQ38" s="2">
        <v>9637</v>
      </c>
      <c r="ABR38" s="2">
        <v>53471</v>
      </c>
      <c r="ABS38" s="2">
        <v>25525</v>
      </c>
      <c r="ABT38" s="2">
        <v>498</v>
      </c>
      <c r="ABU38" s="2">
        <v>0</v>
      </c>
      <c r="ABV38" s="2">
        <v>22539</v>
      </c>
      <c r="ABW38" s="2">
        <v>5333</v>
      </c>
      <c r="ABX38" s="2">
        <v>0</v>
      </c>
      <c r="ABY38" s="2">
        <v>0</v>
      </c>
      <c r="ABZ38" s="2">
        <v>3575</v>
      </c>
      <c r="ACA38" s="2">
        <v>22121</v>
      </c>
      <c r="ACB38" s="2">
        <v>2193</v>
      </c>
      <c r="ACC38" s="2">
        <v>0</v>
      </c>
      <c r="ACD38" s="2">
        <v>1984</v>
      </c>
      <c r="ACE38" s="2">
        <v>14874</v>
      </c>
      <c r="ACF38" s="2">
        <v>75</v>
      </c>
      <c r="ACG38" s="2">
        <v>6076</v>
      </c>
      <c r="ACH38" s="2">
        <v>5756</v>
      </c>
      <c r="ACI38" s="2">
        <v>37619</v>
      </c>
      <c r="ACJ38" s="2">
        <v>26425</v>
      </c>
      <c r="ACK38" s="2">
        <v>0</v>
      </c>
      <c r="ACL38" s="2">
        <v>0</v>
      </c>
      <c r="ACM38" s="2">
        <v>942</v>
      </c>
      <c r="ACN38" s="2">
        <v>485</v>
      </c>
      <c r="ACO38" s="2">
        <v>6926</v>
      </c>
      <c r="ACP38" s="2">
        <v>10167</v>
      </c>
      <c r="ACQ38" s="2">
        <v>6304</v>
      </c>
      <c r="ACR38" s="2">
        <v>10861</v>
      </c>
      <c r="ACS38" s="2">
        <v>18288</v>
      </c>
      <c r="ACT38" s="2">
        <v>8854</v>
      </c>
      <c r="ACU38" s="2">
        <v>17230</v>
      </c>
      <c r="ACV38" s="2">
        <v>9600</v>
      </c>
      <c r="ACW38" s="2">
        <v>1380</v>
      </c>
      <c r="ACX38" s="2">
        <v>0</v>
      </c>
      <c r="ACY38" s="2">
        <v>5593</v>
      </c>
      <c r="ACZ38" s="2">
        <v>0</v>
      </c>
      <c r="ADA38" s="2">
        <v>3727</v>
      </c>
      <c r="ADB38" s="2">
        <v>0</v>
      </c>
      <c r="ADC38" s="2">
        <v>695</v>
      </c>
      <c r="ADD38" s="2">
        <v>0</v>
      </c>
      <c r="ADE38" s="2">
        <v>0</v>
      </c>
      <c r="ADF38" s="2">
        <v>49</v>
      </c>
      <c r="ADG38" s="2">
        <v>43254</v>
      </c>
      <c r="ADH38" s="2">
        <v>23311</v>
      </c>
      <c r="ADI38" s="2">
        <v>21574</v>
      </c>
      <c r="ADJ38" s="2">
        <v>0</v>
      </c>
      <c r="ADK38" s="2">
        <v>1329</v>
      </c>
      <c r="ADL38" s="2">
        <v>519</v>
      </c>
      <c r="ADM38" s="2">
        <v>0</v>
      </c>
      <c r="ADN38" s="2">
        <v>0</v>
      </c>
      <c r="ADO38" s="2">
        <v>1030</v>
      </c>
      <c r="ADP38" s="2">
        <v>23283</v>
      </c>
      <c r="ADQ38" s="2">
        <v>21472</v>
      </c>
      <c r="ADR38" s="2">
        <v>8593</v>
      </c>
      <c r="ADS38" s="2">
        <v>66371</v>
      </c>
      <c r="ADT38" s="2">
        <v>28885</v>
      </c>
      <c r="ADU38" s="2">
        <v>283</v>
      </c>
      <c r="ADV38" s="2">
        <v>2322</v>
      </c>
      <c r="ADW38" s="2">
        <v>11588</v>
      </c>
      <c r="ADX38" s="2">
        <v>14869</v>
      </c>
      <c r="ADY38" s="2">
        <v>0</v>
      </c>
      <c r="ADZ38" s="2">
        <v>246</v>
      </c>
      <c r="AEA38" s="2">
        <v>4676</v>
      </c>
      <c r="AEB38" s="2">
        <v>14098</v>
      </c>
      <c r="AEC38" s="2">
        <v>0</v>
      </c>
      <c r="AED38" s="2">
        <v>0</v>
      </c>
      <c r="AEE38" s="2">
        <v>1239</v>
      </c>
      <c r="AEF38" s="2">
        <v>78477</v>
      </c>
      <c r="AEG38" s="2">
        <v>22614</v>
      </c>
      <c r="AEH38" s="2">
        <v>0</v>
      </c>
      <c r="AEI38" s="2">
        <v>624</v>
      </c>
      <c r="AEJ38" s="2">
        <v>10881</v>
      </c>
      <c r="AEK38" s="2">
        <v>1967</v>
      </c>
      <c r="AEL38" s="2">
        <v>108834</v>
      </c>
      <c r="AEM38" s="2">
        <v>4946</v>
      </c>
      <c r="AEN38" s="2">
        <v>2868</v>
      </c>
      <c r="AEO38" s="2">
        <v>46694</v>
      </c>
      <c r="AEP38" s="2">
        <v>35016</v>
      </c>
      <c r="AEQ38" s="2">
        <v>12725</v>
      </c>
      <c r="AER38" s="2">
        <v>0</v>
      </c>
      <c r="AES38" s="2">
        <v>4733</v>
      </c>
      <c r="AET38" s="2">
        <v>7910</v>
      </c>
      <c r="AEU38" s="2">
        <v>46285</v>
      </c>
      <c r="AEV38" s="2">
        <v>0</v>
      </c>
      <c r="AEW38" s="2">
        <v>0</v>
      </c>
      <c r="AEX38" s="2">
        <v>0</v>
      </c>
      <c r="AEY38" s="2">
        <v>0</v>
      </c>
      <c r="AEZ38" s="2">
        <v>5978</v>
      </c>
      <c r="AFA38" s="2">
        <v>9130</v>
      </c>
      <c r="AFB38" s="2">
        <v>5474</v>
      </c>
      <c r="AFC38" s="2">
        <v>3289</v>
      </c>
      <c r="AFD38" s="2">
        <v>499</v>
      </c>
      <c r="AFE38" s="2">
        <v>484</v>
      </c>
      <c r="AFF38" s="2">
        <v>0</v>
      </c>
      <c r="AFG38" s="2">
        <v>0</v>
      </c>
      <c r="AFH38" s="2">
        <v>9721</v>
      </c>
      <c r="AFI38" s="2">
        <v>0</v>
      </c>
      <c r="AFJ38" s="2">
        <v>1482</v>
      </c>
      <c r="AFK38" s="2">
        <v>14076</v>
      </c>
      <c r="AFL38" s="2">
        <v>38672</v>
      </c>
      <c r="AFM38" s="2">
        <v>0</v>
      </c>
      <c r="AFN38" s="2">
        <v>5324</v>
      </c>
      <c r="AFO38" s="2">
        <v>0</v>
      </c>
      <c r="AFP38" s="2">
        <v>0</v>
      </c>
      <c r="AFQ38" s="2">
        <v>0</v>
      </c>
      <c r="AFR38" s="2">
        <v>186</v>
      </c>
      <c r="AFS38" s="2">
        <v>8987</v>
      </c>
      <c r="AFT38" s="2">
        <v>8361</v>
      </c>
      <c r="AFU38" s="2">
        <v>4769</v>
      </c>
      <c r="AFV38" s="2">
        <v>5857</v>
      </c>
      <c r="AFW38" s="2">
        <v>483</v>
      </c>
      <c r="AFX38" s="2">
        <v>0</v>
      </c>
      <c r="AFY38" s="2">
        <v>914</v>
      </c>
      <c r="AFZ38" s="2">
        <v>22365</v>
      </c>
      <c r="AGA38" s="2">
        <v>3850</v>
      </c>
      <c r="AGB38" s="2">
        <v>36047</v>
      </c>
      <c r="AGC38" s="2">
        <v>3985</v>
      </c>
      <c r="AGD38" s="2">
        <v>5207</v>
      </c>
      <c r="AGE38" s="2">
        <v>16411</v>
      </c>
      <c r="AGF38" s="2">
        <v>6066</v>
      </c>
      <c r="AGG38" s="2">
        <v>7261</v>
      </c>
      <c r="AGH38" s="2">
        <v>0</v>
      </c>
      <c r="AGI38" s="2">
        <v>0</v>
      </c>
      <c r="AGJ38" s="2">
        <v>0</v>
      </c>
      <c r="AGK38" s="2">
        <v>482</v>
      </c>
      <c r="AGL38" s="2">
        <v>788</v>
      </c>
      <c r="AGM38" s="2">
        <v>19682</v>
      </c>
      <c r="AGN38" s="2">
        <v>11897</v>
      </c>
      <c r="AGO38" s="2">
        <v>7211</v>
      </c>
      <c r="AGP38" s="2">
        <v>0</v>
      </c>
      <c r="AGQ38" s="2">
        <v>2981</v>
      </c>
      <c r="AGR38" s="2">
        <v>0</v>
      </c>
      <c r="AGS38" s="2">
        <v>90572</v>
      </c>
      <c r="AGT38" s="2">
        <v>245</v>
      </c>
      <c r="AGU38" s="2">
        <v>29696</v>
      </c>
      <c r="AGV38" s="2">
        <v>30130</v>
      </c>
      <c r="AGW38" s="2">
        <v>24961</v>
      </c>
      <c r="AGX38" s="2">
        <v>499</v>
      </c>
      <c r="AGY38" s="2">
        <v>45645</v>
      </c>
      <c r="AGZ38" s="2">
        <v>13847</v>
      </c>
      <c r="AHA38" s="2">
        <v>75648</v>
      </c>
      <c r="AHB38" s="2">
        <v>3831</v>
      </c>
      <c r="AHC38" s="2">
        <v>15014</v>
      </c>
      <c r="AHD38" s="2">
        <v>5242</v>
      </c>
      <c r="AHE38" s="2">
        <v>6386</v>
      </c>
      <c r="AHF38" s="2">
        <v>86322</v>
      </c>
      <c r="AHG38" s="2">
        <v>31583</v>
      </c>
      <c r="AHH38" s="2">
        <v>0</v>
      </c>
      <c r="AHI38" s="2">
        <v>170023</v>
      </c>
      <c r="AHJ38" s="2">
        <v>4108</v>
      </c>
      <c r="AHK38" s="2">
        <v>13392</v>
      </c>
      <c r="AHL38" s="2">
        <v>0</v>
      </c>
      <c r="AHM38" s="2">
        <v>12816</v>
      </c>
      <c r="AHN38" s="2">
        <v>0</v>
      </c>
      <c r="AHO38" s="2">
        <v>5962</v>
      </c>
      <c r="AHP38" s="2">
        <v>0</v>
      </c>
      <c r="AHQ38" s="2">
        <v>1983</v>
      </c>
      <c r="AHR38" s="2">
        <v>0</v>
      </c>
      <c r="AHS38" s="2">
        <v>1070</v>
      </c>
      <c r="AHT38" s="2">
        <v>27101</v>
      </c>
      <c r="AHU38" s="2">
        <v>0</v>
      </c>
      <c r="AHV38" s="2">
        <v>2050</v>
      </c>
      <c r="AHW38" s="2">
        <v>2421</v>
      </c>
      <c r="AHX38" s="2">
        <v>7593</v>
      </c>
      <c r="AHY38" s="2">
        <v>59541</v>
      </c>
      <c r="AHZ38" s="2">
        <v>62</v>
      </c>
      <c r="AIA38" s="2">
        <v>1798</v>
      </c>
      <c r="AIB38" s="2">
        <v>6463</v>
      </c>
      <c r="AIC38" s="2">
        <v>0</v>
      </c>
      <c r="AID38" s="2">
        <v>1208</v>
      </c>
      <c r="AIE38" s="2">
        <v>35109</v>
      </c>
      <c r="AIF38" s="2">
        <v>11467</v>
      </c>
      <c r="AIG38" s="2">
        <v>0</v>
      </c>
      <c r="AIH38" s="2">
        <v>17080</v>
      </c>
      <c r="AII38" s="2">
        <v>14797</v>
      </c>
      <c r="AIJ38" s="2">
        <v>12294</v>
      </c>
      <c r="AIK38" s="2">
        <v>49</v>
      </c>
      <c r="AIL38" s="2">
        <v>0</v>
      </c>
      <c r="AIM38" s="2">
        <v>0</v>
      </c>
      <c r="AIN38" s="2">
        <v>0</v>
      </c>
      <c r="AIO38" s="2">
        <v>11296</v>
      </c>
      <c r="AIP38" s="2">
        <v>0</v>
      </c>
      <c r="AIQ38" s="2">
        <v>0</v>
      </c>
      <c r="AIR38" s="2">
        <v>717</v>
      </c>
      <c r="AIS38" s="2">
        <v>15518</v>
      </c>
      <c r="AIT38" s="2">
        <v>0</v>
      </c>
      <c r="AIU38" s="2">
        <v>0</v>
      </c>
      <c r="AIV38" s="2">
        <v>1492</v>
      </c>
      <c r="AIW38" s="2">
        <v>0</v>
      </c>
      <c r="AIX38" s="2">
        <v>0</v>
      </c>
      <c r="AIY38" s="2">
        <v>859</v>
      </c>
      <c r="AIZ38" s="2">
        <v>20927</v>
      </c>
      <c r="AJA38" s="2">
        <v>29473</v>
      </c>
      <c r="AJB38" s="2">
        <v>5217</v>
      </c>
      <c r="AJC38" s="2">
        <v>11928</v>
      </c>
      <c r="AJD38" s="2">
        <v>4647</v>
      </c>
      <c r="AJE38" s="2">
        <v>22162</v>
      </c>
      <c r="AJF38" s="2">
        <v>3704</v>
      </c>
      <c r="AJG38" s="2">
        <v>242</v>
      </c>
      <c r="AJH38" s="2">
        <v>15588</v>
      </c>
      <c r="AJI38" s="2">
        <v>999</v>
      </c>
      <c r="AJJ38" s="2">
        <v>10368</v>
      </c>
      <c r="AJK38" s="2">
        <v>210</v>
      </c>
      <c r="AJL38" s="2">
        <v>16871</v>
      </c>
      <c r="AJM38" s="2">
        <v>2804</v>
      </c>
      <c r="AJN38" s="2">
        <v>0</v>
      </c>
      <c r="AJO38" s="2">
        <v>4712</v>
      </c>
      <c r="AJP38" s="2">
        <v>3911</v>
      </c>
      <c r="AJQ38" s="2">
        <v>10088</v>
      </c>
      <c r="AJR38" s="2">
        <v>4650</v>
      </c>
      <c r="AJS38" s="2">
        <v>4854</v>
      </c>
      <c r="AJT38" s="2">
        <v>92275</v>
      </c>
      <c r="AJU38" s="2">
        <v>8340</v>
      </c>
      <c r="AJV38" s="2">
        <v>13289</v>
      </c>
      <c r="AJW38" s="2">
        <v>0</v>
      </c>
      <c r="AJX38" s="2">
        <v>0</v>
      </c>
      <c r="AJY38" s="2">
        <v>2088</v>
      </c>
      <c r="AJZ38" s="2">
        <v>0</v>
      </c>
      <c r="AKA38" s="2">
        <v>5593</v>
      </c>
      <c r="AKB38" s="2">
        <v>4579</v>
      </c>
      <c r="AKC38" s="2">
        <v>14059</v>
      </c>
      <c r="AKD38" s="2">
        <v>21658</v>
      </c>
      <c r="AKE38" s="2">
        <v>23805</v>
      </c>
      <c r="AKF38" s="2">
        <v>148085</v>
      </c>
      <c r="AKG38" s="2">
        <v>1635</v>
      </c>
      <c r="AKH38" s="2">
        <v>7905</v>
      </c>
      <c r="AKI38" s="2">
        <v>0</v>
      </c>
      <c r="AKJ38" s="2">
        <v>8851</v>
      </c>
      <c r="AKK38" s="2">
        <v>0</v>
      </c>
      <c r="AKL38" s="2">
        <v>0</v>
      </c>
      <c r="AKM38" s="2">
        <v>2919</v>
      </c>
      <c r="AKN38" s="2">
        <v>45055</v>
      </c>
      <c r="AKO38" s="2">
        <v>0</v>
      </c>
      <c r="AKP38" s="2">
        <v>0</v>
      </c>
      <c r="AKQ38" s="2">
        <v>1982</v>
      </c>
      <c r="AKR38" s="2">
        <v>21323</v>
      </c>
      <c r="AKS38" s="2">
        <v>74050</v>
      </c>
      <c r="AKT38" s="2">
        <v>2659</v>
      </c>
      <c r="AKU38" s="2">
        <v>0</v>
      </c>
      <c r="AKV38" s="2">
        <v>0</v>
      </c>
      <c r="AKW38" s="2">
        <v>0</v>
      </c>
      <c r="AKX38" s="2">
        <v>10349</v>
      </c>
      <c r="AKY38" s="2">
        <v>1759</v>
      </c>
      <c r="AKZ38" s="2">
        <v>0</v>
      </c>
      <c r="ALA38" s="2">
        <v>34049</v>
      </c>
      <c r="ALB38" s="2">
        <v>22851</v>
      </c>
      <c r="ALC38" s="2">
        <v>52535</v>
      </c>
      <c r="ALD38" s="2">
        <v>1411</v>
      </c>
      <c r="ALE38" s="2">
        <v>0</v>
      </c>
      <c r="ALF38" s="2">
        <v>10383</v>
      </c>
      <c r="ALG38" s="2" t="s">
        <v>5</v>
      </c>
      <c r="ALH38" s="2">
        <v>0</v>
      </c>
      <c r="ALI38" s="2">
        <v>40557</v>
      </c>
      <c r="ALJ38" s="2">
        <v>46583</v>
      </c>
      <c r="ALK38" s="2" t="s">
        <v>5</v>
      </c>
      <c r="ALL38" s="2">
        <v>0</v>
      </c>
      <c r="ALM38" s="2">
        <v>43124</v>
      </c>
      <c r="ALN38" s="2">
        <v>8183</v>
      </c>
      <c r="ALO38" s="2">
        <v>1990</v>
      </c>
      <c r="ALP38" s="2">
        <v>1195</v>
      </c>
      <c r="ALQ38" s="2">
        <v>4572</v>
      </c>
      <c r="ALR38" s="2">
        <v>0</v>
      </c>
      <c r="ALS38" s="2">
        <v>0</v>
      </c>
      <c r="ALT38" s="2">
        <v>930</v>
      </c>
      <c r="ALU38" s="2">
        <v>9998</v>
      </c>
      <c r="ALV38" s="2">
        <v>0</v>
      </c>
      <c r="ALW38" s="2">
        <v>792</v>
      </c>
      <c r="ALX38" s="2">
        <v>21735</v>
      </c>
      <c r="ALY38" s="2">
        <v>7384</v>
      </c>
      <c r="ALZ38" s="2">
        <v>0</v>
      </c>
      <c r="AMA38" s="2">
        <v>250328</v>
      </c>
      <c r="AMB38" s="2">
        <v>1031625</v>
      </c>
      <c r="AMC38" s="2">
        <v>0</v>
      </c>
      <c r="AMD38" s="2">
        <v>12375</v>
      </c>
      <c r="AME38" s="2">
        <v>6726</v>
      </c>
      <c r="AMF38" s="2">
        <v>23481</v>
      </c>
      <c r="AMG38" s="2">
        <v>3913</v>
      </c>
      <c r="AMH38" s="2">
        <v>198</v>
      </c>
      <c r="AMI38" s="2">
        <v>152486</v>
      </c>
      <c r="AMJ38" s="2">
        <v>8145</v>
      </c>
      <c r="AMK38" s="2">
        <v>19</v>
      </c>
      <c r="AML38" s="2">
        <v>0</v>
      </c>
      <c r="AMM38" s="2" t="s">
        <v>5</v>
      </c>
      <c r="AMN38" s="2">
        <v>32701</v>
      </c>
      <c r="AMO38" s="2">
        <v>476</v>
      </c>
      <c r="AMP38" s="2">
        <v>26431</v>
      </c>
      <c r="AMQ38" s="2">
        <v>2493</v>
      </c>
      <c r="AMR38" s="2">
        <v>0</v>
      </c>
      <c r="AMS38" s="2">
        <v>0</v>
      </c>
      <c r="AMT38" s="2">
        <v>493</v>
      </c>
      <c r="AMU38" s="2">
        <v>0</v>
      </c>
      <c r="AMV38" s="2">
        <v>0</v>
      </c>
      <c r="AMW38" s="2">
        <v>9850</v>
      </c>
      <c r="AMX38" s="2">
        <v>0</v>
      </c>
      <c r="AMY38" s="2">
        <v>2371</v>
      </c>
      <c r="AMZ38" s="2">
        <v>4607</v>
      </c>
      <c r="ANA38" s="2">
        <v>34742</v>
      </c>
      <c r="ANB38" s="2">
        <v>11297</v>
      </c>
      <c r="ANC38" s="2">
        <v>2543</v>
      </c>
      <c r="AND38" s="2">
        <v>0</v>
      </c>
      <c r="ANE38" s="2">
        <v>11390</v>
      </c>
      <c r="ANF38" s="2">
        <v>0</v>
      </c>
      <c r="ANG38" s="2">
        <v>4173</v>
      </c>
      <c r="ANH38" s="2">
        <v>0</v>
      </c>
      <c r="ANI38" s="2">
        <v>15790</v>
      </c>
      <c r="ANJ38" s="2">
        <v>4471</v>
      </c>
      <c r="ANK38" s="2">
        <v>4290</v>
      </c>
      <c r="ANL38" s="2">
        <v>12926</v>
      </c>
      <c r="ANM38" s="2">
        <v>21525</v>
      </c>
      <c r="ANN38" s="2">
        <v>60312</v>
      </c>
      <c r="ANO38" s="2">
        <v>13101</v>
      </c>
      <c r="ANP38" s="2">
        <v>10967</v>
      </c>
      <c r="ANQ38" s="2">
        <v>5930</v>
      </c>
      <c r="ANR38" s="2">
        <v>0</v>
      </c>
      <c r="ANS38" s="2" t="s">
        <v>5</v>
      </c>
      <c r="ANT38" s="2">
        <v>10953</v>
      </c>
      <c r="ANU38" s="2">
        <v>0</v>
      </c>
      <c r="ANV38" s="2">
        <v>4698</v>
      </c>
      <c r="ANW38" s="2">
        <v>482</v>
      </c>
      <c r="ANX38" s="2">
        <v>9598</v>
      </c>
      <c r="ANY38" s="2">
        <v>73849</v>
      </c>
      <c r="ANZ38" s="2">
        <v>10701</v>
      </c>
      <c r="AOA38" s="2">
        <v>2005</v>
      </c>
      <c r="AOB38" s="2">
        <v>20697</v>
      </c>
      <c r="AOC38" s="2">
        <v>412</v>
      </c>
      <c r="AOD38" s="2">
        <v>4150</v>
      </c>
      <c r="AOE38" s="2">
        <v>0</v>
      </c>
      <c r="AOF38" s="2">
        <v>1572</v>
      </c>
      <c r="AOG38" s="2">
        <v>15479</v>
      </c>
      <c r="AOH38" s="2">
        <v>0</v>
      </c>
      <c r="AOI38" s="2">
        <v>971</v>
      </c>
      <c r="AOJ38" s="2">
        <v>802</v>
      </c>
      <c r="AOK38" s="2">
        <v>0</v>
      </c>
      <c r="AOL38" s="2">
        <v>0</v>
      </c>
      <c r="AOM38" s="2">
        <v>14658</v>
      </c>
      <c r="AON38" s="2">
        <v>1454</v>
      </c>
      <c r="AOO38" s="2">
        <v>2600</v>
      </c>
      <c r="AOP38" s="2">
        <v>231072</v>
      </c>
      <c r="AOQ38" s="2">
        <v>0</v>
      </c>
      <c r="AOR38" s="2">
        <v>2456</v>
      </c>
      <c r="AOS38" s="2">
        <v>838602</v>
      </c>
      <c r="AOT38" s="2">
        <v>0</v>
      </c>
      <c r="AOU38" s="2">
        <v>0</v>
      </c>
      <c r="AOV38" s="2">
        <v>70059</v>
      </c>
      <c r="AOW38" s="2">
        <v>83438</v>
      </c>
      <c r="AOX38" s="2">
        <v>3540</v>
      </c>
      <c r="AOY38" s="2">
        <v>33498</v>
      </c>
      <c r="AOZ38" s="2">
        <v>39170</v>
      </c>
      <c r="APA38" s="2">
        <v>5541</v>
      </c>
      <c r="APB38" s="2">
        <v>999</v>
      </c>
      <c r="APC38" s="2">
        <v>994</v>
      </c>
      <c r="APD38" s="2">
        <v>54707</v>
      </c>
      <c r="APE38" s="2">
        <v>0</v>
      </c>
      <c r="APF38" s="2">
        <v>17814</v>
      </c>
      <c r="APG38" s="2">
        <v>189542</v>
      </c>
      <c r="APH38" s="2">
        <v>4167</v>
      </c>
      <c r="API38" s="2">
        <v>17998</v>
      </c>
      <c r="APJ38" s="2">
        <v>1909</v>
      </c>
      <c r="APK38" s="2">
        <v>5917</v>
      </c>
      <c r="APL38" s="2">
        <v>0</v>
      </c>
      <c r="APM38" s="2">
        <v>16691</v>
      </c>
      <c r="APN38" s="2">
        <v>32423</v>
      </c>
      <c r="APO38" s="2">
        <v>3023</v>
      </c>
      <c r="APP38" s="2">
        <v>3074</v>
      </c>
      <c r="APQ38" s="2">
        <v>0</v>
      </c>
      <c r="APR38" s="2">
        <v>0</v>
      </c>
      <c r="APS38" s="2">
        <v>873</v>
      </c>
      <c r="APT38" s="2">
        <v>74729</v>
      </c>
      <c r="APU38" s="2">
        <v>0</v>
      </c>
      <c r="APV38" s="2">
        <v>6935</v>
      </c>
      <c r="APW38" s="2">
        <v>15715</v>
      </c>
      <c r="APX38" s="2">
        <v>12994</v>
      </c>
      <c r="APY38" s="2">
        <v>984</v>
      </c>
      <c r="APZ38" s="2">
        <v>51001</v>
      </c>
      <c r="AQA38" s="2">
        <v>12529</v>
      </c>
      <c r="AQB38" s="2">
        <v>5000</v>
      </c>
      <c r="AQC38" s="2">
        <v>0</v>
      </c>
      <c r="AQD38" s="2">
        <v>13561</v>
      </c>
      <c r="AQE38" s="2">
        <v>4932</v>
      </c>
      <c r="AQF38" s="2">
        <v>20042</v>
      </c>
      <c r="AQG38" s="2">
        <v>12494</v>
      </c>
      <c r="AQH38" s="2">
        <v>4662</v>
      </c>
      <c r="AQI38" s="2">
        <v>0</v>
      </c>
      <c r="AQJ38" s="2">
        <v>13860</v>
      </c>
      <c r="AQK38" s="2">
        <v>7660</v>
      </c>
      <c r="AQL38" s="2">
        <v>934</v>
      </c>
      <c r="AQM38" s="2">
        <v>42049</v>
      </c>
      <c r="AQN38" s="2">
        <v>100380</v>
      </c>
      <c r="AQO38" s="2">
        <v>4827</v>
      </c>
      <c r="AQP38" s="2">
        <v>20419</v>
      </c>
      <c r="AQQ38" s="2">
        <v>2121</v>
      </c>
      <c r="AQR38" s="2">
        <v>64403</v>
      </c>
      <c r="AQS38" s="2">
        <v>0</v>
      </c>
      <c r="AQT38" s="2">
        <v>0</v>
      </c>
      <c r="AQU38" s="2">
        <v>3244</v>
      </c>
      <c r="AQV38" s="2">
        <v>0</v>
      </c>
      <c r="AQW38" s="2">
        <v>0</v>
      </c>
      <c r="AQX38" s="2">
        <v>10727</v>
      </c>
      <c r="AQY38" s="2">
        <v>0</v>
      </c>
      <c r="AQZ38" s="2">
        <v>6765</v>
      </c>
      <c r="ARA38" s="2">
        <v>49234</v>
      </c>
      <c r="ARB38" s="2">
        <v>0</v>
      </c>
      <c r="ARC38" s="2">
        <v>3843</v>
      </c>
      <c r="ARD38" s="2">
        <v>0</v>
      </c>
      <c r="ARE38" s="2">
        <v>485</v>
      </c>
      <c r="ARF38" s="2">
        <v>46661</v>
      </c>
      <c r="ARG38" s="2">
        <v>23148</v>
      </c>
      <c r="ARH38" s="2">
        <v>37535</v>
      </c>
      <c r="ARI38" s="2">
        <v>3258</v>
      </c>
      <c r="ARJ38" s="2">
        <v>4636</v>
      </c>
      <c r="ARK38" s="2">
        <v>7285</v>
      </c>
      <c r="ARL38" s="2">
        <v>0</v>
      </c>
      <c r="ARM38" s="2">
        <v>22798</v>
      </c>
      <c r="ARN38" s="2">
        <v>14925</v>
      </c>
      <c r="ARO38" s="2">
        <v>51162</v>
      </c>
      <c r="ARP38" s="2">
        <v>21273</v>
      </c>
      <c r="ARQ38" s="2">
        <v>8413</v>
      </c>
      <c r="ARR38" s="2">
        <v>18948</v>
      </c>
      <c r="ARS38" s="2">
        <v>247</v>
      </c>
      <c r="ART38" s="2">
        <v>8829</v>
      </c>
      <c r="ARU38" s="2">
        <v>149</v>
      </c>
      <c r="ARV38" s="2">
        <v>6586</v>
      </c>
      <c r="ARW38" s="2">
        <v>117325</v>
      </c>
      <c r="ARX38" s="2">
        <v>0</v>
      </c>
      <c r="ARY38" s="2">
        <v>3895</v>
      </c>
      <c r="ARZ38" s="2">
        <v>8499</v>
      </c>
      <c r="ASA38" s="2">
        <v>4908</v>
      </c>
      <c r="ASB38" s="2">
        <v>51487</v>
      </c>
      <c r="ASC38" s="2">
        <v>25211</v>
      </c>
      <c r="ASD38" s="2">
        <v>4749</v>
      </c>
      <c r="ASE38" s="2" t="s">
        <v>5</v>
      </c>
      <c r="ASF38" s="2">
        <v>27687</v>
      </c>
      <c r="ASG38" s="2">
        <v>10142</v>
      </c>
      <c r="ASH38" s="2">
        <v>4429</v>
      </c>
      <c r="ASI38" s="2">
        <v>0</v>
      </c>
      <c r="ASJ38" s="2">
        <v>2097</v>
      </c>
      <c r="ASK38" s="2">
        <v>25064</v>
      </c>
      <c r="ASL38" s="2">
        <v>2248</v>
      </c>
      <c r="ASM38" s="2">
        <v>0</v>
      </c>
      <c r="ASN38" s="2">
        <v>0</v>
      </c>
      <c r="ASO38" s="2">
        <v>588</v>
      </c>
      <c r="ASP38" s="2">
        <v>0</v>
      </c>
      <c r="ASQ38" s="2" t="s">
        <v>5</v>
      </c>
      <c r="ASR38" s="2">
        <v>79649</v>
      </c>
      <c r="ASS38" s="2" t="s">
        <v>5</v>
      </c>
      <c r="AST38" s="2">
        <v>0</v>
      </c>
      <c r="ASU38" s="2">
        <v>4636</v>
      </c>
      <c r="ASV38" s="2">
        <v>0</v>
      </c>
      <c r="ASW38" s="2">
        <v>18335</v>
      </c>
      <c r="ASX38" s="2">
        <v>4788</v>
      </c>
      <c r="ASY38" s="2">
        <v>4742</v>
      </c>
      <c r="ASZ38" s="2">
        <v>15348</v>
      </c>
      <c r="ATA38" s="2">
        <v>5167</v>
      </c>
      <c r="ATB38" s="2">
        <v>0</v>
      </c>
      <c r="ATC38" s="2">
        <v>17401</v>
      </c>
      <c r="ATD38" s="2">
        <v>0</v>
      </c>
      <c r="ATE38" s="2">
        <v>38141</v>
      </c>
      <c r="ATF38" s="2">
        <v>939</v>
      </c>
      <c r="ATG38" s="2">
        <v>320</v>
      </c>
      <c r="ATH38" s="2">
        <v>141163</v>
      </c>
      <c r="ATI38" s="2">
        <v>9675</v>
      </c>
      <c r="ATJ38" s="2">
        <v>2387</v>
      </c>
      <c r="ATK38" s="2">
        <v>17522</v>
      </c>
      <c r="ATL38" s="2">
        <v>0</v>
      </c>
      <c r="ATM38" s="2">
        <v>11717</v>
      </c>
      <c r="ATN38" s="2">
        <v>945</v>
      </c>
      <c r="ATO38" s="2">
        <v>9419</v>
      </c>
      <c r="ATP38" s="2">
        <v>7435</v>
      </c>
      <c r="ATQ38" s="2">
        <v>1318</v>
      </c>
      <c r="ATR38" s="2">
        <v>5513</v>
      </c>
      <c r="ATS38" s="2">
        <v>706</v>
      </c>
      <c r="ATT38" s="2">
        <v>0</v>
      </c>
      <c r="ATU38" s="2">
        <v>544</v>
      </c>
      <c r="ATV38" s="2">
        <v>693</v>
      </c>
      <c r="ATW38" s="2">
        <v>96829</v>
      </c>
      <c r="ATX38" s="2">
        <v>15763</v>
      </c>
      <c r="ATY38" s="2">
        <v>22173</v>
      </c>
      <c r="ATZ38" s="2">
        <v>32330</v>
      </c>
      <c r="AUA38" s="2">
        <v>12125</v>
      </c>
      <c r="AUB38" s="2">
        <v>1768</v>
      </c>
      <c r="AUC38" s="2">
        <v>761</v>
      </c>
      <c r="AUD38" s="2">
        <v>9538</v>
      </c>
      <c r="AUE38" s="2">
        <v>0</v>
      </c>
      <c r="AUF38" s="2">
        <v>25628</v>
      </c>
      <c r="AUG38" s="2">
        <v>862</v>
      </c>
      <c r="AUH38" s="2">
        <v>16763</v>
      </c>
      <c r="AUI38" s="2">
        <v>20238</v>
      </c>
      <c r="AUJ38" s="2">
        <v>981</v>
      </c>
      <c r="AUK38" s="2">
        <v>55466</v>
      </c>
      <c r="AUL38" s="2">
        <v>0</v>
      </c>
      <c r="AUM38" s="2" t="s">
        <v>5</v>
      </c>
      <c r="AUN38" s="2">
        <v>1682</v>
      </c>
      <c r="AUO38" s="2">
        <v>4899</v>
      </c>
      <c r="AUP38" s="2">
        <v>1697</v>
      </c>
      <c r="AUQ38" s="2">
        <v>43435</v>
      </c>
      <c r="AUR38" s="2">
        <v>0</v>
      </c>
      <c r="AUS38" s="2">
        <v>0</v>
      </c>
      <c r="AUT38" s="2">
        <v>23817</v>
      </c>
      <c r="AUU38" s="2">
        <v>2967</v>
      </c>
      <c r="AUV38" s="2">
        <v>6470</v>
      </c>
      <c r="AUW38" s="2" t="s">
        <v>5</v>
      </c>
      <c r="AUX38" s="2">
        <v>3694</v>
      </c>
      <c r="AUY38" s="2">
        <v>0</v>
      </c>
      <c r="AUZ38" s="2">
        <v>5809</v>
      </c>
      <c r="AVA38" s="2">
        <v>0</v>
      </c>
      <c r="AVB38" s="2">
        <v>4330</v>
      </c>
      <c r="AVC38" s="2">
        <v>14466</v>
      </c>
      <c r="AVD38" s="2">
        <v>9326</v>
      </c>
      <c r="AVE38" s="2">
        <v>954</v>
      </c>
      <c r="AVF38" s="2">
        <v>65883</v>
      </c>
      <c r="AVG38" s="2">
        <v>5133</v>
      </c>
      <c r="AVH38" s="2">
        <v>828</v>
      </c>
      <c r="AVI38" s="2">
        <v>39603</v>
      </c>
      <c r="AVJ38" s="2">
        <v>8991</v>
      </c>
      <c r="AVK38" s="2">
        <v>48098</v>
      </c>
      <c r="AVL38" s="2">
        <v>1733</v>
      </c>
      <c r="AVM38" s="2">
        <v>62780</v>
      </c>
      <c r="AVN38" s="2">
        <v>1449</v>
      </c>
      <c r="AVO38" s="2">
        <v>4730</v>
      </c>
      <c r="AVP38" s="2">
        <v>4346</v>
      </c>
      <c r="AVQ38" s="2">
        <v>16147</v>
      </c>
      <c r="AVR38" s="2">
        <v>0</v>
      </c>
      <c r="AVS38" s="2">
        <v>5836</v>
      </c>
      <c r="AVT38" s="2">
        <v>6721</v>
      </c>
      <c r="AVU38" s="2">
        <v>978</v>
      </c>
      <c r="AVV38" s="2">
        <v>7416</v>
      </c>
      <c r="AVW38" s="2">
        <v>7493</v>
      </c>
      <c r="AVX38" s="2">
        <v>679</v>
      </c>
      <c r="AVY38" s="2">
        <v>1075</v>
      </c>
      <c r="AVZ38" s="2">
        <v>4070</v>
      </c>
      <c r="AWA38" s="2">
        <v>12255</v>
      </c>
      <c r="AWB38" s="2">
        <v>2592</v>
      </c>
      <c r="AWC38" s="2">
        <v>14174</v>
      </c>
      <c r="AWD38" s="2">
        <v>2602</v>
      </c>
      <c r="AWE38" s="2">
        <v>3594</v>
      </c>
      <c r="AWF38" s="2">
        <v>1549</v>
      </c>
      <c r="AWG38" s="2">
        <v>65073</v>
      </c>
      <c r="AWH38" s="2">
        <v>2465</v>
      </c>
      <c r="AWI38" s="2">
        <v>493</v>
      </c>
      <c r="AWJ38" s="2">
        <v>7879</v>
      </c>
      <c r="AWK38" s="2">
        <v>2464</v>
      </c>
      <c r="AWL38" s="2">
        <v>0</v>
      </c>
      <c r="AWM38" s="2">
        <v>19322</v>
      </c>
      <c r="AWN38" s="2">
        <v>1694</v>
      </c>
      <c r="AWO38" s="2">
        <v>42325</v>
      </c>
      <c r="AWP38" s="2">
        <v>6345</v>
      </c>
      <c r="AWQ38" s="2">
        <v>0</v>
      </c>
      <c r="AWR38" s="2">
        <v>0</v>
      </c>
      <c r="AWS38" s="2">
        <v>24747</v>
      </c>
      <c r="AWT38" s="2" t="s">
        <v>5</v>
      </c>
      <c r="AWU38" s="2">
        <v>5647</v>
      </c>
      <c r="AWV38" s="2">
        <v>4167</v>
      </c>
      <c r="AWW38" s="2">
        <v>253</v>
      </c>
      <c r="AWX38" s="2">
        <v>8164</v>
      </c>
      <c r="AWY38" s="2">
        <v>4414</v>
      </c>
      <c r="AWZ38" s="2">
        <v>0</v>
      </c>
      <c r="AXA38" s="2">
        <v>10266</v>
      </c>
      <c r="AXB38" s="2">
        <v>0</v>
      </c>
      <c r="AXC38" s="2">
        <v>24204</v>
      </c>
      <c r="AXD38" s="2">
        <v>245</v>
      </c>
      <c r="AXE38" s="2">
        <v>0</v>
      </c>
      <c r="AXF38" s="2">
        <v>31605</v>
      </c>
      <c r="AXG38" s="2">
        <v>4112</v>
      </c>
      <c r="AXH38" s="2" t="s">
        <v>5</v>
      </c>
      <c r="AXI38" s="2">
        <v>0</v>
      </c>
      <c r="AXJ38" s="2">
        <v>435</v>
      </c>
      <c r="AXK38" s="2">
        <v>0</v>
      </c>
      <c r="AXL38" s="2">
        <v>0</v>
      </c>
      <c r="AXM38" s="2">
        <v>8606</v>
      </c>
      <c r="AXN38" s="2">
        <v>43245</v>
      </c>
      <c r="AXO38" s="2">
        <v>3996</v>
      </c>
      <c r="AXP38" s="2">
        <v>4024</v>
      </c>
      <c r="AXQ38" s="2">
        <v>1315</v>
      </c>
      <c r="AXR38" s="2">
        <v>0</v>
      </c>
      <c r="AXS38" s="2">
        <v>0</v>
      </c>
      <c r="AXT38" s="2">
        <v>1338</v>
      </c>
      <c r="AXU38" s="2">
        <v>9474</v>
      </c>
      <c r="AXV38" s="2">
        <v>0</v>
      </c>
      <c r="AXW38" s="2">
        <v>287200</v>
      </c>
      <c r="AXX38" s="2">
        <v>5584</v>
      </c>
      <c r="AXY38" s="2">
        <v>0</v>
      </c>
      <c r="AXZ38" s="2">
        <v>20730</v>
      </c>
      <c r="AYA38" s="2">
        <v>3914</v>
      </c>
      <c r="AYB38" s="2">
        <v>0</v>
      </c>
      <c r="AYC38" s="2">
        <v>0</v>
      </c>
      <c r="AYD38" s="2">
        <v>22771</v>
      </c>
      <c r="AYE38" s="2">
        <v>142063</v>
      </c>
      <c r="AYF38" s="2">
        <v>0</v>
      </c>
      <c r="AYG38" s="2">
        <v>34999</v>
      </c>
      <c r="AYH38" s="2">
        <v>7058</v>
      </c>
      <c r="AYI38" s="2">
        <v>849</v>
      </c>
      <c r="AYJ38" s="2">
        <v>662</v>
      </c>
      <c r="AYK38" s="2">
        <v>0</v>
      </c>
      <c r="AYL38" s="2">
        <v>162</v>
      </c>
      <c r="AYM38" s="2">
        <v>10041</v>
      </c>
      <c r="AYN38" s="2">
        <v>25</v>
      </c>
      <c r="AYO38" s="2">
        <v>44904</v>
      </c>
      <c r="AYP38" s="2">
        <v>0</v>
      </c>
      <c r="AYQ38" s="2">
        <v>957</v>
      </c>
      <c r="AYR38" s="2">
        <v>23053</v>
      </c>
      <c r="AYS38" s="2">
        <v>25691</v>
      </c>
      <c r="AYT38" s="2">
        <v>9297</v>
      </c>
      <c r="AYU38" s="2">
        <v>45827</v>
      </c>
      <c r="AYV38" s="2">
        <v>0</v>
      </c>
      <c r="AYW38" s="2">
        <v>15540</v>
      </c>
      <c r="AYX38" s="2">
        <v>58106</v>
      </c>
      <c r="AYY38" s="2">
        <v>5167</v>
      </c>
      <c r="AYZ38" s="2">
        <v>13279</v>
      </c>
      <c r="AZA38" s="2">
        <v>12259</v>
      </c>
      <c r="AZB38" s="2">
        <v>0</v>
      </c>
      <c r="AZC38" s="2">
        <v>0</v>
      </c>
      <c r="AZD38" s="2">
        <v>0</v>
      </c>
      <c r="AZE38" s="2">
        <v>79662</v>
      </c>
      <c r="AZF38" s="2">
        <v>107014</v>
      </c>
      <c r="AZG38" s="2">
        <v>72700</v>
      </c>
      <c r="AZH38" s="2">
        <v>78239</v>
      </c>
      <c r="AZI38" s="2">
        <v>11959</v>
      </c>
      <c r="AZJ38" s="2">
        <v>10363</v>
      </c>
      <c r="AZK38" s="2">
        <v>0</v>
      </c>
      <c r="AZL38" s="2">
        <v>3878</v>
      </c>
      <c r="AZM38" s="2">
        <v>0</v>
      </c>
      <c r="AZN38" s="2">
        <v>6774</v>
      </c>
      <c r="AZO38" s="2" t="s">
        <v>5</v>
      </c>
      <c r="AZP38" s="2">
        <v>276</v>
      </c>
      <c r="AZQ38" s="2">
        <v>0</v>
      </c>
      <c r="AZR38" s="2">
        <v>38796</v>
      </c>
      <c r="AZS38" s="2">
        <v>39718</v>
      </c>
      <c r="AZT38" s="2">
        <v>1900</v>
      </c>
      <c r="AZU38" s="2">
        <v>6892</v>
      </c>
      <c r="AZV38" s="2">
        <v>1752</v>
      </c>
      <c r="AZW38" s="2">
        <v>1499</v>
      </c>
      <c r="AZX38" s="2">
        <v>28074</v>
      </c>
      <c r="AZY38" s="2">
        <v>0</v>
      </c>
      <c r="AZZ38" s="2">
        <v>113092</v>
      </c>
      <c r="BAA38" s="2">
        <v>5155</v>
      </c>
      <c r="BAB38" s="2">
        <v>7852</v>
      </c>
      <c r="BAC38" s="2">
        <v>259699</v>
      </c>
      <c r="BAD38" s="2">
        <v>7765</v>
      </c>
      <c r="BAE38" s="2">
        <v>0</v>
      </c>
      <c r="BAF38" s="2">
        <v>1379552</v>
      </c>
      <c r="BAG38" s="2">
        <v>176</v>
      </c>
      <c r="BAH38" s="2">
        <v>8308</v>
      </c>
      <c r="BAI38" s="2">
        <v>0</v>
      </c>
      <c r="BAJ38" s="2">
        <v>0</v>
      </c>
      <c r="BAK38" s="2">
        <v>0</v>
      </c>
      <c r="BAL38" s="2">
        <v>0</v>
      </c>
      <c r="BAM38" s="2">
        <v>8648</v>
      </c>
      <c r="BAN38" s="2">
        <v>0</v>
      </c>
      <c r="BAO38" s="2">
        <v>671</v>
      </c>
      <c r="BAP38" s="2">
        <v>7</v>
      </c>
      <c r="BAQ38" s="2">
        <v>0</v>
      </c>
      <c r="BAR38" s="2">
        <v>858</v>
      </c>
      <c r="BAS38" s="2">
        <v>0</v>
      </c>
      <c r="BAT38" s="2">
        <v>8016</v>
      </c>
      <c r="BAU38" s="2">
        <v>18556</v>
      </c>
      <c r="BAV38" s="2">
        <v>5877</v>
      </c>
      <c r="BAW38" s="2">
        <v>117894</v>
      </c>
      <c r="BAX38" s="2">
        <v>28241</v>
      </c>
      <c r="BAY38" s="2">
        <v>6006</v>
      </c>
      <c r="BAZ38" s="2">
        <v>7629</v>
      </c>
      <c r="BBA38" s="2">
        <v>30652</v>
      </c>
      <c r="BBB38" s="2">
        <v>98421</v>
      </c>
      <c r="BBC38" s="2">
        <v>6567</v>
      </c>
      <c r="BBD38" s="2">
        <v>8052</v>
      </c>
      <c r="BBE38" s="2">
        <v>956</v>
      </c>
      <c r="BBF38" s="2">
        <v>50860</v>
      </c>
      <c r="BBG38" s="2">
        <v>9477</v>
      </c>
      <c r="BBH38" s="2">
        <v>6146</v>
      </c>
      <c r="BBI38" s="2">
        <v>2424</v>
      </c>
      <c r="BBJ38" s="2">
        <v>247</v>
      </c>
      <c r="BBK38" s="2">
        <v>863</v>
      </c>
      <c r="BBL38" s="2">
        <v>4864</v>
      </c>
      <c r="BBM38" s="2">
        <v>2412</v>
      </c>
      <c r="BBN38" s="2">
        <v>0</v>
      </c>
      <c r="BBO38" s="2">
        <v>5127</v>
      </c>
      <c r="BBP38" s="2">
        <v>3169</v>
      </c>
      <c r="BBQ38" s="2">
        <v>722</v>
      </c>
      <c r="BBR38" s="2">
        <v>10847</v>
      </c>
      <c r="BBS38" s="2">
        <v>10426</v>
      </c>
      <c r="BBT38" s="2">
        <v>93946</v>
      </c>
      <c r="BBU38" s="2">
        <v>0</v>
      </c>
      <c r="BBV38" s="2">
        <v>1475</v>
      </c>
      <c r="BBW38" s="2">
        <v>5311</v>
      </c>
      <c r="BBX38" s="2">
        <v>2001</v>
      </c>
      <c r="BBY38" s="2">
        <v>9476</v>
      </c>
      <c r="BBZ38" s="2">
        <v>1595</v>
      </c>
      <c r="BCA38" s="2">
        <v>54955</v>
      </c>
      <c r="BCB38" s="2">
        <v>2266</v>
      </c>
      <c r="BCC38" s="2">
        <v>1752</v>
      </c>
      <c r="BCD38" s="2">
        <v>17518</v>
      </c>
      <c r="BCE38" s="2">
        <v>71744</v>
      </c>
      <c r="BCF38" s="2">
        <v>0</v>
      </c>
      <c r="BCG38" s="2">
        <v>3237</v>
      </c>
      <c r="BCH38" s="2">
        <v>17855</v>
      </c>
      <c r="BCI38" s="2">
        <v>22241</v>
      </c>
      <c r="BCJ38" s="2">
        <v>0</v>
      </c>
      <c r="BCK38" s="2">
        <v>0</v>
      </c>
      <c r="BCL38" s="2">
        <v>0</v>
      </c>
      <c r="BCM38" s="2">
        <v>14166</v>
      </c>
      <c r="BCN38" s="2">
        <v>3158</v>
      </c>
      <c r="BCO38" s="2">
        <v>0</v>
      </c>
      <c r="BCP38" s="2">
        <v>6569</v>
      </c>
      <c r="BCQ38" s="2">
        <v>67032</v>
      </c>
      <c r="BCR38" s="2">
        <v>32581</v>
      </c>
      <c r="BCS38" s="2">
        <v>2381</v>
      </c>
      <c r="BCT38" s="2">
        <v>3181</v>
      </c>
      <c r="BCU38" s="2">
        <v>1155</v>
      </c>
      <c r="BCV38" s="2">
        <v>0</v>
      </c>
      <c r="BCW38" s="2">
        <v>0</v>
      </c>
      <c r="BCX38" s="2">
        <v>653</v>
      </c>
      <c r="BCY38" s="2">
        <v>4131</v>
      </c>
      <c r="BCZ38" s="2">
        <v>18666</v>
      </c>
      <c r="BDA38" s="2">
        <v>89163</v>
      </c>
      <c r="BDB38" s="2">
        <v>2537</v>
      </c>
      <c r="BDC38" s="2">
        <v>8033</v>
      </c>
      <c r="BDD38" s="2">
        <v>0</v>
      </c>
      <c r="BDE38" s="2">
        <v>7869</v>
      </c>
      <c r="BDF38" s="2">
        <v>35359</v>
      </c>
      <c r="BDG38" s="2">
        <v>2230</v>
      </c>
      <c r="BDH38" s="2">
        <v>18943</v>
      </c>
      <c r="BDI38" s="2">
        <v>8522</v>
      </c>
      <c r="BDJ38" s="2">
        <v>0</v>
      </c>
      <c r="BDK38" s="2">
        <v>4853</v>
      </c>
      <c r="BDL38" s="2">
        <v>740</v>
      </c>
      <c r="BDM38" s="2">
        <v>0</v>
      </c>
      <c r="BDN38" s="2">
        <v>0</v>
      </c>
      <c r="BDO38" s="2">
        <v>0</v>
      </c>
      <c r="BDP38" s="2">
        <v>993</v>
      </c>
      <c r="BDQ38" s="2">
        <v>6744</v>
      </c>
      <c r="BDR38" s="2">
        <v>1936</v>
      </c>
      <c r="BDS38" s="2">
        <v>2908</v>
      </c>
      <c r="BDT38" s="2">
        <v>3671</v>
      </c>
      <c r="BDU38" s="2">
        <v>0</v>
      </c>
      <c r="BDV38" s="2">
        <v>20420</v>
      </c>
      <c r="BDW38" s="2">
        <v>4855</v>
      </c>
      <c r="BDX38" s="2">
        <v>14385</v>
      </c>
      <c r="BDY38" s="2">
        <v>0</v>
      </c>
      <c r="BDZ38" s="2">
        <v>2351</v>
      </c>
      <c r="BEA38" s="2">
        <v>872</v>
      </c>
      <c r="BEB38" s="2">
        <v>233</v>
      </c>
      <c r="BEC38" s="2">
        <v>0</v>
      </c>
      <c r="BED38" s="2">
        <v>4026</v>
      </c>
      <c r="BEE38" s="2">
        <v>6765</v>
      </c>
      <c r="BEF38" s="2">
        <v>1526</v>
      </c>
      <c r="BEG38" s="2">
        <v>5371</v>
      </c>
      <c r="BEH38" s="2">
        <v>18388</v>
      </c>
      <c r="BEI38" s="2">
        <v>23371</v>
      </c>
      <c r="BEJ38" s="2">
        <v>3404</v>
      </c>
      <c r="BEK38" s="2">
        <v>19026</v>
      </c>
      <c r="BEL38" s="2">
        <v>34615</v>
      </c>
      <c r="BEM38" s="2">
        <v>52397</v>
      </c>
      <c r="BEN38" s="2">
        <v>2566</v>
      </c>
      <c r="BEO38" s="2">
        <v>0</v>
      </c>
      <c r="BEP38" s="2">
        <v>2056</v>
      </c>
      <c r="BEQ38" s="2">
        <v>0</v>
      </c>
      <c r="BER38" s="2">
        <v>10200</v>
      </c>
      <c r="BES38" s="2">
        <v>1236</v>
      </c>
      <c r="BET38" s="2">
        <v>0</v>
      </c>
      <c r="BEU38" s="2">
        <v>4207</v>
      </c>
      <c r="BEV38" s="2">
        <v>1110</v>
      </c>
      <c r="BEW38" s="2">
        <v>2000</v>
      </c>
      <c r="BEX38" s="2">
        <v>0</v>
      </c>
      <c r="BEY38" s="2">
        <v>19157</v>
      </c>
      <c r="BEZ38" s="2">
        <v>8371</v>
      </c>
      <c r="BFA38" s="2">
        <v>13817</v>
      </c>
      <c r="BFB38" s="2">
        <v>1771</v>
      </c>
      <c r="BFC38" s="2">
        <v>0</v>
      </c>
      <c r="BFD38" s="2">
        <v>1819</v>
      </c>
      <c r="BFE38" s="2">
        <v>2270</v>
      </c>
      <c r="BFF38" s="2">
        <v>0</v>
      </c>
      <c r="BFG38" s="2">
        <v>6966</v>
      </c>
      <c r="BFH38" s="2">
        <v>124751</v>
      </c>
      <c r="BFI38" s="2">
        <v>0</v>
      </c>
      <c r="BFJ38" s="2">
        <v>10133</v>
      </c>
      <c r="BFK38" s="2">
        <v>6747</v>
      </c>
      <c r="BFL38" s="2">
        <v>1280</v>
      </c>
      <c r="BFM38" s="2">
        <v>31574</v>
      </c>
      <c r="BFN38" s="2">
        <v>2929</v>
      </c>
      <c r="BFO38" s="2">
        <v>0</v>
      </c>
      <c r="BFP38" s="2">
        <v>0</v>
      </c>
      <c r="BFQ38" s="2">
        <v>0</v>
      </c>
      <c r="BFR38" s="2">
        <v>0</v>
      </c>
      <c r="BFS38" s="2">
        <v>0</v>
      </c>
      <c r="BFT38" s="2">
        <v>4626</v>
      </c>
      <c r="BFU38" s="2">
        <v>0</v>
      </c>
      <c r="BFV38" s="2">
        <v>9590</v>
      </c>
      <c r="BFW38" s="2">
        <v>0</v>
      </c>
      <c r="BFX38" s="2">
        <v>577838</v>
      </c>
      <c r="BFY38" s="2">
        <v>0</v>
      </c>
      <c r="BFZ38" s="2">
        <v>332</v>
      </c>
      <c r="BGA38" s="2">
        <v>7790</v>
      </c>
      <c r="BGB38" s="2">
        <v>8459</v>
      </c>
      <c r="BGC38" s="2">
        <v>0</v>
      </c>
      <c r="BGD38" s="2">
        <v>3995</v>
      </c>
      <c r="BGE38" s="2">
        <v>33661</v>
      </c>
      <c r="BGF38" s="2">
        <v>0</v>
      </c>
      <c r="BGG38" s="2">
        <v>0</v>
      </c>
      <c r="BGH38" s="2">
        <v>15489</v>
      </c>
      <c r="BGI38" s="2">
        <v>1778</v>
      </c>
      <c r="BGJ38" s="2">
        <v>499</v>
      </c>
      <c r="BGK38" s="2">
        <v>0</v>
      </c>
      <c r="BGL38" s="2">
        <v>0</v>
      </c>
      <c r="BGM38" s="2">
        <v>42876</v>
      </c>
      <c r="BGN38" s="2">
        <v>1964</v>
      </c>
      <c r="BGO38" s="2">
        <v>0</v>
      </c>
      <c r="BGP38" s="2">
        <v>0</v>
      </c>
      <c r="BGQ38" s="2">
        <v>9889</v>
      </c>
      <c r="BGR38" s="2">
        <v>36542</v>
      </c>
      <c r="BGS38" s="2">
        <v>1061</v>
      </c>
      <c r="BGT38" s="2">
        <v>0</v>
      </c>
      <c r="BGU38" s="2">
        <v>0</v>
      </c>
      <c r="BGV38" s="2">
        <v>1092</v>
      </c>
      <c r="BGW38" s="2">
        <v>4579</v>
      </c>
      <c r="BGX38" s="2">
        <v>941</v>
      </c>
      <c r="BGY38" s="2">
        <v>10741</v>
      </c>
      <c r="BGZ38" s="2">
        <v>10823</v>
      </c>
      <c r="BHA38" s="2">
        <v>889</v>
      </c>
      <c r="BHB38" s="2">
        <v>5762</v>
      </c>
      <c r="BHC38" s="2">
        <v>6088</v>
      </c>
      <c r="BHD38" s="2">
        <v>0</v>
      </c>
      <c r="BHE38" s="2">
        <v>5030</v>
      </c>
      <c r="BHF38" s="2">
        <v>40276</v>
      </c>
      <c r="BHG38" s="2">
        <v>1683</v>
      </c>
      <c r="BHH38" s="2">
        <v>9060</v>
      </c>
      <c r="BHI38" s="2">
        <v>0</v>
      </c>
      <c r="BHJ38" s="2">
        <v>2612</v>
      </c>
      <c r="BHK38" s="2">
        <v>0</v>
      </c>
      <c r="BHL38" s="2">
        <v>6718</v>
      </c>
      <c r="BHM38" s="2">
        <v>4173</v>
      </c>
      <c r="BHN38" s="2">
        <v>1823</v>
      </c>
      <c r="BHO38" s="2">
        <v>0</v>
      </c>
      <c r="BHP38" s="2">
        <v>6494</v>
      </c>
      <c r="BHQ38" s="2">
        <v>4246</v>
      </c>
      <c r="BHR38" s="2">
        <v>4742</v>
      </c>
      <c r="BHS38" s="2">
        <v>13932</v>
      </c>
      <c r="BHT38" s="2">
        <v>4691</v>
      </c>
      <c r="BHU38" s="2">
        <v>0</v>
      </c>
      <c r="BHV38" s="2">
        <v>15248</v>
      </c>
      <c r="BHW38" s="2">
        <v>21214</v>
      </c>
      <c r="BHX38" s="2">
        <v>349</v>
      </c>
      <c r="BHY38" s="2">
        <v>0</v>
      </c>
      <c r="BHZ38" s="2">
        <v>737</v>
      </c>
      <c r="BIA38" s="2">
        <v>0</v>
      </c>
      <c r="BIB38" s="2">
        <v>23862</v>
      </c>
      <c r="BIC38" s="2">
        <v>0</v>
      </c>
      <c r="BID38" s="2">
        <v>2989</v>
      </c>
      <c r="BIE38" s="2">
        <v>1738</v>
      </c>
      <c r="BIF38" s="2">
        <v>737</v>
      </c>
      <c r="BIG38" s="2">
        <v>1575</v>
      </c>
      <c r="BIH38" s="2">
        <v>8913</v>
      </c>
      <c r="BII38" s="2">
        <v>0</v>
      </c>
      <c r="BIJ38" s="2">
        <v>10854</v>
      </c>
      <c r="BIK38" s="2">
        <v>16383</v>
      </c>
      <c r="BIL38" s="2">
        <v>249</v>
      </c>
      <c r="BIM38" s="2">
        <v>0</v>
      </c>
      <c r="BIN38" s="2">
        <v>3228</v>
      </c>
      <c r="BIO38" s="2">
        <v>12495</v>
      </c>
      <c r="BIP38" s="2">
        <v>966</v>
      </c>
      <c r="BIQ38" s="2">
        <v>3617</v>
      </c>
      <c r="BIR38" s="2">
        <v>91551</v>
      </c>
      <c r="BIS38" s="2">
        <v>974</v>
      </c>
      <c r="BIT38" s="2">
        <v>4637</v>
      </c>
      <c r="BIU38" s="2">
        <v>0</v>
      </c>
      <c r="BIV38" s="2">
        <v>2751</v>
      </c>
      <c r="BIW38" s="2">
        <v>965</v>
      </c>
      <c r="BIX38" s="2">
        <v>13485</v>
      </c>
      <c r="BIY38" s="2">
        <v>41848</v>
      </c>
      <c r="BIZ38" s="2">
        <v>4788</v>
      </c>
      <c r="BJA38" s="2">
        <v>2757</v>
      </c>
      <c r="BJB38" s="2">
        <v>6079</v>
      </c>
      <c r="BJC38" s="2">
        <v>4462</v>
      </c>
      <c r="BJD38" s="2">
        <v>1703</v>
      </c>
      <c r="BJE38" s="2">
        <v>54701</v>
      </c>
      <c r="BJF38" s="2">
        <v>22953</v>
      </c>
      <c r="BJG38" s="2">
        <v>18107</v>
      </c>
      <c r="BJH38" s="2">
        <v>1992</v>
      </c>
      <c r="BJI38" s="2">
        <v>33275</v>
      </c>
      <c r="BJJ38" s="2">
        <v>0</v>
      </c>
      <c r="BJK38" s="2">
        <v>10297</v>
      </c>
      <c r="BJL38" s="2">
        <v>846</v>
      </c>
      <c r="BJM38" s="2">
        <v>0</v>
      </c>
      <c r="BJN38" s="2">
        <v>1840</v>
      </c>
      <c r="BJO38" s="2">
        <v>142596</v>
      </c>
      <c r="BJP38" s="2">
        <v>10744</v>
      </c>
      <c r="BJQ38" s="2">
        <v>1899</v>
      </c>
      <c r="BJR38" s="2">
        <v>8610</v>
      </c>
      <c r="BJS38" s="2">
        <v>22431</v>
      </c>
      <c r="BJT38" s="2">
        <v>5089</v>
      </c>
      <c r="BJU38" s="2">
        <v>8735</v>
      </c>
      <c r="BJV38" s="2">
        <v>12768</v>
      </c>
      <c r="BJW38" s="2">
        <v>2427</v>
      </c>
      <c r="BJX38" s="2">
        <v>2438</v>
      </c>
      <c r="BJY38" s="2">
        <v>1928</v>
      </c>
      <c r="BJZ38" s="2">
        <v>2785</v>
      </c>
      <c r="BKA38" s="2">
        <v>344</v>
      </c>
      <c r="BKB38" s="2">
        <v>56274</v>
      </c>
      <c r="BKC38" s="2">
        <v>8949</v>
      </c>
      <c r="BKD38" s="2">
        <v>10679</v>
      </c>
      <c r="BKE38" s="2">
        <v>9479</v>
      </c>
      <c r="BKF38" s="2">
        <v>11934</v>
      </c>
      <c r="BKG38" s="2">
        <v>5707</v>
      </c>
      <c r="BKH38" s="2">
        <v>11777</v>
      </c>
      <c r="BKI38" s="2">
        <v>3247</v>
      </c>
      <c r="BKJ38" s="2">
        <v>399</v>
      </c>
      <c r="BKK38" s="2">
        <v>11412</v>
      </c>
      <c r="BKL38" s="2">
        <v>3477</v>
      </c>
      <c r="BKM38" s="2">
        <v>11737</v>
      </c>
      <c r="BKN38" s="2">
        <v>874</v>
      </c>
      <c r="BKO38" s="2">
        <v>0</v>
      </c>
      <c r="BKP38" s="2">
        <v>20342</v>
      </c>
      <c r="BKQ38" s="2">
        <v>6121</v>
      </c>
      <c r="BKR38" s="2">
        <v>3976</v>
      </c>
      <c r="BKS38" s="2">
        <v>0</v>
      </c>
      <c r="BKT38" s="2">
        <v>0</v>
      </c>
      <c r="BKU38" s="2">
        <v>0</v>
      </c>
      <c r="BKV38" s="2">
        <v>4698</v>
      </c>
      <c r="BKW38" s="2">
        <v>5613</v>
      </c>
      <c r="BKX38" s="2">
        <v>2918</v>
      </c>
      <c r="BKY38" s="2">
        <v>2112</v>
      </c>
      <c r="BKZ38" s="2">
        <v>4462</v>
      </c>
      <c r="BLA38" s="2">
        <v>27193</v>
      </c>
      <c r="BLB38" s="2">
        <v>36884</v>
      </c>
      <c r="BLC38" s="2">
        <v>25769</v>
      </c>
      <c r="BLD38" s="2">
        <v>0</v>
      </c>
      <c r="BLE38" s="2">
        <v>8770</v>
      </c>
      <c r="BLF38" s="2">
        <v>0</v>
      </c>
      <c r="BLG38" s="2">
        <v>3632</v>
      </c>
      <c r="BLH38" s="2">
        <v>19855</v>
      </c>
      <c r="BLI38" s="2">
        <v>0</v>
      </c>
      <c r="BLJ38" s="2">
        <v>1992</v>
      </c>
      <c r="BLK38" s="2">
        <v>839</v>
      </c>
      <c r="BLL38" s="2">
        <v>11050</v>
      </c>
      <c r="BLM38" s="2">
        <v>0</v>
      </c>
      <c r="BLN38" s="2">
        <v>37373</v>
      </c>
      <c r="BLO38" s="2">
        <v>20648</v>
      </c>
      <c r="BLP38" s="2">
        <v>12481</v>
      </c>
      <c r="BLQ38" s="2">
        <v>41744</v>
      </c>
      <c r="BLR38" s="2">
        <v>0</v>
      </c>
      <c r="BLS38" s="2">
        <v>8892</v>
      </c>
      <c r="BLT38" s="2">
        <v>18936</v>
      </c>
      <c r="BLU38" s="2">
        <v>6587</v>
      </c>
      <c r="BLV38" s="2">
        <v>28013</v>
      </c>
      <c r="BLW38" s="2">
        <v>0</v>
      </c>
      <c r="BLX38" s="2">
        <v>0</v>
      </c>
      <c r="BLY38" s="2">
        <v>0</v>
      </c>
      <c r="BLZ38" s="2">
        <v>14081</v>
      </c>
      <c r="BMA38" s="2">
        <v>11903</v>
      </c>
      <c r="BMB38" s="2">
        <v>10568</v>
      </c>
      <c r="BMC38" s="2">
        <v>12015</v>
      </c>
      <c r="BMD38" s="2">
        <v>251830</v>
      </c>
      <c r="BME38" s="2">
        <v>4000</v>
      </c>
      <c r="BMF38" s="2">
        <v>0</v>
      </c>
      <c r="BMG38" s="2">
        <v>25890</v>
      </c>
      <c r="BMH38" s="2">
        <v>84606</v>
      </c>
      <c r="BMI38" s="2">
        <v>79049</v>
      </c>
      <c r="BMJ38" s="2">
        <v>13273</v>
      </c>
      <c r="BMK38" s="2">
        <v>57472</v>
      </c>
      <c r="BML38" s="2">
        <v>227702</v>
      </c>
      <c r="BMM38" s="2">
        <v>11920</v>
      </c>
      <c r="BMN38" s="2">
        <v>14978</v>
      </c>
      <c r="BMO38" s="2">
        <v>42281</v>
      </c>
      <c r="BMP38" s="2">
        <v>6864</v>
      </c>
      <c r="BMQ38" s="2">
        <v>14760</v>
      </c>
      <c r="BMR38" s="2">
        <v>7423</v>
      </c>
      <c r="BMS38" s="2">
        <v>5683</v>
      </c>
      <c r="BMT38" s="2">
        <v>10965</v>
      </c>
      <c r="BMU38" s="2">
        <v>32239</v>
      </c>
      <c r="BMV38" s="2">
        <v>31385</v>
      </c>
      <c r="BMW38" s="2">
        <v>230</v>
      </c>
      <c r="BMX38" s="2">
        <v>14365</v>
      </c>
      <c r="BMY38" s="2">
        <v>5781</v>
      </c>
      <c r="BMZ38" s="2">
        <v>0</v>
      </c>
      <c r="BNA38" s="2">
        <v>1692</v>
      </c>
      <c r="BNB38" s="2">
        <v>17789</v>
      </c>
      <c r="BNC38" s="2">
        <v>10796</v>
      </c>
      <c r="BND38" s="2">
        <v>41933</v>
      </c>
      <c r="BNE38" s="2">
        <v>26965</v>
      </c>
      <c r="BNF38" s="2" t="s">
        <v>5</v>
      </c>
      <c r="BNG38" s="2">
        <v>5420</v>
      </c>
      <c r="BNH38" s="2">
        <v>6415</v>
      </c>
      <c r="BNI38" s="2">
        <v>11507</v>
      </c>
      <c r="BNJ38" s="2">
        <v>46356</v>
      </c>
      <c r="BNK38" s="2">
        <v>6930</v>
      </c>
      <c r="BNL38" s="2">
        <v>4000</v>
      </c>
      <c r="BNM38" s="2">
        <v>52746</v>
      </c>
      <c r="BNN38" s="2">
        <v>4841</v>
      </c>
      <c r="BNO38" s="2">
        <v>0</v>
      </c>
      <c r="BNP38" s="2">
        <v>0</v>
      </c>
      <c r="BNQ38" s="2">
        <v>2628</v>
      </c>
      <c r="BNR38" s="2">
        <v>24</v>
      </c>
      <c r="BNS38" s="2">
        <v>90921</v>
      </c>
      <c r="BNT38" s="2">
        <v>9201</v>
      </c>
      <c r="BNU38" s="2">
        <v>179841</v>
      </c>
      <c r="BNV38" s="2">
        <v>40177</v>
      </c>
      <c r="BNW38" s="2">
        <v>8052</v>
      </c>
      <c r="BNX38" s="2">
        <v>0</v>
      </c>
      <c r="BNY38" s="2">
        <v>0</v>
      </c>
      <c r="BNZ38" s="2">
        <v>487</v>
      </c>
      <c r="BOA38" s="2">
        <v>1081</v>
      </c>
      <c r="BOB38" s="2">
        <v>539</v>
      </c>
      <c r="BOC38" s="2">
        <v>3836</v>
      </c>
      <c r="BOD38" s="2">
        <v>9709</v>
      </c>
      <c r="BOE38" s="2">
        <v>0</v>
      </c>
      <c r="BOF38" s="2">
        <v>0</v>
      </c>
      <c r="BOG38" s="2">
        <v>39646</v>
      </c>
      <c r="BOH38" s="2">
        <v>2858</v>
      </c>
      <c r="BOI38" s="2">
        <v>0</v>
      </c>
      <c r="BOJ38" s="2">
        <v>0</v>
      </c>
      <c r="BOK38" s="2">
        <v>13531</v>
      </c>
      <c r="BOL38" s="2">
        <v>20765</v>
      </c>
      <c r="BOM38" s="2">
        <v>912</v>
      </c>
      <c r="BON38" s="2">
        <v>2673</v>
      </c>
      <c r="BOO38" s="2">
        <v>0</v>
      </c>
      <c r="BOP38" s="2">
        <v>5385</v>
      </c>
      <c r="BOQ38" s="2">
        <v>10546</v>
      </c>
      <c r="BOR38" s="2">
        <v>12919</v>
      </c>
      <c r="BOS38" s="2">
        <v>305</v>
      </c>
      <c r="BOT38" s="2">
        <v>1387</v>
      </c>
      <c r="BOU38" s="2">
        <v>0</v>
      </c>
      <c r="BOV38" s="2">
        <v>4046</v>
      </c>
      <c r="BOW38" s="2">
        <v>5641</v>
      </c>
      <c r="BOX38" s="2">
        <v>865</v>
      </c>
      <c r="BOY38" s="2">
        <v>888</v>
      </c>
      <c r="BOZ38" s="2">
        <v>0</v>
      </c>
      <c r="BPA38" s="2">
        <v>0</v>
      </c>
      <c r="BPB38" s="2">
        <v>1450</v>
      </c>
      <c r="BPC38" s="2">
        <v>271</v>
      </c>
      <c r="BPD38" s="2">
        <v>2525</v>
      </c>
      <c r="BPE38" s="2">
        <v>8396</v>
      </c>
      <c r="BPF38" s="2">
        <v>2140</v>
      </c>
      <c r="BPG38" s="2">
        <v>129366</v>
      </c>
      <c r="BPH38" s="2">
        <v>3116</v>
      </c>
      <c r="BPI38" s="2">
        <v>18669</v>
      </c>
      <c r="BPJ38" s="2">
        <v>9189</v>
      </c>
      <c r="BPK38" s="2">
        <v>0</v>
      </c>
      <c r="BPL38" s="2">
        <v>21706</v>
      </c>
      <c r="BPM38" s="2">
        <v>2906</v>
      </c>
      <c r="BPN38" s="2">
        <v>12388</v>
      </c>
      <c r="BPO38" s="2">
        <v>0</v>
      </c>
      <c r="BPP38" s="2">
        <v>0</v>
      </c>
      <c r="BPQ38" s="2">
        <v>7496</v>
      </c>
      <c r="BPR38" s="2">
        <v>8809</v>
      </c>
      <c r="BPS38" s="2">
        <v>3073</v>
      </c>
      <c r="BPT38" s="2">
        <v>3796</v>
      </c>
      <c r="BPU38" s="2">
        <v>39186</v>
      </c>
      <c r="BPV38" s="2">
        <v>944</v>
      </c>
      <c r="BPW38" s="2">
        <v>0</v>
      </c>
      <c r="BPX38" s="2">
        <v>5310</v>
      </c>
      <c r="BPY38" s="2">
        <v>16293</v>
      </c>
      <c r="BPZ38" s="2">
        <v>0</v>
      </c>
      <c r="BQA38" s="2">
        <v>6678</v>
      </c>
      <c r="BQB38" s="2">
        <v>10666</v>
      </c>
      <c r="BQC38" s="2">
        <v>0</v>
      </c>
      <c r="BQD38" s="2">
        <v>27897</v>
      </c>
      <c r="BQE38" s="2">
        <v>0</v>
      </c>
      <c r="BQF38" s="2">
        <v>43472</v>
      </c>
      <c r="BQG38" s="2">
        <v>2097</v>
      </c>
      <c r="BQH38" s="2">
        <v>35616</v>
      </c>
      <c r="BQI38" s="2">
        <v>7365</v>
      </c>
      <c r="BQJ38" s="2">
        <v>820</v>
      </c>
      <c r="BQK38" s="2">
        <v>20879</v>
      </c>
      <c r="BQL38" s="2">
        <v>6417</v>
      </c>
      <c r="BQM38" s="2">
        <v>21949</v>
      </c>
      <c r="BQN38" s="2">
        <v>0</v>
      </c>
      <c r="BQO38" s="2" t="s">
        <v>5</v>
      </c>
      <c r="BQP38" s="2">
        <v>3263</v>
      </c>
      <c r="BQQ38" s="2">
        <v>24648</v>
      </c>
      <c r="BQR38" s="2">
        <v>0</v>
      </c>
      <c r="BQS38" s="2">
        <v>11331</v>
      </c>
      <c r="BQT38" s="2">
        <v>7937</v>
      </c>
      <c r="BQU38" s="2">
        <v>1353</v>
      </c>
      <c r="BQV38" s="2">
        <v>479</v>
      </c>
      <c r="BQW38" s="2">
        <v>24129</v>
      </c>
      <c r="BQX38" s="2">
        <v>63052</v>
      </c>
      <c r="BQY38" s="2">
        <v>8109</v>
      </c>
      <c r="BQZ38" s="2">
        <v>0</v>
      </c>
      <c r="BRA38" s="2">
        <v>993</v>
      </c>
      <c r="BRB38" s="2">
        <v>2576</v>
      </c>
      <c r="BRC38" s="2">
        <v>11967</v>
      </c>
      <c r="BRD38" s="2">
        <v>4991</v>
      </c>
      <c r="BRE38" s="2">
        <v>24684</v>
      </c>
      <c r="BRF38" s="2">
        <v>11781</v>
      </c>
      <c r="BRG38" s="2">
        <v>4624</v>
      </c>
      <c r="BRH38" s="2">
        <v>30897</v>
      </c>
      <c r="BRI38" s="2">
        <v>4980</v>
      </c>
      <c r="BRJ38" s="2">
        <v>23663</v>
      </c>
      <c r="BRK38" s="2">
        <v>8815</v>
      </c>
      <c r="BRL38" s="2">
        <v>41828</v>
      </c>
      <c r="BRM38" s="2">
        <v>0</v>
      </c>
      <c r="BRN38" s="2">
        <v>3912</v>
      </c>
      <c r="BRO38" s="2">
        <v>3998</v>
      </c>
      <c r="BRP38" s="2">
        <v>4752</v>
      </c>
      <c r="BRQ38" s="2">
        <v>13045</v>
      </c>
      <c r="BRR38" s="2">
        <v>13819</v>
      </c>
      <c r="BRS38" s="2">
        <v>6246</v>
      </c>
      <c r="BRT38" s="2">
        <v>0</v>
      </c>
      <c r="BRU38" s="2">
        <v>7519</v>
      </c>
      <c r="BRV38" s="2">
        <v>20464</v>
      </c>
      <c r="BRW38" s="2">
        <v>80151</v>
      </c>
      <c r="BRX38" s="2">
        <v>13285</v>
      </c>
      <c r="BRY38" s="2">
        <v>0</v>
      </c>
      <c r="BRZ38" s="2">
        <v>16727</v>
      </c>
      <c r="BSA38" s="2">
        <v>0</v>
      </c>
      <c r="BSB38" s="2">
        <v>7013</v>
      </c>
      <c r="BSC38" s="2">
        <v>23678</v>
      </c>
      <c r="BSD38" s="2">
        <v>58308</v>
      </c>
      <c r="BSE38" s="2">
        <v>7139</v>
      </c>
      <c r="BSF38" s="2">
        <v>65495</v>
      </c>
      <c r="BSG38" s="2">
        <v>0</v>
      </c>
      <c r="BSH38" s="2">
        <v>0</v>
      </c>
      <c r="BSI38" s="2">
        <v>96911</v>
      </c>
      <c r="BSJ38" s="2">
        <v>5444</v>
      </c>
      <c r="BSK38" s="2">
        <v>6436</v>
      </c>
      <c r="BSL38" s="2">
        <v>51164</v>
      </c>
      <c r="BSM38" s="2">
        <v>0</v>
      </c>
      <c r="BSN38" s="2">
        <v>57364</v>
      </c>
      <c r="BSO38" s="2">
        <v>6681</v>
      </c>
      <c r="BSP38" s="2">
        <v>12914</v>
      </c>
      <c r="BSQ38" s="2">
        <v>6228</v>
      </c>
      <c r="BSR38" s="2">
        <v>0</v>
      </c>
      <c r="BSS38" s="2">
        <v>3515</v>
      </c>
      <c r="BST38" s="2">
        <v>0</v>
      </c>
      <c r="BSU38" s="2">
        <v>41992</v>
      </c>
      <c r="BSV38" s="2">
        <v>10344</v>
      </c>
      <c r="BSW38" s="2">
        <v>40288</v>
      </c>
      <c r="BSX38" s="2">
        <v>20926</v>
      </c>
      <c r="BSY38" s="2">
        <v>4629</v>
      </c>
      <c r="BSZ38" s="2">
        <v>12843</v>
      </c>
      <c r="BTA38" s="2">
        <v>0</v>
      </c>
      <c r="BTB38" s="2">
        <v>0</v>
      </c>
      <c r="BTC38" s="2">
        <v>104486</v>
      </c>
      <c r="BTD38" s="2">
        <v>10764</v>
      </c>
      <c r="BTE38" s="2">
        <v>0</v>
      </c>
      <c r="BTF38" s="2">
        <v>1426</v>
      </c>
      <c r="BTG38" s="2">
        <v>238133</v>
      </c>
      <c r="BTH38" s="2">
        <v>28896</v>
      </c>
      <c r="BTI38" s="2">
        <v>0</v>
      </c>
      <c r="BTJ38" s="2">
        <v>38373</v>
      </c>
      <c r="BTK38" s="2">
        <v>17178</v>
      </c>
      <c r="BTL38" s="2">
        <v>0</v>
      </c>
      <c r="BTM38" s="2">
        <v>19460</v>
      </c>
      <c r="BTN38" s="2">
        <v>0</v>
      </c>
      <c r="BTO38" s="2">
        <v>22348</v>
      </c>
      <c r="BTP38" s="2">
        <v>1440</v>
      </c>
      <c r="BTQ38" s="2">
        <v>16404</v>
      </c>
      <c r="BTR38" s="2">
        <v>9696</v>
      </c>
      <c r="BTS38" s="2">
        <v>746</v>
      </c>
      <c r="BTT38" s="2">
        <v>2545</v>
      </c>
      <c r="BTU38" s="2">
        <v>0</v>
      </c>
      <c r="BTV38" s="2">
        <v>6325</v>
      </c>
      <c r="BTW38" s="2">
        <v>327568</v>
      </c>
      <c r="BTX38" s="2">
        <v>916</v>
      </c>
      <c r="BTY38" s="2">
        <v>7301</v>
      </c>
      <c r="BTZ38" s="2">
        <v>7297</v>
      </c>
      <c r="BUA38" s="2">
        <v>7017</v>
      </c>
      <c r="BUB38" s="2">
        <v>20204</v>
      </c>
      <c r="BUC38" s="2">
        <v>2816</v>
      </c>
      <c r="BUD38" s="2">
        <v>16524</v>
      </c>
      <c r="BUE38" s="2">
        <v>3248</v>
      </c>
      <c r="BUF38" s="2">
        <v>10621</v>
      </c>
      <c r="BUG38" s="2">
        <v>30819</v>
      </c>
      <c r="BUH38" s="2">
        <v>3479</v>
      </c>
      <c r="BUI38" s="2">
        <v>12273</v>
      </c>
      <c r="BUJ38" s="2">
        <v>5813</v>
      </c>
      <c r="BUK38" s="2">
        <v>5718</v>
      </c>
      <c r="BUL38" s="2">
        <v>52110</v>
      </c>
      <c r="BUM38" s="2">
        <v>0</v>
      </c>
      <c r="BUN38" s="2">
        <v>8768</v>
      </c>
      <c r="BUO38" s="2">
        <v>8546</v>
      </c>
      <c r="BUP38" s="2">
        <v>0</v>
      </c>
      <c r="BUQ38" s="2">
        <v>478</v>
      </c>
      <c r="BUR38" s="2">
        <v>215270</v>
      </c>
      <c r="BUS38" s="2">
        <v>0</v>
      </c>
      <c r="BUT38" s="2">
        <v>302970</v>
      </c>
      <c r="BUU38" s="2">
        <v>838</v>
      </c>
      <c r="BUV38" s="2">
        <v>4825</v>
      </c>
      <c r="BUW38" s="2">
        <v>6784</v>
      </c>
      <c r="BUX38" s="2" t="s">
        <v>5</v>
      </c>
      <c r="BUY38" s="2">
        <v>13125</v>
      </c>
      <c r="BUZ38" s="2">
        <v>0</v>
      </c>
      <c r="BVA38" s="2">
        <v>428</v>
      </c>
      <c r="BVB38" s="2">
        <v>0</v>
      </c>
      <c r="BVC38" s="2">
        <v>19920</v>
      </c>
      <c r="BVD38" s="2">
        <v>1426</v>
      </c>
      <c r="BVE38" s="2">
        <v>119316</v>
      </c>
      <c r="BVF38" s="2">
        <v>16245</v>
      </c>
      <c r="BVG38" s="2">
        <v>66931</v>
      </c>
      <c r="BVH38" s="2">
        <v>4647</v>
      </c>
      <c r="BVI38" s="2">
        <v>74158</v>
      </c>
      <c r="BVJ38" s="2">
        <v>733</v>
      </c>
      <c r="BVK38" s="2">
        <v>0</v>
      </c>
      <c r="BVL38" s="2">
        <v>16878</v>
      </c>
      <c r="BVM38" s="2">
        <v>0</v>
      </c>
      <c r="BVN38" s="2">
        <v>7962</v>
      </c>
      <c r="BVO38" s="2">
        <v>0</v>
      </c>
      <c r="BVP38" s="2">
        <v>0</v>
      </c>
      <c r="BVQ38" s="2">
        <v>0</v>
      </c>
      <c r="BVR38" s="2">
        <v>0</v>
      </c>
      <c r="BVS38" s="2">
        <v>465</v>
      </c>
      <c r="BVT38" s="2">
        <v>63962</v>
      </c>
      <c r="BVU38" s="2">
        <v>3361</v>
      </c>
      <c r="BVV38" s="2">
        <v>549</v>
      </c>
      <c r="BVW38" s="2">
        <v>0</v>
      </c>
      <c r="BVX38" s="2">
        <v>2505</v>
      </c>
      <c r="BVY38" s="2">
        <v>479677</v>
      </c>
      <c r="BVZ38" s="2">
        <v>0</v>
      </c>
      <c r="BWA38" s="2">
        <v>94</v>
      </c>
      <c r="BWB38" s="2">
        <v>4330</v>
      </c>
      <c r="BWC38" s="2">
        <v>6229</v>
      </c>
      <c r="BWD38" s="2">
        <v>775</v>
      </c>
      <c r="BWE38" s="2">
        <v>0</v>
      </c>
      <c r="BWF38" s="2">
        <v>0</v>
      </c>
      <c r="BWG38" s="2">
        <v>17281</v>
      </c>
      <c r="BWH38" s="2">
        <v>0</v>
      </c>
      <c r="BWI38" s="2">
        <v>6666</v>
      </c>
      <c r="BWJ38" s="2">
        <v>6140</v>
      </c>
      <c r="BWK38" s="2">
        <v>0</v>
      </c>
      <c r="BWL38" s="2">
        <v>15633</v>
      </c>
      <c r="BWM38" s="2">
        <v>28731</v>
      </c>
      <c r="BWN38" s="2">
        <v>17674</v>
      </c>
      <c r="BWO38" s="2">
        <v>24494</v>
      </c>
      <c r="BWP38" s="2">
        <v>8118</v>
      </c>
      <c r="BWQ38" s="2">
        <v>104730</v>
      </c>
      <c r="BWR38" s="2">
        <v>32849</v>
      </c>
      <c r="BWS38" s="2">
        <v>5904</v>
      </c>
      <c r="BWT38" s="2">
        <v>8586</v>
      </c>
      <c r="BWU38" s="2">
        <v>0</v>
      </c>
      <c r="BWV38" s="2">
        <v>339</v>
      </c>
      <c r="BWW38" s="2">
        <v>153851</v>
      </c>
      <c r="BWX38" s="2">
        <v>1191</v>
      </c>
      <c r="BWY38" s="2">
        <v>0</v>
      </c>
      <c r="BWZ38" s="2">
        <v>233299</v>
      </c>
      <c r="BXA38" s="2">
        <v>49637</v>
      </c>
      <c r="BXB38" s="2">
        <v>0</v>
      </c>
      <c r="BXC38" s="2">
        <v>19035</v>
      </c>
      <c r="BXD38" s="2">
        <v>3959</v>
      </c>
      <c r="BXE38" s="2">
        <v>10509</v>
      </c>
      <c r="BXF38" s="2">
        <v>26630</v>
      </c>
      <c r="BXG38" s="2">
        <v>2780</v>
      </c>
      <c r="BXH38" s="2">
        <v>42541</v>
      </c>
      <c r="BXI38" s="2">
        <v>10039</v>
      </c>
      <c r="BXJ38" s="2">
        <v>0</v>
      </c>
      <c r="BXK38" s="2">
        <v>68665</v>
      </c>
      <c r="BXL38" s="2">
        <v>16528</v>
      </c>
      <c r="BXM38" s="2">
        <v>0</v>
      </c>
      <c r="BXN38" s="2">
        <v>49047</v>
      </c>
      <c r="BXO38" s="2">
        <v>700</v>
      </c>
      <c r="BXP38" s="2">
        <v>6387</v>
      </c>
      <c r="BXQ38" s="2">
        <v>1871</v>
      </c>
      <c r="BXR38" s="2">
        <v>0</v>
      </c>
      <c r="BXS38" s="2">
        <v>261</v>
      </c>
      <c r="BXT38" s="2">
        <v>0</v>
      </c>
      <c r="BXU38" s="2">
        <v>8422</v>
      </c>
      <c r="BXV38" s="2">
        <v>764</v>
      </c>
      <c r="BXW38" s="2">
        <v>0</v>
      </c>
      <c r="BXX38" s="2">
        <v>23100</v>
      </c>
      <c r="BXY38" s="2">
        <v>108632</v>
      </c>
      <c r="BXZ38" s="2">
        <v>27738</v>
      </c>
      <c r="BYA38" s="2">
        <v>11714</v>
      </c>
      <c r="BYB38" s="2">
        <v>0</v>
      </c>
      <c r="BYC38" s="2">
        <v>0</v>
      </c>
      <c r="BYD38" s="2">
        <v>0</v>
      </c>
      <c r="BYE38" s="2">
        <v>0</v>
      </c>
      <c r="BYF38" s="2">
        <v>3835</v>
      </c>
      <c r="BYG38" s="2">
        <v>2489</v>
      </c>
      <c r="BYH38" s="2">
        <v>358</v>
      </c>
      <c r="BYI38" s="2">
        <v>0</v>
      </c>
      <c r="BYJ38" s="2">
        <v>571</v>
      </c>
      <c r="BYK38" s="2">
        <v>321</v>
      </c>
      <c r="BYL38" s="2">
        <v>69472</v>
      </c>
      <c r="BYM38" s="2">
        <v>5098</v>
      </c>
      <c r="BYN38" s="2">
        <v>62516</v>
      </c>
      <c r="BYO38" s="2">
        <v>73786</v>
      </c>
      <c r="BYP38" s="2">
        <v>0</v>
      </c>
      <c r="BYQ38" s="2">
        <v>42731</v>
      </c>
      <c r="BYR38" s="2">
        <v>48132</v>
      </c>
      <c r="BYS38" s="2">
        <v>0</v>
      </c>
      <c r="BYT38" s="2">
        <v>0</v>
      </c>
      <c r="BYU38" s="2">
        <v>37289</v>
      </c>
      <c r="BYV38" s="2">
        <v>0</v>
      </c>
      <c r="BYW38" s="2">
        <v>0</v>
      </c>
      <c r="BYX38" s="2">
        <v>10950</v>
      </c>
      <c r="BYY38" s="2">
        <v>0</v>
      </c>
      <c r="BYZ38" s="2">
        <v>0</v>
      </c>
      <c r="BZA38" s="2">
        <v>11250</v>
      </c>
      <c r="BZB38" s="2">
        <v>467</v>
      </c>
      <c r="BZC38" s="2">
        <v>0</v>
      </c>
      <c r="BZD38" s="2">
        <v>8647</v>
      </c>
      <c r="BZE38" s="2">
        <v>0</v>
      </c>
      <c r="BZF38" s="2">
        <v>0</v>
      </c>
      <c r="BZG38" s="2">
        <v>11547</v>
      </c>
      <c r="BZH38" s="2">
        <v>0</v>
      </c>
      <c r="BZI38" s="2">
        <v>0</v>
      </c>
      <c r="BZJ38" s="2">
        <v>3889</v>
      </c>
      <c r="BZK38" s="2">
        <v>587672</v>
      </c>
      <c r="BZL38" s="2">
        <v>0</v>
      </c>
      <c r="BZM38" s="2">
        <v>23219</v>
      </c>
      <c r="BZN38" s="2">
        <v>0</v>
      </c>
      <c r="BZO38" s="2">
        <v>7899</v>
      </c>
      <c r="BZP38" s="2">
        <v>5411</v>
      </c>
      <c r="BZQ38" s="2">
        <v>22079</v>
      </c>
      <c r="BZR38" s="2">
        <v>0</v>
      </c>
      <c r="BZS38" s="2">
        <v>31575</v>
      </c>
      <c r="BZT38" s="2">
        <v>6946</v>
      </c>
      <c r="BZU38" s="2">
        <v>11954</v>
      </c>
      <c r="BZV38" s="2">
        <v>0</v>
      </c>
      <c r="BZW38" s="2">
        <v>8089</v>
      </c>
      <c r="BZX38" s="2">
        <v>86809</v>
      </c>
      <c r="BZY38" s="2">
        <v>338</v>
      </c>
      <c r="BZZ38" s="2">
        <v>69603</v>
      </c>
      <c r="CAA38" s="2">
        <v>13357</v>
      </c>
      <c r="CAB38" s="2">
        <v>13663</v>
      </c>
      <c r="CAC38" s="2">
        <v>0</v>
      </c>
      <c r="CAD38" s="2">
        <v>47025</v>
      </c>
      <c r="CAE38" s="2">
        <v>27386</v>
      </c>
      <c r="CAF38" s="2">
        <v>32931</v>
      </c>
      <c r="CAG38" s="2">
        <v>27866</v>
      </c>
      <c r="CAH38" s="2">
        <v>16355</v>
      </c>
      <c r="CAI38" s="2">
        <v>27359</v>
      </c>
      <c r="CAJ38" s="2">
        <v>0</v>
      </c>
      <c r="CAK38" s="2">
        <v>8108</v>
      </c>
      <c r="CAL38" s="2">
        <v>4271</v>
      </c>
      <c r="CAM38" s="2">
        <v>28556</v>
      </c>
      <c r="CAN38" s="2">
        <v>38613</v>
      </c>
      <c r="CAO38" s="2">
        <v>0</v>
      </c>
      <c r="CAP38" s="2">
        <v>29785</v>
      </c>
      <c r="CAQ38" s="2">
        <v>185</v>
      </c>
      <c r="CAR38" s="2">
        <v>1001</v>
      </c>
      <c r="CAS38" s="2">
        <v>1722</v>
      </c>
      <c r="CAT38" s="2">
        <v>0</v>
      </c>
      <c r="CAU38" s="2">
        <v>0</v>
      </c>
      <c r="CAV38" s="2">
        <v>0</v>
      </c>
      <c r="CAW38" s="2">
        <v>0</v>
      </c>
      <c r="CAX38" s="2">
        <v>0</v>
      </c>
      <c r="CAY38" s="2">
        <v>3463</v>
      </c>
      <c r="CAZ38" s="2">
        <v>12517</v>
      </c>
      <c r="CBA38" s="2">
        <v>0</v>
      </c>
      <c r="CBB38" s="2">
        <v>0</v>
      </c>
      <c r="CBC38" s="2">
        <v>0</v>
      </c>
      <c r="CBD38" s="2">
        <v>3322</v>
      </c>
      <c r="CBE38" s="2">
        <v>10143</v>
      </c>
      <c r="CBF38" s="2">
        <v>0</v>
      </c>
      <c r="CBG38" s="2">
        <v>0</v>
      </c>
      <c r="CBH38" s="2">
        <v>0</v>
      </c>
      <c r="CBI38" s="2">
        <v>34755</v>
      </c>
      <c r="CBJ38" s="2">
        <v>3870</v>
      </c>
      <c r="CBK38" s="2">
        <v>54804</v>
      </c>
      <c r="CBL38" s="2">
        <v>223</v>
      </c>
      <c r="CBM38" s="2">
        <v>0</v>
      </c>
      <c r="CBN38" s="2">
        <v>16927</v>
      </c>
      <c r="CBO38" s="2">
        <v>2727</v>
      </c>
      <c r="CBP38" s="2">
        <v>21249</v>
      </c>
      <c r="CBQ38" s="2">
        <v>0</v>
      </c>
      <c r="CBR38" s="2">
        <v>7074</v>
      </c>
      <c r="CBS38" s="2">
        <v>1217</v>
      </c>
      <c r="CBT38" s="2">
        <v>65348</v>
      </c>
      <c r="CBU38" s="2">
        <v>0</v>
      </c>
      <c r="CBV38" s="2">
        <v>1256</v>
      </c>
      <c r="CBW38" s="2">
        <v>886</v>
      </c>
      <c r="CBX38" s="2">
        <v>0</v>
      </c>
      <c r="CBY38" s="2">
        <v>0</v>
      </c>
      <c r="CBZ38" s="2">
        <v>69256</v>
      </c>
      <c r="CCA38" s="2">
        <v>5336</v>
      </c>
      <c r="CCB38" s="2">
        <v>983</v>
      </c>
      <c r="CCC38" s="2">
        <v>891</v>
      </c>
      <c r="CCD38" s="2">
        <v>339</v>
      </c>
      <c r="CCE38" s="2">
        <v>0</v>
      </c>
      <c r="CCF38" s="2">
        <v>4990</v>
      </c>
      <c r="CCG38" s="2">
        <v>4873</v>
      </c>
      <c r="CCH38" s="2">
        <v>3499</v>
      </c>
      <c r="CCI38" s="2">
        <v>12947</v>
      </c>
      <c r="CCJ38" s="2">
        <v>3962</v>
      </c>
      <c r="CCK38" s="2">
        <v>0</v>
      </c>
      <c r="CCL38" s="2">
        <v>330</v>
      </c>
      <c r="CCM38" s="2">
        <v>3236</v>
      </c>
      <c r="CCN38" s="2">
        <v>2932</v>
      </c>
      <c r="CCO38" s="2">
        <v>661</v>
      </c>
      <c r="CCP38" s="2">
        <v>6975</v>
      </c>
      <c r="CCQ38" s="2">
        <v>489</v>
      </c>
      <c r="CCR38" s="2">
        <v>0</v>
      </c>
      <c r="CCS38" s="2">
        <v>0</v>
      </c>
      <c r="CCT38" s="2">
        <v>0</v>
      </c>
      <c r="CCU38" s="2">
        <v>100687</v>
      </c>
      <c r="CCV38" s="2">
        <v>32290</v>
      </c>
      <c r="CCW38" s="2">
        <v>7783</v>
      </c>
      <c r="CCX38" s="2">
        <v>13525</v>
      </c>
      <c r="CCY38" s="2">
        <v>9677</v>
      </c>
      <c r="CCZ38" s="2">
        <v>2543</v>
      </c>
      <c r="CDA38" s="2">
        <v>3509</v>
      </c>
      <c r="CDB38" s="2">
        <v>5898</v>
      </c>
      <c r="CDC38" s="2">
        <v>807</v>
      </c>
      <c r="CDD38" s="2">
        <v>1213</v>
      </c>
      <c r="CDE38" s="2">
        <v>13166</v>
      </c>
      <c r="CDF38" s="2">
        <v>1230</v>
      </c>
      <c r="CDG38" s="2">
        <v>260</v>
      </c>
      <c r="CDH38" s="2">
        <v>0</v>
      </c>
      <c r="CDI38" s="2">
        <v>0</v>
      </c>
      <c r="CDJ38" s="2">
        <v>30</v>
      </c>
      <c r="CDK38" s="2">
        <v>0</v>
      </c>
      <c r="CDL38" s="2">
        <v>3395</v>
      </c>
      <c r="CDM38" s="2">
        <v>2033</v>
      </c>
      <c r="CDN38" s="2">
        <v>0</v>
      </c>
      <c r="CDO38" s="2">
        <v>4746</v>
      </c>
      <c r="CDP38" s="2">
        <v>0</v>
      </c>
      <c r="CDQ38" s="2">
        <v>22079</v>
      </c>
      <c r="CDR38" s="2">
        <v>16963</v>
      </c>
      <c r="CDS38" s="2">
        <v>0</v>
      </c>
      <c r="CDT38" s="2">
        <v>0</v>
      </c>
      <c r="CDU38" s="2">
        <v>17425</v>
      </c>
      <c r="CDV38" s="2">
        <v>0</v>
      </c>
      <c r="CDW38" s="2">
        <v>398</v>
      </c>
      <c r="CDX38" s="2">
        <v>1200</v>
      </c>
      <c r="CDY38" s="2">
        <v>0</v>
      </c>
      <c r="CDZ38" s="2">
        <v>0</v>
      </c>
      <c r="CEA38" s="2">
        <v>15513</v>
      </c>
      <c r="CEB38" s="2">
        <v>9744</v>
      </c>
      <c r="CEC38" s="2">
        <v>0</v>
      </c>
      <c r="CED38" s="2">
        <v>0</v>
      </c>
      <c r="CEE38" s="2">
        <v>0</v>
      </c>
      <c r="CEF38" s="2">
        <v>4880</v>
      </c>
      <c r="CEG38" s="2">
        <v>2330</v>
      </c>
      <c r="CEH38" s="2">
        <v>0</v>
      </c>
      <c r="CEI38" s="2">
        <v>6140</v>
      </c>
      <c r="CEJ38" s="2">
        <v>8417</v>
      </c>
      <c r="CEK38" s="2">
        <v>55248</v>
      </c>
      <c r="CEL38" s="2">
        <v>0</v>
      </c>
      <c r="CEM38" s="2">
        <v>1964</v>
      </c>
      <c r="CEN38" s="2">
        <v>38</v>
      </c>
      <c r="CEO38" s="2">
        <v>0</v>
      </c>
      <c r="CEP38" s="2">
        <v>4371</v>
      </c>
      <c r="CEQ38" s="2">
        <v>609</v>
      </c>
      <c r="CER38" s="2">
        <v>0</v>
      </c>
      <c r="CES38" s="2">
        <v>7387</v>
      </c>
      <c r="CET38" s="2">
        <v>0</v>
      </c>
      <c r="CEU38" s="2">
        <v>11690</v>
      </c>
      <c r="CEV38" s="2">
        <v>6429</v>
      </c>
      <c r="CEW38" s="2">
        <v>2991</v>
      </c>
      <c r="CEX38" s="2">
        <v>14858</v>
      </c>
      <c r="CEY38" s="2">
        <v>0</v>
      </c>
      <c r="CEZ38" s="2">
        <v>1997</v>
      </c>
      <c r="CFA38" s="2">
        <v>0</v>
      </c>
      <c r="CFB38" s="2">
        <v>0</v>
      </c>
      <c r="CFC38" s="2">
        <v>3920</v>
      </c>
      <c r="CFD38" s="2">
        <v>52210</v>
      </c>
      <c r="CFE38" s="2">
        <v>24356</v>
      </c>
      <c r="CFF38" s="2">
        <v>0</v>
      </c>
      <c r="CFG38" s="2">
        <v>3041</v>
      </c>
      <c r="CFH38" s="2">
        <v>5402</v>
      </c>
      <c r="CFI38" s="2">
        <v>0</v>
      </c>
      <c r="CFJ38" s="2">
        <v>24182</v>
      </c>
      <c r="CFK38" s="2">
        <v>24494</v>
      </c>
      <c r="CFL38" s="2">
        <v>927</v>
      </c>
      <c r="CFM38" s="2">
        <v>301723</v>
      </c>
      <c r="CFN38" s="2">
        <v>10467</v>
      </c>
      <c r="CFO38" s="2">
        <v>6403</v>
      </c>
      <c r="CFP38" s="2">
        <v>0</v>
      </c>
      <c r="CFQ38" s="2">
        <v>0</v>
      </c>
      <c r="CFR38" s="2">
        <v>974</v>
      </c>
      <c r="CFS38" s="2">
        <v>987</v>
      </c>
      <c r="CFT38" s="2">
        <v>4719</v>
      </c>
      <c r="CFU38" s="2">
        <v>4393</v>
      </c>
      <c r="CFV38" s="2">
        <v>0</v>
      </c>
      <c r="CFW38" s="2">
        <v>8158</v>
      </c>
      <c r="CFX38" s="2">
        <v>4691</v>
      </c>
      <c r="CFY38" s="2">
        <v>447</v>
      </c>
      <c r="CFZ38" s="2">
        <v>12662</v>
      </c>
      <c r="CGA38" s="2">
        <v>36878</v>
      </c>
      <c r="CGB38" s="2">
        <v>6327</v>
      </c>
      <c r="CGC38" s="2">
        <v>26412</v>
      </c>
      <c r="CGD38" s="2">
        <v>1491</v>
      </c>
      <c r="CGE38" s="2">
        <v>3906</v>
      </c>
      <c r="CGF38" s="2">
        <v>28953</v>
      </c>
      <c r="CGG38" s="2">
        <v>5278</v>
      </c>
      <c r="CGH38" s="2">
        <v>0</v>
      </c>
      <c r="CGI38" s="2">
        <v>0</v>
      </c>
      <c r="CGJ38" s="2">
        <v>2019</v>
      </c>
      <c r="CGK38" s="2">
        <v>0</v>
      </c>
      <c r="CGL38" s="2">
        <v>0</v>
      </c>
      <c r="CGM38" s="2">
        <v>0</v>
      </c>
      <c r="CGN38" s="2">
        <v>201</v>
      </c>
      <c r="CGO38" s="2">
        <v>193</v>
      </c>
      <c r="CGP38" s="2">
        <v>0</v>
      </c>
      <c r="CGQ38" s="2">
        <v>1566</v>
      </c>
      <c r="CGR38" s="2">
        <v>0</v>
      </c>
      <c r="CGS38" s="2">
        <v>0</v>
      </c>
      <c r="CGT38" s="2">
        <v>497</v>
      </c>
      <c r="CGU38" s="2">
        <v>3425</v>
      </c>
      <c r="CGV38" s="2">
        <v>17031</v>
      </c>
      <c r="CGW38" s="2">
        <v>0</v>
      </c>
      <c r="CGX38" s="2">
        <v>3261</v>
      </c>
      <c r="CGY38" s="2">
        <v>36652</v>
      </c>
      <c r="CGZ38" s="2">
        <v>1425</v>
      </c>
      <c r="CHA38" s="2">
        <v>1209</v>
      </c>
      <c r="CHB38" s="2">
        <v>0</v>
      </c>
      <c r="CHC38" s="2">
        <v>0</v>
      </c>
      <c r="CHD38" s="2">
        <v>799</v>
      </c>
      <c r="CHE38" s="2">
        <v>6311</v>
      </c>
      <c r="CHF38" s="2">
        <v>0</v>
      </c>
      <c r="CHG38" s="2">
        <v>2465</v>
      </c>
      <c r="CHH38" s="2">
        <v>14727</v>
      </c>
      <c r="CHI38" s="2">
        <v>0</v>
      </c>
      <c r="CHJ38" s="2">
        <v>3813</v>
      </c>
      <c r="CHK38" s="2">
        <v>246</v>
      </c>
      <c r="CHL38" s="2">
        <v>250</v>
      </c>
      <c r="CHM38" s="2">
        <v>0</v>
      </c>
      <c r="CHN38" s="2">
        <v>0</v>
      </c>
      <c r="CHO38" s="2">
        <v>521</v>
      </c>
      <c r="CHP38" s="2">
        <v>89</v>
      </c>
      <c r="CHQ38" s="2">
        <v>223</v>
      </c>
      <c r="CHR38" s="2">
        <v>0</v>
      </c>
      <c r="CHS38" s="2">
        <v>4275</v>
      </c>
      <c r="CHT38" s="2">
        <v>9891</v>
      </c>
      <c r="CHU38" s="2">
        <v>39469</v>
      </c>
      <c r="CHV38" s="2">
        <v>14882</v>
      </c>
      <c r="CHW38" s="2">
        <v>1001</v>
      </c>
      <c r="CHX38" s="2">
        <v>887</v>
      </c>
      <c r="CHY38" s="2">
        <v>0</v>
      </c>
      <c r="CHZ38" s="2">
        <v>248</v>
      </c>
      <c r="CIA38" s="2">
        <v>6668</v>
      </c>
      <c r="CIB38" s="2">
        <v>0</v>
      </c>
      <c r="CIC38" s="2">
        <v>1984</v>
      </c>
      <c r="CID38" s="2">
        <v>0</v>
      </c>
      <c r="CIE38" s="2">
        <v>0</v>
      </c>
      <c r="CIF38" s="2">
        <v>0</v>
      </c>
      <c r="CIG38" s="2">
        <v>950</v>
      </c>
      <c r="CIH38" s="2">
        <v>1230</v>
      </c>
      <c r="CII38" s="2">
        <v>68</v>
      </c>
      <c r="CIJ38" s="2">
        <v>3188</v>
      </c>
      <c r="CIK38" s="2">
        <v>933</v>
      </c>
      <c r="CIL38" s="2">
        <v>21988</v>
      </c>
      <c r="CIM38" s="2">
        <v>7646</v>
      </c>
      <c r="CIN38" s="2">
        <v>1229</v>
      </c>
      <c r="CIO38" s="2">
        <v>0</v>
      </c>
      <c r="CIP38" s="2">
        <v>23201</v>
      </c>
      <c r="CIQ38" s="2">
        <v>0</v>
      </c>
      <c r="CIR38" s="2">
        <v>150887</v>
      </c>
      <c r="CIS38" s="2">
        <v>5782</v>
      </c>
      <c r="CIT38" s="2">
        <v>0</v>
      </c>
      <c r="CIU38" s="2">
        <v>0</v>
      </c>
      <c r="CIV38" s="2">
        <v>7320</v>
      </c>
      <c r="CIW38" s="2">
        <v>31037</v>
      </c>
      <c r="CIX38" s="2">
        <v>8037</v>
      </c>
      <c r="CIY38" s="2">
        <v>0</v>
      </c>
      <c r="CIZ38" s="2">
        <v>0</v>
      </c>
      <c r="CJA38" s="2">
        <v>9740</v>
      </c>
      <c r="CJB38" s="2">
        <v>4993</v>
      </c>
      <c r="CJC38" s="2">
        <v>0</v>
      </c>
      <c r="CJD38" s="2">
        <v>9093</v>
      </c>
      <c r="CJE38" s="2">
        <v>112504</v>
      </c>
      <c r="CJF38" s="2">
        <v>0</v>
      </c>
      <c r="CJG38" s="2">
        <v>3068</v>
      </c>
      <c r="CJH38" s="2">
        <v>0</v>
      </c>
      <c r="CJI38" s="2">
        <v>0</v>
      </c>
      <c r="CJJ38" s="2">
        <v>13612</v>
      </c>
      <c r="CJK38" s="2">
        <v>1261</v>
      </c>
      <c r="CJL38" s="2">
        <v>1993</v>
      </c>
      <c r="CJM38" s="2">
        <v>0</v>
      </c>
      <c r="CJN38" s="2">
        <v>32427</v>
      </c>
      <c r="CJO38" s="2">
        <v>0</v>
      </c>
      <c r="CJP38" s="2">
        <v>22504</v>
      </c>
      <c r="CJQ38" s="2">
        <v>1412</v>
      </c>
      <c r="CJR38" s="2">
        <v>0</v>
      </c>
      <c r="CJS38" s="2">
        <v>10230</v>
      </c>
      <c r="CJT38" s="2">
        <v>0</v>
      </c>
      <c r="CJU38" s="2">
        <v>5171</v>
      </c>
      <c r="CJV38" s="2">
        <v>0</v>
      </c>
      <c r="CJW38" s="2">
        <v>11260</v>
      </c>
      <c r="CJX38" s="2">
        <v>5810</v>
      </c>
      <c r="CJY38" s="2">
        <v>0</v>
      </c>
      <c r="CJZ38" s="2">
        <v>0</v>
      </c>
      <c r="CKA38" s="2">
        <v>0</v>
      </c>
      <c r="CKB38" s="2">
        <v>3439</v>
      </c>
      <c r="CKC38" s="2">
        <v>0</v>
      </c>
      <c r="CKD38" s="2">
        <v>9731</v>
      </c>
      <c r="CKE38" s="2">
        <v>18181</v>
      </c>
      <c r="CKF38" s="2">
        <v>836</v>
      </c>
      <c r="CKG38" s="2">
        <v>6233</v>
      </c>
      <c r="CKH38" s="2">
        <v>5802</v>
      </c>
      <c r="CKI38" s="2">
        <v>1994</v>
      </c>
      <c r="CKJ38" s="2">
        <v>627</v>
      </c>
      <c r="CKK38" s="2">
        <v>1505</v>
      </c>
      <c r="CKL38" s="2">
        <v>0</v>
      </c>
      <c r="CKM38" s="2">
        <v>18544</v>
      </c>
      <c r="CKN38" s="2">
        <v>0</v>
      </c>
      <c r="CKO38" s="2">
        <v>3467</v>
      </c>
      <c r="CKP38" s="2">
        <v>5211</v>
      </c>
      <c r="CKQ38" s="2">
        <v>19367</v>
      </c>
      <c r="CKR38" s="2">
        <v>6027</v>
      </c>
      <c r="CKS38" s="2">
        <v>953</v>
      </c>
      <c r="CKT38" s="2">
        <v>17195</v>
      </c>
      <c r="CKU38" s="2">
        <v>804</v>
      </c>
      <c r="CKV38" s="2">
        <v>44989</v>
      </c>
      <c r="CKW38" s="2">
        <v>443</v>
      </c>
      <c r="CKX38" s="2">
        <v>0</v>
      </c>
      <c r="CKY38" s="2">
        <v>15973</v>
      </c>
      <c r="CKZ38" s="2">
        <v>976</v>
      </c>
      <c r="CLA38" s="2">
        <v>8534</v>
      </c>
      <c r="CLB38" s="2">
        <v>0</v>
      </c>
      <c r="CLC38" s="2">
        <v>1970</v>
      </c>
      <c r="CLD38" s="2">
        <v>19728</v>
      </c>
      <c r="CLE38" s="2">
        <v>5425</v>
      </c>
      <c r="CLF38" s="2">
        <v>27563</v>
      </c>
      <c r="CLG38" s="2">
        <v>1825</v>
      </c>
      <c r="CLH38" s="2">
        <v>27799</v>
      </c>
      <c r="CLI38" s="2">
        <v>20820</v>
      </c>
      <c r="CLJ38" s="2">
        <v>7612</v>
      </c>
      <c r="CLK38" s="2">
        <v>10837</v>
      </c>
      <c r="CLL38" s="2">
        <v>44148</v>
      </c>
      <c r="CLM38" s="2">
        <v>5919</v>
      </c>
      <c r="CLN38" s="2">
        <v>0</v>
      </c>
      <c r="CLO38" s="2">
        <v>0</v>
      </c>
      <c r="CLP38" s="2">
        <v>5158</v>
      </c>
      <c r="CLQ38" s="2">
        <v>20711</v>
      </c>
      <c r="CLR38" s="2">
        <v>8541</v>
      </c>
      <c r="CLS38" s="2">
        <v>0</v>
      </c>
      <c r="CLT38" s="2">
        <v>12845</v>
      </c>
      <c r="CLU38" s="2">
        <v>21622</v>
      </c>
      <c r="CLV38" s="2">
        <v>7570</v>
      </c>
      <c r="CLW38" s="2">
        <v>3555</v>
      </c>
      <c r="CLX38" s="2">
        <v>1471</v>
      </c>
      <c r="CLY38" s="2">
        <v>8370</v>
      </c>
      <c r="CLZ38" s="2">
        <v>29319</v>
      </c>
      <c r="CMA38" s="2">
        <v>5223</v>
      </c>
      <c r="CMB38" s="2">
        <v>0</v>
      </c>
      <c r="CMC38" s="2" t="s">
        <v>5</v>
      </c>
      <c r="CMD38" s="2">
        <v>0</v>
      </c>
      <c r="CME38" s="2">
        <v>1013</v>
      </c>
      <c r="CMF38" s="2">
        <v>0</v>
      </c>
      <c r="CMG38" s="2">
        <v>242370</v>
      </c>
      <c r="CMH38" s="2">
        <v>0</v>
      </c>
      <c r="CMI38" s="2">
        <v>323</v>
      </c>
      <c r="CMJ38" s="2">
        <v>0</v>
      </c>
      <c r="CMK38" s="2">
        <v>27161</v>
      </c>
      <c r="CML38" s="2">
        <v>738</v>
      </c>
      <c r="CMM38" s="2">
        <v>14230</v>
      </c>
      <c r="CMN38" s="2">
        <v>13160</v>
      </c>
      <c r="CMO38" s="2">
        <v>40998</v>
      </c>
      <c r="CMP38" s="2">
        <v>0</v>
      </c>
      <c r="CMQ38" s="2">
        <v>17988</v>
      </c>
      <c r="CMR38" s="2">
        <v>0</v>
      </c>
      <c r="CMS38" s="2">
        <v>0</v>
      </c>
      <c r="CMT38" s="2">
        <v>25835</v>
      </c>
      <c r="CMU38" s="2">
        <v>754</v>
      </c>
      <c r="CMV38" s="2">
        <v>1041</v>
      </c>
      <c r="CMW38" s="2">
        <v>487</v>
      </c>
      <c r="CMX38" s="2">
        <v>0</v>
      </c>
      <c r="CMY38" s="2">
        <v>966</v>
      </c>
      <c r="CMZ38" s="2">
        <v>0</v>
      </c>
      <c r="CNA38" s="2">
        <v>6269</v>
      </c>
      <c r="CNB38" s="2">
        <v>4964</v>
      </c>
      <c r="CNC38" s="2">
        <v>1733</v>
      </c>
      <c r="CND38" s="2">
        <v>52028</v>
      </c>
      <c r="CNE38" s="2">
        <v>1565</v>
      </c>
      <c r="CNF38" s="2">
        <v>868</v>
      </c>
      <c r="CNG38" s="2">
        <v>32746</v>
      </c>
      <c r="CNH38" s="2">
        <v>0</v>
      </c>
      <c r="CNI38" s="2">
        <v>408</v>
      </c>
      <c r="CNJ38" s="2">
        <v>0</v>
      </c>
      <c r="CNK38" s="2">
        <v>57560</v>
      </c>
      <c r="CNL38" s="2">
        <v>0</v>
      </c>
      <c r="CNM38" s="2">
        <v>13258</v>
      </c>
      <c r="CNN38" s="2">
        <v>13806</v>
      </c>
      <c r="CNO38" s="2">
        <v>5346</v>
      </c>
      <c r="CNP38" s="2">
        <v>123348</v>
      </c>
      <c r="CNQ38" s="2">
        <v>7375</v>
      </c>
      <c r="CNR38" s="2">
        <v>1920</v>
      </c>
      <c r="CNS38" s="2">
        <v>1688</v>
      </c>
      <c r="CNT38" s="2">
        <v>18657</v>
      </c>
      <c r="CNU38" s="2">
        <v>748</v>
      </c>
      <c r="CNV38" s="2">
        <v>3915</v>
      </c>
      <c r="CNW38" s="2">
        <v>34429</v>
      </c>
      <c r="CNX38" s="2">
        <v>9</v>
      </c>
      <c r="CNY38" s="2">
        <v>0</v>
      </c>
      <c r="CNZ38" s="2">
        <v>34569</v>
      </c>
      <c r="COA38" s="2">
        <v>0</v>
      </c>
      <c r="COB38" s="2">
        <v>7338</v>
      </c>
      <c r="COC38" s="2">
        <v>2402</v>
      </c>
      <c r="COD38" s="2">
        <v>0</v>
      </c>
      <c r="COE38" s="2">
        <v>0</v>
      </c>
      <c r="COF38" s="2">
        <v>1968</v>
      </c>
      <c r="COG38" s="2">
        <v>12719</v>
      </c>
      <c r="COH38" s="2">
        <v>5344</v>
      </c>
      <c r="COI38" s="2">
        <v>7471</v>
      </c>
      <c r="COJ38" s="2">
        <v>99946</v>
      </c>
      <c r="COK38" s="2">
        <v>11141</v>
      </c>
      <c r="COL38" s="2">
        <v>2856</v>
      </c>
      <c r="COM38" s="2">
        <v>473</v>
      </c>
      <c r="CON38" s="2">
        <v>0</v>
      </c>
      <c r="COO38" s="2">
        <v>998</v>
      </c>
      <c r="COP38" s="2">
        <v>0</v>
      </c>
      <c r="COQ38" s="2">
        <v>0</v>
      </c>
      <c r="COR38" s="2">
        <v>45060</v>
      </c>
      <c r="COS38" s="2">
        <v>166</v>
      </c>
      <c r="COT38" s="2">
        <v>0</v>
      </c>
      <c r="COU38" s="2">
        <v>5503</v>
      </c>
      <c r="COV38" s="2">
        <v>3106</v>
      </c>
      <c r="COW38" s="2">
        <v>7271</v>
      </c>
      <c r="COX38" s="2">
        <v>4884</v>
      </c>
      <c r="COY38" s="2">
        <v>18340</v>
      </c>
      <c r="COZ38" s="2">
        <v>0</v>
      </c>
      <c r="CPA38" s="2">
        <v>0</v>
      </c>
      <c r="CPB38" s="2">
        <v>8686</v>
      </c>
      <c r="CPC38" s="2">
        <v>825</v>
      </c>
      <c r="CPD38" s="2">
        <v>1892</v>
      </c>
      <c r="CPE38" s="2">
        <v>43</v>
      </c>
      <c r="CPF38" s="2">
        <v>1276</v>
      </c>
      <c r="CPG38" s="2">
        <v>6148</v>
      </c>
      <c r="CPH38" s="2">
        <v>16084</v>
      </c>
      <c r="CPI38" s="2">
        <v>0</v>
      </c>
      <c r="CPJ38" s="2">
        <v>32873</v>
      </c>
      <c r="CPK38" s="2">
        <v>5590</v>
      </c>
      <c r="CPL38" s="2">
        <v>1022</v>
      </c>
      <c r="CPM38" s="2">
        <v>985</v>
      </c>
      <c r="CPN38" s="2">
        <v>5712</v>
      </c>
      <c r="CPO38" s="2">
        <v>0</v>
      </c>
      <c r="CPP38" s="2">
        <v>1601</v>
      </c>
      <c r="CPQ38" s="2">
        <v>0</v>
      </c>
      <c r="CPR38" s="2">
        <v>3273</v>
      </c>
      <c r="CPS38" s="2">
        <v>12154</v>
      </c>
      <c r="CPT38" s="2">
        <v>0</v>
      </c>
      <c r="CPU38" s="2">
        <v>1427</v>
      </c>
      <c r="CPV38" s="2">
        <v>7113</v>
      </c>
      <c r="CPW38" s="2">
        <v>8854</v>
      </c>
      <c r="CPX38" s="2">
        <v>0</v>
      </c>
      <c r="CPY38" s="2">
        <v>3964</v>
      </c>
      <c r="CPZ38" s="2">
        <v>132421</v>
      </c>
      <c r="CQA38" s="2">
        <v>0</v>
      </c>
      <c r="CQB38" s="2">
        <v>52803</v>
      </c>
      <c r="CQC38" s="2">
        <v>7130</v>
      </c>
      <c r="CQD38" s="2">
        <v>0</v>
      </c>
      <c r="CQE38" s="2">
        <v>3336</v>
      </c>
      <c r="CQF38" s="2">
        <v>21200</v>
      </c>
      <c r="CQG38" s="2">
        <v>0</v>
      </c>
      <c r="CQH38" s="2">
        <v>55038</v>
      </c>
      <c r="CQI38" s="2">
        <v>3483</v>
      </c>
      <c r="CQJ38" s="2">
        <v>16199</v>
      </c>
      <c r="CQK38" s="2">
        <v>1455</v>
      </c>
      <c r="CQL38" s="2">
        <v>12853</v>
      </c>
      <c r="CQM38" s="2">
        <v>17903</v>
      </c>
      <c r="CQN38" s="2">
        <v>0</v>
      </c>
      <c r="CQO38" s="2">
        <v>0</v>
      </c>
      <c r="CQP38" s="2">
        <v>0</v>
      </c>
      <c r="CQQ38" s="2">
        <v>17964</v>
      </c>
      <c r="CQR38" s="2">
        <v>335224</v>
      </c>
      <c r="CQS38" s="2">
        <v>3468</v>
      </c>
      <c r="CQT38" s="2">
        <v>3278</v>
      </c>
      <c r="CQU38" s="2">
        <v>1639</v>
      </c>
      <c r="CQV38" s="2">
        <v>2753</v>
      </c>
      <c r="CQW38" s="2">
        <v>10894</v>
      </c>
      <c r="CQX38" s="2">
        <v>103254</v>
      </c>
      <c r="CQY38" s="2">
        <v>5903</v>
      </c>
      <c r="CQZ38" s="2">
        <v>135447</v>
      </c>
      <c r="CRA38" s="2">
        <v>13682</v>
      </c>
      <c r="CRB38" s="2">
        <v>876</v>
      </c>
      <c r="CRC38" s="2">
        <v>10299</v>
      </c>
      <c r="CRD38" s="2">
        <v>1397</v>
      </c>
      <c r="CRE38" s="2">
        <v>0</v>
      </c>
      <c r="CRF38" s="2">
        <v>0</v>
      </c>
      <c r="CRG38" s="2">
        <v>0</v>
      </c>
      <c r="CRH38" s="2">
        <v>82691</v>
      </c>
      <c r="CRI38" s="2">
        <v>48277</v>
      </c>
      <c r="CRJ38" s="2">
        <v>1578</v>
      </c>
      <c r="CRK38" s="2">
        <v>3434</v>
      </c>
      <c r="CRL38" s="2">
        <v>1033</v>
      </c>
      <c r="CRM38" s="2">
        <v>6302</v>
      </c>
      <c r="CRN38" s="2">
        <v>17044</v>
      </c>
      <c r="CRO38" s="2">
        <v>2408</v>
      </c>
      <c r="CRP38" s="2">
        <v>44305</v>
      </c>
      <c r="CRQ38" s="2">
        <v>6372</v>
      </c>
      <c r="CRR38" s="2">
        <v>20265</v>
      </c>
      <c r="CRS38" s="2">
        <v>8630</v>
      </c>
      <c r="CRT38" s="2">
        <v>1991</v>
      </c>
      <c r="CRU38" s="2">
        <v>11330</v>
      </c>
      <c r="CRV38" s="2">
        <v>4391</v>
      </c>
      <c r="CRW38" s="2">
        <v>9420</v>
      </c>
      <c r="CRX38" s="2">
        <v>53447</v>
      </c>
      <c r="CRY38" s="2">
        <v>5373</v>
      </c>
      <c r="CRZ38" s="2">
        <v>50571</v>
      </c>
      <c r="CSA38" s="2">
        <v>50651</v>
      </c>
      <c r="CSB38" s="2">
        <v>4894</v>
      </c>
      <c r="CSC38" s="2">
        <v>543662</v>
      </c>
      <c r="CSD38" s="2">
        <v>3076</v>
      </c>
      <c r="CSE38" s="2">
        <v>266905</v>
      </c>
      <c r="CSF38" s="2">
        <v>4843</v>
      </c>
      <c r="CSG38" s="2">
        <v>24278</v>
      </c>
      <c r="CSH38" s="2">
        <v>0</v>
      </c>
      <c r="CSI38" s="2">
        <v>1776</v>
      </c>
      <c r="CSJ38" s="2">
        <v>0</v>
      </c>
      <c r="CSK38" s="2">
        <v>6974</v>
      </c>
      <c r="CSL38" s="2">
        <v>777</v>
      </c>
      <c r="CSM38" s="2">
        <v>16914</v>
      </c>
      <c r="CSN38" s="2">
        <v>0</v>
      </c>
      <c r="CSO38" s="2">
        <v>24205</v>
      </c>
      <c r="CSP38" s="2" t="s">
        <v>5</v>
      </c>
      <c r="CSQ38" s="2">
        <v>0</v>
      </c>
      <c r="CSR38" s="2">
        <v>23070</v>
      </c>
      <c r="CSS38" s="2">
        <v>18018</v>
      </c>
      <c r="CST38" s="2">
        <v>14483</v>
      </c>
      <c r="CSU38" s="2">
        <v>46501</v>
      </c>
      <c r="CSV38" s="2">
        <v>2089</v>
      </c>
      <c r="CSW38" s="2">
        <v>6785</v>
      </c>
      <c r="CSX38" s="2">
        <v>633</v>
      </c>
      <c r="CSY38" s="2">
        <v>0</v>
      </c>
      <c r="CSZ38" s="2">
        <v>54495</v>
      </c>
      <c r="CTA38" s="2">
        <v>30048</v>
      </c>
      <c r="CTB38" s="2">
        <v>190980</v>
      </c>
      <c r="CTC38" s="2">
        <v>39231</v>
      </c>
      <c r="CTD38" s="2">
        <v>18573</v>
      </c>
      <c r="CTE38" s="2">
        <v>11476</v>
      </c>
      <c r="CTF38" s="2">
        <v>0</v>
      </c>
      <c r="CTG38" s="2">
        <v>28543</v>
      </c>
      <c r="CTH38" s="2">
        <v>207592</v>
      </c>
      <c r="CTI38" s="2">
        <v>0</v>
      </c>
      <c r="CTJ38" s="2">
        <v>320577</v>
      </c>
      <c r="CTK38" s="2">
        <v>6193</v>
      </c>
      <c r="CTL38" s="2">
        <v>20709</v>
      </c>
      <c r="CTM38" s="2">
        <v>36983</v>
      </c>
      <c r="CTN38" s="2">
        <v>0</v>
      </c>
      <c r="CTO38" s="2">
        <v>102714</v>
      </c>
      <c r="CTP38" s="2">
        <v>1010</v>
      </c>
      <c r="CTQ38" s="2">
        <v>10365</v>
      </c>
      <c r="CTR38" s="2">
        <v>19417</v>
      </c>
      <c r="CTS38" s="2">
        <v>19055</v>
      </c>
      <c r="CTT38" s="2">
        <v>4572</v>
      </c>
      <c r="CTU38" s="2">
        <v>65800</v>
      </c>
      <c r="CTV38" s="2">
        <v>10367</v>
      </c>
      <c r="CTW38" s="2">
        <v>4818</v>
      </c>
      <c r="CTX38" s="2">
        <v>9170</v>
      </c>
      <c r="CTY38" s="2">
        <v>2794</v>
      </c>
      <c r="CTZ38" s="2">
        <v>2365</v>
      </c>
      <c r="CUA38" s="2">
        <v>3386</v>
      </c>
      <c r="CUB38" s="2">
        <v>0</v>
      </c>
      <c r="CUC38" s="2">
        <v>0</v>
      </c>
      <c r="CUD38" s="2">
        <v>646</v>
      </c>
      <c r="CUE38" s="2">
        <v>8767</v>
      </c>
      <c r="CUF38" s="2">
        <v>0</v>
      </c>
      <c r="CUG38" s="2">
        <v>0</v>
      </c>
      <c r="CUH38" s="2">
        <v>11902</v>
      </c>
      <c r="CUI38" s="2">
        <v>6914</v>
      </c>
      <c r="CUJ38" s="2">
        <v>206779</v>
      </c>
      <c r="CUK38" s="2">
        <v>0</v>
      </c>
      <c r="CUL38" s="2">
        <v>0</v>
      </c>
      <c r="CUM38" s="2">
        <v>19322</v>
      </c>
      <c r="CUN38" s="2">
        <v>0</v>
      </c>
      <c r="CUO38" s="2">
        <v>0</v>
      </c>
      <c r="CUP38" s="2">
        <v>3140</v>
      </c>
      <c r="CUQ38" s="2">
        <v>325887</v>
      </c>
      <c r="CUR38" s="2">
        <v>15167</v>
      </c>
      <c r="CUS38" s="2">
        <v>0</v>
      </c>
      <c r="CUT38" s="2">
        <v>10968</v>
      </c>
      <c r="CUU38" s="2">
        <v>876</v>
      </c>
      <c r="CUV38" s="2">
        <v>3272</v>
      </c>
      <c r="CUW38" s="2">
        <v>1240</v>
      </c>
      <c r="CUX38" s="2">
        <v>1030</v>
      </c>
      <c r="CUY38" s="2">
        <v>92939</v>
      </c>
      <c r="CUZ38" s="2">
        <v>9412</v>
      </c>
      <c r="CVA38" s="2">
        <v>3304</v>
      </c>
      <c r="CVB38" s="2">
        <v>1438</v>
      </c>
      <c r="CVC38" s="2">
        <v>0</v>
      </c>
      <c r="CVD38" s="2">
        <v>0</v>
      </c>
      <c r="CVE38" s="2">
        <v>4000</v>
      </c>
      <c r="CVF38" s="2">
        <v>0</v>
      </c>
      <c r="CVG38" s="2">
        <v>0</v>
      </c>
      <c r="CVH38" s="2">
        <v>4601</v>
      </c>
      <c r="CVI38" s="2" t="s">
        <v>5</v>
      </c>
      <c r="CVJ38" s="2">
        <v>1771</v>
      </c>
      <c r="CVK38" s="2">
        <v>1750</v>
      </c>
      <c r="CVL38" s="2">
        <v>0</v>
      </c>
      <c r="CVM38" s="2">
        <v>1076</v>
      </c>
      <c r="CVN38" s="2">
        <v>1000</v>
      </c>
      <c r="CVO38" s="2">
        <v>4592</v>
      </c>
      <c r="CVP38" s="2">
        <v>16289</v>
      </c>
      <c r="CVQ38" s="2">
        <v>16752</v>
      </c>
      <c r="CVR38" s="2">
        <v>0</v>
      </c>
      <c r="CVS38" s="2">
        <v>9347</v>
      </c>
      <c r="CVT38" s="2">
        <v>1688</v>
      </c>
      <c r="CVU38" s="2">
        <v>0</v>
      </c>
      <c r="CVV38" s="2" t="s">
        <v>5</v>
      </c>
      <c r="CVW38" s="2">
        <v>0</v>
      </c>
      <c r="CVX38" s="2">
        <v>9568</v>
      </c>
      <c r="CVY38" s="2">
        <v>0</v>
      </c>
      <c r="CVZ38" s="2">
        <v>1118</v>
      </c>
      <c r="CWA38" s="2">
        <v>0</v>
      </c>
      <c r="CWB38" s="2">
        <v>13958</v>
      </c>
      <c r="CWC38" s="2">
        <v>9535</v>
      </c>
      <c r="CWD38" s="2">
        <v>12135</v>
      </c>
      <c r="CWE38" s="2">
        <v>0</v>
      </c>
      <c r="CWF38" s="2">
        <v>0</v>
      </c>
      <c r="CWG38" s="2">
        <v>9303</v>
      </c>
      <c r="CWH38" s="2">
        <v>0</v>
      </c>
      <c r="CWI38" s="2">
        <v>5552</v>
      </c>
      <c r="CWJ38" s="2">
        <v>42475</v>
      </c>
      <c r="CWK38" s="2">
        <v>7738</v>
      </c>
      <c r="CWL38" s="2">
        <v>760954</v>
      </c>
      <c r="CWM38" s="2">
        <v>975</v>
      </c>
      <c r="CWN38" s="2">
        <v>7845</v>
      </c>
      <c r="CWO38" s="2">
        <v>210846</v>
      </c>
      <c r="CWP38" s="2">
        <v>0</v>
      </c>
      <c r="CWQ38" s="2">
        <v>1406</v>
      </c>
      <c r="CWR38" s="2">
        <v>191692</v>
      </c>
      <c r="CWS38" s="2">
        <v>0</v>
      </c>
      <c r="CWT38" s="2">
        <v>3431</v>
      </c>
      <c r="CWU38" s="2" t="s">
        <v>5</v>
      </c>
      <c r="CWV38" s="2">
        <v>20840</v>
      </c>
      <c r="CWW38" s="2">
        <v>637</v>
      </c>
      <c r="CWX38" s="2">
        <v>11794</v>
      </c>
      <c r="CWY38" s="2">
        <v>9588</v>
      </c>
      <c r="CWZ38" s="2">
        <v>0</v>
      </c>
      <c r="CXA38" s="2">
        <v>6566</v>
      </c>
      <c r="CXB38" s="2">
        <v>0</v>
      </c>
      <c r="CXC38" s="2" t="s">
        <v>5</v>
      </c>
      <c r="CXD38" s="2">
        <v>0</v>
      </c>
      <c r="CXE38" s="2">
        <v>90722</v>
      </c>
      <c r="CXF38" s="2">
        <v>2767</v>
      </c>
      <c r="CXG38" s="2">
        <v>34378</v>
      </c>
      <c r="CXH38" s="2">
        <v>2932</v>
      </c>
      <c r="CXI38" s="2">
        <v>1233</v>
      </c>
      <c r="CXJ38" s="2">
        <v>11845</v>
      </c>
      <c r="CXK38" s="2">
        <v>36275</v>
      </c>
      <c r="CXL38" s="2">
        <v>83365</v>
      </c>
      <c r="CXM38" s="2">
        <v>9652</v>
      </c>
      <c r="CXN38" s="2">
        <v>13150</v>
      </c>
      <c r="CXO38" s="2">
        <v>977</v>
      </c>
      <c r="CXP38" s="2">
        <v>3556</v>
      </c>
      <c r="CXQ38" s="2">
        <v>377</v>
      </c>
      <c r="CXR38" s="2">
        <v>18636</v>
      </c>
      <c r="CXS38" s="2">
        <v>0</v>
      </c>
      <c r="CXT38" s="2">
        <v>3895</v>
      </c>
      <c r="CXU38" s="2">
        <v>2800</v>
      </c>
      <c r="CXV38" s="2">
        <v>240</v>
      </c>
      <c r="CXW38" s="2">
        <v>3850</v>
      </c>
      <c r="CXX38" s="2">
        <v>7637</v>
      </c>
      <c r="CXY38" s="2">
        <v>0</v>
      </c>
      <c r="CXZ38" s="2">
        <v>23744</v>
      </c>
      <c r="CYA38" s="2">
        <v>5901</v>
      </c>
      <c r="CYB38" s="2">
        <v>0</v>
      </c>
      <c r="CYC38" s="2">
        <v>4913</v>
      </c>
      <c r="CYD38" s="2">
        <v>0</v>
      </c>
      <c r="CYE38" s="2">
        <v>3009</v>
      </c>
      <c r="CYF38" s="2">
        <v>1433</v>
      </c>
      <c r="CYG38" s="2">
        <v>8954</v>
      </c>
      <c r="CYH38" s="2">
        <v>869</v>
      </c>
      <c r="CYI38" s="2">
        <v>4258</v>
      </c>
      <c r="CYJ38" s="2">
        <v>932</v>
      </c>
      <c r="CYK38" s="2">
        <v>0</v>
      </c>
      <c r="CYL38" s="2">
        <v>0</v>
      </c>
      <c r="CYM38" s="2">
        <v>3409</v>
      </c>
      <c r="CYN38" s="2">
        <v>0</v>
      </c>
      <c r="CYO38" s="2">
        <v>608</v>
      </c>
      <c r="CYP38" s="2">
        <v>1945</v>
      </c>
      <c r="CYQ38" s="2">
        <v>13798</v>
      </c>
      <c r="CYR38" s="2">
        <v>10130</v>
      </c>
      <c r="CYS38" s="2">
        <v>0</v>
      </c>
      <c r="CYT38" s="2">
        <v>4334</v>
      </c>
      <c r="CYU38" s="2">
        <v>553</v>
      </c>
      <c r="CYV38" s="2">
        <v>0</v>
      </c>
      <c r="CYW38" s="2">
        <v>8955</v>
      </c>
      <c r="CYX38" s="2">
        <v>3170</v>
      </c>
      <c r="CYY38" s="2">
        <v>994</v>
      </c>
      <c r="CYZ38" s="2">
        <v>5775</v>
      </c>
      <c r="CZA38" s="2">
        <v>0</v>
      </c>
      <c r="CZB38" s="2">
        <v>57035</v>
      </c>
      <c r="CZC38" s="2">
        <v>3372</v>
      </c>
      <c r="CZD38" s="2">
        <v>53695</v>
      </c>
      <c r="CZE38" s="2">
        <v>1938</v>
      </c>
      <c r="CZF38" s="2">
        <v>0</v>
      </c>
      <c r="CZG38" s="2">
        <v>17598</v>
      </c>
      <c r="CZH38" s="2">
        <v>12552</v>
      </c>
      <c r="CZI38" s="2">
        <v>0</v>
      </c>
      <c r="CZJ38" s="2">
        <v>203</v>
      </c>
      <c r="CZK38" s="2">
        <v>12294</v>
      </c>
      <c r="CZL38" s="2">
        <v>1648</v>
      </c>
      <c r="CZM38" s="2">
        <v>0</v>
      </c>
      <c r="CZN38" s="2">
        <v>52529</v>
      </c>
      <c r="CZO38" s="2">
        <v>1973</v>
      </c>
      <c r="CZP38" s="2">
        <v>755</v>
      </c>
      <c r="CZQ38" s="2">
        <v>1000</v>
      </c>
      <c r="CZR38" s="2">
        <v>3794</v>
      </c>
      <c r="CZS38" s="2">
        <v>5971</v>
      </c>
      <c r="CZT38" s="2">
        <v>2732</v>
      </c>
      <c r="CZU38" s="2">
        <v>0</v>
      </c>
      <c r="CZV38" s="2">
        <v>5034</v>
      </c>
      <c r="CZW38" s="2">
        <v>979</v>
      </c>
      <c r="CZX38" s="2">
        <v>0</v>
      </c>
      <c r="CZY38" s="2">
        <v>7361</v>
      </c>
      <c r="CZZ38" s="2">
        <v>0</v>
      </c>
      <c r="DAA38" s="2">
        <v>1600</v>
      </c>
      <c r="DAB38" s="2">
        <v>4350</v>
      </c>
      <c r="DAC38" s="2">
        <v>0</v>
      </c>
      <c r="DAD38" s="2">
        <v>30459</v>
      </c>
      <c r="DAE38" s="2">
        <v>499</v>
      </c>
      <c r="DAF38" s="2">
        <v>4212</v>
      </c>
      <c r="DAG38" s="2">
        <v>6832</v>
      </c>
      <c r="DAH38" s="2">
        <v>0</v>
      </c>
      <c r="DAI38" s="2">
        <v>7918</v>
      </c>
      <c r="DAJ38" s="2">
        <v>17746</v>
      </c>
      <c r="DAK38" s="2">
        <v>0</v>
      </c>
      <c r="DAL38" s="2">
        <v>951</v>
      </c>
      <c r="DAM38" s="2">
        <v>1851</v>
      </c>
      <c r="DAN38" s="2">
        <v>0</v>
      </c>
      <c r="DAO38" s="2">
        <v>2705</v>
      </c>
      <c r="DAP38" s="2">
        <v>498</v>
      </c>
      <c r="DAQ38" s="2">
        <v>9913</v>
      </c>
      <c r="DAR38" s="2">
        <v>20705</v>
      </c>
      <c r="DAS38" s="2">
        <v>0</v>
      </c>
      <c r="DAT38" s="2">
        <v>2929</v>
      </c>
      <c r="DAU38" s="2">
        <v>14941</v>
      </c>
      <c r="DAV38" s="2">
        <v>2744</v>
      </c>
      <c r="DAW38" s="2">
        <v>0</v>
      </c>
      <c r="DAX38" s="2">
        <v>7876</v>
      </c>
      <c r="DAY38" s="2">
        <v>295481</v>
      </c>
      <c r="DAZ38" s="2">
        <v>1949</v>
      </c>
      <c r="DBA38" s="2">
        <v>3417</v>
      </c>
      <c r="DBB38" s="2">
        <v>0</v>
      </c>
      <c r="DBC38" s="2">
        <v>16049</v>
      </c>
      <c r="DBD38" s="2">
        <v>8632</v>
      </c>
      <c r="DBE38" s="2">
        <v>5837</v>
      </c>
      <c r="DBF38" s="2">
        <v>9797</v>
      </c>
      <c r="DBG38" s="2">
        <v>13081</v>
      </c>
      <c r="DBH38" s="2">
        <v>0</v>
      </c>
      <c r="DBI38" s="2">
        <v>0</v>
      </c>
      <c r="DBJ38" s="2">
        <v>0</v>
      </c>
      <c r="DBK38" s="2">
        <v>0</v>
      </c>
      <c r="DBL38" s="2">
        <v>41245</v>
      </c>
      <c r="DBM38" s="2">
        <v>0</v>
      </c>
      <c r="DBN38" s="2">
        <v>0</v>
      </c>
      <c r="DBO38" s="2">
        <v>0</v>
      </c>
      <c r="DBP38" s="2">
        <v>4305</v>
      </c>
      <c r="DBQ38" s="2">
        <v>3764</v>
      </c>
      <c r="DBR38" s="2">
        <v>7577</v>
      </c>
      <c r="DBS38" s="2">
        <v>498</v>
      </c>
      <c r="DBT38" s="2">
        <v>3516</v>
      </c>
      <c r="DBU38" s="2">
        <v>2821</v>
      </c>
      <c r="DBV38" s="2">
        <v>4384</v>
      </c>
      <c r="DBW38" s="2">
        <v>10007</v>
      </c>
      <c r="DBX38" s="2">
        <v>10290</v>
      </c>
      <c r="DBY38" s="2">
        <v>17210</v>
      </c>
      <c r="DBZ38" s="2">
        <v>0</v>
      </c>
      <c r="DCA38" s="2">
        <v>9079</v>
      </c>
      <c r="DCB38" s="2">
        <v>1567</v>
      </c>
      <c r="DCC38" s="2">
        <v>3211</v>
      </c>
      <c r="DCD38" s="2">
        <v>6633</v>
      </c>
      <c r="DCE38" s="2">
        <v>4356</v>
      </c>
      <c r="DCF38" s="2">
        <v>77379</v>
      </c>
      <c r="DCG38" s="2">
        <v>0</v>
      </c>
      <c r="DCH38" s="2">
        <v>612</v>
      </c>
      <c r="DCI38" s="2">
        <v>0</v>
      </c>
      <c r="DCJ38" s="2">
        <v>25</v>
      </c>
      <c r="DCK38" s="2">
        <v>1854</v>
      </c>
      <c r="DCL38" s="2">
        <v>0</v>
      </c>
      <c r="DCM38" s="2">
        <v>34973</v>
      </c>
      <c r="DCN38" s="2">
        <v>249</v>
      </c>
      <c r="DCO38" s="2">
        <v>0</v>
      </c>
      <c r="DCP38" s="2">
        <v>597</v>
      </c>
      <c r="DCQ38" s="2">
        <v>6181</v>
      </c>
      <c r="DCR38" s="2">
        <v>1927</v>
      </c>
      <c r="DCS38" s="2">
        <v>0</v>
      </c>
      <c r="DCT38" s="2">
        <v>0</v>
      </c>
      <c r="DCU38" s="2">
        <v>0</v>
      </c>
      <c r="DCV38" s="2">
        <v>0</v>
      </c>
      <c r="DCW38" s="2">
        <v>47067</v>
      </c>
      <c r="DCX38" s="2">
        <v>4010</v>
      </c>
      <c r="DCY38" s="2">
        <v>0</v>
      </c>
      <c r="DCZ38" s="2">
        <v>34803</v>
      </c>
      <c r="DDA38" s="2">
        <v>1243</v>
      </c>
      <c r="DDB38" s="2">
        <v>963</v>
      </c>
      <c r="DDC38" s="2">
        <v>18079</v>
      </c>
      <c r="DDD38" s="2">
        <v>0</v>
      </c>
      <c r="DDE38" s="2">
        <v>22102</v>
      </c>
      <c r="DDF38" s="2">
        <v>19219</v>
      </c>
      <c r="DDG38" s="2">
        <v>8533</v>
      </c>
      <c r="DDH38" s="2">
        <v>0</v>
      </c>
      <c r="DDI38" s="2">
        <v>0</v>
      </c>
      <c r="DDJ38" s="2">
        <v>0</v>
      </c>
      <c r="DDK38" s="2">
        <v>0</v>
      </c>
      <c r="DDL38" s="2">
        <v>0</v>
      </c>
      <c r="DDM38" s="2">
        <v>4966</v>
      </c>
      <c r="DDN38" s="2">
        <v>3221</v>
      </c>
      <c r="DDO38" s="2">
        <v>139092</v>
      </c>
      <c r="DDP38" s="2">
        <v>7466</v>
      </c>
      <c r="DDQ38" s="2">
        <v>21277</v>
      </c>
      <c r="DDR38" s="2">
        <v>12152</v>
      </c>
      <c r="DDS38" s="2">
        <v>3986</v>
      </c>
      <c r="DDT38" s="2">
        <v>8857</v>
      </c>
      <c r="DDU38" s="2">
        <v>20959</v>
      </c>
      <c r="DDV38" s="2">
        <v>5501</v>
      </c>
      <c r="DDW38" s="2">
        <v>1222</v>
      </c>
      <c r="DDX38" s="2">
        <v>12111</v>
      </c>
      <c r="DDY38" s="2">
        <v>8162</v>
      </c>
      <c r="DDZ38" s="2">
        <v>0</v>
      </c>
      <c r="DEA38" s="2">
        <v>0</v>
      </c>
      <c r="DEB38" s="2">
        <v>0</v>
      </c>
      <c r="DEC38" s="2">
        <v>3578</v>
      </c>
      <c r="DED38" s="2">
        <v>0</v>
      </c>
      <c r="DEE38" s="2">
        <v>0</v>
      </c>
      <c r="DEF38" s="2">
        <v>23981</v>
      </c>
      <c r="DEG38" s="2">
        <v>2784</v>
      </c>
      <c r="DEH38" s="2">
        <v>1483</v>
      </c>
      <c r="DEI38" s="2">
        <v>8161</v>
      </c>
      <c r="DEJ38" s="2">
        <v>580</v>
      </c>
      <c r="DEK38" s="2">
        <v>2736</v>
      </c>
      <c r="DEL38" s="2">
        <v>1508</v>
      </c>
      <c r="DEM38" s="2">
        <v>443</v>
      </c>
      <c r="DEN38" s="2">
        <v>10514</v>
      </c>
      <c r="DEO38" s="2">
        <v>1466</v>
      </c>
      <c r="DEP38" s="2">
        <v>1520</v>
      </c>
      <c r="DEQ38" s="2">
        <v>0</v>
      </c>
      <c r="DER38" s="2">
        <v>71085</v>
      </c>
      <c r="DES38" s="2">
        <v>2974</v>
      </c>
      <c r="DET38" s="2">
        <v>5889</v>
      </c>
      <c r="DEU38" s="2">
        <v>0</v>
      </c>
      <c r="DEV38" s="2">
        <v>1741</v>
      </c>
      <c r="DEW38" s="2">
        <v>3643</v>
      </c>
      <c r="DEX38" s="2">
        <v>0</v>
      </c>
      <c r="DEY38" s="2">
        <v>40139</v>
      </c>
      <c r="DEZ38" s="2">
        <v>9499</v>
      </c>
      <c r="DFA38" s="2">
        <v>13339</v>
      </c>
      <c r="DFB38" s="2">
        <v>19338</v>
      </c>
      <c r="DFC38" s="2">
        <v>7217</v>
      </c>
      <c r="DFD38" s="2">
        <v>9733</v>
      </c>
      <c r="DFE38" s="2">
        <v>18016</v>
      </c>
      <c r="DFF38" s="2">
        <v>39705</v>
      </c>
      <c r="DFG38" s="2">
        <v>0</v>
      </c>
      <c r="DFH38" s="2">
        <v>0</v>
      </c>
      <c r="DFI38" s="2">
        <v>1147</v>
      </c>
      <c r="DFJ38" s="2">
        <v>16225</v>
      </c>
      <c r="DFK38" s="2">
        <v>8443</v>
      </c>
      <c r="DFL38" s="2">
        <v>853</v>
      </c>
      <c r="DFM38" s="2">
        <v>0</v>
      </c>
      <c r="DFN38" s="2">
        <v>22607</v>
      </c>
      <c r="DFO38" s="2">
        <v>0</v>
      </c>
      <c r="DFP38" s="2">
        <v>58823</v>
      </c>
      <c r="DFQ38" s="2">
        <v>0</v>
      </c>
      <c r="DFR38" s="2">
        <v>0</v>
      </c>
      <c r="DFS38" s="2">
        <v>0</v>
      </c>
      <c r="DFT38" s="2">
        <v>0</v>
      </c>
      <c r="DFU38" s="2">
        <v>699</v>
      </c>
      <c r="DFV38" s="2">
        <v>2901</v>
      </c>
      <c r="DFW38" s="2">
        <v>0</v>
      </c>
      <c r="DFX38" s="2">
        <v>19029</v>
      </c>
      <c r="DFY38" s="2">
        <v>0</v>
      </c>
      <c r="DFZ38" s="2">
        <v>86247</v>
      </c>
      <c r="DGA38" s="2">
        <v>0</v>
      </c>
      <c r="DGB38" s="2">
        <v>10514</v>
      </c>
      <c r="DGC38" s="2">
        <v>8988</v>
      </c>
      <c r="DGD38" s="2">
        <v>2500</v>
      </c>
      <c r="DGE38" s="2">
        <v>0</v>
      </c>
      <c r="DGF38" s="2">
        <v>10889</v>
      </c>
      <c r="DGG38" s="2">
        <v>3839</v>
      </c>
      <c r="DGH38" s="2">
        <v>11755</v>
      </c>
      <c r="DGI38" s="2" t="s">
        <v>5</v>
      </c>
      <c r="DGJ38" s="2">
        <v>18942</v>
      </c>
      <c r="DGK38" s="2">
        <v>0</v>
      </c>
      <c r="DGL38" s="2" t="s">
        <v>5</v>
      </c>
      <c r="DGM38" s="2">
        <v>4629</v>
      </c>
      <c r="DGN38" s="2">
        <v>7127</v>
      </c>
      <c r="DGO38" s="2">
        <v>685</v>
      </c>
      <c r="DGP38" s="2">
        <v>0</v>
      </c>
      <c r="DGQ38" s="2" t="s">
        <v>5</v>
      </c>
      <c r="DGR38" s="2">
        <v>0</v>
      </c>
      <c r="DGS38" s="2">
        <v>0</v>
      </c>
      <c r="DGT38" s="2">
        <v>14816</v>
      </c>
      <c r="DGU38" s="2">
        <v>11070</v>
      </c>
      <c r="DGV38" s="2">
        <v>0</v>
      </c>
      <c r="DGW38" s="2">
        <v>0</v>
      </c>
      <c r="DGX38" s="2">
        <v>154348</v>
      </c>
      <c r="DGY38" s="2">
        <v>613</v>
      </c>
      <c r="DGZ38" s="2">
        <v>8339</v>
      </c>
      <c r="DHA38" s="2">
        <v>0</v>
      </c>
      <c r="DHB38" s="2">
        <v>205661</v>
      </c>
      <c r="DHC38" s="2">
        <v>49977</v>
      </c>
      <c r="DHD38" s="2" t="s">
        <v>5</v>
      </c>
      <c r="DHE38" s="2">
        <v>0</v>
      </c>
      <c r="DHF38" s="2">
        <v>0</v>
      </c>
      <c r="DHG38" s="2">
        <v>0</v>
      </c>
      <c r="DHH38" s="2">
        <v>14352</v>
      </c>
      <c r="DHI38" s="2">
        <v>0</v>
      </c>
      <c r="DHJ38" s="2">
        <v>11018</v>
      </c>
      <c r="DHK38" s="2">
        <v>42951</v>
      </c>
      <c r="DHL38" s="2">
        <v>822023</v>
      </c>
      <c r="DHM38" s="2">
        <v>7397</v>
      </c>
      <c r="DHN38" s="2">
        <v>14892</v>
      </c>
      <c r="DHO38" s="2">
        <v>22403</v>
      </c>
      <c r="DHP38" s="2">
        <v>0</v>
      </c>
      <c r="DHQ38" s="2">
        <v>0</v>
      </c>
      <c r="DHR38" s="2">
        <v>30723</v>
      </c>
      <c r="DHS38" s="2">
        <v>1550</v>
      </c>
      <c r="DHT38" s="2">
        <v>104755</v>
      </c>
      <c r="DHU38" s="2">
        <v>24238</v>
      </c>
      <c r="DHV38" s="2">
        <v>21531</v>
      </c>
      <c r="DHW38" s="2">
        <v>0</v>
      </c>
      <c r="DHX38" s="2">
        <v>6249</v>
      </c>
      <c r="DHY38" s="2">
        <v>23127</v>
      </c>
      <c r="DHZ38" s="2">
        <v>0</v>
      </c>
      <c r="DIA38" s="2">
        <v>0</v>
      </c>
      <c r="DIB38" s="2">
        <v>0</v>
      </c>
      <c r="DIC38" s="2">
        <v>0</v>
      </c>
      <c r="DID38" s="2">
        <v>1025</v>
      </c>
      <c r="DIE38" s="2">
        <v>1216</v>
      </c>
      <c r="DIF38" s="2">
        <v>11369</v>
      </c>
      <c r="DIG38" s="2">
        <v>5794</v>
      </c>
      <c r="DIH38" s="2">
        <v>0</v>
      </c>
      <c r="DII38" s="2">
        <v>0</v>
      </c>
      <c r="DIJ38" s="2">
        <v>0</v>
      </c>
      <c r="DIK38" s="2">
        <v>0</v>
      </c>
      <c r="DIL38" s="2">
        <v>7320</v>
      </c>
      <c r="DIM38" s="2">
        <v>9983</v>
      </c>
      <c r="DIN38" s="2">
        <v>0</v>
      </c>
      <c r="DIO38" s="2">
        <v>0</v>
      </c>
      <c r="DIP38" s="2">
        <v>1662</v>
      </c>
      <c r="DIQ38" s="2">
        <v>5820</v>
      </c>
      <c r="DIR38" s="2">
        <v>184</v>
      </c>
      <c r="DIS38" s="2">
        <v>0</v>
      </c>
      <c r="DIT38" s="2">
        <v>0</v>
      </c>
      <c r="DIU38" s="2">
        <v>0</v>
      </c>
      <c r="DIV38" s="2">
        <v>0</v>
      </c>
      <c r="DIW38" s="2">
        <v>28767</v>
      </c>
      <c r="DIX38" s="2">
        <v>9823</v>
      </c>
      <c r="DIY38" s="2">
        <v>0</v>
      </c>
      <c r="DIZ38" s="2">
        <v>6385</v>
      </c>
      <c r="DJA38" s="2">
        <v>0</v>
      </c>
      <c r="DJB38" s="2" t="s">
        <v>5</v>
      </c>
      <c r="DJC38" s="2">
        <v>5806</v>
      </c>
      <c r="DJD38" s="2">
        <v>0</v>
      </c>
      <c r="DJE38" s="2">
        <v>0</v>
      </c>
      <c r="DJF38" s="2">
        <v>185</v>
      </c>
      <c r="DJG38" s="2">
        <v>15935</v>
      </c>
      <c r="DJH38" s="2">
        <v>1326</v>
      </c>
      <c r="DJI38" s="2">
        <v>25425</v>
      </c>
      <c r="DJJ38" s="2">
        <v>0</v>
      </c>
      <c r="DJK38" s="2">
        <v>0</v>
      </c>
      <c r="DJL38" s="2">
        <v>101760</v>
      </c>
      <c r="DJM38" s="2" t="s">
        <v>5</v>
      </c>
      <c r="DJN38" s="2">
        <v>0</v>
      </c>
      <c r="DJO38" s="2" t="s">
        <v>5</v>
      </c>
      <c r="DJP38" s="2">
        <v>0</v>
      </c>
      <c r="DJQ38" s="2">
        <v>0</v>
      </c>
      <c r="DJR38" s="2">
        <v>0</v>
      </c>
      <c r="DJS38" s="2">
        <v>29615</v>
      </c>
      <c r="DJT38" s="2">
        <v>4853</v>
      </c>
      <c r="DJU38" s="2" t="s">
        <v>5</v>
      </c>
      <c r="DJV38" s="2">
        <v>517397</v>
      </c>
      <c r="DJW38" s="2" t="s">
        <v>5</v>
      </c>
      <c r="DJX38" s="2">
        <v>24620</v>
      </c>
      <c r="DJY38" s="2" t="s">
        <v>5</v>
      </c>
      <c r="DJZ38" s="2">
        <v>0</v>
      </c>
      <c r="DKA38" s="2" t="s">
        <v>5</v>
      </c>
      <c r="DKB38" s="2" t="s">
        <v>5</v>
      </c>
      <c r="DKC38" s="2" t="s">
        <v>5</v>
      </c>
      <c r="DKD38" s="2" t="s">
        <v>5</v>
      </c>
      <c r="DKE38" s="2" t="s">
        <v>5</v>
      </c>
      <c r="DKF38" s="2" t="s">
        <v>5</v>
      </c>
      <c r="DKG38" s="2" t="s">
        <v>5</v>
      </c>
      <c r="DKH38" s="2" t="s">
        <v>5</v>
      </c>
      <c r="DKI38" s="2" t="s">
        <v>5</v>
      </c>
      <c r="DKJ38" s="2" t="s">
        <v>5</v>
      </c>
      <c r="DKK38" s="2" t="s">
        <v>5</v>
      </c>
      <c r="DKL38" s="2" t="s">
        <v>5</v>
      </c>
      <c r="DKM38" s="2" t="s">
        <v>5</v>
      </c>
      <c r="DKN38" s="2" t="s">
        <v>5</v>
      </c>
      <c r="DKO38" s="2">
        <v>0</v>
      </c>
      <c r="DKP38" s="2" t="s">
        <v>5</v>
      </c>
      <c r="DKQ38" s="2" t="s">
        <v>5</v>
      </c>
      <c r="DKR38" s="2" t="s">
        <v>5</v>
      </c>
      <c r="DKS38" s="2">
        <v>4042</v>
      </c>
      <c r="DKT38" s="2" t="s">
        <v>5</v>
      </c>
      <c r="DKU38" s="2">
        <v>51327</v>
      </c>
      <c r="DKV38" s="2" t="s">
        <v>5</v>
      </c>
      <c r="DKW38" s="2">
        <v>11385</v>
      </c>
      <c r="DKX38" s="2" t="s">
        <v>5</v>
      </c>
      <c r="DKY38" s="2">
        <v>0</v>
      </c>
      <c r="DKZ38" s="2" t="s">
        <v>5</v>
      </c>
      <c r="DLA38" s="2" t="s">
        <v>5</v>
      </c>
      <c r="DLB38" s="2">
        <v>0</v>
      </c>
      <c r="DLC38" s="2" t="s">
        <v>5</v>
      </c>
      <c r="DLD38" s="2" t="s">
        <v>5</v>
      </c>
      <c r="DLE38" s="2">
        <v>0</v>
      </c>
      <c r="DLF38" s="2" t="s">
        <v>5</v>
      </c>
      <c r="DLG38" s="2" t="s">
        <v>5</v>
      </c>
      <c r="DLH38" s="2">
        <v>8721</v>
      </c>
      <c r="DLI38" s="2">
        <v>589</v>
      </c>
      <c r="DLJ38" s="2">
        <v>2752</v>
      </c>
      <c r="DLK38" s="2">
        <v>13439</v>
      </c>
      <c r="DLL38" s="2">
        <v>0</v>
      </c>
      <c r="DLM38" s="2" t="s">
        <v>5</v>
      </c>
      <c r="DLN38" s="2">
        <v>0</v>
      </c>
      <c r="DLO38" s="2" t="s">
        <v>5</v>
      </c>
      <c r="DLP38" s="2" t="s">
        <v>5</v>
      </c>
      <c r="DLQ38" s="2" t="s">
        <v>5</v>
      </c>
      <c r="DLR38" s="2" t="s">
        <v>5</v>
      </c>
      <c r="DLS38" s="2" t="s">
        <v>5</v>
      </c>
      <c r="DLT38" s="2" t="s">
        <v>5</v>
      </c>
      <c r="DLU38" s="2" t="s">
        <v>5</v>
      </c>
      <c r="DLV38" s="2">
        <v>60281</v>
      </c>
      <c r="DLW38" s="2">
        <v>2013</v>
      </c>
      <c r="DLX38" s="2" t="s">
        <v>5</v>
      </c>
      <c r="DLY38" s="2" t="s">
        <v>5</v>
      </c>
      <c r="DLZ38" s="2" t="s">
        <v>5</v>
      </c>
      <c r="DMA38" s="2">
        <v>12617</v>
      </c>
      <c r="DMB38" s="2" t="s">
        <v>5</v>
      </c>
      <c r="DMC38" s="2" t="s">
        <v>5</v>
      </c>
      <c r="DMD38" s="2">
        <v>0</v>
      </c>
      <c r="DME38" s="2">
        <v>0</v>
      </c>
      <c r="DMF38" s="2">
        <v>11927</v>
      </c>
      <c r="DMG38" s="2">
        <v>0</v>
      </c>
      <c r="DMH38" s="2" t="s">
        <v>5</v>
      </c>
      <c r="DMI38" s="2" t="s">
        <v>5</v>
      </c>
      <c r="DMJ38" s="2">
        <v>18306</v>
      </c>
      <c r="DMK38" s="2">
        <v>0</v>
      </c>
      <c r="DML38" s="2">
        <v>0</v>
      </c>
      <c r="DMM38" s="2" t="s">
        <v>5</v>
      </c>
      <c r="DMN38" s="2">
        <v>0</v>
      </c>
      <c r="DMO38" s="2">
        <v>0</v>
      </c>
      <c r="DMP38" s="2" t="s">
        <v>5</v>
      </c>
      <c r="DMQ38" s="2">
        <v>0</v>
      </c>
      <c r="DMR38" s="2">
        <v>13056</v>
      </c>
      <c r="DMS38" s="2">
        <v>0</v>
      </c>
      <c r="DMT38" s="2">
        <v>1262096</v>
      </c>
      <c r="DMU38" s="2">
        <v>7522</v>
      </c>
      <c r="DMV38" s="2">
        <v>0</v>
      </c>
      <c r="DMW38" s="2">
        <v>0</v>
      </c>
      <c r="DMX38" s="2">
        <v>0</v>
      </c>
      <c r="DMY38" s="2">
        <v>0</v>
      </c>
      <c r="DMZ38" s="2">
        <v>46553</v>
      </c>
      <c r="DNA38" s="2">
        <v>993</v>
      </c>
      <c r="DNB38" s="2" t="s">
        <v>5</v>
      </c>
      <c r="DNC38" s="2">
        <v>8260</v>
      </c>
      <c r="DND38" s="2">
        <v>76416</v>
      </c>
      <c r="DNE38" s="2" t="s">
        <v>5</v>
      </c>
      <c r="DNF38" s="2">
        <v>11644</v>
      </c>
      <c r="DNG38" s="2">
        <v>6715</v>
      </c>
      <c r="DNH38" s="2" t="s">
        <v>5</v>
      </c>
      <c r="DNI38" s="2" t="s">
        <v>5</v>
      </c>
      <c r="DNJ38" s="2" t="s">
        <v>5</v>
      </c>
      <c r="DNK38" s="2">
        <v>0</v>
      </c>
      <c r="DNL38" s="2">
        <v>0</v>
      </c>
      <c r="DNM38" s="2">
        <v>0</v>
      </c>
      <c r="DNN38" s="2" t="s">
        <v>5</v>
      </c>
      <c r="DNO38" s="2" t="s">
        <v>5</v>
      </c>
      <c r="DNP38" s="2" t="s">
        <v>5</v>
      </c>
      <c r="DNQ38" s="2">
        <v>0</v>
      </c>
      <c r="DNR38" s="2" t="s">
        <v>5</v>
      </c>
      <c r="DNS38" s="2" t="s">
        <v>5</v>
      </c>
      <c r="DNT38" s="2">
        <v>0</v>
      </c>
      <c r="DNU38" s="2" t="s">
        <v>5</v>
      </c>
      <c r="DNV38" s="2">
        <v>0</v>
      </c>
      <c r="DNW38" s="2">
        <v>1332</v>
      </c>
      <c r="DNX38" s="2" t="s">
        <v>5</v>
      </c>
      <c r="DNY38" s="2" t="s">
        <v>5</v>
      </c>
      <c r="DNZ38" s="2" t="s">
        <v>5</v>
      </c>
      <c r="DOA38" s="2" t="s">
        <v>5</v>
      </c>
      <c r="DOB38" s="2" t="s">
        <v>5</v>
      </c>
      <c r="DOC38" s="2">
        <v>1922</v>
      </c>
      <c r="DOD38" s="2" t="s">
        <v>5</v>
      </c>
      <c r="DOE38" s="2" t="s">
        <v>5</v>
      </c>
      <c r="DOF38" s="2" t="s">
        <v>5</v>
      </c>
      <c r="DOG38" s="2" t="s">
        <v>5</v>
      </c>
      <c r="DOH38" s="2">
        <v>0</v>
      </c>
      <c r="DOI38" s="2" t="s">
        <v>5</v>
      </c>
      <c r="DOJ38" s="2">
        <v>0</v>
      </c>
      <c r="DOK38" s="2">
        <v>16934</v>
      </c>
      <c r="DOL38" s="2" t="s">
        <v>5</v>
      </c>
      <c r="DOM38" s="2">
        <v>48113</v>
      </c>
      <c r="DON38" s="2">
        <v>0</v>
      </c>
      <c r="DOO38" s="2" t="s">
        <v>5</v>
      </c>
      <c r="DOP38" s="2" t="s">
        <v>5</v>
      </c>
      <c r="DOQ38" s="2">
        <v>65103</v>
      </c>
      <c r="DOR38" s="2" t="s">
        <v>5</v>
      </c>
      <c r="DOS38" s="2" t="s">
        <v>5</v>
      </c>
      <c r="DOT38" s="2">
        <v>0</v>
      </c>
      <c r="DOU38" s="2" t="s">
        <v>5</v>
      </c>
      <c r="DOV38" s="2">
        <v>0</v>
      </c>
      <c r="DOW38" s="2">
        <v>141000</v>
      </c>
      <c r="DOX38" s="2" t="s">
        <v>5</v>
      </c>
      <c r="DOY38" s="2" t="s">
        <v>5</v>
      </c>
      <c r="DOZ38" s="2" t="s">
        <v>5</v>
      </c>
      <c r="DPA38" s="2" t="s">
        <v>5</v>
      </c>
      <c r="DPB38" s="2" t="s">
        <v>5</v>
      </c>
      <c r="DPC38" s="2" t="s">
        <v>5</v>
      </c>
      <c r="DPD38" s="2">
        <v>307154</v>
      </c>
      <c r="DPE38" s="2">
        <v>0</v>
      </c>
      <c r="DPF38" s="2">
        <v>0</v>
      </c>
      <c r="DPG38" s="2" t="s">
        <v>5</v>
      </c>
      <c r="DPH38" s="2" t="s">
        <v>5</v>
      </c>
      <c r="DPI38" s="2" t="s">
        <v>5</v>
      </c>
      <c r="DPJ38" s="2" t="s">
        <v>5</v>
      </c>
      <c r="DPK38" s="2">
        <v>0</v>
      </c>
      <c r="DPL38" s="2">
        <v>65151</v>
      </c>
      <c r="DPM38" s="2" t="s">
        <v>5</v>
      </c>
      <c r="DPN38" s="2" t="s">
        <v>5</v>
      </c>
      <c r="DPO38" s="2">
        <v>31930</v>
      </c>
      <c r="DPP38" s="2">
        <v>31345</v>
      </c>
      <c r="DPQ38" s="2" t="s">
        <v>5</v>
      </c>
      <c r="DPR38" s="2">
        <v>0</v>
      </c>
      <c r="DPS38" s="2">
        <v>0</v>
      </c>
      <c r="DPT38" s="2">
        <v>0</v>
      </c>
      <c r="DPU38" s="2">
        <v>0</v>
      </c>
      <c r="DPV38" s="2" t="s">
        <v>5</v>
      </c>
      <c r="DPW38" s="2" t="s">
        <v>5</v>
      </c>
      <c r="DPX38" s="2">
        <v>4787</v>
      </c>
      <c r="DPY38" s="2">
        <v>21573</v>
      </c>
      <c r="DPZ38" s="2">
        <v>0</v>
      </c>
      <c r="DQA38" s="2">
        <v>0</v>
      </c>
      <c r="DQB38" s="2">
        <v>24600</v>
      </c>
      <c r="DQC38" s="2" t="s">
        <v>5</v>
      </c>
      <c r="DQD38" s="2" t="s">
        <v>5</v>
      </c>
      <c r="DQE38" s="2">
        <v>918769</v>
      </c>
      <c r="DQF38" s="2">
        <v>46410</v>
      </c>
      <c r="DQG38" s="2">
        <v>264</v>
      </c>
      <c r="DQH38" s="2">
        <v>869</v>
      </c>
      <c r="DQI38" s="2" t="s">
        <v>5</v>
      </c>
      <c r="DQJ38" s="2" t="s">
        <v>5</v>
      </c>
      <c r="DQK38" s="2">
        <v>0</v>
      </c>
      <c r="DQL38" s="2" t="s">
        <v>5</v>
      </c>
      <c r="DQM38" s="2" t="s">
        <v>5</v>
      </c>
      <c r="DQN38" s="2" t="s">
        <v>5</v>
      </c>
      <c r="DQO38" s="2" t="s">
        <v>5</v>
      </c>
      <c r="DQP38" s="2">
        <v>118456</v>
      </c>
      <c r="DQQ38" s="2">
        <v>1626</v>
      </c>
      <c r="DQR38" s="2" t="s">
        <v>5</v>
      </c>
      <c r="DQS38" s="2" t="s">
        <v>5</v>
      </c>
      <c r="DQT38" s="2">
        <v>0</v>
      </c>
      <c r="DQU38" s="2" t="s">
        <v>5</v>
      </c>
      <c r="DQV38" s="2" t="s">
        <v>5</v>
      </c>
      <c r="DQW38" s="2">
        <v>10670</v>
      </c>
      <c r="DQX38" s="2" t="s">
        <v>5</v>
      </c>
      <c r="DQY38" s="2" t="s">
        <v>5</v>
      </c>
      <c r="DQZ38" s="2" t="s">
        <v>5</v>
      </c>
      <c r="DRA38" s="2" t="s">
        <v>5</v>
      </c>
      <c r="DRB38" s="2">
        <v>0</v>
      </c>
      <c r="DRC38" s="2">
        <v>11644</v>
      </c>
      <c r="DRD38" s="2" t="s">
        <v>5</v>
      </c>
      <c r="DRE38" s="2" t="s">
        <v>5</v>
      </c>
      <c r="DRF38" s="2">
        <v>12913</v>
      </c>
      <c r="DRG38" s="2">
        <v>419115</v>
      </c>
      <c r="DRH38" s="2">
        <v>1017</v>
      </c>
      <c r="DRI38" s="2">
        <v>8329</v>
      </c>
      <c r="DRJ38" s="2">
        <v>0</v>
      </c>
      <c r="DRK38" s="2">
        <v>22716</v>
      </c>
      <c r="DRL38" s="2">
        <v>9597</v>
      </c>
      <c r="DRM38" s="2">
        <v>0</v>
      </c>
      <c r="DRN38" s="2">
        <v>138113</v>
      </c>
      <c r="DRO38" s="2">
        <v>19236</v>
      </c>
      <c r="DRP38" s="2">
        <v>0</v>
      </c>
      <c r="DRQ38" s="2">
        <v>0</v>
      </c>
      <c r="DRR38" s="2">
        <v>3965</v>
      </c>
      <c r="DRS38" s="2">
        <v>3026</v>
      </c>
      <c r="DRT38" s="2">
        <v>383940</v>
      </c>
      <c r="DRU38" s="2" t="s">
        <v>5</v>
      </c>
      <c r="DRV38" s="2">
        <v>84187</v>
      </c>
      <c r="DRW38" s="2" t="s">
        <v>5</v>
      </c>
      <c r="DRX38" s="2" t="s">
        <v>5</v>
      </c>
      <c r="DRY38" s="2" t="s">
        <v>5</v>
      </c>
      <c r="DRZ38" s="2">
        <v>58536</v>
      </c>
      <c r="DSA38" s="2" t="s">
        <v>5</v>
      </c>
      <c r="DSB38" s="2" t="s">
        <v>5</v>
      </c>
      <c r="DSC38" s="2" t="s">
        <v>5</v>
      </c>
      <c r="DSD38" s="2">
        <v>1939</v>
      </c>
      <c r="DSE38" s="2" t="s">
        <v>5</v>
      </c>
      <c r="DSF38" s="2">
        <v>17312</v>
      </c>
      <c r="DSG38" s="2">
        <v>6501</v>
      </c>
      <c r="DSH38" s="2">
        <v>151148</v>
      </c>
      <c r="DSI38" s="2" t="s">
        <v>5</v>
      </c>
      <c r="DSJ38" s="2">
        <v>18165</v>
      </c>
      <c r="DSK38" s="2" t="s">
        <v>5</v>
      </c>
      <c r="DSL38" s="2">
        <v>99057</v>
      </c>
      <c r="DSM38" s="2">
        <v>0</v>
      </c>
      <c r="DSN38" s="2">
        <v>0</v>
      </c>
      <c r="DSO38" s="2">
        <v>1522</v>
      </c>
      <c r="DSP38" s="2">
        <v>0</v>
      </c>
      <c r="DSQ38" s="2">
        <v>4378</v>
      </c>
      <c r="DSR38" s="2">
        <v>0</v>
      </c>
      <c r="DSS38" s="2">
        <v>0</v>
      </c>
      <c r="DST38" s="2">
        <v>1416</v>
      </c>
      <c r="DSU38" s="2">
        <v>28124</v>
      </c>
      <c r="DSV38" s="2">
        <v>2961</v>
      </c>
      <c r="DSW38" s="2">
        <v>1856</v>
      </c>
      <c r="DSX38" s="2">
        <v>1414</v>
      </c>
      <c r="DSY38" s="2">
        <v>15044</v>
      </c>
      <c r="DSZ38" s="2">
        <v>0</v>
      </c>
      <c r="DTA38" s="2">
        <v>12860</v>
      </c>
      <c r="DTB38" s="2">
        <v>17006</v>
      </c>
      <c r="DTC38" s="2">
        <v>0</v>
      </c>
      <c r="DTD38" s="2">
        <v>18200</v>
      </c>
      <c r="DTE38" s="2">
        <v>0</v>
      </c>
      <c r="DTF38" s="2">
        <v>501</v>
      </c>
      <c r="DTG38" s="2">
        <v>0</v>
      </c>
      <c r="DTH38" s="2">
        <v>0</v>
      </c>
      <c r="DTI38" s="2">
        <v>0</v>
      </c>
      <c r="DTJ38" s="2">
        <v>0</v>
      </c>
      <c r="DTK38" s="2">
        <v>8353</v>
      </c>
      <c r="DTL38" s="2">
        <v>756</v>
      </c>
      <c r="DTM38" s="2">
        <v>0</v>
      </c>
      <c r="DTN38" s="2">
        <v>491</v>
      </c>
      <c r="DTO38" s="2">
        <v>26546</v>
      </c>
      <c r="DTP38" s="2">
        <v>10030</v>
      </c>
      <c r="DTQ38" s="2">
        <v>7068</v>
      </c>
      <c r="DTR38" s="2">
        <v>1963</v>
      </c>
      <c r="DTS38" s="2">
        <v>65503</v>
      </c>
      <c r="DTT38" s="2">
        <v>11087</v>
      </c>
      <c r="DTU38" s="2">
        <v>29866</v>
      </c>
      <c r="DTV38" s="2">
        <v>335</v>
      </c>
      <c r="DTW38" s="2">
        <v>0</v>
      </c>
      <c r="DTX38" s="2">
        <v>0</v>
      </c>
      <c r="DTY38" s="2">
        <v>17616</v>
      </c>
      <c r="DTZ38" s="2">
        <v>0</v>
      </c>
      <c r="DUA38" s="2">
        <v>0</v>
      </c>
      <c r="DUB38" s="2">
        <v>9255</v>
      </c>
      <c r="DUC38" s="2">
        <v>5549</v>
      </c>
      <c r="DUD38" s="2">
        <v>4615</v>
      </c>
      <c r="DUE38" s="2">
        <v>0</v>
      </c>
      <c r="DUF38" s="2">
        <v>962</v>
      </c>
      <c r="DUG38" s="2">
        <v>9661</v>
      </c>
      <c r="DUH38" s="2">
        <v>619861</v>
      </c>
      <c r="DUI38" s="2">
        <v>774</v>
      </c>
      <c r="DUJ38" s="2">
        <v>79148</v>
      </c>
      <c r="DUK38" s="2">
        <v>13903</v>
      </c>
      <c r="DUL38" s="2">
        <v>5864</v>
      </c>
      <c r="DUM38" s="2">
        <v>11304</v>
      </c>
      <c r="DUN38" s="2">
        <v>36783</v>
      </c>
      <c r="DUO38" s="2">
        <v>2474</v>
      </c>
      <c r="DUP38" s="2">
        <v>113143</v>
      </c>
      <c r="DUQ38" s="2">
        <v>0</v>
      </c>
      <c r="DUR38" s="2">
        <v>5444</v>
      </c>
      <c r="DUS38" s="2">
        <v>2781</v>
      </c>
      <c r="DUT38" s="2">
        <v>947</v>
      </c>
      <c r="DUU38" s="2">
        <v>0</v>
      </c>
      <c r="DUV38" s="2">
        <v>0</v>
      </c>
      <c r="DUW38" s="2">
        <v>4057</v>
      </c>
      <c r="DUX38" s="2">
        <v>327</v>
      </c>
      <c r="DUY38" s="2">
        <v>12808</v>
      </c>
      <c r="DUZ38" s="2">
        <v>0</v>
      </c>
      <c r="DVA38" s="2">
        <v>0</v>
      </c>
      <c r="DVB38" s="2">
        <v>224287</v>
      </c>
      <c r="DVC38" s="2">
        <v>0</v>
      </c>
      <c r="DVD38" s="2">
        <v>7991</v>
      </c>
      <c r="DVE38" s="2">
        <v>17207</v>
      </c>
      <c r="DVF38" s="2">
        <v>0</v>
      </c>
      <c r="DVG38" s="2">
        <v>891</v>
      </c>
      <c r="DVH38" s="2">
        <v>7893</v>
      </c>
      <c r="DVI38" s="2">
        <v>39101</v>
      </c>
      <c r="DVJ38" s="2">
        <v>2885</v>
      </c>
      <c r="DVK38" s="2">
        <v>15767</v>
      </c>
      <c r="DVL38" s="2">
        <v>0</v>
      </c>
      <c r="DVM38" s="2">
        <v>0</v>
      </c>
      <c r="DVN38" s="2">
        <v>110924</v>
      </c>
      <c r="DVO38" s="2">
        <v>0</v>
      </c>
      <c r="DVP38" s="2">
        <v>4705</v>
      </c>
      <c r="DVQ38" s="2">
        <v>21435</v>
      </c>
      <c r="DVR38" s="2">
        <v>5582</v>
      </c>
      <c r="DVS38" s="2">
        <v>1394</v>
      </c>
      <c r="DVT38" s="2">
        <v>2948</v>
      </c>
      <c r="DVU38" s="2">
        <v>242</v>
      </c>
      <c r="DVV38" s="2">
        <v>0</v>
      </c>
      <c r="DVW38" s="2">
        <v>0</v>
      </c>
      <c r="DVX38" s="2">
        <v>30853</v>
      </c>
      <c r="DVY38" s="2">
        <v>5818</v>
      </c>
      <c r="DVZ38" s="2">
        <v>38846</v>
      </c>
      <c r="DWA38" s="2">
        <v>6013</v>
      </c>
      <c r="DWB38" s="2">
        <v>0</v>
      </c>
      <c r="DWC38" s="2">
        <v>1919</v>
      </c>
      <c r="DWD38" s="2">
        <v>2150</v>
      </c>
      <c r="DWE38" s="2">
        <v>0</v>
      </c>
      <c r="DWF38" s="2">
        <v>0</v>
      </c>
      <c r="DWG38" s="2">
        <v>134932</v>
      </c>
      <c r="DWH38" s="2">
        <v>14600</v>
      </c>
      <c r="DWI38" s="2">
        <v>40627</v>
      </c>
      <c r="DWJ38" s="2">
        <v>52196</v>
      </c>
      <c r="DWK38" s="2">
        <v>2359</v>
      </c>
      <c r="DWL38" s="2">
        <v>4456</v>
      </c>
      <c r="DWM38" s="2">
        <v>47314</v>
      </c>
      <c r="DWN38" s="2">
        <v>902</v>
      </c>
      <c r="DWO38" s="2">
        <v>0</v>
      </c>
      <c r="DWP38" s="2">
        <v>6248</v>
      </c>
      <c r="DWQ38" s="2">
        <v>6279</v>
      </c>
      <c r="DWR38" s="2">
        <v>0</v>
      </c>
      <c r="DWS38" s="2">
        <v>23966</v>
      </c>
      <c r="DWT38" s="2">
        <v>2123</v>
      </c>
      <c r="DWU38" s="2">
        <v>0</v>
      </c>
      <c r="DWV38" s="2">
        <v>0</v>
      </c>
      <c r="DWW38" s="2">
        <v>0</v>
      </c>
      <c r="DWX38" s="2">
        <v>40660</v>
      </c>
      <c r="DWY38" s="2">
        <v>5284</v>
      </c>
      <c r="DWZ38" s="2">
        <v>4536</v>
      </c>
      <c r="DXA38" s="2">
        <v>3237</v>
      </c>
      <c r="DXB38" s="2">
        <v>28702</v>
      </c>
      <c r="DXC38" s="2">
        <v>9694</v>
      </c>
      <c r="DXD38" s="2">
        <v>117494</v>
      </c>
      <c r="DXE38" s="2">
        <v>77076</v>
      </c>
      <c r="DXF38" s="2">
        <v>6141</v>
      </c>
      <c r="DXG38" s="2">
        <v>0</v>
      </c>
      <c r="DXH38" s="2">
        <v>0</v>
      </c>
      <c r="DXI38" s="2">
        <v>100337</v>
      </c>
      <c r="DXJ38" s="2">
        <v>6041</v>
      </c>
      <c r="DXK38" s="2">
        <v>0</v>
      </c>
      <c r="DXL38" s="2">
        <v>1569</v>
      </c>
      <c r="DXM38" s="2">
        <v>0</v>
      </c>
      <c r="DXN38" s="2">
        <v>7233</v>
      </c>
      <c r="DXO38" s="2">
        <v>81206</v>
      </c>
      <c r="DXP38" s="2">
        <v>5961</v>
      </c>
      <c r="DXQ38" s="2">
        <v>0</v>
      </c>
      <c r="DXR38" s="2">
        <v>8721</v>
      </c>
      <c r="DXS38" s="2">
        <v>0</v>
      </c>
      <c r="DXT38" s="2">
        <v>2733</v>
      </c>
      <c r="DXU38" s="2">
        <v>0</v>
      </c>
      <c r="DXV38" s="2">
        <v>0</v>
      </c>
      <c r="DXW38" s="2">
        <v>0</v>
      </c>
      <c r="DXX38" s="2">
        <v>1206</v>
      </c>
      <c r="DXY38" s="2">
        <v>35710</v>
      </c>
      <c r="DXZ38" s="2">
        <v>2776</v>
      </c>
      <c r="DYA38" s="2">
        <v>6516</v>
      </c>
      <c r="DYB38" s="2">
        <v>5335</v>
      </c>
      <c r="DYC38" s="2">
        <v>0</v>
      </c>
      <c r="DYD38" s="2">
        <v>0</v>
      </c>
      <c r="DYE38" s="2">
        <v>4470</v>
      </c>
      <c r="DYF38" s="2">
        <v>0</v>
      </c>
      <c r="DYG38" s="2">
        <v>0</v>
      </c>
      <c r="DYH38" s="2">
        <v>9703</v>
      </c>
      <c r="DYI38" s="2">
        <v>1913</v>
      </c>
      <c r="DYJ38" s="2">
        <v>0</v>
      </c>
      <c r="DYK38" s="2">
        <v>4640449</v>
      </c>
      <c r="DYL38" s="2">
        <v>12377</v>
      </c>
      <c r="DYM38" s="2">
        <v>0</v>
      </c>
      <c r="DYN38" s="2">
        <v>0</v>
      </c>
      <c r="DYO38" s="2">
        <v>74</v>
      </c>
      <c r="DYP38" s="2">
        <v>0</v>
      </c>
      <c r="DYQ38" s="2">
        <v>1616</v>
      </c>
      <c r="DYR38" s="2">
        <v>140086</v>
      </c>
      <c r="DYS38" s="2">
        <v>43995</v>
      </c>
      <c r="DYT38" s="2">
        <v>7451</v>
      </c>
      <c r="DYU38" s="2">
        <v>1327</v>
      </c>
      <c r="DYV38" s="2">
        <v>757</v>
      </c>
      <c r="DYW38" s="2">
        <v>0</v>
      </c>
      <c r="DYX38" s="2">
        <v>0</v>
      </c>
      <c r="DYY38" s="2">
        <v>971</v>
      </c>
      <c r="DYZ38" s="2">
        <v>4488</v>
      </c>
      <c r="DZA38" s="2">
        <v>14881</v>
      </c>
      <c r="DZB38" s="2">
        <v>0</v>
      </c>
      <c r="DZC38" s="2">
        <v>0</v>
      </c>
      <c r="DZD38" s="2">
        <v>808</v>
      </c>
      <c r="DZE38" s="2">
        <v>2429</v>
      </c>
      <c r="DZF38" s="2">
        <v>4277</v>
      </c>
      <c r="DZG38" s="2">
        <v>4762</v>
      </c>
      <c r="DZH38" s="2">
        <v>5049</v>
      </c>
      <c r="DZI38" s="2">
        <v>0</v>
      </c>
      <c r="DZJ38" s="2">
        <v>965</v>
      </c>
      <c r="DZK38" s="2">
        <v>7501</v>
      </c>
      <c r="DZL38" s="2">
        <v>0</v>
      </c>
      <c r="DZM38" s="2">
        <v>9601</v>
      </c>
      <c r="DZN38" s="2">
        <v>7858</v>
      </c>
      <c r="DZO38" s="2">
        <v>32544</v>
      </c>
      <c r="DZP38" s="2">
        <v>0</v>
      </c>
      <c r="DZQ38" s="2">
        <v>0</v>
      </c>
      <c r="DZR38" s="2">
        <v>0</v>
      </c>
      <c r="DZS38" s="2">
        <v>0</v>
      </c>
      <c r="DZT38" s="2">
        <v>42</v>
      </c>
      <c r="DZU38" s="2">
        <v>942</v>
      </c>
      <c r="DZV38" s="2">
        <v>0</v>
      </c>
      <c r="DZW38" s="2">
        <v>2433</v>
      </c>
      <c r="DZX38" s="2">
        <v>4870</v>
      </c>
      <c r="DZY38" s="2">
        <v>0</v>
      </c>
      <c r="DZZ38" s="2">
        <v>10605</v>
      </c>
      <c r="EAA38" s="2">
        <v>44797</v>
      </c>
      <c r="EAB38" s="2">
        <v>3220</v>
      </c>
      <c r="EAC38" s="2">
        <v>3297</v>
      </c>
      <c r="EAD38" s="2">
        <v>0</v>
      </c>
      <c r="EAE38" s="2">
        <v>697</v>
      </c>
      <c r="EAF38" s="2">
        <v>951</v>
      </c>
      <c r="EAG38" s="2">
        <v>0</v>
      </c>
      <c r="EAH38" s="2">
        <v>4287</v>
      </c>
      <c r="EAI38" s="2">
        <v>0</v>
      </c>
      <c r="EAJ38" s="2">
        <v>0</v>
      </c>
      <c r="EAK38" s="2">
        <v>0</v>
      </c>
      <c r="EAL38" s="2">
        <v>15985</v>
      </c>
      <c r="EAM38" s="2">
        <v>0</v>
      </c>
      <c r="EAN38" s="2">
        <v>2360</v>
      </c>
      <c r="EAO38" s="2">
        <v>0</v>
      </c>
      <c r="EAP38" s="2">
        <v>0</v>
      </c>
      <c r="EAQ38" s="2">
        <v>0</v>
      </c>
      <c r="EAR38" s="2">
        <v>0</v>
      </c>
      <c r="EAS38" s="2">
        <v>0</v>
      </c>
      <c r="EAT38" s="2">
        <v>321</v>
      </c>
      <c r="EAU38" s="2">
        <v>18469</v>
      </c>
      <c r="EAV38" s="2">
        <v>0</v>
      </c>
      <c r="EAW38" s="2">
        <v>0</v>
      </c>
      <c r="EAX38" s="2">
        <v>0</v>
      </c>
      <c r="EAY38" s="2">
        <v>2948</v>
      </c>
      <c r="EAZ38" s="2">
        <v>2768</v>
      </c>
      <c r="EBA38" s="2">
        <v>0</v>
      </c>
      <c r="EBB38" s="2">
        <v>0</v>
      </c>
      <c r="EBC38" s="2">
        <v>0</v>
      </c>
      <c r="EBD38" s="2">
        <v>0</v>
      </c>
      <c r="EBE38" s="2">
        <v>25003</v>
      </c>
      <c r="EBF38" s="2">
        <v>7397</v>
      </c>
      <c r="EBG38" s="2">
        <v>50284</v>
      </c>
      <c r="EBH38" s="2">
        <v>1223</v>
      </c>
      <c r="EBI38" s="2">
        <v>1002</v>
      </c>
      <c r="EBJ38" s="2">
        <v>0</v>
      </c>
      <c r="EBK38" s="2">
        <v>0</v>
      </c>
      <c r="EBL38" s="2">
        <v>48179</v>
      </c>
      <c r="EBM38" s="2">
        <v>4922</v>
      </c>
      <c r="EBN38" s="2">
        <v>500</v>
      </c>
      <c r="EBO38" s="2">
        <v>945</v>
      </c>
      <c r="EBP38" s="2">
        <v>0</v>
      </c>
      <c r="EBQ38" s="2">
        <v>331</v>
      </c>
      <c r="EBR38" s="2">
        <v>0</v>
      </c>
      <c r="EBS38" s="2">
        <v>0</v>
      </c>
      <c r="EBT38" s="2">
        <v>88580</v>
      </c>
      <c r="EBU38" s="2">
        <v>10666</v>
      </c>
      <c r="EBV38" s="2">
        <v>0</v>
      </c>
      <c r="EBW38" s="2">
        <v>70994</v>
      </c>
      <c r="EBX38" s="2">
        <v>13766</v>
      </c>
      <c r="EBY38" s="2">
        <v>5696</v>
      </c>
      <c r="EBZ38" s="2">
        <v>6265</v>
      </c>
      <c r="ECA38" s="2">
        <v>0</v>
      </c>
      <c r="ECB38" s="2">
        <v>3860</v>
      </c>
      <c r="ECC38" s="2">
        <v>0</v>
      </c>
      <c r="ECD38" s="2">
        <v>51966</v>
      </c>
      <c r="ECE38" s="2">
        <v>465</v>
      </c>
      <c r="ECF38" s="2">
        <v>0</v>
      </c>
      <c r="ECG38" s="2">
        <v>0</v>
      </c>
      <c r="ECH38" s="2">
        <v>0</v>
      </c>
      <c r="ECI38" s="2">
        <v>0</v>
      </c>
      <c r="ECJ38" s="2">
        <v>0</v>
      </c>
      <c r="ECK38" s="2">
        <v>4913</v>
      </c>
      <c r="ECL38" s="2">
        <v>0</v>
      </c>
      <c r="ECM38" s="2">
        <v>16983</v>
      </c>
      <c r="ECN38" s="2">
        <v>0</v>
      </c>
      <c r="ECO38" s="2">
        <v>14702</v>
      </c>
      <c r="ECP38" s="2">
        <v>24501</v>
      </c>
      <c r="ECQ38" s="2">
        <v>28782</v>
      </c>
      <c r="ECR38" s="2">
        <v>0</v>
      </c>
      <c r="ECS38" s="2">
        <v>54681</v>
      </c>
      <c r="ECT38" s="2">
        <v>0</v>
      </c>
      <c r="ECU38" s="2">
        <v>0</v>
      </c>
      <c r="ECV38" s="2" t="s">
        <v>5</v>
      </c>
      <c r="ECW38" s="2">
        <v>3692</v>
      </c>
      <c r="ECX38" s="2">
        <v>0</v>
      </c>
      <c r="ECY38" s="2">
        <v>0</v>
      </c>
      <c r="ECZ38" s="2">
        <v>0</v>
      </c>
      <c r="EDA38" s="2">
        <v>7984</v>
      </c>
      <c r="EDB38" s="2">
        <v>3208</v>
      </c>
      <c r="EDC38" s="2">
        <v>3377</v>
      </c>
      <c r="EDD38" s="2">
        <v>0</v>
      </c>
      <c r="EDE38" s="2">
        <v>0</v>
      </c>
      <c r="EDF38" s="2">
        <v>0</v>
      </c>
      <c r="EDG38" s="2">
        <v>4921</v>
      </c>
      <c r="EDH38" s="2">
        <v>18275</v>
      </c>
      <c r="EDI38" s="2">
        <v>457115</v>
      </c>
      <c r="EDJ38" s="2">
        <v>178</v>
      </c>
      <c r="EDK38" s="2">
        <v>7192</v>
      </c>
      <c r="EDL38" s="2">
        <v>0</v>
      </c>
      <c r="EDM38" s="2">
        <v>0</v>
      </c>
      <c r="EDN38" s="2">
        <v>2269</v>
      </c>
      <c r="EDO38" s="2">
        <v>5814</v>
      </c>
      <c r="EDP38" s="2">
        <v>18861</v>
      </c>
      <c r="EDQ38" s="2">
        <v>1762</v>
      </c>
      <c r="EDR38" s="2">
        <v>4727</v>
      </c>
      <c r="EDS38" s="2">
        <v>3455</v>
      </c>
      <c r="EDT38" s="2">
        <v>964</v>
      </c>
      <c r="EDU38" s="2">
        <v>77122</v>
      </c>
      <c r="EDV38" s="2">
        <v>0</v>
      </c>
      <c r="EDW38" s="2">
        <v>977</v>
      </c>
      <c r="EDX38" s="2">
        <v>3900</v>
      </c>
      <c r="EDY38" s="2">
        <v>0</v>
      </c>
      <c r="EDZ38" s="2">
        <v>0</v>
      </c>
      <c r="EEA38" s="2">
        <v>2795</v>
      </c>
      <c r="EEB38" s="2">
        <v>0</v>
      </c>
      <c r="EEC38" s="2">
        <v>0</v>
      </c>
      <c r="EED38" s="2">
        <v>1728</v>
      </c>
      <c r="EEE38" s="2">
        <v>12498</v>
      </c>
      <c r="EEF38" s="2">
        <v>1957</v>
      </c>
      <c r="EEG38" s="2">
        <v>0</v>
      </c>
      <c r="EEH38" s="2">
        <v>3621</v>
      </c>
      <c r="EEI38" s="2">
        <v>218</v>
      </c>
      <c r="EEJ38" s="2">
        <v>444</v>
      </c>
      <c r="EEK38" s="2">
        <v>0</v>
      </c>
      <c r="EEL38" s="2">
        <v>2206</v>
      </c>
      <c r="EEM38" s="2">
        <v>725</v>
      </c>
      <c r="EEN38" s="2">
        <v>2654</v>
      </c>
      <c r="EEO38" s="2">
        <v>0</v>
      </c>
      <c r="EEP38" s="2">
        <v>7919</v>
      </c>
      <c r="EEQ38" s="2">
        <v>401</v>
      </c>
      <c r="EER38" s="2">
        <v>0</v>
      </c>
      <c r="EES38" s="2">
        <v>0</v>
      </c>
      <c r="EET38" s="2">
        <v>0</v>
      </c>
      <c r="EEU38" s="2">
        <v>40986</v>
      </c>
      <c r="EEV38" s="2">
        <v>493</v>
      </c>
      <c r="EEW38" s="2">
        <v>36556</v>
      </c>
      <c r="EEX38" s="2">
        <v>21368</v>
      </c>
      <c r="EEY38" s="2">
        <v>212</v>
      </c>
      <c r="EEZ38" s="2">
        <v>631</v>
      </c>
      <c r="EFA38" s="2">
        <v>0</v>
      </c>
      <c r="EFB38" s="2">
        <v>0</v>
      </c>
      <c r="EFC38" s="2">
        <v>0</v>
      </c>
      <c r="EFD38" s="2">
        <v>0</v>
      </c>
      <c r="EFE38" s="2">
        <v>0</v>
      </c>
      <c r="EFF38" s="2">
        <v>0</v>
      </c>
      <c r="EFG38" s="2">
        <v>21819</v>
      </c>
      <c r="EFH38" s="2">
        <v>0</v>
      </c>
      <c r="EFI38" s="2">
        <v>170</v>
      </c>
      <c r="EFJ38" s="2">
        <v>0</v>
      </c>
      <c r="EFK38" s="2">
        <v>930</v>
      </c>
      <c r="EFL38" s="2">
        <v>860</v>
      </c>
      <c r="EFM38" s="2">
        <v>1136</v>
      </c>
      <c r="EFN38" s="2">
        <v>60254</v>
      </c>
      <c r="EFO38" s="2">
        <v>44022</v>
      </c>
      <c r="EFP38" s="2">
        <v>78976</v>
      </c>
      <c r="EFQ38" s="2">
        <v>1214581</v>
      </c>
      <c r="EFR38" s="2">
        <v>1724</v>
      </c>
      <c r="EFS38" s="2">
        <v>51862</v>
      </c>
      <c r="EFT38" s="2">
        <v>22634</v>
      </c>
      <c r="EFU38" s="2">
        <v>10754</v>
      </c>
      <c r="EFV38" s="2">
        <v>1915</v>
      </c>
      <c r="EFW38" s="2">
        <v>0</v>
      </c>
      <c r="EFX38" s="2">
        <v>32056</v>
      </c>
      <c r="EFY38" s="2">
        <v>0</v>
      </c>
      <c r="EFZ38" s="2">
        <v>1022</v>
      </c>
      <c r="EGA38" s="2">
        <v>0</v>
      </c>
      <c r="EGB38" s="2">
        <v>2318</v>
      </c>
      <c r="EGC38" s="2">
        <v>0</v>
      </c>
      <c r="EGD38" s="2">
        <v>140617</v>
      </c>
      <c r="EGE38" s="2">
        <v>2889</v>
      </c>
      <c r="EGF38" s="2">
        <v>25021</v>
      </c>
      <c r="EGG38" s="2">
        <v>0</v>
      </c>
      <c r="EGH38" s="2">
        <v>4772</v>
      </c>
      <c r="EGI38" s="2">
        <v>1458</v>
      </c>
      <c r="EGJ38" s="2">
        <v>0</v>
      </c>
      <c r="EGK38" s="2">
        <v>5952</v>
      </c>
      <c r="EGL38" s="2">
        <v>11046</v>
      </c>
      <c r="EGM38" s="2">
        <v>0</v>
      </c>
      <c r="EGN38" s="2">
        <v>0</v>
      </c>
      <c r="EGO38" s="2">
        <v>4579</v>
      </c>
      <c r="EGP38" s="2">
        <v>43218</v>
      </c>
      <c r="EGQ38" s="2">
        <v>8996</v>
      </c>
      <c r="EGR38" s="2">
        <v>25696</v>
      </c>
      <c r="EGS38" s="2">
        <v>6007</v>
      </c>
      <c r="EGT38" s="2">
        <v>7968</v>
      </c>
      <c r="EGU38" s="2">
        <v>0</v>
      </c>
      <c r="EGV38" s="2">
        <v>4177</v>
      </c>
      <c r="EGW38" s="2">
        <v>1726</v>
      </c>
      <c r="EGX38" s="2">
        <v>0</v>
      </c>
      <c r="EGY38" s="2">
        <v>0</v>
      </c>
      <c r="EGZ38" s="2">
        <v>0</v>
      </c>
      <c r="EHA38" s="2">
        <v>96902</v>
      </c>
      <c r="EHB38" s="2">
        <v>8966</v>
      </c>
      <c r="EHC38" s="2">
        <v>19147</v>
      </c>
      <c r="EHD38" s="2">
        <v>0</v>
      </c>
      <c r="EHE38" s="2">
        <v>15529</v>
      </c>
      <c r="EHF38" s="2">
        <v>6652</v>
      </c>
      <c r="EHG38" s="2">
        <v>3915</v>
      </c>
      <c r="EHH38" s="2">
        <v>0</v>
      </c>
      <c r="EHI38" s="2">
        <v>88522</v>
      </c>
      <c r="EHJ38" s="2">
        <v>968</v>
      </c>
      <c r="EHK38" s="2">
        <v>10554</v>
      </c>
      <c r="EHL38" s="2">
        <v>3904</v>
      </c>
      <c r="EHM38" s="2">
        <v>226867</v>
      </c>
      <c r="EHN38" s="2">
        <v>347976</v>
      </c>
      <c r="EHO38" s="2">
        <v>0</v>
      </c>
      <c r="EHP38" s="2">
        <v>0</v>
      </c>
      <c r="EHQ38" s="2">
        <v>0</v>
      </c>
      <c r="EHR38" s="2">
        <v>24465</v>
      </c>
      <c r="EHS38" s="2">
        <v>192055</v>
      </c>
      <c r="EHT38" s="2">
        <v>43725</v>
      </c>
      <c r="EHU38" s="2">
        <v>0</v>
      </c>
      <c r="EHV38" s="2">
        <v>0</v>
      </c>
      <c r="EHW38" s="2">
        <v>46336</v>
      </c>
      <c r="EHX38" s="2">
        <v>0</v>
      </c>
      <c r="EHY38" s="2">
        <v>16186</v>
      </c>
      <c r="EHZ38" s="2">
        <v>12512</v>
      </c>
      <c r="EIA38" s="2">
        <v>0</v>
      </c>
      <c r="EIB38" s="2">
        <v>2814</v>
      </c>
      <c r="EIC38" s="2">
        <v>0</v>
      </c>
      <c r="EID38" s="2">
        <v>9651</v>
      </c>
      <c r="EIE38" s="2">
        <v>15488</v>
      </c>
      <c r="EIF38" s="2">
        <v>3389</v>
      </c>
      <c r="EIG38" s="2">
        <v>993</v>
      </c>
      <c r="EIH38" s="2">
        <v>7337</v>
      </c>
      <c r="EII38" s="2">
        <v>56220</v>
      </c>
      <c r="EIJ38" s="2">
        <v>42959</v>
      </c>
      <c r="EIK38" s="2">
        <v>13563</v>
      </c>
      <c r="EIL38" s="2">
        <v>490</v>
      </c>
      <c r="EIM38" s="2">
        <v>47333</v>
      </c>
      <c r="EIN38" s="2">
        <v>15702</v>
      </c>
      <c r="EIO38" s="2">
        <v>0</v>
      </c>
      <c r="EIP38" s="2">
        <v>640</v>
      </c>
      <c r="EIQ38" s="2">
        <v>20567</v>
      </c>
      <c r="EIR38" s="2">
        <v>1804</v>
      </c>
      <c r="EIS38" s="2">
        <v>19867</v>
      </c>
      <c r="EIT38" s="2">
        <v>20552</v>
      </c>
      <c r="EIU38" s="2">
        <v>3504</v>
      </c>
      <c r="EIV38" s="2">
        <v>0</v>
      </c>
      <c r="EIW38" s="2">
        <v>22203</v>
      </c>
      <c r="EIX38" s="2">
        <v>34930</v>
      </c>
      <c r="EIY38" s="2">
        <v>2451</v>
      </c>
      <c r="EIZ38" s="2">
        <v>244687</v>
      </c>
      <c r="EJA38" s="2">
        <v>2331</v>
      </c>
      <c r="EJB38" s="2">
        <v>32543</v>
      </c>
      <c r="EJC38" s="2">
        <v>1956</v>
      </c>
      <c r="EJD38" s="2">
        <v>272</v>
      </c>
      <c r="EJE38" s="2">
        <v>1037306</v>
      </c>
      <c r="EJF38" s="2">
        <v>0</v>
      </c>
      <c r="EJG38" s="2">
        <v>17011</v>
      </c>
      <c r="EJH38" s="2">
        <v>11714</v>
      </c>
      <c r="EJI38" s="2">
        <v>69407</v>
      </c>
      <c r="EJJ38" s="2">
        <v>0</v>
      </c>
      <c r="EJK38" s="2">
        <v>6327</v>
      </c>
      <c r="EJL38" s="2">
        <v>10163</v>
      </c>
      <c r="EJM38" s="2">
        <v>0</v>
      </c>
      <c r="EJN38" s="2">
        <v>0</v>
      </c>
      <c r="EJO38" s="2">
        <v>93841</v>
      </c>
      <c r="EJP38" s="2">
        <v>3978</v>
      </c>
      <c r="EJQ38" s="2">
        <v>1612</v>
      </c>
      <c r="EJR38" s="2">
        <v>0</v>
      </c>
      <c r="EJS38" s="2">
        <v>7500</v>
      </c>
      <c r="EJT38" s="2">
        <v>0</v>
      </c>
      <c r="EJU38" s="2">
        <v>27058</v>
      </c>
      <c r="EJV38" s="2">
        <v>9891</v>
      </c>
      <c r="EJW38" s="2">
        <v>4062</v>
      </c>
      <c r="EJX38" s="2">
        <v>27074</v>
      </c>
      <c r="EJY38" s="2">
        <v>0</v>
      </c>
      <c r="EJZ38" s="2">
        <v>0</v>
      </c>
      <c r="EKA38" s="2">
        <v>17369</v>
      </c>
      <c r="EKB38" s="2">
        <v>14875</v>
      </c>
      <c r="EKC38" s="2">
        <v>19039</v>
      </c>
      <c r="EKD38" s="2">
        <v>0</v>
      </c>
      <c r="EKE38" s="2">
        <v>28983</v>
      </c>
      <c r="EKF38" s="2">
        <v>0</v>
      </c>
      <c r="EKG38" s="2">
        <v>3596</v>
      </c>
      <c r="EKH38" s="2">
        <v>0</v>
      </c>
      <c r="EKI38" s="2">
        <v>8</v>
      </c>
      <c r="EKJ38" s="2">
        <v>211216</v>
      </c>
      <c r="EKK38" s="2">
        <v>1154</v>
      </c>
      <c r="EKL38" s="2">
        <v>1249</v>
      </c>
      <c r="EKM38" s="2">
        <v>0</v>
      </c>
      <c r="EKN38" s="2">
        <v>1</v>
      </c>
      <c r="EKO38" s="2">
        <v>0</v>
      </c>
      <c r="EKP38" s="2">
        <v>26566</v>
      </c>
      <c r="EKQ38" s="2">
        <v>9699</v>
      </c>
      <c r="EKR38" s="2">
        <v>3116</v>
      </c>
      <c r="EKS38" s="2">
        <v>0</v>
      </c>
      <c r="EKT38" s="2">
        <v>0</v>
      </c>
      <c r="EKU38" s="2">
        <v>0</v>
      </c>
      <c r="EKV38" s="2">
        <v>1538209</v>
      </c>
      <c r="EKW38" s="2">
        <v>0</v>
      </c>
      <c r="EKX38" s="2">
        <v>0</v>
      </c>
      <c r="EKY38" s="2">
        <v>47365</v>
      </c>
      <c r="EKZ38" s="2">
        <v>99</v>
      </c>
      <c r="ELA38" s="2">
        <v>13710</v>
      </c>
      <c r="ELB38" s="2">
        <v>0</v>
      </c>
      <c r="ELC38" s="2">
        <v>0</v>
      </c>
      <c r="ELD38" s="2">
        <v>11050</v>
      </c>
      <c r="ELE38" s="2">
        <v>24505</v>
      </c>
      <c r="ELF38" s="2">
        <v>12604</v>
      </c>
      <c r="ELG38" s="2">
        <v>1920</v>
      </c>
      <c r="ELH38" s="2">
        <v>52981</v>
      </c>
      <c r="ELI38" s="2">
        <v>20934</v>
      </c>
      <c r="ELJ38" s="2">
        <v>6105</v>
      </c>
      <c r="ELK38" s="2">
        <v>1904</v>
      </c>
      <c r="ELL38" s="2">
        <v>40233</v>
      </c>
      <c r="ELM38" s="2">
        <v>29427</v>
      </c>
      <c r="ELN38" s="2">
        <v>1412</v>
      </c>
      <c r="ELO38" s="2">
        <v>1773</v>
      </c>
      <c r="ELP38" s="2">
        <v>3998</v>
      </c>
      <c r="ELQ38" s="2">
        <v>855</v>
      </c>
      <c r="ELR38" s="2">
        <v>6205</v>
      </c>
      <c r="ELS38" s="2">
        <v>784</v>
      </c>
      <c r="ELT38" s="2">
        <v>0</v>
      </c>
      <c r="ELU38" s="2">
        <v>1834</v>
      </c>
      <c r="ELV38" s="2">
        <v>2557</v>
      </c>
      <c r="ELW38" s="2">
        <v>141579</v>
      </c>
      <c r="ELX38" s="2">
        <v>0</v>
      </c>
      <c r="ELY38" s="2">
        <v>5535</v>
      </c>
      <c r="ELZ38" s="2">
        <v>79357</v>
      </c>
      <c r="EMA38" s="2">
        <v>0</v>
      </c>
      <c r="EMB38" s="2">
        <v>0</v>
      </c>
      <c r="EMC38" s="2">
        <v>16959</v>
      </c>
      <c r="EMD38" s="2">
        <v>0</v>
      </c>
      <c r="EME38" s="2">
        <v>3521</v>
      </c>
      <c r="EMF38" s="2">
        <v>11122</v>
      </c>
      <c r="EMG38" s="2">
        <v>7549</v>
      </c>
      <c r="EMH38" s="2">
        <v>3371</v>
      </c>
      <c r="EMI38" s="2">
        <v>0</v>
      </c>
      <c r="EMJ38" s="2">
        <v>2190</v>
      </c>
      <c r="EMK38" s="2">
        <v>27325</v>
      </c>
      <c r="EML38" s="2">
        <v>2043</v>
      </c>
      <c r="EMM38" s="2">
        <v>15565</v>
      </c>
      <c r="EMN38" s="2">
        <v>1401</v>
      </c>
      <c r="EMO38" s="2">
        <v>9430</v>
      </c>
      <c r="EMP38" s="2">
        <v>55048</v>
      </c>
      <c r="EMQ38" s="2">
        <v>78144</v>
      </c>
      <c r="EMR38" s="2">
        <v>0</v>
      </c>
      <c r="EMS38" s="2">
        <v>303599</v>
      </c>
      <c r="EMT38" s="2">
        <v>7543</v>
      </c>
      <c r="EMU38" s="2">
        <v>295691</v>
      </c>
      <c r="EMV38" s="2">
        <v>0</v>
      </c>
      <c r="EMW38" s="2">
        <v>0</v>
      </c>
      <c r="EMX38" s="2">
        <v>24367</v>
      </c>
      <c r="EMY38" s="2">
        <v>0</v>
      </c>
      <c r="EMZ38" s="2">
        <v>1724</v>
      </c>
      <c r="ENA38" s="2">
        <v>2993</v>
      </c>
      <c r="ENB38" s="2">
        <v>11459</v>
      </c>
      <c r="ENC38" s="2">
        <v>0</v>
      </c>
      <c r="END38" s="2">
        <v>4049</v>
      </c>
      <c r="ENE38" s="2">
        <v>0</v>
      </c>
      <c r="ENF38" s="2">
        <v>4467</v>
      </c>
      <c r="ENG38" s="2">
        <v>32282</v>
      </c>
      <c r="ENH38" s="2">
        <v>1574</v>
      </c>
      <c r="ENI38" s="2">
        <v>7192</v>
      </c>
      <c r="ENJ38" s="2">
        <v>128291</v>
      </c>
      <c r="ENK38" s="2">
        <v>0</v>
      </c>
      <c r="ENL38" s="2">
        <v>766</v>
      </c>
      <c r="ENM38" s="2">
        <v>22205</v>
      </c>
      <c r="ENN38" s="2">
        <v>0</v>
      </c>
      <c r="ENO38" s="2">
        <v>0</v>
      </c>
      <c r="ENP38" s="2">
        <v>53540</v>
      </c>
      <c r="ENQ38" s="2">
        <v>47068</v>
      </c>
      <c r="ENR38" s="2">
        <v>2937</v>
      </c>
      <c r="ENS38" s="2">
        <v>0</v>
      </c>
      <c r="ENT38" s="2">
        <v>0</v>
      </c>
      <c r="ENU38" s="2">
        <v>0</v>
      </c>
      <c r="ENV38" s="2">
        <v>68244</v>
      </c>
      <c r="ENW38" s="2">
        <v>0</v>
      </c>
      <c r="ENX38" s="2">
        <v>0</v>
      </c>
      <c r="ENY38" s="2">
        <v>0</v>
      </c>
      <c r="ENZ38" s="2">
        <v>955</v>
      </c>
      <c r="EOA38" s="2">
        <v>74</v>
      </c>
      <c r="EOB38" s="2">
        <v>8193</v>
      </c>
      <c r="EOC38" s="2">
        <v>323</v>
      </c>
      <c r="EOD38" s="2">
        <v>947</v>
      </c>
      <c r="EOE38" s="2">
        <v>28</v>
      </c>
      <c r="EOF38" s="2">
        <v>10682</v>
      </c>
      <c r="EOG38" s="2">
        <v>104920</v>
      </c>
      <c r="EOH38" s="2">
        <v>7176</v>
      </c>
      <c r="EOI38" s="2">
        <v>0</v>
      </c>
      <c r="EOJ38" s="2">
        <v>13563</v>
      </c>
      <c r="EOK38" s="2">
        <v>2173</v>
      </c>
      <c r="EOL38" s="2">
        <v>0</v>
      </c>
      <c r="EOM38" s="2">
        <v>0</v>
      </c>
      <c r="EON38" s="2">
        <v>484</v>
      </c>
      <c r="EOO38" s="2">
        <v>882</v>
      </c>
      <c r="EOP38" s="2">
        <v>3301</v>
      </c>
      <c r="EOQ38" s="2">
        <v>0</v>
      </c>
      <c r="EOR38" s="2">
        <v>3777</v>
      </c>
      <c r="EOS38" s="2">
        <v>27034</v>
      </c>
      <c r="EOT38" s="2">
        <v>56</v>
      </c>
      <c r="EOU38" s="2">
        <v>0</v>
      </c>
      <c r="EOV38" s="2">
        <v>12927</v>
      </c>
      <c r="EOW38" s="2">
        <v>492</v>
      </c>
      <c r="EOX38" s="2">
        <v>0</v>
      </c>
      <c r="EOY38" s="2">
        <v>0</v>
      </c>
      <c r="EOZ38" s="2" t="s">
        <v>5</v>
      </c>
      <c r="EPA38" s="2">
        <v>500</v>
      </c>
      <c r="EPB38" s="2">
        <v>7867</v>
      </c>
      <c r="EPC38" s="2">
        <v>0</v>
      </c>
      <c r="EPD38" s="2">
        <v>23199</v>
      </c>
      <c r="EPE38" s="2">
        <v>0</v>
      </c>
      <c r="EPF38" s="2">
        <v>0</v>
      </c>
      <c r="EPG38" s="2">
        <v>8932</v>
      </c>
      <c r="EPH38" s="2">
        <v>14098</v>
      </c>
      <c r="EPI38" s="2">
        <v>7547</v>
      </c>
      <c r="EPJ38" s="2">
        <v>0</v>
      </c>
      <c r="EPK38" s="2">
        <v>1631</v>
      </c>
      <c r="EPL38" s="2">
        <v>0</v>
      </c>
      <c r="EPM38" s="2">
        <v>15659</v>
      </c>
      <c r="EPN38" s="2">
        <v>971</v>
      </c>
      <c r="EPO38" s="2">
        <v>3133</v>
      </c>
      <c r="EPP38" s="2">
        <v>952</v>
      </c>
      <c r="EPQ38" s="2">
        <v>0</v>
      </c>
      <c r="EPR38" s="2">
        <v>3823</v>
      </c>
      <c r="EPS38" s="2">
        <v>6600</v>
      </c>
      <c r="EPT38" s="2">
        <v>4521</v>
      </c>
      <c r="EPU38" s="2">
        <v>5381</v>
      </c>
      <c r="EPV38" s="2">
        <v>16808</v>
      </c>
      <c r="EPW38" s="2">
        <v>82088</v>
      </c>
      <c r="EPX38" s="2">
        <v>27914</v>
      </c>
      <c r="EPY38" s="2">
        <v>32412</v>
      </c>
      <c r="EPZ38" s="2">
        <v>4590</v>
      </c>
      <c r="EQA38" s="2">
        <v>3426</v>
      </c>
      <c r="EQB38" s="2">
        <v>0</v>
      </c>
      <c r="EQC38" s="2">
        <v>1926</v>
      </c>
      <c r="EQD38" s="2">
        <v>8518</v>
      </c>
      <c r="EQE38" s="2">
        <v>0</v>
      </c>
      <c r="EQF38" s="2">
        <v>10</v>
      </c>
      <c r="EQG38" s="2">
        <v>4684</v>
      </c>
      <c r="EQH38" s="2">
        <v>837</v>
      </c>
      <c r="EQI38" s="2">
        <v>8450</v>
      </c>
      <c r="EQJ38" s="2">
        <v>0</v>
      </c>
      <c r="EQK38" s="2">
        <v>6785</v>
      </c>
      <c r="EQL38" s="2">
        <v>7266</v>
      </c>
      <c r="EQM38" s="2">
        <v>1768</v>
      </c>
      <c r="EQN38" s="2">
        <v>1868</v>
      </c>
      <c r="EQO38" s="2">
        <v>0</v>
      </c>
      <c r="EQP38" s="2">
        <v>0</v>
      </c>
      <c r="EQQ38" s="2">
        <v>36039</v>
      </c>
      <c r="EQR38" s="2">
        <v>11599</v>
      </c>
      <c r="EQS38" s="2">
        <v>5735</v>
      </c>
      <c r="EQT38" s="2">
        <v>4837</v>
      </c>
      <c r="EQU38" s="2">
        <v>4178</v>
      </c>
      <c r="EQV38" s="2">
        <v>167234</v>
      </c>
      <c r="EQW38" s="2">
        <v>11307</v>
      </c>
      <c r="EQX38" s="2">
        <v>0</v>
      </c>
      <c r="EQY38" s="2">
        <v>1102223</v>
      </c>
      <c r="EQZ38" s="2">
        <v>3414</v>
      </c>
      <c r="ERA38" s="2">
        <v>902</v>
      </c>
      <c r="ERB38" s="2">
        <v>20434</v>
      </c>
      <c r="ERC38" s="2">
        <v>92691</v>
      </c>
      <c r="ERD38" s="2">
        <v>22875</v>
      </c>
      <c r="ERE38" s="2">
        <v>7856</v>
      </c>
      <c r="ERF38" s="2">
        <v>642264</v>
      </c>
      <c r="ERG38" s="2">
        <v>1456</v>
      </c>
      <c r="ERH38" s="2">
        <v>0</v>
      </c>
      <c r="ERI38" s="2">
        <v>0</v>
      </c>
      <c r="ERJ38" s="2">
        <v>0</v>
      </c>
      <c r="ERK38" s="2">
        <v>1974</v>
      </c>
      <c r="ERL38" s="2">
        <v>0</v>
      </c>
      <c r="ERM38" s="2">
        <v>3354</v>
      </c>
      <c r="ERN38" s="2">
        <v>55390</v>
      </c>
      <c r="ERO38" s="2">
        <v>20102</v>
      </c>
      <c r="ERP38" s="2">
        <v>0</v>
      </c>
      <c r="ERQ38" s="2">
        <v>0</v>
      </c>
      <c r="ERR38" s="2">
        <v>3490</v>
      </c>
      <c r="ERS38" s="2">
        <v>0</v>
      </c>
      <c r="ERT38" s="2">
        <v>5487</v>
      </c>
      <c r="ERU38" s="2">
        <v>686</v>
      </c>
      <c r="ERV38" s="2">
        <v>14133</v>
      </c>
      <c r="ERW38" s="2">
        <v>0</v>
      </c>
      <c r="ERX38" s="2">
        <v>2735</v>
      </c>
      <c r="ERY38" s="2">
        <v>18042</v>
      </c>
      <c r="ERZ38" s="2">
        <v>30690</v>
      </c>
      <c r="ESA38" s="2">
        <v>470</v>
      </c>
      <c r="ESB38" s="2">
        <v>4409</v>
      </c>
      <c r="ESC38" s="2">
        <v>0</v>
      </c>
      <c r="ESD38" s="2">
        <v>7681</v>
      </c>
      <c r="ESE38" s="2">
        <v>5170</v>
      </c>
      <c r="ESF38" s="2">
        <v>7326</v>
      </c>
      <c r="ESG38" s="2">
        <v>10997</v>
      </c>
      <c r="ESH38" s="2">
        <v>16787</v>
      </c>
      <c r="ESI38" s="2">
        <v>199524</v>
      </c>
      <c r="ESJ38" s="2">
        <v>15528</v>
      </c>
      <c r="ESK38" s="2">
        <v>1151</v>
      </c>
      <c r="ESL38" s="2">
        <v>995</v>
      </c>
      <c r="ESM38" s="2">
        <v>15584</v>
      </c>
      <c r="ESN38" s="2">
        <v>9735</v>
      </c>
      <c r="ESO38" s="2">
        <v>35372</v>
      </c>
      <c r="ESP38" s="2">
        <v>0</v>
      </c>
      <c r="ESQ38" s="2">
        <v>0</v>
      </c>
      <c r="ESR38" s="2">
        <v>1145</v>
      </c>
      <c r="ESS38" s="2">
        <v>2421</v>
      </c>
      <c r="EST38" s="2">
        <v>54850</v>
      </c>
      <c r="ESU38" s="2">
        <v>8289</v>
      </c>
      <c r="ESV38" s="2">
        <v>0</v>
      </c>
      <c r="ESW38" s="2">
        <v>4231</v>
      </c>
      <c r="ESX38" s="2">
        <v>23923</v>
      </c>
      <c r="ESY38" s="2">
        <v>21189</v>
      </c>
      <c r="ESZ38" s="2">
        <v>4262</v>
      </c>
      <c r="ETA38" s="2">
        <v>17266</v>
      </c>
      <c r="ETB38" s="2">
        <v>8973</v>
      </c>
      <c r="ETC38" s="2">
        <v>3080</v>
      </c>
      <c r="ETD38" s="2">
        <v>1707</v>
      </c>
      <c r="ETE38" s="2">
        <v>17763</v>
      </c>
      <c r="ETF38" s="2">
        <v>2144</v>
      </c>
      <c r="ETG38" s="2">
        <v>7830</v>
      </c>
      <c r="ETH38" s="2">
        <v>309</v>
      </c>
      <c r="ETI38" s="2">
        <v>12621</v>
      </c>
      <c r="ETJ38" s="2">
        <v>4409</v>
      </c>
      <c r="ETK38" s="2">
        <v>14609</v>
      </c>
      <c r="ETL38" s="2">
        <v>31725</v>
      </c>
      <c r="ETM38" s="2">
        <v>4380</v>
      </c>
      <c r="ETN38" s="2">
        <v>160417</v>
      </c>
      <c r="ETO38" s="2">
        <v>0</v>
      </c>
      <c r="ETP38" s="2">
        <v>35050</v>
      </c>
      <c r="ETQ38" s="2">
        <v>0</v>
      </c>
      <c r="ETR38" s="2">
        <v>240427</v>
      </c>
      <c r="ETS38" s="2">
        <v>0</v>
      </c>
      <c r="ETT38" s="2">
        <v>20185</v>
      </c>
      <c r="ETU38" s="2">
        <v>222</v>
      </c>
      <c r="ETV38" s="2">
        <v>28278</v>
      </c>
      <c r="ETW38" s="2">
        <v>32009</v>
      </c>
      <c r="ETX38" s="2">
        <v>0</v>
      </c>
      <c r="ETY38" s="2">
        <v>41400</v>
      </c>
      <c r="ETZ38" s="2">
        <v>0</v>
      </c>
      <c r="EUA38" s="2">
        <v>0</v>
      </c>
      <c r="EUB38" s="2">
        <v>2696</v>
      </c>
      <c r="EUC38" s="2">
        <v>0</v>
      </c>
      <c r="EUD38" s="2">
        <v>78452</v>
      </c>
      <c r="EUE38" s="2">
        <v>3073</v>
      </c>
      <c r="EUF38" s="2">
        <v>144939</v>
      </c>
      <c r="EUG38" s="2">
        <v>0</v>
      </c>
      <c r="EUH38" s="2">
        <v>0</v>
      </c>
      <c r="EUI38" s="2">
        <v>0</v>
      </c>
      <c r="EUJ38" s="2">
        <v>0</v>
      </c>
      <c r="EUK38" s="2">
        <v>0</v>
      </c>
      <c r="EUL38" s="2">
        <v>0</v>
      </c>
      <c r="EUM38" s="2" t="s">
        <v>5</v>
      </c>
      <c r="EUN38" s="2" t="s">
        <v>5</v>
      </c>
      <c r="EUO38" s="2">
        <v>0</v>
      </c>
      <c r="EUP38" s="2">
        <v>0</v>
      </c>
      <c r="EUQ38" s="2">
        <v>6153</v>
      </c>
      <c r="EUR38" s="2" t="s">
        <v>5</v>
      </c>
      <c r="EUS38" s="2">
        <v>0</v>
      </c>
      <c r="EUT38" s="2">
        <v>0</v>
      </c>
      <c r="EUU38" s="2">
        <v>0</v>
      </c>
      <c r="EUV38" s="2">
        <v>17028</v>
      </c>
      <c r="EUW38" s="2">
        <v>0</v>
      </c>
      <c r="EUX38" s="2">
        <v>97980</v>
      </c>
      <c r="EUY38" s="2">
        <v>2123</v>
      </c>
      <c r="EUZ38" s="2" t="s">
        <v>5</v>
      </c>
      <c r="EVA38" s="2">
        <v>11610</v>
      </c>
      <c r="EVB38" s="2">
        <v>10000</v>
      </c>
      <c r="EVC38" s="2">
        <v>992</v>
      </c>
      <c r="EVD38" s="2">
        <v>118</v>
      </c>
      <c r="EVE38" s="2">
        <v>0</v>
      </c>
      <c r="EVF38" s="2">
        <v>0</v>
      </c>
      <c r="EVG38" s="2">
        <v>0</v>
      </c>
      <c r="EVH38" s="2">
        <v>0</v>
      </c>
      <c r="EVI38" s="2">
        <v>0</v>
      </c>
      <c r="EVJ38" s="2">
        <v>0</v>
      </c>
      <c r="EVK38" s="2">
        <v>60027</v>
      </c>
      <c r="EVL38" s="2">
        <v>41720</v>
      </c>
      <c r="EVM38" s="2">
        <v>0</v>
      </c>
      <c r="EVN38" s="2">
        <v>0</v>
      </c>
      <c r="EVO38" s="2">
        <v>2404</v>
      </c>
      <c r="EVP38" s="2">
        <v>16126</v>
      </c>
      <c r="EVQ38" s="2">
        <v>78493</v>
      </c>
      <c r="EVR38" s="2">
        <v>3671</v>
      </c>
      <c r="EVS38" s="2">
        <v>0</v>
      </c>
      <c r="EVT38" s="2">
        <v>5025</v>
      </c>
      <c r="EVU38" s="2">
        <v>8980</v>
      </c>
      <c r="EVV38" s="2">
        <v>0</v>
      </c>
      <c r="EVW38" s="2">
        <v>0</v>
      </c>
      <c r="EVX38" s="2">
        <v>92</v>
      </c>
      <c r="EVY38" s="2">
        <v>0</v>
      </c>
      <c r="EVZ38" s="2">
        <v>32757</v>
      </c>
      <c r="EWA38" s="2">
        <v>759</v>
      </c>
      <c r="EWB38" s="2">
        <v>14016</v>
      </c>
      <c r="EWC38" s="2">
        <v>1581</v>
      </c>
      <c r="EWD38" s="2">
        <v>0</v>
      </c>
      <c r="EWE38" s="2">
        <v>11989</v>
      </c>
      <c r="EWF38" s="2">
        <v>24084</v>
      </c>
      <c r="EWG38" s="2">
        <v>0</v>
      </c>
      <c r="EWH38" s="2">
        <v>62193</v>
      </c>
      <c r="EWI38" s="2">
        <v>0</v>
      </c>
      <c r="EWJ38" s="2">
        <v>0</v>
      </c>
      <c r="EWK38" s="2">
        <v>15903</v>
      </c>
      <c r="EWL38" s="2">
        <v>0</v>
      </c>
      <c r="EWM38" s="2">
        <v>0</v>
      </c>
      <c r="EWN38" s="2">
        <v>654</v>
      </c>
      <c r="EWO38" s="2">
        <v>0</v>
      </c>
      <c r="EWP38" s="2">
        <v>4489</v>
      </c>
      <c r="EWQ38" s="2">
        <v>104109</v>
      </c>
      <c r="EWR38" s="2">
        <v>100015</v>
      </c>
      <c r="EWS38" s="2">
        <v>7968</v>
      </c>
      <c r="EWT38" s="2">
        <v>0</v>
      </c>
      <c r="EWU38" s="2">
        <v>9441</v>
      </c>
      <c r="EWV38" s="2">
        <v>5977</v>
      </c>
      <c r="EWW38" s="2">
        <v>317</v>
      </c>
      <c r="EWX38" s="2">
        <v>0</v>
      </c>
      <c r="EWY38" s="2">
        <v>0</v>
      </c>
      <c r="EWZ38" s="2">
        <v>2605</v>
      </c>
      <c r="EXA38" s="2">
        <v>3605</v>
      </c>
      <c r="EXB38" s="2">
        <v>4996</v>
      </c>
      <c r="EXC38" s="2">
        <v>715</v>
      </c>
      <c r="EXD38" s="2">
        <v>4800</v>
      </c>
      <c r="EXE38" s="2">
        <v>14916</v>
      </c>
      <c r="EXF38" s="2">
        <v>0</v>
      </c>
      <c r="EXG38" s="2">
        <v>0</v>
      </c>
      <c r="EXH38" s="2">
        <v>0</v>
      </c>
      <c r="EXI38" s="2">
        <v>0</v>
      </c>
      <c r="EXJ38" s="2">
        <v>0</v>
      </c>
      <c r="EXK38" s="2">
        <v>0</v>
      </c>
      <c r="EXL38" s="2">
        <v>0</v>
      </c>
      <c r="EXM38" s="2" t="s">
        <v>5</v>
      </c>
      <c r="EXN38" s="2">
        <v>14805</v>
      </c>
      <c r="EXO38" s="2">
        <v>8534</v>
      </c>
      <c r="EXP38" s="2">
        <v>3378</v>
      </c>
      <c r="EXQ38" s="2">
        <v>0</v>
      </c>
      <c r="EXR38" s="2">
        <v>0</v>
      </c>
      <c r="EXS38" s="2">
        <v>0</v>
      </c>
      <c r="EXT38" s="2" t="s">
        <v>5</v>
      </c>
      <c r="EXU38" s="2">
        <v>11852</v>
      </c>
      <c r="EXV38" s="2">
        <v>0</v>
      </c>
      <c r="EXW38" s="2">
        <v>18758</v>
      </c>
      <c r="EXX38" s="2">
        <v>106686</v>
      </c>
      <c r="EXY38" s="2">
        <v>27140</v>
      </c>
      <c r="EXZ38" s="2">
        <v>4549</v>
      </c>
      <c r="EYA38" s="2">
        <v>139</v>
      </c>
      <c r="EYB38" s="2">
        <v>0</v>
      </c>
      <c r="EYC38" s="2">
        <v>0</v>
      </c>
      <c r="EYD38" s="2">
        <v>25</v>
      </c>
      <c r="EYE38" s="2">
        <v>1925</v>
      </c>
      <c r="EYF38" s="2">
        <v>0</v>
      </c>
      <c r="EYG38" s="2">
        <v>0</v>
      </c>
      <c r="EYH38" s="2">
        <v>4549</v>
      </c>
      <c r="EYI38" s="2">
        <v>127079</v>
      </c>
      <c r="EYJ38" s="2">
        <v>8326</v>
      </c>
      <c r="EYK38" s="2">
        <v>0</v>
      </c>
      <c r="EYL38" s="2">
        <v>83891</v>
      </c>
      <c r="EYM38" s="2">
        <v>10677</v>
      </c>
      <c r="EYN38" s="2">
        <v>27322</v>
      </c>
      <c r="EYO38" s="2">
        <v>23601</v>
      </c>
      <c r="EYP38" s="2">
        <v>0</v>
      </c>
      <c r="EYQ38" s="2">
        <v>0</v>
      </c>
      <c r="EYR38" s="2">
        <v>2242</v>
      </c>
      <c r="EYS38" s="2">
        <v>6440</v>
      </c>
      <c r="EYT38" s="2">
        <v>8597</v>
      </c>
      <c r="EYU38" s="2">
        <v>1160</v>
      </c>
      <c r="EYV38" s="2">
        <v>0</v>
      </c>
      <c r="EYW38" s="2">
        <v>0</v>
      </c>
      <c r="EYX38" s="2">
        <v>34438</v>
      </c>
      <c r="EYY38" s="2">
        <v>49028</v>
      </c>
      <c r="EYZ38" s="2">
        <v>0</v>
      </c>
      <c r="EZA38" s="2">
        <v>989</v>
      </c>
      <c r="EZB38" s="2" t="s">
        <v>5</v>
      </c>
      <c r="EZC38" s="2">
        <v>0</v>
      </c>
      <c r="EZD38" s="2">
        <v>67959</v>
      </c>
      <c r="EZE38" s="2">
        <v>12553</v>
      </c>
      <c r="EZF38" s="2">
        <v>0</v>
      </c>
      <c r="EZG38" s="2">
        <v>158735</v>
      </c>
      <c r="EZH38" s="2">
        <v>27038</v>
      </c>
      <c r="EZI38" s="2">
        <v>304</v>
      </c>
      <c r="EZJ38" s="2">
        <v>0</v>
      </c>
      <c r="EZK38" s="2">
        <v>771</v>
      </c>
      <c r="EZL38" s="2">
        <v>0</v>
      </c>
      <c r="EZM38" s="2">
        <v>0</v>
      </c>
      <c r="EZN38" s="2">
        <v>0</v>
      </c>
      <c r="EZO38" s="2">
        <v>0</v>
      </c>
      <c r="EZP38" s="2">
        <v>2430</v>
      </c>
      <c r="EZQ38" s="2">
        <v>0</v>
      </c>
      <c r="EZR38" s="2">
        <v>8215</v>
      </c>
      <c r="EZS38" s="2">
        <v>0</v>
      </c>
      <c r="EZT38" s="2">
        <v>0</v>
      </c>
      <c r="EZU38" s="2">
        <v>0</v>
      </c>
      <c r="EZV38" s="2">
        <v>51160</v>
      </c>
      <c r="EZW38" s="2">
        <v>21555</v>
      </c>
      <c r="EZX38" s="2">
        <v>20675</v>
      </c>
      <c r="EZY38" s="2">
        <v>1480</v>
      </c>
      <c r="EZZ38" s="2">
        <v>0</v>
      </c>
      <c r="FAA38" s="2">
        <v>0</v>
      </c>
      <c r="FAB38" s="2">
        <v>0</v>
      </c>
      <c r="FAC38" s="2">
        <v>0</v>
      </c>
      <c r="FAD38" s="2">
        <v>4283</v>
      </c>
      <c r="FAE38" s="2" t="s">
        <v>5</v>
      </c>
      <c r="FAF38" s="2">
        <v>2258</v>
      </c>
      <c r="FAG38" s="2">
        <v>0</v>
      </c>
      <c r="FAH38" s="2">
        <v>0</v>
      </c>
      <c r="FAI38" s="2">
        <v>0</v>
      </c>
      <c r="FAJ38" s="2">
        <v>0</v>
      </c>
      <c r="FAK38" s="2">
        <v>14391</v>
      </c>
      <c r="FAL38" s="2">
        <v>0</v>
      </c>
      <c r="FAM38" s="2">
        <v>21985</v>
      </c>
      <c r="FAN38" s="2">
        <v>0</v>
      </c>
      <c r="FAO38" s="2">
        <v>5360</v>
      </c>
      <c r="FAP38" s="2">
        <v>0</v>
      </c>
      <c r="FAQ38" s="2">
        <v>11133</v>
      </c>
      <c r="FAR38" s="2">
        <v>8431</v>
      </c>
      <c r="FAS38" s="2">
        <v>0</v>
      </c>
      <c r="FAT38" s="2">
        <v>0</v>
      </c>
      <c r="FAU38" s="2">
        <v>0</v>
      </c>
      <c r="FAV38" s="2">
        <v>0</v>
      </c>
      <c r="FAW38" s="2">
        <v>0</v>
      </c>
      <c r="FAX38" s="2">
        <v>7649</v>
      </c>
      <c r="FAY38" s="2">
        <v>1011</v>
      </c>
      <c r="FAZ38" s="2">
        <v>0</v>
      </c>
      <c r="FBA38" s="2">
        <v>0</v>
      </c>
      <c r="FBB38" s="2">
        <v>3879</v>
      </c>
      <c r="FBC38" s="2">
        <v>0</v>
      </c>
      <c r="FBD38" s="2">
        <v>3686</v>
      </c>
      <c r="FBE38" s="2">
        <v>3349</v>
      </c>
      <c r="FBF38" s="2">
        <v>2094</v>
      </c>
      <c r="FBG38" s="2">
        <v>0</v>
      </c>
      <c r="FBH38" s="2">
        <v>7311</v>
      </c>
      <c r="FBI38" s="2">
        <v>0</v>
      </c>
      <c r="FBJ38" s="2">
        <v>2930</v>
      </c>
      <c r="FBK38" s="2">
        <v>209</v>
      </c>
      <c r="FBL38" s="2" t="s">
        <v>5</v>
      </c>
      <c r="FBM38" s="2" t="s">
        <v>5</v>
      </c>
      <c r="FBN38" s="2">
        <v>460</v>
      </c>
      <c r="FBO38" s="2">
        <v>0</v>
      </c>
      <c r="FBP38" s="2">
        <v>2994</v>
      </c>
      <c r="FBQ38" s="2">
        <v>0</v>
      </c>
      <c r="FBR38" s="2">
        <v>0</v>
      </c>
      <c r="FBS38" s="2">
        <v>81292</v>
      </c>
      <c r="FBT38" s="2">
        <v>0</v>
      </c>
      <c r="FBU38" s="2" t="s">
        <v>5</v>
      </c>
      <c r="FBV38" s="2">
        <v>9462</v>
      </c>
      <c r="FBW38" s="2">
        <v>0</v>
      </c>
      <c r="FBX38" s="2">
        <v>0</v>
      </c>
      <c r="FBY38" s="2">
        <v>0</v>
      </c>
      <c r="FBZ38" s="2">
        <v>6119</v>
      </c>
      <c r="FCA38" s="2">
        <v>37713</v>
      </c>
      <c r="FCB38" s="2">
        <v>9510</v>
      </c>
      <c r="FCC38" s="2">
        <v>19608</v>
      </c>
      <c r="FCD38" s="2">
        <v>1685</v>
      </c>
      <c r="FCE38" s="2">
        <v>59427</v>
      </c>
      <c r="FCF38" s="2">
        <v>0</v>
      </c>
      <c r="FCG38" s="2">
        <v>80920</v>
      </c>
      <c r="FCH38" s="2">
        <v>31272</v>
      </c>
      <c r="FCI38" s="2">
        <v>0</v>
      </c>
      <c r="FCJ38" s="2">
        <v>0</v>
      </c>
      <c r="FCK38" s="2">
        <v>10250</v>
      </c>
      <c r="FCL38" s="2">
        <v>0</v>
      </c>
      <c r="FCM38" s="2">
        <v>0</v>
      </c>
      <c r="FCN38" s="2">
        <v>41955</v>
      </c>
      <c r="FCO38" s="2" t="s">
        <v>5</v>
      </c>
      <c r="FCP38" s="2">
        <v>9009</v>
      </c>
      <c r="FCQ38" s="2">
        <v>0</v>
      </c>
      <c r="FCR38" s="2" t="s">
        <v>5</v>
      </c>
      <c r="FCS38" s="2">
        <v>29694</v>
      </c>
      <c r="FCT38" s="2">
        <v>412</v>
      </c>
      <c r="FCU38" s="2">
        <v>116</v>
      </c>
      <c r="FCV38" s="2">
        <v>0</v>
      </c>
      <c r="FCW38" s="2">
        <v>0</v>
      </c>
      <c r="FCX38" s="2">
        <v>50761</v>
      </c>
      <c r="FCY38" s="2">
        <v>68074</v>
      </c>
      <c r="FCZ38" s="2">
        <v>0</v>
      </c>
      <c r="FDA38" s="2">
        <v>0</v>
      </c>
      <c r="FDB38" s="2">
        <v>0</v>
      </c>
      <c r="FDC38" s="2">
        <v>0</v>
      </c>
      <c r="FDD38" s="2">
        <v>23573</v>
      </c>
      <c r="FDE38" s="2">
        <v>2911</v>
      </c>
      <c r="FDF38" s="2">
        <v>0</v>
      </c>
      <c r="FDG38" s="2">
        <v>1981</v>
      </c>
      <c r="FDH38" s="2">
        <v>484</v>
      </c>
      <c r="FDI38" s="2">
        <v>0</v>
      </c>
      <c r="FDJ38" s="2">
        <v>0</v>
      </c>
      <c r="FDK38" s="2">
        <v>106742</v>
      </c>
      <c r="FDL38" s="2">
        <v>43591</v>
      </c>
      <c r="FDM38" s="2">
        <v>0</v>
      </c>
      <c r="FDN38" s="2">
        <v>549</v>
      </c>
      <c r="FDO38" s="2">
        <v>0</v>
      </c>
      <c r="FDP38" s="2">
        <v>14263</v>
      </c>
      <c r="FDQ38" s="2" t="s">
        <v>5</v>
      </c>
      <c r="FDR38" s="2">
        <v>2029</v>
      </c>
      <c r="FDS38" s="2">
        <v>3993</v>
      </c>
      <c r="FDT38" s="2">
        <v>223</v>
      </c>
      <c r="FDU38" s="2">
        <v>1176</v>
      </c>
      <c r="FDV38" s="2">
        <v>344</v>
      </c>
      <c r="FDW38" s="2">
        <v>7235</v>
      </c>
      <c r="FDX38" s="2">
        <v>0</v>
      </c>
      <c r="FDY38" s="2">
        <v>290</v>
      </c>
      <c r="FDZ38" s="2">
        <v>0</v>
      </c>
      <c r="FEA38" s="2">
        <v>0</v>
      </c>
      <c r="FEB38" s="2">
        <v>4917</v>
      </c>
      <c r="FEC38" s="2">
        <v>0</v>
      </c>
      <c r="FED38" s="2">
        <v>24100</v>
      </c>
      <c r="FEE38" s="2">
        <v>0</v>
      </c>
      <c r="FEF38" s="2">
        <v>23</v>
      </c>
      <c r="FEG38" s="2">
        <v>0</v>
      </c>
      <c r="FEH38" s="2">
        <v>13161</v>
      </c>
      <c r="FEI38" s="2">
        <v>4921</v>
      </c>
      <c r="FEJ38" s="2">
        <v>0</v>
      </c>
      <c r="FEK38" s="2">
        <v>433</v>
      </c>
      <c r="FEL38" s="2">
        <v>0</v>
      </c>
      <c r="FEM38" s="2">
        <v>6422</v>
      </c>
      <c r="FEN38" s="2">
        <v>55521</v>
      </c>
      <c r="FEO38" s="2">
        <v>17654</v>
      </c>
      <c r="FEP38" s="2">
        <v>150</v>
      </c>
      <c r="FEQ38" s="2">
        <v>0</v>
      </c>
      <c r="FER38" s="2">
        <v>0</v>
      </c>
      <c r="FES38" s="2">
        <v>4037</v>
      </c>
      <c r="FET38" s="2">
        <v>0</v>
      </c>
      <c r="FEU38" s="2">
        <v>1486</v>
      </c>
      <c r="FEV38" s="2">
        <v>11664</v>
      </c>
      <c r="FEW38" s="2">
        <v>41844</v>
      </c>
      <c r="FEX38" s="2">
        <v>0</v>
      </c>
      <c r="FEY38" s="2">
        <v>0</v>
      </c>
      <c r="FEZ38" s="2">
        <v>0</v>
      </c>
      <c r="FFA38" s="2">
        <v>29397</v>
      </c>
      <c r="FFB38" s="2">
        <v>4040</v>
      </c>
      <c r="FFC38" s="2">
        <v>0</v>
      </c>
      <c r="FFD38" s="2">
        <v>1592</v>
      </c>
      <c r="FFE38" s="2">
        <v>0</v>
      </c>
      <c r="FFF38" s="2">
        <v>1075</v>
      </c>
      <c r="FFG38" s="2">
        <v>0</v>
      </c>
      <c r="FFH38" s="2">
        <v>0</v>
      </c>
      <c r="FFI38" s="2">
        <v>0</v>
      </c>
      <c r="FFJ38" s="2">
        <v>0</v>
      </c>
      <c r="FFK38" s="2">
        <v>8496</v>
      </c>
      <c r="FFL38" s="2">
        <v>0</v>
      </c>
      <c r="FFM38" s="2">
        <v>7774</v>
      </c>
      <c r="FFN38" s="2">
        <v>10170</v>
      </c>
      <c r="FFO38" s="2">
        <v>2426</v>
      </c>
      <c r="FFP38" s="2">
        <v>38362</v>
      </c>
      <c r="FFQ38" s="2">
        <v>0</v>
      </c>
      <c r="FFR38" s="2">
        <v>0</v>
      </c>
      <c r="FFS38" s="2">
        <v>0</v>
      </c>
      <c r="FFT38" s="2">
        <v>25304</v>
      </c>
      <c r="FFU38" s="2">
        <v>16844</v>
      </c>
      <c r="FFV38" s="2">
        <v>6180</v>
      </c>
      <c r="FFW38" s="2">
        <v>0</v>
      </c>
      <c r="FFX38" s="2">
        <v>0</v>
      </c>
      <c r="FFY38" s="2">
        <v>0</v>
      </c>
      <c r="FFZ38" s="2">
        <v>166897</v>
      </c>
      <c r="FGA38" s="2">
        <v>0</v>
      </c>
      <c r="FGB38" s="2">
        <v>0</v>
      </c>
      <c r="FGC38" s="2">
        <v>4503</v>
      </c>
      <c r="FGD38" s="2">
        <v>1984</v>
      </c>
      <c r="FGE38" s="2">
        <v>18005</v>
      </c>
      <c r="FGF38" s="2">
        <v>9817</v>
      </c>
      <c r="FGG38" s="2">
        <v>1402</v>
      </c>
      <c r="FGH38" s="2">
        <v>0</v>
      </c>
      <c r="FGI38" s="2">
        <v>2151</v>
      </c>
      <c r="FGJ38" s="2">
        <v>2638</v>
      </c>
      <c r="FGK38" s="2">
        <v>5110</v>
      </c>
      <c r="FGL38" s="2">
        <v>0</v>
      </c>
      <c r="FGM38" s="2">
        <v>0</v>
      </c>
      <c r="FGN38" s="2">
        <v>9069</v>
      </c>
      <c r="FGO38" s="2">
        <v>0</v>
      </c>
      <c r="FGP38" s="2">
        <v>0</v>
      </c>
      <c r="FGQ38" s="2">
        <v>279038</v>
      </c>
      <c r="FGR38" s="2">
        <v>1989</v>
      </c>
      <c r="FGS38" s="2">
        <v>16096</v>
      </c>
      <c r="FGT38" s="2">
        <v>0</v>
      </c>
      <c r="FGU38" s="2">
        <v>23062</v>
      </c>
      <c r="FGV38" s="2">
        <v>7794</v>
      </c>
      <c r="FGW38" s="2">
        <v>31070</v>
      </c>
      <c r="FGX38" s="2">
        <v>286552</v>
      </c>
      <c r="FGY38" s="2">
        <v>2161</v>
      </c>
      <c r="FGZ38" s="2">
        <v>0</v>
      </c>
      <c r="FHA38" s="2">
        <v>5334</v>
      </c>
      <c r="FHB38" s="2">
        <v>14699</v>
      </c>
      <c r="FHC38" s="2">
        <v>0</v>
      </c>
      <c r="FHD38" s="2">
        <v>2687</v>
      </c>
      <c r="FHE38" s="2">
        <v>369</v>
      </c>
      <c r="FHF38" s="2">
        <v>0</v>
      </c>
      <c r="FHG38" s="2">
        <v>0</v>
      </c>
      <c r="FHH38" s="2">
        <v>0</v>
      </c>
      <c r="FHI38" s="2">
        <v>3244</v>
      </c>
      <c r="FHJ38" s="2">
        <v>587</v>
      </c>
      <c r="FHK38" s="2">
        <v>0</v>
      </c>
      <c r="FHL38" s="2">
        <v>4264</v>
      </c>
      <c r="FHM38" s="2">
        <v>16322</v>
      </c>
      <c r="FHN38" s="2">
        <v>0</v>
      </c>
      <c r="FHO38" s="2">
        <v>114147</v>
      </c>
      <c r="FHP38" s="2">
        <v>96635</v>
      </c>
      <c r="FHQ38" s="2">
        <v>1533</v>
      </c>
      <c r="FHR38" s="2">
        <v>3021</v>
      </c>
      <c r="FHS38" s="2">
        <v>0</v>
      </c>
      <c r="FHT38" s="2">
        <v>0</v>
      </c>
      <c r="FHU38" s="2">
        <v>0</v>
      </c>
      <c r="FHV38" s="2">
        <v>38713</v>
      </c>
      <c r="FHW38" s="2">
        <v>0</v>
      </c>
      <c r="FHX38" s="2">
        <v>4346</v>
      </c>
      <c r="FHY38" s="2">
        <v>0</v>
      </c>
      <c r="FHZ38" s="2" t="s">
        <v>5</v>
      </c>
      <c r="FIA38" s="2">
        <v>0</v>
      </c>
      <c r="FIB38" s="2">
        <v>0</v>
      </c>
      <c r="FIC38" s="2">
        <v>3015</v>
      </c>
      <c r="FID38" s="2">
        <v>0</v>
      </c>
      <c r="FIE38" s="2">
        <v>0</v>
      </c>
      <c r="FIF38" s="2">
        <v>3511</v>
      </c>
      <c r="FIG38" s="2">
        <v>134328</v>
      </c>
      <c r="FIH38" s="2">
        <v>0</v>
      </c>
      <c r="FII38" s="2">
        <v>0</v>
      </c>
      <c r="FIJ38" s="2">
        <v>18042</v>
      </c>
      <c r="FIK38" s="2">
        <v>0</v>
      </c>
      <c r="FIL38" s="2">
        <v>0</v>
      </c>
      <c r="FIM38" s="2">
        <v>0</v>
      </c>
      <c r="FIN38" s="2">
        <v>0</v>
      </c>
      <c r="FIO38" s="2">
        <v>4184</v>
      </c>
      <c r="FIP38" s="2" t="s">
        <v>5</v>
      </c>
      <c r="FIQ38" s="2">
        <v>0</v>
      </c>
      <c r="FIR38" s="2">
        <v>0</v>
      </c>
      <c r="FIS38" s="2">
        <v>0</v>
      </c>
      <c r="FIT38" s="2" t="s">
        <v>5</v>
      </c>
      <c r="FIU38" s="2" t="s">
        <v>5</v>
      </c>
      <c r="FIV38" s="2">
        <v>234089</v>
      </c>
      <c r="FIW38" s="2">
        <v>0</v>
      </c>
      <c r="FIX38" s="2">
        <v>0</v>
      </c>
      <c r="FIY38" s="2">
        <v>90182</v>
      </c>
      <c r="FIZ38" s="2">
        <v>0</v>
      </c>
      <c r="FJA38" s="2">
        <v>0</v>
      </c>
      <c r="FJB38" s="2">
        <v>17518</v>
      </c>
      <c r="FJC38" s="2">
        <v>0</v>
      </c>
      <c r="FJD38" s="2">
        <v>56000</v>
      </c>
      <c r="FJE38" s="2">
        <v>0</v>
      </c>
      <c r="FJF38" s="2" t="s">
        <v>5</v>
      </c>
      <c r="FJG38" s="2" t="s">
        <v>5</v>
      </c>
      <c r="FJH38" s="2">
        <v>11000</v>
      </c>
      <c r="FJI38" s="2">
        <v>25122</v>
      </c>
      <c r="FJJ38" s="2" t="s">
        <v>5</v>
      </c>
      <c r="FJK38" s="2">
        <v>0</v>
      </c>
      <c r="FJL38" s="2">
        <v>0</v>
      </c>
      <c r="FJM38" s="2">
        <v>0</v>
      </c>
      <c r="FJN38" s="2">
        <v>152341</v>
      </c>
      <c r="FJO38" s="2" t="s">
        <v>5</v>
      </c>
      <c r="FJP38" s="2">
        <v>0</v>
      </c>
      <c r="FJQ38" s="2">
        <v>0</v>
      </c>
      <c r="FJR38" s="2">
        <v>3189</v>
      </c>
      <c r="FJS38" s="2" t="s">
        <v>5</v>
      </c>
      <c r="FJT38" s="2">
        <v>1984</v>
      </c>
      <c r="FJU38" s="2">
        <v>0</v>
      </c>
      <c r="FJV38" s="2">
        <v>7343</v>
      </c>
      <c r="FJW38" s="2">
        <v>18471</v>
      </c>
      <c r="FJX38" s="2">
        <v>0</v>
      </c>
      <c r="FJY38" s="2">
        <v>0</v>
      </c>
      <c r="FJZ38" s="2">
        <v>21</v>
      </c>
      <c r="FKA38" s="2">
        <v>739875</v>
      </c>
      <c r="FKB38" s="2">
        <v>18116</v>
      </c>
      <c r="FKC38" s="2">
        <v>40173</v>
      </c>
      <c r="FKD38" s="2">
        <v>7934</v>
      </c>
      <c r="FKE38" s="2">
        <v>79179</v>
      </c>
      <c r="FKF38" s="2">
        <v>9045</v>
      </c>
      <c r="FKG38" s="2">
        <v>70988</v>
      </c>
      <c r="FKH38" s="2">
        <v>948</v>
      </c>
      <c r="FKI38" s="2">
        <v>1453196</v>
      </c>
      <c r="FKJ38" s="2">
        <v>22898</v>
      </c>
      <c r="FKK38" s="2">
        <v>1993</v>
      </c>
      <c r="FKL38" s="2">
        <v>1693</v>
      </c>
      <c r="FKM38" s="2">
        <v>62620</v>
      </c>
      <c r="FKN38" s="2">
        <v>67238</v>
      </c>
      <c r="FKO38" s="2">
        <v>6993</v>
      </c>
      <c r="FKP38" s="2">
        <v>0</v>
      </c>
      <c r="FKQ38" s="2" t="s">
        <v>5</v>
      </c>
      <c r="FKR38" s="2">
        <v>62054</v>
      </c>
      <c r="FKS38" s="2">
        <v>0</v>
      </c>
      <c r="FKT38" s="2">
        <v>15194</v>
      </c>
      <c r="FKU38" s="2">
        <v>8899</v>
      </c>
      <c r="FKV38" s="2">
        <v>0</v>
      </c>
      <c r="FKW38" s="2">
        <v>373</v>
      </c>
      <c r="FKX38" s="2">
        <v>0</v>
      </c>
      <c r="FKY38" s="2">
        <v>8983</v>
      </c>
      <c r="FKZ38" s="2">
        <v>16493</v>
      </c>
      <c r="FLA38" s="2">
        <v>0</v>
      </c>
      <c r="FLB38" s="2">
        <v>6751</v>
      </c>
      <c r="FLC38" s="2">
        <v>797</v>
      </c>
      <c r="FLD38" s="2">
        <v>30995</v>
      </c>
      <c r="FLE38" s="2">
        <v>12328</v>
      </c>
      <c r="FLF38" s="2">
        <v>2287</v>
      </c>
      <c r="FLG38" s="2">
        <v>990</v>
      </c>
      <c r="FLH38" s="2">
        <v>12354</v>
      </c>
      <c r="FLI38" s="2">
        <v>0</v>
      </c>
      <c r="FLJ38" s="2">
        <v>3617</v>
      </c>
      <c r="FLK38" s="2">
        <v>9780</v>
      </c>
      <c r="FLL38" s="2">
        <v>0</v>
      </c>
      <c r="FLM38" s="2">
        <v>10547</v>
      </c>
      <c r="FLN38" s="2">
        <v>3931</v>
      </c>
      <c r="FLO38" s="2">
        <v>28731</v>
      </c>
      <c r="FLP38" s="2">
        <v>9008</v>
      </c>
      <c r="FLQ38" s="2" t="s">
        <v>5</v>
      </c>
      <c r="FLR38" s="2">
        <v>1707</v>
      </c>
      <c r="FLS38" s="2">
        <v>35232</v>
      </c>
      <c r="FLT38" s="2">
        <v>6074</v>
      </c>
      <c r="FLU38" s="2">
        <v>52052</v>
      </c>
      <c r="FLV38" s="2">
        <v>1803</v>
      </c>
      <c r="FLW38" s="2">
        <v>0</v>
      </c>
      <c r="FLX38" s="2">
        <v>11841</v>
      </c>
      <c r="FLY38" s="2">
        <v>319</v>
      </c>
      <c r="FLZ38" s="2">
        <v>4262</v>
      </c>
      <c r="FMA38" s="2">
        <v>303421</v>
      </c>
      <c r="FMB38" s="2">
        <v>1102</v>
      </c>
      <c r="FMC38" s="2">
        <v>345808</v>
      </c>
      <c r="FMD38" s="2">
        <v>7955</v>
      </c>
      <c r="FME38" s="2">
        <v>2882</v>
      </c>
      <c r="FMF38" s="2">
        <v>18194</v>
      </c>
      <c r="FMG38" s="2">
        <v>30662</v>
      </c>
      <c r="FMH38" s="2">
        <v>44214</v>
      </c>
      <c r="FMI38" s="2">
        <v>0</v>
      </c>
      <c r="FMJ38" s="2">
        <v>0</v>
      </c>
      <c r="FMK38" s="2">
        <v>13565</v>
      </c>
      <c r="FML38" s="2">
        <v>0</v>
      </c>
      <c r="FMM38" s="2">
        <v>0</v>
      </c>
      <c r="FMN38" s="2">
        <v>9074</v>
      </c>
      <c r="FMO38" s="2">
        <v>138674</v>
      </c>
      <c r="FMP38" s="2">
        <v>1500</v>
      </c>
      <c r="FMQ38" s="2">
        <v>9856</v>
      </c>
      <c r="FMR38" s="2">
        <v>33536</v>
      </c>
      <c r="FMS38" s="2">
        <v>23254</v>
      </c>
      <c r="FMT38" s="2">
        <v>0</v>
      </c>
      <c r="FMU38" s="2">
        <v>25017</v>
      </c>
      <c r="FMV38" s="2">
        <v>56616</v>
      </c>
      <c r="FMW38" s="2">
        <v>3071</v>
      </c>
      <c r="FMX38" s="2">
        <v>1456</v>
      </c>
      <c r="FMY38" s="2">
        <v>11084</v>
      </c>
      <c r="FMZ38" s="2">
        <v>0</v>
      </c>
      <c r="FNA38" s="2">
        <v>9820</v>
      </c>
      <c r="FNB38" s="2">
        <v>9192</v>
      </c>
      <c r="FNC38" s="2">
        <v>0</v>
      </c>
      <c r="FND38" s="2">
        <v>0</v>
      </c>
      <c r="FNE38" s="2">
        <v>2629</v>
      </c>
      <c r="FNF38" s="2">
        <v>11510</v>
      </c>
      <c r="FNG38" s="2">
        <v>8713</v>
      </c>
      <c r="FNH38" s="2">
        <v>205</v>
      </c>
      <c r="FNI38" s="2">
        <v>1559</v>
      </c>
      <c r="FNJ38" s="2">
        <v>0</v>
      </c>
      <c r="FNK38" s="2">
        <v>1437</v>
      </c>
      <c r="FNL38" s="2" t="s">
        <v>5</v>
      </c>
      <c r="FNM38" s="2">
        <v>11519</v>
      </c>
      <c r="FNN38" s="2">
        <v>0</v>
      </c>
      <c r="FNO38" s="2">
        <v>117364</v>
      </c>
      <c r="FNP38" s="2">
        <v>82</v>
      </c>
      <c r="FNQ38" s="2">
        <v>0</v>
      </c>
      <c r="FNR38" s="2">
        <v>31195</v>
      </c>
      <c r="FNS38" s="2">
        <v>4485</v>
      </c>
      <c r="FNT38" s="2">
        <v>0</v>
      </c>
      <c r="FNU38" s="2">
        <v>0</v>
      </c>
      <c r="FNV38" s="2">
        <v>0</v>
      </c>
      <c r="FNW38" s="2">
        <v>0</v>
      </c>
      <c r="FNX38" s="2" t="s">
        <v>5</v>
      </c>
      <c r="FNY38" s="2">
        <v>254</v>
      </c>
      <c r="FNZ38" s="2">
        <v>13553</v>
      </c>
      <c r="FOA38" s="2">
        <v>2599</v>
      </c>
      <c r="FOB38" s="2">
        <v>281462</v>
      </c>
      <c r="FOC38" s="2">
        <v>0</v>
      </c>
      <c r="FOD38" s="2">
        <v>0</v>
      </c>
      <c r="FOE38" s="2">
        <v>31604</v>
      </c>
      <c r="FOF38" s="2">
        <v>11512</v>
      </c>
      <c r="FOG38" s="2">
        <v>19647</v>
      </c>
      <c r="FOH38" s="2">
        <v>7824</v>
      </c>
      <c r="FOI38" s="2">
        <v>377</v>
      </c>
      <c r="FOJ38" s="2">
        <v>0</v>
      </c>
      <c r="FOK38" s="2">
        <v>9067</v>
      </c>
      <c r="FOL38" s="2">
        <v>22298</v>
      </c>
      <c r="FOM38" s="2">
        <v>33879</v>
      </c>
      <c r="FON38" s="2">
        <v>0</v>
      </c>
      <c r="FOO38" s="2">
        <v>967</v>
      </c>
      <c r="FOP38" s="2">
        <v>0</v>
      </c>
      <c r="FOQ38" s="2">
        <v>28337</v>
      </c>
      <c r="FOR38" s="2">
        <v>0</v>
      </c>
      <c r="FOS38" s="2">
        <v>7748</v>
      </c>
      <c r="FOT38" s="2">
        <v>428</v>
      </c>
      <c r="FOU38" s="2">
        <v>9213</v>
      </c>
      <c r="FOV38" s="2">
        <v>6515</v>
      </c>
      <c r="FOW38" s="2">
        <v>15673</v>
      </c>
      <c r="FOX38" s="2">
        <v>38174</v>
      </c>
      <c r="FOY38" s="2">
        <v>16858</v>
      </c>
      <c r="FOZ38" s="2">
        <v>5299</v>
      </c>
      <c r="FPA38" s="2">
        <v>18133</v>
      </c>
      <c r="FPB38" s="2">
        <v>1623</v>
      </c>
      <c r="FPC38" s="2">
        <v>0</v>
      </c>
      <c r="FPD38" s="2">
        <v>6126</v>
      </c>
      <c r="FPE38" s="2">
        <v>2456</v>
      </c>
      <c r="FPF38" s="2">
        <v>7484</v>
      </c>
      <c r="FPG38" s="2">
        <v>1203</v>
      </c>
      <c r="FPH38" s="2">
        <v>11772</v>
      </c>
      <c r="FPI38" s="2">
        <v>0</v>
      </c>
      <c r="FPJ38" s="2">
        <v>85548</v>
      </c>
      <c r="FPK38" s="2">
        <v>12141</v>
      </c>
      <c r="FPL38" s="2">
        <v>1542</v>
      </c>
      <c r="FPM38" s="2">
        <v>8515</v>
      </c>
      <c r="FPN38" s="2">
        <v>2020</v>
      </c>
      <c r="FPO38" s="2">
        <v>0</v>
      </c>
      <c r="FPP38" s="2">
        <v>15136</v>
      </c>
      <c r="FPQ38" s="2">
        <v>16008</v>
      </c>
      <c r="FPR38" s="2">
        <v>9312</v>
      </c>
      <c r="FPS38" s="2">
        <v>731</v>
      </c>
      <c r="FPT38" s="2">
        <v>0</v>
      </c>
      <c r="FPU38" s="2">
        <v>0</v>
      </c>
      <c r="FPV38" s="2">
        <v>503</v>
      </c>
      <c r="FPW38" s="2">
        <v>32817</v>
      </c>
      <c r="FPX38" s="2">
        <v>54444</v>
      </c>
      <c r="FPY38" s="2">
        <v>6420</v>
      </c>
      <c r="FPZ38" s="2">
        <v>0</v>
      </c>
      <c r="FQA38" s="2">
        <v>7449</v>
      </c>
      <c r="FQB38" s="2">
        <v>8417</v>
      </c>
      <c r="FQC38" s="2">
        <v>687</v>
      </c>
      <c r="FQD38" s="2">
        <v>0</v>
      </c>
      <c r="FQE38" s="2">
        <v>897</v>
      </c>
      <c r="FQF38" s="2">
        <v>898</v>
      </c>
      <c r="FQG38" s="2">
        <v>1452</v>
      </c>
      <c r="FQH38" s="2">
        <v>30956</v>
      </c>
      <c r="FQI38" s="2">
        <v>17849</v>
      </c>
      <c r="FQJ38" s="2">
        <v>3260</v>
      </c>
      <c r="FQK38" s="2">
        <v>980</v>
      </c>
      <c r="FQL38" s="2">
        <v>4773</v>
      </c>
      <c r="FQM38" s="2">
        <v>1420</v>
      </c>
      <c r="FQN38" s="2">
        <v>0</v>
      </c>
      <c r="FQO38" s="2">
        <v>7738</v>
      </c>
      <c r="FQP38" s="2">
        <v>4098</v>
      </c>
      <c r="FQQ38" s="2">
        <v>1816</v>
      </c>
      <c r="FQR38" s="2">
        <v>5726</v>
      </c>
      <c r="FQS38" s="2">
        <v>40546</v>
      </c>
      <c r="FQT38" s="2">
        <v>16021</v>
      </c>
      <c r="FQU38" s="2">
        <v>0</v>
      </c>
      <c r="FQV38" s="2">
        <v>9806</v>
      </c>
      <c r="FQW38" s="2">
        <v>5305</v>
      </c>
      <c r="FQX38" s="2">
        <v>0</v>
      </c>
      <c r="FQY38" s="2">
        <v>0</v>
      </c>
      <c r="FQZ38" s="2">
        <v>0</v>
      </c>
      <c r="FRA38" s="2">
        <v>0</v>
      </c>
      <c r="FRB38" s="2">
        <v>13218</v>
      </c>
      <c r="FRC38" s="2">
        <v>66522</v>
      </c>
      <c r="FRD38" s="2">
        <v>2282</v>
      </c>
      <c r="FRE38" s="2">
        <v>0</v>
      </c>
      <c r="FRF38" s="2">
        <v>4132</v>
      </c>
      <c r="FRG38" s="2">
        <v>0</v>
      </c>
      <c r="FRH38" s="2">
        <v>27965</v>
      </c>
      <c r="FRI38" s="2">
        <v>5703</v>
      </c>
      <c r="FRJ38" s="2">
        <v>1633</v>
      </c>
      <c r="FRK38" s="2">
        <v>29566</v>
      </c>
      <c r="FRL38" s="2">
        <v>16613</v>
      </c>
      <c r="FRM38" s="2">
        <v>0</v>
      </c>
      <c r="FRN38" s="2">
        <v>5420</v>
      </c>
      <c r="FRO38" s="2">
        <v>4910</v>
      </c>
      <c r="FRP38" s="2">
        <v>2585</v>
      </c>
      <c r="FRQ38" s="2">
        <v>0</v>
      </c>
      <c r="FRR38" s="2">
        <v>5827</v>
      </c>
      <c r="FRS38" s="2">
        <v>4701</v>
      </c>
      <c r="FRT38" s="2">
        <v>0</v>
      </c>
      <c r="FRU38" s="2">
        <v>22755</v>
      </c>
      <c r="FRV38" s="2">
        <v>142265</v>
      </c>
      <c r="FRW38" s="2">
        <v>3636</v>
      </c>
      <c r="FRX38" s="2">
        <v>0</v>
      </c>
      <c r="FRY38" s="2">
        <v>12212</v>
      </c>
      <c r="FRZ38" s="2">
        <v>12393</v>
      </c>
      <c r="FSA38" s="2">
        <v>1903</v>
      </c>
      <c r="FSB38" s="2">
        <v>0</v>
      </c>
      <c r="FSC38" s="2">
        <v>9351</v>
      </c>
      <c r="FSD38" s="2">
        <v>2669</v>
      </c>
      <c r="FSE38" s="2">
        <v>42876</v>
      </c>
      <c r="FSF38" s="2">
        <v>12581</v>
      </c>
      <c r="FSG38" s="2">
        <v>20460</v>
      </c>
      <c r="FSH38" s="2">
        <v>1556</v>
      </c>
      <c r="FSI38" s="2">
        <v>24973</v>
      </c>
      <c r="FSJ38" s="2">
        <v>26541</v>
      </c>
      <c r="FSK38" s="2">
        <v>10272</v>
      </c>
      <c r="FSL38" s="2">
        <v>0</v>
      </c>
      <c r="FSM38" s="2">
        <v>34837</v>
      </c>
      <c r="FSN38" s="2">
        <v>8148</v>
      </c>
      <c r="FSO38" s="2">
        <v>2376</v>
      </c>
      <c r="FSP38" s="2">
        <v>0</v>
      </c>
      <c r="FSQ38" s="2">
        <v>830</v>
      </c>
      <c r="FSR38" s="2">
        <v>36992</v>
      </c>
      <c r="FSS38" s="2">
        <v>1578</v>
      </c>
      <c r="FST38" s="2">
        <v>13035</v>
      </c>
      <c r="FSU38" s="2">
        <v>5573</v>
      </c>
      <c r="FSV38" s="2">
        <v>39742</v>
      </c>
      <c r="FSW38" s="2">
        <v>14087</v>
      </c>
      <c r="FSX38" s="2">
        <v>0</v>
      </c>
      <c r="FSY38" s="2">
        <v>0</v>
      </c>
      <c r="FSZ38" s="2">
        <v>3963</v>
      </c>
      <c r="FTA38" s="2">
        <v>0</v>
      </c>
      <c r="FTB38" s="2">
        <v>3862</v>
      </c>
      <c r="FTC38" s="2">
        <v>0</v>
      </c>
      <c r="FTD38" s="2">
        <v>0</v>
      </c>
      <c r="FTE38" s="2">
        <v>14244</v>
      </c>
      <c r="FTF38" s="2">
        <v>3961</v>
      </c>
      <c r="FTG38" s="2">
        <v>707</v>
      </c>
      <c r="FTH38" s="2">
        <v>0</v>
      </c>
      <c r="FTI38" s="2">
        <v>142174</v>
      </c>
      <c r="FTJ38" s="2">
        <v>0</v>
      </c>
      <c r="FTK38" s="2">
        <v>4827</v>
      </c>
      <c r="FTL38" s="2">
        <v>361</v>
      </c>
      <c r="FTM38" s="2">
        <v>0</v>
      </c>
      <c r="FTN38" s="2">
        <v>0</v>
      </c>
      <c r="FTO38" s="2">
        <v>1009</v>
      </c>
      <c r="FTP38" s="2">
        <v>0</v>
      </c>
      <c r="FTQ38" s="2">
        <v>20553</v>
      </c>
      <c r="FTR38" s="2">
        <v>0</v>
      </c>
      <c r="FTS38" s="2">
        <v>5558</v>
      </c>
      <c r="FTT38" s="2">
        <v>0</v>
      </c>
      <c r="FTU38" s="2">
        <v>0</v>
      </c>
      <c r="FTV38" s="2">
        <v>18306</v>
      </c>
      <c r="FTW38" s="2">
        <v>1169</v>
      </c>
      <c r="FTX38" s="2">
        <v>0</v>
      </c>
      <c r="FTY38" s="2">
        <v>5979</v>
      </c>
      <c r="FTZ38" s="2">
        <v>2485</v>
      </c>
      <c r="FUA38" s="2">
        <v>783</v>
      </c>
      <c r="FUB38" s="2">
        <v>17287</v>
      </c>
      <c r="FUC38" s="2">
        <v>0</v>
      </c>
      <c r="FUD38" s="2">
        <v>18721</v>
      </c>
      <c r="FUE38" s="2">
        <v>0</v>
      </c>
      <c r="FUF38" s="2">
        <v>13171</v>
      </c>
      <c r="FUG38" s="2">
        <v>10674</v>
      </c>
      <c r="FUH38" s="2">
        <v>4111</v>
      </c>
      <c r="FUI38" s="2" t="s">
        <v>5</v>
      </c>
      <c r="FUJ38" s="2">
        <v>9346</v>
      </c>
      <c r="FUK38" s="2">
        <v>16831</v>
      </c>
      <c r="FUL38" s="2">
        <v>8970</v>
      </c>
      <c r="FUM38" s="2">
        <v>0</v>
      </c>
      <c r="FUN38" s="2">
        <v>35114</v>
      </c>
      <c r="FUO38" s="2">
        <v>1116</v>
      </c>
      <c r="FUP38" s="2">
        <v>24634</v>
      </c>
      <c r="FUQ38" s="2">
        <v>20758</v>
      </c>
      <c r="FUR38" s="2">
        <v>4779</v>
      </c>
      <c r="FUS38" s="2">
        <v>0</v>
      </c>
      <c r="FUT38" s="2">
        <v>4304</v>
      </c>
      <c r="FUU38" s="2">
        <v>1763</v>
      </c>
      <c r="FUV38" s="2">
        <v>0</v>
      </c>
      <c r="FUW38" s="2">
        <v>15017</v>
      </c>
      <c r="FUX38" s="2">
        <v>5148</v>
      </c>
      <c r="FUY38" s="2">
        <v>4260</v>
      </c>
      <c r="FUZ38" s="2">
        <v>11072</v>
      </c>
      <c r="FVA38" s="2">
        <v>959</v>
      </c>
      <c r="FVB38" s="2">
        <v>10805</v>
      </c>
      <c r="FVC38" s="2">
        <v>0</v>
      </c>
      <c r="FVD38" s="2">
        <v>6492</v>
      </c>
      <c r="FVE38" s="2">
        <v>31767</v>
      </c>
      <c r="FVF38" s="2">
        <v>10437</v>
      </c>
      <c r="FVG38" s="2">
        <v>0</v>
      </c>
      <c r="FVH38" s="2">
        <v>29814</v>
      </c>
      <c r="FVI38" s="2">
        <v>39352</v>
      </c>
      <c r="FVJ38" s="2">
        <v>12974</v>
      </c>
      <c r="FVK38" s="2">
        <v>11743</v>
      </c>
      <c r="FVL38" s="2">
        <v>35346</v>
      </c>
      <c r="FVM38" s="2">
        <v>1131</v>
      </c>
      <c r="FVN38" s="2">
        <v>16659</v>
      </c>
      <c r="FVO38" s="2">
        <v>40745</v>
      </c>
      <c r="FVP38" s="2">
        <v>69929</v>
      </c>
      <c r="FVQ38" s="2">
        <v>1706</v>
      </c>
      <c r="FVR38" s="2">
        <v>5581</v>
      </c>
      <c r="FVS38" s="2">
        <v>7464</v>
      </c>
      <c r="FVT38" s="2">
        <v>10178</v>
      </c>
      <c r="FVU38" s="2">
        <v>73</v>
      </c>
      <c r="FVV38" s="2">
        <v>10627</v>
      </c>
      <c r="FVW38" s="2">
        <v>257515</v>
      </c>
      <c r="FVX38" s="2">
        <v>660</v>
      </c>
      <c r="FVY38" s="2">
        <v>5048</v>
      </c>
      <c r="FVZ38" s="2">
        <v>5795</v>
      </c>
      <c r="FWA38" s="2">
        <v>12855</v>
      </c>
      <c r="FWB38" s="2">
        <v>0</v>
      </c>
      <c r="FWC38" s="2">
        <v>4162</v>
      </c>
      <c r="FWD38" s="2">
        <v>22590</v>
      </c>
      <c r="FWE38" s="2">
        <v>14727</v>
      </c>
      <c r="FWF38" s="2">
        <v>657</v>
      </c>
      <c r="FWG38" s="2">
        <v>0</v>
      </c>
      <c r="FWH38" s="2">
        <v>0</v>
      </c>
      <c r="FWI38" s="2">
        <v>0</v>
      </c>
      <c r="FWJ38" s="2">
        <v>14371</v>
      </c>
      <c r="FWK38" s="2">
        <v>20653</v>
      </c>
      <c r="FWL38" s="2">
        <v>125314</v>
      </c>
      <c r="FWM38" s="2">
        <v>0</v>
      </c>
      <c r="FWN38" s="2">
        <v>35511</v>
      </c>
      <c r="FWO38" s="2">
        <v>12194</v>
      </c>
      <c r="FWP38" s="2">
        <v>7188</v>
      </c>
      <c r="FWQ38" s="2">
        <v>15670</v>
      </c>
      <c r="FWR38" s="2">
        <v>3106</v>
      </c>
      <c r="FWS38" s="2">
        <v>0</v>
      </c>
      <c r="FWT38" s="2">
        <v>0</v>
      </c>
      <c r="FWU38" s="2">
        <v>4334</v>
      </c>
      <c r="FWV38" s="2">
        <v>20904</v>
      </c>
      <c r="FWW38" s="2">
        <v>2002</v>
      </c>
      <c r="FWX38" s="2">
        <v>0</v>
      </c>
      <c r="FWY38" s="2">
        <v>0</v>
      </c>
      <c r="FWZ38" s="2">
        <v>5528</v>
      </c>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row>
    <row r="39" spans="1:4953" x14ac:dyDescent="0.25">
      <c r="A39">
        <v>36</v>
      </c>
      <c r="B39" s="19" t="s">
        <v>5544</v>
      </c>
      <c r="C39" s="25">
        <v>208660</v>
      </c>
      <c r="D39" t="str">
        <f t="shared" si="0"/>
        <v>2025Q2</v>
      </c>
      <c r="E39" s="4">
        <v>514588</v>
      </c>
      <c r="F39" s="4">
        <v>829886</v>
      </c>
      <c r="G39" s="4">
        <v>4773679</v>
      </c>
      <c r="H39" s="4">
        <v>575085</v>
      </c>
      <c r="I39" s="4">
        <v>3005351</v>
      </c>
      <c r="J39" s="2">
        <v>239937</v>
      </c>
      <c r="K39" s="2">
        <v>16995</v>
      </c>
      <c r="L39" s="2">
        <v>323890</v>
      </c>
      <c r="M39" s="2">
        <v>935883</v>
      </c>
      <c r="N39" s="2">
        <v>2432582</v>
      </c>
      <c r="O39" s="2">
        <v>44441</v>
      </c>
      <c r="P39" s="2">
        <v>71333</v>
      </c>
      <c r="Q39" s="2">
        <v>127537</v>
      </c>
      <c r="R39" s="2">
        <v>92511</v>
      </c>
      <c r="S39" s="2">
        <v>66182</v>
      </c>
      <c r="T39" s="2">
        <v>210027</v>
      </c>
      <c r="U39" s="2">
        <v>115570</v>
      </c>
      <c r="V39" s="2">
        <v>2597241</v>
      </c>
      <c r="W39" s="2">
        <v>2562651</v>
      </c>
      <c r="X39" s="2">
        <v>642468</v>
      </c>
      <c r="Y39" s="2">
        <v>694716</v>
      </c>
      <c r="Z39" s="2">
        <v>1002449</v>
      </c>
      <c r="AA39" s="2">
        <v>148884</v>
      </c>
      <c r="AB39" s="2">
        <v>755612</v>
      </c>
      <c r="AC39" s="2">
        <v>60910</v>
      </c>
      <c r="AD39" s="2">
        <v>163035</v>
      </c>
      <c r="AE39" s="2">
        <v>197819</v>
      </c>
      <c r="AF39" s="2">
        <v>407415</v>
      </c>
      <c r="AG39" s="2">
        <v>51642</v>
      </c>
      <c r="AH39" s="2">
        <v>461043</v>
      </c>
      <c r="AI39" s="2">
        <v>90812</v>
      </c>
      <c r="AJ39" s="2">
        <v>276117</v>
      </c>
      <c r="AK39" s="2">
        <v>272848</v>
      </c>
      <c r="AL39" s="2">
        <v>1014782</v>
      </c>
      <c r="AM39" s="2">
        <v>228242</v>
      </c>
      <c r="AN39" s="2">
        <v>193661</v>
      </c>
      <c r="AO39" s="2">
        <v>352391</v>
      </c>
      <c r="AP39" s="2">
        <v>632919</v>
      </c>
      <c r="AQ39" s="2">
        <v>83728</v>
      </c>
      <c r="AR39" s="2">
        <v>164404</v>
      </c>
      <c r="AS39" s="2">
        <v>150064</v>
      </c>
      <c r="AT39" s="2">
        <v>206834</v>
      </c>
      <c r="AU39" s="2">
        <v>411999</v>
      </c>
      <c r="AV39" s="2">
        <v>959688</v>
      </c>
      <c r="AW39" s="2">
        <v>333206</v>
      </c>
      <c r="AX39" s="2">
        <v>210692</v>
      </c>
      <c r="AY39" s="2">
        <v>138998</v>
      </c>
      <c r="AZ39" s="2">
        <v>28539</v>
      </c>
      <c r="BA39" s="2">
        <v>627323</v>
      </c>
      <c r="BB39" s="2">
        <v>803647</v>
      </c>
      <c r="BC39" s="2">
        <v>322045</v>
      </c>
      <c r="BD39" s="2">
        <v>118869</v>
      </c>
      <c r="BE39" s="2">
        <v>1078643</v>
      </c>
      <c r="BF39" s="2">
        <v>319497</v>
      </c>
      <c r="BG39" s="2">
        <v>199547</v>
      </c>
      <c r="BH39" s="2">
        <v>239546</v>
      </c>
      <c r="BI39" s="2">
        <v>204842</v>
      </c>
      <c r="BJ39" s="2">
        <v>88508</v>
      </c>
      <c r="BK39" s="2">
        <v>319402</v>
      </c>
      <c r="BL39" s="2">
        <v>117503</v>
      </c>
      <c r="BM39" s="2">
        <v>453568</v>
      </c>
      <c r="BN39" s="2">
        <v>1114690</v>
      </c>
      <c r="BO39" s="2">
        <v>676085</v>
      </c>
      <c r="BP39" s="2">
        <v>166467</v>
      </c>
      <c r="BQ39" s="2">
        <v>400502</v>
      </c>
      <c r="BR39" s="2">
        <v>164664</v>
      </c>
      <c r="BS39" s="2">
        <v>84744</v>
      </c>
      <c r="BT39" s="2">
        <v>1785215</v>
      </c>
      <c r="BU39" s="2">
        <v>1356573</v>
      </c>
      <c r="BV39" s="2">
        <v>104938</v>
      </c>
      <c r="BW39" s="2">
        <v>89520</v>
      </c>
      <c r="BX39" s="2">
        <v>420004</v>
      </c>
      <c r="BY39" s="2">
        <v>181469</v>
      </c>
      <c r="BZ39" s="2">
        <v>309476</v>
      </c>
      <c r="CA39" s="2">
        <v>320401</v>
      </c>
      <c r="CB39" s="2">
        <v>353203</v>
      </c>
      <c r="CC39" s="2">
        <v>138019000</v>
      </c>
      <c r="CD39" s="2">
        <v>3469920</v>
      </c>
      <c r="CE39" s="2">
        <v>449638</v>
      </c>
      <c r="CF39" s="2">
        <v>16739439</v>
      </c>
      <c r="CG39" s="2" t="s">
        <v>5</v>
      </c>
      <c r="CH39" s="2">
        <v>355291</v>
      </c>
      <c r="CI39" s="2">
        <v>1581104</v>
      </c>
      <c r="CJ39" s="2">
        <v>350860</v>
      </c>
      <c r="CK39" s="2">
        <v>128725</v>
      </c>
      <c r="CL39" s="2">
        <v>375624</v>
      </c>
      <c r="CM39" s="2">
        <v>238091</v>
      </c>
      <c r="CN39" s="2">
        <v>121475</v>
      </c>
      <c r="CO39" s="2">
        <v>239062</v>
      </c>
      <c r="CP39" s="2">
        <v>105708</v>
      </c>
      <c r="CQ39" s="2">
        <v>371754</v>
      </c>
      <c r="CR39" s="2">
        <v>599755</v>
      </c>
      <c r="CS39" s="2">
        <v>119221</v>
      </c>
      <c r="CT39" s="2">
        <v>122034</v>
      </c>
      <c r="CU39" s="2">
        <v>785483</v>
      </c>
      <c r="CV39" s="2">
        <v>1464396</v>
      </c>
      <c r="CW39" s="2">
        <v>192971</v>
      </c>
      <c r="CX39" s="2">
        <v>1311328</v>
      </c>
      <c r="CY39" s="2">
        <v>144945</v>
      </c>
      <c r="CZ39" s="2">
        <v>885424</v>
      </c>
      <c r="DA39" s="2">
        <v>1055130</v>
      </c>
      <c r="DB39" s="2">
        <v>425582</v>
      </c>
      <c r="DC39" s="2">
        <v>24952521</v>
      </c>
      <c r="DD39" s="2">
        <v>287972</v>
      </c>
      <c r="DE39" s="2">
        <v>57361</v>
      </c>
      <c r="DF39" s="2">
        <v>175968</v>
      </c>
      <c r="DG39" s="2">
        <v>178471</v>
      </c>
      <c r="DH39" s="2">
        <v>295658</v>
      </c>
      <c r="DI39" s="2">
        <v>80778</v>
      </c>
      <c r="DJ39" s="2">
        <v>277980</v>
      </c>
      <c r="DK39" s="2">
        <v>238487</v>
      </c>
      <c r="DL39" s="2">
        <v>38392639</v>
      </c>
      <c r="DM39" s="2">
        <v>231008</v>
      </c>
      <c r="DN39" s="2">
        <v>20055459</v>
      </c>
      <c r="DO39" s="2">
        <v>777625</v>
      </c>
      <c r="DP39" s="2">
        <v>1322160</v>
      </c>
      <c r="DQ39" s="2">
        <v>510304</v>
      </c>
      <c r="DR39" s="2">
        <v>349422</v>
      </c>
      <c r="DS39" s="2">
        <v>69690</v>
      </c>
      <c r="DT39" s="2">
        <v>116598</v>
      </c>
      <c r="DU39" s="2">
        <v>536168</v>
      </c>
      <c r="DV39" s="2">
        <v>552547</v>
      </c>
      <c r="DW39" s="2">
        <v>840283</v>
      </c>
      <c r="DX39" s="2">
        <v>446920</v>
      </c>
      <c r="DY39" s="2">
        <v>3411850</v>
      </c>
      <c r="DZ39" s="2">
        <v>259374</v>
      </c>
      <c r="EA39" s="2">
        <v>2779819</v>
      </c>
      <c r="EB39" s="2">
        <v>541157</v>
      </c>
      <c r="EC39" s="2">
        <v>245125</v>
      </c>
      <c r="ED39" s="2">
        <v>534950</v>
      </c>
      <c r="EE39" s="2">
        <v>982726</v>
      </c>
      <c r="EF39" s="2">
        <v>3063526</v>
      </c>
      <c r="EG39" s="2">
        <v>1686982</v>
      </c>
      <c r="EH39" s="2">
        <v>2336662</v>
      </c>
      <c r="EI39" s="2">
        <v>260188</v>
      </c>
      <c r="EJ39" s="2">
        <v>541583</v>
      </c>
      <c r="EK39" s="2">
        <v>199741</v>
      </c>
      <c r="EL39" s="2">
        <v>97435</v>
      </c>
      <c r="EM39" s="2">
        <v>7823136</v>
      </c>
      <c r="EN39" s="2">
        <v>788966</v>
      </c>
      <c r="EO39" s="2">
        <v>305355</v>
      </c>
      <c r="EP39" s="2">
        <v>568000</v>
      </c>
      <c r="EQ39" s="2">
        <v>443739</v>
      </c>
      <c r="ER39" s="2">
        <v>693991</v>
      </c>
      <c r="ES39" s="2">
        <v>774934</v>
      </c>
      <c r="ET39" s="2">
        <v>173226</v>
      </c>
      <c r="EU39" s="2">
        <v>957032</v>
      </c>
      <c r="EV39" s="2">
        <v>291087</v>
      </c>
      <c r="EW39" s="2">
        <v>1110262</v>
      </c>
      <c r="EX39" s="2">
        <v>111227</v>
      </c>
      <c r="EY39" s="2">
        <v>178968</v>
      </c>
      <c r="EZ39" s="2">
        <v>299655</v>
      </c>
      <c r="FA39" s="2">
        <v>252581</v>
      </c>
      <c r="FB39" s="2">
        <v>419216</v>
      </c>
      <c r="FC39" s="2">
        <v>265178</v>
      </c>
      <c r="FD39" s="2">
        <v>231496</v>
      </c>
      <c r="FE39" s="2">
        <v>136258</v>
      </c>
      <c r="FF39" s="2">
        <v>1412078</v>
      </c>
      <c r="FG39" s="2">
        <v>144511</v>
      </c>
      <c r="FH39" s="2">
        <v>62566</v>
      </c>
      <c r="FI39" s="2">
        <v>133459</v>
      </c>
      <c r="FJ39" s="2">
        <v>1364572</v>
      </c>
      <c r="FK39" s="2">
        <v>23391743</v>
      </c>
      <c r="FL39" s="2">
        <v>247839</v>
      </c>
      <c r="FM39" s="2">
        <v>2508908</v>
      </c>
      <c r="FN39" s="2">
        <v>792936</v>
      </c>
      <c r="FO39" s="2">
        <v>1395125</v>
      </c>
      <c r="FP39" s="2">
        <v>1715524</v>
      </c>
      <c r="FQ39" s="2">
        <v>2097000</v>
      </c>
      <c r="FR39" s="2">
        <v>639069</v>
      </c>
      <c r="FS39" s="2">
        <v>47612</v>
      </c>
      <c r="FT39" s="2">
        <v>184111</v>
      </c>
      <c r="FU39" s="2">
        <v>325696</v>
      </c>
      <c r="FV39" s="2">
        <v>620000</v>
      </c>
      <c r="FW39" s="2">
        <v>308423</v>
      </c>
      <c r="FX39" s="2">
        <v>272051</v>
      </c>
      <c r="FY39" s="2">
        <v>146713</v>
      </c>
      <c r="FZ39" s="2">
        <v>539755</v>
      </c>
      <c r="GA39" s="2">
        <v>894908</v>
      </c>
      <c r="GB39" s="2">
        <v>66803</v>
      </c>
      <c r="GC39" s="2">
        <v>202558</v>
      </c>
      <c r="GD39" s="2">
        <v>438621</v>
      </c>
      <c r="GE39" s="2">
        <v>133643</v>
      </c>
      <c r="GF39" s="2">
        <v>181298</v>
      </c>
      <c r="GG39" s="2">
        <v>87265</v>
      </c>
      <c r="GH39" s="2">
        <v>879898</v>
      </c>
      <c r="GI39" s="2">
        <v>98007000</v>
      </c>
      <c r="GJ39" s="2">
        <v>70126</v>
      </c>
      <c r="GK39" s="2">
        <v>80225861</v>
      </c>
      <c r="GL39" s="2">
        <v>33227</v>
      </c>
      <c r="GM39" s="2">
        <v>107308</v>
      </c>
      <c r="GN39" s="2" t="s">
        <v>5</v>
      </c>
      <c r="GO39" s="2">
        <v>38817</v>
      </c>
      <c r="GP39" s="2">
        <v>4083921</v>
      </c>
      <c r="GQ39" s="2">
        <v>347362</v>
      </c>
      <c r="GR39" s="2">
        <v>841158</v>
      </c>
      <c r="GS39" s="2">
        <v>1235185</v>
      </c>
      <c r="GT39" s="2">
        <v>51865</v>
      </c>
      <c r="GU39" s="2">
        <v>2314754</v>
      </c>
      <c r="GV39" s="2">
        <v>23188348</v>
      </c>
      <c r="GW39" s="2">
        <v>744616</v>
      </c>
      <c r="GX39" s="2">
        <v>409816</v>
      </c>
      <c r="GY39" s="2">
        <v>31402954</v>
      </c>
      <c r="GZ39" s="2">
        <v>231737</v>
      </c>
      <c r="HA39" s="2">
        <v>14903000</v>
      </c>
      <c r="HB39" s="2" t="s">
        <v>5</v>
      </c>
      <c r="HC39" s="2" t="s">
        <v>5</v>
      </c>
      <c r="HD39" s="2" t="s">
        <v>5</v>
      </c>
      <c r="HE39" s="2">
        <v>17289604</v>
      </c>
      <c r="HF39" s="2" t="s">
        <v>5</v>
      </c>
      <c r="HG39" s="2">
        <v>3476840</v>
      </c>
      <c r="HH39" s="2">
        <v>651310</v>
      </c>
      <c r="HI39" s="2">
        <v>4387544</v>
      </c>
      <c r="HJ39" s="2" t="s">
        <v>5</v>
      </c>
      <c r="HK39" s="2">
        <v>980248</v>
      </c>
      <c r="HL39" s="2">
        <v>3419006</v>
      </c>
      <c r="HM39" s="2">
        <v>168772</v>
      </c>
      <c r="HN39" s="2" t="s">
        <v>5</v>
      </c>
      <c r="HO39" s="2">
        <v>159158</v>
      </c>
      <c r="HP39" s="2">
        <v>167113</v>
      </c>
      <c r="HQ39" s="2">
        <v>1887004</v>
      </c>
      <c r="HR39" s="2">
        <v>15875</v>
      </c>
      <c r="HS39" s="2">
        <v>740511</v>
      </c>
      <c r="HT39" s="2" t="s">
        <v>5</v>
      </c>
      <c r="HU39" s="2">
        <v>930962</v>
      </c>
      <c r="HV39" s="2">
        <v>3590762</v>
      </c>
      <c r="HW39" s="2">
        <v>107344</v>
      </c>
      <c r="HX39" s="2">
        <v>75049</v>
      </c>
      <c r="HY39" s="2">
        <v>96907</v>
      </c>
      <c r="HZ39" s="2">
        <v>2397380</v>
      </c>
      <c r="IA39" s="2">
        <v>137725</v>
      </c>
      <c r="IB39" s="2">
        <v>22492061</v>
      </c>
      <c r="IC39" s="2" t="s">
        <v>5</v>
      </c>
      <c r="ID39" s="2" t="s">
        <v>5</v>
      </c>
      <c r="IE39" s="2">
        <v>454432</v>
      </c>
      <c r="IF39" s="2">
        <v>13741707</v>
      </c>
      <c r="IG39" s="2">
        <v>90319841</v>
      </c>
      <c r="IH39" s="2" t="s">
        <v>5</v>
      </c>
      <c r="II39" s="2" t="s">
        <v>5</v>
      </c>
      <c r="IJ39" s="2">
        <v>766327</v>
      </c>
      <c r="IK39" s="2">
        <v>1125833</v>
      </c>
      <c r="IL39" s="2">
        <v>3557199</v>
      </c>
      <c r="IM39" s="2">
        <v>1763056</v>
      </c>
      <c r="IN39" s="2">
        <v>396283</v>
      </c>
      <c r="IO39" s="2">
        <v>364542</v>
      </c>
      <c r="IP39" s="2">
        <v>306262</v>
      </c>
      <c r="IQ39" s="2">
        <v>3253066</v>
      </c>
      <c r="IR39" s="2">
        <v>5123832</v>
      </c>
      <c r="IS39" s="2" t="s">
        <v>5</v>
      </c>
      <c r="IT39" s="2">
        <v>372925</v>
      </c>
      <c r="IU39" s="2" t="s">
        <v>5</v>
      </c>
      <c r="IV39" s="2" t="s">
        <v>5</v>
      </c>
      <c r="IW39" s="2">
        <v>116453</v>
      </c>
      <c r="IX39" s="2">
        <v>2400426</v>
      </c>
      <c r="IY39" s="2">
        <v>729370</v>
      </c>
      <c r="IZ39" s="2">
        <v>944094</v>
      </c>
      <c r="JA39" s="2">
        <v>3059044</v>
      </c>
      <c r="JB39" s="2">
        <v>5123722</v>
      </c>
      <c r="JC39" s="2">
        <v>11104980</v>
      </c>
      <c r="JD39" s="2">
        <v>1365670</v>
      </c>
      <c r="JE39" s="2">
        <v>6831358</v>
      </c>
      <c r="JF39" s="2" t="s">
        <v>5</v>
      </c>
      <c r="JG39" s="2">
        <v>801000</v>
      </c>
      <c r="JH39" s="2">
        <v>496523</v>
      </c>
      <c r="JI39" s="2">
        <v>221558</v>
      </c>
      <c r="JJ39" s="2">
        <v>11131589</v>
      </c>
      <c r="JK39" s="2">
        <v>1103780</v>
      </c>
      <c r="JL39" s="2">
        <v>1781617</v>
      </c>
      <c r="JM39" s="2">
        <v>455658</v>
      </c>
      <c r="JN39" s="2">
        <v>4286844</v>
      </c>
      <c r="JO39" s="2">
        <v>5547353</v>
      </c>
      <c r="JP39" s="2">
        <v>237738</v>
      </c>
      <c r="JQ39" s="2">
        <v>640424</v>
      </c>
      <c r="JR39" s="2">
        <v>470241</v>
      </c>
      <c r="JS39" s="2">
        <v>908639</v>
      </c>
      <c r="JT39" s="2">
        <v>558518</v>
      </c>
      <c r="JU39" s="2">
        <v>7538661</v>
      </c>
      <c r="JV39" s="2">
        <v>147987</v>
      </c>
      <c r="JW39" s="2">
        <v>927924</v>
      </c>
      <c r="JX39" s="2">
        <v>5070160</v>
      </c>
      <c r="JY39" s="2">
        <v>247491</v>
      </c>
      <c r="JZ39" s="2" t="s">
        <v>5</v>
      </c>
      <c r="KA39" s="2">
        <v>149678</v>
      </c>
      <c r="KB39" s="2">
        <v>330239</v>
      </c>
      <c r="KC39" s="2" t="s">
        <v>5</v>
      </c>
      <c r="KD39" s="2">
        <v>86642</v>
      </c>
      <c r="KE39" s="2">
        <v>414521</v>
      </c>
      <c r="KF39" s="2">
        <v>1366521</v>
      </c>
      <c r="KG39" s="2">
        <v>15088683</v>
      </c>
      <c r="KH39" s="2">
        <v>488873</v>
      </c>
      <c r="KI39" s="2" t="s">
        <v>5</v>
      </c>
      <c r="KJ39" s="2" t="s">
        <v>5</v>
      </c>
      <c r="KK39" s="2">
        <v>235005</v>
      </c>
      <c r="KL39" s="2">
        <v>1731093</v>
      </c>
      <c r="KM39" s="2">
        <v>237032</v>
      </c>
      <c r="KN39" s="2">
        <v>692356</v>
      </c>
      <c r="KO39" s="2" t="s">
        <v>5</v>
      </c>
      <c r="KP39" s="2" t="s">
        <v>5</v>
      </c>
      <c r="KQ39" s="2">
        <v>1982011</v>
      </c>
      <c r="KR39" s="2">
        <v>206947</v>
      </c>
      <c r="KS39" s="2" t="s">
        <v>5</v>
      </c>
      <c r="KT39" s="2">
        <v>342308</v>
      </c>
      <c r="KU39" s="2">
        <v>901843</v>
      </c>
      <c r="KV39" s="2">
        <v>177765</v>
      </c>
      <c r="KW39" s="2">
        <v>489381</v>
      </c>
      <c r="KX39" s="2">
        <v>1776044</v>
      </c>
      <c r="KY39" s="2">
        <v>2459147</v>
      </c>
      <c r="KZ39" s="2" t="s">
        <v>5</v>
      </c>
      <c r="LA39" s="2">
        <v>415274</v>
      </c>
      <c r="LB39" s="2">
        <v>1081620</v>
      </c>
      <c r="LC39" s="2">
        <v>15801698</v>
      </c>
      <c r="LD39" s="2">
        <v>548044</v>
      </c>
      <c r="LE39" s="2">
        <v>661764</v>
      </c>
      <c r="LF39" s="2">
        <v>3180014</v>
      </c>
      <c r="LG39" s="2" t="s">
        <v>5</v>
      </c>
      <c r="LH39" s="2">
        <v>836448</v>
      </c>
      <c r="LI39" s="2">
        <v>1507874</v>
      </c>
      <c r="LJ39" s="2">
        <v>6671781</v>
      </c>
      <c r="LK39" s="2">
        <v>7111738</v>
      </c>
      <c r="LL39" s="2">
        <v>1209705</v>
      </c>
      <c r="LM39" s="2" t="s">
        <v>5</v>
      </c>
      <c r="LN39" s="2">
        <v>511799</v>
      </c>
      <c r="LO39" s="2">
        <v>5216135</v>
      </c>
      <c r="LP39" s="2">
        <v>575577</v>
      </c>
      <c r="LQ39" s="2">
        <v>3799592</v>
      </c>
      <c r="LR39" s="2">
        <v>1232355</v>
      </c>
      <c r="LS39" s="2" t="s">
        <v>5</v>
      </c>
      <c r="LT39" s="2" t="s">
        <v>5</v>
      </c>
      <c r="LU39" s="2">
        <v>6659657</v>
      </c>
      <c r="LV39" s="2" t="s">
        <v>5</v>
      </c>
      <c r="LW39" s="2">
        <v>1282976</v>
      </c>
      <c r="LX39" s="2" t="s">
        <v>5</v>
      </c>
      <c r="LY39" s="2" t="s">
        <v>5</v>
      </c>
      <c r="LZ39" s="2" t="s">
        <v>5</v>
      </c>
      <c r="MA39" s="2">
        <v>263803</v>
      </c>
      <c r="MB39" s="2">
        <v>987996</v>
      </c>
      <c r="MC39" s="2" t="s">
        <v>5</v>
      </c>
      <c r="MD39" s="2" t="s">
        <v>5</v>
      </c>
      <c r="ME39" s="2">
        <v>323632</v>
      </c>
      <c r="MF39" s="2">
        <v>9064395</v>
      </c>
      <c r="MG39" s="2">
        <v>74472</v>
      </c>
      <c r="MH39" s="2">
        <v>2454771</v>
      </c>
      <c r="MI39" s="2" t="s">
        <v>5</v>
      </c>
      <c r="MJ39" s="2">
        <v>173157</v>
      </c>
      <c r="MK39" s="2">
        <v>1110179</v>
      </c>
      <c r="ML39" s="2">
        <v>333545</v>
      </c>
      <c r="MM39" s="2">
        <v>1419980</v>
      </c>
      <c r="MN39" s="2">
        <v>2477195</v>
      </c>
      <c r="MO39" s="2">
        <v>5351698</v>
      </c>
      <c r="MP39" s="2" t="s">
        <v>5</v>
      </c>
      <c r="MQ39" s="2">
        <v>407487</v>
      </c>
      <c r="MR39" s="2">
        <v>323105</v>
      </c>
      <c r="MS39" s="2">
        <v>6187986</v>
      </c>
      <c r="MT39" s="2">
        <v>709162</v>
      </c>
      <c r="MU39" s="2">
        <v>2748161</v>
      </c>
      <c r="MV39" s="2">
        <v>7046610</v>
      </c>
      <c r="MW39" s="2">
        <v>146053</v>
      </c>
      <c r="MX39" s="2">
        <v>383525</v>
      </c>
      <c r="MY39" s="2" t="s">
        <v>5</v>
      </c>
      <c r="MZ39" s="2">
        <v>71011</v>
      </c>
      <c r="NA39" s="2">
        <v>44711</v>
      </c>
      <c r="NB39" s="2">
        <v>2300396</v>
      </c>
      <c r="NC39" s="2">
        <v>190752</v>
      </c>
      <c r="ND39" s="2">
        <v>135782</v>
      </c>
      <c r="NE39" s="2">
        <v>153275</v>
      </c>
      <c r="NF39" s="2">
        <v>126622</v>
      </c>
      <c r="NG39" s="2">
        <v>293794</v>
      </c>
      <c r="NH39" s="2">
        <v>389909</v>
      </c>
      <c r="NI39" s="2">
        <v>284956</v>
      </c>
      <c r="NJ39" s="2">
        <v>349709</v>
      </c>
      <c r="NK39" s="2">
        <v>575099</v>
      </c>
      <c r="NL39" s="2">
        <v>242140</v>
      </c>
      <c r="NM39" s="2">
        <v>140211</v>
      </c>
      <c r="NN39" s="2">
        <v>142025</v>
      </c>
      <c r="NO39" s="2">
        <v>231277</v>
      </c>
      <c r="NP39" s="2">
        <v>576904</v>
      </c>
      <c r="NQ39" s="2">
        <v>2884659</v>
      </c>
      <c r="NR39" s="2">
        <v>25532997</v>
      </c>
      <c r="NS39" s="2">
        <v>344263</v>
      </c>
      <c r="NT39" s="2">
        <v>297512</v>
      </c>
      <c r="NU39" s="2">
        <v>1225535</v>
      </c>
      <c r="NV39" s="2">
        <v>137314</v>
      </c>
      <c r="NW39" s="2">
        <v>406828</v>
      </c>
      <c r="NX39" s="2">
        <v>537859</v>
      </c>
      <c r="NY39" s="2">
        <v>99267</v>
      </c>
      <c r="NZ39" s="2">
        <v>494149</v>
      </c>
      <c r="OA39" s="2">
        <v>407816</v>
      </c>
      <c r="OB39" s="2">
        <v>185091</v>
      </c>
      <c r="OC39" s="2">
        <v>418543</v>
      </c>
      <c r="OD39" s="2">
        <v>74228</v>
      </c>
      <c r="OE39" s="2">
        <v>526486</v>
      </c>
      <c r="OF39" s="2">
        <v>397579</v>
      </c>
      <c r="OG39" s="2">
        <v>9068182</v>
      </c>
      <c r="OH39" s="2">
        <v>261238</v>
      </c>
      <c r="OI39" s="2">
        <v>143334</v>
      </c>
      <c r="OJ39" s="2">
        <v>102109</v>
      </c>
      <c r="OK39" s="2">
        <v>760753</v>
      </c>
      <c r="OL39" s="2">
        <v>235858</v>
      </c>
      <c r="OM39" s="2">
        <v>129222</v>
      </c>
      <c r="ON39" s="2">
        <v>109929</v>
      </c>
      <c r="OO39" s="2">
        <v>346754</v>
      </c>
      <c r="OP39" s="2">
        <v>1179593</v>
      </c>
      <c r="OQ39" s="2">
        <v>518923</v>
      </c>
      <c r="OR39" s="2">
        <v>195233</v>
      </c>
      <c r="OS39" s="2">
        <v>245767</v>
      </c>
      <c r="OT39" s="2">
        <v>395359</v>
      </c>
      <c r="OU39" s="2">
        <v>611733</v>
      </c>
      <c r="OV39" s="2">
        <v>110551</v>
      </c>
      <c r="OW39" s="2">
        <v>27083</v>
      </c>
      <c r="OX39" s="2">
        <v>220279</v>
      </c>
      <c r="OY39" s="2">
        <v>626876</v>
      </c>
      <c r="OZ39" s="2">
        <v>127148</v>
      </c>
      <c r="PA39" s="2">
        <v>738018</v>
      </c>
      <c r="PB39" s="2">
        <v>3166</v>
      </c>
      <c r="PC39" s="2">
        <v>181785</v>
      </c>
      <c r="PD39" s="2">
        <v>257869</v>
      </c>
      <c r="PE39" s="2">
        <v>643064</v>
      </c>
      <c r="PF39" s="2">
        <v>15265</v>
      </c>
      <c r="PG39" s="2">
        <v>1110396</v>
      </c>
      <c r="PH39" s="2">
        <v>3111755</v>
      </c>
      <c r="PI39" s="2">
        <v>1594620</v>
      </c>
      <c r="PJ39" s="2">
        <v>529959</v>
      </c>
      <c r="PK39" s="2">
        <v>1126806</v>
      </c>
      <c r="PL39" s="2">
        <v>678771</v>
      </c>
      <c r="PM39" s="2">
        <v>477498</v>
      </c>
      <c r="PN39" s="2">
        <v>1701842</v>
      </c>
      <c r="PO39" s="2">
        <v>1029943</v>
      </c>
      <c r="PP39" s="2">
        <v>2085496</v>
      </c>
      <c r="PQ39" s="2" t="s">
        <v>5</v>
      </c>
      <c r="PR39" s="2">
        <v>2557539</v>
      </c>
      <c r="PS39" s="2">
        <v>1560879</v>
      </c>
      <c r="PT39" s="2">
        <v>432985</v>
      </c>
      <c r="PU39" s="2">
        <v>7982544</v>
      </c>
      <c r="PV39" s="2">
        <v>186204</v>
      </c>
      <c r="PW39" s="2">
        <v>1749411</v>
      </c>
      <c r="PX39" s="2">
        <v>1103921</v>
      </c>
      <c r="PY39" s="2">
        <v>868483</v>
      </c>
      <c r="PZ39" s="2">
        <v>437659</v>
      </c>
      <c r="QA39" s="2">
        <v>774162</v>
      </c>
      <c r="QB39" s="2">
        <v>603130</v>
      </c>
      <c r="QC39" s="2">
        <v>294575</v>
      </c>
      <c r="QD39" s="2">
        <v>951880</v>
      </c>
      <c r="QE39" s="2">
        <v>1743814</v>
      </c>
      <c r="QF39" s="2" t="s">
        <v>5</v>
      </c>
      <c r="QG39" s="2">
        <v>2912345</v>
      </c>
      <c r="QH39" s="2">
        <v>74676890</v>
      </c>
      <c r="QI39" s="2">
        <v>783889</v>
      </c>
      <c r="QJ39" s="2">
        <v>1171411</v>
      </c>
      <c r="QK39" s="2" t="s">
        <v>5</v>
      </c>
      <c r="QL39" s="2" t="s">
        <v>5</v>
      </c>
      <c r="QM39" s="2">
        <v>361116</v>
      </c>
      <c r="QN39" s="2">
        <v>710374</v>
      </c>
      <c r="QO39" s="2" t="s">
        <v>5</v>
      </c>
      <c r="QP39" s="2">
        <v>673905</v>
      </c>
      <c r="QQ39" s="2">
        <v>42028</v>
      </c>
      <c r="QR39" s="2">
        <v>272605</v>
      </c>
      <c r="QS39" s="2" t="s">
        <v>5</v>
      </c>
      <c r="QT39" s="2">
        <v>658332</v>
      </c>
      <c r="QU39" s="2">
        <v>42999000</v>
      </c>
      <c r="QV39" s="2">
        <v>20154</v>
      </c>
      <c r="QW39" s="2">
        <v>260074</v>
      </c>
      <c r="QX39" s="2" t="s">
        <v>5</v>
      </c>
      <c r="QY39" s="2">
        <v>7286</v>
      </c>
      <c r="QZ39" s="2">
        <v>217</v>
      </c>
      <c r="RA39" s="2">
        <v>7544474</v>
      </c>
      <c r="RB39" s="2">
        <v>394144</v>
      </c>
      <c r="RC39" s="2">
        <v>597019</v>
      </c>
      <c r="RD39" s="2">
        <v>11580</v>
      </c>
      <c r="RE39" s="2">
        <v>54765</v>
      </c>
      <c r="RF39" s="2">
        <v>0</v>
      </c>
      <c r="RG39" s="2">
        <v>4389</v>
      </c>
      <c r="RH39" s="2">
        <v>88571085</v>
      </c>
      <c r="RI39" s="2">
        <v>307856</v>
      </c>
      <c r="RJ39" s="2">
        <v>33630876</v>
      </c>
      <c r="RK39" s="2">
        <v>327805135</v>
      </c>
      <c r="RL39" s="2">
        <v>826600</v>
      </c>
      <c r="RM39" s="2">
        <v>235468</v>
      </c>
      <c r="RN39" s="2">
        <v>18347585</v>
      </c>
      <c r="RO39" s="2">
        <v>31265</v>
      </c>
      <c r="RP39" s="2" t="s">
        <v>5</v>
      </c>
      <c r="RQ39" s="2">
        <v>9672056</v>
      </c>
      <c r="RR39" s="2">
        <v>480660</v>
      </c>
      <c r="RS39" s="2">
        <v>792772</v>
      </c>
      <c r="RT39" s="2" t="s">
        <v>5</v>
      </c>
      <c r="RU39" s="2" t="s">
        <v>5</v>
      </c>
      <c r="RV39" s="2" t="s">
        <v>5</v>
      </c>
      <c r="RW39" s="2" t="s">
        <v>5</v>
      </c>
      <c r="RX39" s="2" t="s">
        <v>5</v>
      </c>
      <c r="RY39" s="2" t="s">
        <v>5</v>
      </c>
      <c r="RZ39" s="2">
        <v>3093422</v>
      </c>
      <c r="SA39" s="2" t="s">
        <v>5</v>
      </c>
      <c r="SB39" s="2" t="s">
        <v>5</v>
      </c>
      <c r="SC39" s="2" t="s">
        <v>5</v>
      </c>
      <c r="SD39" s="2">
        <v>4996093</v>
      </c>
      <c r="SE39" s="2" t="s">
        <v>5</v>
      </c>
      <c r="SF39" s="2">
        <v>165048</v>
      </c>
      <c r="SG39" s="2">
        <v>1170542</v>
      </c>
      <c r="SH39" s="2">
        <v>143404</v>
      </c>
      <c r="SI39" s="2">
        <v>375960</v>
      </c>
      <c r="SJ39" s="2">
        <v>77292</v>
      </c>
      <c r="SK39" s="2">
        <v>34216891</v>
      </c>
      <c r="SL39" s="2">
        <v>1230982</v>
      </c>
      <c r="SM39" s="2">
        <v>4925205</v>
      </c>
      <c r="SN39" s="2">
        <v>979402</v>
      </c>
      <c r="SO39" s="2">
        <v>4061</v>
      </c>
      <c r="SP39" s="2">
        <v>4033547</v>
      </c>
      <c r="SQ39" s="2">
        <v>344763</v>
      </c>
      <c r="SR39" s="2">
        <v>91980</v>
      </c>
      <c r="SS39" s="2">
        <v>13865</v>
      </c>
      <c r="ST39" s="2">
        <v>1352998</v>
      </c>
      <c r="SU39" s="2">
        <v>3943973</v>
      </c>
      <c r="SV39" s="2">
        <v>25787929</v>
      </c>
      <c r="SW39" s="2">
        <v>1149662</v>
      </c>
      <c r="SX39" s="2">
        <v>2242347</v>
      </c>
      <c r="SY39" s="2">
        <v>159425</v>
      </c>
      <c r="SZ39" s="2">
        <v>251742</v>
      </c>
      <c r="TA39" s="2">
        <v>2235265</v>
      </c>
      <c r="TB39" s="2">
        <v>177835</v>
      </c>
      <c r="TC39" s="2">
        <v>330514</v>
      </c>
      <c r="TD39" s="2">
        <v>225777</v>
      </c>
      <c r="TE39" s="2">
        <v>94367</v>
      </c>
      <c r="TF39" s="2">
        <v>388323</v>
      </c>
      <c r="TG39" s="2">
        <v>4852321</v>
      </c>
      <c r="TH39" s="2">
        <v>43541508</v>
      </c>
      <c r="TI39" s="2">
        <v>241001</v>
      </c>
      <c r="TJ39" s="2" t="s">
        <v>5</v>
      </c>
      <c r="TK39" s="2">
        <v>3698807</v>
      </c>
      <c r="TL39" s="2">
        <v>755008</v>
      </c>
      <c r="TM39" s="2">
        <v>297657</v>
      </c>
      <c r="TN39" s="2">
        <v>3770120</v>
      </c>
      <c r="TO39" s="2">
        <v>283622</v>
      </c>
      <c r="TP39" s="2">
        <v>76389</v>
      </c>
      <c r="TQ39" s="2">
        <v>1132718</v>
      </c>
      <c r="TR39" s="2">
        <v>673765</v>
      </c>
      <c r="TS39" s="2">
        <v>634850</v>
      </c>
      <c r="TT39" s="2">
        <v>596118</v>
      </c>
      <c r="TU39" s="2">
        <v>19143</v>
      </c>
      <c r="TV39" s="2">
        <v>1364742</v>
      </c>
      <c r="TW39" s="2">
        <v>182152</v>
      </c>
      <c r="TX39" s="2">
        <v>146066</v>
      </c>
      <c r="TY39" s="2">
        <v>300088</v>
      </c>
      <c r="TZ39" s="2">
        <v>1069085</v>
      </c>
      <c r="UA39" s="2">
        <v>280240</v>
      </c>
      <c r="UB39" s="2">
        <v>1248447</v>
      </c>
      <c r="UC39" s="2">
        <v>1370854</v>
      </c>
      <c r="UD39" s="2">
        <v>552566</v>
      </c>
      <c r="UE39" s="2" t="s">
        <v>5</v>
      </c>
      <c r="UF39" s="2">
        <v>223470</v>
      </c>
      <c r="UG39" s="2">
        <v>300734</v>
      </c>
      <c r="UH39" s="2">
        <v>175997</v>
      </c>
      <c r="UI39" s="2">
        <v>837338</v>
      </c>
      <c r="UJ39" s="2">
        <v>599136</v>
      </c>
      <c r="UK39" s="2">
        <v>26454</v>
      </c>
      <c r="UL39" s="2">
        <v>235551</v>
      </c>
      <c r="UM39" s="2">
        <v>1307262</v>
      </c>
      <c r="UN39" s="2">
        <v>6952530</v>
      </c>
      <c r="UO39" s="2">
        <v>1888992</v>
      </c>
      <c r="UP39" s="2">
        <v>983585</v>
      </c>
      <c r="UQ39" s="2">
        <v>1308289</v>
      </c>
      <c r="UR39" s="2">
        <v>414663</v>
      </c>
      <c r="US39" s="2">
        <v>109630</v>
      </c>
      <c r="UT39" s="2">
        <v>151908</v>
      </c>
      <c r="UU39" s="2">
        <v>953216</v>
      </c>
      <c r="UV39" s="2">
        <v>41935686</v>
      </c>
      <c r="UW39" s="2">
        <v>63331</v>
      </c>
      <c r="UX39" s="2">
        <v>966664</v>
      </c>
      <c r="UY39" s="2">
        <v>14263044</v>
      </c>
      <c r="UZ39" s="2">
        <v>58674729</v>
      </c>
      <c r="VA39" s="2">
        <v>585030</v>
      </c>
      <c r="VB39" s="2">
        <v>511385</v>
      </c>
      <c r="VC39" s="2">
        <v>154497</v>
      </c>
      <c r="VD39" s="2">
        <v>362832</v>
      </c>
      <c r="VE39" s="2">
        <v>781904</v>
      </c>
      <c r="VF39" s="2">
        <v>2840785</v>
      </c>
      <c r="VG39" s="2">
        <v>349503</v>
      </c>
      <c r="VH39" s="2">
        <v>162383</v>
      </c>
      <c r="VI39" s="2">
        <v>2603873</v>
      </c>
      <c r="VJ39" s="2">
        <v>802472</v>
      </c>
      <c r="VK39" s="2">
        <v>336944</v>
      </c>
      <c r="VL39" s="2">
        <v>773915</v>
      </c>
      <c r="VM39" s="2">
        <v>263730</v>
      </c>
      <c r="VN39" s="2">
        <v>254347</v>
      </c>
      <c r="VO39" s="2">
        <v>880093</v>
      </c>
      <c r="VP39" s="2">
        <v>313288</v>
      </c>
      <c r="VQ39" s="2">
        <v>493072</v>
      </c>
      <c r="VR39" s="2">
        <v>532673</v>
      </c>
      <c r="VS39" s="2">
        <v>24559356</v>
      </c>
      <c r="VT39" s="2">
        <v>62512</v>
      </c>
      <c r="VU39" s="2">
        <v>228087</v>
      </c>
      <c r="VV39" s="2">
        <v>171645</v>
      </c>
      <c r="VW39" s="2">
        <v>145032</v>
      </c>
      <c r="VX39" s="2">
        <v>155941</v>
      </c>
      <c r="VY39" s="2">
        <v>435104</v>
      </c>
      <c r="VZ39" s="2">
        <v>79166</v>
      </c>
      <c r="WA39" s="2">
        <v>142456</v>
      </c>
      <c r="WB39" s="2">
        <v>19097</v>
      </c>
      <c r="WC39" s="2">
        <v>426503</v>
      </c>
      <c r="WD39" s="2">
        <v>149593</v>
      </c>
      <c r="WE39" s="2">
        <v>286809</v>
      </c>
      <c r="WF39" s="2">
        <v>97525</v>
      </c>
      <c r="WG39" s="2">
        <v>1277372</v>
      </c>
      <c r="WH39" s="2">
        <v>605918</v>
      </c>
      <c r="WI39" s="2">
        <v>101171</v>
      </c>
      <c r="WJ39" s="2">
        <v>347684</v>
      </c>
      <c r="WK39" s="2">
        <v>56444</v>
      </c>
      <c r="WL39" s="2">
        <v>123950</v>
      </c>
      <c r="WM39" s="2">
        <v>477243</v>
      </c>
      <c r="WN39" s="2">
        <v>332343</v>
      </c>
      <c r="WO39" s="2">
        <v>189917</v>
      </c>
      <c r="WP39" s="2">
        <v>738540</v>
      </c>
      <c r="WQ39" s="2">
        <v>241269</v>
      </c>
      <c r="WR39" s="2">
        <v>2889383</v>
      </c>
      <c r="WS39" s="2">
        <v>331456</v>
      </c>
      <c r="WT39" s="2">
        <v>270876</v>
      </c>
      <c r="WU39" s="2">
        <v>247257</v>
      </c>
      <c r="WV39" s="2">
        <v>576409</v>
      </c>
      <c r="WW39" s="2">
        <v>264623</v>
      </c>
      <c r="WX39" s="2">
        <v>255612</v>
      </c>
      <c r="WY39" s="2">
        <v>319723</v>
      </c>
      <c r="WZ39" s="2">
        <v>285178</v>
      </c>
      <c r="XA39" s="2">
        <v>180834</v>
      </c>
      <c r="XB39" s="2">
        <v>394652</v>
      </c>
      <c r="XC39" s="2">
        <v>71477</v>
      </c>
      <c r="XD39" s="2">
        <v>362746</v>
      </c>
      <c r="XE39" s="2">
        <v>149009</v>
      </c>
      <c r="XF39" s="2" t="s">
        <v>5</v>
      </c>
      <c r="XG39" s="2">
        <v>736068</v>
      </c>
      <c r="XH39" s="2">
        <v>161006</v>
      </c>
      <c r="XI39" s="2">
        <v>150767</v>
      </c>
      <c r="XJ39" s="2">
        <v>176813</v>
      </c>
      <c r="XK39" s="2">
        <v>878841</v>
      </c>
      <c r="XL39" s="2">
        <v>218157</v>
      </c>
      <c r="XM39" s="2">
        <v>78579</v>
      </c>
      <c r="XN39" s="2">
        <v>680430</v>
      </c>
      <c r="XO39" s="2">
        <v>233987</v>
      </c>
      <c r="XP39" s="2">
        <v>1218371</v>
      </c>
      <c r="XQ39" s="2">
        <v>478880</v>
      </c>
      <c r="XR39" s="2">
        <v>313437</v>
      </c>
      <c r="XS39" s="2">
        <v>341638</v>
      </c>
      <c r="XT39" s="2">
        <v>670134</v>
      </c>
      <c r="XU39" s="2">
        <v>357207</v>
      </c>
      <c r="XV39" s="2">
        <v>551530</v>
      </c>
      <c r="XW39" s="2">
        <v>311241</v>
      </c>
      <c r="XX39" s="2">
        <v>456374</v>
      </c>
      <c r="XY39" s="2">
        <v>626822</v>
      </c>
      <c r="XZ39" s="2">
        <v>79746</v>
      </c>
      <c r="YA39" s="2">
        <v>317655</v>
      </c>
      <c r="YB39" s="2">
        <v>621719</v>
      </c>
      <c r="YC39" s="2">
        <v>2472990</v>
      </c>
      <c r="YD39" s="2">
        <v>346279</v>
      </c>
      <c r="YE39" s="2">
        <v>243171</v>
      </c>
      <c r="YF39" s="2" t="s">
        <v>5</v>
      </c>
      <c r="YG39" s="2">
        <v>397234</v>
      </c>
      <c r="YH39" s="2">
        <v>381606</v>
      </c>
      <c r="YI39" s="2">
        <v>549686</v>
      </c>
      <c r="YJ39" s="2">
        <v>175185</v>
      </c>
      <c r="YK39" s="2">
        <v>205685</v>
      </c>
      <c r="YL39" s="2">
        <v>177901</v>
      </c>
      <c r="YM39" s="2">
        <v>3408856</v>
      </c>
      <c r="YN39" s="2">
        <v>1496911</v>
      </c>
      <c r="YO39" s="2">
        <v>137165</v>
      </c>
      <c r="YP39" s="2">
        <v>180822</v>
      </c>
      <c r="YQ39" s="2">
        <v>255416</v>
      </c>
      <c r="YR39" s="2">
        <v>590745</v>
      </c>
      <c r="YS39" s="2">
        <v>637601</v>
      </c>
      <c r="YT39" s="2">
        <v>692438</v>
      </c>
      <c r="YU39" s="2">
        <v>257555</v>
      </c>
      <c r="YV39" s="2">
        <v>186065</v>
      </c>
      <c r="YW39" s="2">
        <v>526525</v>
      </c>
      <c r="YX39" s="2">
        <v>1078312</v>
      </c>
      <c r="YY39" s="2">
        <v>559463</v>
      </c>
      <c r="YZ39" s="2">
        <v>2108416</v>
      </c>
      <c r="ZA39" s="2">
        <v>133019</v>
      </c>
      <c r="ZB39" s="2">
        <v>414523</v>
      </c>
      <c r="ZC39" s="2">
        <v>1372904</v>
      </c>
      <c r="ZD39" s="2">
        <v>778703</v>
      </c>
      <c r="ZE39" s="2">
        <v>2015099</v>
      </c>
      <c r="ZF39" s="2">
        <v>326634</v>
      </c>
      <c r="ZG39" s="2">
        <v>349330</v>
      </c>
      <c r="ZH39" s="2">
        <v>71736</v>
      </c>
      <c r="ZI39" s="2">
        <v>254165</v>
      </c>
      <c r="ZJ39" s="2">
        <v>255318</v>
      </c>
      <c r="ZK39" s="2">
        <v>236699</v>
      </c>
      <c r="ZL39" s="2">
        <v>487887</v>
      </c>
      <c r="ZM39" s="2">
        <v>66720</v>
      </c>
      <c r="ZN39" s="2">
        <v>580555</v>
      </c>
      <c r="ZO39" s="2">
        <v>320620</v>
      </c>
      <c r="ZP39" s="2">
        <v>263118</v>
      </c>
      <c r="ZQ39" s="2">
        <v>378210</v>
      </c>
      <c r="ZR39" s="2">
        <v>56146846</v>
      </c>
      <c r="ZS39" s="2">
        <v>127261</v>
      </c>
      <c r="ZT39" s="2">
        <v>50476</v>
      </c>
      <c r="ZU39" s="2">
        <v>241031</v>
      </c>
      <c r="ZV39" s="2">
        <v>548455</v>
      </c>
      <c r="ZW39" s="2">
        <v>74704</v>
      </c>
      <c r="ZX39" s="2">
        <v>384714</v>
      </c>
      <c r="ZY39" s="2">
        <v>192389</v>
      </c>
      <c r="ZZ39" s="2">
        <v>580166</v>
      </c>
      <c r="AAA39" s="2">
        <v>384148</v>
      </c>
      <c r="AAB39" s="2">
        <v>124791</v>
      </c>
      <c r="AAC39" s="2">
        <v>223310</v>
      </c>
      <c r="AAD39" s="2">
        <v>404416</v>
      </c>
      <c r="AAE39" s="2">
        <v>166944</v>
      </c>
      <c r="AAF39" s="2">
        <v>212761</v>
      </c>
      <c r="AAG39" s="2">
        <v>88364</v>
      </c>
      <c r="AAH39" s="2">
        <v>187134</v>
      </c>
      <c r="AAI39" s="2">
        <v>135498</v>
      </c>
      <c r="AAJ39" s="2">
        <v>104150</v>
      </c>
      <c r="AAK39" s="2">
        <v>204407</v>
      </c>
      <c r="AAL39" s="2">
        <v>60091</v>
      </c>
      <c r="AAM39" s="2">
        <v>41020</v>
      </c>
      <c r="AAN39" s="2">
        <v>1891743</v>
      </c>
      <c r="AAO39" s="2">
        <v>412951</v>
      </c>
      <c r="AAP39" s="2">
        <v>2051080</v>
      </c>
      <c r="AAQ39" s="2">
        <v>296705</v>
      </c>
      <c r="AAR39" s="2">
        <v>209881</v>
      </c>
      <c r="AAS39" s="2">
        <v>245031</v>
      </c>
      <c r="AAT39" s="2">
        <v>148612</v>
      </c>
      <c r="AAU39" s="2">
        <v>164144</v>
      </c>
      <c r="AAV39" s="2">
        <v>2536664</v>
      </c>
      <c r="AAW39" s="2">
        <v>164938</v>
      </c>
      <c r="AAX39" s="2">
        <v>8047711</v>
      </c>
      <c r="AAY39" s="2" t="s">
        <v>5</v>
      </c>
      <c r="AAZ39" s="2">
        <v>6841531</v>
      </c>
      <c r="ABA39" s="2">
        <v>636147</v>
      </c>
      <c r="ABB39" s="2" t="s">
        <v>5</v>
      </c>
      <c r="ABC39" s="2">
        <v>822978</v>
      </c>
      <c r="ABD39" s="2">
        <v>447798</v>
      </c>
      <c r="ABE39" s="2">
        <v>501585</v>
      </c>
      <c r="ABF39" s="2">
        <v>308643</v>
      </c>
      <c r="ABG39" s="2">
        <v>1436454</v>
      </c>
      <c r="ABH39" s="2">
        <v>31613</v>
      </c>
      <c r="ABI39" s="2">
        <v>51504</v>
      </c>
      <c r="ABJ39" s="2">
        <v>157086</v>
      </c>
      <c r="ABK39" s="2">
        <v>143558</v>
      </c>
      <c r="ABL39" s="2">
        <v>1527694</v>
      </c>
      <c r="ABM39" s="2">
        <v>133847</v>
      </c>
      <c r="ABN39" s="2">
        <v>156776</v>
      </c>
      <c r="ABO39" s="2">
        <v>2117397</v>
      </c>
      <c r="ABP39" s="2">
        <v>1249975</v>
      </c>
      <c r="ABQ39" s="2">
        <v>137277</v>
      </c>
      <c r="ABR39" s="2">
        <v>7075669</v>
      </c>
      <c r="ABS39" s="2">
        <v>785714</v>
      </c>
      <c r="ABT39" s="2">
        <v>166273</v>
      </c>
      <c r="ABU39" s="2">
        <v>49114</v>
      </c>
      <c r="ABV39" s="2">
        <v>212881</v>
      </c>
      <c r="ABW39" s="2">
        <v>152579</v>
      </c>
      <c r="ABX39" s="2">
        <v>91381</v>
      </c>
      <c r="ABY39" s="2">
        <v>120594</v>
      </c>
      <c r="ABZ39" s="2">
        <v>742655</v>
      </c>
      <c r="ACA39" s="2">
        <v>1430583</v>
      </c>
      <c r="ACB39" s="2">
        <v>2311263</v>
      </c>
      <c r="ACC39" s="2">
        <v>117683</v>
      </c>
      <c r="ACD39" s="2">
        <v>2036552</v>
      </c>
      <c r="ACE39" s="2">
        <v>538396</v>
      </c>
      <c r="ACF39" s="2">
        <v>426332</v>
      </c>
      <c r="ACG39" s="2">
        <v>205986</v>
      </c>
      <c r="ACH39" s="2">
        <v>185825</v>
      </c>
      <c r="ACI39" s="2">
        <v>246262</v>
      </c>
      <c r="ACJ39" s="2">
        <v>322333</v>
      </c>
      <c r="ACK39" s="2">
        <v>245243</v>
      </c>
      <c r="ACL39" s="2">
        <v>75503</v>
      </c>
      <c r="ACM39" s="2">
        <v>130445</v>
      </c>
      <c r="ACN39" s="2">
        <v>149149</v>
      </c>
      <c r="ACO39" s="2">
        <v>118392</v>
      </c>
      <c r="ACP39" s="2">
        <v>180961</v>
      </c>
      <c r="ACQ39" s="2">
        <v>528194</v>
      </c>
      <c r="ACR39" s="2">
        <v>736017</v>
      </c>
      <c r="ACS39" s="2">
        <v>572497</v>
      </c>
      <c r="ACT39" s="2">
        <v>302497</v>
      </c>
      <c r="ACU39" s="2">
        <v>125541</v>
      </c>
      <c r="ACV39" s="2">
        <v>267503</v>
      </c>
      <c r="ACW39" s="2">
        <v>99367</v>
      </c>
      <c r="ACX39" s="2">
        <v>578769</v>
      </c>
      <c r="ACY39" s="2">
        <v>39854</v>
      </c>
      <c r="ACZ39" s="2">
        <v>1491371</v>
      </c>
      <c r="ADA39" s="2">
        <v>304905</v>
      </c>
      <c r="ADB39" s="2">
        <v>481702</v>
      </c>
      <c r="ADC39" s="2">
        <v>43723</v>
      </c>
      <c r="ADD39" s="2">
        <v>131309</v>
      </c>
      <c r="ADE39" s="2">
        <v>223781</v>
      </c>
      <c r="ADF39" s="2">
        <v>261691</v>
      </c>
      <c r="ADG39" s="2">
        <v>730888</v>
      </c>
      <c r="ADH39" s="2">
        <v>169940</v>
      </c>
      <c r="ADI39" s="2">
        <v>706272</v>
      </c>
      <c r="ADJ39" s="2">
        <v>36963</v>
      </c>
      <c r="ADK39" s="2">
        <v>231555</v>
      </c>
      <c r="ADL39" s="2">
        <v>240189</v>
      </c>
      <c r="ADM39" s="2">
        <v>16739</v>
      </c>
      <c r="ADN39" s="2">
        <v>362516</v>
      </c>
      <c r="ADO39" s="2">
        <v>133594</v>
      </c>
      <c r="ADP39" s="2">
        <v>257617</v>
      </c>
      <c r="ADQ39" s="2">
        <v>194548</v>
      </c>
      <c r="ADR39" s="2">
        <v>113129</v>
      </c>
      <c r="ADS39" s="2">
        <v>581198</v>
      </c>
      <c r="ADT39" s="2">
        <v>251520</v>
      </c>
      <c r="ADU39" s="2">
        <v>119939</v>
      </c>
      <c r="ADV39" s="2">
        <v>194470</v>
      </c>
      <c r="ADW39" s="2">
        <v>128986</v>
      </c>
      <c r="ADX39" s="2">
        <v>265530</v>
      </c>
      <c r="ADY39" s="2">
        <v>202377</v>
      </c>
      <c r="ADZ39" s="2">
        <v>130680</v>
      </c>
      <c r="AEA39" s="2">
        <v>67468</v>
      </c>
      <c r="AEB39" s="2">
        <v>209003</v>
      </c>
      <c r="AEC39" s="2">
        <v>34641</v>
      </c>
      <c r="AED39" s="2">
        <v>1563835</v>
      </c>
      <c r="AEE39" s="2">
        <v>73382</v>
      </c>
      <c r="AEF39" s="2">
        <v>1039518</v>
      </c>
      <c r="AEG39" s="2">
        <v>139861</v>
      </c>
      <c r="AEH39" s="2">
        <v>337823</v>
      </c>
      <c r="AEI39" s="2">
        <v>177918</v>
      </c>
      <c r="AEJ39" s="2">
        <v>593752</v>
      </c>
      <c r="AEK39" s="2">
        <v>137316</v>
      </c>
      <c r="AEL39" s="2">
        <v>1869507</v>
      </c>
      <c r="AEM39" s="2">
        <v>693976</v>
      </c>
      <c r="AEN39" s="2">
        <v>234489</v>
      </c>
      <c r="AEO39" s="2">
        <v>707171</v>
      </c>
      <c r="AEP39" s="2">
        <v>1755889</v>
      </c>
      <c r="AEQ39" s="2">
        <v>107478</v>
      </c>
      <c r="AER39" s="2">
        <v>7284</v>
      </c>
      <c r="AES39" s="2">
        <v>67039</v>
      </c>
      <c r="AET39" s="2">
        <v>354892</v>
      </c>
      <c r="AEU39" s="2">
        <v>1023763</v>
      </c>
      <c r="AEV39" s="2">
        <v>60589</v>
      </c>
      <c r="AEW39" s="2">
        <v>514044</v>
      </c>
      <c r="AEX39" s="2">
        <v>90302</v>
      </c>
      <c r="AEY39" s="2">
        <v>117238</v>
      </c>
      <c r="AEZ39" s="2">
        <v>570502</v>
      </c>
      <c r="AFA39" s="2">
        <v>346877</v>
      </c>
      <c r="AFB39" s="2">
        <v>122621</v>
      </c>
      <c r="AFC39" s="2">
        <v>127701</v>
      </c>
      <c r="AFD39" s="2">
        <v>65548</v>
      </c>
      <c r="AFE39" s="2">
        <v>47267</v>
      </c>
      <c r="AFF39" s="2">
        <v>269583</v>
      </c>
      <c r="AFG39" s="2">
        <v>282242</v>
      </c>
      <c r="AFH39" s="2">
        <v>259675</v>
      </c>
      <c r="AFI39" s="2">
        <v>97206</v>
      </c>
      <c r="AFJ39" s="2">
        <v>257743</v>
      </c>
      <c r="AFK39" s="2">
        <v>404502</v>
      </c>
      <c r="AFL39" s="2">
        <v>309749</v>
      </c>
      <c r="AFM39" s="2">
        <v>583242</v>
      </c>
      <c r="AFN39" s="2">
        <v>682379</v>
      </c>
      <c r="AFO39" s="2">
        <v>476059</v>
      </c>
      <c r="AFP39" s="2">
        <v>259736</v>
      </c>
      <c r="AFQ39" s="2">
        <v>358153</v>
      </c>
      <c r="AFR39" s="2">
        <v>237936</v>
      </c>
      <c r="AFS39" s="2">
        <v>36858</v>
      </c>
      <c r="AFT39" s="2">
        <v>136153</v>
      </c>
      <c r="AFU39" s="2">
        <v>4475489</v>
      </c>
      <c r="AFV39" s="2">
        <v>56625</v>
      </c>
      <c r="AFW39" s="2">
        <v>425403</v>
      </c>
      <c r="AFX39" s="2">
        <v>188706</v>
      </c>
      <c r="AFY39" s="2">
        <v>172017</v>
      </c>
      <c r="AFZ39" s="2">
        <v>268645</v>
      </c>
      <c r="AGA39" s="2">
        <v>194413</v>
      </c>
      <c r="AGB39" s="2">
        <v>449178</v>
      </c>
      <c r="AGC39" s="2">
        <v>429222</v>
      </c>
      <c r="AGD39" s="2">
        <v>360630</v>
      </c>
      <c r="AGE39" s="2">
        <v>1128959</v>
      </c>
      <c r="AGF39" s="2">
        <v>289275</v>
      </c>
      <c r="AGG39" s="2">
        <v>273762</v>
      </c>
      <c r="AGH39" s="2">
        <v>496075</v>
      </c>
      <c r="AGI39" s="2">
        <v>194080</v>
      </c>
      <c r="AGJ39" s="2">
        <v>28934</v>
      </c>
      <c r="AGK39" s="2">
        <v>307624</v>
      </c>
      <c r="AGL39" s="2">
        <v>186629</v>
      </c>
      <c r="AGM39" s="2">
        <v>265110</v>
      </c>
      <c r="AGN39" s="2">
        <v>507944</v>
      </c>
      <c r="AGO39" s="2">
        <v>169423</v>
      </c>
      <c r="AGP39" s="2">
        <v>359439</v>
      </c>
      <c r="AGQ39" s="2">
        <v>1634136</v>
      </c>
      <c r="AGR39" s="2">
        <v>81707</v>
      </c>
      <c r="AGS39" s="2">
        <v>2062272</v>
      </c>
      <c r="AGT39" s="2">
        <v>214777</v>
      </c>
      <c r="AGU39" s="2">
        <v>679529</v>
      </c>
      <c r="AGV39" s="2">
        <v>397938</v>
      </c>
      <c r="AGW39" s="2">
        <v>602864</v>
      </c>
      <c r="AGX39" s="2">
        <v>25650</v>
      </c>
      <c r="AGY39" s="2">
        <v>106476</v>
      </c>
      <c r="AGZ39" s="2">
        <v>247983</v>
      </c>
      <c r="AHA39" s="2">
        <v>605955</v>
      </c>
      <c r="AHB39" s="2">
        <v>459471</v>
      </c>
      <c r="AHC39" s="2">
        <v>5745644</v>
      </c>
      <c r="AHD39" s="2">
        <v>51010</v>
      </c>
      <c r="AHE39" s="2">
        <v>175421</v>
      </c>
      <c r="AHF39" s="2">
        <v>331455</v>
      </c>
      <c r="AHG39" s="2">
        <v>402688</v>
      </c>
      <c r="AHH39" s="2">
        <v>178690</v>
      </c>
      <c r="AHI39" s="2">
        <v>2777872</v>
      </c>
      <c r="AHJ39" s="2">
        <v>445434</v>
      </c>
      <c r="AHK39" s="2">
        <v>439833</v>
      </c>
      <c r="AHL39" s="2">
        <v>45043</v>
      </c>
      <c r="AHM39" s="2">
        <v>305012</v>
      </c>
      <c r="AHN39" s="2">
        <v>449997</v>
      </c>
      <c r="AHO39" s="2">
        <v>1062828</v>
      </c>
      <c r="AHP39" s="2">
        <v>183202</v>
      </c>
      <c r="AHQ39" s="2">
        <v>512645</v>
      </c>
      <c r="AHR39" s="2">
        <v>1026348</v>
      </c>
      <c r="AHS39" s="2">
        <v>276361</v>
      </c>
      <c r="AHT39" s="2">
        <v>286545</v>
      </c>
      <c r="AHU39" s="2">
        <v>108934</v>
      </c>
      <c r="AHV39" s="2">
        <v>689316</v>
      </c>
      <c r="AHW39" s="2">
        <v>331778</v>
      </c>
      <c r="AHX39" s="2">
        <v>725117</v>
      </c>
      <c r="AHY39" s="2">
        <v>8744407</v>
      </c>
      <c r="AHZ39" s="2">
        <v>2517544</v>
      </c>
      <c r="AIA39" s="2">
        <v>432678</v>
      </c>
      <c r="AIB39" s="2">
        <v>279759</v>
      </c>
      <c r="AIC39" s="2">
        <v>434988</v>
      </c>
      <c r="AID39" s="2">
        <v>82675</v>
      </c>
      <c r="AIE39" s="2">
        <v>285749</v>
      </c>
      <c r="AIF39" s="2">
        <v>176116</v>
      </c>
      <c r="AIG39" s="2">
        <v>441664</v>
      </c>
      <c r="AIH39" s="2">
        <v>119178</v>
      </c>
      <c r="AII39" s="2">
        <v>115368</v>
      </c>
      <c r="AIJ39" s="2">
        <v>262711</v>
      </c>
      <c r="AIK39" s="2">
        <v>490667</v>
      </c>
      <c r="AIL39" s="2">
        <v>97876</v>
      </c>
      <c r="AIM39" s="2">
        <v>68755</v>
      </c>
      <c r="AIN39" s="2">
        <v>118420</v>
      </c>
      <c r="AIO39" s="2">
        <v>485051</v>
      </c>
      <c r="AIP39" s="2">
        <v>592369</v>
      </c>
      <c r="AIQ39" s="2">
        <v>175543</v>
      </c>
      <c r="AIR39" s="2">
        <v>71994</v>
      </c>
      <c r="AIS39" s="2">
        <v>189998</v>
      </c>
      <c r="AIT39" s="2">
        <v>37891</v>
      </c>
      <c r="AIU39" s="2">
        <v>51445</v>
      </c>
      <c r="AIV39" s="2">
        <v>79000</v>
      </c>
      <c r="AIW39" s="2">
        <v>251483</v>
      </c>
      <c r="AIX39" s="2">
        <v>180481</v>
      </c>
      <c r="AIY39" s="2">
        <v>250169</v>
      </c>
      <c r="AIZ39" s="2">
        <v>152333</v>
      </c>
      <c r="AJA39" s="2">
        <v>388086</v>
      </c>
      <c r="AJB39" s="2">
        <v>50383</v>
      </c>
      <c r="AJC39" s="2">
        <v>75429</v>
      </c>
      <c r="AJD39" s="2">
        <v>34203</v>
      </c>
      <c r="AJE39" s="2">
        <v>278318</v>
      </c>
      <c r="AJF39" s="2">
        <v>138065</v>
      </c>
      <c r="AJG39" s="2">
        <v>1551315</v>
      </c>
      <c r="AJH39" s="2">
        <v>82909</v>
      </c>
      <c r="AJI39" s="2">
        <v>128270</v>
      </c>
      <c r="AJJ39" s="2">
        <v>79718</v>
      </c>
      <c r="AJK39" s="2">
        <v>81550</v>
      </c>
      <c r="AJL39" s="2">
        <v>441700</v>
      </c>
      <c r="AJM39" s="2">
        <v>409406</v>
      </c>
      <c r="AJN39" s="2">
        <v>108697</v>
      </c>
      <c r="AJO39" s="2">
        <v>1111920</v>
      </c>
      <c r="AJP39" s="2">
        <v>116095</v>
      </c>
      <c r="AJQ39" s="2">
        <v>145189</v>
      </c>
      <c r="AJR39" s="2">
        <v>118490</v>
      </c>
      <c r="AJS39" s="2">
        <v>210344</v>
      </c>
      <c r="AJT39" s="2">
        <v>2283093</v>
      </c>
      <c r="AJU39" s="2">
        <v>270499</v>
      </c>
      <c r="AJV39" s="2">
        <v>871809</v>
      </c>
      <c r="AJW39" s="2">
        <v>526385</v>
      </c>
      <c r="AJX39" s="2">
        <v>393973</v>
      </c>
      <c r="AJY39" s="2">
        <v>199934</v>
      </c>
      <c r="AJZ39" s="2">
        <v>3813070</v>
      </c>
      <c r="AKA39" s="2">
        <v>159170</v>
      </c>
      <c r="AKB39" s="2">
        <v>229870</v>
      </c>
      <c r="AKC39" s="2">
        <v>93821</v>
      </c>
      <c r="AKD39" s="2">
        <v>212424</v>
      </c>
      <c r="AKE39" s="2">
        <v>3342202</v>
      </c>
      <c r="AKF39" s="2">
        <v>599405</v>
      </c>
      <c r="AKG39" s="2">
        <v>1403818</v>
      </c>
      <c r="AKH39" s="2">
        <v>1082328</v>
      </c>
      <c r="AKI39" s="2">
        <v>218839</v>
      </c>
      <c r="AKJ39" s="2">
        <v>353701</v>
      </c>
      <c r="AKK39" s="2">
        <v>1436649</v>
      </c>
      <c r="AKL39" s="2">
        <v>2077141</v>
      </c>
      <c r="AKM39" s="2">
        <v>156173</v>
      </c>
      <c r="AKN39" s="2">
        <v>279961</v>
      </c>
      <c r="AKO39" s="2">
        <v>62611</v>
      </c>
      <c r="AKP39" s="2">
        <v>116150</v>
      </c>
      <c r="AKQ39" s="2">
        <v>696860</v>
      </c>
      <c r="AKR39" s="2">
        <v>384207</v>
      </c>
      <c r="AKS39" s="2">
        <v>1206879</v>
      </c>
      <c r="AKT39" s="2">
        <v>1784379</v>
      </c>
      <c r="AKU39" s="2">
        <v>1005367</v>
      </c>
      <c r="AKV39" s="2">
        <v>463637</v>
      </c>
      <c r="AKW39" s="2">
        <v>106969</v>
      </c>
      <c r="AKX39" s="2">
        <v>50638</v>
      </c>
      <c r="AKY39" s="2">
        <v>105936</v>
      </c>
      <c r="AKZ39" s="2">
        <v>102554</v>
      </c>
      <c r="ALA39" s="2">
        <v>224409</v>
      </c>
      <c r="ALB39" s="2">
        <v>597238</v>
      </c>
      <c r="ALC39" s="2">
        <v>598688</v>
      </c>
      <c r="ALD39" s="2">
        <v>470625</v>
      </c>
      <c r="ALE39" s="2">
        <v>76524</v>
      </c>
      <c r="ALF39" s="2">
        <v>91719</v>
      </c>
      <c r="ALG39" s="2" t="s">
        <v>5</v>
      </c>
      <c r="ALH39" s="2">
        <v>211774</v>
      </c>
      <c r="ALI39" s="2">
        <v>623027</v>
      </c>
      <c r="ALJ39" s="2">
        <v>117496</v>
      </c>
      <c r="ALK39" s="2" t="s">
        <v>5</v>
      </c>
      <c r="ALL39" s="2">
        <v>364297</v>
      </c>
      <c r="ALM39" s="2">
        <v>1039126</v>
      </c>
      <c r="ALN39" s="2">
        <v>246644</v>
      </c>
      <c r="ALO39" s="2">
        <v>1726728</v>
      </c>
      <c r="ALP39" s="2">
        <v>83089</v>
      </c>
      <c r="ALQ39" s="2">
        <v>83462</v>
      </c>
      <c r="ALR39" s="2">
        <v>227304</v>
      </c>
      <c r="ALS39" s="2">
        <v>1356814</v>
      </c>
      <c r="ALT39" s="2">
        <v>636907</v>
      </c>
      <c r="ALU39" s="2">
        <v>3060542</v>
      </c>
      <c r="ALV39" s="2">
        <v>4254375</v>
      </c>
      <c r="ALW39" s="2">
        <v>67827</v>
      </c>
      <c r="ALX39" s="2">
        <v>934096</v>
      </c>
      <c r="ALY39" s="2">
        <v>412841</v>
      </c>
      <c r="ALZ39" s="2">
        <v>2439607</v>
      </c>
      <c r="AMA39" s="2">
        <v>1805613</v>
      </c>
      <c r="AMB39" s="2">
        <v>226926622</v>
      </c>
      <c r="AMC39" s="2">
        <v>0</v>
      </c>
      <c r="AMD39" s="2">
        <v>159044</v>
      </c>
      <c r="AME39" s="2">
        <v>47506</v>
      </c>
      <c r="AMF39" s="2">
        <v>288049</v>
      </c>
      <c r="AMG39" s="2">
        <v>199587</v>
      </c>
      <c r="AMH39" s="2">
        <v>17376043</v>
      </c>
      <c r="AMI39" s="2">
        <v>9097684</v>
      </c>
      <c r="AMJ39" s="2">
        <v>364105</v>
      </c>
      <c r="AMK39" s="2">
        <v>54405</v>
      </c>
      <c r="AML39" s="2">
        <v>24982</v>
      </c>
      <c r="AMM39" s="2" t="s">
        <v>5</v>
      </c>
      <c r="AMN39" s="2">
        <v>3575260</v>
      </c>
      <c r="AMO39" s="2">
        <v>453100</v>
      </c>
      <c r="AMP39" s="2">
        <v>1303809</v>
      </c>
      <c r="AMQ39" s="2">
        <v>189840</v>
      </c>
      <c r="AMR39" s="2">
        <v>122239</v>
      </c>
      <c r="AMS39" s="2">
        <v>174989</v>
      </c>
      <c r="AMT39" s="2">
        <v>98592</v>
      </c>
      <c r="AMU39" s="2">
        <v>22226</v>
      </c>
      <c r="AMV39" s="2">
        <v>56285964</v>
      </c>
      <c r="AMW39" s="2">
        <v>802300</v>
      </c>
      <c r="AMX39" s="2">
        <v>34207</v>
      </c>
      <c r="AMY39" s="2">
        <v>29285</v>
      </c>
      <c r="AMZ39" s="2">
        <v>484079</v>
      </c>
      <c r="ANA39" s="2">
        <v>327289</v>
      </c>
      <c r="ANB39" s="2">
        <v>429358</v>
      </c>
      <c r="ANC39" s="2">
        <v>46190</v>
      </c>
      <c r="AND39" s="2">
        <v>98978</v>
      </c>
      <c r="ANE39" s="2">
        <v>1679249</v>
      </c>
      <c r="ANF39" s="2">
        <v>117507</v>
      </c>
      <c r="ANG39" s="2">
        <v>278379</v>
      </c>
      <c r="ANH39" s="2">
        <v>38152</v>
      </c>
      <c r="ANI39" s="2">
        <v>176699</v>
      </c>
      <c r="ANJ39" s="2">
        <v>116496</v>
      </c>
      <c r="ANK39" s="2">
        <v>235491</v>
      </c>
      <c r="ANL39" s="2">
        <v>52571</v>
      </c>
      <c r="ANM39" s="2">
        <v>265157</v>
      </c>
      <c r="ANN39" s="2">
        <v>386008</v>
      </c>
      <c r="ANO39" s="2">
        <v>360438</v>
      </c>
      <c r="ANP39" s="2">
        <v>293861</v>
      </c>
      <c r="ANQ39" s="2">
        <v>980337</v>
      </c>
      <c r="ANR39" s="2">
        <v>19299</v>
      </c>
      <c r="ANS39" s="2" t="s">
        <v>5</v>
      </c>
      <c r="ANT39" s="2">
        <v>206277</v>
      </c>
      <c r="ANU39" s="2">
        <v>1870274</v>
      </c>
      <c r="ANV39" s="2">
        <v>432865</v>
      </c>
      <c r="ANW39" s="2">
        <v>27329</v>
      </c>
      <c r="ANX39" s="2">
        <v>147165</v>
      </c>
      <c r="ANY39" s="2">
        <v>1295207</v>
      </c>
      <c r="ANZ39" s="2">
        <v>130819</v>
      </c>
      <c r="AOA39" s="2">
        <v>207121</v>
      </c>
      <c r="AOB39" s="2">
        <v>407125</v>
      </c>
      <c r="AOC39" s="2">
        <v>107444</v>
      </c>
      <c r="AOD39" s="2">
        <v>31644</v>
      </c>
      <c r="AOE39" s="2">
        <v>46892</v>
      </c>
      <c r="AOF39" s="2">
        <v>82199</v>
      </c>
      <c r="AOG39" s="2">
        <v>830143</v>
      </c>
      <c r="AOH39" s="2">
        <v>315925</v>
      </c>
      <c r="AOI39" s="2">
        <v>58514</v>
      </c>
      <c r="AOJ39" s="2">
        <v>122675</v>
      </c>
      <c r="AOK39" s="2">
        <v>327090</v>
      </c>
      <c r="AOL39" s="2">
        <v>37484</v>
      </c>
      <c r="AOM39" s="2">
        <v>202690</v>
      </c>
      <c r="AON39" s="2">
        <v>18389</v>
      </c>
      <c r="AOO39" s="2">
        <v>151851</v>
      </c>
      <c r="AOP39" s="2">
        <v>2547845</v>
      </c>
      <c r="AOQ39" s="2">
        <v>110048</v>
      </c>
      <c r="AOR39" s="2">
        <v>182338</v>
      </c>
      <c r="AOS39" s="2">
        <v>7759930</v>
      </c>
      <c r="AOT39" s="2">
        <v>218807</v>
      </c>
      <c r="AOU39" s="2">
        <v>1932041</v>
      </c>
      <c r="AOV39" s="2">
        <v>261241</v>
      </c>
      <c r="AOW39" s="2">
        <v>1150787</v>
      </c>
      <c r="AOX39" s="2">
        <v>184638</v>
      </c>
      <c r="AOY39" s="2">
        <v>131966</v>
      </c>
      <c r="AOZ39" s="2">
        <v>104971</v>
      </c>
      <c r="APA39" s="2">
        <v>54365</v>
      </c>
      <c r="APB39" s="2">
        <v>579283</v>
      </c>
      <c r="APC39" s="2">
        <v>198106</v>
      </c>
      <c r="APD39" s="2">
        <v>401804</v>
      </c>
      <c r="APE39" s="2">
        <v>179217</v>
      </c>
      <c r="APF39" s="2">
        <v>190596</v>
      </c>
      <c r="APG39" s="2">
        <v>6920412</v>
      </c>
      <c r="APH39" s="2">
        <v>371539</v>
      </c>
      <c r="API39" s="2">
        <v>438484</v>
      </c>
      <c r="APJ39" s="2">
        <v>130091</v>
      </c>
      <c r="APK39" s="2">
        <v>186213</v>
      </c>
      <c r="APL39" s="2">
        <v>380561</v>
      </c>
      <c r="APM39" s="2">
        <v>104141</v>
      </c>
      <c r="APN39" s="2">
        <v>168719</v>
      </c>
      <c r="APO39" s="2">
        <v>337031</v>
      </c>
      <c r="APP39" s="2">
        <v>256762</v>
      </c>
      <c r="APQ39" s="2">
        <v>858748</v>
      </c>
      <c r="APR39" s="2">
        <v>544031</v>
      </c>
      <c r="APS39" s="2">
        <v>620506</v>
      </c>
      <c r="APT39" s="2">
        <v>440852</v>
      </c>
      <c r="APU39" s="2">
        <v>776368</v>
      </c>
      <c r="APV39" s="2">
        <v>361039</v>
      </c>
      <c r="APW39" s="2">
        <v>479182</v>
      </c>
      <c r="APX39" s="2">
        <v>278643</v>
      </c>
      <c r="APY39" s="2">
        <v>116334</v>
      </c>
      <c r="APZ39" s="2">
        <v>971889</v>
      </c>
      <c r="AQA39" s="2">
        <v>1476841</v>
      </c>
      <c r="AQB39" s="2">
        <v>486993</v>
      </c>
      <c r="AQC39" s="2">
        <v>106072</v>
      </c>
      <c r="AQD39" s="2">
        <v>150681</v>
      </c>
      <c r="AQE39" s="2">
        <v>307536</v>
      </c>
      <c r="AQF39" s="2">
        <v>75057</v>
      </c>
      <c r="AQG39" s="2">
        <v>29851</v>
      </c>
      <c r="AQH39" s="2">
        <v>39074</v>
      </c>
      <c r="AQI39" s="2">
        <v>179577</v>
      </c>
      <c r="AQJ39" s="2">
        <v>354977</v>
      </c>
      <c r="AQK39" s="2">
        <v>287233</v>
      </c>
      <c r="AQL39" s="2">
        <v>107425</v>
      </c>
      <c r="AQM39" s="2">
        <v>548690</v>
      </c>
      <c r="AQN39" s="2">
        <v>1508211</v>
      </c>
      <c r="AQO39" s="2">
        <v>309783</v>
      </c>
      <c r="AQP39" s="2">
        <v>765020</v>
      </c>
      <c r="AQQ39" s="2">
        <v>192077</v>
      </c>
      <c r="AQR39" s="2">
        <v>489196</v>
      </c>
      <c r="AQS39" s="2">
        <v>60958</v>
      </c>
      <c r="AQT39" s="2">
        <v>445988</v>
      </c>
      <c r="AQU39" s="2">
        <v>226510</v>
      </c>
      <c r="AQV39" s="2">
        <v>414265</v>
      </c>
      <c r="AQW39" s="2">
        <v>16425</v>
      </c>
      <c r="AQX39" s="2">
        <v>179686</v>
      </c>
      <c r="AQY39" s="2">
        <v>456979</v>
      </c>
      <c r="AQZ39" s="2">
        <v>15787</v>
      </c>
      <c r="ARA39" s="2">
        <v>4778506</v>
      </c>
      <c r="ARB39" s="2">
        <v>136086</v>
      </c>
      <c r="ARC39" s="2">
        <v>693727</v>
      </c>
      <c r="ARD39" s="2">
        <v>5331752</v>
      </c>
      <c r="ARE39" s="2">
        <v>289801</v>
      </c>
      <c r="ARF39" s="2">
        <v>715352</v>
      </c>
      <c r="ARG39" s="2">
        <v>311407</v>
      </c>
      <c r="ARH39" s="2">
        <v>415538</v>
      </c>
      <c r="ARI39" s="2">
        <v>160705</v>
      </c>
      <c r="ARJ39" s="2">
        <v>2369864</v>
      </c>
      <c r="ARK39" s="2">
        <v>973240</v>
      </c>
      <c r="ARL39" s="2">
        <v>185567</v>
      </c>
      <c r="ARM39" s="2">
        <v>159264</v>
      </c>
      <c r="ARN39" s="2">
        <v>836374</v>
      </c>
      <c r="ARO39" s="2">
        <v>712976</v>
      </c>
      <c r="ARP39" s="2">
        <v>166367</v>
      </c>
      <c r="ARQ39" s="2">
        <v>65234</v>
      </c>
      <c r="ARR39" s="2">
        <v>8973236</v>
      </c>
      <c r="ARS39" s="2">
        <v>2572232</v>
      </c>
      <c r="ART39" s="2">
        <v>173204</v>
      </c>
      <c r="ARU39" s="2">
        <v>594800</v>
      </c>
      <c r="ARV39" s="2">
        <v>166358</v>
      </c>
      <c r="ARW39" s="2">
        <v>834302</v>
      </c>
      <c r="ARX39" s="2">
        <v>2858445</v>
      </c>
      <c r="ARY39" s="2">
        <v>492523</v>
      </c>
      <c r="ARZ39" s="2">
        <v>604549</v>
      </c>
      <c r="ASA39" s="2">
        <v>238380</v>
      </c>
      <c r="ASB39" s="2">
        <v>1984270</v>
      </c>
      <c r="ASC39" s="2">
        <v>75042</v>
      </c>
      <c r="ASD39" s="2">
        <v>72905</v>
      </c>
      <c r="ASE39" s="2" t="s">
        <v>5</v>
      </c>
      <c r="ASF39" s="2">
        <v>239336</v>
      </c>
      <c r="ASG39" s="2">
        <v>623602</v>
      </c>
      <c r="ASH39" s="2">
        <v>39927</v>
      </c>
      <c r="ASI39" s="2">
        <v>64424</v>
      </c>
      <c r="ASJ39" s="2">
        <v>117750</v>
      </c>
      <c r="ASK39" s="2">
        <v>6532363</v>
      </c>
      <c r="ASL39" s="2">
        <v>634507</v>
      </c>
      <c r="ASM39" s="2">
        <v>106989</v>
      </c>
      <c r="ASN39" s="2">
        <v>27863</v>
      </c>
      <c r="ASO39" s="2">
        <v>181364</v>
      </c>
      <c r="ASP39" s="2">
        <v>782135</v>
      </c>
      <c r="ASQ39" s="2" t="s">
        <v>5</v>
      </c>
      <c r="ASR39" s="2">
        <v>5212341</v>
      </c>
      <c r="ASS39" s="2" t="s">
        <v>5</v>
      </c>
      <c r="AST39" s="2">
        <v>343649</v>
      </c>
      <c r="ASU39" s="2">
        <v>187710</v>
      </c>
      <c r="ASV39" s="2">
        <v>94082</v>
      </c>
      <c r="ASW39" s="2">
        <v>100132</v>
      </c>
      <c r="ASX39" s="2">
        <v>125144</v>
      </c>
      <c r="ASY39" s="2">
        <v>152886</v>
      </c>
      <c r="ASZ39" s="2">
        <v>61455</v>
      </c>
      <c r="ATA39" s="2">
        <v>256026</v>
      </c>
      <c r="ATB39" s="2">
        <v>40867</v>
      </c>
      <c r="ATC39" s="2">
        <v>5342765</v>
      </c>
      <c r="ATD39" s="2">
        <v>2980810</v>
      </c>
      <c r="ATE39" s="2">
        <v>5257873</v>
      </c>
      <c r="ATF39" s="2">
        <v>331738</v>
      </c>
      <c r="ATG39" s="2">
        <v>499736</v>
      </c>
      <c r="ATH39" s="2">
        <v>3467580</v>
      </c>
      <c r="ATI39" s="2">
        <v>226184</v>
      </c>
      <c r="ATJ39" s="2">
        <v>546871</v>
      </c>
      <c r="ATK39" s="2">
        <v>296059</v>
      </c>
      <c r="ATL39" s="2">
        <v>22409</v>
      </c>
      <c r="ATM39" s="2">
        <v>548737</v>
      </c>
      <c r="ATN39" s="2">
        <v>1781864</v>
      </c>
      <c r="ATO39" s="2">
        <v>43687</v>
      </c>
      <c r="ATP39" s="2">
        <v>198280</v>
      </c>
      <c r="ATQ39" s="2">
        <v>435463</v>
      </c>
      <c r="ATR39" s="2">
        <v>126626</v>
      </c>
      <c r="ATS39" s="2">
        <v>174522</v>
      </c>
      <c r="ATT39" s="2">
        <v>774566</v>
      </c>
      <c r="ATU39" s="2">
        <v>64334</v>
      </c>
      <c r="ATV39" s="2">
        <v>97057</v>
      </c>
      <c r="ATW39" s="2">
        <v>646553</v>
      </c>
      <c r="ATX39" s="2">
        <v>1463832</v>
      </c>
      <c r="ATY39" s="2">
        <v>241660</v>
      </c>
      <c r="ATZ39" s="2">
        <v>2291369</v>
      </c>
      <c r="AUA39" s="2">
        <v>793322</v>
      </c>
      <c r="AUB39" s="2">
        <v>117313</v>
      </c>
      <c r="AUC39" s="2">
        <v>17170</v>
      </c>
      <c r="AUD39" s="2">
        <v>695855</v>
      </c>
      <c r="AUE39" s="2">
        <v>2293478</v>
      </c>
      <c r="AUF39" s="2">
        <v>196709</v>
      </c>
      <c r="AUG39" s="2">
        <v>202839</v>
      </c>
      <c r="AUH39" s="2">
        <v>222558</v>
      </c>
      <c r="AUI39" s="2">
        <v>802970</v>
      </c>
      <c r="AUJ39" s="2">
        <v>346970</v>
      </c>
      <c r="AUK39" s="2">
        <v>1948167</v>
      </c>
      <c r="AUL39" s="2">
        <v>141794</v>
      </c>
      <c r="AUM39" s="2" t="s">
        <v>5</v>
      </c>
      <c r="AUN39" s="2">
        <v>435885</v>
      </c>
      <c r="AUO39" s="2">
        <v>139562</v>
      </c>
      <c r="AUP39" s="2">
        <v>257546</v>
      </c>
      <c r="AUQ39" s="2">
        <v>197181</v>
      </c>
      <c r="AUR39" s="2">
        <v>3130820</v>
      </c>
      <c r="AUS39" s="2">
        <v>286674</v>
      </c>
      <c r="AUT39" s="2">
        <v>161790</v>
      </c>
      <c r="AUU39" s="2">
        <v>132082</v>
      </c>
      <c r="AUV39" s="2">
        <v>305980</v>
      </c>
      <c r="AUW39" s="2" t="s">
        <v>5</v>
      </c>
      <c r="AUX39" s="2">
        <v>64867</v>
      </c>
      <c r="AUY39" s="2">
        <v>34028</v>
      </c>
      <c r="AUZ39" s="2">
        <v>90643</v>
      </c>
      <c r="AVA39" s="2">
        <v>2160641</v>
      </c>
      <c r="AVB39" s="2">
        <v>300382</v>
      </c>
      <c r="AVC39" s="2">
        <v>158846</v>
      </c>
      <c r="AVD39" s="2">
        <v>323813</v>
      </c>
      <c r="AVE39" s="2">
        <v>477063</v>
      </c>
      <c r="AVF39" s="2">
        <v>593672</v>
      </c>
      <c r="AVG39" s="2">
        <v>150863</v>
      </c>
      <c r="AVH39" s="2">
        <v>43619</v>
      </c>
      <c r="AVI39" s="2">
        <v>355918</v>
      </c>
      <c r="AVJ39" s="2">
        <v>71459</v>
      </c>
      <c r="AVK39" s="2">
        <v>326989</v>
      </c>
      <c r="AVL39" s="2">
        <v>588080</v>
      </c>
      <c r="AVM39" s="2">
        <v>422688</v>
      </c>
      <c r="AVN39" s="2">
        <v>216342</v>
      </c>
      <c r="AVO39" s="2">
        <v>555977</v>
      </c>
      <c r="AVP39" s="2">
        <v>254349</v>
      </c>
      <c r="AVQ39" s="2">
        <v>201147</v>
      </c>
      <c r="AVR39" s="2">
        <v>1136524</v>
      </c>
      <c r="AVS39" s="2">
        <v>76589</v>
      </c>
      <c r="AVT39" s="2">
        <v>297731</v>
      </c>
      <c r="AVU39" s="2">
        <v>168680</v>
      </c>
      <c r="AVV39" s="2">
        <v>365540</v>
      </c>
      <c r="AVW39" s="2">
        <v>139001</v>
      </c>
      <c r="AVX39" s="2">
        <v>23921</v>
      </c>
      <c r="AVY39" s="2">
        <v>73941</v>
      </c>
      <c r="AVZ39" s="2">
        <v>61873</v>
      </c>
      <c r="AWA39" s="2">
        <v>561587</v>
      </c>
      <c r="AWB39" s="2">
        <v>136635</v>
      </c>
      <c r="AWC39" s="2">
        <v>60977</v>
      </c>
      <c r="AWD39" s="2">
        <v>172743</v>
      </c>
      <c r="AWE39" s="2">
        <v>97271</v>
      </c>
      <c r="AWF39" s="2">
        <v>30291</v>
      </c>
      <c r="AWG39" s="2">
        <v>307436</v>
      </c>
      <c r="AWH39" s="2">
        <v>320472</v>
      </c>
      <c r="AWI39" s="2">
        <v>447993</v>
      </c>
      <c r="AWJ39" s="2">
        <v>177631</v>
      </c>
      <c r="AWK39" s="2">
        <v>86050</v>
      </c>
      <c r="AWL39" s="2">
        <v>177605</v>
      </c>
      <c r="AWM39" s="2">
        <v>109039</v>
      </c>
      <c r="AWN39" s="2">
        <v>293181</v>
      </c>
      <c r="AWO39" s="2">
        <v>307019</v>
      </c>
      <c r="AWP39" s="2">
        <v>56469</v>
      </c>
      <c r="AWQ39" s="2">
        <v>134196</v>
      </c>
      <c r="AWR39" s="2">
        <v>46019</v>
      </c>
      <c r="AWS39" s="2">
        <v>133009</v>
      </c>
      <c r="AWT39" s="2" t="s">
        <v>5</v>
      </c>
      <c r="AWU39" s="2">
        <v>81341</v>
      </c>
      <c r="AWV39" s="2">
        <v>657438</v>
      </c>
      <c r="AWW39" s="2">
        <v>116731</v>
      </c>
      <c r="AWX39" s="2">
        <v>70692</v>
      </c>
      <c r="AWY39" s="2">
        <v>671969</v>
      </c>
      <c r="AWZ39" s="2">
        <v>266810</v>
      </c>
      <c r="AXA39" s="2">
        <v>203914</v>
      </c>
      <c r="AXB39" s="2">
        <v>158199</v>
      </c>
      <c r="AXC39" s="2">
        <v>570035</v>
      </c>
      <c r="AXD39" s="2">
        <v>137892</v>
      </c>
      <c r="AXE39" s="2">
        <v>368701</v>
      </c>
      <c r="AXF39" s="2">
        <v>175977</v>
      </c>
      <c r="AXG39" s="2">
        <v>3722358</v>
      </c>
      <c r="AXH39" s="2" t="s">
        <v>5</v>
      </c>
      <c r="AXI39" s="2">
        <v>176107</v>
      </c>
      <c r="AXJ39" s="2">
        <v>23987</v>
      </c>
      <c r="AXK39" s="2">
        <v>81677</v>
      </c>
      <c r="AXL39" s="2">
        <v>3047954</v>
      </c>
      <c r="AXM39" s="2">
        <v>241865</v>
      </c>
      <c r="AXN39" s="2">
        <v>545034</v>
      </c>
      <c r="AXO39" s="2">
        <v>77452</v>
      </c>
      <c r="AXP39" s="2">
        <v>153695</v>
      </c>
      <c r="AXQ39" s="2">
        <v>234498</v>
      </c>
      <c r="AXR39" s="2">
        <v>3837233</v>
      </c>
      <c r="AXS39" s="2">
        <v>3444</v>
      </c>
      <c r="AXT39" s="2">
        <v>90029</v>
      </c>
      <c r="AXU39" s="2">
        <v>9096508</v>
      </c>
      <c r="AXV39" s="2">
        <v>35899</v>
      </c>
      <c r="AXW39" s="2">
        <v>8639042</v>
      </c>
      <c r="AXX39" s="2">
        <v>433343</v>
      </c>
      <c r="AXY39" s="2">
        <v>365726</v>
      </c>
      <c r="AXZ39" s="2">
        <v>257303</v>
      </c>
      <c r="AYA39" s="2">
        <v>306640</v>
      </c>
      <c r="AYB39" s="2">
        <v>258806</v>
      </c>
      <c r="AYC39" s="2">
        <v>67307</v>
      </c>
      <c r="AYD39" s="2">
        <v>325012</v>
      </c>
      <c r="AYE39" s="2">
        <v>9373462</v>
      </c>
      <c r="AYF39" s="2">
        <v>103454</v>
      </c>
      <c r="AYG39" s="2">
        <v>642546</v>
      </c>
      <c r="AYH39" s="2">
        <v>808876</v>
      </c>
      <c r="AYI39" s="2">
        <v>122118</v>
      </c>
      <c r="AYJ39" s="2">
        <v>818865</v>
      </c>
      <c r="AYK39" s="2">
        <v>136027</v>
      </c>
      <c r="AYL39" s="2">
        <v>479600</v>
      </c>
      <c r="AYM39" s="2">
        <v>162331</v>
      </c>
      <c r="AYN39" s="2">
        <v>535604</v>
      </c>
      <c r="AYO39" s="2">
        <v>530423</v>
      </c>
      <c r="AYP39" s="2">
        <v>8082</v>
      </c>
      <c r="AYQ39" s="2">
        <v>113896</v>
      </c>
      <c r="AYR39" s="2">
        <v>283338</v>
      </c>
      <c r="AYS39" s="2">
        <v>197893</v>
      </c>
      <c r="AYT39" s="2">
        <v>1240527</v>
      </c>
      <c r="AYU39" s="2">
        <v>729294</v>
      </c>
      <c r="AYV39" s="2">
        <v>1085902</v>
      </c>
      <c r="AYW39" s="2">
        <v>1450133</v>
      </c>
      <c r="AYX39" s="2">
        <v>3167251</v>
      </c>
      <c r="AYY39" s="2">
        <v>141960</v>
      </c>
      <c r="AYZ39" s="2">
        <v>552241</v>
      </c>
      <c r="AZA39" s="2">
        <v>523230</v>
      </c>
      <c r="AZB39" s="2">
        <v>598279</v>
      </c>
      <c r="AZC39" s="2">
        <v>133758</v>
      </c>
      <c r="AZD39" s="2">
        <v>87453</v>
      </c>
      <c r="AZE39" s="2">
        <v>5106283</v>
      </c>
      <c r="AZF39" s="2">
        <v>1173679</v>
      </c>
      <c r="AZG39" s="2">
        <v>5845540</v>
      </c>
      <c r="AZH39" s="2">
        <v>16929841</v>
      </c>
      <c r="AZI39" s="2">
        <v>404449</v>
      </c>
      <c r="AZJ39" s="2">
        <v>2256376</v>
      </c>
      <c r="AZK39" s="2">
        <v>764495</v>
      </c>
      <c r="AZL39" s="2">
        <v>145433</v>
      </c>
      <c r="AZM39" s="2">
        <v>191799</v>
      </c>
      <c r="AZN39" s="2">
        <v>546356</v>
      </c>
      <c r="AZO39" s="2" t="s">
        <v>5</v>
      </c>
      <c r="AZP39" s="2">
        <v>7421358</v>
      </c>
      <c r="AZQ39" s="2">
        <v>367766</v>
      </c>
      <c r="AZR39" s="2">
        <v>860203</v>
      </c>
      <c r="AZS39" s="2">
        <v>214839</v>
      </c>
      <c r="AZT39" s="2">
        <v>395470</v>
      </c>
      <c r="AZU39" s="2">
        <v>307301</v>
      </c>
      <c r="AZV39" s="2">
        <v>7076745</v>
      </c>
      <c r="AZW39" s="2">
        <v>974736</v>
      </c>
      <c r="AZX39" s="2">
        <v>365709</v>
      </c>
      <c r="AZY39" s="2">
        <v>3020</v>
      </c>
      <c r="AZZ39" s="2">
        <v>6583879</v>
      </c>
      <c r="BAA39" s="2">
        <v>172056</v>
      </c>
      <c r="BAB39" s="2">
        <v>239584</v>
      </c>
      <c r="BAC39" s="2">
        <v>18149959</v>
      </c>
      <c r="BAD39" s="2">
        <v>300769</v>
      </c>
      <c r="BAE39" s="2">
        <v>4918</v>
      </c>
      <c r="BAF39" s="2">
        <v>63102778</v>
      </c>
      <c r="BAG39" s="2">
        <v>365031</v>
      </c>
      <c r="BAH39" s="2">
        <v>1893344</v>
      </c>
      <c r="BAI39" s="2">
        <v>41374</v>
      </c>
      <c r="BAJ39" s="2">
        <v>232254</v>
      </c>
      <c r="BAK39" s="2">
        <v>69691</v>
      </c>
      <c r="BAL39" s="2">
        <v>400203</v>
      </c>
      <c r="BAM39" s="2">
        <v>121484</v>
      </c>
      <c r="BAN39" s="2">
        <v>604065</v>
      </c>
      <c r="BAO39" s="2">
        <v>2802439</v>
      </c>
      <c r="BAP39" s="2">
        <v>806806</v>
      </c>
      <c r="BAQ39" s="2">
        <v>89950</v>
      </c>
      <c r="BAR39" s="2">
        <v>370653</v>
      </c>
      <c r="BAS39" s="2">
        <v>55716</v>
      </c>
      <c r="BAT39" s="2">
        <v>1033418</v>
      </c>
      <c r="BAU39" s="2">
        <v>400554</v>
      </c>
      <c r="BAV39" s="2">
        <v>632064</v>
      </c>
      <c r="BAW39" s="2">
        <v>508146</v>
      </c>
      <c r="BAX39" s="2">
        <v>377609</v>
      </c>
      <c r="BAY39" s="2">
        <v>168410</v>
      </c>
      <c r="BAZ39" s="2">
        <v>441222</v>
      </c>
      <c r="BBA39" s="2">
        <v>459579</v>
      </c>
      <c r="BBB39" s="2">
        <v>2720026</v>
      </c>
      <c r="BBC39" s="2">
        <v>601096</v>
      </c>
      <c r="BBD39" s="2">
        <v>674645</v>
      </c>
      <c r="BBE39" s="2">
        <v>308481</v>
      </c>
      <c r="BBF39" s="2">
        <v>446428</v>
      </c>
      <c r="BBG39" s="2">
        <v>331126</v>
      </c>
      <c r="BBH39" s="2">
        <v>285810</v>
      </c>
      <c r="BBI39" s="2">
        <v>235980</v>
      </c>
      <c r="BBJ39" s="2">
        <v>5138879</v>
      </c>
      <c r="BBK39" s="2">
        <v>227978</v>
      </c>
      <c r="BBL39" s="2">
        <v>175565</v>
      </c>
      <c r="BBM39" s="2">
        <v>205646</v>
      </c>
      <c r="BBN39" s="2">
        <v>64452</v>
      </c>
      <c r="BBO39" s="2">
        <v>1266464</v>
      </c>
      <c r="BBP39" s="2">
        <v>387418</v>
      </c>
      <c r="BBQ39" s="2">
        <v>437595</v>
      </c>
      <c r="BBR39" s="2">
        <v>46934</v>
      </c>
      <c r="BBS39" s="2">
        <v>341577</v>
      </c>
      <c r="BBT39" s="2">
        <v>1020629</v>
      </c>
      <c r="BBU39" s="2">
        <v>146269</v>
      </c>
      <c r="BBV39" s="2">
        <v>451341</v>
      </c>
      <c r="BBW39" s="2">
        <v>413540</v>
      </c>
      <c r="BBX39" s="2">
        <v>206195</v>
      </c>
      <c r="BBY39" s="2">
        <v>105201</v>
      </c>
      <c r="BBZ39" s="2">
        <v>93943</v>
      </c>
      <c r="BCA39" s="2">
        <v>9156832</v>
      </c>
      <c r="BCB39" s="2">
        <v>198451</v>
      </c>
      <c r="BCC39" s="2">
        <v>55508</v>
      </c>
      <c r="BCD39" s="2">
        <v>303311</v>
      </c>
      <c r="BCE39" s="2">
        <v>1207939</v>
      </c>
      <c r="BCF39" s="2">
        <v>472205</v>
      </c>
      <c r="BCG39" s="2">
        <v>172094</v>
      </c>
      <c r="BCH39" s="2">
        <v>213620</v>
      </c>
      <c r="BCI39" s="2">
        <v>125854</v>
      </c>
      <c r="BCJ39" s="2">
        <v>251932</v>
      </c>
      <c r="BCK39" s="2">
        <v>78186</v>
      </c>
      <c r="BCL39" s="2">
        <v>97526</v>
      </c>
      <c r="BCM39" s="2">
        <v>355342</v>
      </c>
      <c r="BCN39" s="2">
        <v>167960</v>
      </c>
      <c r="BCO39" s="2">
        <v>110175</v>
      </c>
      <c r="BCP39" s="2">
        <v>348988</v>
      </c>
      <c r="BCQ39" s="2">
        <v>803552</v>
      </c>
      <c r="BCR39" s="2">
        <v>2074240</v>
      </c>
      <c r="BCS39" s="2">
        <v>115363</v>
      </c>
      <c r="BCT39" s="2">
        <v>1163595</v>
      </c>
      <c r="BCU39" s="2">
        <v>464950</v>
      </c>
      <c r="BCV39" s="2">
        <v>34011</v>
      </c>
      <c r="BCW39" s="2">
        <v>20467</v>
      </c>
      <c r="BCX39" s="2">
        <v>848268</v>
      </c>
      <c r="BCY39" s="2">
        <v>52529</v>
      </c>
      <c r="BCZ39" s="2">
        <v>2469523</v>
      </c>
      <c r="BDA39" s="2">
        <v>4881400</v>
      </c>
      <c r="BDB39" s="2">
        <v>346749</v>
      </c>
      <c r="BDC39" s="2">
        <v>583021</v>
      </c>
      <c r="BDD39" s="2">
        <v>95472</v>
      </c>
      <c r="BDE39" s="2">
        <v>540309</v>
      </c>
      <c r="BDF39" s="2">
        <v>201222</v>
      </c>
      <c r="BDG39" s="2">
        <v>59635</v>
      </c>
      <c r="BDH39" s="2">
        <v>936638</v>
      </c>
      <c r="BDI39" s="2">
        <v>156311</v>
      </c>
      <c r="BDJ39" s="2">
        <v>151867</v>
      </c>
      <c r="BDK39" s="2">
        <v>78077</v>
      </c>
      <c r="BDL39" s="2">
        <v>37454</v>
      </c>
      <c r="BDM39" s="2">
        <v>23002</v>
      </c>
      <c r="BDN39" s="2">
        <v>20013</v>
      </c>
      <c r="BDO39" s="2">
        <v>2979337</v>
      </c>
      <c r="BDP39" s="2">
        <v>145944</v>
      </c>
      <c r="BDQ39" s="2">
        <v>147051</v>
      </c>
      <c r="BDR39" s="2">
        <v>549723</v>
      </c>
      <c r="BDS39" s="2">
        <v>133717</v>
      </c>
      <c r="BDT39" s="2">
        <v>916911</v>
      </c>
      <c r="BDU39" s="2">
        <v>115071</v>
      </c>
      <c r="BDV39" s="2">
        <v>250755</v>
      </c>
      <c r="BDW39" s="2">
        <v>265670</v>
      </c>
      <c r="BDX39" s="2">
        <v>288606</v>
      </c>
      <c r="BDY39" s="2">
        <v>138395</v>
      </c>
      <c r="BDZ39" s="2">
        <v>55869</v>
      </c>
      <c r="BEA39" s="2">
        <v>95889</v>
      </c>
      <c r="BEB39" s="2">
        <v>91576</v>
      </c>
      <c r="BEC39" s="2">
        <v>49403</v>
      </c>
      <c r="BED39" s="2">
        <v>703618</v>
      </c>
      <c r="BEE39" s="2">
        <v>459371</v>
      </c>
      <c r="BEF39" s="2">
        <v>229855</v>
      </c>
      <c r="BEG39" s="2">
        <v>150135</v>
      </c>
      <c r="BEH39" s="2">
        <v>247497</v>
      </c>
      <c r="BEI39" s="2">
        <v>80465</v>
      </c>
      <c r="BEJ39" s="2">
        <v>57252</v>
      </c>
      <c r="BEK39" s="2">
        <v>250609</v>
      </c>
      <c r="BEL39" s="2">
        <v>152184</v>
      </c>
      <c r="BEM39" s="2">
        <v>931133</v>
      </c>
      <c r="BEN39" s="2">
        <v>331561</v>
      </c>
      <c r="BEO39" s="2">
        <v>303054</v>
      </c>
      <c r="BEP39" s="2">
        <v>291888</v>
      </c>
      <c r="BEQ39" s="2">
        <v>479335</v>
      </c>
      <c r="BER39" s="2">
        <v>361383</v>
      </c>
      <c r="BES39" s="2">
        <v>146739</v>
      </c>
      <c r="BET39" s="2">
        <v>163737</v>
      </c>
      <c r="BEU39" s="2">
        <v>103277</v>
      </c>
      <c r="BEV39" s="2">
        <v>71192</v>
      </c>
      <c r="BEW39" s="2">
        <v>148895</v>
      </c>
      <c r="BEX39" s="2">
        <v>79418</v>
      </c>
      <c r="BEY39" s="2">
        <v>6399165</v>
      </c>
      <c r="BEZ39" s="2">
        <v>80613</v>
      </c>
      <c r="BFA39" s="2">
        <v>193048</v>
      </c>
      <c r="BFB39" s="2">
        <v>90804</v>
      </c>
      <c r="BFC39" s="2">
        <v>290250</v>
      </c>
      <c r="BFD39" s="2">
        <v>68620</v>
      </c>
      <c r="BFE39" s="2">
        <v>309999</v>
      </c>
      <c r="BFF39" s="2">
        <v>201677</v>
      </c>
      <c r="BFG39" s="2">
        <v>2617602</v>
      </c>
      <c r="BFH39" s="2">
        <v>484077</v>
      </c>
      <c r="BFI39" s="2">
        <v>1481448</v>
      </c>
      <c r="BFJ39" s="2">
        <v>779873</v>
      </c>
      <c r="BFK39" s="2">
        <v>160299</v>
      </c>
      <c r="BFL39" s="2">
        <v>29281</v>
      </c>
      <c r="BFM39" s="2">
        <v>482366</v>
      </c>
      <c r="BFN39" s="2">
        <v>340129</v>
      </c>
      <c r="BFO39" s="2">
        <v>1043491</v>
      </c>
      <c r="BFP39" s="2">
        <v>72909</v>
      </c>
      <c r="BFQ39" s="2">
        <v>39775</v>
      </c>
      <c r="BFR39" s="2">
        <v>596717</v>
      </c>
      <c r="BFS39" s="2">
        <v>237189</v>
      </c>
      <c r="BFT39" s="2">
        <v>1396238</v>
      </c>
      <c r="BFU39" s="2">
        <v>18499</v>
      </c>
      <c r="BFV39" s="2">
        <v>125450</v>
      </c>
      <c r="BFW39" s="2">
        <v>15619</v>
      </c>
      <c r="BFX39" s="2">
        <v>3381475</v>
      </c>
      <c r="BFY39" s="2">
        <v>47549</v>
      </c>
      <c r="BFZ39" s="2">
        <v>907395</v>
      </c>
      <c r="BGA39" s="2">
        <v>493636</v>
      </c>
      <c r="BGB39" s="2">
        <v>258348</v>
      </c>
      <c r="BGC39" s="2">
        <v>78532</v>
      </c>
      <c r="BGD39" s="2">
        <v>175139</v>
      </c>
      <c r="BGE39" s="2">
        <v>434104</v>
      </c>
      <c r="BGF39" s="2">
        <v>502040</v>
      </c>
      <c r="BGG39" s="2">
        <v>165087</v>
      </c>
      <c r="BGH39" s="2">
        <v>113374</v>
      </c>
      <c r="BGI39" s="2">
        <v>8906</v>
      </c>
      <c r="BGJ39" s="2">
        <v>32854</v>
      </c>
      <c r="BGK39" s="2">
        <v>139088</v>
      </c>
      <c r="BGL39" s="2">
        <v>81109</v>
      </c>
      <c r="BGM39" s="2">
        <v>204053</v>
      </c>
      <c r="BGN39" s="2">
        <v>247865</v>
      </c>
      <c r="BGO39" s="2">
        <v>51571</v>
      </c>
      <c r="BGP39" s="2">
        <v>59178</v>
      </c>
      <c r="BGQ39" s="2">
        <v>106139</v>
      </c>
      <c r="BGR39" s="2">
        <v>551111</v>
      </c>
      <c r="BGS39" s="2">
        <v>96547</v>
      </c>
      <c r="BGT39" s="2">
        <v>19584</v>
      </c>
      <c r="BGU39" s="2">
        <v>62840</v>
      </c>
      <c r="BGV39" s="2">
        <v>89027</v>
      </c>
      <c r="BGW39" s="2">
        <v>598647</v>
      </c>
      <c r="BGX39" s="2">
        <v>20441</v>
      </c>
      <c r="BGY39" s="2">
        <v>1076355</v>
      </c>
      <c r="BGZ39" s="2">
        <v>388131</v>
      </c>
      <c r="BHA39" s="2">
        <v>393574</v>
      </c>
      <c r="BHB39" s="2">
        <v>296769</v>
      </c>
      <c r="BHC39" s="2">
        <v>88634</v>
      </c>
      <c r="BHD39" s="2">
        <v>50266</v>
      </c>
      <c r="BHE39" s="2">
        <v>157749</v>
      </c>
      <c r="BHF39" s="2">
        <v>425332</v>
      </c>
      <c r="BHG39" s="2">
        <v>127055</v>
      </c>
      <c r="BHH39" s="2">
        <v>224421</v>
      </c>
      <c r="BHI39" s="2">
        <v>151187</v>
      </c>
      <c r="BHJ39" s="2">
        <v>72433</v>
      </c>
      <c r="BHK39" s="2">
        <v>166048</v>
      </c>
      <c r="BHL39" s="2">
        <v>49354</v>
      </c>
      <c r="BHM39" s="2">
        <v>57485</v>
      </c>
      <c r="BHN39" s="2">
        <v>285373</v>
      </c>
      <c r="BHO39" s="2">
        <v>185717</v>
      </c>
      <c r="BHP39" s="2">
        <v>80941</v>
      </c>
      <c r="BHQ39" s="2">
        <v>76344</v>
      </c>
      <c r="BHR39" s="2">
        <v>1107184</v>
      </c>
      <c r="BHS39" s="2">
        <v>173853</v>
      </c>
      <c r="BHT39" s="2">
        <v>155235</v>
      </c>
      <c r="BHU39" s="2">
        <v>91326</v>
      </c>
      <c r="BHV39" s="2">
        <v>77437</v>
      </c>
      <c r="BHW39" s="2">
        <v>470263</v>
      </c>
      <c r="BHX39" s="2">
        <v>112125</v>
      </c>
      <c r="BHY39" s="2">
        <v>45533</v>
      </c>
      <c r="BHZ39" s="2">
        <v>183136</v>
      </c>
      <c r="BIA39" s="2">
        <v>47449</v>
      </c>
      <c r="BIB39" s="2">
        <v>289763</v>
      </c>
      <c r="BIC39" s="2">
        <v>28058</v>
      </c>
      <c r="BID39" s="2">
        <v>97918</v>
      </c>
      <c r="BIE39" s="2">
        <v>201401</v>
      </c>
      <c r="BIF39" s="2">
        <v>28439</v>
      </c>
      <c r="BIG39" s="2">
        <v>491642</v>
      </c>
      <c r="BIH39" s="2">
        <v>117869</v>
      </c>
      <c r="BII39" s="2">
        <v>41734</v>
      </c>
      <c r="BIJ39" s="2">
        <v>114665</v>
      </c>
      <c r="BIK39" s="2">
        <v>406853</v>
      </c>
      <c r="BIL39" s="2">
        <v>9737</v>
      </c>
      <c r="BIM39" s="2">
        <v>184805</v>
      </c>
      <c r="BIN39" s="2">
        <v>63819</v>
      </c>
      <c r="BIO39" s="2">
        <v>625002</v>
      </c>
      <c r="BIP39" s="2">
        <v>190395</v>
      </c>
      <c r="BIQ39" s="2">
        <v>37604</v>
      </c>
      <c r="BIR39" s="2">
        <v>818478</v>
      </c>
      <c r="BIS39" s="2">
        <v>183343</v>
      </c>
      <c r="BIT39" s="2">
        <v>246218</v>
      </c>
      <c r="BIU39" s="2">
        <v>36211</v>
      </c>
      <c r="BIV39" s="2">
        <v>770124</v>
      </c>
      <c r="BIW39" s="2">
        <v>115891</v>
      </c>
      <c r="BIX39" s="2">
        <v>313886</v>
      </c>
      <c r="BIY39" s="2">
        <v>844956</v>
      </c>
      <c r="BIZ39" s="2">
        <v>130951</v>
      </c>
      <c r="BJA39" s="2">
        <v>121441</v>
      </c>
      <c r="BJB39" s="2">
        <v>130458</v>
      </c>
      <c r="BJC39" s="2">
        <v>155680</v>
      </c>
      <c r="BJD39" s="2">
        <v>212240</v>
      </c>
      <c r="BJE39" s="2">
        <v>270120</v>
      </c>
      <c r="BJF39" s="2">
        <v>242910</v>
      </c>
      <c r="BJG39" s="2">
        <v>250525</v>
      </c>
      <c r="BJH39" s="2">
        <v>410954</v>
      </c>
      <c r="BJI39" s="2">
        <v>155473</v>
      </c>
      <c r="BJJ39" s="2">
        <v>388264</v>
      </c>
      <c r="BJK39" s="2">
        <v>87966</v>
      </c>
      <c r="BJL39" s="2">
        <v>110040</v>
      </c>
      <c r="BJM39" s="2">
        <v>49889</v>
      </c>
      <c r="BJN39" s="2">
        <v>38575</v>
      </c>
      <c r="BJO39" s="2">
        <v>3570727</v>
      </c>
      <c r="BJP39" s="2">
        <v>188013</v>
      </c>
      <c r="BJQ39" s="2">
        <v>227591</v>
      </c>
      <c r="BJR39" s="2">
        <v>199519</v>
      </c>
      <c r="BJS39" s="2">
        <v>360041</v>
      </c>
      <c r="BJT39" s="2">
        <v>142890</v>
      </c>
      <c r="BJU39" s="2">
        <v>91418</v>
      </c>
      <c r="BJV39" s="2">
        <v>629301</v>
      </c>
      <c r="BJW39" s="2">
        <v>303515</v>
      </c>
      <c r="BJX39" s="2">
        <v>41363</v>
      </c>
      <c r="BJY39" s="2">
        <v>276769</v>
      </c>
      <c r="BJZ39" s="2">
        <v>68380</v>
      </c>
      <c r="BKA39" s="2">
        <v>190656</v>
      </c>
      <c r="BKB39" s="2">
        <v>143705</v>
      </c>
      <c r="BKC39" s="2">
        <v>1273991</v>
      </c>
      <c r="BKD39" s="2">
        <v>5942918</v>
      </c>
      <c r="BKE39" s="2">
        <v>408240</v>
      </c>
      <c r="BKF39" s="2">
        <v>765081</v>
      </c>
      <c r="BKG39" s="2">
        <v>466389</v>
      </c>
      <c r="BKH39" s="2">
        <v>1048604</v>
      </c>
      <c r="BKI39" s="2">
        <v>183227</v>
      </c>
      <c r="BKJ39" s="2">
        <v>61363</v>
      </c>
      <c r="BKK39" s="2">
        <v>238715</v>
      </c>
      <c r="BKL39" s="2">
        <v>667958</v>
      </c>
      <c r="BKM39" s="2">
        <v>210568</v>
      </c>
      <c r="BKN39" s="2">
        <v>58158</v>
      </c>
      <c r="BKO39" s="2">
        <v>758439</v>
      </c>
      <c r="BKP39" s="2">
        <v>626006</v>
      </c>
      <c r="BKQ39" s="2">
        <v>189568</v>
      </c>
      <c r="BKR39" s="2">
        <v>439237</v>
      </c>
      <c r="BKS39" s="2">
        <v>83565</v>
      </c>
      <c r="BKT39" s="2">
        <v>39723</v>
      </c>
      <c r="BKU39" s="2">
        <v>274435</v>
      </c>
      <c r="BKV39" s="2">
        <v>546346</v>
      </c>
      <c r="BKW39" s="2">
        <v>225178</v>
      </c>
      <c r="BKX39" s="2">
        <v>215956</v>
      </c>
      <c r="BKY39" s="2">
        <v>1165684</v>
      </c>
      <c r="BKZ39" s="2">
        <v>325513</v>
      </c>
      <c r="BLA39" s="2">
        <v>556015</v>
      </c>
      <c r="BLB39" s="2">
        <v>691961</v>
      </c>
      <c r="BLC39" s="2">
        <v>1396528</v>
      </c>
      <c r="BLD39" s="2">
        <v>704367</v>
      </c>
      <c r="BLE39" s="2">
        <v>98169</v>
      </c>
      <c r="BLF39" s="2">
        <v>24384</v>
      </c>
      <c r="BLG39" s="2">
        <v>529306</v>
      </c>
      <c r="BLH39" s="2">
        <v>1735746</v>
      </c>
      <c r="BLI39" s="2">
        <v>26783</v>
      </c>
      <c r="BLJ39" s="2">
        <v>290163</v>
      </c>
      <c r="BLK39" s="2">
        <v>135265</v>
      </c>
      <c r="BLL39" s="2">
        <v>3684747</v>
      </c>
      <c r="BLM39" s="2">
        <v>139528</v>
      </c>
      <c r="BLN39" s="2">
        <v>167813</v>
      </c>
      <c r="BLO39" s="2">
        <v>290286</v>
      </c>
      <c r="BLP39" s="2">
        <v>213125</v>
      </c>
      <c r="BLQ39" s="2">
        <v>484254</v>
      </c>
      <c r="BLR39" s="2">
        <v>408170</v>
      </c>
      <c r="BLS39" s="2">
        <v>1085364</v>
      </c>
      <c r="BLT39" s="2">
        <v>391792</v>
      </c>
      <c r="BLU39" s="2">
        <v>93723</v>
      </c>
      <c r="BLV39" s="2">
        <v>157491</v>
      </c>
      <c r="BLW39" s="2">
        <v>310903</v>
      </c>
      <c r="BLX39" s="2">
        <v>180384</v>
      </c>
      <c r="BLY39" s="2">
        <v>118343</v>
      </c>
      <c r="BLZ39" s="2">
        <v>481198</v>
      </c>
      <c r="BMA39" s="2">
        <v>563561</v>
      </c>
      <c r="BMB39" s="2">
        <v>50087</v>
      </c>
      <c r="BMC39" s="2">
        <v>1825758</v>
      </c>
      <c r="BMD39" s="2">
        <v>6479980</v>
      </c>
      <c r="BME39" s="2">
        <v>468310</v>
      </c>
      <c r="BMF39" s="2">
        <v>68385</v>
      </c>
      <c r="BMG39" s="2">
        <v>1949702</v>
      </c>
      <c r="BMH39" s="2">
        <v>425119</v>
      </c>
      <c r="BMI39" s="2">
        <v>8430118</v>
      </c>
      <c r="BMJ39" s="2">
        <v>239541</v>
      </c>
      <c r="BMK39" s="2">
        <v>414015</v>
      </c>
      <c r="BML39" s="2">
        <v>1469720</v>
      </c>
      <c r="BMM39" s="2">
        <v>204930</v>
      </c>
      <c r="BMN39" s="2">
        <v>215211</v>
      </c>
      <c r="BMO39" s="2">
        <v>678587</v>
      </c>
      <c r="BMP39" s="2">
        <v>224910</v>
      </c>
      <c r="BMQ39" s="2">
        <v>289774</v>
      </c>
      <c r="BMR39" s="2">
        <v>952043</v>
      </c>
      <c r="BMS39" s="2">
        <v>134312</v>
      </c>
      <c r="BMT39" s="2">
        <v>70403</v>
      </c>
      <c r="BMU39" s="2">
        <v>346003</v>
      </c>
      <c r="BMV39" s="2">
        <v>400188</v>
      </c>
      <c r="BMW39" s="2">
        <v>423132</v>
      </c>
      <c r="BMX39" s="2">
        <v>512076</v>
      </c>
      <c r="BMY39" s="2">
        <v>998179</v>
      </c>
      <c r="BMZ39" s="2">
        <v>127311</v>
      </c>
      <c r="BNA39" s="2">
        <v>128649</v>
      </c>
      <c r="BNB39" s="2">
        <v>139316</v>
      </c>
      <c r="BNC39" s="2">
        <v>153387</v>
      </c>
      <c r="BND39" s="2">
        <v>396670</v>
      </c>
      <c r="BNE39" s="2">
        <v>2260469</v>
      </c>
      <c r="BNF39" s="2" t="s">
        <v>5</v>
      </c>
      <c r="BNG39" s="2">
        <v>202453</v>
      </c>
      <c r="BNH39" s="2">
        <v>254049</v>
      </c>
      <c r="BNI39" s="2">
        <v>460942</v>
      </c>
      <c r="BNJ39" s="2">
        <v>425462</v>
      </c>
      <c r="BNK39" s="2">
        <v>326292</v>
      </c>
      <c r="BNL39" s="2">
        <v>511955</v>
      </c>
      <c r="BNM39" s="2">
        <v>1764991</v>
      </c>
      <c r="BNN39" s="2">
        <v>781226</v>
      </c>
      <c r="BNO39" s="2">
        <v>60204</v>
      </c>
      <c r="BNP39" s="2">
        <v>306196</v>
      </c>
      <c r="BNQ39" s="2">
        <v>237502</v>
      </c>
      <c r="BNR39" s="2">
        <v>178914</v>
      </c>
      <c r="BNS39" s="2">
        <v>7451336</v>
      </c>
      <c r="BNT39" s="2">
        <v>209949</v>
      </c>
      <c r="BNU39" s="2">
        <v>344941</v>
      </c>
      <c r="BNV39" s="2">
        <v>296002</v>
      </c>
      <c r="BNW39" s="2">
        <v>99558</v>
      </c>
      <c r="BNX39" s="2">
        <v>70431</v>
      </c>
      <c r="BNY39" s="2">
        <v>87750</v>
      </c>
      <c r="BNZ39" s="2">
        <v>108642</v>
      </c>
      <c r="BOA39" s="2">
        <v>370870</v>
      </c>
      <c r="BOB39" s="2">
        <v>182973</v>
      </c>
      <c r="BOC39" s="2">
        <v>146481</v>
      </c>
      <c r="BOD39" s="2">
        <v>381051</v>
      </c>
      <c r="BOE39" s="2">
        <v>74123</v>
      </c>
      <c r="BOF39" s="2">
        <v>80693</v>
      </c>
      <c r="BOG39" s="2">
        <v>1257547</v>
      </c>
      <c r="BOH39" s="2">
        <v>1490256</v>
      </c>
      <c r="BOI39" s="2">
        <v>266930</v>
      </c>
      <c r="BOJ39" s="2">
        <v>244869</v>
      </c>
      <c r="BOK39" s="2">
        <v>887604</v>
      </c>
      <c r="BOL39" s="2">
        <v>176471</v>
      </c>
      <c r="BOM39" s="2">
        <v>139036</v>
      </c>
      <c r="BON39" s="2">
        <v>418529</v>
      </c>
      <c r="BOO39" s="2">
        <v>246789</v>
      </c>
      <c r="BOP39" s="2">
        <v>306646</v>
      </c>
      <c r="BOQ39" s="2">
        <v>334964</v>
      </c>
      <c r="BOR39" s="2">
        <v>298773</v>
      </c>
      <c r="BOS39" s="2">
        <v>144879</v>
      </c>
      <c r="BOT39" s="2">
        <v>466396</v>
      </c>
      <c r="BOU39" s="2">
        <v>765723</v>
      </c>
      <c r="BOV39" s="2">
        <v>680123</v>
      </c>
      <c r="BOW39" s="2">
        <v>594750</v>
      </c>
      <c r="BOX39" s="2">
        <v>1053490</v>
      </c>
      <c r="BOY39" s="2">
        <v>587226</v>
      </c>
      <c r="BOZ39" s="2">
        <v>228886</v>
      </c>
      <c r="BPA39" s="2">
        <v>595109</v>
      </c>
      <c r="BPB39" s="2">
        <v>89310</v>
      </c>
      <c r="BPC39" s="2">
        <v>193436</v>
      </c>
      <c r="BPD39" s="2">
        <v>159678</v>
      </c>
      <c r="BPE39" s="2">
        <v>420914</v>
      </c>
      <c r="BPF39" s="2">
        <v>163295</v>
      </c>
      <c r="BPG39" s="2">
        <v>1137350</v>
      </c>
      <c r="BPH39" s="2">
        <v>503654</v>
      </c>
      <c r="BPI39" s="2">
        <v>1282385</v>
      </c>
      <c r="BPJ39" s="2">
        <v>1051557</v>
      </c>
      <c r="BPK39" s="2">
        <v>3798388</v>
      </c>
      <c r="BPL39" s="2">
        <v>373640</v>
      </c>
      <c r="BPM39" s="2">
        <v>557514</v>
      </c>
      <c r="BPN39" s="2">
        <v>212892</v>
      </c>
      <c r="BPO39" s="2">
        <v>773614</v>
      </c>
      <c r="BPP39" s="2">
        <v>210445</v>
      </c>
      <c r="BPQ39" s="2">
        <v>477377</v>
      </c>
      <c r="BPR39" s="2">
        <v>431889</v>
      </c>
      <c r="BPS39" s="2">
        <v>293953</v>
      </c>
      <c r="BPT39" s="2">
        <v>455491</v>
      </c>
      <c r="BPU39" s="2">
        <v>3376385</v>
      </c>
      <c r="BPV39" s="2">
        <v>174213</v>
      </c>
      <c r="BPW39" s="2">
        <v>220530</v>
      </c>
      <c r="BPX39" s="2">
        <v>98484</v>
      </c>
      <c r="BPY39" s="2">
        <v>3229214</v>
      </c>
      <c r="BPZ39" s="2">
        <v>573484</v>
      </c>
      <c r="BQA39" s="2">
        <v>583789</v>
      </c>
      <c r="BQB39" s="2">
        <v>2530849</v>
      </c>
      <c r="BQC39" s="2">
        <v>58320</v>
      </c>
      <c r="BQD39" s="2">
        <v>1115038</v>
      </c>
      <c r="BQE39" s="2">
        <v>1119134</v>
      </c>
      <c r="BQF39" s="2">
        <v>359201</v>
      </c>
      <c r="BQG39" s="2">
        <v>186025</v>
      </c>
      <c r="BQH39" s="2">
        <v>1039268</v>
      </c>
      <c r="BQI39" s="2">
        <v>409318</v>
      </c>
      <c r="BQJ39" s="2">
        <v>437501</v>
      </c>
      <c r="BQK39" s="2">
        <v>206651</v>
      </c>
      <c r="BQL39" s="2">
        <v>485221</v>
      </c>
      <c r="BQM39" s="2">
        <v>592952</v>
      </c>
      <c r="BQN39" s="2">
        <v>35187</v>
      </c>
      <c r="BQO39" s="2" t="s">
        <v>5</v>
      </c>
      <c r="BQP39" s="2">
        <v>9070415</v>
      </c>
      <c r="BQQ39" s="2">
        <v>295243</v>
      </c>
      <c r="BQR39" s="2">
        <v>82037</v>
      </c>
      <c r="BQS39" s="2">
        <v>214936</v>
      </c>
      <c r="BQT39" s="2">
        <v>711229</v>
      </c>
      <c r="BQU39" s="2">
        <v>106711</v>
      </c>
      <c r="BQV39" s="2">
        <v>45613</v>
      </c>
      <c r="BQW39" s="2">
        <v>516232</v>
      </c>
      <c r="BQX39" s="2">
        <v>3008556</v>
      </c>
      <c r="BQY39" s="2">
        <v>909598</v>
      </c>
      <c r="BQZ39" s="2">
        <v>1267769</v>
      </c>
      <c r="BRA39" s="2">
        <v>77690</v>
      </c>
      <c r="BRB39" s="2">
        <v>208140</v>
      </c>
      <c r="BRC39" s="2">
        <v>158606</v>
      </c>
      <c r="BRD39" s="2">
        <v>635108</v>
      </c>
      <c r="BRE39" s="2">
        <v>375784</v>
      </c>
      <c r="BRF39" s="2">
        <v>287488</v>
      </c>
      <c r="BRG39" s="2">
        <v>142510</v>
      </c>
      <c r="BRH39" s="2">
        <v>1149812</v>
      </c>
      <c r="BRI39" s="2">
        <v>171845</v>
      </c>
      <c r="BRJ39" s="2">
        <v>418736</v>
      </c>
      <c r="BRK39" s="2">
        <v>67292</v>
      </c>
      <c r="BRL39" s="2">
        <v>528291</v>
      </c>
      <c r="BRM39" s="2">
        <v>1060258</v>
      </c>
      <c r="BRN39" s="2">
        <v>554975</v>
      </c>
      <c r="BRO39" s="2">
        <v>43465</v>
      </c>
      <c r="BRP39" s="2">
        <v>598719</v>
      </c>
      <c r="BRQ39" s="2">
        <v>142164</v>
      </c>
      <c r="BRR39" s="2">
        <v>290677</v>
      </c>
      <c r="BRS39" s="2">
        <v>364839</v>
      </c>
      <c r="BRT39" s="2">
        <v>179691</v>
      </c>
      <c r="BRU39" s="2">
        <v>989320</v>
      </c>
      <c r="BRV39" s="2">
        <v>652570</v>
      </c>
      <c r="BRW39" s="2">
        <v>2820667</v>
      </c>
      <c r="BRX39" s="2">
        <v>226112</v>
      </c>
      <c r="BRY39" s="2">
        <v>1921991</v>
      </c>
      <c r="BRZ39" s="2">
        <v>376443</v>
      </c>
      <c r="BSA39" s="2">
        <v>1496628</v>
      </c>
      <c r="BSB39" s="2">
        <v>1446008</v>
      </c>
      <c r="BSC39" s="2">
        <v>525758</v>
      </c>
      <c r="BSD39" s="2">
        <v>2765882</v>
      </c>
      <c r="BSE39" s="2">
        <v>11368209</v>
      </c>
      <c r="BSF39" s="2">
        <v>1518443</v>
      </c>
      <c r="BSG39" s="2">
        <v>23419</v>
      </c>
      <c r="BSH39" s="2">
        <v>2884297</v>
      </c>
      <c r="BSI39" s="2">
        <v>6002096</v>
      </c>
      <c r="BSJ39" s="2">
        <v>6542380</v>
      </c>
      <c r="BSK39" s="2">
        <v>151193</v>
      </c>
      <c r="BSL39" s="2">
        <v>955642</v>
      </c>
      <c r="BSM39" s="2">
        <v>1557490</v>
      </c>
      <c r="BSN39" s="2">
        <v>5269114</v>
      </c>
      <c r="BSO39" s="2">
        <v>298244</v>
      </c>
      <c r="BSP39" s="2">
        <v>692052</v>
      </c>
      <c r="BSQ39" s="2">
        <v>912517</v>
      </c>
      <c r="BSR39" s="2">
        <v>347579</v>
      </c>
      <c r="BSS39" s="2">
        <v>191107</v>
      </c>
      <c r="BST39" s="2">
        <v>399156</v>
      </c>
      <c r="BSU39" s="2">
        <v>1579072</v>
      </c>
      <c r="BSV39" s="2">
        <v>2078593</v>
      </c>
      <c r="BSW39" s="2">
        <v>457924</v>
      </c>
      <c r="BSX39" s="2">
        <v>2449616</v>
      </c>
      <c r="BSY39" s="2">
        <v>595175</v>
      </c>
      <c r="BSZ39" s="2">
        <v>1525911</v>
      </c>
      <c r="BTA39" s="2">
        <v>23105344</v>
      </c>
      <c r="BTB39" s="2">
        <v>1472344</v>
      </c>
      <c r="BTC39" s="2">
        <v>1771865</v>
      </c>
      <c r="BTD39" s="2">
        <v>1436236</v>
      </c>
      <c r="BTE39" s="2">
        <v>64876</v>
      </c>
      <c r="BTF39" s="2">
        <v>9278</v>
      </c>
      <c r="BTG39" s="2">
        <v>1833574</v>
      </c>
      <c r="BTH39" s="2">
        <v>784389</v>
      </c>
      <c r="BTI39" s="2">
        <v>1267662</v>
      </c>
      <c r="BTJ39" s="2">
        <v>5235920</v>
      </c>
      <c r="BTK39" s="2">
        <v>595346</v>
      </c>
      <c r="BTL39" s="2">
        <v>4440820</v>
      </c>
      <c r="BTM39" s="2">
        <v>5012430</v>
      </c>
      <c r="BTN39" s="2">
        <v>4967491</v>
      </c>
      <c r="BTO39" s="2">
        <v>537772</v>
      </c>
      <c r="BTP39" s="2">
        <v>1611406</v>
      </c>
      <c r="BTQ39" s="2">
        <v>242143</v>
      </c>
      <c r="BTR39" s="2">
        <v>1238206</v>
      </c>
      <c r="BTS39" s="2">
        <v>79850</v>
      </c>
      <c r="BTT39" s="2">
        <v>789886</v>
      </c>
      <c r="BTU39" s="2">
        <v>136525</v>
      </c>
      <c r="BTV39" s="2">
        <v>635037</v>
      </c>
      <c r="BTW39" s="2">
        <v>5741664</v>
      </c>
      <c r="BTX39" s="2">
        <v>499145</v>
      </c>
      <c r="BTY39" s="2">
        <v>130794</v>
      </c>
      <c r="BTZ39" s="2">
        <v>714700</v>
      </c>
      <c r="BUA39" s="2">
        <v>921676</v>
      </c>
      <c r="BUB39" s="2">
        <v>1205217</v>
      </c>
      <c r="BUC39" s="2">
        <v>422948</v>
      </c>
      <c r="BUD39" s="2">
        <v>4869903</v>
      </c>
      <c r="BUE39" s="2">
        <v>323892</v>
      </c>
      <c r="BUF39" s="2">
        <v>1553175</v>
      </c>
      <c r="BUG39" s="2">
        <v>405799</v>
      </c>
      <c r="BUH39" s="2">
        <v>80700</v>
      </c>
      <c r="BUI39" s="2">
        <v>1586518</v>
      </c>
      <c r="BUJ39" s="2">
        <v>2654199</v>
      </c>
      <c r="BUK39" s="2">
        <v>3120832</v>
      </c>
      <c r="BUL39" s="2">
        <v>974854</v>
      </c>
      <c r="BUM39" s="2">
        <v>577236</v>
      </c>
      <c r="BUN39" s="2">
        <v>1022481</v>
      </c>
      <c r="BUO39" s="2">
        <v>4007335</v>
      </c>
      <c r="BUP39" s="2">
        <v>390416</v>
      </c>
      <c r="BUQ39" s="2">
        <v>1132213</v>
      </c>
      <c r="BUR39" s="2">
        <v>18001006</v>
      </c>
      <c r="BUS39" s="2">
        <v>868844</v>
      </c>
      <c r="BUT39" s="2">
        <v>7963512</v>
      </c>
      <c r="BUU39" s="2">
        <v>743231</v>
      </c>
      <c r="BUV39" s="2">
        <v>450403</v>
      </c>
      <c r="BUW39" s="2">
        <v>2298367</v>
      </c>
      <c r="BUX39" s="2" t="s">
        <v>5</v>
      </c>
      <c r="BUY39" s="2">
        <v>833196</v>
      </c>
      <c r="BUZ39" s="2">
        <v>126639</v>
      </c>
      <c r="BVA39" s="2">
        <v>718118</v>
      </c>
      <c r="BVB39" s="2">
        <v>518792</v>
      </c>
      <c r="BVC39" s="2">
        <v>1646660</v>
      </c>
      <c r="BVD39" s="2">
        <v>793694</v>
      </c>
      <c r="BVE39" s="2">
        <v>1953327</v>
      </c>
      <c r="BVF39" s="2">
        <v>2872532</v>
      </c>
      <c r="BVG39" s="2">
        <v>627724</v>
      </c>
      <c r="BVH39" s="2">
        <v>279211</v>
      </c>
      <c r="BVI39" s="2">
        <v>1384776</v>
      </c>
      <c r="BVJ39" s="2">
        <v>1245932</v>
      </c>
      <c r="BVK39" s="2">
        <v>0</v>
      </c>
      <c r="BVL39" s="2">
        <v>2537621</v>
      </c>
      <c r="BVM39" s="2">
        <v>857126</v>
      </c>
      <c r="BVN39" s="2">
        <v>892903</v>
      </c>
      <c r="BVO39" s="2">
        <v>408533</v>
      </c>
      <c r="BVP39" s="2">
        <v>171489</v>
      </c>
      <c r="BVQ39" s="2">
        <v>437181</v>
      </c>
      <c r="BVR39" s="2">
        <v>671550</v>
      </c>
      <c r="BVS39" s="2">
        <v>843858</v>
      </c>
      <c r="BVT39" s="2">
        <v>914412</v>
      </c>
      <c r="BVU39" s="2">
        <v>3192219</v>
      </c>
      <c r="BVV39" s="2">
        <v>207017</v>
      </c>
      <c r="BVW39" s="2">
        <v>5225755</v>
      </c>
      <c r="BVX39" s="2">
        <v>127916</v>
      </c>
      <c r="BVY39" s="2">
        <v>10052373</v>
      </c>
      <c r="BVZ39" s="2">
        <v>391937</v>
      </c>
      <c r="BWA39" s="2">
        <v>787793</v>
      </c>
      <c r="BWB39" s="2">
        <v>346867</v>
      </c>
      <c r="BWC39" s="2">
        <v>1821756</v>
      </c>
      <c r="BWD39" s="2">
        <v>7167188</v>
      </c>
      <c r="BWE39" s="2">
        <v>103245</v>
      </c>
      <c r="BWF39" s="2">
        <v>707757</v>
      </c>
      <c r="BWG39" s="2">
        <v>732493</v>
      </c>
      <c r="BWH39" s="2">
        <v>65552</v>
      </c>
      <c r="BWI39" s="2">
        <v>159186</v>
      </c>
      <c r="BWJ39" s="2">
        <v>1065649</v>
      </c>
      <c r="BWK39" s="2">
        <v>973351</v>
      </c>
      <c r="BWL39" s="2">
        <v>664262</v>
      </c>
      <c r="BWM39" s="2">
        <v>1198790</v>
      </c>
      <c r="BWN39" s="2">
        <v>5666650</v>
      </c>
      <c r="BWO39" s="2">
        <v>328918</v>
      </c>
      <c r="BWP39" s="2">
        <v>522325</v>
      </c>
      <c r="BWQ39" s="2">
        <v>365146</v>
      </c>
      <c r="BWR39" s="2">
        <v>278205</v>
      </c>
      <c r="BWS39" s="2">
        <v>437529</v>
      </c>
      <c r="BWT39" s="2">
        <v>1669402</v>
      </c>
      <c r="BWU39" s="2">
        <v>185739</v>
      </c>
      <c r="BWV39" s="2">
        <v>98274</v>
      </c>
      <c r="BWW39" s="2">
        <v>6612659</v>
      </c>
      <c r="BWX39" s="2">
        <v>3720269</v>
      </c>
      <c r="BWY39" s="2">
        <v>95679</v>
      </c>
      <c r="BWZ39" s="2">
        <v>1361717</v>
      </c>
      <c r="BXA39" s="2">
        <v>6339018</v>
      </c>
      <c r="BXB39" s="2">
        <v>170114</v>
      </c>
      <c r="BXC39" s="2">
        <v>3047700</v>
      </c>
      <c r="BXD39" s="2">
        <v>708011</v>
      </c>
      <c r="BXE39" s="2">
        <v>1018568</v>
      </c>
      <c r="BXF39" s="2">
        <v>1744977</v>
      </c>
      <c r="BXG39" s="2">
        <v>1817626</v>
      </c>
      <c r="BXH39" s="2">
        <v>2503680</v>
      </c>
      <c r="BXI39" s="2">
        <v>2559768</v>
      </c>
      <c r="BXJ39" s="2">
        <v>4219478</v>
      </c>
      <c r="BXK39" s="2">
        <v>1941454</v>
      </c>
      <c r="BXL39" s="2">
        <v>1025640</v>
      </c>
      <c r="BXM39" s="2">
        <v>89833</v>
      </c>
      <c r="BXN39" s="2">
        <v>1369577</v>
      </c>
      <c r="BXO39" s="2">
        <v>796718</v>
      </c>
      <c r="BXP39" s="2">
        <v>430834</v>
      </c>
      <c r="BXQ39" s="2">
        <v>305185</v>
      </c>
      <c r="BXR39" s="2">
        <v>124652</v>
      </c>
      <c r="BXS39" s="2">
        <v>3040401</v>
      </c>
      <c r="BXT39" s="2">
        <v>144285</v>
      </c>
      <c r="BXU39" s="2">
        <v>155760</v>
      </c>
      <c r="BXV39" s="2">
        <v>110183</v>
      </c>
      <c r="BXW39" s="2">
        <v>183326</v>
      </c>
      <c r="BXX39" s="2">
        <v>427510</v>
      </c>
      <c r="BXY39" s="2">
        <v>452539</v>
      </c>
      <c r="BXZ39" s="2">
        <v>226822</v>
      </c>
      <c r="BYA39" s="2">
        <v>382233</v>
      </c>
      <c r="BYB39" s="2">
        <v>3872321</v>
      </c>
      <c r="BYC39" s="2">
        <v>431031</v>
      </c>
      <c r="BYD39" s="2">
        <v>370723</v>
      </c>
      <c r="BYE39" s="2">
        <v>1939</v>
      </c>
      <c r="BYF39" s="2">
        <v>508325</v>
      </c>
      <c r="BYG39" s="2">
        <v>72290</v>
      </c>
      <c r="BYH39" s="2">
        <v>1224112</v>
      </c>
      <c r="BYI39" s="2">
        <v>268060</v>
      </c>
      <c r="BYJ39" s="2">
        <v>474932</v>
      </c>
      <c r="BYK39" s="2">
        <v>452276</v>
      </c>
      <c r="BYL39" s="2">
        <v>567217</v>
      </c>
      <c r="BYM39" s="2">
        <v>377569</v>
      </c>
      <c r="BYN39" s="2">
        <v>578178</v>
      </c>
      <c r="BYO39" s="2">
        <v>371602</v>
      </c>
      <c r="BYP39" s="2">
        <v>6296154</v>
      </c>
      <c r="BYQ39" s="2">
        <v>947258</v>
      </c>
      <c r="BYR39" s="2">
        <v>1216447</v>
      </c>
      <c r="BYS39" s="2">
        <v>56477</v>
      </c>
      <c r="BYT39" s="2">
        <v>103798</v>
      </c>
      <c r="BYU39" s="2">
        <v>129202</v>
      </c>
      <c r="BYV39" s="2">
        <v>502932</v>
      </c>
      <c r="BYW39" s="2">
        <v>25421</v>
      </c>
      <c r="BYX39" s="2">
        <v>632731</v>
      </c>
      <c r="BYY39" s="2">
        <v>66016</v>
      </c>
      <c r="BYZ39" s="2">
        <v>396455</v>
      </c>
      <c r="BZA39" s="2">
        <v>307729</v>
      </c>
      <c r="BZB39" s="2">
        <v>84159</v>
      </c>
      <c r="BZC39" s="2">
        <v>238599</v>
      </c>
      <c r="BZD39" s="2">
        <v>5089419</v>
      </c>
      <c r="BZE39" s="2">
        <v>1972437</v>
      </c>
      <c r="BZF39" s="2">
        <v>61000</v>
      </c>
      <c r="BZG39" s="2">
        <v>112708</v>
      </c>
      <c r="BZH39" s="2">
        <v>415027</v>
      </c>
      <c r="BZI39" s="2">
        <v>3039514</v>
      </c>
      <c r="BZJ39" s="2">
        <v>84967</v>
      </c>
      <c r="BZK39" s="2">
        <v>5749175</v>
      </c>
      <c r="BZL39" s="2">
        <v>250129</v>
      </c>
      <c r="BZM39" s="2">
        <v>174334</v>
      </c>
      <c r="BZN39" s="2">
        <v>6252438</v>
      </c>
      <c r="BZO39" s="2">
        <v>977868</v>
      </c>
      <c r="BZP39" s="2">
        <v>795524</v>
      </c>
      <c r="BZQ39" s="2">
        <v>180321</v>
      </c>
      <c r="BZR39" s="2">
        <v>15537</v>
      </c>
      <c r="BZS39" s="2">
        <v>539194</v>
      </c>
      <c r="BZT39" s="2">
        <v>143971</v>
      </c>
      <c r="BZU39" s="2">
        <v>1463808</v>
      </c>
      <c r="BZV39" s="2">
        <v>378884</v>
      </c>
      <c r="BZW39" s="2">
        <v>911359</v>
      </c>
      <c r="BZX39" s="2">
        <v>936237</v>
      </c>
      <c r="BZY39" s="2">
        <v>1247559</v>
      </c>
      <c r="BZZ39" s="2">
        <v>296302</v>
      </c>
      <c r="CAA39" s="2">
        <v>51156</v>
      </c>
      <c r="CAB39" s="2">
        <v>129485</v>
      </c>
      <c r="CAC39" s="2">
        <v>61794</v>
      </c>
      <c r="CAD39" s="2">
        <v>343824</v>
      </c>
      <c r="CAE39" s="2">
        <v>149221</v>
      </c>
      <c r="CAF39" s="2">
        <v>591719</v>
      </c>
      <c r="CAG39" s="2">
        <v>562462</v>
      </c>
      <c r="CAH39" s="2">
        <v>348368</v>
      </c>
      <c r="CAI39" s="2">
        <v>975437</v>
      </c>
      <c r="CAJ39" s="2">
        <v>1026953</v>
      </c>
      <c r="CAK39" s="2">
        <v>321548</v>
      </c>
      <c r="CAL39" s="2">
        <v>1015552</v>
      </c>
      <c r="CAM39" s="2">
        <v>723736</v>
      </c>
      <c r="CAN39" s="2">
        <v>803631</v>
      </c>
      <c r="CAO39" s="2">
        <v>52498</v>
      </c>
      <c r="CAP39" s="2">
        <v>779665</v>
      </c>
      <c r="CAQ39" s="2">
        <v>518307</v>
      </c>
      <c r="CAR39" s="2">
        <v>456969</v>
      </c>
      <c r="CAS39" s="2">
        <v>81319</v>
      </c>
      <c r="CAT39" s="2">
        <v>171106</v>
      </c>
      <c r="CAU39" s="2">
        <v>23732390</v>
      </c>
      <c r="CAV39" s="2">
        <v>213969</v>
      </c>
      <c r="CAW39" s="2">
        <v>54163</v>
      </c>
      <c r="CAX39" s="2">
        <v>67479</v>
      </c>
      <c r="CAY39" s="2">
        <v>82843</v>
      </c>
      <c r="CAZ39" s="2">
        <v>377019</v>
      </c>
      <c r="CBA39" s="2">
        <v>618165</v>
      </c>
      <c r="CBB39" s="2">
        <v>233258</v>
      </c>
      <c r="CBC39" s="2">
        <v>66227</v>
      </c>
      <c r="CBD39" s="2">
        <v>5078230</v>
      </c>
      <c r="CBE39" s="2">
        <v>270560</v>
      </c>
      <c r="CBF39" s="2">
        <v>78642</v>
      </c>
      <c r="CBG39" s="2">
        <v>229031</v>
      </c>
      <c r="CBH39" s="2">
        <v>12859</v>
      </c>
      <c r="CBI39" s="2">
        <v>1387719</v>
      </c>
      <c r="CBJ39" s="2">
        <v>319776</v>
      </c>
      <c r="CBK39" s="2">
        <v>545520</v>
      </c>
      <c r="CBL39" s="2">
        <v>314145</v>
      </c>
      <c r="CBM39" s="2">
        <v>128382</v>
      </c>
      <c r="CBN39" s="2">
        <v>273732</v>
      </c>
      <c r="CBO39" s="2">
        <v>104653</v>
      </c>
      <c r="CBP39" s="2">
        <v>242731</v>
      </c>
      <c r="CBQ39" s="2">
        <v>535622</v>
      </c>
      <c r="CBR39" s="2">
        <v>87394</v>
      </c>
      <c r="CBS39" s="2">
        <v>120254</v>
      </c>
      <c r="CBT39" s="2">
        <v>511815</v>
      </c>
      <c r="CBU39" s="2">
        <v>73325</v>
      </c>
      <c r="CBV39" s="2">
        <v>223088</v>
      </c>
      <c r="CBW39" s="2">
        <v>423310</v>
      </c>
      <c r="CBX39" s="2">
        <v>97897</v>
      </c>
      <c r="CBY39" s="2">
        <v>18662</v>
      </c>
      <c r="CBZ39" s="2">
        <v>1155196</v>
      </c>
      <c r="CCA39" s="2">
        <v>270660</v>
      </c>
      <c r="CCB39" s="2">
        <v>207563</v>
      </c>
      <c r="CCC39" s="2">
        <v>259698</v>
      </c>
      <c r="CCD39" s="2">
        <v>64452</v>
      </c>
      <c r="CCE39" s="2">
        <v>397851</v>
      </c>
      <c r="CCF39" s="2">
        <v>177560</v>
      </c>
      <c r="CCG39" s="2">
        <v>191237</v>
      </c>
      <c r="CCH39" s="2">
        <v>879089</v>
      </c>
      <c r="CCI39" s="2">
        <v>73791</v>
      </c>
      <c r="CCJ39" s="2">
        <v>125023</v>
      </c>
      <c r="CCK39" s="2">
        <v>43961</v>
      </c>
      <c r="CCL39" s="2">
        <v>55311</v>
      </c>
      <c r="CCM39" s="2">
        <v>303388</v>
      </c>
      <c r="CCN39" s="2">
        <v>197865</v>
      </c>
      <c r="CCO39" s="2">
        <v>36469</v>
      </c>
      <c r="CCP39" s="2">
        <v>68873</v>
      </c>
      <c r="CCQ39" s="2">
        <v>102247</v>
      </c>
      <c r="CCR39" s="2">
        <v>293967</v>
      </c>
      <c r="CCS39" s="2">
        <v>334080</v>
      </c>
      <c r="CCT39" s="2">
        <v>81850</v>
      </c>
      <c r="CCU39" s="2">
        <v>447329</v>
      </c>
      <c r="CCV39" s="2">
        <v>218753</v>
      </c>
      <c r="CCW39" s="2">
        <v>128317</v>
      </c>
      <c r="CCX39" s="2">
        <v>93602</v>
      </c>
      <c r="CCY39" s="2">
        <v>92493</v>
      </c>
      <c r="CCZ39" s="2">
        <v>57314</v>
      </c>
      <c r="CDA39" s="2">
        <v>517849</v>
      </c>
      <c r="CDB39" s="2">
        <v>73351</v>
      </c>
      <c r="CDC39" s="2">
        <v>110761</v>
      </c>
      <c r="CDD39" s="2">
        <v>408076</v>
      </c>
      <c r="CDE39" s="2">
        <v>782364</v>
      </c>
      <c r="CDF39" s="2">
        <v>710215</v>
      </c>
      <c r="CDG39" s="2">
        <v>148202</v>
      </c>
      <c r="CDH39" s="2">
        <v>76190</v>
      </c>
      <c r="CDI39" s="2">
        <v>39464</v>
      </c>
      <c r="CDJ39" s="2">
        <v>166963</v>
      </c>
      <c r="CDK39" s="2">
        <v>140215</v>
      </c>
      <c r="CDL39" s="2">
        <v>395105</v>
      </c>
      <c r="CDM39" s="2">
        <v>94428</v>
      </c>
      <c r="CDN39" s="2">
        <v>104632</v>
      </c>
      <c r="CDO39" s="2">
        <v>105524</v>
      </c>
      <c r="CDP39" s="2">
        <v>24335</v>
      </c>
      <c r="CDQ39" s="2">
        <v>211964</v>
      </c>
      <c r="CDR39" s="2">
        <v>366775</v>
      </c>
      <c r="CDS39" s="2">
        <v>640687</v>
      </c>
      <c r="CDT39" s="2">
        <v>399566</v>
      </c>
      <c r="CDU39" s="2">
        <v>3275799</v>
      </c>
      <c r="CDV39" s="2">
        <v>161880</v>
      </c>
      <c r="CDW39" s="2">
        <v>50858</v>
      </c>
      <c r="CDX39" s="2">
        <v>285168</v>
      </c>
      <c r="CDY39" s="2">
        <v>527704</v>
      </c>
      <c r="CDZ39" s="2">
        <v>63407</v>
      </c>
      <c r="CEA39" s="2">
        <v>115121</v>
      </c>
      <c r="CEB39" s="2">
        <v>220163</v>
      </c>
      <c r="CEC39" s="2">
        <v>57582</v>
      </c>
      <c r="CED39" s="2">
        <v>307876</v>
      </c>
      <c r="CEE39" s="2">
        <v>53531</v>
      </c>
      <c r="CEF39" s="2">
        <v>224747</v>
      </c>
      <c r="CEG39" s="2">
        <v>103601</v>
      </c>
      <c r="CEH39" s="2">
        <v>396963</v>
      </c>
      <c r="CEI39" s="2">
        <v>758221</v>
      </c>
      <c r="CEJ39" s="2">
        <v>197711</v>
      </c>
      <c r="CEK39" s="2">
        <v>584556</v>
      </c>
      <c r="CEL39" s="2">
        <v>94476</v>
      </c>
      <c r="CEM39" s="2">
        <v>83510</v>
      </c>
      <c r="CEN39" s="2">
        <v>23367</v>
      </c>
      <c r="CEO39" s="2">
        <v>85205</v>
      </c>
      <c r="CEP39" s="2">
        <v>177105</v>
      </c>
      <c r="CEQ39" s="2">
        <v>422136</v>
      </c>
      <c r="CER39" s="2">
        <v>115383</v>
      </c>
      <c r="CES39" s="2">
        <v>263391</v>
      </c>
      <c r="CET39" s="2">
        <v>31511</v>
      </c>
      <c r="CEU39" s="2">
        <v>485136</v>
      </c>
      <c r="CEV39" s="2">
        <v>137951</v>
      </c>
      <c r="CEW39" s="2">
        <v>172413</v>
      </c>
      <c r="CEX39" s="2">
        <v>250507</v>
      </c>
      <c r="CEY39" s="2">
        <v>80938</v>
      </c>
      <c r="CEZ39" s="2">
        <v>383706</v>
      </c>
      <c r="CFA39" s="2">
        <v>41402</v>
      </c>
      <c r="CFB39" s="2">
        <v>2549072</v>
      </c>
      <c r="CFC39" s="2">
        <v>110687</v>
      </c>
      <c r="CFD39" s="2">
        <v>1017858</v>
      </c>
      <c r="CFE39" s="2">
        <v>816782</v>
      </c>
      <c r="CFF39" s="2">
        <v>25757</v>
      </c>
      <c r="CFG39" s="2">
        <v>118026</v>
      </c>
      <c r="CFH39" s="2">
        <v>287564</v>
      </c>
      <c r="CFI39" s="2">
        <v>183813</v>
      </c>
      <c r="CFJ39" s="2">
        <v>2789108</v>
      </c>
      <c r="CFK39" s="2">
        <v>291874</v>
      </c>
      <c r="CFL39" s="2">
        <v>180373</v>
      </c>
      <c r="CFM39" s="2">
        <v>1316361</v>
      </c>
      <c r="CFN39" s="2">
        <v>504917</v>
      </c>
      <c r="CFO39" s="2">
        <v>378712</v>
      </c>
      <c r="CFP39" s="2">
        <v>809977</v>
      </c>
      <c r="CFQ39" s="2">
        <v>449217</v>
      </c>
      <c r="CFR39" s="2">
        <v>93991</v>
      </c>
      <c r="CFS39" s="2">
        <v>432626</v>
      </c>
      <c r="CFT39" s="2">
        <v>152868</v>
      </c>
      <c r="CFU39" s="2">
        <v>131500</v>
      </c>
      <c r="CFV39" s="2">
        <v>75941</v>
      </c>
      <c r="CFW39" s="2">
        <v>1346635</v>
      </c>
      <c r="CFX39" s="2">
        <v>372378</v>
      </c>
      <c r="CFY39" s="2">
        <v>56468</v>
      </c>
      <c r="CFZ39" s="2">
        <v>142802</v>
      </c>
      <c r="CGA39" s="2">
        <v>360014</v>
      </c>
      <c r="CGB39" s="2">
        <v>172669</v>
      </c>
      <c r="CGC39" s="2">
        <v>799480</v>
      </c>
      <c r="CGD39" s="2">
        <v>680382</v>
      </c>
      <c r="CGE39" s="2">
        <v>105710</v>
      </c>
      <c r="CGF39" s="2">
        <v>1053605</v>
      </c>
      <c r="CGG39" s="2">
        <v>673742</v>
      </c>
      <c r="CGH39" s="2">
        <v>141909</v>
      </c>
      <c r="CGI39" s="2">
        <v>227908</v>
      </c>
      <c r="CGJ39" s="2">
        <v>102888</v>
      </c>
      <c r="CGK39" s="2">
        <v>488313</v>
      </c>
      <c r="CGL39" s="2">
        <v>401964</v>
      </c>
      <c r="CGM39" s="2">
        <v>57540</v>
      </c>
      <c r="CGN39" s="2">
        <v>112719</v>
      </c>
      <c r="CGO39" s="2">
        <v>299060</v>
      </c>
      <c r="CGP39" s="2">
        <v>216118</v>
      </c>
      <c r="CGQ39" s="2">
        <v>76919</v>
      </c>
      <c r="CGR39" s="2">
        <v>102062</v>
      </c>
      <c r="CGS39" s="2">
        <v>124279</v>
      </c>
      <c r="CGT39" s="2">
        <v>27407</v>
      </c>
      <c r="CGU39" s="2">
        <v>476744</v>
      </c>
      <c r="CGV39" s="2">
        <v>1182815</v>
      </c>
      <c r="CGW39" s="2">
        <v>143903</v>
      </c>
      <c r="CGX39" s="2">
        <v>239768</v>
      </c>
      <c r="CGY39" s="2">
        <v>104180</v>
      </c>
      <c r="CGZ39" s="2">
        <v>142646</v>
      </c>
      <c r="CHA39" s="2">
        <v>62253</v>
      </c>
      <c r="CHB39" s="2">
        <v>221495</v>
      </c>
      <c r="CHC39" s="2">
        <v>45880</v>
      </c>
      <c r="CHD39" s="2">
        <v>99591</v>
      </c>
      <c r="CHE39" s="2">
        <v>128194</v>
      </c>
      <c r="CHF39" s="2">
        <v>332174</v>
      </c>
      <c r="CHG39" s="2">
        <v>292145</v>
      </c>
      <c r="CHH39" s="2">
        <v>427663</v>
      </c>
      <c r="CHI39" s="2">
        <v>46957</v>
      </c>
      <c r="CHJ39" s="2">
        <v>65291</v>
      </c>
      <c r="CHK39" s="2">
        <v>79278</v>
      </c>
      <c r="CHL39" s="2">
        <v>26140</v>
      </c>
      <c r="CHM39" s="2">
        <v>140058</v>
      </c>
      <c r="CHN39" s="2">
        <v>36229</v>
      </c>
      <c r="CHO39" s="2">
        <v>42577</v>
      </c>
      <c r="CHP39" s="2">
        <v>120202</v>
      </c>
      <c r="CHQ39" s="2">
        <v>46768</v>
      </c>
      <c r="CHR39" s="2">
        <v>3458480</v>
      </c>
      <c r="CHS39" s="2">
        <v>55608</v>
      </c>
      <c r="CHT39" s="2">
        <v>487720</v>
      </c>
      <c r="CHU39" s="2">
        <v>2441373</v>
      </c>
      <c r="CHV39" s="2">
        <v>680804</v>
      </c>
      <c r="CHW39" s="2">
        <v>375042</v>
      </c>
      <c r="CHX39" s="2">
        <v>34656</v>
      </c>
      <c r="CHY39" s="2">
        <v>951138</v>
      </c>
      <c r="CHZ39" s="2">
        <v>129083</v>
      </c>
      <c r="CIA39" s="2">
        <v>89933</v>
      </c>
      <c r="CIB39" s="2">
        <v>36896</v>
      </c>
      <c r="CIC39" s="2">
        <v>77692</v>
      </c>
      <c r="CID39" s="2">
        <v>372653</v>
      </c>
      <c r="CIE39" s="2">
        <v>152040</v>
      </c>
      <c r="CIF39" s="2">
        <v>39203</v>
      </c>
      <c r="CIG39" s="2">
        <v>269894</v>
      </c>
      <c r="CIH39" s="2">
        <v>130667</v>
      </c>
      <c r="CII39" s="2">
        <v>88958</v>
      </c>
      <c r="CIJ39" s="2">
        <v>33068</v>
      </c>
      <c r="CIK39" s="2">
        <v>35486</v>
      </c>
      <c r="CIL39" s="2">
        <v>80717</v>
      </c>
      <c r="CIM39" s="2">
        <v>130805</v>
      </c>
      <c r="CIN39" s="2">
        <v>82581</v>
      </c>
      <c r="CIO39" s="2">
        <v>49769</v>
      </c>
      <c r="CIP39" s="2">
        <v>291498</v>
      </c>
      <c r="CIQ39" s="2">
        <v>200936</v>
      </c>
      <c r="CIR39" s="2">
        <v>2015218</v>
      </c>
      <c r="CIS39" s="2">
        <v>2531185</v>
      </c>
      <c r="CIT39" s="2">
        <v>84224</v>
      </c>
      <c r="CIU39" s="2">
        <v>297994</v>
      </c>
      <c r="CIV39" s="2">
        <v>195599</v>
      </c>
      <c r="CIW39" s="2">
        <v>1103104</v>
      </c>
      <c r="CIX39" s="2">
        <v>328384</v>
      </c>
      <c r="CIY39" s="2">
        <v>214688</v>
      </c>
      <c r="CIZ39" s="2">
        <v>48679</v>
      </c>
      <c r="CJA39" s="2">
        <v>889318</v>
      </c>
      <c r="CJB39" s="2">
        <v>142188</v>
      </c>
      <c r="CJC39" s="2">
        <v>69867</v>
      </c>
      <c r="CJD39" s="2">
        <v>54329</v>
      </c>
      <c r="CJE39" s="2">
        <v>865263</v>
      </c>
      <c r="CJF39" s="2">
        <v>203370</v>
      </c>
      <c r="CJG39" s="2">
        <v>255005</v>
      </c>
      <c r="CJH39" s="2">
        <v>376131</v>
      </c>
      <c r="CJI39" s="2">
        <v>260528</v>
      </c>
      <c r="CJJ39" s="2">
        <v>197238</v>
      </c>
      <c r="CJK39" s="2">
        <v>39767</v>
      </c>
      <c r="CJL39" s="2">
        <v>108532</v>
      </c>
      <c r="CJM39" s="2">
        <v>26127</v>
      </c>
      <c r="CJN39" s="2">
        <v>511291</v>
      </c>
      <c r="CJO39" s="2">
        <v>145916</v>
      </c>
      <c r="CJP39" s="2">
        <v>299439</v>
      </c>
      <c r="CJQ39" s="2">
        <v>102685</v>
      </c>
      <c r="CJR39" s="2">
        <v>194241</v>
      </c>
      <c r="CJS39" s="2">
        <v>2848847</v>
      </c>
      <c r="CJT39" s="2">
        <v>177946</v>
      </c>
      <c r="CJU39" s="2">
        <v>347442</v>
      </c>
      <c r="CJV39" s="2">
        <v>225700</v>
      </c>
      <c r="CJW39" s="2">
        <v>119333</v>
      </c>
      <c r="CJX39" s="2">
        <v>901289</v>
      </c>
      <c r="CJY39" s="2">
        <v>53119</v>
      </c>
      <c r="CJZ39" s="2">
        <v>143126</v>
      </c>
      <c r="CKA39" s="2">
        <v>174017</v>
      </c>
      <c r="CKB39" s="2">
        <v>206525</v>
      </c>
      <c r="CKC39" s="2">
        <v>85037</v>
      </c>
      <c r="CKD39" s="2">
        <v>107841</v>
      </c>
      <c r="CKE39" s="2">
        <v>136536</v>
      </c>
      <c r="CKF39" s="2">
        <v>388709</v>
      </c>
      <c r="CKG39" s="2">
        <v>218161</v>
      </c>
      <c r="CKH39" s="2">
        <v>64985</v>
      </c>
      <c r="CKI39" s="2">
        <v>144499</v>
      </c>
      <c r="CKJ39" s="2">
        <v>29738</v>
      </c>
      <c r="CKK39" s="2">
        <v>114607</v>
      </c>
      <c r="CKL39" s="2">
        <v>615418</v>
      </c>
      <c r="CKM39" s="2">
        <v>131785</v>
      </c>
      <c r="CKN39" s="2">
        <v>335161</v>
      </c>
      <c r="CKO39" s="2">
        <v>1085275</v>
      </c>
      <c r="CKP39" s="2">
        <v>216996</v>
      </c>
      <c r="CKQ39" s="2">
        <v>178856</v>
      </c>
      <c r="CKR39" s="2">
        <v>479677</v>
      </c>
      <c r="CKS39" s="2">
        <v>353707</v>
      </c>
      <c r="CKT39" s="2">
        <v>779846</v>
      </c>
      <c r="CKU39" s="2">
        <v>355402</v>
      </c>
      <c r="CKV39" s="2">
        <v>1312352</v>
      </c>
      <c r="CKW39" s="2">
        <v>193976</v>
      </c>
      <c r="CKX39" s="2">
        <v>1290208</v>
      </c>
      <c r="CKY39" s="2">
        <v>350752</v>
      </c>
      <c r="CKZ39" s="2">
        <v>261754</v>
      </c>
      <c r="CLA39" s="2">
        <v>128858</v>
      </c>
      <c r="CLB39" s="2">
        <v>172311</v>
      </c>
      <c r="CLC39" s="2">
        <v>339372</v>
      </c>
      <c r="CLD39" s="2">
        <v>100811</v>
      </c>
      <c r="CLE39" s="2">
        <v>168225</v>
      </c>
      <c r="CLF39" s="2">
        <v>220390</v>
      </c>
      <c r="CLG39" s="2">
        <v>117544</v>
      </c>
      <c r="CLH39" s="2">
        <v>216988</v>
      </c>
      <c r="CLI39" s="2">
        <v>129644</v>
      </c>
      <c r="CLJ39" s="2">
        <v>128710</v>
      </c>
      <c r="CLK39" s="2">
        <v>825430</v>
      </c>
      <c r="CLL39" s="2">
        <v>30144076</v>
      </c>
      <c r="CLM39" s="2">
        <v>271622</v>
      </c>
      <c r="CLN39" s="2">
        <v>150427</v>
      </c>
      <c r="CLO39" s="2">
        <v>413784</v>
      </c>
      <c r="CLP39" s="2">
        <v>129594</v>
      </c>
      <c r="CLQ39" s="2">
        <v>223478</v>
      </c>
      <c r="CLR39" s="2">
        <v>55277</v>
      </c>
      <c r="CLS39" s="2">
        <v>84855</v>
      </c>
      <c r="CLT39" s="2">
        <v>150319</v>
      </c>
      <c r="CLU39" s="2">
        <v>356458</v>
      </c>
      <c r="CLV39" s="2">
        <v>240990</v>
      </c>
      <c r="CLW39" s="2">
        <v>281467</v>
      </c>
      <c r="CLX39" s="2">
        <v>209078</v>
      </c>
      <c r="CLY39" s="2">
        <v>112947</v>
      </c>
      <c r="CLZ39" s="2">
        <v>305369</v>
      </c>
      <c r="CMA39" s="2">
        <v>116133</v>
      </c>
      <c r="CMB39" s="2">
        <v>469965</v>
      </c>
      <c r="CMC39" s="2" t="s">
        <v>5</v>
      </c>
      <c r="CMD39" s="2">
        <v>2099658</v>
      </c>
      <c r="CME39" s="2">
        <v>115504</v>
      </c>
      <c r="CMF39" s="2">
        <v>131952</v>
      </c>
      <c r="CMG39" s="2">
        <v>14948376</v>
      </c>
      <c r="CMH39" s="2">
        <v>377227</v>
      </c>
      <c r="CMI39" s="2">
        <v>301802</v>
      </c>
      <c r="CMJ39" s="2">
        <v>406704</v>
      </c>
      <c r="CMK39" s="2">
        <v>172978</v>
      </c>
      <c r="CML39" s="2">
        <v>71547</v>
      </c>
      <c r="CMM39" s="2">
        <v>324279</v>
      </c>
      <c r="CMN39" s="2">
        <v>74772</v>
      </c>
      <c r="CMO39" s="2">
        <v>498458</v>
      </c>
      <c r="CMP39" s="2">
        <v>357208</v>
      </c>
      <c r="CMQ39" s="2">
        <v>183592</v>
      </c>
      <c r="CMR39" s="2">
        <v>6129510</v>
      </c>
      <c r="CMS39" s="2">
        <v>1833055</v>
      </c>
      <c r="CMT39" s="2">
        <v>134325</v>
      </c>
      <c r="CMU39" s="2">
        <v>630353</v>
      </c>
      <c r="CMV39" s="2">
        <v>700603</v>
      </c>
      <c r="CMW39" s="2">
        <v>204310</v>
      </c>
      <c r="CMX39" s="2">
        <v>248359</v>
      </c>
      <c r="CMY39" s="2">
        <v>220568</v>
      </c>
      <c r="CMZ39" s="2">
        <v>57355</v>
      </c>
      <c r="CNA39" s="2">
        <v>567176</v>
      </c>
      <c r="CNB39" s="2">
        <v>221302</v>
      </c>
      <c r="CNC39" s="2">
        <v>493948</v>
      </c>
      <c r="CND39" s="2">
        <v>3922238</v>
      </c>
      <c r="CNE39" s="2">
        <v>89305</v>
      </c>
      <c r="CNF39" s="2">
        <v>42472</v>
      </c>
      <c r="CNG39" s="2">
        <v>802126</v>
      </c>
      <c r="CNH39" s="2">
        <v>68950</v>
      </c>
      <c r="CNI39" s="2">
        <v>703071</v>
      </c>
      <c r="CNJ39" s="2">
        <v>270521</v>
      </c>
      <c r="CNK39" s="2">
        <v>5451264</v>
      </c>
      <c r="CNL39" s="2">
        <v>2108242</v>
      </c>
      <c r="CNM39" s="2">
        <v>1761810</v>
      </c>
      <c r="CNN39" s="2">
        <v>366142</v>
      </c>
      <c r="CNO39" s="2">
        <v>287215</v>
      </c>
      <c r="CNP39" s="2">
        <v>904633</v>
      </c>
      <c r="CNQ39" s="2">
        <v>121674</v>
      </c>
      <c r="CNR39" s="2">
        <v>605014</v>
      </c>
      <c r="CNS39" s="2">
        <v>117381</v>
      </c>
      <c r="CNT39" s="2">
        <v>141735</v>
      </c>
      <c r="CNU39" s="2">
        <v>89062</v>
      </c>
      <c r="CNV39" s="2">
        <v>133563</v>
      </c>
      <c r="CNW39" s="2">
        <v>306564</v>
      </c>
      <c r="CNX39" s="2">
        <v>115545</v>
      </c>
      <c r="CNY39" s="2">
        <v>244533</v>
      </c>
      <c r="CNZ39" s="2">
        <v>1500367</v>
      </c>
      <c r="COA39" s="2">
        <v>1791622</v>
      </c>
      <c r="COB39" s="2">
        <v>559194</v>
      </c>
      <c r="COC39" s="2">
        <v>118732</v>
      </c>
      <c r="COD39" s="2">
        <v>884233</v>
      </c>
      <c r="COE39" s="2">
        <v>1073483</v>
      </c>
      <c r="COF39" s="2">
        <v>360106</v>
      </c>
      <c r="COG39" s="2">
        <v>107123</v>
      </c>
      <c r="COH39" s="2">
        <v>916849</v>
      </c>
      <c r="COI39" s="2">
        <v>877547</v>
      </c>
      <c r="COJ39" s="2">
        <v>2784789</v>
      </c>
      <c r="COK39" s="2">
        <v>329692</v>
      </c>
      <c r="COL39" s="2">
        <v>1046981</v>
      </c>
      <c r="COM39" s="2">
        <v>1075479</v>
      </c>
      <c r="CON39" s="2">
        <v>55783</v>
      </c>
      <c r="COO39" s="2">
        <v>723757</v>
      </c>
      <c r="COP39" s="2">
        <v>15164</v>
      </c>
      <c r="COQ39" s="2">
        <v>100543</v>
      </c>
      <c r="COR39" s="2">
        <v>409370</v>
      </c>
      <c r="COS39" s="2">
        <v>152326</v>
      </c>
      <c r="COT39" s="2">
        <v>2864484</v>
      </c>
      <c r="COU39" s="2">
        <v>141789</v>
      </c>
      <c r="COV39" s="2">
        <v>2796778</v>
      </c>
      <c r="COW39" s="2">
        <v>294413</v>
      </c>
      <c r="COX39" s="2">
        <v>1929325</v>
      </c>
      <c r="COY39" s="2">
        <v>349859</v>
      </c>
      <c r="COZ39" s="2">
        <v>266411</v>
      </c>
      <c r="CPA39" s="2">
        <v>76407</v>
      </c>
      <c r="CPB39" s="2">
        <v>987425</v>
      </c>
      <c r="CPC39" s="2">
        <v>239960</v>
      </c>
      <c r="CPD39" s="2">
        <v>817706</v>
      </c>
      <c r="CPE39" s="2">
        <v>108446</v>
      </c>
      <c r="CPF39" s="2">
        <v>78640</v>
      </c>
      <c r="CPG39" s="2">
        <v>453373</v>
      </c>
      <c r="CPH39" s="2">
        <v>136548</v>
      </c>
      <c r="CPI39" s="2">
        <v>665434</v>
      </c>
      <c r="CPJ39" s="2">
        <v>657773</v>
      </c>
      <c r="CPK39" s="2">
        <v>534416</v>
      </c>
      <c r="CPL39" s="2">
        <v>378103</v>
      </c>
      <c r="CPM39" s="2">
        <v>126853</v>
      </c>
      <c r="CPN39" s="2">
        <v>175232</v>
      </c>
      <c r="CPO39" s="2">
        <v>273931</v>
      </c>
      <c r="CPP39" s="2">
        <v>531312</v>
      </c>
      <c r="CPQ39" s="2">
        <v>917958</v>
      </c>
      <c r="CPR39" s="2">
        <v>1009476</v>
      </c>
      <c r="CPS39" s="2">
        <v>153210</v>
      </c>
      <c r="CPT39" s="2">
        <v>137969</v>
      </c>
      <c r="CPU39" s="2">
        <v>142904</v>
      </c>
      <c r="CPV39" s="2">
        <v>95109</v>
      </c>
      <c r="CPW39" s="2">
        <v>69004</v>
      </c>
      <c r="CPX39" s="2">
        <v>90712</v>
      </c>
      <c r="CPY39" s="2">
        <v>4698729</v>
      </c>
      <c r="CPZ39" s="2">
        <v>1072583</v>
      </c>
      <c r="CQA39" s="2">
        <v>204628</v>
      </c>
      <c r="CQB39" s="2">
        <v>299033</v>
      </c>
      <c r="CQC39" s="2">
        <v>137083</v>
      </c>
      <c r="CQD39" s="2">
        <v>155496</v>
      </c>
      <c r="CQE39" s="2">
        <v>1349447</v>
      </c>
      <c r="CQF39" s="2">
        <v>11368920</v>
      </c>
      <c r="CQG39" s="2">
        <v>18223793</v>
      </c>
      <c r="CQH39" s="2">
        <v>904317</v>
      </c>
      <c r="CQI39" s="2">
        <v>1212204</v>
      </c>
      <c r="CQJ39" s="2">
        <v>448264</v>
      </c>
      <c r="CQK39" s="2">
        <v>183201</v>
      </c>
      <c r="CQL39" s="2">
        <v>472926</v>
      </c>
      <c r="CQM39" s="2">
        <v>105958</v>
      </c>
      <c r="CQN39" s="2">
        <v>61633</v>
      </c>
      <c r="CQO39" s="2">
        <v>2767713</v>
      </c>
      <c r="CQP39" s="2">
        <v>862523</v>
      </c>
      <c r="CQQ39" s="2">
        <v>467646</v>
      </c>
      <c r="CQR39" s="2">
        <v>17960907</v>
      </c>
      <c r="CQS39" s="2">
        <v>101202</v>
      </c>
      <c r="CQT39" s="2">
        <v>188439</v>
      </c>
      <c r="CQU39" s="2">
        <v>191489</v>
      </c>
      <c r="CQV39" s="2">
        <v>114327</v>
      </c>
      <c r="CQW39" s="2">
        <v>107447</v>
      </c>
      <c r="CQX39" s="2">
        <v>564094</v>
      </c>
      <c r="CQY39" s="2">
        <v>444334</v>
      </c>
      <c r="CQZ39" s="2">
        <v>1422754</v>
      </c>
      <c r="CRA39" s="2">
        <v>213643</v>
      </c>
      <c r="CRB39" s="2">
        <v>178522</v>
      </c>
      <c r="CRC39" s="2">
        <v>708135</v>
      </c>
      <c r="CRD39" s="2">
        <v>103919</v>
      </c>
      <c r="CRE39" s="2">
        <v>947408</v>
      </c>
      <c r="CRF39" s="2">
        <v>58362</v>
      </c>
      <c r="CRG39" s="2">
        <v>0</v>
      </c>
      <c r="CRH39" s="2">
        <v>65238315</v>
      </c>
      <c r="CRI39" s="2">
        <v>491354</v>
      </c>
      <c r="CRJ39" s="2">
        <v>544777</v>
      </c>
      <c r="CRK39" s="2">
        <v>93059</v>
      </c>
      <c r="CRL39" s="2">
        <v>265830</v>
      </c>
      <c r="CRM39" s="2">
        <v>446749</v>
      </c>
      <c r="CRN39" s="2">
        <v>653545</v>
      </c>
      <c r="CRO39" s="2">
        <v>93678</v>
      </c>
      <c r="CRP39" s="2">
        <v>1134310</v>
      </c>
      <c r="CRQ39" s="2">
        <v>70697</v>
      </c>
      <c r="CRR39" s="2">
        <v>169501</v>
      </c>
      <c r="CRS39" s="2">
        <v>236457</v>
      </c>
      <c r="CRT39" s="2">
        <v>912556</v>
      </c>
      <c r="CRU39" s="2">
        <v>245569</v>
      </c>
      <c r="CRV39" s="2">
        <v>231002</v>
      </c>
      <c r="CRW39" s="2">
        <v>298640</v>
      </c>
      <c r="CRX39" s="2">
        <v>197503</v>
      </c>
      <c r="CRY39" s="2">
        <v>130628</v>
      </c>
      <c r="CRZ39" s="2">
        <v>296324</v>
      </c>
      <c r="CSA39" s="2">
        <v>2473222</v>
      </c>
      <c r="CSB39" s="2">
        <v>327715</v>
      </c>
      <c r="CSC39" s="2">
        <v>7376877</v>
      </c>
      <c r="CSD39" s="2">
        <v>758110</v>
      </c>
      <c r="CSE39" s="2">
        <v>45455849</v>
      </c>
      <c r="CSF39" s="2">
        <v>507580</v>
      </c>
      <c r="CSG39" s="2">
        <v>449628</v>
      </c>
      <c r="CSH39" s="2">
        <v>90756</v>
      </c>
      <c r="CSI39" s="2">
        <v>145487</v>
      </c>
      <c r="CSJ39" s="2">
        <v>4474516</v>
      </c>
      <c r="CSK39" s="2">
        <v>295890</v>
      </c>
      <c r="CSL39" s="2">
        <v>95736</v>
      </c>
      <c r="CSM39" s="2">
        <v>489018</v>
      </c>
      <c r="CSN39" s="2">
        <v>519928</v>
      </c>
      <c r="CSO39" s="2">
        <v>458277</v>
      </c>
      <c r="CSP39" s="2" t="s">
        <v>5</v>
      </c>
      <c r="CSQ39" s="2">
        <v>359371</v>
      </c>
      <c r="CSR39" s="2">
        <v>346898</v>
      </c>
      <c r="CSS39" s="2">
        <v>846093</v>
      </c>
      <c r="CST39" s="2">
        <v>307074</v>
      </c>
      <c r="CSU39" s="2">
        <v>852640</v>
      </c>
      <c r="CSV39" s="2">
        <v>793113</v>
      </c>
      <c r="CSW39" s="2">
        <v>269867</v>
      </c>
      <c r="CSX39" s="2">
        <v>69121</v>
      </c>
      <c r="CSY39" s="2">
        <v>275358</v>
      </c>
      <c r="CSZ39" s="2">
        <v>312187</v>
      </c>
      <c r="CTA39" s="2">
        <v>2619823</v>
      </c>
      <c r="CTB39" s="2">
        <v>31962619</v>
      </c>
      <c r="CTC39" s="2">
        <v>142441</v>
      </c>
      <c r="CTD39" s="2">
        <v>843186</v>
      </c>
      <c r="CTE39" s="2">
        <v>196709</v>
      </c>
      <c r="CTF39" s="2">
        <v>428194</v>
      </c>
      <c r="CTG39" s="2">
        <v>358881</v>
      </c>
      <c r="CTH39" s="2">
        <v>1998137</v>
      </c>
      <c r="CTI39" s="2">
        <v>1074190</v>
      </c>
      <c r="CTJ39" s="2">
        <v>23493076</v>
      </c>
      <c r="CTK39" s="2">
        <v>43226</v>
      </c>
      <c r="CTL39" s="2">
        <v>406638</v>
      </c>
      <c r="CTM39" s="2">
        <v>540733</v>
      </c>
      <c r="CTN39" s="2">
        <v>1516295</v>
      </c>
      <c r="CTO39" s="2">
        <v>1665834</v>
      </c>
      <c r="CTP39" s="2">
        <v>300013</v>
      </c>
      <c r="CTQ39" s="2">
        <v>244347</v>
      </c>
      <c r="CTR39" s="2">
        <v>177884</v>
      </c>
      <c r="CTS39" s="2">
        <v>519558</v>
      </c>
      <c r="CTT39" s="2">
        <v>688679</v>
      </c>
      <c r="CTU39" s="2">
        <v>17121059</v>
      </c>
      <c r="CTV39" s="2">
        <v>506613</v>
      </c>
      <c r="CTW39" s="2">
        <v>262956</v>
      </c>
      <c r="CTX39" s="2">
        <v>598068</v>
      </c>
      <c r="CTY39" s="2">
        <v>100923</v>
      </c>
      <c r="CTZ39" s="2">
        <v>98046</v>
      </c>
      <c r="CUA39" s="2">
        <v>773194</v>
      </c>
      <c r="CUB39" s="2">
        <v>297774</v>
      </c>
      <c r="CUC39" s="2">
        <v>246626</v>
      </c>
      <c r="CUD39" s="2">
        <v>79263</v>
      </c>
      <c r="CUE39" s="2">
        <v>142266</v>
      </c>
      <c r="CUF39" s="2">
        <v>10752</v>
      </c>
      <c r="CUG39" s="2">
        <v>171226</v>
      </c>
      <c r="CUH39" s="2">
        <v>675792</v>
      </c>
      <c r="CUI39" s="2">
        <v>66181</v>
      </c>
      <c r="CUJ39" s="2">
        <v>24686117</v>
      </c>
      <c r="CUK39" s="2">
        <v>516888</v>
      </c>
      <c r="CUL39" s="2">
        <v>83599</v>
      </c>
      <c r="CUM39" s="2">
        <v>83757</v>
      </c>
      <c r="CUN39" s="2">
        <v>144557</v>
      </c>
      <c r="CUO39" s="2">
        <v>137808</v>
      </c>
      <c r="CUP39" s="2">
        <v>88317</v>
      </c>
      <c r="CUQ39" s="2">
        <v>26353319</v>
      </c>
      <c r="CUR39" s="2">
        <v>1295155</v>
      </c>
      <c r="CUS39" s="2">
        <v>352644</v>
      </c>
      <c r="CUT39" s="2">
        <v>256537</v>
      </c>
      <c r="CUU39" s="2">
        <v>250830</v>
      </c>
      <c r="CUV39" s="2">
        <v>1869086</v>
      </c>
      <c r="CUW39" s="2">
        <v>44042</v>
      </c>
      <c r="CUX39" s="2">
        <v>105632</v>
      </c>
      <c r="CUY39" s="2">
        <v>6452322</v>
      </c>
      <c r="CUZ39" s="2">
        <v>146293</v>
      </c>
      <c r="CVA39" s="2">
        <v>170997</v>
      </c>
      <c r="CVB39" s="2">
        <v>153388</v>
      </c>
      <c r="CVC39" s="2">
        <v>295495</v>
      </c>
      <c r="CVD39" s="2">
        <v>949633</v>
      </c>
      <c r="CVE39" s="2">
        <v>202037</v>
      </c>
      <c r="CVF39" s="2">
        <v>179141</v>
      </c>
      <c r="CVG39" s="2">
        <v>1218851</v>
      </c>
      <c r="CVH39" s="2">
        <v>187830</v>
      </c>
      <c r="CVI39" s="2" t="s">
        <v>5</v>
      </c>
      <c r="CVJ39" s="2">
        <v>642214</v>
      </c>
      <c r="CVK39" s="2">
        <v>128868</v>
      </c>
      <c r="CVL39" s="2">
        <v>42010</v>
      </c>
      <c r="CVM39" s="2">
        <v>520323</v>
      </c>
      <c r="CVN39" s="2">
        <v>13934</v>
      </c>
      <c r="CVO39" s="2">
        <v>2236350</v>
      </c>
      <c r="CVP39" s="2">
        <v>884734</v>
      </c>
      <c r="CVQ39" s="2">
        <v>11409408</v>
      </c>
      <c r="CVR39" s="2">
        <v>3156197</v>
      </c>
      <c r="CVS39" s="2">
        <v>252500</v>
      </c>
      <c r="CVT39" s="2">
        <v>468736</v>
      </c>
      <c r="CVU39" s="2">
        <v>55429</v>
      </c>
      <c r="CVV39" s="2" t="s">
        <v>5</v>
      </c>
      <c r="CVW39" s="2">
        <v>17703</v>
      </c>
      <c r="CVX39" s="2">
        <v>4290571</v>
      </c>
      <c r="CVY39" s="2">
        <v>29492</v>
      </c>
      <c r="CVZ39" s="2">
        <v>700911</v>
      </c>
      <c r="CWA39" s="2">
        <v>446500</v>
      </c>
      <c r="CWB39" s="2">
        <v>13335464</v>
      </c>
      <c r="CWC39" s="2">
        <v>485912</v>
      </c>
      <c r="CWD39" s="2">
        <v>470176</v>
      </c>
      <c r="CWE39" s="2">
        <v>95883</v>
      </c>
      <c r="CWF39" s="2">
        <v>254702</v>
      </c>
      <c r="CWG39" s="2">
        <v>181384</v>
      </c>
      <c r="CWH39" s="2">
        <v>1290898</v>
      </c>
      <c r="CWI39" s="2">
        <v>1600113</v>
      </c>
      <c r="CWJ39" s="2">
        <v>1178600</v>
      </c>
      <c r="CWK39" s="2">
        <v>1341651</v>
      </c>
      <c r="CWL39" s="2">
        <v>6788569</v>
      </c>
      <c r="CWM39" s="2">
        <v>82493</v>
      </c>
      <c r="CWN39" s="2">
        <v>318311</v>
      </c>
      <c r="CWO39" s="2">
        <v>4691389</v>
      </c>
      <c r="CWP39" s="2">
        <v>50325</v>
      </c>
      <c r="CWQ39" s="2">
        <v>194535</v>
      </c>
      <c r="CWR39" s="2">
        <v>4093937</v>
      </c>
      <c r="CWS39" s="2">
        <v>232444</v>
      </c>
      <c r="CWT39" s="2">
        <v>520024</v>
      </c>
      <c r="CWU39" s="2" t="s">
        <v>5</v>
      </c>
      <c r="CWV39" s="2">
        <v>1113985</v>
      </c>
      <c r="CWW39" s="2">
        <v>4948622</v>
      </c>
      <c r="CWX39" s="2">
        <v>734173</v>
      </c>
      <c r="CWY39" s="2">
        <v>613726</v>
      </c>
      <c r="CWZ39" s="2">
        <v>60619</v>
      </c>
      <c r="CXA39" s="2">
        <v>959915</v>
      </c>
      <c r="CXB39" s="2">
        <v>59860</v>
      </c>
      <c r="CXC39" s="2" t="s">
        <v>5</v>
      </c>
      <c r="CXD39" s="2">
        <v>601629</v>
      </c>
      <c r="CXE39" s="2">
        <v>13265830</v>
      </c>
      <c r="CXF39" s="2">
        <v>958491</v>
      </c>
      <c r="CXG39" s="2">
        <v>3193563</v>
      </c>
      <c r="CXH39" s="2">
        <v>5461001</v>
      </c>
      <c r="CXI39" s="2">
        <v>65441</v>
      </c>
      <c r="CXJ39" s="2">
        <v>141944</v>
      </c>
      <c r="CXK39" s="2">
        <v>1647905</v>
      </c>
      <c r="CXL39" s="2">
        <v>1249162</v>
      </c>
      <c r="CXM39" s="2">
        <v>383643</v>
      </c>
      <c r="CXN39" s="2">
        <v>379040</v>
      </c>
      <c r="CXO39" s="2">
        <v>105852</v>
      </c>
      <c r="CXP39" s="2">
        <v>140646</v>
      </c>
      <c r="CXQ39" s="2">
        <v>5230420</v>
      </c>
      <c r="CXR39" s="2">
        <v>166883</v>
      </c>
      <c r="CXS39" s="2">
        <v>67892</v>
      </c>
      <c r="CXT39" s="2">
        <v>382942</v>
      </c>
      <c r="CXU39" s="2">
        <v>514328</v>
      </c>
      <c r="CXV39" s="2">
        <v>69485</v>
      </c>
      <c r="CXW39" s="2">
        <v>111110</v>
      </c>
      <c r="CXX39" s="2">
        <v>87781</v>
      </c>
      <c r="CXY39" s="2">
        <v>667709</v>
      </c>
      <c r="CXZ39" s="2">
        <v>2074182</v>
      </c>
      <c r="CYA39" s="2">
        <v>3545420</v>
      </c>
      <c r="CYB39" s="2">
        <v>42219</v>
      </c>
      <c r="CYC39" s="2">
        <v>64516</v>
      </c>
      <c r="CYD39" s="2">
        <v>182575</v>
      </c>
      <c r="CYE39" s="2">
        <v>41976</v>
      </c>
      <c r="CYF39" s="2">
        <v>337529</v>
      </c>
      <c r="CYG39" s="2">
        <v>488803</v>
      </c>
      <c r="CYH39" s="2">
        <v>137813</v>
      </c>
      <c r="CYI39" s="2">
        <v>109688</v>
      </c>
      <c r="CYJ39" s="2">
        <v>109457</v>
      </c>
      <c r="CYK39" s="2">
        <v>239575</v>
      </c>
      <c r="CYL39" s="2">
        <v>68938</v>
      </c>
      <c r="CYM39" s="2">
        <v>169639</v>
      </c>
      <c r="CYN39" s="2">
        <v>35264</v>
      </c>
      <c r="CYO39" s="2">
        <v>43661</v>
      </c>
      <c r="CYP39" s="2">
        <v>266936</v>
      </c>
      <c r="CYQ39" s="2">
        <v>2023295</v>
      </c>
      <c r="CYR39" s="2">
        <v>177397</v>
      </c>
      <c r="CYS39" s="2">
        <v>104195</v>
      </c>
      <c r="CYT39" s="2">
        <v>62147</v>
      </c>
      <c r="CYU39" s="2">
        <v>308448</v>
      </c>
      <c r="CYV39" s="2">
        <v>89959</v>
      </c>
      <c r="CYW39" s="2">
        <v>403512</v>
      </c>
      <c r="CYX39" s="2">
        <v>76207</v>
      </c>
      <c r="CYY39" s="2">
        <v>162774</v>
      </c>
      <c r="CYZ39" s="2">
        <v>315637</v>
      </c>
      <c r="CZA39" s="2">
        <v>127788</v>
      </c>
      <c r="CZB39" s="2">
        <v>288823</v>
      </c>
      <c r="CZC39" s="2">
        <v>225312</v>
      </c>
      <c r="CZD39" s="2">
        <v>542760</v>
      </c>
      <c r="CZE39" s="2">
        <v>655406</v>
      </c>
      <c r="CZF39" s="2">
        <v>280384</v>
      </c>
      <c r="CZG39" s="2">
        <v>2366584</v>
      </c>
      <c r="CZH39" s="2">
        <v>849694</v>
      </c>
      <c r="CZI39" s="2">
        <v>1263785</v>
      </c>
      <c r="CZJ39" s="2">
        <v>224179</v>
      </c>
      <c r="CZK39" s="2">
        <v>67141</v>
      </c>
      <c r="CZL39" s="2">
        <v>64041</v>
      </c>
      <c r="CZM39" s="2">
        <v>120715</v>
      </c>
      <c r="CZN39" s="2">
        <v>4916897</v>
      </c>
      <c r="CZO39" s="2">
        <v>612251</v>
      </c>
      <c r="CZP39" s="2">
        <v>246441</v>
      </c>
      <c r="CZQ39" s="2">
        <v>53278</v>
      </c>
      <c r="CZR39" s="2">
        <v>124271</v>
      </c>
      <c r="CZS39" s="2">
        <v>75553</v>
      </c>
      <c r="CZT39" s="2">
        <v>130516</v>
      </c>
      <c r="CZU39" s="2">
        <v>82903</v>
      </c>
      <c r="CZV39" s="2">
        <v>35776</v>
      </c>
      <c r="CZW39" s="2">
        <v>42233</v>
      </c>
      <c r="CZX39" s="2">
        <v>21884</v>
      </c>
      <c r="CZY39" s="2">
        <v>518976</v>
      </c>
      <c r="CZZ39" s="2">
        <v>1097207</v>
      </c>
      <c r="DAA39" s="2">
        <v>334709</v>
      </c>
      <c r="DAB39" s="2">
        <v>40320</v>
      </c>
      <c r="DAC39" s="2">
        <v>22650</v>
      </c>
      <c r="DAD39" s="2">
        <v>615205</v>
      </c>
      <c r="DAE39" s="2">
        <v>163103</v>
      </c>
      <c r="DAF39" s="2">
        <v>52209</v>
      </c>
      <c r="DAG39" s="2">
        <v>393324</v>
      </c>
      <c r="DAH39" s="2">
        <v>165754</v>
      </c>
      <c r="DAI39" s="2">
        <v>58337</v>
      </c>
      <c r="DAJ39" s="2">
        <v>69640</v>
      </c>
      <c r="DAK39" s="2">
        <v>84014</v>
      </c>
      <c r="DAL39" s="2">
        <v>467570</v>
      </c>
      <c r="DAM39" s="2">
        <v>228003</v>
      </c>
      <c r="DAN39" s="2">
        <v>31590</v>
      </c>
      <c r="DAO39" s="2">
        <v>572956</v>
      </c>
      <c r="DAP39" s="2">
        <v>315103</v>
      </c>
      <c r="DAQ39" s="2">
        <v>71876</v>
      </c>
      <c r="DAR39" s="2">
        <v>254828</v>
      </c>
      <c r="DAS39" s="2">
        <v>56767</v>
      </c>
      <c r="DAT39" s="2">
        <v>232166</v>
      </c>
      <c r="DAU39" s="2">
        <v>74520</v>
      </c>
      <c r="DAV39" s="2">
        <v>41536</v>
      </c>
      <c r="DAW39" s="2">
        <v>1015402</v>
      </c>
      <c r="DAX39" s="2">
        <v>33715</v>
      </c>
      <c r="DAY39" s="2">
        <v>2648005</v>
      </c>
      <c r="DAZ39" s="2">
        <v>991964</v>
      </c>
      <c r="DBA39" s="2">
        <v>110657</v>
      </c>
      <c r="DBB39" s="2">
        <v>11209</v>
      </c>
      <c r="DBC39" s="2">
        <v>110985</v>
      </c>
      <c r="DBD39" s="2">
        <v>1101593</v>
      </c>
      <c r="DBE39" s="2">
        <v>768528</v>
      </c>
      <c r="DBF39" s="2">
        <v>1300308</v>
      </c>
      <c r="DBG39" s="2">
        <v>524180</v>
      </c>
      <c r="DBH39" s="2">
        <v>495866</v>
      </c>
      <c r="DBI39" s="2">
        <v>1460040</v>
      </c>
      <c r="DBJ39" s="2">
        <v>143922</v>
      </c>
      <c r="DBK39" s="2">
        <v>321747</v>
      </c>
      <c r="DBL39" s="2">
        <v>873549</v>
      </c>
      <c r="DBM39" s="2">
        <v>180705</v>
      </c>
      <c r="DBN39" s="2">
        <v>127272</v>
      </c>
      <c r="DBO39" s="2">
        <v>205526</v>
      </c>
      <c r="DBP39" s="2">
        <v>92670</v>
      </c>
      <c r="DBQ39" s="2">
        <v>98102</v>
      </c>
      <c r="DBR39" s="2">
        <v>28574</v>
      </c>
      <c r="DBS39" s="2">
        <v>74179</v>
      </c>
      <c r="DBT39" s="2">
        <v>134981</v>
      </c>
      <c r="DBU39" s="2">
        <v>121290</v>
      </c>
      <c r="DBV39" s="2">
        <v>252713</v>
      </c>
      <c r="DBW39" s="2">
        <v>150295</v>
      </c>
      <c r="DBX39" s="2">
        <v>86074</v>
      </c>
      <c r="DBY39" s="2">
        <v>29357496</v>
      </c>
      <c r="DBZ39" s="2">
        <v>332283</v>
      </c>
      <c r="DCA39" s="2">
        <v>475054</v>
      </c>
      <c r="DCB39" s="2">
        <v>201067</v>
      </c>
      <c r="DCC39" s="2">
        <v>47669</v>
      </c>
      <c r="DCD39" s="2">
        <v>172448</v>
      </c>
      <c r="DCE39" s="2">
        <v>72124</v>
      </c>
      <c r="DCF39" s="2">
        <v>1020706</v>
      </c>
      <c r="DCG39" s="2">
        <v>66815</v>
      </c>
      <c r="DCH39" s="2">
        <v>379397</v>
      </c>
      <c r="DCI39" s="2">
        <v>445197</v>
      </c>
      <c r="DCJ39" s="2">
        <v>1022700</v>
      </c>
      <c r="DCK39" s="2">
        <v>1991160</v>
      </c>
      <c r="DCL39" s="2">
        <v>491137</v>
      </c>
      <c r="DCM39" s="2">
        <v>299921</v>
      </c>
      <c r="DCN39" s="2">
        <v>173845</v>
      </c>
      <c r="DCO39" s="2">
        <v>1371200</v>
      </c>
      <c r="DCP39" s="2">
        <v>51778</v>
      </c>
      <c r="DCQ39" s="2">
        <v>65675</v>
      </c>
      <c r="DCR39" s="2">
        <v>358448</v>
      </c>
      <c r="DCS39" s="2">
        <v>841138</v>
      </c>
      <c r="DCT39" s="2">
        <v>523638</v>
      </c>
      <c r="DCU39" s="2">
        <v>573509</v>
      </c>
      <c r="DCV39" s="2">
        <v>474541</v>
      </c>
      <c r="DCW39" s="2">
        <v>482712</v>
      </c>
      <c r="DCX39" s="2">
        <v>465910</v>
      </c>
      <c r="DCY39" s="2">
        <v>192728</v>
      </c>
      <c r="DCZ39" s="2">
        <v>413244</v>
      </c>
      <c r="DDA39" s="2">
        <v>100376</v>
      </c>
      <c r="DDB39" s="2">
        <v>354485</v>
      </c>
      <c r="DDC39" s="2">
        <v>572794</v>
      </c>
      <c r="DDD39" s="2">
        <v>1135372</v>
      </c>
      <c r="DDE39" s="2">
        <v>184920</v>
      </c>
      <c r="DDF39" s="2">
        <v>549405</v>
      </c>
      <c r="DDG39" s="2">
        <v>438544</v>
      </c>
      <c r="DDH39" s="2">
        <v>203968</v>
      </c>
      <c r="DDI39" s="2">
        <v>23388</v>
      </c>
      <c r="DDJ39" s="2">
        <v>19726</v>
      </c>
      <c r="DDK39" s="2">
        <v>64609</v>
      </c>
      <c r="DDL39" s="2">
        <v>264481</v>
      </c>
      <c r="DDM39" s="2">
        <v>878203</v>
      </c>
      <c r="DDN39" s="2">
        <v>326210</v>
      </c>
      <c r="DDO39" s="2">
        <v>8174459</v>
      </c>
      <c r="DDP39" s="2">
        <v>99076</v>
      </c>
      <c r="DDQ39" s="2">
        <v>1073831</v>
      </c>
      <c r="DDR39" s="2">
        <v>329125</v>
      </c>
      <c r="DDS39" s="2">
        <v>523135</v>
      </c>
      <c r="DDT39" s="2">
        <v>516771</v>
      </c>
      <c r="DDU39" s="2">
        <v>338084</v>
      </c>
      <c r="DDV39" s="2">
        <v>83197</v>
      </c>
      <c r="DDW39" s="2">
        <v>296133</v>
      </c>
      <c r="DDX39" s="2">
        <v>1926733</v>
      </c>
      <c r="DDY39" s="2">
        <v>1750026</v>
      </c>
      <c r="DDZ39" s="2">
        <v>41038</v>
      </c>
      <c r="DEA39" s="2">
        <v>79400</v>
      </c>
      <c r="DEB39" s="2">
        <v>178657</v>
      </c>
      <c r="DEC39" s="2">
        <v>57853</v>
      </c>
      <c r="DED39" s="2">
        <v>62651</v>
      </c>
      <c r="DEE39" s="2">
        <v>137526</v>
      </c>
      <c r="DEF39" s="2">
        <v>236911</v>
      </c>
      <c r="DEG39" s="2">
        <v>49203</v>
      </c>
      <c r="DEH39" s="2">
        <v>78642</v>
      </c>
      <c r="DEI39" s="2">
        <v>360496</v>
      </c>
      <c r="DEJ39" s="2">
        <v>110777</v>
      </c>
      <c r="DEK39" s="2">
        <v>44271</v>
      </c>
      <c r="DEL39" s="2">
        <v>200290</v>
      </c>
      <c r="DEM39" s="2">
        <v>209156</v>
      </c>
      <c r="DEN39" s="2">
        <v>8441398</v>
      </c>
      <c r="DEO39" s="2">
        <v>176987</v>
      </c>
      <c r="DEP39" s="2">
        <v>104988</v>
      </c>
      <c r="DEQ39" s="2">
        <v>579001</v>
      </c>
      <c r="DER39" s="2">
        <v>359927</v>
      </c>
      <c r="DES39" s="2">
        <v>1212458</v>
      </c>
      <c r="DET39" s="2">
        <v>121778</v>
      </c>
      <c r="DEU39" s="2">
        <v>225075</v>
      </c>
      <c r="DEV39" s="2">
        <v>169258</v>
      </c>
      <c r="DEW39" s="2">
        <v>172530</v>
      </c>
      <c r="DEX39" s="2">
        <v>1701315</v>
      </c>
      <c r="DEY39" s="2">
        <v>2488448</v>
      </c>
      <c r="DEZ39" s="2">
        <v>564036</v>
      </c>
      <c r="DFA39" s="2">
        <v>589593</v>
      </c>
      <c r="DFB39" s="2">
        <v>859061</v>
      </c>
      <c r="DFC39" s="2">
        <v>2766595</v>
      </c>
      <c r="DFD39" s="2">
        <v>1535738</v>
      </c>
      <c r="DFE39" s="2">
        <v>1285172</v>
      </c>
      <c r="DFF39" s="2">
        <v>337172</v>
      </c>
      <c r="DFG39" s="2">
        <v>716814</v>
      </c>
      <c r="DFH39" s="2">
        <v>298589</v>
      </c>
      <c r="DFI39" s="2">
        <v>533026</v>
      </c>
      <c r="DFJ39" s="2">
        <v>773366</v>
      </c>
      <c r="DFK39" s="2">
        <v>377485</v>
      </c>
      <c r="DFL39" s="2">
        <v>271090</v>
      </c>
      <c r="DFM39" s="2">
        <v>144256</v>
      </c>
      <c r="DFN39" s="2">
        <v>629515</v>
      </c>
      <c r="DFO39" s="2">
        <v>282564</v>
      </c>
      <c r="DFP39" s="2">
        <v>846724</v>
      </c>
      <c r="DFQ39" s="2">
        <v>2544078</v>
      </c>
      <c r="DFR39" s="2">
        <v>365162</v>
      </c>
      <c r="DFS39" s="2">
        <v>3246104</v>
      </c>
      <c r="DFT39" s="2">
        <v>1703448</v>
      </c>
      <c r="DFU39" s="2">
        <v>2020621</v>
      </c>
      <c r="DFV39" s="2">
        <v>851702</v>
      </c>
      <c r="DFW39" s="2">
        <v>726460</v>
      </c>
      <c r="DFX39" s="2">
        <v>590809</v>
      </c>
      <c r="DFY39" s="2">
        <v>9831650</v>
      </c>
      <c r="DFZ39" s="2">
        <v>12903065</v>
      </c>
      <c r="DGA39" s="2">
        <v>537481</v>
      </c>
      <c r="DGB39" s="2">
        <v>7633507</v>
      </c>
      <c r="DGC39" s="2">
        <v>618223</v>
      </c>
      <c r="DGD39" s="2">
        <v>3768736</v>
      </c>
      <c r="DGE39" s="2">
        <v>1621307</v>
      </c>
      <c r="DGF39" s="2">
        <v>617190</v>
      </c>
      <c r="DGG39" s="2">
        <v>186755</v>
      </c>
      <c r="DGH39" s="2">
        <v>388685</v>
      </c>
      <c r="DGI39" s="2" t="s">
        <v>5</v>
      </c>
      <c r="DGJ39" s="2">
        <v>310298</v>
      </c>
      <c r="DGK39" s="2">
        <v>751772</v>
      </c>
      <c r="DGL39" s="2" t="s">
        <v>5</v>
      </c>
      <c r="DGM39" s="2">
        <v>158343</v>
      </c>
      <c r="DGN39" s="2">
        <v>376650</v>
      </c>
      <c r="DGO39" s="2">
        <v>982786</v>
      </c>
      <c r="DGP39" s="2">
        <v>7064587</v>
      </c>
      <c r="DGQ39" s="2" t="s">
        <v>5</v>
      </c>
      <c r="DGR39" s="2">
        <v>372518</v>
      </c>
      <c r="DGS39" s="2">
        <v>938969</v>
      </c>
      <c r="DGT39" s="2">
        <v>3178700</v>
      </c>
      <c r="DGU39" s="2">
        <v>153280</v>
      </c>
      <c r="DGV39" s="2">
        <v>108631</v>
      </c>
      <c r="DGW39" s="2">
        <v>930765</v>
      </c>
      <c r="DGX39" s="2">
        <v>816908</v>
      </c>
      <c r="DGY39" s="2">
        <v>5335531</v>
      </c>
      <c r="DGZ39" s="2">
        <v>11997424</v>
      </c>
      <c r="DHA39" s="2">
        <v>2121704</v>
      </c>
      <c r="DHB39" s="2">
        <v>7012044</v>
      </c>
      <c r="DHC39" s="2">
        <v>22644044</v>
      </c>
      <c r="DHD39" s="2" t="s">
        <v>5</v>
      </c>
      <c r="DHE39" s="2">
        <v>131933</v>
      </c>
      <c r="DHF39" s="2">
        <v>998243</v>
      </c>
      <c r="DHG39" s="2">
        <v>3737448</v>
      </c>
      <c r="DHH39" s="2">
        <v>1037468</v>
      </c>
      <c r="DHI39" s="2">
        <v>3946444</v>
      </c>
      <c r="DHJ39" s="2">
        <v>2065632</v>
      </c>
      <c r="DHK39" s="2">
        <v>273137</v>
      </c>
      <c r="DHL39" s="2">
        <v>1494705</v>
      </c>
      <c r="DHM39" s="2">
        <v>310955</v>
      </c>
      <c r="DHN39" s="2">
        <v>2787072</v>
      </c>
      <c r="DHO39" s="2">
        <v>57654484</v>
      </c>
      <c r="DHP39" s="2">
        <v>126551</v>
      </c>
      <c r="DHQ39" s="2">
        <v>174870</v>
      </c>
      <c r="DHR39" s="2">
        <v>409675</v>
      </c>
      <c r="DHS39" s="2">
        <v>1356644</v>
      </c>
      <c r="DHT39" s="2">
        <v>1069379</v>
      </c>
      <c r="DHU39" s="2">
        <v>893234</v>
      </c>
      <c r="DHV39" s="2">
        <v>294811</v>
      </c>
      <c r="DHW39" s="2">
        <v>4059</v>
      </c>
      <c r="DHX39" s="2">
        <v>1775356</v>
      </c>
      <c r="DHY39" s="2">
        <v>432805</v>
      </c>
      <c r="DHZ39" s="2">
        <v>241932</v>
      </c>
      <c r="DIA39" s="2">
        <v>134028</v>
      </c>
      <c r="DIB39" s="2">
        <v>150050</v>
      </c>
      <c r="DIC39" s="2">
        <v>170574</v>
      </c>
      <c r="DID39" s="2">
        <v>556280</v>
      </c>
      <c r="DIE39" s="2">
        <v>1301849</v>
      </c>
      <c r="DIF39" s="2">
        <v>413775</v>
      </c>
      <c r="DIG39" s="2">
        <v>698818</v>
      </c>
      <c r="DIH39" s="2">
        <v>237456</v>
      </c>
      <c r="DII39" s="2">
        <v>997585</v>
      </c>
      <c r="DIJ39" s="2">
        <v>487756</v>
      </c>
      <c r="DIK39" s="2">
        <v>358972</v>
      </c>
      <c r="DIL39" s="2">
        <v>716769</v>
      </c>
      <c r="DIM39" s="2">
        <v>451010</v>
      </c>
      <c r="DIN39" s="2">
        <v>35242</v>
      </c>
      <c r="DIO39" s="2">
        <v>250796</v>
      </c>
      <c r="DIP39" s="2">
        <v>296265</v>
      </c>
      <c r="DIQ39" s="2">
        <v>309913</v>
      </c>
      <c r="DIR39" s="2">
        <v>778569</v>
      </c>
      <c r="DIS39" s="2">
        <v>15812630</v>
      </c>
      <c r="DIT39" s="2">
        <v>4466</v>
      </c>
      <c r="DIU39" s="2">
        <v>1841228</v>
      </c>
      <c r="DIV39" s="2">
        <v>710340</v>
      </c>
      <c r="DIW39" s="2">
        <v>1071859</v>
      </c>
      <c r="DIX39" s="2">
        <v>277889</v>
      </c>
      <c r="DIY39" s="2">
        <v>1170624</v>
      </c>
      <c r="DIZ39" s="2">
        <v>189896</v>
      </c>
      <c r="DJA39" s="2">
        <v>8112</v>
      </c>
      <c r="DJB39" s="2" t="s">
        <v>5</v>
      </c>
      <c r="DJC39" s="2">
        <v>380560</v>
      </c>
      <c r="DJD39" s="2">
        <v>1349553</v>
      </c>
      <c r="DJE39" s="2">
        <v>186329</v>
      </c>
      <c r="DJF39" s="2">
        <v>112569</v>
      </c>
      <c r="DJG39" s="2">
        <v>198179</v>
      </c>
      <c r="DJH39" s="2">
        <v>10374466</v>
      </c>
      <c r="DJI39" s="2">
        <v>230980</v>
      </c>
      <c r="DJJ39" s="2">
        <v>9351869</v>
      </c>
      <c r="DJK39" s="2">
        <v>311535</v>
      </c>
      <c r="DJL39" s="2">
        <v>900141</v>
      </c>
      <c r="DJM39" s="2" t="s">
        <v>5</v>
      </c>
      <c r="DJN39" s="2">
        <v>413612</v>
      </c>
      <c r="DJO39" s="2" t="s">
        <v>5</v>
      </c>
      <c r="DJP39" s="2">
        <v>1472767</v>
      </c>
      <c r="DJQ39" s="2">
        <v>194448</v>
      </c>
      <c r="DJR39" s="2">
        <v>8397411</v>
      </c>
      <c r="DJS39" s="2">
        <v>958099</v>
      </c>
      <c r="DJT39" s="2">
        <v>271949</v>
      </c>
      <c r="DJU39" s="2" t="s">
        <v>5</v>
      </c>
      <c r="DJV39" s="2">
        <v>17293004</v>
      </c>
      <c r="DJW39" s="2" t="s">
        <v>5</v>
      </c>
      <c r="DJX39" s="2">
        <v>4173607</v>
      </c>
      <c r="DJY39" s="2" t="s">
        <v>5</v>
      </c>
      <c r="DJZ39" s="2">
        <v>875487</v>
      </c>
      <c r="DKA39" s="2" t="s">
        <v>5</v>
      </c>
      <c r="DKB39" s="2" t="s">
        <v>5</v>
      </c>
      <c r="DKC39" s="2" t="s">
        <v>5</v>
      </c>
      <c r="DKD39" s="2" t="s">
        <v>5</v>
      </c>
      <c r="DKE39" s="2" t="s">
        <v>5</v>
      </c>
      <c r="DKF39" s="2" t="s">
        <v>5</v>
      </c>
      <c r="DKG39" s="2" t="s">
        <v>5</v>
      </c>
      <c r="DKH39" s="2" t="s">
        <v>5</v>
      </c>
      <c r="DKI39" s="2" t="s">
        <v>5</v>
      </c>
      <c r="DKJ39" s="2" t="s">
        <v>5</v>
      </c>
      <c r="DKK39" s="2" t="s">
        <v>5</v>
      </c>
      <c r="DKL39" s="2" t="s">
        <v>5</v>
      </c>
      <c r="DKM39" s="2" t="s">
        <v>5</v>
      </c>
      <c r="DKN39" s="2" t="s">
        <v>5</v>
      </c>
      <c r="DKO39" s="2">
        <v>26638</v>
      </c>
      <c r="DKP39" s="2" t="s">
        <v>5</v>
      </c>
      <c r="DKQ39" s="2" t="s">
        <v>5</v>
      </c>
      <c r="DKR39" s="2" t="s">
        <v>5</v>
      </c>
      <c r="DKS39" s="2">
        <v>242196</v>
      </c>
      <c r="DKT39" s="2" t="s">
        <v>5</v>
      </c>
      <c r="DKU39" s="2">
        <v>271999</v>
      </c>
      <c r="DKV39" s="2" t="s">
        <v>5</v>
      </c>
      <c r="DKW39" s="2">
        <v>171269</v>
      </c>
      <c r="DKX39" s="2" t="s">
        <v>5</v>
      </c>
      <c r="DKY39" s="2">
        <v>1377853</v>
      </c>
      <c r="DKZ39" s="2" t="s">
        <v>5</v>
      </c>
      <c r="DLA39" s="2" t="s">
        <v>5</v>
      </c>
      <c r="DLB39" s="2">
        <v>3248847</v>
      </c>
      <c r="DLC39" s="2" t="s">
        <v>5</v>
      </c>
      <c r="DLD39" s="2" t="s">
        <v>5</v>
      </c>
      <c r="DLE39" s="2">
        <v>6769</v>
      </c>
      <c r="DLF39" s="2" t="s">
        <v>5</v>
      </c>
      <c r="DLG39" s="2" t="s">
        <v>5</v>
      </c>
      <c r="DLH39" s="2">
        <v>272010</v>
      </c>
      <c r="DLI39" s="2">
        <v>693057</v>
      </c>
      <c r="DLJ39" s="2">
        <v>340216</v>
      </c>
      <c r="DLK39" s="2">
        <v>267719</v>
      </c>
      <c r="DLL39" s="2">
        <v>457784</v>
      </c>
      <c r="DLM39" s="2" t="s">
        <v>5</v>
      </c>
      <c r="DLN39" s="2">
        <v>2709676</v>
      </c>
      <c r="DLO39" s="2" t="s">
        <v>5</v>
      </c>
      <c r="DLP39" s="2" t="s">
        <v>5</v>
      </c>
      <c r="DLQ39" s="2" t="s">
        <v>5</v>
      </c>
      <c r="DLR39" s="2" t="s">
        <v>5</v>
      </c>
      <c r="DLS39" s="2" t="s">
        <v>5</v>
      </c>
      <c r="DLT39" s="2" t="s">
        <v>5</v>
      </c>
      <c r="DLU39" s="2" t="s">
        <v>5</v>
      </c>
      <c r="DLV39" s="2">
        <v>14803497</v>
      </c>
      <c r="DLW39" s="2">
        <v>765954</v>
      </c>
      <c r="DLX39" s="2" t="s">
        <v>5</v>
      </c>
      <c r="DLY39" s="2" t="s">
        <v>5</v>
      </c>
      <c r="DLZ39" s="2" t="s">
        <v>5</v>
      </c>
      <c r="DMA39" s="2">
        <v>485632</v>
      </c>
      <c r="DMB39" s="2" t="s">
        <v>5</v>
      </c>
      <c r="DMC39" s="2" t="s">
        <v>5</v>
      </c>
      <c r="DMD39" s="2">
        <v>41176000</v>
      </c>
      <c r="DME39" s="2">
        <v>113878</v>
      </c>
      <c r="DMF39" s="2">
        <v>159810</v>
      </c>
      <c r="DMG39" s="2">
        <v>13380817</v>
      </c>
      <c r="DMH39" s="2" t="s">
        <v>5</v>
      </c>
      <c r="DMI39" s="2" t="s">
        <v>5</v>
      </c>
      <c r="DMJ39" s="2">
        <v>132213</v>
      </c>
      <c r="DMK39" s="2">
        <v>3462</v>
      </c>
      <c r="DML39" s="2">
        <v>621181</v>
      </c>
      <c r="DMM39" s="2" t="s">
        <v>5</v>
      </c>
      <c r="DMN39" s="2">
        <v>1919450</v>
      </c>
      <c r="DMO39" s="2">
        <v>955222</v>
      </c>
      <c r="DMP39" s="2" t="s">
        <v>5</v>
      </c>
      <c r="DMQ39" s="2">
        <v>174096</v>
      </c>
      <c r="DMR39" s="2">
        <v>652360</v>
      </c>
      <c r="DMS39" s="2">
        <v>5595845</v>
      </c>
      <c r="DMT39" s="2">
        <v>86895381</v>
      </c>
      <c r="DMU39" s="2">
        <v>8268913</v>
      </c>
      <c r="DMV39" s="2">
        <v>416453</v>
      </c>
      <c r="DMW39" s="2">
        <v>625644</v>
      </c>
      <c r="DMX39" s="2">
        <v>331081</v>
      </c>
      <c r="DMY39" s="2">
        <v>8815</v>
      </c>
      <c r="DMZ39" s="2">
        <v>1209618</v>
      </c>
      <c r="DNA39" s="2">
        <v>255847</v>
      </c>
      <c r="DNB39" s="2" t="s">
        <v>5</v>
      </c>
      <c r="DNC39" s="2">
        <v>170405</v>
      </c>
      <c r="DND39" s="2">
        <v>1284651</v>
      </c>
      <c r="DNE39" s="2" t="s">
        <v>5</v>
      </c>
      <c r="DNF39" s="2">
        <v>1280621</v>
      </c>
      <c r="DNG39" s="2">
        <v>22597</v>
      </c>
      <c r="DNH39" s="2" t="s">
        <v>5</v>
      </c>
      <c r="DNI39" s="2" t="s">
        <v>5</v>
      </c>
      <c r="DNJ39" s="2" t="s">
        <v>5</v>
      </c>
      <c r="DNK39" s="2">
        <v>2570295</v>
      </c>
      <c r="DNL39" s="2">
        <v>621069</v>
      </c>
      <c r="DNM39" s="2">
        <v>2235471</v>
      </c>
      <c r="DNN39" s="2" t="s">
        <v>5</v>
      </c>
      <c r="DNO39" s="2" t="s">
        <v>5</v>
      </c>
      <c r="DNP39" s="2" t="s">
        <v>5</v>
      </c>
      <c r="DNQ39" s="2">
        <v>2814855</v>
      </c>
      <c r="DNR39" s="2" t="s">
        <v>5</v>
      </c>
      <c r="DNS39" s="2" t="s">
        <v>5</v>
      </c>
      <c r="DNT39" s="2">
        <v>2384503</v>
      </c>
      <c r="DNU39" s="2" t="s">
        <v>5</v>
      </c>
      <c r="DNV39" s="2">
        <v>12999734</v>
      </c>
      <c r="DNW39" s="2">
        <v>611155</v>
      </c>
      <c r="DNX39" s="2" t="s">
        <v>5</v>
      </c>
      <c r="DNY39" s="2" t="s">
        <v>5</v>
      </c>
      <c r="DNZ39" s="2" t="s">
        <v>5</v>
      </c>
      <c r="DOA39" s="2" t="s">
        <v>5</v>
      </c>
      <c r="DOB39" s="2" t="s">
        <v>5</v>
      </c>
      <c r="DOC39" s="2">
        <v>685343</v>
      </c>
      <c r="DOD39" s="2" t="s">
        <v>5</v>
      </c>
      <c r="DOE39" s="2" t="s">
        <v>5</v>
      </c>
      <c r="DOF39" s="2" t="s">
        <v>5</v>
      </c>
      <c r="DOG39" s="2" t="s">
        <v>5</v>
      </c>
      <c r="DOH39" s="2">
        <v>389770</v>
      </c>
      <c r="DOI39" s="2" t="s">
        <v>5</v>
      </c>
      <c r="DOJ39" s="2">
        <v>190227418</v>
      </c>
      <c r="DOK39" s="2">
        <v>120197</v>
      </c>
      <c r="DOL39" s="2" t="s">
        <v>5</v>
      </c>
      <c r="DOM39" s="2">
        <v>2093118</v>
      </c>
      <c r="DON39" s="2">
        <v>180245</v>
      </c>
      <c r="DOO39" s="2" t="s">
        <v>5</v>
      </c>
      <c r="DOP39" s="2" t="s">
        <v>5</v>
      </c>
      <c r="DOQ39" s="2">
        <v>7695871</v>
      </c>
      <c r="DOR39" s="2" t="s">
        <v>5</v>
      </c>
      <c r="DOS39" s="2" t="s">
        <v>5</v>
      </c>
      <c r="DOT39" s="2">
        <v>5642582</v>
      </c>
      <c r="DOU39" s="2" t="s">
        <v>5</v>
      </c>
      <c r="DOV39" s="2">
        <v>691332</v>
      </c>
      <c r="DOW39" s="2">
        <v>230915000</v>
      </c>
      <c r="DOX39" s="2" t="s">
        <v>5</v>
      </c>
      <c r="DOY39" s="2" t="s">
        <v>5</v>
      </c>
      <c r="DOZ39" s="2" t="s">
        <v>5</v>
      </c>
      <c r="DPA39" s="2" t="s">
        <v>5</v>
      </c>
      <c r="DPB39" s="2" t="s">
        <v>5</v>
      </c>
      <c r="DPC39" s="2" t="s">
        <v>5</v>
      </c>
      <c r="DPD39" s="2">
        <v>14452746</v>
      </c>
      <c r="DPE39" s="2">
        <v>15401</v>
      </c>
      <c r="DPF39" s="2">
        <v>617714</v>
      </c>
      <c r="DPG39" s="2" t="s">
        <v>5</v>
      </c>
      <c r="DPH39" s="2" t="s">
        <v>5</v>
      </c>
      <c r="DPI39" s="2" t="s">
        <v>5</v>
      </c>
      <c r="DPJ39" s="2" t="s">
        <v>5</v>
      </c>
      <c r="DPK39" s="2">
        <v>1872563</v>
      </c>
      <c r="DPL39" s="2">
        <v>2484936</v>
      </c>
      <c r="DPM39" s="2" t="s">
        <v>5</v>
      </c>
      <c r="DPN39" s="2" t="s">
        <v>5</v>
      </c>
      <c r="DPO39" s="2">
        <v>1386812</v>
      </c>
      <c r="DPP39" s="2">
        <v>1906712</v>
      </c>
      <c r="DPQ39" s="2" t="s">
        <v>5</v>
      </c>
      <c r="DPR39" s="2">
        <v>490100</v>
      </c>
      <c r="DPS39" s="2">
        <v>1989863</v>
      </c>
      <c r="DPT39" s="2">
        <v>3008557</v>
      </c>
      <c r="DPU39" s="2">
        <v>13977108</v>
      </c>
      <c r="DPV39" s="2" t="s">
        <v>5</v>
      </c>
      <c r="DPW39" s="2" t="s">
        <v>5</v>
      </c>
      <c r="DPX39" s="2">
        <v>713125</v>
      </c>
      <c r="DPY39" s="2">
        <v>1179378</v>
      </c>
      <c r="DPZ39" s="2">
        <v>6867664</v>
      </c>
      <c r="DQA39" s="2">
        <v>12379</v>
      </c>
      <c r="DQB39" s="2">
        <v>493981</v>
      </c>
      <c r="DQC39" s="2" t="s">
        <v>5</v>
      </c>
      <c r="DQD39" s="2" t="s">
        <v>5</v>
      </c>
      <c r="DQE39" s="2">
        <v>9853893</v>
      </c>
      <c r="DQF39" s="2">
        <v>185656</v>
      </c>
      <c r="DQG39" s="2">
        <v>275031</v>
      </c>
      <c r="DQH39" s="2">
        <v>271276</v>
      </c>
      <c r="DQI39" s="2" t="s">
        <v>5</v>
      </c>
      <c r="DQJ39" s="2" t="s">
        <v>5</v>
      </c>
      <c r="DQK39" s="2">
        <v>1886565</v>
      </c>
      <c r="DQL39" s="2" t="s">
        <v>5</v>
      </c>
      <c r="DQM39" s="2" t="s">
        <v>5</v>
      </c>
      <c r="DQN39" s="2" t="s">
        <v>5</v>
      </c>
      <c r="DQO39" s="2" t="s">
        <v>5</v>
      </c>
      <c r="DQP39" s="2">
        <v>1120927</v>
      </c>
      <c r="DQQ39" s="2">
        <v>510949</v>
      </c>
      <c r="DQR39" s="2" t="s">
        <v>5</v>
      </c>
      <c r="DQS39" s="2" t="s">
        <v>5</v>
      </c>
      <c r="DQT39" s="2">
        <v>47119</v>
      </c>
      <c r="DQU39" s="2" t="s">
        <v>5</v>
      </c>
      <c r="DQV39" s="2" t="s">
        <v>5</v>
      </c>
      <c r="DQW39" s="2">
        <v>76150</v>
      </c>
      <c r="DQX39" s="2" t="s">
        <v>5</v>
      </c>
      <c r="DQY39" s="2" t="s">
        <v>5</v>
      </c>
      <c r="DQZ39" s="2" t="s">
        <v>5</v>
      </c>
      <c r="DRA39" s="2" t="s">
        <v>5</v>
      </c>
      <c r="DRB39" s="2">
        <v>1469457</v>
      </c>
      <c r="DRC39" s="2">
        <v>2931860</v>
      </c>
      <c r="DRD39" s="2" t="s">
        <v>5</v>
      </c>
      <c r="DRE39" s="2" t="s">
        <v>5</v>
      </c>
      <c r="DRF39" s="2">
        <v>571346</v>
      </c>
      <c r="DRG39" s="2">
        <v>5020570</v>
      </c>
      <c r="DRH39" s="2">
        <v>25128</v>
      </c>
      <c r="DRI39" s="2">
        <v>353019</v>
      </c>
      <c r="DRJ39" s="2">
        <v>5471581</v>
      </c>
      <c r="DRK39" s="2">
        <v>201794</v>
      </c>
      <c r="DRL39" s="2">
        <v>192031</v>
      </c>
      <c r="DRM39" s="2">
        <v>148792</v>
      </c>
      <c r="DRN39" s="2">
        <v>1948450</v>
      </c>
      <c r="DRO39" s="2">
        <v>505147</v>
      </c>
      <c r="DRP39" s="2">
        <v>313067</v>
      </c>
      <c r="DRQ39" s="2">
        <v>167497</v>
      </c>
      <c r="DRR39" s="2">
        <v>256584</v>
      </c>
      <c r="DRS39" s="2">
        <v>533150</v>
      </c>
      <c r="DRT39" s="2">
        <v>7880121</v>
      </c>
      <c r="DRU39" s="2" t="s">
        <v>5</v>
      </c>
      <c r="DRV39" s="2">
        <v>6166428</v>
      </c>
      <c r="DRW39" s="2" t="s">
        <v>5</v>
      </c>
      <c r="DRX39" s="2" t="s">
        <v>5</v>
      </c>
      <c r="DRY39" s="2" t="s">
        <v>5</v>
      </c>
      <c r="DRZ39" s="2">
        <v>1284488</v>
      </c>
      <c r="DSA39" s="2" t="s">
        <v>5</v>
      </c>
      <c r="DSB39" s="2" t="s">
        <v>5</v>
      </c>
      <c r="DSC39" s="2" t="s">
        <v>5</v>
      </c>
      <c r="DSD39" s="2">
        <v>93712</v>
      </c>
      <c r="DSE39" s="2" t="s">
        <v>5</v>
      </c>
      <c r="DSF39" s="2">
        <v>895592</v>
      </c>
      <c r="DSG39" s="2">
        <v>428787</v>
      </c>
      <c r="DSH39" s="2">
        <v>850543</v>
      </c>
      <c r="DSI39" s="2" t="s">
        <v>5</v>
      </c>
      <c r="DSJ39" s="2">
        <v>3784971</v>
      </c>
      <c r="DSK39" s="2" t="s">
        <v>5</v>
      </c>
      <c r="DSL39" s="2">
        <v>149530</v>
      </c>
      <c r="DSM39" s="2">
        <v>235119</v>
      </c>
      <c r="DSN39" s="2">
        <v>85938</v>
      </c>
      <c r="DSO39" s="2">
        <v>499436</v>
      </c>
      <c r="DSP39" s="2">
        <v>41423</v>
      </c>
      <c r="DSQ39" s="2">
        <v>220991</v>
      </c>
      <c r="DSR39" s="2">
        <v>444602</v>
      </c>
      <c r="DSS39" s="2">
        <v>2046362</v>
      </c>
      <c r="DST39" s="2">
        <v>174739</v>
      </c>
      <c r="DSU39" s="2">
        <v>3836129</v>
      </c>
      <c r="DSV39" s="2">
        <v>54927</v>
      </c>
      <c r="DSW39" s="2">
        <v>263192</v>
      </c>
      <c r="DSX39" s="2">
        <v>106564</v>
      </c>
      <c r="DSY39" s="2">
        <v>1093812</v>
      </c>
      <c r="DSZ39" s="2">
        <v>38419</v>
      </c>
      <c r="DTA39" s="2">
        <v>269834</v>
      </c>
      <c r="DTB39" s="2">
        <v>329788</v>
      </c>
      <c r="DTC39" s="2">
        <v>280692</v>
      </c>
      <c r="DTD39" s="2">
        <v>169907</v>
      </c>
      <c r="DTE39" s="2">
        <v>860</v>
      </c>
      <c r="DTF39" s="2">
        <v>124987</v>
      </c>
      <c r="DTG39" s="2">
        <v>188845000</v>
      </c>
      <c r="DTH39" s="2">
        <v>206827</v>
      </c>
      <c r="DTI39" s="2">
        <v>265415</v>
      </c>
      <c r="DTJ39" s="2">
        <v>262068</v>
      </c>
      <c r="DTK39" s="2">
        <v>312155</v>
      </c>
      <c r="DTL39" s="2">
        <v>787153</v>
      </c>
      <c r="DTM39" s="2">
        <v>20601</v>
      </c>
      <c r="DTN39" s="2">
        <v>223181</v>
      </c>
      <c r="DTO39" s="2">
        <v>2758651</v>
      </c>
      <c r="DTP39" s="2">
        <v>496050</v>
      </c>
      <c r="DTQ39" s="2">
        <v>272808</v>
      </c>
      <c r="DTR39" s="2">
        <v>166438</v>
      </c>
      <c r="DTS39" s="2">
        <v>15852662</v>
      </c>
      <c r="DTT39" s="2">
        <v>98804</v>
      </c>
      <c r="DTU39" s="2">
        <v>423871</v>
      </c>
      <c r="DTV39" s="2">
        <v>1060329</v>
      </c>
      <c r="DTW39" s="2">
        <v>41559</v>
      </c>
      <c r="DTX39" s="2">
        <v>242680</v>
      </c>
      <c r="DTY39" s="2">
        <v>575921</v>
      </c>
      <c r="DTZ39" s="2">
        <v>381106</v>
      </c>
      <c r="DUA39" s="2">
        <v>1303626</v>
      </c>
      <c r="DUB39" s="2">
        <v>145802</v>
      </c>
      <c r="DUC39" s="2">
        <v>82588</v>
      </c>
      <c r="DUD39" s="2">
        <v>220171</v>
      </c>
      <c r="DUE39" s="2">
        <v>40651</v>
      </c>
      <c r="DUF39" s="2">
        <v>236351</v>
      </c>
      <c r="DUG39" s="2">
        <v>176559</v>
      </c>
      <c r="DUH39" s="2">
        <v>166535155</v>
      </c>
      <c r="DUI39" s="2">
        <v>536165</v>
      </c>
      <c r="DUJ39" s="2">
        <v>2003755</v>
      </c>
      <c r="DUK39" s="2">
        <v>53491</v>
      </c>
      <c r="DUL39" s="2">
        <v>1097908</v>
      </c>
      <c r="DUM39" s="2">
        <v>1379513</v>
      </c>
      <c r="DUN39" s="2">
        <v>779516</v>
      </c>
      <c r="DUO39" s="2">
        <v>164854</v>
      </c>
      <c r="DUP39" s="2">
        <v>1264815</v>
      </c>
      <c r="DUQ39" s="2">
        <v>126265</v>
      </c>
      <c r="DUR39" s="2">
        <v>739512</v>
      </c>
      <c r="DUS39" s="2">
        <v>132753</v>
      </c>
      <c r="DUT39" s="2">
        <v>20230</v>
      </c>
      <c r="DUU39" s="2">
        <v>3935324</v>
      </c>
      <c r="DUV39" s="2">
        <v>110268</v>
      </c>
      <c r="DUW39" s="2">
        <v>277044</v>
      </c>
      <c r="DUX39" s="2">
        <v>16731</v>
      </c>
      <c r="DUY39" s="2">
        <v>389864</v>
      </c>
      <c r="DUZ39" s="2">
        <v>455042</v>
      </c>
      <c r="DVA39" s="2">
        <v>451239</v>
      </c>
      <c r="DVB39" s="2">
        <v>8636511</v>
      </c>
      <c r="DVC39" s="2">
        <v>98694</v>
      </c>
      <c r="DVD39" s="2">
        <v>254961</v>
      </c>
      <c r="DVE39" s="2">
        <v>487926</v>
      </c>
      <c r="DVF39" s="2">
        <v>313248</v>
      </c>
      <c r="DVG39" s="2">
        <v>233532</v>
      </c>
      <c r="DVH39" s="2">
        <v>127229</v>
      </c>
      <c r="DVI39" s="2">
        <v>1212621</v>
      </c>
      <c r="DVJ39" s="2">
        <v>262883</v>
      </c>
      <c r="DVK39" s="2">
        <v>184876</v>
      </c>
      <c r="DVL39" s="2">
        <v>97623</v>
      </c>
      <c r="DVM39" s="2">
        <v>264228</v>
      </c>
      <c r="DVN39" s="2">
        <v>1515756</v>
      </c>
      <c r="DVO39" s="2">
        <v>537869</v>
      </c>
      <c r="DVP39" s="2">
        <v>142072</v>
      </c>
      <c r="DVQ39" s="2">
        <v>244149</v>
      </c>
      <c r="DVR39" s="2">
        <v>106198</v>
      </c>
      <c r="DVS39" s="2">
        <v>99042</v>
      </c>
      <c r="DVT39" s="2">
        <v>168656</v>
      </c>
      <c r="DVU39" s="2">
        <v>313692</v>
      </c>
      <c r="DVV39" s="2">
        <v>1034751</v>
      </c>
      <c r="DVW39" s="2">
        <v>104346</v>
      </c>
      <c r="DVX39" s="2">
        <v>140014</v>
      </c>
      <c r="DVY39" s="2">
        <v>1161475</v>
      </c>
      <c r="DVZ39" s="2">
        <v>645314</v>
      </c>
      <c r="DWA39" s="2">
        <v>70298</v>
      </c>
      <c r="DWB39" s="2">
        <v>94652</v>
      </c>
      <c r="DWC39" s="2">
        <v>80253</v>
      </c>
      <c r="DWD39" s="2">
        <v>1093044</v>
      </c>
      <c r="DWE39" s="2">
        <v>8354</v>
      </c>
      <c r="DWF39" s="2">
        <v>338080</v>
      </c>
      <c r="DWG39" s="2">
        <v>3099802</v>
      </c>
      <c r="DWH39" s="2">
        <v>126078</v>
      </c>
      <c r="DWI39" s="2">
        <v>427062</v>
      </c>
      <c r="DWJ39" s="2">
        <v>4609201</v>
      </c>
      <c r="DWK39" s="2">
        <v>237398</v>
      </c>
      <c r="DWL39" s="2">
        <v>85813</v>
      </c>
      <c r="DWM39" s="2">
        <v>330159</v>
      </c>
      <c r="DWN39" s="2">
        <v>283770</v>
      </c>
      <c r="DWO39" s="2">
        <v>73124</v>
      </c>
      <c r="DWP39" s="2">
        <v>258255</v>
      </c>
      <c r="DWQ39" s="2">
        <v>86919</v>
      </c>
      <c r="DWR39" s="2">
        <v>185164</v>
      </c>
      <c r="DWS39" s="2">
        <v>256120</v>
      </c>
      <c r="DWT39" s="2">
        <v>220583</v>
      </c>
      <c r="DWU39" s="2">
        <v>194590</v>
      </c>
      <c r="DWV39" s="2">
        <v>246462</v>
      </c>
      <c r="DWW39" s="2">
        <v>75296</v>
      </c>
      <c r="DWX39" s="2">
        <v>675039</v>
      </c>
      <c r="DWY39" s="2">
        <v>111177</v>
      </c>
      <c r="DWZ39" s="2">
        <v>253520</v>
      </c>
      <c r="DXA39" s="2">
        <v>196749</v>
      </c>
      <c r="DXB39" s="2">
        <v>325903</v>
      </c>
      <c r="DXC39" s="2">
        <v>346139</v>
      </c>
      <c r="DXD39" s="2">
        <v>189342803</v>
      </c>
      <c r="DXE39" s="2">
        <v>829461</v>
      </c>
      <c r="DXF39" s="2">
        <v>91827</v>
      </c>
      <c r="DXG39" s="2">
        <v>1789692</v>
      </c>
      <c r="DXH39" s="2">
        <v>106557</v>
      </c>
      <c r="DXI39" s="2">
        <v>1022296</v>
      </c>
      <c r="DXJ39" s="2">
        <v>1391716</v>
      </c>
      <c r="DXK39" s="2">
        <v>822264</v>
      </c>
      <c r="DXL39" s="2">
        <v>83785</v>
      </c>
      <c r="DXM39" s="2">
        <v>8963948</v>
      </c>
      <c r="DXN39" s="2">
        <v>56708</v>
      </c>
      <c r="DXO39" s="2">
        <v>799551</v>
      </c>
      <c r="DXP39" s="2">
        <v>144602</v>
      </c>
      <c r="DXQ39" s="2">
        <v>104918</v>
      </c>
      <c r="DXR39" s="2">
        <v>61890</v>
      </c>
      <c r="DXS39" s="2">
        <v>164721</v>
      </c>
      <c r="DXT39" s="2">
        <v>53096</v>
      </c>
      <c r="DXU39" s="2">
        <v>4718</v>
      </c>
      <c r="DXV39" s="2">
        <v>15535</v>
      </c>
      <c r="DXW39" s="2">
        <v>57549</v>
      </c>
      <c r="DXX39" s="2">
        <v>1131529</v>
      </c>
      <c r="DXY39" s="2">
        <v>478979</v>
      </c>
      <c r="DXZ39" s="2">
        <v>93531</v>
      </c>
      <c r="DYA39" s="2">
        <v>451130</v>
      </c>
      <c r="DYB39" s="2">
        <v>1358734</v>
      </c>
      <c r="DYC39" s="2">
        <v>7024</v>
      </c>
      <c r="DYD39" s="2">
        <v>126151</v>
      </c>
      <c r="DYE39" s="2">
        <v>1086281</v>
      </c>
      <c r="DYF39" s="2">
        <v>47631</v>
      </c>
      <c r="DYG39" s="2">
        <v>59713</v>
      </c>
      <c r="DYH39" s="2">
        <v>55917</v>
      </c>
      <c r="DYI39" s="2">
        <v>246773</v>
      </c>
      <c r="DYJ39" s="2">
        <v>16645087</v>
      </c>
      <c r="DYK39" s="2">
        <v>606039243</v>
      </c>
      <c r="DYL39" s="2">
        <v>764002</v>
      </c>
      <c r="DYM39" s="2">
        <v>3779700</v>
      </c>
      <c r="DYN39" s="2">
        <v>460940</v>
      </c>
      <c r="DYO39" s="2">
        <v>170733</v>
      </c>
      <c r="DYP39" s="2">
        <v>1445499</v>
      </c>
      <c r="DYQ39" s="2">
        <v>87147</v>
      </c>
      <c r="DYR39" s="2">
        <v>1661950</v>
      </c>
      <c r="DYS39" s="2">
        <v>1920080</v>
      </c>
      <c r="DYT39" s="2">
        <v>108484</v>
      </c>
      <c r="DYU39" s="2">
        <v>40694</v>
      </c>
      <c r="DYV39" s="2">
        <v>130330</v>
      </c>
      <c r="DYW39" s="2">
        <v>584570</v>
      </c>
      <c r="DYX39" s="2">
        <v>118168</v>
      </c>
      <c r="DYY39" s="2">
        <v>71409</v>
      </c>
      <c r="DYZ39" s="2">
        <v>516719</v>
      </c>
      <c r="DZA39" s="2">
        <v>306732</v>
      </c>
      <c r="DZB39" s="2">
        <v>353058</v>
      </c>
      <c r="DZC39" s="2">
        <v>89526</v>
      </c>
      <c r="DZD39" s="2">
        <v>89252</v>
      </c>
      <c r="DZE39" s="2">
        <v>1432736</v>
      </c>
      <c r="DZF39" s="2">
        <v>650679</v>
      </c>
      <c r="DZG39" s="2">
        <v>406813</v>
      </c>
      <c r="DZH39" s="2">
        <v>339391</v>
      </c>
      <c r="DZI39" s="2">
        <v>2304786</v>
      </c>
      <c r="DZJ39" s="2">
        <v>507264</v>
      </c>
      <c r="DZK39" s="2">
        <v>11013460</v>
      </c>
      <c r="DZL39" s="2">
        <v>59704</v>
      </c>
      <c r="DZM39" s="2">
        <v>171648</v>
      </c>
      <c r="DZN39" s="2">
        <v>324999</v>
      </c>
      <c r="DZO39" s="2">
        <v>86308</v>
      </c>
      <c r="DZP39" s="2">
        <v>237020</v>
      </c>
      <c r="DZQ39" s="2">
        <v>162226</v>
      </c>
      <c r="DZR39" s="2">
        <v>29802</v>
      </c>
      <c r="DZS39" s="2">
        <v>406047</v>
      </c>
      <c r="DZT39" s="2">
        <v>1753720</v>
      </c>
      <c r="DZU39" s="2">
        <v>1161038</v>
      </c>
      <c r="DZV39" s="2">
        <v>45751258</v>
      </c>
      <c r="DZW39" s="2">
        <v>156475</v>
      </c>
      <c r="DZX39" s="2">
        <v>520327</v>
      </c>
      <c r="DZY39" s="2">
        <v>418322</v>
      </c>
      <c r="DZZ39" s="2">
        <v>307616</v>
      </c>
      <c r="EAA39" s="2">
        <v>315888</v>
      </c>
      <c r="EAB39" s="2">
        <v>109693</v>
      </c>
      <c r="EAC39" s="2">
        <v>118327</v>
      </c>
      <c r="EAD39" s="2">
        <v>105697</v>
      </c>
      <c r="EAE39" s="2">
        <v>65838</v>
      </c>
      <c r="EAF39" s="2">
        <v>125691</v>
      </c>
      <c r="EAG39" s="2">
        <v>80972</v>
      </c>
      <c r="EAH39" s="2">
        <v>68023</v>
      </c>
      <c r="EAI39" s="2">
        <v>126540</v>
      </c>
      <c r="EAJ39" s="2">
        <v>313021</v>
      </c>
      <c r="EAK39" s="2">
        <v>384014</v>
      </c>
      <c r="EAL39" s="2">
        <v>718527</v>
      </c>
      <c r="EAM39" s="2">
        <v>56850</v>
      </c>
      <c r="EAN39" s="2">
        <v>74944</v>
      </c>
      <c r="EAO39" s="2">
        <v>18073</v>
      </c>
      <c r="EAP39" s="2">
        <v>21536</v>
      </c>
      <c r="EAQ39" s="2">
        <v>52093</v>
      </c>
      <c r="EAR39" s="2">
        <v>34370</v>
      </c>
      <c r="EAS39" s="2">
        <v>110011</v>
      </c>
      <c r="EAT39" s="2">
        <v>231960</v>
      </c>
      <c r="EAU39" s="2">
        <v>927479</v>
      </c>
      <c r="EAV39" s="2">
        <v>55466</v>
      </c>
      <c r="EAW39" s="2">
        <v>133861</v>
      </c>
      <c r="EAX39" s="2">
        <v>578133</v>
      </c>
      <c r="EAY39" s="2">
        <v>53224</v>
      </c>
      <c r="EAZ39" s="2">
        <v>278904</v>
      </c>
      <c r="EBA39" s="2">
        <v>195622</v>
      </c>
      <c r="EBB39" s="2">
        <v>2756427</v>
      </c>
      <c r="EBC39" s="2">
        <v>782376</v>
      </c>
      <c r="EBD39" s="2">
        <v>95092</v>
      </c>
      <c r="EBE39" s="2">
        <v>528112</v>
      </c>
      <c r="EBF39" s="2">
        <v>293363</v>
      </c>
      <c r="EBG39" s="2">
        <v>633290</v>
      </c>
      <c r="EBH39" s="2">
        <v>837190</v>
      </c>
      <c r="EBI39" s="2">
        <v>1152045</v>
      </c>
      <c r="EBJ39" s="2">
        <v>469828</v>
      </c>
      <c r="EBK39" s="2">
        <v>221768</v>
      </c>
      <c r="EBL39" s="2">
        <v>125753</v>
      </c>
      <c r="EBM39" s="2">
        <v>56480</v>
      </c>
      <c r="EBN39" s="2">
        <v>96498</v>
      </c>
      <c r="EBO39" s="2">
        <v>80114</v>
      </c>
      <c r="EBP39" s="2">
        <v>81362</v>
      </c>
      <c r="EBQ39" s="2">
        <v>24951</v>
      </c>
      <c r="EBR39" s="2">
        <v>28271</v>
      </c>
      <c r="EBS39" s="2">
        <v>213488</v>
      </c>
      <c r="EBT39" s="2">
        <v>15065489</v>
      </c>
      <c r="EBU39" s="2">
        <v>1014106</v>
      </c>
      <c r="EBV39" s="2">
        <v>586305</v>
      </c>
      <c r="EBW39" s="2">
        <v>455955</v>
      </c>
      <c r="EBX39" s="2">
        <v>116900</v>
      </c>
      <c r="EBY39" s="2">
        <v>323543</v>
      </c>
      <c r="EBZ39" s="2">
        <v>567329</v>
      </c>
      <c r="ECA39" s="2">
        <v>413227</v>
      </c>
      <c r="ECB39" s="2">
        <v>1772171</v>
      </c>
      <c r="ECC39" s="2">
        <v>638059</v>
      </c>
      <c r="ECD39" s="2">
        <v>917145</v>
      </c>
      <c r="ECE39" s="2">
        <v>54245</v>
      </c>
      <c r="ECF39" s="2">
        <v>115181</v>
      </c>
      <c r="ECG39" s="2">
        <v>1708383</v>
      </c>
      <c r="ECH39" s="2">
        <v>192676</v>
      </c>
      <c r="ECI39" s="2">
        <v>4814464</v>
      </c>
      <c r="ECJ39" s="2">
        <v>1309368</v>
      </c>
      <c r="ECK39" s="2">
        <v>968853</v>
      </c>
      <c r="ECL39" s="2">
        <v>50158</v>
      </c>
      <c r="ECM39" s="2">
        <v>62931</v>
      </c>
      <c r="ECN39" s="2">
        <v>609651</v>
      </c>
      <c r="ECO39" s="2">
        <v>1173634</v>
      </c>
      <c r="ECP39" s="2">
        <v>376690</v>
      </c>
      <c r="ECQ39" s="2">
        <v>1805989</v>
      </c>
      <c r="ECR39" s="2">
        <v>255517</v>
      </c>
      <c r="ECS39" s="2">
        <v>346733</v>
      </c>
      <c r="ECT39" s="2">
        <v>215205</v>
      </c>
      <c r="ECU39" s="2">
        <v>38227739</v>
      </c>
      <c r="ECV39" s="2" t="s">
        <v>5</v>
      </c>
      <c r="ECW39" s="2">
        <v>190827</v>
      </c>
      <c r="ECX39" s="2">
        <v>151770</v>
      </c>
      <c r="ECY39" s="2">
        <v>89054</v>
      </c>
      <c r="ECZ39" s="2">
        <v>64431</v>
      </c>
      <c r="EDA39" s="2">
        <v>222357</v>
      </c>
      <c r="EDB39" s="2">
        <v>504798</v>
      </c>
      <c r="EDC39" s="2">
        <v>265863</v>
      </c>
      <c r="EDD39" s="2">
        <v>0</v>
      </c>
      <c r="EDE39" s="2">
        <v>37628</v>
      </c>
      <c r="EDF39" s="2">
        <v>12783</v>
      </c>
      <c r="EDG39" s="2">
        <v>507415</v>
      </c>
      <c r="EDH39" s="2">
        <v>777371</v>
      </c>
      <c r="EDI39" s="2">
        <v>3689133</v>
      </c>
      <c r="EDJ39" s="2">
        <v>1822587</v>
      </c>
      <c r="EDK39" s="2">
        <v>897668</v>
      </c>
      <c r="EDL39" s="2">
        <v>139549</v>
      </c>
      <c r="EDM39" s="2">
        <v>125957</v>
      </c>
      <c r="EDN39" s="2">
        <v>247694</v>
      </c>
      <c r="EDO39" s="2">
        <v>371672</v>
      </c>
      <c r="EDP39" s="2">
        <v>462070</v>
      </c>
      <c r="EDQ39" s="2">
        <v>131961</v>
      </c>
      <c r="EDR39" s="2">
        <v>303296</v>
      </c>
      <c r="EDS39" s="2">
        <v>75461</v>
      </c>
      <c r="EDT39" s="2">
        <v>1220811</v>
      </c>
      <c r="EDU39" s="2">
        <v>872683</v>
      </c>
      <c r="EDV39" s="2">
        <v>84244</v>
      </c>
      <c r="EDW39" s="2">
        <v>3571035</v>
      </c>
      <c r="EDX39" s="2">
        <v>164959</v>
      </c>
      <c r="EDY39" s="2">
        <v>171060</v>
      </c>
      <c r="EDZ39" s="2">
        <v>432419</v>
      </c>
      <c r="EEA39" s="2">
        <v>252918</v>
      </c>
      <c r="EEB39" s="2">
        <v>393824</v>
      </c>
      <c r="EEC39" s="2">
        <v>400083</v>
      </c>
      <c r="EED39" s="2">
        <v>340700</v>
      </c>
      <c r="EEE39" s="2">
        <v>143175</v>
      </c>
      <c r="EEF39" s="2">
        <v>107261</v>
      </c>
      <c r="EEG39" s="2">
        <v>100973</v>
      </c>
      <c r="EEH39" s="2">
        <v>179431</v>
      </c>
      <c r="EEI39" s="2">
        <v>51406</v>
      </c>
      <c r="EEJ39" s="2">
        <v>241773</v>
      </c>
      <c r="EEK39" s="2">
        <v>195475</v>
      </c>
      <c r="EEL39" s="2">
        <v>971543</v>
      </c>
      <c r="EEM39" s="2">
        <v>66384</v>
      </c>
      <c r="EEN39" s="2">
        <v>22605</v>
      </c>
      <c r="EEO39" s="2">
        <v>84965</v>
      </c>
      <c r="EEP39" s="2">
        <v>208615</v>
      </c>
      <c r="EEQ39" s="2">
        <v>146113</v>
      </c>
      <c r="EER39" s="2">
        <v>54602</v>
      </c>
      <c r="EES39" s="2">
        <v>23446</v>
      </c>
      <c r="EET39" s="2">
        <v>249520</v>
      </c>
      <c r="EEU39" s="2">
        <v>326553</v>
      </c>
      <c r="EEV39" s="2">
        <v>266469</v>
      </c>
      <c r="EEW39" s="2">
        <v>158446</v>
      </c>
      <c r="EEX39" s="2">
        <v>383168</v>
      </c>
      <c r="EEY39" s="2">
        <v>179039</v>
      </c>
      <c r="EEZ39" s="2">
        <v>107317</v>
      </c>
      <c r="EFA39" s="2">
        <v>92570</v>
      </c>
      <c r="EFB39" s="2">
        <v>284924</v>
      </c>
      <c r="EFC39" s="2">
        <v>217525</v>
      </c>
      <c r="EFD39" s="2">
        <v>715689</v>
      </c>
      <c r="EFE39" s="2">
        <v>278116</v>
      </c>
      <c r="EFF39" s="2">
        <v>513266</v>
      </c>
      <c r="EFG39" s="2">
        <v>882220</v>
      </c>
      <c r="EFH39" s="2">
        <v>63057</v>
      </c>
      <c r="EFI39" s="2">
        <v>45378</v>
      </c>
      <c r="EFJ39" s="2">
        <v>60923</v>
      </c>
      <c r="EFK39" s="2">
        <v>349033</v>
      </c>
      <c r="EFL39" s="2">
        <v>389504</v>
      </c>
      <c r="EFM39" s="2">
        <v>224845</v>
      </c>
      <c r="EFN39" s="2">
        <v>826432</v>
      </c>
      <c r="EFO39" s="2">
        <v>759276</v>
      </c>
      <c r="EFP39" s="2">
        <v>255331</v>
      </c>
      <c r="EFQ39" s="2">
        <v>47784859</v>
      </c>
      <c r="EFR39" s="2">
        <v>580089</v>
      </c>
      <c r="EFS39" s="2">
        <v>620478</v>
      </c>
      <c r="EFT39" s="2">
        <v>314360</v>
      </c>
      <c r="EFU39" s="2">
        <v>428865</v>
      </c>
      <c r="EFV39" s="2">
        <v>764499</v>
      </c>
      <c r="EFW39" s="2">
        <v>345318</v>
      </c>
      <c r="EFX39" s="2">
        <v>742271</v>
      </c>
      <c r="EFY39" s="2">
        <v>711373</v>
      </c>
      <c r="EFZ39" s="2">
        <v>1201984</v>
      </c>
      <c r="EGA39" s="2">
        <v>1732019</v>
      </c>
      <c r="EGB39" s="2">
        <v>436208</v>
      </c>
      <c r="EGC39" s="2">
        <v>1356628</v>
      </c>
      <c r="EGD39" s="2">
        <v>2949305</v>
      </c>
      <c r="EGE39" s="2">
        <v>305043</v>
      </c>
      <c r="EGF39" s="2">
        <v>473353</v>
      </c>
      <c r="EGG39" s="2">
        <v>964879</v>
      </c>
      <c r="EGH39" s="2">
        <v>1311407</v>
      </c>
      <c r="EGI39" s="2">
        <v>192132</v>
      </c>
      <c r="EGJ39" s="2">
        <v>93465</v>
      </c>
      <c r="EGK39" s="2">
        <v>599822</v>
      </c>
      <c r="EGL39" s="2">
        <v>881608</v>
      </c>
      <c r="EGM39" s="2">
        <v>1610957</v>
      </c>
      <c r="EGN39" s="2">
        <v>27194000</v>
      </c>
      <c r="EGO39" s="2">
        <v>997176</v>
      </c>
      <c r="EGP39" s="2">
        <v>774834</v>
      </c>
      <c r="EGQ39" s="2">
        <v>2391484</v>
      </c>
      <c r="EGR39" s="2">
        <v>336589</v>
      </c>
      <c r="EGS39" s="2">
        <v>234022</v>
      </c>
      <c r="EGT39" s="2">
        <v>5855757</v>
      </c>
      <c r="EGU39" s="2">
        <v>327775</v>
      </c>
      <c r="EGV39" s="2">
        <v>1428996</v>
      </c>
      <c r="EGW39" s="2">
        <v>425692</v>
      </c>
      <c r="EGX39" s="2">
        <v>55189</v>
      </c>
      <c r="EGY39" s="2">
        <v>92809</v>
      </c>
      <c r="EGZ39" s="2">
        <v>21568633</v>
      </c>
      <c r="EHA39" s="2">
        <v>11312289</v>
      </c>
      <c r="EHB39" s="2">
        <v>394694</v>
      </c>
      <c r="EHC39" s="2">
        <v>1673976</v>
      </c>
      <c r="EHD39" s="2">
        <v>444165</v>
      </c>
      <c r="EHE39" s="2">
        <v>2121014</v>
      </c>
      <c r="EHF39" s="2">
        <v>2038733</v>
      </c>
      <c r="EHG39" s="2">
        <v>2183264</v>
      </c>
      <c r="EHH39" s="2">
        <v>108840</v>
      </c>
      <c r="EHI39" s="2">
        <v>2715699</v>
      </c>
      <c r="EHJ39" s="2">
        <v>11256176</v>
      </c>
      <c r="EHK39" s="2">
        <v>953612</v>
      </c>
      <c r="EHL39" s="2">
        <v>1355174</v>
      </c>
      <c r="EHM39" s="2">
        <v>1073795</v>
      </c>
      <c r="EHN39" s="2">
        <v>44626028</v>
      </c>
      <c r="EHO39" s="2">
        <v>11463</v>
      </c>
      <c r="EHP39" s="2">
        <v>812158</v>
      </c>
      <c r="EHQ39" s="2">
        <v>669578</v>
      </c>
      <c r="EHR39" s="2">
        <v>338866</v>
      </c>
      <c r="EHS39" s="2">
        <v>5114983</v>
      </c>
      <c r="EHT39" s="2">
        <v>374804</v>
      </c>
      <c r="EHU39" s="2">
        <v>29674423</v>
      </c>
      <c r="EHV39" s="2">
        <v>316462</v>
      </c>
      <c r="EHW39" s="2">
        <v>431881</v>
      </c>
      <c r="EHX39" s="2">
        <v>860120</v>
      </c>
      <c r="EHY39" s="2">
        <v>533020</v>
      </c>
      <c r="EHZ39" s="2">
        <v>393503</v>
      </c>
      <c r="EIA39" s="2">
        <v>17206</v>
      </c>
      <c r="EIB39" s="2">
        <v>445752</v>
      </c>
      <c r="EIC39" s="2">
        <v>615282</v>
      </c>
      <c r="EID39" s="2">
        <v>91961</v>
      </c>
      <c r="EIE39" s="2">
        <v>199402</v>
      </c>
      <c r="EIF39" s="2">
        <v>1489940</v>
      </c>
      <c r="EIG39" s="2">
        <v>233558</v>
      </c>
      <c r="EIH39" s="2">
        <v>928949</v>
      </c>
      <c r="EII39" s="2">
        <v>1476342</v>
      </c>
      <c r="EIJ39" s="2">
        <v>1731144</v>
      </c>
      <c r="EIK39" s="2">
        <v>2660042</v>
      </c>
      <c r="EIL39" s="2">
        <v>663619</v>
      </c>
      <c r="EIM39" s="2">
        <v>406309</v>
      </c>
      <c r="EIN39" s="2">
        <v>1253413</v>
      </c>
      <c r="EIO39" s="2">
        <v>620911</v>
      </c>
      <c r="EIP39" s="2">
        <v>194206</v>
      </c>
      <c r="EIQ39" s="2">
        <v>559341</v>
      </c>
      <c r="EIR39" s="2">
        <v>2402995</v>
      </c>
      <c r="EIS39" s="2">
        <v>5891073</v>
      </c>
      <c r="EIT39" s="2">
        <v>594753</v>
      </c>
      <c r="EIU39" s="2">
        <v>78547</v>
      </c>
      <c r="EIV39" s="2">
        <v>616349</v>
      </c>
      <c r="EIW39" s="2">
        <v>2619658</v>
      </c>
      <c r="EIX39" s="2">
        <v>13445859</v>
      </c>
      <c r="EIY39" s="2">
        <v>4931502</v>
      </c>
      <c r="EIZ39" s="2">
        <v>2827949</v>
      </c>
      <c r="EJA39" s="2">
        <v>218665</v>
      </c>
      <c r="EJB39" s="2">
        <v>631183</v>
      </c>
      <c r="EJC39" s="2">
        <v>4710888</v>
      </c>
      <c r="EJD39" s="2">
        <v>609237</v>
      </c>
      <c r="EJE39" s="2">
        <v>503029932</v>
      </c>
      <c r="EJF39" s="2">
        <v>94978</v>
      </c>
      <c r="EJG39" s="2">
        <v>445354</v>
      </c>
      <c r="EJH39" s="2">
        <v>578717</v>
      </c>
      <c r="EJI39" s="2">
        <v>1792202</v>
      </c>
      <c r="EJJ39" s="2">
        <v>653312</v>
      </c>
      <c r="EJK39" s="2">
        <v>600078</v>
      </c>
      <c r="EJL39" s="2">
        <v>9081239</v>
      </c>
      <c r="EJM39" s="2">
        <v>40257</v>
      </c>
      <c r="EJN39" s="2">
        <v>205901</v>
      </c>
      <c r="EJO39" s="2">
        <v>279741</v>
      </c>
      <c r="EJP39" s="2">
        <v>157161</v>
      </c>
      <c r="EJQ39" s="2">
        <v>167555</v>
      </c>
      <c r="EJR39" s="2">
        <v>609202</v>
      </c>
      <c r="EJS39" s="2">
        <v>2270722</v>
      </c>
      <c r="EJT39" s="2">
        <v>340553</v>
      </c>
      <c r="EJU39" s="2">
        <v>553008</v>
      </c>
      <c r="EJV39" s="2">
        <v>384093</v>
      </c>
      <c r="EJW39" s="2">
        <v>1039586</v>
      </c>
      <c r="EJX39" s="2">
        <v>2515921</v>
      </c>
      <c r="EJY39" s="2">
        <v>70871</v>
      </c>
      <c r="EJZ39" s="2">
        <v>168684</v>
      </c>
      <c r="EKA39" s="2">
        <v>1017980</v>
      </c>
      <c r="EKB39" s="2">
        <v>815242</v>
      </c>
      <c r="EKC39" s="2">
        <v>210204</v>
      </c>
      <c r="EKD39" s="2">
        <v>454744</v>
      </c>
      <c r="EKE39" s="2">
        <v>646831</v>
      </c>
      <c r="EKF39" s="2">
        <v>20719</v>
      </c>
      <c r="EKG39" s="2">
        <v>206240</v>
      </c>
      <c r="EKH39" s="2">
        <v>450206</v>
      </c>
      <c r="EKI39" s="2">
        <v>61517</v>
      </c>
      <c r="EKJ39" s="2">
        <v>20700169</v>
      </c>
      <c r="EKK39" s="2">
        <v>160507</v>
      </c>
      <c r="EKL39" s="2">
        <v>48300</v>
      </c>
      <c r="EKM39" s="2">
        <v>408617</v>
      </c>
      <c r="EKN39" s="2">
        <v>7399377</v>
      </c>
      <c r="EKO39" s="2">
        <v>94013</v>
      </c>
      <c r="EKP39" s="2">
        <v>1400758</v>
      </c>
      <c r="EKQ39" s="2">
        <v>2207145</v>
      </c>
      <c r="EKR39" s="2">
        <v>337646</v>
      </c>
      <c r="EKS39" s="2">
        <v>165324</v>
      </c>
      <c r="EKT39" s="2">
        <v>576600</v>
      </c>
      <c r="EKU39" s="2">
        <v>58520000</v>
      </c>
      <c r="EKV39" s="2">
        <v>18314663</v>
      </c>
      <c r="EKW39" s="2">
        <v>253539</v>
      </c>
      <c r="EKX39" s="2">
        <v>11614276</v>
      </c>
      <c r="EKY39" s="2">
        <v>3334238</v>
      </c>
      <c r="EKZ39" s="2">
        <v>2847188</v>
      </c>
      <c r="ELA39" s="2">
        <v>2725639</v>
      </c>
      <c r="ELB39" s="2">
        <v>193122765</v>
      </c>
      <c r="ELC39" s="2">
        <v>14249</v>
      </c>
      <c r="ELD39" s="2">
        <v>492359</v>
      </c>
      <c r="ELE39" s="2">
        <v>6303908</v>
      </c>
      <c r="ELF39" s="2">
        <v>146661</v>
      </c>
      <c r="ELG39" s="2">
        <v>126652</v>
      </c>
      <c r="ELH39" s="2">
        <v>2068927</v>
      </c>
      <c r="ELI39" s="2">
        <v>763399</v>
      </c>
      <c r="ELJ39" s="2">
        <v>138658</v>
      </c>
      <c r="ELK39" s="2">
        <v>353152</v>
      </c>
      <c r="ELL39" s="2">
        <v>1440088</v>
      </c>
      <c r="ELM39" s="2">
        <v>291961</v>
      </c>
      <c r="ELN39" s="2">
        <v>847717</v>
      </c>
      <c r="ELO39" s="2">
        <v>182392</v>
      </c>
      <c r="ELP39" s="2">
        <v>772094</v>
      </c>
      <c r="ELQ39" s="2">
        <v>170224</v>
      </c>
      <c r="ELR39" s="2">
        <v>1128385</v>
      </c>
      <c r="ELS39" s="2">
        <v>2098676</v>
      </c>
      <c r="ELT39" s="2">
        <v>683802</v>
      </c>
      <c r="ELU39" s="2">
        <v>96076</v>
      </c>
      <c r="ELV39" s="2">
        <v>474014</v>
      </c>
      <c r="ELW39" s="2">
        <v>387438</v>
      </c>
      <c r="ELX39" s="2">
        <v>1009164</v>
      </c>
      <c r="ELY39" s="2">
        <v>1926723</v>
      </c>
      <c r="ELZ39" s="2">
        <v>295247</v>
      </c>
      <c r="EMA39" s="2">
        <v>991342</v>
      </c>
      <c r="EMB39" s="2">
        <v>563462</v>
      </c>
      <c r="EMC39" s="2">
        <v>1023270</v>
      </c>
      <c r="EMD39" s="2">
        <v>38694</v>
      </c>
      <c r="EME39" s="2">
        <v>33668</v>
      </c>
      <c r="EMF39" s="2">
        <v>621142</v>
      </c>
      <c r="EMG39" s="2">
        <v>700802</v>
      </c>
      <c r="EMH39" s="2">
        <v>577879</v>
      </c>
      <c r="EMI39" s="2">
        <v>35939</v>
      </c>
      <c r="EMJ39" s="2">
        <v>123035</v>
      </c>
      <c r="EMK39" s="2">
        <v>1462407</v>
      </c>
      <c r="EML39" s="2">
        <v>1754678</v>
      </c>
      <c r="EMM39" s="2">
        <v>4130417</v>
      </c>
      <c r="EMN39" s="2">
        <v>140378</v>
      </c>
      <c r="EMO39" s="2">
        <v>397250</v>
      </c>
      <c r="EMP39" s="2">
        <v>553480</v>
      </c>
      <c r="EMQ39" s="2">
        <v>983833</v>
      </c>
      <c r="EMR39" s="2">
        <v>241283</v>
      </c>
      <c r="EMS39" s="2">
        <v>1836081</v>
      </c>
      <c r="EMT39" s="2">
        <v>409421</v>
      </c>
      <c r="EMU39" s="2">
        <v>25552794</v>
      </c>
      <c r="EMV39" s="2">
        <v>88782</v>
      </c>
      <c r="EMW39" s="2">
        <v>1135637</v>
      </c>
      <c r="EMX39" s="2">
        <v>1850002</v>
      </c>
      <c r="EMY39" s="2">
        <v>60170</v>
      </c>
      <c r="EMZ39" s="2">
        <v>24597</v>
      </c>
      <c r="ENA39" s="2">
        <v>308315</v>
      </c>
      <c r="ENB39" s="2">
        <v>1701580</v>
      </c>
      <c r="ENC39" s="2">
        <v>473331</v>
      </c>
      <c r="END39" s="2">
        <v>49959</v>
      </c>
      <c r="ENE39" s="2">
        <v>191813</v>
      </c>
      <c r="ENF39" s="2">
        <v>141601</v>
      </c>
      <c r="ENG39" s="2">
        <v>245597</v>
      </c>
      <c r="ENH39" s="2">
        <v>60372</v>
      </c>
      <c r="ENI39" s="2">
        <v>1399929</v>
      </c>
      <c r="ENJ39" s="2">
        <v>4340074</v>
      </c>
      <c r="ENK39" s="2">
        <v>109121</v>
      </c>
      <c r="ENL39" s="2">
        <v>152445</v>
      </c>
      <c r="ENM39" s="2">
        <v>231076</v>
      </c>
      <c r="ENN39" s="2">
        <v>20167</v>
      </c>
      <c r="ENO39" s="2">
        <v>70128</v>
      </c>
      <c r="ENP39" s="2">
        <v>4438079</v>
      </c>
      <c r="ENQ39" s="2">
        <v>2881723</v>
      </c>
      <c r="ENR39" s="2">
        <v>607216</v>
      </c>
      <c r="ENS39" s="2">
        <v>1659441</v>
      </c>
      <c r="ENT39" s="2">
        <v>447415</v>
      </c>
      <c r="ENU39" s="2">
        <v>384800</v>
      </c>
      <c r="ENV39" s="2">
        <v>2799313</v>
      </c>
      <c r="ENW39" s="2">
        <v>1491399</v>
      </c>
      <c r="ENX39" s="2">
        <v>127563</v>
      </c>
      <c r="ENY39" s="2">
        <v>59445</v>
      </c>
      <c r="ENZ39" s="2">
        <v>338760</v>
      </c>
      <c r="EOA39" s="2">
        <v>140210</v>
      </c>
      <c r="EOB39" s="2">
        <v>140032</v>
      </c>
      <c r="EOC39" s="2">
        <v>61942</v>
      </c>
      <c r="EOD39" s="2">
        <v>202795</v>
      </c>
      <c r="EOE39" s="2">
        <v>367774</v>
      </c>
      <c r="EOF39" s="2">
        <v>6419637</v>
      </c>
      <c r="EOG39" s="2">
        <v>903614</v>
      </c>
      <c r="EOH39" s="2">
        <v>1151248</v>
      </c>
      <c r="EOI39" s="2">
        <v>216240</v>
      </c>
      <c r="EOJ39" s="2">
        <v>714103</v>
      </c>
      <c r="EOK39" s="2">
        <v>39469</v>
      </c>
      <c r="EOL39" s="2">
        <v>302353</v>
      </c>
      <c r="EOM39" s="2">
        <v>305696</v>
      </c>
      <c r="EON39" s="2">
        <v>227019</v>
      </c>
      <c r="EOO39" s="2">
        <v>487768</v>
      </c>
      <c r="EOP39" s="2">
        <v>95883</v>
      </c>
      <c r="EOQ39" s="2">
        <v>75859</v>
      </c>
      <c r="EOR39" s="2">
        <v>57924</v>
      </c>
      <c r="EOS39" s="2">
        <v>8531037</v>
      </c>
      <c r="EOT39" s="2">
        <v>32873</v>
      </c>
      <c r="EOU39" s="2">
        <v>38074</v>
      </c>
      <c r="EOV39" s="2">
        <v>1863798</v>
      </c>
      <c r="EOW39" s="2">
        <v>25785</v>
      </c>
      <c r="EOX39" s="2">
        <v>59554</v>
      </c>
      <c r="EOY39" s="2">
        <v>166700</v>
      </c>
      <c r="EOZ39" s="2" t="s">
        <v>5</v>
      </c>
      <c r="EPA39" s="2">
        <v>72183</v>
      </c>
      <c r="EPB39" s="2">
        <v>572888</v>
      </c>
      <c r="EPC39" s="2">
        <v>1243119</v>
      </c>
      <c r="EPD39" s="2">
        <v>550968</v>
      </c>
      <c r="EPE39" s="2">
        <v>334421</v>
      </c>
      <c r="EPF39" s="2">
        <v>267114</v>
      </c>
      <c r="EPG39" s="2">
        <v>272588</v>
      </c>
      <c r="EPH39" s="2">
        <v>458607</v>
      </c>
      <c r="EPI39" s="2">
        <v>121515</v>
      </c>
      <c r="EPJ39" s="2">
        <v>125531</v>
      </c>
      <c r="EPK39" s="2">
        <v>209143</v>
      </c>
      <c r="EPL39" s="2">
        <v>226416</v>
      </c>
      <c r="EPM39" s="2">
        <v>1854960</v>
      </c>
      <c r="EPN39" s="2">
        <v>440874</v>
      </c>
      <c r="EPO39" s="2">
        <v>570910</v>
      </c>
      <c r="EPP39" s="2">
        <v>55044</v>
      </c>
      <c r="EPQ39" s="2">
        <v>1841177</v>
      </c>
      <c r="EPR39" s="2">
        <v>555506</v>
      </c>
      <c r="EPS39" s="2">
        <v>494626</v>
      </c>
      <c r="EPT39" s="2">
        <v>333704</v>
      </c>
      <c r="EPU39" s="2">
        <v>757545</v>
      </c>
      <c r="EPV39" s="2">
        <v>135653</v>
      </c>
      <c r="EPW39" s="2">
        <v>1598568</v>
      </c>
      <c r="EPX39" s="2">
        <v>772102</v>
      </c>
      <c r="EPY39" s="2">
        <v>1268739</v>
      </c>
      <c r="EPZ39" s="2">
        <v>243668</v>
      </c>
      <c r="EQA39" s="2">
        <v>334844</v>
      </c>
      <c r="EQB39" s="2">
        <v>1794697</v>
      </c>
      <c r="EQC39" s="2">
        <v>180885</v>
      </c>
      <c r="EQD39" s="2">
        <v>1478943</v>
      </c>
      <c r="EQE39" s="2">
        <v>384389</v>
      </c>
      <c r="EQF39" s="2">
        <v>2089361</v>
      </c>
      <c r="EQG39" s="2">
        <v>1053020</v>
      </c>
      <c r="EQH39" s="2">
        <v>301876</v>
      </c>
      <c r="EQI39" s="2">
        <v>277783</v>
      </c>
      <c r="EQJ39" s="2">
        <v>307837</v>
      </c>
      <c r="EQK39" s="2">
        <v>1275607</v>
      </c>
      <c r="EQL39" s="2">
        <v>1475878</v>
      </c>
      <c r="EQM39" s="2">
        <v>68523</v>
      </c>
      <c r="EQN39" s="2">
        <v>200756</v>
      </c>
      <c r="EQO39" s="2">
        <v>1074454</v>
      </c>
      <c r="EQP39" s="2">
        <v>727129</v>
      </c>
      <c r="EQQ39" s="2">
        <v>2382404</v>
      </c>
      <c r="EQR39" s="2">
        <v>803880</v>
      </c>
      <c r="EQS39" s="2">
        <v>199438</v>
      </c>
      <c r="EQT39" s="2">
        <v>719851</v>
      </c>
      <c r="EQU39" s="2">
        <v>209425</v>
      </c>
      <c r="EQV39" s="2">
        <v>1619286</v>
      </c>
      <c r="EQW39" s="2">
        <v>1012561</v>
      </c>
      <c r="EQX39" s="2">
        <v>721149</v>
      </c>
      <c r="EQY39" s="2">
        <v>76055966</v>
      </c>
      <c r="EQZ39" s="2">
        <v>325617</v>
      </c>
      <c r="ERA39" s="2">
        <v>859251</v>
      </c>
      <c r="ERB39" s="2">
        <v>1381875</v>
      </c>
      <c r="ERC39" s="2">
        <v>1301135</v>
      </c>
      <c r="ERD39" s="2">
        <v>201727</v>
      </c>
      <c r="ERE39" s="2">
        <v>405275</v>
      </c>
      <c r="ERF39" s="2">
        <v>12378471</v>
      </c>
      <c r="ERG39" s="2">
        <v>196048</v>
      </c>
      <c r="ERH39" s="2">
        <v>179314</v>
      </c>
      <c r="ERI39" s="2">
        <v>139690</v>
      </c>
      <c r="ERJ39" s="2">
        <v>369847</v>
      </c>
      <c r="ERK39" s="2">
        <v>170170</v>
      </c>
      <c r="ERL39" s="2">
        <v>71828</v>
      </c>
      <c r="ERM39" s="2">
        <v>117457</v>
      </c>
      <c r="ERN39" s="2">
        <v>2637861</v>
      </c>
      <c r="ERO39" s="2">
        <v>234069</v>
      </c>
      <c r="ERP39" s="2">
        <v>1339307</v>
      </c>
      <c r="ERQ39" s="2">
        <v>901842</v>
      </c>
      <c r="ERR39" s="2">
        <v>487846</v>
      </c>
      <c r="ERS39" s="2">
        <v>84259</v>
      </c>
      <c r="ERT39" s="2">
        <v>826781</v>
      </c>
      <c r="ERU39" s="2">
        <v>179600</v>
      </c>
      <c r="ERV39" s="2">
        <v>673977</v>
      </c>
      <c r="ERW39" s="2">
        <v>506885</v>
      </c>
      <c r="ERX39" s="2">
        <v>1691970</v>
      </c>
      <c r="ERY39" s="2">
        <v>251211</v>
      </c>
      <c r="ERZ39" s="2">
        <v>263126</v>
      </c>
      <c r="ESA39" s="2">
        <v>1554729</v>
      </c>
      <c r="ESB39" s="2">
        <v>837184</v>
      </c>
      <c r="ESC39" s="2">
        <v>403591</v>
      </c>
      <c r="ESD39" s="2">
        <v>378072</v>
      </c>
      <c r="ESE39" s="2">
        <v>158718</v>
      </c>
      <c r="ESF39" s="2">
        <v>290434</v>
      </c>
      <c r="ESG39" s="2">
        <v>407783</v>
      </c>
      <c r="ESH39" s="2">
        <v>220917</v>
      </c>
      <c r="ESI39" s="2">
        <v>49150195</v>
      </c>
      <c r="ESJ39" s="2">
        <v>150103</v>
      </c>
      <c r="ESK39" s="2">
        <v>311230</v>
      </c>
      <c r="ESL39" s="2">
        <v>192709</v>
      </c>
      <c r="ESM39" s="2">
        <v>1372799</v>
      </c>
      <c r="ESN39" s="2">
        <v>368413</v>
      </c>
      <c r="ESO39" s="2">
        <v>5049684</v>
      </c>
      <c r="ESP39" s="2">
        <v>223734</v>
      </c>
      <c r="ESQ39" s="2">
        <v>3139434</v>
      </c>
      <c r="ESR39" s="2">
        <v>452795</v>
      </c>
      <c r="ESS39" s="2">
        <v>1026286</v>
      </c>
      <c r="EST39" s="2">
        <v>911572</v>
      </c>
      <c r="ESU39" s="2">
        <v>1015819</v>
      </c>
      <c r="ESV39" s="2">
        <v>198073</v>
      </c>
      <c r="ESW39" s="2">
        <v>107586</v>
      </c>
      <c r="ESX39" s="2">
        <v>830948</v>
      </c>
      <c r="ESY39" s="2">
        <v>592014</v>
      </c>
      <c r="ESZ39" s="2">
        <v>57553</v>
      </c>
      <c r="ETA39" s="2">
        <v>104108</v>
      </c>
      <c r="ETB39" s="2">
        <v>752126</v>
      </c>
      <c r="ETC39" s="2">
        <v>263326</v>
      </c>
      <c r="ETD39" s="2">
        <v>358085</v>
      </c>
      <c r="ETE39" s="2">
        <v>299859</v>
      </c>
      <c r="ETF39" s="2">
        <v>473932</v>
      </c>
      <c r="ETG39" s="2">
        <v>1194084</v>
      </c>
      <c r="ETH39" s="2">
        <v>162744</v>
      </c>
      <c r="ETI39" s="2">
        <v>215678</v>
      </c>
      <c r="ETJ39" s="2">
        <v>93830</v>
      </c>
      <c r="ETK39" s="2">
        <v>1477402</v>
      </c>
      <c r="ETL39" s="2">
        <v>351495</v>
      </c>
      <c r="ETM39" s="2">
        <v>483155</v>
      </c>
      <c r="ETN39" s="2">
        <v>5405036</v>
      </c>
      <c r="ETO39" s="2">
        <v>129001</v>
      </c>
      <c r="ETP39" s="2">
        <v>1247938</v>
      </c>
      <c r="ETQ39" s="2">
        <v>961939</v>
      </c>
      <c r="ETR39" s="2">
        <v>9473982</v>
      </c>
      <c r="ETS39" s="2">
        <v>588480</v>
      </c>
      <c r="ETT39" s="2">
        <v>1566717</v>
      </c>
      <c r="ETU39" s="2">
        <v>609708</v>
      </c>
      <c r="ETV39" s="2">
        <v>2396173</v>
      </c>
      <c r="ETW39" s="2">
        <v>2800851</v>
      </c>
      <c r="ETX39" s="2">
        <v>2561633</v>
      </c>
      <c r="ETY39" s="2">
        <v>2218402</v>
      </c>
      <c r="ETZ39" s="2">
        <v>611907</v>
      </c>
      <c r="EUA39" s="2">
        <v>44938</v>
      </c>
      <c r="EUB39" s="2">
        <v>244465</v>
      </c>
      <c r="EUC39" s="2">
        <v>79854</v>
      </c>
      <c r="EUD39" s="2">
        <v>277227</v>
      </c>
      <c r="EUE39" s="2">
        <v>83734</v>
      </c>
      <c r="EUF39" s="2">
        <v>2973666</v>
      </c>
      <c r="EUG39" s="2">
        <v>483025</v>
      </c>
      <c r="EUH39" s="2">
        <v>406422</v>
      </c>
      <c r="EUI39" s="2">
        <v>33275</v>
      </c>
      <c r="EUJ39" s="2">
        <v>87130</v>
      </c>
      <c r="EUK39" s="2">
        <v>263062</v>
      </c>
      <c r="EUL39" s="2">
        <v>730954</v>
      </c>
      <c r="EUM39" s="2" t="s">
        <v>5</v>
      </c>
      <c r="EUN39" s="2" t="s">
        <v>5</v>
      </c>
      <c r="EUO39" s="2">
        <v>143115</v>
      </c>
      <c r="EUP39" s="2">
        <v>512822</v>
      </c>
      <c r="EUQ39" s="2">
        <v>722526</v>
      </c>
      <c r="EUR39" s="2" t="s">
        <v>5</v>
      </c>
      <c r="EUS39" s="2">
        <v>1188770</v>
      </c>
      <c r="EUT39" s="2">
        <v>191165</v>
      </c>
      <c r="EUU39" s="2">
        <v>27053</v>
      </c>
      <c r="EUV39" s="2">
        <v>222498</v>
      </c>
      <c r="EUW39" s="2">
        <v>414419</v>
      </c>
      <c r="EUX39" s="2">
        <v>5422752</v>
      </c>
      <c r="EUY39" s="2">
        <v>643478</v>
      </c>
      <c r="EUZ39" s="2" t="s">
        <v>5</v>
      </c>
      <c r="EVA39" s="2">
        <v>130652</v>
      </c>
      <c r="EVB39" s="2">
        <v>250683</v>
      </c>
      <c r="EVC39" s="2">
        <v>218603</v>
      </c>
      <c r="EVD39" s="2">
        <v>1213044</v>
      </c>
      <c r="EVE39" s="2">
        <v>1267722</v>
      </c>
      <c r="EVF39" s="2">
        <v>240190000</v>
      </c>
      <c r="EVG39" s="2">
        <v>23894000</v>
      </c>
      <c r="EVH39" s="2">
        <v>9347356</v>
      </c>
      <c r="EVI39" s="2">
        <v>293921</v>
      </c>
      <c r="EVJ39" s="2">
        <v>884222</v>
      </c>
      <c r="EVK39" s="2">
        <v>743417</v>
      </c>
      <c r="EVL39" s="2">
        <v>471765</v>
      </c>
      <c r="EVM39" s="2">
        <v>258244</v>
      </c>
      <c r="EVN39" s="2">
        <v>119964</v>
      </c>
      <c r="EVO39" s="2">
        <v>607280</v>
      </c>
      <c r="EVP39" s="2">
        <v>87006</v>
      </c>
      <c r="EVQ39" s="2">
        <v>273891</v>
      </c>
      <c r="EVR39" s="2">
        <v>70510</v>
      </c>
      <c r="EVS39" s="2">
        <v>1861879</v>
      </c>
      <c r="EVT39" s="2">
        <v>1027269</v>
      </c>
      <c r="EVU39" s="2">
        <v>250819</v>
      </c>
      <c r="EVV39" s="2">
        <v>77471</v>
      </c>
      <c r="EVW39" s="2">
        <v>422349</v>
      </c>
      <c r="EVX39" s="2">
        <v>346377</v>
      </c>
      <c r="EVY39" s="2">
        <v>70307</v>
      </c>
      <c r="EVZ39" s="2">
        <v>182285</v>
      </c>
      <c r="EWA39" s="2">
        <v>66346</v>
      </c>
      <c r="EWB39" s="2">
        <v>4096256</v>
      </c>
      <c r="EWC39" s="2">
        <v>58394</v>
      </c>
      <c r="EWD39" s="2">
        <v>643496</v>
      </c>
      <c r="EWE39" s="2">
        <v>843998</v>
      </c>
      <c r="EWF39" s="2">
        <v>267747</v>
      </c>
      <c r="EWG39" s="2">
        <v>782072</v>
      </c>
      <c r="EWH39" s="2">
        <v>281715</v>
      </c>
      <c r="EWI39" s="2">
        <v>70634000</v>
      </c>
      <c r="EWJ39" s="2">
        <v>724429</v>
      </c>
      <c r="EWK39" s="2">
        <v>57372</v>
      </c>
      <c r="EWL39" s="2">
        <v>1519128</v>
      </c>
      <c r="EWM39" s="2">
        <v>299007</v>
      </c>
      <c r="EWN39" s="2">
        <v>109702</v>
      </c>
      <c r="EWO39" s="2">
        <v>291728</v>
      </c>
      <c r="EWP39" s="2">
        <v>603242</v>
      </c>
      <c r="EWQ39" s="2">
        <v>2260667</v>
      </c>
      <c r="EWR39" s="2">
        <v>1412607</v>
      </c>
      <c r="EWS39" s="2">
        <v>1931431</v>
      </c>
      <c r="EWT39" s="2">
        <v>329940</v>
      </c>
      <c r="EWU39" s="2">
        <v>52451</v>
      </c>
      <c r="EWV39" s="2">
        <v>216831</v>
      </c>
      <c r="EWW39" s="2">
        <v>126704</v>
      </c>
      <c r="EWX39" s="2">
        <v>1134424</v>
      </c>
      <c r="EWY39" s="2">
        <v>616377</v>
      </c>
      <c r="EWZ39" s="2">
        <v>399992</v>
      </c>
      <c r="EXA39" s="2">
        <v>2371571</v>
      </c>
      <c r="EXB39" s="2">
        <v>2005668</v>
      </c>
      <c r="EXC39" s="2">
        <v>139839</v>
      </c>
      <c r="EXD39" s="2">
        <v>221428</v>
      </c>
      <c r="EXE39" s="2">
        <v>170606</v>
      </c>
      <c r="EXF39" s="2">
        <v>342838</v>
      </c>
      <c r="EXG39" s="2">
        <v>460999</v>
      </c>
      <c r="EXH39" s="2">
        <v>119801</v>
      </c>
      <c r="EXI39" s="2">
        <v>647820</v>
      </c>
      <c r="EXJ39" s="2">
        <v>80352</v>
      </c>
      <c r="EXK39" s="2">
        <v>90011</v>
      </c>
      <c r="EXL39" s="2">
        <v>1037923</v>
      </c>
      <c r="EXM39" s="2" t="s">
        <v>5</v>
      </c>
      <c r="EXN39" s="2">
        <v>499676</v>
      </c>
      <c r="EXO39" s="2">
        <v>719672</v>
      </c>
      <c r="EXP39" s="2">
        <v>636451</v>
      </c>
      <c r="EXQ39" s="2">
        <v>60263</v>
      </c>
      <c r="EXR39" s="2">
        <v>558034</v>
      </c>
      <c r="EXS39" s="2">
        <v>13404728</v>
      </c>
      <c r="EXT39" s="2" t="s">
        <v>5</v>
      </c>
      <c r="EXU39" s="2">
        <v>762865</v>
      </c>
      <c r="EXV39" s="2">
        <v>1326649</v>
      </c>
      <c r="EXW39" s="2">
        <v>81910</v>
      </c>
      <c r="EXX39" s="2">
        <v>933250</v>
      </c>
      <c r="EXY39" s="2">
        <v>352240</v>
      </c>
      <c r="EXZ39" s="2">
        <v>162673</v>
      </c>
      <c r="EYA39" s="2">
        <v>259406</v>
      </c>
      <c r="EYB39" s="2">
        <v>1497895</v>
      </c>
      <c r="EYC39" s="2">
        <v>126403</v>
      </c>
      <c r="EYD39" s="2">
        <v>136961</v>
      </c>
      <c r="EYE39" s="2">
        <v>331048</v>
      </c>
      <c r="EYF39" s="2">
        <v>534687</v>
      </c>
      <c r="EYG39" s="2">
        <v>215494</v>
      </c>
      <c r="EYH39" s="2">
        <v>80660</v>
      </c>
      <c r="EYI39" s="2">
        <v>3823857</v>
      </c>
      <c r="EYJ39" s="2">
        <v>177882</v>
      </c>
      <c r="EYK39" s="2">
        <v>268727</v>
      </c>
      <c r="EYL39" s="2">
        <v>685450</v>
      </c>
      <c r="EYM39" s="2">
        <v>175031</v>
      </c>
      <c r="EYN39" s="2">
        <v>328496</v>
      </c>
      <c r="EYO39" s="2">
        <v>1644816</v>
      </c>
      <c r="EYP39" s="2">
        <v>137246</v>
      </c>
      <c r="EYQ39" s="2">
        <v>47979</v>
      </c>
      <c r="EYR39" s="2">
        <v>155397</v>
      </c>
      <c r="EYS39" s="2">
        <v>392886</v>
      </c>
      <c r="EYT39" s="2">
        <v>491444</v>
      </c>
      <c r="EYU39" s="2">
        <v>196374</v>
      </c>
      <c r="EYV39" s="2">
        <v>172674</v>
      </c>
      <c r="EYW39" s="2">
        <v>119524</v>
      </c>
      <c r="EYX39" s="2">
        <v>309910</v>
      </c>
      <c r="EYY39" s="2">
        <v>641982</v>
      </c>
      <c r="EYZ39" s="2">
        <v>195429</v>
      </c>
      <c r="EZA39" s="2">
        <v>74807</v>
      </c>
      <c r="EZB39" s="2" t="s">
        <v>5</v>
      </c>
      <c r="EZC39" s="2">
        <v>1756003</v>
      </c>
      <c r="EZD39" s="2">
        <v>1273423</v>
      </c>
      <c r="EZE39" s="2">
        <v>231678</v>
      </c>
      <c r="EZF39" s="2">
        <v>156437</v>
      </c>
      <c r="EZG39" s="2">
        <v>2218288</v>
      </c>
      <c r="EZH39" s="2">
        <v>1783765</v>
      </c>
      <c r="EZI39" s="2">
        <v>354873</v>
      </c>
      <c r="EZJ39" s="2">
        <v>248980</v>
      </c>
      <c r="EZK39" s="2">
        <v>934858</v>
      </c>
      <c r="EZL39" s="2">
        <v>47856299</v>
      </c>
      <c r="EZM39" s="2">
        <v>22662</v>
      </c>
      <c r="EZN39" s="2">
        <v>351637</v>
      </c>
      <c r="EZO39" s="2">
        <v>266332</v>
      </c>
      <c r="EZP39" s="2">
        <v>2138324</v>
      </c>
      <c r="EZQ39" s="2">
        <v>151867</v>
      </c>
      <c r="EZR39" s="2">
        <v>652565</v>
      </c>
      <c r="EZS39" s="2">
        <v>160567</v>
      </c>
      <c r="EZT39" s="2">
        <v>224238</v>
      </c>
      <c r="EZU39" s="2">
        <v>2943081</v>
      </c>
      <c r="EZV39" s="2">
        <v>568805</v>
      </c>
      <c r="EZW39" s="2">
        <v>741064</v>
      </c>
      <c r="EZX39" s="2">
        <v>67243</v>
      </c>
      <c r="EZY39" s="2">
        <v>114912</v>
      </c>
      <c r="EZZ39" s="2">
        <v>468619</v>
      </c>
      <c r="FAA39" s="2">
        <v>16007</v>
      </c>
      <c r="FAB39" s="2">
        <v>337843</v>
      </c>
      <c r="FAC39" s="2">
        <v>918254</v>
      </c>
      <c r="FAD39" s="2">
        <v>2246463</v>
      </c>
      <c r="FAE39" s="2" t="s">
        <v>5</v>
      </c>
      <c r="FAF39" s="2">
        <v>240745</v>
      </c>
      <c r="FAG39" s="2">
        <v>105790</v>
      </c>
      <c r="FAH39" s="2">
        <v>4107247</v>
      </c>
      <c r="FAI39" s="2">
        <v>451749</v>
      </c>
      <c r="FAJ39" s="2">
        <v>8836116</v>
      </c>
      <c r="FAK39" s="2">
        <v>265490</v>
      </c>
      <c r="FAL39" s="2">
        <v>4133586</v>
      </c>
      <c r="FAM39" s="2">
        <v>2552597</v>
      </c>
      <c r="FAN39" s="2">
        <v>130377</v>
      </c>
      <c r="FAO39" s="2">
        <v>86236</v>
      </c>
      <c r="FAP39" s="2">
        <v>992509</v>
      </c>
      <c r="FAQ39" s="2">
        <v>645915</v>
      </c>
      <c r="FAR39" s="2">
        <v>52715</v>
      </c>
      <c r="FAS39" s="2">
        <v>325563</v>
      </c>
      <c r="FAT39" s="2">
        <v>330012</v>
      </c>
      <c r="FAU39" s="2">
        <v>25929</v>
      </c>
      <c r="FAV39" s="2">
        <v>1102329</v>
      </c>
      <c r="FAW39" s="2">
        <v>497979</v>
      </c>
      <c r="FAX39" s="2">
        <v>280801</v>
      </c>
      <c r="FAY39" s="2">
        <v>101829</v>
      </c>
      <c r="FAZ39" s="2">
        <v>171709</v>
      </c>
      <c r="FBA39" s="2">
        <v>2990302</v>
      </c>
      <c r="FBB39" s="2">
        <v>49174</v>
      </c>
      <c r="FBC39" s="2">
        <v>1008749</v>
      </c>
      <c r="FBD39" s="2">
        <v>132059</v>
      </c>
      <c r="FBE39" s="2">
        <v>131656</v>
      </c>
      <c r="FBF39" s="2">
        <v>334924</v>
      </c>
      <c r="FBG39" s="2">
        <v>411692</v>
      </c>
      <c r="FBH39" s="2">
        <v>80408</v>
      </c>
      <c r="FBI39" s="2">
        <v>5265837</v>
      </c>
      <c r="FBJ39" s="2">
        <v>1561060</v>
      </c>
      <c r="FBK39" s="2">
        <v>213478</v>
      </c>
      <c r="FBL39" s="2" t="s">
        <v>5</v>
      </c>
      <c r="FBM39" s="2" t="s">
        <v>5</v>
      </c>
      <c r="FBN39" s="2">
        <v>214193</v>
      </c>
      <c r="FBO39" s="2">
        <v>511180</v>
      </c>
      <c r="FBP39" s="2">
        <v>867456</v>
      </c>
      <c r="FBQ39" s="2">
        <v>13158635</v>
      </c>
      <c r="FBR39" s="2">
        <v>141043</v>
      </c>
      <c r="FBS39" s="2">
        <v>1797741</v>
      </c>
      <c r="FBT39" s="2">
        <v>277348</v>
      </c>
      <c r="FBU39" s="2" t="s">
        <v>5</v>
      </c>
      <c r="FBV39" s="2">
        <v>299624</v>
      </c>
      <c r="FBW39" s="2">
        <v>65145</v>
      </c>
      <c r="FBX39" s="2">
        <v>1395284</v>
      </c>
      <c r="FBY39" s="2">
        <v>1068281</v>
      </c>
      <c r="FBZ39" s="2">
        <v>162270</v>
      </c>
      <c r="FCA39" s="2">
        <v>161841</v>
      </c>
      <c r="FCB39" s="2">
        <v>143125</v>
      </c>
      <c r="FCC39" s="2">
        <v>360795</v>
      </c>
      <c r="FCD39" s="2">
        <v>668902</v>
      </c>
      <c r="FCE39" s="2">
        <v>2495045</v>
      </c>
      <c r="FCF39" s="2">
        <v>833433</v>
      </c>
      <c r="FCG39" s="2">
        <v>11766020</v>
      </c>
      <c r="FCH39" s="2">
        <v>1005355</v>
      </c>
      <c r="FCI39" s="2">
        <v>125624</v>
      </c>
      <c r="FCJ39" s="2">
        <v>43261</v>
      </c>
      <c r="FCK39" s="2">
        <v>212225</v>
      </c>
      <c r="FCL39" s="2">
        <v>33770938</v>
      </c>
      <c r="FCM39" s="2">
        <v>963094</v>
      </c>
      <c r="FCN39" s="2">
        <v>1240312</v>
      </c>
      <c r="FCO39" s="2" t="s">
        <v>5</v>
      </c>
      <c r="FCP39" s="2">
        <v>42363</v>
      </c>
      <c r="FCQ39" s="2">
        <v>891490</v>
      </c>
      <c r="FCR39" s="2" t="s">
        <v>5</v>
      </c>
      <c r="FCS39" s="2">
        <v>640483</v>
      </c>
      <c r="FCT39" s="2">
        <v>195479</v>
      </c>
      <c r="FCU39" s="2">
        <v>765478</v>
      </c>
      <c r="FCV39" s="2">
        <v>133006</v>
      </c>
      <c r="FCW39" s="2">
        <v>303369</v>
      </c>
      <c r="FCX39" s="2">
        <v>876586</v>
      </c>
      <c r="FCY39" s="2">
        <v>1899676</v>
      </c>
      <c r="FCZ39" s="2">
        <v>404527</v>
      </c>
      <c r="FDA39" s="2">
        <v>7618170</v>
      </c>
      <c r="FDB39" s="2">
        <v>1199531</v>
      </c>
      <c r="FDC39" s="2">
        <v>531682</v>
      </c>
      <c r="FDD39" s="2">
        <v>701921</v>
      </c>
      <c r="FDE39" s="2">
        <v>1237795</v>
      </c>
      <c r="FDF39" s="2">
        <v>90550</v>
      </c>
      <c r="FDG39" s="2">
        <v>243005</v>
      </c>
      <c r="FDH39" s="2">
        <v>113025</v>
      </c>
      <c r="FDI39" s="2">
        <v>459119</v>
      </c>
      <c r="FDJ39" s="2">
        <v>2640017</v>
      </c>
      <c r="FDK39" s="2">
        <v>9457949</v>
      </c>
      <c r="FDL39" s="2">
        <v>101521</v>
      </c>
      <c r="FDM39" s="2">
        <v>267579</v>
      </c>
      <c r="FDN39" s="2">
        <v>7812687</v>
      </c>
      <c r="FDO39" s="2">
        <v>2555469</v>
      </c>
      <c r="FDP39" s="2">
        <v>953838</v>
      </c>
      <c r="FDQ39" s="2" t="s">
        <v>5</v>
      </c>
      <c r="FDR39" s="2">
        <v>5553823</v>
      </c>
      <c r="FDS39" s="2">
        <v>213998</v>
      </c>
      <c r="FDT39" s="2">
        <v>294378</v>
      </c>
      <c r="FDU39" s="2">
        <v>166567</v>
      </c>
      <c r="FDV39" s="2">
        <v>847307</v>
      </c>
      <c r="FDW39" s="2">
        <v>4093373</v>
      </c>
      <c r="FDX39" s="2">
        <v>30874564</v>
      </c>
      <c r="FDY39" s="2">
        <v>406670</v>
      </c>
      <c r="FDZ39" s="2">
        <v>2047462</v>
      </c>
      <c r="FEA39" s="2">
        <v>2925920</v>
      </c>
      <c r="FEB39" s="2">
        <v>166127</v>
      </c>
      <c r="FEC39" s="2">
        <v>2228789</v>
      </c>
      <c r="FED39" s="2">
        <v>669547</v>
      </c>
      <c r="FEE39" s="2">
        <v>208959</v>
      </c>
      <c r="FEF39" s="2">
        <v>919599</v>
      </c>
      <c r="FEG39" s="2">
        <v>880177</v>
      </c>
      <c r="FEH39" s="2">
        <v>126771</v>
      </c>
      <c r="FEI39" s="2">
        <v>825876</v>
      </c>
      <c r="FEJ39" s="2">
        <v>2287084</v>
      </c>
      <c r="FEK39" s="2">
        <v>2564928</v>
      </c>
      <c r="FEL39" s="2">
        <v>474117</v>
      </c>
      <c r="FEM39" s="2">
        <v>1152957</v>
      </c>
      <c r="FEN39" s="2">
        <v>382125</v>
      </c>
      <c r="FEO39" s="2">
        <v>325834</v>
      </c>
      <c r="FEP39" s="2">
        <v>2354258</v>
      </c>
      <c r="FEQ39" s="2">
        <v>131038</v>
      </c>
      <c r="FER39" s="2">
        <v>5195287</v>
      </c>
      <c r="FES39" s="2">
        <v>528658</v>
      </c>
      <c r="FET39" s="2">
        <v>42296</v>
      </c>
      <c r="FEU39" s="2">
        <v>151053</v>
      </c>
      <c r="FEV39" s="2">
        <v>136417</v>
      </c>
      <c r="FEW39" s="2">
        <v>451370</v>
      </c>
      <c r="FEX39" s="2">
        <v>127178</v>
      </c>
      <c r="FEY39" s="2">
        <v>204744</v>
      </c>
      <c r="FEZ39" s="2">
        <v>284579</v>
      </c>
      <c r="FFA39" s="2">
        <v>81619</v>
      </c>
      <c r="FFB39" s="2">
        <v>1237244</v>
      </c>
      <c r="FFC39" s="2">
        <v>229495</v>
      </c>
      <c r="FFD39" s="2">
        <v>107199</v>
      </c>
      <c r="FFE39" s="2">
        <v>346048</v>
      </c>
      <c r="FFF39" s="2">
        <v>167091</v>
      </c>
      <c r="FFG39" s="2">
        <v>102062</v>
      </c>
      <c r="FFH39" s="2">
        <v>40218</v>
      </c>
      <c r="FFI39" s="2">
        <v>572644</v>
      </c>
      <c r="FFJ39" s="2">
        <v>82064</v>
      </c>
      <c r="FFK39" s="2">
        <v>51308</v>
      </c>
      <c r="FFL39" s="2">
        <v>70249</v>
      </c>
      <c r="FFM39" s="2">
        <v>197927</v>
      </c>
      <c r="FFN39" s="2">
        <v>82770</v>
      </c>
      <c r="FFO39" s="2">
        <v>119867</v>
      </c>
      <c r="FFP39" s="2">
        <v>246375</v>
      </c>
      <c r="FFQ39" s="2">
        <v>997033</v>
      </c>
      <c r="FFR39" s="2">
        <v>147520</v>
      </c>
      <c r="FFS39" s="2">
        <v>537942</v>
      </c>
      <c r="FFT39" s="2">
        <v>170777</v>
      </c>
      <c r="FFU39" s="2">
        <v>902175</v>
      </c>
      <c r="FFV39" s="2">
        <v>85660</v>
      </c>
      <c r="FFW39" s="2">
        <v>297689</v>
      </c>
      <c r="FFX39" s="2">
        <v>293188</v>
      </c>
      <c r="FFY39" s="2">
        <v>23536</v>
      </c>
      <c r="FFZ39" s="2">
        <v>435863</v>
      </c>
      <c r="FGA39" s="2">
        <v>923548</v>
      </c>
      <c r="FGB39" s="2">
        <v>533063</v>
      </c>
      <c r="FGC39" s="2">
        <v>46681</v>
      </c>
      <c r="FGD39" s="2">
        <v>141272</v>
      </c>
      <c r="FGE39" s="2">
        <v>622983</v>
      </c>
      <c r="FGF39" s="2">
        <v>405159</v>
      </c>
      <c r="FGG39" s="2">
        <v>221686</v>
      </c>
      <c r="FGH39" s="2">
        <v>135688</v>
      </c>
      <c r="FGI39" s="2">
        <v>84837</v>
      </c>
      <c r="FGJ39" s="2">
        <v>143869</v>
      </c>
      <c r="FGK39" s="2">
        <v>104069</v>
      </c>
      <c r="FGL39" s="2">
        <v>136669</v>
      </c>
      <c r="FGM39" s="2">
        <v>772199</v>
      </c>
      <c r="FGN39" s="2">
        <v>43613</v>
      </c>
      <c r="FGO39" s="2">
        <v>280610</v>
      </c>
      <c r="FGP39" s="2">
        <v>473025</v>
      </c>
      <c r="FGQ39" s="2">
        <v>405958</v>
      </c>
      <c r="FGR39" s="2">
        <v>445295</v>
      </c>
      <c r="FGS39" s="2">
        <v>99138</v>
      </c>
      <c r="FGT39" s="2">
        <v>394153</v>
      </c>
      <c r="FGU39" s="2">
        <v>261406</v>
      </c>
      <c r="FGV39" s="2">
        <v>284477</v>
      </c>
      <c r="FGW39" s="2">
        <v>186233</v>
      </c>
      <c r="FGX39" s="2">
        <v>551744</v>
      </c>
      <c r="FGY39" s="2">
        <v>58321</v>
      </c>
      <c r="FGZ39" s="2">
        <v>303783</v>
      </c>
      <c r="FHA39" s="2">
        <v>334941</v>
      </c>
      <c r="FHB39" s="2">
        <v>4753558</v>
      </c>
      <c r="FHC39" s="2">
        <v>2874398</v>
      </c>
      <c r="FHD39" s="2">
        <v>623215</v>
      </c>
      <c r="FHE39" s="2">
        <v>929347</v>
      </c>
      <c r="FHF39" s="2">
        <v>713551</v>
      </c>
      <c r="FHG39" s="2">
        <v>513928</v>
      </c>
      <c r="FHH39" s="2">
        <v>332161</v>
      </c>
      <c r="FHI39" s="2">
        <v>556486</v>
      </c>
      <c r="FHJ39" s="2">
        <v>798134</v>
      </c>
      <c r="FHK39" s="2">
        <v>982932</v>
      </c>
      <c r="FHL39" s="2">
        <v>208810</v>
      </c>
      <c r="FHM39" s="2">
        <v>279605</v>
      </c>
      <c r="FHN39" s="2">
        <v>4541020</v>
      </c>
      <c r="FHO39" s="2">
        <v>4016134</v>
      </c>
      <c r="FHP39" s="2">
        <v>11655173</v>
      </c>
      <c r="FHQ39" s="2">
        <v>216062</v>
      </c>
      <c r="FHR39" s="2">
        <v>2345525</v>
      </c>
      <c r="FHS39" s="2">
        <v>1245051</v>
      </c>
      <c r="FHT39" s="2">
        <v>552012</v>
      </c>
      <c r="FHU39" s="2">
        <v>3485927</v>
      </c>
      <c r="FHV39" s="2">
        <v>2602826</v>
      </c>
      <c r="FHW39" s="2">
        <v>327544</v>
      </c>
      <c r="FHX39" s="2">
        <v>746117</v>
      </c>
      <c r="FHY39" s="2">
        <v>3078250</v>
      </c>
      <c r="FHZ39" s="2" t="s">
        <v>5</v>
      </c>
      <c r="FIA39" s="2">
        <v>8441843</v>
      </c>
      <c r="FIB39" s="2">
        <v>557662</v>
      </c>
      <c r="FIC39" s="2">
        <v>78834</v>
      </c>
      <c r="FID39" s="2">
        <v>65954</v>
      </c>
      <c r="FIE39" s="2">
        <v>165399000</v>
      </c>
      <c r="FIF39" s="2">
        <v>212853788</v>
      </c>
      <c r="FIG39" s="2">
        <v>3357682</v>
      </c>
      <c r="FIH39" s="2">
        <v>12228282</v>
      </c>
      <c r="FII39" s="2">
        <v>307632</v>
      </c>
      <c r="FIJ39" s="2">
        <v>3188648</v>
      </c>
      <c r="FIK39" s="2">
        <v>1144570</v>
      </c>
      <c r="FIL39" s="2">
        <v>4122552</v>
      </c>
      <c r="FIM39" s="2">
        <v>1985150</v>
      </c>
      <c r="FIN39" s="2">
        <v>13255066</v>
      </c>
      <c r="FIO39" s="2">
        <v>189002</v>
      </c>
      <c r="FIP39" s="2" t="s">
        <v>5</v>
      </c>
      <c r="FIQ39" s="2">
        <v>792163</v>
      </c>
      <c r="FIR39" s="2">
        <v>503443</v>
      </c>
      <c r="FIS39" s="2">
        <v>811594</v>
      </c>
      <c r="FIT39" s="2" t="s">
        <v>5</v>
      </c>
      <c r="FIU39" s="2" t="s">
        <v>5</v>
      </c>
      <c r="FIV39" s="2">
        <v>3893825</v>
      </c>
      <c r="FIW39" s="2">
        <v>78743</v>
      </c>
      <c r="FIX39" s="2">
        <v>111741</v>
      </c>
      <c r="FIY39" s="2">
        <v>10276519</v>
      </c>
      <c r="FIZ39" s="2">
        <v>10732</v>
      </c>
      <c r="FJA39" s="2">
        <v>2541902</v>
      </c>
      <c r="FJB39" s="2">
        <v>9398972</v>
      </c>
      <c r="FJC39" s="2">
        <v>389269</v>
      </c>
      <c r="FJD39" s="2">
        <v>233196000</v>
      </c>
      <c r="FJE39" s="2">
        <v>1749596</v>
      </c>
      <c r="FJF39" s="2" t="s">
        <v>5</v>
      </c>
      <c r="FJG39" s="2" t="s">
        <v>5</v>
      </c>
      <c r="FJH39" s="2">
        <v>18269000</v>
      </c>
      <c r="FJI39" s="2">
        <v>986435</v>
      </c>
      <c r="FJJ39" s="2" t="s">
        <v>5</v>
      </c>
      <c r="FJK39" s="2">
        <v>28618100</v>
      </c>
      <c r="FJL39" s="2">
        <v>34817246</v>
      </c>
      <c r="FJM39" s="2">
        <v>1107508</v>
      </c>
      <c r="FJN39" s="2">
        <v>2488833</v>
      </c>
      <c r="FJO39" s="2" t="s">
        <v>5</v>
      </c>
      <c r="FJP39" s="2">
        <v>3580262</v>
      </c>
      <c r="FJQ39" s="2">
        <v>118173000</v>
      </c>
      <c r="FJR39" s="2">
        <v>775802</v>
      </c>
      <c r="FJS39" s="2" t="s">
        <v>5</v>
      </c>
      <c r="FJT39" s="2">
        <v>1571207</v>
      </c>
      <c r="FJU39" s="2">
        <v>113205846</v>
      </c>
      <c r="FJV39" s="2">
        <v>147539</v>
      </c>
      <c r="FJW39" s="2">
        <v>184764</v>
      </c>
      <c r="FJX39" s="2">
        <v>2042436</v>
      </c>
      <c r="FJY39" s="2">
        <v>811934</v>
      </c>
      <c r="FJZ39" s="2">
        <v>8409209</v>
      </c>
      <c r="FKA39" s="2">
        <v>82493409</v>
      </c>
      <c r="FKB39" s="2">
        <v>33350512</v>
      </c>
      <c r="FKC39" s="2">
        <v>841373</v>
      </c>
      <c r="FKD39" s="2">
        <v>1941443</v>
      </c>
      <c r="FKE39" s="2">
        <v>925000</v>
      </c>
      <c r="FKF39" s="2">
        <v>1218848</v>
      </c>
      <c r="FKG39" s="2">
        <v>2438142</v>
      </c>
      <c r="FKH39" s="2">
        <v>7374551</v>
      </c>
      <c r="FKI39" s="2">
        <v>593023341</v>
      </c>
      <c r="FKJ39" s="2">
        <v>4576594</v>
      </c>
      <c r="FKK39" s="2">
        <v>1412522</v>
      </c>
      <c r="FKL39" s="2">
        <v>1505552</v>
      </c>
      <c r="FKM39" s="2">
        <v>2530613</v>
      </c>
      <c r="FKN39" s="2">
        <v>525192</v>
      </c>
      <c r="FKO39" s="2">
        <v>130667</v>
      </c>
      <c r="FKP39" s="2">
        <v>209447</v>
      </c>
      <c r="FKQ39" s="2" t="s">
        <v>5</v>
      </c>
      <c r="FKR39" s="2">
        <v>1217776</v>
      </c>
      <c r="FKS39" s="2">
        <v>86857</v>
      </c>
      <c r="FKT39" s="2">
        <v>174337</v>
      </c>
      <c r="FKU39" s="2">
        <v>1897326</v>
      </c>
      <c r="FKV39" s="2">
        <v>2785893</v>
      </c>
      <c r="FKW39" s="2">
        <v>974419</v>
      </c>
      <c r="FKX39" s="2">
        <v>374343</v>
      </c>
      <c r="FKY39" s="2">
        <v>2146732</v>
      </c>
      <c r="FKZ39" s="2">
        <v>180176</v>
      </c>
      <c r="FLA39" s="2">
        <v>96439</v>
      </c>
      <c r="FLB39" s="2">
        <v>2240188</v>
      </c>
      <c r="FLC39" s="2">
        <v>257559</v>
      </c>
      <c r="FLD39" s="2">
        <v>325872</v>
      </c>
      <c r="FLE39" s="2">
        <v>319274</v>
      </c>
      <c r="FLF39" s="2">
        <v>1961731</v>
      </c>
      <c r="FLG39" s="2">
        <v>30199</v>
      </c>
      <c r="FLH39" s="2">
        <v>84610</v>
      </c>
      <c r="FLI39" s="2">
        <v>155675</v>
      </c>
      <c r="FLJ39" s="2">
        <v>210186</v>
      </c>
      <c r="FLK39" s="2">
        <v>845886</v>
      </c>
      <c r="FLL39" s="2">
        <v>738943</v>
      </c>
      <c r="FLM39" s="2">
        <v>1443137</v>
      </c>
      <c r="FLN39" s="2">
        <v>6317</v>
      </c>
      <c r="FLO39" s="2">
        <v>326987</v>
      </c>
      <c r="FLP39" s="2">
        <v>458575</v>
      </c>
      <c r="FLQ39" s="2" t="s">
        <v>5</v>
      </c>
      <c r="FLR39" s="2">
        <v>475937</v>
      </c>
      <c r="FLS39" s="2">
        <v>1165333</v>
      </c>
      <c r="FLT39" s="2">
        <v>199824</v>
      </c>
      <c r="FLU39" s="2">
        <v>541611</v>
      </c>
      <c r="FLV39" s="2">
        <v>591459</v>
      </c>
      <c r="FLW39" s="2">
        <v>53150</v>
      </c>
      <c r="FLX39" s="2">
        <v>336524</v>
      </c>
      <c r="FLY39" s="2">
        <v>3869985</v>
      </c>
      <c r="FLZ39" s="2">
        <v>1009294</v>
      </c>
      <c r="FMA39" s="2">
        <v>1684842</v>
      </c>
      <c r="FMB39" s="2">
        <v>1300319</v>
      </c>
      <c r="FMC39" s="2">
        <v>16316985</v>
      </c>
      <c r="FMD39" s="2">
        <v>456850</v>
      </c>
      <c r="FME39" s="2">
        <v>1011688</v>
      </c>
      <c r="FMF39" s="2">
        <v>29146196</v>
      </c>
      <c r="FMG39" s="2">
        <v>1529145</v>
      </c>
      <c r="FMH39" s="2">
        <v>463760</v>
      </c>
      <c r="FMI39" s="2">
        <v>264524</v>
      </c>
      <c r="FMJ39" s="2">
        <v>266166</v>
      </c>
      <c r="FMK39" s="2">
        <v>1104370</v>
      </c>
      <c r="FML39" s="2">
        <v>83769</v>
      </c>
      <c r="FMM39" s="2">
        <v>926956</v>
      </c>
      <c r="FMN39" s="2">
        <v>508508</v>
      </c>
      <c r="FMO39" s="2">
        <v>1458112</v>
      </c>
      <c r="FMP39" s="2">
        <v>803496</v>
      </c>
      <c r="FMQ39" s="2">
        <v>356971</v>
      </c>
      <c r="FMR39" s="2">
        <v>594281</v>
      </c>
      <c r="FMS39" s="2">
        <v>1368463</v>
      </c>
      <c r="FMT39" s="2">
        <v>234748</v>
      </c>
      <c r="FMU39" s="2">
        <v>3020692</v>
      </c>
      <c r="FMV39" s="2">
        <v>643474</v>
      </c>
      <c r="FMW39" s="2">
        <v>1133143</v>
      </c>
      <c r="FMX39" s="2">
        <v>15018437</v>
      </c>
      <c r="FMY39" s="2">
        <v>2069036</v>
      </c>
      <c r="FMZ39" s="2">
        <v>4336590</v>
      </c>
      <c r="FNA39" s="2">
        <v>628805</v>
      </c>
      <c r="FNB39" s="2">
        <v>647574</v>
      </c>
      <c r="FNC39" s="2">
        <v>68266</v>
      </c>
      <c r="FND39" s="2">
        <v>47475</v>
      </c>
      <c r="FNE39" s="2">
        <v>2037282</v>
      </c>
      <c r="FNF39" s="2">
        <v>6284471</v>
      </c>
      <c r="FNG39" s="2">
        <v>7198809</v>
      </c>
      <c r="FNH39" s="2">
        <v>1519716</v>
      </c>
      <c r="FNI39" s="2">
        <v>57609</v>
      </c>
      <c r="FNJ39" s="2">
        <v>182869</v>
      </c>
      <c r="FNK39" s="2">
        <v>794292</v>
      </c>
      <c r="FNL39" s="2" t="s">
        <v>5</v>
      </c>
      <c r="FNM39" s="2">
        <v>948534</v>
      </c>
      <c r="FNN39" s="2">
        <v>322932</v>
      </c>
      <c r="FNO39" s="2">
        <v>2311459</v>
      </c>
      <c r="FNP39" s="2">
        <v>76839</v>
      </c>
      <c r="FNQ39" s="2">
        <v>265052</v>
      </c>
      <c r="FNR39" s="2">
        <v>1399527</v>
      </c>
      <c r="FNS39" s="2">
        <v>599489</v>
      </c>
      <c r="FNT39" s="2">
        <v>985884</v>
      </c>
      <c r="FNU39" s="2">
        <v>46343</v>
      </c>
      <c r="FNV39" s="2">
        <v>1010384</v>
      </c>
      <c r="FNW39" s="2">
        <v>204743</v>
      </c>
      <c r="FNX39" s="2" t="s">
        <v>5</v>
      </c>
      <c r="FNY39" s="2">
        <v>1859095</v>
      </c>
      <c r="FNZ39" s="2">
        <v>66951</v>
      </c>
      <c r="FOA39" s="2">
        <v>397654</v>
      </c>
      <c r="FOB39" s="2">
        <v>25005902</v>
      </c>
      <c r="FOC39" s="2">
        <v>10284158</v>
      </c>
      <c r="FOD39" s="2">
        <v>1853415</v>
      </c>
      <c r="FOE39" s="2">
        <v>611279</v>
      </c>
      <c r="FOF39" s="2">
        <v>225584</v>
      </c>
      <c r="FOG39" s="2">
        <v>190131</v>
      </c>
      <c r="FOH39" s="2">
        <v>396613</v>
      </c>
      <c r="FOI39" s="2">
        <v>40222875</v>
      </c>
      <c r="FOJ39" s="2">
        <v>26891</v>
      </c>
      <c r="FOK39" s="2">
        <v>181135</v>
      </c>
      <c r="FOL39" s="2">
        <v>3897284</v>
      </c>
      <c r="FOM39" s="2">
        <v>2379225</v>
      </c>
      <c r="FON39" s="2">
        <v>322690</v>
      </c>
      <c r="FOO39" s="2">
        <v>121872</v>
      </c>
      <c r="FOP39" s="2">
        <v>372822</v>
      </c>
      <c r="FOQ39" s="2">
        <v>667905</v>
      </c>
      <c r="FOR39" s="2">
        <v>394859</v>
      </c>
      <c r="FOS39" s="2">
        <v>203242</v>
      </c>
      <c r="FOT39" s="2">
        <v>77670</v>
      </c>
      <c r="FOU39" s="2">
        <v>624597</v>
      </c>
      <c r="FOV39" s="2">
        <v>693483</v>
      </c>
      <c r="FOW39" s="2">
        <v>963099</v>
      </c>
      <c r="FOX39" s="2">
        <v>1353550</v>
      </c>
      <c r="FOY39" s="2">
        <v>116767</v>
      </c>
      <c r="FOZ39" s="2">
        <v>514629</v>
      </c>
      <c r="FPA39" s="2">
        <v>283872</v>
      </c>
      <c r="FPB39" s="2">
        <v>106738</v>
      </c>
      <c r="FPC39" s="2">
        <v>94888</v>
      </c>
      <c r="FPD39" s="2">
        <v>425373</v>
      </c>
      <c r="FPE39" s="2">
        <v>145833</v>
      </c>
      <c r="FPF39" s="2">
        <v>112582</v>
      </c>
      <c r="FPG39" s="2">
        <v>168702</v>
      </c>
      <c r="FPH39" s="2">
        <v>577501</v>
      </c>
      <c r="FPI39" s="2">
        <v>669818</v>
      </c>
      <c r="FPJ39" s="2">
        <v>1071687</v>
      </c>
      <c r="FPK39" s="2">
        <v>1610000</v>
      </c>
      <c r="FPL39" s="2">
        <v>310432</v>
      </c>
      <c r="FPM39" s="2">
        <v>224601</v>
      </c>
      <c r="FPN39" s="2">
        <v>455855</v>
      </c>
      <c r="FPO39" s="2">
        <v>652714</v>
      </c>
      <c r="FPP39" s="2">
        <v>293152</v>
      </c>
      <c r="FPQ39" s="2">
        <v>312116</v>
      </c>
      <c r="FPR39" s="2">
        <v>209975</v>
      </c>
      <c r="FPS39" s="2">
        <v>258252</v>
      </c>
      <c r="FPT39" s="2">
        <v>20971</v>
      </c>
      <c r="FPU39" s="2">
        <v>209411</v>
      </c>
      <c r="FPV39" s="2">
        <v>94704</v>
      </c>
      <c r="FPW39" s="2">
        <v>592723</v>
      </c>
      <c r="FPX39" s="2">
        <v>580321</v>
      </c>
      <c r="FPY39" s="2">
        <v>532608</v>
      </c>
      <c r="FPZ39" s="2">
        <v>200692</v>
      </c>
      <c r="FQA39" s="2">
        <v>301948</v>
      </c>
      <c r="FQB39" s="2">
        <v>694789</v>
      </c>
      <c r="FQC39" s="2">
        <v>780358</v>
      </c>
      <c r="FQD39" s="2">
        <v>264126</v>
      </c>
      <c r="FQE39" s="2">
        <v>230917</v>
      </c>
      <c r="FQF39" s="2">
        <v>161736</v>
      </c>
      <c r="FQG39" s="2">
        <v>228273</v>
      </c>
      <c r="FQH39" s="2">
        <v>619471</v>
      </c>
      <c r="FQI39" s="2">
        <v>419811</v>
      </c>
      <c r="FQJ39" s="2">
        <v>3725891</v>
      </c>
      <c r="FQK39" s="2">
        <v>469531</v>
      </c>
      <c r="FQL39" s="2">
        <v>149673</v>
      </c>
      <c r="FQM39" s="2">
        <v>250019</v>
      </c>
      <c r="FQN39" s="2">
        <v>27321</v>
      </c>
      <c r="FQO39" s="2">
        <v>308661</v>
      </c>
      <c r="FQP39" s="2">
        <v>483083</v>
      </c>
      <c r="FQQ39" s="2">
        <v>379163</v>
      </c>
      <c r="FQR39" s="2">
        <v>639488</v>
      </c>
      <c r="FQS39" s="2">
        <v>1022185</v>
      </c>
      <c r="FQT39" s="2">
        <v>343996</v>
      </c>
      <c r="FQU39" s="2">
        <v>946806</v>
      </c>
      <c r="FQV39" s="2">
        <v>149853</v>
      </c>
      <c r="FQW39" s="2">
        <v>142971</v>
      </c>
      <c r="FQX39" s="2">
        <v>101766</v>
      </c>
      <c r="FQY39" s="2">
        <v>749147</v>
      </c>
      <c r="FQZ39" s="2">
        <v>40418</v>
      </c>
      <c r="FRA39" s="2">
        <v>1442679</v>
      </c>
      <c r="FRB39" s="2">
        <v>76077</v>
      </c>
      <c r="FRC39" s="2">
        <v>1884285</v>
      </c>
      <c r="FRD39" s="2">
        <v>79888</v>
      </c>
      <c r="FRE39" s="2">
        <v>250937</v>
      </c>
      <c r="FRF39" s="2">
        <v>824704</v>
      </c>
      <c r="FRG39" s="2">
        <v>4528190</v>
      </c>
      <c r="FRH39" s="2">
        <v>6558028</v>
      </c>
      <c r="FRI39" s="2">
        <v>119650</v>
      </c>
      <c r="FRJ39" s="2">
        <v>83609</v>
      </c>
      <c r="FRK39" s="2">
        <v>2879051</v>
      </c>
      <c r="FRL39" s="2">
        <v>267700</v>
      </c>
      <c r="FRM39" s="2">
        <v>220288</v>
      </c>
      <c r="FRN39" s="2">
        <v>72894</v>
      </c>
      <c r="FRO39" s="2">
        <v>487577</v>
      </c>
      <c r="FRP39" s="2">
        <v>2037635</v>
      </c>
      <c r="FRQ39" s="2">
        <v>2766572</v>
      </c>
      <c r="FRR39" s="2">
        <v>264973</v>
      </c>
      <c r="FRS39" s="2">
        <v>7996312</v>
      </c>
      <c r="FRT39" s="2">
        <v>2365044</v>
      </c>
      <c r="FRU39" s="2">
        <v>290988</v>
      </c>
      <c r="FRV39" s="2">
        <v>491252</v>
      </c>
      <c r="FRW39" s="2">
        <v>452120</v>
      </c>
      <c r="FRX39" s="2">
        <v>135049</v>
      </c>
      <c r="FRY39" s="2">
        <v>2141753</v>
      </c>
      <c r="FRZ39" s="2">
        <v>368681</v>
      </c>
      <c r="FSA39" s="2">
        <v>206596</v>
      </c>
      <c r="FSB39" s="2">
        <v>70834</v>
      </c>
      <c r="FSC39" s="2">
        <v>254966</v>
      </c>
      <c r="FSD39" s="2">
        <v>345269</v>
      </c>
      <c r="FSE39" s="2">
        <v>877469</v>
      </c>
      <c r="FSF39" s="2">
        <v>1423844</v>
      </c>
      <c r="FSG39" s="2">
        <v>280010</v>
      </c>
      <c r="FSH39" s="2">
        <v>245854</v>
      </c>
      <c r="FSI39" s="2">
        <v>497517</v>
      </c>
      <c r="FSJ39" s="2">
        <v>516864</v>
      </c>
      <c r="FSK39" s="2">
        <v>882362</v>
      </c>
      <c r="FSL39" s="2">
        <v>572383</v>
      </c>
      <c r="FSM39" s="2">
        <v>101724</v>
      </c>
      <c r="FSN39" s="2">
        <v>979620</v>
      </c>
      <c r="FSO39" s="2">
        <v>130272</v>
      </c>
      <c r="FSP39" s="2">
        <v>735219</v>
      </c>
      <c r="FSQ39" s="2">
        <v>222214</v>
      </c>
      <c r="FSR39" s="2">
        <v>932003</v>
      </c>
      <c r="FSS39" s="2">
        <v>126938</v>
      </c>
      <c r="FST39" s="2">
        <v>332299</v>
      </c>
      <c r="FSU39" s="2">
        <v>403656</v>
      </c>
      <c r="FSV39" s="2">
        <v>470114</v>
      </c>
      <c r="FSW39" s="2">
        <v>475530</v>
      </c>
      <c r="FSX39" s="2">
        <v>285072</v>
      </c>
      <c r="FSY39" s="2">
        <v>141962</v>
      </c>
      <c r="FSZ39" s="2">
        <v>340086</v>
      </c>
      <c r="FTA39" s="2">
        <v>83231</v>
      </c>
      <c r="FTB39" s="2">
        <v>347042</v>
      </c>
      <c r="FTC39" s="2">
        <v>225523</v>
      </c>
      <c r="FTD39" s="2">
        <v>153463</v>
      </c>
      <c r="FTE39" s="2">
        <v>719743</v>
      </c>
      <c r="FTF39" s="2">
        <v>310045</v>
      </c>
      <c r="FTG39" s="2">
        <v>927840</v>
      </c>
      <c r="FTH39" s="2">
        <v>239417</v>
      </c>
      <c r="FTI39" s="2">
        <v>1413951</v>
      </c>
      <c r="FTJ39" s="2">
        <v>340720</v>
      </c>
      <c r="FTK39" s="2">
        <v>298991</v>
      </c>
      <c r="FTL39" s="2">
        <v>697276</v>
      </c>
      <c r="FTM39" s="2">
        <v>96663</v>
      </c>
      <c r="FTN39" s="2">
        <v>669604</v>
      </c>
      <c r="FTO39" s="2">
        <v>1443647</v>
      </c>
      <c r="FTP39" s="2">
        <v>135379</v>
      </c>
      <c r="FTQ39" s="2">
        <v>879412</v>
      </c>
      <c r="FTR39" s="2">
        <v>192245</v>
      </c>
      <c r="FTS39" s="2">
        <v>651779</v>
      </c>
      <c r="FTT39" s="2">
        <v>13844</v>
      </c>
      <c r="FTU39" s="2">
        <v>4132258</v>
      </c>
      <c r="FTV39" s="2">
        <v>1735852</v>
      </c>
      <c r="FTW39" s="2">
        <v>106313</v>
      </c>
      <c r="FTX39" s="2">
        <v>594980</v>
      </c>
      <c r="FTY39" s="2">
        <v>145628</v>
      </c>
      <c r="FTZ39" s="2">
        <v>2106078</v>
      </c>
      <c r="FUA39" s="2">
        <v>1435837</v>
      </c>
      <c r="FUB39" s="2">
        <v>319943</v>
      </c>
      <c r="FUC39" s="2">
        <v>350419</v>
      </c>
      <c r="FUD39" s="2">
        <v>757784</v>
      </c>
      <c r="FUE39" s="2">
        <v>326078</v>
      </c>
      <c r="FUF39" s="2">
        <v>451945</v>
      </c>
      <c r="FUG39" s="2">
        <v>638337</v>
      </c>
      <c r="FUH39" s="2">
        <v>886529</v>
      </c>
      <c r="FUI39" s="2" t="s">
        <v>5</v>
      </c>
      <c r="FUJ39" s="2">
        <v>212322</v>
      </c>
      <c r="FUK39" s="2">
        <v>190703</v>
      </c>
      <c r="FUL39" s="2">
        <v>218555</v>
      </c>
      <c r="FUM39" s="2">
        <v>47885</v>
      </c>
      <c r="FUN39" s="2">
        <v>640393</v>
      </c>
      <c r="FUO39" s="2">
        <v>5915936</v>
      </c>
      <c r="FUP39" s="2">
        <v>128002</v>
      </c>
      <c r="FUQ39" s="2">
        <v>920866</v>
      </c>
      <c r="FUR39" s="2">
        <v>650414</v>
      </c>
      <c r="FUS39" s="2">
        <v>320791</v>
      </c>
      <c r="FUT39" s="2">
        <v>224232</v>
      </c>
      <c r="FUU39" s="2">
        <v>356346</v>
      </c>
      <c r="FUV39" s="2">
        <v>25161</v>
      </c>
      <c r="FUW39" s="2">
        <v>148282</v>
      </c>
      <c r="FUX39" s="2">
        <v>245447</v>
      </c>
      <c r="FUY39" s="2">
        <v>191397</v>
      </c>
      <c r="FUZ39" s="2">
        <v>351280</v>
      </c>
      <c r="FVA39" s="2">
        <v>135137</v>
      </c>
      <c r="FVB39" s="2">
        <v>481705</v>
      </c>
      <c r="FVC39" s="2">
        <v>533944</v>
      </c>
      <c r="FVD39" s="2">
        <v>528507</v>
      </c>
      <c r="FVE39" s="2">
        <v>334267</v>
      </c>
      <c r="FVF39" s="2">
        <v>338597</v>
      </c>
      <c r="FVG39" s="2">
        <v>64979</v>
      </c>
      <c r="FVH39" s="2">
        <v>193640</v>
      </c>
      <c r="FVI39" s="2">
        <v>2935342</v>
      </c>
      <c r="FVJ39" s="2">
        <v>738901</v>
      </c>
      <c r="FVK39" s="2">
        <v>163264</v>
      </c>
      <c r="FVL39" s="2">
        <v>652188</v>
      </c>
      <c r="FVM39" s="2">
        <v>5852</v>
      </c>
      <c r="FVN39" s="2">
        <v>319021</v>
      </c>
      <c r="FVO39" s="2">
        <v>282767</v>
      </c>
      <c r="FVP39" s="2">
        <v>145558</v>
      </c>
      <c r="FVQ39" s="2">
        <v>71886</v>
      </c>
      <c r="FVR39" s="2">
        <v>106688</v>
      </c>
      <c r="FVS39" s="2">
        <v>143801</v>
      </c>
      <c r="FVT39" s="2">
        <v>67828</v>
      </c>
      <c r="FVU39" s="2">
        <v>592770</v>
      </c>
      <c r="FVV39" s="2">
        <v>379689</v>
      </c>
      <c r="FVW39" s="2">
        <v>24093391</v>
      </c>
      <c r="FVX39" s="2">
        <v>273215</v>
      </c>
      <c r="FVY39" s="2">
        <v>125308</v>
      </c>
      <c r="FVZ39" s="2">
        <v>208041</v>
      </c>
      <c r="FWA39" s="2">
        <v>187576</v>
      </c>
      <c r="FWB39" s="2">
        <v>17885</v>
      </c>
      <c r="FWC39" s="2">
        <v>358937</v>
      </c>
      <c r="FWD39" s="2">
        <v>182978</v>
      </c>
      <c r="FWE39" s="2">
        <v>191949</v>
      </c>
      <c r="FWF39" s="2">
        <v>29264</v>
      </c>
      <c r="FWG39" s="2">
        <v>46409</v>
      </c>
      <c r="FWH39" s="2">
        <v>31189</v>
      </c>
      <c r="FWI39" s="2">
        <v>572680</v>
      </c>
      <c r="FWJ39" s="2">
        <v>579736</v>
      </c>
      <c r="FWK39" s="2">
        <v>800553</v>
      </c>
      <c r="FWL39" s="2">
        <v>967276</v>
      </c>
      <c r="FWM39" s="2">
        <v>500362</v>
      </c>
      <c r="FWN39" s="2">
        <v>1234190</v>
      </c>
      <c r="FWO39" s="2">
        <v>725921</v>
      </c>
      <c r="FWP39" s="2">
        <v>256649</v>
      </c>
      <c r="FWQ39" s="2">
        <v>341391</v>
      </c>
      <c r="FWR39" s="2">
        <v>403407</v>
      </c>
      <c r="FWS39" s="2">
        <v>91894</v>
      </c>
      <c r="FWT39" s="2">
        <v>83947</v>
      </c>
      <c r="FWU39" s="2">
        <v>275960</v>
      </c>
      <c r="FWV39" s="2">
        <v>386939</v>
      </c>
      <c r="FWW39" s="2">
        <v>1019247</v>
      </c>
      <c r="FWX39" s="2">
        <v>197725</v>
      </c>
      <c r="FWY39" s="2">
        <v>305844</v>
      </c>
      <c r="FWZ39" s="2">
        <v>232752</v>
      </c>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row>
    <row r="40" spans="1:4953" x14ac:dyDescent="0.25">
      <c r="A40">
        <v>37</v>
      </c>
      <c r="B40" s="19" t="s">
        <v>5545</v>
      </c>
      <c r="C40" s="25">
        <v>205655</v>
      </c>
      <c r="D40" t="str">
        <f t="shared" si="0"/>
        <v>2025Q2</v>
      </c>
      <c r="E40" s="4">
        <v>370335</v>
      </c>
      <c r="F40" s="4">
        <v>237495</v>
      </c>
      <c r="G40" s="4">
        <v>2597909</v>
      </c>
      <c r="H40" s="4">
        <v>269529</v>
      </c>
      <c r="I40" s="4">
        <v>2441761</v>
      </c>
      <c r="J40" s="2">
        <v>203277</v>
      </c>
      <c r="K40" s="2">
        <v>10515</v>
      </c>
      <c r="L40" s="2">
        <v>260473</v>
      </c>
      <c r="M40" s="2">
        <v>562900</v>
      </c>
      <c r="N40" s="2">
        <v>1852934</v>
      </c>
      <c r="O40" s="2">
        <v>18578</v>
      </c>
      <c r="P40" s="2">
        <v>32508</v>
      </c>
      <c r="Q40" s="2">
        <v>55651</v>
      </c>
      <c r="R40" s="2">
        <v>73658</v>
      </c>
      <c r="S40" s="2">
        <v>39001</v>
      </c>
      <c r="T40" s="2">
        <v>170282</v>
      </c>
      <c r="U40" s="2">
        <v>75045</v>
      </c>
      <c r="V40" s="2">
        <v>1376831</v>
      </c>
      <c r="W40" s="2">
        <v>1511020</v>
      </c>
      <c r="X40" s="2">
        <v>498969</v>
      </c>
      <c r="Y40" s="2">
        <v>496991</v>
      </c>
      <c r="Z40" s="2">
        <v>610449</v>
      </c>
      <c r="AA40" s="2">
        <v>80499</v>
      </c>
      <c r="AB40" s="2">
        <v>655779</v>
      </c>
      <c r="AC40" s="2">
        <v>25856</v>
      </c>
      <c r="AD40" s="2">
        <v>94717</v>
      </c>
      <c r="AE40" s="2">
        <v>140884</v>
      </c>
      <c r="AF40" s="2">
        <v>365029</v>
      </c>
      <c r="AG40" s="2">
        <v>22501</v>
      </c>
      <c r="AH40" s="2">
        <v>367255</v>
      </c>
      <c r="AI40" s="2">
        <v>5348</v>
      </c>
      <c r="AJ40" s="2">
        <v>141767</v>
      </c>
      <c r="AK40" s="2">
        <v>122366</v>
      </c>
      <c r="AL40" s="2">
        <v>703374</v>
      </c>
      <c r="AM40" s="2">
        <v>64893</v>
      </c>
      <c r="AN40" s="2">
        <v>126874</v>
      </c>
      <c r="AO40" s="2">
        <v>212679</v>
      </c>
      <c r="AP40" s="2">
        <v>446325</v>
      </c>
      <c r="AQ40" s="2">
        <v>73771</v>
      </c>
      <c r="AR40" s="2">
        <v>151226</v>
      </c>
      <c r="AS40" s="2">
        <v>71581</v>
      </c>
      <c r="AT40" s="2">
        <v>116879</v>
      </c>
      <c r="AU40" s="2">
        <v>301265</v>
      </c>
      <c r="AV40" s="2">
        <v>562922</v>
      </c>
      <c r="AW40" s="2">
        <v>155438</v>
      </c>
      <c r="AX40" s="2">
        <v>141793</v>
      </c>
      <c r="AY40" s="2">
        <v>89423</v>
      </c>
      <c r="AZ40" s="2">
        <v>11003</v>
      </c>
      <c r="BA40" s="2">
        <v>527144</v>
      </c>
      <c r="BB40" s="2">
        <v>474900</v>
      </c>
      <c r="BC40" s="2">
        <v>190528</v>
      </c>
      <c r="BD40" s="2">
        <v>58448</v>
      </c>
      <c r="BE40" s="2">
        <v>871431</v>
      </c>
      <c r="BF40" s="2">
        <v>155333</v>
      </c>
      <c r="BG40" s="2">
        <v>132748</v>
      </c>
      <c r="BH40" s="2">
        <v>186337</v>
      </c>
      <c r="BI40" s="2">
        <v>155850</v>
      </c>
      <c r="BJ40" s="2">
        <v>73625</v>
      </c>
      <c r="BK40" s="2">
        <v>205632</v>
      </c>
      <c r="BL40" s="2">
        <v>73258</v>
      </c>
      <c r="BM40" s="2">
        <v>313287</v>
      </c>
      <c r="BN40" s="2">
        <v>583286</v>
      </c>
      <c r="BO40" s="2">
        <v>433523</v>
      </c>
      <c r="BP40" s="2">
        <v>138905</v>
      </c>
      <c r="BQ40" s="2">
        <v>268193</v>
      </c>
      <c r="BR40" s="2">
        <v>141451</v>
      </c>
      <c r="BS40" s="2">
        <v>54799</v>
      </c>
      <c r="BT40" s="2">
        <v>1496222</v>
      </c>
      <c r="BU40" s="2">
        <v>880876</v>
      </c>
      <c r="BV40" s="2">
        <v>50309</v>
      </c>
      <c r="BW40" s="2">
        <v>55648</v>
      </c>
      <c r="BX40" s="2">
        <v>191939</v>
      </c>
      <c r="BY40" s="2">
        <v>134769</v>
      </c>
      <c r="BZ40" s="2">
        <v>82344</v>
      </c>
      <c r="CA40" s="2">
        <v>128424</v>
      </c>
      <c r="CB40" s="2">
        <v>209735</v>
      </c>
      <c r="CC40" s="2">
        <v>97293000</v>
      </c>
      <c r="CD40" s="2">
        <v>2570259</v>
      </c>
      <c r="CE40" s="2">
        <v>312682</v>
      </c>
      <c r="CF40" s="2">
        <v>13254692</v>
      </c>
      <c r="CG40" s="2" t="s">
        <v>5</v>
      </c>
      <c r="CH40" s="2">
        <v>171462</v>
      </c>
      <c r="CI40" s="2">
        <v>1441103</v>
      </c>
      <c r="CJ40" s="2">
        <v>215854</v>
      </c>
      <c r="CK40" s="2">
        <v>75925</v>
      </c>
      <c r="CL40" s="2">
        <v>278786</v>
      </c>
      <c r="CM40" s="2">
        <v>166319</v>
      </c>
      <c r="CN40" s="2">
        <v>38238</v>
      </c>
      <c r="CO40" s="2">
        <v>93173</v>
      </c>
      <c r="CP40" s="2">
        <v>51092</v>
      </c>
      <c r="CQ40" s="2">
        <v>195793</v>
      </c>
      <c r="CR40" s="2">
        <v>384753</v>
      </c>
      <c r="CS40" s="2">
        <v>41896</v>
      </c>
      <c r="CT40" s="2">
        <v>58391</v>
      </c>
      <c r="CU40" s="2">
        <v>669585</v>
      </c>
      <c r="CV40" s="2">
        <v>1008898</v>
      </c>
      <c r="CW40" s="2">
        <v>82252</v>
      </c>
      <c r="CX40" s="2">
        <v>892690</v>
      </c>
      <c r="CY40" s="2">
        <v>80499</v>
      </c>
      <c r="CZ40" s="2">
        <v>595278</v>
      </c>
      <c r="DA40" s="2">
        <v>822311</v>
      </c>
      <c r="DB40" s="2">
        <v>364014</v>
      </c>
      <c r="DC40" s="2">
        <v>19123408</v>
      </c>
      <c r="DD40" s="2">
        <v>249771</v>
      </c>
      <c r="DE40" s="2">
        <v>30280</v>
      </c>
      <c r="DF40" s="2">
        <v>128824</v>
      </c>
      <c r="DG40" s="2">
        <v>163007</v>
      </c>
      <c r="DH40" s="2">
        <v>104584</v>
      </c>
      <c r="DI40" s="2">
        <v>59128</v>
      </c>
      <c r="DJ40" s="2">
        <v>140435</v>
      </c>
      <c r="DK40" s="2">
        <v>198862</v>
      </c>
      <c r="DL40" s="2">
        <v>33005054</v>
      </c>
      <c r="DM40" s="2">
        <v>208118</v>
      </c>
      <c r="DN40" s="2">
        <v>15084341</v>
      </c>
      <c r="DO40" s="2">
        <v>688786</v>
      </c>
      <c r="DP40" s="2">
        <v>1073088</v>
      </c>
      <c r="DQ40" s="2">
        <v>314617</v>
      </c>
      <c r="DR40" s="2">
        <v>239888</v>
      </c>
      <c r="DS40" s="2">
        <v>65448</v>
      </c>
      <c r="DT40" s="2">
        <v>79207</v>
      </c>
      <c r="DU40" s="2">
        <v>454269</v>
      </c>
      <c r="DV40" s="2">
        <v>484124</v>
      </c>
      <c r="DW40" s="2">
        <v>698838</v>
      </c>
      <c r="DX40" s="2">
        <v>201812</v>
      </c>
      <c r="DY40" s="2">
        <v>2920417</v>
      </c>
      <c r="DZ40" s="2">
        <v>156923</v>
      </c>
      <c r="EA40" s="2">
        <v>2276354</v>
      </c>
      <c r="EB40" s="2">
        <v>466387</v>
      </c>
      <c r="EC40" s="2">
        <v>149780</v>
      </c>
      <c r="ED40" s="2">
        <v>264711</v>
      </c>
      <c r="EE40" s="2">
        <v>751430</v>
      </c>
      <c r="EF40" s="2">
        <v>2621215</v>
      </c>
      <c r="EG40" s="2">
        <v>1521892</v>
      </c>
      <c r="EH40" s="2">
        <v>2001197</v>
      </c>
      <c r="EI40" s="2">
        <v>127004</v>
      </c>
      <c r="EJ40" s="2">
        <v>358936</v>
      </c>
      <c r="EK40" s="2">
        <v>113684</v>
      </c>
      <c r="EL40" s="2">
        <v>76848</v>
      </c>
      <c r="EM40" s="2">
        <v>4287697</v>
      </c>
      <c r="EN40" s="2">
        <v>703998</v>
      </c>
      <c r="EO40" s="2">
        <v>233692</v>
      </c>
      <c r="EP40" s="2">
        <v>408307</v>
      </c>
      <c r="EQ40" s="2">
        <v>273014</v>
      </c>
      <c r="ER40" s="2">
        <v>572131</v>
      </c>
      <c r="ES40" s="2">
        <v>564945</v>
      </c>
      <c r="ET40" s="2">
        <v>157208</v>
      </c>
      <c r="EU40" s="2">
        <v>699969</v>
      </c>
      <c r="EV40" s="2">
        <v>254072</v>
      </c>
      <c r="EW40" s="2">
        <v>930896</v>
      </c>
      <c r="EX40" s="2">
        <v>69183</v>
      </c>
      <c r="EY40" s="2">
        <v>126132</v>
      </c>
      <c r="EZ40" s="2">
        <v>177464</v>
      </c>
      <c r="FA40" s="2">
        <v>219112</v>
      </c>
      <c r="FB40" s="2">
        <v>383360</v>
      </c>
      <c r="FC40" s="2">
        <v>141515</v>
      </c>
      <c r="FD40" s="2">
        <v>131077</v>
      </c>
      <c r="FE40" s="2">
        <v>105944</v>
      </c>
      <c r="FF40" s="2">
        <v>1172629</v>
      </c>
      <c r="FG40" s="2">
        <v>119348</v>
      </c>
      <c r="FH40" s="2">
        <v>51345</v>
      </c>
      <c r="FI40" s="2">
        <v>100097</v>
      </c>
      <c r="FJ40" s="2">
        <v>1210545</v>
      </c>
      <c r="FK40" s="2">
        <v>17128068</v>
      </c>
      <c r="FL40" s="2">
        <v>169966</v>
      </c>
      <c r="FM40" s="2">
        <v>1816146</v>
      </c>
      <c r="FN40" s="2">
        <v>683620</v>
      </c>
      <c r="FO40" s="2">
        <v>1208939</v>
      </c>
      <c r="FP40" s="2">
        <v>1352975</v>
      </c>
      <c r="FQ40" s="2">
        <v>1579568</v>
      </c>
      <c r="FR40" s="2">
        <v>387251</v>
      </c>
      <c r="FS40" s="2">
        <v>19523</v>
      </c>
      <c r="FT40" s="2">
        <v>158272</v>
      </c>
      <c r="FU40" s="2">
        <v>229268</v>
      </c>
      <c r="FV40" s="2">
        <v>447757</v>
      </c>
      <c r="FW40" s="2">
        <v>256350</v>
      </c>
      <c r="FX40" s="2">
        <v>246317</v>
      </c>
      <c r="FY40" s="2">
        <v>86447</v>
      </c>
      <c r="FZ40" s="2">
        <v>299121</v>
      </c>
      <c r="GA40" s="2">
        <v>739151</v>
      </c>
      <c r="GB40" s="2">
        <v>60613</v>
      </c>
      <c r="GC40" s="2">
        <v>141974</v>
      </c>
      <c r="GD40" s="2">
        <v>412164</v>
      </c>
      <c r="GE40" s="2">
        <v>96038</v>
      </c>
      <c r="GF40" s="2">
        <v>71072</v>
      </c>
      <c r="GG40" s="2">
        <v>67536</v>
      </c>
      <c r="GH40" s="2">
        <v>676389</v>
      </c>
      <c r="GI40" s="2">
        <v>44018000</v>
      </c>
      <c r="GJ40" s="2">
        <v>61937</v>
      </c>
      <c r="GK40" s="2">
        <v>59332675</v>
      </c>
      <c r="GL40" s="2">
        <v>0</v>
      </c>
      <c r="GM40" s="2">
        <v>39185</v>
      </c>
      <c r="GN40" s="2" t="s">
        <v>5</v>
      </c>
      <c r="GO40" s="2">
        <v>7382</v>
      </c>
      <c r="GP40" s="2">
        <v>2894977</v>
      </c>
      <c r="GQ40" s="2">
        <v>283507</v>
      </c>
      <c r="GR40" s="2">
        <v>768338</v>
      </c>
      <c r="GS40" s="2">
        <v>1020262</v>
      </c>
      <c r="GT40" s="2">
        <v>27980</v>
      </c>
      <c r="GU40" s="2">
        <v>1911718</v>
      </c>
      <c r="GV40" s="2">
        <v>20030804</v>
      </c>
      <c r="GW40" s="2">
        <v>461683</v>
      </c>
      <c r="GX40" s="2">
        <v>386767</v>
      </c>
      <c r="GY40" s="2">
        <v>24711463</v>
      </c>
      <c r="GZ40" s="2">
        <v>188674</v>
      </c>
      <c r="HA40" s="2">
        <v>10767000</v>
      </c>
      <c r="HB40" s="2" t="s">
        <v>5</v>
      </c>
      <c r="HC40" s="2" t="s">
        <v>5</v>
      </c>
      <c r="HD40" s="2" t="s">
        <v>5</v>
      </c>
      <c r="HE40" s="2">
        <v>14446838</v>
      </c>
      <c r="HF40" s="2" t="s">
        <v>5</v>
      </c>
      <c r="HG40" s="2">
        <v>2073638</v>
      </c>
      <c r="HH40" s="2">
        <v>550910</v>
      </c>
      <c r="HI40" s="2">
        <v>2383015</v>
      </c>
      <c r="HJ40" s="2" t="s">
        <v>5</v>
      </c>
      <c r="HK40" s="2">
        <v>832909</v>
      </c>
      <c r="HL40" s="2">
        <v>2434609</v>
      </c>
      <c r="HM40" s="2">
        <v>86500</v>
      </c>
      <c r="HN40" s="2" t="s">
        <v>5</v>
      </c>
      <c r="HO40" s="2">
        <v>131336</v>
      </c>
      <c r="HP40" s="2">
        <v>118315</v>
      </c>
      <c r="HQ40" s="2">
        <v>1335282</v>
      </c>
      <c r="HR40" s="2">
        <v>0</v>
      </c>
      <c r="HS40" s="2">
        <v>0</v>
      </c>
      <c r="HT40" s="2" t="s">
        <v>5</v>
      </c>
      <c r="HU40" s="2">
        <v>574676</v>
      </c>
      <c r="HV40" s="2">
        <v>2997648</v>
      </c>
      <c r="HW40" s="2">
        <v>90601</v>
      </c>
      <c r="HX40" s="2">
        <v>60539</v>
      </c>
      <c r="HY40" s="2">
        <v>74959</v>
      </c>
      <c r="HZ40" s="2">
        <v>2089890</v>
      </c>
      <c r="IA40" s="2">
        <v>0</v>
      </c>
      <c r="IB40" s="2">
        <v>19794184</v>
      </c>
      <c r="IC40" s="2" t="s">
        <v>5</v>
      </c>
      <c r="ID40" s="2" t="s">
        <v>5</v>
      </c>
      <c r="IE40" s="2">
        <v>205748</v>
      </c>
      <c r="IF40" s="2">
        <v>8358501</v>
      </c>
      <c r="IG40" s="2">
        <v>65033306</v>
      </c>
      <c r="IH40" s="2" t="s">
        <v>5</v>
      </c>
      <c r="II40" s="2" t="s">
        <v>5</v>
      </c>
      <c r="IJ40" s="2">
        <v>210528</v>
      </c>
      <c r="IK40" s="2">
        <v>811105</v>
      </c>
      <c r="IL40" s="2">
        <v>2618072</v>
      </c>
      <c r="IM40" s="2">
        <v>1462102</v>
      </c>
      <c r="IN40" s="2">
        <v>285622</v>
      </c>
      <c r="IO40" s="2">
        <v>293892</v>
      </c>
      <c r="IP40" s="2">
        <v>272661</v>
      </c>
      <c r="IQ40" s="2">
        <v>2399387</v>
      </c>
      <c r="IR40" s="2">
        <v>4321560</v>
      </c>
      <c r="IS40" s="2" t="s">
        <v>5</v>
      </c>
      <c r="IT40" s="2">
        <v>0</v>
      </c>
      <c r="IU40" s="2" t="s">
        <v>5</v>
      </c>
      <c r="IV40" s="2" t="s">
        <v>5</v>
      </c>
      <c r="IW40" s="2">
        <v>83107</v>
      </c>
      <c r="IX40" s="2">
        <v>524188</v>
      </c>
      <c r="IY40" s="2">
        <v>625912</v>
      </c>
      <c r="IZ40" s="2">
        <v>798101</v>
      </c>
      <c r="JA40" s="2">
        <v>1634817</v>
      </c>
      <c r="JB40" s="2">
        <v>3623636</v>
      </c>
      <c r="JC40" s="2">
        <v>6458999</v>
      </c>
      <c r="JD40" s="2">
        <v>1088423</v>
      </c>
      <c r="JE40" s="2">
        <v>0</v>
      </c>
      <c r="JF40" s="2" t="s">
        <v>5</v>
      </c>
      <c r="JG40" s="2">
        <v>687871</v>
      </c>
      <c r="JH40" s="2">
        <v>429440</v>
      </c>
      <c r="JI40" s="2">
        <v>214961</v>
      </c>
      <c r="JJ40" s="2">
        <v>8025050</v>
      </c>
      <c r="JK40" s="2">
        <v>929840</v>
      </c>
      <c r="JL40" s="2">
        <v>1079580</v>
      </c>
      <c r="JM40" s="2">
        <v>311889</v>
      </c>
      <c r="JN40" s="2">
        <v>3758334</v>
      </c>
      <c r="JO40" s="2">
        <v>4665581</v>
      </c>
      <c r="JP40" s="2">
        <v>182446</v>
      </c>
      <c r="JQ40" s="2">
        <v>446311</v>
      </c>
      <c r="JR40" s="2">
        <v>302313</v>
      </c>
      <c r="JS40" s="2">
        <v>785286</v>
      </c>
      <c r="JT40" s="2">
        <v>252764</v>
      </c>
      <c r="JU40" s="2">
        <v>6355567</v>
      </c>
      <c r="JV40" s="2">
        <v>97577</v>
      </c>
      <c r="JW40" s="2">
        <v>722255</v>
      </c>
      <c r="JX40" s="2">
        <v>3535489</v>
      </c>
      <c r="JY40" s="2">
        <v>227597</v>
      </c>
      <c r="JZ40" s="2" t="s">
        <v>5</v>
      </c>
      <c r="KA40" s="2">
        <v>107847</v>
      </c>
      <c r="KB40" s="2">
        <v>221352</v>
      </c>
      <c r="KC40" s="2" t="s">
        <v>5</v>
      </c>
      <c r="KD40" s="2">
        <v>71210</v>
      </c>
      <c r="KE40" s="2">
        <v>377069</v>
      </c>
      <c r="KF40" s="2">
        <v>1209167</v>
      </c>
      <c r="KG40" s="2">
        <v>9244123</v>
      </c>
      <c r="KH40" s="2">
        <v>412777</v>
      </c>
      <c r="KI40" s="2" t="s">
        <v>5</v>
      </c>
      <c r="KJ40" s="2" t="s">
        <v>5</v>
      </c>
      <c r="KK40" s="2">
        <v>188460</v>
      </c>
      <c r="KL40" s="2">
        <v>1355611</v>
      </c>
      <c r="KM40" s="2">
        <v>208452</v>
      </c>
      <c r="KN40" s="2">
        <v>596350</v>
      </c>
      <c r="KO40" s="2" t="s">
        <v>5</v>
      </c>
      <c r="KP40" s="2" t="s">
        <v>5</v>
      </c>
      <c r="KQ40" s="2">
        <v>1338925</v>
      </c>
      <c r="KR40" s="2">
        <v>111381</v>
      </c>
      <c r="KS40" s="2" t="s">
        <v>5</v>
      </c>
      <c r="KT40" s="2">
        <v>305794</v>
      </c>
      <c r="KU40" s="2">
        <v>612759</v>
      </c>
      <c r="KV40" s="2">
        <v>150790</v>
      </c>
      <c r="KW40" s="2">
        <v>357014</v>
      </c>
      <c r="KX40" s="2">
        <v>1107979</v>
      </c>
      <c r="KY40" s="2">
        <v>2091596</v>
      </c>
      <c r="KZ40" s="2" t="s">
        <v>5</v>
      </c>
      <c r="LA40" s="2">
        <v>346994</v>
      </c>
      <c r="LB40" s="2">
        <v>435332</v>
      </c>
      <c r="LC40" s="2">
        <v>11905517</v>
      </c>
      <c r="LD40" s="2">
        <v>499350</v>
      </c>
      <c r="LE40" s="2">
        <v>418983</v>
      </c>
      <c r="LF40" s="2">
        <v>2803441</v>
      </c>
      <c r="LG40" s="2" t="s">
        <v>5</v>
      </c>
      <c r="LH40" s="2">
        <v>565493</v>
      </c>
      <c r="LI40" s="2">
        <v>1021082</v>
      </c>
      <c r="LJ40" s="2">
        <v>5267480</v>
      </c>
      <c r="LK40" s="2">
        <v>5747671</v>
      </c>
      <c r="LL40" s="2">
        <v>1052169</v>
      </c>
      <c r="LM40" s="2" t="s">
        <v>5</v>
      </c>
      <c r="LN40" s="2">
        <v>382251</v>
      </c>
      <c r="LO40" s="2">
        <v>4294623</v>
      </c>
      <c r="LP40" s="2">
        <v>361002</v>
      </c>
      <c r="LQ40" s="2">
        <v>3234695</v>
      </c>
      <c r="LR40" s="2">
        <v>762545</v>
      </c>
      <c r="LS40" s="2" t="s">
        <v>5</v>
      </c>
      <c r="LT40" s="2" t="s">
        <v>5</v>
      </c>
      <c r="LU40" s="2">
        <v>4490045</v>
      </c>
      <c r="LV40" s="2" t="s">
        <v>5</v>
      </c>
      <c r="LW40" s="2">
        <v>1138010</v>
      </c>
      <c r="LX40" s="2" t="s">
        <v>5</v>
      </c>
      <c r="LY40" s="2" t="s">
        <v>5</v>
      </c>
      <c r="LZ40" s="2" t="s">
        <v>5</v>
      </c>
      <c r="MA40" s="2">
        <v>198569</v>
      </c>
      <c r="MB40" s="2">
        <v>868202</v>
      </c>
      <c r="MC40" s="2" t="s">
        <v>5</v>
      </c>
      <c r="MD40" s="2" t="s">
        <v>5</v>
      </c>
      <c r="ME40" s="2">
        <v>0</v>
      </c>
      <c r="MF40" s="2">
        <v>6960570</v>
      </c>
      <c r="MG40" s="2">
        <v>62463</v>
      </c>
      <c r="MH40" s="2">
        <v>2000249</v>
      </c>
      <c r="MI40" s="2" t="s">
        <v>5</v>
      </c>
      <c r="MJ40" s="2">
        <v>130239</v>
      </c>
      <c r="MK40" s="2">
        <v>947329</v>
      </c>
      <c r="ML40" s="2">
        <v>280435</v>
      </c>
      <c r="MM40" s="2">
        <v>1229567</v>
      </c>
      <c r="MN40" s="2">
        <v>2109926</v>
      </c>
      <c r="MO40" s="2">
        <v>748264</v>
      </c>
      <c r="MP40" s="2" t="s">
        <v>5</v>
      </c>
      <c r="MQ40" s="2">
        <v>334363</v>
      </c>
      <c r="MR40" s="2">
        <v>169981</v>
      </c>
      <c r="MS40" s="2">
        <v>4215613</v>
      </c>
      <c r="MT40" s="2">
        <v>277190</v>
      </c>
      <c r="MU40" s="2">
        <v>1868885</v>
      </c>
      <c r="MV40" s="2">
        <v>4951419</v>
      </c>
      <c r="MW40" s="2">
        <v>96411</v>
      </c>
      <c r="MX40" s="2">
        <v>335728</v>
      </c>
      <c r="MY40" s="2" t="s">
        <v>5</v>
      </c>
      <c r="MZ40" s="2">
        <v>39718</v>
      </c>
      <c r="NA40" s="2">
        <v>15320</v>
      </c>
      <c r="NB40" s="2">
        <v>1601504</v>
      </c>
      <c r="NC40" s="2">
        <v>155158</v>
      </c>
      <c r="ND40" s="2">
        <v>120278</v>
      </c>
      <c r="NE40" s="2">
        <v>146623</v>
      </c>
      <c r="NF40" s="2">
        <v>91013</v>
      </c>
      <c r="NG40" s="2">
        <v>184527</v>
      </c>
      <c r="NH40" s="2">
        <v>189932</v>
      </c>
      <c r="NI40" s="2">
        <v>214947</v>
      </c>
      <c r="NJ40" s="2">
        <v>297916</v>
      </c>
      <c r="NK40" s="2">
        <v>364971</v>
      </c>
      <c r="NL40" s="2">
        <v>146116</v>
      </c>
      <c r="NM40" s="2">
        <v>70800</v>
      </c>
      <c r="NN40" s="2">
        <v>95755</v>
      </c>
      <c r="NO40" s="2">
        <v>126024</v>
      </c>
      <c r="NP40" s="2">
        <v>314579</v>
      </c>
      <c r="NQ40" s="2">
        <v>2564232</v>
      </c>
      <c r="NR40" s="2">
        <v>15926351</v>
      </c>
      <c r="NS40" s="2">
        <v>256623</v>
      </c>
      <c r="NT40" s="2">
        <v>246843</v>
      </c>
      <c r="NU40" s="2">
        <v>1023305</v>
      </c>
      <c r="NV40" s="2">
        <v>91086</v>
      </c>
      <c r="NW40" s="2">
        <v>193749</v>
      </c>
      <c r="NX40" s="2">
        <v>281855</v>
      </c>
      <c r="NY40" s="2">
        <v>58458</v>
      </c>
      <c r="NZ40" s="2">
        <v>430850</v>
      </c>
      <c r="OA40" s="2">
        <v>363553</v>
      </c>
      <c r="OB40" s="2">
        <v>84828</v>
      </c>
      <c r="OC40" s="2">
        <v>344296</v>
      </c>
      <c r="OD40" s="2">
        <v>69613</v>
      </c>
      <c r="OE40" s="2">
        <v>403896</v>
      </c>
      <c r="OF40" s="2">
        <v>196228</v>
      </c>
      <c r="OG40" s="2">
        <v>7505323</v>
      </c>
      <c r="OH40" s="2">
        <v>235482</v>
      </c>
      <c r="OI40" s="2">
        <v>105851</v>
      </c>
      <c r="OJ40" s="2">
        <v>69870</v>
      </c>
      <c r="OK40" s="2">
        <v>474043</v>
      </c>
      <c r="OL40" s="2">
        <v>170018</v>
      </c>
      <c r="OM40" s="2">
        <v>108081</v>
      </c>
      <c r="ON40" s="2">
        <v>60998</v>
      </c>
      <c r="OO40" s="2">
        <v>265543</v>
      </c>
      <c r="OP40" s="2">
        <v>754518</v>
      </c>
      <c r="OQ40" s="2">
        <v>452612</v>
      </c>
      <c r="OR40" s="2">
        <v>156347</v>
      </c>
      <c r="OS40" s="2">
        <v>182100</v>
      </c>
      <c r="OT40" s="2">
        <v>299419</v>
      </c>
      <c r="OU40" s="2">
        <v>483453</v>
      </c>
      <c r="OV40" s="2">
        <v>67685</v>
      </c>
      <c r="OW40" s="2">
        <v>23828</v>
      </c>
      <c r="OX40" s="2">
        <v>168805</v>
      </c>
      <c r="OY40" s="2">
        <v>513811</v>
      </c>
      <c r="OZ40" s="2">
        <v>73995</v>
      </c>
      <c r="PA40" s="2">
        <v>610888</v>
      </c>
      <c r="PB40" s="2">
        <v>2365</v>
      </c>
      <c r="PC40" s="2">
        <v>164408</v>
      </c>
      <c r="PD40" s="2">
        <v>202679</v>
      </c>
      <c r="PE40" s="2">
        <v>515272</v>
      </c>
      <c r="PF40" s="2">
        <v>39</v>
      </c>
      <c r="PG40" s="2">
        <v>893988</v>
      </c>
      <c r="PH40" s="2">
        <v>2664997</v>
      </c>
      <c r="PI40" s="2">
        <v>1260388</v>
      </c>
      <c r="PJ40" s="2">
        <v>318541</v>
      </c>
      <c r="PK40" s="2">
        <v>853447</v>
      </c>
      <c r="PL40" s="2">
        <v>608416</v>
      </c>
      <c r="PM40" s="2">
        <v>364794</v>
      </c>
      <c r="PN40" s="2">
        <v>1388965</v>
      </c>
      <c r="PO40" s="2">
        <v>799813</v>
      </c>
      <c r="PP40" s="2">
        <v>1695012</v>
      </c>
      <c r="PQ40" s="2" t="s">
        <v>5</v>
      </c>
      <c r="PR40" s="2">
        <v>2031299</v>
      </c>
      <c r="PS40" s="2">
        <v>1379742</v>
      </c>
      <c r="PT40" s="2">
        <v>377541</v>
      </c>
      <c r="PU40" s="2">
        <v>6473647</v>
      </c>
      <c r="PV40" s="2">
        <v>166202</v>
      </c>
      <c r="PW40" s="2">
        <v>1502988</v>
      </c>
      <c r="PX40" s="2">
        <v>938325</v>
      </c>
      <c r="PY40" s="2">
        <v>602846</v>
      </c>
      <c r="PZ40" s="2">
        <v>66940</v>
      </c>
      <c r="QA40" s="2">
        <v>714982</v>
      </c>
      <c r="QB40" s="2">
        <v>497489</v>
      </c>
      <c r="QC40" s="2">
        <v>251101</v>
      </c>
      <c r="QD40" s="2">
        <v>796581</v>
      </c>
      <c r="QE40" s="2">
        <v>1337883</v>
      </c>
      <c r="QF40" s="2" t="s">
        <v>5</v>
      </c>
      <c r="QG40" s="2">
        <v>2218372</v>
      </c>
      <c r="QH40" s="2">
        <v>53950367</v>
      </c>
      <c r="QI40" s="2">
        <v>645871</v>
      </c>
      <c r="QJ40" s="2">
        <v>965875</v>
      </c>
      <c r="QK40" s="2" t="s">
        <v>5</v>
      </c>
      <c r="QL40" s="2" t="s">
        <v>5</v>
      </c>
      <c r="QM40" s="2">
        <v>317421</v>
      </c>
      <c r="QN40" s="2">
        <v>416530</v>
      </c>
      <c r="QO40" s="2" t="s">
        <v>5</v>
      </c>
      <c r="QP40" s="2">
        <v>509759</v>
      </c>
      <c r="QQ40" s="2">
        <v>0</v>
      </c>
      <c r="QR40" s="2">
        <v>54770</v>
      </c>
      <c r="QS40" s="2" t="s">
        <v>5</v>
      </c>
      <c r="QT40" s="2">
        <v>509713</v>
      </c>
      <c r="QU40" s="2">
        <v>32861000</v>
      </c>
      <c r="QV40" s="2">
        <v>0</v>
      </c>
      <c r="QW40" s="2">
        <v>7528</v>
      </c>
      <c r="QX40" s="2" t="s">
        <v>5</v>
      </c>
      <c r="QY40" s="2">
        <v>0</v>
      </c>
      <c r="QZ40" s="2">
        <v>0</v>
      </c>
      <c r="RA40" s="2">
        <v>6410832</v>
      </c>
      <c r="RB40" s="2">
        <v>346817</v>
      </c>
      <c r="RC40" s="2">
        <v>469284</v>
      </c>
      <c r="RD40" s="2">
        <v>0</v>
      </c>
      <c r="RE40" s="2">
        <v>0</v>
      </c>
      <c r="RF40" s="2">
        <v>0</v>
      </c>
      <c r="RG40" s="2">
        <v>0</v>
      </c>
      <c r="RH40" s="2">
        <v>49840573</v>
      </c>
      <c r="RI40" s="2">
        <v>0</v>
      </c>
      <c r="RJ40" s="2">
        <v>8885373</v>
      </c>
      <c r="RK40" s="2">
        <v>171536940</v>
      </c>
      <c r="RL40" s="2">
        <v>0</v>
      </c>
      <c r="RM40" s="2">
        <v>0</v>
      </c>
      <c r="RN40" s="2">
        <v>13152129</v>
      </c>
      <c r="RO40" s="2">
        <v>30160</v>
      </c>
      <c r="RP40" s="2" t="s">
        <v>5</v>
      </c>
      <c r="RQ40" s="2">
        <v>7189196</v>
      </c>
      <c r="RR40" s="2">
        <v>367941</v>
      </c>
      <c r="RS40" s="2">
        <v>552396</v>
      </c>
      <c r="RT40" s="2" t="s">
        <v>5</v>
      </c>
      <c r="RU40" s="2" t="s">
        <v>5</v>
      </c>
      <c r="RV40" s="2" t="s">
        <v>5</v>
      </c>
      <c r="RW40" s="2" t="s">
        <v>5</v>
      </c>
      <c r="RX40" s="2" t="s">
        <v>5</v>
      </c>
      <c r="RY40" s="2" t="s">
        <v>5</v>
      </c>
      <c r="RZ40" s="2">
        <v>1873316</v>
      </c>
      <c r="SA40" s="2" t="s">
        <v>5</v>
      </c>
      <c r="SB40" s="2" t="s">
        <v>5</v>
      </c>
      <c r="SC40" s="2" t="s">
        <v>5</v>
      </c>
      <c r="SD40" s="2">
        <v>3657228</v>
      </c>
      <c r="SE40" s="2" t="s">
        <v>5</v>
      </c>
      <c r="SF40" s="2">
        <v>62865</v>
      </c>
      <c r="SG40" s="2">
        <v>778524</v>
      </c>
      <c r="SH40" s="2">
        <v>73193</v>
      </c>
      <c r="SI40" s="2">
        <v>299869</v>
      </c>
      <c r="SJ40" s="2">
        <v>13007</v>
      </c>
      <c r="SK40" s="2">
        <v>23953527</v>
      </c>
      <c r="SL40" s="2">
        <v>1125799</v>
      </c>
      <c r="SM40" s="2">
        <v>3965263</v>
      </c>
      <c r="SN40" s="2">
        <v>499574</v>
      </c>
      <c r="SO40" s="2">
        <v>0</v>
      </c>
      <c r="SP40" s="2">
        <v>2650671</v>
      </c>
      <c r="SQ40" s="2">
        <v>301208</v>
      </c>
      <c r="SR40" s="2">
        <v>57727</v>
      </c>
      <c r="SS40" s="2">
        <v>0</v>
      </c>
      <c r="ST40" s="2">
        <v>836765</v>
      </c>
      <c r="SU40" s="2">
        <v>1349032</v>
      </c>
      <c r="SV40" s="2">
        <v>19138141</v>
      </c>
      <c r="SW40" s="2">
        <v>1021856</v>
      </c>
      <c r="SX40" s="2">
        <v>1749691</v>
      </c>
      <c r="SY40" s="2">
        <v>127362</v>
      </c>
      <c r="SZ40" s="2">
        <v>69211</v>
      </c>
      <c r="TA40" s="2">
        <v>1254255</v>
      </c>
      <c r="TB40" s="2">
        <v>124099</v>
      </c>
      <c r="TC40" s="2">
        <v>265969</v>
      </c>
      <c r="TD40" s="2">
        <v>106255</v>
      </c>
      <c r="TE40" s="2">
        <v>63159</v>
      </c>
      <c r="TF40" s="2">
        <v>147240</v>
      </c>
      <c r="TG40" s="2">
        <v>4136493</v>
      </c>
      <c r="TH40" s="2">
        <v>32990293</v>
      </c>
      <c r="TI40" s="2">
        <v>204212</v>
      </c>
      <c r="TJ40" s="2" t="s">
        <v>5</v>
      </c>
      <c r="TK40" s="2">
        <v>2651667</v>
      </c>
      <c r="TL40" s="2">
        <v>475696</v>
      </c>
      <c r="TM40" s="2">
        <v>205376</v>
      </c>
      <c r="TN40" s="2">
        <v>1369922</v>
      </c>
      <c r="TO40" s="2">
        <v>192045</v>
      </c>
      <c r="TP40" s="2">
        <v>64332</v>
      </c>
      <c r="TQ40" s="2">
        <v>820728</v>
      </c>
      <c r="TR40" s="2">
        <v>560631</v>
      </c>
      <c r="TS40" s="2">
        <v>511611</v>
      </c>
      <c r="TT40" s="2">
        <v>262518</v>
      </c>
      <c r="TU40" s="2">
        <v>7046</v>
      </c>
      <c r="TV40" s="2">
        <v>778355</v>
      </c>
      <c r="TW40" s="2">
        <v>151234</v>
      </c>
      <c r="TX40" s="2">
        <v>120434</v>
      </c>
      <c r="TY40" s="2">
        <v>227303</v>
      </c>
      <c r="TZ40" s="2">
        <v>624088</v>
      </c>
      <c r="UA40" s="2">
        <v>225960</v>
      </c>
      <c r="UB40" s="2">
        <v>648533</v>
      </c>
      <c r="UC40" s="2">
        <v>1139352</v>
      </c>
      <c r="UD40" s="2">
        <v>431814</v>
      </c>
      <c r="UE40" s="2" t="s">
        <v>5</v>
      </c>
      <c r="UF40" s="2">
        <v>148689</v>
      </c>
      <c r="UG40" s="2">
        <v>232725</v>
      </c>
      <c r="UH40" s="2">
        <v>99564</v>
      </c>
      <c r="UI40" s="2">
        <v>614648</v>
      </c>
      <c r="UJ40" s="2">
        <v>448872</v>
      </c>
      <c r="UK40" s="2">
        <v>0</v>
      </c>
      <c r="UL40" s="2">
        <v>198527</v>
      </c>
      <c r="UM40" s="2">
        <v>1109955</v>
      </c>
      <c r="UN40" s="2">
        <v>5693514</v>
      </c>
      <c r="UO40" s="2">
        <v>1567932</v>
      </c>
      <c r="UP40" s="2">
        <v>783886</v>
      </c>
      <c r="UQ40" s="2">
        <v>876691</v>
      </c>
      <c r="UR40" s="2">
        <v>322214</v>
      </c>
      <c r="US40" s="2">
        <v>39687</v>
      </c>
      <c r="UT40" s="2">
        <v>111794</v>
      </c>
      <c r="UU40" s="2">
        <v>728207</v>
      </c>
      <c r="UV40" s="2">
        <v>34566007</v>
      </c>
      <c r="UW40" s="2">
        <v>0</v>
      </c>
      <c r="UX40" s="2">
        <v>869398</v>
      </c>
      <c r="UY40" s="2">
        <v>10617434</v>
      </c>
      <c r="UZ40" s="2">
        <v>47586232</v>
      </c>
      <c r="VA40" s="2">
        <v>468936</v>
      </c>
      <c r="VB40" s="2">
        <v>335563</v>
      </c>
      <c r="VC40" s="2">
        <v>85494</v>
      </c>
      <c r="VD40" s="2">
        <v>313288</v>
      </c>
      <c r="VE40" s="2">
        <v>521239</v>
      </c>
      <c r="VF40" s="2">
        <v>1878368</v>
      </c>
      <c r="VG40" s="2">
        <v>137632</v>
      </c>
      <c r="VH40" s="2">
        <v>56017</v>
      </c>
      <c r="VI40" s="2">
        <v>2113318</v>
      </c>
      <c r="VJ40" s="2">
        <v>424739</v>
      </c>
      <c r="VK40" s="2">
        <v>289855</v>
      </c>
      <c r="VL40" s="2">
        <v>456732</v>
      </c>
      <c r="VM40" s="2">
        <v>60172</v>
      </c>
      <c r="VN40" s="2">
        <v>176328</v>
      </c>
      <c r="VO40" s="2">
        <v>731198</v>
      </c>
      <c r="VP40" s="2">
        <v>244499</v>
      </c>
      <c r="VQ40" s="2">
        <v>427781</v>
      </c>
      <c r="VR40" s="2">
        <v>372034</v>
      </c>
      <c r="VS40" s="2">
        <v>21585588</v>
      </c>
      <c r="VT40" s="2">
        <v>35447</v>
      </c>
      <c r="VU40" s="2">
        <v>122713</v>
      </c>
      <c r="VV40" s="2">
        <v>122468</v>
      </c>
      <c r="VW40" s="2">
        <v>89628</v>
      </c>
      <c r="VX40" s="2">
        <v>100892</v>
      </c>
      <c r="VY40" s="2">
        <v>314083</v>
      </c>
      <c r="VZ40" s="2">
        <v>19237</v>
      </c>
      <c r="WA40" s="2">
        <v>50615</v>
      </c>
      <c r="WB40" s="2">
        <v>9089</v>
      </c>
      <c r="WC40" s="2">
        <v>304661</v>
      </c>
      <c r="WD40" s="2">
        <v>111668</v>
      </c>
      <c r="WE40" s="2">
        <v>240103</v>
      </c>
      <c r="WF40" s="2">
        <v>47266</v>
      </c>
      <c r="WG40" s="2">
        <v>1067059</v>
      </c>
      <c r="WH40" s="2">
        <v>532384</v>
      </c>
      <c r="WI40" s="2">
        <v>45971</v>
      </c>
      <c r="WJ40" s="2">
        <v>204405</v>
      </c>
      <c r="WK40" s="2">
        <v>0</v>
      </c>
      <c r="WL40" s="2">
        <v>79884</v>
      </c>
      <c r="WM40" s="2">
        <v>248344</v>
      </c>
      <c r="WN40" s="2">
        <v>265071</v>
      </c>
      <c r="WO40" s="2">
        <v>122041</v>
      </c>
      <c r="WP40" s="2">
        <v>397619</v>
      </c>
      <c r="WQ40" s="2">
        <v>168145</v>
      </c>
      <c r="WR40" s="2">
        <v>2015743</v>
      </c>
      <c r="WS40" s="2">
        <v>260899</v>
      </c>
      <c r="WT40" s="2">
        <v>249332</v>
      </c>
      <c r="WU40" s="2">
        <v>152584</v>
      </c>
      <c r="WV40" s="2">
        <v>454224</v>
      </c>
      <c r="WW40" s="2">
        <v>154659</v>
      </c>
      <c r="WX40" s="2">
        <v>219393</v>
      </c>
      <c r="WY40" s="2">
        <v>226464</v>
      </c>
      <c r="WZ40" s="2">
        <v>210272</v>
      </c>
      <c r="XA40" s="2">
        <v>144708</v>
      </c>
      <c r="XB40" s="2">
        <v>251267</v>
      </c>
      <c r="XC40" s="2">
        <v>58733</v>
      </c>
      <c r="XD40" s="2">
        <v>258033</v>
      </c>
      <c r="XE40" s="2">
        <v>128615</v>
      </c>
      <c r="XF40" s="2" t="s">
        <v>5</v>
      </c>
      <c r="XG40" s="2">
        <v>577737</v>
      </c>
      <c r="XH40" s="2">
        <v>58619</v>
      </c>
      <c r="XI40" s="2">
        <v>119546</v>
      </c>
      <c r="XJ40" s="2">
        <v>85125</v>
      </c>
      <c r="XK40" s="2">
        <v>636441</v>
      </c>
      <c r="XL40" s="2">
        <v>64026</v>
      </c>
      <c r="XM40" s="2">
        <v>53486</v>
      </c>
      <c r="XN40" s="2">
        <v>94194</v>
      </c>
      <c r="XO40" s="2">
        <v>221515</v>
      </c>
      <c r="XP40" s="2">
        <v>1066528</v>
      </c>
      <c r="XQ40" s="2">
        <v>250863</v>
      </c>
      <c r="XR40" s="2">
        <v>239839</v>
      </c>
      <c r="XS40" s="2">
        <v>157057</v>
      </c>
      <c r="XT40" s="2">
        <v>527752</v>
      </c>
      <c r="XU40" s="2">
        <v>291228</v>
      </c>
      <c r="XV40" s="2">
        <v>461040</v>
      </c>
      <c r="XW40" s="2">
        <v>216859</v>
      </c>
      <c r="XX40" s="2">
        <v>401735</v>
      </c>
      <c r="XY40" s="2">
        <v>459438</v>
      </c>
      <c r="XZ40" s="2">
        <v>29539</v>
      </c>
      <c r="YA40" s="2">
        <v>275589</v>
      </c>
      <c r="YB40" s="2">
        <v>443873</v>
      </c>
      <c r="YC40" s="2">
        <v>2244612</v>
      </c>
      <c r="YD40" s="2">
        <v>268204</v>
      </c>
      <c r="YE40" s="2">
        <v>203423</v>
      </c>
      <c r="YF40" s="2" t="s">
        <v>5</v>
      </c>
      <c r="YG40" s="2">
        <v>211802</v>
      </c>
      <c r="YH40" s="2">
        <v>269100</v>
      </c>
      <c r="YI40" s="2">
        <v>355728</v>
      </c>
      <c r="YJ40" s="2">
        <v>129814</v>
      </c>
      <c r="YK40" s="2">
        <v>150879</v>
      </c>
      <c r="YL40" s="2">
        <v>108287</v>
      </c>
      <c r="YM40" s="2">
        <v>3129195</v>
      </c>
      <c r="YN40" s="2">
        <v>1155711</v>
      </c>
      <c r="YO40" s="2">
        <v>39281</v>
      </c>
      <c r="YP40" s="2">
        <v>120103</v>
      </c>
      <c r="YQ40" s="2">
        <v>174383</v>
      </c>
      <c r="YR40" s="2">
        <v>318154</v>
      </c>
      <c r="YS40" s="2">
        <v>468545</v>
      </c>
      <c r="YT40" s="2">
        <v>492175</v>
      </c>
      <c r="YU40" s="2">
        <v>186823</v>
      </c>
      <c r="YV40" s="2">
        <v>101907</v>
      </c>
      <c r="YW40" s="2">
        <v>247072</v>
      </c>
      <c r="YX40" s="2">
        <v>796044</v>
      </c>
      <c r="YY40" s="2">
        <v>403076</v>
      </c>
      <c r="YZ40" s="2">
        <v>1621285</v>
      </c>
      <c r="ZA40" s="2">
        <v>84714</v>
      </c>
      <c r="ZB40" s="2">
        <v>306034</v>
      </c>
      <c r="ZC40" s="2">
        <v>1135191</v>
      </c>
      <c r="ZD40" s="2">
        <v>604137</v>
      </c>
      <c r="ZE40" s="2">
        <v>1270666</v>
      </c>
      <c r="ZF40" s="2">
        <v>209009</v>
      </c>
      <c r="ZG40" s="2">
        <v>286006</v>
      </c>
      <c r="ZH40" s="2">
        <v>57944</v>
      </c>
      <c r="ZI40" s="2">
        <v>205916</v>
      </c>
      <c r="ZJ40" s="2">
        <v>180483</v>
      </c>
      <c r="ZK40" s="2">
        <v>130197</v>
      </c>
      <c r="ZL40" s="2">
        <v>352281</v>
      </c>
      <c r="ZM40" s="2">
        <v>19265</v>
      </c>
      <c r="ZN40" s="2">
        <v>405950</v>
      </c>
      <c r="ZO40" s="2">
        <v>212001</v>
      </c>
      <c r="ZP40" s="2">
        <v>156201</v>
      </c>
      <c r="ZQ40" s="2">
        <v>287830</v>
      </c>
      <c r="ZR40" s="2">
        <v>43689753</v>
      </c>
      <c r="ZS40" s="2">
        <v>0</v>
      </c>
      <c r="ZT40" s="2">
        <v>31466</v>
      </c>
      <c r="ZU40" s="2">
        <v>201426</v>
      </c>
      <c r="ZV40" s="2">
        <v>414484</v>
      </c>
      <c r="ZW40" s="2">
        <v>47152</v>
      </c>
      <c r="ZX40" s="2">
        <v>164618</v>
      </c>
      <c r="ZY40" s="2">
        <v>163602</v>
      </c>
      <c r="ZZ40" s="2">
        <v>294578</v>
      </c>
      <c r="AAA40" s="2">
        <v>281913</v>
      </c>
      <c r="AAB40" s="2">
        <v>77270</v>
      </c>
      <c r="AAC40" s="2">
        <v>156718</v>
      </c>
      <c r="AAD40" s="2">
        <v>311055</v>
      </c>
      <c r="AAE40" s="2">
        <v>98883</v>
      </c>
      <c r="AAF40" s="2">
        <v>141514</v>
      </c>
      <c r="AAG40" s="2">
        <v>60554</v>
      </c>
      <c r="AAH40" s="2">
        <v>112983</v>
      </c>
      <c r="AAI40" s="2">
        <v>50569</v>
      </c>
      <c r="AAJ40" s="2">
        <v>34970</v>
      </c>
      <c r="AAK40" s="2">
        <v>177185</v>
      </c>
      <c r="AAL40" s="2">
        <v>36563</v>
      </c>
      <c r="AAM40" s="2">
        <v>22840</v>
      </c>
      <c r="AAN40" s="2">
        <v>1650177</v>
      </c>
      <c r="AAO40" s="2">
        <v>332335</v>
      </c>
      <c r="AAP40" s="2">
        <v>922227</v>
      </c>
      <c r="AAQ40" s="2">
        <v>230442</v>
      </c>
      <c r="AAR40" s="2">
        <v>95605</v>
      </c>
      <c r="AAS40" s="2">
        <v>137239</v>
      </c>
      <c r="AAT40" s="2">
        <v>77393</v>
      </c>
      <c r="AAU40" s="2">
        <v>102364</v>
      </c>
      <c r="AAV40" s="2">
        <v>1656560</v>
      </c>
      <c r="AAW40" s="2">
        <v>95848</v>
      </c>
      <c r="AAX40" s="2">
        <v>6096654</v>
      </c>
      <c r="AAY40" s="2" t="s">
        <v>5</v>
      </c>
      <c r="AAZ40" s="2">
        <v>5289807</v>
      </c>
      <c r="ABA40" s="2">
        <v>503428</v>
      </c>
      <c r="ABB40" s="2" t="s">
        <v>5</v>
      </c>
      <c r="ABC40" s="2">
        <v>500637</v>
      </c>
      <c r="ABD40" s="2">
        <v>331967</v>
      </c>
      <c r="ABE40" s="2">
        <v>468646</v>
      </c>
      <c r="ABF40" s="2">
        <v>236704</v>
      </c>
      <c r="ABG40" s="2">
        <v>1371297</v>
      </c>
      <c r="ABH40" s="2">
        <v>5932</v>
      </c>
      <c r="ABI40" s="2">
        <v>35103</v>
      </c>
      <c r="ABJ40" s="2">
        <v>108141</v>
      </c>
      <c r="ABK40" s="2">
        <v>121323</v>
      </c>
      <c r="ABL40" s="2">
        <v>1124425</v>
      </c>
      <c r="ABM40" s="2">
        <v>126691</v>
      </c>
      <c r="ABN40" s="2">
        <v>93096</v>
      </c>
      <c r="ABO40" s="2">
        <v>1678184</v>
      </c>
      <c r="ABP40" s="2">
        <v>1061246</v>
      </c>
      <c r="ABQ40" s="2">
        <v>118189</v>
      </c>
      <c r="ABR40" s="2">
        <v>5937141</v>
      </c>
      <c r="ABS40" s="2">
        <v>684549</v>
      </c>
      <c r="ABT40" s="2">
        <v>118379</v>
      </c>
      <c r="ABU40" s="2">
        <v>34066</v>
      </c>
      <c r="ABV40" s="2">
        <v>114067</v>
      </c>
      <c r="ABW40" s="2">
        <v>74497</v>
      </c>
      <c r="ABX40" s="2">
        <v>58482</v>
      </c>
      <c r="ABY40" s="2">
        <v>95591</v>
      </c>
      <c r="ABZ40" s="2">
        <v>353300</v>
      </c>
      <c r="ACA40" s="2">
        <v>1012837</v>
      </c>
      <c r="ACB40" s="2">
        <v>1852316</v>
      </c>
      <c r="ACC40" s="2">
        <v>111582</v>
      </c>
      <c r="ACD40" s="2">
        <v>1893830</v>
      </c>
      <c r="ACE40" s="2">
        <v>423263</v>
      </c>
      <c r="ACF40" s="2">
        <v>364790</v>
      </c>
      <c r="ACG40" s="2">
        <v>154102</v>
      </c>
      <c r="ACH40" s="2">
        <v>78834</v>
      </c>
      <c r="ACI40" s="2">
        <v>173037</v>
      </c>
      <c r="ACJ40" s="2">
        <v>251348</v>
      </c>
      <c r="ACK40" s="2">
        <v>148714</v>
      </c>
      <c r="ACL40" s="2">
        <v>48442</v>
      </c>
      <c r="ACM40" s="2">
        <v>63439</v>
      </c>
      <c r="ACN40" s="2">
        <v>65498</v>
      </c>
      <c r="ACO40" s="2">
        <v>77471</v>
      </c>
      <c r="ACP40" s="2">
        <v>122634</v>
      </c>
      <c r="ACQ40" s="2">
        <v>304712</v>
      </c>
      <c r="ACR40" s="2">
        <v>571992</v>
      </c>
      <c r="ACS40" s="2">
        <v>472043</v>
      </c>
      <c r="ACT40" s="2">
        <v>244934</v>
      </c>
      <c r="ACU40" s="2">
        <v>88511</v>
      </c>
      <c r="ACV40" s="2">
        <v>169026</v>
      </c>
      <c r="ACW40" s="2">
        <v>70629</v>
      </c>
      <c r="ACX40" s="2">
        <v>442698</v>
      </c>
      <c r="ACY40" s="2">
        <v>14227</v>
      </c>
      <c r="ACZ40" s="2">
        <v>1206735</v>
      </c>
      <c r="ADA40" s="2">
        <v>157491</v>
      </c>
      <c r="ADB40" s="2">
        <v>460737</v>
      </c>
      <c r="ADC40" s="2">
        <v>27412</v>
      </c>
      <c r="ADD40" s="2">
        <v>37037</v>
      </c>
      <c r="ADE40" s="2">
        <v>198478</v>
      </c>
      <c r="ADF40" s="2">
        <v>192358</v>
      </c>
      <c r="ADG40" s="2">
        <v>617382</v>
      </c>
      <c r="ADH40" s="2">
        <v>106602</v>
      </c>
      <c r="ADI40" s="2">
        <v>550875</v>
      </c>
      <c r="ADJ40" s="2">
        <v>29019</v>
      </c>
      <c r="ADK40" s="2">
        <v>172846</v>
      </c>
      <c r="ADL40" s="2">
        <v>188689</v>
      </c>
      <c r="ADM40" s="2">
        <v>12262</v>
      </c>
      <c r="ADN40" s="2">
        <v>215392</v>
      </c>
      <c r="ADO40" s="2">
        <v>117829</v>
      </c>
      <c r="ADP40" s="2">
        <v>155770</v>
      </c>
      <c r="ADQ40" s="2">
        <v>123247</v>
      </c>
      <c r="ADR40" s="2">
        <v>78838</v>
      </c>
      <c r="ADS40" s="2">
        <v>403569</v>
      </c>
      <c r="ADT40" s="2">
        <v>158419</v>
      </c>
      <c r="ADU40" s="2">
        <v>86464</v>
      </c>
      <c r="ADV40" s="2">
        <v>156084</v>
      </c>
      <c r="ADW40" s="2">
        <v>95013</v>
      </c>
      <c r="ADX40" s="2">
        <v>169570</v>
      </c>
      <c r="ADY40" s="2">
        <v>108033</v>
      </c>
      <c r="ADZ40" s="2">
        <v>101314</v>
      </c>
      <c r="AEA40" s="2">
        <v>34972</v>
      </c>
      <c r="AEB40" s="2">
        <v>156786</v>
      </c>
      <c r="AEC40" s="2">
        <v>12565</v>
      </c>
      <c r="AED40" s="2">
        <v>1298553</v>
      </c>
      <c r="AEE40" s="2">
        <v>44025</v>
      </c>
      <c r="AEF40" s="2">
        <v>807468</v>
      </c>
      <c r="AEG40" s="2">
        <v>87363</v>
      </c>
      <c r="AEH40" s="2">
        <v>315948</v>
      </c>
      <c r="AEI40" s="2">
        <v>138266</v>
      </c>
      <c r="AEJ40" s="2">
        <v>499496</v>
      </c>
      <c r="AEK40" s="2">
        <v>74855</v>
      </c>
      <c r="AEL40" s="2">
        <v>1379683</v>
      </c>
      <c r="AEM40" s="2">
        <v>527658</v>
      </c>
      <c r="AEN40" s="2">
        <v>196760</v>
      </c>
      <c r="AEO40" s="2">
        <v>466294</v>
      </c>
      <c r="AEP40" s="2">
        <v>1370366</v>
      </c>
      <c r="AEQ40" s="2">
        <v>73261</v>
      </c>
      <c r="AER40" s="2">
        <v>0</v>
      </c>
      <c r="AES40" s="2">
        <v>52764</v>
      </c>
      <c r="AET40" s="2">
        <v>269372</v>
      </c>
      <c r="AEU40" s="2">
        <v>675944</v>
      </c>
      <c r="AEV40" s="2">
        <v>34755</v>
      </c>
      <c r="AEW40" s="2">
        <v>352478</v>
      </c>
      <c r="AEX40" s="2">
        <v>57738</v>
      </c>
      <c r="AEY40" s="2">
        <v>61771</v>
      </c>
      <c r="AEZ40" s="2">
        <v>478342</v>
      </c>
      <c r="AFA40" s="2">
        <v>257415</v>
      </c>
      <c r="AFB40" s="2">
        <v>59944</v>
      </c>
      <c r="AFC40" s="2">
        <v>60436</v>
      </c>
      <c r="AFD40" s="2">
        <v>51203</v>
      </c>
      <c r="AFE40" s="2">
        <v>11337</v>
      </c>
      <c r="AFF40" s="2">
        <v>251411</v>
      </c>
      <c r="AFG40" s="2">
        <v>151889</v>
      </c>
      <c r="AFH40" s="2">
        <v>216121</v>
      </c>
      <c r="AFI40" s="2">
        <v>67822</v>
      </c>
      <c r="AFJ40" s="2">
        <v>222260</v>
      </c>
      <c r="AFK40" s="2">
        <v>315297</v>
      </c>
      <c r="AFL40" s="2">
        <v>147330</v>
      </c>
      <c r="AFM40" s="2">
        <v>453492</v>
      </c>
      <c r="AFN40" s="2">
        <v>610831</v>
      </c>
      <c r="AFO40" s="2">
        <v>378147</v>
      </c>
      <c r="AFP40" s="2">
        <v>155059</v>
      </c>
      <c r="AFQ40" s="2">
        <v>222388</v>
      </c>
      <c r="AFR40" s="2">
        <v>206925</v>
      </c>
      <c r="AFS40" s="2">
        <v>19164</v>
      </c>
      <c r="AFT40" s="2">
        <v>100503</v>
      </c>
      <c r="AFU40" s="2">
        <v>3521905</v>
      </c>
      <c r="AFV40" s="2">
        <v>32722</v>
      </c>
      <c r="AFW40" s="2">
        <v>354683</v>
      </c>
      <c r="AFX40" s="2">
        <v>155388</v>
      </c>
      <c r="AFY40" s="2">
        <v>93277</v>
      </c>
      <c r="AFZ40" s="2">
        <v>178097</v>
      </c>
      <c r="AGA40" s="2">
        <v>161130</v>
      </c>
      <c r="AGB40" s="2">
        <v>268923</v>
      </c>
      <c r="AGC40" s="2">
        <v>300488</v>
      </c>
      <c r="AGD40" s="2">
        <v>267014</v>
      </c>
      <c r="AGE40" s="2">
        <v>851038</v>
      </c>
      <c r="AGF40" s="2">
        <v>224219</v>
      </c>
      <c r="AGG40" s="2">
        <v>155190</v>
      </c>
      <c r="AGH40" s="2">
        <v>379524</v>
      </c>
      <c r="AGI40" s="2">
        <v>93282</v>
      </c>
      <c r="AGJ40" s="2">
        <v>0</v>
      </c>
      <c r="AGK40" s="2">
        <v>227559</v>
      </c>
      <c r="AGL40" s="2">
        <v>116912</v>
      </c>
      <c r="AGM40" s="2">
        <v>204481</v>
      </c>
      <c r="AGN40" s="2">
        <v>437808</v>
      </c>
      <c r="AGO40" s="2">
        <v>106784</v>
      </c>
      <c r="AGP40" s="2">
        <v>243518</v>
      </c>
      <c r="AGQ40" s="2">
        <v>1299725</v>
      </c>
      <c r="AGR40" s="2">
        <v>76342</v>
      </c>
      <c r="AGS40" s="2">
        <v>1715264</v>
      </c>
      <c r="AGT40" s="2">
        <v>193097</v>
      </c>
      <c r="AGU40" s="2">
        <v>512754</v>
      </c>
      <c r="AGV40" s="2">
        <v>216851</v>
      </c>
      <c r="AGW40" s="2">
        <v>471328</v>
      </c>
      <c r="AGX40" s="2">
        <v>7897</v>
      </c>
      <c r="AGY40" s="2">
        <v>49326</v>
      </c>
      <c r="AGZ40" s="2">
        <v>191165</v>
      </c>
      <c r="AHA40" s="2">
        <v>406149</v>
      </c>
      <c r="AHB40" s="2">
        <v>373187</v>
      </c>
      <c r="AHC40" s="2">
        <v>4398000</v>
      </c>
      <c r="AHD40" s="2">
        <v>22220</v>
      </c>
      <c r="AHE40" s="2">
        <v>127390</v>
      </c>
      <c r="AHF40" s="2">
        <v>113484</v>
      </c>
      <c r="AHG40" s="2">
        <v>263382</v>
      </c>
      <c r="AHH40" s="2">
        <v>139868</v>
      </c>
      <c r="AHI40" s="2">
        <v>2376154</v>
      </c>
      <c r="AHJ40" s="2">
        <v>337669</v>
      </c>
      <c r="AHK40" s="2">
        <v>350339</v>
      </c>
      <c r="AHL40" s="2">
        <v>21742</v>
      </c>
      <c r="AHM40" s="2">
        <v>175432</v>
      </c>
      <c r="AHN40" s="2">
        <v>310020</v>
      </c>
      <c r="AHO40" s="2">
        <v>942922</v>
      </c>
      <c r="AHP40" s="2">
        <v>147223</v>
      </c>
      <c r="AHQ40" s="2">
        <v>314865</v>
      </c>
      <c r="AHR40" s="2">
        <v>812647</v>
      </c>
      <c r="AHS40" s="2">
        <v>209635</v>
      </c>
      <c r="AHT40" s="2">
        <v>194458</v>
      </c>
      <c r="AHU40" s="2">
        <v>36626</v>
      </c>
      <c r="AHV40" s="2">
        <v>631601</v>
      </c>
      <c r="AHW40" s="2">
        <v>253910</v>
      </c>
      <c r="AHX40" s="2">
        <v>662846</v>
      </c>
      <c r="AHY40" s="2">
        <v>2636558</v>
      </c>
      <c r="AHZ40" s="2">
        <v>2032168</v>
      </c>
      <c r="AIA40" s="2">
        <v>340389</v>
      </c>
      <c r="AIB40" s="2">
        <v>202024</v>
      </c>
      <c r="AIC40" s="2">
        <v>362779</v>
      </c>
      <c r="AID40" s="2">
        <v>62425</v>
      </c>
      <c r="AIE40" s="2">
        <v>218190</v>
      </c>
      <c r="AIF40" s="2">
        <v>129731</v>
      </c>
      <c r="AIG40" s="2">
        <v>422956</v>
      </c>
      <c r="AIH40" s="2">
        <v>52917</v>
      </c>
      <c r="AII40" s="2">
        <v>79420</v>
      </c>
      <c r="AIJ40" s="2">
        <v>77387</v>
      </c>
      <c r="AIK40" s="2">
        <v>372144</v>
      </c>
      <c r="AIL40" s="2">
        <v>66958</v>
      </c>
      <c r="AIM40" s="2">
        <v>23170</v>
      </c>
      <c r="AIN40" s="2">
        <v>79486</v>
      </c>
      <c r="AIO40" s="2">
        <v>324253</v>
      </c>
      <c r="AIP40" s="2">
        <v>560713</v>
      </c>
      <c r="AIQ40" s="2">
        <v>120719</v>
      </c>
      <c r="AIR40" s="2">
        <v>50741</v>
      </c>
      <c r="AIS40" s="2">
        <v>115400</v>
      </c>
      <c r="AIT40" s="2">
        <v>10450</v>
      </c>
      <c r="AIU40" s="2">
        <v>26322</v>
      </c>
      <c r="AIV40" s="2">
        <v>63542</v>
      </c>
      <c r="AIW40" s="2">
        <v>240534</v>
      </c>
      <c r="AIX40" s="2">
        <v>173159</v>
      </c>
      <c r="AIY40" s="2">
        <v>207807</v>
      </c>
      <c r="AIZ40" s="2">
        <v>103437</v>
      </c>
      <c r="AJA40" s="2">
        <v>227661</v>
      </c>
      <c r="AJB40" s="2">
        <v>29746</v>
      </c>
      <c r="AJC40" s="2">
        <v>38842</v>
      </c>
      <c r="AJD40" s="2">
        <v>24467</v>
      </c>
      <c r="AJE40" s="2">
        <v>200250</v>
      </c>
      <c r="AJF40" s="2">
        <v>104506</v>
      </c>
      <c r="AJG40" s="2">
        <v>1118227</v>
      </c>
      <c r="AJH40" s="2">
        <v>45775</v>
      </c>
      <c r="AJI40" s="2">
        <v>113586</v>
      </c>
      <c r="AJJ40" s="2">
        <v>33018</v>
      </c>
      <c r="AJK40" s="2">
        <v>51087</v>
      </c>
      <c r="AJL40" s="2">
        <v>286765</v>
      </c>
      <c r="AJM40" s="2">
        <v>219988</v>
      </c>
      <c r="AJN40" s="2">
        <v>94040</v>
      </c>
      <c r="AJO40" s="2">
        <v>908614</v>
      </c>
      <c r="AJP40" s="2">
        <v>85944</v>
      </c>
      <c r="AJQ40" s="2">
        <v>94971</v>
      </c>
      <c r="AJR40" s="2">
        <v>73248</v>
      </c>
      <c r="AJS40" s="2">
        <v>115137</v>
      </c>
      <c r="AJT40" s="2">
        <v>1597482</v>
      </c>
      <c r="AJU40" s="2">
        <v>213176</v>
      </c>
      <c r="AJV40" s="2">
        <v>756677</v>
      </c>
      <c r="AJW40" s="2">
        <v>331454</v>
      </c>
      <c r="AJX40" s="2">
        <v>347667</v>
      </c>
      <c r="AJY40" s="2">
        <v>168126</v>
      </c>
      <c r="AJZ40" s="2">
        <v>2966357</v>
      </c>
      <c r="AKA40" s="2">
        <v>90794</v>
      </c>
      <c r="AKB40" s="2">
        <v>208688</v>
      </c>
      <c r="AKC40" s="2">
        <v>36953</v>
      </c>
      <c r="AKD40" s="2">
        <v>136852</v>
      </c>
      <c r="AKE40" s="2">
        <v>1692650</v>
      </c>
      <c r="AKF40" s="2">
        <v>390441</v>
      </c>
      <c r="AKG40" s="2">
        <v>1074242</v>
      </c>
      <c r="AKH40" s="2">
        <v>635861</v>
      </c>
      <c r="AKI40" s="2">
        <v>153451</v>
      </c>
      <c r="AKJ40" s="2">
        <v>197421</v>
      </c>
      <c r="AKK40" s="2">
        <v>920148</v>
      </c>
      <c r="AKL40" s="2">
        <v>1533344</v>
      </c>
      <c r="AKM40" s="2">
        <v>118189</v>
      </c>
      <c r="AKN40" s="2">
        <v>174778</v>
      </c>
      <c r="AKO40" s="2">
        <v>46503</v>
      </c>
      <c r="AKP40" s="2">
        <v>93940</v>
      </c>
      <c r="AKQ40" s="2">
        <v>571572</v>
      </c>
      <c r="AKR40" s="2">
        <v>250198</v>
      </c>
      <c r="AKS40" s="2">
        <v>727160</v>
      </c>
      <c r="AKT40" s="2">
        <v>1552785</v>
      </c>
      <c r="AKU40" s="2">
        <v>738148</v>
      </c>
      <c r="AKV40" s="2">
        <v>398651</v>
      </c>
      <c r="AKW40" s="2">
        <v>90772</v>
      </c>
      <c r="AKX40" s="2">
        <v>32700</v>
      </c>
      <c r="AKY40" s="2">
        <v>44431</v>
      </c>
      <c r="AKZ40" s="2">
        <v>43341</v>
      </c>
      <c r="ALA40" s="2">
        <v>94649</v>
      </c>
      <c r="ALB40" s="2">
        <v>373400</v>
      </c>
      <c r="ALC40" s="2">
        <v>392818</v>
      </c>
      <c r="ALD40" s="2">
        <v>367890</v>
      </c>
      <c r="ALE40" s="2">
        <v>52632</v>
      </c>
      <c r="ALF40" s="2">
        <v>47426</v>
      </c>
      <c r="ALG40" s="2" t="s">
        <v>5</v>
      </c>
      <c r="ALH40" s="2">
        <v>162680</v>
      </c>
      <c r="ALI40" s="2">
        <v>468871</v>
      </c>
      <c r="ALJ40" s="2">
        <v>47044</v>
      </c>
      <c r="ALK40" s="2" t="s">
        <v>5</v>
      </c>
      <c r="ALL40" s="2">
        <v>268169</v>
      </c>
      <c r="ALM40" s="2">
        <v>813635</v>
      </c>
      <c r="ALN40" s="2">
        <v>96656</v>
      </c>
      <c r="ALO40" s="2">
        <v>1516431</v>
      </c>
      <c r="ALP40" s="2">
        <v>40849</v>
      </c>
      <c r="ALQ40" s="2">
        <v>62297</v>
      </c>
      <c r="ALR40" s="2">
        <v>204330</v>
      </c>
      <c r="ALS40" s="2">
        <v>805079</v>
      </c>
      <c r="ALT40" s="2">
        <v>426818</v>
      </c>
      <c r="ALU40" s="2">
        <v>2498855</v>
      </c>
      <c r="ALV40" s="2">
        <v>3691960</v>
      </c>
      <c r="ALW40" s="2">
        <v>40317</v>
      </c>
      <c r="ALX40" s="2">
        <v>734832</v>
      </c>
      <c r="ALY40" s="2">
        <v>290430</v>
      </c>
      <c r="ALZ40" s="2">
        <v>2060683</v>
      </c>
      <c r="AMA40" s="2">
        <v>1156822</v>
      </c>
      <c r="AMB40" s="2">
        <v>142318362</v>
      </c>
      <c r="AMC40" s="2">
        <v>0</v>
      </c>
      <c r="AMD40" s="2">
        <v>116438</v>
      </c>
      <c r="AME40" s="2">
        <v>35502</v>
      </c>
      <c r="AMF40" s="2">
        <v>187718</v>
      </c>
      <c r="AMG40" s="2">
        <v>168905</v>
      </c>
      <c r="AMH40" s="2">
        <v>13819116</v>
      </c>
      <c r="AMI40" s="2">
        <v>7353869</v>
      </c>
      <c r="AMJ40" s="2">
        <v>239247</v>
      </c>
      <c r="AMK40" s="2">
        <v>12802</v>
      </c>
      <c r="AML40" s="2">
        <v>15670</v>
      </c>
      <c r="AMM40" s="2" t="s">
        <v>5</v>
      </c>
      <c r="AMN40" s="2">
        <v>2808260</v>
      </c>
      <c r="AMO40" s="2">
        <v>371764</v>
      </c>
      <c r="AMP40" s="2">
        <v>963522</v>
      </c>
      <c r="AMQ40" s="2">
        <v>133864</v>
      </c>
      <c r="AMR40" s="2">
        <v>107017</v>
      </c>
      <c r="AMS40" s="2">
        <v>132785</v>
      </c>
      <c r="AMT40" s="2">
        <v>52710</v>
      </c>
      <c r="AMU40" s="2">
        <v>15904</v>
      </c>
      <c r="AMV40" s="2">
        <v>37791579</v>
      </c>
      <c r="AMW40" s="2">
        <v>673047</v>
      </c>
      <c r="AMX40" s="2">
        <v>15705</v>
      </c>
      <c r="AMY40" s="2">
        <v>8641</v>
      </c>
      <c r="AMZ40" s="2">
        <v>277046</v>
      </c>
      <c r="ANA40" s="2">
        <v>225841</v>
      </c>
      <c r="ANB40" s="2">
        <v>284444</v>
      </c>
      <c r="ANC40" s="2">
        <v>19289</v>
      </c>
      <c r="AND40" s="2">
        <v>46675</v>
      </c>
      <c r="ANE40" s="2">
        <v>1307710</v>
      </c>
      <c r="ANF40" s="2">
        <v>86832</v>
      </c>
      <c r="ANG40" s="2">
        <v>201415</v>
      </c>
      <c r="ANH40" s="2">
        <v>15477</v>
      </c>
      <c r="ANI40" s="2">
        <v>116016</v>
      </c>
      <c r="ANJ40" s="2">
        <v>93985</v>
      </c>
      <c r="ANK40" s="2">
        <v>200719</v>
      </c>
      <c r="ANL40" s="2">
        <v>33210</v>
      </c>
      <c r="ANM40" s="2">
        <v>134280</v>
      </c>
      <c r="ANN40" s="2">
        <v>226836</v>
      </c>
      <c r="ANO40" s="2">
        <v>262356</v>
      </c>
      <c r="ANP40" s="2">
        <v>208298</v>
      </c>
      <c r="ANQ40" s="2">
        <v>686688</v>
      </c>
      <c r="ANR40" s="2">
        <v>0</v>
      </c>
      <c r="ANS40" s="2" t="s">
        <v>5</v>
      </c>
      <c r="ANT40" s="2">
        <v>146832</v>
      </c>
      <c r="ANU40" s="2">
        <v>1551224</v>
      </c>
      <c r="ANV40" s="2">
        <v>206906</v>
      </c>
      <c r="ANW40" s="2">
        <v>21369</v>
      </c>
      <c r="ANX40" s="2">
        <v>80094</v>
      </c>
      <c r="ANY40" s="2">
        <v>915497</v>
      </c>
      <c r="ANZ40" s="2">
        <v>43644</v>
      </c>
      <c r="AOA40" s="2">
        <v>165725</v>
      </c>
      <c r="AOB40" s="2">
        <v>253192</v>
      </c>
      <c r="AOC40" s="2">
        <v>57847</v>
      </c>
      <c r="AOD40" s="2">
        <v>23296</v>
      </c>
      <c r="AOE40" s="2">
        <v>36471</v>
      </c>
      <c r="AOF40" s="2">
        <v>39376</v>
      </c>
      <c r="AOG40" s="2">
        <v>485851</v>
      </c>
      <c r="AOH40" s="2">
        <v>244358</v>
      </c>
      <c r="AOI40" s="2">
        <v>36029</v>
      </c>
      <c r="AOJ40" s="2">
        <v>91477</v>
      </c>
      <c r="AOK40" s="2">
        <v>296121</v>
      </c>
      <c r="AOL40" s="2">
        <v>11802</v>
      </c>
      <c r="AOM40" s="2">
        <v>102850</v>
      </c>
      <c r="AON40" s="2">
        <v>8106</v>
      </c>
      <c r="AOO40" s="2">
        <v>74833</v>
      </c>
      <c r="AOP40" s="2">
        <v>1941362</v>
      </c>
      <c r="AOQ40" s="2">
        <v>65494</v>
      </c>
      <c r="AOR40" s="2">
        <v>130333</v>
      </c>
      <c r="AOS40" s="2">
        <v>3094499</v>
      </c>
      <c r="AOT40" s="2">
        <v>113951</v>
      </c>
      <c r="AOU40" s="2">
        <v>1371950</v>
      </c>
      <c r="AOV40" s="2">
        <v>142681</v>
      </c>
      <c r="AOW40" s="2">
        <v>641926</v>
      </c>
      <c r="AOX40" s="2">
        <v>98220</v>
      </c>
      <c r="AOY40" s="2">
        <v>78975</v>
      </c>
      <c r="AOZ40" s="2">
        <v>50165</v>
      </c>
      <c r="APA40" s="2">
        <v>31384</v>
      </c>
      <c r="APB40" s="2">
        <v>408311</v>
      </c>
      <c r="APC40" s="2">
        <v>152914</v>
      </c>
      <c r="APD40" s="2">
        <v>287062</v>
      </c>
      <c r="APE40" s="2">
        <v>110366</v>
      </c>
      <c r="APF40" s="2">
        <v>154076</v>
      </c>
      <c r="APG40" s="2">
        <v>5766999</v>
      </c>
      <c r="APH40" s="2">
        <v>122426</v>
      </c>
      <c r="API40" s="2">
        <v>253494</v>
      </c>
      <c r="APJ40" s="2">
        <v>60606</v>
      </c>
      <c r="APK40" s="2">
        <v>75891</v>
      </c>
      <c r="APL40" s="2">
        <v>350546</v>
      </c>
      <c r="APM40" s="2">
        <v>64733</v>
      </c>
      <c r="APN40" s="2">
        <v>97551</v>
      </c>
      <c r="APO40" s="2">
        <v>271322</v>
      </c>
      <c r="APP40" s="2">
        <v>113151</v>
      </c>
      <c r="APQ40" s="2">
        <v>531513</v>
      </c>
      <c r="APR40" s="2">
        <v>451079</v>
      </c>
      <c r="APS40" s="2">
        <v>540189</v>
      </c>
      <c r="APT40" s="2">
        <v>276727</v>
      </c>
      <c r="APU40" s="2">
        <v>369009</v>
      </c>
      <c r="APV40" s="2">
        <v>276746</v>
      </c>
      <c r="APW40" s="2">
        <v>344412</v>
      </c>
      <c r="APX40" s="2">
        <v>165557</v>
      </c>
      <c r="APY40" s="2">
        <v>98636</v>
      </c>
      <c r="APZ40" s="2">
        <v>657889</v>
      </c>
      <c r="AQA40" s="2">
        <v>1301132</v>
      </c>
      <c r="AQB40" s="2">
        <v>185922</v>
      </c>
      <c r="AQC40" s="2">
        <v>80697</v>
      </c>
      <c r="AQD40" s="2">
        <v>105152</v>
      </c>
      <c r="AQE40" s="2">
        <v>277217</v>
      </c>
      <c r="AQF40" s="2">
        <v>46753</v>
      </c>
      <c r="AQG40" s="2">
        <v>8165</v>
      </c>
      <c r="AQH40" s="2">
        <v>11870</v>
      </c>
      <c r="AQI40" s="2">
        <v>100109</v>
      </c>
      <c r="AQJ40" s="2">
        <v>152626</v>
      </c>
      <c r="AQK40" s="2">
        <v>188649</v>
      </c>
      <c r="AQL40" s="2">
        <v>58128</v>
      </c>
      <c r="AQM40" s="2">
        <v>296911</v>
      </c>
      <c r="AQN40" s="2">
        <v>1126568</v>
      </c>
      <c r="AQO40" s="2">
        <v>252350</v>
      </c>
      <c r="AQP40" s="2">
        <v>652885</v>
      </c>
      <c r="AQQ40" s="2">
        <v>131859</v>
      </c>
      <c r="AQR40" s="2">
        <v>276598</v>
      </c>
      <c r="AQS40" s="2">
        <v>30615</v>
      </c>
      <c r="AQT40" s="2">
        <v>342075</v>
      </c>
      <c r="AQU40" s="2">
        <v>202642</v>
      </c>
      <c r="AQV40" s="2">
        <v>309542</v>
      </c>
      <c r="AQW40" s="2">
        <v>11973</v>
      </c>
      <c r="AQX40" s="2">
        <v>154938</v>
      </c>
      <c r="AQY40" s="2">
        <v>258211</v>
      </c>
      <c r="AQZ40" s="2">
        <v>6162</v>
      </c>
      <c r="ARA40" s="2">
        <v>3350527</v>
      </c>
      <c r="ARB40" s="2">
        <v>72049</v>
      </c>
      <c r="ARC40" s="2">
        <v>471240</v>
      </c>
      <c r="ARD40" s="2">
        <v>4324946</v>
      </c>
      <c r="ARE40" s="2">
        <v>220272</v>
      </c>
      <c r="ARF40" s="2">
        <v>493895</v>
      </c>
      <c r="ARG40" s="2">
        <v>150662</v>
      </c>
      <c r="ARH40" s="2">
        <v>249943</v>
      </c>
      <c r="ARI40" s="2">
        <v>106543</v>
      </c>
      <c r="ARJ40" s="2">
        <v>1993409</v>
      </c>
      <c r="ARK40" s="2">
        <v>763108</v>
      </c>
      <c r="ARL40" s="2">
        <v>138258</v>
      </c>
      <c r="ARM40" s="2">
        <v>103133</v>
      </c>
      <c r="ARN40" s="2">
        <v>640230</v>
      </c>
      <c r="ARO40" s="2">
        <v>539894</v>
      </c>
      <c r="ARP40" s="2">
        <v>89272</v>
      </c>
      <c r="ARQ40" s="2">
        <v>47244</v>
      </c>
      <c r="ARR40" s="2">
        <v>6509160</v>
      </c>
      <c r="ARS40" s="2">
        <v>2175371</v>
      </c>
      <c r="ART40" s="2">
        <v>88569</v>
      </c>
      <c r="ARU40" s="2">
        <v>426154</v>
      </c>
      <c r="ARV40" s="2">
        <v>118394</v>
      </c>
      <c r="ARW40" s="2">
        <v>555976</v>
      </c>
      <c r="ARX40" s="2">
        <v>2278993</v>
      </c>
      <c r="ARY40" s="2">
        <v>284354</v>
      </c>
      <c r="ARZ40" s="2">
        <v>516481</v>
      </c>
      <c r="ASA40" s="2">
        <v>183636</v>
      </c>
      <c r="ASB40" s="2">
        <v>1438470</v>
      </c>
      <c r="ASC40" s="2">
        <v>33802</v>
      </c>
      <c r="ASD40" s="2">
        <v>32419</v>
      </c>
      <c r="ASE40" s="2" t="s">
        <v>5</v>
      </c>
      <c r="ASF40" s="2">
        <v>175423</v>
      </c>
      <c r="ASG40" s="2">
        <v>449900</v>
      </c>
      <c r="ASH40" s="2">
        <v>29694</v>
      </c>
      <c r="ASI40" s="2">
        <v>41746</v>
      </c>
      <c r="ASJ40" s="2">
        <v>40808</v>
      </c>
      <c r="ASK40" s="2">
        <v>5072594</v>
      </c>
      <c r="ASL40" s="2">
        <v>414663</v>
      </c>
      <c r="ASM40" s="2">
        <v>94156</v>
      </c>
      <c r="ASN40" s="2">
        <v>18283</v>
      </c>
      <c r="ASO40" s="2">
        <v>120654</v>
      </c>
      <c r="ASP40" s="2">
        <v>627976</v>
      </c>
      <c r="ASQ40" s="2" t="s">
        <v>5</v>
      </c>
      <c r="ASR40" s="2">
        <v>3570905</v>
      </c>
      <c r="ASS40" s="2" t="s">
        <v>5</v>
      </c>
      <c r="AST40" s="2">
        <v>254438</v>
      </c>
      <c r="ASU40" s="2">
        <v>123434</v>
      </c>
      <c r="ASV40" s="2">
        <v>84949</v>
      </c>
      <c r="ASW40" s="2">
        <v>67678</v>
      </c>
      <c r="ASX40" s="2">
        <v>107742</v>
      </c>
      <c r="ASY40" s="2">
        <v>84920</v>
      </c>
      <c r="ASZ40" s="2">
        <v>27196</v>
      </c>
      <c r="ATA40" s="2">
        <v>138464</v>
      </c>
      <c r="ATB40" s="2">
        <v>30719</v>
      </c>
      <c r="ATC40" s="2">
        <v>4091275</v>
      </c>
      <c r="ATD40" s="2">
        <v>2292182</v>
      </c>
      <c r="ATE40" s="2">
        <v>4001902</v>
      </c>
      <c r="ATF40" s="2">
        <v>306298</v>
      </c>
      <c r="ATG40" s="2">
        <v>421779</v>
      </c>
      <c r="ATH40" s="2">
        <v>2796666</v>
      </c>
      <c r="ATI40" s="2">
        <v>172794</v>
      </c>
      <c r="ATJ40" s="2">
        <v>387487</v>
      </c>
      <c r="ATK40" s="2">
        <v>162658</v>
      </c>
      <c r="ATL40" s="2">
        <v>6601</v>
      </c>
      <c r="ATM40" s="2">
        <v>177286</v>
      </c>
      <c r="ATN40" s="2">
        <v>1692980</v>
      </c>
      <c r="ATO40" s="2">
        <v>19518</v>
      </c>
      <c r="ATP40" s="2">
        <v>106245</v>
      </c>
      <c r="ATQ40" s="2">
        <v>320623</v>
      </c>
      <c r="ATR40" s="2">
        <v>86174</v>
      </c>
      <c r="ATS40" s="2">
        <v>124316</v>
      </c>
      <c r="ATT40" s="2">
        <v>552748</v>
      </c>
      <c r="ATU40" s="2">
        <v>45542</v>
      </c>
      <c r="ATV40" s="2">
        <v>59109</v>
      </c>
      <c r="ATW40" s="2">
        <v>473449</v>
      </c>
      <c r="ATX40" s="2">
        <v>1085088</v>
      </c>
      <c r="ATY40" s="2">
        <v>173302</v>
      </c>
      <c r="ATZ40" s="2">
        <v>1685081</v>
      </c>
      <c r="AUA40" s="2">
        <v>514269</v>
      </c>
      <c r="AUB40" s="2">
        <v>55353</v>
      </c>
      <c r="AUC40" s="2">
        <v>5688</v>
      </c>
      <c r="AUD40" s="2">
        <v>520460</v>
      </c>
      <c r="AUE40" s="2">
        <v>1821139</v>
      </c>
      <c r="AUF40" s="2">
        <v>119566</v>
      </c>
      <c r="AUG40" s="2">
        <v>112846</v>
      </c>
      <c r="AUH40" s="2">
        <v>150739</v>
      </c>
      <c r="AUI40" s="2">
        <v>368565</v>
      </c>
      <c r="AUJ40" s="2">
        <v>239647</v>
      </c>
      <c r="AUK40" s="2">
        <v>1242112</v>
      </c>
      <c r="AUL40" s="2">
        <v>114903</v>
      </c>
      <c r="AUM40" s="2" t="s">
        <v>5</v>
      </c>
      <c r="AUN40" s="2">
        <v>248663</v>
      </c>
      <c r="AUO40" s="2">
        <v>88257</v>
      </c>
      <c r="AUP40" s="2">
        <v>201011</v>
      </c>
      <c r="AUQ40" s="2">
        <v>127291</v>
      </c>
      <c r="AUR40" s="2">
        <v>2463081</v>
      </c>
      <c r="AUS40" s="2">
        <v>184511</v>
      </c>
      <c r="AUT40" s="2">
        <v>106713</v>
      </c>
      <c r="AUU40" s="2">
        <v>101242</v>
      </c>
      <c r="AUV40" s="2">
        <v>186890</v>
      </c>
      <c r="AUW40" s="2" t="s">
        <v>5</v>
      </c>
      <c r="AUX40" s="2">
        <v>37796</v>
      </c>
      <c r="AUY40" s="2">
        <v>19059</v>
      </c>
      <c r="AUZ40" s="2">
        <v>44916</v>
      </c>
      <c r="AVA40" s="2">
        <v>1829025</v>
      </c>
      <c r="AVB40" s="2">
        <v>215086</v>
      </c>
      <c r="AVC40" s="2">
        <v>112443</v>
      </c>
      <c r="AVD40" s="2">
        <v>266458</v>
      </c>
      <c r="AVE40" s="2">
        <v>361935</v>
      </c>
      <c r="AVF40" s="2">
        <v>256807</v>
      </c>
      <c r="AVG40" s="2">
        <v>39668</v>
      </c>
      <c r="AVH40" s="2">
        <v>32458</v>
      </c>
      <c r="AVI40" s="2">
        <v>180362</v>
      </c>
      <c r="AVJ40" s="2">
        <v>31305</v>
      </c>
      <c r="AVK40" s="2">
        <v>209755</v>
      </c>
      <c r="AVL40" s="2">
        <v>279100</v>
      </c>
      <c r="AVM40" s="2">
        <v>229488</v>
      </c>
      <c r="AVN40" s="2">
        <v>151047</v>
      </c>
      <c r="AVO40" s="2">
        <v>327387</v>
      </c>
      <c r="AVP40" s="2">
        <v>174465</v>
      </c>
      <c r="AVQ40" s="2">
        <v>99896</v>
      </c>
      <c r="AVR40" s="2">
        <v>1089081</v>
      </c>
      <c r="AVS40" s="2">
        <v>54475</v>
      </c>
      <c r="AVT40" s="2">
        <v>123592</v>
      </c>
      <c r="AVU40" s="2">
        <v>119128</v>
      </c>
      <c r="AVV40" s="2">
        <v>267090</v>
      </c>
      <c r="AVW40" s="2">
        <v>106295</v>
      </c>
      <c r="AVX40" s="2">
        <v>6435</v>
      </c>
      <c r="AVY40" s="2">
        <v>37200</v>
      </c>
      <c r="AVZ40" s="2">
        <v>20011</v>
      </c>
      <c r="AWA40" s="2">
        <v>451444</v>
      </c>
      <c r="AWB40" s="2">
        <v>105221</v>
      </c>
      <c r="AWC40" s="2">
        <v>20953</v>
      </c>
      <c r="AWD40" s="2">
        <v>80312</v>
      </c>
      <c r="AWE40" s="2">
        <v>44395</v>
      </c>
      <c r="AWF40" s="2">
        <v>16608</v>
      </c>
      <c r="AWG40" s="2">
        <v>160760</v>
      </c>
      <c r="AWH40" s="2">
        <v>260942</v>
      </c>
      <c r="AWI40" s="2">
        <v>267819</v>
      </c>
      <c r="AWJ40" s="2">
        <v>88294</v>
      </c>
      <c r="AWK40" s="2">
        <v>44402</v>
      </c>
      <c r="AWL40" s="2">
        <v>136274</v>
      </c>
      <c r="AWM40" s="2">
        <v>51799</v>
      </c>
      <c r="AWN40" s="2">
        <v>186020</v>
      </c>
      <c r="AWO40" s="2">
        <v>225984</v>
      </c>
      <c r="AWP40" s="2">
        <v>23454</v>
      </c>
      <c r="AWQ40" s="2">
        <v>115527</v>
      </c>
      <c r="AWR40" s="2">
        <v>4474</v>
      </c>
      <c r="AWS40" s="2">
        <v>82790</v>
      </c>
      <c r="AWT40" s="2" t="s">
        <v>5</v>
      </c>
      <c r="AWU40" s="2">
        <v>35474</v>
      </c>
      <c r="AWV40" s="2">
        <v>481850</v>
      </c>
      <c r="AWW40" s="2">
        <v>73305</v>
      </c>
      <c r="AWX40" s="2">
        <v>32300</v>
      </c>
      <c r="AWY40" s="2">
        <v>463417</v>
      </c>
      <c r="AWZ40" s="2">
        <v>156120</v>
      </c>
      <c r="AXA40" s="2">
        <v>169935</v>
      </c>
      <c r="AXB40" s="2">
        <v>125522</v>
      </c>
      <c r="AXC40" s="2">
        <v>511289</v>
      </c>
      <c r="AXD40" s="2">
        <v>123112</v>
      </c>
      <c r="AXE40" s="2">
        <v>313925</v>
      </c>
      <c r="AXF40" s="2">
        <v>112980</v>
      </c>
      <c r="AXG40" s="2">
        <v>2468669</v>
      </c>
      <c r="AXH40" s="2" t="s">
        <v>5</v>
      </c>
      <c r="AXI40" s="2">
        <v>107772</v>
      </c>
      <c r="AXJ40" s="2">
        <v>14243</v>
      </c>
      <c r="AXK40" s="2">
        <v>56772</v>
      </c>
      <c r="AXL40" s="2">
        <v>2493651</v>
      </c>
      <c r="AXM40" s="2">
        <v>193994</v>
      </c>
      <c r="AXN40" s="2">
        <v>330227</v>
      </c>
      <c r="AXO40" s="2">
        <v>30868</v>
      </c>
      <c r="AXP40" s="2">
        <v>110625</v>
      </c>
      <c r="AXQ40" s="2">
        <v>183775</v>
      </c>
      <c r="AXR40" s="2">
        <v>2919350</v>
      </c>
      <c r="AXS40" s="2">
        <v>0</v>
      </c>
      <c r="AXT40" s="2">
        <v>28946</v>
      </c>
      <c r="AXU40" s="2">
        <v>7925769</v>
      </c>
      <c r="AXV40" s="2">
        <v>0</v>
      </c>
      <c r="AXW40" s="2">
        <v>7102303</v>
      </c>
      <c r="AXX40" s="2">
        <v>316098</v>
      </c>
      <c r="AXY40" s="2">
        <v>287568</v>
      </c>
      <c r="AXZ40" s="2">
        <v>138468</v>
      </c>
      <c r="AYA40" s="2">
        <v>244435</v>
      </c>
      <c r="AYB40" s="2">
        <v>220891</v>
      </c>
      <c r="AYC40" s="2">
        <v>48217</v>
      </c>
      <c r="AYD40" s="2">
        <v>226124</v>
      </c>
      <c r="AYE40" s="2">
        <v>7766388</v>
      </c>
      <c r="AYF40" s="2">
        <v>85474</v>
      </c>
      <c r="AYG40" s="2">
        <v>449166</v>
      </c>
      <c r="AYH40" s="2">
        <v>515278</v>
      </c>
      <c r="AYI40" s="2">
        <v>0</v>
      </c>
      <c r="AYJ40" s="2">
        <v>734414</v>
      </c>
      <c r="AYK40" s="2">
        <v>115244</v>
      </c>
      <c r="AYL40" s="2">
        <v>388068</v>
      </c>
      <c r="AYM40" s="2">
        <v>87431</v>
      </c>
      <c r="AYN40" s="2">
        <v>428848</v>
      </c>
      <c r="AYO40" s="2">
        <v>256704</v>
      </c>
      <c r="AYP40" s="2">
        <v>0</v>
      </c>
      <c r="AYQ40" s="2">
        <v>68047</v>
      </c>
      <c r="AYR40" s="2">
        <v>174525</v>
      </c>
      <c r="AYS40" s="2">
        <v>136029</v>
      </c>
      <c r="AYT40" s="2">
        <v>837473</v>
      </c>
      <c r="AYU40" s="2">
        <v>497693</v>
      </c>
      <c r="AYV40" s="2">
        <v>777850</v>
      </c>
      <c r="AYW40" s="2">
        <v>1185298</v>
      </c>
      <c r="AYX40" s="2">
        <v>2446715</v>
      </c>
      <c r="AYY40" s="2">
        <v>88030</v>
      </c>
      <c r="AYZ40" s="2">
        <v>451338</v>
      </c>
      <c r="AZA40" s="2">
        <v>430595</v>
      </c>
      <c r="AZB40" s="2">
        <v>562338</v>
      </c>
      <c r="AZC40" s="2">
        <v>103558</v>
      </c>
      <c r="AZD40" s="2">
        <v>72214</v>
      </c>
      <c r="AZE40" s="2">
        <v>3896563</v>
      </c>
      <c r="AZF40" s="2">
        <v>660495</v>
      </c>
      <c r="AZG40" s="2">
        <v>4489095</v>
      </c>
      <c r="AZH40" s="2">
        <v>13325542</v>
      </c>
      <c r="AZI40" s="2">
        <v>206556</v>
      </c>
      <c r="AZJ40" s="2">
        <v>1977313</v>
      </c>
      <c r="AZK40" s="2">
        <v>636046</v>
      </c>
      <c r="AZL40" s="2">
        <v>75001</v>
      </c>
      <c r="AZM40" s="2">
        <v>125848</v>
      </c>
      <c r="AZN40" s="2">
        <v>490972</v>
      </c>
      <c r="AZO40" s="2" t="s">
        <v>5</v>
      </c>
      <c r="AZP40" s="2">
        <v>5753308</v>
      </c>
      <c r="AZQ40" s="2">
        <v>314197</v>
      </c>
      <c r="AZR40" s="2">
        <v>597311</v>
      </c>
      <c r="AZS40" s="2">
        <v>134749</v>
      </c>
      <c r="AZT40" s="2">
        <v>256700</v>
      </c>
      <c r="AZU40" s="2">
        <v>238498</v>
      </c>
      <c r="AZV40" s="2">
        <v>4988576</v>
      </c>
      <c r="AZW40" s="2">
        <v>856744</v>
      </c>
      <c r="AZX40" s="2">
        <v>257122</v>
      </c>
      <c r="AZY40" s="2">
        <v>2875</v>
      </c>
      <c r="AZZ40" s="2">
        <v>5228464</v>
      </c>
      <c r="BAA40" s="2">
        <v>131671</v>
      </c>
      <c r="BAB40" s="2">
        <v>175216</v>
      </c>
      <c r="BAC40" s="2">
        <v>15032120</v>
      </c>
      <c r="BAD40" s="2">
        <v>212432</v>
      </c>
      <c r="BAE40" s="2">
        <v>0</v>
      </c>
      <c r="BAF40" s="2">
        <v>47980437</v>
      </c>
      <c r="BAG40" s="2">
        <v>268725</v>
      </c>
      <c r="BAH40" s="2">
        <v>1485111</v>
      </c>
      <c r="BAI40" s="2">
        <v>38816</v>
      </c>
      <c r="BAJ40" s="2">
        <v>179632</v>
      </c>
      <c r="BAK40" s="2">
        <v>44680</v>
      </c>
      <c r="BAL40" s="2">
        <v>341574</v>
      </c>
      <c r="BAM40" s="2">
        <v>80131</v>
      </c>
      <c r="BAN40" s="2">
        <v>477856</v>
      </c>
      <c r="BAO40" s="2">
        <v>1788966</v>
      </c>
      <c r="BAP40" s="2">
        <v>657619</v>
      </c>
      <c r="BAQ40" s="2">
        <v>45785</v>
      </c>
      <c r="BAR40" s="2">
        <v>330141</v>
      </c>
      <c r="BAS40" s="2">
        <v>44029</v>
      </c>
      <c r="BAT40" s="2">
        <v>790354</v>
      </c>
      <c r="BAU40" s="2">
        <v>231662</v>
      </c>
      <c r="BAV40" s="2">
        <v>362041</v>
      </c>
      <c r="BAW40" s="2">
        <v>317496</v>
      </c>
      <c r="BAX40" s="2">
        <v>280974</v>
      </c>
      <c r="BAY40" s="2">
        <v>120865</v>
      </c>
      <c r="BAZ40" s="2">
        <v>282380</v>
      </c>
      <c r="BBA40" s="2">
        <v>328135</v>
      </c>
      <c r="BBB40" s="2">
        <v>1850006</v>
      </c>
      <c r="BBC40" s="2">
        <v>436008</v>
      </c>
      <c r="BBD40" s="2">
        <v>587460</v>
      </c>
      <c r="BBE40" s="2">
        <v>128020</v>
      </c>
      <c r="BBF40" s="2">
        <v>258774</v>
      </c>
      <c r="BBG40" s="2">
        <v>273662</v>
      </c>
      <c r="BBH40" s="2">
        <v>207889</v>
      </c>
      <c r="BBI40" s="2">
        <v>208259</v>
      </c>
      <c r="BBJ40" s="2">
        <v>3554102</v>
      </c>
      <c r="BBK40" s="2">
        <v>188820</v>
      </c>
      <c r="BBL40" s="2">
        <v>90338</v>
      </c>
      <c r="BBM40" s="2">
        <v>183423</v>
      </c>
      <c r="BBN40" s="2">
        <v>44821</v>
      </c>
      <c r="BBO40" s="2">
        <v>777832</v>
      </c>
      <c r="BBP40" s="2">
        <v>227079</v>
      </c>
      <c r="BBQ40" s="2">
        <v>316557</v>
      </c>
      <c r="BBR40" s="2">
        <v>22448</v>
      </c>
      <c r="BBS40" s="2">
        <v>208605</v>
      </c>
      <c r="BBT40" s="2">
        <v>342031</v>
      </c>
      <c r="BBU40" s="2">
        <v>117986</v>
      </c>
      <c r="BBV40" s="2">
        <v>379990</v>
      </c>
      <c r="BBW40" s="2">
        <v>309949</v>
      </c>
      <c r="BBX40" s="2">
        <v>141701</v>
      </c>
      <c r="BBY40" s="2">
        <v>70692</v>
      </c>
      <c r="BBZ40" s="2">
        <v>71623</v>
      </c>
      <c r="BCA40" s="2">
        <v>8050351</v>
      </c>
      <c r="BCB40" s="2">
        <v>133666</v>
      </c>
      <c r="BCC40" s="2">
        <v>9325</v>
      </c>
      <c r="BCD40" s="2">
        <v>151834</v>
      </c>
      <c r="BCE40" s="2">
        <v>775605</v>
      </c>
      <c r="BCF40" s="2">
        <v>244127</v>
      </c>
      <c r="BCG40" s="2">
        <v>134197</v>
      </c>
      <c r="BCH40" s="2">
        <v>94564</v>
      </c>
      <c r="BCI40" s="2">
        <v>74467</v>
      </c>
      <c r="BCJ40" s="2">
        <v>162533</v>
      </c>
      <c r="BCK40" s="2">
        <v>72609</v>
      </c>
      <c r="BCL40" s="2">
        <v>65029</v>
      </c>
      <c r="BCM40" s="2">
        <v>170696</v>
      </c>
      <c r="BCN40" s="2">
        <v>136797</v>
      </c>
      <c r="BCO40" s="2">
        <v>91119</v>
      </c>
      <c r="BCP40" s="2">
        <v>276356</v>
      </c>
      <c r="BCQ40" s="2">
        <v>407902</v>
      </c>
      <c r="BCR40" s="2">
        <v>1528574</v>
      </c>
      <c r="BCS40" s="2">
        <v>90915</v>
      </c>
      <c r="BCT40" s="2">
        <v>838324</v>
      </c>
      <c r="BCU40" s="2">
        <v>411673</v>
      </c>
      <c r="BCV40" s="2">
        <v>7054</v>
      </c>
      <c r="BCW40" s="2">
        <v>12740</v>
      </c>
      <c r="BCX40" s="2">
        <v>579230</v>
      </c>
      <c r="BCY40" s="2">
        <v>33547</v>
      </c>
      <c r="BCZ40" s="2">
        <v>1877744</v>
      </c>
      <c r="BDA40" s="2">
        <v>3600945</v>
      </c>
      <c r="BDB40" s="2">
        <v>237230</v>
      </c>
      <c r="BDC40" s="2">
        <v>390904</v>
      </c>
      <c r="BDD40" s="2">
        <v>59304</v>
      </c>
      <c r="BDE40" s="2">
        <v>435702</v>
      </c>
      <c r="BDF40" s="2">
        <v>119417</v>
      </c>
      <c r="BDG40" s="2">
        <v>38512</v>
      </c>
      <c r="BDH40" s="2">
        <v>472455</v>
      </c>
      <c r="BDI40" s="2">
        <v>82476</v>
      </c>
      <c r="BDJ40" s="2">
        <v>85131</v>
      </c>
      <c r="BDK40" s="2">
        <v>43983</v>
      </c>
      <c r="BDL40" s="2">
        <v>22896</v>
      </c>
      <c r="BDM40" s="2">
        <v>12755</v>
      </c>
      <c r="BDN40" s="2">
        <v>6314</v>
      </c>
      <c r="BDO40" s="2">
        <v>2542302</v>
      </c>
      <c r="BDP40" s="2">
        <v>68057</v>
      </c>
      <c r="BDQ40" s="2">
        <v>99779</v>
      </c>
      <c r="BDR40" s="2">
        <v>374174</v>
      </c>
      <c r="BDS40" s="2">
        <v>107539</v>
      </c>
      <c r="BDT40" s="2">
        <v>762740</v>
      </c>
      <c r="BDU40" s="2">
        <v>93289</v>
      </c>
      <c r="BDV40" s="2">
        <v>160604</v>
      </c>
      <c r="BDW40" s="2">
        <v>124052</v>
      </c>
      <c r="BDX40" s="2">
        <v>207707</v>
      </c>
      <c r="BDY40" s="2">
        <v>71920</v>
      </c>
      <c r="BDZ40" s="2">
        <v>29771</v>
      </c>
      <c r="BEA40" s="2">
        <v>29759</v>
      </c>
      <c r="BEB40" s="2">
        <v>41653</v>
      </c>
      <c r="BEC40" s="2">
        <v>28656</v>
      </c>
      <c r="BED40" s="2">
        <v>451397</v>
      </c>
      <c r="BEE40" s="2">
        <v>353629</v>
      </c>
      <c r="BEF40" s="2">
        <v>191111</v>
      </c>
      <c r="BEG40" s="2">
        <v>81219</v>
      </c>
      <c r="BEH40" s="2">
        <v>189112</v>
      </c>
      <c r="BEI40" s="2">
        <v>41139</v>
      </c>
      <c r="BEJ40" s="2">
        <v>30711</v>
      </c>
      <c r="BEK40" s="2">
        <v>112874</v>
      </c>
      <c r="BEL40" s="2">
        <v>52001</v>
      </c>
      <c r="BEM40" s="2">
        <v>634707</v>
      </c>
      <c r="BEN40" s="2">
        <v>250544</v>
      </c>
      <c r="BEO40" s="2">
        <v>250857</v>
      </c>
      <c r="BEP40" s="2">
        <v>174909</v>
      </c>
      <c r="BEQ40" s="2">
        <v>409999</v>
      </c>
      <c r="BER40" s="2">
        <v>254629</v>
      </c>
      <c r="BES40" s="2">
        <v>139435</v>
      </c>
      <c r="BET40" s="2">
        <v>141804</v>
      </c>
      <c r="BEU40" s="2">
        <v>74965</v>
      </c>
      <c r="BEV40" s="2">
        <v>46780</v>
      </c>
      <c r="BEW40" s="2">
        <v>104418</v>
      </c>
      <c r="BEX40" s="2">
        <v>30207</v>
      </c>
      <c r="BEY40" s="2">
        <v>4204368</v>
      </c>
      <c r="BEZ40" s="2">
        <v>35345</v>
      </c>
      <c r="BFA40" s="2">
        <v>80576</v>
      </c>
      <c r="BFB40" s="2">
        <v>56196</v>
      </c>
      <c r="BFC40" s="2">
        <v>246995</v>
      </c>
      <c r="BFD40" s="2">
        <v>29717</v>
      </c>
      <c r="BFE40" s="2">
        <v>200154</v>
      </c>
      <c r="BFF40" s="2">
        <v>168562</v>
      </c>
      <c r="BFG40" s="2">
        <v>2036425</v>
      </c>
      <c r="BFH40" s="2">
        <v>315498</v>
      </c>
      <c r="BFI40" s="2">
        <v>1121942</v>
      </c>
      <c r="BFJ40" s="2">
        <v>605620</v>
      </c>
      <c r="BFK40" s="2">
        <v>131701</v>
      </c>
      <c r="BFL40" s="2">
        <v>11592</v>
      </c>
      <c r="BFM40" s="2">
        <v>394997</v>
      </c>
      <c r="BFN40" s="2">
        <v>241974</v>
      </c>
      <c r="BFO40" s="2">
        <v>831627</v>
      </c>
      <c r="BFP40" s="2">
        <v>70179</v>
      </c>
      <c r="BFQ40" s="2">
        <v>17550</v>
      </c>
      <c r="BFR40" s="2">
        <v>502306</v>
      </c>
      <c r="BFS40" s="2">
        <v>188141</v>
      </c>
      <c r="BFT40" s="2">
        <v>1039404</v>
      </c>
      <c r="BFU40" s="2">
        <v>16436</v>
      </c>
      <c r="BFV40" s="2">
        <v>81748</v>
      </c>
      <c r="BFW40" s="2">
        <v>7571</v>
      </c>
      <c r="BFX40" s="2">
        <v>1999084</v>
      </c>
      <c r="BFY40" s="2">
        <v>20793</v>
      </c>
      <c r="BFZ40" s="2">
        <v>749202</v>
      </c>
      <c r="BGA40" s="2">
        <v>353066</v>
      </c>
      <c r="BGB40" s="2">
        <v>161001</v>
      </c>
      <c r="BGC40" s="2">
        <v>64444</v>
      </c>
      <c r="BGD40" s="2">
        <v>142741</v>
      </c>
      <c r="BGE40" s="2">
        <v>284513</v>
      </c>
      <c r="BGF40" s="2">
        <v>444832</v>
      </c>
      <c r="BGG40" s="2">
        <v>87555</v>
      </c>
      <c r="BGH40" s="2">
        <v>64050</v>
      </c>
      <c r="BGI40" s="2">
        <v>5390</v>
      </c>
      <c r="BGJ40" s="2">
        <v>13242</v>
      </c>
      <c r="BGK40" s="2">
        <v>91444</v>
      </c>
      <c r="BGL40" s="2">
        <v>71072</v>
      </c>
      <c r="BGM40" s="2">
        <v>128457</v>
      </c>
      <c r="BGN40" s="2">
        <v>224757</v>
      </c>
      <c r="BGO40" s="2">
        <v>34215</v>
      </c>
      <c r="BGP40" s="2">
        <v>26323</v>
      </c>
      <c r="BGQ40" s="2">
        <v>48589</v>
      </c>
      <c r="BGR40" s="2">
        <v>365176</v>
      </c>
      <c r="BGS40" s="2">
        <v>50059</v>
      </c>
      <c r="BGT40" s="2">
        <v>11037</v>
      </c>
      <c r="BGU40" s="2">
        <v>42130</v>
      </c>
      <c r="BGV40" s="2">
        <v>64021</v>
      </c>
      <c r="BGW40" s="2">
        <v>463942</v>
      </c>
      <c r="BGX40" s="2">
        <v>13205</v>
      </c>
      <c r="BGY40" s="2">
        <v>779633</v>
      </c>
      <c r="BGZ40" s="2">
        <v>235343</v>
      </c>
      <c r="BHA40" s="2">
        <v>323701</v>
      </c>
      <c r="BHB40" s="2">
        <v>212468</v>
      </c>
      <c r="BHC40" s="2">
        <v>55304</v>
      </c>
      <c r="BHD40" s="2">
        <v>33899</v>
      </c>
      <c r="BHE40" s="2">
        <v>93047</v>
      </c>
      <c r="BHF40" s="2">
        <v>296871</v>
      </c>
      <c r="BHG40" s="2">
        <v>69181</v>
      </c>
      <c r="BHH40" s="2">
        <v>139024</v>
      </c>
      <c r="BHI40" s="2">
        <v>87840</v>
      </c>
      <c r="BHJ40" s="2">
        <v>49568</v>
      </c>
      <c r="BHK40" s="2">
        <v>126395</v>
      </c>
      <c r="BHL40" s="2">
        <v>35932</v>
      </c>
      <c r="BHM40" s="2">
        <v>31424</v>
      </c>
      <c r="BHN40" s="2">
        <v>216299</v>
      </c>
      <c r="BHO40" s="2">
        <v>21108</v>
      </c>
      <c r="BHP40" s="2">
        <v>57323</v>
      </c>
      <c r="BHQ40" s="2">
        <v>46230</v>
      </c>
      <c r="BHR40" s="2">
        <v>887561</v>
      </c>
      <c r="BHS40" s="2">
        <v>108459</v>
      </c>
      <c r="BHT40" s="2">
        <v>115440</v>
      </c>
      <c r="BHU40" s="2">
        <v>68499</v>
      </c>
      <c r="BHV40" s="2">
        <v>34711</v>
      </c>
      <c r="BHW40" s="2">
        <v>280096</v>
      </c>
      <c r="BHX40" s="2">
        <v>77020</v>
      </c>
      <c r="BHY40" s="2">
        <v>21857</v>
      </c>
      <c r="BHZ40" s="2">
        <v>142910</v>
      </c>
      <c r="BIA40" s="2">
        <v>34966</v>
      </c>
      <c r="BIB40" s="2">
        <v>155532</v>
      </c>
      <c r="BIC40" s="2">
        <v>10456</v>
      </c>
      <c r="BID40" s="2">
        <v>87260</v>
      </c>
      <c r="BIE40" s="2">
        <v>137331</v>
      </c>
      <c r="BIF40" s="2">
        <v>12635</v>
      </c>
      <c r="BIG40" s="2">
        <v>255407</v>
      </c>
      <c r="BIH40" s="2">
        <v>78574</v>
      </c>
      <c r="BII40" s="2">
        <v>16033</v>
      </c>
      <c r="BIJ40" s="2">
        <v>81019</v>
      </c>
      <c r="BIK40" s="2">
        <v>316005</v>
      </c>
      <c r="BIL40" s="2">
        <v>3034</v>
      </c>
      <c r="BIM40" s="2">
        <v>159836</v>
      </c>
      <c r="BIN40" s="2">
        <v>50551</v>
      </c>
      <c r="BIO40" s="2">
        <v>432598</v>
      </c>
      <c r="BIP40" s="2">
        <v>122132</v>
      </c>
      <c r="BIQ40" s="2">
        <v>16905</v>
      </c>
      <c r="BIR40" s="2">
        <v>651376</v>
      </c>
      <c r="BIS40" s="2">
        <v>106658</v>
      </c>
      <c r="BIT40" s="2">
        <v>168733</v>
      </c>
      <c r="BIU40" s="2">
        <v>25427</v>
      </c>
      <c r="BIV40" s="2">
        <v>544188</v>
      </c>
      <c r="BIW40" s="2">
        <v>83545</v>
      </c>
      <c r="BIX40" s="2">
        <v>257159</v>
      </c>
      <c r="BIY40" s="2">
        <v>726475</v>
      </c>
      <c r="BIZ40" s="2">
        <v>107363</v>
      </c>
      <c r="BJA40" s="2">
        <v>89863</v>
      </c>
      <c r="BJB40" s="2">
        <v>70758</v>
      </c>
      <c r="BJC40" s="2">
        <v>110863</v>
      </c>
      <c r="BJD40" s="2">
        <v>178070</v>
      </c>
      <c r="BJE40" s="2">
        <v>196182</v>
      </c>
      <c r="BJF40" s="2">
        <v>122599</v>
      </c>
      <c r="BJG40" s="2">
        <v>160445</v>
      </c>
      <c r="BJH40" s="2">
        <v>296247</v>
      </c>
      <c r="BJI40" s="2">
        <v>87966</v>
      </c>
      <c r="BJJ40" s="2">
        <v>295010</v>
      </c>
      <c r="BJK40" s="2">
        <v>66064</v>
      </c>
      <c r="BJL40" s="2">
        <v>77543</v>
      </c>
      <c r="BJM40" s="2">
        <v>41053</v>
      </c>
      <c r="BJN40" s="2">
        <v>26242</v>
      </c>
      <c r="BJO40" s="2">
        <v>2860699</v>
      </c>
      <c r="BJP40" s="2">
        <v>130975</v>
      </c>
      <c r="BJQ40" s="2">
        <v>203262</v>
      </c>
      <c r="BJR40" s="2">
        <v>160069</v>
      </c>
      <c r="BJS40" s="2">
        <v>194257</v>
      </c>
      <c r="BJT40" s="2">
        <v>49118</v>
      </c>
      <c r="BJU40" s="2">
        <v>65354</v>
      </c>
      <c r="BJV40" s="2">
        <v>330531</v>
      </c>
      <c r="BJW40" s="2">
        <v>232559</v>
      </c>
      <c r="BJX40" s="2">
        <v>31318</v>
      </c>
      <c r="BJY40" s="2">
        <v>261326</v>
      </c>
      <c r="BJZ40" s="2">
        <v>43978</v>
      </c>
      <c r="BKA40" s="2">
        <v>141040</v>
      </c>
      <c r="BKB40" s="2">
        <v>51492</v>
      </c>
      <c r="BKC40" s="2">
        <v>986786</v>
      </c>
      <c r="BKD40" s="2">
        <v>4702138</v>
      </c>
      <c r="BKE40" s="2">
        <v>333110</v>
      </c>
      <c r="BKF40" s="2">
        <v>560442</v>
      </c>
      <c r="BKG40" s="2">
        <v>426443</v>
      </c>
      <c r="BKH40" s="2">
        <v>840986</v>
      </c>
      <c r="BKI40" s="2">
        <v>81073</v>
      </c>
      <c r="BKJ40" s="2">
        <v>37339</v>
      </c>
      <c r="BKK40" s="2">
        <v>180606</v>
      </c>
      <c r="BKL40" s="2">
        <v>591984</v>
      </c>
      <c r="BKM40" s="2">
        <v>167080</v>
      </c>
      <c r="BKN40" s="2">
        <v>28145</v>
      </c>
      <c r="BKO40" s="2">
        <v>667289</v>
      </c>
      <c r="BKP40" s="2">
        <v>467232</v>
      </c>
      <c r="BKQ40" s="2">
        <v>94386</v>
      </c>
      <c r="BKR40" s="2">
        <v>378525</v>
      </c>
      <c r="BKS40" s="2">
        <v>77669</v>
      </c>
      <c r="BKT40" s="2">
        <v>35972</v>
      </c>
      <c r="BKU40" s="2">
        <v>252554</v>
      </c>
      <c r="BKV40" s="2">
        <v>356905</v>
      </c>
      <c r="BKW40" s="2">
        <v>181737</v>
      </c>
      <c r="BKX40" s="2">
        <v>158894</v>
      </c>
      <c r="BKY40" s="2">
        <v>754896</v>
      </c>
      <c r="BKZ40" s="2">
        <v>271814</v>
      </c>
      <c r="BLA40" s="2">
        <v>400053</v>
      </c>
      <c r="BLB40" s="2">
        <v>490233</v>
      </c>
      <c r="BLC40" s="2">
        <v>1113413</v>
      </c>
      <c r="BLD40" s="2">
        <v>639141</v>
      </c>
      <c r="BLE40" s="2">
        <v>72314</v>
      </c>
      <c r="BLF40" s="2">
        <v>16547</v>
      </c>
      <c r="BLG40" s="2">
        <v>429605</v>
      </c>
      <c r="BLH40" s="2">
        <v>1204623</v>
      </c>
      <c r="BLI40" s="2">
        <v>22247</v>
      </c>
      <c r="BLJ40" s="2">
        <v>172502</v>
      </c>
      <c r="BLK40" s="2">
        <v>80305</v>
      </c>
      <c r="BLL40" s="2">
        <v>2105309</v>
      </c>
      <c r="BLM40" s="2">
        <v>81025</v>
      </c>
      <c r="BLN40" s="2">
        <v>74374</v>
      </c>
      <c r="BLO40" s="2">
        <v>162802</v>
      </c>
      <c r="BLP40" s="2">
        <v>148169</v>
      </c>
      <c r="BLQ40" s="2">
        <v>409768</v>
      </c>
      <c r="BLR40" s="2">
        <v>358221</v>
      </c>
      <c r="BLS40" s="2">
        <v>841851</v>
      </c>
      <c r="BLT40" s="2">
        <v>324013</v>
      </c>
      <c r="BLU40" s="2">
        <v>74456</v>
      </c>
      <c r="BLV40" s="2">
        <v>98686</v>
      </c>
      <c r="BLW40" s="2">
        <v>260947</v>
      </c>
      <c r="BLX40" s="2">
        <v>155466</v>
      </c>
      <c r="BLY40" s="2">
        <v>78482</v>
      </c>
      <c r="BLZ40" s="2">
        <v>400823</v>
      </c>
      <c r="BMA40" s="2">
        <v>490687</v>
      </c>
      <c r="BMB40" s="2">
        <v>34464</v>
      </c>
      <c r="BMC40" s="2">
        <v>1521509</v>
      </c>
      <c r="BMD40" s="2">
        <v>5409942</v>
      </c>
      <c r="BME40" s="2">
        <v>382936</v>
      </c>
      <c r="BMF40" s="2">
        <v>30005</v>
      </c>
      <c r="BMG40" s="2">
        <v>1593421</v>
      </c>
      <c r="BMH40" s="2">
        <v>308898</v>
      </c>
      <c r="BMI40" s="2">
        <v>6855286</v>
      </c>
      <c r="BMJ40" s="2">
        <v>174831</v>
      </c>
      <c r="BMK40" s="2">
        <v>201236</v>
      </c>
      <c r="BML40" s="2">
        <v>1043523</v>
      </c>
      <c r="BMM40" s="2">
        <v>149277</v>
      </c>
      <c r="BMN40" s="2">
        <v>143887</v>
      </c>
      <c r="BMO40" s="2">
        <v>346178</v>
      </c>
      <c r="BMP40" s="2">
        <v>145469</v>
      </c>
      <c r="BMQ40" s="2">
        <v>210939</v>
      </c>
      <c r="BMR40" s="2">
        <v>763413</v>
      </c>
      <c r="BMS40" s="2">
        <v>85700</v>
      </c>
      <c r="BMT40" s="2">
        <v>40899</v>
      </c>
      <c r="BMU40" s="2">
        <v>218613</v>
      </c>
      <c r="BMV40" s="2">
        <v>285600</v>
      </c>
      <c r="BMW40" s="2">
        <v>343901</v>
      </c>
      <c r="BMX40" s="2">
        <v>390670</v>
      </c>
      <c r="BMY40" s="2">
        <v>747042</v>
      </c>
      <c r="BMZ40" s="2">
        <v>87225</v>
      </c>
      <c r="BNA40" s="2">
        <v>103227</v>
      </c>
      <c r="BNB40" s="2">
        <v>87049</v>
      </c>
      <c r="BNC40" s="2">
        <v>90100</v>
      </c>
      <c r="BND40" s="2">
        <v>274837</v>
      </c>
      <c r="BNE40" s="2">
        <v>1568665</v>
      </c>
      <c r="BNF40" s="2" t="s">
        <v>5</v>
      </c>
      <c r="BNG40" s="2">
        <v>169951</v>
      </c>
      <c r="BNH40" s="2">
        <v>229471</v>
      </c>
      <c r="BNI40" s="2">
        <v>283689</v>
      </c>
      <c r="BNJ40" s="2">
        <v>311118</v>
      </c>
      <c r="BNK40" s="2">
        <v>255966</v>
      </c>
      <c r="BNL40" s="2">
        <v>426839</v>
      </c>
      <c r="BNM40" s="2">
        <v>1039574</v>
      </c>
      <c r="BNN40" s="2">
        <v>526908</v>
      </c>
      <c r="BNO40" s="2">
        <v>44612</v>
      </c>
      <c r="BNP40" s="2">
        <v>234691</v>
      </c>
      <c r="BNQ40" s="2">
        <v>178387</v>
      </c>
      <c r="BNR40" s="2">
        <v>122942</v>
      </c>
      <c r="BNS40" s="2">
        <v>6048327</v>
      </c>
      <c r="BNT40" s="2">
        <v>121698</v>
      </c>
      <c r="BNU40" s="2">
        <v>93268</v>
      </c>
      <c r="BNV40" s="2">
        <v>142701</v>
      </c>
      <c r="BNW40" s="2">
        <v>56250</v>
      </c>
      <c r="BNX40" s="2">
        <v>25370</v>
      </c>
      <c r="BNY40" s="2">
        <v>53090</v>
      </c>
      <c r="BNZ40" s="2">
        <v>94518</v>
      </c>
      <c r="BOA40" s="2">
        <v>283057</v>
      </c>
      <c r="BOB40" s="2">
        <v>156593</v>
      </c>
      <c r="BOC40" s="2">
        <v>53669</v>
      </c>
      <c r="BOD40" s="2">
        <v>266781</v>
      </c>
      <c r="BOE40" s="2">
        <v>62716</v>
      </c>
      <c r="BOF40" s="2">
        <v>66012</v>
      </c>
      <c r="BOG40" s="2">
        <v>1037078</v>
      </c>
      <c r="BOH40" s="2">
        <v>1055896</v>
      </c>
      <c r="BOI40" s="2">
        <v>236698</v>
      </c>
      <c r="BOJ40" s="2">
        <v>167569</v>
      </c>
      <c r="BOK40" s="2">
        <v>624574</v>
      </c>
      <c r="BOL40" s="2">
        <v>138075</v>
      </c>
      <c r="BOM40" s="2">
        <v>65480</v>
      </c>
      <c r="BON40" s="2">
        <v>344015</v>
      </c>
      <c r="BOO40" s="2">
        <v>220059</v>
      </c>
      <c r="BOP40" s="2">
        <v>244407</v>
      </c>
      <c r="BOQ40" s="2">
        <v>218731</v>
      </c>
      <c r="BOR40" s="2">
        <v>230836</v>
      </c>
      <c r="BOS40" s="2">
        <v>68328</v>
      </c>
      <c r="BOT40" s="2">
        <v>378004</v>
      </c>
      <c r="BOU40" s="2">
        <v>270666</v>
      </c>
      <c r="BOV40" s="2">
        <v>525162</v>
      </c>
      <c r="BOW40" s="2">
        <v>370890</v>
      </c>
      <c r="BOX40" s="2">
        <v>909407</v>
      </c>
      <c r="BOY40" s="2">
        <v>425198</v>
      </c>
      <c r="BOZ40" s="2">
        <v>163404</v>
      </c>
      <c r="BPA40" s="2">
        <v>467246</v>
      </c>
      <c r="BPB40" s="2">
        <v>80254</v>
      </c>
      <c r="BPC40" s="2">
        <v>98128</v>
      </c>
      <c r="BPD40" s="2">
        <v>76664</v>
      </c>
      <c r="BPE40" s="2">
        <v>250834</v>
      </c>
      <c r="BPF40" s="2">
        <v>124724</v>
      </c>
      <c r="BPG40" s="2">
        <v>801962</v>
      </c>
      <c r="BPH40" s="2">
        <v>381272</v>
      </c>
      <c r="BPI40" s="2">
        <v>845923</v>
      </c>
      <c r="BPJ40" s="2">
        <v>675489</v>
      </c>
      <c r="BPK40" s="2">
        <v>2410505</v>
      </c>
      <c r="BPL40" s="2">
        <v>240124</v>
      </c>
      <c r="BPM40" s="2">
        <v>392929</v>
      </c>
      <c r="BPN40" s="2">
        <v>108259</v>
      </c>
      <c r="BPO40" s="2">
        <v>562044</v>
      </c>
      <c r="BPP40" s="2">
        <v>123197</v>
      </c>
      <c r="BPQ40" s="2">
        <v>371301</v>
      </c>
      <c r="BPR40" s="2">
        <v>329875</v>
      </c>
      <c r="BPS40" s="2">
        <v>224961</v>
      </c>
      <c r="BPT40" s="2">
        <v>298486</v>
      </c>
      <c r="BPU40" s="2">
        <v>2534227</v>
      </c>
      <c r="BPV40" s="2">
        <v>154205</v>
      </c>
      <c r="BPW40" s="2">
        <v>190171</v>
      </c>
      <c r="BPX40" s="2">
        <v>71847</v>
      </c>
      <c r="BPY40" s="2">
        <v>2765843</v>
      </c>
      <c r="BPZ40" s="2">
        <v>467028</v>
      </c>
      <c r="BQA40" s="2">
        <v>527264</v>
      </c>
      <c r="BQB40" s="2">
        <v>2106355</v>
      </c>
      <c r="BQC40" s="2">
        <v>29395</v>
      </c>
      <c r="BQD40" s="2">
        <v>767275</v>
      </c>
      <c r="BQE40" s="2">
        <v>115531</v>
      </c>
      <c r="BQF40" s="2">
        <v>230800</v>
      </c>
      <c r="BQG40" s="2">
        <v>154624</v>
      </c>
      <c r="BQH40" s="2">
        <v>619845</v>
      </c>
      <c r="BQI40" s="2">
        <v>384849</v>
      </c>
      <c r="BQJ40" s="2">
        <v>318158</v>
      </c>
      <c r="BQK40" s="2">
        <v>159418</v>
      </c>
      <c r="BQL40" s="2">
        <v>252412</v>
      </c>
      <c r="BQM40" s="2">
        <v>469201</v>
      </c>
      <c r="BQN40" s="2">
        <v>31138</v>
      </c>
      <c r="BQO40" s="2" t="s">
        <v>5</v>
      </c>
      <c r="BQP40" s="2">
        <v>7693324</v>
      </c>
      <c r="BQQ40" s="2">
        <v>196014</v>
      </c>
      <c r="BQR40" s="2">
        <v>70744</v>
      </c>
      <c r="BQS40" s="2">
        <v>94302</v>
      </c>
      <c r="BQT40" s="2">
        <v>595823</v>
      </c>
      <c r="BQU40" s="2">
        <v>83389</v>
      </c>
      <c r="BQV40" s="2">
        <v>27599</v>
      </c>
      <c r="BQW40" s="2">
        <v>350469</v>
      </c>
      <c r="BQX40" s="2">
        <v>2143291</v>
      </c>
      <c r="BQY40" s="2">
        <v>792285</v>
      </c>
      <c r="BQZ40" s="2">
        <v>1102403</v>
      </c>
      <c r="BRA40" s="2">
        <v>73931</v>
      </c>
      <c r="BRB40" s="2">
        <v>180299</v>
      </c>
      <c r="BRC40" s="2">
        <v>123463</v>
      </c>
      <c r="BRD40" s="2">
        <v>363502</v>
      </c>
      <c r="BRE40" s="2">
        <v>280993</v>
      </c>
      <c r="BRF40" s="2">
        <v>78290</v>
      </c>
      <c r="BRG40" s="2">
        <v>97325</v>
      </c>
      <c r="BRH40" s="2">
        <v>769035</v>
      </c>
      <c r="BRI40" s="2">
        <v>117005</v>
      </c>
      <c r="BRJ40" s="2">
        <v>325270</v>
      </c>
      <c r="BRK40" s="2">
        <v>41570</v>
      </c>
      <c r="BRL40" s="2">
        <v>350858</v>
      </c>
      <c r="BRM40" s="2">
        <v>913550</v>
      </c>
      <c r="BRN40" s="2">
        <v>485997</v>
      </c>
      <c r="BRO40" s="2">
        <v>25236</v>
      </c>
      <c r="BRP40" s="2">
        <v>512497</v>
      </c>
      <c r="BRQ40" s="2">
        <v>69577</v>
      </c>
      <c r="BRR40" s="2">
        <v>230714</v>
      </c>
      <c r="BRS40" s="2">
        <v>278435</v>
      </c>
      <c r="BRT40" s="2">
        <v>154703</v>
      </c>
      <c r="BRU40" s="2">
        <v>873813</v>
      </c>
      <c r="BRV40" s="2">
        <v>433334</v>
      </c>
      <c r="BRW40" s="2">
        <v>2249239</v>
      </c>
      <c r="BRX40" s="2">
        <v>116585</v>
      </c>
      <c r="BRY40" s="2">
        <v>1709270</v>
      </c>
      <c r="BRZ40" s="2">
        <v>338511</v>
      </c>
      <c r="BSA40" s="2">
        <v>1240644</v>
      </c>
      <c r="BSB40" s="2">
        <v>1314265</v>
      </c>
      <c r="BSC40" s="2">
        <v>444390</v>
      </c>
      <c r="BSD40" s="2">
        <v>2365260</v>
      </c>
      <c r="BSE40" s="2">
        <v>9502863</v>
      </c>
      <c r="BSF40" s="2">
        <v>1194848</v>
      </c>
      <c r="BSG40" s="2">
        <v>50</v>
      </c>
      <c r="BSH40" s="2">
        <v>2509054</v>
      </c>
      <c r="BSI40" s="2">
        <v>5415023</v>
      </c>
      <c r="BSJ40" s="2">
        <v>5767794</v>
      </c>
      <c r="BSK40" s="2">
        <v>100107</v>
      </c>
      <c r="BSL40" s="2">
        <v>704668</v>
      </c>
      <c r="BSM40" s="2">
        <v>1428840</v>
      </c>
      <c r="BSN40" s="2">
        <v>4603736</v>
      </c>
      <c r="BSO40" s="2">
        <v>234444</v>
      </c>
      <c r="BSP40" s="2">
        <v>531798</v>
      </c>
      <c r="BSQ40" s="2">
        <v>781825</v>
      </c>
      <c r="BSR40" s="2">
        <v>178761</v>
      </c>
      <c r="BSS40" s="2">
        <v>133469</v>
      </c>
      <c r="BST40" s="2">
        <v>0</v>
      </c>
      <c r="BSU40" s="2">
        <v>1401875</v>
      </c>
      <c r="BSV40" s="2">
        <v>1678344</v>
      </c>
      <c r="BSW40" s="2">
        <v>344752</v>
      </c>
      <c r="BSX40" s="2">
        <v>1985951</v>
      </c>
      <c r="BSY40" s="2">
        <v>511928</v>
      </c>
      <c r="BSZ40" s="2">
        <v>1289923</v>
      </c>
      <c r="BTA40" s="2">
        <v>18315158</v>
      </c>
      <c r="BTB40" s="2">
        <v>1293129</v>
      </c>
      <c r="BTC40" s="2">
        <v>1478777</v>
      </c>
      <c r="BTD40" s="2">
        <v>1085270</v>
      </c>
      <c r="BTE40" s="2">
        <v>0</v>
      </c>
      <c r="BTF40" s="2">
        <v>0</v>
      </c>
      <c r="BTG40" s="2">
        <v>1196725</v>
      </c>
      <c r="BTH40" s="2">
        <v>516495</v>
      </c>
      <c r="BTI40" s="2">
        <v>1057690</v>
      </c>
      <c r="BTJ40" s="2">
        <v>4756323</v>
      </c>
      <c r="BTK40" s="2">
        <v>466534</v>
      </c>
      <c r="BTL40" s="2">
        <v>3959493</v>
      </c>
      <c r="BTM40" s="2">
        <v>4149513</v>
      </c>
      <c r="BTN40" s="2">
        <v>3977623</v>
      </c>
      <c r="BTO40" s="2">
        <v>417307</v>
      </c>
      <c r="BTP40" s="2">
        <v>1323031</v>
      </c>
      <c r="BTQ40" s="2">
        <v>212689</v>
      </c>
      <c r="BTR40" s="2">
        <v>1132443</v>
      </c>
      <c r="BTS40" s="2">
        <v>0</v>
      </c>
      <c r="BTT40" s="2">
        <v>697130</v>
      </c>
      <c r="BTU40" s="2">
        <v>104488</v>
      </c>
      <c r="BTV40" s="2">
        <v>533370</v>
      </c>
      <c r="BTW40" s="2">
        <v>3560724</v>
      </c>
      <c r="BTX40" s="2">
        <v>463711</v>
      </c>
      <c r="BTY40" s="2">
        <v>98145</v>
      </c>
      <c r="BTZ40" s="2">
        <v>594692</v>
      </c>
      <c r="BUA40" s="2">
        <v>775679</v>
      </c>
      <c r="BUB40" s="2">
        <v>1075703</v>
      </c>
      <c r="BUC40" s="2">
        <v>321265</v>
      </c>
      <c r="BUD40" s="2">
        <v>4540522</v>
      </c>
      <c r="BUE40" s="2">
        <v>263123</v>
      </c>
      <c r="BUF40" s="2">
        <v>1342546</v>
      </c>
      <c r="BUG40" s="2">
        <v>286827</v>
      </c>
      <c r="BUH40" s="2">
        <v>47668</v>
      </c>
      <c r="BUI40" s="2">
        <v>1299546</v>
      </c>
      <c r="BUJ40" s="2">
        <v>2328313</v>
      </c>
      <c r="BUK40" s="2">
        <v>2798678</v>
      </c>
      <c r="BUL40" s="2">
        <v>871365</v>
      </c>
      <c r="BUM40" s="2">
        <v>408541</v>
      </c>
      <c r="BUN40" s="2">
        <v>866903</v>
      </c>
      <c r="BUO40" s="2">
        <v>3415652</v>
      </c>
      <c r="BUP40" s="2">
        <v>289347</v>
      </c>
      <c r="BUQ40" s="2">
        <v>968012</v>
      </c>
      <c r="BUR40" s="2">
        <v>14550620</v>
      </c>
      <c r="BUS40" s="2">
        <v>664591</v>
      </c>
      <c r="BUT40" s="2">
        <v>6406133</v>
      </c>
      <c r="BUU40" s="2">
        <v>615393</v>
      </c>
      <c r="BUV40" s="2">
        <v>356222</v>
      </c>
      <c r="BUW40" s="2">
        <v>1580476</v>
      </c>
      <c r="BUX40" s="2" t="s">
        <v>5</v>
      </c>
      <c r="BUY40" s="2">
        <v>685728</v>
      </c>
      <c r="BUZ40" s="2">
        <v>107168</v>
      </c>
      <c r="BVA40" s="2">
        <v>524309</v>
      </c>
      <c r="BVB40" s="2">
        <v>457384</v>
      </c>
      <c r="BVC40" s="2">
        <v>1353703</v>
      </c>
      <c r="BVD40" s="2">
        <v>608872</v>
      </c>
      <c r="BVE40" s="2">
        <v>1643977</v>
      </c>
      <c r="BVF40" s="2">
        <v>2088518</v>
      </c>
      <c r="BVG40" s="2">
        <v>541172</v>
      </c>
      <c r="BVH40" s="2">
        <v>238876</v>
      </c>
      <c r="BVI40" s="2">
        <v>627629</v>
      </c>
      <c r="BVJ40" s="2">
        <v>1014631</v>
      </c>
      <c r="BVK40" s="2">
        <v>0</v>
      </c>
      <c r="BVL40" s="2">
        <v>2092632</v>
      </c>
      <c r="BVM40" s="2">
        <v>651499</v>
      </c>
      <c r="BVN40" s="2">
        <v>755611</v>
      </c>
      <c r="BVO40" s="2">
        <v>311553</v>
      </c>
      <c r="BVP40" s="2">
        <v>112323</v>
      </c>
      <c r="BVQ40" s="2">
        <v>371108</v>
      </c>
      <c r="BVR40" s="2">
        <v>492754</v>
      </c>
      <c r="BVS40" s="2">
        <v>751331</v>
      </c>
      <c r="BVT40" s="2">
        <v>645435</v>
      </c>
      <c r="BVU40" s="2">
        <v>2715533</v>
      </c>
      <c r="BVV40" s="2">
        <v>162901</v>
      </c>
      <c r="BVW40" s="2">
        <v>3738345</v>
      </c>
      <c r="BVX40" s="2">
        <v>106486</v>
      </c>
      <c r="BVY40" s="2">
        <v>7759240</v>
      </c>
      <c r="BVZ40" s="2">
        <v>311379</v>
      </c>
      <c r="BWA40" s="2">
        <v>620343</v>
      </c>
      <c r="BWB40" s="2">
        <v>286625</v>
      </c>
      <c r="BWC40" s="2">
        <v>1502590</v>
      </c>
      <c r="BWD40" s="2">
        <v>4859918</v>
      </c>
      <c r="BWE40" s="2">
        <v>82615</v>
      </c>
      <c r="BWF40" s="2">
        <v>496370</v>
      </c>
      <c r="BWG40" s="2">
        <v>562284</v>
      </c>
      <c r="BWH40" s="2">
        <v>53546</v>
      </c>
      <c r="BWI40" s="2">
        <v>112441</v>
      </c>
      <c r="BWJ40" s="2">
        <v>873561</v>
      </c>
      <c r="BWK40" s="2">
        <v>839085</v>
      </c>
      <c r="BWL40" s="2">
        <v>457778</v>
      </c>
      <c r="BWM40" s="2">
        <v>931079</v>
      </c>
      <c r="BWN40" s="2">
        <v>4861947</v>
      </c>
      <c r="BWO40" s="2">
        <v>213361</v>
      </c>
      <c r="BWP40" s="2">
        <v>377034</v>
      </c>
      <c r="BWQ40" s="2">
        <v>224846</v>
      </c>
      <c r="BWR40" s="2">
        <v>184533</v>
      </c>
      <c r="BWS40" s="2">
        <v>321643</v>
      </c>
      <c r="BWT40" s="2">
        <v>1456859</v>
      </c>
      <c r="BWU40" s="2">
        <v>140338</v>
      </c>
      <c r="BWV40" s="2">
        <v>82436</v>
      </c>
      <c r="BWW40" s="2">
        <v>5070574</v>
      </c>
      <c r="BWX40" s="2">
        <v>3155492</v>
      </c>
      <c r="BWY40" s="2">
        <v>86036</v>
      </c>
      <c r="BWZ40" s="2">
        <v>837251</v>
      </c>
      <c r="BXA40" s="2">
        <v>4953936</v>
      </c>
      <c r="BXB40" s="2">
        <v>146916</v>
      </c>
      <c r="BXC40" s="2">
        <v>2394007</v>
      </c>
      <c r="BXD40" s="2">
        <v>643156</v>
      </c>
      <c r="BXE40" s="2">
        <v>846747</v>
      </c>
      <c r="BXF40" s="2">
        <v>1493755</v>
      </c>
      <c r="BXG40" s="2">
        <v>1559292</v>
      </c>
      <c r="BXH40" s="2">
        <v>2215644</v>
      </c>
      <c r="BXI40" s="2">
        <v>2271712</v>
      </c>
      <c r="BXJ40" s="2">
        <v>3790157</v>
      </c>
      <c r="BXK40" s="2">
        <v>1472870</v>
      </c>
      <c r="BXL40" s="2">
        <v>882995</v>
      </c>
      <c r="BXM40" s="2">
        <v>79992</v>
      </c>
      <c r="BXN40" s="2">
        <v>1153900</v>
      </c>
      <c r="BXO40" s="2">
        <v>617669</v>
      </c>
      <c r="BXP40" s="2">
        <v>319699</v>
      </c>
      <c r="BXQ40" s="2">
        <v>190325</v>
      </c>
      <c r="BXR40" s="2">
        <v>110137</v>
      </c>
      <c r="BXS40" s="2">
        <v>2697970</v>
      </c>
      <c r="BXT40" s="2">
        <v>128854</v>
      </c>
      <c r="BXU40" s="2">
        <v>127699</v>
      </c>
      <c r="BXV40" s="2">
        <v>55250</v>
      </c>
      <c r="BXW40" s="2">
        <v>136354</v>
      </c>
      <c r="BXX40" s="2">
        <v>272432</v>
      </c>
      <c r="BXY40" s="2">
        <v>242569</v>
      </c>
      <c r="BXZ40" s="2">
        <v>122464</v>
      </c>
      <c r="BYA40" s="2">
        <v>260673</v>
      </c>
      <c r="BYB40" s="2">
        <v>2928431</v>
      </c>
      <c r="BYC40" s="2">
        <v>246086</v>
      </c>
      <c r="BYD40" s="2">
        <v>293918</v>
      </c>
      <c r="BYE40" s="2">
        <v>0</v>
      </c>
      <c r="BYF40" s="2">
        <v>383770</v>
      </c>
      <c r="BYG40" s="2">
        <v>49388</v>
      </c>
      <c r="BYH40" s="2">
        <v>1070754</v>
      </c>
      <c r="BYI40" s="2">
        <v>201810</v>
      </c>
      <c r="BYJ40" s="2">
        <v>208286</v>
      </c>
      <c r="BYK40" s="2">
        <v>305394</v>
      </c>
      <c r="BYL40" s="2">
        <v>438561</v>
      </c>
      <c r="BYM40" s="2">
        <v>325925</v>
      </c>
      <c r="BYN40" s="2">
        <v>393786</v>
      </c>
      <c r="BYO40" s="2">
        <v>205556</v>
      </c>
      <c r="BYP40" s="2">
        <v>5967994</v>
      </c>
      <c r="BYQ40" s="2">
        <v>775805</v>
      </c>
      <c r="BYR40" s="2">
        <v>910167</v>
      </c>
      <c r="BYS40" s="2">
        <v>29722</v>
      </c>
      <c r="BYT40" s="2">
        <v>24023</v>
      </c>
      <c r="BYU40" s="2">
        <v>56295</v>
      </c>
      <c r="BYV40" s="2">
        <v>456908</v>
      </c>
      <c r="BYW40" s="2">
        <v>0</v>
      </c>
      <c r="BYX40" s="2">
        <v>343640</v>
      </c>
      <c r="BYY40" s="2">
        <v>53300</v>
      </c>
      <c r="BYZ40" s="2">
        <v>335319</v>
      </c>
      <c r="BZA40" s="2">
        <v>180800</v>
      </c>
      <c r="BZB40" s="2">
        <v>55747</v>
      </c>
      <c r="BZC40" s="2">
        <v>199564</v>
      </c>
      <c r="BZD40" s="2">
        <v>4178801</v>
      </c>
      <c r="BZE40" s="2">
        <v>1397569</v>
      </c>
      <c r="BZF40" s="2">
        <v>0</v>
      </c>
      <c r="BZG40" s="2">
        <v>55077</v>
      </c>
      <c r="BZH40" s="2">
        <v>254752</v>
      </c>
      <c r="BZI40" s="2">
        <v>1826309</v>
      </c>
      <c r="BZJ40" s="2">
        <v>45551</v>
      </c>
      <c r="BZK40" s="2">
        <v>4725589</v>
      </c>
      <c r="BZL40" s="2">
        <v>210162</v>
      </c>
      <c r="BZM40" s="2">
        <v>74741</v>
      </c>
      <c r="BZN40" s="2">
        <v>5828006</v>
      </c>
      <c r="BZO40" s="2">
        <v>889848</v>
      </c>
      <c r="BZP40" s="2">
        <v>634925</v>
      </c>
      <c r="BZQ40" s="2">
        <v>114486</v>
      </c>
      <c r="BZR40" s="2">
        <v>0</v>
      </c>
      <c r="BZS40" s="2">
        <v>360549</v>
      </c>
      <c r="BZT40" s="2">
        <v>94988</v>
      </c>
      <c r="BZU40" s="2">
        <v>1193565</v>
      </c>
      <c r="BZV40" s="2">
        <v>294719</v>
      </c>
      <c r="BZW40" s="2">
        <v>790707</v>
      </c>
      <c r="BZX40" s="2">
        <v>678341</v>
      </c>
      <c r="BZY40" s="2">
        <v>1172791</v>
      </c>
      <c r="BZZ40" s="2">
        <v>104629</v>
      </c>
      <c r="CAA40" s="2">
        <v>21260</v>
      </c>
      <c r="CAB40" s="2">
        <v>91210</v>
      </c>
      <c r="CAC40" s="2">
        <v>44341</v>
      </c>
      <c r="CAD40" s="2">
        <v>212886</v>
      </c>
      <c r="CAE40" s="2">
        <v>85664</v>
      </c>
      <c r="CAF40" s="2">
        <v>361350</v>
      </c>
      <c r="CAG40" s="2">
        <v>450207</v>
      </c>
      <c r="CAH40" s="2">
        <v>296871</v>
      </c>
      <c r="CAI40" s="2">
        <v>818371</v>
      </c>
      <c r="CAJ40" s="2">
        <v>984794</v>
      </c>
      <c r="CAK40" s="2">
        <v>276498</v>
      </c>
      <c r="CAL40" s="2">
        <v>927038</v>
      </c>
      <c r="CAM40" s="2">
        <v>598850</v>
      </c>
      <c r="CAN40" s="2">
        <v>614514</v>
      </c>
      <c r="CAO40" s="2">
        <v>37427</v>
      </c>
      <c r="CAP40" s="2">
        <v>580138</v>
      </c>
      <c r="CAQ40" s="2">
        <v>429566</v>
      </c>
      <c r="CAR40" s="2">
        <v>420701</v>
      </c>
      <c r="CAS40" s="2">
        <v>42729</v>
      </c>
      <c r="CAT40" s="2">
        <v>139413</v>
      </c>
      <c r="CAU40" s="2">
        <v>1531236</v>
      </c>
      <c r="CAV40" s="2">
        <v>171486</v>
      </c>
      <c r="CAW40" s="2">
        <v>18097</v>
      </c>
      <c r="CAX40" s="2">
        <v>35508</v>
      </c>
      <c r="CAY40" s="2">
        <v>41095</v>
      </c>
      <c r="CAZ40" s="2">
        <v>266077</v>
      </c>
      <c r="CBA40" s="2">
        <v>561911</v>
      </c>
      <c r="CBB40" s="2">
        <v>127132</v>
      </c>
      <c r="CBC40" s="2">
        <v>59242</v>
      </c>
      <c r="CBD40" s="2">
        <v>4138170</v>
      </c>
      <c r="CBE40" s="2">
        <v>125792</v>
      </c>
      <c r="CBF40" s="2">
        <v>47449</v>
      </c>
      <c r="CBG40" s="2">
        <v>142040</v>
      </c>
      <c r="CBH40" s="2">
        <v>0</v>
      </c>
      <c r="CBI40" s="2">
        <v>973175</v>
      </c>
      <c r="CBJ40" s="2">
        <v>162658</v>
      </c>
      <c r="CBK40" s="2">
        <v>391367</v>
      </c>
      <c r="CBL40" s="2">
        <v>212376</v>
      </c>
      <c r="CBM40" s="2">
        <v>70680</v>
      </c>
      <c r="CBN40" s="2">
        <v>156929</v>
      </c>
      <c r="CBO40" s="2">
        <v>55564</v>
      </c>
      <c r="CBP40" s="2">
        <v>205739</v>
      </c>
      <c r="CBQ40" s="2">
        <v>493204</v>
      </c>
      <c r="CBR40" s="2">
        <v>65197</v>
      </c>
      <c r="CBS40" s="2">
        <v>67452</v>
      </c>
      <c r="CBT40" s="2">
        <v>398373</v>
      </c>
      <c r="CBU40" s="2">
        <v>67775</v>
      </c>
      <c r="CBV40" s="2">
        <v>146920</v>
      </c>
      <c r="CBW40" s="2">
        <v>340114</v>
      </c>
      <c r="CBX40" s="2">
        <v>95470</v>
      </c>
      <c r="CBY40" s="2">
        <v>0</v>
      </c>
      <c r="CBZ40" s="2">
        <v>924983</v>
      </c>
      <c r="CCA40" s="2">
        <v>218032</v>
      </c>
      <c r="CCB40" s="2">
        <v>138437</v>
      </c>
      <c r="CCC40" s="2">
        <v>222074</v>
      </c>
      <c r="CCD40" s="2">
        <v>55850</v>
      </c>
      <c r="CCE40" s="2">
        <v>320497</v>
      </c>
      <c r="CCF40" s="2">
        <v>155654</v>
      </c>
      <c r="CCG40" s="2">
        <v>148557</v>
      </c>
      <c r="CCH40" s="2">
        <v>767810</v>
      </c>
      <c r="CCI40" s="2">
        <v>34393</v>
      </c>
      <c r="CCJ40" s="2">
        <v>93914</v>
      </c>
      <c r="CCK40" s="2">
        <v>28880</v>
      </c>
      <c r="CCL40" s="2">
        <v>51639</v>
      </c>
      <c r="CCM40" s="2">
        <v>200319</v>
      </c>
      <c r="CCN40" s="2">
        <v>68204</v>
      </c>
      <c r="CCO40" s="2">
        <v>15786</v>
      </c>
      <c r="CCP40" s="2">
        <v>45337</v>
      </c>
      <c r="CCQ40" s="2">
        <v>79664</v>
      </c>
      <c r="CCR40" s="2">
        <v>210217</v>
      </c>
      <c r="CCS40" s="2">
        <v>266044</v>
      </c>
      <c r="CCT40" s="2">
        <v>40583</v>
      </c>
      <c r="CCU40" s="2">
        <v>295121</v>
      </c>
      <c r="CCV40" s="2">
        <v>171547</v>
      </c>
      <c r="CCW40" s="2">
        <v>108575</v>
      </c>
      <c r="CCX40" s="2">
        <v>74781</v>
      </c>
      <c r="CCY40" s="2">
        <v>71487</v>
      </c>
      <c r="CCZ40" s="2">
        <v>37493</v>
      </c>
      <c r="CDA40" s="2">
        <v>361646</v>
      </c>
      <c r="CDB40" s="2">
        <v>31794</v>
      </c>
      <c r="CDC40" s="2">
        <v>79662</v>
      </c>
      <c r="CDD40" s="2">
        <v>326811</v>
      </c>
      <c r="CDE40" s="2">
        <v>585032</v>
      </c>
      <c r="CDF40" s="2">
        <v>619461</v>
      </c>
      <c r="CDG40" s="2">
        <v>118328</v>
      </c>
      <c r="CDH40" s="2">
        <v>38135</v>
      </c>
      <c r="CDI40" s="2">
        <v>14819</v>
      </c>
      <c r="CDJ40" s="2">
        <v>55515</v>
      </c>
      <c r="CDK40" s="2">
        <v>124450</v>
      </c>
      <c r="CDL40" s="2">
        <v>314623</v>
      </c>
      <c r="CDM40" s="2">
        <v>79548</v>
      </c>
      <c r="CDN40" s="2">
        <v>82818</v>
      </c>
      <c r="CDO40" s="2">
        <v>71249</v>
      </c>
      <c r="CDP40" s="2">
        <v>17030</v>
      </c>
      <c r="CDQ40" s="2">
        <v>61011</v>
      </c>
      <c r="CDR40" s="2">
        <v>217734</v>
      </c>
      <c r="CDS40" s="2">
        <v>425380</v>
      </c>
      <c r="CDT40" s="2">
        <v>336448</v>
      </c>
      <c r="CDU40" s="2">
        <v>2525958</v>
      </c>
      <c r="CDV40" s="2">
        <v>109423</v>
      </c>
      <c r="CDW40" s="2">
        <v>47833</v>
      </c>
      <c r="CDX40" s="2">
        <v>224884</v>
      </c>
      <c r="CDY40" s="2">
        <v>507345</v>
      </c>
      <c r="CDZ40" s="2">
        <v>50265</v>
      </c>
      <c r="CEA40" s="2">
        <v>77952</v>
      </c>
      <c r="CEB40" s="2">
        <v>154743</v>
      </c>
      <c r="CEC40" s="2">
        <v>54496</v>
      </c>
      <c r="CED40" s="2">
        <v>286974</v>
      </c>
      <c r="CEE40" s="2">
        <v>36288</v>
      </c>
      <c r="CEF40" s="2">
        <v>158165</v>
      </c>
      <c r="CEG40" s="2">
        <v>87811</v>
      </c>
      <c r="CEH40" s="2">
        <v>354134</v>
      </c>
      <c r="CEI40" s="2">
        <v>558517</v>
      </c>
      <c r="CEJ40" s="2">
        <v>120312</v>
      </c>
      <c r="CEK40" s="2">
        <v>418017</v>
      </c>
      <c r="CEL40" s="2">
        <v>83784</v>
      </c>
      <c r="CEM40" s="2">
        <v>64261</v>
      </c>
      <c r="CEN40" s="2">
        <v>14242</v>
      </c>
      <c r="CEO40" s="2">
        <v>69830</v>
      </c>
      <c r="CEP40" s="2">
        <v>136605</v>
      </c>
      <c r="CEQ40" s="2">
        <v>346965</v>
      </c>
      <c r="CER40" s="2">
        <v>96507</v>
      </c>
      <c r="CES40" s="2">
        <v>171545</v>
      </c>
      <c r="CET40" s="2">
        <v>14801</v>
      </c>
      <c r="CEU40" s="2">
        <v>401979</v>
      </c>
      <c r="CEV40" s="2">
        <v>68699</v>
      </c>
      <c r="CEW40" s="2">
        <v>135173</v>
      </c>
      <c r="CEX40" s="2">
        <v>142956</v>
      </c>
      <c r="CEY40" s="2">
        <v>78173</v>
      </c>
      <c r="CEZ40" s="2">
        <v>338115</v>
      </c>
      <c r="CFA40" s="2">
        <v>14120</v>
      </c>
      <c r="CFB40" s="2">
        <v>2093135</v>
      </c>
      <c r="CFC40" s="2">
        <v>85444</v>
      </c>
      <c r="CFD40" s="2">
        <v>760938</v>
      </c>
      <c r="CFE40" s="2">
        <v>743598</v>
      </c>
      <c r="CFF40" s="2">
        <v>25068</v>
      </c>
      <c r="CFG40" s="2">
        <v>84042</v>
      </c>
      <c r="CFH40" s="2">
        <v>233224</v>
      </c>
      <c r="CFI40" s="2">
        <v>157625</v>
      </c>
      <c r="CFJ40" s="2">
        <v>2212031</v>
      </c>
      <c r="CFK40" s="2">
        <v>190752</v>
      </c>
      <c r="CFL40" s="2">
        <v>111627</v>
      </c>
      <c r="CFM40" s="2">
        <v>760320</v>
      </c>
      <c r="CFN40" s="2">
        <v>429584</v>
      </c>
      <c r="CFO40" s="2">
        <v>262411</v>
      </c>
      <c r="CFP40" s="2">
        <v>594462</v>
      </c>
      <c r="CFQ40" s="2">
        <v>198896</v>
      </c>
      <c r="CFR40" s="2">
        <v>69326</v>
      </c>
      <c r="CFS40" s="2">
        <v>345817</v>
      </c>
      <c r="CFT40" s="2">
        <v>118294</v>
      </c>
      <c r="CFU40" s="2">
        <v>74997</v>
      </c>
      <c r="CFV40" s="2">
        <v>62045</v>
      </c>
      <c r="CFW40" s="2">
        <v>871265</v>
      </c>
      <c r="CFX40" s="2">
        <v>265814</v>
      </c>
      <c r="CFY40" s="2">
        <v>41951</v>
      </c>
      <c r="CFZ40" s="2">
        <v>61262</v>
      </c>
      <c r="CGA40" s="2">
        <v>226764</v>
      </c>
      <c r="CGB40" s="2">
        <v>101559</v>
      </c>
      <c r="CGC40" s="2">
        <v>625757</v>
      </c>
      <c r="CGD40" s="2">
        <v>612202</v>
      </c>
      <c r="CGE40" s="2">
        <v>80332</v>
      </c>
      <c r="CGF40" s="2">
        <v>824878</v>
      </c>
      <c r="CGG40" s="2">
        <v>574137</v>
      </c>
      <c r="CGH40" s="2">
        <v>121616</v>
      </c>
      <c r="CGI40" s="2">
        <v>131079</v>
      </c>
      <c r="CGJ40" s="2">
        <v>53454</v>
      </c>
      <c r="CGK40" s="2">
        <v>409140</v>
      </c>
      <c r="CGL40" s="2">
        <v>81871</v>
      </c>
      <c r="CGM40" s="2">
        <v>48351</v>
      </c>
      <c r="CGN40" s="2">
        <v>104031</v>
      </c>
      <c r="CGO40" s="2">
        <v>233473</v>
      </c>
      <c r="CGP40" s="2">
        <v>199509</v>
      </c>
      <c r="CGQ40" s="2">
        <v>30167</v>
      </c>
      <c r="CGR40" s="2">
        <v>60767</v>
      </c>
      <c r="CGS40" s="2">
        <v>94443</v>
      </c>
      <c r="CGT40" s="2">
        <v>12539</v>
      </c>
      <c r="CGU40" s="2">
        <v>381001</v>
      </c>
      <c r="CGV40" s="2">
        <v>823216</v>
      </c>
      <c r="CGW40" s="2">
        <v>106617</v>
      </c>
      <c r="CGX40" s="2">
        <v>180622</v>
      </c>
      <c r="CGY40" s="2">
        <v>50295</v>
      </c>
      <c r="CGZ40" s="2">
        <v>91544</v>
      </c>
      <c r="CHA40" s="2">
        <v>50768</v>
      </c>
      <c r="CHB40" s="2">
        <v>171188</v>
      </c>
      <c r="CHC40" s="2">
        <v>19443</v>
      </c>
      <c r="CHD40" s="2">
        <v>86274</v>
      </c>
      <c r="CHE40" s="2">
        <v>67492</v>
      </c>
      <c r="CHF40" s="2">
        <v>242930</v>
      </c>
      <c r="CHG40" s="2">
        <v>240821</v>
      </c>
      <c r="CHH40" s="2">
        <v>374289</v>
      </c>
      <c r="CHI40" s="2">
        <v>26198</v>
      </c>
      <c r="CHJ40" s="2">
        <v>44988</v>
      </c>
      <c r="CHK40" s="2">
        <v>42211</v>
      </c>
      <c r="CHL40" s="2">
        <v>16816</v>
      </c>
      <c r="CHM40" s="2">
        <v>111093</v>
      </c>
      <c r="CHN40" s="2">
        <v>19897</v>
      </c>
      <c r="CHO40" s="2">
        <v>23252</v>
      </c>
      <c r="CHP40" s="2">
        <v>111436</v>
      </c>
      <c r="CHQ40" s="2">
        <v>33410</v>
      </c>
      <c r="CHR40" s="2">
        <v>3113518</v>
      </c>
      <c r="CHS40" s="2">
        <v>50751</v>
      </c>
      <c r="CHT40" s="2">
        <v>298511</v>
      </c>
      <c r="CHU40" s="2">
        <v>1786897</v>
      </c>
      <c r="CHV40" s="2">
        <v>422379</v>
      </c>
      <c r="CHW40" s="2">
        <v>285752</v>
      </c>
      <c r="CHX40" s="2">
        <v>24344</v>
      </c>
      <c r="CHY40" s="2">
        <v>430278</v>
      </c>
      <c r="CHZ40" s="2">
        <v>89960</v>
      </c>
      <c r="CIA40" s="2">
        <v>41863</v>
      </c>
      <c r="CIB40" s="2">
        <v>11247</v>
      </c>
      <c r="CIC40" s="2">
        <v>64825</v>
      </c>
      <c r="CID40" s="2">
        <v>293601</v>
      </c>
      <c r="CIE40" s="2">
        <v>123862</v>
      </c>
      <c r="CIF40" s="2">
        <v>15623</v>
      </c>
      <c r="CIG40" s="2">
        <v>182090</v>
      </c>
      <c r="CIH40" s="2">
        <v>98646</v>
      </c>
      <c r="CII40" s="2">
        <v>77415</v>
      </c>
      <c r="CIJ40" s="2">
        <v>14611</v>
      </c>
      <c r="CIK40" s="2">
        <v>12023</v>
      </c>
      <c r="CIL40" s="2">
        <v>35249</v>
      </c>
      <c r="CIM40" s="2">
        <v>103014</v>
      </c>
      <c r="CIN40" s="2">
        <v>64935</v>
      </c>
      <c r="CIO40" s="2">
        <v>16619</v>
      </c>
      <c r="CIP40" s="2">
        <v>177818</v>
      </c>
      <c r="CIQ40" s="2">
        <v>133693</v>
      </c>
      <c r="CIR40" s="2">
        <v>1229785</v>
      </c>
      <c r="CIS40" s="2">
        <v>2121933</v>
      </c>
      <c r="CIT40" s="2">
        <v>59276</v>
      </c>
      <c r="CIU40" s="2">
        <v>292337</v>
      </c>
      <c r="CIV40" s="2">
        <v>107844</v>
      </c>
      <c r="CIW40" s="2">
        <v>775479</v>
      </c>
      <c r="CIX40" s="2">
        <v>208851</v>
      </c>
      <c r="CIY40" s="2">
        <v>199536</v>
      </c>
      <c r="CIZ40" s="2">
        <v>36125</v>
      </c>
      <c r="CJA40" s="2">
        <v>775932</v>
      </c>
      <c r="CJB40" s="2">
        <v>85289</v>
      </c>
      <c r="CJC40" s="2">
        <v>69695</v>
      </c>
      <c r="CJD40" s="2">
        <v>29736</v>
      </c>
      <c r="CJE40" s="2">
        <v>409069</v>
      </c>
      <c r="CJF40" s="2">
        <v>118482</v>
      </c>
      <c r="CJG40" s="2">
        <v>229978</v>
      </c>
      <c r="CJH40" s="2">
        <v>281189</v>
      </c>
      <c r="CJI40" s="2">
        <v>233460</v>
      </c>
      <c r="CJJ40" s="2">
        <v>134524</v>
      </c>
      <c r="CJK40" s="2">
        <v>30076</v>
      </c>
      <c r="CJL40" s="2">
        <v>79296</v>
      </c>
      <c r="CJM40" s="2">
        <v>11800</v>
      </c>
      <c r="CJN40" s="2">
        <v>351419</v>
      </c>
      <c r="CJO40" s="2">
        <v>125465</v>
      </c>
      <c r="CJP40" s="2">
        <v>131398</v>
      </c>
      <c r="CJQ40" s="2">
        <v>74017</v>
      </c>
      <c r="CJR40" s="2">
        <v>175475</v>
      </c>
      <c r="CJS40" s="2">
        <v>2360922</v>
      </c>
      <c r="CJT40" s="2">
        <v>125020</v>
      </c>
      <c r="CJU40" s="2">
        <v>301155</v>
      </c>
      <c r="CJV40" s="2">
        <v>201431</v>
      </c>
      <c r="CJW40" s="2">
        <v>69506</v>
      </c>
      <c r="CJX40" s="2">
        <v>770505</v>
      </c>
      <c r="CJY40" s="2">
        <v>49780</v>
      </c>
      <c r="CJZ40" s="2">
        <v>102204</v>
      </c>
      <c r="CKA40" s="2">
        <v>164284</v>
      </c>
      <c r="CKB40" s="2">
        <v>166265</v>
      </c>
      <c r="CKC40" s="2">
        <v>73663</v>
      </c>
      <c r="CKD40" s="2">
        <v>23025</v>
      </c>
      <c r="CKE40" s="2">
        <v>48419</v>
      </c>
      <c r="CKF40" s="2">
        <v>339129</v>
      </c>
      <c r="CKG40" s="2">
        <v>140892</v>
      </c>
      <c r="CKH40" s="2">
        <v>42129</v>
      </c>
      <c r="CKI40" s="2">
        <v>92991</v>
      </c>
      <c r="CKJ40" s="2">
        <v>9429</v>
      </c>
      <c r="CKK40" s="2">
        <v>62289</v>
      </c>
      <c r="CKL40" s="2">
        <v>444096</v>
      </c>
      <c r="CKM40" s="2">
        <v>91070</v>
      </c>
      <c r="CKN40" s="2">
        <v>303887</v>
      </c>
      <c r="CKO40" s="2">
        <v>1009663</v>
      </c>
      <c r="CKP40" s="2">
        <v>171183</v>
      </c>
      <c r="CKQ40" s="2">
        <v>145193</v>
      </c>
      <c r="CKR40" s="2">
        <v>378641</v>
      </c>
      <c r="CKS40" s="2">
        <v>249180</v>
      </c>
      <c r="CKT40" s="2">
        <v>621165</v>
      </c>
      <c r="CKU40" s="2">
        <v>334750</v>
      </c>
      <c r="CKV40" s="2">
        <v>1126879</v>
      </c>
      <c r="CKW40" s="2">
        <v>85530</v>
      </c>
      <c r="CKX40" s="2">
        <v>1047340</v>
      </c>
      <c r="CKY40" s="2">
        <v>303875</v>
      </c>
      <c r="CKZ40" s="2">
        <v>228846</v>
      </c>
      <c r="CLA40" s="2">
        <v>73187</v>
      </c>
      <c r="CLB40" s="2">
        <v>159924</v>
      </c>
      <c r="CLC40" s="2">
        <v>322727</v>
      </c>
      <c r="CLD40" s="2">
        <v>50902</v>
      </c>
      <c r="CLE40" s="2">
        <v>140432</v>
      </c>
      <c r="CLF40" s="2">
        <v>178120</v>
      </c>
      <c r="CLG40" s="2">
        <v>96065</v>
      </c>
      <c r="CLH40" s="2">
        <v>163471</v>
      </c>
      <c r="CLI40" s="2">
        <v>88899</v>
      </c>
      <c r="CLJ40" s="2">
        <v>85548</v>
      </c>
      <c r="CLK40" s="2">
        <v>669092</v>
      </c>
      <c r="CLL40" s="2">
        <v>17669060</v>
      </c>
      <c r="CLM40" s="2">
        <v>179608</v>
      </c>
      <c r="CLN40" s="2">
        <v>107570</v>
      </c>
      <c r="CLO40" s="2">
        <v>187684</v>
      </c>
      <c r="CLP40" s="2">
        <v>78148</v>
      </c>
      <c r="CLQ40" s="2">
        <v>101640</v>
      </c>
      <c r="CLR40" s="2">
        <v>26537</v>
      </c>
      <c r="CLS40" s="2">
        <v>56091</v>
      </c>
      <c r="CLT40" s="2">
        <v>52046</v>
      </c>
      <c r="CLU40" s="2">
        <v>115806</v>
      </c>
      <c r="CLV40" s="2">
        <v>203786</v>
      </c>
      <c r="CLW40" s="2">
        <v>218186</v>
      </c>
      <c r="CLX40" s="2">
        <v>176326</v>
      </c>
      <c r="CLY40" s="2">
        <v>80316</v>
      </c>
      <c r="CLZ40" s="2">
        <v>228185</v>
      </c>
      <c r="CMA40" s="2">
        <v>90373</v>
      </c>
      <c r="CMB40" s="2">
        <v>400053</v>
      </c>
      <c r="CMC40" s="2" t="s">
        <v>5</v>
      </c>
      <c r="CMD40" s="2">
        <v>1525345</v>
      </c>
      <c r="CME40" s="2">
        <v>85000</v>
      </c>
      <c r="CMF40" s="2">
        <v>0</v>
      </c>
      <c r="CMG40" s="2">
        <v>11409426</v>
      </c>
      <c r="CMH40" s="2">
        <v>322716</v>
      </c>
      <c r="CMI40" s="2">
        <v>192603</v>
      </c>
      <c r="CMJ40" s="2">
        <v>374519</v>
      </c>
      <c r="CMK40" s="2">
        <v>115334</v>
      </c>
      <c r="CML40" s="2">
        <v>50652</v>
      </c>
      <c r="CMM40" s="2">
        <v>226375</v>
      </c>
      <c r="CMN40" s="2">
        <v>24762</v>
      </c>
      <c r="CMO40" s="2">
        <v>301545</v>
      </c>
      <c r="CMP40" s="2">
        <v>294721</v>
      </c>
      <c r="CMQ40" s="2">
        <v>122096</v>
      </c>
      <c r="CMR40" s="2">
        <v>3947700</v>
      </c>
      <c r="CMS40" s="2">
        <v>1802466</v>
      </c>
      <c r="CMT40" s="2">
        <v>72969</v>
      </c>
      <c r="CMU40" s="2">
        <v>552142</v>
      </c>
      <c r="CMV40" s="2">
        <v>617274</v>
      </c>
      <c r="CMW40" s="2">
        <v>192009</v>
      </c>
      <c r="CMX40" s="2">
        <v>226216</v>
      </c>
      <c r="CMY40" s="2">
        <v>180817</v>
      </c>
      <c r="CMZ40" s="2">
        <v>40786</v>
      </c>
      <c r="CNA40" s="2">
        <v>443970</v>
      </c>
      <c r="CNB40" s="2">
        <v>153383</v>
      </c>
      <c r="CNC40" s="2">
        <v>443116</v>
      </c>
      <c r="CND40" s="2">
        <v>3218520</v>
      </c>
      <c r="CNE40" s="2">
        <v>37269</v>
      </c>
      <c r="CNF40" s="2">
        <v>14996</v>
      </c>
      <c r="CNG40" s="2">
        <v>711716</v>
      </c>
      <c r="CNH40" s="2">
        <v>47707</v>
      </c>
      <c r="CNI40" s="2">
        <v>595744</v>
      </c>
      <c r="CNJ40" s="2">
        <v>172809</v>
      </c>
      <c r="CNK40" s="2">
        <v>4604718</v>
      </c>
      <c r="CNL40" s="2">
        <v>1833706</v>
      </c>
      <c r="CNM40" s="2">
        <v>1462898</v>
      </c>
      <c r="CNN40" s="2">
        <v>295990</v>
      </c>
      <c r="CNO40" s="2">
        <v>269179</v>
      </c>
      <c r="CNP40" s="2">
        <v>638523</v>
      </c>
      <c r="CNQ40" s="2">
        <v>88046</v>
      </c>
      <c r="CNR40" s="2">
        <v>543992</v>
      </c>
      <c r="CNS40" s="2">
        <v>98075</v>
      </c>
      <c r="CNT40" s="2">
        <v>85833</v>
      </c>
      <c r="CNU40" s="2">
        <v>46424</v>
      </c>
      <c r="CNV40" s="2">
        <v>105201</v>
      </c>
      <c r="CNW40" s="2">
        <v>164721</v>
      </c>
      <c r="CNX40" s="2">
        <v>78588</v>
      </c>
      <c r="CNY40" s="2">
        <v>195510</v>
      </c>
      <c r="CNZ40" s="2">
        <v>897329</v>
      </c>
      <c r="COA40" s="2">
        <v>1583493</v>
      </c>
      <c r="COB40" s="2">
        <v>411138</v>
      </c>
      <c r="COC40" s="2">
        <v>101292</v>
      </c>
      <c r="COD40" s="2">
        <v>519377</v>
      </c>
      <c r="COE40" s="2">
        <v>935271</v>
      </c>
      <c r="COF40" s="2">
        <v>204622</v>
      </c>
      <c r="COG40" s="2">
        <v>77352</v>
      </c>
      <c r="COH40" s="2">
        <v>756266</v>
      </c>
      <c r="COI40" s="2">
        <v>658568</v>
      </c>
      <c r="COJ40" s="2">
        <v>2404634</v>
      </c>
      <c r="COK40" s="2">
        <v>252144</v>
      </c>
      <c r="COL40" s="2">
        <v>920877</v>
      </c>
      <c r="COM40" s="2">
        <v>990155</v>
      </c>
      <c r="CON40" s="2">
        <v>31912</v>
      </c>
      <c r="COO40" s="2">
        <v>622795</v>
      </c>
      <c r="COP40" s="2">
        <v>0</v>
      </c>
      <c r="COQ40" s="2">
        <v>83203</v>
      </c>
      <c r="COR40" s="2">
        <v>246358</v>
      </c>
      <c r="COS40" s="2">
        <v>113924</v>
      </c>
      <c r="COT40" s="2">
        <v>2146884</v>
      </c>
      <c r="COU40" s="2">
        <v>64083</v>
      </c>
      <c r="COV40" s="2">
        <v>2623764</v>
      </c>
      <c r="COW40" s="2">
        <v>219410</v>
      </c>
      <c r="COX40" s="2">
        <v>1740620</v>
      </c>
      <c r="COY40" s="2">
        <v>261375</v>
      </c>
      <c r="COZ40" s="2">
        <v>238651</v>
      </c>
      <c r="CPA40" s="2">
        <v>64628</v>
      </c>
      <c r="CPB40" s="2">
        <v>819900</v>
      </c>
      <c r="CPC40" s="2">
        <v>161060</v>
      </c>
      <c r="CPD40" s="2">
        <v>470550</v>
      </c>
      <c r="CPE40" s="2">
        <v>77789</v>
      </c>
      <c r="CPF40" s="2">
        <v>45344</v>
      </c>
      <c r="CPG40" s="2">
        <v>404970</v>
      </c>
      <c r="CPH40" s="2">
        <v>93686</v>
      </c>
      <c r="CPI40" s="2">
        <v>465167</v>
      </c>
      <c r="CPJ40" s="2">
        <v>558439</v>
      </c>
      <c r="CPK40" s="2">
        <v>424139</v>
      </c>
      <c r="CPL40" s="2">
        <v>311787</v>
      </c>
      <c r="CPM40" s="2">
        <v>57958</v>
      </c>
      <c r="CPN40" s="2">
        <v>154365</v>
      </c>
      <c r="CPO40" s="2">
        <v>225576</v>
      </c>
      <c r="CPP40" s="2">
        <v>422764</v>
      </c>
      <c r="CPQ40" s="2">
        <v>751840</v>
      </c>
      <c r="CPR40" s="2">
        <v>808717</v>
      </c>
      <c r="CPS40" s="2">
        <v>92660</v>
      </c>
      <c r="CPT40" s="2">
        <v>110109</v>
      </c>
      <c r="CPU40" s="2">
        <v>100236</v>
      </c>
      <c r="CPV40" s="2">
        <v>55962</v>
      </c>
      <c r="CPW40" s="2">
        <v>43330</v>
      </c>
      <c r="CPX40" s="2">
        <v>60255</v>
      </c>
      <c r="CPY40" s="2">
        <v>4101021</v>
      </c>
      <c r="CPZ40" s="2">
        <v>602236</v>
      </c>
      <c r="CQA40" s="2">
        <v>154912</v>
      </c>
      <c r="CQB40" s="2">
        <v>232126</v>
      </c>
      <c r="CQC40" s="2">
        <v>79724</v>
      </c>
      <c r="CQD40" s="2">
        <v>135944</v>
      </c>
      <c r="CQE40" s="2">
        <v>1059639</v>
      </c>
      <c r="CQF40" s="2">
        <v>7533723</v>
      </c>
      <c r="CQG40" s="2">
        <v>14280754</v>
      </c>
      <c r="CQH40" s="2">
        <v>0</v>
      </c>
      <c r="CQI40" s="2">
        <v>1063731</v>
      </c>
      <c r="CQJ40" s="2">
        <v>329091</v>
      </c>
      <c r="CQK40" s="2">
        <v>133202</v>
      </c>
      <c r="CQL40" s="2">
        <v>394584</v>
      </c>
      <c r="CQM40" s="2">
        <v>67072</v>
      </c>
      <c r="CQN40" s="2">
        <v>51798</v>
      </c>
      <c r="CQO40" s="2">
        <v>2149416</v>
      </c>
      <c r="CQP40" s="2">
        <v>552588</v>
      </c>
      <c r="CQQ40" s="2">
        <v>375060</v>
      </c>
      <c r="CQR40" s="2">
        <v>11329620</v>
      </c>
      <c r="CQS40" s="2">
        <v>69700</v>
      </c>
      <c r="CQT40" s="2">
        <v>133040</v>
      </c>
      <c r="CQU40" s="2">
        <v>149192</v>
      </c>
      <c r="CQV40" s="2">
        <v>50228</v>
      </c>
      <c r="CQW40" s="2">
        <v>53915</v>
      </c>
      <c r="CQX40" s="2">
        <v>351275</v>
      </c>
      <c r="CQY40" s="2">
        <v>299006</v>
      </c>
      <c r="CQZ40" s="2">
        <v>986478</v>
      </c>
      <c r="CRA40" s="2">
        <v>132556</v>
      </c>
      <c r="CRB40" s="2">
        <v>128362</v>
      </c>
      <c r="CRC40" s="2">
        <v>476488</v>
      </c>
      <c r="CRD40" s="2">
        <v>64273</v>
      </c>
      <c r="CRE40" s="2">
        <v>746620</v>
      </c>
      <c r="CRF40" s="2">
        <v>42059</v>
      </c>
      <c r="CRG40" s="2">
        <v>0</v>
      </c>
      <c r="CRH40" s="2">
        <v>36813671</v>
      </c>
      <c r="CRI40" s="2">
        <v>414870</v>
      </c>
      <c r="CRJ40" s="2">
        <v>457929</v>
      </c>
      <c r="CRK40" s="2">
        <v>70234</v>
      </c>
      <c r="CRL40" s="2">
        <v>210828</v>
      </c>
      <c r="CRM40" s="2">
        <v>396070</v>
      </c>
      <c r="CRN40" s="2">
        <v>451483</v>
      </c>
      <c r="CRO40" s="2">
        <v>74743</v>
      </c>
      <c r="CRP40" s="2">
        <v>938201</v>
      </c>
      <c r="CRQ40" s="2">
        <v>56486</v>
      </c>
      <c r="CRR40" s="2">
        <v>104396</v>
      </c>
      <c r="CRS40" s="2">
        <v>134795</v>
      </c>
      <c r="CRT40" s="2">
        <v>532323</v>
      </c>
      <c r="CRU40" s="2">
        <v>159364</v>
      </c>
      <c r="CRV40" s="2">
        <v>178743</v>
      </c>
      <c r="CRW40" s="2">
        <v>190619</v>
      </c>
      <c r="CRX40" s="2">
        <v>93114</v>
      </c>
      <c r="CRY40" s="2">
        <v>47108</v>
      </c>
      <c r="CRZ40" s="2">
        <v>154716</v>
      </c>
      <c r="CSA40" s="2">
        <v>1837669</v>
      </c>
      <c r="CSB40" s="2">
        <v>239306</v>
      </c>
      <c r="CSC40" s="2">
        <v>6140224</v>
      </c>
      <c r="CSD40" s="2">
        <v>481467</v>
      </c>
      <c r="CSE40" s="2">
        <v>35737240</v>
      </c>
      <c r="CSF40" s="2">
        <v>366023</v>
      </c>
      <c r="CSG40" s="2">
        <v>293850</v>
      </c>
      <c r="CSH40" s="2">
        <v>68406</v>
      </c>
      <c r="CSI40" s="2">
        <v>108474</v>
      </c>
      <c r="CSJ40" s="2">
        <v>3219540</v>
      </c>
      <c r="CSK40" s="2">
        <v>165644</v>
      </c>
      <c r="CSL40" s="2">
        <v>71259</v>
      </c>
      <c r="CSM40" s="2">
        <v>326885</v>
      </c>
      <c r="CSN40" s="2">
        <v>357741</v>
      </c>
      <c r="CSO40" s="2">
        <v>341397</v>
      </c>
      <c r="CSP40" s="2" t="s">
        <v>5</v>
      </c>
      <c r="CSQ40" s="2">
        <v>317260</v>
      </c>
      <c r="CSR40" s="2">
        <v>226642</v>
      </c>
      <c r="CSS40" s="2">
        <v>552037</v>
      </c>
      <c r="CST40" s="2">
        <v>148865</v>
      </c>
      <c r="CSU40" s="2">
        <v>443852</v>
      </c>
      <c r="CSV40" s="2">
        <v>465567</v>
      </c>
      <c r="CSW40" s="2">
        <v>170217</v>
      </c>
      <c r="CSX40" s="2">
        <v>52902</v>
      </c>
      <c r="CSY40" s="2">
        <v>192997</v>
      </c>
      <c r="CSZ40" s="2">
        <v>138397</v>
      </c>
      <c r="CTA40" s="2">
        <v>2019563</v>
      </c>
      <c r="CTB40" s="2">
        <v>23492515</v>
      </c>
      <c r="CTC40" s="2">
        <v>57691</v>
      </c>
      <c r="CTD40" s="2">
        <v>470971</v>
      </c>
      <c r="CTE40" s="2">
        <v>98686</v>
      </c>
      <c r="CTF40" s="2">
        <v>367810</v>
      </c>
      <c r="CTG40" s="2">
        <v>185288</v>
      </c>
      <c r="CTH40" s="2">
        <v>1274641</v>
      </c>
      <c r="CTI40" s="2">
        <v>883290</v>
      </c>
      <c r="CTJ40" s="2">
        <v>18920238</v>
      </c>
      <c r="CTK40" s="2">
        <v>19924</v>
      </c>
      <c r="CTL40" s="2">
        <v>189030</v>
      </c>
      <c r="CTM40" s="2">
        <v>431498</v>
      </c>
      <c r="CTN40" s="2">
        <v>817992</v>
      </c>
      <c r="CTO40" s="2">
        <v>1255665</v>
      </c>
      <c r="CTP40" s="2">
        <v>170452</v>
      </c>
      <c r="CTQ40" s="2">
        <v>139948</v>
      </c>
      <c r="CTR40" s="2">
        <v>133431</v>
      </c>
      <c r="CTS40" s="2">
        <v>216227</v>
      </c>
      <c r="CTT40" s="2">
        <v>248298</v>
      </c>
      <c r="CTU40" s="2">
        <v>13684429</v>
      </c>
      <c r="CTV40" s="2">
        <v>384344</v>
      </c>
      <c r="CTW40" s="2">
        <v>153269</v>
      </c>
      <c r="CTX40" s="2">
        <v>410273</v>
      </c>
      <c r="CTY40" s="2">
        <v>82064</v>
      </c>
      <c r="CTZ40" s="2">
        <v>78713</v>
      </c>
      <c r="CUA40" s="2">
        <v>370704</v>
      </c>
      <c r="CUB40" s="2">
        <v>79899</v>
      </c>
      <c r="CUC40" s="2">
        <v>195462</v>
      </c>
      <c r="CUD40" s="2">
        <v>70990</v>
      </c>
      <c r="CUE40" s="2">
        <v>81959</v>
      </c>
      <c r="CUF40" s="2">
        <v>0</v>
      </c>
      <c r="CUG40" s="2">
        <v>89970</v>
      </c>
      <c r="CUH40" s="2">
        <v>473764</v>
      </c>
      <c r="CUI40" s="2">
        <v>36564</v>
      </c>
      <c r="CUJ40" s="2">
        <v>16688492</v>
      </c>
      <c r="CUK40" s="2">
        <v>332109</v>
      </c>
      <c r="CUL40" s="2">
        <v>70893</v>
      </c>
      <c r="CUM40" s="2">
        <v>28885</v>
      </c>
      <c r="CUN40" s="2">
        <v>77775</v>
      </c>
      <c r="CUO40" s="2">
        <v>125019</v>
      </c>
      <c r="CUP40" s="2">
        <v>50374</v>
      </c>
      <c r="CUQ40" s="2">
        <v>18580478</v>
      </c>
      <c r="CUR40" s="2">
        <v>994286</v>
      </c>
      <c r="CUS40" s="2">
        <v>306647</v>
      </c>
      <c r="CUT40" s="2">
        <v>129443</v>
      </c>
      <c r="CUU40" s="2">
        <v>161741</v>
      </c>
      <c r="CUV40" s="2">
        <v>1583313</v>
      </c>
      <c r="CUW40" s="2">
        <v>37664</v>
      </c>
      <c r="CUX40" s="2">
        <v>86242</v>
      </c>
      <c r="CUY40" s="2">
        <v>4815299</v>
      </c>
      <c r="CUZ40" s="2">
        <v>86086</v>
      </c>
      <c r="CVA40" s="2">
        <v>70171</v>
      </c>
      <c r="CVB40" s="2">
        <v>24512</v>
      </c>
      <c r="CVC40" s="2">
        <v>268705</v>
      </c>
      <c r="CVD40" s="2">
        <v>808789</v>
      </c>
      <c r="CVE40" s="2">
        <v>141869</v>
      </c>
      <c r="CVF40" s="2">
        <v>134311</v>
      </c>
      <c r="CVG40" s="2">
        <v>706008</v>
      </c>
      <c r="CVH40" s="2">
        <v>142838</v>
      </c>
      <c r="CVI40" s="2" t="s">
        <v>5</v>
      </c>
      <c r="CVJ40" s="2">
        <v>535732</v>
      </c>
      <c r="CVK40" s="2">
        <v>119008</v>
      </c>
      <c r="CVL40" s="2">
        <v>28180</v>
      </c>
      <c r="CVM40" s="2">
        <v>462123</v>
      </c>
      <c r="CVN40" s="2">
        <v>0</v>
      </c>
      <c r="CVO40" s="2">
        <v>1886344</v>
      </c>
      <c r="CVP40" s="2">
        <v>529672</v>
      </c>
      <c r="CVQ40" s="2">
        <v>8234578</v>
      </c>
      <c r="CVR40" s="2">
        <v>2696875</v>
      </c>
      <c r="CVS40" s="2">
        <v>189955</v>
      </c>
      <c r="CVT40" s="2">
        <v>349354</v>
      </c>
      <c r="CVU40" s="2">
        <v>36581</v>
      </c>
      <c r="CVV40" s="2" t="s">
        <v>5</v>
      </c>
      <c r="CVW40" s="2">
        <v>13222</v>
      </c>
      <c r="CVX40" s="2">
        <v>3842892</v>
      </c>
      <c r="CVY40" s="2">
        <v>21846</v>
      </c>
      <c r="CVZ40" s="2">
        <v>592595</v>
      </c>
      <c r="CWA40" s="2">
        <v>298291</v>
      </c>
      <c r="CWB40" s="2">
        <v>11364846</v>
      </c>
      <c r="CWC40" s="2">
        <v>223804</v>
      </c>
      <c r="CWD40" s="2">
        <v>283051</v>
      </c>
      <c r="CWE40" s="2">
        <v>66621</v>
      </c>
      <c r="CWF40" s="2">
        <v>191047</v>
      </c>
      <c r="CWG40" s="2">
        <v>143819</v>
      </c>
      <c r="CWH40" s="2">
        <v>1171417</v>
      </c>
      <c r="CWI40" s="2">
        <v>1159516</v>
      </c>
      <c r="CWJ40" s="2">
        <v>823297</v>
      </c>
      <c r="CWK40" s="2">
        <v>1176127</v>
      </c>
      <c r="CWL40" s="2">
        <v>2835065</v>
      </c>
      <c r="CWM40" s="2">
        <v>55603</v>
      </c>
      <c r="CWN40" s="2">
        <v>185488</v>
      </c>
      <c r="CWO40" s="2">
        <v>3323898</v>
      </c>
      <c r="CWP40" s="2">
        <v>40474</v>
      </c>
      <c r="CWQ40" s="2">
        <v>155979</v>
      </c>
      <c r="CWR40" s="2">
        <v>2763644</v>
      </c>
      <c r="CWS40" s="2">
        <v>0</v>
      </c>
      <c r="CWT40" s="2">
        <v>387929</v>
      </c>
      <c r="CWU40" s="2" t="s">
        <v>5</v>
      </c>
      <c r="CWV40" s="2">
        <v>686703</v>
      </c>
      <c r="CWW40" s="2">
        <v>4113241</v>
      </c>
      <c r="CWX40" s="2">
        <v>659649</v>
      </c>
      <c r="CWY40" s="2">
        <v>315296</v>
      </c>
      <c r="CWZ40" s="2">
        <v>56952</v>
      </c>
      <c r="CXA40" s="2">
        <v>846187</v>
      </c>
      <c r="CXB40" s="2">
        <v>32414</v>
      </c>
      <c r="CXC40" s="2" t="s">
        <v>5</v>
      </c>
      <c r="CXD40" s="2">
        <v>570075</v>
      </c>
      <c r="CXE40" s="2">
        <v>12153992</v>
      </c>
      <c r="CXF40" s="2">
        <v>853222</v>
      </c>
      <c r="CXG40" s="2">
        <v>2395385</v>
      </c>
      <c r="CXH40" s="2">
        <v>3204698</v>
      </c>
      <c r="CXI40" s="2">
        <v>49611</v>
      </c>
      <c r="CXJ40" s="2">
        <v>112143</v>
      </c>
      <c r="CXK40" s="2">
        <v>1268520</v>
      </c>
      <c r="CXL40" s="2">
        <v>743220</v>
      </c>
      <c r="CXM40" s="2">
        <v>335351</v>
      </c>
      <c r="CXN40" s="2">
        <v>255845</v>
      </c>
      <c r="CXO40" s="2">
        <v>52233</v>
      </c>
      <c r="CXP40" s="2">
        <v>78850</v>
      </c>
      <c r="CXQ40" s="2">
        <v>4561723</v>
      </c>
      <c r="CXR40" s="2">
        <v>86991</v>
      </c>
      <c r="CXS40" s="2">
        <v>30261</v>
      </c>
      <c r="CXT40" s="2">
        <v>359588</v>
      </c>
      <c r="CXU40" s="2">
        <v>195218</v>
      </c>
      <c r="CXV40" s="2">
        <v>27982</v>
      </c>
      <c r="CXW40" s="2">
        <v>45445</v>
      </c>
      <c r="CXX40" s="2">
        <v>31753</v>
      </c>
      <c r="CXY40" s="2">
        <v>514840</v>
      </c>
      <c r="CXZ40" s="2">
        <v>1794440</v>
      </c>
      <c r="CYA40" s="2">
        <v>2966087</v>
      </c>
      <c r="CYB40" s="2">
        <v>23919</v>
      </c>
      <c r="CYC40" s="2">
        <v>33875</v>
      </c>
      <c r="CYD40" s="2">
        <v>147842</v>
      </c>
      <c r="CYE40" s="2">
        <v>22108</v>
      </c>
      <c r="CYF40" s="2">
        <v>216843</v>
      </c>
      <c r="CYG40" s="2">
        <v>410171</v>
      </c>
      <c r="CYH40" s="2">
        <v>54030</v>
      </c>
      <c r="CYI40" s="2">
        <v>64103</v>
      </c>
      <c r="CYJ40" s="2">
        <v>65999</v>
      </c>
      <c r="CYK40" s="2">
        <v>191640</v>
      </c>
      <c r="CYL40" s="2">
        <v>37346</v>
      </c>
      <c r="CYM40" s="2">
        <v>129809</v>
      </c>
      <c r="CYN40" s="2">
        <v>20893</v>
      </c>
      <c r="CYO40" s="2">
        <v>35639</v>
      </c>
      <c r="CYP40" s="2">
        <v>232162</v>
      </c>
      <c r="CYQ40" s="2">
        <v>1217323</v>
      </c>
      <c r="CYR40" s="2">
        <v>90518</v>
      </c>
      <c r="CYS40" s="2">
        <v>102981</v>
      </c>
      <c r="CYT40" s="2">
        <v>38333</v>
      </c>
      <c r="CYU40" s="2">
        <v>160946</v>
      </c>
      <c r="CYV40" s="2">
        <v>45169</v>
      </c>
      <c r="CYW40" s="2">
        <v>115247</v>
      </c>
      <c r="CYX40" s="2">
        <v>57668</v>
      </c>
      <c r="CYY40" s="2">
        <v>134840</v>
      </c>
      <c r="CYZ40" s="2">
        <v>220897</v>
      </c>
      <c r="CZA40" s="2">
        <v>39769</v>
      </c>
      <c r="CZB40" s="2">
        <v>189656</v>
      </c>
      <c r="CZC40" s="2">
        <v>133729</v>
      </c>
      <c r="CZD40" s="2">
        <v>435856</v>
      </c>
      <c r="CZE40" s="2">
        <v>493018</v>
      </c>
      <c r="CZF40" s="2">
        <v>228459</v>
      </c>
      <c r="CZG40" s="2">
        <v>2194938</v>
      </c>
      <c r="CZH40" s="2">
        <v>755296</v>
      </c>
      <c r="CZI40" s="2">
        <v>863386</v>
      </c>
      <c r="CZJ40" s="2">
        <v>144481</v>
      </c>
      <c r="CZK40" s="2">
        <v>47969</v>
      </c>
      <c r="CZL40" s="2">
        <v>46244</v>
      </c>
      <c r="CZM40" s="2">
        <v>68949</v>
      </c>
      <c r="CZN40" s="2">
        <v>3795784</v>
      </c>
      <c r="CZO40" s="2">
        <v>532084</v>
      </c>
      <c r="CZP40" s="2">
        <v>110855</v>
      </c>
      <c r="CZQ40" s="2">
        <v>46943</v>
      </c>
      <c r="CZR40" s="2">
        <v>89970</v>
      </c>
      <c r="CZS40" s="2">
        <v>54994</v>
      </c>
      <c r="CZT40" s="2">
        <v>102747</v>
      </c>
      <c r="CZU40" s="2">
        <v>73631</v>
      </c>
      <c r="CZV40" s="2">
        <v>17474</v>
      </c>
      <c r="CZW40" s="2">
        <v>30101</v>
      </c>
      <c r="CZX40" s="2">
        <v>11545</v>
      </c>
      <c r="CZY40" s="2">
        <v>435517</v>
      </c>
      <c r="CZZ40" s="2">
        <v>717828</v>
      </c>
      <c r="DAA40" s="2">
        <v>279878</v>
      </c>
      <c r="DAB40" s="2">
        <v>27332</v>
      </c>
      <c r="DAC40" s="2">
        <v>6025</v>
      </c>
      <c r="DAD40" s="2">
        <v>466116</v>
      </c>
      <c r="DAE40" s="2">
        <v>147066</v>
      </c>
      <c r="DAF40" s="2">
        <v>34831</v>
      </c>
      <c r="DAG40" s="2">
        <v>312783</v>
      </c>
      <c r="DAH40" s="2">
        <v>147355</v>
      </c>
      <c r="DAI40" s="2">
        <v>31942</v>
      </c>
      <c r="DAJ40" s="2">
        <v>36736</v>
      </c>
      <c r="DAK40" s="2">
        <v>64514</v>
      </c>
      <c r="DAL40" s="2">
        <v>406768</v>
      </c>
      <c r="DAM40" s="2">
        <v>147077</v>
      </c>
      <c r="DAN40" s="2">
        <v>28566</v>
      </c>
      <c r="DAO40" s="2">
        <v>458389</v>
      </c>
      <c r="DAP40" s="2">
        <v>295203</v>
      </c>
      <c r="DAQ40" s="2">
        <v>35546</v>
      </c>
      <c r="DAR40" s="2">
        <v>215167</v>
      </c>
      <c r="DAS40" s="2">
        <v>38012</v>
      </c>
      <c r="DAT40" s="2">
        <v>204240</v>
      </c>
      <c r="DAU40" s="2">
        <v>20446</v>
      </c>
      <c r="DAV40" s="2">
        <v>23926</v>
      </c>
      <c r="DAW40" s="2">
        <v>933066</v>
      </c>
      <c r="DAX40" s="2">
        <v>22069</v>
      </c>
      <c r="DAY40" s="2">
        <v>2140170</v>
      </c>
      <c r="DAZ40" s="2">
        <v>856655</v>
      </c>
      <c r="DBA40" s="2">
        <v>67405</v>
      </c>
      <c r="DBB40" s="2">
        <v>6004</v>
      </c>
      <c r="DBC40" s="2">
        <v>74169</v>
      </c>
      <c r="DBD40" s="2">
        <v>799897</v>
      </c>
      <c r="DBE40" s="2">
        <v>697794</v>
      </c>
      <c r="DBF40" s="2">
        <v>995953</v>
      </c>
      <c r="DBG40" s="2">
        <v>462756</v>
      </c>
      <c r="DBH40" s="2">
        <v>450396</v>
      </c>
      <c r="DBI40" s="2">
        <v>1072918</v>
      </c>
      <c r="DBJ40" s="2">
        <v>60680</v>
      </c>
      <c r="DBK40" s="2">
        <v>280445</v>
      </c>
      <c r="DBL40" s="2">
        <v>236197</v>
      </c>
      <c r="DBM40" s="2">
        <v>151991</v>
      </c>
      <c r="DBN40" s="2">
        <v>109729</v>
      </c>
      <c r="DBO40" s="2">
        <v>137196</v>
      </c>
      <c r="DBP40" s="2">
        <v>49647</v>
      </c>
      <c r="DBQ40" s="2">
        <v>68837</v>
      </c>
      <c r="DBR40" s="2">
        <v>13032</v>
      </c>
      <c r="DBS40" s="2">
        <v>60040</v>
      </c>
      <c r="DBT40" s="2">
        <v>107509</v>
      </c>
      <c r="DBU40" s="2">
        <v>90431</v>
      </c>
      <c r="DBV40" s="2">
        <v>204642</v>
      </c>
      <c r="DBW40" s="2">
        <v>81329</v>
      </c>
      <c r="DBX40" s="2">
        <v>28297</v>
      </c>
      <c r="DBY40" s="2">
        <v>22874852</v>
      </c>
      <c r="DBZ40" s="2">
        <v>224701</v>
      </c>
      <c r="DCA40" s="2">
        <v>189579</v>
      </c>
      <c r="DCB40" s="2">
        <v>158819</v>
      </c>
      <c r="DCC40" s="2">
        <v>31595</v>
      </c>
      <c r="DCD40" s="2">
        <v>98809</v>
      </c>
      <c r="DCE40" s="2">
        <v>53768</v>
      </c>
      <c r="DCF40" s="2">
        <v>847596</v>
      </c>
      <c r="DCG40" s="2">
        <v>51391</v>
      </c>
      <c r="DCH40" s="2">
        <v>245578</v>
      </c>
      <c r="DCI40" s="2">
        <v>226008</v>
      </c>
      <c r="DCJ40" s="2">
        <v>800524</v>
      </c>
      <c r="DCK40" s="2">
        <v>1264116</v>
      </c>
      <c r="DCL40" s="2">
        <v>252929</v>
      </c>
      <c r="DCM40" s="2">
        <v>248540</v>
      </c>
      <c r="DCN40" s="2">
        <v>149484</v>
      </c>
      <c r="DCO40" s="2">
        <v>1273535</v>
      </c>
      <c r="DCP40" s="2">
        <v>40426</v>
      </c>
      <c r="DCQ40" s="2">
        <v>50125</v>
      </c>
      <c r="DCR40" s="2">
        <v>291005</v>
      </c>
      <c r="DCS40" s="2">
        <v>634884</v>
      </c>
      <c r="DCT40" s="2">
        <v>449192</v>
      </c>
      <c r="DCU40" s="2">
        <v>236584</v>
      </c>
      <c r="DCV40" s="2">
        <v>413222</v>
      </c>
      <c r="DCW40" s="2">
        <v>342384</v>
      </c>
      <c r="DCX40" s="2">
        <v>382116</v>
      </c>
      <c r="DCY40" s="2">
        <v>151374</v>
      </c>
      <c r="DCZ40" s="2">
        <v>258983</v>
      </c>
      <c r="DDA40" s="2">
        <v>92492</v>
      </c>
      <c r="DDB40" s="2">
        <v>275719</v>
      </c>
      <c r="DDC40" s="2">
        <v>460291</v>
      </c>
      <c r="DDD40" s="2">
        <v>902885</v>
      </c>
      <c r="DDE40" s="2">
        <v>100945</v>
      </c>
      <c r="DDF40" s="2">
        <v>387056</v>
      </c>
      <c r="DDG40" s="2">
        <v>333878</v>
      </c>
      <c r="DDH40" s="2">
        <v>183039</v>
      </c>
      <c r="DDI40" s="2">
        <v>13557</v>
      </c>
      <c r="DDJ40" s="2">
        <v>7180</v>
      </c>
      <c r="DDK40" s="2">
        <v>56734</v>
      </c>
      <c r="DDL40" s="2">
        <v>221876</v>
      </c>
      <c r="DDM40" s="2">
        <v>690584</v>
      </c>
      <c r="DDN40" s="2">
        <v>238072</v>
      </c>
      <c r="DDO40" s="2">
        <v>6342204</v>
      </c>
      <c r="DDP40" s="2">
        <v>45732</v>
      </c>
      <c r="DDQ40" s="2">
        <v>883608</v>
      </c>
      <c r="DDR40" s="2">
        <v>261631</v>
      </c>
      <c r="DDS40" s="2">
        <v>447105</v>
      </c>
      <c r="DDT40" s="2">
        <v>422675</v>
      </c>
      <c r="DDU40" s="2">
        <v>269510</v>
      </c>
      <c r="DDV40" s="2">
        <v>55126</v>
      </c>
      <c r="DDW40" s="2">
        <v>209163</v>
      </c>
      <c r="DDX40" s="2">
        <v>1366138</v>
      </c>
      <c r="DDY40" s="2">
        <v>1356912</v>
      </c>
      <c r="DDZ40" s="2">
        <v>6584</v>
      </c>
      <c r="DEA40" s="2">
        <v>33436</v>
      </c>
      <c r="DEB40" s="2">
        <v>125445</v>
      </c>
      <c r="DEC40" s="2">
        <v>35483</v>
      </c>
      <c r="DED40" s="2">
        <v>30491</v>
      </c>
      <c r="DEE40" s="2">
        <v>128333</v>
      </c>
      <c r="DEF40" s="2">
        <v>165465</v>
      </c>
      <c r="DEG40" s="2">
        <v>26033</v>
      </c>
      <c r="DEH40" s="2">
        <v>49737</v>
      </c>
      <c r="DEI40" s="2">
        <v>109674</v>
      </c>
      <c r="DEJ40" s="2">
        <v>103917</v>
      </c>
      <c r="DEK40" s="2">
        <v>19396</v>
      </c>
      <c r="DEL40" s="2">
        <v>145010</v>
      </c>
      <c r="DEM40" s="2">
        <v>145094</v>
      </c>
      <c r="DEN40" s="2">
        <v>6666297</v>
      </c>
      <c r="DEO40" s="2">
        <v>153638</v>
      </c>
      <c r="DEP40" s="2">
        <v>86878</v>
      </c>
      <c r="DEQ40" s="2">
        <v>491983</v>
      </c>
      <c r="DER40" s="2">
        <v>265190</v>
      </c>
      <c r="DES40" s="2">
        <v>953733</v>
      </c>
      <c r="DET40" s="2">
        <v>78058</v>
      </c>
      <c r="DEU40" s="2">
        <v>192567</v>
      </c>
      <c r="DEV40" s="2">
        <v>138735</v>
      </c>
      <c r="DEW40" s="2">
        <v>127352</v>
      </c>
      <c r="DEX40" s="2">
        <v>1549557</v>
      </c>
      <c r="DEY40" s="2">
        <v>2150865</v>
      </c>
      <c r="DEZ40" s="2">
        <v>458530</v>
      </c>
      <c r="DFA40" s="2">
        <v>439729</v>
      </c>
      <c r="DFB40" s="2">
        <v>694644</v>
      </c>
      <c r="DFC40" s="2">
        <v>2423167</v>
      </c>
      <c r="DFD40" s="2">
        <v>1394163</v>
      </c>
      <c r="DFE40" s="2">
        <v>1146687</v>
      </c>
      <c r="DFF40" s="2">
        <v>203227</v>
      </c>
      <c r="DFG40" s="2">
        <v>619104</v>
      </c>
      <c r="DFH40" s="2">
        <v>180807</v>
      </c>
      <c r="DFI40" s="2">
        <v>471429</v>
      </c>
      <c r="DFJ40" s="2">
        <v>601715</v>
      </c>
      <c r="DFK40" s="2">
        <v>278901</v>
      </c>
      <c r="DFL40" s="2">
        <v>209550</v>
      </c>
      <c r="DFM40" s="2">
        <v>106204</v>
      </c>
      <c r="DFN40" s="2">
        <v>452465</v>
      </c>
      <c r="DFO40" s="2">
        <v>240000</v>
      </c>
      <c r="DFP40" s="2">
        <v>638753</v>
      </c>
      <c r="DFQ40" s="2">
        <v>1916884</v>
      </c>
      <c r="DFR40" s="2">
        <v>313474</v>
      </c>
      <c r="DFS40" s="2">
        <v>2911599</v>
      </c>
      <c r="DFT40" s="2">
        <v>259624</v>
      </c>
      <c r="DFU40" s="2">
        <v>1673036</v>
      </c>
      <c r="DFV40" s="2">
        <v>696198</v>
      </c>
      <c r="DFW40" s="2">
        <v>230185</v>
      </c>
      <c r="DFX40" s="2">
        <v>323356</v>
      </c>
      <c r="DFY40" s="2">
        <v>8179124</v>
      </c>
      <c r="DFZ40" s="2">
        <v>11165504</v>
      </c>
      <c r="DGA40" s="2">
        <v>458297</v>
      </c>
      <c r="DGB40" s="2">
        <v>5694743</v>
      </c>
      <c r="DGC40" s="2">
        <v>521513</v>
      </c>
      <c r="DGD40" s="2">
        <v>3329414</v>
      </c>
      <c r="DGE40" s="2">
        <v>1376116</v>
      </c>
      <c r="DGF40" s="2">
        <v>417338</v>
      </c>
      <c r="DGG40" s="2">
        <v>123283</v>
      </c>
      <c r="DGH40" s="2">
        <v>322262</v>
      </c>
      <c r="DGI40" s="2" t="s">
        <v>5</v>
      </c>
      <c r="DGJ40" s="2">
        <v>210280</v>
      </c>
      <c r="DGK40" s="2">
        <v>681258</v>
      </c>
      <c r="DGL40" s="2" t="s">
        <v>5</v>
      </c>
      <c r="DGM40" s="2">
        <v>118656</v>
      </c>
      <c r="DGN40" s="2">
        <v>239623</v>
      </c>
      <c r="DGO40" s="2">
        <v>831835</v>
      </c>
      <c r="DGP40" s="2">
        <v>5818868</v>
      </c>
      <c r="DGQ40" s="2" t="s">
        <v>5</v>
      </c>
      <c r="DGR40" s="2">
        <v>225297</v>
      </c>
      <c r="DGS40" s="2">
        <v>843991</v>
      </c>
      <c r="DGT40" s="2">
        <v>2801680</v>
      </c>
      <c r="DGU40" s="2">
        <v>66983</v>
      </c>
      <c r="DGV40" s="2">
        <v>90887</v>
      </c>
      <c r="DGW40" s="2">
        <v>826537</v>
      </c>
      <c r="DGX40" s="2">
        <v>452823</v>
      </c>
      <c r="DGY40" s="2">
        <v>3920613</v>
      </c>
      <c r="DGZ40" s="2">
        <v>10214792</v>
      </c>
      <c r="DHA40" s="2">
        <v>1934786</v>
      </c>
      <c r="DHB40" s="2">
        <v>5824532</v>
      </c>
      <c r="DHC40" s="2">
        <v>19111752</v>
      </c>
      <c r="DHD40" s="2" t="s">
        <v>5</v>
      </c>
      <c r="DHE40" s="2">
        <v>113264</v>
      </c>
      <c r="DHF40" s="2">
        <v>802527</v>
      </c>
      <c r="DHG40" s="2">
        <v>3186335</v>
      </c>
      <c r="DHH40" s="2">
        <v>632705</v>
      </c>
      <c r="DHI40" s="2">
        <v>559</v>
      </c>
      <c r="DHJ40" s="2">
        <v>1839228</v>
      </c>
      <c r="DHK40" s="2">
        <v>110474</v>
      </c>
      <c r="DHL40" s="2">
        <v>285437</v>
      </c>
      <c r="DHM40" s="2">
        <v>262718</v>
      </c>
      <c r="DHN40" s="2">
        <v>2384304</v>
      </c>
      <c r="DHO40" s="2">
        <v>49419522</v>
      </c>
      <c r="DHP40" s="2">
        <v>76803</v>
      </c>
      <c r="DHQ40" s="2">
        <v>114532</v>
      </c>
      <c r="DHR40" s="2">
        <v>149641</v>
      </c>
      <c r="DHS40" s="2">
        <v>843979</v>
      </c>
      <c r="DHT40" s="2">
        <v>712441</v>
      </c>
      <c r="DHU40" s="2">
        <v>671213</v>
      </c>
      <c r="DHV40" s="2">
        <v>91530</v>
      </c>
      <c r="DHW40" s="2">
        <v>0</v>
      </c>
      <c r="DHX40" s="2">
        <v>1100312</v>
      </c>
      <c r="DHY40" s="2">
        <v>214718</v>
      </c>
      <c r="DHZ40" s="2">
        <v>125692</v>
      </c>
      <c r="DIA40" s="2">
        <v>77744</v>
      </c>
      <c r="DIB40" s="2">
        <v>94704</v>
      </c>
      <c r="DIC40" s="2">
        <v>10961</v>
      </c>
      <c r="DID40" s="2">
        <v>367055</v>
      </c>
      <c r="DIE40" s="2">
        <v>959082</v>
      </c>
      <c r="DIF40" s="2">
        <v>183742</v>
      </c>
      <c r="DIG40" s="2">
        <v>228693</v>
      </c>
      <c r="DIH40" s="2">
        <v>197924</v>
      </c>
      <c r="DII40" s="2">
        <v>613126</v>
      </c>
      <c r="DIJ40" s="2">
        <v>185648</v>
      </c>
      <c r="DIK40" s="2">
        <v>198582</v>
      </c>
      <c r="DIL40" s="2">
        <v>309382</v>
      </c>
      <c r="DIM40" s="2">
        <v>321387</v>
      </c>
      <c r="DIN40" s="2">
        <v>26846</v>
      </c>
      <c r="DIO40" s="2">
        <v>144039</v>
      </c>
      <c r="DIP40" s="2">
        <v>73666</v>
      </c>
      <c r="DIQ40" s="2">
        <v>160131</v>
      </c>
      <c r="DIR40" s="2">
        <v>456384</v>
      </c>
      <c r="DIS40" s="2">
        <v>3558072</v>
      </c>
      <c r="DIT40" s="2">
        <v>0</v>
      </c>
      <c r="DIU40" s="2">
        <v>1399005</v>
      </c>
      <c r="DIV40" s="2">
        <v>678340</v>
      </c>
      <c r="DIW40" s="2">
        <v>792582</v>
      </c>
      <c r="DIX40" s="2">
        <v>194873</v>
      </c>
      <c r="DIY40" s="2">
        <v>916871</v>
      </c>
      <c r="DIZ40" s="2">
        <v>155854</v>
      </c>
      <c r="DJA40" s="2">
        <v>0</v>
      </c>
      <c r="DJB40" s="2" t="s">
        <v>5</v>
      </c>
      <c r="DJC40" s="2">
        <v>177468</v>
      </c>
      <c r="DJD40" s="2">
        <v>1234854</v>
      </c>
      <c r="DJE40" s="2">
        <v>71664</v>
      </c>
      <c r="DJF40" s="2">
        <v>13859</v>
      </c>
      <c r="DJG40" s="2">
        <v>156822</v>
      </c>
      <c r="DJH40" s="2">
        <v>5820292</v>
      </c>
      <c r="DJI40" s="2">
        <v>131602</v>
      </c>
      <c r="DJJ40" s="2">
        <v>5337494</v>
      </c>
      <c r="DJK40" s="2">
        <v>249586</v>
      </c>
      <c r="DJL40" s="2">
        <v>619362</v>
      </c>
      <c r="DJM40" s="2" t="s">
        <v>5</v>
      </c>
      <c r="DJN40" s="2">
        <v>287703</v>
      </c>
      <c r="DJO40" s="2" t="s">
        <v>5</v>
      </c>
      <c r="DJP40" s="2">
        <v>1307667</v>
      </c>
      <c r="DJQ40" s="2">
        <v>82108</v>
      </c>
      <c r="DJR40" s="2">
        <v>4716889</v>
      </c>
      <c r="DJS40" s="2">
        <v>756554</v>
      </c>
      <c r="DJT40" s="2">
        <v>236278</v>
      </c>
      <c r="DJU40" s="2" t="s">
        <v>5</v>
      </c>
      <c r="DJV40" s="2">
        <v>12954670</v>
      </c>
      <c r="DJW40" s="2" t="s">
        <v>5</v>
      </c>
      <c r="DJX40" s="2">
        <v>3424754</v>
      </c>
      <c r="DJY40" s="2" t="s">
        <v>5</v>
      </c>
      <c r="DJZ40" s="2">
        <v>781211</v>
      </c>
      <c r="DKA40" s="2" t="s">
        <v>5</v>
      </c>
      <c r="DKB40" s="2" t="s">
        <v>5</v>
      </c>
      <c r="DKC40" s="2" t="s">
        <v>5</v>
      </c>
      <c r="DKD40" s="2" t="s">
        <v>5</v>
      </c>
      <c r="DKE40" s="2" t="s">
        <v>5</v>
      </c>
      <c r="DKF40" s="2" t="s">
        <v>5</v>
      </c>
      <c r="DKG40" s="2" t="s">
        <v>5</v>
      </c>
      <c r="DKH40" s="2" t="s">
        <v>5</v>
      </c>
      <c r="DKI40" s="2" t="s">
        <v>5</v>
      </c>
      <c r="DKJ40" s="2" t="s">
        <v>5</v>
      </c>
      <c r="DKK40" s="2" t="s">
        <v>5</v>
      </c>
      <c r="DKL40" s="2" t="s">
        <v>5</v>
      </c>
      <c r="DKM40" s="2" t="s">
        <v>5</v>
      </c>
      <c r="DKN40" s="2" t="s">
        <v>5</v>
      </c>
      <c r="DKO40" s="2">
        <v>16530</v>
      </c>
      <c r="DKP40" s="2" t="s">
        <v>5</v>
      </c>
      <c r="DKQ40" s="2" t="s">
        <v>5</v>
      </c>
      <c r="DKR40" s="2" t="s">
        <v>5</v>
      </c>
      <c r="DKS40" s="2">
        <v>182513</v>
      </c>
      <c r="DKT40" s="2" t="s">
        <v>5</v>
      </c>
      <c r="DKU40" s="2">
        <v>134372</v>
      </c>
      <c r="DKV40" s="2" t="s">
        <v>5</v>
      </c>
      <c r="DKW40" s="2">
        <v>86422</v>
      </c>
      <c r="DKX40" s="2" t="s">
        <v>5</v>
      </c>
      <c r="DKY40" s="2">
        <v>128250</v>
      </c>
      <c r="DKZ40" s="2" t="s">
        <v>5</v>
      </c>
      <c r="DLA40" s="2" t="s">
        <v>5</v>
      </c>
      <c r="DLB40" s="2">
        <v>815158</v>
      </c>
      <c r="DLC40" s="2" t="s">
        <v>5</v>
      </c>
      <c r="DLD40" s="2" t="s">
        <v>5</v>
      </c>
      <c r="DLE40" s="2">
        <v>0</v>
      </c>
      <c r="DLF40" s="2" t="s">
        <v>5</v>
      </c>
      <c r="DLG40" s="2" t="s">
        <v>5</v>
      </c>
      <c r="DLH40" s="2">
        <v>226202</v>
      </c>
      <c r="DLI40" s="2">
        <v>605258</v>
      </c>
      <c r="DLJ40" s="2">
        <v>226843</v>
      </c>
      <c r="DLK40" s="2">
        <v>178826</v>
      </c>
      <c r="DLL40" s="2">
        <v>336885</v>
      </c>
      <c r="DLM40" s="2" t="s">
        <v>5</v>
      </c>
      <c r="DLN40" s="2">
        <v>2134626</v>
      </c>
      <c r="DLO40" s="2" t="s">
        <v>5</v>
      </c>
      <c r="DLP40" s="2" t="s">
        <v>5</v>
      </c>
      <c r="DLQ40" s="2" t="s">
        <v>5</v>
      </c>
      <c r="DLR40" s="2" t="s">
        <v>5</v>
      </c>
      <c r="DLS40" s="2" t="s">
        <v>5</v>
      </c>
      <c r="DLT40" s="2" t="s">
        <v>5</v>
      </c>
      <c r="DLU40" s="2" t="s">
        <v>5</v>
      </c>
      <c r="DLV40" s="2">
        <v>10520678</v>
      </c>
      <c r="DLW40" s="2">
        <v>326733</v>
      </c>
      <c r="DLX40" s="2" t="s">
        <v>5</v>
      </c>
      <c r="DLY40" s="2" t="s">
        <v>5</v>
      </c>
      <c r="DLZ40" s="2" t="s">
        <v>5</v>
      </c>
      <c r="DMA40" s="2">
        <v>400513</v>
      </c>
      <c r="DMB40" s="2" t="s">
        <v>5</v>
      </c>
      <c r="DMC40" s="2" t="s">
        <v>5</v>
      </c>
      <c r="DMD40" s="2">
        <v>16102000</v>
      </c>
      <c r="DME40" s="2">
        <v>0</v>
      </c>
      <c r="DMF40" s="2">
        <v>0</v>
      </c>
      <c r="DMG40" s="2">
        <v>10884489</v>
      </c>
      <c r="DMH40" s="2" t="s">
        <v>5</v>
      </c>
      <c r="DMI40" s="2" t="s">
        <v>5</v>
      </c>
      <c r="DMJ40" s="2">
        <v>94769</v>
      </c>
      <c r="DMK40" s="2">
        <v>0</v>
      </c>
      <c r="DML40" s="2">
        <v>557508</v>
      </c>
      <c r="DMM40" s="2" t="s">
        <v>5</v>
      </c>
      <c r="DMN40" s="2">
        <v>1490211</v>
      </c>
      <c r="DMO40" s="2">
        <v>875362</v>
      </c>
      <c r="DMP40" s="2" t="s">
        <v>5</v>
      </c>
      <c r="DMQ40" s="2">
        <v>152268</v>
      </c>
      <c r="DMR40" s="2">
        <v>510912</v>
      </c>
      <c r="DMS40" s="2">
        <v>4538358</v>
      </c>
      <c r="DMT40" s="2">
        <v>64439930</v>
      </c>
      <c r="DMU40" s="2">
        <v>6709601</v>
      </c>
      <c r="DMV40" s="2">
        <v>248716</v>
      </c>
      <c r="DMW40" s="2">
        <v>560070</v>
      </c>
      <c r="DMX40" s="2">
        <v>293094</v>
      </c>
      <c r="DMY40" s="2">
        <v>0</v>
      </c>
      <c r="DMZ40" s="2">
        <v>906278</v>
      </c>
      <c r="DNA40" s="2">
        <v>227575</v>
      </c>
      <c r="DNB40" s="2" t="s">
        <v>5</v>
      </c>
      <c r="DNC40" s="2">
        <v>127005</v>
      </c>
      <c r="DND40" s="2">
        <v>961855</v>
      </c>
      <c r="DNE40" s="2" t="s">
        <v>5</v>
      </c>
      <c r="DNF40" s="2">
        <v>0</v>
      </c>
      <c r="DNG40" s="2">
        <v>0</v>
      </c>
      <c r="DNH40" s="2" t="s">
        <v>5</v>
      </c>
      <c r="DNI40" s="2" t="s">
        <v>5</v>
      </c>
      <c r="DNJ40" s="2" t="s">
        <v>5</v>
      </c>
      <c r="DNK40" s="2">
        <v>1698204</v>
      </c>
      <c r="DNL40" s="2">
        <v>469497</v>
      </c>
      <c r="DNM40" s="2">
        <v>1977045</v>
      </c>
      <c r="DNN40" s="2" t="s">
        <v>5</v>
      </c>
      <c r="DNO40" s="2" t="s">
        <v>5</v>
      </c>
      <c r="DNP40" s="2" t="s">
        <v>5</v>
      </c>
      <c r="DNQ40" s="2">
        <v>2731016</v>
      </c>
      <c r="DNR40" s="2" t="s">
        <v>5</v>
      </c>
      <c r="DNS40" s="2" t="s">
        <v>5</v>
      </c>
      <c r="DNT40" s="2">
        <v>1471870</v>
      </c>
      <c r="DNU40" s="2" t="s">
        <v>5</v>
      </c>
      <c r="DNV40" s="2">
        <v>9602055</v>
      </c>
      <c r="DNW40" s="2">
        <v>353312</v>
      </c>
      <c r="DNX40" s="2" t="s">
        <v>5</v>
      </c>
      <c r="DNY40" s="2" t="s">
        <v>5</v>
      </c>
      <c r="DNZ40" s="2" t="s">
        <v>5</v>
      </c>
      <c r="DOA40" s="2" t="s">
        <v>5</v>
      </c>
      <c r="DOB40" s="2" t="s">
        <v>5</v>
      </c>
      <c r="DOC40" s="2">
        <v>557580</v>
      </c>
      <c r="DOD40" s="2" t="s">
        <v>5</v>
      </c>
      <c r="DOE40" s="2" t="s">
        <v>5</v>
      </c>
      <c r="DOF40" s="2" t="s">
        <v>5</v>
      </c>
      <c r="DOG40" s="2" t="s">
        <v>5</v>
      </c>
      <c r="DOH40" s="2">
        <v>267548</v>
      </c>
      <c r="DOI40" s="2" t="s">
        <v>5</v>
      </c>
      <c r="DOJ40" s="2">
        <v>136167926</v>
      </c>
      <c r="DOK40" s="2">
        <v>94226</v>
      </c>
      <c r="DOL40" s="2" t="s">
        <v>5</v>
      </c>
      <c r="DOM40" s="2">
        <v>1953752</v>
      </c>
      <c r="DON40" s="2">
        <v>170655</v>
      </c>
      <c r="DOO40" s="2" t="s">
        <v>5</v>
      </c>
      <c r="DOP40" s="2" t="s">
        <v>5</v>
      </c>
      <c r="DOQ40" s="2">
        <v>6612789</v>
      </c>
      <c r="DOR40" s="2" t="s">
        <v>5</v>
      </c>
      <c r="DOS40" s="2" t="s">
        <v>5</v>
      </c>
      <c r="DOT40" s="2">
        <v>2437927</v>
      </c>
      <c r="DOU40" s="2" t="s">
        <v>5</v>
      </c>
      <c r="DOV40" s="2">
        <v>468904</v>
      </c>
      <c r="DOW40" s="2">
        <v>156230000</v>
      </c>
      <c r="DOX40" s="2" t="s">
        <v>5</v>
      </c>
      <c r="DOY40" s="2" t="s">
        <v>5</v>
      </c>
      <c r="DOZ40" s="2" t="s">
        <v>5</v>
      </c>
      <c r="DPA40" s="2" t="s">
        <v>5</v>
      </c>
      <c r="DPB40" s="2" t="s">
        <v>5</v>
      </c>
      <c r="DPC40" s="2" t="s">
        <v>5</v>
      </c>
      <c r="DPD40" s="2">
        <v>11628436</v>
      </c>
      <c r="DPE40" s="2">
        <v>0</v>
      </c>
      <c r="DPF40" s="2">
        <v>410632</v>
      </c>
      <c r="DPG40" s="2" t="s">
        <v>5</v>
      </c>
      <c r="DPH40" s="2" t="s">
        <v>5</v>
      </c>
      <c r="DPI40" s="2" t="s">
        <v>5</v>
      </c>
      <c r="DPJ40" s="2" t="s">
        <v>5</v>
      </c>
      <c r="DPK40" s="2">
        <v>1793419</v>
      </c>
      <c r="DPL40" s="2">
        <v>1917803</v>
      </c>
      <c r="DPM40" s="2" t="s">
        <v>5</v>
      </c>
      <c r="DPN40" s="2" t="s">
        <v>5</v>
      </c>
      <c r="DPO40" s="2">
        <v>912884</v>
      </c>
      <c r="DPP40" s="2">
        <v>1345388</v>
      </c>
      <c r="DPQ40" s="2" t="s">
        <v>5</v>
      </c>
      <c r="DPR40" s="2">
        <v>297462</v>
      </c>
      <c r="DPS40" s="2">
        <v>1566664</v>
      </c>
      <c r="DPT40" s="2">
        <v>2488515</v>
      </c>
      <c r="DPU40" s="2">
        <v>11383656</v>
      </c>
      <c r="DPV40" s="2" t="s">
        <v>5</v>
      </c>
      <c r="DPW40" s="2" t="s">
        <v>5</v>
      </c>
      <c r="DPX40" s="2">
        <v>570824</v>
      </c>
      <c r="DPY40" s="2">
        <v>969034</v>
      </c>
      <c r="DPZ40" s="2">
        <v>4830553</v>
      </c>
      <c r="DQA40" s="2">
        <v>0</v>
      </c>
      <c r="DQB40" s="2">
        <v>409545</v>
      </c>
      <c r="DQC40" s="2" t="s">
        <v>5</v>
      </c>
      <c r="DQD40" s="2" t="s">
        <v>5</v>
      </c>
      <c r="DQE40" s="2">
        <v>2941463</v>
      </c>
      <c r="DQF40" s="2">
        <v>94848</v>
      </c>
      <c r="DQG40" s="2">
        <v>228441</v>
      </c>
      <c r="DQH40" s="2">
        <v>211524</v>
      </c>
      <c r="DQI40" s="2" t="s">
        <v>5</v>
      </c>
      <c r="DQJ40" s="2" t="s">
        <v>5</v>
      </c>
      <c r="DQK40" s="2">
        <v>1573588</v>
      </c>
      <c r="DQL40" s="2" t="s">
        <v>5</v>
      </c>
      <c r="DQM40" s="2" t="s">
        <v>5</v>
      </c>
      <c r="DQN40" s="2" t="s">
        <v>5</v>
      </c>
      <c r="DQO40" s="2" t="s">
        <v>5</v>
      </c>
      <c r="DQP40" s="2">
        <v>737876</v>
      </c>
      <c r="DQQ40" s="2">
        <v>341193</v>
      </c>
      <c r="DQR40" s="2" t="s">
        <v>5</v>
      </c>
      <c r="DQS40" s="2" t="s">
        <v>5</v>
      </c>
      <c r="DQT40" s="2">
        <v>0</v>
      </c>
      <c r="DQU40" s="2" t="s">
        <v>5</v>
      </c>
      <c r="DQV40" s="2" t="s">
        <v>5</v>
      </c>
      <c r="DQW40" s="2">
        <v>43643</v>
      </c>
      <c r="DQX40" s="2" t="s">
        <v>5</v>
      </c>
      <c r="DQY40" s="2" t="s">
        <v>5</v>
      </c>
      <c r="DQZ40" s="2" t="s">
        <v>5</v>
      </c>
      <c r="DRA40" s="2" t="s">
        <v>5</v>
      </c>
      <c r="DRB40" s="2">
        <v>1003036</v>
      </c>
      <c r="DRC40" s="2">
        <v>1627534</v>
      </c>
      <c r="DRD40" s="2" t="s">
        <v>5</v>
      </c>
      <c r="DRE40" s="2" t="s">
        <v>5</v>
      </c>
      <c r="DRF40" s="2">
        <v>180214</v>
      </c>
      <c r="DRG40" s="2">
        <v>3899917</v>
      </c>
      <c r="DRH40" s="2">
        <v>20426</v>
      </c>
      <c r="DRI40" s="2">
        <v>260657</v>
      </c>
      <c r="DRJ40" s="2">
        <v>0</v>
      </c>
      <c r="DRK40" s="2">
        <v>95435</v>
      </c>
      <c r="DRL40" s="2">
        <v>101982</v>
      </c>
      <c r="DRM40" s="2">
        <v>0</v>
      </c>
      <c r="DRN40" s="2">
        <v>1509519</v>
      </c>
      <c r="DRO40" s="2">
        <v>379646</v>
      </c>
      <c r="DRP40" s="2">
        <v>296108</v>
      </c>
      <c r="DRQ40" s="2">
        <v>120241</v>
      </c>
      <c r="DRR40" s="2">
        <v>214636</v>
      </c>
      <c r="DRS40" s="2">
        <v>372009</v>
      </c>
      <c r="DRT40" s="2">
        <v>6172654</v>
      </c>
      <c r="DRU40" s="2" t="s">
        <v>5</v>
      </c>
      <c r="DRV40" s="2">
        <v>5156700</v>
      </c>
      <c r="DRW40" s="2" t="s">
        <v>5</v>
      </c>
      <c r="DRX40" s="2" t="s">
        <v>5</v>
      </c>
      <c r="DRY40" s="2" t="s">
        <v>5</v>
      </c>
      <c r="DRZ40" s="2">
        <v>1018085</v>
      </c>
      <c r="DSA40" s="2" t="s">
        <v>5</v>
      </c>
      <c r="DSB40" s="2" t="s">
        <v>5</v>
      </c>
      <c r="DSC40" s="2" t="s">
        <v>5</v>
      </c>
      <c r="DSD40" s="2">
        <v>77963</v>
      </c>
      <c r="DSE40" s="2" t="s">
        <v>5</v>
      </c>
      <c r="DSF40" s="2">
        <v>700566</v>
      </c>
      <c r="DSG40" s="2">
        <v>337613</v>
      </c>
      <c r="DSH40" s="2">
        <v>573835</v>
      </c>
      <c r="DSI40" s="2" t="s">
        <v>5</v>
      </c>
      <c r="DSJ40" s="2">
        <v>3060310</v>
      </c>
      <c r="DSK40" s="2" t="s">
        <v>5</v>
      </c>
      <c r="DSL40" s="2">
        <v>0</v>
      </c>
      <c r="DSM40" s="2">
        <v>192548</v>
      </c>
      <c r="DSN40" s="2">
        <v>68281</v>
      </c>
      <c r="DSO40" s="2">
        <v>349882</v>
      </c>
      <c r="DSP40" s="2">
        <v>29725</v>
      </c>
      <c r="DSQ40" s="2">
        <v>181788</v>
      </c>
      <c r="DSR40" s="2">
        <v>307180</v>
      </c>
      <c r="DSS40" s="2">
        <v>1775543</v>
      </c>
      <c r="DST40" s="2">
        <v>142307</v>
      </c>
      <c r="DSU40" s="2">
        <v>3161857</v>
      </c>
      <c r="DSV40" s="2">
        <v>30730</v>
      </c>
      <c r="DSW40" s="2">
        <v>225494</v>
      </c>
      <c r="DSX40" s="2">
        <v>95558</v>
      </c>
      <c r="DSY40" s="2">
        <v>814273</v>
      </c>
      <c r="DSZ40" s="2">
        <v>0</v>
      </c>
      <c r="DTA40" s="2">
        <v>244135</v>
      </c>
      <c r="DTB40" s="2">
        <v>277240</v>
      </c>
      <c r="DTC40" s="2">
        <v>107526</v>
      </c>
      <c r="DTD40" s="2">
        <v>121731</v>
      </c>
      <c r="DTE40" s="2">
        <v>860</v>
      </c>
      <c r="DTF40" s="2">
        <v>77646</v>
      </c>
      <c r="DTG40" s="2">
        <v>123042000</v>
      </c>
      <c r="DTH40" s="2">
        <v>172636</v>
      </c>
      <c r="DTI40" s="2">
        <v>221742</v>
      </c>
      <c r="DTJ40" s="2">
        <v>118836</v>
      </c>
      <c r="DTK40" s="2">
        <v>280940</v>
      </c>
      <c r="DTL40" s="2">
        <v>668251</v>
      </c>
      <c r="DTM40" s="2">
        <v>13970</v>
      </c>
      <c r="DTN40" s="2">
        <v>100648</v>
      </c>
      <c r="DTO40" s="2">
        <v>2466212</v>
      </c>
      <c r="DTP40" s="2">
        <v>388924</v>
      </c>
      <c r="DTQ40" s="2">
        <v>215451</v>
      </c>
      <c r="DTR40" s="2">
        <v>122848</v>
      </c>
      <c r="DTS40" s="2">
        <v>11812699</v>
      </c>
      <c r="DTT40" s="2">
        <v>70982</v>
      </c>
      <c r="DTU40" s="2">
        <v>154765</v>
      </c>
      <c r="DTV40" s="2">
        <v>538674</v>
      </c>
      <c r="DTW40" s="2">
        <v>4079</v>
      </c>
      <c r="DTX40" s="2">
        <v>215093</v>
      </c>
      <c r="DTY40" s="2">
        <v>434454</v>
      </c>
      <c r="DTZ40" s="2">
        <v>188266</v>
      </c>
      <c r="DUA40" s="2">
        <v>1078428</v>
      </c>
      <c r="DUB40" s="2">
        <v>123550</v>
      </c>
      <c r="DUC40" s="2">
        <v>56738</v>
      </c>
      <c r="DUD40" s="2">
        <v>181083</v>
      </c>
      <c r="DUE40" s="2">
        <v>35077</v>
      </c>
      <c r="DUF40" s="2">
        <v>191732</v>
      </c>
      <c r="DUG40" s="2">
        <v>114337</v>
      </c>
      <c r="DUH40" s="2">
        <v>107149044</v>
      </c>
      <c r="DUI40" s="2">
        <v>403322</v>
      </c>
      <c r="DUJ40" s="2">
        <v>1719036</v>
      </c>
      <c r="DUK40" s="2">
        <v>28876</v>
      </c>
      <c r="DUL40" s="2">
        <v>808893</v>
      </c>
      <c r="DUM40" s="2">
        <v>1174105</v>
      </c>
      <c r="DUN40" s="2">
        <v>678953</v>
      </c>
      <c r="DUO40" s="2">
        <v>153300</v>
      </c>
      <c r="DUP40" s="2">
        <v>983806</v>
      </c>
      <c r="DUQ40" s="2">
        <v>97767</v>
      </c>
      <c r="DUR40" s="2">
        <v>403865</v>
      </c>
      <c r="DUS40" s="2">
        <v>109269</v>
      </c>
      <c r="DUT40" s="2">
        <v>13146</v>
      </c>
      <c r="DUU40" s="2">
        <v>3171846</v>
      </c>
      <c r="DUV40" s="2">
        <v>0</v>
      </c>
      <c r="DUW40" s="2">
        <v>250519</v>
      </c>
      <c r="DUX40" s="2">
        <v>15400</v>
      </c>
      <c r="DUY40" s="2">
        <v>307517</v>
      </c>
      <c r="DUZ40" s="2">
        <v>407792</v>
      </c>
      <c r="DVA40" s="2">
        <v>304531</v>
      </c>
      <c r="DVB40" s="2">
        <v>6604636</v>
      </c>
      <c r="DVC40" s="2">
        <v>91967</v>
      </c>
      <c r="DVD40" s="2">
        <v>198407</v>
      </c>
      <c r="DVE40" s="2">
        <v>379994</v>
      </c>
      <c r="DVF40" s="2">
        <v>265511</v>
      </c>
      <c r="DVG40" s="2">
        <v>193980</v>
      </c>
      <c r="DVH40" s="2">
        <v>85001</v>
      </c>
      <c r="DVI40" s="2">
        <v>967061</v>
      </c>
      <c r="DVJ40" s="2">
        <v>201739</v>
      </c>
      <c r="DVK40" s="2">
        <v>112680</v>
      </c>
      <c r="DVL40" s="2">
        <v>97623</v>
      </c>
      <c r="DVM40" s="2">
        <v>241075</v>
      </c>
      <c r="DVN40" s="2">
        <v>392106</v>
      </c>
      <c r="DVO40" s="2">
        <v>270238</v>
      </c>
      <c r="DVP40" s="2">
        <v>113612</v>
      </c>
      <c r="DVQ40" s="2">
        <v>215115</v>
      </c>
      <c r="DVR40" s="2">
        <v>91800</v>
      </c>
      <c r="DVS40" s="2">
        <v>64289</v>
      </c>
      <c r="DVT40" s="2">
        <v>128390</v>
      </c>
      <c r="DVU40" s="2">
        <v>203599</v>
      </c>
      <c r="DVV40" s="2">
        <v>858034</v>
      </c>
      <c r="DVW40" s="2">
        <v>76006</v>
      </c>
      <c r="DVX40" s="2">
        <v>59675</v>
      </c>
      <c r="DVY40" s="2">
        <v>788070</v>
      </c>
      <c r="DVZ40" s="2">
        <v>463348</v>
      </c>
      <c r="DWA40" s="2">
        <v>52828</v>
      </c>
      <c r="DWB40" s="2">
        <v>61178</v>
      </c>
      <c r="DWC40" s="2">
        <v>47115</v>
      </c>
      <c r="DWD40" s="2">
        <v>749306</v>
      </c>
      <c r="DWE40" s="2">
        <v>6767</v>
      </c>
      <c r="DWF40" s="2">
        <v>270061</v>
      </c>
      <c r="DWG40" s="2">
        <v>2633253</v>
      </c>
      <c r="DWH40" s="2">
        <v>79824</v>
      </c>
      <c r="DWI40" s="2">
        <v>301847</v>
      </c>
      <c r="DWJ40" s="2">
        <v>3305533</v>
      </c>
      <c r="DWK40" s="2">
        <v>185647</v>
      </c>
      <c r="DWL40" s="2">
        <v>54532</v>
      </c>
      <c r="DWM40" s="2">
        <v>214674</v>
      </c>
      <c r="DWN40" s="2">
        <v>180557</v>
      </c>
      <c r="DWO40" s="2">
        <v>46586</v>
      </c>
      <c r="DWP40" s="2">
        <v>153469</v>
      </c>
      <c r="DWQ40" s="2">
        <v>56554</v>
      </c>
      <c r="DWR40" s="2">
        <v>108388</v>
      </c>
      <c r="DWS40" s="2">
        <v>190499</v>
      </c>
      <c r="DWT40" s="2">
        <v>135100</v>
      </c>
      <c r="DWU40" s="2">
        <v>96826</v>
      </c>
      <c r="DWV40" s="2">
        <v>203703</v>
      </c>
      <c r="DWW40" s="2">
        <v>56458</v>
      </c>
      <c r="DWX40" s="2">
        <v>520260</v>
      </c>
      <c r="DWY40" s="2">
        <v>82187</v>
      </c>
      <c r="DWZ40" s="2">
        <v>135833</v>
      </c>
      <c r="DXA40" s="2">
        <v>133262</v>
      </c>
      <c r="DXB40" s="2">
        <v>202348</v>
      </c>
      <c r="DXC40" s="2">
        <v>327980</v>
      </c>
      <c r="DXD40" s="2">
        <v>135714916</v>
      </c>
      <c r="DXE40" s="2">
        <v>543970</v>
      </c>
      <c r="DXF40" s="2">
        <v>72266</v>
      </c>
      <c r="DXG40" s="2">
        <v>1582077</v>
      </c>
      <c r="DXH40" s="2">
        <v>54445</v>
      </c>
      <c r="DXI40" s="2">
        <v>737085</v>
      </c>
      <c r="DXJ40" s="2">
        <v>1089306</v>
      </c>
      <c r="DXK40" s="2">
        <v>453670</v>
      </c>
      <c r="DXL40" s="2">
        <v>42868</v>
      </c>
      <c r="DXM40" s="2">
        <v>7963052</v>
      </c>
      <c r="DXN40" s="2">
        <v>32364</v>
      </c>
      <c r="DXO40" s="2">
        <v>431790</v>
      </c>
      <c r="DXP40" s="2">
        <v>67797</v>
      </c>
      <c r="DXQ40" s="2">
        <v>97679</v>
      </c>
      <c r="DXR40" s="2">
        <v>33641</v>
      </c>
      <c r="DXS40" s="2">
        <v>142889</v>
      </c>
      <c r="DXT40" s="2">
        <v>35292</v>
      </c>
      <c r="DXU40" s="2">
        <v>0</v>
      </c>
      <c r="DXV40" s="2">
        <v>0</v>
      </c>
      <c r="DXW40" s="2">
        <v>47095</v>
      </c>
      <c r="DXX40" s="2">
        <v>840694</v>
      </c>
      <c r="DXY40" s="2">
        <v>364899</v>
      </c>
      <c r="DXZ40" s="2">
        <v>76377</v>
      </c>
      <c r="DYA40" s="2">
        <v>243590</v>
      </c>
      <c r="DYB40" s="2">
        <v>1107514</v>
      </c>
      <c r="DYC40" s="2">
        <v>0</v>
      </c>
      <c r="DYD40" s="2">
        <v>92321</v>
      </c>
      <c r="DYE40" s="2">
        <v>789315</v>
      </c>
      <c r="DYF40" s="2">
        <v>6109</v>
      </c>
      <c r="DYG40" s="2">
        <v>45647</v>
      </c>
      <c r="DYH40" s="2">
        <v>37269</v>
      </c>
      <c r="DYI40" s="2">
        <v>197113</v>
      </c>
      <c r="DYJ40" s="2">
        <v>15699514</v>
      </c>
      <c r="DYK40" s="2">
        <v>382530700</v>
      </c>
      <c r="DYL40" s="2">
        <v>500671</v>
      </c>
      <c r="DYM40" s="2">
        <v>3583076</v>
      </c>
      <c r="DYN40" s="2">
        <v>348713</v>
      </c>
      <c r="DYO40" s="2">
        <v>145984</v>
      </c>
      <c r="DYP40" s="2">
        <v>1056318</v>
      </c>
      <c r="DYQ40" s="2">
        <v>77441</v>
      </c>
      <c r="DYR40" s="2">
        <v>1353050</v>
      </c>
      <c r="DYS40" s="2">
        <v>1579529</v>
      </c>
      <c r="DYT40" s="2">
        <v>81222</v>
      </c>
      <c r="DYU40" s="2">
        <v>15713</v>
      </c>
      <c r="DYV40" s="2">
        <v>104137</v>
      </c>
      <c r="DYW40" s="2">
        <v>472242</v>
      </c>
      <c r="DYX40" s="2">
        <v>101209</v>
      </c>
      <c r="DYY40" s="2">
        <v>41123</v>
      </c>
      <c r="DYZ40" s="2">
        <v>279055</v>
      </c>
      <c r="DZA40" s="2">
        <v>202151</v>
      </c>
      <c r="DZB40" s="2">
        <v>272276</v>
      </c>
      <c r="DZC40" s="2">
        <v>74989</v>
      </c>
      <c r="DZD40" s="2">
        <v>32074</v>
      </c>
      <c r="DZE40" s="2">
        <v>511873</v>
      </c>
      <c r="DZF40" s="2">
        <v>456141</v>
      </c>
      <c r="DZG40" s="2">
        <v>323690</v>
      </c>
      <c r="DZH40" s="2">
        <v>217994</v>
      </c>
      <c r="DZI40" s="2">
        <v>1734198</v>
      </c>
      <c r="DZJ40" s="2">
        <v>434642</v>
      </c>
      <c r="DZK40" s="2">
        <v>6756643</v>
      </c>
      <c r="DZL40" s="2">
        <v>46792</v>
      </c>
      <c r="DZM40" s="2">
        <v>124120</v>
      </c>
      <c r="DZN40" s="2">
        <v>264905</v>
      </c>
      <c r="DZO40" s="2">
        <v>23833</v>
      </c>
      <c r="DZP40" s="2">
        <v>143694</v>
      </c>
      <c r="DZQ40" s="2">
        <v>145485</v>
      </c>
      <c r="DZR40" s="2">
        <v>15865</v>
      </c>
      <c r="DZS40" s="2">
        <v>366348</v>
      </c>
      <c r="DZT40" s="2">
        <v>1499897</v>
      </c>
      <c r="DZU40" s="2">
        <v>1019703</v>
      </c>
      <c r="DZV40" s="2">
        <v>24350978</v>
      </c>
      <c r="DZW40" s="2">
        <v>104919</v>
      </c>
      <c r="DZX40" s="2">
        <v>475315</v>
      </c>
      <c r="DZY40" s="2">
        <v>266334</v>
      </c>
      <c r="DZZ40" s="2">
        <v>200721</v>
      </c>
      <c r="EAA40" s="2">
        <v>179931</v>
      </c>
      <c r="EAB40" s="2">
        <v>59539</v>
      </c>
      <c r="EAC40" s="2">
        <v>52928</v>
      </c>
      <c r="EAD40" s="2">
        <v>91123</v>
      </c>
      <c r="EAE40" s="2">
        <v>38633</v>
      </c>
      <c r="EAF40" s="2">
        <v>40848</v>
      </c>
      <c r="EAG40" s="2">
        <v>28705</v>
      </c>
      <c r="EAH40" s="2">
        <v>50864</v>
      </c>
      <c r="EAI40" s="2">
        <v>97967</v>
      </c>
      <c r="EAJ40" s="2">
        <v>251194</v>
      </c>
      <c r="EAK40" s="2">
        <v>297902</v>
      </c>
      <c r="EAL40" s="2">
        <v>564476</v>
      </c>
      <c r="EAM40" s="2">
        <v>44543</v>
      </c>
      <c r="EAN40" s="2">
        <v>25257</v>
      </c>
      <c r="EAO40" s="2">
        <v>5750</v>
      </c>
      <c r="EAP40" s="2">
        <v>12919</v>
      </c>
      <c r="EAQ40" s="2">
        <v>41310</v>
      </c>
      <c r="EAR40" s="2">
        <v>23573</v>
      </c>
      <c r="EAS40" s="2">
        <v>59627</v>
      </c>
      <c r="EAT40" s="2">
        <v>142646</v>
      </c>
      <c r="EAU40" s="2">
        <v>759452</v>
      </c>
      <c r="EAV40" s="2">
        <v>19949</v>
      </c>
      <c r="EAW40" s="2">
        <v>44269</v>
      </c>
      <c r="EAX40" s="2">
        <v>451740</v>
      </c>
      <c r="EAY40" s="2">
        <v>26270</v>
      </c>
      <c r="EAZ40" s="2">
        <v>172688</v>
      </c>
      <c r="EBA40" s="2">
        <v>176294</v>
      </c>
      <c r="EBB40" s="2">
        <v>1982528</v>
      </c>
      <c r="EBC40" s="2">
        <v>694931</v>
      </c>
      <c r="EBD40" s="2">
        <v>70510</v>
      </c>
      <c r="EBE40" s="2">
        <v>341985</v>
      </c>
      <c r="EBF40" s="2">
        <v>158829</v>
      </c>
      <c r="EBG40" s="2">
        <v>413288</v>
      </c>
      <c r="EBH40" s="2">
        <v>706459</v>
      </c>
      <c r="EBI40" s="2">
        <v>1017850</v>
      </c>
      <c r="EBJ40" s="2">
        <v>405365</v>
      </c>
      <c r="EBK40" s="2">
        <v>208681</v>
      </c>
      <c r="EBL40" s="2">
        <v>33356</v>
      </c>
      <c r="EBM40" s="2">
        <v>17343</v>
      </c>
      <c r="EBN40" s="2">
        <v>67503</v>
      </c>
      <c r="EBO40" s="2">
        <v>52411</v>
      </c>
      <c r="EBP40" s="2">
        <v>44332</v>
      </c>
      <c r="EBQ40" s="2">
        <v>7213</v>
      </c>
      <c r="EBR40" s="2">
        <v>17309</v>
      </c>
      <c r="EBS40" s="2">
        <v>150388</v>
      </c>
      <c r="EBT40" s="2">
        <v>12777554</v>
      </c>
      <c r="EBU40" s="2">
        <v>852037</v>
      </c>
      <c r="EBV40" s="2">
        <v>397422</v>
      </c>
      <c r="EBW40" s="2">
        <v>266874</v>
      </c>
      <c r="EBX40" s="2">
        <v>62846</v>
      </c>
      <c r="EBY40" s="2">
        <v>220061</v>
      </c>
      <c r="EBZ40" s="2">
        <v>464053</v>
      </c>
      <c r="ECA40" s="2">
        <v>151816</v>
      </c>
      <c r="ECB40" s="2">
        <v>1508988</v>
      </c>
      <c r="ECC40" s="2">
        <v>510968</v>
      </c>
      <c r="ECD40" s="2">
        <v>774352</v>
      </c>
      <c r="ECE40" s="2">
        <v>11434</v>
      </c>
      <c r="ECF40" s="2">
        <v>94626</v>
      </c>
      <c r="ECG40" s="2">
        <v>1507416</v>
      </c>
      <c r="ECH40" s="2">
        <v>161023</v>
      </c>
      <c r="ECI40" s="2">
        <v>4395871</v>
      </c>
      <c r="ECJ40" s="2">
        <v>673044</v>
      </c>
      <c r="ECK40" s="2">
        <v>715237</v>
      </c>
      <c r="ECL40" s="2">
        <v>38465</v>
      </c>
      <c r="ECM40" s="2">
        <v>13061</v>
      </c>
      <c r="ECN40" s="2">
        <v>374973</v>
      </c>
      <c r="ECO40" s="2">
        <v>891769</v>
      </c>
      <c r="ECP40" s="2">
        <v>297655</v>
      </c>
      <c r="ECQ40" s="2">
        <v>1379156</v>
      </c>
      <c r="ECR40" s="2">
        <v>181095</v>
      </c>
      <c r="ECS40" s="2">
        <v>154763</v>
      </c>
      <c r="ECT40" s="2">
        <v>160692</v>
      </c>
      <c r="ECU40" s="2">
        <v>32981696</v>
      </c>
      <c r="ECV40" s="2" t="s">
        <v>5</v>
      </c>
      <c r="ECW40" s="2">
        <v>71709</v>
      </c>
      <c r="ECX40" s="2">
        <v>123935</v>
      </c>
      <c r="ECY40" s="2">
        <v>62902</v>
      </c>
      <c r="ECZ40" s="2">
        <v>41836</v>
      </c>
      <c r="EDA40" s="2">
        <v>16570</v>
      </c>
      <c r="EDB40" s="2">
        <v>371012</v>
      </c>
      <c r="EDC40" s="2">
        <v>158795</v>
      </c>
      <c r="EDD40" s="2">
        <v>0</v>
      </c>
      <c r="EDE40" s="2">
        <v>25777</v>
      </c>
      <c r="EDF40" s="2">
        <v>10101</v>
      </c>
      <c r="EDG40" s="2">
        <v>450374</v>
      </c>
      <c r="EDH40" s="2">
        <v>605716</v>
      </c>
      <c r="EDI40" s="2">
        <v>2308816</v>
      </c>
      <c r="EDJ40" s="2">
        <v>1534117</v>
      </c>
      <c r="EDK40" s="2">
        <v>772811</v>
      </c>
      <c r="EDL40" s="2">
        <v>122988</v>
      </c>
      <c r="EDM40" s="2">
        <v>106956</v>
      </c>
      <c r="EDN40" s="2">
        <v>156212</v>
      </c>
      <c r="EDO40" s="2">
        <v>199520</v>
      </c>
      <c r="EDP40" s="2">
        <v>302467</v>
      </c>
      <c r="EDQ40" s="2">
        <v>104402</v>
      </c>
      <c r="EDR40" s="2">
        <v>216227</v>
      </c>
      <c r="EDS40" s="2">
        <v>47786</v>
      </c>
      <c r="EDT40" s="2">
        <v>1002545</v>
      </c>
      <c r="EDU40" s="2">
        <v>600559</v>
      </c>
      <c r="EDV40" s="2">
        <v>47942</v>
      </c>
      <c r="EDW40" s="2">
        <v>3427801</v>
      </c>
      <c r="EDX40" s="2">
        <v>106272</v>
      </c>
      <c r="EDY40" s="2">
        <v>133481</v>
      </c>
      <c r="EDZ40" s="2">
        <v>262474</v>
      </c>
      <c r="EEA40" s="2">
        <v>217918</v>
      </c>
      <c r="EEB40" s="2">
        <v>352549</v>
      </c>
      <c r="EEC40" s="2">
        <v>313829</v>
      </c>
      <c r="EED40" s="2">
        <v>264318</v>
      </c>
      <c r="EEE40" s="2">
        <v>53393</v>
      </c>
      <c r="EEF40" s="2">
        <v>50224</v>
      </c>
      <c r="EEG40" s="2">
        <v>91725</v>
      </c>
      <c r="EEH40" s="2">
        <v>123497</v>
      </c>
      <c r="EEI40" s="2">
        <v>16374</v>
      </c>
      <c r="EEJ40" s="2">
        <v>194934</v>
      </c>
      <c r="EEK40" s="2">
        <v>124513</v>
      </c>
      <c r="EEL40" s="2">
        <v>518135</v>
      </c>
      <c r="EEM40" s="2">
        <v>50359</v>
      </c>
      <c r="EEN40" s="2">
        <v>4270</v>
      </c>
      <c r="EEO40" s="2">
        <v>57085</v>
      </c>
      <c r="EEP40" s="2">
        <v>186981</v>
      </c>
      <c r="EEQ40" s="2">
        <v>124080</v>
      </c>
      <c r="EER40" s="2">
        <v>44778</v>
      </c>
      <c r="EES40" s="2">
        <v>13187</v>
      </c>
      <c r="EET40" s="2">
        <v>183988</v>
      </c>
      <c r="EEU40" s="2">
        <v>208379</v>
      </c>
      <c r="EEV40" s="2">
        <v>202014</v>
      </c>
      <c r="EEW40" s="2">
        <v>46416</v>
      </c>
      <c r="EEX40" s="2">
        <v>224819</v>
      </c>
      <c r="EEY40" s="2">
        <v>124005</v>
      </c>
      <c r="EEZ40" s="2">
        <v>48166</v>
      </c>
      <c r="EFA40" s="2">
        <v>75244</v>
      </c>
      <c r="EFB40" s="2">
        <v>138112</v>
      </c>
      <c r="EFC40" s="2">
        <v>149660</v>
      </c>
      <c r="EFD40" s="2">
        <v>628538</v>
      </c>
      <c r="EFE40" s="2">
        <v>247734</v>
      </c>
      <c r="EFF40" s="2">
        <v>409230</v>
      </c>
      <c r="EFG40" s="2">
        <v>694679</v>
      </c>
      <c r="EFH40" s="2">
        <v>32452</v>
      </c>
      <c r="EFI40" s="2">
        <v>31003</v>
      </c>
      <c r="EFJ40" s="2">
        <v>28379</v>
      </c>
      <c r="EFK40" s="2">
        <v>302319</v>
      </c>
      <c r="EFL40" s="2">
        <v>293087</v>
      </c>
      <c r="EFM40" s="2">
        <v>125040</v>
      </c>
      <c r="EFN40" s="2">
        <v>624979</v>
      </c>
      <c r="EFO40" s="2">
        <v>370389</v>
      </c>
      <c r="EFP40" s="2">
        <v>151132</v>
      </c>
      <c r="EFQ40" s="2">
        <v>37702604</v>
      </c>
      <c r="EFR40" s="2">
        <v>485684</v>
      </c>
      <c r="EFS40" s="2">
        <v>412344</v>
      </c>
      <c r="EFT40" s="2">
        <v>146282</v>
      </c>
      <c r="EFU40" s="2">
        <v>269125</v>
      </c>
      <c r="EFV40" s="2">
        <v>591795</v>
      </c>
      <c r="EFW40" s="2">
        <v>260395</v>
      </c>
      <c r="EFX40" s="2">
        <v>568842</v>
      </c>
      <c r="EFY40" s="2">
        <v>509366</v>
      </c>
      <c r="EFZ40" s="2">
        <v>1099798</v>
      </c>
      <c r="EGA40" s="2">
        <v>0</v>
      </c>
      <c r="EGB40" s="2">
        <v>316706</v>
      </c>
      <c r="EGC40" s="2">
        <v>813960</v>
      </c>
      <c r="EGD40" s="2">
        <v>2358271</v>
      </c>
      <c r="EGE40" s="2">
        <v>192847</v>
      </c>
      <c r="EGF40" s="2">
        <v>339656</v>
      </c>
      <c r="EGG40" s="2">
        <v>822507</v>
      </c>
      <c r="EGH40" s="2">
        <v>1069220</v>
      </c>
      <c r="EGI40" s="2">
        <v>179840</v>
      </c>
      <c r="EGJ40" s="2">
        <v>62544</v>
      </c>
      <c r="EGK40" s="2">
        <v>458231</v>
      </c>
      <c r="EGL40" s="2">
        <v>570221</v>
      </c>
      <c r="EGM40" s="2">
        <v>1506075</v>
      </c>
      <c r="EGN40" s="2">
        <v>18809000</v>
      </c>
      <c r="EGO40" s="2">
        <v>771089</v>
      </c>
      <c r="EGP40" s="2">
        <v>451404</v>
      </c>
      <c r="EGQ40" s="2">
        <v>1923184</v>
      </c>
      <c r="EGR40" s="2">
        <v>293890</v>
      </c>
      <c r="EGS40" s="2">
        <v>210409</v>
      </c>
      <c r="EGT40" s="2">
        <v>4723935</v>
      </c>
      <c r="EGU40" s="2">
        <v>176902</v>
      </c>
      <c r="EGV40" s="2">
        <v>1111337</v>
      </c>
      <c r="EGW40" s="2">
        <v>349515</v>
      </c>
      <c r="EGX40" s="2">
        <v>51354</v>
      </c>
      <c r="EGY40" s="2">
        <v>52962</v>
      </c>
      <c r="EGZ40" s="2">
        <v>15412400</v>
      </c>
      <c r="EHA40" s="2">
        <v>9361497</v>
      </c>
      <c r="EHB40" s="2">
        <v>350903</v>
      </c>
      <c r="EHC40" s="2">
        <v>1281933</v>
      </c>
      <c r="EHD40" s="2">
        <v>340016</v>
      </c>
      <c r="EHE40" s="2">
        <v>1465541</v>
      </c>
      <c r="EHF40" s="2">
        <v>1766239</v>
      </c>
      <c r="EHG40" s="2">
        <v>1520642</v>
      </c>
      <c r="EHH40" s="2">
        <v>56801</v>
      </c>
      <c r="EHI40" s="2">
        <v>2257284</v>
      </c>
      <c r="EHJ40" s="2">
        <v>9613808</v>
      </c>
      <c r="EHK40" s="2">
        <v>678642</v>
      </c>
      <c r="EHL40" s="2">
        <v>959770</v>
      </c>
      <c r="EHM40" s="2">
        <v>476259</v>
      </c>
      <c r="EHN40" s="2">
        <v>34932187</v>
      </c>
      <c r="EHO40" s="2">
        <v>0</v>
      </c>
      <c r="EHP40" s="2">
        <v>553789</v>
      </c>
      <c r="EHQ40" s="2">
        <v>624801</v>
      </c>
      <c r="EHR40" s="2">
        <v>200051</v>
      </c>
      <c r="EHS40" s="2">
        <v>4397860</v>
      </c>
      <c r="EHT40" s="2">
        <v>230710</v>
      </c>
      <c r="EHU40" s="2">
        <v>24035704</v>
      </c>
      <c r="EHV40" s="2">
        <v>261550</v>
      </c>
      <c r="EHW40" s="2">
        <v>292542</v>
      </c>
      <c r="EHX40" s="2">
        <v>709292</v>
      </c>
      <c r="EHY40" s="2">
        <v>460469</v>
      </c>
      <c r="EHZ40" s="2">
        <v>286307</v>
      </c>
      <c r="EIA40" s="2">
        <v>13567</v>
      </c>
      <c r="EIB40" s="2">
        <v>416741</v>
      </c>
      <c r="EIC40" s="2">
        <v>569292</v>
      </c>
      <c r="EID40" s="2">
        <v>45914</v>
      </c>
      <c r="EIE40" s="2">
        <v>163609</v>
      </c>
      <c r="EIF40" s="2">
        <v>1356906</v>
      </c>
      <c r="EIG40" s="2">
        <v>128114</v>
      </c>
      <c r="EIH40" s="2">
        <v>803005</v>
      </c>
      <c r="EII40" s="2">
        <v>1159791</v>
      </c>
      <c r="EIJ40" s="2">
        <v>1556994</v>
      </c>
      <c r="EIK40" s="2">
        <v>2356608</v>
      </c>
      <c r="EIL40" s="2">
        <v>550283</v>
      </c>
      <c r="EIM40" s="2">
        <v>313813</v>
      </c>
      <c r="EIN40" s="2">
        <v>937044</v>
      </c>
      <c r="EIO40" s="2">
        <v>286187</v>
      </c>
      <c r="EIP40" s="2">
        <v>172176</v>
      </c>
      <c r="EIQ40" s="2">
        <v>393327</v>
      </c>
      <c r="EIR40" s="2">
        <v>2152328</v>
      </c>
      <c r="EIS40" s="2">
        <v>4838999</v>
      </c>
      <c r="EIT40" s="2">
        <v>467613</v>
      </c>
      <c r="EIU40" s="2">
        <v>54047</v>
      </c>
      <c r="EIV40" s="2">
        <v>507732</v>
      </c>
      <c r="EIW40" s="2">
        <v>2161769</v>
      </c>
      <c r="EIX40" s="2">
        <v>11354928</v>
      </c>
      <c r="EIY40" s="2">
        <v>3936585</v>
      </c>
      <c r="EIZ40" s="2">
        <v>2073072</v>
      </c>
      <c r="EJA40" s="2">
        <v>151635</v>
      </c>
      <c r="EJB40" s="2">
        <v>442086</v>
      </c>
      <c r="EJC40" s="2">
        <v>3998073</v>
      </c>
      <c r="EJD40" s="2">
        <v>511375</v>
      </c>
      <c r="EJE40" s="2">
        <v>328194517</v>
      </c>
      <c r="EJF40" s="2">
        <v>86483</v>
      </c>
      <c r="EJG40" s="2">
        <v>357822</v>
      </c>
      <c r="EJH40" s="2">
        <v>406661</v>
      </c>
      <c r="EJI40" s="2">
        <v>1219745</v>
      </c>
      <c r="EJJ40" s="2">
        <v>604029</v>
      </c>
      <c r="EJK40" s="2">
        <v>473392</v>
      </c>
      <c r="EJL40" s="2">
        <v>7934434</v>
      </c>
      <c r="EJM40" s="2">
        <v>34338</v>
      </c>
      <c r="EJN40" s="2">
        <v>0</v>
      </c>
      <c r="EJO40" s="2">
        <v>50340</v>
      </c>
      <c r="EJP40" s="2">
        <v>137421</v>
      </c>
      <c r="EJQ40" s="2">
        <v>113183</v>
      </c>
      <c r="EJR40" s="2">
        <v>253333</v>
      </c>
      <c r="EJS40" s="2">
        <v>1642562</v>
      </c>
      <c r="EJT40" s="2">
        <v>267880</v>
      </c>
      <c r="EJU40" s="2">
        <v>403166</v>
      </c>
      <c r="EJV40" s="2">
        <v>270389</v>
      </c>
      <c r="EJW40" s="2">
        <v>783874</v>
      </c>
      <c r="EJX40" s="2">
        <v>1837741</v>
      </c>
      <c r="EJY40" s="2">
        <v>0</v>
      </c>
      <c r="EJZ40" s="2">
        <v>110966</v>
      </c>
      <c r="EKA40" s="2">
        <v>839247</v>
      </c>
      <c r="EKB40" s="2">
        <v>556319</v>
      </c>
      <c r="EKC40" s="2">
        <v>148340</v>
      </c>
      <c r="EKD40" s="2">
        <v>248524</v>
      </c>
      <c r="EKE40" s="2">
        <v>446289</v>
      </c>
      <c r="EKF40" s="2">
        <v>8019</v>
      </c>
      <c r="EKG40" s="2">
        <v>155031</v>
      </c>
      <c r="EKH40" s="2">
        <v>395583</v>
      </c>
      <c r="EKI40" s="2">
        <v>54208</v>
      </c>
      <c r="EKJ40" s="2">
        <v>15762816</v>
      </c>
      <c r="EKK40" s="2">
        <v>87030</v>
      </c>
      <c r="EKL40" s="2">
        <v>28322</v>
      </c>
      <c r="EKM40" s="2">
        <v>165199</v>
      </c>
      <c r="EKN40" s="2">
        <v>6818959</v>
      </c>
      <c r="EKO40" s="2">
        <v>0</v>
      </c>
      <c r="EKP40" s="2">
        <v>1077868</v>
      </c>
      <c r="EKQ40" s="2">
        <v>1783692</v>
      </c>
      <c r="EKR40" s="2">
        <v>86442</v>
      </c>
      <c r="EKS40" s="2">
        <v>68397</v>
      </c>
      <c r="EKT40" s="2">
        <v>438805</v>
      </c>
      <c r="EKU40" s="2">
        <v>26650000</v>
      </c>
      <c r="EKV40" s="2">
        <v>12879859</v>
      </c>
      <c r="EKW40" s="2">
        <v>101063</v>
      </c>
      <c r="EKX40" s="2">
        <v>8199543</v>
      </c>
      <c r="EKY40" s="2">
        <v>2821963</v>
      </c>
      <c r="EKZ40" s="2">
        <v>2354813</v>
      </c>
      <c r="ELA40" s="2">
        <v>2220579</v>
      </c>
      <c r="ELB40" s="2">
        <v>141521047</v>
      </c>
      <c r="ELC40" s="2">
        <v>0</v>
      </c>
      <c r="ELD40" s="2">
        <v>443743</v>
      </c>
      <c r="ELE40" s="2">
        <v>5176217</v>
      </c>
      <c r="ELF40" s="2">
        <v>119324</v>
      </c>
      <c r="ELG40" s="2">
        <v>81689</v>
      </c>
      <c r="ELH40" s="2">
        <v>1654532</v>
      </c>
      <c r="ELI40" s="2">
        <v>583777</v>
      </c>
      <c r="ELJ40" s="2">
        <v>101040</v>
      </c>
      <c r="ELK40" s="2">
        <v>286392</v>
      </c>
      <c r="ELL40" s="2">
        <v>878423</v>
      </c>
      <c r="ELM40" s="2">
        <v>98677</v>
      </c>
      <c r="ELN40" s="2">
        <v>794876</v>
      </c>
      <c r="ELO40" s="2">
        <v>128792</v>
      </c>
      <c r="ELP40" s="2">
        <v>586786</v>
      </c>
      <c r="ELQ40" s="2">
        <v>112722</v>
      </c>
      <c r="ELR40" s="2">
        <v>881325</v>
      </c>
      <c r="ELS40" s="2">
        <v>1736300</v>
      </c>
      <c r="ELT40" s="2">
        <v>415624</v>
      </c>
      <c r="ELU40" s="2">
        <v>75648</v>
      </c>
      <c r="ELV40" s="2">
        <v>264175</v>
      </c>
      <c r="ELW40" s="2">
        <v>124367</v>
      </c>
      <c r="ELX40" s="2">
        <v>893401</v>
      </c>
      <c r="ELY40" s="2">
        <v>1271030</v>
      </c>
      <c r="ELZ40" s="2">
        <v>143931</v>
      </c>
      <c r="EMA40" s="2">
        <v>762820</v>
      </c>
      <c r="EMB40" s="2">
        <v>499286</v>
      </c>
      <c r="EMC40" s="2">
        <v>799647</v>
      </c>
      <c r="EMD40" s="2">
        <v>32831</v>
      </c>
      <c r="EME40" s="2">
        <v>25810</v>
      </c>
      <c r="EMF40" s="2">
        <v>482166</v>
      </c>
      <c r="EMG40" s="2">
        <v>388758</v>
      </c>
      <c r="EMH40" s="2">
        <v>208592</v>
      </c>
      <c r="EMI40" s="2">
        <v>12837</v>
      </c>
      <c r="EMJ40" s="2">
        <v>79520</v>
      </c>
      <c r="EMK40" s="2">
        <v>701738</v>
      </c>
      <c r="EML40" s="2">
        <v>1434654</v>
      </c>
      <c r="EMM40" s="2">
        <v>3759200</v>
      </c>
      <c r="EMN40" s="2">
        <v>49207</v>
      </c>
      <c r="EMO40" s="2">
        <v>202593</v>
      </c>
      <c r="EMP40" s="2">
        <v>362553</v>
      </c>
      <c r="EMQ40" s="2">
        <v>594473</v>
      </c>
      <c r="EMR40" s="2">
        <v>95896</v>
      </c>
      <c r="EMS40" s="2">
        <v>835391</v>
      </c>
      <c r="EMT40" s="2">
        <v>252571</v>
      </c>
      <c r="EMU40" s="2">
        <v>18958018</v>
      </c>
      <c r="EMV40" s="2">
        <v>63939</v>
      </c>
      <c r="EMW40" s="2">
        <v>959160</v>
      </c>
      <c r="EMX40" s="2">
        <v>1506495</v>
      </c>
      <c r="EMY40" s="2">
        <v>0</v>
      </c>
      <c r="EMZ40" s="2">
        <v>9612</v>
      </c>
      <c r="ENA40" s="2">
        <v>255033</v>
      </c>
      <c r="ENB40" s="2">
        <v>1301374</v>
      </c>
      <c r="ENC40" s="2">
        <v>356970</v>
      </c>
      <c r="END40" s="2">
        <v>31161</v>
      </c>
      <c r="ENE40" s="2">
        <v>166734</v>
      </c>
      <c r="ENF40" s="2">
        <v>78739</v>
      </c>
      <c r="ENG40" s="2">
        <v>148840</v>
      </c>
      <c r="ENH40" s="2">
        <v>38296</v>
      </c>
      <c r="ENI40" s="2">
        <v>1011376</v>
      </c>
      <c r="ENJ40" s="2">
        <v>3774365</v>
      </c>
      <c r="ENK40" s="2">
        <v>29673</v>
      </c>
      <c r="ENL40" s="2">
        <v>125997</v>
      </c>
      <c r="ENM40" s="2">
        <v>131185</v>
      </c>
      <c r="ENN40" s="2">
        <v>14353</v>
      </c>
      <c r="ENO40" s="2">
        <v>40799</v>
      </c>
      <c r="ENP40" s="2">
        <v>3483540</v>
      </c>
      <c r="ENQ40" s="2">
        <v>2568420</v>
      </c>
      <c r="ENR40" s="2">
        <v>372676</v>
      </c>
      <c r="ENS40" s="2">
        <v>1384836</v>
      </c>
      <c r="ENT40" s="2">
        <v>356129</v>
      </c>
      <c r="ENU40" s="2">
        <v>259729</v>
      </c>
      <c r="ENV40" s="2">
        <v>2147283</v>
      </c>
      <c r="ENW40" s="2">
        <v>1112786</v>
      </c>
      <c r="ENX40" s="2">
        <v>73174</v>
      </c>
      <c r="ENY40" s="2">
        <v>55866</v>
      </c>
      <c r="ENZ40" s="2">
        <v>237751</v>
      </c>
      <c r="EOA40" s="2">
        <v>105522</v>
      </c>
      <c r="EOB40" s="2">
        <v>105608</v>
      </c>
      <c r="EOC40" s="2">
        <v>30587</v>
      </c>
      <c r="EOD40" s="2">
        <v>140868</v>
      </c>
      <c r="EOE40" s="2">
        <v>289626</v>
      </c>
      <c r="EOF40" s="2">
        <v>4793091</v>
      </c>
      <c r="EOG40" s="2">
        <v>529138</v>
      </c>
      <c r="EOH40" s="2">
        <v>1027921</v>
      </c>
      <c r="EOI40" s="2">
        <v>156445</v>
      </c>
      <c r="EOJ40" s="2">
        <v>473172</v>
      </c>
      <c r="EOK40" s="2">
        <v>18812</v>
      </c>
      <c r="EOL40" s="2">
        <v>235192</v>
      </c>
      <c r="EOM40" s="2">
        <v>219015</v>
      </c>
      <c r="EON40" s="2">
        <v>149581</v>
      </c>
      <c r="EOO40" s="2">
        <v>417178</v>
      </c>
      <c r="EOP40" s="2">
        <v>58932</v>
      </c>
      <c r="EOQ40" s="2">
        <v>31236</v>
      </c>
      <c r="EOR40" s="2">
        <v>24180</v>
      </c>
      <c r="EOS40" s="2">
        <v>6720909</v>
      </c>
      <c r="EOT40" s="2">
        <v>13462</v>
      </c>
      <c r="EOU40" s="2">
        <v>18414</v>
      </c>
      <c r="EOV40" s="2">
        <v>1449218</v>
      </c>
      <c r="EOW40" s="2">
        <v>5437</v>
      </c>
      <c r="EOX40" s="2">
        <v>18380</v>
      </c>
      <c r="EOY40" s="2">
        <v>0</v>
      </c>
      <c r="EOZ40" s="2" t="s">
        <v>5</v>
      </c>
      <c r="EPA40" s="2">
        <v>27537</v>
      </c>
      <c r="EPB40" s="2">
        <v>441694</v>
      </c>
      <c r="EPC40" s="2">
        <v>1165268</v>
      </c>
      <c r="EPD40" s="2">
        <v>392665</v>
      </c>
      <c r="EPE40" s="2">
        <v>287562</v>
      </c>
      <c r="EPF40" s="2">
        <v>182686</v>
      </c>
      <c r="EPG40" s="2">
        <v>171626</v>
      </c>
      <c r="EPH40" s="2">
        <v>340460</v>
      </c>
      <c r="EPI40" s="2">
        <v>71766</v>
      </c>
      <c r="EPJ40" s="2">
        <v>55751</v>
      </c>
      <c r="EPK40" s="2">
        <v>172583</v>
      </c>
      <c r="EPL40" s="2">
        <v>193345</v>
      </c>
      <c r="EPM40" s="2">
        <v>1566066</v>
      </c>
      <c r="EPN40" s="2">
        <v>398847</v>
      </c>
      <c r="EPO40" s="2">
        <v>491358</v>
      </c>
      <c r="EPP40" s="2">
        <v>35428</v>
      </c>
      <c r="EPQ40" s="2">
        <v>1262229</v>
      </c>
      <c r="EPR40" s="2">
        <v>434346</v>
      </c>
      <c r="EPS40" s="2">
        <v>270136</v>
      </c>
      <c r="EPT40" s="2">
        <v>274026</v>
      </c>
      <c r="EPU40" s="2">
        <v>658321</v>
      </c>
      <c r="EPV40" s="2">
        <v>92404</v>
      </c>
      <c r="EPW40" s="2">
        <v>1196932</v>
      </c>
      <c r="EPX40" s="2">
        <v>437689</v>
      </c>
      <c r="EPY40" s="2">
        <v>1039215</v>
      </c>
      <c r="EPZ40" s="2">
        <v>109929</v>
      </c>
      <c r="EQA40" s="2">
        <v>211585</v>
      </c>
      <c r="EQB40" s="2">
        <v>1276373</v>
      </c>
      <c r="EQC40" s="2">
        <v>161035</v>
      </c>
      <c r="EQD40" s="2">
        <v>978884</v>
      </c>
      <c r="EQE40" s="2">
        <v>326835</v>
      </c>
      <c r="EQF40" s="2">
        <v>1778732</v>
      </c>
      <c r="EQG40" s="2">
        <v>596044</v>
      </c>
      <c r="EQH40" s="2">
        <v>264981</v>
      </c>
      <c r="EQI40" s="2">
        <v>240356</v>
      </c>
      <c r="EQJ40" s="2">
        <v>163353</v>
      </c>
      <c r="EQK40" s="2">
        <v>950661</v>
      </c>
      <c r="EQL40" s="2">
        <v>1172184</v>
      </c>
      <c r="EQM40" s="2">
        <v>58165</v>
      </c>
      <c r="EQN40" s="2">
        <v>126749</v>
      </c>
      <c r="EQO40" s="2">
        <v>1041968</v>
      </c>
      <c r="EQP40" s="2">
        <v>644452</v>
      </c>
      <c r="EQQ40" s="2">
        <v>1578984</v>
      </c>
      <c r="EQR40" s="2">
        <v>659848</v>
      </c>
      <c r="EQS40" s="2">
        <v>138927</v>
      </c>
      <c r="EQT40" s="2">
        <v>615366</v>
      </c>
      <c r="EQU40" s="2">
        <v>157481</v>
      </c>
      <c r="EQV40" s="2">
        <v>1004811</v>
      </c>
      <c r="EQW40" s="2">
        <v>592815</v>
      </c>
      <c r="EQX40" s="2">
        <v>616985</v>
      </c>
      <c r="EQY40" s="2">
        <v>63669956</v>
      </c>
      <c r="EQZ40" s="2">
        <v>212219</v>
      </c>
      <c r="ERA40" s="2">
        <v>716711</v>
      </c>
      <c r="ERB40" s="2">
        <v>996992</v>
      </c>
      <c r="ERC40" s="2">
        <v>707787</v>
      </c>
      <c r="ERD40" s="2">
        <v>145028</v>
      </c>
      <c r="ERE40" s="2">
        <v>298571</v>
      </c>
      <c r="ERF40" s="2">
        <v>10018494</v>
      </c>
      <c r="ERG40" s="2">
        <v>114904</v>
      </c>
      <c r="ERH40" s="2">
        <v>159521</v>
      </c>
      <c r="ERI40" s="2">
        <v>89872</v>
      </c>
      <c r="ERJ40" s="2">
        <v>307478</v>
      </c>
      <c r="ERK40" s="2">
        <v>148214</v>
      </c>
      <c r="ERL40" s="2">
        <v>37465</v>
      </c>
      <c r="ERM40" s="2">
        <v>62314</v>
      </c>
      <c r="ERN40" s="2">
        <v>1313484</v>
      </c>
      <c r="ERO40" s="2">
        <v>135034</v>
      </c>
      <c r="ERP40" s="2">
        <v>1286481</v>
      </c>
      <c r="ERQ40" s="2">
        <v>797935</v>
      </c>
      <c r="ERR40" s="2">
        <v>415095</v>
      </c>
      <c r="ERS40" s="2">
        <v>76248</v>
      </c>
      <c r="ERT40" s="2">
        <v>628894</v>
      </c>
      <c r="ERU40" s="2">
        <v>116241</v>
      </c>
      <c r="ERV40" s="2">
        <v>439587</v>
      </c>
      <c r="ERW40" s="2">
        <v>408023</v>
      </c>
      <c r="ERX40" s="2">
        <v>1478392</v>
      </c>
      <c r="ERY40" s="2">
        <v>207372</v>
      </c>
      <c r="ERZ40" s="2">
        <v>125270</v>
      </c>
      <c r="ESA40" s="2">
        <v>1082698</v>
      </c>
      <c r="ESB40" s="2">
        <v>751736</v>
      </c>
      <c r="ESC40" s="2">
        <v>235352</v>
      </c>
      <c r="ESD40" s="2">
        <v>299564</v>
      </c>
      <c r="ESE40" s="2">
        <v>108694</v>
      </c>
      <c r="ESF40" s="2">
        <v>218006</v>
      </c>
      <c r="ESG40" s="2">
        <v>270927</v>
      </c>
      <c r="ESH40" s="2">
        <v>183850</v>
      </c>
      <c r="ESI40" s="2">
        <v>37316757</v>
      </c>
      <c r="ESJ40" s="2">
        <v>124413</v>
      </c>
      <c r="ESK40" s="2">
        <v>262943</v>
      </c>
      <c r="ESL40" s="2">
        <v>89331</v>
      </c>
      <c r="ESM40" s="2">
        <v>1010182</v>
      </c>
      <c r="ESN40" s="2">
        <v>284861</v>
      </c>
      <c r="ESO40" s="2">
        <v>4129547</v>
      </c>
      <c r="ESP40" s="2">
        <v>205253</v>
      </c>
      <c r="ESQ40" s="2">
        <v>2888307</v>
      </c>
      <c r="ESR40" s="2">
        <v>365168</v>
      </c>
      <c r="ESS40" s="2">
        <v>815064</v>
      </c>
      <c r="EST40" s="2">
        <v>664854</v>
      </c>
      <c r="ESU40" s="2">
        <v>871609</v>
      </c>
      <c r="ESV40" s="2">
        <v>62726</v>
      </c>
      <c r="ESW40" s="2">
        <v>56498</v>
      </c>
      <c r="ESX40" s="2">
        <v>596907</v>
      </c>
      <c r="ESY40" s="2">
        <v>502015</v>
      </c>
      <c r="ESZ40" s="2">
        <v>29202</v>
      </c>
      <c r="ETA40" s="2">
        <v>74963</v>
      </c>
      <c r="ETB40" s="2">
        <v>348354</v>
      </c>
      <c r="ETC40" s="2">
        <v>215447</v>
      </c>
      <c r="ETD40" s="2">
        <v>299048</v>
      </c>
      <c r="ETE40" s="2">
        <v>235039</v>
      </c>
      <c r="ETF40" s="2">
        <v>368877</v>
      </c>
      <c r="ETG40" s="2">
        <v>692128</v>
      </c>
      <c r="ETH40" s="2">
        <v>130831</v>
      </c>
      <c r="ETI40" s="2">
        <v>88614</v>
      </c>
      <c r="ETJ40" s="2">
        <v>66812</v>
      </c>
      <c r="ETK40" s="2">
        <v>1128988</v>
      </c>
      <c r="ETL40" s="2">
        <v>238800</v>
      </c>
      <c r="ETM40" s="2">
        <v>405364</v>
      </c>
      <c r="ETN40" s="2">
        <v>4293039</v>
      </c>
      <c r="ETO40" s="2">
        <v>101128</v>
      </c>
      <c r="ETP40" s="2">
        <v>778569</v>
      </c>
      <c r="ETQ40" s="2">
        <v>853702</v>
      </c>
      <c r="ETR40" s="2">
        <v>6902232</v>
      </c>
      <c r="ETS40" s="2">
        <v>470017</v>
      </c>
      <c r="ETT40" s="2">
        <v>947661</v>
      </c>
      <c r="ETU40" s="2">
        <v>451276</v>
      </c>
      <c r="ETV40" s="2">
        <v>1801982</v>
      </c>
      <c r="ETW40" s="2">
        <v>2411532</v>
      </c>
      <c r="ETX40" s="2">
        <v>1993478</v>
      </c>
      <c r="ETY40" s="2">
        <v>1784969</v>
      </c>
      <c r="ETZ40" s="2">
        <v>495177</v>
      </c>
      <c r="EUA40" s="2">
        <v>35388</v>
      </c>
      <c r="EUB40" s="2">
        <v>88064</v>
      </c>
      <c r="EUC40" s="2">
        <v>37795</v>
      </c>
      <c r="EUD40" s="2">
        <v>179582</v>
      </c>
      <c r="EUE40" s="2">
        <v>23201</v>
      </c>
      <c r="EUF40" s="2">
        <v>2482528</v>
      </c>
      <c r="EUG40" s="2">
        <v>440393</v>
      </c>
      <c r="EUH40" s="2">
        <v>332161</v>
      </c>
      <c r="EUI40" s="2">
        <v>10532</v>
      </c>
      <c r="EUJ40" s="2">
        <v>50796</v>
      </c>
      <c r="EUK40" s="2">
        <v>159208</v>
      </c>
      <c r="EUL40" s="2">
        <v>612674</v>
      </c>
      <c r="EUM40" s="2" t="s">
        <v>5</v>
      </c>
      <c r="EUN40" s="2" t="s">
        <v>5</v>
      </c>
      <c r="EUO40" s="2">
        <v>111125</v>
      </c>
      <c r="EUP40" s="2">
        <v>399799</v>
      </c>
      <c r="EUQ40" s="2">
        <v>513890</v>
      </c>
      <c r="EUR40" s="2" t="s">
        <v>5</v>
      </c>
      <c r="EUS40" s="2">
        <v>905026</v>
      </c>
      <c r="EUT40" s="2">
        <v>147620</v>
      </c>
      <c r="EUU40" s="2">
        <v>24055</v>
      </c>
      <c r="EUV40" s="2">
        <v>124974</v>
      </c>
      <c r="EUW40" s="2">
        <v>297248</v>
      </c>
      <c r="EUX40" s="2">
        <v>3551926</v>
      </c>
      <c r="EUY40" s="2">
        <v>558272</v>
      </c>
      <c r="EUZ40" s="2" t="s">
        <v>5</v>
      </c>
      <c r="EVA40" s="2">
        <v>38277</v>
      </c>
      <c r="EVB40" s="2">
        <v>181199</v>
      </c>
      <c r="EVC40" s="2">
        <v>187320</v>
      </c>
      <c r="EVD40" s="2">
        <v>982854</v>
      </c>
      <c r="EVE40" s="2">
        <v>1096360</v>
      </c>
      <c r="EVF40" s="2">
        <v>48381000</v>
      </c>
      <c r="EVG40" s="2">
        <v>2303000</v>
      </c>
      <c r="EVH40" s="2">
        <v>0</v>
      </c>
      <c r="EVI40" s="2">
        <v>183118</v>
      </c>
      <c r="EVJ40" s="2">
        <v>675284</v>
      </c>
      <c r="EVK40" s="2">
        <v>456937</v>
      </c>
      <c r="EVL40" s="2">
        <v>307305</v>
      </c>
      <c r="EVM40" s="2">
        <v>180544</v>
      </c>
      <c r="EVN40" s="2">
        <v>74744</v>
      </c>
      <c r="EVO40" s="2">
        <v>428040</v>
      </c>
      <c r="EVP40" s="2">
        <v>31789</v>
      </c>
      <c r="EVQ40" s="2">
        <v>112699</v>
      </c>
      <c r="EVR40" s="2">
        <v>20453</v>
      </c>
      <c r="EVS40" s="2">
        <v>1700957</v>
      </c>
      <c r="EVT40" s="2">
        <v>736839</v>
      </c>
      <c r="EVU40" s="2">
        <v>200608</v>
      </c>
      <c r="EVV40" s="2">
        <v>60401</v>
      </c>
      <c r="EVW40" s="2">
        <v>271897</v>
      </c>
      <c r="EVX40" s="2">
        <v>269005</v>
      </c>
      <c r="EVY40" s="2">
        <v>40263</v>
      </c>
      <c r="EVZ40" s="2">
        <v>125050</v>
      </c>
      <c r="EWA40" s="2">
        <v>58543</v>
      </c>
      <c r="EWB40" s="2">
        <v>3116160</v>
      </c>
      <c r="EWC40" s="2">
        <v>41804</v>
      </c>
      <c r="EWD40" s="2">
        <v>543827</v>
      </c>
      <c r="EWE40" s="2">
        <v>709914</v>
      </c>
      <c r="EWF40" s="2">
        <v>161048</v>
      </c>
      <c r="EWG40" s="2">
        <v>686955</v>
      </c>
      <c r="EWH40" s="2">
        <v>18351</v>
      </c>
      <c r="EWI40" s="2">
        <v>51359000</v>
      </c>
      <c r="EWJ40" s="2">
        <v>158349</v>
      </c>
      <c r="EWK40" s="2">
        <v>22506</v>
      </c>
      <c r="EWL40" s="2">
        <v>1050339</v>
      </c>
      <c r="EWM40" s="2">
        <v>231230</v>
      </c>
      <c r="EWN40" s="2">
        <v>43633</v>
      </c>
      <c r="EWO40" s="2">
        <v>242656</v>
      </c>
      <c r="EWP40" s="2">
        <v>391643</v>
      </c>
      <c r="EWQ40" s="2">
        <v>1605590</v>
      </c>
      <c r="EWR40" s="2">
        <v>1167914</v>
      </c>
      <c r="EWS40" s="2">
        <v>1555995</v>
      </c>
      <c r="EWT40" s="2">
        <v>204749</v>
      </c>
      <c r="EWU40" s="2">
        <v>26108</v>
      </c>
      <c r="EWV40" s="2">
        <v>139745</v>
      </c>
      <c r="EWW40" s="2">
        <v>84277</v>
      </c>
      <c r="EWX40" s="2">
        <v>922630</v>
      </c>
      <c r="EWY40" s="2">
        <v>529706</v>
      </c>
      <c r="EWZ40" s="2">
        <v>311304</v>
      </c>
      <c r="EXA40" s="2">
        <v>1334675</v>
      </c>
      <c r="EXB40" s="2">
        <v>1372054</v>
      </c>
      <c r="EXC40" s="2">
        <v>80485</v>
      </c>
      <c r="EXD40" s="2">
        <v>127350</v>
      </c>
      <c r="EXE40" s="2">
        <v>111333</v>
      </c>
      <c r="EXF40" s="2">
        <v>212354</v>
      </c>
      <c r="EXG40" s="2">
        <v>378181</v>
      </c>
      <c r="EXH40" s="2">
        <v>93497</v>
      </c>
      <c r="EXI40" s="2">
        <v>592789</v>
      </c>
      <c r="EXJ40" s="2">
        <v>44782</v>
      </c>
      <c r="EXK40" s="2">
        <v>80361</v>
      </c>
      <c r="EXL40" s="2">
        <v>491679</v>
      </c>
      <c r="EXM40" s="2" t="s">
        <v>5</v>
      </c>
      <c r="EXN40" s="2">
        <v>315857</v>
      </c>
      <c r="EXO40" s="2">
        <v>478592</v>
      </c>
      <c r="EXP40" s="2">
        <v>468858</v>
      </c>
      <c r="EXQ40" s="2">
        <v>45341</v>
      </c>
      <c r="EXR40" s="2">
        <v>474941</v>
      </c>
      <c r="EXS40" s="2">
        <v>8108178</v>
      </c>
      <c r="EXT40" s="2" t="s">
        <v>5</v>
      </c>
      <c r="EXU40" s="2">
        <v>401745</v>
      </c>
      <c r="EXV40" s="2">
        <v>1146775</v>
      </c>
      <c r="EXW40" s="2">
        <v>34686</v>
      </c>
      <c r="EXX40" s="2">
        <v>619404</v>
      </c>
      <c r="EXY40" s="2">
        <v>218945</v>
      </c>
      <c r="EXZ40" s="2">
        <v>133286</v>
      </c>
      <c r="EYA40" s="2">
        <v>99297</v>
      </c>
      <c r="EYB40" s="2">
        <v>1219430</v>
      </c>
      <c r="EYC40" s="2">
        <v>90184</v>
      </c>
      <c r="EYD40" s="2">
        <v>79168</v>
      </c>
      <c r="EYE40" s="2">
        <v>250548</v>
      </c>
      <c r="EYF40" s="2">
        <v>346498</v>
      </c>
      <c r="EYG40" s="2">
        <v>45561</v>
      </c>
      <c r="EYH40" s="2">
        <v>35699</v>
      </c>
      <c r="EYI40" s="2">
        <v>2141930</v>
      </c>
      <c r="EYJ40" s="2">
        <v>70469</v>
      </c>
      <c r="EYK40" s="2">
        <v>150727</v>
      </c>
      <c r="EYL40" s="2">
        <v>495120</v>
      </c>
      <c r="EYM40" s="2">
        <v>149143</v>
      </c>
      <c r="EYN40" s="2">
        <v>185800</v>
      </c>
      <c r="EYO40" s="2">
        <v>948996</v>
      </c>
      <c r="EYP40" s="2">
        <v>89749</v>
      </c>
      <c r="EYQ40" s="2">
        <v>21083</v>
      </c>
      <c r="EYR40" s="2">
        <v>57500</v>
      </c>
      <c r="EYS40" s="2">
        <v>308822</v>
      </c>
      <c r="EYT40" s="2">
        <v>182711</v>
      </c>
      <c r="EYU40" s="2">
        <v>126138</v>
      </c>
      <c r="EYV40" s="2">
        <v>68751</v>
      </c>
      <c r="EYW40" s="2">
        <v>63583</v>
      </c>
      <c r="EYX40" s="2">
        <v>149805</v>
      </c>
      <c r="EYY40" s="2">
        <v>218703</v>
      </c>
      <c r="EYZ40" s="2">
        <v>101035</v>
      </c>
      <c r="EZA40" s="2">
        <v>19638</v>
      </c>
      <c r="EZB40" s="2" t="s">
        <v>5</v>
      </c>
      <c r="EZC40" s="2">
        <v>695915</v>
      </c>
      <c r="EZD40" s="2">
        <v>551215</v>
      </c>
      <c r="EZE40" s="2">
        <v>87504</v>
      </c>
      <c r="EZF40" s="2">
        <v>142041</v>
      </c>
      <c r="EZG40" s="2">
        <v>1469147</v>
      </c>
      <c r="EZH40" s="2">
        <v>1340450</v>
      </c>
      <c r="EZI40" s="2">
        <v>281836</v>
      </c>
      <c r="EZJ40" s="2">
        <v>167217</v>
      </c>
      <c r="EZK40" s="2">
        <v>794907</v>
      </c>
      <c r="EZL40" s="2">
        <v>21254574</v>
      </c>
      <c r="EZM40" s="2">
        <v>0</v>
      </c>
      <c r="EZN40" s="2">
        <v>260402</v>
      </c>
      <c r="EZO40" s="2">
        <v>212570</v>
      </c>
      <c r="EZP40" s="2">
        <v>1774264</v>
      </c>
      <c r="EZQ40" s="2">
        <v>114351</v>
      </c>
      <c r="EZR40" s="2">
        <v>499335</v>
      </c>
      <c r="EZS40" s="2">
        <v>125959</v>
      </c>
      <c r="EZT40" s="2">
        <v>182913</v>
      </c>
      <c r="EZU40" s="2">
        <v>2141142</v>
      </c>
      <c r="EZV40" s="2">
        <v>304256</v>
      </c>
      <c r="EZW40" s="2">
        <v>595686</v>
      </c>
      <c r="EZX40" s="2">
        <v>25587</v>
      </c>
      <c r="EZY40" s="2">
        <v>83903</v>
      </c>
      <c r="EZZ40" s="2">
        <v>346613</v>
      </c>
      <c r="FAA40" s="2">
        <v>0</v>
      </c>
      <c r="FAB40" s="2">
        <v>281388</v>
      </c>
      <c r="FAC40" s="2">
        <v>651656</v>
      </c>
      <c r="FAD40" s="2">
        <v>1539722</v>
      </c>
      <c r="FAE40" s="2" t="s">
        <v>5</v>
      </c>
      <c r="FAF40" s="2">
        <v>193466</v>
      </c>
      <c r="FAG40" s="2">
        <v>66395</v>
      </c>
      <c r="FAH40" s="2">
        <v>1533576</v>
      </c>
      <c r="FAI40" s="2">
        <v>136548</v>
      </c>
      <c r="FAJ40" s="2">
        <v>6547818</v>
      </c>
      <c r="FAK40" s="2">
        <v>158909</v>
      </c>
      <c r="FAL40" s="2">
        <v>2440282</v>
      </c>
      <c r="FAM40" s="2">
        <v>1882900</v>
      </c>
      <c r="FAN40" s="2">
        <v>83743</v>
      </c>
      <c r="FAO40" s="2">
        <v>21432</v>
      </c>
      <c r="FAP40" s="2">
        <v>823157</v>
      </c>
      <c r="FAQ40" s="2">
        <v>488393</v>
      </c>
      <c r="FAR40" s="2">
        <v>18185</v>
      </c>
      <c r="FAS40" s="2">
        <v>216063</v>
      </c>
      <c r="FAT40" s="2">
        <v>238835</v>
      </c>
      <c r="FAU40" s="2">
        <v>0</v>
      </c>
      <c r="FAV40" s="2">
        <v>755296</v>
      </c>
      <c r="FAW40" s="2">
        <v>388165</v>
      </c>
      <c r="FAX40" s="2">
        <v>166904</v>
      </c>
      <c r="FAY40" s="2">
        <v>75548</v>
      </c>
      <c r="FAZ40" s="2">
        <v>152998</v>
      </c>
      <c r="FBA40" s="2">
        <v>1705150</v>
      </c>
      <c r="FBB40" s="2">
        <v>23522</v>
      </c>
      <c r="FBC40" s="2">
        <v>850903</v>
      </c>
      <c r="FBD40" s="2">
        <v>63071</v>
      </c>
      <c r="FBE40" s="2">
        <v>66074</v>
      </c>
      <c r="FBF40" s="2">
        <v>220645</v>
      </c>
      <c r="FBG40" s="2">
        <v>199907</v>
      </c>
      <c r="FBH40" s="2">
        <v>12753</v>
      </c>
      <c r="FBI40" s="2">
        <v>383406</v>
      </c>
      <c r="FBJ40" s="2">
        <v>1178895</v>
      </c>
      <c r="FBK40" s="2">
        <v>73866</v>
      </c>
      <c r="FBL40" s="2" t="s">
        <v>5</v>
      </c>
      <c r="FBM40" s="2" t="s">
        <v>5</v>
      </c>
      <c r="FBN40" s="2">
        <v>131838</v>
      </c>
      <c r="FBO40" s="2">
        <v>461665</v>
      </c>
      <c r="FBP40" s="2">
        <v>705609</v>
      </c>
      <c r="FBQ40" s="2">
        <v>9545802</v>
      </c>
      <c r="FBR40" s="2">
        <v>89060</v>
      </c>
      <c r="FBS40" s="2">
        <v>1273741</v>
      </c>
      <c r="FBT40" s="2">
        <v>207276</v>
      </c>
      <c r="FBU40" s="2" t="s">
        <v>5</v>
      </c>
      <c r="FBV40" s="2">
        <v>137853</v>
      </c>
      <c r="FBW40" s="2">
        <v>52859</v>
      </c>
      <c r="FBX40" s="2">
        <v>887498</v>
      </c>
      <c r="FBY40" s="2">
        <v>762969</v>
      </c>
      <c r="FBZ40" s="2">
        <v>138048</v>
      </c>
      <c r="FCA40" s="2">
        <v>89871</v>
      </c>
      <c r="FCB40" s="2">
        <v>47930</v>
      </c>
      <c r="FCC40" s="2">
        <v>147129</v>
      </c>
      <c r="FCD40" s="2">
        <v>488355</v>
      </c>
      <c r="FCE40" s="2">
        <v>1813733</v>
      </c>
      <c r="FCF40" s="2">
        <v>662419</v>
      </c>
      <c r="FCG40" s="2">
        <v>8670025</v>
      </c>
      <c r="FCH40" s="2">
        <v>552812</v>
      </c>
      <c r="FCI40" s="2">
        <v>48596</v>
      </c>
      <c r="FCJ40" s="2">
        <v>16927</v>
      </c>
      <c r="FCK40" s="2">
        <v>145266</v>
      </c>
      <c r="FCL40" s="2">
        <v>22197388</v>
      </c>
      <c r="FCM40" s="2">
        <v>799589</v>
      </c>
      <c r="FCN40" s="2">
        <v>782467</v>
      </c>
      <c r="FCO40" s="2" t="s">
        <v>5</v>
      </c>
      <c r="FCP40" s="2">
        <v>15463</v>
      </c>
      <c r="FCQ40" s="2">
        <v>576118</v>
      </c>
      <c r="FCR40" s="2" t="s">
        <v>5</v>
      </c>
      <c r="FCS40" s="2">
        <v>427328</v>
      </c>
      <c r="FCT40" s="2">
        <v>130012</v>
      </c>
      <c r="FCU40" s="2">
        <v>636461</v>
      </c>
      <c r="FCV40" s="2">
        <v>108512</v>
      </c>
      <c r="FCW40" s="2">
        <v>231532</v>
      </c>
      <c r="FCX40" s="2">
        <v>549503</v>
      </c>
      <c r="FCY40" s="2">
        <v>1403405</v>
      </c>
      <c r="FCZ40" s="2">
        <v>317461</v>
      </c>
      <c r="FDA40" s="2">
        <v>4602361</v>
      </c>
      <c r="FDB40" s="2">
        <v>968571</v>
      </c>
      <c r="FDC40" s="2">
        <v>355448</v>
      </c>
      <c r="FDD40" s="2">
        <v>500476</v>
      </c>
      <c r="FDE40" s="2">
        <v>1101896</v>
      </c>
      <c r="FDF40" s="2">
        <v>64041</v>
      </c>
      <c r="FDG40" s="2">
        <v>187577</v>
      </c>
      <c r="FDH40" s="2">
        <v>74110</v>
      </c>
      <c r="FDI40" s="2">
        <v>365812</v>
      </c>
      <c r="FDJ40" s="2">
        <v>2251422</v>
      </c>
      <c r="FDK40" s="2">
        <v>7287347</v>
      </c>
      <c r="FDL40" s="2">
        <v>29979</v>
      </c>
      <c r="FDM40" s="2">
        <v>205920</v>
      </c>
      <c r="FDN40" s="2">
        <v>6597847</v>
      </c>
      <c r="FDO40" s="2">
        <v>1964178</v>
      </c>
      <c r="FDP40" s="2">
        <v>812370</v>
      </c>
      <c r="FDQ40" s="2" t="s">
        <v>5</v>
      </c>
      <c r="FDR40" s="2">
        <v>4959236</v>
      </c>
      <c r="FDS40" s="2">
        <v>123921</v>
      </c>
      <c r="FDT40" s="2">
        <v>285008</v>
      </c>
      <c r="FDU40" s="2">
        <v>88317</v>
      </c>
      <c r="FDV40" s="2">
        <v>665412</v>
      </c>
      <c r="FDW40" s="2">
        <v>3490149</v>
      </c>
      <c r="FDX40" s="2">
        <v>23925534</v>
      </c>
      <c r="FDY40" s="2">
        <v>343927</v>
      </c>
      <c r="FDZ40" s="2">
        <v>1114554</v>
      </c>
      <c r="FEA40" s="2">
        <v>908576</v>
      </c>
      <c r="FEB40" s="2">
        <v>87293</v>
      </c>
      <c r="FEC40" s="2">
        <v>1261813</v>
      </c>
      <c r="FED40" s="2">
        <v>480180</v>
      </c>
      <c r="FEE40" s="2">
        <v>158829</v>
      </c>
      <c r="FEF40" s="2">
        <v>824579</v>
      </c>
      <c r="FEG40" s="2">
        <v>670711</v>
      </c>
      <c r="FEH40" s="2">
        <v>36344</v>
      </c>
      <c r="FEI40" s="2">
        <v>686993</v>
      </c>
      <c r="FEJ40" s="2">
        <v>1889681</v>
      </c>
      <c r="FEK40" s="2">
        <v>1596754</v>
      </c>
      <c r="FEL40" s="2">
        <v>408686</v>
      </c>
      <c r="FEM40" s="2">
        <v>902735</v>
      </c>
      <c r="FEN40" s="2">
        <v>255990</v>
      </c>
      <c r="FEO40" s="2">
        <v>236023</v>
      </c>
      <c r="FEP40" s="2">
        <v>1959098</v>
      </c>
      <c r="FEQ40" s="2">
        <v>88352</v>
      </c>
      <c r="FER40" s="2">
        <v>3245405</v>
      </c>
      <c r="FES40" s="2">
        <v>359149</v>
      </c>
      <c r="FET40" s="2">
        <v>13245</v>
      </c>
      <c r="FEU40" s="2">
        <v>20180</v>
      </c>
      <c r="FEV40" s="2">
        <v>81354</v>
      </c>
      <c r="FEW40" s="2">
        <v>249347</v>
      </c>
      <c r="FEX40" s="2">
        <v>80777</v>
      </c>
      <c r="FEY40" s="2">
        <v>62282</v>
      </c>
      <c r="FEZ40" s="2">
        <v>210167</v>
      </c>
      <c r="FFA40" s="2">
        <v>9148</v>
      </c>
      <c r="FFB40" s="2">
        <v>905947</v>
      </c>
      <c r="FFC40" s="2">
        <v>145722</v>
      </c>
      <c r="FFD40" s="2">
        <v>45066</v>
      </c>
      <c r="FFE40" s="2">
        <v>293000</v>
      </c>
      <c r="FFF40" s="2">
        <v>115843</v>
      </c>
      <c r="FFG40" s="2">
        <v>67667</v>
      </c>
      <c r="FFH40" s="2">
        <v>8253</v>
      </c>
      <c r="FFI40" s="2">
        <v>142783</v>
      </c>
      <c r="FFJ40" s="2">
        <v>27186</v>
      </c>
      <c r="FFK40" s="2">
        <v>32641</v>
      </c>
      <c r="FFL40" s="2">
        <v>22439</v>
      </c>
      <c r="FFM40" s="2">
        <v>135128</v>
      </c>
      <c r="FFN40" s="2">
        <v>45251</v>
      </c>
      <c r="FFO40" s="2">
        <v>42704</v>
      </c>
      <c r="FFP40" s="2">
        <v>160466</v>
      </c>
      <c r="FFQ40" s="2">
        <v>611557</v>
      </c>
      <c r="FFR40" s="2">
        <v>106631</v>
      </c>
      <c r="FFS40" s="2">
        <v>405384</v>
      </c>
      <c r="FFT40" s="2">
        <v>121902</v>
      </c>
      <c r="FFU40" s="2">
        <v>500081</v>
      </c>
      <c r="FFV40" s="2">
        <v>26373</v>
      </c>
      <c r="FFW40" s="2">
        <v>262141</v>
      </c>
      <c r="FFX40" s="2">
        <v>225015</v>
      </c>
      <c r="FFY40" s="2">
        <v>7930</v>
      </c>
      <c r="FFZ40" s="2">
        <v>210618</v>
      </c>
      <c r="FGA40" s="2">
        <v>754783</v>
      </c>
      <c r="FGB40" s="2">
        <v>74248</v>
      </c>
      <c r="FGC40" s="2">
        <v>19010</v>
      </c>
      <c r="FGD40" s="2">
        <v>58136</v>
      </c>
      <c r="FGE40" s="2">
        <v>435727</v>
      </c>
      <c r="FGF40" s="2">
        <v>103058</v>
      </c>
      <c r="FGG40" s="2">
        <v>44044</v>
      </c>
      <c r="FGH40" s="2">
        <v>114793</v>
      </c>
      <c r="FGI40" s="2">
        <v>44655</v>
      </c>
      <c r="FGJ40" s="2">
        <v>97073</v>
      </c>
      <c r="FGK40" s="2">
        <v>81394</v>
      </c>
      <c r="FGL40" s="2">
        <v>48038</v>
      </c>
      <c r="FGM40" s="2">
        <v>600181</v>
      </c>
      <c r="FGN40" s="2">
        <v>21692</v>
      </c>
      <c r="FGO40" s="2">
        <v>148810</v>
      </c>
      <c r="FGP40" s="2">
        <v>224695</v>
      </c>
      <c r="FGQ40" s="2">
        <v>74601</v>
      </c>
      <c r="FGR40" s="2">
        <v>321829</v>
      </c>
      <c r="FGS40" s="2">
        <v>44313</v>
      </c>
      <c r="FGT40" s="2">
        <v>326607</v>
      </c>
      <c r="FGU40" s="2">
        <v>214052</v>
      </c>
      <c r="FGV40" s="2">
        <v>129883</v>
      </c>
      <c r="FGW40" s="2">
        <v>94634</v>
      </c>
      <c r="FGX40" s="2">
        <v>100259</v>
      </c>
      <c r="FGY40" s="2">
        <v>45260</v>
      </c>
      <c r="FGZ40" s="2">
        <v>163211</v>
      </c>
      <c r="FHA40" s="2">
        <v>231722</v>
      </c>
      <c r="FHB40" s="2">
        <v>4079736</v>
      </c>
      <c r="FHC40" s="2">
        <v>1903609</v>
      </c>
      <c r="FHD40" s="2">
        <v>338130</v>
      </c>
      <c r="FHE40" s="2">
        <v>751642</v>
      </c>
      <c r="FHF40" s="2">
        <v>562489</v>
      </c>
      <c r="FHG40" s="2">
        <v>325809</v>
      </c>
      <c r="FHH40" s="2">
        <v>176394</v>
      </c>
      <c r="FHI40" s="2">
        <v>331716</v>
      </c>
      <c r="FHJ40" s="2">
        <v>635927</v>
      </c>
      <c r="FHK40" s="2">
        <v>534632</v>
      </c>
      <c r="FHL40" s="2">
        <v>141547</v>
      </c>
      <c r="FHM40" s="2">
        <v>154007</v>
      </c>
      <c r="FHN40" s="2">
        <v>3592332</v>
      </c>
      <c r="FHO40" s="2">
        <v>2844657</v>
      </c>
      <c r="FHP40" s="2">
        <v>9522520</v>
      </c>
      <c r="FHQ40" s="2">
        <v>107576</v>
      </c>
      <c r="FHR40" s="2">
        <v>1858072</v>
      </c>
      <c r="FHS40" s="2">
        <v>1123543</v>
      </c>
      <c r="FHT40" s="2">
        <v>350060</v>
      </c>
      <c r="FHU40" s="2">
        <v>2002341</v>
      </c>
      <c r="FHV40" s="2">
        <v>1482264</v>
      </c>
      <c r="FHW40" s="2">
        <v>239059</v>
      </c>
      <c r="FHX40" s="2">
        <v>653758</v>
      </c>
      <c r="FHY40" s="2">
        <v>2304641</v>
      </c>
      <c r="FHZ40" s="2" t="s">
        <v>5</v>
      </c>
      <c r="FIA40" s="2">
        <v>6331985</v>
      </c>
      <c r="FIB40" s="2">
        <v>479897</v>
      </c>
      <c r="FIC40" s="2">
        <v>37767</v>
      </c>
      <c r="FID40" s="2">
        <v>6602</v>
      </c>
      <c r="FIE40" s="2">
        <v>133200000</v>
      </c>
      <c r="FIF40" s="2">
        <v>160789960</v>
      </c>
      <c r="FIG40" s="2">
        <v>2844390</v>
      </c>
      <c r="FIH40" s="2">
        <v>9427600</v>
      </c>
      <c r="FII40" s="2">
        <v>223602</v>
      </c>
      <c r="FIJ40" s="2">
        <v>2550328</v>
      </c>
      <c r="FIK40" s="2">
        <v>961849</v>
      </c>
      <c r="FIL40" s="2">
        <v>3324025</v>
      </c>
      <c r="FIM40" s="2">
        <v>1355644</v>
      </c>
      <c r="FIN40" s="2">
        <v>10879508</v>
      </c>
      <c r="FIO40" s="2">
        <v>159728</v>
      </c>
      <c r="FIP40" s="2" t="s">
        <v>5</v>
      </c>
      <c r="FIQ40" s="2">
        <v>670033</v>
      </c>
      <c r="FIR40" s="2">
        <v>161634</v>
      </c>
      <c r="FIS40" s="2">
        <v>662610</v>
      </c>
      <c r="FIT40" s="2" t="s">
        <v>5</v>
      </c>
      <c r="FIU40" s="2" t="s">
        <v>5</v>
      </c>
      <c r="FIV40" s="2">
        <v>44355</v>
      </c>
      <c r="FIW40" s="2">
        <v>42174</v>
      </c>
      <c r="FIX40" s="2">
        <v>96978</v>
      </c>
      <c r="FIY40" s="2">
        <v>6024104</v>
      </c>
      <c r="FIZ40" s="2">
        <v>0</v>
      </c>
      <c r="FJA40" s="2">
        <v>2362072</v>
      </c>
      <c r="FJB40" s="2">
        <v>8544711</v>
      </c>
      <c r="FJC40" s="2">
        <v>363895</v>
      </c>
      <c r="FJD40" s="2">
        <v>95359000</v>
      </c>
      <c r="FJE40" s="2">
        <v>822717</v>
      </c>
      <c r="FJF40" s="2" t="s">
        <v>5</v>
      </c>
      <c r="FJG40" s="2" t="s">
        <v>5</v>
      </c>
      <c r="FJH40" s="2">
        <v>7940000</v>
      </c>
      <c r="FJI40" s="2">
        <v>798092</v>
      </c>
      <c r="FJJ40" s="2" t="s">
        <v>5</v>
      </c>
      <c r="FJK40" s="2">
        <v>22701022</v>
      </c>
      <c r="FJL40" s="2">
        <v>30318759</v>
      </c>
      <c r="FJM40" s="2">
        <v>621533</v>
      </c>
      <c r="FJN40" s="2">
        <v>1839172</v>
      </c>
      <c r="FJO40" s="2" t="s">
        <v>5</v>
      </c>
      <c r="FJP40" s="2">
        <v>3065150</v>
      </c>
      <c r="FJQ40" s="2">
        <v>96130000</v>
      </c>
      <c r="FJR40" s="2">
        <v>439697</v>
      </c>
      <c r="FJS40" s="2" t="s">
        <v>5</v>
      </c>
      <c r="FJT40" s="2">
        <v>1309318</v>
      </c>
      <c r="FJU40" s="2">
        <v>87008053</v>
      </c>
      <c r="FJV40" s="2">
        <v>102155</v>
      </c>
      <c r="FJW40" s="2">
        <v>83951</v>
      </c>
      <c r="FJX40" s="2">
        <v>1807899</v>
      </c>
      <c r="FJY40" s="2">
        <v>0</v>
      </c>
      <c r="FJZ40" s="2">
        <v>3778251</v>
      </c>
      <c r="FKA40" s="2">
        <v>61005071</v>
      </c>
      <c r="FKB40" s="2">
        <v>27361321</v>
      </c>
      <c r="FKC40" s="2">
        <v>711047</v>
      </c>
      <c r="FKD40" s="2">
        <v>1441934</v>
      </c>
      <c r="FKE40" s="2">
        <v>659623</v>
      </c>
      <c r="FKF40" s="2">
        <v>1064021</v>
      </c>
      <c r="FKG40" s="2">
        <v>1990965</v>
      </c>
      <c r="FKH40" s="2">
        <v>5591968</v>
      </c>
      <c r="FKI40" s="2">
        <v>447567857</v>
      </c>
      <c r="FKJ40" s="2">
        <v>3747367</v>
      </c>
      <c r="FKK40" s="2">
        <v>287813</v>
      </c>
      <c r="FKL40" s="2">
        <v>940964</v>
      </c>
      <c r="FKM40" s="2">
        <v>2036085</v>
      </c>
      <c r="FKN40" s="2">
        <v>274814</v>
      </c>
      <c r="FKO40" s="2">
        <v>96264</v>
      </c>
      <c r="FKP40" s="2">
        <v>177836</v>
      </c>
      <c r="FKQ40" s="2" t="s">
        <v>5</v>
      </c>
      <c r="FKR40" s="2">
        <v>851054</v>
      </c>
      <c r="FKS40" s="2">
        <v>56406</v>
      </c>
      <c r="FKT40" s="2">
        <v>94827</v>
      </c>
      <c r="FKU40" s="2">
        <v>1443437</v>
      </c>
      <c r="FKV40" s="2">
        <v>2353277</v>
      </c>
      <c r="FKW40" s="2">
        <v>725650</v>
      </c>
      <c r="FKX40" s="2">
        <v>335281</v>
      </c>
      <c r="FKY40" s="2">
        <v>1869098</v>
      </c>
      <c r="FKZ40" s="2">
        <v>95131</v>
      </c>
      <c r="FLA40" s="2">
        <v>47101</v>
      </c>
      <c r="FLB40" s="2">
        <v>1916915</v>
      </c>
      <c r="FLC40" s="2">
        <v>126527</v>
      </c>
      <c r="FLD40" s="2">
        <v>207702</v>
      </c>
      <c r="FLE40" s="2">
        <v>272310</v>
      </c>
      <c r="FLF40" s="2">
        <v>1786489</v>
      </c>
      <c r="FLG40" s="2">
        <v>19716</v>
      </c>
      <c r="FLH40" s="2">
        <v>56564</v>
      </c>
      <c r="FLI40" s="2">
        <v>122126</v>
      </c>
      <c r="FLJ40" s="2">
        <v>110119</v>
      </c>
      <c r="FLK40" s="2">
        <v>695815</v>
      </c>
      <c r="FLL40" s="2">
        <v>334747</v>
      </c>
      <c r="FLM40" s="2">
        <v>1264181</v>
      </c>
      <c r="FLN40" s="2">
        <v>0</v>
      </c>
      <c r="FLO40" s="2">
        <v>267045</v>
      </c>
      <c r="FLP40" s="2">
        <v>385722</v>
      </c>
      <c r="FLQ40" s="2" t="s">
        <v>5</v>
      </c>
      <c r="FLR40" s="2">
        <v>437442</v>
      </c>
      <c r="FLS40" s="2">
        <v>1027533</v>
      </c>
      <c r="FLT40" s="2">
        <v>149754</v>
      </c>
      <c r="FLU40" s="2">
        <v>399668</v>
      </c>
      <c r="FLV40" s="2">
        <v>303677</v>
      </c>
      <c r="FLW40" s="2">
        <v>36735</v>
      </c>
      <c r="FLX40" s="2">
        <v>237014</v>
      </c>
      <c r="FLY40" s="2">
        <v>3425396</v>
      </c>
      <c r="FLZ40" s="2">
        <v>747086</v>
      </c>
      <c r="FMA40" s="2">
        <v>1011769</v>
      </c>
      <c r="FMB40" s="2">
        <v>1006275</v>
      </c>
      <c r="FMC40" s="2">
        <v>12598433</v>
      </c>
      <c r="FMD40" s="2">
        <v>309965</v>
      </c>
      <c r="FME40" s="2">
        <v>811001</v>
      </c>
      <c r="FMF40" s="2">
        <v>24087275</v>
      </c>
      <c r="FMG40" s="2">
        <v>1241712</v>
      </c>
      <c r="FMH40" s="2">
        <v>199875</v>
      </c>
      <c r="FMI40" s="2">
        <v>150271</v>
      </c>
      <c r="FMJ40" s="2">
        <v>208886</v>
      </c>
      <c r="FMK40" s="2">
        <v>943329</v>
      </c>
      <c r="FML40" s="2">
        <v>73100</v>
      </c>
      <c r="FMM40" s="2">
        <v>629355</v>
      </c>
      <c r="FMN40" s="2">
        <v>349565</v>
      </c>
      <c r="FMO40" s="2">
        <v>1105150</v>
      </c>
      <c r="FMP40" s="2">
        <v>634955</v>
      </c>
      <c r="FMQ40" s="2">
        <v>288219</v>
      </c>
      <c r="FMR40" s="2">
        <v>479058</v>
      </c>
      <c r="FMS40" s="2">
        <v>1113914</v>
      </c>
      <c r="FMT40" s="2">
        <v>165788</v>
      </c>
      <c r="FMU40" s="2">
        <v>2668162</v>
      </c>
      <c r="FMV40" s="2">
        <v>403654</v>
      </c>
      <c r="FMW40" s="2">
        <v>745834</v>
      </c>
      <c r="FMX40" s="2">
        <v>11728024</v>
      </c>
      <c r="FMY40" s="2">
        <v>972173</v>
      </c>
      <c r="FMZ40" s="2">
        <v>3600804</v>
      </c>
      <c r="FNA40" s="2">
        <v>511939</v>
      </c>
      <c r="FNB40" s="2">
        <v>358184</v>
      </c>
      <c r="FNC40" s="2">
        <v>60080</v>
      </c>
      <c r="FND40" s="2">
        <v>3715</v>
      </c>
      <c r="FNE40" s="2">
        <v>1664391</v>
      </c>
      <c r="FNF40" s="2">
        <v>4774855</v>
      </c>
      <c r="FNG40" s="2">
        <v>5990554</v>
      </c>
      <c r="FNH40" s="2">
        <v>941594</v>
      </c>
      <c r="FNI40" s="2">
        <v>43425</v>
      </c>
      <c r="FNJ40" s="2">
        <v>154194</v>
      </c>
      <c r="FNK40" s="2">
        <v>703562</v>
      </c>
      <c r="FNL40" s="2" t="s">
        <v>5</v>
      </c>
      <c r="FNM40" s="2">
        <v>853822</v>
      </c>
      <c r="FNN40" s="2">
        <v>239638</v>
      </c>
      <c r="FNO40" s="2">
        <v>1983668</v>
      </c>
      <c r="FNP40" s="2">
        <v>66937</v>
      </c>
      <c r="FNQ40" s="2">
        <v>234795</v>
      </c>
      <c r="FNR40" s="2">
        <v>1068080</v>
      </c>
      <c r="FNS40" s="2">
        <v>527259</v>
      </c>
      <c r="FNT40" s="2">
        <v>891068</v>
      </c>
      <c r="FNU40" s="2">
        <v>39621</v>
      </c>
      <c r="FNV40" s="2">
        <v>906311</v>
      </c>
      <c r="FNW40" s="2">
        <v>170913</v>
      </c>
      <c r="FNX40" s="2" t="s">
        <v>5</v>
      </c>
      <c r="FNY40" s="2">
        <v>1461137</v>
      </c>
      <c r="FNZ40" s="2">
        <v>46044</v>
      </c>
      <c r="FOA40" s="2">
        <v>318109</v>
      </c>
      <c r="FOB40" s="2">
        <v>20480755</v>
      </c>
      <c r="FOC40" s="2">
        <v>7319089</v>
      </c>
      <c r="FOD40" s="2">
        <v>873217</v>
      </c>
      <c r="FOE40" s="2">
        <v>429765</v>
      </c>
      <c r="FOF40" s="2">
        <v>182849</v>
      </c>
      <c r="FOG40" s="2">
        <v>82221</v>
      </c>
      <c r="FOH40" s="2">
        <v>315761</v>
      </c>
      <c r="FOI40" s="2">
        <v>30712815</v>
      </c>
      <c r="FOJ40" s="2">
        <v>0</v>
      </c>
      <c r="FOK40" s="2">
        <v>132749</v>
      </c>
      <c r="FOL40" s="2">
        <v>3585624</v>
      </c>
      <c r="FOM40" s="2">
        <v>1907248</v>
      </c>
      <c r="FON40" s="2">
        <v>180390</v>
      </c>
      <c r="FOO40" s="2">
        <v>95055</v>
      </c>
      <c r="FOP40" s="2">
        <v>321721</v>
      </c>
      <c r="FOQ40" s="2">
        <v>533673</v>
      </c>
      <c r="FOR40" s="2">
        <v>243429</v>
      </c>
      <c r="FOS40" s="2">
        <v>161696</v>
      </c>
      <c r="FOT40" s="2">
        <v>65890</v>
      </c>
      <c r="FOU40" s="2">
        <v>371181</v>
      </c>
      <c r="FOV40" s="2">
        <v>609043</v>
      </c>
      <c r="FOW40" s="2">
        <v>786559</v>
      </c>
      <c r="FOX40" s="2">
        <v>1117245</v>
      </c>
      <c r="FOY40" s="2">
        <v>28816</v>
      </c>
      <c r="FOZ40" s="2">
        <v>272375</v>
      </c>
      <c r="FPA40" s="2">
        <v>123295</v>
      </c>
      <c r="FPB40" s="2">
        <v>97966</v>
      </c>
      <c r="FPC40" s="2">
        <v>76641</v>
      </c>
      <c r="FPD40" s="2">
        <v>354737</v>
      </c>
      <c r="FPE40" s="2">
        <v>95160</v>
      </c>
      <c r="FPF40" s="2">
        <v>84239</v>
      </c>
      <c r="FPG40" s="2">
        <v>145865</v>
      </c>
      <c r="FPH40" s="2">
        <v>480577</v>
      </c>
      <c r="FPI40" s="2">
        <v>502411</v>
      </c>
      <c r="FPJ40" s="2">
        <v>723195</v>
      </c>
      <c r="FPK40" s="2">
        <v>1351683</v>
      </c>
      <c r="FPL40" s="2">
        <v>243065</v>
      </c>
      <c r="FPM40" s="2">
        <v>193098</v>
      </c>
      <c r="FPN40" s="2">
        <v>389971</v>
      </c>
      <c r="FPO40" s="2">
        <v>541215</v>
      </c>
      <c r="FPP40" s="2">
        <v>171344</v>
      </c>
      <c r="FPQ40" s="2">
        <v>159955</v>
      </c>
      <c r="FPR40" s="2">
        <v>156475</v>
      </c>
      <c r="FPS40" s="2">
        <v>220067</v>
      </c>
      <c r="FPT40" s="2">
        <v>19142</v>
      </c>
      <c r="FPU40" s="2">
        <v>157385</v>
      </c>
      <c r="FPV40" s="2">
        <v>64308</v>
      </c>
      <c r="FPW40" s="2">
        <v>388820</v>
      </c>
      <c r="FPX40" s="2">
        <v>338342</v>
      </c>
      <c r="FPY40" s="2">
        <v>459953</v>
      </c>
      <c r="FPZ40" s="2">
        <v>173789</v>
      </c>
      <c r="FQA40" s="2">
        <v>161508</v>
      </c>
      <c r="FQB40" s="2">
        <v>346684</v>
      </c>
      <c r="FQC40" s="2">
        <v>631522</v>
      </c>
      <c r="FQD40" s="2">
        <v>197470</v>
      </c>
      <c r="FQE40" s="2">
        <v>197952</v>
      </c>
      <c r="FQF40" s="2">
        <v>116949</v>
      </c>
      <c r="FQG40" s="2">
        <v>203675</v>
      </c>
      <c r="FQH40" s="2">
        <v>523556</v>
      </c>
      <c r="FQI40" s="2">
        <v>215748</v>
      </c>
      <c r="FQJ40" s="2">
        <v>3265299</v>
      </c>
      <c r="FQK40" s="2">
        <v>321542</v>
      </c>
      <c r="FQL40" s="2">
        <v>110078</v>
      </c>
      <c r="FQM40" s="2">
        <v>215205</v>
      </c>
      <c r="FQN40" s="2">
        <v>12837</v>
      </c>
      <c r="FQO40" s="2">
        <v>209870</v>
      </c>
      <c r="FQP40" s="2">
        <v>337778</v>
      </c>
      <c r="FQQ40" s="2">
        <v>318425</v>
      </c>
      <c r="FQR40" s="2">
        <v>531992</v>
      </c>
      <c r="FQS40" s="2">
        <v>831463</v>
      </c>
      <c r="FQT40" s="2">
        <v>233990</v>
      </c>
      <c r="FQU40" s="2">
        <v>880954</v>
      </c>
      <c r="FQV40" s="2">
        <v>101327</v>
      </c>
      <c r="FQW40" s="2">
        <v>90057</v>
      </c>
      <c r="FQX40" s="2">
        <v>77144</v>
      </c>
      <c r="FQY40" s="2">
        <v>559305</v>
      </c>
      <c r="FQZ40" s="2">
        <v>19002</v>
      </c>
      <c r="FRA40" s="2">
        <v>1292215</v>
      </c>
      <c r="FRB40" s="2">
        <v>55583</v>
      </c>
      <c r="FRC40" s="2">
        <v>1514984</v>
      </c>
      <c r="FRD40" s="2">
        <v>59363</v>
      </c>
      <c r="FRE40" s="2">
        <v>212342</v>
      </c>
      <c r="FRF40" s="2">
        <v>687234</v>
      </c>
      <c r="FRG40" s="2">
        <v>4528190</v>
      </c>
      <c r="FRH40" s="2">
        <v>5352684</v>
      </c>
      <c r="FRI40" s="2">
        <v>74927</v>
      </c>
      <c r="FRJ40" s="2">
        <v>68900</v>
      </c>
      <c r="FRK40" s="2">
        <v>2400496</v>
      </c>
      <c r="FRL40" s="2">
        <v>152872</v>
      </c>
      <c r="FRM40" s="2">
        <v>202222</v>
      </c>
      <c r="FRN40" s="2">
        <v>47107</v>
      </c>
      <c r="FRO40" s="2">
        <v>397848</v>
      </c>
      <c r="FRP40" s="2">
        <v>1696337</v>
      </c>
      <c r="FRQ40" s="2">
        <v>1681606</v>
      </c>
      <c r="FRR40" s="2">
        <v>175367</v>
      </c>
      <c r="FRS40" s="2">
        <v>6849096</v>
      </c>
      <c r="FRT40" s="2">
        <v>1928736</v>
      </c>
      <c r="FRU40" s="2">
        <v>158167</v>
      </c>
      <c r="FRV40" s="2">
        <v>0</v>
      </c>
      <c r="FRW40" s="2">
        <v>383145</v>
      </c>
      <c r="FRX40" s="2">
        <v>124985</v>
      </c>
      <c r="FRY40" s="2">
        <v>1884294</v>
      </c>
      <c r="FRZ40" s="2">
        <v>286098</v>
      </c>
      <c r="FSA40" s="2">
        <v>186469</v>
      </c>
      <c r="FSB40" s="2">
        <v>26647</v>
      </c>
      <c r="FSC40" s="2">
        <v>184679</v>
      </c>
      <c r="FSD40" s="2">
        <v>231484</v>
      </c>
      <c r="FSE40" s="2">
        <v>571477</v>
      </c>
      <c r="FSF40" s="2">
        <v>1122197</v>
      </c>
      <c r="FSG40" s="2">
        <v>179832</v>
      </c>
      <c r="FSH40" s="2">
        <v>155483</v>
      </c>
      <c r="FSI40" s="2">
        <v>385290</v>
      </c>
      <c r="FSJ40" s="2">
        <v>360376</v>
      </c>
      <c r="FSK40" s="2">
        <v>712164</v>
      </c>
      <c r="FSL40" s="2">
        <v>449152</v>
      </c>
      <c r="FSM40" s="2">
        <v>46346</v>
      </c>
      <c r="FSN40" s="2">
        <v>835332</v>
      </c>
      <c r="FSO40" s="2">
        <v>102867</v>
      </c>
      <c r="FSP40" s="2">
        <v>524355</v>
      </c>
      <c r="FSQ40" s="2">
        <v>197031</v>
      </c>
      <c r="FSR40" s="2">
        <v>701335</v>
      </c>
      <c r="FSS40" s="2">
        <v>84244</v>
      </c>
      <c r="FST40" s="2">
        <v>227027</v>
      </c>
      <c r="FSU40" s="2">
        <v>355655</v>
      </c>
      <c r="FSV40" s="2">
        <v>301700</v>
      </c>
      <c r="FSW40" s="2">
        <v>386387</v>
      </c>
      <c r="FSX40" s="2">
        <v>260573</v>
      </c>
      <c r="FSY40" s="2">
        <v>73882</v>
      </c>
      <c r="FSZ40" s="2">
        <v>242215</v>
      </c>
      <c r="FTA40" s="2">
        <v>75888</v>
      </c>
      <c r="FTB40" s="2">
        <v>260760</v>
      </c>
      <c r="FTC40" s="2">
        <v>211382</v>
      </c>
      <c r="FTD40" s="2">
        <v>117899</v>
      </c>
      <c r="FTE40" s="2">
        <v>588978</v>
      </c>
      <c r="FTF40" s="2">
        <v>284136</v>
      </c>
      <c r="FTG40" s="2">
        <v>740311</v>
      </c>
      <c r="FTH40" s="2">
        <v>160739</v>
      </c>
      <c r="FTI40" s="2">
        <v>994889</v>
      </c>
      <c r="FTJ40" s="2">
        <v>303674</v>
      </c>
      <c r="FTK40" s="2">
        <v>170417</v>
      </c>
      <c r="FTL40" s="2">
        <v>563047</v>
      </c>
      <c r="FTM40" s="2">
        <v>49091</v>
      </c>
      <c r="FTN40" s="2">
        <v>574698</v>
      </c>
      <c r="FTO40" s="2">
        <v>1285740</v>
      </c>
      <c r="FTP40" s="2">
        <v>88979</v>
      </c>
      <c r="FTQ40" s="2">
        <v>608138</v>
      </c>
      <c r="FTR40" s="2">
        <v>117534</v>
      </c>
      <c r="FTS40" s="2">
        <v>500980</v>
      </c>
      <c r="FTT40" s="2">
        <v>0</v>
      </c>
      <c r="FTU40" s="2">
        <v>3308855</v>
      </c>
      <c r="FTV40" s="2">
        <v>1158688</v>
      </c>
      <c r="FTW40" s="2">
        <v>73027</v>
      </c>
      <c r="FTX40" s="2">
        <v>482976</v>
      </c>
      <c r="FTY40" s="2">
        <v>120932</v>
      </c>
      <c r="FTZ40" s="2">
        <v>1826099</v>
      </c>
      <c r="FUA40" s="2">
        <v>1128230</v>
      </c>
      <c r="FUB40" s="2">
        <v>261218</v>
      </c>
      <c r="FUC40" s="2">
        <v>315648</v>
      </c>
      <c r="FUD40" s="2">
        <v>581339</v>
      </c>
      <c r="FUE40" s="2">
        <v>271494</v>
      </c>
      <c r="FUF40" s="2">
        <v>342050</v>
      </c>
      <c r="FUG40" s="2">
        <v>380315</v>
      </c>
      <c r="FUH40" s="2">
        <v>742106</v>
      </c>
      <c r="FUI40" s="2" t="s">
        <v>5</v>
      </c>
      <c r="FUJ40" s="2">
        <v>175372</v>
      </c>
      <c r="FUK40" s="2">
        <v>133651</v>
      </c>
      <c r="FUL40" s="2">
        <v>159633</v>
      </c>
      <c r="FUM40" s="2">
        <v>37039</v>
      </c>
      <c r="FUN40" s="2">
        <v>540227</v>
      </c>
      <c r="FUO40" s="2">
        <v>4338636</v>
      </c>
      <c r="FUP40" s="2">
        <v>65364</v>
      </c>
      <c r="FUQ40" s="2">
        <v>701050</v>
      </c>
      <c r="FUR40" s="2">
        <v>528686</v>
      </c>
      <c r="FUS40" s="2">
        <v>272843</v>
      </c>
      <c r="FUT40" s="2">
        <v>204659</v>
      </c>
      <c r="FUU40" s="2">
        <v>296780</v>
      </c>
      <c r="FUV40" s="2">
        <v>19843</v>
      </c>
      <c r="FUW40" s="2">
        <v>78689</v>
      </c>
      <c r="FUX40" s="2">
        <v>203942</v>
      </c>
      <c r="FUY40" s="2">
        <v>126126</v>
      </c>
      <c r="FUZ40" s="2">
        <v>290534</v>
      </c>
      <c r="FVA40" s="2">
        <v>117934</v>
      </c>
      <c r="FVB40" s="2">
        <v>426490</v>
      </c>
      <c r="FVC40" s="2">
        <v>285777</v>
      </c>
      <c r="FVD40" s="2">
        <v>395311</v>
      </c>
      <c r="FVE40" s="2">
        <v>175515</v>
      </c>
      <c r="FVF40" s="2">
        <v>259618</v>
      </c>
      <c r="FVG40" s="2">
        <v>24779</v>
      </c>
      <c r="FVH40" s="2">
        <v>121754</v>
      </c>
      <c r="FVI40" s="2">
        <v>2153309</v>
      </c>
      <c r="FVJ40" s="2">
        <v>645496</v>
      </c>
      <c r="FVK40" s="2">
        <v>131745</v>
      </c>
      <c r="FVL40" s="2">
        <v>440080</v>
      </c>
      <c r="FVM40" s="2">
        <v>0</v>
      </c>
      <c r="FVN40" s="2">
        <v>256113</v>
      </c>
      <c r="FVO40" s="2">
        <v>218216</v>
      </c>
      <c r="FVP40" s="2">
        <v>71711</v>
      </c>
      <c r="FVQ40" s="2">
        <v>37896</v>
      </c>
      <c r="FVR40" s="2">
        <v>74855</v>
      </c>
      <c r="FVS40" s="2">
        <v>82904</v>
      </c>
      <c r="FVT40" s="2">
        <v>43570</v>
      </c>
      <c r="FVU40" s="2">
        <v>468307</v>
      </c>
      <c r="FVV40" s="2">
        <v>175707</v>
      </c>
      <c r="FVW40" s="2">
        <v>18954673</v>
      </c>
      <c r="FVX40" s="2">
        <v>139862</v>
      </c>
      <c r="FVY40" s="2">
        <v>69755</v>
      </c>
      <c r="FVZ40" s="2">
        <v>183394</v>
      </c>
      <c r="FWA40" s="2">
        <v>107693</v>
      </c>
      <c r="FWB40" s="2">
        <v>2379</v>
      </c>
      <c r="FWC40" s="2">
        <v>164420</v>
      </c>
      <c r="FWD40" s="2">
        <v>147731</v>
      </c>
      <c r="FWE40" s="2">
        <v>108234</v>
      </c>
      <c r="FWF40" s="2">
        <v>20103</v>
      </c>
      <c r="FWG40" s="2">
        <v>34347</v>
      </c>
      <c r="FWH40" s="2">
        <v>15700</v>
      </c>
      <c r="FWI40" s="2">
        <v>490970</v>
      </c>
      <c r="FWJ40" s="2">
        <v>162984</v>
      </c>
      <c r="FWK40" s="2">
        <v>530921</v>
      </c>
      <c r="FWL40" s="2">
        <v>578161</v>
      </c>
      <c r="FWM40" s="2">
        <v>355020</v>
      </c>
      <c r="FWN40" s="2">
        <v>879431</v>
      </c>
      <c r="FWO40" s="2">
        <v>656716</v>
      </c>
      <c r="FWP40" s="2">
        <v>147620</v>
      </c>
      <c r="FWQ40" s="2">
        <v>146293</v>
      </c>
      <c r="FWR40" s="2">
        <v>225630</v>
      </c>
      <c r="FWS40" s="2">
        <v>77305</v>
      </c>
      <c r="FWT40" s="2">
        <v>42174</v>
      </c>
      <c r="FWU40" s="2">
        <v>167865</v>
      </c>
      <c r="FWV40" s="2">
        <v>221027</v>
      </c>
      <c r="FWW40" s="2">
        <v>297968</v>
      </c>
      <c r="FWX40" s="2">
        <v>76599</v>
      </c>
      <c r="FWY40" s="2">
        <v>140525</v>
      </c>
      <c r="FWZ40" s="2">
        <v>149523</v>
      </c>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row>
    <row r="41" spans="1:4953" x14ac:dyDescent="0.25">
      <c r="A41">
        <v>38</v>
      </c>
      <c r="B41" s="19" t="s">
        <v>5549</v>
      </c>
      <c r="C41" s="25">
        <v>206095</v>
      </c>
      <c r="D41" t="str">
        <f t="shared" si="0"/>
        <v>2025Q2</v>
      </c>
      <c r="E41" s="4">
        <v>29387</v>
      </c>
      <c r="F41" s="4">
        <v>152239</v>
      </c>
      <c r="G41" s="4">
        <v>316125</v>
      </c>
      <c r="H41" s="4">
        <v>4117</v>
      </c>
      <c r="I41" s="4">
        <v>97419</v>
      </c>
      <c r="J41" s="2">
        <v>4883</v>
      </c>
      <c r="K41" s="2">
        <v>3862</v>
      </c>
      <c r="L41" s="2">
        <v>1048</v>
      </c>
      <c r="M41" s="2">
        <v>109703</v>
      </c>
      <c r="N41" s="2">
        <v>167821</v>
      </c>
      <c r="O41" s="2">
        <v>500</v>
      </c>
      <c r="P41" s="2">
        <v>3878</v>
      </c>
      <c r="Q41" s="2">
        <v>750</v>
      </c>
      <c r="R41" s="2">
        <v>4942</v>
      </c>
      <c r="S41" s="2">
        <v>6003</v>
      </c>
      <c r="T41" s="2">
        <v>4112</v>
      </c>
      <c r="U41" s="2">
        <v>16078</v>
      </c>
      <c r="V41" s="2">
        <v>614584</v>
      </c>
      <c r="W41" s="2">
        <v>185588</v>
      </c>
      <c r="X41" s="2">
        <v>75174</v>
      </c>
      <c r="Y41" s="2">
        <v>81057</v>
      </c>
      <c r="Z41" s="2">
        <v>94006</v>
      </c>
      <c r="AA41" s="2">
        <v>6455</v>
      </c>
      <c r="AB41" s="2">
        <v>54713</v>
      </c>
      <c r="AC41" s="2">
        <v>4121</v>
      </c>
      <c r="AD41" s="2">
        <v>29793</v>
      </c>
      <c r="AE41" s="2">
        <v>12022</v>
      </c>
      <c r="AF41" s="2">
        <v>19323</v>
      </c>
      <c r="AG41" s="2">
        <v>284</v>
      </c>
      <c r="AH41" s="2">
        <v>15250</v>
      </c>
      <c r="AI41" s="2">
        <v>1995</v>
      </c>
      <c r="AJ41" s="2">
        <v>1863</v>
      </c>
      <c r="AK41" s="2">
        <v>8007</v>
      </c>
      <c r="AL41" s="2">
        <v>51084</v>
      </c>
      <c r="AM41" s="2">
        <v>21076</v>
      </c>
      <c r="AN41" s="2">
        <v>4490</v>
      </c>
      <c r="AO41" s="2">
        <v>4691</v>
      </c>
      <c r="AP41" s="2">
        <v>11310</v>
      </c>
      <c r="AQ41" s="2">
        <v>9081</v>
      </c>
      <c r="AR41" s="2">
        <v>12492</v>
      </c>
      <c r="AS41" s="2">
        <v>8644</v>
      </c>
      <c r="AT41" s="2">
        <v>21003</v>
      </c>
      <c r="AU41" s="2">
        <v>3591</v>
      </c>
      <c r="AV41" s="2">
        <v>96115</v>
      </c>
      <c r="AW41" s="2">
        <v>2301</v>
      </c>
      <c r="AX41" s="2">
        <v>5731</v>
      </c>
      <c r="AY41" s="2">
        <v>443</v>
      </c>
      <c r="AZ41" s="2">
        <v>0</v>
      </c>
      <c r="BA41" s="2">
        <v>79033</v>
      </c>
      <c r="BB41" s="2">
        <v>68173</v>
      </c>
      <c r="BC41" s="2">
        <v>26819</v>
      </c>
      <c r="BD41" s="2">
        <v>250</v>
      </c>
      <c r="BE41" s="2">
        <v>45219</v>
      </c>
      <c r="BF41" s="2">
        <v>35522</v>
      </c>
      <c r="BG41" s="2">
        <v>33008</v>
      </c>
      <c r="BH41" s="2">
        <v>16874</v>
      </c>
      <c r="BI41" s="2">
        <v>703</v>
      </c>
      <c r="BJ41" s="2">
        <v>12542</v>
      </c>
      <c r="BK41" s="2">
        <v>32980</v>
      </c>
      <c r="BL41" s="2">
        <v>1175</v>
      </c>
      <c r="BM41" s="2">
        <v>20607</v>
      </c>
      <c r="BN41" s="2">
        <v>131808</v>
      </c>
      <c r="BO41" s="2">
        <v>56941</v>
      </c>
      <c r="BP41" s="2">
        <v>10279</v>
      </c>
      <c r="BQ41" s="2">
        <v>19261</v>
      </c>
      <c r="BR41" s="2">
        <v>8931</v>
      </c>
      <c r="BS41" s="2">
        <v>15687</v>
      </c>
      <c r="BT41" s="2">
        <v>110155</v>
      </c>
      <c r="BU41" s="2">
        <v>253523</v>
      </c>
      <c r="BV41" s="2">
        <v>1460</v>
      </c>
      <c r="BW41" s="2">
        <v>4515</v>
      </c>
      <c r="BX41" s="2">
        <v>30852</v>
      </c>
      <c r="BY41" s="2">
        <v>1141</v>
      </c>
      <c r="BZ41" s="2">
        <v>26801</v>
      </c>
      <c r="CA41" s="2">
        <v>22453</v>
      </c>
      <c r="CB41" s="2">
        <v>61316</v>
      </c>
      <c r="CC41" s="2">
        <v>7699000</v>
      </c>
      <c r="CD41" s="2">
        <v>148709</v>
      </c>
      <c r="CE41" s="2">
        <v>32205</v>
      </c>
      <c r="CF41" s="2">
        <v>1236485</v>
      </c>
      <c r="CG41" s="2" t="s">
        <v>5</v>
      </c>
      <c r="CH41" s="2">
        <v>10131</v>
      </c>
      <c r="CI41" s="2">
        <v>83416</v>
      </c>
      <c r="CJ41" s="2">
        <v>3029</v>
      </c>
      <c r="CK41" s="2">
        <v>1361</v>
      </c>
      <c r="CL41" s="2">
        <v>37621</v>
      </c>
      <c r="CM41" s="2">
        <v>33204</v>
      </c>
      <c r="CN41" s="2">
        <v>12784</v>
      </c>
      <c r="CO41" s="2">
        <v>9999</v>
      </c>
      <c r="CP41" s="2">
        <v>14265</v>
      </c>
      <c r="CQ41" s="2">
        <v>15255</v>
      </c>
      <c r="CR41" s="2">
        <v>39576</v>
      </c>
      <c r="CS41" s="2">
        <v>10767</v>
      </c>
      <c r="CT41" s="2">
        <v>24197</v>
      </c>
      <c r="CU41" s="2">
        <v>88921</v>
      </c>
      <c r="CV41" s="2">
        <v>71083</v>
      </c>
      <c r="CW41" s="2">
        <v>29119</v>
      </c>
      <c r="CX41" s="2">
        <v>110878</v>
      </c>
      <c r="CY41" s="2">
        <v>14181</v>
      </c>
      <c r="CZ41" s="2">
        <v>25314</v>
      </c>
      <c r="DA41" s="2">
        <v>2724</v>
      </c>
      <c r="DB41" s="2">
        <v>571</v>
      </c>
      <c r="DC41" s="2">
        <v>380023</v>
      </c>
      <c r="DD41" s="2">
        <v>185</v>
      </c>
      <c r="DE41" s="2">
        <v>1000</v>
      </c>
      <c r="DF41" s="2">
        <v>407</v>
      </c>
      <c r="DG41" s="2">
        <v>972</v>
      </c>
      <c r="DH41" s="2">
        <v>47366</v>
      </c>
      <c r="DI41" s="2">
        <v>1291</v>
      </c>
      <c r="DJ41" s="2">
        <v>467</v>
      </c>
      <c r="DK41" s="2">
        <v>30476</v>
      </c>
      <c r="DL41" s="2">
        <v>2565379</v>
      </c>
      <c r="DM41" s="2">
        <v>0</v>
      </c>
      <c r="DN41" s="2">
        <v>803259</v>
      </c>
      <c r="DO41" s="2">
        <v>6544</v>
      </c>
      <c r="DP41" s="2">
        <v>1997</v>
      </c>
      <c r="DQ41" s="2">
        <v>56651</v>
      </c>
      <c r="DR41" s="2">
        <v>2550</v>
      </c>
      <c r="DS41" s="2">
        <v>3829</v>
      </c>
      <c r="DT41" s="2">
        <v>8574</v>
      </c>
      <c r="DU41" s="2">
        <v>9300</v>
      </c>
      <c r="DV41" s="2">
        <v>32330</v>
      </c>
      <c r="DW41" s="2">
        <v>7832</v>
      </c>
      <c r="DX41" s="2">
        <v>2773</v>
      </c>
      <c r="DY41" s="2">
        <v>68325</v>
      </c>
      <c r="DZ41" s="2">
        <v>0</v>
      </c>
      <c r="EA41" s="2">
        <v>34207</v>
      </c>
      <c r="EB41" s="2">
        <v>35430</v>
      </c>
      <c r="EC41" s="2">
        <v>16707</v>
      </c>
      <c r="ED41" s="2">
        <v>1250</v>
      </c>
      <c r="EE41" s="2">
        <v>9276</v>
      </c>
      <c r="EF41" s="2">
        <v>141107</v>
      </c>
      <c r="EG41" s="2">
        <v>54178</v>
      </c>
      <c r="EH41" s="2">
        <v>161179</v>
      </c>
      <c r="EI41" s="2">
        <v>8159</v>
      </c>
      <c r="EJ41" s="2">
        <v>47967</v>
      </c>
      <c r="EK41" s="2">
        <v>302</v>
      </c>
      <c r="EL41" s="2">
        <v>1951</v>
      </c>
      <c r="EM41" s="2">
        <v>469332</v>
      </c>
      <c r="EN41" s="2">
        <v>10051</v>
      </c>
      <c r="EO41" s="2">
        <v>4472</v>
      </c>
      <c r="EP41" s="2">
        <v>53142</v>
      </c>
      <c r="EQ41" s="2">
        <v>9616</v>
      </c>
      <c r="ER41" s="2">
        <v>23422</v>
      </c>
      <c r="ES41" s="2">
        <v>1821</v>
      </c>
      <c r="ET41" s="2">
        <v>83</v>
      </c>
      <c r="EU41" s="2">
        <v>18879</v>
      </c>
      <c r="EV41" s="2">
        <v>8795</v>
      </c>
      <c r="EW41" s="2">
        <v>92385</v>
      </c>
      <c r="EX41" s="2">
        <v>250</v>
      </c>
      <c r="EY41" s="2">
        <v>1750</v>
      </c>
      <c r="EZ41" s="2">
        <v>34873</v>
      </c>
      <c r="FA41" s="2">
        <v>1610</v>
      </c>
      <c r="FB41" s="2">
        <v>6311</v>
      </c>
      <c r="FC41" s="2">
        <v>23500</v>
      </c>
      <c r="FD41" s="2">
        <v>32780</v>
      </c>
      <c r="FE41" s="2">
        <v>6211</v>
      </c>
      <c r="FF41" s="2">
        <v>96613</v>
      </c>
      <c r="FG41" s="2">
        <v>4002</v>
      </c>
      <c r="FH41" s="2">
        <v>57</v>
      </c>
      <c r="FI41" s="2">
        <v>653</v>
      </c>
      <c r="FJ41" s="2">
        <v>13482</v>
      </c>
      <c r="FK41" s="2">
        <v>246481</v>
      </c>
      <c r="FL41" s="2">
        <v>250</v>
      </c>
      <c r="FM41" s="2">
        <v>115514</v>
      </c>
      <c r="FN41" s="2">
        <v>16077</v>
      </c>
      <c r="FO41" s="2">
        <v>96232</v>
      </c>
      <c r="FP41" s="2">
        <v>1553</v>
      </c>
      <c r="FQ41" s="2">
        <v>129578</v>
      </c>
      <c r="FR41" s="2">
        <v>860</v>
      </c>
      <c r="FS41" s="2">
        <v>535</v>
      </c>
      <c r="FT41" s="2">
        <v>10460</v>
      </c>
      <c r="FU41" s="2">
        <v>33724</v>
      </c>
      <c r="FV41" s="2">
        <v>31095</v>
      </c>
      <c r="FW41" s="2">
        <v>5231</v>
      </c>
      <c r="FX41" s="2">
        <v>14299</v>
      </c>
      <c r="FY41" s="2">
        <v>621</v>
      </c>
      <c r="FZ41" s="2">
        <v>96512</v>
      </c>
      <c r="GA41" s="2">
        <v>32319</v>
      </c>
      <c r="GB41" s="2">
        <v>0</v>
      </c>
      <c r="GC41" s="2">
        <v>6753</v>
      </c>
      <c r="GD41" s="2">
        <v>12759</v>
      </c>
      <c r="GE41" s="2">
        <v>6152</v>
      </c>
      <c r="GF41" s="2">
        <v>24614</v>
      </c>
      <c r="GG41" s="2">
        <v>4929</v>
      </c>
      <c r="GH41" s="2">
        <v>95086</v>
      </c>
      <c r="GI41" s="2">
        <v>1649000</v>
      </c>
      <c r="GJ41" s="2">
        <v>224</v>
      </c>
      <c r="GK41" s="2">
        <v>2327711</v>
      </c>
      <c r="GL41" s="2">
        <v>5779</v>
      </c>
      <c r="GM41" s="2">
        <v>63331</v>
      </c>
      <c r="GN41" s="2" t="s">
        <v>5</v>
      </c>
      <c r="GO41" s="2">
        <v>20984</v>
      </c>
      <c r="GP41" s="2">
        <v>140843</v>
      </c>
      <c r="GQ41" s="2">
        <v>60831</v>
      </c>
      <c r="GR41" s="2">
        <v>17939</v>
      </c>
      <c r="GS41" s="2">
        <v>11442</v>
      </c>
      <c r="GT41" s="2">
        <v>16777</v>
      </c>
      <c r="GU41" s="2">
        <v>110228</v>
      </c>
      <c r="GV41" s="2">
        <v>1871803</v>
      </c>
      <c r="GW41" s="2">
        <v>19531</v>
      </c>
      <c r="GX41" s="2">
        <v>21346</v>
      </c>
      <c r="GY41" s="2">
        <v>2128592</v>
      </c>
      <c r="GZ41" s="2">
        <v>39158</v>
      </c>
      <c r="HA41" s="2">
        <v>4136000</v>
      </c>
      <c r="HB41" s="2" t="s">
        <v>5</v>
      </c>
      <c r="HC41" s="2" t="s">
        <v>5</v>
      </c>
      <c r="HD41" s="2" t="s">
        <v>5</v>
      </c>
      <c r="HE41" s="2">
        <v>523339</v>
      </c>
      <c r="HF41" s="2" t="s">
        <v>5</v>
      </c>
      <c r="HG41" s="2">
        <v>187903</v>
      </c>
      <c r="HH41" s="2">
        <v>78541</v>
      </c>
      <c r="HI41" s="2">
        <v>181951</v>
      </c>
      <c r="HJ41" s="2" t="s">
        <v>5</v>
      </c>
      <c r="HK41" s="2">
        <v>106970</v>
      </c>
      <c r="HL41" s="2">
        <v>17078</v>
      </c>
      <c r="HM41" s="2">
        <v>82272</v>
      </c>
      <c r="HN41" s="2" t="s">
        <v>5</v>
      </c>
      <c r="HO41" s="2">
        <v>26823</v>
      </c>
      <c r="HP41" s="2">
        <v>6996</v>
      </c>
      <c r="HQ41" s="2">
        <v>186936</v>
      </c>
      <c r="HR41" s="2">
        <v>15382</v>
      </c>
      <c r="HS41" s="2">
        <v>82154</v>
      </c>
      <c r="HT41" s="2" t="s">
        <v>5</v>
      </c>
      <c r="HU41" s="2">
        <v>327546</v>
      </c>
      <c r="HV41" s="2">
        <v>235738</v>
      </c>
      <c r="HW41" s="2">
        <v>8383</v>
      </c>
      <c r="HX41" s="2">
        <v>13474</v>
      </c>
      <c r="HY41" s="2">
        <v>16948</v>
      </c>
      <c r="HZ41" s="2">
        <v>114645</v>
      </c>
      <c r="IA41" s="2">
        <v>40452</v>
      </c>
      <c r="IB41" s="2">
        <v>1040883</v>
      </c>
      <c r="IC41" s="2" t="s">
        <v>5</v>
      </c>
      <c r="ID41" s="2" t="s">
        <v>5</v>
      </c>
      <c r="IE41" s="2">
        <v>49400</v>
      </c>
      <c r="IF41" s="2">
        <v>554577</v>
      </c>
      <c r="IG41" s="2">
        <v>6555740</v>
      </c>
      <c r="IH41" s="2" t="s">
        <v>5</v>
      </c>
      <c r="II41" s="2" t="s">
        <v>5</v>
      </c>
      <c r="IJ41" s="2">
        <v>236856</v>
      </c>
      <c r="IK41" s="2">
        <v>155767</v>
      </c>
      <c r="IL41" s="2">
        <v>470146</v>
      </c>
      <c r="IM41" s="2">
        <v>235296</v>
      </c>
      <c r="IN41" s="2">
        <v>2565</v>
      </c>
      <c r="IO41" s="2">
        <v>60584</v>
      </c>
      <c r="IP41" s="2">
        <v>28980</v>
      </c>
      <c r="IQ41" s="2">
        <v>86163</v>
      </c>
      <c r="IR41" s="2">
        <v>506657</v>
      </c>
      <c r="IS41" s="2" t="s">
        <v>5</v>
      </c>
      <c r="IT41" s="2">
        <v>357941</v>
      </c>
      <c r="IU41" s="2" t="s">
        <v>5</v>
      </c>
      <c r="IV41" s="2" t="s">
        <v>5</v>
      </c>
      <c r="IW41" s="2">
        <v>23038</v>
      </c>
      <c r="IX41" s="2">
        <v>668519</v>
      </c>
      <c r="IY41" s="2">
        <v>78165</v>
      </c>
      <c r="IZ41" s="2">
        <v>48429</v>
      </c>
      <c r="JA41" s="2">
        <v>121161</v>
      </c>
      <c r="JB41" s="2">
        <v>178999</v>
      </c>
      <c r="JC41" s="2">
        <v>1137443</v>
      </c>
      <c r="JD41" s="2">
        <v>23070</v>
      </c>
      <c r="JE41" s="2">
        <v>1392356</v>
      </c>
      <c r="JF41" s="2" t="s">
        <v>5</v>
      </c>
      <c r="JG41" s="2">
        <v>74088</v>
      </c>
      <c r="JH41" s="2">
        <v>60412</v>
      </c>
      <c r="JI41" s="2">
        <v>6597</v>
      </c>
      <c r="JJ41" s="2">
        <v>973610</v>
      </c>
      <c r="JK41" s="2">
        <v>166961</v>
      </c>
      <c r="JL41" s="2">
        <v>108487</v>
      </c>
      <c r="JM41" s="2">
        <v>256</v>
      </c>
      <c r="JN41" s="2">
        <v>430935</v>
      </c>
      <c r="JO41" s="2">
        <v>511896</v>
      </c>
      <c r="JP41" s="2">
        <v>22127</v>
      </c>
      <c r="JQ41" s="2">
        <v>108378</v>
      </c>
      <c r="JR41" s="2">
        <v>167928</v>
      </c>
      <c r="JS41" s="2">
        <v>122354</v>
      </c>
      <c r="JT41" s="2">
        <v>71686</v>
      </c>
      <c r="JU41" s="2">
        <v>304872</v>
      </c>
      <c r="JV41" s="2">
        <v>18932</v>
      </c>
      <c r="JW41" s="2">
        <v>83291</v>
      </c>
      <c r="JX41" s="2">
        <v>666432</v>
      </c>
      <c r="JY41" s="2">
        <v>19575</v>
      </c>
      <c r="JZ41" s="2" t="s">
        <v>5</v>
      </c>
      <c r="KA41" s="2">
        <v>14229</v>
      </c>
      <c r="KB41" s="2">
        <v>77501</v>
      </c>
      <c r="KC41" s="2" t="s">
        <v>5</v>
      </c>
      <c r="KD41" s="2">
        <v>14317</v>
      </c>
      <c r="KE41" s="2">
        <v>29672</v>
      </c>
      <c r="KF41" s="2">
        <v>157320</v>
      </c>
      <c r="KG41" s="2">
        <v>1868304</v>
      </c>
      <c r="KH41" s="2">
        <v>66110</v>
      </c>
      <c r="KI41" s="2" t="s">
        <v>5</v>
      </c>
      <c r="KJ41" s="2" t="s">
        <v>5</v>
      </c>
      <c r="KK41" s="2">
        <v>36259</v>
      </c>
      <c r="KL41" s="2">
        <v>124715</v>
      </c>
      <c r="KM41" s="2">
        <v>26720</v>
      </c>
      <c r="KN41" s="2">
        <v>49563</v>
      </c>
      <c r="KO41" s="2" t="s">
        <v>5</v>
      </c>
      <c r="KP41" s="2" t="s">
        <v>5</v>
      </c>
      <c r="KQ41" s="2">
        <v>23576</v>
      </c>
      <c r="KR41" s="2">
        <v>20580</v>
      </c>
      <c r="KS41" s="2" t="s">
        <v>5</v>
      </c>
      <c r="KT41" s="2">
        <v>36514</v>
      </c>
      <c r="KU41" s="2">
        <v>217964</v>
      </c>
      <c r="KV41" s="2">
        <v>272</v>
      </c>
      <c r="KW41" s="2">
        <v>130648</v>
      </c>
      <c r="KX41" s="2">
        <v>115606</v>
      </c>
      <c r="KY41" s="2">
        <v>188901</v>
      </c>
      <c r="KZ41" s="2" t="s">
        <v>5</v>
      </c>
      <c r="LA41" s="2">
        <v>41990</v>
      </c>
      <c r="LB41" s="2">
        <v>534172</v>
      </c>
      <c r="LC41" s="2">
        <v>625743</v>
      </c>
      <c r="LD41" s="2">
        <v>23553</v>
      </c>
      <c r="LE41" s="2">
        <v>59481</v>
      </c>
      <c r="LF41" s="2">
        <v>221953</v>
      </c>
      <c r="LG41" s="2" t="s">
        <v>5</v>
      </c>
      <c r="LH41" s="2">
        <v>114876</v>
      </c>
      <c r="LI41" s="2">
        <v>47116</v>
      </c>
      <c r="LJ41" s="2">
        <v>324736</v>
      </c>
      <c r="LK41" s="2">
        <v>767571</v>
      </c>
      <c r="LL41" s="2">
        <v>45801</v>
      </c>
      <c r="LM41" s="2" t="s">
        <v>5</v>
      </c>
      <c r="LN41" s="2">
        <v>12584</v>
      </c>
      <c r="LO41" s="2">
        <v>228838</v>
      </c>
      <c r="LP41" s="2">
        <v>20658</v>
      </c>
      <c r="LQ41" s="2">
        <v>147568</v>
      </c>
      <c r="LR41" s="2">
        <v>19234</v>
      </c>
      <c r="LS41" s="2" t="s">
        <v>5</v>
      </c>
      <c r="LT41" s="2" t="s">
        <v>5</v>
      </c>
      <c r="LU41" s="2">
        <v>646534</v>
      </c>
      <c r="LV41" s="2" t="s">
        <v>5</v>
      </c>
      <c r="LW41" s="2">
        <v>40307</v>
      </c>
      <c r="LX41" s="2" t="s">
        <v>5</v>
      </c>
      <c r="LY41" s="2" t="s">
        <v>5</v>
      </c>
      <c r="LZ41" s="2" t="s">
        <v>5</v>
      </c>
      <c r="MA41" s="2">
        <v>64846</v>
      </c>
      <c r="MB41" s="2">
        <v>52416</v>
      </c>
      <c r="MC41" s="2" t="s">
        <v>5</v>
      </c>
      <c r="MD41" s="2" t="s">
        <v>5</v>
      </c>
      <c r="ME41" s="2">
        <v>224982</v>
      </c>
      <c r="MF41" s="2">
        <v>184121</v>
      </c>
      <c r="MG41" s="2">
        <v>7592</v>
      </c>
      <c r="MH41" s="2">
        <v>269841</v>
      </c>
      <c r="MI41" s="2" t="s">
        <v>5</v>
      </c>
      <c r="MJ41" s="2">
        <v>29395</v>
      </c>
      <c r="MK41" s="2">
        <v>12427</v>
      </c>
      <c r="ML41" s="2">
        <v>16639</v>
      </c>
      <c r="MM41" s="2">
        <v>137694</v>
      </c>
      <c r="MN41" s="2">
        <v>1630</v>
      </c>
      <c r="MO41" s="2">
        <v>542546</v>
      </c>
      <c r="MP41" s="2" t="s">
        <v>5</v>
      </c>
      <c r="MQ41" s="2">
        <v>45400</v>
      </c>
      <c r="MR41" s="2">
        <v>61481</v>
      </c>
      <c r="MS41" s="2">
        <v>157223</v>
      </c>
      <c r="MT41" s="2">
        <v>195538</v>
      </c>
      <c r="MU41" s="2">
        <v>126200</v>
      </c>
      <c r="MV41" s="2">
        <v>65832</v>
      </c>
      <c r="MW41" s="2">
        <v>5636</v>
      </c>
      <c r="MX41" s="2">
        <v>26566</v>
      </c>
      <c r="MY41" s="2" t="s">
        <v>5</v>
      </c>
      <c r="MZ41" s="2">
        <v>1215</v>
      </c>
      <c r="NA41" s="2">
        <v>16317</v>
      </c>
      <c r="NB41" s="2">
        <v>81330</v>
      </c>
      <c r="NC41" s="2">
        <v>2428</v>
      </c>
      <c r="ND41" s="2">
        <v>3658</v>
      </c>
      <c r="NE41" s="2">
        <v>200</v>
      </c>
      <c r="NF41" s="2">
        <v>7096</v>
      </c>
      <c r="NG41" s="2">
        <v>28105</v>
      </c>
      <c r="NH41" s="2">
        <v>5238</v>
      </c>
      <c r="NI41" s="2">
        <v>2943</v>
      </c>
      <c r="NJ41" s="2">
        <v>1666</v>
      </c>
      <c r="NK41" s="2">
        <v>554</v>
      </c>
      <c r="NL41" s="2">
        <v>10794</v>
      </c>
      <c r="NM41" s="2">
        <v>12731</v>
      </c>
      <c r="NN41" s="2">
        <v>772</v>
      </c>
      <c r="NO41" s="2">
        <v>8718</v>
      </c>
      <c r="NP41" s="2">
        <v>26029</v>
      </c>
      <c r="NQ41" s="2">
        <v>219961</v>
      </c>
      <c r="NR41" s="2">
        <v>713107</v>
      </c>
      <c r="NS41" s="2">
        <v>37405</v>
      </c>
      <c r="NT41" s="2">
        <v>1292</v>
      </c>
      <c r="NU41" s="2">
        <v>32078</v>
      </c>
      <c r="NV41" s="2">
        <v>4645</v>
      </c>
      <c r="NW41" s="2">
        <v>7943</v>
      </c>
      <c r="NX41" s="2">
        <v>8325</v>
      </c>
      <c r="NY41" s="2">
        <v>6732</v>
      </c>
      <c r="NZ41" s="2">
        <v>5834</v>
      </c>
      <c r="OA41" s="2">
        <v>15421</v>
      </c>
      <c r="OB41" s="2">
        <v>14656</v>
      </c>
      <c r="OC41" s="2">
        <v>17286</v>
      </c>
      <c r="OD41" s="2">
        <v>265</v>
      </c>
      <c r="OE41" s="2">
        <v>16908</v>
      </c>
      <c r="OF41" s="2">
        <v>149761</v>
      </c>
      <c r="OG41" s="2">
        <v>205811</v>
      </c>
      <c r="OH41" s="2">
        <v>25756</v>
      </c>
      <c r="OI41" s="2">
        <v>52</v>
      </c>
      <c r="OJ41" s="2">
        <v>14584</v>
      </c>
      <c r="OK41" s="2">
        <v>15822</v>
      </c>
      <c r="OL41" s="2">
        <v>15866</v>
      </c>
      <c r="OM41" s="2">
        <v>3240</v>
      </c>
      <c r="ON41" s="2">
        <v>1989</v>
      </c>
      <c r="OO41" s="2">
        <v>1555</v>
      </c>
      <c r="OP41" s="2">
        <v>2963</v>
      </c>
      <c r="OQ41" s="2">
        <v>53075</v>
      </c>
      <c r="OR41" s="2">
        <v>12971</v>
      </c>
      <c r="OS41" s="2">
        <v>22202</v>
      </c>
      <c r="OT41" s="2">
        <v>296</v>
      </c>
      <c r="OU41" s="2">
        <v>5510</v>
      </c>
      <c r="OV41" s="2">
        <v>1835</v>
      </c>
      <c r="OW41" s="2">
        <v>250</v>
      </c>
      <c r="OX41" s="2">
        <v>1880</v>
      </c>
      <c r="OY41" s="2">
        <v>509</v>
      </c>
      <c r="OZ41" s="2">
        <v>26470</v>
      </c>
      <c r="PA41" s="2">
        <v>15056</v>
      </c>
      <c r="PB41" s="2">
        <v>367</v>
      </c>
      <c r="PC41" s="2">
        <v>17377</v>
      </c>
      <c r="PD41" s="2">
        <v>4400</v>
      </c>
      <c r="PE41" s="2">
        <v>1486</v>
      </c>
      <c r="PF41" s="2">
        <v>15186</v>
      </c>
      <c r="PG41" s="2">
        <v>17617</v>
      </c>
      <c r="PH41" s="2">
        <v>295740</v>
      </c>
      <c r="PI41" s="2">
        <v>21749</v>
      </c>
      <c r="PJ41" s="2">
        <v>200210</v>
      </c>
      <c r="PK41" s="2">
        <v>15311</v>
      </c>
      <c r="PL41" s="2">
        <v>26216</v>
      </c>
      <c r="PM41" s="2">
        <v>60157</v>
      </c>
      <c r="PN41" s="2">
        <v>64582</v>
      </c>
      <c r="PO41" s="2">
        <v>108913</v>
      </c>
      <c r="PP41" s="2">
        <v>76876</v>
      </c>
      <c r="PQ41" s="2" t="s">
        <v>5</v>
      </c>
      <c r="PR41" s="2">
        <v>225245</v>
      </c>
      <c r="PS41" s="2">
        <v>53462</v>
      </c>
      <c r="PT41" s="2">
        <v>29462</v>
      </c>
      <c r="PU41" s="2">
        <v>116134</v>
      </c>
      <c r="PV41" s="2">
        <v>12648</v>
      </c>
      <c r="PW41" s="2">
        <v>35314</v>
      </c>
      <c r="PX41" s="2">
        <v>6729</v>
      </c>
      <c r="PY41" s="2">
        <v>185010</v>
      </c>
      <c r="PZ41" s="2">
        <v>62416</v>
      </c>
      <c r="QA41" s="2">
        <v>48635</v>
      </c>
      <c r="QB41" s="2">
        <v>10560</v>
      </c>
      <c r="QC41" s="2">
        <v>5141</v>
      </c>
      <c r="QD41" s="2">
        <v>30531</v>
      </c>
      <c r="QE41" s="2">
        <v>56036</v>
      </c>
      <c r="QF41" s="2" t="s">
        <v>5</v>
      </c>
      <c r="QG41" s="2">
        <v>95968</v>
      </c>
      <c r="QH41" s="2">
        <v>2840026</v>
      </c>
      <c r="QI41" s="2">
        <v>4175</v>
      </c>
      <c r="QJ41" s="2">
        <v>26814</v>
      </c>
      <c r="QK41" s="2" t="s">
        <v>5</v>
      </c>
      <c r="QL41" s="2" t="s">
        <v>5</v>
      </c>
      <c r="QM41" s="2">
        <v>36708</v>
      </c>
      <c r="QN41" s="2">
        <v>37757</v>
      </c>
      <c r="QO41" s="2" t="s">
        <v>5</v>
      </c>
      <c r="QP41" s="2">
        <v>44244</v>
      </c>
      <c r="QQ41" s="2">
        <v>8973</v>
      </c>
      <c r="QR41" s="2">
        <v>217835</v>
      </c>
      <c r="QS41" s="2" t="s">
        <v>5</v>
      </c>
      <c r="QT41" s="2">
        <v>27257</v>
      </c>
      <c r="QU41" s="2">
        <v>7404000</v>
      </c>
      <c r="QV41" s="2">
        <v>19364</v>
      </c>
      <c r="QW41" s="2">
        <v>252546</v>
      </c>
      <c r="QX41" s="2" t="s">
        <v>5</v>
      </c>
      <c r="QY41" s="2">
        <v>0</v>
      </c>
      <c r="QZ41" s="2">
        <v>0</v>
      </c>
      <c r="RA41" s="2">
        <v>1038031</v>
      </c>
      <c r="RB41" s="2">
        <v>30087</v>
      </c>
      <c r="RC41" s="2">
        <v>29377</v>
      </c>
      <c r="RD41" s="2">
        <v>0</v>
      </c>
      <c r="RE41" s="2">
        <v>54765</v>
      </c>
      <c r="RF41" s="2">
        <v>0</v>
      </c>
      <c r="RG41" s="2">
        <v>0</v>
      </c>
      <c r="RH41" s="2">
        <v>20225889</v>
      </c>
      <c r="RI41" s="2">
        <v>83530</v>
      </c>
      <c r="RJ41" s="2">
        <v>4595692</v>
      </c>
      <c r="RK41" s="2">
        <v>30650675</v>
      </c>
      <c r="RL41" s="2">
        <v>826600</v>
      </c>
      <c r="RM41" s="2">
        <v>235468</v>
      </c>
      <c r="RN41" s="2">
        <v>706333</v>
      </c>
      <c r="RO41" s="2">
        <v>0</v>
      </c>
      <c r="RP41" s="2" t="s">
        <v>5</v>
      </c>
      <c r="RQ41" s="2">
        <v>573373</v>
      </c>
      <c r="RR41" s="2">
        <v>49463</v>
      </c>
      <c r="RS41" s="2">
        <v>53440</v>
      </c>
      <c r="RT41" s="2" t="s">
        <v>5</v>
      </c>
      <c r="RU41" s="2" t="s">
        <v>5</v>
      </c>
      <c r="RV41" s="2" t="s">
        <v>5</v>
      </c>
      <c r="RW41" s="2" t="s">
        <v>5</v>
      </c>
      <c r="RX41" s="2" t="s">
        <v>5</v>
      </c>
      <c r="RY41" s="2" t="s">
        <v>5</v>
      </c>
      <c r="RZ41" s="2">
        <v>316196</v>
      </c>
      <c r="SA41" s="2" t="s">
        <v>5</v>
      </c>
      <c r="SB41" s="2" t="s">
        <v>5</v>
      </c>
      <c r="SC41" s="2" t="s">
        <v>5</v>
      </c>
      <c r="SD41" s="2">
        <v>322732</v>
      </c>
      <c r="SE41" s="2" t="s">
        <v>5</v>
      </c>
      <c r="SF41" s="2">
        <v>66304</v>
      </c>
      <c r="SG41" s="2">
        <v>177905</v>
      </c>
      <c r="SH41" s="2">
        <v>14584</v>
      </c>
      <c r="SI41" s="2">
        <v>48525</v>
      </c>
      <c r="SJ41" s="2">
        <v>50135</v>
      </c>
      <c r="SK41" s="2">
        <v>785695</v>
      </c>
      <c r="SL41" s="2">
        <v>72437</v>
      </c>
      <c r="SM41" s="2">
        <v>527690</v>
      </c>
      <c r="SN41" s="2">
        <v>243759</v>
      </c>
      <c r="SO41" s="2">
        <v>3531</v>
      </c>
      <c r="SP41" s="2">
        <v>394917</v>
      </c>
      <c r="SQ41" s="2">
        <v>9471</v>
      </c>
      <c r="SR41" s="2">
        <v>9402</v>
      </c>
      <c r="SS41" s="2">
        <v>920</v>
      </c>
      <c r="ST41" s="2">
        <v>19411</v>
      </c>
      <c r="SU41" s="2">
        <v>8015</v>
      </c>
      <c r="SV41" s="2">
        <v>202188</v>
      </c>
      <c r="SW41" s="2">
        <v>124262</v>
      </c>
      <c r="SX41" s="2">
        <v>86829</v>
      </c>
      <c r="SY41" s="2">
        <v>7839</v>
      </c>
      <c r="SZ41" s="2">
        <v>99428</v>
      </c>
      <c r="TA41" s="2">
        <v>322631</v>
      </c>
      <c r="TB41" s="2">
        <v>17712</v>
      </c>
      <c r="TC41" s="2">
        <v>43179</v>
      </c>
      <c r="TD41" s="2">
        <v>55702</v>
      </c>
      <c r="TE41" s="2">
        <v>30382</v>
      </c>
      <c r="TF41" s="2">
        <v>163788</v>
      </c>
      <c r="TG41" s="2">
        <v>493185</v>
      </c>
      <c r="TH41" s="2">
        <v>861573</v>
      </c>
      <c r="TI41" s="2">
        <v>28324</v>
      </c>
      <c r="TJ41" s="2" t="s">
        <v>5</v>
      </c>
      <c r="TK41" s="2">
        <v>289498</v>
      </c>
      <c r="TL41" s="2">
        <v>74195</v>
      </c>
      <c r="TM41" s="2">
        <v>39543</v>
      </c>
      <c r="TN41" s="2">
        <v>43064</v>
      </c>
      <c r="TO41" s="2">
        <v>7843</v>
      </c>
      <c r="TP41" s="2">
        <v>6800</v>
      </c>
      <c r="TQ41" s="2">
        <v>31850</v>
      </c>
      <c r="TR41" s="2">
        <v>108120</v>
      </c>
      <c r="TS41" s="2">
        <v>104511</v>
      </c>
      <c r="TT41" s="2">
        <v>175153</v>
      </c>
      <c r="TU41" s="2">
        <v>0</v>
      </c>
      <c r="TV41" s="2">
        <v>324005</v>
      </c>
      <c r="TW41" s="2">
        <v>8546</v>
      </c>
      <c r="TX41" s="2">
        <v>16045</v>
      </c>
      <c r="TY41" s="2">
        <v>26323</v>
      </c>
      <c r="TZ41" s="2">
        <v>99407</v>
      </c>
      <c r="UA41" s="2">
        <v>54280</v>
      </c>
      <c r="UB41" s="2">
        <v>39107</v>
      </c>
      <c r="UC41" s="2">
        <v>169933</v>
      </c>
      <c r="UD41" s="2">
        <v>11182</v>
      </c>
      <c r="UE41" s="2" t="s">
        <v>5</v>
      </c>
      <c r="UF41" s="2">
        <v>37466</v>
      </c>
      <c r="UG41" s="2">
        <v>54166</v>
      </c>
      <c r="UH41" s="2">
        <v>5555</v>
      </c>
      <c r="UI41" s="2">
        <v>13182</v>
      </c>
      <c r="UJ41" s="2">
        <v>8430</v>
      </c>
      <c r="UK41" s="2">
        <v>3535</v>
      </c>
      <c r="UL41" s="2">
        <v>31797</v>
      </c>
      <c r="UM41" s="2">
        <v>183062</v>
      </c>
      <c r="UN41" s="2">
        <v>219739</v>
      </c>
      <c r="UO41" s="2">
        <v>244801</v>
      </c>
      <c r="UP41" s="2">
        <v>38531</v>
      </c>
      <c r="UQ41" s="2">
        <v>122379</v>
      </c>
      <c r="UR41" s="2">
        <v>50077</v>
      </c>
      <c r="US41" s="2">
        <v>3445</v>
      </c>
      <c r="UT41" s="2">
        <v>8347</v>
      </c>
      <c r="UU41" s="2">
        <v>82455</v>
      </c>
      <c r="UV41" s="2">
        <v>2340994</v>
      </c>
      <c r="UW41" s="2">
        <v>62836</v>
      </c>
      <c r="UX41" s="2">
        <v>59664</v>
      </c>
      <c r="UY41" s="2">
        <v>129764</v>
      </c>
      <c r="UZ41" s="2">
        <v>2704428</v>
      </c>
      <c r="VA41" s="2">
        <v>29246</v>
      </c>
      <c r="VB41" s="2">
        <v>31083</v>
      </c>
      <c r="VC41" s="2">
        <v>39138</v>
      </c>
      <c r="VD41" s="2">
        <v>47900</v>
      </c>
      <c r="VE41" s="2">
        <v>61807</v>
      </c>
      <c r="VF41" s="2">
        <v>90134</v>
      </c>
      <c r="VG41" s="2">
        <v>15587</v>
      </c>
      <c r="VH41" s="2">
        <v>9408</v>
      </c>
      <c r="VI41" s="2">
        <v>46433</v>
      </c>
      <c r="VJ41" s="2">
        <v>68158</v>
      </c>
      <c r="VK41" s="2">
        <v>36911</v>
      </c>
      <c r="VL41" s="2">
        <v>116822</v>
      </c>
      <c r="VM41" s="2">
        <v>112361</v>
      </c>
      <c r="VN41" s="2">
        <v>17808</v>
      </c>
      <c r="VO41" s="2">
        <v>43831</v>
      </c>
      <c r="VP41" s="2">
        <v>3372</v>
      </c>
      <c r="VQ41" s="2">
        <v>65291</v>
      </c>
      <c r="VR41" s="2">
        <v>21563</v>
      </c>
      <c r="VS41" s="2">
        <v>920597</v>
      </c>
      <c r="VT41" s="2">
        <v>0</v>
      </c>
      <c r="VU41" s="2">
        <v>35436</v>
      </c>
      <c r="VV41" s="2">
        <v>1592</v>
      </c>
      <c r="VW41" s="2">
        <v>1848</v>
      </c>
      <c r="VX41" s="2">
        <v>8046</v>
      </c>
      <c r="VY41" s="2">
        <v>82693</v>
      </c>
      <c r="VZ41" s="2">
        <v>14306</v>
      </c>
      <c r="WA41" s="2">
        <v>45932</v>
      </c>
      <c r="WB41" s="2">
        <v>5429</v>
      </c>
      <c r="WC41" s="2">
        <v>702</v>
      </c>
      <c r="WD41" s="2">
        <v>16617</v>
      </c>
      <c r="WE41" s="2">
        <v>25997</v>
      </c>
      <c r="WF41" s="2">
        <v>23181</v>
      </c>
      <c r="WG41" s="2">
        <v>159007</v>
      </c>
      <c r="WH41" s="2">
        <v>32985</v>
      </c>
      <c r="WI41" s="2">
        <v>14768</v>
      </c>
      <c r="WJ41" s="2">
        <v>14855</v>
      </c>
      <c r="WK41" s="2">
        <v>56444</v>
      </c>
      <c r="WL41" s="2">
        <v>8688</v>
      </c>
      <c r="WM41" s="2">
        <v>118713</v>
      </c>
      <c r="WN41" s="2">
        <v>26151</v>
      </c>
      <c r="WO41" s="2">
        <v>10416</v>
      </c>
      <c r="WP41" s="2">
        <v>40374</v>
      </c>
      <c r="WQ41" s="2">
        <v>50632</v>
      </c>
      <c r="WR41" s="2">
        <v>83101</v>
      </c>
      <c r="WS41" s="2">
        <v>31074</v>
      </c>
      <c r="WT41" s="2">
        <v>10399</v>
      </c>
      <c r="WU41" s="2">
        <v>1500</v>
      </c>
      <c r="WV41" s="2">
        <v>65488</v>
      </c>
      <c r="WW41" s="2">
        <v>25830</v>
      </c>
      <c r="WX41" s="2">
        <v>32193</v>
      </c>
      <c r="WY41" s="2">
        <v>62780</v>
      </c>
      <c r="WZ41" s="2">
        <v>17687</v>
      </c>
      <c r="XA41" s="2">
        <v>28014</v>
      </c>
      <c r="XB41" s="2">
        <v>8245</v>
      </c>
      <c r="XC41" s="2">
        <v>7638</v>
      </c>
      <c r="XD41" s="2">
        <v>7199</v>
      </c>
      <c r="XE41" s="2">
        <v>20015</v>
      </c>
      <c r="XF41" s="2" t="s">
        <v>5</v>
      </c>
      <c r="XG41" s="2">
        <v>52264</v>
      </c>
      <c r="XH41" s="2">
        <v>30439</v>
      </c>
      <c r="XI41" s="2">
        <v>13376</v>
      </c>
      <c r="XJ41" s="2">
        <v>47549</v>
      </c>
      <c r="XK41" s="2">
        <v>92850</v>
      </c>
      <c r="XL41" s="2">
        <v>4396</v>
      </c>
      <c r="XM41" s="2">
        <v>7525</v>
      </c>
      <c r="XN41" s="2">
        <v>169981</v>
      </c>
      <c r="XO41" s="2">
        <v>10631</v>
      </c>
      <c r="XP41" s="2">
        <v>119876</v>
      </c>
      <c r="XQ41" s="2">
        <v>84777</v>
      </c>
      <c r="XR41" s="2">
        <v>13700</v>
      </c>
      <c r="XS41" s="2">
        <v>63661</v>
      </c>
      <c r="XT41" s="2">
        <v>120476</v>
      </c>
      <c r="XU41" s="2">
        <v>21940</v>
      </c>
      <c r="XV41" s="2">
        <v>46338</v>
      </c>
      <c r="XW41" s="2">
        <v>27901</v>
      </c>
      <c r="XX41" s="2">
        <v>1577</v>
      </c>
      <c r="XY41" s="2">
        <v>66866</v>
      </c>
      <c r="XZ41" s="2">
        <v>1176</v>
      </c>
      <c r="YA41" s="2">
        <v>28922</v>
      </c>
      <c r="YB41" s="2">
        <v>97626</v>
      </c>
      <c r="YC41" s="2">
        <v>85728</v>
      </c>
      <c r="YD41" s="2">
        <v>9237</v>
      </c>
      <c r="YE41" s="2">
        <v>32793</v>
      </c>
      <c r="YF41" s="2" t="s">
        <v>5</v>
      </c>
      <c r="YG41" s="2">
        <v>63305</v>
      </c>
      <c r="YH41" s="2">
        <v>37037</v>
      </c>
      <c r="YI41" s="2">
        <v>26182</v>
      </c>
      <c r="YJ41" s="2">
        <v>13693</v>
      </c>
      <c r="YK41" s="2">
        <v>33829</v>
      </c>
      <c r="YL41" s="2">
        <v>12350</v>
      </c>
      <c r="YM41" s="2">
        <v>233735</v>
      </c>
      <c r="YN41" s="2">
        <v>100715</v>
      </c>
      <c r="YO41" s="2">
        <v>67704</v>
      </c>
      <c r="YP41" s="2">
        <v>22219</v>
      </c>
      <c r="YQ41" s="2">
        <v>18787</v>
      </c>
      <c r="YR41" s="2">
        <v>77334</v>
      </c>
      <c r="YS41" s="2">
        <v>20670</v>
      </c>
      <c r="YT41" s="2">
        <v>42515</v>
      </c>
      <c r="YU41" s="2">
        <v>46947</v>
      </c>
      <c r="YV41" s="2">
        <v>68002</v>
      </c>
      <c r="YW41" s="2">
        <v>55382</v>
      </c>
      <c r="YX41" s="2">
        <v>18302</v>
      </c>
      <c r="YY41" s="2">
        <v>71971</v>
      </c>
      <c r="YZ41" s="2">
        <v>97131</v>
      </c>
      <c r="ZA41" s="2">
        <v>7722</v>
      </c>
      <c r="ZB41" s="2">
        <v>25028</v>
      </c>
      <c r="ZC41" s="2">
        <v>113840</v>
      </c>
      <c r="ZD41" s="2">
        <v>105124</v>
      </c>
      <c r="ZE41" s="2">
        <v>70668</v>
      </c>
      <c r="ZF41" s="2">
        <v>109040</v>
      </c>
      <c r="ZG41" s="2">
        <v>25358</v>
      </c>
      <c r="ZH41" s="2">
        <v>3312</v>
      </c>
      <c r="ZI41" s="2">
        <v>21958</v>
      </c>
      <c r="ZJ41" s="2">
        <v>40237</v>
      </c>
      <c r="ZK41" s="2">
        <v>53830</v>
      </c>
      <c r="ZL41" s="2">
        <v>26499</v>
      </c>
      <c r="ZM41" s="2">
        <v>21977</v>
      </c>
      <c r="ZN41" s="2">
        <v>47651</v>
      </c>
      <c r="ZO41" s="2">
        <v>7200</v>
      </c>
      <c r="ZP41" s="2">
        <v>56220</v>
      </c>
      <c r="ZQ41" s="2">
        <v>58242</v>
      </c>
      <c r="ZR41" s="2">
        <v>2028284</v>
      </c>
      <c r="ZS41" s="2">
        <v>104402</v>
      </c>
      <c r="ZT41" s="2">
        <v>5867</v>
      </c>
      <c r="ZU41" s="2">
        <v>13511</v>
      </c>
      <c r="ZV41" s="2">
        <v>40696</v>
      </c>
      <c r="ZW41" s="2">
        <v>1542</v>
      </c>
      <c r="ZX41" s="2">
        <v>10346</v>
      </c>
      <c r="ZY41" s="2">
        <v>16174</v>
      </c>
      <c r="ZZ41" s="2">
        <v>38838</v>
      </c>
      <c r="AAA41" s="2">
        <v>56120</v>
      </c>
      <c r="AAB41" s="2">
        <v>17259</v>
      </c>
      <c r="AAC41" s="2">
        <v>3184</v>
      </c>
      <c r="AAD41" s="2">
        <v>907</v>
      </c>
      <c r="AAE41" s="2">
        <v>18509</v>
      </c>
      <c r="AAF41" s="2">
        <v>46221</v>
      </c>
      <c r="AAG41" s="2">
        <v>16312</v>
      </c>
      <c r="AAH41" s="2">
        <v>21412</v>
      </c>
      <c r="AAI41" s="2">
        <v>4827</v>
      </c>
      <c r="AAJ41" s="2">
        <v>33401</v>
      </c>
      <c r="AAK41" s="2">
        <v>12900</v>
      </c>
      <c r="AAL41" s="2">
        <v>13516</v>
      </c>
      <c r="AAM41" s="2">
        <v>17124</v>
      </c>
      <c r="AAN41" s="2">
        <v>185877</v>
      </c>
      <c r="AAO41" s="2">
        <v>65966</v>
      </c>
      <c r="AAP41" s="2">
        <v>478851</v>
      </c>
      <c r="AAQ41" s="2">
        <v>40157</v>
      </c>
      <c r="AAR41" s="2">
        <v>17918</v>
      </c>
      <c r="AAS41" s="2">
        <v>29453</v>
      </c>
      <c r="AAT41" s="2">
        <v>19972</v>
      </c>
      <c r="AAU41" s="2">
        <v>54616</v>
      </c>
      <c r="AAV41" s="2">
        <v>159817</v>
      </c>
      <c r="AAW41" s="2">
        <v>34903</v>
      </c>
      <c r="AAX41" s="2">
        <v>156912</v>
      </c>
      <c r="AAY41" s="2" t="s">
        <v>5</v>
      </c>
      <c r="AAZ41" s="2">
        <v>206035</v>
      </c>
      <c r="ABA41" s="2">
        <v>20892</v>
      </c>
      <c r="ABB41" s="2" t="s">
        <v>5</v>
      </c>
      <c r="ABC41" s="2">
        <v>126520</v>
      </c>
      <c r="ABD41" s="2">
        <v>12760</v>
      </c>
      <c r="ABE41" s="2">
        <v>26506</v>
      </c>
      <c r="ABF41" s="2">
        <v>1348</v>
      </c>
      <c r="ABG41" s="2">
        <v>31995</v>
      </c>
      <c r="ABH41" s="2">
        <v>3200</v>
      </c>
      <c r="ABI41" s="2">
        <v>779</v>
      </c>
      <c r="ABJ41" s="2">
        <v>65</v>
      </c>
      <c r="ABK41" s="2">
        <v>8632</v>
      </c>
      <c r="ABL41" s="2">
        <v>41425</v>
      </c>
      <c r="ABM41" s="2">
        <v>6974</v>
      </c>
      <c r="ABN41" s="2">
        <v>1038</v>
      </c>
      <c r="ABO41" s="2">
        <v>53227</v>
      </c>
      <c r="ABP41" s="2">
        <v>4890</v>
      </c>
      <c r="ABQ41" s="2">
        <v>157</v>
      </c>
      <c r="ABR41" s="2">
        <v>31440</v>
      </c>
      <c r="ABS41" s="2">
        <v>11792</v>
      </c>
      <c r="ABT41" s="2">
        <v>21090</v>
      </c>
      <c r="ABU41" s="2">
        <v>1018</v>
      </c>
      <c r="ABV41" s="2">
        <v>392</v>
      </c>
      <c r="ABW41" s="2">
        <v>360</v>
      </c>
      <c r="ABX41" s="2">
        <v>3961</v>
      </c>
      <c r="ABY41" s="2">
        <v>11010</v>
      </c>
      <c r="ABZ41" s="2">
        <v>30381</v>
      </c>
      <c r="ACA41" s="2">
        <v>36485</v>
      </c>
      <c r="ACB41" s="2">
        <v>53216</v>
      </c>
      <c r="ACC41" s="2">
        <v>1652</v>
      </c>
      <c r="ACD41" s="2">
        <v>7775</v>
      </c>
      <c r="ACE41" s="2">
        <v>22269</v>
      </c>
      <c r="ACF41" s="2">
        <v>5991</v>
      </c>
      <c r="ACG41" s="2">
        <v>4250</v>
      </c>
      <c r="ACH41" s="2">
        <v>4225</v>
      </c>
      <c r="ACI41" s="2">
        <v>669</v>
      </c>
      <c r="ACJ41" s="2">
        <v>2820</v>
      </c>
      <c r="ACK41" s="2">
        <v>20863</v>
      </c>
      <c r="ACL41" s="2">
        <v>13608</v>
      </c>
      <c r="ACM41" s="2">
        <v>2142</v>
      </c>
      <c r="ACN41" s="2">
        <v>5502</v>
      </c>
      <c r="ACO41" s="2">
        <v>3053</v>
      </c>
      <c r="ACP41" s="2">
        <v>7008</v>
      </c>
      <c r="ACQ41" s="2">
        <v>279</v>
      </c>
      <c r="ACR41" s="2">
        <v>75440</v>
      </c>
      <c r="ACS41" s="2">
        <v>19493</v>
      </c>
      <c r="ACT41" s="2">
        <v>13664</v>
      </c>
      <c r="ACU41" s="2">
        <v>4196</v>
      </c>
      <c r="ACV41" s="2">
        <v>11206</v>
      </c>
      <c r="ACW41" s="2">
        <v>2772</v>
      </c>
      <c r="ACX41" s="2">
        <v>11865</v>
      </c>
      <c r="ACY41" s="2">
        <v>337</v>
      </c>
      <c r="ACZ41" s="2">
        <v>804</v>
      </c>
      <c r="ADA41" s="2">
        <v>647</v>
      </c>
      <c r="ADB41" s="2">
        <v>5756</v>
      </c>
      <c r="ADC41" s="2">
        <v>10135</v>
      </c>
      <c r="ADD41" s="2">
        <v>49</v>
      </c>
      <c r="ADE41" s="2">
        <v>10604</v>
      </c>
      <c r="ADF41" s="2">
        <v>7405</v>
      </c>
      <c r="ADG41" s="2">
        <v>988</v>
      </c>
      <c r="ADH41" s="2">
        <v>2507</v>
      </c>
      <c r="ADI41" s="2">
        <v>443</v>
      </c>
      <c r="ADJ41" s="2">
        <v>1893</v>
      </c>
      <c r="ADK41" s="2">
        <v>10210</v>
      </c>
      <c r="ADL41" s="2">
        <v>9210</v>
      </c>
      <c r="ADM41" s="2">
        <v>2095</v>
      </c>
      <c r="ADN41" s="2">
        <v>27157</v>
      </c>
      <c r="ADO41" s="2">
        <v>3714</v>
      </c>
      <c r="ADP41" s="2">
        <v>9922</v>
      </c>
      <c r="ADQ41" s="2">
        <v>2706</v>
      </c>
      <c r="ADR41" s="2">
        <v>562</v>
      </c>
      <c r="ADS41" s="2">
        <v>45252</v>
      </c>
      <c r="ADT41" s="2">
        <v>14980</v>
      </c>
      <c r="ADU41" s="2">
        <v>6594</v>
      </c>
      <c r="ADV41" s="2">
        <v>3127</v>
      </c>
      <c r="ADW41" s="2">
        <v>5879</v>
      </c>
      <c r="ADX41" s="2">
        <v>20765</v>
      </c>
      <c r="ADY41" s="2">
        <v>11251</v>
      </c>
      <c r="ADZ41" s="2">
        <v>2502</v>
      </c>
      <c r="AEA41" s="2">
        <v>1842</v>
      </c>
      <c r="AEB41" s="2">
        <v>151</v>
      </c>
      <c r="AEC41" s="2">
        <v>5661</v>
      </c>
      <c r="AED41" s="2">
        <v>22240</v>
      </c>
      <c r="AEE41" s="2">
        <v>1740</v>
      </c>
      <c r="AEF41" s="2">
        <v>29057</v>
      </c>
      <c r="AEG41" s="2">
        <v>17270</v>
      </c>
      <c r="AEH41" s="2">
        <v>149</v>
      </c>
      <c r="AEI41" s="2">
        <v>7350</v>
      </c>
      <c r="AEJ41" s="2">
        <v>13082</v>
      </c>
      <c r="AEK41" s="2">
        <v>3969</v>
      </c>
      <c r="AEL41" s="2">
        <v>19978</v>
      </c>
      <c r="AEM41" s="2">
        <v>3921</v>
      </c>
      <c r="AEN41" s="2">
        <v>8710</v>
      </c>
      <c r="AEO41" s="2">
        <v>5164</v>
      </c>
      <c r="AEP41" s="2">
        <v>19995</v>
      </c>
      <c r="AEQ41" s="2">
        <v>4982</v>
      </c>
      <c r="AER41" s="2">
        <v>722</v>
      </c>
      <c r="AES41" s="2">
        <v>1245</v>
      </c>
      <c r="AET41" s="2">
        <v>122</v>
      </c>
      <c r="AEU41" s="2">
        <v>19728</v>
      </c>
      <c r="AEV41" s="2">
        <v>11672</v>
      </c>
      <c r="AEW41" s="2">
        <v>28417</v>
      </c>
      <c r="AEX41" s="2">
        <v>19930</v>
      </c>
      <c r="AEY41" s="2">
        <v>12289</v>
      </c>
      <c r="AEZ41" s="2">
        <v>27471</v>
      </c>
      <c r="AFA41" s="2">
        <v>3182</v>
      </c>
      <c r="AFB41" s="2">
        <v>11049</v>
      </c>
      <c r="AFC41" s="2">
        <v>6642</v>
      </c>
      <c r="AFD41" s="2">
        <v>7112</v>
      </c>
      <c r="AFE41" s="2">
        <v>4815</v>
      </c>
      <c r="AFF41" s="2">
        <v>1526</v>
      </c>
      <c r="AFG41" s="2">
        <v>18381</v>
      </c>
      <c r="AFH41" s="2">
        <v>4848</v>
      </c>
      <c r="AFI41" s="2">
        <v>1786</v>
      </c>
      <c r="AFJ41" s="2">
        <v>20094</v>
      </c>
      <c r="AFK41" s="2">
        <v>160</v>
      </c>
      <c r="AFL41" s="2">
        <v>40172</v>
      </c>
      <c r="AFM41" s="2">
        <v>9021</v>
      </c>
      <c r="AFN41" s="2">
        <v>2487</v>
      </c>
      <c r="AFO41" s="2">
        <v>1499</v>
      </c>
      <c r="AFP41" s="2">
        <v>1177</v>
      </c>
      <c r="AFQ41" s="2">
        <v>175</v>
      </c>
      <c r="AFR41" s="2">
        <v>453</v>
      </c>
      <c r="AFS41" s="2">
        <v>5176</v>
      </c>
      <c r="AFT41" s="2">
        <v>850</v>
      </c>
      <c r="AFU41" s="2">
        <v>11789</v>
      </c>
      <c r="AFV41" s="2">
        <v>2250</v>
      </c>
      <c r="AFW41" s="2">
        <v>26110</v>
      </c>
      <c r="AFX41" s="2">
        <v>2268</v>
      </c>
      <c r="AFY41" s="2">
        <v>2591</v>
      </c>
      <c r="AFZ41" s="2">
        <v>21221</v>
      </c>
      <c r="AGA41" s="2">
        <v>4502</v>
      </c>
      <c r="AGB41" s="2">
        <v>45594</v>
      </c>
      <c r="AGC41" s="2">
        <v>1501</v>
      </c>
      <c r="AGD41" s="2">
        <v>17271</v>
      </c>
      <c r="AGE41" s="2">
        <v>3003</v>
      </c>
      <c r="AGF41" s="2">
        <v>27440</v>
      </c>
      <c r="AGG41" s="2">
        <v>39519</v>
      </c>
      <c r="AGH41" s="2">
        <v>36069</v>
      </c>
      <c r="AGI41" s="2">
        <v>17283</v>
      </c>
      <c r="AGJ41" s="2">
        <v>1595</v>
      </c>
      <c r="AGK41" s="2">
        <v>13738</v>
      </c>
      <c r="AGL41" s="2">
        <v>9151</v>
      </c>
      <c r="AGM41" s="2">
        <v>1241</v>
      </c>
      <c r="AGN41" s="2">
        <v>10725</v>
      </c>
      <c r="AGO41" s="2">
        <v>10343</v>
      </c>
      <c r="AGP41" s="2">
        <v>22744</v>
      </c>
      <c r="AGQ41" s="2">
        <v>40491</v>
      </c>
      <c r="AGR41" s="2">
        <v>4408</v>
      </c>
      <c r="AGS41" s="2">
        <v>17823</v>
      </c>
      <c r="AGT41" s="2">
        <v>21168</v>
      </c>
      <c r="AGU41" s="2">
        <v>356</v>
      </c>
      <c r="AGV41" s="2">
        <v>3127</v>
      </c>
      <c r="AGW41" s="2">
        <v>1258</v>
      </c>
      <c r="AGX41" s="2">
        <v>8485</v>
      </c>
      <c r="AGY41" s="2">
        <v>2254</v>
      </c>
      <c r="AGZ41" s="2">
        <v>14718</v>
      </c>
      <c r="AHA41" s="2">
        <v>2413</v>
      </c>
      <c r="AHB41" s="2">
        <v>18681</v>
      </c>
      <c r="AHC41" s="2">
        <v>90749</v>
      </c>
      <c r="AHD41" s="2">
        <v>17814</v>
      </c>
      <c r="AHE41" s="2">
        <v>5659</v>
      </c>
      <c r="AHF41" s="2">
        <v>177</v>
      </c>
      <c r="AHG41" s="2">
        <v>13233</v>
      </c>
      <c r="AHH41" s="2">
        <v>9973</v>
      </c>
      <c r="AHI41" s="2">
        <v>24338</v>
      </c>
      <c r="AHJ41" s="2">
        <v>191</v>
      </c>
      <c r="AHK41" s="2">
        <v>7648</v>
      </c>
      <c r="AHL41" s="2">
        <v>8136</v>
      </c>
      <c r="AHM41" s="2">
        <v>20495</v>
      </c>
      <c r="AHN41" s="2">
        <v>2322</v>
      </c>
      <c r="AHO41" s="2">
        <v>6726</v>
      </c>
      <c r="AHP41" s="2">
        <v>1298</v>
      </c>
      <c r="AHQ41" s="2">
        <v>4454</v>
      </c>
      <c r="AHR41" s="2">
        <v>28763</v>
      </c>
      <c r="AHS41" s="2">
        <v>10098</v>
      </c>
      <c r="AHT41" s="2">
        <v>37520</v>
      </c>
      <c r="AHU41" s="2">
        <v>46</v>
      </c>
      <c r="AHV41" s="2">
        <v>3168</v>
      </c>
      <c r="AHW41" s="2">
        <v>9833</v>
      </c>
      <c r="AHX41" s="2">
        <v>14835</v>
      </c>
      <c r="AHY41" s="2">
        <v>397183</v>
      </c>
      <c r="AHZ41" s="2">
        <v>44269</v>
      </c>
      <c r="AIA41" s="2">
        <v>18192</v>
      </c>
      <c r="AIB41" s="2">
        <v>1967</v>
      </c>
      <c r="AIC41" s="2">
        <v>13467</v>
      </c>
      <c r="AID41" s="2">
        <v>5715</v>
      </c>
      <c r="AIE41" s="2">
        <v>4265</v>
      </c>
      <c r="AIF41" s="2">
        <v>2648</v>
      </c>
      <c r="AIG41" s="2">
        <v>1067</v>
      </c>
      <c r="AIH41" s="2">
        <v>16607</v>
      </c>
      <c r="AII41" s="2">
        <v>15303</v>
      </c>
      <c r="AIJ41" s="2">
        <v>80351</v>
      </c>
      <c r="AIK41" s="2">
        <v>7255</v>
      </c>
      <c r="AIL41" s="2">
        <v>8135</v>
      </c>
      <c r="AIM41" s="2">
        <v>4724</v>
      </c>
      <c r="AIN41" s="2">
        <v>104</v>
      </c>
      <c r="AIO41" s="2">
        <v>4037</v>
      </c>
      <c r="AIP41" s="2">
        <v>25047</v>
      </c>
      <c r="AIQ41" s="2">
        <v>2268</v>
      </c>
      <c r="AIR41" s="2">
        <v>10523</v>
      </c>
      <c r="AIS41" s="2">
        <v>4283</v>
      </c>
      <c r="AIT41" s="2">
        <v>3075</v>
      </c>
      <c r="AIU41" s="2">
        <v>6557</v>
      </c>
      <c r="AIV41" s="2">
        <v>12814</v>
      </c>
      <c r="AIW41" s="2">
        <v>10642</v>
      </c>
      <c r="AIX41" s="2">
        <v>3536</v>
      </c>
      <c r="AIY41" s="2">
        <v>9267</v>
      </c>
      <c r="AIZ41" s="2">
        <v>11562</v>
      </c>
      <c r="AJA41" s="2">
        <v>10710</v>
      </c>
      <c r="AJB41" s="2">
        <v>795</v>
      </c>
      <c r="AJC41" s="2">
        <v>8685</v>
      </c>
      <c r="AJD41" s="2">
        <v>100</v>
      </c>
      <c r="AJE41" s="2">
        <v>6848</v>
      </c>
      <c r="AJF41" s="2">
        <v>116</v>
      </c>
      <c r="AJG41" s="2">
        <v>96654</v>
      </c>
      <c r="AJH41" s="2">
        <v>5637</v>
      </c>
      <c r="AJI41" s="2">
        <v>10160</v>
      </c>
      <c r="AJJ41" s="2">
        <v>10</v>
      </c>
      <c r="AJK41" s="2">
        <v>9017</v>
      </c>
      <c r="AJL41" s="2">
        <v>713</v>
      </c>
      <c r="AJM41" s="2">
        <v>4144</v>
      </c>
      <c r="AJN41" s="2">
        <v>14637</v>
      </c>
      <c r="AJO41" s="2">
        <v>29770</v>
      </c>
      <c r="AJP41" s="2">
        <v>8983</v>
      </c>
      <c r="AJQ41" s="2">
        <v>7291</v>
      </c>
      <c r="AJR41" s="2">
        <v>7093</v>
      </c>
      <c r="AJS41" s="2">
        <v>31239</v>
      </c>
      <c r="AJT41" s="2">
        <v>30207</v>
      </c>
      <c r="AJU41" s="2">
        <v>8403</v>
      </c>
      <c r="AJV41" s="2">
        <v>52170</v>
      </c>
      <c r="AJW41" s="2">
        <v>10547</v>
      </c>
      <c r="AJX41" s="2">
        <v>15414</v>
      </c>
      <c r="AJY41" s="2">
        <v>3824</v>
      </c>
      <c r="AJZ41" s="2">
        <v>213049</v>
      </c>
      <c r="AKA41" s="2">
        <v>893</v>
      </c>
      <c r="AKB41" s="2">
        <v>4760</v>
      </c>
      <c r="AKC41" s="2">
        <v>283</v>
      </c>
      <c r="AKD41" s="2">
        <v>1887</v>
      </c>
      <c r="AKE41" s="2">
        <v>326685</v>
      </c>
      <c r="AKF41" s="2">
        <v>1890</v>
      </c>
      <c r="AKG41" s="2">
        <v>30437</v>
      </c>
      <c r="AKH41" s="2">
        <v>431711</v>
      </c>
      <c r="AKI41" s="2">
        <v>50589</v>
      </c>
      <c r="AKJ41" s="2">
        <v>17457</v>
      </c>
      <c r="AKK41" s="2">
        <v>220712</v>
      </c>
      <c r="AKL41" s="2">
        <v>120537</v>
      </c>
      <c r="AKM41" s="2">
        <v>34943</v>
      </c>
      <c r="AKN41" s="2">
        <v>7070</v>
      </c>
      <c r="AKO41" s="2">
        <v>14175</v>
      </c>
      <c r="AKP41" s="2">
        <v>22107</v>
      </c>
      <c r="AKQ41" s="2">
        <v>88249</v>
      </c>
      <c r="AKR41" s="2">
        <v>21665</v>
      </c>
      <c r="AKS41" s="2">
        <v>373469</v>
      </c>
      <c r="AKT41" s="2">
        <v>42784</v>
      </c>
      <c r="AKU41" s="2">
        <v>80244</v>
      </c>
      <c r="AKV41" s="2">
        <v>62095</v>
      </c>
      <c r="AKW41" s="2">
        <v>16197</v>
      </c>
      <c r="AKX41" s="2">
        <v>6767</v>
      </c>
      <c r="AKY41" s="2">
        <v>7430</v>
      </c>
      <c r="AKZ41" s="2">
        <v>750</v>
      </c>
      <c r="ALA41" s="2">
        <v>11613</v>
      </c>
      <c r="ALB41" s="2">
        <v>37217</v>
      </c>
      <c r="ALC41" s="2">
        <v>15401</v>
      </c>
      <c r="ALD41" s="2">
        <v>15219</v>
      </c>
      <c r="ALE41" s="2">
        <v>16197</v>
      </c>
      <c r="ALF41" s="2">
        <v>28317</v>
      </c>
      <c r="ALG41" s="2" t="s">
        <v>5</v>
      </c>
      <c r="ALH41" s="2">
        <v>18845</v>
      </c>
      <c r="ALI41" s="2">
        <v>7657</v>
      </c>
      <c r="ALJ41" s="2">
        <v>2802</v>
      </c>
      <c r="ALK41" s="2" t="s">
        <v>5</v>
      </c>
      <c r="ALL41" s="2">
        <v>75089</v>
      </c>
      <c r="ALM41" s="2">
        <v>66793</v>
      </c>
      <c r="ALN41" s="2">
        <v>27172</v>
      </c>
      <c r="ALO41" s="2">
        <v>122084</v>
      </c>
      <c r="ALP41" s="2">
        <v>253</v>
      </c>
      <c r="ALQ41" s="2">
        <v>3090</v>
      </c>
      <c r="ALR41" s="2">
        <v>6376</v>
      </c>
      <c r="ALS41" s="2">
        <v>114770</v>
      </c>
      <c r="ALT41" s="2">
        <v>27611</v>
      </c>
      <c r="ALU41" s="2">
        <v>38460</v>
      </c>
      <c r="ALV41" s="2">
        <v>102694</v>
      </c>
      <c r="ALW41" s="2">
        <v>1306</v>
      </c>
      <c r="ALX41" s="2">
        <v>50786</v>
      </c>
      <c r="ALY41" s="2">
        <v>4934</v>
      </c>
      <c r="ALZ41" s="2">
        <v>84101</v>
      </c>
      <c r="AMA41" s="2">
        <v>11296</v>
      </c>
      <c r="AMB41" s="2">
        <v>21139562</v>
      </c>
      <c r="AMC41" s="2">
        <v>0</v>
      </c>
      <c r="AMD41" s="2">
        <v>22239</v>
      </c>
      <c r="AME41" s="2">
        <v>1631</v>
      </c>
      <c r="AMF41" s="2">
        <v>18046</v>
      </c>
      <c r="AMG41" s="2">
        <v>4751</v>
      </c>
      <c r="AMH41" s="2">
        <v>535997</v>
      </c>
      <c r="AMI41" s="2">
        <v>143236</v>
      </c>
      <c r="AMJ41" s="2">
        <v>16965</v>
      </c>
      <c r="AMK41" s="2">
        <v>1923</v>
      </c>
      <c r="AML41" s="2">
        <v>3987</v>
      </c>
      <c r="AMM41" s="2" t="s">
        <v>5</v>
      </c>
      <c r="AMN41" s="2">
        <v>488854</v>
      </c>
      <c r="AMO41" s="2">
        <v>5133</v>
      </c>
      <c r="AMP41" s="2">
        <v>58789</v>
      </c>
      <c r="AMQ41" s="2">
        <v>23533</v>
      </c>
      <c r="AMR41" s="2">
        <v>15222</v>
      </c>
      <c r="AMS41" s="2">
        <v>28321</v>
      </c>
      <c r="AMT41" s="2">
        <v>32975</v>
      </c>
      <c r="AMU41" s="2">
        <v>5681</v>
      </c>
      <c r="AMV41" s="2">
        <v>9616328</v>
      </c>
      <c r="AMW41" s="2">
        <v>2458</v>
      </c>
      <c r="AMX41" s="2">
        <v>5279</v>
      </c>
      <c r="AMY41" s="2">
        <v>12226</v>
      </c>
      <c r="AMZ41" s="2">
        <v>16485</v>
      </c>
      <c r="ANA41" s="2">
        <v>8253</v>
      </c>
      <c r="ANB41" s="2">
        <v>817</v>
      </c>
      <c r="ANC41" s="2">
        <v>7793</v>
      </c>
      <c r="AND41" s="2">
        <v>15247</v>
      </c>
      <c r="ANE41" s="2">
        <v>8567</v>
      </c>
      <c r="ANF41" s="2">
        <v>7255</v>
      </c>
      <c r="ANG41" s="2">
        <v>18452</v>
      </c>
      <c r="ANH41" s="2">
        <v>22078</v>
      </c>
      <c r="ANI41" s="2">
        <v>0</v>
      </c>
      <c r="ANJ41" s="2">
        <v>2499</v>
      </c>
      <c r="ANK41" s="2">
        <v>6710</v>
      </c>
      <c r="ANL41" s="2">
        <v>5701</v>
      </c>
      <c r="ANM41" s="2">
        <v>3823</v>
      </c>
      <c r="ANN41" s="2">
        <v>23817</v>
      </c>
      <c r="ANO41" s="2">
        <v>9083</v>
      </c>
      <c r="ANP41" s="2">
        <v>6804</v>
      </c>
      <c r="ANQ41" s="2">
        <v>89184</v>
      </c>
      <c r="ANR41" s="2">
        <v>0</v>
      </c>
      <c r="ANS41" s="2" t="s">
        <v>5</v>
      </c>
      <c r="ANT41" s="2">
        <v>7137</v>
      </c>
      <c r="ANU41" s="2">
        <v>51119</v>
      </c>
      <c r="ANV41" s="2">
        <v>15416</v>
      </c>
      <c r="ANW41" s="2">
        <v>983</v>
      </c>
      <c r="ANX41" s="2">
        <v>3929</v>
      </c>
      <c r="ANY41" s="2">
        <v>10584</v>
      </c>
      <c r="ANZ41" s="2">
        <v>1695</v>
      </c>
      <c r="AOA41" s="2">
        <v>4726</v>
      </c>
      <c r="AOB41" s="2">
        <v>23719</v>
      </c>
      <c r="AOC41" s="2">
        <v>13319</v>
      </c>
      <c r="AOD41" s="2">
        <v>1000</v>
      </c>
      <c r="AOE41" s="2">
        <v>4569</v>
      </c>
      <c r="AOF41" s="2">
        <v>6453</v>
      </c>
      <c r="AOG41" s="2">
        <v>45073</v>
      </c>
      <c r="AOH41" s="2">
        <v>21404</v>
      </c>
      <c r="AOI41" s="2">
        <v>1893</v>
      </c>
      <c r="AOJ41" s="2">
        <v>5281</v>
      </c>
      <c r="AOK41" s="2">
        <v>1357</v>
      </c>
      <c r="AOL41" s="2">
        <v>0</v>
      </c>
      <c r="AOM41" s="2">
        <v>1288</v>
      </c>
      <c r="AON41" s="2">
        <v>260</v>
      </c>
      <c r="AOO41" s="2">
        <v>14316</v>
      </c>
      <c r="AOP41" s="2">
        <v>223395</v>
      </c>
      <c r="AOQ41" s="2">
        <v>24931</v>
      </c>
      <c r="AOR41" s="2">
        <v>3080</v>
      </c>
      <c r="AOS41" s="2">
        <v>49030</v>
      </c>
      <c r="AOT41" s="2">
        <v>102225</v>
      </c>
      <c r="AOU41" s="2">
        <v>79434</v>
      </c>
      <c r="AOV41" s="2">
        <v>28166</v>
      </c>
      <c r="AOW41" s="2">
        <v>93646</v>
      </c>
      <c r="AOX41" s="2">
        <v>20541</v>
      </c>
      <c r="AOY41" s="2">
        <v>7296</v>
      </c>
      <c r="AOZ41" s="2">
        <v>9003</v>
      </c>
      <c r="APA41" s="2">
        <v>1590</v>
      </c>
      <c r="APB41" s="2">
        <v>40699</v>
      </c>
      <c r="APC41" s="2">
        <v>5609</v>
      </c>
      <c r="APD41" s="2">
        <v>37159</v>
      </c>
      <c r="APE41" s="2">
        <v>23779</v>
      </c>
      <c r="APF41" s="2">
        <v>6186</v>
      </c>
      <c r="APG41" s="2">
        <v>72158</v>
      </c>
      <c r="APH41" s="2">
        <v>4046</v>
      </c>
      <c r="API41" s="2">
        <v>23698</v>
      </c>
      <c r="APJ41" s="2">
        <v>4286</v>
      </c>
      <c r="APK41" s="2">
        <v>4847</v>
      </c>
      <c r="APL41" s="2">
        <v>26794</v>
      </c>
      <c r="APM41" s="2">
        <v>22253</v>
      </c>
      <c r="APN41" s="2">
        <v>3382</v>
      </c>
      <c r="APO41" s="2">
        <v>28405</v>
      </c>
      <c r="APP41" s="2">
        <v>288</v>
      </c>
      <c r="APQ41" s="2">
        <v>14053</v>
      </c>
      <c r="APR41" s="2">
        <v>76617</v>
      </c>
      <c r="APS41" s="2">
        <v>17809</v>
      </c>
      <c r="APT41" s="2">
        <v>16460</v>
      </c>
      <c r="APU41" s="2">
        <v>69455</v>
      </c>
      <c r="APV41" s="2">
        <v>59043</v>
      </c>
      <c r="APW41" s="2">
        <v>31544</v>
      </c>
      <c r="APX41" s="2">
        <v>51135</v>
      </c>
      <c r="APY41" s="2">
        <v>2198</v>
      </c>
      <c r="APZ41" s="2">
        <v>31814</v>
      </c>
      <c r="AQA41" s="2">
        <v>25556</v>
      </c>
      <c r="AQB41" s="2">
        <v>133931</v>
      </c>
      <c r="AQC41" s="2">
        <v>151</v>
      </c>
      <c r="AQD41" s="2">
        <v>9669</v>
      </c>
      <c r="AQE41" s="2">
        <v>13218</v>
      </c>
      <c r="AQF41" s="2">
        <v>2933</v>
      </c>
      <c r="AQG41" s="2">
        <v>1696</v>
      </c>
      <c r="AQH41" s="2">
        <v>12327</v>
      </c>
      <c r="AQI41" s="2">
        <v>20397</v>
      </c>
      <c r="AQJ41" s="2">
        <v>19638</v>
      </c>
      <c r="AQK41" s="2">
        <v>961</v>
      </c>
      <c r="AQL41" s="2">
        <v>14687</v>
      </c>
      <c r="AQM41" s="2">
        <v>43199</v>
      </c>
      <c r="AQN41" s="2">
        <v>15284</v>
      </c>
      <c r="AQO41" s="2">
        <v>2997</v>
      </c>
      <c r="AQP41" s="2">
        <v>35239</v>
      </c>
      <c r="AQQ41" s="2">
        <v>28543</v>
      </c>
      <c r="AQR41" s="2">
        <v>3101</v>
      </c>
      <c r="AQS41" s="2">
        <v>8925</v>
      </c>
      <c r="AQT41" s="2">
        <v>99828</v>
      </c>
      <c r="AQU41" s="2">
        <v>1699</v>
      </c>
      <c r="AQV41" s="2">
        <v>104643</v>
      </c>
      <c r="AQW41" s="2">
        <v>3245</v>
      </c>
      <c r="AQX41" s="2">
        <v>6762</v>
      </c>
      <c r="AQY41" s="2">
        <v>159812</v>
      </c>
      <c r="AQZ41" s="2">
        <v>2234</v>
      </c>
      <c r="ARA41" s="2">
        <v>170179</v>
      </c>
      <c r="ARB41" s="2">
        <v>19132</v>
      </c>
      <c r="ARC41" s="2">
        <v>45694</v>
      </c>
      <c r="ARD41" s="2">
        <v>87392</v>
      </c>
      <c r="ARE41" s="2">
        <v>10471</v>
      </c>
      <c r="ARF41" s="2">
        <v>50792</v>
      </c>
      <c r="ARG41" s="2">
        <v>33303</v>
      </c>
      <c r="ARH41" s="2">
        <v>22699</v>
      </c>
      <c r="ARI41" s="2">
        <v>10204</v>
      </c>
      <c r="ARJ41" s="2">
        <v>263002</v>
      </c>
      <c r="ARK41" s="2">
        <v>94074</v>
      </c>
      <c r="ARL41" s="2">
        <v>4669</v>
      </c>
      <c r="ARM41" s="2">
        <v>4743</v>
      </c>
      <c r="ARN41" s="2">
        <v>8391</v>
      </c>
      <c r="ARO41" s="2">
        <v>7278</v>
      </c>
      <c r="ARP41" s="2">
        <v>1865</v>
      </c>
      <c r="ARQ41" s="2">
        <v>662</v>
      </c>
      <c r="ARR41" s="2">
        <v>1300765</v>
      </c>
      <c r="ARS41" s="2">
        <v>200067</v>
      </c>
      <c r="ART41" s="2">
        <v>5360</v>
      </c>
      <c r="ARU41" s="2">
        <v>16745</v>
      </c>
      <c r="ARV41" s="2">
        <v>14202</v>
      </c>
      <c r="ARW41" s="2">
        <v>33</v>
      </c>
      <c r="ARX41" s="2">
        <v>63742</v>
      </c>
      <c r="ARY41" s="2">
        <v>21825</v>
      </c>
      <c r="ARZ41" s="2">
        <v>22780</v>
      </c>
      <c r="ASA41" s="2">
        <v>24248</v>
      </c>
      <c r="ASB41" s="2">
        <v>98429</v>
      </c>
      <c r="ASC41" s="2">
        <v>2525</v>
      </c>
      <c r="ASD41" s="2">
        <v>2838</v>
      </c>
      <c r="ASE41" s="2" t="s">
        <v>5</v>
      </c>
      <c r="ASF41" s="2">
        <v>11930</v>
      </c>
      <c r="ASG41" s="2">
        <v>36180</v>
      </c>
      <c r="ASH41" s="2">
        <v>2265</v>
      </c>
      <c r="ASI41" s="2">
        <v>3268</v>
      </c>
      <c r="ASJ41" s="2">
        <v>20985</v>
      </c>
      <c r="ASK41" s="2">
        <v>104427</v>
      </c>
      <c r="ASL41" s="2">
        <v>11551</v>
      </c>
      <c r="ASM41" s="2">
        <v>785</v>
      </c>
      <c r="ASN41" s="2">
        <v>9576</v>
      </c>
      <c r="ASO41" s="2">
        <v>10563</v>
      </c>
      <c r="ASP41" s="2">
        <v>116598</v>
      </c>
      <c r="ASQ41" s="2" t="s">
        <v>5</v>
      </c>
      <c r="ASR41" s="2">
        <v>196398</v>
      </c>
      <c r="ASS41" s="2" t="s">
        <v>5</v>
      </c>
      <c r="AST41" s="2">
        <v>26968</v>
      </c>
      <c r="ASU41" s="2">
        <v>14649</v>
      </c>
      <c r="ASV41" s="2">
        <v>9130</v>
      </c>
      <c r="ASW41" s="2">
        <v>4651</v>
      </c>
      <c r="ASX41" s="2">
        <v>7513</v>
      </c>
      <c r="ASY41" s="2">
        <v>22096</v>
      </c>
      <c r="ASZ41" s="2">
        <v>9307</v>
      </c>
      <c r="ATA41" s="2">
        <v>47974</v>
      </c>
      <c r="ATB41" s="2">
        <v>4510</v>
      </c>
      <c r="ATC41" s="2">
        <v>463304</v>
      </c>
      <c r="ATD41" s="2">
        <v>104248</v>
      </c>
      <c r="ATE41" s="2">
        <v>78283</v>
      </c>
      <c r="ATF41" s="2">
        <v>6946</v>
      </c>
      <c r="ATG41" s="2">
        <v>4423</v>
      </c>
      <c r="ATH41" s="2">
        <v>417609</v>
      </c>
      <c r="ATI41" s="2">
        <v>34587</v>
      </c>
      <c r="ATJ41" s="2">
        <v>57</v>
      </c>
      <c r="ATK41" s="2">
        <v>26976</v>
      </c>
      <c r="ATL41" s="2">
        <v>5592</v>
      </c>
      <c r="ATM41" s="2">
        <v>27750</v>
      </c>
      <c r="ATN41" s="2">
        <v>5098</v>
      </c>
      <c r="ATO41" s="2">
        <v>9562</v>
      </c>
      <c r="ATP41" s="2">
        <v>19807</v>
      </c>
      <c r="ATQ41" s="2">
        <v>33319</v>
      </c>
      <c r="ATR41" s="2">
        <v>2177</v>
      </c>
      <c r="ATS41" s="2">
        <v>16850</v>
      </c>
      <c r="ATT41" s="2">
        <v>38154</v>
      </c>
      <c r="ATU41" s="2">
        <v>6245</v>
      </c>
      <c r="ATV41" s="2">
        <v>6217</v>
      </c>
      <c r="ATW41" s="2">
        <v>3445</v>
      </c>
      <c r="ATX41" s="2">
        <v>10726</v>
      </c>
      <c r="ATY41" s="2">
        <v>5115</v>
      </c>
      <c r="ATZ41" s="2">
        <v>174355</v>
      </c>
      <c r="AUA41" s="2">
        <v>37966</v>
      </c>
      <c r="AUB41" s="2">
        <v>8759</v>
      </c>
      <c r="AUC41" s="2">
        <v>8177</v>
      </c>
      <c r="AUD41" s="2">
        <v>20517</v>
      </c>
      <c r="AUE41" s="2">
        <v>54265</v>
      </c>
      <c r="AUF41" s="2">
        <v>4096</v>
      </c>
      <c r="AUG41" s="2">
        <v>45466</v>
      </c>
      <c r="AUH41" s="2">
        <v>8499</v>
      </c>
      <c r="AUI41" s="2">
        <v>328241</v>
      </c>
      <c r="AUJ41" s="2">
        <v>55</v>
      </c>
      <c r="AUK41" s="2">
        <v>307824</v>
      </c>
      <c r="AUL41" s="2">
        <v>2084</v>
      </c>
      <c r="AUM41" s="2" t="s">
        <v>5</v>
      </c>
      <c r="AUN41" s="2">
        <v>4868</v>
      </c>
      <c r="AUO41" s="2">
        <v>1745</v>
      </c>
      <c r="AUP41" s="2">
        <v>29603</v>
      </c>
      <c r="AUQ41" s="2">
        <v>10271</v>
      </c>
      <c r="AUR41" s="2">
        <v>263881</v>
      </c>
      <c r="AUS41" s="2">
        <v>42945</v>
      </c>
      <c r="AUT41" s="2">
        <v>7711</v>
      </c>
      <c r="AUU41" s="2">
        <v>2385</v>
      </c>
      <c r="AUV41" s="2">
        <v>5075</v>
      </c>
      <c r="AUW41" s="2" t="s">
        <v>5</v>
      </c>
      <c r="AUX41" s="2">
        <v>12254</v>
      </c>
      <c r="AUY41" s="2">
        <v>14254</v>
      </c>
      <c r="AUZ41" s="2">
        <v>2967</v>
      </c>
      <c r="AVA41" s="2">
        <v>24941</v>
      </c>
      <c r="AVB41" s="2">
        <v>1507</v>
      </c>
      <c r="AVC41" s="2">
        <v>3484</v>
      </c>
      <c r="AVD41" s="2">
        <v>5848</v>
      </c>
      <c r="AVE41" s="2">
        <v>13386</v>
      </c>
      <c r="AVF41" s="2">
        <v>49864</v>
      </c>
      <c r="AVG41" s="2">
        <v>1706</v>
      </c>
      <c r="AVH41" s="2">
        <v>421</v>
      </c>
      <c r="AVI41" s="2">
        <v>38000</v>
      </c>
      <c r="AVJ41" s="2">
        <v>6309</v>
      </c>
      <c r="AVK41" s="2">
        <v>26317</v>
      </c>
      <c r="AVL41" s="2">
        <v>15252</v>
      </c>
      <c r="AVM41" s="2">
        <v>13008</v>
      </c>
      <c r="AVN41" s="2">
        <v>3004</v>
      </c>
      <c r="AVO41" s="2">
        <v>28838</v>
      </c>
      <c r="AVP41" s="2">
        <v>9962</v>
      </c>
      <c r="AVQ41" s="2">
        <v>194</v>
      </c>
      <c r="AVR41" s="2">
        <v>43687</v>
      </c>
      <c r="AVS41" s="2">
        <v>2729</v>
      </c>
      <c r="AVT41" s="2">
        <v>4222</v>
      </c>
      <c r="AVU41" s="2">
        <v>16151</v>
      </c>
      <c r="AVV41" s="2">
        <v>20297</v>
      </c>
      <c r="AVW41" s="2">
        <v>7183</v>
      </c>
      <c r="AVX41" s="2">
        <v>8309</v>
      </c>
      <c r="AVY41" s="2">
        <v>75</v>
      </c>
      <c r="AVZ41" s="2">
        <v>7884</v>
      </c>
      <c r="AWA41" s="2">
        <v>40347</v>
      </c>
      <c r="AWB41" s="2">
        <v>7448</v>
      </c>
      <c r="AWC41" s="2">
        <v>1225</v>
      </c>
      <c r="AWD41" s="2">
        <v>15273</v>
      </c>
      <c r="AWE41" s="2">
        <v>7719</v>
      </c>
      <c r="AWF41" s="2">
        <v>6607</v>
      </c>
      <c r="AWG41" s="2">
        <v>13411</v>
      </c>
      <c r="AWH41" s="2">
        <v>2048</v>
      </c>
      <c r="AWI41" s="2">
        <v>16849</v>
      </c>
      <c r="AWJ41" s="2">
        <v>12849</v>
      </c>
      <c r="AWK41" s="2">
        <v>496</v>
      </c>
      <c r="AWL41" s="2">
        <v>23200</v>
      </c>
      <c r="AWM41" s="2">
        <v>4361</v>
      </c>
      <c r="AWN41" s="2">
        <v>1185</v>
      </c>
      <c r="AWO41" s="2">
        <v>9971</v>
      </c>
      <c r="AWP41" s="2">
        <v>22715</v>
      </c>
      <c r="AWQ41" s="2">
        <v>4995</v>
      </c>
      <c r="AWR41" s="2">
        <v>3532</v>
      </c>
      <c r="AWS41" s="2">
        <v>10290</v>
      </c>
      <c r="AWT41" s="2" t="s">
        <v>5</v>
      </c>
      <c r="AWU41" s="2">
        <v>3351</v>
      </c>
      <c r="AWV41" s="2">
        <v>12962</v>
      </c>
      <c r="AWW41" s="2">
        <v>20526</v>
      </c>
      <c r="AWX41" s="2">
        <v>15311</v>
      </c>
      <c r="AWY41" s="2">
        <v>120409</v>
      </c>
      <c r="AWZ41" s="2">
        <v>3963</v>
      </c>
      <c r="AXA41" s="2">
        <v>12179</v>
      </c>
      <c r="AXB41" s="2">
        <v>9846</v>
      </c>
      <c r="AXC41" s="2">
        <v>9495</v>
      </c>
      <c r="AXD41" s="2">
        <v>9250</v>
      </c>
      <c r="AXE41" s="2">
        <v>40472</v>
      </c>
      <c r="AXF41" s="2">
        <v>9343</v>
      </c>
      <c r="AXG41" s="2">
        <v>340692</v>
      </c>
      <c r="AXH41" s="2" t="s">
        <v>5</v>
      </c>
      <c r="AXI41" s="2">
        <v>2331</v>
      </c>
      <c r="AXJ41" s="2">
        <v>8160</v>
      </c>
      <c r="AXK41" s="2">
        <v>12193</v>
      </c>
      <c r="AXL41" s="2">
        <v>117621</v>
      </c>
      <c r="AXM41" s="2">
        <v>1057</v>
      </c>
      <c r="AXN41" s="2">
        <v>35474</v>
      </c>
      <c r="AXO41" s="2">
        <v>992</v>
      </c>
      <c r="AXP41" s="2">
        <v>33233</v>
      </c>
      <c r="AXQ41" s="2">
        <v>616</v>
      </c>
      <c r="AXR41" s="2">
        <v>285524</v>
      </c>
      <c r="AXS41" s="2">
        <v>0</v>
      </c>
      <c r="AXT41" s="2">
        <v>210</v>
      </c>
      <c r="AXU41" s="2">
        <v>458477</v>
      </c>
      <c r="AXV41" s="2">
        <v>20050</v>
      </c>
      <c r="AXW41" s="2">
        <v>61278</v>
      </c>
      <c r="AXX41" s="2">
        <v>1848</v>
      </c>
      <c r="AXY41" s="2">
        <v>58023</v>
      </c>
      <c r="AXZ41" s="2">
        <v>2827</v>
      </c>
      <c r="AYA41" s="2">
        <v>2341</v>
      </c>
      <c r="AYB41" s="2">
        <v>31393</v>
      </c>
      <c r="AYC41" s="2">
        <v>7961</v>
      </c>
      <c r="AYD41" s="2">
        <v>31905</v>
      </c>
      <c r="AYE41" s="2">
        <v>166550</v>
      </c>
      <c r="AYF41" s="2">
        <v>17980</v>
      </c>
      <c r="AYG41" s="2">
        <v>17940</v>
      </c>
      <c r="AYH41" s="2">
        <v>28470</v>
      </c>
      <c r="AYI41" s="2">
        <v>2333</v>
      </c>
      <c r="AYJ41" s="2">
        <v>73731</v>
      </c>
      <c r="AYK41" s="2">
        <v>153</v>
      </c>
      <c r="AYL41" s="2">
        <v>62904</v>
      </c>
      <c r="AYM41" s="2">
        <v>1280</v>
      </c>
      <c r="AYN41" s="2">
        <v>3617</v>
      </c>
      <c r="AYO41" s="2">
        <v>192</v>
      </c>
      <c r="AYP41" s="2">
        <v>0</v>
      </c>
      <c r="AYQ41" s="2">
        <v>8048</v>
      </c>
      <c r="AYR41" s="2">
        <v>44351</v>
      </c>
      <c r="AYS41" s="2">
        <v>3248</v>
      </c>
      <c r="AYT41" s="2">
        <v>109537</v>
      </c>
      <c r="AYU41" s="2">
        <v>9792</v>
      </c>
      <c r="AYV41" s="2">
        <v>69382</v>
      </c>
      <c r="AYW41" s="2">
        <v>13339</v>
      </c>
      <c r="AYX41" s="2">
        <v>87252</v>
      </c>
      <c r="AYY41" s="2">
        <v>8572</v>
      </c>
      <c r="AYZ41" s="2">
        <v>12505</v>
      </c>
      <c r="AZA41" s="2">
        <v>3281</v>
      </c>
      <c r="AZB41" s="2">
        <v>18806</v>
      </c>
      <c r="AZC41" s="2">
        <v>7445</v>
      </c>
      <c r="AZD41" s="2">
        <v>5631</v>
      </c>
      <c r="AZE41" s="2">
        <v>38911</v>
      </c>
      <c r="AZF41" s="2">
        <v>109764</v>
      </c>
      <c r="AZG41" s="2">
        <v>437400</v>
      </c>
      <c r="AZH41" s="2">
        <v>223343</v>
      </c>
      <c r="AZI41" s="2">
        <v>95100</v>
      </c>
      <c r="AZJ41" s="2">
        <v>33989</v>
      </c>
      <c r="AZK41" s="2">
        <v>3085</v>
      </c>
      <c r="AZL41" s="2">
        <v>0</v>
      </c>
      <c r="AZM41" s="2">
        <v>300</v>
      </c>
      <c r="AZN41" s="2">
        <v>4161</v>
      </c>
      <c r="AZO41" s="2" t="s">
        <v>5</v>
      </c>
      <c r="AZP41" s="2">
        <v>99940</v>
      </c>
      <c r="AZQ41" s="2">
        <v>53569</v>
      </c>
      <c r="AZR41" s="2">
        <v>94936</v>
      </c>
      <c r="AZS41" s="2">
        <v>12783</v>
      </c>
      <c r="AZT41" s="2">
        <v>20971</v>
      </c>
      <c r="AZU41" s="2">
        <v>346</v>
      </c>
      <c r="AZV41" s="2">
        <v>37083</v>
      </c>
      <c r="AZW41" s="2">
        <v>8775</v>
      </c>
      <c r="AZX41" s="2">
        <v>4045</v>
      </c>
      <c r="AZY41" s="2">
        <v>128</v>
      </c>
      <c r="AZZ41" s="2">
        <v>205439</v>
      </c>
      <c r="BAA41" s="2">
        <v>25199</v>
      </c>
      <c r="BAB41" s="2">
        <v>11648</v>
      </c>
      <c r="BAC41" s="2">
        <v>631746</v>
      </c>
      <c r="BAD41" s="2">
        <v>15334</v>
      </c>
      <c r="BAE41" s="2">
        <v>1749</v>
      </c>
      <c r="BAF41" s="2">
        <v>1170087</v>
      </c>
      <c r="BAG41" s="2">
        <v>16246</v>
      </c>
      <c r="BAH41" s="2">
        <v>79976</v>
      </c>
      <c r="BAI41" s="2">
        <v>2558</v>
      </c>
      <c r="BAJ41" s="2">
        <v>7894</v>
      </c>
      <c r="BAK41" s="2">
        <v>3658</v>
      </c>
      <c r="BAL41" s="2">
        <v>28511</v>
      </c>
      <c r="BAM41" s="2">
        <v>11936</v>
      </c>
      <c r="BAN41" s="2">
        <v>7937</v>
      </c>
      <c r="BAO41" s="2">
        <v>70417</v>
      </c>
      <c r="BAP41" s="2">
        <v>43379</v>
      </c>
      <c r="BAQ41" s="2">
        <v>100</v>
      </c>
      <c r="BAR41" s="2">
        <v>2719</v>
      </c>
      <c r="BAS41" s="2">
        <v>3195</v>
      </c>
      <c r="BAT41" s="2">
        <v>52932</v>
      </c>
      <c r="BAU41" s="2">
        <v>19060</v>
      </c>
      <c r="BAV41" s="2">
        <v>57969</v>
      </c>
      <c r="BAW41" s="2">
        <v>4845</v>
      </c>
      <c r="BAX41" s="2">
        <v>45382</v>
      </c>
      <c r="BAY41" s="2">
        <v>12671</v>
      </c>
      <c r="BAZ41" s="2">
        <v>33251</v>
      </c>
      <c r="BBA41" s="2">
        <v>54021</v>
      </c>
      <c r="BBB41" s="2">
        <v>194850</v>
      </c>
      <c r="BBC41" s="2">
        <v>45931</v>
      </c>
      <c r="BBD41" s="2">
        <v>1208</v>
      </c>
      <c r="BBE41" s="2">
        <v>37387</v>
      </c>
      <c r="BBF41" s="2">
        <v>15386</v>
      </c>
      <c r="BBG41" s="2">
        <v>2591</v>
      </c>
      <c r="BBH41" s="2">
        <v>3650</v>
      </c>
      <c r="BBI41" s="2">
        <v>17329</v>
      </c>
      <c r="BBJ41" s="2">
        <v>273352</v>
      </c>
      <c r="BBK41" s="2">
        <v>2912</v>
      </c>
      <c r="BBL41" s="2">
        <v>43520</v>
      </c>
      <c r="BBM41" s="2">
        <v>0</v>
      </c>
      <c r="BBN41" s="2">
        <v>23</v>
      </c>
      <c r="BBO41" s="2">
        <v>135194</v>
      </c>
      <c r="BBP41" s="2">
        <v>40</v>
      </c>
      <c r="BBQ41" s="2">
        <v>15345</v>
      </c>
      <c r="BBR41" s="2">
        <v>11404</v>
      </c>
      <c r="BBS41" s="2">
        <v>2494</v>
      </c>
      <c r="BBT41" s="2">
        <v>131867</v>
      </c>
      <c r="BBU41" s="2">
        <v>22842</v>
      </c>
      <c r="BBV41" s="2">
        <v>2667</v>
      </c>
      <c r="BBW41" s="2">
        <v>23869</v>
      </c>
      <c r="BBX41" s="2">
        <v>57948</v>
      </c>
      <c r="BBY41" s="2">
        <v>0</v>
      </c>
      <c r="BBZ41" s="2">
        <v>828</v>
      </c>
      <c r="BCA41" s="2">
        <v>150252</v>
      </c>
      <c r="BCB41" s="2">
        <v>27927</v>
      </c>
      <c r="BCC41" s="2">
        <v>42152</v>
      </c>
      <c r="BCD41" s="2">
        <v>11496</v>
      </c>
      <c r="BCE41" s="2">
        <v>16074</v>
      </c>
      <c r="BCF41" s="2">
        <v>18359</v>
      </c>
      <c r="BCG41" s="2">
        <v>2938</v>
      </c>
      <c r="BCH41" s="2">
        <v>405</v>
      </c>
      <c r="BCI41" s="2">
        <v>4110</v>
      </c>
      <c r="BCJ41" s="2">
        <v>8864</v>
      </c>
      <c r="BCK41" s="2">
        <v>4841</v>
      </c>
      <c r="BCL41" s="2">
        <v>7165</v>
      </c>
      <c r="BCM41" s="2">
        <v>18722</v>
      </c>
      <c r="BCN41" s="2">
        <v>21326</v>
      </c>
      <c r="BCO41" s="2">
        <v>45</v>
      </c>
      <c r="BCP41" s="2">
        <v>63112</v>
      </c>
      <c r="BCQ41" s="2">
        <v>63758</v>
      </c>
      <c r="BCR41" s="2">
        <v>72355</v>
      </c>
      <c r="BCS41" s="2">
        <v>3791</v>
      </c>
      <c r="BCT41" s="2">
        <v>26749</v>
      </c>
      <c r="BCU41" s="2">
        <v>32075</v>
      </c>
      <c r="BCV41" s="2">
        <v>3975</v>
      </c>
      <c r="BCW41" s="2">
        <v>7157</v>
      </c>
      <c r="BCX41" s="2">
        <v>22952</v>
      </c>
      <c r="BCY41" s="2">
        <v>4497</v>
      </c>
      <c r="BCZ41" s="2">
        <v>64387</v>
      </c>
      <c r="BDA41" s="2">
        <v>303483</v>
      </c>
      <c r="BDB41" s="2">
        <v>19551</v>
      </c>
      <c r="BDC41" s="2">
        <v>47953</v>
      </c>
      <c r="BDD41" s="2">
        <v>10701</v>
      </c>
      <c r="BDE41" s="2">
        <v>100</v>
      </c>
      <c r="BDF41" s="2">
        <v>1922</v>
      </c>
      <c r="BDG41" s="2">
        <v>16647</v>
      </c>
      <c r="BDH41" s="2">
        <v>809</v>
      </c>
      <c r="BDI41" s="2">
        <v>10599</v>
      </c>
      <c r="BDJ41" s="2">
        <v>0</v>
      </c>
      <c r="BDK41" s="2">
        <v>0</v>
      </c>
      <c r="BDL41" s="2">
        <v>71</v>
      </c>
      <c r="BDM41" s="2">
        <v>3947</v>
      </c>
      <c r="BDN41" s="2">
        <v>12955</v>
      </c>
      <c r="BDO41" s="2">
        <v>157079</v>
      </c>
      <c r="BDP41" s="2">
        <v>52031</v>
      </c>
      <c r="BDQ41" s="2">
        <v>1249</v>
      </c>
      <c r="BDR41" s="2">
        <v>12173</v>
      </c>
      <c r="BDS41" s="2">
        <v>3412</v>
      </c>
      <c r="BDT41" s="2">
        <v>20754</v>
      </c>
      <c r="BDU41" s="2">
        <v>3071</v>
      </c>
      <c r="BDV41" s="2">
        <v>58</v>
      </c>
      <c r="BDW41" s="2">
        <v>2012</v>
      </c>
      <c r="BDX41" s="2">
        <v>186</v>
      </c>
      <c r="BDY41" s="2">
        <v>3299</v>
      </c>
      <c r="BDZ41" s="2">
        <v>740</v>
      </c>
      <c r="BEA41" s="2">
        <v>5434</v>
      </c>
      <c r="BEB41" s="2">
        <v>2</v>
      </c>
      <c r="BEC41" s="2">
        <v>5799</v>
      </c>
      <c r="BED41" s="2">
        <v>7809</v>
      </c>
      <c r="BEE41" s="2">
        <v>7759</v>
      </c>
      <c r="BEF41" s="2">
        <v>10272</v>
      </c>
      <c r="BEG41" s="2">
        <v>542</v>
      </c>
      <c r="BEH41" s="2">
        <v>3180</v>
      </c>
      <c r="BEI41" s="2">
        <v>2710</v>
      </c>
      <c r="BEJ41" s="2">
        <v>490</v>
      </c>
      <c r="BEK41" s="2">
        <v>78283</v>
      </c>
      <c r="BEL41" s="2">
        <v>22579</v>
      </c>
      <c r="BEM41" s="2">
        <v>1705</v>
      </c>
      <c r="BEN41" s="2">
        <v>4697</v>
      </c>
      <c r="BEO41" s="2">
        <v>34209</v>
      </c>
      <c r="BEP41" s="2">
        <v>1564</v>
      </c>
      <c r="BEQ41" s="2">
        <v>12840</v>
      </c>
      <c r="BER41" s="2">
        <v>3160</v>
      </c>
      <c r="BES41" s="2">
        <v>2378</v>
      </c>
      <c r="BET41" s="2">
        <v>12788</v>
      </c>
      <c r="BEU41" s="2">
        <v>1232</v>
      </c>
      <c r="BEV41" s="2">
        <v>422</v>
      </c>
      <c r="BEW41" s="2">
        <v>1622</v>
      </c>
      <c r="BEX41" s="2">
        <v>4643</v>
      </c>
      <c r="BEY41" s="2">
        <v>58124</v>
      </c>
      <c r="BEZ41" s="2">
        <v>2495</v>
      </c>
      <c r="BFA41" s="2">
        <v>1430</v>
      </c>
      <c r="BFB41" s="2">
        <v>1254</v>
      </c>
      <c r="BFC41" s="2">
        <v>10794</v>
      </c>
      <c r="BFD41" s="2">
        <v>2494</v>
      </c>
      <c r="BFE41" s="2">
        <v>0</v>
      </c>
      <c r="BFF41" s="2">
        <v>4686</v>
      </c>
      <c r="BFG41" s="2">
        <v>161990</v>
      </c>
      <c r="BFH41" s="2">
        <v>27897</v>
      </c>
      <c r="BFI41" s="2">
        <v>5114</v>
      </c>
      <c r="BFJ41" s="2">
        <v>18117</v>
      </c>
      <c r="BFK41" s="2">
        <v>20370</v>
      </c>
      <c r="BFL41" s="2">
        <v>2440</v>
      </c>
      <c r="BFM41" s="2">
        <v>7175</v>
      </c>
      <c r="BFN41" s="2">
        <v>3492</v>
      </c>
      <c r="BFO41" s="2">
        <v>99787</v>
      </c>
      <c r="BFP41" s="2">
        <v>47</v>
      </c>
      <c r="BFQ41" s="2">
        <v>1046</v>
      </c>
      <c r="BFR41" s="2">
        <v>91226</v>
      </c>
      <c r="BFS41" s="2">
        <v>26149</v>
      </c>
      <c r="BFT41" s="2">
        <v>51571</v>
      </c>
      <c r="BFU41" s="2">
        <v>500</v>
      </c>
      <c r="BFV41" s="2">
        <v>850</v>
      </c>
      <c r="BFW41" s="2">
        <v>4497</v>
      </c>
      <c r="BFX41" s="2">
        <v>39452</v>
      </c>
      <c r="BFY41" s="2">
        <v>31</v>
      </c>
      <c r="BFZ41" s="2">
        <v>760</v>
      </c>
      <c r="BGA41" s="2">
        <v>53505</v>
      </c>
      <c r="BGB41" s="2">
        <v>2006</v>
      </c>
      <c r="BGC41" s="2">
        <v>14088</v>
      </c>
      <c r="BGD41" s="2">
        <v>4567</v>
      </c>
      <c r="BGE41" s="2">
        <v>1315</v>
      </c>
      <c r="BGF41" s="2">
        <v>25589</v>
      </c>
      <c r="BGG41" s="2">
        <v>1856</v>
      </c>
      <c r="BGH41" s="2">
        <v>0</v>
      </c>
      <c r="BGI41" s="2">
        <v>1430</v>
      </c>
      <c r="BGJ41" s="2">
        <v>4422</v>
      </c>
      <c r="BGK41" s="2">
        <v>2064</v>
      </c>
      <c r="BGL41" s="2">
        <v>1904</v>
      </c>
      <c r="BGM41" s="2">
        <v>1000</v>
      </c>
      <c r="BGN41" s="2">
        <v>4973</v>
      </c>
      <c r="BGO41" s="2">
        <v>49</v>
      </c>
      <c r="BGP41" s="2">
        <v>5210</v>
      </c>
      <c r="BGQ41" s="2">
        <v>16926</v>
      </c>
      <c r="BGR41" s="2">
        <v>60747</v>
      </c>
      <c r="BGS41" s="2">
        <v>197</v>
      </c>
      <c r="BGT41" s="2">
        <v>982</v>
      </c>
      <c r="BGU41" s="2">
        <v>590</v>
      </c>
      <c r="BGV41" s="2">
        <v>248</v>
      </c>
      <c r="BGW41" s="2">
        <v>711</v>
      </c>
      <c r="BGX41" s="2">
        <v>838</v>
      </c>
      <c r="BGY41" s="2">
        <v>28027</v>
      </c>
      <c r="BGZ41" s="2">
        <v>9071</v>
      </c>
      <c r="BHA41" s="2">
        <v>1086</v>
      </c>
      <c r="BHB41" s="2">
        <v>9119</v>
      </c>
      <c r="BHC41" s="2">
        <v>15475</v>
      </c>
      <c r="BHD41" s="2">
        <v>4986</v>
      </c>
      <c r="BHE41" s="2">
        <v>5789</v>
      </c>
      <c r="BHF41" s="2">
        <v>4461</v>
      </c>
      <c r="BHG41" s="2">
        <v>1222</v>
      </c>
      <c r="BHH41" s="2">
        <v>5881</v>
      </c>
      <c r="BHI41" s="2">
        <v>6131</v>
      </c>
      <c r="BHJ41" s="2">
        <v>4148</v>
      </c>
      <c r="BHK41" s="2">
        <v>9237</v>
      </c>
      <c r="BHL41" s="2">
        <v>498</v>
      </c>
      <c r="BHM41" s="2">
        <v>6574</v>
      </c>
      <c r="BHN41" s="2">
        <v>1570</v>
      </c>
      <c r="BHO41" s="2">
        <v>82552</v>
      </c>
      <c r="BHP41" s="2">
        <v>3490</v>
      </c>
      <c r="BHQ41" s="2">
        <v>248</v>
      </c>
      <c r="BHR41" s="2">
        <v>82316</v>
      </c>
      <c r="BHS41" s="2">
        <v>1321</v>
      </c>
      <c r="BHT41" s="2">
        <v>1936</v>
      </c>
      <c r="BHU41" s="2">
        <v>3709</v>
      </c>
      <c r="BHV41" s="2">
        <v>301</v>
      </c>
      <c r="BHW41" s="2">
        <v>0</v>
      </c>
      <c r="BHX41" s="2">
        <v>65</v>
      </c>
      <c r="BHY41" s="2">
        <v>0</v>
      </c>
      <c r="BHZ41" s="2">
        <v>16129</v>
      </c>
      <c r="BIA41" s="2">
        <v>1346</v>
      </c>
      <c r="BIB41" s="2">
        <v>10613</v>
      </c>
      <c r="BIC41" s="2">
        <v>3844</v>
      </c>
      <c r="BID41" s="2">
        <v>0</v>
      </c>
      <c r="BIE41" s="2">
        <v>502</v>
      </c>
      <c r="BIF41" s="2">
        <v>421</v>
      </c>
      <c r="BIG41" s="2">
        <v>11205</v>
      </c>
      <c r="BIH41" s="2">
        <v>7282</v>
      </c>
      <c r="BII41" s="2">
        <v>17</v>
      </c>
      <c r="BIJ41" s="2">
        <v>250</v>
      </c>
      <c r="BIK41" s="2">
        <v>98</v>
      </c>
      <c r="BIL41" s="2">
        <v>2223</v>
      </c>
      <c r="BIM41" s="2">
        <v>23009</v>
      </c>
      <c r="BIN41" s="2">
        <v>1103</v>
      </c>
      <c r="BIO41" s="2">
        <v>36811</v>
      </c>
      <c r="BIP41" s="2">
        <v>830</v>
      </c>
      <c r="BIQ41" s="2">
        <v>9500</v>
      </c>
      <c r="BIR41" s="2">
        <v>485</v>
      </c>
      <c r="BIS41" s="2">
        <v>6917</v>
      </c>
      <c r="BIT41" s="2">
        <v>2800</v>
      </c>
      <c r="BIU41" s="2">
        <v>3495</v>
      </c>
      <c r="BIV41" s="2">
        <v>7765</v>
      </c>
      <c r="BIW41" s="2">
        <v>2594</v>
      </c>
      <c r="BIX41" s="2">
        <v>28826</v>
      </c>
      <c r="BIY41" s="2">
        <v>3190</v>
      </c>
      <c r="BIZ41" s="2">
        <v>157</v>
      </c>
      <c r="BJA41" s="2">
        <v>67</v>
      </c>
      <c r="BJB41" s="2">
        <v>741</v>
      </c>
      <c r="BJC41" s="2">
        <v>3149</v>
      </c>
      <c r="BJD41" s="2">
        <v>7627</v>
      </c>
      <c r="BJE41" s="2">
        <v>2122</v>
      </c>
      <c r="BJF41" s="2">
        <v>6338</v>
      </c>
      <c r="BJG41" s="2">
        <v>7420</v>
      </c>
      <c r="BJH41" s="2">
        <v>102206</v>
      </c>
      <c r="BJI41" s="2">
        <v>3080</v>
      </c>
      <c r="BJJ41" s="2">
        <v>9318</v>
      </c>
      <c r="BJK41" s="2">
        <v>4125</v>
      </c>
      <c r="BJL41" s="2">
        <v>2344</v>
      </c>
      <c r="BJM41" s="2">
        <v>5710</v>
      </c>
      <c r="BJN41" s="2">
        <v>3490</v>
      </c>
      <c r="BJO41" s="2">
        <v>258000</v>
      </c>
      <c r="BJP41" s="2">
        <v>6312</v>
      </c>
      <c r="BJQ41" s="2">
        <v>5429</v>
      </c>
      <c r="BJR41" s="2">
        <v>15339</v>
      </c>
      <c r="BJS41" s="2">
        <v>27852</v>
      </c>
      <c r="BJT41" s="2">
        <v>1812</v>
      </c>
      <c r="BJU41" s="2">
        <v>2739</v>
      </c>
      <c r="BJV41" s="2">
        <v>36427</v>
      </c>
      <c r="BJW41" s="2">
        <v>6324</v>
      </c>
      <c r="BJX41" s="2">
        <v>3872</v>
      </c>
      <c r="BJY41" s="2">
        <v>4002</v>
      </c>
      <c r="BJZ41" s="2">
        <v>10</v>
      </c>
      <c r="BKA41" s="2">
        <v>3596</v>
      </c>
      <c r="BKB41" s="2">
        <v>3192</v>
      </c>
      <c r="BKC41" s="2">
        <v>4264</v>
      </c>
      <c r="BKD41" s="2">
        <v>274362</v>
      </c>
      <c r="BKE41" s="2">
        <v>35635</v>
      </c>
      <c r="BKF41" s="2">
        <v>87627</v>
      </c>
      <c r="BKG41" s="2">
        <v>1411</v>
      </c>
      <c r="BKH41" s="2">
        <v>153000</v>
      </c>
      <c r="BKI41" s="2">
        <v>28765</v>
      </c>
      <c r="BKJ41" s="2">
        <v>39</v>
      </c>
      <c r="BKK41" s="2">
        <v>4224</v>
      </c>
      <c r="BKL41" s="2">
        <v>8923</v>
      </c>
      <c r="BKM41" s="2">
        <v>317</v>
      </c>
      <c r="BKN41" s="2">
        <v>287</v>
      </c>
      <c r="BKO41" s="2">
        <v>38455</v>
      </c>
      <c r="BKP41" s="2">
        <v>13004</v>
      </c>
      <c r="BKQ41" s="2">
        <v>8989</v>
      </c>
      <c r="BKR41" s="2">
        <v>6857</v>
      </c>
      <c r="BKS41" s="2">
        <v>2578</v>
      </c>
      <c r="BKT41" s="2">
        <v>3751</v>
      </c>
      <c r="BKU41" s="2">
        <v>6693</v>
      </c>
      <c r="BKV41" s="2">
        <v>6000</v>
      </c>
      <c r="BKW41" s="2">
        <v>16145</v>
      </c>
      <c r="BKX41" s="2">
        <v>18879</v>
      </c>
      <c r="BKY41" s="2">
        <v>137847</v>
      </c>
      <c r="BKZ41" s="2">
        <v>636</v>
      </c>
      <c r="BLA41" s="2">
        <v>2177</v>
      </c>
      <c r="BLB41" s="2">
        <v>45155</v>
      </c>
      <c r="BLC41" s="2">
        <v>2918</v>
      </c>
      <c r="BLD41" s="2">
        <v>55219</v>
      </c>
      <c r="BLE41" s="2">
        <v>2591</v>
      </c>
      <c r="BLF41" s="2">
        <v>5834</v>
      </c>
      <c r="BLG41" s="2">
        <v>14546</v>
      </c>
      <c r="BLH41" s="2">
        <v>58024</v>
      </c>
      <c r="BLI41" s="2">
        <v>4525</v>
      </c>
      <c r="BLJ41" s="2">
        <v>31212</v>
      </c>
      <c r="BLK41" s="2">
        <v>317</v>
      </c>
      <c r="BLL41" s="2">
        <v>135029</v>
      </c>
      <c r="BLM41" s="2">
        <v>57220</v>
      </c>
      <c r="BLN41" s="2">
        <v>13231</v>
      </c>
      <c r="BLO41" s="2">
        <v>22165</v>
      </c>
      <c r="BLP41" s="2">
        <v>5452</v>
      </c>
      <c r="BLQ41" s="2">
        <v>724</v>
      </c>
      <c r="BLR41" s="2">
        <v>9553</v>
      </c>
      <c r="BLS41" s="2">
        <v>21367</v>
      </c>
      <c r="BLT41" s="2">
        <v>7061</v>
      </c>
      <c r="BLU41" s="2">
        <v>2938</v>
      </c>
      <c r="BLV41" s="2">
        <v>22005</v>
      </c>
      <c r="BLW41" s="2">
        <v>14428</v>
      </c>
      <c r="BLX41" s="2">
        <v>1718</v>
      </c>
      <c r="BLY41" s="2">
        <v>14319</v>
      </c>
      <c r="BLZ41" s="2">
        <v>22569</v>
      </c>
      <c r="BMA41" s="2">
        <v>17619</v>
      </c>
      <c r="BMB41" s="2">
        <v>23</v>
      </c>
      <c r="BMC41" s="2">
        <v>38559</v>
      </c>
      <c r="BMD41" s="2">
        <v>355448</v>
      </c>
      <c r="BME41" s="2">
        <v>7353</v>
      </c>
      <c r="BMF41" s="2">
        <v>781</v>
      </c>
      <c r="BMG41" s="2">
        <v>110381</v>
      </c>
      <c r="BMH41" s="2">
        <v>762</v>
      </c>
      <c r="BMI41" s="2">
        <v>352268</v>
      </c>
      <c r="BMJ41" s="2">
        <v>12977</v>
      </c>
      <c r="BMK41" s="2">
        <v>30553</v>
      </c>
      <c r="BML41" s="2">
        <v>69959</v>
      </c>
      <c r="BMM41" s="2">
        <v>281</v>
      </c>
      <c r="BMN41" s="2">
        <v>26802</v>
      </c>
      <c r="BMO41" s="2">
        <v>55253</v>
      </c>
      <c r="BMP41" s="2">
        <v>815</v>
      </c>
      <c r="BMQ41" s="2">
        <v>0</v>
      </c>
      <c r="BMR41" s="2">
        <v>16931</v>
      </c>
      <c r="BMS41" s="2">
        <v>5151</v>
      </c>
      <c r="BMT41" s="2">
        <v>669</v>
      </c>
      <c r="BMU41" s="2">
        <v>33113</v>
      </c>
      <c r="BMV41" s="2">
        <v>41086</v>
      </c>
      <c r="BMW41" s="2">
        <v>8560</v>
      </c>
      <c r="BMX41" s="2">
        <v>2302</v>
      </c>
      <c r="BMY41" s="2">
        <v>62577</v>
      </c>
      <c r="BMZ41" s="2">
        <v>7331</v>
      </c>
      <c r="BNA41" s="2">
        <v>4123</v>
      </c>
      <c r="BNB41" s="2">
        <v>1243</v>
      </c>
      <c r="BNC41" s="2">
        <v>18186</v>
      </c>
      <c r="BND41" s="2">
        <v>28277</v>
      </c>
      <c r="BNE41" s="2">
        <v>35431</v>
      </c>
      <c r="BNF41" s="2" t="s">
        <v>5</v>
      </c>
      <c r="BNG41" s="2">
        <v>1177</v>
      </c>
      <c r="BNH41" s="2">
        <v>4795</v>
      </c>
      <c r="BNI41" s="2">
        <v>8580</v>
      </c>
      <c r="BNJ41" s="2">
        <v>41497</v>
      </c>
      <c r="BNK41" s="2">
        <v>21489</v>
      </c>
      <c r="BNL41" s="2">
        <v>8387</v>
      </c>
      <c r="BNM41" s="2">
        <v>64402</v>
      </c>
      <c r="BNN41" s="2">
        <v>36463</v>
      </c>
      <c r="BNO41" s="2">
        <v>11905</v>
      </c>
      <c r="BNP41" s="2">
        <v>66527</v>
      </c>
      <c r="BNQ41" s="2">
        <v>6435</v>
      </c>
      <c r="BNR41" s="2">
        <v>7836</v>
      </c>
      <c r="BNS41" s="2">
        <v>411830</v>
      </c>
      <c r="BNT41" s="2">
        <v>15861</v>
      </c>
      <c r="BNU41" s="2">
        <v>17739</v>
      </c>
      <c r="BNV41" s="2">
        <v>2351</v>
      </c>
      <c r="BNW41" s="2">
        <v>15982</v>
      </c>
      <c r="BNX41" s="2">
        <v>0</v>
      </c>
      <c r="BNY41" s="2">
        <v>4869</v>
      </c>
      <c r="BNZ41" s="2">
        <v>11606</v>
      </c>
      <c r="BOA41" s="2">
        <v>49218</v>
      </c>
      <c r="BOB41" s="2">
        <v>7820</v>
      </c>
      <c r="BOC41" s="2">
        <v>36718</v>
      </c>
      <c r="BOD41" s="2">
        <v>8028</v>
      </c>
      <c r="BOE41" s="2">
        <v>2243</v>
      </c>
      <c r="BOF41" s="2">
        <v>773</v>
      </c>
      <c r="BOG41" s="2">
        <v>25338</v>
      </c>
      <c r="BOH41" s="2">
        <v>123103</v>
      </c>
      <c r="BOI41" s="2">
        <v>17834</v>
      </c>
      <c r="BOJ41" s="2">
        <v>36032</v>
      </c>
      <c r="BOK41" s="2">
        <v>127053</v>
      </c>
      <c r="BOL41" s="2">
        <v>15774</v>
      </c>
      <c r="BOM41" s="2">
        <v>4872</v>
      </c>
      <c r="BON41" s="2">
        <v>6091</v>
      </c>
      <c r="BOO41" s="2">
        <v>16301</v>
      </c>
      <c r="BOP41" s="2">
        <v>18282</v>
      </c>
      <c r="BOQ41" s="2">
        <v>29594</v>
      </c>
      <c r="BOR41" s="2">
        <v>22252</v>
      </c>
      <c r="BOS41" s="2">
        <v>13801</v>
      </c>
      <c r="BOT41" s="2">
        <v>59598</v>
      </c>
      <c r="BOU41" s="2">
        <v>9325</v>
      </c>
      <c r="BOV41" s="2">
        <v>45683</v>
      </c>
      <c r="BOW41" s="2">
        <v>15867</v>
      </c>
      <c r="BOX41" s="2">
        <v>57056</v>
      </c>
      <c r="BOY41" s="2">
        <v>817</v>
      </c>
      <c r="BOZ41" s="2">
        <v>33626</v>
      </c>
      <c r="BPA41" s="2">
        <v>1010</v>
      </c>
      <c r="BPB41" s="2">
        <v>6215</v>
      </c>
      <c r="BPC41" s="2">
        <v>14933</v>
      </c>
      <c r="BPD41" s="2">
        <v>1836</v>
      </c>
      <c r="BPE41" s="2">
        <v>37644</v>
      </c>
      <c r="BPF41" s="2">
        <v>14675</v>
      </c>
      <c r="BPG41" s="2">
        <v>75215</v>
      </c>
      <c r="BPH41" s="2">
        <v>21967</v>
      </c>
      <c r="BPI41" s="2">
        <v>55330</v>
      </c>
      <c r="BPJ41" s="2">
        <v>51310</v>
      </c>
      <c r="BPK41" s="2">
        <v>667158</v>
      </c>
      <c r="BPL41" s="2">
        <v>47310</v>
      </c>
      <c r="BPM41" s="2">
        <v>86678</v>
      </c>
      <c r="BPN41" s="2">
        <v>48007</v>
      </c>
      <c r="BPO41" s="2">
        <v>93419</v>
      </c>
      <c r="BPP41" s="2">
        <v>43146</v>
      </c>
      <c r="BPQ41" s="2">
        <v>30644</v>
      </c>
      <c r="BPR41" s="2">
        <v>93205</v>
      </c>
      <c r="BPS41" s="2">
        <v>7446</v>
      </c>
      <c r="BPT41" s="2">
        <v>18700</v>
      </c>
      <c r="BPU41" s="2">
        <v>125903</v>
      </c>
      <c r="BPV41" s="2">
        <v>7836</v>
      </c>
      <c r="BPW41" s="2">
        <v>30027</v>
      </c>
      <c r="BPX41" s="2">
        <v>8734</v>
      </c>
      <c r="BPY41" s="2">
        <v>68844</v>
      </c>
      <c r="BPZ41" s="2">
        <v>9726</v>
      </c>
      <c r="BQA41" s="2">
        <v>29759</v>
      </c>
      <c r="BQB41" s="2">
        <v>26826</v>
      </c>
      <c r="BQC41" s="2">
        <v>4325</v>
      </c>
      <c r="BQD41" s="2">
        <v>5496</v>
      </c>
      <c r="BQE41" s="2">
        <v>10127</v>
      </c>
      <c r="BQF41" s="2">
        <v>30110</v>
      </c>
      <c r="BQG41" s="2">
        <v>7886</v>
      </c>
      <c r="BQH41" s="2">
        <v>76980</v>
      </c>
      <c r="BQI41" s="2">
        <v>9349</v>
      </c>
      <c r="BQJ41" s="2">
        <v>82485</v>
      </c>
      <c r="BQK41" s="2">
        <v>1788</v>
      </c>
      <c r="BQL41" s="2">
        <v>71988</v>
      </c>
      <c r="BQM41" s="2">
        <v>5317</v>
      </c>
      <c r="BQN41" s="2">
        <v>4049</v>
      </c>
      <c r="BQO41" s="2" t="s">
        <v>5</v>
      </c>
      <c r="BQP41" s="2">
        <v>220193</v>
      </c>
      <c r="BQQ41" s="2">
        <v>14877</v>
      </c>
      <c r="BQR41" s="2">
        <v>9575</v>
      </c>
      <c r="BQS41" s="2">
        <v>29545</v>
      </c>
      <c r="BQT41" s="2">
        <v>58050</v>
      </c>
      <c r="BQU41" s="2">
        <v>11081</v>
      </c>
      <c r="BQV41" s="2">
        <v>7690</v>
      </c>
      <c r="BQW41" s="2">
        <v>41046</v>
      </c>
      <c r="BQX41" s="2">
        <v>167989</v>
      </c>
      <c r="BQY41" s="2">
        <v>8053</v>
      </c>
      <c r="BQZ41" s="2">
        <v>49588</v>
      </c>
      <c r="BRA41" s="2">
        <v>15</v>
      </c>
      <c r="BRB41" s="2">
        <v>21007</v>
      </c>
      <c r="BRC41" s="2">
        <v>1278</v>
      </c>
      <c r="BRD41" s="2">
        <v>25825</v>
      </c>
      <c r="BRE41" s="2">
        <v>8996</v>
      </c>
      <c r="BRF41" s="2">
        <v>28200</v>
      </c>
      <c r="BRG41" s="2">
        <v>3694</v>
      </c>
      <c r="BRH41" s="2">
        <v>83435</v>
      </c>
      <c r="BRI41" s="2">
        <v>2316</v>
      </c>
      <c r="BRJ41" s="2">
        <v>31218</v>
      </c>
      <c r="BRK41" s="2">
        <v>2002</v>
      </c>
      <c r="BRL41" s="2">
        <v>34707</v>
      </c>
      <c r="BRM41" s="2">
        <v>34616</v>
      </c>
      <c r="BRN41" s="2">
        <v>17149</v>
      </c>
      <c r="BRO41" s="2">
        <v>4602</v>
      </c>
      <c r="BRP41" s="2">
        <v>41418</v>
      </c>
      <c r="BRQ41" s="2">
        <v>43632</v>
      </c>
      <c r="BRR41" s="2">
        <v>15090</v>
      </c>
      <c r="BRS41" s="2">
        <v>42731</v>
      </c>
      <c r="BRT41" s="2">
        <v>24988</v>
      </c>
      <c r="BRU41" s="2">
        <v>10513</v>
      </c>
      <c r="BRV41" s="2">
        <v>39457</v>
      </c>
      <c r="BRW41" s="2">
        <v>283978</v>
      </c>
      <c r="BRX41" s="2">
        <v>51715</v>
      </c>
      <c r="BRY41" s="2">
        <v>12856</v>
      </c>
      <c r="BRZ41" s="2">
        <v>8005</v>
      </c>
      <c r="BSA41" s="2">
        <v>92933</v>
      </c>
      <c r="BSB41" s="2">
        <v>107209</v>
      </c>
      <c r="BSC41" s="2">
        <v>25977</v>
      </c>
      <c r="BSD41" s="2">
        <v>80125</v>
      </c>
      <c r="BSE41" s="2">
        <v>670761</v>
      </c>
      <c r="BSF41" s="2">
        <v>32600</v>
      </c>
      <c r="BSG41" s="2">
        <v>0</v>
      </c>
      <c r="BSH41" s="2">
        <v>44296</v>
      </c>
      <c r="BSI41" s="2">
        <v>136527</v>
      </c>
      <c r="BSJ41" s="2">
        <v>55746</v>
      </c>
      <c r="BSK41" s="2">
        <v>15291</v>
      </c>
      <c r="BSL41" s="2">
        <v>51174</v>
      </c>
      <c r="BSM41" s="2">
        <v>7009</v>
      </c>
      <c r="BSN41" s="2">
        <v>47344</v>
      </c>
      <c r="BSO41" s="2">
        <v>14438</v>
      </c>
      <c r="BSP41" s="2">
        <v>5675</v>
      </c>
      <c r="BSQ41" s="2">
        <v>18540</v>
      </c>
      <c r="BSR41" s="2">
        <v>22975</v>
      </c>
      <c r="BSS41" s="2">
        <v>3361</v>
      </c>
      <c r="BST41" s="2">
        <v>399156</v>
      </c>
      <c r="BSU41" s="2">
        <v>28672</v>
      </c>
      <c r="BSV41" s="2">
        <v>69123</v>
      </c>
      <c r="BSW41" s="2">
        <v>5954</v>
      </c>
      <c r="BSX41" s="2">
        <v>5958</v>
      </c>
      <c r="BSY41" s="2">
        <v>17368</v>
      </c>
      <c r="BSZ41" s="2">
        <v>103392</v>
      </c>
      <c r="BTA41" s="2">
        <v>394806</v>
      </c>
      <c r="BTB41" s="2">
        <v>92333</v>
      </c>
      <c r="BTC41" s="2">
        <v>31864</v>
      </c>
      <c r="BTD41" s="2">
        <v>41441</v>
      </c>
      <c r="BTE41" s="2">
        <v>0</v>
      </c>
      <c r="BTF41" s="2">
        <v>0</v>
      </c>
      <c r="BTG41" s="2">
        <v>27747</v>
      </c>
      <c r="BTH41" s="2">
        <v>78245</v>
      </c>
      <c r="BTI41" s="2">
        <v>2297</v>
      </c>
      <c r="BTJ41" s="2">
        <v>155825</v>
      </c>
      <c r="BTK41" s="2">
        <v>9572</v>
      </c>
      <c r="BTL41" s="2">
        <v>351488</v>
      </c>
      <c r="BTM41" s="2">
        <v>182267</v>
      </c>
      <c r="BTN41" s="2">
        <v>687208</v>
      </c>
      <c r="BTO41" s="2">
        <v>22995</v>
      </c>
      <c r="BTP41" s="2">
        <v>43673</v>
      </c>
      <c r="BTQ41" s="2">
        <v>13050</v>
      </c>
      <c r="BTR41" s="2">
        <v>17083</v>
      </c>
      <c r="BTS41" s="2">
        <v>947</v>
      </c>
      <c r="BTT41" s="2">
        <v>9401</v>
      </c>
      <c r="BTU41" s="2">
        <v>13069</v>
      </c>
      <c r="BTV41" s="2">
        <v>15128</v>
      </c>
      <c r="BTW41" s="2">
        <v>70014</v>
      </c>
      <c r="BTX41" s="2">
        <v>11139</v>
      </c>
      <c r="BTY41" s="2">
        <v>10388</v>
      </c>
      <c r="BTZ41" s="2">
        <v>54930</v>
      </c>
      <c r="BUA41" s="2">
        <v>11931</v>
      </c>
      <c r="BUB41" s="2">
        <v>36010</v>
      </c>
      <c r="BUC41" s="2">
        <v>17866</v>
      </c>
      <c r="BUD41" s="2">
        <v>90574</v>
      </c>
      <c r="BUE41" s="2">
        <v>12051</v>
      </c>
      <c r="BUF41" s="2">
        <v>26464</v>
      </c>
      <c r="BUG41" s="2">
        <v>11535</v>
      </c>
      <c r="BUH41" s="2">
        <v>19851</v>
      </c>
      <c r="BUI41" s="2">
        <v>27497</v>
      </c>
      <c r="BUJ41" s="2">
        <v>87740</v>
      </c>
      <c r="BUK41" s="2">
        <v>167393</v>
      </c>
      <c r="BUL41" s="2">
        <v>1385</v>
      </c>
      <c r="BUM41" s="2">
        <v>42802</v>
      </c>
      <c r="BUN41" s="2">
        <v>14507</v>
      </c>
      <c r="BUO41" s="2">
        <v>54246</v>
      </c>
      <c r="BUP41" s="2">
        <v>27590</v>
      </c>
      <c r="BUQ41" s="2">
        <v>1139</v>
      </c>
      <c r="BUR41" s="2">
        <v>681820</v>
      </c>
      <c r="BUS41" s="2">
        <v>3894</v>
      </c>
      <c r="BUT41" s="2">
        <v>9977</v>
      </c>
      <c r="BUU41" s="2">
        <v>3330</v>
      </c>
      <c r="BUV41" s="2">
        <v>17059</v>
      </c>
      <c r="BUW41" s="2">
        <v>172894</v>
      </c>
      <c r="BUX41" s="2" t="s">
        <v>5</v>
      </c>
      <c r="BUY41" s="2">
        <v>55715</v>
      </c>
      <c r="BUZ41" s="2">
        <v>6439</v>
      </c>
      <c r="BVA41" s="2">
        <v>74684</v>
      </c>
      <c r="BVB41" s="2">
        <v>15358</v>
      </c>
      <c r="BVC41" s="2">
        <v>94027</v>
      </c>
      <c r="BVD41" s="2">
        <v>11648</v>
      </c>
      <c r="BVE41" s="2">
        <v>3341</v>
      </c>
      <c r="BVF41" s="2">
        <v>293603</v>
      </c>
      <c r="BVG41" s="2">
        <v>8679</v>
      </c>
      <c r="BVH41" s="2">
        <v>6891</v>
      </c>
      <c r="BVI41" s="2">
        <v>96060</v>
      </c>
      <c r="BVJ41" s="2">
        <v>14524</v>
      </c>
      <c r="BVK41" s="2">
        <v>0</v>
      </c>
      <c r="BVL41" s="2">
        <v>56880</v>
      </c>
      <c r="BVM41" s="2">
        <v>92083</v>
      </c>
      <c r="BVN41" s="2">
        <v>46819</v>
      </c>
      <c r="BVO41" s="2">
        <v>14891</v>
      </c>
      <c r="BVP41" s="2">
        <v>39277</v>
      </c>
      <c r="BVQ41" s="2">
        <v>26481</v>
      </c>
      <c r="BVR41" s="2">
        <v>61976</v>
      </c>
      <c r="BVS41" s="2">
        <v>51336</v>
      </c>
      <c r="BVT41" s="2">
        <v>61774</v>
      </c>
      <c r="BVU41" s="2">
        <v>247704</v>
      </c>
      <c r="BVV41" s="2">
        <v>22499</v>
      </c>
      <c r="BVW41" s="2">
        <v>363600</v>
      </c>
      <c r="BVX41" s="2">
        <v>1564</v>
      </c>
      <c r="BVY41" s="2">
        <v>237415</v>
      </c>
      <c r="BVZ41" s="2">
        <v>56714</v>
      </c>
      <c r="BWA41" s="2">
        <v>24154</v>
      </c>
      <c r="BWB41" s="2">
        <v>37636</v>
      </c>
      <c r="BWC41" s="2">
        <v>53553</v>
      </c>
      <c r="BWD41" s="2">
        <v>992897</v>
      </c>
      <c r="BWE41" s="2">
        <v>12749</v>
      </c>
      <c r="BWF41" s="2">
        <v>110648</v>
      </c>
      <c r="BWG41" s="2">
        <v>86773</v>
      </c>
      <c r="BWH41" s="2">
        <v>11632</v>
      </c>
      <c r="BWI41" s="2">
        <v>13816</v>
      </c>
      <c r="BWJ41" s="2">
        <v>56551</v>
      </c>
      <c r="BWK41" s="2">
        <v>74538</v>
      </c>
      <c r="BWL41" s="2">
        <v>82225</v>
      </c>
      <c r="BWM41" s="2">
        <v>90852</v>
      </c>
      <c r="BWN41" s="2">
        <v>151768</v>
      </c>
      <c r="BWO41" s="2">
        <v>10555</v>
      </c>
      <c r="BWP41" s="2">
        <v>24817</v>
      </c>
      <c r="BWQ41" s="2">
        <v>27787</v>
      </c>
      <c r="BWR41" s="2">
        <v>23458</v>
      </c>
      <c r="BWS41" s="2">
        <v>33017</v>
      </c>
      <c r="BWT41" s="2">
        <v>78094</v>
      </c>
      <c r="BWU41" s="2">
        <v>3139</v>
      </c>
      <c r="BWV41" s="2">
        <v>3117</v>
      </c>
      <c r="BWW41" s="2">
        <v>9591</v>
      </c>
      <c r="BWX41" s="2">
        <v>36087</v>
      </c>
      <c r="BWY41" s="2">
        <v>3574</v>
      </c>
      <c r="BWZ41" s="2">
        <v>58423</v>
      </c>
      <c r="BXA41" s="2">
        <v>15567</v>
      </c>
      <c r="BXB41" s="2">
        <v>9809</v>
      </c>
      <c r="BXC41" s="2">
        <v>3253</v>
      </c>
      <c r="BXD41" s="2">
        <v>17770</v>
      </c>
      <c r="BXE41" s="2">
        <v>13951</v>
      </c>
      <c r="BXF41" s="2">
        <v>39457</v>
      </c>
      <c r="BXG41" s="2">
        <v>31540</v>
      </c>
      <c r="BXH41" s="2">
        <v>36656</v>
      </c>
      <c r="BXI41" s="2">
        <v>25921</v>
      </c>
      <c r="BXJ41" s="2">
        <v>408528</v>
      </c>
      <c r="BXK41" s="2">
        <v>10789</v>
      </c>
      <c r="BXL41" s="2">
        <v>26012</v>
      </c>
      <c r="BXM41" s="2">
        <v>2682</v>
      </c>
      <c r="BXN41" s="2">
        <v>24139</v>
      </c>
      <c r="BXO41" s="2">
        <v>7728</v>
      </c>
      <c r="BXP41" s="2">
        <v>34359</v>
      </c>
      <c r="BXQ41" s="2">
        <v>42345</v>
      </c>
      <c r="BXR41" s="2">
        <v>5411</v>
      </c>
      <c r="BXS41" s="2">
        <v>85074</v>
      </c>
      <c r="BXT41" s="2">
        <v>1680</v>
      </c>
      <c r="BXU41" s="2">
        <v>2846</v>
      </c>
      <c r="BXV41" s="2">
        <v>800</v>
      </c>
      <c r="BXW41" s="2">
        <v>42516</v>
      </c>
      <c r="BXX41" s="2">
        <v>42211</v>
      </c>
      <c r="BXY41" s="2">
        <v>65546</v>
      </c>
      <c r="BXZ41" s="2">
        <v>36403</v>
      </c>
      <c r="BYA41" s="2">
        <v>32503</v>
      </c>
      <c r="BYB41" s="2">
        <v>67643</v>
      </c>
      <c r="BYC41" s="2">
        <v>3832</v>
      </c>
      <c r="BYD41" s="2">
        <v>8660</v>
      </c>
      <c r="BYE41" s="2">
        <v>0</v>
      </c>
      <c r="BYF41" s="2">
        <v>47935</v>
      </c>
      <c r="BYG41" s="2">
        <v>2723</v>
      </c>
      <c r="BYH41" s="2">
        <v>33885</v>
      </c>
      <c r="BYI41" s="2">
        <v>26935</v>
      </c>
      <c r="BYJ41" s="2">
        <v>34810</v>
      </c>
      <c r="BYK41" s="2">
        <v>10560</v>
      </c>
      <c r="BYL41" s="2">
        <v>16223</v>
      </c>
      <c r="BYM41" s="2">
        <v>5846</v>
      </c>
      <c r="BYN41" s="2">
        <v>21467</v>
      </c>
      <c r="BYO41" s="2">
        <v>2811</v>
      </c>
      <c r="BYP41" s="2">
        <v>255598</v>
      </c>
      <c r="BYQ41" s="2">
        <v>20966</v>
      </c>
      <c r="BYR41" s="2">
        <v>95534</v>
      </c>
      <c r="BYS41" s="2">
        <v>20117</v>
      </c>
      <c r="BYT41" s="2">
        <v>32638</v>
      </c>
      <c r="BYU41" s="2">
        <v>7239</v>
      </c>
      <c r="BYV41" s="2">
        <v>33693</v>
      </c>
      <c r="BYW41" s="2">
        <v>14958</v>
      </c>
      <c r="BYX41" s="2">
        <v>231537</v>
      </c>
      <c r="BYY41" s="2">
        <v>8537</v>
      </c>
      <c r="BYZ41" s="2">
        <v>12199</v>
      </c>
      <c r="BZA41" s="2">
        <v>36891</v>
      </c>
      <c r="BZB41" s="2">
        <v>14708</v>
      </c>
      <c r="BZC41" s="2">
        <v>22475</v>
      </c>
      <c r="BZD41" s="2">
        <v>71805</v>
      </c>
      <c r="BZE41" s="2">
        <v>74251</v>
      </c>
      <c r="BZF41" s="2">
        <v>61000</v>
      </c>
      <c r="BZG41" s="2">
        <v>7611</v>
      </c>
      <c r="BZH41" s="2">
        <v>26544</v>
      </c>
      <c r="BZI41" s="2">
        <v>1062775</v>
      </c>
      <c r="BZJ41" s="2">
        <v>4748</v>
      </c>
      <c r="BZK41" s="2">
        <v>195013</v>
      </c>
      <c r="BZL41" s="2">
        <v>31262</v>
      </c>
      <c r="BZM41" s="2">
        <v>89</v>
      </c>
      <c r="BZN41" s="2">
        <v>414318</v>
      </c>
      <c r="BZO41" s="2">
        <v>4635</v>
      </c>
      <c r="BZP41" s="2">
        <v>42475</v>
      </c>
      <c r="BZQ41" s="2">
        <v>2477</v>
      </c>
      <c r="BZR41" s="2">
        <v>109</v>
      </c>
      <c r="BZS41" s="2">
        <v>11932</v>
      </c>
      <c r="BZT41" s="2">
        <v>17366</v>
      </c>
      <c r="BZU41" s="2">
        <v>40627</v>
      </c>
      <c r="BZV41" s="2">
        <v>70237</v>
      </c>
      <c r="BZW41" s="2">
        <v>25358</v>
      </c>
      <c r="BZX41" s="2">
        <v>10016</v>
      </c>
      <c r="BZY41" s="2">
        <v>40941</v>
      </c>
      <c r="BZZ41" s="2">
        <v>24587</v>
      </c>
      <c r="CAA41" s="2">
        <v>2700</v>
      </c>
      <c r="CAB41" s="2">
        <v>4853</v>
      </c>
      <c r="CAC41" s="2">
        <v>104</v>
      </c>
      <c r="CAD41" s="2">
        <v>13759</v>
      </c>
      <c r="CAE41" s="2">
        <v>0</v>
      </c>
      <c r="CAF41" s="2">
        <v>31184</v>
      </c>
      <c r="CAG41" s="2">
        <v>1630</v>
      </c>
      <c r="CAH41" s="2">
        <v>1070</v>
      </c>
      <c r="CAI41" s="2">
        <v>77344</v>
      </c>
      <c r="CAJ41" s="2">
        <v>24407</v>
      </c>
      <c r="CAK41" s="2">
        <v>16123</v>
      </c>
      <c r="CAL41" s="2">
        <v>6714</v>
      </c>
      <c r="CAM41" s="2">
        <v>12958</v>
      </c>
      <c r="CAN41" s="2">
        <v>15832</v>
      </c>
      <c r="CAO41" s="2">
        <v>4930</v>
      </c>
      <c r="CAP41" s="2">
        <v>109037</v>
      </c>
      <c r="CAQ41" s="2">
        <v>60070</v>
      </c>
      <c r="CAR41" s="2">
        <v>2242</v>
      </c>
      <c r="CAS41" s="2">
        <v>16735</v>
      </c>
      <c r="CAT41" s="2">
        <v>579</v>
      </c>
      <c r="CAU41" s="2">
        <v>2440127</v>
      </c>
      <c r="CAV41" s="2">
        <v>282</v>
      </c>
      <c r="CAW41" s="2">
        <v>9113</v>
      </c>
      <c r="CAX41" s="2">
        <v>502</v>
      </c>
      <c r="CAY41" s="2">
        <v>2873</v>
      </c>
      <c r="CAZ41" s="2">
        <v>17512</v>
      </c>
      <c r="CBA41" s="2">
        <v>30794</v>
      </c>
      <c r="CBB41" s="2">
        <v>2375</v>
      </c>
      <c r="CBC41" s="2">
        <v>49</v>
      </c>
      <c r="CBD41" s="2">
        <v>196171</v>
      </c>
      <c r="CBE41" s="2">
        <v>3675</v>
      </c>
      <c r="CBF41" s="2">
        <v>5040</v>
      </c>
      <c r="CBG41" s="2">
        <v>20596</v>
      </c>
      <c r="CBH41" s="2">
        <v>0</v>
      </c>
      <c r="CBI41" s="2">
        <v>99307</v>
      </c>
      <c r="CBJ41" s="2">
        <v>302</v>
      </c>
      <c r="CBK41" s="2">
        <v>1458</v>
      </c>
      <c r="CBL41" s="2">
        <v>8811</v>
      </c>
      <c r="CBM41" s="2">
        <v>27937</v>
      </c>
      <c r="CBN41" s="2">
        <v>1921</v>
      </c>
      <c r="CBO41" s="2">
        <v>12226</v>
      </c>
      <c r="CBP41" s="2">
        <v>5217</v>
      </c>
      <c r="CBQ41" s="2">
        <v>4785</v>
      </c>
      <c r="CBR41" s="2">
        <v>980</v>
      </c>
      <c r="CBS41" s="2">
        <v>5869</v>
      </c>
      <c r="CBT41" s="2">
        <v>6324</v>
      </c>
      <c r="CBU41" s="2">
        <v>1780</v>
      </c>
      <c r="CBV41" s="2">
        <v>1560</v>
      </c>
      <c r="CBW41" s="2">
        <v>27182</v>
      </c>
      <c r="CBX41" s="2">
        <v>33</v>
      </c>
      <c r="CBY41" s="2">
        <v>13371</v>
      </c>
      <c r="CBZ41" s="2">
        <v>90013</v>
      </c>
      <c r="CCA41" s="2">
        <v>17718</v>
      </c>
      <c r="CCB41" s="2">
        <v>9689</v>
      </c>
      <c r="CCC41" s="2">
        <v>7498</v>
      </c>
      <c r="CCD41" s="2">
        <v>4738</v>
      </c>
      <c r="CCE41" s="2">
        <v>77354</v>
      </c>
      <c r="CCF41" s="2">
        <v>10379</v>
      </c>
      <c r="CCG41" s="2">
        <v>1477</v>
      </c>
      <c r="CCH41" s="2">
        <v>55007</v>
      </c>
      <c r="CCI41" s="2">
        <v>1956</v>
      </c>
      <c r="CCJ41" s="2">
        <v>6570</v>
      </c>
      <c r="CCK41" s="2">
        <v>5712</v>
      </c>
      <c r="CCL41" s="2">
        <v>0</v>
      </c>
      <c r="CCM41" s="2">
        <v>27875</v>
      </c>
      <c r="CCN41" s="2">
        <v>17408</v>
      </c>
      <c r="CCO41" s="2">
        <v>1881</v>
      </c>
      <c r="CCP41" s="2">
        <v>358</v>
      </c>
      <c r="CCQ41" s="2">
        <v>4216</v>
      </c>
      <c r="CCR41" s="2">
        <v>2039</v>
      </c>
      <c r="CCS41" s="2">
        <v>584</v>
      </c>
      <c r="CCT41" s="2">
        <v>20220</v>
      </c>
      <c r="CCU41" s="2">
        <v>18627</v>
      </c>
      <c r="CCV41" s="2">
        <v>2808</v>
      </c>
      <c r="CCW41" s="2">
        <v>4497</v>
      </c>
      <c r="CCX41" s="2">
        <v>201</v>
      </c>
      <c r="CCY41" s="2">
        <v>6618</v>
      </c>
      <c r="CCZ41" s="2">
        <v>254</v>
      </c>
      <c r="CDA41" s="2">
        <v>19576</v>
      </c>
      <c r="CDB41" s="2">
        <v>812</v>
      </c>
      <c r="CDC41" s="2">
        <v>5486</v>
      </c>
      <c r="CDD41" s="2">
        <v>3042</v>
      </c>
      <c r="CDE41" s="2">
        <v>115395</v>
      </c>
      <c r="CDF41" s="2">
        <v>50222</v>
      </c>
      <c r="CDG41" s="2">
        <v>6443</v>
      </c>
      <c r="CDH41" s="2">
        <v>15304</v>
      </c>
      <c r="CDI41" s="2">
        <v>12374</v>
      </c>
      <c r="CDJ41" s="2">
        <v>35361</v>
      </c>
      <c r="CDK41" s="2">
        <v>501</v>
      </c>
      <c r="CDL41" s="2">
        <v>8745</v>
      </c>
      <c r="CDM41" s="2">
        <v>5079</v>
      </c>
      <c r="CDN41" s="2">
        <v>11799</v>
      </c>
      <c r="CDO41" s="2">
        <v>4287</v>
      </c>
      <c r="CDP41" s="2">
        <v>4832</v>
      </c>
      <c r="CDQ41" s="2">
        <v>9306</v>
      </c>
      <c r="CDR41" s="2">
        <v>2178</v>
      </c>
      <c r="CDS41" s="2">
        <v>6349</v>
      </c>
      <c r="CDT41" s="2">
        <v>721</v>
      </c>
      <c r="CDU41" s="2">
        <v>64285</v>
      </c>
      <c r="CDV41" s="2">
        <v>11709</v>
      </c>
      <c r="CDW41" s="2">
        <v>1983</v>
      </c>
      <c r="CDX41" s="2">
        <v>43021</v>
      </c>
      <c r="CDY41" s="2">
        <v>14363</v>
      </c>
      <c r="CDZ41" s="2">
        <v>2940</v>
      </c>
      <c r="CEA41" s="2">
        <v>1190</v>
      </c>
      <c r="CEB41" s="2">
        <v>23123</v>
      </c>
      <c r="CEC41" s="2">
        <v>0</v>
      </c>
      <c r="CED41" s="2">
        <v>1333</v>
      </c>
      <c r="CEE41" s="2">
        <v>5150</v>
      </c>
      <c r="CEF41" s="2">
        <v>10206</v>
      </c>
      <c r="CEG41" s="2">
        <v>4324</v>
      </c>
      <c r="CEH41" s="2">
        <v>14004</v>
      </c>
      <c r="CEI41" s="2">
        <v>1553</v>
      </c>
      <c r="CEJ41" s="2">
        <v>4349</v>
      </c>
      <c r="CEK41" s="2">
        <v>11126</v>
      </c>
      <c r="CEL41" s="2">
        <v>1980</v>
      </c>
      <c r="CEM41" s="2">
        <v>243</v>
      </c>
      <c r="CEN41" s="2">
        <v>931</v>
      </c>
      <c r="CEO41" s="2">
        <v>2479</v>
      </c>
      <c r="CEP41" s="2">
        <v>16990</v>
      </c>
      <c r="CEQ41" s="2">
        <v>11634</v>
      </c>
      <c r="CER41" s="2">
        <v>16338</v>
      </c>
      <c r="CES41" s="2">
        <v>934</v>
      </c>
      <c r="CET41" s="2">
        <v>5298</v>
      </c>
      <c r="CEU41" s="2">
        <v>38641</v>
      </c>
      <c r="CEV41" s="2">
        <v>7448</v>
      </c>
      <c r="CEW41" s="2">
        <v>10440</v>
      </c>
      <c r="CEX41" s="2">
        <v>16976</v>
      </c>
      <c r="CEY41" s="2">
        <v>2265</v>
      </c>
      <c r="CEZ41" s="2">
        <v>43594</v>
      </c>
      <c r="CFA41" s="2">
        <v>7387</v>
      </c>
      <c r="CFB41" s="2">
        <v>88101</v>
      </c>
      <c r="CFC41" s="2">
        <v>6883</v>
      </c>
      <c r="CFD41" s="2">
        <v>49544</v>
      </c>
      <c r="CFE41" s="2">
        <v>13441</v>
      </c>
      <c r="CFF41" s="2">
        <v>339</v>
      </c>
      <c r="CFG41" s="2">
        <v>10834</v>
      </c>
      <c r="CFH41" s="2">
        <v>6795</v>
      </c>
      <c r="CFI41" s="2">
        <v>14868</v>
      </c>
      <c r="CFJ41" s="2">
        <v>144268</v>
      </c>
      <c r="CFK41" s="2">
        <v>120</v>
      </c>
      <c r="CFL41" s="2">
        <v>22605</v>
      </c>
      <c r="CFM41" s="2">
        <v>71703</v>
      </c>
      <c r="CFN41" s="2">
        <v>20603</v>
      </c>
      <c r="CFO41" s="2">
        <v>34265</v>
      </c>
      <c r="CFP41" s="2">
        <v>11570</v>
      </c>
      <c r="CFQ41" s="2">
        <v>137562</v>
      </c>
      <c r="CFR41" s="2">
        <v>5623</v>
      </c>
      <c r="CFS41" s="2">
        <v>11934</v>
      </c>
      <c r="CFT41" s="2">
        <v>13742</v>
      </c>
      <c r="CFU41" s="2">
        <v>55</v>
      </c>
      <c r="CFV41" s="2">
        <v>732</v>
      </c>
      <c r="CFW41" s="2">
        <v>77062</v>
      </c>
      <c r="CFX41" s="2">
        <v>13525</v>
      </c>
      <c r="CFY41" s="2">
        <v>4723</v>
      </c>
      <c r="CFZ41" s="2">
        <v>25918</v>
      </c>
      <c r="CGA41" s="2">
        <v>29511</v>
      </c>
      <c r="CGB41" s="2">
        <v>16133</v>
      </c>
      <c r="CGC41" s="2">
        <v>24928</v>
      </c>
      <c r="CGD41" s="2">
        <v>15090</v>
      </c>
      <c r="CGE41" s="2">
        <v>4862</v>
      </c>
      <c r="CGF41" s="2">
        <v>88684</v>
      </c>
      <c r="CGG41" s="2">
        <v>33832</v>
      </c>
      <c r="CGH41" s="2">
        <v>16692</v>
      </c>
      <c r="CGI41" s="2">
        <v>4448</v>
      </c>
      <c r="CGJ41" s="2">
        <v>3338</v>
      </c>
      <c r="CGK41" s="2">
        <v>13785</v>
      </c>
      <c r="CGL41" s="2">
        <v>2552</v>
      </c>
      <c r="CGM41" s="2">
        <v>2843</v>
      </c>
      <c r="CGN41" s="2">
        <v>988</v>
      </c>
      <c r="CGO41" s="2">
        <v>5768</v>
      </c>
      <c r="CGP41" s="2">
        <v>8194</v>
      </c>
      <c r="CGQ41" s="2">
        <v>4637</v>
      </c>
      <c r="CGR41" s="2">
        <v>16054</v>
      </c>
      <c r="CGS41" s="2">
        <v>13810</v>
      </c>
      <c r="CGT41" s="2">
        <v>835</v>
      </c>
      <c r="CGU41" s="2">
        <v>45730</v>
      </c>
      <c r="CGV41" s="2">
        <v>19056</v>
      </c>
      <c r="CGW41" s="2">
        <v>13292</v>
      </c>
      <c r="CGX41" s="2">
        <v>14307</v>
      </c>
      <c r="CGY41" s="2">
        <v>7375</v>
      </c>
      <c r="CGZ41" s="2">
        <v>5867</v>
      </c>
      <c r="CHA41" s="2">
        <v>1068</v>
      </c>
      <c r="CHB41" s="2">
        <v>30877</v>
      </c>
      <c r="CHC41" s="2">
        <v>7054</v>
      </c>
      <c r="CHD41" s="2">
        <v>2325</v>
      </c>
      <c r="CHE41" s="2">
        <v>4406</v>
      </c>
      <c r="CHF41" s="2">
        <v>26628</v>
      </c>
      <c r="CHG41" s="2">
        <v>679</v>
      </c>
      <c r="CHH41" s="2">
        <v>14258</v>
      </c>
      <c r="CHI41" s="2">
        <v>195</v>
      </c>
      <c r="CHJ41" s="2">
        <v>7467</v>
      </c>
      <c r="CHK41" s="2">
        <v>9433</v>
      </c>
      <c r="CHL41" s="2">
        <v>3224</v>
      </c>
      <c r="CHM41" s="2">
        <v>10467</v>
      </c>
      <c r="CHN41" s="2">
        <v>0</v>
      </c>
      <c r="CHO41" s="2">
        <v>2222</v>
      </c>
      <c r="CHP41" s="2">
        <v>37</v>
      </c>
      <c r="CHQ41" s="2">
        <v>423</v>
      </c>
      <c r="CHR41" s="2">
        <v>246620</v>
      </c>
      <c r="CHS41" s="2">
        <v>18</v>
      </c>
      <c r="CHT41" s="2">
        <v>1325</v>
      </c>
      <c r="CHU41" s="2">
        <v>76998</v>
      </c>
      <c r="CHV41" s="2">
        <v>7255</v>
      </c>
      <c r="CHW41" s="2">
        <v>25921</v>
      </c>
      <c r="CHX41" s="2">
        <v>5619</v>
      </c>
      <c r="CHY41" s="2">
        <v>40192</v>
      </c>
      <c r="CHZ41" s="2">
        <v>14934</v>
      </c>
      <c r="CIA41" s="2">
        <v>980</v>
      </c>
      <c r="CIB41" s="2">
        <v>2379</v>
      </c>
      <c r="CIC41" s="2">
        <v>6895</v>
      </c>
      <c r="CID41" s="2">
        <v>1243</v>
      </c>
      <c r="CIE41" s="2">
        <v>6659</v>
      </c>
      <c r="CIF41" s="2">
        <v>7202</v>
      </c>
      <c r="CIG41" s="2">
        <v>10307</v>
      </c>
      <c r="CIH41" s="2">
        <v>5869</v>
      </c>
      <c r="CII41" s="2">
        <v>385</v>
      </c>
      <c r="CIJ41" s="2">
        <v>5085</v>
      </c>
      <c r="CIK41" s="2">
        <v>1250</v>
      </c>
      <c r="CIL41" s="2">
        <v>8395</v>
      </c>
      <c r="CIM41" s="2">
        <v>490</v>
      </c>
      <c r="CIN41" s="2">
        <v>6360</v>
      </c>
      <c r="CIO41" s="2">
        <v>10504</v>
      </c>
      <c r="CIP41" s="2">
        <v>3825</v>
      </c>
      <c r="CIQ41" s="2">
        <v>3185</v>
      </c>
      <c r="CIR41" s="2">
        <v>280243</v>
      </c>
      <c r="CIS41" s="2">
        <v>92430</v>
      </c>
      <c r="CIT41" s="2">
        <v>9803</v>
      </c>
      <c r="CIU41" s="2">
        <v>5505</v>
      </c>
      <c r="CIV41" s="2">
        <v>37037</v>
      </c>
      <c r="CIW41" s="2">
        <v>181124</v>
      </c>
      <c r="CIX41" s="2">
        <v>14710</v>
      </c>
      <c r="CIY41" s="2">
        <v>1033</v>
      </c>
      <c r="CIZ41" s="2">
        <v>6055</v>
      </c>
      <c r="CJA41" s="2">
        <v>18980</v>
      </c>
      <c r="CJB41" s="2">
        <v>2069</v>
      </c>
      <c r="CJC41" s="2">
        <v>121</v>
      </c>
      <c r="CJD41" s="2">
        <v>6125</v>
      </c>
      <c r="CJE41" s="2">
        <v>75364</v>
      </c>
      <c r="CJF41" s="2">
        <v>1682</v>
      </c>
      <c r="CJG41" s="2">
        <v>8682</v>
      </c>
      <c r="CJH41" s="2">
        <v>3588</v>
      </c>
      <c r="CJI41" s="2">
        <v>27068</v>
      </c>
      <c r="CJJ41" s="2">
        <v>7074</v>
      </c>
      <c r="CJK41" s="2">
        <v>4986</v>
      </c>
      <c r="CJL41" s="2">
        <v>10400</v>
      </c>
      <c r="CJM41" s="2">
        <v>3432</v>
      </c>
      <c r="CJN41" s="2">
        <v>20039</v>
      </c>
      <c r="CJO41" s="2">
        <v>2029</v>
      </c>
      <c r="CJP41" s="2">
        <v>40908</v>
      </c>
      <c r="CJQ41" s="2">
        <v>11993</v>
      </c>
      <c r="CJR41" s="2">
        <v>17941</v>
      </c>
      <c r="CJS41" s="2">
        <v>160778</v>
      </c>
      <c r="CJT41" s="2">
        <v>3512</v>
      </c>
      <c r="CJU41" s="2">
        <v>544</v>
      </c>
      <c r="CJV41" s="2">
        <v>11438</v>
      </c>
      <c r="CJW41" s="2">
        <v>4398</v>
      </c>
      <c r="CJX41" s="2">
        <v>55277</v>
      </c>
      <c r="CJY41" s="2">
        <v>3266</v>
      </c>
      <c r="CJZ41" s="2">
        <v>13102</v>
      </c>
      <c r="CKA41" s="2">
        <v>7480</v>
      </c>
      <c r="CKB41" s="2">
        <v>16519</v>
      </c>
      <c r="CKC41" s="2">
        <v>9847</v>
      </c>
      <c r="CKD41" s="2">
        <v>7980</v>
      </c>
      <c r="CKE41" s="2">
        <v>9475</v>
      </c>
      <c r="CKF41" s="2">
        <v>9456</v>
      </c>
      <c r="CKG41" s="2">
        <v>3151</v>
      </c>
      <c r="CKH41" s="2">
        <v>2263</v>
      </c>
      <c r="CKI41" s="2">
        <v>13893</v>
      </c>
      <c r="CKJ41" s="2">
        <v>7402</v>
      </c>
      <c r="CKK41" s="2">
        <v>9772</v>
      </c>
      <c r="CKL41" s="2">
        <v>77004</v>
      </c>
      <c r="CKM41" s="2">
        <v>6501</v>
      </c>
      <c r="CKN41" s="2">
        <v>31274</v>
      </c>
      <c r="CKO41" s="2">
        <v>55170</v>
      </c>
      <c r="CKP41" s="2">
        <v>1908</v>
      </c>
      <c r="CKQ41" s="2">
        <v>350</v>
      </c>
      <c r="CKR41" s="2">
        <v>34554</v>
      </c>
      <c r="CKS41" s="2">
        <v>1105</v>
      </c>
      <c r="CKT41" s="2">
        <v>40559</v>
      </c>
      <c r="CKU41" s="2">
        <v>6682</v>
      </c>
      <c r="CKV41" s="2">
        <v>15939</v>
      </c>
      <c r="CKW41" s="2">
        <v>3746</v>
      </c>
      <c r="CKX41" s="2">
        <v>175857</v>
      </c>
      <c r="CKY41" s="2">
        <v>19686</v>
      </c>
      <c r="CKZ41" s="2">
        <v>28016</v>
      </c>
      <c r="CLA41" s="2">
        <v>7069</v>
      </c>
      <c r="CLB41" s="2">
        <v>6759</v>
      </c>
      <c r="CLC41" s="2">
        <v>8412</v>
      </c>
      <c r="CLD41" s="2">
        <v>6813</v>
      </c>
      <c r="CLE41" s="2">
        <v>3371</v>
      </c>
      <c r="CLF41" s="2">
        <v>12880</v>
      </c>
      <c r="CLG41" s="2">
        <v>2267</v>
      </c>
      <c r="CLH41" s="2">
        <v>11770</v>
      </c>
      <c r="CLI41" s="2">
        <v>5579</v>
      </c>
      <c r="CLJ41" s="2">
        <v>17214</v>
      </c>
      <c r="CLK41" s="2">
        <v>35919</v>
      </c>
      <c r="CLL41" s="2">
        <v>2627484</v>
      </c>
      <c r="CLM41" s="2">
        <v>13582</v>
      </c>
      <c r="CLN41" s="2">
        <v>26297</v>
      </c>
      <c r="CLO41" s="2">
        <v>96983</v>
      </c>
      <c r="CLP41" s="2">
        <v>7498</v>
      </c>
      <c r="CLQ41" s="2">
        <v>12411</v>
      </c>
      <c r="CLR41" s="2">
        <v>11990</v>
      </c>
      <c r="CLS41" s="2">
        <v>22593</v>
      </c>
      <c r="CLT41" s="2">
        <v>23834</v>
      </c>
      <c r="CLU41" s="2">
        <v>58966</v>
      </c>
      <c r="CLV41" s="2">
        <v>15153</v>
      </c>
      <c r="CLW41" s="2">
        <v>23338</v>
      </c>
      <c r="CLX41" s="2">
        <v>7836</v>
      </c>
      <c r="CLY41" s="2">
        <v>9673</v>
      </c>
      <c r="CLZ41" s="2">
        <v>15269</v>
      </c>
      <c r="CMA41" s="2">
        <v>15107</v>
      </c>
      <c r="CMB41" s="2">
        <v>48049</v>
      </c>
      <c r="CMC41" s="2" t="s">
        <v>5</v>
      </c>
      <c r="CMD41" s="2">
        <v>32915</v>
      </c>
      <c r="CME41" s="2">
        <v>3171</v>
      </c>
      <c r="CMF41" s="2">
        <v>50630</v>
      </c>
      <c r="CMG41" s="2">
        <v>229053</v>
      </c>
      <c r="CMH41" s="2">
        <v>500</v>
      </c>
      <c r="CMI41" s="2">
        <v>33314</v>
      </c>
      <c r="CMJ41" s="2">
        <v>6359</v>
      </c>
      <c r="CMK41" s="2">
        <v>7265</v>
      </c>
      <c r="CML41" s="2">
        <v>3034</v>
      </c>
      <c r="CMM41" s="2">
        <v>24192</v>
      </c>
      <c r="CMN41" s="2">
        <v>5884</v>
      </c>
      <c r="CMO41" s="2">
        <v>19549</v>
      </c>
      <c r="CMP41" s="2">
        <v>4240</v>
      </c>
      <c r="CMQ41" s="2">
        <v>11062</v>
      </c>
      <c r="CMR41" s="2">
        <v>224325</v>
      </c>
      <c r="CMS41" s="2">
        <v>11326</v>
      </c>
      <c r="CMT41" s="2">
        <v>13283</v>
      </c>
      <c r="CMU41" s="2">
        <v>47057</v>
      </c>
      <c r="CMV41" s="2">
        <v>40113</v>
      </c>
      <c r="CMW41" s="2">
        <v>8712</v>
      </c>
      <c r="CMX41" s="2">
        <v>22134</v>
      </c>
      <c r="CMY41" s="2">
        <v>24737</v>
      </c>
      <c r="CMZ41" s="2">
        <v>2201</v>
      </c>
      <c r="CNA41" s="2">
        <v>1677</v>
      </c>
      <c r="CNB41" s="2">
        <v>30595</v>
      </c>
      <c r="CNC41" s="2">
        <v>16233</v>
      </c>
      <c r="CND41" s="2">
        <v>128538</v>
      </c>
      <c r="CNE41" s="2">
        <v>29745</v>
      </c>
      <c r="CNF41" s="2">
        <v>6213</v>
      </c>
      <c r="CNG41" s="2">
        <v>20363</v>
      </c>
      <c r="CNH41" s="2">
        <v>10496</v>
      </c>
      <c r="CNI41" s="2">
        <v>6262</v>
      </c>
      <c r="CNJ41" s="2">
        <v>26870</v>
      </c>
      <c r="CNK41" s="2">
        <v>135903</v>
      </c>
      <c r="CNL41" s="2">
        <v>14038</v>
      </c>
      <c r="CNM41" s="2">
        <v>78384</v>
      </c>
      <c r="CNN41" s="2">
        <v>25843</v>
      </c>
      <c r="CNO41" s="2">
        <v>11577</v>
      </c>
      <c r="CNP41" s="2">
        <v>73485</v>
      </c>
      <c r="CNQ41" s="2">
        <v>7577</v>
      </c>
      <c r="CNR41" s="2">
        <v>20820</v>
      </c>
      <c r="CNS41" s="2">
        <v>11646</v>
      </c>
      <c r="CNT41" s="2">
        <v>894</v>
      </c>
      <c r="CNU41" s="2">
        <v>1040</v>
      </c>
      <c r="CNV41" s="2">
        <v>17710</v>
      </c>
      <c r="CNW41" s="2">
        <v>28778</v>
      </c>
      <c r="CNX41" s="2">
        <v>1886</v>
      </c>
      <c r="CNY41" s="2">
        <v>13318</v>
      </c>
      <c r="CNZ41" s="2">
        <v>425734</v>
      </c>
      <c r="COA41" s="2">
        <v>207142</v>
      </c>
      <c r="COB41" s="2">
        <v>36469</v>
      </c>
      <c r="COC41" s="2">
        <v>9737</v>
      </c>
      <c r="COD41" s="2">
        <v>45122</v>
      </c>
      <c r="COE41" s="2">
        <v>106390</v>
      </c>
      <c r="COF41" s="2">
        <v>8753</v>
      </c>
      <c r="COG41" s="2">
        <v>14180</v>
      </c>
      <c r="COH41" s="2">
        <v>46665</v>
      </c>
      <c r="COI41" s="2">
        <v>103349</v>
      </c>
      <c r="COJ41" s="2">
        <v>84252</v>
      </c>
      <c r="COK41" s="2">
        <v>27209</v>
      </c>
      <c r="COL41" s="2">
        <v>45765</v>
      </c>
      <c r="COM41" s="2">
        <v>65187</v>
      </c>
      <c r="CON41" s="2">
        <v>4410</v>
      </c>
      <c r="COO41" s="2">
        <v>32982</v>
      </c>
      <c r="COP41" s="2">
        <v>5325</v>
      </c>
      <c r="COQ41" s="2">
        <v>8287</v>
      </c>
      <c r="COR41" s="2">
        <v>53102</v>
      </c>
      <c r="COS41" s="2">
        <v>13645</v>
      </c>
      <c r="COT41" s="2">
        <v>90052</v>
      </c>
      <c r="COU41" s="2">
        <v>10104</v>
      </c>
      <c r="COV41" s="2">
        <v>76197</v>
      </c>
      <c r="COW41" s="2">
        <v>30844</v>
      </c>
      <c r="COX41" s="2">
        <v>165962</v>
      </c>
      <c r="COY41" s="2">
        <v>31679</v>
      </c>
      <c r="COZ41" s="2">
        <v>13987</v>
      </c>
      <c r="CPA41" s="2">
        <v>10324</v>
      </c>
      <c r="CPB41" s="2">
        <v>75140</v>
      </c>
      <c r="CPC41" s="2">
        <v>20568</v>
      </c>
      <c r="CPD41" s="2">
        <v>58239</v>
      </c>
      <c r="CPE41" s="2">
        <v>14278</v>
      </c>
      <c r="CPF41" s="2">
        <v>10147</v>
      </c>
      <c r="CPG41" s="2">
        <v>21894</v>
      </c>
      <c r="CPH41" s="2">
        <v>8590</v>
      </c>
      <c r="CPI41" s="2">
        <v>20761</v>
      </c>
      <c r="CPJ41" s="2">
        <v>24652</v>
      </c>
      <c r="CPK41" s="2">
        <v>25759</v>
      </c>
      <c r="CPL41" s="2">
        <v>19793</v>
      </c>
      <c r="CPM41" s="2">
        <v>13357</v>
      </c>
      <c r="CPN41" s="2">
        <v>11677</v>
      </c>
      <c r="CPO41" s="2">
        <v>42932</v>
      </c>
      <c r="CPP41" s="2">
        <v>24798</v>
      </c>
      <c r="CPQ41" s="2">
        <v>59311</v>
      </c>
      <c r="CPR41" s="2">
        <v>52721</v>
      </c>
      <c r="CPS41" s="2">
        <v>11374</v>
      </c>
      <c r="CPT41" s="2">
        <v>13049</v>
      </c>
      <c r="CPU41" s="2">
        <v>16955</v>
      </c>
      <c r="CPV41" s="2">
        <v>20358</v>
      </c>
      <c r="CPW41" s="2">
        <v>2117</v>
      </c>
      <c r="CPX41" s="2">
        <v>2009</v>
      </c>
      <c r="CPY41" s="2">
        <v>111693</v>
      </c>
      <c r="CPZ41" s="2">
        <v>8499</v>
      </c>
      <c r="CQA41" s="2">
        <v>20110</v>
      </c>
      <c r="CQB41" s="2">
        <v>12163</v>
      </c>
      <c r="CQC41" s="2">
        <v>8036</v>
      </c>
      <c r="CQD41" s="2">
        <v>9860</v>
      </c>
      <c r="CQE41" s="2">
        <v>233806</v>
      </c>
      <c r="CQF41" s="2">
        <v>291977</v>
      </c>
      <c r="CQG41" s="2">
        <v>317836</v>
      </c>
      <c r="CQH41" s="2">
        <v>160161</v>
      </c>
      <c r="CQI41" s="2">
        <v>107598</v>
      </c>
      <c r="CQJ41" s="2">
        <v>12890</v>
      </c>
      <c r="CQK41" s="2">
        <v>30935</v>
      </c>
      <c r="CQL41" s="2">
        <v>10361</v>
      </c>
      <c r="CQM41" s="2">
        <v>16049</v>
      </c>
      <c r="CQN41" s="2">
        <v>1490</v>
      </c>
      <c r="CQO41" s="2">
        <v>3611</v>
      </c>
      <c r="CQP41" s="2">
        <v>30704</v>
      </c>
      <c r="CQQ41" s="2">
        <v>20573</v>
      </c>
      <c r="CQR41" s="2">
        <v>661353</v>
      </c>
      <c r="CQS41" s="2">
        <v>11188</v>
      </c>
      <c r="CQT41" s="2">
        <v>14093</v>
      </c>
      <c r="CQU41" s="2">
        <v>16194</v>
      </c>
      <c r="CQV41" s="2">
        <v>0</v>
      </c>
      <c r="CQW41" s="2">
        <v>3283</v>
      </c>
      <c r="CQX41" s="2">
        <v>2340</v>
      </c>
      <c r="CQY41" s="2">
        <v>42284</v>
      </c>
      <c r="CQZ41" s="2">
        <v>41597</v>
      </c>
      <c r="CRA41" s="2">
        <v>4701</v>
      </c>
      <c r="CRB41" s="2">
        <v>18183</v>
      </c>
      <c r="CRC41" s="2">
        <v>51420</v>
      </c>
      <c r="CRD41" s="2">
        <v>6318</v>
      </c>
      <c r="CRE41" s="2">
        <v>168810</v>
      </c>
      <c r="CRF41" s="2">
        <v>258</v>
      </c>
      <c r="CRG41" s="2">
        <v>0</v>
      </c>
      <c r="CRH41" s="2">
        <v>9996186</v>
      </c>
      <c r="CRI41" s="2">
        <v>6588</v>
      </c>
      <c r="CRJ41" s="2">
        <v>23132</v>
      </c>
      <c r="CRK41" s="2">
        <v>2059</v>
      </c>
      <c r="CRL41" s="2">
        <v>37150</v>
      </c>
      <c r="CRM41" s="2">
        <v>34616</v>
      </c>
      <c r="CRN41" s="2">
        <v>60190</v>
      </c>
      <c r="CRO41" s="2">
        <v>9657</v>
      </c>
      <c r="CRP41" s="2">
        <v>45758</v>
      </c>
      <c r="CRQ41" s="2">
        <v>1532</v>
      </c>
      <c r="CRR41" s="2">
        <v>13984</v>
      </c>
      <c r="CRS41" s="2">
        <v>22801</v>
      </c>
      <c r="CRT41" s="2">
        <v>136999</v>
      </c>
      <c r="CRU41" s="2">
        <v>7632</v>
      </c>
      <c r="CRV41" s="2">
        <v>2184</v>
      </c>
      <c r="CRW41" s="2">
        <v>1318</v>
      </c>
      <c r="CRX41" s="2">
        <v>22521</v>
      </c>
      <c r="CRY41" s="2">
        <v>7503</v>
      </c>
      <c r="CRZ41" s="2">
        <v>27718</v>
      </c>
      <c r="CSA41" s="2">
        <v>93258</v>
      </c>
      <c r="CSB41" s="2">
        <v>23720</v>
      </c>
      <c r="CSC41" s="2">
        <v>245834</v>
      </c>
      <c r="CSD41" s="2">
        <v>33713</v>
      </c>
      <c r="CSE41" s="2">
        <v>822615</v>
      </c>
      <c r="CSF41" s="2">
        <v>24233</v>
      </c>
      <c r="CSG41" s="2">
        <v>73557</v>
      </c>
      <c r="CSH41" s="2">
        <v>13290</v>
      </c>
      <c r="CSI41" s="2">
        <v>1673</v>
      </c>
      <c r="CSJ41" s="2">
        <v>261036</v>
      </c>
      <c r="CSK41" s="2">
        <v>11484</v>
      </c>
      <c r="CSL41" s="2">
        <v>10907</v>
      </c>
      <c r="CSM41" s="2">
        <v>17687</v>
      </c>
      <c r="CSN41" s="2">
        <v>55885</v>
      </c>
      <c r="CSO41" s="2">
        <v>1833</v>
      </c>
      <c r="CSP41" s="2" t="s">
        <v>5</v>
      </c>
      <c r="CSQ41" s="2">
        <v>6136</v>
      </c>
      <c r="CSR41" s="2">
        <v>12920</v>
      </c>
      <c r="CSS41" s="2">
        <v>1694</v>
      </c>
      <c r="CST41" s="2">
        <v>82311</v>
      </c>
      <c r="CSU41" s="2">
        <v>43232</v>
      </c>
      <c r="CSV41" s="2">
        <v>9025</v>
      </c>
      <c r="CSW41" s="2">
        <v>19838</v>
      </c>
      <c r="CSX41" s="2">
        <v>5618</v>
      </c>
      <c r="CSY41" s="2">
        <v>82361</v>
      </c>
      <c r="CSZ41" s="2">
        <v>10784</v>
      </c>
      <c r="CTA41" s="2">
        <v>35849</v>
      </c>
      <c r="CTB41" s="2">
        <v>535706</v>
      </c>
      <c r="CTC41" s="2">
        <v>3143</v>
      </c>
      <c r="CTD41" s="2">
        <v>39682</v>
      </c>
      <c r="CTE41" s="2">
        <v>31383</v>
      </c>
      <c r="CTF41" s="2">
        <v>19477</v>
      </c>
      <c r="CTG41" s="2">
        <v>34442</v>
      </c>
      <c r="CTH41" s="2">
        <v>122990</v>
      </c>
      <c r="CTI41" s="2">
        <v>2100</v>
      </c>
      <c r="CTJ41" s="2">
        <v>1007827</v>
      </c>
      <c r="CTK41" s="2">
        <v>3635</v>
      </c>
      <c r="CTL41" s="2">
        <v>14405</v>
      </c>
      <c r="CTM41" s="2">
        <v>59305</v>
      </c>
      <c r="CTN41" s="2">
        <v>162093</v>
      </c>
      <c r="CTO41" s="2">
        <v>3919</v>
      </c>
      <c r="CTP41" s="2">
        <v>7789</v>
      </c>
      <c r="CTQ41" s="2">
        <v>4215</v>
      </c>
      <c r="CTR41" s="2">
        <v>16259</v>
      </c>
      <c r="CTS41" s="2">
        <v>11043</v>
      </c>
      <c r="CTT41" s="2">
        <v>2553</v>
      </c>
      <c r="CTU41" s="2">
        <v>349579</v>
      </c>
      <c r="CTV41" s="2">
        <v>16857</v>
      </c>
      <c r="CTW41" s="2">
        <v>1157</v>
      </c>
      <c r="CTX41" s="2">
        <v>55867</v>
      </c>
      <c r="CTY41" s="2">
        <v>8239</v>
      </c>
      <c r="CTZ41" s="2">
        <v>23</v>
      </c>
      <c r="CUA41" s="2">
        <v>9651</v>
      </c>
      <c r="CUB41" s="2">
        <v>217822</v>
      </c>
      <c r="CUC41" s="2">
        <v>436</v>
      </c>
      <c r="CUD41" s="2">
        <v>4445</v>
      </c>
      <c r="CUE41" s="2">
        <v>26785</v>
      </c>
      <c r="CUF41" s="2">
        <v>0</v>
      </c>
      <c r="CUG41" s="2">
        <v>19238</v>
      </c>
      <c r="CUH41" s="2">
        <v>12775</v>
      </c>
      <c r="CUI41" s="2">
        <v>7047</v>
      </c>
      <c r="CUJ41" s="2">
        <v>656270</v>
      </c>
      <c r="CUK41" s="2">
        <v>23373</v>
      </c>
      <c r="CUL41" s="2">
        <v>12706</v>
      </c>
      <c r="CUM41" s="2">
        <v>7346</v>
      </c>
      <c r="CUN41" s="2">
        <v>9507</v>
      </c>
      <c r="CUO41" s="2">
        <v>12789</v>
      </c>
      <c r="CUP41" s="2">
        <v>7216</v>
      </c>
      <c r="CUQ41" s="2">
        <v>540109</v>
      </c>
      <c r="CUR41" s="2">
        <v>54999</v>
      </c>
      <c r="CUS41" s="2">
        <v>371</v>
      </c>
      <c r="CUT41" s="2">
        <v>6575</v>
      </c>
      <c r="CUU41" s="2">
        <v>24635</v>
      </c>
      <c r="CUV41" s="2">
        <v>1171</v>
      </c>
      <c r="CUW41" s="2">
        <v>291</v>
      </c>
      <c r="CUX41" s="2">
        <v>6606</v>
      </c>
      <c r="CUY41" s="2">
        <v>46401</v>
      </c>
      <c r="CUZ41" s="2">
        <v>28775</v>
      </c>
      <c r="CVA41" s="2">
        <v>10076</v>
      </c>
      <c r="CVB41" s="2">
        <v>11765</v>
      </c>
      <c r="CVC41" s="2">
        <v>1894</v>
      </c>
      <c r="CVD41" s="2">
        <v>88311</v>
      </c>
      <c r="CVE41" s="2">
        <v>678</v>
      </c>
      <c r="CVF41" s="2">
        <v>21703</v>
      </c>
      <c r="CVG41" s="2">
        <v>85153</v>
      </c>
      <c r="CVH41" s="2">
        <v>6320</v>
      </c>
      <c r="CVI41" s="2" t="s">
        <v>5</v>
      </c>
      <c r="CVJ41" s="2">
        <v>9399</v>
      </c>
      <c r="CVK41" s="2">
        <v>2408</v>
      </c>
      <c r="CVL41" s="2">
        <v>13830</v>
      </c>
      <c r="CVM41" s="2">
        <v>31111</v>
      </c>
      <c r="CVN41" s="2">
        <v>3132</v>
      </c>
      <c r="CVO41" s="2">
        <v>149216</v>
      </c>
      <c r="CVP41" s="2">
        <v>106498</v>
      </c>
      <c r="CVQ41" s="2">
        <v>513594</v>
      </c>
      <c r="CVR41" s="2">
        <v>135653</v>
      </c>
      <c r="CVS41" s="2">
        <v>16588</v>
      </c>
      <c r="CVT41" s="2">
        <v>32773</v>
      </c>
      <c r="CVU41" s="2">
        <v>1022</v>
      </c>
      <c r="CVV41" s="2" t="s">
        <v>5</v>
      </c>
      <c r="CVW41" s="2">
        <v>2755</v>
      </c>
      <c r="CVX41" s="2">
        <v>303737</v>
      </c>
      <c r="CVY41" s="2">
        <v>7646</v>
      </c>
      <c r="CVZ41" s="2">
        <v>13771</v>
      </c>
      <c r="CWA41" s="2">
        <v>42165</v>
      </c>
      <c r="CWB41" s="2">
        <v>645067</v>
      </c>
      <c r="CWC41" s="2">
        <v>24569</v>
      </c>
      <c r="CWD41" s="2">
        <v>30239</v>
      </c>
      <c r="CWE41" s="2">
        <v>19736</v>
      </c>
      <c r="CWF41" s="2">
        <v>12739</v>
      </c>
      <c r="CWG41" s="2">
        <v>11537</v>
      </c>
      <c r="CWH41" s="2">
        <v>65679</v>
      </c>
      <c r="CWI41" s="2">
        <v>68983</v>
      </c>
      <c r="CWJ41" s="2">
        <v>86091</v>
      </c>
      <c r="CWK41" s="2">
        <v>30405</v>
      </c>
      <c r="CWL41" s="2">
        <v>209266</v>
      </c>
      <c r="CWM41" s="2">
        <v>747</v>
      </c>
      <c r="CWN41" s="2">
        <v>15756</v>
      </c>
      <c r="CWO41" s="2">
        <v>92072</v>
      </c>
      <c r="CWP41" s="2">
        <v>9851</v>
      </c>
      <c r="CWQ41" s="2">
        <v>10156</v>
      </c>
      <c r="CWR41" s="2">
        <v>285589</v>
      </c>
      <c r="CWS41" s="2">
        <v>232189</v>
      </c>
      <c r="CWT41" s="2">
        <v>13565</v>
      </c>
      <c r="CWU41" s="2" t="s">
        <v>5</v>
      </c>
      <c r="CWV41" s="2">
        <v>62598</v>
      </c>
      <c r="CWW41" s="2">
        <v>30134</v>
      </c>
      <c r="CWX41" s="2">
        <v>256</v>
      </c>
      <c r="CWY41" s="2">
        <v>1086</v>
      </c>
      <c r="CWZ41" s="2">
        <v>211</v>
      </c>
      <c r="CXA41" s="2">
        <v>66666</v>
      </c>
      <c r="CXB41" s="2">
        <v>7781</v>
      </c>
      <c r="CXC41" s="2" t="s">
        <v>5</v>
      </c>
      <c r="CXD41" s="2">
        <v>3289</v>
      </c>
      <c r="CXE41" s="2">
        <v>937802</v>
      </c>
      <c r="CXF41" s="2">
        <v>4761</v>
      </c>
      <c r="CXG41" s="2">
        <v>1218</v>
      </c>
      <c r="CXH41" s="2">
        <v>398065</v>
      </c>
      <c r="CXI41" s="2">
        <v>399</v>
      </c>
      <c r="CXJ41" s="2">
        <v>1199</v>
      </c>
      <c r="CXK41" s="2">
        <v>44627</v>
      </c>
      <c r="CXL41" s="2">
        <v>98562</v>
      </c>
      <c r="CXM41" s="2">
        <v>170</v>
      </c>
      <c r="CXN41" s="2">
        <v>20480</v>
      </c>
      <c r="CXO41" s="2">
        <v>2705</v>
      </c>
      <c r="CXP41" s="2">
        <v>1720</v>
      </c>
      <c r="CXQ41" s="2">
        <v>80632</v>
      </c>
      <c r="CXR41" s="2">
        <v>4093</v>
      </c>
      <c r="CXS41" s="2">
        <v>10988</v>
      </c>
      <c r="CXT41" s="2">
        <v>4973</v>
      </c>
      <c r="CXU41" s="2">
        <v>14837</v>
      </c>
      <c r="CXV41" s="2">
        <v>1318</v>
      </c>
      <c r="CXW41" s="2">
        <v>490</v>
      </c>
      <c r="CXX41" s="2">
        <v>212</v>
      </c>
      <c r="CXY41" s="2">
        <v>1920</v>
      </c>
      <c r="CXZ41" s="2">
        <v>22242</v>
      </c>
      <c r="CYA41" s="2">
        <v>185799</v>
      </c>
      <c r="CYB41" s="2">
        <v>4000</v>
      </c>
      <c r="CYC41" s="2">
        <v>9149</v>
      </c>
      <c r="CYD41" s="2">
        <v>9505</v>
      </c>
      <c r="CYE41" s="2">
        <v>7115</v>
      </c>
      <c r="CYF41" s="2">
        <v>24903</v>
      </c>
      <c r="CYG41" s="2">
        <v>31693</v>
      </c>
      <c r="CYH41" s="2">
        <v>221</v>
      </c>
      <c r="CYI41" s="2">
        <v>1042</v>
      </c>
      <c r="CYJ41" s="2">
        <v>1447</v>
      </c>
      <c r="CYK41" s="2">
        <v>2769</v>
      </c>
      <c r="CYL41" s="2">
        <v>10535</v>
      </c>
      <c r="CYM41" s="2">
        <v>548</v>
      </c>
      <c r="CYN41" s="2">
        <v>0</v>
      </c>
      <c r="CYO41" s="2">
        <v>0</v>
      </c>
      <c r="CYP41" s="2">
        <v>359</v>
      </c>
      <c r="CYQ41" s="2">
        <v>260162</v>
      </c>
      <c r="CYR41" s="2">
        <v>649</v>
      </c>
      <c r="CYS41" s="2">
        <v>167</v>
      </c>
      <c r="CYT41" s="2">
        <v>0</v>
      </c>
      <c r="CYU41" s="2">
        <v>3625</v>
      </c>
      <c r="CYV41" s="2">
        <v>3122</v>
      </c>
      <c r="CYW41" s="2">
        <v>4369</v>
      </c>
      <c r="CYX41" s="2">
        <v>0</v>
      </c>
      <c r="CYY41" s="2">
        <v>4363</v>
      </c>
      <c r="CYZ41" s="2">
        <v>4265</v>
      </c>
      <c r="CZA41" s="2">
        <v>67969</v>
      </c>
      <c r="CZB41" s="2">
        <v>349</v>
      </c>
      <c r="CZC41" s="2">
        <v>2566</v>
      </c>
      <c r="CZD41" s="2">
        <v>250</v>
      </c>
      <c r="CZE41" s="2">
        <v>46014</v>
      </c>
      <c r="CZF41" s="2">
        <v>25163</v>
      </c>
      <c r="CZG41" s="2">
        <v>112180</v>
      </c>
      <c r="CZH41" s="2">
        <v>4638</v>
      </c>
      <c r="CZI41" s="2">
        <v>93405</v>
      </c>
      <c r="CZJ41" s="2">
        <v>540</v>
      </c>
      <c r="CZK41" s="2">
        <v>2305</v>
      </c>
      <c r="CZL41" s="2">
        <v>0</v>
      </c>
      <c r="CZM41" s="2">
        <v>51766</v>
      </c>
      <c r="CZN41" s="2">
        <v>97346</v>
      </c>
      <c r="CZO41" s="2">
        <v>20314</v>
      </c>
      <c r="CZP41" s="2">
        <v>21635</v>
      </c>
      <c r="CZQ41" s="2">
        <v>174</v>
      </c>
      <c r="CZR41" s="2">
        <v>14976</v>
      </c>
      <c r="CZS41" s="2">
        <v>5818</v>
      </c>
      <c r="CZT41" s="2">
        <v>561</v>
      </c>
      <c r="CZU41" s="2">
        <v>6992</v>
      </c>
      <c r="CZV41" s="2">
        <v>3394</v>
      </c>
      <c r="CZW41" s="2">
        <v>5911</v>
      </c>
      <c r="CZX41" s="2">
        <v>8187</v>
      </c>
      <c r="CZY41" s="2">
        <v>14717</v>
      </c>
      <c r="CZZ41" s="2">
        <v>5218</v>
      </c>
      <c r="DAA41" s="2">
        <v>25833</v>
      </c>
      <c r="DAB41" s="2">
        <v>155</v>
      </c>
      <c r="DAC41" s="2">
        <v>16154</v>
      </c>
      <c r="DAD41" s="2">
        <v>712</v>
      </c>
      <c r="DAE41" s="2">
        <v>9289</v>
      </c>
      <c r="DAF41" s="2">
        <v>406</v>
      </c>
      <c r="DAG41" s="2">
        <v>3041</v>
      </c>
      <c r="DAH41" s="2">
        <v>2325</v>
      </c>
      <c r="DAI41" s="2">
        <v>15397</v>
      </c>
      <c r="DAJ41" s="2">
        <v>300</v>
      </c>
      <c r="DAK41" s="2">
        <v>9911</v>
      </c>
      <c r="DAL41" s="2">
        <v>31875</v>
      </c>
      <c r="DAM41" s="2">
        <v>3341</v>
      </c>
      <c r="DAN41" s="2">
        <v>3024</v>
      </c>
      <c r="DAO41" s="2">
        <v>916</v>
      </c>
      <c r="DAP41" s="2">
        <v>4721</v>
      </c>
      <c r="DAQ41" s="2">
        <v>5750</v>
      </c>
      <c r="DAR41" s="2">
        <v>1737</v>
      </c>
      <c r="DAS41" s="2">
        <v>646</v>
      </c>
      <c r="DAT41" s="2">
        <v>7159</v>
      </c>
      <c r="DAU41" s="2">
        <v>2483</v>
      </c>
      <c r="DAV41" s="2">
        <v>9874</v>
      </c>
      <c r="DAW41" s="2">
        <v>3185</v>
      </c>
      <c r="DAX41" s="2">
        <v>3745</v>
      </c>
      <c r="DAY41" s="2">
        <v>22616</v>
      </c>
      <c r="DAZ41" s="2">
        <v>6540</v>
      </c>
      <c r="DBA41" s="2">
        <v>17556</v>
      </c>
      <c r="DBB41" s="2">
        <v>2210</v>
      </c>
      <c r="DBC41" s="2">
        <v>2170</v>
      </c>
      <c r="DBD41" s="2">
        <v>39858</v>
      </c>
      <c r="DBE41" s="2">
        <v>7453</v>
      </c>
      <c r="DBF41" s="2">
        <v>6331</v>
      </c>
      <c r="DBG41" s="2">
        <v>46340</v>
      </c>
      <c r="DBH41" s="2">
        <v>3352</v>
      </c>
      <c r="DBI41" s="2">
        <v>439</v>
      </c>
      <c r="DBJ41" s="2">
        <v>29776</v>
      </c>
      <c r="DBK41" s="2">
        <v>19114</v>
      </c>
      <c r="DBL41" s="2">
        <v>18603</v>
      </c>
      <c r="DBM41" s="2">
        <v>28640</v>
      </c>
      <c r="DBN41" s="2">
        <v>3303</v>
      </c>
      <c r="DBO41" s="2">
        <v>10233</v>
      </c>
      <c r="DBP41" s="2">
        <v>745</v>
      </c>
      <c r="DBQ41" s="2">
        <v>6122</v>
      </c>
      <c r="DBR41" s="2">
        <v>5199</v>
      </c>
      <c r="DBS41" s="2">
        <v>7502</v>
      </c>
      <c r="DBT41" s="2">
        <v>1457</v>
      </c>
      <c r="DBU41" s="2">
        <v>3314</v>
      </c>
      <c r="DBV41" s="2">
        <v>275</v>
      </c>
      <c r="DBW41" s="2">
        <v>16822</v>
      </c>
      <c r="DBX41" s="2">
        <v>8039</v>
      </c>
      <c r="DBY41" s="2">
        <v>1020372</v>
      </c>
      <c r="DBZ41" s="2">
        <v>29680</v>
      </c>
      <c r="DCA41" s="2">
        <v>759</v>
      </c>
      <c r="DCB41" s="2">
        <v>831</v>
      </c>
      <c r="DCC41" s="2">
        <v>9657</v>
      </c>
      <c r="DCD41" s="2">
        <v>7779</v>
      </c>
      <c r="DCE41" s="2">
        <v>1273</v>
      </c>
      <c r="DCF41" s="2">
        <v>23513</v>
      </c>
      <c r="DCG41" s="2">
        <v>735</v>
      </c>
      <c r="DCH41" s="2">
        <v>24031</v>
      </c>
      <c r="DCI41" s="2">
        <v>1427</v>
      </c>
      <c r="DCJ41" s="2">
        <v>599</v>
      </c>
      <c r="DCK41" s="2">
        <v>153373</v>
      </c>
      <c r="DCL41" s="2">
        <v>10222</v>
      </c>
      <c r="DCM41" s="2">
        <v>215</v>
      </c>
      <c r="DCN41" s="2">
        <v>1448</v>
      </c>
      <c r="DCO41" s="2">
        <v>13149</v>
      </c>
      <c r="DCP41" s="2">
        <v>498</v>
      </c>
      <c r="DCQ41" s="2">
        <v>9</v>
      </c>
      <c r="DCR41" s="2">
        <v>746</v>
      </c>
      <c r="DCS41" s="2">
        <v>3992</v>
      </c>
      <c r="DCT41" s="2">
        <v>66</v>
      </c>
      <c r="DCU41" s="2">
        <v>10926</v>
      </c>
      <c r="DCV41" s="2">
        <v>10</v>
      </c>
      <c r="DCW41" s="2">
        <v>14894</v>
      </c>
      <c r="DCX41" s="2">
        <v>39467</v>
      </c>
      <c r="DCY41" s="2">
        <v>11696</v>
      </c>
      <c r="DCZ41" s="2">
        <v>3552</v>
      </c>
      <c r="DDA41" s="2">
        <v>295</v>
      </c>
      <c r="DDB41" s="2">
        <v>10245</v>
      </c>
      <c r="DDC41" s="2">
        <v>16</v>
      </c>
      <c r="DDD41" s="2">
        <v>37754</v>
      </c>
      <c r="DDE41" s="2">
        <v>3971</v>
      </c>
      <c r="DDF41" s="2">
        <v>1323</v>
      </c>
      <c r="DDG41" s="2">
        <v>45543</v>
      </c>
      <c r="DDH41" s="2">
        <v>11608</v>
      </c>
      <c r="DDI41" s="2">
        <v>9831</v>
      </c>
      <c r="DDJ41" s="2">
        <v>12546</v>
      </c>
      <c r="DDK41" s="2">
        <v>2298</v>
      </c>
      <c r="DDL41" s="2">
        <v>998</v>
      </c>
      <c r="DDM41" s="2">
        <v>11708</v>
      </c>
      <c r="DDN41" s="2">
        <v>4984</v>
      </c>
      <c r="DDO41" s="2">
        <v>192981</v>
      </c>
      <c r="DDP41" s="2">
        <v>17417</v>
      </c>
      <c r="DDQ41" s="2">
        <v>38514</v>
      </c>
      <c r="DDR41" s="2">
        <v>29358</v>
      </c>
      <c r="DDS41" s="2">
        <v>5028</v>
      </c>
      <c r="DDT41" s="2">
        <v>16333</v>
      </c>
      <c r="DDU41" s="2">
        <v>14017</v>
      </c>
      <c r="DDV41" s="2">
        <v>16387</v>
      </c>
      <c r="DDW41" s="2">
        <v>19590</v>
      </c>
      <c r="DDX41" s="2">
        <v>268415</v>
      </c>
      <c r="DDY41" s="2">
        <v>176773</v>
      </c>
      <c r="DDZ41" s="2">
        <v>3624</v>
      </c>
      <c r="DEA41" s="2">
        <v>6727</v>
      </c>
      <c r="DEB41" s="2">
        <v>0</v>
      </c>
      <c r="DEC41" s="2">
        <v>2273</v>
      </c>
      <c r="DED41" s="2">
        <v>15685</v>
      </c>
      <c r="DEE41" s="2">
        <v>7341</v>
      </c>
      <c r="DEF41" s="2">
        <v>483</v>
      </c>
      <c r="DEG41" s="2">
        <v>7252</v>
      </c>
      <c r="DEH41" s="2">
        <v>453</v>
      </c>
      <c r="DEI41" s="2">
        <v>0</v>
      </c>
      <c r="DEJ41" s="2">
        <v>1253</v>
      </c>
      <c r="DEK41" s="2">
        <v>3680</v>
      </c>
      <c r="DEL41" s="2">
        <v>957</v>
      </c>
      <c r="DEM41" s="2">
        <v>2258</v>
      </c>
      <c r="DEN41" s="2">
        <v>11043</v>
      </c>
      <c r="DEO41" s="2">
        <v>2800</v>
      </c>
      <c r="DEP41" s="2">
        <v>2824</v>
      </c>
      <c r="DEQ41" s="2">
        <v>2831</v>
      </c>
      <c r="DER41" s="2">
        <v>3759</v>
      </c>
      <c r="DES41" s="2">
        <v>3623</v>
      </c>
      <c r="DET41" s="2">
        <v>4509</v>
      </c>
      <c r="DEU41" s="2">
        <v>6386</v>
      </c>
      <c r="DEV41" s="2">
        <v>203</v>
      </c>
      <c r="DEW41" s="2">
        <v>13902</v>
      </c>
      <c r="DEX41" s="2">
        <v>140514</v>
      </c>
      <c r="DEY41" s="2">
        <v>73717</v>
      </c>
      <c r="DEZ41" s="2">
        <v>51001</v>
      </c>
      <c r="DFA41" s="2">
        <v>5582</v>
      </c>
      <c r="DFB41" s="2">
        <v>31579</v>
      </c>
      <c r="DFC41" s="2">
        <v>7432</v>
      </c>
      <c r="DFD41" s="2">
        <v>40019</v>
      </c>
      <c r="DFE41" s="2">
        <v>12420</v>
      </c>
      <c r="DFF41" s="2">
        <v>24843</v>
      </c>
      <c r="DFG41" s="2">
        <v>88345</v>
      </c>
      <c r="DFH41" s="2">
        <v>35583</v>
      </c>
      <c r="DFI41" s="2">
        <v>10325</v>
      </c>
      <c r="DFJ41" s="2">
        <v>21845</v>
      </c>
      <c r="DFK41" s="2">
        <v>19948</v>
      </c>
      <c r="DFL41" s="2">
        <v>33086</v>
      </c>
      <c r="DFM41" s="2">
        <v>3096</v>
      </c>
      <c r="DFN41" s="2">
        <v>60391</v>
      </c>
      <c r="DFO41" s="2">
        <v>15200</v>
      </c>
      <c r="DFP41" s="2">
        <v>55951</v>
      </c>
      <c r="DFQ41" s="2">
        <v>188883</v>
      </c>
      <c r="DFR41" s="2">
        <v>11579</v>
      </c>
      <c r="DFS41" s="2">
        <v>194480</v>
      </c>
      <c r="DFT41" s="2">
        <v>1068145</v>
      </c>
      <c r="DFU41" s="2">
        <v>34284</v>
      </c>
      <c r="DFV41" s="2">
        <v>10902</v>
      </c>
      <c r="DFW41" s="2">
        <v>5836</v>
      </c>
      <c r="DFX41" s="2">
        <v>29117</v>
      </c>
      <c r="DFY41" s="2">
        <v>186489</v>
      </c>
      <c r="DFZ41" s="2">
        <v>498741</v>
      </c>
      <c r="DGA41" s="2">
        <v>26800</v>
      </c>
      <c r="DGB41" s="2">
        <v>661804</v>
      </c>
      <c r="DGC41" s="2">
        <v>74876</v>
      </c>
      <c r="DGD41" s="2">
        <v>309778</v>
      </c>
      <c r="DGE41" s="2">
        <v>65262</v>
      </c>
      <c r="DGF41" s="2">
        <v>66703</v>
      </c>
      <c r="DGG41" s="2">
        <v>22760</v>
      </c>
      <c r="DGH41" s="2">
        <v>43273</v>
      </c>
      <c r="DGI41" s="2" t="s">
        <v>5</v>
      </c>
      <c r="DGJ41" s="2">
        <v>38558</v>
      </c>
      <c r="DGK41" s="2">
        <v>24</v>
      </c>
      <c r="DGL41" s="2" t="s">
        <v>5</v>
      </c>
      <c r="DGM41" s="2">
        <v>24560</v>
      </c>
      <c r="DGN41" s="2">
        <v>16529</v>
      </c>
      <c r="DGO41" s="2">
        <v>30344</v>
      </c>
      <c r="DGP41" s="2">
        <v>112533</v>
      </c>
      <c r="DGQ41" s="2" t="s">
        <v>5</v>
      </c>
      <c r="DGR41" s="2">
        <v>29539</v>
      </c>
      <c r="DGS41" s="2">
        <v>3854</v>
      </c>
      <c r="DGT41" s="2">
        <v>225661</v>
      </c>
      <c r="DGU41" s="2">
        <v>21303</v>
      </c>
      <c r="DGV41" s="2">
        <v>11413</v>
      </c>
      <c r="DGW41" s="2">
        <v>101867</v>
      </c>
      <c r="DGX41" s="2">
        <v>241</v>
      </c>
      <c r="DGY41" s="2">
        <v>85652</v>
      </c>
      <c r="DGZ41" s="2">
        <v>80197</v>
      </c>
      <c r="DHA41" s="2">
        <v>172917</v>
      </c>
      <c r="DHB41" s="2">
        <v>308078</v>
      </c>
      <c r="DHC41" s="2">
        <v>62763</v>
      </c>
      <c r="DHD41" s="2" t="s">
        <v>5</v>
      </c>
      <c r="DHE41" s="2">
        <v>10856</v>
      </c>
      <c r="DHF41" s="2">
        <v>53834</v>
      </c>
      <c r="DHG41" s="2">
        <v>36105</v>
      </c>
      <c r="DHH41" s="2">
        <v>6703</v>
      </c>
      <c r="DHI41" s="2">
        <v>3945885</v>
      </c>
      <c r="DHJ41" s="2">
        <v>1485</v>
      </c>
      <c r="DHK41" s="2">
        <v>47421</v>
      </c>
      <c r="DHL41" s="2">
        <v>154486</v>
      </c>
      <c r="DHM41" s="2">
        <v>12020</v>
      </c>
      <c r="DHN41" s="2">
        <v>267613</v>
      </c>
      <c r="DHO41" s="2">
        <v>745547</v>
      </c>
      <c r="DHP41" s="2">
        <v>11723</v>
      </c>
      <c r="DHQ41" s="2">
        <v>38002</v>
      </c>
      <c r="DHR41" s="2">
        <v>72867</v>
      </c>
      <c r="DHS41" s="2">
        <v>139352</v>
      </c>
      <c r="DHT41" s="2">
        <v>106841</v>
      </c>
      <c r="DHU41" s="2">
        <v>57963</v>
      </c>
      <c r="DHV41" s="2">
        <v>25527</v>
      </c>
      <c r="DHW41" s="2">
        <v>739</v>
      </c>
      <c r="DHX41" s="2">
        <v>73502</v>
      </c>
      <c r="DHY41" s="2">
        <v>19769</v>
      </c>
      <c r="DHZ41" s="2">
        <v>9077</v>
      </c>
      <c r="DIA41" s="2">
        <v>826</v>
      </c>
      <c r="DIB41" s="2">
        <v>20905</v>
      </c>
      <c r="DIC41" s="2">
        <v>20055</v>
      </c>
      <c r="DID41" s="2">
        <v>21634</v>
      </c>
      <c r="DIE41" s="2">
        <v>29820</v>
      </c>
      <c r="DIF41" s="2">
        <v>86738</v>
      </c>
      <c r="DIG41" s="2">
        <v>52048</v>
      </c>
      <c r="DIH41" s="2">
        <v>8248</v>
      </c>
      <c r="DII41" s="2">
        <v>8589</v>
      </c>
      <c r="DIJ41" s="2">
        <v>110058</v>
      </c>
      <c r="DIK41" s="2">
        <v>9684</v>
      </c>
      <c r="DIL41" s="2">
        <v>36001</v>
      </c>
      <c r="DIM41" s="2">
        <v>16898</v>
      </c>
      <c r="DIN41" s="2">
        <v>4858</v>
      </c>
      <c r="DIO41" s="2">
        <v>103545</v>
      </c>
      <c r="DIP41" s="2">
        <v>24232</v>
      </c>
      <c r="DIQ41" s="2">
        <v>29283</v>
      </c>
      <c r="DIR41" s="2">
        <v>63212</v>
      </c>
      <c r="DIS41" s="2">
        <v>717448</v>
      </c>
      <c r="DIT41" s="2">
        <v>4372</v>
      </c>
      <c r="DIU41" s="2">
        <v>422670</v>
      </c>
      <c r="DIV41" s="2">
        <v>0</v>
      </c>
      <c r="DIW41" s="2">
        <v>92028</v>
      </c>
      <c r="DIX41" s="2">
        <v>58907</v>
      </c>
      <c r="DIY41" s="2">
        <v>131351</v>
      </c>
      <c r="DIZ41" s="2">
        <v>26169</v>
      </c>
      <c r="DJA41" s="2">
        <v>8112</v>
      </c>
      <c r="DJB41" s="2" t="s">
        <v>5</v>
      </c>
      <c r="DJC41" s="2">
        <v>170011</v>
      </c>
      <c r="DJD41" s="2">
        <v>87005</v>
      </c>
      <c r="DJE41" s="2">
        <v>389</v>
      </c>
      <c r="DJF41" s="2">
        <v>4334</v>
      </c>
      <c r="DJG41" s="2">
        <v>22736</v>
      </c>
      <c r="DJH41" s="2">
        <v>1175359</v>
      </c>
      <c r="DJI41" s="2">
        <v>55051</v>
      </c>
      <c r="DJJ41" s="2">
        <v>1916159</v>
      </c>
      <c r="DJK41" s="2">
        <v>61949</v>
      </c>
      <c r="DJL41" s="2">
        <v>26343</v>
      </c>
      <c r="DJM41" s="2" t="s">
        <v>5</v>
      </c>
      <c r="DJN41" s="2">
        <v>56000</v>
      </c>
      <c r="DJO41" s="2" t="s">
        <v>5</v>
      </c>
      <c r="DJP41" s="2">
        <v>90845</v>
      </c>
      <c r="DJQ41" s="2">
        <v>107058</v>
      </c>
      <c r="DJR41" s="2">
        <v>167017</v>
      </c>
      <c r="DJS41" s="2">
        <v>91050</v>
      </c>
      <c r="DJT41" s="2">
        <v>12426</v>
      </c>
      <c r="DJU41" s="2" t="s">
        <v>5</v>
      </c>
      <c r="DJV41" s="2">
        <v>663018</v>
      </c>
      <c r="DJW41" s="2" t="s">
        <v>5</v>
      </c>
      <c r="DJX41" s="2">
        <v>227313</v>
      </c>
      <c r="DJY41" s="2" t="s">
        <v>5</v>
      </c>
      <c r="DJZ41" s="2">
        <v>17475</v>
      </c>
      <c r="DKA41" s="2" t="s">
        <v>5</v>
      </c>
      <c r="DKB41" s="2" t="s">
        <v>5</v>
      </c>
      <c r="DKC41" s="2" t="s">
        <v>5</v>
      </c>
      <c r="DKD41" s="2" t="s">
        <v>5</v>
      </c>
      <c r="DKE41" s="2" t="s">
        <v>5</v>
      </c>
      <c r="DKF41" s="2" t="s">
        <v>5</v>
      </c>
      <c r="DKG41" s="2" t="s">
        <v>5</v>
      </c>
      <c r="DKH41" s="2" t="s">
        <v>5</v>
      </c>
      <c r="DKI41" s="2" t="s">
        <v>5</v>
      </c>
      <c r="DKJ41" s="2" t="s">
        <v>5</v>
      </c>
      <c r="DKK41" s="2" t="s">
        <v>5</v>
      </c>
      <c r="DKL41" s="2" t="s">
        <v>5</v>
      </c>
      <c r="DKM41" s="2" t="s">
        <v>5</v>
      </c>
      <c r="DKN41" s="2" t="s">
        <v>5</v>
      </c>
      <c r="DKO41" s="2">
        <v>2943</v>
      </c>
      <c r="DKP41" s="2" t="s">
        <v>5</v>
      </c>
      <c r="DKQ41" s="2" t="s">
        <v>5</v>
      </c>
      <c r="DKR41" s="2" t="s">
        <v>5</v>
      </c>
      <c r="DKS41" s="2">
        <v>6744</v>
      </c>
      <c r="DKT41" s="2" t="s">
        <v>5</v>
      </c>
      <c r="DKU41" s="2">
        <v>27826</v>
      </c>
      <c r="DKV41" s="2" t="s">
        <v>5</v>
      </c>
      <c r="DKW41" s="2">
        <v>9681</v>
      </c>
      <c r="DKX41" s="2" t="s">
        <v>5</v>
      </c>
      <c r="DKY41" s="2">
        <v>61048</v>
      </c>
      <c r="DKZ41" s="2" t="s">
        <v>5</v>
      </c>
      <c r="DLA41" s="2" t="s">
        <v>5</v>
      </c>
      <c r="DLB41" s="2">
        <v>822851</v>
      </c>
      <c r="DLC41" s="2" t="s">
        <v>5</v>
      </c>
      <c r="DLD41" s="2" t="s">
        <v>5</v>
      </c>
      <c r="DLE41" s="2">
        <v>0</v>
      </c>
      <c r="DLF41" s="2" t="s">
        <v>5</v>
      </c>
      <c r="DLG41" s="2" t="s">
        <v>5</v>
      </c>
      <c r="DLH41" s="2">
        <v>15751</v>
      </c>
      <c r="DLI41" s="2">
        <v>42257</v>
      </c>
      <c r="DLJ41" s="2">
        <v>25253</v>
      </c>
      <c r="DLK41" s="2">
        <v>10538</v>
      </c>
      <c r="DLL41" s="2">
        <v>5888</v>
      </c>
      <c r="DLM41" s="2" t="s">
        <v>5</v>
      </c>
      <c r="DLN41" s="2">
        <v>284226</v>
      </c>
      <c r="DLO41" s="2" t="s">
        <v>5</v>
      </c>
      <c r="DLP41" s="2" t="s">
        <v>5</v>
      </c>
      <c r="DLQ41" s="2" t="s">
        <v>5</v>
      </c>
      <c r="DLR41" s="2" t="s">
        <v>5</v>
      </c>
      <c r="DLS41" s="2" t="s">
        <v>5</v>
      </c>
      <c r="DLT41" s="2" t="s">
        <v>5</v>
      </c>
      <c r="DLU41" s="2" t="s">
        <v>5</v>
      </c>
      <c r="DLV41" s="2">
        <v>22125</v>
      </c>
      <c r="DLW41" s="2">
        <v>360759</v>
      </c>
      <c r="DLX41" s="2" t="s">
        <v>5</v>
      </c>
      <c r="DLY41" s="2" t="s">
        <v>5</v>
      </c>
      <c r="DLZ41" s="2" t="s">
        <v>5</v>
      </c>
      <c r="DMA41" s="2">
        <v>52210</v>
      </c>
      <c r="DMB41" s="2" t="s">
        <v>5</v>
      </c>
      <c r="DMC41" s="2" t="s">
        <v>5</v>
      </c>
      <c r="DMD41" s="2">
        <v>17758000</v>
      </c>
      <c r="DME41" s="2">
        <v>113878</v>
      </c>
      <c r="DMF41" s="2">
        <v>145315</v>
      </c>
      <c r="DMG41" s="2">
        <v>1078845</v>
      </c>
      <c r="DMH41" s="2" t="s">
        <v>5</v>
      </c>
      <c r="DMI41" s="2" t="s">
        <v>5</v>
      </c>
      <c r="DMJ41" s="2">
        <v>6592</v>
      </c>
      <c r="DMK41" s="2">
        <v>3462</v>
      </c>
      <c r="DML41" s="2">
        <v>41538</v>
      </c>
      <c r="DMM41" s="2" t="s">
        <v>5</v>
      </c>
      <c r="DMN41" s="2">
        <v>107394</v>
      </c>
      <c r="DMO41" s="2">
        <v>42445</v>
      </c>
      <c r="DMP41" s="2" t="s">
        <v>5</v>
      </c>
      <c r="DMQ41" s="2">
        <v>17460</v>
      </c>
      <c r="DMR41" s="2">
        <v>67312</v>
      </c>
      <c r="DMS41" s="2">
        <v>20844</v>
      </c>
      <c r="DMT41" s="2">
        <v>7614389</v>
      </c>
      <c r="DMU41" s="2">
        <v>118122</v>
      </c>
      <c r="DMV41" s="2">
        <v>20202</v>
      </c>
      <c r="DMW41" s="2">
        <v>3586</v>
      </c>
      <c r="DMX41" s="2">
        <v>12492</v>
      </c>
      <c r="DMY41" s="2">
        <v>424</v>
      </c>
      <c r="DMZ41" s="2">
        <v>105646</v>
      </c>
      <c r="DNA41" s="2">
        <v>12893</v>
      </c>
      <c r="DNB41" s="2" t="s">
        <v>5</v>
      </c>
      <c r="DNC41" s="2">
        <v>1703</v>
      </c>
      <c r="DND41" s="2">
        <v>107285</v>
      </c>
      <c r="DNE41" s="2" t="s">
        <v>5</v>
      </c>
      <c r="DNF41" s="2">
        <v>199197</v>
      </c>
      <c r="DNG41" s="2">
        <v>306</v>
      </c>
      <c r="DNH41" s="2" t="s">
        <v>5</v>
      </c>
      <c r="DNI41" s="2" t="s">
        <v>5</v>
      </c>
      <c r="DNJ41" s="2" t="s">
        <v>5</v>
      </c>
      <c r="DNK41" s="2">
        <v>605159</v>
      </c>
      <c r="DNL41" s="2">
        <v>65669</v>
      </c>
      <c r="DNM41" s="2">
        <v>152196</v>
      </c>
      <c r="DNN41" s="2" t="s">
        <v>5</v>
      </c>
      <c r="DNO41" s="2" t="s">
        <v>5</v>
      </c>
      <c r="DNP41" s="2" t="s">
        <v>5</v>
      </c>
      <c r="DNQ41" s="2">
        <v>76230</v>
      </c>
      <c r="DNR41" s="2" t="s">
        <v>5</v>
      </c>
      <c r="DNS41" s="2" t="s">
        <v>5</v>
      </c>
      <c r="DNT41" s="2">
        <v>444052</v>
      </c>
      <c r="DNU41" s="2" t="s">
        <v>5</v>
      </c>
      <c r="DNV41" s="2">
        <v>551976</v>
      </c>
      <c r="DNW41" s="2">
        <v>77422</v>
      </c>
      <c r="DNX41" s="2" t="s">
        <v>5</v>
      </c>
      <c r="DNY41" s="2" t="s">
        <v>5</v>
      </c>
      <c r="DNZ41" s="2" t="s">
        <v>5</v>
      </c>
      <c r="DOA41" s="2" t="s">
        <v>5</v>
      </c>
      <c r="DOB41" s="2" t="s">
        <v>5</v>
      </c>
      <c r="DOC41" s="2">
        <v>72441</v>
      </c>
      <c r="DOD41" s="2" t="s">
        <v>5</v>
      </c>
      <c r="DOE41" s="2" t="s">
        <v>5</v>
      </c>
      <c r="DOF41" s="2" t="s">
        <v>5</v>
      </c>
      <c r="DOG41" s="2" t="s">
        <v>5</v>
      </c>
      <c r="DOH41" s="2">
        <v>43015</v>
      </c>
      <c r="DOI41" s="2" t="s">
        <v>5</v>
      </c>
      <c r="DOJ41" s="2">
        <v>19250697</v>
      </c>
      <c r="DOK41" s="2">
        <v>9026</v>
      </c>
      <c r="DOL41" s="2" t="s">
        <v>5</v>
      </c>
      <c r="DOM41" s="2">
        <v>91253</v>
      </c>
      <c r="DON41" s="2">
        <v>9590</v>
      </c>
      <c r="DOO41" s="2" t="s">
        <v>5</v>
      </c>
      <c r="DOP41" s="2" t="s">
        <v>5</v>
      </c>
      <c r="DOQ41" s="2">
        <v>138876</v>
      </c>
      <c r="DOR41" s="2" t="s">
        <v>5</v>
      </c>
      <c r="DOS41" s="2" t="s">
        <v>5</v>
      </c>
      <c r="DOT41" s="2">
        <v>3179674</v>
      </c>
      <c r="DOU41" s="2" t="s">
        <v>5</v>
      </c>
      <c r="DOV41" s="2">
        <v>128558</v>
      </c>
      <c r="DOW41" s="2">
        <v>27529000</v>
      </c>
      <c r="DOX41" s="2" t="s">
        <v>5</v>
      </c>
      <c r="DOY41" s="2" t="s">
        <v>5</v>
      </c>
      <c r="DOZ41" s="2" t="s">
        <v>5</v>
      </c>
      <c r="DPA41" s="2" t="s">
        <v>5</v>
      </c>
      <c r="DPB41" s="2" t="s">
        <v>5</v>
      </c>
      <c r="DPC41" s="2" t="s">
        <v>5</v>
      </c>
      <c r="DPD41" s="2">
        <v>273293</v>
      </c>
      <c r="DPE41" s="2">
        <v>0</v>
      </c>
      <c r="DPF41" s="2">
        <v>207082</v>
      </c>
      <c r="DPG41" s="2" t="s">
        <v>5</v>
      </c>
      <c r="DPH41" s="2" t="s">
        <v>5</v>
      </c>
      <c r="DPI41" s="2" t="s">
        <v>5</v>
      </c>
      <c r="DPJ41" s="2" t="s">
        <v>5</v>
      </c>
      <c r="DPK41" s="2">
        <v>38682</v>
      </c>
      <c r="DPL41" s="2">
        <v>156319</v>
      </c>
      <c r="DPM41" s="2" t="s">
        <v>5</v>
      </c>
      <c r="DPN41" s="2" t="s">
        <v>5</v>
      </c>
      <c r="DPO41" s="2">
        <v>15292</v>
      </c>
      <c r="DPP41" s="2">
        <v>110382</v>
      </c>
      <c r="DPQ41" s="2" t="s">
        <v>5</v>
      </c>
      <c r="DPR41" s="2">
        <v>114538</v>
      </c>
      <c r="DPS41" s="2">
        <v>89792</v>
      </c>
      <c r="DPT41" s="2">
        <v>86601</v>
      </c>
      <c r="DPU41" s="2">
        <v>1580756</v>
      </c>
      <c r="DPV41" s="2" t="s">
        <v>5</v>
      </c>
      <c r="DPW41" s="2" t="s">
        <v>5</v>
      </c>
      <c r="DPX41" s="2">
        <v>137447</v>
      </c>
      <c r="DPY41" s="2">
        <v>69004</v>
      </c>
      <c r="DPZ41" s="2">
        <v>319453</v>
      </c>
      <c r="DQA41" s="2">
        <v>3079</v>
      </c>
      <c r="DQB41" s="2">
        <v>36578</v>
      </c>
      <c r="DQC41" s="2" t="s">
        <v>5</v>
      </c>
      <c r="DQD41" s="2" t="s">
        <v>5</v>
      </c>
      <c r="DQE41" s="2">
        <v>2820622</v>
      </c>
      <c r="DQF41" s="2">
        <v>21602</v>
      </c>
      <c r="DQG41" s="2">
        <v>6627</v>
      </c>
      <c r="DQH41" s="2">
        <v>11155</v>
      </c>
      <c r="DQI41" s="2" t="s">
        <v>5</v>
      </c>
      <c r="DQJ41" s="2" t="s">
        <v>5</v>
      </c>
      <c r="DQK41" s="2">
        <v>171844</v>
      </c>
      <c r="DQL41" s="2" t="s">
        <v>5</v>
      </c>
      <c r="DQM41" s="2" t="s">
        <v>5</v>
      </c>
      <c r="DQN41" s="2" t="s">
        <v>5</v>
      </c>
      <c r="DQO41" s="2" t="s">
        <v>5</v>
      </c>
      <c r="DQP41" s="2">
        <v>13180</v>
      </c>
      <c r="DQQ41" s="2">
        <v>73160</v>
      </c>
      <c r="DQR41" s="2" t="s">
        <v>5</v>
      </c>
      <c r="DQS41" s="2" t="s">
        <v>5</v>
      </c>
      <c r="DQT41" s="2">
        <v>46876</v>
      </c>
      <c r="DQU41" s="2" t="s">
        <v>5</v>
      </c>
      <c r="DQV41" s="2" t="s">
        <v>5</v>
      </c>
      <c r="DQW41" s="2">
        <v>8279</v>
      </c>
      <c r="DQX41" s="2" t="s">
        <v>5</v>
      </c>
      <c r="DQY41" s="2" t="s">
        <v>5</v>
      </c>
      <c r="DQZ41" s="2" t="s">
        <v>5</v>
      </c>
      <c r="DRA41" s="2" t="s">
        <v>5</v>
      </c>
      <c r="DRB41" s="2">
        <v>93030</v>
      </c>
      <c r="DRC41" s="2">
        <v>171715</v>
      </c>
      <c r="DRD41" s="2" t="s">
        <v>5</v>
      </c>
      <c r="DRE41" s="2" t="s">
        <v>5</v>
      </c>
      <c r="DRF41" s="2">
        <v>282894</v>
      </c>
      <c r="DRG41" s="2">
        <v>182806</v>
      </c>
      <c r="DRH41" s="2">
        <v>1686</v>
      </c>
      <c r="DRI41" s="2">
        <v>18749</v>
      </c>
      <c r="DRJ41" s="2">
        <v>5471581</v>
      </c>
      <c r="DRK41" s="2">
        <v>23862</v>
      </c>
      <c r="DRL41" s="2">
        <v>3661</v>
      </c>
      <c r="DRM41" s="2">
        <v>98812</v>
      </c>
      <c r="DRN41" s="2">
        <v>120571</v>
      </c>
      <c r="DRO41" s="2">
        <v>5931</v>
      </c>
      <c r="DRP41" s="2">
        <v>13800</v>
      </c>
      <c r="DRQ41" s="2">
        <v>32941</v>
      </c>
      <c r="DRR41" s="2">
        <v>17978</v>
      </c>
      <c r="DRS41" s="2">
        <v>16763</v>
      </c>
      <c r="DRT41" s="2">
        <v>118820</v>
      </c>
      <c r="DRU41" s="2" t="s">
        <v>5</v>
      </c>
      <c r="DRV41" s="2">
        <v>668373</v>
      </c>
      <c r="DRW41" s="2" t="s">
        <v>5</v>
      </c>
      <c r="DRX41" s="2" t="s">
        <v>5</v>
      </c>
      <c r="DRY41" s="2" t="s">
        <v>5</v>
      </c>
      <c r="DRZ41" s="2">
        <v>92238</v>
      </c>
      <c r="DSA41" s="2" t="s">
        <v>5</v>
      </c>
      <c r="DSB41" s="2" t="s">
        <v>5</v>
      </c>
      <c r="DSC41" s="2" t="s">
        <v>5</v>
      </c>
      <c r="DSD41" s="2">
        <v>13805</v>
      </c>
      <c r="DSE41" s="2" t="s">
        <v>5</v>
      </c>
      <c r="DSF41" s="2">
        <v>18463</v>
      </c>
      <c r="DSG41" s="2">
        <v>1375</v>
      </c>
      <c r="DSH41" s="2">
        <v>54275</v>
      </c>
      <c r="DSI41" s="2" t="s">
        <v>5</v>
      </c>
      <c r="DSJ41" s="2">
        <v>593800</v>
      </c>
      <c r="DSK41" s="2" t="s">
        <v>5</v>
      </c>
      <c r="DSL41" s="2">
        <v>8706</v>
      </c>
      <c r="DSM41" s="2">
        <v>4304</v>
      </c>
      <c r="DSN41" s="2">
        <v>0</v>
      </c>
      <c r="DSO41" s="2">
        <v>9310</v>
      </c>
      <c r="DSP41" s="2">
        <v>1293</v>
      </c>
      <c r="DSQ41" s="2">
        <v>10855</v>
      </c>
      <c r="DSR41" s="2">
        <v>20426</v>
      </c>
      <c r="DSS41" s="2">
        <v>261823</v>
      </c>
      <c r="DST41" s="2">
        <v>4671</v>
      </c>
      <c r="DSU41" s="2">
        <v>28715</v>
      </c>
      <c r="DSV41" s="2">
        <v>8916</v>
      </c>
      <c r="DSW41" s="2">
        <v>20872</v>
      </c>
      <c r="DSX41" s="2">
        <v>5373</v>
      </c>
      <c r="DSY41" s="2">
        <v>497</v>
      </c>
      <c r="DSZ41" s="2">
        <v>38419</v>
      </c>
      <c r="DTA41" s="2">
        <v>9460</v>
      </c>
      <c r="DTB41" s="2">
        <v>441</v>
      </c>
      <c r="DTC41" s="2">
        <v>368</v>
      </c>
      <c r="DTD41" s="2">
        <v>4858</v>
      </c>
      <c r="DTE41" s="2">
        <v>0</v>
      </c>
      <c r="DTF41" s="2">
        <v>1035</v>
      </c>
      <c r="DTG41" s="2">
        <v>13036000</v>
      </c>
      <c r="DTH41" s="2">
        <v>5514</v>
      </c>
      <c r="DTI41" s="2">
        <v>1026</v>
      </c>
      <c r="DTJ41" s="2">
        <v>28041</v>
      </c>
      <c r="DTK41" s="2">
        <v>7930</v>
      </c>
      <c r="DTL41" s="2">
        <v>59598</v>
      </c>
      <c r="DTM41" s="2">
        <v>2331</v>
      </c>
      <c r="DTN41" s="2">
        <v>25449</v>
      </c>
      <c r="DTO41" s="2">
        <v>135860</v>
      </c>
      <c r="DTP41" s="2">
        <v>31507</v>
      </c>
      <c r="DTQ41" s="2">
        <v>12022</v>
      </c>
      <c r="DTR41" s="2">
        <v>7925</v>
      </c>
      <c r="DTS41" s="2">
        <v>570173</v>
      </c>
      <c r="DTT41" s="2">
        <v>4353</v>
      </c>
      <c r="DTU41" s="2">
        <v>194098</v>
      </c>
      <c r="DTV41" s="2">
        <v>81653</v>
      </c>
      <c r="DTW41" s="2">
        <v>300</v>
      </c>
      <c r="DTX41" s="2">
        <v>10259</v>
      </c>
      <c r="DTY41" s="2">
        <v>15103</v>
      </c>
      <c r="DTZ41" s="2">
        <v>5765</v>
      </c>
      <c r="DUA41" s="2">
        <v>224403</v>
      </c>
      <c r="DUB41" s="2">
        <v>5638</v>
      </c>
      <c r="DUC41" s="2">
        <v>557</v>
      </c>
      <c r="DUD41" s="2">
        <v>20812</v>
      </c>
      <c r="DUE41" s="2">
        <v>1286</v>
      </c>
      <c r="DUF41" s="2">
        <v>9233</v>
      </c>
      <c r="DUG41" s="2">
        <v>29444</v>
      </c>
      <c r="DUH41" s="2">
        <v>11529432</v>
      </c>
      <c r="DUI41" s="2">
        <v>2201</v>
      </c>
      <c r="DUJ41" s="2">
        <v>12308</v>
      </c>
      <c r="DUK41" s="2">
        <v>4675</v>
      </c>
      <c r="DUL41" s="2">
        <v>30450</v>
      </c>
      <c r="DUM41" s="2">
        <v>47312</v>
      </c>
      <c r="DUN41" s="2">
        <v>11751</v>
      </c>
      <c r="DUO41" s="2">
        <v>852</v>
      </c>
      <c r="DUP41" s="2">
        <v>102356</v>
      </c>
      <c r="DUQ41" s="2">
        <v>18909</v>
      </c>
      <c r="DUR41" s="2">
        <v>89240</v>
      </c>
      <c r="DUS41" s="2">
        <v>1029</v>
      </c>
      <c r="DUT41" s="2">
        <v>3243</v>
      </c>
      <c r="DUU41" s="2">
        <v>279620</v>
      </c>
      <c r="DUV41" s="2">
        <v>0</v>
      </c>
      <c r="DUW41" s="2">
        <v>7382</v>
      </c>
      <c r="DUX41" s="2">
        <v>454</v>
      </c>
      <c r="DUY41" s="2">
        <v>2585</v>
      </c>
      <c r="DUZ41" s="2">
        <v>31961</v>
      </c>
      <c r="DVA41" s="2">
        <v>18821</v>
      </c>
      <c r="DVB41" s="2">
        <v>61866</v>
      </c>
      <c r="DVC41" s="2">
        <v>6276</v>
      </c>
      <c r="DVD41" s="2">
        <v>5630</v>
      </c>
      <c r="DVE41" s="2">
        <v>4965</v>
      </c>
      <c r="DVF41" s="2">
        <v>6302</v>
      </c>
      <c r="DVG41" s="2">
        <v>31440</v>
      </c>
      <c r="DVH41" s="2">
        <v>11492</v>
      </c>
      <c r="DVI41" s="2">
        <v>141174</v>
      </c>
      <c r="DVJ41" s="2">
        <v>1722</v>
      </c>
      <c r="DVK41" s="2">
        <v>9756</v>
      </c>
      <c r="DVL41" s="2">
        <v>0</v>
      </c>
      <c r="DVM41" s="2">
        <v>23153</v>
      </c>
      <c r="DVN41" s="2">
        <v>771132</v>
      </c>
      <c r="DVO41" s="2">
        <v>13374</v>
      </c>
      <c r="DVP41" s="2">
        <v>284</v>
      </c>
      <c r="DVQ41" s="2">
        <v>4031</v>
      </c>
      <c r="DVR41" s="2">
        <v>498</v>
      </c>
      <c r="DVS41" s="2">
        <v>12249</v>
      </c>
      <c r="DVT41" s="2">
        <v>12185</v>
      </c>
      <c r="DVU41" s="2">
        <v>1500</v>
      </c>
      <c r="DVV41" s="2">
        <v>7514</v>
      </c>
      <c r="DVW41" s="2">
        <v>8525</v>
      </c>
      <c r="DVX41" s="2">
        <v>18904</v>
      </c>
      <c r="DVY41" s="2">
        <v>68008</v>
      </c>
      <c r="DVZ41" s="2">
        <v>2192</v>
      </c>
      <c r="DWA41" s="2">
        <v>110</v>
      </c>
      <c r="DWB41" s="2">
        <v>3291</v>
      </c>
      <c r="DWC41" s="2">
        <v>17585</v>
      </c>
      <c r="DWD41" s="2">
        <v>28485</v>
      </c>
      <c r="DWE41" s="2">
        <v>1401</v>
      </c>
      <c r="DWF41" s="2">
        <v>12689</v>
      </c>
      <c r="DWG41" s="2">
        <v>38889</v>
      </c>
      <c r="DWH41" s="2">
        <v>9802</v>
      </c>
      <c r="DWI41" s="2">
        <v>16982</v>
      </c>
      <c r="DWJ41" s="2">
        <v>33732</v>
      </c>
      <c r="DWK41" s="2">
        <v>8621</v>
      </c>
      <c r="DWL41" s="2">
        <v>10476</v>
      </c>
      <c r="DWM41" s="2">
        <v>16907</v>
      </c>
      <c r="DWN41" s="2">
        <v>0</v>
      </c>
      <c r="DWO41" s="2">
        <v>4288</v>
      </c>
      <c r="DWP41" s="2">
        <v>23286</v>
      </c>
      <c r="DWQ41" s="2">
        <v>2228</v>
      </c>
      <c r="DWR41" s="2">
        <v>25069</v>
      </c>
      <c r="DWS41" s="2">
        <v>8397</v>
      </c>
      <c r="DWT41" s="2">
        <v>7045</v>
      </c>
      <c r="DWU41" s="2">
        <v>2187</v>
      </c>
      <c r="DWV41" s="2">
        <v>2738</v>
      </c>
      <c r="DWW41" s="2">
        <v>6076</v>
      </c>
      <c r="DWX41" s="2">
        <v>4419</v>
      </c>
      <c r="DWY41" s="2">
        <v>110</v>
      </c>
      <c r="DWZ41" s="2">
        <v>7960</v>
      </c>
      <c r="DXA41" s="2">
        <v>12487</v>
      </c>
      <c r="DXB41" s="2">
        <v>29801</v>
      </c>
      <c r="DXC41" s="2">
        <v>6006</v>
      </c>
      <c r="DXD41" s="2">
        <v>9146683</v>
      </c>
      <c r="DXE41" s="2">
        <v>7198</v>
      </c>
      <c r="DXF41" s="2">
        <v>100</v>
      </c>
      <c r="DXG41" s="2">
        <v>32797</v>
      </c>
      <c r="DXH41" s="2">
        <v>6640</v>
      </c>
      <c r="DXI41" s="2">
        <v>58759</v>
      </c>
      <c r="DXJ41" s="2">
        <v>30574</v>
      </c>
      <c r="DXK41" s="2">
        <v>57194</v>
      </c>
      <c r="DXL41" s="2">
        <v>14158</v>
      </c>
      <c r="DXM41" s="2">
        <v>45416</v>
      </c>
      <c r="DXN41" s="2">
        <v>1731</v>
      </c>
      <c r="DXO41" s="2">
        <v>54528</v>
      </c>
      <c r="DXP41" s="2">
        <v>14262</v>
      </c>
      <c r="DXQ41" s="2">
        <v>5599</v>
      </c>
      <c r="DXR41" s="2">
        <v>245</v>
      </c>
      <c r="DXS41" s="2">
        <v>13445</v>
      </c>
      <c r="DXT41" s="2">
        <v>151</v>
      </c>
      <c r="DXU41" s="2">
        <v>4619</v>
      </c>
      <c r="DXV41" s="2">
        <v>0</v>
      </c>
      <c r="DXW41" s="2">
        <v>5687</v>
      </c>
      <c r="DXX41" s="2">
        <v>17075</v>
      </c>
      <c r="DXY41" s="2">
        <v>1942</v>
      </c>
      <c r="DXZ41" s="2">
        <v>199</v>
      </c>
      <c r="DYA41" s="2">
        <v>51443</v>
      </c>
      <c r="DYB41" s="2">
        <v>55762</v>
      </c>
      <c r="DYC41" s="2">
        <v>500</v>
      </c>
      <c r="DYD41" s="2">
        <v>364</v>
      </c>
      <c r="DYE41" s="2">
        <v>73155</v>
      </c>
      <c r="DYF41" s="2">
        <v>31</v>
      </c>
      <c r="DYG41" s="2">
        <v>7295</v>
      </c>
      <c r="DYH41" s="2">
        <v>4143</v>
      </c>
      <c r="DYI41" s="2">
        <v>16327</v>
      </c>
      <c r="DYJ41" s="2">
        <v>424253</v>
      </c>
      <c r="DYK41" s="2">
        <v>51391706</v>
      </c>
      <c r="DYL41" s="2">
        <v>36079</v>
      </c>
      <c r="DYM41" s="2">
        <v>187701</v>
      </c>
      <c r="DYN41" s="2">
        <v>109421</v>
      </c>
      <c r="DYO41" s="2">
        <v>498</v>
      </c>
      <c r="DYP41" s="2">
        <v>69385</v>
      </c>
      <c r="DYQ41" s="2">
        <v>1324</v>
      </c>
      <c r="DYR41" s="2">
        <v>17011</v>
      </c>
      <c r="DYS41" s="2">
        <v>32760</v>
      </c>
      <c r="DYT41" s="2">
        <v>8420</v>
      </c>
      <c r="DYU41" s="2">
        <v>2666</v>
      </c>
      <c r="DYV41" s="2">
        <v>273</v>
      </c>
      <c r="DYW41" s="2">
        <v>7062</v>
      </c>
      <c r="DYX41" s="2">
        <v>6660</v>
      </c>
      <c r="DYY41" s="2">
        <v>1151</v>
      </c>
      <c r="DYZ41" s="2">
        <v>24330</v>
      </c>
      <c r="DZA41" s="2">
        <v>18685</v>
      </c>
      <c r="DZB41" s="2">
        <v>1012</v>
      </c>
      <c r="DZC41" s="2">
        <v>9171</v>
      </c>
      <c r="DZD41" s="2">
        <v>2750</v>
      </c>
      <c r="DZE41" s="2">
        <v>165657</v>
      </c>
      <c r="DZF41" s="2">
        <v>15838</v>
      </c>
      <c r="DZG41" s="2">
        <v>41686</v>
      </c>
      <c r="DZH41" s="2">
        <v>937</v>
      </c>
      <c r="DZI41" s="2">
        <v>12670</v>
      </c>
      <c r="DZJ41" s="2">
        <v>3356</v>
      </c>
      <c r="DZK41" s="2">
        <v>3306120</v>
      </c>
      <c r="DZL41" s="2">
        <v>0</v>
      </c>
      <c r="DZM41" s="2">
        <v>17239</v>
      </c>
      <c r="DZN41" s="2">
        <v>39049</v>
      </c>
      <c r="DZO41" s="2">
        <v>2925</v>
      </c>
      <c r="DZP41" s="2">
        <v>20207</v>
      </c>
      <c r="DZQ41" s="2">
        <v>0</v>
      </c>
      <c r="DZR41" s="2">
        <v>99</v>
      </c>
      <c r="DZS41" s="2">
        <v>23114</v>
      </c>
      <c r="DZT41" s="2">
        <v>196653</v>
      </c>
      <c r="DZU41" s="2">
        <v>66950</v>
      </c>
      <c r="DZV41" s="2">
        <v>275030</v>
      </c>
      <c r="DZW41" s="2">
        <v>100</v>
      </c>
      <c r="DZX41" s="2">
        <v>37514</v>
      </c>
      <c r="DZY41" s="2">
        <v>112837</v>
      </c>
      <c r="DZZ41" s="2">
        <v>12201</v>
      </c>
      <c r="EAA41" s="2">
        <v>14701</v>
      </c>
      <c r="EAB41" s="2">
        <v>17256</v>
      </c>
      <c r="EAC41" s="2">
        <v>1063</v>
      </c>
      <c r="EAD41" s="2">
        <v>5350</v>
      </c>
      <c r="EAE41" s="2">
        <v>0</v>
      </c>
      <c r="EAF41" s="2">
        <v>5860</v>
      </c>
      <c r="EAG41" s="2">
        <v>4297</v>
      </c>
      <c r="EAH41" s="2">
        <v>1247</v>
      </c>
      <c r="EAI41" s="2">
        <v>3431</v>
      </c>
      <c r="EAJ41" s="2">
        <v>26875</v>
      </c>
      <c r="EAK41" s="2">
        <v>6484</v>
      </c>
      <c r="EAL41" s="2">
        <v>13067</v>
      </c>
      <c r="EAM41" s="2">
        <v>5896</v>
      </c>
      <c r="EAN41" s="2">
        <v>10290</v>
      </c>
      <c r="EAO41" s="2">
        <v>2711</v>
      </c>
      <c r="EAP41" s="2">
        <v>3093</v>
      </c>
      <c r="EAQ41" s="2">
        <v>200</v>
      </c>
      <c r="EAR41" s="2">
        <v>1035</v>
      </c>
      <c r="EAS41" s="2">
        <v>8249</v>
      </c>
      <c r="EAT41" s="2">
        <v>6693</v>
      </c>
      <c r="EAU41" s="2">
        <v>10448</v>
      </c>
      <c r="EAV41" s="2">
        <v>18740</v>
      </c>
      <c r="EAW41" s="2">
        <v>39334</v>
      </c>
      <c r="EAX41" s="2">
        <v>68</v>
      </c>
      <c r="EAY41" s="2">
        <v>16535</v>
      </c>
      <c r="EAZ41" s="2">
        <v>5246</v>
      </c>
      <c r="EBA41" s="2">
        <v>18873</v>
      </c>
      <c r="EBB41" s="2">
        <v>137037</v>
      </c>
      <c r="EBC41" s="2">
        <v>47198</v>
      </c>
      <c r="EBD41" s="2">
        <v>13582</v>
      </c>
      <c r="EBE41" s="2">
        <v>34149</v>
      </c>
      <c r="EBF41" s="2">
        <v>20473</v>
      </c>
      <c r="EBG41" s="2">
        <v>14</v>
      </c>
      <c r="EBH41" s="2">
        <v>78233</v>
      </c>
      <c r="EBI41" s="2">
        <v>112851</v>
      </c>
      <c r="EBJ41" s="2">
        <v>4960</v>
      </c>
      <c r="EBK41" s="2">
        <v>504</v>
      </c>
      <c r="EBL41" s="2">
        <v>7635</v>
      </c>
      <c r="EBM41" s="2">
        <v>1719</v>
      </c>
      <c r="EBN41" s="2">
        <v>5201</v>
      </c>
      <c r="EBO41" s="2">
        <v>132</v>
      </c>
      <c r="EBP41" s="2">
        <v>12530</v>
      </c>
      <c r="EBQ41" s="2">
        <v>6175</v>
      </c>
      <c r="EBR41" s="2">
        <v>3380</v>
      </c>
      <c r="EBS41" s="2">
        <v>4102</v>
      </c>
      <c r="EBT41" s="2">
        <v>110779</v>
      </c>
      <c r="EBU41" s="2">
        <v>81453</v>
      </c>
      <c r="EBV41" s="2">
        <v>131692</v>
      </c>
      <c r="EBW41" s="2">
        <v>33672</v>
      </c>
      <c r="EBX41" s="2">
        <v>9121</v>
      </c>
      <c r="EBY41" s="2">
        <v>44150</v>
      </c>
      <c r="EBZ41" s="2">
        <v>34941</v>
      </c>
      <c r="ECA41" s="2">
        <v>9461</v>
      </c>
      <c r="ECB41" s="2">
        <v>124259</v>
      </c>
      <c r="ECC41" s="2">
        <v>60893</v>
      </c>
      <c r="ECD41" s="2">
        <v>54166</v>
      </c>
      <c r="ECE41" s="2">
        <v>6621</v>
      </c>
      <c r="ECF41" s="2">
        <v>2564</v>
      </c>
      <c r="ECG41" s="2">
        <v>78506</v>
      </c>
      <c r="ECH41" s="2">
        <v>23621</v>
      </c>
      <c r="ECI41" s="2">
        <v>418593</v>
      </c>
      <c r="ECJ41" s="2">
        <v>11</v>
      </c>
      <c r="ECK41" s="2">
        <v>27848</v>
      </c>
      <c r="ECL41" s="2">
        <v>2443</v>
      </c>
      <c r="ECM41" s="2">
        <v>11520</v>
      </c>
      <c r="ECN41" s="2">
        <v>28732</v>
      </c>
      <c r="ECO41" s="2">
        <v>32431</v>
      </c>
      <c r="ECP41" s="2">
        <v>0</v>
      </c>
      <c r="ECQ41" s="2">
        <v>38315</v>
      </c>
      <c r="ECR41" s="2">
        <v>46428</v>
      </c>
      <c r="ECS41" s="2">
        <v>47663</v>
      </c>
      <c r="ECT41" s="2">
        <v>46146</v>
      </c>
      <c r="ECU41" s="2">
        <v>410803</v>
      </c>
      <c r="ECV41" s="2" t="s">
        <v>5</v>
      </c>
      <c r="ECW41" s="2">
        <v>10868</v>
      </c>
      <c r="ECX41" s="2">
        <v>21026</v>
      </c>
      <c r="ECY41" s="2">
        <v>172</v>
      </c>
      <c r="ECZ41" s="2">
        <v>12545</v>
      </c>
      <c r="EDA41" s="2">
        <v>124992</v>
      </c>
      <c r="EDB41" s="2">
        <v>21015</v>
      </c>
      <c r="EDC41" s="2">
        <v>7956</v>
      </c>
      <c r="EDD41" s="2">
        <v>0</v>
      </c>
      <c r="EDE41" s="2">
        <v>4600</v>
      </c>
      <c r="EDF41" s="2">
        <v>1440</v>
      </c>
      <c r="EDG41" s="2">
        <v>27517</v>
      </c>
      <c r="EDH41" s="2">
        <v>41299</v>
      </c>
      <c r="EDI41" s="2">
        <v>168067</v>
      </c>
      <c r="EDJ41" s="2">
        <v>86787</v>
      </c>
      <c r="EDK41" s="2">
        <v>94495</v>
      </c>
      <c r="EDL41" s="2">
        <v>1057</v>
      </c>
      <c r="EDM41" s="2">
        <v>7993</v>
      </c>
      <c r="EDN41" s="2">
        <v>0</v>
      </c>
      <c r="EDO41" s="2">
        <v>3492</v>
      </c>
      <c r="EDP41" s="2">
        <v>19221</v>
      </c>
      <c r="EDQ41" s="2">
        <v>11867</v>
      </c>
      <c r="EDR41" s="2">
        <v>5338</v>
      </c>
      <c r="EDS41" s="2">
        <v>13959</v>
      </c>
      <c r="EDT41" s="2">
        <v>4292</v>
      </c>
      <c r="EDU41" s="2">
        <v>164733</v>
      </c>
      <c r="EDV41" s="2">
        <v>7952</v>
      </c>
      <c r="EDW41" s="2">
        <v>67187</v>
      </c>
      <c r="EDX41" s="2">
        <v>321</v>
      </c>
      <c r="EDY41" s="2">
        <v>21572</v>
      </c>
      <c r="EDZ41" s="2">
        <v>456</v>
      </c>
      <c r="EEA41" s="2">
        <v>18209</v>
      </c>
      <c r="EEB41" s="2">
        <v>35075</v>
      </c>
      <c r="EEC41" s="2">
        <v>29249</v>
      </c>
      <c r="EED41" s="2">
        <v>10582</v>
      </c>
      <c r="EEE41" s="2">
        <v>9553</v>
      </c>
      <c r="EEF41" s="2">
        <v>741</v>
      </c>
      <c r="EEG41" s="2">
        <v>2417</v>
      </c>
      <c r="EEH41" s="2">
        <v>3389</v>
      </c>
      <c r="EEI41" s="2">
        <v>7277</v>
      </c>
      <c r="EEJ41" s="2">
        <v>32022</v>
      </c>
      <c r="EEK41" s="2">
        <v>2844</v>
      </c>
      <c r="EEL41" s="2">
        <v>3117</v>
      </c>
      <c r="EEM41" s="2">
        <v>1189</v>
      </c>
      <c r="EEN41" s="2">
        <v>3497</v>
      </c>
      <c r="EEO41" s="2">
        <v>524</v>
      </c>
      <c r="EEP41" s="2">
        <v>1</v>
      </c>
      <c r="EEQ41" s="2">
        <v>130</v>
      </c>
      <c r="EER41" s="2">
        <v>1975</v>
      </c>
      <c r="EES41" s="2">
        <v>2076</v>
      </c>
      <c r="EET41" s="2">
        <v>334</v>
      </c>
      <c r="EEU41" s="2">
        <v>15898</v>
      </c>
      <c r="EEV41" s="2">
        <v>250</v>
      </c>
      <c r="EEW41" s="2">
        <v>11384</v>
      </c>
      <c r="EEX41" s="2">
        <v>28224</v>
      </c>
      <c r="EEY41" s="2">
        <v>600</v>
      </c>
      <c r="EEZ41" s="2">
        <v>19318</v>
      </c>
      <c r="EFA41" s="2">
        <v>11991</v>
      </c>
      <c r="EFB41" s="2">
        <v>14029</v>
      </c>
      <c r="EFC41" s="2">
        <v>4484</v>
      </c>
      <c r="EFD41" s="2">
        <v>33403</v>
      </c>
      <c r="EFE41" s="2">
        <v>30382</v>
      </c>
      <c r="EFF41" s="2">
        <v>54026</v>
      </c>
      <c r="EFG41" s="2">
        <v>2405</v>
      </c>
      <c r="EFH41" s="2">
        <v>5039</v>
      </c>
      <c r="EFI41" s="2">
        <v>5392</v>
      </c>
      <c r="EFJ41" s="2">
        <v>5380</v>
      </c>
      <c r="EFK41" s="2">
        <v>4922</v>
      </c>
      <c r="EFL41" s="2">
        <v>297</v>
      </c>
      <c r="EFM41" s="2">
        <v>23169</v>
      </c>
      <c r="EFN41" s="2">
        <v>419</v>
      </c>
      <c r="EFO41" s="2">
        <v>79951</v>
      </c>
      <c r="EFP41" s="2">
        <v>25223</v>
      </c>
      <c r="EFQ41" s="2">
        <v>1334111</v>
      </c>
      <c r="EFR41" s="2">
        <v>43712</v>
      </c>
      <c r="EFS41" s="2">
        <v>55778</v>
      </c>
      <c r="EFT41" s="2">
        <v>22801</v>
      </c>
      <c r="EFU41" s="2">
        <v>1468</v>
      </c>
      <c r="EFV41" s="2">
        <v>30348</v>
      </c>
      <c r="EFW41" s="2">
        <v>36931</v>
      </c>
      <c r="EFX41" s="2">
        <v>45579</v>
      </c>
      <c r="EFY41" s="2">
        <v>152529</v>
      </c>
      <c r="EFZ41" s="2">
        <v>60063</v>
      </c>
      <c r="EGA41" s="2">
        <v>1727400</v>
      </c>
      <c r="EGB41" s="2">
        <v>11404</v>
      </c>
      <c r="EGC41" s="2">
        <v>10736</v>
      </c>
      <c r="EGD41" s="2">
        <v>70276</v>
      </c>
      <c r="EGE41" s="2">
        <v>20405</v>
      </c>
      <c r="EGF41" s="2">
        <v>29089</v>
      </c>
      <c r="EGG41" s="2">
        <v>76018</v>
      </c>
      <c r="EGH41" s="2">
        <v>3659</v>
      </c>
      <c r="EGI41" s="2">
        <v>1484</v>
      </c>
      <c r="EGJ41" s="2">
        <v>2114</v>
      </c>
      <c r="EGK41" s="2">
        <v>61503</v>
      </c>
      <c r="EGL41" s="2">
        <v>104136</v>
      </c>
      <c r="EGM41" s="2">
        <v>104882</v>
      </c>
      <c r="EGN41" s="2">
        <v>5899000</v>
      </c>
      <c r="EGO41" s="2">
        <v>58437</v>
      </c>
      <c r="EGP41" s="2">
        <v>90909</v>
      </c>
      <c r="EGQ41" s="2">
        <v>72679</v>
      </c>
      <c r="EGR41" s="2">
        <v>7199</v>
      </c>
      <c r="EGS41" s="2">
        <v>769</v>
      </c>
      <c r="EGT41" s="2">
        <v>333588</v>
      </c>
      <c r="EGU41" s="2">
        <v>855</v>
      </c>
      <c r="EGV41" s="2">
        <v>50487</v>
      </c>
      <c r="EGW41" s="2">
        <v>2048</v>
      </c>
      <c r="EGX41" s="2">
        <v>2475</v>
      </c>
      <c r="EGY41" s="2">
        <v>21185</v>
      </c>
      <c r="EGZ41" s="2">
        <v>3432935</v>
      </c>
      <c r="EHA41" s="2">
        <v>16701</v>
      </c>
      <c r="EHB41" s="2">
        <v>19829</v>
      </c>
      <c r="EHC41" s="2">
        <v>62753</v>
      </c>
      <c r="EHD41" s="2">
        <v>104149</v>
      </c>
      <c r="EHE41" s="2">
        <v>54639</v>
      </c>
      <c r="EHF41" s="2">
        <v>26578</v>
      </c>
      <c r="EHG41" s="2">
        <v>181363</v>
      </c>
      <c r="EHH41" s="2">
        <v>24512</v>
      </c>
      <c r="EHI41" s="2">
        <v>26624</v>
      </c>
      <c r="EHJ41" s="2">
        <v>33280</v>
      </c>
      <c r="EHK41" s="2">
        <v>89354</v>
      </c>
      <c r="EHL41" s="2">
        <v>27063</v>
      </c>
      <c r="EHM41" s="2">
        <v>29790</v>
      </c>
      <c r="EHN41" s="2">
        <v>1887653</v>
      </c>
      <c r="EHO41" s="2">
        <v>11463</v>
      </c>
      <c r="EHP41" s="2">
        <v>18398</v>
      </c>
      <c r="EHQ41" s="2">
        <v>28304</v>
      </c>
      <c r="EHR41" s="2">
        <v>20616</v>
      </c>
      <c r="EHS41" s="2">
        <v>276922</v>
      </c>
      <c r="EHT41" s="2">
        <v>12078</v>
      </c>
      <c r="EHU41" s="2">
        <v>417848</v>
      </c>
      <c r="EHV41" s="2">
        <v>10022</v>
      </c>
      <c r="EHW41" s="2">
        <v>10589</v>
      </c>
      <c r="EHX41" s="2">
        <v>4522</v>
      </c>
      <c r="EHY41" s="2">
        <v>29252</v>
      </c>
      <c r="EHZ41" s="2">
        <v>14412</v>
      </c>
      <c r="EIA41" s="2">
        <v>3639</v>
      </c>
      <c r="EIB41" s="2">
        <v>11284</v>
      </c>
      <c r="EIC41" s="2">
        <v>20935</v>
      </c>
      <c r="EID41" s="2">
        <v>3886</v>
      </c>
      <c r="EIE41" s="2">
        <v>9298</v>
      </c>
      <c r="EIF41" s="2">
        <v>4704</v>
      </c>
      <c r="EIG41" s="2">
        <v>23683</v>
      </c>
      <c r="EIH41" s="2">
        <v>77974</v>
      </c>
      <c r="EII41" s="2">
        <v>25240</v>
      </c>
      <c r="EIJ41" s="2">
        <v>5175</v>
      </c>
      <c r="EIK41" s="2">
        <v>95391</v>
      </c>
      <c r="EIL41" s="2">
        <v>4654</v>
      </c>
      <c r="EIM41" s="2">
        <v>9669</v>
      </c>
      <c r="EIN41" s="2">
        <v>39193</v>
      </c>
      <c r="EIO41" s="2">
        <v>123</v>
      </c>
      <c r="EIP41" s="2">
        <v>10232</v>
      </c>
      <c r="EIQ41" s="2">
        <v>15706</v>
      </c>
      <c r="EIR41" s="2">
        <v>27993</v>
      </c>
      <c r="EIS41" s="2">
        <v>282902</v>
      </c>
      <c r="EIT41" s="2">
        <v>11261</v>
      </c>
      <c r="EIU41" s="2">
        <v>997</v>
      </c>
      <c r="EIV41" s="2">
        <v>4732</v>
      </c>
      <c r="EIW41" s="2">
        <v>106466</v>
      </c>
      <c r="EIX41" s="2">
        <v>165146</v>
      </c>
      <c r="EIY41" s="2">
        <v>95042</v>
      </c>
      <c r="EIZ41" s="2">
        <v>146012</v>
      </c>
      <c r="EJA41" s="2">
        <v>5256</v>
      </c>
      <c r="EJB41" s="2">
        <v>19410</v>
      </c>
      <c r="EJC41" s="2">
        <v>115729</v>
      </c>
      <c r="EJD41" s="2">
        <v>28162</v>
      </c>
      <c r="EJE41" s="2">
        <v>24445285</v>
      </c>
      <c r="EJF41" s="2">
        <v>8495</v>
      </c>
      <c r="EJG41" s="2">
        <v>38182</v>
      </c>
      <c r="EJH41" s="2">
        <v>52839</v>
      </c>
      <c r="EJI41" s="2">
        <v>46028</v>
      </c>
      <c r="EJJ41" s="2">
        <v>48047</v>
      </c>
      <c r="EJK41" s="2">
        <v>3984</v>
      </c>
      <c r="EJL41" s="2">
        <v>113541</v>
      </c>
      <c r="EJM41" s="2">
        <v>1544</v>
      </c>
      <c r="EJN41" s="2">
        <v>0</v>
      </c>
      <c r="EJO41" s="2">
        <v>6310</v>
      </c>
      <c r="EJP41" s="2">
        <v>7880</v>
      </c>
      <c r="EJQ41" s="2">
        <v>10922</v>
      </c>
      <c r="EJR41" s="2">
        <v>34282</v>
      </c>
      <c r="EJS41" s="2">
        <v>16572</v>
      </c>
      <c r="EJT41" s="2">
        <v>66375</v>
      </c>
      <c r="EJU41" s="2">
        <v>1985</v>
      </c>
      <c r="EJV41" s="2">
        <v>19638</v>
      </c>
      <c r="EJW41" s="2">
        <v>13652</v>
      </c>
      <c r="EJX41" s="2">
        <v>132206</v>
      </c>
      <c r="EJY41" s="2">
        <v>40211</v>
      </c>
      <c r="EJZ41" s="2">
        <v>33866</v>
      </c>
      <c r="EKA41" s="2">
        <v>11791</v>
      </c>
      <c r="EKB41" s="2">
        <v>7237</v>
      </c>
      <c r="EKC41" s="2">
        <v>21105</v>
      </c>
      <c r="EKD41" s="2">
        <v>1053</v>
      </c>
      <c r="EKE41" s="2">
        <v>34685</v>
      </c>
      <c r="EKF41" s="2">
        <v>1662</v>
      </c>
      <c r="EKG41" s="2">
        <v>12548</v>
      </c>
      <c r="EKH41" s="2">
        <v>8300</v>
      </c>
      <c r="EKI41" s="2">
        <v>6672</v>
      </c>
      <c r="EKJ41" s="2">
        <v>2783548</v>
      </c>
      <c r="EKK41" s="2">
        <v>128</v>
      </c>
      <c r="EKL41" s="2">
        <v>13680</v>
      </c>
      <c r="EKM41" s="2">
        <v>115638</v>
      </c>
      <c r="EKN41" s="2">
        <v>83741</v>
      </c>
      <c r="EKO41" s="2">
        <v>0</v>
      </c>
      <c r="EKP41" s="2">
        <v>28429</v>
      </c>
      <c r="EKQ41" s="2">
        <v>20993</v>
      </c>
      <c r="EKR41" s="2">
        <v>14131</v>
      </c>
      <c r="EKS41" s="2">
        <v>16384</v>
      </c>
      <c r="EKT41" s="2">
        <v>24227</v>
      </c>
      <c r="EKU41" s="2">
        <v>4807000</v>
      </c>
      <c r="EKV41" s="2">
        <v>626509</v>
      </c>
      <c r="EKW41" s="2">
        <v>108820</v>
      </c>
      <c r="EKX41" s="2">
        <v>689520</v>
      </c>
      <c r="EKY41" s="2">
        <v>172103</v>
      </c>
      <c r="EKZ41" s="2">
        <v>89459</v>
      </c>
      <c r="ELA41" s="2">
        <v>42361</v>
      </c>
      <c r="ELB41" s="2">
        <v>7504424</v>
      </c>
      <c r="ELC41" s="2">
        <v>14249</v>
      </c>
      <c r="ELD41" s="2">
        <v>33396</v>
      </c>
      <c r="ELE41" s="2">
        <v>119582</v>
      </c>
      <c r="ELF41" s="2">
        <v>12045</v>
      </c>
      <c r="ELG41" s="2">
        <v>10660</v>
      </c>
      <c r="ELH41" s="2">
        <v>246079</v>
      </c>
      <c r="ELI41" s="2">
        <v>33143</v>
      </c>
      <c r="ELJ41" s="2">
        <v>11484</v>
      </c>
      <c r="ELK41" s="2">
        <v>9863</v>
      </c>
      <c r="ELL41" s="2">
        <v>128676</v>
      </c>
      <c r="ELM41" s="2">
        <v>152840</v>
      </c>
      <c r="ELN41" s="2">
        <v>26385</v>
      </c>
      <c r="ELO41" s="2">
        <v>28056</v>
      </c>
      <c r="ELP41" s="2">
        <v>79110</v>
      </c>
      <c r="ELQ41" s="2">
        <v>16129</v>
      </c>
      <c r="ELR41" s="2">
        <v>159656</v>
      </c>
      <c r="ELS41" s="2">
        <v>30139</v>
      </c>
      <c r="ELT41" s="2">
        <v>46468</v>
      </c>
      <c r="ELU41" s="2">
        <v>6920</v>
      </c>
      <c r="ELV41" s="2">
        <v>41338</v>
      </c>
      <c r="ELW41" s="2">
        <v>79250</v>
      </c>
      <c r="ELX41" s="2">
        <v>59940</v>
      </c>
      <c r="ELY41" s="2">
        <v>151323</v>
      </c>
      <c r="ELZ41" s="2">
        <v>59628</v>
      </c>
      <c r="EMA41" s="2">
        <v>131575</v>
      </c>
      <c r="EMB41" s="2">
        <v>63895</v>
      </c>
      <c r="EMC41" s="2">
        <v>29487</v>
      </c>
      <c r="EMD41" s="2">
        <v>4594</v>
      </c>
      <c r="EME41" s="2">
        <v>881</v>
      </c>
      <c r="EMF41" s="2">
        <v>16183</v>
      </c>
      <c r="EMG41" s="2">
        <v>125085</v>
      </c>
      <c r="EMH41" s="2">
        <v>756</v>
      </c>
      <c r="EMI41" s="2">
        <v>5688</v>
      </c>
      <c r="EMJ41" s="2">
        <v>7780</v>
      </c>
      <c r="EMK41" s="2">
        <v>89740</v>
      </c>
      <c r="EML41" s="2">
        <v>45072</v>
      </c>
      <c r="EMM41" s="2">
        <v>217350</v>
      </c>
      <c r="EMN41" s="2">
        <v>12046</v>
      </c>
      <c r="EMO41" s="2">
        <v>50542</v>
      </c>
      <c r="EMP41" s="2">
        <v>49027</v>
      </c>
      <c r="EMQ41" s="2">
        <v>152898</v>
      </c>
      <c r="EMR41" s="2">
        <v>11767</v>
      </c>
      <c r="EMS41" s="2">
        <v>132531</v>
      </c>
      <c r="EMT41" s="2">
        <v>25880</v>
      </c>
      <c r="EMU41" s="2">
        <v>190027</v>
      </c>
      <c r="EMV41" s="2">
        <v>10362</v>
      </c>
      <c r="EMW41" s="2">
        <v>63733</v>
      </c>
      <c r="EMX41" s="2">
        <v>69595</v>
      </c>
      <c r="EMY41" s="2">
        <v>22054</v>
      </c>
      <c r="EMZ41" s="2">
        <v>8124</v>
      </c>
      <c r="ENA41" s="2">
        <v>17031</v>
      </c>
      <c r="ENB41" s="2">
        <v>7828</v>
      </c>
      <c r="ENC41" s="2">
        <v>12852</v>
      </c>
      <c r="END41" s="2">
        <v>490</v>
      </c>
      <c r="ENE41" s="2">
        <v>1820</v>
      </c>
      <c r="ENF41" s="2">
        <v>15447</v>
      </c>
      <c r="ENG41" s="2">
        <v>2935</v>
      </c>
      <c r="ENH41" s="2">
        <v>561</v>
      </c>
      <c r="ENI41" s="2">
        <v>533</v>
      </c>
      <c r="ENJ41" s="2">
        <v>7208</v>
      </c>
      <c r="ENK41" s="2">
        <v>3851</v>
      </c>
      <c r="ENL41" s="2">
        <v>2751</v>
      </c>
      <c r="ENM41" s="2">
        <v>4375</v>
      </c>
      <c r="ENN41" s="2">
        <v>1715</v>
      </c>
      <c r="ENO41" s="2">
        <v>12</v>
      </c>
      <c r="ENP41" s="2">
        <v>185133</v>
      </c>
      <c r="ENQ41" s="2">
        <v>3944</v>
      </c>
      <c r="ENR41" s="2">
        <v>21015</v>
      </c>
      <c r="ENS41" s="2">
        <v>81085</v>
      </c>
      <c r="ENT41" s="2">
        <v>15767</v>
      </c>
      <c r="ENU41" s="2">
        <v>18517</v>
      </c>
      <c r="ENV41" s="2">
        <v>235978</v>
      </c>
      <c r="ENW41" s="2">
        <v>100181</v>
      </c>
      <c r="ENX41" s="2">
        <v>6179</v>
      </c>
      <c r="ENY41" s="2">
        <v>3578</v>
      </c>
      <c r="ENZ41" s="2">
        <v>3693</v>
      </c>
      <c r="EOA41" s="2">
        <v>1225</v>
      </c>
      <c r="EOB41" s="2">
        <v>1945</v>
      </c>
      <c r="EOC41" s="2">
        <v>11856</v>
      </c>
      <c r="EOD41" s="2">
        <v>9152</v>
      </c>
      <c r="EOE41" s="2">
        <v>56109</v>
      </c>
      <c r="EOF41" s="2">
        <v>222715</v>
      </c>
      <c r="EOG41" s="2">
        <v>25473</v>
      </c>
      <c r="EOH41" s="2">
        <v>41986</v>
      </c>
      <c r="EOI41" s="2">
        <v>26916</v>
      </c>
      <c r="EOJ41" s="2">
        <v>124</v>
      </c>
      <c r="EOK41" s="2">
        <v>2052</v>
      </c>
      <c r="EOL41" s="2">
        <v>1908</v>
      </c>
      <c r="EOM41" s="2">
        <v>444</v>
      </c>
      <c r="EON41" s="2">
        <v>522</v>
      </c>
      <c r="EOO41" s="2">
        <v>26334</v>
      </c>
      <c r="EOP41" s="2">
        <v>1675</v>
      </c>
      <c r="EOQ41" s="2">
        <v>6822</v>
      </c>
      <c r="EOR41" s="2">
        <v>6998</v>
      </c>
      <c r="EOS41" s="2">
        <v>328628</v>
      </c>
      <c r="EOT41" s="2">
        <v>740</v>
      </c>
      <c r="EOU41" s="2">
        <v>5217</v>
      </c>
      <c r="EOV41" s="2">
        <v>42889</v>
      </c>
      <c r="EOW41" s="2">
        <v>7495</v>
      </c>
      <c r="EOX41" s="2">
        <v>28367</v>
      </c>
      <c r="EOY41" s="2">
        <v>166700</v>
      </c>
      <c r="EOZ41" s="2" t="s">
        <v>5</v>
      </c>
      <c r="EPA41" s="2">
        <v>41295</v>
      </c>
      <c r="EPB41" s="2">
        <v>29791</v>
      </c>
      <c r="EPC41" s="2">
        <v>56021</v>
      </c>
      <c r="EPD41" s="2">
        <v>5689</v>
      </c>
      <c r="EPE41" s="2">
        <v>46859</v>
      </c>
      <c r="EPF41" s="2">
        <v>8655</v>
      </c>
      <c r="EPG41" s="2">
        <v>8161</v>
      </c>
      <c r="EPH41" s="2">
        <v>83745</v>
      </c>
      <c r="EPI41" s="2">
        <v>5641</v>
      </c>
      <c r="EPJ41" s="2">
        <v>23714</v>
      </c>
      <c r="EPK41" s="2">
        <v>12401</v>
      </c>
      <c r="EPL41" s="2">
        <v>348</v>
      </c>
      <c r="EPM41" s="2">
        <v>3709</v>
      </c>
      <c r="EPN41" s="2">
        <v>13179</v>
      </c>
      <c r="EPO41" s="2">
        <v>53242</v>
      </c>
      <c r="EPP41" s="2">
        <v>14752</v>
      </c>
      <c r="EPQ41" s="2">
        <v>446346</v>
      </c>
      <c r="EPR41" s="2">
        <v>44837</v>
      </c>
      <c r="EPS41" s="2">
        <v>64732</v>
      </c>
      <c r="EPT41" s="2">
        <v>750</v>
      </c>
      <c r="EPU41" s="2">
        <v>45334</v>
      </c>
      <c r="EPV41" s="2">
        <v>10230</v>
      </c>
      <c r="EPW41" s="2">
        <v>5364</v>
      </c>
      <c r="EPX41" s="2">
        <v>30010</v>
      </c>
      <c r="EPY41" s="2">
        <v>1532</v>
      </c>
      <c r="EPZ41" s="2">
        <v>5879</v>
      </c>
      <c r="EQA41" s="2">
        <v>54936</v>
      </c>
      <c r="EQB41" s="2">
        <v>92709</v>
      </c>
      <c r="EQC41" s="2">
        <v>12993</v>
      </c>
      <c r="EQD41" s="2">
        <v>315393</v>
      </c>
      <c r="EQE41" s="2">
        <v>39541</v>
      </c>
      <c r="EQF41" s="2">
        <v>64814</v>
      </c>
      <c r="EQG41" s="2">
        <v>116326</v>
      </c>
      <c r="EQH41" s="2">
        <v>484</v>
      </c>
      <c r="EQI41" s="2">
        <v>6673</v>
      </c>
      <c r="EQJ41" s="2">
        <v>20385</v>
      </c>
      <c r="EQK41" s="2">
        <v>165219</v>
      </c>
      <c r="EQL41" s="2">
        <v>100499</v>
      </c>
      <c r="EQM41" s="2">
        <v>2351</v>
      </c>
      <c r="EQN41" s="2">
        <v>8092</v>
      </c>
      <c r="EQO41" s="2">
        <v>29986</v>
      </c>
      <c r="EQP41" s="2">
        <v>45088</v>
      </c>
      <c r="EQQ41" s="2">
        <v>49060</v>
      </c>
      <c r="EQR41" s="2">
        <v>15494</v>
      </c>
      <c r="EQS41" s="2">
        <v>43985</v>
      </c>
      <c r="EQT41" s="2">
        <v>11894</v>
      </c>
      <c r="EQU41" s="2">
        <v>5796</v>
      </c>
      <c r="EQV41" s="2">
        <v>26821</v>
      </c>
      <c r="EQW41" s="2">
        <v>161448</v>
      </c>
      <c r="EQX41" s="2">
        <v>71213</v>
      </c>
      <c r="EQY41" s="2">
        <v>911355</v>
      </c>
      <c r="EQZ41" s="2">
        <v>8900</v>
      </c>
      <c r="ERA41" s="2">
        <v>87578</v>
      </c>
      <c r="ERB41" s="2">
        <v>124648</v>
      </c>
      <c r="ERC41" s="2">
        <v>106425</v>
      </c>
      <c r="ERD41" s="2">
        <v>1173</v>
      </c>
      <c r="ERE41" s="2">
        <v>56773</v>
      </c>
      <c r="ERF41" s="2">
        <v>670288</v>
      </c>
      <c r="ERG41" s="2">
        <v>53430</v>
      </c>
      <c r="ERH41" s="2">
        <v>18436</v>
      </c>
      <c r="ERI41" s="2">
        <v>4892</v>
      </c>
      <c r="ERJ41" s="2">
        <v>17698</v>
      </c>
      <c r="ERK41" s="2">
        <v>19482</v>
      </c>
      <c r="ERL41" s="2">
        <v>31585</v>
      </c>
      <c r="ERM41" s="2">
        <v>2590</v>
      </c>
      <c r="ERN41" s="2">
        <v>18627</v>
      </c>
      <c r="ERO41" s="2">
        <v>25557</v>
      </c>
      <c r="ERP41" s="2">
        <v>45617</v>
      </c>
      <c r="ERQ41" s="2">
        <v>47412</v>
      </c>
      <c r="ERR41" s="2">
        <v>1804</v>
      </c>
      <c r="ERS41" s="2">
        <v>8011</v>
      </c>
      <c r="ERT41" s="2">
        <v>3889</v>
      </c>
      <c r="ERU41" s="2">
        <v>31567</v>
      </c>
      <c r="ERV41" s="2">
        <v>245</v>
      </c>
      <c r="ERW41" s="2">
        <v>72615</v>
      </c>
      <c r="ERX41" s="2">
        <v>94246</v>
      </c>
      <c r="ERY41" s="2">
        <v>18126</v>
      </c>
      <c r="ERZ41" s="2">
        <v>20358</v>
      </c>
      <c r="ESA41" s="2">
        <v>128475</v>
      </c>
      <c r="ESB41" s="2">
        <v>22637</v>
      </c>
      <c r="ESC41" s="2">
        <v>15133</v>
      </c>
      <c r="ESD41" s="2">
        <v>42150</v>
      </c>
      <c r="ESE41" s="2">
        <v>16408</v>
      </c>
      <c r="ESF41" s="2">
        <v>2936</v>
      </c>
      <c r="ESG41" s="2">
        <v>30977</v>
      </c>
      <c r="ESH41" s="2">
        <v>17758</v>
      </c>
      <c r="ESI41" s="2">
        <v>2618218</v>
      </c>
      <c r="ESJ41" s="2">
        <v>525</v>
      </c>
      <c r="ESK41" s="2">
        <v>12645</v>
      </c>
      <c r="ESL41" s="2">
        <v>753</v>
      </c>
      <c r="ESM41" s="2">
        <v>2707</v>
      </c>
      <c r="ESN41" s="2">
        <v>45638</v>
      </c>
      <c r="ESO41" s="2">
        <v>275941</v>
      </c>
      <c r="ESP41" s="2">
        <v>15523</v>
      </c>
      <c r="ESQ41" s="2">
        <v>250100</v>
      </c>
      <c r="ESR41" s="2">
        <v>41614</v>
      </c>
      <c r="ESS41" s="2">
        <v>50104</v>
      </c>
      <c r="EST41" s="2">
        <v>52060</v>
      </c>
      <c r="ESU41" s="2">
        <v>76177</v>
      </c>
      <c r="ESV41" s="2">
        <v>35132</v>
      </c>
      <c r="ESW41" s="2">
        <v>21773</v>
      </c>
      <c r="ESX41" s="2">
        <v>14067</v>
      </c>
      <c r="ESY41" s="2">
        <v>28685</v>
      </c>
      <c r="ESZ41" s="2">
        <v>3058</v>
      </c>
      <c r="ETA41" s="2">
        <v>1633</v>
      </c>
      <c r="ETB41" s="2">
        <v>104631</v>
      </c>
      <c r="ETC41" s="2">
        <v>3203</v>
      </c>
      <c r="ETD41" s="2">
        <v>17343</v>
      </c>
      <c r="ETE41" s="2">
        <v>12564</v>
      </c>
      <c r="ETF41" s="2">
        <v>23922</v>
      </c>
      <c r="ETG41" s="2">
        <v>9134</v>
      </c>
      <c r="ETH41" s="2">
        <v>20891</v>
      </c>
      <c r="ETI41" s="2">
        <v>8651</v>
      </c>
      <c r="ETJ41" s="2">
        <v>5604</v>
      </c>
      <c r="ETK41" s="2">
        <v>31620</v>
      </c>
      <c r="ETL41" s="2">
        <v>29703</v>
      </c>
      <c r="ETM41" s="2">
        <v>16319</v>
      </c>
      <c r="ETN41" s="2">
        <v>208426</v>
      </c>
      <c r="ETO41" s="2">
        <v>22342</v>
      </c>
      <c r="ETP41" s="2">
        <v>117699</v>
      </c>
      <c r="ETQ41" s="2">
        <v>29008</v>
      </c>
      <c r="ETR41" s="2">
        <v>2187954</v>
      </c>
      <c r="ETS41" s="2">
        <v>78097</v>
      </c>
      <c r="ETT41" s="2">
        <v>80319</v>
      </c>
      <c r="ETU41" s="2">
        <v>119547</v>
      </c>
      <c r="ETV41" s="2">
        <v>191983</v>
      </c>
      <c r="ETW41" s="2">
        <v>296641</v>
      </c>
      <c r="ETX41" s="2">
        <v>306420</v>
      </c>
      <c r="ETY41" s="2">
        <v>313477</v>
      </c>
      <c r="ETZ41" s="2">
        <v>95133</v>
      </c>
      <c r="EUA41" s="2">
        <v>1434</v>
      </c>
      <c r="EUB41" s="2">
        <v>18946</v>
      </c>
      <c r="EUC41" s="2">
        <v>42059</v>
      </c>
      <c r="EUD41" s="2">
        <v>10380</v>
      </c>
      <c r="EUE41" s="2">
        <v>9890</v>
      </c>
      <c r="EUF41" s="2">
        <v>222104</v>
      </c>
      <c r="EUG41" s="2">
        <v>35480</v>
      </c>
      <c r="EUH41" s="2">
        <v>34672</v>
      </c>
      <c r="EUI41" s="2">
        <v>21682</v>
      </c>
      <c r="EUJ41" s="2">
        <v>18666</v>
      </c>
      <c r="EUK41" s="2">
        <v>95765</v>
      </c>
      <c r="EUL41" s="2">
        <v>105136</v>
      </c>
      <c r="EUM41" s="2" t="s">
        <v>5</v>
      </c>
      <c r="EUN41" s="2" t="s">
        <v>5</v>
      </c>
      <c r="EUO41" s="2">
        <v>11268</v>
      </c>
      <c r="EUP41" s="2">
        <v>107402</v>
      </c>
      <c r="EUQ41" s="2">
        <v>131262</v>
      </c>
      <c r="EUR41" s="2" t="s">
        <v>5</v>
      </c>
      <c r="EUS41" s="2">
        <v>275328</v>
      </c>
      <c r="EUT41" s="2">
        <v>13529</v>
      </c>
      <c r="EUU41" s="2">
        <v>2998</v>
      </c>
      <c r="EUV41" s="2">
        <v>12457</v>
      </c>
      <c r="EUW41" s="2">
        <v>17311</v>
      </c>
      <c r="EUX41" s="2">
        <v>200480</v>
      </c>
      <c r="EUY41" s="2">
        <v>10270</v>
      </c>
      <c r="EUZ41" s="2" t="s">
        <v>5</v>
      </c>
      <c r="EVA41" s="2">
        <v>46935</v>
      </c>
      <c r="EVB41" s="2">
        <v>1032</v>
      </c>
      <c r="EVC41" s="2">
        <v>23912</v>
      </c>
      <c r="EVD41" s="2">
        <v>44174</v>
      </c>
      <c r="EVE41" s="2">
        <v>54979</v>
      </c>
      <c r="EVF41" s="2">
        <v>14400000</v>
      </c>
      <c r="EVG41" s="2">
        <v>1905000</v>
      </c>
      <c r="EVH41" s="2">
        <v>1104037</v>
      </c>
      <c r="EVI41" s="2">
        <v>14763</v>
      </c>
      <c r="EVJ41" s="2">
        <v>154278</v>
      </c>
      <c r="EVK41" s="2">
        <v>9494</v>
      </c>
      <c r="EVL41" s="2">
        <v>85594</v>
      </c>
      <c r="EVM41" s="2">
        <v>58974</v>
      </c>
      <c r="EVN41" s="2">
        <v>5853</v>
      </c>
      <c r="EVO41" s="2">
        <v>84174</v>
      </c>
      <c r="EVP41" s="2">
        <v>8249</v>
      </c>
      <c r="EVQ41" s="2">
        <v>49651</v>
      </c>
      <c r="EVR41" s="2">
        <v>46386</v>
      </c>
      <c r="EVS41" s="2">
        <v>139124</v>
      </c>
      <c r="EVT41" s="2">
        <v>75485</v>
      </c>
      <c r="EVU41" s="2">
        <v>32224</v>
      </c>
      <c r="EVV41" s="2">
        <v>0</v>
      </c>
      <c r="EVW41" s="2">
        <v>476</v>
      </c>
      <c r="EVX41" s="2">
        <v>11094</v>
      </c>
      <c r="EVY41" s="2">
        <v>5731</v>
      </c>
      <c r="EVZ41" s="2">
        <v>2328</v>
      </c>
      <c r="EWA41" s="2">
        <v>1040</v>
      </c>
      <c r="EWB41" s="2">
        <v>410096</v>
      </c>
      <c r="EWC41" s="2">
        <v>9634</v>
      </c>
      <c r="EWD41" s="2">
        <v>15020</v>
      </c>
      <c r="EWE41" s="2">
        <v>38391</v>
      </c>
      <c r="EWF41" s="2">
        <v>43951</v>
      </c>
      <c r="EWG41" s="2">
        <v>69669</v>
      </c>
      <c r="EWH41" s="2">
        <v>64814</v>
      </c>
      <c r="EWI41" s="2">
        <v>4070000</v>
      </c>
      <c r="EWJ41" s="2">
        <v>7</v>
      </c>
      <c r="EWK41" s="2">
        <v>8802</v>
      </c>
      <c r="EWL41" s="2">
        <v>147524</v>
      </c>
      <c r="EWM41" s="2">
        <v>26</v>
      </c>
      <c r="EWN41" s="2">
        <v>11071</v>
      </c>
      <c r="EWO41" s="2">
        <v>49072</v>
      </c>
      <c r="EWP41" s="2">
        <v>17329</v>
      </c>
      <c r="EWQ41" s="2">
        <v>401129</v>
      </c>
      <c r="EWR41" s="2">
        <v>86167</v>
      </c>
      <c r="EWS41" s="2">
        <v>308003</v>
      </c>
      <c r="EWT41" s="2">
        <v>24199</v>
      </c>
      <c r="EWU41" s="2">
        <v>11736</v>
      </c>
      <c r="EWV41" s="2">
        <v>19495</v>
      </c>
      <c r="EWW41" s="2">
        <v>16067</v>
      </c>
      <c r="EWX41" s="2">
        <v>59916</v>
      </c>
      <c r="EWY41" s="2">
        <v>82154</v>
      </c>
      <c r="EWZ41" s="2">
        <v>23822</v>
      </c>
      <c r="EXA41" s="2">
        <v>344339</v>
      </c>
      <c r="EXB41" s="2">
        <v>246140</v>
      </c>
      <c r="EXC41" s="2">
        <v>98</v>
      </c>
      <c r="EXD41" s="2">
        <v>27313</v>
      </c>
      <c r="EXE41" s="2">
        <v>11232</v>
      </c>
      <c r="EXF41" s="2">
        <v>36303</v>
      </c>
      <c r="EXG41" s="2">
        <v>48437</v>
      </c>
      <c r="EXH41" s="2">
        <v>11314</v>
      </c>
      <c r="EXI41" s="2">
        <v>45591</v>
      </c>
      <c r="EXJ41" s="2">
        <v>132</v>
      </c>
      <c r="EXK41" s="2">
        <v>32</v>
      </c>
      <c r="EXL41" s="2">
        <v>132520</v>
      </c>
      <c r="EXM41" s="2" t="s">
        <v>5</v>
      </c>
      <c r="EXN41" s="2">
        <v>126162</v>
      </c>
      <c r="EXO41" s="2">
        <v>37109</v>
      </c>
      <c r="EXP41" s="2">
        <v>23665</v>
      </c>
      <c r="EXQ41" s="2">
        <v>12031</v>
      </c>
      <c r="EXR41" s="2">
        <v>61193</v>
      </c>
      <c r="EXS41" s="2">
        <v>435612</v>
      </c>
      <c r="EXT41" s="2" t="s">
        <v>5</v>
      </c>
      <c r="EXU41" s="2">
        <v>106920</v>
      </c>
      <c r="EXV41" s="2">
        <v>126543</v>
      </c>
      <c r="EXW41" s="2">
        <v>269</v>
      </c>
      <c r="EXX41" s="2">
        <v>151892</v>
      </c>
      <c r="EXY41" s="2">
        <v>17622</v>
      </c>
      <c r="EXZ41" s="2">
        <v>7772</v>
      </c>
      <c r="EYA41" s="2">
        <v>90852</v>
      </c>
      <c r="EYB41" s="2">
        <v>186987</v>
      </c>
      <c r="EYC41" s="2">
        <v>35997</v>
      </c>
      <c r="EYD41" s="2">
        <v>5938</v>
      </c>
      <c r="EYE41" s="2">
        <v>3563</v>
      </c>
      <c r="EYF41" s="2">
        <v>46092</v>
      </c>
      <c r="EYG41" s="2">
        <v>40696</v>
      </c>
      <c r="EYH41" s="2">
        <v>22949</v>
      </c>
      <c r="EYI41" s="2">
        <v>56324</v>
      </c>
      <c r="EYJ41" s="2">
        <v>13616</v>
      </c>
      <c r="EYK41" s="2">
        <v>61791</v>
      </c>
      <c r="EYL41" s="2">
        <v>40740</v>
      </c>
      <c r="EYM41" s="2">
        <v>15144</v>
      </c>
      <c r="EYN41" s="2">
        <v>40986</v>
      </c>
      <c r="EYO41" s="2">
        <v>51224</v>
      </c>
      <c r="EYP41" s="2">
        <v>9386</v>
      </c>
      <c r="EYQ41" s="2">
        <v>40</v>
      </c>
      <c r="EYR41" s="2">
        <v>49200</v>
      </c>
      <c r="EYS41" s="2">
        <v>35256</v>
      </c>
      <c r="EYT41" s="2">
        <v>1990</v>
      </c>
      <c r="EYU41" s="2">
        <v>23532</v>
      </c>
      <c r="EYV41" s="2">
        <v>0</v>
      </c>
      <c r="EYW41" s="2">
        <v>602</v>
      </c>
      <c r="EYX41" s="2">
        <v>13945</v>
      </c>
      <c r="EYY41" s="2">
        <v>10133</v>
      </c>
      <c r="EYZ41" s="2">
        <v>43216</v>
      </c>
      <c r="EZA41" s="2">
        <v>21950</v>
      </c>
      <c r="EZB41" s="2" t="s">
        <v>5</v>
      </c>
      <c r="EZC41" s="2">
        <v>394457</v>
      </c>
      <c r="EZD41" s="2">
        <v>102013</v>
      </c>
      <c r="EZE41" s="2">
        <v>32331</v>
      </c>
      <c r="EZF41" s="2">
        <v>1419</v>
      </c>
      <c r="EZG41" s="2">
        <v>85928</v>
      </c>
      <c r="EZH41" s="2">
        <v>154158</v>
      </c>
      <c r="EZI41" s="2">
        <v>38460</v>
      </c>
      <c r="EZJ41" s="2">
        <v>39290</v>
      </c>
      <c r="EZK41" s="2">
        <v>48861</v>
      </c>
      <c r="EZL41" s="2">
        <v>6345283</v>
      </c>
      <c r="EZM41" s="2">
        <v>0</v>
      </c>
      <c r="EZN41" s="2">
        <v>16426</v>
      </c>
      <c r="EZO41" s="2">
        <v>18443</v>
      </c>
      <c r="EZP41" s="2">
        <v>302193</v>
      </c>
      <c r="EZQ41" s="2">
        <v>14708</v>
      </c>
      <c r="EZR41" s="2">
        <v>87978</v>
      </c>
      <c r="EZS41" s="2">
        <v>25725</v>
      </c>
      <c r="EZT41" s="2">
        <v>37306</v>
      </c>
      <c r="EZU41" s="2">
        <v>3664</v>
      </c>
      <c r="EZV41" s="2">
        <v>8036</v>
      </c>
      <c r="EZW41" s="2">
        <v>67651</v>
      </c>
      <c r="EZX41" s="2">
        <v>5664</v>
      </c>
      <c r="EZY41" s="2">
        <v>21882</v>
      </c>
      <c r="EZZ41" s="2">
        <v>64230</v>
      </c>
      <c r="FAA41" s="2">
        <v>3</v>
      </c>
      <c r="FAB41" s="2">
        <v>15863</v>
      </c>
      <c r="FAC41" s="2">
        <v>16847</v>
      </c>
      <c r="FAD41" s="2">
        <v>134348</v>
      </c>
      <c r="FAE41" s="2" t="s">
        <v>5</v>
      </c>
      <c r="FAF41" s="2">
        <v>3089</v>
      </c>
      <c r="FAG41" s="2">
        <v>39395</v>
      </c>
      <c r="FAH41" s="2">
        <v>12</v>
      </c>
      <c r="FAI41" s="2">
        <v>6</v>
      </c>
      <c r="FAJ41" s="2">
        <v>500397</v>
      </c>
      <c r="FAK41" s="2">
        <v>35315</v>
      </c>
      <c r="FAL41" s="2">
        <v>236780</v>
      </c>
      <c r="FAM41" s="2">
        <v>110193</v>
      </c>
      <c r="FAN41" s="2">
        <v>27113</v>
      </c>
      <c r="FAO41" s="2">
        <v>17667</v>
      </c>
      <c r="FAP41" s="2">
        <v>94552</v>
      </c>
      <c r="FAQ41" s="2">
        <v>14653</v>
      </c>
      <c r="FAR41" s="2">
        <v>18884</v>
      </c>
      <c r="FAS41" s="2">
        <v>109135</v>
      </c>
      <c r="FAT41" s="2">
        <v>4053</v>
      </c>
      <c r="FAU41" s="2">
        <v>0</v>
      </c>
      <c r="FAV41" s="2">
        <v>29021</v>
      </c>
      <c r="FAW41" s="2">
        <v>99668</v>
      </c>
      <c r="FAX41" s="2">
        <v>15450</v>
      </c>
      <c r="FAY41" s="2">
        <v>1431</v>
      </c>
      <c r="FAZ41" s="2">
        <v>18711</v>
      </c>
      <c r="FBA41" s="2">
        <v>212313</v>
      </c>
      <c r="FBB41" s="2">
        <v>14002</v>
      </c>
      <c r="FBC41" s="2">
        <v>19385</v>
      </c>
      <c r="FBD41" s="2">
        <v>14073</v>
      </c>
      <c r="FBE41" s="2">
        <v>283</v>
      </c>
      <c r="FBF41" s="2">
        <v>36500</v>
      </c>
      <c r="FBG41" s="2">
        <v>45784</v>
      </c>
      <c r="FBH41" s="2">
        <v>8738</v>
      </c>
      <c r="FBI41" s="2">
        <v>317278</v>
      </c>
      <c r="FBJ41" s="2">
        <v>36689</v>
      </c>
      <c r="FBK41" s="2">
        <v>8247</v>
      </c>
      <c r="FBL41" s="2" t="s">
        <v>5</v>
      </c>
      <c r="FBM41" s="2" t="s">
        <v>5</v>
      </c>
      <c r="FBN41" s="2">
        <v>7623</v>
      </c>
      <c r="FBO41" s="2">
        <v>41868</v>
      </c>
      <c r="FBP41" s="2">
        <v>105619</v>
      </c>
      <c r="FBQ41" s="2">
        <v>714614</v>
      </c>
      <c r="FBR41" s="2">
        <v>5815</v>
      </c>
      <c r="FBS41" s="2">
        <v>201600</v>
      </c>
      <c r="FBT41" s="2">
        <v>46794</v>
      </c>
      <c r="FBU41" s="2" t="s">
        <v>5</v>
      </c>
      <c r="FBV41" s="2">
        <v>23381</v>
      </c>
      <c r="FBW41" s="2">
        <v>11286</v>
      </c>
      <c r="FBX41" s="2">
        <v>383245</v>
      </c>
      <c r="FBY41" s="2">
        <v>4904</v>
      </c>
      <c r="FBZ41" s="2">
        <v>879</v>
      </c>
      <c r="FCA41" s="2">
        <v>3122</v>
      </c>
      <c r="FCB41" s="2">
        <v>15717</v>
      </c>
      <c r="FCC41" s="2">
        <v>77568</v>
      </c>
      <c r="FCD41" s="2">
        <v>13967</v>
      </c>
      <c r="FCE41" s="2">
        <v>42012</v>
      </c>
      <c r="FCF41" s="2">
        <v>96237</v>
      </c>
      <c r="FCG41" s="2">
        <v>815160</v>
      </c>
      <c r="FCH41" s="2">
        <v>10290</v>
      </c>
      <c r="FCI41" s="2">
        <v>7631</v>
      </c>
      <c r="FCJ41" s="2">
        <v>16318</v>
      </c>
      <c r="FCK41" s="2">
        <v>34070</v>
      </c>
      <c r="FCL41" s="2">
        <v>964938</v>
      </c>
      <c r="FCM41" s="2">
        <v>95473</v>
      </c>
      <c r="FCN41" s="2">
        <v>91076</v>
      </c>
      <c r="FCO41" s="2" t="s">
        <v>5</v>
      </c>
      <c r="FCP41" s="2">
        <v>3775</v>
      </c>
      <c r="FCQ41" s="2">
        <v>26933</v>
      </c>
      <c r="FCR41" s="2" t="s">
        <v>5</v>
      </c>
      <c r="FCS41" s="2">
        <v>78083</v>
      </c>
      <c r="FCT41" s="2">
        <v>24572</v>
      </c>
      <c r="FCU41" s="2">
        <v>94952</v>
      </c>
      <c r="FCV41" s="2">
        <v>23645</v>
      </c>
      <c r="FCW41" s="2">
        <v>491</v>
      </c>
      <c r="FCX41" s="2">
        <v>227</v>
      </c>
      <c r="FCY41" s="2">
        <v>193270</v>
      </c>
      <c r="FCZ41" s="2">
        <v>52710</v>
      </c>
      <c r="FDA41" s="2">
        <v>260357</v>
      </c>
      <c r="FDB41" s="2">
        <v>69267</v>
      </c>
      <c r="FDC41" s="2">
        <v>32922</v>
      </c>
      <c r="FDD41" s="2">
        <v>98937</v>
      </c>
      <c r="FDE41" s="2">
        <v>90584</v>
      </c>
      <c r="FDF41" s="2">
        <v>12190</v>
      </c>
      <c r="FDG41" s="2">
        <v>47980</v>
      </c>
      <c r="FDH41" s="2">
        <v>6464</v>
      </c>
      <c r="FDI41" s="2">
        <v>78860</v>
      </c>
      <c r="FDJ41" s="2">
        <v>237008</v>
      </c>
      <c r="FDK41" s="2">
        <v>440918</v>
      </c>
      <c r="FDL41" s="2">
        <v>18079</v>
      </c>
      <c r="FDM41" s="2">
        <v>53</v>
      </c>
      <c r="FDN41" s="2">
        <v>706758</v>
      </c>
      <c r="FDO41" s="2">
        <v>459767</v>
      </c>
      <c r="FDP41" s="2">
        <v>94939</v>
      </c>
      <c r="FDQ41" s="2" t="s">
        <v>5</v>
      </c>
      <c r="FDR41" s="2">
        <v>197785</v>
      </c>
      <c r="FDS41" s="2">
        <v>8192</v>
      </c>
      <c r="FDT41" s="2">
        <v>16</v>
      </c>
      <c r="FDU41" s="2">
        <v>9596</v>
      </c>
      <c r="FDV41" s="2">
        <v>36704</v>
      </c>
      <c r="FDW41" s="2">
        <v>152392</v>
      </c>
      <c r="FDX41" s="2">
        <v>2344932</v>
      </c>
      <c r="FDY41" s="2">
        <v>44096</v>
      </c>
      <c r="FDZ41" s="2">
        <v>334322</v>
      </c>
      <c r="FEA41" s="2">
        <v>1112705</v>
      </c>
      <c r="FEB41" s="2">
        <v>11698</v>
      </c>
      <c r="FEC41" s="2">
        <v>156089</v>
      </c>
      <c r="FED41" s="2">
        <v>12983</v>
      </c>
      <c r="FEE41" s="2">
        <v>49665</v>
      </c>
      <c r="FEF41" s="2">
        <v>27341</v>
      </c>
      <c r="FEG41" s="2">
        <v>87497</v>
      </c>
      <c r="FEH41" s="2">
        <v>7981</v>
      </c>
      <c r="FEI41" s="2">
        <v>117552</v>
      </c>
      <c r="FEJ41" s="2">
        <v>164184</v>
      </c>
      <c r="FEK41" s="2">
        <v>46814</v>
      </c>
      <c r="FEL41" s="2">
        <v>64433</v>
      </c>
      <c r="FEM41" s="2">
        <v>38219</v>
      </c>
      <c r="FEN41" s="2">
        <v>19830</v>
      </c>
      <c r="FEO41" s="2">
        <v>20168</v>
      </c>
      <c r="FEP41" s="2">
        <v>305247</v>
      </c>
      <c r="FEQ41" s="2">
        <v>263</v>
      </c>
      <c r="FER41" s="2">
        <v>104309</v>
      </c>
      <c r="FES41" s="2">
        <v>46134</v>
      </c>
      <c r="FET41" s="2">
        <v>12483</v>
      </c>
      <c r="FEU41" s="2">
        <v>26402</v>
      </c>
      <c r="FEV41" s="2">
        <v>5492</v>
      </c>
      <c r="FEW41" s="2">
        <v>4021</v>
      </c>
      <c r="FEX41" s="2">
        <v>17135</v>
      </c>
      <c r="FEY41" s="2">
        <v>11100</v>
      </c>
      <c r="FEZ41" s="2">
        <v>74104</v>
      </c>
      <c r="FFA41" s="2">
        <v>4508</v>
      </c>
      <c r="FFB41" s="2">
        <v>58835</v>
      </c>
      <c r="FFC41" s="2">
        <v>36848</v>
      </c>
      <c r="FFD41" s="2">
        <v>7192</v>
      </c>
      <c r="FFE41" s="2">
        <v>12713</v>
      </c>
      <c r="FFF41" s="2">
        <v>8269</v>
      </c>
      <c r="FFG41" s="2">
        <v>23</v>
      </c>
      <c r="FFH41" s="2">
        <v>5000</v>
      </c>
      <c r="FFI41" s="2">
        <v>174538</v>
      </c>
      <c r="FFJ41" s="2">
        <v>21054</v>
      </c>
      <c r="FFK41" s="2">
        <v>1730</v>
      </c>
      <c r="FFL41" s="2">
        <v>25986</v>
      </c>
      <c r="FFM41" s="2">
        <v>20830</v>
      </c>
      <c r="FFN41" s="2">
        <v>10421</v>
      </c>
      <c r="FFO41" s="2">
        <v>13328</v>
      </c>
      <c r="FFP41" s="2">
        <v>31993</v>
      </c>
      <c r="FFQ41" s="2">
        <v>56352</v>
      </c>
      <c r="FFR41" s="2">
        <v>23536</v>
      </c>
      <c r="FFS41" s="2">
        <v>38425</v>
      </c>
      <c r="FFT41" s="2">
        <v>18684</v>
      </c>
      <c r="FFU41" s="2">
        <v>50519</v>
      </c>
      <c r="FFV41" s="2">
        <v>1944</v>
      </c>
      <c r="FFW41" s="2">
        <v>13750</v>
      </c>
      <c r="FFX41" s="2">
        <v>42373</v>
      </c>
      <c r="FFY41" s="2">
        <v>5949</v>
      </c>
      <c r="FFZ41" s="2">
        <v>14284</v>
      </c>
      <c r="FGA41" s="2">
        <v>96992</v>
      </c>
      <c r="FGB41" s="2">
        <v>199307</v>
      </c>
      <c r="FGC41" s="2">
        <v>11211</v>
      </c>
      <c r="FGD41" s="2">
        <v>59925</v>
      </c>
      <c r="FGE41" s="2">
        <v>122258</v>
      </c>
      <c r="FGF41" s="2">
        <v>19781</v>
      </c>
      <c r="FGG41" s="2">
        <v>7497</v>
      </c>
      <c r="FGH41" s="2">
        <v>13763</v>
      </c>
      <c r="FGI41" s="2">
        <v>3832</v>
      </c>
      <c r="FGJ41" s="2">
        <v>17413</v>
      </c>
      <c r="FGK41" s="2">
        <v>213</v>
      </c>
      <c r="FGL41" s="2">
        <v>15015</v>
      </c>
      <c r="FGM41" s="2">
        <v>7956</v>
      </c>
      <c r="FGN41" s="2">
        <v>3554</v>
      </c>
      <c r="FGO41" s="2">
        <v>6562</v>
      </c>
      <c r="FGP41" s="2">
        <v>20677</v>
      </c>
      <c r="FGQ41" s="2">
        <v>12059</v>
      </c>
      <c r="FGR41" s="2">
        <v>39820</v>
      </c>
      <c r="FGS41" s="2">
        <v>3156</v>
      </c>
      <c r="FGT41" s="2">
        <v>50962</v>
      </c>
      <c r="FGU41" s="2">
        <v>1067</v>
      </c>
      <c r="FGV41" s="2">
        <v>2160</v>
      </c>
      <c r="FGW41" s="2">
        <v>918</v>
      </c>
      <c r="FGX41" s="2">
        <v>17450</v>
      </c>
      <c r="FGY41" s="2">
        <v>5335</v>
      </c>
      <c r="FGZ41" s="2">
        <v>13681</v>
      </c>
      <c r="FHA41" s="2">
        <v>10419</v>
      </c>
      <c r="FHB41" s="2">
        <v>106189</v>
      </c>
      <c r="FHC41" s="2">
        <v>787202</v>
      </c>
      <c r="FHD41" s="2">
        <v>171108</v>
      </c>
      <c r="FHE41" s="2">
        <v>128956</v>
      </c>
      <c r="FHF41" s="2">
        <v>104159</v>
      </c>
      <c r="FHG41" s="2">
        <v>55130</v>
      </c>
      <c r="FHH41" s="2">
        <v>76219</v>
      </c>
      <c r="FHI41" s="2">
        <v>15262</v>
      </c>
      <c r="FHJ41" s="2">
        <v>124707</v>
      </c>
      <c r="FHK41" s="2">
        <v>226409</v>
      </c>
      <c r="FHL41" s="2">
        <v>8471</v>
      </c>
      <c r="FHM41" s="2">
        <v>69511</v>
      </c>
      <c r="FHN41" s="2">
        <v>777039</v>
      </c>
      <c r="FHO41" s="2">
        <v>503198</v>
      </c>
      <c r="FHP41" s="2">
        <v>703869</v>
      </c>
      <c r="FHQ41" s="2">
        <v>27076</v>
      </c>
      <c r="FHR41" s="2">
        <v>334773</v>
      </c>
      <c r="FHS41" s="2">
        <v>102552</v>
      </c>
      <c r="FHT41" s="2">
        <v>30194</v>
      </c>
      <c r="FHU41" s="2">
        <v>1483586</v>
      </c>
      <c r="FHV41" s="2">
        <v>548516</v>
      </c>
      <c r="FHW41" s="2">
        <v>31004</v>
      </c>
      <c r="FHX41" s="2">
        <v>59063</v>
      </c>
      <c r="FHY41" s="2">
        <v>153195</v>
      </c>
      <c r="FHZ41" s="2" t="s">
        <v>5</v>
      </c>
      <c r="FIA41" s="2">
        <v>611449</v>
      </c>
      <c r="FIB41" s="2">
        <v>48398</v>
      </c>
      <c r="FIC41" s="2">
        <v>14611</v>
      </c>
      <c r="FID41" s="2">
        <v>16709</v>
      </c>
      <c r="FIE41" s="2">
        <v>9550000</v>
      </c>
      <c r="FIF41" s="2">
        <v>51815758</v>
      </c>
      <c r="FIG41" s="2">
        <v>212187</v>
      </c>
      <c r="FIH41" s="2">
        <v>546966</v>
      </c>
      <c r="FII41" s="2">
        <v>34884</v>
      </c>
      <c r="FIJ41" s="2">
        <v>485255</v>
      </c>
      <c r="FIK41" s="2">
        <v>124878</v>
      </c>
      <c r="FIL41" s="2">
        <v>188732</v>
      </c>
      <c r="FIM41" s="2">
        <v>2697</v>
      </c>
      <c r="FIN41" s="2">
        <v>2264610</v>
      </c>
      <c r="FIO41" s="2">
        <v>709</v>
      </c>
      <c r="FIP41" s="2" t="s">
        <v>5</v>
      </c>
      <c r="FIQ41" s="2">
        <v>80736</v>
      </c>
      <c r="FIR41" s="2">
        <v>339507</v>
      </c>
      <c r="FIS41" s="2">
        <v>32368</v>
      </c>
      <c r="FIT41" s="2" t="s">
        <v>5</v>
      </c>
      <c r="FIU41" s="2" t="s">
        <v>5</v>
      </c>
      <c r="FIV41" s="2">
        <v>2311812</v>
      </c>
      <c r="FIW41" s="2">
        <v>36172</v>
      </c>
      <c r="FIX41" s="2">
        <v>13821</v>
      </c>
      <c r="FIY41" s="2">
        <v>725273</v>
      </c>
      <c r="FIZ41" s="2">
        <v>10274</v>
      </c>
      <c r="FJA41" s="2">
        <v>112908</v>
      </c>
      <c r="FJB41" s="2">
        <v>566652</v>
      </c>
      <c r="FJC41" s="2">
        <v>22984</v>
      </c>
      <c r="FJD41" s="2">
        <v>11959000</v>
      </c>
      <c r="FJE41" s="2">
        <v>15532</v>
      </c>
      <c r="FJF41" s="2" t="s">
        <v>5</v>
      </c>
      <c r="FJG41" s="2" t="s">
        <v>5</v>
      </c>
      <c r="FJH41" s="2">
        <v>957000</v>
      </c>
      <c r="FJI41" s="2">
        <v>3149</v>
      </c>
      <c r="FJJ41" s="2" t="s">
        <v>5</v>
      </c>
      <c r="FJK41" s="2">
        <v>4219268</v>
      </c>
      <c r="FJL41" s="2">
        <v>2166270</v>
      </c>
      <c r="FJM41" s="2">
        <v>480394</v>
      </c>
      <c r="FJN41" s="2">
        <v>89513</v>
      </c>
      <c r="FJO41" s="2" t="s">
        <v>5</v>
      </c>
      <c r="FJP41" s="2">
        <v>117467</v>
      </c>
      <c r="FJQ41" s="2">
        <v>17952000</v>
      </c>
      <c r="FJR41" s="2">
        <v>179095</v>
      </c>
      <c r="FJS41" s="2" t="s">
        <v>5</v>
      </c>
      <c r="FJT41" s="2">
        <v>122567</v>
      </c>
      <c r="FJU41" s="2">
        <v>19454540</v>
      </c>
      <c r="FJV41" s="2">
        <v>750</v>
      </c>
      <c r="FJW41" s="2">
        <v>56765</v>
      </c>
      <c r="FJX41" s="2">
        <v>62538</v>
      </c>
      <c r="FJY41" s="2">
        <v>811934</v>
      </c>
      <c r="FJZ41" s="2">
        <v>420694</v>
      </c>
      <c r="FKA41" s="2">
        <v>1667037</v>
      </c>
      <c r="FKB41" s="2">
        <v>1246293</v>
      </c>
      <c r="FKC41" s="2">
        <v>52457</v>
      </c>
      <c r="FKD41" s="2">
        <v>260569</v>
      </c>
      <c r="FKE41" s="2">
        <v>63020</v>
      </c>
      <c r="FKF41" s="2">
        <v>47328</v>
      </c>
      <c r="FKG41" s="2">
        <v>118383</v>
      </c>
      <c r="FKH41" s="2">
        <v>259972</v>
      </c>
      <c r="FKI41" s="2">
        <v>52989528</v>
      </c>
      <c r="FKJ41" s="2">
        <v>51890</v>
      </c>
      <c r="FKK41" s="2">
        <v>365678</v>
      </c>
      <c r="FKL41" s="2">
        <v>1940</v>
      </c>
      <c r="FKM41" s="2">
        <v>53232</v>
      </c>
      <c r="FKN41" s="2">
        <v>509</v>
      </c>
      <c r="FKO41" s="2">
        <v>7752</v>
      </c>
      <c r="FKP41" s="2">
        <v>9129</v>
      </c>
      <c r="FKQ41" s="2" t="s">
        <v>5</v>
      </c>
      <c r="FKR41" s="2">
        <v>403</v>
      </c>
      <c r="FKS41" s="2">
        <v>1705</v>
      </c>
      <c r="FKT41" s="2">
        <v>53632</v>
      </c>
      <c r="FKU41" s="2">
        <v>159880</v>
      </c>
      <c r="FKV41" s="2">
        <v>10337</v>
      </c>
      <c r="FKW41" s="2">
        <v>103479</v>
      </c>
      <c r="FKX41" s="2">
        <v>36856</v>
      </c>
      <c r="FKY41" s="2">
        <v>120505</v>
      </c>
      <c r="FKZ41" s="2">
        <v>9058</v>
      </c>
      <c r="FLA41" s="2">
        <v>29048</v>
      </c>
      <c r="FLB41" s="2">
        <v>107511</v>
      </c>
      <c r="FLC41" s="2">
        <v>21371</v>
      </c>
      <c r="FLD41" s="2">
        <v>20179</v>
      </c>
      <c r="FLE41" s="2">
        <v>10625</v>
      </c>
      <c r="FLF41" s="2">
        <v>107261</v>
      </c>
      <c r="FLG41" s="2">
        <v>7334</v>
      </c>
      <c r="FLH41" s="2">
        <v>852</v>
      </c>
      <c r="FLI41" s="2">
        <v>20234</v>
      </c>
      <c r="FLJ41" s="2">
        <v>59943</v>
      </c>
      <c r="FLK41" s="2">
        <v>53195</v>
      </c>
      <c r="FLL41" s="2">
        <v>61111</v>
      </c>
      <c r="FLM41" s="2">
        <v>68797</v>
      </c>
      <c r="FLN41" s="2">
        <v>0</v>
      </c>
      <c r="FLO41" s="2">
        <v>9082</v>
      </c>
      <c r="FLP41" s="2">
        <v>36788</v>
      </c>
      <c r="FLQ41" s="2" t="s">
        <v>5</v>
      </c>
      <c r="FLR41" s="2">
        <v>1417</v>
      </c>
      <c r="FLS41" s="2">
        <v>22738</v>
      </c>
      <c r="FLT41" s="2">
        <v>19590</v>
      </c>
      <c r="FLU41" s="2">
        <v>258</v>
      </c>
      <c r="FLV41" s="2">
        <v>2904</v>
      </c>
      <c r="FLW41" s="2">
        <v>3284</v>
      </c>
      <c r="FLX41" s="2">
        <v>8866</v>
      </c>
      <c r="FLY41" s="2">
        <v>382506</v>
      </c>
      <c r="FLZ41" s="2">
        <v>48992</v>
      </c>
      <c r="FMA41" s="2">
        <v>83051</v>
      </c>
      <c r="FMB41" s="2">
        <v>81846</v>
      </c>
      <c r="FMC41" s="2">
        <v>940719</v>
      </c>
      <c r="FMD41" s="2">
        <v>27219</v>
      </c>
      <c r="FME41" s="2">
        <v>93926</v>
      </c>
      <c r="FMF41" s="2">
        <v>1985781</v>
      </c>
      <c r="FMG41" s="2">
        <v>32523</v>
      </c>
      <c r="FMH41" s="2">
        <v>11131</v>
      </c>
      <c r="FMI41" s="2">
        <v>34582</v>
      </c>
      <c r="FMJ41" s="2">
        <v>27697</v>
      </c>
      <c r="FMK41" s="2">
        <v>2638</v>
      </c>
      <c r="FML41" s="2">
        <v>10669</v>
      </c>
      <c r="FMM41" s="2">
        <v>34381</v>
      </c>
      <c r="FMN41" s="2">
        <v>7758</v>
      </c>
      <c r="FMO41" s="2">
        <v>5738</v>
      </c>
      <c r="FMP41" s="2">
        <v>55207</v>
      </c>
      <c r="FMQ41" s="2">
        <v>3266</v>
      </c>
      <c r="FMR41" s="2">
        <v>14078</v>
      </c>
      <c r="FMS41" s="2">
        <v>12240</v>
      </c>
      <c r="FMT41" s="2">
        <v>8616</v>
      </c>
      <c r="FMU41" s="2">
        <v>18070</v>
      </c>
      <c r="FMV41" s="2">
        <v>59084</v>
      </c>
      <c r="FMW41" s="2">
        <v>79520</v>
      </c>
      <c r="FMX41" s="2">
        <v>244009</v>
      </c>
      <c r="FMY41" s="2">
        <v>172379</v>
      </c>
      <c r="FMZ41" s="2">
        <v>688661</v>
      </c>
      <c r="FNA41" s="2">
        <v>19828</v>
      </c>
      <c r="FNB41" s="2">
        <v>167253</v>
      </c>
      <c r="FNC41" s="2">
        <v>459</v>
      </c>
      <c r="FND41" s="2">
        <v>23854</v>
      </c>
      <c r="FNE41" s="2">
        <v>69376</v>
      </c>
      <c r="FNF41" s="2">
        <v>163342</v>
      </c>
      <c r="FNG41" s="2">
        <v>179640</v>
      </c>
      <c r="FNH41" s="2">
        <v>20279</v>
      </c>
      <c r="FNI41" s="2">
        <v>541</v>
      </c>
      <c r="FNJ41" s="2">
        <v>18755</v>
      </c>
      <c r="FNK41" s="2">
        <v>70093</v>
      </c>
      <c r="FNL41" s="2" t="s">
        <v>5</v>
      </c>
      <c r="FNM41" s="2">
        <v>40277</v>
      </c>
      <c r="FNN41" s="2">
        <v>54112</v>
      </c>
      <c r="FNO41" s="2">
        <v>156403</v>
      </c>
      <c r="FNP41" s="2">
        <v>1286</v>
      </c>
      <c r="FNQ41" s="2">
        <v>4759</v>
      </c>
      <c r="FNR41" s="2">
        <v>15192</v>
      </c>
      <c r="FNS41" s="2">
        <v>47568</v>
      </c>
      <c r="FNT41" s="2">
        <v>57574</v>
      </c>
      <c r="FNU41" s="2">
        <v>6722</v>
      </c>
      <c r="FNV41" s="2">
        <v>94439</v>
      </c>
      <c r="FNW41" s="2">
        <v>2287</v>
      </c>
      <c r="FNX41" s="2" t="s">
        <v>5</v>
      </c>
      <c r="FNY41" s="2">
        <v>163463</v>
      </c>
      <c r="FNZ41" s="2">
        <v>149</v>
      </c>
      <c r="FOA41" s="2">
        <v>36478</v>
      </c>
      <c r="FOB41" s="2">
        <v>624794</v>
      </c>
      <c r="FOC41" s="2">
        <v>320307</v>
      </c>
      <c r="FOD41" s="2">
        <v>63485</v>
      </c>
      <c r="FOE41" s="2">
        <v>39831</v>
      </c>
      <c r="FOF41" s="2">
        <v>3675</v>
      </c>
      <c r="FOG41" s="2">
        <v>31372</v>
      </c>
      <c r="FOH41" s="2">
        <v>8151</v>
      </c>
      <c r="FOI41" s="2">
        <v>738938</v>
      </c>
      <c r="FOJ41" s="2">
        <v>198</v>
      </c>
      <c r="FOK41" s="2">
        <v>4275</v>
      </c>
      <c r="FOL41" s="2">
        <v>34906</v>
      </c>
      <c r="FOM41" s="2">
        <v>213412</v>
      </c>
      <c r="FON41" s="2">
        <v>75746</v>
      </c>
      <c r="FOO41" s="2">
        <v>3029</v>
      </c>
      <c r="FOP41" s="2">
        <v>9234</v>
      </c>
      <c r="FOQ41" s="2">
        <v>12332</v>
      </c>
      <c r="FOR41" s="2">
        <v>25120</v>
      </c>
      <c r="FOS41" s="2">
        <v>1133</v>
      </c>
      <c r="FOT41" s="2">
        <v>0</v>
      </c>
      <c r="FOU41" s="2">
        <v>65958</v>
      </c>
      <c r="FOV41" s="2">
        <v>12688</v>
      </c>
      <c r="FOW41" s="2">
        <v>6061</v>
      </c>
      <c r="FOX41" s="2">
        <v>34588</v>
      </c>
      <c r="FOY41" s="2">
        <v>56069</v>
      </c>
      <c r="FOZ41" s="2">
        <v>50714</v>
      </c>
      <c r="FPA41" s="2">
        <v>29646</v>
      </c>
      <c r="FPB41" s="2">
        <v>6097</v>
      </c>
      <c r="FPC41" s="2">
        <v>2342</v>
      </c>
      <c r="FPD41" s="2">
        <v>12917</v>
      </c>
      <c r="FPE41" s="2">
        <v>9070</v>
      </c>
      <c r="FPF41" s="2">
        <v>3995</v>
      </c>
      <c r="FPG41" s="2">
        <v>5480</v>
      </c>
      <c r="FPH41" s="2">
        <v>10482</v>
      </c>
      <c r="FPI41" s="2">
        <v>34965</v>
      </c>
      <c r="FPJ41" s="2">
        <v>82749</v>
      </c>
      <c r="FPK41" s="2">
        <v>37240</v>
      </c>
      <c r="FPL41" s="2">
        <v>2041</v>
      </c>
      <c r="FPM41" s="2">
        <v>389</v>
      </c>
      <c r="FPN41" s="2">
        <v>22118</v>
      </c>
      <c r="FPO41" s="2">
        <v>108181</v>
      </c>
      <c r="FPP41" s="2">
        <v>28035</v>
      </c>
      <c r="FPQ41" s="2">
        <v>1721</v>
      </c>
      <c r="FPR41" s="2">
        <v>2408</v>
      </c>
      <c r="FPS41" s="2">
        <v>16766</v>
      </c>
      <c r="FPT41" s="2">
        <v>269</v>
      </c>
      <c r="FPU41" s="2">
        <v>14275</v>
      </c>
      <c r="FPV41" s="2">
        <v>370</v>
      </c>
      <c r="FPW41" s="2">
        <v>36167</v>
      </c>
      <c r="FPX41" s="2">
        <v>784</v>
      </c>
      <c r="FPY41" s="2">
        <v>1413</v>
      </c>
      <c r="FPZ41" s="2">
        <v>7532</v>
      </c>
      <c r="FQA41" s="2">
        <v>552</v>
      </c>
      <c r="FQB41" s="2">
        <v>50802</v>
      </c>
      <c r="FQC41" s="2">
        <v>38445</v>
      </c>
      <c r="FQD41" s="2">
        <v>5270</v>
      </c>
      <c r="FQE41" s="2">
        <v>472</v>
      </c>
      <c r="FQF41" s="2">
        <v>634</v>
      </c>
      <c r="FQG41" s="2">
        <v>4019</v>
      </c>
      <c r="FQH41" s="2">
        <v>21114</v>
      </c>
      <c r="FQI41" s="2">
        <v>54592</v>
      </c>
      <c r="FQJ41" s="2">
        <v>72513</v>
      </c>
      <c r="FQK41" s="2">
        <v>17316</v>
      </c>
      <c r="FQL41" s="2">
        <v>2396</v>
      </c>
      <c r="FQM41" s="2">
        <v>1737</v>
      </c>
      <c r="FQN41" s="2">
        <v>6302</v>
      </c>
      <c r="FQO41" s="2">
        <v>13935</v>
      </c>
      <c r="FQP41" s="2">
        <v>3403</v>
      </c>
      <c r="FQQ41" s="2">
        <v>18247</v>
      </c>
      <c r="FQR41" s="2">
        <v>28636</v>
      </c>
      <c r="FQS41" s="2">
        <v>2022</v>
      </c>
      <c r="FQT41" s="2">
        <v>2568</v>
      </c>
      <c r="FQU41" s="2">
        <v>6542</v>
      </c>
      <c r="FQV41" s="2">
        <v>4849</v>
      </c>
      <c r="FQW41" s="2">
        <v>4871</v>
      </c>
      <c r="FQX41" s="2">
        <v>6278</v>
      </c>
      <c r="FQY41" s="2">
        <v>23868</v>
      </c>
      <c r="FQZ41" s="2">
        <v>9065</v>
      </c>
      <c r="FRA41" s="2">
        <v>67239</v>
      </c>
      <c r="FRB41" s="2">
        <v>1374</v>
      </c>
      <c r="FRC41" s="2">
        <v>17111</v>
      </c>
      <c r="FRD41" s="2">
        <v>6140</v>
      </c>
      <c r="FRE41" s="2">
        <v>10068</v>
      </c>
      <c r="FRF41" s="2">
        <v>34173</v>
      </c>
      <c r="FRG41" s="2">
        <v>0</v>
      </c>
      <c r="FRH41" s="2">
        <v>161701</v>
      </c>
      <c r="FRI41" s="2">
        <v>2985</v>
      </c>
      <c r="FRJ41" s="2">
        <v>1247</v>
      </c>
      <c r="FRK41" s="2">
        <v>78634</v>
      </c>
      <c r="FRL41" s="2">
        <v>20883</v>
      </c>
      <c r="FRM41" s="2">
        <v>11567</v>
      </c>
      <c r="FRN41" s="2">
        <v>7676</v>
      </c>
      <c r="FRO41" s="2">
        <v>21787</v>
      </c>
      <c r="FRP41" s="2">
        <v>57068</v>
      </c>
      <c r="FRQ41" s="2">
        <v>39184</v>
      </c>
      <c r="FRR41" s="2">
        <v>41654</v>
      </c>
      <c r="FRS41" s="2">
        <v>293752</v>
      </c>
      <c r="FRT41" s="2">
        <v>202728</v>
      </c>
      <c r="FRU41" s="2">
        <v>36017</v>
      </c>
      <c r="FRV41" s="2">
        <v>0</v>
      </c>
      <c r="FRW41" s="2">
        <v>11011</v>
      </c>
      <c r="FRX41" s="2">
        <v>8212</v>
      </c>
      <c r="FRY41" s="2">
        <v>17698</v>
      </c>
      <c r="FRZ41" s="2">
        <v>1098</v>
      </c>
      <c r="FSA41" s="2">
        <v>11001</v>
      </c>
      <c r="FSB41" s="2">
        <v>10488</v>
      </c>
      <c r="FSC41" s="2">
        <v>515</v>
      </c>
      <c r="FSD41" s="2">
        <v>11067</v>
      </c>
      <c r="FSE41" s="2">
        <v>7638</v>
      </c>
      <c r="FSF41" s="2">
        <v>34152</v>
      </c>
      <c r="FSG41" s="2">
        <v>14939</v>
      </c>
      <c r="FSH41" s="2">
        <v>1778</v>
      </c>
      <c r="FSI41" s="2">
        <v>14647</v>
      </c>
      <c r="FSJ41" s="2">
        <v>4144</v>
      </c>
      <c r="FSK41" s="2">
        <v>3502</v>
      </c>
      <c r="FSL41" s="2">
        <v>12591</v>
      </c>
      <c r="FSM41" s="2">
        <v>4743</v>
      </c>
      <c r="FSN41" s="2">
        <v>64796</v>
      </c>
      <c r="FSO41" s="2">
        <v>4108</v>
      </c>
      <c r="FSP41" s="2">
        <v>31313</v>
      </c>
      <c r="FSQ41" s="2">
        <v>4820</v>
      </c>
      <c r="FSR41" s="2">
        <v>4572</v>
      </c>
      <c r="FSS41" s="2">
        <v>16873</v>
      </c>
      <c r="FST41" s="2">
        <v>85</v>
      </c>
      <c r="FSU41" s="2">
        <v>12148</v>
      </c>
      <c r="FSV41" s="2">
        <v>42412</v>
      </c>
      <c r="FSW41" s="2">
        <v>52593</v>
      </c>
      <c r="FSX41" s="2">
        <v>4073</v>
      </c>
      <c r="FSY41" s="2">
        <v>1188</v>
      </c>
      <c r="FSZ41" s="2">
        <v>4676</v>
      </c>
      <c r="FTA41" s="2">
        <v>7343</v>
      </c>
      <c r="FTB41" s="2">
        <v>992</v>
      </c>
      <c r="FTC41" s="2">
        <v>1216</v>
      </c>
      <c r="FTD41" s="2">
        <v>7277</v>
      </c>
      <c r="FTE41" s="2">
        <v>3740</v>
      </c>
      <c r="FTF41" s="2">
        <v>671</v>
      </c>
      <c r="FTG41" s="2">
        <v>36287</v>
      </c>
      <c r="FTH41" s="2">
        <v>14349</v>
      </c>
      <c r="FTI41" s="2">
        <v>19064</v>
      </c>
      <c r="FTJ41" s="2">
        <v>0</v>
      </c>
      <c r="FTK41" s="2">
        <v>3915</v>
      </c>
      <c r="FTL41" s="2">
        <v>90823</v>
      </c>
      <c r="FTM41" s="2">
        <v>19113</v>
      </c>
      <c r="FTN41" s="2">
        <v>10928</v>
      </c>
      <c r="FTO41" s="2">
        <v>7744</v>
      </c>
      <c r="FTP41" s="2">
        <v>39506</v>
      </c>
      <c r="FTQ41" s="2">
        <v>30041</v>
      </c>
      <c r="FTR41" s="2">
        <v>11957</v>
      </c>
      <c r="FTS41" s="2">
        <v>4221</v>
      </c>
      <c r="FTT41" s="2">
        <v>112</v>
      </c>
      <c r="FTU41" s="2">
        <v>44763</v>
      </c>
      <c r="FTV41" s="2">
        <v>114103</v>
      </c>
      <c r="FTW41" s="2">
        <v>2540</v>
      </c>
      <c r="FTX41" s="2">
        <v>48362</v>
      </c>
      <c r="FTY41" s="2">
        <v>255</v>
      </c>
      <c r="FTZ41" s="2">
        <v>60942</v>
      </c>
      <c r="FUA41" s="2">
        <v>15291</v>
      </c>
      <c r="FUB41" s="2">
        <v>7094</v>
      </c>
      <c r="FUC41" s="2">
        <v>1061</v>
      </c>
      <c r="FUD41" s="2">
        <v>78806</v>
      </c>
      <c r="FUE41" s="2">
        <v>427</v>
      </c>
      <c r="FUF41" s="2">
        <v>982</v>
      </c>
      <c r="FUG41" s="2">
        <v>57141</v>
      </c>
      <c r="FUH41" s="2">
        <v>67636</v>
      </c>
      <c r="FUI41" s="2" t="s">
        <v>5</v>
      </c>
      <c r="FUJ41" s="2">
        <v>2818</v>
      </c>
      <c r="FUK41" s="2">
        <v>11331</v>
      </c>
      <c r="FUL41" s="2">
        <v>22080</v>
      </c>
      <c r="FUM41" s="2">
        <v>335</v>
      </c>
      <c r="FUN41" s="2">
        <v>27368</v>
      </c>
      <c r="FUO41" s="2">
        <v>24482</v>
      </c>
      <c r="FUP41" s="2">
        <v>21539</v>
      </c>
      <c r="FUQ41" s="2">
        <v>36034</v>
      </c>
      <c r="FUR41" s="2">
        <v>8190</v>
      </c>
      <c r="FUS41" s="2">
        <v>16171</v>
      </c>
      <c r="FUT41" s="2">
        <v>8387</v>
      </c>
      <c r="FUU41" s="2">
        <v>33216</v>
      </c>
      <c r="FUV41" s="2">
        <v>5315</v>
      </c>
      <c r="FUW41" s="2">
        <v>725</v>
      </c>
      <c r="FUX41" s="2">
        <v>4103</v>
      </c>
      <c r="FUY41" s="2">
        <v>26171</v>
      </c>
      <c r="FUZ41" s="2">
        <v>1767</v>
      </c>
      <c r="FVA41" s="2">
        <v>1224</v>
      </c>
      <c r="FVB41" s="2">
        <v>30827</v>
      </c>
      <c r="FVC41" s="2">
        <v>8850</v>
      </c>
      <c r="FVD41" s="2">
        <v>26117</v>
      </c>
      <c r="FVE41" s="2">
        <v>3884</v>
      </c>
      <c r="FVF41" s="2">
        <v>6567</v>
      </c>
      <c r="FVG41" s="2">
        <v>9263</v>
      </c>
      <c r="FVH41" s="2">
        <v>15526</v>
      </c>
      <c r="FVI41" s="2">
        <v>381087</v>
      </c>
      <c r="FVJ41" s="2">
        <v>11489</v>
      </c>
      <c r="FVK41" s="2">
        <v>9649</v>
      </c>
      <c r="FVL41" s="2">
        <v>47750</v>
      </c>
      <c r="FVM41" s="2">
        <v>700</v>
      </c>
      <c r="FVN41" s="2">
        <v>4792</v>
      </c>
      <c r="FVO41" s="2">
        <v>13059</v>
      </c>
      <c r="FVP41" s="2">
        <v>735</v>
      </c>
      <c r="FVQ41" s="2">
        <v>2200</v>
      </c>
      <c r="FVR41" s="2">
        <v>11058</v>
      </c>
      <c r="FVS41" s="2">
        <v>3723</v>
      </c>
      <c r="FVT41" s="2">
        <v>5569</v>
      </c>
      <c r="FVU41" s="2">
        <v>40592</v>
      </c>
      <c r="FVV41" s="2">
        <v>26197</v>
      </c>
      <c r="FVW41" s="2">
        <v>748757</v>
      </c>
      <c r="FVX41" s="2">
        <v>2366</v>
      </c>
      <c r="FVY41" s="2">
        <v>10112</v>
      </c>
      <c r="FVZ41" s="2">
        <v>6105</v>
      </c>
      <c r="FWA41" s="2">
        <v>4488</v>
      </c>
      <c r="FWB41" s="2">
        <v>15506</v>
      </c>
      <c r="FWC41" s="2">
        <v>32884</v>
      </c>
      <c r="FWD41" s="2">
        <v>32</v>
      </c>
      <c r="FWE41" s="2">
        <v>2364</v>
      </c>
      <c r="FWF41" s="2">
        <v>307</v>
      </c>
      <c r="FWG41" s="2">
        <v>6328</v>
      </c>
      <c r="FWH41" s="2">
        <v>15351</v>
      </c>
      <c r="FWI41" s="2">
        <v>18808</v>
      </c>
      <c r="FWJ41" s="2">
        <v>22700</v>
      </c>
      <c r="FWK41" s="2">
        <v>1115</v>
      </c>
      <c r="FWL41" s="2">
        <v>9786</v>
      </c>
      <c r="FWM41" s="2">
        <v>71354</v>
      </c>
      <c r="FWN41" s="2">
        <v>6385</v>
      </c>
      <c r="FWO41" s="2">
        <v>10906</v>
      </c>
      <c r="FWP41" s="2">
        <v>1497</v>
      </c>
      <c r="FWQ41" s="2">
        <v>1071</v>
      </c>
      <c r="FWR41" s="2">
        <v>2646</v>
      </c>
      <c r="FWS41" s="2">
        <v>79</v>
      </c>
      <c r="FWT41" s="2">
        <v>29693</v>
      </c>
      <c r="FWU41" s="2">
        <v>46258</v>
      </c>
      <c r="FWV41" s="2">
        <v>9161</v>
      </c>
      <c r="FWW41" s="2">
        <v>174351</v>
      </c>
      <c r="FWX41" s="2">
        <v>499</v>
      </c>
      <c r="FWY41" s="2">
        <v>94542</v>
      </c>
      <c r="FWZ41" s="2">
        <v>226</v>
      </c>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row>
    <row r="42" spans="1:4953" x14ac:dyDescent="0.25">
      <c r="A42">
        <v>39</v>
      </c>
      <c r="B42" s="19" t="s">
        <v>5560</v>
      </c>
      <c r="C42" s="25">
        <v>205785</v>
      </c>
      <c r="D42" t="str">
        <f t="shared" si="0"/>
        <v>2025Q2</v>
      </c>
      <c r="E42" s="4" t="s">
        <v>5561</v>
      </c>
      <c r="F42" s="4" t="s">
        <v>5562</v>
      </c>
      <c r="G42" s="4" t="s">
        <v>5561</v>
      </c>
      <c r="H42" s="4" t="s">
        <v>5561</v>
      </c>
      <c r="I42" s="4" t="s">
        <v>5561</v>
      </c>
      <c r="J42" t="s">
        <v>5562</v>
      </c>
      <c r="K42" t="s">
        <v>5561</v>
      </c>
      <c r="L42" t="s">
        <v>5561</v>
      </c>
      <c r="M42" t="s">
        <v>5561</v>
      </c>
      <c r="N42" t="s">
        <v>5561</v>
      </c>
      <c r="O42" t="s">
        <v>5561</v>
      </c>
      <c r="P42" t="s">
        <v>5561</v>
      </c>
      <c r="Q42" t="s">
        <v>5561</v>
      </c>
      <c r="R42" t="s">
        <v>5562</v>
      </c>
      <c r="S42" t="s">
        <v>5561</v>
      </c>
      <c r="T42" t="s">
        <v>5562</v>
      </c>
      <c r="U42" t="s">
        <v>5561</v>
      </c>
      <c r="V42" t="s">
        <v>5562</v>
      </c>
      <c r="W42" t="s">
        <v>5561</v>
      </c>
      <c r="X42" t="s">
        <v>5562</v>
      </c>
      <c r="Y42" t="s">
        <v>5562</v>
      </c>
      <c r="Z42" t="s">
        <v>5561</v>
      </c>
      <c r="AA42" t="s">
        <v>5562</v>
      </c>
      <c r="AB42" t="s">
        <v>5561</v>
      </c>
      <c r="AC42" t="s">
        <v>5561</v>
      </c>
      <c r="AD42" t="s">
        <v>5561</v>
      </c>
      <c r="AE42" t="s">
        <v>5562</v>
      </c>
      <c r="AF42" t="s">
        <v>5561</v>
      </c>
      <c r="AG42" t="s">
        <v>5561</v>
      </c>
      <c r="AH42" t="s">
        <v>5561</v>
      </c>
      <c r="AI42" t="s">
        <v>5561</v>
      </c>
      <c r="AJ42" t="s">
        <v>5561</v>
      </c>
      <c r="AK42" t="s">
        <v>5561</v>
      </c>
      <c r="AL42" t="s">
        <v>5561</v>
      </c>
      <c r="AM42" t="s">
        <v>5561</v>
      </c>
      <c r="AN42" t="s">
        <v>5561</v>
      </c>
      <c r="AO42" t="s">
        <v>5561</v>
      </c>
      <c r="AP42" t="s">
        <v>5562</v>
      </c>
      <c r="AQ42" t="s">
        <v>5561</v>
      </c>
      <c r="AR42" t="s">
        <v>5562</v>
      </c>
      <c r="AS42" t="s">
        <v>5561</v>
      </c>
      <c r="AT42" t="s">
        <v>5562</v>
      </c>
      <c r="AU42" t="s">
        <v>5561</v>
      </c>
      <c r="AV42" t="s">
        <v>5561</v>
      </c>
      <c r="AW42" t="s">
        <v>5562</v>
      </c>
      <c r="AX42" t="s">
        <v>5562</v>
      </c>
      <c r="AY42" t="s">
        <v>5562</v>
      </c>
      <c r="AZ42" t="s">
        <v>5561</v>
      </c>
      <c r="BA42" t="s">
        <v>5561</v>
      </c>
      <c r="BB42" t="s">
        <v>5561</v>
      </c>
      <c r="BC42" t="s">
        <v>5561</v>
      </c>
      <c r="BD42" t="s">
        <v>5561</v>
      </c>
      <c r="BE42" t="s">
        <v>5561</v>
      </c>
      <c r="BF42" t="s">
        <v>5561</v>
      </c>
      <c r="BG42" t="s">
        <v>5562</v>
      </c>
      <c r="BH42" t="s">
        <v>5562</v>
      </c>
      <c r="BI42" t="s">
        <v>5561</v>
      </c>
      <c r="BJ42" t="s">
        <v>5561</v>
      </c>
      <c r="BK42" t="s">
        <v>5562</v>
      </c>
      <c r="BL42" t="s">
        <v>5562</v>
      </c>
      <c r="BM42" t="s">
        <v>5561</v>
      </c>
      <c r="BN42" t="s">
        <v>5561</v>
      </c>
      <c r="BO42" t="s">
        <v>5562</v>
      </c>
      <c r="BP42" t="s">
        <v>5561</v>
      </c>
      <c r="BQ42" t="s">
        <v>5561</v>
      </c>
      <c r="BR42" t="s">
        <v>5561</v>
      </c>
      <c r="BS42" t="s">
        <v>5561</v>
      </c>
      <c r="BT42" t="s">
        <v>5561</v>
      </c>
      <c r="BU42" t="s">
        <v>5562</v>
      </c>
      <c r="BV42" t="s">
        <v>5562</v>
      </c>
      <c r="BW42" t="s">
        <v>5561</v>
      </c>
      <c r="BX42" t="s">
        <v>5562</v>
      </c>
      <c r="BY42" t="s">
        <v>5561</v>
      </c>
      <c r="BZ42" t="s">
        <v>5562</v>
      </c>
      <c r="CA42" t="s">
        <v>5561</v>
      </c>
      <c r="CB42" t="s">
        <v>5562</v>
      </c>
      <c r="CC42" t="s">
        <v>5561</v>
      </c>
      <c r="CD42" t="s">
        <v>5561</v>
      </c>
      <c r="CE42" t="s">
        <v>5562</v>
      </c>
      <c r="CF42" t="s">
        <v>5561</v>
      </c>
      <c r="CG42" t="s">
        <v>5</v>
      </c>
      <c r="CH42" t="s">
        <v>5561</v>
      </c>
      <c r="CI42" t="s">
        <v>5561</v>
      </c>
      <c r="CJ42" t="s">
        <v>5562</v>
      </c>
      <c r="CK42" t="s">
        <v>5562</v>
      </c>
      <c r="CL42" t="s">
        <v>5561</v>
      </c>
      <c r="CM42" t="s">
        <v>5561</v>
      </c>
      <c r="CN42" t="s">
        <v>5561</v>
      </c>
      <c r="CO42" t="s">
        <v>5561</v>
      </c>
      <c r="CP42" t="s">
        <v>5562</v>
      </c>
      <c r="CQ42" t="s">
        <v>5561</v>
      </c>
      <c r="CR42" t="s">
        <v>5561</v>
      </c>
      <c r="CS42" t="s">
        <v>5562</v>
      </c>
      <c r="CT42" t="s">
        <v>5561</v>
      </c>
      <c r="CU42" t="s">
        <v>5561</v>
      </c>
      <c r="CV42" t="s">
        <v>5561</v>
      </c>
      <c r="CW42" t="s">
        <v>5561</v>
      </c>
      <c r="CX42" t="s">
        <v>5561</v>
      </c>
      <c r="CY42" t="s">
        <v>5561</v>
      </c>
      <c r="CZ42" t="s">
        <v>5561</v>
      </c>
      <c r="DA42" t="s">
        <v>5562</v>
      </c>
      <c r="DB42" t="s">
        <v>5561</v>
      </c>
      <c r="DC42" t="s">
        <v>5561</v>
      </c>
      <c r="DD42" t="s">
        <v>5562</v>
      </c>
      <c r="DE42" t="s">
        <v>5562</v>
      </c>
      <c r="DF42" t="s">
        <v>5562</v>
      </c>
      <c r="DG42" t="s">
        <v>5562</v>
      </c>
      <c r="DH42" t="s">
        <v>5561</v>
      </c>
      <c r="DI42" t="s">
        <v>5561</v>
      </c>
      <c r="DJ42" t="s">
        <v>5561</v>
      </c>
      <c r="DK42" t="s">
        <v>5562</v>
      </c>
      <c r="DL42" t="s">
        <v>5561</v>
      </c>
      <c r="DM42" t="s">
        <v>5561</v>
      </c>
      <c r="DN42" t="s">
        <v>5561</v>
      </c>
      <c r="DO42" t="s">
        <v>5561</v>
      </c>
      <c r="DP42" t="s">
        <v>5561</v>
      </c>
      <c r="DQ42" t="s">
        <v>5561</v>
      </c>
      <c r="DR42" t="s">
        <v>5562</v>
      </c>
      <c r="DS42" t="s">
        <v>5561</v>
      </c>
      <c r="DT42" t="s">
        <v>5562</v>
      </c>
      <c r="DU42" t="s">
        <v>5561</v>
      </c>
      <c r="DV42" t="s">
        <v>5562</v>
      </c>
      <c r="DW42" t="s">
        <v>5562</v>
      </c>
      <c r="DX42" t="s">
        <v>5561</v>
      </c>
      <c r="DY42" t="s">
        <v>5561</v>
      </c>
      <c r="DZ42" t="s">
        <v>5561</v>
      </c>
      <c r="EA42" t="s">
        <v>5561</v>
      </c>
      <c r="EB42" t="s">
        <v>5562</v>
      </c>
      <c r="EC42" t="s">
        <v>5562</v>
      </c>
      <c r="ED42" t="s">
        <v>5562</v>
      </c>
      <c r="EE42" t="s">
        <v>5562</v>
      </c>
      <c r="EF42" t="s">
        <v>5561</v>
      </c>
      <c r="EG42" t="s">
        <v>5562</v>
      </c>
      <c r="EH42" t="s">
        <v>5561</v>
      </c>
      <c r="EI42" t="s">
        <v>5562</v>
      </c>
      <c r="EJ42" t="s">
        <v>5562</v>
      </c>
      <c r="EK42" t="s">
        <v>5561</v>
      </c>
      <c r="EL42" t="s">
        <v>5561</v>
      </c>
      <c r="EM42" t="s">
        <v>5561</v>
      </c>
      <c r="EN42" t="s">
        <v>5561</v>
      </c>
      <c r="EO42" t="s">
        <v>5561</v>
      </c>
      <c r="EP42" t="s">
        <v>5561</v>
      </c>
      <c r="EQ42" t="s">
        <v>5562</v>
      </c>
      <c r="ER42" t="s">
        <v>5561</v>
      </c>
      <c r="ES42" t="s">
        <v>5562</v>
      </c>
      <c r="ET42" t="s">
        <v>5562</v>
      </c>
      <c r="EU42" t="s">
        <v>5561</v>
      </c>
      <c r="EV42" t="s">
        <v>5561</v>
      </c>
      <c r="EW42" t="s">
        <v>5561</v>
      </c>
      <c r="EX42" t="s">
        <v>5561</v>
      </c>
      <c r="EY42" t="s">
        <v>5562</v>
      </c>
      <c r="EZ42" t="s">
        <v>5561</v>
      </c>
      <c r="FA42" t="s">
        <v>5561</v>
      </c>
      <c r="FB42" t="s">
        <v>5561</v>
      </c>
      <c r="FC42" t="s">
        <v>5561</v>
      </c>
      <c r="FD42" t="s">
        <v>5561</v>
      </c>
      <c r="FE42" t="s">
        <v>5562</v>
      </c>
      <c r="FF42" t="s">
        <v>5561</v>
      </c>
      <c r="FG42" t="s">
        <v>5561</v>
      </c>
      <c r="FH42" t="s">
        <v>5561</v>
      </c>
      <c r="FI42" t="s">
        <v>5561</v>
      </c>
      <c r="FJ42" t="s">
        <v>5561</v>
      </c>
      <c r="FK42" t="s">
        <v>5561</v>
      </c>
      <c r="FL42" t="s">
        <v>5561</v>
      </c>
      <c r="FM42" t="s">
        <v>5561</v>
      </c>
      <c r="FN42" t="s">
        <v>5561</v>
      </c>
      <c r="FO42" t="s">
        <v>5561</v>
      </c>
      <c r="FP42" t="s">
        <v>5561</v>
      </c>
      <c r="FQ42" t="s">
        <v>5561</v>
      </c>
      <c r="FR42" t="s">
        <v>5562</v>
      </c>
      <c r="FS42" t="s">
        <v>5561</v>
      </c>
      <c r="FT42" t="s">
        <v>5562</v>
      </c>
      <c r="FU42" t="s">
        <v>5562</v>
      </c>
      <c r="FV42" t="s">
        <v>5562</v>
      </c>
      <c r="FW42" t="s">
        <v>5562</v>
      </c>
      <c r="FX42" t="s">
        <v>5562</v>
      </c>
      <c r="FY42" t="s">
        <v>5562</v>
      </c>
      <c r="FZ42" t="s">
        <v>5561</v>
      </c>
      <c r="GA42" t="s">
        <v>5561</v>
      </c>
      <c r="GB42" t="s">
        <v>5561</v>
      </c>
      <c r="GC42" t="s">
        <v>5561</v>
      </c>
      <c r="GD42" t="s">
        <v>5561</v>
      </c>
      <c r="GE42" t="s">
        <v>5561</v>
      </c>
      <c r="GF42" t="s">
        <v>5561</v>
      </c>
      <c r="GG42" t="s">
        <v>5561</v>
      </c>
      <c r="GH42" t="s">
        <v>5561</v>
      </c>
      <c r="GI42" t="s">
        <v>5561</v>
      </c>
      <c r="GJ42" t="s">
        <v>5561</v>
      </c>
      <c r="GK42" t="s">
        <v>5561</v>
      </c>
      <c r="GL42" t="s">
        <v>5561</v>
      </c>
      <c r="GM42" t="s">
        <v>5561</v>
      </c>
      <c r="GN42" t="s">
        <v>5</v>
      </c>
      <c r="GO42" t="s">
        <v>5561</v>
      </c>
      <c r="GP42" t="s">
        <v>5561</v>
      </c>
      <c r="GQ42" t="s">
        <v>5561</v>
      </c>
      <c r="GR42" t="s">
        <v>5561</v>
      </c>
      <c r="GS42" t="s">
        <v>5561</v>
      </c>
      <c r="GT42" t="s">
        <v>5562</v>
      </c>
      <c r="GU42" t="s">
        <v>5561</v>
      </c>
      <c r="GV42" t="s">
        <v>5561</v>
      </c>
      <c r="GW42" t="s">
        <v>5562</v>
      </c>
      <c r="GX42" t="s">
        <v>5561</v>
      </c>
      <c r="GY42" t="s">
        <v>5561</v>
      </c>
      <c r="GZ42" t="s">
        <v>5561</v>
      </c>
      <c r="HA42" t="s">
        <v>5561</v>
      </c>
      <c r="HB42" t="s">
        <v>5</v>
      </c>
      <c r="HC42" t="s">
        <v>5</v>
      </c>
      <c r="HD42" t="s">
        <v>5</v>
      </c>
      <c r="HE42" t="s">
        <v>5561</v>
      </c>
      <c r="HF42" t="s">
        <v>5</v>
      </c>
      <c r="HG42" t="s">
        <v>5561</v>
      </c>
      <c r="HH42" t="s">
        <v>5561</v>
      </c>
      <c r="HI42" t="s">
        <v>5561</v>
      </c>
      <c r="HJ42" t="s">
        <v>5</v>
      </c>
      <c r="HK42" t="s">
        <v>5561</v>
      </c>
      <c r="HL42" t="s">
        <v>5561</v>
      </c>
      <c r="HM42" t="s">
        <v>5561</v>
      </c>
      <c r="HN42" t="s">
        <v>5</v>
      </c>
      <c r="HO42" t="s">
        <v>5561</v>
      </c>
      <c r="HP42" t="s">
        <v>5562</v>
      </c>
      <c r="HQ42" t="s">
        <v>5561</v>
      </c>
      <c r="HR42" t="s">
        <v>5561</v>
      </c>
      <c r="HS42" t="s">
        <v>5561</v>
      </c>
      <c r="HT42" t="s">
        <v>5</v>
      </c>
      <c r="HU42" t="s">
        <v>5561</v>
      </c>
      <c r="HV42" t="s">
        <v>5561</v>
      </c>
      <c r="HW42" t="s">
        <v>5561</v>
      </c>
      <c r="HX42" t="s">
        <v>5561</v>
      </c>
      <c r="HY42" t="s">
        <v>5561</v>
      </c>
      <c r="HZ42" t="s">
        <v>5561</v>
      </c>
      <c r="IA42" t="s">
        <v>5561</v>
      </c>
      <c r="IB42" t="s">
        <v>5561</v>
      </c>
      <c r="IC42" t="s">
        <v>5</v>
      </c>
      <c r="ID42" t="s">
        <v>5</v>
      </c>
      <c r="IE42" t="s">
        <v>5561</v>
      </c>
      <c r="IF42" t="s">
        <v>5561</v>
      </c>
      <c r="IG42" t="s">
        <v>5561</v>
      </c>
      <c r="IH42" t="s">
        <v>5</v>
      </c>
      <c r="II42" t="s">
        <v>5</v>
      </c>
      <c r="IJ42" t="s">
        <v>5561</v>
      </c>
      <c r="IK42" t="s">
        <v>5561</v>
      </c>
      <c r="IL42" t="s">
        <v>5561</v>
      </c>
      <c r="IM42" t="s">
        <v>5561</v>
      </c>
      <c r="IN42" t="s">
        <v>5561</v>
      </c>
      <c r="IO42" t="s">
        <v>5561</v>
      </c>
      <c r="IP42" t="s">
        <v>5561</v>
      </c>
      <c r="IQ42" t="s">
        <v>5561</v>
      </c>
      <c r="IR42" t="s">
        <v>5561</v>
      </c>
      <c r="IS42" t="s">
        <v>5</v>
      </c>
      <c r="IT42" t="s">
        <v>5561</v>
      </c>
      <c r="IU42" t="s">
        <v>5</v>
      </c>
      <c r="IV42" t="s">
        <v>5</v>
      </c>
      <c r="IW42" t="s">
        <v>5561</v>
      </c>
      <c r="IX42" t="s">
        <v>5561</v>
      </c>
      <c r="IY42" t="s">
        <v>5561</v>
      </c>
      <c r="IZ42" t="s">
        <v>5561</v>
      </c>
      <c r="JA42" t="s">
        <v>5561</v>
      </c>
      <c r="JB42" t="s">
        <v>5561</v>
      </c>
      <c r="JC42" t="s">
        <v>5561</v>
      </c>
      <c r="JD42" t="s">
        <v>5561</v>
      </c>
      <c r="JE42" t="s">
        <v>5561</v>
      </c>
      <c r="JF42" t="s">
        <v>5</v>
      </c>
      <c r="JG42" t="s">
        <v>5561</v>
      </c>
      <c r="JH42" t="s">
        <v>5562</v>
      </c>
      <c r="JI42" t="s">
        <v>5561</v>
      </c>
      <c r="JJ42" t="s">
        <v>5561</v>
      </c>
      <c r="JK42" t="s">
        <v>5561</v>
      </c>
      <c r="JL42" t="s">
        <v>5561</v>
      </c>
      <c r="JM42" t="s">
        <v>5561</v>
      </c>
      <c r="JN42" t="s">
        <v>5561</v>
      </c>
      <c r="JO42" t="s">
        <v>5562</v>
      </c>
      <c r="JP42" t="s">
        <v>5561</v>
      </c>
      <c r="JQ42" t="s">
        <v>5561</v>
      </c>
      <c r="JR42" t="s">
        <v>5561</v>
      </c>
      <c r="JS42" t="s">
        <v>5561</v>
      </c>
      <c r="JT42" t="s">
        <v>5561</v>
      </c>
      <c r="JU42" t="s">
        <v>5561</v>
      </c>
      <c r="JV42" t="s">
        <v>5562</v>
      </c>
      <c r="JW42" t="s">
        <v>5562</v>
      </c>
      <c r="JX42" t="s">
        <v>5561</v>
      </c>
      <c r="JY42" t="s">
        <v>5562</v>
      </c>
      <c r="JZ42" t="s">
        <v>5</v>
      </c>
      <c r="KA42" t="s">
        <v>5561</v>
      </c>
      <c r="KB42" t="s">
        <v>5561</v>
      </c>
      <c r="KC42" t="s">
        <v>5</v>
      </c>
      <c r="KD42" t="s">
        <v>5561</v>
      </c>
      <c r="KE42" t="s">
        <v>5561</v>
      </c>
      <c r="KF42" t="s">
        <v>5561</v>
      </c>
      <c r="KG42" t="s">
        <v>5561</v>
      </c>
      <c r="KH42" t="s">
        <v>5561</v>
      </c>
      <c r="KI42" t="s">
        <v>5</v>
      </c>
      <c r="KJ42" t="s">
        <v>5</v>
      </c>
      <c r="KK42" t="s">
        <v>5561</v>
      </c>
      <c r="KL42" t="s">
        <v>5561</v>
      </c>
      <c r="KM42" t="s">
        <v>5561</v>
      </c>
      <c r="KN42" t="s">
        <v>5561</v>
      </c>
      <c r="KO42" t="s">
        <v>5</v>
      </c>
      <c r="KP42" t="s">
        <v>5</v>
      </c>
      <c r="KQ42" t="s">
        <v>5561</v>
      </c>
      <c r="KR42" t="s">
        <v>5561</v>
      </c>
      <c r="KS42" t="s">
        <v>5</v>
      </c>
      <c r="KT42" t="s">
        <v>5562</v>
      </c>
      <c r="KU42" t="s">
        <v>5561</v>
      </c>
      <c r="KV42" t="s">
        <v>5561</v>
      </c>
      <c r="KW42" t="s">
        <v>5561</v>
      </c>
      <c r="KX42" t="s">
        <v>5561</v>
      </c>
      <c r="KY42" t="s">
        <v>5561</v>
      </c>
      <c r="KZ42" t="s">
        <v>5</v>
      </c>
      <c r="LA42" t="s">
        <v>5561</v>
      </c>
      <c r="LB42" t="s">
        <v>5561</v>
      </c>
      <c r="LC42" t="s">
        <v>5561</v>
      </c>
      <c r="LD42" t="s">
        <v>5561</v>
      </c>
      <c r="LE42" t="s">
        <v>5561</v>
      </c>
      <c r="LF42" t="s">
        <v>5561</v>
      </c>
      <c r="LG42" t="s">
        <v>5</v>
      </c>
      <c r="LH42" t="s">
        <v>5561</v>
      </c>
      <c r="LI42" t="s">
        <v>5561</v>
      </c>
      <c r="LJ42" t="s">
        <v>5561</v>
      </c>
      <c r="LK42" t="s">
        <v>5561</v>
      </c>
      <c r="LL42" t="s">
        <v>5561</v>
      </c>
      <c r="LM42" t="s">
        <v>5</v>
      </c>
      <c r="LN42" t="s">
        <v>5561</v>
      </c>
      <c r="LO42" t="s">
        <v>5561</v>
      </c>
      <c r="LP42" t="s">
        <v>5561</v>
      </c>
      <c r="LQ42" t="s">
        <v>5561</v>
      </c>
      <c r="LR42" t="s">
        <v>5561</v>
      </c>
      <c r="LS42" t="s">
        <v>5</v>
      </c>
      <c r="LT42" t="s">
        <v>5</v>
      </c>
      <c r="LU42" t="s">
        <v>5561</v>
      </c>
      <c r="LV42" t="s">
        <v>5</v>
      </c>
      <c r="LW42" t="s">
        <v>5561</v>
      </c>
      <c r="LX42" t="s">
        <v>5</v>
      </c>
      <c r="LY42" t="s">
        <v>5</v>
      </c>
      <c r="LZ42" t="s">
        <v>5</v>
      </c>
      <c r="MA42" t="s">
        <v>5561</v>
      </c>
      <c r="MB42" t="s">
        <v>5561</v>
      </c>
      <c r="MC42" t="s">
        <v>5</v>
      </c>
      <c r="MD42" t="s">
        <v>5</v>
      </c>
      <c r="ME42" t="s">
        <v>5561</v>
      </c>
      <c r="MF42" t="s">
        <v>5561</v>
      </c>
      <c r="MG42" t="s">
        <v>5562</v>
      </c>
      <c r="MH42" t="s">
        <v>5561</v>
      </c>
      <c r="MI42" t="s">
        <v>5</v>
      </c>
      <c r="MJ42" t="s">
        <v>5561</v>
      </c>
      <c r="MK42" t="s">
        <v>5561</v>
      </c>
      <c r="ML42" t="s">
        <v>5561</v>
      </c>
      <c r="MM42" t="s">
        <v>5561</v>
      </c>
      <c r="MN42" t="s">
        <v>5561</v>
      </c>
      <c r="MO42" t="s">
        <v>5561</v>
      </c>
      <c r="MP42" t="s">
        <v>5</v>
      </c>
      <c r="MQ42" t="s">
        <v>5561</v>
      </c>
      <c r="MR42" t="s">
        <v>5562</v>
      </c>
      <c r="MS42" t="s">
        <v>5561</v>
      </c>
      <c r="MT42" t="s">
        <v>5561</v>
      </c>
      <c r="MU42" t="s">
        <v>5562</v>
      </c>
      <c r="MV42" t="s">
        <v>5561</v>
      </c>
      <c r="MW42" t="s">
        <v>5562</v>
      </c>
      <c r="MX42" t="s">
        <v>5561</v>
      </c>
      <c r="MY42" t="s">
        <v>5</v>
      </c>
      <c r="MZ42" t="s">
        <v>5561</v>
      </c>
      <c r="NA42" t="s">
        <v>5561</v>
      </c>
      <c r="NB42" t="s">
        <v>5561</v>
      </c>
      <c r="NC42" t="s">
        <v>5562</v>
      </c>
      <c r="ND42" t="s">
        <v>5561</v>
      </c>
      <c r="NE42" t="s">
        <v>5561</v>
      </c>
      <c r="NF42" t="s">
        <v>5561</v>
      </c>
      <c r="NG42" t="s">
        <v>5562</v>
      </c>
      <c r="NH42" t="s">
        <v>5562</v>
      </c>
      <c r="NI42" t="s">
        <v>5561</v>
      </c>
      <c r="NJ42" t="s">
        <v>5561</v>
      </c>
      <c r="NK42" t="s">
        <v>5562</v>
      </c>
      <c r="NL42" t="s">
        <v>5562</v>
      </c>
      <c r="NM42" t="s">
        <v>5562</v>
      </c>
      <c r="NN42" t="s">
        <v>5561</v>
      </c>
      <c r="NO42" t="s">
        <v>5561</v>
      </c>
      <c r="NP42" t="s">
        <v>5561</v>
      </c>
      <c r="NQ42" t="s">
        <v>5561</v>
      </c>
      <c r="NR42" t="s">
        <v>5561</v>
      </c>
      <c r="NS42" t="s">
        <v>5562</v>
      </c>
      <c r="NT42" t="s">
        <v>5562</v>
      </c>
      <c r="NU42" t="s">
        <v>5561</v>
      </c>
      <c r="NV42" t="s">
        <v>5561</v>
      </c>
      <c r="NW42" t="s">
        <v>5562</v>
      </c>
      <c r="NX42" t="s">
        <v>5561</v>
      </c>
      <c r="NY42" t="s">
        <v>5561</v>
      </c>
      <c r="NZ42" t="s">
        <v>5561</v>
      </c>
      <c r="OA42" t="s">
        <v>5562</v>
      </c>
      <c r="OB42" t="s">
        <v>5561</v>
      </c>
      <c r="OC42" t="s">
        <v>5561</v>
      </c>
      <c r="OD42" t="s">
        <v>5561</v>
      </c>
      <c r="OE42" t="s">
        <v>5561</v>
      </c>
      <c r="OF42" t="s">
        <v>5561</v>
      </c>
      <c r="OG42" t="s">
        <v>5561</v>
      </c>
      <c r="OH42" t="s">
        <v>5562</v>
      </c>
      <c r="OI42" t="s">
        <v>5562</v>
      </c>
      <c r="OJ42" t="s">
        <v>5561</v>
      </c>
      <c r="OK42" t="s">
        <v>5562</v>
      </c>
      <c r="OL42" t="s">
        <v>5561</v>
      </c>
      <c r="OM42" t="s">
        <v>5561</v>
      </c>
      <c r="ON42" t="s">
        <v>5561</v>
      </c>
      <c r="OO42" t="s">
        <v>5561</v>
      </c>
      <c r="OP42" t="s">
        <v>5561</v>
      </c>
      <c r="OQ42" t="s">
        <v>5561</v>
      </c>
      <c r="OR42" t="s">
        <v>5561</v>
      </c>
      <c r="OS42" t="s">
        <v>5561</v>
      </c>
      <c r="OT42" t="s">
        <v>5561</v>
      </c>
      <c r="OU42" t="s">
        <v>5562</v>
      </c>
      <c r="OV42" t="s">
        <v>5561</v>
      </c>
      <c r="OW42" t="s">
        <v>5561</v>
      </c>
      <c r="OX42" t="s">
        <v>5561</v>
      </c>
      <c r="OY42" t="s">
        <v>5562</v>
      </c>
      <c r="OZ42" t="s">
        <v>5561</v>
      </c>
      <c r="PA42" t="s">
        <v>5561</v>
      </c>
      <c r="PB42" t="s">
        <v>5561</v>
      </c>
      <c r="PC42" t="s">
        <v>5561</v>
      </c>
      <c r="PD42" t="s">
        <v>5561</v>
      </c>
      <c r="PE42" t="s">
        <v>5562</v>
      </c>
      <c r="PF42" t="s">
        <v>5561</v>
      </c>
      <c r="PG42" t="s">
        <v>5561</v>
      </c>
      <c r="PH42" t="s">
        <v>5561</v>
      </c>
      <c r="PI42" t="s">
        <v>5561</v>
      </c>
      <c r="PJ42" t="s">
        <v>5561</v>
      </c>
      <c r="PK42" t="s">
        <v>5561</v>
      </c>
      <c r="PL42" t="s">
        <v>5561</v>
      </c>
      <c r="PM42" t="s">
        <v>5561</v>
      </c>
      <c r="PN42" t="s">
        <v>5561</v>
      </c>
      <c r="PO42" t="s">
        <v>5561</v>
      </c>
      <c r="PP42" t="s">
        <v>5561</v>
      </c>
      <c r="PQ42" t="s">
        <v>5</v>
      </c>
      <c r="PR42" t="s">
        <v>5561</v>
      </c>
      <c r="PS42" t="s">
        <v>5561</v>
      </c>
      <c r="PT42" t="s">
        <v>5561</v>
      </c>
      <c r="PU42" t="s">
        <v>5561</v>
      </c>
      <c r="PV42" t="s">
        <v>5561</v>
      </c>
      <c r="PW42" t="s">
        <v>5561</v>
      </c>
      <c r="PX42" t="s">
        <v>5561</v>
      </c>
      <c r="PY42" t="s">
        <v>5561</v>
      </c>
      <c r="PZ42" t="s">
        <v>5561</v>
      </c>
      <c r="QA42" t="s">
        <v>5561</v>
      </c>
      <c r="QB42" t="s">
        <v>5561</v>
      </c>
      <c r="QC42" t="s">
        <v>5562</v>
      </c>
      <c r="QD42" t="s">
        <v>5561</v>
      </c>
      <c r="QE42" t="s">
        <v>5561</v>
      </c>
      <c r="QF42" t="s">
        <v>5</v>
      </c>
      <c r="QG42" t="s">
        <v>5561</v>
      </c>
      <c r="QH42" t="s">
        <v>5561</v>
      </c>
      <c r="QI42" t="s">
        <v>5561</v>
      </c>
      <c r="QJ42" t="s">
        <v>5561</v>
      </c>
      <c r="QK42" t="s">
        <v>5</v>
      </c>
      <c r="QL42" t="s">
        <v>5</v>
      </c>
      <c r="QM42" t="s">
        <v>5561</v>
      </c>
      <c r="QN42" t="s">
        <v>5561</v>
      </c>
      <c r="QO42" t="s">
        <v>5</v>
      </c>
      <c r="QP42" t="s">
        <v>5561</v>
      </c>
      <c r="QQ42" t="s">
        <v>5561</v>
      </c>
      <c r="QR42" t="s">
        <v>5562</v>
      </c>
      <c r="QS42" t="s">
        <v>5</v>
      </c>
      <c r="QT42" t="s">
        <v>5561</v>
      </c>
      <c r="QU42" t="s">
        <v>5561</v>
      </c>
      <c r="QV42" t="s">
        <v>5561</v>
      </c>
      <c r="QW42" t="s">
        <v>5561</v>
      </c>
      <c r="QX42" t="s">
        <v>5</v>
      </c>
      <c r="QY42" t="s">
        <v>5561</v>
      </c>
      <c r="QZ42" t="s">
        <v>5561</v>
      </c>
      <c r="RA42" t="s">
        <v>5561</v>
      </c>
      <c r="RB42" t="s">
        <v>5561</v>
      </c>
      <c r="RC42" t="s">
        <v>5561</v>
      </c>
      <c r="RD42" t="s">
        <v>5561</v>
      </c>
      <c r="RE42" t="s">
        <v>5561</v>
      </c>
      <c r="RF42" t="s">
        <v>5561</v>
      </c>
      <c r="RG42" t="s">
        <v>5561</v>
      </c>
      <c r="RH42" t="s">
        <v>5561</v>
      </c>
      <c r="RI42" t="s">
        <v>5561</v>
      </c>
      <c r="RJ42" t="s">
        <v>5561</v>
      </c>
      <c r="RK42" t="s">
        <v>5561</v>
      </c>
      <c r="RL42" t="s">
        <v>5561</v>
      </c>
      <c r="RM42" t="s">
        <v>5561</v>
      </c>
      <c r="RN42" t="s">
        <v>5561</v>
      </c>
      <c r="RO42" t="s">
        <v>5561</v>
      </c>
      <c r="RP42" t="s">
        <v>5</v>
      </c>
      <c r="RQ42" t="s">
        <v>5561</v>
      </c>
      <c r="RR42" t="s">
        <v>5561</v>
      </c>
      <c r="RS42" t="s">
        <v>5561</v>
      </c>
      <c r="RT42" t="s">
        <v>5</v>
      </c>
      <c r="RU42" t="s">
        <v>5</v>
      </c>
      <c r="RV42" t="s">
        <v>5</v>
      </c>
      <c r="RW42" t="s">
        <v>5</v>
      </c>
      <c r="RX42" t="s">
        <v>5</v>
      </c>
      <c r="RY42" t="s">
        <v>5</v>
      </c>
      <c r="RZ42" t="s">
        <v>5561</v>
      </c>
      <c r="SA42" t="s">
        <v>5</v>
      </c>
      <c r="SB42" t="s">
        <v>5</v>
      </c>
      <c r="SC42" t="s">
        <v>5</v>
      </c>
      <c r="SD42" t="s">
        <v>5561</v>
      </c>
      <c r="SE42" t="s">
        <v>5</v>
      </c>
      <c r="SF42" t="s">
        <v>5561</v>
      </c>
      <c r="SG42" t="s">
        <v>5561</v>
      </c>
      <c r="SH42" t="s">
        <v>5561</v>
      </c>
      <c r="SI42" t="s">
        <v>5561</v>
      </c>
      <c r="SJ42" t="s">
        <v>5561</v>
      </c>
      <c r="SK42" t="s">
        <v>5561</v>
      </c>
      <c r="SL42" t="s">
        <v>5561</v>
      </c>
      <c r="SM42" t="s">
        <v>5561</v>
      </c>
      <c r="SN42" t="s">
        <v>5562</v>
      </c>
      <c r="SO42" t="s">
        <v>5561</v>
      </c>
      <c r="SP42" t="s">
        <v>5561</v>
      </c>
      <c r="SQ42" t="s">
        <v>5561</v>
      </c>
      <c r="SR42" t="s">
        <v>5562</v>
      </c>
      <c r="SS42" t="s">
        <v>5561</v>
      </c>
      <c r="ST42" t="s">
        <v>5562</v>
      </c>
      <c r="SU42" t="s">
        <v>5561</v>
      </c>
      <c r="SV42" t="s">
        <v>5561</v>
      </c>
      <c r="SW42" t="s">
        <v>5561</v>
      </c>
      <c r="SX42" t="s">
        <v>5561</v>
      </c>
      <c r="SY42" t="s">
        <v>5562</v>
      </c>
      <c r="SZ42" t="s">
        <v>5561</v>
      </c>
      <c r="TA42" t="s">
        <v>5562</v>
      </c>
      <c r="TB42" t="s">
        <v>5561</v>
      </c>
      <c r="TC42" t="s">
        <v>5561</v>
      </c>
      <c r="TD42" t="s">
        <v>5561</v>
      </c>
      <c r="TE42" t="s">
        <v>5561</v>
      </c>
      <c r="TF42" t="s">
        <v>5562</v>
      </c>
      <c r="TG42" t="s">
        <v>5561</v>
      </c>
      <c r="TH42" t="s">
        <v>5561</v>
      </c>
      <c r="TI42" t="s">
        <v>5561</v>
      </c>
      <c r="TJ42" t="s">
        <v>5</v>
      </c>
      <c r="TK42" t="s">
        <v>5561</v>
      </c>
      <c r="TL42" t="s">
        <v>5561</v>
      </c>
      <c r="TM42" t="s">
        <v>5562</v>
      </c>
      <c r="TN42" t="s">
        <v>5561</v>
      </c>
      <c r="TO42" t="s">
        <v>5561</v>
      </c>
      <c r="TP42" t="s">
        <v>5562</v>
      </c>
      <c r="TQ42" t="s">
        <v>5561</v>
      </c>
      <c r="TR42" t="s">
        <v>5561</v>
      </c>
      <c r="TS42" t="s">
        <v>5561</v>
      </c>
      <c r="TT42" t="s">
        <v>5562</v>
      </c>
      <c r="TU42" t="s">
        <v>5561</v>
      </c>
      <c r="TV42" t="s">
        <v>5561</v>
      </c>
      <c r="TW42" t="s">
        <v>5561</v>
      </c>
      <c r="TX42" t="s">
        <v>5561</v>
      </c>
      <c r="TY42" t="s">
        <v>5561</v>
      </c>
      <c r="TZ42" t="s">
        <v>5561</v>
      </c>
      <c r="UA42" t="s">
        <v>5561</v>
      </c>
      <c r="UB42" t="s">
        <v>5561</v>
      </c>
      <c r="UC42" t="s">
        <v>5561</v>
      </c>
      <c r="UD42" t="s">
        <v>5562</v>
      </c>
      <c r="UE42" t="s">
        <v>5</v>
      </c>
      <c r="UF42" t="s">
        <v>5561</v>
      </c>
      <c r="UG42" t="s">
        <v>5561</v>
      </c>
      <c r="UH42" t="s">
        <v>5561</v>
      </c>
      <c r="UI42" t="s">
        <v>5561</v>
      </c>
      <c r="UJ42" t="s">
        <v>5561</v>
      </c>
      <c r="UK42" t="s">
        <v>5561</v>
      </c>
      <c r="UL42" t="s">
        <v>5561</v>
      </c>
      <c r="UM42" t="s">
        <v>5561</v>
      </c>
      <c r="UN42" t="s">
        <v>5561</v>
      </c>
      <c r="UO42" t="s">
        <v>5561</v>
      </c>
      <c r="UP42" t="s">
        <v>5561</v>
      </c>
      <c r="UQ42" t="s">
        <v>5561</v>
      </c>
      <c r="UR42" t="s">
        <v>5562</v>
      </c>
      <c r="US42" t="s">
        <v>5562</v>
      </c>
      <c r="UT42" t="s">
        <v>5561</v>
      </c>
      <c r="UU42" t="s">
        <v>5561</v>
      </c>
      <c r="UV42" t="s">
        <v>5561</v>
      </c>
      <c r="UW42" t="s">
        <v>5561</v>
      </c>
      <c r="UX42" t="s">
        <v>5561</v>
      </c>
      <c r="UY42" t="s">
        <v>5561</v>
      </c>
      <c r="UZ42" t="s">
        <v>5561</v>
      </c>
      <c r="VA42" t="s">
        <v>5562</v>
      </c>
      <c r="VB42" t="s">
        <v>5561</v>
      </c>
      <c r="VC42" t="s">
        <v>5562</v>
      </c>
      <c r="VD42" t="s">
        <v>5561</v>
      </c>
      <c r="VE42" t="s">
        <v>5561</v>
      </c>
      <c r="VF42" t="s">
        <v>5561</v>
      </c>
      <c r="VG42" t="s">
        <v>5561</v>
      </c>
      <c r="VH42" t="s">
        <v>5561</v>
      </c>
      <c r="VI42" t="s">
        <v>5561</v>
      </c>
      <c r="VJ42" t="s">
        <v>5561</v>
      </c>
      <c r="VK42" t="s">
        <v>5561</v>
      </c>
      <c r="VL42" t="s">
        <v>5562</v>
      </c>
      <c r="VM42" t="s">
        <v>5561</v>
      </c>
      <c r="VN42" t="s">
        <v>5561</v>
      </c>
      <c r="VO42" t="s">
        <v>5561</v>
      </c>
      <c r="VP42" t="s">
        <v>5562</v>
      </c>
      <c r="VQ42" t="s">
        <v>5561</v>
      </c>
      <c r="VR42" t="s">
        <v>5561</v>
      </c>
      <c r="VS42" t="s">
        <v>5561</v>
      </c>
      <c r="VT42" t="s">
        <v>5561</v>
      </c>
      <c r="VU42" t="s">
        <v>5561</v>
      </c>
      <c r="VV42" t="s">
        <v>5561</v>
      </c>
      <c r="VW42" t="s">
        <v>5562</v>
      </c>
      <c r="VX42" t="s">
        <v>5562</v>
      </c>
      <c r="VY42" t="s">
        <v>5561</v>
      </c>
      <c r="VZ42" t="s">
        <v>5561</v>
      </c>
      <c r="WA42" t="s">
        <v>5562</v>
      </c>
      <c r="WB42" t="s">
        <v>5562</v>
      </c>
      <c r="WC42" t="s">
        <v>5561</v>
      </c>
      <c r="WD42" t="s">
        <v>5562</v>
      </c>
      <c r="WE42" t="s">
        <v>5561</v>
      </c>
      <c r="WF42" t="s">
        <v>5562</v>
      </c>
      <c r="WG42" t="s">
        <v>5561</v>
      </c>
      <c r="WH42" t="s">
        <v>5561</v>
      </c>
      <c r="WI42" t="s">
        <v>5561</v>
      </c>
      <c r="WJ42" t="s">
        <v>5561</v>
      </c>
      <c r="WK42" t="s">
        <v>5561</v>
      </c>
      <c r="WL42" t="s">
        <v>5561</v>
      </c>
      <c r="WM42" t="s">
        <v>5561</v>
      </c>
      <c r="WN42" t="s">
        <v>5561</v>
      </c>
      <c r="WO42" t="s">
        <v>5562</v>
      </c>
      <c r="WP42" t="s">
        <v>5561</v>
      </c>
      <c r="WQ42" t="s">
        <v>5561</v>
      </c>
      <c r="WR42" t="s">
        <v>5561</v>
      </c>
      <c r="WS42" t="s">
        <v>5561</v>
      </c>
      <c r="WT42" t="s">
        <v>5561</v>
      </c>
      <c r="WU42" t="s">
        <v>5561</v>
      </c>
      <c r="WV42" t="s">
        <v>5561</v>
      </c>
      <c r="WW42" t="s">
        <v>5561</v>
      </c>
      <c r="WX42" t="s">
        <v>5561</v>
      </c>
      <c r="WY42" t="s">
        <v>5562</v>
      </c>
      <c r="WZ42" t="s">
        <v>5562</v>
      </c>
      <c r="XA42" t="s">
        <v>5561</v>
      </c>
      <c r="XB42" t="s">
        <v>5561</v>
      </c>
      <c r="XC42" t="s">
        <v>5561</v>
      </c>
      <c r="XD42" t="s">
        <v>5561</v>
      </c>
      <c r="XE42" t="s">
        <v>5561</v>
      </c>
      <c r="XF42" t="s">
        <v>5</v>
      </c>
      <c r="XG42" t="s">
        <v>5561</v>
      </c>
      <c r="XH42" t="s">
        <v>5561</v>
      </c>
      <c r="XI42" t="s">
        <v>5562</v>
      </c>
      <c r="XJ42" t="s">
        <v>5562</v>
      </c>
      <c r="XK42" t="s">
        <v>5561</v>
      </c>
      <c r="XL42" t="s">
        <v>5561</v>
      </c>
      <c r="XM42" t="s">
        <v>5561</v>
      </c>
      <c r="XN42" t="s">
        <v>5561</v>
      </c>
      <c r="XO42" t="s">
        <v>5561</v>
      </c>
      <c r="XP42" t="s">
        <v>5561</v>
      </c>
      <c r="XQ42" t="s">
        <v>5562</v>
      </c>
      <c r="XR42" t="s">
        <v>5561</v>
      </c>
      <c r="XS42" t="s">
        <v>5561</v>
      </c>
      <c r="XT42" t="s">
        <v>5561</v>
      </c>
      <c r="XU42" t="s">
        <v>5561</v>
      </c>
      <c r="XV42" t="s">
        <v>5561</v>
      </c>
      <c r="XW42" t="s">
        <v>5561</v>
      </c>
      <c r="XX42" t="s">
        <v>5561</v>
      </c>
      <c r="XY42" t="s">
        <v>5561</v>
      </c>
      <c r="XZ42" t="s">
        <v>5562</v>
      </c>
      <c r="YA42" t="s">
        <v>5562</v>
      </c>
      <c r="YB42" t="s">
        <v>5561</v>
      </c>
      <c r="YC42" t="s">
        <v>5561</v>
      </c>
      <c r="YD42" t="s">
        <v>5562</v>
      </c>
      <c r="YE42" t="s">
        <v>5562</v>
      </c>
      <c r="YF42" t="s">
        <v>5</v>
      </c>
      <c r="YG42" t="s">
        <v>5561</v>
      </c>
      <c r="YH42" t="s">
        <v>5562</v>
      </c>
      <c r="YI42" t="s">
        <v>5562</v>
      </c>
      <c r="YJ42" t="s">
        <v>5561</v>
      </c>
      <c r="YK42" t="s">
        <v>5561</v>
      </c>
      <c r="YL42" t="s">
        <v>5562</v>
      </c>
      <c r="YM42" t="s">
        <v>5561</v>
      </c>
      <c r="YN42" t="s">
        <v>5561</v>
      </c>
      <c r="YO42" t="s">
        <v>5561</v>
      </c>
      <c r="YP42" t="s">
        <v>5562</v>
      </c>
      <c r="YQ42" t="s">
        <v>5561</v>
      </c>
      <c r="YR42" t="s">
        <v>5562</v>
      </c>
      <c r="YS42" t="s">
        <v>5561</v>
      </c>
      <c r="YT42" t="s">
        <v>5561</v>
      </c>
      <c r="YU42" t="s">
        <v>5561</v>
      </c>
      <c r="YV42" t="s">
        <v>5561</v>
      </c>
      <c r="YW42" t="s">
        <v>5561</v>
      </c>
      <c r="YX42" t="s">
        <v>5561</v>
      </c>
      <c r="YY42" t="s">
        <v>5561</v>
      </c>
      <c r="YZ42" t="s">
        <v>5561</v>
      </c>
      <c r="ZA42" t="s">
        <v>5561</v>
      </c>
      <c r="ZB42" t="s">
        <v>5562</v>
      </c>
      <c r="ZC42" t="s">
        <v>5561</v>
      </c>
      <c r="ZD42" t="s">
        <v>5562</v>
      </c>
      <c r="ZE42" t="s">
        <v>5561</v>
      </c>
      <c r="ZF42" t="s">
        <v>5561</v>
      </c>
      <c r="ZG42" t="s">
        <v>5561</v>
      </c>
      <c r="ZH42" t="s">
        <v>5561</v>
      </c>
      <c r="ZI42" t="s">
        <v>5561</v>
      </c>
      <c r="ZJ42" t="s">
        <v>5562</v>
      </c>
      <c r="ZK42" t="s">
        <v>5562</v>
      </c>
      <c r="ZL42" t="s">
        <v>5561</v>
      </c>
      <c r="ZM42" t="s">
        <v>5561</v>
      </c>
      <c r="ZN42" t="s">
        <v>5561</v>
      </c>
      <c r="ZO42" t="s">
        <v>5561</v>
      </c>
      <c r="ZP42" t="s">
        <v>5562</v>
      </c>
      <c r="ZQ42" t="s">
        <v>5562</v>
      </c>
      <c r="ZR42" t="s">
        <v>5561</v>
      </c>
      <c r="ZS42" t="s">
        <v>5561</v>
      </c>
      <c r="ZT42" t="s">
        <v>5562</v>
      </c>
      <c r="ZU42" t="s">
        <v>5561</v>
      </c>
      <c r="ZV42" t="s">
        <v>5561</v>
      </c>
      <c r="ZW42" t="s">
        <v>5562</v>
      </c>
      <c r="ZX42" t="s">
        <v>5561</v>
      </c>
      <c r="ZY42" t="s">
        <v>5561</v>
      </c>
      <c r="ZZ42" t="s">
        <v>5561</v>
      </c>
      <c r="AAA42" t="s">
        <v>5561</v>
      </c>
      <c r="AAB42" t="s">
        <v>5561</v>
      </c>
      <c r="AAC42" t="s">
        <v>5561</v>
      </c>
      <c r="AAD42" t="s">
        <v>5562</v>
      </c>
      <c r="AAE42" t="s">
        <v>5561</v>
      </c>
      <c r="AAF42" t="s">
        <v>5561</v>
      </c>
      <c r="AAG42" t="s">
        <v>5562</v>
      </c>
      <c r="AAH42" t="s">
        <v>5561</v>
      </c>
      <c r="AAI42" t="s">
        <v>5561</v>
      </c>
      <c r="AAJ42" t="s">
        <v>5562</v>
      </c>
      <c r="AAK42" t="s">
        <v>5561</v>
      </c>
      <c r="AAL42" t="s">
        <v>5562</v>
      </c>
      <c r="AAM42" t="s">
        <v>5562</v>
      </c>
      <c r="AAN42" t="s">
        <v>5561</v>
      </c>
      <c r="AAO42" t="s">
        <v>5561</v>
      </c>
      <c r="AAP42" t="s">
        <v>5561</v>
      </c>
      <c r="AAQ42" t="s">
        <v>5561</v>
      </c>
      <c r="AAR42" t="s">
        <v>5561</v>
      </c>
      <c r="AAS42" t="s">
        <v>5562</v>
      </c>
      <c r="AAT42" t="s">
        <v>5561</v>
      </c>
      <c r="AAU42" t="s">
        <v>5562</v>
      </c>
      <c r="AAV42" t="s">
        <v>5561</v>
      </c>
      <c r="AAW42" t="s">
        <v>5561</v>
      </c>
      <c r="AAX42" t="s">
        <v>5561</v>
      </c>
      <c r="AAY42" t="s">
        <v>5</v>
      </c>
      <c r="AAZ42" t="s">
        <v>5561</v>
      </c>
      <c r="ABA42" t="s">
        <v>5561</v>
      </c>
      <c r="ABB42" t="s">
        <v>5</v>
      </c>
      <c r="ABC42" t="s">
        <v>5561</v>
      </c>
      <c r="ABD42" t="s">
        <v>5561</v>
      </c>
      <c r="ABE42" t="s">
        <v>5562</v>
      </c>
      <c r="ABF42" t="s">
        <v>5562</v>
      </c>
      <c r="ABG42" t="s">
        <v>5562</v>
      </c>
      <c r="ABH42" t="s">
        <v>5561</v>
      </c>
      <c r="ABI42" t="s">
        <v>5562</v>
      </c>
      <c r="ABJ42" t="s">
        <v>5561</v>
      </c>
      <c r="ABK42" t="s">
        <v>5562</v>
      </c>
      <c r="ABL42" t="s">
        <v>5561</v>
      </c>
      <c r="ABM42" t="s">
        <v>5562</v>
      </c>
      <c r="ABN42" t="s">
        <v>5562</v>
      </c>
      <c r="ABO42" t="s">
        <v>5562</v>
      </c>
      <c r="ABP42" t="s">
        <v>5561</v>
      </c>
      <c r="ABQ42" t="s">
        <v>5562</v>
      </c>
      <c r="ABR42" t="s">
        <v>5561</v>
      </c>
      <c r="ABS42" t="s">
        <v>5562</v>
      </c>
      <c r="ABT42" t="s">
        <v>5562</v>
      </c>
      <c r="ABU42" t="s">
        <v>5561</v>
      </c>
      <c r="ABV42" t="s">
        <v>5561</v>
      </c>
      <c r="ABW42" t="s">
        <v>5561</v>
      </c>
      <c r="ABX42" t="s">
        <v>5561</v>
      </c>
      <c r="ABY42" t="s">
        <v>5561</v>
      </c>
      <c r="ABZ42" t="s">
        <v>5561</v>
      </c>
      <c r="ACA42" t="s">
        <v>5561</v>
      </c>
      <c r="ACB42" t="s">
        <v>5561</v>
      </c>
      <c r="ACC42" t="s">
        <v>5562</v>
      </c>
      <c r="ACD42" t="s">
        <v>5561</v>
      </c>
      <c r="ACE42" t="s">
        <v>5562</v>
      </c>
      <c r="ACF42" t="s">
        <v>5562</v>
      </c>
      <c r="ACG42" t="s">
        <v>5562</v>
      </c>
      <c r="ACH42" t="s">
        <v>5562</v>
      </c>
      <c r="ACI42" t="s">
        <v>5561</v>
      </c>
      <c r="ACJ42" t="s">
        <v>5562</v>
      </c>
      <c r="ACK42" t="s">
        <v>5562</v>
      </c>
      <c r="ACL42" t="s">
        <v>5562</v>
      </c>
      <c r="ACM42" t="s">
        <v>5561</v>
      </c>
      <c r="ACN42" t="s">
        <v>5562</v>
      </c>
      <c r="ACO42" t="s">
        <v>5562</v>
      </c>
      <c r="ACP42" t="s">
        <v>5562</v>
      </c>
      <c r="ACQ42" t="s">
        <v>5562</v>
      </c>
      <c r="ACR42" t="s">
        <v>5562</v>
      </c>
      <c r="ACS42" t="s">
        <v>5562</v>
      </c>
      <c r="ACT42" t="s">
        <v>5562</v>
      </c>
      <c r="ACU42" t="s">
        <v>5562</v>
      </c>
      <c r="ACV42" t="s">
        <v>5562</v>
      </c>
      <c r="ACW42" t="s">
        <v>5561</v>
      </c>
      <c r="ACX42" t="s">
        <v>5562</v>
      </c>
      <c r="ACY42" t="s">
        <v>5561</v>
      </c>
      <c r="ACZ42" t="s">
        <v>5561</v>
      </c>
      <c r="ADA42" t="s">
        <v>5562</v>
      </c>
      <c r="ADB42" t="s">
        <v>5562</v>
      </c>
      <c r="ADC42" t="s">
        <v>5561</v>
      </c>
      <c r="ADD42" t="s">
        <v>5562</v>
      </c>
      <c r="ADE42" t="s">
        <v>5562</v>
      </c>
      <c r="ADF42" t="s">
        <v>5562</v>
      </c>
      <c r="ADG42" t="s">
        <v>5562</v>
      </c>
      <c r="ADH42" t="s">
        <v>5562</v>
      </c>
      <c r="ADI42" t="s">
        <v>5562</v>
      </c>
      <c r="ADJ42" t="s">
        <v>5562</v>
      </c>
      <c r="ADK42" t="s">
        <v>5561</v>
      </c>
      <c r="ADL42" t="s">
        <v>5562</v>
      </c>
      <c r="ADM42" t="s">
        <v>5562</v>
      </c>
      <c r="ADN42" t="s">
        <v>5561</v>
      </c>
      <c r="ADO42" t="s">
        <v>5562</v>
      </c>
      <c r="ADP42" t="s">
        <v>5562</v>
      </c>
      <c r="ADQ42" t="s">
        <v>5561</v>
      </c>
      <c r="ADR42" t="s">
        <v>5561</v>
      </c>
      <c r="ADS42" t="s">
        <v>5562</v>
      </c>
      <c r="ADT42" t="s">
        <v>5561</v>
      </c>
      <c r="ADU42" t="s">
        <v>5562</v>
      </c>
      <c r="ADV42" t="s">
        <v>5561</v>
      </c>
      <c r="ADW42" t="s">
        <v>5561</v>
      </c>
      <c r="ADX42" t="s">
        <v>5562</v>
      </c>
      <c r="ADY42" t="s">
        <v>5562</v>
      </c>
      <c r="ADZ42" t="s">
        <v>5562</v>
      </c>
      <c r="AEA42" t="s">
        <v>5562</v>
      </c>
      <c r="AEB42" t="s">
        <v>5561</v>
      </c>
      <c r="AEC42" t="s">
        <v>5561</v>
      </c>
      <c r="AED42" t="s">
        <v>5562</v>
      </c>
      <c r="AEE42" t="s">
        <v>5562</v>
      </c>
      <c r="AEF42" t="s">
        <v>5562</v>
      </c>
      <c r="AEG42" t="s">
        <v>5562</v>
      </c>
      <c r="AEH42" t="s">
        <v>5562</v>
      </c>
      <c r="AEI42" t="s">
        <v>5562</v>
      </c>
      <c r="AEJ42" t="s">
        <v>5562</v>
      </c>
      <c r="AEK42" t="s">
        <v>5562</v>
      </c>
      <c r="AEL42" t="s">
        <v>5561</v>
      </c>
      <c r="AEM42" t="s">
        <v>5561</v>
      </c>
      <c r="AEN42" t="s">
        <v>5562</v>
      </c>
      <c r="AEO42" t="s">
        <v>5561</v>
      </c>
      <c r="AEP42" t="s">
        <v>5562</v>
      </c>
      <c r="AEQ42" t="s">
        <v>5562</v>
      </c>
      <c r="AER42" t="s">
        <v>5561</v>
      </c>
      <c r="AES42" t="s">
        <v>5562</v>
      </c>
      <c r="AET42" t="s">
        <v>5562</v>
      </c>
      <c r="AEU42" t="s">
        <v>5561</v>
      </c>
      <c r="AEV42" t="s">
        <v>5562</v>
      </c>
      <c r="AEW42" t="s">
        <v>5562</v>
      </c>
      <c r="AEX42" t="s">
        <v>5562</v>
      </c>
      <c r="AEY42" t="s">
        <v>5561</v>
      </c>
      <c r="AEZ42" t="s">
        <v>5561</v>
      </c>
      <c r="AFA42" t="s">
        <v>5562</v>
      </c>
      <c r="AFB42" t="s">
        <v>5561</v>
      </c>
      <c r="AFC42" t="s">
        <v>5561</v>
      </c>
      <c r="AFD42" t="s">
        <v>5561</v>
      </c>
      <c r="AFE42" t="s">
        <v>5561</v>
      </c>
      <c r="AFF42" t="s">
        <v>5562</v>
      </c>
      <c r="AFG42" t="s">
        <v>5562</v>
      </c>
      <c r="AFH42" t="s">
        <v>5562</v>
      </c>
      <c r="AFI42" t="s">
        <v>5562</v>
      </c>
      <c r="AFJ42" t="s">
        <v>5562</v>
      </c>
      <c r="AFK42" t="s">
        <v>5562</v>
      </c>
      <c r="AFL42" t="s">
        <v>5561</v>
      </c>
      <c r="AFM42" t="s">
        <v>5562</v>
      </c>
      <c r="AFN42" t="s">
        <v>5562</v>
      </c>
      <c r="AFO42" t="s">
        <v>5561</v>
      </c>
      <c r="AFP42" t="s">
        <v>5562</v>
      </c>
      <c r="AFQ42" t="s">
        <v>5562</v>
      </c>
      <c r="AFR42" t="s">
        <v>5562</v>
      </c>
      <c r="AFS42" t="s">
        <v>5562</v>
      </c>
      <c r="AFT42" t="s">
        <v>5561</v>
      </c>
      <c r="AFU42" t="s">
        <v>5561</v>
      </c>
      <c r="AFV42" t="s">
        <v>5562</v>
      </c>
      <c r="AFW42" t="s">
        <v>5562</v>
      </c>
      <c r="AFX42" t="s">
        <v>5561</v>
      </c>
      <c r="AFY42" t="s">
        <v>5561</v>
      </c>
      <c r="AFZ42" t="s">
        <v>5562</v>
      </c>
      <c r="AGA42" t="s">
        <v>5562</v>
      </c>
      <c r="AGB42" t="s">
        <v>5562</v>
      </c>
      <c r="AGC42" t="s">
        <v>5561</v>
      </c>
      <c r="AGD42" t="s">
        <v>5562</v>
      </c>
      <c r="AGE42" t="s">
        <v>5561</v>
      </c>
      <c r="AGF42" t="s">
        <v>5561</v>
      </c>
      <c r="AGG42" t="s">
        <v>5561</v>
      </c>
      <c r="AGH42" t="s">
        <v>5562</v>
      </c>
      <c r="AGI42" t="s">
        <v>5562</v>
      </c>
      <c r="AGJ42" t="s">
        <v>5561</v>
      </c>
      <c r="AGK42" t="s">
        <v>5562</v>
      </c>
      <c r="AGL42" t="s">
        <v>5562</v>
      </c>
      <c r="AGM42" t="s">
        <v>5562</v>
      </c>
      <c r="AGN42" t="s">
        <v>5561</v>
      </c>
      <c r="AGO42" t="s">
        <v>5561</v>
      </c>
      <c r="AGP42" t="s">
        <v>5562</v>
      </c>
      <c r="AGQ42" t="s">
        <v>5561</v>
      </c>
      <c r="AGR42" t="s">
        <v>5562</v>
      </c>
      <c r="AGS42" t="s">
        <v>5562</v>
      </c>
      <c r="AGT42" t="s">
        <v>5562</v>
      </c>
      <c r="AGU42" t="s">
        <v>5562</v>
      </c>
      <c r="AGV42" t="s">
        <v>5561</v>
      </c>
      <c r="AGW42" t="s">
        <v>5562</v>
      </c>
      <c r="AGX42" t="s">
        <v>5561</v>
      </c>
      <c r="AGY42" t="s">
        <v>5562</v>
      </c>
      <c r="AGZ42" t="s">
        <v>5562</v>
      </c>
      <c r="AHA42" t="s">
        <v>5562</v>
      </c>
      <c r="AHB42" t="s">
        <v>5561</v>
      </c>
      <c r="AHC42" t="s">
        <v>5561</v>
      </c>
      <c r="AHD42" t="s">
        <v>5561</v>
      </c>
      <c r="AHE42" t="s">
        <v>5561</v>
      </c>
      <c r="AHF42" t="s">
        <v>5561</v>
      </c>
      <c r="AHG42" t="s">
        <v>5561</v>
      </c>
      <c r="AHH42" t="s">
        <v>5561</v>
      </c>
      <c r="AHI42" t="s">
        <v>5561</v>
      </c>
      <c r="AHJ42" t="s">
        <v>5562</v>
      </c>
      <c r="AHK42" t="s">
        <v>5561</v>
      </c>
      <c r="AHL42" t="s">
        <v>5562</v>
      </c>
      <c r="AHM42" t="s">
        <v>5562</v>
      </c>
      <c r="AHN42" t="s">
        <v>5562</v>
      </c>
      <c r="AHO42" t="s">
        <v>5562</v>
      </c>
      <c r="AHP42" t="s">
        <v>5561</v>
      </c>
      <c r="AHQ42" t="s">
        <v>5561</v>
      </c>
      <c r="AHR42" t="s">
        <v>5562</v>
      </c>
      <c r="AHS42" t="s">
        <v>5561</v>
      </c>
      <c r="AHT42" t="s">
        <v>5562</v>
      </c>
      <c r="AHU42" t="s">
        <v>5562</v>
      </c>
      <c r="AHV42" t="s">
        <v>5562</v>
      </c>
      <c r="AHW42" t="s">
        <v>5562</v>
      </c>
      <c r="AHX42" t="s">
        <v>5562</v>
      </c>
      <c r="AHY42" t="s">
        <v>5561</v>
      </c>
      <c r="AHZ42" t="s">
        <v>5561</v>
      </c>
      <c r="AIA42" t="s">
        <v>5562</v>
      </c>
      <c r="AIB42" t="s">
        <v>5561</v>
      </c>
      <c r="AIC42" t="s">
        <v>5561</v>
      </c>
      <c r="AID42" t="s">
        <v>5562</v>
      </c>
      <c r="AIE42" t="s">
        <v>5562</v>
      </c>
      <c r="AIF42" t="s">
        <v>5562</v>
      </c>
      <c r="AIG42" t="s">
        <v>5562</v>
      </c>
      <c r="AIH42" t="s">
        <v>5562</v>
      </c>
      <c r="AII42" t="s">
        <v>5561</v>
      </c>
      <c r="AIJ42" t="s">
        <v>5562</v>
      </c>
      <c r="AIK42" t="s">
        <v>5561</v>
      </c>
      <c r="AIL42" t="s">
        <v>5561</v>
      </c>
      <c r="AIM42" t="s">
        <v>5562</v>
      </c>
      <c r="AIN42" t="s">
        <v>5562</v>
      </c>
      <c r="AIO42" t="s">
        <v>5562</v>
      </c>
      <c r="AIP42" t="s">
        <v>5561</v>
      </c>
      <c r="AIQ42" t="s">
        <v>5562</v>
      </c>
      <c r="AIR42" t="s">
        <v>5562</v>
      </c>
      <c r="AIS42" t="s">
        <v>5561</v>
      </c>
      <c r="AIT42" t="s">
        <v>5561</v>
      </c>
      <c r="AIU42" t="s">
        <v>5562</v>
      </c>
      <c r="AIV42" t="s">
        <v>5561</v>
      </c>
      <c r="AIW42" t="s">
        <v>5562</v>
      </c>
      <c r="AIX42" t="s">
        <v>5562</v>
      </c>
      <c r="AIY42" t="s">
        <v>5562</v>
      </c>
      <c r="AIZ42" t="s">
        <v>5561</v>
      </c>
      <c r="AJA42" t="s">
        <v>5562</v>
      </c>
      <c r="AJB42" t="s">
        <v>5561</v>
      </c>
      <c r="AJC42" t="s">
        <v>5561</v>
      </c>
      <c r="AJD42" t="s">
        <v>5561</v>
      </c>
      <c r="AJE42" t="s">
        <v>5562</v>
      </c>
      <c r="AJF42" t="s">
        <v>5562</v>
      </c>
      <c r="AJG42" t="s">
        <v>5561</v>
      </c>
      <c r="AJH42" t="s">
        <v>5562</v>
      </c>
      <c r="AJI42" t="s">
        <v>5562</v>
      </c>
      <c r="AJJ42" t="s">
        <v>5561</v>
      </c>
      <c r="AJK42" t="s">
        <v>5561</v>
      </c>
      <c r="AJL42" t="s">
        <v>5561</v>
      </c>
      <c r="AJM42" t="s">
        <v>5561</v>
      </c>
      <c r="AJN42" t="s">
        <v>5561</v>
      </c>
      <c r="AJO42" t="s">
        <v>5561</v>
      </c>
      <c r="AJP42" t="s">
        <v>5562</v>
      </c>
      <c r="AJQ42" t="s">
        <v>5562</v>
      </c>
      <c r="AJR42" t="s">
        <v>5561</v>
      </c>
      <c r="AJS42" t="s">
        <v>5562</v>
      </c>
      <c r="AJT42" t="s">
        <v>5562</v>
      </c>
      <c r="AJU42" t="s">
        <v>5562</v>
      </c>
      <c r="AJV42" t="s">
        <v>5562</v>
      </c>
      <c r="AJW42" t="s">
        <v>5561</v>
      </c>
      <c r="AJX42" t="s">
        <v>5562</v>
      </c>
      <c r="AJY42" t="s">
        <v>5561</v>
      </c>
      <c r="AJZ42" t="s">
        <v>5561</v>
      </c>
      <c r="AKA42" t="s">
        <v>5561</v>
      </c>
      <c r="AKB42" t="s">
        <v>5562</v>
      </c>
      <c r="AKC42" t="s">
        <v>5561</v>
      </c>
      <c r="AKD42" t="s">
        <v>5561</v>
      </c>
      <c r="AKE42" t="s">
        <v>5561</v>
      </c>
      <c r="AKF42" t="s">
        <v>5561</v>
      </c>
      <c r="AKG42" t="s">
        <v>5561</v>
      </c>
      <c r="AKH42" t="s">
        <v>5561</v>
      </c>
      <c r="AKI42" t="s">
        <v>5561</v>
      </c>
      <c r="AKJ42" t="s">
        <v>5561</v>
      </c>
      <c r="AKK42" t="s">
        <v>5561</v>
      </c>
      <c r="AKL42" t="s">
        <v>5561</v>
      </c>
      <c r="AKM42" t="s">
        <v>5562</v>
      </c>
      <c r="AKN42" t="s">
        <v>5561</v>
      </c>
      <c r="AKO42" t="s">
        <v>5562</v>
      </c>
      <c r="AKP42" t="s">
        <v>5562</v>
      </c>
      <c r="AKQ42" t="s">
        <v>5561</v>
      </c>
      <c r="AKR42" t="s">
        <v>5562</v>
      </c>
      <c r="AKS42" t="s">
        <v>5561</v>
      </c>
      <c r="AKT42" t="s">
        <v>5561</v>
      </c>
      <c r="AKU42" t="s">
        <v>5561</v>
      </c>
      <c r="AKV42" t="s">
        <v>5561</v>
      </c>
      <c r="AKW42" t="s">
        <v>5561</v>
      </c>
      <c r="AKX42" t="s">
        <v>5561</v>
      </c>
      <c r="AKY42" t="s">
        <v>5562</v>
      </c>
      <c r="AKZ42" t="s">
        <v>5561</v>
      </c>
      <c r="ALA42" t="s">
        <v>5561</v>
      </c>
      <c r="ALB42" t="s">
        <v>5562</v>
      </c>
      <c r="ALC42" t="s">
        <v>5561</v>
      </c>
      <c r="ALD42" t="s">
        <v>5561</v>
      </c>
      <c r="ALE42" t="s">
        <v>5561</v>
      </c>
      <c r="ALF42" t="s">
        <v>5561</v>
      </c>
      <c r="ALG42" t="s">
        <v>5</v>
      </c>
      <c r="ALH42" t="s">
        <v>5561</v>
      </c>
      <c r="ALI42" t="s">
        <v>5561</v>
      </c>
      <c r="ALJ42" t="s">
        <v>5561</v>
      </c>
      <c r="ALK42" t="s">
        <v>5</v>
      </c>
      <c r="ALL42" t="s">
        <v>5562</v>
      </c>
      <c r="ALM42" t="s">
        <v>5561</v>
      </c>
      <c r="ALN42" t="s">
        <v>5562</v>
      </c>
      <c r="ALO42" t="s">
        <v>5561</v>
      </c>
      <c r="ALP42" t="s">
        <v>5561</v>
      </c>
      <c r="ALQ42" t="s">
        <v>5562</v>
      </c>
      <c r="ALR42" t="s">
        <v>5562</v>
      </c>
      <c r="ALS42" t="s">
        <v>5561</v>
      </c>
      <c r="ALT42" t="s">
        <v>5561</v>
      </c>
      <c r="ALU42" t="s">
        <v>5561</v>
      </c>
      <c r="ALV42" t="s">
        <v>5561</v>
      </c>
      <c r="ALW42" t="s">
        <v>5561</v>
      </c>
      <c r="ALX42" t="s">
        <v>5561</v>
      </c>
      <c r="ALY42" t="s">
        <v>5562</v>
      </c>
      <c r="ALZ42" t="s">
        <v>5561</v>
      </c>
      <c r="AMA42" t="s">
        <v>5561</v>
      </c>
      <c r="AMB42" t="s">
        <v>5561</v>
      </c>
      <c r="AMC42" t="s">
        <v>5561</v>
      </c>
      <c r="AMD42" t="s">
        <v>5561</v>
      </c>
      <c r="AME42" t="s">
        <v>5561</v>
      </c>
      <c r="AMF42" t="s">
        <v>5561</v>
      </c>
      <c r="AMG42" t="s">
        <v>5562</v>
      </c>
      <c r="AMH42" t="s">
        <v>5561</v>
      </c>
      <c r="AMI42" t="s">
        <v>5561</v>
      </c>
      <c r="AMJ42" t="s">
        <v>5562</v>
      </c>
      <c r="AMK42" t="s">
        <v>5561</v>
      </c>
      <c r="AML42" t="s">
        <v>5561</v>
      </c>
      <c r="AMM42" t="s">
        <v>5</v>
      </c>
      <c r="AMN42" t="s">
        <v>5561</v>
      </c>
      <c r="AMO42" t="s">
        <v>5562</v>
      </c>
      <c r="AMP42" t="s">
        <v>5561</v>
      </c>
      <c r="AMQ42" t="s">
        <v>5561</v>
      </c>
      <c r="AMR42" t="s">
        <v>5561</v>
      </c>
      <c r="AMS42" t="s">
        <v>5562</v>
      </c>
      <c r="AMT42" t="s">
        <v>5561</v>
      </c>
      <c r="AMU42" t="s">
        <v>5562</v>
      </c>
      <c r="AMV42" t="s">
        <v>5561</v>
      </c>
      <c r="AMW42" t="s">
        <v>5561</v>
      </c>
      <c r="AMX42" t="s">
        <v>5561</v>
      </c>
      <c r="AMY42" t="s">
        <v>5561</v>
      </c>
      <c r="AMZ42" t="s">
        <v>5561</v>
      </c>
      <c r="ANA42" t="s">
        <v>5561</v>
      </c>
      <c r="ANB42" t="s">
        <v>5562</v>
      </c>
      <c r="ANC42" t="s">
        <v>5562</v>
      </c>
      <c r="AND42" t="s">
        <v>5562</v>
      </c>
      <c r="ANE42" t="s">
        <v>5561</v>
      </c>
      <c r="ANF42" t="s">
        <v>5561</v>
      </c>
      <c r="ANG42" t="s">
        <v>5562</v>
      </c>
      <c r="ANH42" t="s">
        <v>5561</v>
      </c>
      <c r="ANI42" t="s">
        <v>5562</v>
      </c>
      <c r="ANJ42" t="s">
        <v>5562</v>
      </c>
      <c r="ANK42" t="s">
        <v>5562</v>
      </c>
      <c r="ANL42" t="s">
        <v>5561</v>
      </c>
      <c r="ANM42" t="s">
        <v>5561</v>
      </c>
      <c r="ANN42" t="s">
        <v>5561</v>
      </c>
      <c r="ANO42" t="s">
        <v>5562</v>
      </c>
      <c r="ANP42" t="s">
        <v>5561</v>
      </c>
      <c r="ANQ42" t="s">
        <v>5561</v>
      </c>
      <c r="ANR42" t="s">
        <v>5561</v>
      </c>
      <c r="ANS42" t="s">
        <v>5</v>
      </c>
      <c r="ANT42" t="s">
        <v>5561</v>
      </c>
      <c r="ANU42" t="s">
        <v>5561</v>
      </c>
      <c r="ANV42" t="s">
        <v>5561</v>
      </c>
      <c r="ANW42" t="s">
        <v>5562</v>
      </c>
      <c r="ANX42" t="s">
        <v>5561</v>
      </c>
      <c r="ANY42" t="s">
        <v>5561</v>
      </c>
      <c r="ANZ42" t="s">
        <v>5562</v>
      </c>
      <c r="AOA42" t="s">
        <v>5562</v>
      </c>
      <c r="AOB42" t="s">
        <v>5561</v>
      </c>
      <c r="AOC42" t="s">
        <v>5562</v>
      </c>
      <c r="AOD42" t="s">
        <v>5561</v>
      </c>
      <c r="AOE42" t="s">
        <v>5562</v>
      </c>
      <c r="AOF42" t="s">
        <v>5561</v>
      </c>
      <c r="AOG42" t="s">
        <v>5561</v>
      </c>
      <c r="AOH42" t="s">
        <v>5562</v>
      </c>
      <c r="AOI42" t="s">
        <v>5562</v>
      </c>
      <c r="AOJ42" t="s">
        <v>5561</v>
      </c>
      <c r="AOK42" t="s">
        <v>5562</v>
      </c>
      <c r="AOL42" t="s">
        <v>5561</v>
      </c>
      <c r="AOM42" t="s">
        <v>5561</v>
      </c>
      <c r="AON42" t="s">
        <v>5561</v>
      </c>
      <c r="AOO42" t="s">
        <v>5562</v>
      </c>
      <c r="AOP42" t="s">
        <v>5562</v>
      </c>
      <c r="AOQ42" t="s">
        <v>5561</v>
      </c>
      <c r="AOR42" t="s">
        <v>5562</v>
      </c>
      <c r="AOS42" t="s">
        <v>5562</v>
      </c>
      <c r="AOT42" t="s">
        <v>5561</v>
      </c>
      <c r="AOU42" t="s">
        <v>5561</v>
      </c>
      <c r="AOV42" t="s">
        <v>5562</v>
      </c>
      <c r="AOW42" t="s">
        <v>5561</v>
      </c>
      <c r="AOX42" t="s">
        <v>5561</v>
      </c>
      <c r="AOY42" t="s">
        <v>5562</v>
      </c>
      <c r="AOZ42" t="s">
        <v>5562</v>
      </c>
      <c r="APA42" t="s">
        <v>5562</v>
      </c>
      <c r="APB42" t="s">
        <v>5562</v>
      </c>
      <c r="APC42" t="s">
        <v>5561</v>
      </c>
      <c r="APD42" t="s">
        <v>5561</v>
      </c>
      <c r="APE42" t="s">
        <v>5561</v>
      </c>
      <c r="APF42" t="s">
        <v>5561</v>
      </c>
      <c r="APG42" t="s">
        <v>5561</v>
      </c>
      <c r="APH42" t="s">
        <v>5561</v>
      </c>
      <c r="API42" t="s">
        <v>5561</v>
      </c>
      <c r="APJ42" t="s">
        <v>5561</v>
      </c>
      <c r="APK42" t="s">
        <v>5562</v>
      </c>
      <c r="APL42" t="s">
        <v>5561</v>
      </c>
      <c r="APM42" t="s">
        <v>5562</v>
      </c>
      <c r="APN42" t="s">
        <v>5562</v>
      </c>
      <c r="APO42" t="s">
        <v>5562</v>
      </c>
      <c r="APP42" t="s">
        <v>5562</v>
      </c>
      <c r="APQ42" t="s">
        <v>5561</v>
      </c>
      <c r="APR42" t="s">
        <v>5561</v>
      </c>
      <c r="APS42" t="s">
        <v>5561</v>
      </c>
      <c r="APT42" t="s">
        <v>5561</v>
      </c>
      <c r="APU42" t="s">
        <v>5561</v>
      </c>
      <c r="APV42" t="s">
        <v>5561</v>
      </c>
      <c r="APW42" t="s">
        <v>5561</v>
      </c>
      <c r="APX42" t="s">
        <v>5561</v>
      </c>
      <c r="APY42" t="s">
        <v>5562</v>
      </c>
      <c r="APZ42" t="s">
        <v>5561</v>
      </c>
      <c r="AQA42" t="s">
        <v>5561</v>
      </c>
      <c r="AQB42" t="s">
        <v>5562</v>
      </c>
      <c r="AQC42" t="s">
        <v>5562</v>
      </c>
      <c r="AQD42" t="s">
        <v>5561</v>
      </c>
      <c r="AQE42" t="s">
        <v>5562</v>
      </c>
      <c r="AQF42" t="s">
        <v>5561</v>
      </c>
      <c r="AQG42" t="s">
        <v>5561</v>
      </c>
      <c r="AQH42" t="s">
        <v>5562</v>
      </c>
      <c r="AQI42" t="s">
        <v>5562</v>
      </c>
      <c r="AQJ42" t="s">
        <v>5561</v>
      </c>
      <c r="AQK42" t="s">
        <v>5562</v>
      </c>
      <c r="AQL42" t="s">
        <v>5561</v>
      </c>
      <c r="AQM42" t="s">
        <v>5561</v>
      </c>
      <c r="AQN42" t="s">
        <v>5561</v>
      </c>
      <c r="AQO42" t="s">
        <v>5562</v>
      </c>
      <c r="AQP42" t="s">
        <v>5561</v>
      </c>
      <c r="AQQ42" t="s">
        <v>5561</v>
      </c>
      <c r="AQR42" t="s">
        <v>5562</v>
      </c>
      <c r="AQS42" t="s">
        <v>5561</v>
      </c>
      <c r="AQT42" t="s">
        <v>5561</v>
      </c>
      <c r="AQU42" t="s">
        <v>5562</v>
      </c>
      <c r="AQV42" t="s">
        <v>5561</v>
      </c>
      <c r="AQW42" t="s">
        <v>5561</v>
      </c>
      <c r="AQX42" t="s">
        <v>5562</v>
      </c>
      <c r="AQY42" t="s">
        <v>5562</v>
      </c>
      <c r="AQZ42" t="s">
        <v>5561</v>
      </c>
      <c r="ARA42" t="s">
        <v>5561</v>
      </c>
      <c r="ARB42" t="s">
        <v>5562</v>
      </c>
      <c r="ARC42" t="s">
        <v>5561</v>
      </c>
      <c r="ARD42" t="s">
        <v>5561</v>
      </c>
      <c r="ARE42" t="s">
        <v>5562</v>
      </c>
      <c r="ARF42" t="s">
        <v>5562</v>
      </c>
      <c r="ARG42" t="s">
        <v>5561</v>
      </c>
      <c r="ARH42" t="s">
        <v>5561</v>
      </c>
      <c r="ARI42" t="s">
        <v>5562</v>
      </c>
      <c r="ARJ42" t="s">
        <v>5562</v>
      </c>
      <c r="ARK42" t="s">
        <v>5562</v>
      </c>
      <c r="ARL42" t="s">
        <v>5562</v>
      </c>
      <c r="ARM42" t="s">
        <v>5562</v>
      </c>
      <c r="ARN42" t="s">
        <v>5561</v>
      </c>
      <c r="ARO42" t="s">
        <v>5561</v>
      </c>
      <c r="ARP42" t="s">
        <v>5561</v>
      </c>
      <c r="ARQ42" t="s">
        <v>5561</v>
      </c>
      <c r="ARR42" t="s">
        <v>5561</v>
      </c>
      <c r="ARS42" t="s">
        <v>5562</v>
      </c>
      <c r="ART42" t="s">
        <v>5562</v>
      </c>
      <c r="ARU42" t="s">
        <v>5562</v>
      </c>
      <c r="ARV42" t="s">
        <v>5561</v>
      </c>
      <c r="ARW42" t="s">
        <v>5561</v>
      </c>
      <c r="ARX42" t="s">
        <v>5561</v>
      </c>
      <c r="ARY42" t="s">
        <v>5561</v>
      </c>
      <c r="ARZ42" t="s">
        <v>5561</v>
      </c>
      <c r="ASA42" t="s">
        <v>5561</v>
      </c>
      <c r="ASB42" t="s">
        <v>5561</v>
      </c>
      <c r="ASC42" t="s">
        <v>5562</v>
      </c>
      <c r="ASD42" t="s">
        <v>5562</v>
      </c>
      <c r="ASE42" t="s">
        <v>5</v>
      </c>
      <c r="ASF42" t="s">
        <v>5561</v>
      </c>
      <c r="ASG42" t="s">
        <v>5561</v>
      </c>
      <c r="ASH42" t="s">
        <v>5561</v>
      </c>
      <c r="ASI42" t="s">
        <v>5561</v>
      </c>
      <c r="ASJ42" t="s">
        <v>5561</v>
      </c>
      <c r="ASK42" t="s">
        <v>5561</v>
      </c>
      <c r="ASL42" t="s">
        <v>5561</v>
      </c>
      <c r="ASM42" t="s">
        <v>5562</v>
      </c>
      <c r="ASN42" t="s">
        <v>5561</v>
      </c>
      <c r="ASO42" t="s">
        <v>5562</v>
      </c>
      <c r="ASP42" t="s">
        <v>5562</v>
      </c>
      <c r="ASQ42" t="s">
        <v>5</v>
      </c>
      <c r="ASR42" t="s">
        <v>5562</v>
      </c>
      <c r="ASS42" t="s">
        <v>5</v>
      </c>
      <c r="AST42" t="s">
        <v>5562</v>
      </c>
      <c r="ASU42" t="s">
        <v>5561</v>
      </c>
      <c r="ASV42" t="s">
        <v>5561</v>
      </c>
      <c r="ASW42" t="s">
        <v>5561</v>
      </c>
      <c r="ASX42" t="s">
        <v>5561</v>
      </c>
      <c r="ASY42" t="s">
        <v>5562</v>
      </c>
      <c r="ASZ42" t="s">
        <v>5561</v>
      </c>
      <c r="ATA42" t="s">
        <v>5561</v>
      </c>
      <c r="ATB42" t="s">
        <v>5561</v>
      </c>
      <c r="ATC42" t="s">
        <v>5561</v>
      </c>
      <c r="ATD42" t="s">
        <v>5561</v>
      </c>
      <c r="ATE42" t="s">
        <v>5561</v>
      </c>
      <c r="ATF42" t="s">
        <v>5561</v>
      </c>
      <c r="ATG42" t="s">
        <v>5561</v>
      </c>
      <c r="ATH42" t="s">
        <v>5561</v>
      </c>
      <c r="ATI42" t="s">
        <v>5561</v>
      </c>
      <c r="ATJ42" t="s">
        <v>5561</v>
      </c>
      <c r="ATK42" t="s">
        <v>5562</v>
      </c>
      <c r="ATL42" t="s">
        <v>5561</v>
      </c>
      <c r="ATM42" t="s">
        <v>5561</v>
      </c>
      <c r="ATN42" t="s">
        <v>5562</v>
      </c>
      <c r="ATO42" t="s">
        <v>5561</v>
      </c>
      <c r="ATP42" t="s">
        <v>5561</v>
      </c>
      <c r="ATQ42" t="s">
        <v>5562</v>
      </c>
      <c r="ATR42" t="s">
        <v>5562</v>
      </c>
      <c r="ATS42" t="s">
        <v>5561</v>
      </c>
      <c r="ATT42" t="s">
        <v>5562</v>
      </c>
      <c r="ATU42" t="s">
        <v>5561</v>
      </c>
      <c r="ATV42" t="s">
        <v>5561</v>
      </c>
      <c r="ATW42" t="s">
        <v>5562</v>
      </c>
      <c r="ATX42" t="s">
        <v>5561</v>
      </c>
      <c r="ATY42" t="s">
        <v>5561</v>
      </c>
      <c r="ATZ42" t="s">
        <v>5561</v>
      </c>
      <c r="AUA42" t="s">
        <v>5562</v>
      </c>
      <c r="AUB42" t="s">
        <v>5562</v>
      </c>
      <c r="AUC42" t="s">
        <v>5561</v>
      </c>
      <c r="AUD42" t="s">
        <v>5561</v>
      </c>
      <c r="AUE42" t="s">
        <v>5561</v>
      </c>
      <c r="AUF42" t="s">
        <v>5562</v>
      </c>
      <c r="AUG42" t="s">
        <v>5561</v>
      </c>
      <c r="AUH42" t="s">
        <v>5561</v>
      </c>
      <c r="AUI42" t="s">
        <v>5561</v>
      </c>
      <c r="AUJ42" t="s">
        <v>5562</v>
      </c>
      <c r="AUK42" t="s">
        <v>5561</v>
      </c>
      <c r="AUL42" t="s">
        <v>5561</v>
      </c>
      <c r="AUM42" t="s">
        <v>5</v>
      </c>
      <c r="AUN42" t="s">
        <v>5562</v>
      </c>
      <c r="AUO42" t="s">
        <v>5561</v>
      </c>
      <c r="AUP42" t="s">
        <v>5561</v>
      </c>
      <c r="AUQ42" t="s">
        <v>5561</v>
      </c>
      <c r="AUR42" t="s">
        <v>5561</v>
      </c>
      <c r="AUS42" t="s">
        <v>5561</v>
      </c>
      <c r="AUT42" t="s">
        <v>5561</v>
      </c>
      <c r="AUU42" t="s">
        <v>5562</v>
      </c>
      <c r="AUV42" t="s">
        <v>5561</v>
      </c>
      <c r="AUW42" t="s">
        <v>5</v>
      </c>
      <c r="AUX42" t="s">
        <v>5562</v>
      </c>
      <c r="AUY42" t="s">
        <v>5561</v>
      </c>
      <c r="AUZ42" t="s">
        <v>5562</v>
      </c>
      <c r="AVA42" t="s">
        <v>5561</v>
      </c>
      <c r="AVB42" t="s">
        <v>5562</v>
      </c>
      <c r="AVC42" t="s">
        <v>5562</v>
      </c>
      <c r="AVD42" t="s">
        <v>5562</v>
      </c>
      <c r="AVE42" t="s">
        <v>5561</v>
      </c>
      <c r="AVF42" t="s">
        <v>5562</v>
      </c>
      <c r="AVG42" t="s">
        <v>5561</v>
      </c>
      <c r="AVH42" t="s">
        <v>5562</v>
      </c>
      <c r="AVI42" t="s">
        <v>5561</v>
      </c>
      <c r="AVJ42" t="s">
        <v>5561</v>
      </c>
      <c r="AVK42" t="s">
        <v>5562</v>
      </c>
      <c r="AVL42" t="s">
        <v>5562</v>
      </c>
      <c r="AVM42" t="s">
        <v>5561</v>
      </c>
      <c r="AVN42" t="s">
        <v>5561</v>
      </c>
      <c r="AVO42" t="s">
        <v>5561</v>
      </c>
      <c r="AVP42" t="s">
        <v>5562</v>
      </c>
      <c r="AVQ42" t="s">
        <v>5561</v>
      </c>
      <c r="AVR42" t="s">
        <v>5561</v>
      </c>
      <c r="AVS42" t="s">
        <v>5561</v>
      </c>
      <c r="AVT42" t="s">
        <v>5562</v>
      </c>
      <c r="AVU42" t="s">
        <v>5561</v>
      </c>
      <c r="AVV42" t="s">
        <v>5561</v>
      </c>
      <c r="AVW42" t="s">
        <v>5562</v>
      </c>
      <c r="AVX42" t="s">
        <v>5561</v>
      </c>
      <c r="AVY42" t="s">
        <v>5561</v>
      </c>
      <c r="AVZ42" t="s">
        <v>5561</v>
      </c>
      <c r="AWA42" t="s">
        <v>5561</v>
      </c>
      <c r="AWB42" t="s">
        <v>5562</v>
      </c>
      <c r="AWC42" t="s">
        <v>5561</v>
      </c>
      <c r="AWD42" t="s">
        <v>5562</v>
      </c>
      <c r="AWE42" t="s">
        <v>5562</v>
      </c>
      <c r="AWF42" t="s">
        <v>5562</v>
      </c>
      <c r="AWG42" t="s">
        <v>5561</v>
      </c>
      <c r="AWH42" t="s">
        <v>5562</v>
      </c>
      <c r="AWI42" t="s">
        <v>5561</v>
      </c>
      <c r="AWJ42" t="s">
        <v>5562</v>
      </c>
      <c r="AWK42" t="s">
        <v>5562</v>
      </c>
      <c r="AWL42" t="s">
        <v>5562</v>
      </c>
      <c r="AWM42" t="s">
        <v>5561</v>
      </c>
      <c r="AWN42" t="s">
        <v>5562</v>
      </c>
      <c r="AWO42" t="s">
        <v>5561</v>
      </c>
      <c r="AWP42" t="s">
        <v>5562</v>
      </c>
      <c r="AWQ42" t="s">
        <v>5561</v>
      </c>
      <c r="AWR42" t="s">
        <v>5561</v>
      </c>
      <c r="AWS42" t="s">
        <v>5561</v>
      </c>
      <c r="AWT42" t="s">
        <v>5</v>
      </c>
      <c r="AWU42" t="s">
        <v>5562</v>
      </c>
      <c r="AWV42" t="s">
        <v>5561</v>
      </c>
      <c r="AWW42" t="s">
        <v>5562</v>
      </c>
      <c r="AWX42" t="s">
        <v>5562</v>
      </c>
      <c r="AWY42" t="s">
        <v>5562</v>
      </c>
      <c r="AWZ42" t="s">
        <v>5562</v>
      </c>
      <c r="AXA42" t="s">
        <v>5562</v>
      </c>
      <c r="AXB42" t="s">
        <v>5561</v>
      </c>
      <c r="AXC42" t="s">
        <v>5562</v>
      </c>
      <c r="AXD42" t="s">
        <v>5561</v>
      </c>
      <c r="AXE42" t="s">
        <v>5561</v>
      </c>
      <c r="AXF42" t="s">
        <v>5561</v>
      </c>
      <c r="AXG42" t="s">
        <v>5561</v>
      </c>
      <c r="AXH42" t="s">
        <v>5</v>
      </c>
      <c r="AXI42" t="s">
        <v>5562</v>
      </c>
      <c r="AXJ42" t="s">
        <v>5561</v>
      </c>
      <c r="AXK42" t="s">
        <v>5562</v>
      </c>
      <c r="AXL42" t="s">
        <v>5561</v>
      </c>
      <c r="AXM42" t="s">
        <v>5562</v>
      </c>
      <c r="AXN42" t="s">
        <v>5561</v>
      </c>
      <c r="AXO42" t="s">
        <v>5561</v>
      </c>
      <c r="AXP42" t="s">
        <v>5561</v>
      </c>
      <c r="AXQ42" t="s">
        <v>5562</v>
      </c>
      <c r="AXR42" t="s">
        <v>5561</v>
      </c>
      <c r="AXS42" t="s">
        <v>5561</v>
      </c>
      <c r="AXT42" t="s">
        <v>5561</v>
      </c>
      <c r="AXU42" t="s">
        <v>5561</v>
      </c>
      <c r="AXV42" t="s">
        <v>5561</v>
      </c>
      <c r="AXW42" t="s">
        <v>5561</v>
      </c>
      <c r="AXX42" t="s">
        <v>5562</v>
      </c>
      <c r="AXY42" t="s">
        <v>5561</v>
      </c>
      <c r="AXZ42" t="s">
        <v>5562</v>
      </c>
      <c r="AYA42" t="s">
        <v>5562</v>
      </c>
      <c r="AYB42" t="s">
        <v>5561</v>
      </c>
      <c r="AYC42" t="s">
        <v>5561</v>
      </c>
      <c r="AYD42" t="s">
        <v>5561</v>
      </c>
      <c r="AYE42" t="s">
        <v>5561</v>
      </c>
      <c r="AYF42" t="s">
        <v>5561</v>
      </c>
      <c r="AYG42" t="s">
        <v>5561</v>
      </c>
      <c r="AYH42" t="s">
        <v>5561</v>
      </c>
      <c r="AYI42" t="s">
        <v>5561</v>
      </c>
      <c r="AYJ42" t="s">
        <v>5561</v>
      </c>
      <c r="AYK42" t="s">
        <v>5561</v>
      </c>
      <c r="AYL42" t="s">
        <v>5561</v>
      </c>
      <c r="AYM42" t="s">
        <v>5561</v>
      </c>
      <c r="AYN42" t="s">
        <v>5561</v>
      </c>
      <c r="AYO42" t="s">
        <v>5561</v>
      </c>
      <c r="AYP42" t="s">
        <v>5561</v>
      </c>
      <c r="AYQ42" t="s">
        <v>5561</v>
      </c>
      <c r="AYR42" t="s">
        <v>5562</v>
      </c>
      <c r="AYS42" t="s">
        <v>5561</v>
      </c>
      <c r="AYT42" t="s">
        <v>5561</v>
      </c>
      <c r="AYU42" t="s">
        <v>5561</v>
      </c>
      <c r="AYV42" t="s">
        <v>5562</v>
      </c>
      <c r="AYW42" t="s">
        <v>5561</v>
      </c>
      <c r="AYX42" t="s">
        <v>5561</v>
      </c>
      <c r="AYY42" t="s">
        <v>5561</v>
      </c>
      <c r="AYZ42" t="s">
        <v>5561</v>
      </c>
      <c r="AZA42" t="s">
        <v>5561</v>
      </c>
      <c r="AZB42" t="s">
        <v>5561</v>
      </c>
      <c r="AZC42" t="s">
        <v>5561</v>
      </c>
      <c r="AZD42" t="s">
        <v>5561</v>
      </c>
      <c r="AZE42" t="s">
        <v>5561</v>
      </c>
      <c r="AZF42" t="s">
        <v>5561</v>
      </c>
      <c r="AZG42" t="s">
        <v>5561</v>
      </c>
      <c r="AZH42" t="s">
        <v>5561</v>
      </c>
      <c r="AZI42" t="s">
        <v>5561</v>
      </c>
      <c r="AZJ42" t="s">
        <v>5561</v>
      </c>
      <c r="AZK42" t="s">
        <v>5561</v>
      </c>
      <c r="AZL42" t="s">
        <v>5561</v>
      </c>
      <c r="AZM42" t="s">
        <v>5561</v>
      </c>
      <c r="AZN42" t="s">
        <v>5562</v>
      </c>
      <c r="AZO42" t="s">
        <v>5</v>
      </c>
      <c r="AZP42" t="s">
        <v>5561</v>
      </c>
      <c r="AZQ42" t="s">
        <v>5562</v>
      </c>
      <c r="AZR42" t="s">
        <v>5561</v>
      </c>
      <c r="AZS42" t="s">
        <v>5561</v>
      </c>
      <c r="AZT42" t="s">
        <v>5561</v>
      </c>
      <c r="AZU42" t="s">
        <v>5562</v>
      </c>
      <c r="AZV42" t="s">
        <v>5561</v>
      </c>
      <c r="AZW42" t="s">
        <v>5561</v>
      </c>
      <c r="AZX42" t="s">
        <v>5561</v>
      </c>
      <c r="AZY42" t="s">
        <v>5561</v>
      </c>
      <c r="AZZ42" t="s">
        <v>5561</v>
      </c>
      <c r="BAA42" t="s">
        <v>5562</v>
      </c>
      <c r="BAB42" t="s">
        <v>5561</v>
      </c>
      <c r="BAC42" t="s">
        <v>5561</v>
      </c>
      <c r="BAD42" t="s">
        <v>5561</v>
      </c>
      <c r="BAE42" t="s">
        <v>5561</v>
      </c>
      <c r="BAF42" t="s">
        <v>5561</v>
      </c>
      <c r="BAG42" t="s">
        <v>5561</v>
      </c>
      <c r="BAH42" t="s">
        <v>5561</v>
      </c>
      <c r="BAI42" t="s">
        <v>5561</v>
      </c>
      <c r="BAJ42" t="s">
        <v>5562</v>
      </c>
      <c r="BAK42" t="s">
        <v>5561</v>
      </c>
      <c r="BAL42" t="s">
        <v>5561</v>
      </c>
      <c r="BAM42" t="s">
        <v>5561</v>
      </c>
      <c r="BAN42" t="s">
        <v>5561</v>
      </c>
      <c r="BAO42" t="s">
        <v>5561</v>
      </c>
      <c r="BAP42" t="s">
        <v>5561</v>
      </c>
      <c r="BAQ42" t="s">
        <v>5561</v>
      </c>
      <c r="BAR42" t="s">
        <v>5562</v>
      </c>
      <c r="BAS42" t="s">
        <v>5561</v>
      </c>
      <c r="BAT42" t="s">
        <v>5561</v>
      </c>
      <c r="BAU42" t="s">
        <v>5561</v>
      </c>
      <c r="BAV42" t="s">
        <v>5561</v>
      </c>
      <c r="BAW42" t="s">
        <v>5561</v>
      </c>
      <c r="BAX42" t="s">
        <v>5562</v>
      </c>
      <c r="BAY42" t="s">
        <v>5561</v>
      </c>
      <c r="BAZ42" t="s">
        <v>5561</v>
      </c>
      <c r="BBA42" t="s">
        <v>5561</v>
      </c>
      <c r="BBB42" t="s">
        <v>5561</v>
      </c>
      <c r="BBC42" t="s">
        <v>5561</v>
      </c>
      <c r="BBD42" t="s">
        <v>5561</v>
      </c>
      <c r="BBE42" t="s">
        <v>5561</v>
      </c>
      <c r="BBF42" t="s">
        <v>5562</v>
      </c>
      <c r="BBG42" t="s">
        <v>5561</v>
      </c>
      <c r="BBH42" t="s">
        <v>5561</v>
      </c>
      <c r="BBI42" t="s">
        <v>5561</v>
      </c>
      <c r="BBJ42" t="s">
        <v>5561</v>
      </c>
      <c r="BBK42" t="s">
        <v>5562</v>
      </c>
      <c r="BBL42" t="s">
        <v>5562</v>
      </c>
      <c r="BBM42" t="s">
        <v>5561</v>
      </c>
      <c r="BBN42" t="s">
        <v>5561</v>
      </c>
      <c r="BBO42" t="s">
        <v>5561</v>
      </c>
      <c r="BBP42" t="s">
        <v>5561</v>
      </c>
      <c r="BBQ42" t="s">
        <v>5562</v>
      </c>
      <c r="BBR42" t="s">
        <v>5562</v>
      </c>
      <c r="BBS42" t="s">
        <v>5561</v>
      </c>
      <c r="BBT42" t="s">
        <v>5561</v>
      </c>
      <c r="BBU42" t="s">
        <v>5562</v>
      </c>
      <c r="BBV42" t="s">
        <v>5562</v>
      </c>
      <c r="BBW42" t="s">
        <v>5561</v>
      </c>
      <c r="BBX42" t="s">
        <v>5561</v>
      </c>
      <c r="BBY42" t="s">
        <v>5562</v>
      </c>
      <c r="BBZ42" t="s">
        <v>5561</v>
      </c>
      <c r="BCA42" t="s">
        <v>5561</v>
      </c>
      <c r="BCB42" t="s">
        <v>5561</v>
      </c>
      <c r="BCC42" t="s">
        <v>5561</v>
      </c>
      <c r="BCD42" t="s">
        <v>5562</v>
      </c>
      <c r="BCE42" t="s">
        <v>5561</v>
      </c>
      <c r="BCF42" t="s">
        <v>5562</v>
      </c>
      <c r="BCG42" t="s">
        <v>5561</v>
      </c>
      <c r="BCH42" t="s">
        <v>5561</v>
      </c>
      <c r="BCI42" t="s">
        <v>5561</v>
      </c>
      <c r="BCJ42" t="s">
        <v>5562</v>
      </c>
      <c r="BCK42" t="s">
        <v>5562</v>
      </c>
      <c r="BCL42" t="s">
        <v>5562</v>
      </c>
      <c r="BCM42" t="s">
        <v>5562</v>
      </c>
      <c r="BCN42" t="s">
        <v>5561</v>
      </c>
      <c r="BCO42" t="s">
        <v>5561</v>
      </c>
      <c r="BCP42" t="s">
        <v>5561</v>
      </c>
      <c r="BCQ42" t="s">
        <v>5562</v>
      </c>
      <c r="BCR42" t="s">
        <v>5561</v>
      </c>
      <c r="BCS42" t="s">
        <v>5561</v>
      </c>
      <c r="BCT42" t="s">
        <v>5562</v>
      </c>
      <c r="BCU42" t="s">
        <v>5562</v>
      </c>
      <c r="BCV42" t="s">
        <v>5562</v>
      </c>
      <c r="BCW42" t="s">
        <v>5562</v>
      </c>
      <c r="BCX42" t="s">
        <v>5561</v>
      </c>
      <c r="BCY42" t="s">
        <v>5562</v>
      </c>
      <c r="BCZ42" t="s">
        <v>5562</v>
      </c>
      <c r="BDA42" t="s">
        <v>5561</v>
      </c>
      <c r="BDB42" t="s">
        <v>5562</v>
      </c>
      <c r="BDC42" t="s">
        <v>5561</v>
      </c>
      <c r="BDD42" t="s">
        <v>5561</v>
      </c>
      <c r="BDE42" t="s">
        <v>5561</v>
      </c>
      <c r="BDF42" t="s">
        <v>5561</v>
      </c>
      <c r="BDG42" t="s">
        <v>5562</v>
      </c>
      <c r="BDH42" t="s">
        <v>5562</v>
      </c>
      <c r="BDI42" t="s">
        <v>5562</v>
      </c>
      <c r="BDJ42" t="s">
        <v>5561</v>
      </c>
      <c r="BDK42" t="s">
        <v>5562</v>
      </c>
      <c r="BDL42" t="s">
        <v>5562</v>
      </c>
      <c r="BDM42" t="s">
        <v>5562</v>
      </c>
      <c r="BDN42" t="s">
        <v>5561</v>
      </c>
      <c r="BDO42" t="s">
        <v>5561</v>
      </c>
      <c r="BDP42" t="s">
        <v>5562</v>
      </c>
      <c r="BDQ42" t="s">
        <v>5561</v>
      </c>
      <c r="BDR42" t="s">
        <v>5562</v>
      </c>
      <c r="BDS42" t="s">
        <v>5562</v>
      </c>
      <c r="BDT42" t="s">
        <v>5561</v>
      </c>
      <c r="BDU42" t="s">
        <v>5562</v>
      </c>
      <c r="BDV42" t="s">
        <v>5562</v>
      </c>
      <c r="BDW42" t="s">
        <v>5562</v>
      </c>
      <c r="BDX42" t="s">
        <v>5562</v>
      </c>
      <c r="BDY42" t="s">
        <v>5562</v>
      </c>
      <c r="BDZ42" t="s">
        <v>5562</v>
      </c>
      <c r="BEA42" t="s">
        <v>5562</v>
      </c>
      <c r="BEB42" t="s">
        <v>5562</v>
      </c>
      <c r="BEC42" t="s">
        <v>5561</v>
      </c>
      <c r="BED42" t="s">
        <v>5562</v>
      </c>
      <c r="BEE42" t="s">
        <v>5561</v>
      </c>
      <c r="BEF42" t="s">
        <v>5562</v>
      </c>
      <c r="BEG42" t="s">
        <v>5562</v>
      </c>
      <c r="BEH42" t="s">
        <v>5562</v>
      </c>
      <c r="BEI42" t="s">
        <v>5562</v>
      </c>
      <c r="BEJ42" t="s">
        <v>5561</v>
      </c>
      <c r="BEK42" t="s">
        <v>5562</v>
      </c>
      <c r="BEL42" t="s">
        <v>5561</v>
      </c>
      <c r="BEM42" t="s">
        <v>5561</v>
      </c>
      <c r="BEN42" t="s">
        <v>5562</v>
      </c>
      <c r="BEO42" t="s">
        <v>5561</v>
      </c>
      <c r="BEP42" t="s">
        <v>5562</v>
      </c>
      <c r="BEQ42" t="s">
        <v>5562</v>
      </c>
      <c r="BER42" t="s">
        <v>5561</v>
      </c>
      <c r="BES42" t="s">
        <v>5562</v>
      </c>
      <c r="BET42" t="s">
        <v>5562</v>
      </c>
      <c r="BEU42" t="s">
        <v>5561</v>
      </c>
      <c r="BEV42" t="s">
        <v>5562</v>
      </c>
      <c r="BEW42" t="s">
        <v>5562</v>
      </c>
      <c r="BEX42" t="s">
        <v>5562</v>
      </c>
      <c r="BEY42" t="s">
        <v>5561</v>
      </c>
      <c r="BEZ42" t="s">
        <v>5562</v>
      </c>
      <c r="BFA42" t="s">
        <v>5562</v>
      </c>
      <c r="BFB42" t="s">
        <v>5561</v>
      </c>
      <c r="BFC42" t="s">
        <v>5561</v>
      </c>
      <c r="BFD42" t="s">
        <v>5562</v>
      </c>
      <c r="BFE42" t="s">
        <v>5562</v>
      </c>
      <c r="BFF42" t="s">
        <v>5561</v>
      </c>
      <c r="BFG42" t="s">
        <v>5562</v>
      </c>
      <c r="BFH42" t="s">
        <v>5561</v>
      </c>
      <c r="BFI42" t="s">
        <v>5561</v>
      </c>
      <c r="BFJ42" t="s">
        <v>5561</v>
      </c>
      <c r="BFK42" t="s">
        <v>5561</v>
      </c>
      <c r="BFL42" t="s">
        <v>5561</v>
      </c>
      <c r="BFM42" t="s">
        <v>5561</v>
      </c>
      <c r="BFN42" t="s">
        <v>5561</v>
      </c>
      <c r="BFO42" t="s">
        <v>5562</v>
      </c>
      <c r="BFP42" t="s">
        <v>5562</v>
      </c>
      <c r="BFQ42" t="s">
        <v>5562</v>
      </c>
      <c r="BFR42" t="s">
        <v>5562</v>
      </c>
      <c r="BFS42" t="s">
        <v>5562</v>
      </c>
      <c r="BFT42" t="s">
        <v>5561</v>
      </c>
      <c r="BFU42" t="s">
        <v>5562</v>
      </c>
      <c r="BFV42" t="s">
        <v>5561</v>
      </c>
      <c r="BFW42" t="s">
        <v>5561</v>
      </c>
      <c r="BFX42" t="s">
        <v>5561</v>
      </c>
      <c r="BFY42" t="s">
        <v>5562</v>
      </c>
      <c r="BFZ42" t="s">
        <v>5561</v>
      </c>
      <c r="BGA42" t="s">
        <v>5561</v>
      </c>
      <c r="BGB42" t="s">
        <v>5561</v>
      </c>
      <c r="BGC42" t="s">
        <v>5561</v>
      </c>
      <c r="BGD42" t="s">
        <v>5562</v>
      </c>
      <c r="BGE42" t="s">
        <v>5561</v>
      </c>
      <c r="BGF42" t="s">
        <v>5562</v>
      </c>
      <c r="BGG42" t="s">
        <v>5561</v>
      </c>
      <c r="BGH42" t="s">
        <v>5561</v>
      </c>
      <c r="BGI42" t="s">
        <v>5561</v>
      </c>
      <c r="BGJ42" t="s">
        <v>5561</v>
      </c>
      <c r="BGK42" t="s">
        <v>5562</v>
      </c>
      <c r="BGL42" t="s">
        <v>5561</v>
      </c>
      <c r="BGM42" t="s">
        <v>5562</v>
      </c>
      <c r="BGN42" t="s">
        <v>5562</v>
      </c>
      <c r="BGO42" t="s">
        <v>5562</v>
      </c>
      <c r="BGP42" t="s">
        <v>5562</v>
      </c>
      <c r="BGQ42" t="s">
        <v>5562</v>
      </c>
      <c r="BGR42" t="s">
        <v>5562</v>
      </c>
      <c r="BGS42" t="s">
        <v>5562</v>
      </c>
      <c r="BGT42" t="s">
        <v>5561</v>
      </c>
      <c r="BGU42" t="s">
        <v>5562</v>
      </c>
      <c r="BGV42" t="s">
        <v>5561</v>
      </c>
      <c r="BGW42" t="s">
        <v>5562</v>
      </c>
      <c r="BGX42" t="s">
        <v>5562</v>
      </c>
      <c r="BGY42" t="s">
        <v>5562</v>
      </c>
      <c r="BGZ42" t="s">
        <v>5561</v>
      </c>
      <c r="BHA42" t="s">
        <v>5562</v>
      </c>
      <c r="BHB42" t="s">
        <v>5561</v>
      </c>
      <c r="BHC42" t="s">
        <v>5562</v>
      </c>
      <c r="BHD42" t="s">
        <v>5562</v>
      </c>
      <c r="BHE42" t="s">
        <v>5561</v>
      </c>
      <c r="BHF42" t="s">
        <v>5562</v>
      </c>
      <c r="BHG42" t="s">
        <v>5561</v>
      </c>
      <c r="BHH42" t="s">
        <v>5561</v>
      </c>
      <c r="BHI42" t="s">
        <v>5562</v>
      </c>
      <c r="BHJ42" t="s">
        <v>5561</v>
      </c>
      <c r="BHK42" t="s">
        <v>5561</v>
      </c>
      <c r="BHL42" t="s">
        <v>5562</v>
      </c>
      <c r="BHM42" t="s">
        <v>5561</v>
      </c>
      <c r="BHN42" t="s">
        <v>5561</v>
      </c>
      <c r="BHO42" t="s">
        <v>5561</v>
      </c>
      <c r="BHP42" t="s">
        <v>5561</v>
      </c>
      <c r="BHQ42" t="s">
        <v>5562</v>
      </c>
      <c r="BHR42" t="s">
        <v>5561</v>
      </c>
      <c r="BHS42" t="s">
        <v>5562</v>
      </c>
      <c r="BHT42" t="s">
        <v>5561</v>
      </c>
      <c r="BHU42" t="s">
        <v>5562</v>
      </c>
      <c r="BHV42" t="s">
        <v>5562</v>
      </c>
      <c r="BHW42" t="s">
        <v>5562</v>
      </c>
      <c r="BHX42" t="s">
        <v>5562</v>
      </c>
      <c r="BHY42" t="s">
        <v>5561</v>
      </c>
      <c r="BHZ42" t="s">
        <v>5562</v>
      </c>
      <c r="BIA42" t="s">
        <v>5561</v>
      </c>
      <c r="BIB42" t="s">
        <v>5562</v>
      </c>
      <c r="BIC42" t="s">
        <v>5561</v>
      </c>
      <c r="BID42" t="s">
        <v>5562</v>
      </c>
      <c r="BIE42" t="s">
        <v>5562</v>
      </c>
      <c r="BIF42" t="s">
        <v>5561</v>
      </c>
      <c r="BIG42" t="s">
        <v>5562</v>
      </c>
      <c r="BIH42" t="s">
        <v>5562</v>
      </c>
      <c r="BII42" t="s">
        <v>5562</v>
      </c>
      <c r="BIJ42" t="s">
        <v>5562</v>
      </c>
      <c r="BIK42" t="s">
        <v>5562</v>
      </c>
      <c r="BIL42" t="s">
        <v>5561</v>
      </c>
      <c r="BIM42" t="s">
        <v>5561</v>
      </c>
      <c r="BIN42" t="s">
        <v>5562</v>
      </c>
      <c r="BIO42" t="s">
        <v>5562</v>
      </c>
      <c r="BIP42" t="s">
        <v>5561</v>
      </c>
      <c r="BIQ42" t="s">
        <v>5562</v>
      </c>
      <c r="BIR42" t="s">
        <v>5561</v>
      </c>
      <c r="BIS42" t="s">
        <v>5561</v>
      </c>
      <c r="BIT42" t="s">
        <v>5562</v>
      </c>
      <c r="BIU42" t="s">
        <v>5561</v>
      </c>
      <c r="BIV42" t="s">
        <v>5562</v>
      </c>
      <c r="BIW42" t="s">
        <v>5562</v>
      </c>
      <c r="BIX42" t="s">
        <v>5561</v>
      </c>
      <c r="BIY42" t="s">
        <v>5561</v>
      </c>
      <c r="BIZ42" t="s">
        <v>5562</v>
      </c>
      <c r="BJA42" t="s">
        <v>5562</v>
      </c>
      <c r="BJB42" t="s">
        <v>5562</v>
      </c>
      <c r="BJC42" t="s">
        <v>5561</v>
      </c>
      <c r="BJD42" t="s">
        <v>5562</v>
      </c>
      <c r="BJE42" t="s">
        <v>5562</v>
      </c>
      <c r="BJF42" t="s">
        <v>5561</v>
      </c>
      <c r="BJG42" t="s">
        <v>5561</v>
      </c>
      <c r="BJH42" t="s">
        <v>5561</v>
      </c>
      <c r="BJI42" t="s">
        <v>5561</v>
      </c>
      <c r="BJJ42" t="s">
        <v>5561</v>
      </c>
      <c r="BJK42" t="s">
        <v>5561</v>
      </c>
      <c r="BJL42" t="s">
        <v>5561</v>
      </c>
      <c r="BJM42" t="s">
        <v>5561</v>
      </c>
      <c r="BJN42" t="s">
        <v>5561</v>
      </c>
      <c r="BJO42" t="s">
        <v>5561</v>
      </c>
      <c r="BJP42" t="s">
        <v>5562</v>
      </c>
      <c r="BJQ42" t="s">
        <v>5562</v>
      </c>
      <c r="BJR42" t="s">
        <v>5562</v>
      </c>
      <c r="BJS42" t="s">
        <v>5561</v>
      </c>
      <c r="BJT42" t="s">
        <v>5562</v>
      </c>
      <c r="BJU42" t="s">
        <v>5562</v>
      </c>
      <c r="BJV42" t="s">
        <v>5561</v>
      </c>
      <c r="BJW42" t="s">
        <v>5562</v>
      </c>
      <c r="BJX42" t="s">
        <v>5561</v>
      </c>
      <c r="BJY42" t="s">
        <v>5562</v>
      </c>
      <c r="BJZ42" t="s">
        <v>5561</v>
      </c>
      <c r="BKA42" t="s">
        <v>5562</v>
      </c>
      <c r="BKB42" t="s">
        <v>5562</v>
      </c>
      <c r="BKC42" t="s">
        <v>5561</v>
      </c>
      <c r="BKD42" t="s">
        <v>5561</v>
      </c>
      <c r="BKE42" t="s">
        <v>5562</v>
      </c>
      <c r="BKF42" t="s">
        <v>5561</v>
      </c>
      <c r="BKG42" t="s">
        <v>5561</v>
      </c>
      <c r="BKH42" t="s">
        <v>5562</v>
      </c>
      <c r="BKI42" t="s">
        <v>5561</v>
      </c>
      <c r="BKJ42" t="s">
        <v>5562</v>
      </c>
      <c r="BKK42" t="s">
        <v>5561</v>
      </c>
      <c r="BKL42" t="s">
        <v>5562</v>
      </c>
      <c r="BKM42" t="s">
        <v>5562</v>
      </c>
      <c r="BKN42" t="s">
        <v>5562</v>
      </c>
      <c r="BKO42" t="s">
        <v>5561</v>
      </c>
      <c r="BKP42" t="s">
        <v>5561</v>
      </c>
      <c r="BKQ42" t="s">
        <v>5561</v>
      </c>
      <c r="BKR42" t="s">
        <v>5562</v>
      </c>
      <c r="BKS42" t="s">
        <v>5561</v>
      </c>
      <c r="BKT42" t="s">
        <v>5561</v>
      </c>
      <c r="BKU42" t="s">
        <v>5561</v>
      </c>
      <c r="BKV42" t="s">
        <v>5562</v>
      </c>
      <c r="BKW42" t="s">
        <v>5562</v>
      </c>
      <c r="BKX42" t="s">
        <v>5561</v>
      </c>
      <c r="BKY42" t="s">
        <v>5561</v>
      </c>
      <c r="BKZ42" t="s">
        <v>5561</v>
      </c>
      <c r="BLA42" t="s">
        <v>5562</v>
      </c>
      <c r="BLB42" t="s">
        <v>5561</v>
      </c>
      <c r="BLC42" t="s">
        <v>5561</v>
      </c>
      <c r="BLD42" t="s">
        <v>5561</v>
      </c>
      <c r="BLE42" t="s">
        <v>5561</v>
      </c>
      <c r="BLF42" t="s">
        <v>5561</v>
      </c>
      <c r="BLG42" t="s">
        <v>5561</v>
      </c>
      <c r="BLH42" t="s">
        <v>5561</v>
      </c>
      <c r="BLI42" t="s">
        <v>5561</v>
      </c>
      <c r="BLJ42" t="s">
        <v>5561</v>
      </c>
      <c r="BLK42" t="s">
        <v>5562</v>
      </c>
      <c r="BLL42" t="s">
        <v>5562</v>
      </c>
      <c r="BLM42" t="s">
        <v>5561</v>
      </c>
      <c r="BLN42" t="s">
        <v>5561</v>
      </c>
      <c r="BLO42" t="s">
        <v>5562</v>
      </c>
      <c r="BLP42" t="s">
        <v>5562</v>
      </c>
      <c r="BLQ42" t="s">
        <v>5562</v>
      </c>
      <c r="BLR42" t="s">
        <v>5561</v>
      </c>
      <c r="BLS42" t="s">
        <v>5561</v>
      </c>
      <c r="BLT42" t="s">
        <v>5561</v>
      </c>
      <c r="BLU42" t="s">
        <v>5561</v>
      </c>
      <c r="BLV42" t="s">
        <v>5561</v>
      </c>
      <c r="BLW42" t="s">
        <v>5561</v>
      </c>
      <c r="BLX42" t="s">
        <v>5561</v>
      </c>
      <c r="BLY42" t="s">
        <v>5562</v>
      </c>
      <c r="BLZ42" t="s">
        <v>5561</v>
      </c>
      <c r="BMA42" t="s">
        <v>5561</v>
      </c>
      <c r="BMB42" t="s">
        <v>5561</v>
      </c>
      <c r="BMC42" t="s">
        <v>5561</v>
      </c>
      <c r="BMD42" t="s">
        <v>5561</v>
      </c>
      <c r="BME42" t="s">
        <v>5561</v>
      </c>
      <c r="BMF42" t="s">
        <v>5562</v>
      </c>
      <c r="BMG42" t="s">
        <v>5561</v>
      </c>
      <c r="BMH42" t="s">
        <v>5561</v>
      </c>
      <c r="BMI42" t="s">
        <v>5561</v>
      </c>
      <c r="BMJ42" t="s">
        <v>5562</v>
      </c>
      <c r="BMK42" t="s">
        <v>5561</v>
      </c>
      <c r="BML42" t="s">
        <v>5561</v>
      </c>
      <c r="BMM42" t="s">
        <v>5562</v>
      </c>
      <c r="BMN42" t="s">
        <v>5562</v>
      </c>
      <c r="BMO42" t="s">
        <v>5562</v>
      </c>
      <c r="BMP42" t="s">
        <v>5561</v>
      </c>
      <c r="BMQ42" t="s">
        <v>5561</v>
      </c>
      <c r="BMR42" t="s">
        <v>5561</v>
      </c>
      <c r="BMS42" t="s">
        <v>5561</v>
      </c>
      <c r="BMT42" t="s">
        <v>5562</v>
      </c>
      <c r="BMU42" t="s">
        <v>5561</v>
      </c>
      <c r="BMV42" t="s">
        <v>5561</v>
      </c>
      <c r="BMW42" t="s">
        <v>5561</v>
      </c>
      <c r="BMX42" t="s">
        <v>5562</v>
      </c>
      <c r="BMY42" t="s">
        <v>5562</v>
      </c>
      <c r="BMZ42" t="s">
        <v>5562</v>
      </c>
      <c r="BNA42" t="s">
        <v>5561</v>
      </c>
      <c r="BNB42" t="s">
        <v>5562</v>
      </c>
      <c r="BNC42" t="s">
        <v>5561</v>
      </c>
      <c r="BND42" t="s">
        <v>5561</v>
      </c>
      <c r="BNE42" t="s">
        <v>5561</v>
      </c>
      <c r="BNF42" t="s">
        <v>5</v>
      </c>
      <c r="BNG42" t="s">
        <v>5561</v>
      </c>
      <c r="BNH42" t="s">
        <v>5561</v>
      </c>
      <c r="BNI42" t="s">
        <v>5561</v>
      </c>
      <c r="BNJ42" t="s">
        <v>5562</v>
      </c>
      <c r="BNK42" t="s">
        <v>5561</v>
      </c>
      <c r="BNL42" t="s">
        <v>5561</v>
      </c>
      <c r="BNM42" t="s">
        <v>5561</v>
      </c>
      <c r="BNN42" t="s">
        <v>5562</v>
      </c>
      <c r="BNO42" t="s">
        <v>5561</v>
      </c>
      <c r="BNP42" t="s">
        <v>5561</v>
      </c>
      <c r="BNQ42" t="s">
        <v>5562</v>
      </c>
      <c r="BNR42" t="s">
        <v>5562</v>
      </c>
      <c r="BNS42" t="s">
        <v>5561</v>
      </c>
      <c r="BNT42" t="s">
        <v>5562</v>
      </c>
      <c r="BNU42" t="s">
        <v>5561</v>
      </c>
      <c r="BNV42" t="s">
        <v>5562</v>
      </c>
      <c r="BNW42" t="s">
        <v>5561</v>
      </c>
      <c r="BNX42" t="s">
        <v>5561</v>
      </c>
      <c r="BNY42" t="s">
        <v>5561</v>
      </c>
      <c r="BNZ42" t="s">
        <v>5562</v>
      </c>
      <c r="BOA42" t="s">
        <v>5562</v>
      </c>
      <c r="BOB42" t="s">
        <v>5561</v>
      </c>
      <c r="BOC42" t="s">
        <v>5562</v>
      </c>
      <c r="BOD42" t="s">
        <v>5561</v>
      </c>
      <c r="BOE42" t="s">
        <v>5562</v>
      </c>
      <c r="BOF42" t="s">
        <v>5562</v>
      </c>
      <c r="BOG42" t="s">
        <v>5561</v>
      </c>
      <c r="BOH42" t="s">
        <v>5561</v>
      </c>
      <c r="BOI42" t="s">
        <v>5562</v>
      </c>
      <c r="BOJ42" t="s">
        <v>5561</v>
      </c>
      <c r="BOK42" t="s">
        <v>5561</v>
      </c>
      <c r="BOL42" t="s">
        <v>5561</v>
      </c>
      <c r="BOM42" t="s">
        <v>5562</v>
      </c>
      <c r="BON42" t="s">
        <v>5561</v>
      </c>
      <c r="BOO42" t="s">
        <v>5562</v>
      </c>
      <c r="BOP42" t="s">
        <v>5561</v>
      </c>
      <c r="BOQ42" t="s">
        <v>5562</v>
      </c>
      <c r="BOR42" t="s">
        <v>5562</v>
      </c>
      <c r="BOS42" t="s">
        <v>5562</v>
      </c>
      <c r="BOT42" t="s">
        <v>5562</v>
      </c>
      <c r="BOU42" t="s">
        <v>5562</v>
      </c>
      <c r="BOV42" t="s">
        <v>5562</v>
      </c>
      <c r="BOW42" t="s">
        <v>5562</v>
      </c>
      <c r="BOX42" t="s">
        <v>5561</v>
      </c>
      <c r="BOY42" t="s">
        <v>5562</v>
      </c>
      <c r="BOZ42" t="s">
        <v>5561</v>
      </c>
      <c r="BPA42" t="s">
        <v>5562</v>
      </c>
      <c r="BPB42" t="s">
        <v>5561</v>
      </c>
      <c r="BPC42" t="s">
        <v>5562</v>
      </c>
      <c r="BPD42" t="s">
        <v>5562</v>
      </c>
      <c r="BPE42" t="s">
        <v>5562</v>
      </c>
      <c r="BPF42" t="s">
        <v>5562</v>
      </c>
      <c r="BPG42" t="s">
        <v>5561</v>
      </c>
      <c r="BPH42" t="s">
        <v>5561</v>
      </c>
      <c r="BPI42" t="s">
        <v>5561</v>
      </c>
      <c r="BPJ42" t="s">
        <v>5561</v>
      </c>
      <c r="BPK42" t="s">
        <v>5561</v>
      </c>
      <c r="BPL42" t="s">
        <v>5561</v>
      </c>
      <c r="BPM42" t="s">
        <v>5561</v>
      </c>
      <c r="BPN42" t="s">
        <v>5561</v>
      </c>
      <c r="BPO42" t="s">
        <v>5561</v>
      </c>
      <c r="BPP42" t="s">
        <v>5562</v>
      </c>
      <c r="BPQ42" t="s">
        <v>5561</v>
      </c>
      <c r="BPR42" t="s">
        <v>5562</v>
      </c>
      <c r="BPS42" t="s">
        <v>5561</v>
      </c>
      <c r="BPT42" t="s">
        <v>5561</v>
      </c>
      <c r="BPU42" t="s">
        <v>5561</v>
      </c>
      <c r="BPV42" t="s">
        <v>5561</v>
      </c>
      <c r="BPW42" t="s">
        <v>5561</v>
      </c>
      <c r="BPX42" t="s">
        <v>5562</v>
      </c>
      <c r="BPY42" t="s">
        <v>5561</v>
      </c>
      <c r="BPZ42" t="s">
        <v>5561</v>
      </c>
      <c r="BQA42" t="s">
        <v>5562</v>
      </c>
      <c r="BQB42" t="s">
        <v>5561</v>
      </c>
      <c r="BQC42" t="s">
        <v>5561</v>
      </c>
      <c r="BQD42" t="s">
        <v>5561</v>
      </c>
      <c r="BQE42" t="s">
        <v>5561</v>
      </c>
      <c r="BQF42" t="s">
        <v>5561</v>
      </c>
      <c r="BQG42" t="s">
        <v>5561</v>
      </c>
      <c r="BQH42" t="s">
        <v>5561</v>
      </c>
      <c r="BQI42" t="s">
        <v>5561</v>
      </c>
      <c r="BQJ42" t="s">
        <v>5561</v>
      </c>
      <c r="BQK42" t="s">
        <v>5561</v>
      </c>
      <c r="BQL42" t="s">
        <v>5561</v>
      </c>
      <c r="BQM42" t="s">
        <v>5561</v>
      </c>
      <c r="BQN42" t="s">
        <v>5561</v>
      </c>
      <c r="BQO42" t="s">
        <v>5</v>
      </c>
      <c r="BQP42" t="s">
        <v>5561</v>
      </c>
      <c r="BQQ42" t="s">
        <v>5561</v>
      </c>
      <c r="BQR42" t="s">
        <v>5562</v>
      </c>
      <c r="BQS42" t="s">
        <v>5561</v>
      </c>
      <c r="BQT42" t="s">
        <v>5561</v>
      </c>
      <c r="BQU42" t="s">
        <v>5562</v>
      </c>
      <c r="BQV42" t="s">
        <v>5561</v>
      </c>
      <c r="BQW42" t="s">
        <v>5562</v>
      </c>
      <c r="BQX42" t="s">
        <v>5561</v>
      </c>
      <c r="BQY42" t="s">
        <v>5561</v>
      </c>
      <c r="BQZ42" t="s">
        <v>5562</v>
      </c>
      <c r="BRA42" t="s">
        <v>5562</v>
      </c>
      <c r="BRB42" t="s">
        <v>5561</v>
      </c>
      <c r="BRC42" t="s">
        <v>5562</v>
      </c>
      <c r="BRD42" t="s">
        <v>5561</v>
      </c>
      <c r="BRE42" t="s">
        <v>5562</v>
      </c>
      <c r="BRF42" t="s">
        <v>5562</v>
      </c>
      <c r="BRG42" t="s">
        <v>5562</v>
      </c>
      <c r="BRH42" t="s">
        <v>5561</v>
      </c>
      <c r="BRI42" t="s">
        <v>5562</v>
      </c>
      <c r="BRJ42" t="s">
        <v>5561</v>
      </c>
      <c r="BRK42" t="s">
        <v>5562</v>
      </c>
      <c r="BRL42" t="s">
        <v>5561</v>
      </c>
      <c r="BRM42" t="s">
        <v>5561</v>
      </c>
      <c r="BRN42" t="s">
        <v>5562</v>
      </c>
      <c r="BRO42" t="s">
        <v>5561</v>
      </c>
      <c r="BRP42" t="s">
        <v>5562</v>
      </c>
      <c r="BRQ42" t="s">
        <v>5562</v>
      </c>
      <c r="BRR42" t="s">
        <v>5562</v>
      </c>
      <c r="BRS42" t="s">
        <v>5562</v>
      </c>
      <c r="BRT42" t="s">
        <v>5561</v>
      </c>
      <c r="BRU42" t="s">
        <v>5561</v>
      </c>
      <c r="BRV42" t="s">
        <v>5561</v>
      </c>
      <c r="BRW42" t="s">
        <v>5561</v>
      </c>
      <c r="BRX42" t="s">
        <v>5561</v>
      </c>
      <c r="BRY42" t="s">
        <v>5561</v>
      </c>
      <c r="BRZ42" t="s">
        <v>5561</v>
      </c>
      <c r="BSA42" t="s">
        <v>5561</v>
      </c>
      <c r="BSB42" t="s">
        <v>5561</v>
      </c>
      <c r="BSC42" t="s">
        <v>5561</v>
      </c>
      <c r="BSD42" t="s">
        <v>5561</v>
      </c>
      <c r="BSE42" t="s">
        <v>5561</v>
      </c>
      <c r="BSF42" t="s">
        <v>5561</v>
      </c>
      <c r="BSG42" t="s">
        <v>5562</v>
      </c>
      <c r="BSH42" t="s">
        <v>5561</v>
      </c>
      <c r="BSI42" t="s">
        <v>5561</v>
      </c>
      <c r="BSJ42" t="s">
        <v>5561</v>
      </c>
      <c r="BSK42" t="s">
        <v>5561</v>
      </c>
      <c r="BSL42" t="s">
        <v>5561</v>
      </c>
      <c r="BSM42" t="s">
        <v>5561</v>
      </c>
      <c r="BSN42" t="s">
        <v>5561</v>
      </c>
      <c r="BSO42" t="s">
        <v>5561</v>
      </c>
      <c r="BSP42" t="s">
        <v>5561</v>
      </c>
      <c r="BSQ42" t="s">
        <v>5561</v>
      </c>
      <c r="BSR42" t="s">
        <v>5561</v>
      </c>
      <c r="BSS42" t="s">
        <v>5561</v>
      </c>
      <c r="BST42" t="s">
        <v>5561</v>
      </c>
      <c r="BSU42" t="s">
        <v>5561</v>
      </c>
      <c r="BSV42" t="s">
        <v>5561</v>
      </c>
      <c r="BSW42" t="s">
        <v>5561</v>
      </c>
      <c r="BSX42" t="s">
        <v>5561</v>
      </c>
      <c r="BSY42" t="s">
        <v>5561</v>
      </c>
      <c r="BSZ42" t="s">
        <v>5561</v>
      </c>
      <c r="BTA42" t="s">
        <v>5561</v>
      </c>
      <c r="BTB42" t="s">
        <v>5561</v>
      </c>
      <c r="BTC42" t="s">
        <v>5561</v>
      </c>
      <c r="BTD42" t="s">
        <v>5561</v>
      </c>
      <c r="BTE42" t="s">
        <v>5561</v>
      </c>
      <c r="BTF42" t="s">
        <v>5561</v>
      </c>
      <c r="BTG42" t="s">
        <v>5561</v>
      </c>
      <c r="BTH42" t="s">
        <v>5561</v>
      </c>
      <c r="BTI42" t="s">
        <v>5561</v>
      </c>
      <c r="BTJ42" t="s">
        <v>5561</v>
      </c>
      <c r="BTK42" t="s">
        <v>5561</v>
      </c>
      <c r="BTL42" t="s">
        <v>5561</v>
      </c>
      <c r="BTM42" t="s">
        <v>5561</v>
      </c>
      <c r="BTN42" t="s">
        <v>5561</v>
      </c>
      <c r="BTO42" t="s">
        <v>5561</v>
      </c>
      <c r="BTP42" t="s">
        <v>5561</v>
      </c>
      <c r="BTQ42" t="s">
        <v>5561</v>
      </c>
      <c r="BTR42" t="s">
        <v>5561</v>
      </c>
      <c r="BTS42" t="s">
        <v>5561</v>
      </c>
      <c r="BTT42" t="s">
        <v>5561</v>
      </c>
      <c r="BTU42" t="s">
        <v>5561</v>
      </c>
      <c r="BTV42" t="s">
        <v>5561</v>
      </c>
      <c r="BTW42" t="s">
        <v>5561</v>
      </c>
      <c r="BTX42" t="s">
        <v>5561</v>
      </c>
      <c r="BTY42" t="s">
        <v>5561</v>
      </c>
      <c r="BTZ42" t="s">
        <v>5561</v>
      </c>
      <c r="BUA42" t="s">
        <v>5561</v>
      </c>
      <c r="BUB42" t="s">
        <v>5561</v>
      </c>
      <c r="BUC42" t="s">
        <v>5561</v>
      </c>
      <c r="BUD42" t="s">
        <v>5561</v>
      </c>
      <c r="BUE42" t="s">
        <v>5561</v>
      </c>
      <c r="BUF42" t="s">
        <v>5561</v>
      </c>
      <c r="BUG42" t="s">
        <v>5561</v>
      </c>
      <c r="BUH42" t="s">
        <v>5561</v>
      </c>
      <c r="BUI42" t="s">
        <v>5561</v>
      </c>
      <c r="BUJ42" t="s">
        <v>5561</v>
      </c>
      <c r="BUK42" t="s">
        <v>5561</v>
      </c>
      <c r="BUL42" t="s">
        <v>5561</v>
      </c>
      <c r="BUM42" t="s">
        <v>5561</v>
      </c>
      <c r="BUN42" t="s">
        <v>5561</v>
      </c>
      <c r="BUO42" t="s">
        <v>5561</v>
      </c>
      <c r="BUP42" t="s">
        <v>5561</v>
      </c>
      <c r="BUQ42" t="s">
        <v>5561</v>
      </c>
      <c r="BUR42" t="s">
        <v>5561</v>
      </c>
      <c r="BUS42" t="s">
        <v>5561</v>
      </c>
      <c r="BUT42" t="s">
        <v>5561</v>
      </c>
      <c r="BUU42" t="s">
        <v>5561</v>
      </c>
      <c r="BUV42" t="s">
        <v>5561</v>
      </c>
      <c r="BUW42" t="s">
        <v>5561</v>
      </c>
      <c r="BUX42" t="s">
        <v>5</v>
      </c>
      <c r="BUY42" t="s">
        <v>5561</v>
      </c>
      <c r="BUZ42" t="s">
        <v>5561</v>
      </c>
      <c r="BVA42" t="s">
        <v>5561</v>
      </c>
      <c r="BVB42" t="s">
        <v>5561</v>
      </c>
      <c r="BVC42" t="s">
        <v>5561</v>
      </c>
      <c r="BVD42" t="s">
        <v>5561</v>
      </c>
      <c r="BVE42" t="s">
        <v>5561</v>
      </c>
      <c r="BVF42" t="s">
        <v>5561</v>
      </c>
      <c r="BVG42" t="s">
        <v>5561</v>
      </c>
      <c r="BVH42" t="s">
        <v>5561</v>
      </c>
      <c r="BVI42" t="s">
        <v>5561</v>
      </c>
      <c r="BVJ42" t="s">
        <v>5561</v>
      </c>
      <c r="BVK42" t="s">
        <v>5561</v>
      </c>
      <c r="BVL42" t="s">
        <v>5561</v>
      </c>
      <c r="BVM42" t="s">
        <v>5561</v>
      </c>
      <c r="BVN42" t="s">
        <v>5561</v>
      </c>
      <c r="BVO42" t="s">
        <v>5561</v>
      </c>
      <c r="BVP42" t="s">
        <v>5561</v>
      </c>
      <c r="BVQ42" t="s">
        <v>5561</v>
      </c>
      <c r="BVR42" t="s">
        <v>5561</v>
      </c>
      <c r="BVS42" t="s">
        <v>5561</v>
      </c>
      <c r="BVT42" t="s">
        <v>5561</v>
      </c>
      <c r="BVU42" t="s">
        <v>5561</v>
      </c>
      <c r="BVV42" t="s">
        <v>5561</v>
      </c>
      <c r="BVW42" t="s">
        <v>5561</v>
      </c>
      <c r="BVX42" t="s">
        <v>5562</v>
      </c>
      <c r="BVY42" t="s">
        <v>5561</v>
      </c>
      <c r="BVZ42" t="s">
        <v>5562</v>
      </c>
      <c r="BWA42" t="s">
        <v>5561</v>
      </c>
      <c r="BWB42" t="s">
        <v>5561</v>
      </c>
      <c r="BWC42" t="s">
        <v>5561</v>
      </c>
      <c r="BWD42" t="s">
        <v>5561</v>
      </c>
      <c r="BWE42" t="s">
        <v>5561</v>
      </c>
      <c r="BWF42" t="s">
        <v>5561</v>
      </c>
      <c r="BWG42" t="s">
        <v>5561</v>
      </c>
      <c r="BWH42" t="s">
        <v>5561</v>
      </c>
      <c r="BWI42" t="s">
        <v>5561</v>
      </c>
      <c r="BWJ42" t="s">
        <v>5561</v>
      </c>
      <c r="BWK42" t="s">
        <v>5561</v>
      </c>
      <c r="BWL42" t="s">
        <v>5561</v>
      </c>
      <c r="BWM42" t="s">
        <v>5561</v>
      </c>
      <c r="BWN42" t="s">
        <v>5561</v>
      </c>
      <c r="BWO42" t="s">
        <v>5561</v>
      </c>
      <c r="BWP42" t="s">
        <v>5561</v>
      </c>
      <c r="BWQ42" t="s">
        <v>5561</v>
      </c>
      <c r="BWR42" t="s">
        <v>5561</v>
      </c>
      <c r="BWS42" t="s">
        <v>5561</v>
      </c>
      <c r="BWT42" t="s">
        <v>5561</v>
      </c>
      <c r="BWU42" t="s">
        <v>5561</v>
      </c>
      <c r="BWV42" t="s">
        <v>5561</v>
      </c>
      <c r="BWW42" t="s">
        <v>5561</v>
      </c>
      <c r="BWX42" t="s">
        <v>5561</v>
      </c>
      <c r="BWY42" t="s">
        <v>5561</v>
      </c>
      <c r="BWZ42" t="s">
        <v>5561</v>
      </c>
      <c r="BXA42" t="s">
        <v>5561</v>
      </c>
      <c r="BXB42" t="s">
        <v>5561</v>
      </c>
      <c r="BXC42" t="s">
        <v>5561</v>
      </c>
      <c r="BXD42" t="s">
        <v>5561</v>
      </c>
      <c r="BXE42" t="s">
        <v>5561</v>
      </c>
      <c r="BXF42" t="s">
        <v>5561</v>
      </c>
      <c r="BXG42" t="s">
        <v>5561</v>
      </c>
      <c r="BXH42" t="s">
        <v>5561</v>
      </c>
      <c r="BXI42" t="s">
        <v>5561</v>
      </c>
      <c r="BXJ42" t="s">
        <v>5561</v>
      </c>
      <c r="BXK42" t="s">
        <v>5561</v>
      </c>
      <c r="BXL42" t="s">
        <v>5561</v>
      </c>
      <c r="BXM42" t="s">
        <v>5561</v>
      </c>
      <c r="BXN42" t="s">
        <v>5561</v>
      </c>
      <c r="BXO42" t="s">
        <v>5561</v>
      </c>
      <c r="BXP42" t="s">
        <v>5561</v>
      </c>
      <c r="BXQ42" t="s">
        <v>5561</v>
      </c>
      <c r="BXR42" t="s">
        <v>5561</v>
      </c>
      <c r="BXS42" t="s">
        <v>5561</v>
      </c>
      <c r="BXT42" t="s">
        <v>5561</v>
      </c>
      <c r="BXU42" t="s">
        <v>5561</v>
      </c>
      <c r="BXV42" t="s">
        <v>5562</v>
      </c>
      <c r="BXW42" t="s">
        <v>5561</v>
      </c>
      <c r="BXX42" t="s">
        <v>5561</v>
      </c>
      <c r="BXY42" t="s">
        <v>5561</v>
      </c>
      <c r="BXZ42" t="s">
        <v>5562</v>
      </c>
      <c r="BYA42" t="s">
        <v>5562</v>
      </c>
      <c r="BYB42" t="s">
        <v>5561</v>
      </c>
      <c r="BYC42" t="s">
        <v>5561</v>
      </c>
      <c r="BYD42" t="s">
        <v>5561</v>
      </c>
      <c r="BYE42" t="s">
        <v>5561</v>
      </c>
      <c r="BYF42" t="s">
        <v>5561</v>
      </c>
      <c r="BYG42" t="s">
        <v>5561</v>
      </c>
      <c r="BYH42" t="s">
        <v>5561</v>
      </c>
      <c r="BYI42" t="s">
        <v>5561</v>
      </c>
      <c r="BYJ42" t="s">
        <v>5561</v>
      </c>
      <c r="BYK42" t="s">
        <v>5561</v>
      </c>
      <c r="BYL42" t="s">
        <v>5562</v>
      </c>
      <c r="BYM42" t="s">
        <v>5562</v>
      </c>
      <c r="BYN42" t="s">
        <v>5561</v>
      </c>
      <c r="BYO42" t="s">
        <v>5561</v>
      </c>
      <c r="BYP42" t="s">
        <v>5561</v>
      </c>
      <c r="BYQ42" t="s">
        <v>5561</v>
      </c>
      <c r="BYR42" t="s">
        <v>5561</v>
      </c>
      <c r="BYS42" t="s">
        <v>5561</v>
      </c>
      <c r="BYT42" t="s">
        <v>5561</v>
      </c>
      <c r="BYU42" t="s">
        <v>5561</v>
      </c>
      <c r="BYV42" t="s">
        <v>5561</v>
      </c>
      <c r="BYW42" t="s">
        <v>5562</v>
      </c>
      <c r="BYX42" t="s">
        <v>5561</v>
      </c>
      <c r="BYY42" t="s">
        <v>5561</v>
      </c>
      <c r="BYZ42" t="s">
        <v>5561</v>
      </c>
      <c r="BZA42" t="s">
        <v>5561</v>
      </c>
      <c r="BZB42" t="s">
        <v>5561</v>
      </c>
      <c r="BZC42" t="s">
        <v>5561</v>
      </c>
      <c r="BZD42" t="s">
        <v>5561</v>
      </c>
      <c r="BZE42" t="s">
        <v>5561</v>
      </c>
      <c r="BZF42" t="s">
        <v>5561</v>
      </c>
      <c r="BZG42" t="s">
        <v>5561</v>
      </c>
      <c r="BZH42" t="s">
        <v>5561</v>
      </c>
      <c r="BZI42" t="s">
        <v>5561</v>
      </c>
      <c r="BZJ42" t="s">
        <v>5561</v>
      </c>
      <c r="BZK42" t="s">
        <v>5561</v>
      </c>
      <c r="BZL42" t="s">
        <v>5561</v>
      </c>
      <c r="BZM42" t="s">
        <v>5561</v>
      </c>
      <c r="BZN42" t="s">
        <v>5561</v>
      </c>
      <c r="BZO42" t="s">
        <v>5561</v>
      </c>
      <c r="BZP42" t="s">
        <v>5561</v>
      </c>
      <c r="BZQ42" t="s">
        <v>5561</v>
      </c>
      <c r="BZR42" t="s">
        <v>5561</v>
      </c>
      <c r="BZS42" t="s">
        <v>5561</v>
      </c>
      <c r="BZT42" t="s">
        <v>5561</v>
      </c>
      <c r="BZU42" t="s">
        <v>5561</v>
      </c>
      <c r="BZV42" t="s">
        <v>5561</v>
      </c>
      <c r="BZW42" t="s">
        <v>5561</v>
      </c>
      <c r="BZX42" t="s">
        <v>5561</v>
      </c>
      <c r="BZY42" t="s">
        <v>5561</v>
      </c>
      <c r="BZZ42" t="s">
        <v>5561</v>
      </c>
      <c r="CAA42" t="s">
        <v>5561</v>
      </c>
      <c r="CAB42" t="s">
        <v>5561</v>
      </c>
      <c r="CAC42" t="s">
        <v>5562</v>
      </c>
      <c r="CAD42" t="s">
        <v>5561</v>
      </c>
      <c r="CAE42" t="s">
        <v>5561</v>
      </c>
      <c r="CAF42" t="s">
        <v>5561</v>
      </c>
      <c r="CAG42" t="s">
        <v>5561</v>
      </c>
      <c r="CAH42" t="s">
        <v>5561</v>
      </c>
      <c r="CAI42" t="s">
        <v>5561</v>
      </c>
      <c r="CAJ42" t="s">
        <v>5561</v>
      </c>
      <c r="CAK42" t="s">
        <v>5561</v>
      </c>
      <c r="CAL42" t="s">
        <v>5561</v>
      </c>
      <c r="CAM42" t="s">
        <v>5561</v>
      </c>
      <c r="CAN42" t="s">
        <v>5561</v>
      </c>
      <c r="CAO42" t="s">
        <v>5562</v>
      </c>
      <c r="CAP42" t="s">
        <v>5561</v>
      </c>
      <c r="CAQ42" t="s">
        <v>5561</v>
      </c>
      <c r="CAR42" t="s">
        <v>5562</v>
      </c>
      <c r="CAS42" t="s">
        <v>5562</v>
      </c>
      <c r="CAT42" t="s">
        <v>5561</v>
      </c>
      <c r="CAU42" t="s">
        <v>5561</v>
      </c>
      <c r="CAV42" t="s">
        <v>5562</v>
      </c>
      <c r="CAW42" t="s">
        <v>5562</v>
      </c>
      <c r="CAX42" t="s">
        <v>5561</v>
      </c>
      <c r="CAY42" t="s">
        <v>5562</v>
      </c>
      <c r="CAZ42" t="s">
        <v>5561</v>
      </c>
      <c r="CBA42" t="s">
        <v>5561</v>
      </c>
      <c r="CBB42" t="s">
        <v>5562</v>
      </c>
      <c r="CBC42" t="s">
        <v>5562</v>
      </c>
      <c r="CBD42" t="s">
        <v>5561</v>
      </c>
      <c r="CBE42" t="s">
        <v>5562</v>
      </c>
      <c r="CBF42" t="s">
        <v>5562</v>
      </c>
      <c r="CBG42" t="s">
        <v>5562</v>
      </c>
      <c r="CBH42" t="s">
        <v>5561</v>
      </c>
      <c r="CBI42" t="s">
        <v>5561</v>
      </c>
      <c r="CBJ42" t="s">
        <v>5562</v>
      </c>
      <c r="CBK42" t="s">
        <v>5561</v>
      </c>
      <c r="CBL42" t="s">
        <v>5561</v>
      </c>
      <c r="CBM42" t="s">
        <v>5562</v>
      </c>
      <c r="CBN42" t="s">
        <v>5562</v>
      </c>
      <c r="CBO42" t="s">
        <v>5562</v>
      </c>
      <c r="CBP42" t="s">
        <v>5562</v>
      </c>
      <c r="CBQ42" t="s">
        <v>5561</v>
      </c>
      <c r="CBR42" t="s">
        <v>5561</v>
      </c>
      <c r="CBS42" t="s">
        <v>5562</v>
      </c>
      <c r="CBT42" t="s">
        <v>5561</v>
      </c>
      <c r="CBU42" t="s">
        <v>5562</v>
      </c>
      <c r="CBV42" t="s">
        <v>5562</v>
      </c>
      <c r="CBW42" t="s">
        <v>5561</v>
      </c>
      <c r="CBX42" t="s">
        <v>5561</v>
      </c>
      <c r="CBY42" t="s">
        <v>5561</v>
      </c>
      <c r="CBZ42" t="s">
        <v>5562</v>
      </c>
      <c r="CCA42" t="s">
        <v>5562</v>
      </c>
      <c r="CCB42" t="s">
        <v>5562</v>
      </c>
      <c r="CCC42" t="s">
        <v>5561</v>
      </c>
      <c r="CCD42" t="s">
        <v>5562</v>
      </c>
      <c r="CCE42" t="s">
        <v>5562</v>
      </c>
      <c r="CCF42" t="s">
        <v>5562</v>
      </c>
      <c r="CCG42" t="s">
        <v>5562</v>
      </c>
      <c r="CCH42" t="s">
        <v>5561</v>
      </c>
      <c r="CCI42" t="s">
        <v>5562</v>
      </c>
      <c r="CCJ42" t="s">
        <v>5562</v>
      </c>
      <c r="CCK42" t="s">
        <v>5561</v>
      </c>
      <c r="CCL42" t="s">
        <v>5562</v>
      </c>
      <c r="CCM42" t="s">
        <v>5562</v>
      </c>
      <c r="CCN42" t="s">
        <v>5562</v>
      </c>
      <c r="CCO42" t="s">
        <v>5562</v>
      </c>
      <c r="CCP42" t="s">
        <v>5561</v>
      </c>
      <c r="CCQ42" t="s">
        <v>5562</v>
      </c>
      <c r="CCR42" t="s">
        <v>5562</v>
      </c>
      <c r="CCS42" t="s">
        <v>5561</v>
      </c>
      <c r="CCT42" t="s">
        <v>5562</v>
      </c>
      <c r="CCU42" t="s">
        <v>5561</v>
      </c>
      <c r="CCV42" t="s">
        <v>5561</v>
      </c>
      <c r="CCW42" t="s">
        <v>5561</v>
      </c>
      <c r="CCX42" t="s">
        <v>5561</v>
      </c>
      <c r="CCY42" t="s">
        <v>5561</v>
      </c>
      <c r="CCZ42" t="s">
        <v>5562</v>
      </c>
      <c r="CDA42" t="s">
        <v>5562</v>
      </c>
      <c r="CDB42" t="s">
        <v>5562</v>
      </c>
      <c r="CDC42" t="s">
        <v>5562</v>
      </c>
      <c r="CDD42" t="s">
        <v>5562</v>
      </c>
      <c r="CDE42" t="s">
        <v>5562</v>
      </c>
      <c r="CDF42" t="s">
        <v>5561</v>
      </c>
      <c r="CDG42" t="s">
        <v>5562</v>
      </c>
      <c r="CDH42" t="s">
        <v>5562</v>
      </c>
      <c r="CDI42" t="s">
        <v>5562</v>
      </c>
      <c r="CDJ42" t="s">
        <v>5562</v>
      </c>
      <c r="CDK42" t="s">
        <v>5562</v>
      </c>
      <c r="CDL42" t="s">
        <v>5562</v>
      </c>
      <c r="CDM42" t="s">
        <v>5562</v>
      </c>
      <c r="CDN42" t="s">
        <v>5561</v>
      </c>
      <c r="CDO42" t="s">
        <v>5562</v>
      </c>
      <c r="CDP42" t="s">
        <v>5562</v>
      </c>
      <c r="CDQ42" t="s">
        <v>5561</v>
      </c>
      <c r="CDR42" t="s">
        <v>5562</v>
      </c>
      <c r="CDS42" t="s">
        <v>5562</v>
      </c>
      <c r="CDT42" t="s">
        <v>5562</v>
      </c>
      <c r="CDU42" t="s">
        <v>5562</v>
      </c>
      <c r="CDV42" t="s">
        <v>5561</v>
      </c>
      <c r="CDW42" t="s">
        <v>5561</v>
      </c>
      <c r="CDX42" t="s">
        <v>5562</v>
      </c>
      <c r="CDY42" t="s">
        <v>5562</v>
      </c>
      <c r="CDZ42" t="s">
        <v>5561</v>
      </c>
      <c r="CEA42" t="s">
        <v>5562</v>
      </c>
      <c r="CEB42" t="s">
        <v>5562</v>
      </c>
      <c r="CEC42" t="s">
        <v>5561</v>
      </c>
      <c r="CED42" t="s">
        <v>5561</v>
      </c>
      <c r="CEE42" t="s">
        <v>5561</v>
      </c>
      <c r="CEF42" t="s">
        <v>5562</v>
      </c>
      <c r="CEG42" t="s">
        <v>5562</v>
      </c>
      <c r="CEH42" t="s">
        <v>5562</v>
      </c>
      <c r="CEI42" t="s">
        <v>5562</v>
      </c>
      <c r="CEJ42" t="s">
        <v>5562</v>
      </c>
      <c r="CEK42" t="s">
        <v>5561</v>
      </c>
      <c r="CEL42" t="s">
        <v>5562</v>
      </c>
      <c r="CEM42" t="s">
        <v>5562</v>
      </c>
      <c r="CEN42" t="s">
        <v>5561</v>
      </c>
      <c r="CEO42" t="s">
        <v>5562</v>
      </c>
      <c r="CEP42" t="s">
        <v>5562</v>
      </c>
      <c r="CEQ42" t="s">
        <v>5561</v>
      </c>
      <c r="CER42" t="s">
        <v>5562</v>
      </c>
      <c r="CES42" t="s">
        <v>5562</v>
      </c>
      <c r="CET42" t="s">
        <v>5561</v>
      </c>
      <c r="CEU42" t="s">
        <v>5562</v>
      </c>
      <c r="CEV42" t="s">
        <v>5562</v>
      </c>
      <c r="CEW42" t="s">
        <v>5561</v>
      </c>
      <c r="CEX42" t="s">
        <v>5562</v>
      </c>
      <c r="CEY42" t="s">
        <v>5562</v>
      </c>
      <c r="CEZ42" t="s">
        <v>5562</v>
      </c>
      <c r="CFA42" t="s">
        <v>5562</v>
      </c>
      <c r="CFB42" t="s">
        <v>5561</v>
      </c>
      <c r="CFC42" t="s">
        <v>5561</v>
      </c>
      <c r="CFD42" t="s">
        <v>5561</v>
      </c>
      <c r="CFE42" t="s">
        <v>5562</v>
      </c>
      <c r="CFF42" t="s">
        <v>5562</v>
      </c>
      <c r="CFG42" t="s">
        <v>5562</v>
      </c>
      <c r="CFH42" t="s">
        <v>5562</v>
      </c>
      <c r="CFI42" t="s">
        <v>5561</v>
      </c>
      <c r="CFJ42" t="s">
        <v>5561</v>
      </c>
      <c r="CFK42" t="s">
        <v>5562</v>
      </c>
      <c r="CFL42" t="s">
        <v>5561</v>
      </c>
      <c r="CFM42" t="s">
        <v>5562</v>
      </c>
      <c r="CFN42" t="s">
        <v>5562</v>
      </c>
      <c r="CFO42" t="s">
        <v>5562</v>
      </c>
      <c r="CFP42" t="s">
        <v>5562</v>
      </c>
      <c r="CFQ42" t="s">
        <v>5562</v>
      </c>
      <c r="CFR42" t="s">
        <v>5562</v>
      </c>
      <c r="CFS42" t="s">
        <v>5562</v>
      </c>
      <c r="CFT42" t="s">
        <v>5562</v>
      </c>
      <c r="CFU42" t="s">
        <v>5562</v>
      </c>
      <c r="CFV42" t="s">
        <v>5562</v>
      </c>
      <c r="CFW42" t="s">
        <v>5561</v>
      </c>
      <c r="CFX42" t="s">
        <v>5562</v>
      </c>
      <c r="CFY42" t="s">
        <v>5562</v>
      </c>
      <c r="CFZ42" t="s">
        <v>5562</v>
      </c>
      <c r="CGA42" t="s">
        <v>5561</v>
      </c>
      <c r="CGB42" t="s">
        <v>5562</v>
      </c>
      <c r="CGC42" t="s">
        <v>5562</v>
      </c>
      <c r="CGD42" t="s">
        <v>5562</v>
      </c>
      <c r="CGE42" t="s">
        <v>5562</v>
      </c>
      <c r="CGF42" t="s">
        <v>5561</v>
      </c>
      <c r="CGG42" t="s">
        <v>5562</v>
      </c>
      <c r="CGH42" t="s">
        <v>5562</v>
      </c>
      <c r="CGI42" t="s">
        <v>5562</v>
      </c>
      <c r="CGJ42" t="s">
        <v>5562</v>
      </c>
      <c r="CGK42" t="s">
        <v>5561</v>
      </c>
      <c r="CGL42" t="s">
        <v>5561</v>
      </c>
      <c r="CGM42" t="s">
        <v>5561</v>
      </c>
      <c r="CGN42" t="s">
        <v>5562</v>
      </c>
      <c r="CGO42" t="s">
        <v>5562</v>
      </c>
      <c r="CGP42" t="s">
        <v>5562</v>
      </c>
      <c r="CGQ42" t="s">
        <v>5561</v>
      </c>
      <c r="CGR42" t="s">
        <v>5562</v>
      </c>
      <c r="CGS42" t="s">
        <v>5562</v>
      </c>
      <c r="CGT42" t="s">
        <v>5562</v>
      </c>
      <c r="CGU42" t="s">
        <v>5562</v>
      </c>
      <c r="CGV42" t="s">
        <v>5562</v>
      </c>
      <c r="CGW42" t="s">
        <v>5562</v>
      </c>
      <c r="CGX42" t="s">
        <v>5562</v>
      </c>
      <c r="CGY42" t="s">
        <v>5562</v>
      </c>
      <c r="CGZ42" t="s">
        <v>5561</v>
      </c>
      <c r="CHA42" t="s">
        <v>5562</v>
      </c>
      <c r="CHB42" t="s">
        <v>5562</v>
      </c>
      <c r="CHC42" t="s">
        <v>5562</v>
      </c>
      <c r="CHD42" t="s">
        <v>5562</v>
      </c>
      <c r="CHE42" t="s">
        <v>5561</v>
      </c>
      <c r="CHF42" t="s">
        <v>5561</v>
      </c>
      <c r="CHG42" t="s">
        <v>5561</v>
      </c>
      <c r="CHH42" t="s">
        <v>5562</v>
      </c>
      <c r="CHI42" t="s">
        <v>5562</v>
      </c>
      <c r="CHJ42" t="s">
        <v>5561</v>
      </c>
      <c r="CHK42" t="s">
        <v>5562</v>
      </c>
      <c r="CHL42" t="s">
        <v>5562</v>
      </c>
      <c r="CHM42" t="s">
        <v>5562</v>
      </c>
      <c r="CHN42" t="s">
        <v>5561</v>
      </c>
      <c r="CHO42" t="s">
        <v>5562</v>
      </c>
      <c r="CHP42" t="s">
        <v>5562</v>
      </c>
      <c r="CHQ42" t="s">
        <v>5562</v>
      </c>
      <c r="CHR42" t="s">
        <v>5562</v>
      </c>
      <c r="CHS42" t="s">
        <v>5562</v>
      </c>
      <c r="CHT42" t="s">
        <v>5562</v>
      </c>
      <c r="CHU42" t="s">
        <v>5561</v>
      </c>
      <c r="CHV42" t="s">
        <v>5562</v>
      </c>
      <c r="CHW42" t="s">
        <v>5562</v>
      </c>
      <c r="CHX42" t="s">
        <v>5561</v>
      </c>
      <c r="CHY42" t="s">
        <v>5562</v>
      </c>
      <c r="CHZ42" t="s">
        <v>5562</v>
      </c>
      <c r="CIA42" t="s">
        <v>5561</v>
      </c>
      <c r="CIB42" t="s">
        <v>5562</v>
      </c>
      <c r="CIC42" t="s">
        <v>5561</v>
      </c>
      <c r="CID42" t="s">
        <v>5562</v>
      </c>
      <c r="CIE42" t="s">
        <v>5562</v>
      </c>
      <c r="CIF42" t="s">
        <v>5562</v>
      </c>
      <c r="CIG42" t="s">
        <v>5562</v>
      </c>
      <c r="CIH42" t="s">
        <v>5562</v>
      </c>
      <c r="CII42" t="s">
        <v>5562</v>
      </c>
      <c r="CIJ42" t="s">
        <v>5561</v>
      </c>
      <c r="CIK42" t="s">
        <v>5561</v>
      </c>
      <c r="CIL42" t="s">
        <v>5562</v>
      </c>
      <c r="CIM42" t="s">
        <v>5561</v>
      </c>
      <c r="CIN42" t="s">
        <v>5561</v>
      </c>
      <c r="CIO42" t="s">
        <v>5562</v>
      </c>
      <c r="CIP42" t="s">
        <v>5562</v>
      </c>
      <c r="CIQ42" t="s">
        <v>5561</v>
      </c>
      <c r="CIR42" t="s">
        <v>5561</v>
      </c>
      <c r="CIS42" t="s">
        <v>5561</v>
      </c>
      <c r="CIT42" t="s">
        <v>5561</v>
      </c>
      <c r="CIU42" t="s">
        <v>5562</v>
      </c>
      <c r="CIV42" t="s">
        <v>5561</v>
      </c>
      <c r="CIW42" t="s">
        <v>5561</v>
      </c>
      <c r="CIX42" t="s">
        <v>5562</v>
      </c>
      <c r="CIY42" t="s">
        <v>5562</v>
      </c>
      <c r="CIZ42" t="s">
        <v>5561</v>
      </c>
      <c r="CJA42" t="s">
        <v>5562</v>
      </c>
      <c r="CJB42" t="s">
        <v>5562</v>
      </c>
      <c r="CJC42" t="s">
        <v>5562</v>
      </c>
      <c r="CJD42" t="s">
        <v>5561</v>
      </c>
      <c r="CJE42" t="s">
        <v>5562</v>
      </c>
      <c r="CJF42" t="s">
        <v>5561</v>
      </c>
      <c r="CJG42" t="s">
        <v>5562</v>
      </c>
      <c r="CJH42" t="s">
        <v>5562</v>
      </c>
      <c r="CJI42" t="s">
        <v>5562</v>
      </c>
      <c r="CJJ42" t="s">
        <v>5562</v>
      </c>
      <c r="CJK42" t="s">
        <v>5562</v>
      </c>
      <c r="CJL42" t="s">
        <v>5562</v>
      </c>
      <c r="CJM42" t="s">
        <v>5562</v>
      </c>
      <c r="CJN42" t="s">
        <v>5561</v>
      </c>
      <c r="CJO42" t="s">
        <v>5561</v>
      </c>
      <c r="CJP42" t="s">
        <v>5561</v>
      </c>
      <c r="CJQ42" t="s">
        <v>5561</v>
      </c>
      <c r="CJR42" t="s">
        <v>5561</v>
      </c>
      <c r="CJS42" t="s">
        <v>5561</v>
      </c>
      <c r="CJT42" t="s">
        <v>5562</v>
      </c>
      <c r="CJU42" t="s">
        <v>5561</v>
      </c>
      <c r="CJV42" t="s">
        <v>5562</v>
      </c>
      <c r="CJW42" t="s">
        <v>5562</v>
      </c>
      <c r="CJX42" t="s">
        <v>5561</v>
      </c>
      <c r="CJY42" t="s">
        <v>5562</v>
      </c>
      <c r="CJZ42" t="s">
        <v>5561</v>
      </c>
      <c r="CKA42" t="s">
        <v>5562</v>
      </c>
      <c r="CKB42" t="s">
        <v>5562</v>
      </c>
      <c r="CKC42" t="s">
        <v>5561</v>
      </c>
      <c r="CKD42" t="s">
        <v>5561</v>
      </c>
      <c r="CKE42" t="s">
        <v>5562</v>
      </c>
      <c r="CKF42" t="s">
        <v>5561</v>
      </c>
      <c r="CKG42" t="s">
        <v>5562</v>
      </c>
      <c r="CKH42" t="s">
        <v>5561</v>
      </c>
      <c r="CKI42" t="s">
        <v>5562</v>
      </c>
      <c r="CKJ42" t="s">
        <v>5561</v>
      </c>
      <c r="CKK42" t="s">
        <v>5562</v>
      </c>
      <c r="CKL42" t="s">
        <v>5561</v>
      </c>
      <c r="CKM42" t="s">
        <v>5561</v>
      </c>
      <c r="CKN42" t="s">
        <v>5561</v>
      </c>
      <c r="CKO42" t="s">
        <v>5562</v>
      </c>
      <c r="CKP42" t="s">
        <v>5561</v>
      </c>
      <c r="CKQ42" t="s">
        <v>5561</v>
      </c>
      <c r="CKR42" t="s">
        <v>5561</v>
      </c>
      <c r="CKS42" t="s">
        <v>5562</v>
      </c>
      <c r="CKT42" t="s">
        <v>5561</v>
      </c>
      <c r="CKU42" t="s">
        <v>5561</v>
      </c>
      <c r="CKV42" t="s">
        <v>5561</v>
      </c>
      <c r="CKW42" t="s">
        <v>5562</v>
      </c>
      <c r="CKX42" t="s">
        <v>5561</v>
      </c>
      <c r="CKY42" t="s">
        <v>5561</v>
      </c>
      <c r="CKZ42" t="s">
        <v>5561</v>
      </c>
      <c r="CLA42" t="s">
        <v>5561</v>
      </c>
      <c r="CLB42" t="s">
        <v>5562</v>
      </c>
      <c r="CLC42" t="s">
        <v>5561</v>
      </c>
      <c r="CLD42" t="s">
        <v>5562</v>
      </c>
      <c r="CLE42" t="s">
        <v>5561</v>
      </c>
      <c r="CLF42" t="s">
        <v>5561</v>
      </c>
      <c r="CLG42" t="s">
        <v>5562</v>
      </c>
      <c r="CLH42" t="s">
        <v>5561</v>
      </c>
      <c r="CLI42" t="s">
        <v>5561</v>
      </c>
      <c r="CLJ42" t="s">
        <v>5562</v>
      </c>
      <c r="CLK42" t="s">
        <v>5562</v>
      </c>
      <c r="CLL42" t="s">
        <v>5561</v>
      </c>
      <c r="CLM42" t="s">
        <v>5561</v>
      </c>
      <c r="CLN42" t="s">
        <v>5562</v>
      </c>
      <c r="CLO42" t="s">
        <v>5562</v>
      </c>
      <c r="CLP42" t="s">
        <v>5562</v>
      </c>
      <c r="CLQ42" t="s">
        <v>5561</v>
      </c>
      <c r="CLR42" t="s">
        <v>5561</v>
      </c>
      <c r="CLS42" t="s">
        <v>5561</v>
      </c>
      <c r="CLT42" t="s">
        <v>5561</v>
      </c>
      <c r="CLU42" t="s">
        <v>5562</v>
      </c>
      <c r="CLV42" t="s">
        <v>5562</v>
      </c>
      <c r="CLW42" t="s">
        <v>5562</v>
      </c>
      <c r="CLX42" t="s">
        <v>5562</v>
      </c>
      <c r="CLY42" t="s">
        <v>5561</v>
      </c>
      <c r="CLZ42" t="s">
        <v>5562</v>
      </c>
      <c r="CMA42" t="s">
        <v>5561</v>
      </c>
      <c r="CMB42" t="s">
        <v>5561</v>
      </c>
      <c r="CMC42" t="s">
        <v>5</v>
      </c>
      <c r="CMD42" t="s">
        <v>5562</v>
      </c>
      <c r="CME42" t="s">
        <v>5562</v>
      </c>
      <c r="CMF42" t="s">
        <v>5561</v>
      </c>
      <c r="CMG42" t="s">
        <v>5561</v>
      </c>
      <c r="CMH42" t="s">
        <v>5561</v>
      </c>
      <c r="CMI42" t="s">
        <v>5562</v>
      </c>
      <c r="CMJ42" t="s">
        <v>5561</v>
      </c>
      <c r="CMK42" t="s">
        <v>5561</v>
      </c>
      <c r="CML42" t="s">
        <v>5561</v>
      </c>
      <c r="CMM42" t="s">
        <v>5561</v>
      </c>
      <c r="CMN42" t="s">
        <v>5561</v>
      </c>
      <c r="CMO42" t="s">
        <v>5561</v>
      </c>
      <c r="CMP42" t="s">
        <v>5561</v>
      </c>
      <c r="CMQ42" t="s">
        <v>5562</v>
      </c>
      <c r="CMR42" t="s">
        <v>5561</v>
      </c>
      <c r="CMS42" t="s">
        <v>5562</v>
      </c>
      <c r="CMT42" t="s">
        <v>5561</v>
      </c>
      <c r="CMU42" t="s">
        <v>5562</v>
      </c>
      <c r="CMV42" t="s">
        <v>5562</v>
      </c>
      <c r="CMW42" t="s">
        <v>5562</v>
      </c>
      <c r="CMX42" t="s">
        <v>5562</v>
      </c>
      <c r="CMY42" t="s">
        <v>5562</v>
      </c>
      <c r="CMZ42" t="s">
        <v>5561</v>
      </c>
      <c r="CNA42" t="s">
        <v>5562</v>
      </c>
      <c r="CNB42" t="s">
        <v>5562</v>
      </c>
      <c r="CNC42" t="s">
        <v>5561</v>
      </c>
      <c r="CND42" t="s">
        <v>5561</v>
      </c>
      <c r="CNE42" t="s">
        <v>5561</v>
      </c>
      <c r="CNF42" t="s">
        <v>5561</v>
      </c>
      <c r="CNG42" t="s">
        <v>5562</v>
      </c>
      <c r="CNH42" t="s">
        <v>5561</v>
      </c>
      <c r="CNI42" t="s">
        <v>5562</v>
      </c>
      <c r="CNJ42" t="s">
        <v>5561</v>
      </c>
      <c r="CNK42" t="s">
        <v>5561</v>
      </c>
      <c r="CNL42" t="s">
        <v>5561</v>
      </c>
      <c r="CNM42" t="s">
        <v>5561</v>
      </c>
      <c r="CNN42" t="s">
        <v>5561</v>
      </c>
      <c r="CNO42" t="s">
        <v>5562</v>
      </c>
      <c r="CNP42" t="s">
        <v>5562</v>
      </c>
      <c r="CNQ42" t="s">
        <v>5561</v>
      </c>
      <c r="CNR42" t="s">
        <v>5562</v>
      </c>
      <c r="CNS42" t="s">
        <v>5562</v>
      </c>
      <c r="CNT42" t="s">
        <v>5561</v>
      </c>
      <c r="CNU42" t="s">
        <v>5561</v>
      </c>
      <c r="CNV42" t="s">
        <v>5562</v>
      </c>
      <c r="CNW42" t="s">
        <v>5562</v>
      </c>
      <c r="CNX42" t="s">
        <v>5561</v>
      </c>
      <c r="CNY42" t="s">
        <v>5562</v>
      </c>
      <c r="CNZ42" t="s">
        <v>5561</v>
      </c>
      <c r="COA42" t="s">
        <v>5561</v>
      </c>
      <c r="COB42" t="s">
        <v>5561</v>
      </c>
      <c r="COC42" t="s">
        <v>5561</v>
      </c>
      <c r="COD42" t="s">
        <v>5562</v>
      </c>
      <c r="COE42" t="s">
        <v>5561</v>
      </c>
      <c r="COF42" t="s">
        <v>5562</v>
      </c>
      <c r="COG42" t="s">
        <v>5562</v>
      </c>
      <c r="COH42" t="s">
        <v>5562</v>
      </c>
      <c r="COI42" t="s">
        <v>5561</v>
      </c>
      <c r="COJ42" t="s">
        <v>5561</v>
      </c>
      <c r="COK42" t="s">
        <v>5561</v>
      </c>
      <c r="COL42" t="s">
        <v>5561</v>
      </c>
      <c r="COM42" t="s">
        <v>5562</v>
      </c>
      <c r="CON42" t="s">
        <v>5562</v>
      </c>
      <c r="COO42" t="s">
        <v>5561</v>
      </c>
      <c r="COP42" t="s">
        <v>5561</v>
      </c>
      <c r="COQ42" t="s">
        <v>5562</v>
      </c>
      <c r="COR42" t="s">
        <v>5562</v>
      </c>
      <c r="COS42" t="s">
        <v>5562</v>
      </c>
      <c r="COT42" t="s">
        <v>5561</v>
      </c>
      <c r="COU42" t="s">
        <v>5562</v>
      </c>
      <c r="COV42" t="s">
        <v>5561</v>
      </c>
      <c r="COW42" t="s">
        <v>5561</v>
      </c>
      <c r="COX42" t="s">
        <v>5561</v>
      </c>
      <c r="COY42" t="s">
        <v>5562</v>
      </c>
      <c r="COZ42" t="s">
        <v>5561</v>
      </c>
      <c r="CPA42" t="s">
        <v>5561</v>
      </c>
      <c r="CPB42" t="s">
        <v>5561</v>
      </c>
      <c r="CPC42" t="s">
        <v>5562</v>
      </c>
      <c r="CPD42" t="s">
        <v>5562</v>
      </c>
      <c r="CPE42" t="s">
        <v>5562</v>
      </c>
      <c r="CPF42" t="s">
        <v>5561</v>
      </c>
      <c r="CPG42" t="s">
        <v>5561</v>
      </c>
      <c r="CPH42" t="s">
        <v>5561</v>
      </c>
      <c r="CPI42" t="s">
        <v>5562</v>
      </c>
      <c r="CPJ42" t="s">
        <v>5561</v>
      </c>
      <c r="CPK42" t="s">
        <v>5562</v>
      </c>
      <c r="CPL42" t="s">
        <v>5562</v>
      </c>
      <c r="CPM42" t="s">
        <v>5562</v>
      </c>
      <c r="CPN42" t="s">
        <v>5562</v>
      </c>
      <c r="CPO42" t="s">
        <v>5561</v>
      </c>
      <c r="CPP42" t="s">
        <v>5562</v>
      </c>
      <c r="CPQ42" t="s">
        <v>5561</v>
      </c>
      <c r="CPR42" t="s">
        <v>5561</v>
      </c>
      <c r="CPS42" t="s">
        <v>5561</v>
      </c>
      <c r="CPT42" t="s">
        <v>5562</v>
      </c>
      <c r="CPU42" t="s">
        <v>5562</v>
      </c>
      <c r="CPV42" t="s">
        <v>5562</v>
      </c>
      <c r="CPW42" t="s">
        <v>5562</v>
      </c>
      <c r="CPX42" t="s">
        <v>5561</v>
      </c>
      <c r="CPY42" t="s">
        <v>5561</v>
      </c>
      <c r="CPZ42" t="s">
        <v>5561</v>
      </c>
      <c r="CQA42" t="s">
        <v>5561</v>
      </c>
      <c r="CQB42" t="s">
        <v>5561</v>
      </c>
      <c r="CQC42" t="s">
        <v>5561</v>
      </c>
      <c r="CQD42" t="s">
        <v>5562</v>
      </c>
      <c r="CQE42" t="s">
        <v>5561</v>
      </c>
      <c r="CQF42" t="s">
        <v>5561</v>
      </c>
      <c r="CQG42" t="s">
        <v>5561</v>
      </c>
      <c r="CQH42" t="s">
        <v>5561</v>
      </c>
      <c r="CQI42" t="s">
        <v>5561</v>
      </c>
      <c r="CQJ42" t="s">
        <v>5562</v>
      </c>
      <c r="CQK42" t="s">
        <v>5561</v>
      </c>
      <c r="CQL42" t="s">
        <v>5562</v>
      </c>
      <c r="CQM42" t="s">
        <v>5562</v>
      </c>
      <c r="CQN42" t="s">
        <v>5561</v>
      </c>
      <c r="CQO42" t="s">
        <v>5561</v>
      </c>
      <c r="CQP42" t="s">
        <v>5562</v>
      </c>
      <c r="CQQ42" t="s">
        <v>5561</v>
      </c>
      <c r="CQR42" t="s">
        <v>5561</v>
      </c>
      <c r="CQS42" t="s">
        <v>5561</v>
      </c>
      <c r="CQT42" t="s">
        <v>5561</v>
      </c>
      <c r="CQU42" t="s">
        <v>5562</v>
      </c>
      <c r="CQV42" t="s">
        <v>5561</v>
      </c>
      <c r="CQW42" t="s">
        <v>5562</v>
      </c>
      <c r="CQX42" t="s">
        <v>5561</v>
      </c>
      <c r="CQY42" t="s">
        <v>5562</v>
      </c>
      <c r="CQZ42" t="s">
        <v>5562</v>
      </c>
      <c r="CRA42" t="s">
        <v>5561</v>
      </c>
      <c r="CRB42" t="s">
        <v>5562</v>
      </c>
      <c r="CRC42" t="s">
        <v>5562</v>
      </c>
      <c r="CRD42" t="s">
        <v>5561</v>
      </c>
      <c r="CRE42" t="s">
        <v>5561</v>
      </c>
      <c r="CRF42" t="s">
        <v>5562</v>
      </c>
      <c r="CRG42" t="s">
        <v>5561</v>
      </c>
      <c r="CRH42" t="s">
        <v>5561</v>
      </c>
      <c r="CRI42" t="s">
        <v>5562</v>
      </c>
      <c r="CRJ42" t="s">
        <v>5562</v>
      </c>
      <c r="CRK42" t="s">
        <v>5562</v>
      </c>
      <c r="CRL42" t="s">
        <v>5562</v>
      </c>
      <c r="CRM42" t="s">
        <v>5562</v>
      </c>
      <c r="CRN42" t="s">
        <v>5562</v>
      </c>
      <c r="CRO42" t="s">
        <v>5561</v>
      </c>
      <c r="CRP42" t="s">
        <v>5562</v>
      </c>
      <c r="CRQ42" t="s">
        <v>5561</v>
      </c>
      <c r="CRR42" t="s">
        <v>5561</v>
      </c>
      <c r="CRS42" t="s">
        <v>5561</v>
      </c>
      <c r="CRT42" t="s">
        <v>5561</v>
      </c>
      <c r="CRU42" t="s">
        <v>5562</v>
      </c>
      <c r="CRV42" t="s">
        <v>5561</v>
      </c>
      <c r="CRW42" t="s">
        <v>5562</v>
      </c>
      <c r="CRX42" t="s">
        <v>5561</v>
      </c>
      <c r="CRY42" t="s">
        <v>5562</v>
      </c>
      <c r="CRZ42" t="s">
        <v>5561</v>
      </c>
      <c r="CSA42" t="s">
        <v>5561</v>
      </c>
      <c r="CSB42" t="s">
        <v>5562</v>
      </c>
      <c r="CSC42" t="s">
        <v>5561</v>
      </c>
      <c r="CSD42" t="s">
        <v>5561</v>
      </c>
      <c r="CSE42" t="s">
        <v>5561</v>
      </c>
      <c r="CSF42" t="s">
        <v>5561</v>
      </c>
      <c r="CSG42" t="s">
        <v>5562</v>
      </c>
      <c r="CSH42" t="s">
        <v>5561</v>
      </c>
      <c r="CSI42" t="s">
        <v>5562</v>
      </c>
      <c r="CSJ42" t="s">
        <v>5561</v>
      </c>
      <c r="CSK42" t="s">
        <v>5561</v>
      </c>
      <c r="CSL42" t="s">
        <v>5561</v>
      </c>
      <c r="CSM42" t="s">
        <v>5561</v>
      </c>
      <c r="CSN42" t="s">
        <v>5562</v>
      </c>
      <c r="CSO42" t="s">
        <v>5561</v>
      </c>
      <c r="CSP42" t="s">
        <v>5</v>
      </c>
      <c r="CSQ42" t="s">
        <v>5561</v>
      </c>
      <c r="CSR42" t="s">
        <v>5561</v>
      </c>
      <c r="CSS42" t="s">
        <v>5561</v>
      </c>
      <c r="CST42" t="s">
        <v>5562</v>
      </c>
      <c r="CSU42" t="s">
        <v>5561</v>
      </c>
      <c r="CSV42" t="s">
        <v>5561</v>
      </c>
      <c r="CSW42" t="s">
        <v>5562</v>
      </c>
      <c r="CSX42" t="s">
        <v>5561</v>
      </c>
      <c r="CSY42" t="s">
        <v>5562</v>
      </c>
      <c r="CSZ42" t="s">
        <v>5562</v>
      </c>
      <c r="CTA42" t="s">
        <v>5561</v>
      </c>
      <c r="CTB42" t="s">
        <v>5561</v>
      </c>
      <c r="CTC42" t="s">
        <v>5562</v>
      </c>
      <c r="CTD42" t="s">
        <v>5561</v>
      </c>
      <c r="CTE42" t="s">
        <v>5561</v>
      </c>
      <c r="CTF42" t="s">
        <v>5562</v>
      </c>
      <c r="CTG42" t="s">
        <v>5561</v>
      </c>
      <c r="CTH42" t="s">
        <v>5561</v>
      </c>
      <c r="CTI42" t="s">
        <v>5562</v>
      </c>
      <c r="CTJ42" t="s">
        <v>5561</v>
      </c>
      <c r="CTK42" t="s">
        <v>5562</v>
      </c>
      <c r="CTL42" t="s">
        <v>5562</v>
      </c>
      <c r="CTM42" t="s">
        <v>5562</v>
      </c>
      <c r="CTN42" t="s">
        <v>5561</v>
      </c>
      <c r="CTO42" t="s">
        <v>5562</v>
      </c>
      <c r="CTP42" t="s">
        <v>5561</v>
      </c>
      <c r="CTQ42" t="s">
        <v>5561</v>
      </c>
      <c r="CTR42" t="s">
        <v>5561</v>
      </c>
      <c r="CTS42" t="s">
        <v>5561</v>
      </c>
      <c r="CTT42" t="s">
        <v>5561</v>
      </c>
      <c r="CTU42" t="s">
        <v>5561</v>
      </c>
      <c r="CTV42" t="s">
        <v>5562</v>
      </c>
      <c r="CTW42" t="s">
        <v>5561</v>
      </c>
      <c r="CTX42" t="s">
        <v>5562</v>
      </c>
      <c r="CTY42" t="s">
        <v>5561</v>
      </c>
      <c r="CTZ42" t="s">
        <v>5561</v>
      </c>
      <c r="CUA42" t="s">
        <v>5561</v>
      </c>
      <c r="CUB42" t="s">
        <v>5562</v>
      </c>
      <c r="CUC42" t="s">
        <v>5562</v>
      </c>
      <c r="CUD42" t="s">
        <v>5561</v>
      </c>
      <c r="CUE42" t="s">
        <v>5561</v>
      </c>
      <c r="CUF42" t="s">
        <v>5561</v>
      </c>
      <c r="CUG42" t="s">
        <v>5561</v>
      </c>
      <c r="CUH42" t="s">
        <v>5562</v>
      </c>
      <c r="CUI42" t="s">
        <v>5562</v>
      </c>
      <c r="CUJ42" t="s">
        <v>5561</v>
      </c>
      <c r="CUK42" t="s">
        <v>5561</v>
      </c>
      <c r="CUL42" t="s">
        <v>5562</v>
      </c>
      <c r="CUM42" t="s">
        <v>5562</v>
      </c>
      <c r="CUN42" t="s">
        <v>5561</v>
      </c>
      <c r="CUO42" t="s">
        <v>5561</v>
      </c>
      <c r="CUP42" t="s">
        <v>5561</v>
      </c>
      <c r="CUQ42" t="s">
        <v>5561</v>
      </c>
      <c r="CUR42" t="s">
        <v>5561</v>
      </c>
      <c r="CUS42" t="s">
        <v>5561</v>
      </c>
      <c r="CUT42" t="s">
        <v>5562</v>
      </c>
      <c r="CUU42" t="s">
        <v>5562</v>
      </c>
      <c r="CUV42" t="s">
        <v>5561</v>
      </c>
      <c r="CUW42" t="s">
        <v>5562</v>
      </c>
      <c r="CUX42" t="s">
        <v>5561</v>
      </c>
      <c r="CUY42" t="s">
        <v>5562</v>
      </c>
      <c r="CUZ42" t="s">
        <v>5562</v>
      </c>
      <c r="CVA42" t="s">
        <v>5561</v>
      </c>
      <c r="CVB42" t="s">
        <v>5561</v>
      </c>
      <c r="CVC42" t="s">
        <v>5561</v>
      </c>
      <c r="CVD42" t="s">
        <v>5562</v>
      </c>
      <c r="CVE42" t="s">
        <v>5561</v>
      </c>
      <c r="CVF42" t="s">
        <v>5561</v>
      </c>
      <c r="CVG42" t="s">
        <v>5562</v>
      </c>
      <c r="CVH42" t="s">
        <v>5561</v>
      </c>
      <c r="CVI42" t="s">
        <v>5</v>
      </c>
      <c r="CVJ42" t="s">
        <v>5561</v>
      </c>
      <c r="CVK42" t="s">
        <v>5561</v>
      </c>
      <c r="CVL42" t="s">
        <v>5561</v>
      </c>
      <c r="CVM42" t="s">
        <v>5561</v>
      </c>
      <c r="CVN42" t="s">
        <v>5561</v>
      </c>
      <c r="CVO42" t="s">
        <v>5561</v>
      </c>
      <c r="CVP42" t="s">
        <v>5561</v>
      </c>
      <c r="CVQ42" t="s">
        <v>5561</v>
      </c>
      <c r="CVR42" t="s">
        <v>5561</v>
      </c>
      <c r="CVS42" t="s">
        <v>5561</v>
      </c>
      <c r="CVT42" t="s">
        <v>5561</v>
      </c>
      <c r="CVU42" t="s">
        <v>5561</v>
      </c>
      <c r="CVV42" t="s">
        <v>5</v>
      </c>
      <c r="CVW42" t="s">
        <v>5561</v>
      </c>
      <c r="CVX42" t="s">
        <v>5561</v>
      </c>
      <c r="CVY42" t="s">
        <v>5561</v>
      </c>
      <c r="CVZ42" t="s">
        <v>5561</v>
      </c>
      <c r="CWA42" t="s">
        <v>5561</v>
      </c>
      <c r="CWB42" t="s">
        <v>5561</v>
      </c>
      <c r="CWC42" t="s">
        <v>5561</v>
      </c>
      <c r="CWD42" t="s">
        <v>5561</v>
      </c>
      <c r="CWE42" t="s">
        <v>5561</v>
      </c>
      <c r="CWF42" t="s">
        <v>5561</v>
      </c>
      <c r="CWG42" t="s">
        <v>5561</v>
      </c>
      <c r="CWH42" t="s">
        <v>5562</v>
      </c>
      <c r="CWI42" t="s">
        <v>5561</v>
      </c>
      <c r="CWJ42" t="s">
        <v>5561</v>
      </c>
      <c r="CWK42" t="s">
        <v>5561</v>
      </c>
      <c r="CWL42" t="s">
        <v>5561</v>
      </c>
      <c r="CWM42" t="s">
        <v>5561</v>
      </c>
      <c r="CWN42" t="s">
        <v>5561</v>
      </c>
      <c r="CWO42" t="s">
        <v>5561</v>
      </c>
      <c r="CWP42" t="s">
        <v>5561</v>
      </c>
      <c r="CWQ42" t="s">
        <v>5561</v>
      </c>
      <c r="CWR42" t="s">
        <v>5561</v>
      </c>
      <c r="CWS42" t="s">
        <v>5561</v>
      </c>
      <c r="CWT42" t="s">
        <v>5561</v>
      </c>
      <c r="CWU42" t="s">
        <v>5</v>
      </c>
      <c r="CWV42" t="s">
        <v>5561</v>
      </c>
      <c r="CWW42" t="s">
        <v>5561</v>
      </c>
      <c r="CWX42" t="s">
        <v>5562</v>
      </c>
      <c r="CWY42" t="s">
        <v>5562</v>
      </c>
      <c r="CWZ42" t="s">
        <v>5561</v>
      </c>
      <c r="CXA42" t="s">
        <v>5562</v>
      </c>
      <c r="CXB42" t="s">
        <v>5562</v>
      </c>
      <c r="CXC42" t="s">
        <v>5</v>
      </c>
      <c r="CXD42" t="s">
        <v>5562</v>
      </c>
      <c r="CXE42" t="s">
        <v>5561</v>
      </c>
      <c r="CXF42" t="s">
        <v>5562</v>
      </c>
      <c r="CXG42" t="s">
        <v>5561</v>
      </c>
      <c r="CXH42" t="s">
        <v>5561</v>
      </c>
      <c r="CXI42" t="s">
        <v>5562</v>
      </c>
      <c r="CXJ42" t="s">
        <v>5562</v>
      </c>
      <c r="CXK42" t="s">
        <v>5561</v>
      </c>
      <c r="CXL42" t="s">
        <v>5562</v>
      </c>
      <c r="CXM42" t="s">
        <v>5562</v>
      </c>
      <c r="CXN42" t="s">
        <v>5562</v>
      </c>
      <c r="CXO42" t="s">
        <v>5562</v>
      </c>
      <c r="CXP42" t="s">
        <v>5562</v>
      </c>
      <c r="CXQ42" t="s">
        <v>5562</v>
      </c>
      <c r="CXR42" t="s">
        <v>5561</v>
      </c>
      <c r="CXS42" t="s">
        <v>5562</v>
      </c>
      <c r="CXT42" t="s">
        <v>5562</v>
      </c>
      <c r="CXU42" t="s">
        <v>5562</v>
      </c>
      <c r="CXV42" t="s">
        <v>5562</v>
      </c>
      <c r="CXW42" t="s">
        <v>5562</v>
      </c>
      <c r="CXX42" t="s">
        <v>5562</v>
      </c>
      <c r="CXY42" t="s">
        <v>5562</v>
      </c>
      <c r="CXZ42" t="s">
        <v>5561</v>
      </c>
      <c r="CYA42" t="s">
        <v>5561</v>
      </c>
      <c r="CYB42" t="s">
        <v>5562</v>
      </c>
      <c r="CYC42" t="s">
        <v>5562</v>
      </c>
      <c r="CYD42" t="s">
        <v>5561</v>
      </c>
      <c r="CYE42" t="s">
        <v>5562</v>
      </c>
      <c r="CYF42" t="s">
        <v>5562</v>
      </c>
      <c r="CYG42" t="s">
        <v>5562</v>
      </c>
      <c r="CYH42" t="s">
        <v>5562</v>
      </c>
      <c r="CYI42" t="s">
        <v>5562</v>
      </c>
      <c r="CYJ42" t="s">
        <v>5562</v>
      </c>
      <c r="CYK42" t="s">
        <v>5561</v>
      </c>
      <c r="CYL42" t="s">
        <v>5562</v>
      </c>
      <c r="CYM42" t="s">
        <v>5562</v>
      </c>
      <c r="CYN42" t="s">
        <v>5561</v>
      </c>
      <c r="CYO42" t="s">
        <v>5562</v>
      </c>
      <c r="CYP42" t="s">
        <v>5562</v>
      </c>
      <c r="CYQ42" t="s">
        <v>5562</v>
      </c>
      <c r="CYR42" t="s">
        <v>5562</v>
      </c>
      <c r="CYS42" t="s">
        <v>5562</v>
      </c>
      <c r="CYT42" t="s">
        <v>5562</v>
      </c>
      <c r="CYU42" t="s">
        <v>5562</v>
      </c>
      <c r="CYV42" t="s">
        <v>5561</v>
      </c>
      <c r="CYW42" t="s">
        <v>5561</v>
      </c>
      <c r="CYX42" t="s">
        <v>5562</v>
      </c>
      <c r="CYY42" t="s">
        <v>5562</v>
      </c>
      <c r="CYZ42" t="s">
        <v>5561</v>
      </c>
      <c r="CZA42" t="s">
        <v>5562</v>
      </c>
      <c r="CZB42" t="s">
        <v>5561</v>
      </c>
      <c r="CZC42" t="s">
        <v>5562</v>
      </c>
      <c r="CZD42" t="s">
        <v>5561</v>
      </c>
      <c r="CZE42" t="s">
        <v>5562</v>
      </c>
      <c r="CZF42" t="s">
        <v>5561</v>
      </c>
      <c r="CZG42" t="s">
        <v>5561</v>
      </c>
      <c r="CZH42" t="s">
        <v>5561</v>
      </c>
      <c r="CZI42" t="s">
        <v>5561</v>
      </c>
      <c r="CZJ42" t="s">
        <v>5562</v>
      </c>
      <c r="CZK42" t="s">
        <v>5562</v>
      </c>
      <c r="CZL42" t="s">
        <v>5562</v>
      </c>
      <c r="CZM42" t="s">
        <v>5562</v>
      </c>
      <c r="CZN42" t="s">
        <v>5562</v>
      </c>
      <c r="CZO42" t="s">
        <v>5562</v>
      </c>
      <c r="CZP42" t="s">
        <v>5561</v>
      </c>
      <c r="CZQ42" t="s">
        <v>5561</v>
      </c>
      <c r="CZR42" t="s">
        <v>5561</v>
      </c>
      <c r="CZS42" t="s">
        <v>5562</v>
      </c>
      <c r="CZT42" t="s">
        <v>5562</v>
      </c>
      <c r="CZU42" t="s">
        <v>5561</v>
      </c>
      <c r="CZV42" t="s">
        <v>5561</v>
      </c>
      <c r="CZW42" t="s">
        <v>5562</v>
      </c>
      <c r="CZX42" t="s">
        <v>5561</v>
      </c>
      <c r="CZY42" t="s">
        <v>5561</v>
      </c>
      <c r="CZZ42" t="s">
        <v>5561</v>
      </c>
      <c r="DAA42" t="s">
        <v>5562</v>
      </c>
      <c r="DAB42" t="s">
        <v>5561</v>
      </c>
      <c r="DAC42" t="s">
        <v>5561</v>
      </c>
      <c r="DAD42" t="s">
        <v>5561</v>
      </c>
      <c r="DAE42" t="s">
        <v>5562</v>
      </c>
      <c r="DAF42" t="s">
        <v>5562</v>
      </c>
      <c r="DAG42" t="s">
        <v>5562</v>
      </c>
      <c r="DAH42" t="s">
        <v>5562</v>
      </c>
      <c r="DAI42" t="s">
        <v>5561</v>
      </c>
      <c r="DAJ42" t="s">
        <v>5561</v>
      </c>
      <c r="DAK42" t="s">
        <v>5561</v>
      </c>
      <c r="DAL42" t="s">
        <v>5562</v>
      </c>
      <c r="DAM42" t="s">
        <v>5561</v>
      </c>
      <c r="DAN42" t="s">
        <v>5561</v>
      </c>
      <c r="DAO42" t="s">
        <v>5562</v>
      </c>
      <c r="DAP42" t="s">
        <v>5562</v>
      </c>
      <c r="DAQ42" t="s">
        <v>5561</v>
      </c>
      <c r="DAR42" t="s">
        <v>5562</v>
      </c>
      <c r="DAS42" t="s">
        <v>5561</v>
      </c>
      <c r="DAT42" t="s">
        <v>5562</v>
      </c>
      <c r="DAU42" t="s">
        <v>5561</v>
      </c>
      <c r="DAV42" t="s">
        <v>5561</v>
      </c>
      <c r="DAW42" t="s">
        <v>5561</v>
      </c>
      <c r="DAX42" t="s">
        <v>5561</v>
      </c>
      <c r="DAY42" t="s">
        <v>5562</v>
      </c>
      <c r="DAZ42" t="s">
        <v>5562</v>
      </c>
      <c r="DBA42" t="s">
        <v>5561</v>
      </c>
      <c r="DBB42" t="s">
        <v>5561</v>
      </c>
      <c r="DBC42" t="s">
        <v>5562</v>
      </c>
      <c r="DBD42" t="s">
        <v>5561</v>
      </c>
      <c r="DBE42" t="s">
        <v>5562</v>
      </c>
      <c r="DBF42" t="s">
        <v>5561</v>
      </c>
      <c r="DBG42" t="s">
        <v>5561</v>
      </c>
      <c r="DBH42" t="s">
        <v>5561</v>
      </c>
      <c r="DBI42" t="s">
        <v>5562</v>
      </c>
      <c r="DBJ42" t="s">
        <v>5562</v>
      </c>
      <c r="DBK42" t="s">
        <v>5562</v>
      </c>
      <c r="DBL42" t="s">
        <v>5561</v>
      </c>
      <c r="DBM42" t="s">
        <v>5562</v>
      </c>
      <c r="DBN42" t="s">
        <v>5561</v>
      </c>
      <c r="DBO42" t="s">
        <v>5561</v>
      </c>
      <c r="DBP42" t="s">
        <v>5562</v>
      </c>
      <c r="DBQ42" t="s">
        <v>5561</v>
      </c>
      <c r="DBR42" t="s">
        <v>5561</v>
      </c>
      <c r="DBS42" t="s">
        <v>5561</v>
      </c>
      <c r="DBT42" t="s">
        <v>5561</v>
      </c>
      <c r="DBU42" t="s">
        <v>5561</v>
      </c>
      <c r="DBV42" t="s">
        <v>5561</v>
      </c>
      <c r="DBW42" t="s">
        <v>5562</v>
      </c>
      <c r="DBX42" t="s">
        <v>5561</v>
      </c>
      <c r="DBY42" t="s">
        <v>5561</v>
      </c>
      <c r="DBZ42" t="s">
        <v>5562</v>
      </c>
      <c r="DCA42" t="s">
        <v>5561</v>
      </c>
      <c r="DCB42" t="s">
        <v>5561</v>
      </c>
      <c r="DCC42" t="s">
        <v>5561</v>
      </c>
      <c r="DCD42" t="s">
        <v>5562</v>
      </c>
      <c r="DCE42" t="s">
        <v>5562</v>
      </c>
      <c r="DCF42" t="s">
        <v>5562</v>
      </c>
      <c r="DCG42" t="s">
        <v>5561</v>
      </c>
      <c r="DCH42" t="s">
        <v>5561</v>
      </c>
      <c r="DCI42" t="s">
        <v>5562</v>
      </c>
      <c r="DCJ42" t="s">
        <v>5562</v>
      </c>
      <c r="DCK42" t="s">
        <v>5562</v>
      </c>
      <c r="DCL42" t="s">
        <v>5561</v>
      </c>
      <c r="DCM42" t="s">
        <v>5562</v>
      </c>
      <c r="DCN42" t="s">
        <v>5561</v>
      </c>
      <c r="DCO42" t="s">
        <v>5562</v>
      </c>
      <c r="DCP42" t="s">
        <v>5561</v>
      </c>
      <c r="DCQ42" t="s">
        <v>5562</v>
      </c>
      <c r="DCR42" t="s">
        <v>5561</v>
      </c>
      <c r="DCS42" t="s">
        <v>5561</v>
      </c>
      <c r="DCT42" t="s">
        <v>5561</v>
      </c>
      <c r="DCU42" t="s">
        <v>5561</v>
      </c>
      <c r="DCV42" t="s">
        <v>5561</v>
      </c>
      <c r="DCW42" t="s">
        <v>5561</v>
      </c>
      <c r="DCX42" t="s">
        <v>5561</v>
      </c>
      <c r="DCY42" t="s">
        <v>5561</v>
      </c>
      <c r="DCZ42" t="s">
        <v>5562</v>
      </c>
      <c r="DDA42" t="s">
        <v>5561</v>
      </c>
      <c r="DDB42" t="s">
        <v>5561</v>
      </c>
      <c r="DDC42" t="s">
        <v>5561</v>
      </c>
      <c r="DDD42" t="s">
        <v>5561</v>
      </c>
      <c r="DDE42" t="s">
        <v>5561</v>
      </c>
      <c r="DDF42" t="s">
        <v>5561</v>
      </c>
      <c r="DDG42" t="s">
        <v>5562</v>
      </c>
      <c r="DDH42" t="s">
        <v>5561</v>
      </c>
      <c r="DDI42" t="s">
        <v>5561</v>
      </c>
      <c r="DDJ42" t="s">
        <v>5561</v>
      </c>
      <c r="DDK42" t="s">
        <v>5562</v>
      </c>
      <c r="DDL42" t="s">
        <v>5562</v>
      </c>
      <c r="DDM42" t="s">
        <v>5561</v>
      </c>
      <c r="DDN42" t="s">
        <v>5561</v>
      </c>
      <c r="DDO42" t="s">
        <v>5561</v>
      </c>
      <c r="DDP42" t="s">
        <v>5561</v>
      </c>
      <c r="DDQ42" t="s">
        <v>5561</v>
      </c>
      <c r="DDR42" t="s">
        <v>5561</v>
      </c>
      <c r="DDS42" t="s">
        <v>5562</v>
      </c>
      <c r="DDT42" t="s">
        <v>5562</v>
      </c>
      <c r="DDU42" t="s">
        <v>5562</v>
      </c>
      <c r="DDV42" t="s">
        <v>5561</v>
      </c>
      <c r="DDW42" t="s">
        <v>5562</v>
      </c>
      <c r="DDX42" t="s">
        <v>5561</v>
      </c>
      <c r="DDY42" t="s">
        <v>5561</v>
      </c>
      <c r="DDZ42" t="s">
        <v>5561</v>
      </c>
      <c r="DEA42" t="s">
        <v>5561</v>
      </c>
      <c r="DEB42" t="s">
        <v>5561</v>
      </c>
      <c r="DEC42" t="s">
        <v>5561</v>
      </c>
      <c r="DED42" t="s">
        <v>5561</v>
      </c>
      <c r="DEE42" t="s">
        <v>5562</v>
      </c>
      <c r="DEF42" t="s">
        <v>5561</v>
      </c>
      <c r="DEG42" t="s">
        <v>5561</v>
      </c>
      <c r="DEH42" t="s">
        <v>5561</v>
      </c>
      <c r="DEI42" t="s">
        <v>5562</v>
      </c>
      <c r="DEJ42" t="s">
        <v>5561</v>
      </c>
      <c r="DEK42" t="s">
        <v>5561</v>
      </c>
      <c r="DEL42" t="s">
        <v>5561</v>
      </c>
      <c r="DEM42" t="s">
        <v>5561</v>
      </c>
      <c r="DEN42" t="s">
        <v>5561</v>
      </c>
      <c r="DEO42" t="s">
        <v>5561</v>
      </c>
      <c r="DEP42" t="s">
        <v>5562</v>
      </c>
      <c r="DEQ42" t="s">
        <v>5561</v>
      </c>
      <c r="DER42" t="s">
        <v>5562</v>
      </c>
      <c r="DES42" t="s">
        <v>5561</v>
      </c>
      <c r="DET42" t="s">
        <v>5561</v>
      </c>
      <c r="DEU42" t="s">
        <v>5562</v>
      </c>
      <c r="DEV42" t="s">
        <v>5561</v>
      </c>
      <c r="DEW42" t="s">
        <v>5561</v>
      </c>
      <c r="DEX42" t="s">
        <v>5561</v>
      </c>
      <c r="DEY42" t="s">
        <v>5561</v>
      </c>
      <c r="DEZ42" t="s">
        <v>5561</v>
      </c>
      <c r="DFA42" t="s">
        <v>5561</v>
      </c>
      <c r="DFB42" t="s">
        <v>5561</v>
      </c>
      <c r="DFC42" t="s">
        <v>5561</v>
      </c>
      <c r="DFD42" t="s">
        <v>5561</v>
      </c>
      <c r="DFE42" t="s">
        <v>5561</v>
      </c>
      <c r="DFF42" t="s">
        <v>5561</v>
      </c>
      <c r="DFG42" t="s">
        <v>5561</v>
      </c>
      <c r="DFH42" t="s">
        <v>5561</v>
      </c>
      <c r="DFI42" t="s">
        <v>5561</v>
      </c>
      <c r="DFJ42" t="s">
        <v>5561</v>
      </c>
      <c r="DFK42" t="s">
        <v>5561</v>
      </c>
      <c r="DFL42" t="s">
        <v>5561</v>
      </c>
      <c r="DFM42" t="s">
        <v>5561</v>
      </c>
      <c r="DFN42" t="s">
        <v>5561</v>
      </c>
      <c r="DFO42" t="s">
        <v>5561</v>
      </c>
      <c r="DFP42" t="s">
        <v>5561</v>
      </c>
      <c r="DFQ42" t="s">
        <v>5562</v>
      </c>
      <c r="DFR42" t="s">
        <v>5561</v>
      </c>
      <c r="DFS42" t="s">
        <v>5561</v>
      </c>
      <c r="DFT42" t="s">
        <v>5561</v>
      </c>
      <c r="DFU42" t="s">
        <v>5561</v>
      </c>
      <c r="DFV42" t="s">
        <v>5561</v>
      </c>
      <c r="DFW42" t="s">
        <v>5561</v>
      </c>
      <c r="DFX42" t="s">
        <v>5561</v>
      </c>
      <c r="DFY42" t="s">
        <v>5561</v>
      </c>
      <c r="DFZ42" t="s">
        <v>5561</v>
      </c>
      <c r="DGA42" t="s">
        <v>5561</v>
      </c>
      <c r="DGB42" t="s">
        <v>5561</v>
      </c>
      <c r="DGC42" t="s">
        <v>5562</v>
      </c>
      <c r="DGD42" t="s">
        <v>5561</v>
      </c>
      <c r="DGE42" t="s">
        <v>5561</v>
      </c>
      <c r="DGF42" t="s">
        <v>5561</v>
      </c>
      <c r="DGG42" t="s">
        <v>5561</v>
      </c>
      <c r="DGH42" t="s">
        <v>5561</v>
      </c>
      <c r="DGI42" t="s">
        <v>5</v>
      </c>
      <c r="DGJ42" t="s">
        <v>5561</v>
      </c>
      <c r="DGK42" t="s">
        <v>5561</v>
      </c>
      <c r="DGL42" t="s">
        <v>5</v>
      </c>
      <c r="DGM42" t="s">
        <v>5561</v>
      </c>
      <c r="DGN42" t="s">
        <v>5561</v>
      </c>
      <c r="DGO42" t="s">
        <v>5561</v>
      </c>
      <c r="DGP42" t="s">
        <v>5561</v>
      </c>
      <c r="DGQ42" t="s">
        <v>5</v>
      </c>
      <c r="DGR42" t="s">
        <v>5561</v>
      </c>
      <c r="DGS42" t="s">
        <v>5561</v>
      </c>
      <c r="DGT42" t="s">
        <v>5561</v>
      </c>
      <c r="DGU42" t="s">
        <v>5561</v>
      </c>
      <c r="DGV42" t="s">
        <v>5561</v>
      </c>
      <c r="DGW42" t="s">
        <v>5561</v>
      </c>
      <c r="DGX42" t="s">
        <v>5561</v>
      </c>
      <c r="DGY42" t="s">
        <v>5561</v>
      </c>
      <c r="DGZ42" t="s">
        <v>5561</v>
      </c>
      <c r="DHA42" t="s">
        <v>5561</v>
      </c>
      <c r="DHB42" t="s">
        <v>5561</v>
      </c>
      <c r="DHC42" t="s">
        <v>5561</v>
      </c>
      <c r="DHD42" t="s">
        <v>5</v>
      </c>
      <c r="DHE42" t="s">
        <v>5561</v>
      </c>
      <c r="DHF42" t="s">
        <v>5561</v>
      </c>
      <c r="DHG42" t="s">
        <v>5561</v>
      </c>
      <c r="DHH42" t="s">
        <v>5561</v>
      </c>
      <c r="DHI42" t="s">
        <v>5561</v>
      </c>
      <c r="DHJ42" t="s">
        <v>5561</v>
      </c>
      <c r="DHK42" t="s">
        <v>5561</v>
      </c>
      <c r="DHL42" t="s">
        <v>5561</v>
      </c>
      <c r="DHM42" t="s">
        <v>5561</v>
      </c>
      <c r="DHN42" t="s">
        <v>5561</v>
      </c>
      <c r="DHO42" t="s">
        <v>5561</v>
      </c>
      <c r="DHP42" t="s">
        <v>5561</v>
      </c>
      <c r="DHQ42" t="s">
        <v>5562</v>
      </c>
      <c r="DHR42" t="s">
        <v>5562</v>
      </c>
      <c r="DHS42" t="s">
        <v>5562</v>
      </c>
      <c r="DHT42" t="s">
        <v>5562</v>
      </c>
      <c r="DHU42" t="s">
        <v>5562</v>
      </c>
      <c r="DHV42" t="s">
        <v>5562</v>
      </c>
      <c r="DHW42" t="s">
        <v>5561</v>
      </c>
      <c r="DHX42" t="s">
        <v>5562</v>
      </c>
      <c r="DHY42" t="s">
        <v>5562</v>
      </c>
      <c r="DHZ42" t="s">
        <v>5561</v>
      </c>
      <c r="DIA42" t="s">
        <v>5561</v>
      </c>
      <c r="DIB42" t="s">
        <v>5561</v>
      </c>
      <c r="DIC42" t="s">
        <v>5561</v>
      </c>
      <c r="DID42" t="s">
        <v>5562</v>
      </c>
      <c r="DIE42" t="s">
        <v>5561</v>
      </c>
      <c r="DIF42" t="s">
        <v>5562</v>
      </c>
      <c r="DIG42" t="s">
        <v>5562</v>
      </c>
      <c r="DIH42" t="s">
        <v>5562</v>
      </c>
      <c r="DII42" t="s">
        <v>5562</v>
      </c>
      <c r="DIJ42" t="s">
        <v>5562</v>
      </c>
      <c r="DIK42" t="s">
        <v>5561</v>
      </c>
      <c r="DIL42" t="s">
        <v>5562</v>
      </c>
      <c r="DIM42" t="s">
        <v>5562</v>
      </c>
      <c r="DIN42" t="s">
        <v>5561</v>
      </c>
      <c r="DIO42" t="s">
        <v>5562</v>
      </c>
      <c r="DIP42" t="s">
        <v>5562</v>
      </c>
      <c r="DIQ42" t="s">
        <v>5562</v>
      </c>
      <c r="DIR42" t="s">
        <v>5562</v>
      </c>
      <c r="DIS42" t="s">
        <v>5561</v>
      </c>
      <c r="DIT42" t="s">
        <v>5561</v>
      </c>
      <c r="DIU42" t="s">
        <v>5562</v>
      </c>
      <c r="DIV42" t="s">
        <v>5561</v>
      </c>
      <c r="DIW42" t="s">
        <v>5561</v>
      </c>
      <c r="DIX42" t="s">
        <v>5561</v>
      </c>
      <c r="DIY42" t="s">
        <v>5561</v>
      </c>
      <c r="DIZ42" t="s">
        <v>5562</v>
      </c>
      <c r="DJA42" t="s">
        <v>5561</v>
      </c>
      <c r="DJB42" t="s">
        <v>5</v>
      </c>
      <c r="DJC42" t="s">
        <v>5561</v>
      </c>
      <c r="DJD42" t="s">
        <v>5561</v>
      </c>
      <c r="DJE42" t="s">
        <v>5561</v>
      </c>
      <c r="DJF42" t="s">
        <v>5562</v>
      </c>
      <c r="DJG42" t="s">
        <v>5562</v>
      </c>
      <c r="DJH42" t="s">
        <v>5561</v>
      </c>
      <c r="DJI42" t="s">
        <v>5561</v>
      </c>
      <c r="DJJ42" t="s">
        <v>5561</v>
      </c>
      <c r="DJK42" t="s">
        <v>5561</v>
      </c>
      <c r="DJL42" t="s">
        <v>5561</v>
      </c>
      <c r="DJM42" t="s">
        <v>5</v>
      </c>
      <c r="DJN42" t="s">
        <v>5561</v>
      </c>
      <c r="DJO42" t="s">
        <v>5</v>
      </c>
      <c r="DJP42" t="s">
        <v>5561</v>
      </c>
      <c r="DJQ42" t="s">
        <v>5561</v>
      </c>
      <c r="DJR42" t="s">
        <v>5561</v>
      </c>
      <c r="DJS42" t="s">
        <v>5561</v>
      </c>
      <c r="DJT42" t="s">
        <v>5561</v>
      </c>
      <c r="DJU42" t="s">
        <v>5</v>
      </c>
      <c r="DJV42" t="s">
        <v>5561</v>
      </c>
      <c r="DJW42" t="s">
        <v>5</v>
      </c>
      <c r="DJX42" t="s">
        <v>5561</v>
      </c>
      <c r="DJY42" t="s">
        <v>5</v>
      </c>
      <c r="DJZ42" t="s">
        <v>5561</v>
      </c>
      <c r="DKA42" t="s">
        <v>5</v>
      </c>
      <c r="DKB42" t="s">
        <v>5</v>
      </c>
      <c r="DKC42" t="s">
        <v>5</v>
      </c>
      <c r="DKD42" t="s">
        <v>5</v>
      </c>
      <c r="DKE42" t="s">
        <v>5</v>
      </c>
      <c r="DKF42" t="s">
        <v>5</v>
      </c>
      <c r="DKG42" t="s">
        <v>5</v>
      </c>
      <c r="DKH42" t="s">
        <v>5</v>
      </c>
      <c r="DKI42" t="s">
        <v>5</v>
      </c>
      <c r="DKJ42" t="s">
        <v>5</v>
      </c>
      <c r="DKK42" t="s">
        <v>5</v>
      </c>
      <c r="DKL42" t="s">
        <v>5</v>
      </c>
      <c r="DKM42" t="s">
        <v>5</v>
      </c>
      <c r="DKN42" t="s">
        <v>5</v>
      </c>
      <c r="DKO42" t="s">
        <v>5561</v>
      </c>
      <c r="DKP42" t="s">
        <v>5</v>
      </c>
      <c r="DKQ42" t="s">
        <v>5</v>
      </c>
      <c r="DKR42" t="s">
        <v>5</v>
      </c>
      <c r="DKS42" t="s">
        <v>5561</v>
      </c>
      <c r="DKT42" t="s">
        <v>5</v>
      </c>
      <c r="DKU42" t="s">
        <v>5561</v>
      </c>
      <c r="DKV42" t="s">
        <v>5</v>
      </c>
      <c r="DKW42" t="s">
        <v>5561</v>
      </c>
      <c r="DKX42" t="s">
        <v>5</v>
      </c>
      <c r="DKY42" t="s">
        <v>5561</v>
      </c>
      <c r="DKZ42" t="s">
        <v>5</v>
      </c>
      <c r="DLA42" t="s">
        <v>5</v>
      </c>
      <c r="DLB42" t="s">
        <v>5561</v>
      </c>
      <c r="DLC42" t="s">
        <v>5</v>
      </c>
      <c r="DLD42" t="s">
        <v>5</v>
      </c>
      <c r="DLE42" t="s">
        <v>5561</v>
      </c>
      <c r="DLF42" t="s">
        <v>5</v>
      </c>
      <c r="DLG42" t="s">
        <v>5</v>
      </c>
      <c r="DLH42" t="s">
        <v>5561</v>
      </c>
      <c r="DLI42" t="s">
        <v>5561</v>
      </c>
      <c r="DLJ42" t="s">
        <v>5561</v>
      </c>
      <c r="DLK42" t="s">
        <v>5561</v>
      </c>
      <c r="DLL42" t="s">
        <v>5561</v>
      </c>
      <c r="DLM42" t="s">
        <v>5</v>
      </c>
      <c r="DLN42" t="s">
        <v>5561</v>
      </c>
      <c r="DLO42" t="s">
        <v>5</v>
      </c>
      <c r="DLP42" t="s">
        <v>5</v>
      </c>
      <c r="DLQ42" t="s">
        <v>5</v>
      </c>
      <c r="DLR42" t="s">
        <v>5</v>
      </c>
      <c r="DLS42" t="s">
        <v>5</v>
      </c>
      <c r="DLT42" t="s">
        <v>5</v>
      </c>
      <c r="DLU42" t="s">
        <v>5</v>
      </c>
      <c r="DLV42" t="s">
        <v>5561</v>
      </c>
      <c r="DLW42" t="s">
        <v>5561</v>
      </c>
      <c r="DLX42" t="s">
        <v>5</v>
      </c>
      <c r="DLY42" t="s">
        <v>5</v>
      </c>
      <c r="DLZ42" t="s">
        <v>5</v>
      </c>
      <c r="DMA42" t="s">
        <v>5561</v>
      </c>
      <c r="DMB42" t="s">
        <v>5</v>
      </c>
      <c r="DMC42" t="s">
        <v>5</v>
      </c>
      <c r="DMD42" t="s">
        <v>5561</v>
      </c>
      <c r="DME42" t="s">
        <v>5561</v>
      </c>
      <c r="DMF42" t="s">
        <v>5561</v>
      </c>
      <c r="DMG42" t="s">
        <v>5561</v>
      </c>
      <c r="DMH42" t="s">
        <v>5</v>
      </c>
      <c r="DMI42" t="s">
        <v>5</v>
      </c>
      <c r="DMJ42" t="s">
        <v>5561</v>
      </c>
      <c r="DMK42" t="s">
        <v>5561</v>
      </c>
      <c r="DML42" t="s">
        <v>5561</v>
      </c>
      <c r="DMM42" t="s">
        <v>5</v>
      </c>
      <c r="DMN42" t="s">
        <v>5561</v>
      </c>
      <c r="DMO42" t="s">
        <v>5561</v>
      </c>
      <c r="DMP42" t="s">
        <v>5</v>
      </c>
      <c r="DMQ42" t="s">
        <v>5561</v>
      </c>
      <c r="DMR42" t="s">
        <v>5561</v>
      </c>
      <c r="DMS42" t="s">
        <v>5561</v>
      </c>
      <c r="DMT42" t="s">
        <v>5561</v>
      </c>
      <c r="DMU42" t="s">
        <v>5561</v>
      </c>
      <c r="DMV42" t="s">
        <v>5561</v>
      </c>
      <c r="DMW42" t="s">
        <v>5561</v>
      </c>
      <c r="DMX42" t="s">
        <v>5561</v>
      </c>
      <c r="DMY42" t="s">
        <v>5561</v>
      </c>
      <c r="DMZ42" t="s">
        <v>5561</v>
      </c>
      <c r="DNA42" t="s">
        <v>5561</v>
      </c>
      <c r="DNB42" t="s">
        <v>5</v>
      </c>
      <c r="DNC42" t="s">
        <v>5561</v>
      </c>
      <c r="DND42" t="s">
        <v>5561</v>
      </c>
      <c r="DNE42" t="s">
        <v>5</v>
      </c>
      <c r="DNF42" t="s">
        <v>5561</v>
      </c>
      <c r="DNG42" t="s">
        <v>5561</v>
      </c>
      <c r="DNH42" t="s">
        <v>5</v>
      </c>
      <c r="DNI42" t="s">
        <v>5</v>
      </c>
      <c r="DNJ42" t="s">
        <v>5</v>
      </c>
      <c r="DNK42" t="s">
        <v>5561</v>
      </c>
      <c r="DNL42" t="s">
        <v>5561</v>
      </c>
      <c r="DNM42" t="s">
        <v>5561</v>
      </c>
      <c r="DNN42" t="s">
        <v>5</v>
      </c>
      <c r="DNO42" t="s">
        <v>5</v>
      </c>
      <c r="DNP42" t="s">
        <v>5</v>
      </c>
      <c r="DNQ42" t="s">
        <v>5561</v>
      </c>
      <c r="DNR42" t="s">
        <v>5</v>
      </c>
      <c r="DNS42" t="s">
        <v>5</v>
      </c>
      <c r="DNT42" t="s">
        <v>5561</v>
      </c>
      <c r="DNU42" t="s">
        <v>5</v>
      </c>
      <c r="DNV42" t="s">
        <v>5561</v>
      </c>
      <c r="DNW42" t="s">
        <v>5561</v>
      </c>
      <c r="DNX42" t="s">
        <v>5</v>
      </c>
      <c r="DNY42" t="s">
        <v>5</v>
      </c>
      <c r="DNZ42" t="s">
        <v>5</v>
      </c>
      <c r="DOA42" t="s">
        <v>5</v>
      </c>
      <c r="DOB42" t="s">
        <v>5</v>
      </c>
      <c r="DOC42" t="s">
        <v>5561</v>
      </c>
      <c r="DOD42" t="s">
        <v>5</v>
      </c>
      <c r="DOE42" t="s">
        <v>5</v>
      </c>
      <c r="DOF42" t="s">
        <v>5</v>
      </c>
      <c r="DOG42" t="s">
        <v>5</v>
      </c>
      <c r="DOH42" t="s">
        <v>5561</v>
      </c>
      <c r="DOI42" t="s">
        <v>5</v>
      </c>
      <c r="DOJ42" t="s">
        <v>5561</v>
      </c>
      <c r="DOK42" t="s">
        <v>5561</v>
      </c>
      <c r="DOL42" t="s">
        <v>5</v>
      </c>
      <c r="DOM42" t="s">
        <v>5561</v>
      </c>
      <c r="DON42" t="s">
        <v>5561</v>
      </c>
      <c r="DOO42" t="s">
        <v>5</v>
      </c>
      <c r="DOP42" t="s">
        <v>5</v>
      </c>
      <c r="DOQ42" t="s">
        <v>5561</v>
      </c>
      <c r="DOR42" t="s">
        <v>5</v>
      </c>
      <c r="DOS42" t="s">
        <v>5</v>
      </c>
      <c r="DOT42" t="s">
        <v>5561</v>
      </c>
      <c r="DOU42" t="s">
        <v>5</v>
      </c>
      <c r="DOV42" t="s">
        <v>5561</v>
      </c>
      <c r="DOW42" t="s">
        <v>5561</v>
      </c>
      <c r="DOX42" t="s">
        <v>5</v>
      </c>
      <c r="DOY42" t="s">
        <v>5</v>
      </c>
      <c r="DOZ42" t="s">
        <v>5</v>
      </c>
      <c r="DPA42" t="s">
        <v>5</v>
      </c>
      <c r="DPB42" t="s">
        <v>5</v>
      </c>
      <c r="DPC42" t="s">
        <v>5</v>
      </c>
      <c r="DPD42" t="s">
        <v>5561</v>
      </c>
      <c r="DPE42" t="s">
        <v>5561</v>
      </c>
      <c r="DPF42" t="s">
        <v>5561</v>
      </c>
      <c r="DPG42" t="s">
        <v>5</v>
      </c>
      <c r="DPH42" t="s">
        <v>5</v>
      </c>
      <c r="DPI42" t="s">
        <v>5</v>
      </c>
      <c r="DPJ42" t="s">
        <v>5</v>
      </c>
      <c r="DPK42" t="s">
        <v>5561</v>
      </c>
      <c r="DPL42" t="s">
        <v>5561</v>
      </c>
      <c r="DPM42" t="s">
        <v>5</v>
      </c>
      <c r="DPN42" t="s">
        <v>5</v>
      </c>
      <c r="DPO42" t="s">
        <v>5561</v>
      </c>
      <c r="DPP42" t="s">
        <v>5561</v>
      </c>
      <c r="DPQ42" t="s">
        <v>5</v>
      </c>
      <c r="DPR42" t="s">
        <v>5561</v>
      </c>
      <c r="DPS42" t="s">
        <v>5561</v>
      </c>
      <c r="DPT42" t="s">
        <v>5561</v>
      </c>
      <c r="DPU42" t="s">
        <v>5561</v>
      </c>
      <c r="DPV42" t="s">
        <v>5</v>
      </c>
      <c r="DPW42" t="s">
        <v>5</v>
      </c>
      <c r="DPX42" t="s">
        <v>5561</v>
      </c>
      <c r="DPY42" t="s">
        <v>5561</v>
      </c>
      <c r="DPZ42" t="s">
        <v>5561</v>
      </c>
      <c r="DQA42" t="s">
        <v>5561</v>
      </c>
      <c r="DQB42" t="s">
        <v>5561</v>
      </c>
      <c r="DQC42" t="s">
        <v>5</v>
      </c>
      <c r="DQD42" t="s">
        <v>5</v>
      </c>
      <c r="DQE42" t="s">
        <v>5561</v>
      </c>
      <c r="DQF42" t="s">
        <v>5562</v>
      </c>
      <c r="DQG42" t="s">
        <v>5561</v>
      </c>
      <c r="DQH42" t="s">
        <v>5561</v>
      </c>
      <c r="DQI42" t="s">
        <v>5</v>
      </c>
      <c r="DQJ42" t="s">
        <v>5</v>
      </c>
      <c r="DQK42" t="s">
        <v>5561</v>
      </c>
      <c r="DQL42" t="s">
        <v>5</v>
      </c>
      <c r="DQM42" t="s">
        <v>5</v>
      </c>
      <c r="DQN42" t="s">
        <v>5</v>
      </c>
      <c r="DQO42" t="s">
        <v>5</v>
      </c>
      <c r="DQP42" t="s">
        <v>5561</v>
      </c>
      <c r="DQQ42" t="s">
        <v>5561</v>
      </c>
      <c r="DQR42" t="s">
        <v>5</v>
      </c>
      <c r="DQS42" t="s">
        <v>5</v>
      </c>
      <c r="DQT42" t="s">
        <v>5561</v>
      </c>
      <c r="DQU42" t="s">
        <v>5</v>
      </c>
      <c r="DQV42" t="s">
        <v>5</v>
      </c>
      <c r="DQW42" t="s">
        <v>5561</v>
      </c>
      <c r="DQX42" t="s">
        <v>5</v>
      </c>
      <c r="DQY42" t="s">
        <v>5</v>
      </c>
      <c r="DQZ42" t="s">
        <v>5</v>
      </c>
      <c r="DRA42" t="s">
        <v>5</v>
      </c>
      <c r="DRB42" t="s">
        <v>5561</v>
      </c>
      <c r="DRC42" t="s">
        <v>5561</v>
      </c>
      <c r="DRD42" t="s">
        <v>5</v>
      </c>
      <c r="DRE42" t="s">
        <v>5</v>
      </c>
      <c r="DRF42" t="s">
        <v>5561</v>
      </c>
      <c r="DRG42" t="s">
        <v>5561</v>
      </c>
      <c r="DRH42" t="s">
        <v>5561</v>
      </c>
      <c r="DRI42" t="s">
        <v>5561</v>
      </c>
      <c r="DRJ42" t="s">
        <v>5561</v>
      </c>
      <c r="DRK42" t="s">
        <v>5561</v>
      </c>
      <c r="DRL42" t="s">
        <v>5561</v>
      </c>
      <c r="DRM42" t="s">
        <v>5561</v>
      </c>
      <c r="DRN42" t="s">
        <v>5561</v>
      </c>
      <c r="DRO42" t="s">
        <v>5561</v>
      </c>
      <c r="DRP42" t="s">
        <v>5561</v>
      </c>
      <c r="DRQ42" t="s">
        <v>5561</v>
      </c>
      <c r="DRR42" t="s">
        <v>5561</v>
      </c>
      <c r="DRS42" t="s">
        <v>5561</v>
      </c>
      <c r="DRT42" t="s">
        <v>5561</v>
      </c>
      <c r="DRU42" t="s">
        <v>5</v>
      </c>
      <c r="DRV42" t="s">
        <v>5561</v>
      </c>
      <c r="DRW42" t="s">
        <v>5</v>
      </c>
      <c r="DRX42" t="s">
        <v>5</v>
      </c>
      <c r="DRY42" t="s">
        <v>5</v>
      </c>
      <c r="DRZ42" t="s">
        <v>5561</v>
      </c>
      <c r="DSA42" t="s">
        <v>5</v>
      </c>
      <c r="DSB42" t="s">
        <v>5</v>
      </c>
      <c r="DSC42" t="s">
        <v>5</v>
      </c>
      <c r="DSD42" t="s">
        <v>5561</v>
      </c>
      <c r="DSE42" t="s">
        <v>5</v>
      </c>
      <c r="DSF42" t="s">
        <v>5561</v>
      </c>
      <c r="DSG42" t="s">
        <v>5561</v>
      </c>
      <c r="DSH42" t="s">
        <v>5561</v>
      </c>
      <c r="DSI42" t="s">
        <v>5</v>
      </c>
      <c r="DSJ42" t="s">
        <v>5561</v>
      </c>
      <c r="DSK42" t="s">
        <v>5</v>
      </c>
      <c r="DSL42" t="s">
        <v>5561</v>
      </c>
      <c r="DSM42" t="s">
        <v>5562</v>
      </c>
      <c r="DSN42" t="s">
        <v>5561</v>
      </c>
      <c r="DSO42" t="s">
        <v>5561</v>
      </c>
      <c r="DSP42" t="s">
        <v>5561</v>
      </c>
      <c r="DSQ42" t="s">
        <v>5561</v>
      </c>
      <c r="DSR42" t="s">
        <v>5561</v>
      </c>
      <c r="DSS42" t="s">
        <v>5561</v>
      </c>
      <c r="DST42" t="s">
        <v>5561</v>
      </c>
      <c r="DSU42" t="s">
        <v>5561</v>
      </c>
      <c r="DSV42" t="s">
        <v>5561</v>
      </c>
      <c r="DSW42" t="s">
        <v>5561</v>
      </c>
      <c r="DSX42" t="s">
        <v>5561</v>
      </c>
      <c r="DSY42" t="s">
        <v>5561</v>
      </c>
      <c r="DSZ42" t="s">
        <v>5561</v>
      </c>
      <c r="DTA42" t="s">
        <v>5561</v>
      </c>
      <c r="DTB42" t="s">
        <v>5561</v>
      </c>
      <c r="DTC42" t="s">
        <v>5562</v>
      </c>
      <c r="DTD42" t="s">
        <v>5561</v>
      </c>
      <c r="DTE42" t="s">
        <v>5561</v>
      </c>
      <c r="DTF42" t="s">
        <v>5561</v>
      </c>
      <c r="DTG42" t="s">
        <v>5561</v>
      </c>
      <c r="DTH42" t="s">
        <v>5561</v>
      </c>
      <c r="DTI42" t="s">
        <v>5561</v>
      </c>
      <c r="DTJ42" t="s">
        <v>5561</v>
      </c>
      <c r="DTK42" t="s">
        <v>5561</v>
      </c>
      <c r="DTL42" t="s">
        <v>5561</v>
      </c>
      <c r="DTM42" t="s">
        <v>5561</v>
      </c>
      <c r="DTN42" t="s">
        <v>5561</v>
      </c>
      <c r="DTO42" t="s">
        <v>5561</v>
      </c>
      <c r="DTP42" t="s">
        <v>5561</v>
      </c>
      <c r="DTQ42" t="s">
        <v>5561</v>
      </c>
      <c r="DTR42" t="s">
        <v>5561</v>
      </c>
      <c r="DTS42" t="s">
        <v>5561</v>
      </c>
      <c r="DTT42" t="s">
        <v>5561</v>
      </c>
      <c r="DTU42" t="s">
        <v>5562</v>
      </c>
      <c r="DTV42" t="s">
        <v>5561</v>
      </c>
      <c r="DTW42" t="s">
        <v>5561</v>
      </c>
      <c r="DTX42" t="s">
        <v>5561</v>
      </c>
      <c r="DTY42" t="s">
        <v>5561</v>
      </c>
      <c r="DTZ42" t="s">
        <v>5561</v>
      </c>
      <c r="DUA42" t="s">
        <v>5562</v>
      </c>
      <c r="DUB42" t="s">
        <v>5561</v>
      </c>
      <c r="DUC42" t="s">
        <v>5562</v>
      </c>
      <c r="DUD42" t="s">
        <v>5561</v>
      </c>
      <c r="DUE42" t="s">
        <v>5561</v>
      </c>
      <c r="DUF42" t="s">
        <v>5561</v>
      </c>
      <c r="DUG42" t="s">
        <v>5561</v>
      </c>
      <c r="DUH42" t="s">
        <v>5561</v>
      </c>
      <c r="DUI42" t="s">
        <v>5561</v>
      </c>
      <c r="DUJ42" t="s">
        <v>5561</v>
      </c>
      <c r="DUK42" t="s">
        <v>5561</v>
      </c>
      <c r="DUL42" t="s">
        <v>5562</v>
      </c>
      <c r="DUM42" t="s">
        <v>5561</v>
      </c>
      <c r="DUN42" t="s">
        <v>5561</v>
      </c>
      <c r="DUO42" t="s">
        <v>5561</v>
      </c>
      <c r="DUP42" t="s">
        <v>5561</v>
      </c>
      <c r="DUQ42" t="s">
        <v>5561</v>
      </c>
      <c r="DUR42" t="s">
        <v>5561</v>
      </c>
      <c r="DUS42" t="s">
        <v>5561</v>
      </c>
      <c r="DUT42" t="s">
        <v>5561</v>
      </c>
      <c r="DUU42" t="s">
        <v>5561</v>
      </c>
      <c r="DUV42" t="s">
        <v>5561</v>
      </c>
      <c r="DUW42" t="s">
        <v>5561</v>
      </c>
      <c r="DUX42" t="s">
        <v>5561</v>
      </c>
      <c r="DUY42" t="s">
        <v>5561</v>
      </c>
      <c r="DUZ42" t="s">
        <v>5561</v>
      </c>
      <c r="DVA42" t="s">
        <v>5561</v>
      </c>
      <c r="DVB42" t="s">
        <v>5561</v>
      </c>
      <c r="DVC42" t="s">
        <v>5561</v>
      </c>
      <c r="DVD42" t="s">
        <v>5561</v>
      </c>
      <c r="DVE42" t="s">
        <v>5561</v>
      </c>
      <c r="DVF42" t="s">
        <v>5561</v>
      </c>
      <c r="DVG42" t="s">
        <v>5561</v>
      </c>
      <c r="DVH42" t="s">
        <v>5561</v>
      </c>
      <c r="DVI42" t="s">
        <v>5561</v>
      </c>
      <c r="DVJ42" t="s">
        <v>5562</v>
      </c>
      <c r="DVK42" t="s">
        <v>5561</v>
      </c>
      <c r="DVL42" t="s">
        <v>5562</v>
      </c>
      <c r="DVM42" t="s">
        <v>5561</v>
      </c>
      <c r="DVN42" t="s">
        <v>5562</v>
      </c>
      <c r="DVO42" t="s">
        <v>5561</v>
      </c>
      <c r="DVP42" t="s">
        <v>5561</v>
      </c>
      <c r="DVQ42" t="s">
        <v>5561</v>
      </c>
      <c r="DVR42" t="s">
        <v>5562</v>
      </c>
      <c r="DVS42" t="s">
        <v>5561</v>
      </c>
      <c r="DVT42" t="s">
        <v>5561</v>
      </c>
      <c r="DVU42" t="s">
        <v>5561</v>
      </c>
      <c r="DVV42" t="s">
        <v>5562</v>
      </c>
      <c r="DVW42" t="s">
        <v>5561</v>
      </c>
      <c r="DVX42" t="s">
        <v>5561</v>
      </c>
      <c r="DVY42" t="s">
        <v>5561</v>
      </c>
      <c r="DVZ42" t="s">
        <v>5561</v>
      </c>
      <c r="DWA42" t="s">
        <v>5561</v>
      </c>
      <c r="DWB42" t="s">
        <v>5562</v>
      </c>
      <c r="DWC42" t="s">
        <v>5561</v>
      </c>
      <c r="DWD42" t="s">
        <v>5561</v>
      </c>
      <c r="DWE42" t="s">
        <v>5561</v>
      </c>
      <c r="DWF42" t="s">
        <v>5561</v>
      </c>
      <c r="DWG42" t="s">
        <v>5561</v>
      </c>
      <c r="DWH42" t="s">
        <v>5561</v>
      </c>
      <c r="DWI42" t="s">
        <v>5561</v>
      </c>
      <c r="DWJ42" t="s">
        <v>5561</v>
      </c>
      <c r="DWK42" t="s">
        <v>5561</v>
      </c>
      <c r="DWL42" t="s">
        <v>5561</v>
      </c>
      <c r="DWM42" t="s">
        <v>5561</v>
      </c>
      <c r="DWN42" t="s">
        <v>5561</v>
      </c>
      <c r="DWO42" t="s">
        <v>5561</v>
      </c>
      <c r="DWP42" t="s">
        <v>5561</v>
      </c>
      <c r="DWQ42" t="s">
        <v>5561</v>
      </c>
      <c r="DWR42" t="s">
        <v>5561</v>
      </c>
      <c r="DWS42" t="s">
        <v>5561</v>
      </c>
      <c r="DWT42" t="s">
        <v>5561</v>
      </c>
      <c r="DWU42" t="s">
        <v>5561</v>
      </c>
      <c r="DWV42" t="s">
        <v>5561</v>
      </c>
      <c r="DWW42" t="s">
        <v>5561</v>
      </c>
      <c r="DWX42" t="s">
        <v>5561</v>
      </c>
      <c r="DWY42" t="s">
        <v>5562</v>
      </c>
      <c r="DWZ42" t="s">
        <v>5561</v>
      </c>
      <c r="DXA42" t="s">
        <v>5561</v>
      </c>
      <c r="DXB42" t="s">
        <v>5561</v>
      </c>
      <c r="DXC42" t="s">
        <v>5561</v>
      </c>
      <c r="DXD42" t="s">
        <v>5561</v>
      </c>
      <c r="DXE42" t="s">
        <v>5561</v>
      </c>
      <c r="DXF42" t="s">
        <v>5561</v>
      </c>
      <c r="DXG42" t="s">
        <v>5561</v>
      </c>
      <c r="DXH42" t="s">
        <v>5562</v>
      </c>
      <c r="DXI42" t="s">
        <v>5561</v>
      </c>
      <c r="DXJ42" t="s">
        <v>5561</v>
      </c>
      <c r="DXK42" t="s">
        <v>5562</v>
      </c>
      <c r="DXL42" t="s">
        <v>5561</v>
      </c>
      <c r="DXM42" t="s">
        <v>5561</v>
      </c>
      <c r="DXN42" t="s">
        <v>5561</v>
      </c>
      <c r="DXO42" t="s">
        <v>5561</v>
      </c>
      <c r="DXP42" t="s">
        <v>5561</v>
      </c>
      <c r="DXQ42" t="s">
        <v>5561</v>
      </c>
      <c r="DXR42" t="s">
        <v>5561</v>
      </c>
      <c r="DXS42" t="s">
        <v>5561</v>
      </c>
      <c r="DXT42" t="s">
        <v>5561</v>
      </c>
      <c r="DXU42" t="s">
        <v>5561</v>
      </c>
      <c r="DXV42" t="s">
        <v>5561</v>
      </c>
      <c r="DXW42" t="s">
        <v>5561</v>
      </c>
      <c r="DXX42" t="s">
        <v>5561</v>
      </c>
      <c r="DXY42" t="s">
        <v>5561</v>
      </c>
      <c r="DXZ42" t="s">
        <v>5561</v>
      </c>
      <c r="DYA42" t="s">
        <v>5562</v>
      </c>
      <c r="DYB42" t="s">
        <v>5561</v>
      </c>
      <c r="DYC42" t="s">
        <v>5562</v>
      </c>
      <c r="DYD42" t="s">
        <v>5561</v>
      </c>
      <c r="DYE42" t="s">
        <v>5561</v>
      </c>
      <c r="DYF42" t="s">
        <v>5562</v>
      </c>
      <c r="DYG42" t="s">
        <v>5561</v>
      </c>
      <c r="DYH42" t="s">
        <v>5561</v>
      </c>
      <c r="DYI42" t="s">
        <v>5561</v>
      </c>
      <c r="DYJ42" t="s">
        <v>5561</v>
      </c>
      <c r="DYK42" t="s">
        <v>5561</v>
      </c>
      <c r="DYL42" t="s">
        <v>5561</v>
      </c>
      <c r="DYM42" t="s">
        <v>5562</v>
      </c>
      <c r="DYN42" t="s">
        <v>5561</v>
      </c>
      <c r="DYO42" t="s">
        <v>5561</v>
      </c>
      <c r="DYP42" t="s">
        <v>5561</v>
      </c>
      <c r="DYQ42" t="s">
        <v>5561</v>
      </c>
      <c r="DYR42" t="s">
        <v>5561</v>
      </c>
      <c r="DYS42" t="s">
        <v>5561</v>
      </c>
      <c r="DYT42" t="s">
        <v>5561</v>
      </c>
      <c r="DYU42" t="s">
        <v>5562</v>
      </c>
      <c r="DYV42" t="s">
        <v>5562</v>
      </c>
      <c r="DYW42" t="s">
        <v>5562</v>
      </c>
      <c r="DYX42" t="s">
        <v>5561</v>
      </c>
      <c r="DYY42" t="s">
        <v>5561</v>
      </c>
      <c r="DYZ42" t="s">
        <v>5562</v>
      </c>
      <c r="DZA42" t="s">
        <v>5561</v>
      </c>
      <c r="DZB42" t="s">
        <v>5561</v>
      </c>
      <c r="DZC42" t="s">
        <v>5562</v>
      </c>
      <c r="DZD42" t="s">
        <v>5561</v>
      </c>
      <c r="DZE42" t="s">
        <v>5562</v>
      </c>
      <c r="DZF42" t="s">
        <v>5562</v>
      </c>
      <c r="DZG42" t="s">
        <v>5562</v>
      </c>
      <c r="DZH42" t="s">
        <v>5562</v>
      </c>
      <c r="DZI42" t="s">
        <v>5561</v>
      </c>
      <c r="DZJ42" t="s">
        <v>5561</v>
      </c>
      <c r="DZK42" t="s">
        <v>5561</v>
      </c>
      <c r="DZL42" t="s">
        <v>5562</v>
      </c>
      <c r="DZM42" t="s">
        <v>5561</v>
      </c>
      <c r="DZN42" t="s">
        <v>5561</v>
      </c>
      <c r="DZO42" t="s">
        <v>5561</v>
      </c>
      <c r="DZP42" t="s">
        <v>5562</v>
      </c>
      <c r="DZQ42" t="s">
        <v>5562</v>
      </c>
      <c r="DZR42" t="s">
        <v>5562</v>
      </c>
      <c r="DZS42" t="s">
        <v>5562</v>
      </c>
      <c r="DZT42" t="s">
        <v>5561</v>
      </c>
      <c r="DZU42" t="s">
        <v>5561</v>
      </c>
      <c r="DZV42" t="s">
        <v>5561</v>
      </c>
      <c r="DZW42" t="s">
        <v>5562</v>
      </c>
      <c r="DZX42" t="s">
        <v>5561</v>
      </c>
      <c r="DZY42" t="s">
        <v>5561</v>
      </c>
      <c r="DZZ42" t="s">
        <v>5562</v>
      </c>
      <c r="EAA42" t="s">
        <v>5562</v>
      </c>
      <c r="EAB42" t="s">
        <v>5562</v>
      </c>
      <c r="EAC42" t="s">
        <v>5562</v>
      </c>
      <c r="EAD42" t="s">
        <v>5561</v>
      </c>
      <c r="EAE42" t="s">
        <v>5562</v>
      </c>
      <c r="EAF42" t="s">
        <v>5562</v>
      </c>
      <c r="EAG42" t="s">
        <v>5562</v>
      </c>
      <c r="EAH42" t="s">
        <v>5561</v>
      </c>
      <c r="EAI42" t="s">
        <v>5561</v>
      </c>
      <c r="EAJ42" t="s">
        <v>5562</v>
      </c>
      <c r="EAK42" t="s">
        <v>5562</v>
      </c>
      <c r="EAL42" t="s">
        <v>5562</v>
      </c>
      <c r="EAM42" t="s">
        <v>5561</v>
      </c>
      <c r="EAN42" t="s">
        <v>5562</v>
      </c>
      <c r="EAO42" t="s">
        <v>5562</v>
      </c>
      <c r="EAP42" t="s">
        <v>5562</v>
      </c>
      <c r="EAQ42" t="s">
        <v>5562</v>
      </c>
      <c r="EAR42" t="s">
        <v>5562</v>
      </c>
      <c r="EAS42" t="s">
        <v>5562</v>
      </c>
      <c r="EAT42" t="s">
        <v>5562</v>
      </c>
      <c r="EAU42" t="s">
        <v>5562</v>
      </c>
      <c r="EAV42" t="s">
        <v>5562</v>
      </c>
      <c r="EAW42" t="s">
        <v>5562</v>
      </c>
      <c r="EAX42" t="s">
        <v>5562</v>
      </c>
      <c r="EAY42" t="s">
        <v>5562</v>
      </c>
      <c r="EAZ42" t="s">
        <v>5562</v>
      </c>
      <c r="EBA42" t="s">
        <v>5562</v>
      </c>
      <c r="EBB42" t="s">
        <v>5561</v>
      </c>
      <c r="EBC42" t="s">
        <v>5561</v>
      </c>
      <c r="EBD42" t="s">
        <v>5561</v>
      </c>
      <c r="EBE42" t="s">
        <v>5562</v>
      </c>
      <c r="EBF42" t="s">
        <v>5562</v>
      </c>
      <c r="EBG42" t="s">
        <v>5562</v>
      </c>
      <c r="EBH42" t="s">
        <v>5562</v>
      </c>
      <c r="EBI42" t="s">
        <v>5561</v>
      </c>
      <c r="EBJ42" t="s">
        <v>5561</v>
      </c>
      <c r="EBK42" t="s">
        <v>5562</v>
      </c>
      <c r="EBL42" t="s">
        <v>5562</v>
      </c>
      <c r="EBM42" t="s">
        <v>5561</v>
      </c>
      <c r="EBN42" t="s">
        <v>5562</v>
      </c>
      <c r="EBO42" t="s">
        <v>5562</v>
      </c>
      <c r="EBP42" t="s">
        <v>5562</v>
      </c>
      <c r="EBQ42" t="s">
        <v>5561</v>
      </c>
      <c r="EBR42" t="s">
        <v>5561</v>
      </c>
      <c r="EBS42" t="s">
        <v>5561</v>
      </c>
      <c r="EBT42" t="s">
        <v>5561</v>
      </c>
      <c r="EBU42" t="s">
        <v>5561</v>
      </c>
      <c r="EBV42" t="s">
        <v>5561</v>
      </c>
      <c r="EBW42" t="s">
        <v>5562</v>
      </c>
      <c r="EBX42" t="s">
        <v>5562</v>
      </c>
      <c r="EBY42" t="s">
        <v>5561</v>
      </c>
      <c r="EBZ42" t="s">
        <v>5562</v>
      </c>
      <c r="ECA42" t="s">
        <v>5562</v>
      </c>
      <c r="ECB42" t="s">
        <v>5561</v>
      </c>
      <c r="ECC42" t="s">
        <v>5561</v>
      </c>
      <c r="ECD42" t="s">
        <v>5561</v>
      </c>
      <c r="ECE42" t="s">
        <v>5562</v>
      </c>
      <c r="ECF42" t="s">
        <v>5561</v>
      </c>
      <c r="ECG42" t="s">
        <v>5562</v>
      </c>
      <c r="ECH42" t="s">
        <v>5562</v>
      </c>
      <c r="ECI42" t="s">
        <v>5562</v>
      </c>
      <c r="ECJ42" t="s">
        <v>5561</v>
      </c>
      <c r="ECK42" t="s">
        <v>5562</v>
      </c>
      <c r="ECL42" t="s">
        <v>5561</v>
      </c>
      <c r="ECM42" t="s">
        <v>5562</v>
      </c>
      <c r="ECN42" t="s">
        <v>5561</v>
      </c>
      <c r="ECO42" t="s">
        <v>5562</v>
      </c>
      <c r="ECP42" t="s">
        <v>5561</v>
      </c>
      <c r="ECQ42" t="s">
        <v>5561</v>
      </c>
      <c r="ECR42" t="s">
        <v>5561</v>
      </c>
      <c r="ECS42" t="s">
        <v>5561</v>
      </c>
      <c r="ECT42" t="s">
        <v>5561</v>
      </c>
      <c r="ECU42" t="s">
        <v>5562</v>
      </c>
      <c r="ECV42" t="s">
        <v>5</v>
      </c>
      <c r="ECW42" t="s">
        <v>5562</v>
      </c>
      <c r="ECX42" t="s">
        <v>5561</v>
      </c>
      <c r="ECY42" t="s">
        <v>5562</v>
      </c>
      <c r="ECZ42" t="s">
        <v>5562</v>
      </c>
      <c r="EDA42" t="s">
        <v>5561</v>
      </c>
      <c r="EDB42" t="s">
        <v>5562</v>
      </c>
      <c r="EDC42" t="s">
        <v>5562</v>
      </c>
      <c r="EDD42" t="s">
        <v>5561</v>
      </c>
      <c r="EDE42" t="s">
        <v>5562</v>
      </c>
      <c r="EDF42" t="s">
        <v>5562</v>
      </c>
      <c r="EDG42" t="s">
        <v>5561</v>
      </c>
      <c r="EDH42" t="s">
        <v>5562</v>
      </c>
      <c r="EDI42" t="s">
        <v>5562</v>
      </c>
      <c r="EDJ42" t="s">
        <v>5561</v>
      </c>
      <c r="EDK42" t="s">
        <v>5562</v>
      </c>
      <c r="EDL42" t="s">
        <v>5562</v>
      </c>
      <c r="EDM42" t="s">
        <v>5561</v>
      </c>
      <c r="EDN42" t="s">
        <v>5562</v>
      </c>
      <c r="EDO42" t="s">
        <v>5561</v>
      </c>
      <c r="EDP42" t="s">
        <v>5562</v>
      </c>
      <c r="EDQ42" t="s">
        <v>5562</v>
      </c>
      <c r="EDR42" t="s">
        <v>5562</v>
      </c>
      <c r="EDS42" t="s">
        <v>5561</v>
      </c>
      <c r="EDT42" t="s">
        <v>5561</v>
      </c>
      <c r="EDU42" t="s">
        <v>5561</v>
      </c>
      <c r="EDV42" t="s">
        <v>5561</v>
      </c>
      <c r="EDW42" t="s">
        <v>5561</v>
      </c>
      <c r="EDX42" t="s">
        <v>5562</v>
      </c>
      <c r="EDY42" t="s">
        <v>5562</v>
      </c>
      <c r="EDZ42" t="s">
        <v>5562</v>
      </c>
      <c r="EEA42" t="s">
        <v>5561</v>
      </c>
      <c r="EEB42" t="s">
        <v>5562</v>
      </c>
      <c r="EEC42" t="s">
        <v>5562</v>
      </c>
      <c r="EED42" t="s">
        <v>5562</v>
      </c>
      <c r="EEE42" t="s">
        <v>5561</v>
      </c>
      <c r="EEF42" t="s">
        <v>5562</v>
      </c>
      <c r="EEG42" t="s">
        <v>5561</v>
      </c>
      <c r="EEH42" t="s">
        <v>5562</v>
      </c>
      <c r="EEI42" t="s">
        <v>5562</v>
      </c>
      <c r="EEJ42" t="s">
        <v>5561</v>
      </c>
      <c r="EEK42" t="s">
        <v>5561</v>
      </c>
      <c r="EEL42" t="s">
        <v>5562</v>
      </c>
      <c r="EEM42" t="s">
        <v>5562</v>
      </c>
      <c r="EEN42" t="s">
        <v>5561</v>
      </c>
      <c r="EEO42" t="s">
        <v>5561</v>
      </c>
      <c r="EEP42" t="s">
        <v>5561</v>
      </c>
      <c r="EEQ42" t="s">
        <v>5562</v>
      </c>
      <c r="EER42" t="s">
        <v>5562</v>
      </c>
      <c r="EES42" t="s">
        <v>5561</v>
      </c>
      <c r="EET42" t="s">
        <v>5561</v>
      </c>
      <c r="EEU42" t="s">
        <v>5561</v>
      </c>
      <c r="EEV42" t="s">
        <v>5562</v>
      </c>
      <c r="EEW42" t="s">
        <v>5562</v>
      </c>
      <c r="EEX42" t="s">
        <v>5562</v>
      </c>
      <c r="EEY42" t="s">
        <v>5562</v>
      </c>
      <c r="EEZ42" t="s">
        <v>5562</v>
      </c>
      <c r="EFA42" t="s">
        <v>5562</v>
      </c>
      <c r="EFB42" t="s">
        <v>5561</v>
      </c>
      <c r="EFC42" t="s">
        <v>5562</v>
      </c>
      <c r="EFD42" t="s">
        <v>5561</v>
      </c>
      <c r="EFE42" t="s">
        <v>5562</v>
      </c>
      <c r="EFF42" t="s">
        <v>5561</v>
      </c>
      <c r="EFG42" t="s">
        <v>5562</v>
      </c>
      <c r="EFH42" t="s">
        <v>5562</v>
      </c>
      <c r="EFI42" t="s">
        <v>5562</v>
      </c>
      <c r="EFJ42" t="s">
        <v>5561</v>
      </c>
      <c r="EFK42" t="s">
        <v>5561</v>
      </c>
      <c r="EFL42" t="s">
        <v>5562</v>
      </c>
      <c r="EFM42" t="s">
        <v>5562</v>
      </c>
      <c r="EFN42" t="s">
        <v>5561</v>
      </c>
      <c r="EFO42" t="s">
        <v>5561</v>
      </c>
      <c r="EFP42" t="s">
        <v>5562</v>
      </c>
      <c r="EFQ42" t="s">
        <v>5561</v>
      </c>
      <c r="EFR42" t="s">
        <v>5561</v>
      </c>
      <c r="EFS42" t="s">
        <v>5561</v>
      </c>
      <c r="EFT42" t="s">
        <v>5561</v>
      </c>
      <c r="EFU42" t="s">
        <v>5562</v>
      </c>
      <c r="EFV42" t="s">
        <v>5561</v>
      </c>
      <c r="EFW42" t="s">
        <v>5561</v>
      </c>
      <c r="EFX42" t="s">
        <v>5561</v>
      </c>
      <c r="EFY42" t="s">
        <v>5561</v>
      </c>
      <c r="EFZ42" t="s">
        <v>5561</v>
      </c>
      <c r="EGA42" t="s">
        <v>5561</v>
      </c>
      <c r="EGB42" t="s">
        <v>5561</v>
      </c>
      <c r="EGC42" t="s">
        <v>5561</v>
      </c>
      <c r="EGD42" t="s">
        <v>5561</v>
      </c>
      <c r="EGE42" t="s">
        <v>5561</v>
      </c>
      <c r="EGF42" t="s">
        <v>5561</v>
      </c>
      <c r="EGG42" t="s">
        <v>5561</v>
      </c>
      <c r="EGH42" t="s">
        <v>5561</v>
      </c>
      <c r="EGI42" t="s">
        <v>5561</v>
      </c>
      <c r="EGJ42" t="s">
        <v>5561</v>
      </c>
      <c r="EGK42" t="s">
        <v>5561</v>
      </c>
      <c r="EGL42" t="s">
        <v>5561</v>
      </c>
      <c r="EGM42" t="s">
        <v>5561</v>
      </c>
      <c r="EGN42" t="s">
        <v>5561</v>
      </c>
      <c r="EGO42" t="s">
        <v>5561</v>
      </c>
      <c r="EGP42" t="s">
        <v>5561</v>
      </c>
      <c r="EGQ42" t="s">
        <v>5561</v>
      </c>
      <c r="EGR42" t="s">
        <v>5561</v>
      </c>
      <c r="EGS42" t="s">
        <v>5561</v>
      </c>
      <c r="EGT42" t="s">
        <v>5561</v>
      </c>
      <c r="EGU42" t="s">
        <v>5561</v>
      </c>
      <c r="EGV42" t="s">
        <v>5561</v>
      </c>
      <c r="EGW42" t="s">
        <v>5561</v>
      </c>
      <c r="EGX42" t="s">
        <v>5561</v>
      </c>
      <c r="EGY42" t="s">
        <v>5561</v>
      </c>
      <c r="EGZ42" t="s">
        <v>5561</v>
      </c>
      <c r="EHA42" t="s">
        <v>5561</v>
      </c>
      <c r="EHB42" t="s">
        <v>5561</v>
      </c>
      <c r="EHC42" t="s">
        <v>5561</v>
      </c>
      <c r="EHD42" t="s">
        <v>5561</v>
      </c>
      <c r="EHE42" t="s">
        <v>5561</v>
      </c>
      <c r="EHF42" t="s">
        <v>5561</v>
      </c>
      <c r="EHG42" t="s">
        <v>5561</v>
      </c>
      <c r="EHH42" t="s">
        <v>5561</v>
      </c>
      <c r="EHI42" t="s">
        <v>5561</v>
      </c>
      <c r="EHJ42" t="s">
        <v>5561</v>
      </c>
      <c r="EHK42" t="s">
        <v>5561</v>
      </c>
      <c r="EHL42" t="s">
        <v>5561</v>
      </c>
      <c r="EHM42" t="s">
        <v>5561</v>
      </c>
      <c r="EHN42" t="s">
        <v>5561</v>
      </c>
      <c r="EHO42" t="s">
        <v>5561</v>
      </c>
      <c r="EHP42" t="s">
        <v>5561</v>
      </c>
      <c r="EHQ42" t="s">
        <v>5561</v>
      </c>
      <c r="EHR42" t="s">
        <v>5561</v>
      </c>
      <c r="EHS42" t="s">
        <v>5562</v>
      </c>
      <c r="EHT42" t="s">
        <v>5561</v>
      </c>
      <c r="EHU42" t="s">
        <v>5561</v>
      </c>
      <c r="EHV42" t="s">
        <v>5561</v>
      </c>
      <c r="EHW42" t="s">
        <v>5561</v>
      </c>
      <c r="EHX42" t="s">
        <v>5561</v>
      </c>
      <c r="EHY42" t="s">
        <v>5561</v>
      </c>
      <c r="EHZ42" t="s">
        <v>5561</v>
      </c>
      <c r="EIA42" t="s">
        <v>5561</v>
      </c>
      <c r="EIB42" t="s">
        <v>5561</v>
      </c>
      <c r="EIC42" t="s">
        <v>5561</v>
      </c>
      <c r="EID42" t="s">
        <v>5561</v>
      </c>
      <c r="EIE42" t="s">
        <v>5561</v>
      </c>
      <c r="EIF42" t="s">
        <v>5561</v>
      </c>
      <c r="EIG42" t="s">
        <v>5561</v>
      </c>
      <c r="EIH42" t="s">
        <v>5561</v>
      </c>
      <c r="EII42" t="s">
        <v>5561</v>
      </c>
      <c r="EIJ42" t="s">
        <v>5561</v>
      </c>
      <c r="EIK42" t="s">
        <v>5561</v>
      </c>
      <c r="EIL42" t="s">
        <v>5561</v>
      </c>
      <c r="EIM42" t="s">
        <v>5561</v>
      </c>
      <c r="EIN42" t="s">
        <v>5561</v>
      </c>
      <c r="EIO42" t="s">
        <v>5561</v>
      </c>
      <c r="EIP42" t="s">
        <v>5561</v>
      </c>
      <c r="EIQ42" t="s">
        <v>5561</v>
      </c>
      <c r="EIR42" t="s">
        <v>5561</v>
      </c>
      <c r="EIS42" t="s">
        <v>5561</v>
      </c>
      <c r="EIT42" t="s">
        <v>5561</v>
      </c>
      <c r="EIU42" t="s">
        <v>5561</v>
      </c>
      <c r="EIV42" t="s">
        <v>5561</v>
      </c>
      <c r="EIW42" t="s">
        <v>5561</v>
      </c>
      <c r="EIX42" t="s">
        <v>5561</v>
      </c>
      <c r="EIY42" t="s">
        <v>5561</v>
      </c>
      <c r="EIZ42" t="s">
        <v>5561</v>
      </c>
      <c r="EJA42" t="s">
        <v>5561</v>
      </c>
      <c r="EJB42" t="s">
        <v>5561</v>
      </c>
      <c r="EJC42" t="s">
        <v>5561</v>
      </c>
      <c r="EJD42" t="s">
        <v>5561</v>
      </c>
      <c r="EJE42" t="s">
        <v>5561</v>
      </c>
      <c r="EJF42" t="s">
        <v>5561</v>
      </c>
      <c r="EJG42" t="s">
        <v>5561</v>
      </c>
      <c r="EJH42" t="s">
        <v>5561</v>
      </c>
      <c r="EJI42" t="s">
        <v>5561</v>
      </c>
      <c r="EJJ42" t="s">
        <v>5561</v>
      </c>
      <c r="EJK42" t="s">
        <v>5561</v>
      </c>
      <c r="EJL42" t="s">
        <v>5561</v>
      </c>
      <c r="EJM42" t="s">
        <v>5561</v>
      </c>
      <c r="EJN42" t="s">
        <v>5561</v>
      </c>
      <c r="EJO42" t="s">
        <v>5561</v>
      </c>
      <c r="EJP42" t="s">
        <v>5561</v>
      </c>
      <c r="EJQ42" t="s">
        <v>5561</v>
      </c>
      <c r="EJR42" t="s">
        <v>5561</v>
      </c>
      <c r="EJS42" t="s">
        <v>5561</v>
      </c>
      <c r="EJT42" t="s">
        <v>5561</v>
      </c>
      <c r="EJU42" t="s">
        <v>5561</v>
      </c>
      <c r="EJV42" t="s">
        <v>5561</v>
      </c>
      <c r="EJW42" t="s">
        <v>5561</v>
      </c>
      <c r="EJX42" t="s">
        <v>5561</v>
      </c>
      <c r="EJY42" t="s">
        <v>5561</v>
      </c>
      <c r="EJZ42" t="s">
        <v>5562</v>
      </c>
      <c r="EKA42" t="s">
        <v>5561</v>
      </c>
      <c r="EKB42" t="s">
        <v>5561</v>
      </c>
      <c r="EKC42" t="s">
        <v>5561</v>
      </c>
      <c r="EKD42" t="s">
        <v>5561</v>
      </c>
      <c r="EKE42" t="s">
        <v>5561</v>
      </c>
      <c r="EKF42" t="s">
        <v>5561</v>
      </c>
      <c r="EKG42" t="s">
        <v>5561</v>
      </c>
      <c r="EKH42" t="s">
        <v>5561</v>
      </c>
      <c r="EKI42" t="s">
        <v>5561</v>
      </c>
      <c r="EKJ42" t="s">
        <v>5561</v>
      </c>
      <c r="EKK42" t="s">
        <v>5561</v>
      </c>
      <c r="EKL42" t="s">
        <v>5561</v>
      </c>
      <c r="EKM42" t="s">
        <v>5561</v>
      </c>
      <c r="EKN42" t="s">
        <v>5561</v>
      </c>
      <c r="EKO42" t="s">
        <v>5561</v>
      </c>
      <c r="EKP42" t="s">
        <v>5561</v>
      </c>
      <c r="EKQ42" t="s">
        <v>5561</v>
      </c>
      <c r="EKR42" t="s">
        <v>5561</v>
      </c>
      <c r="EKS42" t="s">
        <v>5561</v>
      </c>
      <c r="EKT42" t="s">
        <v>5561</v>
      </c>
      <c r="EKU42" t="s">
        <v>5561</v>
      </c>
      <c r="EKV42" t="s">
        <v>5561</v>
      </c>
      <c r="EKW42" t="s">
        <v>5561</v>
      </c>
      <c r="EKX42" t="s">
        <v>5561</v>
      </c>
      <c r="EKY42" t="s">
        <v>5561</v>
      </c>
      <c r="EKZ42" t="s">
        <v>5561</v>
      </c>
      <c r="ELA42" t="s">
        <v>5561</v>
      </c>
      <c r="ELB42" t="s">
        <v>5561</v>
      </c>
      <c r="ELC42" t="s">
        <v>5561</v>
      </c>
      <c r="ELD42" t="s">
        <v>5562</v>
      </c>
      <c r="ELE42" t="s">
        <v>5561</v>
      </c>
      <c r="ELF42" t="s">
        <v>5561</v>
      </c>
      <c r="ELG42" t="s">
        <v>5561</v>
      </c>
      <c r="ELH42" t="s">
        <v>5561</v>
      </c>
      <c r="ELI42" t="s">
        <v>5561</v>
      </c>
      <c r="ELJ42" t="s">
        <v>5562</v>
      </c>
      <c r="ELK42" t="s">
        <v>5561</v>
      </c>
      <c r="ELL42" t="s">
        <v>5562</v>
      </c>
      <c r="ELM42" t="s">
        <v>5561</v>
      </c>
      <c r="ELN42" t="s">
        <v>5561</v>
      </c>
      <c r="ELO42" t="s">
        <v>5561</v>
      </c>
      <c r="ELP42" t="s">
        <v>5561</v>
      </c>
      <c r="ELQ42" t="s">
        <v>5561</v>
      </c>
      <c r="ELR42" t="s">
        <v>5561</v>
      </c>
      <c r="ELS42" t="s">
        <v>5561</v>
      </c>
      <c r="ELT42" t="s">
        <v>5562</v>
      </c>
      <c r="ELU42" t="s">
        <v>5561</v>
      </c>
      <c r="ELV42" t="s">
        <v>5561</v>
      </c>
      <c r="ELW42" t="s">
        <v>5561</v>
      </c>
      <c r="ELX42" t="s">
        <v>5561</v>
      </c>
      <c r="ELY42" t="s">
        <v>5561</v>
      </c>
      <c r="ELZ42" t="s">
        <v>5561</v>
      </c>
      <c r="EMA42" t="s">
        <v>5561</v>
      </c>
      <c r="EMB42" t="s">
        <v>5561</v>
      </c>
      <c r="EMC42" t="s">
        <v>5561</v>
      </c>
      <c r="EMD42" t="s">
        <v>5561</v>
      </c>
      <c r="EME42" t="s">
        <v>5561</v>
      </c>
      <c r="EMF42" t="s">
        <v>5561</v>
      </c>
      <c r="EMG42" t="s">
        <v>5561</v>
      </c>
      <c r="EMH42" t="s">
        <v>5561</v>
      </c>
      <c r="EMI42" t="s">
        <v>5561</v>
      </c>
      <c r="EMJ42" t="s">
        <v>5561</v>
      </c>
      <c r="EMK42" t="s">
        <v>5561</v>
      </c>
      <c r="EML42" t="s">
        <v>5561</v>
      </c>
      <c r="EMM42" t="s">
        <v>5561</v>
      </c>
      <c r="EMN42" t="s">
        <v>5561</v>
      </c>
      <c r="EMO42" t="s">
        <v>5561</v>
      </c>
      <c r="EMP42" t="s">
        <v>5561</v>
      </c>
      <c r="EMQ42" t="s">
        <v>5561</v>
      </c>
      <c r="EMR42" t="s">
        <v>5562</v>
      </c>
      <c r="EMS42" t="s">
        <v>5561</v>
      </c>
      <c r="EMT42" t="s">
        <v>5562</v>
      </c>
      <c r="EMU42" t="s">
        <v>5561</v>
      </c>
      <c r="EMV42" t="s">
        <v>5561</v>
      </c>
      <c r="EMW42" t="s">
        <v>5561</v>
      </c>
      <c r="EMX42" t="s">
        <v>5561</v>
      </c>
      <c r="EMY42" t="s">
        <v>5561</v>
      </c>
      <c r="EMZ42" t="s">
        <v>5561</v>
      </c>
      <c r="ENA42" t="s">
        <v>5562</v>
      </c>
      <c r="ENB42" t="s">
        <v>5561</v>
      </c>
      <c r="ENC42" t="s">
        <v>5562</v>
      </c>
      <c r="END42" t="s">
        <v>5562</v>
      </c>
      <c r="ENE42" t="s">
        <v>5562</v>
      </c>
      <c r="ENF42" t="s">
        <v>5562</v>
      </c>
      <c r="ENG42" t="s">
        <v>5562</v>
      </c>
      <c r="ENH42" t="s">
        <v>5561</v>
      </c>
      <c r="ENI42" t="s">
        <v>5561</v>
      </c>
      <c r="ENJ42" t="s">
        <v>5561</v>
      </c>
      <c r="ENK42" t="s">
        <v>5562</v>
      </c>
      <c r="ENL42" t="s">
        <v>5562</v>
      </c>
      <c r="ENM42" t="s">
        <v>5561</v>
      </c>
      <c r="ENN42" t="s">
        <v>5562</v>
      </c>
      <c r="ENO42" t="s">
        <v>5561</v>
      </c>
      <c r="ENP42" t="s">
        <v>5561</v>
      </c>
      <c r="ENQ42" t="s">
        <v>5561</v>
      </c>
      <c r="ENR42" t="s">
        <v>5562</v>
      </c>
      <c r="ENS42" t="s">
        <v>5561</v>
      </c>
      <c r="ENT42" t="s">
        <v>5561</v>
      </c>
      <c r="ENU42" t="s">
        <v>5562</v>
      </c>
      <c r="ENV42" t="s">
        <v>5562</v>
      </c>
      <c r="ENW42" t="s">
        <v>5561</v>
      </c>
      <c r="ENX42" t="s">
        <v>5562</v>
      </c>
      <c r="ENY42" t="s">
        <v>5562</v>
      </c>
      <c r="ENZ42" t="s">
        <v>5562</v>
      </c>
      <c r="EOA42" t="s">
        <v>5562</v>
      </c>
      <c r="EOB42" t="s">
        <v>5562</v>
      </c>
      <c r="EOC42" t="s">
        <v>5562</v>
      </c>
      <c r="EOD42" t="s">
        <v>5562</v>
      </c>
      <c r="EOE42" t="s">
        <v>5561</v>
      </c>
      <c r="EOF42" t="s">
        <v>5561</v>
      </c>
      <c r="EOG42" t="s">
        <v>5561</v>
      </c>
      <c r="EOH42" t="s">
        <v>5562</v>
      </c>
      <c r="EOI42" t="s">
        <v>5561</v>
      </c>
      <c r="EOJ42" t="s">
        <v>5562</v>
      </c>
      <c r="EOK42" t="s">
        <v>5562</v>
      </c>
      <c r="EOL42" t="s">
        <v>5562</v>
      </c>
      <c r="EOM42" t="s">
        <v>5562</v>
      </c>
      <c r="EON42" t="s">
        <v>5561</v>
      </c>
      <c r="EOO42" t="s">
        <v>5562</v>
      </c>
      <c r="EOP42" t="s">
        <v>5562</v>
      </c>
      <c r="EOQ42" t="s">
        <v>5561</v>
      </c>
      <c r="EOR42" t="s">
        <v>5562</v>
      </c>
      <c r="EOS42" t="s">
        <v>5561</v>
      </c>
      <c r="EOT42" t="s">
        <v>5561</v>
      </c>
      <c r="EOU42" t="s">
        <v>5562</v>
      </c>
      <c r="EOV42" t="s">
        <v>5561</v>
      </c>
      <c r="EOW42" t="s">
        <v>5561</v>
      </c>
      <c r="EOX42" t="s">
        <v>5561</v>
      </c>
      <c r="EOY42" t="s">
        <v>5561</v>
      </c>
      <c r="EOZ42" t="s">
        <v>5</v>
      </c>
      <c r="EPA42" t="s">
        <v>5562</v>
      </c>
      <c r="EPB42" t="s">
        <v>5561</v>
      </c>
      <c r="EPC42" t="s">
        <v>5561</v>
      </c>
      <c r="EPD42" t="s">
        <v>5561</v>
      </c>
      <c r="EPE42" t="s">
        <v>5561</v>
      </c>
      <c r="EPF42" t="s">
        <v>5561</v>
      </c>
      <c r="EPG42" t="s">
        <v>5561</v>
      </c>
      <c r="EPH42" t="s">
        <v>5561</v>
      </c>
      <c r="EPI42" t="s">
        <v>5561</v>
      </c>
      <c r="EPJ42" t="s">
        <v>5561</v>
      </c>
      <c r="EPK42" t="s">
        <v>5561</v>
      </c>
      <c r="EPL42" t="s">
        <v>5562</v>
      </c>
      <c r="EPM42" t="s">
        <v>5562</v>
      </c>
      <c r="EPN42" t="s">
        <v>5561</v>
      </c>
      <c r="EPO42" t="s">
        <v>5562</v>
      </c>
      <c r="EPP42" t="s">
        <v>5561</v>
      </c>
      <c r="EPQ42" t="s">
        <v>5561</v>
      </c>
      <c r="EPR42" t="s">
        <v>5561</v>
      </c>
      <c r="EPS42" t="s">
        <v>5561</v>
      </c>
      <c r="EPT42" t="s">
        <v>5561</v>
      </c>
      <c r="EPU42" t="s">
        <v>5561</v>
      </c>
      <c r="EPV42" t="s">
        <v>5561</v>
      </c>
      <c r="EPW42" t="s">
        <v>5561</v>
      </c>
      <c r="EPX42" t="s">
        <v>5561</v>
      </c>
      <c r="EPY42" t="s">
        <v>5562</v>
      </c>
      <c r="EPZ42" t="s">
        <v>5561</v>
      </c>
      <c r="EQA42" t="s">
        <v>5561</v>
      </c>
      <c r="EQB42" t="s">
        <v>5562</v>
      </c>
      <c r="EQC42" t="s">
        <v>5561</v>
      </c>
      <c r="EQD42" t="s">
        <v>5562</v>
      </c>
      <c r="EQE42" t="s">
        <v>5562</v>
      </c>
      <c r="EQF42" t="s">
        <v>5561</v>
      </c>
      <c r="EQG42" t="s">
        <v>5562</v>
      </c>
      <c r="EQH42" t="s">
        <v>5561</v>
      </c>
      <c r="EQI42" t="s">
        <v>5562</v>
      </c>
      <c r="EQJ42" t="s">
        <v>5561</v>
      </c>
      <c r="EQK42" t="s">
        <v>5561</v>
      </c>
      <c r="EQL42" t="s">
        <v>5562</v>
      </c>
      <c r="EQM42" t="s">
        <v>5561</v>
      </c>
      <c r="EQN42" t="s">
        <v>5561</v>
      </c>
      <c r="EQO42" t="s">
        <v>5562</v>
      </c>
      <c r="EQP42" t="s">
        <v>5561</v>
      </c>
      <c r="EQQ42" t="s">
        <v>5561</v>
      </c>
      <c r="EQR42" t="s">
        <v>5561</v>
      </c>
      <c r="EQS42" t="s">
        <v>5561</v>
      </c>
      <c r="EQT42" t="s">
        <v>5561</v>
      </c>
      <c r="EQU42" t="s">
        <v>5561</v>
      </c>
      <c r="EQV42" t="s">
        <v>5561</v>
      </c>
      <c r="EQW42" t="s">
        <v>5562</v>
      </c>
      <c r="EQX42" t="s">
        <v>5561</v>
      </c>
      <c r="EQY42" t="s">
        <v>5561</v>
      </c>
      <c r="EQZ42" t="s">
        <v>5562</v>
      </c>
      <c r="ERA42" t="s">
        <v>5561</v>
      </c>
      <c r="ERB42" t="s">
        <v>5561</v>
      </c>
      <c r="ERC42" t="s">
        <v>5562</v>
      </c>
      <c r="ERD42" t="s">
        <v>5561</v>
      </c>
      <c r="ERE42" t="s">
        <v>5561</v>
      </c>
      <c r="ERF42" t="s">
        <v>5561</v>
      </c>
      <c r="ERG42" t="s">
        <v>5561</v>
      </c>
      <c r="ERH42" t="s">
        <v>5561</v>
      </c>
      <c r="ERI42" t="s">
        <v>5561</v>
      </c>
      <c r="ERJ42" t="s">
        <v>5561</v>
      </c>
      <c r="ERK42" t="s">
        <v>5561</v>
      </c>
      <c r="ERL42" t="s">
        <v>5561</v>
      </c>
      <c r="ERM42" t="s">
        <v>5561</v>
      </c>
      <c r="ERN42" t="s">
        <v>5561</v>
      </c>
      <c r="ERO42" t="s">
        <v>5561</v>
      </c>
      <c r="ERP42" t="s">
        <v>5561</v>
      </c>
      <c r="ERQ42" t="s">
        <v>5561</v>
      </c>
      <c r="ERR42" t="s">
        <v>5561</v>
      </c>
      <c r="ERS42" t="s">
        <v>5561</v>
      </c>
      <c r="ERT42" t="s">
        <v>5561</v>
      </c>
      <c r="ERU42" t="s">
        <v>5561</v>
      </c>
      <c r="ERV42" t="s">
        <v>5561</v>
      </c>
      <c r="ERW42" t="s">
        <v>5562</v>
      </c>
      <c r="ERX42" t="s">
        <v>5561</v>
      </c>
      <c r="ERY42" t="s">
        <v>5561</v>
      </c>
      <c r="ERZ42" t="s">
        <v>5561</v>
      </c>
      <c r="ESA42" t="s">
        <v>5562</v>
      </c>
      <c r="ESB42" t="s">
        <v>5561</v>
      </c>
      <c r="ESC42" t="s">
        <v>5561</v>
      </c>
      <c r="ESD42" t="s">
        <v>5561</v>
      </c>
      <c r="ESE42" t="s">
        <v>5561</v>
      </c>
      <c r="ESF42" t="s">
        <v>5561</v>
      </c>
      <c r="ESG42" t="s">
        <v>5561</v>
      </c>
      <c r="ESH42" t="s">
        <v>5562</v>
      </c>
      <c r="ESI42" t="s">
        <v>5561</v>
      </c>
      <c r="ESJ42" t="s">
        <v>5562</v>
      </c>
      <c r="ESK42" t="s">
        <v>5561</v>
      </c>
      <c r="ESL42" t="s">
        <v>5561</v>
      </c>
      <c r="ESM42" t="s">
        <v>5561</v>
      </c>
      <c r="ESN42" t="s">
        <v>5561</v>
      </c>
      <c r="ESO42" t="s">
        <v>5561</v>
      </c>
      <c r="ESP42" t="s">
        <v>5561</v>
      </c>
      <c r="ESQ42" t="s">
        <v>5561</v>
      </c>
      <c r="ESR42" t="s">
        <v>5562</v>
      </c>
      <c r="ESS42" t="s">
        <v>5561</v>
      </c>
      <c r="EST42" t="s">
        <v>5562</v>
      </c>
      <c r="ESU42" t="s">
        <v>5561</v>
      </c>
      <c r="ESV42" t="s">
        <v>5561</v>
      </c>
      <c r="ESW42" t="s">
        <v>5562</v>
      </c>
      <c r="ESX42" t="s">
        <v>5561</v>
      </c>
      <c r="ESY42" t="s">
        <v>5561</v>
      </c>
      <c r="ESZ42" t="s">
        <v>5561</v>
      </c>
      <c r="ETA42" t="s">
        <v>5561</v>
      </c>
      <c r="ETB42" t="s">
        <v>5561</v>
      </c>
      <c r="ETC42" t="s">
        <v>5561</v>
      </c>
      <c r="ETD42" t="s">
        <v>5561</v>
      </c>
      <c r="ETE42" t="s">
        <v>5561</v>
      </c>
      <c r="ETF42" t="s">
        <v>5561</v>
      </c>
      <c r="ETG42" t="s">
        <v>5561</v>
      </c>
      <c r="ETH42" t="s">
        <v>5561</v>
      </c>
      <c r="ETI42" t="s">
        <v>5561</v>
      </c>
      <c r="ETJ42" t="s">
        <v>5562</v>
      </c>
      <c r="ETK42" t="s">
        <v>5562</v>
      </c>
      <c r="ETL42" t="s">
        <v>5561</v>
      </c>
      <c r="ETM42" t="s">
        <v>5561</v>
      </c>
      <c r="ETN42" t="s">
        <v>5561</v>
      </c>
      <c r="ETO42" t="s">
        <v>5561</v>
      </c>
      <c r="ETP42" t="s">
        <v>5562</v>
      </c>
      <c r="ETQ42" t="s">
        <v>5561</v>
      </c>
      <c r="ETR42" t="s">
        <v>5562</v>
      </c>
      <c r="ETS42" t="s">
        <v>5562</v>
      </c>
      <c r="ETT42" t="s">
        <v>5561</v>
      </c>
      <c r="ETU42" t="s">
        <v>5561</v>
      </c>
      <c r="ETV42" t="s">
        <v>5562</v>
      </c>
      <c r="ETW42" t="s">
        <v>5561</v>
      </c>
      <c r="ETX42" t="s">
        <v>5561</v>
      </c>
      <c r="ETY42" t="s">
        <v>5561</v>
      </c>
      <c r="ETZ42" t="s">
        <v>5561</v>
      </c>
      <c r="EUA42" t="s">
        <v>5561</v>
      </c>
      <c r="EUB42" t="s">
        <v>5562</v>
      </c>
      <c r="EUC42" t="s">
        <v>5561</v>
      </c>
      <c r="EUD42" t="s">
        <v>5561</v>
      </c>
      <c r="EUE42" t="s">
        <v>5561</v>
      </c>
      <c r="EUF42" t="s">
        <v>5561</v>
      </c>
      <c r="EUG42" t="s">
        <v>5561</v>
      </c>
      <c r="EUH42" t="s">
        <v>5562</v>
      </c>
      <c r="EUI42" t="s">
        <v>5561</v>
      </c>
      <c r="EUJ42" t="s">
        <v>5562</v>
      </c>
      <c r="EUK42" t="s">
        <v>5562</v>
      </c>
      <c r="EUL42" t="s">
        <v>5561</v>
      </c>
      <c r="EUM42" t="s">
        <v>5</v>
      </c>
      <c r="EUN42" t="s">
        <v>5</v>
      </c>
      <c r="EUO42" t="s">
        <v>5561</v>
      </c>
      <c r="EUP42" t="s">
        <v>5561</v>
      </c>
      <c r="EUQ42" t="s">
        <v>5562</v>
      </c>
      <c r="EUR42" t="s">
        <v>5</v>
      </c>
      <c r="EUS42" t="s">
        <v>5562</v>
      </c>
      <c r="EUT42" t="s">
        <v>5562</v>
      </c>
      <c r="EUU42" t="s">
        <v>5561</v>
      </c>
      <c r="EUV42" t="s">
        <v>5561</v>
      </c>
      <c r="EUW42" t="s">
        <v>5561</v>
      </c>
      <c r="EUX42" t="s">
        <v>5562</v>
      </c>
      <c r="EUY42" t="s">
        <v>5561</v>
      </c>
      <c r="EUZ42" t="s">
        <v>5</v>
      </c>
      <c r="EVA42" t="s">
        <v>5561</v>
      </c>
      <c r="EVB42" t="s">
        <v>5561</v>
      </c>
      <c r="EVC42" t="s">
        <v>5561</v>
      </c>
      <c r="EVD42" t="s">
        <v>5562</v>
      </c>
      <c r="EVE42" t="s">
        <v>5562</v>
      </c>
      <c r="EVF42" t="s">
        <v>5561</v>
      </c>
      <c r="EVG42" t="s">
        <v>5561</v>
      </c>
      <c r="EVH42" t="s">
        <v>5561</v>
      </c>
      <c r="EVI42" t="s">
        <v>5562</v>
      </c>
      <c r="EVJ42" t="s">
        <v>5562</v>
      </c>
      <c r="EVK42" t="s">
        <v>5562</v>
      </c>
      <c r="EVL42" t="s">
        <v>5561</v>
      </c>
      <c r="EVM42" t="s">
        <v>5562</v>
      </c>
      <c r="EVN42" t="s">
        <v>5562</v>
      </c>
      <c r="EVO42" t="s">
        <v>5561</v>
      </c>
      <c r="EVP42" t="s">
        <v>5562</v>
      </c>
      <c r="EVQ42" t="s">
        <v>5562</v>
      </c>
      <c r="EVR42" t="s">
        <v>5562</v>
      </c>
      <c r="EVS42" t="s">
        <v>5561</v>
      </c>
      <c r="EVT42" t="s">
        <v>5561</v>
      </c>
      <c r="EVU42" t="s">
        <v>5562</v>
      </c>
      <c r="EVV42" t="s">
        <v>5561</v>
      </c>
      <c r="EVW42" t="s">
        <v>5561</v>
      </c>
      <c r="EVX42" t="s">
        <v>5561</v>
      </c>
      <c r="EVY42" t="s">
        <v>5561</v>
      </c>
      <c r="EVZ42" t="s">
        <v>5562</v>
      </c>
      <c r="EWA42" t="s">
        <v>5561</v>
      </c>
      <c r="EWB42" t="s">
        <v>5561</v>
      </c>
      <c r="EWC42" t="s">
        <v>5562</v>
      </c>
      <c r="EWD42" t="s">
        <v>5562</v>
      </c>
      <c r="EWE42" t="s">
        <v>5562</v>
      </c>
      <c r="EWF42" t="s">
        <v>5562</v>
      </c>
      <c r="EWG42" t="s">
        <v>5562</v>
      </c>
      <c r="EWH42" t="s">
        <v>5561</v>
      </c>
      <c r="EWI42" t="s">
        <v>5561</v>
      </c>
      <c r="EWJ42" t="s">
        <v>5561</v>
      </c>
      <c r="EWK42" t="s">
        <v>5561</v>
      </c>
      <c r="EWL42" t="s">
        <v>5561</v>
      </c>
      <c r="EWM42" t="s">
        <v>5562</v>
      </c>
      <c r="EWN42" t="s">
        <v>5562</v>
      </c>
      <c r="EWO42" t="s">
        <v>5562</v>
      </c>
      <c r="EWP42" t="s">
        <v>5561</v>
      </c>
      <c r="EWQ42" t="s">
        <v>5561</v>
      </c>
      <c r="EWR42" t="s">
        <v>5561</v>
      </c>
      <c r="EWS42" t="s">
        <v>5561</v>
      </c>
      <c r="EWT42" t="s">
        <v>5562</v>
      </c>
      <c r="EWU42" t="s">
        <v>5562</v>
      </c>
      <c r="EWV42" t="s">
        <v>5561</v>
      </c>
      <c r="EWW42" t="s">
        <v>5561</v>
      </c>
      <c r="EWX42" t="s">
        <v>5561</v>
      </c>
      <c r="EWY42" t="s">
        <v>5561</v>
      </c>
      <c r="EWZ42" t="s">
        <v>5562</v>
      </c>
      <c r="EXA42" t="s">
        <v>5562</v>
      </c>
      <c r="EXB42" t="s">
        <v>5561</v>
      </c>
      <c r="EXC42" t="s">
        <v>5562</v>
      </c>
      <c r="EXD42" t="s">
        <v>5561</v>
      </c>
      <c r="EXE42" t="s">
        <v>5562</v>
      </c>
      <c r="EXF42" t="s">
        <v>5562</v>
      </c>
      <c r="EXG42" t="s">
        <v>5562</v>
      </c>
      <c r="EXH42" t="s">
        <v>5561</v>
      </c>
      <c r="EXI42" t="s">
        <v>5562</v>
      </c>
      <c r="EXJ42" t="s">
        <v>5562</v>
      </c>
      <c r="EXK42" t="s">
        <v>5561</v>
      </c>
      <c r="EXL42" t="s">
        <v>5562</v>
      </c>
      <c r="EXM42" t="s">
        <v>5</v>
      </c>
      <c r="EXN42" t="s">
        <v>5562</v>
      </c>
      <c r="EXO42" t="s">
        <v>5561</v>
      </c>
      <c r="EXP42" t="s">
        <v>5562</v>
      </c>
      <c r="EXQ42" t="s">
        <v>5561</v>
      </c>
      <c r="EXR42" t="s">
        <v>5561</v>
      </c>
      <c r="EXS42" t="s">
        <v>5561</v>
      </c>
      <c r="EXT42" t="s">
        <v>5</v>
      </c>
      <c r="EXU42" t="s">
        <v>5561</v>
      </c>
      <c r="EXV42" t="s">
        <v>5561</v>
      </c>
      <c r="EXW42" t="s">
        <v>5562</v>
      </c>
      <c r="EXX42" t="s">
        <v>5561</v>
      </c>
      <c r="EXY42" t="s">
        <v>5561</v>
      </c>
      <c r="EXZ42" t="s">
        <v>5562</v>
      </c>
      <c r="EYA42" t="s">
        <v>5562</v>
      </c>
      <c r="EYB42" t="s">
        <v>5562</v>
      </c>
      <c r="EYC42" t="s">
        <v>5562</v>
      </c>
      <c r="EYD42" t="s">
        <v>5562</v>
      </c>
      <c r="EYE42" t="s">
        <v>5561</v>
      </c>
      <c r="EYF42" t="s">
        <v>5561</v>
      </c>
      <c r="EYG42" t="s">
        <v>5562</v>
      </c>
      <c r="EYH42" t="s">
        <v>5562</v>
      </c>
      <c r="EYI42" t="s">
        <v>5562</v>
      </c>
      <c r="EYJ42" t="s">
        <v>5562</v>
      </c>
      <c r="EYK42" t="s">
        <v>5562</v>
      </c>
      <c r="EYL42" t="s">
        <v>5561</v>
      </c>
      <c r="EYM42" t="s">
        <v>5562</v>
      </c>
      <c r="EYN42" t="s">
        <v>5562</v>
      </c>
      <c r="EYO42" t="s">
        <v>5561</v>
      </c>
      <c r="EYP42" t="s">
        <v>5562</v>
      </c>
      <c r="EYQ42" t="s">
        <v>5562</v>
      </c>
      <c r="EYR42" t="s">
        <v>5562</v>
      </c>
      <c r="EYS42" t="s">
        <v>5562</v>
      </c>
      <c r="EYT42" t="s">
        <v>5561</v>
      </c>
      <c r="EYU42" t="s">
        <v>5562</v>
      </c>
      <c r="EYV42" t="s">
        <v>5562</v>
      </c>
      <c r="EYW42" t="s">
        <v>5562</v>
      </c>
      <c r="EYX42" t="s">
        <v>5562</v>
      </c>
      <c r="EYY42" t="s">
        <v>5561</v>
      </c>
      <c r="EYZ42" t="s">
        <v>5561</v>
      </c>
      <c r="EZA42" t="s">
        <v>5562</v>
      </c>
      <c r="EZB42" t="s">
        <v>5</v>
      </c>
      <c r="EZC42" t="s">
        <v>5561</v>
      </c>
      <c r="EZD42" t="s">
        <v>5561</v>
      </c>
      <c r="EZE42" t="s">
        <v>5561</v>
      </c>
      <c r="EZF42" t="s">
        <v>5562</v>
      </c>
      <c r="EZG42" t="s">
        <v>5562</v>
      </c>
      <c r="EZH42" t="s">
        <v>5562</v>
      </c>
      <c r="EZI42" t="s">
        <v>5561</v>
      </c>
      <c r="EZJ42" t="s">
        <v>5562</v>
      </c>
      <c r="EZK42" t="s">
        <v>5561</v>
      </c>
      <c r="EZL42" t="s">
        <v>5561</v>
      </c>
      <c r="EZM42" t="s">
        <v>5561</v>
      </c>
      <c r="EZN42" t="s">
        <v>5561</v>
      </c>
      <c r="EZO42" t="s">
        <v>5561</v>
      </c>
      <c r="EZP42" t="s">
        <v>5561</v>
      </c>
      <c r="EZQ42" t="s">
        <v>5562</v>
      </c>
      <c r="EZR42" t="s">
        <v>5561</v>
      </c>
      <c r="EZS42" t="s">
        <v>5561</v>
      </c>
      <c r="EZT42" t="s">
        <v>5561</v>
      </c>
      <c r="EZU42" t="s">
        <v>5561</v>
      </c>
      <c r="EZV42" t="s">
        <v>5561</v>
      </c>
      <c r="EZW42" t="s">
        <v>5561</v>
      </c>
      <c r="EZX42" t="s">
        <v>5562</v>
      </c>
      <c r="EZY42" t="s">
        <v>5561</v>
      </c>
      <c r="EZZ42" t="s">
        <v>5562</v>
      </c>
      <c r="FAA42" t="s">
        <v>5561</v>
      </c>
      <c r="FAB42" t="s">
        <v>5562</v>
      </c>
      <c r="FAC42" t="s">
        <v>5561</v>
      </c>
      <c r="FAD42" t="s">
        <v>5561</v>
      </c>
      <c r="FAE42" t="s">
        <v>5</v>
      </c>
      <c r="FAF42" t="s">
        <v>5561</v>
      </c>
      <c r="FAG42" t="s">
        <v>5561</v>
      </c>
      <c r="FAH42" t="s">
        <v>5561</v>
      </c>
      <c r="FAI42" t="s">
        <v>5561</v>
      </c>
      <c r="FAJ42" t="s">
        <v>5561</v>
      </c>
      <c r="FAK42" t="s">
        <v>5562</v>
      </c>
      <c r="FAL42" t="s">
        <v>5562</v>
      </c>
      <c r="FAM42" t="s">
        <v>5562</v>
      </c>
      <c r="FAN42" t="s">
        <v>5562</v>
      </c>
      <c r="FAO42" t="s">
        <v>5562</v>
      </c>
      <c r="FAP42" t="s">
        <v>5561</v>
      </c>
      <c r="FAQ42" t="s">
        <v>5562</v>
      </c>
      <c r="FAR42" t="s">
        <v>5562</v>
      </c>
      <c r="FAS42" t="s">
        <v>5562</v>
      </c>
      <c r="FAT42" t="s">
        <v>5561</v>
      </c>
      <c r="FAU42" t="s">
        <v>5561</v>
      </c>
      <c r="FAV42" t="s">
        <v>5562</v>
      </c>
      <c r="FAW42" t="s">
        <v>5562</v>
      </c>
      <c r="FAX42" t="s">
        <v>5561</v>
      </c>
      <c r="FAY42" t="s">
        <v>5562</v>
      </c>
      <c r="FAZ42" t="s">
        <v>5561</v>
      </c>
      <c r="FBA42" t="s">
        <v>5561</v>
      </c>
      <c r="FBB42" t="s">
        <v>5562</v>
      </c>
      <c r="FBC42" t="s">
        <v>5561</v>
      </c>
      <c r="FBD42" t="s">
        <v>5562</v>
      </c>
      <c r="FBE42" t="s">
        <v>5562</v>
      </c>
      <c r="FBF42" t="s">
        <v>5561</v>
      </c>
      <c r="FBG42" t="s">
        <v>5562</v>
      </c>
      <c r="FBH42" t="s">
        <v>5562</v>
      </c>
      <c r="FBI42" t="s">
        <v>5561</v>
      </c>
      <c r="FBJ42" t="s">
        <v>5561</v>
      </c>
      <c r="FBK42" t="s">
        <v>5562</v>
      </c>
      <c r="FBL42" t="s">
        <v>5</v>
      </c>
      <c r="FBM42" t="s">
        <v>5</v>
      </c>
      <c r="FBN42" t="s">
        <v>5562</v>
      </c>
      <c r="FBO42" t="s">
        <v>5561</v>
      </c>
      <c r="FBP42" t="s">
        <v>5562</v>
      </c>
      <c r="FBQ42" t="s">
        <v>5561</v>
      </c>
      <c r="FBR42" t="s">
        <v>5561</v>
      </c>
      <c r="FBS42" t="s">
        <v>5561</v>
      </c>
      <c r="FBT42" t="s">
        <v>5561</v>
      </c>
      <c r="FBU42" t="s">
        <v>5</v>
      </c>
      <c r="FBV42" t="s">
        <v>5562</v>
      </c>
      <c r="FBW42" t="s">
        <v>5561</v>
      </c>
      <c r="FBX42" t="s">
        <v>5561</v>
      </c>
      <c r="FBY42" t="s">
        <v>5561</v>
      </c>
      <c r="FBZ42" t="s">
        <v>5562</v>
      </c>
      <c r="FCA42" t="s">
        <v>5561</v>
      </c>
      <c r="FCB42" t="s">
        <v>5562</v>
      </c>
      <c r="FCC42" t="s">
        <v>5561</v>
      </c>
      <c r="FCD42" t="s">
        <v>5562</v>
      </c>
      <c r="FCE42" t="s">
        <v>5561</v>
      </c>
      <c r="FCF42" t="s">
        <v>5561</v>
      </c>
      <c r="FCG42" t="s">
        <v>5561</v>
      </c>
      <c r="FCH42" t="s">
        <v>5562</v>
      </c>
      <c r="FCI42" t="s">
        <v>5562</v>
      </c>
      <c r="FCJ42" t="s">
        <v>5561</v>
      </c>
      <c r="FCK42" t="s">
        <v>5561</v>
      </c>
      <c r="FCL42" t="s">
        <v>5561</v>
      </c>
      <c r="FCM42" t="s">
        <v>5561</v>
      </c>
      <c r="FCN42" t="s">
        <v>5561</v>
      </c>
      <c r="FCO42" t="s">
        <v>5</v>
      </c>
      <c r="FCP42" t="s">
        <v>5561</v>
      </c>
      <c r="FCQ42" t="s">
        <v>5561</v>
      </c>
      <c r="FCR42" t="s">
        <v>5</v>
      </c>
      <c r="FCS42" t="s">
        <v>5561</v>
      </c>
      <c r="FCT42" t="s">
        <v>5561</v>
      </c>
      <c r="FCU42" t="s">
        <v>5561</v>
      </c>
      <c r="FCV42" t="s">
        <v>5561</v>
      </c>
      <c r="FCW42" t="s">
        <v>5562</v>
      </c>
      <c r="FCX42" t="s">
        <v>5561</v>
      </c>
      <c r="FCY42" t="s">
        <v>5562</v>
      </c>
      <c r="FCZ42" t="s">
        <v>5562</v>
      </c>
      <c r="FDA42" t="s">
        <v>5561</v>
      </c>
      <c r="FDB42" t="s">
        <v>5561</v>
      </c>
      <c r="FDC42" t="s">
        <v>5562</v>
      </c>
      <c r="FDD42" t="s">
        <v>5562</v>
      </c>
      <c r="FDE42" t="s">
        <v>5561</v>
      </c>
      <c r="FDF42" t="s">
        <v>5562</v>
      </c>
      <c r="FDG42" t="s">
        <v>5561</v>
      </c>
      <c r="FDH42" t="s">
        <v>5561</v>
      </c>
      <c r="FDI42" t="s">
        <v>5562</v>
      </c>
      <c r="FDJ42" t="s">
        <v>5562</v>
      </c>
      <c r="FDK42" t="s">
        <v>5561</v>
      </c>
      <c r="FDL42" t="s">
        <v>5562</v>
      </c>
      <c r="FDM42" t="s">
        <v>5561</v>
      </c>
      <c r="FDN42" t="s">
        <v>5561</v>
      </c>
      <c r="FDO42" t="s">
        <v>5561</v>
      </c>
      <c r="FDP42" t="s">
        <v>5561</v>
      </c>
      <c r="FDQ42" t="s">
        <v>5</v>
      </c>
      <c r="FDR42" t="s">
        <v>5561</v>
      </c>
      <c r="FDS42" t="s">
        <v>5562</v>
      </c>
      <c r="FDT42" t="s">
        <v>5561</v>
      </c>
      <c r="FDU42" t="s">
        <v>5561</v>
      </c>
      <c r="FDV42" t="s">
        <v>5562</v>
      </c>
      <c r="FDW42" t="s">
        <v>5561</v>
      </c>
      <c r="FDX42" t="s">
        <v>5561</v>
      </c>
      <c r="FDY42" t="s">
        <v>5561</v>
      </c>
      <c r="FDZ42" t="s">
        <v>5561</v>
      </c>
      <c r="FEA42" t="s">
        <v>5562</v>
      </c>
      <c r="FEB42" t="s">
        <v>5561</v>
      </c>
      <c r="FEC42" t="s">
        <v>5562</v>
      </c>
      <c r="FED42" t="s">
        <v>5562</v>
      </c>
      <c r="FEE42" t="s">
        <v>5562</v>
      </c>
      <c r="FEF42" t="s">
        <v>5562</v>
      </c>
      <c r="FEG42" t="s">
        <v>5561</v>
      </c>
      <c r="FEH42" t="s">
        <v>5562</v>
      </c>
      <c r="FEI42" t="s">
        <v>5561</v>
      </c>
      <c r="FEJ42" t="s">
        <v>5561</v>
      </c>
      <c r="FEK42" t="s">
        <v>5561</v>
      </c>
      <c r="FEL42" t="s">
        <v>5561</v>
      </c>
      <c r="FEM42" t="s">
        <v>5561</v>
      </c>
      <c r="FEN42" t="s">
        <v>5562</v>
      </c>
      <c r="FEO42" t="s">
        <v>5561</v>
      </c>
      <c r="FEP42" t="s">
        <v>5562</v>
      </c>
      <c r="FEQ42" t="s">
        <v>5562</v>
      </c>
      <c r="FER42" t="s">
        <v>5561</v>
      </c>
      <c r="FES42" t="s">
        <v>5562</v>
      </c>
      <c r="FET42" t="s">
        <v>5562</v>
      </c>
      <c r="FEU42" t="s">
        <v>5562</v>
      </c>
      <c r="FEV42" t="s">
        <v>5562</v>
      </c>
      <c r="FEW42" t="s">
        <v>5562</v>
      </c>
      <c r="FEX42" t="s">
        <v>5562</v>
      </c>
      <c r="FEY42" t="s">
        <v>5562</v>
      </c>
      <c r="FEZ42" t="s">
        <v>5561</v>
      </c>
      <c r="FFA42" t="s">
        <v>5562</v>
      </c>
      <c r="FFB42" t="s">
        <v>5562</v>
      </c>
      <c r="FFC42" t="s">
        <v>5562</v>
      </c>
      <c r="FFD42" t="s">
        <v>5561</v>
      </c>
      <c r="FFE42" t="s">
        <v>5562</v>
      </c>
      <c r="FFF42" t="s">
        <v>5561</v>
      </c>
      <c r="FFG42" t="s">
        <v>5562</v>
      </c>
      <c r="FFH42" t="s">
        <v>5562</v>
      </c>
      <c r="FFI42" t="s">
        <v>5561</v>
      </c>
      <c r="FFJ42" t="s">
        <v>5562</v>
      </c>
      <c r="FFK42" t="s">
        <v>5561</v>
      </c>
      <c r="FFL42" t="s">
        <v>5562</v>
      </c>
      <c r="FFM42" t="s">
        <v>5561</v>
      </c>
      <c r="FFN42" t="s">
        <v>5562</v>
      </c>
      <c r="FFO42" t="s">
        <v>5562</v>
      </c>
      <c r="FFP42" t="s">
        <v>5562</v>
      </c>
      <c r="FFQ42" t="s">
        <v>5562</v>
      </c>
      <c r="FFR42" t="s">
        <v>5562</v>
      </c>
      <c r="FFS42" t="s">
        <v>5562</v>
      </c>
      <c r="FFT42" t="s">
        <v>5562</v>
      </c>
      <c r="FFU42" t="s">
        <v>5561</v>
      </c>
      <c r="FFV42" t="s">
        <v>5562</v>
      </c>
      <c r="FFW42" t="s">
        <v>5562</v>
      </c>
      <c r="FFX42" t="s">
        <v>5562</v>
      </c>
      <c r="FFY42" t="s">
        <v>5561</v>
      </c>
      <c r="FFZ42" t="s">
        <v>5562</v>
      </c>
      <c r="FGA42" t="s">
        <v>5561</v>
      </c>
      <c r="FGB42" t="s">
        <v>5561</v>
      </c>
      <c r="FGC42" t="s">
        <v>5562</v>
      </c>
      <c r="FGD42" t="s">
        <v>5561</v>
      </c>
      <c r="FGE42" t="s">
        <v>5562</v>
      </c>
      <c r="FGF42" t="s">
        <v>5561</v>
      </c>
      <c r="FGG42" t="s">
        <v>5562</v>
      </c>
      <c r="FGH42" t="s">
        <v>5561</v>
      </c>
      <c r="FGI42" t="s">
        <v>5562</v>
      </c>
      <c r="FGJ42" t="s">
        <v>5561</v>
      </c>
      <c r="FGK42" t="s">
        <v>5561</v>
      </c>
      <c r="FGL42" t="s">
        <v>5562</v>
      </c>
      <c r="FGM42" t="s">
        <v>5562</v>
      </c>
      <c r="FGN42" t="s">
        <v>5561</v>
      </c>
      <c r="FGO42" t="s">
        <v>5562</v>
      </c>
      <c r="FGP42" t="s">
        <v>5561</v>
      </c>
      <c r="FGQ42" t="s">
        <v>5562</v>
      </c>
      <c r="FGR42" t="s">
        <v>5561</v>
      </c>
      <c r="FGS42" t="s">
        <v>5561</v>
      </c>
      <c r="FGT42" t="s">
        <v>5561</v>
      </c>
      <c r="FGU42" t="s">
        <v>5562</v>
      </c>
      <c r="FGV42" t="s">
        <v>5562</v>
      </c>
      <c r="FGW42" t="s">
        <v>5562</v>
      </c>
      <c r="FGX42" t="s">
        <v>5562</v>
      </c>
      <c r="FGY42" t="s">
        <v>5561</v>
      </c>
      <c r="FGZ42" t="s">
        <v>5562</v>
      </c>
      <c r="FHA42" t="s">
        <v>5562</v>
      </c>
      <c r="FHB42" t="s">
        <v>5561</v>
      </c>
      <c r="FHC42" t="s">
        <v>5561</v>
      </c>
      <c r="FHD42" t="s">
        <v>5562</v>
      </c>
      <c r="FHE42" t="s">
        <v>5562</v>
      </c>
      <c r="FHF42" t="s">
        <v>5562</v>
      </c>
      <c r="FHG42" t="s">
        <v>5561</v>
      </c>
      <c r="FHH42" t="s">
        <v>5561</v>
      </c>
      <c r="FHI42" t="s">
        <v>5561</v>
      </c>
      <c r="FHJ42" t="s">
        <v>5561</v>
      </c>
      <c r="FHK42" t="s">
        <v>5561</v>
      </c>
      <c r="FHL42" t="s">
        <v>5561</v>
      </c>
      <c r="FHM42" t="s">
        <v>5561</v>
      </c>
      <c r="FHN42" t="s">
        <v>5562</v>
      </c>
      <c r="FHO42" t="s">
        <v>5561</v>
      </c>
      <c r="FHP42" t="s">
        <v>5561</v>
      </c>
      <c r="FHQ42" t="s">
        <v>5561</v>
      </c>
      <c r="FHR42" t="s">
        <v>5561</v>
      </c>
      <c r="FHS42" t="s">
        <v>5562</v>
      </c>
      <c r="FHT42" t="s">
        <v>5562</v>
      </c>
      <c r="FHU42" t="s">
        <v>5561</v>
      </c>
      <c r="FHV42" t="s">
        <v>5562</v>
      </c>
      <c r="FHW42" t="s">
        <v>5562</v>
      </c>
      <c r="FHX42" t="s">
        <v>5562</v>
      </c>
      <c r="FHY42" t="s">
        <v>5562</v>
      </c>
      <c r="FHZ42" t="s">
        <v>5</v>
      </c>
      <c r="FIA42" t="s">
        <v>5562</v>
      </c>
      <c r="FIB42" t="s">
        <v>5561</v>
      </c>
      <c r="FIC42" t="s">
        <v>5562</v>
      </c>
      <c r="FID42" t="s">
        <v>5561</v>
      </c>
      <c r="FIE42" t="s">
        <v>5561</v>
      </c>
      <c r="FIF42" t="s">
        <v>5561</v>
      </c>
      <c r="FIG42" t="s">
        <v>5561</v>
      </c>
      <c r="FIH42" t="s">
        <v>5561</v>
      </c>
      <c r="FII42" t="s">
        <v>5562</v>
      </c>
      <c r="FIJ42" t="s">
        <v>5561</v>
      </c>
      <c r="FIK42" t="s">
        <v>5561</v>
      </c>
      <c r="FIL42" t="s">
        <v>5561</v>
      </c>
      <c r="FIM42" t="s">
        <v>5561</v>
      </c>
      <c r="FIN42" t="s">
        <v>5561</v>
      </c>
      <c r="FIO42" t="s">
        <v>5562</v>
      </c>
      <c r="FIP42" t="s">
        <v>5</v>
      </c>
      <c r="FIQ42" t="s">
        <v>5561</v>
      </c>
      <c r="FIR42" t="s">
        <v>5561</v>
      </c>
      <c r="FIS42" t="s">
        <v>5561</v>
      </c>
      <c r="FIT42" t="s">
        <v>5</v>
      </c>
      <c r="FIU42" t="s">
        <v>5</v>
      </c>
      <c r="FIV42" t="s">
        <v>5561</v>
      </c>
      <c r="FIW42" t="s">
        <v>5561</v>
      </c>
      <c r="FIX42" t="s">
        <v>5561</v>
      </c>
      <c r="FIY42" t="s">
        <v>5561</v>
      </c>
      <c r="FIZ42" t="s">
        <v>5561</v>
      </c>
      <c r="FJA42" t="s">
        <v>5561</v>
      </c>
      <c r="FJB42" t="s">
        <v>5561</v>
      </c>
      <c r="FJC42" t="s">
        <v>5561</v>
      </c>
      <c r="FJD42" t="s">
        <v>5561</v>
      </c>
      <c r="FJE42" t="s">
        <v>5561</v>
      </c>
      <c r="FJF42" t="s">
        <v>5</v>
      </c>
      <c r="FJG42" t="s">
        <v>5</v>
      </c>
      <c r="FJH42" t="s">
        <v>5561</v>
      </c>
      <c r="FJI42" t="s">
        <v>5562</v>
      </c>
      <c r="FJJ42" t="s">
        <v>5</v>
      </c>
      <c r="FJK42" t="s">
        <v>5561</v>
      </c>
      <c r="FJL42" t="s">
        <v>5561</v>
      </c>
      <c r="FJM42" t="s">
        <v>5561</v>
      </c>
      <c r="FJN42" t="s">
        <v>5561</v>
      </c>
      <c r="FJO42" t="s">
        <v>5</v>
      </c>
      <c r="FJP42" t="s">
        <v>5561</v>
      </c>
      <c r="FJQ42" t="s">
        <v>5561</v>
      </c>
      <c r="FJR42" t="s">
        <v>5561</v>
      </c>
      <c r="FJS42" t="s">
        <v>5</v>
      </c>
      <c r="FJT42" t="s">
        <v>5561</v>
      </c>
      <c r="FJU42" t="s">
        <v>5561</v>
      </c>
      <c r="FJV42" t="s">
        <v>5562</v>
      </c>
      <c r="FJW42" t="s">
        <v>5561</v>
      </c>
      <c r="FJX42" t="s">
        <v>5561</v>
      </c>
      <c r="FJY42" t="s">
        <v>5561</v>
      </c>
      <c r="FJZ42" t="s">
        <v>5561</v>
      </c>
      <c r="FKA42" t="s">
        <v>5561</v>
      </c>
      <c r="FKB42" t="s">
        <v>5561</v>
      </c>
      <c r="FKC42" t="s">
        <v>5561</v>
      </c>
      <c r="FKD42" t="s">
        <v>5561</v>
      </c>
      <c r="FKE42" t="s">
        <v>5561</v>
      </c>
      <c r="FKF42" t="s">
        <v>5561</v>
      </c>
      <c r="FKG42" t="s">
        <v>5561</v>
      </c>
      <c r="FKH42" t="s">
        <v>5561</v>
      </c>
      <c r="FKI42" t="s">
        <v>5561</v>
      </c>
      <c r="FKJ42" t="s">
        <v>5561</v>
      </c>
      <c r="FKK42" t="s">
        <v>5561</v>
      </c>
      <c r="FKL42" t="s">
        <v>5561</v>
      </c>
      <c r="FKM42" t="s">
        <v>5561</v>
      </c>
      <c r="FKN42" t="s">
        <v>5561</v>
      </c>
      <c r="FKO42" t="s">
        <v>5561</v>
      </c>
      <c r="FKP42" t="s">
        <v>5561</v>
      </c>
      <c r="FKQ42" t="s">
        <v>5</v>
      </c>
      <c r="FKR42" t="s">
        <v>5561</v>
      </c>
      <c r="FKS42" t="s">
        <v>5561</v>
      </c>
      <c r="FKT42" t="s">
        <v>5561</v>
      </c>
      <c r="FKU42" t="s">
        <v>5561</v>
      </c>
      <c r="FKV42" t="s">
        <v>5561</v>
      </c>
      <c r="FKW42" t="s">
        <v>5561</v>
      </c>
      <c r="FKX42" t="s">
        <v>5561</v>
      </c>
      <c r="FKY42" t="s">
        <v>5561</v>
      </c>
      <c r="FKZ42" t="s">
        <v>5561</v>
      </c>
      <c r="FLA42" t="s">
        <v>5561</v>
      </c>
      <c r="FLB42" t="s">
        <v>5561</v>
      </c>
      <c r="FLC42" t="s">
        <v>5561</v>
      </c>
      <c r="FLD42" t="s">
        <v>5561</v>
      </c>
      <c r="FLE42" t="s">
        <v>5561</v>
      </c>
      <c r="FLF42" t="s">
        <v>5561</v>
      </c>
      <c r="FLG42" t="s">
        <v>5561</v>
      </c>
      <c r="FLH42" t="s">
        <v>5561</v>
      </c>
      <c r="FLI42" t="s">
        <v>5561</v>
      </c>
      <c r="FLJ42" t="s">
        <v>5561</v>
      </c>
      <c r="FLK42" t="s">
        <v>5561</v>
      </c>
      <c r="FLL42" t="s">
        <v>5561</v>
      </c>
      <c r="FLM42" t="s">
        <v>5561</v>
      </c>
      <c r="FLN42" t="s">
        <v>5561</v>
      </c>
      <c r="FLO42" t="s">
        <v>5561</v>
      </c>
      <c r="FLP42" t="s">
        <v>5561</v>
      </c>
      <c r="FLQ42" t="s">
        <v>5</v>
      </c>
      <c r="FLR42" t="s">
        <v>5561</v>
      </c>
      <c r="FLS42" t="s">
        <v>5561</v>
      </c>
      <c r="FLT42" t="s">
        <v>5561</v>
      </c>
      <c r="FLU42" t="s">
        <v>5561</v>
      </c>
      <c r="FLV42" t="s">
        <v>5561</v>
      </c>
      <c r="FLW42" t="s">
        <v>5561</v>
      </c>
      <c r="FLX42" t="s">
        <v>5561</v>
      </c>
      <c r="FLY42" t="s">
        <v>5561</v>
      </c>
      <c r="FLZ42" t="s">
        <v>5561</v>
      </c>
      <c r="FMA42" t="s">
        <v>5561</v>
      </c>
      <c r="FMB42" t="s">
        <v>5561</v>
      </c>
      <c r="FMC42" t="s">
        <v>5561</v>
      </c>
      <c r="FMD42" t="s">
        <v>5561</v>
      </c>
      <c r="FME42" t="s">
        <v>5561</v>
      </c>
      <c r="FMF42" t="s">
        <v>5561</v>
      </c>
      <c r="FMG42" t="s">
        <v>5561</v>
      </c>
      <c r="FMH42" t="s">
        <v>5562</v>
      </c>
      <c r="FMI42" t="s">
        <v>5561</v>
      </c>
      <c r="FMJ42" t="s">
        <v>5561</v>
      </c>
      <c r="FMK42" t="s">
        <v>5561</v>
      </c>
      <c r="FML42" t="s">
        <v>5561</v>
      </c>
      <c r="FMM42" t="s">
        <v>5561</v>
      </c>
      <c r="FMN42" t="s">
        <v>5561</v>
      </c>
      <c r="FMO42" t="s">
        <v>5561</v>
      </c>
      <c r="FMP42" t="s">
        <v>5561</v>
      </c>
      <c r="FMQ42" t="s">
        <v>5561</v>
      </c>
      <c r="FMR42" t="s">
        <v>5561</v>
      </c>
      <c r="FMS42" t="s">
        <v>5561</v>
      </c>
      <c r="FMT42" t="s">
        <v>5561</v>
      </c>
      <c r="FMU42" t="s">
        <v>5561</v>
      </c>
      <c r="FMV42" t="s">
        <v>5561</v>
      </c>
      <c r="FMW42" t="s">
        <v>5561</v>
      </c>
      <c r="FMX42" t="s">
        <v>5561</v>
      </c>
      <c r="FMY42" t="s">
        <v>5561</v>
      </c>
      <c r="FMZ42" t="s">
        <v>5561</v>
      </c>
      <c r="FNA42" t="s">
        <v>5561</v>
      </c>
      <c r="FNB42" t="s">
        <v>5562</v>
      </c>
      <c r="FNC42" t="s">
        <v>5561</v>
      </c>
      <c r="FND42" t="s">
        <v>5561</v>
      </c>
      <c r="FNE42" t="s">
        <v>5561</v>
      </c>
      <c r="FNF42" t="s">
        <v>5561</v>
      </c>
      <c r="FNG42" t="s">
        <v>5561</v>
      </c>
      <c r="FNH42" t="s">
        <v>5561</v>
      </c>
      <c r="FNI42" t="s">
        <v>5561</v>
      </c>
      <c r="FNJ42" t="s">
        <v>5561</v>
      </c>
      <c r="FNK42" t="s">
        <v>5561</v>
      </c>
      <c r="FNL42" t="s">
        <v>5</v>
      </c>
      <c r="FNM42" t="s">
        <v>5561</v>
      </c>
      <c r="FNN42" t="s">
        <v>5562</v>
      </c>
      <c r="FNO42" t="s">
        <v>5561</v>
      </c>
      <c r="FNP42" t="s">
        <v>5561</v>
      </c>
      <c r="FNQ42" t="s">
        <v>5561</v>
      </c>
      <c r="FNR42" t="s">
        <v>5561</v>
      </c>
      <c r="FNS42" t="s">
        <v>5561</v>
      </c>
      <c r="FNT42" t="s">
        <v>5561</v>
      </c>
      <c r="FNU42" t="s">
        <v>5562</v>
      </c>
      <c r="FNV42" t="s">
        <v>5561</v>
      </c>
      <c r="FNW42" t="s">
        <v>5562</v>
      </c>
      <c r="FNX42" t="s">
        <v>5</v>
      </c>
      <c r="FNY42" t="s">
        <v>5561</v>
      </c>
      <c r="FNZ42" t="s">
        <v>5561</v>
      </c>
      <c r="FOA42" t="s">
        <v>5561</v>
      </c>
      <c r="FOB42" t="s">
        <v>5561</v>
      </c>
      <c r="FOC42" t="s">
        <v>5561</v>
      </c>
      <c r="FOD42" t="s">
        <v>5561</v>
      </c>
      <c r="FOE42" t="s">
        <v>5561</v>
      </c>
      <c r="FOF42" t="s">
        <v>5562</v>
      </c>
      <c r="FOG42" t="s">
        <v>5561</v>
      </c>
      <c r="FOH42" t="s">
        <v>5562</v>
      </c>
      <c r="FOI42" t="s">
        <v>5561</v>
      </c>
      <c r="FOJ42" t="s">
        <v>5561</v>
      </c>
      <c r="FOK42" t="s">
        <v>5561</v>
      </c>
      <c r="FOL42" t="s">
        <v>5561</v>
      </c>
      <c r="FOM42" t="s">
        <v>5561</v>
      </c>
      <c r="FON42" t="s">
        <v>5561</v>
      </c>
      <c r="FOO42" t="s">
        <v>5562</v>
      </c>
      <c r="FOP42" t="s">
        <v>5562</v>
      </c>
      <c r="FOQ42" t="s">
        <v>5561</v>
      </c>
      <c r="FOR42" t="s">
        <v>5562</v>
      </c>
      <c r="FOS42" t="s">
        <v>5561</v>
      </c>
      <c r="FOT42" t="s">
        <v>5562</v>
      </c>
      <c r="FOU42" t="s">
        <v>5561</v>
      </c>
      <c r="FOV42" t="s">
        <v>5561</v>
      </c>
      <c r="FOW42" t="s">
        <v>5561</v>
      </c>
      <c r="FOX42" t="s">
        <v>5561</v>
      </c>
      <c r="FOY42" t="s">
        <v>5562</v>
      </c>
      <c r="FOZ42" t="s">
        <v>5561</v>
      </c>
      <c r="FPA42" t="s">
        <v>5561</v>
      </c>
      <c r="FPB42" t="s">
        <v>5562</v>
      </c>
      <c r="FPC42" t="s">
        <v>5562</v>
      </c>
      <c r="FPD42" t="s">
        <v>5562</v>
      </c>
      <c r="FPE42" t="s">
        <v>5562</v>
      </c>
      <c r="FPF42" t="s">
        <v>5561</v>
      </c>
      <c r="FPG42" t="s">
        <v>5561</v>
      </c>
      <c r="FPH42" t="s">
        <v>5561</v>
      </c>
      <c r="FPI42" t="s">
        <v>5562</v>
      </c>
      <c r="FPJ42" t="s">
        <v>5561</v>
      </c>
      <c r="FPK42" t="s">
        <v>5561</v>
      </c>
      <c r="FPL42" t="s">
        <v>5562</v>
      </c>
      <c r="FPM42" t="s">
        <v>5561</v>
      </c>
      <c r="FPN42" t="s">
        <v>5561</v>
      </c>
      <c r="FPO42" t="s">
        <v>5562</v>
      </c>
      <c r="FPP42" t="s">
        <v>5561</v>
      </c>
      <c r="FPQ42" t="s">
        <v>5562</v>
      </c>
      <c r="FPR42" t="s">
        <v>5561</v>
      </c>
      <c r="FPS42" t="s">
        <v>5561</v>
      </c>
      <c r="FPT42" t="s">
        <v>5561</v>
      </c>
      <c r="FPU42" t="s">
        <v>5562</v>
      </c>
      <c r="FPV42" t="s">
        <v>5562</v>
      </c>
      <c r="FPW42" t="s">
        <v>5562</v>
      </c>
      <c r="FPX42" t="s">
        <v>5562</v>
      </c>
      <c r="FPY42" t="s">
        <v>5562</v>
      </c>
      <c r="FPZ42" t="s">
        <v>5561</v>
      </c>
      <c r="FQA42" t="s">
        <v>5561</v>
      </c>
      <c r="FQB42" t="s">
        <v>5561</v>
      </c>
      <c r="FQC42" t="s">
        <v>5561</v>
      </c>
      <c r="FQD42" t="s">
        <v>5561</v>
      </c>
      <c r="FQE42" t="s">
        <v>5561</v>
      </c>
      <c r="FQF42" t="s">
        <v>5561</v>
      </c>
      <c r="FQG42" t="s">
        <v>5561</v>
      </c>
      <c r="FQH42" t="s">
        <v>5561</v>
      </c>
      <c r="FQI42" t="s">
        <v>5562</v>
      </c>
      <c r="FQJ42" t="s">
        <v>5561</v>
      </c>
      <c r="FQK42" t="s">
        <v>5561</v>
      </c>
      <c r="FQL42" t="s">
        <v>5562</v>
      </c>
      <c r="FQM42" t="s">
        <v>5561</v>
      </c>
      <c r="FQN42" t="s">
        <v>5562</v>
      </c>
      <c r="FQO42" t="s">
        <v>5562</v>
      </c>
      <c r="FQP42" t="s">
        <v>5561</v>
      </c>
      <c r="FQQ42" t="s">
        <v>5561</v>
      </c>
      <c r="FQR42" t="s">
        <v>5561</v>
      </c>
      <c r="FQS42" t="s">
        <v>5561</v>
      </c>
      <c r="FQT42" t="s">
        <v>5561</v>
      </c>
      <c r="FQU42" t="s">
        <v>5561</v>
      </c>
      <c r="FQV42" t="s">
        <v>5561</v>
      </c>
      <c r="FQW42" t="s">
        <v>5562</v>
      </c>
      <c r="FQX42" t="s">
        <v>5561</v>
      </c>
      <c r="FQY42" t="s">
        <v>5561</v>
      </c>
      <c r="FQZ42" t="s">
        <v>5562</v>
      </c>
      <c r="FRA42" t="s">
        <v>5562</v>
      </c>
      <c r="FRB42" t="s">
        <v>5561</v>
      </c>
      <c r="FRC42" t="s">
        <v>5561</v>
      </c>
      <c r="FRD42" t="s">
        <v>5561</v>
      </c>
      <c r="FRE42" t="s">
        <v>5561</v>
      </c>
      <c r="FRF42" t="s">
        <v>5561</v>
      </c>
      <c r="FRG42" t="s">
        <v>5561</v>
      </c>
      <c r="FRH42" t="s">
        <v>5561</v>
      </c>
      <c r="FRI42" t="s">
        <v>5561</v>
      </c>
      <c r="FRJ42" t="s">
        <v>5561</v>
      </c>
      <c r="FRK42" t="s">
        <v>5561</v>
      </c>
      <c r="FRL42" t="s">
        <v>5561</v>
      </c>
      <c r="FRM42" t="s">
        <v>5561</v>
      </c>
      <c r="FRN42" t="s">
        <v>5561</v>
      </c>
      <c r="FRO42" t="s">
        <v>5561</v>
      </c>
      <c r="FRP42" t="s">
        <v>5562</v>
      </c>
      <c r="FRQ42" t="s">
        <v>5561</v>
      </c>
      <c r="FRR42" t="s">
        <v>5562</v>
      </c>
      <c r="FRS42" t="s">
        <v>5561</v>
      </c>
      <c r="FRT42" t="s">
        <v>5561</v>
      </c>
      <c r="FRU42" t="s">
        <v>5562</v>
      </c>
      <c r="FRV42" t="s">
        <v>5561</v>
      </c>
      <c r="FRW42" t="s">
        <v>5561</v>
      </c>
      <c r="FRX42" t="s">
        <v>5562</v>
      </c>
      <c r="FRY42" t="s">
        <v>5561</v>
      </c>
      <c r="FRZ42" t="s">
        <v>5561</v>
      </c>
      <c r="FSA42" t="s">
        <v>5561</v>
      </c>
      <c r="FSB42" t="s">
        <v>5561</v>
      </c>
      <c r="FSC42" t="s">
        <v>5561</v>
      </c>
      <c r="FSD42" t="s">
        <v>5561</v>
      </c>
      <c r="FSE42" t="s">
        <v>5562</v>
      </c>
      <c r="FSF42" t="s">
        <v>5561</v>
      </c>
      <c r="FSG42" t="s">
        <v>5562</v>
      </c>
      <c r="FSH42" t="s">
        <v>5561</v>
      </c>
      <c r="FSI42" t="s">
        <v>5561</v>
      </c>
      <c r="FSJ42" t="s">
        <v>5561</v>
      </c>
      <c r="FSK42" t="s">
        <v>5561</v>
      </c>
      <c r="FSL42" t="s">
        <v>5561</v>
      </c>
      <c r="FSM42" t="s">
        <v>5562</v>
      </c>
      <c r="FSN42" t="s">
        <v>5562</v>
      </c>
      <c r="FSO42" t="s">
        <v>5562</v>
      </c>
      <c r="FSP42" t="s">
        <v>5561</v>
      </c>
      <c r="FSQ42" t="s">
        <v>5561</v>
      </c>
      <c r="FSR42" t="s">
        <v>5562</v>
      </c>
      <c r="FSS42" t="s">
        <v>5561</v>
      </c>
      <c r="FST42" t="s">
        <v>5562</v>
      </c>
      <c r="FSU42" t="s">
        <v>5561</v>
      </c>
      <c r="FSV42" t="s">
        <v>5562</v>
      </c>
      <c r="FSW42" t="s">
        <v>5562</v>
      </c>
      <c r="FSX42" t="s">
        <v>5561</v>
      </c>
      <c r="FSY42" t="s">
        <v>5561</v>
      </c>
      <c r="FSZ42" t="s">
        <v>5562</v>
      </c>
      <c r="FTA42" t="s">
        <v>5561</v>
      </c>
      <c r="FTB42" t="s">
        <v>5561</v>
      </c>
      <c r="FTC42" t="s">
        <v>5562</v>
      </c>
      <c r="FTD42" t="s">
        <v>5561</v>
      </c>
      <c r="FTE42" t="s">
        <v>5561</v>
      </c>
      <c r="FTF42" t="s">
        <v>5561</v>
      </c>
      <c r="FTG42" t="s">
        <v>5561</v>
      </c>
      <c r="FTH42" t="s">
        <v>5561</v>
      </c>
      <c r="FTI42" t="s">
        <v>5561</v>
      </c>
      <c r="FTJ42" t="s">
        <v>5561</v>
      </c>
      <c r="FTK42" t="s">
        <v>5562</v>
      </c>
      <c r="FTL42" t="s">
        <v>5561</v>
      </c>
      <c r="FTM42" t="s">
        <v>5562</v>
      </c>
      <c r="FTN42" t="s">
        <v>5562</v>
      </c>
      <c r="FTO42" t="s">
        <v>5561</v>
      </c>
      <c r="FTP42" t="s">
        <v>5562</v>
      </c>
      <c r="FTQ42" t="s">
        <v>5561</v>
      </c>
      <c r="FTR42" t="s">
        <v>5562</v>
      </c>
      <c r="FTS42" t="s">
        <v>5562</v>
      </c>
      <c r="FTT42" t="s">
        <v>5561</v>
      </c>
      <c r="FTU42" t="s">
        <v>5561</v>
      </c>
      <c r="FTV42" t="s">
        <v>5561</v>
      </c>
      <c r="FTW42" t="s">
        <v>5561</v>
      </c>
      <c r="FTX42" t="s">
        <v>5562</v>
      </c>
      <c r="FTY42" t="s">
        <v>5561</v>
      </c>
      <c r="FTZ42" t="s">
        <v>5561</v>
      </c>
      <c r="FUA42" t="s">
        <v>5562</v>
      </c>
      <c r="FUB42" t="s">
        <v>5561</v>
      </c>
      <c r="FUC42" t="s">
        <v>5561</v>
      </c>
      <c r="FUD42" t="s">
        <v>5561</v>
      </c>
      <c r="FUE42" t="s">
        <v>5561</v>
      </c>
      <c r="FUF42" t="s">
        <v>5562</v>
      </c>
      <c r="FUG42" t="s">
        <v>5562</v>
      </c>
      <c r="FUH42" t="s">
        <v>5561</v>
      </c>
      <c r="FUI42" t="s">
        <v>5</v>
      </c>
      <c r="FUJ42" t="s">
        <v>5561</v>
      </c>
      <c r="FUK42" t="s">
        <v>5561</v>
      </c>
      <c r="FUL42" t="s">
        <v>5561</v>
      </c>
      <c r="FUM42" t="s">
        <v>5561</v>
      </c>
      <c r="FUN42" t="s">
        <v>5561</v>
      </c>
      <c r="FUO42" t="s">
        <v>5561</v>
      </c>
      <c r="FUP42" t="s">
        <v>5561</v>
      </c>
      <c r="FUQ42" t="s">
        <v>5561</v>
      </c>
      <c r="FUR42" t="s">
        <v>5561</v>
      </c>
      <c r="FUS42" t="s">
        <v>5562</v>
      </c>
      <c r="FUT42" t="s">
        <v>5561</v>
      </c>
      <c r="FUU42" t="s">
        <v>5562</v>
      </c>
      <c r="FUV42" t="s">
        <v>5561</v>
      </c>
      <c r="FUW42" t="s">
        <v>5561</v>
      </c>
      <c r="FUX42" t="s">
        <v>5561</v>
      </c>
      <c r="FUY42" t="s">
        <v>5561</v>
      </c>
      <c r="FUZ42" t="s">
        <v>5561</v>
      </c>
      <c r="FVA42" t="s">
        <v>5561</v>
      </c>
      <c r="FVB42" t="s">
        <v>5561</v>
      </c>
      <c r="FVC42" t="s">
        <v>5561</v>
      </c>
      <c r="FVD42" t="s">
        <v>5561</v>
      </c>
      <c r="FVE42" t="s">
        <v>5561</v>
      </c>
      <c r="FVF42" t="s">
        <v>5561</v>
      </c>
      <c r="FVG42" t="s">
        <v>5561</v>
      </c>
      <c r="FVH42" t="s">
        <v>5561</v>
      </c>
      <c r="FVI42" t="s">
        <v>5561</v>
      </c>
      <c r="FVJ42" t="s">
        <v>5561</v>
      </c>
      <c r="FVK42" t="s">
        <v>5561</v>
      </c>
      <c r="FVL42" t="s">
        <v>5561</v>
      </c>
      <c r="FVM42" t="s">
        <v>5562</v>
      </c>
      <c r="FVN42" t="s">
        <v>5561</v>
      </c>
      <c r="FVO42" t="s">
        <v>5561</v>
      </c>
      <c r="FVP42" t="s">
        <v>5561</v>
      </c>
      <c r="FVQ42" t="s">
        <v>5561</v>
      </c>
      <c r="FVR42" t="s">
        <v>5562</v>
      </c>
      <c r="FVS42" t="s">
        <v>5561</v>
      </c>
      <c r="FVT42" t="s">
        <v>5561</v>
      </c>
      <c r="FVU42" t="s">
        <v>5561</v>
      </c>
      <c r="FVV42" t="s">
        <v>5562</v>
      </c>
      <c r="FVW42" t="s">
        <v>5561</v>
      </c>
      <c r="FVX42" t="s">
        <v>5561</v>
      </c>
      <c r="FVY42" t="s">
        <v>5561</v>
      </c>
      <c r="FVZ42" t="s">
        <v>5561</v>
      </c>
      <c r="FWA42" t="s">
        <v>5561</v>
      </c>
      <c r="FWB42" t="s">
        <v>5561</v>
      </c>
      <c r="FWC42" t="s">
        <v>5561</v>
      </c>
      <c r="FWD42" t="s">
        <v>5561</v>
      </c>
      <c r="FWE42" t="s">
        <v>5562</v>
      </c>
      <c r="FWF42" t="s">
        <v>5561</v>
      </c>
      <c r="FWG42" t="s">
        <v>5562</v>
      </c>
      <c r="FWH42" t="s">
        <v>5561</v>
      </c>
      <c r="FWI42" t="s">
        <v>5561</v>
      </c>
      <c r="FWJ42" t="s">
        <v>5562</v>
      </c>
      <c r="FWK42" t="s">
        <v>5562</v>
      </c>
      <c r="FWL42" t="s">
        <v>5562</v>
      </c>
      <c r="FWM42" t="s">
        <v>5561</v>
      </c>
      <c r="FWN42" t="s">
        <v>5561</v>
      </c>
      <c r="FWO42" t="s">
        <v>5561</v>
      </c>
      <c r="FWP42" t="s">
        <v>5562</v>
      </c>
      <c r="FWQ42" t="s">
        <v>5562</v>
      </c>
      <c r="FWR42" t="s">
        <v>5561</v>
      </c>
      <c r="FWS42" t="s">
        <v>5561</v>
      </c>
      <c r="FWT42" t="s">
        <v>5561</v>
      </c>
      <c r="FWU42" t="s">
        <v>5561</v>
      </c>
      <c r="FWV42" t="s">
        <v>5562</v>
      </c>
      <c r="FWW42" t="s">
        <v>5562</v>
      </c>
      <c r="FWX42" t="s">
        <v>5561</v>
      </c>
      <c r="FWY42" t="s">
        <v>5562</v>
      </c>
      <c r="FWZ42" t="s">
        <v>5562</v>
      </c>
    </row>
    <row r="43" spans="1:4953" x14ac:dyDescent="0.25">
      <c r="A43">
        <v>40</v>
      </c>
      <c r="B43" s="19" t="s">
        <v>5569</v>
      </c>
      <c r="C43" s="25">
        <v>205679</v>
      </c>
      <c r="D43" t="str">
        <f t="shared" si="0"/>
        <v>2025Q2</v>
      </c>
      <c r="E43" s="3">
        <v>12.29</v>
      </c>
      <c r="F43" s="3">
        <v>9.58</v>
      </c>
      <c r="G43" s="3">
        <v>11.95</v>
      </c>
      <c r="H43" s="3">
        <v>18.309999999999999</v>
      </c>
      <c r="I43" s="3">
        <v>7.6</v>
      </c>
      <c r="J43" s="3">
        <v>12.93</v>
      </c>
      <c r="K43" s="3">
        <v>14.52</v>
      </c>
      <c r="L43" s="3">
        <v>9.7200000000000006</v>
      </c>
      <c r="M43" s="3">
        <v>10.64</v>
      </c>
      <c r="N43" s="3">
        <v>8.81</v>
      </c>
      <c r="O43" s="3">
        <v>21.3</v>
      </c>
      <c r="P43" s="3">
        <v>13.79</v>
      </c>
      <c r="Q43" s="3">
        <v>16.18</v>
      </c>
      <c r="R43" s="3">
        <v>10.58</v>
      </c>
      <c r="S43" s="3">
        <v>16.329999999999998</v>
      </c>
      <c r="T43" s="3">
        <v>19.28</v>
      </c>
      <c r="U43" s="3">
        <v>10.02</v>
      </c>
      <c r="V43" s="3">
        <v>9.84</v>
      </c>
      <c r="W43" s="3">
        <v>10.75</v>
      </c>
      <c r="X43" s="3">
        <v>10.26</v>
      </c>
      <c r="Y43" s="3">
        <v>9.98</v>
      </c>
      <c r="Z43" s="3">
        <v>9.24</v>
      </c>
      <c r="AA43" s="3">
        <v>10.44</v>
      </c>
      <c r="AB43" s="3">
        <v>10.68</v>
      </c>
      <c r="AC43" s="3">
        <v>15.56</v>
      </c>
      <c r="AD43" s="3">
        <v>11.62</v>
      </c>
      <c r="AE43" s="3">
        <v>9.56</v>
      </c>
      <c r="AF43" s="3">
        <v>19.12</v>
      </c>
      <c r="AG43" s="3">
        <v>25.86</v>
      </c>
      <c r="AH43" s="3">
        <v>27.59</v>
      </c>
      <c r="AI43" s="3">
        <v>17.57</v>
      </c>
      <c r="AJ43" s="3">
        <v>12.14</v>
      </c>
      <c r="AK43" s="3">
        <v>10.7</v>
      </c>
      <c r="AL43" s="3">
        <v>10.32</v>
      </c>
      <c r="AM43" s="3">
        <v>19</v>
      </c>
      <c r="AN43" s="3">
        <v>10.06</v>
      </c>
      <c r="AO43" s="3">
        <v>13.91</v>
      </c>
      <c r="AP43" s="3">
        <v>8.4700000000000006</v>
      </c>
      <c r="AQ43" s="3">
        <v>13</v>
      </c>
      <c r="AR43" s="3">
        <v>7.69</v>
      </c>
      <c r="AS43" s="3">
        <v>10.84</v>
      </c>
      <c r="AT43" s="3">
        <v>10.37</v>
      </c>
      <c r="AU43" s="3">
        <v>13.61</v>
      </c>
      <c r="AV43" s="3">
        <v>12.04</v>
      </c>
      <c r="AW43" s="3">
        <v>18.14</v>
      </c>
      <c r="AX43" s="3">
        <v>11.91</v>
      </c>
      <c r="AY43" s="3">
        <v>12.56</v>
      </c>
      <c r="AZ43" s="3">
        <v>27.25</v>
      </c>
      <c r="BA43" s="3">
        <v>10.31</v>
      </c>
      <c r="BB43" s="3">
        <v>10.050000000000001</v>
      </c>
      <c r="BC43" s="3">
        <v>13.11</v>
      </c>
      <c r="BD43" s="3">
        <v>15.57</v>
      </c>
      <c r="BE43" s="3">
        <v>9.23</v>
      </c>
      <c r="BF43" s="3">
        <v>10.84</v>
      </c>
      <c r="BG43" s="3">
        <v>13.81</v>
      </c>
      <c r="BH43" s="3">
        <v>9.73</v>
      </c>
      <c r="BI43" s="3">
        <v>11.88</v>
      </c>
      <c r="BJ43" s="3">
        <v>16.190000000000001</v>
      </c>
      <c r="BK43" s="3">
        <v>9.01</v>
      </c>
      <c r="BL43" s="3">
        <v>12.24</v>
      </c>
      <c r="BM43" s="3">
        <v>8.67</v>
      </c>
      <c r="BN43" s="3">
        <v>14.42</v>
      </c>
      <c r="BO43" s="3">
        <v>9.06</v>
      </c>
      <c r="BP43" s="3">
        <v>8.86</v>
      </c>
      <c r="BQ43" s="3">
        <v>10.54</v>
      </c>
      <c r="BR43" s="3">
        <v>10.220000000000001</v>
      </c>
      <c r="BS43" s="3">
        <v>29.17</v>
      </c>
      <c r="BT43" s="3">
        <v>9.73</v>
      </c>
      <c r="BU43" s="3">
        <v>10.6</v>
      </c>
      <c r="BV43" s="3">
        <v>9.5299999999999994</v>
      </c>
      <c r="BW43" s="3">
        <v>12.79</v>
      </c>
      <c r="BX43" s="3">
        <v>9.56</v>
      </c>
      <c r="BY43" s="3">
        <v>10.41</v>
      </c>
      <c r="BZ43" s="3">
        <v>11.75</v>
      </c>
      <c r="CA43" s="3">
        <v>11.13</v>
      </c>
      <c r="CB43" s="3">
        <v>9.2799999999999994</v>
      </c>
      <c r="CC43" s="3">
        <v>9.3800000000000008</v>
      </c>
      <c r="CD43" s="3">
        <v>8.8000000000000007</v>
      </c>
      <c r="CE43" s="3">
        <v>10.38</v>
      </c>
      <c r="CF43" s="3">
        <v>10.11</v>
      </c>
      <c r="CG43" s="3" t="s">
        <v>5</v>
      </c>
      <c r="CH43" s="3">
        <v>14.14</v>
      </c>
      <c r="CI43" s="3">
        <v>7.09</v>
      </c>
      <c r="CJ43" s="3">
        <v>9.2799999999999994</v>
      </c>
      <c r="CK43" s="3">
        <v>10.050000000000001</v>
      </c>
      <c r="CL43" s="3">
        <v>17.97</v>
      </c>
      <c r="CM43" s="3">
        <v>9.7100000000000009</v>
      </c>
      <c r="CN43" s="3">
        <v>12.15</v>
      </c>
      <c r="CO43" s="3">
        <v>18.43</v>
      </c>
      <c r="CP43" s="3">
        <v>8.8699999999999992</v>
      </c>
      <c r="CQ43" s="3">
        <v>14.55</v>
      </c>
      <c r="CR43" s="3">
        <v>10.96</v>
      </c>
      <c r="CS43" s="3">
        <v>14.6</v>
      </c>
      <c r="CT43" s="3">
        <v>14.26</v>
      </c>
      <c r="CU43" s="3">
        <v>9.8699999999999992</v>
      </c>
      <c r="CV43" s="3">
        <v>12.48</v>
      </c>
      <c r="CW43" s="3">
        <v>8.52</v>
      </c>
      <c r="CX43" s="3">
        <v>14.89</v>
      </c>
      <c r="CY43" s="3">
        <v>18.96</v>
      </c>
      <c r="CZ43" s="3">
        <v>11.13</v>
      </c>
      <c r="DA43" s="3">
        <v>9.73</v>
      </c>
      <c r="DB43" s="3">
        <v>9.15</v>
      </c>
      <c r="DC43" s="3">
        <v>8.77</v>
      </c>
      <c r="DD43" s="3">
        <v>11.43</v>
      </c>
      <c r="DE43" s="3">
        <v>12.25</v>
      </c>
      <c r="DF43" s="3">
        <v>8.41</v>
      </c>
      <c r="DG43" s="3">
        <v>14.24</v>
      </c>
      <c r="DH43" s="3">
        <v>19.079999999999998</v>
      </c>
      <c r="DI43" s="3">
        <v>16.87</v>
      </c>
      <c r="DJ43" s="3">
        <v>9.64</v>
      </c>
      <c r="DK43" s="3">
        <v>12.19</v>
      </c>
      <c r="DL43" s="3">
        <v>13.59</v>
      </c>
      <c r="DM43" s="3">
        <v>10.47</v>
      </c>
      <c r="DN43" s="3">
        <v>12.41</v>
      </c>
      <c r="DO43" s="3">
        <v>10.28</v>
      </c>
      <c r="DP43" s="3">
        <v>13.14</v>
      </c>
      <c r="DQ43" s="3">
        <v>11.76</v>
      </c>
      <c r="DR43" s="3">
        <v>10.99</v>
      </c>
      <c r="DS43" s="3">
        <v>11.44</v>
      </c>
      <c r="DT43" s="3">
        <v>15.79</v>
      </c>
      <c r="DU43" s="3">
        <v>9.3800000000000008</v>
      </c>
      <c r="DV43" s="3">
        <v>11.18</v>
      </c>
      <c r="DW43" s="3">
        <v>9.9700000000000006</v>
      </c>
      <c r="DX43" s="3">
        <v>16.13</v>
      </c>
      <c r="DY43" s="3">
        <v>8.98</v>
      </c>
      <c r="DZ43" s="3">
        <v>15.96</v>
      </c>
      <c r="EA43" s="3">
        <v>9.4700000000000006</v>
      </c>
      <c r="EB43" s="3">
        <v>8.76</v>
      </c>
      <c r="EC43" s="3">
        <v>9.83</v>
      </c>
      <c r="ED43" s="3">
        <v>12.3</v>
      </c>
      <c r="EE43" s="3">
        <v>10.34</v>
      </c>
      <c r="EF43" s="3">
        <v>8.91</v>
      </c>
      <c r="EG43" s="3">
        <v>11.52</v>
      </c>
      <c r="EH43" s="3">
        <v>10.8</v>
      </c>
      <c r="EI43" s="3">
        <v>10.29</v>
      </c>
      <c r="EJ43" s="3">
        <v>11.27</v>
      </c>
      <c r="EK43" s="3">
        <v>30.92</v>
      </c>
      <c r="EL43" s="3">
        <v>17.89</v>
      </c>
      <c r="EM43" s="3">
        <v>15.04</v>
      </c>
      <c r="EN43" s="3">
        <v>9.36</v>
      </c>
      <c r="EO43" s="3">
        <v>10.73</v>
      </c>
      <c r="EP43" s="3">
        <v>11.04</v>
      </c>
      <c r="EQ43" s="3">
        <v>8.23</v>
      </c>
      <c r="ER43" s="3">
        <v>8.99</v>
      </c>
      <c r="ES43" s="3">
        <v>9.42</v>
      </c>
      <c r="ET43" s="3">
        <v>9.41</v>
      </c>
      <c r="EU43" s="3">
        <v>10.61</v>
      </c>
      <c r="EV43" s="3">
        <v>11.66</v>
      </c>
      <c r="EW43" s="3">
        <v>8.43</v>
      </c>
      <c r="EX43" s="3">
        <v>16.760000000000002</v>
      </c>
      <c r="EY43" s="3">
        <v>16.55</v>
      </c>
      <c r="EZ43" s="3">
        <v>10.39</v>
      </c>
      <c r="FA43" s="3">
        <v>10.92</v>
      </c>
      <c r="FB43" s="3">
        <v>12.23</v>
      </c>
      <c r="FC43" s="3">
        <v>13.48</v>
      </c>
      <c r="FD43" s="3">
        <v>16.809999999999999</v>
      </c>
      <c r="FE43" s="3">
        <v>11.63</v>
      </c>
      <c r="FF43" s="3">
        <v>12.43</v>
      </c>
      <c r="FG43" s="3">
        <v>12.22</v>
      </c>
      <c r="FH43" s="3">
        <v>10.26</v>
      </c>
      <c r="FI43" s="3">
        <v>9.8000000000000007</v>
      </c>
      <c r="FJ43" s="3">
        <v>9.1199999999999992</v>
      </c>
      <c r="FK43" s="3">
        <v>10.07</v>
      </c>
      <c r="FL43" s="3">
        <v>10.41</v>
      </c>
      <c r="FM43" s="3">
        <v>12.79</v>
      </c>
      <c r="FN43" s="3">
        <v>8.35</v>
      </c>
      <c r="FO43" s="3">
        <v>8.4499999999999993</v>
      </c>
      <c r="FP43" s="3">
        <v>9.83</v>
      </c>
      <c r="FQ43" s="3">
        <v>11.65</v>
      </c>
      <c r="FR43" s="3">
        <v>9.5299999999999994</v>
      </c>
      <c r="FS43" s="3">
        <v>11.25</v>
      </c>
      <c r="FT43" s="3">
        <v>12.93</v>
      </c>
      <c r="FU43" s="3">
        <v>8.93</v>
      </c>
      <c r="FV43" s="3">
        <v>11.38</v>
      </c>
      <c r="FW43" s="3">
        <v>10.41</v>
      </c>
      <c r="FX43" s="3">
        <v>10.4</v>
      </c>
      <c r="FY43" s="3">
        <v>14.43</v>
      </c>
      <c r="FZ43" s="3">
        <v>11.3</v>
      </c>
      <c r="GA43" s="3">
        <v>12.1</v>
      </c>
      <c r="GB43" s="3">
        <v>12.84</v>
      </c>
      <c r="GC43" s="3">
        <v>13.1</v>
      </c>
      <c r="GD43" s="3">
        <v>12.27</v>
      </c>
      <c r="GE43" s="3">
        <v>12.61</v>
      </c>
      <c r="GF43" s="3">
        <v>8.7200000000000006</v>
      </c>
      <c r="GG43" s="3">
        <v>15.83</v>
      </c>
      <c r="GH43" s="3">
        <v>11.86</v>
      </c>
      <c r="GI43" s="3">
        <v>8.68</v>
      </c>
      <c r="GJ43" s="3">
        <v>11.82</v>
      </c>
      <c r="GK43" s="3">
        <v>8.6300000000000008</v>
      </c>
      <c r="GL43" s="3">
        <v>96.79</v>
      </c>
      <c r="GM43" s="3">
        <v>19.190000000000001</v>
      </c>
      <c r="GN43" s="3" t="s">
        <v>5</v>
      </c>
      <c r="GO43" s="3">
        <v>67.42</v>
      </c>
      <c r="GP43" s="3">
        <v>10.45</v>
      </c>
      <c r="GQ43" s="3">
        <v>15.67</v>
      </c>
      <c r="GR43" s="3">
        <v>15.72</v>
      </c>
      <c r="GS43" s="3">
        <v>11.78</v>
      </c>
      <c r="GT43" s="3">
        <v>19.75</v>
      </c>
      <c r="GU43" s="3">
        <v>11.18</v>
      </c>
      <c r="GV43" s="3">
        <v>10.23</v>
      </c>
      <c r="GW43" s="3">
        <v>10.57</v>
      </c>
      <c r="GX43" s="3">
        <v>11.18</v>
      </c>
      <c r="GY43" s="3">
        <v>10.42</v>
      </c>
      <c r="GZ43" s="3">
        <v>28.02</v>
      </c>
      <c r="HA43" s="3">
        <v>11.96</v>
      </c>
      <c r="HB43" s="3" t="s">
        <v>5</v>
      </c>
      <c r="HC43" s="3" t="s">
        <v>5</v>
      </c>
      <c r="HD43" s="3" t="s">
        <v>5</v>
      </c>
      <c r="HE43" s="3">
        <v>10.45</v>
      </c>
      <c r="HF43" s="3" t="s">
        <v>5</v>
      </c>
      <c r="HG43" s="3">
        <v>9.3699999999999992</v>
      </c>
      <c r="HH43" s="3">
        <v>11.83</v>
      </c>
      <c r="HI43" s="3">
        <v>18.02</v>
      </c>
      <c r="HJ43" s="3" t="s">
        <v>5</v>
      </c>
      <c r="HK43" s="3">
        <v>13</v>
      </c>
      <c r="HL43" s="3">
        <v>11.75</v>
      </c>
      <c r="HM43" s="3">
        <v>14.04</v>
      </c>
      <c r="HN43" s="3" t="s">
        <v>5</v>
      </c>
      <c r="HO43" s="3">
        <v>9.5500000000000007</v>
      </c>
      <c r="HP43" s="3">
        <v>11.25</v>
      </c>
      <c r="HQ43" s="3">
        <v>11.84</v>
      </c>
      <c r="HR43" s="3">
        <v>95.59</v>
      </c>
      <c r="HS43" s="3">
        <v>67.17</v>
      </c>
      <c r="HT43" s="3" t="s">
        <v>5</v>
      </c>
      <c r="HU43" s="3">
        <v>9.5299999999999994</v>
      </c>
      <c r="HV43" s="3">
        <v>12.13</v>
      </c>
      <c r="HW43" s="3">
        <v>15.29</v>
      </c>
      <c r="HX43" s="3">
        <v>17.149999999999999</v>
      </c>
      <c r="HY43" s="3">
        <v>43.91</v>
      </c>
      <c r="HZ43" s="3">
        <v>10.7</v>
      </c>
      <c r="IA43" s="3">
        <v>72.81</v>
      </c>
      <c r="IB43" s="3">
        <v>11.45</v>
      </c>
      <c r="IC43" s="3" t="s">
        <v>5</v>
      </c>
      <c r="ID43" s="3" t="s">
        <v>5</v>
      </c>
      <c r="IE43" s="3">
        <v>12.08</v>
      </c>
      <c r="IF43" s="3">
        <v>11.69</v>
      </c>
      <c r="IG43" s="3">
        <v>11.22</v>
      </c>
      <c r="IH43" s="3" t="s">
        <v>5</v>
      </c>
      <c r="II43" s="3" t="s">
        <v>5</v>
      </c>
      <c r="IJ43" s="3">
        <v>9.15</v>
      </c>
      <c r="IK43" s="3">
        <v>12.68</v>
      </c>
      <c r="IL43" s="3">
        <v>8.7200000000000006</v>
      </c>
      <c r="IM43" s="3">
        <v>14.45</v>
      </c>
      <c r="IN43" s="3">
        <v>10.56</v>
      </c>
      <c r="IO43" s="3">
        <v>15.69</v>
      </c>
      <c r="IP43" s="3">
        <v>10.18</v>
      </c>
      <c r="IQ43" s="3">
        <v>11.25</v>
      </c>
      <c r="IR43" s="3">
        <v>14.06</v>
      </c>
      <c r="IS43" s="3" t="s">
        <v>5</v>
      </c>
      <c r="IT43" s="3">
        <v>56.77</v>
      </c>
      <c r="IU43" s="3" t="s">
        <v>5</v>
      </c>
      <c r="IV43" s="3" t="s">
        <v>5</v>
      </c>
      <c r="IW43" s="3">
        <v>19.13</v>
      </c>
      <c r="IX43" s="3">
        <v>12.69</v>
      </c>
      <c r="IY43" s="3">
        <v>10.61</v>
      </c>
      <c r="IZ43" s="3">
        <v>23.23</v>
      </c>
      <c r="JA43" s="3">
        <v>11.67</v>
      </c>
      <c r="JB43" s="3">
        <v>11.21</v>
      </c>
      <c r="JC43" s="3">
        <v>12.18</v>
      </c>
      <c r="JD43" s="3">
        <v>14.41</v>
      </c>
      <c r="JE43" s="3">
        <v>8.43</v>
      </c>
      <c r="JF43" s="3" t="s">
        <v>5</v>
      </c>
      <c r="JG43" s="3">
        <v>22.97</v>
      </c>
      <c r="JH43" s="3">
        <v>44.16</v>
      </c>
      <c r="JI43" s="3">
        <v>17.45</v>
      </c>
      <c r="JJ43" s="3">
        <v>9.49</v>
      </c>
      <c r="JK43" s="3">
        <v>25.13</v>
      </c>
      <c r="JL43" s="3">
        <v>11.27</v>
      </c>
      <c r="JM43" s="3">
        <v>8.84</v>
      </c>
      <c r="JN43" s="3">
        <v>11.35</v>
      </c>
      <c r="JO43" s="3">
        <v>8.31</v>
      </c>
      <c r="JP43" s="3">
        <v>10.58</v>
      </c>
      <c r="JQ43" s="3">
        <v>15.26</v>
      </c>
      <c r="JR43" s="3">
        <v>15.5</v>
      </c>
      <c r="JS43" s="3">
        <v>9.7200000000000006</v>
      </c>
      <c r="JT43" s="3">
        <v>8.8699999999999992</v>
      </c>
      <c r="JU43" s="3">
        <v>11.43</v>
      </c>
      <c r="JV43" s="3">
        <v>24.54</v>
      </c>
      <c r="JW43" s="3">
        <v>11.45</v>
      </c>
      <c r="JX43" s="3">
        <v>10.36</v>
      </c>
      <c r="JY43" s="3">
        <v>12.35</v>
      </c>
      <c r="JZ43" s="3" t="s">
        <v>5</v>
      </c>
      <c r="KA43" s="3">
        <v>10.6</v>
      </c>
      <c r="KB43" s="3">
        <v>12.69</v>
      </c>
      <c r="KC43" s="3" t="s">
        <v>5</v>
      </c>
      <c r="KD43" s="3">
        <v>15.5</v>
      </c>
      <c r="KE43" s="3">
        <v>13.58</v>
      </c>
      <c r="KF43" s="3">
        <v>16.57</v>
      </c>
      <c r="KG43" s="3">
        <v>10.16</v>
      </c>
      <c r="KH43" s="3">
        <v>13.61</v>
      </c>
      <c r="KI43" s="3" t="s">
        <v>5</v>
      </c>
      <c r="KJ43" s="3" t="s">
        <v>5</v>
      </c>
      <c r="KK43" s="3">
        <v>12.01</v>
      </c>
      <c r="KL43" s="3">
        <v>11.43</v>
      </c>
      <c r="KM43" s="3">
        <v>15.29</v>
      </c>
      <c r="KN43" s="3">
        <v>10.17</v>
      </c>
      <c r="KO43" s="3" t="s">
        <v>5</v>
      </c>
      <c r="KP43" s="3" t="s">
        <v>5</v>
      </c>
      <c r="KQ43" s="3">
        <v>10.3</v>
      </c>
      <c r="KR43" s="3">
        <v>10</v>
      </c>
      <c r="KS43" s="3" t="s">
        <v>5</v>
      </c>
      <c r="KT43" s="3">
        <v>14.56</v>
      </c>
      <c r="KU43" s="3">
        <v>10.199999999999999</v>
      </c>
      <c r="KV43" s="3">
        <v>12.42</v>
      </c>
      <c r="KW43" s="3">
        <v>24.96</v>
      </c>
      <c r="KX43" s="3">
        <v>10.92</v>
      </c>
      <c r="KY43" s="3">
        <v>8.8699999999999992</v>
      </c>
      <c r="KZ43" s="3" t="s">
        <v>5</v>
      </c>
      <c r="LA43" s="3">
        <v>13.31</v>
      </c>
      <c r="LB43" s="3">
        <v>13.37</v>
      </c>
      <c r="LC43" s="3">
        <v>12.84</v>
      </c>
      <c r="LD43" s="3">
        <v>13.37</v>
      </c>
      <c r="LE43" s="3">
        <v>9.32</v>
      </c>
      <c r="LF43" s="3">
        <v>11.5</v>
      </c>
      <c r="LG43" s="3" t="s">
        <v>5</v>
      </c>
      <c r="LH43" s="3">
        <v>12.04</v>
      </c>
      <c r="LI43" s="3">
        <v>12.66</v>
      </c>
      <c r="LJ43" s="3">
        <v>9.4499999999999993</v>
      </c>
      <c r="LK43" s="3">
        <v>10.73</v>
      </c>
      <c r="LL43" s="3">
        <v>10.11</v>
      </c>
      <c r="LM43" s="3" t="s">
        <v>5</v>
      </c>
      <c r="LN43" s="3">
        <v>11.74</v>
      </c>
      <c r="LO43" s="3">
        <v>9.42</v>
      </c>
      <c r="LP43" s="3">
        <v>10.48</v>
      </c>
      <c r="LQ43" s="3">
        <v>13.2</v>
      </c>
      <c r="LR43" s="3">
        <v>16.8</v>
      </c>
      <c r="LS43" s="3" t="s">
        <v>5</v>
      </c>
      <c r="LT43" s="3" t="s">
        <v>5</v>
      </c>
      <c r="LU43" s="3">
        <v>13.66</v>
      </c>
      <c r="LV43" s="3" t="s">
        <v>5</v>
      </c>
      <c r="LW43" s="3">
        <v>14.36</v>
      </c>
      <c r="LX43" s="3" t="s">
        <v>5</v>
      </c>
      <c r="LY43" s="3" t="s">
        <v>5</v>
      </c>
      <c r="LZ43" s="3" t="s">
        <v>5</v>
      </c>
      <c r="MA43" s="3">
        <v>16.91</v>
      </c>
      <c r="MB43" s="3">
        <v>9.84</v>
      </c>
      <c r="MC43" s="3" t="s">
        <v>5</v>
      </c>
      <c r="MD43" s="3" t="s">
        <v>5</v>
      </c>
      <c r="ME43" s="3">
        <v>63.25</v>
      </c>
      <c r="MF43" s="3">
        <v>12.16</v>
      </c>
      <c r="MG43" s="3">
        <v>14.47</v>
      </c>
      <c r="MH43" s="3">
        <v>14.03</v>
      </c>
      <c r="MI43" s="3" t="s">
        <v>5</v>
      </c>
      <c r="MJ43" s="3">
        <v>18.45</v>
      </c>
      <c r="MK43" s="3">
        <v>12.56</v>
      </c>
      <c r="ML43" s="3">
        <v>18.3</v>
      </c>
      <c r="MM43" s="3">
        <v>9.81</v>
      </c>
      <c r="MN43" s="3">
        <v>11.95</v>
      </c>
      <c r="MO43" s="3">
        <v>10.43</v>
      </c>
      <c r="MP43" s="3" t="s">
        <v>5</v>
      </c>
      <c r="MQ43" s="3">
        <v>15.86</v>
      </c>
      <c r="MR43" s="3">
        <v>12.14</v>
      </c>
      <c r="MS43" s="3">
        <v>9.9</v>
      </c>
      <c r="MT43" s="3">
        <v>13.28</v>
      </c>
      <c r="MU43" s="3">
        <v>8.33</v>
      </c>
      <c r="MV43" s="3">
        <v>9.89</v>
      </c>
      <c r="MW43" s="3">
        <v>11.35</v>
      </c>
      <c r="MX43" s="3">
        <v>14.11</v>
      </c>
      <c r="MY43" s="3" t="s">
        <v>5</v>
      </c>
      <c r="MZ43" s="3">
        <v>17.920000000000002</v>
      </c>
      <c r="NA43" s="3">
        <v>35.22</v>
      </c>
      <c r="NB43" s="3">
        <v>10.37</v>
      </c>
      <c r="NC43" s="3">
        <v>12.56</v>
      </c>
      <c r="ND43" s="3">
        <v>10.47</v>
      </c>
      <c r="NE43" s="3">
        <v>16.36</v>
      </c>
      <c r="NF43" s="3">
        <v>12.59</v>
      </c>
      <c r="NG43" s="3">
        <v>12.86</v>
      </c>
      <c r="NH43" s="3">
        <v>8.92</v>
      </c>
      <c r="NI43" s="3">
        <v>8.92</v>
      </c>
      <c r="NJ43" s="3">
        <v>11.91</v>
      </c>
      <c r="NK43" s="3">
        <v>11.6</v>
      </c>
      <c r="NL43" s="3">
        <v>10.43</v>
      </c>
      <c r="NM43" s="3">
        <v>10.93</v>
      </c>
      <c r="NN43" s="3">
        <v>10.19</v>
      </c>
      <c r="NO43" s="3">
        <v>12.53</v>
      </c>
      <c r="NP43" s="3">
        <v>16.98</v>
      </c>
      <c r="NQ43" s="3">
        <v>9.49</v>
      </c>
      <c r="NR43" s="3">
        <v>8.74</v>
      </c>
      <c r="NS43" s="3">
        <v>8.43</v>
      </c>
      <c r="NT43" s="3">
        <v>10.86</v>
      </c>
      <c r="NU43" s="3">
        <v>8.6</v>
      </c>
      <c r="NV43" s="3">
        <v>13.29</v>
      </c>
      <c r="NW43" s="3">
        <v>10.9</v>
      </c>
      <c r="NX43" s="3">
        <v>11.15</v>
      </c>
      <c r="NY43" s="3">
        <v>12.8</v>
      </c>
      <c r="NZ43" s="3">
        <v>8.7200000000000006</v>
      </c>
      <c r="OA43" s="3">
        <v>9.86</v>
      </c>
      <c r="OB43" s="3">
        <v>8.74</v>
      </c>
      <c r="OC43" s="3">
        <v>8.56</v>
      </c>
      <c r="OD43" s="3">
        <v>12.84</v>
      </c>
      <c r="OE43" s="3">
        <v>9.86</v>
      </c>
      <c r="OF43" s="3">
        <v>11.16</v>
      </c>
      <c r="OG43" s="3">
        <v>10.17</v>
      </c>
      <c r="OH43" s="3">
        <v>12.91</v>
      </c>
      <c r="OI43" s="3">
        <v>11.74</v>
      </c>
      <c r="OJ43" s="3">
        <v>15.37</v>
      </c>
      <c r="OK43" s="3">
        <v>9.56</v>
      </c>
      <c r="OL43" s="3">
        <v>12.37</v>
      </c>
      <c r="OM43" s="3">
        <v>11.23</v>
      </c>
      <c r="ON43" s="3">
        <v>12.93</v>
      </c>
      <c r="OO43" s="3">
        <v>17.87</v>
      </c>
      <c r="OP43" s="3">
        <v>9.52</v>
      </c>
      <c r="OQ43" s="3">
        <v>11.26</v>
      </c>
      <c r="OR43" s="3">
        <v>8.19</v>
      </c>
      <c r="OS43" s="3">
        <v>12.49</v>
      </c>
      <c r="OT43" s="3">
        <v>14.97</v>
      </c>
      <c r="OU43" s="3">
        <v>10.39</v>
      </c>
      <c r="OV43" s="3">
        <v>19.670000000000002</v>
      </c>
      <c r="OW43" s="3">
        <v>13.1</v>
      </c>
      <c r="OX43" s="3">
        <v>13.62</v>
      </c>
      <c r="OY43" s="3">
        <v>12.39</v>
      </c>
      <c r="OZ43" s="3">
        <v>18.27</v>
      </c>
      <c r="PA43" s="3">
        <v>8.51</v>
      </c>
      <c r="PB43" s="3">
        <v>15.78</v>
      </c>
      <c r="PC43" s="3">
        <v>19.34</v>
      </c>
      <c r="PD43" s="3">
        <v>9.99</v>
      </c>
      <c r="PE43" s="3">
        <v>9.4600000000000009</v>
      </c>
      <c r="PF43" s="3">
        <v>12.16</v>
      </c>
      <c r="PG43" s="3">
        <v>10.91</v>
      </c>
      <c r="PH43" s="3">
        <v>10.57</v>
      </c>
      <c r="PI43" s="3">
        <v>15.61</v>
      </c>
      <c r="PJ43" s="3">
        <v>12.41</v>
      </c>
      <c r="PK43" s="3">
        <v>11.36</v>
      </c>
      <c r="PL43" s="3">
        <v>9.23</v>
      </c>
      <c r="PM43" s="3">
        <v>12.13</v>
      </c>
      <c r="PN43" s="3">
        <v>14.29</v>
      </c>
      <c r="PO43" s="3">
        <v>6.27</v>
      </c>
      <c r="PP43" s="3">
        <v>9.41</v>
      </c>
      <c r="PQ43" s="3" t="s">
        <v>5</v>
      </c>
      <c r="PR43" s="3">
        <v>12.63</v>
      </c>
      <c r="PS43" s="3">
        <v>13.36</v>
      </c>
      <c r="PT43" s="3">
        <v>14.49</v>
      </c>
      <c r="PU43" s="3">
        <v>13.49</v>
      </c>
      <c r="PV43" s="3">
        <v>8.14</v>
      </c>
      <c r="PW43" s="3">
        <v>8.84</v>
      </c>
      <c r="PX43" s="3">
        <v>8.7100000000000009</v>
      </c>
      <c r="PY43" s="3">
        <v>10.1</v>
      </c>
      <c r="PZ43" s="3">
        <v>49.79</v>
      </c>
      <c r="QA43" s="3">
        <v>8.58</v>
      </c>
      <c r="QB43" s="3">
        <v>9.59</v>
      </c>
      <c r="QC43" s="3">
        <v>8.81</v>
      </c>
      <c r="QD43" s="3">
        <v>18.62</v>
      </c>
      <c r="QE43" s="3">
        <v>10.09</v>
      </c>
      <c r="QF43" s="3" t="s">
        <v>5</v>
      </c>
      <c r="QG43" s="3">
        <v>11.5</v>
      </c>
      <c r="QH43" s="3">
        <v>9.08</v>
      </c>
      <c r="QI43" s="3">
        <v>9.9600000000000009</v>
      </c>
      <c r="QJ43" s="3">
        <v>15.69</v>
      </c>
      <c r="QK43" s="3" t="s">
        <v>5</v>
      </c>
      <c r="QL43" s="3" t="s">
        <v>5</v>
      </c>
      <c r="QM43" s="3">
        <v>14.05</v>
      </c>
      <c r="QN43" s="3">
        <v>15.35</v>
      </c>
      <c r="QO43" s="3" t="s">
        <v>5</v>
      </c>
      <c r="QP43" s="3">
        <v>11.81</v>
      </c>
      <c r="QQ43" s="3">
        <v>93.98</v>
      </c>
      <c r="QR43" s="3">
        <v>16.66</v>
      </c>
      <c r="QS43" s="3" t="s">
        <v>5</v>
      </c>
      <c r="QT43" s="3">
        <v>10.15</v>
      </c>
      <c r="QU43" s="3">
        <v>13.21</v>
      </c>
      <c r="QV43" s="3">
        <v>75.25</v>
      </c>
      <c r="QW43" s="3">
        <v>29.73</v>
      </c>
      <c r="QX43" s="3" t="s">
        <v>5</v>
      </c>
      <c r="QY43" s="3">
        <v>62.15</v>
      </c>
      <c r="QZ43" s="3">
        <v>94.29</v>
      </c>
      <c r="RA43" s="3">
        <v>13.93</v>
      </c>
      <c r="RB43" s="3">
        <v>8.5</v>
      </c>
      <c r="RC43" s="3">
        <v>13.57</v>
      </c>
      <c r="RD43" s="3">
        <v>101.11</v>
      </c>
      <c r="RE43" s="3">
        <v>97.12</v>
      </c>
      <c r="RF43" s="3">
        <v>100.16</v>
      </c>
      <c r="RG43" s="3">
        <v>95.91</v>
      </c>
      <c r="RH43" s="3">
        <v>12.02</v>
      </c>
      <c r="RI43" s="3">
        <v>11.58</v>
      </c>
      <c r="RJ43" s="3">
        <v>12.85</v>
      </c>
      <c r="RK43" s="3">
        <v>10.84</v>
      </c>
      <c r="RL43" s="3">
        <v>98.84</v>
      </c>
      <c r="RM43" s="3">
        <v>100.07</v>
      </c>
      <c r="RN43" s="3">
        <v>10.29</v>
      </c>
      <c r="RO43" s="3">
        <v>87.44</v>
      </c>
      <c r="RP43" s="3" t="s">
        <v>5</v>
      </c>
      <c r="RQ43" s="3">
        <v>9.76</v>
      </c>
      <c r="RR43" s="3">
        <v>9.02</v>
      </c>
      <c r="RS43" s="3">
        <v>10.99</v>
      </c>
      <c r="RT43" s="3" t="s">
        <v>5</v>
      </c>
      <c r="RU43" s="3" t="s">
        <v>5</v>
      </c>
      <c r="RV43" s="3" t="s">
        <v>5</v>
      </c>
      <c r="RW43" s="3" t="s">
        <v>5</v>
      </c>
      <c r="RX43" s="3" t="s">
        <v>5</v>
      </c>
      <c r="RY43" s="3" t="s">
        <v>5</v>
      </c>
      <c r="RZ43" s="3">
        <v>10.57</v>
      </c>
      <c r="SA43" s="3" t="s">
        <v>5</v>
      </c>
      <c r="SB43" s="3" t="s">
        <v>5</v>
      </c>
      <c r="SC43" s="3" t="s">
        <v>5</v>
      </c>
      <c r="SD43" s="3">
        <v>12</v>
      </c>
      <c r="SE43" s="3" t="s">
        <v>5</v>
      </c>
      <c r="SF43" s="3">
        <v>8.83</v>
      </c>
      <c r="SG43" s="3">
        <v>8.27</v>
      </c>
      <c r="SH43" s="3">
        <v>9.5399999999999991</v>
      </c>
      <c r="SI43" s="3">
        <v>10.5</v>
      </c>
      <c r="SJ43" s="3">
        <v>68.489999999999995</v>
      </c>
      <c r="SK43" s="3">
        <v>9.2799999999999994</v>
      </c>
      <c r="SL43" s="3">
        <v>8.11</v>
      </c>
      <c r="SM43" s="3">
        <v>10.98</v>
      </c>
      <c r="SN43" s="3">
        <v>5.96</v>
      </c>
      <c r="SO43" s="3">
        <v>73.739999999999995</v>
      </c>
      <c r="SP43" s="3">
        <v>9.76</v>
      </c>
      <c r="SQ43" s="3">
        <v>8.61</v>
      </c>
      <c r="SR43" s="3">
        <v>9.8699999999999992</v>
      </c>
      <c r="SS43" s="3">
        <v>70.69</v>
      </c>
      <c r="ST43" s="3">
        <v>7.65</v>
      </c>
      <c r="SU43" s="3">
        <v>12.83</v>
      </c>
      <c r="SV43" s="3">
        <v>10.69</v>
      </c>
      <c r="SW43" s="3">
        <v>9.58</v>
      </c>
      <c r="SX43" s="3">
        <v>8.8000000000000007</v>
      </c>
      <c r="SY43" s="3">
        <v>10.26</v>
      </c>
      <c r="SZ43" s="3">
        <v>9.65</v>
      </c>
      <c r="TA43" s="3">
        <v>10.49</v>
      </c>
      <c r="TB43" s="3">
        <v>13.27</v>
      </c>
      <c r="TC43" s="3">
        <v>18.75</v>
      </c>
      <c r="TD43" s="3">
        <v>15.64</v>
      </c>
      <c r="TE43" s="3">
        <v>9.43</v>
      </c>
      <c r="TF43" s="3">
        <v>9.06</v>
      </c>
      <c r="TG43" s="3">
        <v>18.600000000000001</v>
      </c>
      <c r="TH43" s="3">
        <v>8.65</v>
      </c>
      <c r="TI43" s="3">
        <v>17.05</v>
      </c>
      <c r="TJ43" s="3" t="s">
        <v>5</v>
      </c>
      <c r="TK43" s="3">
        <v>10.44</v>
      </c>
      <c r="TL43" s="3">
        <v>9.1199999999999992</v>
      </c>
      <c r="TM43" s="3">
        <v>9.42</v>
      </c>
      <c r="TN43" s="3">
        <v>10.77</v>
      </c>
      <c r="TO43" s="3">
        <v>9.15</v>
      </c>
      <c r="TP43" s="3">
        <v>11.68</v>
      </c>
      <c r="TQ43" s="3">
        <v>10.17</v>
      </c>
      <c r="TR43" s="3">
        <v>11.67</v>
      </c>
      <c r="TS43" s="3">
        <v>9.65</v>
      </c>
      <c r="TT43" s="3">
        <v>11.25</v>
      </c>
      <c r="TU43" s="3">
        <v>48.77</v>
      </c>
      <c r="TV43" s="3">
        <v>9.5500000000000007</v>
      </c>
      <c r="TW43" s="3">
        <v>9.64</v>
      </c>
      <c r="TX43" s="3">
        <v>15.02</v>
      </c>
      <c r="TY43" s="3">
        <v>10.33</v>
      </c>
      <c r="TZ43" s="3">
        <v>11.75</v>
      </c>
      <c r="UA43" s="3">
        <v>13.43</v>
      </c>
      <c r="UB43" s="3">
        <v>9.56</v>
      </c>
      <c r="UC43" s="3">
        <v>8.6</v>
      </c>
      <c r="UD43" s="3">
        <v>9.15</v>
      </c>
      <c r="UE43" s="3" t="s">
        <v>5</v>
      </c>
      <c r="UF43" s="3">
        <v>8.64</v>
      </c>
      <c r="UG43" s="3">
        <v>15.05</v>
      </c>
      <c r="UH43" s="3">
        <v>8.92</v>
      </c>
      <c r="UI43" s="3">
        <v>8.92</v>
      </c>
      <c r="UJ43" s="3">
        <v>9.6</v>
      </c>
      <c r="UK43" s="3">
        <v>86.8</v>
      </c>
      <c r="UL43" s="3">
        <v>19.57</v>
      </c>
      <c r="UM43" s="3">
        <v>11.37</v>
      </c>
      <c r="UN43" s="3">
        <v>9.64</v>
      </c>
      <c r="UO43" s="3">
        <v>9.68</v>
      </c>
      <c r="UP43" s="3">
        <v>11.89</v>
      </c>
      <c r="UQ43" s="3">
        <v>11.62</v>
      </c>
      <c r="UR43" s="3">
        <v>8.5500000000000007</v>
      </c>
      <c r="US43" s="3">
        <v>10.68</v>
      </c>
      <c r="UT43" s="3">
        <v>9.7799999999999994</v>
      </c>
      <c r="UU43" s="3">
        <v>9.93</v>
      </c>
      <c r="UV43" s="3">
        <v>8.09</v>
      </c>
      <c r="UW43" s="3">
        <v>80.14</v>
      </c>
      <c r="UX43" s="3">
        <v>8.74</v>
      </c>
      <c r="UY43" s="3">
        <v>10.36</v>
      </c>
      <c r="UZ43" s="3">
        <v>10.16</v>
      </c>
      <c r="VA43" s="3">
        <v>9.65</v>
      </c>
      <c r="VB43" s="3">
        <v>11.37</v>
      </c>
      <c r="VC43" s="3">
        <v>13.37</v>
      </c>
      <c r="VD43" s="3">
        <v>20.25</v>
      </c>
      <c r="VE43" s="3">
        <v>9.68</v>
      </c>
      <c r="VF43" s="3">
        <v>10.43</v>
      </c>
      <c r="VG43" s="3">
        <v>11.65</v>
      </c>
      <c r="VH43" s="3">
        <v>16.78</v>
      </c>
      <c r="VI43" s="3">
        <v>9.65</v>
      </c>
      <c r="VJ43" s="3">
        <v>10.210000000000001</v>
      </c>
      <c r="VK43" s="3">
        <v>13.09</v>
      </c>
      <c r="VL43" s="3">
        <v>7.23</v>
      </c>
      <c r="VM43" s="3">
        <v>12.76</v>
      </c>
      <c r="VN43" s="3">
        <v>11.59</v>
      </c>
      <c r="VO43" s="3">
        <v>10.55</v>
      </c>
      <c r="VP43" s="3">
        <v>9.44</v>
      </c>
      <c r="VQ43" s="3">
        <v>14.97</v>
      </c>
      <c r="VR43" s="3">
        <v>16.61</v>
      </c>
      <c r="VS43" s="3">
        <v>11.42</v>
      </c>
      <c r="VT43" s="3">
        <v>10.18</v>
      </c>
      <c r="VU43" s="3">
        <v>10.24</v>
      </c>
      <c r="VV43" s="3">
        <v>21.82</v>
      </c>
      <c r="VW43" s="3">
        <v>9.84</v>
      </c>
      <c r="VX43" s="3">
        <v>17.940000000000001</v>
      </c>
      <c r="VY43" s="3">
        <v>10.15</v>
      </c>
      <c r="VZ43" s="3">
        <v>20.239999999999998</v>
      </c>
      <c r="WA43" s="3">
        <v>13.57</v>
      </c>
      <c r="WB43" s="3">
        <v>10.6</v>
      </c>
      <c r="WC43" s="3">
        <v>10.66</v>
      </c>
      <c r="WD43" s="3">
        <v>13.63</v>
      </c>
      <c r="WE43" s="3">
        <v>9.16</v>
      </c>
      <c r="WF43" s="3">
        <v>9.99</v>
      </c>
      <c r="WG43" s="3">
        <v>10.89</v>
      </c>
      <c r="WH43" s="3">
        <v>8.35</v>
      </c>
      <c r="WI43" s="3">
        <v>15.7</v>
      </c>
      <c r="WJ43" s="3">
        <v>12.61</v>
      </c>
      <c r="WK43" s="3">
        <v>57.79</v>
      </c>
      <c r="WL43" s="3">
        <v>11.91</v>
      </c>
      <c r="WM43" s="3">
        <v>9.76</v>
      </c>
      <c r="WN43" s="3">
        <v>12.89</v>
      </c>
      <c r="WO43" s="3">
        <v>10.99</v>
      </c>
      <c r="WP43" s="3">
        <v>12.06</v>
      </c>
      <c r="WQ43" s="3">
        <v>11.28</v>
      </c>
      <c r="WR43" s="3">
        <v>9.48</v>
      </c>
      <c r="WS43" s="3">
        <v>10.97</v>
      </c>
      <c r="WT43" s="3">
        <v>7.81</v>
      </c>
      <c r="WU43" s="3">
        <v>10.210000000000001</v>
      </c>
      <c r="WV43" s="3">
        <v>13.74</v>
      </c>
      <c r="WW43" s="3">
        <v>11.34</v>
      </c>
      <c r="WX43" s="3">
        <v>12.68</v>
      </c>
      <c r="WY43" s="3">
        <v>9.68</v>
      </c>
      <c r="WZ43" s="3">
        <v>14.96</v>
      </c>
      <c r="XA43" s="3">
        <v>12.17</v>
      </c>
      <c r="XB43" s="3">
        <v>12.38</v>
      </c>
      <c r="XC43" s="3">
        <v>7.68</v>
      </c>
      <c r="XD43" s="3">
        <v>14.67</v>
      </c>
      <c r="XE43" s="3">
        <v>13.69</v>
      </c>
      <c r="XF43" s="3" t="s">
        <v>5</v>
      </c>
      <c r="XG43" s="3">
        <v>9.4700000000000006</v>
      </c>
      <c r="XH43" s="3">
        <v>15.48</v>
      </c>
      <c r="XI43" s="3">
        <v>13.32</v>
      </c>
      <c r="XJ43" s="3">
        <v>15.1</v>
      </c>
      <c r="XK43" s="3">
        <v>12.6</v>
      </c>
      <c r="XL43" s="3">
        <v>8.0500000000000007</v>
      </c>
      <c r="XM43" s="3">
        <v>9.91</v>
      </c>
      <c r="XN43" s="3">
        <v>13.42</v>
      </c>
      <c r="XO43" s="3">
        <v>12.84</v>
      </c>
      <c r="XP43" s="3">
        <v>11.96</v>
      </c>
      <c r="XQ43" s="3">
        <v>9</v>
      </c>
      <c r="XR43" s="3">
        <v>7.78</v>
      </c>
      <c r="XS43" s="3">
        <v>10.63</v>
      </c>
      <c r="XT43" s="3">
        <v>12.94</v>
      </c>
      <c r="XU43" s="3">
        <v>11.1</v>
      </c>
      <c r="XV43" s="3">
        <v>9.75</v>
      </c>
      <c r="XW43" s="3">
        <v>10.29</v>
      </c>
      <c r="XX43" s="3">
        <v>9.5299999999999994</v>
      </c>
      <c r="XY43" s="3">
        <v>18.04</v>
      </c>
      <c r="XZ43" s="3">
        <v>8.49</v>
      </c>
      <c r="YA43" s="3">
        <v>8.81</v>
      </c>
      <c r="YB43" s="3">
        <v>15.62</v>
      </c>
      <c r="YC43" s="3">
        <v>9.33</v>
      </c>
      <c r="YD43" s="3">
        <v>13.17</v>
      </c>
      <c r="YE43" s="3">
        <v>9.23</v>
      </c>
      <c r="YF43" s="3" t="s">
        <v>5</v>
      </c>
      <c r="YG43" s="3">
        <v>10.91</v>
      </c>
      <c r="YH43" s="3">
        <v>9.4499999999999993</v>
      </c>
      <c r="YI43" s="3">
        <v>11.02</v>
      </c>
      <c r="YJ43" s="3">
        <v>12.3</v>
      </c>
      <c r="YK43" s="3">
        <v>11.46</v>
      </c>
      <c r="YL43" s="3">
        <v>15.34</v>
      </c>
      <c r="YM43" s="3">
        <v>11.84</v>
      </c>
      <c r="YN43" s="3">
        <v>12.2</v>
      </c>
      <c r="YO43" s="3">
        <v>14.58</v>
      </c>
      <c r="YP43" s="3">
        <v>9.73</v>
      </c>
      <c r="YQ43" s="3">
        <v>8.82</v>
      </c>
      <c r="YR43" s="3">
        <v>12.76</v>
      </c>
      <c r="YS43" s="3">
        <v>9.24</v>
      </c>
      <c r="YT43" s="3">
        <v>10.84</v>
      </c>
      <c r="YU43" s="3">
        <v>10.8</v>
      </c>
      <c r="YV43" s="3">
        <v>11.01</v>
      </c>
      <c r="YW43" s="3">
        <v>10.36</v>
      </c>
      <c r="YX43" s="3">
        <v>10.51</v>
      </c>
      <c r="YY43" s="3">
        <v>9.2799999999999994</v>
      </c>
      <c r="YZ43" s="3">
        <v>9.31</v>
      </c>
      <c r="ZA43" s="3">
        <v>10.38</v>
      </c>
      <c r="ZB43" s="3">
        <v>10.52</v>
      </c>
      <c r="ZC43" s="3">
        <v>11.57</v>
      </c>
      <c r="ZD43" s="3">
        <v>10.26</v>
      </c>
      <c r="ZE43" s="3">
        <v>9.52</v>
      </c>
      <c r="ZF43" s="3">
        <v>11</v>
      </c>
      <c r="ZG43" s="3">
        <v>9.7799999999999994</v>
      </c>
      <c r="ZH43" s="3">
        <v>8.56</v>
      </c>
      <c r="ZI43" s="3">
        <v>13.87</v>
      </c>
      <c r="ZJ43" s="3">
        <v>9.39</v>
      </c>
      <c r="ZK43" s="3">
        <v>10.7</v>
      </c>
      <c r="ZL43" s="3">
        <v>13.31</v>
      </c>
      <c r="ZM43" s="3">
        <v>12.34</v>
      </c>
      <c r="ZN43" s="3">
        <v>12.94</v>
      </c>
      <c r="ZO43" s="3">
        <v>9.02</v>
      </c>
      <c r="ZP43" s="3">
        <v>16.059999999999999</v>
      </c>
      <c r="ZQ43" s="3">
        <v>13.44</v>
      </c>
      <c r="ZR43" s="3">
        <v>9.83</v>
      </c>
      <c r="ZS43" s="3">
        <v>97.39</v>
      </c>
      <c r="ZT43" s="3">
        <v>8.82</v>
      </c>
      <c r="ZU43" s="3">
        <v>10.79</v>
      </c>
      <c r="ZV43" s="3">
        <v>10.55</v>
      </c>
      <c r="ZW43" s="3">
        <v>9.0399999999999991</v>
      </c>
      <c r="ZX43" s="3">
        <v>9.6999999999999993</v>
      </c>
      <c r="ZY43" s="3">
        <v>13.37</v>
      </c>
      <c r="ZZ43" s="3">
        <v>10.49</v>
      </c>
      <c r="AAA43" s="3">
        <v>11.44</v>
      </c>
      <c r="AAB43" s="3">
        <v>11.92</v>
      </c>
      <c r="AAC43" s="3">
        <v>15.65</v>
      </c>
      <c r="AAD43" s="3">
        <v>10.41</v>
      </c>
      <c r="AAE43" s="3">
        <v>9.69</v>
      </c>
      <c r="AAF43" s="3">
        <v>17.98</v>
      </c>
      <c r="AAG43" s="3">
        <v>13.29</v>
      </c>
      <c r="AAH43" s="3">
        <v>11.95</v>
      </c>
      <c r="AAI43" s="3">
        <v>13.05</v>
      </c>
      <c r="AAJ43" s="3">
        <v>12.15</v>
      </c>
      <c r="AAK43" s="3">
        <v>9.23</v>
      </c>
      <c r="AAL43" s="3">
        <v>14.68</v>
      </c>
      <c r="AAM43" s="3">
        <v>15.95</v>
      </c>
      <c r="AAN43" s="3">
        <v>10.29</v>
      </c>
      <c r="AAO43" s="3">
        <v>12.49</v>
      </c>
      <c r="AAP43" s="3">
        <v>12.59</v>
      </c>
      <c r="AAQ43" s="3">
        <v>14.84</v>
      </c>
      <c r="AAR43" s="3">
        <v>11.85</v>
      </c>
      <c r="AAS43" s="3">
        <v>11.19</v>
      </c>
      <c r="AAT43" s="3">
        <v>23.08</v>
      </c>
      <c r="AAU43" s="3">
        <v>14.25</v>
      </c>
      <c r="AAV43" s="3">
        <v>9.2799999999999994</v>
      </c>
      <c r="AAW43" s="3">
        <v>11.98</v>
      </c>
      <c r="AAX43" s="3">
        <v>8.64</v>
      </c>
      <c r="AAY43" s="3" t="s">
        <v>5</v>
      </c>
      <c r="AAZ43" s="3">
        <v>10.07</v>
      </c>
      <c r="ABA43" s="3">
        <v>10.84</v>
      </c>
      <c r="ABB43" s="3" t="s">
        <v>5</v>
      </c>
      <c r="ABC43" s="3">
        <v>10.56</v>
      </c>
      <c r="ABD43" s="3">
        <v>9.76</v>
      </c>
      <c r="ABE43" s="3">
        <v>9.93</v>
      </c>
      <c r="ABF43" s="3">
        <v>11.03</v>
      </c>
      <c r="ABG43" s="3">
        <v>10.08</v>
      </c>
      <c r="ABH43" s="3">
        <v>14.23</v>
      </c>
      <c r="ABI43" s="3">
        <v>14.14</v>
      </c>
      <c r="ABJ43" s="3">
        <v>11.91</v>
      </c>
      <c r="ABK43" s="3">
        <v>10.17</v>
      </c>
      <c r="ABL43" s="3">
        <v>9.17</v>
      </c>
      <c r="ABM43" s="3">
        <v>9.8800000000000008</v>
      </c>
      <c r="ABN43" s="3">
        <v>15.6</v>
      </c>
      <c r="ABO43" s="3">
        <v>8.9600000000000009</v>
      </c>
      <c r="ABP43" s="3">
        <v>9.51</v>
      </c>
      <c r="ABQ43" s="3">
        <v>10.1</v>
      </c>
      <c r="ABR43" s="3">
        <v>9.8699999999999992</v>
      </c>
      <c r="ABS43" s="3">
        <v>11.7</v>
      </c>
      <c r="ABT43" s="3">
        <v>14.39</v>
      </c>
      <c r="ABU43" s="3">
        <v>15.12</v>
      </c>
      <c r="ABV43" s="3">
        <v>13.88</v>
      </c>
      <c r="ABW43" s="3">
        <v>9.2200000000000006</v>
      </c>
      <c r="ABX43" s="3">
        <v>11.24</v>
      </c>
      <c r="ABY43" s="3">
        <v>11.69</v>
      </c>
      <c r="ABZ43" s="3">
        <v>8.7899999999999991</v>
      </c>
      <c r="ACA43" s="3">
        <v>9.9</v>
      </c>
      <c r="ACB43" s="3">
        <v>17.28</v>
      </c>
      <c r="ACC43" s="3">
        <v>8.57</v>
      </c>
      <c r="ACD43" s="3">
        <v>10</v>
      </c>
      <c r="ACE43" s="3">
        <v>10.4</v>
      </c>
      <c r="ACF43" s="3">
        <v>9.68</v>
      </c>
      <c r="ACG43" s="3">
        <v>11.1</v>
      </c>
      <c r="ACH43" s="3">
        <v>16.510000000000002</v>
      </c>
      <c r="ACI43" s="3">
        <v>13.04</v>
      </c>
      <c r="ACJ43" s="3">
        <v>8.0399999999999991</v>
      </c>
      <c r="ACK43" s="3">
        <v>14.24</v>
      </c>
      <c r="ACL43" s="3">
        <v>9.52</v>
      </c>
      <c r="ACM43" s="3">
        <v>15.61</v>
      </c>
      <c r="ACN43" s="3">
        <v>9.61</v>
      </c>
      <c r="ACO43" s="3">
        <v>18.39</v>
      </c>
      <c r="ACP43" s="3">
        <v>11.72</v>
      </c>
      <c r="ACQ43" s="3">
        <v>10.89</v>
      </c>
      <c r="ACR43" s="3">
        <v>9.2100000000000009</v>
      </c>
      <c r="ACS43" s="3">
        <v>8.33</v>
      </c>
      <c r="ACT43" s="3">
        <v>8.3800000000000008</v>
      </c>
      <c r="ACU43" s="3">
        <v>10.88</v>
      </c>
      <c r="ACV43" s="3">
        <v>8.26</v>
      </c>
      <c r="ACW43" s="3">
        <v>13.01</v>
      </c>
      <c r="ACX43" s="3">
        <v>9.81</v>
      </c>
      <c r="ACY43" s="3">
        <v>19.989999999999998</v>
      </c>
      <c r="ACZ43" s="3">
        <v>11.75</v>
      </c>
      <c r="ADA43" s="3">
        <v>10.85</v>
      </c>
      <c r="ADB43" s="3">
        <v>9.77</v>
      </c>
      <c r="ADC43" s="3">
        <v>13.85</v>
      </c>
      <c r="ADD43" s="3">
        <v>25.47</v>
      </c>
      <c r="ADE43" s="3">
        <v>11.26</v>
      </c>
      <c r="ADF43" s="3">
        <v>9.26</v>
      </c>
      <c r="ADG43" s="3">
        <v>11.76</v>
      </c>
      <c r="ADH43" s="3">
        <v>12.45</v>
      </c>
      <c r="ADI43" s="3">
        <v>10.8</v>
      </c>
      <c r="ADJ43" s="3">
        <v>10.050000000000001</v>
      </c>
      <c r="ADK43" s="3">
        <v>10.68</v>
      </c>
      <c r="ADL43" s="3">
        <v>9.36</v>
      </c>
      <c r="ADM43" s="3">
        <v>9.59</v>
      </c>
      <c r="ADN43" s="3">
        <v>9.31</v>
      </c>
      <c r="ADO43" s="3">
        <v>10.91</v>
      </c>
      <c r="ADP43" s="3">
        <v>9.58</v>
      </c>
      <c r="ADQ43" s="3">
        <v>9.85</v>
      </c>
      <c r="ADR43" s="3">
        <v>13.44</v>
      </c>
      <c r="ADS43" s="3">
        <v>13.16</v>
      </c>
      <c r="ADT43" s="3">
        <v>10.09</v>
      </c>
      <c r="ADU43" s="3">
        <v>13.97</v>
      </c>
      <c r="ADV43" s="3">
        <v>12.61</v>
      </c>
      <c r="ADW43" s="3">
        <v>15.82</v>
      </c>
      <c r="ADX43" s="3">
        <v>10.98</v>
      </c>
      <c r="ADY43" s="3">
        <v>9.77</v>
      </c>
      <c r="ADZ43" s="3">
        <v>12.78</v>
      </c>
      <c r="AEA43" s="3">
        <v>11.01</v>
      </c>
      <c r="AEB43" s="3">
        <v>12.81</v>
      </c>
      <c r="AEC43" s="3">
        <v>13.52</v>
      </c>
      <c r="AED43" s="3">
        <v>10.050000000000001</v>
      </c>
      <c r="AEE43" s="3">
        <v>12.82</v>
      </c>
      <c r="AEF43" s="3">
        <v>14.05</v>
      </c>
      <c r="AEG43" s="3">
        <v>8.94</v>
      </c>
      <c r="AEH43" s="3">
        <v>11.29</v>
      </c>
      <c r="AEI43" s="3">
        <v>21.53</v>
      </c>
      <c r="AEJ43" s="3">
        <v>9.2899999999999991</v>
      </c>
      <c r="AEK43" s="3">
        <v>9.8000000000000007</v>
      </c>
      <c r="AEL43" s="3">
        <v>9.43</v>
      </c>
      <c r="AEM43" s="3">
        <v>11.73</v>
      </c>
      <c r="AEN43" s="3">
        <v>11.36</v>
      </c>
      <c r="AEO43" s="3">
        <v>13.32</v>
      </c>
      <c r="AEP43" s="3">
        <v>11.18</v>
      </c>
      <c r="AEQ43" s="3">
        <v>9.16</v>
      </c>
      <c r="AER43" s="3">
        <v>91.74</v>
      </c>
      <c r="AES43" s="3">
        <v>9.5</v>
      </c>
      <c r="AET43" s="3">
        <v>10.36</v>
      </c>
      <c r="AEU43" s="3">
        <v>9.66</v>
      </c>
      <c r="AEV43" s="3">
        <v>12.21</v>
      </c>
      <c r="AEW43" s="3">
        <v>9.36</v>
      </c>
      <c r="AEX43" s="3">
        <v>14.32</v>
      </c>
      <c r="AEY43" s="3">
        <v>11.62</v>
      </c>
      <c r="AEZ43" s="3">
        <v>12.42</v>
      </c>
      <c r="AFA43" s="3">
        <v>9.44</v>
      </c>
      <c r="AFB43" s="3">
        <v>16.39</v>
      </c>
      <c r="AFC43" s="3">
        <v>11.5</v>
      </c>
      <c r="AFD43" s="3">
        <v>10.97</v>
      </c>
      <c r="AFE43" s="3">
        <v>10.15</v>
      </c>
      <c r="AFF43" s="3">
        <v>10.61</v>
      </c>
      <c r="AFG43" s="3">
        <v>11.42</v>
      </c>
      <c r="AFH43" s="3">
        <v>13.45</v>
      </c>
      <c r="AFI43" s="3">
        <v>9.06</v>
      </c>
      <c r="AFJ43" s="3">
        <v>9.36</v>
      </c>
      <c r="AFK43" s="3">
        <v>10.08</v>
      </c>
      <c r="AFL43" s="3">
        <v>11.6</v>
      </c>
      <c r="AFM43" s="3">
        <v>11.14</v>
      </c>
      <c r="AFN43" s="3">
        <v>8.99</v>
      </c>
      <c r="AFO43" s="3">
        <v>11.01</v>
      </c>
      <c r="AFP43" s="3">
        <v>12.2</v>
      </c>
      <c r="AFQ43" s="3">
        <v>9.7899999999999991</v>
      </c>
      <c r="AFR43" s="3">
        <v>12.55</v>
      </c>
      <c r="AFS43" s="3">
        <v>9.16</v>
      </c>
      <c r="AFT43" s="3">
        <v>11.17</v>
      </c>
      <c r="AFU43" s="3">
        <v>12.85</v>
      </c>
      <c r="AFV43" s="3">
        <v>24.23</v>
      </c>
      <c r="AFW43" s="3">
        <v>9.32</v>
      </c>
      <c r="AFX43" s="3">
        <v>14.38</v>
      </c>
      <c r="AFY43" s="3">
        <v>8.82</v>
      </c>
      <c r="AFZ43" s="3">
        <v>9.43</v>
      </c>
      <c r="AGA43" s="3">
        <v>11.5</v>
      </c>
      <c r="AGB43" s="3">
        <v>15.54</v>
      </c>
      <c r="AGC43" s="3">
        <v>10.94</v>
      </c>
      <c r="AGD43" s="3">
        <v>11.09</v>
      </c>
      <c r="AGE43" s="3">
        <v>11.24</v>
      </c>
      <c r="AGF43" s="3">
        <v>8</v>
      </c>
      <c r="AGG43" s="3">
        <v>9.09</v>
      </c>
      <c r="AGH43" s="3">
        <v>10.220000000000001</v>
      </c>
      <c r="AGI43" s="3">
        <v>13.16</v>
      </c>
      <c r="AGJ43" s="3">
        <v>97.24</v>
      </c>
      <c r="AGK43" s="3">
        <v>10.41</v>
      </c>
      <c r="AGL43" s="3">
        <v>11.5</v>
      </c>
      <c r="AGM43" s="3">
        <v>10.85</v>
      </c>
      <c r="AGN43" s="3">
        <v>9.76</v>
      </c>
      <c r="AGO43" s="3">
        <v>20.27</v>
      </c>
      <c r="AGP43" s="3">
        <v>10.57</v>
      </c>
      <c r="AGQ43" s="3">
        <v>8.7200000000000006</v>
      </c>
      <c r="AGR43" s="3">
        <v>8.89</v>
      </c>
      <c r="AGS43" s="3">
        <v>10.45</v>
      </c>
      <c r="AGT43" s="3">
        <v>9.2899999999999991</v>
      </c>
      <c r="AGU43" s="3">
        <v>10.039999999999999</v>
      </c>
      <c r="AGV43" s="3">
        <v>16.559999999999999</v>
      </c>
      <c r="AGW43" s="3">
        <v>9.73</v>
      </c>
      <c r="AGX43" s="3">
        <v>11.63</v>
      </c>
      <c r="AGY43" s="3">
        <v>14.63</v>
      </c>
      <c r="AGZ43" s="3">
        <v>8.93</v>
      </c>
      <c r="AHA43" s="3">
        <v>10.88</v>
      </c>
      <c r="AHB43" s="3">
        <v>13.27</v>
      </c>
      <c r="AHC43" s="3">
        <v>10.43</v>
      </c>
      <c r="AHD43" s="3">
        <v>14.31</v>
      </c>
      <c r="AHE43" s="3">
        <v>13.34</v>
      </c>
      <c r="AHF43" s="3">
        <v>15.73</v>
      </c>
      <c r="AHG43" s="3">
        <v>10.61</v>
      </c>
      <c r="AHH43" s="3">
        <v>10.6</v>
      </c>
      <c r="AHI43" s="3">
        <v>9.9700000000000006</v>
      </c>
      <c r="AHJ43" s="3">
        <v>8.3800000000000008</v>
      </c>
      <c r="AHK43" s="3">
        <v>12.73</v>
      </c>
      <c r="AHL43" s="3">
        <v>11.75</v>
      </c>
      <c r="AHM43" s="3">
        <v>10.69</v>
      </c>
      <c r="AHN43" s="3">
        <v>8.35</v>
      </c>
      <c r="AHO43" s="3">
        <v>10.57</v>
      </c>
      <c r="AHP43" s="3">
        <v>9.15</v>
      </c>
      <c r="AHQ43" s="3">
        <v>10.06</v>
      </c>
      <c r="AHR43" s="3">
        <v>8.3800000000000008</v>
      </c>
      <c r="AHS43" s="3">
        <v>14.33</v>
      </c>
      <c r="AHT43" s="3">
        <v>9.1199999999999992</v>
      </c>
      <c r="AHU43" s="3">
        <v>26.87</v>
      </c>
      <c r="AHV43" s="3">
        <v>9.41</v>
      </c>
      <c r="AHW43" s="3">
        <v>9.3699999999999992</v>
      </c>
      <c r="AHX43" s="3">
        <v>10.43</v>
      </c>
      <c r="AHY43" s="3">
        <v>7.27</v>
      </c>
      <c r="AHZ43" s="3">
        <v>11.7</v>
      </c>
      <c r="AIA43" s="3">
        <v>9.3000000000000007</v>
      </c>
      <c r="AIB43" s="3">
        <v>8.8000000000000007</v>
      </c>
      <c r="AIC43" s="3">
        <v>11.29</v>
      </c>
      <c r="AID43" s="3">
        <v>9.2899999999999991</v>
      </c>
      <c r="AIE43" s="3">
        <v>12.95</v>
      </c>
      <c r="AIF43" s="3">
        <v>11.75</v>
      </c>
      <c r="AIG43" s="3">
        <v>10.31</v>
      </c>
      <c r="AIH43" s="3">
        <v>7.94</v>
      </c>
      <c r="AII43" s="3">
        <v>23.74</v>
      </c>
      <c r="AIJ43" s="3">
        <v>9.7100000000000009</v>
      </c>
      <c r="AIK43" s="3">
        <v>9.58</v>
      </c>
      <c r="AIL43" s="3">
        <v>11.28</v>
      </c>
      <c r="AIM43" s="3">
        <v>11.69</v>
      </c>
      <c r="AIN43" s="3">
        <v>22.92</v>
      </c>
      <c r="AIO43" s="3">
        <v>12.39</v>
      </c>
      <c r="AIP43" s="3">
        <v>10.26</v>
      </c>
      <c r="AIQ43" s="3">
        <v>9.33</v>
      </c>
      <c r="AIR43" s="3">
        <v>8.2899999999999991</v>
      </c>
      <c r="AIS43" s="3">
        <v>10.64</v>
      </c>
      <c r="AIT43" s="3">
        <v>13.96</v>
      </c>
      <c r="AIU43" s="3">
        <v>14.37</v>
      </c>
      <c r="AIV43" s="3">
        <v>14.69</v>
      </c>
      <c r="AIW43" s="3">
        <v>9.2200000000000006</v>
      </c>
      <c r="AIX43" s="3">
        <v>9.94</v>
      </c>
      <c r="AIY43" s="3">
        <v>11.93</v>
      </c>
      <c r="AIZ43" s="3">
        <v>14.69</v>
      </c>
      <c r="AJA43" s="3">
        <v>12.6</v>
      </c>
      <c r="AJB43" s="3">
        <v>8.98</v>
      </c>
      <c r="AJC43" s="3">
        <v>15.24</v>
      </c>
      <c r="AJD43" s="3">
        <v>14.11</v>
      </c>
      <c r="AJE43" s="3">
        <v>10.42</v>
      </c>
      <c r="AJF43" s="3">
        <v>18.96</v>
      </c>
      <c r="AJG43" s="3">
        <v>12.38</v>
      </c>
      <c r="AJH43" s="3">
        <v>11.77</v>
      </c>
      <c r="AJI43" s="3">
        <v>10.02</v>
      </c>
      <c r="AJJ43" s="3">
        <v>15.53</v>
      </c>
      <c r="AJK43" s="3">
        <v>9.52</v>
      </c>
      <c r="AJL43" s="3">
        <v>9.32</v>
      </c>
      <c r="AJM43" s="3">
        <v>8.16</v>
      </c>
      <c r="AJN43" s="3">
        <v>11.43</v>
      </c>
      <c r="AJO43" s="3">
        <v>11.1</v>
      </c>
      <c r="AJP43" s="3">
        <v>7.98</v>
      </c>
      <c r="AJQ43" s="3">
        <v>8.77</v>
      </c>
      <c r="AJR43" s="3">
        <v>9.77</v>
      </c>
      <c r="AJS43" s="3">
        <v>14.66</v>
      </c>
      <c r="AJT43" s="3">
        <v>9.7799999999999994</v>
      </c>
      <c r="AJU43" s="3">
        <v>8.01</v>
      </c>
      <c r="AJV43" s="3">
        <v>8.93</v>
      </c>
      <c r="AJW43" s="3">
        <v>12.33</v>
      </c>
      <c r="AJX43" s="3">
        <v>10.51</v>
      </c>
      <c r="AJY43" s="3">
        <v>9.9499999999999993</v>
      </c>
      <c r="AJZ43" s="3">
        <v>10.36</v>
      </c>
      <c r="AKA43" s="3">
        <v>16.05</v>
      </c>
      <c r="AKB43" s="3">
        <v>7.81</v>
      </c>
      <c r="AKC43" s="3">
        <v>11.26</v>
      </c>
      <c r="AKD43" s="3">
        <v>13.49</v>
      </c>
      <c r="AKE43" s="3">
        <v>9.9700000000000006</v>
      </c>
      <c r="AKF43" s="3">
        <v>15.62</v>
      </c>
      <c r="AKG43" s="3">
        <v>9.0299999999999994</v>
      </c>
      <c r="AKH43" s="3">
        <v>10.18</v>
      </c>
      <c r="AKI43" s="3">
        <v>11.22</v>
      </c>
      <c r="AKJ43" s="3">
        <v>10.57</v>
      </c>
      <c r="AKK43" s="3">
        <v>14.26</v>
      </c>
      <c r="AKL43" s="3">
        <v>15.19</v>
      </c>
      <c r="AKM43" s="3">
        <v>12.41</v>
      </c>
      <c r="AKN43" s="3">
        <v>10.16</v>
      </c>
      <c r="AKO43" s="3">
        <v>10.36</v>
      </c>
      <c r="AKP43" s="3">
        <v>16.579999999999998</v>
      </c>
      <c r="AKQ43" s="3">
        <v>16.72</v>
      </c>
      <c r="AKR43" s="3">
        <v>8.7799999999999994</v>
      </c>
      <c r="AKS43" s="3">
        <v>11.02</v>
      </c>
      <c r="AKT43" s="3">
        <v>9.1199999999999992</v>
      </c>
      <c r="AKU43" s="3">
        <v>11.09</v>
      </c>
      <c r="AKV43" s="3">
        <v>8.9</v>
      </c>
      <c r="AKW43" s="3">
        <v>12.68</v>
      </c>
      <c r="AKX43" s="3">
        <v>12.68</v>
      </c>
      <c r="AKY43" s="3">
        <v>15.81</v>
      </c>
      <c r="AKZ43" s="3">
        <v>12.91</v>
      </c>
      <c r="ALA43" s="3">
        <v>14.12</v>
      </c>
      <c r="ALB43" s="3">
        <v>9.26</v>
      </c>
      <c r="ALC43" s="3">
        <v>10.83</v>
      </c>
      <c r="ALD43" s="3">
        <v>8.09</v>
      </c>
      <c r="ALE43" s="3">
        <v>11.59</v>
      </c>
      <c r="ALF43" s="3">
        <v>9.36</v>
      </c>
      <c r="ALG43" s="3" t="s">
        <v>5</v>
      </c>
      <c r="ALH43" s="3">
        <v>10.61</v>
      </c>
      <c r="ALI43" s="3">
        <v>9.49</v>
      </c>
      <c r="ALJ43" s="3">
        <v>17.88</v>
      </c>
      <c r="ALK43" s="3" t="s">
        <v>5</v>
      </c>
      <c r="ALL43" s="3">
        <v>13.18</v>
      </c>
      <c r="ALM43" s="3">
        <v>9.6999999999999993</v>
      </c>
      <c r="ALN43" s="3">
        <v>11.06</v>
      </c>
      <c r="ALO43" s="3">
        <v>8.9</v>
      </c>
      <c r="ALP43" s="3">
        <v>13.87</v>
      </c>
      <c r="ALQ43" s="3">
        <v>9.2200000000000006</v>
      </c>
      <c r="ALR43" s="3">
        <v>12.08</v>
      </c>
      <c r="ALS43" s="3">
        <v>11.44</v>
      </c>
      <c r="ALT43" s="3">
        <v>10.4</v>
      </c>
      <c r="ALU43" s="3">
        <v>9.26</v>
      </c>
      <c r="ALV43" s="3">
        <v>10.9</v>
      </c>
      <c r="ALW43" s="3">
        <v>10.97</v>
      </c>
      <c r="ALX43" s="3">
        <v>12.4</v>
      </c>
      <c r="ALY43" s="3">
        <v>9.1300000000000008</v>
      </c>
      <c r="ALZ43" s="3">
        <v>10.09</v>
      </c>
      <c r="AMA43" s="3">
        <v>10</v>
      </c>
      <c r="AMB43" s="3">
        <v>10.52</v>
      </c>
      <c r="AMC43" s="3">
        <v>87.69</v>
      </c>
      <c r="AMD43" s="3">
        <v>14.32</v>
      </c>
      <c r="AME43" s="3">
        <v>12.52</v>
      </c>
      <c r="AMF43" s="3">
        <v>10.97</v>
      </c>
      <c r="AMG43" s="3">
        <v>13.54</v>
      </c>
      <c r="AMH43" s="3">
        <v>11.22</v>
      </c>
      <c r="AMI43" s="3">
        <v>12</v>
      </c>
      <c r="AMJ43" s="3">
        <v>10.36</v>
      </c>
      <c r="AMK43" s="3">
        <v>9.44</v>
      </c>
      <c r="AML43" s="3">
        <v>11.63</v>
      </c>
      <c r="AMM43" s="3" t="s">
        <v>5</v>
      </c>
      <c r="AMN43" s="3">
        <v>8.1</v>
      </c>
      <c r="AMO43" s="3">
        <v>10.9</v>
      </c>
      <c r="AMP43" s="3">
        <v>10.34</v>
      </c>
      <c r="AMQ43" s="3">
        <v>10.17</v>
      </c>
      <c r="AMR43" s="3">
        <v>23.82</v>
      </c>
      <c r="AMS43" s="3">
        <v>16.93</v>
      </c>
      <c r="AMT43" s="3">
        <v>6.41</v>
      </c>
      <c r="AMU43" s="3">
        <v>9.19</v>
      </c>
      <c r="AMV43" s="3">
        <v>13.77</v>
      </c>
      <c r="AMW43" s="3">
        <v>9.65</v>
      </c>
      <c r="AMX43" s="3">
        <v>13.44</v>
      </c>
      <c r="AMY43" s="3">
        <v>10.34</v>
      </c>
      <c r="AMZ43" s="3">
        <v>10.55</v>
      </c>
      <c r="ANA43" s="3">
        <v>16.899999999999999</v>
      </c>
      <c r="ANB43" s="3">
        <v>10.34</v>
      </c>
      <c r="ANC43" s="3">
        <v>9.1</v>
      </c>
      <c r="AND43" s="3">
        <v>12.86</v>
      </c>
      <c r="ANE43" s="3">
        <v>9.0399999999999991</v>
      </c>
      <c r="ANF43" s="3">
        <v>28.75</v>
      </c>
      <c r="ANG43" s="3">
        <v>15.9</v>
      </c>
      <c r="ANH43" s="3">
        <v>26.32</v>
      </c>
      <c r="ANI43" s="3">
        <v>9.8699999999999992</v>
      </c>
      <c r="ANJ43" s="3">
        <v>10.34</v>
      </c>
      <c r="ANK43" s="3">
        <v>9.84</v>
      </c>
      <c r="ANL43" s="3">
        <v>12.75</v>
      </c>
      <c r="ANM43" s="3">
        <v>11.52</v>
      </c>
      <c r="ANN43" s="3">
        <v>14.11</v>
      </c>
      <c r="ANO43" s="3">
        <v>10.19</v>
      </c>
      <c r="ANP43" s="3">
        <v>11.57</v>
      </c>
      <c r="ANQ43" s="3">
        <v>10.32</v>
      </c>
      <c r="ANR43" s="3">
        <v>73.260000000000005</v>
      </c>
      <c r="ANS43" s="3" t="s">
        <v>5</v>
      </c>
      <c r="ANT43" s="3">
        <v>16.54</v>
      </c>
      <c r="ANU43" s="3">
        <v>10.02</v>
      </c>
      <c r="ANV43" s="3">
        <v>6</v>
      </c>
      <c r="ANW43" s="3">
        <v>9.39</v>
      </c>
      <c r="ANX43" s="3">
        <v>11.67</v>
      </c>
      <c r="ANY43" s="3">
        <v>9.07</v>
      </c>
      <c r="ANZ43" s="3">
        <v>10.98</v>
      </c>
      <c r="AOA43" s="3">
        <v>10.06</v>
      </c>
      <c r="AOB43" s="3">
        <v>21.38</v>
      </c>
      <c r="AOC43" s="3">
        <v>11.92</v>
      </c>
      <c r="AOD43" s="3">
        <v>14.41</v>
      </c>
      <c r="AOE43" s="3">
        <v>18.59</v>
      </c>
      <c r="AOF43" s="3">
        <v>9.58</v>
      </c>
      <c r="AOG43" s="3">
        <v>14.36</v>
      </c>
      <c r="AOH43" s="3">
        <v>15.34</v>
      </c>
      <c r="AOI43" s="3">
        <v>8.27</v>
      </c>
      <c r="AOJ43" s="3">
        <v>8.7799999999999994</v>
      </c>
      <c r="AOK43" s="3">
        <v>8.49</v>
      </c>
      <c r="AOL43" s="3">
        <v>28.91</v>
      </c>
      <c r="AOM43" s="3">
        <v>12.33</v>
      </c>
      <c r="AON43" s="3">
        <v>14.72</v>
      </c>
      <c r="AOO43" s="3">
        <v>13.94</v>
      </c>
      <c r="AOP43" s="3">
        <v>8.1</v>
      </c>
      <c r="AOQ43" s="3">
        <v>8.6300000000000008</v>
      </c>
      <c r="AOR43" s="3">
        <v>8.3800000000000008</v>
      </c>
      <c r="AOS43" s="3">
        <v>7.16</v>
      </c>
      <c r="AOT43" s="3">
        <v>14.31</v>
      </c>
      <c r="AOU43" s="3">
        <v>9.57</v>
      </c>
      <c r="AOV43" s="3">
        <v>9.34</v>
      </c>
      <c r="AOW43" s="3">
        <v>9.5299999999999994</v>
      </c>
      <c r="AOX43" s="3">
        <v>13.65</v>
      </c>
      <c r="AOY43" s="3">
        <v>10.52</v>
      </c>
      <c r="AOZ43" s="3">
        <v>9.16</v>
      </c>
      <c r="APA43" s="3">
        <v>10.76</v>
      </c>
      <c r="APB43" s="3">
        <v>21.07</v>
      </c>
      <c r="APC43" s="3">
        <v>10.72</v>
      </c>
      <c r="APD43" s="3">
        <v>10.220000000000001</v>
      </c>
      <c r="APE43" s="3">
        <v>12.32</v>
      </c>
      <c r="APF43" s="3">
        <v>10.17</v>
      </c>
      <c r="APG43" s="3">
        <v>10.85</v>
      </c>
      <c r="APH43" s="3">
        <v>7.02</v>
      </c>
      <c r="API43" s="3">
        <v>10.61</v>
      </c>
      <c r="APJ43" s="3">
        <v>12.58</v>
      </c>
      <c r="APK43" s="3">
        <v>14.15</v>
      </c>
      <c r="APL43" s="3">
        <v>13.04</v>
      </c>
      <c r="APM43" s="3">
        <v>8.31</v>
      </c>
      <c r="APN43" s="3">
        <v>10.85</v>
      </c>
      <c r="APO43" s="3">
        <v>10.58</v>
      </c>
      <c r="APP43" s="3">
        <v>13.6</v>
      </c>
      <c r="APQ43" s="3">
        <v>8.75</v>
      </c>
      <c r="APR43" s="3">
        <v>12.56</v>
      </c>
      <c r="APS43" s="3">
        <v>10.73</v>
      </c>
      <c r="APT43" s="3">
        <v>8.93</v>
      </c>
      <c r="APU43" s="3">
        <v>14.58</v>
      </c>
      <c r="APV43" s="3">
        <v>10.52</v>
      </c>
      <c r="APW43" s="3">
        <v>9.39</v>
      </c>
      <c r="APX43" s="3">
        <v>12.65</v>
      </c>
      <c r="APY43" s="3">
        <v>10.02</v>
      </c>
      <c r="APZ43" s="3">
        <v>10.37</v>
      </c>
      <c r="AQA43" s="3">
        <v>10.34</v>
      </c>
      <c r="AQB43" s="3">
        <v>8.6999999999999993</v>
      </c>
      <c r="AQC43" s="3">
        <v>14.82</v>
      </c>
      <c r="AQD43" s="3">
        <v>13.2</v>
      </c>
      <c r="AQE43" s="3">
        <v>8.77</v>
      </c>
      <c r="AQF43" s="3">
        <v>11.91</v>
      </c>
      <c r="AQG43" s="3">
        <v>17.55</v>
      </c>
      <c r="AQH43" s="3">
        <v>10.98</v>
      </c>
      <c r="AQI43" s="3">
        <v>9.58</v>
      </c>
      <c r="AQJ43" s="3">
        <v>10.28</v>
      </c>
      <c r="AQK43" s="3">
        <v>8.7200000000000006</v>
      </c>
      <c r="AQL43" s="3">
        <v>9.15</v>
      </c>
      <c r="AQM43" s="3">
        <v>9.89</v>
      </c>
      <c r="AQN43" s="3">
        <v>10.62</v>
      </c>
      <c r="AQO43" s="3">
        <v>8.14</v>
      </c>
      <c r="AQP43" s="3">
        <v>9.17</v>
      </c>
      <c r="AQQ43" s="3">
        <v>12.99</v>
      </c>
      <c r="AQR43" s="3">
        <v>11.43</v>
      </c>
      <c r="AQS43" s="3">
        <v>14.65</v>
      </c>
      <c r="AQT43" s="3">
        <v>14.19</v>
      </c>
      <c r="AQU43" s="3">
        <v>11.63</v>
      </c>
      <c r="AQV43" s="3">
        <v>12.88</v>
      </c>
      <c r="AQW43" s="3">
        <v>8.64</v>
      </c>
      <c r="AQX43" s="3">
        <v>11.15</v>
      </c>
      <c r="AQY43" s="3">
        <v>11.68</v>
      </c>
      <c r="AQZ43" s="3">
        <v>12.56</v>
      </c>
      <c r="ARA43" s="3">
        <v>11.97</v>
      </c>
      <c r="ARB43" s="3">
        <v>10.35</v>
      </c>
      <c r="ARC43" s="3">
        <v>10.130000000000001</v>
      </c>
      <c r="ARD43" s="3">
        <v>9.4700000000000006</v>
      </c>
      <c r="ARE43" s="3">
        <v>8.9600000000000009</v>
      </c>
      <c r="ARF43" s="3">
        <v>11.71</v>
      </c>
      <c r="ARG43" s="3">
        <v>10.17</v>
      </c>
      <c r="ARH43" s="3">
        <v>19.989999999999998</v>
      </c>
      <c r="ARI43" s="3">
        <v>14.05</v>
      </c>
      <c r="ARJ43" s="3">
        <v>9.68</v>
      </c>
      <c r="ARK43" s="3">
        <v>11.34</v>
      </c>
      <c r="ARL43" s="3">
        <v>9.4</v>
      </c>
      <c r="ARM43" s="3">
        <v>8.4499999999999993</v>
      </c>
      <c r="ARN43" s="3">
        <v>10.039999999999999</v>
      </c>
      <c r="ARO43" s="3">
        <v>10.29</v>
      </c>
      <c r="ARP43" s="3">
        <v>13.54</v>
      </c>
      <c r="ARQ43" s="3">
        <v>13</v>
      </c>
      <c r="ARR43" s="3">
        <v>9.52</v>
      </c>
      <c r="ARS43" s="3">
        <v>11.02</v>
      </c>
      <c r="ART43" s="3">
        <v>8.68</v>
      </c>
      <c r="ARU43" s="3">
        <v>9.32</v>
      </c>
      <c r="ARV43" s="3">
        <v>24.29</v>
      </c>
      <c r="ARW43" s="3">
        <v>23.75</v>
      </c>
      <c r="ARX43" s="3">
        <v>9.5299999999999994</v>
      </c>
      <c r="ARY43" s="3">
        <v>25.2</v>
      </c>
      <c r="ARZ43" s="3">
        <v>8.4700000000000006</v>
      </c>
      <c r="ASA43" s="3">
        <v>8.31</v>
      </c>
      <c r="ASB43" s="3">
        <v>7.88</v>
      </c>
      <c r="ASC43" s="3">
        <v>8.14</v>
      </c>
      <c r="ASD43" s="3">
        <v>16.809999999999999</v>
      </c>
      <c r="ASE43" s="3" t="s">
        <v>5</v>
      </c>
      <c r="ASF43" s="3">
        <v>4.5599999999999996</v>
      </c>
      <c r="ASG43" s="3">
        <v>10.34</v>
      </c>
      <c r="ASH43" s="3">
        <v>8.61</v>
      </c>
      <c r="ASI43" s="3">
        <v>15.6</v>
      </c>
      <c r="ASJ43" s="3">
        <v>10.02</v>
      </c>
      <c r="ASK43" s="3">
        <v>9.92</v>
      </c>
      <c r="ASL43" s="3">
        <v>8.56</v>
      </c>
      <c r="ASM43" s="3">
        <v>8.1</v>
      </c>
      <c r="ASN43" s="3">
        <v>11.62</v>
      </c>
      <c r="ASO43" s="3">
        <v>11.4</v>
      </c>
      <c r="ASP43" s="3">
        <v>9.73</v>
      </c>
      <c r="ASQ43" s="3" t="s">
        <v>5</v>
      </c>
      <c r="ASR43" s="3">
        <v>9.91</v>
      </c>
      <c r="ASS43" s="3" t="s">
        <v>5</v>
      </c>
      <c r="AST43" s="3">
        <v>15.95</v>
      </c>
      <c r="ASU43" s="3">
        <v>11.37</v>
      </c>
      <c r="ASV43" s="3">
        <v>15.61</v>
      </c>
      <c r="ASW43" s="3">
        <v>12.6</v>
      </c>
      <c r="ASX43" s="3">
        <v>9.07</v>
      </c>
      <c r="ASY43" s="3">
        <v>12.38</v>
      </c>
      <c r="ASZ43" s="3">
        <v>8.19</v>
      </c>
      <c r="ATA43" s="3">
        <v>23.2</v>
      </c>
      <c r="ATB43" s="3">
        <v>9</v>
      </c>
      <c r="ATC43" s="3">
        <v>9.52</v>
      </c>
      <c r="ATD43" s="3">
        <v>8.92</v>
      </c>
      <c r="ATE43" s="3">
        <v>11.59</v>
      </c>
      <c r="ATF43" s="3">
        <v>11.61</v>
      </c>
      <c r="ATG43" s="3">
        <v>9.2899999999999991</v>
      </c>
      <c r="ATH43" s="3">
        <v>11.21</v>
      </c>
      <c r="ATI43" s="3">
        <v>12.04</v>
      </c>
      <c r="ATJ43" s="3">
        <v>10.199999999999999</v>
      </c>
      <c r="ATK43" s="3">
        <v>8.31</v>
      </c>
      <c r="ATL43" s="3">
        <v>13.33</v>
      </c>
      <c r="ATM43" s="3">
        <v>10.28</v>
      </c>
      <c r="ATN43" s="3">
        <v>9.19</v>
      </c>
      <c r="ATO43" s="3">
        <v>12.09</v>
      </c>
      <c r="ATP43" s="3">
        <v>15.58</v>
      </c>
      <c r="ATQ43" s="3">
        <v>9.33</v>
      </c>
      <c r="ATR43" s="3">
        <v>10.57</v>
      </c>
      <c r="ATS43" s="3">
        <v>8.52</v>
      </c>
      <c r="ATT43" s="3">
        <v>12.33</v>
      </c>
      <c r="ATU43" s="3">
        <v>8.7200000000000006</v>
      </c>
      <c r="ATV43" s="3">
        <v>9.06</v>
      </c>
      <c r="ATW43" s="3">
        <v>8.39</v>
      </c>
      <c r="ATX43" s="3">
        <v>11.39</v>
      </c>
      <c r="ATY43" s="3">
        <v>11.15</v>
      </c>
      <c r="ATZ43" s="3">
        <v>13.54</v>
      </c>
      <c r="AUA43" s="3">
        <v>8.3800000000000008</v>
      </c>
      <c r="AUB43" s="3">
        <v>14.25</v>
      </c>
      <c r="AUC43" s="3">
        <v>22.17</v>
      </c>
      <c r="AUD43" s="3">
        <v>8.7799999999999994</v>
      </c>
      <c r="AUE43" s="3">
        <v>9.83</v>
      </c>
      <c r="AUF43" s="3">
        <v>13.11</v>
      </c>
      <c r="AUG43" s="3">
        <v>9.15</v>
      </c>
      <c r="AUH43" s="3">
        <v>11.77</v>
      </c>
      <c r="AUI43" s="3">
        <v>20.61</v>
      </c>
      <c r="AUJ43" s="3">
        <v>9.82</v>
      </c>
      <c r="AUK43" s="3">
        <v>11.97</v>
      </c>
      <c r="AUL43" s="3">
        <v>11.97</v>
      </c>
      <c r="AUM43" s="3" t="s">
        <v>5</v>
      </c>
      <c r="AUN43" s="3">
        <v>8.74</v>
      </c>
      <c r="AUO43" s="3">
        <v>14.8</v>
      </c>
      <c r="AUP43" s="3">
        <v>10</v>
      </c>
      <c r="AUQ43" s="3">
        <v>13.85</v>
      </c>
      <c r="AUR43" s="3">
        <v>9.48</v>
      </c>
      <c r="AUS43" s="3">
        <v>8.94</v>
      </c>
      <c r="AUT43" s="3">
        <v>10.45</v>
      </c>
      <c r="AUU43" s="3">
        <v>11.96</v>
      </c>
      <c r="AUV43" s="3">
        <v>10.99</v>
      </c>
      <c r="AUW43" s="3" t="s">
        <v>5</v>
      </c>
      <c r="AUX43" s="3">
        <v>13.45</v>
      </c>
      <c r="AUY43" s="3">
        <v>8.3000000000000007</v>
      </c>
      <c r="AUZ43" s="3">
        <v>14.57</v>
      </c>
      <c r="AVA43" s="3">
        <v>9.85</v>
      </c>
      <c r="AVB43" s="3">
        <v>10.29</v>
      </c>
      <c r="AVC43" s="3">
        <v>11.06</v>
      </c>
      <c r="AVD43" s="3">
        <v>9.42</v>
      </c>
      <c r="AVE43" s="3">
        <v>8.27</v>
      </c>
      <c r="AVF43" s="3">
        <v>9.39</v>
      </c>
      <c r="AVG43" s="3">
        <v>27.44</v>
      </c>
      <c r="AVH43" s="3">
        <v>12.71</v>
      </c>
      <c r="AVI43" s="3">
        <v>13.36</v>
      </c>
      <c r="AVJ43" s="3">
        <v>12.5</v>
      </c>
      <c r="AVK43" s="3">
        <v>8.7799999999999994</v>
      </c>
      <c r="AVL43" s="3">
        <v>9.08</v>
      </c>
      <c r="AVM43" s="3">
        <v>13.13</v>
      </c>
      <c r="AVN43" s="3">
        <v>10.01</v>
      </c>
      <c r="AVO43" s="3">
        <v>11.73</v>
      </c>
      <c r="AVP43" s="3">
        <v>11.19</v>
      </c>
      <c r="AVQ43" s="3">
        <v>12.94</v>
      </c>
      <c r="AVR43" s="3">
        <v>13.95</v>
      </c>
      <c r="AVS43" s="3">
        <v>8.9</v>
      </c>
      <c r="AVT43" s="3">
        <v>10.49</v>
      </c>
      <c r="AVU43" s="3">
        <v>9.5</v>
      </c>
      <c r="AVV43" s="3">
        <v>9.73</v>
      </c>
      <c r="AVW43" s="3">
        <v>8.74</v>
      </c>
      <c r="AVX43" s="3">
        <v>10.73</v>
      </c>
      <c r="AVY43" s="3">
        <v>12.32</v>
      </c>
      <c r="AVZ43" s="3">
        <v>10.24</v>
      </c>
      <c r="AWA43" s="3">
        <v>11</v>
      </c>
      <c r="AWB43" s="3">
        <v>11.8</v>
      </c>
      <c r="AWC43" s="3">
        <v>12.72</v>
      </c>
      <c r="AWD43" s="3">
        <v>10.77</v>
      </c>
      <c r="AWE43" s="3">
        <v>13.03</v>
      </c>
      <c r="AWF43" s="3">
        <v>10.16</v>
      </c>
      <c r="AWG43" s="3">
        <v>16.41</v>
      </c>
      <c r="AWH43" s="3">
        <v>9.27</v>
      </c>
      <c r="AWI43" s="3">
        <v>12.07</v>
      </c>
      <c r="AWJ43" s="3">
        <v>10.47</v>
      </c>
      <c r="AWK43" s="3">
        <v>13.33</v>
      </c>
      <c r="AWL43" s="3">
        <v>12.81</v>
      </c>
      <c r="AWM43" s="3">
        <v>10.81</v>
      </c>
      <c r="AWN43" s="3">
        <v>8.6999999999999993</v>
      </c>
      <c r="AWO43" s="3">
        <v>11.94</v>
      </c>
      <c r="AWP43" s="3">
        <v>16.440000000000001</v>
      </c>
      <c r="AWQ43" s="3">
        <v>10.77</v>
      </c>
      <c r="AWR43" s="3">
        <v>5.65</v>
      </c>
      <c r="AWS43" s="3">
        <v>8.77</v>
      </c>
      <c r="AWT43" s="3" t="s">
        <v>5</v>
      </c>
      <c r="AWU43" s="3">
        <v>11.39</v>
      </c>
      <c r="AWV43" s="3">
        <v>11.23</v>
      </c>
      <c r="AWW43" s="3">
        <v>11.53</v>
      </c>
      <c r="AWX43" s="3">
        <v>10.92</v>
      </c>
      <c r="AWY43" s="3">
        <v>10.89</v>
      </c>
      <c r="AWZ43" s="3">
        <v>9.64</v>
      </c>
      <c r="AXA43" s="3">
        <v>13.66</v>
      </c>
      <c r="AXB43" s="3">
        <v>11.39</v>
      </c>
      <c r="AXC43" s="3">
        <v>9.4499999999999993</v>
      </c>
      <c r="AXD43" s="3">
        <v>16.02</v>
      </c>
      <c r="AXE43" s="3">
        <v>10.89</v>
      </c>
      <c r="AXF43" s="3">
        <v>9.2799999999999994</v>
      </c>
      <c r="AXG43" s="3">
        <v>9.92</v>
      </c>
      <c r="AXH43" s="3" t="s">
        <v>5</v>
      </c>
      <c r="AXI43" s="3">
        <v>16.940000000000001</v>
      </c>
      <c r="AXJ43" s="3">
        <v>25.42</v>
      </c>
      <c r="AXK43" s="3">
        <v>12.08</v>
      </c>
      <c r="AXL43" s="3">
        <v>9.91</v>
      </c>
      <c r="AXM43" s="3">
        <v>10.84</v>
      </c>
      <c r="AXN43" s="3">
        <v>11.62</v>
      </c>
      <c r="AXO43" s="3">
        <v>9.4700000000000006</v>
      </c>
      <c r="AXP43" s="3">
        <v>13.15</v>
      </c>
      <c r="AXQ43" s="3">
        <v>10.91</v>
      </c>
      <c r="AXR43" s="3">
        <v>9.33</v>
      </c>
      <c r="AXS43" s="3">
        <v>96.65</v>
      </c>
      <c r="AXT43" s="3">
        <v>14.35</v>
      </c>
      <c r="AXU43" s="3">
        <v>10.84</v>
      </c>
      <c r="AXV43" s="3">
        <v>99.65</v>
      </c>
      <c r="AXW43" s="3">
        <v>13.18</v>
      </c>
      <c r="AXX43" s="3">
        <v>12.1</v>
      </c>
      <c r="AXY43" s="3">
        <v>9.2899999999999991</v>
      </c>
      <c r="AXZ43" s="3">
        <v>12.34</v>
      </c>
      <c r="AYA43" s="3">
        <v>8.4</v>
      </c>
      <c r="AYB43" s="3">
        <v>9.41</v>
      </c>
      <c r="AYC43" s="3">
        <v>8.58</v>
      </c>
      <c r="AYD43" s="3">
        <v>10.19</v>
      </c>
      <c r="AYE43" s="3">
        <v>10.029999999999999</v>
      </c>
      <c r="AYF43" s="3">
        <v>17.02</v>
      </c>
      <c r="AYG43" s="3">
        <v>10.11</v>
      </c>
      <c r="AYH43" s="3">
        <v>10.45</v>
      </c>
      <c r="AYI43" s="3">
        <v>18.43</v>
      </c>
      <c r="AYJ43" s="3">
        <v>10.19</v>
      </c>
      <c r="AYK43" s="3">
        <v>9.73</v>
      </c>
      <c r="AYL43" s="3">
        <v>9.8699999999999992</v>
      </c>
      <c r="AYM43" s="3">
        <v>10.050000000000001</v>
      </c>
      <c r="AYN43" s="3">
        <v>9.41</v>
      </c>
      <c r="AYO43" s="3">
        <v>12.38</v>
      </c>
      <c r="AYP43" s="3">
        <v>89.79</v>
      </c>
      <c r="AYQ43" s="3">
        <v>6.7</v>
      </c>
      <c r="AYR43" s="3">
        <v>8.81</v>
      </c>
      <c r="AYS43" s="3">
        <v>8.68</v>
      </c>
      <c r="AYT43" s="3">
        <v>9.9</v>
      </c>
      <c r="AYU43" s="3">
        <v>9.7100000000000009</v>
      </c>
      <c r="AYV43" s="3">
        <v>9.2100000000000009</v>
      </c>
      <c r="AYW43" s="3">
        <v>10.75</v>
      </c>
      <c r="AYX43" s="3">
        <v>9.7799999999999994</v>
      </c>
      <c r="AYY43" s="3">
        <v>12.21</v>
      </c>
      <c r="AYZ43" s="3">
        <v>8.9499999999999993</v>
      </c>
      <c r="AZA43" s="3">
        <v>9.98</v>
      </c>
      <c r="AZB43" s="3">
        <v>9.6300000000000008</v>
      </c>
      <c r="AZC43" s="3">
        <v>22.69</v>
      </c>
      <c r="AZD43" s="3">
        <v>10.67</v>
      </c>
      <c r="AZE43" s="3">
        <v>10.4</v>
      </c>
      <c r="AZF43" s="3">
        <v>10.8</v>
      </c>
      <c r="AZG43" s="3">
        <v>7.93</v>
      </c>
      <c r="AZH43" s="3">
        <v>10.01</v>
      </c>
      <c r="AZI43" s="3">
        <v>9.2899999999999991</v>
      </c>
      <c r="AZJ43" s="3">
        <v>9.0299999999999994</v>
      </c>
      <c r="AZK43" s="3">
        <v>12.78</v>
      </c>
      <c r="AZL43" s="3">
        <v>16.37</v>
      </c>
      <c r="AZM43" s="3">
        <v>14.91</v>
      </c>
      <c r="AZN43" s="3">
        <v>12.36</v>
      </c>
      <c r="AZO43" s="3" t="s">
        <v>5</v>
      </c>
      <c r="AZP43" s="3">
        <v>10.51</v>
      </c>
      <c r="AZQ43" s="3">
        <v>12.57</v>
      </c>
      <c r="AZR43" s="3">
        <v>13.37</v>
      </c>
      <c r="AZS43" s="3">
        <v>9.84</v>
      </c>
      <c r="AZT43" s="3">
        <v>11.96</v>
      </c>
      <c r="AZU43" s="3">
        <v>8.52</v>
      </c>
      <c r="AZV43" s="3">
        <v>9.36</v>
      </c>
      <c r="AZW43" s="3">
        <v>8.4700000000000006</v>
      </c>
      <c r="AZX43" s="3">
        <v>12.68</v>
      </c>
      <c r="AZY43" s="3">
        <v>8.81</v>
      </c>
      <c r="AZZ43" s="3">
        <v>12.17</v>
      </c>
      <c r="BAA43" s="3">
        <v>9.76</v>
      </c>
      <c r="BAB43" s="3">
        <v>10.35</v>
      </c>
      <c r="BAC43" s="3">
        <v>11.26</v>
      </c>
      <c r="BAD43" s="3">
        <v>9.98</v>
      </c>
      <c r="BAE43" s="3">
        <v>91.68</v>
      </c>
      <c r="BAF43" s="3">
        <v>8.98</v>
      </c>
      <c r="BAG43" s="3">
        <v>8.4600000000000009</v>
      </c>
      <c r="BAH43" s="3">
        <v>8.69</v>
      </c>
      <c r="BAI43" s="3">
        <v>32.07</v>
      </c>
      <c r="BAJ43" s="3">
        <v>12.99</v>
      </c>
      <c r="BAK43" s="3">
        <v>18.53</v>
      </c>
      <c r="BAL43" s="3">
        <v>9.9600000000000009</v>
      </c>
      <c r="BAM43" s="3">
        <v>14.09</v>
      </c>
      <c r="BAN43" s="3">
        <v>11.14</v>
      </c>
      <c r="BAO43" s="3">
        <v>10.220000000000001</v>
      </c>
      <c r="BAP43" s="3">
        <v>9.17</v>
      </c>
      <c r="BAQ43" s="3">
        <v>16.12</v>
      </c>
      <c r="BAR43" s="3">
        <v>12.73</v>
      </c>
      <c r="BAS43" s="3">
        <v>12.85</v>
      </c>
      <c r="BAT43" s="3">
        <v>10.1</v>
      </c>
      <c r="BAU43" s="3">
        <v>12.64</v>
      </c>
      <c r="BAV43" s="3">
        <v>10.43</v>
      </c>
      <c r="BAW43" s="3">
        <v>8.42</v>
      </c>
      <c r="BAX43" s="3">
        <v>10.32</v>
      </c>
      <c r="BAY43" s="3">
        <v>9.75</v>
      </c>
      <c r="BAZ43" s="3">
        <v>8.0399999999999991</v>
      </c>
      <c r="BBA43" s="3">
        <v>10.49</v>
      </c>
      <c r="BBB43" s="3">
        <v>8.65</v>
      </c>
      <c r="BBC43" s="3">
        <v>9.61</v>
      </c>
      <c r="BBD43" s="3">
        <v>8.73</v>
      </c>
      <c r="BBE43" s="3">
        <v>8.91</v>
      </c>
      <c r="BBF43" s="3">
        <v>10.51</v>
      </c>
      <c r="BBG43" s="3">
        <v>8.42</v>
      </c>
      <c r="BBH43" s="3">
        <v>9.5299999999999994</v>
      </c>
      <c r="BBI43" s="3">
        <v>9.81</v>
      </c>
      <c r="BBJ43" s="3">
        <v>9.48</v>
      </c>
      <c r="BBK43" s="3">
        <v>9.8800000000000008</v>
      </c>
      <c r="BBL43" s="3">
        <v>9.64</v>
      </c>
      <c r="BBM43" s="3">
        <v>8.91</v>
      </c>
      <c r="BBN43" s="3">
        <v>11.77</v>
      </c>
      <c r="BBO43" s="3">
        <v>14.38</v>
      </c>
      <c r="BBP43" s="3">
        <v>8.23</v>
      </c>
      <c r="BBQ43" s="3">
        <v>9.15</v>
      </c>
      <c r="BBR43" s="3">
        <v>12.49</v>
      </c>
      <c r="BBS43" s="3">
        <v>9.77</v>
      </c>
      <c r="BBT43" s="3">
        <v>7.61</v>
      </c>
      <c r="BBU43" s="3">
        <v>10.43</v>
      </c>
      <c r="BBV43" s="3">
        <v>8.8000000000000007</v>
      </c>
      <c r="BBW43" s="3">
        <v>8.82</v>
      </c>
      <c r="BBX43" s="3">
        <v>16.97</v>
      </c>
      <c r="BBY43" s="3">
        <v>9.93</v>
      </c>
      <c r="BBZ43" s="3">
        <v>9.19</v>
      </c>
      <c r="BCA43" s="3">
        <v>9.68</v>
      </c>
      <c r="BCB43" s="3">
        <v>7.83</v>
      </c>
      <c r="BCC43" s="3">
        <v>36.64</v>
      </c>
      <c r="BCD43" s="3">
        <v>9.2100000000000009</v>
      </c>
      <c r="BCE43" s="3">
        <v>11.32</v>
      </c>
      <c r="BCF43" s="3">
        <v>8.69</v>
      </c>
      <c r="BCG43" s="3">
        <v>19.96</v>
      </c>
      <c r="BCH43" s="3">
        <v>10.54</v>
      </c>
      <c r="BCI43" s="3">
        <v>13.24</v>
      </c>
      <c r="BCJ43" s="3">
        <v>9.4</v>
      </c>
      <c r="BCK43" s="3">
        <v>8.49</v>
      </c>
      <c r="BCL43" s="3">
        <v>17.97</v>
      </c>
      <c r="BCM43" s="3">
        <v>8.82</v>
      </c>
      <c r="BCN43" s="3">
        <v>11.64</v>
      </c>
      <c r="BCO43" s="3">
        <v>9.14</v>
      </c>
      <c r="BCP43" s="3">
        <v>10.48</v>
      </c>
      <c r="BCQ43" s="3">
        <v>9.61</v>
      </c>
      <c r="BCR43" s="3">
        <v>8.4499999999999993</v>
      </c>
      <c r="BCS43" s="3">
        <v>8.44</v>
      </c>
      <c r="BCT43" s="3">
        <v>8.5299999999999994</v>
      </c>
      <c r="BCU43" s="3">
        <v>9.14</v>
      </c>
      <c r="BCV43" s="3">
        <v>14.18</v>
      </c>
      <c r="BCW43" s="3">
        <v>13.44</v>
      </c>
      <c r="BCX43" s="3">
        <v>11.61</v>
      </c>
      <c r="BCY43" s="3">
        <v>12.54</v>
      </c>
      <c r="BCZ43" s="3">
        <v>7.97</v>
      </c>
      <c r="BDA43" s="3">
        <v>11.14</v>
      </c>
      <c r="BDB43" s="3">
        <v>9.4</v>
      </c>
      <c r="BDC43" s="3">
        <v>12.12</v>
      </c>
      <c r="BDD43" s="3">
        <v>10.63</v>
      </c>
      <c r="BDE43" s="3">
        <v>11.03</v>
      </c>
      <c r="BDF43" s="3">
        <v>25.97</v>
      </c>
      <c r="BDG43" s="3">
        <v>6.2</v>
      </c>
      <c r="BDH43" s="3">
        <v>23.06</v>
      </c>
      <c r="BDI43" s="3">
        <v>8.67</v>
      </c>
      <c r="BDJ43" s="3">
        <v>19.48</v>
      </c>
      <c r="BDK43" s="3">
        <v>14.09</v>
      </c>
      <c r="BDL43" s="3">
        <v>12.27</v>
      </c>
      <c r="BDM43" s="3">
        <v>10.029999999999999</v>
      </c>
      <c r="BDN43" s="3">
        <v>10.57</v>
      </c>
      <c r="BDO43" s="3">
        <v>9.8699999999999992</v>
      </c>
      <c r="BDP43" s="3">
        <v>9.35</v>
      </c>
      <c r="BDQ43" s="3">
        <v>12.39</v>
      </c>
      <c r="BDR43" s="3">
        <v>8.2899999999999991</v>
      </c>
      <c r="BDS43" s="3">
        <v>10.76</v>
      </c>
      <c r="BDT43" s="3">
        <v>11.17</v>
      </c>
      <c r="BDU43" s="3">
        <v>11.32</v>
      </c>
      <c r="BDV43" s="3">
        <v>9.67</v>
      </c>
      <c r="BDW43" s="3">
        <v>8.8000000000000007</v>
      </c>
      <c r="BDX43" s="3">
        <v>14.73</v>
      </c>
      <c r="BDY43" s="3">
        <v>8.74</v>
      </c>
      <c r="BDZ43" s="3">
        <v>10.98</v>
      </c>
      <c r="BEA43" s="3">
        <v>16.79</v>
      </c>
      <c r="BEB43" s="3">
        <v>8.98</v>
      </c>
      <c r="BEC43" s="3">
        <v>12.64</v>
      </c>
      <c r="BED43" s="3">
        <v>8.14</v>
      </c>
      <c r="BEE43" s="3">
        <v>8.4600000000000009</v>
      </c>
      <c r="BEF43" s="3">
        <v>10.11</v>
      </c>
      <c r="BEG43" s="3">
        <v>13.13</v>
      </c>
      <c r="BEH43" s="3">
        <v>10.99</v>
      </c>
      <c r="BEI43" s="3">
        <v>25.2</v>
      </c>
      <c r="BEJ43" s="3">
        <v>10.28</v>
      </c>
      <c r="BEK43" s="3">
        <v>14.55</v>
      </c>
      <c r="BEL43" s="3">
        <v>15.92</v>
      </c>
      <c r="BEM43" s="3">
        <v>11.9</v>
      </c>
      <c r="BEN43" s="3">
        <v>11.19</v>
      </c>
      <c r="BEO43" s="3">
        <v>9.06</v>
      </c>
      <c r="BEP43" s="3">
        <v>13.24</v>
      </c>
      <c r="BEQ43" s="3">
        <v>10.17</v>
      </c>
      <c r="BER43" s="3">
        <v>11.97</v>
      </c>
      <c r="BES43" s="3">
        <v>9.6300000000000008</v>
      </c>
      <c r="BET43" s="3">
        <v>7.93</v>
      </c>
      <c r="BEU43" s="3">
        <v>16.170000000000002</v>
      </c>
      <c r="BEV43" s="3">
        <v>11.98</v>
      </c>
      <c r="BEW43" s="3">
        <v>10.24</v>
      </c>
      <c r="BEX43" s="3">
        <v>11.07</v>
      </c>
      <c r="BEY43" s="3">
        <v>9.92</v>
      </c>
      <c r="BEZ43" s="3">
        <v>16.510000000000002</v>
      </c>
      <c r="BFA43" s="3">
        <v>9.35</v>
      </c>
      <c r="BFB43" s="3">
        <v>13.23</v>
      </c>
      <c r="BFC43" s="3">
        <v>11.76</v>
      </c>
      <c r="BFD43" s="3">
        <v>8.7200000000000006</v>
      </c>
      <c r="BFE43" s="3">
        <v>12.78</v>
      </c>
      <c r="BFF43" s="3">
        <v>9.32</v>
      </c>
      <c r="BFG43" s="3">
        <v>11.62</v>
      </c>
      <c r="BFH43" s="3">
        <v>12.88</v>
      </c>
      <c r="BFI43" s="3">
        <v>9.33</v>
      </c>
      <c r="BFJ43" s="3">
        <v>10.11</v>
      </c>
      <c r="BFK43" s="3">
        <v>14.25</v>
      </c>
      <c r="BFL43" s="3">
        <v>18.09</v>
      </c>
      <c r="BFM43" s="3">
        <v>10.34</v>
      </c>
      <c r="BFN43" s="3">
        <v>24.18</v>
      </c>
      <c r="BFO43" s="3">
        <v>17.54</v>
      </c>
      <c r="BFP43" s="3">
        <v>13.09</v>
      </c>
      <c r="BFQ43" s="3">
        <v>12.44</v>
      </c>
      <c r="BFR43" s="3">
        <v>8.92</v>
      </c>
      <c r="BFS43" s="3">
        <v>9.1</v>
      </c>
      <c r="BFT43" s="3">
        <v>8.6199999999999992</v>
      </c>
      <c r="BFU43" s="3">
        <v>22.61</v>
      </c>
      <c r="BFV43" s="3">
        <v>8.7899999999999991</v>
      </c>
      <c r="BFW43" s="3">
        <v>14.65</v>
      </c>
      <c r="BFX43" s="3">
        <v>12.75</v>
      </c>
      <c r="BFY43" s="3">
        <v>15.95</v>
      </c>
      <c r="BFZ43" s="3">
        <v>9.7899999999999991</v>
      </c>
      <c r="BGA43" s="3">
        <v>10.64</v>
      </c>
      <c r="BGB43" s="3">
        <v>9.9</v>
      </c>
      <c r="BGC43" s="3">
        <v>9.06</v>
      </c>
      <c r="BGD43" s="3">
        <v>19.420000000000002</v>
      </c>
      <c r="BGE43" s="3">
        <v>10.130000000000001</v>
      </c>
      <c r="BGF43" s="3">
        <v>10.07</v>
      </c>
      <c r="BGG43" s="3">
        <v>10.5</v>
      </c>
      <c r="BGH43" s="3">
        <v>17.59</v>
      </c>
      <c r="BGI43" s="3">
        <v>9.23</v>
      </c>
      <c r="BGJ43" s="3">
        <v>22.66</v>
      </c>
      <c r="BGK43" s="3">
        <v>13.2</v>
      </c>
      <c r="BGL43" s="3">
        <v>8.6300000000000008</v>
      </c>
      <c r="BGM43" s="3">
        <v>13.33</v>
      </c>
      <c r="BGN43" s="3">
        <v>9.3699999999999992</v>
      </c>
      <c r="BGO43" s="3">
        <v>12.94</v>
      </c>
      <c r="BGP43" s="3">
        <v>9.41</v>
      </c>
      <c r="BGQ43" s="3">
        <v>10.19</v>
      </c>
      <c r="BGR43" s="3">
        <v>10.81</v>
      </c>
      <c r="BGS43" s="3">
        <v>8.75</v>
      </c>
      <c r="BGT43" s="3">
        <v>18.39</v>
      </c>
      <c r="BGU43" s="3">
        <v>17.149999999999999</v>
      </c>
      <c r="BGV43" s="3">
        <v>15.63</v>
      </c>
      <c r="BGW43" s="3">
        <v>12.28</v>
      </c>
      <c r="BGX43" s="3">
        <v>22.49</v>
      </c>
      <c r="BGY43" s="3">
        <v>11.24</v>
      </c>
      <c r="BGZ43" s="3">
        <v>14.13</v>
      </c>
      <c r="BHA43" s="3">
        <v>10.06</v>
      </c>
      <c r="BHB43" s="3">
        <v>11.44</v>
      </c>
      <c r="BHC43" s="3">
        <v>10.99</v>
      </c>
      <c r="BHD43" s="3">
        <v>9.27</v>
      </c>
      <c r="BHE43" s="3">
        <v>12.96</v>
      </c>
      <c r="BHF43" s="3">
        <v>16.559999999999999</v>
      </c>
      <c r="BHG43" s="3">
        <v>8.25</v>
      </c>
      <c r="BHH43" s="3">
        <v>14.22</v>
      </c>
      <c r="BHI43" s="3">
        <v>10.27</v>
      </c>
      <c r="BHJ43" s="3">
        <v>12.96</v>
      </c>
      <c r="BHK43" s="3">
        <v>19.48</v>
      </c>
      <c r="BHL43" s="3">
        <v>16.440000000000001</v>
      </c>
      <c r="BHM43" s="3">
        <v>11.5</v>
      </c>
      <c r="BHN43" s="3">
        <v>12.52</v>
      </c>
      <c r="BHO43" s="3">
        <v>22.48</v>
      </c>
      <c r="BHP43" s="3">
        <v>16.510000000000002</v>
      </c>
      <c r="BHQ43" s="3">
        <v>14.02</v>
      </c>
      <c r="BHR43" s="3">
        <v>11.04</v>
      </c>
      <c r="BHS43" s="3">
        <v>10.9</v>
      </c>
      <c r="BHT43" s="3">
        <v>13.73</v>
      </c>
      <c r="BHU43" s="3">
        <v>8.64</v>
      </c>
      <c r="BHV43" s="3">
        <v>15.1</v>
      </c>
      <c r="BHW43" s="3">
        <v>11.87</v>
      </c>
      <c r="BHX43" s="3">
        <v>14.92</v>
      </c>
      <c r="BHY43" s="3">
        <v>21.21</v>
      </c>
      <c r="BHZ43" s="3">
        <v>8.68</v>
      </c>
      <c r="BIA43" s="3">
        <v>14.49</v>
      </c>
      <c r="BIB43" s="3">
        <v>11.42</v>
      </c>
      <c r="BIC43" s="3">
        <v>23.75</v>
      </c>
      <c r="BID43" s="3">
        <v>9.5</v>
      </c>
      <c r="BIE43" s="3">
        <v>8.57</v>
      </c>
      <c r="BIF43" s="3">
        <v>13.21</v>
      </c>
      <c r="BIG43" s="3">
        <v>8.8000000000000007</v>
      </c>
      <c r="BIH43" s="3">
        <v>10.8</v>
      </c>
      <c r="BII43" s="3">
        <v>12.84</v>
      </c>
      <c r="BIJ43" s="3">
        <v>10.96</v>
      </c>
      <c r="BIK43" s="3">
        <v>9.5399999999999991</v>
      </c>
      <c r="BIL43" s="3">
        <v>17.399999999999999</v>
      </c>
      <c r="BIM43" s="3">
        <v>10.91</v>
      </c>
      <c r="BIN43" s="3">
        <v>9.48</v>
      </c>
      <c r="BIO43" s="3">
        <v>9.58</v>
      </c>
      <c r="BIP43" s="3">
        <v>9.76</v>
      </c>
      <c r="BIQ43" s="3">
        <v>12.98</v>
      </c>
      <c r="BIR43" s="3">
        <v>11.09</v>
      </c>
      <c r="BIS43" s="3">
        <v>12.23</v>
      </c>
      <c r="BIT43" s="3">
        <v>11.11</v>
      </c>
      <c r="BIU43" s="3">
        <v>26.74</v>
      </c>
      <c r="BIV43" s="3">
        <v>10.53</v>
      </c>
      <c r="BIW43" s="3">
        <v>9.1999999999999993</v>
      </c>
      <c r="BIX43" s="3">
        <v>9.41</v>
      </c>
      <c r="BIY43" s="3">
        <v>9.06</v>
      </c>
      <c r="BIZ43" s="3">
        <v>8.5299999999999994</v>
      </c>
      <c r="BJA43" s="3">
        <v>9.2200000000000006</v>
      </c>
      <c r="BJB43" s="3">
        <v>8.9700000000000006</v>
      </c>
      <c r="BJC43" s="3">
        <v>12.28</v>
      </c>
      <c r="BJD43" s="3">
        <v>9.49</v>
      </c>
      <c r="BJE43" s="3">
        <v>10.32</v>
      </c>
      <c r="BJF43" s="3">
        <v>9.11</v>
      </c>
      <c r="BJG43" s="3">
        <v>13.03</v>
      </c>
      <c r="BJH43" s="3">
        <v>9.5</v>
      </c>
      <c r="BJI43" s="3">
        <v>15.94</v>
      </c>
      <c r="BJJ43" s="3">
        <v>10.24</v>
      </c>
      <c r="BJK43" s="3">
        <v>9.69</v>
      </c>
      <c r="BJL43" s="3">
        <v>15.24</v>
      </c>
      <c r="BJM43" s="3">
        <v>16.920000000000002</v>
      </c>
      <c r="BJN43" s="3">
        <v>16</v>
      </c>
      <c r="BJO43" s="3">
        <v>12.1</v>
      </c>
      <c r="BJP43" s="3">
        <v>10.029999999999999</v>
      </c>
      <c r="BJQ43" s="3">
        <v>7.74</v>
      </c>
      <c r="BJR43" s="3">
        <v>9.3000000000000007</v>
      </c>
      <c r="BJS43" s="3">
        <v>13.69</v>
      </c>
      <c r="BJT43" s="3">
        <v>12.15</v>
      </c>
      <c r="BJU43" s="3">
        <v>12.13</v>
      </c>
      <c r="BJV43" s="3">
        <v>12.81</v>
      </c>
      <c r="BJW43" s="3">
        <v>14.24</v>
      </c>
      <c r="BJX43" s="3">
        <v>27.41</v>
      </c>
      <c r="BJY43" s="3">
        <v>8.1199999999999992</v>
      </c>
      <c r="BJZ43" s="3">
        <v>17.350000000000001</v>
      </c>
      <c r="BKA43" s="3">
        <v>10.02</v>
      </c>
      <c r="BKB43" s="3">
        <v>14.56</v>
      </c>
      <c r="BKC43" s="3">
        <v>9.8699999999999992</v>
      </c>
      <c r="BKD43" s="3">
        <v>13.33</v>
      </c>
      <c r="BKE43" s="3">
        <v>14.01</v>
      </c>
      <c r="BKF43" s="3">
        <v>9.2899999999999991</v>
      </c>
      <c r="BKG43" s="3">
        <v>9.27</v>
      </c>
      <c r="BKH43" s="3">
        <v>11.06</v>
      </c>
      <c r="BKI43" s="3">
        <v>13.05</v>
      </c>
      <c r="BKJ43" s="3">
        <v>9.14</v>
      </c>
      <c r="BKK43" s="3">
        <v>11.21</v>
      </c>
      <c r="BKL43" s="3">
        <v>9.1</v>
      </c>
      <c r="BKM43" s="3">
        <v>9.39</v>
      </c>
      <c r="BKN43" s="3">
        <v>11.78</v>
      </c>
      <c r="BKO43" s="3">
        <v>8.68</v>
      </c>
      <c r="BKP43" s="3">
        <v>11.43</v>
      </c>
      <c r="BKQ43" s="3">
        <v>9.07</v>
      </c>
      <c r="BKR43" s="3">
        <v>8.2200000000000006</v>
      </c>
      <c r="BKS43" s="3">
        <v>20.74</v>
      </c>
      <c r="BKT43" s="3">
        <v>26.11</v>
      </c>
      <c r="BKU43" s="3">
        <v>9.9700000000000006</v>
      </c>
      <c r="BKV43" s="3">
        <v>9</v>
      </c>
      <c r="BKW43" s="3">
        <v>8.73</v>
      </c>
      <c r="BKX43" s="3">
        <v>9.11</v>
      </c>
      <c r="BKY43" s="3">
        <v>9.57</v>
      </c>
      <c r="BKZ43" s="3">
        <v>11.61</v>
      </c>
      <c r="BLA43" s="3">
        <v>8.68</v>
      </c>
      <c r="BLB43" s="3">
        <v>8.5299999999999994</v>
      </c>
      <c r="BLC43" s="3">
        <v>8.42</v>
      </c>
      <c r="BLD43" s="3">
        <v>13.11</v>
      </c>
      <c r="BLE43" s="3">
        <v>12.66</v>
      </c>
      <c r="BLF43" s="3">
        <v>30.53</v>
      </c>
      <c r="BLG43" s="3">
        <v>9.9700000000000006</v>
      </c>
      <c r="BLH43" s="3">
        <v>8.57</v>
      </c>
      <c r="BLI43" s="3">
        <v>10.73</v>
      </c>
      <c r="BLJ43" s="3">
        <v>7.96</v>
      </c>
      <c r="BLK43" s="3">
        <v>8.84</v>
      </c>
      <c r="BLL43" s="3">
        <v>8.5500000000000007</v>
      </c>
      <c r="BLM43" s="3">
        <v>13.72</v>
      </c>
      <c r="BLN43" s="3">
        <v>26.89</v>
      </c>
      <c r="BLO43" s="3">
        <v>15.64</v>
      </c>
      <c r="BLP43" s="3">
        <v>9.01</v>
      </c>
      <c r="BLQ43" s="3">
        <v>10.56</v>
      </c>
      <c r="BLR43" s="3">
        <v>8.67</v>
      </c>
      <c r="BLS43" s="3">
        <v>9.8699999999999992</v>
      </c>
      <c r="BLT43" s="3">
        <v>8.18</v>
      </c>
      <c r="BLU43" s="3">
        <v>9.7100000000000009</v>
      </c>
      <c r="BLV43" s="3">
        <v>14.62</v>
      </c>
      <c r="BLW43" s="3">
        <v>8.6300000000000008</v>
      </c>
      <c r="BLX43" s="3">
        <v>9.25</v>
      </c>
      <c r="BLY43" s="3">
        <v>10.28</v>
      </c>
      <c r="BLZ43" s="3">
        <v>11.7</v>
      </c>
      <c r="BMA43" s="3">
        <v>9.56</v>
      </c>
      <c r="BMB43" s="3">
        <v>16.16</v>
      </c>
      <c r="BMC43" s="3">
        <v>12.09</v>
      </c>
      <c r="BMD43" s="3">
        <v>13.78</v>
      </c>
      <c r="BME43" s="3">
        <v>10.53</v>
      </c>
      <c r="BMF43" s="3">
        <v>15.59</v>
      </c>
      <c r="BMG43" s="3">
        <v>9.92</v>
      </c>
      <c r="BMH43" s="3">
        <v>14.47</v>
      </c>
      <c r="BMI43" s="3">
        <v>9.8800000000000008</v>
      </c>
      <c r="BMJ43" s="3">
        <v>12.13</v>
      </c>
      <c r="BMK43" s="3">
        <v>8.2799999999999994</v>
      </c>
      <c r="BML43" s="3">
        <v>11.12</v>
      </c>
      <c r="BMM43" s="3">
        <v>12.74</v>
      </c>
      <c r="BMN43" s="3">
        <v>7.88</v>
      </c>
      <c r="BMO43" s="3">
        <v>8.6999999999999993</v>
      </c>
      <c r="BMP43" s="3">
        <v>11.54</v>
      </c>
      <c r="BMQ43" s="3">
        <v>11.98</v>
      </c>
      <c r="BMR43" s="3">
        <v>9.43</v>
      </c>
      <c r="BMS43" s="3">
        <v>11.2</v>
      </c>
      <c r="BMT43" s="3">
        <v>10.9</v>
      </c>
      <c r="BMU43" s="3">
        <v>11.97</v>
      </c>
      <c r="BMV43" s="3">
        <v>10.33</v>
      </c>
      <c r="BMW43" s="3">
        <v>14.11</v>
      </c>
      <c r="BMX43" s="3">
        <v>9.0299999999999994</v>
      </c>
      <c r="BMY43" s="3">
        <v>10.92</v>
      </c>
      <c r="BMZ43" s="3">
        <v>11.57</v>
      </c>
      <c r="BNA43" s="3">
        <v>10.55</v>
      </c>
      <c r="BNB43" s="3">
        <v>9.73</v>
      </c>
      <c r="BNC43" s="3">
        <v>13.43</v>
      </c>
      <c r="BND43" s="3">
        <v>12.44</v>
      </c>
      <c r="BNE43" s="3">
        <v>10.29</v>
      </c>
      <c r="BNF43" s="3" t="s">
        <v>5</v>
      </c>
      <c r="BNG43" s="3">
        <v>9.6199999999999992</v>
      </c>
      <c r="BNH43" s="3">
        <v>11.49</v>
      </c>
      <c r="BNI43" s="3">
        <v>11.03</v>
      </c>
      <c r="BNJ43" s="3">
        <v>11.44</v>
      </c>
      <c r="BNK43" s="3">
        <v>11.69</v>
      </c>
      <c r="BNL43" s="3">
        <v>7.98</v>
      </c>
      <c r="BNM43" s="3">
        <v>13.14</v>
      </c>
      <c r="BNN43" s="3">
        <v>8.7100000000000009</v>
      </c>
      <c r="BNO43" s="3">
        <v>29.9</v>
      </c>
      <c r="BNP43" s="3">
        <v>10.34</v>
      </c>
      <c r="BNQ43" s="3">
        <v>11.77</v>
      </c>
      <c r="BNR43" s="3">
        <v>11.14</v>
      </c>
      <c r="BNS43" s="3">
        <v>10.79</v>
      </c>
      <c r="BNT43" s="3">
        <v>13.98</v>
      </c>
      <c r="BNU43" s="3">
        <v>11.34</v>
      </c>
      <c r="BNV43" s="3">
        <v>9.3699999999999992</v>
      </c>
      <c r="BNW43" s="3">
        <v>14.33</v>
      </c>
      <c r="BNX43" s="3">
        <v>21.3</v>
      </c>
      <c r="BNY43" s="3">
        <v>11.29</v>
      </c>
      <c r="BNZ43" s="3">
        <v>13.11</v>
      </c>
      <c r="BOA43" s="3">
        <v>9.58</v>
      </c>
      <c r="BOB43" s="3">
        <v>10.54</v>
      </c>
      <c r="BOC43" s="3">
        <v>13.6</v>
      </c>
      <c r="BOD43" s="3">
        <v>12.12</v>
      </c>
      <c r="BOE43" s="3">
        <v>10.029999999999999</v>
      </c>
      <c r="BOF43" s="3">
        <v>10.95</v>
      </c>
      <c r="BOG43" s="3">
        <v>11.31</v>
      </c>
      <c r="BOH43" s="3">
        <v>9.84</v>
      </c>
      <c r="BOI43" s="3">
        <v>9.41</v>
      </c>
      <c r="BOJ43" s="3">
        <v>27.56</v>
      </c>
      <c r="BOK43" s="3">
        <v>10.3</v>
      </c>
      <c r="BOL43" s="3">
        <v>10.69</v>
      </c>
      <c r="BOM43" s="3">
        <v>10.210000000000001</v>
      </c>
      <c r="BON43" s="3">
        <v>11.71</v>
      </c>
      <c r="BOO43" s="3">
        <v>9.6</v>
      </c>
      <c r="BOP43" s="3">
        <v>13.87</v>
      </c>
      <c r="BOQ43" s="3">
        <v>12.19</v>
      </c>
      <c r="BOR43" s="3">
        <v>11.26</v>
      </c>
      <c r="BOS43" s="3">
        <v>10.85</v>
      </c>
      <c r="BOT43" s="3">
        <v>11.64</v>
      </c>
      <c r="BOU43" s="3">
        <v>9.9600000000000009</v>
      </c>
      <c r="BOV43" s="3">
        <v>9.7100000000000009</v>
      </c>
      <c r="BOW43" s="3">
        <v>11.18</v>
      </c>
      <c r="BOX43" s="3">
        <v>12.42</v>
      </c>
      <c r="BOY43" s="3">
        <v>12.93</v>
      </c>
      <c r="BOZ43" s="3">
        <v>11.6</v>
      </c>
      <c r="BPA43" s="3">
        <v>9.6999999999999993</v>
      </c>
      <c r="BPB43" s="3">
        <v>20.47</v>
      </c>
      <c r="BPC43" s="3">
        <v>12.06</v>
      </c>
      <c r="BPD43" s="3">
        <v>9.42</v>
      </c>
      <c r="BPE43" s="3">
        <v>13.23</v>
      </c>
      <c r="BPF43" s="3">
        <v>12.44</v>
      </c>
      <c r="BPG43" s="3">
        <v>20.260000000000002</v>
      </c>
      <c r="BPH43" s="3">
        <v>20.45</v>
      </c>
      <c r="BPI43" s="3">
        <v>13.37</v>
      </c>
      <c r="BPJ43" s="3">
        <v>11.61</v>
      </c>
      <c r="BPK43" s="3">
        <v>7.69</v>
      </c>
      <c r="BPL43" s="3">
        <v>9.91</v>
      </c>
      <c r="BPM43" s="3">
        <v>11.16</v>
      </c>
      <c r="BPN43" s="3">
        <v>13.66</v>
      </c>
      <c r="BPO43" s="3">
        <v>17.89</v>
      </c>
      <c r="BPP43" s="3">
        <v>10.5</v>
      </c>
      <c r="BPQ43" s="3">
        <v>16.309999999999999</v>
      </c>
      <c r="BPR43" s="3">
        <v>8.36</v>
      </c>
      <c r="BPS43" s="3">
        <v>13.26</v>
      </c>
      <c r="BPT43" s="3">
        <v>14.91</v>
      </c>
      <c r="BPU43" s="3">
        <v>8.6</v>
      </c>
      <c r="BPV43" s="3">
        <v>10.65</v>
      </c>
      <c r="BPW43" s="3">
        <v>11.72</v>
      </c>
      <c r="BPX43" s="3">
        <v>16.989999999999998</v>
      </c>
      <c r="BPY43" s="3">
        <v>11.47</v>
      </c>
      <c r="BPZ43" s="3">
        <v>9.4</v>
      </c>
      <c r="BQA43" s="3">
        <v>9</v>
      </c>
      <c r="BQB43" s="3">
        <v>10.08</v>
      </c>
      <c r="BQC43" s="3">
        <v>21.22</v>
      </c>
      <c r="BQD43" s="3">
        <v>11.64</v>
      </c>
      <c r="BQE43" s="3">
        <v>7.19</v>
      </c>
      <c r="BQF43" s="3">
        <v>9.57</v>
      </c>
      <c r="BQG43" s="3">
        <v>10.26</v>
      </c>
      <c r="BQH43" s="3">
        <v>11.48</v>
      </c>
      <c r="BQI43" s="3">
        <v>9.75</v>
      </c>
      <c r="BQJ43" s="3">
        <v>18</v>
      </c>
      <c r="BQK43" s="3">
        <v>11.95</v>
      </c>
      <c r="BQL43" s="3">
        <v>10.92</v>
      </c>
      <c r="BQM43" s="3">
        <v>11.37</v>
      </c>
      <c r="BQN43" s="3">
        <v>46.1</v>
      </c>
      <c r="BQO43" s="3" t="s">
        <v>5</v>
      </c>
      <c r="BQP43" s="3">
        <v>11.24</v>
      </c>
      <c r="BQQ43" s="3">
        <v>9.2799999999999994</v>
      </c>
      <c r="BQR43" s="3">
        <v>9.6300000000000008</v>
      </c>
      <c r="BQS43" s="3">
        <v>11.33</v>
      </c>
      <c r="BQT43" s="3">
        <v>9.9600000000000009</v>
      </c>
      <c r="BQU43" s="3">
        <v>10.93</v>
      </c>
      <c r="BQV43" s="3">
        <v>29</v>
      </c>
      <c r="BQW43" s="3">
        <v>10.93</v>
      </c>
      <c r="BQX43" s="3">
        <v>11.92</v>
      </c>
      <c r="BQY43" s="3">
        <v>11.97</v>
      </c>
      <c r="BQZ43" s="3">
        <v>10.27</v>
      </c>
      <c r="BRA43" s="3">
        <v>13.35</v>
      </c>
      <c r="BRB43" s="3">
        <v>10.06</v>
      </c>
      <c r="BRC43" s="3">
        <v>12.45</v>
      </c>
      <c r="BRD43" s="3">
        <v>13.93</v>
      </c>
      <c r="BRE43" s="3">
        <v>10.130000000000001</v>
      </c>
      <c r="BRF43" s="3">
        <v>11.36</v>
      </c>
      <c r="BRG43" s="3">
        <v>10.66</v>
      </c>
      <c r="BRH43" s="3">
        <v>11.08</v>
      </c>
      <c r="BRI43" s="3">
        <v>13.99</v>
      </c>
      <c r="BRJ43" s="3">
        <v>12.24</v>
      </c>
      <c r="BRK43" s="3">
        <v>10.97</v>
      </c>
      <c r="BRL43" s="3">
        <v>13.23</v>
      </c>
      <c r="BRM43" s="3">
        <v>13.41</v>
      </c>
      <c r="BRN43" s="3">
        <v>9.99</v>
      </c>
      <c r="BRO43" s="3">
        <v>13.43</v>
      </c>
      <c r="BRP43" s="3">
        <v>15.7</v>
      </c>
      <c r="BRQ43" s="3">
        <v>11.31</v>
      </c>
      <c r="BRR43" s="3">
        <v>10.52</v>
      </c>
      <c r="BRS43" s="3">
        <v>11.4</v>
      </c>
      <c r="BRT43" s="3">
        <v>9.02</v>
      </c>
      <c r="BRU43" s="3">
        <v>9.58</v>
      </c>
      <c r="BRV43" s="3">
        <v>12.03</v>
      </c>
      <c r="BRW43" s="3">
        <v>8</v>
      </c>
      <c r="BRX43" s="3">
        <v>11</v>
      </c>
      <c r="BRY43" s="3">
        <v>9.83</v>
      </c>
      <c r="BRZ43" s="3">
        <v>8.1999999999999993</v>
      </c>
      <c r="BSA43" s="3">
        <v>10.95</v>
      </c>
      <c r="BSB43" s="3">
        <v>13.91</v>
      </c>
      <c r="BSC43" s="3">
        <v>8.8000000000000007</v>
      </c>
      <c r="BSD43" s="3">
        <v>8.08</v>
      </c>
      <c r="BSE43" s="3">
        <v>10.59</v>
      </c>
      <c r="BSF43" s="3">
        <v>9.36</v>
      </c>
      <c r="BSG43" s="3">
        <v>51.72</v>
      </c>
      <c r="BSH43" s="3">
        <v>14.47</v>
      </c>
      <c r="BSI43" s="3">
        <v>9.57</v>
      </c>
      <c r="BSJ43" s="3">
        <v>9.4700000000000006</v>
      </c>
      <c r="BSK43" s="3">
        <v>14.31</v>
      </c>
      <c r="BSL43" s="3">
        <v>20.62</v>
      </c>
      <c r="BSM43" s="3">
        <v>9.4499999999999993</v>
      </c>
      <c r="BSN43" s="3">
        <v>10.27</v>
      </c>
      <c r="BSO43" s="3">
        <v>7.95</v>
      </c>
      <c r="BSP43" s="3">
        <v>10.41</v>
      </c>
      <c r="BSQ43" s="3">
        <v>11.16</v>
      </c>
      <c r="BSR43" s="3">
        <v>17.84</v>
      </c>
      <c r="BSS43" s="3">
        <v>16.38</v>
      </c>
      <c r="BST43" s="3">
        <v>71.040000000000006</v>
      </c>
      <c r="BSU43" s="3">
        <v>9.6300000000000008</v>
      </c>
      <c r="BSV43" s="3">
        <v>14.85</v>
      </c>
      <c r="BSW43" s="3">
        <v>8.02</v>
      </c>
      <c r="BSX43" s="3">
        <v>10.94</v>
      </c>
      <c r="BSY43" s="3">
        <v>11.2</v>
      </c>
      <c r="BSZ43" s="3">
        <v>9.5</v>
      </c>
      <c r="BTA43" s="3">
        <v>11.5</v>
      </c>
      <c r="BTB43" s="3">
        <v>10.029999999999999</v>
      </c>
      <c r="BTC43" s="3">
        <v>8.5500000000000007</v>
      </c>
      <c r="BTD43" s="3">
        <v>9.09</v>
      </c>
      <c r="BTE43" s="3">
        <v>100.76</v>
      </c>
      <c r="BTF43" s="3">
        <v>87.92</v>
      </c>
      <c r="BTG43" s="3">
        <v>12</v>
      </c>
      <c r="BTH43" s="3">
        <v>12.51</v>
      </c>
      <c r="BTI43" s="3">
        <v>11.02</v>
      </c>
      <c r="BTJ43" s="3">
        <v>9.3000000000000007</v>
      </c>
      <c r="BTK43" s="3">
        <v>10.07</v>
      </c>
      <c r="BTL43" s="3">
        <v>10.029999999999999</v>
      </c>
      <c r="BTM43" s="3">
        <v>11.83</v>
      </c>
      <c r="BTN43" s="3">
        <v>10.89</v>
      </c>
      <c r="BTO43" s="3">
        <v>9.23</v>
      </c>
      <c r="BTP43" s="3">
        <v>11.07</v>
      </c>
      <c r="BTQ43" s="3">
        <v>9.8699999999999992</v>
      </c>
      <c r="BTR43" s="3">
        <v>11.28</v>
      </c>
      <c r="BTS43" s="3">
        <v>36.25</v>
      </c>
      <c r="BTT43" s="3">
        <v>12.78</v>
      </c>
      <c r="BTU43" s="3">
        <v>9.2899999999999991</v>
      </c>
      <c r="BTV43" s="3">
        <v>9.49</v>
      </c>
      <c r="BTW43" s="3">
        <v>12.72</v>
      </c>
      <c r="BTX43" s="3">
        <v>11.22</v>
      </c>
      <c r="BTY43" s="3">
        <v>9.24</v>
      </c>
      <c r="BTZ43" s="3">
        <v>9.57</v>
      </c>
      <c r="BUA43" s="3">
        <v>14.48</v>
      </c>
      <c r="BUB43" s="3">
        <v>20.04</v>
      </c>
      <c r="BUC43" s="3">
        <v>10.01</v>
      </c>
      <c r="BUD43" s="3">
        <v>12.61</v>
      </c>
      <c r="BUE43" s="3">
        <v>8.3000000000000007</v>
      </c>
      <c r="BUF43" s="3">
        <v>9.6</v>
      </c>
      <c r="BUG43" s="3">
        <v>10.64</v>
      </c>
      <c r="BUH43" s="3">
        <v>28.72</v>
      </c>
      <c r="BUI43" s="3">
        <v>8.86</v>
      </c>
      <c r="BUJ43" s="3">
        <v>11.28</v>
      </c>
      <c r="BUK43" s="3">
        <v>15.23</v>
      </c>
      <c r="BUL43" s="3">
        <v>13.51</v>
      </c>
      <c r="BUM43" s="3">
        <v>11.08</v>
      </c>
      <c r="BUN43" s="3">
        <v>11.34</v>
      </c>
      <c r="BUO43" s="3">
        <v>9.36</v>
      </c>
      <c r="BUP43" s="3">
        <v>14.85</v>
      </c>
      <c r="BUQ43" s="3">
        <v>6.92</v>
      </c>
      <c r="BUR43" s="3">
        <v>11.95</v>
      </c>
      <c r="BUS43" s="3">
        <v>9.5299999999999994</v>
      </c>
      <c r="BUT43" s="3">
        <v>10.6</v>
      </c>
      <c r="BUU43" s="3">
        <v>10.97</v>
      </c>
      <c r="BUV43" s="3">
        <v>12.11</v>
      </c>
      <c r="BUW43" s="3">
        <v>10.09</v>
      </c>
      <c r="BUX43" s="3" t="s">
        <v>5</v>
      </c>
      <c r="BUY43" s="3">
        <v>9.1</v>
      </c>
      <c r="BUZ43" s="3">
        <v>9.61</v>
      </c>
      <c r="BVA43" s="3">
        <v>14.79</v>
      </c>
      <c r="BVB43" s="3">
        <v>9.16</v>
      </c>
      <c r="BVC43" s="3">
        <v>12.81</v>
      </c>
      <c r="BVD43" s="3">
        <v>9.67</v>
      </c>
      <c r="BVE43" s="3">
        <v>9.01</v>
      </c>
      <c r="BVF43" s="3">
        <v>8.4499999999999993</v>
      </c>
      <c r="BVG43" s="3">
        <v>18.14</v>
      </c>
      <c r="BVH43" s="3">
        <v>9.65</v>
      </c>
      <c r="BVI43" s="3">
        <v>11.02</v>
      </c>
      <c r="BVJ43" s="3">
        <v>11.55</v>
      </c>
      <c r="BVK43" s="3">
        <v>56.55</v>
      </c>
      <c r="BVL43" s="3">
        <v>9.2899999999999991</v>
      </c>
      <c r="BVM43" s="3">
        <v>12</v>
      </c>
      <c r="BVN43" s="3">
        <v>10.48</v>
      </c>
      <c r="BVO43" s="3">
        <v>9.67</v>
      </c>
      <c r="BVP43" s="3">
        <v>8.89</v>
      </c>
      <c r="BVQ43" s="3">
        <v>14.87</v>
      </c>
      <c r="BVR43" s="3">
        <v>10.6</v>
      </c>
      <c r="BVS43" s="3">
        <v>19.75</v>
      </c>
      <c r="BVT43" s="3">
        <v>13.42</v>
      </c>
      <c r="BVU43" s="3">
        <v>9.39</v>
      </c>
      <c r="BVV43" s="3">
        <v>10.29</v>
      </c>
      <c r="BVW43" s="3">
        <v>11.1</v>
      </c>
      <c r="BVX43" s="3">
        <v>9.7899999999999991</v>
      </c>
      <c r="BVY43" s="3">
        <v>10.78</v>
      </c>
      <c r="BVZ43" s="3">
        <v>24.23</v>
      </c>
      <c r="BWA43" s="3">
        <v>9.43</v>
      </c>
      <c r="BWB43" s="3">
        <v>16.48</v>
      </c>
      <c r="BWC43" s="3">
        <v>10.87</v>
      </c>
      <c r="BWD43" s="3">
        <v>11.99</v>
      </c>
      <c r="BWE43" s="3">
        <v>8.44</v>
      </c>
      <c r="BWF43" s="3">
        <v>9.42</v>
      </c>
      <c r="BWG43" s="3">
        <v>13.17</v>
      </c>
      <c r="BWH43" s="3">
        <v>25.74</v>
      </c>
      <c r="BWI43" s="3">
        <v>12.14</v>
      </c>
      <c r="BWJ43" s="3">
        <v>9.2899999999999991</v>
      </c>
      <c r="BWK43" s="3">
        <v>9.4700000000000006</v>
      </c>
      <c r="BWL43" s="3">
        <v>11.89</v>
      </c>
      <c r="BWM43" s="3">
        <v>19.670000000000002</v>
      </c>
      <c r="BWN43" s="3">
        <v>9.1999999999999993</v>
      </c>
      <c r="BWO43" s="3">
        <v>9.59</v>
      </c>
      <c r="BWP43" s="3">
        <v>11.11</v>
      </c>
      <c r="BWQ43" s="3">
        <v>12.03</v>
      </c>
      <c r="BWR43" s="3">
        <v>13.66</v>
      </c>
      <c r="BWS43" s="3">
        <v>8.19</v>
      </c>
      <c r="BWT43" s="3">
        <v>10.5</v>
      </c>
      <c r="BWU43" s="3">
        <v>10.130000000000001</v>
      </c>
      <c r="BWV43" s="3">
        <v>7.97</v>
      </c>
      <c r="BWW43" s="3">
        <v>7.61</v>
      </c>
      <c r="BWX43" s="3">
        <v>10.72</v>
      </c>
      <c r="BWY43" s="3">
        <v>11.98</v>
      </c>
      <c r="BWZ43" s="3">
        <v>15.45</v>
      </c>
      <c r="BXA43" s="3">
        <v>8.3699999999999992</v>
      </c>
      <c r="BXB43" s="3">
        <v>14.49</v>
      </c>
      <c r="BXC43" s="3">
        <v>8.4700000000000006</v>
      </c>
      <c r="BXD43" s="3">
        <v>18.899999999999999</v>
      </c>
      <c r="BXE43" s="3">
        <v>9.75</v>
      </c>
      <c r="BXF43" s="3">
        <v>13.22</v>
      </c>
      <c r="BXG43" s="3">
        <v>10.85</v>
      </c>
      <c r="BXH43" s="3">
        <v>11.42</v>
      </c>
      <c r="BXI43" s="3">
        <v>9.65</v>
      </c>
      <c r="BXJ43" s="3">
        <v>11.64</v>
      </c>
      <c r="BXK43" s="3">
        <v>13.34</v>
      </c>
      <c r="BXL43" s="3">
        <v>9.9</v>
      </c>
      <c r="BXM43" s="3">
        <v>9.19</v>
      </c>
      <c r="BXN43" s="3">
        <v>9.98</v>
      </c>
      <c r="BXO43" s="3">
        <v>14.47</v>
      </c>
      <c r="BXP43" s="3">
        <v>11.57</v>
      </c>
      <c r="BXQ43" s="3">
        <v>11.77</v>
      </c>
      <c r="BXR43" s="3">
        <v>9.19</v>
      </c>
      <c r="BXS43" s="3">
        <v>12.26</v>
      </c>
      <c r="BXT43" s="3">
        <v>9.85</v>
      </c>
      <c r="BXU43" s="3">
        <v>10.130000000000001</v>
      </c>
      <c r="BXV43" s="3">
        <v>14.64</v>
      </c>
      <c r="BXW43" s="3">
        <v>15.79</v>
      </c>
      <c r="BXX43" s="3">
        <v>9.14</v>
      </c>
      <c r="BXY43" s="3">
        <v>13.65</v>
      </c>
      <c r="BXZ43" s="3">
        <v>10.63</v>
      </c>
      <c r="BYA43" s="3">
        <v>12.72</v>
      </c>
      <c r="BYB43" s="3">
        <v>8.9</v>
      </c>
      <c r="BYC43" s="3">
        <v>7.92</v>
      </c>
      <c r="BYD43" s="3">
        <v>9.3699999999999992</v>
      </c>
      <c r="BYE43" s="3">
        <v>97.81</v>
      </c>
      <c r="BYF43" s="3">
        <v>10.63</v>
      </c>
      <c r="BYG43" s="3">
        <v>29.14</v>
      </c>
      <c r="BYH43" s="3">
        <v>8.65</v>
      </c>
      <c r="BYI43" s="3">
        <v>27.96</v>
      </c>
      <c r="BYJ43" s="3">
        <v>10.77</v>
      </c>
      <c r="BYK43" s="3">
        <v>13.82</v>
      </c>
      <c r="BYL43" s="3">
        <v>11.93</v>
      </c>
      <c r="BYM43" s="3">
        <v>10.11</v>
      </c>
      <c r="BYN43" s="3">
        <v>10.15</v>
      </c>
      <c r="BYO43" s="3">
        <v>8.9</v>
      </c>
      <c r="BYP43" s="3">
        <v>8.27</v>
      </c>
      <c r="BYQ43" s="3">
        <v>9.26</v>
      </c>
      <c r="BYR43" s="3">
        <v>9.5</v>
      </c>
      <c r="BYS43" s="3">
        <v>21.15</v>
      </c>
      <c r="BYT43" s="3">
        <v>8.1199999999999992</v>
      </c>
      <c r="BYU43" s="3">
        <v>10.85</v>
      </c>
      <c r="BYV43" s="3">
        <v>9.73</v>
      </c>
      <c r="BYW43" s="3">
        <v>99.18</v>
      </c>
      <c r="BYX43" s="3">
        <v>7.49</v>
      </c>
      <c r="BYY43" s="3">
        <v>8.39</v>
      </c>
      <c r="BYZ43" s="3">
        <v>9.51</v>
      </c>
      <c r="BZA43" s="3">
        <v>9.16</v>
      </c>
      <c r="BZB43" s="3">
        <v>12.78</v>
      </c>
      <c r="BZC43" s="3">
        <v>11.32</v>
      </c>
      <c r="BZD43" s="3">
        <v>9.7899999999999991</v>
      </c>
      <c r="BZE43" s="3">
        <v>8.83</v>
      </c>
      <c r="BZF43" s="3">
        <v>99.66</v>
      </c>
      <c r="BZG43" s="3">
        <v>11.59</v>
      </c>
      <c r="BZH43" s="3">
        <v>12.06</v>
      </c>
      <c r="BZI43" s="3">
        <v>10.220000000000001</v>
      </c>
      <c r="BZJ43" s="3">
        <v>11.7</v>
      </c>
      <c r="BZK43" s="3">
        <v>11.98</v>
      </c>
      <c r="BZL43" s="3">
        <v>8.16</v>
      </c>
      <c r="BZM43" s="3">
        <v>9.1999999999999993</v>
      </c>
      <c r="BZN43" s="3">
        <v>9.98</v>
      </c>
      <c r="BZO43" s="3">
        <v>9.34</v>
      </c>
      <c r="BZP43" s="3">
        <v>12.13</v>
      </c>
      <c r="BZQ43" s="3">
        <v>11.54</v>
      </c>
      <c r="BZR43" s="3">
        <v>87.24</v>
      </c>
      <c r="BZS43" s="3">
        <v>10.32</v>
      </c>
      <c r="BZT43" s="3">
        <v>8.83</v>
      </c>
      <c r="BZU43" s="3">
        <v>9.0500000000000007</v>
      </c>
      <c r="BZV43" s="3">
        <v>9.19</v>
      </c>
      <c r="BZW43" s="3">
        <v>8</v>
      </c>
      <c r="BZX43" s="3">
        <v>11.36</v>
      </c>
      <c r="BZY43" s="3">
        <v>8.32</v>
      </c>
      <c r="BZZ43" s="3">
        <v>7.71</v>
      </c>
      <c r="CAA43" s="3">
        <v>9.81</v>
      </c>
      <c r="CAB43" s="3">
        <v>11.32</v>
      </c>
      <c r="CAC43" s="3">
        <v>17.61</v>
      </c>
      <c r="CAD43" s="3">
        <v>9.36</v>
      </c>
      <c r="CAE43" s="3">
        <v>10.23</v>
      </c>
      <c r="CAF43" s="3">
        <v>9.2899999999999991</v>
      </c>
      <c r="CAG43" s="3">
        <v>12.78</v>
      </c>
      <c r="CAH43" s="3">
        <v>8.48</v>
      </c>
      <c r="CAI43" s="3">
        <v>9.9600000000000009</v>
      </c>
      <c r="CAJ43" s="3">
        <v>10.09</v>
      </c>
      <c r="CAK43" s="3">
        <v>13.1</v>
      </c>
      <c r="CAL43" s="3">
        <v>9.52</v>
      </c>
      <c r="CAM43" s="3">
        <v>8.91</v>
      </c>
      <c r="CAN43" s="3">
        <v>10.62</v>
      </c>
      <c r="CAO43" s="3">
        <v>11.4</v>
      </c>
      <c r="CAP43" s="3">
        <v>9.7899999999999991</v>
      </c>
      <c r="CAQ43" s="3">
        <v>12.06</v>
      </c>
      <c r="CAR43" s="3">
        <v>9.6999999999999993</v>
      </c>
      <c r="CAS43" s="3">
        <v>9.8800000000000008</v>
      </c>
      <c r="CAT43" s="3">
        <v>11.09</v>
      </c>
      <c r="CAU43" s="3">
        <v>7.62</v>
      </c>
      <c r="CAV43" s="3">
        <v>12.71</v>
      </c>
      <c r="CAW43" s="3">
        <v>9.9</v>
      </c>
      <c r="CAX43" s="3">
        <v>14.29</v>
      </c>
      <c r="CAY43" s="3">
        <v>13.96</v>
      </c>
      <c r="CAZ43" s="3">
        <v>9.1</v>
      </c>
      <c r="CBA43" s="3">
        <v>9.48</v>
      </c>
      <c r="CBB43" s="3">
        <v>8.5</v>
      </c>
      <c r="CBC43" s="3">
        <v>9.85</v>
      </c>
      <c r="CBD43" s="3">
        <v>10.58</v>
      </c>
      <c r="CBE43" s="3">
        <v>14.24</v>
      </c>
      <c r="CBF43" s="3">
        <v>7.72</v>
      </c>
      <c r="CBG43" s="3">
        <v>10.71</v>
      </c>
      <c r="CBH43" s="3">
        <v>91.62</v>
      </c>
      <c r="CBI43" s="3">
        <v>9.08</v>
      </c>
      <c r="CBJ43" s="3">
        <v>7.99</v>
      </c>
      <c r="CBK43" s="3">
        <v>9.06</v>
      </c>
      <c r="CBL43" s="3">
        <v>11.67</v>
      </c>
      <c r="CBM43" s="3">
        <v>7.82</v>
      </c>
      <c r="CBN43" s="3">
        <v>12.94</v>
      </c>
      <c r="CBO43" s="3">
        <v>9.85</v>
      </c>
      <c r="CBP43" s="3">
        <v>12.32</v>
      </c>
      <c r="CBQ43" s="3">
        <v>8.66</v>
      </c>
      <c r="CBR43" s="3">
        <v>7.68</v>
      </c>
      <c r="CBS43" s="3">
        <v>12.72</v>
      </c>
      <c r="CBT43" s="3">
        <v>10.220000000000001</v>
      </c>
      <c r="CBU43" s="3">
        <v>11.05</v>
      </c>
      <c r="CBV43" s="3">
        <v>10.17</v>
      </c>
      <c r="CBW43" s="3">
        <v>8.17</v>
      </c>
      <c r="CBX43" s="3">
        <v>10.45</v>
      </c>
      <c r="CBY43" s="3">
        <v>85.85</v>
      </c>
      <c r="CBZ43" s="3">
        <v>9.4499999999999993</v>
      </c>
      <c r="CCA43" s="3">
        <v>8.2799999999999994</v>
      </c>
      <c r="CCB43" s="3">
        <v>14.07</v>
      </c>
      <c r="CCC43" s="3">
        <v>10.57</v>
      </c>
      <c r="CCD43" s="3">
        <v>13</v>
      </c>
      <c r="CCE43" s="3">
        <v>10.33</v>
      </c>
      <c r="CCF43" s="3">
        <v>9.91</v>
      </c>
      <c r="CCG43" s="3">
        <v>9.6999999999999993</v>
      </c>
      <c r="CCH43" s="3">
        <v>10.18</v>
      </c>
      <c r="CCI43" s="3">
        <v>14.03</v>
      </c>
      <c r="CCJ43" s="3">
        <v>8.89</v>
      </c>
      <c r="CCK43" s="3">
        <v>11.46</v>
      </c>
      <c r="CCL43" s="3">
        <v>12.73</v>
      </c>
      <c r="CCM43" s="3">
        <v>10.15</v>
      </c>
      <c r="CCN43" s="3">
        <v>8.65</v>
      </c>
      <c r="CCO43" s="3">
        <v>13.05</v>
      </c>
      <c r="CCP43" s="3">
        <v>17.28</v>
      </c>
      <c r="CCQ43" s="3">
        <v>8.39</v>
      </c>
      <c r="CCR43" s="3">
        <v>9.76</v>
      </c>
      <c r="CCS43" s="3">
        <v>9.5299999999999994</v>
      </c>
      <c r="CCT43" s="3">
        <v>10.210000000000001</v>
      </c>
      <c r="CCU43" s="3">
        <v>9.48</v>
      </c>
      <c r="CCV43" s="3">
        <v>11.53</v>
      </c>
      <c r="CCW43" s="3">
        <v>11.03</v>
      </c>
      <c r="CCX43" s="3">
        <v>10.16</v>
      </c>
      <c r="CCY43" s="3">
        <v>8.86</v>
      </c>
      <c r="CCZ43" s="3">
        <v>13.04</v>
      </c>
      <c r="CDA43" s="3">
        <v>9.0500000000000007</v>
      </c>
      <c r="CDB43" s="3">
        <v>10.17</v>
      </c>
      <c r="CDC43" s="3">
        <v>7.93</v>
      </c>
      <c r="CDD43" s="3">
        <v>8.93</v>
      </c>
      <c r="CDE43" s="3">
        <v>12.03</v>
      </c>
      <c r="CDF43" s="3">
        <v>8.1300000000000008</v>
      </c>
      <c r="CDG43" s="3">
        <v>7.77</v>
      </c>
      <c r="CDH43" s="3">
        <v>12.56</v>
      </c>
      <c r="CDI43" s="3">
        <v>13.63</v>
      </c>
      <c r="CDJ43" s="3">
        <v>14.3</v>
      </c>
      <c r="CDK43" s="3">
        <v>8.3800000000000008</v>
      </c>
      <c r="CDL43" s="3">
        <v>9.19</v>
      </c>
      <c r="CDM43" s="3">
        <v>11.05</v>
      </c>
      <c r="CDN43" s="3">
        <v>11.41</v>
      </c>
      <c r="CDO43" s="3">
        <v>10.57</v>
      </c>
      <c r="CDP43" s="3">
        <v>17.78</v>
      </c>
      <c r="CDQ43" s="3">
        <v>16.78</v>
      </c>
      <c r="CDR43" s="3">
        <v>9.49</v>
      </c>
      <c r="CDS43" s="3">
        <v>7.64</v>
      </c>
      <c r="CDT43" s="3">
        <v>10.15</v>
      </c>
      <c r="CDU43" s="3">
        <v>9.15</v>
      </c>
      <c r="CDV43" s="3">
        <v>9.57</v>
      </c>
      <c r="CDW43" s="3">
        <v>16.72</v>
      </c>
      <c r="CDX43" s="3">
        <v>10.34</v>
      </c>
      <c r="CDY43" s="3">
        <v>9.5</v>
      </c>
      <c r="CDZ43" s="3">
        <v>8.9700000000000006</v>
      </c>
      <c r="CEA43" s="3">
        <v>8.18</v>
      </c>
      <c r="CEB43" s="3">
        <v>9.7100000000000009</v>
      </c>
      <c r="CEC43" s="3">
        <v>10.85</v>
      </c>
      <c r="CED43" s="3">
        <v>8.5</v>
      </c>
      <c r="CEE43" s="3">
        <v>8.59</v>
      </c>
      <c r="CEF43" s="3">
        <v>8.73</v>
      </c>
      <c r="CEG43" s="3">
        <v>7.8</v>
      </c>
      <c r="CEH43" s="3">
        <v>9.84</v>
      </c>
      <c r="CEI43" s="3">
        <v>8.64</v>
      </c>
      <c r="CEJ43" s="3">
        <v>11.26</v>
      </c>
      <c r="CEK43" s="3">
        <v>8.2200000000000006</v>
      </c>
      <c r="CEL43" s="3">
        <v>9.19</v>
      </c>
      <c r="CEM43" s="3">
        <v>11.16</v>
      </c>
      <c r="CEN43" s="3">
        <v>24.8</v>
      </c>
      <c r="CEO43" s="3">
        <v>12.42</v>
      </c>
      <c r="CEP43" s="3">
        <v>8.48</v>
      </c>
      <c r="CEQ43" s="3">
        <v>9.1199999999999992</v>
      </c>
      <c r="CER43" s="3">
        <v>8.85</v>
      </c>
      <c r="CES43" s="3">
        <v>10.78</v>
      </c>
      <c r="CET43" s="3">
        <v>11.52</v>
      </c>
      <c r="CEU43" s="3">
        <v>11.3</v>
      </c>
      <c r="CEV43" s="3">
        <v>11.12</v>
      </c>
      <c r="CEW43" s="3">
        <v>9.41</v>
      </c>
      <c r="CEX43" s="3">
        <v>13.24</v>
      </c>
      <c r="CEY43" s="3">
        <v>9.36</v>
      </c>
      <c r="CEZ43" s="3">
        <v>10.27</v>
      </c>
      <c r="CFA43" s="3">
        <v>16.52</v>
      </c>
      <c r="CFB43" s="3">
        <v>11.04</v>
      </c>
      <c r="CFC43" s="3">
        <v>13.74</v>
      </c>
      <c r="CFD43" s="3">
        <v>12.32</v>
      </c>
      <c r="CFE43" s="3">
        <v>10.26</v>
      </c>
      <c r="CFF43" s="3">
        <v>15.22</v>
      </c>
      <c r="CFG43" s="3">
        <v>10.34</v>
      </c>
      <c r="CFH43" s="3">
        <v>8.7799999999999994</v>
      </c>
      <c r="CFI43" s="3">
        <v>10.9</v>
      </c>
      <c r="CFJ43" s="3">
        <v>9.66</v>
      </c>
      <c r="CFK43" s="3">
        <v>10.61</v>
      </c>
      <c r="CFL43" s="3">
        <v>8.8699999999999992</v>
      </c>
      <c r="CFM43" s="3">
        <v>8.7899999999999991</v>
      </c>
      <c r="CFN43" s="3">
        <v>8.93</v>
      </c>
      <c r="CFO43" s="3">
        <v>10.27</v>
      </c>
      <c r="CFP43" s="3">
        <v>9.5299999999999994</v>
      </c>
      <c r="CFQ43" s="3">
        <v>10.79</v>
      </c>
      <c r="CFR43" s="3">
        <v>9.9499999999999993</v>
      </c>
      <c r="CFS43" s="3">
        <v>10.23</v>
      </c>
      <c r="CFT43" s="3">
        <v>10.9</v>
      </c>
      <c r="CFU43" s="3">
        <v>11.07</v>
      </c>
      <c r="CFV43" s="3">
        <v>8.32</v>
      </c>
      <c r="CFW43" s="3">
        <v>10.31</v>
      </c>
      <c r="CFX43" s="3">
        <v>8.66</v>
      </c>
      <c r="CFY43" s="3">
        <v>11.21</v>
      </c>
      <c r="CFZ43" s="3">
        <v>9.83</v>
      </c>
      <c r="CGA43" s="3">
        <v>9.44</v>
      </c>
      <c r="CGB43" s="3">
        <v>8.26</v>
      </c>
      <c r="CGC43" s="3">
        <v>10.02</v>
      </c>
      <c r="CGD43" s="3">
        <v>8.5</v>
      </c>
      <c r="CGE43" s="3">
        <v>8.9700000000000006</v>
      </c>
      <c r="CGF43" s="3">
        <v>10.38</v>
      </c>
      <c r="CGG43" s="3">
        <v>10.86</v>
      </c>
      <c r="CGH43" s="3">
        <v>8.8000000000000007</v>
      </c>
      <c r="CGI43" s="3">
        <v>15.29</v>
      </c>
      <c r="CGJ43" s="3">
        <v>10.11</v>
      </c>
      <c r="CGK43" s="3">
        <v>9.49</v>
      </c>
      <c r="CGL43" s="3">
        <v>7.12</v>
      </c>
      <c r="CGM43" s="3">
        <v>10.43</v>
      </c>
      <c r="CGN43" s="3">
        <v>14.07</v>
      </c>
      <c r="CGO43" s="3">
        <v>8.92</v>
      </c>
      <c r="CGP43" s="3">
        <v>11.97</v>
      </c>
      <c r="CGQ43" s="3">
        <v>10.24</v>
      </c>
      <c r="CGR43" s="3">
        <v>6.57</v>
      </c>
      <c r="CGS43" s="3">
        <v>10.94</v>
      </c>
      <c r="CGT43" s="3">
        <v>14.66</v>
      </c>
      <c r="CGU43" s="3">
        <v>16.649999999999999</v>
      </c>
      <c r="CGV43" s="3">
        <v>9.02</v>
      </c>
      <c r="CGW43" s="3">
        <v>9.68</v>
      </c>
      <c r="CGX43" s="3">
        <v>9.48</v>
      </c>
      <c r="CGY43" s="3">
        <v>12.37</v>
      </c>
      <c r="CGZ43" s="3">
        <v>10.79</v>
      </c>
      <c r="CHA43" s="3">
        <v>13.21</v>
      </c>
      <c r="CHB43" s="3">
        <v>10.45</v>
      </c>
      <c r="CHC43" s="3">
        <v>15.65</v>
      </c>
      <c r="CHD43" s="3">
        <v>11.49</v>
      </c>
      <c r="CHE43" s="3">
        <v>15.52</v>
      </c>
      <c r="CHF43" s="3">
        <v>9.1300000000000008</v>
      </c>
      <c r="CHG43" s="3">
        <v>9.18</v>
      </c>
      <c r="CHH43" s="3">
        <v>8.92</v>
      </c>
      <c r="CHI43" s="3">
        <v>13.4</v>
      </c>
      <c r="CHJ43" s="3">
        <v>12</v>
      </c>
      <c r="CHK43" s="3">
        <v>9.0399999999999991</v>
      </c>
      <c r="CHL43" s="3">
        <v>13.2</v>
      </c>
      <c r="CHM43" s="3">
        <v>10.8</v>
      </c>
      <c r="CHN43" s="3">
        <v>13.04</v>
      </c>
      <c r="CHO43" s="3">
        <v>10.99</v>
      </c>
      <c r="CHP43" s="3">
        <v>9.57</v>
      </c>
      <c r="CHQ43" s="3">
        <v>13.27</v>
      </c>
      <c r="CHR43" s="3">
        <v>14.12</v>
      </c>
      <c r="CHS43" s="3">
        <v>27.93</v>
      </c>
      <c r="CHT43" s="3">
        <v>7.22</v>
      </c>
      <c r="CHU43" s="3">
        <v>10.47</v>
      </c>
      <c r="CHV43" s="3">
        <v>8.76</v>
      </c>
      <c r="CHW43" s="3">
        <v>11.56</v>
      </c>
      <c r="CHX43" s="3">
        <v>8.39</v>
      </c>
      <c r="CHY43" s="3">
        <v>11.31</v>
      </c>
      <c r="CHZ43" s="3">
        <v>7.72</v>
      </c>
      <c r="CIA43" s="3">
        <v>7.79</v>
      </c>
      <c r="CIB43" s="3">
        <v>36.33</v>
      </c>
      <c r="CIC43" s="3">
        <v>7.09</v>
      </c>
      <c r="CID43" s="3">
        <v>8.89</v>
      </c>
      <c r="CIE43" s="3">
        <v>9.7100000000000009</v>
      </c>
      <c r="CIF43" s="3">
        <v>21.93</v>
      </c>
      <c r="CIG43" s="3">
        <v>10.029999999999999</v>
      </c>
      <c r="CIH43" s="3">
        <v>14.8</v>
      </c>
      <c r="CII43" s="3">
        <v>8.61</v>
      </c>
      <c r="CIJ43" s="3">
        <v>8.24</v>
      </c>
      <c r="CIK43" s="3">
        <v>8.9</v>
      </c>
      <c r="CIL43" s="3">
        <v>8.8699999999999992</v>
      </c>
      <c r="CIM43" s="3">
        <v>6.59</v>
      </c>
      <c r="CIN43" s="3">
        <v>9.81</v>
      </c>
      <c r="CIO43" s="3">
        <v>15.5</v>
      </c>
      <c r="CIP43" s="3">
        <v>8.94</v>
      </c>
      <c r="CIQ43" s="3">
        <v>12.44</v>
      </c>
      <c r="CIR43" s="3">
        <v>16.489999999999998</v>
      </c>
      <c r="CIS43" s="3">
        <v>8.24</v>
      </c>
      <c r="CIT43" s="3">
        <v>12.51</v>
      </c>
      <c r="CIU43" s="3">
        <v>10.86</v>
      </c>
      <c r="CIV43" s="3">
        <v>10.87</v>
      </c>
      <c r="CIW43" s="3">
        <v>13.61</v>
      </c>
      <c r="CIX43" s="3">
        <v>10.18</v>
      </c>
      <c r="CIY43" s="3">
        <v>10.02</v>
      </c>
      <c r="CIZ43" s="3">
        <v>7.89</v>
      </c>
      <c r="CJA43" s="3">
        <v>9.33</v>
      </c>
      <c r="CJB43" s="3">
        <v>10.19</v>
      </c>
      <c r="CJC43" s="3">
        <v>8.6199999999999992</v>
      </c>
      <c r="CJD43" s="3">
        <v>15.22</v>
      </c>
      <c r="CJE43" s="3">
        <v>12.78</v>
      </c>
      <c r="CJF43" s="3">
        <v>47.93</v>
      </c>
      <c r="CJG43" s="3">
        <v>9.5299999999999994</v>
      </c>
      <c r="CJH43" s="3">
        <v>8.8699999999999992</v>
      </c>
      <c r="CJI43" s="3">
        <v>9.26</v>
      </c>
      <c r="CJJ43" s="3">
        <v>9.5500000000000007</v>
      </c>
      <c r="CJK43" s="3">
        <v>12.03</v>
      </c>
      <c r="CJL43" s="3">
        <v>9.81</v>
      </c>
      <c r="CJM43" s="3">
        <v>9.7899999999999991</v>
      </c>
      <c r="CJN43" s="3">
        <v>10.08</v>
      </c>
      <c r="CJO43" s="3">
        <v>8.7200000000000006</v>
      </c>
      <c r="CJP43" s="3">
        <v>11.01</v>
      </c>
      <c r="CJQ43" s="3">
        <v>13.89</v>
      </c>
      <c r="CJR43" s="3">
        <v>9.77</v>
      </c>
      <c r="CJS43" s="3">
        <v>14.34</v>
      </c>
      <c r="CJT43" s="3">
        <v>12.61</v>
      </c>
      <c r="CJU43" s="3">
        <v>14.08</v>
      </c>
      <c r="CJV43" s="3">
        <v>8.85</v>
      </c>
      <c r="CJW43" s="3">
        <v>7.98</v>
      </c>
      <c r="CJX43" s="3">
        <v>9.7899999999999991</v>
      </c>
      <c r="CJY43" s="3">
        <v>9.34</v>
      </c>
      <c r="CJZ43" s="3">
        <v>21.88</v>
      </c>
      <c r="CKA43" s="3">
        <v>11.28</v>
      </c>
      <c r="CKB43" s="3">
        <v>9.75</v>
      </c>
      <c r="CKC43" s="3">
        <v>10.15</v>
      </c>
      <c r="CKD43" s="3">
        <v>11.2</v>
      </c>
      <c r="CKE43" s="3">
        <v>12.13</v>
      </c>
      <c r="CKF43" s="3">
        <v>8.9600000000000009</v>
      </c>
      <c r="CKG43" s="3">
        <v>14.16</v>
      </c>
      <c r="CKH43" s="3">
        <v>8.9700000000000006</v>
      </c>
      <c r="CKI43" s="3">
        <v>11.59</v>
      </c>
      <c r="CKJ43" s="3">
        <v>14.43</v>
      </c>
      <c r="CKK43" s="3">
        <v>12.96</v>
      </c>
      <c r="CKL43" s="3">
        <v>13.29</v>
      </c>
      <c r="CKM43" s="3">
        <v>9.11</v>
      </c>
      <c r="CKN43" s="3">
        <v>14.39</v>
      </c>
      <c r="CKO43" s="3">
        <v>12.09</v>
      </c>
      <c r="CKP43" s="3">
        <v>8.4</v>
      </c>
      <c r="CKQ43" s="3">
        <v>8.08</v>
      </c>
      <c r="CKR43" s="3">
        <v>9.64</v>
      </c>
      <c r="CKS43" s="3">
        <v>8.15</v>
      </c>
      <c r="CKT43" s="3">
        <v>9.2899999999999991</v>
      </c>
      <c r="CKU43" s="3">
        <v>9.1300000000000008</v>
      </c>
      <c r="CKV43" s="3">
        <v>11.32</v>
      </c>
      <c r="CKW43" s="3">
        <v>9.41</v>
      </c>
      <c r="CKX43" s="3">
        <v>14.45</v>
      </c>
      <c r="CKY43" s="3">
        <v>13.46</v>
      </c>
      <c r="CKZ43" s="3">
        <v>9.14</v>
      </c>
      <c r="CLA43" s="3">
        <v>9.31</v>
      </c>
      <c r="CLB43" s="3">
        <v>9.1999999999999993</v>
      </c>
      <c r="CLC43" s="3">
        <v>12.98</v>
      </c>
      <c r="CLD43" s="3">
        <v>12.23</v>
      </c>
      <c r="CLE43" s="3">
        <v>20.22</v>
      </c>
      <c r="CLF43" s="3">
        <v>11.11</v>
      </c>
      <c r="CLG43" s="3">
        <v>10.51</v>
      </c>
      <c r="CLH43" s="3">
        <v>8.34</v>
      </c>
      <c r="CLI43" s="3">
        <v>11.37</v>
      </c>
      <c r="CLJ43" s="3">
        <v>10.85</v>
      </c>
      <c r="CLK43" s="3">
        <v>8.61</v>
      </c>
      <c r="CLL43" s="3">
        <v>10.91</v>
      </c>
      <c r="CLM43" s="3">
        <v>7.73</v>
      </c>
      <c r="CLN43" s="3">
        <v>10.69</v>
      </c>
      <c r="CLO43" s="3">
        <v>7.77</v>
      </c>
      <c r="CLP43" s="3">
        <v>16.38</v>
      </c>
      <c r="CLQ43" s="3">
        <v>9.8000000000000007</v>
      </c>
      <c r="CLR43" s="3">
        <v>12.61</v>
      </c>
      <c r="CLS43" s="3">
        <v>13.32</v>
      </c>
      <c r="CLT43" s="3">
        <v>8.8000000000000007</v>
      </c>
      <c r="CLU43" s="3">
        <v>8.92</v>
      </c>
      <c r="CLV43" s="3">
        <v>9.15</v>
      </c>
      <c r="CLW43" s="3">
        <v>10.199999999999999</v>
      </c>
      <c r="CLX43" s="3">
        <v>8.6300000000000008</v>
      </c>
      <c r="CLY43" s="3">
        <v>10.79</v>
      </c>
      <c r="CLZ43" s="3">
        <v>11.09</v>
      </c>
      <c r="CMA43" s="3">
        <v>11.34</v>
      </c>
      <c r="CMB43" s="3">
        <v>9.67</v>
      </c>
      <c r="CMC43" s="3" t="s">
        <v>5</v>
      </c>
      <c r="CMD43" s="3">
        <v>10.98</v>
      </c>
      <c r="CME43" s="3">
        <v>8.24</v>
      </c>
      <c r="CMF43" s="3">
        <v>93.42</v>
      </c>
      <c r="CMG43" s="3">
        <v>10.49</v>
      </c>
      <c r="CMH43" s="3">
        <v>9.44</v>
      </c>
      <c r="CMI43" s="3">
        <v>9.39</v>
      </c>
      <c r="CMJ43" s="3">
        <v>10.42</v>
      </c>
      <c r="CMK43" s="3">
        <v>9.61</v>
      </c>
      <c r="CML43" s="3">
        <v>7.64</v>
      </c>
      <c r="CMM43" s="3">
        <v>11.68</v>
      </c>
      <c r="CMN43" s="3">
        <v>16.91</v>
      </c>
      <c r="CMO43" s="3">
        <v>12.87</v>
      </c>
      <c r="CMP43" s="3">
        <v>8.56</v>
      </c>
      <c r="CMQ43" s="3">
        <v>7.63</v>
      </c>
      <c r="CMR43" s="3">
        <v>9.01</v>
      </c>
      <c r="CMS43" s="3">
        <v>7.58</v>
      </c>
      <c r="CMT43" s="3">
        <v>11.23</v>
      </c>
      <c r="CMU43" s="3">
        <v>9.48</v>
      </c>
      <c r="CMV43" s="3">
        <v>10.71</v>
      </c>
      <c r="CMW43" s="3">
        <v>9.26</v>
      </c>
      <c r="CMX43" s="3">
        <v>9.06</v>
      </c>
      <c r="CMY43" s="3">
        <v>9.3000000000000007</v>
      </c>
      <c r="CMZ43" s="3">
        <v>7.58</v>
      </c>
      <c r="CNA43" s="3">
        <v>12.08</v>
      </c>
      <c r="CNB43" s="3">
        <v>7.82</v>
      </c>
      <c r="CNC43" s="3">
        <v>15.53</v>
      </c>
      <c r="CND43" s="3">
        <v>11.36</v>
      </c>
      <c r="CNE43" s="3">
        <v>8.3000000000000007</v>
      </c>
      <c r="CNF43" s="3">
        <v>7.72</v>
      </c>
      <c r="CNG43" s="3">
        <v>12.24</v>
      </c>
      <c r="CNH43" s="3">
        <v>33.020000000000003</v>
      </c>
      <c r="CNI43" s="3">
        <v>8.84</v>
      </c>
      <c r="CNJ43" s="3">
        <v>10.24</v>
      </c>
      <c r="CNK43" s="3">
        <v>11.2</v>
      </c>
      <c r="CNL43" s="3">
        <v>12.65</v>
      </c>
      <c r="CNM43" s="3">
        <v>11.06</v>
      </c>
      <c r="CNN43" s="3">
        <v>9.6199999999999992</v>
      </c>
      <c r="CNO43" s="3">
        <v>7.76</v>
      </c>
      <c r="CNP43" s="3">
        <v>11.62</v>
      </c>
      <c r="CNQ43" s="3">
        <v>14.32</v>
      </c>
      <c r="CNR43" s="3">
        <v>9.76</v>
      </c>
      <c r="CNS43" s="3">
        <v>9.9700000000000006</v>
      </c>
      <c r="CNT43" s="3">
        <v>10.039999999999999</v>
      </c>
      <c r="CNU43" s="3">
        <v>11.2</v>
      </c>
      <c r="CNV43" s="3">
        <v>8.52</v>
      </c>
      <c r="CNW43" s="3">
        <v>10.32</v>
      </c>
      <c r="CNX43" s="3">
        <v>10.86</v>
      </c>
      <c r="CNY43" s="3">
        <v>10.220000000000001</v>
      </c>
      <c r="CNZ43" s="3">
        <v>7.3</v>
      </c>
      <c r="COA43" s="3">
        <v>11.85</v>
      </c>
      <c r="COB43" s="3">
        <v>18.03</v>
      </c>
      <c r="COC43" s="3">
        <v>13.5</v>
      </c>
      <c r="COD43" s="3">
        <v>15.91</v>
      </c>
      <c r="COE43" s="3">
        <v>10.66</v>
      </c>
      <c r="COF43" s="3">
        <v>9.64</v>
      </c>
      <c r="COG43" s="3">
        <v>11.54</v>
      </c>
      <c r="COH43" s="3">
        <v>11.68</v>
      </c>
      <c r="COI43" s="3">
        <v>10.35</v>
      </c>
      <c r="COJ43" s="3">
        <v>11.21</v>
      </c>
      <c r="COK43" s="3">
        <v>13.92</v>
      </c>
      <c r="COL43" s="3">
        <v>9.73</v>
      </c>
      <c r="COM43" s="3">
        <v>9.18</v>
      </c>
      <c r="CON43" s="3">
        <v>14.41</v>
      </c>
      <c r="COO43" s="3">
        <v>12.71</v>
      </c>
      <c r="COP43" s="3">
        <v>82.72</v>
      </c>
      <c r="COQ43" s="3">
        <v>16.600000000000001</v>
      </c>
      <c r="COR43" s="3">
        <v>13.04</v>
      </c>
      <c r="COS43" s="3">
        <v>9.4</v>
      </c>
      <c r="COT43" s="3">
        <v>14.15</v>
      </c>
      <c r="COU43" s="3">
        <v>11.58</v>
      </c>
      <c r="COV43" s="3">
        <v>9.6999999999999993</v>
      </c>
      <c r="COW43" s="3">
        <v>9.33</v>
      </c>
      <c r="COX43" s="3">
        <v>8.7200000000000006</v>
      </c>
      <c r="COY43" s="3">
        <v>8.89</v>
      </c>
      <c r="COZ43" s="3">
        <v>13.69</v>
      </c>
      <c r="CPA43" s="3">
        <v>6.66</v>
      </c>
      <c r="CPB43" s="3">
        <v>11.52</v>
      </c>
      <c r="CPC43" s="3">
        <v>10.62</v>
      </c>
      <c r="CPD43" s="3">
        <v>9.64</v>
      </c>
      <c r="CPE43" s="3">
        <v>9.5</v>
      </c>
      <c r="CPF43" s="3">
        <v>10.64</v>
      </c>
      <c r="CPG43" s="3">
        <v>9.64</v>
      </c>
      <c r="CPH43" s="3">
        <v>10.35</v>
      </c>
      <c r="CPI43" s="3">
        <v>17.850000000000001</v>
      </c>
      <c r="CPJ43" s="3">
        <v>9.6999999999999993</v>
      </c>
      <c r="CPK43" s="3">
        <v>9.0500000000000007</v>
      </c>
      <c r="CPL43" s="3">
        <v>9.4499999999999993</v>
      </c>
      <c r="CPM43" s="3">
        <v>7.52</v>
      </c>
      <c r="CPN43" s="3">
        <v>9.49</v>
      </c>
      <c r="CPO43" s="3">
        <v>14.35</v>
      </c>
      <c r="CPP43" s="3">
        <v>10.81</v>
      </c>
      <c r="CPQ43" s="3">
        <v>10.220000000000001</v>
      </c>
      <c r="CPR43" s="3">
        <v>8.6300000000000008</v>
      </c>
      <c r="CPS43" s="3">
        <v>8.2899999999999991</v>
      </c>
      <c r="CPT43" s="3">
        <v>11.56</v>
      </c>
      <c r="CPU43" s="3">
        <v>7.5</v>
      </c>
      <c r="CPV43" s="3">
        <v>15.05</v>
      </c>
      <c r="CPW43" s="3">
        <v>8.51</v>
      </c>
      <c r="CPX43" s="3">
        <v>14.32</v>
      </c>
      <c r="CPY43" s="3">
        <v>10.050000000000001</v>
      </c>
      <c r="CPZ43" s="3">
        <v>8.6199999999999992</v>
      </c>
      <c r="CQA43" s="3">
        <v>13.33</v>
      </c>
      <c r="CQB43" s="3">
        <v>11.42</v>
      </c>
      <c r="CQC43" s="3">
        <v>8.64</v>
      </c>
      <c r="CQD43" s="3">
        <v>7.5</v>
      </c>
      <c r="CQE43" s="3">
        <v>12.03</v>
      </c>
      <c r="CQF43" s="3">
        <v>7.13</v>
      </c>
      <c r="CQG43" s="3">
        <v>7.03</v>
      </c>
      <c r="CQH43" s="3">
        <v>9.14</v>
      </c>
      <c r="CQI43" s="3">
        <v>8.7200000000000006</v>
      </c>
      <c r="CQJ43" s="3">
        <v>8.26</v>
      </c>
      <c r="CQK43" s="3">
        <v>11.74</v>
      </c>
      <c r="CQL43" s="3">
        <v>12.84</v>
      </c>
      <c r="CQM43" s="3">
        <v>22.56</v>
      </c>
      <c r="CQN43" s="3">
        <v>13.43</v>
      </c>
      <c r="CQO43" s="3">
        <v>10.59</v>
      </c>
      <c r="CQP43" s="3">
        <v>10.79</v>
      </c>
      <c r="CQQ43" s="3">
        <v>9.65</v>
      </c>
      <c r="CQR43" s="3">
        <v>8.6199999999999992</v>
      </c>
      <c r="CQS43" s="3">
        <v>13.22</v>
      </c>
      <c r="CQT43" s="3">
        <v>14.42</v>
      </c>
      <c r="CQU43" s="3">
        <v>12.52</v>
      </c>
      <c r="CQV43" s="3">
        <v>15.38</v>
      </c>
      <c r="CQW43" s="3">
        <v>9.81</v>
      </c>
      <c r="CQX43" s="3">
        <v>14.29</v>
      </c>
      <c r="CQY43" s="3">
        <v>11.97</v>
      </c>
      <c r="CQZ43" s="3">
        <v>11.45</v>
      </c>
      <c r="CRA43" s="3">
        <v>10.81</v>
      </c>
      <c r="CRB43" s="3">
        <v>10.98</v>
      </c>
      <c r="CRC43" s="3">
        <v>11.32</v>
      </c>
      <c r="CRD43" s="3">
        <v>13.19</v>
      </c>
      <c r="CRE43" s="3">
        <v>10.35</v>
      </c>
      <c r="CRF43" s="3">
        <v>13.49</v>
      </c>
      <c r="CRG43" s="3">
        <v>100.03</v>
      </c>
      <c r="CRH43" s="3">
        <v>7.94</v>
      </c>
      <c r="CRI43" s="3">
        <v>8.15</v>
      </c>
      <c r="CRJ43" s="3">
        <v>9.43</v>
      </c>
      <c r="CRK43" s="3">
        <v>12.7</v>
      </c>
      <c r="CRL43" s="3">
        <v>9.66</v>
      </c>
      <c r="CRM43" s="3">
        <v>10.44</v>
      </c>
      <c r="CRN43" s="3">
        <v>8.24</v>
      </c>
      <c r="CRO43" s="3">
        <v>21.02</v>
      </c>
      <c r="CRP43" s="3">
        <v>10.72</v>
      </c>
      <c r="CRQ43" s="3">
        <v>13.54</v>
      </c>
      <c r="CRR43" s="3">
        <v>14.33</v>
      </c>
      <c r="CRS43" s="3">
        <v>11.63</v>
      </c>
      <c r="CRT43" s="3">
        <v>13.49</v>
      </c>
      <c r="CRU43" s="3">
        <v>11.52</v>
      </c>
      <c r="CRV43" s="3">
        <v>12.18</v>
      </c>
      <c r="CRW43" s="3">
        <v>9.3000000000000007</v>
      </c>
      <c r="CRX43" s="3">
        <v>14.39</v>
      </c>
      <c r="CRY43" s="3">
        <v>13.26</v>
      </c>
      <c r="CRZ43" s="3">
        <v>11.44</v>
      </c>
      <c r="CSA43" s="3">
        <v>9.89</v>
      </c>
      <c r="CSB43" s="3">
        <v>9</v>
      </c>
      <c r="CSC43" s="3">
        <v>10.52</v>
      </c>
      <c r="CSD43" s="3">
        <v>12.28</v>
      </c>
      <c r="CSE43" s="3">
        <v>10.35</v>
      </c>
      <c r="CSF43" s="3">
        <v>9.52</v>
      </c>
      <c r="CSG43" s="3">
        <v>12.84</v>
      </c>
      <c r="CSH43" s="3">
        <v>12.84</v>
      </c>
      <c r="CSI43" s="3">
        <v>12.54</v>
      </c>
      <c r="CSJ43" s="3">
        <v>8.25</v>
      </c>
      <c r="CSK43" s="3">
        <v>11.14</v>
      </c>
      <c r="CSL43" s="3">
        <v>14.21</v>
      </c>
      <c r="CSM43" s="3">
        <v>13.57</v>
      </c>
      <c r="CSN43" s="3">
        <v>12.89</v>
      </c>
      <c r="CSO43" s="3">
        <v>10.39</v>
      </c>
      <c r="CSP43" s="3" t="s">
        <v>5</v>
      </c>
      <c r="CSQ43" s="3">
        <v>9.33</v>
      </c>
      <c r="CSR43" s="3">
        <v>12.97</v>
      </c>
      <c r="CSS43" s="3">
        <v>9.17</v>
      </c>
      <c r="CST43" s="3">
        <v>10.210000000000001</v>
      </c>
      <c r="CSU43" s="3">
        <v>10.92</v>
      </c>
      <c r="CSV43" s="3">
        <v>12</v>
      </c>
      <c r="CSW43" s="3">
        <v>14.51</v>
      </c>
      <c r="CSX43" s="3">
        <v>17.91</v>
      </c>
      <c r="CSY43" s="3">
        <v>10.48</v>
      </c>
      <c r="CSZ43" s="3">
        <v>9.61</v>
      </c>
      <c r="CTA43" s="3">
        <v>10.15</v>
      </c>
      <c r="CTB43" s="3">
        <v>11.02</v>
      </c>
      <c r="CTC43" s="3">
        <v>13.92</v>
      </c>
      <c r="CTD43" s="3">
        <v>10.88</v>
      </c>
      <c r="CTE43" s="3">
        <v>16.850000000000001</v>
      </c>
      <c r="CTF43" s="3">
        <v>12.84</v>
      </c>
      <c r="CTG43" s="3">
        <v>11.83</v>
      </c>
      <c r="CTH43" s="3">
        <v>10.06</v>
      </c>
      <c r="CTI43" s="3">
        <v>11.62</v>
      </c>
      <c r="CTJ43" s="3">
        <v>10.050000000000001</v>
      </c>
      <c r="CTK43" s="3">
        <v>16.309999999999999</v>
      </c>
      <c r="CTL43" s="3">
        <v>12.4</v>
      </c>
      <c r="CTM43" s="3">
        <v>13.62</v>
      </c>
      <c r="CTN43" s="3">
        <v>8.25</v>
      </c>
      <c r="CTO43" s="3">
        <v>11.41</v>
      </c>
      <c r="CTP43" s="3">
        <v>10.76</v>
      </c>
      <c r="CTQ43" s="3">
        <v>10.66</v>
      </c>
      <c r="CTR43" s="3">
        <v>19.55</v>
      </c>
      <c r="CTS43" s="3">
        <v>10.64</v>
      </c>
      <c r="CTT43" s="3">
        <v>13.97</v>
      </c>
      <c r="CTU43" s="3">
        <v>10.29</v>
      </c>
      <c r="CTV43" s="3">
        <v>11.51</v>
      </c>
      <c r="CTW43" s="3">
        <v>10.51</v>
      </c>
      <c r="CTX43" s="3">
        <v>9.9700000000000006</v>
      </c>
      <c r="CTY43" s="3">
        <v>9.15</v>
      </c>
      <c r="CTZ43" s="3">
        <v>10.28</v>
      </c>
      <c r="CUA43" s="3">
        <v>9.69</v>
      </c>
      <c r="CUB43" s="3">
        <v>9.9499999999999993</v>
      </c>
      <c r="CUC43" s="3">
        <v>9.08</v>
      </c>
      <c r="CUD43" s="3">
        <v>16</v>
      </c>
      <c r="CUE43" s="3">
        <v>8.43</v>
      </c>
      <c r="CUF43" s="3">
        <v>80.61</v>
      </c>
      <c r="CUG43" s="3">
        <v>10.91</v>
      </c>
      <c r="CUH43" s="3">
        <v>9.14</v>
      </c>
      <c r="CUI43" s="3">
        <v>12.25</v>
      </c>
      <c r="CUJ43" s="3">
        <v>9.31</v>
      </c>
      <c r="CUK43" s="3">
        <v>9.2899999999999991</v>
      </c>
      <c r="CUL43" s="3">
        <v>9.65</v>
      </c>
      <c r="CUM43" s="3">
        <v>12.99</v>
      </c>
      <c r="CUN43" s="3">
        <v>12.15</v>
      </c>
      <c r="CUO43" s="3">
        <v>11.78</v>
      </c>
      <c r="CUP43" s="3">
        <v>16.77</v>
      </c>
      <c r="CUQ43" s="3">
        <v>9.4700000000000006</v>
      </c>
      <c r="CUR43" s="3">
        <v>12.6</v>
      </c>
      <c r="CUS43" s="3">
        <v>10.62</v>
      </c>
      <c r="CUT43" s="3">
        <v>8.85</v>
      </c>
      <c r="CUU43" s="3">
        <v>9.89</v>
      </c>
      <c r="CUV43" s="3">
        <v>10.34</v>
      </c>
      <c r="CUW43" s="3">
        <v>11.1</v>
      </c>
      <c r="CUX43" s="3">
        <v>16.93</v>
      </c>
      <c r="CUY43" s="3">
        <v>9.7799999999999994</v>
      </c>
      <c r="CUZ43" s="3">
        <v>11.03</v>
      </c>
      <c r="CVA43" s="3">
        <v>15.48</v>
      </c>
      <c r="CVB43" s="3">
        <v>20.87</v>
      </c>
      <c r="CVC43" s="3">
        <v>10.25</v>
      </c>
      <c r="CVD43" s="3">
        <v>8.48</v>
      </c>
      <c r="CVE43" s="3">
        <v>9.86</v>
      </c>
      <c r="CVF43" s="3">
        <v>9.57</v>
      </c>
      <c r="CVG43" s="3">
        <v>13.07</v>
      </c>
      <c r="CVH43" s="3">
        <v>13.12</v>
      </c>
      <c r="CVI43" s="3" t="s">
        <v>5</v>
      </c>
      <c r="CVJ43" s="3">
        <v>11.21</v>
      </c>
      <c r="CVK43" s="3">
        <v>14.31</v>
      </c>
      <c r="CVL43" s="3">
        <v>11.86</v>
      </c>
      <c r="CVM43" s="3">
        <v>11.96</v>
      </c>
      <c r="CVN43" s="3">
        <v>67.290000000000006</v>
      </c>
      <c r="CVO43" s="3">
        <v>9.94</v>
      </c>
      <c r="CVP43" s="3">
        <v>14.46</v>
      </c>
      <c r="CVQ43" s="3">
        <v>11.25</v>
      </c>
      <c r="CVR43" s="3">
        <v>12.27</v>
      </c>
      <c r="CVS43" s="3">
        <v>9.1999999999999993</v>
      </c>
      <c r="CVT43" s="3">
        <v>17.23</v>
      </c>
      <c r="CVU43" s="3">
        <v>22.71</v>
      </c>
      <c r="CVV43" s="3" t="s">
        <v>5</v>
      </c>
      <c r="CVW43" s="3">
        <v>12.28</v>
      </c>
      <c r="CVX43" s="3">
        <v>12.39</v>
      </c>
      <c r="CVY43" s="3">
        <v>23.43</v>
      </c>
      <c r="CVZ43" s="3">
        <v>9.2200000000000006</v>
      </c>
      <c r="CWA43" s="3">
        <v>11.3</v>
      </c>
      <c r="CWB43" s="3">
        <v>7.79</v>
      </c>
      <c r="CWC43" s="3">
        <v>11.48</v>
      </c>
      <c r="CWD43" s="3">
        <v>14.35</v>
      </c>
      <c r="CWE43" s="3">
        <v>28.51</v>
      </c>
      <c r="CWF43" s="3">
        <v>8.18</v>
      </c>
      <c r="CWG43" s="3">
        <v>8.08</v>
      </c>
      <c r="CWH43" s="3">
        <v>8.3699999999999992</v>
      </c>
      <c r="CWI43" s="3">
        <v>10.95</v>
      </c>
      <c r="CWJ43" s="3">
        <v>19.28</v>
      </c>
      <c r="CWK43" s="3">
        <v>11.78</v>
      </c>
      <c r="CWL43" s="3">
        <v>11.82</v>
      </c>
      <c r="CWM43" s="3">
        <v>18.84</v>
      </c>
      <c r="CWN43" s="3">
        <v>18.600000000000001</v>
      </c>
      <c r="CWO43" s="3">
        <v>9.98</v>
      </c>
      <c r="CWP43" s="3">
        <v>11.22</v>
      </c>
      <c r="CWQ43" s="3">
        <v>7.98</v>
      </c>
      <c r="CWR43" s="3">
        <v>10.62</v>
      </c>
      <c r="CWS43" s="3">
        <v>92.04</v>
      </c>
      <c r="CWT43" s="3">
        <v>10.76</v>
      </c>
      <c r="CWU43" s="3" t="s">
        <v>5</v>
      </c>
      <c r="CWV43" s="3">
        <v>9.67</v>
      </c>
      <c r="CWW43" s="3">
        <v>9.34</v>
      </c>
      <c r="CWX43" s="3">
        <v>9.77</v>
      </c>
      <c r="CWY43" s="3">
        <v>11.81</v>
      </c>
      <c r="CWZ43" s="3">
        <v>9.93</v>
      </c>
      <c r="CXA43" s="3">
        <v>10.94</v>
      </c>
      <c r="CXB43" s="3">
        <v>11.85</v>
      </c>
      <c r="CXC43" s="3" t="s">
        <v>5</v>
      </c>
      <c r="CXD43" s="3">
        <v>10.25</v>
      </c>
      <c r="CXE43" s="3">
        <v>9.89</v>
      </c>
      <c r="CXF43" s="3">
        <v>8.82</v>
      </c>
      <c r="CXG43" s="3">
        <v>9.49</v>
      </c>
      <c r="CXH43" s="3">
        <v>10.64</v>
      </c>
      <c r="CXI43" s="3">
        <v>10.119999999999999</v>
      </c>
      <c r="CXJ43" s="3">
        <v>11.91</v>
      </c>
      <c r="CXK43" s="3">
        <v>8.42</v>
      </c>
      <c r="CXL43" s="3">
        <v>8.52</v>
      </c>
      <c r="CXM43" s="3">
        <v>9.26</v>
      </c>
      <c r="CXN43" s="3">
        <v>11.4</v>
      </c>
      <c r="CXO43" s="3">
        <v>11.07</v>
      </c>
      <c r="CXP43" s="3">
        <v>14.23</v>
      </c>
      <c r="CXQ43" s="3">
        <v>9.31</v>
      </c>
      <c r="CXR43" s="3">
        <v>14.33</v>
      </c>
      <c r="CXS43" s="3">
        <v>12.15</v>
      </c>
      <c r="CXT43" s="3">
        <v>9.6199999999999992</v>
      </c>
      <c r="CXU43" s="3">
        <v>14.33</v>
      </c>
      <c r="CXV43" s="3">
        <v>11.05</v>
      </c>
      <c r="CXW43" s="3">
        <v>9.61</v>
      </c>
      <c r="CXX43" s="3">
        <v>10.35</v>
      </c>
      <c r="CXY43" s="3">
        <v>10.07</v>
      </c>
      <c r="CXZ43" s="3">
        <v>9.4700000000000006</v>
      </c>
      <c r="CYA43" s="3">
        <v>9.65</v>
      </c>
      <c r="CYB43" s="3">
        <v>14.29</v>
      </c>
      <c r="CYC43" s="3">
        <v>10.68</v>
      </c>
      <c r="CYD43" s="3">
        <v>10.69</v>
      </c>
      <c r="CYE43" s="3">
        <v>8.0399999999999991</v>
      </c>
      <c r="CYF43" s="3">
        <v>9.31</v>
      </c>
      <c r="CYG43" s="3">
        <v>10.17</v>
      </c>
      <c r="CYH43" s="3">
        <v>13.45</v>
      </c>
      <c r="CYI43" s="3">
        <v>9.7899999999999991</v>
      </c>
      <c r="CYJ43" s="3">
        <v>11.49</v>
      </c>
      <c r="CYK43" s="3">
        <v>10.01</v>
      </c>
      <c r="CYL43" s="3">
        <v>13.47</v>
      </c>
      <c r="CYM43" s="3">
        <v>9.86</v>
      </c>
      <c r="CYN43" s="3">
        <v>8.3699999999999992</v>
      </c>
      <c r="CYO43" s="3">
        <v>10.36</v>
      </c>
      <c r="CYP43" s="3">
        <v>12.28</v>
      </c>
      <c r="CYQ43" s="3">
        <v>8.83</v>
      </c>
      <c r="CYR43" s="3">
        <v>9.14</v>
      </c>
      <c r="CYS43" s="3">
        <v>8.57</v>
      </c>
      <c r="CYT43" s="3">
        <v>9.4499999999999993</v>
      </c>
      <c r="CYU43" s="3">
        <v>11.13</v>
      </c>
      <c r="CYV43" s="3">
        <v>8.89</v>
      </c>
      <c r="CYW43" s="3">
        <v>7.13</v>
      </c>
      <c r="CYX43" s="3">
        <v>12.08</v>
      </c>
      <c r="CYY43" s="3">
        <v>10.91</v>
      </c>
      <c r="CYZ43" s="3">
        <v>10.86</v>
      </c>
      <c r="CZA43" s="3">
        <v>10.34</v>
      </c>
      <c r="CZB43" s="3">
        <v>9.52</v>
      </c>
      <c r="CZC43" s="3">
        <v>9.19</v>
      </c>
      <c r="CZD43" s="3">
        <v>9.0399999999999991</v>
      </c>
      <c r="CZE43" s="3">
        <v>10.85</v>
      </c>
      <c r="CZF43" s="3">
        <v>8.1</v>
      </c>
      <c r="CZG43" s="3">
        <v>11.9</v>
      </c>
      <c r="CZH43" s="3">
        <v>10.85</v>
      </c>
      <c r="CZI43" s="3">
        <v>13</v>
      </c>
      <c r="CZJ43" s="3">
        <v>10.99</v>
      </c>
      <c r="CZK43" s="3">
        <v>15.38</v>
      </c>
      <c r="CZL43" s="3">
        <v>11.68</v>
      </c>
      <c r="CZM43" s="3">
        <v>19.96</v>
      </c>
      <c r="CZN43" s="3">
        <v>9.9600000000000009</v>
      </c>
      <c r="CZO43" s="3">
        <v>9.07</v>
      </c>
      <c r="CZP43" s="3">
        <v>14.64</v>
      </c>
      <c r="CZQ43" s="3">
        <v>8.48</v>
      </c>
      <c r="CZR43" s="3">
        <v>13.5</v>
      </c>
      <c r="CZS43" s="3">
        <v>13.93</v>
      </c>
      <c r="CZT43" s="3">
        <v>9.5</v>
      </c>
      <c r="CZU43" s="3">
        <v>9.8699999999999992</v>
      </c>
      <c r="CZV43" s="3">
        <v>10.26</v>
      </c>
      <c r="CZW43" s="3">
        <v>12.13</v>
      </c>
      <c r="CZX43" s="3">
        <v>8.18</v>
      </c>
      <c r="CZY43" s="3">
        <v>9.44</v>
      </c>
      <c r="CZZ43" s="3">
        <v>15.07</v>
      </c>
      <c r="DAA43" s="3">
        <v>10.78</v>
      </c>
      <c r="DAB43" s="3">
        <v>10.84</v>
      </c>
      <c r="DAC43" s="3">
        <v>15.07</v>
      </c>
      <c r="DAD43" s="3">
        <v>9.52</v>
      </c>
      <c r="DAE43" s="3">
        <v>9.4</v>
      </c>
      <c r="DAF43" s="3">
        <v>10.81</v>
      </c>
      <c r="DAG43" s="3">
        <v>12.16</v>
      </c>
      <c r="DAH43" s="3">
        <v>9.94</v>
      </c>
      <c r="DAI43" s="3">
        <v>16.420000000000002</v>
      </c>
      <c r="DAJ43" s="3">
        <v>13.38</v>
      </c>
      <c r="DAK43" s="3">
        <v>23.64</v>
      </c>
      <c r="DAL43" s="3">
        <v>9.17</v>
      </c>
      <c r="DAM43" s="3">
        <v>11.09</v>
      </c>
      <c r="DAN43" s="3">
        <v>11.2</v>
      </c>
      <c r="DAO43" s="3">
        <v>10.15</v>
      </c>
      <c r="DAP43" s="3">
        <v>9.81</v>
      </c>
      <c r="DAQ43" s="3">
        <v>11.29</v>
      </c>
      <c r="DAR43" s="3">
        <v>8.94</v>
      </c>
      <c r="DAS43" s="3">
        <v>14.09</v>
      </c>
      <c r="DAT43" s="3">
        <v>9.4499999999999993</v>
      </c>
      <c r="DAU43" s="3">
        <v>28.32</v>
      </c>
      <c r="DAV43" s="3">
        <v>10.78</v>
      </c>
      <c r="DAW43" s="3">
        <v>8.8800000000000008</v>
      </c>
      <c r="DAX43" s="3">
        <v>8.0500000000000007</v>
      </c>
      <c r="DAY43" s="3">
        <v>8.85</v>
      </c>
      <c r="DAZ43" s="3">
        <v>9.48</v>
      </c>
      <c r="DBA43" s="3">
        <v>14.68</v>
      </c>
      <c r="DBB43" s="3">
        <v>18.510000000000002</v>
      </c>
      <c r="DBC43" s="3">
        <v>11.9</v>
      </c>
      <c r="DBD43" s="3">
        <v>10.26</v>
      </c>
      <c r="DBE43" s="3">
        <v>9.36</v>
      </c>
      <c r="DBF43" s="3">
        <v>10.1</v>
      </c>
      <c r="DBG43" s="3">
        <v>10.83</v>
      </c>
      <c r="DBH43" s="3">
        <v>9.69</v>
      </c>
      <c r="DBI43" s="3">
        <v>10.32</v>
      </c>
      <c r="DBJ43" s="3">
        <v>11.64</v>
      </c>
      <c r="DBK43" s="3">
        <v>11.74</v>
      </c>
      <c r="DBL43" s="3">
        <v>10.73</v>
      </c>
      <c r="DBM43" s="3">
        <v>11.84</v>
      </c>
      <c r="DBN43" s="3">
        <v>9.6300000000000008</v>
      </c>
      <c r="DBO43" s="3">
        <v>9.68</v>
      </c>
      <c r="DBP43" s="3">
        <v>9.8000000000000007</v>
      </c>
      <c r="DBQ43" s="3">
        <v>13.73</v>
      </c>
      <c r="DBR43" s="3">
        <v>13.85</v>
      </c>
      <c r="DBS43" s="3">
        <v>13.87</v>
      </c>
      <c r="DBT43" s="3">
        <v>10.64</v>
      </c>
      <c r="DBU43" s="3">
        <v>9.86</v>
      </c>
      <c r="DBV43" s="3">
        <v>8.8000000000000007</v>
      </c>
      <c r="DBW43" s="3">
        <v>10.97</v>
      </c>
      <c r="DBX43" s="3">
        <v>15.41</v>
      </c>
      <c r="DBY43" s="3">
        <v>10.98</v>
      </c>
      <c r="DBZ43" s="3">
        <v>10.14</v>
      </c>
      <c r="DCA43" s="3">
        <v>12.88</v>
      </c>
      <c r="DCB43" s="3">
        <v>10.95</v>
      </c>
      <c r="DCC43" s="3">
        <v>11.27</v>
      </c>
      <c r="DCD43" s="3">
        <v>12.72</v>
      </c>
      <c r="DCE43" s="3">
        <v>11.72</v>
      </c>
      <c r="DCF43" s="3">
        <v>8.9600000000000009</v>
      </c>
      <c r="DCG43" s="3">
        <v>9.58</v>
      </c>
      <c r="DCH43" s="3">
        <v>11.11</v>
      </c>
      <c r="DCI43" s="3">
        <v>11.32</v>
      </c>
      <c r="DCJ43" s="3">
        <v>12.21</v>
      </c>
      <c r="DCK43" s="3">
        <v>9.64</v>
      </c>
      <c r="DCL43" s="3">
        <v>10.55</v>
      </c>
      <c r="DCM43" s="3">
        <v>10.15</v>
      </c>
      <c r="DCN43" s="3">
        <v>10.119999999999999</v>
      </c>
      <c r="DCO43" s="3">
        <v>9.42</v>
      </c>
      <c r="DCP43" s="3">
        <v>10.89</v>
      </c>
      <c r="DCQ43" s="3">
        <v>12.83</v>
      </c>
      <c r="DCR43" s="3">
        <v>11.61</v>
      </c>
      <c r="DCS43" s="3">
        <v>10.14</v>
      </c>
      <c r="DCT43" s="3">
        <v>10.59</v>
      </c>
      <c r="DCU43" s="3">
        <v>21.52</v>
      </c>
      <c r="DCV43" s="3">
        <v>13.76</v>
      </c>
      <c r="DCW43" s="3">
        <v>17.600000000000001</v>
      </c>
      <c r="DCX43" s="3">
        <v>14.04</v>
      </c>
      <c r="DCY43" s="3">
        <v>9.8000000000000007</v>
      </c>
      <c r="DCZ43" s="3">
        <v>10.69</v>
      </c>
      <c r="DDA43" s="3">
        <v>13.92</v>
      </c>
      <c r="DDB43" s="3">
        <v>11.73</v>
      </c>
      <c r="DDC43" s="3">
        <v>14.52</v>
      </c>
      <c r="DDD43" s="3">
        <v>9.2100000000000009</v>
      </c>
      <c r="DDE43" s="3">
        <v>20.07</v>
      </c>
      <c r="DDF43" s="3">
        <v>10.48</v>
      </c>
      <c r="DDG43" s="3">
        <v>9.2200000000000006</v>
      </c>
      <c r="DDH43" s="3">
        <v>10.28</v>
      </c>
      <c r="DDI43" s="3">
        <v>14.51</v>
      </c>
      <c r="DDJ43" s="3">
        <v>14.58</v>
      </c>
      <c r="DDK43" s="3">
        <v>17.72</v>
      </c>
      <c r="DDL43" s="3">
        <v>12.48</v>
      </c>
      <c r="DDM43" s="3">
        <v>9.69</v>
      </c>
      <c r="DDN43" s="3">
        <v>11.89</v>
      </c>
      <c r="DDO43" s="3">
        <v>9.9499999999999993</v>
      </c>
      <c r="DDP43" s="3">
        <v>14.31</v>
      </c>
      <c r="DDQ43" s="3">
        <v>9.61</v>
      </c>
      <c r="DDR43" s="3">
        <v>13.74</v>
      </c>
      <c r="DDS43" s="3">
        <v>9.81</v>
      </c>
      <c r="DDT43" s="3">
        <v>9.5299999999999994</v>
      </c>
      <c r="DDU43" s="3">
        <v>8.93</v>
      </c>
      <c r="DDV43" s="3">
        <v>15.53</v>
      </c>
      <c r="DDW43" s="3">
        <v>12.49</v>
      </c>
      <c r="DDX43" s="3">
        <v>8.25</v>
      </c>
      <c r="DDY43" s="3">
        <v>9.9600000000000009</v>
      </c>
      <c r="DDZ43" s="3">
        <v>22.86</v>
      </c>
      <c r="DEA43" s="3">
        <v>11.04</v>
      </c>
      <c r="DEB43" s="3">
        <v>14.11</v>
      </c>
      <c r="DEC43" s="3">
        <v>9.1300000000000008</v>
      </c>
      <c r="DED43" s="3">
        <v>19.600000000000001</v>
      </c>
      <c r="DEE43" s="3">
        <v>9.02</v>
      </c>
      <c r="DEF43" s="3">
        <v>9.94</v>
      </c>
      <c r="DEG43" s="3">
        <v>21.02</v>
      </c>
      <c r="DEH43" s="3">
        <v>12.63</v>
      </c>
      <c r="DEI43" s="3">
        <v>12.26</v>
      </c>
      <c r="DEJ43" s="3">
        <v>12.94</v>
      </c>
      <c r="DEK43" s="3">
        <v>16.89</v>
      </c>
      <c r="DEL43" s="3">
        <v>9.33</v>
      </c>
      <c r="DEM43" s="3">
        <v>13.55</v>
      </c>
      <c r="DEN43" s="3">
        <v>9.8000000000000007</v>
      </c>
      <c r="DEO43" s="3">
        <v>10.8</v>
      </c>
      <c r="DEP43" s="3">
        <v>8.4700000000000006</v>
      </c>
      <c r="DEQ43" s="3">
        <v>12.26</v>
      </c>
      <c r="DER43" s="3">
        <v>11.58</v>
      </c>
      <c r="DES43" s="3">
        <v>12.15</v>
      </c>
      <c r="DET43" s="3">
        <v>15.86</v>
      </c>
      <c r="DEU43" s="3">
        <v>9.0500000000000007</v>
      </c>
      <c r="DEV43" s="3">
        <v>9.7100000000000009</v>
      </c>
      <c r="DEW43" s="3">
        <v>13.69</v>
      </c>
      <c r="DEX43" s="3">
        <v>16.350000000000001</v>
      </c>
      <c r="DEY43" s="3">
        <v>11.49</v>
      </c>
      <c r="DEZ43" s="3">
        <v>12.73</v>
      </c>
      <c r="DFA43" s="3">
        <v>8.4499999999999993</v>
      </c>
      <c r="DFB43" s="3">
        <v>9.16</v>
      </c>
      <c r="DFC43" s="3">
        <v>8.84</v>
      </c>
      <c r="DFD43" s="3">
        <v>9.9600000000000009</v>
      </c>
      <c r="DFE43" s="3">
        <v>9.66</v>
      </c>
      <c r="DFF43" s="3">
        <v>13.86</v>
      </c>
      <c r="DFG43" s="3">
        <v>15.03</v>
      </c>
      <c r="DFH43" s="3">
        <v>9.2899999999999991</v>
      </c>
      <c r="DFI43" s="3">
        <v>11.6</v>
      </c>
      <c r="DFJ43" s="3">
        <v>8.4700000000000006</v>
      </c>
      <c r="DFK43" s="3">
        <v>14.12</v>
      </c>
      <c r="DFL43" s="3">
        <v>11.19</v>
      </c>
      <c r="DFM43" s="3">
        <v>11.53</v>
      </c>
      <c r="DFN43" s="3">
        <v>8.5399999999999991</v>
      </c>
      <c r="DFO43" s="3">
        <v>9.61</v>
      </c>
      <c r="DFP43" s="3">
        <v>10.97</v>
      </c>
      <c r="DFQ43" s="3">
        <v>12.8</v>
      </c>
      <c r="DFR43" s="3">
        <v>9.0500000000000007</v>
      </c>
      <c r="DFS43" s="3">
        <v>10.4</v>
      </c>
      <c r="DFT43" s="3">
        <v>9.75</v>
      </c>
      <c r="DFU43" s="3">
        <v>13.51</v>
      </c>
      <c r="DFV43" s="3">
        <v>14.09</v>
      </c>
      <c r="DFW43" s="3">
        <v>15.5</v>
      </c>
      <c r="DFX43" s="3">
        <v>12.55</v>
      </c>
      <c r="DFY43" s="3">
        <v>9.9499999999999993</v>
      </c>
      <c r="DFZ43" s="3">
        <v>10.220000000000001</v>
      </c>
      <c r="DGA43" s="3">
        <v>8.86</v>
      </c>
      <c r="DGB43" s="3">
        <v>12.84</v>
      </c>
      <c r="DGC43" s="3">
        <v>24.09</v>
      </c>
      <c r="DGD43" s="3">
        <v>9.42</v>
      </c>
      <c r="DGE43" s="3">
        <v>10.43</v>
      </c>
      <c r="DGF43" s="3">
        <v>9.5399999999999991</v>
      </c>
      <c r="DGG43" s="3">
        <v>10.029999999999999</v>
      </c>
      <c r="DGH43" s="3">
        <v>9.4600000000000009</v>
      </c>
      <c r="DGI43" s="3" t="s">
        <v>5</v>
      </c>
      <c r="DGJ43" s="3">
        <v>10.039999999999999</v>
      </c>
      <c r="DGK43" s="3">
        <v>9.94</v>
      </c>
      <c r="DGL43" s="3" t="s">
        <v>5</v>
      </c>
      <c r="DGM43" s="3">
        <v>7.15</v>
      </c>
      <c r="DGN43" s="3">
        <v>8.8000000000000007</v>
      </c>
      <c r="DGO43" s="3">
        <v>8.6999999999999993</v>
      </c>
      <c r="DGP43" s="3">
        <v>8.68</v>
      </c>
      <c r="DGQ43" s="3" t="s">
        <v>5</v>
      </c>
      <c r="DGR43" s="3">
        <v>15.3</v>
      </c>
      <c r="DGS43" s="3">
        <v>10.97</v>
      </c>
      <c r="DGT43" s="3">
        <v>9.4700000000000006</v>
      </c>
      <c r="DGU43" s="3">
        <v>13.96</v>
      </c>
      <c r="DGV43" s="3">
        <v>13.7</v>
      </c>
      <c r="DGW43" s="3">
        <v>13.06</v>
      </c>
      <c r="DGX43" s="3">
        <v>9.68</v>
      </c>
      <c r="DGY43" s="3">
        <v>12.56</v>
      </c>
      <c r="DGZ43" s="3">
        <v>9.1</v>
      </c>
      <c r="DHA43" s="3">
        <v>16.61</v>
      </c>
      <c r="DHB43" s="3">
        <v>9.99</v>
      </c>
      <c r="DHC43" s="3">
        <v>10.119999999999999</v>
      </c>
      <c r="DHD43" s="3" t="s">
        <v>5</v>
      </c>
      <c r="DHE43" s="3">
        <v>14.91</v>
      </c>
      <c r="DHF43" s="3">
        <v>15.38</v>
      </c>
      <c r="DHG43" s="3">
        <v>10.76</v>
      </c>
      <c r="DHH43" s="3">
        <v>8.98</v>
      </c>
      <c r="DHI43" s="3">
        <v>13.18</v>
      </c>
      <c r="DHJ43" s="3">
        <v>10.62</v>
      </c>
      <c r="DHK43" s="3">
        <v>9.2799999999999994</v>
      </c>
      <c r="DHL43" s="3">
        <v>8.6300000000000008</v>
      </c>
      <c r="DHM43" s="3">
        <v>7.9</v>
      </c>
      <c r="DHN43" s="3">
        <v>12.04</v>
      </c>
      <c r="DHO43" s="3">
        <v>10.26</v>
      </c>
      <c r="DHP43" s="3">
        <v>12.23</v>
      </c>
      <c r="DHQ43" s="3">
        <v>9.6300000000000008</v>
      </c>
      <c r="DHR43" s="3">
        <v>9.2200000000000006</v>
      </c>
      <c r="DHS43" s="3">
        <v>8.77</v>
      </c>
      <c r="DHT43" s="3">
        <v>10.8</v>
      </c>
      <c r="DHU43" s="3">
        <v>9.52</v>
      </c>
      <c r="DHV43" s="3">
        <v>8.5</v>
      </c>
      <c r="DHW43" s="3">
        <v>85.98</v>
      </c>
      <c r="DHX43" s="3">
        <v>10.52</v>
      </c>
      <c r="DHY43" s="3">
        <v>10.31</v>
      </c>
      <c r="DHZ43" s="3">
        <v>14.35</v>
      </c>
      <c r="DIA43" s="3">
        <v>12.89</v>
      </c>
      <c r="DIB43" s="3">
        <v>13.44</v>
      </c>
      <c r="DIC43" s="3">
        <v>13.4</v>
      </c>
      <c r="DID43" s="3">
        <v>10.64</v>
      </c>
      <c r="DIE43" s="3">
        <v>10.59</v>
      </c>
      <c r="DIF43" s="3">
        <v>9.15</v>
      </c>
      <c r="DIG43" s="3">
        <v>8.6</v>
      </c>
      <c r="DIH43" s="3">
        <v>11.7</v>
      </c>
      <c r="DII43" s="3">
        <v>11.31</v>
      </c>
      <c r="DIJ43" s="3">
        <v>9.75</v>
      </c>
      <c r="DIK43" s="3">
        <v>11.28</v>
      </c>
      <c r="DIL43" s="3">
        <v>9.19</v>
      </c>
      <c r="DIM43" s="3">
        <v>11.75</v>
      </c>
      <c r="DIN43" s="3">
        <v>15.58</v>
      </c>
      <c r="DIO43" s="3">
        <v>12.37</v>
      </c>
      <c r="DIP43" s="3">
        <v>11.96</v>
      </c>
      <c r="DIQ43" s="3">
        <v>10.220000000000001</v>
      </c>
      <c r="DIR43" s="3">
        <v>9.1</v>
      </c>
      <c r="DIS43" s="3">
        <v>18.61</v>
      </c>
      <c r="DIT43" s="3">
        <v>71.62</v>
      </c>
      <c r="DIU43" s="3">
        <v>34.130000000000003</v>
      </c>
      <c r="DIV43" s="3">
        <v>19.54</v>
      </c>
      <c r="DIW43" s="3">
        <v>9.74</v>
      </c>
      <c r="DIX43" s="3">
        <v>26.43</v>
      </c>
      <c r="DIY43" s="3">
        <v>13.82</v>
      </c>
      <c r="DIZ43" s="3">
        <v>18.2</v>
      </c>
      <c r="DJA43" s="3">
        <v>105.66</v>
      </c>
      <c r="DJB43" s="3" t="s">
        <v>5</v>
      </c>
      <c r="DJC43" s="3">
        <v>8.39</v>
      </c>
      <c r="DJD43" s="3">
        <v>13.63</v>
      </c>
      <c r="DJE43" s="3">
        <v>12.39</v>
      </c>
      <c r="DJF43" s="3">
        <v>11.25</v>
      </c>
      <c r="DJG43" s="3">
        <v>15.53</v>
      </c>
      <c r="DJH43" s="3">
        <v>8.84</v>
      </c>
      <c r="DJI43" s="3">
        <v>9.9700000000000006</v>
      </c>
      <c r="DJJ43" s="3">
        <v>15.93</v>
      </c>
      <c r="DJK43" s="3">
        <v>15.86</v>
      </c>
      <c r="DJL43" s="3">
        <v>8.59</v>
      </c>
      <c r="DJM43" s="3" t="s">
        <v>5</v>
      </c>
      <c r="DJN43" s="3">
        <v>14.97</v>
      </c>
      <c r="DJO43" s="3" t="s">
        <v>5</v>
      </c>
      <c r="DJP43" s="3">
        <v>9.98</v>
      </c>
      <c r="DJQ43" s="3">
        <v>15.48</v>
      </c>
      <c r="DJR43" s="3">
        <v>9.7200000000000006</v>
      </c>
      <c r="DJS43" s="3">
        <v>14.75</v>
      </c>
      <c r="DJT43" s="3">
        <v>13.27</v>
      </c>
      <c r="DJU43" s="3" t="s">
        <v>5</v>
      </c>
      <c r="DJV43" s="3">
        <v>8.11</v>
      </c>
      <c r="DJW43" s="3" t="s">
        <v>5</v>
      </c>
      <c r="DJX43" s="3">
        <v>9.26</v>
      </c>
      <c r="DJY43" s="3" t="s">
        <v>5</v>
      </c>
      <c r="DJZ43" s="3">
        <v>8.26</v>
      </c>
      <c r="DKA43" s="3" t="s">
        <v>5</v>
      </c>
      <c r="DKB43" s="3" t="s">
        <v>5</v>
      </c>
      <c r="DKC43" s="3" t="s">
        <v>5</v>
      </c>
      <c r="DKD43" s="3" t="s">
        <v>5</v>
      </c>
      <c r="DKE43" s="3" t="s">
        <v>5</v>
      </c>
      <c r="DKF43" s="3" t="s">
        <v>5</v>
      </c>
      <c r="DKG43" s="3" t="s">
        <v>5</v>
      </c>
      <c r="DKH43" s="3" t="s">
        <v>5</v>
      </c>
      <c r="DKI43" s="3" t="s">
        <v>5</v>
      </c>
      <c r="DKJ43" s="3" t="s">
        <v>5</v>
      </c>
      <c r="DKK43" s="3" t="s">
        <v>5</v>
      </c>
      <c r="DKL43" s="3" t="s">
        <v>5</v>
      </c>
      <c r="DKM43" s="3" t="s">
        <v>5</v>
      </c>
      <c r="DKN43" s="3" t="s">
        <v>5</v>
      </c>
      <c r="DKO43" s="3">
        <v>10.08</v>
      </c>
      <c r="DKP43" s="3" t="s">
        <v>5</v>
      </c>
      <c r="DKQ43" s="3" t="s">
        <v>5</v>
      </c>
      <c r="DKR43" s="3" t="s">
        <v>5</v>
      </c>
      <c r="DKS43" s="3">
        <v>8.52</v>
      </c>
      <c r="DKT43" s="3" t="s">
        <v>5</v>
      </c>
      <c r="DKU43" s="3">
        <v>11.69</v>
      </c>
      <c r="DKV43" s="3" t="s">
        <v>5</v>
      </c>
      <c r="DKW43" s="3">
        <v>11.24</v>
      </c>
      <c r="DKX43" s="3" t="s">
        <v>5</v>
      </c>
      <c r="DKY43" s="3">
        <v>24.27</v>
      </c>
      <c r="DKZ43" s="3" t="s">
        <v>5</v>
      </c>
      <c r="DLA43" s="3" t="s">
        <v>5</v>
      </c>
      <c r="DLB43" s="3">
        <v>7.74</v>
      </c>
      <c r="DLC43" s="3" t="s">
        <v>5</v>
      </c>
      <c r="DLD43" s="3" t="s">
        <v>5</v>
      </c>
      <c r="DLE43" s="3">
        <v>57.04</v>
      </c>
      <c r="DLF43" s="3" t="s">
        <v>5</v>
      </c>
      <c r="DLG43" s="3" t="s">
        <v>5</v>
      </c>
      <c r="DLH43" s="3">
        <v>12.51</v>
      </c>
      <c r="DLI43" s="3">
        <v>8.82</v>
      </c>
      <c r="DLJ43" s="3">
        <v>11.3</v>
      </c>
      <c r="DLK43" s="3">
        <v>9.44</v>
      </c>
      <c r="DLL43" s="3">
        <v>10.08</v>
      </c>
      <c r="DLM43" s="3" t="s">
        <v>5</v>
      </c>
      <c r="DLN43" s="3">
        <v>10.07</v>
      </c>
      <c r="DLO43" s="3" t="s">
        <v>5</v>
      </c>
      <c r="DLP43" s="3" t="s">
        <v>5</v>
      </c>
      <c r="DLQ43" s="3" t="s">
        <v>5</v>
      </c>
      <c r="DLR43" s="3" t="s">
        <v>5</v>
      </c>
      <c r="DLS43" s="3" t="s">
        <v>5</v>
      </c>
      <c r="DLT43" s="3" t="s">
        <v>5</v>
      </c>
      <c r="DLU43" s="3" t="s">
        <v>5</v>
      </c>
      <c r="DLV43" s="3">
        <v>7.99</v>
      </c>
      <c r="DLW43" s="3">
        <v>10.45</v>
      </c>
      <c r="DLX43" s="3" t="s">
        <v>5</v>
      </c>
      <c r="DLY43" s="3" t="s">
        <v>5</v>
      </c>
      <c r="DLZ43" s="3" t="s">
        <v>5</v>
      </c>
      <c r="DMA43" s="3">
        <v>12.17</v>
      </c>
      <c r="DMB43" s="3" t="s">
        <v>5</v>
      </c>
      <c r="DMC43" s="3" t="s">
        <v>5</v>
      </c>
      <c r="DMD43" s="3">
        <v>27.27</v>
      </c>
      <c r="DME43" s="3">
        <v>96.52</v>
      </c>
      <c r="DMF43" s="3">
        <v>91.38</v>
      </c>
      <c r="DMG43" s="3">
        <v>10.82</v>
      </c>
      <c r="DMH43" s="3" t="s">
        <v>5</v>
      </c>
      <c r="DMI43" s="3" t="s">
        <v>5</v>
      </c>
      <c r="DMJ43" s="3">
        <v>22.11</v>
      </c>
      <c r="DMK43" s="3">
        <v>85.72</v>
      </c>
      <c r="DML43" s="3">
        <v>9.7799999999999994</v>
      </c>
      <c r="DMM43" s="3" t="s">
        <v>5</v>
      </c>
      <c r="DMN43" s="3">
        <v>12.06</v>
      </c>
      <c r="DMO43" s="3">
        <v>9.64</v>
      </c>
      <c r="DMP43" s="3" t="s">
        <v>5</v>
      </c>
      <c r="DMQ43" s="3">
        <v>36.25</v>
      </c>
      <c r="DMR43" s="3">
        <v>8.9</v>
      </c>
      <c r="DMS43" s="3">
        <v>10.07</v>
      </c>
      <c r="DMT43" s="3">
        <v>9.11</v>
      </c>
      <c r="DMU43" s="3">
        <v>9.82</v>
      </c>
      <c r="DMV43" s="3">
        <v>30.45</v>
      </c>
      <c r="DMW43" s="3">
        <v>15.38</v>
      </c>
      <c r="DMX43" s="3">
        <v>9.1999999999999993</v>
      </c>
      <c r="DMY43" s="3">
        <v>98.53</v>
      </c>
      <c r="DMZ43" s="3">
        <v>10.08</v>
      </c>
      <c r="DNA43" s="3">
        <v>13.59</v>
      </c>
      <c r="DNB43" s="3" t="s">
        <v>5</v>
      </c>
      <c r="DNC43" s="3">
        <v>13.77</v>
      </c>
      <c r="DND43" s="3">
        <v>8.09</v>
      </c>
      <c r="DNE43" s="3" t="s">
        <v>5</v>
      </c>
      <c r="DNF43" s="3">
        <v>9.1300000000000008</v>
      </c>
      <c r="DNG43" s="3">
        <v>37.15</v>
      </c>
      <c r="DNH43" s="3" t="s">
        <v>5</v>
      </c>
      <c r="DNI43" s="3" t="s">
        <v>5</v>
      </c>
      <c r="DNJ43" s="3" t="s">
        <v>5</v>
      </c>
      <c r="DNK43" s="3">
        <v>8.1</v>
      </c>
      <c r="DNL43" s="3">
        <v>16.64</v>
      </c>
      <c r="DNM43" s="3">
        <v>9.2899999999999991</v>
      </c>
      <c r="DNN43" s="3" t="s">
        <v>5</v>
      </c>
      <c r="DNO43" s="3" t="s">
        <v>5</v>
      </c>
      <c r="DNP43" s="3" t="s">
        <v>5</v>
      </c>
      <c r="DNQ43" s="3">
        <v>16.78</v>
      </c>
      <c r="DNR43" s="3" t="s">
        <v>5</v>
      </c>
      <c r="DNS43" s="3" t="s">
        <v>5</v>
      </c>
      <c r="DNT43" s="3">
        <v>10.42</v>
      </c>
      <c r="DNU43" s="3" t="s">
        <v>5</v>
      </c>
      <c r="DNV43" s="3">
        <v>10.51</v>
      </c>
      <c r="DNW43" s="3">
        <v>14.49</v>
      </c>
      <c r="DNX43" s="3" t="s">
        <v>5</v>
      </c>
      <c r="DNY43" s="3" t="s">
        <v>5</v>
      </c>
      <c r="DNZ43" s="3" t="s">
        <v>5</v>
      </c>
      <c r="DOA43" s="3" t="s">
        <v>5</v>
      </c>
      <c r="DOB43" s="3" t="s">
        <v>5</v>
      </c>
      <c r="DOC43" s="3">
        <v>14.37</v>
      </c>
      <c r="DOD43" s="3" t="s">
        <v>5</v>
      </c>
      <c r="DOE43" s="3" t="s">
        <v>5</v>
      </c>
      <c r="DOF43" s="3" t="s">
        <v>5</v>
      </c>
      <c r="DOG43" s="3" t="s">
        <v>5</v>
      </c>
      <c r="DOH43" s="3">
        <v>11.4</v>
      </c>
      <c r="DOI43" s="3" t="s">
        <v>5</v>
      </c>
      <c r="DOJ43" s="3">
        <v>9.76</v>
      </c>
      <c r="DOK43" s="3">
        <v>8.6</v>
      </c>
      <c r="DOL43" s="3" t="s">
        <v>5</v>
      </c>
      <c r="DOM43" s="3">
        <v>34.880000000000003</v>
      </c>
      <c r="DON43" s="3">
        <v>15.03</v>
      </c>
      <c r="DOO43" s="3" t="s">
        <v>5</v>
      </c>
      <c r="DOP43" s="3" t="s">
        <v>5</v>
      </c>
      <c r="DOQ43" s="3">
        <v>9.7799999999999994</v>
      </c>
      <c r="DOR43" s="3" t="s">
        <v>5</v>
      </c>
      <c r="DOS43" s="3" t="s">
        <v>5</v>
      </c>
      <c r="DOT43" s="3">
        <v>17</v>
      </c>
      <c r="DOU43" s="3" t="s">
        <v>5</v>
      </c>
      <c r="DOV43" s="3">
        <v>11.15</v>
      </c>
      <c r="DOW43" s="3">
        <v>7.52</v>
      </c>
      <c r="DOX43" s="3" t="s">
        <v>5</v>
      </c>
      <c r="DOY43" s="3" t="s">
        <v>5</v>
      </c>
      <c r="DOZ43" s="3" t="s">
        <v>5</v>
      </c>
      <c r="DPA43" s="3" t="s">
        <v>5</v>
      </c>
      <c r="DPB43" s="3" t="s">
        <v>5</v>
      </c>
      <c r="DPC43" s="3" t="s">
        <v>5</v>
      </c>
      <c r="DPD43" s="3">
        <v>9.52</v>
      </c>
      <c r="DPE43" s="3">
        <v>78.650000000000006</v>
      </c>
      <c r="DPF43" s="3">
        <v>13.86</v>
      </c>
      <c r="DPG43" s="3" t="s">
        <v>5</v>
      </c>
      <c r="DPH43" s="3" t="s">
        <v>5</v>
      </c>
      <c r="DPI43" s="3" t="s">
        <v>5</v>
      </c>
      <c r="DPJ43" s="3" t="s">
        <v>5</v>
      </c>
      <c r="DPK43" s="3">
        <v>15.87</v>
      </c>
      <c r="DPL43" s="3">
        <v>12.4</v>
      </c>
      <c r="DPM43" s="3" t="s">
        <v>5</v>
      </c>
      <c r="DPN43" s="3" t="s">
        <v>5</v>
      </c>
      <c r="DPO43" s="3">
        <v>9.68</v>
      </c>
      <c r="DPP43" s="3">
        <v>10.210000000000001</v>
      </c>
      <c r="DPQ43" s="3" t="s">
        <v>5</v>
      </c>
      <c r="DPR43" s="3">
        <v>13.88</v>
      </c>
      <c r="DPS43" s="3">
        <v>11.93</v>
      </c>
      <c r="DPT43" s="3">
        <v>15.99</v>
      </c>
      <c r="DPU43" s="3">
        <v>10.96</v>
      </c>
      <c r="DPV43" s="3" t="s">
        <v>5</v>
      </c>
      <c r="DPW43" s="3" t="s">
        <v>5</v>
      </c>
      <c r="DPX43" s="3">
        <v>9.8699999999999992</v>
      </c>
      <c r="DPY43" s="3">
        <v>10.64</v>
      </c>
      <c r="DPZ43" s="3">
        <v>13.11</v>
      </c>
      <c r="DQA43" s="3">
        <v>74.569999999999993</v>
      </c>
      <c r="DQB43" s="3">
        <v>9.2899999999999991</v>
      </c>
      <c r="DQC43" s="3" t="s">
        <v>5</v>
      </c>
      <c r="DQD43" s="3" t="s">
        <v>5</v>
      </c>
      <c r="DQE43" s="3">
        <v>9.91</v>
      </c>
      <c r="DQF43" s="3">
        <v>8.6</v>
      </c>
      <c r="DQG43" s="3">
        <v>10.72</v>
      </c>
      <c r="DQH43" s="3">
        <v>9.41</v>
      </c>
      <c r="DQI43" s="3" t="s">
        <v>5</v>
      </c>
      <c r="DQJ43" s="3" t="s">
        <v>5</v>
      </c>
      <c r="DQK43" s="3">
        <v>12.78</v>
      </c>
      <c r="DQL43" s="3" t="s">
        <v>5</v>
      </c>
      <c r="DQM43" s="3" t="s">
        <v>5</v>
      </c>
      <c r="DQN43" s="3" t="s">
        <v>5</v>
      </c>
      <c r="DQO43" s="3" t="s">
        <v>5</v>
      </c>
      <c r="DQP43" s="3">
        <v>9.3699999999999992</v>
      </c>
      <c r="DQQ43" s="3">
        <v>16.62</v>
      </c>
      <c r="DQR43" s="3" t="s">
        <v>5</v>
      </c>
      <c r="DQS43" s="3" t="s">
        <v>5</v>
      </c>
      <c r="DQT43" s="3">
        <v>100.14</v>
      </c>
      <c r="DQU43" s="3" t="s">
        <v>5</v>
      </c>
      <c r="DQV43" s="3" t="s">
        <v>5</v>
      </c>
      <c r="DQW43" s="3">
        <v>12.43</v>
      </c>
      <c r="DQX43" s="3" t="s">
        <v>5</v>
      </c>
      <c r="DQY43" s="3" t="s">
        <v>5</v>
      </c>
      <c r="DQZ43" s="3" t="s">
        <v>5</v>
      </c>
      <c r="DRA43" s="3" t="s">
        <v>5</v>
      </c>
      <c r="DRB43" s="3">
        <v>10.45</v>
      </c>
      <c r="DRC43" s="3">
        <v>9.24</v>
      </c>
      <c r="DRD43" s="3" t="s">
        <v>5</v>
      </c>
      <c r="DRE43" s="3" t="s">
        <v>5</v>
      </c>
      <c r="DRF43" s="3">
        <v>21.99</v>
      </c>
      <c r="DRG43" s="3">
        <v>8.6199999999999992</v>
      </c>
      <c r="DRH43" s="3">
        <v>9.16</v>
      </c>
      <c r="DRI43" s="3">
        <v>9.9700000000000006</v>
      </c>
      <c r="DRJ43" s="3">
        <v>18.89</v>
      </c>
      <c r="DRK43" s="3">
        <v>12.6</v>
      </c>
      <c r="DRL43" s="3">
        <v>14.42</v>
      </c>
      <c r="DRM43" s="3">
        <v>85.07</v>
      </c>
      <c r="DRN43" s="3">
        <v>8.6300000000000008</v>
      </c>
      <c r="DRO43" s="3">
        <v>8.8800000000000008</v>
      </c>
      <c r="DRP43" s="3">
        <v>14.44</v>
      </c>
      <c r="DRQ43" s="3">
        <v>25.49</v>
      </c>
      <c r="DRR43" s="3">
        <v>10.78</v>
      </c>
      <c r="DRS43" s="3">
        <v>11.79</v>
      </c>
      <c r="DRT43" s="3">
        <v>8.89</v>
      </c>
      <c r="DRU43" s="3" t="s">
        <v>5</v>
      </c>
      <c r="DRV43" s="3">
        <v>10.61</v>
      </c>
      <c r="DRW43" s="3" t="s">
        <v>5</v>
      </c>
      <c r="DRX43" s="3" t="s">
        <v>5</v>
      </c>
      <c r="DRY43" s="3" t="s">
        <v>5</v>
      </c>
      <c r="DRZ43" s="3">
        <v>9.4</v>
      </c>
      <c r="DSA43" s="3" t="s">
        <v>5</v>
      </c>
      <c r="DSB43" s="3" t="s">
        <v>5</v>
      </c>
      <c r="DSC43" s="3" t="s">
        <v>5</v>
      </c>
      <c r="DSD43" s="3">
        <v>12.95</v>
      </c>
      <c r="DSE43" s="3" t="s">
        <v>5</v>
      </c>
      <c r="DSF43" s="3">
        <v>9.83</v>
      </c>
      <c r="DSG43" s="3">
        <v>8.7899999999999991</v>
      </c>
      <c r="DSH43" s="3">
        <v>16.84</v>
      </c>
      <c r="DSI43" s="3" t="s">
        <v>5</v>
      </c>
      <c r="DSJ43" s="3">
        <v>13.08</v>
      </c>
      <c r="DSK43" s="3" t="s">
        <v>5</v>
      </c>
      <c r="DSL43" s="3">
        <v>13.64</v>
      </c>
      <c r="DSM43" s="3">
        <v>8.8699999999999992</v>
      </c>
      <c r="DSN43" s="3">
        <v>23.48</v>
      </c>
      <c r="DSO43" s="3">
        <v>15.66</v>
      </c>
      <c r="DSP43" s="3">
        <v>20.8</v>
      </c>
      <c r="DSQ43" s="3">
        <v>12.92</v>
      </c>
      <c r="DSR43" s="3">
        <v>8.98</v>
      </c>
      <c r="DSS43" s="3">
        <v>11.2</v>
      </c>
      <c r="DST43" s="3">
        <v>10.58</v>
      </c>
      <c r="DSU43" s="3">
        <v>9.65</v>
      </c>
      <c r="DSV43" s="3">
        <v>9.08</v>
      </c>
      <c r="DSW43" s="3">
        <v>11.09</v>
      </c>
      <c r="DSX43" s="3">
        <v>14.92</v>
      </c>
      <c r="DSY43" s="3">
        <v>8.23</v>
      </c>
      <c r="DSZ43" s="3">
        <v>96.74</v>
      </c>
      <c r="DTA43" s="3">
        <v>11.69</v>
      </c>
      <c r="DTB43" s="3">
        <v>11.19</v>
      </c>
      <c r="DTC43" s="3">
        <v>28.32</v>
      </c>
      <c r="DTD43" s="3">
        <v>8.91</v>
      </c>
      <c r="DTE43" s="3">
        <v>31.63</v>
      </c>
      <c r="DTF43" s="3">
        <v>17.23</v>
      </c>
      <c r="DTG43" s="3">
        <v>10.25</v>
      </c>
      <c r="DTH43" s="3">
        <v>11.98</v>
      </c>
      <c r="DTI43" s="3">
        <v>33.47</v>
      </c>
      <c r="DTJ43" s="3">
        <v>13.2</v>
      </c>
      <c r="DTK43" s="3">
        <v>8.06</v>
      </c>
      <c r="DTL43" s="3">
        <v>9.3699999999999992</v>
      </c>
      <c r="DTM43" s="3">
        <v>22.36</v>
      </c>
      <c r="DTN43" s="3">
        <v>16.600000000000001</v>
      </c>
      <c r="DTO43" s="3">
        <v>8.0299999999999994</v>
      </c>
      <c r="DTP43" s="3">
        <v>11.29</v>
      </c>
      <c r="DTQ43" s="3">
        <v>13.77</v>
      </c>
      <c r="DTR43" s="3">
        <v>14.41</v>
      </c>
      <c r="DTS43" s="3">
        <v>10.06</v>
      </c>
      <c r="DTT43" s="3">
        <v>9.41</v>
      </c>
      <c r="DTU43" s="3">
        <v>10.53</v>
      </c>
      <c r="DTV43" s="3">
        <v>8.64</v>
      </c>
      <c r="DTW43" s="3">
        <v>48.33</v>
      </c>
      <c r="DTX43" s="3">
        <v>7.8</v>
      </c>
      <c r="DTY43" s="3">
        <v>12.44</v>
      </c>
      <c r="DTZ43" s="3">
        <v>8.44</v>
      </c>
      <c r="DUA43" s="3">
        <v>11.46</v>
      </c>
      <c r="DUB43" s="3">
        <v>9.9600000000000009</v>
      </c>
      <c r="DUC43" s="3">
        <v>10.74</v>
      </c>
      <c r="DUD43" s="3">
        <v>17.489999999999998</v>
      </c>
      <c r="DUE43" s="3">
        <v>12.39</v>
      </c>
      <c r="DUF43" s="3">
        <v>7.9</v>
      </c>
      <c r="DUG43" s="3">
        <v>15.2</v>
      </c>
      <c r="DUH43" s="3">
        <v>9.81</v>
      </c>
      <c r="DUI43" s="3">
        <v>8.94</v>
      </c>
      <c r="DUJ43" s="3">
        <v>8.32</v>
      </c>
      <c r="DUK43" s="3">
        <v>16.16</v>
      </c>
      <c r="DUL43" s="3">
        <v>8.94</v>
      </c>
      <c r="DUM43" s="3">
        <v>8.9700000000000006</v>
      </c>
      <c r="DUN43" s="3">
        <v>8.6300000000000008</v>
      </c>
      <c r="DUO43" s="3">
        <v>12.04</v>
      </c>
      <c r="DUP43" s="3">
        <v>8.3699999999999992</v>
      </c>
      <c r="DUQ43" s="3">
        <v>21.28</v>
      </c>
      <c r="DUR43" s="3">
        <v>9.73</v>
      </c>
      <c r="DUS43" s="3">
        <v>9.86</v>
      </c>
      <c r="DUT43" s="3">
        <v>10.72</v>
      </c>
      <c r="DUU43" s="3">
        <v>10.59</v>
      </c>
      <c r="DUV43" s="3">
        <v>35.81</v>
      </c>
      <c r="DUW43" s="3">
        <v>8.48</v>
      </c>
      <c r="DUX43" s="3">
        <v>14.61</v>
      </c>
      <c r="DUY43" s="3">
        <v>9.67</v>
      </c>
      <c r="DUZ43" s="3">
        <v>10.99</v>
      </c>
      <c r="DVA43" s="3">
        <v>9.0500000000000007</v>
      </c>
      <c r="DVB43" s="3">
        <v>9.5299999999999994</v>
      </c>
      <c r="DVC43" s="3">
        <v>9.48</v>
      </c>
      <c r="DVD43" s="3">
        <v>7.71</v>
      </c>
      <c r="DVE43" s="3">
        <v>10.7</v>
      </c>
      <c r="DVF43" s="3">
        <v>10.49</v>
      </c>
      <c r="DVG43" s="3">
        <v>9.8800000000000008</v>
      </c>
      <c r="DVH43" s="3">
        <v>16.23</v>
      </c>
      <c r="DVI43" s="3">
        <v>12.02</v>
      </c>
      <c r="DVJ43" s="3">
        <v>9.64</v>
      </c>
      <c r="DVK43" s="3">
        <v>13.92</v>
      </c>
      <c r="DVL43" s="3">
        <v>34.69</v>
      </c>
      <c r="DVM43" s="3">
        <v>7.42</v>
      </c>
      <c r="DVN43" s="3">
        <v>10.8</v>
      </c>
      <c r="DVO43" s="3">
        <v>9.27</v>
      </c>
      <c r="DVP43" s="3">
        <v>9.75</v>
      </c>
      <c r="DVQ43" s="3">
        <v>8.64</v>
      </c>
      <c r="DVR43" s="3">
        <v>7.98</v>
      </c>
      <c r="DVS43" s="3">
        <v>12.29</v>
      </c>
      <c r="DVT43" s="3">
        <v>15.85</v>
      </c>
      <c r="DVU43" s="3">
        <v>13.09</v>
      </c>
      <c r="DVV43" s="3">
        <v>11.13</v>
      </c>
      <c r="DVW43" s="3">
        <v>11.25</v>
      </c>
      <c r="DVX43" s="3">
        <v>8.6199999999999992</v>
      </c>
      <c r="DVY43" s="3">
        <v>9.99</v>
      </c>
      <c r="DVZ43" s="3">
        <v>9.7200000000000006</v>
      </c>
      <c r="DWA43" s="3">
        <v>14.88</v>
      </c>
      <c r="DWB43" s="3">
        <v>11.15</v>
      </c>
      <c r="DWC43" s="3">
        <v>17.39</v>
      </c>
      <c r="DWD43" s="3">
        <v>11.16</v>
      </c>
      <c r="DWE43" s="3">
        <v>25.33</v>
      </c>
      <c r="DWF43" s="3">
        <v>16.21</v>
      </c>
      <c r="DWG43" s="3">
        <v>9.16</v>
      </c>
      <c r="DWH43" s="3">
        <v>14.22</v>
      </c>
      <c r="DWI43" s="3">
        <v>9.06</v>
      </c>
      <c r="DWJ43" s="3">
        <v>9.1199999999999992</v>
      </c>
      <c r="DWK43" s="3">
        <v>13.42</v>
      </c>
      <c r="DWL43" s="3">
        <v>19.66</v>
      </c>
      <c r="DWM43" s="3">
        <v>12.51</v>
      </c>
      <c r="DWN43" s="3">
        <v>11.57</v>
      </c>
      <c r="DWO43" s="3">
        <v>10.28</v>
      </c>
      <c r="DWP43" s="3">
        <v>10.07</v>
      </c>
      <c r="DWQ43" s="3">
        <v>8.6999999999999993</v>
      </c>
      <c r="DWR43" s="3">
        <v>7.89</v>
      </c>
      <c r="DWS43" s="3">
        <v>7.79</v>
      </c>
      <c r="DWT43" s="3">
        <v>9.1</v>
      </c>
      <c r="DWU43" s="3">
        <v>8.31</v>
      </c>
      <c r="DWV43" s="3">
        <v>12.4</v>
      </c>
      <c r="DWW43" s="3">
        <v>10.93</v>
      </c>
      <c r="DWX43" s="3">
        <v>7.14</v>
      </c>
      <c r="DWY43" s="3">
        <v>14.49</v>
      </c>
      <c r="DWZ43" s="3">
        <v>16.579999999999998</v>
      </c>
      <c r="DXA43" s="3">
        <v>9.3800000000000008</v>
      </c>
      <c r="DXB43" s="3">
        <v>11.06</v>
      </c>
      <c r="DXC43" s="3">
        <v>11.01</v>
      </c>
      <c r="DXD43" s="3">
        <v>8.85</v>
      </c>
      <c r="DXE43" s="3">
        <v>9.39</v>
      </c>
      <c r="DXF43" s="3">
        <v>9.31</v>
      </c>
      <c r="DXG43" s="3">
        <v>10.54</v>
      </c>
      <c r="DXH43" s="3">
        <v>10.73</v>
      </c>
      <c r="DXI43" s="3">
        <v>11.58</v>
      </c>
      <c r="DXJ43" s="3">
        <v>10.27</v>
      </c>
      <c r="DXK43" s="3">
        <v>8.44</v>
      </c>
      <c r="DXL43" s="3">
        <v>21.22</v>
      </c>
      <c r="DXM43" s="3">
        <v>10.18</v>
      </c>
      <c r="DXN43" s="3">
        <v>10.85</v>
      </c>
      <c r="DXO43" s="3">
        <v>10.87</v>
      </c>
      <c r="DXP43" s="3">
        <v>20.100000000000001</v>
      </c>
      <c r="DXQ43" s="3">
        <v>8.6199999999999992</v>
      </c>
      <c r="DXR43" s="3">
        <v>13.3</v>
      </c>
      <c r="DXS43" s="3">
        <v>9.33</v>
      </c>
      <c r="DXT43" s="3">
        <v>10.87</v>
      </c>
      <c r="DXU43" s="3">
        <v>98.1</v>
      </c>
      <c r="DXV43" s="3">
        <v>94.32</v>
      </c>
      <c r="DXW43" s="3">
        <v>19.059999999999999</v>
      </c>
      <c r="DXX43" s="3">
        <v>9.98</v>
      </c>
      <c r="DXY43" s="3">
        <v>9.33</v>
      </c>
      <c r="DXZ43" s="3">
        <v>12.34</v>
      </c>
      <c r="DYA43" s="3">
        <v>12.16</v>
      </c>
      <c r="DYB43" s="3">
        <v>10.15</v>
      </c>
      <c r="DYC43" s="3">
        <v>97.03</v>
      </c>
      <c r="DYD43" s="3">
        <v>8.5299999999999994</v>
      </c>
      <c r="DYE43" s="3">
        <v>9.6300000000000008</v>
      </c>
      <c r="DYF43" s="3">
        <v>11.2</v>
      </c>
      <c r="DYG43" s="3">
        <v>20.100000000000001</v>
      </c>
      <c r="DYH43" s="3">
        <v>12.96</v>
      </c>
      <c r="DYI43" s="3">
        <v>15</v>
      </c>
      <c r="DYJ43" s="3">
        <v>10.1</v>
      </c>
      <c r="DYK43" s="3">
        <v>9.35</v>
      </c>
      <c r="DYL43" s="3">
        <v>9.24</v>
      </c>
      <c r="DYM43" s="3">
        <v>10.4</v>
      </c>
      <c r="DYN43" s="3">
        <v>13.58</v>
      </c>
      <c r="DYO43" s="3">
        <v>20.260000000000002</v>
      </c>
      <c r="DYP43" s="3">
        <v>10</v>
      </c>
      <c r="DYQ43" s="3">
        <v>9.58</v>
      </c>
      <c r="DYR43" s="3">
        <v>9.5500000000000007</v>
      </c>
      <c r="DYS43" s="3">
        <v>12.28</v>
      </c>
      <c r="DYT43" s="3">
        <v>8.58</v>
      </c>
      <c r="DYU43" s="3">
        <v>8.89</v>
      </c>
      <c r="DYV43" s="3">
        <v>12.2</v>
      </c>
      <c r="DYW43" s="3">
        <v>10.210000000000001</v>
      </c>
      <c r="DYX43" s="3">
        <v>10.97</v>
      </c>
      <c r="DYY43" s="3">
        <v>8.52</v>
      </c>
      <c r="DYZ43" s="3">
        <v>15.81</v>
      </c>
      <c r="DZA43" s="3">
        <v>15.31</v>
      </c>
      <c r="DZB43" s="3">
        <v>9.58</v>
      </c>
      <c r="DZC43" s="3">
        <v>13.38</v>
      </c>
      <c r="DZD43" s="3">
        <v>11.41</v>
      </c>
      <c r="DZE43" s="3">
        <v>9.43</v>
      </c>
      <c r="DZF43" s="3">
        <v>9.73</v>
      </c>
      <c r="DZG43" s="3">
        <v>9.4499999999999993</v>
      </c>
      <c r="DZH43" s="3">
        <v>10.15</v>
      </c>
      <c r="DZI43" s="3">
        <v>10.1</v>
      </c>
      <c r="DZJ43" s="3">
        <v>9.8699999999999992</v>
      </c>
      <c r="DZK43" s="3">
        <v>10.46</v>
      </c>
      <c r="DZL43" s="3">
        <v>8.83</v>
      </c>
      <c r="DZM43" s="3">
        <v>13.14</v>
      </c>
      <c r="DZN43" s="3">
        <v>9.66</v>
      </c>
      <c r="DZO43" s="3">
        <v>10.11</v>
      </c>
      <c r="DZP43" s="3">
        <v>10.06</v>
      </c>
      <c r="DZQ43" s="3">
        <v>11.21</v>
      </c>
      <c r="DZR43" s="3">
        <v>8.58</v>
      </c>
      <c r="DZS43" s="3">
        <v>8.07</v>
      </c>
      <c r="DZT43" s="3">
        <v>12.49</v>
      </c>
      <c r="DZU43" s="3">
        <v>9.02</v>
      </c>
      <c r="DZV43" s="3">
        <v>9.08</v>
      </c>
      <c r="DZW43" s="3">
        <v>11.25</v>
      </c>
      <c r="DZX43" s="3">
        <v>9.4700000000000006</v>
      </c>
      <c r="DZY43" s="3">
        <v>13.66</v>
      </c>
      <c r="DZZ43" s="3">
        <v>10.02</v>
      </c>
      <c r="EAA43" s="3">
        <v>9.6</v>
      </c>
      <c r="EAB43" s="3">
        <v>16.71</v>
      </c>
      <c r="EAC43" s="3">
        <v>11.22</v>
      </c>
      <c r="EAD43" s="3">
        <v>10.83</v>
      </c>
      <c r="EAE43" s="3">
        <v>11.33</v>
      </c>
      <c r="EAF43" s="3">
        <v>16.86</v>
      </c>
      <c r="EAG43" s="3">
        <v>7.79</v>
      </c>
      <c r="EAH43" s="3">
        <v>12.38</v>
      </c>
      <c r="EAI43" s="3">
        <v>9.8800000000000008</v>
      </c>
      <c r="EAJ43" s="3">
        <v>11.99</v>
      </c>
      <c r="EAK43" s="3">
        <v>10.41</v>
      </c>
      <c r="EAL43" s="3">
        <v>12.26</v>
      </c>
      <c r="EAM43" s="3">
        <v>21.65</v>
      </c>
      <c r="EAN43" s="3">
        <v>12.97</v>
      </c>
      <c r="EAO43" s="3">
        <v>11.5</v>
      </c>
      <c r="EAP43" s="3">
        <v>9.3000000000000007</v>
      </c>
      <c r="EAQ43" s="3">
        <v>12.89</v>
      </c>
      <c r="EAR43" s="3">
        <v>12.31</v>
      </c>
      <c r="EAS43" s="3">
        <v>13.54</v>
      </c>
      <c r="EAT43" s="3">
        <v>11.38</v>
      </c>
      <c r="EAU43" s="3">
        <v>13.56</v>
      </c>
      <c r="EAV43" s="3">
        <v>16.25</v>
      </c>
      <c r="EAW43" s="3">
        <v>14.62</v>
      </c>
      <c r="EAX43" s="3">
        <v>15.52</v>
      </c>
      <c r="EAY43" s="3">
        <v>14.58</v>
      </c>
      <c r="EAZ43" s="3">
        <v>9.0399999999999991</v>
      </c>
      <c r="EBA43" s="3">
        <v>12.38</v>
      </c>
      <c r="EBB43" s="3">
        <v>9.7200000000000006</v>
      </c>
      <c r="EBC43" s="3">
        <v>11.67</v>
      </c>
      <c r="EBD43" s="3">
        <v>10.130000000000001</v>
      </c>
      <c r="EBE43" s="3">
        <v>10.75</v>
      </c>
      <c r="EBF43" s="3">
        <v>12.53</v>
      </c>
      <c r="EBG43" s="3">
        <v>9.6300000000000008</v>
      </c>
      <c r="EBH43" s="3">
        <v>9.9499999999999993</v>
      </c>
      <c r="EBI43" s="3">
        <v>9.26</v>
      </c>
      <c r="EBJ43" s="3">
        <v>10.25</v>
      </c>
      <c r="EBK43" s="3">
        <v>11.01</v>
      </c>
      <c r="EBL43" s="3">
        <v>11.5</v>
      </c>
      <c r="EBM43" s="3">
        <v>11.15</v>
      </c>
      <c r="EBN43" s="3">
        <v>10.119999999999999</v>
      </c>
      <c r="EBO43" s="3">
        <v>10.27</v>
      </c>
      <c r="EBP43" s="3">
        <v>13.25</v>
      </c>
      <c r="EBQ43" s="3">
        <v>22.69</v>
      </c>
      <c r="EBR43" s="3">
        <v>13.78</v>
      </c>
      <c r="EBS43" s="3">
        <v>11.47</v>
      </c>
      <c r="EBT43" s="3">
        <v>8.7899999999999991</v>
      </c>
      <c r="EBU43" s="3">
        <v>9.2200000000000006</v>
      </c>
      <c r="EBV43" s="3">
        <v>11.06</v>
      </c>
      <c r="EBW43" s="3">
        <v>10.54</v>
      </c>
      <c r="EBX43" s="3">
        <v>10.51</v>
      </c>
      <c r="EBY43" s="3">
        <v>11.79</v>
      </c>
      <c r="EBZ43" s="3">
        <v>11.77</v>
      </c>
      <c r="ECA43" s="3">
        <v>16.53</v>
      </c>
      <c r="ECB43" s="3">
        <v>12.91</v>
      </c>
      <c r="ECC43" s="3">
        <v>10.4</v>
      </c>
      <c r="ECD43" s="3">
        <v>11.82</v>
      </c>
      <c r="ECE43" s="3">
        <v>16.27</v>
      </c>
      <c r="ECF43" s="3">
        <v>9.06</v>
      </c>
      <c r="ECG43" s="3">
        <v>9.1999999999999993</v>
      </c>
      <c r="ECH43" s="3">
        <v>11.32</v>
      </c>
      <c r="ECI43" s="3">
        <v>10.87</v>
      </c>
      <c r="ECJ43" s="3">
        <v>13.84</v>
      </c>
      <c r="ECK43" s="3">
        <v>10.64</v>
      </c>
      <c r="ECL43" s="3">
        <v>12.09</v>
      </c>
      <c r="ECM43" s="3">
        <v>23.83</v>
      </c>
      <c r="ECN43" s="3">
        <v>9.1999999999999993</v>
      </c>
      <c r="ECO43" s="3">
        <v>9.92</v>
      </c>
      <c r="ECP43" s="3">
        <v>12.49</v>
      </c>
      <c r="ECQ43" s="3">
        <v>8.19</v>
      </c>
      <c r="ECR43" s="3">
        <v>10.62</v>
      </c>
      <c r="ECS43" s="3">
        <v>15.21</v>
      </c>
      <c r="ECT43" s="3">
        <v>11.34</v>
      </c>
      <c r="ECU43" s="3">
        <v>8.86</v>
      </c>
      <c r="ECV43" s="3" t="s">
        <v>5</v>
      </c>
      <c r="ECW43" s="3">
        <v>14.11</v>
      </c>
      <c r="ECX43" s="3">
        <v>12.02</v>
      </c>
      <c r="ECY43" s="3">
        <v>9.75</v>
      </c>
      <c r="ECZ43" s="3">
        <v>10.46</v>
      </c>
      <c r="EDA43" s="3">
        <v>4.5999999999999996</v>
      </c>
      <c r="EDB43" s="3">
        <v>13.39</v>
      </c>
      <c r="EDC43" s="3">
        <v>11.75</v>
      </c>
      <c r="EDD43" s="3">
        <v>117.29</v>
      </c>
      <c r="EDE43" s="3">
        <v>15.81</v>
      </c>
      <c r="EDF43" s="3">
        <v>12.35</v>
      </c>
      <c r="EDG43" s="3">
        <v>10.52</v>
      </c>
      <c r="EDH43" s="3">
        <v>9.32</v>
      </c>
      <c r="EDI43" s="3">
        <v>10.41</v>
      </c>
      <c r="EDJ43" s="3">
        <v>9.57</v>
      </c>
      <c r="EDK43" s="3">
        <v>11.42</v>
      </c>
      <c r="EDL43" s="3">
        <v>8.32</v>
      </c>
      <c r="EDM43" s="3">
        <v>10.65</v>
      </c>
      <c r="EDN43" s="3">
        <v>10.83</v>
      </c>
      <c r="EDO43" s="3">
        <v>11.56</v>
      </c>
      <c r="EDP43" s="3">
        <v>10.27</v>
      </c>
      <c r="EDQ43" s="3">
        <v>11.07</v>
      </c>
      <c r="EDR43" s="3">
        <v>12.64</v>
      </c>
      <c r="EDS43" s="3">
        <v>14.47</v>
      </c>
      <c r="EDT43" s="3">
        <v>10.72</v>
      </c>
      <c r="EDU43" s="3">
        <v>9.51</v>
      </c>
      <c r="EDV43" s="3">
        <v>12.5</v>
      </c>
      <c r="EDW43" s="3">
        <v>9.2899999999999991</v>
      </c>
      <c r="EDX43" s="3">
        <v>8.7799999999999994</v>
      </c>
      <c r="EDY43" s="3">
        <v>12.4</v>
      </c>
      <c r="EDZ43" s="3">
        <v>11.09</v>
      </c>
      <c r="EEA43" s="3">
        <v>13.7</v>
      </c>
      <c r="EEB43" s="3">
        <v>8.6300000000000008</v>
      </c>
      <c r="EEC43" s="3">
        <v>13.58</v>
      </c>
      <c r="EED43" s="3">
        <v>9.2899999999999991</v>
      </c>
      <c r="EEE43" s="3">
        <v>11.58</v>
      </c>
      <c r="EEF43" s="3">
        <v>11.92</v>
      </c>
      <c r="EEG43" s="3">
        <v>10.28</v>
      </c>
      <c r="EEH43" s="3">
        <v>8.89</v>
      </c>
      <c r="EEI43" s="3">
        <v>19.16</v>
      </c>
      <c r="EEJ43" s="3">
        <v>14.79</v>
      </c>
      <c r="EEK43" s="3">
        <v>12.77</v>
      </c>
      <c r="EEL43" s="3">
        <v>12.74</v>
      </c>
      <c r="EEM43" s="3">
        <v>8.44</v>
      </c>
      <c r="EEN43" s="3">
        <v>9.73</v>
      </c>
      <c r="EEO43" s="3">
        <v>15.57</v>
      </c>
      <c r="EEP43" s="3">
        <v>9.3800000000000008</v>
      </c>
      <c r="EEQ43" s="3">
        <v>9.74</v>
      </c>
      <c r="EER43" s="3">
        <v>13.73</v>
      </c>
      <c r="EES43" s="3">
        <v>13.02</v>
      </c>
      <c r="EET43" s="3">
        <v>14.76</v>
      </c>
      <c r="EEU43" s="3">
        <v>8.81</v>
      </c>
      <c r="EEV43" s="3">
        <v>14.45</v>
      </c>
      <c r="EEW43" s="3">
        <v>15.72</v>
      </c>
      <c r="EEX43" s="3">
        <v>8.64</v>
      </c>
      <c r="EEY43" s="3">
        <v>9.6199999999999992</v>
      </c>
      <c r="EEZ43" s="3">
        <v>14.74</v>
      </c>
      <c r="EFA43" s="3">
        <v>8.7200000000000006</v>
      </c>
      <c r="EFB43" s="3">
        <v>17.52</v>
      </c>
      <c r="EFC43" s="3">
        <v>11.84</v>
      </c>
      <c r="EFD43" s="3">
        <v>9.5399999999999991</v>
      </c>
      <c r="EFE43" s="3">
        <v>8.1199999999999992</v>
      </c>
      <c r="EFF43" s="3">
        <v>11.06</v>
      </c>
      <c r="EFG43" s="3">
        <v>9.36</v>
      </c>
      <c r="EFH43" s="3">
        <v>20.78</v>
      </c>
      <c r="EFI43" s="3">
        <v>14.19</v>
      </c>
      <c r="EFJ43" s="3">
        <v>12.54</v>
      </c>
      <c r="EFK43" s="3">
        <v>14.61</v>
      </c>
      <c r="EFL43" s="3">
        <v>10.3</v>
      </c>
      <c r="EFM43" s="3">
        <v>8.93</v>
      </c>
      <c r="EFN43" s="3">
        <v>10.98</v>
      </c>
      <c r="EFO43" s="3">
        <v>13.79</v>
      </c>
      <c r="EFP43" s="3">
        <v>12.36</v>
      </c>
      <c r="EFQ43" s="3">
        <v>9.19</v>
      </c>
      <c r="EFR43" s="3">
        <v>12.65</v>
      </c>
      <c r="EFS43" s="3">
        <v>11.66</v>
      </c>
      <c r="EFT43" s="3">
        <v>10.89</v>
      </c>
      <c r="EFU43" s="3">
        <v>9.59</v>
      </c>
      <c r="EFV43" s="3">
        <v>11.52</v>
      </c>
      <c r="EFW43" s="3">
        <v>10.15</v>
      </c>
      <c r="EFX43" s="3">
        <v>13.84</v>
      </c>
      <c r="EFY43" s="3">
        <v>14.57</v>
      </c>
      <c r="EFZ43" s="3">
        <v>10.83</v>
      </c>
      <c r="EGA43" s="3">
        <v>92.24</v>
      </c>
      <c r="EGB43" s="3">
        <v>16.66</v>
      </c>
      <c r="EGC43" s="3">
        <v>8.69</v>
      </c>
      <c r="EGD43" s="3">
        <v>10.54</v>
      </c>
      <c r="EGE43" s="3">
        <v>13.61</v>
      </c>
      <c r="EGF43" s="3">
        <v>14.04</v>
      </c>
      <c r="EGG43" s="3">
        <v>11.03</v>
      </c>
      <c r="EGH43" s="3">
        <v>9.1199999999999992</v>
      </c>
      <c r="EGI43" s="3">
        <v>10.64</v>
      </c>
      <c r="EGJ43" s="3">
        <v>12.2</v>
      </c>
      <c r="EGK43" s="3">
        <v>20.309999999999999</v>
      </c>
      <c r="EGL43" s="3">
        <v>14.5</v>
      </c>
      <c r="EGM43" s="3">
        <v>9.76</v>
      </c>
      <c r="EGN43" s="3">
        <v>7.09</v>
      </c>
      <c r="EGO43" s="3">
        <v>9.7899999999999991</v>
      </c>
      <c r="EGP43" s="3">
        <v>10</v>
      </c>
      <c r="EGQ43" s="3">
        <v>10.62</v>
      </c>
      <c r="EGR43" s="3">
        <v>15.15</v>
      </c>
      <c r="EGS43" s="3">
        <v>8.0299999999999994</v>
      </c>
      <c r="EGT43" s="3">
        <v>9.85</v>
      </c>
      <c r="EGU43" s="3">
        <v>14.37</v>
      </c>
      <c r="EGV43" s="3">
        <v>10.49</v>
      </c>
      <c r="EGW43" s="3">
        <v>9.7899999999999991</v>
      </c>
      <c r="EGX43" s="3">
        <v>5.73</v>
      </c>
      <c r="EGY43" s="3">
        <v>7.31</v>
      </c>
      <c r="EGZ43" s="3">
        <v>8.86</v>
      </c>
      <c r="EHA43" s="3">
        <v>11.06</v>
      </c>
      <c r="EHB43" s="3">
        <v>12.26</v>
      </c>
      <c r="EHC43" s="3">
        <v>8.89</v>
      </c>
      <c r="EHD43" s="3">
        <v>8.3699999999999992</v>
      </c>
      <c r="EHE43" s="3">
        <v>9.2899999999999991</v>
      </c>
      <c r="EHF43" s="3">
        <v>10.25</v>
      </c>
      <c r="EHG43" s="3">
        <v>8.1999999999999993</v>
      </c>
      <c r="EHH43" s="3">
        <v>20.73</v>
      </c>
      <c r="EHI43" s="3">
        <v>9.2200000000000006</v>
      </c>
      <c r="EHJ43" s="3">
        <v>9.89</v>
      </c>
      <c r="EHK43" s="3">
        <v>15.38</v>
      </c>
      <c r="EHL43" s="3">
        <v>10.26</v>
      </c>
      <c r="EHM43" s="3">
        <v>12.27</v>
      </c>
      <c r="EHN43" s="3">
        <v>8.86</v>
      </c>
      <c r="EHO43" s="3">
        <v>78.78</v>
      </c>
      <c r="EHP43" s="3">
        <v>14.94</v>
      </c>
      <c r="EHQ43" s="3">
        <v>8.4499999999999993</v>
      </c>
      <c r="EHR43" s="3">
        <v>8.06</v>
      </c>
      <c r="EHS43" s="3">
        <v>11.83</v>
      </c>
      <c r="EHT43" s="3">
        <v>7.67</v>
      </c>
      <c r="EHU43" s="3">
        <v>9.8000000000000007</v>
      </c>
      <c r="EHV43" s="3">
        <v>12.6</v>
      </c>
      <c r="EHW43" s="3">
        <v>20.51</v>
      </c>
      <c r="EHX43" s="3">
        <v>10.42</v>
      </c>
      <c r="EHY43" s="3">
        <v>24.31</v>
      </c>
      <c r="EHZ43" s="3">
        <v>8.27</v>
      </c>
      <c r="EIA43" s="3">
        <v>22.2</v>
      </c>
      <c r="EIB43" s="3">
        <v>9.91</v>
      </c>
      <c r="EIC43" s="3">
        <v>9.18</v>
      </c>
      <c r="EID43" s="3">
        <v>21.79</v>
      </c>
      <c r="EIE43" s="3">
        <v>9.18</v>
      </c>
      <c r="EIF43" s="3">
        <v>8.84</v>
      </c>
      <c r="EIG43" s="3">
        <v>9.94</v>
      </c>
      <c r="EIH43" s="3">
        <v>9.56</v>
      </c>
      <c r="EII43" s="3">
        <v>9.43</v>
      </c>
      <c r="EIJ43" s="3">
        <v>8.91</v>
      </c>
      <c r="EIK43" s="3">
        <v>10.34</v>
      </c>
      <c r="EIL43" s="3">
        <v>7.87</v>
      </c>
      <c r="EIM43" s="3">
        <v>7.27</v>
      </c>
      <c r="EIN43" s="3">
        <v>14</v>
      </c>
      <c r="EIO43" s="3">
        <v>7.71</v>
      </c>
      <c r="EIP43" s="3">
        <v>11.69</v>
      </c>
      <c r="EIQ43" s="3">
        <v>9.94</v>
      </c>
      <c r="EIR43" s="3">
        <v>9.32</v>
      </c>
      <c r="EIS43" s="3">
        <v>10.34</v>
      </c>
      <c r="EIT43" s="3">
        <v>9.7899999999999991</v>
      </c>
      <c r="EIU43" s="3">
        <v>18.55</v>
      </c>
      <c r="EIV43" s="3">
        <v>10.39</v>
      </c>
      <c r="EIW43" s="3">
        <v>9.0500000000000007</v>
      </c>
      <c r="EIX43" s="3">
        <v>9.7100000000000009</v>
      </c>
      <c r="EIY43" s="3">
        <v>9.85</v>
      </c>
      <c r="EIZ43" s="3">
        <v>12.45</v>
      </c>
      <c r="EJA43" s="3">
        <v>13.71</v>
      </c>
      <c r="EJB43" s="3">
        <v>8.8800000000000008</v>
      </c>
      <c r="EJC43" s="3">
        <v>10.17</v>
      </c>
      <c r="EJD43" s="3">
        <v>11.86</v>
      </c>
      <c r="EJE43" s="3">
        <v>9.2100000000000009</v>
      </c>
      <c r="EJF43" s="3">
        <v>21.94</v>
      </c>
      <c r="EJG43" s="3">
        <v>9.4600000000000009</v>
      </c>
      <c r="EJH43" s="3">
        <v>10.83</v>
      </c>
      <c r="EJI43" s="3">
        <v>9.6999999999999993</v>
      </c>
      <c r="EJJ43" s="3">
        <v>10.41</v>
      </c>
      <c r="EJK43" s="3">
        <v>11.86</v>
      </c>
      <c r="EJL43" s="3">
        <v>11.59</v>
      </c>
      <c r="EJM43" s="3">
        <v>17.28</v>
      </c>
      <c r="EJN43" s="3">
        <v>88.86</v>
      </c>
      <c r="EJO43" s="3">
        <v>25.8</v>
      </c>
      <c r="EJP43" s="3">
        <v>9.2899999999999991</v>
      </c>
      <c r="EJQ43" s="3">
        <v>10.15</v>
      </c>
      <c r="EJR43" s="3">
        <v>16.010000000000002</v>
      </c>
      <c r="EJS43" s="3">
        <v>8.56</v>
      </c>
      <c r="EJT43" s="3">
        <v>7.76</v>
      </c>
      <c r="EJU43" s="3">
        <v>8.66</v>
      </c>
      <c r="EJV43" s="3">
        <v>16.53</v>
      </c>
      <c r="EJW43" s="3">
        <v>11.14</v>
      </c>
      <c r="EJX43" s="3">
        <v>9.15</v>
      </c>
      <c r="EJY43" s="3">
        <v>48.52</v>
      </c>
      <c r="EJZ43" s="3">
        <v>19.7</v>
      </c>
      <c r="EKA43" s="3">
        <v>13.64</v>
      </c>
      <c r="EKB43" s="3">
        <v>8.4499999999999993</v>
      </c>
      <c r="EKC43" s="3">
        <v>15.82</v>
      </c>
      <c r="EKD43" s="3">
        <v>16.54</v>
      </c>
      <c r="EKE43" s="3">
        <v>9.86</v>
      </c>
      <c r="EKF43" s="3">
        <v>71.959999999999994</v>
      </c>
      <c r="EKG43" s="3">
        <v>17.27</v>
      </c>
      <c r="EKH43" s="3">
        <v>10.19</v>
      </c>
      <c r="EKI43" s="3">
        <v>6.55</v>
      </c>
      <c r="EKJ43" s="3">
        <v>7.49</v>
      </c>
      <c r="EKK43" s="3">
        <v>9.1199999999999992</v>
      </c>
      <c r="EKL43" s="3">
        <v>16.87</v>
      </c>
      <c r="EKM43" s="3">
        <v>17.38</v>
      </c>
      <c r="EKN43" s="3">
        <v>9.86</v>
      </c>
      <c r="EKO43" s="3">
        <v>54.04</v>
      </c>
      <c r="EKP43" s="3">
        <v>13.94</v>
      </c>
      <c r="EKQ43" s="3">
        <v>9.39</v>
      </c>
      <c r="EKR43" s="3">
        <v>10.18</v>
      </c>
      <c r="EKS43" s="3">
        <v>26.87</v>
      </c>
      <c r="EKT43" s="3">
        <v>8.41</v>
      </c>
      <c r="EKU43" s="3">
        <v>7.43</v>
      </c>
      <c r="EKV43" s="3">
        <v>11.13</v>
      </c>
      <c r="EKW43" s="3">
        <v>32.25</v>
      </c>
      <c r="EKX43" s="3">
        <v>10.07</v>
      </c>
      <c r="EKY43" s="3">
        <v>9.14</v>
      </c>
      <c r="EKZ43" s="3">
        <v>10.65</v>
      </c>
      <c r="ELA43" s="3">
        <v>13.42</v>
      </c>
      <c r="ELB43" s="3">
        <v>9.7899999999999991</v>
      </c>
      <c r="ELC43" s="3">
        <v>98.21</v>
      </c>
      <c r="ELD43" s="3">
        <v>10.98</v>
      </c>
      <c r="ELE43" s="3">
        <v>8.58</v>
      </c>
      <c r="ELF43" s="3">
        <v>9.01</v>
      </c>
      <c r="ELG43" s="3">
        <v>9.8800000000000008</v>
      </c>
      <c r="ELH43" s="3">
        <v>9.0399999999999991</v>
      </c>
      <c r="ELI43" s="3">
        <v>8.16</v>
      </c>
      <c r="ELJ43" s="3">
        <v>11.04</v>
      </c>
      <c r="ELK43" s="3">
        <v>8.56</v>
      </c>
      <c r="ELL43" s="3">
        <v>9.64</v>
      </c>
      <c r="ELM43" s="3">
        <v>12.29</v>
      </c>
      <c r="ELN43" s="3">
        <v>7.99</v>
      </c>
      <c r="ELO43" s="3">
        <v>8.9499999999999993</v>
      </c>
      <c r="ELP43" s="3">
        <v>13.26</v>
      </c>
      <c r="ELQ43" s="3">
        <v>16.47</v>
      </c>
      <c r="ELR43" s="3">
        <v>9.09</v>
      </c>
      <c r="ELS43" s="3">
        <v>10.220000000000001</v>
      </c>
      <c r="ELT43" s="3">
        <v>8.5399999999999991</v>
      </c>
      <c r="ELU43" s="3">
        <v>8.3800000000000008</v>
      </c>
      <c r="ELV43" s="3">
        <v>6.94</v>
      </c>
      <c r="ELW43" s="3">
        <v>15.59</v>
      </c>
      <c r="ELX43" s="3">
        <v>9.75</v>
      </c>
      <c r="ELY43" s="3">
        <v>8.44</v>
      </c>
      <c r="ELZ43" s="3">
        <v>11.92</v>
      </c>
      <c r="EMA43" s="3">
        <v>9.2200000000000006</v>
      </c>
      <c r="EMB43" s="3">
        <v>28.39</v>
      </c>
      <c r="EMC43" s="3">
        <v>9.74</v>
      </c>
      <c r="EMD43" s="3">
        <v>13.49</v>
      </c>
      <c r="EME43" s="3">
        <v>16.07</v>
      </c>
      <c r="EMF43" s="3">
        <v>13.57</v>
      </c>
      <c r="EMG43" s="3">
        <v>12.01</v>
      </c>
      <c r="EMH43" s="3">
        <v>14.24</v>
      </c>
      <c r="EMI43" s="3">
        <v>19.989999999999998</v>
      </c>
      <c r="EMJ43" s="3">
        <v>10.93</v>
      </c>
      <c r="EMK43" s="3">
        <v>10.54</v>
      </c>
      <c r="EML43" s="3">
        <v>8.74</v>
      </c>
      <c r="EMM43" s="3">
        <v>8.9</v>
      </c>
      <c r="EMN43" s="3">
        <v>20.92</v>
      </c>
      <c r="EMO43" s="3">
        <v>12.37</v>
      </c>
      <c r="EMP43" s="3">
        <v>11.27</v>
      </c>
      <c r="EMQ43" s="3">
        <v>10.09</v>
      </c>
      <c r="EMR43" s="3">
        <v>13.3</v>
      </c>
      <c r="EMS43" s="3">
        <v>9.8699999999999992</v>
      </c>
      <c r="EMT43" s="3">
        <v>12.23</v>
      </c>
      <c r="EMU43" s="3">
        <v>9.48</v>
      </c>
      <c r="EMV43" s="3">
        <v>33.020000000000003</v>
      </c>
      <c r="EMW43" s="3">
        <v>17.14</v>
      </c>
      <c r="EMX43" s="3">
        <v>9.2899999999999991</v>
      </c>
      <c r="EMY43" s="3">
        <v>92.75</v>
      </c>
      <c r="EMZ43" s="3">
        <v>12.43</v>
      </c>
      <c r="ENA43" s="3">
        <v>9.07</v>
      </c>
      <c r="ENB43" s="3">
        <v>9.17</v>
      </c>
      <c r="ENC43" s="3">
        <v>10.78</v>
      </c>
      <c r="END43" s="3">
        <v>11.23</v>
      </c>
      <c r="ENE43" s="3">
        <v>13.7</v>
      </c>
      <c r="ENF43" s="3">
        <v>11.95</v>
      </c>
      <c r="ENG43" s="3">
        <v>11.28</v>
      </c>
      <c r="ENH43" s="3">
        <v>13.16</v>
      </c>
      <c r="ENI43" s="3">
        <v>10.050000000000001</v>
      </c>
      <c r="ENJ43" s="3">
        <v>9.93</v>
      </c>
      <c r="ENK43" s="3">
        <v>9.39</v>
      </c>
      <c r="ENL43" s="3">
        <v>11.55</v>
      </c>
      <c r="ENM43" s="3">
        <v>9.81</v>
      </c>
      <c r="ENN43" s="3">
        <v>16.38</v>
      </c>
      <c r="ENO43" s="3">
        <v>8.75</v>
      </c>
      <c r="ENP43" s="3">
        <v>10.039999999999999</v>
      </c>
      <c r="ENQ43" s="3">
        <v>10.18</v>
      </c>
      <c r="ENR43" s="3">
        <v>9.26</v>
      </c>
      <c r="ENS43" s="3">
        <v>24.45</v>
      </c>
      <c r="ENT43" s="3">
        <v>15.07</v>
      </c>
      <c r="ENU43" s="3">
        <v>12.23</v>
      </c>
      <c r="ENV43" s="3">
        <v>13.92</v>
      </c>
      <c r="ENW43" s="3">
        <v>18.329999999999998</v>
      </c>
      <c r="ENX43" s="3">
        <v>13.95</v>
      </c>
      <c r="ENY43" s="3">
        <v>17.97</v>
      </c>
      <c r="ENZ43" s="3">
        <v>8.7200000000000006</v>
      </c>
      <c r="EOA43" s="3">
        <v>17.170000000000002</v>
      </c>
      <c r="EOB43" s="3">
        <v>9.86</v>
      </c>
      <c r="EOC43" s="3">
        <v>15.45</v>
      </c>
      <c r="EOD43" s="3">
        <v>16.39</v>
      </c>
      <c r="EOE43" s="3">
        <v>8.2200000000000006</v>
      </c>
      <c r="EOF43" s="3">
        <v>9.9600000000000009</v>
      </c>
      <c r="EOG43" s="3">
        <v>11.15</v>
      </c>
      <c r="EOH43" s="3">
        <v>10.38</v>
      </c>
      <c r="EOI43" s="3">
        <v>8.31</v>
      </c>
      <c r="EOJ43" s="3">
        <v>9.84</v>
      </c>
      <c r="EOK43" s="3">
        <v>14.08</v>
      </c>
      <c r="EOL43" s="3">
        <v>8.16</v>
      </c>
      <c r="EOM43" s="3">
        <v>9.4499999999999993</v>
      </c>
      <c r="EON43" s="3">
        <v>13.75</v>
      </c>
      <c r="EOO43" s="3">
        <v>9.27</v>
      </c>
      <c r="EOP43" s="3">
        <v>8.15</v>
      </c>
      <c r="EOQ43" s="3">
        <v>11.4</v>
      </c>
      <c r="EOR43" s="3">
        <v>11.96</v>
      </c>
      <c r="EOS43" s="3">
        <v>10.33</v>
      </c>
      <c r="EOT43" s="3">
        <v>11.66</v>
      </c>
      <c r="EOU43" s="3">
        <v>10.029999999999999</v>
      </c>
      <c r="EOV43" s="3">
        <v>10.35</v>
      </c>
      <c r="EOW43" s="3">
        <v>12.57</v>
      </c>
      <c r="EOX43" s="3">
        <v>18.47</v>
      </c>
      <c r="EOY43" s="3">
        <v>100.37</v>
      </c>
      <c r="EOZ43" s="3" t="s">
        <v>5</v>
      </c>
      <c r="EPA43" s="3">
        <v>9.36</v>
      </c>
      <c r="EPB43" s="3">
        <v>10.29</v>
      </c>
      <c r="EPC43" s="3">
        <v>14.8</v>
      </c>
      <c r="EPD43" s="3">
        <v>7.71</v>
      </c>
      <c r="EPE43" s="3">
        <v>18.149999999999999</v>
      </c>
      <c r="EPF43" s="3">
        <v>10.6</v>
      </c>
      <c r="EPG43" s="3">
        <v>11.29</v>
      </c>
      <c r="EPH43" s="3">
        <v>10.02</v>
      </c>
      <c r="EPI43" s="3">
        <v>21.4</v>
      </c>
      <c r="EPJ43" s="3">
        <v>8.1999999999999993</v>
      </c>
      <c r="EPK43" s="3">
        <v>12.58</v>
      </c>
      <c r="EPL43" s="3">
        <v>9.06</v>
      </c>
      <c r="EPM43" s="3">
        <v>9.67</v>
      </c>
      <c r="EPN43" s="3">
        <v>11.6</v>
      </c>
      <c r="EPO43" s="3">
        <v>9.3000000000000007</v>
      </c>
      <c r="EPP43" s="3">
        <v>10.210000000000001</v>
      </c>
      <c r="EPQ43" s="3">
        <v>9.09</v>
      </c>
      <c r="EPR43" s="3">
        <v>8.09</v>
      </c>
      <c r="EPS43" s="3">
        <v>14.14</v>
      </c>
      <c r="EPT43" s="3">
        <v>8.9</v>
      </c>
      <c r="EPU43" s="3">
        <v>10.52</v>
      </c>
      <c r="EPV43" s="3">
        <v>12.65</v>
      </c>
      <c r="EPW43" s="3">
        <v>9.67</v>
      </c>
      <c r="EPX43" s="3">
        <v>16.149999999999999</v>
      </c>
      <c r="EPY43" s="3">
        <v>13.11</v>
      </c>
      <c r="EPZ43" s="3">
        <v>14.15</v>
      </c>
      <c r="EQA43" s="3">
        <v>13.67</v>
      </c>
      <c r="EQB43" s="3">
        <v>10.52</v>
      </c>
      <c r="EQC43" s="3">
        <v>9.41</v>
      </c>
      <c r="EQD43" s="3">
        <v>9.0399999999999991</v>
      </c>
      <c r="EQE43" s="3">
        <v>9.26</v>
      </c>
      <c r="EQF43" s="3">
        <v>11.22</v>
      </c>
      <c r="EQG43" s="3">
        <v>11.47</v>
      </c>
      <c r="EQH43" s="3">
        <v>8.89</v>
      </c>
      <c r="EQI43" s="3">
        <v>8.0500000000000007</v>
      </c>
      <c r="EQJ43" s="3">
        <v>42.42</v>
      </c>
      <c r="EQK43" s="3">
        <v>10.39</v>
      </c>
      <c r="EQL43" s="3">
        <v>8.39</v>
      </c>
      <c r="EQM43" s="3">
        <v>9.44</v>
      </c>
      <c r="EQN43" s="3">
        <v>12.71</v>
      </c>
      <c r="EQO43" s="3">
        <v>9.83</v>
      </c>
      <c r="EQP43" s="3">
        <v>8.82</v>
      </c>
      <c r="EQQ43" s="3">
        <v>9.66</v>
      </c>
      <c r="EQR43" s="3">
        <v>10.119999999999999</v>
      </c>
      <c r="EQS43" s="3">
        <v>10.77</v>
      </c>
      <c r="EQT43" s="3">
        <v>12.01</v>
      </c>
      <c r="EQU43" s="3">
        <v>9.59</v>
      </c>
      <c r="EQV43" s="3">
        <v>10.54</v>
      </c>
      <c r="EQW43" s="3">
        <v>10.88</v>
      </c>
      <c r="EQX43" s="3">
        <v>11.19</v>
      </c>
      <c r="EQY43" s="3">
        <v>10.3</v>
      </c>
      <c r="EQZ43" s="3">
        <v>10.85</v>
      </c>
      <c r="ERA43" s="3">
        <v>10.24</v>
      </c>
      <c r="ERB43" s="3">
        <v>10.94</v>
      </c>
      <c r="ERC43" s="3">
        <v>11.64</v>
      </c>
      <c r="ERD43" s="3">
        <v>11.34</v>
      </c>
      <c r="ERE43" s="3">
        <v>11.51</v>
      </c>
      <c r="ERF43" s="3">
        <v>10.8</v>
      </c>
      <c r="ERG43" s="3">
        <v>13.94</v>
      </c>
      <c r="ERH43" s="3">
        <v>15.48</v>
      </c>
      <c r="ERI43" s="3">
        <v>8.23</v>
      </c>
      <c r="ERJ43" s="3">
        <v>8.3800000000000008</v>
      </c>
      <c r="ERK43" s="3">
        <v>9.61</v>
      </c>
      <c r="ERL43" s="3">
        <v>21.68</v>
      </c>
      <c r="ERM43" s="3">
        <v>9.16</v>
      </c>
      <c r="ERN43" s="3">
        <v>16.64</v>
      </c>
      <c r="ERO43" s="3">
        <v>7.79</v>
      </c>
      <c r="ERP43" s="3">
        <v>10.62</v>
      </c>
      <c r="ERQ43" s="3">
        <v>11.28</v>
      </c>
      <c r="ERR43" s="3">
        <v>8.76</v>
      </c>
      <c r="ERS43" s="3">
        <v>19.47</v>
      </c>
      <c r="ERT43" s="3">
        <v>10.050000000000001</v>
      </c>
      <c r="ERU43" s="3">
        <v>7.08</v>
      </c>
      <c r="ERV43" s="3">
        <v>10.11</v>
      </c>
      <c r="ERW43" s="3">
        <v>10.210000000000001</v>
      </c>
      <c r="ERX43" s="3">
        <v>9.2200000000000006</v>
      </c>
      <c r="ERY43" s="3">
        <v>9.24</v>
      </c>
      <c r="ERZ43" s="3">
        <v>10.15</v>
      </c>
      <c r="ESA43" s="3">
        <v>8.09</v>
      </c>
      <c r="ESB43" s="3">
        <v>8.49</v>
      </c>
      <c r="ESC43" s="3">
        <v>9.9</v>
      </c>
      <c r="ESD43" s="3">
        <v>12.43</v>
      </c>
      <c r="ESE43" s="3">
        <v>13.66</v>
      </c>
      <c r="ESF43" s="3">
        <v>10.76</v>
      </c>
      <c r="ESG43" s="3">
        <v>10.64</v>
      </c>
      <c r="ESH43" s="3">
        <v>11.96</v>
      </c>
      <c r="ESI43" s="3">
        <v>9.73</v>
      </c>
      <c r="ESJ43" s="3">
        <v>12.72</v>
      </c>
      <c r="ESK43" s="3">
        <v>13.02</v>
      </c>
      <c r="ESL43" s="3">
        <v>10.86</v>
      </c>
      <c r="ESM43" s="3">
        <v>11.14</v>
      </c>
      <c r="ESN43" s="3">
        <v>10.1</v>
      </c>
      <c r="ESO43" s="3">
        <v>8.89</v>
      </c>
      <c r="ESP43" s="3">
        <v>9.52</v>
      </c>
      <c r="ESQ43" s="3">
        <v>8.2799999999999994</v>
      </c>
      <c r="ESR43" s="3">
        <v>9.02</v>
      </c>
      <c r="ESS43" s="3">
        <v>9.6999999999999993</v>
      </c>
      <c r="EST43" s="3">
        <v>9.1300000000000008</v>
      </c>
      <c r="ESU43" s="3">
        <v>9.67</v>
      </c>
      <c r="ESV43" s="3">
        <v>10.47</v>
      </c>
      <c r="ESW43" s="3">
        <v>7.9</v>
      </c>
      <c r="ESX43" s="3">
        <v>14.73</v>
      </c>
      <c r="ESY43" s="3">
        <v>10.53</v>
      </c>
      <c r="ESZ43" s="3">
        <v>12.03</v>
      </c>
      <c r="ETA43" s="3">
        <v>10.58</v>
      </c>
      <c r="ETB43" s="3">
        <v>9.14</v>
      </c>
      <c r="ETC43" s="3">
        <v>10.75</v>
      </c>
      <c r="ETD43" s="3">
        <v>9.4600000000000009</v>
      </c>
      <c r="ETE43" s="3">
        <v>9.8800000000000008</v>
      </c>
      <c r="ETF43" s="3">
        <v>10.039999999999999</v>
      </c>
      <c r="ETG43" s="3">
        <v>9.36</v>
      </c>
      <c r="ETH43" s="3">
        <v>14.1</v>
      </c>
      <c r="ETI43" s="3">
        <v>10.71</v>
      </c>
      <c r="ETJ43" s="3">
        <v>13.17</v>
      </c>
      <c r="ETK43" s="3">
        <v>9.4600000000000009</v>
      </c>
      <c r="ETL43" s="3">
        <v>11.18</v>
      </c>
      <c r="ETM43" s="3">
        <v>12.84</v>
      </c>
      <c r="ETN43" s="3">
        <v>10.36</v>
      </c>
      <c r="ETO43" s="3">
        <v>22.48</v>
      </c>
      <c r="ETP43" s="3">
        <v>9.92</v>
      </c>
      <c r="ETQ43" s="3">
        <v>12.05</v>
      </c>
      <c r="ETR43" s="3">
        <v>10.51</v>
      </c>
      <c r="ETS43" s="3">
        <v>10.3</v>
      </c>
      <c r="ETT43" s="3">
        <v>10.43</v>
      </c>
      <c r="ETU43" s="3">
        <v>10.6</v>
      </c>
      <c r="ETV43" s="3">
        <v>9.56</v>
      </c>
      <c r="ETW43" s="3">
        <v>13.17</v>
      </c>
      <c r="ETX43" s="3">
        <v>17.88</v>
      </c>
      <c r="ETY43" s="3">
        <v>10.199999999999999</v>
      </c>
      <c r="ETZ43" s="3">
        <v>10.85</v>
      </c>
      <c r="EUA43" s="3">
        <v>14.64</v>
      </c>
      <c r="EUB43" s="3">
        <v>9.3699999999999992</v>
      </c>
      <c r="EUC43" s="3">
        <v>10.88</v>
      </c>
      <c r="EUD43" s="3">
        <v>11.15</v>
      </c>
      <c r="EUE43" s="3">
        <v>14.35</v>
      </c>
      <c r="EUF43" s="3">
        <v>14.1</v>
      </c>
      <c r="EUG43" s="3">
        <v>7.76</v>
      </c>
      <c r="EUH43" s="3">
        <v>10.27</v>
      </c>
      <c r="EUI43" s="3">
        <v>17.420000000000002</v>
      </c>
      <c r="EUJ43" s="3">
        <v>11.64</v>
      </c>
      <c r="EUK43" s="3">
        <v>9.81</v>
      </c>
      <c r="EUL43" s="3">
        <v>12.06</v>
      </c>
      <c r="EUM43" s="3" t="s">
        <v>5</v>
      </c>
      <c r="EUN43" s="3" t="s">
        <v>5</v>
      </c>
      <c r="EUO43" s="3">
        <v>16.84</v>
      </c>
      <c r="EUP43" s="3">
        <v>11.63</v>
      </c>
      <c r="EUQ43" s="3">
        <v>9.3699999999999992</v>
      </c>
      <c r="EUR43" s="3" t="s">
        <v>5</v>
      </c>
      <c r="EUS43" s="3">
        <v>9.23</v>
      </c>
      <c r="EUT43" s="3">
        <v>11.28</v>
      </c>
      <c r="EUU43" s="3">
        <v>48.89</v>
      </c>
      <c r="EUV43" s="3">
        <v>11.68</v>
      </c>
      <c r="EUW43" s="3">
        <v>11.32</v>
      </c>
      <c r="EUX43" s="3">
        <v>9.86</v>
      </c>
      <c r="EUY43" s="3">
        <v>10.210000000000001</v>
      </c>
      <c r="EUZ43" s="3" t="s">
        <v>5</v>
      </c>
      <c r="EVA43" s="3">
        <v>10.26</v>
      </c>
      <c r="EVB43" s="3">
        <v>10.53</v>
      </c>
      <c r="EVC43" s="3">
        <v>11.58</v>
      </c>
      <c r="EVD43" s="3">
        <v>10.17</v>
      </c>
      <c r="EVE43" s="3">
        <v>10.24</v>
      </c>
      <c r="EVF43" s="3">
        <v>12.16</v>
      </c>
      <c r="EVG43" s="3">
        <v>13.17</v>
      </c>
      <c r="EVH43" s="3">
        <v>12.32</v>
      </c>
      <c r="EVI43" s="3">
        <v>10.99</v>
      </c>
      <c r="EVJ43" s="3">
        <v>11.49</v>
      </c>
      <c r="EVK43" s="3">
        <v>20.84</v>
      </c>
      <c r="EVL43" s="3">
        <v>14.71</v>
      </c>
      <c r="EVM43" s="3">
        <v>10.64</v>
      </c>
      <c r="EVN43" s="3">
        <v>9.89</v>
      </c>
      <c r="EVO43" s="3">
        <v>12.32</v>
      </c>
      <c r="EVP43" s="3">
        <v>13.79</v>
      </c>
      <c r="EVQ43" s="3">
        <v>10.62</v>
      </c>
      <c r="EVR43" s="3">
        <v>16.79</v>
      </c>
      <c r="EVS43" s="3">
        <v>12.18</v>
      </c>
      <c r="EVT43" s="3">
        <v>12.45</v>
      </c>
      <c r="EVU43" s="3">
        <v>10.71</v>
      </c>
      <c r="EVV43" s="3">
        <v>16.41</v>
      </c>
      <c r="EVW43" s="3">
        <v>11</v>
      </c>
      <c r="EVX43" s="3">
        <v>13.77</v>
      </c>
      <c r="EVY43" s="3">
        <v>11.58</v>
      </c>
      <c r="EVZ43" s="3">
        <v>11.45</v>
      </c>
      <c r="EWA43" s="3">
        <v>17.059999999999999</v>
      </c>
      <c r="EWB43" s="3">
        <v>10.88</v>
      </c>
      <c r="EWC43" s="3">
        <v>12.01</v>
      </c>
      <c r="EWD43" s="3">
        <v>10.29</v>
      </c>
      <c r="EWE43" s="3">
        <v>10.19</v>
      </c>
      <c r="EWF43" s="3">
        <v>8.86</v>
      </c>
      <c r="EWG43" s="3">
        <v>14.56</v>
      </c>
      <c r="EWH43" s="3">
        <v>16.899999999999999</v>
      </c>
      <c r="EWI43" s="3">
        <v>10.6</v>
      </c>
      <c r="EWJ43" s="3">
        <v>14.1</v>
      </c>
      <c r="EWK43" s="3">
        <v>13</v>
      </c>
      <c r="EWL43" s="3">
        <v>10.06</v>
      </c>
      <c r="EWM43" s="3">
        <v>9.8000000000000007</v>
      </c>
      <c r="EWN43" s="3">
        <v>10.76</v>
      </c>
      <c r="EWO43" s="3">
        <v>11.74</v>
      </c>
      <c r="EWP43" s="3">
        <v>14.82</v>
      </c>
      <c r="EWQ43" s="3">
        <v>11.69</v>
      </c>
      <c r="EWR43" s="3">
        <v>10.16</v>
      </c>
      <c r="EWS43" s="3">
        <v>14.23</v>
      </c>
      <c r="EWT43" s="3">
        <v>11.36</v>
      </c>
      <c r="EWU43" s="3">
        <v>10.63</v>
      </c>
      <c r="EWV43" s="3">
        <v>11.34</v>
      </c>
      <c r="EWW43" s="3">
        <v>10.82</v>
      </c>
      <c r="EWX43" s="3">
        <v>10.38</v>
      </c>
      <c r="EWY43" s="3">
        <v>10.85</v>
      </c>
      <c r="EWZ43" s="3">
        <v>9.4700000000000006</v>
      </c>
      <c r="EXA43" s="3">
        <v>8.2100000000000009</v>
      </c>
      <c r="EXB43" s="3">
        <v>13.05</v>
      </c>
      <c r="EXC43" s="3">
        <v>8.3699999999999992</v>
      </c>
      <c r="EXD43" s="3">
        <v>13.86</v>
      </c>
      <c r="EXE43" s="3">
        <v>9.6199999999999992</v>
      </c>
      <c r="EXF43" s="3">
        <v>14.93</v>
      </c>
      <c r="EXG43" s="3">
        <v>10.94</v>
      </c>
      <c r="EXH43" s="3">
        <v>13.07</v>
      </c>
      <c r="EXI43" s="3">
        <v>13.59</v>
      </c>
      <c r="EXJ43" s="3">
        <v>27.36</v>
      </c>
      <c r="EXK43" s="3">
        <v>10.01</v>
      </c>
      <c r="EXL43" s="3">
        <v>10.06</v>
      </c>
      <c r="EXM43" s="3" t="s">
        <v>5</v>
      </c>
      <c r="EXN43" s="3">
        <v>9.91</v>
      </c>
      <c r="EXO43" s="3">
        <v>9.91</v>
      </c>
      <c r="EXP43" s="3">
        <v>11.53</v>
      </c>
      <c r="EXQ43" s="3">
        <v>18.98</v>
      </c>
      <c r="EXR43" s="3">
        <v>12.62</v>
      </c>
      <c r="EXS43" s="3">
        <v>11.72</v>
      </c>
      <c r="EXT43" s="3" t="s">
        <v>5</v>
      </c>
      <c r="EXU43" s="3">
        <v>9.5</v>
      </c>
      <c r="EXV43" s="3">
        <v>10.62</v>
      </c>
      <c r="EXW43" s="3">
        <v>10.11</v>
      </c>
      <c r="EXX43" s="3">
        <v>10.029999999999999</v>
      </c>
      <c r="EXY43" s="3">
        <v>12.2</v>
      </c>
      <c r="EXZ43" s="3">
        <v>12.3</v>
      </c>
      <c r="EYA43" s="3">
        <v>12.09</v>
      </c>
      <c r="EYB43" s="3">
        <v>11.61</v>
      </c>
      <c r="EYC43" s="3">
        <v>11.92</v>
      </c>
      <c r="EYD43" s="3">
        <v>12.73</v>
      </c>
      <c r="EYE43" s="3">
        <v>10.54</v>
      </c>
      <c r="EYF43" s="3">
        <v>13.18</v>
      </c>
      <c r="EYG43" s="3">
        <v>10.98</v>
      </c>
      <c r="EYH43" s="3">
        <v>12.33</v>
      </c>
      <c r="EYI43" s="3">
        <v>9.0399999999999991</v>
      </c>
      <c r="EYJ43" s="3">
        <v>7.4</v>
      </c>
      <c r="EYK43" s="3">
        <v>10.19</v>
      </c>
      <c r="EYL43" s="3">
        <v>11.07</v>
      </c>
      <c r="EYM43" s="3">
        <v>11.67</v>
      </c>
      <c r="EYN43" s="3">
        <v>12.31</v>
      </c>
      <c r="EYO43" s="3">
        <v>9.56</v>
      </c>
      <c r="EYP43" s="3">
        <v>16.170000000000002</v>
      </c>
      <c r="EYQ43" s="3">
        <v>11.21</v>
      </c>
      <c r="EYR43" s="3">
        <v>14.29</v>
      </c>
      <c r="EYS43" s="3">
        <v>9.84</v>
      </c>
      <c r="EYT43" s="3">
        <v>14.56</v>
      </c>
      <c r="EYU43" s="3">
        <v>18.190000000000001</v>
      </c>
      <c r="EYV43" s="3">
        <v>15.07</v>
      </c>
      <c r="EYW43" s="3">
        <v>11.07</v>
      </c>
      <c r="EYX43" s="3">
        <v>12.03</v>
      </c>
      <c r="EYY43" s="3">
        <v>15.15</v>
      </c>
      <c r="EYZ43" s="3">
        <v>17.059999999999999</v>
      </c>
      <c r="EZA43" s="3">
        <v>8.5500000000000007</v>
      </c>
      <c r="EZB43" s="3" t="s">
        <v>5</v>
      </c>
      <c r="EZC43" s="3">
        <v>13.76</v>
      </c>
      <c r="EZD43" s="3">
        <v>10.9</v>
      </c>
      <c r="EZE43" s="3">
        <v>9.85</v>
      </c>
      <c r="EZF43" s="3">
        <v>10.84</v>
      </c>
      <c r="EZG43" s="3">
        <v>10.28</v>
      </c>
      <c r="EZH43" s="3">
        <v>10.63</v>
      </c>
      <c r="EZI43" s="3">
        <v>9.42</v>
      </c>
      <c r="EZJ43" s="3">
        <v>13.42</v>
      </c>
      <c r="EZK43" s="3">
        <v>9.8800000000000008</v>
      </c>
      <c r="EZL43" s="3">
        <v>8.7200000000000006</v>
      </c>
      <c r="EZM43" s="3">
        <v>93.9</v>
      </c>
      <c r="EZN43" s="3">
        <v>9.89</v>
      </c>
      <c r="EZO43" s="3">
        <v>15.04</v>
      </c>
      <c r="EZP43" s="3">
        <v>12.75</v>
      </c>
      <c r="EZQ43" s="3">
        <v>10.79</v>
      </c>
      <c r="EZR43" s="3">
        <v>10.36</v>
      </c>
      <c r="EZS43" s="3">
        <v>10.47</v>
      </c>
      <c r="EZT43" s="3">
        <v>9.9700000000000006</v>
      </c>
      <c r="EZU43" s="3">
        <v>11.35</v>
      </c>
      <c r="EZV43" s="3">
        <v>12.96</v>
      </c>
      <c r="EZW43" s="3">
        <v>10.06</v>
      </c>
      <c r="EZX43" s="3">
        <v>13.36</v>
      </c>
      <c r="EZY43" s="3">
        <v>25.61</v>
      </c>
      <c r="EZZ43" s="3">
        <v>12.91</v>
      </c>
      <c r="FAA43" s="3">
        <v>90.1</v>
      </c>
      <c r="FAB43" s="3">
        <v>12</v>
      </c>
      <c r="FAC43" s="3">
        <v>10.96</v>
      </c>
      <c r="FAD43" s="3">
        <v>9.64</v>
      </c>
      <c r="FAE43" s="3" t="s">
        <v>5</v>
      </c>
      <c r="FAF43" s="3">
        <v>9.32</v>
      </c>
      <c r="FAG43" s="3">
        <v>36.799999999999997</v>
      </c>
      <c r="FAH43" s="3">
        <v>13.71</v>
      </c>
      <c r="FAI43" s="3">
        <v>13.98</v>
      </c>
      <c r="FAJ43" s="3">
        <v>17.95</v>
      </c>
      <c r="FAK43" s="3">
        <v>10.02</v>
      </c>
      <c r="FAL43" s="3">
        <v>10.16</v>
      </c>
      <c r="FAM43" s="3">
        <v>9.16</v>
      </c>
      <c r="FAN43" s="3">
        <v>13.74</v>
      </c>
      <c r="FAO43" s="3">
        <v>11.61</v>
      </c>
      <c r="FAP43" s="3">
        <v>9.75</v>
      </c>
      <c r="FAQ43" s="3">
        <v>9.2799999999999994</v>
      </c>
      <c r="FAR43" s="3">
        <v>10.82</v>
      </c>
      <c r="FAS43" s="3">
        <v>15.96</v>
      </c>
      <c r="FAT43" s="3">
        <v>10.64</v>
      </c>
      <c r="FAU43" s="3">
        <v>84.19</v>
      </c>
      <c r="FAV43" s="3">
        <v>10.15</v>
      </c>
      <c r="FAW43" s="3">
        <v>11.34</v>
      </c>
      <c r="FAX43" s="3">
        <v>12.45</v>
      </c>
      <c r="FAY43" s="3">
        <v>15.74</v>
      </c>
      <c r="FAZ43" s="3">
        <v>13.47</v>
      </c>
      <c r="FBA43" s="3">
        <v>11.84</v>
      </c>
      <c r="FBB43" s="3">
        <v>11.91</v>
      </c>
      <c r="FBC43" s="3">
        <v>11.02</v>
      </c>
      <c r="FBD43" s="3">
        <v>14.78</v>
      </c>
      <c r="FBE43" s="3">
        <v>20.53</v>
      </c>
      <c r="FBF43" s="3">
        <v>9.08</v>
      </c>
      <c r="FBG43" s="3">
        <v>9.8699999999999992</v>
      </c>
      <c r="FBH43" s="3">
        <v>12.2</v>
      </c>
      <c r="FBI43" s="3">
        <v>20.440000000000001</v>
      </c>
      <c r="FBJ43" s="3">
        <v>13.62</v>
      </c>
      <c r="FBK43" s="3">
        <v>14.62</v>
      </c>
      <c r="FBL43" s="3" t="s">
        <v>5</v>
      </c>
      <c r="FBM43" s="3" t="s">
        <v>5</v>
      </c>
      <c r="FBN43" s="3">
        <v>11.21</v>
      </c>
      <c r="FBO43" s="3">
        <v>10.69</v>
      </c>
      <c r="FBP43" s="3">
        <v>12.09</v>
      </c>
      <c r="FBQ43" s="3">
        <v>9.83</v>
      </c>
      <c r="FBR43" s="3">
        <v>15.66</v>
      </c>
      <c r="FBS43" s="3">
        <v>9.56</v>
      </c>
      <c r="FBT43" s="3">
        <v>13.53</v>
      </c>
      <c r="FBU43" s="3" t="s">
        <v>5</v>
      </c>
      <c r="FBV43" s="3">
        <v>12.99</v>
      </c>
      <c r="FBW43" s="3">
        <v>16.18</v>
      </c>
      <c r="FBX43" s="3">
        <v>10.78</v>
      </c>
      <c r="FBY43" s="3">
        <v>10.220000000000001</v>
      </c>
      <c r="FBZ43" s="3">
        <v>9.8699999999999992</v>
      </c>
      <c r="FCA43" s="3">
        <v>10.34</v>
      </c>
      <c r="FCB43" s="3">
        <v>9.36</v>
      </c>
      <c r="FCC43" s="3">
        <v>10.36</v>
      </c>
      <c r="FCD43" s="3">
        <v>10.02</v>
      </c>
      <c r="FCE43" s="3">
        <v>10.23</v>
      </c>
      <c r="FCF43" s="3">
        <v>15.63</v>
      </c>
      <c r="FCG43" s="3">
        <v>10.71</v>
      </c>
      <c r="FCH43" s="3">
        <v>9.56</v>
      </c>
      <c r="FCI43" s="3">
        <v>12.27</v>
      </c>
      <c r="FCJ43" s="3">
        <v>25.39</v>
      </c>
      <c r="FCK43" s="3">
        <v>12.83</v>
      </c>
      <c r="FCL43" s="3">
        <v>10.94</v>
      </c>
      <c r="FCM43" s="3">
        <v>9.41</v>
      </c>
      <c r="FCN43" s="3">
        <v>11.96</v>
      </c>
      <c r="FCO43" s="3" t="s">
        <v>5</v>
      </c>
      <c r="FCP43" s="3">
        <v>13.12</v>
      </c>
      <c r="FCQ43" s="3">
        <v>11.87</v>
      </c>
      <c r="FCR43" s="3" t="s">
        <v>5</v>
      </c>
      <c r="FCS43" s="3">
        <v>10.72</v>
      </c>
      <c r="FCT43" s="3">
        <v>16.739999999999998</v>
      </c>
      <c r="FCU43" s="3">
        <v>12.49</v>
      </c>
      <c r="FCV43" s="3">
        <v>13.73</v>
      </c>
      <c r="FCW43" s="3">
        <v>13.71</v>
      </c>
      <c r="FCX43" s="3">
        <v>12.5</v>
      </c>
      <c r="FCY43" s="3">
        <v>11.93</v>
      </c>
      <c r="FCZ43" s="3">
        <v>12.25</v>
      </c>
      <c r="FDA43" s="3">
        <v>11.09</v>
      </c>
      <c r="FDB43" s="3">
        <v>12.83</v>
      </c>
      <c r="FDC43" s="3">
        <v>11.87</v>
      </c>
      <c r="FDD43" s="3">
        <v>11.25</v>
      </c>
      <c r="FDE43" s="3">
        <v>11.21</v>
      </c>
      <c r="FDF43" s="3">
        <v>9.7899999999999991</v>
      </c>
      <c r="FDG43" s="3">
        <v>14.68</v>
      </c>
      <c r="FDH43" s="3">
        <v>12.01</v>
      </c>
      <c r="FDI43" s="3">
        <v>11.68</v>
      </c>
      <c r="FDJ43" s="3">
        <v>14.59</v>
      </c>
      <c r="FDK43" s="3">
        <v>11.44</v>
      </c>
      <c r="FDL43" s="3">
        <v>11.32</v>
      </c>
      <c r="FDM43" s="3">
        <v>11.21</v>
      </c>
      <c r="FDN43" s="3">
        <v>12.03</v>
      </c>
      <c r="FDO43" s="3">
        <v>9.7899999999999991</v>
      </c>
      <c r="FDP43" s="3">
        <v>10.39</v>
      </c>
      <c r="FDQ43" s="3" t="s">
        <v>5</v>
      </c>
      <c r="FDR43" s="3">
        <v>10.3</v>
      </c>
      <c r="FDS43" s="3">
        <v>11.35</v>
      </c>
      <c r="FDT43" s="3">
        <v>8.9700000000000006</v>
      </c>
      <c r="FDU43" s="3">
        <v>11.26</v>
      </c>
      <c r="FDV43" s="3">
        <v>10.47</v>
      </c>
      <c r="FDW43" s="3">
        <v>11.66</v>
      </c>
      <c r="FDX43" s="3">
        <v>10.87</v>
      </c>
      <c r="FDY43" s="3">
        <v>10.25</v>
      </c>
      <c r="FDZ43" s="3">
        <v>14.15</v>
      </c>
      <c r="FEA43" s="3">
        <v>12.39</v>
      </c>
      <c r="FEB43" s="3">
        <v>11.87</v>
      </c>
      <c r="FEC43" s="3">
        <v>10.01</v>
      </c>
      <c r="FED43" s="3">
        <v>12.28</v>
      </c>
      <c r="FEE43" s="3">
        <v>9.6</v>
      </c>
      <c r="FEF43" s="3">
        <v>9.25</v>
      </c>
      <c r="FEG43" s="3">
        <v>10.87</v>
      </c>
      <c r="FEH43" s="3">
        <v>10.94</v>
      </c>
      <c r="FEI43" s="3">
        <v>10.97</v>
      </c>
      <c r="FEJ43" s="3">
        <v>9.33</v>
      </c>
      <c r="FEK43" s="3">
        <v>8.68</v>
      </c>
      <c r="FEL43" s="3">
        <v>12.68</v>
      </c>
      <c r="FEM43" s="3">
        <v>9.74</v>
      </c>
      <c r="FEN43" s="3">
        <v>13.75</v>
      </c>
      <c r="FEO43" s="3">
        <v>13.54</v>
      </c>
      <c r="FEP43" s="3">
        <v>11.45</v>
      </c>
      <c r="FEQ43" s="3">
        <v>12.52</v>
      </c>
      <c r="FER43" s="3">
        <v>8.6999999999999993</v>
      </c>
      <c r="FES43" s="3">
        <v>9.85</v>
      </c>
      <c r="FET43" s="3">
        <v>16.18</v>
      </c>
      <c r="FEU43" s="3">
        <v>15.12</v>
      </c>
      <c r="FEV43" s="3">
        <v>10.39</v>
      </c>
      <c r="FEW43" s="3">
        <v>11.36</v>
      </c>
      <c r="FEX43" s="3">
        <v>17.239999999999998</v>
      </c>
      <c r="FEY43" s="3">
        <v>13.13</v>
      </c>
      <c r="FEZ43" s="3">
        <v>10.72</v>
      </c>
      <c r="FFA43" s="3">
        <v>11.68</v>
      </c>
      <c r="FFB43" s="3">
        <v>9.68</v>
      </c>
      <c r="FFC43" s="3">
        <v>13.17</v>
      </c>
      <c r="FFD43" s="3">
        <v>9.8699999999999992</v>
      </c>
      <c r="FFE43" s="3">
        <v>10.25</v>
      </c>
      <c r="FFF43" s="3">
        <v>10.96</v>
      </c>
      <c r="FFG43" s="3">
        <v>16.3</v>
      </c>
      <c r="FFH43" s="3">
        <v>19.37</v>
      </c>
      <c r="FFI43" s="3">
        <v>15.49</v>
      </c>
      <c r="FFJ43" s="3">
        <v>7.97</v>
      </c>
      <c r="FFK43" s="3">
        <v>13.56</v>
      </c>
      <c r="FFL43" s="3">
        <v>10.28</v>
      </c>
      <c r="FFM43" s="3">
        <v>12.02</v>
      </c>
      <c r="FFN43" s="3">
        <v>10.029999999999999</v>
      </c>
      <c r="FFO43" s="3">
        <v>9.15</v>
      </c>
      <c r="FFP43" s="3">
        <v>10.74</v>
      </c>
      <c r="FFQ43" s="3">
        <v>11.67</v>
      </c>
      <c r="FFR43" s="3">
        <v>11.2</v>
      </c>
      <c r="FFS43" s="3">
        <v>9.75</v>
      </c>
      <c r="FFT43" s="3">
        <v>9.25</v>
      </c>
      <c r="FFU43" s="3">
        <v>11.48</v>
      </c>
      <c r="FFV43" s="3">
        <v>18.03</v>
      </c>
      <c r="FFW43" s="3">
        <v>12.15</v>
      </c>
      <c r="FFX43" s="3">
        <v>11.76</v>
      </c>
      <c r="FFY43" s="3">
        <v>9.9499999999999993</v>
      </c>
      <c r="FFZ43" s="3">
        <v>14.65</v>
      </c>
      <c r="FGA43" s="3">
        <v>10.06</v>
      </c>
      <c r="FGB43" s="3">
        <v>12.87</v>
      </c>
      <c r="FGC43" s="3">
        <v>18.3</v>
      </c>
      <c r="FGD43" s="3">
        <v>10.74</v>
      </c>
      <c r="FGE43" s="3">
        <v>7.76</v>
      </c>
      <c r="FGF43" s="3">
        <v>15.51</v>
      </c>
      <c r="FGG43" s="3">
        <v>11.42</v>
      </c>
      <c r="FGH43" s="3">
        <v>11.63</v>
      </c>
      <c r="FGI43" s="3">
        <v>9.3000000000000007</v>
      </c>
      <c r="FGJ43" s="3">
        <v>21.61</v>
      </c>
      <c r="FGK43" s="3">
        <v>12.83</v>
      </c>
      <c r="FGL43" s="3">
        <v>16.36</v>
      </c>
      <c r="FGM43" s="3">
        <v>10.73</v>
      </c>
      <c r="FGN43" s="3">
        <v>15.36</v>
      </c>
      <c r="FGO43" s="3">
        <v>10.77</v>
      </c>
      <c r="FGP43" s="3">
        <v>11.9</v>
      </c>
      <c r="FGQ43" s="3">
        <v>11.26</v>
      </c>
      <c r="FGR43" s="3">
        <v>12.21</v>
      </c>
      <c r="FGS43" s="3">
        <v>15.26</v>
      </c>
      <c r="FGT43" s="3">
        <v>16.16</v>
      </c>
      <c r="FGU43" s="3">
        <v>11.79</v>
      </c>
      <c r="FGV43" s="3">
        <v>11.29</v>
      </c>
      <c r="FGW43" s="3">
        <v>16.89</v>
      </c>
      <c r="FGX43" s="3">
        <v>10.74</v>
      </c>
      <c r="FGY43" s="3">
        <v>12.76</v>
      </c>
      <c r="FGZ43" s="3">
        <v>14.99</v>
      </c>
      <c r="FHA43" s="3">
        <v>10.76</v>
      </c>
      <c r="FHB43" s="3">
        <v>11.89</v>
      </c>
      <c r="FHC43" s="3">
        <v>12.59</v>
      </c>
      <c r="FHD43" s="3">
        <v>9.32</v>
      </c>
      <c r="FHE43" s="3">
        <v>8.81</v>
      </c>
      <c r="FHF43" s="3">
        <v>9.4499999999999993</v>
      </c>
      <c r="FHG43" s="3">
        <v>12</v>
      </c>
      <c r="FHH43" s="3">
        <v>8.42</v>
      </c>
      <c r="FHI43" s="3">
        <v>9.7100000000000009</v>
      </c>
      <c r="FHJ43" s="3">
        <v>9.92</v>
      </c>
      <c r="FHK43" s="3">
        <v>16.09</v>
      </c>
      <c r="FHL43" s="3">
        <v>14.68</v>
      </c>
      <c r="FHM43" s="3">
        <v>12.78</v>
      </c>
      <c r="FHN43" s="3">
        <v>8.89</v>
      </c>
      <c r="FHO43" s="3">
        <v>10.48</v>
      </c>
      <c r="FHP43" s="3">
        <v>11.17</v>
      </c>
      <c r="FHQ43" s="3">
        <v>13.4</v>
      </c>
      <c r="FHR43" s="3">
        <v>11.6</v>
      </c>
      <c r="FHS43" s="3">
        <v>9.94</v>
      </c>
      <c r="FHT43" s="3">
        <v>9.8000000000000007</v>
      </c>
      <c r="FHU43" s="3">
        <v>20.86</v>
      </c>
      <c r="FHV43" s="3">
        <v>9.3800000000000008</v>
      </c>
      <c r="FHW43" s="3">
        <v>11.09</v>
      </c>
      <c r="FHX43" s="3">
        <v>9.41</v>
      </c>
      <c r="FHY43" s="3">
        <v>11.46</v>
      </c>
      <c r="FHZ43" s="3" t="s">
        <v>5</v>
      </c>
      <c r="FIA43" s="3">
        <v>8.7799999999999994</v>
      </c>
      <c r="FIB43" s="3">
        <v>8.75</v>
      </c>
      <c r="FIC43" s="3">
        <v>15.01</v>
      </c>
      <c r="FID43" s="3">
        <v>17.329999999999998</v>
      </c>
      <c r="FIE43" s="3">
        <v>9.8699999999999992</v>
      </c>
      <c r="FIF43" s="3">
        <v>8.73</v>
      </c>
      <c r="FIG43" s="3">
        <v>12.31</v>
      </c>
      <c r="FIH43" s="3">
        <v>14.07</v>
      </c>
      <c r="FII43" s="3">
        <v>11.26</v>
      </c>
      <c r="FIJ43" s="3">
        <v>11.25</v>
      </c>
      <c r="FIK43" s="3">
        <v>14.7</v>
      </c>
      <c r="FIL43" s="3">
        <v>18.850000000000001</v>
      </c>
      <c r="FIM43" s="3">
        <v>14.64</v>
      </c>
      <c r="FIN43" s="3">
        <v>13.92</v>
      </c>
      <c r="FIO43" s="3">
        <v>13.94</v>
      </c>
      <c r="FIP43" s="3" t="s">
        <v>5</v>
      </c>
      <c r="FIQ43" s="3">
        <v>17.97</v>
      </c>
      <c r="FIR43" s="3">
        <v>30.43</v>
      </c>
      <c r="FIS43" s="3">
        <v>9.1199999999999992</v>
      </c>
      <c r="FIT43" s="3" t="s">
        <v>5</v>
      </c>
      <c r="FIU43" s="3" t="s">
        <v>5</v>
      </c>
      <c r="FIV43" s="3">
        <v>7.7</v>
      </c>
      <c r="FIW43" s="3">
        <v>21.12</v>
      </c>
      <c r="FIX43" s="3">
        <v>16.43</v>
      </c>
      <c r="FIY43" s="3">
        <v>10.83</v>
      </c>
      <c r="FIZ43" s="3">
        <v>34.94</v>
      </c>
      <c r="FJA43" s="3">
        <v>19.3</v>
      </c>
      <c r="FJB43" s="3">
        <v>19.66</v>
      </c>
      <c r="FJC43" s="3">
        <v>13.14</v>
      </c>
      <c r="FJD43" s="3">
        <v>10.36</v>
      </c>
      <c r="FJE43" s="3">
        <v>12.83</v>
      </c>
      <c r="FJF43" s="3" t="s">
        <v>5</v>
      </c>
      <c r="FJG43" s="3" t="s">
        <v>5</v>
      </c>
      <c r="FJH43" s="3">
        <v>11.56</v>
      </c>
      <c r="FJI43" s="3">
        <v>9.9</v>
      </c>
      <c r="FJJ43" s="3" t="s">
        <v>5</v>
      </c>
      <c r="FJK43" s="3">
        <v>10.210000000000001</v>
      </c>
      <c r="FJL43" s="3">
        <v>13.66</v>
      </c>
      <c r="FJM43" s="3">
        <v>65.84</v>
      </c>
      <c r="FJN43" s="3">
        <v>10.98</v>
      </c>
      <c r="FJO43" s="3" t="s">
        <v>5</v>
      </c>
      <c r="FJP43" s="3">
        <v>9.6199999999999992</v>
      </c>
      <c r="FJQ43" s="3">
        <v>12.29</v>
      </c>
      <c r="FJR43" s="3">
        <v>12.07</v>
      </c>
      <c r="FJS43" s="3" t="s">
        <v>5</v>
      </c>
      <c r="FJT43" s="3">
        <v>10.23</v>
      </c>
      <c r="FJU43" s="3">
        <v>8.9700000000000006</v>
      </c>
      <c r="FJV43" s="3">
        <v>14.82</v>
      </c>
      <c r="FJW43" s="3">
        <v>20.6</v>
      </c>
      <c r="FJX43" s="3">
        <v>18.64</v>
      </c>
      <c r="FJY43" s="3">
        <v>96.1</v>
      </c>
      <c r="FJZ43" s="3">
        <v>9.24</v>
      </c>
      <c r="FKA43" s="3">
        <v>8.5299999999999994</v>
      </c>
      <c r="FKB43" s="3">
        <v>10.46</v>
      </c>
      <c r="FKC43" s="3">
        <v>10.42</v>
      </c>
      <c r="FKD43" s="3">
        <v>10.92</v>
      </c>
      <c r="FKE43" s="3">
        <v>8.85</v>
      </c>
      <c r="FKF43" s="3">
        <v>9.49</v>
      </c>
      <c r="FKG43" s="3">
        <v>12.89</v>
      </c>
      <c r="FKH43" s="3">
        <v>11.51</v>
      </c>
      <c r="FKI43" s="3">
        <v>12.61</v>
      </c>
      <c r="FKJ43" s="3">
        <v>9.25</v>
      </c>
      <c r="FKK43" s="3">
        <v>10.59</v>
      </c>
      <c r="FKL43" s="3">
        <v>10.5</v>
      </c>
      <c r="FKM43" s="3">
        <v>11.27</v>
      </c>
      <c r="FKN43" s="3">
        <v>14.35</v>
      </c>
      <c r="FKO43" s="3">
        <v>14.06</v>
      </c>
      <c r="FKP43" s="3">
        <v>10.49</v>
      </c>
      <c r="FKQ43" s="3" t="s">
        <v>5</v>
      </c>
      <c r="FKR43" s="3">
        <v>8.89</v>
      </c>
      <c r="FKS43" s="3">
        <v>16.829999999999998</v>
      </c>
      <c r="FKT43" s="3">
        <v>13.5</v>
      </c>
      <c r="FKU43" s="3">
        <v>8.56</v>
      </c>
      <c r="FKV43" s="3">
        <v>10.37</v>
      </c>
      <c r="FKW43" s="3">
        <v>9.6300000000000008</v>
      </c>
      <c r="FKX43" s="3">
        <v>9.59</v>
      </c>
      <c r="FKY43" s="3">
        <v>11.97</v>
      </c>
      <c r="FKZ43" s="3">
        <v>12.32</v>
      </c>
      <c r="FLA43" s="3">
        <v>26.43</v>
      </c>
      <c r="FLB43" s="3">
        <v>12.77</v>
      </c>
      <c r="FLC43" s="3">
        <v>12.09</v>
      </c>
      <c r="FLD43" s="3">
        <v>21.32</v>
      </c>
      <c r="FLE43" s="3">
        <v>21.52</v>
      </c>
      <c r="FLF43" s="3">
        <v>13.21</v>
      </c>
      <c r="FLG43" s="3">
        <v>19.72</v>
      </c>
      <c r="FLH43" s="3">
        <v>12.73</v>
      </c>
      <c r="FLI43" s="3">
        <v>9.34</v>
      </c>
      <c r="FLJ43" s="3">
        <v>13.88</v>
      </c>
      <c r="FLK43" s="3">
        <v>10.74</v>
      </c>
      <c r="FLL43" s="3">
        <v>8.5399999999999991</v>
      </c>
      <c r="FLM43" s="3">
        <v>10.85</v>
      </c>
      <c r="FLN43" s="3">
        <v>96.16</v>
      </c>
      <c r="FLO43" s="3">
        <v>11.04</v>
      </c>
      <c r="FLP43" s="3">
        <v>9.67</v>
      </c>
      <c r="FLQ43" s="3" t="s">
        <v>5</v>
      </c>
      <c r="FLR43" s="3">
        <v>8.7100000000000009</v>
      </c>
      <c r="FLS43" s="3">
        <v>8.11</v>
      </c>
      <c r="FLT43" s="3">
        <v>12.08</v>
      </c>
      <c r="FLU43" s="3">
        <v>10.98</v>
      </c>
      <c r="FLV43" s="3">
        <v>20.8</v>
      </c>
      <c r="FLW43" s="3">
        <v>10.220000000000001</v>
      </c>
      <c r="FLX43" s="3">
        <v>12.42</v>
      </c>
      <c r="FLY43" s="3">
        <v>9.83</v>
      </c>
      <c r="FLZ43" s="3">
        <v>10.66</v>
      </c>
      <c r="FMA43" s="3">
        <v>10.49</v>
      </c>
      <c r="FMB43" s="3">
        <v>10.57</v>
      </c>
      <c r="FMC43" s="3">
        <v>9.93</v>
      </c>
      <c r="FMD43" s="3">
        <v>12.74</v>
      </c>
      <c r="FME43" s="3">
        <v>10.029999999999999</v>
      </c>
      <c r="FMF43" s="3">
        <v>11.57</v>
      </c>
      <c r="FMG43" s="3">
        <v>11.93</v>
      </c>
      <c r="FMH43" s="3">
        <v>10.86</v>
      </c>
      <c r="FMI43" s="3">
        <v>10.01</v>
      </c>
      <c r="FMJ43" s="3">
        <v>10.01</v>
      </c>
      <c r="FMK43" s="3">
        <v>10.06</v>
      </c>
      <c r="FML43" s="3">
        <v>11.26</v>
      </c>
      <c r="FMM43" s="3">
        <v>8.2200000000000006</v>
      </c>
      <c r="FMN43" s="3">
        <v>9.02</v>
      </c>
      <c r="FMO43" s="3">
        <v>10.36</v>
      </c>
      <c r="FMP43" s="3">
        <v>12.76</v>
      </c>
      <c r="FMQ43" s="3">
        <v>11.3</v>
      </c>
      <c r="FMR43" s="3">
        <v>11.13</v>
      </c>
      <c r="FMS43" s="3">
        <v>7.3</v>
      </c>
      <c r="FMT43" s="3">
        <v>10.88</v>
      </c>
      <c r="FMU43" s="3">
        <v>11.18</v>
      </c>
      <c r="FMV43" s="3">
        <v>9.3000000000000007</v>
      </c>
      <c r="FMW43" s="3">
        <v>10.86</v>
      </c>
      <c r="FMX43" s="3">
        <v>10.81</v>
      </c>
      <c r="FMY43" s="3">
        <v>13.26</v>
      </c>
      <c r="FMZ43" s="3">
        <v>10.33</v>
      </c>
      <c r="FNA43" s="3">
        <v>9.56</v>
      </c>
      <c r="FNB43" s="3">
        <v>9.58</v>
      </c>
      <c r="FNC43" s="3">
        <v>5.48</v>
      </c>
      <c r="FND43" s="3">
        <v>10.92</v>
      </c>
      <c r="FNE43" s="3">
        <v>9.1300000000000008</v>
      </c>
      <c r="FNF43" s="3">
        <v>10.18</v>
      </c>
      <c r="FNG43" s="3">
        <v>8.74</v>
      </c>
      <c r="FNH43" s="3">
        <v>11.53</v>
      </c>
      <c r="FNI43" s="3">
        <v>8.14</v>
      </c>
      <c r="FNJ43" s="3">
        <v>9.4</v>
      </c>
      <c r="FNK43" s="3">
        <v>11.17</v>
      </c>
      <c r="FNL43" s="3" t="s">
        <v>5</v>
      </c>
      <c r="FNM43" s="3">
        <v>12.03</v>
      </c>
      <c r="FNN43" s="3">
        <v>10.98</v>
      </c>
      <c r="FNO43" s="3">
        <v>12.59</v>
      </c>
      <c r="FNP43" s="3">
        <v>8.99</v>
      </c>
      <c r="FNQ43" s="3">
        <v>10.53</v>
      </c>
      <c r="FNR43" s="3">
        <v>11.16</v>
      </c>
      <c r="FNS43" s="3">
        <v>8.7200000000000006</v>
      </c>
      <c r="FNT43" s="3">
        <v>10.1</v>
      </c>
      <c r="FNU43" s="3">
        <v>11.3</v>
      </c>
      <c r="FNV43" s="3">
        <v>10.6</v>
      </c>
      <c r="FNW43" s="3">
        <v>12.26</v>
      </c>
      <c r="FNX43" s="3" t="s">
        <v>5</v>
      </c>
      <c r="FNY43" s="3">
        <v>12.56</v>
      </c>
      <c r="FNZ43" s="3">
        <v>10.66</v>
      </c>
      <c r="FOA43" s="3">
        <v>7.18</v>
      </c>
      <c r="FOB43" s="3">
        <v>9.49</v>
      </c>
      <c r="FOC43" s="3">
        <v>9.15</v>
      </c>
      <c r="FOD43" s="3">
        <v>26.85</v>
      </c>
      <c r="FOE43" s="3">
        <v>8.92</v>
      </c>
      <c r="FOF43" s="3">
        <v>9.93</v>
      </c>
      <c r="FOG43" s="3">
        <v>10.58</v>
      </c>
      <c r="FOH43" s="3">
        <v>12.86</v>
      </c>
      <c r="FOI43" s="3">
        <v>8.34</v>
      </c>
      <c r="FOJ43" s="3">
        <v>82.7</v>
      </c>
      <c r="FOK43" s="3">
        <v>12.4</v>
      </c>
      <c r="FOL43" s="3">
        <v>9.66</v>
      </c>
      <c r="FOM43" s="3">
        <v>8.33</v>
      </c>
      <c r="FON43" s="3">
        <v>49.68</v>
      </c>
      <c r="FOO43" s="3">
        <v>11.18</v>
      </c>
      <c r="FOP43" s="3">
        <v>11.7</v>
      </c>
      <c r="FOQ43" s="3">
        <v>9.36</v>
      </c>
      <c r="FOR43" s="3">
        <v>14.1</v>
      </c>
      <c r="FOS43" s="3">
        <v>9.5299999999999994</v>
      </c>
      <c r="FOT43" s="3">
        <v>13.55</v>
      </c>
      <c r="FOU43" s="3">
        <v>14.85</v>
      </c>
      <c r="FOV43" s="3">
        <v>10.35</v>
      </c>
      <c r="FOW43" s="3">
        <v>11.74</v>
      </c>
      <c r="FOX43" s="3">
        <v>12.63</v>
      </c>
      <c r="FOY43" s="3">
        <v>13.56</v>
      </c>
      <c r="FOZ43" s="3">
        <v>11.38</v>
      </c>
      <c r="FPA43" s="3">
        <v>10.25</v>
      </c>
      <c r="FPB43" s="3">
        <v>13.65</v>
      </c>
      <c r="FPC43" s="3">
        <v>9.24</v>
      </c>
      <c r="FPD43" s="3">
        <v>10.199999999999999</v>
      </c>
      <c r="FPE43" s="3">
        <v>15.05</v>
      </c>
      <c r="FPF43" s="3">
        <v>13.92</v>
      </c>
      <c r="FPG43" s="3">
        <v>10.82</v>
      </c>
      <c r="FPH43" s="3">
        <v>10.62</v>
      </c>
      <c r="FPI43" s="3">
        <v>8.91</v>
      </c>
      <c r="FPJ43" s="3">
        <v>13.71</v>
      </c>
      <c r="FPK43" s="3">
        <v>12.22</v>
      </c>
      <c r="FPL43" s="3">
        <v>10.45</v>
      </c>
      <c r="FPM43" s="3">
        <v>8.31</v>
      </c>
      <c r="FPN43" s="3">
        <v>9.51</v>
      </c>
      <c r="FPO43" s="3">
        <v>11.17</v>
      </c>
      <c r="FPP43" s="3">
        <v>10.82</v>
      </c>
      <c r="FPQ43" s="3">
        <v>11.78</v>
      </c>
      <c r="FPR43" s="3">
        <v>9.36</v>
      </c>
      <c r="FPS43" s="3">
        <v>8.3800000000000008</v>
      </c>
      <c r="FPT43" s="3">
        <v>8.0399999999999991</v>
      </c>
      <c r="FPU43" s="3">
        <v>8.59</v>
      </c>
      <c r="FPV43" s="3">
        <v>10.55</v>
      </c>
      <c r="FPW43" s="3">
        <v>9.7899999999999991</v>
      </c>
      <c r="FPX43" s="3">
        <v>9.81</v>
      </c>
      <c r="FPY43" s="3">
        <v>8.58</v>
      </c>
      <c r="FPZ43" s="3">
        <v>12.18</v>
      </c>
      <c r="FQA43" s="3">
        <v>9.86</v>
      </c>
      <c r="FQB43" s="3">
        <v>11.11</v>
      </c>
      <c r="FQC43" s="3">
        <v>11.01</v>
      </c>
      <c r="FQD43" s="3">
        <v>6.41</v>
      </c>
      <c r="FQE43" s="3">
        <v>8.7200000000000006</v>
      </c>
      <c r="FQF43" s="3">
        <v>10.99</v>
      </c>
      <c r="FQG43" s="3">
        <v>11.04</v>
      </c>
      <c r="FQH43" s="3">
        <v>11.74</v>
      </c>
      <c r="FQI43" s="3">
        <v>10.6</v>
      </c>
      <c r="FQJ43" s="3">
        <v>10.16</v>
      </c>
      <c r="FQK43" s="3">
        <v>16.739999999999998</v>
      </c>
      <c r="FQL43" s="3">
        <v>10.28</v>
      </c>
      <c r="FQM43" s="3">
        <v>23.08</v>
      </c>
      <c r="FQN43" s="3">
        <v>13.32</v>
      </c>
      <c r="FQO43" s="3">
        <v>9.14</v>
      </c>
      <c r="FQP43" s="3">
        <v>9.68</v>
      </c>
      <c r="FQQ43" s="3">
        <v>10.050000000000001</v>
      </c>
      <c r="FQR43" s="3">
        <v>12.98</v>
      </c>
      <c r="FQS43" s="3">
        <v>8.73</v>
      </c>
      <c r="FQT43" s="3">
        <v>16.14</v>
      </c>
      <c r="FQU43" s="3">
        <v>16.399999999999999</v>
      </c>
      <c r="FQV43" s="3">
        <v>10.59</v>
      </c>
      <c r="FQW43" s="3">
        <v>9.2899999999999991</v>
      </c>
      <c r="FQX43" s="3">
        <v>11.14</v>
      </c>
      <c r="FQY43" s="3">
        <v>9.7899999999999991</v>
      </c>
      <c r="FQZ43" s="3">
        <v>11.93</v>
      </c>
      <c r="FRA43" s="3">
        <v>9.6300000000000008</v>
      </c>
      <c r="FRB43" s="3">
        <v>14.82</v>
      </c>
      <c r="FRC43" s="3">
        <v>7.87</v>
      </c>
      <c r="FRD43" s="3">
        <v>9.65</v>
      </c>
      <c r="FRE43" s="3">
        <v>22.57</v>
      </c>
      <c r="FRF43" s="3">
        <v>10.33</v>
      </c>
      <c r="FRG43" s="3">
        <v>18.649999999999999</v>
      </c>
      <c r="FRH43" s="3">
        <v>11.78</v>
      </c>
      <c r="FRI43" s="3">
        <v>9.2899999999999991</v>
      </c>
      <c r="FRJ43" s="3">
        <v>9.14</v>
      </c>
      <c r="FRK43" s="3">
        <v>9.8000000000000007</v>
      </c>
      <c r="FRL43" s="3">
        <v>10.029999999999999</v>
      </c>
      <c r="FRM43" s="3">
        <v>15.33</v>
      </c>
      <c r="FRN43" s="3">
        <v>13.43</v>
      </c>
      <c r="FRO43" s="3">
        <v>12.69</v>
      </c>
      <c r="FRP43" s="3">
        <v>8.7899999999999991</v>
      </c>
      <c r="FRQ43" s="3">
        <v>18.63</v>
      </c>
      <c r="FRR43" s="3">
        <v>14.93</v>
      </c>
      <c r="FRS43" s="3">
        <v>9.67</v>
      </c>
      <c r="FRT43" s="3">
        <v>14.18</v>
      </c>
      <c r="FRU43" s="3">
        <v>10.28</v>
      </c>
      <c r="FRV43" s="3">
        <v>57.12</v>
      </c>
      <c r="FRW43" s="3">
        <v>11.64</v>
      </c>
      <c r="FRX43" s="3">
        <v>8.5</v>
      </c>
      <c r="FRY43" s="3">
        <v>11.22</v>
      </c>
      <c r="FRZ43" s="3">
        <v>11.86</v>
      </c>
      <c r="FSA43" s="3">
        <v>14.59</v>
      </c>
      <c r="FSB43" s="3">
        <v>14.14</v>
      </c>
      <c r="FSC43" s="3">
        <v>14.43</v>
      </c>
      <c r="FSD43" s="3">
        <v>13.08</v>
      </c>
      <c r="FSE43" s="3">
        <v>11.31</v>
      </c>
      <c r="FSF43" s="3">
        <v>9.66</v>
      </c>
      <c r="FSG43" s="3">
        <v>8.9499999999999993</v>
      </c>
      <c r="FSH43" s="3">
        <v>9.34</v>
      </c>
      <c r="FSI43" s="3">
        <v>8.2799999999999994</v>
      </c>
      <c r="FSJ43" s="3">
        <v>9.2100000000000009</v>
      </c>
      <c r="FSK43" s="3">
        <v>12.69</v>
      </c>
      <c r="FSL43" s="3">
        <v>10.83</v>
      </c>
      <c r="FSM43" s="3">
        <v>17.739999999999998</v>
      </c>
      <c r="FSN43" s="3">
        <v>11.37</v>
      </c>
      <c r="FSO43" s="3">
        <v>11.19</v>
      </c>
      <c r="FSP43" s="3">
        <v>10.39</v>
      </c>
      <c r="FSQ43" s="3">
        <v>11.51</v>
      </c>
      <c r="FSR43" s="3">
        <v>9.48</v>
      </c>
      <c r="FSS43" s="3">
        <v>20.329999999999998</v>
      </c>
      <c r="FST43" s="3">
        <v>12</v>
      </c>
      <c r="FSU43" s="3">
        <v>11.68</v>
      </c>
      <c r="FSV43" s="3">
        <v>9.86</v>
      </c>
      <c r="FSW43" s="3">
        <v>12.21</v>
      </c>
      <c r="FSX43" s="3">
        <v>16.88</v>
      </c>
      <c r="FSY43" s="3">
        <v>9.76</v>
      </c>
      <c r="FSZ43" s="3">
        <v>9.02</v>
      </c>
      <c r="FTA43" s="3">
        <v>17.850000000000001</v>
      </c>
      <c r="FTB43" s="3">
        <v>9.9499999999999993</v>
      </c>
      <c r="FTC43" s="3">
        <v>10.68</v>
      </c>
      <c r="FTD43" s="3">
        <v>8.58</v>
      </c>
      <c r="FTE43" s="3">
        <v>8.69</v>
      </c>
      <c r="FTF43" s="3">
        <v>9.57</v>
      </c>
      <c r="FTG43" s="3">
        <v>9.2200000000000006</v>
      </c>
      <c r="FTH43" s="3">
        <v>12.14</v>
      </c>
      <c r="FTI43" s="3">
        <v>8.5</v>
      </c>
      <c r="FTJ43" s="3">
        <v>29.09</v>
      </c>
      <c r="FTK43" s="3">
        <v>9.73</v>
      </c>
      <c r="FTL43" s="3">
        <v>9.24</v>
      </c>
      <c r="FTM43" s="3">
        <v>14.19</v>
      </c>
      <c r="FTN43" s="3">
        <v>10.3</v>
      </c>
      <c r="FTO43" s="3">
        <v>10.42</v>
      </c>
      <c r="FTP43" s="3">
        <v>10.81</v>
      </c>
      <c r="FTQ43" s="3">
        <v>8.89</v>
      </c>
      <c r="FTR43" s="3">
        <v>12.37</v>
      </c>
      <c r="FTS43" s="3">
        <v>9.6999999999999993</v>
      </c>
      <c r="FTT43" s="3">
        <v>85.24</v>
      </c>
      <c r="FTU43" s="3">
        <v>9.2200000000000006</v>
      </c>
      <c r="FTV43" s="3">
        <v>11.24</v>
      </c>
      <c r="FTW43" s="3">
        <v>11.53</v>
      </c>
      <c r="FTX43" s="3">
        <v>8.86</v>
      </c>
      <c r="FTY43" s="3">
        <v>9.77</v>
      </c>
      <c r="FTZ43" s="3">
        <v>15.35</v>
      </c>
      <c r="FUA43" s="3">
        <v>11.87</v>
      </c>
      <c r="FUB43" s="3">
        <v>9.25</v>
      </c>
      <c r="FUC43" s="3">
        <v>18.2</v>
      </c>
      <c r="FUD43" s="3">
        <v>9.84</v>
      </c>
      <c r="FUE43" s="3">
        <v>12.25</v>
      </c>
      <c r="FUF43" s="3">
        <v>7.89</v>
      </c>
      <c r="FUG43" s="3">
        <v>11.41</v>
      </c>
      <c r="FUH43" s="3">
        <v>9.91</v>
      </c>
      <c r="FUI43" s="3" t="s">
        <v>5</v>
      </c>
      <c r="FUJ43" s="3">
        <v>11.11</v>
      </c>
      <c r="FUK43" s="3">
        <v>10.26</v>
      </c>
      <c r="FUL43" s="3">
        <v>9.73</v>
      </c>
      <c r="FUM43" s="3">
        <v>17.989999999999998</v>
      </c>
      <c r="FUN43" s="3">
        <v>10.130000000000001</v>
      </c>
      <c r="FUO43" s="3">
        <v>9.6300000000000008</v>
      </c>
      <c r="FUP43" s="3">
        <v>14.81</v>
      </c>
      <c r="FUQ43" s="3">
        <v>13.13</v>
      </c>
      <c r="FUR43" s="3">
        <v>7.87</v>
      </c>
      <c r="FUS43" s="3">
        <v>9.25</v>
      </c>
      <c r="FUT43" s="3">
        <v>8.73</v>
      </c>
      <c r="FUU43" s="3">
        <v>8.94</v>
      </c>
      <c r="FUV43" s="3">
        <v>10.51</v>
      </c>
      <c r="FUW43" s="3">
        <v>10.34</v>
      </c>
      <c r="FUX43" s="3">
        <v>10.38</v>
      </c>
      <c r="FUY43" s="3">
        <v>11.95</v>
      </c>
      <c r="FUZ43" s="3">
        <v>11.24</v>
      </c>
      <c r="FVA43" s="3">
        <v>13.84</v>
      </c>
      <c r="FVB43" s="3">
        <v>17.79</v>
      </c>
      <c r="FVC43" s="3">
        <v>15.16</v>
      </c>
      <c r="FVD43" s="3">
        <v>7.89</v>
      </c>
      <c r="FVE43" s="3">
        <v>10.62</v>
      </c>
      <c r="FVF43" s="3">
        <v>11.79</v>
      </c>
      <c r="FVG43" s="3">
        <v>13.59</v>
      </c>
      <c r="FVH43" s="3">
        <v>12.8</v>
      </c>
      <c r="FVI43" s="3">
        <v>11.38</v>
      </c>
      <c r="FVJ43" s="3">
        <v>8.26</v>
      </c>
      <c r="FVK43" s="3">
        <v>14.03</v>
      </c>
      <c r="FVL43" s="3">
        <v>12.38</v>
      </c>
      <c r="FVM43" s="3">
        <v>86.14</v>
      </c>
      <c r="FVN43" s="3">
        <v>15.85</v>
      </c>
      <c r="FVO43" s="3">
        <v>10.65</v>
      </c>
      <c r="FVP43" s="3">
        <v>9.3699999999999992</v>
      </c>
      <c r="FVQ43" s="3">
        <v>13.06</v>
      </c>
      <c r="FVR43" s="3">
        <v>7.95</v>
      </c>
      <c r="FVS43" s="3">
        <v>10.61</v>
      </c>
      <c r="FVT43" s="3">
        <v>9.7799999999999994</v>
      </c>
      <c r="FVU43" s="3">
        <v>7.55</v>
      </c>
      <c r="FVV43" s="3">
        <v>9.61</v>
      </c>
      <c r="FVW43" s="3">
        <v>9.41</v>
      </c>
      <c r="FVX43" s="3">
        <v>8.19</v>
      </c>
      <c r="FVY43" s="3">
        <v>9.92</v>
      </c>
      <c r="FVZ43" s="3">
        <v>10.32</v>
      </c>
      <c r="FWA43" s="3">
        <v>11.34</v>
      </c>
      <c r="FWB43" s="3">
        <v>32.5</v>
      </c>
      <c r="FWC43" s="3">
        <v>10.87</v>
      </c>
      <c r="FWD43" s="3">
        <v>9.8800000000000008</v>
      </c>
      <c r="FWE43" s="3">
        <v>8.31</v>
      </c>
      <c r="FWF43" s="3">
        <v>17.579999999999998</v>
      </c>
      <c r="FWG43" s="3">
        <v>11.91</v>
      </c>
      <c r="FWH43" s="3">
        <v>10.82</v>
      </c>
      <c r="FWI43" s="3">
        <v>10.91</v>
      </c>
      <c r="FWJ43" s="3">
        <v>14.78</v>
      </c>
      <c r="FWK43" s="3">
        <v>8.3000000000000007</v>
      </c>
      <c r="FWL43" s="3">
        <v>12.13</v>
      </c>
      <c r="FWM43" s="3">
        <v>10.09</v>
      </c>
      <c r="FWN43" s="3">
        <v>10.47</v>
      </c>
      <c r="FWO43" s="3">
        <v>9.24</v>
      </c>
      <c r="FWP43" s="3">
        <v>8.67</v>
      </c>
      <c r="FWQ43" s="3">
        <v>12.04</v>
      </c>
      <c r="FWR43" s="3">
        <v>10.210000000000001</v>
      </c>
      <c r="FWS43" s="3">
        <v>10.28</v>
      </c>
      <c r="FWT43" s="3">
        <v>3.36</v>
      </c>
      <c r="FWU43" s="3">
        <v>11.96</v>
      </c>
      <c r="FWV43" s="3">
        <v>10.86</v>
      </c>
      <c r="FWW43" s="3">
        <v>9.59</v>
      </c>
      <c r="FWX43" s="3">
        <v>11.74</v>
      </c>
      <c r="FWY43" s="3">
        <v>11.39</v>
      </c>
      <c r="FWZ43" s="3">
        <v>9.23</v>
      </c>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row>
    <row r="44" spans="1:4953" x14ac:dyDescent="0.25">
      <c r="A44">
        <v>41</v>
      </c>
      <c r="B44" s="19" t="s">
        <v>5570</v>
      </c>
      <c r="C44" s="25">
        <v>205677</v>
      </c>
      <c r="D44" t="str">
        <f t="shared" si="0"/>
        <v>2025Q2</v>
      </c>
      <c r="E44" s="3">
        <v>17.86</v>
      </c>
      <c r="F44" s="3">
        <v>25.18</v>
      </c>
      <c r="G44" s="3">
        <v>20.09</v>
      </c>
      <c r="H44" s="3" t="s">
        <v>5</v>
      </c>
      <c r="I44" s="3">
        <v>10.25</v>
      </c>
      <c r="J44" s="3">
        <v>16.059999999999999</v>
      </c>
      <c r="K44" s="3">
        <v>23.7</v>
      </c>
      <c r="L44" s="3">
        <v>13.33</v>
      </c>
      <c r="M44" s="3">
        <v>16.350000000000001</v>
      </c>
      <c r="N44" s="3">
        <v>12.64</v>
      </c>
      <c r="O44" s="3" t="s">
        <v>5</v>
      </c>
      <c r="P44" s="3" t="s">
        <v>5</v>
      </c>
      <c r="Q44" s="3" t="s">
        <v>5</v>
      </c>
      <c r="R44" s="3" t="s">
        <v>5</v>
      </c>
      <c r="S44" s="3">
        <v>27.28</v>
      </c>
      <c r="T44" s="3" t="s">
        <v>5</v>
      </c>
      <c r="U44" s="3" t="s">
        <v>5</v>
      </c>
      <c r="V44" s="3">
        <v>19.22</v>
      </c>
      <c r="W44" s="3" t="s">
        <v>5</v>
      </c>
      <c r="X44" s="3" t="s">
        <v>5</v>
      </c>
      <c r="Y44" s="3" t="s">
        <v>5</v>
      </c>
      <c r="Z44" s="3">
        <v>15.53</v>
      </c>
      <c r="AA44" s="3" t="s">
        <v>5</v>
      </c>
      <c r="AB44" s="3">
        <v>13.29</v>
      </c>
      <c r="AC44" s="3">
        <v>35.229999999999997</v>
      </c>
      <c r="AD44" s="3" t="s">
        <v>5</v>
      </c>
      <c r="AE44" s="3" t="s">
        <v>5</v>
      </c>
      <c r="AF44" s="3" t="s">
        <v>5</v>
      </c>
      <c r="AG44" s="3" t="s">
        <v>5</v>
      </c>
      <c r="AH44" s="3" t="s">
        <v>5</v>
      </c>
      <c r="AI44" s="3" t="s">
        <v>5</v>
      </c>
      <c r="AJ44" s="3">
        <v>17.98</v>
      </c>
      <c r="AK44" s="3">
        <v>17.55</v>
      </c>
      <c r="AL44" s="3">
        <v>14.37</v>
      </c>
      <c r="AM44" s="3" t="s">
        <v>5</v>
      </c>
      <c r="AN44" s="3" t="s">
        <v>5</v>
      </c>
      <c r="AO44" s="3" t="s">
        <v>5</v>
      </c>
      <c r="AP44" s="3">
        <v>11.89</v>
      </c>
      <c r="AQ44" s="3" t="s">
        <v>5</v>
      </c>
      <c r="AR44" s="3">
        <v>13.05</v>
      </c>
      <c r="AS44" s="3">
        <v>19.079999999999998</v>
      </c>
      <c r="AT44" s="3">
        <v>16.71</v>
      </c>
      <c r="AU44" s="3" t="s">
        <v>5</v>
      </c>
      <c r="AV44" s="3" t="s">
        <v>5</v>
      </c>
      <c r="AW44" s="3" t="s">
        <v>5</v>
      </c>
      <c r="AX44" s="3" t="s">
        <v>5</v>
      </c>
      <c r="AY44" s="3" t="s">
        <v>5</v>
      </c>
      <c r="AZ44" s="3" t="s">
        <v>5</v>
      </c>
      <c r="BA44" s="3" t="s">
        <v>5</v>
      </c>
      <c r="BB44" s="3" t="s">
        <v>5</v>
      </c>
      <c r="BC44" s="3">
        <v>23.25</v>
      </c>
      <c r="BD44" s="3" t="s">
        <v>5</v>
      </c>
      <c r="BE44" s="3">
        <v>11.93</v>
      </c>
      <c r="BF44" s="3" t="s">
        <v>5</v>
      </c>
      <c r="BG44" s="3" t="s">
        <v>5</v>
      </c>
      <c r="BH44" s="3" t="s">
        <v>5</v>
      </c>
      <c r="BI44" s="3" t="s">
        <v>5</v>
      </c>
      <c r="BJ44" s="3" t="s">
        <v>5</v>
      </c>
      <c r="BK44" s="3" t="s">
        <v>5</v>
      </c>
      <c r="BL44" s="3" t="s">
        <v>5</v>
      </c>
      <c r="BM44" s="3">
        <v>12.53</v>
      </c>
      <c r="BN44" s="3" t="s">
        <v>5</v>
      </c>
      <c r="BO44" s="3">
        <v>13.06</v>
      </c>
      <c r="BP44" s="3">
        <v>11.25</v>
      </c>
      <c r="BQ44" s="3" t="s">
        <v>5</v>
      </c>
      <c r="BR44" s="3" t="s">
        <v>5</v>
      </c>
      <c r="BS44" s="3" t="s">
        <v>5</v>
      </c>
      <c r="BT44" s="3">
        <v>12.06</v>
      </c>
      <c r="BU44" s="3">
        <v>16.22</v>
      </c>
      <c r="BV44" s="3">
        <v>19.23</v>
      </c>
      <c r="BW44" s="3" t="s">
        <v>5</v>
      </c>
      <c r="BX44" s="3">
        <v>15.26</v>
      </c>
      <c r="BY44" s="3" t="s">
        <v>5</v>
      </c>
      <c r="BZ44" s="3" t="s">
        <v>5</v>
      </c>
      <c r="CA44" s="3">
        <v>21.03</v>
      </c>
      <c r="CB44" s="3">
        <v>17.79</v>
      </c>
      <c r="CC44" s="3">
        <v>13.12</v>
      </c>
      <c r="CD44" s="3">
        <v>13.56</v>
      </c>
      <c r="CE44" s="3">
        <v>15.87</v>
      </c>
      <c r="CF44" s="3">
        <v>12.9</v>
      </c>
      <c r="CG44" s="3" t="s">
        <v>5</v>
      </c>
      <c r="CH44" s="3" t="s">
        <v>5</v>
      </c>
      <c r="CI44" s="3">
        <v>9.7899999999999991</v>
      </c>
      <c r="CJ44" s="3" t="s">
        <v>5</v>
      </c>
      <c r="CK44" s="3" t="s">
        <v>5</v>
      </c>
      <c r="CL44" s="3" t="s">
        <v>5</v>
      </c>
      <c r="CM44" s="3" t="s">
        <v>5</v>
      </c>
      <c r="CN44" s="3">
        <v>26.84</v>
      </c>
      <c r="CO44" s="3" t="s">
        <v>5</v>
      </c>
      <c r="CP44" s="3">
        <v>20.28</v>
      </c>
      <c r="CQ44" s="3" t="s">
        <v>5</v>
      </c>
      <c r="CR44" s="3">
        <v>20.079999999999998</v>
      </c>
      <c r="CS44" s="3" t="s">
        <v>5</v>
      </c>
      <c r="CT44" s="3" t="s">
        <v>5</v>
      </c>
      <c r="CU44" s="3">
        <v>15.62</v>
      </c>
      <c r="CV44" s="3" t="s">
        <v>5</v>
      </c>
      <c r="CW44" s="3">
        <v>14.09</v>
      </c>
      <c r="CX44" s="3">
        <v>21.77</v>
      </c>
      <c r="CY44" s="3" t="s">
        <v>5</v>
      </c>
      <c r="CZ44" s="3" t="s">
        <v>5</v>
      </c>
      <c r="DA44" s="3">
        <v>13.37</v>
      </c>
      <c r="DB44" s="3">
        <v>12.57</v>
      </c>
      <c r="DC44" s="3">
        <v>12.31</v>
      </c>
      <c r="DD44" s="3" t="s">
        <v>5</v>
      </c>
      <c r="DE44" s="3" t="s">
        <v>5</v>
      </c>
      <c r="DF44" s="3">
        <v>22.49</v>
      </c>
      <c r="DG44" s="3" t="s">
        <v>5</v>
      </c>
      <c r="DH44" s="3">
        <v>24.11</v>
      </c>
      <c r="DI44" s="3">
        <v>22.7</v>
      </c>
      <c r="DJ44" s="3">
        <v>18.149999999999999</v>
      </c>
      <c r="DK44" s="3" t="s">
        <v>5</v>
      </c>
      <c r="DL44" s="3">
        <v>14.17</v>
      </c>
      <c r="DM44" s="3" t="s">
        <v>5</v>
      </c>
      <c r="DN44" s="3">
        <v>15.86</v>
      </c>
      <c r="DO44" s="3">
        <v>12.16</v>
      </c>
      <c r="DP44" s="3">
        <v>16.309999999999999</v>
      </c>
      <c r="DQ44" s="3" t="s">
        <v>5</v>
      </c>
      <c r="DR44" s="3" t="s">
        <v>5</v>
      </c>
      <c r="DS44" s="3" t="s">
        <v>5</v>
      </c>
      <c r="DT44" s="3" t="s">
        <v>5</v>
      </c>
      <c r="DU44" s="3" t="s">
        <v>5</v>
      </c>
      <c r="DV44" s="3" t="s">
        <v>5</v>
      </c>
      <c r="DW44" s="3">
        <v>15</v>
      </c>
      <c r="DX44" s="3" t="s">
        <v>5</v>
      </c>
      <c r="DY44" s="3">
        <v>12.1</v>
      </c>
      <c r="DZ44" s="3" t="s">
        <v>5</v>
      </c>
      <c r="EA44" s="3">
        <v>12.61</v>
      </c>
      <c r="EB44" s="3">
        <v>11.93</v>
      </c>
      <c r="EC44" s="3" t="s">
        <v>5</v>
      </c>
      <c r="ED44" s="3" t="s">
        <v>5</v>
      </c>
      <c r="EE44" s="3" t="s">
        <v>5</v>
      </c>
      <c r="EF44" s="3">
        <v>11.19</v>
      </c>
      <c r="EG44" s="3" t="s">
        <v>5</v>
      </c>
      <c r="EH44" s="3">
        <v>14.72</v>
      </c>
      <c r="EI44" s="3" t="s">
        <v>5</v>
      </c>
      <c r="EJ44" s="3" t="s">
        <v>5</v>
      </c>
      <c r="EK44" s="3" t="s">
        <v>5</v>
      </c>
      <c r="EL44" s="3">
        <v>26.89</v>
      </c>
      <c r="EM44" s="3">
        <v>21.48</v>
      </c>
      <c r="EN44" s="3" t="s">
        <v>5</v>
      </c>
      <c r="EO44" s="3" t="s">
        <v>5</v>
      </c>
      <c r="EP44" s="3">
        <v>16.46</v>
      </c>
      <c r="EQ44" s="3" t="s">
        <v>5</v>
      </c>
      <c r="ER44" s="3">
        <v>12.78</v>
      </c>
      <c r="ES44" s="3">
        <v>13.14</v>
      </c>
      <c r="ET44" s="3" t="s">
        <v>5</v>
      </c>
      <c r="EU44" s="3">
        <v>13.3</v>
      </c>
      <c r="EV44" s="3" t="s">
        <v>5</v>
      </c>
      <c r="EW44" s="3">
        <v>11.32</v>
      </c>
      <c r="EX44" s="3">
        <v>30.22</v>
      </c>
      <c r="EY44" s="3" t="s">
        <v>5</v>
      </c>
      <c r="EZ44" s="3" t="s">
        <v>5</v>
      </c>
      <c r="FA44" s="3">
        <v>14.18</v>
      </c>
      <c r="FB44" s="3">
        <v>15.48</v>
      </c>
      <c r="FC44" s="3" t="s">
        <v>5</v>
      </c>
      <c r="FD44" s="3" t="s">
        <v>5</v>
      </c>
      <c r="FE44" s="3" t="s">
        <v>5</v>
      </c>
      <c r="FF44" s="3">
        <v>14.25</v>
      </c>
      <c r="FG44" s="3" t="s">
        <v>5</v>
      </c>
      <c r="FH44" s="3">
        <v>15.25</v>
      </c>
      <c r="FI44" s="3" t="s">
        <v>5</v>
      </c>
      <c r="FJ44" s="3">
        <v>11.71</v>
      </c>
      <c r="FK44" s="3">
        <v>13.78</v>
      </c>
      <c r="FL44" s="3" t="s">
        <v>5</v>
      </c>
      <c r="FM44" s="3">
        <v>19.7</v>
      </c>
      <c r="FN44" s="3">
        <v>11.84</v>
      </c>
      <c r="FO44" s="3">
        <v>11.43</v>
      </c>
      <c r="FP44" s="3" t="s">
        <v>5</v>
      </c>
      <c r="FQ44" s="3" t="s">
        <v>5</v>
      </c>
      <c r="FR44" s="3">
        <v>15.02</v>
      </c>
      <c r="FS44" s="3" t="s">
        <v>5</v>
      </c>
      <c r="FT44" s="3">
        <v>20.36</v>
      </c>
      <c r="FU44" s="3">
        <v>14.62</v>
      </c>
      <c r="FV44" s="3">
        <v>20.02</v>
      </c>
      <c r="FW44" s="3" t="s">
        <v>5</v>
      </c>
      <c r="FX44" s="3">
        <v>13.8</v>
      </c>
      <c r="FY44" s="3" t="s">
        <v>5</v>
      </c>
      <c r="FZ44" s="3">
        <v>19.739999999999998</v>
      </c>
      <c r="GA44" s="3">
        <v>14.39</v>
      </c>
      <c r="GB44" s="3" t="s">
        <v>5</v>
      </c>
      <c r="GC44" s="3" t="s">
        <v>5</v>
      </c>
      <c r="GD44" s="3" t="s">
        <v>5</v>
      </c>
      <c r="GE44" s="3" t="s">
        <v>5</v>
      </c>
      <c r="GF44" s="3">
        <v>18.739999999999998</v>
      </c>
      <c r="GG44" s="3" t="s">
        <v>5</v>
      </c>
      <c r="GH44" s="3">
        <v>15.44</v>
      </c>
      <c r="GI44" s="3">
        <v>17.93</v>
      </c>
      <c r="GJ44" s="3">
        <v>14.76</v>
      </c>
      <c r="GK44" s="3">
        <v>13.46</v>
      </c>
      <c r="GL44" s="3" t="s">
        <v>5</v>
      </c>
      <c r="GM44" s="3">
        <v>52.11</v>
      </c>
      <c r="GN44" s="3" t="s">
        <v>5</v>
      </c>
      <c r="GO44" s="3" t="s">
        <v>5</v>
      </c>
      <c r="GP44" s="3">
        <v>12.8</v>
      </c>
      <c r="GQ44" s="3" t="s">
        <v>5</v>
      </c>
      <c r="GR44" s="3" t="s">
        <v>5</v>
      </c>
      <c r="GS44" s="3">
        <v>14.64</v>
      </c>
      <c r="GT44" s="3" t="s">
        <v>5</v>
      </c>
      <c r="GU44" s="3">
        <v>12.65</v>
      </c>
      <c r="GV44" s="3">
        <v>13.7</v>
      </c>
      <c r="GW44" s="3">
        <v>17.23</v>
      </c>
      <c r="GX44" s="3" t="s">
        <v>5</v>
      </c>
      <c r="GY44" s="3">
        <v>15.65</v>
      </c>
      <c r="GZ44" s="3" t="s">
        <v>5</v>
      </c>
      <c r="HA44" s="3">
        <v>33.82</v>
      </c>
      <c r="HB44" s="3" t="s">
        <v>5</v>
      </c>
      <c r="HC44" s="3" t="s">
        <v>5</v>
      </c>
      <c r="HD44" s="3" t="s">
        <v>5</v>
      </c>
      <c r="HE44" s="3">
        <v>13.62</v>
      </c>
      <c r="HF44" s="3" t="s">
        <v>5</v>
      </c>
      <c r="HG44" s="3">
        <v>15</v>
      </c>
      <c r="HH44" s="3">
        <v>18.93</v>
      </c>
      <c r="HI44" s="3">
        <v>19.170000000000002</v>
      </c>
      <c r="HJ44" s="3" t="s">
        <v>5</v>
      </c>
      <c r="HK44" s="3" t="s">
        <v>5</v>
      </c>
      <c r="HL44" s="3" t="s">
        <v>5</v>
      </c>
      <c r="HM44" s="3" t="s">
        <v>5</v>
      </c>
      <c r="HN44" s="3" t="s">
        <v>5</v>
      </c>
      <c r="HO44" s="3" t="s">
        <v>5</v>
      </c>
      <c r="HP44" s="3">
        <v>16.57</v>
      </c>
      <c r="HQ44" s="3" t="s">
        <v>5</v>
      </c>
      <c r="HR44" s="3" t="s">
        <v>5</v>
      </c>
      <c r="HS44" s="3">
        <v>179.8</v>
      </c>
      <c r="HT44" s="3" t="s">
        <v>5</v>
      </c>
      <c r="HU44" s="3">
        <v>16.89</v>
      </c>
      <c r="HV44" s="3">
        <v>14.3</v>
      </c>
      <c r="HW44" s="3">
        <v>19.329999999999998</v>
      </c>
      <c r="HX44" s="3">
        <v>25.61</v>
      </c>
      <c r="HY44" s="3">
        <v>46.86</v>
      </c>
      <c r="HZ44" s="3">
        <v>13.37</v>
      </c>
      <c r="IA44" s="3">
        <v>179.49</v>
      </c>
      <c r="IB44" s="3">
        <v>14.75</v>
      </c>
      <c r="IC44" s="3" t="s">
        <v>5</v>
      </c>
      <c r="ID44" s="3" t="s">
        <v>5</v>
      </c>
      <c r="IE44" s="3" t="s">
        <v>5</v>
      </c>
      <c r="IF44" s="3">
        <v>17.11</v>
      </c>
      <c r="IG44" s="3">
        <v>17.989999999999998</v>
      </c>
      <c r="IH44" s="3" t="s">
        <v>5</v>
      </c>
      <c r="II44" s="3" t="s">
        <v>5</v>
      </c>
      <c r="IJ44" s="3">
        <v>28.89</v>
      </c>
      <c r="IK44" s="3">
        <v>18.079999999999998</v>
      </c>
      <c r="IL44" s="3">
        <v>12.1</v>
      </c>
      <c r="IM44" s="3">
        <v>20.09</v>
      </c>
      <c r="IN44" s="3">
        <v>15.16</v>
      </c>
      <c r="IO44" s="3">
        <v>20.16</v>
      </c>
      <c r="IP44" s="3" t="s">
        <v>5</v>
      </c>
      <c r="IQ44" s="3">
        <v>14.92</v>
      </c>
      <c r="IR44" s="3" t="s">
        <v>5</v>
      </c>
      <c r="IS44" s="3" t="s">
        <v>5</v>
      </c>
      <c r="IT44" s="3" t="s">
        <v>5</v>
      </c>
      <c r="IU44" s="3" t="s">
        <v>5</v>
      </c>
      <c r="IV44" s="3" t="s">
        <v>5</v>
      </c>
      <c r="IW44" s="3" t="s">
        <v>5</v>
      </c>
      <c r="IX44" s="3">
        <v>52.26</v>
      </c>
      <c r="IY44" s="3">
        <v>11.38</v>
      </c>
      <c r="IZ44" s="3" t="s">
        <v>5</v>
      </c>
      <c r="JA44" s="3">
        <v>19.829999999999998</v>
      </c>
      <c r="JB44" s="3">
        <v>15.39</v>
      </c>
      <c r="JC44" s="3">
        <v>19.16</v>
      </c>
      <c r="JD44" s="3">
        <v>20.61</v>
      </c>
      <c r="JE44" s="3">
        <v>35.340000000000003</v>
      </c>
      <c r="JF44" s="3" t="s">
        <v>5</v>
      </c>
      <c r="JG44" s="3">
        <v>32.22</v>
      </c>
      <c r="JH44" s="3">
        <v>45.45</v>
      </c>
      <c r="JI44" s="3">
        <v>22.26</v>
      </c>
      <c r="JJ44" s="3">
        <v>14.41</v>
      </c>
      <c r="JK44" s="3" t="s">
        <v>5</v>
      </c>
      <c r="JL44" s="3">
        <v>18.12</v>
      </c>
      <c r="JM44" s="3">
        <v>12.31</v>
      </c>
      <c r="JN44" s="3">
        <v>13.3</v>
      </c>
      <c r="JO44" s="3">
        <v>12.03</v>
      </c>
      <c r="JP44" s="3" t="s">
        <v>5</v>
      </c>
      <c r="JQ44" s="3" t="s">
        <v>5</v>
      </c>
      <c r="JR44" s="3">
        <v>17.37</v>
      </c>
      <c r="JS44" s="3" t="s">
        <v>5</v>
      </c>
      <c r="JT44" s="3">
        <v>16.670000000000002</v>
      </c>
      <c r="JU44" s="3">
        <v>14.39</v>
      </c>
      <c r="JV44" s="3">
        <v>34.130000000000003</v>
      </c>
      <c r="JW44" s="3">
        <v>15.67</v>
      </c>
      <c r="JX44" s="3">
        <v>15.09</v>
      </c>
      <c r="JY44" s="3" t="s">
        <v>5</v>
      </c>
      <c r="JZ44" s="3" t="s">
        <v>5</v>
      </c>
      <c r="KA44" s="3" t="s">
        <v>5</v>
      </c>
      <c r="KB44" s="3">
        <v>19.53</v>
      </c>
      <c r="KC44" s="3" t="s">
        <v>5</v>
      </c>
      <c r="KD44" s="3" t="s">
        <v>5</v>
      </c>
      <c r="KE44" s="3">
        <v>19.39</v>
      </c>
      <c r="KF44" s="3">
        <v>28.92</v>
      </c>
      <c r="KG44" s="3">
        <v>19.100000000000001</v>
      </c>
      <c r="KH44" s="3">
        <v>17</v>
      </c>
      <c r="KI44" s="3" t="s">
        <v>5</v>
      </c>
      <c r="KJ44" s="3" t="s">
        <v>5</v>
      </c>
      <c r="KK44" s="3" t="s">
        <v>5</v>
      </c>
      <c r="KL44" s="3" t="s">
        <v>5</v>
      </c>
      <c r="KM44" s="3" t="s">
        <v>5</v>
      </c>
      <c r="KN44" s="3">
        <v>12.53</v>
      </c>
      <c r="KO44" s="3" t="s">
        <v>5</v>
      </c>
      <c r="KP44" s="3" t="s">
        <v>5</v>
      </c>
      <c r="KQ44" s="3" t="s">
        <v>5</v>
      </c>
      <c r="KR44" s="3" t="s">
        <v>5</v>
      </c>
      <c r="KS44" s="3" t="s">
        <v>5</v>
      </c>
      <c r="KT44" s="3" t="s">
        <v>5</v>
      </c>
      <c r="KU44" s="3">
        <v>16.72</v>
      </c>
      <c r="KV44" s="3" t="s">
        <v>5</v>
      </c>
      <c r="KW44" s="3">
        <v>43.46</v>
      </c>
      <c r="KX44" s="3">
        <v>15.7</v>
      </c>
      <c r="KY44" s="3">
        <v>12.15</v>
      </c>
      <c r="KZ44" s="3" t="s">
        <v>5</v>
      </c>
      <c r="LA44" s="3" t="s">
        <v>5</v>
      </c>
      <c r="LB44" s="3">
        <v>27.47</v>
      </c>
      <c r="LC44" s="3">
        <v>18.850000000000001</v>
      </c>
      <c r="LD44" s="3" t="s">
        <v>5</v>
      </c>
      <c r="LE44" s="3">
        <v>15.69</v>
      </c>
      <c r="LF44" s="3">
        <v>14.47</v>
      </c>
      <c r="LG44" s="3" t="s">
        <v>5</v>
      </c>
      <c r="LH44" s="3">
        <v>17.52</v>
      </c>
      <c r="LI44" s="3">
        <v>19.18</v>
      </c>
      <c r="LJ44" s="3">
        <v>11.75</v>
      </c>
      <c r="LK44" s="3">
        <v>14.43</v>
      </c>
      <c r="LL44" s="3">
        <v>20.51</v>
      </c>
      <c r="LM44" s="3" t="s">
        <v>5</v>
      </c>
      <c r="LN44" s="3">
        <v>16.61</v>
      </c>
      <c r="LO44" s="3">
        <v>13.71</v>
      </c>
      <c r="LP44" s="3">
        <v>15.3</v>
      </c>
      <c r="LQ44" s="3">
        <v>21.21</v>
      </c>
      <c r="LR44" s="3" t="s">
        <v>5</v>
      </c>
      <c r="LS44" s="3" t="s">
        <v>5</v>
      </c>
      <c r="LT44" s="3" t="s">
        <v>5</v>
      </c>
      <c r="LU44" s="3">
        <v>20.51</v>
      </c>
      <c r="LV44" s="3" t="s">
        <v>5</v>
      </c>
      <c r="LW44" s="3">
        <v>17.3</v>
      </c>
      <c r="LX44" s="3" t="s">
        <v>5</v>
      </c>
      <c r="LY44" s="3" t="s">
        <v>5</v>
      </c>
      <c r="LZ44" s="3" t="s">
        <v>5</v>
      </c>
      <c r="MA44" s="3">
        <v>24.15</v>
      </c>
      <c r="MB44" s="3">
        <v>12.94</v>
      </c>
      <c r="MC44" s="3" t="s">
        <v>5</v>
      </c>
      <c r="MD44" s="3" t="s">
        <v>5</v>
      </c>
      <c r="ME44" s="3">
        <v>300.17</v>
      </c>
      <c r="MF44" s="3">
        <v>15.52</v>
      </c>
      <c r="MG44" s="3" t="s">
        <v>5</v>
      </c>
      <c r="MH44" s="3">
        <v>18.28</v>
      </c>
      <c r="MI44" s="3" t="s">
        <v>5</v>
      </c>
      <c r="MJ44" s="3" t="s">
        <v>5</v>
      </c>
      <c r="MK44" s="3" t="s">
        <v>5</v>
      </c>
      <c r="ML44" s="3" t="s">
        <v>5</v>
      </c>
      <c r="MM44" s="3">
        <v>13.21</v>
      </c>
      <c r="MN44" s="3">
        <v>14.44</v>
      </c>
      <c r="MO44" s="3">
        <v>16.12</v>
      </c>
      <c r="MP44" s="3" t="s">
        <v>5</v>
      </c>
      <c r="MQ44" s="3" t="s">
        <v>5</v>
      </c>
      <c r="MR44" s="3">
        <v>22.43</v>
      </c>
      <c r="MS44" s="3">
        <v>15.21</v>
      </c>
      <c r="MT44" s="3">
        <v>20.77</v>
      </c>
      <c r="MU44" s="3">
        <v>13.68</v>
      </c>
      <c r="MV44" s="3">
        <v>15.99</v>
      </c>
      <c r="MW44" s="3" t="s">
        <v>5</v>
      </c>
      <c r="MX44" s="3">
        <v>14.73</v>
      </c>
      <c r="MY44" s="3" t="s">
        <v>5</v>
      </c>
      <c r="MZ44" s="3" t="s">
        <v>5</v>
      </c>
      <c r="NA44" s="3">
        <v>90.42</v>
      </c>
      <c r="NB44" s="3">
        <v>16.86</v>
      </c>
      <c r="NC44" s="3">
        <v>15.53</v>
      </c>
      <c r="ND44" s="3" t="s">
        <v>5</v>
      </c>
      <c r="NE44" s="3">
        <v>29.78</v>
      </c>
      <c r="NF44" s="3">
        <v>19.170000000000002</v>
      </c>
      <c r="NG44" s="3" t="s">
        <v>5</v>
      </c>
      <c r="NH44" s="3">
        <v>17.14</v>
      </c>
      <c r="NI44" s="3">
        <v>14.65</v>
      </c>
      <c r="NJ44" s="3">
        <v>14.87</v>
      </c>
      <c r="NK44" s="3" t="s">
        <v>5</v>
      </c>
      <c r="NL44" s="3" t="s">
        <v>5</v>
      </c>
      <c r="NM44" s="3" t="s">
        <v>5</v>
      </c>
      <c r="NN44" s="3">
        <v>16.2</v>
      </c>
      <c r="NO44" s="3" t="s">
        <v>5</v>
      </c>
      <c r="NP44" s="3">
        <v>32.130000000000003</v>
      </c>
      <c r="NQ44" s="3">
        <v>12.13</v>
      </c>
      <c r="NR44" s="3">
        <v>16.86</v>
      </c>
      <c r="NS44" s="3">
        <v>13.05</v>
      </c>
      <c r="NT44" s="3">
        <v>12.6</v>
      </c>
      <c r="NU44" s="3">
        <v>12.96</v>
      </c>
      <c r="NV44" s="3" t="s">
        <v>5</v>
      </c>
      <c r="NW44" s="3">
        <v>19.88</v>
      </c>
      <c r="NX44" s="3" t="s">
        <v>5</v>
      </c>
      <c r="NY44" s="3" t="s">
        <v>5</v>
      </c>
      <c r="NZ44" s="3">
        <v>12.57</v>
      </c>
      <c r="OA44" s="3" t="s">
        <v>5</v>
      </c>
      <c r="OB44" s="3">
        <v>16.93</v>
      </c>
      <c r="OC44" s="3">
        <v>12.63</v>
      </c>
      <c r="OD44" s="3" t="s">
        <v>5</v>
      </c>
      <c r="OE44" s="3" t="s">
        <v>5</v>
      </c>
      <c r="OF44" s="3" t="s">
        <v>5</v>
      </c>
      <c r="OG44" s="3">
        <v>14.1</v>
      </c>
      <c r="OH44" s="3" t="s">
        <v>5</v>
      </c>
      <c r="OI44" s="3">
        <v>19.920000000000002</v>
      </c>
      <c r="OJ44" s="3">
        <v>24.05</v>
      </c>
      <c r="OK44" s="3" t="s">
        <v>5</v>
      </c>
      <c r="OL44" s="3">
        <v>15.82</v>
      </c>
      <c r="OM44" s="3" t="s">
        <v>5</v>
      </c>
      <c r="ON44" s="3" t="s">
        <v>5</v>
      </c>
      <c r="OO44" s="3">
        <v>29.41</v>
      </c>
      <c r="OP44" s="3" t="s">
        <v>5</v>
      </c>
      <c r="OQ44" s="3">
        <v>14.31</v>
      </c>
      <c r="OR44" s="3">
        <v>12.17</v>
      </c>
      <c r="OS44" s="3" t="s">
        <v>5</v>
      </c>
      <c r="OT44" s="3">
        <v>22.09</v>
      </c>
      <c r="OU44" s="3">
        <v>13.48</v>
      </c>
      <c r="OV44" s="3" t="s">
        <v>5</v>
      </c>
      <c r="OW44" s="3" t="s">
        <v>5</v>
      </c>
      <c r="OX44" s="3" t="s">
        <v>5</v>
      </c>
      <c r="OY44" s="3">
        <v>15.56</v>
      </c>
      <c r="OZ44" s="3">
        <v>29.54</v>
      </c>
      <c r="PA44" s="3">
        <v>12.8</v>
      </c>
      <c r="PB44" s="3">
        <v>36.9</v>
      </c>
      <c r="PC44" s="3" t="s">
        <v>5</v>
      </c>
      <c r="PD44" s="3" t="s">
        <v>5</v>
      </c>
      <c r="PE44" s="3" t="s">
        <v>5</v>
      </c>
      <c r="PF44" s="3">
        <v>531.13</v>
      </c>
      <c r="PG44" s="3" t="s">
        <v>5</v>
      </c>
      <c r="PH44" s="3">
        <v>13.28</v>
      </c>
      <c r="PI44" s="3">
        <v>21.54</v>
      </c>
      <c r="PJ44" s="3" t="s">
        <v>5</v>
      </c>
      <c r="PK44" s="3">
        <v>16.09</v>
      </c>
      <c r="PL44" s="3" t="s">
        <v>5</v>
      </c>
      <c r="PM44" s="3" t="s">
        <v>5</v>
      </c>
      <c r="PN44" s="3" t="s">
        <v>5</v>
      </c>
      <c r="PO44" s="3">
        <v>10.55</v>
      </c>
      <c r="PP44" s="3">
        <v>14.6</v>
      </c>
      <c r="PQ44" s="3" t="s">
        <v>5</v>
      </c>
      <c r="PR44" s="3">
        <v>16.66</v>
      </c>
      <c r="PS44" s="3" t="s">
        <v>5</v>
      </c>
      <c r="PT44" s="3">
        <v>18.87</v>
      </c>
      <c r="PU44" s="3">
        <v>14.88</v>
      </c>
      <c r="PV44" s="3">
        <v>11.72</v>
      </c>
      <c r="PW44" s="3">
        <v>14.92</v>
      </c>
      <c r="PX44" s="3">
        <v>13.86</v>
      </c>
      <c r="PY44" s="3">
        <v>16.34</v>
      </c>
      <c r="PZ44" s="3">
        <v>32.54</v>
      </c>
      <c r="QA44" s="3">
        <v>11.87</v>
      </c>
      <c r="QB44" s="3">
        <v>15.21</v>
      </c>
      <c r="QC44" s="3">
        <v>17.350000000000001</v>
      </c>
      <c r="QD44" s="3" t="s">
        <v>5</v>
      </c>
      <c r="QE44" s="3" t="s">
        <v>5</v>
      </c>
      <c r="QF44" s="3" t="s">
        <v>5</v>
      </c>
      <c r="QG44" s="3" t="s">
        <v>5</v>
      </c>
      <c r="QH44" s="3">
        <v>13.8</v>
      </c>
      <c r="QI44" s="3" t="s">
        <v>5</v>
      </c>
      <c r="QJ44" s="3" t="s">
        <v>5</v>
      </c>
      <c r="QK44" s="3" t="s">
        <v>5</v>
      </c>
      <c r="QL44" s="3" t="s">
        <v>5</v>
      </c>
      <c r="QM44" s="3" t="s">
        <v>5</v>
      </c>
      <c r="QN44" s="3">
        <v>26.89</v>
      </c>
      <c r="QO44" s="3" t="s">
        <v>5</v>
      </c>
      <c r="QP44" s="3">
        <v>17.649999999999999</v>
      </c>
      <c r="QQ44" s="3">
        <v>596.59</v>
      </c>
      <c r="QR44" s="3">
        <v>76.3</v>
      </c>
      <c r="QS44" s="3" t="s">
        <v>5</v>
      </c>
      <c r="QT44" s="3">
        <v>13.64</v>
      </c>
      <c r="QU44" s="3">
        <v>18</v>
      </c>
      <c r="QV44" s="3" t="s">
        <v>5</v>
      </c>
      <c r="QW44" s="3">
        <v>154.54</v>
      </c>
      <c r="QX44" s="3" t="s">
        <v>5</v>
      </c>
      <c r="QY44" s="3" t="s">
        <v>5</v>
      </c>
      <c r="QZ44" s="3">
        <v>478.03</v>
      </c>
      <c r="RA44" s="3">
        <v>17.190000000000001</v>
      </c>
      <c r="RB44" s="3">
        <v>13</v>
      </c>
      <c r="RC44" s="3">
        <v>17.940000000000001</v>
      </c>
      <c r="RD44" s="3">
        <v>887.1</v>
      </c>
      <c r="RE44" s="3" t="s">
        <v>5</v>
      </c>
      <c r="RF44" s="3">
        <v>478.75</v>
      </c>
      <c r="RG44" s="3">
        <v>179.91</v>
      </c>
      <c r="RH44" s="3">
        <v>20.02</v>
      </c>
      <c r="RI44" s="3">
        <v>46.49</v>
      </c>
      <c r="RJ44" s="3">
        <v>35.229999999999997</v>
      </c>
      <c r="RK44" s="3">
        <v>19.11</v>
      </c>
      <c r="RL44" s="3">
        <v>489.41</v>
      </c>
      <c r="RM44" s="3">
        <v>496.69</v>
      </c>
      <c r="RN44" s="3">
        <v>14.35</v>
      </c>
      <c r="RO44" s="3">
        <v>281.95</v>
      </c>
      <c r="RP44" s="3" t="s">
        <v>5</v>
      </c>
      <c r="RQ44" s="3">
        <v>13.19</v>
      </c>
      <c r="RR44" s="3" t="s">
        <v>5</v>
      </c>
      <c r="RS44" s="3">
        <v>15.89</v>
      </c>
      <c r="RT44" s="3" t="s">
        <v>5</v>
      </c>
      <c r="RU44" s="3" t="s">
        <v>5</v>
      </c>
      <c r="RV44" s="3" t="s">
        <v>5</v>
      </c>
      <c r="RW44" s="3" t="s">
        <v>5</v>
      </c>
      <c r="RX44" s="3" t="s">
        <v>5</v>
      </c>
      <c r="RY44" s="3" t="s">
        <v>5</v>
      </c>
      <c r="RZ44" s="3">
        <v>24.71</v>
      </c>
      <c r="SA44" s="3" t="s">
        <v>5</v>
      </c>
      <c r="SB44" s="3" t="s">
        <v>5</v>
      </c>
      <c r="SC44" s="3" t="s">
        <v>5</v>
      </c>
      <c r="SD44" s="3" t="s">
        <v>5</v>
      </c>
      <c r="SE44" s="3" t="s">
        <v>5</v>
      </c>
      <c r="SF44" s="3" t="s">
        <v>5</v>
      </c>
      <c r="SG44" s="3">
        <v>13.1</v>
      </c>
      <c r="SH44" s="3" t="s">
        <v>5</v>
      </c>
      <c r="SI44" s="3">
        <v>12.57</v>
      </c>
      <c r="SJ44" s="3">
        <v>139.29</v>
      </c>
      <c r="SK44" s="3">
        <v>13.86</v>
      </c>
      <c r="SL44" s="3">
        <v>11.23</v>
      </c>
      <c r="SM44" s="3">
        <v>17.82</v>
      </c>
      <c r="SN44" s="3">
        <v>15.96</v>
      </c>
      <c r="SO44" s="3">
        <v>191.15</v>
      </c>
      <c r="SP44" s="3">
        <v>17.29</v>
      </c>
      <c r="SQ44" s="3">
        <v>11.15</v>
      </c>
      <c r="SR44" s="3">
        <v>16.88</v>
      </c>
      <c r="SS44" s="3">
        <v>181.41</v>
      </c>
      <c r="ST44" s="3">
        <v>12.9</v>
      </c>
      <c r="SU44" s="3">
        <v>20.82</v>
      </c>
      <c r="SV44" s="3">
        <v>15.44</v>
      </c>
      <c r="SW44" s="3">
        <v>10.43</v>
      </c>
      <c r="SX44" s="3">
        <v>11.65</v>
      </c>
      <c r="SY44" s="3">
        <v>14.19</v>
      </c>
      <c r="SZ44" s="3">
        <v>24.15</v>
      </c>
      <c r="TA44" s="3" t="s">
        <v>5</v>
      </c>
      <c r="TB44" s="3" t="s">
        <v>5</v>
      </c>
      <c r="TC44" s="3" t="s">
        <v>5</v>
      </c>
      <c r="TD44" s="3" t="s">
        <v>5</v>
      </c>
      <c r="TE44" s="3">
        <v>19.82</v>
      </c>
      <c r="TF44" s="3">
        <v>28.21</v>
      </c>
      <c r="TG44" s="3">
        <v>17.649999999999999</v>
      </c>
      <c r="TH44" s="3">
        <v>12.67</v>
      </c>
      <c r="TI44" s="3">
        <v>20.53</v>
      </c>
      <c r="TJ44" s="3" t="s">
        <v>5</v>
      </c>
      <c r="TK44" s="3">
        <v>19.64</v>
      </c>
      <c r="TL44" s="3">
        <v>15.51</v>
      </c>
      <c r="TM44" s="3">
        <v>13.44</v>
      </c>
      <c r="TN44" s="3">
        <v>20.78</v>
      </c>
      <c r="TO44" s="3" t="s">
        <v>5</v>
      </c>
      <c r="TP44" s="3" t="s">
        <v>5</v>
      </c>
      <c r="TQ44" s="3">
        <v>16.72</v>
      </c>
      <c r="TR44" s="3" t="s">
        <v>5</v>
      </c>
      <c r="TS44" s="3">
        <v>15.56</v>
      </c>
      <c r="TT44" s="3">
        <v>27.31</v>
      </c>
      <c r="TU44" s="3">
        <v>83.1</v>
      </c>
      <c r="TV44" s="3">
        <v>16.12</v>
      </c>
      <c r="TW44" s="3">
        <v>11.66</v>
      </c>
      <c r="TX44" s="3" t="s">
        <v>5</v>
      </c>
      <c r="TY44" s="3" t="s">
        <v>5</v>
      </c>
      <c r="TZ44" s="3">
        <v>31.6</v>
      </c>
      <c r="UA44" s="3">
        <v>20.25</v>
      </c>
      <c r="UB44" s="3">
        <v>18.850000000000001</v>
      </c>
      <c r="UC44" s="3">
        <v>12.21</v>
      </c>
      <c r="UD44" s="3">
        <v>11.99</v>
      </c>
      <c r="UE44" s="3" t="s">
        <v>5</v>
      </c>
      <c r="UF44" s="3">
        <v>14.59</v>
      </c>
      <c r="UG44" s="3" t="s">
        <v>5</v>
      </c>
      <c r="UH44" s="3">
        <v>14.75</v>
      </c>
      <c r="UI44" s="3" t="s">
        <v>5</v>
      </c>
      <c r="UJ44" s="3">
        <v>15.64</v>
      </c>
      <c r="UK44" s="3" t="s">
        <v>5</v>
      </c>
      <c r="UL44" s="3">
        <v>37.119999999999997</v>
      </c>
      <c r="UM44" s="3">
        <v>14.25</v>
      </c>
      <c r="UN44" s="3">
        <v>12.62</v>
      </c>
      <c r="UO44" s="3">
        <v>11.16</v>
      </c>
      <c r="UP44" s="3" t="s">
        <v>5</v>
      </c>
      <c r="UQ44" s="3">
        <v>16.18</v>
      </c>
      <c r="UR44" s="3">
        <v>12.72</v>
      </c>
      <c r="US44" s="3">
        <v>32.43</v>
      </c>
      <c r="UT44" s="3" t="s">
        <v>5</v>
      </c>
      <c r="UU44" s="3">
        <v>14.52</v>
      </c>
      <c r="UV44" s="3">
        <v>15.23</v>
      </c>
      <c r="UW44" s="3">
        <v>240.78</v>
      </c>
      <c r="UX44" s="3">
        <v>12.32</v>
      </c>
      <c r="UY44" s="3">
        <v>14.95</v>
      </c>
      <c r="UZ44" s="3">
        <v>13.57</v>
      </c>
      <c r="VA44" s="3" t="s">
        <v>5</v>
      </c>
      <c r="VB44" s="3">
        <v>13.71</v>
      </c>
      <c r="VC44" s="3">
        <v>26.48</v>
      </c>
      <c r="VD44" s="3">
        <v>22.87</v>
      </c>
      <c r="VE44" s="3">
        <v>17.22</v>
      </c>
      <c r="VF44" s="3">
        <v>15.79</v>
      </c>
      <c r="VG44" s="3">
        <v>16.399999999999999</v>
      </c>
      <c r="VH44" s="3" t="s">
        <v>5</v>
      </c>
      <c r="VI44" s="3">
        <v>13.67</v>
      </c>
      <c r="VJ44" s="3" t="s">
        <v>5</v>
      </c>
      <c r="VK44" s="3">
        <v>14.29</v>
      </c>
      <c r="VL44" s="3">
        <v>12.11</v>
      </c>
      <c r="VM44" s="3">
        <v>48.74</v>
      </c>
      <c r="VN44" s="3">
        <v>18.27</v>
      </c>
      <c r="VO44" s="3">
        <v>12.79</v>
      </c>
      <c r="VP44" s="3">
        <v>13.21</v>
      </c>
      <c r="VQ44" s="3">
        <v>19.329999999999998</v>
      </c>
      <c r="VR44" s="3" t="s">
        <v>5</v>
      </c>
      <c r="VS44" s="3">
        <v>14.59</v>
      </c>
      <c r="VT44" s="3" t="s">
        <v>5</v>
      </c>
      <c r="VU44" s="3">
        <v>20.04</v>
      </c>
      <c r="VV44" s="3" t="s">
        <v>5</v>
      </c>
      <c r="VW44" s="3">
        <v>18.149999999999999</v>
      </c>
      <c r="VX44" s="3">
        <v>25.69</v>
      </c>
      <c r="VY44" s="3" t="s">
        <v>5</v>
      </c>
      <c r="VZ44" s="3" t="s">
        <v>5</v>
      </c>
      <c r="WA44" s="3">
        <v>32.340000000000003</v>
      </c>
      <c r="WB44" s="3" t="s">
        <v>5</v>
      </c>
      <c r="WC44" s="3">
        <v>14.84</v>
      </c>
      <c r="WD44" s="3">
        <v>19.45</v>
      </c>
      <c r="WE44" s="3">
        <v>12.98</v>
      </c>
      <c r="WF44" s="3" t="s">
        <v>5</v>
      </c>
      <c r="WG44" s="3">
        <v>15.97</v>
      </c>
      <c r="WH44" s="3">
        <v>10.17</v>
      </c>
      <c r="WI44" s="3" t="s">
        <v>5</v>
      </c>
      <c r="WJ44" s="3" t="s">
        <v>5</v>
      </c>
      <c r="WK44" s="3">
        <v>250.77</v>
      </c>
      <c r="WL44" s="3">
        <v>22.64</v>
      </c>
      <c r="WM44" s="3">
        <v>18.63</v>
      </c>
      <c r="WN44" s="3">
        <v>19.38</v>
      </c>
      <c r="WO44" s="3">
        <v>18.25</v>
      </c>
      <c r="WP44" s="3">
        <v>21.25</v>
      </c>
      <c r="WQ44" s="3" t="s">
        <v>5</v>
      </c>
      <c r="WR44" s="3">
        <v>14.14</v>
      </c>
      <c r="WS44" s="3">
        <v>17.55</v>
      </c>
      <c r="WT44" s="3">
        <v>10.86</v>
      </c>
      <c r="WU44" s="3" t="s">
        <v>5</v>
      </c>
      <c r="WV44" s="3">
        <v>20.72</v>
      </c>
      <c r="WW44" s="3" t="s">
        <v>5</v>
      </c>
      <c r="WX44" s="3">
        <v>14.51</v>
      </c>
      <c r="WY44" s="3">
        <v>15.52</v>
      </c>
      <c r="WZ44" s="3">
        <v>23.79</v>
      </c>
      <c r="XA44" s="3">
        <v>15.91</v>
      </c>
      <c r="XB44" s="3" t="s">
        <v>5</v>
      </c>
      <c r="XC44" s="3">
        <v>10.3</v>
      </c>
      <c r="XD44" s="3" t="s">
        <v>5</v>
      </c>
      <c r="XE44" s="3">
        <v>22.92</v>
      </c>
      <c r="XF44" s="3" t="s">
        <v>5</v>
      </c>
      <c r="XG44" s="3" t="s">
        <v>5</v>
      </c>
      <c r="XH44" s="3" t="s">
        <v>5</v>
      </c>
      <c r="XI44" s="3">
        <v>18.36</v>
      </c>
      <c r="XJ44" s="3">
        <v>33.840000000000003</v>
      </c>
      <c r="XK44" s="3">
        <v>18.82</v>
      </c>
      <c r="XL44" s="3">
        <v>19.04</v>
      </c>
      <c r="XM44" s="3">
        <v>17.079999999999998</v>
      </c>
      <c r="XN44" s="3" t="s">
        <v>5</v>
      </c>
      <c r="XO44" s="3" t="s">
        <v>5</v>
      </c>
      <c r="XP44" s="3">
        <v>18.059999999999999</v>
      </c>
      <c r="XQ44" s="3">
        <v>20.07</v>
      </c>
      <c r="XR44" s="3">
        <v>11.15</v>
      </c>
      <c r="XS44" s="3">
        <v>18.97</v>
      </c>
      <c r="XT44" s="3" t="s">
        <v>5</v>
      </c>
      <c r="XU44" s="3">
        <v>14.94</v>
      </c>
      <c r="XV44" s="3">
        <v>14.09</v>
      </c>
      <c r="XW44" s="3">
        <v>15.15</v>
      </c>
      <c r="XX44" s="3">
        <v>12.74</v>
      </c>
      <c r="XY44" s="3" t="s">
        <v>5</v>
      </c>
      <c r="XZ44" s="3">
        <v>16.489999999999998</v>
      </c>
      <c r="YA44" s="3">
        <v>13.01</v>
      </c>
      <c r="YB44" s="3">
        <v>23.97</v>
      </c>
      <c r="YC44" s="3">
        <v>11.57</v>
      </c>
      <c r="YD44" s="3" t="s">
        <v>5</v>
      </c>
      <c r="YE44" s="3">
        <v>13.73</v>
      </c>
      <c r="YF44" s="3" t="s">
        <v>5</v>
      </c>
      <c r="YG44" s="3">
        <v>21.3</v>
      </c>
      <c r="YH44" s="3">
        <v>14.53</v>
      </c>
      <c r="YI44" s="3">
        <v>17.84</v>
      </c>
      <c r="YJ44" s="3">
        <v>16.22</v>
      </c>
      <c r="YK44" s="3">
        <v>17.760000000000002</v>
      </c>
      <c r="YL44" s="3" t="s">
        <v>5</v>
      </c>
      <c r="YM44" s="3">
        <v>20.67</v>
      </c>
      <c r="YN44" s="3">
        <v>15.66</v>
      </c>
      <c r="YO44" s="3" t="s">
        <v>5</v>
      </c>
      <c r="YP44" s="3" t="s">
        <v>5</v>
      </c>
      <c r="YQ44" s="3" t="s">
        <v>5</v>
      </c>
      <c r="YR44" s="3" t="s">
        <v>5</v>
      </c>
      <c r="YS44" s="3">
        <v>13.4</v>
      </c>
      <c r="YT44" s="3">
        <v>17.18</v>
      </c>
      <c r="YU44" s="3" t="s">
        <v>5</v>
      </c>
      <c r="YV44" s="3">
        <v>24.17</v>
      </c>
      <c r="YW44" s="3" t="s">
        <v>5</v>
      </c>
      <c r="YX44" s="3" t="s">
        <v>5</v>
      </c>
      <c r="YY44" s="3" t="s">
        <v>5</v>
      </c>
      <c r="YZ44" s="3">
        <v>12.95</v>
      </c>
      <c r="ZA44" s="3" t="s">
        <v>5</v>
      </c>
      <c r="ZB44" s="3">
        <v>14.97</v>
      </c>
      <c r="ZC44" s="3">
        <v>16.059999999999999</v>
      </c>
      <c r="ZD44" s="3">
        <v>17.059999999999999</v>
      </c>
      <c r="ZE44" s="3">
        <v>14.49</v>
      </c>
      <c r="ZF44" s="3" t="s">
        <v>5</v>
      </c>
      <c r="ZG44" s="3">
        <v>13.79</v>
      </c>
      <c r="ZH44" s="3">
        <v>11.35</v>
      </c>
      <c r="ZI44" s="3">
        <v>17.14</v>
      </c>
      <c r="ZJ44" s="3" t="s">
        <v>5</v>
      </c>
      <c r="ZK44" s="3">
        <v>21.08</v>
      </c>
      <c r="ZL44" s="3">
        <v>19.07</v>
      </c>
      <c r="ZM44" s="3" t="s">
        <v>5</v>
      </c>
      <c r="ZN44" s="3" t="s">
        <v>5</v>
      </c>
      <c r="ZO44" s="3" t="s">
        <v>5</v>
      </c>
      <c r="ZP44" s="3">
        <v>31.08</v>
      </c>
      <c r="ZQ44" s="3" t="s">
        <v>5</v>
      </c>
      <c r="ZR44" s="3">
        <v>13.49</v>
      </c>
      <c r="ZS44" s="3">
        <v>118.2</v>
      </c>
      <c r="ZT44" s="3">
        <v>19.98</v>
      </c>
      <c r="ZU44" s="3">
        <v>13.82</v>
      </c>
      <c r="ZV44" s="3">
        <v>15.32</v>
      </c>
      <c r="ZW44" s="3">
        <v>14.79</v>
      </c>
      <c r="ZX44" s="3" t="s">
        <v>5</v>
      </c>
      <c r="ZY44" s="3">
        <v>20.05</v>
      </c>
      <c r="ZZ44" s="3">
        <v>18.559999999999999</v>
      </c>
      <c r="AAA44" s="3">
        <v>18.77</v>
      </c>
      <c r="AAB44" s="3">
        <v>20.95</v>
      </c>
      <c r="AAC44" s="3">
        <v>21.49</v>
      </c>
      <c r="AAD44" s="3" t="s">
        <v>5</v>
      </c>
      <c r="AAE44" s="3">
        <v>16.920000000000002</v>
      </c>
      <c r="AAF44" s="3">
        <v>34.119999999999997</v>
      </c>
      <c r="AAG44" s="3" t="s">
        <v>5</v>
      </c>
      <c r="AAH44" s="3">
        <v>21.51</v>
      </c>
      <c r="AAI44" s="3">
        <v>24.07</v>
      </c>
      <c r="AAJ44" s="3" t="s">
        <v>5</v>
      </c>
      <c r="AAK44" s="3" t="s">
        <v>5</v>
      </c>
      <c r="AAL44" s="3">
        <v>24.19</v>
      </c>
      <c r="AAM44" s="3">
        <v>33.25</v>
      </c>
      <c r="AAN44" s="3">
        <v>12.79</v>
      </c>
      <c r="AAO44" s="3">
        <v>49.14</v>
      </c>
      <c r="AAP44" s="3">
        <v>26.11</v>
      </c>
      <c r="AAQ44" s="3">
        <v>23.09</v>
      </c>
      <c r="AAR44" s="3" t="s">
        <v>5</v>
      </c>
      <c r="AAS44" s="3">
        <v>20.07</v>
      </c>
      <c r="AAT44" s="3" t="s">
        <v>5</v>
      </c>
      <c r="AAU44" s="3" t="s">
        <v>5</v>
      </c>
      <c r="AAV44" s="3">
        <v>16</v>
      </c>
      <c r="AAW44" s="3">
        <v>26.48</v>
      </c>
      <c r="AAX44" s="3">
        <v>13.96</v>
      </c>
      <c r="AAY44" s="3" t="s">
        <v>5</v>
      </c>
      <c r="AAZ44" s="3">
        <v>15.34</v>
      </c>
      <c r="ABA44" s="3">
        <v>15.66</v>
      </c>
      <c r="ABB44" s="3" t="s">
        <v>5</v>
      </c>
      <c r="ABC44" s="3">
        <v>19.149999999999999</v>
      </c>
      <c r="ABD44" s="3">
        <v>15.94</v>
      </c>
      <c r="ABE44" s="3">
        <v>12.44</v>
      </c>
      <c r="ABF44" s="3" t="s">
        <v>5</v>
      </c>
      <c r="ABG44" s="3">
        <v>12.21</v>
      </c>
      <c r="ABH44" s="3">
        <v>40.64</v>
      </c>
      <c r="ABI44" s="3" t="s">
        <v>5</v>
      </c>
      <c r="ABJ44" s="3" t="s">
        <v>5</v>
      </c>
      <c r="ABK44" s="3">
        <v>14.55</v>
      </c>
      <c r="ABL44" s="3">
        <v>13.05</v>
      </c>
      <c r="ABM44" s="3" t="s">
        <v>5</v>
      </c>
      <c r="ABN44" s="3" t="s">
        <v>5</v>
      </c>
      <c r="ABO44" s="3">
        <v>11.84</v>
      </c>
      <c r="ABP44" s="3">
        <v>11.92</v>
      </c>
      <c r="ABQ44" s="3" t="s">
        <v>5</v>
      </c>
      <c r="ABR44" s="3">
        <v>11.5</v>
      </c>
      <c r="ABS44" s="3" t="s">
        <v>5</v>
      </c>
      <c r="ABT44" s="3" t="s">
        <v>5</v>
      </c>
      <c r="ABU44" s="3" t="s">
        <v>5</v>
      </c>
      <c r="ABV44" s="3" t="s">
        <v>5</v>
      </c>
      <c r="ABW44" s="3">
        <v>13.55</v>
      </c>
      <c r="ABX44" s="3" t="s">
        <v>5</v>
      </c>
      <c r="ABY44" s="3" t="s">
        <v>5</v>
      </c>
      <c r="ABZ44" s="3">
        <v>14.81</v>
      </c>
      <c r="ACA44" s="3">
        <v>13.69</v>
      </c>
      <c r="ACB44" s="3">
        <v>15.09</v>
      </c>
      <c r="ACC44" s="3">
        <v>12.63</v>
      </c>
      <c r="ACD44" s="3">
        <v>11.42</v>
      </c>
      <c r="ACE44" s="3">
        <v>12.42</v>
      </c>
      <c r="ACF44" s="3">
        <v>14</v>
      </c>
      <c r="ACG44" s="3" t="s">
        <v>5</v>
      </c>
      <c r="ACH44" s="3" t="s">
        <v>5</v>
      </c>
      <c r="ACI44" s="3" t="s">
        <v>5</v>
      </c>
      <c r="ACJ44" s="3">
        <v>11.18</v>
      </c>
      <c r="ACK44" s="3">
        <v>24.68</v>
      </c>
      <c r="ACL44" s="3">
        <v>15.41</v>
      </c>
      <c r="ACM44" s="3" t="s">
        <v>5</v>
      </c>
      <c r="ACN44" s="3">
        <v>18.68</v>
      </c>
      <c r="ACO44" s="3" t="s">
        <v>5</v>
      </c>
      <c r="ACP44" s="3" t="s">
        <v>5</v>
      </c>
      <c r="ACQ44" s="3" t="s">
        <v>5</v>
      </c>
      <c r="ACR44" s="3">
        <v>13.24</v>
      </c>
      <c r="ACS44" s="3">
        <v>12.21</v>
      </c>
      <c r="ACT44" s="3">
        <v>13.3</v>
      </c>
      <c r="ACU44" s="3">
        <v>16.72</v>
      </c>
      <c r="ACV44" s="3">
        <v>13.95</v>
      </c>
      <c r="ACW44" s="3" t="s">
        <v>5</v>
      </c>
      <c r="ACX44" s="3">
        <v>13.52</v>
      </c>
      <c r="ACY44" s="3">
        <v>39.28</v>
      </c>
      <c r="ACZ44" s="3">
        <v>13.06</v>
      </c>
      <c r="ADA44" s="3" t="s">
        <v>5</v>
      </c>
      <c r="ADB44" s="3">
        <v>12.16</v>
      </c>
      <c r="ADC44" s="3">
        <v>30.24</v>
      </c>
      <c r="ADD44" s="3" t="s">
        <v>5</v>
      </c>
      <c r="ADE44" s="3">
        <v>13.71</v>
      </c>
      <c r="ADF44" s="3">
        <v>14.01</v>
      </c>
      <c r="ADG44" s="3" t="s">
        <v>5</v>
      </c>
      <c r="ADH44" s="3" t="s">
        <v>5</v>
      </c>
      <c r="ADI44" s="3">
        <v>14.68</v>
      </c>
      <c r="ADJ44" s="3" t="s">
        <v>5</v>
      </c>
      <c r="ADK44" s="3" t="s">
        <v>5</v>
      </c>
      <c r="ADL44" s="3">
        <v>10.220000000000001</v>
      </c>
      <c r="ADM44" s="3">
        <v>14.96</v>
      </c>
      <c r="ADN44" s="3">
        <v>18.23</v>
      </c>
      <c r="ADO44" s="3" t="s">
        <v>5</v>
      </c>
      <c r="ADP44" s="3" t="s">
        <v>5</v>
      </c>
      <c r="ADQ44" s="3">
        <v>17.89</v>
      </c>
      <c r="ADR44" s="3">
        <v>18.23</v>
      </c>
      <c r="ADS44" s="3">
        <v>17.190000000000001</v>
      </c>
      <c r="ADT44" s="3">
        <v>16.5</v>
      </c>
      <c r="ADU44" s="3" t="s">
        <v>5</v>
      </c>
      <c r="ADV44" s="3" t="s">
        <v>5</v>
      </c>
      <c r="ADW44" s="3" t="s">
        <v>5</v>
      </c>
      <c r="ADX44" s="3" t="s">
        <v>5</v>
      </c>
      <c r="ADY44" s="3">
        <v>18.010000000000002</v>
      </c>
      <c r="ADZ44" s="3" t="s">
        <v>5</v>
      </c>
      <c r="AEA44" s="3" t="s">
        <v>5</v>
      </c>
      <c r="AEB44" s="3" t="s">
        <v>5</v>
      </c>
      <c r="AEC44" s="3" t="s">
        <v>5</v>
      </c>
      <c r="AED44" s="3">
        <v>13.71</v>
      </c>
      <c r="AEE44" s="3">
        <v>20.94</v>
      </c>
      <c r="AEF44" s="3" t="s">
        <v>5</v>
      </c>
      <c r="AEG44" s="3">
        <v>14.14</v>
      </c>
      <c r="AEH44" s="3" t="s">
        <v>5</v>
      </c>
      <c r="AEI44" s="3" t="s">
        <v>5</v>
      </c>
      <c r="AEJ44" s="3">
        <v>12.04</v>
      </c>
      <c r="AEK44" s="3" t="s">
        <v>5</v>
      </c>
      <c r="AEL44" s="3">
        <v>12.83</v>
      </c>
      <c r="AEM44" s="3">
        <v>18.07</v>
      </c>
      <c r="AEN44" s="3" t="s">
        <v>5</v>
      </c>
      <c r="AEO44" s="3" t="s">
        <v>5</v>
      </c>
      <c r="AEP44" s="3">
        <v>14.07</v>
      </c>
      <c r="AEQ44" s="3">
        <v>13.95</v>
      </c>
      <c r="AER44" s="3" t="s">
        <v>5</v>
      </c>
      <c r="AES44" s="3" t="s">
        <v>5</v>
      </c>
      <c r="AET44" s="3" t="s">
        <v>5</v>
      </c>
      <c r="AEU44" s="3">
        <v>15.04</v>
      </c>
      <c r="AEV44" s="3">
        <v>19.82</v>
      </c>
      <c r="AEW44" s="3">
        <v>14.81</v>
      </c>
      <c r="AEX44" s="3" t="s">
        <v>5</v>
      </c>
      <c r="AEY44" s="3">
        <v>25.34</v>
      </c>
      <c r="AEZ44" s="3" t="s">
        <v>5</v>
      </c>
      <c r="AFA44" s="3" t="s">
        <v>5</v>
      </c>
      <c r="AFB44" s="3" t="s">
        <v>5</v>
      </c>
      <c r="AFC44" s="3" t="s">
        <v>5</v>
      </c>
      <c r="AFD44" s="3" t="s">
        <v>5</v>
      </c>
      <c r="AFE44" s="3" t="s">
        <v>5</v>
      </c>
      <c r="AFF44" s="3" t="s">
        <v>5</v>
      </c>
      <c r="AFG44" s="3">
        <v>14.47</v>
      </c>
      <c r="AFH44" s="3" t="s">
        <v>5</v>
      </c>
      <c r="AFI44" s="3">
        <v>13.71</v>
      </c>
      <c r="AFJ44" s="3">
        <v>11.42</v>
      </c>
      <c r="AFK44" s="3">
        <v>14.43</v>
      </c>
      <c r="AFL44" s="3" t="s">
        <v>5</v>
      </c>
      <c r="AFM44" s="3">
        <v>15.19</v>
      </c>
      <c r="AFN44" s="3">
        <v>11.14</v>
      </c>
      <c r="AFO44" s="3">
        <v>15.13</v>
      </c>
      <c r="AFP44" s="3">
        <v>18.28</v>
      </c>
      <c r="AFQ44" s="3">
        <v>13.71</v>
      </c>
      <c r="AFR44" s="3">
        <v>15.47</v>
      </c>
      <c r="AFS44" s="3" t="s">
        <v>5</v>
      </c>
      <c r="AFT44" s="3" t="s">
        <v>5</v>
      </c>
      <c r="AFU44" s="3" t="s">
        <v>5</v>
      </c>
      <c r="AFV44" s="3" t="s">
        <v>5</v>
      </c>
      <c r="AFW44" s="3">
        <v>11.59</v>
      </c>
      <c r="AFX44" s="3">
        <v>18.68</v>
      </c>
      <c r="AFY44" s="3">
        <v>13.37</v>
      </c>
      <c r="AFZ44" s="3" t="s">
        <v>5</v>
      </c>
      <c r="AGA44" s="3" t="s">
        <v>5</v>
      </c>
      <c r="AGB44" s="3" t="s">
        <v>5</v>
      </c>
      <c r="AGC44" s="3">
        <v>16.77</v>
      </c>
      <c r="AGD44" s="3">
        <v>15.95</v>
      </c>
      <c r="AGE44" s="3" t="s">
        <v>5</v>
      </c>
      <c r="AGF44" s="3">
        <v>11.65</v>
      </c>
      <c r="AGG44" s="3">
        <v>16.559999999999999</v>
      </c>
      <c r="AGH44" s="3">
        <v>13.32</v>
      </c>
      <c r="AGI44" s="3" t="s">
        <v>5</v>
      </c>
      <c r="AGJ44" s="3" t="s">
        <v>5</v>
      </c>
      <c r="AGK44" s="3" t="s">
        <v>5</v>
      </c>
      <c r="AGL44" s="3">
        <v>16.899999999999999</v>
      </c>
      <c r="AGM44" s="3">
        <v>15.24</v>
      </c>
      <c r="AGN44" s="3">
        <v>12.32</v>
      </c>
      <c r="AGO44" s="3" t="s">
        <v>5</v>
      </c>
      <c r="AGP44" s="3">
        <v>14.97</v>
      </c>
      <c r="AGQ44" s="3">
        <v>12.53</v>
      </c>
      <c r="AGR44" s="3">
        <v>13.25</v>
      </c>
      <c r="AGS44" s="3" t="s">
        <v>5</v>
      </c>
      <c r="AGT44" s="3">
        <v>12.32</v>
      </c>
      <c r="AGU44" s="3">
        <v>13.98</v>
      </c>
      <c r="AGV44" s="3" t="s">
        <v>5</v>
      </c>
      <c r="AGW44" s="3">
        <v>13.9</v>
      </c>
      <c r="AGX44" s="3">
        <v>18.88</v>
      </c>
      <c r="AGY44" s="3" t="s">
        <v>5</v>
      </c>
      <c r="AGZ44" s="3" t="s">
        <v>5</v>
      </c>
      <c r="AHA44" s="3">
        <v>17.559999999999999</v>
      </c>
      <c r="AHB44" s="3">
        <v>17.989999999999998</v>
      </c>
      <c r="AHC44" s="3">
        <v>14.2</v>
      </c>
      <c r="AHD44" s="3" t="s">
        <v>5</v>
      </c>
      <c r="AHE44" s="3" t="s">
        <v>5</v>
      </c>
      <c r="AHF44" s="3">
        <v>42.44</v>
      </c>
      <c r="AHG44" s="3">
        <v>16.54</v>
      </c>
      <c r="AHH44" s="3">
        <v>15.25</v>
      </c>
      <c r="AHI44" s="3">
        <v>12.7</v>
      </c>
      <c r="AHJ44" s="3">
        <v>11.72</v>
      </c>
      <c r="AHK44" s="3" t="s">
        <v>5</v>
      </c>
      <c r="AHL44" s="3" t="s">
        <v>5</v>
      </c>
      <c r="AHM44" s="3" t="s">
        <v>5</v>
      </c>
      <c r="AHN44" s="3">
        <v>11.76</v>
      </c>
      <c r="AHO44" s="3">
        <v>12.96</v>
      </c>
      <c r="AHP44" s="3" t="s">
        <v>5</v>
      </c>
      <c r="AHQ44" s="3">
        <v>15.19</v>
      </c>
      <c r="AHR44" s="3">
        <v>10.89</v>
      </c>
      <c r="AHS44" s="3">
        <v>17.91</v>
      </c>
      <c r="AHT44" s="3" t="s">
        <v>5</v>
      </c>
      <c r="AHU44" s="3" t="s">
        <v>5</v>
      </c>
      <c r="AHV44" s="3" t="s">
        <v>5</v>
      </c>
      <c r="AHW44" s="3">
        <v>13.58</v>
      </c>
      <c r="AHX44" s="3">
        <v>13.2</v>
      </c>
      <c r="AHY44" s="3">
        <v>16.309999999999999</v>
      </c>
      <c r="AHZ44" s="3">
        <v>14.33</v>
      </c>
      <c r="AIA44" s="3">
        <v>13.11</v>
      </c>
      <c r="AIB44" s="3">
        <v>12.82</v>
      </c>
      <c r="AIC44" s="3" t="s">
        <v>5</v>
      </c>
      <c r="AID44" s="3" t="s">
        <v>5</v>
      </c>
      <c r="AIE44" s="3">
        <v>15.51</v>
      </c>
      <c r="AIF44" s="3">
        <v>15.94</v>
      </c>
      <c r="AIG44" s="3" t="s">
        <v>5</v>
      </c>
      <c r="AIH44" s="3">
        <v>15.76</v>
      </c>
      <c r="AII44" s="3">
        <v>32.43</v>
      </c>
      <c r="AIJ44" s="3">
        <v>31.62</v>
      </c>
      <c r="AIK44" s="3">
        <v>13.66</v>
      </c>
      <c r="AIL44" s="3">
        <v>16.37</v>
      </c>
      <c r="AIM44" s="3" t="s">
        <v>5</v>
      </c>
      <c r="AIN44" s="3" t="s">
        <v>5</v>
      </c>
      <c r="AIO44" s="3">
        <v>18.37</v>
      </c>
      <c r="AIP44" s="3" t="s">
        <v>5</v>
      </c>
      <c r="AIQ44" s="3" t="s">
        <v>5</v>
      </c>
      <c r="AIR44" s="3">
        <v>15.03</v>
      </c>
      <c r="AIS44" s="3">
        <v>16.21</v>
      </c>
      <c r="AIT44" s="3" t="s">
        <v>5</v>
      </c>
      <c r="AIU44" s="3" t="s">
        <v>5</v>
      </c>
      <c r="AIV44" s="3" t="s">
        <v>5</v>
      </c>
      <c r="AIW44" s="3">
        <v>10.63</v>
      </c>
      <c r="AIX44" s="3" t="s">
        <v>5</v>
      </c>
      <c r="AIY44" s="3" t="s">
        <v>5</v>
      </c>
      <c r="AIZ44" s="3" t="s">
        <v>5</v>
      </c>
      <c r="AJA44" s="3" t="s">
        <v>5</v>
      </c>
      <c r="AJB44" s="3">
        <v>12.67</v>
      </c>
      <c r="AJC44" s="3">
        <v>32.28</v>
      </c>
      <c r="AJD44" s="3">
        <v>18.940000000000001</v>
      </c>
      <c r="AJE44" s="3">
        <v>15.94</v>
      </c>
      <c r="AJF44" s="3">
        <v>26.04</v>
      </c>
      <c r="AJG44" s="3" t="s">
        <v>5</v>
      </c>
      <c r="AJH44" s="3" t="s">
        <v>5</v>
      </c>
      <c r="AJI44" s="3" t="s">
        <v>5</v>
      </c>
      <c r="AJJ44" s="3" t="s">
        <v>5</v>
      </c>
      <c r="AJK44" s="3" t="s">
        <v>5</v>
      </c>
      <c r="AJL44" s="3" t="s">
        <v>5</v>
      </c>
      <c r="AJM44" s="3">
        <v>11.45</v>
      </c>
      <c r="AJN44" s="3">
        <v>15.12</v>
      </c>
      <c r="AJO44" s="3" t="s">
        <v>5</v>
      </c>
      <c r="AJP44" s="3">
        <v>12.54</v>
      </c>
      <c r="AJQ44" s="3">
        <v>14.4</v>
      </c>
      <c r="AJR44" s="3">
        <v>16.46</v>
      </c>
      <c r="AJS44" s="3" t="s">
        <v>5</v>
      </c>
      <c r="AJT44" s="3" t="s">
        <v>5</v>
      </c>
      <c r="AJU44" s="3">
        <v>11.77</v>
      </c>
      <c r="AJV44" s="3">
        <v>11.33</v>
      </c>
      <c r="AJW44" s="3">
        <v>21.48</v>
      </c>
      <c r="AJX44" s="3" t="s">
        <v>5</v>
      </c>
      <c r="AJY44" s="3">
        <v>14.65</v>
      </c>
      <c r="AJZ44" s="3">
        <v>13.21</v>
      </c>
      <c r="AKA44" s="3" t="s">
        <v>5</v>
      </c>
      <c r="AKB44" s="3">
        <v>11.13</v>
      </c>
      <c r="AKC44" s="3" t="s">
        <v>5</v>
      </c>
      <c r="AKD44" s="3" t="s">
        <v>5</v>
      </c>
      <c r="AKE44" s="3" t="s">
        <v>5</v>
      </c>
      <c r="AKF44" s="3">
        <v>22.74</v>
      </c>
      <c r="AKG44" s="3">
        <v>13.02</v>
      </c>
      <c r="AKH44" s="3">
        <v>16.47</v>
      </c>
      <c r="AKI44" s="3">
        <v>14.09</v>
      </c>
      <c r="AKJ44" s="3">
        <v>18.23</v>
      </c>
      <c r="AKK44" s="3" t="s">
        <v>5</v>
      </c>
      <c r="AKL44" s="3">
        <v>21.14</v>
      </c>
      <c r="AKM44" s="3">
        <v>18.440000000000001</v>
      </c>
      <c r="AKN44" s="3" t="s">
        <v>5</v>
      </c>
      <c r="AKO44" s="3" t="s">
        <v>5</v>
      </c>
      <c r="AKP44" s="3">
        <v>22.93</v>
      </c>
      <c r="AKQ44" s="3" t="s">
        <v>5</v>
      </c>
      <c r="AKR44" s="3">
        <v>14.24</v>
      </c>
      <c r="AKS44" s="3">
        <v>17.39</v>
      </c>
      <c r="AKT44" s="3">
        <v>11.17</v>
      </c>
      <c r="AKU44" s="3" t="s">
        <v>5</v>
      </c>
      <c r="AKV44" s="3">
        <v>10.85</v>
      </c>
      <c r="AKW44" s="3">
        <v>17.2</v>
      </c>
      <c r="AKX44" s="3">
        <v>16.850000000000001</v>
      </c>
      <c r="AKY44" s="3" t="s">
        <v>5</v>
      </c>
      <c r="AKZ44" s="3" t="s">
        <v>5</v>
      </c>
      <c r="ALA44" s="3">
        <v>33.770000000000003</v>
      </c>
      <c r="ALB44" s="3">
        <v>15.02</v>
      </c>
      <c r="ALC44" s="3">
        <v>17.350000000000001</v>
      </c>
      <c r="ALD44" s="3">
        <v>11.52</v>
      </c>
      <c r="ALE44" s="3">
        <v>18.95</v>
      </c>
      <c r="ALF44" s="3">
        <v>19.829999999999998</v>
      </c>
      <c r="ALG44" s="3" t="s">
        <v>5</v>
      </c>
      <c r="ALH44" s="3">
        <v>14.57</v>
      </c>
      <c r="ALI44" s="3" t="s">
        <v>5</v>
      </c>
      <c r="ALJ44" s="3" t="s">
        <v>5</v>
      </c>
      <c r="ALK44" s="3" t="s">
        <v>5</v>
      </c>
      <c r="ALL44" s="3">
        <v>24.06</v>
      </c>
      <c r="ALM44" s="3">
        <v>14.23</v>
      </c>
      <c r="ALN44" s="3" t="s">
        <v>5</v>
      </c>
      <c r="ALO44" s="3">
        <v>11.76</v>
      </c>
      <c r="ALP44" s="3" t="s">
        <v>5</v>
      </c>
      <c r="ALQ44" s="3" t="s">
        <v>5</v>
      </c>
      <c r="ALR44" s="3">
        <v>16.399999999999999</v>
      </c>
      <c r="ALS44" s="3" t="s">
        <v>5</v>
      </c>
      <c r="ALT44" s="3" t="s">
        <v>5</v>
      </c>
      <c r="ALU44" s="3">
        <v>11.09</v>
      </c>
      <c r="ALV44" s="3">
        <v>11.65</v>
      </c>
      <c r="ALW44" s="3">
        <v>20.6</v>
      </c>
      <c r="ALX44" s="3">
        <v>16.97</v>
      </c>
      <c r="ALY44" s="3">
        <v>14.38</v>
      </c>
      <c r="ALZ44" s="3">
        <v>12.13</v>
      </c>
      <c r="AMA44" s="3" t="s">
        <v>5</v>
      </c>
      <c r="AMB44" s="3">
        <v>15.75</v>
      </c>
      <c r="AMC44" s="3">
        <v>445.97</v>
      </c>
      <c r="AMD44" s="3">
        <v>22.84</v>
      </c>
      <c r="AME44" s="3" t="s">
        <v>5</v>
      </c>
      <c r="AMF44" s="3">
        <v>17.34</v>
      </c>
      <c r="AMG44" s="3" t="s">
        <v>5</v>
      </c>
      <c r="AMH44" s="3">
        <v>14.53</v>
      </c>
      <c r="AMI44" s="3">
        <v>14.15</v>
      </c>
      <c r="AMJ44" s="3" t="s">
        <v>5</v>
      </c>
      <c r="AMK44" s="3" t="s">
        <v>5</v>
      </c>
      <c r="AML44" s="3" t="s">
        <v>5</v>
      </c>
      <c r="AMM44" s="3" t="s">
        <v>5</v>
      </c>
      <c r="AMN44" s="3">
        <v>11.22</v>
      </c>
      <c r="AMO44" s="3" t="s">
        <v>5</v>
      </c>
      <c r="AMP44" s="3" t="s">
        <v>5</v>
      </c>
      <c r="AMQ44" s="3" t="s">
        <v>5</v>
      </c>
      <c r="AMR44" s="3">
        <v>31.65</v>
      </c>
      <c r="AMS44" s="3" t="s">
        <v>5</v>
      </c>
      <c r="AMT44" s="3">
        <v>16.920000000000002</v>
      </c>
      <c r="AMU44" s="3" t="s">
        <v>5</v>
      </c>
      <c r="AMV44" s="3">
        <v>18.399999999999999</v>
      </c>
      <c r="AMW44" s="3">
        <v>13.45</v>
      </c>
      <c r="AMX44" s="3">
        <v>27.33</v>
      </c>
      <c r="AMY44" s="3" t="s">
        <v>5</v>
      </c>
      <c r="AMZ44" s="3" t="s">
        <v>5</v>
      </c>
      <c r="ANA44" s="3">
        <v>25.97</v>
      </c>
      <c r="ANB44" s="3">
        <v>16.2</v>
      </c>
      <c r="ANC44" s="3">
        <v>14.99</v>
      </c>
      <c r="AND44" s="3" t="s">
        <v>5</v>
      </c>
      <c r="ANE44" s="3">
        <v>12.27</v>
      </c>
      <c r="ANF44" s="3" t="s">
        <v>5</v>
      </c>
      <c r="ANG44" s="3">
        <v>25.22</v>
      </c>
      <c r="ANH44" s="3" t="s">
        <v>5</v>
      </c>
      <c r="ANI44" s="3">
        <v>17.13</v>
      </c>
      <c r="ANJ44" s="3">
        <v>14.76</v>
      </c>
      <c r="ANK44" s="3">
        <v>13.61</v>
      </c>
      <c r="ANL44" s="3" t="s">
        <v>5</v>
      </c>
      <c r="ANM44" s="3">
        <v>23.35</v>
      </c>
      <c r="ANN44" s="3" t="s">
        <v>5</v>
      </c>
      <c r="ANO44" s="3" t="s">
        <v>5</v>
      </c>
      <c r="ANP44" s="3">
        <v>20.100000000000001</v>
      </c>
      <c r="ANQ44" s="3">
        <v>14.13</v>
      </c>
      <c r="ANR44" s="3">
        <v>98.69</v>
      </c>
      <c r="ANS44" s="3" t="s">
        <v>5</v>
      </c>
      <c r="ANT44" s="3" t="s">
        <v>5</v>
      </c>
      <c r="ANU44" s="3">
        <v>11.64</v>
      </c>
      <c r="ANV44" s="3">
        <v>10.47</v>
      </c>
      <c r="ANW44" s="3">
        <v>12.52</v>
      </c>
      <c r="ANX44" s="3">
        <v>22.18</v>
      </c>
      <c r="ANY44" s="3">
        <v>12.11</v>
      </c>
      <c r="ANZ44" s="3">
        <v>25.86</v>
      </c>
      <c r="AOA44" s="3" t="s">
        <v>5</v>
      </c>
      <c r="AOB44" s="3">
        <v>40.35</v>
      </c>
      <c r="AOC44" s="3" t="s">
        <v>5</v>
      </c>
      <c r="AOD44" s="3" t="s">
        <v>5</v>
      </c>
      <c r="AOE44" s="3" t="s">
        <v>5</v>
      </c>
      <c r="AOF44" s="3">
        <v>21.38</v>
      </c>
      <c r="AOG44" s="3" t="s">
        <v>5</v>
      </c>
      <c r="AOH44" s="3">
        <v>19.62</v>
      </c>
      <c r="AOI44" s="3">
        <v>14.54</v>
      </c>
      <c r="AOJ44" s="3">
        <v>13.2</v>
      </c>
      <c r="AOK44" s="3">
        <v>11.79</v>
      </c>
      <c r="AOL44" s="3">
        <v>57.26</v>
      </c>
      <c r="AOM44" s="3" t="s">
        <v>5</v>
      </c>
      <c r="AON44" s="3">
        <v>30.11</v>
      </c>
      <c r="AOO44" s="3" t="s">
        <v>5</v>
      </c>
      <c r="AOP44" s="3">
        <v>13.38</v>
      </c>
      <c r="AOQ44" s="3">
        <v>14.81</v>
      </c>
      <c r="AOR44" s="3">
        <v>12.45</v>
      </c>
      <c r="AOS44" s="3">
        <v>14.06</v>
      </c>
      <c r="AOT44" s="3" t="s">
        <v>5</v>
      </c>
      <c r="AOU44" s="3" t="s">
        <v>5</v>
      </c>
      <c r="AOV44" s="3">
        <v>19.97</v>
      </c>
      <c r="AOW44" s="3">
        <v>16.25</v>
      </c>
      <c r="AOX44" s="3" t="s">
        <v>5</v>
      </c>
      <c r="AOY44" s="3" t="s">
        <v>5</v>
      </c>
      <c r="AOZ44" s="3">
        <v>19.920000000000002</v>
      </c>
      <c r="APA44" s="3" t="s">
        <v>5</v>
      </c>
      <c r="APB44" s="3" t="s">
        <v>5</v>
      </c>
      <c r="APC44" s="3">
        <v>14.98</v>
      </c>
      <c r="APD44" s="3" t="s">
        <v>5</v>
      </c>
      <c r="APE44" s="3" t="s">
        <v>5</v>
      </c>
      <c r="APF44" s="3">
        <v>16.16</v>
      </c>
      <c r="APG44" s="3">
        <v>14.61</v>
      </c>
      <c r="APH44" s="3">
        <v>14.18</v>
      </c>
      <c r="API44" s="3" t="s">
        <v>5</v>
      </c>
      <c r="APJ44" s="3">
        <v>26.17</v>
      </c>
      <c r="APK44" s="3" t="s">
        <v>5</v>
      </c>
      <c r="APL44" s="3">
        <v>14.91</v>
      </c>
      <c r="APM44" s="3">
        <v>11.92</v>
      </c>
      <c r="APN44" s="3">
        <v>19.559999999999999</v>
      </c>
      <c r="APO44" s="3" t="s">
        <v>5</v>
      </c>
      <c r="APP44" s="3">
        <v>24.11</v>
      </c>
      <c r="APQ44" s="3">
        <v>13.81</v>
      </c>
      <c r="APR44" s="3">
        <v>16.86</v>
      </c>
      <c r="APS44" s="3" t="s">
        <v>5</v>
      </c>
      <c r="APT44" s="3">
        <v>15.21</v>
      </c>
      <c r="APU44" s="3">
        <v>38.31</v>
      </c>
      <c r="APV44" s="3">
        <v>15.55</v>
      </c>
      <c r="APW44" s="3">
        <v>11.83</v>
      </c>
      <c r="APX44" s="3" t="s">
        <v>5</v>
      </c>
      <c r="APY44" s="3" t="s">
        <v>5</v>
      </c>
      <c r="APZ44" s="3" t="s">
        <v>5</v>
      </c>
      <c r="AQA44" s="3">
        <v>14.93</v>
      </c>
      <c r="AQB44" s="3">
        <v>23.64</v>
      </c>
      <c r="AQC44" s="3">
        <v>22.94</v>
      </c>
      <c r="AQD44" s="3">
        <v>22.21</v>
      </c>
      <c r="AQE44" s="3">
        <v>11.78</v>
      </c>
      <c r="AQF44" s="3" t="s">
        <v>5</v>
      </c>
      <c r="AQG44" s="3">
        <v>42.99</v>
      </c>
      <c r="AQH44" s="3">
        <v>27.33</v>
      </c>
      <c r="AQI44" s="3">
        <v>14.75</v>
      </c>
      <c r="AQJ44" s="3" t="s">
        <v>5</v>
      </c>
      <c r="AQK44" s="3">
        <v>13.07</v>
      </c>
      <c r="AQL44" s="3">
        <v>15.42</v>
      </c>
      <c r="AQM44" s="3">
        <v>19.86</v>
      </c>
      <c r="AQN44" s="3" t="s">
        <v>5</v>
      </c>
      <c r="AQO44" s="3">
        <v>11.53</v>
      </c>
      <c r="AQP44" s="3">
        <v>11.88</v>
      </c>
      <c r="AQQ44" s="3" t="s">
        <v>5</v>
      </c>
      <c r="AQR44" s="3" t="s">
        <v>5</v>
      </c>
      <c r="AQS44" s="3" t="s">
        <v>5</v>
      </c>
      <c r="AQT44" s="3" t="s">
        <v>5</v>
      </c>
      <c r="AQU44" s="3">
        <v>14.87</v>
      </c>
      <c r="AQV44" s="3" t="s">
        <v>5</v>
      </c>
      <c r="AQW44" s="3">
        <v>12.42</v>
      </c>
      <c r="AQX44" s="3">
        <v>13.09</v>
      </c>
      <c r="AQY44" s="3">
        <v>20.45</v>
      </c>
      <c r="AQZ44" s="3" t="s">
        <v>5</v>
      </c>
      <c r="ARA44" s="3">
        <v>16.84</v>
      </c>
      <c r="ARB44" s="3">
        <v>24.72</v>
      </c>
      <c r="ARC44" s="3">
        <v>15.71</v>
      </c>
      <c r="ARD44" s="3">
        <v>11.45</v>
      </c>
      <c r="ARE44" s="3">
        <v>12.77</v>
      </c>
      <c r="ARF44" s="3">
        <v>19.489999999999998</v>
      </c>
      <c r="ARG44" s="3">
        <v>19.07</v>
      </c>
      <c r="ARH44" s="3" t="s">
        <v>5</v>
      </c>
      <c r="ARI44" s="3" t="s">
        <v>5</v>
      </c>
      <c r="ARJ44" s="3">
        <v>12.53</v>
      </c>
      <c r="ARK44" s="3">
        <v>18.920000000000002</v>
      </c>
      <c r="ARL44" s="3">
        <v>15.55</v>
      </c>
      <c r="ARM44" s="3">
        <v>12.49</v>
      </c>
      <c r="ARN44" s="3" t="s">
        <v>5</v>
      </c>
      <c r="ARO44" s="3" t="s">
        <v>5</v>
      </c>
      <c r="ARP44" s="3" t="s">
        <v>5</v>
      </c>
      <c r="ARQ44" s="3">
        <v>21.34</v>
      </c>
      <c r="ARR44" s="3">
        <v>11.98</v>
      </c>
      <c r="ARS44" s="3">
        <v>13.65</v>
      </c>
      <c r="ART44" s="3">
        <v>16.86</v>
      </c>
      <c r="ARU44" s="3">
        <v>14.72</v>
      </c>
      <c r="ARV44" s="3">
        <v>20.73</v>
      </c>
      <c r="ARW44" s="3">
        <v>51.52</v>
      </c>
      <c r="ARX44" s="3">
        <v>11.91</v>
      </c>
      <c r="ARY44" s="3" t="s">
        <v>5</v>
      </c>
      <c r="ARZ44" s="3">
        <v>11.95</v>
      </c>
      <c r="ASA44" s="3">
        <v>10.84</v>
      </c>
      <c r="ASB44" s="3">
        <v>14.39</v>
      </c>
      <c r="ASC44" s="3">
        <v>17.73</v>
      </c>
      <c r="ASD44" s="3" t="s">
        <v>5</v>
      </c>
      <c r="ASE44" s="3" t="s">
        <v>5</v>
      </c>
      <c r="ASF44" s="3">
        <v>7.27</v>
      </c>
      <c r="ASG44" s="3" t="s">
        <v>5</v>
      </c>
      <c r="ASH44" s="3">
        <v>14.57</v>
      </c>
      <c r="ASI44" s="3">
        <v>22.35</v>
      </c>
      <c r="ASJ44" s="3">
        <v>30.91</v>
      </c>
      <c r="ASK44" s="3">
        <v>13.74</v>
      </c>
      <c r="ASL44" s="3">
        <v>14.54</v>
      </c>
      <c r="ASM44" s="3">
        <v>12.32</v>
      </c>
      <c r="ASN44" s="3" t="s">
        <v>5</v>
      </c>
      <c r="ASO44" s="3">
        <v>15.87</v>
      </c>
      <c r="ASP44" s="3">
        <v>13.44</v>
      </c>
      <c r="ASQ44" s="3" t="s">
        <v>5</v>
      </c>
      <c r="ASR44" s="3">
        <v>13.94</v>
      </c>
      <c r="ASS44" s="3" t="s">
        <v>5</v>
      </c>
      <c r="AST44" s="3" t="s">
        <v>5</v>
      </c>
      <c r="ASU44" s="3" t="s">
        <v>5</v>
      </c>
      <c r="ASV44" s="3">
        <v>24.59</v>
      </c>
      <c r="ASW44" s="3" t="s">
        <v>5</v>
      </c>
      <c r="ASX44" s="3">
        <v>11.53</v>
      </c>
      <c r="ASY44" s="3" t="s">
        <v>5</v>
      </c>
      <c r="ASZ44" s="3">
        <v>22.8</v>
      </c>
      <c r="ATA44" s="3" t="s">
        <v>5</v>
      </c>
      <c r="ATB44" s="3">
        <v>20.22</v>
      </c>
      <c r="ATC44" s="3">
        <v>11.38</v>
      </c>
      <c r="ATD44" s="3">
        <v>11.33</v>
      </c>
      <c r="ATE44" s="3">
        <v>14.99</v>
      </c>
      <c r="ATF44" s="3">
        <v>17.09</v>
      </c>
      <c r="ATG44" s="3">
        <v>12.06</v>
      </c>
      <c r="ATH44" s="3">
        <v>13.98</v>
      </c>
      <c r="ATI44" s="3">
        <v>17.72</v>
      </c>
      <c r="ATJ44" s="3">
        <v>17.32</v>
      </c>
      <c r="ATK44" s="3">
        <v>15.14</v>
      </c>
      <c r="ATL44" s="3" t="s">
        <v>5</v>
      </c>
      <c r="ATM44" s="3">
        <v>15.1</v>
      </c>
      <c r="ATN44" s="3">
        <v>10.84</v>
      </c>
      <c r="ATO44" s="3" t="s">
        <v>5</v>
      </c>
      <c r="ATP44" s="3">
        <v>31.98</v>
      </c>
      <c r="ATQ44" s="3" t="s">
        <v>5</v>
      </c>
      <c r="ATR44" s="3" t="s">
        <v>5</v>
      </c>
      <c r="ATS44" s="3">
        <v>13.7</v>
      </c>
      <c r="ATT44" s="3" t="s">
        <v>5</v>
      </c>
      <c r="ATU44" s="3">
        <v>12.57</v>
      </c>
      <c r="ATV44" s="3" t="s">
        <v>5</v>
      </c>
      <c r="ATW44" s="3">
        <v>13.01</v>
      </c>
      <c r="ATX44" s="3" t="s">
        <v>5</v>
      </c>
      <c r="ATY44" s="3" t="s">
        <v>5</v>
      </c>
      <c r="ATZ44" s="3">
        <v>18.32</v>
      </c>
      <c r="AUA44" s="3">
        <v>13.55</v>
      </c>
      <c r="AUB44" s="3" t="s">
        <v>5</v>
      </c>
      <c r="AUC44" s="3" t="s">
        <v>5</v>
      </c>
      <c r="AUD44" s="3">
        <v>12.3</v>
      </c>
      <c r="AUE44" s="3">
        <v>11.66</v>
      </c>
      <c r="AUF44" s="3" t="s">
        <v>5</v>
      </c>
      <c r="AUG44" s="3">
        <v>17.41</v>
      </c>
      <c r="AUH44" s="3" t="s">
        <v>5</v>
      </c>
      <c r="AUI44" s="3" t="s">
        <v>5</v>
      </c>
      <c r="AUJ44" s="3" t="s">
        <v>5</v>
      </c>
      <c r="AUK44" s="3">
        <v>17.03</v>
      </c>
      <c r="AUL44" s="3">
        <v>15.02</v>
      </c>
      <c r="AUM44" s="3" t="s">
        <v>5</v>
      </c>
      <c r="AUN44" s="3">
        <v>13.3</v>
      </c>
      <c r="AUO44" s="3" t="s">
        <v>5</v>
      </c>
      <c r="AUP44" s="3" t="s">
        <v>5</v>
      </c>
      <c r="AUQ44" s="3">
        <v>24.7</v>
      </c>
      <c r="AUR44" s="3">
        <v>11.34</v>
      </c>
      <c r="AUS44" s="3">
        <v>11.95</v>
      </c>
      <c r="AUT44" s="3" t="s">
        <v>5</v>
      </c>
      <c r="AUU44" s="3" t="s">
        <v>5</v>
      </c>
      <c r="AUV44" s="3" t="s">
        <v>5</v>
      </c>
      <c r="AUW44" s="3" t="s">
        <v>5</v>
      </c>
      <c r="AUX44" s="3" t="s">
        <v>5</v>
      </c>
      <c r="AUY44" s="3">
        <v>16.3</v>
      </c>
      <c r="AUZ44" s="3" t="s">
        <v>5</v>
      </c>
      <c r="AVA44" s="3">
        <v>11.35</v>
      </c>
      <c r="AVB44" s="3">
        <v>13.07</v>
      </c>
      <c r="AVC44" s="3">
        <v>16.7</v>
      </c>
      <c r="AVD44" s="3">
        <v>12.63</v>
      </c>
      <c r="AVE44" s="3">
        <v>13.07</v>
      </c>
      <c r="AVF44" s="3">
        <v>21.06</v>
      </c>
      <c r="AVG44" s="3" t="s">
        <v>5</v>
      </c>
      <c r="AVH44" s="3" t="s">
        <v>5</v>
      </c>
      <c r="AVI44" s="3" t="s">
        <v>5</v>
      </c>
      <c r="AVJ44" s="3">
        <v>22.32</v>
      </c>
      <c r="AVK44" s="3">
        <v>13.74</v>
      </c>
      <c r="AVL44" s="3">
        <v>13.08</v>
      </c>
      <c r="AVM44" s="3">
        <v>25.35</v>
      </c>
      <c r="AVN44" s="3">
        <v>16.14</v>
      </c>
      <c r="AVO44" s="3" t="s">
        <v>5</v>
      </c>
      <c r="AVP44" s="3">
        <v>16.63</v>
      </c>
      <c r="AVQ44" s="3" t="s">
        <v>5</v>
      </c>
      <c r="AVR44" s="3">
        <v>18.440000000000001</v>
      </c>
      <c r="AVS44" s="3">
        <v>15.07</v>
      </c>
      <c r="AVT44" s="3" t="s">
        <v>5</v>
      </c>
      <c r="AVU44" s="3" t="s">
        <v>5</v>
      </c>
      <c r="AVV44" s="3" t="s">
        <v>5</v>
      </c>
      <c r="AVW44" s="3">
        <v>11.15</v>
      </c>
      <c r="AVX44" s="3" t="s">
        <v>5</v>
      </c>
      <c r="AVY44" s="3">
        <v>22.34</v>
      </c>
      <c r="AVZ44" s="3">
        <v>26.52</v>
      </c>
      <c r="AWA44" s="3">
        <v>15.02</v>
      </c>
      <c r="AWB44" s="3">
        <v>16.5</v>
      </c>
      <c r="AWC44" s="3">
        <v>21.9</v>
      </c>
      <c r="AWD44" s="3" t="s">
        <v>5</v>
      </c>
      <c r="AWE44" s="3">
        <v>29.29</v>
      </c>
      <c r="AWF44" s="3">
        <v>19.72</v>
      </c>
      <c r="AWG44" s="3" t="s">
        <v>5</v>
      </c>
      <c r="AWH44" s="3" t="s">
        <v>5</v>
      </c>
      <c r="AWI44" s="3">
        <v>19.13</v>
      </c>
      <c r="AWJ44" s="3">
        <v>19.86</v>
      </c>
      <c r="AWK44" s="3">
        <v>23.65</v>
      </c>
      <c r="AWL44" s="3" t="s">
        <v>5</v>
      </c>
      <c r="AWM44" s="3" t="s">
        <v>5</v>
      </c>
      <c r="AWN44" s="3">
        <v>15.34</v>
      </c>
      <c r="AWO44" s="3" t="s">
        <v>5</v>
      </c>
      <c r="AWP44" s="3" t="s">
        <v>5</v>
      </c>
      <c r="AWQ44" s="3" t="s">
        <v>5</v>
      </c>
      <c r="AWR44" s="3">
        <v>21.4</v>
      </c>
      <c r="AWS44" s="3">
        <v>16.079999999999998</v>
      </c>
      <c r="AWT44" s="3" t="s">
        <v>5</v>
      </c>
      <c r="AWU44" s="3">
        <v>23.56</v>
      </c>
      <c r="AWV44" s="3" t="s">
        <v>5</v>
      </c>
      <c r="AWW44" s="3">
        <v>20.13</v>
      </c>
      <c r="AWX44" s="3" t="s">
        <v>5</v>
      </c>
      <c r="AWY44" s="3" t="s">
        <v>5</v>
      </c>
      <c r="AWZ44" s="3">
        <v>15.62</v>
      </c>
      <c r="AXA44" s="3" t="s">
        <v>5</v>
      </c>
      <c r="AXB44" s="3">
        <v>14.47</v>
      </c>
      <c r="AXC44" s="3" t="s">
        <v>5</v>
      </c>
      <c r="AXD44" s="3" t="s">
        <v>5</v>
      </c>
      <c r="AXE44" s="3">
        <v>18.899999999999999</v>
      </c>
      <c r="AXF44" s="3">
        <v>15.19</v>
      </c>
      <c r="AXG44" s="3">
        <v>14.5</v>
      </c>
      <c r="AXH44" s="3" t="s">
        <v>5</v>
      </c>
      <c r="AXI44" s="3">
        <v>27.65</v>
      </c>
      <c r="AXJ44" s="3">
        <v>50.46</v>
      </c>
      <c r="AXK44" s="3" t="s">
        <v>5</v>
      </c>
      <c r="AXL44" s="3">
        <v>11.95</v>
      </c>
      <c r="AXM44" s="3">
        <v>17.88</v>
      </c>
      <c r="AXN44" s="3">
        <v>20.27</v>
      </c>
      <c r="AXO44" s="3" t="s">
        <v>5</v>
      </c>
      <c r="AXP44" s="3">
        <v>21.36</v>
      </c>
      <c r="AXQ44" s="3" t="s">
        <v>5</v>
      </c>
      <c r="AXR44" s="3">
        <v>11.19</v>
      </c>
      <c r="AXS44" s="3">
        <v>948.48</v>
      </c>
      <c r="AXT44" s="3">
        <v>37.61</v>
      </c>
      <c r="AXU44" s="3">
        <v>12.45</v>
      </c>
      <c r="AXV44" s="3">
        <v>484.66</v>
      </c>
      <c r="AXW44" s="3">
        <v>15.95</v>
      </c>
      <c r="AXX44" s="3" t="s">
        <v>5</v>
      </c>
      <c r="AXY44" s="3">
        <v>12.97</v>
      </c>
      <c r="AXZ44" s="3" t="s">
        <v>5</v>
      </c>
      <c r="AYA44" s="3">
        <v>12.08</v>
      </c>
      <c r="AYB44" s="3" t="s">
        <v>5</v>
      </c>
      <c r="AYC44" s="3">
        <v>16.68</v>
      </c>
      <c r="AYD44" s="3">
        <v>23.55</v>
      </c>
      <c r="AYE44" s="3">
        <v>13.06</v>
      </c>
      <c r="AYF44" s="3" t="s">
        <v>5</v>
      </c>
      <c r="AYG44" s="3">
        <v>13.58</v>
      </c>
      <c r="AYH44" s="3">
        <v>17.14</v>
      </c>
      <c r="AYI44" s="3" t="s">
        <v>5</v>
      </c>
      <c r="AYJ44" s="3">
        <v>12.67</v>
      </c>
      <c r="AYK44" s="3" t="s">
        <v>5</v>
      </c>
      <c r="AYL44" s="3">
        <v>13.99</v>
      </c>
      <c r="AYM44" s="3">
        <v>18.38</v>
      </c>
      <c r="AYN44" s="3">
        <v>14.7</v>
      </c>
      <c r="AYO44" s="3" t="s">
        <v>5</v>
      </c>
      <c r="AYP44" s="3">
        <v>209.19</v>
      </c>
      <c r="AYQ44" s="3">
        <v>9.9700000000000006</v>
      </c>
      <c r="AYR44" s="3" t="s">
        <v>5</v>
      </c>
      <c r="AYS44" s="3">
        <v>13.55</v>
      </c>
      <c r="AYT44" s="3">
        <v>17.96</v>
      </c>
      <c r="AYU44" s="3">
        <v>15.02</v>
      </c>
      <c r="AYV44" s="3">
        <v>12.85</v>
      </c>
      <c r="AYW44" s="3">
        <v>14.24</v>
      </c>
      <c r="AYX44" s="3">
        <v>13.43</v>
      </c>
      <c r="AYY44" s="3">
        <v>24.09</v>
      </c>
      <c r="AYZ44" s="3">
        <v>13.88</v>
      </c>
      <c r="AZA44" s="3" t="s">
        <v>5</v>
      </c>
      <c r="AZB44" s="3">
        <v>14.87</v>
      </c>
      <c r="AZC44" s="3" t="s">
        <v>5</v>
      </c>
      <c r="AZD44" s="3" t="s">
        <v>5</v>
      </c>
      <c r="AZE44" s="3">
        <v>13.84</v>
      </c>
      <c r="AZF44" s="3" t="s">
        <v>5</v>
      </c>
      <c r="AZG44" s="3">
        <v>11.63</v>
      </c>
      <c r="AZH44" s="3">
        <v>12.64</v>
      </c>
      <c r="AZI44" s="3">
        <v>18.55</v>
      </c>
      <c r="AZJ44" s="3">
        <v>12.47</v>
      </c>
      <c r="AZK44" s="3">
        <v>17.27</v>
      </c>
      <c r="AZL44" s="3" t="s">
        <v>5</v>
      </c>
      <c r="AZM44" s="3" t="s">
        <v>5</v>
      </c>
      <c r="AZN44" s="3">
        <v>14.93</v>
      </c>
      <c r="AZO44" s="3" t="s">
        <v>5</v>
      </c>
      <c r="AZP44" s="3">
        <v>13.93</v>
      </c>
      <c r="AZQ44" s="3">
        <v>19.93</v>
      </c>
      <c r="AZR44" s="3" t="s">
        <v>5</v>
      </c>
      <c r="AZS44" s="3" t="s">
        <v>5</v>
      </c>
      <c r="AZT44" s="3" t="s">
        <v>5</v>
      </c>
      <c r="AZU44" s="3">
        <v>11.72</v>
      </c>
      <c r="AZV44" s="3">
        <v>13.21</v>
      </c>
      <c r="AZW44" s="3">
        <v>11.83</v>
      </c>
      <c r="AZX44" s="3" t="s">
        <v>5</v>
      </c>
      <c r="AZY44" s="3" t="s">
        <v>5</v>
      </c>
      <c r="AZZ44" s="3">
        <v>15.81</v>
      </c>
      <c r="BAA44" s="3">
        <v>17.690000000000001</v>
      </c>
      <c r="BAB44" s="3" t="s">
        <v>5</v>
      </c>
      <c r="BAC44" s="3">
        <v>13.12</v>
      </c>
      <c r="BAD44" s="3">
        <v>13.45</v>
      </c>
      <c r="BAE44" s="3">
        <v>133.63</v>
      </c>
      <c r="BAF44" s="3">
        <v>11.77</v>
      </c>
      <c r="BAG44" s="3">
        <v>13.37</v>
      </c>
      <c r="BAH44" s="3">
        <v>12.55</v>
      </c>
      <c r="BAI44" s="3" t="s">
        <v>5</v>
      </c>
      <c r="BAJ44" s="3" t="s">
        <v>5</v>
      </c>
      <c r="BAK44" s="3">
        <v>41.12</v>
      </c>
      <c r="BAL44" s="3">
        <v>14.72</v>
      </c>
      <c r="BAM44" s="3" t="s">
        <v>5</v>
      </c>
      <c r="BAN44" s="3">
        <v>14.47</v>
      </c>
      <c r="BAO44" s="3">
        <v>14.61</v>
      </c>
      <c r="BAP44" s="3">
        <v>11.74</v>
      </c>
      <c r="BAQ44" s="3" t="s">
        <v>5</v>
      </c>
      <c r="BAR44" s="3">
        <v>16.8</v>
      </c>
      <c r="BAS44" s="3" t="s">
        <v>5</v>
      </c>
      <c r="BAT44" s="3" t="s">
        <v>5</v>
      </c>
      <c r="BAU44" s="3" t="s">
        <v>5</v>
      </c>
      <c r="BAV44" s="3">
        <v>19.07</v>
      </c>
      <c r="BAW44" s="3">
        <v>16.23</v>
      </c>
      <c r="BAX44" s="3">
        <v>19.66</v>
      </c>
      <c r="BAY44" s="3" t="s">
        <v>5</v>
      </c>
      <c r="BAZ44" s="3">
        <v>13.9</v>
      </c>
      <c r="BBA44" s="3" t="s">
        <v>5</v>
      </c>
      <c r="BBB44" s="3">
        <v>12.91</v>
      </c>
      <c r="BBC44" s="3" t="s">
        <v>5</v>
      </c>
      <c r="BBD44" s="3">
        <v>11.95</v>
      </c>
      <c r="BBE44" s="3">
        <v>20.95</v>
      </c>
      <c r="BBF44" s="3" t="s">
        <v>5</v>
      </c>
      <c r="BBG44" s="3">
        <v>12.25</v>
      </c>
      <c r="BBH44" s="3" t="s">
        <v>5</v>
      </c>
      <c r="BBI44" s="3" t="s">
        <v>5</v>
      </c>
      <c r="BBJ44" s="3">
        <v>14.54</v>
      </c>
      <c r="BBK44" s="3">
        <v>13.32</v>
      </c>
      <c r="BBL44" s="3" t="s">
        <v>5</v>
      </c>
      <c r="BBM44" s="3">
        <v>11.7</v>
      </c>
      <c r="BBN44" s="3" t="s">
        <v>5</v>
      </c>
      <c r="BBO44" s="3">
        <v>25.56</v>
      </c>
      <c r="BBP44" s="3">
        <v>12.04</v>
      </c>
      <c r="BBQ44" s="3">
        <v>14.68</v>
      </c>
      <c r="BBR44" s="3" t="s">
        <v>5</v>
      </c>
      <c r="BBS44" s="3" t="s">
        <v>5</v>
      </c>
      <c r="BBT44" s="3">
        <v>14.61</v>
      </c>
      <c r="BBU44" s="3" t="s">
        <v>5</v>
      </c>
      <c r="BBV44" s="3">
        <v>11.5</v>
      </c>
      <c r="BBW44" s="3">
        <v>12.69</v>
      </c>
      <c r="BBX44" s="3">
        <v>22.93</v>
      </c>
      <c r="BBY44" s="3">
        <v>15.48</v>
      </c>
      <c r="BBZ44" s="3" t="s">
        <v>5</v>
      </c>
      <c r="BCA44" s="3" t="s">
        <v>5</v>
      </c>
      <c r="BCB44" s="3">
        <v>12.32</v>
      </c>
      <c r="BCC44" s="3">
        <v>171.47</v>
      </c>
      <c r="BCD44" s="3">
        <v>16.739999999999998</v>
      </c>
      <c r="BCE44" s="3" t="s">
        <v>5</v>
      </c>
      <c r="BCF44" s="3">
        <v>15.31</v>
      </c>
      <c r="BCG44" s="3" t="s">
        <v>5</v>
      </c>
      <c r="BCH44" s="3">
        <v>21.98</v>
      </c>
      <c r="BCI44" s="3" t="s">
        <v>5</v>
      </c>
      <c r="BCJ44" s="3">
        <v>18.23</v>
      </c>
      <c r="BCK44" s="3">
        <v>10.6</v>
      </c>
      <c r="BCL44" s="3">
        <v>29.93</v>
      </c>
      <c r="BCM44" s="3">
        <v>17.48</v>
      </c>
      <c r="BCN44" s="3" t="s">
        <v>5</v>
      </c>
      <c r="BCO44" s="3" t="s">
        <v>5</v>
      </c>
      <c r="BCP44" s="3" t="s">
        <v>5</v>
      </c>
      <c r="BCQ44" s="3">
        <v>16.53</v>
      </c>
      <c r="BCR44" s="3">
        <v>13.37</v>
      </c>
      <c r="BCS44" s="3">
        <v>13.39</v>
      </c>
      <c r="BCT44" s="3">
        <v>13.05</v>
      </c>
      <c r="BCU44" s="3" t="s">
        <v>5</v>
      </c>
      <c r="BCV44" s="3" t="s">
        <v>5</v>
      </c>
      <c r="BCW44" s="3" t="s">
        <v>5</v>
      </c>
      <c r="BCX44" s="3">
        <v>13.34</v>
      </c>
      <c r="BCY44" s="3" t="s">
        <v>5</v>
      </c>
      <c r="BCZ44" s="3">
        <v>11.6</v>
      </c>
      <c r="BDA44" s="3">
        <v>15.62</v>
      </c>
      <c r="BDB44" s="3">
        <v>14.22</v>
      </c>
      <c r="BDC44" s="3" t="s">
        <v>5</v>
      </c>
      <c r="BDD44" s="3" t="s">
        <v>5</v>
      </c>
      <c r="BDE44" s="3" t="s">
        <v>5</v>
      </c>
      <c r="BDF44" s="3" t="s">
        <v>5</v>
      </c>
      <c r="BDG44" s="3">
        <v>13.35</v>
      </c>
      <c r="BDH44" s="3">
        <v>24.83</v>
      </c>
      <c r="BDI44" s="3">
        <v>15.94</v>
      </c>
      <c r="BDJ44" s="3">
        <v>34.229999999999997</v>
      </c>
      <c r="BDK44" s="3" t="s">
        <v>5</v>
      </c>
      <c r="BDL44" s="3" t="s">
        <v>5</v>
      </c>
      <c r="BDM44" s="3">
        <v>15.89</v>
      </c>
      <c r="BDN44" s="3" t="s">
        <v>5</v>
      </c>
      <c r="BDO44" s="3">
        <v>12.01</v>
      </c>
      <c r="BDP44" s="3">
        <v>20.399999999999999</v>
      </c>
      <c r="BDQ44" s="3" t="s">
        <v>5</v>
      </c>
      <c r="BDR44" s="3">
        <v>13.96</v>
      </c>
      <c r="BDS44" s="3" t="s">
        <v>5</v>
      </c>
      <c r="BDT44" s="3" t="s">
        <v>5</v>
      </c>
      <c r="BDU44" s="3" t="s">
        <v>5</v>
      </c>
      <c r="BDV44" s="3" t="s">
        <v>5</v>
      </c>
      <c r="BDW44" s="3">
        <v>21.66</v>
      </c>
      <c r="BDX44" s="3" t="s">
        <v>5</v>
      </c>
      <c r="BDY44" s="3">
        <v>15.68</v>
      </c>
      <c r="BDZ44" s="3" t="s">
        <v>5</v>
      </c>
      <c r="BEA44" s="3" t="s">
        <v>5</v>
      </c>
      <c r="BEB44" s="3">
        <v>17.63</v>
      </c>
      <c r="BEC44" s="3" t="s">
        <v>5</v>
      </c>
      <c r="BED44" s="3">
        <v>16.39</v>
      </c>
      <c r="BEE44" s="3">
        <v>11.76</v>
      </c>
      <c r="BEF44" s="3" t="s">
        <v>5</v>
      </c>
      <c r="BEG44" s="3" t="s">
        <v>5</v>
      </c>
      <c r="BEH44" s="3">
        <v>14.95</v>
      </c>
      <c r="BEI44" s="3" t="s">
        <v>5</v>
      </c>
      <c r="BEJ44" s="3">
        <v>16.45</v>
      </c>
      <c r="BEK44" s="3" t="s">
        <v>5</v>
      </c>
      <c r="BEL44" s="3">
        <v>25.49</v>
      </c>
      <c r="BEM44" s="3" t="s">
        <v>5</v>
      </c>
      <c r="BEN44" s="3" t="s">
        <v>5</v>
      </c>
      <c r="BEO44" s="3" t="s">
        <v>5</v>
      </c>
      <c r="BEP44" s="3" t="s">
        <v>5</v>
      </c>
      <c r="BEQ44" s="3" t="s">
        <v>5</v>
      </c>
      <c r="BER44" s="3" t="s">
        <v>5</v>
      </c>
      <c r="BES44" s="3">
        <v>11.68</v>
      </c>
      <c r="BET44" s="3">
        <v>11.98</v>
      </c>
      <c r="BEU44" s="3">
        <v>27.01</v>
      </c>
      <c r="BEV44" s="3">
        <v>15.91</v>
      </c>
      <c r="BEW44" s="3">
        <v>15.42</v>
      </c>
      <c r="BEX44" s="3">
        <v>25.56</v>
      </c>
      <c r="BEY44" s="3">
        <v>14.16</v>
      </c>
      <c r="BEZ44" s="3" t="s">
        <v>5</v>
      </c>
      <c r="BFA44" s="3" t="s">
        <v>5</v>
      </c>
      <c r="BFB44" s="3">
        <v>19.809999999999999</v>
      </c>
      <c r="BFC44" s="3" t="s">
        <v>5</v>
      </c>
      <c r="BFD44" s="3">
        <v>17.760000000000002</v>
      </c>
      <c r="BFE44" s="3" t="s">
        <v>5</v>
      </c>
      <c r="BFF44" s="3" t="s">
        <v>5</v>
      </c>
      <c r="BFG44" s="3" t="s">
        <v>5</v>
      </c>
      <c r="BFH44" s="3" t="s">
        <v>5</v>
      </c>
      <c r="BFI44" s="3">
        <v>13.47</v>
      </c>
      <c r="BFJ44" s="3">
        <v>12.61</v>
      </c>
      <c r="BFK44" s="3" t="s">
        <v>5</v>
      </c>
      <c r="BFL44" s="3" t="s">
        <v>5</v>
      </c>
      <c r="BFM44" s="3">
        <v>13.8</v>
      </c>
      <c r="BFN44" s="3">
        <v>34.14</v>
      </c>
      <c r="BFO44" s="3">
        <v>24.65</v>
      </c>
      <c r="BFP44" s="3">
        <v>19.03</v>
      </c>
      <c r="BFQ44" s="3" t="s">
        <v>5</v>
      </c>
      <c r="BFR44" s="3" t="s">
        <v>5</v>
      </c>
      <c r="BFS44" s="3">
        <v>12.62</v>
      </c>
      <c r="BFT44" s="3">
        <v>11.3</v>
      </c>
      <c r="BFU44" s="3" t="s">
        <v>5</v>
      </c>
      <c r="BFV44" s="3">
        <v>12.6</v>
      </c>
      <c r="BFW44" s="3" t="s">
        <v>5</v>
      </c>
      <c r="BFX44" s="3" t="s">
        <v>5</v>
      </c>
      <c r="BFY44" s="3" t="s">
        <v>5</v>
      </c>
      <c r="BFZ44" s="3">
        <v>12.21</v>
      </c>
      <c r="BGA44" s="3" t="s">
        <v>5</v>
      </c>
      <c r="BGB44" s="3">
        <v>15.27</v>
      </c>
      <c r="BGC44" s="3">
        <v>27.05</v>
      </c>
      <c r="BGD44" s="3" t="s">
        <v>5</v>
      </c>
      <c r="BGE44" s="3">
        <v>14.37</v>
      </c>
      <c r="BGF44" s="3" t="s">
        <v>5</v>
      </c>
      <c r="BGG44" s="3" t="s">
        <v>5</v>
      </c>
      <c r="BGH44" s="3" t="s">
        <v>5</v>
      </c>
      <c r="BGI44" s="3" t="s">
        <v>5</v>
      </c>
      <c r="BGJ44" s="3">
        <v>47.29</v>
      </c>
      <c r="BGK44" s="3" t="s">
        <v>5</v>
      </c>
      <c r="BGL44" s="3">
        <v>14.83</v>
      </c>
      <c r="BGM44" s="3" t="s">
        <v>5</v>
      </c>
      <c r="BGN44" s="3">
        <v>11.66</v>
      </c>
      <c r="BGO44" s="3">
        <v>20.059999999999999</v>
      </c>
      <c r="BGP44" s="3">
        <v>17.98</v>
      </c>
      <c r="BGQ44" s="3" t="s">
        <v>5</v>
      </c>
      <c r="BGR44" s="3">
        <v>17.95</v>
      </c>
      <c r="BGS44" s="3">
        <v>18.329999999999998</v>
      </c>
      <c r="BGT44" s="3" t="s">
        <v>5</v>
      </c>
      <c r="BGU44" s="3">
        <v>26.9</v>
      </c>
      <c r="BGV44" s="3" t="s">
        <v>5</v>
      </c>
      <c r="BGW44" s="3" t="s">
        <v>5</v>
      </c>
      <c r="BGX44" s="3" t="s">
        <v>5</v>
      </c>
      <c r="BGY44" s="3">
        <v>16.71</v>
      </c>
      <c r="BGZ44" s="3" t="s">
        <v>5</v>
      </c>
      <c r="BHA44" s="3" t="s">
        <v>5</v>
      </c>
      <c r="BHB44" s="3" t="s">
        <v>5</v>
      </c>
      <c r="BHC44" s="3" t="s">
        <v>5</v>
      </c>
      <c r="BHD44" s="3" t="s">
        <v>5</v>
      </c>
      <c r="BHE44" s="3">
        <v>19.940000000000001</v>
      </c>
      <c r="BHF44" s="3" t="s">
        <v>5</v>
      </c>
      <c r="BHG44" s="3">
        <v>16.21</v>
      </c>
      <c r="BHH44" s="3" t="s">
        <v>5</v>
      </c>
      <c r="BHI44" s="3" t="s">
        <v>5</v>
      </c>
      <c r="BHJ44" s="3" t="s">
        <v>5</v>
      </c>
      <c r="BHK44" s="3" t="s">
        <v>5</v>
      </c>
      <c r="BHL44" s="3" t="s">
        <v>5</v>
      </c>
      <c r="BHM44" s="3" t="s">
        <v>5</v>
      </c>
      <c r="BHN44" s="3">
        <v>14.4</v>
      </c>
      <c r="BHO44" s="3">
        <v>141.91</v>
      </c>
      <c r="BHP44" s="3">
        <v>21.67</v>
      </c>
      <c r="BHQ44" s="3">
        <v>20.28</v>
      </c>
      <c r="BHR44" s="3">
        <v>14.98</v>
      </c>
      <c r="BHS44" s="3" t="s">
        <v>5</v>
      </c>
      <c r="BHT44" s="3" t="s">
        <v>5</v>
      </c>
      <c r="BHU44" s="3">
        <v>13.31</v>
      </c>
      <c r="BHV44" s="3">
        <v>22.66</v>
      </c>
      <c r="BHW44" s="3" t="s">
        <v>5</v>
      </c>
      <c r="BHX44" s="3" t="s">
        <v>5</v>
      </c>
      <c r="BHY44" s="3">
        <v>34.79</v>
      </c>
      <c r="BHZ44" s="3">
        <v>12.22</v>
      </c>
      <c r="BIA44" s="3" t="s">
        <v>5</v>
      </c>
      <c r="BIB44" s="3" t="s">
        <v>5</v>
      </c>
      <c r="BIC44" s="3" t="s">
        <v>5</v>
      </c>
      <c r="BID44" s="3">
        <v>13.62</v>
      </c>
      <c r="BIE44" s="3">
        <v>18.48</v>
      </c>
      <c r="BIF44" s="3" t="s">
        <v>5</v>
      </c>
      <c r="BIG44" s="3">
        <v>15.86</v>
      </c>
      <c r="BIH44" s="3" t="s">
        <v>5</v>
      </c>
      <c r="BII44" s="3" t="s">
        <v>5</v>
      </c>
      <c r="BIJ44" s="3" t="s">
        <v>5</v>
      </c>
      <c r="BIK44" s="3">
        <v>13.38</v>
      </c>
      <c r="BIL44" s="3">
        <v>59.82</v>
      </c>
      <c r="BIM44" s="3" t="s">
        <v>5</v>
      </c>
      <c r="BIN44" s="3">
        <v>15.38</v>
      </c>
      <c r="BIO44" s="3">
        <v>14.38</v>
      </c>
      <c r="BIP44" s="3" t="s">
        <v>5</v>
      </c>
      <c r="BIQ44" s="3">
        <v>30.59</v>
      </c>
      <c r="BIR44" s="3" t="s">
        <v>5</v>
      </c>
      <c r="BIS44" s="3" t="s">
        <v>5</v>
      </c>
      <c r="BIT44" s="3" t="s">
        <v>5</v>
      </c>
      <c r="BIU44" s="3">
        <v>35.99</v>
      </c>
      <c r="BIV44" s="3">
        <v>14.6</v>
      </c>
      <c r="BIW44" s="3">
        <v>13.48</v>
      </c>
      <c r="BIX44" s="3" t="s">
        <v>5</v>
      </c>
      <c r="BIY44" s="3">
        <v>11.51</v>
      </c>
      <c r="BIZ44" s="3">
        <v>12.43</v>
      </c>
      <c r="BJA44" s="3" t="s">
        <v>5</v>
      </c>
      <c r="BJB44" s="3">
        <v>18.66</v>
      </c>
      <c r="BJC44" s="3">
        <v>19.34</v>
      </c>
      <c r="BJD44" s="3" t="s">
        <v>5</v>
      </c>
      <c r="BJE44" s="3">
        <v>17.54</v>
      </c>
      <c r="BJF44" s="3">
        <v>16.11</v>
      </c>
      <c r="BJG44" s="3" t="s">
        <v>5</v>
      </c>
      <c r="BJH44" s="3">
        <v>16.3</v>
      </c>
      <c r="BJI44" s="3">
        <v>28.78</v>
      </c>
      <c r="BJJ44" s="3" t="s">
        <v>5</v>
      </c>
      <c r="BJK44" s="3">
        <v>15.48</v>
      </c>
      <c r="BJL44" s="3">
        <v>25.39</v>
      </c>
      <c r="BJM44" s="3">
        <v>28.4</v>
      </c>
      <c r="BJN44" s="3" t="s">
        <v>5</v>
      </c>
      <c r="BJO44" s="3">
        <v>15.42</v>
      </c>
      <c r="BJP44" s="3" t="s">
        <v>5</v>
      </c>
      <c r="BJQ44" s="3">
        <v>12.21</v>
      </c>
      <c r="BJR44" s="3">
        <v>14.55</v>
      </c>
      <c r="BJS44" s="3" t="s">
        <v>5</v>
      </c>
      <c r="BJT44" s="3">
        <v>29.24</v>
      </c>
      <c r="BJU44" s="3" t="s">
        <v>5</v>
      </c>
      <c r="BJV44" s="3">
        <v>24.65</v>
      </c>
      <c r="BJW44" s="3" t="s">
        <v>5</v>
      </c>
      <c r="BJX44" s="3">
        <v>58.4</v>
      </c>
      <c r="BJY44" s="3">
        <v>12.28</v>
      </c>
      <c r="BJZ44" s="3">
        <v>25.84</v>
      </c>
      <c r="BKA44" s="3">
        <v>17.239999999999998</v>
      </c>
      <c r="BKB44" s="3" t="s">
        <v>5</v>
      </c>
      <c r="BKC44" s="3">
        <v>14.17</v>
      </c>
      <c r="BKD44" s="3" t="s">
        <v>5</v>
      </c>
      <c r="BKE44" s="3">
        <v>18.37</v>
      </c>
      <c r="BKF44" s="3">
        <v>13.76</v>
      </c>
      <c r="BKG44" s="3" t="s">
        <v>5</v>
      </c>
      <c r="BKH44" s="3" t="s">
        <v>5</v>
      </c>
      <c r="BKI44" s="3">
        <v>27.65</v>
      </c>
      <c r="BKJ44" s="3">
        <v>13.37</v>
      </c>
      <c r="BKK44" s="3">
        <v>18.75</v>
      </c>
      <c r="BKL44" s="3">
        <v>11.74</v>
      </c>
      <c r="BKM44" s="3" t="s">
        <v>5</v>
      </c>
      <c r="BKN44" s="3">
        <v>18.64</v>
      </c>
      <c r="BKO44" s="3">
        <v>11.86</v>
      </c>
      <c r="BKP44" s="3">
        <v>15.68</v>
      </c>
      <c r="BKQ44" s="3" t="s">
        <v>5</v>
      </c>
      <c r="BKR44" s="3">
        <v>11.64</v>
      </c>
      <c r="BKS44" s="3" t="s">
        <v>5</v>
      </c>
      <c r="BKT44" s="3">
        <v>40.9</v>
      </c>
      <c r="BKU44" s="3" t="s">
        <v>5</v>
      </c>
      <c r="BKV44" s="3">
        <v>14.26</v>
      </c>
      <c r="BKW44" s="3">
        <v>13.39</v>
      </c>
      <c r="BKX44" s="3">
        <v>15.17</v>
      </c>
      <c r="BKY44" s="3">
        <v>18.02</v>
      </c>
      <c r="BKZ44" s="3">
        <v>15.34</v>
      </c>
      <c r="BLA44" s="3">
        <v>13.92</v>
      </c>
      <c r="BLB44" s="3">
        <v>13.12</v>
      </c>
      <c r="BLC44" s="3">
        <v>13.34</v>
      </c>
      <c r="BLD44" s="3" t="s">
        <v>5</v>
      </c>
      <c r="BLE44" s="3" t="s">
        <v>5</v>
      </c>
      <c r="BLF44" s="3">
        <v>42.22</v>
      </c>
      <c r="BLG44" s="3">
        <v>15.27</v>
      </c>
      <c r="BLH44" s="3">
        <v>11.8</v>
      </c>
      <c r="BLI44" s="3" t="s">
        <v>5</v>
      </c>
      <c r="BLJ44" s="3">
        <v>12.97</v>
      </c>
      <c r="BLK44" s="3">
        <v>13.32</v>
      </c>
      <c r="BLL44" s="3">
        <v>13.43</v>
      </c>
      <c r="BLM44" s="3">
        <v>23.48</v>
      </c>
      <c r="BLN44" s="3" t="s">
        <v>5</v>
      </c>
      <c r="BLO44" s="3">
        <v>27.58</v>
      </c>
      <c r="BLP44" s="3" t="s">
        <v>5</v>
      </c>
      <c r="BLQ44" s="3" t="s">
        <v>5</v>
      </c>
      <c r="BLR44" s="3">
        <v>12.68</v>
      </c>
      <c r="BLS44" s="3" t="s">
        <v>5</v>
      </c>
      <c r="BLT44" s="3">
        <v>12.23</v>
      </c>
      <c r="BLU44" s="3" t="s">
        <v>5</v>
      </c>
      <c r="BLV44" s="3" t="s">
        <v>5</v>
      </c>
      <c r="BLW44" s="3">
        <v>11.11</v>
      </c>
      <c r="BLX44" s="3" t="s">
        <v>5</v>
      </c>
      <c r="BLY44" s="3">
        <v>14.82</v>
      </c>
      <c r="BLZ44" s="3">
        <v>16.149999999999999</v>
      </c>
      <c r="BMA44" s="3" t="s">
        <v>5</v>
      </c>
      <c r="BMB44" s="3" t="s">
        <v>5</v>
      </c>
      <c r="BMC44" s="3">
        <v>14.49</v>
      </c>
      <c r="BMD44" s="3">
        <v>16.95</v>
      </c>
      <c r="BME44" s="3">
        <v>13.57</v>
      </c>
      <c r="BMF44" s="3" t="s">
        <v>5</v>
      </c>
      <c r="BMG44" s="3">
        <v>12.8</v>
      </c>
      <c r="BMH44" s="3" t="s">
        <v>5</v>
      </c>
      <c r="BMI44" s="3">
        <v>12.58</v>
      </c>
      <c r="BMJ44" s="3" t="s">
        <v>5</v>
      </c>
      <c r="BMK44" s="3">
        <v>11.87</v>
      </c>
      <c r="BML44" s="3" t="s">
        <v>5</v>
      </c>
      <c r="BMM44" s="3" t="s">
        <v>5</v>
      </c>
      <c r="BMN44" s="3">
        <v>15.96</v>
      </c>
      <c r="BMO44" s="3">
        <v>16.25</v>
      </c>
      <c r="BMP44" s="3">
        <v>19.98</v>
      </c>
      <c r="BMQ44" s="3">
        <v>19.010000000000002</v>
      </c>
      <c r="BMR44" s="3">
        <v>13.92</v>
      </c>
      <c r="BMS44" s="3" t="s">
        <v>5</v>
      </c>
      <c r="BMT44" s="3" t="s">
        <v>5</v>
      </c>
      <c r="BMU44" s="3" t="s">
        <v>5</v>
      </c>
      <c r="BMV44" s="3" t="s">
        <v>5</v>
      </c>
      <c r="BMW44" s="3">
        <v>23.37</v>
      </c>
      <c r="BMX44" s="3">
        <v>14.05</v>
      </c>
      <c r="BMY44" s="3">
        <v>15.41</v>
      </c>
      <c r="BMZ44" s="3">
        <v>20.09</v>
      </c>
      <c r="BNA44" s="3" t="s">
        <v>5</v>
      </c>
      <c r="BNB44" s="3">
        <v>16.48</v>
      </c>
      <c r="BNC44" s="3">
        <v>24.12</v>
      </c>
      <c r="BND44" s="3" t="s">
        <v>5</v>
      </c>
      <c r="BNE44" s="3">
        <v>14.97</v>
      </c>
      <c r="BNF44" s="3" t="s">
        <v>5</v>
      </c>
      <c r="BNG44" s="3" t="s">
        <v>5</v>
      </c>
      <c r="BNH44" s="3">
        <v>16.399999999999999</v>
      </c>
      <c r="BNI44" s="3" t="s">
        <v>5</v>
      </c>
      <c r="BNJ44" s="3" t="s">
        <v>5</v>
      </c>
      <c r="BNK44" s="3" t="s">
        <v>5</v>
      </c>
      <c r="BNL44" s="3">
        <v>11.41</v>
      </c>
      <c r="BNM44" s="3" t="s">
        <v>5</v>
      </c>
      <c r="BNN44" s="3">
        <v>14</v>
      </c>
      <c r="BNO44" s="3">
        <v>40.729999999999997</v>
      </c>
      <c r="BNP44" s="3" t="s">
        <v>5</v>
      </c>
      <c r="BNQ44" s="3" t="s">
        <v>5</v>
      </c>
      <c r="BNR44" s="3">
        <v>18.64</v>
      </c>
      <c r="BNS44" s="3">
        <v>12.91</v>
      </c>
      <c r="BNT44" s="3" t="s">
        <v>5</v>
      </c>
      <c r="BNU44" s="3" t="s">
        <v>5</v>
      </c>
      <c r="BNV44" s="3">
        <v>14.85</v>
      </c>
      <c r="BNW44" s="3" t="s">
        <v>5</v>
      </c>
      <c r="BNX44" s="3" t="s">
        <v>5</v>
      </c>
      <c r="BNY44" s="3">
        <v>21.23</v>
      </c>
      <c r="BNZ44" s="3">
        <v>18.13</v>
      </c>
      <c r="BOA44" s="3" t="s">
        <v>5</v>
      </c>
      <c r="BOB44" s="3" t="s">
        <v>5</v>
      </c>
      <c r="BOC44" s="3">
        <v>32.5</v>
      </c>
      <c r="BOD44" s="3">
        <v>21.34</v>
      </c>
      <c r="BOE44" s="3" t="s">
        <v>5</v>
      </c>
      <c r="BOF44" s="3" t="s">
        <v>5</v>
      </c>
      <c r="BOG44" s="3" t="s">
        <v>5</v>
      </c>
      <c r="BOH44" s="3">
        <v>14.63</v>
      </c>
      <c r="BOI44" s="3" t="s">
        <v>5</v>
      </c>
      <c r="BOJ44" s="3">
        <v>44.98</v>
      </c>
      <c r="BOK44" s="3" t="s">
        <v>5</v>
      </c>
      <c r="BOL44" s="3" t="s">
        <v>5</v>
      </c>
      <c r="BOM44" s="3" t="s">
        <v>5</v>
      </c>
      <c r="BON44" s="3">
        <v>14.78</v>
      </c>
      <c r="BOO44" s="3" t="s">
        <v>5</v>
      </c>
      <c r="BOP44" s="3" t="s">
        <v>5</v>
      </c>
      <c r="BOQ44" s="3">
        <v>18.91</v>
      </c>
      <c r="BOR44" s="3" t="s">
        <v>5</v>
      </c>
      <c r="BOS44" s="3" t="s">
        <v>5</v>
      </c>
      <c r="BOT44" s="3" t="s">
        <v>5</v>
      </c>
      <c r="BOU44" s="3">
        <v>21.65</v>
      </c>
      <c r="BOV44" s="3">
        <v>15.07</v>
      </c>
      <c r="BOW44" s="3" t="s">
        <v>5</v>
      </c>
      <c r="BOX44" s="3">
        <v>15.31</v>
      </c>
      <c r="BOY44" s="3">
        <v>16.059999999999999</v>
      </c>
      <c r="BOZ44" s="3" t="s">
        <v>5</v>
      </c>
      <c r="BPA44" s="3" t="s">
        <v>5</v>
      </c>
      <c r="BPB44" s="3">
        <v>40.14</v>
      </c>
      <c r="BPC44" s="3" t="s">
        <v>5</v>
      </c>
      <c r="BPD44" s="3" t="s">
        <v>5</v>
      </c>
      <c r="BPE44" s="3" t="s">
        <v>5</v>
      </c>
      <c r="BPF44" s="3" t="s">
        <v>5</v>
      </c>
      <c r="BPG44" s="3">
        <v>30.12</v>
      </c>
      <c r="BPH44" s="3">
        <v>41.75</v>
      </c>
      <c r="BPI44" s="3">
        <v>25.11</v>
      </c>
      <c r="BPJ44" s="3">
        <v>21.39</v>
      </c>
      <c r="BPK44" s="3">
        <v>13.09</v>
      </c>
      <c r="BPL44" s="3">
        <v>17.62</v>
      </c>
      <c r="BPM44" s="3">
        <v>16.13</v>
      </c>
      <c r="BPN44" s="3" t="s">
        <v>5</v>
      </c>
      <c r="BPO44" s="3" t="s">
        <v>5</v>
      </c>
      <c r="BPP44" s="3">
        <v>23.39</v>
      </c>
      <c r="BPQ44" s="3" t="s">
        <v>5</v>
      </c>
      <c r="BPR44" s="3">
        <v>15.31</v>
      </c>
      <c r="BPS44" s="3">
        <v>20.95</v>
      </c>
      <c r="BPT44" s="3" t="s">
        <v>5</v>
      </c>
      <c r="BPU44" s="3">
        <v>12.64</v>
      </c>
      <c r="BPV44" s="3" t="s">
        <v>5</v>
      </c>
      <c r="BPW44" s="3" t="s">
        <v>5</v>
      </c>
      <c r="BPX44" s="3" t="s">
        <v>5</v>
      </c>
      <c r="BPY44" s="3">
        <v>14.66</v>
      </c>
      <c r="BPZ44" s="3">
        <v>14.64</v>
      </c>
      <c r="BQA44" s="3" t="s">
        <v>5</v>
      </c>
      <c r="BQB44" s="3">
        <v>13.4</v>
      </c>
      <c r="BQC44" s="3" t="s">
        <v>5</v>
      </c>
      <c r="BQD44" s="3">
        <v>17.02</v>
      </c>
      <c r="BQE44" s="3">
        <v>21.78</v>
      </c>
      <c r="BQF44" s="3">
        <v>15.25</v>
      </c>
      <c r="BQG44" s="3" t="s">
        <v>5</v>
      </c>
      <c r="BQH44" s="3">
        <v>21.13</v>
      </c>
      <c r="BQI44" s="3" t="s">
        <v>5</v>
      </c>
      <c r="BQJ44" s="3" t="s">
        <v>5</v>
      </c>
      <c r="BQK44" s="3">
        <v>17.190000000000001</v>
      </c>
      <c r="BQL44" s="3" t="s">
        <v>5</v>
      </c>
      <c r="BQM44" s="3" t="s">
        <v>5</v>
      </c>
      <c r="BQN44" s="3">
        <v>98.25</v>
      </c>
      <c r="BQO44" s="3" t="s">
        <v>5</v>
      </c>
      <c r="BQP44" s="3">
        <v>14.27</v>
      </c>
      <c r="BQQ44" s="3">
        <v>17.77</v>
      </c>
      <c r="BQR44" s="3">
        <v>14.32</v>
      </c>
      <c r="BQS44" s="3">
        <v>24.89</v>
      </c>
      <c r="BQT44" s="3">
        <v>13.29</v>
      </c>
      <c r="BQU44" s="3" t="s">
        <v>5</v>
      </c>
      <c r="BQV44" s="3" t="s">
        <v>5</v>
      </c>
      <c r="BQW44" s="3">
        <v>17.95</v>
      </c>
      <c r="BQX44" s="3">
        <v>17.96</v>
      </c>
      <c r="BQY44" s="3" t="s">
        <v>5</v>
      </c>
      <c r="BQZ44" s="3">
        <v>14.41</v>
      </c>
      <c r="BRA44" s="3" t="s">
        <v>5</v>
      </c>
      <c r="BRB44" s="3" t="s">
        <v>5</v>
      </c>
      <c r="BRC44" s="3" t="s">
        <v>5</v>
      </c>
      <c r="BRD44" s="3" t="s">
        <v>5</v>
      </c>
      <c r="BRE44" s="3" t="s">
        <v>5</v>
      </c>
      <c r="BRF44" s="3">
        <v>28.47</v>
      </c>
      <c r="BRG44" s="3">
        <v>16.489999999999998</v>
      </c>
      <c r="BRH44" s="3" t="s">
        <v>5</v>
      </c>
      <c r="BRI44" s="3" t="s">
        <v>5</v>
      </c>
      <c r="BRJ44" s="3" t="s">
        <v>5</v>
      </c>
      <c r="BRK44" s="3" t="s">
        <v>5</v>
      </c>
      <c r="BRL44" s="3" t="s">
        <v>5</v>
      </c>
      <c r="BRM44" s="3" t="s">
        <v>5</v>
      </c>
      <c r="BRN44" s="3">
        <v>12.84</v>
      </c>
      <c r="BRO44" s="3" t="s">
        <v>5</v>
      </c>
      <c r="BRP44" s="3" t="s">
        <v>5</v>
      </c>
      <c r="BRQ44" s="3">
        <v>23.58</v>
      </c>
      <c r="BRR44" s="3">
        <v>15.46</v>
      </c>
      <c r="BRS44" s="3">
        <v>16.22</v>
      </c>
      <c r="BRT44" s="3">
        <v>17.149999999999999</v>
      </c>
      <c r="BRU44" s="3">
        <v>16.02</v>
      </c>
      <c r="BRV44" s="3">
        <v>17.22</v>
      </c>
      <c r="BRW44" s="3">
        <v>11.41</v>
      </c>
      <c r="BRX44" s="3" t="s">
        <v>5</v>
      </c>
      <c r="BRY44" s="3">
        <v>12.49</v>
      </c>
      <c r="BRZ44" s="3">
        <v>13.23</v>
      </c>
      <c r="BSA44" s="3">
        <v>14.95</v>
      </c>
      <c r="BSB44" s="3" t="s">
        <v>5</v>
      </c>
      <c r="BSC44" s="3">
        <v>12.9</v>
      </c>
      <c r="BSD44" s="3">
        <v>11.74</v>
      </c>
      <c r="BSE44" s="3">
        <v>14.23</v>
      </c>
      <c r="BSF44" s="3" t="s">
        <v>5</v>
      </c>
      <c r="BSG44" s="3">
        <v>63.82</v>
      </c>
      <c r="BSH44" s="3">
        <v>19.54</v>
      </c>
      <c r="BSI44" s="3">
        <v>12.3</v>
      </c>
      <c r="BSJ44" s="3">
        <v>12.69</v>
      </c>
      <c r="BSK44" s="3">
        <v>24.01</v>
      </c>
      <c r="BSL44" s="3">
        <v>27.89</v>
      </c>
      <c r="BSM44" s="3" t="s">
        <v>5</v>
      </c>
      <c r="BSN44" s="3">
        <v>17.329999999999998</v>
      </c>
      <c r="BSO44" s="3">
        <v>12.39</v>
      </c>
      <c r="BSP44" s="3">
        <v>16.12</v>
      </c>
      <c r="BSQ44" s="3" t="s">
        <v>5</v>
      </c>
      <c r="BSR44" s="3">
        <v>34.22</v>
      </c>
      <c r="BSS44" s="3" t="s">
        <v>5</v>
      </c>
      <c r="BST44" s="3">
        <v>174.97</v>
      </c>
      <c r="BSU44" s="3">
        <v>13.56</v>
      </c>
      <c r="BSV44" s="3" t="s">
        <v>5</v>
      </c>
      <c r="BSW44" s="3">
        <v>14.19</v>
      </c>
      <c r="BSX44" s="3">
        <v>14.14</v>
      </c>
      <c r="BSY44" s="3" t="s">
        <v>5</v>
      </c>
      <c r="BSZ44" s="3">
        <v>15.21</v>
      </c>
      <c r="BTA44" s="3">
        <v>14.79</v>
      </c>
      <c r="BTB44" s="3">
        <v>14.67</v>
      </c>
      <c r="BTC44" s="3">
        <v>12.03</v>
      </c>
      <c r="BTD44" s="3" t="s">
        <v>5</v>
      </c>
      <c r="BTE44" s="3" t="s">
        <v>5</v>
      </c>
      <c r="BTF44" s="3" t="s">
        <v>5</v>
      </c>
      <c r="BTG44" s="3" t="s">
        <v>5</v>
      </c>
      <c r="BTH44" s="3" t="s">
        <v>5</v>
      </c>
      <c r="BTI44" s="3">
        <v>18.22</v>
      </c>
      <c r="BTJ44" s="3">
        <v>12.45</v>
      </c>
      <c r="BTK44" s="3">
        <v>14.25</v>
      </c>
      <c r="BTL44" s="3">
        <v>13.92</v>
      </c>
      <c r="BTM44" s="3">
        <v>15.64</v>
      </c>
      <c r="BTN44" s="3">
        <v>22.25</v>
      </c>
      <c r="BTO44" s="3">
        <v>15.06</v>
      </c>
      <c r="BTP44" s="3">
        <v>15.78</v>
      </c>
      <c r="BTQ44" s="3">
        <v>17.079999999999998</v>
      </c>
      <c r="BTR44" s="3" t="s">
        <v>5</v>
      </c>
      <c r="BTS44" s="3">
        <v>59.35</v>
      </c>
      <c r="BTT44" s="3">
        <v>18.52</v>
      </c>
      <c r="BTU44" s="3" t="s">
        <v>5</v>
      </c>
      <c r="BTV44" s="3">
        <v>13.96</v>
      </c>
      <c r="BTW44" s="3">
        <v>18.34</v>
      </c>
      <c r="BTX44" s="3" t="s">
        <v>5</v>
      </c>
      <c r="BTY44" s="3">
        <v>15.9</v>
      </c>
      <c r="BTZ44" s="3" t="s">
        <v>5</v>
      </c>
      <c r="BUA44" s="3">
        <v>17.850000000000001</v>
      </c>
      <c r="BUB44" s="3" t="s">
        <v>5</v>
      </c>
      <c r="BUC44" s="3" t="s">
        <v>5</v>
      </c>
      <c r="BUD44" s="3">
        <v>14.1</v>
      </c>
      <c r="BUE44" s="3">
        <v>11.36</v>
      </c>
      <c r="BUF44" s="3">
        <v>12.67</v>
      </c>
      <c r="BUG44" s="3" t="s">
        <v>5</v>
      </c>
      <c r="BUH44" s="3">
        <v>64.06</v>
      </c>
      <c r="BUI44" s="3">
        <v>13.37</v>
      </c>
      <c r="BUJ44" s="3">
        <v>15.3</v>
      </c>
      <c r="BUK44" s="3">
        <v>17.28</v>
      </c>
      <c r="BUL44" s="3" t="s">
        <v>5</v>
      </c>
      <c r="BUM44" s="3" t="s">
        <v>5</v>
      </c>
      <c r="BUN44" s="3" t="s">
        <v>5</v>
      </c>
      <c r="BUO44" s="3">
        <v>12.36</v>
      </c>
      <c r="BUP44" s="3">
        <v>22.47</v>
      </c>
      <c r="BUQ44" s="3">
        <v>10.62</v>
      </c>
      <c r="BUR44" s="3">
        <v>16.29</v>
      </c>
      <c r="BUS44" s="3">
        <v>13.77</v>
      </c>
      <c r="BUT44" s="3">
        <v>14.76</v>
      </c>
      <c r="BUU44" s="3" t="s">
        <v>5</v>
      </c>
      <c r="BUV44" s="3" t="s">
        <v>5</v>
      </c>
      <c r="BUW44" s="3">
        <v>15.17</v>
      </c>
      <c r="BUX44" s="3" t="s">
        <v>5</v>
      </c>
      <c r="BUY44" s="3">
        <v>14.05</v>
      </c>
      <c r="BUZ44" s="3" t="s">
        <v>5</v>
      </c>
      <c r="BVA44" s="3">
        <v>24.14</v>
      </c>
      <c r="BVB44" s="3">
        <v>14.05</v>
      </c>
      <c r="BVC44" s="3">
        <v>17.73</v>
      </c>
      <c r="BVD44" s="3" t="s">
        <v>5</v>
      </c>
      <c r="BVE44" s="3">
        <v>15.32</v>
      </c>
      <c r="BVF44" s="3">
        <v>14.42</v>
      </c>
      <c r="BVG44" s="3" t="s">
        <v>5</v>
      </c>
      <c r="BVH44" s="3">
        <v>17.53</v>
      </c>
      <c r="BVI44" s="3">
        <v>28.2</v>
      </c>
      <c r="BVJ44" s="3" t="s">
        <v>5</v>
      </c>
      <c r="BVK44" s="3">
        <v>56.6</v>
      </c>
      <c r="BVL44" s="3">
        <v>13.69</v>
      </c>
      <c r="BVM44" s="3" t="s">
        <v>5</v>
      </c>
      <c r="BVN44" s="3" t="s">
        <v>5</v>
      </c>
      <c r="BVO44" s="3">
        <v>16.850000000000001</v>
      </c>
      <c r="BVP44" s="3" t="s">
        <v>5</v>
      </c>
      <c r="BVQ44" s="3" t="s">
        <v>5</v>
      </c>
      <c r="BVR44" s="3">
        <v>14.45</v>
      </c>
      <c r="BVS44" s="3">
        <v>25.7</v>
      </c>
      <c r="BVT44" s="3" t="s">
        <v>5</v>
      </c>
      <c r="BVU44" s="3">
        <v>13.13</v>
      </c>
      <c r="BVV44" s="3">
        <v>13.84</v>
      </c>
      <c r="BVW44" s="3">
        <v>13.17</v>
      </c>
      <c r="BVX44" s="3">
        <v>15.2</v>
      </c>
      <c r="BVY44" s="3">
        <v>15.51</v>
      </c>
      <c r="BVZ44" s="3" t="s">
        <v>5</v>
      </c>
      <c r="BWA44" s="3">
        <v>11.88</v>
      </c>
      <c r="BWB44" s="3">
        <v>27.29</v>
      </c>
      <c r="BWC44" s="3">
        <v>14.99</v>
      </c>
      <c r="BWD44" s="3" t="s">
        <v>5</v>
      </c>
      <c r="BWE44" s="3">
        <v>18.66</v>
      </c>
      <c r="BWF44" s="3">
        <v>15.25</v>
      </c>
      <c r="BWG44" s="3">
        <v>18.239999999999998</v>
      </c>
      <c r="BWH44" s="3">
        <v>40.56</v>
      </c>
      <c r="BWI44" s="3" t="s">
        <v>5</v>
      </c>
      <c r="BWJ44" s="3">
        <v>13.41</v>
      </c>
      <c r="BWK44" s="3">
        <v>13.47</v>
      </c>
      <c r="BWL44" s="3">
        <v>19.09</v>
      </c>
      <c r="BWM44" s="3" t="s">
        <v>5</v>
      </c>
      <c r="BWN44" s="3">
        <v>12.42</v>
      </c>
      <c r="BWO44" s="3">
        <v>16.059999999999999</v>
      </c>
      <c r="BWP44" s="3">
        <v>19.010000000000002</v>
      </c>
      <c r="BWQ44" s="3" t="s">
        <v>5</v>
      </c>
      <c r="BWR44" s="3">
        <v>24.65</v>
      </c>
      <c r="BWS44" s="3">
        <v>13.18</v>
      </c>
      <c r="BWT44" s="3">
        <v>13.92</v>
      </c>
      <c r="BWU44" s="3">
        <v>18.13</v>
      </c>
      <c r="BWV44" s="3">
        <v>13.18</v>
      </c>
      <c r="BWW44" s="3">
        <v>11.15</v>
      </c>
      <c r="BWX44" s="3">
        <v>13.72</v>
      </c>
      <c r="BWY44" s="3" t="s">
        <v>5</v>
      </c>
      <c r="BWZ44" s="3" t="s">
        <v>5</v>
      </c>
      <c r="BXA44" s="3">
        <v>12.85</v>
      </c>
      <c r="BXB44" s="3">
        <v>27.17</v>
      </c>
      <c r="BXC44" s="3">
        <v>13.26</v>
      </c>
      <c r="BXD44" s="3">
        <v>23.05</v>
      </c>
      <c r="BXE44" s="3">
        <v>14.31</v>
      </c>
      <c r="BXF44" s="3">
        <v>17.68</v>
      </c>
      <c r="BXG44" s="3" t="s">
        <v>5</v>
      </c>
      <c r="BXH44" s="3">
        <v>14.15</v>
      </c>
      <c r="BXI44" s="3" t="s">
        <v>5</v>
      </c>
      <c r="BXJ44" s="3">
        <v>14.7</v>
      </c>
      <c r="BXK44" s="3" t="s">
        <v>5</v>
      </c>
      <c r="BXL44" s="3">
        <v>14.82</v>
      </c>
      <c r="BXM44" s="3">
        <v>14.14</v>
      </c>
      <c r="BXN44" s="3" t="s">
        <v>5</v>
      </c>
      <c r="BXO44" s="3">
        <v>21.87</v>
      </c>
      <c r="BXP44" s="3">
        <v>15.17</v>
      </c>
      <c r="BXQ44" s="3" t="s">
        <v>5</v>
      </c>
      <c r="BXR44" s="3">
        <v>12.1</v>
      </c>
      <c r="BXS44" s="3">
        <v>13.67</v>
      </c>
      <c r="BXT44" s="3" t="s">
        <v>5</v>
      </c>
      <c r="BXU44" s="3" t="s">
        <v>5</v>
      </c>
      <c r="BXV44" s="3" t="s">
        <v>5</v>
      </c>
      <c r="BXW44" s="3" t="s">
        <v>5</v>
      </c>
      <c r="BXX44" s="3">
        <v>14.71</v>
      </c>
      <c r="BXY44" s="3">
        <v>23.25</v>
      </c>
      <c r="BXZ44" s="3">
        <v>20.61</v>
      </c>
      <c r="BYA44" s="3">
        <v>19.87</v>
      </c>
      <c r="BYB44" s="3">
        <v>12.35</v>
      </c>
      <c r="BYC44" s="3">
        <v>15.4</v>
      </c>
      <c r="BYD44" s="3" t="s">
        <v>5</v>
      </c>
      <c r="BYE44" s="3">
        <v>300.52</v>
      </c>
      <c r="BYF44" s="3">
        <v>17.46</v>
      </c>
      <c r="BYG44" s="3">
        <v>45.82</v>
      </c>
      <c r="BYH44" s="3">
        <v>11.83</v>
      </c>
      <c r="BYI44" s="3" t="s">
        <v>5</v>
      </c>
      <c r="BYJ44" s="3">
        <v>17.579999999999998</v>
      </c>
      <c r="BYK44" s="3" t="s">
        <v>5</v>
      </c>
      <c r="BYL44" s="3">
        <v>16.05</v>
      </c>
      <c r="BYM44" s="3">
        <v>13.54</v>
      </c>
      <c r="BYN44" s="3" t="s">
        <v>5</v>
      </c>
      <c r="BYO44" s="3">
        <v>15.75</v>
      </c>
      <c r="BYP44" s="3">
        <v>16.75</v>
      </c>
      <c r="BYQ44" s="3">
        <v>12.11</v>
      </c>
      <c r="BYR44" s="3" t="s">
        <v>5</v>
      </c>
      <c r="BYS44" s="3" t="s">
        <v>5</v>
      </c>
      <c r="BYT44" s="3">
        <v>34.99</v>
      </c>
      <c r="BYU44" s="3" t="s">
        <v>5</v>
      </c>
      <c r="BYV44" s="3">
        <v>12.89</v>
      </c>
      <c r="BYW44" s="3" t="s">
        <v>5</v>
      </c>
      <c r="BYX44" s="3">
        <v>16.09</v>
      </c>
      <c r="BYY44" s="3">
        <v>17.670000000000002</v>
      </c>
      <c r="BYZ44" s="3">
        <v>13.01</v>
      </c>
      <c r="BZA44" s="3" t="s">
        <v>5</v>
      </c>
      <c r="BZB44" s="3" t="s">
        <v>5</v>
      </c>
      <c r="BZC44" s="3">
        <v>14.06</v>
      </c>
      <c r="BZD44" s="3">
        <v>13.15</v>
      </c>
      <c r="BZE44" s="3">
        <v>13.1</v>
      </c>
      <c r="BZF44" s="3">
        <v>507.88</v>
      </c>
      <c r="BZG44" s="3">
        <v>21.05</v>
      </c>
      <c r="BZH44" s="3">
        <v>19.07</v>
      </c>
      <c r="BZI44" s="3">
        <v>16.600000000000001</v>
      </c>
      <c r="BZJ44" s="3" t="s">
        <v>5</v>
      </c>
      <c r="BZK44" s="3">
        <v>13.88</v>
      </c>
      <c r="BZL44" s="3">
        <v>10.57</v>
      </c>
      <c r="BZM44" s="3" t="s">
        <v>5</v>
      </c>
      <c r="BZN44" s="3">
        <v>11.34</v>
      </c>
      <c r="BZO44" s="3" t="s">
        <v>5</v>
      </c>
      <c r="BZP44" s="3">
        <v>15.39</v>
      </c>
      <c r="BZQ44" s="3" t="s">
        <v>5</v>
      </c>
      <c r="BZR44" s="3" t="s">
        <v>2792</v>
      </c>
      <c r="BZS44" s="3">
        <v>16.059999999999999</v>
      </c>
      <c r="BZT44" s="3">
        <v>17.22</v>
      </c>
      <c r="BZU44" s="3">
        <v>12.23</v>
      </c>
      <c r="BZV44" s="3" t="s">
        <v>5</v>
      </c>
      <c r="BZW44" s="3">
        <v>12.37</v>
      </c>
      <c r="BZX44" s="3">
        <v>17.71</v>
      </c>
      <c r="BZY44" s="3">
        <v>11.65</v>
      </c>
      <c r="BZZ44" s="3">
        <v>16.21</v>
      </c>
      <c r="CAA44" s="3">
        <v>24.38</v>
      </c>
      <c r="CAB44" s="3" t="s">
        <v>5</v>
      </c>
      <c r="CAC44" s="3" t="s">
        <v>5</v>
      </c>
      <c r="CAD44" s="3">
        <v>14.25</v>
      </c>
      <c r="CAE44" s="3" t="s">
        <v>5</v>
      </c>
      <c r="CAF44" s="3">
        <v>14.79</v>
      </c>
      <c r="CAG44" s="3" t="s">
        <v>5</v>
      </c>
      <c r="CAH44" s="3">
        <v>9.7899999999999991</v>
      </c>
      <c r="CAI44" s="3" t="s">
        <v>5</v>
      </c>
      <c r="CAJ44" s="3" t="s">
        <v>5</v>
      </c>
      <c r="CAK44" s="3" t="s">
        <v>5</v>
      </c>
      <c r="CAL44" s="3" t="s">
        <v>5</v>
      </c>
      <c r="CAM44" s="3">
        <v>11.52</v>
      </c>
      <c r="CAN44" s="3">
        <v>16.22</v>
      </c>
      <c r="CAO44" s="3" t="s">
        <v>5</v>
      </c>
      <c r="CAP44" s="3">
        <v>13.26</v>
      </c>
      <c r="CAQ44" s="3">
        <v>17.37</v>
      </c>
      <c r="CAR44" s="3">
        <v>13.56</v>
      </c>
      <c r="CAS44" s="3" t="s">
        <v>5</v>
      </c>
      <c r="CAT44" s="3">
        <v>13.74</v>
      </c>
      <c r="CAU44" s="3">
        <v>35.1</v>
      </c>
      <c r="CAV44" s="3" t="s">
        <v>5</v>
      </c>
      <c r="CAW44" s="3">
        <v>26.15</v>
      </c>
      <c r="CAX44" s="3" t="s">
        <v>5</v>
      </c>
      <c r="CAY44" s="3">
        <v>27.35</v>
      </c>
      <c r="CAZ44" s="3">
        <v>14.44</v>
      </c>
      <c r="CBA44" s="3">
        <v>12.37</v>
      </c>
      <c r="CBB44" s="3">
        <v>16.68</v>
      </c>
      <c r="CBC44" s="3">
        <v>13.31</v>
      </c>
      <c r="CBD44" s="3">
        <v>13.41</v>
      </c>
      <c r="CBE44" s="3">
        <v>27.61</v>
      </c>
      <c r="CBF44" s="3">
        <v>12.65</v>
      </c>
      <c r="CBG44" s="3">
        <v>18.079999999999998</v>
      </c>
      <c r="CBH44" s="3">
        <v>110.02</v>
      </c>
      <c r="CBI44" s="3">
        <v>13.7</v>
      </c>
      <c r="CBJ44" s="3">
        <v>14.57</v>
      </c>
      <c r="CBK44" s="3">
        <v>12.13</v>
      </c>
      <c r="CBL44" s="3">
        <v>18</v>
      </c>
      <c r="CBM44" s="3">
        <v>15.44</v>
      </c>
      <c r="CBN44" s="3" t="s">
        <v>5</v>
      </c>
      <c r="CBO44" s="3">
        <v>18.809999999999999</v>
      </c>
      <c r="CBP44" s="3">
        <v>16.14</v>
      </c>
      <c r="CBQ44" s="3">
        <v>12.19</v>
      </c>
      <c r="CBR44" s="3">
        <v>11.76</v>
      </c>
      <c r="CBS44" s="3" t="s">
        <v>5</v>
      </c>
      <c r="CBT44" s="3">
        <v>14.92</v>
      </c>
      <c r="CBU44" s="3">
        <v>15.02</v>
      </c>
      <c r="CBV44" s="3" t="s">
        <v>5</v>
      </c>
      <c r="CBW44" s="3">
        <v>10.82</v>
      </c>
      <c r="CBX44" s="3" t="s">
        <v>5</v>
      </c>
      <c r="CBY44" s="3" t="s">
        <v>5</v>
      </c>
      <c r="CBZ44" s="3">
        <v>12.01</v>
      </c>
      <c r="CCA44" s="3">
        <v>12.05</v>
      </c>
      <c r="CCB44" s="3">
        <v>21.74</v>
      </c>
      <c r="CCC44" s="3">
        <v>12.51</v>
      </c>
      <c r="CCD44" s="3">
        <v>15.8</v>
      </c>
      <c r="CCE44" s="3" t="s">
        <v>5</v>
      </c>
      <c r="CCF44" s="3" t="s">
        <v>5</v>
      </c>
      <c r="CCG44" s="3" t="s">
        <v>5</v>
      </c>
      <c r="CCH44" s="3" t="s">
        <v>5</v>
      </c>
      <c r="CCI44" s="3">
        <v>26.23</v>
      </c>
      <c r="CCJ44" s="3">
        <v>15.31</v>
      </c>
      <c r="CCK44" s="3" t="s">
        <v>5</v>
      </c>
      <c r="CCL44" s="3" t="s">
        <v>5</v>
      </c>
      <c r="CCM44" s="3" t="s">
        <v>5</v>
      </c>
      <c r="CCN44" s="3">
        <v>21.71</v>
      </c>
      <c r="CCO44" s="3" t="s">
        <v>5</v>
      </c>
      <c r="CCP44" s="3">
        <v>25.97</v>
      </c>
      <c r="CCQ44" s="3">
        <v>12.39</v>
      </c>
      <c r="CCR44" s="3" t="s">
        <v>5</v>
      </c>
      <c r="CCS44" s="3" t="s">
        <v>5</v>
      </c>
      <c r="CCT44" s="3" t="s">
        <v>5</v>
      </c>
      <c r="CCU44" s="3">
        <v>13.95</v>
      </c>
      <c r="CCV44" s="3">
        <v>15.07</v>
      </c>
      <c r="CCW44" s="3">
        <v>13.42</v>
      </c>
      <c r="CCX44" s="3">
        <v>13</v>
      </c>
      <c r="CCY44" s="3">
        <v>12.43</v>
      </c>
      <c r="CCZ44" s="3">
        <v>18.77</v>
      </c>
      <c r="CDA44" s="3">
        <v>12.73</v>
      </c>
      <c r="CDB44" s="3" t="s">
        <v>5</v>
      </c>
      <c r="CDC44" s="3">
        <v>13.47</v>
      </c>
      <c r="CDD44" s="3">
        <v>13.24</v>
      </c>
      <c r="CDE44" s="3">
        <v>19.72</v>
      </c>
      <c r="CDF44" s="3">
        <v>11.77</v>
      </c>
      <c r="CDG44" s="3">
        <v>11.16</v>
      </c>
      <c r="CDH44" s="3">
        <v>21.14</v>
      </c>
      <c r="CDI44" s="3">
        <v>30.86</v>
      </c>
      <c r="CDJ44" s="3">
        <v>33.99</v>
      </c>
      <c r="CDK44" s="3">
        <v>10.79</v>
      </c>
      <c r="CDL44" s="3">
        <v>14.65</v>
      </c>
      <c r="CDM44" s="3" t="s">
        <v>5</v>
      </c>
      <c r="CDN44" s="3">
        <v>18.71</v>
      </c>
      <c r="CDO44" s="3">
        <v>13.6</v>
      </c>
      <c r="CDP44" s="3">
        <v>25.27</v>
      </c>
      <c r="CDQ44" s="3" t="s">
        <v>5</v>
      </c>
      <c r="CDR44" s="3">
        <v>17.45</v>
      </c>
      <c r="CDS44" s="3">
        <v>11.18</v>
      </c>
      <c r="CDT44" s="3">
        <v>14.32</v>
      </c>
      <c r="CDU44" s="3">
        <v>13.61</v>
      </c>
      <c r="CDV44" s="3">
        <v>15.3</v>
      </c>
      <c r="CDW44" s="3">
        <v>18.68</v>
      </c>
      <c r="CDX44" s="3">
        <v>15.02</v>
      </c>
      <c r="CDY44" s="3">
        <v>11.77</v>
      </c>
      <c r="CDZ44" s="3">
        <v>15.84</v>
      </c>
      <c r="CEA44" s="3">
        <v>15.02</v>
      </c>
      <c r="CEB44" s="3" t="s">
        <v>5</v>
      </c>
      <c r="CEC44" s="3">
        <v>14.43</v>
      </c>
      <c r="CED44" s="3">
        <v>10.51</v>
      </c>
      <c r="CEE44" s="3">
        <v>13.42</v>
      </c>
      <c r="CEF44" s="3">
        <v>14.13</v>
      </c>
      <c r="CEG44" s="3">
        <v>11.14</v>
      </c>
      <c r="CEH44" s="3">
        <v>15.6</v>
      </c>
      <c r="CEI44" s="3">
        <v>11.53</v>
      </c>
      <c r="CEJ44" s="3">
        <v>15.53</v>
      </c>
      <c r="CEK44" s="3">
        <v>12.93</v>
      </c>
      <c r="CEL44" s="3" t="s">
        <v>5</v>
      </c>
      <c r="CEM44" s="3">
        <v>15.06</v>
      </c>
      <c r="CEN44" s="3">
        <v>60.2</v>
      </c>
      <c r="CEO44" s="3" t="s">
        <v>5</v>
      </c>
      <c r="CEP44" s="3">
        <v>13.45</v>
      </c>
      <c r="CEQ44" s="3">
        <v>11.31</v>
      </c>
      <c r="CER44" s="3">
        <v>11.5</v>
      </c>
      <c r="CES44" s="3">
        <v>14.91</v>
      </c>
      <c r="CET44" s="3">
        <v>21.42</v>
      </c>
      <c r="CEU44" s="3">
        <v>17.61</v>
      </c>
      <c r="CEV44" s="3">
        <v>21.26</v>
      </c>
      <c r="CEW44" s="3">
        <v>14.63</v>
      </c>
      <c r="CEX44" s="3">
        <v>25.87</v>
      </c>
      <c r="CEY44" s="3">
        <v>12.48</v>
      </c>
      <c r="CEZ44" s="3">
        <v>13.26</v>
      </c>
      <c r="CFA44" s="3">
        <v>62.05</v>
      </c>
      <c r="CFB44" s="3">
        <v>13.56</v>
      </c>
      <c r="CFC44" s="3">
        <v>25.61</v>
      </c>
      <c r="CFD44" s="3">
        <v>16.579999999999998</v>
      </c>
      <c r="CFE44" s="3">
        <v>11.89</v>
      </c>
      <c r="CFF44" s="3">
        <v>22.58</v>
      </c>
      <c r="CFG44" s="3">
        <v>15.61</v>
      </c>
      <c r="CFH44" s="3">
        <v>12.17</v>
      </c>
      <c r="CFI44" s="3">
        <v>16.02</v>
      </c>
      <c r="CFJ44" s="3">
        <v>13.03</v>
      </c>
      <c r="CFK44" s="3">
        <v>17.12</v>
      </c>
      <c r="CFL44" s="3">
        <v>15.1</v>
      </c>
      <c r="CFM44" s="3">
        <v>14.83</v>
      </c>
      <c r="CFN44" s="3" t="s">
        <v>5</v>
      </c>
      <c r="CFO44" s="3" t="s">
        <v>5</v>
      </c>
      <c r="CFP44" s="3">
        <v>12.69</v>
      </c>
      <c r="CFQ44" s="3">
        <v>26.43</v>
      </c>
      <c r="CFR44" s="3">
        <v>16.11</v>
      </c>
      <c r="CFS44" s="3" t="s">
        <v>5</v>
      </c>
      <c r="CFT44" s="3" t="s">
        <v>5</v>
      </c>
      <c r="CFU44" s="3" t="s">
        <v>5</v>
      </c>
      <c r="CFV44" s="3">
        <v>13.54</v>
      </c>
      <c r="CFW44" s="3">
        <v>16.88</v>
      </c>
      <c r="CFX44" s="3">
        <v>14.21</v>
      </c>
      <c r="CFY44" s="3">
        <v>15.77</v>
      </c>
      <c r="CFZ44" s="3">
        <v>23.67</v>
      </c>
      <c r="CGA44" s="3">
        <v>15.2</v>
      </c>
      <c r="CGB44" s="3">
        <v>15.35</v>
      </c>
      <c r="CGC44" s="3">
        <v>13.93</v>
      </c>
      <c r="CGD44" s="3">
        <v>11.8</v>
      </c>
      <c r="CGE44" s="3">
        <v>11.17</v>
      </c>
      <c r="CGF44" s="3">
        <v>14.18</v>
      </c>
      <c r="CGG44" s="3">
        <v>14.62</v>
      </c>
      <c r="CGH44" s="3">
        <v>12.46</v>
      </c>
      <c r="CGI44" s="3">
        <v>24.44</v>
      </c>
      <c r="CGJ44" s="3">
        <v>22.65</v>
      </c>
      <c r="CGK44" s="3">
        <v>12.92</v>
      </c>
      <c r="CGL44" s="3">
        <v>18.02</v>
      </c>
      <c r="CGM44" s="3" t="s">
        <v>5</v>
      </c>
      <c r="CGN44" s="3" t="s">
        <v>5</v>
      </c>
      <c r="CGO44" s="3" t="s">
        <v>5</v>
      </c>
      <c r="CGP44" s="3" t="s">
        <v>5</v>
      </c>
      <c r="CGQ44" s="3">
        <v>20.21</v>
      </c>
      <c r="CGR44" s="3">
        <v>12.53</v>
      </c>
      <c r="CGS44" s="3" t="s">
        <v>5</v>
      </c>
      <c r="CGT44" s="3" t="s">
        <v>5</v>
      </c>
      <c r="CGU44" s="3" t="s">
        <v>5</v>
      </c>
      <c r="CGV44" s="3">
        <v>14.29</v>
      </c>
      <c r="CGW44" s="3">
        <v>14.25</v>
      </c>
      <c r="CGX44" s="3">
        <v>14.74</v>
      </c>
      <c r="CGY44" s="3" t="s">
        <v>5</v>
      </c>
      <c r="CGZ44" s="3">
        <v>16.940000000000001</v>
      </c>
      <c r="CHA44" s="3">
        <v>17.399999999999999</v>
      </c>
      <c r="CHB44" s="3">
        <v>16.510000000000002</v>
      </c>
      <c r="CHC44" s="3">
        <v>43.51</v>
      </c>
      <c r="CHD44" s="3" t="s">
        <v>5</v>
      </c>
      <c r="CHE44" s="3" t="s">
        <v>5</v>
      </c>
      <c r="CHF44" s="3" t="s">
        <v>5</v>
      </c>
      <c r="CHG44" s="3">
        <v>11.3</v>
      </c>
      <c r="CHH44" s="3">
        <v>10.71</v>
      </c>
      <c r="CHI44" s="3">
        <v>23.22</v>
      </c>
      <c r="CHJ44" s="3">
        <v>18.37</v>
      </c>
      <c r="CHK44" s="3">
        <v>21.27</v>
      </c>
      <c r="CHL44" s="3">
        <v>20.89</v>
      </c>
      <c r="CHM44" s="3">
        <v>15.28</v>
      </c>
      <c r="CHN44" s="3">
        <v>19.68</v>
      </c>
      <c r="CHO44" s="3" t="s">
        <v>5</v>
      </c>
      <c r="CHP44" s="3">
        <v>12.18</v>
      </c>
      <c r="CHQ44" s="3">
        <v>15.59</v>
      </c>
      <c r="CHR44" s="3">
        <v>15.44</v>
      </c>
      <c r="CHS44" s="3">
        <v>35.07</v>
      </c>
      <c r="CHT44" s="3">
        <v>13.45</v>
      </c>
      <c r="CHU44" s="3" t="s">
        <v>5</v>
      </c>
      <c r="CHV44" s="3">
        <v>14.94</v>
      </c>
      <c r="CHW44" s="3" t="s">
        <v>5</v>
      </c>
      <c r="CHX44" s="3">
        <v>14.89</v>
      </c>
      <c r="CHY44" s="3" t="s">
        <v>5</v>
      </c>
      <c r="CHZ44" s="3">
        <v>13.86</v>
      </c>
      <c r="CIA44" s="3">
        <v>18.149999999999999</v>
      </c>
      <c r="CIB44" s="3" t="s">
        <v>5</v>
      </c>
      <c r="CIC44" s="3">
        <v>14.33</v>
      </c>
      <c r="CID44" s="3">
        <v>12.74</v>
      </c>
      <c r="CIE44" s="3" t="s">
        <v>5</v>
      </c>
      <c r="CIF44" s="3">
        <v>64.27</v>
      </c>
      <c r="CIG44" s="3">
        <v>18.03</v>
      </c>
      <c r="CIH44" s="3" t="s">
        <v>5</v>
      </c>
      <c r="CII44" s="3">
        <v>11.85</v>
      </c>
      <c r="CIJ44" s="3">
        <v>24.85</v>
      </c>
      <c r="CIK44" s="3">
        <v>17.98</v>
      </c>
      <c r="CIL44" s="3">
        <v>20.99</v>
      </c>
      <c r="CIM44" s="3">
        <v>10.199999999999999</v>
      </c>
      <c r="CIN44" s="3">
        <v>21</v>
      </c>
      <c r="CIO44" s="3">
        <v>53.98</v>
      </c>
      <c r="CIP44" s="3">
        <v>13.08</v>
      </c>
      <c r="CIQ44" s="3" t="s">
        <v>5</v>
      </c>
      <c r="CIR44" s="3" t="s">
        <v>5</v>
      </c>
      <c r="CIS44" s="3">
        <v>11.17</v>
      </c>
      <c r="CIT44" s="3">
        <v>18.63</v>
      </c>
      <c r="CIU44" s="3" t="s">
        <v>5</v>
      </c>
      <c r="CIV44" s="3">
        <v>18.21</v>
      </c>
      <c r="CIW44" s="3">
        <v>17.23</v>
      </c>
      <c r="CIX44" s="3" t="s">
        <v>5</v>
      </c>
      <c r="CIY44" s="3" t="s">
        <v>5</v>
      </c>
      <c r="CIZ44" s="3">
        <v>14.6</v>
      </c>
      <c r="CJA44" s="3">
        <v>11.22</v>
      </c>
      <c r="CJB44" s="3" t="s">
        <v>5</v>
      </c>
      <c r="CJC44" s="3">
        <v>11.47</v>
      </c>
      <c r="CJD44" s="3" t="s">
        <v>5</v>
      </c>
      <c r="CJE44" s="3" t="s">
        <v>5</v>
      </c>
      <c r="CJF44" s="3">
        <v>81.38</v>
      </c>
      <c r="CJG44" s="3" t="s">
        <v>5</v>
      </c>
      <c r="CJH44" s="3">
        <v>13.91</v>
      </c>
      <c r="CJI44" s="3">
        <v>13.48</v>
      </c>
      <c r="CJJ44" s="3" t="s">
        <v>5</v>
      </c>
      <c r="CJK44" s="3">
        <v>19.27</v>
      </c>
      <c r="CJL44" s="3">
        <v>15.47</v>
      </c>
      <c r="CJM44" s="3">
        <v>27.59</v>
      </c>
      <c r="CJN44" s="3" t="s">
        <v>5</v>
      </c>
      <c r="CJO44" s="3">
        <v>11.99</v>
      </c>
      <c r="CJP44" s="3">
        <v>23.36</v>
      </c>
      <c r="CJQ44" s="3">
        <v>32.96</v>
      </c>
      <c r="CJR44" s="3" t="s">
        <v>5</v>
      </c>
      <c r="CJS44" s="3">
        <v>17.37</v>
      </c>
      <c r="CJT44" s="3">
        <v>22.67</v>
      </c>
      <c r="CJU44" s="3" t="s">
        <v>5</v>
      </c>
      <c r="CJV44" s="3">
        <v>13.41</v>
      </c>
      <c r="CJW44" s="3">
        <v>11.43</v>
      </c>
      <c r="CJX44" s="3">
        <v>13.34</v>
      </c>
      <c r="CJY44" s="3" t="s">
        <v>5</v>
      </c>
      <c r="CJZ44" s="3" t="s">
        <v>5</v>
      </c>
      <c r="CKA44" s="3">
        <v>13.37</v>
      </c>
      <c r="CKB44" s="3" t="s">
        <v>5</v>
      </c>
      <c r="CKC44" s="3" t="s">
        <v>5</v>
      </c>
      <c r="CKD44" s="3">
        <v>34.619999999999997</v>
      </c>
      <c r="CKE44" s="3">
        <v>30.04</v>
      </c>
      <c r="CKF44" s="3">
        <v>11.38</v>
      </c>
      <c r="CKG44" s="3" t="s">
        <v>5</v>
      </c>
      <c r="CKH44" s="3">
        <v>16.29</v>
      </c>
      <c r="CKI44" s="3" t="s">
        <v>5</v>
      </c>
      <c r="CKJ44" s="3" t="s">
        <v>5</v>
      </c>
      <c r="CKK44" s="3" t="s">
        <v>5</v>
      </c>
      <c r="CKL44" s="3">
        <v>24.66</v>
      </c>
      <c r="CKM44" s="3">
        <v>16.39</v>
      </c>
      <c r="CKN44" s="3" t="s">
        <v>5</v>
      </c>
      <c r="CKO44" s="3" t="s">
        <v>5</v>
      </c>
      <c r="CKP44" s="3">
        <v>12.73</v>
      </c>
      <c r="CKQ44" s="3">
        <v>12.78</v>
      </c>
      <c r="CKR44" s="3">
        <v>15.32</v>
      </c>
      <c r="CKS44" s="3">
        <v>12.79</v>
      </c>
      <c r="CKT44" s="3">
        <v>11.93</v>
      </c>
      <c r="CKU44" s="3">
        <v>12.41</v>
      </c>
      <c r="CKV44" s="3" t="s">
        <v>5</v>
      </c>
      <c r="CKW44" s="3" t="s">
        <v>5</v>
      </c>
      <c r="CKX44" s="3">
        <v>19.05</v>
      </c>
      <c r="CKY44" s="3">
        <v>15.59</v>
      </c>
      <c r="CKZ44" s="3" t="s">
        <v>5</v>
      </c>
      <c r="CLA44" s="3">
        <v>21.4</v>
      </c>
      <c r="CLB44" s="3">
        <v>12.62</v>
      </c>
      <c r="CLC44" s="3">
        <v>14.53</v>
      </c>
      <c r="CLD44" s="3" t="s">
        <v>5</v>
      </c>
      <c r="CLE44" s="3" t="s">
        <v>5</v>
      </c>
      <c r="CLF44" s="3" t="s">
        <v>5</v>
      </c>
      <c r="CLG44" s="3" t="s">
        <v>5</v>
      </c>
      <c r="CLH44" s="3">
        <v>12.69</v>
      </c>
      <c r="CLI44" s="3" t="s">
        <v>5</v>
      </c>
      <c r="CLJ44" s="3">
        <v>19.63</v>
      </c>
      <c r="CLK44" s="3">
        <v>11.37</v>
      </c>
      <c r="CLL44" s="3">
        <v>15.53</v>
      </c>
      <c r="CLM44" s="3">
        <v>11.74</v>
      </c>
      <c r="CLN44" s="3" t="s">
        <v>5</v>
      </c>
      <c r="CLO44" s="3">
        <v>26.54</v>
      </c>
      <c r="CLP44" s="3" t="s">
        <v>5</v>
      </c>
      <c r="CLQ44" s="3" t="s">
        <v>5</v>
      </c>
      <c r="CLR44" s="3" t="s">
        <v>5</v>
      </c>
      <c r="CLS44" s="3">
        <v>18.739999999999998</v>
      </c>
      <c r="CLT44" s="3">
        <v>21.6</v>
      </c>
      <c r="CLU44" s="3">
        <v>25.89</v>
      </c>
      <c r="CLV44" s="3">
        <v>13.28</v>
      </c>
      <c r="CLW44" s="3" t="s">
        <v>5</v>
      </c>
      <c r="CLX44" s="3">
        <v>11.55</v>
      </c>
      <c r="CLY44" s="3" t="s">
        <v>5</v>
      </c>
      <c r="CLZ44" s="3" t="s">
        <v>5</v>
      </c>
      <c r="CMA44" s="3" t="s">
        <v>5</v>
      </c>
      <c r="CMB44" s="3" t="s">
        <v>5</v>
      </c>
      <c r="CMC44" s="3" t="s">
        <v>5</v>
      </c>
      <c r="CMD44" s="3">
        <v>14.69</v>
      </c>
      <c r="CME44" s="3">
        <v>15.2</v>
      </c>
      <c r="CMF44" s="3">
        <v>354.13</v>
      </c>
      <c r="CMG44" s="3">
        <v>13.61</v>
      </c>
      <c r="CMH44" s="3">
        <v>12.3</v>
      </c>
      <c r="CMI44" s="3">
        <v>13.96</v>
      </c>
      <c r="CMJ44" s="3" t="s">
        <v>5</v>
      </c>
      <c r="CMK44" s="3">
        <v>16.5</v>
      </c>
      <c r="CML44" s="3">
        <v>11.99</v>
      </c>
      <c r="CMM44" s="3">
        <v>18.91</v>
      </c>
      <c r="CMN44" s="3" t="s">
        <v>5</v>
      </c>
      <c r="CMO44" s="3" t="s">
        <v>5</v>
      </c>
      <c r="CMP44" s="3">
        <v>14.18</v>
      </c>
      <c r="CMQ44" s="3">
        <v>10.58</v>
      </c>
      <c r="CMR44" s="3">
        <v>13.86</v>
      </c>
      <c r="CMS44" s="3">
        <v>17.079999999999998</v>
      </c>
      <c r="CMT44" s="3" t="s">
        <v>5</v>
      </c>
      <c r="CMU44" s="3" t="s">
        <v>5</v>
      </c>
      <c r="CMV44" s="3" t="s">
        <v>5</v>
      </c>
      <c r="CMW44" s="3" t="s">
        <v>5</v>
      </c>
      <c r="CMX44" s="3">
        <v>13.42</v>
      </c>
      <c r="CMY44" s="3" t="s">
        <v>5</v>
      </c>
      <c r="CMZ44" s="3">
        <v>14.63</v>
      </c>
      <c r="CNA44" s="3" t="s">
        <v>5</v>
      </c>
      <c r="CNB44" s="3">
        <v>13.46</v>
      </c>
      <c r="CNC44" s="3">
        <v>17.23</v>
      </c>
      <c r="CND44" s="3">
        <v>14.72</v>
      </c>
      <c r="CNE44" s="3">
        <v>24.41</v>
      </c>
      <c r="CNF44" s="3">
        <v>13.53</v>
      </c>
      <c r="CNG44" s="3" t="s">
        <v>5</v>
      </c>
      <c r="CNH44" s="3" t="s">
        <v>5</v>
      </c>
      <c r="CNI44" s="3">
        <v>12.66</v>
      </c>
      <c r="CNJ44" s="3" t="s">
        <v>5</v>
      </c>
      <c r="CNK44" s="3">
        <v>14.37</v>
      </c>
      <c r="CNL44" s="3">
        <v>14.7</v>
      </c>
      <c r="CNM44" s="3">
        <v>14.18</v>
      </c>
      <c r="CNN44" s="3" t="s">
        <v>5</v>
      </c>
      <c r="CNO44" s="3">
        <v>10.29</v>
      </c>
      <c r="CNP44" s="3" t="s">
        <v>5</v>
      </c>
      <c r="CNQ44" s="3">
        <v>24.55</v>
      </c>
      <c r="CNR44" s="3" t="s">
        <v>5</v>
      </c>
      <c r="CNS44" s="3" t="s">
        <v>5</v>
      </c>
      <c r="CNT44" s="3">
        <v>17.22</v>
      </c>
      <c r="CNU44" s="3" t="s">
        <v>5</v>
      </c>
      <c r="CNV44" s="3">
        <v>14.95</v>
      </c>
      <c r="CNW44" s="3">
        <v>19.920000000000002</v>
      </c>
      <c r="CNX44" s="3" t="s">
        <v>5</v>
      </c>
      <c r="CNY44" s="3" t="s">
        <v>5</v>
      </c>
      <c r="CNZ44" s="3">
        <v>28.02</v>
      </c>
      <c r="COA44" s="3">
        <v>14.53</v>
      </c>
      <c r="COB44" s="3" t="s">
        <v>5</v>
      </c>
      <c r="COC44" s="3" t="s">
        <v>5</v>
      </c>
      <c r="COD44" s="3" t="s">
        <v>5</v>
      </c>
      <c r="COE44" s="3" t="s">
        <v>5</v>
      </c>
      <c r="COF44" s="3" t="s">
        <v>5</v>
      </c>
      <c r="COG44" s="3" t="s">
        <v>5</v>
      </c>
      <c r="COH44" s="3" t="s">
        <v>5</v>
      </c>
      <c r="COI44" s="3">
        <v>15.85</v>
      </c>
      <c r="COJ44" s="3">
        <v>13.64</v>
      </c>
      <c r="COK44" s="3">
        <v>15.76</v>
      </c>
      <c r="COL44" s="3">
        <v>11.73</v>
      </c>
      <c r="COM44" s="3">
        <v>11.57</v>
      </c>
      <c r="CON44" s="3" t="s">
        <v>5</v>
      </c>
      <c r="COO44" s="3" t="s">
        <v>5</v>
      </c>
      <c r="COP44" s="3">
        <v>297.18</v>
      </c>
      <c r="COQ44" s="3" t="s">
        <v>5</v>
      </c>
      <c r="COR44" s="3" t="s">
        <v>5</v>
      </c>
      <c r="COS44" s="3">
        <v>12.02</v>
      </c>
      <c r="COT44" s="3">
        <v>20.85</v>
      </c>
      <c r="COU44" s="3">
        <v>22.07</v>
      </c>
      <c r="COV44" s="3" t="s">
        <v>5</v>
      </c>
      <c r="COW44" s="3" t="s">
        <v>5</v>
      </c>
      <c r="COX44" s="3">
        <v>10.86</v>
      </c>
      <c r="COY44" s="3">
        <v>14.15</v>
      </c>
      <c r="COZ44" s="3">
        <v>19.8</v>
      </c>
      <c r="CPA44" s="3">
        <v>10.62</v>
      </c>
      <c r="CPB44" s="3">
        <v>13.81</v>
      </c>
      <c r="CPC44" s="3" t="s">
        <v>5</v>
      </c>
      <c r="CPD44" s="3">
        <v>13.27</v>
      </c>
      <c r="CPE44" s="3">
        <v>13.46</v>
      </c>
      <c r="CPF44" s="3" t="s">
        <v>5</v>
      </c>
      <c r="CPG44" s="3" t="s">
        <v>5</v>
      </c>
      <c r="CPH44" s="3" t="s">
        <v>5</v>
      </c>
      <c r="CPI44" s="3" t="s">
        <v>5</v>
      </c>
      <c r="CPJ44" s="3">
        <v>12.29</v>
      </c>
      <c r="CPK44" s="3">
        <v>14.29</v>
      </c>
      <c r="CPL44" s="3">
        <v>12.48</v>
      </c>
      <c r="CPM44" s="3">
        <v>19.600000000000001</v>
      </c>
      <c r="CPN44" s="3">
        <v>13.78</v>
      </c>
      <c r="CPO44" s="3" t="s">
        <v>5</v>
      </c>
      <c r="CPP44" s="3" t="s">
        <v>5</v>
      </c>
      <c r="CPQ44" s="3">
        <v>12.76</v>
      </c>
      <c r="CPR44" s="3">
        <v>11.45</v>
      </c>
      <c r="CPS44" s="3">
        <v>14.31</v>
      </c>
      <c r="CPT44" s="3" t="s">
        <v>5</v>
      </c>
      <c r="CPU44" s="3">
        <v>11.62</v>
      </c>
      <c r="CPV44" s="3" t="s">
        <v>5</v>
      </c>
      <c r="CPW44" s="3">
        <v>14.38</v>
      </c>
      <c r="CPX44" s="3" t="s">
        <v>5</v>
      </c>
      <c r="CPY44" s="3">
        <v>13.34</v>
      </c>
      <c r="CPZ44" s="3">
        <v>15.96</v>
      </c>
      <c r="CQA44" s="3" t="s">
        <v>5</v>
      </c>
      <c r="CQB44" s="3" t="s">
        <v>5</v>
      </c>
      <c r="CQC44" s="3">
        <v>18.920000000000002</v>
      </c>
      <c r="CQD44" s="3">
        <v>11.16</v>
      </c>
      <c r="CQE44" s="3">
        <v>17.88</v>
      </c>
      <c r="CQF44" s="3">
        <v>12.94</v>
      </c>
      <c r="CQG44" s="3">
        <v>12.49</v>
      </c>
      <c r="CQH44" s="3">
        <v>41.14</v>
      </c>
      <c r="CQI44" s="3">
        <v>12.89</v>
      </c>
      <c r="CQJ44" s="3">
        <v>12.1</v>
      </c>
      <c r="CQK44" s="3">
        <v>13.09</v>
      </c>
      <c r="CQL44" s="3" t="s">
        <v>5</v>
      </c>
      <c r="CQM44" s="3" t="s">
        <v>5</v>
      </c>
      <c r="CQN44" s="3" t="s">
        <v>5</v>
      </c>
      <c r="CQO44" s="3">
        <v>13.83</v>
      </c>
      <c r="CQP44" s="3" t="s">
        <v>5</v>
      </c>
      <c r="CQQ44" s="3" t="s">
        <v>5</v>
      </c>
      <c r="CQR44" s="3">
        <v>14.69</v>
      </c>
      <c r="CQS44" s="3" t="s">
        <v>5</v>
      </c>
      <c r="CQT44" s="3" t="s">
        <v>5</v>
      </c>
      <c r="CQU44" s="3" t="s">
        <v>5</v>
      </c>
      <c r="CQV44" s="3">
        <v>23.78</v>
      </c>
      <c r="CQW44" s="3">
        <v>16.45</v>
      </c>
      <c r="CQX44" s="3" t="s">
        <v>5</v>
      </c>
      <c r="CQY44" s="3" t="s">
        <v>5</v>
      </c>
      <c r="CQZ44" s="3">
        <v>15.55</v>
      </c>
      <c r="CRA44" s="3" t="s">
        <v>5</v>
      </c>
      <c r="CRB44" s="3" t="s">
        <v>5</v>
      </c>
      <c r="CRC44" s="3">
        <v>19.96</v>
      </c>
      <c r="CRD44" s="3">
        <v>18.34</v>
      </c>
      <c r="CRE44" s="3">
        <v>13.96</v>
      </c>
      <c r="CRF44" s="3" t="s">
        <v>5</v>
      </c>
      <c r="CRG44" s="3">
        <v>100</v>
      </c>
      <c r="CRH44" s="3">
        <v>11.65</v>
      </c>
      <c r="CRI44" s="3">
        <v>12.41</v>
      </c>
      <c r="CRJ44" s="3" t="s">
        <v>5</v>
      </c>
      <c r="CRK44" s="3" t="s">
        <v>5</v>
      </c>
      <c r="CRL44" s="3">
        <v>14.52</v>
      </c>
      <c r="CRM44" s="3">
        <v>13.72</v>
      </c>
      <c r="CRN44" s="3">
        <v>12.87</v>
      </c>
      <c r="CRO44" s="3" t="s">
        <v>5</v>
      </c>
      <c r="CRP44" s="3">
        <v>13.96</v>
      </c>
      <c r="CRQ44" s="3" t="s">
        <v>5</v>
      </c>
      <c r="CRR44" s="3" t="s">
        <v>5</v>
      </c>
      <c r="CRS44" s="3">
        <v>19.02</v>
      </c>
      <c r="CRT44" s="3" t="s">
        <v>5</v>
      </c>
      <c r="CRU44" s="3" t="s">
        <v>5</v>
      </c>
      <c r="CRV44" s="3" t="s">
        <v>5</v>
      </c>
      <c r="CRW44" s="3" t="s">
        <v>5</v>
      </c>
      <c r="CRX44" s="3" t="s">
        <v>5</v>
      </c>
      <c r="CRY44" s="3">
        <v>34.69</v>
      </c>
      <c r="CRZ44" s="3" t="s">
        <v>5</v>
      </c>
      <c r="CSA44" s="3" t="s">
        <v>5</v>
      </c>
      <c r="CSB44" s="3" t="s">
        <v>5</v>
      </c>
      <c r="CSC44" s="3" t="s">
        <v>5</v>
      </c>
      <c r="CSD44" s="3">
        <v>19.670000000000002</v>
      </c>
      <c r="CSE44" s="3">
        <v>13.79</v>
      </c>
      <c r="CSF44" s="3" t="s">
        <v>5</v>
      </c>
      <c r="CSG44" s="3">
        <v>22.39</v>
      </c>
      <c r="CSH44" s="3">
        <v>17.47</v>
      </c>
      <c r="CSI44" s="3" t="s">
        <v>5</v>
      </c>
      <c r="CSJ44" s="3">
        <v>14.42</v>
      </c>
      <c r="CSK44" s="3" t="s">
        <v>5</v>
      </c>
      <c r="CSL44" s="3">
        <v>19.43</v>
      </c>
      <c r="CSM44" s="3" t="s">
        <v>5</v>
      </c>
      <c r="CSN44" s="3" t="s">
        <v>5</v>
      </c>
      <c r="CSO44" s="3" t="s">
        <v>5</v>
      </c>
      <c r="CSP44" s="3" t="s">
        <v>5</v>
      </c>
      <c r="CSQ44" s="3">
        <v>37.799999999999997</v>
      </c>
      <c r="CSR44" s="3" t="s">
        <v>5</v>
      </c>
      <c r="CSS44" s="3">
        <v>15.27</v>
      </c>
      <c r="CST44" s="3" t="s">
        <v>5</v>
      </c>
      <c r="CSU44" s="3" t="s">
        <v>5</v>
      </c>
      <c r="CSV44" s="3" t="s">
        <v>5</v>
      </c>
      <c r="CSW44" s="3" t="s">
        <v>5</v>
      </c>
      <c r="CSX44" s="3" t="s">
        <v>5</v>
      </c>
      <c r="CSY44" s="3" t="s">
        <v>5</v>
      </c>
      <c r="CSZ44" s="3">
        <v>20.61</v>
      </c>
      <c r="CTA44" s="3" t="s">
        <v>5</v>
      </c>
      <c r="CTB44" s="3">
        <v>14.79</v>
      </c>
      <c r="CTC44" s="3">
        <v>28.66</v>
      </c>
      <c r="CTD44" s="3">
        <v>17.66</v>
      </c>
      <c r="CTE44" s="3" t="s">
        <v>5</v>
      </c>
      <c r="CTF44" s="3">
        <v>17.79</v>
      </c>
      <c r="CTG44" s="3">
        <v>21.84</v>
      </c>
      <c r="CTH44" s="3">
        <v>15.48</v>
      </c>
      <c r="CTI44" s="3" t="s">
        <v>5</v>
      </c>
      <c r="CTJ44" s="3">
        <v>13.15</v>
      </c>
      <c r="CTK44" s="3" t="s">
        <v>5</v>
      </c>
      <c r="CTL44" s="3" t="s">
        <v>5</v>
      </c>
      <c r="CTM44" s="3" t="s">
        <v>5</v>
      </c>
      <c r="CTN44" s="3">
        <v>12.85</v>
      </c>
      <c r="CTO44" s="3">
        <v>14.6</v>
      </c>
      <c r="CTP44" s="3" t="s">
        <v>5</v>
      </c>
      <c r="CTQ44" s="3" t="s">
        <v>5</v>
      </c>
      <c r="CTR44" s="3">
        <v>20.99</v>
      </c>
      <c r="CTS44" s="3">
        <v>22.65</v>
      </c>
      <c r="CTT44" s="3" t="s">
        <v>5</v>
      </c>
      <c r="CTU44" s="3">
        <v>13.51</v>
      </c>
      <c r="CTV44" s="3" t="s">
        <v>5</v>
      </c>
      <c r="CTW44" s="3" t="s">
        <v>5</v>
      </c>
      <c r="CTX44" s="3">
        <v>15.11</v>
      </c>
      <c r="CTY44" s="3">
        <v>14.18</v>
      </c>
      <c r="CTZ44" s="3">
        <v>13.46</v>
      </c>
      <c r="CUA44" s="3">
        <v>20.55</v>
      </c>
      <c r="CUB44" s="3">
        <v>36.479999999999997</v>
      </c>
      <c r="CUC44" s="3">
        <v>12.77</v>
      </c>
      <c r="CUD44" s="3" t="s">
        <v>5</v>
      </c>
      <c r="CUE44" s="3">
        <v>15.31</v>
      </c>
      <c r="CUF44" s="3">
        <v>168.9</v>
      </c>
      <c r="CUG44" s="3" t="s">
        <v>5</v>
      </c>
      <c r="CUH44" s="3">
        <v>14.25</v>
      </c>
      <c r="CUI44" s="3" t="s">
        <v>5</v>
      </c>
      <c r="CUJ44" s="3">
        <v>14.49</v>
      </c>
      <c r="CUK44" s="3">
        <v>15.78</v>
      </c>
      <c r="CUL44" s="3" t="s">
        <v>5</v>
      </c>
      <c r="CUM44" s="3">
        <v>27.87</v>
      </c>
      <c r="CUN44" s="3" t="s">
        <v>5</v>
      </c>
      <c r="CUO44" s="3" t="s">
        <v>5</v>
      </c>
      <c r="CUP44" s="3" t="s">
        <v>5</v>
      </c>
      <c r="CUQ44" s="3">
        <v>13.83</v>
      </c>
      <c r="CUR44" s="3">
        <v>16.059999999999999</v>
      </c>
      <c r="CUS44" s="3">
        <v>12.62</v>
      </c>
      <c r="CUT44" s="3">
        <v>14.94</v>
      </c>
      <c r="CUU44" s="3">
        <v>17.53</v>
      </c>
      <c r="CUV44" s="3">
        <v>13.51</v>
      </c>
      <c r="CUW44" s="3" t="s">
        <v>5</v>
      </c>
      <c r="CUX44" s="3" t="s">
        <v>5</v>
      </c>
      <c r="CUY44" s="3">
        <v>12.98</v>
      </c>
      <c r="CUZ44" s="3" t="s">
        <v>5</v>
      </c>
      <c r="CVA44" s="3" t="s">
        <v>5</v>
      </c>
      <c r="CVB44" s="3" t="s">
        <v>5</v>
      </c>
      <c r="CVC44" s="3" t="s">
        <v>5</v>
      </c>
      <c r="CVD44" s="3">
        <v>12.17</v>
      </c>
      <c r="CVE44" s="3" t="s">
        <v>5</v>
      </c>
      <c r="CVF44" s="3">
        <v>15.02</v>
      </c>
      <c r="CVG44" s="3" t="s">
        <v>5</v>
      </c>
      <c r="CVH44" s="3" t="s">
        <v>5</v>
      </c>
      <c r="CVI44" s="3" t="s">
        <v>5</v>
      </c>
      <c r="CVJ44" s="3" t="s">
        <v>5</v>
      </c>
      <c r="CVK44" s="3" t="s">
        <v>5</v>
      </c>
      <c r="CVL44" s="3" t="s">
        <v>5</v>
      </c>
      <c r="CVM44" s="3">
        <v>14.09</v>
      </c>
      <c r="CVN44" s="3">
        <v>89</v>
      </c>
      <c r="CVO44" s="3">
        <v>13.03</v>
      </c>
      <c r="CVP44" s="3">
        <v>25.78</v>
      </c>
      <c r="CVQ44" s="3">
        <v>16.739999999999998</v>
      </c>
      <c r="CVR44" s="3">
        <v>14.03</v>
      </c>
      <c r="CVS44" s="3">
        <v>17.03</v>
      </c>
      <c r="CVT44" s="3">
        <v>35.07</v>
      </c>
      <c r="CVU44" s="3">
        <v>53.73</v>
      </c>
      <c r="CVV44" s="3" t="s">
        <v>5</v>
      </c>
      <c r="CVW44" s="3" t="s">
        <v>5</v>
      </c>
      <c r="CVX44" s="3">
        <v>14.19</v>
      </c>
      <c r="CVY44" s="3">
        <v>46.92</v>
      </c>
      <c r="CVZ44" s="3" t="s">
        <v>5</v>
      </c>
      <c r="CWA44" s="3">
        <v>19.059999999999999</v>
      </c>
      <c r="CWB44" s="3">
        <v>11.91</v>
      </c>
      <c r="CWC44" s="3" t="s">
        <v>5</v>
      </c>
      <c r="CWD44" s="3">
        <v>25.48</v>
      </c>
      <c r="CWE44" s="3" t="s">
        <v>5</v>
      </c>
      <c r="CWF44" s="3">
        <v>13.65</v>
      </c>
      <c r="CWG44" s="3">
        <v>14.5</v>
      </c>
      <c r="CWH44" s="3">
        <v>11.65</v>
      </c>
      <c r="CWI44" s="3">
        <v>15.65</v>
      </c>
      <c r="CWJ44" s="3" t="s">
        <v>5</v>
      </c>
      <c r="CWK44" s="3">
        <v>13.78</v>
      </c>
      <c r="CWL44" s="3">
        <v>41.38</v>
      </c>
      <c r="CWM44" s="3" t="s">
        <v>5</v>
      </c>
      <c r="CWN44" s="3">
        <v>41.23</v>
      </c>
      <c r="CWO44" s="3">
        <v>14.2</v>
      </c>
      <c r="CWP44" s="3" t="s">
        <v>5</v>
      </c>
      <c r="CWQ44" s="3">
        <v>14.31</v>
      </c>
      <c r="CWR44" s="3">
        <v>16.04</v>
      </c>
      <c r="CWS44" s="3">
        <v>282.64999999999998</v>
      </c>
      <c r="CWT44" s="3">
        <v>12.15</v>
      </c>
      <c r="CWU44" s="3" t="s">
        <v>5</v>
      </c>
      <c r="CWV44" s="3">
        <v>14.49</v>
      </c>
      <c r="CWW44" s="3">
        <v>12.04</v>
      </c>
      <c r="CWX44" s="3">
        <v>14.74</v>
      </c>
      <c r="CWY44" s="3">
        <v>21.02</v>
      </c>
      <c r="CWZ44" s="3" t="s">
        <v>5</v>
      </c>
      <c r="CXA44" s="3" t="s">
        <v>5</v>
      </c>
      <c r="CXB44" s="3" t="s">
        <v>5</v>
      </c>
      <c r="CXC44" s="3" t="s">
        <v>5</v>
      </c>
      <c r="CXD44" s="3">
        <v>11.25</v>
      </c>
      <c r="CXE44" s="3">
        <v>13.04</v>
      </c>
      <c r="CXF44" s="3">
        <v>11.37</v>
      </c>
      <c r="CXG44" s="3">
        <v>12.7</v>
      </c>
      <c r="CXH44" s="3" t="s">
        <v>5</v>
      </c>
      <c r="CXI44" s="3" t="s">
        <v>5</v>
      </c>
      <c r="CXJ44" s="3" t="s">
        <v>5</v>
      </c>
      <c r="CXK44" s="3">
        <v>11.59</v>
      </c>
      <c r="CXL44" s="3">
        <v>14.46</v>
      </c>
      <c r="CXM44" s="3" t="s">
        <v>5</v>
      </c>
      <c r="CXN44" s="3">
        <v>16</v>
      </c>
      <c r="CXO44" s="3">
        <v>19.02</v>
      </c>
      <c r="CXP44" s="3" t="s">
        <v>5</v>
      </c>
      <c r="CXQ44" s="3">
        <v>12.06</v>
      </c>
      <c r="CXR44" s="3" t="s">
        <v>5</v>
      </c>
      <c r="CXS44" s="3">
        <v>34.82</v>
      </c>
      <c r="CXT44" s="3" t="s">
        <v>5</v>
      </c>
      <c r="CXU44" s="3">
        <v>29.34</v>
      </c>
      <c r="CXV44" s="3">
        <v>21.97</v>
      </c>
      <c r="CXW44" s="3">
        <v>18.510000000000002</v>
      </c>
      <c r="CXX44" s="3" t="s">
        <v>5</v>
      </c>
      <c r="CXY44" s="3" t="s">
        <v>5</v>
      </c>
      <c r="CXZ44" s="3">
        <v>11.39</v>
      </c>
      <c r="CYA44" s="3" t="s">
        <v>5</v>
      </c>
      <c r="CYB44" s="3" t="s">
        <v>5</v>
      </c>
      <c r="CYC44" s="3" t="s">
        <v>5</v>
      </c>
      <c r="CYD44" s="3" t="s">
        <v>5</v>
      </c>
      <c r="CYE44" s="3">
        <v>16.809999999999999</v>
      </c>
      <c r="CYF44" s="3" t="s">
        <v>5</v>
      </c>
      <c r="CYG44" s="3" t="s">
        <v>5</v>
      </c>
      <c r="CYH44" s="3" t="s">
        <v>5</v>
      </c>
      <c r="CYI44" s="3" t="s">
        <v>5</v>
      </c>
      <c r="CYJ44" s="3">
        <v>16.88</v>
      </c>
      <c r="CYK44" s="3">
        <v>13.12</v>
      </c>
      <c r="CYL44" s="3" t="s">
        <v>5</v>
      </c>
      <c r="CYM44" s="3">
        <v>14.17</v>
      </c>
      <c r="CYN44" s="3">
        <v>14.29</v>
      </c>
      <c r="CYO44" s="3" t="s">
        <v>5</v>
      </c>
      <c r="CYP44" s="3" t="s">
        <v>5</v>
      </c>
      <c r="CYQ44" s="3">
        <v>14.99</v>
      </c>
      <c r="CYR44" s="3">
        <v>15.87</v>
      </c>
      <c r="CYS44" s="3">
        <v>11.21</v>
      </c>
      <c r="CYT44" s="3">
        <v>15.52</v>
      </c>
      <c r="CYU44" s="3" t="s">
        <v>5</v>
      </c>
      <c r="CYV44" s="3">
        <v>14.54</v>
      </c>
      <c r="CYW44" s="3">
        <v>14.84</v>
      </c>
      <c r="CYX44" s="3">
        <v>15.7</v>
      </c>
      <c r="CYY44" s="3" t="s">
        <v>5</v>
      </c>
      <c r="CYZ44" s="3" t="s">
        <v>5</v>
      </c>
      <c r="CZA44" s="3" t="s">
        <v>5</v>
      </c>
      <c r="CZB44" s="3" t="s">
        <v>5</v>
      </c>
      <c r="CZC44" s="3" t="s">
        <v>5</v>
      </c>
      <c r="CZD44" s="3">
        <v>12.4</v>
      </c>
      <c r="CZE44" s="3">
        <v>14.97</v>
      </c>
      <c r="CZF44" s="3">
        <v>10.9</v>
      </c>
      <c r="CZG44" s="3">
        <v>14.02</v>
      </c>
      <c r="CZH44" s="3">
        <v>12.98</v>
      </c>
      <c r="CZI44" s="3" t="s">
        <v>5</v>
      </c>
      <c r="CZJ44" s="3">
        <v>16.04</v>
      </c>
      <c r="CZK44" s="3" t="s">
        <v>5</v>
      </c>
      <c r="CZL44" s="3" t="s">
        <v>5</v>
      </c>
      <c r="CZM44" s="3" t="s">
        <v>5</v>
      </c>
      <c r="CZN44" s="3">
        <v>13.34</v>
      </c>
      <c r="CZO44" s="3">
        <v>12.33</v>
      </c>
      <c r="CZP44" s="3" t="s">
        <v>5</v>
      </c>
      <c r="CZQ44" s="3">
        <v>11.15</v>
      </c>
      <c r="CZR44" s="3">
        <v>22.48</v>
      </c>
      <c r="CZS44" s="3" t="s">
        <v>5</v>
      </c>
      <c r="CZT44" s="3">
        <v>12.72</v>
      </c>
      <c r="CZU44" s="3">
        <v>12.26</v>
      </c>
      <c r="CZV44" s="3" t="s">
        <v>5</v>
      </c>
      <c r="CZW44" s="3" t="s">
        <v>5</v>
      </c>
      <c r="CZX44" s="3" t="s">
        <v>5</v>
      </c>
      <c r="CZY44" s="3">
        <v>12.59</v>
      </c>
      <c r="CZZ44" s="3">
        <v>19.61</v>
      </c>
      <c r="DAA44" s="3">
        <v>13.53</v>
      </c>
      <c r="DAB44" s="3">
        <v>17.05</v>
      </c>
      <c r="DAC44" s="3">
        <v>36.92</v>
      </c>
      <c r="DAD44" s="3" t="s">
        <v>5</v>
      </c>
      <c r="DAE44" s="3" t="s">
        <v>5</v>
      </c>
      <c r="DAF44" s="3" t="s">
        <v>5</v>
      </c>
      <c r="DAG44" s="3" t="s">
        <v>5</v>
      </c>
      <c r="DAH44" s="3">
        <v>13.62</v>
      </c>
      <c r="DAI44" s="3" t="s">
        <v>5</v>
      </c>
      <c r="DAJ44" s="3" t="s">
        <v>5</v>
      </c>
      <c r="DAK44" s="3" t="s">
        <v>5</v>
      </c>
      <c r="DAL44" s="3" t="s">
        <v>5</v>
      </c>
      <c r="DAM44" s="3" t="s">
        <v>5</v>
      </c>
      <c r="DAN44" s="3" t="s">
        <v>5</v>
      </c>
      <c r="DAO44" s="3">
        <v>13.46</v>
      </c>
      <c r="DAP44" s="3" t="s">
        <v>5</v>
      </c>
      <c r="DAQ44" s="3" t="s">
        <v>5</v>
      </c>
      <c r="DAR44" s="3" t="s">
        <v>5</v>
      </c>
      <c r="DAS44" s="3">
        <v>18.86</v>
      </c>
      <c r="DAT44" s="3" t="s">
        <v>5</v>
      </c>
      <c r="DAU44" s="3" t="s">
        <v>5</v>
      </c>
      <c r="DAV44" s="3" t="s">
        <v>5</v>
      </c>
      <c r="DAW44" s="3">
        <v>12.17</v>
      </c>
      <c r="DAX44" s="3">
        <v>17.100000000000001</v>
      </c>
      <c r="DAY44" s="3">
        <v>11.75</v>
      </c>
      <c r="DAZ44" s="3">
        <v>13.4</v>
      </c>
      <c r="DBA44" s="3" t="s">
        <v>5</v>
      </c>
      <c r="DBB44" s="3" t="s">
        <v>5</v>
      </c>
      <c r="DBC44" s="3" t="s">
        <v>5</v>
      </c>
      <c r="DBD44" s="3" t="s">
        <v>5</v>
      </c>
      <c r="DBE44" s="3" t="s">
        <v>5</v>
      </c>
      <c r="DBF44" s="3">
        <v>13.82</v>
      </c>
      <c r="DBG44" s="3">
        <v>12.8</v>
      </c>
      <c r="DBH44" s="3">
        <v>13.42</v>
      </c>
      <c r="DBI44" s="3" t="s">
        <v>5</v>
      </c>
      <c r="DBJ44" s="3" t="s">
        <v>5</v>
      </c>
      <c r="DBK44" s="3" t="s">
        <v>5</v>
      </c>
      <c r="DBL44" s="3">
        <v>22.34</v>
      </c>
      <c r="DBM44" s="3">
        <v>16.03</v>
      </c>
      <c r="DBN44" s="3" t="s">
        <v>5</v>
      </c>
      <c r="DBO44" s="3">
        <v>16.899999999999999</v>
      </c>
      <c r="DBP44" s="3">
        <v>19.329999999999998</v>
      </c>
      <c r="DBQ44" s="3" t="s">
        <v>5</v>
      </c>
      <c r="DBR44" s="3" t="s">
        <v>5</v>
      </c>
      <c r="DBS44" s="3" t="s">
        <v>5</v>
      </c>
      <c r="DBT44" s="3">
        <v>13.41</v>
      </c>
      <c r="DBU44" s="3">
        <v>13.8</v>
      </c>
      <c r="DBV44" s="3">
        <v>12.24</v>
      </c>
      <c r="DBW44" s="3">
        <v>23.36</v>
      </c>
      <c r="DBX44" s="3" t="s">
        <v>5</v>
      </c>
      <c r="DBY44" s="3">
        <v>13.73</v>
      </c>
      <c r="DBZ44" s="3" t="s">
        <v>5</v>
      </c>
      <c r="DCA44" s="3" t="s">
        <v>5</v>
      </c>
      <c r="DCB44" s="3">
        <v>14.05</v>
      </c>
      <c r="DCC44" s="3" t="s">
        <v>5</v>
      </c>
      <c r="DCD44" s="3" t="s">
        <v>5</v>
      </c>
      <c r="DCE44" s="3" t="s">
        <v>5</v>
      </c>
      <c r="DCF44" s="3">
        <v>12.19</v>
      </c>
      <c r="DCG44" s="3" t="s">
        <v>5</v>
      </c>
      <c r="DCH44" s="3" t="s">
        <v>5</v>
      </c>
      <c r="DCI44" s="3" t="s">
        <v>5</v>
      </c>
      <c r="DCJ44" s="3">
        <v>14.78</v>
      </c>
      <c r="DCK44" s="3">
        <v>14.87</v>
      </c>
      <c r="DCL44" s="3" t="s">
        <v>5</v>
      </c>
      <c r="DCM44" s="3" t="s">
        <v>5</v>
      </c>
      <c r="DCN44" s="3" t="s">
        <v>5</v>
      </c>
      <c r="DCO44" s="3">
        <v>11.1</v>
      </c>
      <c r="DCP44" s="3" t="s">
        <v>5</v>
      </c>
      <c r="DCQ44" s="3">
        <v>16.420000000000002</v>
      </c>
      <c r="DCR44" s="3" t="s">
        <v>5</v>
      </c>
      <c r="DCS44" s="3" t="s">
        <v>5</v>
      </c>
      <c r="DCT44" s="3" t="s">
        <v>5</v>
      </c>
      <c r="DCU44" s="3" t="s">
        <v>5</v>
      </c>
      <c r="DCV44" s="3">
        <v>17.89</v>
      </c>
      <c r="DCW44" s="3" t="s">
        <v>5</v>
      </c>
      <c r="DCX44" s="3">
        <v>14.9</v>
      </c>
      <c r="DCY44" s="3">
        <v>12.54</v>
      </c>
      <c r="DCZ44" s="3" t="s">
        <v>5</v>
      </c>
      <c r="DDA44" s="3" t="s">
        <v>5</v>
      </c>
      <c r="DDB44" s="3">
        <v>21.43</v>
      </c>
      <c r="DDC44" s="3">
        <v>19.11</v>
      </c>
      <c r="DDD44" s="3">
        <v>12.22</v>
      </c>
      <c r="DDE44" s="3" t="s">
        <v>5</v>
      </c>
      <c r="DDF44" s="3" t="s">
        <v>5</v>
      </c>
      <c r="DDG44" s="3" t="s">
        <v>5</v>
      </c>
      <c r="DDH44" s="3">
        <v>13.86</v>
      </c>
      <c r="DDI44" s="3" t="s">
        <v>5</v>
      </c>
      <c r="DDJ44" s="3" t="s">
        <v>5</v>
      </c>
      <c r="DDK44" s="3" t="s">
        <v>5</v>
      </c>
      <c r="DDL44" s="3" t="s">
        <v>5</v>
      </c>
      <c r="DDM44" s="3" t="s">
        <v>5</v>
      </c>
      <c r="DDN44" s="3" t="s">
        <v>5</v>
      </c>
      <c r="DDO44" s="3">
        <v>13.21</v>
      </c>
      <c r="DDP44" s="3" t="s">
        <v>5</v>
      </c>
      <c r="DDQ44" s="3" t="s">
        <v>5</v>
      </c>
      <c r="DDR44" s="3" t="s">
        <v>5</v>
      </c>
      <c r="DDS44" s="3" t="s">
        <v>5</v>
      </c>
      <c r="DDT44" s="3" t="s">
        <v>5</v>
      </c>
      <c r="DDU44" s="3">
        <v>11.72</v>
      </c>
      <c r="DDV44" s="3">
        <v>22.54</v>
      </c>
      <c r="DDW44" s="3">
        <v>16.79</v>
      </c>
      <c r="DDX44" s="3">
        <v>12.26</v>
      </c>
      <c r="DDY44" s="3">
        <v>13.48</v>
      </c>
      <c r="DDZ44" s="3">
        <v>52.08</v>
      </c>
      <c r="DEA44" s="3">
        <v>32.090000000000003</v>
      </c>
      <c r="DEB44" s="3">
        <v>15.28</v>
      </c>
      <c r="DEC44" s="3">
        <v>16.55</v>
      </c>
      <c r="DED44" s="3">
        <v>33.090000000000003</v>
      </c>
      <c r="DEE44" s="3" t="s">
        <v>5</v>
      </c>
      <c r="DEF44" s="3">
        <v>14.27</v>
      </c>
      <c r="DEG44" s="3" t="s">
        <v>5</v>
      </c>
      <c r="DEH44" s="3" t="s">
        <v>5</v>
      </c>
      <c r="DEI44" s="3">
        <v>34.630000000000003</v>
      </c>
      <c r="DEJ44" s="3" t="s">
        <v>5</v>
      </c>
      <c r="DEK44" s="3" t="s">
        <v>5</v>
      </c>
      <c r="DEL44" s="3" t="s">
        <v>5</v>
      </c>
      <c r="DEM44" s="3" t="s">
        <v>5</v>
      </c>
      <c r="DEN44" s="3">
        <v>12.91</v>
      </c>
      <c r="DEO44" s="3" t="s">
        <v>5</v>
      </c>
      <c r="DEP44" s="3" t="s">
        <v>5</v>
      </c>
      <c r="DEQ44" s="3">
        <v>15.94</v>
      </c>
      <c r="DER44" s="3">
        <v>14.61</v>
      </c>
      <c r="DES44" s="3" t="s">
        <v>5</v>
      </c>
      <c r="DET44" s="3" t="s">
        <v>5</v>
      </c>
      <c r="DEU44" s="3">
        <v>12.87</v>
      </c>
      <c r="DEV44" s="3" t="s">
        <v>5</v>
      </c>
      <c r="DEW44" s="3">
        <v>18.39</v>
      </c>
      <c r="DEX44" s="3" t="s">
        <v>5</v>
      </c>
      <c r="DEY44" s="3">
        <v>13.95</v>
      </c>
      <c r="DEZ44" s="3" t="s">
        <v>5</v>
      </c>
      <c r="DFA44" s="3">
        <v>15.23</v>
      </c>
      <c r="DFB44" s="3">
        <v>13.09</v>
      </c>
      <c r="DFC44" s="3">
        <v>12.64</v>
      </c>
      <c r="DFD44" s="3">
        <v>16.12</v>
      </c>
      <c r="DFE44" s="3">
        <v>13.8</v>
      </c>
      <c r="DFF44" s="3" t="s">
        <v>5</v>
      </c>
      <c r="DFG44" s="3">
        <v>16.78</v>
      </c>
      <c r="DFH44" s="3">
        <v>17.18</v>
      </c>
      <c r="DFI44" s="3">
        <v>18.96</v>
      </c>
      <c r="DFJ44" s="3">
        <v>14.14</v>
      </c>
      <c r="DFK44" s="3" t="s">
        <v>5</v>
      </c>
      <c r="DFL44" s="3" t="s">
        <v>5</v>
      </c>
      <c r="DFM44" s="3" t="s">
        <v>5</v>
      </c>
      <c r="DFN44" s="3">
        <v>16.95</v>
      </c>
      <c r="DFO44" s="3">
        <v>16.670000000000002</v>
      </c>
      <c r="DFP44" s="3">
        <v>17.739999999999998</v>
      </c>
      <c r="DFQ44" s="3">
        <v>16.420000000000002</v>
      </c>
      <c r="DFR44" s="3">
        <v>14.24</v>
      </c>
      <c r="DFS44" s="3" t="s">
        <v>5</v>
      </c>
      <c r="DFT44" s="3">
        <v>44.01</v>
      </c>
      <c r="DFU44" s="3">
        <v>18.98</v>
      </c>
      <c r="DFV44" s="3" t="s">
        <v>5</v>
      </c>
      <c r="DFW44" s="3">
        <v>46.35</v>
      </c>
      <c r="DFX44" s="3" t="s">
        <v>5</v>
      </c>
      <c r="DFY44" s="3">
        <v>14.4</v>
      </c>
      <c r="DFZ44" s="3">
        <v>13.24</v>
      </c>
      <c r="DGA44" s="3">
        <v>13.98</v>
      </c>
      <c r="DGB44" s="3" t="s">
        <v>5</v>
      </c>
      <c r="DGC44" s="3" t="s">
        <v>5</v>
      </c>
      <c r="DGD44" s="3">
        <v>12.68</v>
      </c>
      <c r="DGE44" s="3">
        <v>12.36</v>
      </c>
      <c r="DGF44" s="3">
        <v>15.16</v>
      </c>
      <c r="DGG44" s="3" t="s">
        <v>5</v>
      </c>
      <c r="DGH44" s="3">
        <v>14.53</v>
      </c>
      <c r="DGI44" s="3" t="s">
        <v>5</v>
      </c>
      <c r="DGJ44" s="3">
        <v>17.95</v>
      </c>
      <c r="DGK44" s="3">
        <v>12.96</v>
      </c>
      <c r="DGL44" s="3" t="s">
        <v>5</v>
      </c>
      <c r="DGM44" s="3">
        <v>12.34</v>
      </c>
      <c r="DGN44" s="3">
        <v>14.9</v>
      </c>
      <c r="DGO44" s="3">
        <v>13.96</v>
      </c>
      <c r="DGP44" s="3">
        <v>14.49</v>
      </c>
      <c r="DGQ44" s="3" t="s">
        <v>5</v>
      </c>
      <c r="DGR44" s="3">
        <v>33.909999999999997</v>
      </c>
      <c r="DGS44" s="3">
        <v>15.71</v>
      </c>
      <c r="DGT44" s="3">
        <v>11.6</v>
      </c>
      <c r="DGU44" s="3">
        <v>29.74</v>
      </c>
      <c r="DGV44" s="3">
        <v>24.06</v>
      </c>
      <c r="DGW44" s="3">
        <v>19.850000000000001</v>
      </c>
      <c r="DGX44" s="3">
        <v>19.88</v>
      </c>
      <c r="DGY44" s="3" t="s">
        <v>5</v>
      </c>
      <c r="DGZ44" s="3">
        <v>12.38</v>
      </c>
      <c r="DHA44" s="3" t="s">
        <v>5</v>
      </c>
      <c r="DHB44" s="3">
        <v>13.54</v>
      </c>
      <c r="DHC44" s="3">
        <v>12.69</v>
      </c>
      <c r="DHD44" s="3" t="s">
        <v>5</v>
      </c>
      <c r="DHE44" s="3" t="s">
        <v>5</v>
      </c>
      <c r="DHF44" s="3" t="s">
        <v>5</v>
      </c>
      <c r="DHG44" s="3">
        <v>17.62</v>
      </c>
      <c r="DHH44" s="3">
        <v>15.79</v>
      </c>
      <c r="DHI44" s="3">
        <v>36.74</v>
      </c>
      <c r="DHJ44" s="3">
        <v>13.05</v>
      </c>
      <c r="DHK44" s="3">
        <v>22.97</v>
      </c>
      <c r="DHL44" s="3">
        <v>24.53</v>
      </c>
      <c r="DHM44" s="3">
        <v>12.7</v>
      </c>
      <c r="DHN44" s="3">
        <v>15.1</v>
      </c>
      <c r="DHO44" s="3">
        <v>13.58</v>
      </c>
      <c r="DHP44" s="3">
        <v>18.399999999999999</v>
      </c>
      <c r="DHQ44" s="3">
        <v>17.18</v>
      </c>
      <c r="DHR44" s="3">
        <v>25.86</v>
      </c>
      <c r="DHS44" s="3">
        <v>12.85</v>
      </c>
      <c r="DHT44" s="3">
        <v>15.43</v>
      </c>
      <c r="DHU44" s="3" t="s">
        <v>5</v>
      </c>
      <c r="DHV44" s="3">
        <v>21.8</v>
      </c>
      <c r="DHW44" s="3">
        <v>159.47999999999999</v>
      </c>
      <c r="DHX44" s="3">
        <v>18</v>
      </c>
      <c r="DHY44" s="3" t="s">
        <v>5</v>
      </c>
      <c r="DHZ44" s="3" t="s">
        <v>5</v>
      </c>
      <c r="DIA44" s="3" t="s">
        <v>5</v>
      </c>
      <c r="DIB44" s="3" t="s">
        <v>5</v>
      </c>
      <c r="DIC44" s="3">
        <v>56.76</v>
      </c>
      <c r="DID44" s="3" t="s">
        <v>5</v>
      </c>
      <c r="DIE44" s="3">
        <v>14.17</v>
      </c>
      <c r="DIF44" s="3" t="s">
        <v>5</v>
      </c>
      <c r="DIG44" s="3">
        <v>20.8</v>
      </c>
      <c r="DIH44" s="3">
        <v>15.27</v>
      </c>
      <c r="DII44" s="3">
        <v>17.97</v>
      </c>
      <c r="DIJ44" s="3">
        <v>18.5</v>
      </c>
      <c r="DIK44" s="3">
        <v>21.96</v>
      </c>
      <c r="DIL44" s="3">
        <v>18.98</v>
      </c>
      <c r="DIM44" s="3" t="s">
        <v>5</v>
      </c>
      <c r="DIN44" s="3" t="s">
        <v>5</v>
      </c>
      <c r="DIO44" s="3">
        <v>25.39</v>
      </c>
      <c r="DIP44" s="3">
        <v>33.71</v>
      </c>
      <c r="DIQ44" s="3">
        <v>17.07</v>
      </c>
      <c r="DIR44" s="3">
        <v>22.63</v>
      </c>
      <c r="DIS44" s="3">
        <v>54.22</v>
      </c>
      <c r="DIT44" s="3" t="s">
        <v>5</v>
      </c>
      <c r="DIU44" s="3" t="s">
        <v>5</v>
      </c>
      <c r="DIV44" s="3">
        <v>20.34</v>
      </c>
      <c r="DIW44" s="3">
        <v>13.57</v>
      </c>
      <c r="DIX44" s="3" t="s">
        <v>5</v>
      </c>
      <c r="DIY44" s="3" t="s">
        <v>5</v>
      </c>
      <c r="DIZ44" s="3" t="s">
        <v>5</v>
      </c>
      <c r="DJA44" s="3">
        <v>313.55</v>
      </c>
      <c r="DJB44" s="3" t="s">
        <v>5</v>
      </c>
      <c r="DJC44" s="3">
        <v>18.23</v>
      </c>
      <c r="DJD44" s="3" t="s">
        <v>5</v>
      </c>
      <c r="DJE44" s="3" t="s">
        <v>5</v>
      </c>
      <c r="DJF44" s="3" t="s">
        <v>5</v>
      </c>
      <c r="DJG44" s="3" t="s">
        <v>5</v>
      </c>
      <c r="DJH44" s="3">
        <v>15.17</v>
      </c>
      <c r="DJI44" s="3">
        <v>16.98</v>
      </c>
      <c r="DJJ44" s="3">
        <v>52.59</v>
      </c>
      <c r="DJK44" s="3">
        <v>34.14</v>
      </c>
      <c r="DJL44" s="3">
        <v>17.760000000000002</v>
      </c>
      <c r="DJM44" s="3" t="s">
        <v>5</v>
      </c>
      <c r="DJN44" s="3">
        <v>23.37</v>
      </c>
      <c r="DJO44" s="3" t="s">
        <v>5</v>
      </c>
      <c r="DJP44" s="3">
        <v>13</v>
      </c>
      <c r="DJQ44" s="3">
        <v>36.82</v>
      </c>
      <c r="DJR44" s="3">
        <v>15.99</v>
      </c>
      <c r="DJS44" s="3">
        <v>19.8</v>
      </c>
      <c r="DJT44" s="3" t="s">
        <v>5</v>
      </c>
      <c r="DJU44" s="3" t="s">
        <v>5</v>
      </c>
      <c r="DJV44" s="3">
        <v>11.76</v>
      </c>
      <c r="DJW44" s="3" t="s">
        <v>5</v>
      </c>
      <c r="DJX44" s="3">
        <v>14.02</v>
      </c>
      <c r="DJY44" s="3" t="s">
        <v>5</v>
      </c>
      <c r="DJZ44" s="3">
        <v>11.53</v>
      </c>
      <c r="DKA44" s="3" t="s">
        <v>5</v>
      </c>
      <c r="DKB44" s="3" t="s">
        <v>5</v>
      </c>
      <c r="DKC44" s="3" t="s">
        <v>5</v>
      </c>
      <c r="DKD44" s="3" t="s">
        <v>5</v>
      </c>
      <c r="DKE44" s="3" t="s">
        <v>5</v>
      </c>
      <c r="DKF44" s="3" t="s">
        <v>5</v>
      </c>
      <c r="DKG44" s="3" t="s">
        <v>5</v>
      </c>
      <c r="DKH44" s="3" t="s">
        <v>5</v>
      </c>
      <c r="DKI44" s="3" t="s">
        <v>5</v>
      </c>
      <c r="DKJ44" s="3" t="s">
        <v>5</v>
      </c>
      <c r="DKK44" s="3" t="s">
        <v>5</v>
      </c>
      <c r="DKL44" s="3" t="s">
        <v>5</v>
      </c>
      <c r="DKM44" s="3" t="s">
        <v>5</v>
      </c>
      <c r="DKN44" s="3" t="s">
        <v>5</v>
      </c>
      <c r="DKO44" s="3">
        <v>18.510000000000002</v>
      </c>
      <c r="DKP44" s="3" t="s">
        <v>5</v>
      </c>
      <c r="DKQ44" s="3" t="s">
        <v>5</v>
      </c>
      <c r="DKR44" s="3" t="s">
        <v>5</v>
      </c>
      <c r="DKS44" s="3">
        <v>14.69</v>
      </c>
      <c r="DKT44" s="3" t="s">
        <v>5</v>
      </c>
      <c r="DKU44" s="3">
        <v>23.04</v>
      </c>
      <c r="DKV44" s="3" t="s">
        <v>5</v>
      </c>
      <c r="DKW44" s="3">
        <v>27.11</v>
      </c>
      <c r="DKX44" s="3" t="s">
        <v>5</v>
      </c>
      <c r="DKY44" s="3" t="s">
        <v>5</v>
      </c>
      <c r="DKZ44" s="3" t="s">
        <v>5</v>
      </c>
      <c r="DLA44" s="3" t="s">
        <v>5</v>
      </c>
      <c r="DLB44" s="3">
        <v>22.38</v>
      </c>
      <c r="DLC44" s="3" t="s">
        <v>5</v>
      </c>
      <c r="DLD44" s="3" t="s">
        <v>5</v>
      </c>
      <c r="DLE44" s="3" t="s">
        <v>5</v>
      </c>
      <c r="DLF44" s="3" t="s">
        <v>5</v>
      </c>
      <c r="DLG44" s="3" t="s">
        <v>5</v>
      </c>
      <c r="DLH44" s="3">
        <v>26.34</v>
      </c>
      <c r="DLI44" s="3">
        <v>11.58</v>
      </c>
      <c r="DLJ44" s="3">
        <v>15.17</v>
      </c>
      <c r="DLK44" s="3">
        <v>18.989999999999998</v>
      </c>
      <c r="DLL44" s="3" t="s">
        <v>5</v>
      </c>
      <c r="DLM44" s="3" t="s">
        <v>5</v>
      </c>
      <c r="DLN44" s="3">
        <v>14.58</v>
      </c>
      <c r="DLO44" s="3" t="s">
        <v>5</v>
      </c>
      <c r="DLP44" s="3" t="s">
        <v>5</v>
      </c>
      <c r="DLQ44" s="3" t="s">
        <v>5</v>
      </c>
      <c r="DLR44" s="3" t="s">
        <v>5</v>
      </c>
      <c r="DLS44" s="3" t="s">
        <v>5</v>
      </c>
      <c r="DLT44" s="3" t="s">
        <v>5</v>
      </c>
      <c r="DLU44" s="3" t="s">
        <v>5</v>
      </c>
      <c r="DLV44" s="3">
        <v>13.3</v>
      </c>
      <c r="DLW44" s="3">
        <v>25.45</v>
      </c>
      <c r="DLX44" s="3" t="s">
        <v>5</v>
      </c>
      <c r="DLY44" s="3" t="s">
        <v>5</v>
      </c>
      <c r="DLZ44" s="3" t="s">
        <v>5</v>
      </c>
      <c r="DMA44" s="3">
        <v>20.440000000000001</v>
      </c>
      <c r="DMB44" s="3" t="s">
        <v>5</v>
      </c>
      <c r="DMC44" s="3" t="s">
        <v>5</v>
      </c>
      <c r="DMD44" s="3">
        <v>55.67</v>
      </c>
      <c r="DME44" s="3" t="s">
        <v>5</v>
      </c>
      <c r="DMF44" s="3" t="s">
        <v>5</v>
      </c>
      <c r="DMG44" s="3">
        <v>15.06</v>
      </c>
      <c r="DMH44" s="3" t="s">
        <v>5</v>
      </c>
      <c r="DMI44" s="3" t="s">
        <v>5</v>
      </c>
      <c r="DMJ44" s="3">
        <v>30.75</v>
      </c>
      <c r="DMK44" s="3">
        <v>427.26</v>
      </c>
      <c r="DML44" s="3">
        <v>15.6</v>
      </c>
      <c r="DMM44" s="3" t="s">
        <v>5</v>
      </c>
      <c r="DMN44" s="3">
        <v>16.11</v>
      </c>
      <c r="DMO44" s="3">
        <v>15.11</v>
      </c>
      <c r="DMP44" s="3" t="s">
        <v>5</v>
      </c>
      <c r="DMQ44" s="3" t="s">
        <v>5</v>
      </c>
      <c r="DMR44" s="3">
        <v>13.96</v>
      </c>
      <c r="DMS44" s="3">
        <v>12.9</v>
      </c>
      <c r="DMT44" s="3">
        <v>15.15</v>
      </c>
      <c r="DMU44" s="3">
        <v>13.74</v>
      </c>
      <c r="DMV44" s="3">
        <v>40.93</v>
      </c>
      <c r="DMW44" s="3" t="s">
        <v>5</v>
      </c>
      <c r="DMX44" s="3">
        <v>13.86</v>
      </c>
      <c r="DMY44" s="3">
        <v>433.74</v>
      </c>
      <c r="DMZ44" s="3" t="s">
        <v>5</v>
      </c>
      <c r="DNA44" s="3" t="s">
        <v>5</v>
      </c>
      <c r="DNB44" s="3" t="s">
        <v>5</v>
      </c>
      <c r="DNC44" s="3">
        <v>24.86</v>
      </c>
      <c r="DND44" s="3">
        <v>11.3</v>
      </c>
      <c r="DNE44" s="3" t="s">
        <v>5</v>
      </c>
      <c r="DNF44" s="3">
        <v>46.86</v>
      </c>
      <c r="DNG44" s="3">
        <v>83.08</v>
      </c>
      <c r="DNH44" s="3" t="s">
        <v>5</v>
      </c>
      <c r="DNI44" s="3" t="s">
        <v>5</v>
      </c>
      <c r="DNJ44" s="3" t="s">
        <v>5</v>
      </c>
      <c r="DNK44" s="3">
        <v>14.55</v>
      </c>
      <c r="DNL44" s="3">
        <v>25.25</v>
      </c>
      <c r="DNM44" s="3">
        <v>14.41</v>
      </c>
      <c r="DNN44" s="3" t="s">
        <v>5</v>
      </c>
      <c r="DNO44" s="3" t="s">
        <v>5</v>
      </c>
      <c r="DNP44" s="3" t="s">
        <v>5</v>
      </c>
      <c r="DNQ44" s="3">
        <v>17.53</v>
      </c>
      <c r="DNR44" s="3" t="s">
        <v>5</v>
      </c>
      <c r="DNS44" s="3" t="s">
        <v>5</v>
      </c>
      <c r="DNT44" s="3">
        <v>19.43</v>
      </c>
      <c r="DNU44" s="3" t="s">
        <v>5</v>
      </c>
      <c r="DNV44" s="3">
        <v>14.72</v>
      </c>
      <c r="DNW44" s="3" t="s">
        <v>5</v>
      </c>
      <c r="DNX44" s="3" t="s">
        <v>5</v>
      </c>
      <c r="DNY44" s="3" t="s">
        <v>5</v>
      </c>
      <c r="DNZ44" s="3" t="s">
        <v>5</v>
      </c>
      <c r="DOA44" s="3" t="s">
        <v>5</v>
      </c>
      <c r="DOB44" s="3" t="s">
        <v>5</v>
      </c>
      <c r="DOC44" s="3" t="s">
        <v>5</v>
      </c>
      <c r="DOD44" s="3" t="s">
        <v>5</v>
      </c>
      <c r="DOE44" s="3" t="s">
        <v>5</v>
      </c>
      <c r="DOF44" s="3" t="s">
        <v>5</v>
      </c>
      <c r="DOG44" s="3" t="s">
        <v>5</v>
      </c>
      <c r="DOH44" s="3">
        <v>21.43</v>
      </c>
      <c r="DOI44" s="3" t="s">
        <v>5</v>
      </c>
      <c r="DOJ44" s="3">
        <v>13.84</v>
      </c>
      <c r="DOK44" s="3">
        <v>15.56</v>
      </c>
      <c r="DOL44" s="3" t="s">
        <v>5</v>
      </c>
      <c r="DOM44" s="3" t="s">
        <v>5</v>
      </c>
      <c r="DON44" s="3">
        <v>23.9</v>
      </c>
      <c r="DOO44" s="3" t="s">
        <v>5</v>
      </c>
      <c r="DOP44" s="3" t="s">
        <v>5</v>
      </c>
      <c r="DOQ44" s="3">
        <v>11.96</v>
      </c>
      <c r="DOR44" s="3" t="s">
        <v>5</v>
      </c>
      <c r="DOS44" s="3" t="s">
        <v>5</v>
      </c>
      <c r="DOT44" s="3">
        <v>25.19</v>
      </c>
      <c r="DOU44" s="3" t="s">
        <v>5</v>
      </c>
      <c r="DOV44" s="3">
        <v>17.510000000000002</v>
      </c>
      <c r="DOW44" s="3">
        <v>26.37</v>
      </c>
      <c r="DOX44" s="3" t="s">
        <v>5</v>
      </c>
      <c r="DOY44" s="3" t="s">
        <v>5</v>
      </c>
      <c r="DOZ44" s="3" t="s">
        <v>5</v>
      </c>
      <c r="DPA44" s="3" t="s">
        <v>5</v>
      </c>
      <c r="DPB44" s="3" t="s">
        <v>5</v>
      </c>
      <c r="DPC44" s="3" t="s">
        <v>5</v>
      </c>
      <c r="DPD44" s="3">
        <v>12.44</v>
      </c>
      <c r="DPE44" s="3">
        <v>163.12</v>
      </c>
      <c r="DPF44" s="3" t="s">
        <v>5</v>
      </c>
      <c r="DPG44" s="3" t="s">
        <v>5</v>
      </c>
      <c r="DPH44" s="3" t="s">
        <v>5</v>
      </c>
      <c r="DPI44" s="3" t="s">
        <v>5</v>
      </c>
      <c r="DPJ44" s="3" t="s">
        <v>5</v>
      </c>
      <c r="DPK44" s="3">
        <v>14.99</v>
      </c>
      <c r="DPL44" s="3">
        <v>17.61</v>
      </c>
      <c r="DPM44" s="3" t="s">
        <v>5</v>
      </c>
      <c r="DPN44" s="3" t="s">
        <v>5</v>
      </c>
      <c r="DPO44" s="3">
        <v>14.87</v>
      </c>
      <c r="DPP44" s="3">
        <v>15.8</v>
      </c>
      <c r="DPQ44" s="3" t="s">
        <v>5</v>
      </c>
      <c r="DPR44" s="3">
        <v>22.24</v>
      </c>
      <c r="DPS44" s="3">
        <v>18.54</v>
      </c>
      <c r="DPT44" s="3">
        <v>21.22</v>
      </c>
      <c r="DPU44" s="3">
        <v>14.49</v>
      </c>
      <c r="DPV44" s="3" t="s">
        <v>5</v>
      </c>
      <c r="DPW44" s="3" t="s">
        <v>5</v>
      </c>
      <c r="DPX44" s="3" t="s">
        <v>5</v>
      </c>
      <c r="DPY44" s="3">
        <v>13.8</v>
      </c>
      <c r="DPZ44" s="3" t="s">
        <v>5</v>
      </c>
      <c r="DQA44" s="3">
        <v>274.83</v>
      </c>
      <c r="DQB44" s="3">
        <v>15.92</v>
      </c>
      <c r="DQC44" s="3" t="s">
        <v>5</v>
      </c>
      <c r="DQD44" s="3" t="s">
        <v>5</v>
      </c>
      <c r="DQE44" s="3">
        <v>26.59</v>
      </c>
      <c r="DQF44" s="3">
        <v>17.66</v>
      </c>
      <c r="DQG44" s="3">
        <v>17.61</v>
      </c>
      <c r="DQH44" s="3" t="s">
        <v>5</v>
      </c>
      <c r="DQI44" s="3" t="s">
        <v>5</v>
      </c>
      <c r="DQJ44" s="3" t="s">
        <v>5</v>
      </c>
      <c r="DQK44" s="3">
        <v>19.059999999999999</v>
      </c>
      <c r="DQL44" s="3" t="s">
        <v>5</v>
      </c>
      <c r="DQM44" s="3" t="s">
        <v>5</v>
      </c>
      <c r="DQN44" s="3" t="s">
        <v>5</v>
      </c>
      <c r="DQO44" s="3" t="s">
        <v>5</v>
      </c>
      <c r="DQP44" s="3" t="s">
        <v>5</v>
      </c>
      <c r="DQQ44" s="3" t="s">
        <v>5</v>
      </c>
      <c r="DQR44" s="3" t="s">
        <v>5</v>
      </c>
      <c r="DQS44" s="3" t="s">
        <v>5</v>
      </c>
      <c r="DQT44" s="3">
        <v>285.58999999999997</v>
      </c>
      <c r="DQU44" s="3" t="s">
        <v>5</v>
      </c>
      <c r="DQV44" s="3" t="s">
        <v>5</v>
      </c>
      <c r="DQW44" s="3">
        <v>21.14</v>
      </c>
      <c r="DQX44" s="3" t="s">
        <v>5</v>
      </c>
      <c r="DQY44" s="3" t="s">
        <v>5</v>
      </c>
      <c r="DQZ44" s="3" t="s">
        <v>5</v>
      </c>
      <c r="DRA44" s="3" t="s">
        <v>5</v>
      </c>
      <c r="DRB44" s="3">
        <v>16.850000000000001</v>
      </c>
      <c r="DRC44" s="3">
        <v>16.64</v>
      </c>
      <c r="DRD44" s="3" t="s">
        <v>5</v>
      </c>
      <c r="DRE44" s="3" t="s">
        <v>5</v>
      </c>
      <c r="DRF44" s="3">
        <v>77</v>
      </c>
      <c r="DRG44" s="3">
        <v>12.73</v>
      </c>
      <c r="DRH44" s="3">
        <v>17.89</v>
      </c>
      <c r="DRI44" s="3" t="s">
        <v>5</v>
      </c>
      <c r="DRJ44" s="3">
        <v>73.39</v>
      </c>
      <c r="DRK44" s="3" t="s">
        <v>5</v>
      </c>
      <c r="DRL44" s="3" t="s">
        <v>5</v>
      </c>
      <c r="DRM44" s="3">
        <v>262.89999999999998</v>
      </c>
      <c r="DRN44" s="3">
        <v>13.27</v>
      </c>
      <c r="DRO44" s="3">
        <v>17.52</v>
      </c>
      <c r="DRP44" s="3">
        <v>23.53</v>
      </c>
      <c r="DRQ44" s="3" t="s">
        <v>5</v>
      </c>
      <c r="DRR44" s="3">
        <v>17.73</v>
      </c>
      <c r="DRS44" s="3">
        <v>20.96</v>
      </c>
      <c r="DRT44" s="3">
        <v>12.53</v>
      </c>
      <c r="DRU44" s="3" t="s">
        <v>5</v>
      </c>
      <c r="DRV44" s="3">
        <v>19.899999999999999</v>
      </c>
      <c r="DRW44" s="3" t="s">
        <v>5</v>
      </c>
      <c r="DRX44" s="3" t="s">
        <v>5</v>
      </c>
      <c r="DRY44" s="3" t="s">
        <v>5</v>
      </c>
      <c r="DRZ44" s="3">
        <v>14.93</v>
      </c>
      <c r="DSA44" s="3" t="s">
        <v>5</v>
      </c>
      <c r="DSB44" s="3" t="s">
        <v>5</v>
      </c>
      <c r="DSC44" s="3" t="s">
        <v>5</v>
      </c>
      <c r="DSD44" s="3" t="s">
        <v>5</v>
      </c>
      <c r="DSE44" s="3" t="s">
        <v>5</v>
      </c>
      <c r="DSF44" s="3">
        <v>16.010000000000002</v>
      </c>
      <c r="DSG44" s="3">
        <v>13.89</v>
      </c>
      <c r="DSH44" s="3" t="s">
        <v>5</v>
      </c>
      <c r="DSI44" s="3" t="s">
        <v>5</v>
      </c>
      <c r="DSJ44" s="3">
        <v>18.37</v>
      </c>
      <c r="DSK44" s="3" t="s">
        <v>5</v>
      </c>
      <c r="DSL44" s="3" t="s">
        <v>5</v>
      </c>
      <c r="DSM44" s="3">
        <v>14.18</v>
      </c>
      <c r="DSN44" s="3" t="s">
        <v>5</v>
      </c>
      <c r="DSO44" s="3" t="s">
        <v>5</v>
      </c>
      <c r="DSP44" s="3" t="s">
        <v>5</v>
      </c>
      <c r="DSQ44" s="3">
        <v>17.23</v>
      </c>
      <c r="DSR44" s="3">
        <v>13.21</v>
      </c>
      <c r="DSS44" s="3">
        <v>14.69</v>
      </c>
      <c r="DST44" s="3">
        <v>20.440000000000001</v>
      </c>
      <c r="DSU44" s="3">
        <v>13.5</v>
      </c>
      <c r="DSV44" s="3">
        <v>20.010000000000002</v>
      </c>
      <c r="DSW44" s="3" t="s">
        <v>5</v>
      </c>
      <c r="DSX44" s="3" t="s">
        <v>5</v>
      </c>
      <c r="DSY44" s="3">
        <v>12</v>
      </c>
      <c r="DSZ44" s="3">
        <v>414.49</v>
      </c>
      <c r="DTA44" s="3" t="s">
        <v>5</v>
      </c>
      <c r="DTB44" s="3">
        <v>14.03</v>
      </c>
      <c r="DTC44" s="3" t="s">
        <v>5</v>
      </c>
      <c r="DTD44" s="3">
        <v>13.82</v>
      </c>
      <c r="DTE44" s="3">
        <v>49.54</v>
      </c>
      <c r="DTF44" s="3">
        <v>31.5</v>
      </c>
      <c r="DTG44" s="3">
        <v>14.12</v>
      </c>
      <c r="DTH44" s="3" t="s">
        <v>5</v>
      </c>
      <c r="DTI44" s="3" t="s">
        <v>5</v>
      </c>
      <c r="DTJ44" s="3">
        <v>32.479999999999997</v>
      </c>
      <c r="DTK44" s="3">
        <v>11.14</v>
      </c>
      <c r="DTL44" s="3">
        <v>13.52</v>
      </c>
      <c r="DTM44" s="3" t="s">
        <v>5</v>
      </c>
      <c r="DTN44" s="3">
        <v>42</v>
      </c>
      <c r="DTO44" s="3">
        <v>12.66</v>
      </c>
      <c r="DTP44" s="3">
        <v>23.02</v>
      </c>
      <c r="DTQ44" s="3" t="s">
        <v>5</v>
      </c>
      <c r="DTR44" s="3" t="s">
        <v>5</v>
      </c>
      <c r="DTS44" s="3">
        <v>13.9</v>
      </c>
      <c r="DTT44" s="3">
        <v>18.510000000000002</v>
      </c>
      <c r="DTU44" s="3">
        <v>29.57</v>
      </c>
      <c r="DTV44" s="3">
        <v>15.65</v>
      </c>
      <c r="DTW44" s="3" t="s">
        <v>5</v>
      </c>
      <c r="DTX44" s="3">
        <v>11.42</v>
      </c>
      <c r="DTY44" s="3" t="s">
        <v>5</v>
      </c>
      <c r="DTZ44" s="3">
        <v>14.9</v>
      </c>
      <c r="DUA44" s="3" t="s">
        <v>5</v>
      </c>
      <c r="DUB44" s="3">
        <v>16.52</v>
      </c>
      <c r="DUC44" s="3" t="s">
        <v>5</v>
      </c>
      <c r="DUD44" s="3" t="s">
        <v>5</v>
      </c>
      <c r="DUE44" s="3" t="s">
        <v>5</v>
      </c>
      <c r="DUF44" s="3">
        <v>11.15</v>
      </c>
      <c r="DUG44" s="3" t="s">
        <v>5</v>
      </c>
      <c r="DUH44" s="3">
        <v>14.91</v>
      </c>
      <c r="DUI44" s="3">
        <v>13.5</v>
      </c>
      <c r="DUJ44" s="3">
        <v>10.88</v>
      </c>
      <c r="DUK44" s="3" t="s">
        <v>5</v>
      </c>
      <c r="DUL44" s="3">
        <v>18.87</v>
      </c>
      <c r="DUM44" s="3">
        <v>12.27</v>
      </c>
      <c r="DUN44" s="3">
        <v>16.64</v>
      </c>
      <c r="DUO44" s="3">
        <v>16.989999999999998</v>
      </c>
      <c r="DUP44" s="3">
        <v>12.83</v>
      </c>
      <c r="DUQ44" s="3" t="s">
        <v>5</v>
      </c>
      <c r="DUR44" s="3">
        <v>17.829999999999998</v>
      </c>
      <c r="DUS44" s="3" t="s">
        <v>5</v>
      </c>
      <c r="DUT44" s="3" t="s">
        <v>5</v>
      </c>
      <c r="DUU44" s="3">
        <v>14.3</v>
      </c>
      <c r="DUV44" s="3">
        <v>122.36</v>
      </c>
      <c r="DUW44" s="3">
        <v>10.74</v>
      </c>
      <c r="DUX44" s="3" t="s">
        <v>5</v>
      </c>
      <c r="DUY44" s="3" t="s">
        <v>5</v>
      </c>
      <c r="DUZ44" s="3" t="s">
        <v>5</v>
      </c>
      <c r="DVA44" s="3">
        <v>12.91</v>
      </c>
      <c r="DVB44" s="3">
        <v>13.05</v>
      </c>
      <c r="DVC44" s="3">
        <v>14.73</v>
      </c>
      <c r="DVD44" s="3">
        <v>14.01</v>
      </c>
      <c r="DVE44" s="3">
        <v>15.51</v>
      </c>
      <c r="DVF44" s="3">
        <v>14.07</v>
      </c>
      <c r="DVG44" s="3" t="s">
        <v>5</v>
      </c>
      <c r="DVH44" s="3" t="s">
        <v>5</v>
      </c>
      <c r="DVI44" s="3">
        <v>15.13</v>
      </c>
      <c r="DVJ44" s="3" t="s">
        <v>5</v>
      </c>
      <c r="DVK44" s="3" t="s">
        <v>5</v>
      </c>
      <c r="DVL44" s="3" t="s">
        <v>5</v>
      </c>
      <c r="DVM44" s="3">
        <v>10.73</v>
      </c>
      <c r="DVN44" s="3">
        <v>33.42</v>
      </c>
      <c r="DVO44" s="3">
        <v>22.27</v>
      </c>
      <c r="DVP44" s="3">
        <v>14.92</v>
      </c>
      <c r="DVQ44" s="3">
        <v>11.68</v>
      </c>
      <c r="DVR44" s="3">
        <v>11.98</v>
      </c>
      <c r="DVS44" s="3">
        <v>23.09</v>
      </c>
      <c r="DVT44" s="3" t="s">
        <v>5</v>
      </c>
      <c r="DVU44" s="3" t="s">
        <v>5</v>
      </c>
      <c r="DVV44" s="3" t="s">
        <v>5</v>
      </c>
      <c r="DVW44" s="3" t="s">
        <v>5</v>
      </c>
      <c r="DVX44" s="3">
        <v>24.25</v>
      </c>
      <c r="DVY44" s="3">
        <v>16.260000000000002</v>
      </c>
      <c r="DVZ44" s="3">
        <v>16.72</v>
      </c>
      <c r="DWA44" s="3" t="s">
        <v>5</v>
      </c>
      <c r="DWB44" s="3" t="s">
        <v>5</v>
      </c>
      <c r="DWC44" s="3" t="s">
        <v>5</v>
      </c>
      <c r="DWD44" s="3">
        <v>14.76</v>
      </c>
      <c r="DWE44" s="3" t="s">
        <v>5</v>
      </c>
      <c r="DWF44" s="3" t="s">
        <v>5</v>
      </c>
      <c r="DWG44" s="3">
        <v>12.43</v>
      </c>
      <c r="DWH44" s="3" t="s">
        <v>5</v>
      </c>
      <c r="DWI44" s="3" t="s">
        <v>5</v>
      </c>
      <c r="DWJ44" s="3">
        <v>13.74</v>
      </c>
      <c r="DWK44" s="3" t="s">
        <v>5</v>
      </c>
      <c r="DWL44" s="3">
        <v>32.31</v>
      </c>
      <c r="DWM44" s="3" t="s">
        <v>5</v>
      </c>
      <c r="DWN44" s="3" t="s">
        <v>5</v>
      </c>
      <c r="DWO44" s="3">
        <v>23.52</v>
      </c>
      <c r="DWP44" s="3" t="s">
        <v>5</v>
      </c>
      <c r="DWQ44" s="3">
        <v>17.5</v>
      </c>
      <c r="DWR44" s="3">
        <v>19.66</v>
      </c>
      <c r="DWS44" s="3">
        <v>12.19</v>
      </c>
      <c r="DWT44" s="3">
        <v>16.34</v>
      </c>
      <c r="DWU44" s="3">
        <v>19.91</v>
      </c>
      <c r="DWV44" s="3" t="s">
        <v>5</v>
      </c>
      <c r="DWW44" s="3" t="s">
        <v>5</v>
      </c>
      <c r="DWX44" s="3">
        <v>11.8</v>
      </c>
      <c r="DWY44" s="3" t="s">
        <v>5</v>
      </c>
      <c r="DWZ44" s="3" t="s">
        <v>5</v>
      </c>
      <c r="DXA44" s="3" t="s">
        <v>5</v>
      </c>
      <c r="DXB44" s="3" t="s">
        <v>5</v>
      </c>
      <c r="DXC44" s="3">
        <v>14.82</v>
      </c>
      <c r="DXD44" s="3">
        <v>13.91</v>
      </c>
      <c r="DXE44" s="3">
        <v>13.95</v>
      </c>
      <c r="DXF44" s="3">
        <v>14.24</v>
      </c>
      <c r="DXG44" s="3">
        <v>13.04</v>
      </c>
      <c r="DXH44" s="3" t="s">
        <v>5</v>
      </c>
      <c r="DXI44" s="3">
        <v>13.45</v>
      </c>
      <c r="DXJ44" s="3" t="s">
        <v>5</v>
      </c>
      <c r="DXK44" s="3">
        <v>15.96</v>
      </c>
      <c r="DXL44" s="3" t="s">
        <v>5</v>
      </c>
      <c r="DXM44" s="3">
        <v>13.25</v>
      </c>
      <c r="DXN44" s="3">
        <v>23.6</v>
      </c>
      <c r="DXO44" s="3">
        <v>20.94</v>
      </c>
      <c r="DXP44" s="3" t="s">
        <v>5</v>
      </c>
      <c r="DXQ44" s="3">
        <v>14.37</v>
      </c>
      <c r="DXR44" s="3" t="s">
        <v>5</v>
      </c>
      <c r="DXS44" s="3" t="s">
        <v>5</v>
      </c>
      <c r="DXT44" s="3" t="s">
        <v>5</v>
      </c>
      <c r="DXU44" s="3">
        <v>92.85</v>
      </c>
      <c r="DXV44" s="3">
        <v>600.52</v>
      </c>
      <c r="DXW44" s="3" t="s">
        <v>5</v>
      </c>
      <c r="DXX44" s="3">
        <v>14.21</v>
      </c>
      <c r="DXY44" s="3">
        <v>16.170000000000002</v>
      </c>
      <c r="DXZ44" s="3" t="s">
        <v>5</v>
      </c>
      <c r="DYA44" s="3" t="s">
        <v>5</v>
      </c>
      <c r="DYB44" s="3">
        <v>13.78</v>
      </c>
      <c r="DYC44" s="3">
        <v>156.07</v>
      </c>
      <c r="DYD44" s="3">
        <v>13.08</v>
      </c>
      <c r="DYE44" s="3">
        <v>16.690000000000001</v>
      </c>
      <c r="DYF44" s="3">
        <v>38.700000000000003</v>
      </c>
      <c r="DYG44" s="3" t="s">
        <v>5</v>
      </c>
      <c r="DYH44" s="3" t="s">
        <v>5</v>
      </c>
      <c r="DYI44" s="3" t="s">
        <v>5</v>
      </c>
      <c r="DYJ44" s="3">
        <v>17.37</v>
      </c>
      <c r="DYK44" s="3">
        <v>15.59</v>
      </c>
      <c r="DYL44" s="3">
        <v>13.55</v>
      </c>
      <c r="DYM44" s="3" t="s">
        <v>5</v>
      </c>
      <c r="DYN44" s="3">
        <v>21.39</v>
      </c>
      <c r="DYO44" s="3" t="s">
        <v>5</v>
      </c>
      <c r="DYP44" s="3" t="s">
        <v>5</v>
      </c>
      <c r="DYQ44" s="3">
        <v>16.96</v>
      </c>
      <c r="DYR44" s="3">
        <v>11.87</v>
      </c>
      <c r="DYS44" s="3" t="s">
        <v>5</v>
      </c>
      <c r="DYT44" s="3">
        <v>15.7</v>
      </c>
      <c r="DYU44" s="3">
        <v>24.06</v>
      </c>
      <c r="DYV44" s="3" t="s">
        <v>5</v>
      </c>
      <c r="DYW44" s="3">
        <v>14.19</v>
      </c>
      <c r="DYX44" s="3" t="s">
        <v>5</v>
      </c>
      <c r="DYY44" s="3">
        <v>16.260000000000002</v>
      </c>
      <c r="DYZ44" s="3">
        <v>25.14</v>
      </c>
      <c r="DZA44" s="3" t="s">
        <v>5</v>
      </c>
      <c r="DZB44" s="3" t="s">
        <v>5</v>
      </c>
      <c r="DZC44" s="3" t="s">
        <v>5</v>
      </c>
      <c r="DZD44" s="3" t="s">
        <v>5</v>
      </c>
      <c r="DZE44" s="3">
        <v>24.89</v>
      </c>
      <c r="DZF44" s="3" t="s">
        <v>5</v>
      </c>
      <c r="DZG44" s="3">
        <v>13.76</v>
      </c>
      <c r="DZH44" s="3">
        <v>13.74</v>
      </c>
      <c r="DZI44" s="3">
        <v>15.14</v>
      </c>
      <c r="DZJ44" s="3">
        <v>12.94</v>
      </c>
      <c r="DZK44" s="3">
        <v>17.86</v>
      </c>
      <c r="DZL44" s="3">
        <v>16.190000000000001</v>
      </c>
      <c r="DZM44" s="3">
        <v>19.579999999999998</v>
      </c>
      <c r="DZN44" s="3" t="s">
        <v>5</v>
      </c>
      <c r="DZO44" s="3" t="s">
        <v>5</v>
      </c>
      <c r="DZP44" s="3">
        <v>19.93</v>
      </c>
      <c r="DZQ44" s="3" t="s">
        <v>5</v>
      </c>
      <c r="DZR44" s="3" t="s">
        <v>5</v>
      </c>
      <c r="DZS44" s="3">
        <v>10.64</v>
      </c>
      <c r="DZT44" s="3">
        <v>15.06</v>
      </c>
      <c r="DZU44" s="3" t="s">
        <v>5</v>
      </c>
      <c r="DZV44" s="3">
        <v>13.65</v>
      </c>
      <c r="DZW44" s="3" t="s">
        <v>5</v>
      </c>
      <c r="DZX44" s="3" t="s">
        <v>5</v>
      </c>
      <c r="DZY44" s="3">
        <v>30.76</v>
      </c>
      <c r="DZZ44" s="3">
        <v>17.09</v>
      </c>
      <c r="EAA44" s="3">
        <v>18.920000000000002</v>
      </c>
      <c r="EAB44" s="3" t="s">
        <v>5</v>
      </c>
      <c r="EAC44" s="3" t="s">
        <v>5</v>
      </c>
      <c r="EAD44" s="3">
        <v>16.739999999999998</v>
      </c>
      <c r="EAE44" s="3">
        <v>16.239999999999998</v>
      </c>
      <c r="EAF44" s="3" t="s">
        <v>5</v>
      </c>
      <c r="EAG44" s="3">
        <v>20.96</v>
      </c>
      <c r="EAH44" s="3" t="s">
        <v>5</v>
      </c>
      <c r="EAI44" s="3" t="s">
        <v>5</v>
      </c>
      <c r="EAJ44" s="3" t="s">
        <v>5</v>
      </c>
      <c r="EAK44" s="3">
        <v>15.34</v>
      </c>
      <c r="EAL44" s="3" t="s">
        <v>5</v>
      </c>
      <c r="EAM44" s="3" t="s">
        <v>5</v>
      </c>
      <c r="EAN44" s="3" t="s">
        <v>5</v>
      </c>
      <c r="EAO44" s="3" t="s">
        <v>5</v>
      </c>
      <c r="EAP44" s="3">
        <v>16.04</v>
      </c>
      <c r="EAQ44" s="3">
        <v>18.21</v>
      </c>
      <c r="EAR44" s="3" t="s">
        <v>5</v>
      </c>
      <c r="EAS44" s="3">
        <v>24.64</v>
      </c>
      <c r="EAT44" s="3" t="s">
        <v>5</v>
      </c>
      <c r="EAU44" s="3">
        <v>18.05</v>
      </c>
      <c r="EAV44" s="3" t="s">
        <v>5</v>
      </c>
      <c r="EAW44" s="3" t="s">
        <v>5</v>
      </c>
      <c r="EAX44" s="3">
        <v>20.010000000000002</v>
      </c>
      <c r="EAY44" s="3">
        <v>31.77</v>
      </c>
      <c r="EAZ44" s="3" t="s">
        <v>5</v>
      </c>
      <c r="EBA44" s="3" t="s">
        <v>5</v>
      </c>
      <c r="EBB44" s="3" t="s">
        <v>5</v>
      </c>
      <c r="EBC44" s="3">
        <v>14.12</v>
      </c>
      <c r="EBD44" s="3">
        <v>17.75</v>
      </c>
      <c r="EBE44" s="3">
        <v>17.57</v>
      </c>
      <c r="EBF44" s="3" t="s">
        <v>5</v>
      </c>
      <c r="EBG44" s="3" t="s">
        <v>5</v>
      </c>
      <c r="EBH44" s="3">
        <v>13.98</v>
      </c>
      <c r="EBI44" s="3" t="s">
        <v>5</v>
      </c>
      <c r="EBJ44" s="3">
        <v>12.73</v>
      </c>
      <c r="EBK44" s="3">
        <v>14.18</v>
      </c>
      <c r="EBL44" s="3" t="s">
        <v>5</v>
      </c>
      <c r="EBM44" s="3" t="s">
        <v>5</v>
      </c>
      <c r="EBN44" s="3">
        <v>17.28</v>
      </c>
      <c r="EBO44" s="3" t="s">
        <v>5</v>
      </c>
      <c r="EBP44" s="3" t="s">
        <v>5</v>
      </c>
      <c r="EBQ44" s="3" t="s">
        <v>5</v>
      </c>
      <c r="EBR44" s="3" t="s">
        <v>5</v>
      </c>
      <c r="EBS44" s="3">
        <v>17.96</v>
      </c>
      <c r="EBT44" s="3">
        <v>12.52</v>
      </c>
      <c r="EBU44" s="3">
        <v>12.61</v>
      </c>
      <c r="EBV44" s="3" t="s">
        <v>5</v>
      </c>
      <c r="EBW44" s="3">
        <v>19.329999999999998</v>
      </c>
      <c r="EBX44" s="3" t="s">
        <v>5</v>
      </c>
      <c r="EBY44" s="3">
        <v>17.239999999999998</v>
      </c>
      <c r="EBZ44" s="3" t="s">
        <v>5</v>
      </c>
      <c r="ECA44" s="3" t="s">
        <v>5</v>
      </c>
      <c r="ECB44" s="3">
        <v>14.59</v>
      </c>
      <c r="ECC44" s="3">
        <v>14.26</v>
      </c>
      <c r="ECD44" s="3" t="s">
        <v>5</v>
      </c>
      <c r="ECE44" s="3" t="s">
        <v>5</v>
      </c>
      <c r="ECF44" s="3">
        <v>13.82</v>
      </c>
      <c r="ECG44" s="3">
        <v>11.99</v>
      </c>
      <c r="ECH44" s="3" t="s">
        <v>5</v>
      </c>
      <c r="ECI44" s="3">
        <v>10.67</v>
      </c>
      <c r="ECJ44" s="3">
        <v>20.09</v>
      </c>
      <c r="ECK44" s="3">
        <v>15.77</v>
      </c>
      <c r="ECL44" s="3" t="s">
        <v>5</v>
      </c>
      <c r="ECM44" s="3">
        <v>70.58</v>
      </c>
      <c r="ECN44" s="3">
        <v>18.239999999999998</v>
      </c>
      <c r="ECO44" s="3">
        <v>14.21</v>
      </c>
      <c r="ECP44" s="3">
        <v>15.9</v>
      </c>
      <c r="ECQ44" s="3">
        <v>12.1</v>
      </c>
      <c r="ECR44" s="3" t="s">
        <v>5</v>
      </c>
      <c r="ECS44" s="3" t="s">
        <v>5</v>
      </c>
      <c r="ECT44" s="3" t="s">
        <v>5</v>
      </c>
      <c r="ECU44" s="3">
        <v>18.96</v>
      </c>
      <c r="ECV44" s="3" t="s">
        <v>5</v>
      </c>
      <c r="ECW44" s="3">
        <v>39.69</v>
      </c>
      <c r="ECX44" s="3" t="s">
        <v>5</v>
      </c>
      <c r="ECY44" s="3" t="s">
        <v>5</v>
      </c>
      <c r="ECZ44" s="3">
        <v>17.57</v>
      </c>
      <c r="EDA44" s="3">
        <v>28.06</v>
      </c>
      <c r="EDB44" s="3">
        <v>17.510000000000002</v>
      </c>
      <c r="EDC44" s="3">
        <v>16.68</v>
      </c>
      <c r="EDD44" s="3">
        <v>163.38999999999999</v>
      </c>
      <c r="EDE44" s="3">
        <v>24.17</v>
      </c>
      <c r="EDF44" s="3" t="s">
        <v>5</v>
      </c>
      <c r="EDG44" s="3">
        <v>12.85</v>
      </c>
      <c r="EDH44" s="3">
        <v>14.68</v>
      </c>
      <c r="EDI44" s="3">
        <v>16.399999999999999</v>
      </c>
      <c r="EDJ44" s="3">
        <v>10.95</v>
      </c>
      <c r="EDK44" s="3">
        <v>14.14</v>
      </c>
      <c r="EDL44" s="3">
        <v>11.32</v>
      </c>
      <c r="EDM44" s="3" t="s">
        <v>5</v>
      </c>
      <c r="EDN44" s="3" t="s">
        <v>5</v>
      </c>
      <c r="EDO44" s="3">
        <v>19.37</v>
      </c>
      <c r="EDP44" s="3" t="s">
        <v>5</v>
      </c>
      <c r="EDQ44" s="3" t="s">
        <v>5</v>
      </c>
      <c r="EDR44" s="3" t="s">
        <v>5</v>
      </c>
      <c r="EDS44" s="3">
        <v>26.08</v>
      </c>
      <c r="EDT44" s="3" t="s">
        <v>5</v>
      </c>
      <c r="EDU44" s="3">
        <v>14.37</v>
      </c>
      <c r="EDV44" s="3" t="s">
        <v>5</v>
      </c>
      <c r="EDW44" s="3">
        <v>20.46</v>
      </c>
      <c r="EDX44" s="3">
        <v>15.3</v>
      </c>
      <c r="EDY44" s="3">
        <v>15.21</v>
      </c>
      <c r="EDZ44" s="3" t="s">
        <v>5</v>
      </c>
      <c r="EEA44" s="3">
        <v>16.239999999999998</v>
      </c>
      <c r="EEB44" s="3">
        <v>11.59</v>
      </c>
      <c r="EEC44" s="3" t="s">
        <v>5</v>
      </c>
      <c r="EED44" s="3">
        <v>14.06</v>
      </c>
      <c r="EEE44" s="3" t="s">
        <v>5</v>
      </c>
      <c r="EEF44" s="3" t="s">
        <v>5</v>
      </c>
      <c r="EEG44" s="3" t="s">
        <v>5</v>
      </c>
      <c r="EEH44" s="3">
        <v>13.98</v>
      </c>
      <c r="EEI44" s="3" t="s">
        <v>5</v>
      </c>
      <c r="EEJ44" s="3">
        <v>20.66</v>
      </c>
      <c r="EEK44" s="3" t="s">
        <v>5</v>
      </c>
      <c r="EEL44" s="3" t="s">
        <v>5</v>
      </c>
      <c r="EEM44" s="3">
        <v>12.91</v>
      </c>
      <c r="EEN44" s="3" t="s">
        <v>5</v>
      </c>
      <c r="EEO44" s="3">
        <v>24.12</v>
      </c>
      <c r="EEP44" s="3" t="s">
        <v>5</v>
      </c>
      <c r="EEQ44" s="3" t="s">
        <v>5</v>
      </c>
      <c r="EER44" s="3" t="s">
        <v>5</v>
      </c>
      <c r="EES44" s="3" t="s">
        <v>5</v>
      </c>
      <c r="EET44" s="3">
        <v>20.89</v>
      </c>
      <c r="EEU44" s="3">
        <v>12.57</v>
      </c>
      <c r="EEV44" s="3" t="s">
        <v>5</v>
      </c>
      <c r="EEW44" s="3">
        <v>43.77</v>
      </c>
      <c r="EEX44" s="3">
        <v>18.8</v>
      </c>
      <c r="EEY44" s="3">
        <v>14.04</v>
      </c>
      <c r="EEZ44" s="3" t="s">
        <v>5</v>
      </c>
      <c r="EFA44" s="3" t="s">
        <v>5</v>
      </c>
      <c r="EFB44" s="3" t="s">
        <v>5</v>
      </c>
      <c r="EFC44" s="3" t="s">
        <v>5</v>
      </c>
      <c r="EFD44" s="3" t="s">
        <v>5</v>
      </c>
      <c r="EFE44" s="3">
        <v>12.5</v>
      </c>
      <c r="EFF44" s="3">
        <v>15.07</v>
      </c>
      <c r="EFG44" s="3">
        <v>14.29</v>
      </c>
      <c r="EFH44" s="3" t="s">
        <v>5</v>
      </c>
      <c r="EFI44" s="3" t="s">
        <v>5</v>
      </c>
      <c r="EFJ44" s="3">
        <v>19.559999999999999</v>
      </c>
      <c r="EFK44" s="3">
        <v>16.989999999999998</v>
      </c>
      <c r="EFL44" s="3" t="s">
        <v>5</v>
      </c>
      <c r="EFM44" s="3">
        <v>14.38</v>
      </c>
      <c r="EFN44" s="3" t="s">
        <v>5</v>
      </c>
      <c r="EFO44" s="3">
        <v>23.94</v>
      </c>
      <c r="EFP44" s="3">
        <v>25.04</v>
      </c>
      <c r="EFQ44" s="3">
        <v>12.69</v>
      </c>
      <c r="EFR44" s="3" t="s">
        <v>5</v>
      </c>
      <c r="EFS44" s="3">
        <v>22.03</v>
      </c>
      <c r="EFT44" s="3">
        <v>21.79</v>
      </c>
      <c r="EFU44" s="3" t="s">
        <v>5</v>
      </c>
      <c r="EFV44" s="3">
        <v>16.07</v>
      </c>
      <c r="EFW44" s="3" t="s">
        <v>5</v>
      </c>
      <c r="EFX44" s="3" t="s">
        <v>5</v>
      </c>
      <c r="EFY44" s="3">
        <v>19.920000000000002</v>
      </c>
      <c r="EFZ44" s="3" t="s">
        <v>5</v>
      </c>
      <c r="EGA44" s="3">
        <v>398.37</v>
      </c>
      <c r="EGB44" s="3" t="s">
        <v>5</v>
      </c>
      <c r="EGC44" s="3">
        <v>15.26</v>
      </c>
      <c r="EGD44" s="3">
        <v>14.58</v>
      </c>
      <c r="EGE44" s="3" t="s">
        <v>5</v>
      </c>
      <c r="EGF44" s="3">
        <v>22.57</v>
      </c>
      <c r="EGG44" s="3">
        <v>13.48</v>
      </c>
      <c r="EGH44" s="3">
        <v>12.14</v>
      </c>
      <c r="EGI44" s="3">
        <v>18.11</v>
      </c>
      <c r="EGJ44" s="3">
        <v>29.02</v>
      </c>
      <c r="EGK44" s="3">
        <v>27.36</v>
      </c>
      <c r="EGL44" s="3">
        <v>21.57</v>
      </c>
      <c r="EGM44" s="3">
        <v>11.35</v>
      </c>
      <c r="EGN44" s="3">
        <v>15.5</v>
      </c>
      <c r="EGO44" s="3" t="s">
        <v>5</v>
      </c>
      <c r="EGP44" s="3">
        <v>21.63</v>
      </c>
      <c r="EGQ44" s="3">
        <v>15.21</v>
      </c>
      <c r="EGR44" s="3">
        <v>30.65</v>
      </c>
      <c r="EGS44" s="3">
        <v>10.89</v>
      </c>
      <c r="EGT44" s="3">
        <v>13.63</v>
      </c>
      <c r="EGU44" s="3">
        <v>25.79</v>
      </c>
      <c r="EGV44" s="3">
        <v>16.29</v>
      </c>
      <c r="EGW44" s="3" t="s">
        <v>5</v>
      </c>
      <c r="EGX44" s="3">
        <v>12.12</v>
      </c>
      <c r="EGY44" s="3">
        <v>20.39</v>
      </c>
      <c r="EGZ44" s="3">
        <v>14.43</v>
      </c>
      <c r="EHA44" s="3">
        <v>16.54</v>
      </c>
      <c r="EHB44" s="3" t="s">
        <v>5</v>
      </c>
      <c r="EHC44" s="3">
        <v>15.03</v>
      </c>
      <c r="EHD44" s="3">
        <v>11.68</v>
      </c>
      <c r="EHE44" s="3">
        <v>14.78</v>
      </c>
      <c r="EHF44" s="3">
        <v>14.91</v>
      </c>
      <c r="EHG44" s="3">
        <v>12.75</v>
      </c>
      <c r="EHH44" s="3">
        <v>47.36</v>
      </c>
      <c r="EHI44" s="3" t="s">
        <v>5</v>
      </c>
      <c r="EHJ44" s="3">
        <v>13.38</v>
      </c>
      <c r="EHK44" s="3">
        <v>33.35</v>
      </c>
      <c r="EHL44" s="3">
        <v>15.73</v>
      </c>
      <c r="EHM44" s="3">
        <v>27.59</v>
      </c>
      <c r="EHN44" s="3">
        <v>13.08</v>
      </c>
      <c r="EHO44" s="3">
        <v>152.38999999999999</v>
      </c>
      <c r="EHP44" s="3" t="s">
        <v>5</v>
      </c>
      <c r="EHQ44" s="3">
        <v>12.3</v>
      </c>
      <c r="EHR44" s="3">
        <v>16.489999999999998</v>
      </c>
      <c r="EHS44" s="3">
        <v>13.7</v>
      </c>
      <c r="EHT44" s="3">
        <v>14.57</v>
      </c>
      <c r="EHU44" s="3">
        <v>13.86</v>
      </c>
      <c r="EHV44" s="3" t="s">
        <v>5</v>
      </c>
      <c r="EHW44" s="3" t="s">
        <v>5</v>
      </c>
      <c r="EHX44" s="3">
        <v>15.02</v>
      </c>
      <c r="EHY44" s="3" t="s">
        <v>5</v>
      </c>
      <c r="EHZ44" s="3">
        <v>12</v>
      </c>
      <c r="EIA44" s="3">
        <v>49.68</v>
      </c>
      <c r="EIB44" s="3">
        <v>12.85</v>
      </c>
      <c r="EIC44" s="3">
        <v>14.53</v>
      </c>
      <c r="EID44" s="3" t="s">
        <v>5</v>
      </c>
      <c r="EIE44" s="3">
        <v>13.42</v>
      </c>
      <c r="EIF44" s="3">
        <v>11.04</v>
      </c>
      <c r="EIG44" s="3">
        <v>21.58</v>
      </c>
      <c r="EIH44" s="3" t="s">
        <v>5</v>
      </c>
      <c r="EII44" s="3">
        <v>16.329999999999998</v>
      </c>
      <c r="EIJ44" s="3">
        <v>10.55</v>
      </c>
      <c r="EIK44" s="3">
        <v>12.43</v>
      </c>
      <c r="EIL44" s="3">
        <v>11.06</v>
      </c>
      <c r="EIM44" s="3">
        <v>12.1</v>
      </c>
      <c r="EIN44" s="3" t="s">
        <v>5</v>
      </c>
      <c r="EIO44" s="3">
        <v>15.6</v>
      </c>
      <c r="EIP44" s="3" t="s">
        <v>5</v>
      </c>
      <c r="EIQ44" s="3" t="s">
        <v>5</v>
      </c>
      <c r="EIR44" s="3" t="s">
        <v>5</v>
      </c>
      <c r="EIS44" s="3">
        <v>13.32</v>
      </c>
      <c r="EIT44" s="3" t="s">
        <v>5</v>
      </c>
      <c r="EIU44" s="3">
        <v>37.950000000000003</v>
      </c>
      <c r="EIV44" s="3" t="s">
        <v>5</v>
      </c>
      <c r="EIW44" s="3">
        <v>12.44</v>
      </c>
      <c r="EIX44" s="3">
        <v>14.15</v>
      </c>
      <c r="EIY44" s="3">
        <v>13.26</v>
      </c>
      <c r="EIZ44" s="3">
        <v>17.82</v>
      </c>
      <c r="EJA44" s="3" t="s">
        <v>5</v>
      </c>
      <c r="EJB44" s="3">
        <v>16.28</v>
      </c>
      <c r="EJC44" s="3">
        <v>13.99</v>
      </c>
      <c r="EJD44" s="3" t="s">
        <v>5</v>
      </c>
      <c r="EJE44" s="3">
        <v>13.41</v>
      </c>
      <c r="EJF44" s="3" t="s">
        <v>5</v>
      </c>
      <c r="EJG44" s="3">
        <v>13.39</v>
      </c>
      <c r="EJH44" s="3" t="s">
        <v>5</v>
      </c>
      <c r="EJI44" s="3">
        <v>14.09</v>
      </c>
      <c r="EJJ44" s="3">
        <v>13.73</v>
      </c>
      <c r="EJK44" s="3">
        <v>16.45</v>
      </c>
      <c r="EJL44" s="3">
        <v>15.76</v>
      </c>
      <c r="EJM44" s="3">
        <v>25.48</v>
      </c>
      <c r="EJN44" s="3">
        <v>350.79</v>
      </c>
      <c r="EJO44" s="3">
        <v>57.03</v>
      </c>
      <c r="EJP44" s="3" t="s">
        <v>5</v>
      </c>
      <c r="EJQ44" s="3" t="s">
        <v>5</v>
      </c>
      <c r="EJR44" s="3" t="s">
        <v>5</v>
      </c>
      <c r="EJS44" s="3">
        <v>12.44</v>
      </c>
      <c r="EJT44" s="3">
        <v>12.43</v>
      </c>
      <c r="EJU44" s="3">
        <v>11.37</v>
      </c>
      <c r="EJV44" s="3" t="s">
        <v>5</v>
      </c>
      <c r="EJW44" s="3">
        <v>15.03</v>
      </c>
      <c r="EJX44" s="3">
        <v>14.7</v>
      </c>
      <c r="EJY44" s="3">
        <v>60.81</v>
      </c>
      <c r="EJZ44" s="3" t="s">
        <v>5</v>
      </c>
      <c r="EKA44" s="3" t="s">
        <v>5</v>
      </c>
      <c r="EKB44" s="3">
        <v>12.9</v>
      </c>
      <c r="EKC44" s="3" t="s">
        <v>5</v>
      </c>
      <c r="EKD44" s="3" t="s">
        <v>5</v>
      </c>
      <c r="EKE44" s="3">
        <v>16.88</v>
      </c>
      <c r="EKF44" s="3" t="s">
        <v>5</v>
      </c>
      <c r="EKG44" s="3" t="s">
        <v>5</v>
      </c>
      <c r="EKH44" s="3">
        <v>12.6</v>
      </c>
      <c r="EKI44" s="3">
        <v>10.63</v>
      </c>
      <c r="EKJ44" s="3">
        <v>17.72</v>
      </c>
      <c r="EKK44" s="3" t="s">
        <v>5</v>
      </c>
      <c r="EKL44" s="3">
        <v>36.85</v>
      </c>
      <c r="EKM44" s="3" t="s">
        <v>5</v>
      </c>
      <c r="EKN44" s="3">
        <v>12.36</v>
      </c>
      <c r="EKO44" s="3">
        <v>182.4</v>
      </c>
      <c r="EKP44" s="3" t="s">
        <v>5</v>
      </c>
      <c r="EKQ44" s="3">
        <v>13.24</v>
      </c>
      <c r="EKR44" s="3">
        <v>27.72</v>
      </c>
      <c r="EKS44" s="3" t="s">
        <v>5</v>
      </c>
      <c r="EKT44" s="3">
        <v>12.42</v>
      </c>
      <c r="EKU44" s="3">
        <v>17.239999999999998</v>
      </c>
      <c r="EKV44" s="3">
        <v>17.46</v>
      </c>
      <c r="EKW44" s="3">
        <v>60.64</v>
      </c>
      <c r="EKX44" s="3">
        <v>14.21</v>
      </c>
      <c r="EKY44" s="3">
        <v>11.89</v>
      </c>
      <c r="EKZ44" s="3">
        <v>13.85</v>
      </c>
      <c r="ELA44" s="3" t="s">
        <v>5</v>
      </c>
      <c r="ELB44" s="3">
        <v>14.31</v>
      </c>
      <c r="ELC44" s="3" t="s">
        <v>5</v>
      </c>
      <c r="ELD44" s="3">
        <v>14.21</v>
      </c>
      <c r="ELE44" s="3">
        <v>12.96</v>
      </c>
      <c r="ELF44" s="3">
        <v>18.510000000000002</v>
      </c>
      <c r="ELG44" s="3" t="s">
        <v>5</v>
      </c>
      <c r="ELH44" s="3">
        <v>12.46</v>
      </c>
      <c r="ELI44" s="3">
        <v>13.13</v>
      </c>
      <c r="ELJ44" s="3" t="s">
        <v>5</v>
      </c>
      <c r="ELK44" s="3">
        <v>11.82</v>
      </c>
      <c r="ELL44" s="3">
        <v>16.079999999999998</v>
      </c>
      <c r="ELM44" s="3">
        <v>32.75</v>
      </c>
      <c r="ELN44" s="3">
        <v>10.18</v>
      </c>
      <c r="ELO44" s="3">
        <v>15.97</v>
      </c>
      <c r="ELP44" s="3">
        <v>20.45</v>
      </c>
      <c r="ELQ44" s="3" t="s">
        <v>5</v>
      </c>
      <c r="ELR44" s="3">
        <v>12.87</v>
      </c>
      <c r="ELS44" s="3">
        <v>12.04</v>
      </c>
      <c r="ELT44" s="3">
        <v>15.14</v>
      </c>
      <c r="ELU44" s="3">
        <v>11.67</v>
      </c>
      <c r="ELV44" s="3">
        <v>13.53</v>
      </c>
      <c r="ELW44" s="3">
        <v>39.97</v>
      </c>
      <c r="ELX44" s="3">
        <v>12.8</v>
      </c>
      <c r="ELY44" s="3">
        <v>14.1</v>
      </c>
      <c r="ELZ44" s="3">
        <v>23.6</v>
      </c>
      <c r="EMA44" s="3">
        <v>14.14</v>
      </c>
      <c r="EMB44" s="3" t="s">
        <v>5</v>
      </c>
      <c r="EMC44" s="3">
        <v>12.88</v>
      </c>
      <c r="EMD44" s="3" t="s">
        <v>5</v>
      </c>
      <c r="EME44" s="3" t="s">
        <v>5</v>
      </c>
      <c r="EMF44" s="3">
        <v>25.85</v>
      </c>
      <c r="EMG44" s="3">
        <v>19.13</v>
      </c>
      <c r="EMH44" s="3" t="s">
        <v>5</v>
      </c>
      <c r="EMI44" s="3">
        <v>43.69</v>
      </c>
      <c r="EMJ44" s="3">
        <v>22.9</v>
      </c>
      <c r="EMK44" s="3">
        <v>20.46</v>
      </c>
      <c r="EML44" s="3">
        <v>11.74</v>
      </c>
      <c r="EMM44" s="3">
        <v>12.58</v>
      </c>
      <c r="EMN44" s="3" t="s">
        <v>5</v>
      </c>
      <c r="EMO44" s="3" t="s">
        <v>5</v>
      </c>
      <c r="EMP44" s="3" t="s">
        <v>5</v>
      </c>
      <c r="EMQ44" s="3">
        <v>17.82</v>
      </c>
      <c r="EMR44" s="3">
        <v>30.71</v>
      </c>
      <c r="EMS44" s="3">
        <v>19.170000000000002</v>
      </c>
      <c r="EMT44" s="3">
        <v>19.14</v>
      </c>
      <c r="EMU44" s="3">
        <v>13.66</v>
      </c>
      <c r="EMV44" s="3" t="s">
        <v>5</v>
      </c>
      <c r="EMW44" s="3">
        <v>22.4</v>
      </c>
      <c r="EMX44" s="3">
        <v>12.9</v>
      </c>
      <c r="EMY44" s="3" t="s">
        <v>5</v>
      </c>
      <c r="EMZ44" s="3">
        <v>31.27</v>
      </c>
      <c r="ENA44" s="3">
        <v>12.82</v>
      </c>
      <c r="ENB44" s="3">
        <v>11.03</v>
      </c>
      <c r="ENC44" s="3" t="s">
        <v>5</v>
      </c>
      <c r="END44" s="3">
        <v>18.45</v>
      </c>
      <c r="ENE44" s="3" t="s">
        <v>5</v>
      </c>
      <c r="ENF44" s="3" t="s">
        <v>5</v>
      </c>
      <c r="ENG44" s="3" t="s">
        <v>5</v>
      </c>
      <c r="ENH44" s="3" t="s">
        <v>5</v>
      </c>
      <c r="ENI44" s="3">
        <v>14.24</v>
      </c>
      <c r="ENJ44" s="3">
        <v>12.2</v>
      </c>
      <c r="ENK44" s="3">
        <v>23.01</v>
      </c>
      <c r="ENL44" s="3">
        <v>14.49</v>
      </c>
      <c r="ENM44" s="3" t="s">
        <v>5</v>
      </c>
      <c r="ENN44" s="3" t="s">
        <v>5</v>
      </c>
      <c r="ENO44" s="3">
        <v>16.18</v>
      </c>
      <c r="ENP44" s="3" t="s">
        <v>5</v>
      </c>
      <c r="ENQ44" s="3">
        <v>12.27</v>
      </c>
      <c r="ENR44" s="3">
        <v>13.7</v>
      </c>
      <c r="ENS44" s="3">
        <v>29.97</v>
      </c>
      <c r="ENT44" s="3">
        <v>19.739999999999998</v>
      </c>
      <c r="ENU44" s="3">
        <v>16.59</v>
      </c>
      <c r="ENV44" s="3">
        <v>20.23</v>
      </c>
      <c r="ENW44" s="3">
        <v>25.82</v>
      </c>
      <c r="ENX44" s="3">
        <v>25.46</v>
      </c>
      <c r="ENY44" s="3" t="s">
        <v>5</v>
      </c>
      <c r="ENZ44" s="3">
        <v>11.76</v>
      </c>
      <c r="EOA44" s="3" t="s">
        <v>5</v>
      </c>
      <c r="EOB44" s="3">
        <v>12.45</v>
      </c>
      <c r="EOC44" s="3">
        <v>29.96</v>
      </c>
      <c r="EOD44" s="3" t="s">
        <v>5</v>
      </c>
      <c r="EOE44" s="3">
        <v>17.32</v>
      </c>
      <c r="EOF44" s="3">
        <v>14.66</v>
      </c>
      <c r="EOG44" s="3">
        <v>18.84</v>
      </c>
      <c r="EOH44" s="3" t="s">
        <v>5</v>
      </c>
      <c r="EOI44" s="3">
        <v>13.55</v>
      </c>
      <c r="EOJ44" s="3">
        <v>15.1</v>
      </c>
      <c r="EOK44" s="3">
        <v>26.95</v>
      </c>
      <c r="EOL44" s="3">
        <v>11.81</v>
      </c>
      <c r="EOM44" s="3" t="s">
        <v>5</v>
      </c>
      <c r="EON44" s="3" t="s">
        <v>5</v>
      </c>
      <c r="EOO44" s="3">
        <v>13.09</v>
      </c>
      <c r="EOP44" s="3" t="s">
        <v>5</v>
      </c>
      <c r="EOQ44" s="3">
        <v>23.15</v>
      </c>
      <c r="EOR44" s="3" t="s">
        <v>5</v>
      </c>
      <c r="EOS44" s="3">
        <v>16.829999999999998</v>
      </c>
      <c r="EOT44" s="3" t="s">
        <v>5</v>
      </c>
      <c r="EOU44" s="3">
        <v>23.86</v>
      </c>
      <c r="EOV44" s="3">
        <v>15.3</v>
      </c>
      <c r="EOW44" s="3" t="s">
        <v>5</v>
      </c>
      <c r="EOX44" s="3">
        <v>38.82</v>
      </c>
      <c r="EOY44" s="3">
        <v>481.06</v>
      </c>
      <c r="EOZ44" s="3" t="s">
        <v>5</v>
      </c>
      <c r="EPA44" s="3" t="s">
        <v>5</v>
      </c>
      <c r="EPB44" s="3">
        <v>16.059999999999999</v>
      </c>
      <c r="EPC44" s="3">
        <v>25.47</v>
      </c>
      <c r="EPD44" s="3">
        <v>13.41</v>
      </c>
      <c r="EPE44" s="3">
        <v>23.31</v>
      </c>
      <c r="EPF44" s="3">
        <v>14.94</v>
      </c>
      <c r="EPG44" s="3" t="s">
        <v>5</v>
      </c>
      <c r="EPH44" s="3" t="s">
        <v>5</v>
      </c>
      <c r="EPI44" s="3">
        <v>35.49</v>
      </c>
      <c r="EPJ44" s="3">
        <v>15.64</v>
      </c>
      <c r="EPK44" s="3" t="s">
        <v>5</v>
      </c>
      <c r="EPL44" s="3">
        <v>14.1</v>
      </c>
      <c r="EPM44" s="3">
        <v>12.92</v>
      </c>
      <c r="EPN44" s="3">
        <v>13.14</v>
      </c>
      <c r="EPO44" s="3">
        <v>12.76</v>
      </c>
      <c r="EPP44" s="3">
        <v>27.23</v>
      </c>
      <c r="EPQ44" s="3">
        <v>14.16</v>
      </c>
      <c r="EPR44" s="3">
        <v>12.74</v>
      </c>
      <c r="EPS44" s="3">
        <v>23.36</v>
      </c>
      <c r="EPT44" s="3">
        <v>11.95</v>
      </c>
      <c r="EPU44" s="3">
        <v>13.19</v>
      </c>
      <c r="EPV44" s="3">
        <v>23.48</v>
      </c>
      <c r="EPW44" s="3">
        <v>14.35</v>
      </c>
      <c r="EPX44" s="3" t="s">
        <v>5</v>
      </c>
      <c r="EPY44" s="3">
        <v>15.83</v>
      </c>
      <c r="EPZ44" s="3" t="s">
        <v>5</v>
      </c>
      <c r="EQA44" s="3" t="s">
        <v>5</v>
      </c>
      <c r="EQB44" s="3">
        <v>15.28</v>
      </c>
      <c r="EQC44" s="3">
        <v>15.17</v>
      </c>
      <c r="EQD44" s="3" t="s">
        <v>5</v>
      </c>
      <c r="EQE44" s="3">
        <v>12.93</v>
      </c>
      <c r="EQF44" s="3">
        <v>14.58</v>
      </c>
      <c r="EQG44" s="3">
        <v>20.66</v>
      </c>
      <c r="EQH44" s="3">
        <v>12.48</v>
      </c>
      <c r="EQI44" s="3">
        <v>11.11</v>
      </c>
      <c r="EQJ44" s="3" t="s">
        <v>5</v>
      </c>
      <c r="EQK44" s="3">
        <v>15.66</v>
      </c>
      <c r="EQL44" s="3">
        <v>11.87</v>
      </c>
      <c r="EQM44" s="3" t="s">
        <v>5</v>
      </c>
      <c r="EQN44" s="3">
        <v>21.97</v>
      </c>
      <c r="EQO44" s="3" t="s">
        <v>5</v>
      </c>
      <c r="EQP44" s="3">
        <v>13.02</v>
      </c>
      <c r="EQQ44" s="3" t="s">
        <v>5</v>
      </c>
      <c r="EQR44" s="3" t="s">
        <v>5</v>
      </c>
      <c r="EQS44" s="3" t="s">
        <v>5</v>
      </c>
      <c r="EQT44" s="3">
        <v>16.48</v>
      </c>
      <c r="EQU44" s="3">
        <v>15.51</v>
      </c>
      <c r="EQV44" s="3">
        <v>17.8</v>
      </c>
      <c r="EQW44" s="3" t="s">
        <v>5</v>
      </c>
      <c r="EQX44" s="3" t="s">
        <v>5</v>
      </c>
      <c r="EQY44" s="3">
        <v>13.47</v>
      </c>
      <c r="EQZ44" s="3">
        <v>19.82</v>
      </c>
      <c r="ERA44" s="3">
        <v>16.5</v>
      </c>
      <c r="ERB44" s="3" t="s">
        <v>5</v>
      </c>
      <c r="ERC44" s="3" t="s">
        <v>5</v>
      </c>
      <c r="ERD44" s="3">
        <v>16.350000000000001</v>
      </c>
      <c r="ERE44" s="3">
        <v>18.72</v>
      </c>
      <c r="ERF44" s="3">
        <v>14.22</v>
      </c>
      <c r="ERG44" s="3" t="s">
        <v>5</v>
      </c>
      <c r="ERH44" s="3">
        <v>22.78</v>
      </c>
      <c r="ERI44" s="3">
        <v>13.05</v>
      </c>
      <c r="ERJ44" s="3">
        <v>11.46</v>
      </c>
      <c r="ERK44" s="3">
        <v>15.68</v>
      </c>
      <c r="ERL44" s="3" t="s">
        <v>5</v>
      </c>
      <c r="ERM44" s="3">
        <v>20.46</v>
      </c>
      <c r="ERN44" s="3" t="s">
        <v>5</v>
      </c>
      <c r="ERO44" s="3">
        <v>13.57</v>
      </c>
      <c r="ERP44" s="3">
        <v>10.65</v>
      </c>
      <c r="ERQ44" s="3">
        <v>13.26</v>
      </c>
      <c r="ERR44" s="3">
        <v>11.9</v>
      </c>
      <c r="ERS44" s="3" t="s">
        <v>5</v>
      </c>
      <c r="ERT44" s="3">
        <v>12.89</v>
      </c>
      <c r="ERU44" s="3">
        <v>11.78</v>
      </c>
      <c r="ERV44" s="3" t="s">
        <v>5</v>
      </c>
      <c r="ERW44" s="3" t="s">
        <v>5</v>
      </c>
      <c r="ERX44" s="3">
        <v>12.2</v>
      </c>
      <c r="ERY44" s="3">
        <v>14.78</v>
      </c>
      <c r="ERZ44" s="3">
        <v>22.67</v>
      </c>
      <c r="ESA44" s="3">
        <v>14.13</v>
      </c>
      <c r="ESB44" s="3">
        <v>12.24</v>
      </c>
      <c r="ESC44" s="3">
        <v>13.82</v>
      </c>
      <c r="ESD44" s="3">
        <v>17.34</v>
      </c>
      <c r="ESE44" s="3" t="s">
        <v>5</v>
      </c>
      <c r="ESF44" s="3" t="s">
        <v>5</v>
      </c>
      <c r="ESG44" s="3" t="s">
        <v>5</v>
      </c>
      <c r="ESH44" s="3">
        <v>17.329999999999998</v>
      </c>
      <c r="ESI44" s="3">
        <v>12.45</v>
      </c>
      <c r="ESJ44" s="3" t="s">
        <v>5</v>
      </c>
      <c r="ESK44" s="3">
        <v>16.39</v>
      </c>
      <c r="ESL44" s="3">
        <v>15.76</v>
      </c>
      <c r="ESM44" s="3">
        <v>14.78</v>
      </c>
      <c r="ESN44" s="3">
        <v>14.91</v>
      </c>
      <c r="ESO44" s="3">
        <v>11.25</v>
      </c>
      <c r="ESP44" s="3">
        <v>12.77</v>
      </c>
      <c r="ESQ44" s="3">
        <v>13.15</v>
      </c>
      <c r="ESR44" s="3">
        <v>12.53</v>
      </c>
      <c r="ESS44" s="3">
        <v>12.77</v>
      </c>
      <c r="EST44" s="3">
        <v>14.16</v>
      </c>
      <c r="ESU44" s="3" t="s">
        <v>5</v>
      </c>
      <c r="ESV44" s="3">
        <v>18.3</v>
      </c>
      <c r="ESW44" s="3">
        <v>15.3</v>
      </c>
      <c r="ESX44" s="3">
        <v>20.69</v>
      </c>
      <c r="ESY44" s="3" t="s">
        <v>5</v>
      </c>
      <c r="ESZ44" s="3" t="s">
        <v>5</v>
      </c>
      <c r="ETA44" s="3" t="s">
        <v>5</v>
      </c>
      <c r="ETB44" s="3">
        <v>22.08</v>
      </c>
      <c r="ETC44" s="3">
        <v>13.8</v>
      </c>
      <c r="ETD44" s="3" t="s">
        <v>5</v>
      </c>
      <c r="ETE44" s="3" t="s">
        <v>5</v>
      </c>
      <c r="ETF44" s="3">
        <v>12.93</v>
      </c>
      <c r="ETG44" s="3">
        <v>14.53</v>
      </c>
      <c r="ETH44" s="3" t="s">
        <v>5</v>
      </c>
      <c r="ETI44" s="3">
        <v>22.27</v>
      </c>
      <c r="ETJ44" s="3" t="s">
        <v>5</v>
      </c>
      <c r="ETK44" s="3">
        <v>12.69</v>
      </c>
      <c r="ETL44" s="3">
        <v>21.84</v>
      </c>
      <c r="ETM44" s="3" t="s">
        <v>5</v>
      </c>
      <c r="ETN44" s="3">
        <v>14.56</v>
      </c>
      <c r="ETO44" s="3" t="s">
        <v>5</v>
      </c>
      <c r="ETP44" s="3">
        <v>16.34</v>
      </c>
      <c r="ETQ44" s="3">
        <v>15.01</v>
      </c>
      <c r="ETR44" s="3">
        <v>13.9</v>
      </c>
      <c r="ETS44" s="3">
        <v>15.39</v>
      </c>
      <c r="ETT44" s="3">
        <v>14.92</v>
      </c>
      <c r="ETU44" s="3" t="s">
        <v>5</v>
      </c>
      <c r="ETV44" s="3">
        <v>13.2</v>
      </c>
      <c r="ETW44" s="3">
        <v>15.84</v>
      </c>
      <c r="ETX44" s="3">
        <v>23.64</v>
      </c>
      <c r="ETY44" s="3">
        <v>13.77</v>
      </c>
      <c r="ETZ44" s="3">
        <v>15.45</v>
      </c>
      <c r="EUA44" s="3" t="s">
        <v>5</v>
      </c>
      <c r="EUB44" s="3">
        <v>20.41</v>
      </c>
      <c r="EUC44" s="3">
        <v>29.14</v>
      </c>
      <c r="EUD44" s="3">
        <v>20.21</v>
      </c>
      <c r="EUE44" s="3" t="s">
        <v>5</v>
      </c>
      <c r="EUF44" s="3" t="s">
        <v>5</v>
      </c>
      <c r="EUG44" s="3">
        <v>33.86</v>
      </c>
      <c r="EUH44" s="3" t="s">
        <v>5</v>
      </c>
      <c r="EUI44" s="3" t="s">
        <v>5</v>
      </c>
      <c r="EUJ44" s="3" t="s">
        <v>5</v>
      </c>
      <c r="EUK44" s="3" t="s">
        <v>5</v>
      </c>
      <c r="EUL44" s="3" t="s">
        <v>5</v>
      </c>
      <c r="EUM44" s="3" t="s">
        <v>5</v>
      </c>
      <c r="EUN44" s="3" t="s">
        <v>5</v>
      </c>
      <c r="EUO44" s="3" t="s">
        <v>5</v>
      </c>
      <c r="EUP44" s="3">
        <v>14.13</v>
      </c>
      <c r="EUQ44" s="3">
        <v>15.45</v>
      </c>
      <c r="EUR44" s="3" t="s">
        <v>5</v>
      </c>
      <c r="EUS44" s="3">
        <v>13.73</v>
      </c>
      <c r="EUT44" s="3">
        <v>16.91</v>
      </c>
      <c r="EUU44" s="3">
        <v>79.17</v>
      </c>
      <c r="EUV44" s="3">
        <v>20.88</v>
      </c>
      <c r="EUW44" s="3" t="s">
        <v>5</v>
      </c>
      <c r="EUX44" s="3">
        <v>14.6</v>
      </c>
      <c r="EUY44" s="3">
        <v>13.59</v>
      </c>
      <c r="EUZ44" s="3" t="s">
        <v>5</v>
      </c>
      <c r="EVA44" s="3" t="s">
        <v>5</v>
      </c>
      <c r="EVB44" s="3" t="s">
        <v>5</v>
      </c>
      <c r="EVC44" s="3" t="s">
        <v>5</v>
      </c>
      <c r="EVD44" s="3">
        <v>13.99</v>
      </c>
      <c r="EVE44" s="3">
        <v>13.95</v>
      </c>
      <c r="EVF44" s="3">
        <v>42.01</v>
      </c>
      <c r="EVG44" s="3">
        <v>54.49</v>
      </c>
      <c r="EVH44" s="3">
        <v>86.3</v>
      </c>
      <c r="EVI44" s="3">
        <v>17.37</v>
      </c>
      <c r="EVJ44" s="3">
        <v>15.4</v>
      </c>
      <c r="EVK44" s="3">
        <v>38.5</v>
      </c>
      <c r="EVL44" s="3">
        <v>21.78</v>
      </c>
      <c r="EVM44" s="3">
        <v>15.24</v>
      </c>
      <c r="EVN44" s="3">
        <v>14.49</v>
      </c>
      <c r="EVO44" s="3">
        <v>18.16</v>
      </c>
      <c r="EVP44" s="3" t="s">
        <v>5</v>
      </c>
      <c r="EVQ44" s="3" t="s">
        <v>5</v>
      </c>
      <c r="EVR44" s="3" t="s">
        <v>5</v>
      </c>
      <c r="EVS44" s="3">
        <v>14.76</v>
      </c>
      <c r="EVT44" s="3" t="s">
        <v>5</v>
      </c>
      <c r="EVU44" s="3" t="s">
        <v>5</v>
      </c>
      <c r="EVV44" s="3" t="s">
        <v>5</v>
      </c>
      <c r="EVW44" s="3" t="s">
        <v>5</v>
      </c>
      <c r="EVX44" s="3">
        <v>17.559999999999999</v>
      </c>
      <c r="EVY44" s="3">
        <v>21.26</v>
      </c>
      <c r="EVZ44" s="3" t="s">
        <v>5</v>
      </c>
      <c r="EWA44" s="3" t="s">
        <v>5</v>
      </c>
      <c r="EWB44" s="3">
        <v>14.82</v>
      </c>
      <c r="EWC44" s="3">
        <v>23.15</v>
      </c>
      <c r="EWD44" s="3">
        <v>15.64</v>
      </c>
      <c r="EWE44" s="3" t="s">
        <v>5</v>
      </c>
      <c r="EWF44" s="3">
        <v>12.59</v>
      </c>
      <c r="EWG44" s="3">
        <v>25.4</v>
      </c>
      <c r="EWH44" s="3">
        <v>37.020000000000003</v>
      </c>
      <c r="EWI44" s="3">
        <v>13.38</v>
      </c>
      <c r="EWJ44" s="3">
        <v>39.81</v>
      </c>
      <c r="EWK44" s="3" t="s">
        <v>5</v>
      </c>
      <c r="EWL44" s="3">
        <v>16.36</v>
      </c>
      <c r="EWM44" s="3">
        <v>15.68</v>
      </c>
      <c r="EWN44" s="3">
        <v>25.54</v>
      </c>
      <c r="EWO44" s="3" t="s">
        <v>5</v>
      </c>
      <c r="EWP44" s="3">
        <v>24.68</v>
      </c>
      <c r="EWQ44" s="3">
        <v>15.8</v>
      </c>
      <c r="EWR44" s="3">
        <v>13.34</v>
      </c>
      <c r="EWS44" s="3">
        <v>24.5</v>
      </c>
      <c r="EWT44" s="3" t="s">
        <v>5</v>
      </c>
      <c r="EWU44" s="3" t="s">
        <v>5</v>
      </c>
      <c r="EWV44" s="3">
        <v>20.62</v>
      </c>
      <c r="EWW44" s="3">
        <v>25.06</v>
      </c>
      <c r="EWX44" s="3" t="s">
        <v>5</v>
      </c>
      <c r="EWY44" s="3">
        <v>12.37</v>
      </c>
      <c r="EWZ44" s="3" t="s">
        <v>5</v>
      </c>
      <c r="EXA44" s="3">
        <v>16.12</v>
      </c>
      <c r="EXB44" s="3">
        <v>20.29</v>
      </c>
      <c r="EXC44" s="3">
        <v>16.559999999999999</v>
      </c>
      <c r="EXD44" s="3" t="s">
        <v>5</v>
      </c>
      <c r="EXE44" s="3" t="s">
        <v>5</v>
      </c>
      <c r="EXF44" s="3">
        <v>24.34</v>
      </c>
      <c r="EXG44" s="3">
        <v>17.809999999999999</v>
      </c>
      <c r="EXH44" s="3" t="s">
        <v>5</v>
      </c>
      <c r="EXI44" s="3">
        <v>14.11</v>
      </c>
      <c r="EXJ44" s="3">
        <v>43.33</v>
      </c>
      <c r="EXK44" s="3">
        <v>13.38</v>
      </c>
      <c r="EXL44" s="3">
        <v>18.399999999999999</v>
      </c>
      <c r="EXM44" s="3" t="s">
        <v>5</v>
      </c>
      <c r="EXN44" s="3">
        <v>18.57</v>
      </c>
      <c r="EXO44" s="3" t="s">
        <v>5</v>
      </c>
      <c r="EXP44" s="3">
        <v>17.63</v>
      </c>
      <c r="EXQ44" s="3" t="s">
        <v>5</v>
      </c>
      <c r="EXR44" s="3">
        <v>18.57</v>
      </c>
      <c r="EXS44" s="3">
        <v>18.98</v>
      </c>
      <c r="EXT44" s="3" t="s">
        <v>5</v>
      </c>
      <c r="EXU44" s="3">
        <v>18.170000000000002</v>
      </c>
      <c r="EXV44" s="3">
        <v>17.850000000000001</v>
      </c>
      <c r="EXW44" s="3">
        <v>23.63</v>
      </c>
      <c r="EXX44" s="3" t="s">
        <v>5</v>
      </c>
      <c r="EXY44" s="3" t="s">
        <v>5</v>
      </c>
      <c r="EXZ44" s="3">
        <v>17.91</v>
      </c>
      <c r="EYA44" s="3" t="s">
        <v>5</v>
      </c>
      <c r="EYB44" s="3">
        <v>17.170000000000002</v>
      </c>
      <c r="EYC44" s="3">
        <v>18.100000000000001</v>
      </c>
      <c r="EYD44" s="3" t="s">
        <v>5</v>
      </c>
      <c r="EYE44" s="3" t="s">
        <v>5</v>
      </c>
      <c r="EYF44" s="3" t="s">
        <v>5</v>
      </c>
      <c r="EYG44" s="3">
        <v>35.64</v>
      </c>
      <c r="EYH44" s="3" t="s">
        <v>5</v>
      </c>
      <c r="EYI44" s="3">
        <v>21.19</v>
      </c>
      <c r="EYJ44" s="3">
        <v>19.86</v>
      </c>
      <c r="EYK44" s="3">
        <v>18.3</v>
      </c>
      <c r="EYL44" s="3" t="s">
        <v>5</v>
      </c>
      <c r="EYM44" s="3" t="s">
        <v>5</v>
      </c>
      <c r="EYN44" s="3" t="s">
        <v>5</v>
      </c>
      <c r="EYO44" s="3">
        <v>14.83</v>
      </c>
      <c r="EYP44" s="3" t="s">
        <v>5</v>
      </c>
      <c r="EYQ44" s="3" t="s">
        <v>5</v>
      </c>
      <c r="EYR44" s="3" t="s">
        <v>5</v>
      </c>
      <c r="EYS44" s="3">
        <v>14.71</v>
      </c>
      <c r="EYT44" s="3" t="s">
        <v>5</v>
      </c>
      <c r="EYU44" s="3" t="s">
        <v>5</v>
      </c>
      <c r="EYV44" s="3" t="s">
        <v>5</v>
      </c>
      <c r="EYW44" s="3" t="s">
        <v>5</v>
      </c>
      <c r="EYX44" s="3" t="s">
        <v>5</v>
      </c>
      <c r="EYY44" s="3" t="s">
        <v>5</v>
      </c>
      <c r="EYZ44" s="3" t="s">
        <v>5</v>
      </c>
      <c r="EZA44" s="3">
        <v>24.29</v>
      </c>
      <c r="EZB44" s="3" t="s">
        <v>5</v>
      </c>
      <c r="EZC44" s="3" t="s">
        <v>5</v>
      </c>
      <c r="EZD44" s="3">
        <v>19.95</v>
      </c>
      <c r="EZE44" s="3">
        <v>22.15</v>
      </c>
      <c r="EZF44" s="3" t="s">
        <v>5</v>
      </c>
      <c r="EZG44" s="3">
        <v>15.91</v>
      </c>
      <c r="EZH44" s="3">
        <v>13.91</v>
      </c>
      <c r="EZI44" s="3">
        <v>14.69</v>
      </c>
      <c r="EZJ44" s="3" t="s">
        <v>5</v>
      </c>
      <c r="EZK44" s="3" t="s">
        <v>5</v>
      </c>
      <c r="EZL44" s="3">
        <v>15.04</v>
      </c>
      <c r="EZM44" s="3">
        <v>346.92</v>
      </c>
      <c r="EZN44" s="3">
        <v>16.190000000000001</v>
      </c>
      <c r="EZO44" s="3">
        <v>20.28</v>
      </c>
      <c r="EZP44" s="3">
        <v>16.38</v>
      </c>
      <c r="EZQ44" s="3">
        <v>19.82</v>
      </c>
      <c r="EZR44" s="3">
        <v>18.41</v>
      </c>
      <c r="EZS44" s="3">
        <v>16.41</v>
      </c>
      <c r="EZT44" s="3">
        <v>14.95</v>
      </c>
      <c r="EZU44" s="3">
        <v>16.96</v>
      </c>
      <c r="EZV44" s="3">
        <v>17.53</v>
      </c>
      <c r="EZW44" s="3">
        <v>13.56</v>
      </c>
      <c r="EZX44" s="3">
        <v>30.98</v>
      </c>
      <c r="EZY44" s="3" t="s">
        <v>5</v>
      </c>
      <c r="EZZ44" s="3">
        <v>18.45</v>
      </c>
      <c r="FAA44" s="3" t="s">
        <v>5</v>
      </c>
      <c r="FAB44" s="3">
        <v>16.86</v>
      </c>
      <c r="FAC44" s="3">
        <v>15.69</v>
      </c>
      <c r="FAD44" s="3">
        <v>14.14</v>
      </c>
      <c r="FAE44" s="3" t="s">
        <v>5</v>
      </c>
      <c r="FAF44" s="3">
        <v>14.23</v>
      </c>
      <c r="FAG44" s="3">
        <v>49.89</v>
      </c>
      <c r="FAH44" s="3">
        <v>28.16</v>
      </c>
      <c r="FAI44" s="3">
        <v>34.85</v>
      </c>
      <c r="FAJ44" s="3">
        <v>21.38</v>
      </c>
      <c r="FAK44" s="3" t="s">
        <v>5</v>
      </c>
      <c r="FAL44" s="3">
        <v>15.84</v>
      </c>
      <c r="FAM44" s="3">
        <v>12.8</v>
      </c>
      <c r="FAN44" s="3" t="s">
        <v>5</v>
      </c>
      <c r="FAO44" s="3">
        <v>37.270000000000003</v>
      </c>
      <c r="FAP44" s="3">
        <v>12.6</v>
      </c>
      <c r="FAQ44" s="3">
        <v>14.2</v>
      </c>
      <c r="FAR44" s="3">
        <v>26.59</v>
      </c>
      <c r="FAS44" s="3" t="s">
        <v>5</v>
      </c>
      <c r="FAT44" s="3" t="s">
        <v>5</v>
      </c>
      <c r="FAU44" s="3">
        <v>217.05</v>
      </c>
      <c r="FAV44" s="3">
        <v>15.29</v>
      </c>
      <c r="FAW44" s="3">
        <v>14.45</v>
      </c>
      <c r="FAX44" s="3" t="s">
        <v>5</v>
      </c>
      <c r="FAY44" s="3" t="s">
        <v>5</v>
      </c>
      <c r="FAZ44" s="3" t="s">
        <v>5</v>
      </c>
      <c r="FBA44" s="3">
        <v>20.440000000000001</v>
      </c>
      <c r="FBB44" s="3">
        <v>23.35</v>
      </c>
      <c r="FBC44" s="3">
        <v>14.58</v>
      </c>
      <c r="FBD44" s="3" t="s">
        <v>5</v>
      </c>
      <c r="FBE44" s="3" t="s">
        <v>5</v>
      </c>
      <c r="FBF44" s="3" t="s">
        <v>5</v>
      </c>
      <c r="FBG44" s="3">
        <v>18.3</v>
      </c>
      <c r="FBH44" s="3" t="s">
        <v>5</v>
      </c>
      <c r="FBI44" s="3">
        <v>230.13</v>
      </c>
      <c r="FBJ44" s="3" t="s">
        <v>5</v>
      </c>
      <c r="FBK44" s="3" t="s">
        <v>5</v>
      </c>
      <c r="FBL44" s="3" t="s">
        <v>5</v>
      </c>
      <c r="FBM44" s="3" t="s">
        <v>5</v>
      </c>
      <c r="FBN44" s="3" t="s">
        <v>5</v>
      </c>
      <c r="FBO44" s="3">
        <v>14.16</v>
      </c>
      <c r="FBP44" s="3" t="s">
        <v>5</v>
      </c>
      <c r="FBQ44" s="3">
        <v>15.7</v>
      </c>
      <c r="FBR44" s="3">
        <v>27.4</v>
      </c>
      <c r="FBS44" s="3" t="s">
        <v>5</v>
      </c>
      <c r="FBT44" s="3" t="s">
        <v>5</v>
      </c>
      <c r="FBU44" s="3" t="s">
        <v>5</v>
      </c>
      <c r="FBV44" s="3">
        <v>24.48</v>
      </c>
      <c r="FBW44" s="3">
        <v>23.77</v>
      </c>
      <c r="FBX44" s="3">
        <v>16.88</v>
      </c>
      <c r="FBY44" s="3">
        <v>14.09</v>
      </c>
      <c r="FBZ44" s="3" t="s">
        <v>5</v>
      </c>
      <c r="FCA44" s="3">
        <v>18.97</v>
      </c>
      <c r="FCB44" s="3">
        <v>25.35</v>
      </c>
      <c r="FCC44" s="3" t="s">
        <v>5</v>
      </c>
      <c r="FCD44" s="3">
        <v>14.72</v>
      </c>
      <c r="FCE44" s="3">
        <v>14.9</v>
      </c>
      <c r="FCF44" s="3" t="s">
        <v>5</v>
      </c>
      <c r="FCG44" s="3">
        <v>16.29</v>
      </c>
      <c r="FCH44" s="3">
        <v>16.75</v>
      </c>
      <c r="FCI44" s="3">
        <v>29.91</v>
      </c>
      <c r="FCJ44" s="3">
        <v>57.98</v>
      </c>
      <c r="FCK44" s="3" t="s">
        <v>5</v>
      </c>
      <c r="FCL44" s="3">
        <v>17.350000000000001</v>
      </c>
      <c r="FCM44" s="3">
        <v>12.87</v>
      </c>
      <c r="FCN44" s="3">
        <v>14.73</v>
      </c>
      <c r="FCO44" s="3" t="s">
        <v>5</v>
      </c>
      <c r="FCP44" s="3" t="s">
        <v>5</v>
      </c>
      <c r="FCQ44" s="3" t="s">
        <v>5</v>
      </c>
      <c r="FCR44" s="3" t="s">
        <v>5</v>
      </c>
      <c r="FCS44" s="3">
        <v>16.940000000000001</v>
      </c>
      <c r="FCT44" s="3">
        <v>27.24</v>
      </c>
      <c r="FCU44" s="3" t="s">
        <v>5</v>
      </c>
      <c r="FCV44" s="3" t="s">
        <v>5</v>
      </c>
      <c r="FCW44" s="3" t="s">
        <v>5</v>
      </c>
      <c r="FCX44" s="3" t="s">
        <v>5</v>
      </c>
      <c r="FCY44" s="3" t="s">
        <v>5</v>
      </c>
      <c r="FCZ44" s="3">
        <v>16.010000000000002</v>
      </c>
      <c r="FDA44" s="3">
        <v>16.78</v>
      </c>
      <c r="FDB44" s="3">
        <v>18.73</v>
      </c>
      <c r="FDC44" s="3">
        <v>19.75</v>
      </c>
      <c r="FDD44" s="3" t="s">
        <v>5</v>
      </c>
      <c r="FDE44" s="3">
        <v>14.56</v>
      </c>
      <c r="FDF44" s="3" t="s">
        <v>5</v>
      </c>
      <c r="FDG44" s="3">
        <v>27.69</v>
      </c>
      <c r="FDH44" s="3">
        <v>19.079999999999998</v>
      </c>
      <c r="FDI44" s="3" t="s">
        <v>5</v>
      </c>
      <c r="FDJ44" s="3" t="s">
        <v>5</v>
      </c>
      <c r="FDK44" s="3">
        <v>15.39</v>
      </c>
      <c r="FDL44" s="3" t="s">
        <v>5</v>
      </c>
      <c r="FDM44" s="3">
        <v>13.92</v>
      </c>
      <c r="FDN44" s="3">
        <v>14.53</v>
      </c>
      <c r="FDO44" s="3">
        <v>12.37</v>
      </c>
      <c r="FDP44" s="3">
        <v>16.95</v>
      </c>
      <c r="FDQ44" s="3" t="s">
        <v>5</v>
      </c>
      <c r="FDR44" s="3">
        <v>11.62</v>
      </c>
      <c r="FDS44" s="3">
        <v>18.600000000000001</v>
      </c>
      <c r="FDT44" s="3">
        <v>12.25</v>
      </c>
      <c r="FDU44" s="3">
        <v>24.27</v>
      </c>
      <c r="FDV44" s="3" t="s">
        <v>5</v>
      </c>
      <c r="FDW44" s="3">
        <v>15.31</v>
      </c>
      <c r="FDX44" s="3">
        <v>12.97</v>
      </c>
      <c r="FDY44" s="3" t="s">
        <v>5</v>
      </c>
      <c r="FDZ44" s="3">
        <v>28.05</v>
      </c>
      <c r="FEA44" s="3">
        <v>29.78</v>
      </c>
      <c r="FEB44" s="3" t="s">
        <v>5</v>
      </c>
      <c r="FEC44" s="3">
        <v>15.7</v>
      </c>
      <c r="FED44" s="3" t="s">
        <v>5</v>
      </c>
      <c r="FEE44" s="3">
        <v>15.2</v>
      </c>
      <c r="FEF44" s="3">
        <v>11.04</v>
      </c>
      <c r="FEG44" s="3">
        <v>16.399999999999999</v>
      </c>
      <c r="FEH44" s="3">
        <v>28.46</v>
      </c>
      <c r="FEI44" s="3">
        <v>17.43</v>
      </c>
      <c r="FEJ44" s="3">
        <v>12.21</v>
      </c>
      <c r="FEK44" s="3">
        <v>13.52</v>
      </c>
      <c r="FEL44" s="3" t="s">
        <v>5</v>
      </c>
      <c r="FEM44" s="3">
        <v>14.61</v>
      </c>
      <c r="FEN44" s="3">
        <v>21.79</v>
      </c>
      <c r="FEO44" s="3" t="s">
        <v>5</v>
      </c>
      <c r="FEP44" s="3">
        <v>18.3</v>
      </c>
      <c r="FEQ44" s="3" t="s">
        <v>5</v>
      </c>
      <c r="FER44" s="3">
        <v>13.54</v>
      </c>
      <c r="FES44" s="3">
        <v>19.190000000000001</v>
      </c>
      <c r="FET44" s="3" t="s">
        <v>5</v>
      </c>
      <c r="FEU44" s="3">
        <v>29.27</v>
      </c>
      <c r="FEV44" s="3">
        <v>19.3</v>
      </c>
      <c r="FEW44" s="3">
        <v>18.079999999999998</v>
      </c>
      <c r="FEX44" s="3">
        <v>28.79</v>
      </c>
      <c r="FEY44" s="3">
        <v>33.03</v>
      </c>
      <c r="FEZ44" s="3" t="s">
        <v>5</v>
      </c>
      <c r="FFA44" s="3" t="s">
        <v>5</v>
      </c>
      <c r="FFB44" s="3">
        <v>15.58</v>
      </c>
      <c r="FFC44" s="3">
        <v>29.04</v>
      </c>
      <c r="FFD44" s="3" t="s">
        <v>5</v>
      </c>
      <c r="FFE44" s="3">
        <v>13.48</v>
      </c>
      <c r="FFF44" s="3">
        <v>17.82</v>
      </c>
      <c r="FFG44" s="3" t="s">
        <v>5</v>
      </c>
      <c r="FFH44" s="3">
        <v>58.62</v>
      </c>
      <c r="FFI44" s="3" t="s">
        <v>5</v>
      </c>
      <c r="FFJ44" s="3">
        <v>22.42</v>
      </c>
      <c r="FFK44" s="3" t="s">
        <v>5</v>
      </c>
      <c r="FFL44" s="3" t="s">
        <v>5</v>
      </c>
      <c r="FFM44" s="3" t="s">
        <v>5</v>
      </c>
      <c r="FFN44" s="3">
        <v>17.16</v>
      </c>
      <c r="FFO44" s="3" t="s">
        <v>5</v>
      </c>
      <c r="FFP44" s="3">
        <v>17.63</v>
      </c>
      <c r="FFQ44" s="3">
        <v>19.600000000000001</v>
      </c>
      <c r="FFR44" s="3" t="s">
        <v>5</v>
      </c>
      <c r="FFS44" s="3" t="s">
        <v>5</v>
      </c>
      <c r="FFT44" s="3" t="s">
        <v>5</v>
      </c>
      <c r="FFU44" s="3" t="s">
        <v>5</v>
      </c>
      <c r="FFV44" s="3">
        <v>46.97</v>
      </c>
      <c r="FFW44" s="3">
        <v>14.33</v>
      </c>
      <c r="FFX44" s="3">
        <v>17.579999999999998</v>
      </c>
      <c r="FFY44" s="3">
        <v>32.51</v>
      </c>
      <c r="FFZ44" s="3">
        <v>36.729999999999997</v>
      </c>
      <c r="FGA44" s="3">
        <v>14.2</v>
      </c>
      <c r="FGB44" s="3">
        <v>86.69</v>
      </c>
      <c r="FGC44" s="3" t="s">
        <v>5</v>
      </c>
      <c r="FGD44" s="3" t="s">
        <v>5</v>
      </c>
      <c r="FGE44" s="3">
        <v>12.84</v>
      </c>
      <c r="FGF44" s="3">
        <v>37.56</v>
      </c>
      <c r="FGG44" s="3">
        <v>37.43</v>
      </c>
      <c r="FGH44" s="3">
        <v>18.010000000000002</v>
      </c>
      <c r="FGI44" s="3" t="s">
        <v>5</v>
      </c>
      <c r="FGJ44" s="3" t="s">
        <v>5</v>
      </c>
      <c r="FGK44" s="3">
        <v>17.260000000000002</v>
      </c>
      <c r="FGL44" s="3" t="s">
        <v>5</v>
      </c>
      <c r="FGM44" s="3" t="s">
        <v>5</v>
      </c>
      <c r="FGN44" s="3" t="s">
        <v>5</v>
      </c>
      <c r="FGO44" s="3">
        <v>21.08</v>
      </c>
      <c r="FGP44" s="3">
        <v>22.51</v>
      </c>
      <c r="FGQ44" s="3">
        <v>29.24</v>
      </c>
      <c r="FGR44" s="3" t="s">
        <v>5</v>
      </c>
      <c r="FGS44" s="3" t="s">
        <v>5</v>
      </c>
      <c r="FGT44" s="3" t="s">
        <v>5</v>
      </c>
      <c r="FGU44" s="3">
        <v>14.85</v>
      </c>
      <c r="FGV44" s="3" t="s">
        <v>5</v>
      </c>
      <c r="FGW44" s="3" t="s">
        <v>5</v>
      </c>
      <c r="FGX44" s="3" t="s">
        <v>5</v>
      </c>
      <c r="FGY44" s="3">
        <v>16.16</v>
      </c>
      <c r="FGZ44" s="3" t="s">
        <v>5</v>
      </c>
      <c r="FHA44" s="3" t="s">
        <v>5</v>
      </c>
      <c r="FHB44" s="3">
        <v>13.46</v>
      </c>
      <c r="FHC44" s="3">
        <v>18.329999999999998</v>
      </c>
      <c r="FHD44" s="3">
        <v>24.2</v>
      </c>
      <c r="FHE44" s="3">
        <v>15.25</v>
      </c>
      <c r="FHF44" s="3" t="s">
        <v>5</v>
      </c>
      <c r="FHG44" s="3">
        <v>18.47</v>
      </c>
      <c r="FHH44" s="3">
        <v>21.04</v>
      </c>
      <c r="FHI44" s="3">
        <v>16.55</v>
      </c>
      <c r="FHJ44" s="3">
        <v>13.25</v>
      </c>
      <c r="FHK44" s="3" t="s">
        <v>5</v>
      </c>
      <c r="FHL44" s="3">
        <v>30.2</v>
      </c>
      <c r="FHM44" s="3" t="s">
        <v>5</v>
      </c>
      <c r="FHN44" s="3">
        <v>12.11</v>
      </c>
      <c r="FHO44" s="3">
        <v>16.989999999999998</v>
      </c>
      <c r="FHP44" s="3">
        <v>12.84</v>
      </c>
      <c r="FHQ44" s="3" t="s">
        <v>5</v>
      </c>
      <c r="FHR44" s="3">
        <v>15.76</v>
      </c>
      <c r="FHS44" s="3">
        <v>11.82</v>
      </c>
      <c r="FHT44" s="3">
        <v>16.510000000000002</v>
      </c>
      <c r="FHU44" s="3">
        <v>64.13</v>
      </c>
      <c r="FHV44" s="3">
        <v>16.23</v>
      </c>
      <c r="FHW44" s="3" t="s">
        <v>5</v>
      </c>
      <c r="FHX44" s="3" t="s">
        <v>5</v>
      </c>
      <c r="FHY44" s="3">
        <v>14.21</v>
      </c>
      <c r="FHZ44" s="3" t="s">
        <v>5</v>
      </c>
      <c r="FIA44" s="3">
        <v>11.27</v>
      </c>
      <c r="FIB44" s="3">
        <v>12.1</v>
      </c>
      <c r="FIC44" s="3" t="s">
        <v>5</v>
      </c>
      <c r="FID44" s="3">
        <v>64.5</v>
      </c>
      <c r="FIE44" s="3">
        <v>13.74</v>
      </c>
      <c r="FIF44" s="3">
        <v>13.28</v>
      </c>
      <c r="FIG44" s="3">
        <v>17.07</v>
      </c>
      <c r="FIH44" s="3">
        <v>15.58</v>
      </c>
      <c r="FII44" s="3" t="s">
        <v>5</v>
      </c>
      <c r="FIJ44" s="3">
        <v>14.29</v>
      </c>
      <c r="FIK44" s="3">
        <v>17.71</v>
      </c>
      <c r="FIL44" s="3" t="s">
        <v>5</v>
      </c>
      <c r="FIM44" s="3" t="s">
        <v>5</v>
      </c>
      <c r="FIN44" s="3">
        <v>19.52</v>
      </c>
      <c r="FIO44" s="3">
        <v>17.309999999999999</v>
      </c>
      <c r="FIP44" s="3" t="s">
        <v>5</v>
      </c>
      <c r="FIQ44" s="3" t="s">
        <v>5</v>
      </c>
      <c r="FIR44" s="3">
        <v>94.32</v>
      </c>
      <c r="FIS44" s="3">
        <v>12</v>
      </c>
      <c r="FIT44" s="3" t="s">
        <v>5</v>
      </c>
      <c r="FIU44" s="3" t="s">
        <v>5</v>
      </c>
      <c r="FIV44" s="3">
        <v>35.67</v>
      </c>
      <c r="FIW44" s="3" t="s">
        <v>5</v>
      </c>
      <c r="FIX44" s="3" t="s">
        <v>5</v>
      </c>
      <c r="FIY44" s="3">
        <v>16.77</v>
      </c>
      <c r="FIZ44" s="3" t="s">
        <v>5</v>
      </c>
      <c r="FJA44" s="3">
        <v>20.82</v>
      </c>
      <c r="FJB44" s="3">
        <v>21.56</v>
      </c>
      <c r="FJC44" s="3" t="s">
        <v>5</v>
      </c>
      <c r="FJD44" s="3">
        <v>21.3</v>
      </c>
      <c r="FJE44" s="3" t="s">
        <v>5</v>
      </c>
      <c r="FJF44" s="3" t="s">
        <v>5</v>
      </c>
      <c r="FJG44" s="3" t="s">
        <v>5</v>
      </c>
      <c r="FJH44" s="3">
        <v>16.71</v>
      </c>
      <c r="FJI44" s="3">
        <v>11.64</v>
      </c>
      <c r="FJJ44" s="3" t="s">
        <v>5</v>
      </c>
      <c r="FJK44" s="3">
        <v>12.78</v>
      </c>
      <c r="FJL44" s="3">
        <v>15.29</v>
      </c>
      <c r="FJM44" s="3">
        <v>108.74</v>
      </c>
      <c r="FJN44" s="3" t="s">
        <v>5</v>
      </c>
      <c r="FJO44" s="3" t="s">
        <v>5</v>
      </c>
      <c r="FJP44" s="3">
        <v>11.29</v>
      </c>
      <c r="FJQ44" s="3">
        <v>16.420000000000002</v>
      </c>
      <c r="FJR44" s="3" t="s">
        <v>5</v>
      </c>
      <c r="FJS44" s="3" t="s">
        <v>5</v>
      </c>
      <c r="FJT44" s="3" t="s">
        <v>5</v>
      </c>
      <c r="FJU44" s="3">
        <v>29.22</v>
      </c>
      <c r="FJV44" s="3" t="s">
        <v>5</v>
      </c>
      <c r="FJW44" s="3" t="s">
        <v>5</v>
      </c>
      <c r="FJX44" s="3">
        <v>20.84</v>
      </c>
      <c r="FJY44" s="3">
        <v>383.65</v>
      </c>
      <c r="FJZ44" s="3">
        <v>13.67</v>
      </c>
      <c r="FKA44" s="3">
        <v>13.39</v>
      </c>
      <c r="FKB44" s="3">
        <v>13.5</v>
      </c>
      <c r="FKC44" s="3" t="s">
        <v>5</v>
      </c>
      <c r="FKD44" s="3">
        <v>15.2</v>
      </c>
      <c r="FKE44" s="3">
        <v>12.19</v>
      </c>
      <c r="FKF44" s="3">
        <v>13.08</v>
      </c>
      <c r="FKG44" s="3">
        <v>18.899999999999999</v>
      </c>
      <c r="FKH44" s="3">
        <v>15.08</v>
      </c>
      <c r="FKI44" s="3">
        <v>15.29</v>
      </c>
      <c r="FKJ44" s="3">
        <v>11.87</v>
      </c>
      <c r="FKK44" s="3">
        <v>41.37</v>
      </c>
      <c r="FKL44" s="3">
        <v>14.34</v>
      </c>
      <c r="FKM44" s="3">
        <v>14.84</v>
      </c>
      <c r="FKN44" s="3" t="s">
        <v>5</v>
      </c>
      <c r="FKO44" s="3" t="s">
        <v>5</v>
      </c>
      <c r="FKP44" s="3" t="s">
        <v>5</v>
      </c>
      <c r="FKQ44" s="3" t="s">
        <v>5</v>
      </c>
      <c r="FKR44" s="3">
        <v>13.73</v>
      </c>
      <c r="FKS44" s="3" t="s">
        <v>5</v>
      </c>
      <c r="FKT44" s="3" t="s">
        <v>5</v>
      </c>
      <c r="FKU44" s="3">
        <v>12.89</v>
      </c>
      <c r="FKV44" s="3">
        <v>15.54</v>
      </c>
      <c r="FKW44" s="3">
        <v>13.93</v>
      </c>
      <c r="FKX44" s="3">
        <v>13.09</v>
      </c>
      <c r="FKY44" s="3">
        <v>15.28</v>
      </c>
      <c r="FKZ44" s="3" t="s">
        <v>5</v>
      </c>
      <c r="FLA44" s="3">
        <v>38.18</v>
      </c>
      <c r="FLB44" s="3">
        <v>16.329999999999998</v>
      </c>
      <c r="FLC44" s="3">
        <v>23.49</v>
      </c>
      <c r="FLD44" s="3">
        <v>31.35</v>
      </c>
      <c r="FLE44" s="3" t="s">
        <v>5</v>
      </c>
      <c r="FLF44" s="3">
        <v>16.440000000000001</v>
      </c>
      <c r="FLG44" s="3">
        <v>42.95</v>
      </c>
      <c r="FLH44" s="3">
        <v>22.42</v>
      </c>
      <c r="FLI44" s="3">
        <v>13.67</v>
      </c>
      <c r="FLJ44" s="3" t="s">
        <v>5</v>
      </c>
      <c r="FLK44" s="3">
        <v>15.81</v>
      </c>
      <c r="FLL44" s="3">
        <v>18.5</v>
      </c>
      <c r="FLM44" s="3">
        <v>13.21</v>
      </c>
      <c r="FLN44" s="3">
        <v>378.44</v>
      </c>
      <c r="FLO44" s="3">
        <v>15.15</v>
      </c>
      <c r="FLP44" s="3">
        <v>13.94</v>
      </c>
      <c r="FLQ44" s="3" t="s">
        <v>5</v>
      </c>
      <c r="FLR44" s="3">
        <v>12.04</v>
      </c>
      <c r="FLS44" s="3">
        <v>11.18</v>
      </c>
      <c r="FLT44" s="3">
        <v>18.12</v>
      </c>
      <c r="FLU44" s="3">
        <v>19.16</v>
      </c>
      <c r="FLV44" s="3" t="s">
        <v>5</v>
      </c>
      <c r="FLW44" s="3" t="s">
        <v>5</v>
      </c>
      <c r="FLX44" s="3">
        <v>18.84</v>
      </c>
      <c r="FLY44" s="3">
        <v>13.47</v>
      </c>
      <c r="FLZ44" s="3">
        <v>15.2</v>
      </c>
      <c r="FMA44" s="3">
        <v>17.02</v>
      </c>
      <c r="FMB44" s="3">
        <v>14.36</v>
      </c>
      <c r="FMC44" s="3">
        <v>14.49</v>
      </c>
      <c r="FMD44" s="3" t="s">
        <v>5</v>
      </c>
      <c r="FME44" s="3">
        <v>13.48</v>
      </c>
      <c r="FMF44" s="3">
        <v>14.95</v>
      </c>
      <c r="FMG44" s="3">
        <v>19.28</v>
      </c>
      <c r="FMH44" s="3" t="s">
        <v>5</v>
      </c>
      <c r="FMI44" s="3">
        <v>16.809999999999999</v>
      </c>
      <c r="FMJ44" s="3">
        <v>17.989999999999998</v>
      </c>
      <c r="FMK44" s="3">
        <v>14.85</v>
      </c>
      <c r="FML44" s="3" t="s">
        <v>5</v>
      </c>
      <c r="FMM44" s="3">
        <v>12.43</v>
      </c>
      <c r="FMN44" s="3">
        <v>15.98</v>
      </c>
      <c r="FMO44" s="3" t="s">
        <v>5</v>
      </c>
      <c r="FMP44" s="3">
        <v>20.6</v>
      </c>
      <c r="FMQ44" s="3">
        <v>16.579999999999998</v>
      </c>
      <c r="FMR44" s="3">
        <v>20.010000000000002</v>
      </c>
      <c r="FMS44" s="3">
        <v>12.62</v>
      </c>
      <c r="FMT44" s="3">
        <v>17.66</v>
      </c>
      <c r="FMU44" s="3">
        <v>14.06</v>
      </c>
      <c r="FMV44" s="3">
        <v>15.45</v>
      </c>
      <c r="FMW44" s="3">
        <v>16.82</v>
      </c>
      <c r="FMX44" s="3">
        <v>13.96</v>
      </c>
      <c r="FMY44" s="3" t="s">
        <v>5</v>
      </c>
      <c r="FMZ44" s="3">
        <v>13.65</v>
      </c>
      <c r="FNA44" s="3">
        <v>12.84</v>
      </c>
      <c r="FNB44" s="3">
        <v>16.690000000000001</v>
      </c>
      <c r="FNC44" s="3">
        <v>11.91</v>
      </c>
      <c r="FND44" s="3" t="s">
        <v>5</v>
      </c>
      <c r="FNE44" s="3">
        <v>13.13</v>
      </c>
      <c r="FNF44" s="3">
        <v>13.48</v>
      </c>
      <c r="FNG44" s="3">
        <v>13.66</v>
      </c>
      <c r="FNH44" s="3">
        <v>16.75</v>
      </c>
      <c r="FNI44" s="3" t="s">
        <v>5</v>
      </c>
      <c r="FNJ44" s="3">
        <v>14.45</v>
      </c>
      <c r="FNK44" s="3">
        <v>13.64</v>
      </c>
      <c r="FNL44" s="3" t="s">
        <v>5</v>
      </c>
      <c r="FNM44" s="3" t="s">
        <v>5</v>
      </c>
      <c r="FNN44" s="3">
        <v>16.559999999999999</v>
      </c>
      <c r="FNO44" s="3" t="s">
        <v>5</v>
      </c>
      <c r="FNP44" s="3">
        <v>14.51</v>
      </c>
      <c r="FNQ44" s="3" t="s">
        <v>5</v>
      </c>
      <c r="FNR44" s="3">
        <v>16.559999999999999</v>
      </c>
      <c r="FNS44" s="3">
        <v>11.06</v>
      </c>
      <c r="FNT44" s="3">
        <v>13.47</v>
      </c>
      <c r="FNU44" s="3">
        <v>15.06</v>
      </c>
      <c r="FNV44" s="3" t="s">
        <v>5</v>
      </c>
      <c r="FNW44" s="3">
        <v>15.99</v>
      </c>
      <c r="FNX44" s="3" t="s">
        <v>5</v>
      </c>
      <c r="FNY44" s="3">
        <v>20.41</v>
      </c>
      <c r="FNZ44" s="3" t="s">
        <v>5</v>
      </c>
      <c r="FOA44" s="3">
        <v>10.43</v>
      </c>
      <c r="FOB44" s="3">
        <v>14.58</v>
      </c>
      <c r="FOC44" s="3">
        <v>12.81</v>
      </c>
      <c r="FOD44" s="3" t="s">
        <v>5</v>
      </c>
      <c r="FOE44" s="3">
        <v>13.3</v>
      </c>
      <c r="FOF44" s="3" t="s">
        <v>5</v>
      </c>
      <c r="FOG44" s="3" t="s">
        <v>5</v>
      </c>
      <c r="FOH44" s="3" t="s">
        <v>5</v>
      </c>
      <c r="FOI44" s="3">
        <v>12.25</v>
      </c>
      <c r="FOJ44" s="3">
        <v>136.94999999999999</v>
      </c>
      <c r="FOK44" s="3" t="s">
        <v>5</v>
      </c>
      <c r="FOL44" s="3">
        <v>12.19</v>
      </c>
      <c r="FOM44" s="3">
        <v>11.4</v>
      </c>
      <c r="FON44" s="3" t="s">
        <v>5</v>
      </c>
      <c r="FOO44" s="3">
        <v>15.48</v>
      </c>
      <c r="FOP44" s="3">
        <v>18.010000000000002</v>
      </c>
      <c r="FOQ44" s="3">
        <v>11.64</v>
      </c>
      <c r="FOR44" s="3" t="s">
        <v>5</v>
      </c>
      <c r="FOS44" s="3" t="s">
        <v>5</v>
      </c>
      <c r="FOT44" s="3" t="s">
        <v>5</v>
      </c>
      <c r="FOU44" s="3">
        <v>22.3</v>
      </c>
      <c r="FOV44" s="3">
        <v>13.74</v>
      </c>
      <c r="FOW44" s="3">
        <v>13.88</v>
      </c>
      <c r="FOX44" s="3">
        <v>14.74</v>
      </c>
      <c r="FOY44" s="3" t="s">
        <v>5</v>
      </c>
      <c r="FOZ44" s="3">
        <v>20.2</v>
      </c>
      <c r="FPA44" s="3">
        <v>22.65</v>
      </c>
      <c r="FPB44" s="3" t="s">
        <v>5</v>
      </c>
      <c r="FPC44" s="3">
        <v>14.05</v>
      </c>
      <c r="FPD44" s="3">
        <v>13.58</v>
      </c>
      <c r="FPE44" s="3">
        <v>19.59</v>
      </c>
      <c r="FPF44" s="3">
        <v>21.61</v>
      </c>
      <c r="FPG44" s="3">
        <v>14.68</v>
      </c>
      <c r="FPH44" s="3">
        <v>14.79</v>
      </c>
      <c r="FPI44" s="3">
        <v>13.69</v>
      </c>
      <c r="FPJ44" s="3" t="s">
        <v>5</v>
      </c>
      <c r="FPK44" s="3">
        <v>15.67</v>
      </c>
      <c r="FPL44" s="3" t="s">
        <v>5</v>
      </c>
      <c r="FPM44" s="3">
        <v>12.44</v>
      </c>
      <c r="FPN44" s="3" t="s">
        <v>5</v>
      </c>
      <c r="FPO44" s="3" t="s">
        <v>5</v>
      </c>
      <c r="FPP44" s="3">
        <v>16.77</v>
      </c>
      <c r="FPQ44" s="3">
        <v>26.83</v>
      </c>
      <c r="FPR44" s="3" t="s">
        <v>5</v>
      </c>
      <c r="FPS44" s="3">
        <v>11.42</v>
      </c>
      <c r="FPT44" s="3">
        <v>12.75</v>
      </c>
      <c r="FPU44" s="3">
        <v>13.37</v>
      </c>
      <c r="FPV44" s="3" t="s">
        <v>5</v>
      </c>
      <c r="FPW44" s="3">
        <v>14.68</v>
      </c>
      <c r="FPX44" s="3" t="s">
        <v>5</v>
      </c>
      <c r="FPY44" s="3">
        <v>12.3</v>
      </c>
      <c r="FPZ44" s="3" t="s">
        <v>5</v>
      </c>
      <c r="FQA44" s="3">
        <v>17.260000000000002</v>
      </c>
      <c r="FQB44" s="3" t="s">
        <v>5</v>
      </c>
      <c r="FQC44" s="3">
        <v>18.239999999999998</v>
      </c>
      <c r="FQD44" s="3">
        <v>11.4</v>
      </c>
      <c r="FQE44" s="3">
        <v>11.02</v>
      </c>
      <c r="FQF44" s="3">
        <v>17.29</v>
      </c>
      <c r="FQG44" s="3" t="s">
        <v>5</v>
      </c>
      <c r="FQH44" s="3" t="s">
        <v>5</v>
      </c>
      <c r="FQI44" s="3">
        <v>17.93</v>
      </c>
      <c r="FQJ44" s="3">
        <v>12.19</v>
      </c>
      <c r="FQK44" s="3" t="s">
        <v>5</v>
      </c>
      <c r="FQL44" s="3" t="s">
        <v>5</v>
      </c>
      <c r="FQM44" s="3">
        <v>27.94</v>
      </c>
      <c r="FQN44" s="3" t="s">
        <v>5</v>
      </c>
      <c r="FQO44" s="3">
        <v>14.8</v>
      </c>
      <c r="FQP44" s="3" t="s">
        <v>5</v>
      </c>
      <c r="FQQ44" s="3">
        <v>13.77</v>
      </c>
      <c r="FQR44" s="3">
        <v>16.64</v>
      </c>
      <c r="FQS44" s="3">
        <v>12.18</v>
      </c>
      <c r="FQT44" s="3" t="s">
        <v>5</v>
      </c>
      <c r="FQU44" s="3" t="s">
        <v>5</v>
      </c>
      <c r="FQV44" s="3">
        <v>16.41</v>
      </c>
      <c r="FQW44" s="3" t="s">
        <v>5</v>
      </c>
      <c r="FQX44" s="3" t="s">
        <v>5</v>
      </c>
      <c r="FQY44" s="3">
        <v>14.74</v>
      </c>
      <c r="FQZ44" s="3" t="s">
        <v>5</v>
      </c>
      <c r="FRA44" s="3">
        <v>11.58</v>
      </c>
      <c r="FRB44" s="3" t="s">
        <v>5</v>
      </c>
      <c r="FRC44" s="3">
        <v>10.95</v>
      </c>
      <c r="FRD44" s="3">
        <v>13.23</v>
      </c>
      <c r="FRE44" s="3">
        <v>27.8</v>
      </c>
      <c r="FRF44" s="3">
        <v>13.75</v>
      </c>
      <c r="FRG44" s="3" t="s">
        <v>5</v>
      </c>
      <c r="FRH44" s="3">
        <v>15.87</v>
      </c>
      <c r="FRI44" s="3" t="s">
        <v>5</v>
      </c>
      <c r="FRJ44" s="3">
        <v>17.04</v>
      </c>
      <c r="FRK44" s="3">
        <v>12.31</v>
      </c>
      <c r="FRL44" s="3" t="s">
        <v>5</v>
      </c>
      <c r="FRM44" s="3" t="s">
        <v>5</v>
      </c>
      <c r="FRN44" s="3">
        <v>26.34</v>
      </c>
      <c r="FRO44" s="3">
        <v>17.559999999999999</v>
      </c>
      <c r="FRP44" s="3">
        <v>11.02</v>
      </c>
      <c r="FRQ44" s="3" t="s">
        <v>5</v>
      </c>
      <c r="FRR44" s="3">
        <v>28.02</v>
      </c>
      <c r="FRS44" s="3">
        <v>12.05</v>
      </c>
      <c r="FRT44" s="3" t="s">
        <v>5</v>
      </c>
      <c r="FRU44" s="3">
        <v>19.52</v>
      </c>
      <c r="FRV44" s="3" t="s">
        <v>5</v>
      </c>
      <c r="FRW44" s="3">
        <v>16</v>
      </c>
      <c r="FRX44" s="3">
        <v>10.71</v>
      </c>
      <c r="FRY44" s="3" t="s">
        <v>5</v>
      </c>
      <c r="FRZ44" s="3">
        <v>14.93</v>
      </c>
      <c r="FSA44" s="3">
        <v>21.39</v>
      </c>
      <c r="FSB44" s="3">
        <v>30.33</v>
      </c>
      <c r="FSC44" s="3" t="s">
        <v>5</v>
      </c>
      <c r="FSD44" s="3" t="s">
        <v>5</v>
      </c>
      <c r="FSE44" s="3">
        <v>18.13</v>
      </c>
      <c r="FSF44" s="3">
        <v>13.9</v>
      </c>
      <c r="FSG44" s="3">
        <v>15.82</v>
      </c>
      <c r="FSH44" s="3">
        <v>13.99</v>
      </c>
      <c r="FSI44" s="3">
        <v>12.43</v>
      </c>
      <c r="FSJ44" s="3">
        <v>13.41</v>
      </c>
      <c r="FSK44" s="3" t="s">
        <v>5</v>
      </c>
      <c r="FSL44" s="3">
        <v>14.63</v>
      </c>
      <c r="FSM44" s="3" t="s">
        <v>5</v>
      </c>
      <c r="FSN44" s="3">
        <v>15.03</v>
      </c>
      <c r="FSO44" s="3" t="s">
        <v>5</v>
      </c>
      <c r="FSP44" s="3">
        <v>17.04</v>
      </c>
      <c r="FSQ44" s="3" t="s">
        <v>5</v>
      </c>
      <c r="FSR44" s="3">
        <v>13.08</v>
      </c>
      <c r="FSS44" s="3">
        <v>29.96</v>
      </c>
      <c r="FST44" s="3" t="s">
        <v>5</v>
      </c>
      <c r="FSU44" s="3" t="s">
        <v>5</v>
      </c>
      <c r="FSV44" s="3">
        <v>14.91</v>
      </c>
      <c r="FSW44" s="3" t="s">
        <v>5</v>
      </c>
      <c r="FSX44" s="3" t="s">
        <v>5</v>
      </c>
      <c r="FSY44" s="3" t="s">
        <v>5</v>
      </c>
      <c r="FSZ44" s="3">
        <v>14.27</v>
      </c>
      <c r="FTA44" s="3" t="s">
        <v>5</v>
      </c>
      <c r="FTB44" s="3" t="s">
        <v>5</v>
      </c>
      <c r="FTC44" s="3">
        <v>14.02</v>
      </c>
      <c r="FTD44" s="3">
        <v>12.43</v>
      </c>
      <c r="FTE44" s="3">
        <v>11.6</v>
      </c>
      <c r="FTF44" s="3" t="s">
        <v>5</v>
      </c>
      <c r="FTG44" s="3">
        <v>13.09</v>
      </c>
      <c r="FTH44" s="3" t="s">
        <v>5</v>
      </c>
      <c r="FTI44" s="3">
        <v>12.71</v>
      </c>
      <c r="FTJ44" s="3" t="s">
        <v>5</v>
      </c>
      <c r="FTK44" s="3">
        <v>17.350000000000001</v>
      </c>
      <c r="FTL44" s="3">
        <v>11.95</v>
      </c>
      <c r="FTM44" s="3" t="s">
        <v>5</v>
      </c>
      <c r="FTN44" s="3">
        <v>13.11</v>
      </c>
      <c r="FTO44" s="3">
        <v>13.16</v>
      </c>
      <c r="FTP44" s="3">
        <v>23.14</v>
      </c>
      <c r="FTQ44" s="3">
        <v>13.18</v>
      </c>
      <c r="FTR44" s="3" t="s">
        <v>5</v>
      </c>
      <c r="FTS44" s="3" t="s">
        <v>5</v>
      </c>
      <c r="FTT44" s="3" t="s">
        <v>5</v>
      </c>
      <c r="FTU44" s="3">
        <v>11.51</v>
      </c>
      <c r="FTV44" s="3" t="s">
        <v>5</v>
      </c>
      <c r="FTW44" s="3" t="s">
        <v>5</v>
      </c>
      <c r="FTX44" s="3">
        <v>13.05</v>
      </c>
      <c r="FTY44" s="3" t="s">
        <v>5</v>
      </c>
      <c r="FTZ44" s="3">
        <v>20.03</v>
      </c>
      <c r="FUA44" s="3" t="s">
        <v>5</v>
      </c>
      <c r="FUB44" s="3">
        <v>13.45</v>
      </c>
      <c r="FUC44" s="3">
        <v>22.41</v>
      </c>
      <c r="FUD44" s="3">
        <v>13.51</v>
      </c>
      <c r="FUE44" s="3" t="s">
        <v>5</v>
      </c>
      <c r="FUF44" s="3">
        <v>10.9</v>
      </c>
      <c r="FUG44" s="3" t="s">
        <v>5</v>
      </c>
      <c r="FUH44" s="3">
        <v>13.46</v>
      </c>
      <c r="FUI44" s="3" t="s">
        <v>5</v>
      </c>
      <c r="FUJ44" s="3" t="s">
        <v>5</v>
      </c>
      <c r="FUK44" s="3">
        <v>20.21</v>
      </c>
      <c r="FUL44" s="3" t="s">
        <v>5</v>
      </c>
      <c r="FUM44" s="3" t="s">
        <v>5</v>
      </c>
      <c r="FUN44" s="3">
        <v>12.6</v>
      </c>
      <c r="FUO44" s="3">
        <v>15.58</v>
      </c>
      <c r="FUP44" s="3" t="s">
        <v>5</v>
      </c>
      <c r="FUQ44" s="3" t="s">
        <v>5</v>
      </c>
      <c r="FUR44" s="3">
        <v>12.6</v>
      </c>
      <c r="FUS44" s="3" t="s">
        <v>5</v>
      </c>
      <c r="FUT44" s="3">
        <v>13.17</v>
      </c>
      <c r="FUU44" s="3">
        <v>14.17</v>
      </c>
      <c r="FUV44" s="3">
        <v>24.02</v>
      </c>
      <c r="FUW44" s="3" t="s">
        <v>5</v>
      </c>
      <c r="FUX44" s="3" t="s">
        <v>5</v>
      </c>
      <c r="FUY44" s="3" t="s">
        <v>5</v>
      </c>
      <c r="FUZ44" s="3" t="s">
        <v>5</v>
      </c>
      <c r="FVA44" s="3">
        <v>19.36</v>
      </c>
      <c r="FVB44" s="3">
        <v>35.94</v>
      </c>
      <c r="FVC44" s="3" t="s">
        <v>5</v>
      </c>
      <c r="FVD44" s="3">
        <v>13.88</v>
      </c>
      <c r="FVE44" s="3" t="s">
        <v>5</v>
      </c>
      <c r="FVF44" s="3" t="s">
        <v>5</v>
      </c>
      <c r="FVG44" s="3" t="s">
        <v>5</v>
      </c>
      <c r="FVH44" s="3" t="s">
        <v>5</v>
      </c>
      <c r="FVI44" s="3" t="s">
        <v>5</v>
      </c>
      <c r="FVJ44" s="3">
        <v>11.54</v>
      </c>
      <c r="FVK44" s="3" t="s">
        <v>5</v>
      </c>
      <c r="FVL44" s="3" t="s">
        <v>5</v>
      </c>
      <c r="FVM44" s="3" t="s">
        <v>5</v>
      </c>
      <c r="FVN44" s="3" t="s">
        <v>5</v>
      </c>
      <c r="FVO44" s="3" t="s">
        <v>5</v>
      </c>
      <c r="FVP44" s="3">
        <v>22.47</v>
      </c>
      <c r="FVQ44" s="3">
        <v>28.82</v>
      </c>
      <c r="FVR44" s="3">
        <v>16.29</v>
      </c>
      <c r="FVS44" s="3" t="s">
        <v>5</v>
      </c>
      <c r="FVT44" s="3" t="s">
        <v>5</v>
      </c>
      <c r="FVU44" s="3">
        <v>12.2</v>
      </c>
      <c r="FVV44" s="3" t="s">
        <v>5</v>
      </c>
      <c r="FVW44" s="3">
        <v>12.65</v>
      </c>
      <c r="FVX44" s="3">
        <v>14.97</v>
      </c>
      <c r="FVY44" s="3" t="s">
        <v>5</v>
      </c>
      <c r="FVZ44" s="3" t="s">
        <v>5</v>
      </c>
      <c r="FWA44" s="3" t="s">
        <v>5</v>
      </c>
      <c r="FWB44" s="3">
        <v>74.73</v>
      </c>
      <c r="FWC44" s="3">
        <v>23.01</v>
      </c>
      <c r="FWD44" s="3" t="s">
        <v>5</v>
      </c>
      <c r="FWE44" s="3">
        <v>17.62</v>
      </c>
      <c r="FWF44" s="3">
        <v>29.24</v>
      </c>
      <c r="FWG44" s="3">
        <v>16.829999999999998</v>
      </c>
      <c r="FWH44" s="3">
        <v>27.35</v>
      </c>
      <c r="FWI44" s="3">
        <v>14.55</v>
      </c>
      <c r="FWJ44" s="3" t="s">
        <v>5</v>
      </c>
      <c r="FWK44" s="3">
        <v>13.37</v>
      </c>
      <c r="FWL44" s="3" t="s">
        <v>5</v>
      </c>
      <c r="FWM44" s="3" t="s">
        <v>5</v>
      </c>
      <c r="FWN44" s="3">
        <v>16</v>
      </c>
      <c r="FWO44" s="3" t="s">
        <v>5</v>
      </c>
      <c r="FWP44" s="3">
        <v>15.89</v>
      </c>
      <c r="FWQ44" s="3" t="s">
        <v>5</v>
      </c>
      <c r="FWR44" s="3">
        <v>18.29</v>
      </c>
      <c r="FWS44" s="3" t="s">
        <v>5</v>
      </c>
      <c r="FWT44" s="3">
        <v>7.59</v>
      </c>
      <c r="FWU44" s="3">
        <v>16.96</v>
      </c>
      <c r="FWV44" s="3">
        <v>19.559999999999999</v>
      </c>
      <c r="FWW44" s="3">
        <v>28.38</v>
      </c>
      <c r="FWX44" s="3">
        <v>24.8</v>
      </c>
      <c r="FWY44" s="3">
        <v>23.61</v>
      </c>
      <c r="FWZ44" s="3" t="s">
        <v>5</v>
      </c>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row>
    <row r="45" spans="1:4953" x14ac:dyDescent="0.25">
      <c r="A45">
        <v>42</v>
      </c>
      <c r="B45" s="19" t="s">
        <v>5572</v>
      </c>
      <c r="C45" s="25" t="s">
        <v>5571</v>
      </c>
      <c r="D45" t="str">
        <f t="shared" si="0"/>
        <v>2025Q2</v>
      </c>
      <c r="E45" s="3">
        <v>8.2612954051867309</v>
      </c>
      <c r="F45" s="3">
        <v>4.8435923309788089</v>
      </c>
      <c r="G45" s="3">
        <v>2.4153262268356137</v>
      </c>
      <c r="H45" s="3" t="s">
        <v>5</v>
      </c>
      <c r="I45" s="3">
        <v>5.985645440080587</v>
      </c>
      <c r="J45" s="3">
        <v>17.745100604411419</v>
      </c>
      <c r="K45" s="3">
        <v>36.973684210526315</v>
      </c>
      <c r="L45" s="3">
        <v>4.7399443322600012</v>
      </c>
      <c r="M45" s="3">
        <v>0.26096983674212537</v>
      </c>
      <c r="N45" s="3">
        <v>1.2889638055688892</v>
      </c>
      <c r="O45" s="3" t="s">
        <v>5</v>
      </c>
      <c r="P45" s="3" t="s">
        <v>5</v>
      </c>
      <c r="Q45" s="3" t="s">
        <v>5</v>
      </c>
      <c r="R45" s="3" t="s">
        <v>5</v>
      </c>
      <c r="S45" s="3">
        <v>3.8711699710054073</v>
      </c>
      <c r="T45" s="3" t="s">
        <v>5</v>
      </c>
      <c r="U45" s="3" t="s">
        <v>5</v>
      </c>
      <c r="V45" s="3">
        <v>4.2139138528810109</v>
      </c>
      <c r="W45" s="3" t="s">
        <v>5</v>
      </c>
      <c r="X45" s="3" t="s">
        <v>5</v>
      </c>
      <c r="Y45" s="3" t="s">
        <v>5</v>
      </c>
      <c r="Z45" s="3">
        <v>1.5076073200247573</v>
      </c>
      <c r="AA45" s="3" t="s">
        <v>5</v>
      </c>
      <c r="AB45" s="3">
        <v>0</v>
      </c>
      <c r="AC45" s="3">
        <v>4.2106237275587635</v>
      </c>
      <c r="AD45" s="3" t="s">
        <v>5</v>
      </c>
      <c r="AE45" s="3" t="s">
        <v>5</v>
      </c>
      <c r="AF45" s="3" t="s">
        <v>5</v>
      </c>
      <c r="AG45" s="3" t="s">
        <v>5</v>
      </c>
      <c r="AH45" s="3" t="s">
        <v>5</v>
      </c>
      <c r="AI45" s="3" t="s">
        <v>5</v>
      </c>
      <c r="AJ45" s="3">
        <v>0.27484303688948286</v>
      </c>
      <c r="AK45" s="3">
        <v>3.3336249890629102</v>
      </c>
      <c r="AL45" s="3">
        <v>2.5247638415114144</v>
      </c>
      <c r="AM45" s="3" t="s">
        <v>5</v>
      </c>
      <c r="AN45" s="3" t="s">
        <v>5</v>
      </c>
      <c r="AO45" s="3" t="s">
        <v>5</v>
      </c>
      <c r="AP45" s="3">
        <v>1.8648652974980391</v>
      </c>
      <c r="AQ45" s="3" t="s">
        <v>5</v>
      </c>
      <c r="AR45" s="3">
        <v>6.249136859549786</v>
      </c>
      <c r="AS45" s="3">
        <v>0.86697222375614336</v>
      </c>
      <c r="AT45" s="3">
        <v>0.98266996762521419</v>
      </c>
      <c r="AU45" s="3" t="s">
        <v>5</v>
      </c>
      <c r="AV45" s="3" t="s">
        <v>5</v>
      </c>
      <c r="AW45" s="3" t="s">
        <v>5</v>
      </c>
      <c r="AX45" s="3" t="s">
        <v>5</v>
      </c>
      <c r="AY45" s="3" t="s">
        <v>5</v>
      </c>
      <c r="AZ45" s="3" t="s">
        <v>5</v>
      </c>
      <c r="BA45" s="3" t="s">
        <v>5</v>
      </c>
      <c r="BB45" s="3" t="s">
        <v>5</v>
      </c>
      <c r="BC45" s="3">
        <v>4.8434219923388238</v>
      </c>
      <c r="BD45" s="3" t="s">
        <v>5</v>
      </c>
      <c r="BE45" s="3">
        <v>3.2619368293000828</v>
      </c>
      <c r="BF45" s="3" t="s">
        <v>5</v>
      </c>
      <c r="BG45" s="3" t="s">
        <v>5</v>
      </c>
      <c r="BH45" s="3" t="s">
        <v>5</v>
      </c>
      <c r="BI45" s="3" t="s">
        <v>5</v>
      </c>
      <c r="BJ45" s="3" t="s">
        <v>5</v>
      </c>
      <c r="BK45" s="3" t="s">
        <v>5</v>
      </c>
      <c r="BL45" s="3" t="s">
        <v>5</v>
      </c>
      <c r="BM45" s="3">
        <v>1.9069626310015637</v>
      </c>
      <c r="BN45" s="3" t="s">
        <v>5</v>
      </c>
      <c r="BO45" s="3">
        <v>0.55792222069534148</v>
      </c>
      <c r="BP45" s="3">
        <v>2.2776006954505941</v>
      </c>
      <c r="BQ45" s="3" t="s">
        <v>5</v>
      </c>
      <c r="BR45" s="3" t="s">
        <v>5</v>
      </c>
      <c r="BS45" s="3" t="s">
        <v>5</v>
      </c>
      <c r="BT45" s="3">
        <v>8.7450962433789741</v>
      </c>
      <c r="BU45" s="3">
        <v>2.2793706271726628</v>
      </c>
      <c r="BV45" s="3">
        <v>3.3851468048359243</v>
      </c>
      <c r="BW45" s="3" t="s">
        <v>5</v>
      </c>
      <c r="BX45" s="3">
        <v>0.53042932299898249</v>
      </c>
      <c r="BY45" s="3" t="s">
        <v>5</v>
      </c>
      <c r="BZ45" s="3" t="s">
        <v>5</v>
      </c>
      <c r="CA45" s="3">
        <v>0</v>
      </c>
      <c r="CB45" s="3">
        <v>4.0370930688631148</v>
      </c>
      <c r="CC45" s="3">
        <v>7.1241710774472224</v>
      </c>
      <c r="CD45" s="3">
        <v>2.1323411181603023</v>
      </c>
      <c r="CE45" s="3">
        <v>0.77699499972117403</v>
      </c>
      <c r="CF45" s="3">
        <v>4.0950776793809389</v>
      </c>
      <c r="CG45" s="3" t="s">
        <v>5</v>
      </c>
      <c r="CH45" s="3" t="s">
        <v>5</v>
      </c>
      <c r="CI45" s="3">
        <v>29.406472251578077</v>
      </c>
      <c r="CJ45" s="3" t="s">
        <v>5</v>
      </c>
      <c r="CK45" s="3" t="s">
        <v>5</v>
      </c>
      <c r="CL45" s="3" t="s">
        <v>5</v>
      </c>
      <c r="CM45" s="3" t="s">
        <v>5</v>
      </c>
      <c r="CN45" s="3">
        <v>1.5897047691143074</v>
      </c>
      <c r="CO45" s="3" t="s">
        <v>5</v>
      </c>
      <c r="CP45" s="3">
        <v>3.6774598618710201</v>
      </c>
      <c r="CQ45" s="3" t="s">
        <v>5</v>
      </c>
      <c r="CR45" s="3">
        <v>6.106545951758287</v>
      </c>
      <c r="CS45" s="3" t="s">
        <v>5</v>
      </c>
      <c r="CT45" s="3" t="s">
        <v>5</v>
      </c>
      <c r="CU45" s="3">
        <v>11.8195636991085</v>
      </c>
      <c r="CV45" s="3" t="s">
        <v>5</v>
      </c>
      <c r="CW45" s="3">
        <v>3.3632401948218407</v>
      </c>
      <c r="CX45" s="3">
        <v>4.9604683153217692</v>
      </c>
      <c r="CY45" s="3" t="s">
        <v>5</v>
      </c>
      <c r="CZ45" s="3" t="s">
        <v>5</v>
      </c>
      <c r="DA45" s="3">
        <v>1.456746041724291</v>
      </c>
      <c r="DB45" s="3">
        <v>1.3558815365233916</v>
      </c>
      <c r="DC45" s="3">
        <v>7.1628357868974906</v>
      </c>
      <c r="DD45" s="3" t="s">
        <v>5</v>
      </c>
      <c r="DE45" s="3" t="s">
        <v>5</v>
      </c>
      <c r="DF45" s="3">
        <v>10.857916740269681</v>
      </c>
      <c r="DG45" s="3" t="s">
        <v>5</v>
      </c>
      <c r="DH45" s="3">
        <v>8.6648453593186172</v>
      </c>
      <c r="DI45" s="3">
        <v>3.9328504704528533</v>
      </c>
      <c r="DJ45" s="3">
        <v>8.3227995476016243</v>
      </c>
      <c r="DK45" s="3" t="s">
        <v>5</v>
      </c>
      <c r="DL45" s="3">
        <v>4.9348444764543142</v>
      </c>
      <c r="DM45" s="3" t="s">
        <v>5</v>
      </c>
      <c r="DN45" s="3">
        <v>4.8456711374685382</v>
      </c>
      <c r="DO45" s="3">
        <v>9.2696914618589066</v>
      </c>
      <c r="DP45" s="3">
        <v>1.0201937907039902</v>
      </c>
      <c r="DQ45" s="3" t="s">
        <v>5</v>
      </c>
      <c r="DR45" s="3" t="s">
        <v>5</v>
      </c>
      <c r="DS45" s="3" t="s">
        <v>5</v>
      </c>
      <c r="DT45" s="3" t="s">
        <v>5</v>
      </c>
      <c r="DU45" s="3" t="s">
        <v>5</v>
      </c>
      <c r="DV45" s="3" t="s">
        <v>5</v>
      </c>
      <c r="DW45" s="3">
        <v>7.1871832530045712</v>
      </c>
      <c r="DX45" s="3" t="s">
        <v>5</v>
      </c>
      <c r="DY45" s="3">
        <v>1.2473582714323406</v>
      </c>
      <c r="DZ45" s="3" t="s">
        <v>5</v>
      </c>
      <c r="EA45" s="3">
        <v>4.192543646715384</v>
      </c>
      <c r="EB45" s="3">
        <v>20.918321981754488</v>
      </c>
      <c r="EC45" s="3" t="s">
        <v>5</v>
      </c>
      <c r="ED45" s="3" t="s">
        <v>5</v>
      </c>
      <c r="EE45" s="3" t="s">
        <v>5</v>
      </c>
      <c r="EF45" s="3">
        <v>8.2790611741262019</v>
      </c>
      <c r="EG45" s="3" t="s">
        <v>5</v>
      </c>
      <c r="EH45" s="3">
        <v>2.6017800940810178</v>
      </c>
      <c r="EI45" s="3" t="s">
        <v>5</v>
      </c>
      <c r="EJ45" s="3" t="s">
        <v>5</v>
      </c>
      <c r="EK45" s="3" t="s">
        <v>5</v>
      </c>
      <c r="EL45" s="3">
        <v>4.0619073836177888</v>
      </c>
      <c r="EM45" s="3">
        <v>0.51941876647486263</v>
      </c>
      <c r="EN45" s="3" t="s">
        <v>5</v>
      </c>
      <c r="EO45" s="3" t="s">
        <v>5</v>
      </c>
      <c r="EP45" s="3">
        <v>0.35758185272097442</v>
      </c>
      <c r="EQ45" s="3" t="s">
        <v>5</v>
      </c>
      <c r="ER45" s="3">
        <v>5.7145700919961895</v>
      </c>
      <c r="ES45" s="3">
        <v>3.3147308452505522</v>
      </c>
      <c r="ET45" s="3" t="s">
        <v>5</v>
      </c>
      <c r="EU45" s="3">
        <v>8.1857757354846523</v>
      </c>
      <c r="EV45" s="3" t="s">
        <v>5</v>
      </c>
      <c r="EW45" s="3">
        <v>7.0426140779140045</v>
      </c>
      <c r="EX45" s="3">
        <v>0.55783910745742815</v>
      </c>
      <c r="EY45" s="3" t="s">
        <v>5</v>
      </c>
      <c r="EZ45" s="3" t="s">
        <v>5</v>
      </c>
      <c r="FA45" s="3">
        <v>5.8539814639682239</v>
      </c>
      <c r="FB45" s="3">
        <v>2.2307491061306357</v>
      </c>
      <c r="FC45" s="3" t="s">
        <v>5</v>
      </c>
      <c r="FD45" s="3" t="s">
        <v>5</v>
      </c>
      <c r="FE45" s="3" t="s">
        <v>5</v>
      </c>
      <c r="FF45" s="3">
        <v>1.6876320460812049</v>
      </c>
      <c r="FG45" s="3" t="s">
        <v>5</v>
      </c>
      <c r="FH45" s="3">
        <v>4.4711951848667244</v>
      </c>
      <c r="FI45" s="3" t="s">
        <v>5</v>
      </c>
      <c r="FJ45" s="3">
        <v>0.25320846340617409</v>
      </c>
      <c r="FK45" s="3">
        <v>5.8350526894519756</v>
      </c>
      <c r="FL45" s="3" t="s">
        <v>5</v>
      </c>
      <c r="FM45" s="3">
        <v>7.8618146226453351</v>
      </c>
      <c r="FN45" s="3">
        <v>13.912646401816678</v>
      </c>
      <c r="FO45" s="3">
        <v>2.3306051254528377</v>
      </c>
      <c r="FP45" s="3" t="s">
        <v>5</v>
      </c>
      <c r="FQ45" s="3" t="s">
        <v>5</v>
      </c>
      <c r="FR45" s="3">
        <v>2.7725597096086214</v>
      </c>
      <c r="FS45" s="3" t="s">
        <v>5</v>
      </c>
      <c r="FT45" s="3">
        <v>16.621391575210982</v>
      </c>
      <c r="FU45" s="3">
        <v>2.1683119590076139</v>
      </c>
      <c r="FV45" s="3">
        <v>2.8144903456435819</v>
      </c>
      <c r="FW45" s="3" t="s">
        <v>5</v>
      </c>
      <c r="FX45" s="3">
        <v>1.3834523560522305</v>
      </c>
      <c r="FY45" s="3" t="s">
        <v>5</v>
      </c>
      <c r="FZ45" s="3">
        <v>1.5960147662243203</v>
      </c>
      <c r="GA45" s="3">
        <v>4.6668495538091621</v>
      </c>
      <c r="GB45" s="3" t="s">
        <v>5</v>
      </c>
      <c r="GC45" s="3" t="s">
        <v>5</v>
      </c>
      <c r="GD45" s="3" t="s">
        <v>5</v>
      </c>
      <c r="GE45" s="3" t="s">
        <v>5</v>
      </c>
      <c r="GF45" s="3">
        <v>1.0778918704260509</v>
      </c>
      <c r="GG45" s="3" t="s">
        <v>5</v>
      </c>
      <c r="GH45" s="3">
        <v>3.6527538077445083</v>
      </c>
      <c r="GI45" s="3">
        <v>5.5021314563299297</v>
      </c>
      <c r="GJ45" s="3">
        <v>9.276477503473334</v>
      </c>
      <c r="GK45" s="3">
        <v>10.193049703402862</v>
      </c>
      <c r="GL45" s="3" t="s">
        <v>5</v>
      </c>
      <c r="GM45" s="3">
        <v>0</v>
      </c>
      <c r="GN45" s="3" t="s">
        <v>5</v>
      </c>
      <c r="GO45" s="3" t="s">
        <v>5</v>
      </c>
      <c r="GP45" s="3">
        <v>2.5780144304878228</v>
      </c>
      <c r="GQ45" s="3" t="s">
        <v>5</v>
      </c>
      <c r="GR45" s="3" t="s">
        <v>5</v>
      </c>
      <c r="GS45" s="3">
        <v>5.1454411379329263</v>
      </c>
      <c r="GT45" s="3" t="s">
        <v>5</v>
      </c>
      <c r="GU45" s="3">
        <v>15.155678135847396</v>
      </c>
      <c r="GV45" s="3">
        <v>4.9195168669094853</v>
      </c>
      <c r="GW45" s="3">
        <v>0</v>
      </c>
      <c r="GX45" s="3" t="s">
        <v>5</v>
      </c>
      <c r="GY45" s="3">
        <v>15.652383393704877</v>
      </c>
      <c r="GZ45" s="3" t="s">
        <v>5</v>
      </c>
      <c r="HA45" s="3">
        <v>4.1935483870967749</v>
      </c>
      <c r="HB45" s="3" t="s">
        <v>5</v>
      </c>
      <c r="HC45" s="3" t="s">
        <v>5</v>
      </c>
      <c r="HD45" s="3" t="s">
        <v>5</v>
      </c>
      <c r="HE45" s="3">
        <v>7.6190310569567545</v>
      </c>
      <c r="HF45" s="3" t="s">
        <v>5</v>
      </c>
      <c r="HG45" s="3">
        <v>9.7119061602281143</v>
      </c>
      <c r="HH45" s="3">
        <v>1.8274836406900654</v>
      </c>
      <c r="HI45" s="3">
        <v>0.53839097299313854</v>
      </c>
      <c r="HJ45" s="3" t="s">
        <v>5</v>
      </c>
      <c r="HK45" s="3" t="s">
        <v>5</v>
      </c>
      <c r="HL45" s="3" t="s">
        <v>5</v>
      </c>
      <c r="HM45" s="3" t="s">
        <v>5</v>
      </c>
      <c r="HN45" s="3" t="s">
        <v>5</v>
      </c>
      <c r="HO45" s="3" t="s">
        <v>5</v>
      </c>
      <c r="HP45" s="3">
        <v>0</v>
      </c>
      <c r="HQ45" s="3" t="s">
        <v>5</v>
      </c>
      <c r="HR45" s="3" t="s">
        <v>5</v>
      </c>
      <c r="HS45" s="3">
        <v>0</v>
      </c>
      <c r="HT45" s="3" t="s">
        <v>5</v>
      </c>
      <c r="HU45" s="3">
        <v>0</v>
      </c>
      <c r="HV45" s="3">
        <v>6.9224427597856133</v>
      </c>
      <c r="HW45" s="3">
        <v>9.3661463252041557</v>
      </c>
      <c r="HX45" s="3">
        <v>17.007465108730933</v>
      </c>
      <c r="HY45" s="3">
        <v>15.490224266820011</v>
      </c>
      <c r="HZ45" s="3">
        <v>5.5537183320434895</v>
      </c>
      <c r="IA45" s="3">
        <v>0</v>
      </c>
      <c r="IB45" s="3">
        <v>7.5354560546448814</v>
      </c>
      <c r="IC45" s="3" t="s">
        <v>5</v>
      </c>
      <c r="ID45" s="3" t="s">
        <v>5</v>
      </c>
      <c r="IE45" s="3" t="s">
        <v>5</v>
      </c>
      <c r="IF45" s="3">
        <v>2.005931419213538</v>
      </c>
      <c r="IG45" s="3">
        <v>3.7606308011286145</v>
      </c>
      <c r="IH45" s="3" t="s">
        <v>5</v>
      </c>
      <c r="II45" s="3" t="s">
        <v>5</v>
      </c>
      <c r="IJ45" s="3">
        <v>1.2977619805335703</v>
      </c>
      <c r="IK45" s="3">
        <v>5.767441246543429</v>
      </c>
      <c r="IL45" s="3">
        <v>6.3535414840290416</v>
      </c>
      <c r="IM45" s="3">
        <v>9.8953339579513013</v>
      </c>
      <c r="IN45" s="3">
        <v>0</v>
      </c>
      <c r="IO45" s="3">
        <v>4.1708441949067572</v>
      </c>
      <c r="IP45" s="3" t="s">
        <v>5</v>
      </c>
      <c r="IQ45" s="3">
        <v>1.6267906306716138</v>
      </c>
      <c r="IR45" s="3" t="s">
        <v>5</v>
      </c>
      <c r="IS45" s="3" t="s">
        <v>5</v>
      </c>
      <c r="IT45" s="3" t="s">
        <v>5</v>
      </c>
      <c r="IU45" s="3" t="s">
        <v>5</v>
      </c>
      <c r="IV45" s="3">
        <v>5.1734704258528508</v>
      </c>
      <c r="IW45" s="3" t="s">
        <v>5</v>
      </c>
      <c r="IX45" s="3">
        <v>0.29283175541785927</v>
      </c>
      <c r="IY45" s="3">
        <v>6.2078464899781514</v>
      </c>
      <c r="IZ45" s="3" t="s">
        <v>5</v>
      </c>
      <c r="JA45" s="3">
        <v>2.5885810465253085</v>
      </c>
      <c r="JB45" s="3">
        <v>0.57199545325708678</v>
      </c>
      <c r="JC45" s="3">
        <v>6.7702707270084828</v>
      </c>
      <c r="JD45" s="3">
        <v>11.515530786729697</v>
      </c>
      <c r="JE45" s="3">
        <v>0</v>
      </c>
      <c r="JF45" s="3" t="s">
        <v>5</v>
      </c>
      <c r="JG45" s="3">
        <v>1.5475309403396242</v>
      </c>
      <c r="JH45" s="3">
        <v>5.8319815129048722</v>
      </c>
      <c r="JI45" s="3">
        <v>0</v>
      </c>
      <c r="JJ45" s="3">
        <v>3.4665862801209473</v>
      </c>
      <c r="JK45" s="3" t="s">
        <v>5</v>
      </c>
      <c r="JL45" s="3">
        <v>5.6337038484679471</v>
      </c>
      <c r="JM45" s="3">
        <v>2.3894159467030769</v>
      </c>
      <c r="JN45" s="3">
        <v>0.43451473783196598</v>
      </c>
      <c r="JO45" s="3">
        <v>4.8782270807676946</v>
      </c>
      <c r="JP45" s="3" t="s">
        <v>5</v>
      </c>
      <c r="JQ45" s="3" t="s">
        <v>5</v>
      </c>
      <c r="JR45" s="3">
        <v>0</v>
      </c>
      <c r="JS45" s="3" t="s">
        <v>5</v>
      </c>
      <c r="JT45" s="3">
        <v>0</v>
      </c>
      <c r="JU45" s="3">
        <v>8.6420787485085508</v>
      </c>
      <c r="JV45" s="3">
        <v>0</v>
      </c>
      <c r="JW45" s="3">
        <v>0</v>
      </c>
      <c r="JX45" s="3">
        <v>1.0156725310861159</v>
      </c>
      <c r="JY45" s="3" t="s">
        <v>5</v>
      </c>
      <c r="JZ45" s="3" t="s">
        <v>5</v>
      </c>
      <c r="KA45" s="3" t="s">
        <v>5</v>
      </c>
      <c r="KB45" s="3">
        <v>1.0984464533211975</v>
      </c>
      <c r="KC45" s="3" t="s">
        <v>5</v>
      </c>
      <c r="KD45" s="3" t="s">
        <v>5</v>
      </c>
      <c r="KE45" s="3">
        <v>0</v>
      </c>
      <c r="KF45" s="3">
        <v>0</v>
      </c>
      <c r="KG45" s="3">
        <v>1.2691037289276665</v>
      </c>
      <c r="KH45" s="3">
        <v>9.7577227538047389</v>
      </c>
      <c r="KI45" s="3" t="s">
        <v>5</v>
      </c>
      <c r="KJ45" s="3" t="s">
        <v>5</v>
      </c>
      <c r="KK45" s="3" t="s">
        <v>5</v>
      </c>
      <c r="KL45" s="3" t="s">
        <v>5</v>
      </c>
      <c r="KM45" s="3" t="s">
        <v>5</v>
      </c>
      <c r="KN45" s="3">
        <v>15.042465421014317</v>
      </c>
      <c r="KO45" s="3" t="s">
        <v>5</v>
      </c>
      <c r="KP45" s="3" t="s">
        <v>5</v>
      </c>
      <c r="KQ45" s="3" t="s">
        <v>5</v>
      </c>
      <c r="KR45" s="3" t="s">
        <v>5</v>
      </c>
      <c r="KS45" s="3" t="s">
        <v>5</v>
      </c>
      <c r="KT45" s="3" t="s">
        <v>5</v>
      </c>
      <c r="KU45" s="3">
        <v>60.370173488619336</v>
      </c>
      <c r="KV45" s="3" t="s">
        <v>5</v>
      </c>
      <c r="KW45" s="3">
        <v>6.2622921509029155</v>
      </c>
      <c r="KX45" s="3">
        <v>0</v>
      </c>
      <c r="KY45" s="3">
        <v>11.695817793821425</v>
      </c>
      <c r="KZ45" s="3" t="s">
        <v>5</v>
      </c>
      <c r="LA45" s="3" t="s">
        <v>5</v>
      </c>
      <c r="LB45" s="3">
        <v>0</v>
      </c>
      <c r="LC45" s="3">
        <v>1.1180372942655794</v>
      </c>
      <c r="LD45" s="3" t="s">
        <v>5</v>
      </c>
      <c r="LE45" s="3">
        <v>0</v>
      </c>
      <c r="LF45" s="3">
        <v>4.4014443698825776</v>
      </c>
      <c r="LG45" s="3" t="s">
        <v>5</v>
      </c>
      <c r="LH45" s="3">
        <v>13.937783780421706</v>
      </c>
      <c r="LI45" s="3">
        <v>6.5081222621273476</v>
      </c>
      <c r="LJ45" s="3">
        <v>19.523887091894913</v>
      </c>
      <c r="LK45" s="3">
        <v>6.5493830459390541</v>
      </c>
      <c r="LL45" s="3">
        <v>1.0649125738678658</v>
      </c>
      <c r="LM45" s="3" t="s">
        <v>5</v>
      </c>
      <c r="LN45" s="3">
        <v>2.2289378639345472</v>
      </c>
      <c r="LO45" s="3">
        <v>7.5595857347017376E-3</v>
      </c>
      <c r="LP45" s="3">
        <v>0</v>
      </c>
      <c r="LQ45" s="3">
        <v>12.883555189706152</v>
      </c>
      <c r="LR45" s="3" t="s">
        <v>5</v>
      </c>
      <c r="LS45" s="3" t="s">
        <v>5</v>
      </c>
      <c r="LT45" s="3" t="s">
        <v>5</v>
      </c>
      <c r="LU45" s="3">
        <v>8.3679935558804051</v>
      </c>
      <c r="LV45" s="3" t="s">
        <v>5</v>
      </c>
      <c r="LW45" s="3">
        <v>2.4818222474586324</v>
      </c>
      <c r="LX45" s="3" t="s">
        <v>5</v>
      </c>
      <c r="LY45" s="3" t="s">
        <v>5</v>
      </c>
      <c r="LZ45" s="3" t="s">
        <v>5</v>
      </c>
      <c r="MA45" s="3">
        <v>0.68218690748450905</v>
      </c>
      <c r="MB45" s="3">
        <v>19.24221284607238</v>
      </c>
      <c r="MC45" s="3" t="s">
        <v>5</v>
      </c>
      <c r="MD45" s="3" t="s">
        <v>5</v>
      </c>
      <c r="ME45" s="3">
        <v>0</v>
      </c>
      <c r="MF45" s="3">
        <v>5.3348340784585355</v>
      </c>
      <c r="MG45" s="3" t="s">
        <v>5</v>
      </c>
      <c r="MH45" s="3">
        <v>3.5542435973398305</v>
      </c>
      <c r="MI45" s="3" t="s">
        <v>5</v>
      </c>
      <c r="MJ45" s="3" t="s">
        <v>5</v>
      </c>
      <c r="MK45" s="3" t="s">
        <v>5</v>
      </c>
      <c r="ML45" s="3" t="s">
        <v>5</v>
      </c>
      <c r="MM45" s="3">
        <v>10.185751931291758</v>
      </c>
      <c r="MN45" s="3">
        <v>4.1741295577466282</v>
      </c>
      <c r="MO45" s="3">
        <v>0.71933012086262738</v>
      </c>
      <c r="MP45" s="3" t="s">
        <v>5</v>
      </c>
      <c r="MQ45" s="3" t="s">
        <v>5</v>
      </c>
      <c r="MR45" s="3">
        <v>2.8623905731937124E-2</v>
      </c>
      <c r="MS45" s="3">
        <v>6.5223876625204662</v>
      </c>
      <c r="MT45" s="3">
        <v>1.9996769830214201</v>
      </c>
      <c r="MU45" s="3">
        <v>1.1085862500519885</v>
      </c>
      <c r="MV45" s="3">
        <v>0.41784925890886154</v>
      </c>
      <c r="MW45" s="3" t="s">
        <v>5</v>
      </c>
      <c r="MX45" s="3">
        <v>0</v>
      </c>
      <c r="MY45" s="3" t="s">
        <v>5</v>
      </c>
      <c r="MZ45" s="3" t="s">
        <v>5</v>
      </c>
      <c r="NA45" s="3">
        <v>0.13803416345545524</v>
      </c>
      <c r="NB45" s="3">
        <v>3.3561993527905627</v>
      </c>
      <c r="NC45" s="3">
        <v>4.185541537194414</v>
      </c>
      <c r="ND45" s="3" t="s">
        <v>5</v>
      </c>
      <c r="NE45" s="3">
        <v>0.39583255536054368</v>
      </c>
      <c r="NF45" s="3">
        <v>0</v>
      </c>
      <c r="NG45" s="3" t="s">
        <v>5</v>
      </c>
      <c r="NH45" s="3">
        <v>0.51037767948281731</v>
      </c>
      <c r="NI45" s="3">
        <v>10.623774852982358</v>
      </c>
      <c r="NJ45" s="3">
        <v>5.2458876672632746</v>
      </c>
      <c r="NK45" s="3" t="s">
        <v>5</v>
      </c>
      <c r="NL45" s="3" t="s">
        <v>5</v>
      </c>
      <c r="NM45" s="3" t="s">
        <v>5</v>
      </c>
      <c r="NN45" s="3">
        <v>3.3758622794701174</v>
      </c>
      <c r="NO45" s="3" t="s">
        <v>5</v>
      </c>
      <c r="NP45" s="3">
        <v>1.7204457849989518</v>
      </c>
      <c r="NQ45" s="3">
        <v>6.9999503549620217</v>
      </c>
      <c r="NR45" s="3">
        <v>4.0874688192367881</v>
      </c>
      <c r="NS45" s="3">
        <v>3.033419023136247</v>
      </c>
      <c r="NT45" s="3">
        <v>2.988825322140833</v>
      </c>
      <c r="NU45" s="3">
        <v>2.118003025718608</v>
      </c>
      <c r="NV45" s="3" t="s">
        <v>5</v>
      </c>
      <c r="NW45" s="3">
        <v>5.0551005965018707E-2</v>
      </c>
      <c r="NX45" s="3" t="s">
        <v>5</v>
      </c>
      <c r="NY45" s="3" t="s">
        <v>5</v>
      </c>
      <c r="NZ45" s="3">
        <v>7.9139314369073661</v>
      </c>
      <c r="OA45" s="3" t="s">
        <v>5</v>
      </c>
      <c r="OB45" s="3">
        <v>21.770220880343238</v>
      </c>
      <c r="OC45" s="3">
        <v>6.5600496855834178</v>
      </c>
      <c r="OD45" s="3" t="s">
        <v>5</v>
      </c>
      <c r="OE45" s="3" t="s">
        <v>5</v>
      </c>
      <c r="OF45" s="3" t="s">
        <v>5</v>
      </c>
      <c r="OG45" s="3">
        <v>4.8352429134387389</v>
      </c>
      <c r="OH45" s="3" t="s">
        <v>5</v>
      </c>
      <c r="OI45" s="3">
        <v>5.9332173156406354</v>
      </c>
      <c r="OJ45" s="3">
        <v>0</v>
      </c>
      <c r="OK45" s="3" t="s">
        <v>5</v>
      </c>
      <c r="OL45" s="3">
        <v>6.1723193595955346</v>
      </c>
      <c r="OM45" s="3" t="s">
        <v>5</v>
      </c>
      <c r="ON45" s="3" t="s">
        <v>5</v>
      </c>
      <c r="OO45" s="3">
        <v>1.8458884416331225</v>
      </c>
      <c r="OP45" s="3" t="s">
        <v>5</v>
      </c>
      <c r="OQ45" s="3">
        <v>4.092316436573582</v>
      </c>
      <c r="OR45" s="3">
        <v>0.97651095275798372</v>
      </c>
      <c r="OS45" s="3" t="s">
        <v>5</v>
      </c>
      <c r="OT45" s="3">
        <v>3.797430932284815</v>
      </c>
      <c r="OU45" s="3">
        <v>0.66564326165198207</v>
      </c>
      <c r="OV45" s="3" t="s">
        <v>5</v>
      </c>
      <c r="OW45" s="3" t="s">
        <v>5</v>
      </c>
      <c r="OX45" s="3" t="s">
        <v>5</v>
      </c>
      <c r="OY45" s="3">
        <v>5.4572082805435125</v>
      </c>
      <c r="OZ45" s="3">
        <v>2.6396017442982287</v>
      </c>
      <c r="PA45" s="3">
        <v>0.6503752692745709</v>
      </c>
      <c r="PB45" s="3">
        <v>0</v>
      </c>
      <c r="PC45" s="3" t="s">
        <v>5</v>
      </c>
      <c r="PD45" s="3" t="s">
        <v>5</v>
      </c>
      <c r="PE45" s="3" t="s">
        <v>5</v>
      </c>
      <c r="PF45" s="3">
        <v>0</v>
      </c>
      <c r="PG45" s="3" t="s">
        <v>5</v>
      </c>
      <c r="PH45" s="3">
        <v>8.5973048532864009</v>
      </c>
      <c r="PI45" s="3">
        <v>4.9758224754268428</v>
      </c>
      <c r="PJ45" s="3" t="s">
        <v>5</v>
      </c>
      <c r="PK45" s="3">
        <v>3.3888393851637333</v>
      </c>
      <c r="PL45" s="3" t="s">
        <v>5</v>
      </c>
      <c r="PM45" s="3" t="s">
        <v>5</v>
      </c>
      <c r="PN45" s="3" t="s">
        <v>5</v>
      </c>
      <c r="PO45" s="3">
        <v>17.295429037853278</v>
      </c>
      <c r="PP45" s="3">
        <v>1.3758751610993067</v>
      </c>
      <c r="PQ45" s="3" t="s">
        <v>5</v>
      </c>
      <c r="PR45" s="3">
        <v>5.8055463753746963</v>
      </c>
      <c r="PS45" s="3" t="s">
        <v>5</v>
      </c>
      <c r="PT45" s="3">
        <v>3.3271044410055768</v>
      </c>
      <c r="PU45" s="3">
        <v>8.8285040597303652</v>
      </c>
      <c r="PV45" s="3">
        <v>0</v>
      </c>
      <c r="PW45" s="3">
        <v>3.6889236063940589</v>
      </c>
      <c r="PX45" s="3">
        <v>5.4628424717757538</v>
      </c>
      <c r="PY45" s="3">
        <v>26.795537003081964</v>
      </c>
      <c r="PZ45" s="3">
        <v>9.8132247089591965E-2</v>
      </c>
      <c r="QA45" s="3">
        <v>0</v>
      </c>
      <c r="QB45" s="3">
        <v>1.6563927112691976</v>
      </c>
      <c r="QC45" s="3">
        <v>0</v>
      </c>
      <c r="QD45" s="3" t="s">
        <v>5</v>
      </c>
      <c r="QE45" s="3" t="s">
        <v>5</v>
      </c>
      <c r="QF45" s="3" t="s">
        <v>5</v>
      </c>
      <c r="QG45" s="3" t="s">
        <v>5</v>
      </c>
      <c r="QH45" s="3">
        <v>10.295894530688317</v>
      </c>
      <c r="QI45" s="3" t="s">
        <v>5</v>
      </c>
      <c r="QJ45" s="3" t="s">
        <v>5</v>
      </c>
      <c r="QK45" s="3" t="s">
        <v>5</v>
      </c>
      <c r="QL45" s="3" t="s">
        <v>5</v>
      </c>
      <c r="QM45" s="3" t="s">
        <v>5</v>
      </c>
      <c r="QN45" s="3">
        <v>11.969670195505149</v>
      </c>
      <c r="QO45" s="3" t="s">
        <v>5</v>
      </c>
      <c r="QP45" s="3">
        <v>4.6881502727630613</v>
      </c>
      <c r="QQ45" s="3">
        <v>0</v>
      </c>
      <c r="QR45" s="3">
        <v>0</v>
      </c>
      <c r="QS45" s="3" t="s">
        <v>5</v>
      </c>
      <c r="QT45" s="3">
        <v>1.9473200057007372</v>
      </c>
      <c r="QU45" s="3">
        <v>5.2169751116783667</v>
      </c>
      <c r="QV45" s="3" t="s">
        <v>5</v>
      </c>
      <c r="QW45" s="3">
        <v>0.39446175693266539</v>
      </c>
      <c r="QX45" s="3" t="s">
        <v>5</v>
      </c>
      <c r="QY45" s="3" t="s">
        <v>5</v>
      </c>
      <c r="QZ45" s="3">
        <v>0</v>
      </c>
      <c r="RA45" s="3">
        <v>11.085428378468357</v>
      </c>
      <c r="RB45" s="3">
        <v>0.39826976842327377</v>
      </c>
      <c r="RC45" s="3">
        <v>1.5214086238314484</v>
      </c>
      <c r="RD45" s="3">
        <v>0</v>
      </c>
      <c r="RE45" s="3" t="s">
        <v>5</v>
      </c>
      <c r="RF45" s="3">
        <v>0</v>
      </c>
      <c r="RG45" s="3">
        <v>0</v>
      </c>
      <c r="RH45" s="3">
        <v>19.085590858924199</v>
      </c>
      <c r="RI45" s="3">
        <v>0</v>
      </c>
      <c r="RJ45" s="3">
        <v>1.9954208324826097</v>
      </c>
      <c r="RK45" s="3">
        <v>4.3070276832735077</v>
      </c>
      <c r="RL45" s="3">
        <v>0</v>
      </c>
      <c r="RM45" s="3">
        <v>0</v>
      </c>
      <c r="RN45" s="3">
        <v>9.4552864726364714</v>
      </c>
      <c r="RO45" s="3">
        <v>0.23031485822473116</v>
      </c>
      <c r="RP45" s="3" t="s">
        <v>5</v>
      </c>
      <c r="RQ45" s="3">
        <v>8.8245468477176505</v>
      </c>
      <c r="RR45" s="3" t="s">
        <v>5</v>
      </c>
      <c r="RS45" s="3">
        <v>5.2895963202808201</v>
      </c>
      <c r="RT45" s="3" t="s">
        <v>5</v>
      </c>
      <c r="RU45" s="3" t="s">
        <v>5</v>
      </c>
      <c r="RV45" s="3" t="s">
        <v>5</v>
      </c>
      <c r="RW45" s="3" t="s">
        <v>5</v>
      </c>
      <c r="RX45" s="3" t="s">
        <v>5</v>
      </c>
      <c r="RY45" s="3" t="s">
        <v>5</v>
      </c>
      <c r="RZ45" s="3">
        <v>2.0210442839608036</v>
      </c>
      <c r="SA45" s="3" t="s">
        <v>5</v>
      </c>
      <c r="SB45" s="3" t="s">
        <v>5</v>
      </c>
      <c r="SC45" s="3" t="s">
        <v>5</v>
      </c>
      <c r="SD45" s="3" t="s">
        <v>5</v>
      </c>
      <c r="SE45" s="3" t="s">
        <v>5</v>
      </c>
      <c r="SF45" s="3" t="s">
        <v>5</v>
      </c>
      <c r="SG45" s="3">
        <v>2.5008104478303154E-2</v>
      </c>
      <c r="SH45" s="3" t="s">
        <v>5</v>
      </c>
      <c r="SI45" s="3">
        <v>0</v>
      </c>
      <c r="SJ45" s="3">
        <v>0</v>
      </c>
      <c r="SK45" s="3">
        <v>17.456131952042544</v>
      </c>
      <c r="SL45" s="3">
        <v>17.109252657181887</v>
      </c>
      <c r="SM45" s="3">
        <v>1.7456682292474885</v>
      </c>
      <c r="SN45" s="3">
        <v>3.8992305392519397</v>
      </c>
      <c r="SO45" s="3">
        <v>0</v>
      </c>
      <c r="SP45" s="3">
        <v>1.4569650766666447</v>
      </c>
      <c r="SQ45" s="3">
        <v>2.4598149050170481</v>
      </c>
      <c r="SR45" s="3">
        <v>0.66046511627906979</v>
      </c>
      <c r="SS45" s="3">
        <v>0</v>
      </c>
      <c r="ST45" s="3">
        <v>12.074308481857384</v>
      </c>
      <c r="SU45" s="3">
        <v>0.3864151578533972</v>
      </c>
      <c r="SV45" s="3">
        <v>4.4869894173977833</v>
      </c>
      <c r="SW45" s="3">
        <v>0</v>
      </c>
      <c r="SX45" s="3">
        <v>1.4606374980494887</v>
      </c>
      <c r="SY45" s="3">
        <v>12.001639848314031</v>
      </c>
      <c r="SZ45" s="3">
        <v>0</v>
      </c>
      <c r="TA45" s="3" t="s">
        <v>5</v>
      </c>
      <c r="TB45" s="3" t="s">
        <v>5</v>
      </c>
      <c r="TC45" s="3" t="s">
        <v>5</v>
      </c>
      <c r="TD45" s="3" t="s">
        <v>5</v>
      </c>
      <c r="TE45" s="3">
        <v>0.4344951355435912</v>
      </c>
      <c r="TF45" s="3">
        <v>0</v>
      </c>
      <c r="TG45" s="3">
        <v>19.58246005176391</v>
      </c>
      <c r="TH45" s="3">
        <v>7.3267728956888449</v>
      </c>
      <c r="TI45" s="3">
        <v>0</v>
      </c>
      <c r="TJ45" s="3" t="s">
        <v>5</v>
      </c>
      <c r="TK45" s="3">
        <v>0.14695940981101019</v>
      </c>
      <c r="TL45" s="3">
        <v>0</v>
      </c>
      <c r="TM45" s="3">
        <v>0</v>
      </c>
      <c r="TN45" s="3">
        <v>1.2928282956374837</v>
      </c>
      <c r="TO45" s="3" t="s">
        <v>5</v>
      </c>
      <c r="TP45" s="3" t="s">
        <v>5</v>
      </c>
      <c r="TQ45" s="3">
        <v>0.89828309573846599</v>
      </c>
      <c r="TR45" s="3" t="s">
        <v>5</v>
      </c>
      <c r="TS45" s="3">
        <v>3.2141439346679519</v>
      </c>
      <c r="TT45" s="3">
        <v>2.5307201304726825E-2</v>
      </c>
      <c r="TU45" s="3">
        <v>0</v>
      </c>
      <c r="TV45" s="3">
        <v>0</v>
      </c>
      <c r="TW45" s="3">
        <v>0</v>
      </c>
      <c r="TX45" s="3" t="s">
        <v>5</v>
      </c>
      <c r="TY45" s="3" t="s">
        <v>5</v>
      </c>
      <c r="TZ45" s="3">
        <v>8.1152117564202175</v>
      </c>
      <c r="UA45" s="3">
        <v>10.899540380827315</v>
      </c>
      <c r="UB45" s="3">
        <v>2.5968196973582969</v>
      </c>
      <c r="UC45" s="3">
        <v>1.9683426160593689</v>
      </c>
      <c r="UD45" s="3">
        <v>11.875874941670556</v>
      </c>
      <c r="UE45" s="3" t="s">
        <v>5</v>
      </c>
      <c r="UF45" s="3">
        <v>6.0832397893100767</v>
      </c>
      <c r="UG45" s="3" t="s">
        <v>5</v>
      </c>
      <c r="UH45" s="3">
        <v>1.7394522575869726</v>
      </c>
      <c r="UI45" s="3" t="s">
        <v>5</v>
      </c>
      <c r="UJ45" s="3">
        <v>0.28186565392831714</v>
      </c>
      <c r="UK45" s="3" t="s">
        <v>5</v>
      </c>
      <c r="UL45" s="3">
        <v>0.61821147984372993</v>
      </c>
      <c r="UM45" s="3">
        <v>36.320389645049374</v>
      </c>
      <c r="UN45" s="3">
        <v>1.6653612662990729</v>
      </c>
      <c r="UO45" s="3">
        <v>0.51479593651697098</v>
      </c>
      <c r="UP45" s="3" t="s">
        <v>5</v>
      </c>
      <c r="UQ45" s="3">
        <v>0.22642580390414849</v>
      </c>
      <c r="UR45" s="3">
        <v>1.756675123837139</v>
      </c>
      <c r="US45" s="3">
        <v>3.4416826003824093</v>
      </c>
      <c r="UT45" s="3" t="s">
        <v>5</v>
      </c>
      <c r="UU45" s="3">
        <v>4.6649908150439918</v>
      </c>
      <c r="UV45" s="3">
        <v>4.7674945718342663</v>
      </c>
      <c r="UW45" s="3">
        <v>0</v>
      </c>
      <c r="UX45" s="3">
        <v>19.298449448645908</v>
      </c>
      <c r="UY45" s="3">
        <v>4.3785180776635482</v>
      </c>
      <c r="UZ45" s="3">
        <v>5.1851064814159402</v>
      </c>
      <c r="VA45" s="3" t="s">
        <v>5</v>
      </c>
      <c r="VB45" s="3">
        <v>0.49914722496049074</v>
      </c>
      <c r="VC45" s="3">
        <v>1.0711162926260567</v>
      </c>
      <c r="VD45" s="3">
        <v>0.45802301533933037</v>
      </c>
      <c r="VE45" s="3">
        <v>1.5974440894568689E-2</v>
      </c>
      <c r="VF45" s="3">
        <v>2.6437346150023093</v>
      </c>
      <c r="VG45" s="3">
        <v>1.3499617109725413</v>
      </c>
      <c r="VH45" s="3" t="s">
        <v>5</v>
      </c>
      <c r="VI45" s="3">
        <v>0.48673550216095279</v>
      </c>
      <c r="VJ45" s="3" t="s">
        <v>5</v>
      </c>
      <c r="VK45" s="3">
        <v>0</v>
      </c>
      <c r="VL45" s="3">
        <v>4.0140023337222868</v>
      </c>
      <c r="VM45" s="3">
        <v>3.5204765450483988</v>
      </c>
      <c r="VN45" s="3">
        <v>0</v>
      </c>
      <c r="VO45" s="3">
        <v>4.5602667756063733</v>
      </c>
      <c r="VP45" s="3">
        <v>14.434652381775242</v>
      </c>
      <c r="VQ45" s="3">
        <v>14.121225555391359</v>
      </c>
      <c r="VR45" s="3" t="s">
        <v>5</v>
      </c>
      <c r="VS45" s="3">
        <v>3.7309645777653921</v>
      </c>
      <c r="VT45" s="3" t="s">
        <v>5</v>
      </c>
      <c r="VU45" s="3">
        <v>2.1200872526883781</v>
      </c>
      <c r="VV45" s="3" t="s">
        <v>5</v>
      </c>
      <c r="VW45" s="3">
        <v>5.5917318836250676</v>
      </c>
      <c r="VX45" s="3">
        <v>12.338007576261049</v>
      </c>
      <c r="VY45" s="3" t="s">
        <v>5</v>
      </c>
      <c r="VZ45" s="3" t="s">
        <v>5</v>
      </c>
      <c r="WA45" s="3">
        <v>4.6653144016227177</v>
      </c>
      <c r="WB45" s="3" t="s">
        <v>5</v>
      </c>
      <c r="WC45" s="3">
        <v>1.7520900070317993</v>
      </c>
      <c r="WD45" s="3">
        <v>9.3246424044903122</v>
      </c>
      <c r="WE45" s="3">
        <v>4.6639648767308337</v>
      </c>
      <c r="WF45" s="3" t="s">
        <v>5</v>
      </c>
      <c r="WG45" s="3">
        <v>1.7217843145889293</v>
      </c>
      <c r="WH45" s="3">
        <v>0.4123134980257871</v>
      </c>
      <c r="WI45" s="3" t="s">
        <v>5</v>
      </c>
      <c r="WJ45" s="3" t="s">
        <v>5</v>
      </c>
      <c r="WK45" s="3">
        <v>0</v>
      </c>
      <c r="WL45" s="3">
        <v>0.35136608711455747</v>
      </c>
      <c r="WM45" s="3">
        <v>3.4902331321467828</v>
      </c>
      <c r="WN45" s="3">
        <v>1.6492706370546018</v>
      </c>
      <c r="WO45" s="3">
        <v>3.5898667306999643</v>
      </c>
      <c r="WP45" s="3">
        <v>6.7363263673632643</v>
      </c>
      <c r="WQ45" s="3" t="s">
        <v>5</v>
      </c>
      <c r="WR45" s="3">
        <v>3.790667658522008</v>
      </c>
      <c r="WS45" s="3">
        <v>1.389932381667919</v>
      </c>
      <c r="WT45" s="3">
        <v>103.57095091614283</v>
      </c>
      <c r="WU45" s="3" t="s">
        <v>5</v>
      </c>
      <c r="WV45" s="3">
        <v>8.7598538300659605</v>
      </c>
      <c r="WW45" s="3" t="s">
        <v>5</v>
      </c>
      <c r="WX45" s="3">
        <v>11.384529926399111</v>
      </c>
      <c r="WY45" s="3">
        <v>0.50048292211783296</v>
      </c>
      <c r="WZ45" s="3">
        <v>0.52869116698903929</v>
      </c>
      <c r="XA45" s="3">
        <v>0</v>
      </c>
      <c r="XB45" s="3" t="s">
        <v>5</v>
      </c>
      <c r="XC45" s="3">
        <v>8.0146747565965839</v>
      </c>
      <c r="XD45" s="3" t="s">
        <v>5</v>
      </c>
      <c r="XE45" s="3">
        <v>9.0121872995509946</v>
      </c>
      <c r="XF45" s="3">
        <v>1.3711898780155583</v>
      </c>
      <c r="XG45" s="3" t="s">
        <v>5</v>
      </c>
      <c r="XH45" s="3" t="s">
        <v>5</v>
      </c>
      <c r="XI45" s="3">
        <v>9.7924064463261402</v>
      </c>
      <c r="XJ45" s="3">
        <v>0.38832984399270615</v>
      </c>
      <c r="XK45" s="3">
        <v>0.26869028508640153</v>
      </c>
      <c r="XL45" s="3">
        <v>0</v>
      </c>
      <c r="XM45" s="3">
        <v>7.4492888785264624</v>
      </c>
      <c r="XN45" s="3" t="s">
        <v>5</v>
      </c>
      <c r="XO45" s="3" t="s">
        <v>5</v>
      </c>
      <c r="XP45" s="3">
        <v>5.0473587994369176</v>
      </c>
      <c r="XQ45" s="3">
        <v>1.8131742024328668</v>
      </c>
      <c r="XR45" s="3">
        <v>3.9355866218368432</v>
      </c>
      <c r="XS45" s="3">
        <v>0.30323200946675538</v>
      </c>
      <c r="XT45" s="3" t="s">
        <v>5</v>
      </c>
      <c r="XU45" s="3">
        <v>1.0948420773246041</v>
      </c>
      <c r="XV45" s="3">
        <v>6.1357872146712626</v>
      </c>
      <c r="XW45" s="3">
        <v>0</v>
      </c>
      <c r="XX45" s="3">
        <v>1.7812865729077816</v>
      </c>
      <c r="XY45" s="3" t="s">
        <v>5</v>
      </c>
      <c r="XZ45" s="3">
        <v>17.68634466308885</v>
      </c>
      <c r="YA45" s="3">
        <v>15.15746220600411</v>
      </c>
      <c r="YB45" s="3">
        <v>0.59298016132548503</v>
      </c>
      <c r="YC45" s="3">
        <v>3.6682201319799317</v>
      </c>
      <c r="YD45" s="3" t="s">
        <v>5</v>
      </c>
      <c r="YE45" s="3">
        <v>6.849055889809665</v>
      </c>
      <c r="YF45" s="3" t="s">
        <v>5</v>
      </c>
      <c r="YG45" s="3">
        <v>3.4345147016252429</v>
      </c>
      <c r="YH45" s="3">
        <v>0.6834686031610423</v>
      </c>
      <c r="YI45" s="3">
        <v>10.049425747100166</v>
      </c>
      <c r="YJ45" s="3">
        <v>0</v>
      </c>
      <c r="YK45" s="3">
        <v>2.7315046358635016</v>
      </c>
      <c r="YL45" s="3" t="s">
        <v>5</v>
      </c>
      <c r="YM45" s="3">
        <v>6.5638810879756537</v>
      </c>
      <c r="YN45" s="3">
        <v>2.6653279852019645</v>
      </c>
      <c r="YO45" s="3" t="s">
        <v>5</v>
      </c>
      <c r="YP45" s="3" t="s">
        <v>5</v>
      </c>
      <c r="YQ45" s="3" t="s">
        <v>5</v>
      </c>
      <c r="YR45" s="3" t="s">
        <v>5</v>
      </c>
      <c r="YS45" s="3">
        <v>7.9014568910800485</v>
      </c>
      <c r="YT45" s="3">
        <v>0</v>
      </c>
      <c r="YU45" s="3" t="s">
        <v>5</v>
      </c>
      <c r="YV45" s="3">
        <v>0</v>
      </c>
      <c r="YW45" s="3" t="s">
        <v>5</v>
      </c>
      <c r="YX45" s="3" t="s">
        <v>5</v>
      </c>
      <c r="YY45" s="3" t="s">
        <v>5</v>
      </c>
      <c r="YZ45" s="3">
        <v>0.5888713227850555</v>
      </c>
      <c r="ZA45" s="3" t="s">
        <v>5</v>
      </c>
      <c r="ZB45" s="3">
        <v>11.874654232197898</v>
      </c>
      <c r="ZC45" s="3">
        <v>4.1201701566053526</v>
      </c>
      <c r="ZD45" s="3">
        <v>9.5470702644698306</v>
      </c>
      <c r="ZE45" s="3">
        <v>2.0258266502017563</v>
      </c>
      <c r="ZF45" s="3" t="s">
        <v>5</v>
      </c>
      <c r="ZG45" s="3">
        <v>0</v>
      </c>
      <c r="ZH45" s="3">
        <v>12.320505456634118</v>
      </c>
      <c r="ZI45" s="3">
        <v>7.0412962509855097</v>
      </c>
      <c r="ZJ45" s="3" t="s">
        <v>5</v>
      </c>
      <c r="ZK45" s="3">
        <v>4.7777855788808541</v>
      </c>
      <c r="ZL45" s="3">
        <v>1.5394166687783495</v>
      </c>
      <c r="ZM45" s="3" t="s">
        <v>5</v>
      </c>
      <c r="ZN45" s="3" t="s">
        <v>5</v>
      </c>
      <c r="ZO45" s="3" t="s">
        <v>5</v>
      </c>
      <c r="ZP45" s="3">
        <v>4.7904729805639823</v>
      </c>
      <c r="ZQ45" s="3" t="s">
        <v>5</v>
      </c>
      <c r="ZR45" s="3">
        <v>5.1029745557048241</v>
      </c>
      <c r="ZS45" s="3">
        <v>0</v>
      </c>
      <c r="ZT45" s="3">
        <v>11.543287327478042</v>
      </c>
      <c r="ZU45" s="3">
        <v>1.5370300168866526</v>
      </c>
      <c r="ZV45" s="3">
        <v>4.9202448074791576</v>
      </c>
      <c r="ZW45" s="3">
        <v>4.2682926829268295</v>
      </c>
      <c r="ZX45" s="3" t="s">
        <v>5</v>
      </c>
      <c r="ZY45" s="3">
        <v>2.1370384737454597</v>
      </c>
      <c r="ZZ45" s="3">
        <v>0</v>
      </c>
      <c r="AAA45" s="3">
        <v>0.44909869823464887</v>
      </c>
      <c r="AAB45" s="3">
        <v>2.2672888250777699</v>
      </c>
      <c r="AAC45" s="3">
        <v>2.6864736443620605</v>
      </c>
      <c r="AAD45" s="3" t="s">
        <v>5</v>
      </c>
      <c r="AAE45" s="3">
        <v>0</v>
      </c>
      <c r="AAF45" s="3">
        <v>0.42188126045864854</v>
      </c>
      <c r="AAG45" s="3" t="s">
        <v>5</v>
      </c>
      <c r="AAH45" s="3">
        <v>5.5687567070366395</v>
      </c>
      <c r="AAI45" s="3">
        <v>0.40551500405515001</v>
      </c>
      <c r="AAJ45" s="3" t="s">
        <v>5</v>
      </c>
      <c r="AAK45" s="3" t="s">
        <v>5</v>
      </c>
      <c r="AAL45" s="3">
        <v>7.124681933842239E-2</v>
      </c>
      <c r="AAM45" s="3">
        <v>5.5730521703409561</v>
      </c>
      <c r="AAN45" s="3">
        <v>1.3486271727229582</v>
      </c>
      <c r="AAO45" s="3">
        <v>40.593072965727124</v>
      </c>
      <c r="AAP45" s="3">
        <v>1.696171929356038</v>
      </c>
      <c r="AAQ45" s="3">
        <v>16.361619523017193</v>
      </c>
      <c r="AAR45" s="3" t="s">
        <v>5</v>
      </c>
      <c r="AAS45" s="3">
        <v>0.90323852065952825</v>
      </c>
      <c r="AAT45" s="3" t="s">
        <v>5</v>
      </c>
      <c r="AAU45" s="3" t="s">
        <v>5</v>
      </c>
      <c r="AAV45" s="3">
        <v>18.629157885091175</v>
      </c>
      <c r="AAW45" s="3">
        <v>20.974002527532047</v>
      </c>
      <c r="AAX45" s="3">
        <v>2.2918647250107385</v>
      </c>
      <c r="AAY45" s="3">
        <v>3.1784569121016224</v>
      </c>
      <c r="AAZ45" s="3">
        <v>1.8581240638536172</v>
      </c>
      <c r="ABA45" s="3">
        <v>5.1492572730292823</v>
      </c>
      <c r="ABB45" s="3">
        <v>1.7394546824081498</v>
      </c>
      <c r="ABC45" s="3">
        <v>14.955634795588358</v>
      </c>
      <c r="ABD45" s="3">
        <v>3.5654788120176932</v>
      </c>
      <c r="ABE45" s="3">
        <v>0.7734296127718554</v>
      </c>
      <c r="ABF45" s="3" t="s">
        <v>5</v>
      </c>
      <c r="ABG45" s="3">
        <v>13.687785539897025</v>
      </c>
      <c r="ABH45" s="3">
        <v>12.873563218390805</v>
      </c>
      <c r="ABI45" s="3" t="s">
        <v>5</v>
      </c>
      <c r="ABJ45" s="3" t="s">
        <v>5</v>
      </c>
      <c r="ABK45" s="3">
        <v>0</v>
      </c>
      <c r="ABL45" s="3">
        <v>3.5481999081215694</v>
      </c>
      <c r="ABM45" s="3" t="s">
        <v>5</v>
      </c>
      <c r="ABN45" s="3" t="s">
        <v>5</v>
      </c>
      <c r="ABO45" s="3">
        <v>12.973509303684775</v>
      </c>
      <c r="ABP45" s="3">
        <v>2.7762385803390019</v>
      </c>
      <c r="ABQ45" s="3" t="s">
        <v>5</v>
      </c>
      <c r="ABR45" s="3">
        <v>0.16880251447444972</v>
      </c>
      <c r="ABS45" s="3" t="s">
        <v>5</v>
      </c>
      <c r="ABT45" s="3" t="s">
        <v>5</v>
      </c>
      <c r="ABU45" s="3" t="s">
        <v>5</v>
      </c>
      <c r="ABV45" s="3" t="s">
        <v>5</v>
      </c>
      <c r="ABW45" s="3">
        <v>0</v>
      </c>
      <c r="ABX45" s="3" t="s">
        <v>5</v>
      </c>
      <c r="ABY45" s="3" t="s">
        <v>5</v>
      </c>
      <c r="ABZ45" s="3">
        <v>0</v>
      </c>
      <c r="ACA45" s="3">
        <v>3.8052547596136277</v>
      </c>
      <c r="ACB45" s="3">
        <v>2.0020579767386266</v>
      </c>
      <c r="ACC45" s="3">
        <v>0.67501554312105871</v>
      </c>
      <c r="ACD45" s="3">
        <v>0.44905715040432181</v>
      </c>
      <c r="ACE45" s="3">
        <v>1.106306600310027</v>
      </c>
      <c r="ACF45" s="3">
        <v>0.42298127404510383</v>
      </c>
      <c r="ACG45" s="3" t="s">
        <v>5</v>
      </c>
      <c r="ACH45" s="3" t="s">
        <v>5</v>
      </c>
      <c r="ACI45" s="3" t="s">
        <v>5</v>
      </c>
      <c r="ACJ45" s="3">
        <v>8.9782069685501753</v>
      </c>
      <c r="ACK45" s="3">
        <v>4.4277802803465907</v>
      </c>
      <c r="ACL45" s="3">
        <v>0</v>
      </c>
      <c r="ACM45" s="3" t="s">
        <v>5</v>
      </c>
      <c r="ACN45" s="3">
        <v>0</v>
      </c>
      <c r="ACO45" s="3" t="s">
        <v>5</v>
      </c>
      <c r="ACP45" s="3" t="s">
        <v>5</v>
      </c>
      <c r="ACQ45" s="3" t="s">
        <v>5</v>
      </c>
      <c r="ACR45" s="3">
        <v>1.1568790205436812</v>
      </c>
      <c r="ACS45" s="3">
        <v>1.0501420780458532</v>
      </c>
      <c r="ACT45" s="3">
        <v>0.14863463532665053</v>
      </c>
      <c r="ACU45" s="3">
        <v>2.2708266323576711</v>
      </c>
      <c r="ACV45" s="3">
        <v>0.72688362482473623</v>
      </c>
      <c r="ACW45" s="3" t="s">
        <v>5</v>
      </c>
      <c r="ACX45" s="3">
        <v>7.713731765864468</v>
      </c>
      <c r="ACY45" s="3">
        <v>6.7616070394813015</v>
      </c>
      <c r="ACZ45" s="3">
        <v>2.6839982249612331</v>
      </c>
      <c r="ADA45" s="3" t="s">
        <v>5</v>
      </c>
      <c r="ADB45" s="3">
        <v>2.4865456535619814</v>
      </c>
      <c r="ADC45" s="3">
        <v>2.0358920223194086</v>
      </c>
      <c r="ADD45" s="3" t="s">
        <v>5</v>
      </c>
      <c r="ADE45" s="3">
        <v>4.410414480587618</v>
      </c>
      <c r="ADF45" s="3">
        <v>1.3076008670722328</v>
      </c>
      <c r="ADG45" s="3" t="s">
        <v>5</v>
      </c>
      <c r="ADH45" s="3" t="s">
        <v>5</v>
      </c>
      <c r="ADI45" s="3">
        <v>0.89662325688602051</v>
      </c>
      <c r="ADJ45" s="3" t="s">
        <v>5</v>
      </c>
      <c r="ADK45" s="3" t="s">
        <v>5</v>
      </c>
      <c r="ADL45" s="3">
        <v>12.98726286220033</v>
      </c>
      <c r="ADM45" s="3">
        <v>0</v>
      </c>
      <c r="ADN45" s="3">
        <v>1.0272778478126761</v>
      </c>
      <c r="ADO45" s="3" t="s">
        <v>5</v>
      </c>
      <c r="ADP45" s="3" t="s">
        <v>5</v>
      </c>
      <c r="ADQ45" s="3">
        <v>4.3274543606064624</v>
      </c>
      <c r="ADR45" s="3">
        <v>0</v>
      </c>
      <c r="ADS45" s="3">
        <v>8.7449095558291496</v>
      </c>
      <c r="ADT45" s="3">
        <v>0</v>
      </c>
      <c r="ADU45" s="3" t="s">
        <v>5</v>
      </c>
      <c r="ADV45" s="3" t="s">
        <v>5</v>
      </c>
      <c r="ADW45" s="3" t="s">
        <v>5</v>
      </c>
      <c r="ADX45" s="3" t="s">
        <v>5</v>
      </c>
      <c r="ADY45" s="3">
        <v>0</v>
      </c>
      <c r="ADZ45" s="3" t="s">
        <v>5</v>
      </c>
      <c r="AEA45" s="3" t="s">
        <v>5</v>
      </c>
      <c r="AEB45" s="3" t="s">
        <v>5</v>
      </c>
      <c r="AEC45" s="3" t="s">
        <v>5</v>
      </c>
      <c r="AED45" s="3">
        <v>9.3901522911971597E-2</v>
      </c>
      <c r="AEE45" s="3">
        <v>8.0922669691813187</v>
      </c>
      <c r="AEF45" s="3" t="s">
        <v>5</v>
      </c>
      <c r="AEG45" s="3">
        <v>0</v>
      </c>
      <c r="AEH45" s="3" t="s">
        <v>5</v>
      </c>
      <c r="AEI45" s="3" t="s">
        <v>5</v>
      </c>
      <c r="AEJ45" s="3">
        <v>5.4094844705695451</v>
      </c>
      <c r="AEK45" s="3" t="s">
        <v>5</v>
      </c>
      <c r="AEL45" s="3">
        <v>6.1372847863609481</v>
      </c>
      <c r="AEM45" s="3">
        <v>1.7704868297017045</v>
      </c>
      <c r="AEN45" s="3" t="s">
        <v>5</v>
      </c>
      <c r="AEO45" s="3" t="s">
        <v>5</v>
      </c>
      <c r="AEP45" s="3">
        <v>4.5691780462644029</v>
      </c>
      <c r="AEQ45" s="3">
        <v>8.8822179057036905</v>
      </c>
      <c r="AER45" s="3" t="s">
        <v>5</v>
      </c>
      <c r="AES45" s="3" t="s">
        <v>5</v>
      </c>
      <c r="AET45" s="3" t="s">
        <v>5</v>
      </c>
      <c r="AEU45" s="3">
        <v>9.6865346812693076</v>
      </c>
      <c r="AEV45" s="3">
        <v>0</v>
      </c>
      <c r="AEW45" s="3">
        <v>4.4312963617096433</v>
      </c>
      <c r="AEX45" s="3" t="s">
        <v>5</v>
      </c>
      <c r="AEY45" s="3">
        <v>0</v>
      </c>
      <c r="AEZ45" s="3" t="s">
        <v>5</v>
      </c>
      <c r="AFA45" s="3" t="s">
        <v>5</v>
      </c>
      <c r="AFB45" s="3" t="s">
        <v>5</v>
      </c>
      <c r="AFC45" s="3" t="s">
        <v>5</v>
      </c>
      <c r="AFD45" s="3" t="s">
        <v>5</v>
      </c>
      <c r="AFE45" s="3" t="s">
        <v>5</v>
      </c>
      <c r="AFF45" s="3" t="s">
        <v>5</v>
      </c>
      <c r="AFG45" s="3">
        <v>0</v>
      </c>
      <c r="AFH45" s="3" t="s">
        <v>5</v>
      </c>
      <c r="AFI45" s="3">
        <v>0</v>
      </c>
      <c r="AFJ45" s="3">
        <v>0</v>
      </c>
      <c r="AFK45" s="3">
        <v>4.0264180594193979</v>
      </c>
      <c r="AFL45" s="3" t="s">
        <v>5</v>
      </c>
      <c r="AFM45" s="3">
        <v>8.8190668009399129</v>
      </c>
      <c r="AFN45" s="3">
        <v>2.0730612526759202</v>
      </c>
      <c r="AFO45" s="3">
        <v>14.330629133678688</v>
      </c>
      <c r="AFP45" s="3">
        <v>0.12572506214818413</v>
      </c>
      <c r="AFQ45" s="3">
        <v>7.8576823478636166</v>
      </c>
      <c r="AFR45" s="3">
        <v>1.2497045615693689</v>
      </c>
      <c r="AFS45" s="3" t="s">
        <v>5</v>
      </c>
      <c r="AFT45" s="3" t="s">
        <v>5</v>
      </c>
      <c r="AFU45" s="3" t="s">
        <v>5</v>
      </c>
      <c r="AFV45" s="3" t="s">
        <v>5</v>
      </c>
      <c r="AFW45" s="3">
        <v>6.1549206626361395</v>
      </c>
      <c r="AFX45" s="3">
        <v>6.2680138092674111</v>
      </c>
      <c r="AFY45" s="3">
        <v>2.4533681834382799</v>
      </c>
      <c r="AFZ45" s="3" t="s">
        <v>5</v>
      </c>
      <c r="AGA45" s="3" t="s">
        <v>5</v>
      </c>
      <c r="AGB45" s="3" t="s">
        <v>5</v>
      </c>
      <c r="AGC45" s="3">
        <v>2.1376526894778198</v>
      </c>
      <c r="AGD45" s="3">
        <v>20.379027453137173</v>
      </c>
      <c r="AGE45" s="3" t="s">
        <v>5</v>
      </c>
      <c r="AGF45" s="3">
        <v>0.43005708030338574</v>
      </c>
      <c r="AGG45" s="3">
        <v>3.9795955283817519E-2</v>
      </c>
      <c r="AGH45" s="3">
        <v>4.2137207104124172</v>
      </c>
      <c r="AGI45" s="3" t="s">
        <v>5</v>
      </c>
      <c r="AGJ45" s="3" t="s">
        <v>5</v>
      </c>
      <c r="AGK45" s="3" t="s">
        <v>5</v>
      </c>
      <c r="AGL45" s="3">
        <v>10.227272727272728</v>
      </c>
      <c r="AGM45" s="3">
        <v>8.5905658588986142</v>
      </c>
      <c r="AGN45" s="3">
        <v>0</v>
      </c>
      <c r="AGO45" s="3" t="s">
        <v>5</v>
      </c>
      <c r="AGP45" s="3">
        <v>9.4052782135277297</v>
      </c>
      <c r="AGQ45" s="3">
        <v>27.111798088747985</v>
      </c>
      <c r="AGR45" s="3">
        <v>0</v>
      </c>
      <c r="AGS45" s="3" t="s">
        <v>5</v>
      </c>
      <c r="AGT45" s="3">
        <v>0.19098051130691435</v>
      </c>
      <c r="AGU45" s="3">
        <v>1.3156742830700734</v>
      </c>
      <c r="AGV45" s="3" t="s">
        <v>5</v>
      </c>
      <c r="AGW45" s="3">
        <v>11.408266905649105</v>
      </c>
      <c r="AGX45" s="3">
        <v>1.3186813186813187</v>
      </c>
      <c r="AGY45" s="3" t="s">
        <v>5</v>
      </c>
      <c r="AGZ45" s="3" t="s">
        <v>5</v>
      </c>
      <c r="AHA45" s="3">
        <v>3.9740798205927219</v>
      </c>
      <c r="AHB45" s="3">
        <v>4.6147412139653607E-2</v>
      </c>
      <c r="AHC45" s="3">
        <v>6.5534601928492195</v>
      </c>
      <c r="AHD45" s="3" t="s">
        <v>5</v>
      </c>
      <c r="AHE45" s="3" t="s">
        <v>5</v>
      </c>
      <c r="AHF45" s="3">
        <v>0</v>
      </c>
      <c r="AHG45" s="3">
        <v>9.6130737803412636E-2</v>
      </c>
      <c r="AHH45" s="3">
        <v>0</v>
      </c>
      <c r="AHI45" s="3">
        <v>3.0865289977241464</v>
      </c>
      <c r="AHJ45" s="3">
        <v>5.2306286373911792</v>
      </c>
      <c r="AHK45" s="3" t="s">
        <v>5</v>
      </c>
      <c r="AHL45" s="3" t="s">
        <v>5</v>
      </c>
      <c r="AHM45" s="3" t="s">
        <v>5</v>
      </c>
      <c r="AHN45" s="3">
        <v>2.7361516732896058</v>
      </c>
      <c r="AHO45" s="3">
        <v>5.2928862029466367E-2</v>
      </c>
      <c r="AHP45" s="3" t="s">
        <v>5</v>
      </c>
      <c r="AHQ45" s="3">
        <v>6.7287065759217253</v>
      </c>
      <c r="AHR45" s="3">
        <v>0.78749999999999998</v>
      </c>
      <c r="AHS45" s="3">
        <v>10.146707455954267</v>
      </c>
      <c r="AHT45" s="3" t="s">
        <v>5</v>
      </c>
      <c r="AHU45" s="3" t="s">
        <v>5</v>
      </c>
      <c r="AHV45" s="3" t="s">
        <v>5</v>
      </c>
      <c r="AHW45" s="3">
        <v>1.9707239277780941</v>
      </c>
      <c r="AHX45" s="3">
        <v>8.1353500188182153</v>
      </c>
      <c r="AHY45" s="3">
        <v>1.8293218394279536</v>
      </c>
      <c r="AHZ45" s="3">
        <v>4.3557286404034636</v>
      </c>
      <c r="AIA45" s="3">
        <v>7.7134408489398734</v>
      </c>
      <c r="AIB45" s="3">
        <v>18.846631695196024</v>
      </c>
      <c r="AIC45" s="3" t="s">
        <v>5</v>
      </c>
      <c r="AID45" s="3" t="s">
        <v>5</v>
      </c>
      <c r="AIE45" s="3">
        <v>8.7956267006594278</v>
      </c>
      <c r="AIF45" s="3">
        <v>6.6677779629938316E-2</v>
      </c>
      <c r="AIG45" s="3" t="s">
        <v>5</v>
      </c>
      <c r="AIH45" s="3">
        <v>5.3808659084392616</v>
      </c>
      <c r="AII45" s="3">
        <v>3.1972505727973339</v>
      </c>
      <c r="AIJ45" s="3">
        <v>2.1289603337289171</v>
      </c>
      <c r="AIK45" s="3">
        <v>1.1540691354445975</v>
      </c>
      <c r="AIL45" s="3">
        <v>1.4935988620199145</v>
      </c>
      <c r="AIM45" s="3" t="s">
        <v>5</v>
      </c>
      <c r="AIN45" s="3" t="s">
        <v>5</v>
      </c>
      <c r="AIO45" s="3">
        <v>3.4480291866370987</v>
      </c>
      <c r="AIP45" s="3" t="s">
        <v>5</v>
      </c>
      <c r="AIQ45" s="3" t="s">
        <v>5</v>
      </c>
      <c r="AIR45" s="3">
        <v>0.87616822429906538</v>
      </c>
      <c r="AIS45" s="3">
        <v>6.301502666020359</v>
      </c>
      <c r="AIT45" s="3" t="s">
        <v>5</v>
      </c>
      <c r="AIU45" s="3" t="s">
        <v>5</v>
      </c>
      <c r="AIV45" s="3" t="s">
        <v>5</v>
      </c>
      <c r="AIW45" s="3">
        <v>1.085265434675369</v>
      </c>
      <c r="AIX45" s="3" t="s">
        <v>5</v>
      </c>
      <c r="AIY45" s="3" t="s">
        <v>5</v>
      </c>
      <c r="AIZ45" s="3" t="s">
        <v>5</v>
      </c>
      <c r="AJA45" s="3" t="s">
        <v>5</v>
      </c>
      <c r="AJB45" s="3">
        <v>0.53660406285933304</v>
      </c>
      <c r="AJC45" s="3">
        <v>0</v>
      </c>
      <c r="AJD45" s="3">
        <v>0</v>
      </c>
      <c r="AJE45" s="3">
        <v>1.5982289076241889</v>
      </c>
      <c r="AJF45" s="3">
        <v>0</v>
      </c>
      <c r="AJG45" s="3" t="s">
        <v>5</v>
      </c>
      <c r="AJH45" s="3" t="s">
        <v>5</v>
      </c>
      <c r="AJI45" s="3" t="s">
        <v>5</v>
      </c>
      <c r="AJJ45" s="3" t="s">
        <v>5</v>
      </c>
      <c r="AJK45" s="3" t="s">
        <v>5</v>
      </c>
      <c r="AJL45" s="3" t="s">
        <v>5</v>
      </c>
      <c r="AJM45" s="3">
        <v>8.9770302497803431</v>
      </c>
      <c r="AJN45" s="3">
        <v>5.7080767837739952</v>
      </c>
      <c r="AJO45" s="3" t="s">
        <v>5</v>
      </c>
      <c r="AJP45" s="3">
        <v>0</v>
      </c>
      <c r="AJQ45" s="3">
        <v>2.8278543655001768E-2</v>
      </c>
      <c r="AJR45" s="3">
        <v>8.1664910432033722</v>
      </c>
      <c r="AJS45" s="3" t="s">
        <v>5</v>
      </c>
      <c r="AJT45" s="3" t="s">
        <v>5</v>
      </c>
      <c r="AJU45" s="3">
        <v>12.069924513309495</v>
      </c>
      <c r="AJV45" s="3">
        <v>2.9228535829818365</v>
      </c>
      <c r="AJW45" s="3">
        <v>3.709085442998334</v>
      </c>
      <c r="AJX45" s="3" t="s">
        <v>5</v>
      </c>
      <c r="AJY45" s="3">
        <v>1.7821955598371064</v>
      </c>
      <c r="AJZ45" s="3">
        <v>0</v>
      </c>
      <c r="AKA45" s="3" t="s">
        <v>5</v>
      </c>
      <c r="AKB45" s="3">
        <v>0.30584157406463452</v>
      </c>
      <c r="AKC45" s="3" t="s">
        <v>5</v>
      </c>
      <c r="AKD45" s="3" t="s">
        <v>5</v>
      </c>
      <c r="AKE45" s="3" t="s">
        <v>5</v>
      </c>
      <c r="AKF45" s="3">
        <v>1.1239990293618054</v>
      </c>
      <c r="AKG45" s="3">
        <v>1.6852006074560328</v>
      </c>
      <c r="AKH45" s="3">
        <v>0</v>
      </c>
      <c r="AKI45" s="3">
        <v>0</v>
      </c>
      <c r="AKJ45" s="3">
        <v>3.7688262866116253</v>
      </c>
      <c r="AKK45" s="3" t="s">
        <v>5</v>
      </c>
      <c r="AKL45" s="3">
        <v>1.0601582026574929</v>
      </c>
      <c r="AKM45" s="3">
        <v>1.380991064175467</v>
      </c>
      <c r="AKN45" s="3" t="s">
        <v>5</v>
      </c>
      <c r="AKO45" s="3" t="s">
        <v>5</v>
      </c>
      <c r="AKP45" s="3">
        <v>4.1852097339267109</v>
      </c>
      <c r="AKQ45" s="3" t="s">
        <v>5</v>
      </c>
      <c r="AKR45" s="3">
        <v>3.2220883323728189</v>
      </c>
      <c r="AKS45" s="3">
        <v>7.744723284028586</v>
      </c>
      <c r="AKT45" s="3">
        <v>4.610342001983871</v>
      </c>
      <c r="AKU45" s="3" t="s">
        <v>5</v>
      </c>
      <c r="AKV45" s="3">
        <v>0.88994363690299616</v>
      </c>
      <c r="AKW45" s="3">
        <v>0</v>
      </c>
      <c r="AKX45" s="3">
        <v>0</v>
      </c>
      <c r="AKY45" s="3" t="s">
        <v>5</v>
      </c>
      <c r="AKZ45" s="3" t="s">
        <v>5</v>
      </c>
      <c r="ALA45" s="3">
        <v>16.542369065375848</v>
      </c>
      <c r="ALB45" s="3">
        <v>0.59578294872412518</v>
      </c>
      <c r="ALC45" s="3">
        <v>3.6740184401535743</v>
      </c>
      <c r="ALD45" s="3">
        <v>13.327390747851528</v>
      </c>
      <c r="ALE45" s="3">
        <v>0</v>
      </c>
      <c r="ALF45" s="3">
        <v>2.0567222342498375</v>
      </c>
      <c r="ALG45" s="3" t="s">
        <v>5</v>
      </c>
      <c r="ALH45" s="3">
        <v>3.9272864987691722</v>
      </c>
      <c r="ALI45" s="3" t="s">
        <v>5</v>
      </c>
      <c r="ALJ45" s="3" t="s">
        <v>5</v>
      </c>
      <c r="ALK45" s="3" t="s">
        <v>5</v>
      </c>
      <c r="ALL45" s="3">
        <v>3.9867361440075793</v>
      </c>
      <c r="ALM45" s="3">
        <v>1.7666094589171515</v>
      </c>
      <c r="ALN45" s="3" t="s">
        <v>5</v>
      </c>
      <c r="ALO45" s="3">
        <v>15.572879945445509</v>
      </c>
      <c r="ALP45" s="3" t="s">
        <v>5</v>
      </c>
      <c r="ALQ45" s="3" t="s">
        <v>5</v>
      </c>
      <c r="ALR45" s="3">
        <v>2.1399390441605606</v>
      </c>
      <c r="ALS45" s="3" t="s">
        <v>5</v>
      </c>
      <c r="ALT45" s="3" t="s">
        <v>5</v>
      </c>
      <c r="ALU45" s="3">
        <v>2.7803306081040762</v>
      </c>
      <c r="ALV45" s="3">
        <v>2.9230559398320444</v>
      </c>
      <c r="ALW45" s="3">
        <v>6.6247582205029003</v>
      </c>
      <c r="ALX45" s="3">
        <v>0.90342058480966103</v>
      </c>
      <c r="ALY45" s="3">
        <v>11.310095604043731</v>
      </c>
      <c r="ALZ45" s="3">
        <v>5.2633905710633249</v>
      </c>
      <c r="AMA45" s="3" t="s">
        <v>5</v>
      </c>
      <c r="AMB45" s="3">
        <v>9.7478158660674392</v>
      </c>
      <c r="AMC45" s="3">
        <v>0</v>
      </c>
      <c r="AMD45" s="3">
        <v>0</v>
      </c>
      <c r="AME45" s="3" t="s">
        <v>5</v>
      </c>
      <c r="AMF45" s="3">
        <v>2.396502686189824</v>
      </c>
      <c r="AMG45" s="3" t="s">
        <v>5</v>
      </c>
      <c r="AMH45" s="3">
        <v>4.8548548548548549</v>
      </c>
      <c r="AMI45" s="3">
        <v>8.2112872556982115</v>
      </c>
      <c r="AMJ45" s="3" t="s">
        <v>5</v>
      </c>
      <c r="AMK45" s="3" t="s">
        <v>5</v>
      </c>
      <c r="AML45" s="3" t="s">
        <v>5</v>
      </c>
      <c r="AMM45" s="3" t="s">
        <v>5</v>
      </c>
      <c r="AMN45" s="3">
        <v>7.566273095169529</v>
      </c>
      <c r="AMO45" s="3" t="s">
        <v>5</v>
      </c>
      <c r="AMP45" s="3" t="s">
        <v>5</v>
      </c>
      <c r="AMQ45" s="3" t="s">
        <v>5</v>
      </c>
      <c r="AMR45" s="3">
        <v>2.4461014204257903</v>
      </c>
      <c r="AMS45" s="3" t="s">
        <v>5</v>
      </c>
      <c r="AMT45" s="3">
        <v>0</v>
      </c>
      <c r="AMU45" s="3" t="s">
        <v>5</v>
      </c>
      <c r="AMV45" s="3">
        <v>10.68672936001505</v>
      </c>
      <c r="AMW45" s="3">
        <v>8.8836530909906877</v>
      </c>
      <c r="AMX45" s="3">
        <v>1.765622295308984</v>
      </c>
      <c r="AMY45" s="3" t="s">
        <v>5</v>
      </c>
      <c r="AMZ45" s="3" t="s">
        <v>5</v>
      </c>
      <c r="ANA45" s="3">
        <v>2.1491559182100004</v>
      </c>
      <c r="ANB45" s="3">
        <v>1.5599394278839174</v>
      </c>
      <c r="ANC45" s="3">
        <v>0</v>
      </c>
      <c r="AND45" s="3" t="s">
        <v>5</v>
      </c>
      <c r="ANE45" s="3">
        <v>4.8589560792865329</v>
      </c>
      <c r="ANF45" s="3" t="s">
        <v>5</v>
      </c>
      <c r="ANG45" s="3">
        <v>6.6051341217190656</v>
      </c>
      <c r="ANH45" s="3" t="s">
        <v>5</v>
      </c>
      <c r="ANI45" s="3">
        <v>3.5119964234265564</v>
      </c>
      <c r="ANJ45" s="3">
        <v>8.9647438143968596</v>
      </c>
      <c r="ANK45" s="3">
        <v>7.0419007406877299</v>
      </c>
      <c r="ANL45" s="3" t="s">
        <v>5</v>
      </c>
      <c r="ANM45" s="3">
        <v>5.5197348598975591</v>
      </c>
      <c r="ANN45" s="3" t="s">
        <v>5</v>
      </c>
      <c r="ANO45" s="3" t="s">
        <v>5</v>
      </c>
      <c r="ANP45" s="3">
        <v>19.536070977175289</v>
      </c>
      <c r="ANQ45" s="3">
        <v>0.6113083073392851</v>
      </c>
      <c r="ANR45" s="3">
        <v>0</v>
      </c>
      <c r="ANS45" s="3" t="s">
        <v>5</v>
      </c>
      <c r="ANT45" s="3" t="s">
        <v>5</v>
      </c>
      <c r="ANU45" s="3">
        <v>4.198214712680322</v>
      </c>
      <c r="ANV45" s="3">
        <v>13.463082506342936</v>
      </c>
      <c r="ANW45" s="3">
        <v>0</v>
      </c>
      <c r="ANX45" s="3">
        <v>4.4465055376725413</v>
      </c>
      <c r="ANY45" s="3">
        <v>2.5304565434064004</v>
      </c>
      <c r="ANZ45" s="3">
        <v>0.67584799795970418</v>
      </c>
      <c r="AOA45" s="3" t="s">
        <v>5</v>
      </c>
      <c r="AOB45" s="3">
        <v>2.7368353742366596</v>
      </c>
      <c r="AOC45" s="3" t="s">
        <v>5</v>
      </c>
      <c r="AOD45" s="3" t="s">
        <v>5</v>
      </c>
      <c r="AOE45" s="3" t="s">
        <v>5</v>
      </c>
      <c r="AOF45" s="3">
        <v>0.38680318543799774</v>
      </c>
      <c r="AOG45" s="3" t="s">
        <v>5</v>
      </c>
      <c r="AOH45" s="3">
        <v>2.2544525437739535</v>
      </c>
      <c r="AOI45" s="3">
        <v>21.257237386269644</v>
      </c>
      <c r="AOJ45" s="3">
        <v>0.63729785708595554</v>
      </c>
      <c r="AOK45" s="3">
        <v>10.303963974640043</v>
      </c>
      <c r="AOL45" s="3">
        <v>0.51034357058233848</v>
      </c>
      <c r="AOM45" s="3" t="s">
        <v>5</v>
      </c>
      <c r="AON45" s="3">
        <v>0.56621579112928588</v>
      </c>
      <c r="AOO45" s="3" t="s">
        <v>5</v>
      </c>
      <c r="AOP45" s="3">
        <v>2.9700907737039928</v>
      </c>
      <c r="AOQ45" s="3">
        <v>13.188762937407589</v>
      </c>
      <c r="AOR45" s="3">
        <v>3.6218651083515949</v>
      </c>
      <c r="AOS45" s="3">
        <v>1.6055383232768303</v>
      </c>
      <c r="AOT45" s="3" t="s">
        <v>5</v>
      </c>
      <c r="AOU45" s="3" t="s">
        <v>5</v>
      </c>
      <c r="AOV45" s="3">
        <v>0</v>
      </c>
      <c r="AOW45" s="3">
        <v>8.4650952242377215</v>
      </c>
      <c r="AOX45" s="3" t="s">
        <v>5</v>
      </c>
      <c r="AOY45" s="3" t="s">
        <v>5</v>
      </c>
      <c r="AOZ45" s="3">
        <v>0</v>
      </c>
      <c r="APA45" s="3" t="s">
        <v>5</v>
      </c>
      <c r="APB45" s="3" t="s">
        <v>5</v>
      </c>
      <c r="APC45" s="3">
        <v>4.447298707553986</v>
      </c>
      <c r="APD45" s="3" t="s">
        <v>5</v>
      </c>
      <c r="APE45" s="3" t="s">
        <v>5</v>
      </c>
      <c r="APF45" s="3">
        <v>16.73218091404215</v>
      </c>
      <c r="APG45" s="3">
        <v>2.6334993635570179</v>
      </c>
      <c r="APH45" s="3">
        <v>7.8079449264163534</v>
      </c>
      <c r="API45" s="3" t="s">
        <v>5</v>
      </c>
      <c r="APJ45" s="3">
        <v>5.9194948697711132</v>
      </c>
      <c r="APK45" s="3" t="s">
        <v>5</v>
      </c>
      <c r="APL45" s="3">
        <v>1.4331392029233756</v>
      </c>
      <c r="APM45" s="3">
        <v>0.56844547563805103</v>
      </c>
      <c r="APN45" s="3">
        <v>0.93326455001641417</v>
      </c>
      <c r="APO45" s="3" t="s">
        <v>5</v>
      </c>
      <c r="APP45" s="3">
        <v>1.6381430889202913</v>
      </c>
      <c r="APQ45" s="3">
        <v>11.670174096039794</v>
      </c>
      <c r="APR45" s="3">
        <v>0</v>
      </c>
      <c r="APS45" s="3" t="s">
        <v>5</v>
      </c>
      <c r="APT45" s="3">
        <v>2.7590027700831024</v>
      </c>
      <c r="APU45" s="3">
        <v>0.16570356725293767</v>
      </c>
      <c r="APV45" s="3">
        <v>26.925932134390191</v>
      </c>
      <c r="APW45" s="3">
        <v>20.253722668697517</v>
      </c>
      <c r="APX45" s="3" t="s">
        <v>5</v>
      </c>
      <c r="APY45" s="3" t="s">
        <v>5</v>
      </c>
      <c r="APZ45" s="3" t="s">
        <v>5</v>
      </c>
      <c r="AQA45" s="3">
        <v>2.1867163928445268</v>
      </c>
      <c r="AQB45" s="3">
        <v>3.6656084656084658</v>
      </c>
      <c r="AQC45" s="3">
        <v>12.341716753224018</v>
      </c>
      <c r="AQD45" s="3">
        <v>2.5272073220709439</v>
      </c>
      <c r="AQE45" s="3">
        <v>9.5914448417428169</v>
      </c>
      <c r="AQF45" s="3" t="s">
        <v>5</v>
      </c>
      <c r="AQG45" s="3">
        <v>0.42425313770549766</v>
      </c>
      <c r="AQH45" s="3">
        <v>0.27456363992939792</v>
      </c>
      <c r="AQI45" s="3">
        <v>7.3221549756920332</v>
      </c>
      <c r="AQJ45" s="3" t="s">
        <v>5</v>
      </c>
      <c r="AQK45" s="3">
        <v>6.651289289771749</v>
      </c>
      <c r="AQL45" s="3">
        <v>1.1444790331441128</v>
      </c>
      <c r="AQM45" s="3">
        <v>0</v>
      </c>
      <c r="AQN45" s="3" t="s">
        <v>5</v>
      </c>
      <c r="AQO45" s="3">
        <v>23.351008139417072</v>
      </c>
      <c r="AQP45" s="3">
        <v>16.19061623105295</v>
      </c>
      <c r="AQQ45" s="3" t="s">
        <v>5</v>
      </c>
      <c r="AQR45" s="3" t="s">
        <v>5</v>
      </c>
      <c r="AQS45" s="3" t="s">
        <v>5</v>
      </c>
      <c r="AQT45" s="3" t="s">
        <v>5</v>
      </c>
      <c r="AQU45" s="3">
        <v>2.1185867063760662</v>
      </c>
      <c r="AQV45" s="3" t="s">
        <v>5</v>
      </c>
      <c r="AQW45" s="3">
        <v>93.89485585076315</v>
      </c>
      <c r="AQX45" s="3">
        <v>0.16772438803263826</v>
      </c>
      <c r="AQY45" s="3">
        <v>0.27437737441958632</v>
      </c>
      <c r="AQZ45" s="3" t="s">
        <v>5</v>
      </c>
      <c r="ARA45" s="3">
        <v>1.0502194127688098</v>
      </c>
      <c r="ARB45" s="3">
        <v>0</v>
      </c>
      <c r="ARC45" s="3">
        <v>3.927885508952357</v>
      </c>
      <c r="ARD45" s="3">
        <v>1.2206816673575738</v>
      </c>
      <c r="ARE45" s="3">
        <v>1.7119205298013245</v>
      </c>
      <c r="ARF45" s="3">
        <v>0.36489501449154488</v>
      </c>
      <c r="ARG45" s="3">
        <v>0.88544388317946932</v>
      </c>
      <c r="ARH45" s="3" t="s">
        <v>5</v>
      </c>
      <c r="ARI45" s="3" t="s">
        <v>5</v>
      </c>
      <c r="ARJ45" s="3">
        <v>25.366713214901139</v>
      </c>
      <c r="ARK45" s="3">
        <v>6.6974136071801844</v>
      </c>
      <c r="ARL45" s="3">
        <v>0.28414755732801594</v>
      </c>
      <c r="ARM45" s="3">
        <v>3.7528828010343145</v>
      </c>
      <c r="ARN45" s="3" t="s">
        <v>5</v>
      </c>
      <c r="ARO45" s="3" t="s">
        <v>5</v>
      </c>
      <c r="ARP45" s="3" t="s">
        <v>5</v>
      </c>
      <c r="ARQ45" s="3">
        <v>4.1128084606345476</v>
      </c>
      <c r="ARR45" s="3">
        <v>3.1928539673142402</v>
      </c>
      <c r="ARS45" s="3">
        <v>0.64431003335614623</v>
      </c>
      <c r="ART45" s="3">
        <v>2.8685212974720073</v>
      </c>
      <c r="ARU45" s="3">
        <v>6.8734578780401829</v>
      </c>
      <c r="ARV45" s="3">
        <v>0.16330529925696088</v>
      </c>
      <c r="ARW45" s="3">
        <v>0.10200886290957746</v>
      </c>
      <c r="ARX45" s="3">
        <v>6.3074094688728097</v>
      </c>
      <c r="ARY45" s="3" t="s">
        <v>5</v>
      </c>
      <c r="ARZ45" s="3">
        <v>9.3076267204927863</v>
      </c>
      <c r="ASA45" s="3">
        <v>7.7913155001832175</v>
      </c>
      <c r="ASB45" s="3">
        <v>1.1094870038457181</v>
      </c>
      <c r="ASC45" s="3">
        <v>1.6734575087310826</v>
      </c>
      <c r="ASD45" s="3" t="s">
        <v>5</v>
      </c>
      <c r="ASE45" s="3" t="s">
        <v>5</v>
      </c>
      <c r="ASF45" s="3">
        <v>179.46416959292495</v>
      </c>
      <c r="ASG45" s="3" t="s">
        <v>5</v>
      </c>
      <c r="ASH45" s="3">
        <v>0</v>
      </c>
      <c r="ASI45" s="3">
        <v>0</v>
      </c>
      <c r="ASJ45" s="3">
        <v>4.2930508746589631</v>
      </c>
      <c r="ASK45" s="3">
        <v>17.371389150617393</v>
      </c>
      <c r="ASL45" s="3">
        <v>1.3112080052699269</v>
      </c>
      <c r="ASM45" s="3">
        <v>19.314938154138915</v>
      </c>
      <c r="ASN45" s="3" t="s">
        <v>5</v>
      </c>
      <c r="ASO45" s="3">
        <v>4.2341986208108233</v>
      </c>
      <c r="ASP45" s="3">
        <v>25.544580918710739</v>
      </c>
      <c r="ASQ45" s="3" t="s">
        <v>5</v>
      </c>
      <c r="ASR45" s="3">
        <v>6.0182882373382576</v>
      </c>
      <c r="ASS45" s="3" t="s">
        <v>5</v>
      </c>
      <c r="AST45" s="3" t="s">
        <v>5</v>
      </c>
      <c r="ASU45" s="3" t="s">
        <v>5</v>
      </c>
      <c r="ASV45" s="3">
        <v>12.468319218643753</v>
      </c>
      <c r="ASW45" s="3" t="s">
        <v>5</v>
      </c>
      <c r="ASX45" s="3">
        <v>2.0491174213353798</v>
      </c>
      <c r="ASY45" s="3" t="s">
        <v>5</v>
      </c>
      <c r="ASZ45" s="3">
        <v>0</v>
      </c>
      <c r="ATA45" s="3" t="s">
        <v>5</v>
      </c>
      <c r="ATB45" s="3">
        <v>25.998052580331059</v>
      </c>
      <c r="ATC45" s="3">
        <v>2.4442861811594065</v>
      </c>
      <c r="ATD45" s="3">
        <v>3.1551424189082078</v>
      </c>
      <c r="ATE45" s="3">
        <v>10.249241991600313</v>
      </c>
      <c r="ATF45" s="3">
        <v>1.2755392569983828</v>
      </c>
      <c r="ATG45" s="3">
        <v>0.19729259859746451</v>
      </c>
      <c r="ATH45" s="3">
        <v>9.1385896830034241</v>
      </c>
      <c r="ATI45" s="3">
        <v>2.0746760242558562</v>
      </c>
      <c r="ATJ45" s="3">
        <v>7.7355682619252759</v>
      </c>
      <c r="ATK45" s="3">
        <v>0.62883194466278891</v>
      </c>
      <c r="ATL45" s="3" t="s">
        <v>5</v>
      </c>
      <c r="ATM45" s="3">
        <v>9.2540935810757556</v>
      </c>
      <c r="ATN45" s="3">
        <v>19.336160410449715</v>
      </c>
      <c r="ATO45" s="3" t="s">
        <v>5</v>
      </c>
      <c r="ATP45" s="3">
        <v>0.66153476064469563</v>
      </c>
      <c r="ATQ45" s="3" t="s">
        <v>5</v>
      </c>
      <c r="ATR45" s="3" t="s">
        <v>5</v>
      </c>
      <c r="ATS45" s="3">
        <v>3.1058040071186634</v>
      </c>
      <c r="ATT45" s="3" t="s">
        <v>5</v>
      </c>
      <c r="ATU45" s="3">
        <v>6.9053708439897692</v>
      </c>
      <c r="ATV45" s="3" t="s">
        <v>5</v>
      </c>
      <c r="ATW45" s="3">
        <v>6.3873180680448689</v>
      </c>
      <c r="ATX45" s="3" t="s">
        <v>5</v>
      </c>
      <c r="ATY45" s="3" t="s">
        <v>5</v>
      </c>
      <c r="ATZ45" s="3">
        <v>20.88138700068739</v>
      </c>
      <c r="AUA45" s="3">
        <v>12.299789251844047</v>
      </c>
      <c r="AUB45" s="3" t="s">
        <v>5</v>
      </c>
      <c r="AUC45" s="3" t="s">
        <v>5</v>
      </c>
      <c r="AUD45" s="3">
        <v>4.9302538958897824</v>
      </c>
      <c r="AUE45" s="3">
        <v>0.95091041023304468</v>
      </c>
      <c r="AUF45" s="3" t="s">
        <v>5</v>
      </c>
      <c r="AUG45" s="3">
        <v>3.9802498992341797</v>
      </c>
      <c r="AUH45" s="3" t="s">
        <v>5</v>
      </c>
      <c r="AUI45" s="3" t="s">
        <v>5</v>
      </c>
      <c r="AUJ45" s="3" t="s">
        <v>5</v>
      </c>
      <c r="AUK45" s="3">
        <v>6.6976951767668709</v>
      </c>
      <c r="AUL45" s="3">
        <v>16.693394030314003</v>
      </c>
      <c r="AUM45" s="3" t="s">
        <v>5</v>
      </c>
      <c r="AUN45" s="3">
        <v>14.099143074086125</v>
      </c>
      <c r="AUO45" s="3" t="s">
        <v>5</v>
      </c>
      <c r="AUP45" s="3" t="s">
        <v>5</v>
      </c>
      <c r="AUQ45" s="3">
        <v>0.78448106085472324</v>
      </c>
      <c r="AUR45" s="3">
        <v>4.3824097449935353</v>
      </c>
      <c r="AUS45" s="3">
        <v>11.868079775166763</v>
      </c>
      <c r="AUT45" s="3" t="s">
        <v>5</v>
      </c>
      <c r="AUU45" s="3" t="s">
        <v>5</v>
      </c>
      <c r="AUV45" s="3" t="s">
        <v>5</v>
      </c>
      <c r="AUW45" s="3" t="s">
        <v>5</v>
      </c>
      <c r="AUX45" s="3" t="s">
        <v>5</v>
      </c>
      <c r="AUY45" s="3">
        <v>37.087496215561607</v>
      </c>
      <c r="AUZ45" s="3" t="s">
        <v>5</v>
      </c>
      <c r="AVA45" s="3">
        <v>0.81256603756902168</v>
      </c>
      <c r="AVB45" s="3">
        <v>0.5840692982703648</v>
      </c>
      <c r="AVC45" s="3">
        <v>3.3475986685687111</v>
      </c>
      <c r="AVD45" s="3">
        <v>0.5994796968668703</v>
      </c>
      <c r="AVE45" s="3">
        <v>45.787135251971343</v>
      </c>
      <c r="AVF45" s="3">
        <v>0</v>
      </c>
      <c r="AVG45" s="3" t="s">
        <v>5</v>
      </c>
      <c r="AVH45" s="3" t="s">
        <v>5</v>
      </c>
      <c r="AVI45" s="3" t="s">
        <v>5</v>
      </c>
      <c r="AVJ45" s="3">
        <v>0</v>
      </c>
      <c r="AVK45" s="3">
        <v>6.2928819706815782</v>
      </c>
      <c r="AVL45" s="3">
        <v>4.7127497137040333</v>
      </c>
      <c r="AVM45" s="3">
        <v>6.7471356499599233</v>
      </c>
      <c r="AVN45" s="3">
        <v>2.2045891447502965</v>
      </c>
      <c r="AVO45" s="3" t="s">
        <v>5</v>
      </c>
      <c r="AVP45" s="3">
        <v>0.41760063868332975</v>
      </c>
      <c r="AVQ45" s="3" t="s">
        <v>5</v>
      </c>
      <c r="AVR45" s="3">
        <v>16.909070459886465</v>
      </c>
      <c r="AVS45" s="3">
        <v>56.72014260249555</v>
      </c>
      <c r="AVT45" s="3" t="s">
        <v>5</v>
      </c>
      <c r="AVU45" s="3" t="s">
        <v>5</v>
      </c>
      <c r="AVV45" s="3" t="s">
        <v>5</v>
      </c>
      <c r="AVW45" s="3">
        <v>0.18171245820613463</v>
      </c>
      <c r="AVX45" s="3" t="s">
        <v>5</v>
      </c>
      <c r="AVY45" s="3">
        <v>1.026833284897801</v>
      </c>
      <c r="AVZ45" s="3">
        <v>3.4224097515236758</v>
      </c>
      <c r="AWA45" s="3">
        <v>6.9026598044548582</v>
      </c>
      <c r="AWB45" s="3">
        <v>0.7845537502782105</v>
      </c>
      <c r="AWC45" s="3">
        <v>0</v>
      </c>
      <c r="AWD45" s="3" t="s">
        <v>5</v>
      </c>
      <c r="AWE45" s="3">
        <v>1.6718179263838155</v>
      </c>
      <c r="AWF45" s="3">
        <v>6.1353211009174311</v>
      </c>
      <c r="AWG45" s="3" t="s">
        <v>5</v>
      </c>
      <c r="AWH45" s="3" t="s">
        <v>5</v>
      </c>
      <c r="AWI45" s="3">
        <v>1.2702362050056473</v>
      </c>
      <c r="AWJ45" s="3">
        <v>0</v>
      </c>
      <c r="AWK45" s="3">
        <v>6.5960594969239157</v>
      </c>
      <c r="AWL45" s="3" t="s">
        <v>5</v>
      </c>
      <c r="AWM45" s="3" t="s">
        <v>5</v>
      </c>
      <c r="AWN45" s="3">
        <v>1.5411182066988141</v>
      </c>
      <c r="AWO45" s="3" t="s">
        <v>5</v>
      </c>
      <c r="AWP45" s="3" t="s">
        <v>5</v>
      </c>
      <c r="AWQ45" s="3" t="s">
        <v>5</v>
      </c>
      <c r="AWR45" s="3">
        <v>29.048755540402322</v>
      </c>
      <c r="AWS45" s="3">
        <v>6.6201817612033853</v>
      </c>
      <c r="AWT45" s="3">
        <v>0.7824502643058393</v>
      </c>
      <c r="AWU45" s="3">
        <v>0.22155861670359309</v>
      </c>
      <c r="AWV45" s="3" t="s">
        <v>5</v>
      </c>
      <c r="AWW45" s="3">
        <v>4.1930273253466144</v>
      </c>
      <c r="AWX45" s="3" t="s">
        <v>5</v>
      </c>
      <c r="AWY45" s="3" t="s">
        <v>5</v>
      </c>
      <c r="AWZ45" s="3">
        <v>4.781584070494211</v>
      </c>
      <c r="AXA45" s="3" t="s">
        <v>5</v>
      </c>
      <c r="AXB45" s="3">
        <v>0</v>
      </c>
      <c r="AXC45" s="3" t="s">
        <v>5</v>
      </c>
      <c r="AXD45" s="3" t="s">
        <v>5</v>
      </c>
      <c r="AXE45" s="3">
        <v>6.8116797602288722E-3</v>
      </c>
      <c r="AXF45" s="3">
        <v>0.85914537644132938</v>
      </c>
      <c r="AXG45" s="3">
        <v>1.6216902265145872</v>
      </c>
      <c r="AXH45" s="3">
        <v>1.8224536449072897</v>
      </c>
      <c r="AXI45" s="3">
        <v>0.38282917032760133</v>
      </c>
      <c r="AXJ45" s="3">
        <v>18.642149929278641</v>
      </c>
      <c r="AXK45" s="3" t="s">
        <v>5</v>
      </c>
      <c r="AXL45" s="3">
        <v>3.68087408846641</v>
      </c>
      <c r="AXM45" s="3">
        <v>4.1336911110356303</v>
      </c>
      <c r="AXN45" s="3">
        <v>12.17594938442366</v>
      </c>
      <c r="AXO45" s="3" t="s">
        <v>5</v>
      </c>
      <c r="AXP45" s="3">
        <v>3.3793103448275859</v>
      </c>
      <c r="AXQ45" s="3" t="s">
        <v>5</v>
      </c>
      <c r="AXR45" s="3">
        <v>5.7306012407988236</v>
      </c>
      <c r="AXS45" s="3">
        <v>0</v>
      </c>
      <c r="AXT45" s="3">
        <v>5.5205846176108819</v>
      </c>
      <c r="AXU45" s="3">
        <v>6.9345219110799254</v>
      </c>
      <c r="AXV45" s="3">
        <v>0</v>
      </c>
      <c r="AXW45" s="3">
        <v>6.4843855211974999</v>
      </c>
      <c r="AXX45" s="3" t="s">
        <v>5</v>
      </c>
      <c r="AXY45" s="3">
        <v>7.2415713944666962</v>
      </c>
      <c r="AXZ45" s="3" t="s">
        <v>5</v>
      </c>
      <c r="AYA45" s="3">
        <v>5.8940069341258043</v>
      </c>
      <c r="AYB45" s="3" t="s">
        <v>5</v>
      </c>
      <c r="AYC45" s="3">
        <v>7.0582736054845743</v>
      </c>
      <c r="AYD45" s="3">
        <v>0</v>
      </c>
      <c r="AYE45" s="3">
        <v>1.1698171748446111</v>
      </c>
      <c r="AYF45" s="3" t="s">
        <v>5</v>
      </c>
      <c r="AYG45" s="3">
        <v>0.62504311831666093</v>
      </c>
      <c r="AYH45" s="3">
        <v>1.8766558728289668</v>
      </c>
      <c r="AYI45" s="3" t="s">
        <v>5</v>
      </c>
      <c r="AYJ45" s="3">
        <v>14.448937550070577</v>
      </c>
      <c r="AYK45" s="3" t="s">
        <v>5</v>
      </c>
      <c r="AYL45" s="3">
        <v>3.3502446095307121</v>
      </c>
      <c r="AYM45" s="3">
        <v>2.0218579234972678</v>
      </c>
      <c r="AYN45" s="3">
        <v>14.407619914503519</v>
      </c>
      <c r="AYO45" s="3" t="s">
        <v>5</v>
      </c>
      <c r="AYP45" s="3">
        <v>0</v>
      </c>
      <c r="AYQ45" s="3">
        <v>12.17964364168904</v>
      </c>
      <c r="AYR45" s="3" t="s">
        <v>5</v>
      </c>
      <c r="AYS45" s="3">
        <v>0</v>
      </c>
      <c r="AYT45" s="3">
        <v>2.9276126769901727</v>
      </c>
      <c r="AYU45" s="3">
        <v>1.8136575220362483</v>
      </c>
      <c r="AYV45" s="3">
        <v>5.6088261968284154</v>
      </c>
      <c r="AYW45" s="3">
        <v>3.1639018352492729</v>
      </c>
      <c r="AYX45" s="3">
        <v>18.239849073604773</v>
      </c>
      <c r="AYY45" s="3">
        <v>11.436400346120564</v>
      </c>
      <c r="AYZ45" s="3">
        <v>16.411901187389109</v>
      </c>
      <c r="AZA45" s="3" t="s">
        <v>5</v>
      </c>
      <c r="AZB45" s="3">
        <v>18.852824799928598</v>
      </c>
      <c r="AZC45" s="3" t="s">
        <v>5</v>
      </c>
      <c r="AZD45" s="3" t="s">
        <v>5</v>
      </c>
      <c r="AZE45" s="3">
        <v>1.9338125005971012</v>
      </c>
      <c r="AZF45" s="3" t="s">
        <v>5</v>
      </c>
      <c r="AZG45" s="3">
        <v>15.246253339446383</v>
      </c>
      <c r="AZH45" s="3">
        <v>6.2842014744969754</v>
      </c>
      <c r="AZI45" s="3">
        <v>1.5384615384615385</v>
      </c>
      <c r="AZJ45" s="3">
        <v>6.8773272953960722</v>
      </c>
      <c r="AZK45" s="3">
        <v>1.6381497511171197</v>
      </c>
      <c r="AZL45" s="3" t="s">
        <v>5</v>
      </c>
      <c r="AZM45" s="3" t="s">
        <v>5</v>
      </c>
      <c r="AZN45" s="3">
        <v>0.99013760573812026</v>
      </c>
      <c r="AZO45" s="3" t="s">
        <v>5</v>
      </c>
      <c r="AZP45" s="3">
        <v>2.4537141506291436</v>
      </c>
      <c r="AZQ45" s="3">
        <v>9.4897836297218099</v>
      </c>
      <c r="AZR45" s="3" t="s">
        <v>5</v>
      </c>
      <c r="AZS45" s="3" t="s">
        <v>5</v>
      </c>
      <c r="AZT45" s="3" t="s">
        <v>5</v>
      </c>
      <c r="AZU45" s="3">
        <v>1.1864141493191422</v>
      </c>
      <c r="AZV45" s="3">
        <v>4.8183504441964224</v>
      </c>
      <c r="AZW45" s="3">
        <v>4.5348211328254386</v>
      </c>
      <c r="AZX45" s="3" t="s">
        <v>5</v>
      </c>
      <c r="AZY45" s="3" t="s">
        <v>5</v>
      </c>
      <c r="AZZ45" s="3">
        <v>3.7715215678507925</v>
      </c>
      <c r="BAA45" s="3">
        <v>0.5301982480405717</v>
      </c>
      <c r="BAB45" s="3" t="s">
        <v>5</v>
      </c>
      <c r="BAC45" s="3">
        <v>17.357609338504677</v>
      </c>
      <c r="BAD45" s="3">
        <v>4.8253232966608763</v>
      </c>
      <c r="BAE45" s="3">
        <v>0</v>
      </c>
      <c r="BAF45" s="3">
        <v>11.739481150143151</v>
      </c>
      <c r="BAG45" s="3">
        <v>6.946386946386947</v>
      </c>
      <c r="BAH45" s="3">
        <v>7.5907967482902707</v>
      </c>
      <c r="BAI45" s="3" t="s">
        <v>5</v>
      </c>
      <c r="BAJ45" s="3" t="s">
        <v>5</v>
      </c>
      <c r="BAK45" s="3">
        <v>0.38188396087364329</v>
      </c>
      <c r="BAL45" s="3">
        <v>3.402091233915693</v>
      </c>
      <c r="BAM45" s="3" t="s">
        <v>5</v>
      </c>
      <c r="BAN45" s="3">
        <v>1.331222292590247</v>
      </c>
      <c r="BAO45" s="3">
        <v>1.9068223271978226</v>
      </c>
      <c r="BAP45" s="3">
        <v>2.0921770770163732</v>
      </c>
      <c r="BAQ45" s="3" t="s">
        <v>5</v>
      </c>
      <c r="BAR45" s="3">
        <v>5.8447422605931436</v>
      </c>
      <c r="BAS45" s="3" t="s">
        <v>5</v>
      </c>
      <c r="BAT45" s="3" t="s">
        <v>5</v>
      </c>
      <c r="BAU45" s="3" t="s">
        <v>5</v>
      </c>
      <c r="BAV45" s="3">
        <v>2.2642659353180439</v>
      </c>
      <c r="BAW45" s="3">
        <v>1.5965166908563133</v>
      </c>
      <c r="BAX45" s="3">
        <v>6.0896237001571034</v>
      </c>
      <c r="BAY45" s="3" t="s">
        <v>5</v>
      </c>
      <c r="BAZ45" s="3">
        <v>4.4176420211247498</v>
      </c>
      <c r="BBA45" s="3" t="s">
        <v>5</v>
      </c>
      <c r="BBB45" s="3">
        <v>2.6100860839059625</v>
      </c>
      <c r="BBC45" s="3" t="s">
        <v>5</v>
      </c>
      <c r="BBD45" s="3">
        <v>2.4234327414813537</v>
      </c>
      <c r="BBE45" s="3">
        <v>4.7846113922408202</v>
      </c>
      <c r="BBF45" s="3" t="s">
        <v>5</v>
      </c>
      <c r="BBG45" s="3">
        <v>9.1901756065456066</v>
      </c>
      <c r="BBH45" s="3" t="s">
        <v>5</v>
      </c>
      <c r="BBI45" s="3" t="s">
        <v>5</v>
      </c>
      <c r="BBJ45" s="3">
        <v>2.4518910433771133</v>
      </c>
      <c r="BBK45" s="3">
        <v>0.17016898175630221</v>
      </c>
      <c r="BBL45" s="3" t="s">
        <v>5</v>
      </c>
      <c r="BBM45" s="3">
        <v>2.7287088898463305</v>
      </c>
      <c r="BBN45" s="3" t="s">
        <v>5</v>
      </c>
      <c r="BBO45" s="3">
        <v>5.4608645972195768</v>
      </c>
      <c r="BBP45" s="3">
        <v>1.646226026833484E-2</v>
      </c>
      <c r="BBQ45" s="3">
        <v>1.0577980875010577E-2</v>
      </c>
      <c r="BBR45" s="3" t="s">
        <v>5</v>
      </c>
      <c r="BBS45" s="3" t="s">
        <v>5</v>
      </c>
      <c r="BBT45" s="3">
        <v>0.5814362412960401</v>
      </c>
      <c r="BBU45" s="3" t="s">
        <v>5</v>
      </c>
      <c r="BBV45" s="3">
        <v>4.3392883823184141</v>
      </c>
      <c r="BBW45" s="3">
        <v>4.9702115682319272</v>
      </c>
      <c r="BBX45" s="3">
        <v>8.0730265934993657</v>
      </c>
      <c r="BBY45" s="3">
        <v>0</v>
      </c>
      <c r="BBZ45" s="3" t="s">
        <v>5</v>
      </c>
      <c r="BCA45" s="3" t="s">
        <v>5</v>
      </c>
      <c r="BCB45" s="3">
        <v>0</v>
      </c>
      <c r="BCC45" s="3">
        <v>0.35493569400367464</v>
      </c>
      <c r="BCD45" s="3">
        <v>4.1052199450532095E-2</v>
      </c>
      <c r="BCE45" s="3" t="s">
        <v>5</v>
      </c>
      <c r="BCF45" s="3">
        <v>0.55991960128802021</v>
      </c>
      <c r="BCG45" s="3" t="s">
        <v>5</v>
      </c>
      <c r="BCH45" s="3">
        <v>0</v>
      </c>
      <c r="BCI45" s="3" t="s">
        <v>5</v>
      </c>
      <c r="BCJ45" s="3">
        <v>0.42885973763874868</v>
      </c>
      <c r="BCK45" s="3">
        <v>0</v>
      </c>
      <c r="BCL45" s="3">
        <v>0</v>
      </c>
      <c r="BCM45" s="3">
        <v>4.6920657891075059</v>
      </c>
      <c r="BCN45" s="3" t="s">
        <v>5</v>
      </c>
      <c r="BCO45" s="3" t="s">
        <v>5</v>
      </c>
      <c r="BCP45" s="3" t="s">
        <v>5</v>
      </c>
      <c r="BCQ45" s="3">
        <v>9.068840958453837</v>
      </c>
      <c r="BCR45" s="3">
        <v>6.7951827777672502</v>
      </c>
      <c r="BCS45" s="3">
        <v>11.640916355887054</v>
      </c>
      <c r="BCT45" s="3">
        <v>2.5134958566860366</v>
      </c>
      <c r="BCU45" s="3" t="s">
        <v>5</v>
      </c>
      <c r="BCV45" s="3" t="s">
        <v>5</v>
      </c>
      <c r="BCW45" s="3" t="s">
        <v>5</v>
      </c>
      <c r="BCX45" s="3">
        <v>12.820599049412609</v>
      </c>
      <c r="BCY45" s="3" t="s">
        <v>5</v>
      </c>
      <c r="BCZ45" s="3">
        <v>2.9271952861209809</v>
      </c>
      <c r="BDA45" s="3">
        <v>10.097912545565881</v>
      </c>
      <c r="BDB45" s="3">
        <v>23.603890659064231</v>
      </c>
      <c r="BDC45" s="3" t="s">
        <v>5</v>
      </c>
      <c r="BDD45" s="3" t="s">
        <v>5</v>
      </c>
      <c r="BDE45" s="3" t="s">
        <v>5</v>
      </c>
      <c r="BDF45" s="3" t="s">
        <v>5</v>
      </c>
      <c r="BDG45" s="3">
        <v>1.015228426395939</v>
      </c>
      <c r="BDH45" s="3">
        <v>3.2314550176578791</v>
      </c>
      <c r="BDI45" s="3">
        <v>8.4659731795964408</v>
      </c>
      <c r="BDJ45" s="3">
        <v>1.4000246700382384</v>
      </c>
      <c r="BDK45" s="3" t="s">
        <v>5</v>
      </c>
      <c r="BDL45" s="3" t="s">
        <v>5</v>
      </c>
      <c r="BDM45" s="3">
        <v>0</v>
      </c>
      <c r="BDN45" s="3" t="s">
        <v>5</v>
      </c>
      <c r="BDO45" s="3">
        <v>9.8378639854189878</v>
      </c>
      <c r="BDP45" s="3">
        <v>0</v>
      </c>
      <c r="BDQ45" s="3" t="s">
        <v>5</v>
      </c>
      <c r="BDR45" s="3">
        <v>0.53075537863709599</v>
      </c>
      <c r="BDS45" s="3" t="s">
        <v>5</v>
      </c>
      <c r="BDT45" s="3" t="s">
        <v>5</v>
      </c>
      <c r="BDU45" s="3" t="s">
        <v>5</v>
      </c>
      <c r="BDV45" s="3" t="s">
        <v>5</v>
      </c>
      <c r="BDW45" s="3">
        <v>0</v>
      </c>
      <c r="BDX45" s="3" t="s">
        <v>5</v>
      </c>
      <c r="BDY45" s="3">
        <v>9.9021218832606994</v>
      </c>
      <c r="BDZ45" s="3" t="s">
        <v>5</v>
      </c>
      <c r="BEA45" s="3" t="s">
        <v>5</v>
      </c>
      <c r="BEB45" s="3">
        <v>0.45078888054094662</v>
      </c>
      <c r="BEC45" s="3" t="s">
        <v>5</v>
      </c>
      <c r="BED45" s="3">
        <v>0.25430823421630416</v>
      </c>
      <c r="BEE45" s="3">
        <v>10.802000044053834</v>
      </c>
      <c r="BEF45" s="3" t="s">
        <v>5</v>
      </c>
      <c r="BEG45" s="3" t="s">
        <v>5</v>
      </c>
      <c r="BEH45" s="3">
        <v>17.414550315065878</v>
      </c>
      <c r="BEI45" s="3" t="s">
        <v>5</v>
      </c>
      <c r="BEJ45" s="3">
        <v>0</v>
      </c>
      <c r="BEK45" s="3" t="s">
        <v>5</v>
      </c>
      <c r="BEL45" s="3">
        <v>0</v>
      </c>
      <c r="BEM45" s="3" t="s">
        <v>5</v>
      </c>
      <c r="BEN45" s="3" t="s">
        <v>5</v>
      </c>
      <c r="BEO45" s="3" t="s">
        <v>5</v>
      </c>
      <c r="BEP45" s="3" t="s">
        <v>5</v>
      </c>
      <c r="BEQ45" s="3" t="s">
        <v>5</v>
      </c>
      <c r="BER45" s="3" t="s">
        <v>5</v>
      </c>
      <c r="BES45" s="3">
        <v>0.81772784019975031</v>
      </c>
      <c r="BET45" s="3">
        <v>1.9390220016974602</v>
      </c>
      <c r="BEU45" s="3">
        <v>0.46766650540235444</v>
      </c>
      <c r="BEV45" s="3">
        <v>0.23162771109707306</v>
      </c>
      <c r="BEW45" s="3">
        <v>4.4363990057278722</v>
      </c>
      <c r="BEX45" s="3">
        <v>0</v>
      </c>
      <c r="BEY45" s="3">
        <v>5.7956616389562319</v>
      </c>
      <c r="BEZ45" s="3" t="s">
        <v>5</v>
      </c>
      <c r="BFA45" s="3" t="s">
        <v>5</v>
      </c>
      <c r="BFB45" s="3">
        <v>3.4293449650297063</v>
      </c>
      <c r="BFC45" s="3" t="s">
        <v>5</v>
      </c>
      <c r="BFD45" s="3">
        <v>4.3571319370126895</v>
      </c>
      <c r="BFE45" s="3" t="s">
        <v>5</v>
      </c>
      <c r="BFF45" s="3" t="s">
        <v>5</v>
      </c>
      <c r="BFG45" s="3" t="s">
        <v>5</v>
      </c>
      <c r="BFH45" s="3" t="s">
        <v>5</v>
      </c>
      <c r="BFI45" s="3">
        <v>10.7978314292682</v>
      </c>
      <c r="BFJ45" s="3">
        <v>6.2043674315026762E-2</v>
      </c>
      <c r="BFK45" s="3" t="s">
        <v>5</v>
      </c>
      <c r="BFL45" s="3" t="s">
        <v>5</v>
      </c>
      <c r="BFM45" s="3">
        <v>0</v>
      </c>
      <c r="BFN45" s="3">
        <v>0.75139266744396938</v>
      </c>
      <c r="BFO45" s="3">
        <v>4.6790667567799114</v>
      </c>
      <c r="BFP45" s="3">
        <v>8.9306138009912317</v>
      </c>
      <c r="BFQ45" s="3" t="s">
        <v>5</v>
      </c>
      <c r="BFR45" s="3" t="s">
        <v>5</v>
      </c>
      <c r="BFS45" s="3">
        <v>0.48380483804838054</v>
      </c>
      <c r="BFT45" s="3">
        <v>1.7970877890899513</v>
      </c>
      <c r="BFU45" s="3" t="s">
        <v>5</v>
      </c>
      <c r="BFV45" s="3">
        <v>4.948711925456112</v>
      </c>
      <c r="BFW45" s="3" t="s">
        <v>5</v>
      </c>
      <c r="BFX45" s="3" t="s">
        <v>5</v>
      </c>
      <c r="BFY45" s="3" t="s">
        <v>5</v>
      </c>
      <c r="BFZ45" s="3">
        <v>1.6985327694720751</v>
      </c>
      <c r="BGA45" s="3" t="s">
        <v>5</v>
      </c>
      <c r="BGB45" s="3">
        <v>9.0401131307556994</v>
      </c>
      <c r="BGC45" s="3">
        <v>18.514657980456025</v>
      </c>
      <c r="BGD45" s="3" t="s">
        <v>5</v>
      </c>
      <c r="BGE45" s="3">
        <v>2.7292978208232443</v>
      </c>
      <c r="BGF45" s="3" t="s">
        <v>5</v>
      </c>
      <c r="BGG45" s="3" t="s">
        <v>5</v>
      </c>
      <c r="BGH45" s="3" t="s">
        <v>5</v>
      </c>
      <c r="BGI45" s="3" t="s">
        <v>5</v>
      </c>
      <c r="BGJ45" s="3">
        <v>0</v>
      </c>
      <c r="BGK45" s="3" t="s">
        <v>5</v>
      </c>
      <c r="BGL45" s="3">
        <v>1.4483933787731256</v>
      </c>
      <c r="BGM45" s="3" t="s">
        <v>5</v>
      </c>
      <c r="BGN45" s="3">
        <v>0</v>
      </c>
      <c r="BGO45" s="3">
        <v>4.9292929292929291</v>
      </c>
      <c r="BGP45" s="3">
        <v>0.89326967503465271</v>
      </c>
      <c r="BGQ45" s="3" t="s">
        <v>5</v>
      </c>
      <c r="BGR45" s="3">
        <v>16.003255401006214</v>
      </c>
      <c r="BGS45" s="3">
        <v>8.1217770725902412</v>
      </c>
      <c r="BGT45" s="3" t="s">
        <v>5</v>
      </c>
      <c r="BGU45" s="3">
        <v>12.972030873931448</v>
      </c>
      <c r="BGV45" s="3" t="s">
        <v>5</v>
      </c>
      <c r="BGW45" s="3" t="s">
        <v>5</v>
      </c>
      <c r="BGX45" s="3" t="s">
        <v>5</v>
      </c>
      <c r="BGY45" s="3">
        <v>0.79820182043426335</v>
      </c>
      <c r="BGZ45" s="3" t="s">
        <v>5</v>
      </c>
      <c r="BHA45" s="3" t="s">
        <v>5</v>
      </c>
      <c r="BHB45" s="3" t="s">
        <v>5</v>
      </c>
      <c r="BHC45" s="3" t="s">
        <v>5</v>
      </c>
      <c r="BHD45" s="3" t="s">
        <v>5</v>
      </c>
      <c r="BHE45" s="3">
        <v>0.49509327203607112</v>
      </c>
      <c r="BHF45" s="3" t="s">
        <v>5</v>
      </c>
      <c r="BHG45" s="3">
        <v>4.1750167000668005E-2</v>
      </c>
      <c r="BHH45" s="3" t="s">
        <v>5</v>
      </c>
      <c r="BHI45" s="3" t="s">
        <v>5</v>
      </c>
      <c r="BHJ45" s="3" t="s">
        <v>5</v>
      </c>
      <c r="BHK45" s="3" t="s">
        <v>5</v>
      </c>
      <c r="BHL45" s="3" t="s">
        <v>5</v>
      </c>
      <c r="BHM45" s="3" t="s">
        <v>5</v>
      </c>
      <c r="BHN45" s="3">
        <v>0</v>
      </c>
      <c r="BHO45" s="3">
        <v>0</v>
      </c>
      <c r="BHP45" s="3">
        <v>9.65522084123306</v>
      </c>
      <c r="BHQ45" s="3">
        <v>26.67763157894737</v>
      </c>
      <c r="BHR45" s="3">
        <v>2.6133400270537868</v>
      </c>
      <c r="BHS45" s="3" t="s">
        <v>5</v>
      </c>
      <c r="BHT45" s="3" t="s">
        <v>5</v>
      </c>
      <c r="BHU45" s="3">
        <v>8.8312783222678899</v>
      </c>
      <c r="BHV45" s="3">
        <v>1.7693455553186954</v>
      </c>
      <c r="BHW45" s="3" t="s">
        <v>5</v>
      </c>
      <c r="BHX45" s="3" t="s">
        <v>5</v>
      </c>
      <c r="BHY45" s="3">
        <v>0.38688461166457105</v>
      </c>
      <c r="BHZ45" s="3">
        <v>0.54135989605889989</v>
      </c>
      <c r="BIA45" s="3" t="s">
        <v>5</v>
      </c>
      <c r="BIB45" s="3" t="s">
        <v>5</v>
      </c>
      <c r="BIC45" s="3" t="s">
        <v>5</v>
      </c>
      <c r="BID45" s="3">
        <v>0</v>
      </c>
      <c r="BIE45" s="3">
        <v>1.3001638001638001</v>
      </c>
      <c r="BIF45" s="3" t="s">
        <v>5</v>
      </c>
      <c r="BIG45" s="3">
        <v>9.4938762267823833</v>
      </c>
      <c r="BIH45" s="3" t="s">
        <v>5</v>
      </c>
      <c r="BII45" s="3" t="s">
        <v>5</v>
      </c>
      <c r="BIJ45" s="3" t="s">
        <v>5</v>
      </c>
      <c r="BIK45" s="3">
        <v>1.339756824959853</v>
      </c>
      <c r="BIL45" s="3">
        <v>7.3573573573573565</v>
      </c>
      <c r="BIM45" s="3" t="s">
        <v>5</v>
      </c>
      <c r="BIN45" s="3">
        <v>3.3989749123280282</v>
      </c>
      <c r="BIO45" s="3">
        <v>0.88305935482015219</v>
      </c>
      <c r="BIP45" s="3" t="s">
        <v>5</v>
      </c>
      <c r="BIQ45" s="3">
        <v>0</v>
      </c>
      <c r="BIR45" s="3" t="s">
        <v>5</v>
      </c>
      <c r="BIS45" s="3" t="s">
        <v>5</v>
      </c>
      <c r="BIT45" s="3" t="s">
        <v>5</v>
      </c>
      <c r="BIU45" s="3">
        <v>0</v>
      </c>
      <c r="BIV45" s="3">
        <v>3.9363539002906913</v>
      </c>
      <c r="BIW45" s="3">
        <v>1.6241105064880703</v>
      </c>
      <c r="BIX45" s="3" t="s">
        <v>5</v>
      </c>
      <c r="BIY45" s="3">
        <v>2.2289293849658316</v>
      </c>
      <c r="BIZ45" s="3">
        <v>1.1703611843125097</v>
      </c>
      <c r="BJA45" s="3" t="s">
        <v>5</v>
      </c>
      <c r="BJB45" s="3">
        <v>0</v>
      </c>
      <c r="BJC45" s="3">
        <v>9.0450663274577501</v>
      </c>
      <c r="BJD45" s="3" t="s">
        <v>5</v>
      </c>
      <c r="BJE45" s="3">
        <v>11.428838717724835</v>
      </c>
      <c r="BJF45" s="3">
        <v>4.239458694904239</v>
      </c>
      <c r="BJG45" s="3" t="s">
        <v>5</v>
      </c>
      <c r="BJH45" s="3">
        <v>0</v>
      </c>
      <c r="BJI45" s="3">
        <v>0.43896860821129513</v>
      </c>
      <c r="BJJ45" s="3" t="s">
        <v>5</v>
      </c>
      <c r="BJK45" s="3">
        <v>3.555686159271231</v>
      </c>
      <c r="BJL45" s="3">
        <v>8.8671283272019057</v>
      </c>
      <c r="BJM45" s="3">
        <v>0</v>
      </c>
      <c r="BJN45" s="3" t="s">
        <v>5</v>
      </c>
      <c r="BJO45" s="3">
        <v>1.1320227718949469</v>
      </c>
      <c r="BJP45" s="3" t="s">
        <v>5</v>
      </c>
      <c r="BJQ45" s="3">
        <v>11.243053246568186</v>
      </c>
      <c r="BJR45" s="3">
        <v>10.768001504042113</v>
      </c>
      <c r="BJS45" s="3" t="s">
        <v>5</v>
      </c>
      <c r="BJT45" s="3">
        <v>0</v>
      </c>
      <c r="BJU45" s="3" t="s">
        <v>5</v>
      </c>
      <c r="BJV45" s="3">
        <v>2.8322345120688714</v>
      </c>
      <c r="BJW45" s="3" t="s">
        <v>5</v>
      </c>
      <c r="BJX45" s="3">
        <v>0</v>
      </c>
      <c r="BJY45" s="3">
        <v>17.89847599404148</v>
      </c>
      <c r="BJZ45" s="3">
        <v>2.0697498104624716</v>
      </c>
      <c r="BKA45" s="3">
        <v>8.2708425231583593</v>
      </c>
      <c r="BKB45" s="3" t="s">
        <v>5</v>
      </c>
      <c r="BKC45" s="3">
        <v>6.3666719669263792</v>
      </c>
      <c r="BKD45" s="3" t="s">
        <v>5</v>
      </c>
      <c r="BKE45" s="3">
        <v>0.16043503225588543</v>
      </c>
      <c r="BKF45" s="3">
        <v>5.3228419347373297</v>
      </c>
      <c r="BKG45" s="3" t="s">
        <v>5</v>
      </c>
      <c r="BKH45" s="3" t="s">
        <v>5</v>
      </c>
      <c r="BKI45" s="3">
        <v>3.5595633602278118E-2</v>
      </c>
      <c r="BKJ45" s="3">
        <v>3.7292614887681692</v>
      </c>
      <c r="BKK45" s="3">
        <v>0</v>
      </c>
      <c r="BKL45" s="3">
        <v>1.1158660376531759</v>
      </c>
      <c r="BKM45" s="3" t="s">
        <v>5</v>
      </c>
      <c r="BKN45" s="3">
        <v>7.9828326180257507</v>
      </c>
      <c r="BKO45" s="3">
        <v>6.9407509169050838</v>
      </c>
      <c r="BKP45" s="3">
        <v>1.0449486040995073</v>
      </c>
      <c r="BKQ45" s="3" t="s">
        <v>5</v>
      </c>
      <c r="BKR45" s="3">
        <v>1.0416414916499506</v>
      </c>
      <c r="BKS45" s="3" t="s">
        <v>5</v>
      </c>
      <c r="BKT45" s="3">
        <v>9.6648768746528422</v>
      </c>
      <c r="BKU45" s="3" t="s">
        <v>5</v>
      </c>
      <c r="BKV45" s="3">
        <v>1.2856727098419873</v>
      </c>
      <c r="BKW45" s="3">
        <v>2.0660411403825334</v>
      </c>
      <c r="BKX45" s="3">
        <v>5.7877540628845416</v>
      </c>
      <c r="BKY45" s="3">
        <v>2.5997064341164373</v>
      </c>
      <c r="BKZ45" s="3">
        <v>7.7919612774640532</v>
      </c>
      <c r="BLA45" s="3">
        <v>1.5773757245740383</v>
      </c>
      <c r="BLB45" s="3">
        <v>6.0097638443666739</v>
      </c>
      <c r="BLC45" s="3">
        <v>1.0758565340122876</v>
      </c>
      <c r="BLD45" s="3" t="s">
        <v>5</v>
      </c>
      <c r="BLE45" s="3" t="s">
        <v>5</v>
      </c>
      <c r="BLF45" s="3">
        <v>0</v>
      </c>
      <c r="BLG45" s="3">
        <v>4.006624113703233</v>
      </c>
      <c r="BLH45" s="3">
        <v>5.1644847168770927</v>
      </c>
      <c r="BLI45" s="3" t="s">
        <v>5</v>
      </c>
      <c r="BLJ45" s="3">
        <v>3.8445715995362582</v>
      </c>
      <c r="BLK45" s="3">
        <v>1.161570219018963</v>
      </c>
      <c r="BLL45" s="3">
        <v>1.0190161516754348</v>
      </c>
      <c r="BLM45" s="3">
        <v>2.9113804203749289</v>
      </c>
      <c r="BLN45" s="3" t="s">
        <v>5</v>
      </c>
      <c r="BLO45" s="3">
        <v>0.9593359046146015</v>
      </c>
      <c r="BLP45" s="3" t="s">
        <v>5</v>
      </c>
      <c r="BLQ45" s="3" t="s">
        <v>5</v>
      </c>
      <c r="BLR45" s="3">
        <v>0.10192381195056695</v>
      </c>
      <c r="BLS45" s="3" t="s">
        <v>5</v>
      </c>
      <c r="BLT45" s="3">
        <v>3.2467532467532463</v>
      </c>
      <c r="BLU45" s="3" t="s">
        <v>5</v>
      </c>
      <c r="BLV45" s="3" t="s">
        <v>5</v>
      </c>
      <c r="BLW45" s="3">
        <v>19.946653585553545</v>
      </c>
      <c r="BLX45" s="3" t="s">
        <v>5</v>
      </c>
      <c r="BLY45" s="3">
        <v>7.5353447019384925</v>
      </c>
      <c r="BLZ45" s="3">
        <v>12.243978243978244</v>
      </c>
      <c r="BMA45" s="3" t="s">
        <v>5</v>
      </c>
      <c r="BMB45" s="3" t="s">
        <v>5</v>
      </c>
      <c r="BMC45" s="3">
        <v>6.8878910729572143</v>
      </c>
      <c r="BMD45" s="3">
        <v>2.5889788118815669</v>
      </c>
      <c r="BME45" s="3">
        <v>2.8283645056954012</v>
      </c>
      <c r="BMF45" s="3" t="s">
        <v>5</v>
      </c>
      <c r="BMG45" s="3">
        <v>9.4396952239360719</v>
      </c>
      <c r="BMH45" s="3" t="s">
        <v>5</v>
      </c>
      <c r="BMI45" s="3">
        <v>1.8161792155463294</v>
      </c>
      <c r="BMJ45" s="3" t="s">
        <v>5</v>
      </c>
      <c r="BMK45" s="3">
        <v>3.0857590392899099</v>
      </c>
      <c r="BML45" s="3" t="s">
        <v>5</v>
      </c>
      <c r="BMM45" s="3" t="s">
        <v>5</v>
      </c>
      <c r="BMN45" s="3">
        <v>2.4930457145856297</v>
      </c>
      <c r="BMO45" s="3">
        <v>1.0024379533306076</v>
      </c>
      <c r="BMP45" s="3">
        <v>5.8809580270334356</v>
      </c>
      <c r="BMQ45" s="3">
        <v>3.9867272950718937</v>
      </c>
      <c r="BMR45" s="3">
        <v>2.8171137303673555</v>
      </c>
      <c r="BMS45" s="3" t="s">
        <v>5</v>
      </c>
      <c r="BMT45" s="3" t="s">
        <v>5</v>
      </c>
      <c r="BMU45" s="3" t="s">
        <v>5</v>
      </c>
      <c r="BMV45" s="3" t="s">
        <v>5</v>
      </c>
      <c r="BMW45" s="3">
        <v>3.8400262056848469</v>
      </c>
      <c r="BMX45" s="3">
        <v>5.0831165893927404</v>
      </c>
      <c r="BMY45" s="3">
        <v>0.54133138258961222</v>
      </c>
      <c r="BMZ45" s="3">
        <v>6.9223019024476971</v>
      </c>
      <c r="BNA45" s="3" t="s">
        <v>5</v>
      </c>
      <c r="BNB45" s="3">
        <v>2.7107846323864004</v>
      </c>
      <c r="BNC45" s="3">
        <v>0</v>
      </c>
      <c r="BND45" s="3" t="s">
        <v>5</v>
      </c>
      <c r="BNE45" s="3">
        <v>2.5589731078874771</v>
      </c>
      <c r="BNF45" s="3" t="s">
        <v>5</v>
      </c>
      <c r="BNG45" s="3" t="s">
        <v>5</v>
      </c>
      <c r="BNH45" s="3">
        <v>1.4285714285714286</v>
      </c>
      <c r="BNI45" s="3" t="s">
        <v>5</v>
      </c>
      <c r="BNJ45" s="3" t="s">
        <v>5</v>
      </c>
      <c r="BNK45" s="3" t="s">
        <v>5</v>
      </c>
      <c r="BNL45" s="3">
        <v>4.2913128674069236</v>
      </c>
      <c r="BNM45" s="3" t="s">
        <v>5</v>
      </c>
      <c r="BNN45" s="3">
        <v>0.85738529147300568</v>
      </c>
      <c r="BNO45" s="3">
        <v>1.5084473049074818</v>
      </c>
      <c r="BNP45" s="3" t="s">
        <v>5</v>
      </c>
      <c r="BNQ45" s="3" t="s">
        <v>5</v>
      </c>
      <c r="BNR45" s="3">
        <v>3.2956309603016187</v>
      </c>
      <c r="BNS45" s="3">
        <v>6.4544721728863328</v>
      </c>
      <c r="BNT45" s="3" t="s">
        <v>5</v>
      </c>
      <c r="BNU45" s="3" t="s">
        <v>5</v>
      </c>
      <c r="BNV45" s="3">
        <v>8.5396118358256441</v>
      </c>
      <c r="BNW45" s="3" t="s">
        <v>5</v>
      </c>
      <c r="BNX45" s="3" t="s">
        <v>5</v>
      </c>
      <c r="BNY45" s="3">
        <v>14.774166314900802</v>
      </c>
      <c r="BNZ45" s="3">
        <v>0</v>
      </c>
      <c r="BOA45" s="3" t="s">
        <v>5</v>
      </c>
      <c r="BOB45" s="3" t="s">
        <v>5</v>
      </c>
      <c r="BOC45" s="3">
        <v>0.17240617125679678</v>
      </c>
      <c r="BOD45" s="3">
        <v>1.0063598952487842</v>
      </c>
      <c r="BOE45" s="3" t="s">
        <v>5</v>
      </c>
      <c r="BOF45" s="3" t="s">
        <v>5</v>
      </c>
      <c r="BOG45" s="3" t="s">
        <v>5</v>
      </c>
      <c r="BOH45" s="3">
        <v>6.9853246491321723</v>
      </c>
      <c r="BOI45" s="3" t="s">
        <v>5</v>
      </c>
      <c r="BOJ45" s="3">
        <v>2.2719476475710478</v>
      </c>
      <c r="BOK45" s="3" t="s">
        <v>5</v>
      </c>
      <c r="BOL45" s="3" t="s">
        <v>5</v>
      </c>
      <c r="BOM45" s="3" t="s">
        <v>5</v>
      </c>
      <c r="BON45" s="3">
        <v>10.546985564675913</v>
      </c>
      <c r="BOO45" s="3" t="s">
        <v>5</v>
      </c>
      <c r="BOP45" s="3" t="s">
        <v>5</v>
      </c>
      <c r="BOQ45" s="3">
        <v>3.4236413849770615E-2</v>
      </c>
      <c r="BOR45" s="3" t="s">
        <v>5</v>
      </c>
      <c r="BOS45" s="3" t="s">
        <v>5</v>
      </c>
      <c r="BOT45" s="3" t="s">
        <v>5</v>
      </c>
      <c r="BOU45" s="3">
        <v>3.9632119376523605</v>
      </c>
      <c r="BOV45" s="3">
        <v>1.7074374156019527</v>
      </c>
      <c r="BOW45" s="3" t="s">
        <v>5</v>
      </c>
      <c r="BOX45" s="3">
        <v>9.4906256347044113</v>
      </c>
      <c r="BOY45" s="3">
        <v>6.1895086145744411</v>
      </c>
      <c r="BOZ45" s="3" t="s">
        <v>5</v>
      </c>
      <c r="BPA45" s="3" t="s">
        <v>5</v>
      </c>
      <c r="BPB45" s="3">
        <v>3.5475131626028729</v>
      </c>
      <c r="BPC45" s="3" t="s">
        <v>5</v>
      </c>
      <c r="BPD45" s="3" t="s">
        <v>5</v>
      </c>
      <c r="BPE45" s="3" t="s">
        <v>5</v>
      </c>
      <c r="BPF45" s="3" t="s">
        <v>5</v>
      </c>
      <c r="BPG45" s="3">
        <v>5.9919130365058821</v>
      </c>
      <c r="BPH45" s="3">
        <v>1.1618316142364284</v>
      </c>
      <c r="BPI45" s="3">
        <v>5.2884862305219151</v>
      </c>
      <c r="BPJ45" s="3">
        <v>12.992865976788224</v>
      </c>
      <c r="BPK45" s="3">
        <v>43.879163224324145</v>
      </c>
      <c r="BPL45" s="3">
        <v>8.0107879583060004</v>
      </c>
      <c r="BPM45" s="3">
        <v>0</v>
      </c>
      <c r="BPN45" s="3" t="s">
        <v>5</v>
      </c>
      <c r="BPO45" s="3" t="s">
        <v>5</v>
      </c>
      <c r="BPP45" s="3">
        <v>2.5496455370838689</v>
      </c>
      <c r="BPQ45" s="3" t="s">
        <v>5</v>
      </c>
      <c r="BPR45" s="3">
        <v>15.578980003100295</v>
      </c>
      <c r="BPS45" s="3">
        <v>10.837026318169485</v>
      </c>
      <c r="BPT45" s="3" t="s">
        <v>5</v>
      </c>
      <c r="BPU45" s="3">
        <v>15.67125107330164</v>
      </c>
      <c r="BPV45" s="3" t="s">
        <v>5</v>
      </c>
      <c r="BPW45" s="3" t="s">
        <v>5</v>
      </c>
      <c r="BPX45" s="3" t="s">
        <v>5</v>
      </c>
      <c r="BPY45" s="3">
        <v>6.7316927764713679</v>
      </c>
      <c r="BPZ45" s="3">
        <v>5.8313182144957842</v>
      </c>
      <c r="BQA45" s="3" t="s">
        <v>5</v>
      </c>
      <c r="BQB45" s="3">
        <v>4.2942026130917208</v>
      </c>
      <c r="BQC45" s="3" t="s">
        <v>5</v>
      </c>
      <c r="BQD45" s="3">
        <v>8.8067246804197001</v>
      </c>
      <c r="BQE45" s="3">
        <v>2.7646395742059942</v>
      </c>
      <c r="BQF45" s="3">
        <v>5.4728782486789607</v>
      </c>
      <c r="BQG45" s="3" t="s">
        <v>5</v>
      </c>
      <c r="BQH45" s="3">
        <v>7.5654037744867395</v>
      </c>
      <c r="BQI45" s="3" t="s">
        <v>5</v>
      </c>
      <c r="BQJ45" s="3" t="s">
        <v>5</v>
      </c>
      <c r="BQK45" s="3">
        <v>7.5890534494120905</v>
      </c>
      <c r="BQL45" s="3" t="s">
        <v>5</v>
      </c>
      <c r="BQM45" s="3" t="s">
        <v>5</v>
      </c>
      <c r="BQN45" s="3">
        <v>0.41757236014186017</v>
      </c>
      <c r="BQO45" s="3" t="s">
        <v>5</v>
      </c>
      <c r="BQP45" s="3">
        <v>9.818260880686541</v>
      </c>
      <c r="BQQ45" s="3">
        <v>1.4894308943089432</v>
      </c>
      <c r="BQR45" s="3">
        <v>31.983626507357009</v>
      </c>
      <c r="BQS45" s="3">
        <v>0</v>
      </c>
      <c r="BQT45" s="3">
        <v>0</v>
      </c>
      <c r="BQU45" s="3" t="s">
        <v>5</v>
      </c>
      <c r="BQV45" s="3" t="s">
        <v>5</v>
      </c>
      <c r="BQW45" s="3">
        <v>0.11340547181401502</v>
      </c>
      <c r="BQX45" s="3">
        <v>0.58845824432215321</v>
      </c>
      <c r="BQY45" s="3" t="s">
        <v>5</v>
      </c>
      <c r="BQZ45" s="3">
        <v>8.9013826868241246</v>
      </c>
      <c r="BRA45" s="3" t="s">
        <v>5</v>
      </c>
      <c r="BRB45" s="3" t="s">
        <v>5</v>
      </c>
      <c r="BRC45" s="3" t="s">
        <v>5</v>
      </c>
      <c r="BRD45" s="3" t="s">
        <v>5</v>
      </c>
      <c r="BRE45" s="3" t="s">
        <v>5</v>
      </c>
      <c r="BRF45" s="3">
        <v>17.052832039703379</v>
      </c>
      <c r="BRG45" s="3">
        <v>3.6480186480186481</v>
      </c>
      <c r="BRH45" s="3" t="s">
        <v>5</v>
      </c>
      <c r="BRI45" s="3" t="s">
        <v>5</v>
      </c>
      <c r="BRJ45" s="3" t="s">
        <v>5</v>
      </c>
      <c r="BRK45" s="3" t="s">
        <v>5</v>
      </c>
      <c r="BRL45" s="3" t="s">
        <v>5</v>
      </c>
      <c r="BRM45" s="3" t="s">
        <v>5</v>
      </c>
      <c r="BRN45" s="3">
        <v>5.6598523659099467</v>
      </c>
      <c r="BRO45" s="3" t="s">
        <v>5</v>
      </c>
      <c r="BRP45" s="3" t="s">
        <v>5</v>
      </c>
      <c r="BRQ45" s="3">
        <v>7.6513639387890882</v>
      </c>
      <c r="BRR45" s="3">
        <v>34.014130838982808</v>
      </c>
      <c r="BRS45" s="3">
        <v>5.0498808157499777</v>
      </c>
      <c r="BRT45" s="3">
        <v>0.3040338780606982</v>
      </c>
      <c r="BRU45" s="3">
        <v>4.0651644336175394</v>
      </c>
      <c r="BRV45" s="3">
        <v>5.2944750811139265</v>
      </c>
      <c r="BRW45" s="3">
        <v>9.9342387183966778</v>
      </c>
      <c r="BRX45" s="3" t="s">
        <v>5</v>
      </c>
      <c r="BRY45" s="3">
        <v>16.938584497930794</v>
      </c>
      <c r="BRZ45" s="3">
        <v>21.378558310376491</v>
      </c>
      <c r="BSA45" s="3">
        <v>2.3399438064322537</v>
      </c>
      <c r="BSB45" s="3" t="s">
        <v>5</v>
      </c>
      <c r="BSC45" s="3">
        <v>6.0279747077984291</v>
      </c>
      <c r="BSD45" s="3">
        <v>10.143477317951977</v>
      </c>
      <c r="BSE45" s="3">
        <v>6.9631357868974817</v>
      </c>
      <c r="BSF45" s="3" t="s">
        <v>5</v>
      </c>
      <c r="BSG45" s="3">
        <v>0</v>
      </c>
      <c r="BSH45" s="3">
        <v>3.8175284000197158</v>
      </c>
      <c r="BSI45" s="3">
        <v>8.9500623761649667</v>
      </c>
      <c r="BSJ45" s="3">
        <v>8.1236589071347929</v>
      </c>
      <c r="BSK45" s="3">
        <v>3.2282663955261817</v>
      </c>
      <c r="BSL45" s="3">
        <v>1.5140946010511227</v>
      </c>
      <c r="BSM45" s="3" t="s">
        <v>5</v>
      </c>
      <c r="BSN45" s="3">
        <v>2.8749071639334391</v>
      </c>
      <c r="BSO45" s="3">
        <v>1.7691998391636508</v>
      </c>
      <c r="BSP45" s="3">
        <v>17.509659495488343</v>
      </c>
      <c r="BSQ45" s="3" t="s">
        <v>5</v>
      </c>
      <c r="BSR45" s="3">
        <v>0</v>
      </c>
      <c r="BSS45" s="3" t="s">
        <v>5</v>
      </c>
      <c r="BST45" s="3">
        <v>0</v>
      </c>
      <c r="BSU45" s="3">
        <v>4.9633615754522555</v>
      </c>
      <c r="BSV45" s="3" t="s">
        <v>5</v>
      </c>
      <c r="BSW45" s="3">
        <v>0.95258255715495355</v>
      </c>
      <c r="BSX45" s="3">
        <v>6.217437569961719</v>
      </c>
      <c r="BSY45" s="3" t="s">
        <v>5</v>
      </c>
      <c r="BSZ45" s="3">
        <v>1.607566487701336</v>
      </c>
      <c r="BTA45" s="3">
        <v>2.4537986665569185</v>
      </c>
      <c r="BTB45" s="3">
        <v>0.80724131870339222</v>
      </c>
      <c r="BTC45" s="3">
        <v>3.4651406023437685</v>
      </c>
      <c r="BTD45" s="3" t="s">
        <v>5</v>
      </c>
      <c r="BTE45" s="3" t="s">
        <v>5</v>
      </c>
      <c r="BTF45" s="3" t="s">
        <v>5</v>
      </c>
      <c r="BTG45" s="3" t="s">
        <v>5</v>
      </c>
      <c r="BTH45" s="3" t="s">
        <v>5</v>
      </c>
      <c r="BTI45" s="3">
        <v>2.3481829069561972</v>
      </c>
      <c r="BTJ45" s="3">
        <v>5.8310069185552527</v>
      </c>
      <c r="BTK45" s="3">
        <v>0.46055059413978894</v>
      </c>
      <c r="BTL45" s="3">
        <v>6.7341525126615158</v>
      </c>
      <c r="BTM45" s="3">
        <v>5.9996041819578655E-2</v>
      </c>
      <c r="BTN45" s="3">
        <v>0.2506719040727724</v>
      </c>
      <c r="BTO45" s="3">
        <v>6.6558122059007712</v>
      </c>
      <c r="BTP45" s="3">
        <v>3.8171855439489399</v>
      </c>
      <c r="BTQ45" s="3">
        <v>0.82146160962072146</v>
      </c>
      <c r="BTR45" s="3" t="s">
        <v>5</v>
      </c>
      <c r="BTS45" s="3">
        <v>0</v>
      </c>
      <c r="BTT45" s="3">
        <v>0.46238251482736242</v>
      </c>
      <c r="BTU45" s="3" t="s">
        <v>5</v>
      </c>
      <c r="BTV45" s="3">
        <v>0.37650380915963172</v>
      </c>
      <c r="BTW45" s="3">
        <v>1.0452231243663503</v>
      </c>
      <c r="BTX45" s="3" t="s">
        <v>5</v>
      </c>
      <c r="BTY45" s="3">
        <v>16.466234967622572</v>
      </c>
      <c r="BTZ45" s="3" t="s">
        <v>5</v>
      </c>
      <c r="BUA45" s="3">
        <v>12.596834168259049</v>
      </c>
      <c r="BUB45" s="3" t="s">
        <v>5</v>
      </c>
      <c r="BUC45" s="3" t="s">
        <v>5</v>
      </c>
      <c r="BUD45" s="3">
        <v>1.8240903303331397</v>
      </c>
      <c r="BUE45" s="3">
        <v>29.120361650028254</v>
      </c>
      <c r="BUF45" s="3">
        <v>14.573553334882641</v>
      </c>
      <c r="BUG45" s="3" t="s">
        <v>5</v>
      </c>
      <c r="BUH45" s="3">
        <v>0</v>
      </c>
      <c r="BUI45" s="3">
        <v>3.7764627701655016</v>
      </c>
      <c r="BUJ45" s="3">
        <v>4.0682748005642644</v>
      </c>
      <c r="BUK45" s="3">
        <v>27.348459616174953</v>
      </c>
      <c r="BUL45" s="3" t="s">
        <v>5</v>
      </c>
      <c r="BUM45" s="3" t="s">
        <v>5</v>
      </c>
      <c r="BUN45" s="3" t="s">
        <v>5</v>
      </c>
      <c r="BUO45" s="3">
        <v>2.9956410250339176</v>
      </c>
      <c r="BUP45" s="3">
        <v>2.1762547810475374</v>
      </c>
      <c r="BUQ45" s="3">
        <v>8.7743766080746379</v>
      </c>
      <c r="BUR45" s="3">
        <v>6.6378207331858761</v>
      </c>
      <c r="BUS45" s="3">
        <v>0.6699229484905993</v>
      </c>
      <c r="BUT45" s="3">
        <v>3.2050049357076014</v>
      </c>
      <c r="BUU45" s="3" t="s">
        <v>5</v>
      </c>
      <c r="BUV45" s="3" t="s">
        <v>5</v>
      </c>
      <c r="BUW45" s="3">
        <v>1.8274502642120685</v>
      </c>
      <c r="BUX45" s="3">
        <v>1.1157532563283361</v>
      </c>
      <c r="BUY45" s="3">
        <v>1.3909206738709829</v>
      </c>
      <c r="BUZ45" s="3" t="s">
        <v>5</v>
      </c>
      <c r="BVA45" s="3">
        <v>0.19197771019860349</v>
      </c>
      <c r="BVB45" s="3">
        <v>5.1254068903230667</v>
      </c>
      <c r="BVC45" s="3">
        <v>8.3936234424480958</v>
      </c>
      <c r="BVD45" s="3" t="s">
        <v>5</v>
      </c>
      <c r="BVE45" s="3">
        <v>1.1697876552935871</v>
      </c>
      <c r="BVF45" s="3">
        <v>3.7733747687222694</v>
      </c>
      <c r="BVG45" s="3" t="s">
        <v>5</v>
      </c>
      <c r="BVH45" s="3">
        <v>6.3662492979616108</v>
      </c>
      <c r="BVI45" s="3">
        <v>0</v>
      </c>
      <c r="BVJ45" s="3" t="s">
        <v>5</v>
      </c>
      <c r="BVK45" s="3">
        <v>0</v>
      </c>
      <c r="BVL45" s="3">
        <v>2.1046341787279244</v>
      </c>
      <c r="BVM45" s="3" t="s">
        <v>5</v>
      </c>
      <c r="BVN45" s="3" t="s">
        <v>5</v>
      </c>
      <c r="BVO45" s="3">
        <v>3.6089208230299068</v>
      </c>
      <c r="BVP45" s="3" t="s">
        <v>5</v>
      </c>
      <c r="BVQ45" s="3" t="s">
        <v>5</v>
      </c>
      <c r="BVR45" s="3">
        <v>0</v>
      </c>
      <c r="BVS45" s="3">
        <v>3.0186095047610766</v>
      </c>
      <c r="BVT45" s="3" t="s">
        <v>5</v>
      </c>
      <c r="BVU45" s="3">
        <v>11.077903428468856</v>
      </c>
      <c r="BVV45" s="3">
        <v>9.1382732385047962</v>
      </c>
      <c r="BVW45" s="3">
        <v>48.036367621647024</v>
      </c>
      <c r="BVX45" s="3">
        <v>1.9933554817275747</v>
      </c>
      <c r="BVY45" s="3">
        <v>31.376015386531016</v>
      </c>
      <c r="BVZ45" s="3" t="s">
        <v>5</v>
      </c>
      <c r="BWA45" s="3">
        <v>9.4484148799706809</v>
      </c>
      <c r="BWB45" s="3">
        <v>1.7122372289743872</v>
      </c>
      <c r="BWC45" s="3">
        <v>3.372870223698953</v>
      </c>
      <c r="BWD45" s="3" t="s">
        <v>5</v>
      </c>
      <c r="BWE45" s="3">
        <v>6.2712585034013602</v>
      </c>
      <c r="BWF45" s="3">
        <v>8.3870531792688698</v>
      </c>
      <c r="BWG45" s="3">
        <v>0.69181414111913253</v>
      </c>
      <c r="BWH45" s="3">
        <v>0</v>
      </c>
      <c r="BWI45" s="3" t="s">
        <v>5</v>
      </c>
      <c r="BWJ45" s="3">
        <v>1.4251824817518248</v>
      </c>
      <c r="BWK45" s="3">
        <v>11.30991496903439</v>
      </c>
      <c r="BWL45" s="3">
        <v>0.58014514828420394</v>
      </c>
      <c r="BWM45" s="3" t="s">
        <v>5</v>
      </c>
      <c r="BWN45" s="3">
        <v>3.897996656977941</v>
      </c>
      <c r="BWO45" s="3">
        <v>2.7137801990784349</v>
      </c>
      <c r="BWP45" s="3">
        <v>3.2156358571712813</v>
      </c>
      <c r="BWQ45" s="3" t="s">
        <v>5</v>
      </c>
      <c r="BWR45" s="3">
        <v>2.0053067837603025</v>
      </c>
      <c r="BWS45" s="3">
        <v>0</v>
      </c>
      <c r="BWT45" s="3">
        <v>2.6060285992850178</v>
      </c>
      <c r="BWU45" s="3">
        <v>4.9726125267920933</v>
      </c>
      <c r="BWV45" s="3">
        <v>9.1567338754595085</v>
      </c>
      <c r="BWW45" s="3">
        <v>6.4058622699641941</v>
      </c>
      <c r="BWX45" s="3">
        <v>2.1951838759447688</v>
      </c>
      <c r="BWY45" s="3" t="s">
        <v>5</v>
      </c>
      <c r="BWZ45" s="3" t="s">
        <v>5</v>
      </c>
      <c r="BXA45" s="3">
        <v>3.7246624343398538</v>
      </c>
      <c r="BXB45" s="3">
        <v>22.848863917452913</v>
      </c>
      <c r="BXC45" s="3">
        <v>4.2804445479428015</v>
      </c>
      <c r="BXD45" s="3">
        <v>5.816085011342806</v>
      </c>
      <c r="BXE45" s="3">
        <v>1.4421737919509818</v>
      </c>
      <c r="BXF45" s="3">
        <v>2.3357950781460852</v>
      </c>
      <c r="BXG45" s="3" t="s">
        <v>5</v>
      </c>
      <c r="BXH45" s="3">
        <v>6.5051922519698779</v>
      </c>
      <c r="BXI45" s="3" t="s">
        <v>5</v>
      </c>
      <c r="BXJ45" s="3">
        <v>18.440118230104229</v>
      </c>
      <c r="BXK45" s="3" t="s">
        <v>5</v>
      </c>
      <c r="BXL45" s="3">
        <v>2.2101114972362828</v>
      </c>
      <c r="BXM45" s="3">
        <v>6.8322307775729314</v>
      </c>
      <c r="BXN45" s="3" t="s">
        <v>5</v>
      </c>
      <c r="BXO45" s="3">
        <v>3.0696068973833355</v>
      </c>
      <c r="BXP45" s="3">
        <v>3.4053566259726553</v>
      </c>
      <c r="BXQ45" s="3" t="s">
        <v>5</v>
      </c>
      <c r="BXR45" s="3">
        <v>48.460351289777321</v>
      </c>
      <c r="BXS45" s="3">
        <v>1.5110496389955603</v>
      </c>
      <c r="BXT45" s="3" t="s">
        <v>5</v>
      </c>
      <c r="BXU45" s="3" t="s">
        <v>5</v>
      </c>
      <c r="BXV45" s="3" t="s">
        <v>5</v>
      </c>
      <c r="BXW45" s="3" t="s">
        <v>5</v>
      </c>
      <c r="BXX45" s="3">
        <v>2.8545846035772913</v>
      </c>
      <c r="BXY45" s="3">
        <v>3.6395677376132354</v>
      </c>
      <c r="BXZ45" s="3">
        <v>2.8367468978920614</v>
      </c>
      <c r="BYA45" s="3">
        <v>1.4646617075292487</v>
      </c>
      <c r="BYB45" s="3">
        <v>5.0716881039719652</v>
      </c>
      <c r="BYC45" s="3">
        <v>0.58573080993281323</v>
      </c>
      <c r="BYD45" s="3" t="s">
        <v>5</v>
      </c>
      <c r="BYE45" s="3">
        <v>0</v>
      </c>
      <c r="BYF45" s="3">
        <v>3.4127809830070306</v>
      </c>
      <c r="BYG45" s="3">
        <v>0</v>
      </c>
      <c r="BYH45" s="3">
        <v>7.176963673360194</v>
      </c>
      <c r="BYI45" s="3" t="s">
        <v>5</v>
      </c>
      <c r="BYJ45" s="3">
        <v>2.1041107138580495</v>
      </c>
      <c r="BYK45" s="3" t="s">
        <v>5</v>
      </c>
      <c r="BYL45" s="3">
        <v>2.8984386080274369</v>
      </c>
      <c r="BYM45" s="3">
        <v>0</v>
      </c>
      <c r="BYN45" s="3" t="s">
        <v>5</v>
      </c>
      <c r="BYO45" s="3">
        <v>32.387802654239692</v>
      </c>
      <c r="BYP45" s="3">
        <v>19.526290857413546</v>
      </c>
      <c r="BYQ45" s="3">
        <v>0.27793273828498566</v>
      </c>
      <c r="BYR45" s="3" t="s">
        <v>5</v>
      </c>
      <c r="BYS45" s="3" t="s">
        <v>5</v>
      </c>
      <c r="BYT45" s="3">
        <v>0.63057186344857574</v>
      </c>
      <c r="BYU45" s="3" t="s">
        <v>5</v>
      </c>
      <c r="BYV45" s="3">
        <v>2.7744885504526988</v>
      </c>
      <c r="BYW45" s="3" t="s">
        <v>5</v>
      </c>
      <c r="BYX45" s="3">
        <v>0.35346214182172003</v>
      </c>
      <c r="BYY45" s="3">
        <v>12.706222865412444</v>
      </c>
      <c r="BYZ45" s="3">
        <v>1.107602178589409</v>
      </c>
      <c r="BZA45" s="3" t="s">
        <v>5</v>
      </c>
      <c r="BZB45" s="3" t="s">
        <v>5</v>
      </c>
      <c r="BZC45" s="3">
        <v>0.69907437374587356</v>
      </c>
      <c r="BZD45" s="3">
        <v>1.8961577224130857</v>
      </c>
      <c r="BZE45" s="3">
        <v>8.2760841562902527</v>
      </c>
      <c r="BZF45" s="3">
        <v>0</v>
      </c>
      <c r="BZG45" s="3">
        <v>6.9027403879340105E-3</v>
      </c>
      <c r="BZH45" s="3">
        <v>2.678618323149915</v>
      </c>
      <c r="BZI45" s="3">
        <v>1.0547334703857623</v>
      </c>
      <c r="BZJ45" s="3" t="s">
        <v>5</v>
      </c>
      <c r="BZK45" s="3">
        <v>2.9059807123470494</v>
      </c>
      <c r="BZL45" s="3">
        <v>21.307506053268767</v>
      </c>
      <c r="BZM45" s="3" t="s">
        <v>5</v>
      </c>
      <c r="BZN45" s="3">
        <v>13.967271988729598</v>
      </c>
      <c r="BZO45" s="3" t="s">
        <v>5</v>
      </c>
      <c r="BZP45" s="3">
        <v>18.30482768702262</v>
      </c>
      <c r="BZQ45" s="3" t="s">
        <v>5</v>
      </c>
      <c r="BZR45" s="3">
        <v>0</v>
      </c>
      <c r="BZS45" s="3">
        <v>1.27278610721605</v>
      </c>
      <c r="BZT45" s="3">
        <v>1.0682802928432691</v>
      </c>
      <c r="BZU45" s="3">
        <v>0</v>
      </c>
      <c r="BZV45" s="3" t="s">
        <v>5</v>
      </c>
      <c r="BZW45" s="3">
        <v>11.708470032102163</v>
      </c>
      <c r="BZX45" s="3">
        <v>9.2481551691874611</v>
      </c>
      <c r="BZY45" s="3">
        <v>14.799557104243332</v>
      </c>
      <c r="BZZ45" s="3">
        <v>2.0737049391150584</v>
      </c>
      <c r="CAA45" s="3">
        <v>4.5784883720930232</v>
      </c>
      <c r="CAB45" s="3" t="s">
        <v>5</v>
      </c>
      <c r="CAC45" s="3" t="s">
        <v>5</v>
      </c>
      <c r="CAD45" s="3">
        <v>6.7009014540481706</v>
      </c>
      <c r="CAE45" s="3" t="s">
        <v>5</v>
      </c>
      <c r="CAF45" s="3">
        <v>0.33627706716113015</v>
      </c>
      <c r="CAG45" s="3" t="s">
        <v>5</v>
      </c>
      <c r="CAH45" s="3">
        <v>14.540624819541492</v>
      </c>
      <c r="CAI45" s="3" t="s">
        <v>5</v>
      </c>
      <c r="CAJ45" s="3" t="s">
        <v>5</v>
      </c>
      <c r="CAK45" s="3" t="s">
        <v>5</v>
      </c>
      <c r="CAL45" s="3" t="s">
        <v>5</v>
      </c>
      <c r="CAM45" s="3">
        <v>1.8607363426723569</v>
      </c>
      <c r="CAN45" s="3">
        <v>2.4814185602038652</v>
      </c>
      <c r="CAO45" s="3" t="s">
        <v>5</v>
      </c>
      <c r="CAP45" s="3">
        <v>10.314731872654642</v>
      </c>
      <c r="CAQ45" s="3">
        <v>0.49702485124256213</v>
      </c>
      <c r="CAR45" s="3">
        <v>8.6546569566883864</v>
      </c>
      <c r="CAS45" s="3" t="s">
        <v>5</v>
      </c>
      <c r="CAT45" s="3">
        <v>0.25253706215217697</v>
      </c>
      <c r="CAU45" s="3">
        <v>0.13441959767155742</v>
      </c>
      <c r="CAV45" s="3" t="s">
        <v>5</v>
      </c>
      <c r="CAW45" s="3">
        <v>8.0424642110342615E-2</v>
      </c>
      <c r="CAX45" s="3" t="s">
        <v>5</v>
      </c>
      <c r="CAY45" s="3">
        <v>5.2377892030848328</v>
      </c>
      <c r="CAZ45" s="3">
        <v>3.7208603550592181</v>
      </c>
      <c r="CBA45" s="3">
        <v>39.280889216408745</v>
      </c>
      <c r="CBB45" s="3">
        <v>2.6000091228390274</v>
      </c>
      <c r="CBC45" s="3">
        <v>8.2169268693508629E-2</v>
      </c>
      <c r="CBD45" s="3">
        <v>1.7229594088349576</v>
      </c>
      <c r="CBE45" s="3">
        <v>0.12205243372552849</v>
      </c>
      <c r="CBF45" s="3">
        <v>0.2297794117647059</v>
      </c>
      <c r="CBG45" s="3">
        <v>1.0761945759793371E-2</v>
      </c>
      <c r="CBH45" s="3">
        <v>0</v>
      </c>
      <c r="CBI45" s="3">
        <v>1.1553674041207878</v>
      </c>
      <c r="CBJ45" s="3">
        <v>2.6042206334404034</v>
      </c>
      <c r="CBK45" s="3">
        <v>0.36114570361145704</v>
      </c>
      <c r="CBL45" s="3">
        <v>10.62543022912774</v>
      </c>
      <c r="CBM45" s="3">
        <v>23.867765665159975</v>
      </c>
      <c r="CBN45" s="3" t="s">
        <v>5</v>
      </c>
      <c r="CBO45" s="3">
        <v>16.231295967537406</v>
      </c>
      <c r="CBP45" s="3">
        <v>7.4112448575346646</v>
      </c>
      <c r="CBQ45" s="3">
        <v>20.822048445546443</v>
      </c>
      <c r="CBR45" s="3">
        <v>0.33868539889613647</v>
      </c>
      <c r="CBS45" s="3" t="s">
        <v>5</v>
      </c>
      <c r="CBT45" s="3">
        <v>9.8516075845012363</v>
      </c>
      <c r="CBU45" s="3">
        <v>8.9120493459534202</v>
      </c>
      <c r="CBV45" s="3" t="s">
        <v>5</v>
      </c>
      <c r="CBW45" s="3">
        <v>16.74767321613237</v>
      </c>
      <c r="CBX45" s="3" t="s">
        <v>5</v>
      </c>
      <c r="CBY45" s="3" t="s">
        <v>5</v>
      </c>
      <c r="CBZ45" s="3">
        <v>12.381554558525472</v>
      </c>
      <c r="CCA45" s="3">
        <v>16.569060993585914</v>
      </c>
      <c r="CCB45" s="3">
        <v>0.88769292629365015</v>
      </c>
      <c r="CCC45" s="3">
        <v>10.109789569990852</v>
      </c>
      <c r="CCD45" s="3">
        <v>8.2675529705027007</v>
      </c>
      <c r="CCE45" s="3" t="s">
        <v>5</v>
      </c>
      <c r="CCF45" s="3" t="s">
        <v>5</v>
      </c>
      <c r="CCG45" s="3" t="s">
        <v>5</v>
      </c>
      <c r="CCH45" s="3" t="s">
        <v>5</v>
      </c>
      <c r="CCI45" s="3">
        <v>0.92405174689782621</v>
      </c>
      <c r="CCJ45" s="3">
        <v>0</v>
      </c>
      <c r="CCK45" s="3" t="s">
        <v>5</v>
      </c>
      <c r="CCL45" s="3" t="s">
        <v>5</v>
      </c>
      <c r="CCM45" s="3" t="s">
        <v>5</v>
      </c>
      <c r="CCN45" s="3">
        <v>0</v>
      </c>
      <c r="CCO45" s="3" t="s">
        <v>5</v>
      </c>
      <c r="CCP45" s="3">
        <v>1.950537317827175</v>
      </c>
      <c r="CCQ45" s="3">
        <v>0</v>
      </c>
      <c r="CCR45" s="3" t="s">
        <v>5</v>
      </c>
      <c r="CCS45" s="3" t="s">
        <v>5</v>
      </c>
      <c r="CCT45" s="3" t="s">
        <v>5</v>
      </c>
      <c r="CCU45" s="3">
        <v>5.1308363263211899E-2</v>
      </c>
      <c r="CCV45" s="3">
        <v>0</v>
      </c>
      <c r="CCW45" s="3">
        <v>1.5785118706638661</v>
      </c>
      <c r="CCX45" s="3">
        <v>17.881642733010153</v>
      </c>
      <c r="CCY45" s="3">
        <v>0</v>
      </c>
      <c r="CCZ45" s="3">
        <v>3.5265989240884634</v>
      </c>
      <c r="CDA45" s="3">
        <v>0.7425554542692191</v>
      </c>
      <c r="CDB45" s="3" t="s">
        <v>5</v>
      </c>
      <c r="CDC45" s="3">
        <v>0.57023379585630107</v>
      </c>
      <c r="CDD45" s="3">
        <v>12.858398076211616</v>
      </c>
      <c r="CDE45" s="3">
        <v>2.1064125471510819</v>
      </c>
      <c r="CDF45" s="3">
        <v>2.9067560728744937</v>
      </c>
      <c r="CDG45" s="3">
        <v>2.232630757220921</v>
      </c>
      <c r="CDH45" s="3">
        <v>0</v>
      </c>
      <c r="CDI45" s="3">
        <v>0</v>
      </c>
      <c r="CDJ45" s="3">
        <v>0</v>
      </c>
      <c r="CDK45" s="3">
        <v>1.7069810165339865</v>
      </c>
      <c r="CDL45" s="3">
        <v>0</v>
      </c>
      <c r="CDM45" s="3" t="s">
        <v>5</v>
      </c>
      <c r="CDN45" s="3">
        <v>28.654231998216538</v>
      </c>
      <c r="CDO45" s="3">
        <v>0.19002375296912113</v>
      </c>
      <c r="CDP45" s="3">
        <v>16.102811950790858</v>
      </c>
      <c r="CDQ45" s="3" t="s">
        <v>5</v>
      </c>
      <c r="CDR45" s="3">
        <v>2.5758007793935938</v>
      </c>
      <c r="CDS45" s="3">
        <v>1.8487705675725642E-2</v>
      </c>
      <c r="CDT45" s="3">
        <v>33.656547349343001</v>
      </c>
      <c r="CDU45" s="3">
        <v>7.73587574617365</v>
      </c>
      <c r="CDV45" s="3">
        <v>0</v>
      </c>
      <c r="CDW45" s="3">
        <v>1.2154813946049685</v>
      </c>
      <c r="CDX45" s="3">
        <v>0</v>
      </c>
      <c r="CDY45" s="3">
        <v>11.138349472062197</v>
      </c>
      <c r="CDZ45" s="3">
        <v>0</v>
      </c>
      <c r="CEA45" s="3">
        <v>0</v>
      </c>
      <c r="CEB45" s="3" t="s">
        <v>5</v>
      </c>
      <c r="CEC45" s="3">
        <v>29.87622705932565</v>
      </c>
      <c r="CED45" s="3">
        <v>6.6221499498321972</v>
      </c>
      <c r="CEE45" s="3">
        <v>2.8294573643410854</v>
      </c>
      <c r="CEF45" s="3">
        <v>6.6944481785186181</v>
      </c>
      <c r="CEG45" s="3">
        <v>2.7435731259451286</v>
      </c>
      <c r="CEH45" s="3">
        <v>16.041703559412078</v>
      </c>
      <c r="CEI45" s="3">
        <v>14.98034724210636</v>
      </c>
      <c r="CEJ45" s="3">
        <v>1.8508004996025889</v>
      </c>
      <c r="CEK45" s="3">
        <v>2.3094241390227603</v>
      </c>
      <c r="CEL45" s="3" t="s">
        <v>5</v>
      </c>
      <c r="CEM45" s="3">
        <v>16.248461319950763</v>
      </c>
      <c r="CEN45" s="3">
        <v>0.80477313722769528</v>
      </c>
      <c r="CEO45" s="3" t="s">
        <v>5</v>
      </c>
      <c r="CEP45" s="3">
        <v>0</v>
      </c>
      <c r="CEQ45" s="3">
        <v>8.9095593096687402</v>
      </c>
      <c r="CER45" s="3">
        <v>29.207373271889402</v>
      </c>
      <c r="CES45" s="3">
        <v>6.3923048825033482E-2</v>
      </c>
      <c r="CET45" s="3">
        <v>0</v>
      </c>
      <c r="CEU45" s="3">
        <v>5.5724433636247284</v>
      </c>
      <c r="CEV45" s="3">
        <v>0.86541858000706473</v>
      </c>
      <c r="CEW45" s="3">
        <v>1.8212925658148904</v>
      </c>
      <c r="CEX45" s="3">
        <v>0</v>
      </c>
      <c r="CEY45" s="3">
        <v>24.311556630948267</v>
      </c>
      <c r="CEZ45" s="3">
        <v>29.210105685044251</v>
      </c>
      <c r="CFA45" s="3">
        <v>0</v>
      </c>
      <c r="CFB45" s="3">
        <v>7.7809207930038289</v>
      </c>
      <c r="CFC45" s="3">
        <v>4.9743744347301782</v>
      </c>
      <c r="CFD45" s="3">
        <v>14.177654406662041</v>
      </c>
      <c r="CFE45" s="3">
        <v>0.20649395586610264</v>
      </c>
      <c r="CFF45" s="3">
        <v>0.63708759954493743</v>
      </c>
      <c r="CFG45" s="3">
        <v>14.677830360393157</v>
      </c>
      <c r="CFH45" s="3">
        <v>1.7458777885548011</v>
      </c>
      <c r="CFI45" s="3">
        <v>0</v>
      </c>
      <c r="CFJ45" s="3">
        <v>9.3251611472735618</v>
      </c>
      <c r="CFK45" s="3">
        <v>0</v>
      </c>
      <c r="CFL45" s="3">
        <v>0.4922336469043973</v>
      </c>
      <c r="CFM45" s="3">
        <v>6.6948170845633568</v>
      </c>
      <c r="CFN45" s="3" t="s">
        <v>5</v>
      </c>
      <c r="CFO45" s="3" t="s">
        <v>5</v>
      </c>
      <c r="CFP45" s="3">
        <v>7.6264427137092987</v>
      </c>
      <c r="CFQ45" s="3">
        <v>0.36837913181999205</v>
      </c>
      <c r="CFR45" s="3">
        <v>0</v>
      </c>
      <c r="CFS45" s="3" t="s">
        <v>5</v>
      </c>
      <c r="CFT45" s="3" t="s">
        <v>5</v>
      </c>
      <c r="CFU45" s="3" t="s">
        <v>5</v>
      </c>
      <c r="CFV45" s="3">
        <v>9.9715099715099722</v>
      </c>
      <c r="CFW45" s="3">
        <v>1.0913404507710558</v>
      </c>
      <c r="CFX45" s="3">
        <v>2.2426430368668635</v>
      </c>
      <c r="CFY45" s="3">
        <v>1.1707595659623073</v>
      </c>
      <c r="CFZ45" s="3">
        <v>1.0460526315789473</v>
      </c>
      <c r="CGA45" s="3">
        <v>6.7618272939571247</v>
      </c>
      <c r="CGB45" s="3">
        <v>5.9021601016518428</v>
      </c>
      <c r="CGC45" s="3">
        <v>5.6869907277325087</v>
      </c>
      <c r="CGD45" s="3">
        <v>28.890565068767955</v>
      </c>
      <c r="CGE45" s="3">
        <v>0.16640392362935716</v>
      </c>
      <c r="CGF45" s="3">
        <v>10.621208444552293</v>
      </c>
      <c r="CGG45" s="3">
        <v>5.6458218717525526</v>
      </c>
      <c r="CGH45" s="3">
        <v>11.029573640566523</v>
      </c>
      <c r="CGI45" s="3">
        <v>1.9357068786726581</v>
      </c>
      <c r="CGJ45" s="3">
        <v>6.6272395199165075</v>
      </c>
      <c r="CGK45" s="3">
        <v>1.9932782723729843</v>
      </c>
      <c r="CGL45" s="3">
        <v>0.34791741884662097</v>
      </c>
      <c r="CGM45" s="3" t="s">
        <v>5</v>
      </c>
      <c r="CGN45" s="3" t="s">
        <v>5</v>
      </c>
      <c r="CGO45" s="3" t="s">
        <v>5</v>
      </c>
      <c r="CGP45" s="3" t="s">
        <v>5</v>
      </c>
      <c r="CGQ45" s="3">
        <v>0</v>
      </c>
      <c r="CGR45" s="3">
        <v>21.718474277182029</v>
      </c>
      <c r="CGS45" s="3" t="s">
        <v>5</v>
      </c>
      <c r="CGT45" s="3" t="s">
        <v>5</v>
      </c>
      <c r="CGU45" s="3" t="s">
        <v>5</v>
      </c>
      <c r="CGV45" s="3">
        <v>0.63862755001583726</v>
      </c>
      <c r="CGW45" s="3">
        <v>12.543731314801857</v>
      </c>
      <c r="CGX45" s="3">
        <v>8.1289363533231622</v>
      </c>
      <c r="CGY45" s="3" t="s">
        <v>5</v>
      </c>
      <c r="CGZ45" s="3">
        <v>10.0296280039504</v>
      </c>
      <c r="CHA45" s="3">
        <v>4.1759406465288818</v>
      </c>
      <c r="CHB45" s="3">
        <v>1.0472641694449893</v>
      </c>
      <c r="CHC45" s="3">
        <v>0.29309885424993337</v>
      </c>
      <c r="CHD45" s="3" t="s">
        <v>5</v>
      </c>
      <c r="CHE45" s="3" t="s">
        <v>5</v>
      </c>
      <c r="CHF45" s="3" t="s">
        <v>5</v>
      </c>
      <c r="CHG45" s="3">
        <v>0</v>
      </c>
      <c r="CHH45" s="3">
        <v>34.533029612756266</v>
      </c>
      <c r="CHI45" s="3">
        <v>0.20441537203597709</v>
      </c>
      <c r="CHJ45" s="3">
        <v>0</v>
      </c>
      <c r="CHK45" s="3">
        <v>5.5486284289276808</v>
      </c>
      <c r="CHL45" s="3">
        <v>5.9580913910628626</v>
      </c>
      <c r="CHM45" s="3">
        <v>11.148066757735938</v>
      </c>
      <c r="CHN45" s="3">
        <v>0</v>
      </c>
      <c r="CHO45" s="3" t="s">
        <v>5</v>
      </c>
      <c r="CHP45" s="3">
        <v>0.9701202949165697</v>
      </c>
      <c r="CHQ45" s="3">
        <v>10.858660371791089</v>
      </c>
      <c r="CHR45" s="3">
        <v>21.235632017901125</v>
      </c>
      <c r="CHS45" s="3">
        <v>2.1542553191489362</v>
      </c>
      <c r="CHT45" s="3">
        <v>2.9056393617278871</v>
      </c>
      <c r="CHU45" s="3" t="s">
        <v>5</v>
      </c>
      <c r="CHV45" s="3">
        <v>0.20665426741062204</v>
      </c>
      <c r="CHW45" s="3" t="s">
        <v>5</v>
      </c>
      <c r="CHX45" s="3">
        <v>3.9407407407407407</v>
      </c>
      <c r="CHY45" s="3" t="s">
        <v>5</v>
      </c>
      <c r="CHZ45" s="3">
        <v>3.5389723872771754</v>
      </c>
      <c r="CIA45" s="3">
        <v>0</v>
      </c>
      <c r="CIB45" s="3" t="s">
        <v>5</v>
      </c>
      <c r="CIC45" s="3">
        <v>0</v>
      </c>
      <c r="CID45" s="3">
        <v>6.6203022602648129</v>
      </c>
      <c r="CIE45" s="3" t="s">
        <v>5</v>
      </c>
      <c r="CIF45" s="3">
        <v>0.30208100246140074</v>
      </c>
      <c r="CIG45" s="3">
        <v>4.1096345514950166</v>
      </c>
      <c r="CIH45" s="3" t="s">
        <v>5</v>
      </c>
      <c r="CII45" s="3">
        <v>3.820121601468395</v>
      </c>
      <c r="CIJ45" s="3">
        <v>0.2746309646412633</v>
      </c>
      <c r="CIK45" s="3">
        <v>0.52383446830801472</v>
      </c>
      <c r="CIL45" s="3">
        <v>5.3449951409135084</v>
      </c>
      <c r="CIM45" s="3">
        <v>9.7723326258923411</v>
      </c>
      <c r="CIN45" s="3">
        <v>0.31582271818086116</v>
      </c>
      <c r="CIO45" s="3">
        <v>1.7268445839874409</v>
      </c>
      <c r="CIP45" s="3">
        <v>3.5848689332987278</v>
      </c>
      <c r="CIQ45" s="3" t="s">
        <v>5</v>
      </c>
      <c r="CIR45" s="3" t="s">
        <v>5</v>
      </c>
      <c r="CIS45" s="3">
        <v>22.398621852072178</v>
      </c>
      <c r="CIT45" s="3">
        <v>9.3872870249017044</v>
      </c>
      <c r="CIU45" s="3" t="s">
        <v>5</v>
      </c>
      <c r="CIV45" s="3">
        <v>13.776754890678941</v>
      </c>
      <c r="CIW45" s="3">
        <v>4.8624010328156082</v>
      </c>
      <c r="CIX45" s="3" t="s">
        <v>5</v>
      </c>
      <c r="CIY45" s="3" t="s">
        <v>5</v>
      </c>
      <c r="CIZ45" s="3">
        <v>4.154929577464789</v>
      </c>
      <c r="CJA45" s="3">
        <v>3.1344684846157129</v>
      </c>
      <c r="CJB45" s="3" t="s">
        <v>5</v>
      </c>
      <c r="CJC45" s="3">
        <v>0</v>
      </c>
      <c r="CJD45" s="3" t="s">
        <v>5</v>
      </c>
      <c r="CJE45" s="3" t="s">
        <v>5</v>
      </c>
      <c r="CJF45" s="3">
        <v>0.11065396493275256</v>
      </c>
      <c r="CJG45" s="3" t="s">
        <v>5</v>
      </c>
      <c r="CJH45" s="3">
        <v>11.752395360564801</v>
      </c>
      <c r="CJI45" s="3">
        <v>27.543615305673651</v>
      </c>
      <c r="CJJ45" s="3" t="s">
        <v>5</v>
      </c>
      <c r="CJK45" s="3">
        <v>0</v>
      </c>
      <c r="CJL45" s="3">
        <v>27.800662305144979</v>
      </c>
      <c r="CJM45" s="3">
        <v>5.9454756380510441</v>
      </c>
      <c r="CJN45" s="3" t="s">
        <v>5</v>
      </c>
      <c r="CJO45" s="3">
        <v>3.7655533726260639</v>
      </c>
      <c r="CJP45" s="3">
        <v>5.2977163651706132</v>
      </c>
      <c r="CJQ45" s="3">
        <v>1.5319598520866351</v>
      </c>
      <c r="CJR45" s="3" t="s">
        <v>5</v>
      </c>
      <c r="CJS45" s="3">
        <v>12.650635425549872</v>
      </c>
      <c r="CJT45" s="3">
        <v>2.036398621021406</v>
      </c>
      <c r="CJU45" s="3" t="s">
        <v>5</v>
      </c>
      <c r="CJV45" s="3">
        <v>7.6831520623845684</v>
      </c>
      <c r="CJW45" s="3">
        <v>2.4959157741876927</v>
      </c>
      <c r="CJX45" s="3">
        <v>18.091511728249785</v>
      </c>
      <c r="CJY45" s="3" t="s">
        <v>5</v>
      </c>
      <c r="CJZ45" s="3" t="s">
        <v>5</v>
      </c>
      <c r="CKA45" s="3">
        <v>8.7618095930232567</v>
      </c>
      <c r="CKB45" s="3" t="s">
        <v>5</v>
      </c>
      <c r="CKC45" s="3" t="s">
        <v>5</v>
      </c>
      <c r="CKD45" s="3">
        <v>0</v>
      </c>
      <c r="CKE45" s="3">
        <v>6.9433921420067097</v>
      </c>
      <c r="CKF45" s="3">
        <v>2.0072126791306824</v>
      </c>
      <c r="CKG45" s="3" t="s">
        <v>5</v>
      </c>
      <c r="CKH45" s="3">
        <v>7.6413427561837457</v>
      </c>
      <c r="CKI45" s="3" t="s">
        <v>5</v>
      </c>
      <c r="CKJ45" s="3" t="s">
        <v>5</v>
      </c>
      <c r="CKK45" s="3" t="s">
        <v>5</v>
      </c>
      <c r="CKL45" s="3">
        <v>3.8519808248914615</v>
      </c>
      <c r="CKM45" s="3">
        <v>4.72</v>
      </c>
      <c r="CKN45" s="3" t="s">
        <v>5</v>
      </c>
      <c r="CKO45" s="3" t="s">
        <v>5</v>
      </c>
      <c r="CKP45" s="3">
        <v>4.0905805829920503</v>
      </c>
      <c r="CKQ45" s="3">
        <v>0.71214172208816429</v>
      </c>
      <c r="CKR45" s="3">
        <v>2.9704498109713757</v>
      </c>
      <c r="CKS45" s="3">
        <v>3.0505974332497421</v>
      </c>
      <c r="CKT45" s="3">
        <v>10.480903586399627</v>
      </c>
      <c r="CKU45" s="3">
        <v>5.9551088428288717</v>
      </c>
      <c r="CKV45" s="3" t="s">
        <v>5</v>
      </c>
      <c r="CKW45" s="3" t="s">
        <v>5</v>
      </c>
      <c r="CKX45" s="3">
        <v>13.310909099252473</v>
      </c>
      <c r="CKY45" s="3">
        <v>0</v>
      </c>
      <c r="CKZ45" s="3" t="s">
        <v>5</v>
      </c>
      <c r="CLA45" s="3">
        <v>7.9749571439218903</v>
      </c>
      <c r="CLB45" s="3">
        <v>2.9433291509828523</v>
      </c>
      <c r="CLC45" s="3">
        <v>15.400257293439019</v>
      </c>
      <c r="CLD45" s="3" t="s">
        <v>5</v>
      </c>
      <c r="CLE45" s="3" t="s">
        <v>5</v>
      </c>
      <c r="CLF45" s="3" t="s">
        <v>5</v>
      </c>
      <c r="CLG45" s="3" t="s">
        <v>5</v>
      </c>
      <c r="CLH45" s="3">
        <v>27.85873167188706</v>
      </c>
      <c r="CLI45" s="3" t="s">
        <v>5</v>
      </c>
      <c r="CLJ45" s="3">
        <v>4.7963743941587467</v>
      </c>
      <c r="CLK45" s="3">
        <v>4.3279957595256588</v>
      </c>
      <c r="CLL45" s="3">
        <v>6.0814934629521673</v>
      </c>
      <c r="CLM45" s="3">
        <v>6.3135541307632614</v>
      </c>
      <c r="CLN45" s="3" t="s">
        <v>5</v>
      </c>
      <c r="CLO45" s="3">
        <v>0.1712768690588336</v>
      </c>
      <c r="CLP45" s="3" t="s">
        <v>5</v>
      </c>
      <c r="CLQ45" s="3" t="s">
        <v>5</v>
      </c>
      <c r="CLR45" s="3" t="s">
        <v>5</v>
      </c>
      <c r="CLS45" s="3">
        <v>6.0904044409199045</v>
      </c>
      <c r="CLT45" s="3">
        <v>0</v>
      </c>
      <c r="CLU45" s="3">
        <v>0.20472625175479645</v>
      </c>
      <c r="CLV45" s="3">
        <v>1.5377260776033783</v>
      </c>
      <c r="CLW45" s="3" t="s">
        <v>5</v>
      </c>
      <c r="CLX45" s="3">
        <v>1.6039930219034697</v>
      </c>
      <c r="CLY45" s="3" t="s">
        <v>5</v>
      </c>
      <c r="CLZ45" s="3" t="s">
        <v>5</v>
      </c>
      <c r="CMA45" s="3" t="s">
        <v>5</v>
      </c>
      <c r="CMB45" s="3" t="s">
        <v>5</v>
      </c>
      <c r="CMC45" s="3" t="s">
        <v>5</v>
      </c>
      <c r="CMD45" s="3">
        <v>4.1217261778427794</v>
      </c>
      <c r="CME45" s="3">
        <v>0</v>
      </c>
      <c r="CMF45" s="3">
        <v>0</v>
      </c>
      <c r="CMG45" s="3">
        <v>9.0693754430790428</v>
      </c>
      <c r="CMH45" s="3">
        <v>19.903742792924849</v>
      </c>
      <c r="CMI45" s="3">
        <v>9.9395649906433103</v>
      </c>
      <c r="CMJ45" s="3" t="s">
        <v>5</v>
      </c>
      <c r="CMK45" s="3">
        <v>8.6245772266065384</v>
      </c>
      <c r="CML45" s="3">
        <v>5.7155648410684972</v>
      </c>
      <c r="CMM45" s="3">
        <v>0.14860818454031274</v>
      </c>
      <c r="CMN45" s="3" t="s">
        <v>5</v>
      </c>
      <c r="CMO45" s="3" t="s">
        <v>5</v>
      </c>
      <c r="CMP45" s="3">
        <v>6.1399802844669766</v>
      </c>
      <c r="CMQ45" s="3">
        <v>1.886118879038496</v>
      </c>
      <c r="CMR45" s="3">
        <v>2.9367184539598332</v>
      </c>
      <c r="CMS45" s="3">
        <v>47.660868790803775</v>
      </c>
      <c r="CMT45" s="3" t="s">
        <v>5</v>
      </c>
      <c r="CMU45" s="3" t="s">
        <v>5</v>
      </c>
      <c r="CMV45" s="3" t="s">
        <v>5</v>
      </c>
      <c r="CMW45" s="3" t="s">
        <v>5</v>
      </c>
      <c r="CMX45" s="3">
        <v>3.2172995780590719</v>
      </c>
      <c r="CMY45" s="3" t="s">
        <v>5</v>
      </c>
      <c r="CMZ45" s="3">
        <v>4.9642492339121551</v>
      </c>
      <c r="CNA45" s="3" t="s">
        <v>5</v>
      </c>
      <c r="CNB45" s="3">
        <v>10.596381723313989</v>
      </c>
      <c r="CNC45" s="3">
        <v>4.0795551566365287</v>
      </c>
      <c r="CND45" s="3">
        <v>3.7337332300043276</v>
      </c>
      <c r="CNE45" s="3">
        <v>1.2371134020618557</v>
      </c>
      <c r="CNF45" s="3">
        <v>12.503215847697453</v>
      </c>
      <c r="CNG45" s="3" t="s">
        <v>5</v>
      </c>
      <c r="CNH45" s="3" t="s">
        <v>5</v>
      </c>
      <c r="CNI45" s="3">
        <v>2.5664995325911448</v>
      </c>
      <c r="CNJ45" s="3" t="s">
        <v>5</v>
      </c>
      <c r="CNK45" s="3">
        <v>1.4959622136651005</v>
      </c>
      <c r="CNL45" s="3">
        <v>4.140485395886806</v>
      </c>
      <c r="CNM45" s="3">
        <v>2.1163853711247449</v>
      </c>
      <c r="CNN45" s="3" t="s">
        <v>5</v>
      </c>
      <c r="CNO45" s="3">
        <v>11.050852786292541</v>
      </c>
      <c r="CNP45" s="3" t="s">
        <v>5</v>
      </c>
      <c r="CNQ45" s="3">
        <v>3.8792650918635174</v>
      </c>
      <c r="CNR45" s="3" t="s">
        <v>5</v>
      </c>
      <c r="CNS45" s="3" t="s">
        <v>5</v>
      </c>
      <c r="CNT45" s="3">
        <v>1.5913663800987747</v>
      </c>
      <c r="CNU45" s="3" t="s">
        <v>5</v>
      </c>
      <c r="CNV45" s="3">
        <v>0</v>
      </c>
      <c r="CNW45" s="3">
        <v>0</v>
      </c>
      <c r="CNX45" s="3" t="s">
        <v>5</v>
      </c>
      <c r="CNY45" s="3" t="s">
        <v>5</v>
      </c>
      <c r="CNZ45" s="3">
        <v>3.4575804113501638</v>
      </c>
      <c r="COA45" s="3">
        <v>0.18742362693616038</v>
      </c>
      <c r="COB45" s="3" t="s">
        <v>5</v>
      </c>
      <c r="COC45" s="3" t="s">
        <v>5</v>
      </c>
      <c r="COD45" s="3" t="s">
        <v>5</v>
      </c>
      <c r="COE45" s="3" t="s">
        <v>5</v>
      </c>
      <c r="COF45" s="3" t="s">
        <v>5</v>
      </c>
      <c r="COG45" s="3" t="s">
        <v>5</v>
      </c>
      <c r="COH45" s="3" t="s">
        <v>5</v>
      </c>
      <c r="COI45" s="3">
        <v>2.2936839470999288</v>
      </c>
      <c r="COJ45" s="3">
        <v>4.2819377325767398</v>
      </c>
      <c r="COK45" s="3">
        <v>0</v>
      </c>
      <c r="COL45" s="3">
        <v>35.133999208860764</v>
      </c>
      <c r="COM45" s="3">
        <v>4.5223343875915258</v>
      </c>
      <c r="CON45" s="3" t="s">
        <v>5</v>
      </c>
      <c r="COO45" s="3" t="s">
        <v>5</v>
      </c>
      <c r="COP45" s="3">
        <v>0</v>
      </c>
      <c r="COQ45" s="3" t="s">
        <v>5</v>
      </c>
      <c r="COR45" s="3" t="s">
        <v>5</v>
      </c>
      <c r="COS45" s="3">
        <v>0</v>
      </c>
      <c r="COT45" s="3">
        <v>5.744569135066345</v>
      </c>
      <c r="COU45" s="3">
        <v>0</v>
      </c>
      <c r="COV45" s="3" t="s">
        <v>5</v>
      </c>
      <c r="COW45" s="3" t="s">
        <v>5</v>
      </c>
      <c r="COX45" s="3">
        <v>7.2962780783735042</v>
      </c>
      <c r="COY45" s="3">
        <v>0</v>
      </c>
      <c r="COZ45" s="3">
        <v>7.2862961131906685</v>
      </c>
      <c r="CPA45" s="3">
        <v>18.045731205790428</v>
      </c>
      <c r="CPB45" s="3">
        <v>1.1305565534888156</v>
      </c>
      <c r="CPC45" s="3" t="s">
        <v>5</v>
      </c>
      <c r="CPD45" s="3">
        <v>1.5470324015524834</v>
      </c>
      <c r="CPE45" s="3">
        <v>0.56901457022157076</v>
      </c>
      <c r="CPF45" s="3" t="s">
        <v>5</v>
      </c>
      <c r="CPG45" s="3" t="s">
        <v>5</v>
      </c>
      <c r="CPH45" s="3" t="s">
        <v>5</v>
      </c>
      <c r="CPI45" s="3" t="s">
        <v>5</v>
      </c>
      <c r="CPJ45" s="3">
        <v>2.0586478489769267</v>
      </c>
      <c r="CPK45" s="3">
        <v>0.91828216306465082</v>
      </c>
      <c r="CPL45" s="3">
        <v>0.81539868053668063</v>
      </c>
      <c r="CPM45" s="3">
        <v>0</v>
      </c>
      <c r="CPN45" s="3">
        <v>19.165781083953242</v>
      </c>
      <c r="CPO45" s="3" t="s">
        <v>5</v>
      </c>
      <c r="CPP45" s="3" t="s">
        <v>5</v>
      </c>
      <c r="CPQ45" s="3">
        <v>26.120370201347182</v>
      </c>
      <c r="CPR45" s="3">
        <v>22.259074635892734</v>
      </c>
      <c r="CPS45" s="3">
        <v>7.333470535775537</v>
      </c>
      <c r="CPT45" s="3" t="s">
        <v>5</v>
      </c>
      <c r="CPU45" s="3">
        <v>10.85092871884426</v>
      </c>
      <c r="CPV45" s="3" t="s">
        <v>5</v>
      </c>
      <c r="CPW45" s="3">
        <v>1.7109410175596578</v>
      </c>
      <c r="CPX45" s="3" t="s">
        <v>5</v>
      </c>
      <c r="CPY45" s="3">
        <v>9.2256823395862408</v>
      </c>
      <c r="CPZ45" s="3">
        <v>2.118043657445567</v>
      </c>
      <c r="CQA45" s="3" t="s">
        <v>5</v>
      </c>
      <c r="CQB45" s="3" t="s">
        <v>5</v>
      </c>
      <c r="CQC45" s="3">
        <v>15.343093759242826</v>
      </c>
      <c r="CQD45" s="3">
        <v>0</v>
      </c>
      <c r="CQE45" s="3">
        <v>4.5213384459791994</v>
      </c>
      <c r="CQF45" s="3">
        <v>9.4200176538108624E-3</v>
      </c>
      <c r="CQG45" s="3">
        <v>10.813613210557003</v>
      </c>
      <c r="CQH45" s="3">
        <v>0</v>
      </c>
      <c r="CQI45" s="3">
        <v>14.285113682227902</v>
      </c>
      <c r="CQJ45" s="3">
        <v>0.48712063249171128</v>
      </c>
      <c r="CQK45" s="3">
        <v>0</v>
      </c>
      <c r="CQL45" s="3" t="s">
        <v>5</v>
      </c>
      <c r="CQM45" s="3" t="s">
        <v>5</v>
      </c>
      <c r="CQN45" s="3" t="s">
        <v>5</v>
      </c>
      <c r="CQO45" s="3">
        <v>3.7175039742809357</v>
      </c>
      <c r="CQP45" s="3" t="s">
        <v>5</v>
      </c>
      <c r="CQQ45" s="3" t="s">
        <v>5</v>
      </c>
      <c r="CQR45" s="3">
        <v>4.8536934679114268</v>
      </c>
      <c r="CQS45" s="3" t="s">
        <v>5</v>
      </c>
      <c r="CQT45" s="3" t="s">
        <v>5</v>
      </c>
      <c r="CQU45" s="3" t="s">
        <v>5</v>
      </c>
      <c r="CQV45" s="3">
        <v>1.1049723756906076</v>
      </c>
      <c r="CQW45" s="3">
        <v>4.4519633158222771E-2</v>
      </c>
      <c r="CQX45" s="3" t="s">
        <v>5</v>
      </c>
      <c r="CQY45" s="3" t="s">
        <v>5</v>
      </c>
      <c r="CQZ45" s="3">
        <v>0.25414041523779141</v>
      </c>
      <c r="CRA45" s="3" t="s">
        <v>5</v>
      </c>
      <c r="CRB45" s="3" t="s">
        <v>5</v>
      </c>
      <c r="CRC45" s="3">
        <v>1.6080660683512007</v>
      </c>
      <c r="CRD45" s="3">
        <v>0</v>
      </c>
      <c r="CRE45" s="3">
        <v>1.1725937887265763</v>
      </c>
      <c r="CRF45" s="3" t="s">
        <v>5</v>
      </c>
      <c r="CRG45" s="3">
        <v>0</v>
      </c>
      <c r="CRH45" s="3">
        <v>1.9469320126134277</v>
      </c>
      <c r="CRI45" s="3">
        <v>13.988108155027993</v>
      </c>
      <c r="CRJ45" s="3" t="s">
        <v>5</v>
      </c>
      <c r="CRK45" s="3" t="s">
        <v>5</v>
      </c>
      <c r="CRL45" s="3">
        <v>0.51404381131568333</v>
      </c>
      <c r="CRM45" s="3">
        <v>0.62730558208340359</v>
      </c>
      <c r="CRN45" s="3">
        <v>4.3485909861497616</v>
      </c>
      <c r="CRO45" s="3" t="s">
        <v>5</v>
      </c>
      <c r="CRP45" s="3">
        <v>1.3623729574934023</v>
      </c>
      <c r="CRQ45" s="3" t="s">
        <v>5</v>
      </c>
      <c r="CRR45" s="3" t="s">
        <v>5</v>
      </c>
      <c r="CRS45" s="3">
        <v>0</v>
      </c>
      <c r="CRT45" s="3" t="s">
        <v>5</v>
      </c>
      <c r="CRU45" s="3" t="s">
        <v>5</v>
      </c>
      <c r="CRV45" s="3" t="s">
        <v>5</v>
      </c>
      <c r="CRW45" s="3" t="s">
        <v>5</v>
      </c>
      <c r="CRX45" s="3" t="s">
        <v>5</v>
      </c>
      <c r="CRY45" s="3">
        <v>4.0758293838862558</v>
      </c>
      <c r="CRZ45" s="3" t="s">
        <v>5</v>
      </c>
      <c r="CSA45" s="3" t="s">
        <v>5</v>
      </c>
      <c r="CSB45" s="3" t="s">
        <v>5</v>
      </c>
      <c r="CSC45" s="3" t="s">
        <v>5</v>
      </c>
      <c r="CSD45" s="3">
        <v>3.9891812334540728</v>
      </c>
      <c r="CSE45" s="3">
        <v>7.4050471462337315</v>
      </c>
      <c r="CSF45" s="3" t="s">
        <v>5</v>
      </c>
      <c r="CSG45" s="3">
        <v>3.755463892138152</v>
      </c>
      <c r="CSH45" s="3">
        <v>33.314844345836505</v>
      </c>
      <c r="CSI45" s="3" t="s">
        <v>5</v>
      </c>
      <c r="CSJ45" s="3">
        <v>2.898379081324602</v>
      </c>
      <c r="CSK45" s="3" t="s">
        <v>5</v>
      </c>
      <c r="CSL45" s="3">
        <v>4.2148869016307202</v>
      </c>
      <c r="CSM45" s="3" t="s">
        <v>5</v>
      </c>
      <c r="CSN45" s="3" t="s">
        <v>5</v>
      </c>
      <c r="CSO45" s="3" t="s">
        <v>5</v>
      </c>
      <c r="CSP45" s="3">
        <v>0.22051238371047577</v>
      </c>
      <c r="CSQ45" s="3">
        <v>2.9544504805683243</v>
      </c>
      <c r="CSR45" s="3" t="s">
        <v>5</v>
      </c>
      <c r="CSS45" s="3">
        <v>5.0211163357715085</v>
      </c>
      <c r="CST45" s="3" t="s">
        <v>5</v>
      </c>
      <c r="CSU45" s="3" t="s">
        <v>5</v>
      </c>
      <c r="CSV45" s="3" t="s">
        <v>5</v>
      </c>
      <c r="CSW45" s="3" t="s">
        <v>5</v>
      </c>
      <c r="CSX45" s="3" t="s">
        <v>5</v>
      </c>
      <c r="CSY45" s="3" t="s">
        <v>5</v>
      </c>
      <c r="CSZ45" s="3">
        <v>3.4222431114505611</v>
      </c>
      <c r="CTA45" s="3" t="s">
        <v>5</v>
      </c>
      <c r="CTB45" s="3">
        <v>4.4576542664315717</v>
      </c>
      <c r="CTC45" s="3">
        <v>4.8757722565447352</v>
      </c>
      <c r="CTD45" s="3">
        <v>1.970770374040129</v>
      </c>
      <c r="CTE45" s="3" t="s">
        <v>5</v>
      </c>
      <c r="CTF45" s="3">
        <v>30.799537967372903</v>
      </c>
      <c r="CTG45" s="3">
        <v>4.7180334641602979</v>
      </c>
      <c r="CTH45" s="3">
        <v>3.9010117171788607</v>
      </c>
      <c r="CTI45" s="3" t="s">
        <v>5</v>
      </c>
      <c r="CTJ45" s="3">
        <v>6.7844154631553559</v>
      </c>
      <c r="CTK45" s="3" t="s">
        <v>5</v>
      </c>
      <c r="CTL45" s="3" t="s">
        <v>5</v>
      </c>
      <c r="CTM45" s="3" t="s">
        <v>5</v>
      </c>
      <c r="CTN45" s="3">
        <v>6.4171083189424163</v>
      </c>
      <c r="CTO45" s="3">
        <v>5.7372898979213574</v>
      </c>
      <c r="CTP45" s="3" t="s">
        <v>5</v>
      </c>
      <c r="CTQ45" s="3" t="s">
        <v>5</v>
      </c>
      <c r="CTR45" s="3">
        <v>1.0172490048651039</v>
      </c>
      <c r="CTS45" s="3">
        <v>1.4851403638758542</v>
      </c>
      <c r="CTT45" s="3" t="s">
        <v>5</v>
      </c>
      <c r="CTU45" s="3">
        <v>5.3575270151748331</v>
      </c>
      <c r="CTV45" s="3" t="s">
        <v>5</v>
      </c>
      <c r="CTW45" s="3" t="s">
        <v>5</v>
      </c>
      <c r="CTX45" s="3">
        <v>8.874683252706749</v>
      </c>
      <c r="CTY45" s="3">
        <v>4.3219216947229047</v>
      </c>
      <c r="CTZ45" s="3">
        <v>0.77960756832515765</v>
      </c>
      <c r="CUA45" s="3">
        <v>5.3711685823754785</v>
      </c>
      <c r="CUB45" s="3">
        <v>0</v>
      </c>
      <c r="CUC45" s="3">
        <v>5.8682263624743385</v>
      </c>
      <c r="CUD45" s="3" t="s">
        <v>5</v>
      </c>
      <c r="CUE45" s="3">
        <v>1.6338439095550692</v>
      </c>
      <c r="CUF45" s="3">
        <v>0</v>
      </c>
      <c r="CUG45" s="3" t="s">
        <v>5</v>
      </c>
      <c r="CUH45" s="3">
        <v>3.8359378160098156</v>
      </c>
      <c r="CUI45" s="3" t="s">
        <v>5</v>
      </c>
      <c r="CUJ45" s="3">
        <v>8.1062566321416138</v>
      </c>
      <c r="CUK45" s="3">
        <v>2.042860004005608</v>
      </c>
      <c r="CUL45" s="3" t="s">
        <v>5</v>
      </c>
      <c r="CUM45" s="3">
        <v>35.966386554621849</v>
      </c>
      <c r="CUN45" s="3" t="s">
        <v>5</v>
      </c>
      <c r="CUO45" s="3" t="s">
        <v>5</v>
      </c>
      <c r="CUP45" s="3" t="s">
        <v>5</v>
      </c>
      <c r="CUQ45" s="3">
        <v>3.0000558020144528</v>
      </c>
      <c r="CUR45" s="3">
        <v>0.68274541367156061</v>
      </c>
      <c r="CUS45" s="3">
        <v>3.9415497019803882</v>
      </c>
      <c r="CUT45" s="3">
        <v>5.6548872468318088</v>
      </c>
      <c r="CUU45" s="3">
        <v>7.9239302694136288E-2</v>
      </c>
      <c r="CUV45" s="3">
        <v>2.8437845415006202</v>
      </c>
      <c r="CUW45" s="3" t="s">
        <v>5</v>
      </c>
      <c r="CUX45" s="3" t="s">
        <v>5</v>
      </c>
      <c r="CUY45" s="3">
        <v>4.3518571308339915</v>
      </c>
      <c r="CUZ45" s="3" t="s">
        <v>5</v>
      </c>
      <c r="CVA45" s="3" t="s">
        <v>5</v>
      </c>
      <c r="CVB45" s="3" t="s">
        <v>5</v>
      </c>
      <c r="CVC45" s="3" t="s">
        <v>5</v>
      </c>
      <c r="CVD45" s="3">
        <v>0.63257775434897201</v>
      </c>
      <c r="CVE45" s="3" t="s">
        <v>5</v>
      </c>
      <c r="CVF45" s="3">
        <v>8.6486211975013969</v>
      </c>
      <c r="CVG45" s="3" t="s">
        <v>5</v>
      </c>
      <c r="CVH45" s="3" t="s">
        <v>5</v>
      </c>
      <c r="CVI45" s="3">
        <v>6.0226882418043735</v>
      </c>
      <c r="CVJ45" s="3" t="s">
        <v>5</v>
      </c>
      <c r="CVK45" s="3" t="s">
        <v>5</v>
      </c>
      <c r="CVL45" s="3" t="s">
        <v>5</v>
      </c>
      <c r="CVM45" s="3">
        <v>0</v>
      </c>
      <c r="CVN45" s="3">
        <v>0</v>
      </c>
      <c r="CVO45" s="3">
        <v>5.9372219324353344</v>
      </c>
      <c r="CVP45" s="3">
        <v>1.6744955997623021</v>
      </c>
      <c r="CVQ45" s="3">
        <v>2.73528641352984</v>
      </c>
      <c r="CVR45" s="3">
        <v>10.88378274402826</v>
      </c>
      <c r="CVS45" s="3">
        <v>6.7528789177505306</v>
      </c>
      <c r="CVT45" s="3">
        <v>0.80526401907388789</v>
      </c>
      <c r="CVU45" s="3">
        <v>0.94674556213017758</v>
      </c>
      <c r="CVV45" s="3">
        <v>8.0186892284379336</v>
      </c>
      <c r="CVW45" s="3" t="s">
        <v>5</v>
      </c>
      <c r="CVX45" s="3">
        <v>6.0798911851770638</v>
      </c>
      <c r="CVY45" s="3">
        <v>1.0033444816053512</v>
      </c>
      <c r="CVZ45" s="3" t="s">
        <v>5</v>
      </c>
      <c r="CWA45" s="3">
        <v>7.236362373693531</v>
      </c>
      <c r="CWB45" s="3">
        <v>45.439874720312929</v>
      </c>
      <c r="CWC45" s="3" t="s">
        <v>5</v>
      </c>
      <c r="CWD45" s="3">
        <v>3.4361140721439192</v>
      </c>
      <c r="CWE45" s="3" t="s">
        <v>5</v>
      </c>
      <c r="CWF45" s="3">
        <v>3.1876715220603757</v>
      </c>
      <c r="CWG45" s="3">
        <v>0.65314143691116122</v>
      </c>
      <c r="CWH45" s="3">
        <v>2.2348761221964915</v>
      </c>
      <c r="CWI45" s="3">
        <v>2.89848570944363</v>
      </c>
      <c r="CWJ45" s="3" t="s">
        <v>5</v>
      </c>
      <c r="CWK45" s="3">
        <v>0.47106325706594887</v>
      </c>
      <c r="CWL45" s="3">
        <v>1.8360886387618711</v>
      </c>
      <c r="CWM45" s="3" t="s">
        <v>5</v>
      </c>
      <c r="CWN45" s="3">
        <v>0.86350849216975323</v>
      </c>
      <c r="CWO45" s="3">
        <v>0.87196469996239645</v>
      </c>
      <c r="CWP45" s="3" t="s">
        <v>5</v>
      </c>
      <c r="CWQ45" s="3">
        <v>5.0828729281767959</v>
      </c>
      <c r="CWR45" s="3">
        <v>4.8325728354037834</v>
      </c>
      <c r="CWS45" s="3">
        <v>0</v>
      </c>
      <c r="CWT45" s="3">
        <v>12.203956986452681</v>
      </c>
      <c r="CWU45" s="3">
        <v>8.8483049092038932</v>
      </c>
      <c r="CWV45" s="3">
        <v>1.2222446847939621</v>
      </c>
      <c r="CWW45" s="3">
        <v>8.8859428880017557</v>
      </c>
      <c r="CWX45" s="3">
        <v>0.48005954226880854</v>
      </c>
      <c r="CWY45" s="3">
        <v>8.8572624529091684</v>
      </c>
      <c r="CWZ45" s="3" t="s">
        <v>5</v>
      </c>
      <c r="CXA45" s="3" t="s">
        <v>5</v>
      </c>
      <c r="CXB45" s="3" t="s">
        <v>5</v>
      </c>
      <c r="CXC45" s="3" t="s">
        <v>5</v>
      </c>
      <c r="CXD45" s="3">
        <v>2.1300640878919661</v>
      </c>
      <c r="CXE45" s="3">
        <v>7.156288976935218</v>
      </c>
      <c r="CXF45" s="3">
        <v>18.459678637989221</v>
      </c>
      <c r="CXG45" s="3">
        <v>9.6012157064327397</v>
      </c>
      <c r="CXH45" s="3" t="s">
        <v>5</v>
      </c>
      <c r="CXI45" s="3" t="s">
        <v>5</v>
      </c>
      <c r="CXJ45" s="3" t="s">
        <v>5</v>
      </c>
      <c r="CXK45" s="3">
        <v>6.5527133069391441</v>
      </c>
      <c r="CXL45" s="3">
        <v>0.33152526238911545</v>
      </c>
      <c r="CXM45" s="3" t="s">
        <v>5</v>
      </c>
      <c r="CXN45" s="3">
        <v>5.1785640217346218</v>
      </c>
      <c r="CXO45" s="3">
        <v>7.3172503996512139</v>
      </c>
      <c r="CXP45" s="3" t="s">
        <v>5</v>
      </c>
      <c r="CXQ45" s="3">
        <v>19.808449123405222</v>
      </c>
      <c r="CXR45" s="3" t="s">
        <v>5</v>
      </c>
      <c r="CXS45" s="3">
        <v>0</v>
      </c>
      <c r="CXT45" s="3" t="s">
        <v>5</v>
      </c>
      <c r="CXU45" s="3">
        <v>0.2936574798411361</v>
      </c>
      <c r="CXV45" s="3">
        <v>3.3963166706529537</v>
      </c>
      <c r="CXW45" s="3">
        <v>12.256267409470752</v>
      </c>
      <c r="CXX45" s="3" t="s">
        <v>5</v>
      </c>
      <c r="CXY45" s="3" t="s">
        <v>5</v>
      </c>
      <c r="CXZ45" s="3">
        <v>22.723939929328623</v>
      </c>
      <c r="CYA45" s="3" t="s">
        <v>5</v>
      </c>
      <c r="CYB45" s="3" t="s">
        <v>5</v>
      </c>
      <c r="CYC45" s="3" t="s">
        <v>5</v>
      </c>
      <c r="CYD45" s="3" t="s">
        <v>5</v>
      </c>
      <c r="CYE45" s="3">
        <v>2.3613690634120457</v>
      </c>
      <c r="CYF45" s="3" t="s">
        <v>5</v>
      </c>
      <c r="CYG45" s="3" t="s">
        <v>5</v>
      </c>
      <c r="CYH45" s="3" t="s">
        <v>5</v>
      </c>
      <c r="CYI45" s="3" t="s">
        <v>5</v>
      </c>
      <c r="CYJ45" s="3">
        <v>2.3708081363386477</v>
      </c>
      <c r="CYK45" s="3">
        <v>7.0238849349778292</v>
      </c>
      <c r="CYL45" s="3" t="s">
        <v>5</v>
      </c>
      <c r="CYM45" s="3">
        <v>3.1275320045373518</v>
      </c>
      <c r="CYN45" s="3">
        <v>0</v>
      </c>
      <c r="CYO45" s="3" t="s">
        <v>5</v>
      </c>
      <c r="CYP45" s="3" t="s">
        <v>5</v>
      </c>
      <c r="CYQ45" s="3">
        <v>5.0296776288457963</v>
      </c>
      <c r="CYR45" s="3">
        <v>17.55051219650235</v>
      </c>
      <c r="CYS45" s="3">
        <v>0.46235138705416118</v>
      </c>
      <c r="CYT45" s="3">
        <v>0.77472277077320373</v>
      </c>
      <c r="CYU45" s="3" t="s">
        <v>5</v>
      </c>
      <c r="CYV45" s="3">
        <v>0</v>
      </c>
      <c r="CYW45" s="3">
        <v>1.9202143495087822</v>
      </c>
      <c r="CYX45" s="3">
        <v>4.1440501043841333</v>
      </c>
      <c r="CYY45" s="3" t="s">
        <v>5</v>
      </c>
      <c r="CYZ45" s="3" t="s">
        <v>5</v>
      </c>
      <c r="CZA45" s="3" t="s">
        <v>5</v>
      </c>
      <c r="CZB45" s="3" t="s">
        <v>5</v>
      </c>
      <c r="CZC45" s="3" t="s">
        <v>5</v>
      </c>
      <c r="CZD45" s="3">
        <v>3.2067639753666088</v>
      </c>
      <c r="CZE45" s="3">
        <v>2.7978396428074528</v>
      </c>
      <c r="CZF45" s="3">
        <v>8.1611194241112948</v>
      </c>
      <c r="CZG45" s="3">
        <v>7.3640151431010352</v>
      </c>
      <c r="CZH45" s="3">
        <v>0</v>
      </c>
      <c r="CZI45" s="3" t="s">
        <v>5</v>
      </c>
      <c r="CZJ45" s="3">
        <v>0</v>
      </c>
      <c r="CZK45" s="3" t="s">
        <v>5</v>
      </c>
      <c r="CZL45" s="3" t="s">
        <v>5</v>
      </c>
      <c r="CZM45" s="3" t="s">
        <v>5</v>
      </c>
      <c r="CZN45" s="3">
        <v>6.2766134037731485</v>
      </c>
      <c r="CZO45" s="3">
        <v>13.903949802912074</v>
      </c>
      <c r="CZP45" s="3" t="s">
        <v>5</v>
      </c>
      <c r="CZQ45" s="3">
        <v>11.265571402780285</v>
      </c>
      <c r="CZR45" s="3">
        <v>12.139034599692684</v>
      </c>
      <c r="CZS45" s="3" t="s">
        <v>5</v>
      </c>
      <c r="CZT45" s="3">
        <v>0</v>
      </c>
      <c r="CZU45" s="3">
        <v>0</v>
      </c>
      <c r="CZV45" s="3" t="s">
        <v>5</v>
      </c>
      <c r="CZW45" s="3" t="s">
        <v>5</v>
      </c>
      <c r="CZX45" s="3" t="s">
        <v>5</v>
      </c>
      <c r="CZY45" s="3">
        <v>0.39621903983511603</v>
      </c>
      <c r="CZZ45" s="3">
        <v>9.8375207874511226</v>
      </c>
      <c r="DAA45" s="3">
        <v>14.381920145712506</v>
      </c>
      <c r="DAB45" s="3">
        <v>1.5984405458089668</v>
      </c>
      <c r="DAC45" s="3">
        <v>0</v>
      </c>
      <c r="DAD45" s="3" t="s">
        <v>5</v>
      </c>
      <c r="DAE45" s="3" t="s">
        <v>5</v>
      </c>
      <c r="DAF45" s="3" t="s">
        <v>5</v>
      </c>
      <c r="DAG45" s="3" t="s">
        <v>5</v>
      </c>
      <c r="DAH45" s="3">
        <v>1.7620650953984289</v>
      </c>
      <c r="DAI45" s="3" t="s">
        <v>5</v>
      </c>
      <c r="DAJ45" s="3" t="s">
        <v>5</v>
      </c>
      <c r="DAK45" s="3" t="s">
        <v>5</v>
      </c>
      <c r="DAL45" s="3" t="s">
        <v>5</v>
      </c>
      <c r="DAM45" s="3" t="s">
        <v>5</v>
      </c>
      <c r="DAN45" s="3" t="s">
        <v>5</v>
      </c>
      <c r="DAO45" s="3">
        <v>2.3018921610470908</v>
      </c>
      <c r="DAP45" s="3" t="s">
        <v>5</v>
      </c>
      <c r="DAQ45" s="3" t="s">
        <v>5</v>
      </c>
      <c r="DAR45" s="3" t="s">
        <v>5</v>
      </c>
      <c r="DAS45" s="3">
        <v>4.445432318292954</v>
      </c>
      <c r="DAT45" s="3" t="s">
        <v>5</v>
      </c>
      <c r="DAU45" s="3" t="s">
        <v>5</v>
      </c>
      <c r="DAV45" s="3" t="s">
        <v>5</v>
      </c>
      <c r="DAW45" s="3">
        <v>4.0837618990462294</v>
      </c>
      <c r="DAX45" s="3">
        <v>0.94637223974763407</v>
      </c>
      <c r="DAY45" s="3">
        <v>5.3853725687557352</v>
      </c>
      <c r="DAZ45" s="3">
        <v>0.45927201681528185</v>
      </c>
      <c r="DBA45" s="3" t="s">
        <v>5</v>
      </c>
      <c r="DBB45" s="3" t="s">
        <v>5</v>
      </c>
      <c r="DBC45" s="3" t="s">
        <v>5</v>
      </c>
      <c r="DBD45" s="3" t="s">
        <v>5</v>
      </c>
      <c r="DBE45" s="3" t="s">
        <v>5</v>
      </c>
      <c r="DBF45" s="3">
        <v>0.18641438586446343</v>
      </c>
      <c r="DBG45" s="3">
        <v>0</v>
      </c>
      <c r="DBH45" s="3">
        <v>2.8635033482343224</v>
      </c>
      <c r="DBI45" s="3" t="s">
        <v>5</v>
      </c>
      <c r="DBJ45" s="3" t="s">
        <v>5</v>
      </c>
      <c r="DBK45" s="3" t="s">
        <v>5</v>
      </c>
      <c r="DBL45" s="3">
        <v>9.8395174700632686E-4</v>
      </c>
      <c r="DBM45" s="3">
        <v>6.052185994008596</v>
      </c>
      <c r="DBN45" s="3" t="s">
        <v>5</v>
      </c>
      <c r="DBO45" s="3">
        <v>0.30636974713064158</v>
      </c>
      <c r="DBP45" s="3">
        <v>0</v>
      </c>
      <c r="DBQ45" s="3" t="s">
        <v>5</v>
      </c>
      <c r="DBR45" s="3" t="s">
        <v>5</v>
      </c>
      <c r="DBS45" s="3" t="s">
        <v>5</v>
      </c>
      <c r="DBT45" s="3">
        <v>48.82171499074645</v>
      </c>
      <c r="DBU45" s="3">
        <v>44.693099230049647</v>
      </c>
      <c r="DBV45" s="3">
        <v>0</v>
      </c>
      <c r="DBW45" s="3">
        <v>0</v>
      </c>
      <c r="DBX45" s="3" t="s">
        <v>5</v>
      </c>
      <c r="DBY45" s="3">
        <v>6.7817161735211133</v>
      </c>
      <c r="DBZ45" s="3" t="s">
        <v>5</v>
      </c>
      <c r="DCA45" s="3" t="s">
        <v>5</v>
      </c>
      <c r="DCB45" s="3">
        <v>1.1682058568158495</v>
      </c>
      <c r="DCC45" s="3" t="s">
        <v>5</v>
      </c>
      <c r="DCD45" s="3" t="s">
        <v>5</v>
      </c>
      <c r="DCE45" s="3" t="s">
        <v>5</v>
      </c>
      <c r="DCF45" s="3">
        <v>2.0139396597943167</v>
      </c>
      <c r="DCG45" s="3" t="s">
        <v>5</v>
      </c>
      <c r="DCH45" s="3" t="s">
        <v>5</v>
      </c>
      <c r="DCI45" s="3" t="s">
        <v>5</v>
      </c>
      <c r="DCJ45" s="3">
        <v>31.161032683976302</v>
      </c>
      <c r="DCK45" s="3">
        <v>0.1402153496124236</v>
      </c>
      <c r="DCL45" s="3" t="s">
        <v>5</v>
      </c>
      <c r="DCM45" s="3" t="s">
        <v>5</v>
      </c>
      <c r="DCN45" s="3" t="s">
        <v>5</v>
      </c>
      <c r="DCO45" s="3">
        <v>2.580906884516657</v>
      </c>
      <c r="DCP45" s="3" t="s">
        <v>5</v>
      </c>
      <c r="DCQ45" s="3">
        <v>0</v>
      </c>
      <c r="DCR45" s="3" t="s">
        <v>5</v>
      </c>
      <c r="DCS45" s="3" t="s">
        <v>5</v>
      </c>
      <c r="DCT45" s="3" t="s">
        <v>5</v>
      </c>
      <c r="DCU45" s="3" t="s">
        <v>5</v>
      </c>
      <c r="DCV45" s="3">
        <v>0.63322689732293225</v>
      </c>
      <c r="DCW45" s="3" t="s">
        <v>5</v>
      </c>
      <c r="DCX45" s="3">
        <v>8.3152789231650903</v>
      </c>
      <c r="DCY45" s="3">
        <v>16.592295783626263</v>
      </c>
      <c r="DCZ45" s="3" t="s">
        <v>5</v>
      </c>
      <c r="DDA45" s="3" t="s">
        <v>5</v>
      </c>
      <c r="DDB45" s="3">
        <v>1.5165050195678067</v>
      </c>
      <c r="DDC45" s="3">
        <v>0.71463513197354145</v>
      </c>
      <c r="DDD45" s="3">
        <v>3.7078846106309168E-2</v>
      </c>
      <c r="DDE45" s="3" t="s">
        <v>5</v>
      </c>
      <c r="DDF45" s="3" t="s">
        <v>5</v>
      </c>
      <c r="DDG45" s="3" t="s">
        <v>5</v>
      </c>
      <c r="DDH45" s="3">
        <v>0.36873156342182889</v>
      </c>
      <c r="DDI45" s="3" t="s">
        <v>5</v>
      </c>
      <c r="DDJ45" s="3" t="s">
        <v>5</v>
      </c>
      <c r="DDK45" s="3" t="s">
        <v>5</v>
      </c>
      <c r="DDL45" s="3" t="s">
        <v>5</v>
      </c>
      <c r="DDM45" s="3" t="s">
        <v>5</v>
      </c>
      <c r="DDN45" s="3" t="s">
        <v>5</v>
      </c>
      <c r="DDO45" s="3">
        <v>1.3721856478841601</v>
      </c>
      <c r="DDP45" s="3" t="s">
        <v>5</v>
      </c>
      <c r="DDQ45" s="3" t="s">
        <v>5</v>
      </c>
      <c r="DDR45" s="3" t="s">
        <v>5</v>
      </c>
      <c r="DDS45" s="3" t="s">
        <v>5</v>
      </c>
      <c r="DDT45" s="3" t="s">
        <v>5</v>
      </c>
      <c r="DDU45" s="3">
        <v>1.1365017624893643</v>
      </c>
      <c r="DDV45" s="3">
        <v>0.53550469483568075</v>
      </c>
      <c r="DDW45" s="3">
        <v>1.1125253382359872</v>
      </c>
      <c r="DDX45" s="3">
        <v>5.7287136893372761</v>
      </c>
      <c r="DDY45" s="3">
        <v>7.7358413328693949</v>
      </c>
      <c r="DDZ45" s="3">
        <v>4.4254314795692577E-2</v>
      </c>
      <c r="DEA45" s="3">
        <v>0</v>
      </c>
      <c r="DEB45" s="3">
        <v>4.0304507132439253</v>
      </c>
      <c r="DEC45" s="3">
        <v>6.1658633870699679</v>
      </c>
      <c r="DED45" s="3">
        <v>11.176562990889098</v>
      </c>
      <c r="DEE45" s="3" t="s">
        <v>5</v>
      </c>
      <c r="DEF45" s="3">
        <v>6.6531589611346478</v>
      </c>
      <c r="DEG45" s="3" t="s">
        <v>5</v>
      </c>
      <c r="DEH45" s="3" t="s">
        <v>5</v>
      </c>
      <c r="DEI45" s="3">
        <v>3.1072399308129479</v>
      </c>
      <c r="DEJ45" s="3" t="s">
        <v>5</v>
      </c>
      <c r="DEK45" s="3" t="s">
        <v>5</v>
      </c>
      <c r="DEL45" s="3" t="s">
        <v>5</v>
      </c>
      <c r="DEM45" s="3" t="s">
        <v>5</v>
      </c>
      <c r="DEN45" s="3">
        <v>5.033070035649299</v>
      </c>
      <c r="DEO45" s="3" t="s">
        <v>5</v>
      </c>
      <c r="DEP45" s="3" t="s">
        <v>5</v>
      </c>
      <c r="DEQ45" s="3">
        <v>1.6272171438949088</v>
      </c>
      <c r="DER45" s="3">
        <v>10.301901172883939</v>
      </c>
      <c r="DES45" s="3" t="s">
        <v>5</v>
      </c>
      <c r="DET45" s="3" t="s">
        <v>5</v>
      </c>
      <c r="DEU45" s="3">
        <v>0.26985510856478601</v>
      </c>
      <c r="DEV45" s="3" t="s">
        <v>5</v>
      </c>
      <c r="DEW45" s="3">
        <v>1.2673937570515232</v>
      </c>
      <c r="DEX45" s="3" t="s">
        <v>5</v>
      </c>
      <c r="DEY45" s="3">
        <v>0.35958113656794383</v>
      </c>
      <c r="DEZ45" s="3" t="s">
        <v>5</v>
      </c>
      <c r="DFA45" s="3">
        <v>0.33664519416239036</v>
      </c>
      <c r="DFB45" s="3">
        <v>0.17160311631259223</v>
      </c>
      <c r="DFC45" s="3">
        <v>1.0243365873779733</v>
      </c>
      <c r="DFD45" s="3">
        <v>2.9327162482790943</v>
      </c>
      <c r="DFE45" s="3">
        <v>5.4111262249118619</v>
      </c>
      <c r="DFF45" s="3" t="s">
        <v>5</v>
      </c>
      <c r="DFG45" s="3">
        <v>6.3684461982198792</v>
      </c>
      <c r="DFH45" s="3">
        <v>2.0153150017403409</v>
      </c>
      <c r="DFI45" s="3">
        <v>3.3274906302994025</v>
      </c>
      <c r="DFJ45" s="3">
        <v>1.8771308242529581</v>
      </c>
      <c r="DFK45" s="3" t="s">
        <v>5</v>
      </c>
      <c r="DFL45" s="3" t="s">
        <v>5</v>
      </c>
      <c r="DFM45" s="3" t="s">
        <v>5</v>
      </c>
      <c r="DFN45" s="3">
        <v>0.9061154732921658</v>
      </c>
      <c r="DFO45" s="3">
        <v>1.4202606519548897</v>
      </c>
      <c r="DFP45" s="3">
        <v>7.3921110911593937</v>
      </c>
      <c r="DFQ45" s="3">
        <v>11.912391336920606</v>
      </c>
      <c r="DFR45" s="3">
        <v>1.7649741155011938</v>
      </c>
      <c r="DFS45" s="3" t="s">
        <v>5</v>
      </c>
      <c r="DFT45" s="3">
        <v>0</v>
      </c>
      <c r="DFU45" s="3">
        <v>2.7179062646492653</v>
      </c>
      <c r="DFV45" s="3" t="s">
        <v>5</v>
      </c>
      <c r="DFW45" s="3">
        <v>2.7326975628799288</v>
      </c>
      <c r="DFX45" s="3" t="s">
        <v>5</v>
      </c>
      <c r="DFY45" s="3">
        <v>4.1258391582351877</v>
      </c>
      <c r="DFZ45" s="3">
        <v>9.0597236650462989</v>
      </c>
      <c r="DGA45" s="3">
        <v>0</v>
      </c>
      <c r="DGB45" s="3" t="s">
        <v>5</v>
      </c>
      <c r="DGC45" s="3" t="s">
        <v>5</v>
      </c>
      <c r="DGD45" s="3">
        <v>2.4751161247511613</v>
      </c>
      <c r="DGE45" s="3">
        <v>9.67782048994642</v>
      </c>
      <c r="DGF45" s="3">
        <v>0.65041124657294525</v>
      </c>
      <c r="DGG45" s="3" t="s">
        <v>5</v>
      </c>
      <c r="DGH45" s="3">
        <v>1.0237607732965097</v>
      </c>
      <c r="DGI45" s="3" t="s">
        <v>5</v>
      </c>
      <c r="DGJ45" s="3">
        <v>1.2885251610656452</v>
      </c>
      <c r="DGK45" s="3">
        <v>3.2670681007100724</v>
      </c>
      <c r="DGL45" s="3">
        <v>26.220838646763184</v>
      </c>
      <c r="DGM45" s="3">
        <v>4.2164209832825499</v>
      </c>
      <c r="DGN45" s="3">
        <v>2.0259854657564413</v>
      </c>
      <c r="DGO45" s="3">
        <v>5.1604541448493961</v>
      </c>
      <c r="DGP45" s="3">
        <v>9.2537402353862372</v>
      </c>
      <c r="DGQ45" s="3" t="s">
        <v>5</v>
      </c>
      <c r="DGR45" s="3">
        <v>0.6249501793543244</v>
      </c>
      <c r="DGS45" s="3">
        <v>2.2515617531193852</v>
      </c>
      <c r="DGT45" s="3">
        <v>6.8831408412794906</v>
      </c>
      <c r="DGU45" s="3">
        <v>3.0052078886707081</v>
      </c>
      <c r="DGV45" s="3">
        <v>0.54388597149287321</v>
      </c>
      <c r="DGW45" s="3">
        <v>4.6615895829689808</v>
      </c>
      <c r="DGX45" s="3">
        <v>0.21204191189399973</v>
      </c>
      <c r="DGY45" s="3" t="s">
        <v>5</v>
      </c>
      <c r="DGZ45" s="3">
        <v>5.9557199830623775</v>
      </c>
      <c r="DHA45" s="3" t="s">
        <v>5</v>
      </c>
      <c r="DHB45" s="3">
        <v>28.827318114257405</v>
      </c>
      <c r="DHC45" s="3">
        <v>5.1337352643390739</v>
      </c>
      <c r="DHD45" s="3" t="s">
        <v>5</v>
      </c>
      <c r="DHE45" s="3" t="s">
        <v>5</v>
      </c>
      <c r="DHF45" s="3" t="s">
        <v>5</v>
      </c>
      <c r="DHG45" s="3">
        <v>4.8736119976558907</v>
      </c>
      <c r="DHH45" s="3">
        <v>0.54062589988202836</v>
      </c>
      <c r="DHI45" s="3">
        <v>0</v>
      </c>
      <c r="DHJ45" s="3">
        <v>8.375338835927268</v>
      </c>
      <c r="DHK45" s="3">
        <v>3.035637304210375</v>
      </c>
      <c r="DHL45" s="3">
        <v>1.0119253313859857</v>
      </c>
      <c r="DHM45" s="3">
        <v>3.4085195029092743</v>
      </c>
      <c r="DHN45" s="3">
        <v>6.5321683507926203</v>
      </c>
      <c r="DHO45" s="3">
        <v>10.5542524492573</v>
      </c>
      <c r="DHP45" s="3">
        <v>1.044253781892075</v>
      </c>
      <c r="DHQ45" s="3">
        <v>2.8969270166453267</v>
      </c>
      <c r="DHR45" s="3">
        <v>0</v>
      </c>
      <c r="DHS45" s="3">
        <v>35.645499248640142</v>
      </c>
      <c r="DHT45" s="3">
        <v>9.6144601480626871E-3</v>
      </c>
      <c r="DHU45" s="3" t="s">
        <v>5</v>
      </c>
      <c r="DHV45" s="3">
        <v>0</v>
      </c>
      <c r="DHW45" s="3">
        <v>0</v>
      </c>
      <c r="DHX45" s="3">
        <v>4.3859609299453854</v>
      </c>
      <c r="DHY45" s="3" t="s">
        <v>5</v>
      </c>
      <c r="DHZ45" s="3" t="s">
        <v>5</v>
      </c>
      <c r="DIA45" s="3" t="s">
        <v>5</v>
      </c>
      <c r="DIB45" s="3" t="s">
        <v>5</v>
      </c>
      <c r="DIC45" s="3">
        <v>0.20899877755431998</v>
      </c>
      <c r="DID45" s="3" t="s">
        <v>5</v>
      </c>
      <c r="DIE45" s="3">
        <v>9.2396199368252798</v>
      </c>
      <c r="DIF45" s="3" t="s">
        <v>5</v>
      </c>
      <c r="DIG45" s="3">
        <v>17.780923836920344</v>
      </c>
      <c r="DIH45" s="3">
        <v>3.2811095415435982</v>
      </c>
      <c r="DII45" s="3">
        <v>19.168226398143297</v>
      </c>
      <c r="DIJ45" s="3">
        <v>1.6907744212199947</v>
      </c>
      <c r="DIK45" s="3">
        <v>1.3903984578471382</v>
      </c>
      <c r="DIL45" s="3">
        <v>3.418147989842355</v>
      </c>
      <c r="DIM45" s="3" t="s">
        <v>5</v>
      </c>
      <c r="DIN45" s="3" t="s">
        <v>5</v>
      </c>
      <c r="DIO45" s="3">
        <v>11.339387623443004</v>
      </c>
      <c r="DIP45" s="3">
        <v>2.9828309201677348</v>
      </c>
      <c r="DIQ45" s="3">
        <v>0</v>
      </c>
      <c r="DIR45" s="3">
        <v>14.931638891002713</v>
      </c>
      <c r="DIS45" s="3">
        <v>14.133038576637928</v>
      </c>
      <c r="DIT45" s="3" t="s">
        <v>5</v>
      </c>
      <c r="DIU45" s="3" t="s">
        <v>5</v>
      </c>
      <c r="DIV45" s="3">
        <v>0</v>
      </c>
      <c r="DIW45" s="3">
        <v>4.2542517433401903</v>
      </c>
      <c r="DIX45" s="3" t="s">
        <v>5</v>
      </c>
      <c r="DIY45" s="3" t="s">
        <v>5</v>
      </c>
      <c r="DIZ45" s="3" t="s">
        <v>5</v>
      </c>
      <c r="DJA45" s="3">
        <v>0</v>
      </c>
      <c r="DJB45" s="3" t="s">
        <v>5</v>
      </c>
      <c r="DJC45" s="3">
        <v>5.3707473102646119</v>
      </c>
      <c r="DJD45" s="3" t="s">
        <v>5</v>
      </c>
      <c r="DJE45" s="3" t="s">
        <v>5</v>
      </c>
      <c r="DJF45" s="3" t="s">
        <v>5</v>
      </c>
      <c r="DJG45" s="3" t="s">
        <v>5</v>
      </c>
      <c r="DJH45" s="3">
        <v>0.10339564590565323</v>
      </c>
      <c r="DJI45" s="3">
        <v>3.3816617541623515</v>
      </c>
      <c r="DJJ45" s="3">
        <v>2.7096196517673685</v>
      </c>
      <c r="DJK45" s="3">
        <v>3.0279620138679531</v>
      </c>
      <c r="DJL45" s="3">
        <v>9.7863873387613207</v>
      </c>
      <c r="DJM45" s="3" t="s">
        <v>5</v>
      </c>
      <c r="DJN45" s="3">
        <v>5.1793922923472779</v>
      </c>
      <c r="DJO45" s="3" t="s">
        <v>5</v>
      </c>
      <c r="DJP45" s="3">
        <v>32.245040826056261</v>
      </c>
      <c r="DJQ45" s="3">
        <v>0</v>
      </c>
      <c r="DJR45" s="3">
        <v>5.6370912812310445</v>
      </c>
      <c r="DJS45" s="3">
        <v>4.20902964434576</v>
      </c>
      <c r="DJT45" s="3" t="s">
        <v>5</v>
      </c>
      <c r="DJU45" s="3" t="s">
        <v>5</v>
      </c>
      <c r="DJV45" s="3">
        <v>6.0055414934949951</v>
      </c>
      <c r="DJW45" s="3" t="s">
        <v>5</v>
      </c>
      <c r="DJX45" s="3">
        <v>1.2356587617248731</v>
      </c>
      <c r="DJY45" s="3" t="s">
        <v>5</v>
      </c>
      <c r="DJZ45" s="3">
        <v>1.3077851390291357</v>
      </c>
      <c r="DKA45" s="3" t="s">
        <v>5</v>
      </c>
      <c r="DKB45" s="3" t="s">
        <v>5</v>
      </c>
      <c r="DKC45" s="3" t="s">
        <v>5</v>
      </c>
      <c r="DKD45" s="3" t="s">
        <v>5</v>
      </c>
      <c r="DKE45" s="3" t="s">
        <v>5</v>
      </c>
      <c r="DKF45" s="3" t="s">
        <v>5</v>
      </c>
      <c r="DKG45" s="3" t="s">
        <v>5</v>
      </c>
      <c r="DKH45" s="3" t="s">
        <v>5</v>
      </c>
      <c r="DKI45" s="3" t="s">
        <v>5</v>
      </c>
      <c r="DKJ45" s="3" t="s">
        <v>5</v>
      </c>
      <c r="DKK45" s="3" t="s">
        <v>5</v>
      </c>
      <c r="DKL45" s="3" t="s">
        <v>5</v>
      </c>
      <c r="DKM45" s="3" t="s">
        <v>5</v>
      </c>
      <c r="DKN45" s="3" t="s">
        <v>5</v>
      </c>
      <c r="DKO45" s="3">
        <v>7.6502732240437163</v>
      </c>
      <c r="DKP45" s="3" t="s">
        <v>5</v>
      </c>
      <c r="DKQ45" s="3" t="s">
        <v>5</v>
      </c>
      <c r="DKR45" s="3" t="s">
        <v>5</v>
      </c>
      <c r="DKS45" s="3">
        <v>2.5566372486579931</v>
      </c>
      <c r="DKT45" s="3" t="s">
        <v>5</v>
      </c>
      <c r="DKU45" s="3">
        <v>2.0515308014951352</v>
      </c>
      <c r="DKV45" s="3" t="s">
        <v>5</v>
      </c>
      <c r="DKW45" s="3">
        <v>0.86568375490328686</v>
      </c>
      <c r="DKX45" s="3" t="s">
        <v>5</v>
      </c>
      <c r="DKY45" s="3" t="s">
        <v>5</v>
      </c>
      <c r="DKZ45" s="3" t="s">
        <v>5</v>
      </c>
      <c r="DLA45" s="3" t="s">
        <v>5</v>
      </c>
      <c r="DLB45" s="3">
        <v>0</v>
      </c>
      <c r="DLC45" s="3" t="s">
        <v>5</v>
      </c>
      <c r="DLD45" s="3" t="s">
        <v>5</v>
      </c>
      <c r="DLE45" s="3" t="s">
        <v>5</v>
      </c>
      <c r="DLF45" s="3" t="s">
        <v>5</v>
      </c>
      <c r="DLG45" s="3" t="s">
        <v>5</v>
      </c>
      <c r="DLH45" s="3">
        <v>0.70921985815602839</v>
      </c>
      <c r="DLI45" s="3">
        <v>36.472960219635659</v>
      </c>
      <c r="DLJ45" s="3">
        <v>10.125088506018409</v>
      </c>
      <c r="DLK45" s="3">
        <v>8.9046603503129038</v>
      </c>
      <c r="DLL45" s="3" t="s">
        <v>5</v>
      </c>
      <c r="DLM45" s="3" t="s">
        <v>5</v>
      </c>
      <c r="DLN45" s="3">
        <v>2.8863828787210548</v>
      </c>
      <c r="DLO45" s="3" t="s">
        <v>5</v>
      </c>
      <c r="DLP45" s="3" t="s">
        <v>5</v>
      </c>
      <c r="DLQ45" s="3" t="s">
        <v>5</v>
      </c>
      <c r="DLR45" s="3" t="s">
        <v>5</v>
      </c>
      <c r="DLS45" s="3">
        <v>2.0557400069020506</v>
      </c>
      <c r="DLT45" s="3" t="s">
        <v>5</v>
      </c>
      <c r="DLU45" s="3" t="s">
        <v>5</v>
      </c>
      <c r="DLV45" s="3">
        <v>5.6922596180357701</v>
      </c>
      <c r="DLW45" s="3">
        <v>2.3210133463576232</v>
      </c>
      <c r="DLX45" s="3" t="s">
        <v>5</v>
      </c>
      <c r="DLY45" s="3" t="s">
        <v>5</v>
      </c>
      <c r="DLZ45" s="3" t="s">
        <v>5</v>
      </c>
      <c r="DMA45" s="3">
        <v>6.495960482659088</v>
      </c>
      <c r="DMB45" s="3" t="s">
        <v>5</v>
      </c>
      <c r="DMC45" s="3" t="s">
        <v>5</v>
      </c>
      <c r="DMD45" s="3">
        <v>4.0192610062893079</v>
      </c>
      <c r="DME45" s="3" t="s">
        <v>5</v>
      </c>
      <c r="DMF45" s="3" t="s">
        <v>5</v>
      </c>
      <c r="DMG45" s="3">
        <v>7.8760820581343118</v>
      </c>
      <c r="DMH45" s="3" t="s">
        <v>5</v>
      </c>
      <c r="DMI45" s="3" t="s">
        <v>5</v>
      </c>
      <c r="DMJ45" s="3">
        <v>1.4559517715975658</v>
      </c>
      <c r="DMK45" s="3">
        <v>0</v>
      </c>
      <c r="DML45" s="3">
        <v>9.4049092720630423</v>
      </c>
      <c r="DMM45" s="3" t="s">
        <v>5</v>
      </c>
      <c r="DMN45" s="3">
        <v>3.3486018743890988</v>
      </c>
      <c r="DMO45" s="3">
        <v>19.259658718847504</v>
      </c>
      <c r="DMP45" s="3" t="s">
        <v>5</v>
      </c>
      <c r="DMQ45" s="3" t="s">
        <v>5</v>
      </c>
      <c r="DMR45" s="3">
        <v>9.6847943124327038</v>
      </c>
      <c r="DMS45" s="3">
        <v>5.0120163778779965</v>
      </c>
      <c r="DMT45" s="3">
        <v>35.396189403708881</v>
      </c>
      <c r="DMU45" s="3">
        <v>12.504115562823658</v>
      </c>
      <c r="DMV45" s="3">
        <v>0.86794792312461255</v>
      </c>
      <c r="DMW45" s="3" t="s">
        <v>5</v>
      </c>
      <c r="DMX45" s="3">
        <v>9.1383250436886687</v>
      </c>
      <c r="DMY45" s="3">
        <v>0</v>
      </c>
      <c r="DMZ45" s="3" t="s">
        <v>5</v>
      </c>
      <c r="DNA45" s="3" t="s">
        <v>5</v>
      </c>
      <c r="DNB45" s="3">
        <v>3.6035643161368163</v>
      </c>
      <c r="DNC45" s="3">
        <v>2.4487594390507015</v>
      </c>
      <c r="DND45" s="3">
        <v>13.759355692111916</v>
      </c>
      <c r="DNE45" s="3" t="s">
        <v>5</v>
      </c>
      <c r="DNF45" s="3">
        <v>0</v>
      </c>
      <c r="DNG45" s="3">
        <v>0</v>
      </c>
      <c r="DNH45" s="3" t="s">
        <v>5</v>
      </c>
      <c r="DNI45" s="3" t="s">
        <v>5</v>
      </c>
      <c r="DNJ45" s="3" t="s">
        <v>5</v>
      </c>
      <c r="DNK45" s="3">
        <v>1.9016883781337324</v>
      </c>
      <c r="DNL45" s="3">
        <v>5.8696574829102663E-2</v>
      </c>
      <c r="DNM45" s="3">
        <v>5.6828033546103436</v>
      </c>
      <c r="DNN45" s="3">
        <v>6.0446830823613604</v>
      </c>
      <c r="DNO45" s="3" t="s">
        <v>5</v>
      </c>
      <c r="DNP45" s="3" t="s">
        <v>5</v>
      </c>
      <c r="DNQ45" s="3">
        <v>25.770585272529278</v>
      </c>
      <c r="DNR45" s="3" t="s">
        <v>5</v>
      </c>
      <c r="DNS45" s="3" t="s">
        <v>5</v>
      </c>
      <c r="DNT45" s="3">
        <v>16.673938503226399</v>
      </c>
      <c r="DNU45" s="3" t="s">
        <v>5</v>
      </c>
      <c r="DNV45" s="3">
        <v>19.358012037837618</v>
      </c>
      <c r="DNW45" s="3" t="s">
        <v>5</v>
      </c>
      <c r="DNX45" s="3">
        <v>4.0919173574764951</v>
      </c>
      <c r="DNY45" s="3" t="s">
        <v>5</v>
      </c>
      <c r="DNZ45" s="3" t="s">
        <v>5</v>
      </c>
      <c r="DOA45" s="3" t="s">
        <v>5</v>
      </c>
      <c r="DOB45" s="3" t="s">
        <v>5</v>
      </c>
      <c r="DOC45" s="3" t="s">
        <v>5</v>
      </c>
      <c r="DOD45" s="3" t="s">
        <v>5</v>
      </c>
      <c r="DOE45" s="3" t="s">
        <v>5</v>
      </c>
      <c r="DOF45" s="3" t="s">
        <v>5</v>
      </c>
      <c r="DOG45" s="3" t="s">
        <v>5</v>
      </c>
      <c r="DOH45" s="3">
        <v>1.3736207074352893</v>
      </c>
      <c r="DOI45" s="3" t="s">
        <v>5</v>
      </c>
      <c r="DOJ45" s="3">
        <v>12.245553429785618</v>
      </c>
      <c r="DOK45" s="3">
        <v>10.205635948210205</v>
      </c>
      <c r="DOL45" s="3" t="s">
        <v>5</v>
      </c>
      <c r="DOM45" s="3" t="s">
        <v>5</v>
      </c>
      <c r="DON45" s="3">
        <v>14.223904813412656</v>
      </c>
      <c r="DOO45" s="3" t="s">
        <v>5</v>
      </c>
      <c r="DOP45" s="3" t="s">
        <v>5</v>
      </c>
      <c r="DOQ45" s="3">
        <v>11.358455781648592</v>
      </c>
      <c r="DOR45" s="3" t="s">
        <v>5</v>
      </c>
      <c r="DOS45" s="3" t="s">
        <v>5</v>
      </c>
      <c r="DOT45" s="3">
        <v>0</v>
      </c>
      <c r="DOU45" s="3" t="s">
        <v>5</v>
      </c>
      <c r="DOV45" s="3">
        <v>38.291212345222696</v>
      </c>
      <c r="DOW45" s="3">
        <v>2.9211013419713097</v>
      </c>
      <c r="DOX45" s="3" t="s">
        <v>5</v>
      </c>
      <c r="DOY45" s="3" t="s">
        <v>5</v>
      </c>
      <c r="DOZ45" s="3" t="s">
        <v>5</v>
      </c>
      <c r="DPA45" s="3" t="s">
        <v>5</v>
      </c>
      <c r="DPB45" s="3" t="s">
        <v>5</v>
      </c>
      <c r="DPC45" s="3" t="s">
        <v>5</v>
      </c>
      <c r="DPD45" s="3">
        <v>2.8943447004392295</v>
      </c>
      <c r="DPE45" s="3">
        <v>0</v>
      </c>
      <c r="DPF45" s="3" t="s">
        <v>5</v>
      </c>
      <c r="DPG45" s="3" t="s">
        <v>5</v>
      </c>
      <c r="DPH45" s="3" t="s">
        <v>5</v>
      </c>
      <c r="DPI45" s="3" t="s">
        <v>5</v>
      </c>
      <c r="DPJ45" s="3" t="s">
        <v>5</v>
      </c>
      <c r="DPK45" s="3">
        <v>0.2439761431411531</v>
      </c>
      <c r="DPL45" s="3">
        <v>6.3071997772906006</v>
      </c>
      <c r="DPM45" s="3" t="s">
        <v>5</v>
      </c>
      <c r="DPN45" s="3" t="s">
        <v>5</v>
      </c>
      <c r="DPO45" s="3">
        <v>16.03672303518098</v>
      </c>
      <c r="DPP45" s="3">
        <v>1.5672659865209688</v>
      </c>
      <c r="DPQ45" s="3" t="s">
        <v>5</v>
      </c>
      <c r="DPR45" s="3">
        <v>9.3061613958560532</v>
      </c>
      <c r="DPS45" s="3">
        <v>4.3997394336513773</v>
      </c>
      <c r="DPT45" s="3">
        <v>5.4534950232338364</v>
      </c>
      <c r="DPU45" s="3">
        <v>11.308487690560867</v>
      </c>
      <c r="DPV45" s="3" t="s">
        <v>5</v>
      </c>
      <c r="DPW45" s="3" t="s">
        <v>5</v>
      </c>
      <c r="DPX45" s="3" t="s">
        <v>5</v>
      </c>
      <c r="DPY45" s="3">
        <v>2.113558010272286</v>
      </c>
      <c r="DPZ45" s="3" t="s">
        <v>5</v>
      </c>
      <c r="DQA45" s="3">
        <v>0</v>
      </c>
      <c r="DQB45" s="3">
        <v>7.1259576385759349</v>
      </c>
      <c r="DQC45" s="3" t="s">
        <v>5</v>
      </c>
      <c r="DQD45" s="3" t="s">
        <v>5</v>
      </c>
      <c r="DQE45" s="3">
        <v>0.22857248020464782</v>
      </c>
      <c r="DQF45" s="3">
        <v>3.3995786116963722</v>
      </c>
      <c r="DQG45" s="3">
        <v>12.407237043851579</v>
      </c>
      <c r="DQH45" s="3" t="s">
        <v>5</v>
      </c>
      <c r="DQI45" s="3" t="s">
        <v>5</v>
      </c>
      <c r="DQJ45" s="3" t="s">
        <v>5</v>
      </c>
      <c r="DQK45" s="3">
        <v>2.9303769261410921</v>
      </c>
      <c r="DQL45" s="3" t="s">
        <v>5</v>
      </c>
      <c r="DQM45" s="3" t="s">
        <v>5</v>
      </c>
      <c r="DQN45" s="3" t="s">
        <v>5</v>
      </c>
      <c r="DQO45" s="3" t="s">
        <v>5</v>
      </c>
      <c r="DQP45" s="3" t="s">
        <v>5</v>
      </c>
      <c r="DQQ45" s="3" t="s">
        <v>5</v>
      </c>
      <c r="DQR45" s="3" t="s">
        <v>5</v>
      </c>
      <c r="DQS45" s="3" t="s">
        <v>5</v>
      </c>
      <c r="DQT45" s="3">
        <v>0</v>
      </c>
      <c r="DQU45" s="3" t="s">
        <v>5</v>
      </c>
      <c r="DQV45" s="3" t="s">
        <v>5</v>
      </c>
      <c r="DQW45" s="3">
        <v>0.8406304728546411</v>
      </c>
      <c r="DQX45" s="3" t="s">
        <v>5</v>
      </c>
      <c r="DQY45" s="3" t="s">
        <v>5</v>
      </c>
      <c r="DQZ45" s="3" t="s">
        <v>5</v>
      </c>
      <c r="DRA45" s="3" t="s">
        <v>5</v>
      </c>
      <c r="DRB45" s="3">
        <v>2.480755167774745</v>
      </c>
      <c r="DRC45" s="3">
        <v>2.0037284998911389</v>
      </c>
      <c r="DRD45" s="3">
        <v>1.1286089238845145</v>
      </c>
      <c r="DRE45" s="3" t="s">
        <v>5</v>
      </c>
      <c r="DRF45" s="3">
        <v>7.810771141470024</v>
      </c>
      <c r="DRG45" s="3">
        <v>9.609557487332733</v>
      </c>
      <c r="DRH45" s="3">
        <v>3.9793662490788502</v>
      </c>
      <c r="DRI45" s="3" t="s">
        <v>5</v>
      </c>
      <c r="DRJ45" s="3">
        <v>0</v>
      </c>
      <c r="DRK45" s="3" t="s">
        <v>5</v>
      </c>
      <c r="DRL45" s="3" t="s">
        <v>5</v>
      </c>
      <c r="DRM45" s="3">
        <v>0</v>
      </c>
      <c r="DRN45" s="3">
        <v>4.334930412959161</v>
      </c>
      <c r="DRO45" s="3">
        <v>3.3282993704277564</v>
      </c>
      <c r="DRP45" s="3">
        <v>2.8050157484994354</v>
      </c>
      <c r="DRQ45" s="3" t="s">
        <v>5</v>
      </c>
      <c r="DRR45" s="3">
        <v>0</v>
      </c>
      <c r="DRS45" s="3">
        <v>5.0264076009763228</v>
      </c>
      <c r="DRT45" s="3">
        <v>7.222679504603664</v>
      </c>
      <c r="DRU45" s="3" t="s">
        <v>5</v>
      </c>
      <c r="DRV45" s="3">
        <v>2.679420586729095</v>
      </c>
      <c r="DRW45" s="3" t="s">
        <v>5</v>
      </c>
      <c r="DRX45" s="3" t="s">
        <v>5</v>
      </c>
      <c r="DRY45" s="3" t="s">
        <v>5</v>
      </c>
      <c r="DRZ45" s="3">
        <v>13.552775330396477</v>
      </c>
      <c r="DSA45" s="3" t="s">
        <v>5</v>
      </c>
      <c r="DSB45" s="3" t="s">
        <v>5</v>
      </c>
      <c r="DSC45" s="3" t="s">
        <v>5</v>
      </c>
      <c r="DSD45" s="3" t="s">
        <v>5</v>
      </c>
      <c r="DSE45" s="3" t="s">
        <v>5</v>
      </c>
      <c r="DSF45" s="3">
        <v>3.8891975553615366</v>
      </c>
      <c r="DSG45" s="3">
        <v>6.8761611309982333</v>
      </c>
      <c r="DSH45" s="3" t="s">
        <v>5</v>
      </c>
      <c r="DSI45" s="3" t="s">
        <v>5</v>
      </c>
      <c r="DSJ45" s="3">
        <v>1.6716910762064112</v>
      </c>
      <c r="DSK45" s="3" t="s">
        <v>5</v>
      </c>
      <c r="DSL45" s="3" t="s">
        <v>5</v>
      </c>
      <c r="DSM45" s="3">
        <v>2.7993294085539397</v>
      </c>
      <c r="DSN45" s="3" t="s">
        <v>5</v>
      </c>
      <c r="DSO45" s="3" t="s">
        <v>5</v>
      </c>
      <c r="DSP45" s="3" t="s">
        <v>5</v>
      </c>
      <c r="DSQ45" s="3">
        <v>0.19625279813559843</v>
      </c>
      <c r="DSR45" s="3">
        <v>0.44476230918802945</v>
      </c>
      <c r="DSS45" s="3">
        <v>6.7957299526163499</v>
      </c>
      <c r="DST45" s="3">
        <v>0</v>
      </c>
      <c r="DSU45" s="3">
        <v>5.3018577639378499</v>
      </c>
      <c r="DSV45" s="3">
        <v>0</v>
      </c>
      <c r="DSW45" s="3" t="s">
        <v>5</v>
      </c>
      <c r="DSX45" s="3" t="s">
        <v>5</v>
      </c>
      <c r="DSY45" s="3">
        <v>0.89114603296282091</v>
      </c>
      <c r="DSZ45" s="3">
        <v>0</v>
      </c>
      <c r="DTA45" s="3" t="s">
        <v>5</v>
      </c>
      <c r="DTB45" s="3">
        <v>0.47185709470845977</v>
      </c>
      <c r="DTC45" s="3" t="s">
        <v>5</v>
      </c>
      <c r="DTD45" s="3">
        <v>4.9632457689896858</v>
      </c>
      <c r="DTE45" s="3">
        <v>0</v>
      </c>
      <c r="DTF45" s="3">
        <v>0</v>
      </c>
      <c r="DTG45" s="3">
        <v>6.1059216728082957</v>
      </c>
      <c r="DTH45" s="3" t="s">
        <v>5</v>
      </c>
      <c r="DTI45" s="3" t="s">
        <v>5</v>
      </c>
      <c r="DTJ45" s="3">
        <v>5.0115904051602502</v>
      </c>
      <c r="DTK45" s="3">
        <v>8.339190328928872</v>
      </c>
      <c r="DTL45" s="3">
        <v>0.83816817062208893</v>
      </c>
      <c r="DTM45" s="3" t="s">
        <v>5</v>
      </c>
      <c r="DTN45" s="3">
        <v>0.3227758725035304</v>
      </c>
      <c r="DTO45" s="3">
        <v>4.3784243155285241</v>
      </c>
      <c r="DTP45" s="3">
        <v>5.8424800731739186</v>
      </c>
      <c r="DTQ45" s="3" t="s">
        <v>5</v>
      </c>
      <c r="DTR45" s="3" t="s">
        <v>5</v>
      </c>
      <c r="DTS45" s="3">
        <v>4.2654816689285022</v>
      </c>
      <c r="DTT45" s="3">
        <v>3.2355637030247477</v>
      </c>
      <c r="DTU45" s="3">
        <v>0.55420711974110037</v>
      </c>
      <c r="DTV45" s="3">
        <v>2.7197451014061396</v>
      </c>
      <c r="DTW45" s="3" t="s">
        <v>5</v>
      </c>
      <c r="DTX45" s="3">
        <v>4.6925417166036691</v>
      </c>
      <c r="DTY45" s="3" t="s">
        <v>5</v>
      </c>
      <c r="DTZ45" s="3">
        <v>0</v>
      </c>
      <c r="DUA45" s="3" t="s">
        <v>5</v>
      </c>
      <c r="DUB45" s="3">
        <v>5.2675836386569763</v>
      </c>
      <c r="DUC45" s="3" t="s">
        <v>5</v>
      </c>
      <c r="DUD45" s="3" t="s">
        <v>5</v>
      </c>
      <c r="DUE45" s="3" t="s">
        <v>5</v>
      </c>
      <c r="DUF45" s="3">
        <v>21.863180014008872</v>
      </c>
      <c r="DUG45" s="3" t="s">
        <v>5</v>
      </c>
      <c r="DUH45" s="3">
        <v>5.062578510115114</v>
      </c>
      <c r="DUI45" s="3">
        <v>1.5557774348733775</v>
      </c>
      <c r="DUJ45" s="3">
        <v>4.9244373983405056</v>
      </c>
      <c r="DUK45" s="3" t="s">
        <v>5</v>
      </c>
      <c r="DUL45" s="3">
        <v>11.989245880693161</v>
      </c>
      <c r="DUM45" s="3">
        <v>5.2326786825003042</v>
      </c>
      <c r="DUN45" s="3">
        <v>4.409184726522188</v>
      </c>
      <c r="DUO45" s="3">
        <v>3.1337263419174683</v>
      </c>
      <c r="DUP45" s="3">
        <v>3.4586147616448173</v>
      </c>
      <c r="DUQ45" s="3" t="s">
        <v>5</v>
      </c>
      <c r="DUR45" s="3">
        <v>1.0889922480620156</v>
      </c>
      <c r="DUS45" s="3" t="s">
        <v>5</v>
      </c>
      <c r="DUT45" s="3" t="s">
        <v>5</v>
      </c>
      <c r="DUU45" s="3">
        <v>4.2691088877470689</v>
      </c>
      <c r="DUV45" s="3">
        <v>0</v>
      </c>
      <c r="DUW45" s="3">
        <v>15.562271472278189</v>
      </c>
      <c r="DUX45" s="3" t="s">
        <v>5</v>
      </c>
      <c r="DUY45" s="3" t="s">
        <v>5</v>
      </c>
      <c r="DUZ45" s="3" t="s">
        <v>5</v>
      </c>
      <c r="DVA45" s="3">
        <v>2.1707251585187022</v>
      </c>
      <c r="DVB45" s="3">
        <v>5.7860434862613026</v>
      </c>
      <c r="DVC45" s="3">
        <v>5.8880308880308885</v>
      </c>
      <c r="DVD45" s="3">
        <v>1.3939580493381998</v>
      </c>
      <c r="DVE45" s="3">
        <v>1.9545386321564964</v>
      </c>
      <c r="DVF45" s="3">
        <v>1.1435556159174249</v>
      </c>
      <c r="DVG45" s="3" t="s">
        <v>5</v>
      </c>
      <c r="DVH45" s="3" t="s">
        <v>5</v>
      </c>
      <c r="DVI45" s="3">
        <v>0</v>
      </c>
      <c r="DVJ45" s="3" t="s">
        <v>5</v>
      </c>
      <c r="DVK45" s="3" t="s">
        <v>5</v>
      </c>
      <c r="DVL45" s="3" t="s">
        <v>5</v>
      </c>
      <c r="DVM45" s="3">
        <v>3.4701879309567807</v>
      </c>
      <c r="DVN45" s="3">
        <v>0</v>
      </c>
      <c r="DVO45" s="3">
        <v>1.5384082925225397</v>
      </c>
      <c r="DVP45" s="3">
        <v>3.7563072322930298</v>
      </c>
      <c r="DVQ45" s="3">
        <v>0.71644968476213877</v>
      </c>
      <c r="DVR45" s="3">
        <v>9.2956000826275573E-2</v>
      </c>
      <c r="DVS45" s="3">
        <v>0.26198966596317591</v>
      </c>
      <c r="DVT45" s="3" t="s">
        <v>5</v>
      </c>
      <c r="DVU45" s="3" t="s">
        <v>5</v>
      </c>
      <c r="DVV45" s="3" t="s">
        <v>5</v>
      </c>
      <c r="DVW45" s="3" t="s">
        <v>5</v>
      </c>
      <c r="DVX45" s="3">
        <v>0</v>
      </c>
      <c r="DVY45" s="3">
        <v>1.1293266036972274</v>
      </c>
      <c r="DVZ45" s="3">
        <v>4.5511587049276336</v>
      </c>
      <c r="DWA45" s="3" t="s">
        <v>5</v>
      </c>
      <c r="DWB45" s="3" t="s">
        <v>5</v>
      </c>
      <c r="DWC45" s="3" t="s">
        <v>5</v>
      </c>
      <c r="DWD45" s="3">
        <v>1.921700543945033</v>
      </c>
      <c r="DWE45" s="3" t="s">
        <v>5</v>
      </c>
      <c r="DWF45" s="3" t="s">
        <v>5</v>
      </c>
      <c r="DWG45" s="3">
        <v>1.1554950580785908</v>
      </c>
      <c r="DWH45" s="3" t="s">
        <v>5</v>
      </c>
      <c r="DWI45" s="3" t="s">
        <v>5</v>
      </c>
      <c r="DWJ45" s="3">
        <v>7.6947269924928063</v>
      </c>
      <c r="DWK45" s="3" t="s">
        <v>5</v>
      </c>
      <c r="DWL45" s="3">
        <v>7.7327559542220856E-2</v>
      </c>
      <c r="DWM45" s="3" t="s">
        <v>5</v>
      </c>
      <c r="DWN45" s="3" t="s">
        <v>5</v>
      </c>
      <c r="DWO45" s="3">
        <v>0.18930430667297682</v>
      </c>
      <c r="DWP45" s="3" t="s">
        <v>5</v>
      </c>
      <c r="DWQ45" s="3">
        <v>4.290909090909091</v>
      </c>
      <c r="DWR45" s="3">
        <v>2.0534254043249134</v>
      </c>
      <c r="DWS45" s="3">
        <v>2.0171374687384689</v>
      </c>
      <c r="DWT45" s="3">
        <v>0</v>
      </c>
      <c r="DWU45" s="3">
        <v>17.315994243990833</v>
      </c>
      <c r="DWV45" s="3" t="s">
        <v>5</v>
      </c>
      <c r="DWW45" s="3" t="s">
        <v>5</v>
      </c>
      <c r="DWX45" s="3">
        <v>0.15672864572202039</v>
      </c>
      <c r="DWY45" s="3" t="s">
        <v>5</v>
      </c>
      <c r="DWZ45" s="3" t="s">
        <v>5</v>
      </c>
      <c r="DXA45" s="3" t="s">
        <v>5</v>
      </c>
      <c r="DXB45" s="3" t="s">
        <v>5</v>
      </c>
      <c r="DXC45" s="3">
        <v>5.6319902662735739</v>
      </c>
      <c r="DXD45" s="3">
        <v>7.598661819290017</v>
      </c>
      <c r="DXE45" s="3">
        <v>0.4956487974235399</v>
      </c>
      <c r="DXF45" s="3">
        <v>4.1207075962539026</v>
      </c>
      <c r="DXG45" s="3">
        <v>15.017692013059259</v>
      </c>
      <c r="DXH45" s="3" t="s">
        <v>5</v>
      </c>
      <c r="DXI45" s="3">
        <v>2.2186175115207374</v>
      </c>
      <c r="DXJ45" s="3" t="s">
        <v>5</v>
      </c>
      <c r="DXK45" s="3">
        <v>0</v>
      </c>
      <c r="DXL45" s="3" t="s">
        <v>5</v>
      </c>
      <c r="DXM45" s="3">
        <v>8.8401736850932728</v>
      </c>
      <c r="DXN45" s="3">
        <v>1.6041162227602905</v>
      </c>
      <c r="DXO45" s="3">
        <v>8.8762829799824514E-2</v>
      </c>
      <c r="DXP45" s="3" t="s">
        <v>5</v>
      </c>
      <c r="DXQ45" s="3">
        <v>0</v>
      </c>
      <c r="DXR45" s="3" t="s">
        <v>5</v>
      </c>
      <c r="DXS45" s="3" t="s">
        <v>5</v>
      </c>
      <c r="DXT45" s="3" t="s">
        <v>5</v>
      </c>
      <c r="DXU45" s="3">
        <v>0</v>
      </c>
      <c r="DXV45" s="3">
        <v>0</v>
      </c>
      <c r="DXW45" s="3" t="s">
        <v>5</v>
      </c>
      <c r="DXX45" s="3">
        <v>1.3619723967530941</v>
      </c>
      <c r="DXY45" s="3">
        <v>3.1837693210910283</v>
      </c>
      <c r="DXZ45" s="3" t="s">
        <v>5</v>
      </c>
      <c r="DYA45" s="3" t="s">
        <v>5</v>
      </c>
      <c r="DYB45" s="3">
        <v>3.7121257217691528</v>
      </c>
      <c r="DYC45" s="3">
        <v>0</v>
      </c>
      <c r="DYD45" s="3">
        <v>0.40576020367571003</v>
      </c>
      <c r="DYE45" s="3">
        <v>3.6872193381954839</v>
      </c>
      <c r="DYF45" s="3">
        <v>0</v>
      </c>
      <c r="DYG45" s="3" t="s">
        <v>5</v>
      </c>
      <c r="DYH45" s="3" t="s">
        <v>5</v>
      </c>
      <c r="DYI45" s="3" t="s">
        <v>5</v>
      </c>
      <c r="DYJ45" s="3">
        <v>2.2344406253562128</v>
      </c>
      <c r="DYK45" s="3">
        <v>5.9692019257644331</v>
      </c>
      <c r="DYL45" s="3">
        <v>6.1514960477183456</v>
      </c>
      <c r="DYM45" s="3" t="s">
        <v>5</v>
      </c>
      <c r="DYN45" s="3">
        <v>11.371012710713316</v>
      </c>
      <c r="DYO45" s="3" t="s">
        <v>5</v>
      </c>
      <c r="DYP45" s="3" t="s">
        <v>5</v>
      </c>
      <c r="DYQ45" s="3">
        <v>3.438876074648773</v>
      </c>
      <c r="DYR45" s="3">
        <v>2.5429313697190192</v>
      </c>
      <c r="DYS45" s="3" t="s">
        <v>5</v>
      </c>
      <c r="DYT45" s="3">
        <v>5.0475562670684617</v>
      </c>
      <c r="DYU45" s="3">
        <v>1.4335145823035098</v>
      </c>
      <c r="DYV45" s="3" t="s">
        <v>5</v>
      </c>
      <c r="DYW45" s="3">
        <v>31.170424015885995</v>
      </c>
      <c r="DYX45" s="3" t="s">
        <v>5</v>
      </c>
      <c r="DYY45" s="3">
        <v>26.685026815480505</v>
      </c>
      <c r="DYZ45" s="3">
        <v>4.3962447393978632</v>
      </c>
      <c r="DZA45" s="3" t="s">
        <v>5</v>
      </c>
      <c r="DZB45" s="3" t="s">
        <v>5</v>
      </c>
      <c r="DZC45" s="3" t="s">
        <v>5</v>
      </c>
      <c r="DZD45" s="3" t="s">
        <v>5</v>
      </c>
      <c r="DZE45" s="3">
        <v>2.133214636868539</v>
      </c>
      <c r="DZF45" s="3" t="s">
        <v>5</v>
      </c>
      <c r="DZG45" s="3">
        <v>15.210869565217392</v>
      </c>
      <c r="DZH45" s="3">
        <v>7.3126142595978064E-2</v>
      </c>
      <c r="DZI45" s="3">
        <v>2.4242707251978319</v>
      </c>
      <c r="DZJ45" s="3">
        <v>15.761392460421586</v>
      </c>
      <c r="DZK45" s="3">
        <v>5.4258306823008819</v>
      </c>
      <c r="DZL45" s="3">
        <v>32.597054886211509</v>
      </c>
      <c r="DZM45" s="3">
        <v>2.8064660978895377</v>
      </c>
      <c r="DZN45" s="3" t="s">
        <v>5</v>
      </c>
      <c r="DZO45" s="3" t="s">
        <v>5</v>
      </c>
      <c r="DZP45" s="3">
        <v>0</v>
      </c>
      <c r="DZQ45" s="3" t="s">
        <v>5</v>
      </c>
      <c r="DZR45" s="3" t="s">
        <v>5</v>
      </c>
      <c r="DZS45" s="3">
        <v>18.36833864262189</v>
      </c>
      <c r="DZT45" s="3">
        <v>5.7913336415879515</v>
      </c>
      <c r="DZU45" s="3" t="s">
        <v>5</v>
      </c>
      <c r="DZV45" s="3">
        <v>4.1424825583471092</v>
      </c>
      <c r="DZW45" s="3" t="s">
        <v>5</v>
      </c>
      <c r="DZX45" s="3" t="s">
        <v>5</v>
      </c>
      <c r="DZY45" s="3">
        <v>19.634243467023307</v>
      </c>
      <c r="DZZ45" s="3">
        <v>0</v>
      </c>
      <c r="EAA45" s="3">
        <v>3.9352202209777511E-2</v>
      </c>
      <c r="EAB45" s="3" t="s">
        <v>5</v>
      </c>
      <c r="EAC45" s="3" t="s">
        <v>5</v>
      </c>
      <c r="EAD45" s="3">
        <v>3.7466203167246039</v>
      </c>
      <c r="EAE45" s="3">
        <v>14.225202965054711</v>
      </c>
      <c r="EAF45" s="3" t="s">
        <v>5</v>
      </c>
      <c r="EAG45" s="3">
        <v>5.6811758055398531</v>
      </c>
      <c r="EAH45" s="3" t="s">
        <v>5</v>
      </c>
      <c r="EAI45" s="3" t="s">
        <v>5</v>
      </c>
      <c r="EAJ45" s="3" t="s">
        <v>5</v>
      </c>
      <c r="EAK45" s="3">
        <v>9.3896612576937972</v>
      </c>
      <c r="EAL45" s="3" t="s">
        <v>5</v>
      </c>
      <c r="EAM45" s="3" t="s">
        <v>5</v>
      </c>
      <c r="EAN45" s="3" t="s">
        <v>5</v>
      </c>
      <c r="EAO45" s="3" t="s">
        <v>5</v>
      </c>
      <c r="EAP45" s="3">
        <v>24.330259112867807</v>
      </c>
      <c r="EAQ45" s="3">
        <v>2.4440708651234968</v>
      </c>
      <c r="EAR45" s="3" t="s">
        <v>5</v>
      </c>
      <c r="EAS45" s="3">
        <v>0</v>
      </c>
      <c r="EAT45" s="3" t="s">
        <v>5</v>
      </c>
      <c r="EAU45" s="3">
        <v>28.685221763332734</v>
      </c>
      <c r="EAV45" s="3" t="s">
        <v>5</v>
      </c>
      <c r="EAW45" s="3" t="s">
        <v>5</v>
      </c>
      <c r="EAX45" s="3">
        <v>0</v>
      </c>
      <c r="EAY45" s="3">
        <v>4.0145102781136632</v>
      </c>
      <c r="EAZ45" s="3" t="s">
        <v>5</v>
      </c>
      <c r="EBA45" s="3" t="s">
        <v>5</v>
      </c>
      <c r="EBB45" s="3" t="s">
        <v>5</v>
      </c>
      <c r="EBC45" s="3">
        <v>12.788175060021405</v>
      </c>
      <c r="EBD45" s="3">
        <v>9.8654708520179366E-2</v>
      </c>
      <c r="EBE45" s="3">
        <v>9.8912164533207214</v>
      </c>
      <c r="EBF45" s="3" t="s">
        <v>5</v>
      </c>
      <c r="EBG45" s="3" t="s">
        <v>5</v>
      </c>
      <c r="EBH45" s="3">
        <v>10.118710543425827</v>
      </c>
      <c r="EBI45" s="3" t="s">
        <v>5</v>
      </c>
      <c r="EBJ45" s="3">
        <v>20.221988465305234</v>
      </c>
      <c r="EBK45" s="3">
        <v>4.2239535594256035</v>
      </c>
      <c r="EBL45" s="3" t="s">
        <v>5</v>
      </c>
      <c r="EBM45" s="3" t="s">
        <v>5</v>
      </c>
      <c r="EBN45" s="3">
        <v>0.83371091980063428</v>
      </c>
      <c r="EBO45" s="3" t="s">
        <v>5</v>
      </c>
      <c r="EBP45" s="3" t="s">
        <v>5</v>
      </c>
      <c r="EBQ45" s="3" t="s">
        <v>5</v>
      </c>
      <c r="EBR45" s="3" t="s">
        <v>5</v>
      </c>
      <c r="EBS45" s="3">
        <v>17.708559438535563</v>
      </c>
      <c r="EBT45" s="3">
        <v>22.208115060907179</v>
      </c>
      <c r="EBU45" s="3">
        <v>4.8799852289512557</v>
      </c>
      <c r="EBV45" s="3" t="s">
        <v>5</v>
      </c>
      <c r="EBW45" s="3">
        <v>15.734036747316718</v>
      </c>
      <c r="EBX45" s="3" t="s">
        <v>5</v>
      </c>
      <c r="EBY45" s="3">
        <v>3.312948317086629</v>
      </c>
      <c r="EBZ45" s="3" t="s">
        <v>5</v>
      </c>
      <c r="ECA45" s="3" t="s">
        <v>5</v>
      </c>
      <c r="ECB45" s="3">
        <v>4.9939829154254376</v>
      </c>
      <c r="ECC45" s="3">
        <v>2.7837429412232564E-2</v>
      </c>
      <c r="ECD45" s="3" t="s">
        <v>5</v>
      </c>
      <c r="ECE45" s="3" t="s">
        <v>5</v>
      </c>
      <c r="ECF45" s="3">
        <v>0</v>
      </c>
      <c r="ECG45" s="3">
        <v>9.7552520661611766</v>
      </c>
      <c r="ECH45" s="3" t="s">
        <v>5</v>
      </c>
      <c r="ECI45" s="3">
        <v>5.0371502306689946</v>
      </c>
      <c r="ECJ45" s="3">
        <v>2.2922293958758813</v>
      </c>
      <c r="ECK45" s="3">
        <v>14.067496453960235</v>
      </c>
      <c r="ECL45" s="3" t="s">
        <v>5</v>
      </c>
      <c r="ECM45" s="3">
        <v>0.39778730809870094</v>
      </c>
      <c r="ECN45" s="3">
        <v>29.462746600268147</v>
      </c>
      <c r="ECO45" s="3">
        <v>0.5346751454796328</v>
      </c>
      <c r="ECP45" s="3">
        <v>0.96577663721668272</v>
      </c>
      <c r="ECQ45" s="3">
        <v>4.2298455659368592</v>
      </c>
      <c r="ECR45" s="3" t="s">
        <v>5</v>
      </c>
      <c r="ECS45" s="3" t="s">
        <v>5</v>
      </c>
      <c r="ECT45" s="3" t="s">
        <v>5</v>
      </c>
      <c r="ECU45" s="3">
        <v>7.3748817038323367</v>
      </c>
      <c r="ECV45" s="3" t="s">
        <v>5</v>
      </c>
      <c r="ECW45" s="3">
        <v>1.23340321453529</v>
      </c>
      <c r="ECX45" s="3" t="s">
        <v>5</v>
      </c>
      <c r="ECY45" s="3" t="s">
        <v>5</v>
      </c>
      <c r="ECZ45" s="3">
        <v>0.46549835706462211</v>
      </c>
      <c r="EDA45" s="3">
        <v>0.79404965323148047</v>
      </c>
      <c r="EDB45" s="3">
        <v>11.9720940159539</v>
      </c>
      <c r="EDC45" s="3">
        <v>4.9488707825231035</v>
      </c>
      <c r="EDD45" s="3">
        <v>0</v>
      </c>
      <c r="EDE45" s="3">
        <v>21.309211434884684</v>
      </c>
      <c r="EDF45" s="3" t="s">
        <v>5</v>
      </c>
      <c r="EDG45" s="3">
        <v>5.1288090148193781</v>
      </c>
      <c r="EDH45" s="3">
        <v>3.7730468314094061</v>
      </c>
      <c r="EDI45" s="3">
        <v>3.6484619571031858</v>
      </c>
      <c r="EDJ45" s="3">
        <v>20.461705450983505</v>
      </c>
      <c r="EDK45" s="3">
        <v>3.6650572246065805</v>
      </c>
      <c r="EDL45" s="3">
        <v>4.0957827019299504</v>
      </c>
      <c r="EDM45" s="3" t="s">
        <v>5</v>
      </c>
      <c r="EDN45" s="3" t="s">
        <v>5</v>
      </c>
      <c r="EDO45" s="3">
        <v>7.2312565997888072</v>
      </c>
      <c r="EDP45" s="3" t="s">
        <v>5</v>
      </c>
      <c r="EDQ45" s="3" t="s">
        <v>5</v>
      </c>
      <c r="EDR45" s="3" t="s">
        <v>5</v>
      </c>
      <c r="EDS45" s="3">
        <v>7.0139771283354513</v>
      </c>
      <c r="EDT45" s="3" t="s">
        <v>5</v>
      </c>
      <c r="EDU45" s="3">
        <v>12.796747061772408</v>
      </c>
      <c r="EDV45" s="3" t="s">
        <v>5</v>
      </c>
      <c r="EDW45" s="3">
        <v>7.3037860173905109</v>
      </c>
      <c r="EDX45" s="3">
        <v>0.4508820379868117</v>
      </c>
      <c r="EDY45" s="3">
        <v>2.9902436964142418</v>
      </c>
      <c r="EDZ45" s="3" t="s">
        <v>5</v>
      </c>
      <c r="EEA45" s="3">
        <v>0</v>
      </c>
      <c r="EEB45" s="3">
        <v>3.6935595383715367</v>
      </c>
      <c r="EEC45" s="3" t="s">
        <v>5</v>
      </c>
      <c r="EED45" s="3">
        <v>2.6738831892721544</v>
      </c>
      <c r="EEE45" s="3" t="s">
        <v>5</v>
      </c>
      <c r="EEF45" s="3" t="s">
        <v>5</v>
      </c>
      <c r="EEG45" s="3" t="s">
        <v>5</v>
      </c>
      <c r="EEH45" s="3">
        <v>3.6866359447004609</v>
      </c>
      <c r="EEI45" s="3" t="s">
        <v>5</v>
      </c>
      <c r="EEJ45" s="3">
        <v>13.27003532329584</v>
      </c>
      <c r="EEK45" s="3" t="s">
        <v>5</v>
      </c>
      <c r="EEL45" s="3" t="s">
        <v>5</v>
      </c>
      <c r="EEM45" s="3">
        <v>0</v>
      </c>
      <c r="EEN45" s="3" t="s">
        <v>5</v>
      </c>
      <c r="EEO45" s="3">
        <v>7.0365177915748713</v>
      </c>
      <c r="EEP45" s="3" t="s">
        <v>5</v>
      </c>
      <c r="EEQ45" s="3" t="s">
        <v>5</v>
      </c>
      <c r="EER45" s="3" t="s">
        <v>5</v>
      </c>
      <c r="EES45" s="3" t="s">
        <v>5</v>
      </c>
      <c r="EET45" s="3">
        <v>37.725008630468018</v>
      </c>
      <c r="EEU45" s="3">
        <v>39.662371748985919</v>
      </c>
      <c r="EEV45" s="3" t="s">
        <v>5</v>
      </c>
      <c r="EEW45" s="3">
        <v>0.344090695063204</v>
      </c>
      <c r="EEX45" s="3">
        <v>1.6660787452853227</v>
      </c>
      <c r="EEY45" s="3">
        <v>1.0373968928697941</v>
      </c>
      <c r="EEZ45" s="3" t="s">
        <v>5</v>
      </c>
      <c r="EFA45" s="3" t="s">
        <v>5</v>
      </c>
      <c r="EFB45" s="3" t="s">
        <v>5</v>
      </c>
      <c r="EFC45" s="3" t="s">
        <v>5</v>
      </c>
      <c r="EFD45" s="3" t="s">
        <v>5</v>
      </c>
      <c r="EFE45" s="3">
        <v>1.9962470555355931E-2</v>
      </c>
      <c r="EFF45" s="3">
        <v>1.7307747141512932</v>
      </c>
      <c r="EFG45" s="3">
        <v>9.7874631150809481</v>
      </c>
      <c r="EFH45" s="3" t="s">
        <v>5</v>
      </c>
      <c r="EFI45" s="3" t="s">
        <v>5</v>
      </c>
      <c r="EFJ45" s="3">
        <v>42.262527613068244</v>
      </c>
      <c r="EFK45" s="3">
        <v>0</v>
      </c>
      <c r="EFL45" s="3" t="s">
        <v>5</v>
      </c>
      <c r="EFM45" s="3">
        <v>0.68971463057160098</v>
      </c>
      <c r="EFN45" s="3" t="s">
        <v>5</v>
      </c>
      <c r="EFO45" s="3">
        <v>1.8510219095375404</v>
      </c>
      <c r="EFP45" s="3">
        <v>0</v>
      </c>
      <c r="EFQ45" s="3">
        <v>5.265515383968963</v>
      </c>
      <c r="EFR45" s="3" t="s">
        <v>5</v>
      </c>
      <c r="EFS45" s="3">
        <v>0.56580654461582813</v>
      </c>
      <c r="EFT45" s="3">
        <v>2.5756171739492002</v>
      </c>
      <c r="EFU45" s="3" t="s">
        <v>5</v>
      </c>
      <c r="EFV45" s="3">
        <v>0.65756961463596664</v>
      </c>
      <c r="EFW45" s="3" t="s">
        <v>5</v>
      </c>
      <c r="EFX45" s="3" t="s">
        <v>5</v>
      </c>
      <c r="EFY45" s="3">
        <v>1.1589222388769056</v>
      </c>
      <c r="EFZ45" s="3" t="s">
        <v>5</v>
      </c>
      <c r="EGA45" s="3">
        <v>0</v>
      </c>
      <c r="EGB45" s="3" t="s">
        <v>5</v>
      </c>
      <c r="EGC45" s="3">
        <v>2.5084280467294655</v>
      </c>
      <c r="EGD45" s="3">
        <v>2.1284765577520193</v>
      </c>
      <c r="EGE45" s="3" t="s">
        <v>5</v>
      </c>
      <c r="EGF45" s="3">
        <v>0.23146257114070198</v>
      </c>
      <c r="EGG45" s="3">
        <v>2.9942151424160688</v>
      </c>
      <c r="EGH45" s="3">
        <v>10.233896099448648</v>
      </c>
      <c r="EGI45" s="3">
        <v>0</v>
      </c>
      <c r="EGJ45" s="3">
        <v>0.98233448902096743</v>
      </c>
      <c r="EGK45" s="3">
        <v>2.9141474270684999</v>
      </c>
      <c r="EGL45" s="3">
        <v>5.4099271270053295</v>
      </c>
      <c r="EGM45" s="3">
        <v>2.8100443131462334</v>
      </c>
      <c r="EGN45" s="3">
        <v>2.2111913357400721</v>
      </c>
      <c r="EGO45" s="3" t="s">
        <v>5</v>
      </c>
      <c r="EGP45" s="3">
        <v>1.2543273106653388</v>
      </c>
      <c r="EGQ45" s="3">
        <v>9.0391410709431916</v>
      </c>
      <c r="EGR45" s="3">
        <v>3.2262789760867174</v>
      </c>
      <c r="EGS45" s="3">
        <v>7.549942594718714</v>
      </c>
      <c r="EGT45" s="3">
        <v>7.5178160256137643</v>
      </c>
      <c r="EGU45" s="3">
        <v>0.16032547795955659</v>
      </c>
      <c r="EGV45" s="3">
        <v>1.148746225548116</v>
      </c>
      <c r="EGW45" s="3" t="s">
        <v>5</v>
      </c>
      <c r="EGX45" s="3">
        <v>8.1885856079404462</v>
      </c>
      <c r="EGY45" s="3">
        <v>0</v>
      </c>
      <c r="EGZ45" s="3">
        <v>3.267713343476101</v>
      </c>
      <c r="EHA45" s="3">
        <v>14.841311976381316</v>
      </c>
      <c r="EHB45" s="3" t="s">
        <v>5</v>
      </c>
      <c r="EHC45" s="3">
        <v>1.239416950336039</v>
      </c>
      <c r="EHD45" s="3">
        <v>71.319311663479922</v>
      </c>
      <c r="EHE45" s="3">
        <v>4.9149679315168529</v>
      </c>
      <c r="EHF45" s="3">
        <v>6.2465216900088292</v>
      </c>
      <c r="EHG45" s="3">
        <v>5.1744983441414147</v>
      </c>
      <c r="EHH45" s="3">
        <v>5.3150706812554915</v>
      </c>
      <c r="EHI45" s="3" t="s">
        <v>5</v>
      </c>
      <c r="EHJ45" s="3">
        <v>8.7498159856704216</v>
      </c>
      <c r="EHK45" s="3">
        <v>2.294965982956735</v>
      </c>
      <c r="EHL45" s="3">
        <v>2.6595375758989652</v>
      </c>
      <c r="EHM45" s="3">
        <v>4.2318787425677629E-2</v>
      </c>
      <c r="EHN45" s="3">
        <v>3.8718476136818056</v>
      </c>
      <c r="EHO45" s="3">
        <v>0</v>
      </c>
      <c r="EHP45" s="3" t="s">
        <v>5</v>
      </c>
      <c r="EHQ45" s="3">
        <v>0.49093486532865777</v>
      </c>
      <c r="EHR45" s="3">
        <v>5.1976758873310596</v>
      </c>
      <c r="EHS45" s="3">
        <v>5.7105065076476738</v>
      </c>
      <c r="EHT45" s="3">
        <v>4.3659867678892645</v>
      </c>
      <c r="EHU45" s="3">
        <v>8.5390623481294856</v>
      </c>
      <c r="EHV45" s="3" t="s">
        <v>5</v>
      </c>
      <c r="EHW45" s="3" t="s">
        <v>5</v>
      </c>
      <c r="EHX45" s="3">
        <v>1.568060852659648</v>
      </c>
      <c r="EHY45" s="3" t="s">
        <v>5</v>
      </c>
      <c r="EHZ45" s="3">
        <v>4.7273033329592637</v>
      </c>
      <c r="EIA45" s="3">
        <v>1.6736401673640167</v>
      </c>
      <c r="EIB45" s="3">
        <v>7.8769768670976141</v>
      </c>
      <c r="EIC45" s="3">
        <v>2.0238655989951329</v>
      </c>
      <c r="EID45" s="3" t="s">
        <v>5</v>
      </c>
      <c r="EIE45" s="3">
        <v>0.1400490171560046</v>
      </c>
      <c r="EIF45" s="3">
        <v>5.3772944024165836</v>
      </c>
      <c r="EIG45" s="3">
        <v>0</v>
      </c>
      <c r="EIH45" s="3" t="s">
        <v>5</v>
      </c>
      <c r="EII45" s="3">
        <v>9.0177881868356113</v>
      </c>
      <c r="EIJ45" s="3">
        <v>2.9835480627858457</v>
      </c>
      <c r="EIK45" s="3">
        <v>8.1820312347423041</v>
      </c>
      <c r="EIL45" s="3">
        <v>2.6439078163216094</v>
      </c>
      <c r="EIM45" s="3">
        <v>23.593669361775333</v>
      </c>
      <c r="EIN45" s="3" t="s">
        <v>5</v>
      </c>
      <c r="EIO45" s="3">
        <v>7.7194621813840003</v>
      </c>
      <c r="EIP45" s="3" t="s">
        <v>5</v>
      </c>
      <c r="EIQ45" s="3" t="s">
        <v>5</v>
      </c>
      <c r="EIR45" s="3" t="s">
        <v>5</v>
      </c>
      <c r="EIS45" s="3">
        <v>4.0821135869707526</v>
      </c>
      <c r="EIT45" s="3" t="s">
        <v>5</v>
      </c>
      <c r="EIU45" s="3">
        <v>0</v>
      </c>
      <c r="EIV45" s="3" t="s">
        <v>5</v>
      </c>
      <c r="EIW45" s="3">
        <v>17.260479421535209</v>
      </c>
      <c r="EIX45" s="3">
        <v>7.2830342931273107</v>
      </c>
      <c r="EIY45" s="3">
        <v>4.9242914003557408</v>
      </c>
      <c r="EIZ45" s="3">
        <v>3.7194232383388628</v>
      </c>
      <c r="EJA45" s="3" t="s">
        <v>5</v>
      </c>
      <c r="EJB45" s="3">
        <v>6.0707785038641724</v>
      </c>
      <c r="EJC45" s="3">
        <v>3.4256870277577471</v>
      </c>
      <c r="EJD45" s="3" t="s">
        <v>5</v>
      </c>
      <c r="EJE45" s="3">
        <v>7.6868700598241855</v>
      </c>
      <c r="EJF45" s="3" t="s">
        <v>5</v>
      </c>
      <c r="EJG45" s="3">
        <v>2.8370403994552884</v>
      </c>
      <c r="EJH45" s="3" t="s">
        <v>5</v>
      </c>
      <c r="EJI45" s="3">
        <v>5.0751112381107886</v>
      </c>
      <c r="EJJ45" s="3">
        <v>6.450300408229694</v>
      </c>
      <c r="EJK45" s="3">
        <v>4.4270739092148279</v>
      </c>
      <c r="EJL45" s="3">
        <v>2.489130228407602</v>
      </c>
      <c r="EJM45" s="3">
        <v>0</v>
      </c>
      <c r="EJN45" s="3">
        <v>0</v>
      </c>
      <c r="EJO45" s="3">
        <v>0</v>
      </c>
      <c r="EJP45" s="3" t="s">
        <v>5</v>
      </c>
      <c r="EJQ45" s="3" t="s">
        <v>5</v>
      </c>
      <c r="EJR45" s="3" t="s">
        <v>5</v>
      </c>
      <c r="EJS45" s="3">
        <v>10.994165878271838</v>
      </c>
      <c r="EJT45" s="3">
        <v>30.912389142703571</v>
      </c>
      <c r="EJU45" s="3">
        <v>2.4983551754183186</v>
      </c>
      <c r="EJV45" s="3" t="s">
        <v>5</v>
      </c>
      <c r="EJW45" s="3">
        <v>8.6877203183486564</v>
      </c>
      <c r="EJX45" s="3">
        <v>5.8070536796472414</v>
      </c>
      <c r="EJY45" s="3">
        <v>0</v>
      </c>
      <c r="EJZ45" s="3" t="s">
        <v>5</v>
      </c>
      <c r="EKA45" s="3" t="s">
        <v>5</v>
      </c>
      <c r="EKB45" s="3">
        <v>0.65162716256382902</v>
      </c>
      <c r="EKC45" s="3" t="s">
        <v>5</v>
      </c>
      <c r="EKD45" s="3" t="s">
        <v>5</v>
      </c>
      <c r="EKE45" s="3">
        <v>0.90341949788605347</v>
      </c>
      <c r="EKF45" s="3" t="s">
        <v>5</v>
      </c>
      <c r="EKG45" s="3" t="s">
        <v>5</v>
      </c>
      <c r="EKH45" s="3">
        <v>1.942200124300808E-2</v>
      </c>
      <c r="EKI45" s="3">
        <v>83.923029174425821</v>
      </c>
      <c r="EKJ45" s="3">
        <v>2.7406542487345584</v>
      </c>
      <c r="EKK45" s="3" t="s">
        <v>5</v>
      </c>
      <c r="EKL45" s="3">
        <v>101.41649280773031</v>
      </c>
      <c r="EKM45" s="3" t="s">
        <v>5</v>
      </c>
      <c r="EKN45" s="3">
        <v>8.160705710116142</v>
      </c>
      <c r="EKO45" s="3">
        <v>0</v>
      </c>
      <c r="EKP45" s="3" t="s">
        <v>5</v>
      </c>
      <c r="EKQ45" s="3">
        <v>4.9889377340688945</v>
      </c>
      <c r="EKR45" s="3">
        <v>0</v>
      </c>
      <c r="EKS45" s="3" t="s">
        <v>5</v>
      </c>
      <c r="EKT45" s="3">
        <v>26.689771737831425</v>
      </c>
      <c r="EKU45" s="3">
        <v>16.275236918005767</v>
      </c>
      <c r="EKV45" s="3">
        <v>12.722361878073574</v>
      </c>
      <c r="EKW45" s="3">
        <v>0</v>
      </c>
      <c r="EKX45" s="3">
        <v>8.3106097880617469</v>
      </c>
      <c r="EKY45" s="3">
        <v>1.5807285517959524</v>
      </c>
      <c r="EKZ45" s="3">
        <v>6.8580676348809346</v>
      </c>
      <c r="ELA45" s="3" t="s">
        <v>5</v>
      </c>
      <c r="ELB45" s="3">
        <v>10.173468258436428</v>
      </c>
      <c r="ELC45" s="3" t="s">
        <v>5</v>
      </c>
      <c r="ELD45" s="3">
        <v>7.7342210297941403</v>
      </c>
      <c r="ELE45" s="3">
        <v>5.2785533838585295</v>
      </c>
      <c r="ELF45" s="3">
        <v>0</v>
      </c>
      <c r="ELG45" s="3" t="s">
        <v>5</v>
      </c>
      <c r="ELH45" s="3">
        <v>4.4753313434535649</v>
      </c>
      <c r="ELI45" s="3">
        <v>7.4289699937368336</v>
      </c>
      <c r="ELJ45" s="3" t="s">
        <v>5</v>
      </c>
      <c r="ELK45" s="3">
        <v>1.8810047459196666</v>
      </c>
      <c r="ELL45" s="3">
        <v>0.93541174931961557</v>
      </c>
      <c r="ELM45" s="3">
        <v>1.900200021054848</v>
      </c>
      <c r="ELN45" s="3">
        <v>0.40649855693012288</v>
      </c>
      <c r="ELO45" s="3">
        <v>0.45952444563184613</v>
      </c>
      <c r="ELP45" s="3">
        <v>3.8921043812215248</v>
      </c>
      <c r="ELQ45" s="3" t="s">
        <v>5</v>
      </c>
      <c r="ELR45" s="3">
        <v>5.6987272842398531E-2</v>
      </c>
      <c r="ELS45" s="3">
        <v>5.9808592854569866</v>
      </c>
      <c r="ELT45" s="3">
        <v>5.0146517394244494</v>
      </c>
      <c r="ELU45" s="3">
        <v>6.2623166192248743</v>
      </c>
      <c r="ELV45" s="3">
        <v>29.351836996630837</v>
      </c>
      <c r="ELW45" s="3">
        <v>2.238751443059432</v>
      </c>
      <c r="ELX45" s="3">
        <v>0.76223417883679223</v>
      </c>
      <c r="ELY45" s="3">
        <v>0.88649231598813683</v>
      </c>
      <c r="ELZ45" s="3">
        <v>3.4981455292579446</v>
      </c>
      <c r="EMA45" s="3">
        <v>1.1450269331527978</v>
      </c>
      <c r="EMB45" s="3" t="s">
        <v>5</v>
      </c>
      <c r="EMC45" s="3">
        <v>0.85670314637482903</v>
      </c>
      <c r="EMD45" s="3" t="s">
        <v>5</v>
      </c>
      <c r="EME45" s="3" t="s">
        <v>5</v>
      </c>
      <c r="EMF45" s="3">
        <v>1.3153885754509829</v>
      </c>
      <c r="EMG45" s="3">
        <v>1.7911468528170178</v>
      </c>
      <c r="EMH45" s="3" t="s">
        <v>5</v>
      </c>
      <c r="EMI45" s="3">
        <v>0</v>
      </c>
      <c r="EMJ45" s="3">
        <v>6.6115702479338841E-3</v>
      </c>
      <c r="EMK45" s="3">
        <v>3.7956137800505094</v>
      </c>
      <c r="EML45" s="3">
        <v>0</v>
      </c>
      <c r="EMM45" s="3">
        <v>2.7992141378425255</v>
      </c>
      <c r="EMN45" s="3" t="s">
        <v>5</v>
      </c>
      <c r="EMO45" s="3" t="s">
        <v>5</v>
      </c>
      <c r="EMP45" s="3" t="s">
        <v>5</v>
      </c>
      <c r="EMQ45" s="3">
        <v>1.9248471150077922</v>
      </c>
      <c r="EMR45" s="3">
        <v>1.7957884153493828</v>
      </c>
      <c r="EMS45" s="3">
        <v>0.45350888959973584</v>
      </c>
      <c r="EMT45" s="3">
        <v>4.5278024484962466E-2</v>
      </c>
      <c r="EMU45" s="3">
        <v>5.8032287139208876</v>
      </c>
      <c r="EMV45" s="3" t="s">
        <v>5</v>
      </c>
      <c r="EMW45" s="3">
        <v>9.9838581545898606</v>
      </c>
      <c r="EMX45" s="3">
        <v>0</v>
      </c>
      <c r="EMY45" s="3" t="s">
        <v>5</v>
      </c>
      <c r="EMZ45" s="3">
        <v>0</v>
      </c>
      <c r="ENA45" s="3">
        <v>5.5462389852730434</v>
      </c>
      <c r="ENB45" s="3">
        <v>25.191274930902104</v>
      </c>
      <c r="ENC45" s="3" t="s">
        <v>5</v>
      </c>
      <c r="END45" s="3">
        <v>2.935110264953197</v>
      </c>
      <c r="ENE45" s="3" t="s">
        <v>5</v>
      </c>
      <c r="ENF45" s="3" t="s">
        <v>5</v>
      </c>
      <c r="ENG45" s="3" t="s">
        <v>5</v>
      </c>
      <c r="ENH45" s="3" t="s">
        <v>5</v>
      </c>
      <c r="ENI45" s="3">
        <v>0.68575693250708092</v>
      </c>
      <c r="ENJ45" s="3">
        <v>9.5498146628561731</v>
      </c>
      <c r="ENK45" s="3">
        <v>0.18178512997636792</v>
      </c>
      <c r="ENL45" s="3">
        <v>3.4157949531505625</v>
      </c>
      <c r="ENM45" s="3" t="s">
        <v>5</v>
      </c>
      <c r="ENN45" s="3" t="s">
        <v>5</v>
      </c>
      <c r="ENO45" s="3">
        <v>0</v>
      </c>
      <c r="ENP45" s="3" t="s">
        <v>5</v>
      </c>
      <c r="ENQ45" s="3">
        <v>3.571501263386224</v>
      </c>
      <c r="ENR45" s="3">
        <v>0.13015459826672171</v>
      </c>
      <c r="ENS45" s="3">
        <v>4.8612781467981572</v>
      </c>
      <c r="ENT45" s="3">
        <v>14.258075706832829</v>
      </c>
      <c r="ENU45" s="3">
        <v>0</v>
      </c>
      <c r="ENV45" s="3">
        <v>0.4707322611537284</v>
      </c>
      <c r="ENW45" s="3">
        <v>2.981222374319481</v>
      </c>
      <c r="ENX45" s="3">
        <v>3.9328043882848469</v>
      </c>
      <c r="ENY45" s="3" t="s">
        <v>5</v>
      </c>
      <c r="ENZ45" s="3">
        <v>2.2073412698412698</v>
      </c>
      <c r="EOA45" s="3" t="s">
        <v>5</v>
      </c>
      <c r="EOB45" s="3">
        <v>0</v>
      </c>
      <c r="EOC45" s="3">
        <v>0</v>
      </c>
      <c r="EOD45" s="3" t="s">
        <v>5</v>
      </c>
      <c r="EOE45" s="3">
        <v>0.80548664818327742</v>
      </c>
      <c r="EOF45" s="3">
        <v>9.4390936468490967</v>
      </c>
      <c r="EOG45" s="3">
        <v>0</v>
      </c>
      <c r="EOH45" s="3" t="s">
        <v>5</v>
      </c>
      <c r="EOI45" s="3">
        <v>0.68718544328300424</v>
      </c>
      <c r="EOJ45" s="3">
        <v>3.9378572402762448</v>
      </c>
      <c r="EOK45" s="3">
        <v>0</v>
      </c>
      <c r="EOL45" s="3">
        <v>1.8495727697879671</v>
      </c>
      <c r="EOM45" s="3" t="s">
        <v>5</v>
      </c>
      <c r="EON45" s="3" t="s">
        <v>5</v>
      </c>
      <c r="EOO45" s="3">
        <v>0.61620511342137985</v>
      </c>
      <c r="EOP45" s="3" t="s">
        <v>5</v>
      </c>
      <c r="EOQ45" s="3">
        <v>4.4757817290006132</v>
      </c>
      <c r="EOR45" s="3" t="s">
        <v>5</v>
      </c>
      <c r="EOS45" s="3">
        <v>14.055449128351208</v>
      </c>
      <c r="EOT45" s="3" t="s">
        <v>5</v>
      </c>
      <c r="EOU45" s="3">
        <v>0</v>
      </c>
      <c r="EOV45" s="3">
        <v>1.5921422458545653</v>
      </c>
      <c r="EOW45" s="3" t="s">
        <v>5</v>
      </c>
      <c r="EOX45" s="3">
        <v>0</v>
      </c>
      <c r="EOY45" s="3">
        <v>0</v>
      </c>
      <c r="EOZ45" s="3">
        <v>7.1562910861785358</v>
      </c>
      <c r="EPA45" s="3" t="s">
        <v>5</v>
      </c>
      <c r="EPB45" s="3">
        <v>6.78461312582587</v>
      </c>
      <c r="EPC45" s="3">
        <v>9.0600540941621386</v>
      </c>
      <c r="EPD45" s="3">
        <v>14.653823487573412</v>
      </c>
      <c r="EPE45" s="3">
        <v>0</v>
      </c>
      <c r="EPF45" s="3">
        <v>0.25018306077617769</v>
      </c>
      <c r="EPG45" s="3" t="s">
        <v>5</v>
      </c>
      <c r="EPH45" s="3" t="s">
        <v>5</v>
      </c>
      <c r="EPI45" s="3">
        <v>2.5946588320734163</v>
      </c>
      <c r="EPJ45" s="3">
        <v>2.6925953627524311</v>
      </c>
      <c r="EPK45" s="3" t="s">
        <v>5</v>
      </c>
      <c r="EPL45" s="3">
        <v>4.519099590723056</v>
      </c>
      <c r="EPM45" s="3">
        <v>5.4494139135419246</v>
      </c>
      <c r="EPN45" s="3">
        <v>0</v>
      </c>
      <c r="EPO45" s="3">
        <v>7.6179154350340577</v>
      </c>
      <c r="EPP45" s="3">
        <v>0.43060616098045712</v>
      </c>
      <c r="EPQ45" s="3">
        <v>5.3741287630023518</v>
      </c>
      <c r="EPR45" s="3">
        <v>9.1536231884057973</v>
      </c>
      <c r="EPS45" s="3">
        <v>1.4430889379350489</v>
      </c>
      <c r="EPT45" s="3">
        <v>0.3570023901007473</v>
      </c>
      <c r="EPU45" s="3">
        <v>1.3137343004471831</v>
      </c>
      <c r="EPV45" s="3">
        <v>0.53093730855625887</v>
      </c>
      <c r="EPW45" s="3">
        <v>3.6586728026182049</v>
      </c>
      <c r="EPX45" s="3" t="s">
        <v>5</v>
      </c>
      <c r="EPY45" s="3">
        <v>5.4916710851891128</v>
      </c>
      <c r="EPZ45" s="3" t="s">
        <v>5</v>
      </c>
      <c r="EQA45" s="3" t="s">
        <v>5</v>
      </c>
      <c r="EQB45" s="3">
        <v>0.11501876011631734</v>
      </c>
      <c r="EQC45" s="3">
        <v>37.815391084945333</v>
      </c>
      <c r="EQD45" s="3" t="s">
        <v>5</v>
      </c>
      <c r="EQE45" s="3">
        <v>5.5100927441352976</v>
      </c>
      <c r="EQF45" s="3">
        <v>2.5080842632572571</v>
      </c>
      <c r="EQG45" s="3">
        <v>0.13162150168851583</v>
      </c>
      <c r="EQH45" s="3">
        <v>0.73639135794459221</v>
      </c>
      <c r="EQI45" s="3">
        <v>2.7627201016860443</v>
      </c>
      <c r="EQJ45" s="3" t="s">
        <v>5</v>
      </c>
      <c r="EQK45" s="3">
        <v>3.4427624779621864</v>
      </c>
      <c r="EQL45" s="3">
        <v>0.85990884407870405</v>
      </c>
      <c r="EQM45" s="3" t="s">
        <v>5</v>
      </c>
      <c r="EQN45" s="3">
        <v>1.4803075263015915</v>
      </c>
      <c r="EQO45" s="3" t="s">
        <v>5</v>
      </c>
      <c r="EQP45" s="3">
        <v>0.38809831824062097</v>
      </c>
      <c r="EQQ45" s="3" t="s">
        <v>5</v>
      </c>
      <c r="EQR45" s="3" t="s">
        <v>5</v>
      </c>
      <c r="EQS45" s="3" t="s">
        <v>5</v>
      </c>
      <c r="EQT45" s="3">
        <v>3.2724286594128515</v>
      </c>
      <c r="EQU45" s="3">
        <v>4.7280077335442483</v>
      </c>
      <c r="EQV45" s="3">
        <v>0.68219147714104333</v>
      </c>
      <c r="EQW45" s="3" t="s">
        <v>5</v>
      </c>
      <c r="EQX45" s="3" t="s">
        <v>5</v>
      </c>
      <c r="EQY45" s="3">
        <v>10.261277712442212</v>
      </c>
      <c r="EQZ45" s="3">
        <v>1.4049221398044898</v>
      </c>
      <c r="ERA45" s="3">
        <v>7.7385176670498286</v>
      </c>
      <c r="ERB45" s="3" t="s">
        <v>5</v>
      </c>
      <c r="ERC45" s="3" t="s">
        <v>5</v>
      </c>
      <c r="ERD45" s="3">
        <v>0.10863239573229873</v>
      </c>
      <c r="ERE45" s="3">
        <v>10.629071282337614</v>
      </c>
      <c r="ERF45" s="3">
        <v>5.4641184334912971</v>
      </c>
      <c r="ERG45" s="3" t="s">
        <v>5</v>
      </c>
      <c r="ERH45" s="3">
        <v>9.8894724970193018</v>
      </c>
      <c r="ERI45" s="3">
        <v>10.685854255970606</v>
      </c>
      <c r="ERJ45" s="3">
        <v>8.8987422962157332</v>
      </c>
      <c r="ERK45" s="3">
        <v>2.6688017080330931E-2</v>
      </c>
      <c r="ERL45" s="3" t="s">
        <v>5</v>
      </c>
      <c r="ERM45" s="3">
        <v>2.4728817416369568</v>
      </c>
      <c r="ERN45" s="3" t="s">
        <v>5</v>
      </c>
      <c r="ERO45" s="3">
        <v>3.5141062705612605</v>
      </c>
      <c r="ERP45" s="3">
        <v>5.3177559059343773</v>
      </c>
      <c r="ERQ45" s="3">
        <v>4.4661266250851899</v>
      </c>
      <c r="ERR45" s="3">
        <v>11.937480135359994</v>
      </c>
      <c r="ERS45" s="3" t="s">
        <v>5</v>
      </c>
      <c r="ERT45" s="3">
        <v>0</v>
      </c>
      <c r="ERU45" s="3">
        <v>8.8829431438127084</v>
      </c>
      <c r="ERV45" s="3" t="s">
        <v>5</v>
      </c>
      <c r="ERW45" s="3" t="s">
        <v>5</v>
      </c>
      <c r="ERX45" s="3">
        <v>7.9963028089634332</v>
      </c>
      <c r="ERY45" s="3">
        <v>2.4419644593070733</v>
      </c>
      <c r="ERZ45" s="3">
        <v>2.7591121971085322</v>
      </c>
      <c r="ESA45" s="3">
        <v>1.9177845959287496</v>
      </c>
      <c r="ESB45" s="3">
        <v>2.9086465016804155</v>
      </c>
      <c r="ESC45" s="3">
        <v>1.7060395510422235</v>
      </c>
      <c r="ESD45" s="3">
        <v>2.3371824480369514</v>
      </c>
      <c r="ESE45" s="3" t="s">
        <v>5</v>
      </c>
      <c r="ESF45" s="3" t="s">
        <v>5</v>
      </c>
      <c r="ESG45" s="3" t="s">
        <v>5</v>
      </c>
      <c r="ESH45" s="3">
        <v>3.9065200857360165</v>
      </c>
      <c r="ESI45" s="3">
        <v>3.0200468863905856</v>
      </c>
      <c r="ESJ45" s="3" t="s">
        <v>5</v>
      </c>
      <c r="ESK45" s="3">
        <v>0.10817529000184127</v>
      </c>
      <c r="ESL45" s="3">
        <v>1.8532006150360121</v>
      </c>
      <c r="ESM45" s="3">
        <v>0.65486914469941215</v>
      </c>
      <c r="ESN45" s="3">
        <v>0.40636960733355387</v>
      </c>
      <c r="ESO45" s="3">
        <v>1.7955196227050698</v>
      </c>
      <c r="ESP45" s="3">
        <v>2.7586206896551726</v>
      </c>
      <c r="ESQ45" s="3">
        <v>1.5850904768554313</v>
      </c>
      <c r="ESR45" s="3">
        <v>1.0945948904310514E-2</v>
      </c>
      <c r="ESS45" s="3">
        <v>5.0724827640443548</v>
      </c>
      <c r="EST45" s="3">
        <v>6.9569190193859223E-2</v>
      </c>
      <c r="ESU45" s="3" t="s">
        <v>5</v>
      </c>
      <c r="ESV45" s="3">
        <v>0.71625344352617082</v>
      </c>
      <c r="ESW45" s="3">
        <v>0</v>
      </c>
      <c r="ESX45" s="3">
        <v>4.5073674109409012</v>
      </c>
      <c r="ESY45" s="3" t="s">
        <v>5</v>
      </c>
      <c r="ESZ45" s="3" t="s">
        <v>5</v>
      </c>
      <c r="ETA45" s="3" t="s">
        <v>5</v>
      </c>
      <c r="ETB45" s="3">
        <v>1.1579099724996382</v>
      </c>
      <c r="ETC45" s="3">
        <v>12.73122014763352</v>
      </c>
      <c r="ETD45" s="3" t="s">
        <v>5</v>
      </c>
      <c r="ETE45" s="3" t="s">
        <v>5</v>
      </c>
      <c r="ETF45" s="3">
        <v>7.3651624315907798</v>
      </c>
      <c r="ETG45" s="3">
        <v>4.0230358555233323</v>
      </c>
      <c r="ETH45" s="3" t="s">
        <v>5</v>
      </c>
      <c r="ETI45" s="3">
        <v>8.8244392884764107</v>
      </c>
      <c r="ETJ45" s="3" t="s">
        <v>5</v>
      </c>
      <c r="ETK45" s="3">
        <v>3.5043029259896734</v>
      </c>
      <c r="ETL45" s="3">
        <v>2.1338941796441144</v>
      </c>
      <c r="ETM45" s="3" t="s">
        <v>5</v>
      </c>
      <c r="ETN45" s="3">
        <v>1.8622493515562648</v>
      </c>
      <c r="ETO45" s="3" t="s">
        <v>5</v>
      </c>
      <c r="ETP45" s="3">
        <v>15.055582077337515</v>
      </c>
      <c r="ETQ45" s="3">
        <v>12.548705019482007</v>
      </c>
      <c r="ETR45" s="3">
        <v>12.73691970522921</v>
      </c>
      <c r="ETS45" s="3">
        <v>2.6839289409121814</v>
      </c>
      <c r="ETT45" s="3">
        <v>1.6415348574559563</v>
      </c>
      <c r="ETU45" s="3" t="s">
        <v>5</v>
      </c>
      <c r="ETV45" s="3">
        <v>1.8850778353487412</v>
      </c>
      <c r="ETW45" s="3">
        <v>9.9514922099246679</v>
      </c>
      <c r="ETX45" s="3">
        <v>2.434364403571756</v>
      </c>
      <c r="ETY45" s="3">
        <v>6.6677276856071481</v>
      </c>
      <c r="ETZ45" s="3">
        <v>7.7070876891377722</v>
      </c>
      <c r="EUA45" s="3" t="s">
        <v>5</v>
      </c>
      <c r="EUB45" s="3">
        <v>0.1130396732788798</v>
      </c>
      <c r="EUC45" s="3">
        <v>3.9978213507625275</v>
      </c>
      <c r="EUD45" s="3">
        <v>1.8807108850578111</v>
      </c>
      <c r="EUE45" s="3" t="s">
        <v>5</v>
      </c>
      <c r="EUF45" s="3" t="s">
        <v>5</v>
      </c>
      <c r="EUG45" s="3">
        <v>0.79894166169489766</v>
      </c>
      <c r="EUH45" s="3" t="s">
        <v>5</v>
      </c>
      <c r="EUI45" s="3" t="s">
        <v>5</v>
      </c>
      <c r="EUJ45" s="3" t="s">
        <v>5</v>
      </c>
      <c r="EUK45" s="3" t="s">
        <v>5</v>
      </c>
      <c r="EUL45" s="3" t="s">
        <v>5</v>
      </c>
      <c r="EUM45" s="3" t="s">
        <v>5</v>
      </c>
      <c r="EUN45" s="3" t="s">
        <v>5</v>
      </c>
      <c r="EUO45" s="3" t="s">
        <v>5</v>
      </c>
      <c r="EUP45" s="3">
        <v>7.8273549139690868</v>
      </c>
      <c r="EUQ45" s="3">
        <v>5.1059693768066552</v>
      </c>
      <c r="EUR45" s="3" t="s">
        <v>5</v>
      </c>
      <c r="EUS45" s="3">
        <v>1.4107029765674477</v>
      </c>
      <c r="EUT45" s="3">
        <v>0</v>
      </c>
      <c r="EUU45" s="3">
        <v>0</v>
      </c>
      <c r="EUV45" s="3">
        <v>3.633075784974519</v>
      </c>
      <c r="EUW45" s="3" t="s">
        <v>5</v>
      </c>
      <c r="EUX45" s="3">
        <v>4.1079466576921453</v>
      </c>
      <c r="EUY45" s="3">
        <v>9.8910628150235769E-2</v>
      </c>
      <c r="EUZ45" s="3">
        <v>1.0073699358946404</v>
      </c>
      <c r="EVA45" s="3" t="s">
        <v>5</v>
      </c>
      <c r="EVB45" s="3" t="s">
        <v>5</v>
      </c>
      <c r="EVC45" s="3" t="s">
        <v>5</v>
      </c>
      <c r="EVD45" s="3">
        <v>2.1836648963303027</v>
      </c>
      <c r="EVE45" s="3">
        <v>7.0602589675570815E-2</v>
      </c>
      <c r="EVF45" s="3">
        <v>0.12135544699256309</v>
      </c>
      <c r="EVG45" s="3">
        <v>0</v>
      </c>
      <c r="EVH45" s="3">
        <v>0</v>
      </c>
      <c r="EVI45" s="3">
        <v>11.711492104764226</v>
      </c>
      <c r="EVJ45" s="3">
        <v>36.598142778238056</v>
      </c>
      <c r="EVK45" s="3">
        <v>6.32308565623973</v>
      </c>
      <c r="EVL45" s="3">
        <v>0.21627537327044846</v>
      </c>
      <c r="EVM45" s="3">
        <v>0</v>
      </c>
      <c r="EVN45" s="3">
        <v>0</v>
      </c>
      <c r="EVO45" s="3">
        <v>0</v>
      </c>
      <c r="EVP45" s="3" t="s">
        <v>5</v>
      </c>
      <c r="EVQ45" s="3" t="s">
        <v>5</v>
      </c>
      <c r="EVR45" s="3" t="s">
        <v>5</v>
      </c>
      <c r="EVS45" s="3">
        <v>8.4659669475844641</v>
      </c>
      <c r="EVT45" s="3" t="s">
        <v>5</v>
      </c>
      <c r="EVU45" s="3" t="s">
        <v>5</v>
      </c>
      <c r="EVV45" s="3" t="s">
        <v>5</v>
      </c>
      <c r="EVW45" s="3" t="s">
        <v>5</v>
      </c>
      <c r="EVX45" s="3">
        <v>0.55070122622806372</v>
      </c>
      <c r="EVY45" s="3">
        <v>3.8678742674480557</v>
      </c>
      <c r="EVZ45" s="3" t="s">
        <v>5</v>
      </c>
      <c r="EWA45" s="3" t="s">
        <v>5</v>
      </c>
      <c r="EWB45" s="3">
        <v>1.8377100064048875</v>
      </c>
      <c r="EWC45" s="3">
        <v>0</v>
      </c>
      <c r="EWD45" s="3">
        <v>0.52429309511083966</v>
      </c>
      <c r="EWE45" s="3" t="s">
        <v>5</v>
      </c>
      <c r="EWF45" s="3">
        <v>0.50199390100867936</v>
      </c>
      <c r="EWG45" s="3">
        <v>25.686316850212336</v>
      </c>
      <c r="EWH45" s="3">
        <v>0</v>
      </c>
      <c r="EWI45" s="3">
        <v>4.8755400123431398</v>
      </c>
      <c r="EWJ45" s="3">
        <v>2.0475567306750705E-2</v>
      </c>
      <c r="EWK45" s="3" t="s">
        <v>5</v>
      </c>
      <c r="EWL45" s="3">
        <v>1.2817492106875266</v>
      </c>
      <c r="EWM45" s="3">
        <v>0</v>
      </c>
      <c r="EWN45" s="3">
        <v>26.477187733732237</v>
      </c>
      <c r="EWO45" s="3" t="s">
        <v>5</v>
      </c>
      <c r="EWP45" s="3">
        <v>3.9584449376291424</v>
      </c>
      <c r="EWQ45" s="3">
        <v>4.9841653823393619</v>
      </c>
      <c r="EWR45" s="3">
        <v>8.1250146428320402</v>
      </c>
      <c r="EWS45" s="3">
        <v>9.7862899185525549</v>
      </c>
      <c r="EWT45" s="3" t="s">
        <v>5</v>
      </c>
      <c r="EWU45" s="3" t="s">
        <v>5</v>
      </c>
      <c r="EWV45" s="3">
        <v>9.9374590938840814</v>
      </c>
      <c r="EWW45" s="3">
        <v>1.7625294315506221</v>
      </c>
      <c r="EWX45" s="3" t="s">
        <v>5</v>
      </c>
      <c r="EWY45" s="3">
        <v>5.8291617234294977</v>
      </c>
      <c r="EWZ45" s="3" t="s">
        <v>5</v>
      </c>
      <c r="EXA45" s="3">
        <v>0.46853166013644959</v>
      </c>
      <c r="EXB45" s="3">
        <v>1.3903084580427147</v>
      </c>
      <c r="EXC45" s="3">
        <v>1.6630669546436285</v>
      </c>
      <c r="EXD45" s="3" t="s">
        <v>5</v>
      </c>
      <c r="EXE45" s="3" t="s">
        <v>5</v>
      </c>
      <c r="EXF45" s="3">
        <v>2.6351784199317834</v>
      </c>
      <c r="EXG45" s="3">
        <v>0</v>
      </c>
      <c r="EXH45" s="3" t="s">
        <v>5</v>
      </c>
      <c r="EXI45" s="3">
        <v>6.9429060517571237</v>
      </c>
      <c r="EXJ45" s="3">
        <v>0</v>
      </c>
      <c r="EXK45" s="3">
        <v>1.4466885861907</v>
      </c>
      <c r="EXL45" s="3">
        <v>0.50946886940676628</v>
      </c>
      <c r="EXM45" s="3" t="s">
        <v>5</v>
      </c>
      <c r="EXN45" s="3">
        <v>2.0686264180100444</v>
      </c>
      <c r="EXO45" s="3" t="s">
        <v>5</v>
      </c>
      <c r="EXP45" s="3">
        <v>3.1822759315206444</v>
      </c>
      <c r="EXQ45" s="3" t="s">
        <v>5</v>
      </c>
      <c r="EXR45" s="3">
        <v>2.3136767948100658</v>
      </c>
      <c r="EXS45" s="3">
        <v>3.5487908452907782</v>
      </c>
      <c r="EXT45" s="3">
        <v>0</v>
      </c>
      <c r="EXU45" s="3">
        <v>1.0682963800632796</v>
      </c>
      <c r="EXV45" s="3">
        <v>3.9073744036354503</v>
      </c>
      <c r="EXW45" s="3">
        <v>0</v>
      </c>
      <c r="EXX45" s="3" t="s">
        <v>5</v>
      </c>
      <c r="EXY45" s="3" t="s">
        <v>5</v>
      </c>
      <c r="EXZ45" s="3">
        <v>4.74224115448144</v>
      </c>
      <c r="EYA45" s="3" t="s">
        <v>5</v>
      </c>
      <c r="EYB45" s="3">
        <v>0.77085032900361006</v>
      </c>
      <c r="EYC45" s="3">
        <v>0.96256052911302703</v>
      </c>
      <c r="EYD45" s="3" t="s">
        <v>5</v>
      </c>
      <c r="EYE45" s="3" t="s">
        <v>5</v>
      </c>
      <c r="EYF45" s="3" t="s">
        <v>5</v>
      </c>
      <c r="EYG45" s="3">
        <v>7.6115086010047186E-3</v>
      </c>
      <c r="EYH45" s="3" t="s">
        <v>5</v>
      </c>
      <c r="EYI45" s="3">
        <v>1.6624285102181484</v>
      </c>
      <c r="EYJ45" s="3">
        <v>7.0746374248319768E-3</v>
      </c>
      <c r="EYK45" s="3">
        <v>0.26686386727541639</v>
      </c>
      <c r="EYL45" s="3" t="s">
        <v>5</v>
      </c>
      <c r="EYM45" s="3" t="s">
        <v>5</v>
      </c>
      <c r="EYN45" s="3" t="s">
        <v>5</v>
      </c>
      <c r="EYO45" s="3">
        <v>7.9826719548664871</v>
      </c>
      <c r="EYP45" s="3" t="s">
        <v>5</v>
      </c>
      <c r="EYQ45" s="3" t="s">
        <v>5</v>
      </c>
      <c r="EYR45" s="3" t="s">
        <v>5</v>
      </c>
      <c r="EYS45" s="3">
        <v>10.547722962319767</v>
      </c>
      <c r="EYT45" s="3" t="s">
        <v>5</v>
      </c>
      <c r="EYU45" s="3" t="s">
        <v>5</v>
      </c>
      <c r="EYV45" s="3" t="s">
        <v>5</v>
      </c>
      <c r="EYW45" s="3" t="s">
        <v>5</v>
      </c>
      <c r="EYX45" s="3" t="s">
        <v>5</v>
      </c>
      <c r="EYY45" s="3" t="s">
        <v>5</v>
      </c>
      <c r="EYZ45" s="3" t="s">
        <v>5</v>
      </c>
      <c r="EZA45" s="3">
        <v>4.386737089201878</v>
      </c>
      <c r="EZB45" s="3" t="s">
        <v>5</v>
      </c>
      <c r="EZC45" s="3" t="s">
        <v>5</v>
      </c>
      <c r="EZD45" s="3">
        <v>4.11743917734369</v>
      </c>
      <c r="EZE45" s="3">
        <v>0</v>
      </c>
      <c r="EZF45" s="3" t="s">
        <v>5</v>
      </c>
      <c r="EZG45" s="3">
        <v>12.789505059743107</v>
      </c>
      <c r="EZH45" s="3">
        <v>4.0778896077232618</v>
      </c>
      <c r="EZI45" s="3">
        <v>2.2822731643135468</v>
      </c>
      <c r="EZJ45" s="3" t="s">
        <v>5</v>
      </c>
      <c r="EZK45" s="3" t="s">
        <v>5</v>
      </c>
      <c r="EZL45" s="3">
        <v>1.3741602690839432</v>
      </c>
      <c r="EZM45" s="3">
        <v>0</v>
      </c>
      <c r="EZN45" s="3">
        <v>6.124993368348453</v>
      </c>
      <c r="EZO45" s="3">
        <v>0</v>
      </c>
      <c r="EZP45" s="3">
        <v>10.564399421128799</v>
      </c>
      <c r="EZQ45" s="3">
        <v>4.8189399451502775</v>
      </c>
      <c r="EZR45" s="3">
        <v>0.26483327245212129</v>
      </c>
      <c r="EZS45" s="3">
        <v>0.22314478463933574</v>
      </c>
      <c r="EZT45" s="3">
        <v>0</v>
      </c>
      <c r="EZU45" s="3">
        <v>2.7233281215568175</v>
      </c>
      <c r="EZV45" s="3">
        <v>5.0087318396314053</v>
      </c>
      <c r="EZW45" s="3">
        <v>3.4747061829330605</v>
      </c>
      <c r="EZX45" s="3">
        <v>0</v>
      </c>
      <c r="EZY45" s="3" t="s">
        <v>5</v>
      </c>
      <c r="EZZ45" s="3">
        <v>1.4371486032207397</v>
      </c>
      <c r="FAA45" s="3" t="s">
        <v>5</v>
      </c>
      <c r="FAB45" s="3">
        <v>4.2049617232227074</v>
      </c>
      <c r="FAC45" s="3">
        <v>0.40987868284228773</v>
      </c>
      <c r="FAD45" s="3">
        <v>0</v>
      </c>
      <c r="FAE45" s="3" t="s">
        <v>5</v>
      </c>
      <c r="FAF45" s="3">
        <v>4.6607780492388651</v>
      </c>
      <c r="FAG45" s="3">
        <v>0</v>
      </c>
      <c r="FAH45" s="3">
        <v>17.818256588122967</v>
      </c>
      <c r="FAI45" s="3">
        <v>0.95685265290478017</v>
      </c>
      <c r="FAJ45" s="3">
        <v>3.8625598342005762</v>
      </c>
      <c r="FAK45" s="3" t="s">
        <v>5</v>
      </c>
      <c r="FAL45" s="3">
        <v>4.0536337103488442</v>
      </c>
      <c r="FAM45" s="3">
        <v>2.3345339854974818</v>
      </c>
      <c r="FAN45" s="3" t="s">
        <v>5</v>
      </c>
      <c r="FAO45" s="3">
        <v>3.6251586006887805E-2</v>
      </c>
      <c r="FAP45" s="3">
        <v>0.9134237281711628</v>
      </c>
      <c r="FAQ45" s="3">
        <v>6.9961811831537171</v>
      </c>
      <c r="FAR45" s="3">
        <v>0</v>
      </c>
      <c r="FAS45" s="3" t="s">
        <v>5</v>
      </c>
      <c r="FAT45" s="3" t="s">
        <v>5</v>
      </c>
      <c r="FAU45" s="3">
        <v>0</v>
      </c>
      <c r="FAV45" s="3">
        <v>0.56229215828290613</v>
      </c>
      <c r="FAW45" s="3">
        <v>0.46022586469359578</v>
      </c>
      <c r="FAX45" s="3" t="s">
        <v>5</v>
      </c>
      <c r="FAY45" s="3" t="s">
        <v>5</v>
      </c>
      <c r="FAZ45" s="3" t="s">
        <v>5</v>
      </c>
      <c r="FBA45" s="3">
        <v>2.6709098967529115</v>
      </c>
      <c r="FBB45" s="3">
        <v>6.3804935027011247</v>
      </c>
      <c r="FBC45" s="3">
        <v>0.25102454907810634</v>
      </c>
      <c r="FBD45" s="3" t="s">
        <v>5</v>
      </c>
      <c r="FBE45" s="3" t="s">
        <v>5</v>
      </c>
      <c r="FBF45" s="3" t="s">
        <v>5</v>
      </c>
      <c r="FBG45" s="3">
        <v>4.1464142576959153</v>
      </c>
      <c r="FBH45" s="3" t="s">
        <v>5</v>
      </c>
      <c r="FBI45" s="3">
        <v>4.3796750678927054</v>
      </c>
      <c r="FBJ45" s="3" t="s">
        <v>5</v>
      </c>
      <c r="FBK45" s="3" t="s">
        <v>5</v>
      </c>
      <c r="FBL45" s="3" t="s">
        <v>5</v>
      </c>
      <c r="FBM45" s="3" t="s">
        <v>5</v>
      </c>
      <c r="FBN45" s="3" t="s">
        <v>5</v>
      </c>
      <c r="FBO45" s="3">
        <v>15.72486971808878</v>
      </c>
      <c r="FBP45" s="3" t="s">
        <v>5</v>
      </c>
      <c r="FBQ45" s="3">
        <v>7.9110857095022942</v>
      </c>
      <c r="FBR45" s="3">
        <v>6.2082483299331974</v>
      </c>
      <c r="FBS45" s="3" t="s">
        <v>5</v>
      </c>
      <c r="FBT45" s="3" t="s">
        <v>5</v>
      </c>
      <c r="FBU45" s="3" t="s">
        <v>5</v>
      </c>
      <c r="FBV45" s="3">
        <v>2.0306335576699928</v>
      </c>
      <c r="FBW45" s="3">
        <v>0</v>
      </c>
      <c r="FBX45" s="3">
        <v>0</v>
      </c>
      <c r="FBY45" s="3">
        <v>4.8242041122226205</v>
      </c>
      <c r="FBZ45" s="3" t="s">
        <v>5</v>
      </c>
      <c r="FCA45" s="3">
        <v>6.5908382673730133</v>
      </c>
      <c r="FCB45" s="3">
        <v>0</v>
      </c>
      <c r="FCC45" s="3" t="s">
        <v>5</v>
      </c>
      <c r="FCD45" s="3">
        <v>6.6269121078558468</v>
      </c>
      <c r="FCE45" s="3">
        <v>10.30809904788236</v>
      </c>
      <c r="FCF45" s="3" t="s">
        <v>5</v>
      </c>
      <c r="FCG45" s="3">
        <v>7.2600560037243174</v>
      </c>
      <c r="FCH45" s="3">
        <v>0.67325117796303002</v>
      </c>
      <c r="FCI45" s="3">
        <v>6.7073170731707321E-2</v>
      </c>
      <c r="FCJ45" s="3">
        <v>10.312299661141131</v>
      </c>
      <c r="FCK45" s="3" t="s">
        <v>5</v>
      </c>
      <c r="FCL45" s="3">
        <v>5.0628386344749217</v>
      </c>
      <c r="FCM45" s="3">
        <v>17.308386769341883</v>
      </c>
      <c r="FCN45" s="3">
        <v>3.1428748425465134</v>
      </c>
      <c r="FCO45" s="3" t="s">
        <v>5</v>
      </c>
      <c r="FCP45" s="3" t="s">
        <v>5</v>
      </c>
      <c r="FCQ45" s="3" t="s">
        <v>5</v>
      </c>
      <c r="FCR45" s="3" t="s">
        <v>5</v>
      </c>
      <c r="FCS45" s="3">
        <v>7.8422600025565643</v>
      </c>
      <c r="FCT45" s="3">
        <v>0</v>
      </c>
      <c r="FCU45" s="3" t="s">
        <v>5</v>
      </c>
      <c r="FCV45" s="3" t="s">
        <v>5</v>
      </c>
      <c r="FCW45" s="3" t="s">
        <v>5</v>
      </c>
      <c r="FCX45" s="3" t="s">
        <v>5</v>
      </c>
      <c r="FCY45" s="3" t="s">
        <v>5</v>
      </c>
      <c r="FCZ45" s="3">
        <v>1.7024426350851223</v>
      </c>
      <c r="FDA45" s="3">
        <v>3.4945968058994166</v>
      </c>
      <c r="FDB45" s="3">
        <v>6.0407958924683616</v>
      </c>
      <c r="FDC45" s="3">
        <v>0.80676197670938032</v>
      </c>
      <c r="FDD45" s="3" t="s">
        <v>5</v>
      </c>
      <c r="FDE45" s="3">
        <v>0.98424202631379587</v>
      </c>
      <c r="FDF45" s="3" t="s">
        <v>5</v>
      </c>
      <c r="FDG45" s="3">
        <v>2.9502822800947004</v>
      </c>
      <c r="FDH45" s="3">
        <v>0</v>
      </c>
      <c r="FDI45" s="3" t="s">
        <v>5</v>
      </c>
      <c r="FDJ45" s="3" t="s">
        <v>5</v>
      </c>
      <c r="FDK45" s="3">
        <v>6.117452773190478</v>
      </c>
      <c r="FDL45" s="3" t="s">
        <v>5</v>
      </c>
      <c r="FDM45" s="3">
        <v>0</v>
      </c>
      <c r="FDN45" s="3">
        <v>7.7463576704056516</v>
      </c>
      <c r="FDO45" s="3">
        <v>11.152512358887332</v>
      </c>
      <c r="FDP45" s="3">
        <v>28.476968222711303</v>
      </c>
      <c r="FDQ45" s="3" t="s">
        <v>5</v>
      </c>
      <c r="FDR45" s="3">
        <v>32.290423792478677</v>
      </c>
      <c r="FDS45" s="3">
        <v>0.13554485464597824</v>
      </c>
      <c r="FDT45" s="3">
        <v>1.4326255684343694</v>
      </c>
      <c r="FDU45" s="3">
        <v>6.4274904299830862</v>
      </c>
      <c r="FDV45" s="3" t="s">
        <v>5</v>
      </c>
      <c r="FDW45" s="3">
        <v>1.9626505155382508</v>
      </c>
      <c r="FDX45" s="3">
        <v>3.8727525316464173</v>
      </c>
      <c r="FDY45" s="3" t="s">
        <v>5</v>
      </c>
      <c r="FDZ45" s="3">
        <v>9.2696989320123463E-2</v>
      </c>
      <c r="FEA45" s="3">
        <v>0</v>
      </c>
      <c r="FEB45" s="3" t="s">
        <v>5</v>
      </c>
      <c r="FEC45" s="3">
        <v>0.32461332824135958</v>
      </c>
      <c r="FED45" s="3" t="s">
        <v>5</v>
      </c>
      <c r="FEE45" s="3">
        <v>0.57150511229182477</v>
      </c>
      <c r="FEF45" s="3">
        <v>0.66181477698331626</v>
      </c>
      <c r="FEG45" s="3">
        <v>2.6605615970307159</v>
      </c>
      <c r="FEH45" s="3">
        <v>0</v>
      </c>
      <c r="FEI45" s="3">
        <v>1.2491722352657877</v>
      </c>
      <c r="FEJ45" s="3">
        <v>7.7105679972732917</v>
      </c>
      <c r="FEK45" s="3">
        <v>0.91771331184468896</v>
      </c>
      <c r="FEL45" s="3" t="s">
        <v>5</v>
      </c>
      <c r="FEM45" s="3">
        <v>0.62426044479504839</v>
      </c>
      <c r="FEN45" s="3">
        <v>0</v>
      </c>
      <c r="FEO45" s="3" t="s">
        <v>5</v>
      </c>
      <c r="FEP45" s="3">
        <v>5.5476922469239831</v>
      </c>
      <c r="FEQ45" s="3" t="s">
        <v>5</v>
      </c>
      <c r="FER45" s="3">
        <v>0.70805731125034566</v>
      </c>
      <c r="FES45" s="3">
        <v>0.71237904571237909</v>
      </c>
      <c r="FET45" s="3" t="s">
        <v>5</v>
      </c>
      <c r="FEU45" s="3">
        <v>0</v>
      </c>
      <c r="FEV45" s="3">
        <v>0</v>
      </c>
      <c r="FEW45" s="3">
        <v>7.673725328947369</v>
      </c>
      <c r="FEX45" s="3">
        <v>1.8818862935213749</v>
      </c>
      <c r="FEY45" s="3">
        <v>0</v>
      </c>
      <c r="FEZ45" s="3" t="s">
        <v>5</v>
      </c>
      <c r="FFA45" s="3" t="s">
        <v>5</v>
      </c>
      <c r="FFB45" s="3">
        <v>5.6894286883304259</v>
      </c>
      <c r="FFC45" s="3">
        <v>2.0361098467607341</v>
      </c>
      <c r="FFD45" s="3" t="s">
        <v>5</v>
      </c>
      <c r="FFE45" s="3">
        <v>0</v>
      </c>
      <c r="FFF45" s="3">
        <v>0.7697058963272676</v>
      </c>
      <c r="FFG45" s="3" t="s">
        <v>5</v>
      </c>
      <c r="FFH45" s="3">
        <v>0</v>
      </c>
      <c r="FFI45" s="3" t="s">
        <v>5</v>
      </c>
      <c r="FFJ45" s="3">
        <v>0</v>
      </c>
      <c r="FFK45" s="3" t="s">
        <v>5</v>
      </c>
      <c r="FFL45" s="3" t="s">
        <v>5</v>
      </c>
      <c r="FFM45" s="3" t="s">
        <v>5</v>
      </c>
      <c r="FFN45" s="3">
        <v>1.5674748959098701</v>
      </c>
      <c r="FFO45" s="3" t="s">
        <v>5</v>
      </c>
      <c r="FFP45" s="3">
        <v>0.21782897125317666</v>
      </c>
      <c r="FFQ45" s="3">
        <v>1.9521444418003024</v>
      </c>
      <c r="FFR45" s="3" t="s">
        <v>5</v>
      </c>
      <c r="FFS45" s="3" t="s">
        <v>5</v>
      </c>
      <c r="FFT45" s="3" t="s">
        <v>5</v>
      </c>
      <c r="FFU45" s="3" t="s">
        <v>5</v>
      </c>
      <c r="FFV45" s="3">
        <v>0.11902636433970125</v>
      </c>
      <c r="FFW45" s="3">
        <v>0</v>
      </c>
      <c r="FFX45" s="3">
        <v>9.9506992655196704</v>
      </c>
      <c r="FFY45" s="3">
        <v>0</v>
      </c>
      <c r="FFZ45" s="3">
        <v>0.20389249304911955</v>
      </c>
      <c r="FGA45" s="3">
        <v>10.590918048478365</v>
      </c>
      <c r="FGB45" s="3">
        <v>0</v>
      </c>
      <c r="FGC45" s="3" t="s">
        <v>5</v>
      </c>
      <c r="FGD45" s="3" t="s">
        <v>5</v>
      </c>
      <c r="FGE45" s="3">
        <v>17.974774651266408</v>
      </c>
      <c r="FGF45" s="3">
        <v>5.9386830970232351E-3</v>
      </c>
      <c r="FGG45" s="3">
        <v>0</v>
      </c>
      <c r="FGH45" s="3">
        <v>7.012161106772286</v>
      </c>
      <c r="FGI45" s="3" t="s">
        <v>5</v>
      </c>
      <c r="FGJ45" s="3" t="s">
        <v>5</v>
      </c>
      <c r="FGK45" s="3">
        <v>2.1023081721771679</v>
      </c>
      <c r="FGL45" s="3" t="s">
        <v>5</v>
      </c>
      <c r="FGM45" s="3" t="s">
        <v>5</v>
      </c>
      <c r="FGN45" s="3" t="s">
        <v>5</v>
      </c>
      <c r="FGO45" s="3">
        <v>6.2231274043901337E-2</v>
      </c>
      <c r="FGP45" s="3">
        <v>26.054699971114527</v>
      </c>
      <c r="FGQ45" s="3">
        <v>2.2018873319988561</v>
      </c>
      <c r="FGR45" s="3" t="s">
        <v>5</v>
      </c>
      <c r="FGS45" s="3" t="s">
        <v>5</v>
      </c>
      <c r="FGT45" s="3" t="s">
        <v>5</v>
      </c>
      <c r="FGU45" s="3">
        <v>4.3664642356626642</v>
      </c>
      <c r="FGV45" s="3" t="s">
        <v>5</v>
      </c>
      <c r="FGW45" s="3" t="s">
        <v>5</v>
      </c>
      <c r="FGX45" s="3" t="s">
        <v>5</v>
      </c>
      <c r="FGY45" s="3">
        <v>7.6085596295832811</v>
      </c>
      <c r="FGZ45" s="3" t="s">
        <v>5</v>
      </c>
      <c r="FHA45" s="3" t="s">
        <v>5</v>
      </c>
      <c r="FHB45" s="3">
        <v>3.5609878827721095</v>
      </c>
      <c r="FHC45" s="3">
        <v>4.3684650184903608</v>
      </c>
      <c r="FHD45" s="3">
        <v>0.54227965024259872</v>
      </c>
      <c r="FHE45" s="3">
        <v>0</v>
      </c>
      <c r="FHF45" s="3" t="s">
        <v>5</v>
      </c>
      <c r="FHG45" s="3">
        <v>0.62077245175836726</v>
      </c>
      <c r="FHH45" s="3">
        <v>1.8879310344827587</v>
      </c>
      <c r="FHI45" s="3">
        <v>3.3070235304590372</v>
      </c>
      <c r="FHJ45" s="3">
        <v>7.9460252544507215</v>
      </c>
      <c r="FHK45" s="3" t="s">
        <v>5</v>
      </c>
      <c r="FHL45" s="3">
        <v>8.0348065307098864</v>
      </c>
      <c r="FHM45" s="3" t="s">
        <v>5</v>
      </c>
      <c r="FHN45" s="3">
        <v>15.645766868502722</v>
      </c>
      <c r="FHO45" s="3">
        <v>3.15947501307918</v>
      </c>
      <c r="FHP45" s="3">
        <v>9.4751016781161344</v>
      </c>
      <c r="FHQ45" s="3" t="s">
        <v>5</v>
      </c>
      <c r="FHR45" s="3">
        <v>1.1181172499472587</v>
      </c>
      <c r="FHS45" s="3">
        <v>44.229689687271275</v>
      </c>
      <c r="FHT45" s="3">
        <v>13.943014418415538</v>
      </c>
      <c r="FHU45" s="3">
        <v>3.3955702103954071</v>
      </c>
      <c r="FHV45" s="3">
        <v>9.7885295984903493</v>
      </c>
      <c r="FHW45" s="3" t="s">
        <v>5</v>
      </c>
      <c r="FHX45" s="3" t="s">
        <v>5</v>
      </c>
      <c r="FHY45" s="3">
        <v>0.83746196858810951</v>
      </c>
      <c r="FHZ45" s="3" t="s">
        <v>5</v>
      </c>
      <c r="FIA45" s="3">
        <v>12.365527370886428</v>
      </c>
      <c r="FIB45" s="3">
        <v>8.4865149277797581E-3</v>
      </c>
      <c r="FIC45" s="3" t="s">
        <v>5</v>
      </c>
      <c r="FID45" s="3">
        <v>0</v>
      </c>
      <c r="FIE45" s="3">
        <v>9.0161406394571806</v>
      </c>
      <c r="FIF45" s="3">
        <v>15.184347901157015</v>
      </c>
      <c r="FIG45" s="3">
        <v>2.9757936248556547</v>
      </c>
      <c r="FIH45" s="3">
        <v>0.46912304784056363</v>
      </c>
      <c r="FII45" s="3" t="s">
        <v>5</v>
      </c>
      <c r="FIJ45" s="3">
        <v>2.8240095560422058</v>
      </c>
      <c r="FIK45" s="3">
        <v>14.830432240363422</v>
      </c>
      <c r="FIL45" s="3" t="s">
        <v>5</v>
      </c>
      <c r="FIM45" s="3" t="s">
        <v>5</v>
      </c>
      <c r="FIN45" s="3">
        <v>9.1300463294831857</v>
      </c>
      <c r="FIO45" s="3">
        <v>7.2856658759742459</v>
      </c>
      <c r="FIP45" s="3" t="s">
        <v>5</v>
      </c>
      <c r="FIQ45" s="3" t="s">
        <v>5</v>
      </c>
      <c r="FIR45" s="3">
        <v>0</v>
      </c>
      <c r="FIS45" s="3">
        <v>29.662555489183269</v>
      </c>
      <c r="FIT45" s="3" t="s">
        <v>5</v>
      </c>
      <c r="FIU45" s="3" t="s">
        <v>5</v>
      </c>
      <c r="FIV45" s="3">
        <v>0.43095231775615245</v>
      </c>
      <c r="FIW45" s="3" t="s">
        <v>5</v>
      </c>
      <c r="FIX45" s="3" t="s">
        <v>5</v>
      </c>
      <c r="FIY45" s="3">
        <v>9.7593389670862347</v>
      </c>
      <c r="FIZ45" s="3" t="s">
        <v>5</v>
      </c>
      <c r="FJA45" s="3">
        <v>1.8051664501588591</v>
      </c>
      <c r="FJB45" s="3">
        <v>5.0158888337638787</v>
      </c>
      <c r="FJC45" s="3" t="s">
        <v>5</v>
      </c>
      <c r="FJD45" s="3">
        <v>4.3853146580312901</v>
      </c>
      <c r="FJE45" s="3" t="s">
        <v>5</v>
      </c>
      <c r="FJF45" s="3" t="s">
        <v>5</v>
      </c>
      <c r="FJG45" s="3" t="s">
        <v>5</v>
      </c>
      <c r="FJH45" s="3">
        <v>0.43402777777777779</v>
      </c>
      <c r="FJI45" s="3">
        <v>16.721422033816658</v>
      </c>
      <c r="FJJ45" s="3" t="s">
        <v>5</v>
      </c>
      <c r="FJK45" s="3">
        <v>39.05372842157108</v>
      </c>
      <c r="FJL45" s="3">
        <v>5.6194492094744766E-2</v>
      </c>
      <c r="FJM45" s="3">
        <v>1.0478414220059029</v>
      </c>
      <c r="FJN45" s="3" t="s">
        <v>5</v>
      </c>
      <c r="FJO45" s="3" t="s">
        <v>5</v>
      </c>
      <c r="FJP45" s="3">
        <v>2.3845241993415525</v>
      </c>
      <c r="FJQ45" s="3">
        <v>6.636529164312174</v>
      </c>
      <c r="FJR45" s="3" t="s">
        <v>5</v>
      </c>
      <c r="FJS45" s="3" t="s">
        <v>5</v>
      </c>
      <c r="FJT45" s="3" t="s">
        <v>5</v>
      </c>
      <c r="FJU45" s="3">
        <v>0.78600905800185217</v>
      </c>
      <c r="FJV45" s="3" t="s">
        <v>5</v>
      </c>
      <c r="FJW45" s="3" t="s">
        <v>5</v>
      </c>
      <c r="FJX45" s="3">
        <v>4.2420978109778043</v>
      </c>
      <c r="FJY45" s="3">
        <v>0</v>
      </c>
      <c r="FJZ45" s="3">
        <v>0.27419859058911267</v>
      </c>
      <c r="FKA45" s="3">
        <v>9.0369678253560402</v>
      </c>
      <c r="FKB45" s="3">
        <v>5.5039257294040231</v>
      </c>
      <c r="FKC45" s="3" t="s">
        <v>5</v>
      </c>
      <c r="FKD45" s="3">
        <v>8.1485901311373272</v>
      </c>
      <c r="FKE45" s="3">
        <v>1.9383019383019382</v>
      </c>
      <c r="FKF45" s="3">
        <v>0.8609113997866904</v>
      </c>
      <c r="FKG45" s="3">
        <v>6.9552564166403856</v>
      </c>
      <c r="FKH45" s="3">
        <v>8.6737677548768648</v>
      </c>
      <c r="FKI45" s="3">
        <v>9.8701750981397502</v>
      </c>
      <c r="FKJ45" s="3">
        <v>50.927095061926977</v>
      </c>
      <c r="FKK45" s="3">
        <v>0</v>
      </c>
      <c r="FKL45" s="3">
        <v>2.4133355901479123</v>
      </c>
      <c r="FKM45" s="3">
        <v>2.2713938479590983</v>
      </c>
      <c r="FKN45" s="3" t="s">
        <v>5</v>
      </c>
      <c r="FKO45" s="3" t="s">
        <v>5</v>
      </c>
      <c r="FKP45" s="3" t="s">
        <v>5</v>
      </c>
      <c r="FKQ45" s="3" t="s">
        <v>5</v>
      </c>
      <c r="FKR45" s="3">
        <v>10.495411666559711</v>
      </c>
      <c r="FKS45" s="3" t="s">
        <v>5</v>
      </c>
      <c r="FKT45" s="3" t="s">
        <v>5</v>
      </c>
      <c r="FKU45" s="3">
        <v>3.5935806255453033</v>
      </c>
      <c r="FKV45" s="3">
        <v>7.1532388405055647</v>
      </c>
      <c r="FKW45" s="3">
        <v>0.92979604473857358</v>
      </c>
      <c r="FKX45" s="3">
        <v>1.4569599694277253</v>
      </c>
      <c r="FKY45" s="3">
        <v>7.9681469029197514</v>
      </c>
      <c r="FKZ45" s="3" t="s">
        <v>5</v>
      </c>
      <c r="FLA45" s="3">
        <v>0</v>
      </c>
      <c r="FLB45" s="3">
        <v>0.48836212116748662</v>
      </c>
      <c r="FLC45" s="3">
        <v>2.030941998685861</v>
      </c>
      <c r="FLD45" s="3">
        <v>3.8386879530959082</v>
      </c>
      <c r="FLE45" s="3" t="s">
        <v>5</v>
      </c>
      <c r="FLF45" s="3">
        <v>12.52606212481313</v>
      </c>
      <c r="FLG45" s="3">
        <v>3.7339190461248823</v>
      </c>
      <c r="FLH45" s="3">
        <v>10.121168923734853</v>
      </c>
      <c r="FLI45" s="3">
        <v>6.4725330620549348</v>
      </c>
      <c r="FLJ45" s="3" t="s">
        <v>5</v>
      </c>
      <c r="FLK45" s="3">
        <v>3.3908194400604512</v>
      </c>
      <c r="FLL45" s="3">
        <v>0</v>
      </c>
      <c r="FLM45" s="3">
        <v>8.150927541475312</v>
      </c>
      <c r="FLN45" s="3">
        <v>0</v>
      </c>
      <c r="FLO45" s="3">
        <v>0.79556057555370041</v>
      </c>
      <c r="FLP45" s="3">
        <v>1.0209825501271375</v>
      </c>
      <c r="FLQ45" s="3">
        <v>11.446622057674672</v>
      </c>
      <c r="FLR45" s="3">
        <v>14.131637168141593</v>
      </c>
      <c r="FLS45" s="3">
        <v>2.3748734625135497</v>
      </c>
      <c r="FLT45" s="3">
        <v>0.94765342960288801</v>
      </c>
      <c r="FLU45" s="3">
        <v>2.2151450813871194</v>
      </c>
      <c r="FLV45" s="3" t="s">
        <v>5</v>
      </c>
      <c r="FLW45" s="3" t="s">
        <v>5</v>
      </c>
      <c r="FLX45" s="3">
        <v>3.74447901481691</v>
      </c>
      <c r="FLY45" s="3">
        <v>3.0663711203678048</v>
      </c>
      <c r="FLZ45" s="3">
        <v>8.4241086614297807</v>
      </c>
      <c r="FMA45" s="3">
        <v>1.0285018270401949</v>
      </c>
      <c r="FMB45" s="3">
        <v>0.48626827328888617</v>
      </c>
      <c r="FMC45" s="3">
        <v>3.1939086502839631</v>
      </c>
      <c r="FMD45" s="3" t="s">
        <v>5</v>
      </c>
      <c r="FME45" s="3">
        <v>4.9844065812458274</v>
      </c>
      <c r="FMF45" s="3">
        <v>2.5125990274126835</v>
      </c>
      <c r="FMG45" s="3">
        <v>1.5014767830339419</v>
      </c>
      <c r="FMH45" s="3" t="s">
        <v>5</v>
      </c>
      <c r="FMI45" s="3">
        <v>0</v>
      </c>
      <c r="FMJ45" s="3">
        <v>1.6883202532480379</v>
      </c>
      <c r="FMK45" s="3">
        <v>6.6698962682722405</v>
      </c>
      <c r="FML45" s="3" t="s">
        <v>5</v>
      </c>
      <c r="FMM45" s="3">
        <v>1.3850286657906059</v>
      </c>
      <c r="FMN45" s="3">
        <v>1.5359633202789187</v>
      </c>
      <c r="FMO45" s="3" t="s">
        <v>5</v>
      </c>
      <c r="FMP45" s="3">
        <v>10.509825779264101</v>
      </c>
      <c r="FMQ45" s="3">
        <v>4.811115186295873</v>
      </c>
      <c r="FMR45" s="3">
        <v>2.4428168091984124</v>
      </c>
      <c r="FMS45" s="3">
        <v>14.891416752843847</v>
      </c>
      <c r="FMT45" s="3">
        <v>2.3084154451446679</v>
      </c>
      <c r="FMU45" s="3">
        <v>5.4793340537831448</v>
      </c>
      <c r="FMV45" s="3">
        <v>4.5589737427146542</v>
      </c>
      <c r="FMW45" s="3">
        <v>0.33194785297830992</v>
      </c>
      <c r="FMX45" s="3">
        <v>2.7302020550617456</v>
      </c>
      <c r="FMY45" s="3" t="s">
        <v>5</v>
      </c>
      <c r="FMZ45" s="3">
        <v>8.9687503671704576</v>
      </c>
      <c r="FNA45" s="3">
        <v>0</v>
      </c>
      <c r="FNB45" s="3">
        <v>0.35201860669778257</v>
      </c>
      <c r="FNC45" s="3">
        <v>0</v>
      </c>
      <c r="FND45" s="3" t="s">
        <v>5</v>
      </c>
      <c r="FNE45" s="3">
        <v>15.491047205642975</v>
      </c>
      <c r="FNF45" s="3">
        <v>7.4219966825792811</v>
      </c>
      <c r="FNG45" s="3">
        <v>9.6499744297282444</v>
      </c>
      <c r="FNH45" s="3">
        <v>4.1181571973275578E-2</v>
      </c>
      <c r="FNI45" s="3" t="s">
        <v>5</v>
      </c>
      <c r="FNJ45" s="3">
        <v>1.1865690482201465</v>
      </c>
      <c r="FNK45" s="3">
        <v>5.7649890723040818</v>
      </c>
      <c r="FNL45" s="3" t="s">
        <v>5</v>
      </c>
      <c r="FNM45" s="3" t="s">
        <v>5</v>
      </c>
      <c r="FNN45" s="3">
        <v>4.0635861786955632</v>
      </c>
      <c r="FNO45" s="3" t="s">
        <v>5</v>
      </c>
      <c r="FNP45" s="3">
        <v>5.150115473441109</v>
      </c>
      <c r="FNQ45" s="3" t="s">
        <v>5</v>
      </c>
      <c r="FNR45" s="3">
        <v>4.5592317086710334</v>
      </c>
      <c r="FNS45" s="3">
        <v>11.403377919215023</v>
      </c>
      <c r="FNT45" s="3">
        <v>52.129525181765615</v>
      </c>
      <c r="FNU45" s="3">
        <v>0</v>
      </c>
      <c r="FNV45" s="3" t="s">
        <v>5</v>
      </c>
      <c r="FNW45" s="3">
        <v>1.4551824030720517</v>
      </c>
      <c r="FNX45" s="3" t="s">
        <v>5</v>
      </c>
      <c r="FNY45" s="3">
        <v>1.5944551501212161</v>
      </c>
      <c r="FNZ45" s="3" t="s">
        <v>5</v>
      </c>
      <c r="FOA45" s="3">
        <v>25.856108730979464</v>
      </c>
      <c r="FOB45" s="3">
        <v>9.7066862685452442</v>
      </c>
      <c r="FOC45" s="3">
        <v>6.5548703972575488</v>
      </c>
      <c r="FOD45" s="3" t="s">
        <v>5</v>
      </c>
      <c r="FOE45" s="3">
        <v>9.4771703473497517</v>
      </c>
      <c r="FOF45" s="3" t="s">
        <v>5</v>
      </c>
      <c r="FOG45" s="3" t="s">
        <v>5</v>
      </c>
      <c r="FOH45" s="3" t="s">
        <v>5</v>
      </c>
      <c r="FOI45" s="3">
        <v>3.6159368040095736</v>
      </c>
      <c r="FOJ45" s="3">
        <v>0</v>
      </c>
      <c r="FOK45" s="3" t="s">
        <v>5</v>
      </c>
      <c r="FOL45" s="3">
        <v>2.8990272883607875</v>
      </c>
      <c r="FOM45" s="3">
        <v>5.9064547506744729</v>
      </c>
      <c r="FON45" s="3" t="s">
        <v>5</v>
      </c>
      <c r="FOO45" s="3">
        <v>0.1159384915792043</v>
      </c>
      <c r="FOP45" s="3">
        <v>2.679797184748586</v>
      </c>
      <c r="FOQ45" s="3">
        <v>5.3545816733067726</v>
      </c>
      <c r="FOR45" s="3" t="s">
        <v>5</v>
      </c>
      <c r="FOS45" s="3" t="s">
        <v>5</v>
      </c>
      <c r="FOT45" s="3" t="s">
        <v>5</v>
      </c>
      <c r="FOU45" s="3">
        <v>0</v>
      </c>
      <c r="FOV45" s="3">
        <v>0</v>
      </c>
      <c r="FOW45" s="3">
        <v>2.2004814990876054</v>
      </c>
      <c r="FOX45" s="3">
        <v>8.8303930296629147</v>
      </c>
      <c r="FOY45" s="3" t="s">
        <v>5</v>
      </c>
      <c r="FOZ45" s="3">
        <v>9.7164025019736436E-2</v>
      </c>
      <c r="FPA45" s="3">
        <v>15.641164441236619</v>
      </c>
      <c r="FPB45" s="3" t="s">
        <v>5</v>
      </c>
      <c r="FPC45" s="3">
        <v>3.1675087446560433</v>
      </c>
      <c r="FPD45" s="3">
        <v>2.932399386579351</v>
      </c>
      <c r="FPE45" s="3">
        <v>3.6385377519644684</v>
      </c>
      <c r="FPF45" s="3">
        <v>4.2877371849334471</v>
      </c>
      <c r="FPG45" s="3">
        <v>4.292795610953366</v>
      </c>
      <c r="FPH45" s="3">
        <v>6.2309617058311577</v>
      </c>
      <c r="FPI45" s="3">
        <v>1.6296496930299749</v>
      </c>
      <c r="FPJ45" s="3" t="s">
        <v>5</v>
      </c>
      <c r="FPK45" s="3">
        <v>8.3380768942252104</v>
      </c>
      <c r="FPL45" s="3" t="s">
        <v>5</v>
      </c>
      <c r="FPM45" s="3">
        <v>4.4024276377217557</v>
      </c>
      <c r="FPN45" s="3" t="s">
        <v>5</v>
      </c>
      <c r="FPO45" s="3" t="s">
        <v>5</v>
      </c>
      <c r="FPP45" s="3">
        <v>0.79292719988948746</v>
      </c>
      <c r="FPQ45" s="3">
        <v>1.4899497487437185</v>
      </c>
      <c r="FPR45" s="3" t="s">
        <v>5</v>
      </c>
      <c r="FPS45" s="3">
        <v>0.21716913643331628</v>
      </c>
      <c r="FPT45" s="3">
        <v>115.36273115220483</v>
      </c>
      <c r="FPU45" s="3">
        <v>2.1719945087272015</v>
      </c>
      <c r="FPV45" s="3" t="s">
        <v>5</v>
      </c>
      <c r="FPW45" s="3">
        <v>1.5173603879682247</v>
      </c>
      <c r="FPX45" s="3" t="s">
        <v>5</v>
      </c>
      <c r="FPY45" s="3">
        <v>29.716310747706675</v>
      </c>
      <c r="FPZ45" s="3" t="s">
        <v>5</v>
      </c>
      <c r="FQA45" s="3">
        <v>2.445480902558931</v>
      </c>
      <c r="FQB45" s="3" t="s">
        <v>5</v>
      </c>
      <c r="FQC45" s="3">
        <v>0</v>
      </c>
      <c r="FQD45" s="3">
        <v>0.31877090301003347</v>
      </c>
      <c r="FQE45" s="3">
        <v>15.891711347455391</v>
      </c>
      <c r="FQF45" s="3">
        <v>9.0468657306703566</v>
      </c>
      <c r="FQG45" s="3" t="s">
        <v>5</v>
      </c>
      <c r="FQH45" s="3" t="s">
        <v>5</v>
      </c>
      <c r="FQI45" s="3">
        <v>2.559643728130633</v>
      </c>
      <c r="FQJ45" s="3">
        <v>8.0993720196041288</v>
      </c>
      <c r="FQK45" s="3" t="s">
        <v>5</v>
      </c>
      <c r="FQL45" s="3" t="s">
        <v>5</v>
      </c>
      <c r="FQM45" s="3">
        <v>7.2496112422968384</v>
      </c>
      <c r="FQN45" s="3" t="s">
        <v>5</v>
      </c>
      <c r="FQO45" s="3">
        <v>4.1971433056035155</v>
      </c>
      <c r="FQP45" s="3" t="s">
        <v>5</v>
      </c>
      <c r="FQQ45" s="3">
        <v>0.25489115458804079</v>
      </c>
      <c r="FQR45" s="3">
        <v>5.3928275290215586</v>
      </c>
      <c r="FQS45" s="3">
        <v>6.6339159187529528</v>
      </c>
      <c r="FQT45" s="3" t="s">
        <v>5</v>
      </c>
      <c r="FQU45" s="3" t="s">
        <v>5</v>
      </c>
      <c r="FQV45" s="3">
        <v>9.509723363462065</v>
      </c>
      <c r="FQW45" s="3" t="s">
        <v>5</v>
      </c>
      <c r="FQX45" s="3" t="s">
        <v>5</v>
      </c>
      <c r="FQY45" s="3">
        <v>22.693810556229252</v>
      </c>
      <c r="FQZ45" s="3" t="s">
        <v>5</v>
      </c>
      <c r="FRA45" s="3">
        <v>7.0982145633422675</v>
      </c>
      <c r="FRB45" s="3" t="s">
        <v>5</v>
      </c>
      <c r="FRC45" s="3">
        <v>15.594936708860759</v>
      </c>
      <c r="FRD45" s="3">
        <v>1.7818389491719016</v>
      </c>
      <c r="FRE45" s="3">
        <v>0.55419409607098813</v>
      </c>
      <c r="FRF45" s="3">
        <v>1.1189285411545309</v>
      </c>
      <c r="FRG45" s="3" t="s">
        <v>5</v>
      </c>
      <c r="FRH45" s="3">
        <v>2.2735256987051486</v>
      </c>
      <c r="FRI45" s="3" t="s">
        <v>5</v>
      </c>
      <c r="FRJ45" s="3">
        <v>17.830712303422757</v>
      </c>
      <c r="FRK45" s="3">
        <v>3.5347850156855509</v>
      </c>
      <c r="FRL45" s="3" t="s">
        <v>5</v>
      </c>
      <c r="FRM45" s="3" t="s">
        <v>5</v>
      </c>
      <c r="FRN45" s="3">
        <v>1.4650638617580767</v>
      </c>
      <c r="FRO45" s="3">
        <v>6.610940062728397</v>
      </c>
      <c r="FRP45" s="3">
        <v>2.6141831427158126</v>
      </c>
      <c r="FRQ45" s="3" t="s">
        <v>5</v>
      </c>
      <c r="FRR45" s="3">
        <v>0.79469250411665027</v>
      </c>
      <c r="FRS45" s="3">
        <v>3.1775607535269526</v>
      </c>
      <c r="FRT45" s="3" t="s">
        <v>5</v>
      </c>
      <c r="FRU45" s="3">
        <v>4.8918748687801807</v>
      </c>
      <c r="FRV45" s="3" t="s">
        <v>5</v>
      </c>
      <c r="FRW45" s="3">
        <v>2.6070131369021352</v>
      </c>
      <c r="FRX45" s="3">
        <v>0.59152930041801399</v>
      </c>
      <c r="FRY45" s="3" t="s">
        <v>5</v>
      </c>
      <c r="FRZ45" s="3">
        <v>1.1710713720525399</v>
      </c>
      <c r="FSA45" s="3">
        <v>3.7370242214532867</v>
      </c>
      <c r="FSB45" s="3">
        <v>12.50225509651813</v>
      </c>
      <c r="FSC45" s="3" t="s">
        <v>5</v>
      </c>
      <c r="FSD45" s="3" t="s">
        <v>5</v>
      </c>
      <c r="FSE45" s="3">
        <v>1.2719483816374022</v>
      </c>
      <c r="FSF45" s="3">
        <v>10.037410884449779</v>
      </c>
      <c r="FSG45" s="3">
        <v>0.1164021164021164</v>
      </c>
      <c r="FSH45" s="3">
        <v>9.3986705827794097</v>
      </c>
      <c r="FSI45" s="3">
        <v>0.52509219175885846</v>
      </c>
      <c r="FSJ45" s="3">
        <v>5.8500440437328365</v>
      </c>
      <c r="FSK45" s="3" t="s">
        <v>5</v>
      </c>
      <c r="FSL45" s="3">
        <v>2.5617855042529083</v>
      </c>
      <c r="FSM45" s="3" t="s">
        <v>5</v>
      </c>
      <c r="FSN45" s="3">
        <v>2.2411918920647098</v>
      </c>
      <c r="FSO45" s="3" t="s">
        <v>5</v>
      </c>
      <c r="FSP45" s="3">
        <v>1.2553088859868939</v>
      </c>
      <c r="FSQ45" s="3" t="s">
        <v>5</v>
      </c>
      <c r="FSR45" s="3">
        <v>8.6560498325204218</v>
      </c>
      <c r="FSS45" s="3">
        <v>4.8057979172530256</v>
      </c>
      <c r="FST45" s="3" t="s">
        <v>5</v>
      </c>
      <c r="FSU45" s="3" t="s">
        <v>5</v>
      </c>
      <c r="FSV45" s="3">
        <v>1.5100574436610248</v>
      </c>
      <c r="FSW45" s="3" t="s">
        <v>5</v>
      </c>
      <c r="FSX45" s="3" t="s">
        <v>5</v>
      </c>
      <c r="FSY45" s="3" t="s">
        <v>5</v>
      </c>
      <c r="FSZ45" s="3">
        <v>0</v>
      </c>
      <c r="FTA45" s="3" t="s">
        <v>5</v>
      </c>
      <c r="FTB45" s="3" t="s">
        <v>5</v>
      </c>
      <c r="FTC45" s="3">
        <v>1.0069406983852986</v>
      </c>
      <c r="FTD45" s="3">
        <v>0.67508438554819361</v>
      </c>
      <c r="FTE45" s="3">
        <v>6.5777293765314448</v>
      </c>
      <c r="FTF45" s="3" t="s">
        <v>5</v>
      </c>
      <c r="FTG45" s="3">
        <v>11.041757240751092</v>
      </c>
      <c r="FTH45" s="3" t="s">
        <v>5</v>
      </c>
      <c r="FTI45" s="3">
        <v>0.82526194505454942</v>
      </c>
      <c r="FTJ45" s="3" t="s">
        <v>5</v>
      </c>
      <c r="FTK45" s="3">
        <v>0.14219896479153632</v>
      </c>
      <c r="FTL45" s="3">
        <v>6.2992786445227305</v>
      </c>
      <c r="FTM45" s="3" t="s">
        <v>5</v>
      </c>
      <c r="FTN45" s="3">
        <v>0</v>
      </c>
      <c r="FTO45" s="3">
        <v>1.7124941103930476</v>
      </c>
      <c r="FTP45" s="3">
        <v>0</v>
      </c>
      <c r="FTQ45" s="3">
        <v>2.0767415815854999</v>
      </c>
      <c r="FTR45" s="3" t="s">
        <v>5</v>
      </c>
      <c r="FTS45" s="3" t="s">
        <v>5</v>
      </c>
      <c r="FTT45" s="3" t="s">
        <v>5</v>
      </c>
      <c r="FTU45" s="3">
        <v>1.4272035237228899</v>
      </c>
      <c r="FTV45" s="3" t="s">
        <v>5</v>
      </c>
      <c r="FTW45" s="3" t="s">
        <v>5</v>
      </c>
      <c r="FTX45" s="3">
        <v>68.35520786189953</v>
      </c>
      <c r="FTY45" s="3" t="s">
        <v>5</v>
      </c>
      <c r="FTZ45" s="3">
        <v>2.2978777721046906</v>
      </c>
      <c r="FUA45" s="3" t="s">
        <v>5</v>
      </c>
      <c r="FUB45" s="3">
        <v>16.86865671641791</v>
      </c>
      <c r="FUC45" s="3">
        <v>17.237452671733994</v>
      </c>
      <c r="FUD45" s="3">
        <v>0.62166346976034759</v>
      </c>
      <c r="FUE45" s="3" t="s">
        <v>5</v>
      </c>
      <c r="FUF45" s="3">
        <v>2.0111221147253753</v>
      </c>
      <c r="FUG45" s="3" t="s">
        <v>5</v>
      </c>
      <c r="FUH45" s="3">
        <v>2.2644479651250795</v>
      </c>
      <c r="FUI45" s="3">
        <v>3.4352078239608801</v>
      </c>
      <c r="FUJ45" s="3" t="s">
        <v>5</v>
      </c>
      <c r="FUK45" s="3">
        <v>7.286090191452681</v>
      </c>
      <c r="FUL45" s="3" t="s">
        <v>5</v>
      </c>
      <c r="FUM45" s="3" t="s">
        <v>5</v>
      </c>
      <c r="FUN45" s="3">
        <v>3.6254144394072672</v>
      </c>
      <c r="FUO45" s="3">
        <v>2.1813791459353875</v>
      </c>
      <c r="FUP45" s="3" t="s">
        <v>5</v>
      </c>
      <c r="FUQ45" s="3" t="s">
        <v>5</v>
      </c>
      <c r="FUR45" s="3">
        <v>0.41158641592615558</v>
      </c>
      <c r="FUS45" s="3" t="s">
        <v>5</v>
      </c>
      <c r="FUT45" s="3">
        <v>11.251746179570757</v>
      </c>
      <c r="FUU45" s="3">
        <v>21.986045756936555</v>
      </c>
      <c r="FUV45" s="3">
        <v>5.9978579078900394</v>
      </c>
      <c r="FUW45" s="3" t="s">
        <v>5</v>
      </c>
      <c r="FUX45" s="3" t="s">
        <v>5</v>
      </c>
      <c r="FUY45" s="3" t="s">
        <v>5</v>
      </c>
      <c r="FUZ45" s="3" t="s">
        <v>5</v>
      </c>
      <c r="FVA45" s="3">
        <v>8.6079450617578317</v>
      </c>
      <c r="FVB45" s="3">
        <v>4.196632169794773</v>
      </c>
      <c r="FVC45" s="3" t="s">
        <v>5</v>
      </c>
      <c r="FVD45" s="3">
        <v>0.11672016340822876</v>
      </c>
      <c r="FVE45" s="3" t="s">
        <v>5</v>
      </c>
      <c r="FVF45" s="3" t="s">
        <v>5</v>
      </c>
      <c r="FVG45" s="3" t="s">
        <v>5</v>
      </c>
      <c r="FVH45" s="3" t="s">
        <v>5</v>
      </c>
      <c r="FVI45" s="3" t="s">
        <v>5</v>
      </c>
      <c r="FVJ45" s="3">
        <v>8.8535308891414459</v>
      </c>
      <c r="FVK45" s="3" t="s">
        <v>5</v>
      </c>
      <c r="FVL45" s="3" t="s">
        <v>5</v>
      </c>
      <c r="FVM45" s="3" t="s">
        <v>5</v>
      </c>
      <c r="FVN45" s="3" t="s">
        <v>5</v>
      </c>
      <c r="FVO45" s="3" t="s">
        <v>5</v>
      </c>
      <c r="FVP45" s="3">
        <v>0.2954408111193178</v>
      </c>
      <c r="FVQ45" s="3">
        <v>1.7277182490240053</v>
      </c>
      <c r="FVR45" s="3">
        <v>12.963527379863862</v>
      </c>
      <c r="FVS45" s="3" t="s">
        <v>5</v>
      </c>
      <c r="FVT45" s="3" t="s">
        <v>5</v>
      </c>
      <c r="FVU45" s="3">
        <v>4.3880408630142389</v>
      </c>
      <c r="FVV45" s="3" t="s">
        <v>5</v>
      </c>
      <c r="FVW45" s="3">
        <v>7.3133174729210326</v>
      </c>
      <c r="FVX45" s="3">
        <v>0.35496767925867806</v>
      </c>
      <c r="FVY45" s="3" t="s">
        <v>5</v>
      </c>
      <c r="FVZ45" s="3" t="s">
        <v>5</v>
      </c>
      <c r="FWA45" s="3" t="s">
        <v>5</v>
      </c>
      <c r="FWB45" s="3">
        <v>0</v>
      </c>
      <c r="FWC45" s="3">
        <v>1.4913548026285128</v>
      </c>
      <c r="FWD45" s="3" t="s">
        <v>5</v>
      </c>
      <c r="FWE45" s="3">
        <v>1.3065902578796562</v>
      </c>
      <c r="FWF45" s="3">
        <v>16.632292280494994</v>
      </c>
      <c r="FWG45" s="3">
        <v>14.781134401972873</v>
      </c>
      <c r="FWH45" s="3">
        <v>0</v>
      </c>
      <c r="FWI45" s="3">
        <v>20.799696077500236</v>
      </c>
      <c r="FWJ45" s="3" t="s">
        <v>5</v>
      </c>
      <c r="FWK45" s="3">
        <v>1.845538967908781</v>
      </c>
      <c r="FWL45" s="3" t="s">
        <v>5</v>
      </c>
      <c r="FWM45" s="3" t="s">
        <v>5</v>
      </c>
      <c r="FWN45" s="3">
        <v>2.0076337966509796</v>
      </c>
      <c r="FWO45" s="3" t="s">
        <v>5</v>
      </c>
      <c r="FWP45" s="3">
        <v>0.5320754716981132</v>
      </c>
      <c r="FWQ45" s="3" t="s">
        <v>5</v>
      </c>
      <c r="FWR45" s="3">
        <v>0.43215747901244778</v>
      </c>
      <c r="FWS45" s="3" t="s">
        <v>5</v>
      </c>
      <c r="FWT45" s="3">
        <v>5.6423611111111116</v>
      </c>
      <c r="FWU45" s="3">
        <v>4.6729791337892337</v>
      </c>
      <c r="FWV45" s="3">
        <v>2.6945850853857376</v>
      </c>
      <c r="FWW45" s="3">
        <v>4.3778242067926731</v>
      </c>
      <c r="FWX45" s="3">
        <v>2.171612102631483</v>
      </c>
      <c r="FWY45" s="3">
        <v>0</v>
      </c>
      <c r="FWZ45" s="3" t="s">
        <v>5</v>
      </c>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row>
    <row r="46" spans="1:4953" x14ac:dyDescent="0.25">
      <c r="A46">
        <v>43</v>
      </c>
      <c r="B46" s="19" t="s">
        <v>5535</v>
      </c>
      <c r="C46" s="25" t="s">
        <v>5576</v>
      </c>
      <c r="D46" t="str">
        <f t="shared" si="0"/>
        <v>2025Q2</v>
      </c>
      <c r="E46" s="3">
        <v>8.5679001831111865</v>
      </c>
      <c r="F46" s="3">
        <v>0</v>
      </c>
      <c r="G46" s="3">
        <v>1.6028046628828574</v>
      </c>
      <c r="H46" s="3" t="s">
        <v>5</v>
      </c>
      <c r="I46" s="3">
        <v>4.5322557874212546</v>
      </c>
      <c r="J46" s="3">
        <v>18.011983568382217</v>
      </c>
      <c r="K46" s="3">
        <v>35.328947368421055</v>
      </c>
      <c r="L46" s="3">
        <v>4.3033346067783658</v>
      </c>
      <c r="M46" s="3">
        <v>0.26096983674212537</v>
      </c>
      <c r="N46" s="3">
        <v>1.3894315386819378</v>
      </c>
      <c r="O46" s="3" t="s">
        <v>5</v>
      </c>
      <c r="P46" s="3" t="s">
        <v>5</v>
      </c>
      <c r="Q46" s="3" t="s">
        <v>5</v>
      </c>
      <c r="R46" s="3" t="s">
        <v>5</v>
      </c>
      <c r="S46" s="3">
        <v>3.9338609826816078</v>
      </c>
      <c r="T46" s="3" t="s">
        <v>5</v>
      </c>
      <c r="U46" s="3" t="s">
        <v>5</v>
      </c>
      <c r="V46" s="3">
        <v>0.35861561384963397</v>
      </c>
      <c r="W46" s="3" t="s">
        <v>5</v>
      </c>
      <c r="X46" s="3" t="s">
        <v>5</v>
      </c>
      <c r="Y46" s="3" t="s">
        <v>5</v>
      </c>
      <c r="Z46" s="3">
        <v>1.3219277420070021</v>
      </c>
      <c r="AA46" s="3" t="s">
        <v>5</v>
      </c>
      <c r="AB46" s="3">
        <v>0</v>
      </c>
      <c r="AC46" s="3">
        <v>4.2106237275587635</v>
      </c>
      <c r="AD46" s="3" t="s">
        <v>5</v>
      </c>
      <c r="AE46" s="3" t="s">
        <v>5</v>
      </c>
      <c r="AF46" s="3" t="s">
        <v>5</v>
      </c>
      <c r="AG46" s="3" t="s">
        <v>5</v>
      </c>
      <c r="AH46" s="3" t="s">
        <v>5</v>
      </c>
      <c r="AI46" s="3" t="s">
        <v>5</v>
      </c>
      <c r="AJ46" s="3">
        <v>1.6112357850677022</v>
      </c>
      <c r="AK46" s="3">
        <v>3.3598740047248228</v>
      </c>
      <c r="AL46" s="3">
        <v>1.3308514825505116</v>
      </c>
      <c r="AM46" s="3" t="s">
        <v>5</v>
      </c>
      <c r="AN46" s="3" t="s">
        <v>5</v>
      </c>
      <c r="AO46" s="3" t="s">
        <v>5</v>
      </c>
      <c r="AP46" s="3">
        <v>1.9673128331545837</v>
      </c>
      <c r="AQ46" s="3" t="s">
        <v>5</v>
      </c>
      <c r="AR46" s="3">
        <v>5.0131197348432535</v>
      </c>
      <c r="AS46" s="3">
        <v>0.86697222375614336</v>
      </c>
      <c r="AT46" s="3">
        <v>8.0289468672633788</v>
      </c>
      <c r="AU46" s="3" t="s">
        <v>5</v>
      </c>
      <c r="AV46" s="3" t="s">
        <v>5</v>
      </c>
      <c r="AW46" s="3" t="s">
        <v>5</v>
      </c>
      <c r="AX46" s="3" t="s">
        <v>5</v>
      </c>
      <c r="AY46" s="3" t="s">
        <v>5</v>
      </c>
      <c r="AZ46" s="3" t="s">
        <v>5</v>
      </c>
      <c r="BA46" s="3" t="s">
        <v>5</v>
      </c>
      <c r="BB46" s="3" t="s">
        <v>5</v>
      </c>
      <c r="BC46" s="3">
        <v>5.657151513839894</v>
      </c>
      <c r="BD46" s="3" t="s">
        <v>5</v>
      </c>
      <c r="BE46" s="3">
        <v>2.1262545075379067</v>
      </c>
      <c r="BF46" s="3" t="s">
        <v>5</v>
      </c>
      <c r="BG46" s="3" t="s">
        <v>5</v>
      </c>
      <c r="BH46" s="3" t="s">
        <v>5</v>
      </c>
      <c r="BI46" s="3" t="s">
        <v>5</v>
      </c>
      <c r="BJ46" s="3" t="s">
        <v>5</v>
      </c>
      <c r="BK46" s="3" t="s">
        <v>5</v>
      </c>
      <c r="BL46" s="3" t="s">
        <v>5</v>
      </c>
      <c r="BM46" s="3">
        <v>2.3481082090423171</v>
      </c>
      <c r="BN46" s="3" t="s">
        <v>5</v>
      </c>
      <c r="BO46" s="3">
        <v>0.28995465164216022</v>
      </c>
      <c r="BP46" s="3">
        <v>0.23761228629382786</v>
      </c>
      <c r="BQ46" s="3" t="s">
        <v>5</v>
      </c>
      <c r="BR46" s="3" t="s">
        <v>5</v>
      </c>
      <c r="BS46" s="3" t="s">
        <v>5</v>
      </c>
      <c r="BT46" s="3">
        <v>0.27578065770125115</v>
      </c>
      <c r="BU46" s="3">
        <v>0.86686489102898567</v>
      </c>
      <c r="BV46" s="3">
        <v>3.3851468048359243</v>
      </c>
      <c r="BW46" s="3" t="s">
        <v>5</v>
      </c>
      <c r="BX46" s="3">
        <v>0.77074628158219494</v>
      </c>
      <c r="BY46" s="3" t="s">
        <v>5</v>
      </c>
      <c r="BZ46" s="3" t="s">
        <v>5</v>
      </c>
      <c r="CA46" s="3">
        <v>0</v>
      </c>
      <c r="CB46" s="3">
        <v>0.25494480865131391</v>
      </c>
      <c r="CC46" s="3">
        <v>6.1264220964896268</v>
      </c>
      <c r="CD46" s="3">
        <v>1.4877585735120298</v>
      </c>
      <c r="CE46" s="3">
        <v>0.66360577727382575</v>
      </c>
      <c r="CF46" s="3">
        <v>3.6925591114403891</v>
      </c>
      <c r="CG46" s="3" t="s">
        <v>5</v>
      </c>
      <c r="CH46" s="3" t="s">
        <v>5</v>
      </c>
      <c r="CI46" s="3">
        <v>29.10728056896404</v>
      </c>
      <c r="CJ46" s="3" t="s">
        <v>5</v>
      </c>
      <c r="CK46" s="3" t="s">
        <v>5</v>
      </c>
      <c r="CL46" s="3" t="s">
        <v>5</v>
      </c>
      <c r="CM46" s="3" t="s">
        <v>5</v>
      </c>
      <c r="CN46" s="3">
        <v>5.21700731768862</v>
      </c>
      <c r="CO46" s="3" t="s">
        <v>5</v>
      </c>
      <c r="CP46" s="3">
        <v>6.188895865100009</v>
      </c>
      <c r="CQ46" s="3" t="s">
        <v>5</v>
      </c>
      <c r="CR46" s="3">
        <v>4.4883112745423404</v>
      </c>
      <c r="CS46" s="3" t="s">
        <v>5</v>
      </c>
      <c r="CT46" s="3" t="s">
        <v>5</v>
      </c>
      <c r="CU46" s="3">
        <v>5.3531079249003737</v>
      </c>
      <c r="CV46" s="3" t="s">
        <v>5</v>
      </c>
      <c r="CW46" s="3">
        <v>0.97410920276852075</v>
      </c>
      <c r="CX46" s="3">
        <v>4.27135567968568</v>
      </c>
      <c r="CY46" s="3" t="s">
        <v>5</v>
      </c>
      <c r="CZ46" s="3" t="s">
        <v>5</v>
      </c>
      <c r="DA46" s="3">
        <v>0.87756795493977724</v>
      </c>
      <c r="DB46" s="3">
        <v>1.3558815365233916</v>
      </c>
      <c r="DC46" s="3">
        <v>6.2715915033248555</v>
      </c>
      <c r="DD46" s="3" t="s">
        <v>5</v>
      </c>
      <c r="DE46" s="3" t="s">
        <v>5</v>
      </c>
      <c r="DF46" s="3">
        <v>12.312312312312311</v>
      </c>
      <c r="DG46" s="3" t="s">
        <v>5</v>
      </c>
      <c r="DH46" s="3">
        <v>5.0490145948078133</v>
      </c>
      <c r="DI46" s="3">
        <v>5.6725106613416374</v>
      </c>
      <c r="DJ46" s="3">
        <v>7.7506486594371635</v>
      </c>
      <c r="DK46" s="3" t="s">
        <v>5</v>
      </c>
      <c r="DL46" s="3">
        <v>0.9222528773439117</v>
      </c>
      <c r="DM46" s="3" t="s">
        <v>5</v>
      </c>
      <c r="DN46" s="3">
        <v>3.3201048167430955</v>
      </c>
      <c r="DO46" s="3">
        <v>8.3981530611092925</v>
      </c>
      <c r="DP46" s="3">
        <v>1.0488883423260007</v>
      </c>
      <c r="DQ46" s="3" t="s">
        <v>5</v>
      </c>
      <c r="DR46" s="3" t="s">
        <v>5</v>
      </c>
      <c r="DS46" s="3" t="s">
        <v>5</v>
      </c>
      <c r="DT46" s="3" t="s">
        <v>5</v>
      </c>
      <c r="DU46" s="3" t="s">
        <v>5</v>
      </c>
      <c r="DV46" s="3" t="s">
        <v>5</v>
      </c>
      <c r="DW46" s="3">
        <v>3.1638499886229652</v>
      </c>
      <c r="DX46" s="3" t="s">
        <v>5</v>
      </c>
      <c r="DY46" s="3">
        <v>1.195679668821755</v>
      </c>
      <c r="DZ46" s="3" t="s">
        <v>5</v>
      </c>
      <c r="EA46" s="3">
        <v>4.2322654678663074</v>
      </c>
      <c r="EB46" s="3">
        <v>18.695427951558692</v>
      </c>
      <c r="EC46" s="3" t="s">
        <v>5</v>
      </c>
      <c r="ED46" s="3" t="s">
        <v>5</v>
      </c>
      <c r="EE46" s="3" t="s">
        <v>5</v>
      </c>
      <c r="EF46" s="3">
        <v>2.0342986849311453</v>
      </c>
      <c r="EG46" s="3" t="s">
        <v>5</v>
      </c>
      <c r="EH46" s="3">
        <v>2.5422180107617853</v>
      </c>
      <c r="EI46" s="3" t="s">
        <v>5</v>
      </c>
      <c r="EJ46" s="3" t="s">
        <v>5</v>
      </c>
      <c r="EK46" s="3" t="s">
        <v>5</v>
      </c>
      <c r="EL46" s="3">
        <v>4.0619073836177888</v>
      </c>
      <c r="EM46" s="3">
        <v>0.50830899676557573</v>
      </c>
      <c r="EN46" s="3" t="s">
        <v>5</v>
      </c>
      <c r="EO46" s="3" t="s">
        <v>5</v>
      </c>
      <c r="EP46" s="3">
        <v>0</v>
      </c>
      <c r="EQ46" s="3" t="s">
        <v>5</v>
      </c>
      <c r="ER46" s="3">
        <v>5.7145700919961895</v>
      </c>
      <c r="ES46" s="3">
        <v>3.3031042901988141</v>
      </c>
      <c r="ET46" s="3" t="s">
        <v>5</v>
      </c>
      <c r="EU46" s="3">
        <v>8.0855805275795944</v>
      </c>
      <c r="EV46" s="3" t="s">
        <v>5</v>
      </c>
      <c r="EW46" s="3">
        <v>2.7098933048081406</v>
      </c>
      <c r="EX46" s="3">
        <v>0.78293208064200426</v>
      </c>
      <c r="EY46" s="3" t="s">
        <v>5</v>
      </c>
      <c r="EZ46" s="3" t="s">
        <v>5</v>
      </c>
      <c r="FA46" s="3">
        <v>2.9443288569447073</v>
      </c>
      <c r="FB46" s="3">
        <v>1.74762361559257</v>
      </c>
      <c r="FC46" s="3" t="s">
        <v>5</v>
      </c>
      <c r="FD46" s="3" t="s">
        <v>5</v>
      </c>
      <c r="FE46" s="3" t="s">
        <v>5</v>
      </c>
      <c r="FF46" s="3">
        <v>1.4993784562182513</v>
      </c>
      <c r="FG46" s="3" t="s">
        <v>5</v>
      </c>
      <c r="FH46" s="3">
        <v>0.41559186013184296</v>
      </c>
      <c r="FI46" s="3" t="s">
        <v>5</v>
      </c>
      <c r="FJ46" s="3">
        <v>0.25320846340617409</v>
      </c>
      <c r="FK46" s="3">
        <v>5.5495624778643569</v>
      </c>
      <c r="FL46" s="3" t="s">
        <v>5</v>
      </c>
      <c r="FM46" s="3">
        <v>4.8268086337471043</v>
      </c>
      <c r="FN46" s="3">
        <v>12.593333086502032</v>
      </c>
      <c r="FO46" s="3">
        <v>2.3245672883402655</v>
      </c>
      <c r="FP46" s="3" t="s">
        <v>5</v>
      </c>
      <c r="FQ46" s="3" t="s">
        <v>5</v>
      </c>
      <c r="FR46" s="3">
        <v>0.45903306450473863</v>
      </c>
      <c r="FS46" s="3" t="s">
        <v>5</v>
      </c>
      <c r="FT46" s="3">
        <v>12.260494766199427</v>
      </c>
      <c r="FU46" s="3">
        <v>0.2518600005789885</v>
      </c>
      <c r="FV46" s="3">
        <v>2.04541449538051</v>
      </c>
      <c r="FW46" s="3" t="s">
        <v>5</v>
      </c>
      <c r="FX46" s="3">
        <v>1.3236919950996504</v>
      </c>
      <c r="FY46" s="3" t="s">
        <v>5</v>
      </c>
      <c r="FZ46" s="3">
        <v>1.5960147662243203</v>
      </c>
      <c r="GA46" s="3">
        <v>4.67088382901128</v>
      </c>
      <c r="GB46" s="3" t="s">
        <v>5</v>
      </c>
      <c r="GC46" s="3" t="s">
        <v>5</v>
      </c>
      <c r="GD46" s="3" t="s">
        <v>5</v>
      </c>
      <c r="GE46" s="3" t="s">
        <v>5</v>
      </c>
      <c r="GF46" s="3">
        <v>0</v>
      </c>
      <c r="GG46" s="3" t="s">
        <v>5</v>
      </c>
      <c r="GH46" s="3">
        <v>3.6527538077445083</v>
      </c>
      <c r="GI46" s="3">
        <v>4.8279964310498666</v>
      </c>
      <c r="GJ46" s="3">
        <v>9.276477503473334</v>
      </c>
      <c r="GK46" s="3">
        <v>14.417036818627125</v>
      </c>
      <c r="GL46" s="3" t="s">
        <v>5</v>
      </c>
      <c r="GM46" s="3">
        <v>0</v>
      </c>
      <c r="GN46" s="3" t="s">
        <v>5</v>
      </c>
      <c r="GO46" s="3" t="s">
        <v>5</v>
      </c>
      <c r="GP46" s="3">
        <v>2.4295456982972361</v>
      </c>
      <c r="GQ46" s="3" t="s">
        <v>5</v>
      </c>
      <c r="GR46" s="3" t="s">
        <v>5</v>
      </c>
      <c r="GS46" s="3">
        <v>5.1454411379329263</v>
      </c>
      <c r="GT46" s="3" t="s">
        <v>5</v>
      </c>
      <c r="GU46" s="3">
        <v>0.46561867508415744</v>
      </c>
      <c r="GV46" s="3">
        <v>4.7982995780055919</v>
      </c>
      <c r="GW46" s="3">
        <v>0</v>
      </c>
      <c r="GX46" s="3" t="s">
        <v>5</v>
      </c>
      <c r="GY46" s="3">
        <v>7.6814677225548911</v>
      </c>
      <c r="GZ46" s="3" t="s">
        <v>5</v>
      </c>
      <c r="HA46" s="3">
        <v>4.032258064516129</v>
      </c>
      <c r="HB46" s="3" t="s">
        <v>5</v>
      </c>
      <c r="HC46" s="3" t="s">
        <v>5</v>
      </c>
      <c r="HD46" s="3" t="s">
        <v>5</v>
      </c>
      <c r="HE46" s="3">
        <v>6.1940977676785831</v>
      </c>
      <c r="HF46" s="3" t="s">
        <v>5</v>
      </c>
      <c r="HG46" s="3">
        <v>8.6292622129624945</v>
      </c>
      <c r="HH46" s="3">
        <v>1.3289708506841165</v>
      </c>
      <c r="HI46" s="3">
        <v>0.54009187118077484</v>
      </c>
      <c r="HJ46" s="3" t="s">
        <v>5</v>
      </c>
      <c r="HK46" s="3" t="s">
        <v>5</v>
      </c>
      <c r="HL46" s="3" t="s">
        <v>5</v>
      </c>
      <c r="HM46" s="3" t="s">
        <v>5</v>
      </c>
      <c r="HN46" s="3" t="s">
        <v>5</v>
      </c>
      <c r="HO46" s="3" t="s">
        <v>5</v>
      </c>
      <c r="HP46" s="3">
        <v>0</v>
      </c>
      <c r="HQ46" s="3" t="s">
        <v>5</v>
      </c>
      <c r="HR46" s="3" t="s">
        <v>5</v>
      </c>
      <c r="HS46" s="3">
        <v>0</v>
      </c>
      <c r="HT46" s="3" t="s">
        <v>5</v>
      </c>
      <c r="HU46" s="3">
        <v>0</v>
      </c>
      <c r="HV46" s="3">
        <v>3.6995752966574016</v>
      </c>
      <c r="HW46" s="3">
        <v>9.3661463252041557</v>
      </c>
      <c r="HX46" s="3">
        <v>0</v>
      </c>
      <c r="HY46" s="3">
        <v>8.0913360168679329</v>
      </c>
      <c r="HZ46" s="3">
        <v>2.6326465905487919</v>
      </c>
      <c r="IA46" s="3">
        <v>0</v>
      </c>
      <c r="IB46" s="3">
        <v>6.7163646904422905</v>
      </c>
      <c r="IC46" s="3" t="s">
        <v>5</v>
      </c>
      <c r="ID46" s="3" t="s">
        <v>5</v>
      </c>
      <c r="IE46" s="3" t="s">
        <v>5</v>
      </c>
      <c r="IF46" s="3">
        <v>1.4406380991055163</v>
      </c>
      <c r="IG46" s="3">
        <v>2.8321655154135401</v>
      </c>
      <c r="IH46" s="3" t="s">
        <v>5</v>
      </c>
      <c r="II46" s="3" t="s">
        <v>5</v>
      </c>
      <c r="IJ46" s="3">
        <v>0.96608873550866892</v>
      </c>
      <c r="IK46" s="3">
        <v>5.6618467163400936</v>
      </c>
      <c r="IL46" s="3">
        <v>4.3400319194371386</v>
      </c>
      <c r="IM46" s="3">
        <v>9.2562549899562896</v>
      </c>
      <c r="IN46" s="3">
        <v>2.1282482388745822E-2</v>
      </c>
      <c r="IO46" s="3">
        <v>1.5424719655720257E-3</v>
      </c>
      <c r="IP46" s="3" t="s">
        <v>5</v>
      </c>
      <c r="IQ46" s="3">
        <v>1.6038080074302585</v>
      </c>
      <c r="IR46" s="3" t="s">
        <v>5</v>
      </c>
      <c r="IS46" s="3" t="s">
        <v>5</v>
      </c>
      <c r="IT46" s="3" t="s">
        <v>5</v>
      </c>
      <c r="IU46" s="3" t="s">
        <v>5</v>
      </c>
      <c r="IV46" s="3">
        <v>1.8732673499772077</v>
      </c>
      <c r="IW46" s="3" t="s">
        <v>5</v>
      </c>
      <c r="IX46" s="3">
        <v>0.29283175541785927</v>
      </c>
      <c r="IY46" s="3">
        <v>2.3677210981286216</v>
      </c>
      <c r="IZ46" s="3" t="s">
        <v>5</v>
      </c>
      <c r="JA46" s="3">
        <v>1.2670385105754616</v>
      </c>
      <c r="JB46" s="3">
        <v>0</v>
      </c>
      <c r="JC46" s="3">
        <v>3.1482069827964985</v>
      </c>
      <c r="JD46" s="3">
        <v>11.13370937597781</v>
      </c>
      <c r="JE46" s="3">
        <v>0</v>
      </c>
      <c r="JF46" s="3" t="s">
        <v>5</v>
      </c>
      <c r="JG46" s="3">
        <v>0.8927470087578635</v>
      </c>
      <c r="JH46" s="3">
        <v>5.8319815129048722</v>
      </c>
      <c r="JI46" s="3">
        <v>0</v>
      </c>
      <c r="JJ46" s="3">
        <v>2.9211379595122362</v>
      </c>
      <c r="JK46" s="3" t="s">
        <v>5</v>
      </c>
      <c r="JL46" s="3">
        <v>3.9068778793242012</v>
      </c>
      <c r="JM46" s="3">
        <v>2.3894159467030769</v>
      </c>
      <c r="JN46" s="3">
        <v>0.43451473783196598</v>
      </c>
      <c r="JO46" s="3">
        <v>4.6911580845484382</v>
      </c>
      <c r="JP46" s="3" t="s">
        <v>5</v>
      </c>
      <c r="JQ46" s="3" t="s">
        <v>5</v>
      </c>
      <c r="JR46" s="3">
        <v>0</v>
      </c>
      <c r="JS46" s="3" t="s">
        <v>5</v>
      </c>
      <c r="JT46" s="3">
        <v>0</v>
      </c>
      <c r="JU46" s="3">
        <v>2.7541296566352909</v>
      </c>
      <c r="JV46" s="3">
        <v>0.39639828839944347</v>
      </c>
      <c r="JW46" s="3">
        <v>0</v>
      </c>
      <c r="JX46" s="3">
        <v>1.035449652978552</v>
      </c>
      <c r="JY46" s="3" t="s">
        <v>5</v>
      </c>
      <c r="JZ46" s="3" t="s">
        <v>5</v>
      </c>
      <c r="KA46" s="3" t="s">
        <v>5</v>
      </c>
      <c r="KB46" s="3">
        <v>1.0984464533211975</v>
      </c>
      <c r="KC46" s="3" t="s">
        <v>5</v>
      </c>
      <c r="KD46" s="3" t="s">
        <v>5</v>
      </c>
      <c r="KE46" s="3">
        <v>0</v>
      </c>
      <c r="KF46" s="3">
        <v>0</v>
      </c>
      <c r="KG46" s="3">
        <v>1.1988951770692138</v>
      </c>
      <c r="KH46" s="3">
        <v>8.171859591140489</v>
      </c>
      <c r="KI46" s="3" t="s">
        <v>5</v>
      </c>
      <c r="KJ46" s="3" t="s">
        <v>5</v>
      </c>
      <c r="KK46" s="3" t="s">
        <v>5</v>
      </c>
      <c r="KL46" s="3" t="s">
        <v>5</v>
      </c>
      <c r="KM46" s="3" t="s">
        <v>5</v>
      </c>
      <c r="KN46" s="3">
        <v>15.406454743994177</v>
      </c>
      <c r="KO46" s="3" t="s">
        <v>5</v>
      </c>
      <c r="KP46" s="3" t="s">
        <v>5</v>
      </c>
      <c r="KQ46" s="3" t="s">
        <v>5</v>
      </c>
      <c r="KR46" s="3" t="s">
        <v>5</v>
      </c>
      <c r="KS46" s="3" t="s">
        <v>5</v>
      </c>
      <c r="KT46" s="3" t="s">
        <v>5</v>
      </c>
      <c r="KU46" s="3">
        <v>60.370173488619336</v>
      </c>
      <c r="KV46" s="3" t="s">
        <v>5</v>
      </c>
      <c r="KW46" s="3">
        <v>8.6745336432445317</v>
      </c>
      <c r="KX46" s="3">
        <v>0</v>
      </c>
      <c r="KY46" s="3">
        <v>9.1194830577770691</v>
      </c>
      <c r="KZ46" s="3" t="s">
        <v>5</v>
      </c>
      <c r="LA46" s="3" t="s">
        <v>5</v>
      </c>
      <c r="LB46" s="3">
        <v>0</v>
      </c>
      <c r="LC46" s="3">
        <v>1.1180372942655794</v>
      </c>
      <c r="LD46" s="3" t="s">
        <v>5</v>
      </c>
      <c r="LE46" s="3">
        <v>0</v>
      </c>
      <c r="LF46" s="3">
        <v>2.1955602095270401</v>
      </c>
      <c r="LG46" s="3" t="s">
        <v>5</v>
      </c>
      <c r="LH46" s="3">
        <v>7.3598535670810259</v>
      </c>
      <c r="LI46" s="3">
        <v>6.1211770666594925</v>
      </c>
      <c r="LJ46" s="3">
        <v>13.057720237467848</v>
      </c>
      <c r="LK46" s="3">
        <v>5.272217051668453</v>
      </c>
      <c r="LL46" s="3">
        <v>1.0649125738678658</v>
      </c>
      <c r="LM46" s="3" t="s">
        <v>5</v>
      </c>
      <c r="LN46" s="3">
        <v>2.2289378639345472</v>
      </c>
      <c r="LO46" s="3">
        <v>7.5595857347017376E-3</v>
      </c>
      <c r="LP46" s="3">
        <v>0</v>
      </c>
      <c r="LQ46" s="3">
        <v>10.288431336445459</v>
      </c>
      <c r="LR46" s="3" t="s">
        <v>5</v>
      </c>
      <c r="LS46" s="3" t="s">
        <v>5</v>
      </c>
      <c r="LT46" s="3" t="s">
        <v>5</v>
      </c>
      <c r="LU46" s="3">
        <v>4.8415739333021923</v>
      </c>
      <c r="LV46" s="3" t="s">
        <v>5</v>
      </c>
      <c r="LW46" s="3">
        <v>2.4818222474586324</v>
      </c>
      <c r="LX46" s="3" t="s">
        <v>5</v>
      </c>
      <c r="LY46" s="3" t="s">
        <v>5</v>
      </c>
      <c r="LZ46" s="3" t="s">
        <v>5</v>
      </c>
      <c r="MA46" s="3">
        <v>0</v>
      </c>
      <c r="MB46" s="3">
        <v>7.8375834187833044</v>
      </c>
      <c r="MC46" s="3" t="s">
        <v>5</v>
      </c>
      <c r="MD46" s="3" t="s">
        <v>5</v>
      </c>
      <c r="ME46" s="3">
        <v>0</v>
      </c>
      <c r="MF46" s="3">
        <v>5.0990964045085327</v>
      </c>
      <c r="MG46" s="3" t="s">
        <v>5</v>
      </c>
      <c r="MH46" s="3">
        <v>4.3276907911692577</v>
      </c>
      <c r="MI46" s="3" t="s">
        <v>5</v>
      </c>
      <c r="MJ46" s="3" t="s">
        <v>5</v>
      </c>
      <c r="MK46" s="3" t="s">
        <v>5</v>
      </c>
      <c r="ML46" s="3" t="s">
        <v>5</v>
      </c>
      <c r="MM46" s="3">
        <v>10.058824666413242</v>
      </c>
      <c r="MN46" s="3">
        <v>1.2699149083605912</v>
      </c>
      <c r="MO46" s="3">
        <v>0.78426415988624687</v>
      </c>
      <c r="MP46" s="3" t="s">
        <v>5</v>
      </c>
      <c r="MQ46" s="3" t="s">
        <v>5</v>
      </c>
      <c r="MR46" s="3">
        <v>2.8623905731937124E-2</v>
      </c>
      <c r="MS46" s="3">
        <v>1.5165542229760485</v>
      </c>
      <c r="MT46" s="3">
        <v>0.12315022308360082</v>
      </c>
      <c r="MU46" s="3">
        <v>0.44161962485017825</v>
      </c>
      <c r="MV46" s="3">
        <v>0.41212703838211207</v>
      </c>
      <c r="MW46" s="3" t="s">
        <v>5</v>
      </c>
      <c r="MX46" s="3">
        <v>0</v>
      </c>
      <c r="MY46" s="3" t="s">
        <v>5</v>
      </c>
      <c r="MZ46" s="3" t="s">
        <v>5</v>
      </c>
      <c r="NA46" s="3">
        <v>0</v>
      </c>
      <c r="NB46" s="3">
        <v>1.9327992383964869</v>
      </c>
      <c r="NC46" s="3">
        <v>6.2820560817640674</v>
      </c>
      <c r="ND46" s="3" t="s">
        <v>5</v>
      </c>
      <c r="NE46" s="3">
        <v>0</v>
      </c>
      <c r="NF46" s="3">
        <v>0.69409459837671428</v>
      </c>
      <c r="NG46" s="3" t="s">
        <v>5</v>
      </c>
      <c r="NH46" s="3">
        <v>0.56272410814772167</v>
      </c>
      <c r="NI46" s="3">
        <v>2.2507700924110896</v>
      </c>
      <c r="NJ46" s="3">
        <v>2.036989687207023</v>
      </c>
      <c r="NK46" s="3" t="s">
        <v>5</v>
      </c>
      <c r="NL46" s="3" t="s">
        <v>5</v>
      </c>
      <c r="NM46" s="3" t="s">
        <v>5</v>
      </c>
      <c r="NN46" s="3">
        <v>3.3758622794701174</v>
      </c>
      <c r="NO46" s="3" t="s">
        <v>5</v>
      </c>
      <c r="NP46" s="3">
        <v>0.89393925587074785</v>
      </c>
      <c r="NQ46" s="3">
        <v>5.1095382302253176</v>
      </c>
      <c r="NR46" s="3">
        <v>4.0967262135320643</v>
      </c>
      <c r="NS46" s="3">
        <v>0</v>
      </c>
      <c r="NT46" s="3">
        <v>4.4137304175800676</v>
      </c>
      <c r="NU46" s="3">
        <v>4.7950358798449919</v>
      </c>
      <c r="NV46" s="3" t="s">
        <v>5</v>
      </c>
      <c r="NW46" s="3">
        <v>5.0551005965018707E-2</v>
      </c>
      <c r="NX46" s="3" t="s">
        <v>5</v>
      </c>
      <c r="NY46" s="3" t="s">
        <v>5</v>
      </c>
      <c r="NZ46" s="3">
        <v>7.9139314369073661</v>
      </c>
      <c r="OA46" s="3" t="s">
        <v>5</v>
      </c>
      <c r="OB46" s="3">
        <v>21.770220880343238</v>
      </c>
      <c r="OC46" s="3">
        <v>3.550448981704319</v>
      </c>
      <c r="OD46" s="3" t="s">
        <v>5</v>
      </c>
      <c r="OE46" s="3" t="s">
        <v>5</v>
      </c>
      <c r="OF46" s="3" t="s">
        <v>5</v>
      </c>
      <c r="OG46" s="3">
        <v>3.8205073020175355</v>
      </c>
      <c r="OH46" s="3" t="s">
        <v>5</v>
      </c>
      <c r="OI46" s="3">
        <v>4.8944964107026326E-2</v>
      </c>
      <c r="OJ46" s="3">
        <v>0</v>
      </c>
      <c r="OK46" s="3" t="s">
        <v>5</v>
      </c>
      <c r="OL46" s="3">
        <v>6.1723193595955346</v>
      </c>
      <c r="OM46" s="3" t="s">
        <v>5</v>
      </c>
      <c r="ON46" s="3" t="s">
        <v>5</v>
      </c>
      <c r="OO46" s="3">
        <v>0.9560092006900518</v>
      </c>
      <c r="OP46" s="3" t="s">
        <v>5</v>
      </c>
      <c r="OQ46" s="3">
        <v>2.1538507560913591</v>
      </c>
      <c r="OR46" s="3">
        <v>0.22169437846397466</v>
      </c>
      <c r="OS46" s="3" t="s">
        <v>5</v>
      </c>
      <c r="OT46" s="3">
        <v>4.2689686774770514</v>
      </c>
      <c r="OU46" s="3">
        <v>0.66564326165198207</v>
      </c>
      <c r="OV46" s="3" t="s">
        <v>5</v>
      </c>
      <c r="OW46" s="3" t="s">
        <v>5</v>
      </c>
      <c r="OX46" s="3" t="s">
        <v>5</v>
      </c>
      <c r="OY46" s="3">
        <v>0.15110480861994816</v>
      </c>
      <c r="OZ46" s="3">
        <v>4.044302087755181</v>
      </c>
      <c r="PA46" s="3">
        <v>0.6503752692745709</v>
      </c>
      <c r="PB46" s="3">
        <v>0</v>
      </c>
      <c r="PC46" s="3" t="s">
        <v>5</v>
      </c>
      <c r="PD46" s="3" t="s">
        <v>5</v>
      </c>
      <c r="PE46" s="3" t="s">
        <v>5</v>
      </c>
      <c r="PF46" s="3">
        <v>0</v>
      </c>
      <c r="PG46" s="3" t="s">
        <v>5</v>
      </c>
      <c r="PH46" s="3">
        <v>6.5356351303710953</v>
      </c>
      <c r="PI46" s="3">
        <v>3.2343373599901533</v>
      </c>
      <c r="PJ46" s="3" t="s">
        <v>5</v>
      </c>
      <c r="PK46" s="3">
        <v>1.8357373579861884</v>
      </c>
      <c r="PL46" s="3" t="s">
        <v>5</v>
      </c>
      <c r="PM46" s="3" t="s">
        <v>5</v>
      </c>
      <c r="PN46" s="3" t="s">
        <v>5</v>
      </c>
      <c r="PO46" s="3">
        <v>28.002244668911334</v>
      </c>
      <c r="PP46" s="3">
        <v>1.0140548260127487</v>
      </c>
      <c r="PQ46" s="3" t="s">
        <v>5</v>
      </c>
      <c r="PR46" s="3">
        <v>4.2519698735454252</v>
      </c>
      <c r="PS46" s="3" t="s">
        <v>5</v>
      </c>
      <c r="PT46" s="3">
        <v>3.0803819089608457</v>
      </c>
      <c r="PU46" s="3">
        <v>2.3980849398662096</v>
      </c>
      <c r="PV46" s="3">
        <v>2.965034965034965</v>
      </c>
      <c r="PW46" s="3">
        <v>3.6889236063940589</v>
      </c>
      <c r="PX46" s="3">
        <v>4.3391481728976897</v>
      </c>
      <c r="PY46" s="3">
        <v>23.647251589747594</v>
      </c>
      <c r="PZ46" s="3">
        <v>9.8132247089591965E-2</v>
      </c>
      <c r="QA46" s="3">
        <v>0</v>
      </c>
      <c r="QB46" s="3">
        <v>1.6563927112691976</v>
      </c>
      <c r="QC46" s="3">
        <v>0</v>
      </c>
      <c r="QD46" s="3" t="s">
        <v>5</v>
      </c>
      <c r="QE46" s="3" t="s">
        <v>5</v>
      </c>
      <c r="QF46" s="3" t="s">
        <v>5</v>
      </c>
      <c r="QG46" s="3" t="s">
        <v>5</v>
      </c>
      <c r="QH46" s="3">
        <v>7.3276715593710771</v>
      </c>
      <c r="QI46" s="3" t="s">
        <v>5</v>
      </c>
      <c r="QJ46" s="3" t="s">
        <v>5</v>
      </c>
      <c r="QK46" s="3" t="s">
        <v>5</v>
      </c>
      <c r="QL46" s="3" t="s">
        <v>5</v>
      </c>
      <c r="QM46" s="3" t="s">
        <v>5</v>
      </c>
      <c r="QN46" s="3">
        <v>13.658853957493294</v>
      </c>
      <c r="QO46" s="3" t="s">
        <v>5</v>
      </c>
      <c r="QP46" s="3">
        <v>4.6881502727630613</v>
      </c>
      <c r="QQ46" s="3">
        <v>0</v>
      </c>
      <c r="QR46" s="3">
        <v>0</v>
      </c>
      <c r="QS46" s="3" t="s">
        <v>5</v>
      </c>
      <c r="QT46" s="3">
        <v>1.9991448894186543</v>
      </c>
      <c r="QU46" s="3">
        <v>8.5354179961710273</v>
      </c>
      <c r="QV46" s="3" t="s">
        <v>5</v>
      </c>
      <c r="QW46" s="3">
        <v>0.39446175693266539</v>
      </c>
      <c r="QX46" s="3" t="s">
        <v>5</v>
      </c>
      <c r="QY46" s="3" t="s">
        <v>5</v>
      </c>
      <c r="QZ46" s="3">
        <v>0</v>
      </c>
      <c r="RA46" s="3">
        <v>19.700644835479181</v>
      </c>
      <c r="RB46" s="3">
        <v>0.17671572506198238</v>
      </c>
      <c r="RC46" s="3">
        <v>0.37630872410855809</v>
      </c>
      <c r="RD46" s="3">
        <v>0</v>
      </c>
      <c r="RE46" s="3" t="s">
        <v>5</v>
      </c>
      <c r="RF46" s="3">
        <v>0</v>
      </c>
      <c r="RG46" s="3">
        <v>0</v>
      </c>
      <c r="RH46" s="3">
        <v>7.7955882385417663</v>
      </c>
      <c r="RI46" s="3">
        <v>0</v>
      </c>
      <c r="RJ46" s="3">
        <v>4.6793327124416004</v>
      </c>
      <c r="RK46" s="3">
        <v>4.4630838870289473</v>
      </c>
      <c r="RL46" s="3">
        <v>0</v>
      </c>
      <c r="RM46" s="3">
        <v>0</v>
      </c>
      <c r="RN46" s="3">
        <v>5.5771178484035282</v>
      </c>
      <c r="RO46" s="3">
        <v>0.23031485822473116</v>
      </c>
      <c r="RP46" s="3" t="s">
        <v>5</v>
      </c>
      <c r="RQ46" s="3">
        <v>7.5287307537493051</v>
      </c>
      <c r="RR46" s="3" t="s">
        <v>5</v>
      </c>
      <c r="RS46" s="3">
        <v>4.5764489902963543</v>
      </c>
      <c r="RT46" s="3" t="s">
        <v>5</v>
      </c>
      <c r="RU46" s="3" t="s">
        <v>5</v>
      </c>
      <c r="RV46" s="3" t="s">
        <v>5</v>
      </c>
      <c r="RW46" s="3" t="s">
        <v>5</v>
      </c>
      <c r="RX46" s="3" t="s">
        <v>5</v>
      </c>
      <c r="RY46" s="3" t="s">
        <v>5</v>
      </c>
      <c r="RZ46" s="3">
        <v>2.0245429180357504</v>
      </c>
      <c r="SA46" s="3" t="s">
        <v>5</v>
      </c>
      <c r="SB46" s="3" t="s">
        <v>5</v>
      </c>
      <c r="SC46" s="3" t="s">
        <v>5</v>
      </c>
      <c r="SD46" s="3" t="s">
        <v>5</v>
      </c>
      <c r="SE46" s="3" t="s">
        <v>5</v>
      </c>
      <c r="SF46" s="3" t="s">
        <v>5</v>
      </c>
      <c r="SG46" s="3">
        <v>2.5008104478303154E-2</v>
      </c>
      <c r="SH46" s="3" t="s">
        <v>5</v>
      </c>
      <c r="SI46" s="3">
        <v>0</v>
      </c>
      <c r="SJ46" s="3">
        <v>0</v>
      </c>
      <c r="SK46" s="3">
        <v>16.196906386703649</v>
      </c>
      <c r="SL46" s="3">
        <v>19.655649218671908</v>
      </c>
      <c r="SM46" s="3">
        <v>1.7456682292474885</v>
      </c>
      <c r="SN46" s="3">
        <v>3.2273292316407298</v>
      </c>
      <c r="SO46" s="3">
        <v>0</v>
      </c>
      <c r="SP46" s="3">
        <v>1.4277460869796197</v>
      </c>
      <c r="SQ46" s="3">
        <v>2.4598149050170481</v>
      </c>
      <c r="SR46" s="3">
        <v>2.8093023255813954</v>
      </c>
      <c r="SS46" s="3">
        <v>0</v>
      </c>
      <c r="ST46" s="3">
        <v>5.9928839626817947</v>
      </c>
      <c r="SU46" s="3">
        <v>0.31926588132987127</v>
      </c>
      <c r="SV46" s="3">
        <v>3.9653662575430721</v>
      </c>
      <c r="SW46" s="3">
        <v>0</v>
      </c>
      <c r="SX46" s="3">
        <v>1.4606374980494887</v>
      </c>
      <c r="SY46" s="3">
        <v>12.001639848314031</v>
      </c>
      <c r="SZ46" s="3">
        <v>0</v>
      </c>
      <c r="TA46" s="3" t="s">
        <v>5</v>
      </c>
      <c r="TB46" s="3" t="s">
        <v>5</v>
      </c>
      <c r="TC46" s="3" t="s">
        <v>5</v>
      </c>
      <c r="TD46" s="3" t="s">
        <v>5</v>
      </c>
      <c r="TE46" s="3">
        <v>0</v>
      </c>
      <c r="TF46" s="3">
        <v>0</v>
      </c>
      <c r="TG46" s="3">
        <v>18.694965678276038</v>
      </c>
      <c r="TH46" s="3">
        <v>12.0898650607636</v>
      </c>
      <c r="TI46" s="3">
        <v>0</v>
      </c>
      <c r="TJ46" s="3" t="s">
        <v>5</v>
      </c>
      <c r="TK46" s="3">
        <v>0.15600306579938006</v>
      </c>
      <c r="TL46" s="3">
        <v>0</v>
      </c>
      <c r="TM46" s="3">
        <v>0</v>
      </c>
      <c r="TN46" s="3">
        <v>8.6489460708981447</v>
      </c>
      <c r="TO46" s="3" t="s">
        <v>5</v>
      </c>
      <c r="TP46" s="3" t="s">
        <v>5</v>
      </c>
      <c r="TQ46" s="3">
        <v>1.3011448557360383</v>
      </c>
      <c r="TR46" s="3" t="s">
        <v>5</v>
      </c>
      <c r="TS46" s="3">
        <v>2.7264220495661546</v>
      </c>
      <c r="TT46" s="3">
        <v>2.6713156932767202E-2</v>
      </c>
      <c r="TU46" s="3">
        <v>0</v>
      </c>
      <c r="TV46" s="3">
        <v>0</v>
      </c>
      <c r="TW46" s="3">
        <v>0</v>
      </c>
      <c r="TX46" s="3" t="s">
        <v>5</v>
      </c>
      <c r="TY46" s="3" t="s">
        <v>5</v>
      </c>
      <c r="TZ46" s="3">
        <v>6.9397149474693052</v>
      </c>
      <c r="UA46" s="3">
        <v>5.5911914743168847</v>
      </c>
      <c r="UB46" s="3">
        <v>2.4044626827391638E-3</v>
      </c>
      <c r="UC46" s="3">
        <v>1.9683426160593689</v>
      </c>
      <c r="UD46" s="3">
        <v>11.875874941670556</v>
      </c>
      <c r="UE46" s="3" t="s">
        <v>5</v>
      </c>
      <c r="UF46" s="3">
        <v>4.5462395302650895</v>
      </c>
      <c r="UG46" s="3" t="s">
        <v>5</v>
      </c>
      <c r="UH46" s="3">
        <v>1.5438299672200486</v>
      </c>
      <c r="UI46" s="3" t="s">
        <v>5</v>
      </c>
      <c r="UJ46" s="3">
        <v>0</v>
      </c>
      <c r="UK46" s="3" t="s">
        <v>5</v>
      </c>
      <c r="UL46" s="3">
        <v>1.0668441162581033</v>
      </c>
      <c r="UM46" s="3">
        <v>35.841339738457435</v>
      </c>
      <c r="UN46" s="3">
        <v>1.5912006474091922</v>
      </c>
      <c r="UO46" s="3">
        <v>0.4284037260452187</v>
      </c>
      <c r="UP46" s="3" t="s">
        <v>5</v>
      </c>
      <c r="UQ46" s="3">
        <v>0</v>
      </c>
      <c r="UR46" s="3">
        <v>1.756675123837139</v>
      </c>
      <c r="US46" s="3">
        <v>0</v>
      </c>
      <c r="UT46" s="3" t="s">
        <v>5</v>
      </c>
      <c r="UU46" s="3">
        <v>4.6649908150439918</v>
      </c>
      <c r="UV46" s="3">
        <v>4.4992257717982795</v>
      </c>
      <c r="UW46" s="3">
        <v>0</v>
      </c>
      <c r="UX46" s="3">
        <v>17.357091554353797</v>
      </c>
      <c r="UY46" s="3">
        <v>3.7533732199240397</v>
      </c>
      <c r="UZ46" s="3">
        <v>4.3458913251327145</v>
      </c>
      <c r="VA46" s="3" t="s">
        <v>5</v>
      </c>
      <c r="VB46" s="3">
        <v>0</v>
      </c>
      <c r="VC46" s="3">
        <v>1.0711162926260567</v>
      </c>
      <c r="VD46" s="3">
        <v>3.7910603042490831</v>
      </c>
      <c r="VE46" s="3">
        <v>0.20766773162939298</v>
      </c>
      <c r="VF46" s="3">
        <v>1.1463102317177989</v>
      </c>
      <c r="VG46" s="3">
        <v>0.95831965868066959</v>
      </c>
      <c r="VH46" s="3" t="s">
        <v>5</v>
      </c>
      <c r="VI46" s="3">
        <v>0.47457580010839506</v>
      </c>
      <c r="VJ46" s="3" t="s">
        <v>5</v>
      </c>
      <c r="VK46" s="3">
        <v>0</v>
      </c>
      <c r="VL46" s="3">
        <v>4.0140023337222868</v>
      </c>
      <c r="VM46" s="3">
        <v>2.5286671630677588</v>
      </c>
      <c r="VN46" s="3">
        <v>0</v>
      </c>
      <c r="VO46" s="3">
        <v>4.3360536591390595</v>
      </c>
      <c r="VP46" s="3">
        <v>14.313691607626289</v>
      </c>
      <c r="VQ46" s="3">
        <v>13.430372888035071</v>
      </c>
      <c r="VR46" s="3" t="s">
        <v>5</v>
      </c>
      <c r="VS46" s="3">
        <v>2.998630341093071</v>
      </c>
      <c r="VT46" s="3" t="s">
        <v>5</v>
      </c>
      <c r="VU46" s="3">
        <v>1.9325705101220774</v>
      </c>
      <c r="VV46" s="3" t="s">
        <v>5</v>
      </c>
      <c r="VW46" s="3">
        <v>2.5748252583786364</v>
      </c>
      <c r="VX46" s="3">
        <v>10.826078288030837</v>
      </c>
      <c r="VY46" s="3" t="s">
        <v>5</v>
      </c>
      <c r="VZ46" s="3" t="s">
        <v>5</v>
      </c>
      <c r="WA46" s="3">
        <v>4.6653144016227177</v>
      </c>
      <c r="WB46" s="3" t="s">
        <v>5</v>
      </c>
      <c r="WC46" s="3">
        <v>0.21486053597937338</v>
      </c>
      <c r="WD46" s="3">
        <v>9.3246424044903122</v>
      </c>
      <c r="WE46" s="3">
        <v>4.1033434650455929</v>
      </c>
      <c r="WF46" s="3" t="s">
        <v>5</v>
      </c>
      <c r="WG46" s="3">
        <v>0.6171247397193057</v>
      </c>
      <c r="WH46" s="3">
        <v>0.4123134980257871</v>
      </c>
      <c r="WI46" s="3" t="s">
        <v>5</v>
      </c>
      <c r="WJ46" s="3" t="s">
        <v>5</v>
      </c>
      <c r="WK46" s="3">
        <v>0</v>
      </c>
      <c r="WL46" s="3">
        <v>0.36348215908402493</v>
      </c>
      <c r="WM46" s="3">
        <v>3.3899612410574829</v>
      </c>
      <c r="WN46" s="3">
        <v>1.1390341498528571</v>
      </c>
      <c r="WO46" s="3">
        <v>2.6613839196382121</v>
      </c>
      <c r="WP46" s="3">
        <v>5.3864613538646129</v>
      </c>
      <c r="WQ46" s="3" t="s">
        <v>5</v>
      </c>
      <c r="WR46" s="3">
        <v>3.3986940571334112</v>
      </c>
      <c r="WS46" s="3">
        <v>0.19722013523666418</v>
      </c>
      <c r="WT46" s="3">
        <v>126.20926396504836</v>
      </c>
      <c r="WU46" s="3" t="s">
        <v>5</v>
      </c>
      <c r="WV46" s="3">
        <v>6.4845671209579177</v>
      </c>
      <c r="WW46" s="3" t="s">
        <v>5</v>
      </c>
      <c r="WX46" s="3">
        <v>4.1327593389806978</v>
      </c>
      <c r="WY46" s="3">
        <v>0.49755612140369365</v>
      </c>
      <c r="WZ46" s="3">
        <v>0.45991833225875778</v>
      </c>
      <c r="XA46" s="3">
        <v>0</v>
      </c>
      <c r="XB46" s="3" t="s">
        <v>5</v>
      </c>
      <c r="XC46" s="3">
        <v>5.1079441230421896</v>
      </c>
      <c r="XD46" s="3" t="s">
        <v>5</v>
      </c>
      <c r="XE46" s="3">
        <v>8.9205534683405112</v>
      </c>
      <c r="XF46" s="3">
        <v>1.3711898780155583</v>
      </c>
      <c r="XG46" s="3" t="s">
        <v>5</v>
      </c>
      <c r="XH46" s="3" t="s">
        <v>5</v>
      </c>
      <c r="XI46" s="3">
        <v>1.2246198670672857</v>
      </c>
      <c r="XJ46" s="3">
        <v>0.38832984399270615</v>
      </c>
      <c r="XK46" s="3">
        <v>1.7168708312230128E-2</v>
      </c>
      <c r="XL46" s="3">
        <v>4.8725819811918335E-2</v>
      </c>
      <c r="XM46" s="3">
        <v>7.4492888785264624</v>
      </c>
      <c r="XN46" s="3" t="s">
        <v>5</v>
      </c>
      <c r="XO46" s="3" t="s">
        <v>5</v>
      </c>
      <c r="XP46" s="3">
        <v>5.0473587994369176</v>
      </c>
      <c r="XQ46" s="3">
        <v>1.0432532810315687E-2</v>
      </c>
      <c r="XR46" s="3">
        <v>4.041762519907981</v>
      </c>
      <c r="XS46" s="3">
        <v>0.5201784877844341</v>
      </c>
      <c r="XT46" s="3" t="s">
        <v>5</v>
      </c>
      <c r="XU46" s="3">
        <v>0.3914889852251614</v>
      </c>
      <c r="XV46" s="3">
        <v>5.2741106847889707</v>
      </c>
      <c r="XW46" s="3">
        <v>0</v>
      </c>
      <c r="XX46" s="3">
        <v>1.7812865729077816</v>
      </c>
      <c r="XY46" s="3" t="s">
        <v>5</v>
      </c>
      <c r="XZ46" s="3">
        <v>14.800238521168755</v>
      </c>
      <c r="YA46" s="3">
        <v>14.40618196314127</v>
      </c>
      <c r="YB46" s="3">
        <v>0</v>
      </c>
      <c r="YC46" s="3">
        <v>4.6708643832535923</v>
      </c>
      <c r="YD46" s="3" t="s">
        <v>5</v>
      </c>
      <c r="YE46" s="3">
        <v>6.3306466871003133</v>
      </c>
      <c r="YF46" s="3" t="s">
        <v>5</v>
      </c>
      <c r="YG46" s="3">
        <v>3.4345147016252429</v>
      </c>
      <c r="YH46" s="3">
        <v>0.27137723949041387</v>
      </c>
      <c r="YI46" s="3">
        <v>8.7723558653791205</v>
      </c>
      <c r="YJ46" s="3">
        <v>0</v>
      </c>
      <c r="YK46" s="3">
        <v>0.67325818489593359</v>
      </c>
      <c r="YL46" s="3" t="s">
        <v>5</v>
      </c>
      <c r="YM46" s="3">
        <v>3.2330465332244311</v>
      </c>
      <c r="YN46" s="3">
        <v>2.1108962406461278</v>
      </c>
      <c r="YO46" s="3" t="s">
        <v>5</v>
      </c>
      <c r="YP46" s="3" t="s">
        <v>5</v>
      </c>
      <c r="YQ46" s="3" t="s">
        <v>5</v>
      </c>
      <c r="YR46" s="3" t="s">
        <v>5</v>
      </c>
      <c r="YS46" s="3">
        <v>7.9221220127828538</v>
      </c>
      <c r="YT46" s="3">
        <v>0</v>
      </c>
      <c r="YU46" s="3" t="s">
        <v>5</v>
      </c>
      <c r="YV46" s="3">
        <v>0</v>
      </c>
      <c r="YW46" s="3" t="s">
        <v>5</v>
      </c>
      <c r="YX46" s="3" t="s">
        <v>5</v>
      </c>
      <c r="YY46" s="3" t="s">
        <v>5</v>
      </c>
      <c r="YZ46" s="3">
        <v>0.5888713227850555</v>
      </c>
      <c r="ZA46" s="3" t="s">
        <v>5</v>
      </c>
      <c r="ZB46" s="3">
        <v>11.447877973603097</v>
      </c>
      <c r="ZC46" s="3">
        <v>3.9139554340525318</v>
      </c>
      <c r="ZD46" s="3">
        <v>7.9810422302206527</v>
      </c>
      <c r="ZE46" s="3">
        <v>4.159073068395176</v>
      </c>
      <c r="ZF46" s="3" t="s">
        <v>5</v>
      </c>
      <c r="ZG46" s="3">
        <v>0</v>
      </c>
      <c r="ZH46" s="3">
        <v>12.320505456634118</v>
      </c>
      <c r="ZI46" s="3">
        <v>1.3375744229671316</v>
      </c>
      <c r="ZJ46" s="3" t="s">
        <v>5</v>
      </c>
      <c r="ZK46" s="3">
        <v>4.8585269957171944</v>
      </c>
      <c r="ZL46" s="3">
        <v>0.55114917771076699</v>
      </c>
      <c r="ZM46" s="3" t="s">
        <v>5</v>
      </c>
      <c r="ZN46" s="3" t="s">
        <v>5</v>
      </c>
      <c r="ZO46" s="3" t="s">
        <v>5</v>
      </c>
      <c r="ZP46" s="3">
        <v>4.7477811481855969</v>
      </c>
      <c r="ZQ46" s="3" t="s">
        <v>5</v>
      </c>
      <c r="ZR46" s="3">
        <v>4.5444643480752935</v>
      </c>
      <c r="ZS46" s="3">
        <v>0</v>
      </c>
      <c r="ZT46" s="3">
        <v>15.265579255541613</v>
      </c>
      <c r="ZU46" s="3">
        <v>1.5370300168866526</v>
      </c>
      <c r="ZV46" s="3">
        <v>4.5636354874463878</v>
      </c>
      <c r="ZW46" s="3">
        <v>9.5274390243902438</v>
      </c>
      <c r="ZX46" s="3" t="s">
        <v>5</v>
      </c>
      <c r="ZY46" s="3">
        <v>2.1405649398737525</v>
      </c>
      <c r="ZZ46" s="3">
        <v>0</v>
      </c>
      <c r="AAA46" s="3">
        <v>0.45323785674372397</v>
      </c>
      <c r="AAB46" s="3">
        <v>1.1964584828906437E-2</v>
      </c>
      <c r="AAC46" s="3">
        <v>2.3731822572644443</v>
      </c>
      <c r="AAD46" s="3" t="s">
        <v>5</v>
      </c>
      <c r="AAE46" s="3">
        <v>5.4439544885404763E-3</v>
      </c>
      <c r="AAF46" s="3">
        <v>0.76127177166560611</v>
      </c>
      <c r="AAG46" s="3" t="s">
        <v>5</v>
      </c>
      <c r="AAH46" s="3">
        <v>5.5687567070366395</v>
      </c>
      <c r="AAI46" s="3">
        <v>0.31934306569343068</v>
      </c>
      <c r="AAJ46" s="3" t="s">
        <v>5</v>
      </c>
      <c r="AAK46" s="3" t="s">
        <v>5</v>
      </c>
      <c r="AAL46" s="3">
        <v>7.124681933842239E-2</v>
      </c>
      <c r="AAM46" s="3">
        <v>4.1352868684102422</v>
      </c>
      <c r="AAN46" s="3">
        <v>1.3486271727229582</v>
      </c>
      <c r="AAO46" s="3">
        <v>28.115716252445477</v>
      </c>
      <c r="AAP46" s="3">
        <v>1.7270944754060342</v>
      </c>
      <c r="AAQ46" s="3">
        <v>3.317121037586928</v>
      </c>
      <c r="AAR46" s="3" t="s">
        <v>5</v>
      </c>
      <c r="AAS46" s="3">
        <v>0.90323852065952825</v>
      </c>
      <c r="AAT46" s="3" t="s">
        <v>5</v>
      </c>
      <c r="AAU46" s="3" t="s">
        <v>5</v>
      </c>
      <c r="AAV46" s="3">
        <v>17.86119589198486</v>
      </c>
      <c r="AAW46" s="3">
        <v>20.319552265751941</v>
      </c>
      <c r="AAX46" s="3">
        <v>1.688379215445041</v>
      </c>
      <c r="AAY46" s="3">
        <v>1.1636771686677314</v>
      </c>
      <c r="AAZ46" s="3">
        <v>2.0804070772359866</v>
      </c>
      <c r="ABA46" s="3">
        <v>5.2394285985477671</v>
      </c>
      <c r="ABB46" s="3">
        <v>1.0749019088798022</v>
      </c>
      <c r="ABC46" s="3">
        <v>9.536445808110125E-2</v>
      </c>
      <c r="ABD46" s="3">
        <v>4.6761005687149337</v>
      </c>
      <c r="ABE46" s="3">
        <v>0.7734296127718554</v>
      </c>
      <c r="ABF46" s="3" t="s">
        <v>5</v>
      </c>
      <c r="ABG46" s="3">
        <v>14.912132272958011</v>
      </c>
      <c r="ABH46" s="3">
        <v>10.78544061302682</v>
      </c>
      <c r="ABI46" s="3" t="s">
        <v>5</v>
      </c>
      <c r="ABJ46" s="3" t="s">
        <v>5</v>
      </c>
      <c r="ABK46" s="3">
        <v>5.935070330583418E-3</v>
      </c>
      <c r="ABL46" s="3">
        <v>1.1787035469909815</v>
      </c>
      <c r="ABM46" s="3" t="s">
        <v>5</v>
      </c>
      <c r="ABN46" s="3" t="s">
        <v>5</v>
      </c>
      <c r="ABO46" s="3">
        <v>12.587045066351333</v>
      </c>
      <c r="ABP46" s="3">
        <v>4.4584629811175995</v>
      </c>
      <c r="ABQ46" s="3" t="s">
        <v>5</v>
      </c>
      <c r="ABR46" s="3">
        <v>0.20673429337730656</v>
      </c>
      <c r="ABS46" s="3" t="s">
        <v>5</v>
      </c>
      <c r="ABT46" s="3" t="s">
        <v>5</v>
      </c>
      <c r="ABU46" s="3" t="s">
        <v>5</v>
      </c>
      <c r="ABV46" s="3" t="s">
        <v>5</v>
      </c>
      <c r="ABW46" s="3">
        <v>0</v>
      </c>
      <c r="ABX46" s="3" t="s">
        <v>5</v>
      </c>
      <c r="ABY46" s="3" t="s">
        <v>5</v>
      </c>
      <c r="ABZ46" s="3">
        <v>0</v>
      </c>
      <c r="ACA46" s="3">
        <v>1.2564405520299158</v>
      </c>
      <c r="ACB46" s="3">
        <v>2.0020579767386266</v>
      </c>
      <c r="ACC46" s="3">
        <v>9.9920063948840934</v>
      </c>
      <c r="ACD46" s="3">
        <v>0.86275211534037177</v>
      </c>
      <c r="ACE46" s="3">
        <v>1.106306600310027</v>
      </c>
      <c r="ACF46" s="3">
        <v>2.8205836716475012</v>
      </c>
      <c r="ACG46" s="3" t="s">
        <v>5</v>
      </c>
      <c r="ACH46" s="3" t="s">
        <v>5</v>
      </c>
      <c r="ACI46" s="3" t="s">
        <v>5</v>
      </c>
      <c r="ACJ46" s="3">
        <v>11.451128800730784</v>
      </c>
      <c r="ACK46" s="3">
        <v>0.75253716314687724</v>
      </c>
      <c r="ACL46" s="3">
        <v>0</v>
      </c>
      <c r="ACM46" s="3" t="s">
        <v>5</v>
      </c>
      <c r="ACN46" s="3">
        <v>0</v>
      </c>
      <c r="ACO46" s="3" t="s">
        <v>5</v>
      </c>
      <c r="ACP46" s="3" t="s">
        <v>5</v>
      </c>
      <c r="ACQ46" s="3" t="s">
        <v>5</v>
      </c>
      <c r="ACR46" s="3">
        <v>1.7262398837933184</v>
      </c>
      <c r="ACS46" s="3">
        <v>1.0501420780458532</v>
      </c>
      <c r="ACT46" s="3">
        <v>2.1396474248185271</v>
      </c>
      <c r="ACU46" s="3">
        <v>1.8269540045030557</v>
      </c>
      <c r="ACV46" s="3">
        <v>0.98885691092908279</v>
      </c>
      <c r="ACW46" s="3" t="s">
        <v>5</v>
      </c>
      <c r="ACX46" s="3">
        <v>6.2011448267372442</v>
      </c>
      <c r="ACY46" s="3">
        <v>6.7616070394813015</v>
      </c>
      <c r="ACZ46" s="3">
        <v>2.6839982249612331</v>
      </c>
      <c r="ADA46" s="3" t="s">
        <v>5</v>
      </c>
      <c r="ADB46" s="3">
        <v>3.1834351910973271</v>
      </c>
      <c r="ADC46" s="3">
        <v>2.0358920223194086</v>
      </c>
      <c r="ADD46" s="3" t="s">
        <v>5</v>
      </c>
      <c r="ADE46" s="3">
        <v>5.8204354669464848</v>
      </c>
      <c r="ADF46" s="3">
        <v>13.42563457100902</v>
      </c>
      <c r="ADG46" s="3" t="s">
        <v>5</v>
      </c>
      <c r="ADH46" s="3" t="s">
        <v>5</v>
      </c>
      <c r="ADI46" s="3">
        <v>0.77907110752564246</v>
      </c>
      <c r="ADJ46" s="3" t="s">
        <v>5</v>
      </c>
      <c r="ADK46" s="3" t="s">
        <v>5</v>
      </c>
      <c r="ADL46" s="3">
        <v>13.256628314157078</v>
      </c>
      <c r="ADM46" s="3">
        <v>0</v>
      </c>
      <c r="ADN46" s="3">
        <v>1.4537456749725075</v>
      </c>
      <c r="ADO46" s="3" t="s">
        <v>5</v>
      </c>
      <c r="ADP46" s="3" t="s">
        <v>5</v>
      </c>
      <c r="ADQ46" s="3">
        <v>6.5508553242275553</v>
      </c>
      <c r="ADR46" s="3">
        <v>0</v>
      </c>
      <c r="ADS46" s="3">
        <v>10.367932569372099</v>
      </c>
      <c r="ADT46" s="3">
        <v>0</v>
      </c>
      <c r="ADU46" s="3" t="s">
        <v>5</v>
      </c>
      <c r="ADV46" s="3" t="s">
        <v>5</v>
      </c>
      <c r="ADW46" s="3" t="s">
        <v>5</v>
      </c>
      <c r="ADX46" s="3" t="s">
        <v>5</v>
      </c>
      <c r="ADY46" s="3">
        <v>0</v>
      </c>
      <c r="ADZ46" s="3" t="s">
        <v>5</v>
      </c>
      <c r="AEA46" s="3" t="s">
        <v>5</v>
      </c>
      <c r="AEB46" s="3" t="s">
        <v>5</v>
      </c>
      <c r="AEC46" s="3" t="s">
        <v>5</v>
      </c>
      <c r="AED46" s="3">
        <v>1.7642104304673452E-2</v>
      </c>
      <c r="AEE46" s="3">
        <v>8.0922669691813187</v>
      </c>
      <c r="AEF46" s="3" t="s">
        <v>5</v>
      </c>
      <c r="AEG46" s="3">
        <v>3.0005812263876783</v>
      </c>
      <c r="AEH46" s="3" t="s">
        <v>5</v>
      </c>
      <c r="AEI46" s="3" t="s">
        <v>5</v>
      </c>
      <c r="AEJ46" s="3">
        <v>6.7773453014536491</v>
      </c>
      <c r="AEK46" s="3" t="s">
        <v>5</v>
      </c>
      <c r="AEL46" s="3">
        <v>7.6335033727420898</v>
      </c>
      <c r="AEM46" s="3">
        <v>3.3524395661548794</v>
      </c>
      <c r="AEN46" s="3" t="s">
        <v>5</v>
      </c>
      <c r="AEO46" s="3" t="s">
        <v>5</v>
      </c>
      <c r="AEP46" s="3">
        <v>4.5827286556047069</v>
      </c>
      <c r="AEQ46" s="3">
        <v>8.8822179057036905</v>
      </c>
      <c r="AER46" s="3" t="s">
        <v>5</v>
      </c>
      <c r="AES46" s="3" t="s">
        <v>5</v>
      </c>
      <c r="AET46" s="3" t="s">
        <v>5</v>
      </c>
      <c r="AEU46" s="3">
        <v>9.6865346812693076</v>
      </c>
      <c r="AEV46" s="3">
        <v>0</v>
      </c>
      <c r="AEW46" s="3">
        <v>0.68703638290356761</v>
      </c>
      <c r="AEX46" s="3" t="s">
        <v>5</v>
      </c>
      <c r="AEY46" s="3">
        <v>0</v>
      </c>
      <c r="AEZ46" s="3" t="s">
        <v>5</v>
      </c>
      <c r="AFA46" s="3" t="s">
        <v>5</v>
      </c>
      <c r="AFB46" s="3" t="s">
        <v>5</v>
      </c>
      <c r="AFC46" s="3" t="s">
        <v>5</v>
      </c>
      <c r="AFD46" s="3" t="s">
        <v>5</v>
      </c>
      <c r="AFE46" s="3" t="s">
        <v>5</v>
      </c>
      <c r="AFF46" s="3" t="s">
        <v>5</v>
      </c>
      <c r="AFG46" s="3">
        <v>0</v>
      </c>
      <c r="AFH46" s="3" t="s">
        <v>5</v>
      </c>
      <c r="AFI46" s="3">
        <v>0</v>
      </c>
      <c r="AFJ46" s="3">
        <v>0</v>
      </c>
      <c r="AFK46" s="3">
        <v>5.840005096731721</v>
      </c>
      <c r="AFL46" s="3" t="s">
        <v>5</v>
      </c>
      <c r="AFM46" s="3">
        <v>8.3947633434038273</v>
      </c>
      <c r="AFN46" s="3">
        <v>0.14363648919273531</v>
      </c>
      <c r="AFO46" s="3">
        <v>8.1142279998696782</v>
      </c>
      <c r="AFP46" s="3">
        <v>5.2033031402691661</v>
      </c>
      <c r="AFQ46" s="3">
        <v>7.8576823478636166</v>
      </c>
      <c r="AFR46" s="3">
        <v>3.2025525880406525</v>
      </c>
      <c r="AFS46" s="3" t="s">
        <v>5</v>
      </c>
      <c r="AFT46" s="3" t="s">
        <v>5</v>
      </c>
      <c r="AFU46" s="3" t="s">
        <v>5</v>
      </c>
      <c r="AFV46" s="3" t="s">
        <v>5</v>
      </c>
      <c r="AFW46" s="3">
        <v>0</v>
      </c>
      <c r="AFX46" s="3">
        <v>10.154245716276565</v>
      </c>
      <c r="AFY46" s="3">
        <v>2.5068314126173221</v>
      </c>
      <c r="AFZ46" s="3" t="s">
        <v>5</v>
      </c>
      <c r="AGA46" s="3" t="s">
        <v>5</v>
      </c>
      <c r="AGB46" s="3" t="s">
        <v>5</v>
      </c>
      <c r="AGC46" s="3">
        <v>0.81434388170583616</v>
      </c>
      <c r="AGD46" s="3">
        <v>22.40249323983684</v>
      </c>
      <c r="AGE46" s="3" t="s">
        <v>5</v>
      </c>
      <c r="AGF46" s="3">
        <v>0.63335679099225894</v>
      </c>
      <c r="AGG46" s="3">
        <v>3.9795955283817519E-2</v>
      </c>
      <c r="AGH46" s="3">
        <v>0.73130690015422117</v>
      </c>
      <c r="AGI46" s="3" t="s">
        <v>5</v>
      </c>
      <c r="AGJ46" s="3" t="s">
        <v>5</v>
      </c>
      <c r="AGK46" s="3" t="s">
        <v>5</v>
      </c>
      <c r="AGL46" s="3">
        <v>7.7043758480325648</v>
      </c>
      <c r="AGM46" s="3">
        <v>9.1245142333575551</v>
      </c>
      <c r="AGN46" s="3">
        <v>0</v>
      </c>
      <c r="AGO46" s="3" t="s">
        <v>5</v>
      </c>
      <c r="AGP46" s="3">
        <v>11.117006551628679</v>
      </c>
      <c r="AGQ46" s="3">
        <v>19.805828528877505</v>
      </c>
      <c r="AGR46" s="3">
        <v>3.3479960899315735</v>
      </c>
      <c r="AGS46" s="3" t="s">
        <v>5</v>
      </c>
      <c r="AGT46" s="3">
        <v>5.2866877902686751</v>
      </c>
      <c r="AGU46" s="3">
        <v>3.6881401718380671</v>
      </c>
      <c r="AGV46" s="3" t="s">
        <v>5</v>
      </c>
      <c r="AGW46" s="3">
        <v>0.82386050972438407</v>
      </c>
      <c r="AGX46" s="3">
        <v>1.3186813186813187</v>
      </c>
      <c r="AGY46" s="3" t="s">
        <v>5</v>
      </c>
      <c r="AGZ46" s="3" t="s">
        <v>5</v>
      </c>
      <c r="AHA46" s="3">
        <v>3.9740798205927219</v>
      </c>
      <c r="AHB46" s="3">
        <v>0.5653057987107567</v>
      </c>
      <c r="AHC46" s="3">
        <v>5.289416048013198</v>
      </c>
      <c r="AHD46" s="3" t="s">
        <v>5</v>
      </c>
      <c r="AHE46" s="3" t="s">
        <v>5</v>
      </c>
      <c r="AHF46" s="3">
        <v>8.2152767635460797E-2</v>
      </c>
      <c r="AHG46" s="3">
        <v>9.6130737803412636E-2</v>
      </c>
      <c r="AHH46" s="3">
        <v>0.36367071270013696</v>
      </c>
      <c r="AHI46" s="3">
        <v>3.7043936698367164</v>
      </c>
      <c r="AHJ46" s="3">
        <v>5.2089846568226639</v>
      </c>
      <c r="AHK46" s="3" t="s">
        <v>5</v>
      </c>
      <c r="AHL46" s="3" t="s">
        <v>5</v>
      </c>
      <c r="AHM46" s="3" t="s">
        <v>5</v>
      </c>
      <c r="AHN46" s="3">
        <v>0.799540383970891</v>
      </c>
      <c r="AHO46" s="3">
        <v>6.8143934905399535</v>
      </c>
      <c r="AHP46" s="3" t="s">
        <v>5</v>
      </c>
      <c r="AHQ46" s="3">
        <v>6.2610923345216607</v>
      </c>
      <c r="AHR46" s="3">
        <v>0.87083333333333335</v>
      </c>
      <c r="AHS46" s="3">
        <v>10.146707455954267</v>
      </c>
      <c r="AHT46" s="3" t="s">
        <v>5</v>
      </c>
      <c r="AHU46" s="3" t="s">
        <v>5</v>
      </c>
      <c r="AHV46" s="3" t="s">
        <v>5</v>
      </c>
      <c r="AHW46" s="3">
        <v>2.0305291336788747</v>
      </c>
      <c r="AHX46" s="3">
        <v>20.908214151298456</v>
      </c>
      <c r="AHY46" s="3">
        <v>1.6325261398530726</v>
      </c>
      <c r="AHZ46" s="3">
        <v>4.3392318999826189</v>
      </c>
      <c r="AIA46" s="3">
        <v>8.7410607554054902</v>
      </c>
      <c r="AIB46" s="3">
        <v>18.846631695196024</v>
      </c>
      <c r="AIC46" s="3" t="s">
        <v>5</v>
      </c>
      <c r="AID46" s="3" t="s">
        <v>5</v>
      </c>
      <c r="AIE46" s="3">
        <v>5.7853063025519083</v>
      </c>
      <c r="AIF46" s="3">
        <v>0.25420903483913987</v>
      </c>
      <c r="AIG46" s="3" t="s">
        <v>5</v>
      </c>
      <c r="AIH46" s="3">
        <v>12.596769568957278</v>
      </c>
      <c r="AII46" s="3">
        <v>16.600708185794627</v>
      </c>
      <c r="AIJ46" s="3">
        <v>2.1289603337289171</v>
      </c>
      <c r="AIK46" s="3">
        <v>7.8846293209652876</v>
      </c>
      <c r="AIL46" s="3">
        <v>7.7050734945471797</v>
      </c>
      <c r="AIM46" s="3" t="s">
        <v>5</v>
      </c>
      <c r="AIN46" s="3" t="s">
        <v>5</v>
      </c>
      <c r="AIO46" s="3">
        <v>3.7542027326704344</v>
      </c>
      <c r="AIP46" s="3" t="s">
        <v>5</v>
      </c>
      <c r="AIQ46" s="3" t="s">
        <v>5</v>
      </c>
      <c r="AIR46" s="3">
        <v>0.87616822429906538</v>
      </c>
      <c r="AIS46" s="3">
        <v>6.3367558277883056</v>
      </c>
      <c r="AIT46" s="3" t="s">
        <v>5</v>
      </c>
      <c r="AIU46" s="3" t="s">
        <v>5</v>
      </c>
      <c r="AIV46" s="3" t="s">
        <v>5</v>
      </c>
      <c r="AIW46" s="3">
        <v>1.085265434675369</v>
      </c>
      <c r="AIX46" s="3" t="s">
        <v>5</v>
      </c>
      <c r="AIY46" s="3" t="s">
        <v>5</v>
      </c>
      <c r="AIZ46" s="3" t="s">
        <v>5</v>
      </c>
      <c r="AJA46" s="3" t="s">
        <v>5</v>
      </c>
      <c r="AJB46" s="3">
        <v>0.53660406285933304</v>
      </c>
      <c r="AJC46" s="3">
        <v>0</v>
      </c>
      <c r="AJD46" s="3">
        <v>0</v>
      </c>
      <c r="AJE46" s="3">
        <v>3.3935828228301088</v>
      </c>
      <c r="AJF46" s="3">
        <v>4.3785501758182317</v>
      </c>
      <c r="AJG46" s="3" t="s">
        <v>5</v>
      </c>
      <c r="AJH46" s="3" t="s">
        <v>5</v>
      </c>
      <c r="AJI46" s="3" t="s">
        <v>5</v>
      </c>
      <c r="AJJ46" s="3" t="s">
        <v>5</v>
      </c>
      <c r="AJK46" s="3" t="s">
        <v>5</v>
      </c>
      <c r="AJL46" s="3" t="s">
        <v>5</v>
      </c>
      <c r="AJM46" s="3">
        <v>2.1061880256056233</v>
      </c>
      <c r="AJN46" s="3">
        <v>13.140166606302065</v>
      </c>
      <c r="AJO46" s="3" t="s">
        <v>5</v>
      </c>
      <c r="AJP46" s="3">
        <v>0</v>
      </c>
      <c r="AJQ46" s="3">
        <v>1.406857546836338</v>
      </c>
      <c r="AJR46" s="3">
        <v>8.1664910432033722</v>
      </c>
      <c r="AJS46" s="3" t="s">
        <v>5</v>
      </c>
      <c r="AJT46" s="3" t="s">
        <v>5</v>
      </c>
      <c r="AJU46" s="3">
        <v>12.296384584823203</v>
      </c>
      <c r="AJV46" s="3">
        <v>2.9788644650960756</v>
      </c>
      <c r="AJW46" s="3">
        <v>5.257356164898348</v>
      </c>
      <c r="AJX46" s="3" t="s">
        <v>5</v>
      </c>
      <c r="AJY46" s="3">
        <v>18.272978061917065</v>
      </c>
      <c r="AJZ46" s="3">
        <v>0</v>
      </c>
      <c r="AKA46" s="3" t="s">
        <v>5</v>
      </c>
      <c r="AKB46" s="3">
        <v>2.1306962993169538</v>
      </c>
      <c r="AKC46" s="3" t="s">
        <v>5</v>
      </c>
      <c r="AKD46" s="3" t="s">
        <v>5</v>
      </c>
      <c r="AKE46" s="3" t="s">
        <v>5</v>
      </c>
      <c r="AKF46" s="3">
        <v>1.1395292404756128</v>
      </c>
      <c r="AKG46" s="3">
        <v>3.6391375244067159E-2</v>
      </c>
      <c r="AKH46" s="3">
        <v>0</v>
      </c>
      <c r="AKI46" s="3">
        <v>0</v>
      </c>
      <c r="AKJ46" s="3">
        <v>0.33548264293701968</v>
      </c>
      <c r="AKK46" s="3" t="s">
        <v>5</v>
      </c>
      <c r="AKL46" s="3">
        <v>1.3315297562387625</v>
      </c>
      <c r="AKM46" s="3">
        <v>1.380991064175467</v>
      </c>
      <c r="AKN46" s="3" t="s">
        <v>5</v>
      </c>
      <c r="AKO46" s="3" t="s">
        <v>5</v>
      </c>
      <c r="AKP46" s="3">
        <v>4.1852097339267109</v>
      </c>
      <c r="AKQ46" s="3" t="s">
        <v>5</v>
      </c>
      <c r="AKR46" s="3">
        <v>3.0413370356787341</v>
      </c>
      <c r="AKS46" s="3">
        <v>7.744723284028586</v>
      </c>
      <c r="AKT46" s="3">
        <v>4.8033380773709409</v>
      </c>
      <c r="AKU46" s="3" t="s">
        <v>5</v>
      </c>
      <c r="AKV46" s="3">
        <v>0.25785546402573989</v>
      </c>
      <c r="AKW46" s="3">
        <v>0</v>
      </c>
      <c r="AKX46" s="3">
        <v>0</v>
      </c>
      <c r="AKY46" s="3" t="s">
        <v>5</v>
      </c>
      <c r="AKZ46" s="3" t="s">
        <v>5</v>
      </c>
      <c r="ALA46" s="3">
        <v>9.8584414487940801</v>
      </c>
      <c r="ALB46" s="3">
        <v>0.37577684636508163</v>
      </c>
      <c r="ALC46" s="3">
        <v>1.7459294341843457</v>
      </c>
      <c r="ALD46" s="3">
        <v>13.327390747851528</v>
      </c>
      <c r="ALE46" s="3">
        <v>0</v>
      </c>
      <c r="ALF46" s="3">
        <v>0.12989824637367395</v>
      </c>
      <c r="ALG46" s="3" t="s">
        <v>5</v>
      </c>
      <c r="ALH46" s="3">
        <v>13.455784889225525</v>
      </c>
      <c r="ALI46" s="3" t="s">
        <v>5</v>
      </c>
      <c r="ALJ46" s="3" t="s">
        <v>5</v>
      </c>
      <c r="ALK46" s="3" t="s">
        <v>5</v>
      </c>
      <c r="ALL46" s="3">
        <v>2.7513027001421126</v>
      </c>
      <c r="ALM46" s="3">
        <v>1.3132166978320825</v>
      </c>
      <c r="ALN46" s="3" t="s">
        <v>5</v>
      </c>
      <c r="ALO46" s="3">
        <v>15.361943619320611</v>
      </c>
      <c r="ALP46" s="3" t="s">
        <v>5</v>
      </c>
      <c r="ALQ46" s="3" t="s">
        <v>5</v>
      </c>
      <c r="ALR46" s="3">
        <v>4.5392646391284611E-2</v>
      </c>
      <c r="ALS46" s="3" t="s">
        <v>5</v>
      </c>
      <c r="ALT46" s="3" t="s">
        <v>5</v>
      </c>
      <c r="ALU46" s="3">
        <v>2.7630244077102106</v>
      </c>
      <c r="ALV46" s="3">
        <v>32.36190401964032</v>
      </c>
      <c r="ALW46" s="3">
        <v>9.3810444874274665</v>
      </c>
      <c r="ALX46" s="3">
        <v>0.90342058480966103</v>
      </c>
      <c r="ALY46" s="3">
        <v>10.237409084671333</v>
      </c>
      <c r="ALZ46" s="3">
        <v>5.1189761310929445</v>
      </c>
      <c r="AMA46" s="3" t="s">
        <v>5</v>
      </c>
      <c r="AMB46" s="3">
        <v>6.2410825971978294</v>
      </c>
      <c r="AMC46" s="3">
        <v>0</v>
      </c>
      <c r="AMD46" s="3">
        <v>0.28320811863273415</v>
      </c>
      <c r="AME46" s="3" t="s">
        <v>5</v>
      </c>
      <c r="AMF46" s="3">
        <v>2.0752133150742655</v>
      </c>
      <c r="AMG46" s="3" t="s">
        <v>5</v>
      </c>
      <c r="AMH46" s="3">
        <v>2.4379290004290004</v>
      </c>
      <c r="AMI46" s="3">
        <v>5.394704162543893</v>
      </c>
      <c r="AMJ46" s="3" t="s">
        <v>5</v>
      </c>
      <c r="AMK46" s="3" t="s">
        <v>5</v>
      </c>
      <c r="AML46" s="3" t="s">
        <v>5</v>
      </c>
      <c r="AMM46" s="3" t="s">
        <v>5</v>
      </c>
      <c r="AMN46" s="3">
        <v>1.3559270654925202</v>
      </c>
      <c r="AMO46" s="3" t="s">
        <v>5</v>
      </c>
      <c r="AMP46" s="3" t="s">
        <v>5</v>
      </c>
      <c r="AMQ46" s="3" t="s">
        <v>5</v>
      </c>
      <c r="AMR46" s="3">
        <v>2.4461014204257903</v>
      </c>
      <c r="AMS46" s="3" t="s">
        <v>5</v>
      </c>
      <c r="AMT46" s="3">
        <v>0</v>
      </c>
      <c r="AMU46" s="3" t="s">
        <v>5</v>
      </c>
      <c r="AMV46" s="3">
        <v>7.6294951369052653</v>
      </c>
      <c r="AMW46" s="3">
        <v>14.515875687198474</v>
      </c>
      <c r="AMX46" s="3">
        <v>4.0851653107149044</v>
      </c>
      <c r="AMY46" s="3" t="s">
        <v>5</v>
      </c>
      <c r="AMZ46" s="3" t="s">
        <v>5</v>
      </c>
      <c r="ANA46" s="3">
        <v>1.7893570200941262</v>
      </c>
      <c r="ANB46" s="3">
        <v>5.2378285311261852</v>
      </c>
      <c r="ANC46" s="3">
        <v>0.71359691417550619</v>
      </c>
      <c r="AND46" s="3" t="s">
        <v>5</v>
      </c>
      <c r="ANE46" s="3">
        <v>3.4560653079482231</v>
      </c>
      <c r="ANF46" s="3" t="s">
        <v>5</v>
      </c>
      <c r="ANG46" s="3">
        <v>6.4135316659112442</v>
      </c>
      <c r="ANH46" s="3" t="s">
        <v>5</v>
      </c>
      <c r="ANI46" s="3">
        <v>0.25334061894590432</v>
      </c>
      <c r="ANJ46" s="3">
        <v>25.786780682694328</v>
      </c>
      <c r="ANK46" s="3">
        <v>6.5302179124771893</v>
      </c>
      <c r="ANL46" s="3" t="s">
        <v>5</v>
      </c>
      <c r="ANM46" s="3">
        <v>5.4896053028020493</v>
      </c>
      <c r="ANN46" s="3" t="s">
        <v>5</v>
      </c>
      <c r="ANO46" s="3" t="s">
        <v>5</v>
      </c>
      <c r="ANP46" s="3">
        <v>20.859458253822705</v>
      </c>
      <c r="ANQ46" s="3">
        <v>0.6113083073392851</v>
      </c>
      <c r="ANR46" s="3">
        <v>0</v>
      </c>
      <c r="ANS46" s="3" t="s">
        <v>5</v>
      </c>
      <c r="ANT46" s="3" t="s">
        <v>5</v>
      </c>
      <c r="ANU46" s="3">
        <v>1.843070056587232</v>
      </c>
      <c r="ANV46" s="3">
        <v>1.1786620419436682</v>
      </c>
      <c r="ANW46" s="3">
        <v>0</v>
      </c>
      <c r="ANX46" s="3">
        <v>4.2064487969883793</v>
      </c>
      <c r="ANY46" s="3">
        <v>2.5304565434064004</v>
      </c>
      <c r="ANZ46" s="3">
        <v>0.26778882938026016</v>
      </c>
      <c r="AOA46" s="3" t="s">
        <v>5</v>
      </c>
      <c r="AOB46" s="3">
        <v>2.7368353742366596</v>
      </c>
      <c r="AOC46" s="3" t="s">
        <v>5</v>
      </c>
      <c r="AOD46" s="3" t="s">
        <v>5</v>
      </c>
      <c r="AOE46" s="3" t="s">
        <v>5</v>
      </c>
      <c r="AOF46" s="3">
        <v>0.38680318543799774</v>
      </c>
      <c r="AOG46" s="3" t="s">
        <v>5</v>
      </c>
      <c r="AOH46" s="3">
        <v>6.8929886525888637</v>
      </c>
      <c r="AOI46" s="3">
        <v>23.755169561621177</v>
      </c>
      <c r="AOJ46" s="3">
        <v>1.2825619373854855</v>
      </c>
      <c r="AOK46" s="3">
        <v>11.989690110801684</v>
      </c>
      <c r="AOL46" s="3">
        <v>0</v>
      </c>
      <c r="AOM46" s="3" t="s">
        <v>5</v>
      </c>
      <c r="AON46" s="3">
        <v>0.56621579112928588</v>
      </c>
      <c r="AOO46" s="3" t="s">
        <v>5</v>
      </c>
      <c r="AOP46" s="3">
        <v>3.5693390539678038</v>
      </c>
      <c r="AOQ46" s="3">
        <v>2.227698373583046</v>
      </c>
      <c r="AOR46" s="3">
        <v>2.6661796932067201</v>
      </c>
      <c r="AOS46" s="3">
        <v>1.9934666405892632</v>
      </c>
      <c r="AOT46" s="3" t="s">
        <v>5</v>
      </c>
      <c r="AOU46" s="3" t="s">
        <v>5</v>
      </c>
      <c r="AOV46" s="3">
        <v>0.23336315195830576</v>
      </c>
      <c r="AOW46" s="3">
        <v>8.3915349047757619</v>
      </c>
      <c r="AOX46" s="3" t="s">
        <v>5</v>
      </c>
      <c r="AOY46" s="3" t="s">
        <v>5</v>
      </c>
      <c r="AOZ46" s="3">
        <v>0.71079520213238556</v>
      </c>
      <c r="APA46" s="3" t="s">
        <v>5</v>
      </c>
      <c r="APB46" s="3" t="s">
        <v>5</v>
      </c>
      <c r="APC46" s="3">
        <v>2.9220518583928716</v>
      </c>
      <c r="APD46" s="3" t="s">
        <v>5</v>
      </c>
      <c r="APE46" s="3" t="s">
        <v>5</v>
      </c>
      <c r="APF46" s="3">
        <v>16.73218091404215</v>
      </c>
      <c r="APG46" s="3">
        <v>2.2746550411983679</v>
      </c>
      <c r="APH46" s="3">
        <v>0.8815988198517789</v>
      </c>
      <c r="API46" s="3" t="s">
        <v>5</v>
      </c>
      <c r="APJ46" s="3">
        <v>5.9984214680347279</v>
      </c>
      <c r="APK46" s="3" t="s">
        <v>5</v>
      </c>
      <c r="APL46" s="3">
        <v>1.4331392029233756</v>
      </c>
      <c r="APM46" s="3">
        <v>12.946635730858469</v>
      </c>
      <c r="APN46" s="3">
        <v>1.9509449889790369</v>
      </c>
      <c r="APO46" s="3" t="s">
        <v>5</v>
      </c>
      <c r="APP46" s="3">
        <v>0.98131574815512634</v>
      </c>
      <c r="APQ46" s="3">
        <v>8.874734129350994</v>
      </c>
      <c r="APR46" s="3">
        <v>0</v>
      </c>
      <c r="APS46" s="3" t="s">
        <v>5</v>
      </c>
      <c r="APT46" s="3">
        <v>2.7590027700831024</v>
      </c>
      <c r="APU46" s="3">
        <v>0.12280568943618732</v>
      </c>
      <c r="APV46" s="3">
        <v>30.029454728322037</v>
      </c>
      <c r="APW46" s="3">
        <v>19.915024951399886</v>
      </c>
      <c r="APX46" s="3" t="s">
        <v>5</v>
      </c>
      <c r="APY46" s="3" t="s">
        <v>5</v>
      </c>
      <c r="APZ46" s="3" t="s">
        <v>5</v>
      </c>
      <c r="AQA46" s="3">
        <v>2.1815044099166663</v>
      </c>
      <c r="AQB46" s="3">
        <v>1.7312169312169314</v>
      </c>
      <c r="AQC46" s="3">
        <v>3.35531306529731</v>
      </c>
      <c r="AQD46" s="3">
        <v>1.8988206365830336</v>
      </c>
      <c r="AQE46" s="3">
        <v>15.378757780426433</v>
      </c>
      <c r="AQF46" s="3" t="s">
        <v>5</v>
      </c>
      <c r="AQG46" s="3">
        <v>1.6616581226798659</v>
      </c>
      <c r="AQH46" s="3">
        <v>1.2551480682486762</v>
      </c>
      <c r="AQI46" s="3">
        <v>10.368092072626252</v>
      </c>
      <c r="AQJ46" s="3" t="s">
        <v>5</v>
      </c>
      <c r="AQK46" s="3">
        <v>5.453230970496092</v>
      </c>
      <c r="AQL46" s="3">
        <v>0.9064273942501373</v>
      </c>
      <c r="AQM46" s="3">
        <v>0</v>
      </c>
      <c r="AQN46" s="3" t="s">
        <v>5</v>
      </c>
      <c r="AQO46" s="3">
        <v>23.351008139417072</v>
      </c>
      <c r="AQP46" s="3">
        <v>21.073656091852612</v>
      </c>
      <c r="AQQ46" s="3" t="s">
        <v>5</v>
      </c>
      <c r="AQR46" s="3" t="s">
        <v>5</v>
      </c>
      <c r="AQS46" s="3" t="s">
        <v>5</v>
      </c>
      <c r="AQT46" s="3" t="s">
        <v>5</v>
      </c>
      <c r="AQU46" s="3">
        <v>3.1677270881277919</v>
      </c>
      <c r="AQV46" s="3" t="s">
        <v>5</v>
      </c>
      <c r="AQW46" s="3">
        <v>111.70152628603731</v>
      </c>
      <c r="AQX46" s="3">
        <v>0.4397098821396192</v>
      </c>
      <c r="AQY46" s="3">
        <v>0</v>
      </c>
      <c r="AQZ46" s="3" t="s">
        <v>5</v>
      </c>
      <c r="ARA46" s="3">
        <v>0.87671574549677689</v>
      </c>
      <c r="ARB46" s="3">
        <v>0</v>
      </c>
      <c r="ARC46" s="3">
        <v>0.44482993618734895</v>
      </c>
      <c r="ARD46" s="3">
        <v>0.88157377375845769</v>
      </c>
      <c r="ARE46" s="3">
        <v>0.16887417218543047</v>
      </c>
      <c r="ARF46" s="3">
        <v>0.4180654308888842</v>
      </c>
      <c r="ARG46" s="3">
        <v>0.88544388317946932</v>
      </c>
      <c r="ARH46" s="3" t="s">
        <v>5</v>
      </c>
      <c r="ARI46" s="3" t="s">
        <v>5</v>
      </c>
      <c r="ARJ46" s="3">
        <v>6.5041757267164826</v>
      </c>
      <c r="ARK46" s="3">
        <v>0.68019310848250569</v>
      </c>
      <c r="ARL46" s="3">
        <v>1.2761714855433699</v>
      </c>
      <c r="ARM46" s="3">
        <v>3.7249283667621778</v>
      </c>
      <c r="ARN46" s="3" t="s">
        <v>5</v>
      </c>
      <c r="ARO46" s="3" t="s">
        <v>5</v>
      </c>
      <c r="ARP46" s="3" t="s">
        <v>5</v>
      </c>
      <c r="ARQ46" s="3">
        <v>3.5893601110992415</v>
      </c>
      <c r="ARR46" s="3">
        <v>2.1938329214630432</v>
      </c>
      <c r="ARS46" s="3">
        <v>0.30674090104754331</v>
      </c>
      <c r="ART46" s="3">
        <v>2.8685212974720073</v>
      </c>
      <c r="ARU46" s="3">
        <v>6.7738425464743832</v>
      </c>
      <c r="ARV46" s="3">
        <v>0.53890748754797091</v>
      </c>
      <c r="ARW46" s="3">
        <v>9.6315344979740564E-2</v>
      </c>
      <c r="ARX46" s="3">
        <v>3.9002175783028892</v>
      </c>
      <c r="ARY46" s="3" t="s">
        <v>5</v>
      </c>
      <c r="ARZ46" s="3">
        <v>10.003654143973273</v>
      </c>
      <c r="ASA46" s="3">
        <v>8.5012825210699887</v>
      </c>
      <c r="ASB46" s="3">
        <v>0.77184049708469749</v>
      </c>
      <c r="ASC46" s="3">
        <v>3.5215366705471478</v>
      </c>
      <c r="ASD46" s="3" t="s">
        <v>5</v>
      </c>
      <c r="ASE46" s="3" t="s">
        <v>5</v>
      </c>
      <c r="ASF46" s="3">
        <v>119.20925998179217</v>
      </c>
      <c r="ASG46" s="3" t="s">
        <v>5</v>
      </c>
      <c r="ASH46" s="3">
        <v>0</v>
      </c>
      <c r="ASI46" s="3">
        <v>1.2102734663710273</v>
      </c>
      <c r="ASJ46" s="3">
        <v>4.2930508746589631</v>
      </c>
      <c r="ASK46" s="3">
        <v>13.887574962494975</v>
      </c>
      <c r="ASL46" s="3">
        <v>1.2437654882524547</v>
      </c>
      <c r="ASM46" s="3">
        <v>17.621313035204565</v>
      </c>
      <c r="ASN46" s="3" t="s">
        <v>5</v>
      </c>
      <c r="ASO46" s="3">
        <v>4.2341986208108233</v>
      </c>
      <c r="ASP46" s="3">
        <v>18.328048498985556</v>
      </c>
      <c r="ASQ46" s="3" t="s">
        <v>5</v>
      </c>
      <c r="ASR46" s="3">
        <v>3.7535516928884376</v>
      </c>
      <c r="ASS46" s="3" t="s">
        <v>5</v>
      </c>
      <c r="AST46" s="3" t="s">
        <v>5</v>
      </c>
      <c r="ASU46" s="3" t="s">
        <v>5</v>
      </c>
      <c r="ASV46" s="3">
        <v>12.468319218643753</v>
      </c>
      <c r="ASW46" s="3" t="s">
        <v>5</v>
      </c>
      <c r="ASX46" s="3">
        <v>6.8227168073676125</v>
      </c>
      <c r="ASY46" s="3" t="s">
        <v>5</v>
      </c>
      <c r="ASZ46" s="3">
        <v>0</v>
      </c>
      <c r="ATA46" s="3" t="s">
        <v>5</v>
      </c>
      <c r="ATB46" s="3">
        <v>12.974683544303797</v>
      </c>
      <c r="ATC46" s="3">
        <v>1.8643372997806773</v>
      </c>
      <c r="ATD46" s="3">
        <v>3.3521029135741469</v>
      </c>
      <c r="ATE46" s="3">
        <v>4.5924841455547023</v>
      </c>
      <c r="ATF46" s="3">
        <v>8.9424412910279489</v>
      </c>
      <c r="ATG46" s="3">
        <v>0.19729259859746451</v>
      </c>
      <c r="ATH46" s="3">
        <v>7.3248859887839499</v>
      </c>
      <c r="ATI46" s="3">
        <v>2.0746760242558562</v>
      </c>
      <c r="ATJ46" s="3">
        <v>8.1366021774888395</v>
      </c>
      <c r="ATK46" s="3">
        <v>0.62883194466278891</v>
      </c>
      <c r="ATL46" s="3" t="s">
        <v>5</v>
      </c>
      <c r="ATM46" s="3">
        <v>7.4464564323199856</v>
      </c>
      <c r="ATN46" s="3">
        <v>7.0540809381707756</v>
      </c>
      <c r="ATO46" s="3" t="s">
        <v>5</v>
      </c>
      <c r="ATP46" s="3">
        <v>0.66153476064469563</v>
      </c>
      <c r="ATQ46" s="3" t="s">
        <v>5</v>
      </c>
      <c r="ATR46" s="3" t="s">
        <v>5</v>
      </c>
      <c r="ATS46" s="3">
        <v>0.6257534875710431</v>
      </c>
      <c r="ATT46" s="3" t="s">
        <v>5</v>
      </c>
      <c r="ATU46" s="3">
        <v>16.959718670076725</v>
      </c>
      <c r="ATV46" s="3" t="s">
        <v>5</v>
      </c>
      <c r="ATW46" s="3">
        <v>2.1955440190352582</v>
      </c>
      <c r="ATX46" s="3" t="s">
        <v>5</v>
      </c>
      <c r="ATY46" s="3" t="s">
        <v>5</v>
      </c>
      <c r="ATZ46" s="3">
        <v>2.5923302001332642</v>
      </c>
      <c r="AUA46" s="3">
        <v>10.327976817702845</v>
      </c>
      <c r="AUB46" s="3" t="s">
        <v>5</v>
      </c>
      <c r="AUC46" s="3" t="s">
        <v>5</v>
      </c>
      <c r="AUD46" s="3">
        <v>9.4089143119292356</v>
      </c>
      <c r="AUE46" s="3">
        <v>1.0319107646095953</v>
      </c>
      <c r="AUF46" s="3" t="s">
        <v>5</v>
      </c>
      <c r="AUG46" s="3">
        <v>4.0961305925030231</v>
      </c>
      <c r="AUH46" s="3" t="s">
        <v>5</v>
      </c>
      <c r="AUI46" s="3" t="s">
        <v>5</v>
      </c>
      <c r="AUJ46" s="3" t="s">
        <v>5</v>
      </c>
      <c r="AUK46" s="3">
        <v>6.7084542063820969</v>
      </c>
      <c r="AUL46" s="3">
        <v>11.328953494387253</v>
      </c>
      <c r="AUM46" s="3" t="s">
        <v>5</v>
      </c>
      <c r="AUN46" s="3">
        <v>9.9186462739993484</v>
      </c>
      <c r="AUO46" s="3" t="s">
        <v>5</v>
      </c>
      <c r="AUP46" s="3" t="s">
        <v>5</v>
      </c>
      <c r="AUQ46" s="3">
        <v>3.6434057638022717</v>
      </c>
      <c r="AUR46" s="3">
        <v>4.5745754459953121</v>
      </c>
      <c r="AUS46" s="3">
        <v>5.9662072935360442</v>
      </c>
      <c r="AUT46" s="3" t="s">
        <v>5</v>
      </c>
      <c r="AUU46" s="3" t="s">
        <v>5</v>
      </c>
      <c r="AUV46" s="3" t="s">
        <v>5</v>
      </c>
      <c r="AUW46" s="3" t="s">
        <v>5</v>
      </c>
      <c r="AUX46" s="3" t="s">
        <v>5</v>
      </c>
      <c r="AUY46" s="3">
        <v>22.040569179533755</v>
      </c>
      <c r="AUZ46" s="3" t="s">
        <v>5</v>
      </c>
      <c r="AVA46" s="3">
        <v>1.006202557947276</v>
      </c>
      <c r="AVB46" s="3">
        <v>0.42041703112214662</v>
      </c>
      <c r="AVC46" s="3">
        <v>12.686638135996194</v>
      </c>
      <c r="AVD46" s="3">
        <v>2.3017758172152472</v>
      </c>
      <c r="AVE46" s="3">
        <v>42.454869311131574</v>
      </c>
      <c r="AVF46" s="3">
        <v>0</v>
      </c>
      <c r="AVG46" s="3" t="s">
        <v>5</v>
      </c>
      <c r="AVH46" s="3" t="s">
        <v>5</v>
      </c>
      <c r="AVI46" s="3" t="s">
        <v>5</v>
      </c>
      <c r="AVJ46" s="3">
        <v>1.9800942902042955</v>
      </c>
      <c r="AVK46" s="3">
        <v>4.8390509294242099</v>
      </c>
      <c r="AVL46" s="3">
        <v>4.4041862832421428</v>
      </c>
      <c r="AVM46" s="3">
        <v>6.7518506294497609</v>
      </c>
      <c r="AVN46" s="3">
        <v>4.0983271299439652</v>
      </c>
      <c r="AVO46" s="3" t="s">
        <v>5</v>
      </c>
      <c r="AVP46" s="3">
        <v>0.66017748027144041</v>
      </c>
      <c r="AVQ46" s="3" t="s">
        <v>5</v>
      </c>
      <c r="AVR46" s="3">
        <v>11.329935536573672</v>
      </c>
      <c r="AVS46" s="3">
        <v>19.691027926322043</v>
      </c>
      <c r="AVT46" s="3" t="s">
        <v>5</v>
      </c>
      <c r="AVU46" s="3" t="s">
        <v>5</v>
      </c>
      <c r="AVV46" s="3" t="s">
        <v>5</v>
      </c>
      <c r="AVW46" s="3">
        <v>0.18171245820613463</v>
      </c>
      <c r="AVX46" s="3" t="s">
        <v>5</v>
      </c>
      <c r="AVY46" s="3">
        <v>1.026833284897801</v>
      </c>
      <c r="AVZ46" s="3">
        <v>3.4224097515236758</v>
      </c>
      <c r="AWA46" s="3">
        <v>4.9486031493646871</v>
      </c>
      <c r="AWB46" s="3">
        <v>0.80124638326285336</v>
      </c>
      <c r="AWC46" s="3">
        <v>0</v>
      </c>
      <c r="AWD46" s="3" t="s">
        <v>5</v>
      </c>
      <c r="AWE46" s="3">
        <v>1.2011801067715651</v>
      </c>
      <c r="AWF46" s="3">
        <v>1.4621559633027523</v>
      </c>
      <c r="AWG46" s="3" t="s">
        <v>5</v>
      </c>
      <c r="AWH46" s="3" t="s">
        <v>5</v>
      </c>
      <c r="AWI46" s="3">
        <v>0.29627932101291515</v>
      </c>
      <c r="AWJ46" s="3">
        <v>0.81077168090343132</v>
      </c>
      <c r="AWK46" s="3">
        <v>8.4884354801027957</v>
      </c>
      <c r="AWL46" s="3" t="s">
        <v>5</v>
      </c>
      <c r="AWM46" s="3" t="s">
        <v>5</v>
      </c>
      <c r="AWN46" s="3">
        <v>0.49524306008080282</v>
      </c>
      <c r="AWO46" s="3" t="s">
        <v>5</v>
      </c>
      <c r="AWP46" s="3" t="s">
        <v>5</v>
      </c>
      <c r="AWQ46" s="3" t="s">
        <v>5</v>
      </c>
      <c r="AWR46" s="3">
        <v>0</v>
      </c>
      <c r="AWS46" s="3">
        <v>6.2519586336571606</v>
      </c>
      <c r="AWT46" s="3">
        <v>1.3919121526616274</v>
      </c>
      <c r="AWU46" s="3">
        <v>1.0018302668336385</v>
      </c>
      <c r="AWV46" s="3" t="s">
        <v>5</v>
      </c>
      <c r="AWW46" s="3">
        <v>0.66630771301655678</v>
      </c>
      <c r="AWX46" s="3" t="s">
        <v>5</v>
      </c>
      <c r="AWY46" s="3" t="s">
        <v>5</v>
      </c>
      <c r="AWZ46" s="3">
        <v>3.808190170429318</v>
      </c>
      <c r="AXA46" s="3" t="s">
        <v>5</v>
      </c>
      <c r="AXB46" s="3">
        <v>0</v>
      </c>
      <c r="AXC46" s="3" t="s">
        <v>5</v>
      </c>
      <c r="AXD46" s="3" t="s">
        <v>5</v>
      </c>
      <c r="AXE46" s="3">
        <v>6.8116797602288722E-3</v>
      </c>
      <c r="AXF46" s="3">
        <v>1.5487225864797649</v>
      </c>
      <c r="AXG46" s="3">
        <v>0.90208314874194484</v>
      </c>
      <c r="AXH46" s="3">
        <v>1.8224536449072897</v>
      </c>
      <c r="AXI46" s="3">
        <v>0.42362244257562448</v>
      </c>
      <c r="AXJ46" s="3">
        <v>9.8868458274398865</v>
      </c>
      <c r="AXK46" s="3" t="s">
        <v>5</v>
      </c>
      <c r="AXL46" s="3">
        <v>3.7328299659366202</v>
      </c>
      <c r="AXM46" s="3">
        <v>1.7900207194049116</v>
      </c>
      <c r="AXN46" s="3">
        <v>2.1733473932156504</v>
      </c>
      <c r="AXO46" s="3" t="s">
        <v>5</v>
      </c>
      <c r="AXP46" s="3">
        <v>0</v>
      </c>
      <c r="AXQ46" s="3" t="s">
        <v>5</v>
      </c>
      <c r="AXR46" s="3">
        <v>3.0579481709096892</v>
      </c>
      <c r="AXS46" s="3">
        <v>0</v>
      </c>
      <c r="AXT46" s="3">
        <v>7.5320164966355545</v>
      </c>
      <c r="AXU46" s="3">
        <v>5.0416214837022393</v>
      </c>
      <c r="AXV46" s="3">
        <v>0</v>
      </c>
      <c r="AXW46" s="3">
        <v>5.7407351186236433</v>
      </c>
      <c r="AXX46" s="3" t="s">
        <v>5</v>
      </c>
      <c r="AXY46" s="3">
        <v>7.2415713944666962</v>
      </c>
      <c r="AXZ46" s="3" t="s">
        <v>5</v>
      </c>
      <c r="AYA46" s="3">
        <v>6.1548621429750705</v>
      </c>
      <c r="AYB46" s="3" t="s">
        <v>5</v>
      </c>
      <c r="AYC46" s="3">
        <v>2.8669367404175756</v>
      </c>
      <c r="AYD46" s="3">
        <v>0.34460478139134182</v>
      </c>
      <c r="AYE46" s="3">
        <v>0.91575142615883243</v>
      </c>
      <c r="AYF46" s="3" t="s">
        <v>5</v>
      </c>
      <c r="AYG46" s="3">
        <v>0.13521904104863747</v>
      </c>
      <c r="AYH46" s="3">
        <v>1.5633542201101813</v>
      </c>
      <c r="AYI46" s="3" t="s">
        <v>5</v>
      </c>
      <c r="AYJ46" s="3">
        <v>4.7848395834128103</v>
      </c>
      <c r="AYK46" s="3" t="s">
        <v>5</v>
      </c>
      <c r="AYL46" s="3">
        <v>0.38231563689074105</v>
      </c>
      <c r="AYM46" s="3">
        <v>3.9562841530054649</v>
      </c>
      <c r="AYN46" s="3">
        <v>13.141426783479348</v>
      </c>
      <c r="AYO46" s="3" t="s">
        <v>5</v>
      </c>
      <c r="AYP46" s="3">
        <v>0</v>
      </c>
      <c r="AYQ46" s="3">
        <v>12.17964364168904</v>
      </c>
      <c r="AYR46" s="3" t="s">
        <v>5</v>
      </c>
      <c r="AYS46" s="3">
        <v>7.5976295395836502E-2</v>
      </c>
      <c r="AYT46" s="3">
        <v>0.48621649894653096</v>
      </c>
      <c r="AYU46" s="3">
        <v>0.14608299494899474</v>
      </c>
      <c r="AYV46" s="3">
        <v>5.6088261968284154</v>
      </c>
      <c r="AYW46" s="3">
        <v>4.4164279729011842</v>
      </c>
      <c r="AYX46" s="3">
        <v>6.7976009461057609</v>
      </c>
      <c r="AYY46" s="3">
        <v>5.5715796558023261</v>
      </c>
      <c r="AYZ46" s="3">
        <v>3.2090214275965603</v>
      </c>
      <c r="AZA46" s="3" t="s">
        <v>5</v>
      </c>
      <c r="AZB46" s="3">
        <v>6.2416327016332964</v>
      </c>
      <c r="AZC46" s="3" t="s">
        <v>5</v>
      </c>
      <c r="AZD46" s="3" t="s">
        <v>5</v>
      </c>
      <c r="AZE46" s="3">
        <v>1.5596289372868348</v>
      </c>
      <c r="AZF46" s="3" t="s">
        <v>5</v>
      </c>
      <c r="AZG46" s="3">
        <v>8.4230461941434669</v>
      </c>
      <c r="AZH46" s="3">
        <v>3.5980953411828853</v>
      </c>
      <c r="AZI46" s="3">
        <v>2.7822253161619677</v>
      </c>
      <c r="AZJ46" s="3">
        <v>6.4132234161881767</v>
      </c>
      <c r="AZK46" s="3">
        <v>1.6425392199036073</v>
      </c>
      <c r="AZL46" s="3" t="s">
        <v>5</v>
      </c>
      <c r="AZM46" s="3" t="s">
        <v>5</v>
      </c>
      <c r="AZN46" s="3">
        <v>1.325381047051027</v>
      </c>
      <c r="AZO46" s="3" t="s">
        <v>5</v>
      </c>
      <c r="AZP46" s="3">
        <v>2.6958082159397394</v>
      </c>
      <c r="AZQ46" s="3">
        <v>10.816506764080124</v>
      </c>
      <c r="AZR46" s="3" t="s">
        <v>5</v>
      </c>
      <c r="AZS46" s="3" t="s">
        <v>5</v>
      </c>
      <c r="AZT46" s="3" t="s">
        <v>5</v>
      </c>
      <c r="AZU46" s="3">
        <v>2.4323055251213024</v>
      </c>
      <c r="AZV46" s="3">
        <v>3.4839142055783792</v>
      </c>
      <c r="AZW46" s="3">
        <v>4.1487247432924814</v>
      </c>
      <c r="AZX46" s="3" t="s">
        <v>5</v>
      </c>
      <c r="AZY46" s="3" t="s">
        <v>5</v>
      </c>
      <c r="AZZ46" s="3">
        <v>3.2995431981297387</v>
      </c>
      <c r="BAA46" s="3">
        <v>0.37459658828953435</v>
      </c>
      <c r="BAB46" s="3" t="s">
        <v>5</v>
      </c>
      <c r="BAC46" s="3">
        <v>11.261327611008461</v>
      </c>
      <c r="BAD46" s="3">
        <v>4.8253232966608763</v>
      </c>
      <c r="BAE46" s="3">
        <v>0</v>
      </c>
      <c r="BAF46" s="3">
        <v>9.9264767939337677</v>
      </c>
      <c r="BAG46" s="3">
        <v>4.4618126971068151</v>
      </c>
      <c r="BAH46" s="3">
        <v>6.7848174139180317</v>
      </c>
      <c r="BAI46" s="3" t="s">
        <v>5</v>
      </c>
      <c r="BAJ46" s="3" t="s">
        <v>5</v>
      </c>
      <c r="BAK46" s="3">
        <v>0.38188396087364329</v>
      </c>
      <c r="BAL46" s="3">
        <v>2.481422214428199</v>
      </c>
      <c r="BAM46" s="3" t="s">
        <v>5</v>
      </c>
      <c r="BAN46" s="3">
        <v>1.6516782773907537</v>
      </c>
      <c r="BAO46" s="3">
        <v>1.5846073292404357</v>
      </c>
      <c r="BAP46" s="3">
        <v>2.0816812053925453</v>
      </c>
      <c r="BAQ46" s="3" t="s">
        <v>5</v>
      </c>
      <c r="BAR46" s="3">
        <v>5.7110862262038076</v>
      </c>
      <c r="BAS46" s="3" t="s">
        <v>5</v>
      </c>
      <c r="BAT46" s="3" t="s">
        <v>5</v>
      </c>
      <c r="BAU46" s="3" t="s">
        <v>5</v>
      </c>
      <c r="BAV46" s="3">
        <v>2.2642659353180439</v>
      </c>
      <c r="BAW46" s="3">
        <v>1.4312207708434124</v>
      </c>
      <c r="BAX46" s="3">
        <v>1.8927208797785593</v>
      </c>
      <c r="BAY46" s="3" t="s">
        <v>5</v>
      </c>
      <c r="BAZ46" s="3">
        <v>5.2359882005899712</v>
      </c>
      <c r="BBA46" s="3" t="s">
        <v>5</v>
      </c>
      <c r="BBB46" s="3">
        <v>1.4797609775933724</v>
      </c>
      <c r="BBC46" s="3" t="s">
        <v>5</v>
      </c>
      <c r="BBD46" s="3">
        <v>0.39648336493707986</v>
      </c>
      <c r="BBE46" s="3">
        <v>4.7846113922408202</v>
      </c>
      <c r="BBF46" s="3" t="s">
        <v>5</v>
      </c>
      <c r="BBG46" s="3">
        <v>8.1850001495796807</v>
      </c>
      <c r="BBH46" s="3" t="s">
        <v>5</v>
      </c>
      <c r="BBI46" s="3" t="s">
        <v>5</v>
      </c>
      <c r="BBJ46" s="3">
        <v>2.920275779511909</v>
      </c>
      <c r="BBK46" s="3">
        <v>1.2307570540979065</v>
      </c>
      <c r="BBL46" s="3" t="s">
        <v>5</v>
      </c>
      <c r="BBM46" s="3">
        <v>0</v>
      </c>
      <c r="BBN46" s="3" t="s">
        <v>5</v>
      </c>
      <c r="BBO46" s="3">
        <v>0.48800228527899447</v>
      </c>
      <c r="BBP46" s="3">
        <v>0.39235053639531375</v>
      </c>
      <c r="BBQ46" s="3">
        <v>0.32791740712532791</v>
      </c>
      <c r="BBR46" s="3" t="s">
        <v>5</v>
      </c>
      <c r="BBS46" s="3" t="s">
        <v>5</v>
      </c>
      <c r="BBT46" s="3">
        <v>0.5251682179448105</v>
      </c>
      <c r="BBU46" s="3" t="s">
        <v>5</v>
      </c>
      <c r="BBV46" s="3">
        <v>4.3456916607969953</v>
      </c>
      <c r="BBW46" s="3">
        <v>4.4635736735938449</v>
      </c>
      <c r="BBX46" s="3">
        <v>9.1758125791473208</v>
      </c>
      <c r="BBY46" s="3">
        <v>0</v>
      </c>
      <c r="BBZ46" s="3" t="s">
        <v>5</v>
      </c>
      <c r="BCA46" s="3" t="s">
        <v>5</v>
      </c>
      <c r="BCB46" s="3">
        <v>0</v>
      </c>
      <c r="BCC46" s="3">
        <v>0.35493569400367464</v>
      </c>
      <c r="BCD46" s="3">
        <v>4.1052199450532095E-2</v>
      </c>
      <c r="BCE46" s="3" t="s">
        <v>5</v>
      </c>
      <c r="BCF46" s="3">
        <v>0.39173862214656358</v>
      </c>
      <c r="BCG46" s="3" t="s">
        <v>5</v>
      </c>
      <c r="BCH46" s="3">
        <v>0</v>
      </c>
      <c r="BCI46" s="3" t="s">
        <v>5</v>
      </c>
      <c r="BCJ46" s="3">
        <v>0.33515929075969436</v>
      </c>
      <c r="BCK46" s="3">
        <v>0</v>
      </c>
      <c r="BCL46" s="3">
        <v>0</v>
      </c>
      <c r="BCM46" s="3">
        <v>4.8757409623465895</v>
      </c>
      <c r="BCN46" s="3" t="s">
        <v>5</v>
      </c>
      <c r="BCO46" s="3" t="s">
        <v>5</v>
      </c>
      <c r="BCP46" s="3" t="s">
        <v>5</v>
      </c>
      <c r="BCQ46" s="3">
        <v>7.2011800643460289</v>
      </c>
      <c r="BCR46" s="3">
        <v>6.6919024427220535</v>
      </c>
      <c r="BCS46" s="3">
        <v>10.557627419641271</v>
      </c>
      <c r="BCT46" s="3">
        <v>2.2728054189732836</v>
      </c>
      <c r="BCU46" s="3" t="s">
        <v>5</v>
      </c>
      <c r="BCV46" s="3" t="s">
        <v>5</v>
      </c>
      <c r="BCW46" s="3" t="s">
        <v>5</v>
      </c>
      <c r="BCX46" s="3">
        <v>14.79800017935611</v>
      </c>
      <c r="BCY46" s="3" t="s">
        <v>5</v>
      </c>
      <c r="BCZ46" s="3">
        <v>2.4792002295147086</v>
      </c>
      <c r="BDA46" s="3">
        <v>6.9406016459823476</v>
      </c>
      <c r="BDB46" s="3">
        <v>7.5577170328134606</v>
      </c>
      <c r="BDC46" s="3" t="s">
        <v>5</v>
      </c>
      <c r="BDD46" s="3" t="s">
        <v>5</v>
      </c>
      <c r="BDE46" s="3" t="s">
        <v>5</v>
      </c>
      <c r="BDF46" s="3" t="s">
        <v>5</v>
      </c>
      <c r="BDG46" s="3">
        <v>7.6383853033599225</v>
      </c>
      <c r="BDH46" s="3">
        <v>1.0876748424681464</v>
      </c>
      <c r="BDI46" s="3">
        <v>6.6111041483895221</v>
      </c>
      <c r="BDJ46" s="3">
        <v>1.4000246700382384</v>
      </c>
      <c r="BDK46" s="3" t="s">
        <v>5</v>
      </c>
      <c r="BDL46" s="3" t="s">
        <v>5</v>
      </c>
      <c r="BDM46" s="3">
        <v>0.14919806042521447</v>
      </c>
      <c r="BDN46" s="3" t="s">
        <v>5</v>
      </c>
      <c r="BDO46" s="3">
        <v>2.3400450905698515</v>
      </c>
      <c r="BDP46" s="3">
        <v>0.16973317944191732</v>
      </c>
      <c r="BDQ46" s="3" t="s">
        <v>5</v>
      </c>
      <c r="BDR46" s="3">
        <v>0.17059994313335228</v>
      </c>
      <c r="BDS46" s="3" t="s">
        <v>5</v>
      </c>
      <c r="BDT46" s="3" t="s">
        <v>5</v>
      </c>
      <c r="BDU46" s="3" t="s">
        <v>5</v>
      </c>
      <c r="BDV46" s="3" t="s">
        <v>5</v>
      </c>
      <c r="BDW46" s="3">
        <v>0</v>
      </c>
      <c r="BDX46" s="3" t="s">
        <v>5</v>
      </c>
      <c r="BDY46" s="3">
        <v>9.9521325998428232</v>
      </c>
      <c r="BDZ46" s="3" t="s">
        <v>5</v>
      </c>
      <c r="BEA46" s="3" t="s">
        <v>5</v>
      </c>
      <c r="BEB46" s="3">
        <v>0.45078888054094662</v>
      </c>
      <c r="BEC46" s="3" t="s">
        <v>5</v>
      </c>
      <c r="BED46" s="3">
        <v>0.16111453347865232</v>
      </c>
      <c r="BEE46" s="3">
        <v>8.7490913896781866</v>
      </c>
      <c r="BEF46" s="3" t="s">
        <v>5</v>
      </c>
      <c r="BEG46" s="3" t="s">
        <v>5</v>
      </c>
      <c r="BEH46" s="3">
        <v>17.414550315065878</v>
      </c>
      <c r="BEI46" s="3" t="s">
        <v>5</v>
      </c>
      <c r="BEJ46" s="3">
        <v>0</v>
      </c>
      <c r="BEK46" s="3" t="s">
        <v>5</v>
      </c>
      <c r="BEL46" s="3">
        <v>0</v>
      </c>
      <c r="BEM46" s="3" t="s">
        <v>5</v>
      </c>
      <c r="BEN46" s="3" t="s">
        <v>5</v>
      </c>
      <c r="BEO46" s="3" t="s">
        <v>5</v>
      </c>
      <c r="BEP46" s="3" t="s">
        <v>5</v>
      </c>
      <c r="BEQ46" s="3" t="s">
        <v>5</v>
      </c>
      <c r="BER46" s="3" t="s">
        <v>5</v>
      </c>
      <c r="BES46" s="3">
        <v>0</v>
      </c>
      <c r="BET46" s="3">
        <v>1.9390220016974602</v>
      </c>
      <c r="BEU46" s="3">
        <v>0.46766650540235444</v>
      </c>
      <c r="BEV46" s="3">
        <v>0.23162771109707306</v>
      </c>
      <c r="BEW46" s="3">
        <v>6.4033286501675128</v>
      </c>
      <c r="BEX46" s="3">
        <v>0</v>
      </c>
      <c r="BEY46" s="3">
        <v>4.604263882742587</v>
      </c>
      <c r="BEZ46" s="3" t="s">
        <v>5</v>
      </c>
      <c r="BFA46" s="3" t="s">
        <v>5</v>
      </c>
      <c r="BFB46" s="3">
        <v>3.5421523651951565</v>
      </c>
      <c r="BFC46" s="3" t="s">
        <v>5</v>
      </c>
      <c r="BFD46" s="3">
        <v>7.4912092952147988</v>
      </c>
      <c r="BFE46" s="3" t="s">
        <v>5</v>
      </c>
      <c r="BFF46" s="3" t="s">
        <v>5</v>
      </c>
      <c r="BFG46" s="3" t="s">
        <v>5</v>
      </c>
      <c r="BFH46" s="3" t="s">
        <v>5</v>
      </c>
      <c r="BFI46" s="3">
        <v>10.620243745349265</v>
      </c>
      <c r="BFJ46" s="3">
        <v>6.6475365337528665E-3</v>
      </c>
      <c r="BFK46" s="3" t="s">
        <v>5</v>
      </c>
      <c r="BFL46" s="3" t="s">
        <v>5</v>
      </c>
      <c r="BFM46" s="3">
        <v>2.6312451298407118</v>
      </c>
      <c r="BFN46" s="3">
        <v>3.3067754890529861</v>
      </c>
      <c r="BFO46" s="3">
        <v>3.3982846753543448</v>
      </c>
      <c r="BFP46" s="3">
        <v>10.751048417842165</v>
      </c>
      <c r="BFQ46" s="3" t="s">
        <v>5</v>
      </c>
      <c r="BFR46" s="3" t="s">
        <v>5</v>
      </c>
      <c r="BFS46" s="3">
        <v>0</v>
      </c>
      <c r="BFT46" s="3">
        <v>3.226164156657819</v>
      </c>
      <c r="BFU46" s="3" t="s">
        <v>5</v>
      </c>
      <c r="BFV46" s="3">
        <v>0</v>
      </c>
      <c r="BFW46" s="3" t="s">
        <v>5</v>
      </c>
      <c r="BFX46" s="3" t="s">
        <v>5</v>
      </c>
      <c r="BFY46" s="3" t="s">
        <v>5</v>
      </c>
      <c r="BFZ46" s="3">
        <v>1.9735144042726387</v>
      </c>
      <c r="BGA46" s="3" t="s">
        <v>5</v>
      </c>
      <c r="BGB46" s="3">
        <v>3.614665608940089</v>
      </c>
      <c r="BGC46" s="3">
        <v>17.537459283387623</v>
      </c>
      <c r="BGD46" s="3" t="s">
        <v>5</v>
      </c>
      <c r="BGE46" s="3">
        <v>0.33704600484261504</v>
      </c>
      <c r="BGF46" s="3" t="s">
        <v>5</v>
      </c>
      <c r="BGG46" s="3" t="s">
        <v>5</v>
      </c>
      <c r="BGH46" s="3" t="s">
        <v>5</v>
      </c>
      <c r="BGI46" s="3" t="s">
        <v>5</v>
      </c>
      <c r="BGJ46" s="3">
        <v>0</v>
      </c>
      <c r="BGK46" s="3" t="s">
        <v>5</v>
      </c>
      <c r="BGL46" s="3">
        <v>0.35296981499513141</v>
      </c>
      <c r="BGM46" s="3" t="s">
        <v>5</v>
      </c>
      <c r="BGN46" s="3">
        <v>0</v>
      </c>
      <c r="BGO46" s="3">
        <v>6.0202020202020199</v>
      </c>
      <c r="BGP46" s="3">
        <v>0.30802402587401817</v>
      </c>
      <c r="BGQ46" s="3" t="s">
        <v>5</v>
      </c>
      <c r="BGR46" s="3">
        <v>18.521751997632435</v>
      </c>
      <c r="BGS46" s="3">
        <v>9.6390321301071005</v>
      </c>
      <c r="BGT46" s="3" t="s">
        <v>5</v>
      </c>
      <c r="BGU46" s="3">
        <v>10.590090463938916</v>
      </c>
      <c r="BGV46" s="3" t="s">
        <v>5</v>
      </c>
      <c r="BGW46" s="3" t="s">
        <v>5</v>
      </c>
      <c r="BGX46" s="3" t="s">
        <v>5</v>
      </c>
      <c r="BGY46" s="3">
        <v>1.4383952879386959</v>
      </c>
      <c r="BGZ46" s="3" t="s">
        <v>5</v>
      </c>
      <c r="BHA46" s="3" t="s">
        <v>5</v>
      </c>
      <c r="BHB46" s="3" t="s">
        <v>5</v>
      </c>
      <c r="BHC46" s="3" t="s">
        <v>5</v>
      </c>
      <c r="BHD46" s="3" t="s">
        <v>5</v>
      </c>
      <c r="BHE46" s="3">
        <v>1.5560074263990804</v>
      </c>
      <c r="BHF46" s="3" t="s">
        <v>5</v>
      </c>
      <c r="BHG46" s="3">
        <v>4.1750167000668005E-2</v>
      </c>
      <c r="BHH46" s="3" t="s">
        <v>5</v>
      </c>
      <c r="BHI46" s="3" t="s">
        <v>5</v>
      </c>
      <c r="BHJ46" s="3" t="s">
        <v>5</v>
      </c>
      <c r="BHK46" s="3" t="s">
        <v>5</v>
      </c>
      <c r="BHL46" s="3" t="s">
        <v>5</v>
      </c>
      <c r="BHM46" s="3" t="s">
        <v>5</v>
      </c>
      <c r="BHN46" s="3">
        <v>0</v>
      </c>
      <c r="BHO46" s="3">
        <v>6.8132267441860465E-3</v>
      </c>
      <c r="BHP46" s="3">
        <v>13.552419071694406</v>
      </c>
      <c r="BHQ46" s="3">
        <v>22.277960526315791</v>
      </c>
      <c r="BHR46" s="3">
        <v>2.6579648300771175</v>
      </c>
      <c r="BHS46" s="3" t="s">
        <v>5</v>
      </c>
      <c r="BHT46" s="3" t="s">
        <v>5</v>
      </c>
      <c r="BHU46" s="3">
        <v>11.571293076193486</v>
      </c>
      <c r="BHV46" s="3">
        <v>0</v>
      </c>
      <c r="BHW46" s="3" t="s">
        <v>5</v>
      </c>
      <c r="BHX46" s="3" t="s">
        <v>5</v>
      </c>
      <c r="BHY46" s="3">
        <v>0.87049037624528491</v>
      </c>
      <c r="BHZ46" s="3">
        <v>5.4135989605889993E-3</v>
      </c>
      <c r="BIA46" s="3" t="s">
        <v>5</v>
      </c>
      <c r="BIB46" s="3" t="s">
        <v>5</v>
      </c>
      <c r="BIC46" s="3" t="s">
        <v>5</v>
      </c>
      <c r="BID46" s="3">
        <v>4.9797227199849106</v>
      </c>
      <c r="BIE46" s="3">
        <v>0.93161343161343169</v>
      </c>
      <c r="BIF46" s="3" t="s">
        <v>5</v>
      </c>
      <c r="BIG46" s="3">
        <v>1.4498337253629654</v>
      </c>
      <c r="BIH46" s="3" t="s">
        <v>5</v>
      </c>
      <c r="BII46" s="3" t="s">
        <v>5</v>
      </c>
      <c r="BIJ46" s="3" t="s">
        <v>5</v>
      </c>
      <c r="BIK46" s="3">
        <v>4.8336774489561831</v>
      </c>
      <c r="BIL46" s="3">
        <v>5.8058058058058064</v>
      </c>
      <c r="BIM46" s="3" t="s">
        <v>5</v>
      </c>
      <c r="BIN46" s="3">
        <v>1.9962233612085243</v>
      </c>
      <c r="BIO46" s="3">
        <v>0.28764148365477266</v>
      </c>
      <c r="BIP46" s="3" t="s">
        <v>5</v>
      </c>
      <c r="BIQ46" s="3">
        <v>0</v>
      </c>
      <c r="BIR46" s="3" t="s">
        <v>5</v>
      </c>
      <c r="BIS46" s="3" t="s">
        <v>5</v>
      </c>
      <c r="BIT46" s="3" t="s">
        <v>5</v>
      </c>
      <c r="BIU46" s="3">
        <v>0</v>
      </c>
      <c r="BIV46" s="3">
        <v>3.9363539002906913</v>
      </c>
      <c r="BIW46" s="3">
        <v>1.6241105064880703</v>
      </c>
      <c r="BIX46" s="3" t="s">
        <v>5</v>
      </c>
      <c r="BIY46" s="3">
        <v>1.9794988610478359</v>
      </c>
      <c r="BIZ46" s="3">
        <v>1.2633700201519145</v>
      </c>
      <c r="BJA46" s="3" t="s">
        <v>5</v>
      </c>
      <c r="BJB46" s="3">
        <v>0.41952174521046004</v>
      </c>
      <c r="BJC46" s="3">
        <v>0.10448846083954207</v>
      </c>
      <c r="BJD46" s="3" t="s">
        <v>5</v>
      </c>
      <c r="BJE46" s="3">
        <v>3.6609704378196337</v>
      </c>
      <c r="BJF46" s="3">
        <v>9.2587637142092589</v>
      </c>
      <c r="BJG46" s="3" t="s">
        <v>5</v>
      </c>
      <c r="BJH46" s="3">
        <v>1.1708515916626092</v>
      </c>
      <c r="BJI46" s="3">
        <v>0.24715039285846027</v>
      </c>
      <c r="BJJ46" s="3" t="s">
        <v>5</v>
      </c>
      <c r="BJK46" s="3">
        <v>3.3303947497306301</v>
      </c>
      <c r="BJL46" s="3">
        <v>7.2278727548149746</v>
      </c>
      <c r="BJM46" s="3">
        <v>0</v>
      </c>
      <c r="BJN46" s="3" t="s">
        <v>5</v>
      </c>
      <c r="BJO46" s="3">
        <v>1.0396043670776889</v>
      </c>
      <c r="BJP46" s="3" t="s">
        <v>5</v>
      </c>
      <c r="BJQ46" s="3">
        <v>10.397568042559255</v>
      </c>
      <c r="BJR46" s="3">
        <v>2.7589772513630382</v>
      </c>
      <c r="BJS46" s="3" t="s">
        <v>5</v>
      </c>
      <c r="BJT46" s="3">
        <v>0.18762703914108511</v>
      </c>
      <c r="BJU46" s="3" t="s">
        <v>5</v>
      </c>
      <c r="BJV46" s="3">
        <v>2.7101836212063422</v>
      </c>
      <c r="BJW46" s="3" t="s">
        <v>5</v>
      </c>
      <c r="BJX46" s="3">
        <v>0.27324737426351292</v>
      </c>
      <c r="BJY46" s="3">
        <v>17.883197738818225</v>
      </c>
      <c r="BJZ46" s="3">
        <v>0.3184230477634572</v>
      </c>
      <c r="BKA46" s="3">
        <v>7.4327304808116459</v>
      </c>
      <c r="BKB46" s="3" t="s">
        <v>5</v>
      </c>
      <c r="BKC46" s="3">
        <v>5.8285896008904441</v>
      </c>
      <c r="BKD46" s="3" t="s">
        <v>5</v>
      </c>
      <c r="BKE46" s="3">
        <v>8.9505860100651882E-2</v>
      </c>
      <c r="BKF46" s="3">
        <v>4.3094312963617103</v>
      </c>
      <c r="BKG46" s="3" t="s">
        <v>5</v>
      </c>
      <c r="BKH46" s="3" t="s">
        <v>5</v>
      </c>
      <c r="BKI46" s="3">
        <v>0.28080999841797183</v>
      </c>
      <c r="BKJ46" s="3">
        <v>1.5416238437821173</v>
      </c>
      <c r="BKK46" s="3">
        <v>0</v>
      </c>
      <c r="BKL46" s="3">
        <v>1.2750668205120714</v>
      </c>
      <c r="BKM46" s="3" t="s">
        <v>5</v>
      </c>
      <c r="BKN46" s="3">
        <v>7.5168608215818518</v>
      </c>
      <c r="BKO46" s="3">
        <v>8.7077624995273695</v>
      </c>
      <c r="BKP46" s="3">
        <v>1.5169393589197737</v>
      </c>
      <c r="BKQ46" s="3" t="s">
        <v>5</v>
      </c>
      <c r="BKR46" s="3">
        <v>20.083621335524569</v>
      </c>
      <c r="BKS46" s="3" t="s">
        <v>5</v>
      </c>
      <c r="BKT46" s="3">
        <v>6.4432512497685615</v>
      </c>
      <c r="BKU46" s="3" t="s">
        <v>5</v>
      </c>
      <c r="BKV46" s="3">
        <v>1.2856727098419873</v>
      </c>
      <c r="BKW46" s="3">
        <v>1.6420064958498737</v>
      </c>
      <c r="BKX46" s="3">
        <v>10.154028938770313</v>
      </c>
      <c r="BKY46" s="3">
        <v>2.891702446644008</v>
      </c>
      <c r="BKZ46" s="3">
        <v>0.65961182555877196</v>
      </c>
      <c r="BLA46" s="3">
        <v>1.3314596873353239</v>
      </c>
      <c r="BLB46" s="3">
        <v>1.3116489721495161</v>
      </c>
      <c r="BLC46" s="3">
        <v>1.0758565340122876</v>
      </c>
      <c r="BLD46" s="3" t="s">
        <v>5</v>
      </c>
      <c r="BLE46" s="3" t="s">
        <v>5</v>
      </c>
      <c r="BLF46" s="3">
        <v>0</v>
      </c>
      <c r="BLG46" s="3">
        <v>1.1833368168882743</v>
      </c>
      <c r="BLH46" s="3">
        <v>2.476792505386185</v>
      </c>
      <c r="BLI46" s="3" t="s">
        <v>5</v>
      </c>
      <c r="BLJ46" s="3">
        <v>3.8445715995362582</v>
      </c>
      <c r="BLK46" s="3">
        <v>1.5534252326639142</v>
      </c>
      <c r="BLL46" s="3">
        <v>0.75554105985620901</v>
      </c>
      <c r="BLM46" s="3">
        <v>0</v>
      </c>
      <c r="BLN46" s="3" t="s">
        <v>5</v>
      </c>
      <c r="BLO46" s="3">
        <v>0.44638486990230436</v>
      </c>
      <c r="BLP46" s="3" t="s">
        <v>5</v>
      </c>
      <c r="BLQ46" s="3" t="s">
        <v>5</v>
      </c>
      <c r="BLR46" s="3">
        <v>1.5288571792585042E-2</v>
      </c>
      <c r="BLS46" s="3" t="s">
        <v>5</v>
      </c>
      <c r="BLT46" s="3">
        <v>3.022641075738421</v>
      </c>
      <c r="BLU46" s="3" t="s">
        <v>5</v>
      </c>
      <c r="BLV46" s="3" t="s">
        <v>5</v>
      </c>
      <c r="BLW46" s="3">
        <v>13.5757427108563</v>
      </c>
      <c r="BLX46" s="3" t="s">
        <v>5</v>
      </c>
      <c r="BLY46" s="3">
        <v>7.5353447019384925</v>
      </c>
      <c r="BLZ46" s="3">
        <v>11.665889665889665</v>
      </c>
      <c r="BMA46" s="3" t="s">
        <v>5</v>
      </c>
      <c r="BMB46" s="3" t="s">
        <v>5</v>
      </c>
      <c r="BMC46" s="3">
        <v>0.48495469449065626</v>
      </c>
      <c r="BMD46" s="3">
        <v>2.0713743298016616</v>
      </c>
      <c r="BME46" s="3">
        <v>0</v>
      </c>
      <c r="BMF46" s="3" t="s">
        <v>5</v>
      </c>
      <c r="BMG46" s="3">
        <v>2.4967478163910055</v>
      </c>
      <c r="BMH46" s="3" t="s">
        <v>5</v>
      </c>
      <c r="BMI46" s="3">
        <v>1.8540248526539769</v>
      </c>
      <c r="BMJ46" s="3" t="s">
        <v>5</v>
      </c>
      <c r="BMK46" s="3">
        <v>2.9369534003393811</v>
      </c>
      <c r="BML46" s="3" t="s">
        <v>5</v>
      </c>
      <c r="BMM46" s="3" t="s">
        <v>5</v>
      </c>
      <c r="BMN46" s="3">
        <v>2.5455308875242744</v>
      </c>
      <c r="BMO46" s="3">
        <v>0.78892775481155075</v>
      </c>
      <c r="BMP46" s="3">
        <v>12.632541752769402</v>
      </c>
      <c r="BMQ46" s="3">
        <v>3.9867272950718937</v>
      </c>
      <c r="BMR46" s="3">
        <v>2.795443624749145</v>
      </c>
      <c r="BMS46" s="3" t="s">
        <v>5</v>
      </c>
      <c r="BMT46" s="3" t="s">
        <v>5</v>
      </c>
      <c r="BMU46" s="3" t="s">
        <v>5</v>
      </c>
      <c r="BMV46" s="3" t="s">
        <v>5</v>
      </c>
      <c r="BMW46" s="3">
        <v>2.4984738166495433</v>
      </c>
      <c r="BMX46" s="3">
        <v>5.0831165893927404</v>
      </c>
      <c r="BMY46" s="3">
        <v>0.20401528082581483</v>
      </c>
      <c r="BMZ46" s="3">
        <v>3.5856101463877201</v>
      </c>
      <c r="BNA46" s="3" t="s">
        <v>5</v>
      </c>
      <c r="BNB46" s="3">
        <v>3.0943249041149321</v>
      </c>
      <c r="BNC46" s="3">
        <v>0.6673600277344427</v>
      </c>
      <c r="BND46" s="3" t="s">
        <v>5</v>
      </c>
      <c r="BNE46" s="3">
        <v>1.1027079775555013</v>
      </c>
      <c r="BNF46" s="3" t="s">
        <v>5</v>
      </c>
      <c r="BNG46" s="3" t="s">
        <v>5</v>
      </c>
      <c r="BNH46" s="3">
        <v>3.2112590799031477</v>
      </c>
      <c r="BNI46" s="3" t="s">
        <v>5</v>
      </c>
      <c r="BNJ46" s="3" t="s">
        <v>5</v>
      </c>
      <c r="BNK46" s="3" t="s">
        <v>5</v>
      </c>
      <c r="BNL46" s="3">
        <v>1.3063357282821686</v>
      </c>
      <c r="BNM46" s="3" t="s">
        <v>5</v>
      </c>
      <c r="BNN46" s="3">
        <v>0.32167779030154126</v>
      </c>
      <c r="BNO46" s="3">
        <v>5.0231295253419148</v>
      </c>
      <c r="BNP46" s="3" t="s">
        <v>5</v>
      </c>
      <c r="BNQ46" s="3" t="s">
        <v>5</v>
      </c>
      <c r="BNR46" s="3">
        <v>0</v>
      </c>
      <c r="BNS46" s="3">
        <v>6.560725510724005</v>
      </c>
      <c r="BNT46" s="3" t="s">
        <v>5</v>
      </c>
      <c r="BNU46" s="3" t="s">
        <v>5</v>
      </c>
      <c r="BNV46" s="3">
        <v>7.7505567928730503</v>
      </c>
      <c r="BNW46" s="3" t="s">
        <v>5</v>
      </c>
      <c r="BNX46" s="3" t="s">
        <v>5</v>
      </c>
      <c r="BNY46" s="3">
        <v>20.810468552131699</v>
      </c>
      <c r="BNZ46" s="3">
        <v>0</v>
      </c>
      <c r="BOA46" s="3" t="s">
        <v>5</v>
      </c>
      <c r="BOB46" s="3" t="s">
        <v>5</v>
      </c>
      <c r="BOC46" s="3">
        <v>0.76919676406878557</v>
      </c>
      <c r="BOD46" s="3">
        <v>1.0082304526748971</v>
      </c>
      <c r="BOE46" s="3" t="s">
        <v>5</v>
      </c>
      <c r="BOF46" s="3" t="s">
        <v>5</v>
      </c>
      <c r="BOG46" s="3" t="s">
        <v>5</v>
      </c>
      <c r="BOH46" s="3">
        <v>0.48285107544103167</v>
      </c>
      <c r="BOI46" s="3" t="s">
        <v>5</v>
      </c>
      <c r="BOJ46" s="3">
        <v>2.2033406338232577</v>
      </c>
      <c r="BOK46" s="3" t="s">
        <v>5</v>
      </c>
      <c r="BOL46" s="3" t="s">
        <v>5</v>
      </c>
      <c r="BOM46" s="3" t="s">
        <v>5</v>
      </c>
      <c r="BON46" s="3">
        <v>12.123195584489102</v>
      </c>
      <c r="BOO46" s="3" t="s">
        <v>5</v>
      </c>
      <c r="BOP46" s="3" t="s">
        <v>5</v>
      </c>
      <c r="BOQ46" s="3">
        <v>3.4236413849770615E-2</v>
      </c>
      <c r="BOR46" s="3" t="s">
        <v>5</v>
      </c>
      <c r="BOS46" s="3" t="s">
        <v>5</v>
      </c>
      <c r="BOT46" s="3" t="s">
        <v>5</v>
      </c>
      <c r="BOU46" s="3">
        <v>0.78919504567727949</v>
      </c>
      <c r="BOV46" s="3">
        <v>1.6308299574114469</v>
      </c>
      <c r="BOW46" s="3" t="s">
        <v>5</v>
      </c>
      <c r="BOX46" s="3">
        <v>18.457379379898168</v>
      </c>
      <c r="BOY46" s="3">
        <v>4.7311026414822122</v>
      </c>
      <c r="BOZ46" s="3" t="s">
        <v>5</v>
      </c>
      <c r="BPA46" s="3" t="s">
        <v>5</v>
      </c>
      <c r="BPB46" s="3">
        <v>2.9443336911516638</v>
      </c>
      <c r="BPC46" s="3" t="s">
        <v>5</v>
      </c>
      <c r="BPD46" s="3" t="s">
        <v>5</v>
      </c>
      <c r="BPE46" s="3" t="s">
        <v>5</v>
      </c>
      <c r="BPF46" s="3" t="s">
        <v>5</v>
      </c>
      <c r="BPG46" s="3">
        <v>4.981615330866771</v>
      </c>
      <c r="BPH46" s="3">
        <v>1.1538495649783154</v>
      </c>
      <c r="BPI46" s="3">
        <v>5.2725647899910637</v>
      </c>
      <c r="BPJ46" s="3">
        <v>12.709880726957664</v>
      </c>
      <c r="BPK46" s="3">
        <v>36.020370627219933</v>
      </c>
      <c r="BPL46" s="3">
        <v>6.5845421192020801</v>
      </c>
      <c r="BPM46" s="3">
        <v>1.4355234636310131E-3</v>
      </c>
      <c r="BPN46" s="3" t="s">
        <v>5</v>
      </c>
      <c r="BPO46" s="3" t="s">
        <v>5</v>
      </c>
      <c r="BPP46" s="3">
        <v>1.1193565772563328</v>
      </c>
      <c r="BPQ46" s="3" t="s">
        <v>5</v>
      </c>
      <c r="BPR46" s="3">
        <v>16.111197230403555</v>
      </c>
      <c r="BPS46" s="3">
        <v>20.466672696029665</v>
      </c>
      <c r="BPT46" s="3" t="s">
        <v>5</v>
      </c>
      <c r="BPU46" s="3">
        <v>17.485168242836927</v>
      </c>
      <c r="BPV46" s="3" t="s">
        <v>5</v>
      </c>
      <c r="BPW46" s="3" t="s">
        <v>5</v>
      </c>
      <c r="BPX46" s="3" t="s">
        <v>5</v>
      </c>
      <c r="BPY46" s="3">
        <v>5.5244593117610039</v>
      </c>
      <c r="BPZ46" s="3">
        <v>4.5193124632376973</v>
      </c>
      <c r="BQA46" s="3" t="s">
        <v>5</v>
      </c>
      <c r="BQB46" s="3">
        <v>2.4548617950233078</v>
      </c>
      <c r="BQC46" s="3" t="s">
        <v>5</v>
      </c>
      <c r="BQD46" s="3">
        <v>3.6236653984386318</v>
      </c>
      <c r="BQE46" s="3">
        <v>1.3980081579528418</v>
      </c>
      <c r="BQF46" s="3">
        <v>5.4728782486789607</v>
      </c>
      <c r="BQG46" s="3" t="s">
        <v>5</v>
      </c>
      <c r="BQH46" s="3">
        <v>3.7535754561273795</v>
      </c>
      <c r="BQI46" s="3" t="s">
        <v>5</v>
      </c>
      <c r="BQJ46" s="3" t="s">
        <v>5</v>
      </c>
      <c r="BQK46" s="3">
        <v>7.0271582671430064</v>
      </c>
      <c r="BQL46" s="3" t="s">
        <v>5</v>
      </c>
      <c r="BQM46" s="3" t="s">
        <v>5</v>
      </c>
      <c r="BQN46" s="3">
        <v>0.41757236014186017</v>
      </c>
      <c r="BQO46" s="3" t="s">
        <v>5</v>
      </c>
      <c r="BQP46" s="3">
        <v>7.2757037434933309</v>
      </c>
      <c r="BQQ46" s="3">
        <v>0.55934959349593494</v>
      </c>
      <c r="BQR46" s="3">
        <v>32.315521628498729</v>
      </c>
      <c r="BQS46" s="3">
        <v>0</v>
      </c>
      <c r="BQT46" s="3">
        <v>0</v>
      </c>
      <c r="BQU46" s="3" t="s">
        <v>5</v>
      </c>
      <c r="BQV46" s="3" t="s">
        <v>5</v>
      </c>
      <c r="BQW46" s="3">
        <v>1.3955173337113516</v>
      </c>
      <c r="BQX46" s="3">
        <v>0.27540141170911309</v>
      </c>
      <c r="BQY46" s="3" t="s">
        <v>5</v>
      </c>
      <c r="BQZ46" s="3">
        <v>7.1084629041803407</v>
      </c>
      <c r="BRA46" s="3" t="s">
        <v>5</v>
      </c>
      <c r="BRB46" s="3" t="s">
        <v>5</v>
      </c>
      <c r="BRC46" s="3" t="s">
        <v>5</v>
      </c>
      <c r="BRD46" s="3" t="s">
        <v>5</v>
      </c>
      <c r="BRE46" s="3" t="s">
        <v>5</v>
      </c>
      <c r="BRF46" s="3">
        <v>2.8334824133652652</v>
      </c>
      <c r="BRG46" s="3">
        <v>3.6480186480186481</v>
      </c>
      <c r="BRH46" s="3" t="s">
        <v>5</v>
      </c>
      <c r="BRI46" s="3" t="s">
        <v>5</v>
      </c>
      <c r="BRJ46" s="3" t="s">
        <v>5</v>
      </c>
      <c r="BRK46" s="3" t="s">
        <v>5</v>
      </c>
      <c r="BRL46" s="3" t="s">
        <v>5</v>
      </c>
      <c r="BRM46" s="3" t="s">
        <v>5</v>
      </c>
      <c r="BRN46" s="3">
        <v>4.7498240502807008</v>
      </c>
      <c r="BRO46" s="3" t="s">
        <v>5</v>
      </c>
      <c r="BRP46" s="3" t="s">
        <v>5</v>
      </c>
      <c r="BRQ46" s="3">
        <v>5.9991128853404305</v>
      </c>
      <c r="BRR46" s="3">
        <v>19.937641236877486</v>
      </c>
      <c r="BRS46" s="3">
        <v>6.7648097466231132</v>
      </c>
      <c r="BRT46" s="3">
        <v>0.3040338780606982</v>
      </c>
      <c r="BRU46" s="3">
        <v>3.7311586479902554</v>
      </c>
      <c r="BRV46" s="3">
        <v>4.4082409456221407</v>
      </c>
      <c r="BRW46" s="3">
        <v>4.6543824372878007</v>
      </c>
      <c r="BRX46" s="3" t="s">
        <v>5</v>
      </c>
      <c r="BRY46" s="3">
        <v>16.46142834858092</v>
      </c>
      <c r="BRZ46" s="3">
        <v>21.378558310376491</v>
      </c>
      <c r="BSA46" s="3">
        <v>2.3399438064322537</v>
      </c>
      <c r="BSB46" s="3" t="s">
        <v>5</v>
      </c>
      <c r="BSC46" s="3">
        <v>4.0812416171680397</v>
      </c>
      <c r="BSD46" s="3">
        <v>2.497060826621111</v>
      </c>
      <c r="BSE46" s="3">
        <v>2.1753154706457529</v>
      </c>
      <c r="BSF46" s="3" t="s">
        <v>5</v>
      </c>
      <c r="BSG46" s="3">
        <v>0</v>
      </c>
      <c r="BSH46" s="3">
        <v>3.3743573698613702</v>
      </c>
      <c r="BSI46" s="3">
        <v>10.570466720481397</v>
      </c>
      <c r="BSJ46" s="3">
        <v>3.9343944845575871</v>
      </c>
      <c r="BSK46" s="3">
        <v>3.2282663955261817</v>
      </c>
      <c r="BSL46" s="3">
        <v>1.5140946010511227</v>
      </c>
      <c r="BSM46" s="3" t="s">
        <v>5</v>
      </c>
      <c r="BSN46" s="3">
        <v>2.8749071639334391</v>
      </c>
      <c r="BSO46" s="3">
        <v>4.6167342910406841</v>
      </c>
      <c r="BSP46" s="3">
        <v>14.883210571165092</v>
      </c>
      <c r="BSQ46" s="3" t="s">
        <v>5</v>
      </c>
      <c r="BSR46" s="3">
        <v>0</v>
      </c>
      <c r="BSS46" s="3" t="s">
        <v>5</v>
      </c>
      <c r="BST46" s="3">
        <v>0</v>
      </c>
      <c r="BSU46" s="3">
        <v>4.0370964048545916</v>
      </c>
      <c r="BSV46" s="3" t="s">
        <v>5</v>
      </c>
      <c r="BSW46" s="3">
        <v>0.95258255715495355</v>
      </c>
      <c r="BSX46" s="3">
        <v>4.9474164259753186</v>
      </c>
      <c r="BSY46" s="3" t="s">
        <v>5</v>
      </c>
      <c r="BSZ46" s="3">
        <v>1.5463853165189163</v>
      </c>
      <c r="BTA46" s="3">
        <v>1.801366367602272</v>
      </c>
      <c r="BTB46" s="3">
        <v>0.80724131870339222</v>
      </c>
      <c r="BTC46" s="3">
        <v>3.4651406023437685</v>
      </c>
      <c r="BTD46" s="3" t="s">
        <v>5</v>
      </c>
      <c r="BTE46" s="3" t="s">
        <v>5</v>
      </c>
      <c r="BTF46" s="3" t="s">
        <v>5</v>
      </c>
      <c r="BTG46" s="3" t="s">
        <v>5</v>
      </c>
      <c r="BTH46" s="3" t="s">
        <v>5</v>
      </c>
      <c r="BTI46" s="3">
        <v>2.2945176342777112</v>
      </c>
      <c r="BTJ46" s="3">
        <v>5.6706143468987875</v>
      </c>
      <c r="BTK46" s="3">
        <v>0.14170787511993505</v>
      </c>
      <c r="BTL46" s="3">
        <v>6.7341525126615158</v>
      </c>
      <c r="BTM46" s="3">
        <v>0.14710717786410973</v>
      </c>
      <c r="BTN46" s="3">
        <v>0.2506719040727724</v>
      </c>
      <c r="BTO46" s="3">
        <v>4.3262779338355015</v>
      </c>
      <c r="BTP46" s="3">
        <v>3.7443306585671188</v>
      </c>
      <c r="BTQ46" s="3">
        <v>0.82146160962072146</v>
      </c>
      <c r="BTR46" s="3" t="s">
        <v>5</v>
      </c>
      <c r="BTS46" s="3">
        <v>0</v>
      </c>
      <c r="BTT46" s="3">
        <v>0.18673140021874252</v>
      </c>
      <c r="BTU46" s="3" t="s">
        <v>5</v>
      </c>
      <c r="BTV46" s="3">
        <v>0.73977115627849521</v>
      </c>
      <c r="BTW46" s="3">
        <v>0.84968818613455011</v>
      </c>
      <c r="BTX46" s="3" t="s">
        <v>5</v>
      </c>
      <c r="BTY46" s="3">
        <v>16.466234967622572</v>
      </c>
      <c r="BTZ46" s="3" t="s">
        <v>5</v>
      </c>
      <c r="BUA46" s="3">
        <v>1.5564478644838093</v>
      </c>
      <c r="BUB46" s="3" t="s">
        <v>5</v>
      </c>
      <c r="BUC46" s="3" t="s">
        <v>5</v>
      </c>
      <c r="BUD46" s="3">
        <v>1.8240903303331397</v>
      </c>
      <c r="BUE46" s="3">
        <v>29.120361650028254</v>
      </c>
      <c r="BUF46" s="3">
        <v>20.019172670230073</v>
      </c>
      <c r="BUG46" s="3" t="s">
        <v>5</v>
      </c>
      <c r="BUH46" s="3">
        <v>0</v>
      </c>
      <c r="BUI46" s="3">
        <v>3.8251954052086958</v>
      </c>
      <c r="BUJ46" s="3">
        <v>4.0682748005642644</v>
      </c>
      <c r="BUK46" s="3">
        <v>13.601578462479377</v>
      </c>
      <c r="BUL46" s="3" t="s">
        <v>5</v>
      </c>
      <c r="BUM46" s="3" t="s">
        <v>5</v>
      </c>
      <c r="BUN46" s="3" t="s">
        <v>5</v>
      </c>
      <c r="BUO46" s="3">
        <v>2.6404828257333426</v>
      </c>
      <c r="BUP46" s="3">
        <v>2.1762547810475374</v>
      </c>
      <c r="BUQ46" s="3">
        <v>9.4512708298266279</v>
      </c>
      <c r="BUR46" s="3">
        <v>2.3567946552993395</v>
      </c>
      <c r="BUS46" s="3">
        <v>0.75910773729894532</v>
      </c>
      <c r="BUT46" s="3">
        <v>2.1076112457213183</v>
      </c>
      <c r="BUU46" s="3" t="s">
        <v>5</v>
      </c>
      <c r="BUV46" s="3" t="s">
        <v>5</v>
      </c>
      <c r="BUW46" s="3">
        <v>2.2165228818370579</v>
      </c>
      <c r="BUX46" s="3">
        <v>1.1157532563283361</v>
      </c>
      <c r="BUY46" s="3">
        <v>1.2304752017365863</v>
      </c>
      <c r="BUZ46" s="3" t="s">
        <v>5</v>
      </c>
      <c r="BVA46" s="3">
        <v>0.19197771019860349</v>
      </c>
      <c r="BVB46" s="3">
        <v>3.3021619282367771</v>
      </c>
      <c r="BVC46" s="3">
        <v>8.3936234424480958</v>
      </c>
      <c r="BVD46" s="3" t="s">
        <v>5</v>
      </c>
      <c r="BVE46" s="3">
        <v>0.49963460332433235</v>
      </c>
      <c r="BVF46" s="3">
        <v>3.6785284449154827</v>
      </c>
      <c r="BVG46" s="3" t="s">
        <v>5</v>
      </c>
      <c r="BVH46" s="3">
        <v>3.0063761604281609</v>
      </c>
      <c r="BVI46" s="3">
        <v>0.80513355567483469</v>
      </c>
      <c r="BVJ46" s="3" t="s">
        <v>5</v>
      </c>
      <c r="BVK46" s="3">
        <v>0</v>
      </c>
      <c r="BVL46" s="3">
        <v>2.1046341787279244</v>
      </c>
      <c r="BVM46" s="3" t="s">
        <v>5</v>
      </c>
      <c r="BVN46" s="3" t="s">
        <v>5</v>
      </c>
      <c r="BVO46" s="3">
        <v>1.2317454392758829</v>
      </c>
      <c r="BVP46" s="3" t="s">
        <v>5</v>
      </c>
      <c r="BVQ46" s="3" t="s">
        <v>5</v>
      </c>
      <c r="BVR46" s="3">
        <v>0.18116676806597715</v>
      </c>
      <c r="BVS46" s="3">
        <v>2.3805382842732294</v>
      </c>
      <c r="BVT46" s="3" t="s">
        <v>5</v>
      </c>
      <c r="BVU46" s="3">
        <v>10.989349608089512</v>
      </c>
      <c r="BVV46" s="3">
        <v>5.8675157128680118</v>
      </c>
      <c r="BVW46" s="3">
        <v>26.865559604075745</v>
      </c>
      <c r="BVX46" s="3">
        <v>0.29688273132112813</v>
      </c>
      <c r="BVY46" s="3">
        <v>17.504922606565025</v>
      </c>
      <c r="BVZ46" s="3" t="s">
        <v>5</v>
      </c>
      <c r="BWA46" s="3">
        <v>0.70734835990470946</v>
      </c>
      <c r="BWB46" s="3">
        <v>1.7122372289743872</v>
      </c>
      <c r="BWC46" s="3">
        <v>1.8665189935908169</v>
      </c>
      <c r="BWD46" s="3" t="s">
        <v>5</v>
      </c>
      <c r="BWE46" s="3">
        <v>12.54251700680272</v>
      </c>
      <c r="BWF46" s="3">
        <v>8.1491992702209615</v>
      </c>
      <c r="BWG46" s="3">
        <v>0.69181414111913253</v>
      </c>
      <c r="BWH46" s="3">
        <v>0</v>
      </c>
      <c r="BWI46" s="3" t="s">
        <v>5</v>
      </c>
      <c r="BWJ46" s="3">
        <v>1.3156934306569343</v>
      </c>
      <c r="BWK46" s="3">
        <v>9.3036222793078043</v>
      </c>
      <c r="BWL46" s="3">
        <v>0.58014514828420394</v>
      </c>
      <c r="BWM46" s="3" t="s">
        <v>5</v>
      </c>
      <c r="BWN46" s="3">
        <v>2.7990810806359976</v>
      </c>
      <c r="BWO46" s="3">
        <v>2.7137801990784349</v>
      </c>
      <c r="BWP46" s="3">
        <v>0.47905474692746836</v>
      </c>
      <c r="BWQ46" s="3" t="s">
        <v>5</v>
      </c>
      <c r="BWR46" s="3">
        <v>1.2797332519313407</v>
      </c>
      <c r="BWS46" s="3">
        <v>0.71296164266362472</v>
      </c>
      <c r="BWT46" s="3">
        <v>1.2314145271368215</v>
      </c>
      <c r="BWU46" s="3">
        <v>3.1531316980233393</v>
      </c>
      <c r="BWV46" s="3">
        <v>1.1028183134677509</v>
      </c>
      <c r="BWW46" s="3">
        <v>5.584977933216754</v>
      </c>
      <c r="BWX46" s="3">
        <v>2.204948928773705</v>
      </c>
      <c r="BWY46" s="3" t="s">
        <v>5</v>
      </c>
      <c r="BWZ46" s="3" t="s">
        <v>5</v>
      </c>
      <c r="BXA46" s="3">
        <v>2.9288453482001868</v>
      </c>
      <c r="BXB46" s="3">
        <v>10.961518074843635</v>
      </c>
      <c r="BXC46" s="3">
        <v>2.1923651962025104</v>
      </c>
      <c r="BXD46" s="3">
        <v>5.9151150785568296</v>
      </c>
      <c r="BXE46" s="3">
        <v>1.2115304275170591</v>
      </c>
      <c r="BXF46" s="3">
        <v>2.2045292833132959</v>
      </c>
      <c r="BXG46" s="3" t="s">
        <v>5</v>
      </c>
      <c r="BXH46" s="3">
        <v>3.0346555167482454</v>
      </c>
      <c r="BXI46" s="3" t="s">
        <v>5</v>
      </c>
      <c r="BXJ46" s="3">
        <v>6.4839507819039781</v>
      </c>
      <c r="BXK46" s="3" t="s">
        <v>5</v>
      </c>
      <c r="BXL46" s="3">
        <v>2.2195969543059664</v>
      </c>
      <c r="BXM46" s="3">
        <v>0.93265372519249545</v>
      </c>
      <c r="BXN46" s="3" t="s">
        <v>5</v>
      </c>
      <c r="BXO46" s="3">
        <v>1.4274086579042566</v>
      </c>
      <c r="BXP46" s="3">
        <v>3.4053566259726553</v>
      </c>
      <c r="BXQ46" s="3" t="s">
        <v>5</v>
      </c>
      <c r="BXR46" s="3">
        <v>46.872933049165873</v>
      </c>
      <c r="BXS46" s="3">
        <v>1.0434786713526041</v>
      </c>
      <c r="BXT46" s="3" t="s">
        <v>5</v>
      </c>
      <c r="BXU46" s="3" t="s">
        <v>5</v>
      </c>
      <c r="BXV46" s="3" t="s">
        <v>5</v>
      </c>
      <c r="BXW46" s="3" t="s">
        <v>5</v>
      </c>
      <c r="BXX46" s="3">
        <v>0.39013366874880084</v>
      </c>
      <c r="BXY46" s="3">
        <v>3.8696804637208357</v>
      </c>
      <c r="BXZ46" s="3">
        <v>2.8367468978920614</v>
      </c>
      <c r="BYA46" s="3">
        <v>0.39945319296252241</v>
      </c>
      <c r="BYB46" s="3">
        <v>4.1855521089192269</v>
      </c>
      <c r="BYC46" s="3">
        <v>0.26825486673393545</v>
      </c>
      <c r="BYD46" s="3" t="s">
        <v>5</v>
      </c>
      <c r="BYE46" s="3">
        <v>0</v>
      </c>
      <c r="BYF46" s="3">
        <v>2.3629370408903183</v>
      </c>
      <c r="BYG46" s="3">
        <v>0</v>
      </c>
      <c r="BYH46" s="3">
        <v>5.7153048567931064</v>
      </c>
      <c r="BYI46" s="3" t="s">
        <v>5</v>
      </c>
      <c r="BYJ46" s="3">
        <v>1.6849992302033976</v>
      </c>
      <c r="BYK46" s="3" t="s">
        <v>5</v>
      </c>
      <c r="BYL46" s="3">
        <v>3.1614641756598201</v>
      </c>
      <c r="BYM46" s="3">
        <v>0</v>
      </c>
      <c r="BYN46" s="3" t="s">
        <v>5</v>
      </c>
      <c r="BYO46" s="3">
        <v>21.05156519096343</v>
      </c>
      <c r="BYP46" s="3">
        <v>18.391494289173114</v>
      </c>
      <c r="BYQ46" s="3">
        <v>0.27793273828498566</v>
      </c>
      <c r="BYR46" s="3" t="s">
        <v>5</v>
      </c>
      <c r="BYS46" s="3" t="s">
        <v>5</v>
      </c>
      <c r="BYT46" s="3">
        <v>0</v>
      </c>
      <c r="BYU46" s="3" t="s">
        <v>5</v>
      </c>
      <c r="BYV46" s="3">
        <v>0.83799391543548352</v>
      </c>
      <c r="BYW46" s="3" t="s">
        <v>5</v>
      </c>
      <c r="BYX46" s="3">
        <v>0.3753053078893544</v>
      </c>
      <c r="BYY46" s="3">
        <v>4.2112879884225762</v>
      </c>
      <c r="BYZ46" s="3">
        <v>0.99089203167192996</v>
      </c>
      <c r="BZA46" s="3" t="s">
        <v>5</v>
      </c>
      <c r="BZB46" s="3" t="s">
        <v>5</v>
      </c>
      <c r="BZC46" s="3">
        <v>0.69907437374587356</v>
      </c>
      <c r="BZD46" s="3">
        <v>1.7946882173473364</v>
      </c>
      <c r="BZE46" s="3">
        <v>0.61082827291500541</v>
      </c>
      <c r="BZF46" s="3">
        <v>0</v>
      </c>
      <c r="BZG46" s="3">
        <v>6.9027403879340105E-3</v>
      </c>
      <c r="BZH46" s="3">
        <v>1.412839860641818</v>
      </c>
      <c r="BZI46" s="3">
        <v>0.8556436794152954</v>
      </c>
      <c r="BZJ46" s="3" t="s">
        <v>5</v>
      </c>
      <c r="BZK46" s="3">
        <v>1.25029675780072</v>
      </c>
      <c r="BZL46" s="3">
        <v>21.307506053268767</v>
      </c>
      <c r="BZM46" s="3" t="s">
        <v>5</v>
      </c>
      <c r="BZN46" s="3">
        <v>14.005957581247804</v>
      </c>
      <c r="BZO46" s="3" t="s">
        <v>5</v>
      </c>
      <c r="BZP46" s="3">
        <v>9.6553740452435761</v>
      </c>
      <c r="BZQ46" s="3" t="s">
        <v>5</v>
      </c>
      <c r="BZR46" s="3">
        <v>0</v>
      </c>
      <c r="BZS46" s="3">
        <v>0.5115798881304221</v>
      </c>
      <c r="BZT46" s="3">
        <v>0.20917376363364712</v>
      </c>
      <c r="BZU46" s="3">
        <v>4.7736391902875798E-2</v>
      </c>
      <c r="BZV46" s="3" t="s">
        <v>5</v>
      </c>
      <c r="BZW46" s="3">
        <v>6.7308709916393274</v>
      </c>
      <c r="BZX46" s="3">
        <v>5.1118288843146669</v>
      </c>
      <c r="BZY46" s="3">
        <v>11.687074608395481</v>
      </c>
      <c r="BZZ46" s="3">
        <v>1.912952618253426</v>
      </c>
      <c r="CAA46" s="3">
        <v>2.7616279069767442</v>
      </c>
      <c r="CAB46" s="3" t="s">
        <v>5</v>
      </c>
      <c r="CAC46" s="3" t="s">
        <v>5</v>
      </c>
      <c r="CAD46" s="3">
        <v>0.87354525410956985</v>
      </c>
      <c r="CAE46" s="3" t="s">
        <v>5</v>
      </c>
      <c r="CAF46" s="3">
        <v>0.22627989565982587</v>
      </c>
      <c r="CAG46" s="3" t="s">
        <v>5</v>
      </c>
      <c r="CAH46" s="3">
        <v>17.422186290927989</v>
      </c>
      <c r="CAI46" s="3" t="s">
        <v>5</v>
      </c>
      <c r="CAJ46" s="3" t="s">
        <v>5</v>
      </c>
      <c r="CAK46" s="3" t="s">
        <v>5</v>
      </c>
      <c r="CAL46" s="3" t="s">
        <v>5</v>
      </c>
      <c r="CAM46" s="3">
        <v>0.4916903013756726</v>
      </c>
      <c r="CAN46" s="3">
        <v>1.574644298152474</v>
      </c>
      <c r="CAO46" s="3" t="s">
        <v>5</v>
      </c>
      <c r="CAP46" s="3">
        <v>5.8104345720857042E-2</v>
      </c>
      <c r="CAQ46" s="3">
        <v>0</v>
      </c>
      <c r="CAR46" s="3">
        <v>7.9340743579915678</v>
      </c>
      <c r="CAS46" s="3" t="s">
        <v>5</v>
      </c>
      <c r="CAT46" s="3">
        <v>0.25253706215217697</v>
      </c>
      <c r="CAU46" s="3">
        <v>0.13736036054822234</v>
      </c>
      <c r="CAV46" s="3" t="s">
        <v>5</v>
      </c>
      <c r="CAW46" s="3">
        <v>0.19301914106482226</v>
      </c>
      <c r="CAX46" s="3" t="s">
        <v>5</v>
      </c>
      <c r="CAY46" s="3">
        <v>5.8724293059125969</v>
      </c>
      <c r="CAZ46" s="3">
        <v>2.2785887773242854</v>
      </c>
      <c r="CBA46" s="3">
        <v>17.176369442397448</v>
      </c>
      <c r="CBB46" s="3">
        <v>2.3400082105551245</v>
      </c>
      <c r="CBC46" s="3">
        <v>8.2169268693508629E-2</v>
      </c>
      <c r="CBD46" s="3">
        <v>1.6813163841245506</v>
      </c>
      <c r="CBE46" s="3">
        <v>0.2733974515451838</v>
      </c>
      <c r="CBF46" s="3">
        <v>0.2297794117647059</v>
      </c>
      <c r="CBG46" s="3">
        <v>1.0761945759793371E-2</v>
      </c>
      <c r="CBH46" s="3">
        <v>0</v>
      </c>
      <c r="CBI46" s="3">
        <v>3.4172552052591945</v>
      </c>
      <c r="CBJ46" s="3">
        <v>2.6042206334404034</v>
      </c>
      <c r="CBK46" s="3">
        <v>0.12453300124533001</v>
      </c>
      <c r="CBL46" s="3">
        <v>9.6420493657193429</v>
      </c>
      <c r="CBM46" s="3">
        <v>22.13950190552158</v>
      </c>
      <c r="CBN46" s="3" t="s">
        <v>5</v>
      </c>
      <c r="CBO46" s="3">
        <v>16.231295967537406</v>
      </c>
      <c r="CBP46" s="3">
        <v>4.8605820508913604</v>
      </c>
      <c r="CBQ46" s="3">
        <v>20.822048445546443</v>
      </c>
      <c r="CBR46" s="3">
        <v>0</v>
      </c>
      <c r="CBS46" s="3" t="s">
        <v>5</v>
      </c>
      <c r="CBT46" s="3">
        <v>6.8293487221764222</v>
      </c>
      <c r="CBU46" s="3">
        <v>23.279804317770925</v>
      </c>
      <c r="CBV46" s="3" t="s">
        <v>5</v>
      </c>
      <c r="CBW46" s="3">
        <v>16.385729058945191</v>
      </c>
      <c r="CBX46" s="3" t="s">
        <v>5</v>
      </c>
      <c r="CBY46" s="3" t="s">
        <v>5</v>
      </c>
      <c r="CBZ46" s="3">
        <v>3.4325359017444179</v>
      </c>
      <c r="CCA46" s="3">
        <v>14.999402414246443</v>
      </c>
      <c r="CCB46" s="3">
        <v>0.26909158392873711</v>
      </c>
      <c r="CCC46" s="3">
        <v>9.4497451313553782</v>
      </c>
      <c r="CCD46" s="3">
        <v>2.7731616119651017</v>
      </c>
      <c r="CCE46" s="3" t="s">
        <v>5</v>
      </c>
      <c r="CCF46" s="3" t="s">
        <v>5</v>
      </c>
      <c r="CCG46" s="3" t="s">
        <v>5</v>
      </c>
      <c r="CCH46" s="3" t="s">
        <v>5</v>
      </c>
      <c r="CCI46" s="3">
        <v>5.2802956965590078E-2</v>
      </c>
      <c r="CCJ46" s="3">
        <v>0</v>
      </c>
      <c r="CCK46" s="3" t="s">
        <v>5</v>
      </c>
      <c r="CCL46" s="3" t="s">
        <v>5</v>
      </c>
      <c r="CCM46" s="3" t="s">
        <v>5</v>
      </c>
      <c r="CCN46" s="3">
        <v>0</v>
      </c>
      <c r="CCO46" s="3" t="s">
        <v>5</v>
      </c>
      <c r="CCP46" s="3">
        <v>7.8389518622110996</v>
      </c>
      <c r="CCQ46" s="3">
        <v>0</v>
      </c>
      <c r="CCR46" s="3" t="s">
        <v>5</v>
      </c>
      <c r="CCS46" s="3" t="s">
        <v>5</v>
      </c>
      <c r="CCT46" s="3" t="s">
        <v>5</v>
      </c>
      <c r="CCU46" s="3">
        <v>5.1308363263211899E-2</v>
      </c>
      <c r="CCV46" s="3">
        <v>0</v>
      </c>
      <c r="CCW46" s="3">
        <v>1.6294316084272165</v>
      </c>
      <c r="CCX46" s="3">
        <v>20.854294338242021</v>
      </c>
      <c r="CCY46" s="3">
        <v>0</v>
      </c>
      <c r="CCZ46" s="3">
        <v>7.2922893006575018</v>
      </c>
      <c r="CDA46" s="3">
        <v>1.673123670616834</v>
      </c>
      <c r="CDB46" s="3" t="s">
        <v>5</v>
      </c>
      <c r="CDC46" s="3">
        <v>5.0655768865234752</v>
      </c>
      <c r="CDD46" s="3">
        <v>10.143821679615241</v>
      </c>
      <c r="CDE46" s="3">
        <v>0.68691681556482032</v>
      </c>
      <c r="CDF46" s="3">
        <v>2.9067560728744937</v>
      </c>
      <c r="CDG46" s="3">
        <v>2.232630757220921</v>
      </c>
      <c r="CDH46" s="3">
        <v>0</v>
      </c>
      <c r="CDI46" s="3">
        <v>0</v>
      </c>
      <c r="CDJ46" s="3">
        <v>0.1820364847592858</v>
      </c>
      <c r="CDK46" s="3">
        <v>0.39804041641151261</v>
      </c>
      <c r="CDL46" s="3">
        <v>0.20296084049665711</v>
      </c>
      <c r="CDM46" s="3" t="s">
        <v>5</v>
      </c>
      <c r="CDN46" s="3">
        <v>35.869807535111839</v>
      </c>
      <c r="CDO46" s="3">
        <v>0.48297703879651621</v>
      </c>
      <c r="CDP46" s="3">
        <v>2.9657293497363799</v>
      </c>
      <c r="CDQ46" s="3" t="s">
        <v>5</v>
      </c>
      <c r="CDR46" s="3">
        <v>2.5758007793935938</v>
      </c>
      <c r="CDS46" s="3">
        <v>1.8487705675725642E-2</v>
      </c>
      <c r="CDT46" s="3">
        <v>10.618486633439057</v>
      </c>
      <c r="CDU46" s="3">
        <v>5.8451919540555073</v>
      </c>
      <c r="CDV46" s="3">
        <v>0</v>
      </c>
      <c r="CDW46" s="3">
        <v>1.5673312719906174</v>
      </c>
      <c r="CDX46" s="3">
        <v>9.1390970572107474E-2</v>
      </c>
      <c r="CDY46" s="3">
        <v>12.588208513544274</v>
      </c>
      <c r="CDZ46" s="3">
        <v>0.6965060516099566</v>
      </c>
      <c r="CEA46" s="3">
        <v>2.8150511400957118E-2</v>
      </c>
      <c r="CEB46" s="3" t="s">
        <v>5</v>
      </c>
      <c r="CEC46" s="3">
        <v>20.856451842367335</v>
      </c>
      <c r="CED46" s="3">
        <v>4.1345189080718265</v>
      </c>
      <c r="CEE46" s="3">
        <v>1.4147286821705427</v>
      </c>
      <c r="CEF46" s="3">
        <v>6.6944481785186181</v>
      </c>
      <c r="CEG46" s="3">
        <v>7.0317563188593653</v>
      </c>
      <c r="CEH46" s="3">
        <v>16.039489994687443</v>
      </c>
      <c r="CEI46" s="3">
        <v>13.827211911393395</v>
      </c>
      <c r="CEJ46" s="3">
        <v>2.0021952234964613</v>
      </c>
      <c r="CEK46" s="3">
        <v>2.3657086572624619</v>
      </c>
      <c r="CEL46" s="3" t="s">
        <v>5</v>
      </c>
      <c r="CEM46" s="3">
        <v>17.82028217024903</v>
      </c>
      <c r="CEN46" s="3">
        <v>0.80477313722769528</v>
      </c>
      <c r="CEO46" s="3" t="s">
        <v>5</v>
      </c>
      <c r="CEP46" s="3">
        <v>0.79935591465869227</v>
      </c>
      <c r="CEQ46" s="3">
        <v>8.6382600369331772</v>
      </c>
      <c r="CER46" s="3">
        <v>0</v>
      </c>
      <c r="CES46" s="3">
        <v>0.37745038353829291</v>
      </c>
      <c r="CET46" s="3">
        <v>0</v>
      </c>
      <c r="CEU46" s="3">
        <v>0.27678228593370025</v>
      </c>
      <c r="CEV46" s="3">
        <v>0.86541858000706473</v>
      </c>
      <c r="CEW46" s="3">
        <v>5.2983056460069538</v>
      </c>
      <c r="CEX46" s="3">
        <v>0</v>
      </c>
      <c r="CEY46" s="3">
        <v>27.848830510427469</v>
      </c>
      <c r="CEZ46" s="3">
        <v>29.210105685044251</v>
      </c>
      <c r="CFA46" s="3">
        <v>0</v>
      </c>
      <c r="CFB46" s="3">
        <v>4.8943675761327663</v>
      </c>
      <c r="CFC46" s="3">
        <v>5.9330720530599939</v>
      </c>
      <c r="CFD46" s="3">
        <v>11.371269951422622</v>
      </c>
      <c r="CFE46" s="3">
        <v>0.20649395586610264</v>
      </c>
      <c r="CFF46" s="3">
        <v>0.63708759954493743</v>
      </c>
      <c r="CFG46" s="3">
        <v>15.231161266836549</v>
      </c>
      <c r="CFH46" s="3">
        <v>1.1777746986282389</v>
      </c>
      <c r="CFI46" s="3">
        <v>5.7083188304907759</v>
      </c>
      <c r="CFJ46" s="3">
        <v>7.0407500673096717</v>
      </c>
      <c r="CFK46" s="3">
        <v>0.90381991814461116</v>
      </c>
      <c r="CFL46" s="3">
        <v>0</v>
      </c>
      <c r="CFM46" s="3">
        <v>2.6239677142109787</v>
      </c>
      <c r="CFN46" s="3" t="s">
        <v>5</v>
      </c>
      <c r="CFO46" s="3" t="s">
        <v>5</v>
      </c>
      <c r="CFP46" s="3">
        <v>3.8648306277564042</v>
      </c>
      <c r="CFQ46" s="3">
        <v>1.0971724412584629</v>
      </c>
      <c r="CFR46" s="3">
        <v>0</v>
      </c>
      <c r="CFS46" s="3" t="s">
        <v>5</v>
      </c>
      <c r="CFT46" s="3" t="s">
        <v>5</v>
      </c>
      <c r="CFU46" s="3" t="s">
        <v>5</v>
      </c>
      <c r="CFV46" s="3">
        <v>12.237145570478903</v>
      </c>
      <c r="CFW46" s="3">
        <v>1.0913404507710558</v>
      </c>
      <c r="CFX46" s="3">
        <v>1.2389235313423039</v>
      </c>
      <c r="CFY46" s="3">
        <v>1.1707595659623073</v>
      </c>
      <c r="CFZ46" s="3">
        <v>1.4473684210526316</v>
      </c>
      <c r="CGA46" s="3">
        <v>0.86589173729369473</v>
      </c>
      <c r="CGB46" s="3">
        <v>0.78144853875476494</v>
      </c>
      <c r="CGC46" s="3">
        <v>5.6645125035122224</v>
      </c>
      <c r="CGD46" s="3">
        <v>19.685127826547479</v>
      </c>
      <c r="CGE46" s="3">
        <v>16.29882641443335</v>
      </c>
      <c r="CGF46" s="3">
        <v>0.56944107417293532</v>
      </c>
      <c r="CGG46" s="3">
        <v>0.18216272388287791</v>
      </c>
      <c r="CGH46" s="3">
        <v>4.0361047919571433</v>
      </c>
      <c r="CGI46" s="3">
        <v>8.1720244267772788</v>
      </c>
      <c r="CGJ46" s="3">
        <v>6.6272395199165075</v>
      </c>
      <c r="CGK46" s="3">
        <v>1.3622224605813578</v>
      </c>
      <c r="CGL46" s="3">
        <v>3.2822398004398201E-3</v>
      </c>
      <c r="CGM46" s="3" t="s">
        <v>5</v>
      </c>
      <c r="CGN46" s="3" t="s">
        <v>5</v>
      </c>
      <c r="CGO46" s="3" t="s">
        <v>5</v>
      </c>
      <c r="CGP46" s="3" t="s">
        <v>5</v>
      </c>
      <c r="CGQ46" s="3">
        <v>0</v>
      </c>
      <c r="CGR46" s="3">
        <v>6.9227636758517717</v>
      </c>
      <c r="CGS46" s="3" t="s">
        <v>5</v>
      </c>
      <c r="CGT46" s="3" t="s">
        <v>5</v>
      </c>
      <c r="CGU46" s="3" t="s">
        <v>5</v>
      </c>
      <c r="CGV46" s="3">
        <v>0.34071550255536626</v>
      </c>
      <c r="CGW46" s="3">
        <v>12.569174988868392</v>
      </c>
      <c r="CGX46" s="3">
        <v>8.2110863357195942</v>
      </c>
      <c r="CGY46" s="3" t="s">
        <v>5</v>
      </c>
      <c r="CGZ46" s="3">
        <v>10.0296280039504</v>
      </c>
      <c r="CHA46" s="3">
        <v>0</v>
      </c>
      <c r="CHB46" s="3">
        <v>1.1296332614238087</v>
      </c>
      <c r="CHC46" s="3">
        <v>1.332267519317879E-2</v>
      </c>
      <c r="CHD46" s="3" t="s">
        <v>5</v>
      </c>
      <c r="CHE46" s="3" t="s">
        <v>5</v>
      </c>
      <c r="CHF46" s="3" t="s">
        <v>5</v>
      </c>
      <c r="CHG46" s="3">
        <v>0</v>
      </c>
      <c r="CHH46" s="3">
        <v>29.161731207289293</v>
      </c>
      <c r="CHI46" s="3">
        <v>3.8975197601526306</v>
      </c>
      <c r="CHJ46" s="3">
        <v>9.1332169866201287</v>
      </c>
      <c r="CHK46" s="3">
        <v>5.5486284289276808</v>
      </c>
      <c r="CHL46" s="3">
        <v>6.5135066902297396</v>
      </c>
      <c r="CHM46" s="3">
        <v>5.9986933539229081</v>
      </c>
      <c r="CHN46" s="3">
        <v>0</v>
      </c>
      <c r="CHO46" s="3" t="s">
        <v>5</v>
      </c>
      <c r="CHP46" s="3">
        <v>4.1365929375242523</v>
      </c>
      <c r="CHQ46" s="3">
        <v>0</v>
      </c>
      <c r="CHR46" s="3">
        <v>13.069014456081973</v>
      </c>
      <c r="CHS46" s="3">
        <v>1.8670212765957446</v>
      </c>
      <c r="CHT46" s="3">
        <v>0.60776289982808307</v>
      </c>
      <c r="CHU46" s="3" t="s">
        <v>5</v>
      </c>
      <c r="CHV46" s="3">
        <v>1.5248132731083754</v>
      </c>
      <c r="CHW46" s="3" t="s">
        <v>5</v>
      </c>
      <c r="CHX46" s="3">
        <v>1.9555555555555555</v>
      </c>
      <c r="CHY46" s="3" t="s">
        <v>5</v>
      </c>
      <c r="CHZ46" s="3">
        <v>3.5389723872771754</v>
      </c>
      <c r="CIA46" s="3">
        <v>0</v>
      </c>
      <c r="CIB46" s="3" t="s">
        <v>5</v>
      </c>
      <c r="CIC46" s="3">
        <v>1.3205470837918567</v>
      </c>
      <c r="CID46" s="3">
        <v>6.6336766082653469</v>
      </c>
      <c r="CIE46" s="3" t="s">
        <v>5</v>
      </c>
      <c r="CIF46" s="3">
        <v>3.8263593645110761</v>
      </c>
      <c r="CIG46" s="3">
        <v>6.1362126245847177</v>
      </c>
      <c r="CIH46" s="3" t="s">
        <v>5</v>
      </c>
      <c r="CII46" s="3">
        <v>3.820121601468395</v>
      </c>
      <c r="CIJ46" s="3">
        <v>0.2746309646412633</v>
      </c>
      <c r="CIK46" s="3">
        <v>0.52383446830801472</v>
      </c>
      <c r="CIL46" s="3">
        <v>6.2196307094266272</v>
      </c>
      <c r="CIM46" s="3">
        <v>35.683966814586149</v>
      </c>
      <c r="CIN46" s="3">
        <v>0.31582271818086116</v>
      </c>
      <c r="CIO46" s="3">
        <v>2.4030914140804249</v>
      </c>
      <c r="CIP46" s="3">
        <v>3.9060472359200618</v>
      </c>
      <c r="CIQ46" s="3" t="s">
        <v>5</v>
      </c>
      <c r="CIR46" s="3" t="s">
        <v>5</v>
      </c>
      <c r="CIS46" s="3">
        <v>1.894127172979047</v>
      </c>
      <c r="CIT46" s="3">
        <v>3.2847313237221494</v>
      </c>
      <c r="CIU46" s="3" t="s">
        <v>5</v>
      </c>
      <c r="CIV46" s="3">
        <v>14.655926352128883</v>
      </c>
      <c r="CIW46" s="3">
        <v>2.2085655192401425</v>
      </c>
      <c r="CIX46" s="3" t="s">
        <v>5</v>
      </c>
      <c r="CIY46" s="3" t="s">
        <v>5</v>
      </c>
      <c r="CIZ46" s="3">
        <v>2.5586854460093895</v>
      </c>
      <c r="CJA46" s="3">
        <v>3.0832586523279137</v>
      </c>
      <c r="CJB46" s="3" t="s">
        <v>5</v>
      </c>
      <c r="CJC46" s="3">
        <v>0</v>
      </c>
      <c r="CJD46" s="3" t="s">
        <v>5</v>
      </c>
      <c r="CJE46" s="3" t="s">
        <v>5</v>
      </c>
      <c r="CJF46" s="3">
        <v>0.12373125169753242</v>
      </c>
      <c r="CJG46" s="3" t="s">
        <v>5</v>
      </c>
      <c r="CJH46" s="3">
        <v>6.2733232476046394</v>
      </c>
      <c r="CJI46" s="3">
        <v>21.822313443776572</v>
      </c>
      <c r="CJJ46" s="3" t="s">
        <v>5</v>
      </c>
      <c r="CJK46" s="3">
        <v>0.18254837531945967</v>
      </c>
      <c r="CJL46" s="3">
        <v>0.29076811243033679</v>
      </c>
      <c r="CJM46" s="3">
        <v>4.031322505800464</v>
      </c>
      <c r="CJN46" s="3" t="s">
        <v>5</v>
      </c>
      <c r="CJO46" s="3">
        <v>3.9227242960052386</v>
      </c>
      <c r="CJP46" s="3">
        <v>3.9897684721269977</v>
      </c>
      <c r="CJQ46" s="3">
        <v>1.5319598520866351</v>
      </c>
      <c r="CJR46" s="3" t="s">
        <v>5</v>
      </c>
      <c r="CJS46" s="3">
        <v>3.775723389842399</v>
      </c>
      <c r="CJT46" s="3">
        <v>1.2346668804617975</v>
      </c>
      <c r="CJU46" s="3" t="s">
        <v>5</v>
      </c>
      <c r="CJV46" s="3">
        <v>0.29140160065667969</v>
      </c>
      <c r="CJW46" s="3">
        <v>3.8664004356507533</v>
      </c>
      <c r="CJX46" s="3">
        <v>14.547540597787714</v>
      </c>
      <c r="CJY46" s="3" t="s">
        <v>5</v>
      </c>
      <c r="CJZ46" s="3" t="s">
        <v>5</v>
      </c>
      <c r="CKA46" s="3">
        <v>0.38154069767441856</v>
      </c>
      <c r="CKB46" s="3" t="s">
        <v>5</v>
      </c>
      <c r="CKC46" s="3" t="s">
        <v>5</v>
      </c>
      <c r="CKD46" s="3">
        <v>0</v>
      </c>
      <c r="CKE46" s="3">
        <v>6.9433921420067097</v>
      </c>
      <c r="CKF46" s="3">
        <v>0.20167030464078961</v>
      </c>
      <c r="CKG46" s="3" t="s">
        <v>5</v>
      </c>
      <c r="CKH46" s="3">
        <v>5.6684334511189638</v>
      </c>
      <c r="CKI46" s="3" t="s">
        <v>5</v>
      </c>
      <c r="CKJ46" s="3" t="s">
        <v>5</v>
      </c>
      <c r="CKK46" s="3" t="s">
        <v>5</v>
      </c>
      <c r="CKL46" s="3">
        <v>7.6033375542691752</v>
      </c>
      <c r="CKM46" s="3">
        <v>4.72</v>
      </c>
      <c r="CKN46" s="3" t="s">
        <v>5</v>
      </c>
      <c r="CKO46" s="3" t="s">
        <v>5</v>
      </c>
      <c r="CKP46" s="3">
        <v>7.0970850397494578</v>
      </c>
      <c r="CKQ46" s="3">
        <v>0.65917250308987108</v>
      </c>
      <c r="CKR46" s="3">
        <v>3.5240336393796778</v>
      </c>
      <c r="CKS46" s="3">
        <v>3.0535477209027881</v>
      </c>
      <c r="CKT46" s="3">
        <v>1.5510013972985561</v>
      </c>
      <c r="CKU46" s="3">
        <v>6.2337256535777517</v>
      </c>
      <c r="CKV46" s="3" t="s">
        <v>5</v>
      </c>
      <c r="CKW46" s="3" t="s">
        <v>5</v>
      </c>
      <c r="CKX46" s="3">
        <v>1.5510350175982819</v>
      </c>
      <c r="CKY46" s="3">
        <v>0</v>
      </c>
      <c r="CKZ46" s="3" t="s">
        <v>5</v>
      </c>
      <c r="CLA46" s="3">
        <v>7.5948423641648652</v>
      </c>
      <c r="CLB46" s="3">
        <v>0.95148473442074455</v>
      </c>
      <c r="CLC46" s="3">
        <v>15.051666182512346</v>
      </c>
      <c r="CLD46" s="3" t="s">
        <v>5</v>
      </c>
      <c r="CLE46" s="3" t="s">
        <v>5</v>
      </c>
      <c r="CLF46" s="3" t="s">
        <v>5</v>
      </c>
      <c r="CLG46" s="3" t="s">
        <v>5</v>
      </c>
      <c r="CLH46" s="3">
        <v>1.6432883925734258</v>
      </c>
      <c r="CLI46" s="3" t="s">
        <v>5</v>
      </c>
      <c r="CLJ46" s="3">
        <v>4.7963743941587467</v>
      </c>
      <c r="CLK46" s="3">
        <v>4.3489515920269222</v>
      </c>
      <c r="CLL46" s="3">
        <v>1.2089638430232716</v>
      </c>
      <c r="CLM46" s="3">
        <v>5.4192020255645854</v>
      </c>
      <c r="CLN46" s="3" t="s">
        <v>5</v>
      </c>
      <c r="CLO46" s="3">
        <v>0.1712768690588336</v>
      </c>
      <c r="CLP46" s="3" t="s">
        <v>5</v>
      </c>
      <c r="CLQ46" s="3" t="s">
        <v>5</v>
      </c>
      <c r="CLR46" s="3" t="s">
        <v>5</v>
      </c>
      <c r="CLS46" s="3">
        <v>6.0904044409199045</v>
      </c>
      <c r="CLT46" s="3">
        <v>4.6436034362665427E-2</v>
      </c>
      <c r="CLU46" s="3">
        <v>0.22519887693027607</v>
      </c>
      <c r="CLV46" s="3">
        <v>2.7129312405386026</v>
      </c>
      <c r="CLW46" s="3" t="s">
        <v>5</v>
      </c>
      <c r="CLX46" s="3">
        <v>1.6039930219034697</v>
      </c>
      <c r="CLY46" s="3" t="s">
        <v>5</v>
      </c>
      <c r="CLZ46" s="3" t="s">
        <v>5</v>
      </c>
      <c r="CMA46" s="3" t="s">
        <v>5</v>
      </c>
      <c r="CMB46" s="3" t="s">
        <v>5</v>
      </c>
      <c r="CMC46" s="3" t="s">
        <v>5</v>
      </c>
      <c r="CMD46" s="3">
        <v>3.9828045952172388</v>
      </c>
      <c r="CME46" s="3">
        <v>0</v>
      </c>
      <c r="CMF46" s="3">
        <v>0</v>
      </c>
      <c r="CMG46" s="3">
        <v>7.4284604508278385</v>
      </c>
      <c r="CMH46" s="3">
        <v>21.144825564350629</v>
      </c>
      <c r="CMI46" s="3">
        <v>9.5714329539528169</v>
      </c>
      <c r="CMJ46" s="3" t="s">
        <v>5</v>
      </c>
      <c r="CMK46" s="3">
        <v>5.5344880598544632</v>
      </c>
      <c r="CML46" s="3">
        <v>6.297567527234742</v>
      </c>
      <c r="CMM46" s="3">
        <v>0.3925917710990352</v>
      </c>
      <c r="CMN46" s="3" t="s">
        <v>5</v>
      </c>
      <c r="CMO46" s="3" t="s">
        <v>5</v>
      </c>
      <c r="CMP46" s="3">
        <v>3.9346570905506266</v>
      </c>
      <c r="CMQ46" s="3">
        <v>0.87463556851311952</v>
      </c>
      <c r="CMR46" s="3">
        <v>2.0159461793153142</v>
      </c>
      <c r="CMS46" s="3">
        <v>42.620895645085049</v>
      </c>
      <c r="CMT46" s="3" t="s">
        <v>5</v>
      </c>
      <c r="CMU46" s="3" t="s">
        <v>5</v>
      </c>
      <c r="CMV46" s="3" t="s">
        <v>5</v>
      </c>
      <c r="CMW46" s="3" t="s">
        <v>5</v>
      </c>
      <c r="CMX46" s="3">
        <v>8.1148282097649176</v>
      </c>
      <c r="CMY46" s="3" t="s">
        <v>5</v>
      </c>
      <c r="CMZ46" s="3">
        <v>1.7160367722165475</v>
      </c>
      <c r="CNA46" s="3" t="s">
        <v>5</v>
      </c>
      <c r="CNB46" s="3">
        <v>10.415955527380895</v>
      </c>
      <c r="CNC46" s="3">
        <v>3.4972306749272097</v>
      </c>
      <c r="CND46" s="3">
        <v>3.3281333346752686</v>
      </c>
      <c r="CNE46" s="3">
        <v>1.2371134020618557</v>
      </c>
      <c r="CNF46" s="3">
        <v>5.1453563159248782E-2</v>
      </c>
      <c r="CNG46" s="3" t="s">
        <v>5</v>
      </c>
      <c r="CNH46" s="3" t="s">
        <v>5</v>
      </c>
      <c r="CNI46" s="3">
        <v>0.88807682501912122</v>
      </c>
      <c r="CNJ46" s="3" t="s">
        <v>5</v>
      </c>
      <c r="CNK46" s="3">
        <v>0.28221013057050909</v>
      </c>
      <c r="CNL46" s="3">
        <v>4.140485395886806</v>
      </c>
      <c r="CNM46" s="3">
        <v>1.2483101921972701</v>
      </c>
      <c r="CNN46" s="3" t="s">
        <v>5</v>
      </c>
      <c r="CNO46" s="3">
        <v>10.681443055883047</v>
      </c>
      <c r="CNP46" s="3" t="s">
        <v>5</v>
      </c>
      <c r="CNQ46" s="3">
        <v>3.758530183727034</v>
      </c>
      <c r="CNR46" s="3" t="s">
        <v>5</v>
      </c>
      <c r="CNS46" s="3" t="s">
        <v>5</v>
      </c>
      <c r="CNT46" s="3">
        <v>1.195049082373026</v>
      </c>
      <c r="CNU46" s="3" t="s">
        <v>5</v>
      </c>
      <c r="CNV46" s="3">
        <v>0</v>
      </c>
      <c r="CNW46" s="3">
        <v>3.4291116394992409</v>
      </c>
      <c r="CNX46" s="3" t="s">
        <v>5</v>
      </c>
      <c r="CNY46" s="3" t="s">
        <v>5</v>
      </c>
      <c r="CNZ46" s="3">
        <v>11.506609446988072</v>
      </c>
      <c r="COA46" s="3">
        <v>0.7740513226989002</v>
      </c>
      <c r="COB46" s="3" t="s">
        <v>5</v>
      </c>
      <c r="COC46" s="3" t="s">
        <v>5</v>
      </c>
      <c r="COD46" s="3" t="s">
        <v>5</v>
      </c>
      <c r="COE46" s="3" t="s">
        <v>5</v>
      </c>
      <c r="COF46" s="3" t="s">
        <v>5</v>
      </c>
      <c r="COG46" s="3" t="s">
        <v>5</v>
      </c>
      <c r="COH46" s="3" t="s">
        <v>5</v>
      </c>
      <c r="COI46" s="3">
        <v>1.9673898396442526</v>
      </c>
      <c r="COJ46" s="3">
        <v>4.2089724808746851</v>
      </c>
      <c r="COK46" s="3">
        <v>0</v>
      </c>
      <c r="COL46" s="3">
        <v>35.335080432489448</v>
      </c>
      <c r="COM46" s="3">
        <v>2.7321173259390839</v>
      </c>
      <c r="CON46" s="3" t="s">
        <v>5</v>
      </c>
      <c r="COO46" s="3" t="s">
        <v>5</v>
      </c>
      <c r="COP46" s="3">
        <v>0</v>
      </c>
      <c r="COQ46" s="3" t="s">
        <v>5</v>
      </c>
      <c r="COR46" s="3" t="s">
        <v>5</v>
      </c>
      <c r="COS46" s="3">
        <v>0</v>
      </c>
      <c r="COT46" s="3">
        <v>4.1560244555785948</v>
      </c>
      <c r="COU46" s="3">
        <v>0.47595050114788062</v>
      </c>
      <c r="COV46" s="3" t="s">
        <v>5</v>
      </c>
      <c r="COW46" s="3" t="s">
        <v>5</v>
      </c>
      <c r="COX46" s="3">
        <v>7.9108685189005072</v>
      </c>
      <c r="COY46" s="3">
        <v>0</v>
      </c>
      <c r="COZ46" s="3">
        <v>5.5936153683169714</v>
      </c>
      <c r="CPA46" s="3">
        <v>0.95410429346932057</v>
      </c>
      <c r="CPB46" s="3">
        <v>1.1305565534888156</v>
      </c>
      <c r="CPC46" s="3" t="s">
        <v>5</v>
      </c>
      <c r="CPD46" s="3">
        <v>0.95285857572718158</v>
      </c>
      <c r="CPE46" s="3">
        <v>0.56901457022157076</v>
      </c>
      <c r="CPF46" s="3" t="s">
        <v>5</v>
      </c>
      <c r="CPG46" s="3" t="s">
        <v>5</v>
      </c>
      <c r="CPH46" s="3" t="s">
        <v>5</v>
      </c>
      <c r="CPI46" s="3" t="s">
        <v>5</v>
      </c>
      <c r="CPJ46" s="3">
        <v>1.6169136951478698</v>
      </c>
      <c r="CPK46" s="3">
        <v>0.99434189778313709</v>
      </c>
      <c r="CPL46" s="3">
        <v>0.81539868053668063</v>
      </c>
      <c r="CPM46" s="3">
        <v>0.50966608084358522</v>
      </c>
      <c r="CPN46" s="3">
        <v>14.808714133900105</v>
      </c>
      <c r="CPO46" s="3" t="s">
        <v>5</v>
      </c>
      <c r="CPP46" s="3" t="s">
        <v>5</v>
      </c>
      <c r="CPQ46" s="3">
        <v>4.068016283017835</v>
      </c>
      <c r="CPR46" s="3">
        <v>12.391840875613349</v>
      </c>
      <c r="CPS46" s="3">
        <v>3.8485285038073678</v>
      </c>
      <c r="CPT46" s="3" t="s">
        <v>5</v>
      </c>
      <c r="CPU46" s="3">
        <v>5.9215748531512933</v>
      </c>
      <c r="CPV46" s="3" t="s">
        <v>5</v>
      </c>
      <c r="CPW46" s="3">
        <v>6.6036319975986784</v>
      </c>
      <c r="CPX46" s="3" t="s">
        <v>5</v>
      </c>
      <c r="CPY46" s="3">
        <v>4.2252513786166341</v>
      </c>
      <c r="CPZ46" s="3">
        <v>0.87889087490854534</v>
      </c>
      <c r="CQA46" s="3" t="s">
        <v>5</v>
      </c>
      <c r="CQB46" s="3" t="s">
        <v>5</v>
      </c>
      <c r="CQC46" s="3">
        <v>15.343093759242826</v>
      </c>
      <c r="CQD46" s="3">
        <v>0</v>
      </c>
      <c r="CQE46" s="3">
        <v>4.5213384459791994</v>
      </c>
      <c r="CQF46" s="3">
        <v>1.8840035307621725E-2</v>
      </c>
      <c r="CQG46" s="3">
        <v>10.872058483778343</v>
      </c>
      <c r="CQH46" s="3">
        <v>0</v>
      </c>
      <c r="CQI46" s="3">
        <v>8.3041840441275401</v>
      </c>
      <c r="CQJ46" s="3">
        <v>1.6067329762815608</v>
      </c>
      <c r="CQK46" s="3">
        <v>0</v>
      </c>
      <c r="CQL46" s="3" t="s">
        <v>5</v>
      </c>
      <c r="CQM46" s="3" t="s">
        <v>5</v>
      </c>
      <c r="CQN46" s="3" t="s">
        <v>5</v>
      </c>
      <c r="CQO46" s="3">
        <v>1.4124210314810326</v>
      </c>
      <c r="CQP46" s="3" t="s">
        <v>5</v>
      </c>
      <c r="CQQ46" s="3" t="s">
        <v>5</v>
      </c>
      <c r="CQR46" s="3">
        <v>2.6401958973803916</v>
      </c>
      <c r="CQS46" s="3" t="s">
        <v>5</v>
      </c>
      <c r="CQT46" s="3" t="s">
        <v>5</v>
      </c>
      <c r="CQU46" s="3" t="s">
        <v>5</v>
      </c>
      <c r="CQV46" s="3">
        <v>1.7477688057798555</v>
      </c>
      <c r="CQW46" s="3">
        <v>6.1526133024663876</v>
      </c>
      <c r="CQX46" s="3" t="s">
        <v>5</v>
      </c>
      <c r="CQY46" s="3" t="s">
        <v>5</v>
      </c>
      <c r="CQZ46" s="3">
        <v>0.24244357604274661</v>
      </c>
      <c r="CRA46" s="3" t="s">
        <v>5</v>
      </c>
      <c r="CRB46" s="3" t="s">
        <v>5</v>
      </c>
      <c r="CRC46" s="3">
        <v>1.4368523533492983</v>
      </c>
      <c r="CRD46" s="3">
        <v>0</v>
      </c>
      <c r="CRE46" s="3">
        <v>1.1725937887265763</v>
      </c>
      <c r="CRF46" s="3" t="s">
        <v>5</v>
      </c>
      <c r="CRG46" s="3">
        <v>0</v>
      </c>
      <c r="CRH46" s="3">
        <v>1.8722178250310559</v>
      </c>
      <c r="CRI46" s="3">
        <v>12.859684909509136</v>
      </c>
      <c r="CRJ46" s="3" t="s">
        <v>5</v>
      </c>
      <c r="CRK46" s="3" t="s">
        <v>5</v>
      </c>
      <c r="CRL46" s="3">
        <v>0.51404381131568333</v>
      </c>
      <c r="CRM46" s="3">
        <v>0.47188360204482893</v>
      </c>
      <c r="CRN46" s="3">
        <v>4.0655087483606822</v>
      </c>
      <c r="CRO46" s="3" t="s">
        <v>5</v>
      </c>
      <c r="CRP46" s="3">
        <v>1.3721994497164354</v>
      </c>
      <c r="CRQ46" s="3" t="s">
        <v>5</v>
      </c>
      <c r="CRR46" s="3" t="s">
        <v>5</v>
      </c>
      <c r="CRS46" s="3">
        <v>1.9897197811308241E-2</v>
      </c>
      <c r="CRT46" s="3" t="s">
        <v>5</v>
      </c>
      <c r="CRU46" s="3" t="s">
        <v>5</v>
      </c>
      <c r="CRV46" s="3" t="s">
        <v>5</v>
      </c>
      <c r="CRW46" s="3" t="s">
        <v>5</v>
      </c>
      <c r="CRX46" s="3" t="s">
        <v>5</v>
      </c>
      <c r="CRY46" s="3">
        <v>3.586929408830132</v>
      </c>
      <c r="CRZ46" s="3" t="s">
        <v>5</v>
      </c>
      <c r="CSA46" s="3" t="s">
        <v>5</v>
      </c>
      <c r="CSB46" s="3" t="s">
        <v>5</v>
      </c>
      <c r="CSC46" s="3" t="s">
        <v>5</v>
      </c>
      <c r="CSD46" s="3">
        <v>3.8458230195062741</v>
      </c>
      <c r="CSE46" s="3">
        <v>5.4280762715813067</v>
      </c>
      <c r="CSF46" s="3" t="s">
        <v>5</v>
      </c>
      <c r="CSG46" s="3">
        <v>2.9166410145909007</v>
      </c>
      <c r="CSH46" s="3">
        <v>22.477986549261598</v>
      </c>
      <c r="CSI46" s="3" t="s">
        <v>5</v>
      </c>
      <c r="CSJ46" s="3">
        <v>2.5779109191398448</v>
      </c>
      <c r="CSK46" s="3" t="s">
        <v>5</v>
      </c>
      <c r="CSL46" s="3">
        <v>12.513150973172015</v>
      </c>
      <c r="CSM46" s="3" t="s">
        <v>5</v>
      </c>
      <c r="CSN46" s="3" t="s">
        <v>5</v>
      </c>
      <c r="CSO46" s="3" t="s">
        <v>5</v>
      </c>
      <c r="CSP46" s="3">
        <v>0.22051238371047577</v>
      </c>
      <c r="CSQ46" s="3">
        <v>0.39420532107535866</v>
      </c>
      <c r="CSR46" s="3" t="s">
        <v>5</v>
      </c>
      <c r="CSS46" s="3">
        <v>5.0635667014977361</v>
      </c>
      <c r="CST46" s="3" t="s">
        <v>5</v>
      </c>
      <c r="CSU46" s="3" t="s">
        <v>5</v>
      </c>
      <c r="CSV46" s="3" t="s">
        <v>5</v>
      </c>
      <c r="CSW46" s="3" t="s">
        <v>5</v>
      </c>
      <c r="CSX46" s="3" t="s">
        <v>5</v>
      </c>
      <c r="CSY46" s="3" t="s">
        <v>5</v>
      </c>
      <c r="CSZ46" s="3">
        <v>1.8359673344691851</v>
      </c>
      <c r="CTA46" s="3" t="s">
        <v>5</v>
      </c>
      <c r="CTB46" s="3">
        <v>3.7589757216913338</v>
      </c>
      <c r="CTC46" s="3">
        <v>3.4712653895728698</v>
      </c>
      <c r="CTD46" s="3">
        <v>2.0222937825117659</v>
      </c>
      <c r="CTE46" s="3" t="s">
        <v>5</v>
      </c>
      <c r="CTF46" s="3">
        <v>26.264656086330479</v>
      </c>
      <c r="CTG46" s="3">
        <v>1.875645527783516</v>
      </c>
      <c r="CTH46" s="3">
        <v>2.2201203099240217</v>
      </c>
      <c r="CTI46" s="3" t="s">
        <v>5</v>
      </c>
      <c r="CTJ46" s="3">
        <v>5.1752718773901085</v>
      </c>
      <c r="CTK46" s="3" t="s">
        <v>5</v>
      </c>
      <c r="CTL46" s="3" t="s">
        <v>5</v>
      </c>
      <c r="CTM46" s="3" t="s">
        <v>5</v>
      </c>
      <c r="CTN46" s="3">
        <v>4.6954088012862503</v>
      </c>
      <c r="CTO46" s="3">
        <v>5.4289744215694258</v>
      </c>
      <c r="CTP46" s="3" t="s">
        <v>5</v>
      </c>
      <c r="CTQ46" s="3" t="s">
        <v>5</v>
      </c>
      <c r="CTR46" s="3">
        <v>1.0172490048651039</v>
      </c>
      <c r="CTS46" s="3">
        <v>1.4933728492631926</v>
      </c>
      <c r="CTT46" s="3" t="s">
        <v>5</v>
      </c>
      <c r="CTU46" s="3">
        <v>7.8078016690467082</v>
      </c>
      <c r="CTV46" s="3" t="s">
        <v>5</v>
      </c>
      <c r="CTW46" s="3" t="s">
        <v>5</v>
      </c>
      <c r="CTX46" s="3">
        <v>7.3557360055286809</v>
      </c>
      <c r="CTY46" s="3">
        <v>5.8350671458293935</v>
      </c>
      <c r="CTZ46" s="3">
        <v>3.1096706377014716</v>
      </c>
      <c r="CUA46" s="3">
        <v>5.0263409961685825</v>
      </c>
      <c r="CUB46" s="3">
        <v>0</v>
      </c>
      <c r="CUC46" s="3">
        <v>5.283340434597358</v>
      </c>
      <c r="CUD46" s="3" t="s">
        <v>5</v>
      </c>
      <c r="CUE46" s="3">
        <v>0.51787016776075856</v>
      </c>
      <c r="CUF46" s="3">
        <v>0</v>
      </c>
      <c r="CUG46" s="3" t="s">
        <v>5</v>
      </c>
      <c r="CUH46" s="3">
        <v>3.6498712365337687</v>
      </c>
      <c r="CUI46" s="3" t="s">
        <v>5</v>
      </c>
      <c r="CUJ46" s="3">
        <v>7.1226449017452342</v>
      </c>
      <c r="CUK46" s="3">
        <v>1.9791344245580176</v>
      </c>
      <c r="CUL46" s="3" t="s">
        <v>5</v>
      </c>
      <c r="CUM46" s="3">
        <v>13.302521008403362</v>
      </c>
      <c r="CUN46" s="3" t="s">
        <v>5</v>
      </c>
      <c r="CUO46" s="3" t="s">
        <v>5</v>
      </c>
      <c r="CUP46" s="3" t="s">
        <v>5</v>
      </c>
      <c r="CUQ46" s="3">
        <v>1.6296629558327054</v>
      </c>
      <c r="CUR46" s="3">
        <v>0.64999583691820928</v>
      </c>
      <c r="CUS46" s="3">
        <v>3.9415497019803882</v>
      </c>
      <c r="CUT46" s="3">
        <v>6.811133657490716</v>
      </c>
      <c r="CUU46" s="3">
        <v>0.103355612209743</v>
      </c>
      <c r="CUV46" s="3">
        <v>2.1526369060979382</v>
      </c>
      <c r="CUW46" s="3" t="s">
        <v>5</v>
      </c>
      <c r="CUX46" s="3" t="s">
        <v>5</v>
      </c>
      <c r="CUY46" s="3">
        <v>4.2630797340478965</v>
      </c>
      <c r="CUZ46" s="3" t="s">
        <v>5</v>
      </c>
      <c r="CVA46" s="3" t="s">
        <v>5</v>
      </c>
      <c r="CVB46" s="3" t="s">
        <v>5</v>
      </c>
      <c r="CVC46" s="3" t="s">
        <v>5</v>
      </c>
      <c r="CVD46" s="3">
        <v>0.63257775434897201</v>
      </c>
      <c r="CVE46" s="3" t="s">
        <v>5</v>
      </c>
      <c r="CVF46" s="3">
        <v>2.7576049972068457</v>
      </c>
      <c r="CVG46" s="3" t="s">
        <v>5</v>
      </c>
      <c r="CVH46" s="3" t="s">
        <v>5</v>
      </c>
      <c r="CVI46" s="3">
        <v>4.0124222417280464</v>
      </c>
      <c r="CVJ46" s="3" t="s">
        <v>5</v>
      </c>
      <c r="CVK46" s="3" t="s">
        <v>5</v>
      </c>
      <c r="CVL46" s="3" t="s">
        <v>5</v>
      </c>
      <c r="CVM46" s="3">
        <v>0</v>
      </c>
      <c r="CVN46" s="3">
        <v>0</v>
      </c>
      <c r="CVO46" s="3">
        <v>5.8282961553803201</v>
      </c>
      <c r="CVP46" s="3">
        <v>0.73148645971872428</v>
      </c>
      <c r="CVQ46" s="3">
        <v>2.3315352174606905</v>
      </c>
      <c r="CVR46" s="3">
        <v>5.6528987281269307</v>
      </c>
      <c r="CVS46" s="3">
        <v>6.1156039205455963</v>
      </c>
      <c r="CVT46" s="3">
        <v>0.80526401907388789</v>
      </c>
      <c r="CVU46" s="3">
        <v>0.93934911242603558</v>
      </c>
      <c r="CVV46" s="3">
        <v>5.7204192448541482</v>
      </c>
      <c r="CVW46" s="3" t="s">
        <v>5</v>
      </c>
      <c r="CVX46" s="3">
        <v>5.109602839600921</v>
      </c>
      <c r="CVY46" s="3">
        <v>3.6789297658862878</v>
      </c>
      <c r="CVZ46" s="3" t="s">
        <v>5</v>
      </c>
      <c r="CWA46" s="3">
        <v>5.9342338275634576</v>
      </c>
      <c r="CWB46" s="3">
        <v>38.895805092169937</v>
      </c>
      <c r="CWC46" s="3" t="s">
        <v>5</v>
      </c>
      <c r="CWD46" s="3">
        <v>2.0240304262571227</v>
      </c>
      <c r="CWE46" s="3" t="s">
        <v>5</v>
      </c>
      <c r="CWF46" s="3">
        <v>3.1876715220603757</v>
      </c>
      <c r="CWG46" s="3">
        <v>0.65314143691116122</v>
      </c>
      <c r="CWH46" s="3">
        <v>2.2348761221964915</v>
      </c>
      <c r="CWI46" s="3">
        <v>2.4035250371345116</v>
      </c>
      <c r="CWJ46" s="3" t="s">
        <v>5</v>
      </c>
      <c r="CWK46" s="3">
        <v>0.23055766867575633</v>
      </c>
      <c r="CWL46" s="3">
        <v>2.3180335882959633</v>
      </c>
      <c r="CWM46" s="3" t="s">
        <v>5</v>
      </c>
      <c r="CWN46" s="3">
        <v>0.7988205737667925</v>
      </c>
      <c r="CWO46" s="3">
        <v>0.87196469996239645</v>
      </c>
      <c r="CWP46" s="3" t="s">
        <v>5</v>
      </c>
      <c r="CWQ46" s="3">
        <v>4.220994475138121</v>
      </c>
      <c r="CWR46" s="3">
        <v>3.1364238517422227</v>
      </c>
      <c r="CWS46" s="3">
        <v>0</v>
      </c>
      <c r="CWT46" s="3">
        <v>4.0788148533186055</v>
      </c>
      <c r="CWU46" s="3">
        <v>3.7647586825933854</v>
      </c>
      <c r="CWV46" s="3">
        <v>0.26196974291586639</v>
      </c>
      <c r="CWW46" s="3">
        <v>8.9165071263428111</v>
      </c>
      <c r="CWX46" s="3">
        <v>0.15505799168889164</v>
      </c>
      <c r="CWY46" s="3">
        <v>10.48735274771273</v>
      </c>
      <c r="CWZ46" s="3" t="s">
        <v>5</v>
      </c>
      <c r="CXA46" s="3" t="s">
        <v>5</v>
      </c>
      <c r="CXB46" s="3" t="s">
        <v>5</v>
      </c>
      <c r="CXC46" s="3" t="s">
        <v>5</v>
      </c>
      <c r="CXD46" s="3">
        <v>2.1672579537651635</v>
      </c>
      <c r="CXE46" s="3">
        <v>5.7556092158871222</v>
      </c>
      <c r="CXF46" s="3">
        <v>11.588173072079787</v>
      </c>
      <c r="CXG46" s="3">
        <v>8.6621892266163307</v>
      </c>
      <c r="CXH46" s="3" t="s">
        <v>5</v>
      </c>
      <c r="CXI46" s="3" t="s">
        <v>5</v>
      </c>
      <c r="CXJ46" s="3" t="s">
        <v>5</v>
      </c>
      <c r="CXK46" s="3">
        <v>6.0530807709632297</v>
      </c>
      <c r="CXL46" s="3">
        <v>0.33152526238911545</v>
      </c>
      <c r="CXM46" s="3" t="s">
        <v>5</v>
      </c>
      <c r="CXN46" s="3">
        <v>5.4357293956613715</v>
      </c>
      <c r="CXO46" s="3">
        <v>2.0636535387298358</v>
      </c>
      <c r="CXP46" s="3" t="s">
        <v>5</v>
      </c>
      <c r="CXQ46" s="3">
        <v>15.613900491575027</v>
      </c>
      <c r="CXR46" s="3" t="s">
        <v>5</v>
      </c>
      <c r="CXS46" s="3">
        <v>0</v>
      </c>
      <c r="CXT46" s="3" t="s">
        <v>5</v>
      </c>
      <c r="CXU46" s="3">
        <v>0.2936574798411361</v>
      </c>
      <c r="CXV46" s="3">
        <v>1.3154747668022004</v>
      </c>
      <c r="CXW46" s="3">
        <v>12.256267409470752</v>
      </c>
      <c r="CXX46" s="3" t="s">
        <v>5</v>
      </c>
      <c r="CXY46" s="3" t="s">
        <v>5</v>
      </c>
      <c r="CXZ46" s="3">
        <v>13.320229681978798</v>
      </c>
      <c r="CYA46" s="3" t="s">
        <v>5</v>
      </c>
      <c r="CYB46" s="3" t="s">
        <v>5</v>
      </c>
      <c r="CYC46" s="3" t="s">
        <v>5</v>
      </c>
      <c r="CYD46" s="3" t="s">
        <v>5</v>
      </c>
      <c r="CYE46" s="3">
        <v>2.6532236667551072</v>
      </c>
      <c r="CYF46" s="3" t="s">
        <v>5</v>
      </c>
      <c r="CYG46" s="3" t="s">
        <v>5</v>
      </c>
      <c r="CYH46" s="3" t="s">
        <v>5</v>
      </c>
      <c r="CYI46" s="3" t="s">
        <v>5</v>
      </c>
      <c r="CYJ46" s="3">
        <v>0.31610775151181969</v>
      </c>
      <c r="CYK46" s="3">
        <v>13.455304244140553</v>
      </c>
      <c r="CYL46" s="3" t="s">
        <v>5</v>
      </c>
      <c r="CYM46" s="3">
        <v>3.1275320045373518</v>
      </c>
      <c r="CYN46" s="3">
        <v>0</v>
      </c>
      <c r="CYO46" s="3" t="s">
        <v>5</v>
      </c>
      <c r="CYP46" s="3" t="s">
        <v>5</v>
      </c>
      <c r="CYQ46" s="3">
        <v>1.2916811911162895</v>
      </c>
      <c r="CYR46" s="3">
        <v>0</v>
      </c>
      <c r="CYS46" s="3">
        <v>0.46235138705416118</v>
      </c>
      <c r="CYT46" s="3">
        <v>2.3089776697554307</v>
      </c>
      <c r="CYU46" s="3" t="s">
        <v>5</v>
      </c>
      <c r="CYV46" s="3">
        <v>0</v>
      </c>
      <c r="CYW46" s="3">
        <v>1.565942244715689</v>
      </c>
      <c r="CYX46" s="3">
        <v>4.1440501043841333</v>
      </c>
      <c r="CYY46" s="3" t="s">
        <v>5</v>
      </c>
      <c r="CYZ46" s="3" t="s">
        <v>5</v>
      </c>
      <c r="CZA46" s="3" t="s">
        <v>5</v>
      </c>
      <c r="CZB46" s="3" t="s">
        <v>5</v>
      </c>
      <c r="CZC46" s="3" t="s">
        <v>5</v>
      </c>
      <c r="CZD46" s="3">
        <v>3.7868735327140959</v>
      </c>
      <c r="CZE46" s="3">
        <v>1.7126016620078166</v>
      </c>
      <c r="CZF46" s="3">
        <v>11.012253811622923</v>
      </c>
      <c r="CZG46" s="3">
        <v>7.1656824074103458</v>
      </c>
      <c r="CZH46" s="3">
        <v>0.36740444809074529</v>
      </c>
      <c r="CZI46" s="3" t="s">
        <v>5</v>
      </c>
      <c r="CZJ46" s="3">
        <v>0</v>
      </c>
      <c r="CZK46" s="3" t="s">
        <v>5</v>
      </c>
      <c r="CZL46" s="3" t="s">
        <v>5</v>
      </c>
      <c r="CZM46" s="3" t="s">
        <v>5</v>
      </c>
      <c r="CZN46" s="3">
        <v>6.0844556070382074</v>
      </c>
      <c r="CZO46" s="3">
        <v>11.677258466736385</v>
      </c>
      <c r="CZP46" s="3" t="s">
        <v>5</v>
      </c>
      <c r="CZQ46" s="3">
        <v>12.764036829752662</v>
      </c>
      <c r="CZR46" s="3">
        <v>11.768134371853971</v>
      </c>
      <c r="CZS46" s="3" t="s">
        <v>5</v>
      </c>
      <c r="CZT46" s="3">
        <v>0.88612894222718386</v>
      </c>
      <c r="CZU46" s="3">
        <v>0</v>
      </c>
      <c r="CZV46" s="3" t="s">
        <v>5</v>
      </c>
      <c r="CZW46" s="3" t="s">
        <v>5</v>
      </c>
      <c r="CZX46" s="3" t="s">
        <v>5</v>
      </c>
      <c r="CZY46" s="3">
        <v>1.7554457908389893</v>
      </c>
      <c r="CZZ46" s="3">
        <v>9.8375207874511226</v>
      </c>
      <c r="DAA46" s="3">
        <v>10.631261084216076</v>
      </c>
      <c r="DAB46" s="3">
        <v>0</v>
      </c>
      <c r="DAC46" s="3">
        <v>0</v>
      </c>
      <c r="DAD46" s="3" t="s">
        <v>5</v>
      </c>
      <c r="DAE46" s="3" t="s">
        <v>5</v>
      </c>
      <c r="DAF46" s="3" t="s">
        <v>5</v>
      </c>
      <c r="DAG46" s="3" t="s">
        <v>5</v>
      </c>
      <c r="DAH46" s="3">
        <v>3.8159371492704826</v>
      </c>
      <c r="DAI46" s="3" t="s">
        <v>5</v>
      </c>
      <c r="DAJ46" s="3" t="s">
        <v>5</v>
      </c>
      <c r="DAK46" s="3" t="s">
        <v>5</v>
      </c>
      <c r="DAL46" s="3" t="s">
        <v>5</v>
      </c>
      <c r="DAM46" s="3" t="s">
        <v>5</v>
      </c>
      <c r="DAN46" s="3" t="s">
        <v>5</v>
      </c>
      <c r="DAO46" s="3">
        <v>1.2519561815336464</v>
      </c>
      <c r="DAP46" s="3" t="s">
        <v>5</v>
      </c>
      <c r="DAQ46" s="3" t="s">
        <v>5</v>
      </c>
      <c r="DAR46" s="3" t="s">
        <v>5</v>
      </c>
      <c r="DAS46" s="3">
        <v>4.445432318292954</v>
      </c>
      <c r="DAT46" s="3" t="s">
        <v>5</v>
      </c>
      <c r="DAU46" s="3" t="s">
        <v>5</v>
      </c>
      <c r="DAV46" s="3" t="s">
        <v>5</v>
      </c>
      <c r="DAW46" s="3">
        <v>1.8659920411423083</v>
      </c>
      <c r="DAX46" s="3">
        <v>4.0063091482649842</v>
      </c>
      <c r="DAY46" s="3">
        <v>5.95932384025578</v>
      </c>
      <c r="DAZ46" s="3">
        <v>0.37315851366241654</v>
      </c>
      <c r="DBA46" s="3" t="s">
        <v>5</v>
      </c>
      <c r="DBB46" s="3" t="s">
        <v>5</v>
      </c>
      <c r="DBC46" s="3" t="s">
        <v>5</v>
      </c>
      <c r="DBD46" s="3" t="s">
        <v>5</v>
      </c>
      <c r="DBE46" s="3" t="s">
        <v>5</v>
      </c>
      <c r="DBF46" s="3">
        <v>4.1763480090277829</v>
      </c>
      <c r="DBG46" s="3">
        <v>0</v>
      </c>
      <c r="DBH46" s="3">
        <v>2.8652986481391718</v>
      </c>
      <c r="DBI46" s="3" t="s">
        <v>5</v>
      </c>
      <c r="DBJ46" s="3" t="s">
        <v>5</v>
      </c>
      <c r="DBK46" s="3" t="s">
        <v>5</v>
      </c>
      <c r="DBL46" s="3">
        <v>9.8395174700632686E-4</v>
      </c>
      <c r="DBM46" s="3">
        <v>7.50662093517996</v>
      </c>
      <c r="DBN46" s="3" t="s">
        <v>5</v>
      </c>
      <c r="DBO46" s="3">
        <v>4.9156340024692486</v>
      </c>
      <c r="DBP46" s="3">
        <v>3.7618770603063796</v>
      </c>
      <c r="DBQ46" s="3" t="s">
        <v>5</v>
      </c>
      <c r="DBR46" s="3" t="s">
        <v>5</v>
      </c>
      <c r="DBS46" s="3" t="s">
        <v>5</v>
      </c>
      <c r="DBT46" s="3">
        <v>45.576804441702649</v>
      </c>
      <c r="DBU46" s="3">
        <v>41.821975966035836</v>
      </c>
      <c r="DBV46" s="3">
        <v>0</v>
      </c>
      <c r="DBW46" s="3">
        <v>0</v>
      </c>
      <c r="DBX46" s="3" t="s">
        <v>5</v>
      </c>
      <c r="DBY46" s="3">
        <v>4.7457458472011362</v>
      </c>
      <c r="DBZ46" s="3" t="s">
        <v>5</v>
      </c>
      <c r="DCA46" s="3" t="s">
        <v>5</v>
      </c>
      <c r="DCB46" s="3">
        <v>4.9254084773857443</v>
      </c>
      <c r="DCC46" s="3" t="s">
        <v>5</v>
      </c>
      <c r="DCD46" s="3" t="s">
        <v>5</v>
      </c>
      <c r="DCE46" s="3" t="s">
        <v>5</v>
      </c>
      <c r="DCF46" s="3">
        <v>1.0976263586294293</v>
      </c>
      <c r="DCG46" s="3" t="s">
        <v>5</v>
      </c>
      <c r="DCH46" s="3" t="s">
        <v>5</v>
      </c>
      <c r="DCI46" s="3" t="s">
        <v>5</v>
      </c>
      <c r="DCJ46" s="3">
        <v>20.675046417730101</v>
      </c>
      <c r="DCK46" s="3">
        <v>0.1027364039613041</v>
      </c>
      <c r="DCL46" s="3" t="s">
        <v>5</v>
      </c>
      <c r="DCM46" s="3" t="s">
        <v>5</v>
      </c>
      <c r="DCN46" s="3" t="s">
        <v>5</v>
      </c>
      <c r="DCO46" s="3">
        <v>2.580906884516657</v>
      </c>
      <c r="DCP46" s="3" t="s">
        <v>5</v>
      </c>
      <c r="DCQ46" s="3">
        <v>2.1148355715343133E-2</v>
      </c>
      <c r="DCR46" s="3" t="s">
        <v>5</v>
      </c>
      <c r="DCS46" s="3" t="s">
        <v>5</v>
      </c>
      <c r="DCT46" s="3" t="s">
        <v>5</v>
      </c>
      <c r="DCU46" s="3" t="s">
        <v>5</v>
      </c>
      <c r="DCV46" s="3">
        <v>0.85552995702140844</v>
      </c>
      <c r="DCW46" s="3" t="s">
        <v>5</v>
      </c>
      <c r="DCX46" s="3">
        <v>6.8420390534363955</v>
      </c>
      <c r="DCY46" s="3">
        <v>17.033967762498861</v>
      </c>
      <c r="DCZ46" s="3" t="s">
        <v>5</v>
      </c>
      <c r="DDA46" s="3" t="s">
        <v>5</v>
      </c>
      <c r="DDB46" s="3">
        <v>1.5165050195678067</v>
      </c>
      <c r="DDC46" s="3">
        <v>0.71463513197354145</v>
      </c>
      <c r="DDD46" s="3">
        <v>0.73004128111533173</v>
      </c>
      <c r="DDE46" s="3" t="s">
        <v>5</v>
      </c>
      <c r="DDF46" s="3" t="s">
        <v>5</v>
      </c>
      <c r="DDG46" s="3" t="s">
        <v>5</v>
      </c>
      <c r="DDH46" s="3">
        <v>0.36873156342182889</v>
      </c>
      <c r="DDI46" s="3" t="s">
        <v>5</v>
      </c>
      <c r="DDJ46" s="3" t="s">
        <v>5</v>
      </c>
      <c r="DDK46" s="3" t="s">
        <v>5</v>
      </c>
      <c r="DDL46" s="3" t="s">
        <v>5</v>
      </c>
      <c r="DDM46" s="3" t="s">
        <v>5</v>
      </c>
      <c r="DDN46" s="3" t="s">
        <v>5</v>
      </c>
      <c r="DDO46" s="3">
        <v>0.68933267672316978</v>
      </c>
      <c r="DDP46" s="3" t="s">
        <v>5</v>
      </c>
      <c r="DDQ46" s="3" t="s">
        <v>5</v>
      </c>
      <c r="DDR46" s="3" t="s">
        <v>5</v>
      </c>
      <c r="DDS46" s="3" t="s">
        <v>5</v>
      </c>
      <c r="DDT46" s="3" t="s">
        <v>5</v>
      </c>
      <c r="DDU46" s="3">
        <v>1.3036343746201531</v>
      </c>
      <c r="DDV46" s="3">
        <v>7.8858568075117379</v>
      </c>
      <c r="DDW46" s="3">
        <v>0</v>
      </c>
      <c r="DDX46" s="3">
        <v>2.6162158636284572</v>
      </c>
      <c r="DDY46" s="3">
        <v>0.96710809095933037</v>
      </c>
      <c r="DDZ46" s="3">
        <v>4.4254314795692577E-2</v>
      </c>
      <c r="DEA46" s="3">
        <v>9.9206349206349201E-3</v>
      </c>
      <c r="DEB46" s="3">
        <v>10.166838604105155</v>
      </c>
      <c r="DEC46" s="3">
        <v>6.1658633870699679</v>
      </c>
      <c r="DED46" s="3">
        <v>12.975180647188186</v>
      </c>
      <c r="DEE46" s="3" t="s">
        <v>5</v>
      </c>
      <c r="DEF46" s="3">
        <v>8.0493645238533809</v>
      </c>
      <c r="DEG46" s="3" t="s">
        <v>5</v>
      </c>
      <c r="DEH46" s="3" t="s">
        <v>5</v>
      </c>
      <c r="DEI46" s="3">
        <v>3.134008730747055</v>
      </c>
      <c r="DEJ46" s="3" t="s">
        <v>5</v>
      </c>
      <c r="DEK46" s="3" t="s">
        <v>5</v>
      </c>
      <c r="DEL46" s="3" t="s">
        <v>5</v>
      </c>
      <c r="DEM46" s="3" t="s">
        <v>5</v>
      </c>
      <c r="DEN46" s="3">
        <v>2.7323456443922196</v>
      </c>
      <c r="DEO46" s="3" t="s">
        <v>5</v>
      </c>
      <c r="DEP46" s="3" t="s">
        <v>5</v>
      </c>
      <c r="DEQ46" s="3">
        <v>2.4698831648404864</v>
      </c>
      <c r="DER46" s="3">
        <v>4.3993733327687679</v>
      </c>
      <c r="DES46" s="3" t="s">
        <v>5</v>
      </c>
      <c r="DET46" s="3" t="s">
        <v>5</v>
      </c>
      <c r="DEU46" s="3">
        <v>0.26985510856478601</v>
      </c>
      <c r="DEV46" s="3" t="s">
        <v>5</v>
      </c>
      <c r="DEW46" s="3">
        <v>1.7826250470101543</v>
      </c>
      <c r="DEX46" s="3" t="s">
        <v>5</v>
      </c>
      <c r="DEY46" s="3">
        <v>0.3097742899487354</v>
      </c>
      <c r="DEZ46" s="3" t="s">
        <v>5</v>
      </c>
      <c r="DFA46" s="3">
        <v>2.5475852531207922E-2</v>
      </c>
      <c r="DFB46" s="3">
        <v>0.17160311631259223</v>
      </c>
      <c r="DFC46" s="3">
        <v>0.56228154602097158</v>
      </c>
      <c r="DFD46" s="3">
        <v>2.9385746506927561</v>
      </c>
      <c r="DFE46" s="3">
        <v>5.3278460983260691</v>
      </c>
      <c r="DFF46" s="3" t="s">
        <v>5</v>
      </c>
      <c r="DFG46" s="3">
        <v>12.209580096614939</v>
      </c>
      <c r="DFH46" s="3">
        <v>0</v>
      </c>
      <c r="DFI46" s="3">
        <v>2.9128012198423892</v>
      </c>
      <c r="DFJ46" s="3">
        <v>1.8771308242529581</v>
      </c>
      <c r="DFK46" s="3" t="s">
        <v>5</v>
      </c>
      <c r="DFL46" s="3" t="s">
        <v>5</v>
      </c>
      <c r="DFM46" s="3" t="s">
        <v>5</v>
      </c>
      <c r="DFN46" s="3">
        <v>0.91256469374264382</v>
      </c>
      <c r="DFO46" s="3">
        <v>0.29250219376645326</v>
      </c>
      <c r="DFP46" s="3">
        <v>4.4841483609664614</v>
      </c>
      <c r="DFQ46" s="3">
        <v>2.6646934038520684</v>
      </c>
      <c r="DFR46" s="3">
        <v>1.8964083581448996</v>
      </c>
      <c r="DFS46" s="3" t="s">
        <v>5</v>
      </c>
      <c r="DFT46" s="3">
        <v>0</v>
      </c>
      <c r="DFU46" s="3">
        <v>2.0882164218057535</v>
      </c>
      <c r="DFV46" s="3" t="s">
        <v>5</v>
      </c>
      <c r="DFW46" s="3">
        <v>6.0928001784618813</v>
      </c>
      <c r="DFX46" s="3" t="s">
        <v>5</v>
      </c>
      <c r="DFY46" s="3">
        <v>3.6505378060068301</v>
      </c>
      <c r="DFZ46" s="3">
        <v>2.5923253213642816</v>
      </c>
      <c r="DGA46" s="3">
        <v>0</v>
      </c>
      <c r="DGB46" s="3" t="s">
        <v>5</v>
      </c>
      <c r="DGC46" s="3" t="s">
        <v>5</v>
      </c>
      <c r="DGD46" s="3">
        <v>2.4875313055204744</v>
      </c>
      <c r="DGE46" s="3">
        <v>9.67782048994642</v>
      </c>
      <c r="DGF46" s="3">
        <v>0</v>
      </c>
      <c r="DGG46" s="3" t="s">
        <v>5</v>
      </c>
      <c r="DGH46" s="3">
        <v>1.2047045378791486</v>
      </c>
      <c r="DGI46" s="3" t="s">
        <v>5</v>
      </c>
      <c r="DGJ46" s="3">
        <v>0.68779383597422949</v>
      </c>
      <c r="DGK46" s="3">
        <v>3.2670681007100724</v>
      </c>
      <c r="DGL46" s="3">
        <v>11.600780136523891</v>
      </c>
      <c r="DGM46" s="3">
        <v>4.496417689203656</v>
      </c>
      <c r="DGN46" s="3">
        <v>1.1754018938559789</v>
      </c>
      <c r="DGO46" s="3">
        <v>5.4963969101560473</v>
      </c>
      <c r="DGP46" s="3">
        <v>6.4679439805154555</v>
      </c>
      <c r="DGQ46" s="3" t="s">
        <v>5</v>
      </c>
      <c r="DGR46" s="3">
        <v>0.6249501793543244</v>
      </c>
      <c r="DGS46" s="3">
        <v>0.75821259621882675</v>
      </c>
      <c r="DGT46" s="3">
        <v>6.1237574206972054</v>
      </c>
      <c r="DGU46" s="3">
        <v>0.43968240416631094</v>
      </c>
      <c r="DGV46" s="3">
        <v>4.2010502625656416</v>
      </c>
      <c r="DGW46" s="3">
        <v>3.2163696201726633</v>
      </c>
      <c r="DGX46" s="3">
        <v>0.34340446218930687</v>
      </c>
      <c r="DGY46" s="3" t="s">
        <v>5</v>
      </c>
      <c r="DGZ46" s="3">
        <v>2.7319637482861223</v>
      </c>
      <c r="DHA46" s="3" t="s">
        <v>5</v>
      </c>
      <c r="DHB46" s="3">
        <v>14.603961024937433</v>
      </c>
      <c r="DHC46" s="3">
        <v>3.9368452128830151</v>
      </c>
      <c r="DHD46" s="3" t="s">
        <v>5</v>
      </c>
      <c r="DHE46" s="3" t="s">
        <v>5</v>
      </c>
      <c r="DHF46" s="3" t="s">
        <v>5</v>
      </c>
      <c r="DHG46" s="3">
        <v>4.588876810094483</v>
      </c>
      <c r="DHH46" s="3">
        <v>0.32697648927572848</v>
      </c>
      <c r="DHI46" s="3">
        <v>0</v>
      </c>
      <c r="DHJ46" s="3">
        <v>6.2932110985898335</v>
      </c>
      <c r="DHK46" s="3">
        <v>3.0967092973128323</v>
      </c>
      <c r="DHL46" s="3">
        <v>1.0119253313859857</v>
      </c>
      <c r="DHM46" s="3">
        <v>0.42022843186552694</v>
      </c>
      <c r="DHN46" s="3">
        <v>5.4220357838138504</v>
      </c>
      <c r="DHO46" s="3">
        <v>5.3215193855349039</v>
      </c>
      <c r="DHP46" s="3">
        <v>12.107699254910816</v>
      </c>
      <c r="DHQ46" s="3">
        <v>0.46948356807511737</v>
      </c>
      <c r="DHR46" s="3">
        <v>0.33335004260865209</v>
      </c>
      <c r="DHS46" s="3">
        <v>21.387299549184085</v>
      </c>
      <c r="DHT46" s="3">
        <v>0</v>
      </c>
      <c r="DHU46" s="3" t="s">
        <v>5</v>
      </c>
      <c r="DHV46" s="3">
        <v>0</v>
      </c>
      <c r="DHW46" s="3">
        <v>0</v>
      </c>
      <c r="DHX46" s="3">
        <v>4.2733723458830264</v>
      </c>
      <c r="DHY46" s="3" t="s">
        <v>5</v>
      </c>
      <c r="DHZ46" s="3" t="s">
        <v>5</v>
      </c>
      <c r="DIA46" s="3" t="s">
        <v>5</v>
      </c>
      <c r="DIB46" s="3" t="s">
        <v>5</v>
      </c>
      <c r="DIC46" s="3">
        <v>7.8867463228045262E-3</v>
      </c>
      <c r="DID46" s="3" t="s">
        <v>5</v>
      </c>
      <c r="DIE46" s="3">
        <v>6.2242321988100828</v>
      </c>
      <c r="DIF46" s="3" t="s">
        <v>5</v>
      </c>
      <c r="DIG46" s="3">
        <v>19.052065605373734</v>
      </c>
      <c r="DIH46" s="3">
        <v>3.2811095415435982</v>
      </c>
      <c r="DII46" s="3">
        <v>10.271018941379053</v>
      </c>
      <c r="DIJ46" s="3">
        <v>1.6151549230232289</v>
      </c>
      <c r="DIK46" s="3">
        <v>0.73621393269487112</v>
      </c>
      <c r="DIL46" s="3">
        <v>3.418147989842355</v>
      </c>
      <c r="DIM46" s="3" t="s">
        <v>5</v>
      </c>
      <c r="DIN46" s="3" t="s">
        <v>5</v>
      </c>
      <c r="DIO46" s="3">
        <v>11.287281028236812</v>
      </c>
      <c r="DIP46" s="3">
        <v>2.9828309201677348</v>
      </c>
      <c r="DIQ46" s="3">
        <v>0</v>
      </c>
      <c r="DIR46" s="3">
        <v>15.390761738071685</v>
      </c>
      <c r="DIS46" s="3">
        <v>12.597359209197339</v>
      </c>
      <c r="DIT46" s="3" t="s">
        <v>5</v>
      </c>
      <c r="DIU46" s="3" t="s">
        <v>5</v>
      </c>
      <c r="DIV46" s="3">
        <v>0</v>
      </c>
      <c r="DIW46" s="3">
        <v>3.8077559825415142</v>
      </c>
      <c r="DIX46" s="3" t="s">
        <v>5</v>
      </c>
      <c r="DIY46" s="3" t="s">
        <v>5</v>
      </c>
      <c r="DIZ46" s="3" t="s">
        <v>5</v>
      </c>
      <c r="DJA46" s="3">
        <v>0</v>
      </c>
      <c r="DJB46" s="3" t="s">
        <v>5</v>
      </c>
      <c r="DJC46" s="3">
        <v>5.3707473102646119</v>
      </c>
      <c r="DJD46" s="3" t="s">
        <v>5</v>
      </c>
      <c r="DJE46" s="3" t="s">
        <v>5</v>
      </c>
      <c r="DJF46" s="3" t="s">
        <v>5</v>
      </c>
      <c r="DJG46" s="3" t="s">
        <v>5</v>
      </c>
      <c r="DJH46" s="3">
        <v>0.10198616290401823</v>
      </c>
      <c r="DJI46" s="3">
        <v>3.3816617541623515</v>
      </c>
      <c r="DJJ46" s="3">
        <v>2.7232589947046515</v>
      </c>
      <c r="DJK46" s="3">
        <v>2.8546126017485682</v>
      </c>
      <c r="DJL46" s="3">
        <v>8.3581099624919961</v>
      </c>
      <c r="DJM46" s="3" t="s">
        <v>5</v>
      </c>
      <c r="DJN46" s="3">
        <v>4.8642632050651935</v>
      </c>
      <c r="DJO46" s="3" t="s">
        <v>5</v>
      </c>
      <c r="DJP46" s="3">
        <v>9.8821385249512694</v>
      </c>
      <c r="DJQ46" s="3">
        <v>0</v>
      </c>
      <c r="DJR46" s="3">
        <v>3.9714355747280292</v>
      </c>
      <c r="DJS46" s="3">
        <v>4.20902964434576</v>
      </c>
      <c r="DJT46" s="3" t="s">
        <v>5</v>
      </c>
      <c r="DJU46" s="3" t="s">
        <v>5</v>
      </c>
      <c r="DJV46" s="3">
        <v>5.902224409653865</v>
      </c>
      <c r="DJW46" s="3" t="s">
        <v>5</v>
      </c>
      <c r="DJX46" s="3">
        <v>1.4291320782430879</v>
      </c>
      <c r="DJY46" s="3" t="s">
        <v>5</v>
      </c>
      <c r="DJZ46" s="3">
        <v>0.71177006625126227</v>
      </c>
      <c r="DKA46" s="3" t="s">
        <v>5</v>
      </c>
      <c r="DKB46" s="3" t="s">
        <v>5</v>
      </c>
      <c r="DKC46" s="3" t="s">
        <v>5</v>
      </c>
      <c r="DKD46" s="3" t="s">
        <v>5</v>
      </c>
      <c r="DKE46" s="3" t="s">
        <v>5</v>
      </c>
      <c r="DKF46" s="3" t="s">
        <v>5</v>
      </c>
      <c r="DKG46" s="3" t="s">
        <v>5</v>
      </c>
      <c r="DKH46" s="3" t="s">
        <v>5</v>
      </c>
      <c r="DKI46" s="3" t="s">
        <v>5</v>
      </c>
      <c r="DKJ46" s="3" t="s">
        <v>5</v>
      </c>
      <c r="DKK46" s="3" t="s">
        <v>5</v>
      </c>
      <c r="DKL46" s="3" t="s">
        <v>5</v>
      </c>
      <c r="DKM46" s="3" t="s">
        <v>5</v>
      </c>
      <c r="DKN46" s="3" t="s">
        <v>5</v>
      </c>
      <c r="DKO46" s="3">
        <v>6.0396893874029338</v>
      </c>
      <c r="DKP46" s="3" t="s">
        <v>5</v>
      </c>
      <c r="DKQ46" s="3" t="s">
        <v>5</v>
      </c>
      <c r="DKR46" s="3" t="s">
        <v>5</v>
      </c>
      <c r="DKS46" s="3">
        <v>3.0706942043490129</v>
      </c>
      <c r="DKT46" s="3" t="s">
        <v>5</v>
      </c>
      <c r="DKU46" s="3">
        <v>3.0958427254829233</v>
      </c>
      <c r="DKV46" s="3" t="s">
        <v>5</v>
      </c>
      <c r="DKW46" s="3">
        <v>0.87921006357365072</v>
      </c>
      <c r="DKX46" s="3" t="s">
        <v>5</v>
      </c>
      <c r="DKY46" s="3" t="s">
        <v>5</v>
      </c>
      <c r="DKZ46" s="3" t="s">
        <v>5</v>
      </c>
      <c r="DLA46" s="3" t="s">
        <v>5</v>
      </c>
      <c r="DLB46" s="3">
        <v>0</v>
      </c>
      <c r="DLC46" s="3" t="s">
        <v>5</v>
      </c>
      <c r="DLD46" s="3" t="s">
        <v>5</v>
      </c>
      <c r="DLE46" s="3" t="s">
        <v>5</v>
      </c>
      <c r="DLF46" s="3" t="s">
        <v>5</v>
      </c>
      <c r="DLG46" s="3" t="s">
        <v>5</v>
      </c>
      <c r="DLH46" s="3">
        <v>0.34545026301326842</v>
      </c>
      <c r="DLI46" s="3">
        <v>36.665999370835358</v>
      </c>
      <c r="DLJ46" s="3">
        <v>8.4942176067972621</v>
      </c>
      <c r="DLK46" s="3">
        <v>9.7891829528371144</v>
      </c>
      <c r="DLL46" s="3" t="s">
        <v>5</v>
      </c>
      <c r="DLM46" s="3" t="s">
        <v>5</v>
      </c>
      <c r="DLN46" s="3">
        <v>2.6356030145091762</v>
      </c>
      <c r="DLO46" s="3" t="s">
        <v>5</v>
      </c>
      <c r="DLP46" s="3" t="s">
        <v>5</v>
      </c>
      <c r="DLQ46" s="3" t="s">
        <v>5</v>
      </c>
      <c r="DLR46" s="3" t="s">
        <v>5</v>
      </c>
      <c r="DLS46" s="3">
        <v>2.9381314483595733</v>
      </c>
      <c r="DLT46" s="3" t="s">
        <v>5</v>
      </c>
      <c r="DLU46" s="3" t="s">
        <v>5</v>
      </c>
      <c r="DLV46" s="3">
        <v>3.9208867158061134</v>
      </c>
      <c r="DLW46" s="3">
        <v>2.5301806058418186</v>
      </c>
      <c r="DLX46" s="3" t="s">
        <v>5</v>
      </c>
      <c r="DLY46" s="3" t="s">
        <v>5</v>
      </c>
      <c r="DLZ46" s="3" t="s">
        <v>5</v>
      </c>
      <c r="DMA46" s="3">
        <v>5.0944041897903611</v>
      </c>
      <c r="DMB46" s="3" t="s">
        <v>5</v>
      </c>
      <c r="DMC46" s="3" t="s">
        <v>5</v>
      </c>
      <c r="DMD46" s="3">
        <v>2.3093553459119494</v>
      </c>
      <c r="DME46" s="3" t="s">
        <v>5</v>
      </c>
      <c r="DMF46" s="3" t="s">
        <v>5</v>
      </c>
      <c r="DMG46" s="3">
        <v>3.3288418302812381</v>
      </c>
      <c r="DMH46" s="3" t="s">
        <v>5</v>
      </c>
      <c r="DMI46" s="3" t="s">
        <v>5</v>
      </c>
      <c r="DMJ46" s="3">
        <v>0</v>
      </c>
      <c r="DMK46" s="3">
        <v>0</v>
      </c>
      <c r="DML46" s="3">
        <v>9.4049092720630423</v>
      </c>
      <c r="DMM46" s="3" t="s">
        <v>5</v>
      </c>
      <c r="DMN46" s="3">
        <v>3.3486018743890988</v>
      </c>
      <c r="DMO46" s="3">
        <v>8.4559531605099956</v>
      </c>
      <c r="DMP46" s="3" t="s">
        <v>5</v>
      </c>
      <c r="DMQ46" s="3" t="s">
        <v>5</v>
      </c>
      <c r="DMR46" s="3">
        <v>10.400165199050106</v>
      </c>
      <c r="DMS46" s="3">
        <v>4.8118917635888918</v>
      </c>
      <c r="DMT46" s="3">
        <v>35.242976759150906</v>
      </c>
      <c r="DMU46" s="3">
        <v>5.3689833742164081</v>
      </c>
      <c r="DMV46" s="3">
        <v>0.84866019149962102</v>
      </c>
      <c r="DMW46" s="3" t="s">
        <v>5</v>
      </c>
      <c r="DMX46" s="3">
        <v>8.9097997042613262</v>
      </c>
      <c r="DMY46" s="3">
        <v>0</v>
      </c>
      <c r="DMZ46" s="3" t="s">
        <v>5</v>
      </c>
      <c r="DNA46" s="3" t="s">
        <v>5</v>
      </c>
      <c r="DNB46" s="3">
        <v>3.6776997659645603</v>
      </c>
      <c r="DNC46" s="3">
        <v>1.9777058612010068</v>
      </c>
      <c r="DND46" s="3">
        <v>13.38261641243742</v>
      </c>
      <c r="DNE46" s="3" t="s">
        <v>5</v>
      </c>
      <c r="DNF46" s="3">
        <v>0</v>
      </c>
      <c r="DNG46" s="3">
        <v>0</v>
      </c>
      <c r="DNH46" s="3" t="s">
        <v>5</v>
      </c>
      <c r="DNI46" s="3" t="s">
        <v>5</v>
      </c>
      <c r="DNJ46" s="3" t="s">
        <v>5</v>
      </c>
      <c r="DNK46" s="3">
        <v>1.9016883781337324</v>
      </c>
      <c r="DNL46" s="3">
        <v>5.8696574829102663E-2</v>
      </c>
      <c r="DNM46" s="3">
        <v>7.7837021997223959</v>
      </c>
      <c r="DNN46" s="3">
        <v>4.6453463371978509</v>
      </c>
      <c r="DNO46" s="3" t="s">
        <v>5</v>
      </c>
      <c r="DNP46" s="3" t="s">
        <v>5</v>
      </c>
      <c r="DNQ46" s="3">
        <v>23.982656232269523</v>
      </c>
      <c r="DNR46" s="3" t="s">
        <v>5</v>
      </c>
      <c r="DNS46" s="3" t="s">
        <v>5</v>
      </c>
      <c r="DNT46" s="3">
        <v>13.574987944060441</v>
      </c>
      <c r="DNU46" s="3" t="s">
        <v>5</v>
      </c>
      <c r="DNV46" s="3">
        <v>6.1289448253972747</v>
      </c>
      <c r="DNW46" s="3" t="s">
        <v>5</v>
      </c>
      <c r="DNX46" s="3">
        <v>3.8600465081992481</v>
      </c>
      <c r="DNY46" s="3" t="s">
        <v>5</v>
      </c>
      <c r="DNZ46" s="3" t="s">
        <v>5</v>
      </c>
      <c r="DOA46" s="3" t="s">
        <v>5</v>
      </c>
      <c r="DOB46" s="3" t="s">
        <v>5</v>
      </c>
      <c r="DOC46" s="3" t="s">
        <v>5</v>
      </c>
      <c r="DOD46" s="3" t="s">
        <v>5</v>
      </c>
      <c r="DOE46" s="3" t="s">
        <v>5</v>
      </c>
      <c r="DOF46" s="3" t="s">
        <v>5</v>
      </c>
      <c r="DOG46" s="3" t="s">
        <v>5</v>
      </c>
      <c r="DOH46" s="3">
        <v>1.3736207074352893</v>
      </c>
      <c r="DOI46" s="3" t="s">
        <v>5</v>
      </c>
      <c r="DOJ46" s="3">
        <v>9.4769455276152268</v>
      </c>
      <c r="DOK46" s="3">
        <v>9.9602267919099603</v>
      </c>
      <c r="DOL46" s="3" t="s">
        <v>5</v>
      </c>
      <c r="DOM46" s="3" t="s">
        <v>5</v>
      </c>
      <c r="DON46" s="3">
        <v>9.6809085992428336</v>
      </c>
      <c r="DOO46" s="3" t="s">
        <v>5</v>
      </c>
      <c r="DOP46" s="3" t="s">
        <v>5</v>
      </c>
      <c r="DOQ46" s="3">
        <v>4.7563697339681825</v>
      </c>
      <c r="DOR46" s="3" t="s">
        <v>5</v>
      </c>
      <c r="DOS46" s="3" t="s">
        <v>5</v>
      </c>
      <c r="DOT46" s="3">
        <v>0</v>
      </c>
      <c r="DOU46" s="3" t="s">
        <v>5</v>
      </c>
      <c r="DOV46" s="3">
        <v>38.291212345222696</v>
      </c>
      <c r="DOW46" s="3">
        <v>2.8806108283202221</v>
      </c>
      <c r="DOX46" s="3" t="s">
        <v>5</v>
      </c>
      <c r="DOY46" s="3" t="s">
        <v>5</v>
      </c>
      <c r="DOZ46" s="3" t="s">
        <v>5</v>
      </c>
      <c r="DPA46" s="3" t="s">
        <v>5</v>
      </c>
      <c r="DPB46" s="3" t="s">
        <v>5</v>
      </c>
      <c r="DPC46" s="3" t="s">
        <v>5</v>
      </c>
      <c r="DPD46" s="3">
        <v>3.0201178439670882</v>
      </c>
      <c r="DPE46" s="3">
        <v>0</v>
      </c>
      <c r="DPF46" s="3" t="s">
        <v>5</v>
      </c>
      <c r="DPG46" s="3" t="s">
        <v>5</v>
      </c>
      <c r="DPH46" s="3" t="s">
        <v>5</v>
      </c>
      <c r="DPI46" s="3" t="s">
        <v>5</v>
      </c>
      <c r="DPJ46" s="3" t="s">
        <v>5</v>
      </c>
      <c r="DPK46" s="3">
        <v>0</v>
      </c>
      <c r="DPL46" s="3">
        <v>3.3925485146907004</v>
      </c>
      <c r="DPM46" s="3" t="s">
        <v>5</v>
      </c>
      <c r="DPN46" s="3" t="s">
        <v>5</v>
      </c>
      <c r="DPO46" s="3">
        <v>7.6055201670885086</v>
      </c>
      <c r="DPP46" s="3">
        <v>6.115872533867539</v>
      </c>
      <c r="DPQ46" s="3" t="s">
        <v>5</v>
      </c>
      <c r="DPR46" s="3">
        <v>9.3061613958560532</v>
      </c>
      <c r="DPS46" s="3">
        <v>4.1721270644135338</v>
      </c>
      <c r="DPT46" s="3">
        <v>4.7424191120064121</v>
      </c>
      <c r="DPU46" s="3">
        <v>3.273882297116379</v>
      </c>
      <c r="DPV46" s="3" t="s">
        <v>5</v>
      </c>
      <c r="DPW46" s="3" t="s">
        <v>5</v>
      </c>
      <c r="DPX46" s="3" t="s">
        <v>5</v>
      </c>
      <c r="DPY46" s="3">
        <v>2.113558010272286</v>
      </c>
      <c r="DPZ46" s="3" t="s">
        <v>5</v>
      </c>
      <c r="DQA46" s="3">
        <v>0</v>
      </c>
      <c r="DQB46" s="3">
        <v>7.0790145711281349</v>
      </c>
      <c r="DQC46" s="3" t="s">
        <v>5</v>
      </c>
      <c r="DQD46" s="3" t="s">
        <v>5</v>
      </c>
      <c r="DQE46" s="3">
        <v>0.22857248020464782</v>
      </c>
      <c r="DQF46" s="3">
        <v>3.3995786116963722</v>
      </c>
      <c r="DQG46" s="3">
        <v>11.180619441888991</v>
      </c>
      <c r="DQH46" s="3" t="s">
        <v>5</v>
      </c>
      <c r="DQI46" s="3" t="s">
        <v>5</v>
      </c>
      <c r="DQJ46" s="3" t="s">
        <v>5</v>
      </c>
      <c r="DQK46" s="3">
        <v>2.9303769261410921</v>
      </c>
      <c r="DQL46" s="3" t="s">
        <v>5</v>
      </c>
      <c r="DQM46" s="3" t="s">
        <v>5</v>
      </c>
      <c r="DQN46" s="3" t="s">
        <v>5</v>
      </c>
      <c r="DQO46" s="3" t="s">
        <v>5</v>
      </c>
      <c r="DQP46" s="3" t="s">
        <v>5</v>
      </c>
      <c r="DQQ46" s="3" t="s">
        <v>5</v>
      </c>
      <c r="DQR46" s="3" t="s">
        <v>5</v>
      </c>
      <c r="DQS46" s="3" t="s">
        <v>5</v>
      </c>
      <c r="DQT46" s="3">
        <v>0</v>
      </c>
      <c r="DQU46" s="3" t="s">
        <v>5</v>
      </c>
      <c r="DQV46" s="3" t="s">
        <v>5</v>
      </c>
      <c r="DQW46" s="3">
        <v>0.8406304728546411</v>
      </c>
      <c r="DQX46" s="3" t="s">
        <v>5</v>
      </c>
      <c r="DQY46" s="3" t="s">
        <v>5</v>
      </c>
      <c r="DQZ46" s="3" t="s">
        <v>5</v>
      </c>
      <c r="DRA46" s="3" t="s">
        <v>5</v>
      </c>
      <c r="DRB46" s="3">
        <v>2.4723817817449021</v>
      </c>
      <c r="DRC46" s="3">
        <v>1.0440480078380143</v>
      </c>
      <c r="DRD46" s="3">
        <v>0.89676290463692032</v>
      </c>
      <c r="DRE46" s="3" t="s">
        <v>5</v>
      </c>
      <c r="DRF46" s="3">
        <v>8.0930337586090104</v>
      </c>
      <c r="DRG46" s="3">
        <v>8.2132826991160623</v>
      </c>
      <c r="DRH46" s="3">
        <v>4.7162859248341933</v>
      </c>
      <c r="DRI46" s="3" t="s">
        <v>5</v>
      </c>
      <c r="DRJ46" s="3">
        <v>0</v>
      </c>
      <c r="DRK46" s="3" t="s">
        <v>5</v>
      </c>
      <c r="DRL46" s="3" t="s">
        <v>5</v>
      </c>
      <c r="DRM46" s="3">
        <v>0</v>
      </c>
      <c r="DRN46" s="3">
        <v>2.6647377263393692</v>
      </c>
      <c r="DRO46" s="3">
        <v>3.3282993704277564</v>
      </c>
      <c r="DRP46" s="3">
        <v>3.7479447713000926</v>
      </c>
      <c r="DRQ46" s="3" t="s">
        <v>5</v>
      </c>
      <c r="DRR46" s="3">
        <v>0</v>
      </c>
      <c r="DRS46" s="3">
        <v>3.8432367582773694</v>
      </c>
      <c r="DRT46" s="3">
        <v>6.6985700886277062</v>
      </c>
      <c r="DRU46" s="3" t="s">
        <v>5</v>
      </c>
      <c r="DRV46" s="3">
        <v>2.519597967326404</v>
      </c>
      <c r="DRW46" s="3" t="s">
        <v>5</v>
      </c>
      <c r="DRX46" s="3" t="s">
        <v>5</v>
      </c>
      <c r="DRY46" s="3" t="s">
        <v>5</v>
      </c>
      <c r="DRZ46" s="3">
        <v>10.20193832599119</v>
      </c>
      <c r="DSA46" s="3" t="s">
        <v>5</v>
      </c>
      <c r="DSB46" s="3" t="s">
        <v>5</v>
      </c>
      <c r="DSC46" s="3" t="s">
        <v>5</v>
      </c>
      <c r="DSD46" s="3" t="s">
        <v>5</v>
      </c>
      <c r="DSE46" s="3" t="s">
        <v>5</v>
      </c>
      <c r="DSF46" s="3">
        <v>2.2144614651956505</v>
      </c>
      <c r="DSG46" s="3">
        <v>1.7762472246137115</v>
      </c>
      <c r="DSH46" s="3" t="s">
        <v>5</v>
      </c>
      <c r="DSI46" s="3" t="s">
        <v>5</v>
      </c>
      <c r="DSJ46" s="3">
        <v>1.6716910762064112</v>
      </c>
      <c r="DSK46" s="3" t="s">
        <v>5</v>
      </c>
      <c r="DSL46" s="3" t="s">
        <v>5</v>
      </c>
      <c r="DSM46" s="3">
        <v>2.7993294085539397</v>
      </c>
      <c r="DSN46" s="3" t="s">
        <v>5</v>
      </c>
      <c r="DSO46" s="3" t="s">
        <v>5</v>
      </c>
      <c r="DSP46" s="3" t="s">
        <v>5</v>
      </c>
      <c r="DSQ46" s="3">
        <v>0.43236944589249027</v>
      </c>
      <c r="DSR46" s="3">
        <v>0.27713832331314397</v>
      </c>
      <c r="DSS46" s="3">
        <v>6.556446462782942</v>
      </c>
      <c r="DST46" s="3">
        <v>0.94578191381751975</v>
      </c>
      <c r="DSU46" s="3">
        <v>5.3050918717630049</v>
      </c>
      <c r="DSV46" s="3">
        <v>0</v>
      </c>
      <c r="DSW46" s="3" t="s">
        <v>5</v>
      </c>
      <c r="DSX46" s="3" t="s">
        <v>5</v>
      </c>
      <c r="DSY46" s="3">
        <v>0.98792640858566505</v>
      </c>
      <c r="DSZ46" s="3">
        <v>0</v>
      </c>
      <c r="DTA46" s="3" t="s">
        <v>5</v>
      </c>
      <c r="DTB46" s="3">
        <v>0</v>
      </c>
      <c r="DTC46" s="3" t="s">
        <v>5</v>
      </c>
      <c r="DTD46" s="3">
        <v>0</v>
      </c>
      <c r="DTE46" s="3">
        <v>0</v>
      </c>
      <c r="DTF46" s="3">
        <v>0.83780599554915558</v>
      </c>
      <c r="DTG46" s="3">
        <v>4.5976518981917902</v>
      </c>
      <c r="DTH46" s="3" t="s">
        <v>5</v>
      </c>
      <c r="DTI46" s="3" t="s">
        <v>5</v>
      </c>
      <c r="DTJ46" s="3">
        <v>3.0513001411005845</v>
      </c>
      <c r="DTK46" s="3">
        <v>2.3615406241214507</v>
      </c>
      <c r="DTL46" s="3">
        <v>0.81949032837981395</v>
      </c>
      <c r="DTM46" s="3" t="s">
        <v>5</v>
      </c>
      <c r="DTN46" s="3">
        <v>0.38581803510187612</v>
      </c>
      <c r="DTO46" s="3">
        <v>3.8285756805551747</v>
      </c>
      <c r="DTP46" s="3">
        <v>3.6178622762315436</v>
      </c>
      <c r="DTQ46" s="3" t="s">
        <v>5</v>
      </c>
      <c r="DTR46" s="3" t="s">
        <v>5</v>
      </c>
      <c r="DTS46" s="3">
        <v>3.961001193841005</v>
      </c>
      <c r="DTT46" s="3">
        <v>3.1805682859761686</v>
      </c>
      <c r="DTU46" s="3">
        <v>0.55420711974110037</v>
      </c>
      <c r="DTV46" s="3">
        <v>2.2370404289012269</v>
      </c>
      <c r="DTW46" s="3" t="s">
        <v>5</v>
      </c>
      <c r="DTX46" s="3">
        <v>4.5265972158200425</v>
      </c>
      <c r="DTY46" s="3" t="s">
        <v>5</v>
      </c>
      <c r="DTZ46" s="3">
        <v>0.30681120883616286</v>
      </c>
      <c r="DUA46" s="3" t="s">
        <v>5</v>
      </c>
      <c r="DUB46" s="3">
        <v>5.2675836386569763</v>
      </c>
      <c r="DUC46" s="3" t="s">
        <v>5</v>
      </c>
      <c r="DUD46" s="3" t="s">
        <v>5</v>
      </c>
      <c r="DUE46" s="3" t="s">
        <v>5</v>
      </c>
      <c r="DUF46" s="3">
        <v>15.694606584169973</v>
      </c>
      <c r="DUG46" s="3" t="s">
        <v>5</v>
      </c>
      <c r="DUH46" s="3">
        <v>4.0756146615918709</v>
      </c>
      <c r="DUI46" s="3">
        <v>1.5557774348733775</v>
      </c>
      <c r="DUJ46" s="3">
        <v>2.4573287487903808</v>
      </c>
      <c r="DUK46" s="3" t="s">
        <v>5</v>
      </c>
      <c r="DUL46" s="3">
        <v>8.5216635167389825</v>
      </c>
      <c r="DUM46" s="3">
        <v>3.3945564126945542</v>
      </c>
      <c r="DUN46" s="3">
        <v>3.0740454076367389</v>
      </c>
      <c r="DUO46" s="3">
        <v>3.5902663889012012</v>
      </c>
      <c r="DUP46" s="3">
        <v>3.852139126750695</v>
      </c>
      <c r="DUQ46" s="3" t="s">
        <v>5</v>
      </c>
      <c r="DUR46" s="3">
        <v>0.56806201550387592</v>
      </c>
      <c r="DUS46" s="3" t="s">
        <v>5</v>
      </c>
      <c r="DUT46" s="3" t="s">
        <v>5</v>
      </c>
      <c r="DUU46" s="3">
        <v>14.470292215310042</v>
      </c>
      <c r="DUV46" s="3">
        <v>0</v>
      </c>
      <c r="DUW46" s="3">
        <v>18.069547048727706</v>
      </c>
      <c r="DUX46" s="3" t="s">
        <v>5</v>
      </c>
      <c r="DUY46" s="3" t="s">
        <v>5</v>
      </c>
      <c r="DUZ46" s="3" t="s">
        <v>5</v>
      </c>
      <c r="DVA46" s="3">
        <v>1.4540347398640974</v>
      </c>
      <c r="DVB46" s="3">
        <v>4.3446677764321757</v>
      </c>
      <c r="DVC46" s="3">
        <v>5.8880308880308885</v>
      </c>
      <c r="DVD46" s="3">
        <v>1.4027527373466426</v>
      </c>
      <c r="DVE46" s="3">
        <v>2.1579974317495787</v>
      </c>
      <c r="DVF46" s="3">
        <v>1.1435556159174249</v>
      </c>
      <c r="DVG46" s="3" t="s">
        <v>5</v>
      </c>
      <c r="DVH46" s="3" t="s">
        <v>5</v>
      </c>
      <c r="DVI46" s="3">
        <v>0</v>
      </c>
      <c r="DVJ46" s="3" t="s">
        <v>5</v>
      </c>
      <c r="DVK46" s="3" t="s">
        <v>5</v>
      </c>
      <c r="DVL46" s="3" t="s">
        <v>5</v>
      </c>
      <c r="DVM46" s="3">
        <v>1.9018432556672225</v>
      </c>
      <c r="DVN46" s="3">
        <v>0</v>
      </c>
      <c r="DVO46" s="3">
        <v>0.90850883416685402</v>
      </c>
      <c r="DVP46" s="3">
        <v>5.5752818787765532</v>
      </c>
      <c r="DVQ46" s="3">
        <v>0</v>
      </c>
      <c r="DVR46" s="3">
        <v>0</v>
      </c>
      <c r="DVS46" s="3">
        <v>0.26198966596317591</v>
      </c>
      <c r="DVT46" s="3" t="s">
        <v>5</v>
      </c>
      <c r="DVU46" s="3" t="s">
        <v>5</v>
      </c>
      <c r="DVV46" s="3" t="s">
        <v>5</v>
      </c>
      <c r="DVW46" s="3" t="s">
        <v>5</v>
      </c>
      <c r="DVX46" s="3">
        <v>0.82399227971197386</v>
      </c>
      <c r="DVY46" s="3">
        <v>1.0361705214449881</v>
      </c>
      <c r="DVZ46" s="3">
        <v>2.7426866337600044</v>
      </c>
      <c r="DWA46" s="3" t="s">
        <v>5</v>
      </c>
      <c r="DWB46" s="3" t="s">
        <v>5</v>
      </c>
      <c r="DWC46" s="3" t="s">
        <v>5</v>
      </c>
      <c r="DWD46" s="3">
        <v>0.57328943601488691</v>
      </c>
      <c r="DWE46" s="3" t="s">
        <v>5</v>
      </c>
      <c r="DWF46" s="3" t="s">
        <v>5</v>
      </c>
      <c r="DWG46" s="3">
        <v>1.1378724671323486</v>
      </c>
      <c r="DWH46" s="3" t="s">
        <v>5</v>
      </c>
      <c r="DWI46" s="3" t="s">
        <v>5</v>
      </c>
      <c r="DWJ46" s="3">
        <v>5.4343643108443098</v>
      </c>
      <c r="DWK46" s="3" t="s">
        <v>5</v>
      </c>
      <c r="DWL46" s="3">
        <v>7.7327559542220856E-2</v>
      </c>
      <c r="DWM46" s="3" t="s">
        <v>5</v>
      </c>
      <c r="DWN46" s="3" t="s">
        <v>5</v>
      </c>
      <c r="DWO46" s="3">
        <v>0.18930430667297682</v>
      </c>
      <c r="DWP46" s="3" t="s">
        <v>5</v>
      </c>
      <c r="DWQ46" s="3">
        <v>4.3272727272727272</v>
      </c>
      <c r="DWR46" s="3">
        <v>5.5606033072869341</v>
      </c>
      <c r="DWS46" s="3">
        <v>1.3611578041080727</v>
      </c>
      <c r="DWT46" s="3">
        <v>0</v>
      </c>
      <c r="DWU46" s="3">
        <v>15.397324521664979</v>
      </c>
      <c r="DWV46" s="3" t="s">
        <v>5</v>
      </c>
      <c r="DWW46" s="3" t="s">
        <v>5</v>
      </c>
      <c r="DWX46" s="3">
        <v>0.15672864572202039</v>
      </c>
      <c r="DWY46" s="3" t="s">
        <v>5</v>
      </c>
      <c r="DWZ46" s="3" t="s">
        <v>5</v>
      </c>
      <c r="DXA46" s="3" t="s">
        <v>5</v>
      </c>
      <c r="DXB46" s="3" t="s">
        <v>5</v>
      </c>
      <c r="DXC46" s="3">
        <v>4.0362206935280076</v>
      </c>
      <c r="DXD46" s="3">
        <v>5.2559126539280259</v>
      </c>
      <c r="DXE46" s="3">
        <v>9.0221785706128224E-2</v>
      </c>
      <c r="DXF46" s="3">
        <v>0.47866805411030178</v>
      </c>
      <c r="DXG46" s="3">
        <v>11.423203895890712</v>
      </c>
      <c r="DXH46" s="3" t="s">
        <v>5</v>
      </c>
      <c r="DXI46" s="3">
        <v>2.2208294930875576</v>
      </c>
      <c r="DXJ46" s="3" t="s">
        <v>5</v>
      </c>
      <c r="DXK46" s="3">
        <v>0</v>
      </c>
      <c r="DXL46" s="3" t="s">
        <v>5</v>
      </c>
      <c r="DXM46" s="3">
        <v>5.8182553930499346</v>
      </c>
      <c r="DXN46" s="3">
        <v>4.1918886198547218</v>
      </c>
      <c r="DXO46" s="3">
        <v>0.12447201420205277</v>
      </c>
      <c r="DXP46" s="3" t="s">
        <v>5</v>
      </c>
      <c r="DXQ46" s="3">
        <v>0</v>
      </c>
      <c r="DXR46" s="3" t="s">
        <v>5</v>
      </c>
      <c r="DXS46" s="3" t="s">
        <v>5</v>
      </c>
      <c r="DXT46" s="3" t="s">
        <v>5</v>
      </c>
      <c r="DXU46" s="3">
        <v>0</v>
      </c>
      <c r="DXV46" s="3">
        <v>0</v>
      </c>
      <c r="DXW46" s="3" t="s">
        <v>5</v>
      </c>
      <c r="DXX46" s="3">
        <v>1.6643802911907595</v>
      </c>
      <c r="DXY46" s="3">
        <v>1.6881291986679754</v>
      </c>
      <c r="DXZ46" s="3" t="s">
        <v>5</v>
      </c>
      <c r="DYA46" s="3" t="s">
        <v>5</v>
      </c>
      <c r="DYB46" s="3">
        <v>3.4954461575093756</v>
      </c>
      <c r="DYC46" s="3">
        <v>0</v>
      </c>
      <c r="DYD46" s="3">
        <v>0.95472989100167072</v>
      </c>
      <c r="DYE46" s="3">
        <v>2.0398738813338002</v>
      </c>
      <c r="DYF46" s="3">
        <v>0.90895085503004158</v>
      </c>
      <c r="DYG46" s="3" t="s">
        <v>5</v>
      </c>
      <c r="DYH46" s="3" t="s">
        <v>5</v>
      </c>
      <c r="DYI46" s="3" t="s">
        <v>5</v>
      </c>
      <c r="DYJ46" s="3">
        <v>2.0416473033047779</v>
      </c>
      <c r="DYK46" s="3">
        <v>6.7969739982294479</v>
      </c>
      <c r="DYL46" s="3">
        <v>2.179816691722031</v>
      </c>
      <c r="DYM46" s="3" t="s">
        <v>5</v>
      </c>
      <c r="DYN46" s="3">
        <v>10.017014340658555</v>
      </c>
      <c r="DYO46" s="3" t="s">
        <v>5</v>
      </c>
      <c r="DYP46" s="3" t="s">
        <v>5</v>
      </c>
      <c r="DYQ46" s="3">
        <v>3.438876074648773</v>
      </c>
      <c r="DYR46" s="3">
        <v>2.5429313697190192</v>
      </c>
      <c r="DYS46" s="3" t="s">
        <v>5</v>
      </c>
      <c r="DYT46" s="3">
        <v>4.7462096242584044</v>
      </c>
      <c r="DYU46" s="3">
        <v>0.88976767177459215</v>
      </c>
      <c r="DYV46" s="3" t="s">
        <v>5</v>
      </c>
      <c r="DYW46" s="3">
        <v>31.18648522368882</v>
      </c>
      <c r="DYX46" s="3" t="s">
        <v>5</v>
      </c>
      <c r="DYY46" s="3">
        <v>38.643281635019569</v>
      </c>
      <c r="DYZ46" s="3">
        <v>2.2617891442753857</v>
      </c>
      <c r="DZA46" s="3" t="s">
        <v>5</v>
      </c>
      <c r="DZB46" s="3" t="s">
        <v>5</v>
      </c>
      <c r="DZC46" s="3" t="s">
        <v>5</v>
      </c>
      <c r="DZD46" s="3" t="s">
        <v>5</v>
      </c>
      <c r="DZE46" s="3">
        <v>0.53612712922856154</v>
      </c>
      <c r="DZF46" s="3" t="s">
        <v>5</v>
      </c>
      <c r="DZG46" s="3">
        <v>15.536956521739132</v>
      </c>
      <c r="DZH46" s="3">
        <v>0</v>
      </c>
      <c r="DZI46" s="3">
        <v>1.9763427959754734</v>
      </c>
      <c r="DZJ46" s="3">
        <v>3.390186302807662</v>
      </c>
      <c r="DZK46" s="3">
        <v>4.2389015710614215</v>
      </c>
      <c r="DZL46" s="3">
        <v>32.597054886211509</v>
      </c>
      <c r="DZM46" s="3">
        <v>2.8064660978895377</v>
      </c>
      <c r="DZN46" s="3" t="s">
        <v>5</v>
      </c>
      <c r="DZO46" s="3" t="s">
        <v>5</v>
      </c>
      <c r="DZP46" s="3">
        <v>0.34175562552799327</v>
      </c>
      <c r="DZQ46" s="3" t="s">
        <v>5</v>
      </c>
      <c r="DZR46" s="3" t="s">
        <v>5</v>
      </c>
      <c r="DZS46" s="3">
        <v>18.557313320015119</v>
      </c>
      <c r="DZT46" s="3">
        <v>2.2578274654864918</v>
      </c>
      <c r="DZU46" s="3" t="s">
        <v>5</v>
      </c>
      <c r="DZV46" s="3">
        <v>2.8045313876768208</v>
      </c>
      <c r="DZW46" s="3" t="s">
        <v>5</v>
      </c>
      <c r="DZX46" s="3" t="s">
        <v>5</v>
      </c>
      <c r="DZY46" s="3">
        <v>9.1559349031511577</v>
      </c>
      <c r="DZZ46" s="3">
        <v>0</v>
      </c>
      <c r="EAA46" s="3">
        <v>0</v>
      </c>
      <c r="EAB46" s="3" t="s">
        <v>5</v>
      </c>
      <c r="EAC46" s="3" t="s">
        <v>5</v>
      </c>
      <c r="EAD46" s="3">
        <v>1.429123213595983</v>
      </c>
      <c r="EAE46" s="3">
        <v>14.531121308389222</v>
      </c>
      <c r="EAF46" s="3" t="s">
        <v>5</v>
      </c>
      <c r="EAG46" s="3">
        <v>5.7235726399095537</v>
      </c>
      <c r="EAH46" s="3" t="s">
        <v>5</v>
      </c>
      <c r="EAI46" s="3" t="s">
        <v>5</v>
      </c>
      <c r="EAJ46" s="3" t="s">
        <v>5</v>
      </c>
      <c r="EAK46" s="3">
        <v>10.138595962639348</v>
      </c>
      <c r="EAL46" s="3" t="s">
        <v>5</v>
      </c>
      <c r="EAM46" s="3" t="s">
        <v>5</v>
      </c>
      <c r="EAN46" s="3" t="s">
        <v>5</v>
      </c>
      <c r="EAO46" s="3" t="s">
        <v>5</v>
      </c>
      <c r="EAP46" s="3">
        <v>24.330259112867807</v>
      </c>
      <c r="EAQ46" s="3">
        <v>2.4570024570024569</v>
      </c>
      <c r="EAR46" s="3" t="s">
        <v>5</v>
      </c>
      <c r="EAS46" s="3">
        <v>0.46390796066060491</v>
      </c>
      <c r="EAT46" s="3" t="s">
        <v>5</v>
      </c>
      <c r="EAU46" s="3">
        <v>28.46184234153349</v>
      </c>
      <c r="EAV46" s="3" t="s">
        <v>5</v>
      </c>
      <c r="EAW46" s="3" t="s">
        <v>5</v>
      </c>
      <c r="EAX46" s="3">
        <v>8.4072678357714412E-2</v>
      </c>
      <c r="EAY46" s="3">
        <v>4.6311970979443773</v>
      </c>
      <c r="EAZ46" s="3" t="s">
        <v>5</v>
      </c>
      <c r="EBA46" s="3" t="s">
        <v>5</v>
      </c>
      <c r="EBB46" s="3" t="s">
        <v>5</v>
      </c>
      <c r="EBC46" s="3">
        <v>7.0916857096024604</v>
      </c>
      <c r="EBD46" s="3">
        <v>1.946188340807175</v>
      </c>
      <c r="EBE46" s="3">
        <v>8.7865981111636646</v>
      </c>
      <c r="EBF46" s="3" t="s">
        <v>5</v>
      </c>
      <c r="EBG46" s="3" t="s">
        <v>5</v>
      </c>
      <c r="EBH46" s="3">
        <v>9.6740703454350978</v>
      </c>
      <c r="EBI46" s="3" t="s">
        <v>5</v>
      </c>
      <c r="EBJ46" s="3">
        <v>22.487213899669918</v>
      </c>
      <c r="EBK46" s="3">
        <v>18.557134127711581</v>
      </c>
      <c r="EBL46" s="3" t="s">
        <v>5</v>
      </c>
      <c r="EBM46" s="3" t="s">
        <v>5</v>
      </c>
      <c r="EBN46" s="3">
        <v>0.53466243769823296</v>
      </c>
      <c r="EBO46" s="3" t="s">
        <v>5</v>
      </c>
      <c r="EBP46" s="3" t="s">
        <v>5</v>
      </c>
      <c r="EBQ46" s="3" t="s">
        <v>5</v>
      </c>
      <c r="EBR46" s="3" t="s">
        <v>5</v>
      </c>
      <c r="EBS46" s="3">
        <v>17.708559438535563</v>
      </c>
      <c r="EBT46" s="3">
        <v>15.491795925971697</v>
      </c>
      <c r="EBU46" s="3">
        <v>3.9651033973412111</v>
      </c>
      <c r="EBV46" s="3" t="s">
        <v>5</v>
      </c>
      <c r="EBW46" s="3">
        <v>14.768055302892485</v>
      </c>
      <c r="EBX46" s="3" t="s">
        <v>5</v>
      </c>
      <c r="EBY46" s="3">
        <v>0</v>
      </c>
      <c r="EBZ46" s="3" t="s">
        <v>5</v>
      </c>
      <c r="ECA46" s="3" t="s">
        <v>5</v>
      </c>
      <c r="ECB46" s="3">
        <v>22.939888338692814</v>
      </c>
      <c r="ECC46" s="3">
        <v>0.30488613165778522</v>
      </c>
      <c r="ECD46" s="3" t="s">
        <v>5</v>
      </c>
      <c r="ECE46" s="3" t="s">
        <v>5</v>
      </c>
      <c r="ECF46" s="3">
        <v>0</v>
      </c>
      <c r="ECG46" s="3">
        <v>8.6564174801087272</v>
      </c>
      <c r="ECH46" s="3" t="s">
        <v>5</v>
      </c>
      <c r="ECI46" s="3">
        <v>5.316639020264752</v>
      </c>
      <c r="ECJ46" s="3">
        <v>0.28163910666051784</v>
      </c>
      <c r="ECK46" s="3">
        <v>5.7072355997213525E-2</v>
      </c>
      <c r="ECL46" s="3" t="s">
        <v>5</v>
      </c>
      <c r="ECM46" s="3">
        <v>0.29212505438498354</v>
      </c>
      <c r="ECN46" s="3">
        <v>28.122007278299176</v>
      </c>
      <c r="ECO46" s="3">
        <v>0.23471713960045593</v>
      </c>
      <c r="ECP46" s="3">
        <v>1.2126079887162811</v>
      </c>
      <c r="ECQ46" s="3">
        <v>4.2315985064946444</v>
      </c>
      <c r="ECR46" s="3" t="s">
        <v>5</v>
      </c>
      <c r="ECS46" s="3" t="s">
        <v>5</v>
      </c>
      <c r="ECT46" s="3" t="s">
        <v>5</v>
      </c>
      <c r="ECU46" s="3">
        <v>112.60485207892799</v>
      </c>
      <c r="ECV46" s="3" t="s">
        <v>5</v>
      </c>
      <c r="ECW46" s="3">
        <v>2.365478686233403</v>
      </c>
      <c r="ECX46" s="3" t="s">
        <v>5</v>
      </c>
      <c r="ECY46" s="3" t="s">
        <v>5</v>
      </c>
      <c r="ECZ46" s="3">
        <v>0.547645125958379</v>
      </c>
      <c r="EDA46" s="3">
        <v>0.79404965323148047</v>
      </c>
      <c r="EDB46" s="3">
        <v>10.674172291438785</v>
      </c>
      <c r="EDC46" s="3">
        <v>5.5394542571225465</v>
      </c>
      <c r="EDD46" s="3">
        <v>0</v>
      </c>
      <c r="EDE46" s="3">
        <v>20.03866869216959</v>
      </c>
      <c r="EDF46" s="3" t="s">
        <v>5</v>
      </c>
      <c r="EDG46" s="3">
        <v>5.7157868038697055</v>
      </c>
      <c r="EDH46" s="3">
        <v>4.2305737064636517</v>
      </c>
      <c r="EDI46" s="3">
        <v>3.5507789060428596</v>
      </c>
      <c r="EDJ46" s="3">
        <v>18.611177295952135</v>
      </c>
      <c r="EDK46" s="3">
        <v>3.6248211731044351</v>
      </c>
      <c r="EDL46" s="3">
        <v>2.2944960686204432</v>
      </c>
      <c r="EDM46" s="3" t="s">
        <v>5</v>
      </c>
      <c r="EDN46" s="3" t="s">
        <v>5</v>
      </c>
      <c r="EDO46" s="3">
        <v>8.6842661034846884</v>
      </c>
      <c r="EDP46" s="3" t="s">
        <v>5</v>
      </c>
      <c r="EDQ46" s="3" t="s">
        <v>5</v>
      </c>
      <c r="EDR46" s="3" t="s">
        <v>5</v>
      </c>
      <c r="EDS46" s="3">
        <v>9.7670478610758149</v>
      </c>
      <c r="EDT46" s="3" t="s">
        <v>5</v>
      </c>
      <c r="EDU46" s="3">
        <v>11.573553166601682</v>
      </c>
      <c r="EDV46" s="3" t="s">
        <v>5</v>
      </c>
      <c r="EDW46" s="3">
        <v>7.1827887027318571</v>
      </c>
      <c r="EDX46" s="3">
        <v>0.28743729921659245</v>
      </c>
      <c r="EDY46" s="3">
        <v>2.9902436964142418</v>
      </c>
      <c r="EDZ46" s="3" t="s">
        <v>5</v>
      </c>
      <c r="EEA46" s="3">
        <v>0</v>
      </c>
      <c r="EEB46" s="3">
        <v>3.6935595383715367</v>
      </c>
      <c r="EEC46" s="3" t="s">
        <v>5</v>
      </c>
      <c r="EED46" s="3">
        <v>1.4567681826749603</v>
      </c>
      <c r="EEE46" s="3" t="s">
        <v>5</v>
      </c>
      <c r="EEF46" s="3" t="s">
        <v>5</v>
      </c>
      <c r="EEG46" s="3" t="s">
        <v>5</v>
      </c>
      <c r="EEH46" s="3">
        <v>3.8243551035542138</v>
      </c>
      <c r="EEI46" s="3" t="s">
        <v>5</v>
      </c>
      <c r="EEJ46" s="3">
        <v>13.27003532329584</v>
      </c>
      <c r="EEK46" s="3" t="s">
        <v>5</v>
      </c>
      <c r="EEL46" s="3" t="s">
        <v>5</v>
      </c>
      <c r="EEM46" s="3">
        <v>0</v>
      </c>
      <c r="EEN46" s="3" t="s">
        <v>5</v>
      </c>
      <c r="EEO46" s="3">
        <v>7.7975832832632346</v>
      </c>
      <c r="EEP46" s="3" t="s">
        <v>5</v>
      </c>
      <c r="EEQ46" s="3" t="s">
        <v>5</v>
      </c>
      <c r="EER46" s="3" t="s">
        <v>5</v>
      </c>
      <c r="EES46" s="3" t="s">
        <v>5</v>
      </c>
      <c r="EET46" s="3">
        <v>39.192188193519748</v>
      </c>
      <c r="EEU46" s="3">
        <v>40.255905511811022</v>
      </c>
      <c r="EEV46" s="3" t="s">
        <v>5</v>
      </c>
      <c r="EEW46" s="3">
        <v>0.54330109746821686</v>
      </c>
      <c r="EEX46" s="3">
        <v>1.4462865981059887</v>
      </c>
      <c r="EEY46" s="3">
        <v>1.0373968928697941</v>
      </c>
      <c r="EEZ46" s="3" t="s">
        <v>5</v>
      </c>
      <c r="EFA46" s="3" t="s">
        <v>5</v>
      </c>
      <c r="EFB46" s="3" t="s">
        <v>5</v>
      </c>
      <c r="EFC46" s="3" t="s">
        <v>5</v>
      </c>
      <c r="EFD46" s="3" t="s">
        <v>5</v>
      </c>
      <c r="EFE46" s="3">
        <v>0.61085159899389152</v>
      </c>
      <c r="EFF46" s="3">
        <v>1.6894300134013855</v>
      </c>
      <c r="EFG46" s="3">
        <v>6.9612808038918574</v>
      </c>
      <c r="EFH46" s="3" t="s">
        <v>5</v>
      </c>
      <c r="EFI46" s="3" t="s">
        <v>5</v>
      </c>
      <c r="EFJ46" s="3">
        <v>41.80909196605046</v>
      </c>
      <c r="EFK46" s="3">
        <v>0</v>
      </c>
      <c r="EFL46" s="3" t="s">
        <v>5</v>
      </c>
      <c r="EFM46" s="3">
        <v>0.69402534701267349</v>
      </c>
      <c r="EFN46" s="3" t="s">
        <v>5</v>
      </c>
      <c r="EFO46" s="3">
        <v>1.7114976449995352</v>
      </c>
      <c r="EFP46" s="3">
        <v>0</v>
      </c>
      <c r="EFQ46" s="3">
        <v>3.5909802171954004</v>
      </c>
      <c r="EFR46" s="3" t="s">
        <v>5</v>
      </c>
      <c r="EFS46" s="3">
        <v>0.82528470520397867</v>
      </c>
      <c r="EFT46" s="3">
        <v>2.5756171739492002</v>
      </c>
      <c r="EFU46" s="3" t="s">
        <v>5</v>
      </c>
      <c r="EFV46" s="3">
        <v>0.49922846509939178</v>
      </c>
      <c r="EFW46" s="3" t="s">
        <v>5</v>
      </c>
      <c r="EFX46" s="3" t="s">
        <v>5</v>
      </c>
      <c r="EFY46" s="3">
        <v>1.1589222388769056</v>
      </c>
      <c r="EFZ46" s="3" t="s">
        <v>5</v>
      </c>
      <c r="EGA46" s="3">
        <v>0</v>
      </c>
      <c r="EGB46" s="3" t="s">
        <v>5</v>
      </c>
      <c r="EGC46" s="3">
        <v>2.484294042671936</v>
      </c>
      <c r="EGD46" s="3">
        <v>2.7900860782992076</v>
      </c>
      <c r="EGE46" s="3" t="s">
        <v>5</v>
      </c>
      <c r="EGF46" s="3">
        <v>0.23146257114070198</v>
      </c>
      <c r="EGG46" s="3">
        <v>0</v>
      </c>
      <c r="EGH46" s="3">
        <v>10.383890962638267</v>
      </c>
      <c r="EGI46" s="3">
        <v>0.56663258350374912</v>
      </c>
      <c r="EGJ46" s="3">
        <v>5.4812613505035497</v>
      </c>
      <c r="EGK46" s="3">
        <v>2.9141474270684999</v>
      </c>
      <c r="EGL46" s="3">
        <v>2.1484969118249988</v>
      </c>
      <c r="EGM46" s="3">
        <v>0.220384047267356</v>
      </c>
      <c r="EGN46" s="3">
        <v>0.27075812274368227</v>
      </c>
      <c r="EGO46" s="3" t="s">
        <v>5</v>
      </c>
      <c r="EGP46" s="3">
        <v>1.1926779532413336</v>
      </c>
      <c r="EGQ46" s="3">
        <v>8.5879315031258496</v>
      </c>
      <c r="EGR46" s="3">
        <v>2.4114695865528986</v>
      </c>
      <c r="EGS46" s="3">
        <v>3.1825487944890929</v>
      </c>
      <c r="EGT46" s="3">
        <v>4.2931609548053151</v>
      </c>
      <c r="EGU46" s="3">
        <v>0.16032547795955659</v>
      </c>
      <c r="EGV46" s="3">
        <v>1.0544595223602706</v>
      </c>
      <c r="EGW46" s="3" t="s">
        <v>5</v>
      </c>
      <c r="EGX46" s="3">
        <v>3.6393713813068653</v>
      </c>
      <c r="EGY46" s="3">
        <v>0</v>
      </c>
      <c r="EGZ46" s="3">
        <v>1.6577490937864754</v>
      </c>
      <c r="EHA46" s="3">
        <v>4.6708620905469154</v>
      </c>
      <c r="EHB46" s="3" t="s">
        <v>5</v>
      </c>
      <c r="EHC46" s="3">
        <v>0.28221465770562393</v>
      </c>
      <c r="EHD46" s="3">
        <v>20.858682426560055</v>
      </c>
      <c r="EHE46" s="3">
        <v>4.5234597010460744</v>
      </c>
      <c r="EHF46" s="3">
        <v>3.251722940317431</v>
      </c>
      <c r="EHG46" s="3">
        <v>5.1744983441414147</v>
      </c>
      <c r="EHH46" s="3">
        <v>5.3150706812554915</v>
      </c>
      <c r="EHI46" s="3" t="s">
        <v>5</v>
      </c>
      <c r="EHJ46" s="3">
        <v>7.5327433416703355</v>
      </c>
      <c r="EHK46" s="3">
        <v>2.3107584821513174</v>
      </c>
      <c r="EHL46" s="3">
        <v>2.9571434876638567</v>
      </c>
      <c r="EHM46" s="3">
        <v>4.2318787425677629E-2</v>
      </c>
      <c r="EHN46" s="3">
        <v>3.2162556846974182</v>
      </c>
      <c r="EHO46" s="3">
        <v>0</v>
      </c>
      <c r="EHP46" s="3" t="s">
        <v>5</v>
      </c>
      <c r="EHQ46" s="3">
        <v>0.32082369618742074</v>
      </c>
      <c r="EHR46" s="3">
        <v>5.083996463306808</v>
      </c>
      <c r="EHS46" s="3">
        <v>4.9073728980773019</v>
      </c>
      <c r="EHT46" s="3">
        <v>4.3385469069178937</v>
      </c>
      <c r="EHU46" s="3">
        <v>6.2719245797402303</v>
      </c>
      <c r="EHV46" s="3" t="s">
        <v>5</v>
      </c>
      <c r="EHW46" s="3" t="s">
        <v>5</v>
      </c>
      <c r="EHX46" s="3">
        <v>1.0485610173272848</v>
      </c>
      <c r="EHY46" s="3" t="s">
        <v>5</v>
      </c>
      <c r="EHZ46" s="3">
        <v>0.43485579620693526</v>
      </c>
      <c r="EIA46" s="3">
        <v>1.6736401673640167</v>
      </c>
      <c r="EIB46" s="3">
        <v>6.4885961702646666</v>
      </c>
      <c r="EIC46" s="3">
        <v>2.1526142251530853</v>
      </c>
      <c r="EID46" s="3" t="s">
        <v>5</v>
      </c>
      <c r="EIE46" s="3">
        <v>0.1400490171560046</v>
      </c>
      <c r="EIF46" s="3">
        <v>6.2432808553017765</v>
      </c>
      <c r="EIG46" s="3">
        <v>0.2775798041937057</v>
      </c>
      <c r="EIH46" s="3" t="s">
        <v>5</v>
      </c>
      <c r="EII46" s="3">
        <v>8.6485875564318135</v>
      </c>
      <c r="EIJ46" s="3">
        <v>0.29405440587643905</v>
      </c>
      <c r="EIK46" s="3">
        <v>7.1212348074031153</v>
      </c>
      <c r="EIL46" s="3">
        <v>2.7541424093148232</v>
      </c>
      <c r="EIM46" s="3">
        <v>5.5737140891106147</v>
      </c>
      <c r="EIN46" s="3" t="s">
        <v>5</v>
      </c>
      <c r="EIO46" s="3">
        <v>4.0682482825451212</v>
      </c>
      <c r="EIP46" s="3" t="s">
        <v>5</v>
      </c>
      <c r="EIQ46" s="3" t="s">
        <v>5</v>
      </c>
      <c r="EIR46" s="3" t="s">
        <v>5</v>
      </c>
      <c r="EIS46" s="3">
        <v>2.7715183897653746</v>
      </c>
      <c r="EIT46" s="3" t="s">
        <v>5</v>
      </c>
      <c r="EIU46" s="3">
        <v>0</v>
      </c>
      <c r="EIV46" s="3" t="s">
        <v>5</v>
      </c>
      <c r="EIW46" s="3">
        <v>8.4078089848971711</v>
      </c>
      <c r="EIX46" s="3">
        <v>6.7615595217284437</v>
      </c>
      <c r="EIY46" s="3">
        <v>4.1471119606657743</v>
      </c>
      <c r="EIZ46" s="3">
        <v>0.7276969503177585</v>
      </c>
      <c r="EJA46" s="3" t="s">
        <v>5</v>
      </c>
      <c r="EJB46" s="3">
        <v>4.7832184525408046</v>
      </c>
      <c r="EJC46" s="3">
        <v>3.2204224429989652</v>
      </c>
      <c r="EJD46" s="3" t="s">
        <v>5</v>
      </c>
      <c r="EJE46" s="3">
        <v>4.8576872191640614</v>
      </c>
      <c r="EJF46" s="3" t="s">
        <v>5</v>
      </c>
      <c r="EJG46" s="3">
        <v>1.8631618041513638</v>
      </c>
      <c r="EJH46" s="3" t="s">
        <v>5</v>
      </c>
      <c r="EJI46" s="3">
        <v>4.5653549414213987</v>
      </c>
      <c r="EJJ46" s="3">
        <v>8.0479568171646356</v>
      </c>
      <c r="EJK46" s="3">
        <v>4.3908852941531258</v>
      </c>
      <c r="EJL46" s="3">
        <v>1.7593056554181281</v>
      </c>
      <c r="EJM46" s="3">
        <v>0</v>
      </c>
      <c r="EJN46" s="3">
        <v>0</v>
      </c>
      <c r="EJO46" s="3">
        <v>0</v>
      </c>
      <c r="EJP46" s="3" t="s">
        <v>5</v>
      </c>
      <c r="EJQ46" s="3" t="s">
        <v>5</v>
      </c>
      <c r="EJR46" s="3" t="s">
        <v>5</v>
      </c>
      <c r="EJS46" s="3">
        <v>16.841427520235467</v>
      </c>
      <c r="EJT46" s="3">
        <v>11.122682074711099</v>
      </c>
      <c r="EJU46" s="3">
        <v>2.4983551754183186</v>
      </c>
      <c r="EJV46" s="3" t="s">
        <v>5</v>
      </c>
      <c r="EJW46" s="3">
        <v>8.0873641748737146</v>
      </c>
      <c r="EJX46" s="3">
        <v>1.1428953845467458</v>
      </c>
      <c r="EJY46" s="3">
        <v>0</v>
      </c>
      <c r="EJZ46" s="3" t="s">
        <v>5</v>
      </c>
      <c r="EKA46" s="3" t="s">
        <v>5</v>
      </c>
      <c r="EKB46" s="3">
        <v>0.65162716256382902</v>
      </c>
      <c r="EKC46" s="3" t="s">
        <v>5</v>
      </c>
      <c r="EKD46" s="3" t="s">
        <v>5</v>
      </c>
      <c r="EKE46" s="3">
        <v>1.1678349606819716</v>
      </c>
      <c r="EKF46" s="3" t="s">
        <v>5</v>
      </c>
      <c r="EKG46" s="3" t="s">
        <v>5</v>
      </c>
      <c r="EKH46" s="3">
        <v>0</v>
      </c>
      <c r="EKI46" s="3">
        <v>81.605627974343051</v>
      </c>
      <c r="EKJ46" s="3">
        <v>2.7482757778872049</v>
      </c>
      <c r="EKK46" s="3" t="s">
        <v>5</v>
      </c>
      <c r="EKL46" s="3">
        <v>27.462391566926541</v>
      </c>
      <c r="EKM46" s="3" t="s">
        <v>5</v>
      </c>
      <c r="EKN46" s="3">
        <v>3.2676858806689699</v>
      </c>
      <c r="EKO46" s="3">
        <v>0</v>
      </c>
      <c r="EKP46" s="3" t="s">
        <v>5</v>
      </c>
      <c r="EKQ46" s="3">
        <v>3.3335118677307318</v>
      </c>
      <c r="EKR46" s="3">
        <v>0</v>
      </c>
      <c r="EKS46" s="3" t="s">
        <v>5</v>
      </c>
      <c r="EKT46" s="3">
        <v>16.282246086080619</v>
      </c>
      <c r="EKU46" s="3">
        <v>9.5591264936135154</v>
      </c>
      <c r="EKV46" s="3">
        <v>5.5647562433033881</v>
      </c>
      <c r="EKW46" s="3">
        <v>0</v>
      </c>
      <c r="EKX46" s="3">
        <v>12.184955097048315</v>
      </c>
      <c r="EKY46" s="3">
        <v>1.3839699231733231</v>
      </c>
      <c r="EKZ46" s="3">
        <v>5.7186093504637405</v>
      </c>
      <c r="ELA46" s="3" t="s">
        <v>5</v>
      </c>
      <c r="ELB46" s="3">
        <v>8.4237809783053272</v>
      </c>
      <c r="ELC46" s="3" t="s">
        <v>5</v>
      </c>
      <c r="ELD46" s="3">
        <v>5.7037809907089985</v>
      </c>
      <c r="ELE46" s="3">
        <v>4.2361063818057403</v>
      </c>
      <c r="ELF46" s="3">
        <v>0</v>
      </c>
      <c r="ELG46" s="3" t="s">
        <v>5</v>
      </c>
      <c r="ELH46" s="3">
        <v>4.3329711056170606</v>
      </c>
      <c r="ELI46" s="3">
        <v>4.9407846039970398</v>
      </c>
      <c r="ELJ46" s="3" t="s">
        <v>5</v>
      </c>
      <c r="ELK46" s="3">
        <v>1.8810047459196666</v>
      </c>
      <c r="ELL46" s="3">
        <v>0.51067751960192065</v>
      </c>
      <c r="ELM46" s="3">
        <v>1.6607011264343614</v>
      </c>
      <c r="ELN46" s="3">
        <v>0.40649855693012288</v>
      </c>
      <c r="ELO46" s="3">
        <v>0.2457921453379642</v>
      </c>
      <c r="ELP46" s="3">
        <v>2.0316476907330414</v>
      </c>
      <c r="ELQ46" s="3" t="s">
        <v>5</v>
      </c>
      <c r="ELR46" s="3">
        <v>0</v>
      </c>
      <c r="ELS46" s="3">
        <v>6.0189278580083174</v>
      </c>
      <c r="ELT46" s="3">
        <v>5.0146517394244494</v>
      </c>
      <c r="ELU46" s="3">
        <v>4.7186336763739876</v>
      </c>
      <c r="ELV46" s="3">
        <v>29.351836996630837</v>
      </c>
      <c r="ELW46" s="3">
        <v>1.1471409156668761</v>
      </c>
      <c r="ELX46" s="3">
        <v>0.76223417883679223</v>
      </c>
      <c r="ELY46" s="3">
        <v>0.14882717713669452</v>
      </c>
      <c r="ELZ46" s="3">
        <v>2.4708487872561835</v>
      </c>
      <c r="EMA46" s="3">
        <v>0.66130947124677431</v>
      </c>
      <c r="EMB46" s="3" t="s">
        <v>5</v>
      </c>
      <c r="EMC46" s="3">
        <v>0.17527359781121751</v>
      </c>
      <c r="EMD46" s="3" t="s">
        <v>5</v>
      </c>
      <c r="EME46" s="3" t="s">
        <v>5</v>
      </c>
      <c r="EMF46" s="3">
        <v>1.3153885754509829</v>
      </c>
      <c r="EMG46" s="3">
        <v>13.562719618894889</v>
      </c>
      <c r="EMH46" s="3" t="s">
        <v>5</v>
      </c>
      <c r="EMI46" s="3">
        <v>0</v>
      </c>
      <c r="EMJ46" s="3">
        <v>0.16528925619834711</v>
      </c>
      <c r="EMK46" s="3">
        <v>3.3959854742806974</v>
      </c>
      <c r="EML46" s="3">
        <v>0</v>
      </c>
      <c r="EMM46" s="3">
        <v>2.7821823267373045</v>
      </c>
      <c r="EMN46" s="3" t="s">
        <v>5</v>
      </c>
      <c r="EMO46" s="3" t="s">
        <v>5</v>
      </c>
      <c r="EMP46" s="3" t="s">
        <v>5</v>
      </c>
      <c r="EMQ46" s="3">
        <v>1.2631809192238637</v>
      </c>
      <c r="EMR46" s="3">
        <v>1.7287605429257664</v>
      </c>
      <c r="EMS46" s="3">
        <v>0.23475147300100091</v>
      </c>
      <c r="EMT46" s="3">
        <v>0</v>
      </c>
      <c r="EMU46" s="3">
        <v>2.8901727874573098</v>
      </c>
      <c r="EMV46" s="3" t="s">
        <v>5</v>
      </c>
      <c r="EMW46" s="3">
        <v>5.238493653127799</v>
      </c>
      <c r="EMX46" s="3">
        <v>8.1568943380076031E-2</v>
      </c>
      <c r="EMY46" s="3" t="s">
        <v>5</v>
      </c>
      <c r="EMZ46" s="3">
        <v>0</v>
      </c>
      <c r="ENA46" s="3">
        <v>1.6678354727566544</v>
      </c>
      <c r="ENB46" s="3">
        <v>25.191274930902104</v>
      </c>
      <c r="ENC46" s="3" t="s">
        <v>5</v>
      </c>
      <c r="END46" s="3">
        <v>1.9038553069966682</v>
      </c>
      <c r="ENE46" s="3" t="s">
        <v>5</v>
      </c>
      <c r="ENF46" s="3" t="s">
        <v>5</v>
      </c>
      <c r="ENG46" s="3" t="s">
        <v>5</v>
      </c>
      <c r="ENH46" s="3" t="s">
        <v>5</v>
      </c>
      <c r="ENI46" s="3">
        <v>3.2079476842704127</v>
      </c>
      <c r="ENJ46" s="3">
        <v>10.060755011378934</v>
      </c>
      <c r="ENK46" s="3">
        <v>0.18178512997636792</v>
      </c>
      <c r="ENL46" s="3">
        <v>5.170789747657528</v>
      </c>
      <c r="ENM46" s="3" t="s">
        <v>5</v>
      </c>
      <c r="ENN46" s="3" t="s">
        <v>5</v>
      </c>
      <c r="ENO46" s="3">
        <v>0</v>
      </c>
      <c r="ENP46" s="3" t="s">
        <v>5</v>
      </c>
      <c r="ENQ46" s="3">
        <v>2.965541104394374</v>
      </c>
      <c r="ENR46" s="3">
        <v>1.1777403891939939</v>
      </c>
      <c r="ENS46" s="3">
        <v>3.368133291394527</v>
      </c>
      <c r="ENT46" s="3">
        <v>11.227934406980932</v>
      </c>
      <c r="ENU46" s="3">
        <v>0</v>
      </c>
      <c r="ENV46" s="3">
        <v>0.61882336680192329</v>
      </c>
      <c r="ENW46" s="3">
        <v>2.0508747914467933</v>
      </c>
      <c r="ENX46" s="3">
        <v>0</v>
      </c>
      <c r="ENY46" s="3" t="s">
        <v>5</v>
      </c>
      <c r="ENZ46" s="3">
        <v>0</v>
      </c>
      <c r="EOA46" s="3" t="s">
        <v>5</v>
      </c>
      <c r="EOB46" s="3">
        <v>0</v>
      </c>
      <c r="EOC46" s="3">
        <v>0</v>
      </c>
      <c r="EOD46" s="3" t="s">
        <v>5</v>
      </c>
      <c r="EOE46" s="3">
        <v>3.8931854662191743</v>
      </c>
      <c r="EOF46" s="3">
        <v>9.2906671114684585</v>
      </c>
      <c r="EOG46" s="3">
        <v>3.9144390608825755E-2</v>
      </c>
      <c r="EOH46" s="3" t="s">
        <v>5</v>
      </c>
      <c r="EOI46" s="3">
        <v>0.70654277971351143</v>
      </c>
      <c r="EOJ46" s="3">
        <v>3.8461061584813958</v>
      </c>
      <c r="EOK46" s="3">
        <v>0</v>
      </c>
      <c r="EOL46" s="3">
        <v>0.7384225886986181</v>
      </c>
      <c r="EOM46" s="3" t="s">
        <v>5</v>
      </c>
      <c r="EON46" s="3" t="s">
        <v>5</v>
      </c>
      <c r="EOO46" s="3">
        <v>0.53152195455937723</v>
      </c>
      <c r="EOP46" s="3" t="s">
        <v>5</v>
      </c>
      <c r="EOQ46" s="3">
        <v>4.4757817290006132</v>
      </c>
      <c r="EOR46" s="3" t="s">
        <v>5</v>
      </c>
      <c r="EOS46" s="3">
        <v>8.3295545572040126</v>
      </c>
      <c r="EOT46" s="3" t="s">
        <v>5</v>
      </c>
      <c r="EOU46" s="3">
        <v>1.6426642664266429</v>
      </c>
      <c r="EOV46" s="3">
        <v>2.4005942839269654</v>
      </c>
      <c r="EOW46" s="3" t="s">
        <v>5</v>
      </c>
      <c r="EOX46" s="3">
        <v>3.5807000268552505E-2</v>
      </c>
      <c r="EOY46" s="3">
        <v>0</v>
      </c>
      <c r="EOZ46" s="3">
        <v>7.1362454528839185</v>
      </c>
      <c r="EPA46" s="3" t="s">
        <v>5</v>
      </c>
      <c r="EPB46" s="3">
        <v>5.7113492879166055</v>
      </c>
      <c r="EPC46" s="3">
        <v>12.854304794274634</v>
      </c>
      <c r="EPD46" s="3">
        <v>7.2019346054583515</v>
      </c>
      <c r="EPE46" s="3">
        <v>0</v>
      </c>
      <c r="EPF46" s="3">
        <v>0.25018306077617769</v>
      </c>
      <c r="EPG46" s="3" t="s">
        <v>5</v>
      </c>
      <c r="EPH46" s="3" t="s">
        <v>5</v>
      </c>
      <c r="EPI46" s="3">
        <v>0.49516389925065202</v>
      </c>
      <c r="EPJ46" s="3">
        <v>2.6925953627524311</v>
      </c>
      <c r="EPK46" s="3" t="s">
        <v>5</v>
      </c>
      <c r="EPL46" s="3">
        <v>2.6475102319236017</v>
      </c>
      <c r="EPM46" s="3">
        <v>2.9102726650053192</v>
      </c>
      <c r="EPN46" s="3">
        <v>7.9798552986239182E-2</v>
      </c>
      <c r="EPO46" s="3">
        <v>7.6179154350340577</v>
      </c>
      <c r="EPP46" s="3">
        <v>0.43060616098045712</v>
      </c>
      <c r="EPQ46" s="3">
        <v>5.3630065885642866</v>
      </c>
      <c r="EPR46" s="3">
        <v>7.6734299516908218</v>
      </c>
      <c r="EPS46" s="3">
        <v>0.1819019669666028</v>
      </c>
      <c r="EPT46" s="3">
        <v>0</v>
      </c>
      <c r="EPU46" s="3">
        <v>1.2206602905620816</v>
      </c>
      <c r="EPV46" s="3">
        <v>0.53093730855625887</v>
      </c>
      <c r="EPW46" s="3">
        <v>3.6514124230679013</v>
      </c>
      <c r="EPX46" s="3" t="s">
        <v>5</v>
      </c>
      <c r="EPY46" s="3">
        <v>4.701307882644044</v>
      </c>
      <c r="EPZ46" s="3" t="s">
        <v>5</v>
      </c>
      <c r="EQA46" s="3" t="s">
        <v>5</v>
      </c>
      <c r="EQB46" s="3">
        <v>0.17762977872802238</v>
      </c>
      <c r="EQC46" s="3">
        <v>22.529436501261564</v>
      </c>
      <c r="EQD46" s="3" t="s">
        <v>5</v>
      </c>
      <c r="EQE46" s="3">
        <v>2.2045330555968854</v>
      </c>
      <c r="EQF46" s="3">
        <v>2.1880782818370434</v>
      </c>
      <c r="EQG46" s="3">
        <v>7.2955918078777354E-2</v>
      </c>
      <c r="EQH46" s="3">
        <v>0.73639135794459221</v>
      </c>
      <c r="EQI46" s="3">
        <v>2.7627201016860443</v>
      </c>
      <c r="EQJ46" s="3" t="s">
        <v>5</v>
      </c>
      <c r="EQK46" s="3">
        <v>3.8579852878594445</v>
      </c>
      <c r="EQL46" s="3">
        <v>0.57932170502055547</v>
      </c>
      <c r="EQM46" s="3" t="s">
        <v>5</v>
      </c>
      <c r="EQN46" s="3">
        <v>0.78230374966280003</v>
      </c>
      <c r="EQO46" s="3" t="s">
        <v>5</v>
      </c>
      <c r="EQP46" s="3">
        <v>0.26429634575526162</v>
      </c>
      <c r="EQQ46" s="3" t="s">
        <v>5</v>
      </c>
      <c r="EQR46" s="3" t="s">
        <v>5</v>
      </c>
      <c r="EQS46" s="3" t="s">
        <v>5</v>
      </c>
      <c r="EQT46" s="3">
        <v>5.7246971874358445</v>
      </c>
      <c r="EQU46" s="3">
        <v>6.9689779418226561</v>
      </c>
      <c r="EQV46" s="3">
        <v>0.66455728090770771</v>
      </c>
      <c r="EQW46" s="3" t="s">
        <v>5</v>
      </c>
      <c r="EQX46" s="3" t="s">
        <v>5</v>
      </c>
      <c r="EQY46" s="3">
        <v>6.3896403787404177</v>
      </c>
      <c r="EQZ46" s="3">
        <v>1.5793093284865156</v>
      </c>
      <c r="ERA46" s="3">
        <v>8.0243890249387775</v>
      </c>
      <c r="ERB46" s="3" t="s">
        <v>5</v>
      </c>
      <c r="ERC46" s="3" t="s">
        <v>5</v>
      </c>
      <c r="ERD46" s="3">
        <v>0.10863239573229873</v>
      </c>
      <c r="ERE46" s="3">
        <v>10.303368695328494</v>
      </c>
      <c r="ERF46" s="3">
        <v>7.1520832632232674</v>
      </c>
      <c r="ERG46" s="3" t="s">
        <v>5</v>
      </c>
      <c r="ERH46" s="3">
        <v>9.9249186350014504</v>
      </c>
      <c r="ERI46" s="3">
        <v>9.8208818126148199</v>
      </c>
      <c r="ERJ46" s="3">
        <v>4.428455896706545</v>
      </c>
      <c r="ERK46" s="3">
        <v>2.6688017080330931E-2</v>
      </c>
      <c r="ERL46" s="3" t="s">
        <v>5</v>
      </c>
      <c r="ERM46" s="3">
        <v>2.4728817416369568</v>
      </c>
      <c r="ERN46" s="3" t="s">
        <v>5</v>
      </c>
      <c r="ERO46" s="3">
        <v>2.9707905492971789</v>
      </c>
      <c r="ERP46" s="3">
        <v>2.4697055887687962</v>
      </c>
      <c r="ERQ46" s="3">
        <v>4.4661266250851899</v>
      </c>
      <c r="ERR46" s="3">
        <v>12.328229289360031</v>
      </c>
      <c r="ERS46" s="3" t="s">
        <v>5</v>
      </c>
      <c r="ERT46" s="3">
        <v>7.1587990061902557E-2</v>
      </c>
      <c r="ERU46" s="3">
        <v>9.3645484949832783E-2</v>
      </c>
      <c r="ERV46" s="3" t="s">
        <v>5</v>
      </c>
      <c r="ERW46" s="3" t="s">
        <v>5</v>
      </c>
      <c r="ERX46" s="3">
        <v>4.304747734343298</v>
      </c>
      <c r="ERY46" s="3">
        <v>3.0369016603802934</v>
      </c>
      <c r="ERZ46" s="3">
        <v>2.3043507771669041</v>
      </c>
      <c r="ESA46" s="3">
        <v>0.40525684230191633</v>
      </c>
      <c r="ESB46" s="3">
        <v>2.7033302780323862</v>
      </c>
      <c r="ESC46" s="3">
        <v>1.7060395510422235</v>
      </c>
      <c r="ESD46" s="3">
        <v>2.096997690531178</v>
      </c>
      <c r="ESE46" s="3" t="s">
        <v>5</v>
      </c>
      <c r="ESF46" s="3" t="s">
        <v>5</v>
      </c>
      <c r="ESG46" s="3" t="s">
        <v>5</v>
      </c>
      <c r="ESH46" s="3">
        <v>3.9065200857360165</v>
      </c>
      <c r="ESI46" s="3">
        <v>2.9330638229844817</v>
      </c>
      <c r="ESJ46" s="3" t="s">
        <v>5</v>
      </c>
      <c r="ESK46" s="3">
        <v>0</v>
      </c>
      <c r="ESL46" s="3">
        <v>1.8855709314558551</v>
      </c>
      <c r="ESM46" s="3">
        <v>0.40062582969846389</v>
      </c>
      <c r="ESN46" s="3">
        <v>0.40636960733355387</v>
      </c>
      <c r="ESO46" s="3">
        <v>1.5696182464901069</v>
      </c>
      <c r="ESP46" s="3">
        <v>12.07980915202776</v>
      </c>
      <c r="ESQ46" s="3">
        <v>32.736511915425517</v>
      </c>
      <c r="ESR46" s="3">
        <v>9.4135160577070429E-2</v>
      </c>
      <c r="ESS46" s="3">
        <v>2.5113377198731226</v>
      </c>
      <c r="EST46" s="3">
        <v>0.18378726364646392</v>
      </c>
      <c r="ESU46" s="3" t="s">
        <v>5</v>
      </c>
      <c r="ESV46" s="3">
        <v>0.71625344352617082</v>
      </c>
      <c r="ESW46" s="3">
        <v>0</v>
      </c>
      <c r="ESX46" s="3">
        <v>2.8551759625614532</v>
      </c>
      <c r="ESY46" s="3" t="s">
        <v>5</v>
      </c>
      <c r="ESZ46" s="3" t="s">
        <v>5</v>
      </c>
      <c r="ETA46" s="3" t="s">
        <v>5</v>
      </c>
      <c r="ETB46" s="3">
        <v>0.83816892327530623</v>
      </c>
      <c r="ETC46" s="3">
        <v>9.6193370965407432</v>
      </c>
      <c r="ETD46" s="3" t="s">
        <v>5</v>
      </c>
      <c r="ETE46" s="3" t="s">
        <v>5</v>
      </c>
      <c r="ETF46" s="3">
        <v>0.86237078258305844</v>
      </c>
      <c r="ETG46" s="3">
        <v>0</v>
      </c>
      <c r="ETH46" s="3" t="s">
        <v>5</v>
      </c>
      <c r="ETI46" s="3">
        <v>4.3310131477184841</v>
      </c>
      <c r="ETJ46" s="3" t="s">
        <v>5</v>
      </c>
      <c r="ETK46" s="3">
        <v>3.2082616179001726</v>
      </c>
      <c r="ETL46" s="3">
        <v>1.6021929720915942</v>
      </c>
      <c r="ETM46" s="3" t="s">
        <v>5</v>
      </c>
      <c r="ETN46" s="3">
        <v>1.6359175478850758</v>
      </c>
      <c r="ETO46" s="3" t="s">
        <v>5</v>
      </c>
      <c r="ETP46" s="3">
        <v>4.3388119757212031</v>
      </c>
      <c r="ETQ46" s="3">
        <v>9.1680036672014673E-2</v>
      </c>
      <c r="ETR46" s="3">
        <v>12.62611250339739</v>
      </c>
      <c r="ETS46" s="3">
        <v>2.6839289409121814</v>
      </c>
      <c r="ETT46" s="3">
        <v>0.83362686391922036</v>
      </c>
      <c r="ETU46" s="3" t="s">
        <v>5</v>
      </c>
      <c r="ETV46" s="3">
        <v>1.8373495125983681</v>
      </c>
      <c r="ETW46" s="3">
        <v>9.9514922099246679</v>
      </c>
      <c r="ETX46" s="3">
        <v>5.1406747446895826</v>
      </c>
      <c r="ETY46" s="3">
        <v>8.3500896690397255</v>
      </c>
      <c r="ETZ46" s="3">
        <v>8.1014802361298965</v>
      </c>
      <c r="EUA46" s="3" t="s">
        <v>5</v>
      </c>
      <c r="EUB46" s="3">
        <v>0.1130396732788798</v>
      </c>
      <c r="EUC46" s="3">
        <v>1.1764705882352942</v>
      </c>
      <c r="EUD46" s="3">
        <v>1.8807108850578111</v>
      </c>
      <c r="EUE46" s="3" t="s">
        <v>5</v>
      </c>
      <c r="EUF46" s="3" t="s">
        <v>5</v>
      </c>
      <c r="EUG46" s="3">
        <v>1.2295400897512385</v>
      </c>
      <c r="EUH46" s="3" t="s">
        <v>5</v>
      </c>
      <c r="EUI46" s="3" t="s">
        <v>5</v>
      </c>
      <c r="EUJ46" s="3" t="s">
        <v>5</v>
      </c>
      <c r="EUK46" s="3" t="s">
        <v>5</v>
      </c>
      <c r="EUL46" s="3" t="s">
        <v>5</v>
      </c>
      <c r="EUM46" s="3" t="s">
        <v>5</v>
      </c>
      <c r="EUN46" s="3" t="s">
        <v>5</v>
      </c>
      <c r="EUO46" s="3" t="s">
        <v>5</v>
      </c>
      <c r="EUP46" s="3">
        <v>7.8273549139690868</v>
      </c>
      <c r="EUQ46" s="3">
        <v>0</v>
      </c>
      <c r="EUR46" s="3" t="s">
        <v>5</v>
      </c>
      <c r="EUS46" s="3">
        <v>1.333913869537682</v>
      </c>
      <c r="EUT46" s="3">
        <v>0</v>
      </c>
      <c r="EUU46" s="3">
        <v>0</v>
      </c>
      <c r="EUV46" s="3">
        <v>0.88114417228341269</v>
      </c>
      <c r="EUW46" s="3" t="s">
        <v>5</v>
      </c>
      <c r="EUX46" s="3">
        <v>0.64881901994349933</v>
      </c>
      <c r="EUY46" s="3">
        <v>0</v>
      </c>
      <c r="EUZ46" s="3">
        <v>0.35105315947843529</v>
      </c>
      <c r="EVA46" s="3" t="s">
        <v>5</v>
      </c>
      <c r="EVB46" s="3" t="s">
        <v>5</v>
      </c>
      <c r="EVC46" s="3" t="s">
        <v>5</v>
      </c>
      <c r="EVD46" s="3">
        <v>0.75839409487802678</v>
      </c>
      <c r="EVE46" s="3">
        <v>0.20084037645575001</v>
      </c>
      <c r="EVF46" s="3">
        <v>0.11513209073653421</v>
      </c>
      <c r="EVG46" s="3">
        <v>0</v>
      </c>
      <c r="EVH46" s="3">
        <v>0</v>
      </c>
      <c r="EVI46" s="3">
        <v>2.8357845128788495</v>
      </c>
      <c r="EVJ46" s="3">
        <v>9.3102734051367033</v>
      </c>
      <c r="EVK46" s="3">
        <v>4.6547757760449349</v>
      </c>
      <c r="EVL46" s="3">
        <v>0.16416082549443675</v>
      </c>
      <c r="EVM46" s="3">
        <v>6.7019636753568798E-3</v>
      </c>
      <c r="EVN46" s="3">
        <v>0</v>
      </c>
      <c r="EVO46" s="3">
        <v>0</v>
      </c>
      <c r="EVP46" s="3" t="s">
        <v>5</v>
      </c>
      <c r="EVQ46" s="3" t="s">
        <v>5</v>
      </c>
      <c r="EVR46" s="3" t="s">
        <v>5</v>
      </c>
      <c r="EVS46" s="3">
        <v>6.6493123655338824</v>
      </c>
      <c r="EVT46" s="3" t="s">
        <v>5</v>
      </c>
      <c r="EVU46" s="3" t="s">
        <v>5</v>
      </c>
      <c r="EVV46" s="3" t="s">
        <v>5</v>
      </c>
      <c r="EVW46" s="3" t="s">
        <v>5</v>
      </c>
      <c r="EVX46" s="3">
        <v>0</v>
      </c>
      <c r="EVY46" s="3">
        <v>2.1843367075119873</v>
      </c>
      <c r="EVZ46" s="3" t="s">
        <v>5</v>
      </c>
      <c r="EWA46" s="3" t="s">
        <v>5</v>
      </c>
      <c r="EWB46" s="3">
        <v>1.9822937076718423</v>
      </c>
      <c r="EWC46" s="3">
        <v>0</v>
      </c>
      <c r="EWD46" s="3">
        <v>0.52429309511083966</v>
      </c>
      <c r="EWE46" s="3" t="s">
        <v>5</v>
      </c>
      <c r="EWF46" s="3">
        <v>3.105794041754633</v>
      </c>
      <c r="EWG46" s="3">
        <v>25.018354567048149</v>
      </c>
      <c r="EWH46" s="3">
        <v>0</v>
      </c>
      <c r="EWI46" s="3">
        <v>3.1269286155112117</v>
      </c>
      <c r="EWJ46" s="3">
        <v>0.25817019647642198</v>
      </c>
      <c r="EWK46" s="3" t="s">
        <v>5</v>
      </c>
      <c r="EWL46" s="3">
        <v>0.74631261486263611</v>
      </c>
      <c r="EWM46" s="3">
        <v>0.14916912795727796</v>
      </c>
      <c r="EWN46" s="3">
        <v>29.865370231862375</v>
      </c>
      <c r="EWO46" s="3" t="s">
        <v>5</v>
      </c>
      <c r="EWP46" s="3">
        <v>4.0493227213591494</v>
      </c>
      <c r="EWQ46" s="3">
        <v>5.4738354890523286</v>
      </c>
      <c r="EWR46" s="3">
        <v>0.26591382986200596</v>
      </c>
      <c r="EWS46" s="3">
        <v>11.793704642074978</v>
      </c>
      <c r="EWT46" s="3" t="s">
        <v>5</v>
      </c>
      <c r="EWU46" s="3" t="s">
        <v>5</v>
      </c>
      <c r="EWV46" s="3">
        <v>9.8538288124500042</v>
      </c>
      <c r="EWW46" s="3">
        <v>2.3612512613521695</v>
      </c>
      <c r="EWX46" s="3" t="s">
        <v>5</v>
      </c>
      <c r="EWY46" s="3">
        <v>0</v>
      </c>
      <c r="EWZ46" s="3" t="s">
        <v>5</v>
      </c>
      <c r="EXA46" s="3">
        <v>0.63201541679224782</v>
      </c>
      <c r="EXB46" s="3">
        <v>1.2528090822832221</v>
      </c>
      <c r="EXC46" s="3">
        <v>1.6630669546436285</v>
      </c>
      <c r="EXD46" s="3" t="s">
        <v>5</v>
      </c>
      <c r="EXE46" s="3" t="s">
        <v>5</v>
      </c>
      <c r="EXF46" s="3">
        <v>1.873365998926537</v>
      </c>
      <c r="EXG46" s="3">
        <v>1.0471107157418733</v>
      </c>
      <c r="EXH46" s="3" t="s">
        <v>5</v>
      </c>
      <c r="EXI46" s="3">
        <v>6.0296042694592691</v>
      </c>
      <c r="EXJ46" s="3">
        <v>0</v>
      </c>
      <c r="EXK46" s="3">
        <v>15.46265852512917</v>
      </c>
      <c r="EXL46" s="3">
        <v>0.37094539944032801</v>
      </c>
      <c r="EXM46" s="3" t="s">
        <v>5</v>
      </c>
      <c r="EXN46" s="3">
        <v>2.0703824676008851</v>
      </c>
      <c r="EXO46" s="3" t="s">
        <v>5</v>
      </c>
      <c r="EXP46" s="3">
        <v>3.0555061903915646</v>
      </c>
      <c r="EXQ46" s="3" t="s">
        <v>5</v>
      </c>
      <c r="EXR46" s="3">
        <v>7.6290514685385569</v>
      </c>
      <c r="EXS46" s="3">
        <v>3.5324192034330162</v>
      </c>
      <c r="EXT46" s="3">
        <v>0</v>
      </c>
      <c r="EXU46" s="3">
        <v>0.93115022316326412</v>
      </c>
      <c r="EXV46" s="3">
        <v>3.9232978729919585</v>
      </c>
      <c r="EXW46" s="3">
        <v>0.58757977915104853</v>
      </c>
      <c r="EXX46" s="3" t="s">
        <v>5</v>
      </c>
      <c r="EXY46" s="3" t="s">
        <v>5</v>
      </c>
      <c r="EXZ46" s="3">
        <v>5.6985134312787968</v>
      </c>
      <c r="EYA46" s="3" t="s">
        <v>5</v>
      </c>
      <c r="EYB46" s="3">
        <v>0.77085032900361006</v>
      </c>
      <c r="EYC46" s="3">
        <v>0.96256052911302703</v>
      </c>
      <c r="EYD46" s="3" t="s">
        <v>5</v>
      </c>
      <c r="EYE46" s="3" t="s">
        <v>5</v>
      </c>
      <c r="EYF46" s="3" t="s">
        <v>5</v>
      </c>
      <c r="EYG46" s="3">
        <v>7.6115086010047186E-3</v>
      </c>
      <c r="EYH46" s="3" t="s">
        <v>5</v>
      </c>
      <c r="EYI46" s="3">
        <v>5.9737048007600739</v>
      </c>
      <c r="EYJ46" s="3">
        <v>2.1223912274495934E-2</v>
      </c>
      <c r="EYK46" s="3">
        <v>0.82631342035881938</v>
      </c>
      <c r="EYL46" s="3" t="s">
        <v>5</v>
      </c>
      <c r="EYM46" s="3" t="s">
        <v>5</v>
      </c>
      <c r="EYN46" s="3" t="s">
        <v>5</v>
      </c>
      <c r="EYO46" s="3">
        <v>7.9455555791215087</v>
      </c>
      <c r="EYP46" s="3" t="s">
        <v>5</v>
      </c>
      <c r="EYQ46" s="3" t="s">
        <v>5</v>
      </c>
      <c r="EYR46" s="3" t="s">
        <v>5</v>
      </c>
      <c r="EYS46" s="3">
        <v>16.251171080593195</v>
      </c>
      <c r="EYT46" s="3" t="s">
        <v>5</v>
      </c>
      <c r="EYU46" s="3" t="s">
        <v>5</v>
      </c>
      <c r="EYV46" s="3" t="s">
        <v>5</v>
      </c>
      <c r="EYW46" s="3" t="s">
        <v>5</v>
      </c>
      <c r="EYX46" s="3" t="s">
        <v>5</v>
      </c>
      <c r="EYY46" s="3" t="s">
        <v>5</v>
      </c>
      <c r="EYZ46" s="3" t="s">
        <v>5</v>
      </c>
      <c r="EZA46" s="3">
        <v>5.6044600938967131</v>
      </c>
      <c r="EZB46" s="3" t="s">
        <v>5</v>
      </c>
      <c r="EZC46" s="3" t="s">
        <v>5</v>
      </c>
      <c r="EZD46" s="3">
        <v>4.11743917734369</v>
      </c>
      <c r="EZE46" s="3">
        <v>0</v>
      </c>
      <c r="EZF46" s="3" t="s">
        <v>5</v>
      </c>
      <c r="EZG46" s="3">
        <v>4.9890214867832032</v>
      </c>
      <c r="EZH46" s="3">
        <v>1.887016269584181</v>
      </c>
      <c r="EZI46" s="3">
        <v>4.1166944992662318</v>
      </c>
      <c r="EZJ46" s="3" t="s">
        <v>5</v>
      </c>
      <c r="EZK46" s="3" t="s">
        <v>5</v>
      </c>
      <c r="EZL46" s="3">
        <v>2.2887595038615749</v>
      </c>
      <c r="EZM46" s="3">
        <v>0</v>
      </c>
      <c r="EZN46" s="3">
        <v>16.923974746670911</v>
      </c>
      <c r="EZO46" s="3">
        <v>0</v>
      </c>
      <c r="EZP46" s="3">
        <v>10.632225397134521</v>
      </c>
      <c r="EZQ46" s="3">
        <v>8.921475345609224</v>
      </c>
      <c r="EZR46" s="3">
        <v>0.26483327245212129</v>
      </c>
      <c r="EZS46" s="3">
        <v>0.24390243902439024</v>
      </c>
      <c r="EZT46" s="3">
        <v>0</v>
      </c>
      <c r="EZU46" s="3">
        <v>2.7044398039812378</v>
      </c>
      <c r="EZV46" s="3">
        <v>5.0087318396314053</v>
      </c>
      <c r="EZW46" s="3">
        <v>3.4747061829330605</v>
      </c>
      <c r="EZX46" s="3">
        <v>0.15611279149185286</v>
      </c>
      <c r="EZY46" s="3" t="s">
        <v>5</v>
      </c>
      <c r="EZZ46" s="3">
        <v>1.6294534724974676</v>
      </c>
      <c r="FAA46" s="3" t="s">
        <v>5</v>
      </c>
      <c r="FAB46" s="3">
        <v>0.16890039263857509</v>
      </c>
      <c r="FAC46" s="3">
        <v>0.40987868284228773</v>
      </c>
      <c r="FAD46" s="3">
        <v>0</v>
      </c>
      <c r="FAE46" s="3" t="s">
        <v>5</v>
      </c>
      <c r="FAF46" s="3">
        <v>5.1569253899642922</v>
      </c>
      <c r="FAG46" s="3">
        <v>0</v>
      </c>
      <c r="FAH46" s="3">
        <v>15.099644712366848</v>
      </c>
      <c r="FAI46" s="3">
        <v>0.20533318731862238</v>
      </c>
      <c r="FAJ46" s="3">
        <v>3.9083435893019365</v>
      </c>
      <c r="FAK46" s="3" t="s">
        <v>5</v>
      </c>
      <c r="FAL46" s="3">
        <v>4.0536337103488442</v>
      </c>
      <c r="FAM46" s="3">
        <v>2.2048781198442673</v>
      </c>
      <c r="FAN46" s="3" t="s">
        <v>5</v>
      </c>
      <c r="FAO46" s="3">
        <v>3.6251586006887805E-2</v>
      </c>
      <c r="FAP46" s="3">
        <v>0.81488008944730284</v>
      </c>
      <c r="FAQ46" s="3">
        <v>3.3540355788701195</v>
      </c>
      <c r="FAR46" s="3">
        <v>0</v>
      </c>
      <c r="FAS46" s="3" t="s">
        <v>5</v>
      </c>
      <c r="FAT46" s="3" t="s">
        <v>5</v>
      </c>
      <c r="FAU46" s="3">
        <v>0</v>
      </c>
      <c r="FAV46" s="3">
        <v>0.4462512558117801</v>
      </c>
      <c r="FAW46" s="3">
        <v>0.46022586469359578</v>
      </c>
      <c r="FAX46" s="3" t="s">
        <v>5</v>
      </c>
      <c r="FAY46" s="3" t="s">
        <v>5</v>
      </c>
      <c r="FAZ46" s="3" t="s">
        <v>5</v>
      </c>
      <c r="FBA46" s="3">
        <v>2.3722853136284705</v>
      </c>
      <c r="FBB46" s="3">
        <v>2.7449262666082639</v>
      </c>
      <c r="FBC46" s="3">
        <v>0.28470835438571168</v>
      </c>
      <c r="FBD46" s="3" t="s">
        <v>5</v>
      </c>
      <c r="FBE46" s="3" t="s">
        <v>5</v>
      </c>
      <c r="FBF46" s="3" t="s">
        <v>5</v>
      </c>
      <c r="FBG46" s="3">
        <v>0.57559478127398311</v>
      </c>
      <c r="FBH46" s="3" t="s">
        <v>5</v>
      </c>
      <c r="FBI46" s="3">
        <v>4.0870898361726891</v>
      </c>
      <c r="FBJ46" s="3" t="s">
        <v>5</v>
      </c>
      <c r="FBK46" s="3" t="s">
        <v>5</v>
      </c>
      <c r="FBL46" s="3" t="s">
        <v>5</v>
      </c>
      <c r="FBM46" s="3" t="s">
        <v>5</v>
      </c>
      <c r="FBN46" s="3" t="s">
        <v>5</v>
      </c>
      <c r="FBO46" s="3">
        <v>15.743705657060339</v>
      </c>
      <c r="FBP46" s="3" t="s">
        <v>5</v>
      </c>
      <c r="FBQ46" s="3">
        <v>10.508977520297833</v>
      </c>
      <c r="FBR46" s="3">
        <v>6.0122404896195851</v>
      </c>
      <c r="FBS46" s="3" t="s">
        <v>5</v>
      </c>
      <c r="FBT46" s="3" t="s">
        <v>5</v>
      </c>
      <c r="FBU46" s="3" t="s">
        <v>5</v>
      </c>
      <c r="FBV46" s="3">
        <v>1.4504525411928522</v>
      </c>
      <c r="FBW46" s="3">
        <v>0</v>
      </c>
      <c r="FBX46" s="3">
        <v>0</v>
      </c>
      <c r="FBY46" s="3">
        <v>4.8372380983414249</v>
      </c>
      <c r="FBZ46" s="3" t="s">
        <v>5</v>
      </c>
      <c r="FCA46" s="3">
        <v>0</v>
      </c>
      <c r="FCB46" s="3">
        <v>0.31752465882988784</v>
      </c>
      <c r="FCC46" s="3" t="s">
        <v>5</v>
      </c>
      <c r="FCD46" s="3">
        <v>0</v>
      </c>
      <c r="FCE46" s="3">
        <v>0.17383490867619361</v>
      </c>
      <c r="FCF46" s="3" t="s">
        <v>5</v>
      </c>
      <c r="FCG46" s="3">
        <v>7.0261744453477295</v>
      </c>
      <c r="FCH46" s="3">
        <v>0.5056179775280899</v>
      </c>
      <c r="FCI46" s="3">
        <v>0</v>
      </c>
      <c r="FCJ46" s="3">
        <v>8.1600879201392065</v>
      </c>
      <c r="FCK46" s="3" t="s">
        <v>5</v>
      </c>
      <c r="FCL46" s="3">
        <v>2.496924684894271</v>
      </c>
      <c r="FCM46" s="3">
        <v>35.733317717330834</v>
      </c>
      <c r="FCN46" s="3">
        <v>2.5268273208471861</v>
      </c>
      <c r="FCO46" s="3" t="s">
        <v>5</v>
      </c>
      <c r="FCP46" s="3" t="s">
        <v>5</v>
      </c>
      <c r="FCQ46" s="3" t="s">
        <v>5</v>
      </c>
      <c r="FCR46" s="3" t="s">
        <v>5</v>
      </c>
      <c r="FCS46" s="3">
        <v>0.21602965614214495</v>
      </c>
      <c r="FCT46" s="3">
        <v>0</v>
      </c>
      <c r="FCU46" s="3" t="s">
        <v>5</v>
      </c>
      <c r="FCV46" s="3" t="s">
        <v>5</v>
      </c>
      <c r="FCW46" s="3" t="s">
        <v>5</v>
      </c>
      <c r="FCX46" s="3" t="s">
        <v>5</v>
      </c>
      <c r="FCY46" s="3" t="s">
        <v>5</v>
      </c>
      <c r="FCZ46" s="3">
        <v>2.522070372443177</v>
      </c>
      <c r="FDA46" s="3">
        <v>0.53107500717238154</v>
      </c>
      <c r="FDB46" s="3">
        <v>4.0667823171228648</v>
      </c>
      <c r="FDC46" s="3">
        <v>0.45326909645509356</v>
      </c>
      <c r="FDD46" s="3" t="s">
        <v>5</v>
      </c>
      <c r="FDE46" s="3">
        <v>1.1124018283289983</v>
      </c>
      <c r="FDF46" s="3" t="s">
        <v>5</v>
      </c>
      <c r="FDG46" s="3">
        <v>3.2078466061347144</v>
      </c>
      <c r="FDH46" s="3">
        <v>2.6778882938026016</v>
      </c>
      <c r="FDI46" s="3" t="s">
        <v>5</v>
      </c>
      <c r="FDJ46" s="3" t="s">
        <v>5</v>
      </c>
      <c r="FDK46" s="3">
        <v>4.0684738389656427</v>
      </c>
      <c r="FDL46" s="3" t="s">
        <v>5</v>
      </c>
      <c r="FDM46" s="3">
        <v>0</v>
      </c>
      <c r="FDN46" s="3">
        <v>5.4542342315376731</v>
      </c>
      <c r="FDO46" s="3">
        <v>7.0548955950712022</v>
      </c>
      <c r="FDP46" s="3">
        <v>29.887254334144174</v>
      </c>
      <c r="FDQ46" s="3" t="s">
        <v>5</v>
      </c>
      <c r="FDR46" s="3">
        <v>12.045269954178419</v>
      </c>
      <c r="FDS46" s="3">
        <v>0.25325485999643305</v>
      </c>
      <c r="FDT46" s="3">
        <v>1.090710158306835</v>
      </c>
      <c r="FDU46" s="3">
        <v>6.4274904299830862</v>
      </c>
      <c r="FDV46" s="3" t="s">
        <v>5</v>
      </c>
      <c r="FDW46" s="3">
        <v>1.8209676256399163</v>
      </c>
      <c r="FDX46" s="3">
        <v>3.099386295952447</v>
      </c>
      <c r="FDY46" s="3" t="s">
        <v>5</v>
      </c>
      <c r="FDZ46" s="3">
        <v>0.18572269136833247</v>
      </c>
      <c r="FEA46" s="3">
        <v>0</v>
      </c>
      <c r="FEB46" s="3" t="s">
        <v>5</v>
      </c>
      <c r="FEC46" s="3">
        <v>0.49606963274139143</v>
      </c>
      <c r="FED46" s="3" t="s">
        <v>5</v>
      </c>
      <c r="FEE46" s="3">
        <v>1.3305353395544046</v>
      </c>
      <c r="FEF46" s="3">
        <v>0.66181477698331626</v>
      </c>
      <c r="FEG46" s="3">
        <v>2.0361794751721387</v>
      </c>
      <c r="FEH46" s="3">
        <v>0</v>
      </c>
      <c r="FEI46" s="3">
        <v>1.3936548070555654</v>
      </c>
      <c r="FEJ46" s="3">
        <v>5.0524289752791871E-2</v>
      </c>
      <c r="FEK46" s="3">
        <v>0.89140824719350897</v>
      </c>
      <c r="FEL46" s="3" t="s">
        <v>5</v>
      </c>
      <c r="FEM46" s="3">
        <v>0.62426044479504839</v>
      </c>
      <c r="FEN46" s="3">
        <v>0</v>
      </c>
      <c r="FEO46" s="3" t="s">
        <v>5</v>
      </c>
      <c r="FEP46" s="3">
        <v>4.6033271670364249</v>
      </c>
      <c r="FEQ46" s="3" t="s">
        <v>5</v>
      </c>
      <c r="FER46" s="3">
        <v>0.67307569033756343</v>
      </c>
      <c r="FES46" s="3">
        <v>0.31698365031698367</v>
      </c>
      <c r="FET46" s="3" t="s">
        <v>5</v>
      </c>
      <c r="FEU46" s="3">
        <v>0.18226002430133656</v>
      </c>
      <c r="FEV46" s="3">
        <v>0</v>
      </c>
      <c r="FEW46" s="3">
        <v>7.673725328947369</v>
      </c>
      <c r="FEX46" s="3">
        <v>1.8907007492287349</v>
      </c>
      <c r="FEY46" s="3">
        <v>7.0641424131110487E-3</v>
      </c>
      <c r="FEZ46" s="3" t="s">
        <v>5</v>
      </c>
      <c r="FFA46" s="3" t="s">
        <v>5</v>
      </c>
      <c r="FFB46" s="3">
        <v>5.3951231417476011</v>
      </c>
      <c r="FFC46" s="3">
        <v>3.0101653770292827</v>
      </c>
      <c r="FFD46" s="3" t="s">
        <v>5</v>
      </c>
      <c r="FFE46" s="3">
        <v>10.363182559087205</v>
      </c>
      <c r="FFF46" s="3">
        <v>0.7697058963272676</v>
      </c>
      <c r="FFG46" s="3" t="s">
        <v>5</v>
      </c>
      <c r="FFH46" s="3">
        <v>0.34064296359378327</v>
      </c>
      <c r="FFI46" s="3" t="s">
        <v>5</v>
      </c>
      <c r="FFJ46" s="3">
        <v>7.2379849449913145E-2</v>
      </c>
      <c r="FFK46" s="3" t="s">
        <v>5</v>
      </c>
      <c r="FFL46" s="3" t="s">
        <v>5</v>
      </c>
      <c r="FFM46" s="3" t="s">
        <v>5</v>
      </c>
      <c r="FFN46" s="3">
        <v>4.6779328924810191</v>
      </c>
      <c r="FFO46" s="3" t="s">
        <v>5</v>
      </c>
      <c r="FFP46" s="3">
        <v>0.21782897125317666</v>
      </c>
      <c r="FFQ46" s="3">
        <v>1.9544474041775739</v>
      </c>
      <c r="FFR46" s="3" t="s">
        <v>5</v>
      </c>
      <c r="FFS46" s="3" t="s">
        <v>5</v>
      </c>
      <c r="FFT46" s="3" t="s">
        <v>5</v>
      </c>
      <c r="FFU46" s="3" t="s">
        <v>5</v>
      </c>
      <c r="FFV46" s="3">
        <v>0.79152532285901334</v>
      </c>
      <c r="FFW46" s="3">
        <v>0.24163928088150011</v>
      </c>
      <c r="FFX46" s="3">
        <v>12.951504175470369</v>
      </c>
      <c r="FFY46" s="3">
        <v>0</v>
      </c>
      <c r="FFZ46" s="3">
        <v>0.20389249304911955</v>
      </c>
      <c r="FGA46" s="3">
        <v>5.095577264153599</v>
      </c>
      <c r="FGB46" s="3">
        <v>0</v>
      </c>
      <c r="FGC46" s="3" t="s">
        <v>5</v>
      </c>
      <c r="FGD46" s="3" t="s">
        <v>5</v>
      </c>
      <c r="FGE46" s="3">
        <v>15.118072454330466</v>
      </c>
      <c r="FGF46" s="3">
        <v>5.9386830970232351E-3</v>
      </c>
      <c r="FGG46" s="3">
        <v>0</v>
      </c>
      <c r="FGH46" s="3">
        <v>9.2212428874260848</v>
      </c>
      <c r="FGI46" s="3" t="s">
        <v>5</v>
      </c>
      <c r="FGJ46" s="3" t="s">
        <v>5</v>
      </c>
      <c r="FGK46" s="3">
        <v>2.1023081721771679</v>
      </c>
      <c r="FGL46" s="3" t="s">
        <v>5</v>
      </c>
      <c r="FGM46" s="3" t="s">
        <v>5</v>
      </c>
      <c r="FGN46" s="3" t="s">
        <v>5</v>
      </c>
      <c r="FGO46" s="3">
        <v>0.38470242136229915</v>
      </c>
      <c r="FGP46" s="3">
        <v>16.75357647810025</v>
      </c>
      <c r="FGQ46" s="3">
        <v>2.2018873319988561</v>
      </c>
      <c r="FGR46" s="3" t="s">
        <v>5</v>
      </c>
      <c r="FGS46" s="3" t="s">
        <v>5</v>
      </c>
      <c r="FGT46" s="3" t="s">
        <v>5</v>
      </c>
      <c r="FGU46" s="3">
        <v>16.168832953202713</v>
      </c>
      <c r="FGV46" s="3" t="s">
        <v>5</v>
      </c>
      <c r="FGW46" s="3" t="s">
        <v>5</v>
      </c>
      <c r="FGX46" s="3" t="s">
        <v>5</v>
      </c>
      <c r="FGY46" s="3">
        <v>2.0523088474533853</v>
      </c>
      <c r="FGZ46" s="3" t="s">
        <v>5</v>
      </c>
      <c r="FHA46" s="3" t="s">
        <v>5</v>
      </c>
      <c r="FHB46" s="3">
        <v>3.2647529075665718</v>
      </c>
      <c r="FHC46" s="3">
        <v>3.5408571267669089</v>
      </c>
      <c r="FHD46" s="3">
        <v>2.2599309825899692</v>
      </c>
      <c r="FHE46" s="3">
        <v>0</v>
      </c>
      <c r="FHF46" s="3" t="s">
        <v>5</v>
      </c>
      <c r="FHG46" s="3">
        <v>0.62077245175836726</v>
      </c>
      <c r="FHH46" s="3">
        <v>1.8879310344827587</v>
      </c>
      <c r="FHI46" s="3">
        <v>5.4301059315747313</v>
      </c>
      <c r="FHJ46" s="3">
        <v>3.3491606880855831</v>
      </c>
      <c r="FHK46" s="3" t="s">
        <v>5</v>
      </c>
      <c r="FHL46" s="3">
        <v>6.2884994916571975</v>
      </c>
      <c r="FHM46" s="3" t="s">
        <v>5</v>
      </c>
      <c r="FHN46" s="3">
        <v>1.6018838031989928</v>
      </c>
      <c r="FHO46" s="3">
        <v>3.5134917172084794</v>
      </c>
      <c r="FHP46" s="3">
        <v>4.5283160736867289</v>
      </c>
      <c r="FHQ46" s="3" t="s">
        <v>5</v>
      </c>
      <c r="FHR46" s="3">
        <v>0.93528046693701505</v>
      </c>
      <c r="FHS46" s="3">
        <v>9.8295305160983162</v>
      </c>
      <c r="FHT46" s="3">
        <v>27.20733118568792</v>
      </c>
      <c r="FHU46" s="3">
        <v>3.3926007048418381</v>
      </c>
      <c r="FHV46" s="3">
        <v>8.1438377546045402</v>
      </c>
      <c r="FHW46" s="3" t="s">
        <v>5</v>
      </c>
      <c r="FHX46" s="3" t="s">
        <v>5</v>
      </c>
      <c r="FHY46" s="3">
        <v>0.54991365841624862</v>
      </c>
      <c r="FHZ46" s="3" t="s">
        <v>5</v>
      </c>
      <c r="FIA46" s="3">
        <v>7.0180487740330548</v>
      </c>
      <c r="FIB46" s="3">
        <v>8.4865149277797581E-3</v>
      </c>
      <c r="FIC46" s="3" t="s">
        <v>5</v>
      </c>
      <c r="FID46" s="3">
        <v>0</v>
      </c>
      <c r="FIE46" s="3">
        <v>6.9908502107535728</v>
      </c>
      <c r="FIF46" s="3">
        <v>5.1587701751775743</v>
      </c>
      <c r="FIG46" s="3">
        <v>2.2267250582826765</v>
      </c>
      <c r="FIH46" s="3">
        <v>0.46912304784056363</v>
      </c>
      <c r="FII46" s="3" t="s">
        <v>5</v>
      </c>
      <c r="FIJ46" s="3">
        <v>1.6668325701771851</v>
      </c>
      <c r="FIK46" s="3">
        <v>14.013515944766789</v>
      </c>
      <c r="FIL46" s="3" t="s">
        <v>5</v>
      </c>
      <c r="FIM46" s="3" t="s">
        <v>5</v>
      </c>
      <c r="FIN46" s="3">
        <v>18.097932675304634</v>
      </c>
      <c r="FIO46" s="3">
        <v>7.5533717383937642</v>
      </c>
      <c r="FIP46" s="3" t="s">
        <v>5</v>
      </c>
      <c r="FIQ46" s="3" t="s">
        <v>5</v>
      </c>
      <c r="FIR46" s="3">
        <v>0</v>
      </c>
      <c r="FIS46" s="3">
        <v>25.718870421776359</v>
      </c>
      <c r="FIT46" s="3" t="s">
        <v>5</v>
      </c>
      <c r="FIU46" s="3" t="s">
        <v>5</v>
      </c>
      <c r="FIV46" s="3">
        <v>0.43095231775615245</v>
      </c>
      <c r="FIW46" s="3" t="s">
        <v>5</v>
      </c>
      <c r="FIX46" s="3" t="s">
        <v>5</v>
      </c>
      <c r="FIY46" s="3">
        <v>4.9114818586400917</v>
      </c>
      <c r="FIZ46" s="3" t="s">
        <v>5</v>
      </c>
      <c r="FJA46" s="3">
        <v>1.8051664501588591</v>
      </c>
      <c r="FJB46" s="3">
        <v>15.447400047901732</v>
      </c>
      <c r="FJC46" s="3" t="s">
        <v>5</v>
      </c>
      <c r="FJD46" s="3">
        <v>3.1524326011470483</v>
      </c>
      <c r="FJE46" s="3" t="s">
        <v>5</v>
      </c>
      <c r="FJF46" s="3" t="s">
        <v>5</v>
      </c>
      <c r="FJG46" s="3" t="s">
        <v>5</v>
      </c>
      <c r="FJH46" s="3">
        <v>0.65104166666666674</v>
      </c>
      <c r="FJI46" s="3">
        <v>16.721422033816658</v>
      </c>
      <c r="FJJ46" s="3" t="s">
        <v>5</v>
      </c>
      <c r="FJK46" s="3">
        <v>3.7552772538800099</v>
      </c>
      <c r="FJL46" s="3">
        <v>0.53777706419692572</v>
      </c>
      <c r="FJM46" s="3">
        <v>1.0478414220059029</v>
      </c>
      <c r="FJN46" s="3" t="s">
        <v>5</v>
      </c>
      <c r="FJO46" s="3" t="s">
        <v>5</v>
      </c>
      <c r="FJP46" s="3">
        <v>2.3847780341509353</v>
      </c>
      <c r="FJQ46" s="3">
        <v>12.64519369623909</v>
      </c>
      <c r="FJR46" s="3" t="s">
        <v>5</v>
      </c>
      <c r="FJS46" s="3" t="s">
        <v>5</v>
      </c>
      <c r="FJT46" s="3" t="s">
        <v>5</v>
      </c>
      <c r="FJU46" s="3">
        <v>0.79600126907812663</v>
      </c>
      <c r="FJV46" s="3" t="s">
        <v>5</v>
      </c>
      <c r="FJW46" s="3" t="s">
        <v>5</v>
      </c>
      <c r="FJX46" s="3">
        <v>5.4604426025538197</v>
      </c>
      <c r="FJY46" s="3">
        <v>0</v>
      </c>
      <c r="FJZ46" s="3">
        <v>2.3476371087114551</v>
      </c>
      <c r="FKA46" s="3">
        <v>3.3848503139716666</v>
      </c>
      <c r="FKB46" s="3">
        <v>4.9538855580683201</v>
      </c>
      <c r="FKC46" s="3" t="s">
        <v>5</v>
      </c>
      <c r="FKD46" s="3">
        <v>7.6001737383132468</v>
      </c>
      <c r="FKE46" s="3">
        <v>1.9383019383019382</v>
      </c>
      <c r="FKF46" s="3">
        <v>2.9026985966069963</v>
      </c>
      <c r="FKG46" s="3">
        <v>6.6971522786750102</v>
      </c>
      <c r="FKH46" s="3">
        <v>8.8528302746073813</v>
      </c>
      <c r="FKI46" s="3">
        <v>9.5382727186375327</v>
      </c>
      <c r="FKJ46" s="3">
        <v>50.382218111629406</v>
      </c>
      <c r="FKK46" s="3">
        <v>0</v>
      </c>
      <c r="FKL46" s="3">
        <v>2.3085029129288173</v>
      </c>
      <c r="FKM46" s="3">
        <v>0.57553152851116141</v>
      </c>
      <c r="FKN46" s="3" t="s">
        <v>5</v>
      </c>
      <c r="FKO46" s="3" t="s">
        <v>5</v>
      </c>
      <c r="FKP46" s="3" t="s">
        <v>5</v>
      </c>
      <c r="FKQ46" s="3" t="s">
        <v>5</v>
      </c>
      <c r="FKR46" s="3">
        <v>6.1405056792658668</v>
      </c>
      <c r="FKS46" s="3" t="s">
        <v>5</v>
      </c>
      <c r="FKT46" s="3" t="s">
        <v>5</v>
      </c>
      <c r="FKU46" s="3">
        <v>3.5946381831160932</v>
      </c>
      <c r="FKV46" s="3">
        <v>5.4219038870737073</v>
      </c>
      <c r="FKW46" s="3">
        <v>0.94334146058283985</v>
      </c>
      <c r="FKX46" s="3">
        <v>1.067641157924907</v>
      </c>
      <c r="FKY46" s="3">
        <v>3.6767495362297655</v>
      </c>
      <c r="FKZ46" s="3" t="s">
        <v>5</v>
      </c>
      <c r="FLA46" s="3">
        <v>0</v>
      </c>
      <c r="FLB46" s="3">
        <v>0</v>
      </c>
      <c r="FLC46" s="3">
        <v>3.6915357505525352</v>
      </c>
      <c r="FLD46" s="3">
        <v>2.5538433096964175</v>
      </c>
      <c r="FLE46" s="3" t="s">
        <v>5</v>
      </c>
      <c r="FLF46" s="3">
        <v>2.3763354249327939</v>
      </c>
      <c r="FLG46" s="3">
        <v>4.2987135236899903</v>
      </c>
      <c r="FLH46" s="3">
        <v>6.6128138116733988</v>
      </c>
      <c r="FLI46" s="3">
        <v>0.54679552390640895</v>
      </c>
      <c r="FLJ46" s="3" t="s">
        <v>5</v>
      </c>
      <c r="FLK46" s="3">
        <v>3.3468200904856187</v>
      </c>
      <c r="FLL46" s="3">
        <v>1.4717136633896509E-3</v>
      </c>
      <c r="FLM46" s="3">
        <v>8.150927541475312</v>
      </c>
      <c r="FLN46" s="3">
        <v>0</v>
      </c>
      <c r="FLO46" s="3">
        <v>0.42233462652850762</v>
      </c>
      <c r="FLP46" s="3">
        <v>0.85987693860517489</v>
      </c>
      <c r="FLQ46" s="3">
        <v>3.8311303180023675</v>
      </c>
      <c r="FLR46" s="3">
        <v>8.2688053097345122</v>
      </c>
      <c r="FLS46" s="3">
        <v>1.8382649359026042</v>
      </c>
      <c r="FLT46" s="3">
        <v>2.7639891696750905</v>
      </c>
      <c r="FLU46" s="3">
        <v>7.6475583864118901</v>
      </c>
      <c r="FLV46" s="3" t="s">
        <v>5</v>
      </c>
      <c r="FLW46" s="3" t="s">
        <v>5</v>
      </c>
      <c r="FLX46" s="3">
        <v>3.4072365701355496</v>
      </c>
      <c r="FLY46" s="3">
        <v>4.4860265146356468</v>
      </c>
      <c r="FLZ46" s="3">
        <v>8.4241086614297807</v>
      </c>
      <c r="FMA46" s="3">
        <v>1.0387332521315469</v>
      </c>
      <c r="FMB46" s="3">
        <v>0.59820172487613921</v>
      </c>
      <c r="FMC46" s="3">
        <v>0.38222575581970442</v>
      </c>
      <c r="FMD46" s="3" t="s">
        <v>5</v>
      </c>
      <c r="FME46" s="3">
        <v>0.24601933401011516</v>
      </c>
      <c r="FMF46" s="3">
        <v>1.763308501628168</v>
      </c>
      <c r="FMG46" s="3">
        <v>3.7728175083522975</v>
      </c>
      <c r="FMH46" s="3" t="s">
        <v>5</v>
      </c>
      <c r="FMI46" s="3">
        <v>0</v>
      </c>
      <c r="FMJ46" s="3">
        <v>1.0683901602585242</v>
      </c>
      <c r="FMK46" s="3">
        <v>7.0982029573923269</v>
      </c>
      <c r="FML46" s="3" t="s">
        <v>5</v>
      </c>
      <c r="FMM46" s="3">
        <v>1.3850286657906059</v>
      </c>
      <c r="FMN46" s="3">
        <v>1.2455821950520585</v>
      </c>
      <c r="FMO46" s="3" t="s">
        <v>5</v>
      </c>
      <c r="FMP46" s="3">
        <v>2.2911335748608685</v>
      </c>
      <c r="FMQ46" s="3">
        <v>2.183340165260728</v>
      </c>
      <c r="FMR46" s="3">
        <v>2.4373610485971873</v>
      </c>
      <c r="FMS46" s="3">
        <v>12.23395300738318</v>
      </c>
      <c r="FMT46" s="3">
        <v>3.7498694335155456</v>
      </c>
      <c r="FMU46" s="3">
        <v>4.9585741358517756</v>
      </c>
      <c r="FMV46" s="3">
        <v>5.754671633719882</v>
      </c>
      <c r="FMW46" s="3">
        <v>0.33194785297830992</v>
      </c>
      <c r="FMX46" s="3">
        <v>2.2505026108532524</v>
      </c>
      <c r="FMY46" s="3" t="s">
        <v>5</v>
      </c>
      <c r="FMZ46" s="3">
        <v>11.919234248876947</v>
      </c>
      <c r="FNA46" s="3">
        <v>0</v>
      </c>
      <c r="FNB46" s="3">
        <v>0.35201860669778257</v>
      </c>
      <c r="FNC46" s="3">
        <v>0</v>
      </c>
      <c r="FND46" s="3" t="s">
        <v>5</v>
      </c>
      <c r="FNE46" s="3">
        <v>9.3974452118414149</v>
      </c>
      <c r="FNF46" s="3">
        <v>2.459843500810718</v>
      </c>
      <c r="FNG46" s="3">
        <v>9.2437216094776833</v>
      </c>
      <c r="FNH46" s="3">
        <v>4.1181571973275578E-2</v>
      </c>
      <c r="FNI46" s="3" t="s">
        <v>5</v>
      </c>
      <c r="FNJ46" s="3">
        <v>1.1865690482201465</v>
      </c>
      <c r="FNK46" s="3">
        <v>5.4930556254972851</v>
      </c>
      <c r="FNL46" s="3" t="s">
        <v>5</v>
      </c>
      <c r="FNM46" s="3" t="s">
        <v>5</v>
      </c>
      <c r="FNN46" s="3">
        <v>3.2304232263340831</v>
      </c>
      <c r="FNO46" s="3" t="s">
        <v>5</v>
      </c>
      <c r="FNP46" s="3">
        <v>5.150115473441109</v>
      </c>
      <c r="FNQ46" s="3" t="s">
        <v>5</v>
      </c>
      <c r="FNR46" s="3">
        <v>7.9382702342622402E-2</v>
      </c>
      <c r="FNS46" s="3">
        <v>8.4166210863043442</v>
      </c>
      <c r="FNT46" s="3">
        <v>30.400121335064885</v>
      </c>
      <c r="FNU46" s="3">
        <v>0.28842891075670174</v>
      </c>
      <c r="FNV46" s="3" t="s">
        <v>5</v>
      </c>
      <c r="FNW46" s="3">
        <v>0</v>
      </c>
      <c r="FNX46" s="3" t="s">
        <v>5</v>
      </c>
      <c r="FNY46" s="3">
        <v>1.4930533971529807</v>
      </c>
      <c r="FNZ46" s="3" t="s">
        <v>5</v>
      </c>
      <c r="FOA46" s="3">
        <v>16.513517506278625</v>
      </c>
      <c r="FOB46" s="3">
        <v>3.0454602034480547</v>
      </c>
      <c r="FOC46" s="3">
        <v>6.5003076705712637</v>
      </c>
      <c r="FOD46" s="3" t="s">
        <v>5</v>
      </c>
      <c r="FOE46" s="3">
        <v>11.162907504198646</v>
      </c>
      <c r="FOF46" s="3" t="s">
        <v>5</v>
      </c>
      <c r="FOG46" s="3" t="s">
        <v>5</v>
      </c>
      <c r="FOH46" s="3" t="s">
        <v>5</v>
      </c>
      <c r="FOI46" s="3">
        <v>3.0909202113350065</v>
      </c>
      <c r="FOJ46" s="3">
        <v>0</v>
      </c>
      <c r="FOK46" s="3" t="s">
        <v>5</v>
      </c>
      <c r="FOL46" s="3">
        <v>3.0210050612999408</v>
      </c>
      <c r="FOM46" s="3">
        <v>5.1374639822342942</v>
      </c>
      <c r="FON46" s="3" t="s">
        <v>5</v>
      </c>
      <c r="FOO46" s="3">
        <v>0.1159384915792043</v>
      </c>
      <c r="FOP46" s="3">
        <v>4.4699895663634202</v>
      </c>
      <c r="FOQ46" s="3">
        <v>0.29264759145237235</v>
      </c>
      <c r="FOR46" s="3" t="s">
        <v>5</v>
      </c>
      <c r="FOS46" s="3" t="s">
        <v>5</v>
      </c>
      <c r="FOT46" s="3" t="s">
        <v>5</v>
      </c>
      <c r="FOU46" s="3">
        <v>0</v>
      </c>
      <c r="FOV46" s="3">
        <v>3.3250602667173342E-2</v>
      </c>
      <c r="FOW46" s="3">
        <v>0.87252541671139183</v>
      </c>
      <c r="FOX46" s="3">
        <v>8.7735009192290061</v>
      </c>
      <c r="FOY46" s="3" t="s">
        <v>5</v>
      </c>
      <c r="FOZ46" s="3">
        <v>9.7164025019736436E-2</v>
      </c>
      <c r="FPA46" s="3">
        <v>11.088054853843378</v>
      </c>
      <c r="FPB46" s="3" t="s">
        <v>5</v>
      </c>
      <c r="FPC46" s="3">
        <v>3.1675087446560433</v>
      </c>
      <c r="FPD46" s="3">
        <v>2.932399386579351</v>
      </c>
      <c r="FPE46" s="3">
        <v>8.5411684318414768E-2</v>
      </c>
      <c r="FPF46" s="3">
        <v>4.2877371849334471</v>
      </c>
      <c r="FPG46" s="3">
        <v>4.292795610953366</v>
      </c>
      <c r="FPH46" s="3">
        <v>4.4875979112271543E-2</v>
      </c>
      <c r="FPI46" s="3">
        <v>1.6296496930299749</v>
      </c>
      <c r="FPJ46" s="3" t="s">
        <v>5</v>
      </c>
      <c r="FPK46" s="3">
        <v>5.3525017319513024</v>
      </c>
      <c r="FPL46" s="3" t="s">
        <v>5</v>
      </c>
      <c r="FPM46" s="3">
        <v>4.0662931839402425</v>
      </c>
      <c r="FPN46" s="3" t="s">
        <v>5</v>
      </c>
      <c r="FPO46" s="3" t="s">
        <v>5</v>
      </c>
      <c r="FPP46" s="3">
        <v>0.46138969470921398</v>
      </c>
      <c r="FPQ46" s="3">
        <v>2.0879396984924621</v>
      </c>
      <c r="FPR46" s="3" t="s">
        <v>5</v>
      </c>
      <c r="FPS46" s="3">
        <v>0.21716913643331628</v>
      </c>
      <c r="FPT46" s="3">
        <v>64.343290659080139</v>
      </c>
      <c r="FPU46" s="3">
        <v>2.1719945087272015</v>
      </c>
      <c r="FPV46" s="3" t="s">
        <v>5</v>
      </c>
      <c r="FPW46" s="3">
        <v>0.6768617416917081</v>
      </c>
      <c r="FPX46" s="3" t="s">
        <v>5</v>
      </c>
      <c r="FPY46" s="3">
        <v>29.059229590800861</v>
      </c>
      <c r="FPZ46" s="3" t="s">
        <v>5</v>
      </c>
      <c r="FQA46" s="3">
        <v>2.4108155804865747</v>
      </c>
      <c r="FQB46" s="3" t="s">
        <v>5</v>
      </c>
      <c r="FQC46" s="3">
        <v>0</v>
      </c>
      <c r="FQD46" s="3">
        <v>0.31877090301003347</v>
      </c>
      <c r="FQE46" s="3">
        <v>15.891711347455391</v>
      </c>
      <c r="FQF46" s="3">
        <v>8.4684595610045488</v>
      </c>
      <c r="FQG46" s="3" t="s">
        <v>5</v>
      </c>
      <c r="FQH46" s="3" t="s">
        <v>5</v>
      </c>
      <c r="FQI46" s="3">
        <v>2.7059696744777857</v>
      </c>
      <c r="FQJ46" s="3">
        <v>6.5361550981461907</v>
      </c>
      <c r="FQK46" s="3" t="s">
        <v>5</v>
      </c>
      <c r="FQL46" s="3" t="s">
        <v>5</v>
      </c>
      <c r="FQM46" s="3">
        <v>0</v>
      </c>
      <c r="FQN46" s="3" t="s">
        <v>5</v>
      </c>
      <c r="FQO46" s="3">
        <v>1.0736148171401665</v>
      </c>
      <c r="FQP46" s="3" t="s">
        <v>5</v>
      </c>
      <c r="FQQ46" s="3">
        <v>8.4963718196013602E-2</v>
      </c>
      <c r="FQR46" s="3">
        <v>5.3928275290215586</v>
      </c>
      <c r="FQS46" s="3">
        <v>3.0836088804912611</v>
      </c>
      <c r="FQT46" s="3" t="s">
        <v>5</v>
      </c>
      <c r="FQU46" s="3" t="s">
        <v>5</v>
      </c>
      <c r="FQV46" s="3">
        <v>8.85784716516023</v>
      </c>
      <c r="FQW46" s="3" t="s">
        <v>5</v>
      </c>
      <c r="FQX46" s="3" t="s">
        <v>5</v>
      </c>
      <c r="FQY46" s="3">
        <v>16.810592976396084</v>
      </c>
      <c r="FQZ46" s="3" t="s">
        <v>5</v>
      </c>
      <c r="FRA46" s="3">
        <v>6.8475942313791576</v>
      </c>
      <c r="FRB46" s="3" t="s">
        <v>5</v>
      </c>
      <c r="FRC46" s="3">
        <v>7.8293272649694217</v>
      </c>
      <c r="FRD46" s="3">
        <v>1.6904625928041119</v>
      </c>
      <c r="FRE46" s="3">
        <v>0.36198805119087663</v>
      </c>
      <c r="FRF46" s="3">
        <v>0.55840467915571756</v>
      </c>
      <c r="FRG46" s="3" t="s">
        <v>5</v>
      </c>
      <c r="FRH46" s="3">
        <v>2.1483015985621323</v>
      </c>
      <c r="FRI46" s="3" t="s">
        <v>5</v>
      </c>
      <c r="FRJ46" s="3">
        <v>11.123959296947271</v>
      </c>
      <c r="FRK46" s="3">
        <v>3.5713846343113733</v>
      </c>
      <c r="FRL46" s="3" t="s">
        <v>5</v>
      </c>
      <c r="FRM46" s="3" t="s">
        <v>5</v>
      </c>
      <c r="FRN46" s="3">
        <v>1.4650638617580767</v>
      </c>
      <c r="FRO46" s="3">
        <v>2.3307340373492935</v>
      </c>
      <c r="FRP46" s="3">
        <v>5.3422871104582317</v>
      </c>
      <c r="FRQ46" s="3" t="s">
        <v>5</v>
      </c>
      <c r="FRR46" s="3">
        <v>4.7729279526525547E-3</v>
      </c>
      <c r="FRS46" s="3">
        <v>3.0797332785529083</v>
      </c>
      <c r="FRT46" s="3" t="s">
        <v>5</v>
      </c>
      <c r="FRU46" s="3">
        <v>4.8918748687801807</v>
      </c>
      <c r="FRV46" s="3" t="s">
        <v>5</v>
      </c>
      <c r="FRW46" s="3">
        <v>2.6324722495671948</v>
      </c>
      <c r="FRX46" s="3">
        <v>0.59152930041801399</v>
      </c>
      <c r="FRY46" s="3" t="s">
        <v>5</v>
      </c>
      <c r="FRZ46" s="3">
        <v>2.3223611330906788</v>
      </c>
      <c r="FSA46" s="3">
        <v>2.8915300135399429</v>
      </c>
      <c r="FSB46" s="3">
        <v>12.50225509651813</v>
      </c>
      <c r="FSC46" s="3" t="s">
        <v>5</v>
      </c>
      <c r="FSD46" s="3" t="s">
        <v>5</v>
      </c>
      <c r="FSE46" s="3">
        <v>0.78097454340314509</v>
      </c>
      <c r="FSF46" s="3">
        <v>10.018160000513356</v>
      </c>
      <c r="FSG46" s="3">
        <v>0.1164021164021164</v>
      </c>
      <c r="FSH46" s="3">
        <v>7.6286906786211164</v>
      </c>
      <c r="FSI46" s="3">
        <v>0</v>
      </c>
      <c r="FSJ46" s="3">
        <v>1.6857522842288892</v>
      </c>
      <c r="FSK46" s="3" t="s">
        <v>5</v>
      </c>
      <c r="FSL46" s="3">
        <v>2.0439777959464696</v>
      </c>
      <c r="FSM46" s="3" t="s">
        <v>5</v>
      </c>
      <c r="FSN46" s="3">
        <v>1.6201483470810154</v>
      </c>
      <c r="FSO46" s="3" t="s">
        <v>5</v>
      </c>
      <c r="FSP46" s="3">
        <v>1.2553088859868939</v>
      </c>
      <c r="FSQ46" s="3" t="s">
        <v>5</v>
      </c>
      <c r="FSR46" s="3">
        <v>8.2006229065052594</v>
      </c>
      <c r="FSS46" s="3">
        <v>4.8057979172530256</v>
      </c>
      <c r="FST46" s="3" t="s">
        <v>5</v>
      </c>
      <c r="FSU46" s="3" t="s">
        <v>5</v>
      </c>
      <c r="FSV46" s="3">
        <v>1.5100574436610248</v>
      </c>
      <c r="FSW46" s="3" t="s">
        <v>5</v>
      </c>
      <c r="FSX46" s="3" t="s">
        <v>5</v>
      </c>
      <c r="FSY46" s="3" t="s">
        <v>5</v>
      </c>
      <c r="FSZ46" s="3">
        <v>0</v>
      </c>
      <c r="FTA46" s="3" t="s">
        <v>5</v>
      </c>
      <c r="FTB46" s="3" t="s">
        <v>5</v>
      </c>
      <c r="FTC46" s="3">
        <v>1.0069406983852986</v>
      </c>
      <c r="FTD46" s="3">
        <v>0.67508438554819361</v>
      </c>
      <c r="FTE46" s="3">
        <v>6.5777293765314448</v>
      </c>
      <c r="FTF46" s="3" t="s">
        <v>5</v>
      </c>
      <c r="FTG46" s="3">
        <v>10.766412024097882</v>
      </c>
      <c r="FTH46" s="3" t="s">
        <v>5</v>
      </c>
      <c r="FTI46" s="3">
        <v>0.27796781046339969</v>
      </c>
      <c r="FTJ46" s="3" t="s">
        <v>5</v>
      </c>
      <c r="FTK46" s="3">
        <v>0.1621068198623514</v>
      </c>
      <c r="FTL46" s="3">
        <v>3.4138567354470726</v>
      </c>
      <c r="FTM46" s="3" t="s">
        <v>5</v>
      </c>
      <c r="FTN46" s="3">
        <v>0</v>
      </c>
      <c r="FTO46" s="3">
        <v>1.7124941103930476</v>
      </c>
      <c r="FTP46" s="3">
        <v>0</v>
      </c>
      <c r="FTQ46" s="3">
        <v>1.8125278620434702</v>
      </c>
      <c r="FTR46" s="3" t="s">
        <v>5</v>
      </c>
      <c r="FTS46" s="3" t="s">
        <v>5</v>
      </c>
      <c r="FTT46" s="3" t="s">
        <v>5</v>
      </c>
      <c r="FTU46" s="3">
        <v>1.4205007899650501</v>
      </c>
      <c r="FTV46" s="3" t="s">
        <v>5</v>
      </c>
      <c r="FTW46" s="3" t="s">
        <v>5</v>
      </c>
      <c r="FTX46" s="3">
        <v>51.105579621128861</v>
      </c>
      <c r="FTY46" s="3" t="s">
        <v>5</v>
      </c>
      <c r="FTZ46" s="3">
        <v>2.2742912957577643</v>
      </c>
      <c r="FUA46" s="3" t="s">
        <v>5</v>
      </c>
      <c r="FUB46" s="3">
        <v>13.871641791044775</v>
      </c>
      <c r="FUC46" s="3">
        <v>16.932843681498564</v>
      </c>
      <c r="FUD46" s="3">
        <v>0</v>
      </c>
      <c r="FUE46" s="3" t="s">
        <v>5</v>
      </c>
      <c r="FUF46" s="3">
        <v>1.8511464919631293</v>
      </c>
      <c r="FUG46" s="3" t="s">
        <v>5</v>
      </c>
      <c r="FUH46" s="3">
        <v>2.4168239199975781</v>
      </c>
      <c r="FUI46" s="3">
        <v>1.6045232273838632</v>
      </c>
      <c r="FUJ46" s="3" t="s">
        <v>5</v>
      </c>
      <c r="FUK46" s="3">
        <v>2.9398421195898741</v>
      </c>
      <c r="FUL46" s="3" t="s">
        <v>5</v>
      </c>
      <c r="FUM46" s="3" t="s">
        <v>5</v>
      </c>
      <c r="FUN46" s="3">
        <v>2.4588943771567768</v>
      </c>
      <c r="FUO46" s="3">
        <v>2.1626152556580047</v>
      </c>
      <c r="FUP46" s="3" t="s">
        <v>5</v>
      </c>
      <c r="FUQ46" s="3" t="s">
        <v>5</v>
      </c>
      <c r="FUR46" s="3">
        <v>0.44430667493283738</v>
      </c>
      <c r="FUS46" s="3" t="s">
        <v>5</v>
      </c>
      <c r="FUT46" s="3">
        <v>7.1963764128180161</v>
      </c>
      <c r="FUU46" s="3">
        <v>21.574990534912651</v>
      </c>
      <c r="FUV46" s="3">
        <v>5.9978579078900394</v>
      </c>
      <c r="FUW46" s="3" t="s">
        <v>5</v>
      </c>
      <c r="FUX46" s="3" t="s">
        <v>5</v>
      </c>
      <c r="FUY46" s="3" t="s">
        <v>5</v>
      </c>
      <c r="FUZ46" s="3" t="s">
        <v>5</v>
      </c>
      <c r="FVA46" s="3">
        <v>10.038628451523678</v>
      </c>
      <c r="FVB46" s="3">
        <v>2.9238291527802138</v>
      </c>
      <c r="FVC46" s="3" t="s">
        <v>5</v>
      </c>
      <c r="FVD46" s="3">
        <v>0.22301888365500855</v>
      </c>
      <c r="FVE46" s="3" t="s">
        <v>5</v>
      </c>
      <c r="FVF46" s="3" t="s">
        <v>5</v>
      </c>
      <c r="FVG46" s="3" t="s">
        <v>5</v>
      </c>
      <c r="FVH46" s="3" t="s">
        <v>5</v>
      </c>
      <c r="FVI46" s="3" t="s">
        <v>5</v>
      </c>
      <c r="FVJ46" s="3">
        <v>5.8354730535561448</v>
      </c>
      <c r="FVK46" s="3" t="s">
        <v>5</v>
      </c>
      <c r="FVL46" s="3" t="s">
        <v>5</v>
      </c>
      <c r="FVM46" s="3" t="s">
        <v>5</v>
      </c>
      <c r="FVN46" s="3" t="s">
        <v>5</v>
      </c>
      <c r="FVO46" s="3" t="s">
        <v>5</v>
      </c>
      <c r="FVP46" s="3">
        <v>1.1951923722554219</v>
      </c>
      <c r="FVQ46" s="3">
        <v>1.7277182490240053</v>
      </c>
      <c r="FVR46" s="3">
        <v>14.162348877374784</v>
      </c>
      <c r="FVS46" s="3" t="s">
        <v>5</v>
      </c>
      <c r="FVT46" s="3" t="s">
        <v>5</v>
      </c>
      <c r="FVU46" s="3">
        <v>4.1612432453753003</v>
      </c>
      <c r="FVV46" s="3" t="s">
        <v>5</v>
      </c>
      <c r="FVW46" s="3">
        <v>3.9629309318720463</v>
      </c>
      <c r="FVX46" s="3">
        <v>0.45958973209281467</v>
      </c>
      <c r="FVY46" s="3" t="s">
        <v>5</v>
      </c>
      <c r="FVZ46" s="3" t="s">
        <v>5</v>
      </c>
      <c r="FWA46" s="3" t="s">
        <v>5</v>
      </c>
      <c r="FWB46" s="3">
        <v>0</v>
      </c>
      <c r="FWC46" s="3">
        <v>1.0206459430488886</v>
      </c>
      <c r="FWD46" s="3" t="s">
        <v>5</v>
      </c>
      <c r="FWE46" s="3">
        <v>0.14899713467048711</v>
      </c>
      <c r="FWF46" s="3">
        <v>16.632292280494994</v>
      </c>
      <c r="FWG46" s="3">
        <v>14.781134401972873</v>
      </c>
      <c r="FWH46" s="3">
        <v>0</v>
      </c>
      <c r="FWI46" s="3">
        <v>20.877033499314816</v>
      </c>
      <c r="FWJ46" s="3" t="s">
        <v>5</v>
      </c>
      <c r="FWK46" s="3">
        <v>2.1563940806917179</v>
      </c>
      <c r="FWL46" s="3" t="s">
        <v>5</v>
      </c>
      <c r="FWM46" s="3" t="s">
        <v>5</v>
      </c>
      <c r="FWN46" s="3">
        <v>1.5219711064900954</v>
      </c>
      <c r="FWO46" s="3" t="s">
        <v>5</v>
      </c>
      <c r="FWP46" s="3">
        <v>0.5320754716981132</v>
      </c>
      <c r="FWQ46" s="3" t="s">
        <v>5</v>
      </c>
      <c r="FWR46" s="3">
        <v>0.43215747901244778</v>
      </c>
      <c r="FWS46" s="3" t="s">
        <v>5</v>
      </c>
      <c r="FWT46" s="3">
        <v>5.6423611111111116</v>
      </c>
      <c r="FWU46" s="3">
        <v>4.6729791337892337</v>
      </c>
      <c r="FWV46" s="3">
        <v>1.1863897708744531</v>
      </c>
      <c r="FWW46" s="3">
        <v>4.8394149944123219</v>
      </c>
      <c r="FWX46" s="3">
        <v>2.171612102631483</v>
      </c>
      <c r="FWY46" s="3">
        <v>0</v>
      </c>
      <c r="FWZ46" s="3" t="s">
        <v>5</v>
      </c>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row>
    <row r="47" spans="1:4953" x14ac:dyDescent="0.25">
      <c r="A47">
        <v>44</v>
      </c>
      <c r="B47" s="19" t="s">
        <v>5574</v>
      </c>
      <c r="C47" s="25">
        <v>8081</v>
      </c>
      <c r="D47" t="str">
        <f t="shared" si="0"/>
        <v>2025Q2</v>
      </c>
      <c r="E47" s="3">
        <v>10.39</v>
      </c>
      <c r="F47" s="3">
        <v>14.59</v>
      </c>
      <c r="G47" s="3">
        <v>2.76</v>
      </c>
      <c r="H47" s="3">
        <v>8.34</v>
      </c>
      <c r="I47" s="3">
        <v>13.23</v>
      </c>
      <c r="J47" s="3">
        <v>-79.709999999999994</v>
      </c>
      <c r="K47" s="3">
        <v>0.47</v>
      </c>
      <c r="L47" s="3">
        <v>-12.61</v>
      </c>
      <c r="M47" s="3">
        <v>13.03</v>
      </c>
      <c r="N47" s="3">
        <v>-0.83</v>
      </c>
      <c r="O47" s="3">
        <v>7.08</v>
      </c>
      <c r="P47" s="3">
        <v>-5.05</v>
      </c>
      <c r="Q47" s="3">
        <v>22.92</v>
      </c>
      <c r="R47" s="3">
        <v>8.1300000000000008</v>
      </c>
      <c r="S47" s="3">
        <v>-11.18</v>
      </c>
      <c r="T47" s="3">
        <v>-2.0099999999999998</v>
      </c>
      <c r="U47" s="3">
        <v>12.83</v>
      </c>
      <c r="V47" s="3">
        <v>-0.55000000000000004</v>
      </c>
      <c r="W47" s="3">
        <v>5.57</v>
      </c>
      <c r="X47" s="3">
        <v>-3.97</v>
      </c>
      <c r="Y47" s="3">
        <v>20.170000000000002</v>
      </c>
      <c r="Z47" s="3">
        <v>-6.27</v>
      </c>
      <c r="AA47" s="3">
        <v>0.91</v>
      </c>
      <c r="AB47" s="3">
        <v>-8.75</v>
      </c>
      <c r="AC47" s="3">
        <v>-9.66</v>
      </c>
      <c r="AD47" s="3">
        <v>10.15</v>
      </c>
      <c r="AE47" s="3">
        <v>1.21</v>
      </c>
      <c r="AF47" s="3">
        <v>14.31</v>
      </c>
      <c r="AG47" s="3">
        <v>4.2699999999999996</v>
      </c>
      <c r="AH47" s="3">
        <v>-1.1200000000000001</v>
      </c>
      <c r="AI47" s="3">
        <v>9.61</v>
      </c>
      <c r="AJ47" s="3">
        <v>4.0999999999999996</v>
      </c>
      <c r="AK47" s="3">
        <v>8.15</v>
      </c>
      <c r="AL47" s="3">
        <v>-4.2699999999999996</v>
      </c>
      <c r="AM47" s="3">
        <v>-16.63</v>
      </c>
      <c r="AN47" s="3">
        <v>-0.21</v>
      </c>
      <c r="AO47" s="3">
        <v>5.21</v>
      </c>
      <c r="AP47" s="3">
        <v>-2.54</v>
      </c>
      <c r="AQ47" s="3">
        <v>-28.77</v>
      </c>
      <c r="AR47" s="3">
        <v>15.36</v>
      </c>
      <c r="AS47" s="3">
        <v>-0.61</v>
      </c>
      <c r="AT47" s="3">
        <v>0.95</v>
      </c>
      <c r="AU47" s="3">
        <v>0.47</v>
      </c>
      <c r="AV47" s="3">
        <v>0.3</v>
      </c>
      <c r="AW47" s="3">
        <v>-7.63</v>
      </c>
      <c r="AX47" s="3">
        <v>-3.53</v>
      </c>
      <c r="AY47" s="3">
        <v>1.96</v>
      </c>
      <c r="AZ47" s="3">
        <v>-2.33</v>
      </c>
      <c r="BA47" s="3">
        <v>2.39</v>
      </c>
      <c r="BB47" s="3">
        <v>8.81</v>
      </c>
      <c r="BC47" s="3">
        <v>-4.08</v>
      </c>
      <c r="BD47" s="3">
        <v>-7.14</v>
      </c>
      <c r="BE47" s="3">
        <v>5.9</v>
      </c>
      <c r="BF47" s="3">
        <v>0.79</v>
      </c>
      <c r="BG47" s="3">
        <v>-3.32</v>
      </c>
      <c r="BH47" s="3">
        <v>12.64</v>
      </c>
      <c r="BI47" s="3">
        <v>7.66</v>
      </c>
      <c r="BJ47" s="3">
        <v>45.61</v>
      </c>
      <c r="BK47" s="3">
        <v>3.21</v>
      </c>
      <c r="BL47" s="3">
        <v>0.79</v>
      </c>
      <c r="BM47" s="3">
        <v>5.17</v>
      </c>
      <c r="BN47" s="3">
        <v>4.41</v>
      </c>
      <c r="BO47" s="3">
        <v>10.19</v>
      </c>
      <c r="BP47" s="3">
        <v>11.71</v>
      </c>
      <c r="BQ47" s="3">
        <v>9</v>
      </c>
      <c r="BR47" s="3">
        <v>-1.23</v>
      </c>
      <c r="BS47" s="3">
        <v>22.53</v>
      </c>
      <c r="BT47" s="3">
        <v>7.09</v>
      </c>
      <c r="BU47" s="3">
        <v>1.41</v>
      </c>
      <c r="BV47" s="3">
        <v>15.64</v>
      </c>
      <c r="BW47" s="3">
        <v>-7.45</v>
      </c>
      <c r="BX47" s="3">
        <v>3.07</v>
      </c>
      <c r="BY47" s="3">
        <v>3.12</v>
      </c>
      <c r="BZ47" s="3">
        <v>2.61</v>
      </c>
      <c r="CA47" s="3">
        <v>-6.66</v>
      </c>
      <c r="CB47" s="3">
        <v>-8.77</v>
      </c>
      <c r="CC47" s="3">
        <v>-1.55</v>
      </c>
      <c r="CD47" s="3">
        <v>6.05</v>
      </c>
      <c r="CE47" s="3">
        <v>3.4</v>
      </c>
      <c r="CF47" s="3">
        <v>-27.01</v>
      </c>
      <c r="CG47" s="3" t="s">
        <v>5</v>
      </c>
      <c r="CH47" s="3">
        <v>5.78</v>
      </c>
      <c r="CI47" s="3">
        <v>-26.14</v>
      </c>
      <c r="CJ47" s="3">
        <v>-14.98</v>
      </c>
      <c r="CK47" s="3">
        <v>2.93</v>
      </c>
      <c r="CL47" s="3">
        <v>10.6</v>
      </c>
      <c r="CM47" s="3">
        <v>25.01</v>
      </c>
      <c r="CN47" s="3">
        <v>7.24</v>
      </c>
      <c r="CO47" s="3">
        <v>0.23</v>
      </c>
      <c r="CP47" s="3">
        <v>5.21</v>
      </c>
      <c r="CQ47" s="3">
        <v>9.8000000000000007</v>
      </c>
      <c r="CR47" s="3">
        <v>1.69</v>
      </c>
      <c r="CS47" s="3">
        <v>10.94</v>
      </c>
      <c r="CT47" s="3">
        <v>-9.94</v>
      </c>
      <c r="CU47" s="3">
        <v>6.69</v>
      </c>
      <c r="CV47" s="3">
        <v>13.6</v>
      </c>
      <c r="CW47" s="3">
        <v>-4.16</v>
      </c>
      <c r="CX47" s="3">
        <v>6.46</v>
      </c>
      <c r="CY47" s="3">
        <v>4.17</v>
      </c>
      <c r="CZ47" s="3">
        <v>5.0599999999999996</v>
      </c>
      <c r="DA47" s="3">
        <v>10.68</v>
      </c>
      <c r="DB47" s="3">
        <v>0.05</v>
      </c>
      <c r="DC47" s="3">
        <v>3.1</v>
      </c>
      <c r="DD47" s="3">
        <v>7.76</v>
      </c>
      <c r="DE47" s="3">
        <v>18.940000000000001</v>
      </c>
      <c r="DF47" s="3">
        <v>-9.3699999999999992</v>
      </c>
      <c r="DG47" s="3">
        <v>-4.7300000000000004</v>
      </c>
      <c r="DH47" s="3">
        <v>-13.7</v>
      </c>
      <c r="DI47" s="3">
        <v>0.27</v>
      </c>
      <c r="DJ47" s="3">
        <v>-19.87</v>
      </c>
      <c r="DK47" s="3">
        <v>1.69</v>
      </c>
      <c r="DL47" s="3">
        <v>23.38</v>
      </c>
      <c r="DM47" s="3">
        <v>1.91</v>
      </c>
      <c r="DN47" s="3">
        <v>-3.2</v>
      </c>
      <c r="DO47" s="3">
        <v>20.64</v>
      </c>
      <c r="DP47" s="3">
        <v>0.32</v>
      </c>
      <c r="DQ47" s="3">
        <v>1.94</v>
      </c>
      <c r="DR47" s="3">
        <v>-3.19</v>
      </c>
      <c r="DS47" s="3">
        <v>29.8</v>
      </c>
      <c r="DT47" s="3">
        <v>11.27</v>
      </c>
      <c r="DU47" s="3">
        <v>2.96</v>
      </c>
      <c r="DV47" s="3">
        <v>-4.8</v>
      </c>
      <c r="DW47" s="3">
        <v>11.26</v>
      </c>
      <c r="DX47" s="3">
        <v>-5.55</v>
      </c>
      <c r="DY47" s="3">
        <v>-13.32</v>
      </c>
      <c r="DZ47" s="3">
        <v>7.45</v>
      </c>
      <c r="EA47" s="3">
        <v>0.96</v>
      </c>
      <c r="EB47" s="3">
        <v>-3.4</v>
      </c>
      <c r="EC47" s="3">
        <v>5.09</v>
      </c>
      <c r="ED47" s="3">
        <v>3.79</v>
      </c>
      <c r="EE47" s="3">
        <v>-5.13</v>
      </c>
      <c r="EF47" s="3">
        <v>20.28</v>
      </c>
      <c r="EG47" s="3">
        <v>2.2599999999999998</v>
      </c>
      <c r="EH47" s="3">
        <v>-0.16</v>
      </c>
      <c r="EI47" s="3">
        <v>-2.2400000000000002</v>
      </c>
      <c r="EJ47" s="3">
        <v>1.1200000000000001</v>
      </c>
      <c r="EK47" s="3">
        <v>3.95</v>
      </c>
      <c r="EL47" s="3">
        <v>-5.51</v>
      </c>
      <c r="EM47" s="3">
        <v>3.99</v>
      </c>
      <c r="EN47" s="3">
        <v>18.579999999999998</v>
      </c>
      <c r="EO47" s="3">
        <v>11.77</v>
      </c>
      <c r="EP47" s="3">
        <v>0.85</v>
      </c>
      <c r="EQ47" s="3">
        <v>32.68</v>
      </c>
      <c r="ER47" s="3">
        <v>8.59</v>
      </c>
      <c r="ES47" s="3">
        <v>4.7</v>
      </c>
      <c r="ET47" s="3">
        <v>-1.97</v>
      </c>
      <c r="EU47" s="3">
        <v>13.86</v>
      </c>
      <c r="EV47" s="3">
        <v>-9.5299999999999994</v>
      </c>
      <c r="EW47" s="3">
        <v>8.2799999999999994</v>
      </c>
      <c r="EX47" s="3">
        <v>14.89</v>
      </c>
      <c r="EY47" s="3">
        <v>35.92</v>
      </c>
      <c r="EZ47" s="3">
        <v>0.17</v>
      </c>
      <c r="FA47" s="3">
        <v>17</v>
      </c>
      <c r="FB47" s="3">
        <v>6.73</v>
      </c>
      <c r="FC47" s="3">
        <v>-1.3</v>
      </c>
      <c r="FD47" s="3">
        <v>5.91</v>
      </c>
      <c r="FE47" s="3">
        <v>22.56</v>
      </c>
      <c r="FF47" s="3">
        <v>7.19</v>
      </c>
      <c r="FG47" s="3">
        <v>30.78</v>
      </c>
      <c r="FH47" s="3">
        <v>14.05</v>
      </c>
      <c r="FI47" s="3">
        <v>0.95</v>
      </c>
      <c r="FJ47" s="3">
        <v>15.87</v>
      </c>
      <c r="FK47" s="3">
        <v>-1.81</v>
      </c>
      <c r="FL47" s="3">
        <v>12.71</v>
      </c>
      <c r="FM47" s="3">
        <v>-2.7</v>
      </c>
      <c r="FN47" s="3">
        <v>10.199999999999999</v>
      </c>
      <c r="FO47" s="3">
        <v>-4.16</v>
      </c>
      <c r="FP47" s="3">
        <v>9.23</v>
      </c>
      <c r="FQ47" s="3">
        <v>11.14</v>
      </c>
      <c r="FR47" s="3">
        <v>8.5299999999999994</v>
      </c>
      <c r="FS47" s="3">
        <v>11.98</v>
      </c>
      <c r="FT47" s="3">
        <v>-12.83</v>
      </c>
      <c r="FU47" s="3">
        <v>1.1100000000000001</v>
      </c>
      <c r="FV47" s="3">
        <v>-8.02</v>
      </c>
      <c r="FW47" s="3">
        <v>11.78</v>
      </c>
      <c r="FX47" s="3">
        <v>7.21</v>
      </c>
      <c r="FY47" s="3">
        <v>-9.44</v>
      </c>
      <c r="FZ47" s="3">
        <v>-24.89</v>
      </c>
      <c r="GA47" s="3">
        <v>-10.26</v>
      </c>
      <c r="GB47" s="3">
        <v>97.82</v>
      </c>
      <c r="GC47" s="3">
        <v>-3.37</v>
      </c>
      <c r="GD47" s="3">
        <v>-9.61</v>
      </c>
      <c r="GE47" s="3">
        <v>62.17</v>
      </c>
      <c r="GF47" s="3">
        <v>-7.01</v>
      </c>
      <c r="GG47" s="3">
        <v>42.31</v>
      </c>
      <c r="GH47" s="3">
        <v>-5.32</v>
      </c>
      <c r="GI47" s="3">
        <v>-15.54</v>
      </c>
      <c r="GJ47" s="3">
        <v>8.3699999999999992</v>
      </c>
      <c r="GK47" s="3">
        <v>17.739999999999998</v>
      </c>
      <c r="GL47" s="3">
        <v>11.16</v>
      </c>
      <c r="GM47" s="3">
        <v>-25.36</v>
      </c>
      <c r="GN47" s="3" t="s">
        <v>5</v>
      </c>
      <c r="GO47" s="3">
        <v>171.28</v>
      </c>
      <c r="GP47" s="3">
        <v>11.88</v>
      </c>
      <c r="GQ47" s="3">
        <v>-3.89</v>
      </c>
      <c r="GR47" s="3">
        <v>45.5</v>
      </c>
      <c r="GS47" s="3">
        <v>3.62</v>
      </c>
      <c r="GT47" s="3">
        <v>4.2</v>
      </c>
      <c r="GU47" s="3">
        <v>12.43</v>
      </c>
      <c r="GV47" s="3">
        <v>13.78</v>
      </c>
      <c r="GW47" s="3">
        <v>-1.51</v>
      </c>
      <c r="GX47" s="3">
        <v>2.66</v>
      </c>
      <c r="GY47" s="3">
        <v>5.59</v>
      </c>
      <c r="GZ47" s="3">
        <v>-17.07</v>
      </c>
      <c r="HA47" s="3">
        <v>-28.14</v>
      </c>
      <c r="HB47" s="3" t="s">
        <v>5</v>
      </c>
      <c r="HC47" s="3" t="s">
        <v>5</v>
      </c>
      <c r="HD47" s="3" t="s">
        <v>5</v>
      </c>
      <c r="HE47" s="3">
        <v>34.619999999999997</v>
      </c>
      <c r="HF47" s="3" t="s">
        <v>5</v>
      </c>
      <c r="HG47" s="3">
        <v>-6.16</v>
      </c>
      <c r="HH47" s="3">
        <v>20.67</v>
      </c>
      <c r="HI47" s="3">
        <v>7.91</v>
      </c>
      <c r="HJ47" s="3" t="s">
        <v>5</v>
      </c>
      <c r="HK47" s="3">
        <v>15.79</v>
      </c>
      <c r="HL47" s="3">
        <v>18.03</v>
      </c>
      <c r="HM47" s="3">
        <v>1.05</v>
      </c>
      <c r="HN47" s="3" t="s">
        <v>5</v>
      </c>
      <c r="HO47" s="3">
        <v>22.48</v>
      </c>
      <c r="HP47" s="3">
        <v>17.13</v>
      </c>
      <c r="HQ47" s="3">
        <v>16.170000000000002</v>
      </c>
      <c r="HR47" s="3">
        <v>5.69</v>
      </c>
      <c r="HS47" s="3">
        <v>3.67</v>
      </c>
      <c r="HT47" s="3" t="s">
        <v>5</v>
      </c>
      <c r="HU47" s="3">
        <v>10.01</v>
      </c>
      <c r="HV47" s="3">
        <v>-2.91</v>
      </c>
      <c r="HW47" s="3">
        <v>20.36</v>
      </c>
      <c r="HX47" s="3">
        <v>78.78</v>
      </c>
      <c r="HY47" s="3">
        <v>71.61</v>
      </c>
      <c r="HZ47" s="3">
        <v>-4.5199999999999996</v>
      </c>
      <c r="IA47" s="3">
        <v>53.54</v>
      </c>
      <c r="IB47" s="3">
        <v>8.9700000000000006</v>
      </c>
      <c r="IC47" s="3" t="s">
        <v>5</v>
      </c>
      <c r="ID47" s="3" t="s">
        <v>5</v>
      </c>
      <c r="IE47" s="3">
        <v>9</v>
      </c>
      <c r="IF47" s="3">
        <v>4.0599999999999996</v>
      </c>
      <c r="IG47" s="3">
        <v>4.54</v>
      </c>
      <c r="IH47" s="3" t="s">
        <v>5</v>
      </c>
      <c r="II47" s="3" t="s">
        <v>5</v>
      </c>
      <c r="IJ47" s="3">
        <v>24.68</v>
      </c>
      <c r="IK47" s="3">
        <v>10.79</v>
      </c>
      <c r="IL47" s="3">
        <v>8.02</v>
      </c>
      <c r="IM47" s="3">
        <v>0.16</v>
      </c>
      <c r="IN47" s="3">
        <v>15.64</v>
      </c>
      <c r="IO47" s="3">
        <v>1.69</v>
      </c>
      <c r="IP47" s="3">
        <v>5.33</v>
      </c>
      <c r="IQ47" s="3">
        <v>2.62</v>
      </c>
      <c r="IR47" s="3">
        <v>11.56</v>
      </c>
      <c r="IS47" s="3" t="s">
        <v>5</v>
      </c>
      <c r="IT47" s="3">
        <v>28.97</v>
      </c>
      <c r="IU47" s="3" t="s">
        <v>5</v>
      </c>
      <c r="IV47" s="3" t="s">
        <v>5</v>
      </c>
      <c r="IW47" s="3">
        <v>8.7799999999999994</v>
      </c>
      <c r="IX47" s="3">
        <v>3.39</v>
      </c>
      <c r="IY47" s="3">
        <v>23.95</v>
      </c>
      <c r="IZ47" s="3">
        <v>18.73</v>
      </c>
      <c r="JA47" s="3">
        <v>-0.38</v>
      </c>
      <c r="JB47" s="3">
        <v>-14.36</v>
      </c>
      <c r="JC47" s="3">
        <v>-3.19</v>
      </c>
      <c r="JD47" s="3">
        <v>-19.77</v>
      </c>
      <c r="JE47" s="3">
        <v>26.39</v>
      </c>
      <c r="JF47" s="3" t="s">
        <v>5</v>
      </c>
      <c r="JG47" s="3">
        <v>-2.33</v>
      </c>
      <c r="JH47" s="3">
        <v>-5.41</v>
      </c>
      <c r="JI47" s="3">
        <v>-6.07</v>
      </c>
      <c r="JJ47" s="3">
        <v>-31.81</v>
      </c>
      <c r="JK47" s="3">
        <v>-2.1</v>
      </c>
      <c r="JL47" s="3">
        <v>-0.79</v>
      </c>
      <c r="JM47" s="3">
        <v>18.79</v>
      </c>
      <c r="JN47" s="3">
        <v>15.87</v>
      </c>
      <c r="JO47" s="3">
        <v>0.08</v>
      </c>
      <c r="JP47" s="3">
        <v>-17.73</v>
      </c>
      <c r="JQ47" s="3">
        <v>0.18</v>
      </c>
      <c r="JR47" s="3">
        <v>397.53</v>
      </c>
      <c r="JS47" s="3">
        <v>13.87</v>
      </c>
      <c r="JT47" s="3">
        <v>3.71</v>
      </c>
      <c r="JU47" s="3">
        <v>6.94</v>
      </c>
      <c r="JV47" s="3">
        <v>39.69</v>
      </c>
      <c r="JW47" s="3">
        <v>-14.59</v>
      </c>
      <c r="JX47" s="3">
        <v>-3.45</v>
      </c>
      <c r="JY47" s="3">
        <v>-4.51</v>
      </c>
      <c r="JZ47" s="3" t="s">
        <v>5</v>
      </c>
      <c r="KA47" s="3">
        <v>115.15</v>
      </c>
      <c r="KB47" s="3">
        <v>-1.89</v>
      </c>
      <c r="KC47" s="3" t="s">
        <v>5</v>
      </c>
      <c r="KD47" s="3">
        <v>81.06</v>
      </c>
      <c r="KE47" s="3">
        <v>-15.04</v>
      </c>
      <c r="KF47" s="3">
        <v>4.58</v>
      </c>
      <c r="KG47" s="3">
        <v>0.74</v>
      </c>
      <c r="KH47" s="3">
        <v>-0.88</v>
      </c>
      <c r="KI47" s="3" t="s">
        <v>5</v>
      </c>
      <c r="KJ47" s="3" t="s">
        <v>5</v>
      </c>
      <c r="KK47" s="3">
        <v>0.82</v>
      </c>
      <c r="KL47" s="3">
        <v>-4.43</v>
      </c>
      <c r="KM47" s="3">
        <v>-4.79</v>
      </c>
      <c r="KN47" s="3">
        <v>19.489999999999998</v>
      </c>
      <c r="KO47" s="3" t="s">
        <v>5</v>
      </c>
      <c r="KP47" s="3" t="s">
        <v>5</v>
      </c>
      <c r="KQ47" s="3">
        <v>-1.96</v>
      </c>
      <c r="KR47" s="3">
        <v>2.98</v>
      </c>
      <c r="KS47" s="3" t="s">
        <v>5</v>
      </c>
      <c r="KT47" s="3">
        <v>7.41</v>
      </c>
      <c r="KU47" s="3">
        <v>-26.3</v>
      </c>
      <c r="KV47" s="3">
        <v>18.100000000000001</v>
      </c>
      <c r="KW47" s="3">
        <v>-15.18</v>
      </c>
      <c r="KX47" s="3">
        <v>-0.68</v>
      </c>
      <c r="KY47" s="3">
        <v>8.07</v>
      </c>
      <c r="KZ47" s="3" t="s">
        <v>5</v>
      </c>
      <c r="LA47" s="3">
        <v>2.16</v>
      </c>
      <c r="LB47" s="3">
        <v>36.14</v>
      </c>
      <c r="LC47" s="3">
        <v>-6.56</v>
      </c>
      <c r="LD47" s="3">
        <v>6.05</v>
      </c>
      <c r="LE47" s="3">
        <v>11.5</v>
      </c>
      <c r="LF47" s="3">
        <v>15.32</v>
      </c>
      <c r="LG47" s="3" t="s">
        <v>5</v>
      </c>
      <c r="LH47" s="3">
        <v>-6.46</v>
      </c>
      <c r="LI47" s="3">
        <v>-1.1299999999999999</v>
      </c>
      <c r="LJ47" s="3">
        <v>14.07</v>
      </c>
      <c r="LK47" s="3">
        <v>10.07</v>
      </c>
      <c r="LL47" s="3">
        <v>-4.62</v>
      </c>
      <c r="LM47" s="3" t="s">
        <v>5</v>
      </c>
      <c r="LN47" s="3">
        <v>23.13</v>
      </c>
      <c r="LO47" s="3">
        <v>2.7</v>
      </c>
      <c r="LP47" s="3">
        <v>-16.53</v>
      </c>
      <c r="LQ47" s="3">
        <v>8.1</v>
      </c>
      <c r="LR47" s="3">
        <v>4.92</v>
      </c>
      <c r="LS47" s="3" t="s">
        <v>5</v>
      </c>
      <c r="LT47" s="3" t="s">
        <v>5</v>
      </c>
      <c r="LU47" s="3">
        <v>5.88</v>
      </c>
      <c r="LV47" s="3" t="s">
        <v>5</v>
      </c>
      <c r="LW47" s="3">
        <v>10.220000000000001</v>
      </c>
      <c r="LX47" s="3" t="s">
        <v>5</v>
      </c>
      <c r="LY47" s="3" t="s">
        <v>5</v>
      </c>
      <c r="LZ47" s="3" t="s">
        <v>5</v>
      </c>
      <c r="MA47" s="3">
        <v>-10.48</v>
      </c>
      <c r="MB47" s="3">
        <v>-11.62</v>
      </c>
      <c r="MC47" s="3" t="s">
        <v>5</v>
      </c>
      <c r="MD47" s="3" t="s">
        <v>5</v>
      </c>
      <c r="ME47" s="3">
        <v>-2.5099999999999998</v>
      </c>
      <c r="MF47" s="3">
        <v>4.34</v>
      </c>
      <c r="MG47" s="3">
        <v>-4.7</v>
      </c>
      <c r="MH47" s="3">
        <v>9.1999999999999993</v>
      </c>
      <c r="MI47" s="3" t="s">
        <v>5</v>
      </c>
      <c r="MJ47" s="3">
        <v>30.06</v>
      </c>
      <c r="MK47" s="3">
        <v>7.37</v>
      </c>
      <c r="ML47" s="3">
        <v>-5.87</v>
      </c>
      <c r="MM47" s="3">
        <v>9.93</v>
      </c>
      <c r="MN47" s="3">
        <v>-1.2</v>
      </c>
      <c r="MO47" s="3">
        <v>-9.58</v>
      </c>
      <c r="MP47" s="3" t="s">
        <v>5</v>
      </c>
      <c r="MQ47" s="3">
        <v>45.16</v>
      </c>
      <c r="MR47" s="3">
        <v>16.13</v>
      </c>
      <c r="MS47" s="3">
        <v>-3.45</v>
      </c>
      <c r="MT47" s="3">
        <v>9.8699999999999992</v>
      </c>
      <c r="MU47" s="3">
        <v>0.87</v>
      </c>
      <c r="MV47" s="3">
        <v>0.76</v>
      </c>
      <c r="MW47" s="3">
        <v>5.85</v>
      </c>
      <c r="MX47" s="3">
        <v>-17.72</v>
      </c>
      <c r="MY47" s="3" t="s">
        <v>5</v>
      </c>
      <c r="MZ47" s="3">
        <v>-4.04</v>
      </c>
      <c r="NA47" s="3">
        <v>-7.0000000000000007E-2</v>
      </c>
      <c r="NB47" s="3">
        <v>33.03</v>
      </c>
      <c r="NC47" s="3">
        <v>8.83</v>
      </c>
      <c r="ND47" s="3">
        <v>19.25</v>
      </c>
      <c r="NE47" s="3">
        <v>-4.0199999999999996</v>
      </c>
      <c r="NF47" s="3">
        <v>-10.98</v>
      </c>
      <c r="NG47" s="3">
        <v>7.61</v>
      </c>
      <c r="NH47" s="3">
        <v>3.8</v>
      </c>
      <c r="NI47" s="3">
        <v>-5.08</v>
      </c>
      <c r="NJ47" s="3">
        <v>7.11</v>
      </c>
      <c r="NK47" s="3">
        <v>-7.34</v>
      </c>
      <c r="NL47" s="3">
        <v>13.37</v>
      </c>
      <c r="NM47" s="3">
        <v>17.809999999999999</v>
      </c>
      <c r="NN47" s="3">
        <v>26.72</v>
      </c>
      <c r="NO47" s="3">
        <v>-0.78</v>
      </c>
      <c r="NP47" s="3">
        <v>16.86</v>
      </c>
      <c r="NQ47" s="3">
        <v>16.57</v>
      </c>
      <c r="NR47" s="3">
        <v>-5.15</v>
      </c>
      <c r="NS47" s="3">
        <v>47.3</v>
      </c>
      <c r="NT47" s="3">
        <v>-1.25</v>
      </c>
      <c r="NU47" s="3">
        <v>-13.35</v>
      </c>
      <c r="NV47" s="3">
        <v>8.4</v>
      </c>
      <c r="NW47" s="3">
        <v>-6.65</v>
      </c>
      <c r="NX47" s="3">
        <v>-7.48</v>
      </c>
      <c r="NY47" s="3">
        <v>1.17</v>
      </c>
      <c r="NZ47" s="3">
        <v>8</v>
      </c>
      <c r="OA47" s="3">
        <v>13.63</v>
      </c>
      <c r="OB47" s="3">
        <v>18.05</v>
      </c>
      <c r="OC47" s="3">
        <v>40.71</v>
      </c>
      <c r="OD47" s="3">
        <v>13.44</v>
      </c>
      <c r="OE47" s="3">
        <v>0.6</v>
      </c>
      <c r="OF47" s="3">
        <v>21.53</v>
      </c>
      <c r="OG47" s="3">
        <v>-4</v>
      </c>
      <c r="OH47" s="3">
        <v>4.72</v>
      </c>
      <c r="OI47" s="3">
        <v>26.15</v>
      </c>
      <c r="OJ47" s="3">
        <v>11.06</v>
      </c>
      <c r="OK47" s="3">
        <v>-0.54</v>
      </c>
      <c r="OL47" s="3">
        <v>33.58</v>
      </c>
      <c r="OM47" s="3">
        <v>-0.99</v>
      </c>
      <c r="ON47" s="3">
        <v>-15.85</v>
      </c>
      <c r="OO47" s="3">
        <v>-6.18</v>
      </c>
      <c r="OP47" s="3">
        <v>45.96</v>
      </c>
      <c r="OQ47" s="3">
        <v>10.15</v>
      </c>
      <c r="OR47" s="3">
        <v>4.49</v>
      </c>
      <c r="OS47" s="3">
        <v>10.11</v>
      </c>
      <c r="OT47" s="3">
        <v>-4.32</v>
      </c>
      <c r="OU47" s="3">
        <v>-0.28000000000000003</v>
      </c>
      <c r="OV47" s="3">
        <v>-0.92</v>
      </c>
      <c r="OW47" s="3">
        <v>1.88</v>
      </c>
      <c r="OX47" s="3">
        <v>13.34</v>
      </c>
      <c r="OY47" s="3">
        <v>10.11</v>
      </c>
      <c r="OZ47" s="3">
        <v>22.79</v>
      </c>
      <c r="PA47" s="3">
        <v>13.36</v>
      </c>
      <c r="PB47" s="3">
        <v>-18.260000000000002</v>
      </c>
      <c r="PC47" s="3">
        <v>-6.92</v>
      </c>
      <c r="PD47" s="3">
        <v>15.41</v>
      </c>
      <c r="PE47" s="3">
        <v>21.87</v>
      </c>
      <c r="PF47" s="3">
        <v>-10.55</v>
      </c>
      <c r="PG47" s="3">
        <v>-2.02</v>
      </c>
      <c r="PH47" s="3">
        <v>6.56</v>
      </c>
      <c r="PI47" s="3">
        <v>3.56</v>
      </c>
      <c r="PJ47" s="3">
        <v>-24.42</v>
      </c>
      <c r="PK47" s="3">
        <v>4.2699999999999996</v>
      </c>
      <c r="PL47" s="3">
        <v>7.65</v>
      </c>
      <c r="PM47" s="3">
        <v>0.76</v>
      </c>
      <c r="PN47" s="3">
        <v>15.96</v>
      </c>
      <c r="PO47" s="3">
        <v>-13.81</v>
      </c>
      <c r="PP47" s="3">
        <v>-9.24</v>
      </c>
      <c r="PQ47" s="3" t="s">
        <v>5</v>
      </c>
      <c r="PR47" s="3">
        <v>116.09</v>
      </c>
      <c r="PS47" s="3">
        <v>4.78</v>
      </c>
      <c r="PT47" s="3">
        <v>14.2</v>
      </c>
      <c r="PU47" s="3">
        <v>14.16</v>
      </c>
      <c r="PV47" s="3">
        <v>-7.93</v>
      </c>
      <c r="PW47" s="3">
        <v>-0.3</v>
      </c>
      <c r="PX47" s="3">
        <v>-4.33</v>
      </c>
      <c r="PY47" s="3">
        <v>-11.03</v>
      </c>
      <c r="PZ47" s="3">
        <v>16.34</v>
      </c>
      <c r="QA47" s="3">
        <v>-6.99</v>
      </c>
      <c r="QB47" s="3">
        <v>3.34</v>
      </c>
      <c r="QC47" s="3">
        <v>-4.0599999999999996</v>
      </c>
      <c r="QD47" s="3">
        <v>11.18</v>
      </c>
      <c r="QE47" s="3">
        <v>5.15</v>
      </c>
      <c r="QF47" s="3" t="s">
        <v>5</v>
      </c>
      <c r="QG47" s="3">
        <v>4.93</v>
      </c>
      <c r="QH47" s="3">
        <v>8.1300000000000008</v>
      </c>
      <c r="QI47" s="3">
        <v>-3.73</v>
      </c>
      <c r="QJ47" s="3">
        <v>-3.21</v>
      </c>
      <c r="QK47" s="3" t="s">
        <v>5</v>
      </c>
      <c r="QL47" s="3" t="s">
        <v>5</v>
      </c>
      <c r="QM47" s="3">
        <v>9.85</v>
      </c>
      <c r="QN47" s="3">
        <v>-1.68</v>
      </c>
      <c r="QO47" s="3" t="s">
        <v>5</v>
      </c>
      <c r="QP47" s="3">
        <v>-7.95</v>
      </c>
      <c r="QQ47" s="3">
        <v>67.510000000000005</v>
      </c>
      <c r="QR47" s="3">
        <v>-4.3600000000000003</v>
      </c>
      <c r="QS47" s="3" t="s">
        <v>5</v>
      </c>
      <c r="QT47" s="3">
        <v>0.66</v>
      </c>
      <c r="QU47" s="3">
        <v>-11.17</v>
      </c>
      <c r="QV47" s="3">
        <v>-27.9</v>
      </c>
      <c r="QW47" s="3">
        <v>162.47999999999999</v>
      </c>
      <c r="QX47" s="3" t="s">
        <v>5</v>
      </c>
      <c r="QY47" s="3">
        <v>-36.72</v>
      </c>
      <c r="QZ47" s="3">
        <v>0.71</v>
      </c>
      <c r="RA47" s="3">
        <v>-11.67</v>
      </c>
      <c r="RB47" s="3">
        <v>29.33</v>
      </c>
      <c r="RC47" s="3">
        <v>-11.21</v>
      </c>
      <c r="RD47" s="3">
        <v>0.68</v>
      </c>
      <c r="RE47" s="3">
        <v>2.84</v>
      </c>
      <c r="RF47" s="3">
        <v>12.84</v>
      </c>
      <c r="RG47" s="3">
        <v>-3.61</v>
      </c>
      <c r="RH47" s="3">
        <v>-4.62</v>
      </c>
      <c r="RI47" s="3">
        <v>21.63</v>
      </c>
      <c r="RJ47" s="3">
        <v>-2.67</v>
      </c>
      <c r="RK47" s="3">
        <v>-10.98</v>
      </c>
      <c r="RL47" s="3">
        <v>4.9800000000000004</v>
      </c>
      <c r="RM47" s="3">
        <v>6.45</v>
      </c>
      <c r="RN47" s="3">
        <v>4.24</v>
      </c>
      <c r="RO47" s="3">
        <v>13.97</v>
      </c>
      <c r="RP47" s="3" t="s">
        <v>5</v>
      </c>
      <c r="RQ47" s="3">
        <v>6.51</v>
      </c>
      <c r="RR47" s="3">
        <v>2.74</v>
      </c>
      <c r="RS47" s="3">
        <v>-15.13</v>
      </c>
      <c r="RT47" s="3" t="s">
        <v>5</v>
      </c>
      <c r="RU47" s="3" t="s">
        <v>5</v>
      </c>
      <c r="RV47" s="3" t="s">
        <v>5</v>
      </c>
      <c r="RW47" s="3" t="s">
        <v>5</v>
      </c>
      <c r="RX47" s="3" t="s">
        <v>5</v>
      </c>
      <c r="RY47" s="3" t="s">
        <v>5</v>
      </c>
      <c r="RZ47" s="3">
        <v>11.6</v>
      </c>
      <c r="SA47" s="3" t="s">
        <v>5</v>
      </c>
      <c r="SB47" s="3" t="s">
        <v>5</v>
      </c>
      <c r="SC47" s="3" t="s">
        <v>5</v>
      </c>
      <c r="SD47" s="3">
        <v>39.29</v>
      </c>
      <c r="SE47" s="3" t="s">
        <v>5</v>
      </c>
      <c r="SF47" s="3">
        <v>-3.99</v>
      </c>
      <c r="SG47" s="3">
        <v>4.16</v>
      </c>
      <c r="SH47" s="3">
        <v>31.44</v>
      </c>
      <c r="SI47" s="3">
        <v>6.18</v>
      </c>
      <c r="SJ47" s="3">
        <v>397.27</v>
      </c>
      <c r="SK47" s="3">
        <v>7.24</v>
      </c>
      <c r="SL47" s="3">
        <v>16.09</v>
      </c>
      <c r="SM47" s="3">
        <v>0.25</v>
      </c>
      <c r="SN47" s="3">
        <v>12.66</v>
      </c>
      <c r="SO47" s="3">
        <v>-45.27</v>
      </c>
      <c r="SP47" s="3">
        <v>-6.13</v>
      </c>
      <c r="SQ47" s="3">
        <v>7.67</v>
      </c>
      <c r="SR47" s="3">
        <v>-19.93</v>
      </c>
      <c r="SS47" s="3">
        <v>3.67</v>
      </c>
      <c r="ST47" s="3">
        <v>-0.79</v>
      </c>
      <c r="SU47" s="3">
        <v>1.03</v>
      </c>
      <c r="SV47" s="3">
        <v>-1.71</v>
      </c>
      <c r="SW47" s="3">
        <v>57.49</v>
      </c>
      <c r="SX47" s="3">
        <v>23.77</v>
      </c>
      <c r="SY47" s="3">
        <v>-3.6</v>
      </c>
      <c r="SZ47" s="3">
        <v>-7.76</v>
      </c>
      <c r="TA47" s="3">
        <v>-0.81</v>
      </c>
      <c r="TB47" s="3">
        <v>13.79</v>
      </c>
      <c r="TC47" s="3">
        <v>-0.39</v>
      </c>
      <c r="TD47" s="3">
        <v>4.6500000000000004</v>
      </c>
      <c r="TE47" s="3">
        <v>-43.99</v>
      </c>
      <c r="TF47" s="3">
        <v>-30.07</v>
      </c>
      <c r="TG47" s="3">
        <v>-11.78</v>
      </c>
      <c r="TH47" s="3">
        <v>24.73</v>
      </c>
      <c r="TI47" s="3">
        <v>53.57</v>
      </c>
      <c r="TJ47" s="3" t="s">
        <v>5</v>
      </c>
      <c r="TK47" s="3">
        <v>-7.8</v>
      </c>
      <c r="TL47" s="3">
        <v>-6.7</v>
      </c>
      <c r="TM47" s="3">
        <v>8.61</v>
      </c>
      <c r="TN47" s="3">
        <v>22.17</v>
      </c>
      <c r="TO47" s="3">
        <v>-11.18</v>
      </c>
      <c r="TP47" s="3">
        <v>-7.75</v>
      </c>
      <c r="TQ47" s="3">
        <v>-10.84</v>
      </c>
      <c r="TR47" s="3">
        <v>1.1399999999999999</v>
      </c>
      <c r="TS47" s="3">
        <v>29.37</v>
      </c>
      <c r="TT47" s="3">
        <v>6.3</v>
      </c>
      <c r="TU47" s="3">
        <v>85.63</v>
      </c>
      <c r="TV47" s="3">
        <v>14.82</v>
      </c>
      <c r="TW47" s="3">
        <v>39.25</v>
      </c>
      <c r="TX47" s="3">
        <v>54.56</v>
      </c>
      <c r="TY47" s="3">
        <v>-5.98</v>
      </c>
      <c r="TZ47" s="3">
        <v>8.9499999999999993</v>
      </c>
      <c r="UA47" s="3">
        <v>27.07</v>
      </c>
      <c r="UB47" s="3">
        <v>21.17</v>
      </c>
      <c r="UC47" s="3">
        <v>5.23</v>
      </c>
      <c r="UD47" s="3">
        <v>-1.63</v>
      </c>
      <c r="UE47" s="3" t="s">
        <v>5</v>
      </c>
      <c r="UF47" s="3">
        <v>5.72</v>
      </c>
      <c r="UG47" s="3">
        <v>3.54</v>
      </c>
      <c r="UH47" s="3">
        <v>0.37</v>
      </c>
      <c r="UI47" s="3">
        <v>9.6199999999999992</v>
      </c>
      <c r="UJ47" s="3">
        <v>-7.75</v>
      </c>
      <c r="UK47" s="3">
        <v>1.5</v>
      </c>
      <c r="UL47" s="3">
        <v>18.71</v>
      </c>
      <c r="UM47" s="3">
        <v>31.38</v>
      </c>
      <c r="UN47" s="3">
        <v>18.61</v>
      </c>
      <c r="UO47" s="3">
        <v>6.48</v>
      </c>
      <c r="UP47" s="3">
        <v>8.9</v>
      </c>
      <c r="UQ47" s="3">
        <v>11.49</v>
      </c>
      <c r="UR47" s="3">
        <v>5.99</v>
      </c>
      <c r="US47" s="3">
        <v>-8.64</v>
      </c>
      <c r="UT47" s="3">
        <v>-4.78</v>
      </c>
      <c r="UU47" s="3">
        <v>7.54</v>
      </c>
      <c r="UV47" s="3">
        <v>3.95</v>
      </c>
      <c r="UW47" s="3">
        <v>16.89</v>
      </c>
      <c r="UX47" s="3">
        <v>9.82</v>
      </c>
      <c r="UY47" s="3">
        <v>5.39</v>
      </c>
      <c r="UZ47" s="3">
        <v>4.6500000000000004</v>
      </c>
      <c r="VA47" s="3">
        <v>-3.25</v>
      </c>
      <c r="VB47" s="3">
        <v>-6.48</v>
      </c>
      <c r="VC47" s="3">
        <v>-1.19</v>
      </c>
      <c r="VD47" s="3">
        <v>25.81</v>
      </c>
      <c r="VE47" s="3">
        <v>-4.33</v>
      </c>
      <c r="VF47" s="3">
        <v>-2.4700000000000002</v>
      </c>
      <c r="VG47" s="3">
        <v>3.72</v>
      </c>
      <c r="VH47" s="3">
        <v>8.02</v>
      </c>
      <c r="VI47" s="3">
        <v>6.26</v>
      </c>
      <c r="VJ47" s="3">
        <v>-11.62</v>
      </c>
      <c r="VK47" s="3">
        <v>44.69</v>
      </c>
      <c r="VL47" s="3">
        <v>-4.2699999999999996</v>
      </c>
      <c r="VM47" s="3">
        <v>44.28</v>
      </c>
      <c r="VN47" s="3">
        <v>-20.63</v>
      </c>
      <c r="VO47" s="3">
        <v>9.23</v>
      </c>
      <c r="VP47" s="3">
        <v>-0.51</v>
      </c>
      <c r="VQ47" s="3">
        <v>-8.7100000000000009</v>
      </c>
      <c r="VR47" s="3">
        <v>49.1</v>
      </c>
      <c r="VS47" s="3">
        <v>2.63</v>
      </c>
      <c r="VT47" s="3">
        <v>18.96</v>
      </c>
      <c r="VU47" s="3">
        <v>-1.65</v>
      </c>
      <c r="VV47" s="3">
        <v>22.42</v>
      </c>
      <c r="VW47" s="3">
        <v>-7.46</v>
      </c>
      <c r="VX47" s="3">
        <v>16.39</v>
      </c>
      <c r="VY47" s="3">
        <v>3.89</v>
      </c>
      <c r="VZ47" s="3">
        <v>-12.49</v>
      </c>
      <c r="WA47" s="3">
        <v>38.93</v>
      </c>
      <c r="WB47" s="3">
        <v>-24.06</v>
      </c>
      <c r="WC47" s="3">
        <v>2.94</v>
      </c>
      <c r="WD47" s="3">
        <v>-4.87</v>
      </c>
      <c r="WE47" s="3">
        <v>19.149999999999999</v>
      </c>
      <c r="WF47" s="3">
        <v>17.350000000000001</v>
      </c>
      <c r="WG47" s="3">
        <v>-6.67</v>
      </c>
      <c r="WH47" s="3">
        <v>25.62</v>
      </c>
      <c r="WI47" s="3">
        <v>8.49</v>
      </c>
      <c r="WJ47" s="3">
        <v>1.76</v>
      </c>
      <c r="WK47" s="3">
        <v>21.65</v>
      </c>
      <c r="WL47" s="3">
        <v>-6.25</v>
      </c>
      <c r="WM47" s="3">
        <v>7.7</v>
      </c>
      <c r="WN47" s="3">
        <v>6.17</v>
      </c>
      <c r="WO47" s="3">
        <v>-4.6100000000000003</v>
      </c>
      <c r="WP47" s="3">
        <v>4.46</v>
      </c>
      <c r="WQ47" s="3">
        <v>2.0299999999999998</v>
      </c>
      <c r="WR47" s="3">
        <v>-7.31</v>
      </c>
      <c r="WS47" s="3">
        <v>-4.5599999999999996</v>
      </c>
      <c r="WT47" s="3">
        <v>92.35</v>
      </c>
      <c r="WU47" s="3">
        <v>36.49</v>
      </c>
      <c r="WV47" s="3">
        <v>0.26</v>
      </c>
      <c r="WW47" s="3">
        <v>3.71</v>
      </c>
      <c r="WX47" s="3">
        <v>5.13</v>
      </c>
      <c r="WY47" s="3">
        <v>4.96</v>
      </c>
      <c r="WZ47" s="3">
        <v>-2.66</v>
      </c>
      <c r="XA47" s="3">
        <v>10.17</v>
      </c>
      <c r="XB47" s="3">
        <v>3.38</v>
      </c>
      <c r="XC47" s="3">
        <v>10.97</v>
      </c>
      <c r="XD47" s="3">
        <v>0.59</v>
      </c>
      <c r="XE47" s="3">
        <v>9.94</v>
      </c>
      <c r="XF47" s="3" t="s">
        <v>5</v>
      </c>
      <c r="XG47" s="3">
        <v>8.24</v>
      </c>
      <c r="XH47" s="3">
        <v>-0.11</v>
      </c>
      <c r="XI47" s="3">
        <v>6.89</v>
      </c>
      <c r="XJ47" s="3">
        <v>-10.62</v>
      </c>
      <c r="XK47" s="3">
        <v>15.1</v>
      </c>
      <c r="XL47" s="3">
        <v>-9.06</v>
      </c>
      <c r="XM47" s="3">
        <v>23.26</v>
      </c>
      <c r="XN47" s="3">
        <v>-5.67</v>
      </c>
      <c r="XO47" s="3">
        <v>-6.98</v>
      </c>
      <c r="XP47" s="3">
        <v>9.24</v>
      </c>
      <c r="XQ47" s="3">
        <v>0.18</v>
      </c>
      <c r="XR47" s="3">
        <v>30.83</v>
      </c>
      <c r="XS47" s="3">
        <v>-3.26</v>
      </c>
      <c r="XT47" s="3">
        <v>12.12</v>
      </c>
      <c r="XU47" s="3">
        <v>-2.08</v>
      </c>
      <c r="XV47" s="3">
        <v>13.13</v>
      </c>
      <c r="XW47" s="3">
        <v>2.02</v>
      </c>
      <c r="XX47" s="3">
        <v>11.18</v>
      </c>
      <c r="XY47" s="3">
        <v>-7.45</v>
      </c>
      <c r="XZ47" s="3">
        <v>-9.75</v>
      </c>
      <c r="YA47" s="3">
        <v>-6.18</v>
      </c>
      <c r="YB47" s="3">
        <v>-6.21</v>
      </c>
      <c r="YC47" s="3">
        <v>18.98</v>
      </c>
      <c r="YD47" s="3">
        <v>-8.49</v>
      </c>
      <c r="YE47" s="3">
        <v>1.29</v>
      </c>
      <c r="YF47" s="3" t="s">
        <v>5</v>
      </c>
      <c r="YG47" s="3">
        <v>9.69</v>
      </c>
      <c r="YH47" s="3">
        <v>15.32</v>
      </c>
      <c r="YI47" s="3">
        <v>-16.27</v>
      </c>
      <c r="YJ47" s="3">
        <v>-2.2000000000000002</v>
      </c>
      <c r="YK47" s="3">
        <v>9.5399999999999991</v>
      </c>
      <c r="YL47" s="3">
        <v>5</v>
      </c>
      <c r="YM47" s="3">
        <v>-3.88</v>
      </c>
      <c r="YN47" s="3">
        <v>8.66</v>
      </c>
      <c r="YO47" s="3">
        <v>44.12</v>
      </c>
      <c r="YP47" s="3">
        <v>10.95</v>
      </c>
      <c r="YQ47" s="3">
        <v>3.14</v>
      </c>
      <c r="YR47" s="3">
        <v>-8.11</v>
      </c>
      <c r="YS47" s="3">
        <v>15.05</v>
      </c>
      <c r="YT47" s="3">
        <v>10.59</v>
      </c>
      <c r="YU47" s="3">
        <v>19.97</v>
      </c>
      <c r="YV47" s="3">
        <v>20.239999999999998</v>
      </c>
      <c r="YW47" s="3">
        <v>-3.13</v>
      </c>
      <c r="YX47" s="3">
        <v>7.59</v>
      </c>
      <c r="YY47" s="3">
        <v>16.93</v>
      </c>
      <c r="YZ47" s="3">
        <v>-0.52</v>
      </c>
      <c r="ZA47" s="3">
        <v>0.01</v>
      </c>
      <c r="ZB47" s="3">
        <v>7.27</v>
      </c>
      <c r="ZC47" s="3">
        <v>11.88</v>
      </c>
      <c r="ZD47" s="3">
        <v>9.3000000000000007</v>
      </c>
      <c r="ZE47" s="3">
        <v>-3.27</v>
      </c>
      <c r="ZF47" s="3">
        <v>8.44</v>
      </c>
      <c r="ZG47" s="3">
        <v>-2.4300000000000002</v>
      </c>
      <c r="ZH47" s="3">
        <v>3.21</v>
      </c>
      <c r="ZI47" s="3">
        <v>26.9</v>
      </c>
      <c r="ZJ47" s="3">
        <v>19.59</v>
      </c>
      <c r="ZK47" s="3">
        <v>17.53</v>
      </c>
      <c r="ZL47" s="3">
        <v>-13.43</v>
      </c>
      <c r="ZM47" s="3">
        <v>4.4400000000000004</v>
      </c>
      <c r="ZN47" s="3">
        <v>2.5</v>
      </c>
      <c r="ZO47" s="3">
        <v>15.56</v>
      </c>
      <c r="ZP47" s="3">
        <v>-7.75</v>
      </c>
      <c r="ZQ47" s="3">
        <v>8.19</v>
      </c>
      <c r="ZR47" s="3">
        <v>4.7300000000000004</v>
      </c>
      <c r="ZS47" s="3">
        <v>9.48</v>
      </c>
      <c r="ZT47" s="3">
        <v>1.34</v>
      </c>
      <c r="ZU47" s="3">
        <v>0.52</v>
      </c>
      <c r="ZV47" s="3">
        <v>22.91</v>
      </c>
      <c r="ZW47" s="3">
        <v>-0.37</v>
      </c>
      <c r="ZX47" s="3">
        <v>-4.24</v>
      </c>
      <c r="ZY47" s="3">
        <v>-3.68</v>
      </c>
      <c r="ZZ47" s="3">
        <v>5.37</v>
      </c>
      <c r="AAA47" s="3">
        <v>0.87</v>
      </c>
      <c r="AAB47" s="3">
        <v>0.48</v>
      </c>
      <c r="AAC47" s="3">
        <v>18.73</v>
      </c>
      <c r="AAD47" s="3">
        <v>-3.02</v>
      </c>
      <c r="AAE47" s="3">
        <v>-3.3</v>
      </c>
      <c r="AAF47" s="3">
        <v>-4.26</v>
      </c>
      <c r="AAG47" s="3">
        <v>-3.22</v>
      </c>
      <c r="AAH47" s="3">
        <v>-4.24</v>
      </c>
      <c r="AAI47" s="3">
        <v>16.37</v>
      </c>
      <c r="AAJ47" s="3">
        <v>-16.309999999999999</v>
      </c>
      <c r="AAK47" s="3">
        <v>13.32</v>
      </c>
      <c r="AAL47" s="3">
        <v>9.27</v>
      </c>
      <c r="AAM47" s="3">
        <v>-1.43</v>
      </c>
      <c r="AAN47" s="3">
        <v>5.85</v>
      </c>
      <c r="AAO47" s="3">
        <v>-5.93</v>
      </c>
      <c r="AAP47" s="3">
        <v>-0.25</v>
      </c>
      <c r="AAQ47" s="3">
        <v>11.49</v>
      </c>
      <c r="AAR47" s="3">
        <v>-8.1300000000000008</v>
      </c>
      <c r="AAS47" s="3">
        <v>13.38</v>
      </c>
      <c r="AAT47" s="3">
        <v>4.29</v>
      </c>
      <c r="AAU47" s="3">
        <v>-33.96</v>
      </c>
      <c r="AAV47" s="3">
        <v>-6.48</v>
      </c>
      <c r="AAW47" s="3">
        <v>4.4000000000000004</v>
      </c>
      <c r="AAX47" s="3">
        <v>-15.23</v>
      </c>
      <c r="AAY47" s="3" t="s">
        <v>5</v>
      </c>
      <c r="AAZ47" s="3">
        <v>-1.62</v>
      </c>
      <c r="ABA47" s="3">
        <v>-1.48</v>
      </c>
      <c r="ABB47" s="3" t="s">
        <v>5</v>
      </c>
      <c r="ABC47" s="3">
        <v>2.0699999999999998</v>
      </c>
      <c r="ABD47" s="3">
        <v>-13.9</v>
      </c>
      <c r="ABE47" s="3">
        <v>-16.89</v>
      </c>
      <c r="ABF47" s="3">
        <v>1.27</v>
      </c>
      <c r="ABG47" s="3">
        <v>9.2799999999999994</v>
      </c>
      <c r="ABH47" s="3">
        <v>-4.34</v>
      </c>
      <c r="ABI47" s="3">
        <v>-5.38</v>
      </c>
      <c r="ABJ47" s="3">
        <v>5.31</v>
      </c>
      <c r="ABK47" s="3">
        <v>-20.96</v>
      </c>
      <c r="ABL47" s="3">
        <v>1.19</v>
      </c>
      <c r="ABM47" s="3">
        <v>7.36</v>
      </c>
      <c r="ABN47" s="3">
        <v>-5.28</v>
      </c>
      <c r="ABO47" s="3">
        <v>12.5</v>
      </c>
      <c r="ABP47" s="3">
        <v>3.07</v>
      </c>
      <c r="ABQ47" s="3">
        <v>-11.7</v>
      </c>
      <c r="ABR47" s="3">
        <v>10.26</v>
      </c>
      <c r="ABS47" s="3">
        <v>-15.02</v>
      </c>
      <c r="ABT47" s="3">
        <v>9.02</v>
      </c>
      <c r="ABU47" s="3">
        <v>2.16</v>
      </c>
      <c r="ABV47" s="3">
        <v>1.68</v>
      </c>
      <c r="ABW47" s="3">
        <v>-40.36</v>
      </c>
      <c r="ABX47" s="3">
        <v>1.35</v>
      </c>
      <c r="ABY47" s="3">
        <v>2.2999999999999998</v>
      </c>
      <c r="ABZ47" s="3">
        <v>29.15</v>
      </c>
      <c r="ACA47" s="3">
        <v>-6.82</v>
      </c>
      <c r="ACB47" s="3">
        <v>7.48</v>
      </c>
      <c r="ACC47" s="3">
        <v>-1.64</v>
      </c>
      <c r="ACD47" s="3">
        <v>-3.13</v>
      </c>
      <c r="ACE47" s="3">
        <v>-6.65</v>
      </c>
      <c r="ACF47" s="3">
        <v>-6.15</v>
      </c>
      <c r="ACG47" s="3">
        <v>4.13</v>
      </c>
      <c r="ACH47" s="3">
        <v>4.16</v>
      </c>
      <c r="ACI47" s="3">
        <v>-6.62</v>
      </c>
      <c r="ACJ47" s="3">
        <v>13.82</v>
      </c>
      <c r="ACK47" s="3">
        <v>-4.58</v>
      </c>
      <c r="ACL47" s="3">
        <v>11.1</v>
      </c>
      <c r="ACM47" s="3">
        <v>-0.79</v>
      </c>
      <c r="ACN47" s="3">
        <v>-33.96</v>
      </c>
      <c r="ACO47" s="3">
        <v>-1.91</v>
      </c>
      <c r="ACP47" s="3">
        <v>6.07</v>
      </c>
      <c r="ACQ47" s="3">
        <v>3.05</v>
      </c>
      <c r="ACR47" s="3">
        <v>-12.07</v>
      </c>
      <c r="ACS47" s="3">
        <v>-5.59</v>
      </c>
      <c r="ACT47" s="3">
        <v>-11.69</v>
      </c>
      <c r="ACU47" s="3">
        <v>-4.9000000000000004</v>
      </c>
      <c r="ACV47" s="3">
        <v>-8.08</v>
      </c>
      <c r="ACW47" s="3">
        <v>-16.350000000000001</v>
      </c>
      <c r="ACX47" s="3">
        <v>-1.06</v>
      </c>
      <c r="ACY47" s="3">
        <v>0.54</v>
      </c>
      <c r="ACZ47" s="3">
        <v>6.07</v>
      </c>
      <c r="ADA47" s="3">
        <v>-6.15</v>
      </c>
      <c r="ADB47" s="3">
        <v>-2.68</v>
      </c>
      <c r="ADC47" s="3">
        <v>24.24</v>
      </c>
      <c r="ADD47" s="3">
        <v>37.630000000000003</v>
      </c>
      <c r="ADE47" s="3">
        <v>-16.98</v>
      </c>
      <c r="ADF47" s="3">
        <v>-9.9</v>
      </c>
      <c r="ADG47" s="3">
        <v>-9.81</v>
      </c>
      <c r="ADH47" s="3">
        <v>7.13</v>
      </c>
      <c r="ADI47" s="3">
        <v>6.27</v>
      </c>
      <c r="ADJ47" s="3">
        <v>-21.27</v>
      </c>
      <c r="ADK47" s="3">
        <v>-1.0900000000000001</v>
      </c>
      <c r="ADL47" s="3">
        <v>7.91</v>
      </c>
      <c r="ADM47" s="3">
        <v>14.96</v>
      </c>
      <c r="ADN47" s="3">
        <v>1.25</v>
      </c>
      <c r="ADO47" s="3">
        <v>-21.39</v>
      </c>
      <c r="ADP47" s="3">
        <v>4.08</v>
      </c>
      <c r="ADQ47" s="3">
        <v>-4.22</v>
      </c>
      <c r="ADR47" s="3">
        <v>-7.7</v>
      </c>
      <c r="ADS47" s="3">
        <v>-3.7</v>
      </c>
      <c r="ADT47" s="3">
        <v>-0.56999999999999995</v>
      </c>
      <c r="ADU47" s="3">
        <v>-1.99</v>
      </c>
      <c r="ADV47" s="3">
        <v>4.22</v>
      </c>
      <c r="ADW47" s="3">
        <v>-9.83</v>
      </c>
      <c r="ADX47" s="3">
        <v>8.18</v>
      </c>
      <c r="ADY47" s="3">
        <v>-22.61</v>
      </c>
      <c r="ADZ47" s="3">
        <v>-30.41</v>
      </c>
      <c r="AEA47" s="3">
        <v>-26.5</v>
      </c>
      <c r="AEB47" s="3">
        <v>-4.1900000000000004</v>
      </c>
      <c r="AEC47" s="3">
        <v>-11.44</v>
      </c>
      <c r="AED47" s="3">
        <v>0.33</v>
      </c>
      <c r="AEE47" s="3">
        <v>0.5</v>
      </c>
      <c r="AEF47" s="3">
        <v>9.44</v>
      </c>
      <c r="AEG47" s="3">
        <v>4.3</v>
      </c>
      <c r="AEH47" s="3">
        <v>-3.65</v>
      </c>
      <c r="AEI47" s="3">
        <v>-7.53</v>
      </c>
      <c r="AEJ47" s="3">
        <v>-11.22</v>
      </c>
      <c r="AEK47" s="3">
        <v>-11.45</v>
      </c>
      <c r="AEL47" s="3">
        <v>8.1300000000000008</v>
      </c>
      <c r="AEM47" s="3">
        <v>-11.15</v>
      </c>
      <c r="AEN47" s="3">
        <v>-0.03</v>
      </c>
      <c r="AEO47" s="3">
        <v>-6.25</v>
      </c>
      <c r="AEP47" s="3">
        <v>-11.33</v>
      </c>
      <c r="AEQ47" s="3">
        <v>-6.32</v>
      </c>
      <c r="AER47" s="3">
        <v>9.61</v>
      </c>
      <c r="AES47" s="3">
        <v>-1.67</v>
      </c>
      <c r="AET47" s="3">
        <v>-17.010000000000002</v>
      </c>
      <c r="AEU47" s="3">
        <v>-19.77</v>
      </c>
      <c r="AEV47" s="3">
        <v>-3.95</v>
      </c>
      <c r="AEW47" s="3">
        <v>-16.23</v>
      </c>
      <c r="AEX47" s="3">
        <v>5.32</v>
      </c>
      <c r="AEY47" s="3">
        <v>-12.45</v>
      </c>
      <c r="AEZ47" s="3">
        <v>10.64</v>
      </c>
      <c r="AFA47" s="3">
        <v>-0.83</v>
      </c>
      <c r="AFB47" s="3">
        <v>10.39</v>
      </c>
      <c r="AFC47" s="3">
        <v>5.41</v>
      </c>
      <c r="AFD47" s="3">
        <v>-1.72</v>
      </c>
      <c r="AFE47" s="3">
        <v>15.11</v>
      </c>
      <c r="AFF47" s="3">
        <v>-4.91</v>
      </c>
      <c r="AFG47" s="3">
        <v>-1.49</v>
      </c>
      <c r="AFH47" s="3">
        <v>-8.6300000000000008</v>
      </c>
      <c r="AFI47" s="3">
        <v>5.2</v>
      </c>
      <c r="AFJ47" s="3">
        <v>-1.27</v>
      </c>
      <c r="AFK47" s="3">
        <v>-13.51</v>
      </c>
      <c r="AFL47" s="3">
        <v>-16.84</v>
      </c>
      <c r="AFM47" s="3">
        <v>11.37</v>
      </c>
      <c r="AFN47" s="3">
        <v>-7.84</v>
      </c>
      <c r="AFO47" s="3">
        <v>-4.1100000000000003</v>
      </c>
      <c r="AFP47" s="3">
        <v>-7.93</v>
      </c>
      <c r="AFQ47" s="3">
        <v>25.26</v>
      </c>
      <c r="AFR47" s="3">
        <v>4.29</v>
      </c>
      <c r="AFS47" s="3">
        <v>-16.899999999999999</v>
      </c>
      <c r="AFT47" s="3">
        <v>6.1</v>
      </c>
      <c r="AFU47" s="3">
        <v>3.57</v>
      </c>
      <c r="AFV47" s="3">
        <v>6.71</v>
      </c>
      <c r="AFW47" s="3">
        <v>-0.87</v>
      </c>
      <c r="AFX47" s="3">
        <v>-14.98</v>
      </c>
      <c r="AFY47" s="3">
        <v>-0.55000000000000004</v>
      </c>
      <c r="AFZ47" s="3">
        <v>-0.41</v>
      </c>
      <c r="AGA47" s="3">
        <v>-7.67</v>
      </c>
      <c r="AGB47" s="3">
        <v>-2.7</v>
      </c>
      <c r="AGC47" s="3">
        <v>6.28</v>
      </c>
      <c r="AGD47" s="3">
        <v>-2.37</v>
      </c>
      <c r="AGE47" s="3">
        <v>13.07</v>
      </c>
      <c r="AGF47" s="3">
        <v>33.21</v>
      </c>
      <c r="AGG47" s="3">
        <v>-2.14</v>
      </c>
      <c r="AGH47" s="3">
        <v>-10.67</v>
      </c>
      <c r="AGI47" s="3">
        <v>-15.77</v>
      </c>
      <c r="AGJ47" s="3">
        <v>6.73</v>
      </c>
      <c r="AGK47" s="3">
        <v>-5.94</v>
      </c>
      <c r="AGL47" s="3">
        <v>-17.510000000000002</v>
      </c>
      <c r="AGM47" s="3">
        <v>0.92</v>
      </c>
      <c r="AGN47" s="3">
        <v>6.37</v>
      </c>
      <c r="AGO47" s="3">
        <v>-0.48</v>
      </c>
      <c r="AGP47" s="3">
        <v>-3.71</v>
      </c>
      <c r="AGQ47" s="3">
        <v>-5.81</v>
      </c>
      <c r="AGR47" s="3">
        <v>5.66</v>
      </c>
      <c r="AGS47" s="3">
        <v>4.72</v>
      </c>
      <c r="AGT47" s="3">
        <v>-0.3</v>
      </c>
      <c r="AGU47" s="3">
        <v>-2.33</v>
      </c>
      <c r="AGV47" s="3">
        <v>0.65</v>
      </c>
      <c r="AGW47" s="3">
        <v>4.71</v>
      </c>
      <c r="AGX47" s="3">
        <v>16.61</v>
      </c>
      <c r="AGY47" s="3">
        <v>1.9</v>
      </c>
      <c r="AGZ47" s="3">
        <v>7.3</v>
      </c>
      <c r="AHA47" s="3">
        <v>-8.6199999999999992</v>
      </c>
      <c r="AHB47" s="3">
        <v>1.6</v>
      </c>
      <c r="AHC47" s="3">
        <v>-6.04</v>
      </c>
      <c r="AHD47" s="3">
        <v>1.99</v>
      </c>
      <c r="AHE47" s="3">
        <v>-1.67</v>
      </c>
      <c r="AHF47" s="3">
        <v>7.18</v>
      </c>
      <c r="AHG47" s="3">
        <v>3.37</v>
      </c>
      <c r="AHH47" s="3">
        <v>-19.13</v>
      </c>
      <c r="AHI47" s="3">
        <v>5.96</v>
      </c>
      <c r="AHJ47" s="3">
        <v>0.7</v>
      </c>
      <c r="AHK47" s="3">
        <v>1.95</v>
      </c>
      <c r="AHL47" s="3">
        <v>-9.85</v>
      </c>
      <c r="AHM47" s="3">
        <v>-7.12</v>
      </c>
      <c r="AHN47" s="3">
        <v>3.45</v>
      </c>
      <c r="AHO47" s="3">
        <v>12.82</v>
      </c>
      <c r="AHP47" s="3">
        <v>5.18</v>
      </c>
      <c r="AHQ47" s="3">
        <v>-26.16</v>
      </c>
      <c r="AHR47" s="3">
        <v>3.5</v>
      </c>
      <c r="AHS47" s="3">
        <v>-6.7</v>
      </c>
      <c r="AHT47" s="3">
        <v>12.45</v>
      </c>
      <c r="AHU47" s="3">
        <v>-25.58</v>
      </c>
      <c r="AHV47" s="3">
        <v>3.08</v>
      </c>
      <c r="AHW47" s="3">
        <v>-12.31</v>
      </c>
      <c r="AHX47" s="3">
        <v>-3.49</v>
      </c>
      <c r="AHY47" s="3">
        <v>12.73</v>
      </c>
      <c r="AHZ47" s="3">
        <v>-16.48</v>
      </c>
      <c r="AIA47" s="3">
        <v>-11.18</v>
      </c>
      <c r="AIB47" s="3">
        <v>-6.47</v>
      </c>
      <c r="AIC47" s="3">
        <v>-2.75</v>
      </c>
      <c r="AID47" s="3">
        <v>2.31</v>
      </c>
      <c r="AIE47" s="3">
        <v>1.48</v>
      </c>
      <c r="AIF47" s="3">
        <v>-0.88</v>
      </c>
      <c r="AIG47" s="3">
        <v>0.03</v>
      </c>
      <c r="AIH47" s="3">
        <v>-22.01</v>
      </c>
      <c r="AII47" s="3">
        <v>-0.13</v>
      </c>
      <c r="AIJ47" s="3">
        <v>-19.09</v>
      </c>
      <c r="AIK47" s="3">
        <v>-8.5</v>
      </c>
      <c r="AIL47" s="3">
        <v>-12.8</v>
      </c>
      <c r="AIM47" s="3">
        <v>-9.7799999999999994</v>
      </c>
      <c r="AIN47" s="3">
        <v>-10.74</v>
      </c>
      <c r="AIO47" s="3">
        <v>-15.79</v>
      </c>
      <c r="AIP47" s="3">
        <v>10.57</v>
      </c>
      <c r="AIQ47" s="3">
        <v>-20.86</v>
      </c>
      <c r="AIR47" s="3">
        <v>-6.77</v>
      </c>
      <c r="AIS47" s="3">
        <v>-9.39</v>
      </c>
      <c r="AIT47" s="3">
        <v>-18.54</v>
      </c>
      <c r="AIU47" s="3">
        <v>-25.04</v>
      </c>
      <c r="AIV47" s="3">
        <v>-8.44</v>
      </c>
      <c r="AIW47" s="3">
        <v>21.67</v>
      </c>
      <c r="AIX47" s="3">
        <v>-13.19</v>
      </c>
      <c r="AIY47" s="3">
        <v>-4.75</v>
      </c>
      <c r="AIZ47" s="3">
        <v>-11.07</v>
      </c>
      <c r="AJA47" s="3">
        <v>-27.64</v>
      </c>
      <c r="AJB47" s="3">
        <v>-7.07</v>
      </c>
      <c r="AJC47" s="3">
        <v>-13.45</v>
      </c>
      <c r="AJD47" s="3">
        <v>-22.72</v>
      </c>
      <c r="AJE47" s="3">
        <v>-8.2100000000000009</v>
      </c>
      <c r="AJF47" s="3">
        <v>-3.86</v>
      </c>
      <c r="AJG47" s="3">
        <v>-12.53</v>
      </c>
      <c r="AJH47" s="3">
        <v>3.74</v>
      </c>
      <c r="AJI47" s="3">
        <v>13.59</v>
      </c>
      <c r="AJJ47" s="3">
        <v>-0.13</v>
      </c>
      <c r="AJK47" s="3">
        <v>-1.52</v>
      </c>
      <c r="AJL47" s="3">
        <v>18.84</v>
      </c>
      <c r="AJM47" s="3">
        <v>6.09</v>
      </c>
      <c r="AJN47" s="3">
        <v>4.74</v>
      </c>
      <c r="AJO47" s="3">
        <v>-1.4</v>
      </c>
      <c r="AJP47" s="3">
        <v>-35.450000000000003</v>
      </c>
      <c r="AJQ47" s="3">
        <v>0.56999999999999995</v>
      </c>
      <c r="AJR47" s="3">
        <v>-9.39</v>
      </c>
      <c r="AJS47" s="3">
        <v>5.42</v>
      </c>
      <c r="AJT47" s="3">
        <v>-10.36</v>
      </c>
      <c r="AJU47" s="3">
        <v>15.19</v>
      </c>
      <c r="AJV47" s="3">
        <v>0.6</v>
      </c>
      <c r="AJW47" s="3">
        <v>-0.04</v>
      </c>
      <c r="AJX47" s="3">
        <v>-11.17</v>
      </c>
      <c r="AJY47" s="3">
        <v>3.01</v>
      </c>
      <c r="AJZ47" s="3">
        <v>7.15</v>
      </c>
      <c r="AKA47" s="3">
        <v>-15.03</v>
      </c>
      <c r="AKB47" s="3">
        <v>33.15</v>
      </c>
      <c r="AKC47" s="3">
        <v>-2.77</v>
      </c>
      <c r="AKD47" s="3">
        <v>-7.03</v>
      </c>
      <c r="AKE47" s="3">
        <v>20.309999999999999</v>
      </c>
      <c r="AKF47" s="3">
        <v>1.17</v>
      </c>
      <c r="AKG47" s="3">
        <v>5.73</v>
      </c>
      <c r="AKH47" s="3">
        <v>59.8</v>
      </c>
      <c r="AKI47" s="3">
        <v>53.46</v>
      </c>
      <c r="AKJ47" s="3">
        <v>5.0199999999999996</v>
      </c>
      <c r="AKK47" s="3">
        <v>-6.47</v>
      </c>
      <c r="AKL47" s="3">
        <v>-6.52</v>
      </c>
      <c r="AKM47" s="3">
        <v>2.92</v>
      </c>
      <c r="AKN47" s="3">
        <v>-0.38</v>
      </c>
      <c r="AKO47" s="3">
        <v>-7.1</v>
      </c>
      <c r="AKP47" s="3">
        <v>4.92</v>
      </c>
      <c r="AKQ47" s="3">
        <v>3.42</v>
      </c>
      <c r="AKR47" s="3">
        <v>-1.49</v>
      </c>
      <c r="AKS47" s="3">
        <v>24.18</v>
      </c>
      <c r="AKT47" s="3">
        <v>19.07</v>
      </c>
      <c r="AKU47" s="3">
        <v>3.44</v>
      </c>
      <c r="AKV47" s="3">
        <v>-8.2100000000000009</v>
      </c>
      <c r="AKW47" s="3">
        <v>5.74</v>
      </c>
      <c r="AKX47" s="3">
        <v>-36.06</v>
      </c>
      <c r="AKY47" s="3">
        <v>5.19</v>
      </c>
      <c r="AKZ47" s="3">
        <v>-1.4</v>
      </c>
      <c r="ALA47" s="3">
        <v>-5.13</v>
      </c>
      <c r="ALB47" s="3">
        <v>12.43</v>
      </c>
      <c r="ALC47" s="3">
        <v>8.15</v>
      </c>
      <c r="ALD47" s="3">
        <v>23.58</v>
      </c>
      <c r="ALE47" s="3">
        <v>-10.95</v>
      </c>
      <c r="ALF47" s="3">
        <v>-6.77</v>
      </c>
      <c r="ALG47" s="3" t="s">
        <v>5</v>
      </c>
      <c r="ALH47" s="3">
        <v>-9.36</v>
      </c>
      <c r="ALI47" s="3">
        <v>4.04</v>
      </c>
      <c r="ALJ47" s="3">
        <v>8.89</v>
      </c>
      <c r="ALK47" s="3" t="s">
        <v>5</v>
      </c>
      <c r="ALL47" s="3">
        <v>-3.93</v>
      </c>
      <c r="ALM47" s="3">
        <v>-4.6399999999999997</v>
      </c>
      <c r="ALN47" s="3">
        <v>-6.47</v>
      </c>
      <c r="ALO47" s="3">
        <v>11.76</v>
      </c>
      <c r="ALP47" s="3">
        <v>-0.45</v>
      </c>
      <c r="ALQ47" s="3">
        <v>-13.16</v>
      </c>
      <c r="ALR47" s="3">
        <v>-9.43</v>
      </c>
      <c r="ALS47" s="3">
        <v>-2.93</v>
      </c>
      <c r="ALT47" s="3">
        <v>11.35</v>
      </c>
      <c r="ALU47" s="3">
        <v>4.88</v>
      </c>
      <c r="ALV47" s="3">
        <v>12.01</v>
      </c>
      <c r="ALW47" s="3">
        <v>2.81</v>
      </c>
      <c r="ALX47" s="3">
        <v>-5.75</v>
      </c>
      <c r="ALY47" s="3">
        <v>-3.71</v>
      </c>
      <c r="ALZ47" s="3">
        <v>16.32</v>
      </c>
      <c r="AMA47" s="3">
        <v>-10.71</v>
      </c>
      <c r="AMB47" s="3">
        <v>-5.14</v>
      </c>
      <c r="AMC47" s="3">
        <v>0.83</v>
      </c>
      <c r="AMD47" s="3">
        <v>-17.559999999999999</v>
      </c>
      <c r="AME47" s="3">
        <v>9.98</v>
      </c>
      <c r="AMF47" s="3">
        <v>-2.17</v>
      </c>
      <c r="AMG47" s="3">
        <v>-22.4</v>
      </c>
      <c r="AMH47" s="3">
        <v>230.11</v>
      </c>
      <c r="AMI47" s="3">
        <v>5.63</v>
      </c>
      <c r="AMJ47" s="3">
        <v>8</v>
      </c>
      <c r="AMK47" s="3">
        <v>-8.5</v>
      </c>
      <c r="AML47" s="3">
        <v>-6.63</v>
      </c>
      <c r="AMM47" s="3" t="s">
        <v>5</v>
      </c>
      <c r="AMN47" s="3">
        <v>7.84</v>
      </c>
      <c r="AMO47" s="3">
        <v>4.3899999999999997</v>
      </c>
      <c r="AMP47" s="3">
        <v>-2.64</v>
      </c>
      <c r="AMQ47" s="3">
        <v>6.2</v>
      </c>
      <c r="AMR47" s="3">
        <v>31.78</v>
      </c>
      <c r="AMS47" s="3">
        <v>-3.52</v>
      </c>
      <c r="AMT47" s="3">
        <v>18.61</v>
      </c>
      <c r="AMU47" s="3">
        <v>-5.92</v>
      </c>
      <c r="AMV47" s="3">
        <v>-6.18</v>
      </c>
      <c r="AMW47" s="3">
        <v>-6.49</v>
      </c>
      <c r="AMX47" s="3">
        <v>-39.93</v>
      </c>
      <c r="AMY47" s="3">
        <v>-34.49</v>
      </c>
      <c r="AMZ47" s="3">
        <v>-7.72</v>
      </c>
      <c r="ANA47" s="3">
        <v>-0.03</v>
      </c>
      <c r="ANB47" s="3">
        <v>31.78</v>
      </c>
      <c r="ANC47" s="3">
        <v>-27.19</v>
      </c>
      <c r="AND47" s="3">
        <v>-16.920000000000002</v>
      </c>
      <c r="ANE47" s="3">
        <v>-0.89</v>
      </c>
      <c r="ANF47" s="3">
        <v>-1.92</v>
      </c>
      <c r="ANG47" s="3">
        <v>3.72</v>
      </c>
      <c r="ANH47" s="3">
        <v>-27.28</v>
      </c>
      <c r="ANI47" s="3">
        <v>-9.6999999999999993</v>
      </c>
      <c r="ANJ47" s="3">
        <v>-1.1399999999999999</v>
      </c>
      <c r="ANK47" s="3">
        <v>-15.11</v>
      </c>
      <c r="ANL47" s="3">
        <v>20.53</v>
      </c>
      <c r="ANM47" s="3">
        <v>3.1</v>
      </c>
      <c r="ANN47" s="3">
        <v>1.52</v>
      </c>
      <c r="ANO47" s="3">
        <v>5.12</v>
      </c>
      <c r="ANP47" s="3">
        <v>-8.4600000000000009</v>
      </c>
      <c r="ANQ47" s="3">
        <v>0.79</v>
      </c>
      <c r="ANR47" s="3">
        <v>-4.92</v>
      </c>
      <c r="ANS47" s="3" t="s">
        <v>5</v>
      </c>
      <c r="ANT47" s="3">
        <v>3.55</v>
      </c>
      <c r="ANU47" s="3">
        <v>25.41</v>
      </c>
      <c r="ANV47" s="3">
        <v>-9.26</v>
      </c>
      <c r="ANW47" s="3">
        <v>-20.420000000000002</v>
      </c>
      <c r="ANX47" s="3">
        <v>24.78</v>
      </c>
      <c r="ANY47" s="3">
        <v>5.68</v>
      </c>
      <c r="ANZ47" s="3">
        <v>-22.14</v>
      </c>
      <c r="AOA47" s="3">
        <v>989.31</v>
      </c>
      <c r="AOB47" s="3">
        <v>-1.31</v>
      </c>
      <c r="AOC47" s="3">
        <v>33.92</v>
      </c>
      <c r="AOD47" s="3">
        <v>3.03</v>
      </c>
      <c r="AOE47" s="3">
        <v>2.21</v>
      </c>
      <c r="AOF47" s="3">
        <v>-16.68</v>
      </c>
      <c r="AOG47" s="3">
        <v>3.75</v>
      </c>
      <c r="AOH47" s="3">
        <v>-4.7300000000000004</v>
      </c>
      <c r="AOI47" s="3">
        <v>-13.69</v>
      </c>
      <c r="AOJ47" s="3">
        <v>4.84</v>
      </c>
      <c r="AOK47" s="3">
        <v>-18.02</v>
      </c>
      <c r="AOL47" s="3">
        <v>-5.35</v>
      </c>
      <c r="AOM47" s="3">
        <v>10.5</v>
      </c>
      <c r="AON47" s="3">
        <v>-19.489999999999998</v>
      </c>
      <c r="AOO47" s="3">
        <v>4.26</v>
      </c>
      <c r="AOP47" s="3">
        <v>14.13</v>
      </c>
      <c r="AOQ47" s="3">
        <v>25.7</v>
      </c>
      <c r="AOR47" s="3">
        <v>33.700000000000003</v>
      </c>
      <c r="AOS47" s="3">
        <v>14.67</v>
      </c>
      <c r="AOT47" s="3">
        <v>-3.89</v>
      </c>
      <c r="AOU47" s="3">
        <v>10.9</v>
      </c>
      <c r="AOV47" s="3">
        <v>19.71</v>
      </c>
      <c r="AOW47" s="3">
        <v>8.59</v>
      </c>
      <c r="AOX47" s="3">
        <v>-8.8699999999999992</v>
      </c>
      <c r="AOY47" s="3">
        <v>-11.25</v>
      </c>
      <c r="AOZ47" s="3">
        <v>-14.5</v>
      </c>
      <c r="APA47" s="3">
        <v>-1.55</v>
      </c>
      <c r="APB47" s="3">
        <v>7.92</v>
      </c>
      <c r="APC47" s="3">
        <v>-5.95</v>
      </c>
      <c r="APD47" s="3">
        <v>-11.74</v>
      </c>
      <c r="APE47" s="3">
        <v>-19.079999999999998</v>
      </c>
      <c r="APF47" s="3">
        <v>9.18</v>
      </c>
      <c r="APG47" s="3">
        <v>5.28</v>
      </c>
      <c r="APH47" s="3">
        <v>6.29</v>
      </c>
      <c r="API47" s="3">
        <v>-5.91</v>
      </c>
      <c r="APJ47" s="3">
        <v>2.56</v>
      </c>
      <c r="APK47" s="3">
        <v>-10.9</v>
      </c>
      <c r="APL47" s="3">
        <v>25.29</v>
      </c>
      <c r="APM47" s="3">
        <v>71.349999999999994</v>
      </c>
      <c r="APN47" s="3">
        <v>-10.85</v>
      </c>
      <c r="APO47" s="3">
        <v>-3.65</v>
      </c>
      <c r="APP47" s="3">
        <v>4.5</v>
      </c>
      <c r="APQ47" s="3">
        <v>-1.35</v>
      </c>
      <c r="APR47" s="3">
        <v>5.0999999999999996</v>
      </c>
      <c r="APS47" s="3">
        <v>-1.25</v>
      </c>
      <c r="APT47" s="3">
        <v>-5.92</v>
      </c>
      <c r="APU47" s="3">
        <v>-5.22</v>
      </c>
      <c r="APV47" s="3">
        <v>-24.94</v>
      </c>
      <c r="APW47" s="3">
        <v>3.12</v>
      </c>
      <c r="APX47" s="3">
        <v>2.95</v>
      </c>
      <c r="APY47" s="3">
        <v>2.3199999999999998</v>
      </c>
      <c r="APZ47" s="3">
        <v>6.42</v>
      </c>
      <c r="AQA47" s="3">
        <v>6.83</v>
      </c>
      <c r="AQB47" s="3">
        <v>4.51</v>
      </c>
      <c r="AQC47" s="3">
        <v>-2.7</v>
      </c>
      <c r="AQD47" s="3">
        <v>-2.33</v>
      </c>
      <c r="AQE47" s="3">
        <v>14.4</v>
      </c>
      <c r="AQF47" s="3">
        <v>14.99</v>
      </c>
      <c r="AQG47" s="3">
        <v>-7.98</v>
      </c>
      <c r="AQH47" s="3">
        <v>-36.32</v>
      </c>
      <c r="AQI47" s="3">
        <v>-8.73</v>
      </c>
      <c r="AQJ47" s="3">
        <v>-9.84</v>
      </c>
      <c r="AQK47" s="3">
        <v>6.09</v>
      </c>
      <c r="AQL47" s="3">
        <v>7.61</v>
      </c>
      <c r="AQM47" s="3">
        <v>1.33</v>
      </c>
      <c r="AQN47" s="3" t="s">
        <v>2792</v>
      </c>
      <c r="AQO47" s="3">
        <v>-0.35</v>
      </c>
      <c r="AQP47" s="3">
        <v>4.96</v>
      </c>
      <c r="AQQ47" s="3">
        <v>27.7</v>
      </c>
      <c r="AQR47" s="3">
        <v>-0.46</v>
      </c>
      <c r="AQS47" s="3">
        <v>-8.1</v>
      </c>
      <c r="AQT47" s="3">
        <v>1.31</v>
      </c>
      <c r="AQU47" s="3">
        <v>16.37</v>
      </c>
      <c r="AQV47" s="3">
        <v>26.4</v>
      </c>
      <c r="AQW47" s="3">
        <v>-14.89</v>
      </c>
      <c r="AQX47" s="3">
        <v>9.49</v>
      </c>
      <c r="AQY47" s="3">
        <v>122</v>
      </c>
      <c r="AQZ47" s="3">
        <v>12.16</v>
      </c>
      <c r="ARA47" s="3">
        <v>-5.77</v>
      </c>
      <c r="ARB47" s="3">
        <v>3.03</v>
      </c>
      <c r="ARC47" s="3">
        <v>-6.99</v>
      </c>
      <c r="ARD47" s="3">
        <v>3.86</v>
      </c>
      <c r="ARE47" s="3">
        <v>-0.96</v>
      </c>
      <c r="ARF47" s="3">
        <v>7.54</v>
      </c>
      <c r="ARG47" s="3">
        <v>-3.25</v>
      </c>
      <c r="ARH47" s="3">
        <v>-10.39</v>
      </c>
      <c r="ARI47" s="3">
        <v>5.75</v>
      </c>
      <c r="ARJ47" s="3">
        <v>9.2899999999999991</v>
      </c>
      <c r="ARK47" s="3">
        <v>-4.46</v>
      </c>
      <c r="ARL47" s="3">
        <v>-4.97</v>
      </c>
      <c r="ARM47" s="3">
        <v>8.76</v>
      </c>
      <c r="ARN47" s="3">
        <v>3.88</v>
      </c>
      <c r="ARO47" s="3">
        <v>-11.08</v>
      </c>
      <c r="ARP47" s="3">
        <v>-1.07</v>
      </c>
      <c r="ARQ47" s="3">
        <v>-2.83</v>
      </c>
      <c r="ARR47" s="3">
        <v>37.590000000000003</v>
      </c>
      <c r="ARS47" s="3">
        <v>6.98</v>
      </c>
      <c r="ART47" s="3">
        <v>-4.45</v>
      </c>
      <c r="ARU47" s="3">
        <v>-7.87</v>
      </c>
      <c r="ARV47" s="3">
        <v>133.27000000000001</v>
      </c>
      <c r="ARW47" s="3">
        <v>1.79</v>
      </c>
      <c r="ARX47" s="3">
        <v>19.46</v>
      </c>
      <c r="ARY47" s="3">
        <v>-3.79</v>
      </c>
      <c r="ARZ47" s="3">
        <v>1.58</v>
      </c>
      <c r="ASA47" s="3">
        <v>10.39</v>
      </c>
      <c r="ASB47" s="3">
        <v>0.69</v>
      </c>
      <c r="ASC47" s="3">
        <v>4.57</v>
      </c>
      <c r="ASD47" s="3">
        <v>-12.96</v>
      </c>
      <c r="ASE47" s="3" t="s">
        <v>5</v>
      </c>
      <c r="ASF47" s="3">
        <v>-19.260000000000002</v>
      </c>
      <c r="ASG47" s="3">
        <v>15.39</v>
      </c>
      <c r="ASH47" s="3">
        <v>19.98</v>
      </c>
      <c r="ASI47" s="3">
        <v>-2.97</v>
      </c>
      <c r="ASJ47" s="3">
        <v>-1.17</v>
      </c>
      <c r="ASK47" s="3">
        <v>-18.82</v>
      </c>
      <c r="ASL47" s="3">
        <v>12.47</v>
      </c>
      <c r="ASM47" s="3">
        <v>19.04</v>
      </c>
      <c r="ASN47" s="3">
        <v>22.28</v>
      </c>
      <c r="ASO47" s="3">
        <v>14.18</v>
      </c>
      <c r="ASP47" s="3">
        <v>51.08</v>
      </c>
      <c r="ASQ47" s="3" t="s">
        <v>5</v>
      </c>
      <c r="ASR47" s="3">
        <v>3.36</v>
      </c>
      <c r="ASS47" s="3" t="s">
        <v>5</v>
      </c>
      <c r="AST47" s="3">
        <v>-2.44</v>
      </c>
      <c r="ASU47" s="3">
        <v>-3.92</v>
      </c>
      <c r="ASV47" s="3">
        <v>2.19</v>
      </c>
      <c r="ASW47" s="3">
        <v>-2.57</v>
      </c>
      <c r="ASX47" s="3">
        <v>4.49</v>
      </c>
      <c r="ASY47" s="3">
        <v>28.82</v>
      </c>
      <c r="ASZ47" s="3">
        <v>13.25</v>
      </c>
      <c r="ATA47" s="3">
        <v>-9.3000000000000007</v>
      </c>
      <c r="ATB47" s="3">
        <v>0.56999999999999995</v>
      </c>
      <c r="ATC47" s="3">
        <v>22.16</v>
      </c>
      <c r="ATD47" s="3">
        <v>14.02</v>
      </c>
      <c r="ATE47" s="3">
        <v>-1.88</v>
      </c>
      <c r="ATF47" s="3">
        <v>-5.61</v>
      </c>
      <c r="ATG47" s="3">
        <v>25.42</v>
      </c>
      <c r="ATH47" s="3">
        <v>-4.95</v>
      </c>
      <c r="ATI47" s="3">
        <v>23.43</v>
      </c>
      <c r="ATJ47" s="3">
        <v>-0.59</v>
      </c>
      <c r="ATK47" s="3">
        <v>-1.57</v>
      </c>
      <c r="ATL47" s="3">
        <v>-4.8499999999999996</v>
      </c>
      <c r="ATM47" s="3">
        <v>-4.16</v>
      </c>
      <c r="ATN47" s="3">
        <v>0.36</v>
      </c>
      <c r="ATO47" s="3">
        <v>16.77</v>
      </c>
      <c r="ATP47" s="3">
        <v>5.56</v>
      </c>
      <c r="ATQ47" s="3">
        <v>-12.51</v>
      </c>
      <c r="ATR47" s="3">
        <v>-5.89</v>
      </c>
      <c r="ATS47" s="3">
        <v>10.97</v>
      </c>
      <c r="ATT47" s="3">
        <v>3.53</v>
      </c>
      <c r="ATU47" s="3">
        <v>8.7799999999999994</v>
      </c>
      <c r="ATV47" s="3">
        <v>-14.65</v>
      </c>
      <c r="ATW47" s="3">
        <v>-17.600000000000001</v>
      </c>
      <c r="ATX47" s="3">
        <v>-12.93</v>
      </c>
      <c r="ATY47" s="3">
        <v>0.68</v>
      </c>
      <c r="ATZ47" s="3">
        <v>-1.07</v>
      </c>
      <c r="AUA47" s="3">
        <v>8.06</v>
      </c>
      <c r="AUB47" s="3">
        <v>-10.07</v>
      </c>
      <c r="AUC47" s="3">
        <v>69.42</v>
      </c>
      <c r="AUD47" s="3">
        <v>20.309999999999999</v>
      </c>
      <c r="AUE47" s="3">
        <v>37.51</v>
      </c>
      <c r="AUF47" s="3">
        <v>-4.53</v>
      </c>
      <c r="AUG47" s="3">
        <v>-2.15</v>
      </c>
      <c r="AUH47" s="3">
        <v>-9.2100000000000009</v>
      </c>
      <c r="AUI47" s="3">
        <v>8.75</v>
      </c>
      <c r="AUJ47" s="3">
        <v>8.9499999999999993</v>
      </c>
      <c r="AUK47" s="3">
        <v>15.1</v>
      </c>
      <c r="AUL47" s="3">
        <v>8.94</v>
      </c>
      <c r="AUM47" s="3" t="s">
        <v>5</v>
      </c>
      <c r="AUN47" s="3">
        <v>-19.75</v>
      </c>
      <c r="AUO47" s="3">
        <v>-5.19</v>
      </c>
      <c r="AUP47" s="3">
        <v>-2.08</v>
      </c>
      <c r="AUQ47" s="3">
        <v>-0.67</v>
      </c>
      <c r="AUR47" s="3">
        <v>45.79</v>
      </c>
      <c r="AUS47" s="3">
        <v>6.17</v>
      </c>
      <c r="AUT47" s="3">
        <v>1.91</v>
      </c>
      <c r="AUU47" s="3">
        <v>22.82</v>
      </c>
      <c r="AUV47" s="3">
        <v>-5.66</v>
      </c>
      <c r="AUW47" s="3" t="s">
        <v>5</v>
      </c>
      <c r="AUX47" s="3">
        <v>-5.52</v>
      </c>
      <c r="AUY47" s="3">
        <v>-9.44</v>
      </c>
      <c r="AUZ47" s="3">
        <v>10.33</v>
      </c>
      <c r="AVA47" s="3">
        <v>33.119999999999997</v>
      </c>
      <c r="AVB47" s="3">
        <v>4.22</v>
      </c>
      <c r="AVC47" s="3">
        <v>-2.93</v>
      </c>
      <c r="AVD47" s="3">
        <v>-3.33</v>
      </c>
      <c r="AVE47" s="3">
        <v>-11.84</v>
      </c>
      <c r="AVF47" s="3">
        <v>0.6</v>
      </c>
      <c r="AVG47" s="3">
        <v>-2.7</v>
      </c>
      <c r="AVH47" s="3">
        <v>-34.94</v>
      </c>
      <c r="AVI47" s="3">
        <v>20.65</v>
      </c>
      <c r="AVJ47" s="3">
        <v>8.23</v>
      </c>
      <c r="AVK47" s="3">
        <v>3.69</v>
      </c>
      <c r="AVL47" s="3">
        <v>-3.22</v>
      </c>
      <c r="AVM47" s="3">
        <v>-8.33</v>
      </c>
      <c r="AVN47" s="3">
        <v>-2.1</v>
      </c>
      <c r="AVO47" s="3">
        <v>-12.56</v>
      </c>
      <c r="AVP47" s="3">
        <v>-2.19</v>
      </c>
      <c r="AVQ47" s="3">
        <v>-3.77</v>
      </c>
      <c r="AVR47" s="3">
        <v>13.58</v>
      </c>
      <c r="AVS47" s="3">
        <v>-8.17</v>
      </c>
      <c r="AVT47" s="3">
        <v>13.28</v>
      </c>
      <c r="AVU47" s="3">
        <v>10.28</v>
      </c>
      <c r="AVV47" s="3">
        <v>-5.15</v>
      </c>
      <c r="AVW47" s="3">
        <v>-2.65</v>
      </c>
      <c r="AVX47" s="3">
        <v>3.06</v>
      </c>
      <c r="AVY47" s="3">
        <v>-5.46</v>
      </c>
      <c r="AVZ47" s="3">
        <v>50.98</v>
      </c>
      <c r="AWA47" s="3">
        <v>-17.09</v>
      </c>
      <c r="AWB47" s="3">
        <v>2.44</v>
      </c>
      <c r="AWC47" s="3">
        <v>-14.26</v>
      </c>
      <c r="AWD47" s="3">
        <v>8.32</v>
      </c>
      <c r="AWE47" s="3">
        <v>-6.41</v>
      </c>
      <c r="AWF47" s="3">
        <v>-1.43</v>
      </c>
      <c r="AWG47" s="3">
        <v>2.0299999999999998</v>
      </c>
      <c r="AWH47" s="3">
        <v>14.42</v>
      </c>
      <c r="AWI47" s="3">
        <v>9.49</v>
      </c>
      <c r="AWJ47" s="3">
        <v>-14.6</v>
      </c>
      <c r="AWK47" s="3">
        <v>-10.37</v>
      </c>
      <c r="AWL47" s="3">
        <v>-6.45</v>
      </c>
      <c r="AWM47" s="3">
        <v>0.53</v>
      </c>
      <c r="AWN47" s="3">
        <v>2.36</v>
      </c>
      <c r="AWO47" s="3">
        <v>11.24</v>
      </c>
      <c r="AWP47" s="3">
        <v>4.78</v>
      </c>
      <c r="AWQ47" s="3">
        <v>14.23</v>
      </c>
      <c r="AWR47" s="3">
        <v>-21.69</v>
      </c>
      <c r="AWS47" s="3">
        <v>19.07</v>
      </c>
      <c r="AWT47" s="3" t="s">
        <v>5</v>
      </c>
      <c r="AWU47" s="3">
        <v>-21.49</v>
      </c>
      <c r="AWV47" s="3">
        <v>-4.34</v>
      </c>
      <c r="AWW47" s="3">
        <v>11.6</v>
      </c>
      <c r="AWX47" s="3">
        <v>16.88</v>
      </c>
      <c r="AWY47" s="3">
        <v>-0.09</v>
      </c>
      <c r="AWZ47" s="3">
        <v>-15.99</v>
      </c>
      <c r="AXA47" s="3">
        <v>-12.73</v>
      </c>
      <c r="AXB47" s="3">
        <v>-14.44</v>
      </c>
      <c r="AXC47" s="3">
        <v>-2.4900000000000002</v>
      </c>
      <c r="AXD47" s="3">
        <v>-7.87</v>
      </c>
      <c r="AXE47" s="3">
        <v>-21.3</v>
      </c>
      <c r="AXF47" s="3">
        <v>3.96</v>
      </c>
      <c r="AXG47" s="3">
        <v>-2.95</v>
      </c>
      <c r="AXH47" s="3" t="s">
        <v>5</v>
      </c>
      <c r="AXI47" s="3">
        <v>3.62</v>
      </c>
      <c r="AXJ47" s="3">
        <v>-21.16</v>
      </c>
      <c r="AXK47" s="3">
        <v>-4.54</v>
      </c>
      <c r="AXL47" s="3">
        <v>10.62</v>
      </c>
      <c r="AXM47" s="3">
        <v>-13.94</v>
      </c>
      <c r="AXN47" s="3">
        <v>3.36</v>
      </c>
      <c r="AXO47" s="3">
        <v>-3.28</v>
      </c>
      <c r="AXP47" s="3">
        <v>-18.77</v>
      </c>
      <c r="AXQ47" s="3">
        <v>-2.08</v>
      </c>
      <c r="AXR47" s="3">
        <v>33.32</v>
      </c>
      <c r="AXS47" s="3">
        <v>-10.25</v>
      </c>
      <c r="AXT47" s="3">
        <v>9.1</v>
      </c>
      <c r="AXU47" s="3">
        <v>-3.22</v>
      </c>
      <c r="AXV47" s="3">
        <v>5.71</v>
      </c>
      <c r="AXW47" s="3">
        <v>5.57</v>
      </c>
      <c r="AXX47" s="3">
        <v>20.11</v>
      </c>
      <c r="AXY47" s="3">
        <v>8.35</v>
      </c>
      <c r="AXZ47" s="3">
        <v>33.47</v>
      </c>
      <c r="AYA47" s="3">
        <v>0.96</v>
      </c>
      <c r="AYB47" s="3">
        <v>18.95</v>
      </c>
      <c r="AYC47" s="3">
        <v>7.3</v>
      </c>
      <c r="AYD47" s="3">
        <v>-2.35</v>
      </c>
      <c r="AYE47" s="3">
        <v>15.37</v>
      </c>
      <c r="AYF47" s="3">
        <v>12.88</v>
      </c>
      <c r="AYG47" s="3">
        <v>3.85</v>
      </c>
      <c r="AYH47" s="3">
        <v>3.27</v>
      </c>
      <c r="AYI47" s="3">
        <v>8.5</v>
      </c>
      <c r="AYJ47" s="3">
        <v>15.98</v>
      </c>
      <c r="AYK47" s="3">
        <v>8.4600000000000009</v>
      </c>
      <c r="AYL47" s="3">
        <v>-10.81</v>
      </c>
      <c r="AYM47" s="3">
        <v>-7.39</v>
      </c>
      <c r="AYN47" s="3">
        <v>-1.1399999999999999</v>
      </c>
      <c r="AYO47" s="3">
        <v>9.2799999999999994</v>
      </c>
      <c r="AYP47" s="3">
        <v>24.09</v>
      </c>
      <c r="AYQ47" s="3">
        <v>-1.5</v>
      </c>
      <c r="AYR47" s="3">
        <v>23.63</v>
      </c>
      <c r="AYS47" s="3">
        <v>-7.85</v>
      </c>
      <c r="AYT47" s="3">
        <v>20.28</v>
      </c>
      <c r="AYU47" s="3">
        <v>-0.79</v>
      </c>
      <c r="AYV47" s="3">
        <v>21.45</v>
      </c>
      <c r="AYW47" s="3">
        <v>-3.68</v>
      </c>
      <c r="AYX47" s="3">
        <v>5.87</v>
      </c>
      <c r="AYY47" s="3">
        <v>8.76</v>
      </c>
      <c r="AYZ47" s="3">
        <v>0.01</v>
      </c>
      <c r="AZA47" s="3">
        <v>10.47</v>
      </c>
      <c r="AZB47" s="3">
        <v>13.31</v>
      </c>
      <c r="AZC47" s="3">
        <v>0.66</v>
      </c>
      <c r="AZD47" s="3">
        <v>10.72</v>
      </c>
      <c r="AZE47" s="3">
        <v>3.78</v>
      </c>
      <c r="AZF47" s="3">
        <v>9.2799999999999994</v>
      </c>
      <c r="AZG47" s="3">
        <v>15</v>
      </c>
      <c r="AZH47" s="3">
        <v>3.36</v>
      </c>
      <c r="AZI47" s="3">
        <v>18.63</v>
      </c>
      <c r="AZJ47" s="3">
        <v>6.79</v>
      </c>
      <c r="AZK47" s="3">
        <v>5.37</v>
      </c>
      <c r="AZL47" s="3">
        <v>-1.31</v>
      </c>
      <c r="AZM47" s="3">
        <v>9.5500000000000007</v>
      </c>
      <c r="AZN47" s="3">
        <v>-3.83</v>
      </c>
      <c r="AZO47" s="3" t="s">
        <v>5</v>
      </c>
      <c r="AZP47" s="3">
        <v>-7</v>
      </c>
      <c r="AZQ47" s="3">
        <v>6.15</v>
      </c>
      <c r="AZR47" s="3">
        <v>14.28</v>
      </c>
      <c r="AZS47" s="3">
        <v>-7.38</v>
      </c>
      <c r="AZT47" s="3">
        <v>10.6</v>
      </c>
      <c r="AZU47" s="3">
        <v>1.6</v>
      </c>
      <c r="AZV47" s="3">
        <v>0.73</v>
      </c>
      <c r="AZW47" s="3">
        <v>1.39</v>
      </c>
      <c r="AZX47" s="3">
        <v>3.26</v>
      </c>
      <c r="AZY47" s="3">
        <v>5.23</v>
      </c>
      <c r="AZZ47" s="3">
        <v>6.44</v>
      </c>
      <c r="BAA47" s="3">
        <v>53.74</v>
      </c>
      <c r="BAB47" s="3">
        <v>-8.99</v>
      </c>
      <c r="BAC47" s="3">
        <v>7.32</v>
      </c>
      <c r="BAD47" s="3">
        <v>10.56</v>
      </c>
      <c r="BAE47" s="3">
        <v>43.47</v>
      </c>
      <c r="BAF47" s="3">
        <v>127.87</v>
      </c>
      <c r="BAG47" s="3">
        <v>22</v>
      </c>
      <c r="BAH47" s="3">
        <v>3.22</v>
      </c>
      <c r="BAI47" s="3">
        <v>9.39</v>
      </c>
      <c r="BAJ47" s="3">
        <v>-3.24</v>
      </c>
      <c r="BAK47" s="3">
        <v>5.89</v>
      </c>
      <c r="BAL47" s="3">
        <v>6.51</v>
      </c>
      <c r="BAM47" s="3">
        <v>5.57</v>
      </c>
      <c r="BAN47" s="3">
        <v>4.26</v>
      </c>
      <c r="BAO47" s="3">
        <v>7.38</v>
      </c>
      <c r="BAP47" s="3">
        <v>14.8</v>
      </c>
      <c r="BAQ47" s="3">
        <v>-27.64</v>
      </c>
      <c r="BAR47" s="3">
        <v>14.1</v>
      </c>
      <c r="BAS47" s="3">
        <v>0.83</v>
      </c>
      <c r="BAT47" s="3">
        <v>20.71</v>
      </c>
      <c r="BAU47" s="3">
        <v>4.5199999999999996</v>
      </c>
      <c r="BAV47" s="3">
        <v>-5.18</v>
      </c>
      <c r="BAW47" s="3">
        <v>0.2</v>
      </c>
      <c r="BAX47" s="3">
        <v>31.97</v>
      </c>
      <c r="BAY47" s="3">
        <v>3.03</v>
      </c>
      <c r="BAZ47" s="3">
        <v>7.35</v>
      </c>
      <c r="BBA47" s="3">
        <v>-2.63</v>
      </c>
      <c r="BBB47" s="3">
        <v>-31.42</v>
      </c>
      <c r="BBC47" s="3">
        <v>19.62</v>
      </c>
      <c r="BBD47" s="3">
        <v>15.75</v>
      </c>
      <c r="BBE47" s="3">
        <v>25.3</v>
      </c>
      <c r="BBF47" s="3">
        <v>5.71</v>
      </c>
      <c r="BBG47" s="3">
        <v>-6.38</v>
      </c>
      <c r="BBH47" s="3">
        <v>11.79</v>
      </c>
      <c r="BBI47" s="3">
        <v>-10.69</v>
      </c>
      <c r="BBJ47" s="3">
        <v>2.13</v>
      </c>
      <c r="BBK47" s="3">
        <v>15.54</v>
      </c>
      <c r="BBL47" s="3">
        <v>-11.3</v>
      </c>
      <c r="BBM47" s="3">
        <v>5.79</v>
      </c>
      <c r="BBN47" s="3">
        <v>4.04</v>
      </c>
      <c r="BBO47" s="3">
        <v>2.34</v>
      </c>
      <c r="BBP47" s="3">
        <v>8.93</v>
      </c>
      <c r="BBQ47" s="3">
        <v>-0.69</v>
      </c>
      <c r="BBR47" s="3">
        <v>-5.76</v>
      </c>
      <c r="BBS47" s="3">
        <v>-6.58</v>
      </c>
      <c r="BBT47" s="3">
        <v>15.53</v>
      </c>
      <c r="BBU47" s="3">
        <v>1.24</v>
      </c>
      <c r="BBV47" s="3">
        <v>7.36</v>
      </c>
      <c r="BBW47" s="3">
        <v>5.54</v>
      </c>
      <c r="BBX47" s="3">
        <v>-14.98</v>
      </c>
      <c r="BBY47" s="3">
        <v>12.65</v>
      </c>
      <c r="BBZ47" s="3">
        <v>-1.62</v>
      </c>
      <c r="BCA47" s="3">
        <v>-1.36</v>
      </c>
      <c r="BCB47" s="3">
        <v>18.93</v>
      </c>
      <c r="BCC47" s="3">
        <v>11.51</v>
      </c>
      <c r="BCD47" s="3">
        <v>-11.11</v>
      </c>
      <c r="BCE47" s="3">
        <v>11.5</v>
      </c>
      <c r="BCF47" s="3">
        <v>1.75</v>
      </c>
      <c r="BCG47" s="3">
        <v>-6.04</v>
      </c>
      <c r="BCH47" s="3">
        <v>5.45</v>
      </c>
      <c r="BCI47" s="3">
        <v>-21.86</v>
      </c>
      <c r="BCJ47" s="3">
        <v>-0.9</v>
      </c>
      <c r="BCK47" s="3">
        <v>23.06</v>
      </c>
      <c r="BCL47" s="3">
        <v>9.09</v>
      </c>
      <c r="BCM47" s="3">
        <v>-5.67</v>
      </c>
      <c r="BCN47" s="3">
        <v>5.49</v>
      </c>
      <c r="BCO47" s="3">
        <v>8.6</v>
      </c>
      <c r="BCP47" s="3">
        <v>5.03</v>
      </c>
      <c r="BCQ47" s="3">
        <v>-0.74</v>
      </c>
      <c r="BCR47" s="3">
        <v>-3.64</v>
      </c>
      <c r="BCS47" s="3">
        <v>15.45</v>
      </c>
      <c r="BCT47" s="3">
        <v>9.98</v>
      </c>
      <c r="BCU47" s="3">
        <v>12.2</v>
      </c>
      <c r="BCV47" s="3">
        <v>-3.44</v>
      </c>
      <c r="BCW47" s="3">
        <v>0.44</v>
      </c>
      <c r="BCX47" s="3">
        <v>136.69999999999999</v>
      </c>
      <c r="BCY47" s="3">
        <v>0.49</v>
      </c>
      <c r="BCZ47" s="3">
        <v>0.49</v>
      </c>
      <c r="BDA47" s="3">
        <v>-5.34</v>
      </c>
      <c r="BDB47" s="3">
        <v>12.16</v>
      </c>
      <c r="BDC47" s="3">
        <v>-3.99</v>
      </c>
      <c r="BDD47" s="3">
        <v>3.78</v>
      </c>
      <c r="BDE47" s="3">
        <v>-0.12</v>
      </c>
      <c r="BDF47" s="3">
        <v>2.73</v>
      </c>
      <c r="BDG47" s="3">
        <v>28.93</v>
      </c>
      <c r="BDH47" s="3">
        <v>0.5</v>
      </c>
      <c r="BDI47" s="3">
        <v>-6.69</v>
      </c>
      <c r="BDJ47" s="3">
        <v>-16.02</v>
      </c>
      <c r="BDK47" s="3">
        <v>-2.2999999999999998</v>
      </c>
      <c r="BDL47" s="3">
        <v>3.34</v>
      </c>
      <c r="BDM47" s="3">
        <v>40.51</v>
      </c>
      <c r="BDN47" s="3">
        <v>42.12</v>
      </c>
      <c r="BDO47" s="3">
        <v>5.91</v>
      </c>
      <c r="BDP47" s="3">
        <v>-21.31</v>
      </c>
      <c r="BDQ47" s="3">
        <v>-3.3</v>
      </c>
      <c r="BDR47" s="3">
        <v>-2.5299999999999998</v>
      </c>
      <c r="BDS47" s="3">
        <v>0.86</v>
      </c>
      <c r="BDT47" s="3">
        <v>4.05</v>
      </c>
      <c r="BDU47" s="3">
        <v>-4.79</v>
      </c>
      <c r="BDV47" s="3">
        <v>7.01</v>
      </c>
      <c r="BDW47" s="3">
        <v>-6.9</v>
      </c>
      <c r="BDX47" s="3">
        <v>1.64</v>
      </c>
      <c r="BDY47" s="3">
        <v>1.52</v>
      </c>
      <c r="BDZ47" s="3">
        <v>-3.24</v>
      </c>
      <c r="BEA47" s="3">
        <v>-0.04</v>
      </c>
      <c r="BEB47" s="3">
        <v>-11.71</v>
      </c>
      <c r="BEC47" s="3">
        <v>-12.94</v>
      </c>
      <c r="BED47" s="3">
        <v>14.3</v>
      </c>
      <c r="BEE47" s="3">
        <v>0.28999999999999998</v>
      </c>
      <c r="BEF47" s="3">
        <v>6.72</v>
      </c>
      <c r="BEG47" s="3">
        <v>-2.44</v>
      </c>
      <c r="BEH47" s="3">
        <v>13.96</v>
      </c>
      <c r="BEI47" s="3">
        <v>-28.77</v>
      </c>
      <c r="BEJ47" s="3">
        <v>13.53</v>
      </c>
      <c r="BEK47" s="3">
        <v>42.8</v>
      </c>
      <c r="BEL47" s="3">
        <v>14.76</v>
      </c>
      <c r="BEM47" s="3">
        <v>6.92</v>
      </c>
      <c r="BEN47" s="3">
        <v>20.65</v>
      </c>
      <c r="BEO47" s="3">
        <v>7.54</v>
      </c>
      <c r="BEP47" s="3">
        <v>12.51</v>
      </c>
      <c r="BEQ47" s="3">
        <v>9.51</v>
      </c>
      <c r="BER47" s="3">
        <v>0.39</v>
      </c>
      <c r="BES47" s="3">
        <v>20.88</v>
      </c>
      <c r="BET47" s="3">
        <v>-9.85</v>
      </c>
      <c r="BEU47" s="3">
        <v>2.02</v>
      </c>
      <c r="BEV47" s="3">
        <v>3.17</v>
      </c>
      <c r="BEW47" s="3">
        <v>-7.16</v>
      </c>
      <c r="BEX47" s="3">
        <v>-12.33</v>
      </c>
      <c r="BEY47" s="3">
        <v>-16.8</v>
      </c>
      <c r="BEZ47" s="3">
        <v>-10.18</v>
      </c>
      <c r="BFA47" s="3">
        <v>18.8</v>
      </c>
      <c r="BFB47" s="3">
        <v>4.43</v>
      </c>
      <c r="BFC47" s="3">
        <v>-10.26</v>
      </c>
      <c r="BFD47" s="3">
        <v>-3.76</v>
      </c>
      <c r="BFE47" s="3">
        <v>12.73</v>
      </c>
      <c r="BFF47" s="3">
        <v>-17.68</v>
      </c>
      <c r="BFG47" s="3">
        <v>-1.05</v>
      </c>
      <c r="BFH47" s="3">
        <v>-3.2</v>
      </c>
      <c r="BFI47" s="3">
        <v>11.71</v>
      </c>
      <c r="BFJ47" s="3">
        <v>6.74</v>
      </c>
      <c r="BFK47" s="3">
        <v>12.16</v>
      </c>
      <c r="BFL47" s="3">
        <v>-16.98</v>
      </c>
      <c r="BFM47" s="3">
        <v>29.4</v>
      </c>
      <c r="BFN47" s="3">
        <v>5.41</v>
      </c>
      <c r="BFO47" s="3">
        <v>4.47</v>
      </c>
      <c r="BFP47" s="3">
        <v>21.73</v>
      </c>
      <c r="BFQ47" s="3">
        <v>-6.09</v>
      </c>
      <c r="BFR47" s="3">
        <v>-41.22</v>
      </c>
      <c r="BFS47" s="3">
        <v>18.420000000000002</v>
      </c>
      <c r="BFT47" s="3">
        <v>88.04</v>
      </c>
      <c r="BFU47" s="3">
        <v>-27.89</v>
      </c>
      <c r="BFV47" s="3">
        <v>-5.93</v>
      </c>
      <c r="BFW47" s="3">
        <v>-0.75</v>
      </c>
      <c r="BFX47" s="3">
        <v>-2.3199999999999998</v>
      </c>
      <c r="BFY47" s="3">
        <v>-5.52</v>
      </c>
      <c r="BFZ47" s="3">
        <v>-5.67</v>
      </c>
      <c r="BGA47" s="3">
        <v>21.34</v>
      </c>
      <c r="BGB47" s="3">
        <v>5.75</v>
      </c>
      <c r="BGC47" s="3">
        <v>-7.4</v>
      </c>
      <c r="BGD47" s="3">
        <v>-7.46</v>
      </c>
      <c r="BGE47" s="3">
        <v>-13.03</v>
      </c>
      <c r="BGF47" s="3">
        <v>2.67</v>
      </c>
      <c r="BGG47" s="3">
        <v>7.86</v>
      </c>
      <c r="BGH47" s="3">
        <v>7.95</v>
      </c>
      <c r="BGI47" s="3">
        <v>-41.24</v>
      </c>
      <c r="BGJ47" s="3">
        <v>-7.44</v>
      </c>
      <c r="BGK47" s="3">
        <v>-9.76</v>
      </c>
      <c r="BGL47" s="3">
        <v>-3.06</v>
      </c>
      <c r="BGM47" s="3">
        <v>51.04</v>
      </c>
      <c r="BGN47" s="3">
        <v>14.62</v>
      </c>
      <c r="BGO47" s="3">
        <v>-2.25</v>
      </c>
      <c r="BGP47" s="3">
        <v>-16.93</v>
      </c>
      <c r="BGQ47" s="3">
        <v>12.72</v>
      </c>
      <c r="BGR47" s="3">
        <v>-16.28</v>
      </c>
      <c r="BGS47" s="3">
        <v>-17.760000000000002</v>
      </c>
      <c r="BGT47" s="3">
        <v>-25.85</v>
      </c>
      <c r="BGU47" s="3">
        <v>-6.16</v>
      </c>
      <c r="BGV47" s="3">
        <v>6.97</v>
      </c>
      <c r="BGW47" s="3">
        <v>91.45</v>
      </c>
      <c r="BGX47" s="3">
        <v>-6.65</v>
      </c>
      <c r="BGY47" s="3">
        <v>-5.04</v>
      </c>
      <c r="BGZ47" s="3">
        <v>-12.89</v>
      </c>
      <c r="BHA47" s="3">
        <v>6.41</v>
      </c>
      <c r="BHB47" s="3">
        <v>7.81</v>
      </c>
      <c r="BHC47" s="3">
        <v>23.98</v>
      </c>
      <c r="BHD47" s="3">
        <v>1.3</v>
      </c>
      <c r="BHE47" s="3">
        <v>4.7</v>
      </c>
      <c r="BHF47" s="3">
        <v>-3.54</v>
      </c>
      <c r="BHG47" s="3">
        <v>-4.93</v>
      </c>
      <c r="BHH47" s="3">
        <v>-5.52</v>
      </c>
      <c r="BHI47" s="3">
        <v>-5.92</v>
      </c>
      <c r="BHJ47" s="3">
        <v>10.93</v>
      </c>
      <c r="BHK47" s="3">
        <v>-4.8499999999999996</v>
      </c>
      <c r="BHL47" s="3">
        <v>-26.52</v>
      </c>
      <c r="BHM47" s="3">
        <v>15.15</v>
      </c>
      <c r="BHN47" s="3">
        <v>2.94</v>
      </c>
      <c r="BHO47" s="3">
        <v>-4.8899999999999997</v>
      </c>
      <c r="BHP47" s="3">
        <v>31.83</v>
      </c>
      <c r="BHQ47" s="3">
        <v>-15.58</v>
      </c>
      <c r="BHR47" s="3">
        <v>-9.5299999999999994</v>
      </c>
      <c r="BHS47" s="3">
        <v>-4.72</v>
      </c>
      <c r="BHT47" s="3">
        <v>13.39</v>
      </c>
      <c r="BHU47" s="3">
        <v>-2.81</v>
      </c>
      <c r="BHV47" s="3">
        <v>3.96</v>
      </c>
      <c r="BHW47" s="3">
        <v>3.24</v>
      </c>
      <c r="BHX47" s="3">
        <v>6.61</v>
      </c>
      <c r="BHY47" s="3">
        <v>1.93</v>
      </c>
      <c r="BHZ47" s="3">
        <v>-0.15</v>
      </c>
      <c r="BIA47" s="3">
        <v>3.91</v>
      </c>
      <c r="BIB47" s="3">
        <v>33.75</v>
      </c>
      <c r="BIC47" s="3">
        <v>-0.38</v>
      </c>
      <c r="BID47" s="3">
        <v>10.57</v>
      </c>
      <c r="BIE47" s="3">
        <v>3.18</v>
      </c>
      <c r="BIF47" s="3">
        <v>-29.81</v>
      </c>
      <c r="BIG47" s="3">
        <v>-1.64</v>
      </c>
      <c r="BIH47" s="3">
        <v>11.53</v>
      </c>
      <c r="BII47" s="3">
        <v>-21.35</v>
      </c>
      <c r="BIJ47" s="3">
        <v>11.38</v>
      </c>
      <c r="BIK47" s="3">
        <v>3.82</v>
      </c>
      <c r="BIL47" s="3">
        <v>-48.34</v>
      </c>
      <c r="BIM47" s="3">
        <v>6.21</v>
      </c>
      <c r="BIN47" s="3">
        <v>-12.56</v>
      </c>
      <c r="BIO47" s="3">
        <v>1.19</v>
      </c>
      <c r="BIP47" s="3">
        <v>4.5599999999999996</v>
      </c>
      <c r="BIQ47" s="3">
        <v>-8.32</v>
      </c>
      <c r="BIR47" s="3">
        <v>4.71</v>
      </c>
      <c r="BIS47" s="3">
        <v>-8.82</v>
      </c>
      <c r="BIT47" s="3">
        <v>8.5</v>
      </c>
      <c r="BIU47" s="3">
        <v>64.84</v>
      </c>
      <c r="BIV47" s="3">
        <v>5.13</v>
      </c>
      <c r="BIW47" s="3">
        <v>-1.69</v>
      </c>
      <c r="BIX47" s="3">
        <v>7.48</v>
      </c>
      <c r="BIY47" s="3">
        <v>-0.78</v>
      </c>
      <c r="BIZ47" s="3">
        <v>0.54</v>
      </c>
      <c r="BJA47" s="3">
        <v>24.23</v>
      </c>
      <c r="BJB47" s="3">
        <v>-7.37</v>
      </c>
      <c r="BJC47" s="3">
        <v>2.89</v>
      </c>
      <c r="BJD47" s="3">
        <v>8.9</v>
      </c>
      <c r="BJE47" s="3">
        <v>-1.67</v>
      </c>
      <c r="BJF47" s="3">
        <v>-2.91</v>
      </c>
      <c r="BJG47" s="3">
        <v>1.45</v>
      </c>
      <c r="BJH47" s="3">
        <v>-19.63</v>
      </c>
      <c r="BJI47" s="3">
        <v>2.83</v>
      </c>
      <c r="BJJ47" s="3">
        <v>17.34</v>
      </c>
      <c r="BJK47" s="3">
        <v>11.16</v>
      </c>
      <c r="BJL47" s="3">
        <v>11.56</v>
      </c>
      <c r="BJM47" s="3">
        <v>-8.6300000000000008</v>
      </c>
      <c r="BJN47" s="3">
        <v>13.78</v>
      </c>
      <c r="BJO47" s="3">
        <v>2.52</v>
      </c>
      <c r="BJP47" s="3">
        <v>-2.2799999999999998</v>
      </c>
      <c r="BJQ47" s="3">
        <v>9.48</v>
      </c>
      <c r="BJR47" s="3">
        <v>10.81</v>
      </c>
      <c r="BJS47" s="3">
        <v>32.89</v>
      </c>
      <c r="BJT47" s="3">
        <v>-13.53</v>
      </c>
      <c r="BJU47" s="3">
        <v>2.99</v>
      </c>
      <c r="BJV47" s="3">
        <v>6.47</v>
      </c>
      <c r="BJW47" s="3">
        <v>2.95</v>
      </c>
      <c r="BJX47" s="3">
        <v>-2.0099999999999998</v>
      </c>
      <c r="BJY47" s="3">
        <v>2.11</v>
      </c>
      <c r="BJZ47" s="3">
        <v>12.72</v>
      </c>
      <c r="BKA47" s="3">
        <v>9.0299999999999994</v>
      </c>
      <c r="BKB47" s="3">
        <v>-2.31</v>
      </c>
      <c r="BKC47" s="3">
        <v>-0.03</v>
      </c>
      <c r="BKD47" s="3">
        <v>7.38</v>
      </c>
      <c r="BKE47" s="3">
        <v>44.72</v>
      </c>
      <c r="BKF47" s="3">
        <v>1.3</v>
      </c>
      <c r="BKG47" s="3">
        <v>7.63</v>
      </c>
      <c r="BKH47" s="3">
        <v>6.3</v>
      </c>
      <c r="BKI47" s="3">
        <v>1.25</v>
      </c>
      <c r="BKJ47" s="3">
        <v>-6.45</v>
      </c>
      <c r="BKK47" s="3">
        <v>1.69</v>
      </c>
      <c r="BKL47" s="3">
        <v>-1.89</v>
      </c>
      <c r="BKM47" s="3">
        <v>-8.93</v>
      </c>
      <c r="BKN47" s="3">
        <v>15.49</v>
      </c>
      <c r="BKO47" s="3">
        <v>-0.68</v>
      </c>
      <c r="BKP47" s="3">
        <v>-2.0099999999999998</v>
      </c>
      <c r="BKQ47" s="3">
        <v>0.22</v>
      </c>
      <c r="BKR47" s="3">
        <v>11.19</v>
      </c>
      <c r="BKS47" s="3">
        <v>-4.34</v>
      </c>
      <c r="BKT47" s="3">
        <v>7.65</v>
      </c>
      <c r="BKU47" s="3">
        <v>-13.33</v>
      </c>
      <c r="BKV47" s="3">
        <v>-7.57</v>
      </c>
      <c r="BKW47" s="3">
        <v>2.69</v>
      </c>
      <c r="BKX47" s="3">
        <v>-23.26</v>
      </c>
      <c r="BKY47" s="3">
        <v>7.61</v>
      </c>
      <c r="BKZ47" s="3">
        <v>4.71</v>
      </c>
      <c r="BLA47" s="3">
        <v>3.37</v>
      </c>
      <c r="BLB47" s="3">
        <v>7.32</v>
      </c>
      <c r="BLC47" s="3">
        <v>2.0699999999999998</v>
      </c>
      <c r="BLD47" s="3">
        <v>-8.0399999999999991</v>
      </c>
      <c r="BLE47" s="3">
        <v>-0.77</v>
      </c>
      <c r="BLF47" s="3">
        <v>-13.9</v>
      </c>
      <c r="BLG47" s="3">
        <v>-3.41</v>
      </c>
      <c r="BLH47" s="3">
        <v>0.74</v>
      </c>
      <c r="BLI47" s="3">
        <v>-2.86</v>
      </c>
      <c r="BLJ47" s="3">
        <v>16.71</v>
      </c>
      <c r="BLK47" s="3">
        <v>-2.09</v>
      </c>
      <c r="BLL47" s="3">
        <v>2.14</v>
      </c>
      <c r="BLM47" s="3">
        <v>-6.99</v>
      </c>
      <c r="BLN47" s="3">
        <v>-9.9700000000000006</v>
      </c>
      <c r="BLO47" s="3">
        <v>0.74</v>
      </c>
      <c r="BLP47" s="3">
        <v>14.43</v>
      </c>
      <c r="BLQ47" s="3">
        <v>16.010000000000002</v>
      </c>
      <c r="BLR47" s="3">
        <v>4.2</v>
      </c>
      <c r="BLS47" s="3">
        <v>-3.51</v>
      </c>
      <c r="BLT47" s="3">
        <v>21.37</v>
      </c>
      <c r="BLU47" s="3">
        <v>5.73</v>
      </c>
      <c r="BLV47" s="3">
        <v>-3.87</v>
      </c>
      <c r="BLW47" s="3">
        <v>-12.61</v>
      </c>
      <c r="BLX47" s="3">
        <v>0.13</v>
      </c>
      <c r="BLY47" s="3">
        <v>21.65</v>
      </c>
      <c r="BLZ47" s="3">
        <v>5.0999999999999996</v>
      </c>
      <c r="BMA47" s="3">
        <v>7.4</v>
      </c>
      <c r="BMB47" s="3">
        <v>0.26</v>
      </c>
      <c r="BMC47" s="3">
        <v>4.03</v>
      </c>
      <c r="BMD47" s="3">
        <v>-5.82</v>
      </c>
      <c r="BME47" s="3">
        <v>11.45</v>
      </c>
      <c r="BMF47" s="3">
        <v>2.02</v>
      </c>
      <c r="BMG47" s="3">
        <v>11.91</v>
      </c>
      <c r="BMH47" s="3">
        <v>3.84</v>
      </c>
      <c r="BMI47" s="3">
        <v>9.3800000000000008</v>
      </c>
      <c r="BMJ47" s="3">
        <v>7.54</v>
      </c>
      <c r="BMK47" s="3">
        <v>1.35</v>
      </c>
      <c r="BML47" s="3">
        <v>6.95</v>
      </c>
      <c r="BMM47" s="3">
        <v>18.77</v>
      </c>
      <c r="BMN47" s="3">
        <v>1.58</v>
      </c>
      <c r="BMO47" s="3">
        <v>20.77</v>
      </c>
      <c r="BMP47" s="3">
        <v>4.8</v>
      </c>
      <c r="BMQ47" s="3">
        <v>-2.63</v>
      </c>
      <c r="BMR47" s="3">
        <v>8.7799999999999994</v>
      </c>
      <c r="BMS47" s="3">
        <v>2.1</v>
      </c>
      <c r="BMT47" s="3">
        <v>-13.65</v>
      </c>
      <c r="BMU47" s="3">
        <v>-9.06</v>
      </c>
      <c r="BMV47" s="3">
        <v>-14.76</v>
      </c>
      <c r="BMW47" s="3">
        <v>-8.49</v>
      </c>
      <c r="BMX47" s="3">
        <v>11.36</v>
      </c>
      <c r="BMY47" s="3">
        <v>0.12</v>
      </c>
      <c r="BMZ47" s="3">
        <v>-13.14</v>
      </c>
      <c r="BNA47" s="3">
        <v>4.93</v>
      </c>
      <c r="BNB47" s="3">
        <v>5.42</v>
      </c>
      <c r="BNC47" s="3">
        <v>11.29</v>
      </c>
      <c r="BND47" s="3">
        <v>-4.6399999999999997</v>
      </c>
      <c r="BNE47" s="3">
        <v>4.24</v>
      </c>
      <c r="BNF47" s="3" t="s">
        <v>5</v>
      </c>
      <c r="BNG47" s="3">
        <v>-0.69</v>
      </c>
      <c r="BNH47" s="3">
        <v>-0.21</v>
      </c>
      <c r="BNI47" s="3">
        <v>-1.51</v>
      </c>
      <c r="BNJ47" s="3">
        <v>12.4</v>
      </c>
      <c r="BNK47" s="3">
        <v>-2.0699999999999998</v>
      </c>
      <c r="BNL47" s="3">
        <v>2.19</v>
      </c>
      <c r="BNM47" s="3">
        <v>-4.55</v>
      </c>
      <c r="BNN47" s="3">
        <v>-24.11</v>
      </c>
      <c r="BNO47" s="3">
        <v>12.3</v>
      </c>
      <c r="BNP47" s="3">
        <v>4.1500000000000004</v>
      </c>
      <c r="BNQ47" s="3">
        <v>-10.59</v>
      </c>
      <c r="BNR47" s="3">
        <v>-29.43</v>
      </c>
      <c r="BNS47" s="3">
        <v>7.92</v>
      </c>
      <c r="BNT47" s="3">
        <v>1.27</v>
      </c>
      <c r="BNU47" s="3">
        <v>0.78</v>
      </c>
      <c r="BNV47" s="3">
        <v>-8.14</v>
      </c>
      <c r="BNW47" s="3">
        <v>-12.21</v>
      </c>
      <c r="BNX47" s="3">
        <v>2.93</v>
      </c>
      <c r="BNY47" s="3">
        <v>-1.2</v>
      </c>
      <c r="BNZ47" s="3">
        <v>-13.99</v>
      </c>
      <c r="BOA47" s="3">
        <v>-2.1</v>
      </c>
      <c r="BOB47" s="3">
        <v>-5.15</v>
      </c>
      <c r="BOC47" s="3">
        <v>2.4900000000000002</v>
      </c>
      <c r="BOD47" s="3">
        <v>-7.03</v>
      </c>
      <c r="BOE47" s="3">
        <v>3.67</v>
      </c>
      <c r="BOF47" s="3">
        <v>29.87</v>
      </c>
      <c r="BOG47" s="3">
        <v>6.9</v>
      </c>
      <c r="BOH47" s="3">
        <v>10.43</v>
      </c>
      <c r="BOI47" s="3">
        <v>8.17</v>
      </c>
      <c r="BOJ47" s="3">
        <v>3.3</v>
      </c>
      <c r="BOK47" s="3">
        <v>6.12</v>
      </c>
      <c r="BOL47" s="3">
        <v>-9.66</v>
      </c>
      <c r="BOM47" s="3">
        <v>-2.74</v>
      </c>
      <c r="BON47" s="3">
        <v>3.03</v>
      </c>
      <c r="BOO47" s="3">
        <v>-9.08</v>
      </c>
      <c r="BOP47" s="3">
        <v>4.33</v>
      </c>
      <c r="BOQ47" s="3">
        <v>17.16</v>
      </c>
      <c r="BOR47" s="3">
        <v>-2.17</v>
      </c>
      <c r="BOS47" s="3">
        <v>1.93</v>
      </c>
      <c r="BOT47" s="3">
        <v>48.19</v>
      </c>
      <c r="BOU47" s="3">
        <v>-11.08</v>
      </c>
      <c r="BOV47" s="3">
        <v>-0.08</v>
      </c>
      <c r="BOW47" s="3">
        <v>-6.3</v>
      </c>
      <c r="BOX47" s="3">
        <v>-7.37</v>
      </c>
      <c r="BOY47" s="3">
        <v>8.25</v>
      </c>
      <c r="BOZ47" s="3">
        <v>129.31</v>
      </c>
      <c r="BPA47" s="3">
        <v>12.15</v>
      </c>
      <c r="BPB47" s="3">
        <v>-5.5</v>
      </c>
      <c r="BPC47" s="3">
        <v>-13.09</v>
      </c>
      <c r="BPD47" s="3">
        <v>-9.8699999999999992</v>
      </c>
      <c r="BPE47" s="3">
        <v>-4.8099999999999996</v>
      </c>
      <c r="BPF47" s="3">
        <v>14.23</v>
      </c>
      <c r="BPG47" s="3">
        <v>2.7</v>
      </c>
      <c r="BPH47" s="3">
        <v>3.82</v>
      </c>
      <c r="BPI47" s="3">
        <v>-7.44</v>
      </c>
      <c r="BPJ47" s="3">
        <v>-12.11</v>
      </c>
      <c r="BPK47" s="3">
        <v>14.85</v>
      </c>
      <c r="BPL47" s="3">
        <v>-2.58</v>
      </c>
      <c r="BPM47" s="3">
        <v>24.07</v>
      </c>
      <c r="BPN47" s="3">
        <v>9.3699999999999992</v>
      </c>
      <c r="BPO47" s="3">
        <v>-60</v>
      </c>
      <c r="BPP47" s="3">
        <v>5.23</v>
      </c>
      <c r="BPQ47" s="3">
        <v>-0.46</v>
      </c>
      <c r="BPR47" s="3">
        <v>8.61</v>
      </c>
      <c r="BPS47" s="3">
        <v>-12.02</v>
      </c>
      <c r="BPT47" s="3">
        <v>-2.2000000000000002</v>
      </c>
      <c r="BPU47" s="3">
        <v>13.6</v>
      </c>
      <c r="BPV47" s="3">
        <v>8.3000000000000007</v>
      </c>
      <c r="BPW47" s="3">
        <v>-22.31</v>
      </c>
      <c r="BPX47" s="3">
        <v>5.31</v>
      </c>
      <c r="BPY47" s="3">
        <v>0.65</v>
      </c>
      <c r="BPZ47" s="3">
        <v>-6.42</v>
      </c>
      <c r="BQA47" s="3">
        <v>12</v>
      </c>
      <c r="BQB47" s="3">
        <v>2.6</v>
      </c>
      <c r="BQC47" s="3">
        <v>-12.12</v>
      </c>
      <c r="BQD47" s="3">
        <v>7.55</v>
      </c>
      <c r="BQE47" s="3">
        <v>35.21</v>
      </c>
      <c r="BQF47" s="3">
        <v>17.27</v>
      </c>
      <c r="BQG47" s="3">
        <v>-0.89</v>
      </c>
      <c r="BQH47" s="3">
        <v>1.26</v>
      </c>
      <c r="BQI47" s="3">
        <v>-0.56000000000000005</v>
      </c>
      <c r="BQJ47" s="3">
        <v>26.13</v>
      </c>
      <c r="BQK47" s="3">
        <v>-11.57</v>
      </c>
      <c r="BQL47" s="3">
        <v>2.15</v>
      </c>
      <c r="BQM47" s="3">
        <v>-0.37</v>
      </c>
      <c r="BQN47" s="3">
        <v>-8.32</v>
      </c>
      <c r="BQO47" s="3" t="s">
        <v>5</v>
      </c>
      <c r="BQP47" s="3">
        <v>-3.54</v>
      </c>
      <c r="BQQ47" s="3">
        <v>-11.22</v>
      </c>
      <c r="BQR47" s="3">
        <v>-3.57</v>
      </c>
      <c r="BQS47" s="3">
        <v>-13.1</v>
      </c>
      <c r="BQT47" s="3">
        <v>1.67</v>
      </c>
      <c r="BQU47" s="3">
        <v>-0.81</v>
      </c>
      <c r="BQV47" s="3">
        <v>1.1399999999999999</v>
      </c>
      <c r="BQW47" s="3">
        <v>15.9</v>
      </c>
      <c r="BQX47" s="3">
        <v>-2.35</v>
      </c>
      <c r="BQY47" s="3">
        <v>-16.75</v>
      </c>
      <c r="BQZ47" s="3">
        <v>-18.32</v>
      </c>
      <c r="BRA47" s="3">
        <v>-21.71</v>
      </c>
      <c r="BRB47" s="3">
        <v>-0.49</v>
      </c>
      <c r="BRC47" s="3">
        <v>-16.170000000000002</v>
      </c>
      <c r="BRD47" s="3">
        <v>-12.52</v>
      </c>
      <c r="BRE47" s="3">
        <v>4.63</v>
      </c>
      <c r="BRF47" s="3">
        <v>-2.41</v>
      </c>
      <c r="BRG47" s="3">
        <v>1.28</v>
      </c>
      <c r="BRH47" s="3">
        <v>5.8</v>
      </c>
      <c r="BRI47" s="3">
        <v>8.32</v>
      </c>
      <c r="BRJ47" s="3">
        <v>-1.61</v>
      </c>
      <c r="BRK47" s="3">
        <v>-39.479999999999997</v>
      </c>
      <c r="BRL47" s="3">
        <v>-2.94</v>
      </c>
      <c r="BRM47" s="3">
        <v>7.21</v>
      </c>
      <c r="BRN47" s="3">
        <v>29.47</v>
      </c>
      <c r="BRO47" s="3">
        <v>-31.77</v>
      </c>
      <c r="BRP47" s="3">
        <v>10.29</v>
      </c>
      <c r="BRQ47" s="3">
        <v>-6.97</v>
      </c>
      <c r="BRR47" s="3">
        <v>10.43</v>
      </c>
      <c r="BRS47" s="3">
        <v>24.88</v>
      </c>
      <c r="BRT47" s="3">
        <v>-46.41</v>
      </c>
      <c r="BRU47" s="3">
        <v>-0.61</v>
      </c>
      <c r="BRV47" s="3">
        <v>3.84</v>
      </c>
      <c r="BRW47" s="3">
        <v>36.18</v>
      </c>
      <c r="BRX47" s="3">
        <v>47.27</v>
      </c>
      <c r="BRY47" s="3">
        <v>2.79</v>
      </c>
      <c r="BRZ47" s="3">
        <v>12.71</v>
      </c>
      <c r="BSA47" s="3">
        <v>2.94</v>
      </c>
      <c r="BSB47" s="3">
        <v>-3.38</v>
      </c>
      <c r="BSC47" s="3">
        <v>4.57</v>
      </c>
      <c r="BSD47" s="3">
        <v>1.83</v>
      </c>
      <c r="BSE47" s="3">
        <v>0.49</v>
      </c>
      <c r="BSF47" s="3">
        <v>-2.4700000000000002</v>
      </c>
      <c r="BSG47" s="3">
        <v>72.08</v>
      </c>
      <c r="BSH47" s="3">
        <v>-5.17</v>
      </c>
      <c r="BSI47" s="3">
        <v>-4.4400000000000004</v>
      </c>
      <c r="BSJ47" s="3">
        <v>4.3099999999999996</v>
      </c>
      <c r="BSK47" s="3">
        <v>1.35</v>
      </c>
      <c r="BSL47" s="3">
        <v>7.41</v>
      </c>
      <c r="BSM47" s="3">
        <v>3.04</v>
      </c>
      <c r="BSN47" s="3">
        <v>5.01</v>
      </c>
      <c r="BSO47" s="3">
        <v>9.33</v>
      </c>
      <c r="BSP47" s="3">
        <v>-3.06</v>
      </c>
      <c r="BSQ47" s="3">
        <v>-4.82</v>
      </c>
      <c r="BSR47" s="3">
        <v>0.5</v>
      </c>
      <c r="BSS47" s="3">
        <v>-0.74</v>
      </c>
      <c r="BST47" s="3">
        <v>4.95</v>
      </c>
      <c r="BSU47" s="3">
        <v>5.0999999999999996</v>
      </c>
      <c r="BSV47" s="3">
        <v>14.6</v>
      </c>
      <c r="BSW47" s="3">
        <v>3.72</v>
      </c>
      <c r="BSX47" s="3">
        <v>7.4</v>
      </c>
      <c r="BSY47" s="3">
        <v>0.88</v>
      </c>
      <c r="BSZ47" s="3">
        <v>-3.48</v>
      </c>
      <c r="BTA47" s="3">
        <v>7.49</v>
      </c>
      <c r="BTB47" s="3">
        <v>17.350000000000001</v>
      </c>
      <c r="BTC47" s="3">
        <v>-2.35</v>
      </c>
      <c r="BTD47" s="3">
        <v>0.54</v>
      </c>
      <c r="BTE47" s="3">
        <v>32.53</v>
      </c>
      <c r="BTF47" s="3">
        <v>9.1999999999999993</v>
      </c>
      <c r="BTG47" s="3">
        <v>-5.86</v>
      </c>
      <c r="BTH47" s="3">
        <v>9.3800000000000008</v>
      </c>
      <c r="BTI47" s="3">
        <v>9.9499999999999993</v>
      </c>
      <c r="BTJ47" s="3">
        <v>-6.64</v>
      </c>
      <c r="BTK47" s="3">
        <v>-0.03</v>
      </c>
      <c r="BTL47" s="3">
        <v>1.4</v>
      </c>
      <c r="BTM47" s="3">
        <v>3.13</v>
      </c>
      <c r="BTN47" s="3">
        <v>16.93</v>
      </c>
      <c r="BTO47" s="3">
        <v>2.2000000000000002</v>
      </c>
      <c r="BTP47" s="3">
        <v>14.97</v>
      </c>
      <c r="BTQ47" s="3">
        <v>-19.14</v>
      </c>
      <c r="BTR47" s="3">
        <v>7.14</v>
      </c>
      <c r="BTS47" s="3">
        <v>17.5</v>
      </c>
      <c r="BTT47" s="3">
        <v>1.07</v>
      </c>
      <c r="BTU47" s="3">
        <v>4.57</v>
      </c>
      <c r="BTV47" s="3">
        <v>10.23</v>
      </c>
      <c r="BTW47" s="3">
        <v>-2.4</v>
      </c>
      <c r="BTX47" s="3">
        <v>7</v>
      </c>
      <c r="BTY47" s="3">
        <v>1.66</v>
      </c>
      <c r="BTZ47" s="3">
        <v>4.0599999999999996</v>
      </c>
      <c r="BUA47" s="3">
        <v>11.57</v>
      </c>
      <c r="BUB47" s="3">
        <v>-8.98</v>
      </c>
      <c r="BUC47" s="3">
        <v>-2.89</v>
      </c>
      <c r="BUD47" s="3">
        <v>-0.2</v>
      </c>
      <c r="BUE47" s="3">
        <v>-0.46</v>
      </c>
      <c r="BUF47" s="3">
        <v>1.06</v>
      </c>
      <c r="BUG47" s="3">
        <v>3.58</v>
      </c>
      <c r="BUH47" s="3">
        <v>8.83</v>
      </c>
      <c r="BUI47" s="3">
        <v>-1.47</v>
      </c>
      <c r="BUJ47" s="3">
        <v>-2.4700000000000002</v>
      </c>
      <c r="BUK47" s="3">
        <v>11.98</v>
      </c>
      <c r="BUL47" s="3">
        <v>18.84</v>
      </c>
      <c r="BUM47" s="3">
        <v>0.11</v>
      </c>
      <c r="BUN47" s="3">
        <v>1.46</v>
      </c>
      <c r="BUO47" s="3">
        <v>2.41</v>
      </c>
      <c r="BUP47" s="3">
        <v>18.489999999999998</v>
      </c>
      <c r="BUQ47" s="3">
        <v>125.61</v>
      </c>
      <c r="BUR47" s="3">
        <v>3.3</v>
      </c>
      <c r="BUS47" s="3">
        <v>0.36</v>
      </c>
      <c r="BUT47" s="3">
        <v>12.16</v>
      </c>
      <c r="BUU47" s="3">
        <v>4.97</v>
      </c>
      <c r="BUV47" s="3">
        <v>-3.94</v>
      </c>
      <c r="BUW47" s="3">
        <v>18.66</v>
      </c>
      <c r="BUX47" s="3" t="s">
        <v>5</v>
      </c>
      <c r="BUY47" s="3">
        <v>8.94</v>
      </c>
      <c r="BUZ47" s="3">
        <v>-5.66</v>
      </c>
      <c r="BVA47" s="3">
        <v>6.45</v>
      </c>
      <c r="BVB47" s="3">
        <v>-5.13</v>
      </c>
      <c r="BVC47" s="3">
        <v>4.82</v>
      </c>
      <c r="BVD47" s="3">
        <v>1.58</v>
      </c>
      <c r="BVE47" s="3">
        <v>-1.34</v>
      </c>
      <c r="BVF47" s="3">
        <v>29.99</v>
      </c>
      <c r="BVG47" s="3">
        <v>5.75</v>
      </c>
      <c r="BVH47" s="3">
        <v>5.46</v>
      </c>
      <c r="BVI47" s="3">
        <v>-5.83</v>
      </c>
      <c r="BVJ47" s="3">
        <v>6.15</v>
      </c>
      <c r="BVK47" s="3">
        <v>1.59</v>
      </c>
      <c r="BVL47" s="3">
        <v>0.18</v>
      </c>
      <c r="BVM47" s="3">
        <v>3.56</v>
      </c>
      <c r="BVN47" s="3">
        <v>4.97</v>
      </c>
      <c r="BVO47" s="3">
        <v>-9.5500000000000007</v>
      </c>
      <c r="BVP47" s="3">
        <v>-0.42</v>
      </c>
      <c r="BVQ47" s="3">
        <v>-5.67</v>
      </c>
      <c r="BVR47" s="3">
        <v>22.92</v>
      </c>
      <c r="BVS47" s="3">
        <v>-5.95</v>
      </c>
      <c r="BVT47" s="3">
        <v>8.34</v>
      </c>
      <c r="BVU47" s="3">
        <v>5.18</v>
      </c>
      <c r="BVV47" s="3">
        <v>-5.83</v>
      </c>
      <c r="BVW47" s="3">
        <v>6.31</v>
      </c>
      <c r="BVX47" s="3">
        <v>20.53</v>
      </c>
      <c r="BVY47" s="3">
        <v>-25.46</v>
      </c>
      <c r="BVZ47" s="3">
        <v>3.7</v>
      </c>
      <c r="BWA47" s="3">
        <v>11.97</v>
      </c>
      <c r="BWB47" s="3">
        <v>-4.3600000000000003</v>
      </c>
      <c r="BWC47" s="3">
        <v>5.44</v>
      </c>
      <c r="BWD47" s="3">
        <v>5.32</v>
      </c>
      <c r="BWE47" s="3">
        <v>2.6</v>
      </c>
      <c r="BWF47" s="3">
        <v>4.3499999999999996</v>
      </c>
      <c r="BWG47" s="3">
        <v>2.31</v>
      </c>
      <c r="BWH47" s="3">
        <v>5.75</v>
      </c>
      <c r="BWI47" s="3">
        <v>2.2999999999999998</v>
      </c>
      <c r="BWJ47" s="3">
        <v>14.2</v>
      </c>
      <c r="BWK47" s="3">
        <v>26.09</v>
      </c>
      <c r="BWL47" s="3">
        <v>3.1</v>
      </c>
      <c r="BWM47" s="3">
        <v>1.68</v>
      </c>
      <c r="BWN47" s="3">
        <v>-9.0399999999999991</v>
      </c>
      <c r="BWO47" s="3">
        <v>-8.15</v>
      </c>
      <c r="BWP47" s="3">
        <v>-8.68</v>
      </c>
      <c r="BWQ47" s="3">
        <v>0.47</v>
      </c>
      <c r="BWR47" s="3">
        <v>-3.14</v>
      </c>
      <c r="BWS47" s="3">
        <v>13.61</v>
      </c>
      <c r="BWT47" s="3">
        <v>16.27</v>
      </c>
      <c r="BWU47" s="3">
        <v>3.56</v>
      </c>
      <c r="BWV47" s="3">
        <v>6.26</v>
      </c>
      <c r="BWW47" s="3">
        <v>5.56</v>
      </c>
      <c r="BWX47" s="3">
        <v>4.7</v>
      </c>
      <c r="BWY47" s="3">
        <v>-0.34</v>
      </c>
      <c r="BWZ47" s="3">
        <v>9.2799999999999994</v>
      </c>
      <c r="BXA47" s="3">
        <v>-2.62</v>
      </c>
      <c r="BXB47" s="3">
        <v>-2.0099999999999998</v>
      </c>
      <c r="BXC47" s="3">
        <v>1.56</v>
      </c>
      <c r="BXD47" s="3">
        <v>11.75</v>
      </c>
      <c r="BXE47" s="3">
        <v>2.4500000000000002</v>
      </c>
      <c r="BXF47" s="3">
        <v>6.97</v>
      </c>
      <c r="BXG47" s="3">
        <v>7</v>
      </c>
      <c r="BXH47" s="3">
        <v>6.85</v>
      </c>
      <c r="BXI47" s="3">
        <v>8.36</v>
      </c>
      <c r="BXJ47" s="3">
        <v>4.78</v>
      </c>
      <c r="BXK47" s="3">
        <v>6.07</v>
      </c>
      <c r="BXL47" s="3">
        <v>5.61</v>
      </c>
      <c r="BXM47" s="3">
        <v>-1.27</v>
      </c>
      <c r="BXN47" s="3">
        <v>5.25</v>
      </c>
      <c r="BXO47" s="3">
        <v>0.16</v>
      </c>
      <c r="BXP47" s="3">
        <v>16.93</v>
      </c>
      <c r="BXQ47" s="3">
        <v>-1.24</v>
      </c>
      <c r="BXR47" s="3">
        <v>-1.35</v>
      </c>
      <c r="BXS47" s="3">
        <v>5.55</v>
      </c>
      <c r="BXT47" s="3">
        <v>-6.19</v>
      </c>
      <c r="BXU47" s="3">
        <v>-1.23</v>
      </c>
      <c r="BXV47" s="3">
        <v>-7.04</v>
      </c>
      <c r="BXW47" s="3">
        <v>4.0999999999999996</v>
      </c>
      <c r="BXX47" s="3">
        <v>3</v>
      </c>
      <c r="BXY47" s="3">
        <v>-1.8</v>
      </c>
      <c r="BXZ47" s="3">
        <v>9.84</v>
      </c>
      <c r="BYA47" s="3">
        <v>-9.0299999999999994</v>
      </c>
      <c r="BYB47" s="3">
        <v>0.41</v>
      </c>
      <c r="BYC47" s="3">
        <v>1.72</v>
      </c>
      <c r="BYD47" s="3">
        <v>31.11</v>
      </c>
      <c r="BYE47" s="3">
        <v>20.85</v>
      </c>
      <c r="BYF47" s="3">
        <v>-13.02</v>
      </c>
      <c r="BYG47" s="3">
        <v>43.54</v>
      </c>
      <c r="BYH47" s="3">
        <v>-6.21</v>
      </c>
      <c r="BYI47" s="3">
        <v>0.05</v>
      </c>
      <c r="BYJ47" s="3">
        <v>-6.18</v>
      </c>
      <c r="BYK47" s="3">
        <v>-5.88</v>
      </c>
      <c r="BYL47" s="3">
        <v>3.12</v>
      </c>
      <c r="BYM47" s="3">
        <v>8.86</v>
      </c>
      <c r="BYN47" s="3">
        <v>5.13</v>
      </c>
      <c r="BYO47" s="3">
        <v>-7.62</v>
      </c>
      <c r="BYP47" s="3">
        <v>3.3</v>
      </c>
      <c r="BYQ47" s="3">
        <v>8.7799999999999994</v>
      </c>
      <c r="BYR47" s="3">
        <v>-10.39</v>
      </c>
      <c r="BYS47" s="3">
        <v>-8.99</v>
      </c>
      <c r="BYT47" s="3">
        <v>-3.32</v>
      </c>
      <c r="BYU47" s="3">
        <v>5.04</v>
      </c>
      <c r="BYV47" s="3">
        <v>-3.72</v>
      </c>
      <c r="BYW47" s="3">
        <v>79.81</v>
      </c>
      <c r="BYX47" s="3">
        <v>12.9</v>
      </c>
      <c r="BYY47" s="3">
        <v>-8.08</v>
      </c>
      <c r="BYZ47" s="3">
        <v>10.77</v>
      </c>
      <c r="BZA47" s="3">
        <v>25.64</v>
      </c>
      <c r="BZB47" s="3">
        <v>1.68</v>
      </c>
      <c r="BZC47" s="3">
        <v>9.65</v>
      </c>
      <c r="BZD47" s="3">
        <v>6.77</v>
      </c>
      <c r="BZE47" s="3">
        <v>10.53</v>
      </c>
      <c r="BZF47" s="3">
        <v>2.85</v>
      </c>
      <c r="BZG47" s="3">
        <v>-7.93</v>
      </c>
      <c r="BZH47" s="3">
        <v>-3.59</v>
      </c>
      <c r="BZI47" s="3">
        <v>20.49</v>
      </c>
      <c r="BZJ47" s="3">
        <v>-4.33</v>
      </c>
      <c r="BZK47" s="3">
        <v>2.2599999999999998</v>
      </c>
      <c r="BZL47" s="3">
        <v>-14.7</v>
      </c>
      <c r="BZM47" s="3">
        <v>10.38</v>
      </c>
      <c r="BZN47" s="3">
        <v>38.979999999999997</v>
      </c>
      <c r="BZO47" s="3">
        <v>6.34</v>
      </c>
      <c r="BZP47" s="3">
        <v>17.309999999999999</v>
      </c>
      <c r="BZQ47" s="3">
        <v>-6.38</v>
      </c>
      <c r="BZR47" s="3">
        <v>-18.8</v>
      </c>
      <c r="BZS47" s="3">
        <v>-5.43</v>
      </c>
      <c r="BZT47" s="3">
        <v>6.24</v>
      </c>
      <c r="BZU47" s="3">
        <v>2.13</v>
      </c>
      <c r="BZV47" s="3">
        <v>27.46</v>
      </c>
      <c r="BZW47" s="3">
        <v>10.76</v>
      </c>
      <c r="BZX47" s="3">
        <v>1.21</v>
      </c>
      <c r="BZY47" s="3">
        <v>10.18</v>
      </c>
      <c r="BZZ47" s="3">
        <v>1.17</v>
      </c>
      <c r="CAA47" s="3">
        <v>3.99</v>
      </c>
      <c r="CAB47" s="3">
        <v>-1.2</v>
      </c>
      <c r="CAC47" s="3">
        <v>-10.56</v>
      </c>
      <c r="CAD47" s="3">
        <v>11.75</v>
      </c>
      <c r="CAE47" s="3">
        <v>-4.96</v>
      </c>
      <c r="CAF47" s="3">
        <v>-4.76</v>
      </c>
      <c r="CAG47" s="3">
        <v>0.79</v>
      </c>
      <c r="CAH47" s="3">
        <v>15.06</v>
      </c>
      <c r="CAI47" s="3">
        <v>-7.66</v>
      </c>
      <c r="CAJ47" s="3">
        <v>32.590000000000003</v>
      </c>
      <c r="CAK47" s="3">
        <v>-3.83</v>
      </c>
      <c r="CAL47" s="3">
        <v>1.56</v>
      </c>
      <c r="CAM47" s="3">
        <v>5.73</v>
      </c>
      <c r="CAN47" s="3">
        <v>-0.47</v>
      </c>
      <c r="CAO47" s="3">
        <v>-38.450000000000003</v>
      </c>
      <c r="CAP47" s="3">
        <v>15.25</v>
      </c>
      <c r="CAQ47" s="3">
        <v>-12.91</v>
      </c>
      <c r="CAR47" s="3">
        <v>4.6500000000000004</v>
      </c>
      <c r="CAS47" s="3">
        <v>15.69</v>
      </c>
      <c r="CAT47" s="3">
        <v>6.55</v>
      </c>
      <c r="CAU47" s="3">
        <v>-2.8</v>
      </c>
      <c r="CAV47" s="3">
        <v>4.1100000000000003</v>
      </c>
      <c r="CAW47" s="3">
        <v>3.9</v>
      </c>
      <c r="CAX47" s="3">
        <v>-54.07</v>
      </c>
      <c r="CAY47" s="3">
        <v>-3.24</v>
      </c>
      <c r="CAZ47" s="3">
        <v>-3.43</v>
      </c>
      <c r="CBA47" s="3">
        <v>17.43</v>
      </c>
      <c r="CBB47" s="3">
        <v>0.94</v>
      </c>
      <c r="CBC47" s="3">
        <v>-18.57</v>
      </c>
      <c r="CBD47" s="3">
        <v>12.63</v>
      </c>
      <c r="CBE47" s="3">
        <v>0.16</v>
      </c>
      <c r="CBF47" s="3">
        <v>25.33</v>
      </c>
      <c r="CBG47" s="3">
        <v>-11.23</v>
      </c>
      <c r="CBH47" s="3">
        <v>3.08</v>
      </c>
      <c r="CBI47" s="3">
        <v>-25.67</v>
      </c>
      <c r="CBJ47" s="3">
        <v>33.630000000000003</v>
      </c>
      <c r="CBK47" s="3">
        <v>2.2200000000000002</v>
      </c>
      <c r="CBL47" s="3">
        <v>-3.73</v>
      </c>
      <c r="CBM47" s="3">
        <v>-1.91</v>
      </c>
      <c r="CBN47" s="3">
        <v>-6.6</v>
      </c>
      <c r="CBO47" s="3">
        <v>-2.33</v>
      </c>
      <c r="CBP47" s="3">
        <v>-0.54</v>
      </c>
      <c r="CBQ47" s="3">
        <v>0.14000000000000001</v>
      </c>
      <c r="CBR47" s="3">
        <v>-3.03</v>
      </c>
      <c r="CBS47" s="3">
        <v>13.37</v>
      </c>
      <c r="CBT47" s="3">
        <v>167.32</v>
      </c>
      <c r="CBU47" s="3">
        <v>12.78</v>
      </c>
      <c r="CBV47" s="3">
        <v>3.62</v>
      </c>
      <c r="CBW47" s="3">
        <v>10.27</v>
      </c>
      <c r="CBX47" s="3">
        <v>9.19</v>
      </c>
      <c r="CBY47" s="3">
        <v>30.29</v>
      </c>
      <c r="CBZ47" s="3">
        <v>21.18</v>
      </c>
      <c r="CCA47" s="3">
        <v>-2.66</v>
      </c>
      <c r="CCB47" s="3">
        <v>2.86</v>
      </c>
      <c r="CCC47" s="3">
        <v>6.78</v>
      </c>
      <c r="CCD47" s="3">
        <v>-6.92</v>
      </c>
      <c r="CCE47" s="3">
        <v>16.27</v>
      </c>
      <c r="CCF47" s="3">
        <v>8.94</v>
      </c>
      <c r="CCG47" s="3">
        <v>6.25</v>
      </c>
      <c r="CCH47" s="3">
        <v>-12.52</v>
      </c>
      <c r="CCI47" s="3">
        <v>1.54</v>
      </c>
      <c r="CCJ47" s="3">
        <v>-9.1300000000000008</v>
      </c>
      <c r="CCK47" s="3">
        <v>11.73</v>
      </c>
      <c r="CCL47" s="3">
        <v>-9.2899999999999991</v>
      </c>
      <c r="CCM47" s="3">
        <v>1.05</v>
      </c>
      <c r="CCN47" s="3">
        <v>22.7</v>
      </c>
      <c r="CCO47" s="3">
        <v>28.95</v>
      </c>
      <c r="CCP47" s="3">
        <v>1.77</v>
      </c>
      <c r="CCQ47" s="3">
        <v>15.48</v>
      </c>
      <c r="CCR47" s="3">
        <v>3.32</v>
      </c>
      <c r="CCS47" s="3">
        <v>-1</v>
      </c>
      <c r="CCT47" s="3">
        <v>20.2</v>
      </c>
      <c r="CCU47" s="3">
        <v>11.36</v>
      </c>
      <c r="CCV47" s="3">
        <v>-8.9499999999999993</v>
      </c>
      <c r="CCW47" s="3">
        <v>1.96</v>
      </c>
      <c r="CCX47" s="3">
        <v>-0.57999999999999996</v>
      </c>
      <c r="CCY47" s="3">
        <v>13.67</v>
      </c>
      <c r="CCZ47" s="3">
        <v>14.89</v>
      </c>
      <c r="CDA47" s="3">
        <v>16.89</v>
      </c>
      <c r="CDB47" s="3">
        <v>-8.74</v>
      </c>
      <c r="CDC47" s="3">
        <v>4.5</v>
      </c>
      <c r="CDD47" s="3">
        <v>-2.25</v>
      </c>
      <c r="CDE47" s="3">
        <v>12.08</v>
      </c>
      <c r="CDF47" s="3">
        <v>26.98</v>
      </c>
      <c r="CDG47" s="3">
        <v>20.100000000000001</v>
      </c>
      <c r="CDH47" s="3">
        <v>-6.26</v>
      </c>
      <c r="CDI47" s="3">
        <v>-22.1</v>
      </c>
      <c r="CDJ47" s="3">
        <v>-18.04</v>
      </c>
      <c r="CDK47" s="3">
        <v>17.18</v>
      </c>
      <c r="CDL47" s="3">
        <v>5.52</v>
      </c>
      <c r="CDM47" s="3">
        <v>4.7</v>
      </c>
      <c r="CDN47" s="3">
        <v>-5.68</v>
      </c>
      <c r="CDO47" s="3">
        <v>5.18</v>
      </c>
      <c r="CDP47" s="3">
        <v>27.68</v>
      </c>
      <c r="CDQ47" s="3">
        <v>-1.47</v>
      </c>
      <c r="CDR47" s="3">
        <v>-2.37</v>
      </c>
      <c r="CDS47" s="3">
        <v>11.04</v>
      </c>
      <c r="CDT47" s="3">
        <v>15.37</v>
      </c>
      <c r="CDU47" s="3">
        <v>-2.83</v>
      </c>
      <c r="CDV47" s="3">
        <v>-9.32</v>
      </c>
      <c r="CDW47" s="3">
        <v>-0.3</v>
      </c>
      <c r="CDX47" s="3">
        <v>-0.91</v>
      </c>
      <c r="CDY47" s="3">
        <v>3.56</v>
      </c>
      <c r="CDZ47" s="3">
        <v>16.13</v>
      </c>
      <c r="CEA47" s="3">
        <v>-6.26</v>
      </c>
      <c r="CEB47" s="3">
        <v>11.61</v>
      </c>
      <c r="CEC47" s="3">
        <v>-0.42</v>
      </c>
      <c r="CED47" s="3">
        <v>25.31</v>
      </c>
      <c r="CEE47" s="3">
        <v>-12.45</v>
      </c>
      <c r="CEF47" s="3">
        <v>-2.35</v>
      </c>
      <c r="CEG47" s="3">
        <v>27.22</v>
      </c>
      <c r="CEH47" s="3">
        <v>-19.190000000000001</v>
      </c>
      <c r="CEI47" s="3">
        <v>-7.56</v>
      </c>
      <c r="CEJ47" s="3">
        <v>-4.47</v>
      </c>
      <c r="CEK47" s="3">
        <v>13.67</v>
      </c>
      <c r="CEL47" s="3">
        <v>18.010000000000002</v>
      </c>
      <c r="CEM47" s="3">
        <v>0.28000000000000003</v>
      </c>
      <c r="CEN47" s="3">
        <v>-12.87</v>
      </c>
      <c r="CEO47" s="3">
        <v>13.43</v>
      </c>
      <c r="CEP47" s="3">
        <v>-7.14</v>
      </c>
      <c r="CEQ47" s="3">
        <v>-2.2200000000000002</v>
      </c>
      <c r="CER47" s="3">
        <v>7.23</v>
      </c>
      <c r="CES47" s="3">
        <v>13.74</v>
      </c>
      <c r="CET47" s="3">
        <v>-8.11</v>
      </c>
      <c r="CEU47" s="3">
        <v>-14.7</v>
      </c>
      <c r="CEV47" s="3">
        <v>7.6</v>
      </c>
      <c r="CEW47" s="3">
        <v>14.1</v>
      </c>
      <c r="CEX47" s="3">
        <v>-4.63</v>
      </c>
      <c r="CEY47" s="3">
        <v>-12.6</v>
      </c>
      <c r="CEZ47" s="3">
        <v>83.33</v>
      </c>
      <c r="CFA47" s="3">
        <v>13.19</v>
      </c>
      <c r="CFB47" s="3">
        <v>-6.16</v>
      </c>
      <c r="CFC47" s="3">
        <v>-9.67</v>
      </c>
      <c r="CFD47" s="3">
        <v>-7.44</v>
      </c>
      <c r="CFE47" s="3">
        <v>18.97</v>
      </c>
      <c r="CFF47" s="3">
        <v>-0.85</v>
      </c>
      <c r="CFG47" s="3">
        <v>6.73</v>
      </c>
      <c r="CFH47" s="3">
        <v>1.18</v>
      </c>
      <c r="CFI47" s="3">
        <v>-6.59</v>
      </c>
      <c r="CFJ47" s="3">
        <v>-21.69</v>
      </c>
      <c r="CFK47" s="3">
        <v>-4.0599999999999996</v>
      </c>
      <c r="CFL47" s="3">
        <v>-1.75</v>
      </c>
      <c r="CFM47" s="3">
        <v>7.92</v>
      </c>
      <c r="CFN47" s="3">
        <v>10.96</v>
      </c>
      <c r="CFO47" s="3">
        <v>5.25</v>
      </c>
      <c r="CFP47" s="3">
        <v>9.94</v>
      </c>
      <c r="CFQ47" s="3">
        <v>13.06</v>
      </c>
      <c r="CFR47" s="3">
        <v>0.64</v>
      </c>
      <c r="CFS47" s="3">
        <v>-0.37</v>
      </c>
      <c r="CFT47" s="3">
        <v>-6.06</v>
      </c>
      <c r="CFU47" s="3">
        <v>7.33</v>
      </c>
      <c r="CFV47" s="3">
        <v>-9.4</v>
      </c>
      <c r="CFW47" s="3">
        <v>-6.03</v>
      </c>
      <c r="CFX47" s="3">
        <v>0.81</v>
      </c>
      <c r="CFY47" s="3">
        <v>-5.28</v>
      </c>
      <c r="CFZ47" s="3">
        <v>8.42</v>
      </c>
      <c r="CGA47" s="3">
        <v>-1.47</v>
      </c>
      <c r="CGB47" s="3">
        <v>12.43</v>
      </c>
      <c r="CGC47" s="3">
        <v>9.6999999999999993</v>
      </c>
      <c r="CGD47" s="3">
        <v>35.869999999999997</v>
      </c>
      <c r="CGE47" s="3">
        <v>4.79</v>
      </c>
      <c r="CGF47" s="3">
        <v>0.26</v>
      </c>
      <c r="CGG47" s="3">
        <v>5.75</v>
      </c>
      <c r="CGH47" s="3">
        <v>8.41</v>
      </c>
      <c r="CGI47" s="3">
        <v>5.37</v>
      </c>
      <c r="CGJ47" s="3">
        <v>-15.48</v>
      </c>
      <c r="CGK47" s="3">
        <v>-0.33</v>
      </c>
      <c r="CGL47" s="3">
        <v>9.98</v>
      </c>
      <c r="CGM47" s="3">
        <v>-4.33</v>
      </c>
      <c r="CGN47" s="3">
        <v>-29.48</v>
      </c>
      <c r="CGO47" s="3">
        <v>6.66</v>
      </c>
      <c r="CGP47" s="3">
        <v>-4.87</v>
      </c>
      <c r="CGQ47" s="3">
        <v>3.48</v>
      </c>
      <c r="CGR47" s="3">
        <v>-1.88</v>
      </c>
      <c r="CGS47" s="3">
        <v>-1.1200000000000001</v>
      </c>
      <c r="CGT47" s="3">
        <v>-19.52</v>
      </c>
      <c r="CGU47" s="3">
        <v>-3.09</v>
      </c>
      <c r="CGV47" s="3">
        <v>1.78</v>
      </c>
      <c r="CGW47" s="3">
        <v>-6.78</v>
      </c>
      <c r="CGX47" s="3">
        <v>5.52</v>
      </c>
      <c r="CGY47" s="3">
        <v>5.01</v>
      </c>
      <c r="CGZ47" s="3">
        <v>9.43</v>
      </c>
      <c r="CHA47" s="3">
        <v>-3.25</v>
      </c>
      <c r="CHB47" s="3">
        <v>-6.42</v>
      </c>
      <c r="CHC47" s="3">
        <v>2.88</v>
      </c>
      <c r="CHD47" s="3">
        <v>5.12</v>
      </c>
      <c r="CHE47" s="3">
        <v>-13.59</v>
      </c>
      <c r="CHF47" s="3">
        <v>16.87</v>
      </c>
      <c r="CHG47" s="3">
        <v>6.11</v>
      </c>
      <c r="CHH47" s="3">
        <v>-11.66</v>
      </c>
      <c r="CHI47" s="3">
        <v>-33.83</v>
      </c>
      <c r="CHJ47" s="3">
        <v>-4.0999999999999996</v>
      </c>
      <c r="CHK47" s="3">
        <v>-24.64</v>
      </c>
      <c r="CHL47" s="3">
        <v>-21.01</v>
      </c>
      <c r="CHM47" s="3">
        <v>-0.01</v>
      </c>
      <c r="CHN47" s="3">
        <v>-13.12</v>
      </c>
      <c r="CHO47" s="3">
        <v>-3.54</v>
      </c>
      <c r="CHP47" s="3">
        <v>-0.08</v>
      </c>
      <c r="CHQ47" s="3">
        <v>-10.119999999999999</v>
      </c>
      <c r="CHR47" s="3">
        <v>49.18</v>
      </c>
      <c r="CHS47" s="3">
        <v>3.58</v>
      </c>
      <c r="CHT47" s="3">
        <v>2.77</v>
      </c>
      <c r="CHU47" s="3">
        <v>1.7</v>
      </c>
      <c r="CHV47" s="3">
        <v>3.29</v>
      </c>
      <c r="CHW47" s="3">
        <v>39.78</v>
      </c>
      <c r="CHX47" s="3">
        <v>2.31</v>
      </c>
      <c r="CHY47" s="3">
        <v>21.08</v>
      </c>
      <c r="CHZ47" s="3">
        <v>-14.95</v>
      </c>
      <c r="CIA47" s="3">
        <v>1.86</v>
      </c>
      <c r="CIB47" s="3">
        <v>-6.83</v>
      </c>
      <c r="CIC47" s="3">
        <v>-0.95</v>
      </c>
      <c r="CID47" s="3">
        <v>13.64</v>
      </c>
      <c r="CIE47" s="3">
        <v>8.32</v>
      </c>
      <c r="CIF47" s="3">
        <v>13.66</v>
      </c>
      <c r="CIG47" s="3">
        <v>-0.91</v>
      </c>
      <c r="CIH47" s="3">
        <v>-11.75</v>
      </c>
      <c r="CII47" s="3">
        <v>3.97</v>
      </c>
      <c r="CIJ47" s="3">
        <v>6.49</v>
      </c>
      <c r="CIK47" s="3">
        <v>-9.0399999999999991</v>
      </c>
      <c r="CIL47" s="3">
        <v>10.43</v>
      </c>
      <c r="CIM47" s="3">
        <v>6.75</v>
      </c>
      <c r="CIN47" s="3">
        <v>-5.22</v>
      </c>
      <c r="CIO47" s="3">
        <v>-16.45</v>
      </c>
      <c r="CIP47" s="3">
        <v>1.5</v>
      </c>
      <c r="CIQ47" s="3">
        <v>71.63</v>
      </c>
      <c r="CIR47" s="3">
        <v>-4.3499999999999996</v>
      </c>
      <c r="CIS47" s="3">
        <v>2.0499999999999998</v>
      </c>
      <c r="CIT47" s="3">
        <v>-18.7</v>
      </c>
      <c r="CIU47" s="3">
        <v>10.95</v>
      </c>
      <c r="CIV47" s="3">
        <v>41.61</v>
      </c>
      <c r="CIW47" s="3">
        <v>-40.630000000000003</v>
      </c>
      <c r="CIX47" s="3">
        <v>-4.33</v>
      </c>
      <c r="CIY47" s="3">
        <v>11.57</v>
      </c>
      <c r="CIZ47" s="3">
        <v>7.97</v>
      </c>
      <c r="CJA47" s="3">
        <v>-0.6</v>
      </c>
      <c r="CJB47" s="3">
        <v>21.31</v>
      </c>
      <c r="CJC47" s="3">
        <v>21.75</v>
      </c>
      <c r="CJD47" s="3">
        <v>12.66</v>
      </c>
      <c r="CJE47" s="3">
        <v>12.01</v>
      </c>
      <c r="CJF47" s="3">
        <v>93.45</v>
      </c>
      <c r="CJG47" s="3">
        <v>-3.12</v>
      </c>
      <c r="CJH47" s="3">
        <v>-2.69</v>
      </c>
      <c r="CJI47" s="3">
        <v>-7.33</v>
      </c>
      <c r="CJJ47" s="3">
        <v>7.33</v>
      </c>
      <c r="CJK47" s="3">
        <v>-4.9800000000000004</v>
      </c>
      <c r="CJL47" s="3">
        <v>24.53</v>
      </c>
      <c r="CJM47" s="3">
        <v>6.52</v>
      </c>
      <c r="CJN47" s="3">
        <v>6.6</v>
      </c>
      <c r="CJO47" s="3">
        <v>14.52</v>
      </c>
      <c r="CJP47" s="3">
        <v>3.72</v>
      </c>
      <c r="CJQ47" s="3">
        <v>2.56</v>
      </c>
      <c r="CJR47" s="3">
        <v>40.950000000000003</v>
      </c>
      <c r="CJS47" s="3">
        <v>7.86</v>
      </c>
      <c r="CJT47" s="3">
        <v>9.2899999999999991</v>
      </c>
      <c r="CJU47" s="3">
        <v>7.15</v>
      </c>
      <c r="CJV47" s="3">
        <v>-1.57</v>
      </c>
      <c r="CJW47" s="3">
        <v>-21.71</v>
      </c>
      <c r="CJX47" s="3">
        <v>0.81</v>
      </c>
      <c r="CJY47" s="3">
        <v>23.9</v>
      </c>
      <c r="CJZ47" s="3">
        <v>63.16</v>
      </c>
      <c r="CKA47" s="3">
        <v>25.41</v>
      </c>
      <c r="CKB47" s="3">
        <v>12.44</v>
      </c>
      <c r="CKC47" s="3">
        <v>-6.69</v>
      </c>
      <c r="CKD47" s="3">
        <v>-6.12</v>
      </c>
      <c r="CKE47" s="3">
        <v>-6.58</v>
      </c>
      <c r="CKF47" s="3">
        <v>-2.99</v>
      </c>
      <c r="CKG47" s="3">
        <v>4.2699999999999996</v>
      </c>
      <c r="CKH47" s="3">
        <v>3.92</v>
      </c>
      <c r="CKI47" s="3">
        <v>8.5500000000000007</v>
      </c>
      <c r="CKJ47" s="3">
        <v>-29.95</v>
      </c>
      <c r="CKK47" s="3">
        <v>-25.52</v>
      </c>
      <c r="CKL47" s="3">
        <v>-8.02</v>
      </c>
      <c r="CKM47" s="3">
        <v>-5.56</v>
      </c>
      <c r="CKN47" s="3">
        <v>4.9000000000000004</v>
      </c>
      <c r="CKO47" s="3">
        <v>-15.93</v>
      </c>
      <c r="CKP47" s="3">
        <v>-1.88</v>
      </c>
      <c r="CKQ47" s="3">
        <v>-2.68</v>
      </c>
      <c r="CKR47" s="3">
        <v>13.1</v>
      </c>
      <c r="CKS47" s="3">
        <v>-16.559999999999999</v>
      </c>
      <c r="CKT47" s="3">
        <v>-11.22</v>
      </c>
      <c r="CKU47" s="3">
        <v>8.02</v>
      </c>
      <c r="CKV47" s="3">
        <v>4.47</v>
      </c>
      <c r="CKW47" s="3">
        <v>-7.9</v>
      </c>
      <c r="CKX47" s="3">
        <v>-10.19</v>
      </c>
      <c r="CKY47" s="3">
        <v>12.1</v>
      </c>
      <c r="CKZ47" s="3">
        <v>10.029999999999999</v>
      </c>
      <c r="CLA47" s="3">
        <v>-10.33</v>
      </c>
      <c r="CLB47" s="3">
        <v>-11.07</v>
      </c>
      <c r="CLC47" s="3">
        <v>18.32</v>
      </c>
      <c r="CLD47" s="3">
        <v>-20.46</v>
      </c>
      <c r="CLE47" s="3">
        <v>-9.9</v>
      </c>
      <c r="CLF47" s="3">
        <v>-1.53</v>
      </c>
      <c r="CLG47" s="3">
        <v>-9.11</v>
      </c>
      <c r="CLH47" s="3">
        <v>22.65</v>
      </c>
      <c r="CLI47" s="3">
        <v>-0.21</v>
      </c>
      <c r="CLJ47" s="3">
        <v>12.42</v>
      </c>
      <c r="CLK47" s="3">
        <v>3.1</v>
      </c>
      <c r="CLL47" s="3">
        <v>-1.72</v>
      </c>
      <c r="CLM47" s="3">
        <v>6.69</v>
      </c>
      <c r="CLN47" s="3">
        <v>-5.6</v>
      </c>
      <c r="CLO47" s="3">
        <v>3</v>
      </c>
      <c r="CLP47" s="3">
        <v>-6.28</v>
      </c>
      <c r="CLQ47" s="3">
        <v>2.06</v>
      </c>
      <c r="CLR47" s="3">
        <v>-6.93</v>
      </c>
      <c r="CLS47" s="3">
        <v>2.98</v>
      </c>
      <c r="CLT47" s="3">
        <v>62.8</v>
      </c>
      <c r="CLU47" s="3">
        <v>43.13</v>
      </c>
      <c r="CLV47" s="3">
        <v>-0.81</v>
      </c>
      <c r="CLW47" s="3">
        <v>10.45</v>
      </c>
      <c r="CLX47" s="3">
        <v>15.93</v>
      </c>
      <c r="CLY47" s="3">
        <v>5.56</v>
      </c>
      <c r="CLZ47" s="3">
        <v>5.18</v>
      </c>
      <c r="CMA47" s="3">
        <v>6.94</v>
      </c>
      <c r="CMB47" s="3">
        <v>6.26</v>
      </c>
      <c r="CMC47" s="3" t="s">
        <v>5</v>
      </c>
      <c r="CMD47" s="3">
        <v>3.43</v>
      </c>
      <c r="CME47" s="3">
        <v>-4.8600000000000003</v>
      </c>
      <c r="CMF47" s="3">
        <v>10.87</v>
      </c>
      <c r="CMG47" s="3">
        <v>10.199999999999999</v>
      </c>
      <c r="CMH47" s="3">
        <v>3.51</v>
      </c>
      <c r="CMI47" s="3">
        <v>9.48</v>
      </c>
      <c r="CMJ47" s="3">
        <v>6.28</v>
      </c>
      <c r="CMK47" s="3">
        <v>-7.26</v>
      </c>
      <c r="CML47" s="3">
        <v>-1.3</v>
      </c>
      <c r="CMM47" s="3">
        <v>-15.45</v>
      </c>
      <c r="CMN47" s="3">
        <v>3.61</v>
      </c>
      <c r="CMO47" s="3">
        <v>0.3</v>
      </c>
      <c r="CMP47" s="3">
        <v>-2.94</v>
      </c>
      <c r="CMQ47" s="3">
        <v>6.67</v>
      </c>
      <c r="CMR47" s="3">
        <v>-2.16</v>
      </c>
      <c r="CMS47" s="3">
        <v>32.520000000000003</v>
      </c>
      <c r="CMT47" s="3">
        <v>6.58</v>
      </c>
      <c r="CMU47" s="3">
        <v>5.29</v>
      </c>
      <c r="CMV47" s="3">
        <v>-3.81</v>
      </c>
      <c r="CMW47" s="3">
        <v>24.32</v>
      </c>
      <c r="CMX47" s="3">
        <v>-4.43</v>
      </c>
      <c r="CMY47" s="3">
        <v>4.6399999999999997</v>
      </c>
      <c r="CMZ47" s="3">
        <v>2.0499999999999998</v>
      </c>
      <c r="CNA47" s="3">
        <v>8.89</v>
      </c>
      <c r="CNB47" s="3">
        <v>-1.62</v>
      </c>
      <c r="CNC47" s="3">
        <v>6.7</v>
      </c>
      <c r="CND47" s="3">
        <v>2.89</v>
      </c>
      <c r="CNE47" s="3">
        <v>24.06</v>
      </c>
      <c r="CNF47" s="3">
        <v>-16.62</v>
      </c>
      <c r="CNG47" s="3">
        <v>5.9</v>
      </c>
      <c r="CNH47" s="3">
        <v>69.180000000000007</v>
      </c>
      <c r="CNI47" s="3">
        <v>1.34</v>
      </c>
      <c r="CNJ47" s="3">
        <v>6.37</v>
      </c>
      <c r="CNK47" s="3">
        <v>-9.24</v>
      </c>
      <c r="CNL47" s="3">
        <v>5.92</v>
      </c>
      <c r="CNM47" s="3">
        <v>-1.04</v>
      </c>
      <c r="CNN47" s="3">
        <v>16.89</v>
      </c>
      <c r="CNO47" s="3">
        <v>15.37</v>
      </c>
      <c r="CNP47" s="3">
        <v>-1.26</v>
      </c>
      <c r="CNQ47" s="3">
        <v>-2</v>
      </c>
      <c r="CNR47" s="3">
        <v>-3.15</v>
      </c>
      <c r="CNS47" s="3">
        <v>-3.87</v>
      </c>
      <c r="CNT47" s="3">
        <v>-5.61</v>
      </c>
      <c r="CNU47" s="3">
        <v>6.72</v>
      </c>
      <c r="CNV47" s="3">
        <v>5.25</v>
      </c>
      <c r="CNW47" s="3">
        <v>-2.31</v>
      </c>
      <c r="CNX47" s="3">
        <v>4.1500000000000004</v>
      </c>
      <c r="CNY47" s="3">
        <v>1.76</v>
      </c>
      <c r="CNZ47" s="3">
        <v>-0.91</v>
      </c>
      <c r="COA47" s="3">
        <v>-8.94</v>
      </c>
      <c r="COB47" s="3">
        <v>18.43</v>
      </c>
      <c r="COC47" s="3">
        <v>-4.38</v>
      </c>
      <c r="COD47" s="3">
        <v>0.05</v>
      </c>
      <c r="COE47" s="3">
        <v>5.5</v>
      </c>
      <c r="COF47" s="3">
        <v>-3.8</v>
      </c>
      <c r="COG47" s="3">
        <v>16.920000000000002</v>
      </c>
      <c r="COH47" s="3">
        <v>-35.71</v>
      </c>
      <c r="COI47" s="3">
        <v>-5.47</v>
      </c>
      <c r="COJ47" s="3">
        <v>14.77</v>
      </c>
      <c r="COK47" s="3">
        <v>12.44</v>
      </c>
      <c r="COL47" s="3">
        <v>6.74</v>
      </c>
      <c r="COM47" s="3">
        <v>-2.14</v>
      </c>
      <c r="CON47" s="3">
        <v>1.45</v>
      </c>
      <c r="COO47" s="3">
        <v>1.04</v>
      </c>
      <c r="COP47" s="3">
        <v>53.65</v>
      </c>
      <c r="COQ47" s="3">
        <v>100.12</v>
      </c>
      <c r="COR47" s="3">
        <v>-0.13</v>
      </c>
      <c r="COS47" s="3">
        <v>-14.68</v>
      </c>
      <c r="COT47" s="3">
        <v>-12.53</v>
      </c>
      <c r="COU47" s="3">
        <v>3.64</v>
      </c>
      <c r="COV47" s="3">
        <v>13.46</v>
      </c>
      <c r="COW47" s="3">
        <v>-1.35</v>
      </c>
      <c r="COX47" s="3">
        <v>16.57</v>
      </c>
      <c r="COY47" s="3">
        <v>21.77</v>
      </c>
      <c r="COZ47" s="3">
        <v>2.78</v>
      </c>
      <c r="CPA47" s="3">
        <v>0.4</v>
      </c>
      <c r="CPB47" s="3">
        <v>-22</v>
      </c>
      <c r="CPC47" s="3">
        <v>3.61</v>
      </c>
      <c r="CPD47" s="3">
        <v>-12.17</v>
      </c>
      <c r="CPE47" s="3">
        <v>27.84</v>
      </c>
      <c r="CPF47" s="3">
        <v>7.99</v>
      </c>
      <c r="CPG47" s="3">
        <v>-1.55</v>
      </c>
      <c r="CPH47" s="3">
        <v>-0.28000000000000003</v>
      </c>
      <c r="CPI47" s="3">
        <v>-3.13</v>
      </c>
      <c r="CPJ47" s="3">
        <v>11.6</v>
      </c>
      <c r="CPK47" s="3">
        <v>12.34</v>
      </c>
      <c r="CPL47" s="3">
        <v>-1.75</v>
      </c>
      <c r="CPM47" s="3">
        <v>-13.43</v>
      </c>
      <c r="CPN47" s="3">
        <v>20.49</v>
      </c>
      <c r="CPO47" s="3">
        <v>7.51</v>
      </c>
      <c r="CPP47" s="3">
        <v>-4.79</v>
      </c>
      <c r="CPQ47" s="3">
        <v>-4.12</v>
      </c>
      <c r="CPR47" s="3">
        <v>-8.1300000000000008</v>
      </c>
      <c r="CPS47" s="3">
        <v>5.54</v>
      </c>
      <c r="CPT47" s="3">
        <v>-1.22</v>
      </c>
      <c r="CPU47" s="3">
        <v>10.15</v>
      </c>
      <c r="CPV47" s="3">
        <v>-7.68</v>
      </c>
      <c r="CPW47" s="3">
        <v>-5.09</v>
      </c>
      <c r="CPX47" s="3">
        <v>-2.2799999999999998</v>
      </c>
      <c r="CPY47" s="3">
        <v>3.5</v>
      </c>
      <c r="CPZ47" s="3">
        <v>-1.73</v>
      </c>
      <c r="CQA47" s="3">
        <v>-1.08</v>
      </c>
      <c r="CQB47" s="3">
        <v>-0.4</v>
      </c>
      <c r="CQC47" s="3">
        <v>-12.53</v>
      </c>
      <c r="CQD47" s="3">
        <v>-0.92</v>
      </c>
      <c r="CQE47" s="3">
        <v>5.18</v>
      </c>
      <c r="CQF47" s="3">
        <v>1.94</v>
      </c>
      <c r="CQG47" s="3">
        <v>-21.71</v>
      </c>
      <c r="CQH47" s="3">
        <v>2.3199999999999998</v>
      </c>
      <c r="CQI47" s="3">
        <v>14.64</v>
      </c>
      <c r="CQJ47" s="3">
        <v>33.72</v>
      </c>
      <c r="CQK47" s="3">
        <v>98.61</v>
      </c>
      <c r="CQL47" s="3">
        <v>4.57</v>
      </c>
      <c r="CQM47" s="3">
        <v>-7.16</v>
      </c>
      <c r="CQN47" s="3">
        <v>-1.1299999999999999</v>
      </c>
      <c r="CQO47" s="3">
        <v>14.41</v>
      </c>
      <c r="CQP47" s="3">
        <v>-13.82</v>
      </c>
      <c r="CQQ47" s="3">
        <v>4.13</v>
      </c>
      <c r="CQR47" s="3">
        <v>-9.84</v>
      </c>
      <c r="CQS47" s="3">
        <v>-3.23</v>
      </c>
      <c r="CQT47" s="3">
        <v>12.69</v>
      </c>
      <c r="CQU47" s="3">
        <v>10.45</v>
      </c>
      <c r="CQV47" s="3">
        <v>12.52</v>
      </c>
      <c r="CQW47" s="3">
        <v>-0.26</v>
      </c>
      <c r="CQX47" s="3">
        <v>1.4</v>
      </c>
      <c r="CQY47" s="3">
        <v>12.4</v>
      </c>
      <c r="CQZ47" s="3">
        <v>5.82</v>
      </c>
      <c r="CRA47" s="3">
        <v>0.41</v>
      </c>
      <c r="CRB47" s="3">
        <v>12.49</v>
      </c>
      <c r="CRC47" s="3">
        <v>3.22</v>
      </c>
      <c r="CRD47" s="3">
        <v>0.43</v>
      </c>
      <c r="CRE47" s="3">
        <v>24.01</v>
      </c>
      <c r="CRF47" s="3">
        <v>-12.08</v>
      </c>
      <c r="CRG47" s="3">
        <v>0</v>
      </c>
      <c r="CRH47" s="3">
        <v>14.05</v>
      </c>
      <c r="CRI47" s="3">
        <v>-3.46</v>
      </c>
      <c r="CRJ47" s="3">
        <v>-3.1</v>
      </c>
      <c r="CRK47" s="3">
        <v>10.41</v>
      </c>
      <c r="CRL47" s="3">
        <v>0.2</v>
      </c>
      <c r="CRM47" s="3">
        <v>-9.02</v>
      </c>
      <c r="CRN47" s="3">
        <v>-0.44</v>
      </c>
      <c r="CRO47" s="3">
        <v>9.93</v>
      </c>
      <c r="CRP47" s="3">
        <v>-1.1100000000000001</v>
      </c>
      <c r="CRQ47" s="3">
        <v>1.3</v>
      </c>
      <c r="CRR47" s="3">
        <v>-22.96</v>
      </c>
      <c r="CRS47" s="3">
        <v>-14.06</v>
      </c>
      <c r="CRT47" s="3">
        <v>-4.5999999999999996</v>
      </c>
      <c r="CRU47" s="3">
        <v>-3.91</v>
      </c>
      <c r="CRV47" s="3">
        <v>9.43</v>
      </c>
      <c r="CRW47" s="3">
        <v>-4.5999999999999996</v>
      </c>
      <c r="CRX47" s="3">
        <v>3.74</v>
      </c>
      <c r="CRY47" s="3">
        <v>-5.65</v>
      </c>
      <c r="CRZ47" s="3">
        <v>-0.24</v>
      </c>
      <c r="CSA47" s="3">
        <v>-6.65</v>
      </c>
      <c r="CSB47" s="3">
        <v>0.47</v>
      </c>
      <c r="CSC47" s="3">
        <v>-9.1300000000000008</v>
      </c>
      <c r="CSD47" s="3">
        <v>10.24</v>
      </c>
      <c r="CSE47" s="3">
        <v>22.08</v>
      </c>
      <c r="CSF47" s="3">
        <v>3.4</v>
      </c>
      <c r="CSG47" s="3">
        <v>3.38</v>
      </c>
      <c r="CSH47" s="3">
        <v>-22.31</v>
      </c>
      <c r="CSI47" s="3">
        <v>-3.02</v>
      </c>
      <c r="CSJ47" s="3">
        <v>-2.16</v>
      </c>
      <c r="CSK47" s="3">
        <v>-18.190000000000001</v>
      </c>
      <c r="CSL47" s="3">
        <v>3.94</v>
      </c>
      <c r="CSM47" s="3">
        <v>-22.43</v>
      </c>
      <c r="CSN47" s="3">
        <v>-2.92</v>
      </c>
      <c r="CSO47" s="3">
        <v>-10.07</v>
      </c>
      <c r="CSP47" s="3" t="s">
        <v>5</v>
      </c>
      <c r="CSQ47" s="3">
        <v>2.0299999999999998</v>
      </c>
      <c r="CSR47" s="3">
        <v>-17.670000000000002</v>
      </c>
      <c r="CSS47" s="3">
        <v>-3.9</v>
      </c>
      <c r="CST47" s="3">
        <v>75.489999999999995</v>
      </c>
      <c r="CSU47" s="3">
        <v>-2.4500000000000002</v>
      </c>
      <c r="CSV47" s="3">
        <v>-13.06</v>
      </c>
      <c r="CSW47" s="3">
        <v>-1.35</v>
      </c>
      <c r="CSX47" s="3">
        <v>-4.97</v>
      </c>
      <c r="CSY47" s="3">
        <v>35.25</v>
      </c>
      <c r="CSZ47" s="3">
        <v>-8</v>
      </c>
      <c r="CTA47" s="3">
        <v>-7.91</v>
      </c>
      <c r="CTB47" s="3">
        <v>5.44</v>
      </c>
      <c r="CTC47" s="3">
        <v>6.42</v>
      </c>
      <c r="CTD47" s="3">
        <v>119.91</v>
      </c>
      <c r="CTE47" s="3">
        <v>-0.53</v>
      </c>
      <c r="CTF47" s="3">
        <v>11.15</v>
      </c>
      <c r="CTG47" s="3">
        <v>-9.8800000000000008</v>
      </c>
      <c r="CTH47" s="3">
        <v>9.86</v>
      </c>
      <c r="CTI47" s="3">
        <v>-3.77</v>
      </c>
      <c r="CTJ47" s="3">
        <v>182.42</v>
      </c>
      <c r="CTK47" s="3">
        <v>-10.43</v>
      </c>
      <c r="CTL47" s="3">
        <v>-12.71</v>
      </c>
      <c r="CTM47" s="3">
        <v>-10.47</v>
      </c>
      <c r="CTN47" s="3">
        <v>13.76</v>
      </c>
      <c r="CTO47" s="3">
        <v>-7.88</v>
      </c>
      <c r="CTP47" s="3">
        <v>-7.75</v>
      </c>
      <c r="CTQ47" s="3">
        <v>-9.6300000000000008</v>
      </c>
      <c r="CTR47" s="3">
        <v>35.6</v>
      </c>
      <c r="CTS47" s="3">
        <v>7.45</v>
      </c>
      <c r="CTT47" s="3">
        <v>-48.59</v>
      </c>
      <c r="CTU47" s="3">
        <v>6.98</v>
      </c>
      <c r="CTV47" s="3">
        <v>-0.26</v>
      </c>
      <c r="CTW47" s="3">
        <v>-7.98</v>
      </c>
      <c r="CTX47" s="3">
        <v>-19.52</v>
      </c>
      <c r="CTY47" s="3">
        <v>6.52</v>
      </c>
      <c r="CTZ47" s="3">
        <v>11.11</v>
      </c>
      <c r="CUA47" s="3">
        <v>17.54</v>
      </c>
      <c r="CUB47" s="3">
        <v>-28.41</v>
      </c>
      <c r="CUC47" s="3">
        <v>3.69</v>
      </c>
      <c r="CUD47" s="3">
        <v>0.3</v>
      </c>
      <c r="CUE47" s="3">
        <v>14.68</v>
      </c>
      <c r="CUF47" s="3">
        <v>27.7</v>
      </c>
      <c r="CUG47" s="3">
        <v>29.69</v>
      </c>
      <c r="CUH47" s="3">
        <v>0.23</v>
      </c>
      <c r="CUI47" s="3">
        <v>-33.76</v>
      </c>
      <c r="CUJ47" s="3">
        <v>-10.11</v>
      </c>
      <c r="CUK47" s="3">
        <v>-7.87</v>
      </c>
      <c r="CUL47" s="3">
        <v>-10.29</v>
      </c>
      <c r="CUM47" s="3">
        <v>2.74</v>
      </c>
      <c r="CUN47" s="3">
        <v>-9.3000000000000007</v>
      </c>
      <c r="CUO47" s="3">
        <v>4.47</v>
      </c>
      <c r="CUP47" s="3">
        <v>12.51</v>
      </c>
      <c r="CUQ47" s="3">
        <v>16.510000000000002</v>
      </c>
      <c r="CUR47" s="3">
        <v>16.41</v>
      </c>
      <c r="CUS47" s="3">
        <v>23.96</v>
      </c>
      <c r="CUT47" s="3">
        <v>-3.69</v>
      </c>
      <c r="CUU47" s="3">
        <v>-16.16</v>
      </c>
      <c r="CUV47" s="3">
        <v>9.5299999999999994</v>
      </c>
      <c r="CUW47" s="3">
        <v>10.61</v>
      </c>
      <c r="CUX47" s="3">
        <v>5.26</v>
      </c>
      <c r="CUY47" s="3">
        <v>5.12</v>
      </c>
      <c r="CUZ47" s="3">
        <v>8.4700000000000006</v>
      </c>
      <c r="CVA47" s="3">
        <v>14.11</v>
      </c>
      <c r="CVB47" s="3">
        <v>-1.48</v>
      </c>
      <c r="CVC47" s="3">
        <v>-3.55</v>
      </c>
      <c r="CVD47" s="3">
        <v>-8.68</v>
      </c>
      <c r="CVE47" s="3">
        <v>24.35</v>
      </c>
      <c r="CVF47" s="3">
        <v>3.61</v>
      </c>
      <c r="CVG47" s="3">
        <v>2.66</v>
      </c>
      <c r="CVH47" s="3">
        <v>12.09</v>
      </c>
      <c r="CVI47" s="3" t="s">
        <v>5</v>
      </c>
      <c r="CVJ47" s="3">
        <v>0.18</v>
      </c>
      <c r="CVK47" s="3">
        <v>-1.64</v>
      </c>
      <c r="CVL47" s="3">
        <v>3.25</v>
      </c>
      <c r="CVM47" s="3">
        <v>16.97</v>
      </c>
      <c r="CVN47" s="3">
        <v>10.25</v>
      </c>
      <c r="CVO47" s="3">
        <v>12</v>
      </c>
      <c r="CVP47" s="3">
        <v>2.2799999999999998</v>
      </c>
      <c r="CVQ47" s="3">
        <v>5.34</v>
      </c>
      <c r="CVR47" s="3">
        <v>20.07</v>
      </c>
      <c r="CVS47" s="3">
        <v>0.73</v>
      </c>
      <c r="CVT47" s="3">
        <v>3.55</v>
      </c>
      <c r="CVU47" s="3">
        <v>3.17</v>
      </c>
      <c r="CVV47" s="3" t="s">
        <v>5</v>
      </c>
      <c r="CVW47" s="3">
        <v>18.21</v>
      </c>
      <c r="CVX47" s="3">
        <v>1.77</v>
      </c>
      <c r="CVY47" s="3">
        <v>14.11</v>
      </c>
      <c r="CVZ47" s="3">
        <v>2.87</v>
      </c>
      <c r="CWA47" s="3">
        <v>-5.01</v>
      </c>
      <c r="CWB47" s="3">
        <v>7.03</v>
      </c>
      <c r="CWC47" s="3">
        <v>11.42</v>
      </c>
      <c r="CWD47" s="3">
        <v>-4.72</v>
      </c>
      <c r="CWE47" s="3">
        <v>13.32</v>
      </c>
      <c r="CWF47" s="3">
        <v>6.34</v>
      </c>
      <c r="CWG47" s="3">
        <v>-19.55</v>
      </c>
      <c r="CWH47" s="3">
        <v>-15.02</v>
      </c>
      <c r="CWI47" s="3">
        <v>0.21</v>
      </c>
      <c r="CWJ47" s="3">
        <v>1.9</v>
      </c>
      <c r="CWK47" s="3">
        <v>13.84</v>
      </c>
      <c r="CWL47" s="3">
        <v>-0.5</v>
      </c>
      <c r="CWM47" s="3">
        <v>-4.8</v>
      </c>
      <c r="CWN47" s="3">
        <v>2.95</v>
      </c>
      <c r="CWO47" s="3">
        <v>2.31</v>
      </c>
      <c r="CWP47" s="3">
        <v>-5.84</v>
      </c>
      <c r="CWQ47" s="3">
        <v>20.39</v>
      </c>
      <c r="CWR47" s="3">
        <v>10.48</v>
      </c>
      <c r="CWS47" s="3">
        <v>41.13</v>
      </c>
      <c r="CWT47" s="3">
        <v>7.77</v>
      </c>
      <c r="CWU47" s="3" t="s">
        <v>5</v>
      </c>
      <c r="CWV47" s="3">
        <v>2.12</v>
      </c>
      <c r="CWW47" s="3">
        <v>-1.05</v>
      </c>
      <c r="CWX47" s="3">
        <v>-1.54</v>
      </c>
      <c r="CWY47" s="3">
        <v>-5.53</v>
      </c>
      <c r="CWZ47" s="3">
        <v>-13.86</v>
      </c>
      <c r="CXA47" s="3">
        <v>-8.24</v>
      </c>
      <c r="CXB47" s="3">
        <v>33.06</v>
      </c>
      <c r="CXC47" s="3" t="s">
        <v>5</v>
      </c>
      <c r="CXD47" s="3">
        <v>11.91</v>
      </c>
      <c r="CXE47" s="3">
        <v>-11.95</v>
      </c>
      <c r="CXF47" s="3">
        <v>5.63</v>
      </c>
      <c r="CXG47" s="3">
        <v>-11.66</v>
      </c>
      <c r="CXH47" s="3">
        <v>9.33</v>
      </c>
      <c r="CXI47" s="3">
        <v>10.25</v>
      </c>
      <c r="CXJ47" s="3">
        <v>4.75</v>
      </c>
      <c r="CXK47" s="3">
        <v>-8.32</v>
      </c>
      <c r="CXL47" s="3">
        <v>-4.75</v>
      </c>
      <c r="CXM47" s="3">
        <v>5.12</v>
      </c>
      <c r="CXN47" s="3">
        <v>4.17</v>
      </c>
      <c r="CXO47" s="3">
        <v>-4.63</v>
      </c>
      <c r="CXP47" s="3">
        <v>11.56</v>
      </c>
      <c r="CXQ47" s="3">
        <v>1.56</v>
      </c>
      <c r="CXR47" s="3">
        <v>-21.95</v>
      </c>
      <c r="CXS47" s="3">
        <v>-9.77</v>
      </c>
      <c r="CXT47" s="3">
        <v>-32.799999999999997</v>
      </c>
      <c r="CXU47" s="3">
        <v>-11.66</v>
      </c>
      <c r="CXV47" s="3">
        <v>-19.14</v>
      </c>
      <c r="CXW47" s="3">
        <v>4.95</v>
      </c>
      <c r="CXX47" s="3">
        <v>-12.74</v>
      </c>
      <c r="CXY47" s="3">
        <v>-11.76</v>
      </c>
      <c r="CXZ47" s="3">
        <v>7.8</v>
      </c>
      <c r="CYA47" s="3">
        <v>-6.36</v>
      </c>
      <c r="CYB47" s="3">
        <v>-25.96</v>
      </c>
      <c r="CYC47" s="3">
        <v>4.2300000000000004</v>
      </c>
      <c r="CYD47" s="3">
        <v>-15.95</v>
      </c>
      <c r="CYE47" s="3">
        <v>-43.37</v>
      </c>
      <c r="CYF47" s="3">
        <v>-4.4000000000000004</v>
      </c>
      <c r="CYG47" s="3">
        <v>-5.85</v>
      </c>
      <c r="CYH47" s="3">
        <v>-11.04</v>
      </c>
      <c r="CYI47" s="3">
        <v>-19.489999999999998</v>
      </c>
      <c r="CYJ47" s="3">
        <v>0.37</v>
      </c>
      <c r="CYK47" s="3">
        <v>-13.94</v>
      </c>
      <c r="CYL47" s="3">
        <v>2.74</v>
      </c>
      <c r="CYM47" s="3">
        <v>19.48</v>
      </c>
      <c r="CYN47" s="3">
        <v>1.48</v>
      </c>
      <c r="CYO47" s="3">
        <v>3.17</v>
      </c>
      <c r="CYP47" s="3">
        <v>0.9</v>
      </c>
      <c r="CYQ47" s="3">
        <v>-17.11</v>
      </c>
      <c r="CYR47" s="3">
        <v>-5.33</v>
      </c>
      <c r="CYS47" s="3">
        <v>8.18</v>
      </c>
      <c r="CYT47" s="3">
        <v>-16.809999999999999</v>
      </c>
      <c r="CYU47" s="3">
        <v>-10.76</v>
      </c>
      <c r="CYV47" s="3">
        <v>-13.83</v>
      </c>
      <c r="CYW47" s="3">
        <v>-4.6500000000000004</v>
      </c>
      <c r="CYX47" s="3">
        <v>13.68</v>
      </c>
      <c r="CYY47" s="3">
        <v>-19.440000000000001</v>
      </c>
      <c r="CYZ47" s="3">
        <v>8.6300000000000008</v>
      </c>
      <c r="CZA47" s="3">
        <v>-7.52</v>
      </c>
      <c r="CZB47" s="3">
        <v>5.92</v>
      </c>
      <c r="CZC47" s="3">
        <v>21.21</v>
      </c>
      <c r="CZD47" s="3">
        <v>0.96</v>
      </c>
      <c r="CZE47" s="3">
        <v>9.1199999999999992</v>
      </c>
      <c r="CZF47" s="3">
        <v>8.99</v>
      </c>
      <c r="CZG47" s="3">
        <v>-4.88</v>
      </c>
      <c r="CZH47" s="3">
        <v>-25.36</v>
      </c>
      <c r="CZI47" s="3">
        <v>-9.14</v>
      </c>
      <c r="CZJ47" s="3">
        <v>-6.4</v>
      </c>
      <c r="CZK47" s="3">
        <v>-19.55</v>
      </c>
      <c r="CZL47" s="3">
        <v>-9.86</v>
      </c>
      <c r="CZM47" s="3">
        <v>65.89</v>
      </c>
      <c r="CZN47" s="3">
        <v>-11.06</v>
      </c>
      <c r="CZO47" s="3">
        <v>8.34</v>
      </c>
      <c r="CZP47" s="3">
        <v>1.46</v>
      </c>
      <c r="CZQ47" s="3">
        <v>11.69</v>
      </c>
      <c r="CZR47" s="3">
        <v>1.78</v>
      </c>
      <c r="CZS47" s="3">
        <v>8.33</v>
      </c>
      <c r="CZT47" s="3">
        <v>5.17</v>
      </c>
      <c r="CZU47" s="3">
        <v>-8.24</v>
      </c>
      <c r="CZV47" s="3">
        <v>-14.27</v>
      </c>
      <c r="CZW47" s="3">
        <v>5.21</v>
      </c>
      <c r="CZX47" s="3">
        <v>-10.94</v>
      </c>
      <c r="CZY47" s="3">
        <v>6.42</v>
      </c>
      <c r="CZZ47" s="3">
        <v>19.28</v>
      </c>
      <c r="DAA47" s="3">
        <v>4.88</v>
      </c>
      <c r="DAB47" s="3">
        <v>-55.42</v>
      </c>
      <c r="DAC47" s="3">
        <v>14.46</v>
      </c>
      <c r="DAD47" s="3">
        <v>17.059999999999999</v>
      </c>
      <c r="DAE47" s="3">
        <v>-4.8</v>
      </c>
      <c r="DAF47" s="3">
        <v>-5.82</v>
      </c>
      <c r="DAG47" s="3">
        <v>8.65</v>
      </c>
      <c r="DAH47" s="3">
        <v>19.59</v>
      </c>
      <c r="DAI47" s="3">
        <v>2.12</v>
      </c>
      <c r="DAJ47" s="3">
        <v>-5.45</v>
      </c>
      <c r="DAK47" s="3">
        <v>-3.05</v>
      </c>
      <c r="DAL47" s="3">
        <v>20.9</v>
      </c>
      <c r="DAM47" s="3">
        <v>-1.29</v>
      </c>
      <c r="DAN47" s="3">
        <v>10.77</v>
      </c>
      <c r="DAO47" s="3">
        <v>-10.23</v>
      </c>
      <c r="DAP47" s="3">
        <v>-11.69</v>
      </c>
      <c r="DAQ47" s="3">
        <v>-3.1</v>
      </c>
      <c r="DAR47" s="3">
        <v>12.5</v>
      </c>
      <c r="DAS47" s="3">
        <v>-8.74</v>
      </c>
      <c r="DAT47" s="3">
        <v>9.36</v>
      </c>
      <c r="DAU47" s="3">
        <v>18.309999999999999</v>
      </c>
      <c r="DAV47" s="3">
        <v>6.63</v>
      </c>
      <c r="DAW47" s="3">
        <v>-8.75</v>
      </c>
      <c r="DAX47" s="3">
        <v>7.4</v>
      </c>
      <c r="DAY47" s="3">
        <v>-3.11</v>
      </c>
      <c r="DAZ47" s="3">
        <v>-1.33</v>
      </c>
      <c r="DBA47" s="3">
        <v>-8.3000000000000007</v>
      </c>
      <c r="DBB47" s="3">
        <v>3.5</v>
      </c>
      <c r="DBC47" s="3">
        <v>-16.47</v>
      </c>
      <c r="DBD47" s="3">
        <v>3.84</v>
      </c>
      <c r="DBE47" s="3">
        <v>12.05</v>
      </c>
      <c r="DBF47" s="3">
        <v>-0.98</v>
      </c>
      <c r="DBG47" s="3">
        <v>-0.96</v>
      </c>
      <c r="DBH47" s="3">
        <v>-6.96</v>
      </c>
      <c r="DBI47" s="3">
        <v>10.61</v>
      </c>
      <c r="DBJ47" s="3">
        <v>47.53</v>
      </c>
      <c r="DBK47" s="3">
        <v>-7.84</v>
      </c>
      <c r="DBL47" s="3">
        <v>1.36</v>
      </c>
      <c r="DBM47" s="3">
        <v>21.28</v>
      </c>
      <c r="DBN47" s="3">
        <v>-7.08</v>
      </c>
      <c r="DBO47" s="3">
        <v>14.7</v>
      </c>
      <c r="DBP47" s="3">
        <v>-4.68</v>
      </c>
      <c r="DBQ47" s="3">
        <v>0.88</v>
      </c>
      <c r="DBR47" s="3">
        <v>5.99</v>
      </c>
      <c r="DBS47" s="3">
        <v>3.89</v>
      </c>
      <c r="DBT47" s="3">
        <v>5.6</v>
      </c>
      <c r="DBU47" s="3">
        <v>-8.27</v>
      </c>
      <c r="DBV47" s="3">
        <v>11.72</v>
      </c>
      <c r="DBW47" s="3">
        <v>-6.62</v>
      </c>
      <c r="DBX47" s="3">
        <v>-2.2200000000000002</v>
      </c>
      <c r="DBY47" s="3">
        <v>-2.89</v>
      </c>
      <c r="DBZ47" s="3">
        <v>4.17</v>
      </c>
      <c r="DCA47" s="3">
        <v>6.82</v>
      </c>
      <c r="DCB47" s="3">
        <v>2.2000000000000002</v>
      </c>
      <c r="DCC47" s="3">
        <v>-13.94</v>
      </c>
      <c r="DCD47" s="3">
        <v>-17.27</v>
      </c>
      <c r="DCE47" s="3">
        <v>-1.4</v>
      </c>
      <c r="DCF47" s="3">
        <v>11.67</v>
      </c>
      <c r="DCG47" s="3">
        <v>5.95</v>
      </c>
      <c r="DCH47" s="3">
        <v>16.579999999999998</v>
      </c>
      <c r="DCI47" s="3">
        <v>4.5599999999999996</v>
      </c>
      <c r="DCJ47" s="3">
        <v>31.32</v>
      </c>
      <c r="DCK47" s="3">
        <v>-1.04</v>
      </c>
      <c r="DCL47" s="3">
        <v>-1.27</v>
      </c>
      <c r="DCM47" s="3">
        <v>28.63</v>
      </c>
      <c r="DCN47" s="3">
        <v>2.09</v>
      </c>
      <c r="DCO47" s="3">
        <v>13.35</v>
      </c>
      <c r="DCP47" s="3">
        <v>4.6399999999999997</v>
      </c>
      <c r="DCQ47" s="3">
        <v>17.329999999999998</v>
      </c>
      <c r="DCR47" s="3">
        <v>-6.76</v>
      </c>
      <c r="DCS47" s="3">
        <v>4.9400000000000004</v>
      </c>
      <c r="DCT47" s="3">
        <v>37.14</v>
      </c>
      <c r="DCU47" s="3">
        <v>-6.86</v>
      </c>
      <c r="DCV47" s="3">
        <v>-5.99</v>
      </c>
      <c r="DCW47" s="3">
        <v>-2.4300000000000002</v>
      </c>
      <c r="DCX47" s="3">
        <v>18.88</v>
      </c>
      <c r="DCY47" s="3">
        <v>3.19</v>
      </c>
      <c r="DCZ47" s="3">
        <v>-15.33</v>
      </c>
      <c r="DDA47" s="3">
        <v>77.69</v>
      </c>
      <c r="DDB47" s="3">
        <v>2.99</v>
      </c>
      <c r="DDC47" s="3">
        <v>2.27</v>
      </c>
      <c r="DDD47" s="3">
        <v>15.41</v>
      </c>
      <c r="DDE47" s="3">
        <v>-2.96</v>
      </c>
      <c r="DDF47" s="3">
        <v>6.27</v>
      </c>
      <c r="DDG47" s="3">
        <v>16.57</v>
      </c>
      <c r="DDH47" s="3">
        <v>8.5399999999999991</v>
      </c>
      <c r="DDI47" s="3">
        <v>12.23</v>
      </c>
      <c r="DDJ47" s="3">
        <v>11</v>
      </c>
      <c r="DDK47" s="3">
        <v>-11.96</v>
      </c>
      <c r="DDL47" s="3">
        <v>-5.89</v>
      </c>
      <c r="DDM47" s="3">
        <v>-8.9499999999999993</v>
      </c>
      <c r="DDN47" s="3">
        <v>8.6</v>
      </c>
      <c r="DDO47" s="3">
        <v>2.5299999999999998</v>
      </c>
      <c r="DDP47" s="3">
        <v>7.46</v>
      </c>
      <c r="DDQ47" s="3">
        <v>2.66</v>
      </c>
      <c r="DDR47" s="3">
        <v>3.32</v>
      </c>
      <c r="DDS47" s="3">
        <v>16.260000000000002</v>
      </c>
      <c r="DDT47" s="3">
        <v>14.91</v>
      </c>
      <c r="DDU47" s="3">
        <v>6.23</v>
      </c>
      <c r="DDV47" s="3">
        <v>34.01</v>
      </c>
      <c r="DDW47" s="3">
        <v>2.2599999999999998</v>
      </c>
      <c r="DDX47" s="3">
        <v>-5.57</v>
      </c>
      <c r="DDY47" s="3">
        <v>16.02</v>
      </c>
      <c r="DDZ47" s="3">
        <v>807.88</v>
      </c>
      <c r="DEA47" s="3">
        <v>-28.29</v>
      </c>
      <c r="DEB47" s="3">
        <v>0.69</v>
      </c>
      <c r="DEC47" s="3">
        <v>3.3</v>
      </c>
      <c r="DED47" s="3">
        <v>-1.04</v>
      </c>
      <c r="DEE47" s="3">
        <v>0.62</v>
      </c>
      <c r="DEF47" s="3">
        <v>5.96</v>
      </c>
      <c r="DEG47" s="3">
        <v>0.38</v>
      </c>
      <c r="DEH47" s="3">
        <v>1.9</v>
      </c>
      <c r="DEI47" s="3">
        <v>-12.81</v>
      </c>
      <c r="DEJ47" s="3">
        <v>11.84</v>
      </c>
      <c r="DEK47" s="3">
        <v>-21.5</v>
      </c>
      <c r="DEL47" s="3">
        <v>10.65</v>
      </c>
      <c r="DEM47" s="3">
        <v>-1.63</v>
      </c>
      <c r="DEN47" s="3">
        <v>4.47</v>
      </c>
      <c r="DEO47" s="3">
        <v>-12.92</v>
      </c>
      <c r="DEP47" s="3">
        <v>0.44</v>
      </c>
      <c r="DEQ47" s="3">
        <v>8.5399999999999991</v>
      </c>
      <c r="DER47" s="3">
        <v>7.69</v>
      </c>
      <c r="DES47" s="3">
        <v>28.65</v>
      </c>
      <c r="DET47" s="3">
        <v>17.690000000000001</v>
      </c>
      <c r="DEU47" s="3">
        <v>-1.03</v>
      </c>
      <c r="DEV47" s="3">
        <v>20.8</v>
      </c>
      <c r="DEW47" s="3">
        <v>-8.27</v>
      </c>
      <c r="DEX47" s="3">
        <v>14.32</v>
      </c>
      <c r="DEY47" s="3">
        <v>-1.86</v>
      </c>
      <c r="DEZ47" s="3">
        <v>15.39</v>
      </c>
      <c r="DFA47" s="3">
        <v>8.36</v>
      </c>
      <c r="DFB47" s="3">
        <v>22.67</v>
      </c>
      <c r="DFC47" s="3">
        <v>1.29</v>
      </c>
      <c r="DFD47" s="3">
        <v>4.83</v>
      </c>
      <c r="DFE47" s="3">
        <v>-0.8</v>
      </c>
      <c r="DFF47" s="3">
        <v>3.63</v>
      </c>
      <c r="DFG47" s="3">
        <v>14.69</v>
      </c>
      <c r="DFH47" s="3">
        <v>23.81</v>
      </c>
      <c r="DFI47" s="3">
        <v>-2.6</v>
      </c>
      <c r="DFJ47" s="3">
        <v>2.5299999999999998</v>
      </c>
      <c r="DFK47" s="3">
        <v>4.07</v>
      </c>
      <c r="DFL47" s="3">
        <v>39.97</v>
      </c>
      <c r="DFM47" s="3">
        <v>48.3</v>
      </c>
      <c r="DFN47" s="3">
        <v>-0.32</v>
      </c>
      <c r="DFO47" s="3">
        <v>-9.06</v>
      </c>
      <c r="DFP47" s="3">
        <v>4.08</v>
      </c>
      <c r="DFQ47" s="3">
        <v>-9.73</v>
      </c>
      <c r="DFR47" s="3">
        <v>-4.21</v>
      </c>
      <c r="DFS47" s="3">
        <v>-10.76</v>
      </c>
      <c r="DFT47" s="3">
        <v>280.51</v>
      </c>
      <c r="DFU47" s="3">
        <v>6.68</v>
      </c>
      <c r="DFV47" s="3">
        <v>-3.64</v>
      </c>
      <c r="DFW47" s="3">
        <v>-14.55</v>
      </c>
      <c r="DFX47" s="3">
        <v>4.12</v>
      </c>
      <c r="DFY47" s="3">
        <v>4.79</v>
      </c>
      <c r="DFZ47" s="3">
        <v>170.4</v>
      </c>
      <c r="DGA47" s="3">
        <v>11.55</v>
      </c>
      <c r="DGB47" s="3">
        <v>-28.42</v>
      </c>
      <c r="DGC47" s="3">
        <v>-0.71</v>
      </c>
      <c r="DGD47" s="3">
        <v>14.28</v>
      </c>
      <c r="DGE47" s="3">
        <v>27.22</v>
      </c>
      <c r="DGF47" s="3">
        <v>2.2000000000000002</v>
      </c>
      <c r="DGG47" s="3">
        <v>0.35</v>
      </c>
      <c r="DGH47" s="3">
        <v>20.46</v>
      </c>
      <c r="DGI47" s="3" t="s">
        <v>5</v>
      </c>
      <c r="DGJ47" s="3">
        <v>-1.66</v>
      </c>
      <c r="DGK47" s="3">
        <v>-1.06</v>
      </c>
      <c r="DGL47" s="3" t="s">
        <v>5</v>
      </c>
      <c r="DGM47" s="3">
        <v>2.92</v>
      </c>
      <c r="DGN47" s="3">
        <v>0.42</v>
      </c>
      <c r="DGO47" s="3">
        <v>-1.77</v>
      </c>
      <c r="DGP47" s="3">
        <v>0.35</v>
      </c>
      <c r="DGQ47" s="3" t="s">
        <v>5</v>
      </c>
      <c r="DGR47" s="3">
        <v>4.08</v>
      </c>
      <c r="DGS47" s="3">
        <v>-13.46</v>
      </c>
      <c r="DGT47" s="3">
        <v>5.33</v>
      </c>
      <c r="DGU47" s="3">
        <v>1.57</v>
      </c>
      <c r="DGV47" s="3">
        <v>-2.17</v>
      </c>
      <c r="DGW47" s="3">
        <v>6.49</v>
      </c>
      <c r="DGX47" s="3">
        <v>-2.04</v>
      </c>
      <c r="DGY47" s="3">
        <v>-2.16</v>
      </c>
      <c r="DGZ47" s="3">
        <v>0.52</v>
      </c>
      <c r="DHA47" s="3">
        <v>5.32</v>
      </c>
      <c r="DHB47" s="3">
        <v>4.47</v>
      </c>
      <c r="DHC47" s="3">
        <v>4.84</v>
      </c>
      <c r="DHD47" s="3" t="s">
        <v>5</v>
      </c>
      <c r="DHE47" s="3">
        <v>-3.41</v>
      </c>
      <c r="DHF47" s="3">
        <v>3.43</v>
      </c>
      <c r="DHG47" s="3">
        <v>-7.99</v>
      </c>
      <c r="DHH47" s="3">
        <v>0.13</v>
      </c>
      <c r="DHI47" s="3">
        <v>20.420000000000002</v>
      </c>
      <c r="DHJ47" s="3">
        <v>-13.19</v>
      </c>
      <c r="DHK47" s="3">
        <v>-10.27</v>
      </c>
      <c r="DHL47" s="3">
        <v>-15.68</v>
      </c>
      <c r="DHM47" s="3">
        <v>9.2100000000000009</v>
      </c>
      <c r="DHN47" s="3">
        <v>23.37</v>
      </c>
      <c r="DHO47" s="3">
        <v>5.38</v>
      </c>
      <c r="DHP47" s="3">
        <v>-0.09</v>
      </c>
      <c r="DHQ47" s="3">
        <v>-3.94</v>
      </c>
      <c r="DHR47" s="3">
        <v>3.47</v>
      </c>
      <c r="DHS47" s="3">
        <v>-0.94</v>
      </c>
      <c r="DHT47" s="3">
        <v>18.54</v>
      </c>
      <c r="DHU47" s="3">
        <v>5.28</v>
      </c>
      <c r="DHV47" s="3">
        <v>27.28</v>
      </c>
      <c r="DHW47" s="3">
        <v>0.56999999999999995</v>
      </c>
      <c r="DHX47" s="3">
        <v>-16.39</v>
      </c>
      <c r="DHY47" s="3">
        <v>-7.74</v>
      </c>
      <c r="DHZ47" s="3">
        <v>-13.13</v>
      </c>
      <c r="DIA47" s="3">
        <v>13.75</v>
      </c>
      <c r="DIB47" s="3">
        <v>6.77</v>
      </c>
      <c r="DIC47" s="3">
        <v>18.100000000000001</v>
      </c>
      <c r="DID47" s="3">
        <v>7.26</v>
      </c>
      <c r="DIE47" s="3">
        <v>-7.41</v>
      </c>
      <c r="DIF47" s="3">
        <v>24.21</v>
      </c>
      <c r="DIG47" s="3">
        <v>20.82</v>
      </c>
      <c r="DIH47" s="3">
        <v>6.95</v>
      </c>
      <c r="DII47" s="3">
        <v>11.26</v>
      </c>
      <c r="DIJ47" s="3">
        <v>6</v>
      </c>
      <c r="DIK47" s="3">
        <v>13.52</v>
      </c>
      <c r="DIL47" s="3">
        <v>0.23</v>
      </c>
      <c r="DIM47" s="3">
        <v>-3.78</v>
      </c>
      <c r="DIN47" s="3">
        <v>-1.3</v>
      </c>
      <c r="DIO47" s="3">
        <v>-90.68</v>
      </c>
      <c r="DIP47" s="3">
        <v>19.489999999999998</v>
      </c>
      <c r="DIQ47" s="3">
        <v>-18.7</v>
      </c>
      <c r="DIR47" s="3">
        <v>-12.76</v>
      </c>
      <c r="DIS47" s="3">
        <v>17.14</v>
      </c>
      <c r="DIT47" s="3">
        <v>-17.89</v>
      </c>
      <c r="DIU47" s="3">
        <v>24.1</v>
      </c>
      <c r="DIV47" s="3">
        <v>12.06</v>
      </c>
      <c r="DIW47" s="3">
        <v>-6.07</v>
      </c>
      <c r="DIX47" s="3">
        <v>10.29</v>
      </c>
      <c r="DIY47" s="3">
        <v>14.22</v>
      </c>
      <c r="DIZ47" s="3">
        <v>8.7200000000000006</v>
      </c>
      <c r="DJA47" s="3">
        <v>37.979999999999997</v>
      </c>
      <c r="DJB47" s="3" t="s">
        <v>5</v>
      </c>
      <c r="DJC47" s="3">
        <v>-15.33</v>
      </c>
      <c r="DJD47" s="3">
        <v>10.14</v>
      </c>
      <c r="DJE47" s="3">
        <v>7.19</v>
      </c>
      <c r="DJF47" s="3">
        <v>-5.73</v>
      </c>
      <c r="DJG47" s="3">
        <v>22.96</v>
      </c>
      <c r="DJH47" s="3">
        <v>112.97</v>
      </c>
      <c r="DJI47" s="3">
        <v>1.7</v>
      </c>
      <c r="DJJ47" s="3">
        <v>-31.88</v>
      </c>
      <c r="DJK47" s="3">
        <v>3.02</v>
      </c>
      <c r="DJL47" s="3">
        <v>-13.8</v>
      </c>
      <c r="DJM47" s="3" t="s">
        <v>5</v>
      </c>
      <c r="DJN47" s="3">
        <v>0.84</v>
      </c>
      <c r="DJO47" s="3" t="s">
        <v>5</v>
      </c>
      <c r="DJP47" s="3">
        <v>3.37</v>
      </c>
      <c r="DJQ47" s="3">
        <v>-29.2</v>
      </c>
      <c r="DJR47" s="3">
        <v>16.100000000000001</v>
      </c>
      <c r="DJS47" s="3">
        <v>0.38</v>
      </c>
      <c r="DJT47" s="3">
        <v>4.32</v>
      </c>
      <c r="DJU47" s="3" t="s">
        <v>5</v>
      </c>
      <c r="DJV47" s="3">
        <v>8.9499999999999993</v>
      </c>
      <c r="DJW47" s="3" t="s">
        <v>5</v>
      </c>
      <c r="DJX47" s="3">
        <v>-3.11</v>
      </c>
      <c r="DJY47" s="3" t="s">
        <v>5</v>
      </c>
      <c r="DJZ47" s="3">
        <v>6.22</v>
      </c>
      <c r="DKA47" s="3" t="s">
        <v>5</v>
      </c>
      <c r="DKB47" s="3" t="s">
        <v>5</v>
      </c>
      <c r="DKC47" s="3" t="s">
        <v>5</v>
      </c>
      <c r="DKD47" s="3" t="s">
        <v>5</v>
      </c>
      <c r="DKE47" s="3" t="s">
        <v>5</v>
      </c>
      <c r="DKF47" s="3" t="s">
        <v>5</v>
      </c>
      <c r="DKG47" s="3" t="s">
        <v>5</v>
      </c>
      <c r="DKH47" s="3" t="s">
        <v>5</v>
      </c>
      <c r="DKI47" s="3" t="s">
        <v>5</v>
      </c>
      <c r="DKJ47" s="3" t="s">
        <v>5</v>
      </c>
      <c r="DKK47" s="3" t="s">
        <v>5</v>
      </c>
      <c r="DKL47" s="3" t="s">
        <v>5</v>
      </c>
      <c r="DKM47" s="3" t="s">
        <v>5</v>
      </c>
      <c r="DKN47" s="3" t="s">
        <v>5</v>
      </c>
      <c r="DKO47" s="3">
        <v>-58.25</v>
      </c>
      <c r="DKP47" s="3" t="s">
        <v>5</v>
      </c>
      <c r="DKQ47" s="3" t="s">
        <v>5</v>
      </c>
      <c r="DKR47" s="3" t="s">
        <v>5</v>
      </c>
      <c r="DKS47" s="3">
        <v>12.12</v>
      </c>
      <c r="DKT47" s="3" t="s">
        <v>5</v>
      </c>
      <c r="DKU47" s="3">
        <v>1.31</v>
      </c>
      <c r="DKV47" s="3" t="s">
        <v>5</v>
      </c>
      <c r="DKW47" s="3">
        <v>-8.48</v>
      </c>
      <c r="DKX47" s="3" t="s">
        <v>5</v>
      </c>
      <c r="DKY47" s="3">
        <v>-1.28</v>
      </c>
      <c r="DKZ47" s="3" t="s">
        <v>5</v>
      </c>
      <c r="DLA47" s="3" t="s">
        <v>5</v>
      </c>
      <c r="DLB47" s="3">
        <v>-88.46</v>
      </c>
      <c r="DLC47" s="3" t="s">
        <v>5</v>
      </c>
      <c r="DLD47" s="3" t="s">
        <v>5</v>
      </c>
      <c r="DLE47" s="3">
        <v>-8.0399999999999991</v>
      </c>
      <c r="DLF47" s="3" t="s">
        <v>5</v>
      </c>
      <c r="DLG47" s="3" t="s">
        <v>5</v>
      </c>
      <c r="DLH47" s="3">
        <v>-1.84</v>
      </c>
      <c r="DLI47" s="3">
        <v>-8.8699999999999992</v>
      </c>
      <c r="DLJ47" s="3">
        <v>7.65</v>
      </c>
      <c r="DLK47" s="3">
        <v>-6.74</v>
      </c>
      <c r="DLL47" s="3">
        <v>-5.81</v>
      </c>
      <c r="DLM47" s="3" t="s">
        <v>5</v>
      </c>
      <c r="DLN47" s="3">
        <v>7.71</v>
      </c>
      <c r="DLO47" s="3" t="s">
        <v>5</v>
      </c>
      <c r="DLP47" s="3" t="s">
        <v>5</v>
      </c>
      <c r="DLQ47" s="3" t="s">
        <v>5</v>
      </c>
      <c r="DLR47" s="3" t="s">
        <v>5</v>
      </c>
      <c r="DLS47" s="3" t="s">
        <v>5</v>
      </c>
      <c r="DLT47" s="3" t="s">
        <v>5</v>
      </c>
      <c r="DLU47" s="3" t="s">
        <v>5</v>
      </c>
      <c r="DLV47" s="3">
        <v>-2.38</v>
      </c>
      <c r="DLW47" s="3">
        <v>7.9</v>
      </c>
      <c r="DLX47" s="3" t="s">
        <v>5</v>
      </c>
      <c r="DLY47" s="3" t="s">
        <v>5</v>
      </c>
      <c r="DLZ47" s="3" t="s">
        <v>5</v>
      </c>
      <c r="DMA47" s="3">
        <v>-3.22</v>
      </c>
      <c r="DMB47" s="3" t="s">
        <v>5</v>
      </c>
      <c r="DMC47" s="3" t="s">
        <v>5</v>
      </c>
      <c r="DMD47" s="3">
        <v>32.44</v>
      </c>
      <c r="DME47" s="3">
        <v>5.9</v>
      </c>
      <c r="DMF47" s="3">
        <v>13.52</v>
      </c>
      <c r="DMG47" s="3">
        <v>3.17</v>
      </c>
      <c r="DMH47" s="3" t="s">
        <v>5</v>
      </c>
      <c r="DMI47" s="3" t="s">
        <v>5</v>
      </c>
      <c r="DMJ47" s="3">
        <v>-22.57</v>
      </c>
      <c r="DMK47" s="3">
        <v>1.95</v>
      </c>
      <c r="DML47" s="3">
        <v>8.5299999999999994</v>
      </c>
      <c r="DMM47" s="3" t="s">
        <v>5</v>
      </c>
      <c r="DMN47" s="3">
        <v>21.98</v>
      </c>
      <c r="DMO47" s="3">
        <v>1.26</v>
      </c>
      <c r="DMP47" s="3" t="s">
        <v>5</v>
      </c>
      <c r="DMQ47" s="3">
        <v>-3.78</v>
      </c>
      <c r="DMR47" s="3">
        <v>6.13</v>
      </c>
      <c r="DMS47" s="3">
        <v>-12.51</v>
      </c>
      <c r="DMT47" s="3">
        <v>-22.11</v>
      </c>
      <c r="DMU47" s="3">
        <v>-10.27</v>
      </c>
      <c r="DMV47" s="3">
        <v>-0.44</v>
      </c>
      <c r="DMW47" s="3">
        <v>4.2300000000000004</v>
      </c>
      <c r="DMX47" s="3">
        <v>-11.15</v>
      </c>
      <c r="DMY47" s="3" t="s">
        <v>2792</v>
      </c>
      <c r="DMZ47" s="3">
        <v>8.85</v>
      </c>
      <c r="DNA47" s="3">
        <v>11.79</v>
      </c>
      <c r="DNB47" s="3" t="s">
        <v>5</v>
      </c>
      <c r="DNC47" s="3">
        <v>-1.35</v>
      </c>
      <c r="DND47" s="3">
        <v>168.71</v>
      </c>
      <c r="DNE47" s="3" t="s">
        <v>5</v>
      </c>
      <c r="DNF47" s="3">
        <v>-24.23</v>
      </c>
      <c r="DNG47" s="3">
        <v>-11.16</v>
      </c>
      <c r="DNH47" s="3" t="s">
        <v>5</v>
      </c>
      <c r="DNI47" s="3" t="s">
        <v>5</v>
      </c>
      <c r="DNJ47" s="3" t="s">
        <v>5</v>
      </c>
      <c r="DNK47" s="3">
        <v>-25.37</v>
      </c>
      <c r="DNL47" s="3">
        <v>-19.93</v>
      </c>
      <c r="DNM47" s="3">
        <v>3.57</v>
      </c>
      <c r="DNN47" s="3" t="s">
        <v>5</v>
      </c>
      <c r="DNO47" s="3" t="s">
        <v>5</v>
      </c>
      <c r="DNP47" s="3" t="s">
        <v>5</v>
      </c>
      <c r="DNQ47" s="3">
        <v>14.94</v>
      </c>
      <c r="DNR47" s="3" t="s">
        <v>5</v>
      </c>
      <c r="DNS47" s="3" t="s">
        <v>5</v>
      </c>
      <c r="DNT47" s="3">
        <v>8.24</v>
      </c>
      <c r="DNU47" s="3" t="s">
        <v>5</v>
      </c>
      <c r="DNV47" s="3">
        <v>1.66</v>
      </c>
      <c r="DNW47" s="3">
        <v>3.84</v>
      </c>
      <c r="DNX47" s="3" t="s">
        <v>5</v>
      </c>
      <c r="DNY47" s="3" t="s">
        <v>5</v>
      </c>
      <c r="DNZ47" s="3" t="s">
        <v>5</v>
      </c>
      <c r="DOA47" s="3" t="s">
        <v>5</v>
      </c>
      <c r="DOB47" s="3" t="s">
        <v>5</v>
      </c>
      <c r="DOC47" s="3">
        <v>26.49</v>
      </c>
      <c r="DOD47" s="3" t="s">
        <v>5</v>
      </c>
      <c r="DOE47" s="3" t="s">
        <v>5</v>
      </c>
      <c r="DOF47" s="3" t="s">
        <v>5</v>
      </c>
      <c r="DOG47" s="3" t="s">
        <v>5</v>
      </c>
      <c r="DOH47" s="3">
        <v>-2.64</v>
      </c>
      <c r="DOI47" s="3" t="s">
        <v>5</v>
      </c>
      <c r="DOJ47" s="3">
        <v>2.37</v>
      </c>
      <c r="DOK47" s="3">
        <v>8.69</v>
      </c>
      <c r="DOL47" s="3" t="s">
        <v>5</v>
      </c>
      <c r="DOM47" s="3">
        <v>-8.4700000000000006</v>
      </c>
      <c r="DON47" s="3">
        <v>3.4</v>
      </c>
      <c r="DOO47" s="3" t="s">
        <v>5</v>
      </c>
      <c r="DOP47" s="3" t="s">
        <v>5</v>
      </c>
      <c r="DOQ47" s="3">
        <v>12.49</v>
      </c>
      <c r="DOR47" s="3" t="s">
        <v>5</v>
      </c>
      <c r="DOS47" s="3" t="s">
        <v>5</v>
      </c>
      <c r="DOT47" s="3">
        <v>-47.21</v>
      </c>
      <c r="DOU47" s="3" t="s">
        <v>5</v>
      </c>
      <c r="DOV47" s="3">
        <v>-17.98</v>
      </c>
      <c r="DOW47" s="3">
        <v>20.11</v>
      </c>
      <c r="DOX47" s="3" t="s">
        <v>5</v>
      </c>
      <c r="DOY47" s="3" t="s">
        <v>5</v>
      </c>
      <c r="DOZ47" s="3" t="s">
        <v>5</v>
      </c>
      <c r="DPA47" s="3" t="s">
        <v>5</v>
      </c>
      <c r="DPB47" s="3" t="s">
        <v>5</v>
      </c>
      <c r="DPC47" s="3" t="s">
        <v>5</v>
      </c>
      <c r="DPD47" s="3">
        <v>62.41</v>
      </c>
      <c r="DPE47" s="3">
        <v>-3.3</v>
      </c>
      <c r="DPF47" s="3">
        <v>7.97</v>
      </c>
      <c r="DPG47" s="3" t="s">
        <v>5</v>
      </c>
      <c r="DPH47" s="3" t="s">
        <v>5</v>
      </c>
      <c r="DPI47" s="3" t="s">
        <v>5</v>
      </c>
      <c r="DPJ47" s="3" t="s">
        <v>5</v>
      </c>
      <c r="DPK47" s="3">
        <v>10.26</v>
      </c>
      <c r="DPL47" s="3">
        <v>7.24</v>
      </c>
      <c r="DPM47" s="3" t="s">
        <v>5</v>
      </c>
      <c r="DPN47" s="3" t="s">
        <v>5</v>
      </c>
      <c r="DPO47" s="3">
        <v>2.29</v>
      </c>
      <c r="DPP47" s="3">
        <v>4</v>
      </c>
      <c r="DPQ47" s="3" t="s">
        <v>5</v>
      </c>
      <c r="DPR47" s="3">
        <v>7.78</v>
      </c>
      <c r="DPS47" s="3">
        <v>5.42</v>
      </c>
      <c r="DPT47" s="3">
        <v>8.7100000000000009</v>
      </c>
      <c r="DPU47" s="3">
        <v>9.24</v>
      </c>
      <c r="DPV47" s="3" t="s">
        <v>5</v>
      </c>
      <c r="DPW47" s="3" t="s">
        <v>5</v>
      </c>
      <c r="DPX47" s="3">
        <v>-25.62</v>
      </c>
      <c r="DPY47" s="3">
        <v>5.85</v>
      </c>
      <c r="DPZ47" s="3">
        <v>0.51</v>
      </c>
      <c r="DQA47" s="3">
        <v>-37.479999999999997</v>
      </c>
      <c r="DQB47" s="3">
        <v>-5.23</v>
      </c>
      <c r="DQC47" s="3" t="s">
        <v>5</v>
      </c>
      <c r="DQD47" s="3" t="s">
        <v>5</v>
      </c>
      <c r="DQE47" s="3">
        <v>-10.89</v>
      </c>
      <c r="DQF47" s="3">
        <v>9.3699999999999992</v>
      </c>
      <c r="DQG47" s="3">
        <v>3.46</v>
      </c>
      <c r="DQH47" s="3">
        <v>26.86</v>
      </c>
      <c r="DQI47" s="3" t="s">
        <v>5</v>
      </c>
      <c r="DQJ47" s="3" t="s">
        <v>5</v>
      </c>
      <c r="DQK47" s="3">
        <v>27.56</v>
      </c>
      <c r="DQL47" s="3" t="s">
        <v>5</v>
      </c>
      <c r="DQM47" s="3" t="s">
        <v>5</v>
      </c>
      <c r="DQN47" s="3" t="s">
        <v>5</v>
      </c>
      <c r="DQO47" s="3" t="s">
        <v>5</v>
      </c>
      <c r="DQP47" s="3">
        <v>2.2599999999999998</v>
      </c>
      <c r="DQQ47" s="3">
        <v>13.06</v>
      </c>
      <c r="DQR47" s="3" t="s">
        <v>5</v>
      </c>
      <c r="DQS47" s="3" t="s">
        <v>5</v>
      </c>
      <c r="DQT47" s="3">
        <v>93.96</v>
      </c>
      <c r="DQU47" s="3" t="s">
        <v>5</v>
      </c>
      <c r="DQV47" s="3" t="s">
        <v>5</v>
      </c>
      <c r="DQW47" s="3">
        <v>-4.63</v>
      </c>
      <c r="DQX47" s="3" t="s">
        <v>5</v>
      </c>
      <c r="DQY47" s="3" t="s">
        <v>5</v>
      </c>
      <c r="DQZ47" s="3" t="s">
        <v>5</v>
      </c>
      <c r="DRA47" s="3" t="s">
        <v>5</v>
      </c>
      <c r="DRB47" s="3">
        <v>-11.41</v>
      </c>
      <c r="DRC47" s="3">
        <v>4.3099999999999996</v>
      </c>
      <c r="DRD47" s="3" t="s">
        <v>5</v>
      </c>
      <c r="DRE47" s="3" t="s">
        <v>5</v>
      </c>
      <c r="DRF47" s="3">
        <v>-7.88</v>
      </c>
      <c r="DRG47" s="3">
        <v>2.4700000000000002</v>
      </c>
      <c r="DRH47" s="3">
        <v>-30.88</v>
      </c>
      <c r="DRI47" s="3">
        <v>-14.45</v>
      </c>
      <c r="DRJ47" s="3">
        <v>139.96</v>
      </c>
      <c r="DRK47" s="3">
        <v>-4.07</v>
      </c>
      <c r="DRL47" s="3">
        <v>-22.13</v>
      </c>
      <c r="DRM47" s="3">
        <v>71.510000000000005</v>
      </c>
      <c r="DRN47" s="3">
        <v>3.82</v>
      </c>
      <c r="DRO47" s="3">
        <v>-9.4</v>
      </c>
      <c r="DRP47" s="3">
        <v>7.7</v>
      </c>
      <c r="DRQ47" s="3">
        <v>-1.45</v>
      </c>
      <c r="DRR47" s="3">
        <v>-9.6300000000000008</v>
      </c>
      <c r="DRS47" s="3">
        <v>-2.88</v>
      </c>
      <c r="DRT47" s="3">
        <v>8.64</v>
      </c>
      <c r="DRU47" s="3" t="s">
        <v>5</v>
      </c>
      <c r="DRV47" s="3">
        <v>0.63</v>
      </c>
      <c r="DRW47" s="3" t="s">
        <v>5</v>
      </c>
      <c r="DRX47" s="3" t="s">
        <v>5</v>
      </c>
      <c r="DRY47" s="3" t="s">
        <v>5</v>
      </c>
      <c r="DRZ47" s="3">
        <v>8.1199999999999992</v>
      </c>
      <c r="DSA47" s="3" t="s">
        <v>5</v>
      </c>
      <c r="DSB47" s="3" t="s">
        <v>5</v>
      </c>
      <c r="DSC47" s="3" t="s">
        <v>5</v>
      </c>
      <c r="DSD47" s="3">
        <v>-0.69</v>
      </c>
      <c r="DSE47" s="3" t="s">
        <v>5</v>
      </c>
      <c r="DSF47" s="3">
        <v>8.34</v>
      </c>
      <c r="DSG47" s="3">
        <v>2.97</v>
      </c>
      <c r="DSH47" s="3">
        <v>2.2000000000000002</v>
      </c>
      <c r="DSI47" s="3" t="s">
        <v>5</v>
      </c>
      <c r="DSJ47" s="3">
        <v>9.08</v>
      </c>
      <c r="DSK47" s="3" t="s">
        <v>5</v>
      </c>
      <c r="DSL47" s="3">
        <v>-8.36</v>
      </c>
      <c r="DSM47" s="3">
        <v>-13.87</v>
      </c>
      <c r="DSN47" s="3">
        <v>51.1</v>
      </c>
      <c r="DSO47" s="3">
        <v>11.06</v>
      </c>
      <c r="DSP47" s="3">
        <v>5.07</v>
      </c>
      <c r="DSQ47" s="3">
        <v>13.57</v>
      </c>
      <c r="DSR47" s="3">
        <v>24.31</v>
      </c>
      <c r="DSS47" s="3">
        <v>7.43</v>
      </c>
      <c r="DST47" s="3">
        <v>-2.71</v>
      </c>
      <c r="DSU47" s="3">
        <v>3.49</v>
      </c>
      <c r="DSV47" s="3">
        <v>-6.01</v>
      </c>
      <c r="DSW47" s="3">
        <v>-11.18</v>
      </c>
      <c r="DSX47" s="3">
        <v>87.91</v>
      </c>
      <c r="DSY47" s="3">
        <v>11.05</v>
      </c>
      <c r="DSZ47" s="3">
        <v>-1.54</v>
      </c>
      <c r="DTA47" s="3">
        <v>0.12</v>
      </c>
      <c r="DTB47" s="3">
        <v>11</v>
      </c>
      <c r="DTC47" s="3">
        <v>-2.16</v>
      </c>
      <c r="DTD47" s="3">
        <v>6.95</v>
      </c>
      <c r="DTE47" s="3">
        <v>-37.83</v>
      </c>
      <c r="DTF47" s="3">
        <v>2.99</v>
      </c>
      <c r="DTG47" s="3">
        <v>-4.93</v>
      </c>
      <c r="DTH47" s="3">
        <v>8.26</v>
      </c>
      <c r="DTI47" s="3">
        <v>-12.49</v>
      </c>
      <c r="DTJ47" s="3">
        <v>-5.57</v>
      </c>
      <c r="DTK47" s="3">
        <v>18.7</v>
      </c>
      <c r="DTL47" s="3">
        <v>4.67</v>
      </c>
      <c r="DTM47" s="3">
        <v>-6.24</v>
      </c>
      <c r="DTN47" s="3">
        <v>10.63</v>
      </c>
      <c r="DTO47" s="3">
        <v>-7.64</v>
      </c>
      <c r="DTP47" s="3">
        <v>19.309999999999999</v>
      </c>
      <c r="DTQ47" s="3">
        <v>2.34</v>
      </c>
      <c r="DTR47" s="3">
        <v>8.26</v>
      </c>
      <c r="DTS47" s="3">
        <v>4.26</v>
      </c>
      <c r="DTT47" s="3">
        <v>-3.85</v>
      </c>
      <c r="DTU47" s="3">
        <v>-11.71</v>
      </c>
      <c r="DTV47" s="3">
        <v>17.39</v>
      </c>
      <c r="DTW47" s="3">
        <v>69.989999999999995</v>
      </c>
      <c r="DTX47" s="3">
        <v>9.09</v>
      </c>
      <c r="DTY47" s="3">
        <v>-9.58</v>
      </c>
      <c r="DTZ47" s="3">
        <v>26.23</v>
      </c>
      <c r="DUA47" s="3">
        <v>1.8</v>
      </c>
      <c r="DUB47" s="3">
        <v>-2.96</v>
      </c>
      <c r="DUC47" s="3">
        <v>-2.78</v>
      </c>
      <c r="DUD47" s="3">
        <v>9.3699999999999992</v>
      </c>
      <c r="DUE47" s="3">
        <v>-10.97</v>
      </c>
      <c r="DUF47" s="3">
        <v>-0.9</v>
      </c>
      <c r="DUG47" s="3">
        <v>10.29</v>
      </c>
      <c r="DUH47" s="3">
        <v>-6.86</v>
      </c>
      <c r="DUI47" s="3">
        <v>6.48</v>
      </c>
      <c r="DUJ47" s="3">
        <v>0.82</v>
      </c>
      <c r="DUK47" s="3">
        <v>-3.96</v>
      </c>
      <c r="DUL47" s="3">
        <v>-29.64</v>
      </c>
      <c r="DUM47" s="3">
        <v>10</v>
      </c>
      <c r="DUN47" s="3">
        <v>1.47</v>
      </c>
      <c r="DUO47" s="3">
        <v>-10.029999999999999</v>
      </c>
      <c r="DUP47" s="3">
        <v>-14.49</v>
      </c>
      <c r="DUQ47" s="3">
        <v>-1.38</v>
      </c>
      <c r="DUR47" s="3">
        <v>-2.41</v>
      </c>
      <c r="DUS47" s="3">
        <v>3.34</v>
      </c>
      <c r="DUT47" s="3">
        <v>-1.29</v>
      </c>
      <c r="DUU47" s="3">
        <v>12.63</v>
      </c>
      <c r="DUV47" s="3">
        <v>0.41</v>
      </c>
      <c r="DUW47" s="3">
        <v>2.89</v>
      </c>
      <c r="DUX47" s="3">
        <v>-19.27</v>
      </c>
      <c r="DUY47" s="3">
        <v>15.32</v>
      </c>
      <c r="DUZ47" s="3">
        <v>3.8</v>
      </c>
      <c r="DVA47" s="3">
        <v>-6.3</v>
      </c>
      <c r="DVB47" s="3">
        <v>12.83</v>
      </c>
      <c r="DVC47" s="3">
        <v>4.0999999999999996</v>
      </c>
      <c r="DVD47" s="3">
        <v>7.69</v>
      </c>
      <c r="DVE47" s="3">
        <v>-2.34</v>
      </c>
      <c r="DVF47" s="3">
        <v>7.55</v>
      </c>
      <c r="DVG47" s="3">
        <v>1</v>
      </c>
      <c r="DVH47" s="3">
        <v>-3.42</v>
      </c>
      <c r="DVI47" s="3">
        <v>-10.35</v>
      </c>
      <c r="DVJ47" s="3">
        <v>5</v>
      </c>
      <c r="DVK47" s="3">
        <v>13.96</v>
      </c>
      <c r="DVL47" s="3">
        <v>-19.05</v>
      </c>
      <c r="DVM47" s="3">
        <v>15.66</v>
      </c>
      <c r="DVN47" s="3">
        <v>3.45</v>
      </c>
      <c r="DVO47" s="3">
        <v>5.71</v>
      </c>
      <c r="DVP47" s="3">
        <v>-4.96</v>
      </c>
      <c r="DVQ47" s="3">
        <v>2.5499999999999998</v>
      </c>
      <c r="DVR47" s="3">
        <v>12.42</v>
      </c>
      <c r="DVS47" s="3">
        <v>-3.06</v>
      </c>
      <c r="DVT47" s="3">
        <v>14.38</v>
      </c>
      <c r="DVU47" s="3">
        <v>12.58</v>
      </c>
      <c r="DVV47" s="3">
        <v>5.08</v>
      </c>
      <c r="DVW47" s="3">
        <v>5.15</v>
      </c>
      <c r="DVX47" s="3">
        <v>10.54</v>
      </c>
      <c r="DVY47" s="3">
        <v>6.41</v>
      </c>
      <c r="DVZ47" s="3">
        <v>-4.08</v>
      </c>
      <c r="DWA47" s="3">
        <v>2.54</v>
      </c>
      <c r="DWB47" s="3">
        <v>0.56999999999999995</v>
      </c>
      <c r="DWC47" s="3">
        <v>-23.61</v>
      </c>
      <c r="DWD47" s="3">
        <v>-1.43</v>
      </c>
      <c r="DWE47" s="3">
        <v>-8.3000000000000007</v>
      </c>
      <c r="DWF47" s="3">
        <v>-7.07</v>
      </c>
      <c r="DWG47" s="3">
        <v>-5.0999999999999996</v>
      </c>
      <c r="DWH47" s="3">
        <v>-6.44</v>
      </c>
      <c r="DWI47" s="3">
        <v>-2.48</v>
      </c>
      <c r="DWJ47" s="3">
        <v>1.57</v>
      </c>
      <c r="DWK47" s="3">
        <v>12.99</v>
      </c>
      <c r="DWL47" s="3">
        <v>0.86</v>
      </c>
      <c r="DWM47" s="3">
        <v>-17.29</v>
      </c>
      <c r="DWN47" s="3">
        <v>-12.97</v>
      </c>
      <c r="DWO47" s="3">
        <v>-9.48</v>
      </c>
      <c r="DWP47" s="3">
        <v>5.0199999999999996</v>
      </c>
      <c r="DWQ47" s="3">
        <v>-7.6</v>
      </c>
      <c r="DWR47" s="3">
        <v>8.02</v>
      </c>
      <c r="DWS47" s="3">
        <v>3.51</v>
      </c>
      <c r="DWT47" s="3">
        <v>-7.12</v>
      </c>
      <c r="DWU47" s="3">
        <v>-16.05</v>
      </c>
      <c r="DWV47" s="3">
        <v>-5.08</v>
      </c>
      <c r="DWW47" s="3">
        <v>4.82</v>
      </c>
      <c r="DWX47" s="3">
        <v>6.92</v>
      </c>
      <c r="DWY47" s="3">
        <v>4.7300000000000004</v>
      </c>
      <c r="DWZ47" s="3">
        <v>6.45</v>
      </c>
      <c r="DXA47" s="3">
        <v>-6.03</v>
      </c>
      <c r="DXB47" s="3">
        <v>-0.72</v>
      </c>
      <c r="DXC47" s="3">
        <v>10.76</v>
      </c>
      <c r="DXD47" s="3">
        <v>-2.91</v>
      </c>
      <c r="DXE47" s="3">
        <v>0</v>
      </c>
      <c r="DXF47" s="3">
        <v>18.05</v>
      </c>
      <c r="DXG47" s="3">
        <v>7.59</v>
      </c>
      <c r="DXH47" s="3">
        <v>8.7100000000000009</v>
      </c>
      <c r="DXI47" s="3">
        <v>8.94</v>
      </c>
      <c r="DXJ47" s="3">
        <v>-0.73</v>
      </c>
      <c r="DXK47" s="3">
        <v>10</v>
      </c>
      <c r="DXL47" s="3">
        <v>4.1900000000000004</v>
      </c>
      <c r="DXM47" s="3">
        <v>2.2599999999999998</v>
      </c>
      <c r="DXN47" s="3">
        <v>8.83</v>
      </c>
      <c r="DXO47" s="3">
        <v>2.02</v>
      </c>
      <c r="DXP47" s="3">
        <v>2.68</v>
      </c>
      <c r="DXQ47" s="3">
        <v>12.08</v>
      </c>
      <c r="DXR47" s="3">
        <v>24.96</v>
      </c>
      <c r="DXS47" s="3">
        <v>9.17</v>
      </c>
      <c r="DXT47" s="3">
        <v>3.71</v>
      </c>
      <c r="DXU47" s="3">
        <v>47.84</v>
      </c>
      <c r="DXV47" s="3">
        <v>44.36</v>
      </c>
      <c r="DXW47" s="3">
        <v>-6.85</v>
      </c>
      <c r="DXX47" s="3">
        <v>-8.39</v>
      </c>
      <c r="DXY47" s="3">
        <v>1.36</v>
      </c>
      <c r="DXZ47" s="3">
        <v>1.35</v>
      </c>
      <c r="DYA47" s="3">
        <v>7.11</v>
      </c>
      <c r="DYB47" s="3">
        <v>-3.91</v>
      </c>
      <c r="DYC47" s="3">
        <v>69.010000000000005</v>
      </c>
      <c r="DYD47" s="3">
        <v>12.64</v>
      </c>
      <c r="DYE47" s="3">
        <v>0.3</v>
      </c>
      <c r="DYF47" s="3">
        <v>-10.87</v>
      </c>
      <c r="DYG47" s="3">
        <v>12.87</v>
      </c>
      <c r="DYH47" s="3">
        <v>21.04</v>
      </c>
      <c r="DYI47" s="3">
        <v>11.46</v>
      </c>
      <c r="DYJ47" s="3">
        <v>6.18</v>
      </c>
      <c r="DYK47" s="3">
        <v>7.43</v>
      </c>
      <c r="DYL47" s="3">
        <v>8.39</v>
      </c>
      <c r="DYM47" s="3">
        <v>11.77</v>
      </c>
      <c r="DYN47" s="3">
        <v>3.87</v>
      </c>
      <c r="DYO47" s="3">
        <v>2.88</v>
      </c>
      <c r="DYP47" s="3">
        <v>-9.6300000000000008</v>
      </c>
      <c r="DYQ47" s="3">
        <v>-3.2</v>
      </c>
      <c r="DYR47" s="3">
        <v>-8.34</v>
      </c>
      <c r="DYS47" s="3">
        <v>-11.96</v>
      </c>
      <c r="DYT47" s="3">
        <v>1.1399999999999999</v>
      </c>
      <c r="DYU47" s="3">
        <v>-0.75</v>
      </c>
      <c r="DYV47" s="3">
        <v>17.79</v>
      </c>
      <c r="DYW47" s="3">
        <v>-4.84</v>
      </c>
      <c r="DYX47" s="3">
        <v>18.38</v>
      </c>
      <c r="DYY47" s="3">
        <v>4.59</v>
      </c>
      <c r="DYZ47" s="3">
        <v>-9.83</v>
      </c>
      <c r="DZA47" s="3">
        <v>30.46</v>
      </c>
      <c r="DZB47" s="3">
        <v>-4.6900000000000004</v>
      </c>
      <c r="DZC47" s="3">
        <v>8.35</v>
      </c>
      <c r="DZD47" s="3">
        <v>-11.86</v>
      </c>
      <c r="DZE47" s="3">
        <v>-11.15</v>
      </c>
      <c r="DZF47" s="3">
        <v>6.87</v>
      </c>
      <c r="DZG47" s="3">
        <v>-1.06</v>
      </c>
      <c r="DZH47" s="3">
        <v>-19.420000000000002</v>
      </c>
      <c r="DZI47" s="3">
        <v>-0.44</v>
      </c>
      <c r="DZJ47" s="3">
        <v>10.71</v>
      </c>
      <c r="DZK47" s="3">
        <v>3.2</v>
      </c>
      <c r="DZL47" s="3">
        <v>-12.11</v>
      </c>
      <c r="DZM47" s="3">
        <v>-9.4700000000000006</v>
      </c>
      <c r="DZN47" s="3">
        <v>-7.15</v>
      </c>
      <c r="DZO47" s="3">
        <v>-0.51</v>
      </c>
      <c r="DZP47" s="3">
        <v>-9.3800000000000008</v>
      </c>
      <c r="DZQ47" s="3">
        <v>-10.07</v>
      </c>
      <c r="DZR47" s="3">
        <v>-18.5</v>
      </c>
      <c r="DZS47" s="3">
        <v>19.79</v>
      </c>
      <c r="DZT47" s="3">
        <v>11.4</v>
      </c>
      <c r="DZU47" s="3">
        <v>0.59</v>
      </c>
      <c r="DZV47" s="3">
        <v>4.59</v>
      </c>
      <c r="DZW47" s="3">
        <v>-3.6</v>
      </c>
      <c r="DZX47" s="3">
        <v>1.2</v>
      </c>
      <c r="DZY47" s="3">
        <v>-7.8</v>
      </c>
      <c r="DZZ47" s="3">
        <v>3.87</v>
      </c>
      <c r="EAA47" s="3">
        <v>-0.18</v>
      </c>
      <c r="EAB47" s="3">
        <v>7.82</v>
      </c>
      <c r="EAC47" s="3">
        <v>-22.28</v>
      </c>
      <c r="EAD47" s="3">
        <v>-3.2</v>
      </c>
      <c r="EAE47" s="3">
        <v>-47.07</v>
      </c>
      <c r="EAF47" s="3">
        <v>5.75</v>
      </c>
      <c r="EAG47" s="3">
        <v>9.3800000000000008</v>
      </c>
      <c r="EAH47" s="3">
        <v>12.58</v>
      </c>
      <c r="EAI47" s="3">
        <v>-8.7799999999999994</v>
      </c>
      <c r="EAJ47" s="3">
        <v>-25.1</v>
      </c>
      <c r="EAK47" s="3">
        <v>5.7</v>
      </c>
      <c r="EAL47" s="3">
        <v>2.8</v>
      </c>
      <c r="EAM47" s="3">
        <v>-4.04</v>
      </c>
      <c r="EAN47" s="3">
        <v>-8.42</v>
      </c>
      <c r="EAO47" s="3">
        <v>10.23</v>
      </c>
      <c r="EAP47" s="3">
        <v>-22.07</v>
      </c>
      <c r="EAQ47" s="3">
        <v>13.88</v>
      </c>
      <c r="EAR47" s="3">
        <v>-7.32</v>
      </c>
      <c r="EAS47" s="3">
        <v>7.01</v>
      </c>
      <c r="EAT47" s="3">
        <v>-15.36</v>
      </c>
      <c r="EAU47" s="3">
        <v>-9.8000000000000007</v>
      </c>
      <c r="EAV47" s="3">
        <v>0.71</v>
      </c>
      <c r="EAW47" s="3">
        <v>5.76</v>
      </c>
      <c r="EAX47" s="3">
        <v>-23</v>
      </c>
      <c r="EAY47" s="3">
        <v>15.82</v>
      </c>
      <c r="EAZ47" s="3">
        <v>-3.76</v>
      </c>
      <c r="EBA47" s="3">
        <v>9.11</v>
      </c>
      <c r="EBB47" s="3">
        <v>5.01</v>
      </c>
      <c r="EBC47" s="3">
        <v>5.31</v>
      </c>
      <c r="EBD47" s="3">
        <v>-3.32</v>
      </c>
      <c r="EBE47" s="3">
        <v>3.25</v>
      </c>
      <c r="EBF47" s="3">
        <v>-6.82</v>
      </c>
      <c r="EBG47" s="3">
        <v>6.72</v>
      </c>
      <c r="EBH47" s="3">
        <v>1.56</v>
      </c>
      <c r="EBI47" s="3">
        <v>23.97</v>
      </c>
      <c r="EBJ47" s="3">
        <v>15.95</v>
      </c>
      <c r="EBK47" s="3">
        <v>44.65</v>
      </c>
      <c r="EBL47" s="3">
        <v>-8.1999999999999993</v>
      </c>
      <c r="EBM47" s="3">
        <v>73.44</v>
      </c>
      <c r="EBN47" s="3">
        <v>1.94</v>
      </c>
      <c r="EBO47" s="3">
        <v>-19.059999999999999</v>
      </c>
      <c r="EBP47" s="3">
        <v>5.67</v>
      </c>
      <c r="EBQ47" s="3">
        <v>29.86</v>
      </c>
      <c r="EBR47" s="3">
        <v>14.17</v>
      </c>
      <c r="EBS47" s="3">
        <v>-1.1100000000000001</v>
      </c>
      <c r="EBT47" s="3">
        <v>3.7</v>
      </c>
      <c r="EBU47" s="3">
        <v>-7.99</v>
      </c>
      <c r="EBV47" s="3">
        <v>-0.49</v>
      </c>
      <c r="EBW47" s="3">
        <v>-6.85</v>
      </c>
      <c r="EBX47" s="3">
        <v>0.79</v>
      </c>
      <c r="EBY47" s="3">
        <v>4.25</v>
      </c>
      <c r="EBZ47" s="3">
        <v>16.04</v>
      </c>
      <c r="ECA47" s="3">
        <v>8.07</v>
      </c>
      <c r="ECB47" s="3">
        <v>15.4</v>
      </c>
      <c r="ECC47" s="3">
        <v>10.7</v>
      </c>
      <c r="ECD47" s="3">
        <v>3.36</v>
      </c>
      <c r="ECE47" s="3">
        <v>-18.22</v>
      </c>
      <c r="ECF47" s="3">
        <v>10.38</v>
      </c>
      <c r="ECG47" s="3">
        <v>16.25</v>
      </c>
      <c r="ECH47" s="3">
        <v>16.46</v>
      </c>
      <c r="ECI47" s="3">
        <v>28.31</v>
      </c>
      <c r="ECJ47" s="3">
        <v>3.12</v>
      </c>
      <c r="ECK47" s="3">
        <v>-9.35</v>
      </c>
      <c r="ECL47" s="3">
        <v>36.47</v>
      </c>
      <c r="ECM47" s="3">
        <v>-7.61</v>
      </c>
      <c r="ECN47" s="3">
        <v>6.55</v>
      </c>
      <c r="ECO47" s="3">
        <v>-6.4</v>
      </c>
      <c r="ECP47" s="3">
        <v>11.92</v>
      </c>
      <c r="ECQ47" s="3">
        <v>4.67</v>
      </c>
      <c r="ECR47" s="3">
        <v>-18.350000000000001</v>
      </c>
      <c r="ECS47" s="3">
        <v>-15.8</v>
      </c>
      <c r="ECT47" s="3">
        <v>49.01</v>
      </c>
      <c r="ECU47" s="3">
        <v>9.33</v>
      </c>
      <c r="ECV47" s="3" t="s">
        <v>5</v>
      </c>
      <c r="ECW47" s="3">
        <v>-10.66</v>
      </c>
      <c r="ECX47" s="3">
        <v>13.6</v>
      </c>
      <c r="ECY47" s="3">
        <v>-11.99</v>
      </c>
      <c r="ECZ47" s="3">
        <v>7.37</v>
      </c>
      <c r="EDA47" s="3">
        <v>56.37</v>
      </c>
      <c r="EDB47" s="3">
        <v>4.79</v>
      </c>
      <c r="EDC47" s="3">
        <v>-1.27</v>
      </c>
      <c r="EDD47" s="3">
        <v>149.18</v>
      </c>
      <c r="EDE47" s="3">
        <v>-11.43</v>
      </c>
      <c r="EDF47" s="3">
        <v>-25.54</v>
      </c>
      <c r="EDG47" s="3">
        <v>42.67</v>
      </c>
      <c r="EDH47" s="3">
        <v>3.62</v>
      </c>
      <c r="EDI47" s="3">
        <v>7.53</v>
      </c>
      <c r="EDJ47" s="3">
        <v>28.03</v>
      </c>
      <c r="EDK47" s="3">
        <v>4.79</v>
      </c>
      <c r="EDL47" s="3">
        <v>8.1199999999999992</v>
      </c>
      <c r="EDM47" s="3">
        <v>-2.31</v>
      </c>
      <c r="EDN47" s="3">
        <v>-0.14000000000000001</v>
      </c>
      <c r="EDO47" s="3">
        <v>5.8</v>
      </c>
      <c r="EDP47" s="3">
        <v>7.29</v>
      </c>
      <c r="EDQ47" s="3">
        <v>-5.61</v>
      </c>
      <c r="EDR47" s="3">
        <v>-1.49</v>
      </c>
      <c r="EDS47" s="3">
        <v>-4.7</v>
      </c>
      <c r="EDT47" s="3">
        <v>27.71</v>
      </c>
      <c r="EDU47" s="3">
        <v>30.41</v>
      </c>
      <c r="EDV47" s="3">
        <v>38.96</v>
      </c>
      <c r="EDW47" s="3">
        <v>-49.74</v>
      </c>
      <c r="EDX47" s="3">
        <v>-2.0699999999999998</v>
      </c>
      <c r="EDY47" s="3">
        <v>8.2899999999999991</v>
      </c>
      <c r="EDZ47" s="3">
        <v>-5.52</v>
      </c>
      <c r="EEA47" s="3">
        <v>10.25</v>
      </c>
      <c r="EEB47" s="3">
        <v>3.34</v>
      </c>
      <c r="EEC47" s="3">
        <v>1.63</v>
      </c>
      <c r="EED47" s="3">
        <v>-20.39</v>
      </c>
      <c r="EEE47" s="3">
        <v>4.45</v>
      </c>
      <c r="EEF47" s="3">
        <v>-22.37</v>
      </c>
      <c r="EEG47" s="3">
        <v>-0.78</v>
      </c>
      <c r="EEH47" s="3">
        <v>3.56</v>
      </c>
      <c r="EEI47" s="3">
        <v>-15.99</v>
      </c>
      <c r="EEJ47" s="3">
        <v>5.57</v>
      </c>
      <c r="EEK47" s="3">
        <v>-0.84</v>
      </c>
      <c r="EEL47" s="3">
        <v>2.67</v>
      </c>
      <c r="EEM47" s="3">
        <v>-6.4</v>
      </c>
      <c r="EEN47" s="3">
        <v>10.45</v>
      </c>
      <c r="EEO47" s="3">
        <v>-2.46</v>
      </c>
      <c r="EEP47" s="3">
        <v>41.75</v>
      </c>
      <c r="EEQ47" s="3">
        <v>18.239999999999998</v>
      </c>
      <c r="EER47" s="3">
        <v>-0.75</v>
      </c>
      <c r="EES47" s="3">
        <v>59.89</v>
      </c>
      <c r="EET47" s="3">
        <v>-6.2</v>
      </c>
      <c r="EEU47" s="3">
        <v>-4.7300000000000004</v>
      </c>
      <c r="EEV47" s="3">
        <v>13.96</v>
      </c>
      <c r="EEW47" s="3">
        <v>-10.98</v>
      </c>
      <c r="EEX47" s="3">
        <v>-8.86</v>
      </c>
      <c r="EEY47" s="3">
        <v>-3.21</v>
      </c>
      <c r="EEZ47" s="3">
        <v>-6.52</v>
      </c>
      <c r="EFA47" s="3">
        <v>-54.07</v>
      </c>
      <c r="EFB47" s="3">
        <v>-4.4800000000000004</v>
      </c>
      <c r="EFC47" s="3">
        <v>33.299999999999997</v>
      </c>
      <c r="EFD47" s="3">
        <v>15.77</v>
      </c>
      <c r="EFE47" s="3">
        <v>-0.32</v>
      </c>
      <c r="EFF47" s="3">
        <v>-3.93</v>
      </c>
      <c r="EFG47" s="3">
        <v>-6.94</v>
      </c>
      <c r="EFH47" s="3">
        <v>3.08</v>
      </c>
      <c r="EFI47" s="3">
        <v>40.06</v>
      </c>
      <c r="EFJ47" s="3">
        <v>7.72</v>
      </c>
      <c r="EFK47" s="3">
        <v>-16.84</v>
      </c>
      <c r="EFL47" s="3">
        <v>-3.72</v>
      </c>
      <c r="EFM47" s="3">
        <v>-2.41</v>
      </c>
      <c r="EFN47" s="3">
        <v>-6.23</v>
      </c>
      <c r="EFO47" s="3">
        <v>17.170000000000002</v>
      </c>
      <c r="EFP47" s="3">
        <v>-17.420000000000002</v>
      </c>
      <c r="EFQ47" s="3">
        <v>2.98</v>
      </c>
      <c r="EFR47" s="3">
        <v>7.46</v>
      </c>
      <c r="EFS47" s="3">
        <v>-5.19</v>
      </c>
      <c r="EFT47" s="3">
        <v>-41.46</v>
      </c>
      <c r="EFU47" s="3">
        <v>-9.56</v>
      </c>
      <c r="EFV47" s="3">
        <v>3.74</v>
      </c>
      <c r="EFW47" s="3">
        <v>21.9</v>
      </c>
      <c r="EFX47" s="3">
        <v>-0.56999999999999995</v>
      </c>
      <c r="EFY47" s="3">
        <v>11.41</v>
      </c>
      <c r="EFZ47" s="3">
        <v>-11.22</v>
      </c>
      <c r="EGA47" s="3">
        <v>14.38</v>
      </c>
      <c r="EGB47" s="3">
        <v>-4.3899999999999997</v>
      </c>
      <c r="EGC47" s="3">
        <v>3.58</v>
      </c>
      <c r="EGD47" s="3">
        <v>-1.18</v>
      </c>
      <c r="EGE47" s="3">
        <v>2.66</v>
      </c>
      <c r="EGF47" s="3">
        <v>1.32</v>
      </c>
      <c r="EGG47" s="3">
        <v>4.76</v>
      </c>
      <c r="EGH47" s="3">
        <v>4.97</v>
      </c>
      <c r="EGI47" s="3">
        <v>3.14</v>
      </c>
      <c r="EGJ47" s="3">
        <v>-3.19</v>
      </c>
      <c r="EGK47" s="3">
        <v>6.23</v>
      </c>
      <c r="EGL47" s="3">
        <v>2.13</v>
      </c>
      <c r="EGM47" s="3">
        <v>15.5</v>
      </c>
      <c r="EGN47" s="3">
        <v>-6.43</v>
      </c>
      <c r="EGO47" s="3">
        <v>17.86</v>
      </c>
      <c r="EGP47" s="3">
        <v>38.03</v>
      </c>
      <c r="EGQ47" s="3">
        <v>0.2</v>
      </c>
      <c r="EGR47" s="3">
        <v>-2.48</v>
      </c>
      <c r="EGS47" s="3">
        <v>8.18</v>
      </c>
      <c r="EGT47" s="3">
        <v>1.54</v>
      </c>
      <c r="EGU47" s="3">
        <v>-2.67</v>
      </c>
      <c r="EGV47" s="3">
        <v>9.8800000000000008</v>
      </c>
      <c r="EGW47" s="3">
        <v>-7.52</v>
      </c>
      <c r="EGX47" s="3">
        <v>-2.98</v>
      </c>
      <c r="EGY47" s="3">
        <v>-4.51</v>
      </c>
      <c r="EGZ47" s="3">
        <v>2.23</v>
      </c>
      <c r="EHA47" s="3">
        <v>6.83</v>
      </c>
      <c r="EHB47" s="3">
        <v>9.9700000000000006</v>
      </c>
      <c r="EHC47" s="3">
        <v>1.08</v>
      </c>
      <c r="EHD47" s="3">
        <v>11.05</v>
      </c>
      <c r="EHE47" s="3">
        <v>0.81</v>
      </c>
      <c r="EHF47" s="3">
        <v>-0.53</v>
      </c>
      <c r="EHG47" s="3">
        <v>5.0999999999999996</v>
      </c>
      <c r="EHH47" s="3">
        <v>7.33</v>
      </c>
      <c r="EHI47" s="3">
        <v>-6.58</v>
      </c>
      <c r="EHJ47" s="3">
        <v>15.28</v>
      </c>
      <c r="EHK47" s="3">
        <v>0.16</v>
      </c>
      <c r="EHL47" s="3">
        <v>0.61</v>
      </c>
      <c r="EHM47" s="3">
        <v>5.89</v>
      </c>
      <c r="EHN47" s="3">
        <v>5.75</v>
      </c>
      <c r="EHO47" s="3">
        <v>-61.48</v>
      </c>
      <c r="EHP47" s="3">
        <v>-11.23</v>
      </c>
      <c r="EHQ47" s="3">
        <v>13.02</v>
      </c>
      <c r="EHR47" s="3">
        <v>-1.69</v>
      </c>
      <c r="EHS47" s="3">
        <v>-8.61</v>
      </c>
      <c r="EHT47" s="3">
        <v>6.71</v>
      </c>
      <c r="EHU47" s="3">
        <v>-1.1599999999999999</v>
      </c>
      <c r="EHV47" s="3">
        <v>-0.06</v>
      </c>
      <c r="EHW47" s="3">
        <v>7.12</v>
      </c>
      <c r="EHX47" s="3">
        <v>13.95</v>
      </c>
      <c r="EHY47" s="3">
        <v>-0.93</v>
      </c>
      <c r="EHZ47" s="3">
        <v>10.66</v>
      </c>
      <c r="EIA47" s="3">
        <v>4.09</v>
      </c>
      <c r="EIB47" s="3">
        <v>20.65</v>
      </c>
      <c r="EIC47" s="3">
        <v>12.79</v>
      </c>
      <c r="EID47" s="3">
        <v>-7.22</v>
      </c>
      <c r="EIE47" s="3">
        <v>5.88</v>
      </c>
      <c r="EIF47" s="3">
        <v>2.09</v>
      </c>
      <c r="EIG47" s="3">
        <v>6.32</v>
      </c>
      <c r="EIH47" s="3">
        <v>2.65</v>
      </c>
      <c r="EII47" s="3">
        <v>3.46</v>
      </c>
      <c r="EIJ47" s="3">
        <v>14.25</v>
      </c>
      <c r="EIK47" s="3">
        <v>3.58</v>
      </c>
      <c r="EIL47" s="3">
        <v>6.71</v>
      </c>
      <c r="EIM47" s="3">
        <v>-2.5299999999999998</v>
      </c>
      <c r="EIN47" s="3">
        <v>4.0199999999999996</v>
      </c>
      <c r="EIO47" s="3">
        <v>22.22</v>
      </c>
      <c r="EIP47" s="3">
        <v>0.59</v>
      </c>
      <c r="EIQ47" s="3">
        <v>14.51</v>
      </c>
      <c r="EIR47" s="3">
        <v>-2.27</v>
      </c>
      <c r="EIS47" s="3">
        <v>58</v>
      </c>
      <c r="EIT47" s="3">
        <v>14.1</v>
      </c>
      <c r="EIU47" s="3">
        <v>4.62</v>
      </c>
      <c r="EIV47" s="3">
        <v>14.55</v>
      </c>
      <c r="EIW47" s="3">
        <v>-3.14</v>
      </c>
      <c r="EIX47" s="3">
        <v>0.51</v>
      </c>
      <c r="EIY47" s="3">
        <v>-3.96</v>
      </c>
      <c r="EIZ47" s="3">
        <v>13.79</v>
      </c>
      <c r="EJA47" s="3">
        <v>2.98</v>
      </c>
      <c r="EJB47" s="3">
        <v>3.64</v>
      </c>
      <c r="EJC47" s="3">
        <v>8.68</v>
      </c>
      <c r="EJD47" s="3">
        <v>-4.59</v>
      </c>
      <c r="EJE47" s="3">
        <v>3.82</v>
      </c>
      <c r="EJF47" s="3">
        <v>-9.66</v>
      </c>
      <c r="EJG47" s="3">
        <v>-2.66</v>
      </c>
      <c r="EJH47" s="3">
        <v>11.64</v>
      </c>
      <c r="EJI47" s="3">
        <v>-2.16</v>
      </c>
      <c r="EJJ47" s="3">
        <v>12.6</v>
      </c>
      <c r="EJK47" s="3">
        <v>-7.35</v>
      </c>
      <c r="EJL47" s="3">
        <v>3.73</v>
      </c>
      <c r="EJM47" s="3">
        <v>18.77</v>
      </c>
      <c r="EJN47" s="3">
        <v>-19.95</v>
      </c>
      <c r="EJO47" s="3">
        <v>3.04</v>
      </c>
      <c r="EJP47" s="3">
        <v>-5.34</v>
      </c>
      <c r="EJQ47" s="3">
        <v>1.06</v>
      </c>
      <c r="EJR47" s="3">
        <v>4.3899999999999997</v>
      </c>
      <c r="EJS47" s="3">
        <v>9</v>
      </c>
      <c r="EJT47" s="3">
        <v>28.25</v>
      </c>
      <c r="EJU47" s="3">
        <v>-3.6</v>
      </c>
      <c r="EJV47" s="3">
        <v>3.58</v>
      </c>
      <c r="EJW47" s="3">
        <v>2.58</v>
      </c>
      <c r="EJX47" s="3">
        <v>-2.2599999999999998</v>
      </c>
      <c r="EJY47" s="3">
        <v>17.11</v>
      </c>
      <c r="EJZ47" s="3">
        <v>-1.1599999999999999</v>
      </c>
      <c r="EKA47" s="3">
        <v>1.4</v>
      </c>
      <c r="EKB47" s="3">
        <v>6.69</v>
      </c>
      <c r="EKC47" s="3">
        <v>3.43</v>
      </c>
      <c r="EKD47" s="3">
        <v>3.07</v>
      </c>
      <c r="EKE47" s="3">
        <v>1.9</v>
      </c>
      <c r="EKF47" s="3">
        <v>-1.68</v>
      </c>
      <c r="EKG47" s="3">
        <v>3.34</v>
      </c>
      <c r="EKH47" s="3">
        <v>8.7799999999999994</v>
      </c>
      <c r="EKI47" s="3">
        <v>-8.61</v>
      </c>
      <c r="EKJ47" s="3">
        <v>9.01</v>
      </c>
      <c r="EKK47" s="3">
        <v>15.49</v>
      </c>
      <c r="EKL47" s="3">
        <v>-14.97</v>
      </c>
      <c r="EKM47" s="3">
        <v>8.2799999999999994</v>
      </c>
      <c r="EKN47" s="3">
        <v>-1.86</v>
      </c>
      <c r="EKO47" s="3" t="s">
        <v>2792</v>
      </c>
      <c r="EKP47" s="3">
        <v>2.04</v>
      </c>
      <c r="EKQ47" s="3">
        <v>-1.82</v>
      </c>
      <c r="EKR47" s="3">
        <v>1.62</v>
      </c>
      <c r="EKS47" s="3">
        <v>0.01</v>
      </c>
      <c r="EKT47" s="3">
        <v>3.02</v>
      </c>
      <c r="EKU47" s="3">
        <v>11.08</v>
      </c>
      <c r="EKV47" s="3">
        <v>-4.3899999999999997</v>
      </c>
      <c r="EKW47" s="3">
        <v>46.72</v>
      </c>
      <c r="EKX47" s="3">
        <v>17.79</v>
      </c>
      <c r="EKY47" s="3">
        <v>20.69</v>
      </c>
      <c r="EKZ47" s="3">
        <v>15.68</v>
      </c>
      <c r="ELA47" s="3">
        <v>10.95</v>
      </c>
      <c r="ELB47" s="3">
        <v>-3.72</v>
      </c>
      <c r="ELC47" s="3">
        <v>-2.15</v>
      </c>
      <c r="ELD47" s="3">
        <v>6.95</v>
      </c>
      <c r="ELE47" s="3">
        <v>9.7100000000000009</v>
      </c>
      <c r="ELF47" s="3">
        <v>1.8</v>
      </c>
      <c r="ELG47" s="3">
        <v>-5.03</v>
      </c>
      <c r="ELH47" s="3">
        <v>21.42</v>
      </c>
      <c r="ELI47" s="3">
        <v>9.3800000000000008</v>
      </c>
      <c r="ELJ47" s="3">
        <v>7.09</v>
      </c>
      <c r="ELK47" s="3">
        <v>-0.94</v>
      </c>
      <c r="ELL47" s="3">
        <v>-3.78</v>
      </c>
      <c r="ELM47" s="3">
        <v>7.19</v>
      </c>
      <c r="ELN47" s="3">
        <v>19.73</v>
      </c>
      <c r="ELO47" s="3">
        <v>-0.59</v>
      </c>
      <c r="ELP47" s="3">
        <v>22.45</v>
      </c>
      <c r="ELQ47" s="3">
        <v>1.98</v>
      </c>
      <c r="ELR47" s="3">
        <v>28.83</v>
      </c>
      <c r="ELS47" s="3">
        <v>5.49</v>
      </c>
      <c r="ELT47" s="3">
        <v>-2.68</v>
      </c>
      <c r="ELU47" s="3">
        <v>-12.58</v>
      </c>
      <c r="ELV47" s="3">
        <v>-13.12</v>
      </c>
      <c r="ELW47" s="3">
        <v>-5.75</v>
      </c>
      <c r="ELX47" s="3">
        <v>15.85</v>
      </c>
      <c r="ELY47" s="3">
        <v>1.28</v>
      </c>
      <c r="ELZ47" s="3">
        <v>17.27</v>
      </c>
      <c r="EMA47" s="3">
        <v>9.1999999999999993</v>
      </c>
      <c r="EMB47" s="3">
        <v>9.56</v>
      </c>
      <c r="EMC47" s="3">
        <v>1.63</v>
      </c>
      <c r="EMD47" s="3">
        <v>-2.2400000000000002</v>
      </c>
      <c r="EME47" s="3">
        <v>4.17</v>
      </c>
      <c r="EMF47" s="3">
        <v>5.65</v>
      </c>
      <c r="EMG47" s="3">
        <v>24.88</v>
      </c>
      <c r="EMH47" s="3">
        <v>-18.989999999999998</v>
      </c>
      <c r="EMI47" s="3">
        <v>-9.1199999999999992</v>
      </c>
      <c r="EMJ47" s="3">
        <v>4.4400000000000004</v>
      </c>
      <c r="EMK47" s="3">
        <v>10.31</v>
      </c>
      <c r="EML47" s="3">
        <v>0.34</v>
      </c>
      <c r="EMM47" s="3">
        <v>1.71</v>
      </c>
      <c r="EMN47" s="3">
        <v>9.36</v>
      </c>
      <c r="EMO47" s="3">
        <v>-0.52</v>
      </c>
      <c r="EMP47" s="3">
        <v>9.32</v>
      </c>
      <c r="EMQ47" s="3">
        <v>2.42</v>
      </c>
      <c r="EMR47" s="3">
        <v>-1.1499999999999999</v>
      </c>
      <c r="EMS47" s="3">
        <v>7.78</v>
      </c>
      <c r="EMT47" s="3">
        <v>-0.56999999999999995</v>
      </c>
      <c r="EMU47" s="3">
        <v>3.11</v>
      </c>
      <c r="EMV47" s="3">
        <v>0.38</v>
      </c>
      <c r="EMW47" s="3">
        <v>-10.97</v>
      </c>
      <c r="EMX47" s="3">
        <v>3.94</v>
      </c>
      <c r="EMY47" s="3">
        <v>18.2</v>
      </c>
      <c r="EMZ47" s="3">
        <v>15.78</v>
      </c>
      <c r="ENA47" s="3">
        <v>-6.8</v>
      </c>
      <c r="ENB47" s="3">
        <v>4.8</v>
      </c>
      <c r="ENC47" s="3">
        <v>-17.18</v>
      </c>
      <c r="END47" s="3">
        <v>-2.89</v>
      </c>
      <c r="ENE47" s="3">
        <v>-17.940000000000001</v>
      </c>
      <c r="ENF47" s="3">
        <v>9.07</v>
      </c>
      <c r="ENG47" s="3">
        <v>-0.81</v>
      </c>
      <c r="ENH47" s="3">
        <v>3.22</v>
      </c>
      <c r="ENI47" s="3">
        <v>7.19</v>
      </c>
      <c r="ENJ47" s="3">
        <v>0.22</v>
      </c>
      <c r="ENK47" s="3">
        <v>21.87</v>
      </c>
      <c r="ENL47" s="3">
        <v>-18.940000000000001</v>
      </c>
      <c r="ENM47" s="3">
        <v>-7.89</v>
      </c>
      <c r="ENN47" s="3">
        <v>-14.03</v>
      </c>
      <c r="ENO47" s="3">
        <v>13.59</v>
      </c>
      <c r="ENP47" s="3">
        <v>-3.17</v>
      </c>
      <c r="ENQ47" s="3">
        <v>8.15</v>
      </c>
      <c r="ENR47" s="3">
        <v>-1.95</v>
      </c>
      <c r="ENS47" s="3">
        <v>1.62</v>
      </c>
      <c r="ENT47" s="3">
        <v>-9</v>
      </c>
      <c r="ENU47" s="3">
        <v>-16.88</v>
      </c>
      <c r="ENV47" s="3">
        <v>1.49</v>
      </c>
      <c r="ENW47" s="3">
        <v>-0.57999999999999996</v>
      </c>
      <c r="ENX47" s="3">
        <v>1.39</v>
      </c>
      <c r="ENY47" s="3">
        <v>-0.83</v>
      </c>
      <c r="ENZ47" s="3">
        <v>10.09</v>
      </c>
      <c r="EOA47" s="3">
        <v>-7.1</v>
      </c>
      <c r="EOB47" s="3">
        <v>-7.09</v>
      </c>
      <c r="EOC47" s="3">
        <v>-7.93</v>
      </c>
      <c r="EOD47" s="3">
        <v>-3.99</v>
      </c>
      <c r="EOE47" s="3">
        <v>-0.78</v>
      </c>
      <c r="EOF47" s="3">
        <v>12.3</v>
      </c>
      <c r="EOG47" s="3">
        <v>0.54</v>
      </c>
      <c r="EOH47" s="3">
        <v>5.87</v>
      </c>
      <c r="EOI47" s="3">
        <v>-6.33</v>
      </c>
      <c r="EOJ47" s="3">
        <v>-3.3</v>
      </c>
      <c r="EOK47" s="3">
        <v>3.93</v>
      </c>
      <c r="EOL47" s="3">
        <v>7.12</v>
      </c>
      <c r="EOM47" s="3">
        <v>-12.37</v>
      </c>
      <c r="EON47" s="3">
        <v>-18.54</v>
      </c>
      <c r="EOO47" s="3">
        <v>9.24</v>
      </c>
      <c r="EOP47" s="3">
        <v>-10.039999999999999</v>
      </c>
      <c r="EOQ47" s="3">
        <v>-27.86</v>
      </c>
      <c r="EOR47" s="3">
        <v>1.53</v>
      </c>
      <c r="EOS47" s="3">
        <v>-23.8</v>
      </c>
      <c r="EOT47" s="3">
        <v>3.11</v>
      </c>
      <c r="EOU47" s="3">
        <v>14.85</v>
      </c>
      <c r="EOV47" s="3">
        <v>2.04</v>
      </c>
      <c r="EOW47" s="3">
        <v>-31.38</v>
      </c>
      <c r="EOX47" s="3">
        <v>19.39</v>
      </c>
      <c r="EOY47" s="3">
        <v>4.9400000000000004</v>
      </c>
      <c r="EOZ47" s="3" t="s">
        <v>5</v>
      </c>
      <c r="EPA47" s="3">
        <v>9.99</v>
      </c>
      <c r="EPB47" s="3">
        <v>4.9400000000000004</v>
      </c>
      <c r="EPC47" s="3">
        <v>-18.45</v>
      </c>
      <c r="EPD47" s="3">
        <v>3.79</v>
      </c>
      <c r="EPE47" s="3">
        <v>1.48</v>
      </c>
      <c r="EPF47" s="3">
        <v>-2.2400000000000002</v>
      </c>
      <c r="EPG47" s="3">
        <v>-3.61</v>
      </c>
      <c r="EPH47" s="3">
        <v>-10.45</v>
      </c>
      <c r="EPI47" s="3">
        <v>9.0500000000000007</v>
      </c>
      <c r="EPJ47" s="3">
        <v>-22.97</v>
      </c>
      <c r="EPK47" s="3">
        <v>2.31</v>
      </c>
      <c r="EPL47" s="3">
        <v>4.6500000000000004</v>
      </c>
      <c r="EPM47" s="3">
        <v>0.09</v>
      </c>
      <c r="EPN47" s="3">
        <v>6.47</v>
      </c>
      <c r="EPO47" s="3">
        <v>0.36</v>
      </c>
      <c r="EPP47" s="3">
        <v>6.76</v>
      </c>
      <c r="EPQ47" s="3">
        <v>2.61</v>
      </c>
      <c r="EPR47" s="3">
        <v>22.54</v>
      </c>
      <c r="EPS47" s="3">
        <v>2.48</v>
      </c>
      <c r="EPT47" s="3">
        <v>1.65</v>
      </c>
      <c r="EPU47" s="3">
        <v>6.82</v>
      </c>
      <c r="EPV47" s="3">
        <v>16.78</v>
      </c>
      <c r="EPW47" s="3">
        <v>3.33</v>
      </c>
      <c r="EPX47" s="3">
        <v>1.24</v>
      </c>
      <c r="EPY47" s="3">
        <v>5.23</v>
      </c>
      <c r="EPZ47" s="3">
        <v>-9.33</v>
      </c>
      <c r="EQA47" s="3">
        <v>6.73</v>
      </c>
      <c r="EQB47" s="3">
        <v>1.58</v>
      </c>
      <c r="EQC47" s="3">
        <v>1.55</v>
      </c>
      <c r="EQD47" s="3">
        <v>6.6</v>
      </c>
      <c r="EQE47" s="3">
        <v>16.940000000000001</v>
      </c>
      <c r="EQF47" s="3">
        <v>-1.23</v>
      </c>
      <c r="EQG47" s="3">
        <v>5.75</v>
      </c>
      <c r="EQH47" s="3">
        <v>-9.39</v>
      </c>
      <c r="EQI47" s="3">
        <v>10.71</v>
      </c>
      <c r="EQJ47" s="3">
        <v>1.59</v>
      </c>
      <c r="EQK47" s="3">
        <v>-34.630000000000003</v>
      </c>
      <c r="EQL47" s="3">
        <v>-18.61</v>
      </c>
      <c r="EQM47" s="3">
        <v>22.18</v>
      </c>
      <c r="EQN47" s="3">
        <v>-1.2</v>
      </c>
      <c r="EQO47" s="3">
        <v>4.0999999999999996</v>
      </c>
      <c r="EQP47" s="3">
        <v>6.91</v>
      </c>
      <c r="EQQ47" s="3">
        <v>0.73</v>
      </c>
      <c r="EQR47" s="3">
        <v>-2.81</v>
      </c>
      <c r="EQS47" s="3">
        <v>11.17</v>
      </c>
      <c r="EQT47" s="3">
        <v>31.87</v>
      </c>
      <c r="EQU47" s="3">
        <v>9.27</v>
      </c>
      <c r="EQV47" s="3">
        <v>-7.12</v>
      </c>
      <c r="EQW47" s="3">
        <v>32.79</v>
      </c>
      <c r="EQX47" s="3">
        <v>-4.07</v>
      </c>
      <c r="EQY47" s="3">
        <v>2.87</v>
      </c>
      <c r="EQZ47" s="3">
        <v>2.5099999999999998</v>
      </c>
      <c r="ERA47" s="3">
        <v>1.63</v>
      </c>
      <c r="ERB47" s="3">
        <v>4.42</v>
      </c>
      <c r="ERC47" s="3">
        <v>0.82</v>
      </c>
      <c r="ERD47" s="3">
        <v>-4.1399999999999997</v>
      </c>
      <c r="ERE47" s="3">
        <v>-31.65</v>
      </c>
      <c r="ERF47" s="3">
        <v>6.61</v>
      </c>
      <c r="ERG47" s="3">
        <v>-1.92</v>
      </c>
      <c r="ERH47" s="3">
        <v>-1.91</v>
      </c>
      <c r="ERI47" s="3">
        <v>18.61</v>
      </c>
      <c r="ERJ47" s="3">
        <v>-12.06</v>
      </c>
      <c r="ERK47" s="3">
        <v>9.69</v>
      </c>
      <c r="ERL47" s="3">
        <v>-0.32</v>
      </c>
      <c r="ERM47" s="3">
        <v>-54.67</v>
      </c>
      <c r="ERN47" s="3">
        <v>-4.13</v>
      </c>
      <c r="ERO47" s="3">
        <v>0.57999999999999996</v>
      </c>
      <c r="ERP47" s="3">
        <v>58.49</v>
      </c>
      <c r="ERQ47" s="3">
        <v>4.8600000000000003</v>
      </c>
      <c r="ERR47" s="3">
        <v>-2.74</v>
      </c>
      <c r="ERS47" s="3">
        <v>6.11</v>
      </c>
      <c r="ERT47" s="3">
        <v>5.47</v>
      </c>
      <c r="ERU47" s="3">
        <v>-21.61</v>
      </c>
      <c r="ERV47" s="3">
        <v>-5.13</v>
      </c>
      <c r="ERW47" s="3">
        <v>-1.18</v>
      </c>
      <c r="ERX47" s="3">
        <v>2.7</v>
      </c>
      <c r="ERY47" s="3">
        <v>6.47</v>
      </c>
      <c r="ERZ47" s="3">
        <v>0.28999999999999998</v>
      </c>
      <c r="ESA47" s="3">
        <v>-2.42</v>
      </c>
      <c r="ESB47" s="3">
        <v>-3.73</v>
      </c>
      <c r="ESC47" s="3">
        <v>-2.2400000000000002</v>
      </c>
      <c r="ESD47" s="3">
        <v>-7.11</v>
      </c>
      <c r="ESE47" s="3">
        <v>8.74</v>
      </c>
      <c r="ESF47" s="3">
        <v>7.59</v>
      </c>
      <c r="ESG47" s="3">
        <v>4.12</v>
      </c>
      <c r="ESH47" s="3">
        <v>-7.17</v>
      </c>
      <c r="ESI47" s="3">
        <v>3.82</v>
      </c>
      <c r="ESJ47" s="3">
        <v>-4.3499999999999996</v>
      </c>
      <c r="ESK47" s="3">
        <v>4.0199999999999996</v>
      </c>
      <c r="ESL47" s="3">
        <v>-9.1999999999999993</v>
      </c>
      <c r="ESM47" s="3">
        <v>5.13</v>
      </c>
      <c r="ESN47" s="3">
        <v>-7.82</v>
      </c>
      <c r="ESO47" s="3">
        <v>5.85</v>
      </c>
      <c r="ESP47" s="3">
        <v>19.420000000000002</v>
      </c>
      <c r="ESQ47" s="3">
        <v>3.06</v>
      </c>
      <c r="ESR47" s="3">
        <v>3.84</v>
      </c>
      <c r="ESS47" s="3">
        <v>10.72</v>
      </c>
      <c r="EST47" s="3">
        <v>8.4700000000000006</v>
      </c>
      <c r="ESU47" s="3">
        <v>13.87</v>
      </c>
      <c r="ESV47" s="3">
        <v>-11.18</v>
      </c>
      <c r="ESW47" s="3">
        <v>1.38</v>
      </c>
      <c r="ESX47" s="3">
        <v>-1.27</v>
      </c>
      <c r="ESY47" s="3">
        <v>3.9</v>
      </c>
      <c r="ESZ47" s="3">
        <v>-9.86</v>
      </c>
      <c r="ETA47" s="3">
        <v>-6.16</v>
      </c>
      <c r="ETB47" s="3">
        <v>-3.68</v>
      </c>
      <c r="ETC47" s="3">
        <v>-16.11</v>
      </c>
      <c r="ETD47" s="3">
        <v>-12.31</v>
      </c>
      <c r="ETE47" s="3">
        <v>-11.01</v>
      </c>
      <c r="ETF47" s="3">
        <v>5.24</v>
      </c>
      <c r="ETG47" s="3">
        <v>17.73</v>
      </c>
      <c r="ETH47" s="3">
        <v>15.86</v>
      </c>
      <c r="ETI47" s="3">
        <v>-3.43</v>
      </c>
      <c r="ETJ47" s="3">
        <v>4.17</v>
      </c>
      <c r="ETK47" s="3">
        <v>19.440000000000001</v>
      </c>
      <c r="ETL47" s="3">
        <v>11.48</v>
      </c>
      <c r="ETM47" s="3">
        <v>15.46</v>
      </c>
      <c r="ETN47" s="3">
        <v>7.28</v>
      </c>
      <c r="ETO47" s="3">
        <v>19.23</v>
      </c>
      <c r="ETP47" s="3">
        <v>-12.73</v>
      </c>
      <c r="ETQ47" s="3">
        <v>15.31</v>
      </c>
      <c r="ETR47" s="3">
        <v>2.94</v>
      </c>
      <c r="ETS47" s="3">
        <v>6.9</v>
      </c>
      <c r="ETT47" s="3">
        <v>44.53</v>
      </c>
      <c r="ETU47" s="3">
        <v>5.72</v>
      </c>
      <c r="ETV47" s="3">
        <v>5.66</v>
      </c>
      <c r="ETW47" s="3">
        <v>8.15</v>
      </c>
      <c r="ETX47" s="3">
        <v>-3.78</v>
      </c>
      <c r="ETY47" s="3">
        <v>-7.82</v>
      </c>
      <c r="ETZ47" s="3">
        <v>-15.6</v>
      </c>
      <c r="EUA47" s="3">
        <v>-7.33</v>
      </c>
      <c r="EUB47" s="3">
        <v>-43.6</v>
      </c>
      <c r="EUC47" s="3">
        <v>6.87</v>
      </c>
      <c r="EUD47" s="3">
        <v>-7.37</v>
      </c>
      <c r="EUE47" s="3">
        <v>5.1100000000000003</v>
      </c>
      <c r="EUF47" s="3">
        <v>1.02</v>
      </c>
      <c r="EUG47" s="3">
        <v>35.94</v>
      </c>
      <c r="EUH47" s="3">
        <v>5.62</v>
      </c>
      <c r="EUI47" s="3">
        <v>-32.79</v>
      </c>
      <c r="EUJ47" s="3">
        <v>-13.39</v>
      </c>
      <c r="EUK47" s="3">
        <v>7.29</v>
      </c>
      <c r="EUL47" s="3">
        <v>-5.6</v>
      </c>
      <c r="EUM47" s="3" t="s">
        <v>5</v>
      </c>
      <c r="EUN47" s="3" t="s">
        <v>5</v>
      </c>
      <c r="EUO47" s="3">
        <v>4.51</v>
      </c>
      <c r="EUP47" s="3">
        <v>-19.670000000000002</v>
      </c>
      <c r="EUQ47" s="3">
        <v>-16.21</v>
      </c>
      <c r="EUR47" s="3" t="s">
        <v>5</v>
      </c>
      <c r="EUS47" s="3">
        <v>15.5</v>
      </c>
      <c r="EUT47" s="3">
        <v>-30.58</v>
      </c>
      <c r="EUU47" s="3">
        <v>18.600000000000001</v>
      </c>
      <c r="EUV47" s="3">
        <v>24.58</v>
      </c>
      <c r="EUW47" s="3">
        <v>1.63</v>
      </c>
      <c r="EUX47" s="3">
        <v>9.1199999999999992</v>
      </c>
      <c r="EUY47" s="3">
        <v>14.36</v>
      </c>
      <c r="EUZ47" s="3" t="s">
        <v>5</v>
      </c>
      <c r="EVA47" s="3">
        <v>16.079999999999998</v>
      </c>
      <c r="EVB47" s="3">
        <v>-27.04</v>
      </c>
      <c r="EVC47" s="3">
        <v>0.39</v>
      </c>
      <c r="EVD47" s="3">
        <v>12.54</v>
      </c>
      <c r="EVE47" s="3">
        <v>3.53</v>
      </c>
      <c r="EVF47" s="3">
        <v>-19.57</v>
      </c>
      <c r="EVG47" s="3">
        <v>-13.13</v>
      </c>
      <c r="EVH47" s="3">
        <v>-6.68</v>
      </c>
      <c r="EVI47" s="3">
        <v>15.77</v>
      </c>
      <c r="EVJ47" s="3">
        <v>9.4499999999999993</v>
      </c>
      <c r="EVK47" s="3">
        <v>-8.57</v>
      </c>
      <c r="EVL47" s="3">
        <v>0.95</v>
      </c>
      <c r="EVM47" s="3">
        <v>15.99</v>
      </c>
      <c r="EVN47" s="3">
        <v>0.12</v>
      </c>
      <c r="EVO47" s="3">
        <v>2.75</v>
      </c>
      <c r="EVP47" s="3">
        <v>-11.14</v>
      </c>
      <c r="EVQ47" s="3">
        <v>3.96</v>
      </c>
      <c r="EVR47" s="3">
        <v>20.82</v>
      </c>
      <c r="EVS47" s="3">
        <v>11.22</v>
      </c>
      <c r="EVT47" s="3">
        <v>13.76</v>
      </c>
      <c r="EVU47" s="3">
        <v>13.7</v>
      </c>
      <c r="EVV47" s="3">
        <v>6.24</v>
      </c>
      <c r="EVW47" s="3">
        <v>-6.8</v>
      </c>
      <c r="EVX47" s="3">
        <v>9.6</v>
      </c>
      <c r="EVY47" s="3">
        <v>-1.34</v>
      </c>
      <c r="EVZ47" s="3">
        <v>-4.87</v>
      </c>
      <c r="EWA47" s="3">
        <v>2.95</v>
      </c>
      <c r="EWB47" s="3">
        <v>-3.76</v>
      </c>
      <c r="EWC47" s="3">
        <v>-8.23</v>
      </c>
      <c r="EWD47" s="3">
        <v>-30.68</v>
      </c>
      <c r="EWE47" s="3">
        <v>-11.45</v>
      </c>
      <c r="EWF47" s="3">
        <v>118.17</v>
      </c>
      <c r="EWG47" s="3">
        <v>-5.89</v>
      </c>
      <c r="EWH47" s="3">
        <v>1.61</v>
      </c>
      <c r="EWI47" s="3">
        <v>1.76</v>
      </c>
      <c r="EWJ47" s="3">
        <v>4.59</v>
      </c>
      <c r="EWK47" s="3">
        <v>31.11</v>
      </c>
      <c r="EWL47" s="3">
        <v>14.52</v>
      </c>
      <c r="EWM47" s="3">
        <v>1.31</v>
      </c>
      <c r="EWN47" s="3">
        <v>3.77</v>
      </c>
      <c r="EWO47" s="3">
        <v>2</v>
      </c>
      <c r="EWP47" s="3">
        <v>-6.41</v>
      </c>
      <c r="EWQ47" s="3">
        <v>-8.35</v>
      </c>
      <c r="EWR47" s="3">
        <v>91.54</v>
      </c>
      <c r="EWS47" s="3">
        <v>-16.760000000000002</v>
      </c>
      <c r="EWT47" s="3">
        <v>12.14</v>
      </c>
      <c r="EWU47" s="3">
        <v>10.210000000000001</v>
      </c>
      <c r="EWV47" s="3">
        <v>-3.6</v>
      </c>
      <c r="EWW47" s="3">
        <v>4.8600000000000003</v>
      </c>
      <c r="EWX47" s="3">
        <v>3.13</v>
      </c>
      <c r="EWY47" s="3">
        <v>32.799999999999997</v>
      </c>
      <c r="EWZ47" s="3">
        <v>7.5</v>
      </c>
      <c r="EXA47" s="3">
        <v>-0.04</v>
      </c>
      <c r="EXB47" s="3">
        <v>-0.47</v>
      </c>
      <c r="EXC47" s="3">
        <v>7.11</v>
      </c>
      <c r="EXD47" s="3">
        <v>131.58000000000001</v>
      </c>
      <c r="EXE47" s="3">
        <v>5.37</v>
      </c>
      <c r="EXF47" s="3">
        <v>-4.08</v>
      </c>
      <c r="EXG47" s="3">
        <v>-3.22</v>
      </c>
      <c r="EXH47" s="3">
        <v>33.21</v>
      </c>
      <c r="EXI47" s="3">
        <v>10.71</v>
      </c>
      <c r="EXJ47" s="3">
        <v>73.430000000000007</v>
      </c>
      <c r="EXK47" s="3">
        <v>27.08</v>
      </c>
      <c r="EXL47" s="3">
        <v>-9.0500000000000007</v>
      </c>
      <c r="EXM47" s="3" t="s">
        <v>5</v>
      </c>
      <c r="EXN47" s="3">
        <v>-1.89</v>
      </c>
      <c r="EXO47" s="3">
        <v>14.88</v>
      </c>
      <c r="EXP47" s="3">
        <v>-0.95</v>
      </c>
      <c r="EXQ47" s="3">
        <v>20.88</v>
      </c>
      <c r="EXR47" s="3">
        <v>-1.56</v>
      </c>
      <c r="EXS47" s="3">
        <v>1.83</v>
      </c>
      <c r="EXT47" s="3" t="s">
        <v>5</v>
      </c>
      <c r="EXU47" s="3">
        <v>-15.18</v>
      </c>
      <c r="EXV47" s="3">
        <v>-53.6</v>
      </c>
      <c r="EXW47" s="3">
        <v>-35.200000000000003</v>
      </c>
      <c r="EXX47" s="3">
        <v>3.26</v>
      </c>
      <c r="EXY47" s="3">
        <v>-4.88</v>
      </c>
      <c r="EXZ47" s="3">
        <v>-12.84</v>
      </c>
      <c r="EYA47" s="3">
        <v>-1.31</v>
      </c>
      <c r="EYB47" s="3">
        <v>7.9</v>
      </c>
      <c r="EYC47" s="3">
        <v>-10.050000000000001</v>
      </c>
      <c r="EYD47" s="3">
        <v>33.909999999999997</v>
      </c>
      <c r="EYE47" s="3">
        <v>11.23</v>
      </c>
      <c r="EYF47" s="3">
        <v>1.84</v>
      </c>
      <c r="EYG47" s="3">
        <v>37.29</v>
      </c>
      <c r="EYH47" s="3">
        <v>3.48</v>
      </c>
      <c r="EYI47" s="3">
        <v>-7.13</v>
      </c>
      <c r="EYJ47" s="3">
        <v>33.299999999999997</v>
      </c>
      <c r="EYK47" s="3">
        <v>5.4</v>
      </c>
      <c r="EYL47" s="3">
        <v>-6.7</v>
      </c>
      <c r="EYM47" s="3">
        <v>-9.83</v>
      </c>
      <c r="EYN47" s="3">
        <v>3.18</v>
      </c>
      <c r="EYO47" s="3">
        <v>10.01</v>
      </c>
      <c r="EYP47" s="3">
        <v>17.899999999999999</v>
      </c>
      <c r="EYQ47" s="3">
        <v>-20.03</v>
      </c>
      <c r="EYR47" s="3">
        <v>-14.48</v>
      </c>
      <c r="EYS47" s="3">
        <v>19.559999999999999</v>
      </c>
      <c r="EYT47" s="3">
        <v>-7.34</v>
      </c>
      <c r="EYU47" s="3">
        <v>7.0000000000000007E-2</v>
      </c>
      <c r="EYV47" s="3">
        <v>-8.93</v>
      </c>
      <c r="EYW47" s="3">
        <v>-7.47</v>
      </c>
      <c r="EYX47" s="3">
        <v>-10.84</v>
      </c>
      <c r="EYY47" s="3">
        <v>-23.38</v>
      </c>
      <c r="EYZ47" s="3">
        <v>3.95</v>
      </c>
      <c r="EZA47" s="3">
        <v>-7.73</v>
      </c>
      <c r="EZB47" s="3" t="s">
        <v>5</v>
      </c>
      <c r="EZC47" s="3">
        <v>1.22</v>
      </c>
      <c r="EZD47" s="3">
        <v>0.56000000000000005</v>
      </c>
      <c r="EZE47" s="3">
        <v>23.24</v>
      </c>
      <c r="EZF47" s="3">
        <v>7.74</v>
      </c>
      <c r="EZG47" s="3">
        <v>-6.52</v>
      </c>
      <c r="EZH47" s="3">
        <v>-5.64</v>
      </c>
      <c r="EZI47" s="3">
        <v>-11.87</v>
      </c>
      <c r="EZJ47" s="3">
        <v>8.64</v>
      </c>
      <c r="EZK47" s="3">
        <v>14.52</v>
      </c>
      <c r="EZL47" s="3">
        <v>-4.38</v>
      </c>
      <c r="EZM47" s="3">
        <v>18.28</v>
      </c>
      <c r="EZN47" s="3">
        <v>7.03</v>
      </c>
      <c r="EZO47" s="3">
        <v>38.5</v>
      </c>
      <c r="EZP47" s="3">
        <v>8.3699999999999992</v>
      </c>
      <c r="EZQ47" s="3">
        <v>-0.88</v>
      </c>
      <c r="EZR47" s="3">
        <v>-1.46</v>
      </c>
      <c r="EZS47" s="3">
        <v>-3.75</v>
      </c>
      <c r="EZT47" s="3">
        <v>-9.69</v>
      </c>
      <c r="EZU47" s="3">
        <v>-1.19</v>
      </c>
      <c r="EZV47" s="3">
        <v>9.4499999999999993</v>
      </c>
      <c r="EZW47" s="3">
        <v>0.94</v>
      </c>
      <c r="EZX47" s="3">
        <v>1.38</v>
      </c>
      <c r="EZY47" s="3">
        <v>-2.34</v>
      </c>
      <c r="EZZ47" s="3">
        <v>9.24</v>
      </c>
      <c r="FAA47" s="3">
        <v>-14.73</v>
      </c>
      <c r="FAB47" s="3">
        <v>2.36</v>
      </c>
      <c r="FAC47" s="3">
        <v>-1.08</v>
      </c>
      <c r="FAD47" s="3">
        <v>-7.57</v>
      </c>
      <c r="FAE47" s="3" t="s">
        <v>5</v>
      </c>
      <c r="FAF47" s="3">
        <v>12.77</v>
      </c>
      <c r="FAG47" s="3">
        <v>130.43</v>
      </c>
      <c r="FAH47" s="3">
        <v>6.05</v>
      </c>
      <c r="FAI47" s="3">
        <v>6.44</v>
      </c>
      <c r="FAJ47" s="3">
        <v>7.73</v>
      </c>
      <c r="FAK47" s="3">
        <v>-3.48</v>
      </c>
      <c r="FAL47" s="3">
        <v>-13.07</v>
      </c>
      <c r="FAM47" s="3">
        <v>-5.16</v>
      </c>
      <c r="FAN47" s="3">
        <v>1.66</v>
      </c>
      <c r="FAO47" s="3">
        <v>6.56</v>
      </c>
      <c r="FAP47" s="3">
        <v>1.19</v>
      </c>
      <c r="FAQ47" s="3">
        <v>-0.66</v>
      </c>
      <c r="FAR47" s="3">
        <v>-11.02</v>
      </c>
      <c r="FAS47" s="3">
        <v>32.24</v>
      </c>
      <c r="FAT47" s="3">
        <v>-5.69</v>
      </c>
      <c r="FAU47" s="3">
        <v>3.85</v>
      </c>
      <c r="FAV47" s="3">
        <v>10.83</v>
      </c>
      <c r="FAW47" s="3">
        <v>81.39</v>
      </c>
      <c r="FAX47" s="3">
        <v>2.5499999999999998</v>
      </c>
      <c r="FAY47" s="3">
        <v>33.409999999999997</v>
      </c>
      <c r="FAZ47" s="3">
        <v>13.62</v>
      </c>
      <c r="FBA47" s="3">
        <v>6.71</v>
      </c>
      <c r="FBB47" s="3">
        <v>-5.39</v>
      </c>
      <c r="FBC47" s="3">
        <v>5.18</v>
      </c>
      <c r="FBD47" s="3">
        <v>11.15</v>
      </c>
      <c r="FBE47" s="3">
        <v>-0.55000000000000004</v>
      </c>
      <c r="FBF47" s="3">
        <v>36.880000000000003</v>
      </c>
      <c r="FBG47" s="3">
        <v>11.22</v>
      </c>
      <c r="FBH47" s="3">
        <v>8.24</v>
      </c>
      <c r="FBI47" s="3">
        <v>-48.08</v>
      </c>
      <c r="FBJ47" s="3">
        <v>-1.31</v>
      </c>
      <c r="FBK47" s="3">
        <v>13.74</v>
      </c>
      <c r="FBL47" s="3" t="s">
        <v>5</v>
      </c>
      <c r="FBM47" s="3" t="s">
        <v>5</v>
      </c>
      <c r="FBN47" s="3">
        <v>-2.72</v>
      </c>
      <c r="FBO47" s="3">
        <v>5.69</v>
      </c>
      <c r="FBP47" s="3">
        <v>-17.63</v>
      </c>
      <c r="FBQ47" s="3">
        <v>7.86</v>
      </c>
      <c r="FBR47" s="3">
        <v>7.35</v>
      </c>
      <c r="FBS47" s="3">
        <v>-0.44</v>
      </c>
      <c r="FBT47" s="3">
        <v>11.38</v>
      </c>
      <c r="FBU47" s="3" t="s">
        <v>5</v>
      </c>
      <c r="FBV47" s="3">
        <v>-1.19</v>
      </c>
      <c r="FBW47" s="3">
        <v>-0.47</v>
      </c>
      <c r="FBX47" s="3">
        <v>-8.59</v>
      </c>
      <c r="FBY47" s="3">
        <v>6.61</v>
      </c>
      <c r="FBZ47" s="3">
        <v>0.53</v>
      </c>
      <c r="FCA47" s="3">
        <v>-2.91</v>
      </c>
      <c r="FCB47" s="3">
        <v>9.85</v>
      </c>
      <c r="FCC47" s="3">
        <v>-1.1599999999999999</v>
      </c>
      <c r="FCD47" s="3">
        <v>0.36</v>
      </c>
      <c r="FCE47" s="3">
        <v>-8.2799999999999994</v>
      </c>
      <c r="FCF47" s="3">
        <v>-32.82</v>
      </c>
      <c r="FCG47" s="3">
        <v>-14.48</v>
      </c>
      <c r="FCH47" s="3">
        <v>4.2</v>
      </c>
      <c r="FCI47" s="3">
        <v>3.34</v>
      </c>
      <c r="FCJ47" s="3">
        <v>-22.11</v>
      </c>
      <c r="FCK47" s="3">
        <v>2.33</v>
      </c>
      <c r="FCL47" s="3">
        <v>-3.46</v>
      </c>
      <c r="FCM47" s="3">
        <v>-2.66</v>
      </c>
      <c r="FCN47" s="3">
        <v>177.21</v>
      </c>
      <c r="FCO47" s="3" t="s">
        <v>5</v>
      </c>
      <c r="FCP47" s="3">
        <v>-28.07</v>
      </c>
      <c r="FCQ47" s="3">
        <v>11.92</v>
      </c>
      <c r="FCR47" s="3" t="s">
        <v>5</v>
      </c>
      <c r="FCS47" s="3">
        <v>0.97</v>
      </c>
      <c r="FCT47" s="3">
        <v>5.09</v>
      </c>
      <c r="FCU47" s="3">
        <v>-12.88</v>
      </c>
      <c r="FCV47" s="3">
        <v>37</v>
      </c>
      <c r="FCW47" s="3">
        <v>9.86</v>
      </c>
      <c r="FCX47" s="3">
        <v>-2.36</v>
      </c>
      <c r="FCY47" s="3">
        <v>13.16</v>
      </c>
      <c r="FCZ47" s="3">
        <v>23.04</v>
      </c>
      <c r="FDA47" s="3">
        <v>-0.2</v>
      </c>
      <c r="FDB47" s="3">
        <v>0.21</v>
      </c>
      <c r="FDC47" s="3">
        <v>3.12</v>
      </c>
      <c r="FDD47" s="3">
        <v>2.96</v>
      </c>
      <c r="FDE47" s="3">
        <v>10.24</v>
      </c>
      <c r="FDF47" s="3">
        <v>7.8</v>
      </c>
      <c r="FDG47" s="3">
        <v>0.47</v>
      </c>
      <c r="FDH47" s="3">
        <v>2.9</v>
      </c>
      <c r="FDI47" s="3">
        <v>9.36</v>
      </c>
      <c r="FDJ47" s="3">
        <v>-3.05</v>
      </c>
      <c r="FDK47" s="3">
        <v>2.2799999999999998</v>
      </c>
      <c r="FDL47" s="3">
        <v>0.69</v>
      </c>
      <c r="FDM47" s="3">
        <v>21.87</v>
      </c>
      <c r="FDN47" s="3">
        <v>10.69</v>
      </c>
      <c r="FDO47" s="3">
        <v>9.58</v>
      </c>
      <c r="FDP47" s="3">
        <v>38.159999999999997</v>
      </c>
      <c r="FDQ47" s="3" t="s">
        <v>5</v>
      </c>
      <c r="FDR47" s="3">
        <v>14.64</v>
      </c>
      <c r="FDS47" s="3">
        <v>9.9499999999999993</v>
      </c>
      <c r="FDT47" s="3">
        <v>14.1</v>
      </c>
      <c r="FDU47" s="3">
        <v>-23.59</v>
      </c>
      <c r="FDV47" s="3">
        <v>20.29</v>
      </c>
      <c r="FDW47" s="3">
        <v>-5.88</v>
      </c>
      <c r="FDX47" s="3">
        <v>6.8</v>
      </c>
      <c r="FDY47" s="3">
        <v>6.23</v>
      </c>
      <c r="FDZ47" s="3">
        <v>12.62</v>
      </c>
      <c r="FEA47" s="3">
        <v>-22.09</v>
      </c>
      <c r="FEB47" s="3">
        <v>59.48</v>
      </c>
      <c r="FEC47" s="3">
        <v>12.83</v>
      </c>
      <c r="FED47" s="3">
        <v>3.33</v>
      </c>
      <c r="FEE47" s="3">
        <v>0.08</v>
      </c>
      <c r="FEF47" s="3">
        <v>14.22</v>
      </c>
      <c r="FEG47" s="3">
        <v>4.41</v>
      </c>
      <c r="FEH47" s="3">
        <v>-5.85</v>
      </c>
      <c r="FEI47" s="3">
        <v>5.38</v>
      </c>
      <c r="FEJ47" s="3">
        <v>-14.44</v>
      </c>
      <c r="FEK47" s="3">
        <v>14.23</v>
      </c>
      <c r="FEL47" s="3">
        <v>-6.17</v>
      </c>
      <c r="FEM47" s="3">
        <v>9.9700000000000006</v>
      </c>
      <c r="FEN47" s="3">
        <v>-0.25</v>
      </c>
      <c r="FEO47" s="3">
        <v>69.64</v>
      </c>
      <c r="FEP47" s="3">
        <v>-25.12</v>
      </c>
      <c r="FEQ47" s="3">
        <v>-7.21</v>
      </c>
      <c r="FER47" s="3">
        <v>-1</v>
      </c>
      <c r="FES47" s="3">
        <v>5.72</v>
      </c>
      <c r="FET47" s="3">
        <v>-16.559999999999999</v>
      </c>
      <c r="FEU47" s="3">
        <v>13.6</v>
      </c>
      <c r="FEV47" s="3">
        <v>-7.9</v>
      </c>
      <c r="FEW47" s="3">
        <v>-2.82</v>
      </c>
      <c r="FEX47" s="3">
        <v>4.91</v>
      </c>
      <c r="FEY47" s="3">
        <v>-0.85</v>
      </c>
      <c r="FEZ47" s="3">
        <v>-9.25</v>
      </c>
      <c r="FFA47" s="3">
        <v>0.22</v>
      </c>
      <c r="FFB47" s="3">
        <v>7.26</v>
      </c>
      <c r="FFC47" s="3">
        <v>-6.91</v>
      </c>
      <c r="FFD47" s="3">
        <v>0.46</v>
      </c>
      <c r="FFE47" s="3">
        <v>48.59</v>
      </c>
      <c r="FFF47" s="3">
        <v>5.44</v>
      </c>
      <c r="FFG47" s="3">
        <v>-25.53</v>
      </c>
      <c r="FFH47" s="3">
        <v>-9.9</v>
      </c>
      <c r="FFI47" s="3">
        <v>-9.39</v>
      </c>
      <c r="FFJ47" s="3">
        <v>19.399999999999999</v>
      </c>
      <c r="FFK47" s="3">
        <v>-5.47</v>
      </c>
      <c r="FFL47" s="3">
        <v>-21.39</v>
      </c>
      <c r="FFM47" s="3">
        <v>-5.64</v>
      </c>
      <c r="FFN47" s="3">
        <v>87.87</v>
      </c>
      <c r="FFO47" s="3">
        <v>-4.3499999999999996</v>
      </c>
      <c r="FFP47" s="3">
        <v>5.47</v>
      </c>
      <c r="FFQ47" s="3">
        <v>6.97</v>
      </c>
      <c r="FFR47" s="3">
        <v>9.86</v>
      </c>
      <c r="FFS47" s="3">
        <v>6.05</v>
      </c>
      <c r="FFT47" s="3">
        <v>-4.43</v>
      </c>
      <c r="FFU47" s="3">
        <v>-1.18</v>
      </c>
      <c r="FFV47" s="3">
        <v>2.3199999999999998</v>
      </c>
      <c r="FFW47" s="3">
        <v>10.86</v>
      </c>
      <c r="FFX47" s="3">
        <v>3.68</v>
      </c>
      <c r="FFY47" s="3">
        <v>57.64</v>
      </c>
      <c r="FFZ47" s="3">
        <v>-1.01</v>
      </c>
      <c r="FGA47" s="3">
        <v>-2.4300000000000002</v>
      </c>
      <c r="FGB47" s="3">
        <v>-10.55</v>
      </c>
      <c r="FGC47" s="3">
        <v>6.1</v>
      </c>
      <c r="FGD47" s="3">
        <v>13.95</v>
      </c>
      <c r="FGE47" s="3">
        <v>6.48</v>
      </c>
      <c r="FGF47" s="3">
        <v>-0.9</v>
      </c>
      <c r="FGG47" s="3">
        <v>-1.53</v>
      </c>
      <c r="FGH47" s="3">
        <v>3.91</v>
      </c>
      <c r="FGI47" s="3">
        <v>-2.25</v>
      </c>
      <c r="FGJ47" s="3">
        <v>-3.13</v>
      </c>
      <c r="FGK47" s="3">
        <v>-3.99</v>
      </c>
      <c r="FGL47" s="3">
        <v>-6.3</v>
      </c>
      <c r="FGM47" s="3">
        <v>-10.96</v>
      </c>
      <c r="FGN47" s="3">
        <v>6.55</v>
      </c>
      <c r="FGO47" s="3">
        <v>-0.26</v>
      </c>
      <c r="FGP47" s="3">
        <v>-0.49</v>
      </c>
      <c r="FGQ47" s="3">
        <v>2.81</v>
      </c>
      <c r="FGR47" s="3">
        <v>11.78</v>
      </c>
      <c r="FGS47" s="3">
        <v>-11.17</v>
      </c>
      <c r="FGT47" s="3">
        <v>-20.079999999999998</v>
      </c>
      <c r="FGU47" s="3">
        <v>-4.4400000000000004</v>
      </c>
      <c r="FGV47" s="3">
        <v>-29.68</v>
      </c>
      <c r="FGW47" s="3">
        <v>-6.61</v>
      </c>
      <c r="FGX47" s="3">
        <v>-14.44</v>
      </c>
      <c r="FGY47" s="3">
        <v>8.09</v>
      </c>
      <c r="FGZ47" s="3">
        <v>-9.27</v>
      </c>
      <c r="FHA47" s="3">
        <v>42.17</v>
      </c>
      <c r="FHB47" s="3">
        <v>3.82</v>
      </c>
      <c r="FHC47" s="3">
        <v>3.82</v>
      </c>
      <c r="FHD47" s="3">
        <v>-36.94</v>
      </c>
      <c r="FHE47" s="3">
        <v>-4.92</v>
      </c>
      <c r="FHF47" s="3">
        <v>-1.61</v>
      </c>
      <c r="FHG47" s="3">
        <v>-1.24</v>
      </c>
      <c r="FHH47" s="3">
        <v>2.4700000000000002</v>
      </c>
      <c r="FHI47" s="3">
        <v>8.15</v>
      </c>
      <c r="FHJ47" s="3">
        <v>22.62</v>
      </c>
      <c r="FHK47" s="3">
        <v>-16.05</v>
      </c>
      <c r="FHL47" s="3">
        <v>53.99</v>
      </c>
      <c r="FHM47" s="3">
        <v>1.34</v>
      </c>
      <c r="FHN47" s="3">
        <v>25.68</v>
      </c>
      <c r="FHO47" s="3">
        <v>-4.03</v>
      </c>
      <c r="FHP47" s="3">
        <v>-2.5099999999999998</v>
      </c>
      <c r="FHQ47" s="3">
        <v>81.41</v>
      </c>
      <c r="FHR47" s="3">
        <v>-1.35</v>
      </c>
      <c r="FHS47" s="3">
        <v>36.770000000000003</v>
      </c>
      <c r="FHT47" s="3">
        <v>2.41</v>
      </c>
      <c r="FHU47" s="3">
        <v>-73.81</v>
      </c>
      <c r="FHV47" s="3">
        <v>-25.71</v>
      </c>
      <c r="FHW47" s="3">
        <v>48.38</v>
      </c>
      <c r="FHX47" s="3">
        <v>-8.0299999999999994</v>
      </c>
      <c r="FHY47" s="3">
        <v>11.6</v>
      </c>
      <c r="FHZ47" s="3" t="s">
        <v>5</v>
      </c>
      <c r="FIA47" s="3">
        <v>0.56999999999999995</v>
      </c>
      <c r="FIB47" s="3">
        <v>-31.07</v>
      </c>
      <c r="FIC47" s="3">
        <v>-14.74</v>
      </c>
      <c r="FID47" s="3">
        <v>-14.55</v>
      </c>
      <c r="FIE47" s="3">
        <v>-9.3699999999999992</v>
      </c>
      <c r="FIF47" s="3">
        <v>16.27</v>
      </c>
      <c r="FIG47" s="3">
        <v>3.83</v>
      </c>
      <c r="FIH47" s="3">
        <v>-0.44</v>
      </c>
      <c r="FII47" s="3">
        <v>13.5</v>
      </c>
      <c r="FIJ47" s="3">
        <v>-2.56</v>
      </c>
      <c r="FIK47" s="3">
        <v>19.690000000000001</v>
      </c>
      <c r="FIL47" s="3">
        <v>25.79</v>
      </c>
      <c r="FIM47" s="3">
        <v>4.13</v>
      </c>
      <c r="FIN47" s="3">
        <v>-10.02</v>
      </c>
      <c r="FIO47" s="3">
        <v>6.77</v>
      </c>
      <c r="FIP47" s="3" t="s">
        <v>5</v>
      </c>
      <c r="FIQ47" s="3">
        <v>18.82</v>
      </c>
      <c r="FIR47" s="3">
        <v>18.13</v>
      </c>
      <c r="FIS47" s="3">
        <v>2.63</v>
      </c>
      <c r="FIT47" s="3" t="s">
        <v>5</v>
      </c>
      <c r="FIU47" s="3" t="s">
        <v>5</v>
      </c>
      <c r="FIV47" s="3">
        <v>-5.66</v>
      </c>
      <c r="FIW47" s="3">
        <v>93.09</v>
      </c>
      <c r="FIX47" s="3">
        <v>-2.5</v>
      </c>
      <c r="FIY47" s="3">
        <v>12.29</v>
      </c>
      <c r="FIZ47" s="3">
        <v>-23.98</v>
      </c>
      <c r="FJA47" s="3">
        <v>6.58</v>
      </c>
      <c r="FJB47" s="3">
        <v>1.94</v>
      </c>
      <c r="FJC47" s="3">
        <v>24.77</v>
      </c>
      <c r="FJD47" s="3">
        <v>8.1300000000000008</v>
      </c>
      <c r="FJE47" s="3">
        <v>18.36</v>
      </c>
      <c r="FJF47" s="3" t="s">
        <v>5</v>
      </c>
      <c r="FJG47" s="3" t="s">
        <v>5</v>
      </c>
      <c r="FJH47" s="3">
        <v>14.93</v>
      </c>
      <c r="FJI47" s="3">
        <v>38.9</v>
      </c>
      <c r="FJJ47" s="3" t="s">
        <v>5</v>
      </c>
      <c r="FJK47" s="3">
        <v>8.49</v>
      </c>
      <c r="FJL47" s="3">
        <v>41.73</v>
      </c>
      <c r="FJM47" s="3">
        <v>54.96</v>
      </c>
      <c r="FJN47" s="3">
        <v>12.24</v>
      </c>
      <c r="FJO47" s="3" t="s">
        <v>5</v>
      </c>
      <c r="FJP47" s="3">
        <v>16.13</v>
      </c>
      <c r="FJQ47" s="3">
        <v>-3.18</v>
      </c>
      <c r="FJR47" s="3">
        <v>-8.73</v>
      </c>
      <c r="FJS47" s="3" t="s">
        <v>5</v>
      </c>
      <c r="FJT47" s="3">
        <v>0.25</v>
      </c>
      <c r="FJU47" s="3">
        <v>-7.02</v>
      </c>
      <c r="FJV47" s="3">
        <v>-3.02</v>
      </c>
      <c r="FJW47" s="3">
        <v>-82.66</v>
      </c>
      <c r="FJX47" s="3">
        <v>18.41</v>
      </c>
      <c r="FJY47" s="3">
        <v>1.45</v>
      </c>
      <c r="FJZ47" s="3">
        <v>45.52</v>
      </c>
      <c r="FKA47" s="3">
        <v>4.09</v>
      </c>
      <c r="FKB47" s="3">
        <v>206.92</v>
      </c>
      <c r="FKC47" s="3">
        <v>9.65</v>
      </c>
      <c r="FKD47" s="3">
        <v>27.41</v>
      </c>
      <c r="FKE47" s="3">
        <v>-1.01</v>
      </c>
      <c r="FKF47" s="3">
        <v>2.78</v>
      </c>
      <c r="FKG47" s="3">
        <v>-19.59</v>
      </c>
      <c r="FKH47" s="3">
        <v>10.67</v>
      </c>
      <c r="FKI47" s="3">
        <v>129.1</v>
      </c>
      <c r="FKJ47" s="3">
        <v>7.38</v>
      </c>
      <c r="FKK47" s="3">
        <v>-65.25</v>
      </c>
      <c r="FKL47" s="3">
        <v>6.73</v>
      </c>
      <c r="FKM47" s="3">
        <v>11.26</v>
      </c>
      <c r="FKN47" s="3">
        <v>-3.48</v>
      </c>
      <c r="FKO47" s="3">
        <v>-6.76</v>
      </c>
      <c r="FKP47" s="3">
        <v>3.6</v>
      </c>
      <c r="FKQ47" s="3" t="s">
        <v>5</v>
      </c>
      <c r="FKR47" s="3">
        <v>-0.09</v>
      </c>
      <c r="FKS47" s="3">
        <v>7.48</v>
      </c>
      <c r="FKT47" s="3">
        <v>-0.18</v>
      </c>
      <c r="FKU47" s="3">
        <v>1.48</v>
      </c>
      <c r="FKV47" s="3">
        <v>-6.28</v>
      </c>
      <c r="FKW47" s="3">
        <v>0.92</v>
      </c>
      <c r="FKX47" s="3">
        <v>0.25</v>
      </c>
      <c r="FKY47" s="3">
        <v>-0.46</v>
      </c>
      <c r="FKZ47" s="3">
        <v>-0.44</v>
      </c>
      <c r="FLA47" s="3">
        <v>36.44</v>
      </c>
      <c r="FLB47" s="3">
        <v>-0.84</v>
      </c>
      <c r="FLC47" s="3">
        <v>15.4</v>
      </c>
      <c r="FLD47" s="3">
        <v>22.65</v>
      </c>
      <c r="FLE47" s="3">
        <v>-3.33</v>
      </c>
      <c r="FLF47" s="3">
        <v>-19.55</v>
      </c>
      <c r="FLG47" s="3">
        <v>-0.98</v>
      </c>
      <c r="FLH47" s="3">
        <v>-2.77</v>
      </c>
      <c r="FLI47" s="3">
        <v>9.85</v>
      </c>
      <c r="FLJ47" s="3">
        <v>12.28</v>
      </c>
      <c r="FLK47" s="3">
        <v>5.53</v>
      </c>
      <c r="FLL47" s="3">
        <v>22.89</v>
      </c>
      <c r="FLM47" s="3">
        <v>13.34</v>
      </c>
      <c r="FLN47" s="3">
        <v>8.77</v>
      </c>
      <c r="FLO47" s="3">
        <v>-15.2</v>
      </c>
      <c r="FLP47" s="3">
        <v>-0.12</v>
      </c>
      <c r="FLQ47" s="3" t="s">
        <v>5</v>
      </c>
      <c r="FLR47" s="3">
        <v>5.45</v>
      </c>
      <c r="FLS47" s="3">
        <v>10.039999999999999</v>
      </c>
      <c r="FLT47" s="3">
        <v>-0.82</v>
      </c>
      <c r="FLU47" s="3">
        <v>-0.75</v>
      </c>
      <c r="FLV47" s="3">
        <v>-8.01</v>
      </c>
      <c r="FLW47" s="3">
        <v>7.78</v>
      </c>
      <c r="FLX47" s="3">
        <v>8.5500000000000007</v>
      </c>
      <c r="FLY47" s="3">
        <v>8.51</v>
      </c>
      <c r="FLZ47" s="3">
        <v>-3.53</v>
      </c>
      <c r="FMA47" s="3">
        <v>-6.49</v>
      </c>
      <c r="FMB47" s="3">
        <v>-13.55</v>
      </c>
      <c r="FMC47" s="3">
        <v>17.190000000000001</v>
      </c>
      <c r="FMD47" s="3">
        <v>-12.52</v>
      </c>
      <c r="FME47" s="3">
        <v>11.04</v>
      </c>
      <c r="FMF47" s="3">
        <v>-0.13</v>
      </c>
      <c r="FMG47" s="3">
        <v>-0.36</v>
      </c>
      <c r="FMH47" s="3">
        <v>-4.7300000000000004</v>
      </c>
      <c r="FMI47" s="3">
        <v>-3.41</v>
      </c>
      <c r="FMJ47" s="3">
        <v>-14.45</v>
      </c>
      <c r="FMK47" s="3">
        <v>-7.19</v>
      </c>
      <c r="FML47" s="3">
        <v>-1.05</v>
      </c>
      <c r="FMM47" s="3">
        <v>7.73</v>
      </c>
      <c r="FMN47" s="3">
        <v>4.0999999999999996</v>
      </c>
      <c r="FMO47" s="3">
        <v>1.34</v>
      </c>
      <c r="FMP47" s="3">
        <v>1.44</v>
      </c>
      <c r="FMQ47" s="3">
        <v>2.34</v>
      </c>
      <c r="FMR47" s="3">
        <v>8.15</v>
      </c>
      <c r="FMS47" s="3">
        <v>-11.7</v>
      </c>
      <c r="FMT47" s="3">
        <v>16.260000000000002</v>
      </c>
      <c r="FMU47" s="3">
        <v>14.33</v>
      </c>
      <c r="FMV47" s="3">
        <v>2.2400000000000002</v>
      </c>
      <c r="FMW47" s="3">
        <v>-1.17</v>
      </c>
      <c r="FMX47" s="3">
        <v>6.03</v>
      </c>
      <c r="FMY47" s="3">
        <v>13.02</v>
      </c>
      <c r="FMZ47" s="3">
        <v>13.04</v>
      </c>
      <c r="FNA47" s="3">
        <v>23.4</v>
      </c>
      <c r="FNB47" s="3">
        <v>37.07</v>
      </c>
      <c r="FNC47" s="3">
        <v>9.1999999999999993</v>
      </c>
      <c r="FND47" s="3">
        <v>-8.2899999999999991</v>
      </c>
      <c r="FNE47" s="3">
        <v>4.3600000000000003</v>
      </c>
      <c r="FNF47" s="3">
        <v>-3.36</v>
      </c>
      <c r="FNG47" s="3">
        <v>-9.9600000000000009</v>
      </c>
      <c r="FNH47" s="3">
        <v>8.89</v>
      </c>
      <c r="FNI47" s="3">
        <v>-37.69</v>
      </c>
      <c r="FNJ47" s="3">
        <v>-20.93</v>
      </c>
      <c r="FNK47" s="3">
        <v>4.76</v>
      </c>
      <c r="FNL47" s="3" t="s">
        <v>5</v>
      </c>
      <c r="FNM47" s="3">
        <v>9.07</v>
      </c>
      <c r="FNN47" s="3">
        <v>-8.6</v>
      </c>
      <c r="FNO47" s="3">
        <v>-3.32</v>
      </c>
      <c r="FNP47" s="3">
        <v>21.53</v>
      </c>
      <c r="FNQ47" s="3">
        <v>15.32</v>
      </c>
      <c r="FNR47" s="3">
        <v>0.9</v>
      </c>
      <c r="FNS47" s="3">
        <v>-16.64</v>
      </c>
      <c r="FNT47" s="3">
        <v>20.46</v>
      </c>
      <c r="FNU47" s="3">
        <v>-4.5</v>
      </c>
      <c r="FNV47" s="3">
        <v>-4.1100000000000003</v>
      </c>
      <c r="FNW47" s="3">
        <v>-13.72</v>
      </c>
      <c r="FNX47" s="3" t="s">
        <v>5</v>
      </c>
      <c r="FNY47" s="3">
        <v>5.07</v>
      </c>
      <c r="FNZ47" s="3">
        <v>10.34</v>
      </c>
      <c r="FOA47" s="3">
        <v>-29.3</v>
      </c>
      <c r="FOB47" s="3">
        <v>-13.17</v>
      </c>
      <c r="FOC47" s="3">
        <v>-1.01</v>
      </c>
      <c r="FOD47" s="3">
        <v>-5.14</v>
      </c>
      <c r="FOE47" s="3">
        <v>7.67</v>
      </c>
      <c r="FOF47" s="3">
        <v>7.26</v>
      </c>
      <c r="FOG47" s="3">
        <v>-4.8600000000000003</v>
      </c>
      <c r="FOH47" s="3">
        <v>0.05</v>
      </c>
      <c r="FOI47" s="3">
        <v>6.32</v>
      </c>
      <c r="FOJ47" s="3">
        <v>18.98</v>
      </c>
      <c r="FOK47" s="3">
        <v>-1</v>
      </c>
      <c r="FOL47" s="3">
        <v>-12.45</v>
      </c>
      <c r="FOM47" s="3">
        <v>13.52</v>
      </c>
      <c r="FON47" s="3">
        <v>3.3</v>
      </c>
      <c r="FOO47" s="3">
        <v>-7.28</v>
      </c>
      <c r="FOP47" s="3">
        <v>-79.91</v>
      </c>
      <c r="FOQ47" s="3">
        <v>20.38</v>
      </c>
      <c r="FOR47" s="3">
        <v>6.63</v>
      </c>
      <c r="FOS47" s="3">
        <v>7.95</v>
      </c>
      <c r="FOT47" s="3">
        <v>7.57</v>
      </c>
      <c r="FOU47" s="3">
        <v>19.53</v>
      </c>
      <c r="FOV47" s="3">
        <v>-5.73</v>
      </c>
      <c r="FOW47" s="3">
        <v>-2.09</v>
      </c>
      <c r="FOX47" s="3">
        <v>-7.89</v>
      </c>
      <c r="FOY47" s="3">
        <v>0.35</v>
      </c>
      <c r="FOZ47" s="3">
        <v>-2.14</v>
      </c>
      <c r="FPA47" s="3">
        <v>-6.33</v>
      </c>
      <c r="FPB47" s="3">
        <v>14.23</v>
      </c>
      <c r="FPC47" s="3">
        <v>9.74</v>
      </c>
      <c r="FPD47" s="3">
        <v>7.87</v>
      </c>
      <c r="FPE47" s="3">
        <v>30.59</v>
      </c>
      <c r="FPF47" s="3">
        <v>-3.01</v>
      </c>
      <c r="FPG47" s="3">
        <v>23.82</v>
      </c>
      <c r="FPH47" s="3">
        <v>-23.96</v>
      </c>
      <c r="FPI47" s="3">
        <v>1.65</v>
      </c>
      <c r="FPJ47" s="3">
        <v>0</v>
      </c>
      <c r="FPK47" s="3">
        <v>-10.09</v>
      </c>
      <c r="FPL47" s="3">
        <v>12.99</v>
      </c>
      <c r="FPM47" s="3">
        <v>4.6900000000000004</v>
      </c>
      <c r="FPN47" s="3">
        <v>1.73</v>
      </c>
      <c r="FPO47" s="3">
        <v>-12.81</v>
      </c>
      <c r="FPP47" s="3">
        <v>16.66</v>
      </c>
      <c r="FPQ47" s="3">
        <v>-1.85</v>
      </c>
      <c r="FPR47" s="3">
        <v>-5.69</v>
      </c>
      <c r="FPS47" s="3">
        <v>14.99</v>
      </c>
      <c r="FPT47" s="3">
        <v>-9.15</v>
      </c>
      <c r="FPU47" s="3">
        <v>18.940000000000001</v>
      </c>
      <c r="FPV47" s="3">
        <v>7.73</v>
      </c>
      <c r="FPW47" s="3">
        <v>4.68</v>
      </c>
      <c r="FPX47" s="3">
        <v>-0.13</v>
      </c>
      <c r="FPY47" s="3">
        <v>-1.53</v>
      </c>
      <c r="FPZ47" s="3">
        <v>11.01</v>
      </c>
      <c r="FQA47" s="3">
        <v>21.14</v>
      </c>
      <c r="FQB47" s="3">
        <v>-12.49</v>
      </c>
      <c r="FQC47" s="3">
        <v>8.9</v>
      </c>
      <c r="FQD47" s="3">
        <v>11.07</v>
      </c>
      <c r="FQE47" s="3">
        <v>9.56</v>
      </c>
      <c r="FQF47" s="3">
        <v>0.88</v>
      </c>
      <c r="FQG47" s="3">
        <v>-4.74</v>
      </c>
      <c r="FQH47" s="3">
        <v>3.51</v>
      </c>
      <c r="FQI47" s="3">
        <v>11.7</v>
      </c>
      <c r="FQJ47" s="3">
        <v>6.05</v>
      </c>
      <c r="FQK47" s="3">
        <v>-16.62</v>
      </c>
      <c r="FQL47" s="3">
        <v>-2.0099999999999998</v>
      </c>
      <c r="FQM47" s="3">
        <v>-27.27</v>
      </c>
      <c r="FQN47" s="3">
        <v>-12.7</v>
      </c>
      <c r="FQO47" s="3">
        <v>-9.9499999999999993</v>
      </c>
      <c r="FQP47" s="3">
        <v>-0.43</v>
      </c>
      <c r="FQQ47" s="3">
        <v>-1.1000000000000001</v>
      </c>
      <c r="FQR47" s="3">
        <v>-3.1</v>
      </c>
      <c r="FQS47" s="3">
        <v>7.65</v>
      </c>
      <c r="FQT47" s="3">
        <v>3.52</v>
      </c>
      <c r="FQU47" s="3">
        <v>-3.28</v>
      </c>
      <c r="FQV47" s="3">
        <v>14.43</v>
      </c>
      <c r="FQW47" s="3">
        <v>-4.29</v>
      </c>
      <c r="FQX47" s="3">
        <v>4.26</v>
      </c>
      <c r="FQY47" s="3">
        <v>3.68</v>
      </c>
      <c r="FQZ47" s="3">
        <v>6.96</v>
      </c>
      <c r="FRA47" s="3">
        <v>-1.37</v>
      </c>
      <c r="FRB47" s="3">
        <v>5.87</v>
      </c>
      <c r="FRC47" s="3">
        <v>9.92</v>
      </c>
      <c r="FRD47" s="3">
        <v>-9.64</v>
      </c>
      <c r="FRE47" s="3">
        <v>-14.98</v>
      </c>
      <c r="FRF47" s="3">
        <v>37.76</v>
      </c>
      <c r="FRG47" s="3">
        <v>79.349999999999994</v>
      </c>
      <c r="FRH47" s="3">
        <v>11.51</v>
      </c>
      <c r="FRI47" s="3">
        <v>16.27</v>
      </c>
      <c r="FRJ47" s="3">
        <v>-2.38</v>
      </c>
      <c r="FRK47" s="3">
        <v>0.84</v>
      </c>
      <c r="FRL47" s="3">
        <v>21.14</v>
      </c>
      <c r="FRM47" s="3">
        <v>3.58</v>
      </c>
      <c r="FRN47" s="3">
        <v>4.51</v>
      </c>
      <c r="FRO47" s="3">
        <v>7.96</v>
      </c>
      <c r="FRP47" s="3">
        <v>8.67</v>
      </c>
      <c r="FRQ47" s="3">
        <v>-8.6</v>
      </c>
      <c r="FRR47" s="3">
        <v>-5</v>
      </c>
      <c r="FRS47" s="3">
        <v>-2.0099999999999998</v>
      </c>
      <c r="FRT47" s="3">
        <v>2.72</v>
      </c>
      <c r="FRU47" s="3">
        <v>-1.57</v>
      </c>
      <c r="FRV47" s="3">
        <v>29.18</v>
      </c>
      <c r="FRW47" s="3">
        <v>7.59</v>
      </c>
      <c r="FRX47" s="3">
        <v>5.93</v>
      </c>
      <c r="FRY47" s="3">
        <v>8.18</v>
      </c>
      <c r="FRZ47" s="3">
        <v>-0.55000000000000004</v>
      </c>
      <c r="FSA47" s="3">
        <v>4.79</v>
      </c>
      <c r="FSB47" s="3">
        <v>22.37</v>
      </c>
      <c r="FSC47" s="3">
        <v>12.31</v>
      </c>
      <c r="FSD47" s="3">
        <v>-7.48</v>
      </c>
      <c r="FSE47" s="3">
        <v>3.77</v>
      </c>
      <c r="FSF47" s="3">
        <v>12.81</v>
      </c>
      <c r="FSG47" s="3">
        <v>2.23</v>
      </c>
      <c r="FSH47" s="3">
        <v>9.9700000000000006</v>
      </c>
      <c r="FSI47" s="3">
        <v>-3.95</v>
      </c>
      <c r="FSJ47" s="3">
        <v>-16.22</v>
      </c>
      <c r="FSK47" s="3">
        <v>1.1599999999999999</v>
      </c>
      <c r="FSL47" s="3">
        <v>15.9</v>
      </c>
      <c r="FSM47" s="3">
        <v>-9.8699999999999992</v>
      </c>
      <c r="FSN47" s="3">
        <v>-2.88</v>
      </c>
      <c r="FSO47" s="3">
        <v>5.65</v>
      </c>
      <c r="FSP47" s="3">
        <v>6.1</v>
      </c>
      <c r="FSQ47" s="3">
        <v>1.1299999999999999</v>
      </c>
      <c r="FSR47" s="3">
        <v>4.84</v>
      </c>
      <c r="FSS47" s="3">
        <v>-5.89</v>
      </c>
      <c r="FST47" s="3">
        <v>4.5</v>
      </c>
      <c r="FSU47" s="3">
        <v>19.04</v>
      </c>
      <c r="FSV47" s="3">
        <v>-7.68</v>
      </c>
      <c r="FSW47" s="3">
        <v>8.2200000000000006</v>
      </c>
      <c r="FSX47" s="3">
        <v>-2.71</v>
      </c>
      <c r="FSY47" s="3">
        <v>-8.2799999999999994</v>
      </c>
      <c r="FSZ47" s="3">
        <v>-6.69</v>
      </c>
      <c r="FTA47" s="3">
        <v>-4.6900000000000004</v>
      </c>
      <c r="FTB47" s="3">
        <v>18.95</v>
      </c>
      <c r="FTC47" s="3">
        <v>7.48</v>
      </c>
      <c r="FTD47" s="3">
        <v>-12.29</v>
      </c>
      <c r="FTE47" s="3">
        <v>8.2100000000000009</v>
      </c>
      <c r="FTF47" s="3">
        <v>9.44</v>
      </c>
      <c r="FTG47" s="3">
        <v>7.51</v>
      </c>
      <c r="FTH47" s="3">
        <v>5.62</v>
      </c>
      <c r="FTI47" s="3">
        <v>1.63</v>
      </c>
      <c r="FTJ47" s="3">
        <v>2.79</v>
      </c>
      <c r="FTK47" s="3">
        <v>-0.51</v>
      </c>
      <c r="FTL47" s="3">
        <v>45.25</v>
      </c>
      <c r="FTM47" s="3">
        <v>10.66</v>
      </c>
      <c r="FTN47" s="3">
        <v>7.07</v>
      </c>
      <c r="FTO47" s="3">
        <v>1.71</v>
      </c>
      <c r="FTP47" s="3">
        <v>8.9700000000000006</v>
      </c>
      <c r="FTQ47" s="3">
        <v>-6.97</v>
      </c>
      <c r="FTR47" s="3">
        <v>-14.42</v>
      </c>
      <c r="FTS47" s="3">
        <v>-1.91</v>
      </c>
      <c r="FTT47" s="3">
        <v>4.91</v>
      </c>
      <c r="FTU47" s="3">
        <v>13.56</v>
      </c>
      <c r="FTV47" s="3">
        <v>1.06</v>
      </c>
      <c r="FTW47" s="3">
        <v>-4.1100000000000003</v>
      </c>
      <c r="FTX47" s="3">
        <v>-7.94</v>
      </c>
      <c r="FTY47" s="3">
        <v>8.19</v>
      </c>
      <c r="FTZ47" s="3">
        <v>15</v>
      </c>
      <c r="FUA47" s="3">
        <v>1.94</v>
      </c>
      <c r="FUB47" s="3">
        <v>3.45</v>
      </c>
      <c r="FUC47" s="3">
        <v>7.47</v>
      </c>
      <c r="FUD47" s="3">
        <v>-8.56</v>
      </c>
      <c r="FUE47" s="3">
        <v>5.72</v>
      </c>
      <c r="FUF47" s="3">
        <v>9.5299999999999994</v>
      </c>
      <c r="FUG47" s="3">
        <v>-8.09</v>
      </c>
      <c r="FUH47" s="3">
        <v>10.87</v>
      </c>
      <c r="FUI47" s="3" t="s">
        <v>5</v>
      </c>
      <c r="FUJ47" s="3">
        <v>3.85</v>
      </c>
      <c r="FUK47" s="3">
        <v>4.05</v>
      </c>
      <c r="FUL47" s="3">
        <v>14.22</v>
      </c>
      <c r="FUM47" s="3">
        <v>-0.71</v>
      </c>
      <c r="FUN47" s="3">
        <v>-2.67</v>
      </c>
      <c r="FUO47" s="3">
        <v>-1.38</v>
      </c>
      <c r="FUP47" s="3">
        <v>8.89</v>
      </c>
      <c r="FUQ47" s="3">
        <v>-5.08</v>
      </c>
      <c r="FUR47" s="3">
        <v>14.42</v>
      </c>
      <c r="FUS47" s="3">
        <v>4.6900000000000004</v>
      </c>
      <c r="FUT47" s="3">
        <v>6.2</v>
      </c>
      <c r="FUU47" s="3">
        <v>-6.98</v>
      </c>
      <c r="FUV47" s="3">
        <v>5.63</v>
      </c>
      <c r="FUW47" s="3">
        <v>5.85</v>
      </c>
      <c r="FUX47" s="3">
        <v>-0.59</v>
      </c>
      <c r="FUY47" s="3">
        <v>-5.32</v>
      </c>
      <c r="FUZ47" s="3">
        <v>11.66</v>
      </c>
      <c r="FVA47" s="3">
        <v>-8.34</v>
      </c>
      <c r="FVB47" s="3">
        <v>-2.73</v>
      </c>
      <c r="FVC47" s="3">
        <v>1.41</v>
      </c>
      <c r="FVD47" s="3">
        <v>5.34</v>
      </c>
      <c r="FVE47" s="3">
        <v>-7.85</v>
      </c>
      <c r="FVF47" s="3">
        <v>0.74</v>
      </c>
      <c r="FVG47" s="3">
        <v>3.22</v>
      </c>
      <c r="FVH47" s="3">
        <v>-1.76</v>
      </c>
      <c r="FVI47" s="3">
        <v>27.88</v>
      </c>
      <c r="FVJ47" s="3">
        <v>3.89</v>
      </c>
      <c r="FVK47" s="3">
        <v>-0.83</v>
      </c>
      <c r="FVL47" s="3">
        <v>9.07</v>
      </c>
      <c r="FVM47" s="3">
        <v>32.19</v>
      </c>
      <c r="FVN47" s="3">
        <v>-7.25</v>
      </c>
      <c r="FVO47" s="3">
        <v>7.74</v>
      </c>
      <c r="FVP47" s="3">
        <v>4.42</v>
      </c>
      <c r="FVQ47" s="3">
        <v>-0.06</v>
      </c>
      <c r="FVR47" s="3">
        <v>-14.54</v>
      </c>
      <c r="FVS47" s="3">
        <v>-0.89</v>
      </c>
      <c r="FVT47" s="3">
        <v>1.65</v>
      </c>
      <c r="FVU47" s="3">
        <v>9.92</v>
      </c>
      <c r="FVV47" s="3">
        <v>-45.11</v>
      </c>
      <c r="FVW47" s="3">
        <v>2.0699999999999998</v>
      </c>
      <c r="FVX47" s="3">
        <v>-12.09</v>
      </c>
      <c r="FVY47" s="3">
        <v>-0.64</v>
      </c>
      <c r="FVZ47" s="3">
        <v>2.4900000000000002</v>
      </c>
      <c r="FWA47" s="3">
        <v>-0.18</v>
      </c>
      <c r="FWB47" s="3">
        <v>-18.93</v>
      </c>
      <c r="FWC47" s="3">
        <v>5.14</v>
      </c>
      <c r="FWD47" s="3">
        <v>-10.58</v>
      </c>
      <c r="FWE47" s="3">
        <v>-11.9</v>
      </c>
      <c r="FWF47" s="3">
        <v>-79.510000000000005</v>
      </c>
      <c r="FWG47" s="3">
        <v>2.31</v>
      </c>
      <c r="FWH47" s="3">
        <v>17.2</v>
      </c>
      <c r="FWI47" s="3">
        <v>-2.35</v>
      </c>
      <c r="FWJ47" s="3">
        <v>-6.54</v>
      </c>
      <c r="FWK47" s="3">
        <v>1.01</v>
      </c>
      <c r="FWL47" s="3">
        <v>-25.53</v>
      </c>
      <c r="FWM47" s="3">
        <v>-0.98</v>
      </c>
      <c r="FWN47" s="3">
        <v>-3.82</v>
      </c>
      <c r="FWO47" s="3">
        <v>4.17</v>
      </c>
      <c r="FWP47" s="3">
        <v>4.29</v>
      </c>
      <c r="FWQ47" s="3">
        <v>4.79</v>
      </c>
      <c r="FWR47" s="3">
        <v>-9.34</v>
      </c>
      <c r="FWS47" s="3">
        <v>45.24</v>
      </c>
      <c r="FWT47" s="3">
        <v>-17.760000000000002</v>
      </c>
      <c r="FWU47" s="3">
        <v>36.340000000000003</v>
      </c>
      <c r="FWV47" s="3">
        <v>-2.14</v>
      </c>
      <c r="FWW47" s="3">
        <v>2.96</v>
      </c>
      <c r="FWX47" s="3">
        <v>-8.7899999999999991</v>
      </c>
      <c r="FWY47" s="3">
        <v>-6.6</v>
      </c>
      <c r="FWZ47" s="3">
        <v>1.5</v>
      </c>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row>
    <row r="48" spans="1:4953" x14ac:dyDescent="0.25">
      <c r="A48">
        <v>45</v>
      </c>
      <c r="B48" s="19" t="s">
        <v>5575</v>
      </c>
      <c r="C48" s="25">
        <v>233460</v>
      </c>
      <c r="D48" t="str">
        <f t="shared" si="0"/>
        <v>2025Q2</v>
      </c>
      <c r="E48" s="3">
        <v>8.18</v>
      </c>
      <c r="F48" s="3">
        <v>8.25</v>
      </c>
      <c r="G48" s="3">
        <v>3.2</v>
      </c>
      <c r="H48" s="3">
        <v>2.77</v>
      </c>
      <c r="I48" s="3">
        <v>6.98</v>
      </c>
      <c r="J48" s="3">
        <v>25.2</v>
      </c>
      <c r="K48" s="3">
        <v>7.82</v>
      </c>
      <c r="L48" s="3">
        <v>3.05</v>
      </c>
      <c r="M48" s="3">
        <v>3.11</v>
      </c>
      <c r="N48" s="3">
        <v>8.86</v>
      </c>
      <c r="O48" s="3">
        <v>-6.01</v>
      </c>
      <c r="P48" s="3">
        <v>3.92</v>
      </c>
      <c r="Q48" s="3">
        <v>2.79</v>
      </c>
      <c r="R48" s="3">
        <v>8.0399999999999991</v>
      </c>
      <c r="S48" s="3">
        <v>-17.350000000000001</v>
      </c>
      <c r="T48" s="3">
        <v>1.67</v>
      </c>
      <c r="U48" s="3">
        <v>0.93</v>
      </c>
      <c r="V48" s="3">
        <v>5.9</v>
      </c>
      <c r="W48" s="3">
        <v>5.51</v>
      </c>
      <c r="X48" s="3">
        <v>5.41</v>
      </c>
      <c r="Y48" s="3">
        <v>12.9</v>
      </c>
      <c r="Z48" s="3">
        <v>2.34</v>
      </c>
      <c r="AA48" s="3">
        <v>5.98</v>
      </c>
      <c r="AB48" s="3">
        <v>15.25</v>
      </c>
      <c r="AC48" s="3">
        <v>0.65</v>
      </c>
      <c r="AD48" s="3">
        <v>6.89</v>
      </c>
      <c r="AE48" s="3">
        <v>7.41</v>
      </c>
      <c r="AF48" s="3">
        <v>2.83</v>
      </c>
      <c r="AG48" s="3">
        <v>1.71</v>
      </c>
      <c r="AH48" s="3">
        <v>5.7</v>
      </c>
      <c r="AI48" s="3">
        <v>0.28999999999999998</v>
      </c>
      <c r="AJ48" s="3">
        <v>4.2</v>
      </c>
      <c r="AK48" s="3">
        <v>5.63</v>
      </c>
      <c r="AL48" s="3">
        <v>11.34</v>
      </c>
      <c r="AM48" s="3">
        <v>1.42</v>
      </c>
      <c r="AN48" s="3">
        <v>9.08</v>
      </c>
      <c r="AO48" s="3">
        <v>9.19</v>
      </c>
      <c r="AP48" s="3">
        <v>5.03</v>
      </c>
      <c r="AQ48" s="3">
        <v>-8.84</v>
      </c>
      <c r="AR48" s="3">
        <v>-3.66</v>
      </c>
      <c r="AS48" s="3">
        <v>8.9700000000000006</v>
      </c>
      <c r="AT48" s="3">
        <v>6.02</v>
      </c>
      <c r="AU48" s="3">
        <v>9.93</v>
      </c>
      <c r="AV48" s="3">
        <v>9.2899999999999991</v>
      </c>
      <c r="AW48" s="3">
        <v>6.92</v>
      </c>
      <c r="AX48" s="3">
        <v>4.2</v>
      </c>
      <c r="AY48" s="3">
        <v>6.16</v>
      </c>
      <c r="AZ48" s="3">
        <v>1.27</v>
      </c>
      <c r="BA48" s="3">
        <v>5.85</v>
      </c>
      <c r="BB48" s="3">
        <v>6.58</v>
      </c>
      <c r="BC48" s="3">
        <v>15.29</v>
      </c>
      <c r="BD48" s="3">
        <v>3.45</v>
      </c>
      <c r="BE48" s="3">
        <v>2.23</v>
      </c>
      <c r="BF48" s="3">
        <v>3.8</v>
      </c>
      <c r="BG48" s="3">
        <v>7.97</v>
      </c>
      <c r="BH48" s="3">
        <v>9.65</v>
      </c>
      <c r="BI48" s="3">
        <v>8.85</v>
      </c>
      <c r="BJ48" s="3">
        <v>0.6</v>
      </c>
      <c r="BK48" s="3">
        <v>-3.63</v>
      </c>
      <c r="BL48" s="3">
        <v>12.97</v>
      </c>
      <c r="BM48" s="3">
        <v>6.34</v>
      </c>
      <c r="BN48" s="3">
        <v>3.18</v>
      </c>
      <c r="BO48" s="3">
        <v>5.35</v>
      </c>
      <c r="BP48" s="3">
        <v>10.58</v>
      </c>
      <c r="BQ48" s="3">
        <v>9.0500000000000007</v>
      </c>
      <c r="BR48" s="3">
        <v>8.99</v>
      </c>
      <c r="BS48" s="3">
        <v>-5.14</v>
      </c>
      <c r="BT48" s="3">
        <v>17.63</v>
      </c>
      <c r="BU48" s="3">
        <v>10.08</v>
      </c>
      <c r="BV48" s="3">
        <v>12.77</v>
      </c>
      <c r="BW48" s="3">
        <v>2.72</v>
      </c>
      <c r="BX48" s="3">
        <v>3.4</v>
      </c>
      <c r="BY48" s="3">
        <v>8.19</v>
      </c>
      <c r="BZ48" s="3">
        <v>4.21</v>
      </c>
      <c r="CA48" s="3">
        <v>7.39</v>
      </c>
      <c r="CB48" s="3">
        <v>6.89</v>
      </c>
      <c r="CC48" s="3">
        <v>1.08</v>
      </c>
      <c r="CD48" s="3">
        <v>12.8</v>
      </c>
      <c r="CE48" s="3">
        <v>5.84</v>
      </c>
      <c r="CF48" s="3">
        <v>11.5</v>
      </c>
      <c r="CG48" s="3" t="s">
        <v>5</v>
      </c>
      <c r="CH48" s="3">
        <v>7.93</v>
      </c>
      <c r="CI48" s="3">
        <v>-9.44</v>
      </c>
      <c r="CJ48" s="3">
        <v>11.79</v>
      </c>
      <c r="CK48" s="3">
        <v>4.72</v>
      </c>
      <c r="CL48" s="3">
        <v>8.34</v>
      </c>
      <c r="CM48" s="3">
        <v>8.68</v>
      </c>
      <c r="CN48" s="3">
        <v>1.51</v>
      </c>
      <c r="CO48" s="3">
        <v>-1.76</v>
      </c>
      <c r="CP48" s="3">
        <v>9.14</v>
      </c>
      <c r="CQ48" s="3">
        <v>6.33</v>
      </c>
      <c r="CR48" s="3">
        <v>8.43</v>
      </c>
      <c r="CS48" s="3">
        <v>7.36</v>
      </c>
      <c r="CT48" s="3">
        <v>5.05</v>
      </c>
      <c r="CU48" s="3">
        <v>13.67</v>
      </c>
      <c r="CV48" s="3">
        <v>8.08</v>
      </c>
      <c r="CW48" s="3">
        <v>0.15</v>
      </c>
      <c r="CX48" s="3">
        <v>31.88</v>
      </c>
      <c r="CY48" s="3">
        <v>5.36</v>
      </c>
      <c r="CZ48" s="3">
        <v>6.45</v>
      </c>
      <c r="DA48" s="3">
        <v>9.9600000000000009</v>
      </c>
      <c r="DB48" s="3">
        <v>11.18</v>
      </c>
      <c r="DC48" s="3">
        <v>3.02</v>
      </c>
      <c r="DD48" s="3">
        <v>10.35</v>
      </c>
      <c r="DE48" s="3">
        <v>1.66</v>
      </c>
      <c r="DF48" s="3">
        <v>3.13</v>
      </c>
      <c r="DG48" s="3">
        <v>5.17</v>
      </c>
      <c r="DH48" s="3">
        <v>19.07</v>
      </c>
      <c r="DI48" s="3">
        <v>10.79</v>
      </c>
      <c r="DJ48" s="3">
        <v>33.54</v>
      </c>
      <c r="DK48" s="3">
        <v>44.86</v>
      </c>
      <c r="DL48" s="3">
        <v>10.01</v>
      </c>
      <c r="DM48" s="3">
        <v>5.76</v>
      </c>
      <c r="DN48" s="3">
        <v>4.7300000000000004</v>
      </c>
      <c r="DO48" s="3">
        <v>54.54</v>
      </c>
      <c r="DP48" s="3">
        <v>10.69</v>
      </c>
      <c r="DQ48" s="3">
        <v>3.61</v>
      </c>
      <c r="DR48" s="3">
        <v>2.89</v>
      </c>
      <c r="DS48" s="3">
        <v>46.44</v>
      </c>
      <c r="DT48" s="3">
        <v>3.38</v>
      </c>
      <c r="DU48" s="3">
        <v>8.75</v>
      </c>
      <c r="DV48" s="3">
        <v>10.25</v>
      </c>
      <c r="DW48" s="3">
        <v>6.11</v>
      </c>
      <c r="DX48" s="3">
        <v>2.68</v>
      </c>
      <c r="DY48" s="3">
        <v>0.83</v>
      </c>
      <c r="DZ48" s="3">
        <v>2.72</v>
      </c>
      <c r="EA48" s="3">
        <v>12.18</v>
      </c>
      <c r="EB48" s="3">
        <v>35.03</v>
      </c>
      <c r="EC48" s="3">
        <v>3.96</v>
      </c>
      <c r="ED48" s="3">
        <v>4.66</v>
      </c>
      <c r="EE48" s="3">
        <v>10.31</v>
      </c>
      <c r="EF48" s="3">
        <v>10.77</v>
      </c>
      <c r="EG48" s="3">
        <v>7.65</v>
      </c>
      <c r="EH48" s="3">
        <v>5.21</v>
      </c>
      <c r="EI48" s="3">
        <v>4.0199999999999996</v>
      </c>
      <c r="EJ48" s="3">
        <v>7.21</v>
      </c>
      <c r="EK48" s="3">
        <v>3.68</v>
      </c>
      <c r="EL48" s="3">
        <v>7.77</v>
      </c>
      <c r="EM48" s="3">
        <v>3.1</v>
      </c>
      <c r="EN48" s="3">
        <v>12.39</v>
      </c>
      <c r="EO48" s="3">
        <v>6.42</v>
      </c>
      <c r="EP48" s="3">
        <v>9.7799999999999994</v>
      </c>
      <c r="EQ48" s="3">
        <v>12.05</v>
      </c>
      <c r="ER48" s="3">
        <v>7.37</v>
      </c>
      <c r="ES48" s="3">
        <v>8.48</v>
      </c>
      <c r="ET48" s="3">
        <v>7.39</v>
      </c>
      <c r="EU48" s="3">
        <v>8.81</v>
      </c>
      <c r="EV48" s="3">
        <v>2.56</v>
      </c>
      <c r="EW48" s="3">
        <v>8.57</v>
      </c>
      <c r="EX48" s="3">
        <v>2.96</v>
      </c>
      <c r="EY48" s="3">
        <v>3.88</v>
      </c>
      <c r="EZ48" s="3">
        <v>2.66</v>
      </c>
      <c r="FA48" s="3">
        <v>7.3</v>
      </c>
      <c r="FB48" s="3">
        <v>6.36</v>
      </c>
      <c r="FC48" s="3">
        <v>9.94</v>
      </c>
      <c r="FD48" s="3">
        <v>7.61</v>
      </c>
      <c r="FE48" s="3">
        <v>11.88</v>
      </c>
      <c r="FF48" s="3">
        <v>9.18</v>
      </c>
      <c r="FG48" s="3">
        <v>9.86</v>
      </c>
      <c r="FH48" s="3">
        <v>27.72</v>
      </c>
      <c r="FI48" s="3">
        <v>5.24</v>
      </c>
      <c r="FJ48" s="3">
        <v>8.18</v>
      </c>
      <c r="FK48" s="3">
        <v>1.21</v>
      </c>
      <c r="FL48" s="3">
        <v>2.8</v>
      </c>
      <c r="FM48" s="3">
        <v>6.46</v>
      </c>
      <c r="FN48" s="3">
        <v>7.53</v>
      </c>
      <c r="FO48" s="3">
        <v>8.61</v>
      </c>
      <c r="FP48" s="3">
        <v>2.2999999999999998</v>
      </c>
      <c r="FQ48" s="3">
        <v>9.93</v>
      </c>
      <c r="FR48" s="3">
        <v>3.95</v>
      </c>
      <c r="FS48" s="3">
        <v>2.54</v>
      </c>
      <c r="FT48" s="3">
        <v>4.68</v>
      </c>
      <c r="FU48" s="3">
        <v>0.76</v>
      </c>
      <c r="FV48" s="3">
        <v>6.69</v>
      </c>
      <c r="FW48" s="3">
        <v>5.69</v>
      </c>
      <c r="FX48" s="3">
        <v>6.04</v>
      </c>
      <c r="FY48" s="3">
        <v>0.57999999999999996</v>
      </c>
      <c r="FZ48" s="3">
        <v>11.63</v>
      </c>
      <c r="GA48" s="3">
        <v>-4.1100000000000003</v>
      </c>
      <c r="GB48" s="3">
        <v>-18.7</v>
      </c>
      <c r="GC48" s="3">
        <v>4.3899999999999997</v>
      </c>
      <c r="GD48" s="3">
        <v>6.93</v>
      </c>
      <c r="GE48" s="3">
        <v>-5.29</v>
      </c>
      <c r="GF48" s="3">
        <v>17.27</v>
      </c>
      <c r="GG48" s="3">
        <v>-3.53</v>
      </c>
      <c r="GH48" s="3">
        <v>11.4</v>
      </c>
      <c r="GI48" s="3">
        <v>-0.93</v>
      </c>
      <c r="GJ48" s="3">
        <v>-16.29</v>
      </c>
      <c r="GK48" s="3">
        <v>15.31</v>
      </c>
      <c r="GL48" s="3">
        <v>-1.98</v>
      </c>
      <c r="GM48" s="3">
        <v>-1.47</v>
      </c>
      <c r="GN48" s="3" t="s">
        <v>5</v>
      </c>
      <c r="GO48" s="3" t="s">
        <v>5</v>
      </c>
      <c r="GP48" s="3">
        <v>9.23</v>
      </c>
      <c r="GQ48" s="3">
        <v>8.23</v>
      </c>
      <c r="GR48" s="3">
        <v>4.76</v>
      </c>
      <c r="GS48" s="3">
        <v>7.93</v>
      </c>
      <c r="GT48" s="3">
        <v>1.6</v>
      </c>
      <c r="GU48" s="3">
        <v>10.52</v>
      </c>
      <c r="GV48" s="3">
        <v>10.1</v>
      </c>
      <c r="GW48" s="3">
        <v>3.3</v>
      </c>
      <c r="GX48" s="3">
        <v>-2.83</v>
      </c>
      <c r="GY48" s="3">
        <v>-5.93</v>
      </c>
      <c r="GZ48" s="3">
        <v>130.87</v>
      </c>
      <c r="HA48" s="3">
        <v>4.53</v>
      </c>
      <c r="HB48" s="3" t="s">
        <v>5</v>
      </c>
      <c r="HC48" s="3" t="s">
        <v>5</v>
      </c>
      <c r="HD48" s="3" t="s">
        <v>5</v>
      </c>
      <c r="HE48" s="3">
        <v>-2.21</v>
      </c>
      <c r="HF48" s="3" t="s">
        <v>5</v>
      </c>
      <c r="HG48" s="3">
        <v>-5.61</v>
      </c>
      <c r="HH48" s="3">
        <v>9.74</v>
      </c>
      <c r="HI48" s="3">
        <v>14</v>
      </c>
      <c r="HJ48" s="3" t="s">
        <v>5</v>
      </c>
      <c r="HK48" s="3">
        <v>2.14</v>
      </c>
      <c r="HL48" s="3">
        <v>2.8</v>
      </c>
      <c r="HM48" s="3">
        <v>4.43</v>
      </c>
      <c r="HN48" s="3" t="s">
        <v>5</v>
      </c>
      <c r="HO48" s="3">
        <v>-13.63</v>
      </c>
      <c r="HP48" s="3">
        <v>-1.21</v>
      </c>
      <c r="HQ48" s="3">
        <v>1.04</v>
      </c>
      <c r="HR48" s="3">
        <v>3.06</v>
      </c>
      <c r="HS48" s="3">
        <v>8.4700000000000006</v>
      </c>
      <c r="HT48" s="3" t="s">
        <v>5</v>
      </c>
      <c r="HU48" s="3">
        <v>6.22</v>
      </c>
      <c r="HV48" s="3">
        <v>66.430000000000007</v>
      </c>
      <c r="HW48" s="3">
        <v>3.76</v>
      </c>
      <c r="HX48" s="3">
        <v>2.74</v>
      </c>
      <c r="HY48" s="3">
        <v>-5.52</v>
      </c>
      <c r="HZ48" s="3">
        <v>18.670000000000002</v>
      </c>
      <c r="IA48" s="3">
        <v>6.73</v>
      </c>
      <c r="IB48" s="3">
        <v>2.95</v>
      </c>
      <c r="IC48" s="3" t="s">
        <v>5</v>
      </c>
      <c r="ID48" s="3" t="s">
        <v>5</v>
      </c>
      <c r="IE48" s="3">
        <v>10.82</v>
      </c>
      <c r="IF48" s="3">
        <v>3.57</v>
      </c>
      <c r="IG48" s="3">
        <v>8.57</v>
      </c>
      <c r="IH48" s="3" t="s">
        <v>5</v>
      </c>
      <c r="II48" s="3" t="s">
        <v>5</v>
      </c>
      <c r="IJ48" s="3">
        <v>94.59</v>
      </c>
      <c r="IK48" s="3">
        <v>7.06</v>
      </c>
      <c r="IL48" s="3">
        <v>57.99</v>
      </c>
      <c r="IM48" s="3">
        <v>6.91</v>
      </c>
      <c r="IN48" s="3">
        <v>5.53</v>
      </c>
      <c r="IO48" s="3">
        <v>2.5499999999999998</v>
      </c>
      <c r="IP48" s="3">
        <v>-8.64</v>
      </c>
      <c r="IQ48" s="3">
        <v>4.38</v>
      </c>
      <c r="IR48" s="3">
        <v>5.37</v>
      </c>
      <c r="IS48" s="3" t="s">
        <v>5</v>
      </c>
      <c r="IT48" s="3">
        <v>6.1</v>
      </c>
      <c r="IU48" s="3" t="s">
        <v>5</v>
      </c>
      <c r="IV48" s="3" t="s">
        <v>5</v>
      </c>
      <c r="IW48" s="3">
        <v>1.18</v>
      </c>
      <c r="IX48" s="3">
        <v>5.0599999999999996</v>
      </c>
      <c r="IY48" s="3">
        <v>9.2799999999999994</v>
      </c>
      <c r="IZ48" s="3">
        <v>10.33</v>
      </c>
      <c r="JA48" s="3">
        <v>4.7</v>
      </c>
      <c r="JB48" s="3">
        <v>6.75</v>
      </c>
      <c r="JC48" s="3">
        <v>1.57</v>
      </c>
      <c r="JD48" s="3">
        <v>8.9</v>
      </c>
      <c r="JE48" s="3">
        <v>-18.190000000000001</v>
      </c>
      <c r="JF48" s="3" t="s">
        <v>5</v>
      </c>
      <c r="JG48" s="3">
        <v>5.55</v>
      </c>
      <c r="JH48" s="3">
        <v>1.46</v>
      </c>
      <c r="JI48" s="3">
        <v>-3.99</v>
      </c>
      <c r="JJ48" s="3">
        <v>7.27</v>
      </c>
      <c r="JK48" s="3">
        <v>9.1</v>
      </c>
      <c r="JL48" s="3">
        <v>9.5500000000000007</v>
      </c>
      <c r="JM48" s="3">
        <v>6.21</v>
      </c>
      <c r="JN48" s="3">
        <v>6.93</v>
      </c>
      <c r="JO48" s="3">
        <v>4.67</v>
      </c>
      <c r="JP48" s="3">
        <v>-13.9</v>
      </c>
      <c r="JQ48" s="3">
        <v>4.24</v>
      </c>
      <c r="JR48" s="3">
        <v>-8.24</v>
      </c>
      <c r="JS48" s="3">
        <v>12.86</v>
      </c>
      <c r="JT48" s="3">
        <v>1.42</v>
      </c>
      <c r="JU48" s="3">
        <v>2.65</v>
      </c>
      <c r="JV48" s="3">
        <v>7.89</v>
      </c>
      <c r="JW48" s="3">
        <v>4.4800000000000004</v>
      </c>
      <c r="JX48" s="3">
        <v>2.31</v>
      </c>
      <c r="JY48" s="3">
        <v>7.88</v>
      </c>
      <c r="JZ48" s="3" t="s">
        <v>5</v>
      </c>
      <c r="KA48" s="3">
        <v>-24.8</v>
      </c>
      <c r="KB48" s="3">
        <v>10.61</v>
      </c>
      <c r="KC48" s="3" t="s">
        <v>5</v>
      </c>
      <c r="KD48" s="3">
        <v>-2.89</v>
      </c>
      <c r="KE48" s="3">
        <v>-12.63</v>
      </c>
      <c r="KF48" s="3">
        <v>5.85</v>
      </c>
      <c r="KG48" s="3">
        <v>10.09</v>
      </c>
      <c r="KH48" s="3">
        <v>7.47</v>
      </c>
      <c r="KI48" s="3" t="s">
        <v>5</v>
      </c>
      <c r="KJ48" s="3" t="s">
        <v>5</v>
      </c>
      <c r="KK48" s="3">
        <v>6.72</v>
      </c>
      <c r="KL48" s="3">
        <v>8.92</v>
      </c>
      <c r="KM48" s="3">
        <v>-1.1000000000000001</v>
      </c>
      <c r="KN48" s="3">
        <v>8.59</v>
      </c>
      <c r="KO48" s="3" t="s">
        <v>5</v>
      </c>
      <c r="KP48" s="3" t="s">
        <v>5</v>
      </c>
      <c r="KQ48" s="3">
        <v>2.1</v>
      </c>
      <c r="KR48" s="3">
        <v>19.48</v>
      </c>
      <c r="KS48" s="3" t="s">
        <v>5</v>
      </c>
      <c r="KT48" s="3">
        <v>4.91</v>
      </c>
      <c r="KU48" s="3">
        <v>-19.32</v>
      </c>
      <c r="KV48" s="3">
        <v>2.5299999999999998</v>
      </c>
      <c r="KW48" s="3">
        <v>0.04</v>
      </c>
      <c r="KX48" s="3">
        <v>10.84</v>
      </c>
      <c r="KY48" s="3">
        <v>5.57</v>
      </c>
      <c r="KZ48" s="3" t="s">
        <v>5</v>
      </c>
      <c r="LA48" s="3">
        <v>3.39</v>
      </c>
      <c r="LB48" s="3">
        <v>2.35</v>
      </c>
      <c r="LC48" s="3">
        <v>-7.62</v>
      </c>
      <c r="LD48" s="3">
        <v>5.73</v>
      </c>
      <c r="LE48" s="3">
        <v>11.7</v>
      </c>
      <c r="LF48" s="3">
        <v>4.83</v>
      </c>
      <c r="LG48" s="3" t="s">
        <v>5</v>
      </c>
      <c r="LH48" s="3">
        <v>9.09</v>
      </c>
      <c r="LI48" s="3">
        <v>10.91</v>
      </c>
      <c r="LJ48" s="3">
        <v>10.55</v>
      </c>
      <c r="LK48" s="3">
        <v>2.09</v>
      </c>
      <c r="LL48" s="3">
        <v>-1.1100000000000001</v>
      </c>
      <c r="LM48" s="3" t="s">
        <v>5</v>
      </c>
      <c r="LN48" s="3">
        <v>-3.78</v>
      </c>
      <c r="LO48" s="3">
        <v>13.39</v>
      </c>
      <c r="LP48" s="3">
        <v>8.18</v>
      </c>
      <c r="LQ48" s="3">
        <v>-6.12</v>
      </c>
      <c r="LR48" s="3">
        <v>2.41</v>
      </c>
      <c r="LS48" s="3" t="s">
        <v>5</v>
      </c>
      <c r="LT48" s="3" t="s">
        <v>5</v>
      </c>
      <c r="LU48" s="3">
        <v>31.4</v>
      </c>
      <c r="LV48" s="3" t="s">
        <v>5</v>
      </c>
      <c r="LW48" s="3">
        <v>3.29</v>
      </c>
      <c r="LX48" s="3" t="s">
        <v>5</v>
      </c>
      <c r="LY48" s="3" t="s">
        <v>5</v>
      </c>
      <c r="LZ48" s="3" t="s">
        <v>5</v>
      </c>
      <c r="MA48" s="3">
        <v>5.21</v>
      </c>
      <c r="MB48" s="3">
        <v>3.01</v>
      </c>
      <c r="MC48" s="3" t="s">
        <v>5</v>
      </c>
      <c r="MD48" s="3" t="s">
        <v>5</v>
      </c>
      <c r="ME48" s="3">
        <v>7.83</v>
      </c>
      <c r="MF48" s="3">
        <v>5.18</v>
      </c>
      <c r="MG48" s="3">
        <v>0.36</v>
      </c>
      <c r="MH48" s="3">
        <v>4.16</v>
      </c>
      <c r="MI48" s="3" t="s">
        <v>5</v>
      </c>
      <c r="MJ48" s="3">
        <v>2.09</v>
      </c>
      <c r="MK48" s="3">
        <v>-0.64</v>
      </c>
      <c r="ML48" s="3">
        <v>1.01</v>
      </c>
      <c r="MM48" s="3">
        <v>9.67</v>
      </c>
      <c r="MN48" s="3">
        <v>36.72</v>
      </c>
      <c r="MO48" s="3">
        <v>-4.63</v>
      </c>
      <c r="MP48" s="3" t="s">
        <v>5</v>
      </c>
      <c r="MQ48" s="3">
        <v>9.1</v>
      </c>
      <c r="MR48" s="3">
        <v>7.49</v>
      </c>
      <c r="MS48" s="3">
        <v>5.75</v>
      </c>
      <c r="MT48" s="3">
        <v>6.6</v>
      </c>
      <c r="MU48" s="3">
        <v>-10.87</v>
      </c>
      <c r="MV48" s="3">
        <v>9.39</v>
      </c>
      <c r="MW48" s="3">
        <v>4</v>
      </c>
      <c r="MX48" s="3">
        <v>0.47</v>
      </c>
      <c r="MY48" s="3" t="s">
        <v>5</v>
      </c>
      <c r="MZ48" s="3">
        <v>-1.64</v>
      </c>
      <c r="NA48" s="3">
        <v>0.14000000000000001</v>
      </c>
      <c r="NB48" s="3">
        <v>3.25</v>
      </c>
      <c r="NC48" s="3">
        <v>7</v>
      </c>
      <c r="ND48" s="3">
        <v>10.77</v>
      </c>
      <c r="NE48" s="3">
        <v>3.86</v>
      </c>
      <c r="NF48" s="3">
        <v>8.0500000000000007</v>
      </c>
      <c r="NG48" s="3">
        <v>2.81</v>
      </c>
      <c r="NH48" s="3">
        <v>2.36</v>
      </c>
      <c r="NI48" s="3">
        <v>-1.49</v>
      </c>
      <c r="NJ48" s="3">
        <v>8.9600000000000009</v>
      </c>
      <c r="NK48" s="3">
        <v>5.71</v>
      </c>
      <c r="NL48" s="3">
        <v>3.57</v>
      </c>
      <c r="NM48" s="3">
        <v>3.27</v>
      </c>
      <c r="NN48" s="3">
        <v>5.93</v>
      </c>
      <c r="NO48" s="3">
        <v>3.06</v>
      </c>
      <c r="NP48" s="3">
        <v>1.97</v>
      </c>
      <c r="NQ48" s="3">
        <v>5.92</v>
      </c>
      <c r="NR48" s="3">
        <v>2.83</v>
      </c>
      <c r="NS48" s="3">
        <v>6.07</v>
      </c>
      <c r="NT48" s="3">
        <v>3.59</v>
      </c>
      <c r="NU48" s="3">
        <v>2.65</v>
      </c>
      <c r="NV48" s="3">
        <v>7.12</v>
      </c>
      <c r="NW48" s="3">
        <v>2.13</v>
      </c>
      <c r="NX48" s="3">
        <v>7.24</v>
      </c>
      <c r="NY48" s="3">
        <v>-1.53</v>
      </c>
      <c r="NZ48" s="3">
        <v>3.14</v>
      </c>
      <c r="OA48" s="3">
        <v>1.21</v>
      </c>
      <c r="OB48" s="3">
        <v>5.6</v>
      </c>
      <c r="OC48" s="3">
        <v>8.86</v>
      </c>
      <c r="OD48" s="3">
        <v>10.9</v>
      </c>
      <c r="OE48" s="3">
        <v>8.91</v>
      </c>
      <c r="OF48" s="3">
        <v>24.79</v>
      </c>
      <c r="OG48" s="3">
        <v>11.33</v>
      </c>
      <c r="OH48" s="3">
        <v>7.75</v>
      </c>
      <c r="OI48" s="3">
        <v>8.5500000000000007</v>
      </c>
      <c r="OJ48" s="3">
        <v>3.97</v>
      </c>
      <c r="OK48" s="3">
        <v>2.66</v>
      </c>
      <c r="OL48" s="3">
        <v>5.63</v>
      </c>
      <c r="OM48" s="3">
        <v>2.31</v>
      </c>
      <c r="ON48" s="3">
        <v>10.85</v>
      </c>
      <c r="OO48" s="3">
        <v>6.55</v>
      </c>
      <c r="OP48" s="3">
        <v>21.94</v>
      </c>
      <c r="OQ48" s="3">
        <v>10.77</v>
      </c>
      <c r="OR48" s="3">
        <v>4.0199999999999996</v>
      </c>
      <c r="OS48" s="3">
        <v>6.16</v>
      </c>
      <c r="OT48" s="3">
        <v>11.58</v>
      </c>
      <c r="OU48" s="3">
        <v>2.9</v>
      </c>
      <c r="OV48" s="3">
        <v>0.5</v>
      </c>
      <c r="OW48" s="3">
        <v>4.55</v>
      </c>
      <c r="OX48" s="3">
        <v>8.7799999999999994</v>
      </c>
      <c r="OY48" s="3">
        <v>8.73</v>
      </c>
      <c r="OZ48" s="3">
        <v>6.33</v>
      </c>
      <c r="PA48" s="3">
        <v>7.21</v>
      </c>
      <c r="PB48" s="3">
        <v>45.48</v>
      </c>
      <c r="PC48" s="3">
        <v>-0.6</v>
      </c>
      <c r="PD48" s="3">
        <v>10.17</v>
      </c>
      <c r="PE48" s="3">
        <v>11.28</v>
      </c>
      <c r="PF48" s="3">
        <v>48.85</v>
      </c>
      <c r="PG48" s="3">
        <v>2.5099999999999998</v>
      </c>
      <c r="PH48" s="3">
        <v>3.58</v>
      </c>
      <c r="PI48" s="3">
        <v>7.25</v>
      </c>
      <c r="PJ48" s="3">
        <v>-2.1800000000000002</v>
      </c>
      <c r="PK48" s="3">
        <v>4.5599999999999996</v>
      </c>
      <c r="PL48" s="3">
        <v>16.600000000000001</v>
      </c>
      <c r="PM48" s="3">
        <v>7.16</v>
      </c>
      <c r="PN48" s="3">
        <v>6.29</v>
      </c>
      <c r="PO48" s="3">
        <v>-18.600000000000001</v>
      </c>
      <c r="PP48" s="3">
        <v>1.7</v>
      </c>
      <c r="PQ48" s="3" t="s">
        <v>5</v>
      </c>
      <c r="PR48" s="3">
        <v>59.23</v>
      </c>
      <c r="PS48" s="3">
        <v>7.25</v>
      </c>
      <c r="PT48" s="3">
        <v>5.82</v>
      </c>
      <c r="PU48" s="3">
        <v>5.62</v>
      </c>
      <c r="PV48" s="3">
        <v>-5.47</v>
      </c>
      <c r="PW48" s="3">
        <v>7.88</v>
      </c>
      <c r="PX48" s="3">
        <v>3.92</v>
      </c>
      <c r="PY48" s="3">
        <v>11.92</v>
      </c>
      <c r="PZ48" s="3">
        <v>10.18</v>
      </c>
      <c r="QA48" s="3">
        <v>6.47</v>
      </c>
      <c r="QB48" s="3">
        <v>5.43</v>
      </c>
      <c r="QC48" s="3">
        <v>2.36</v>
      </c>
      <c r="QD48" s="3">
        <v>2.88</v>
      </c>
      <c r="QE48" s="3">
        <v>6.63</v>
      </c>
      <c r="QF48" s="3" t="s">
        <v>5</v>
      </c>
      <c r="QG48" s="3">
        <v>3.22</v>
      </c>
      <c r="QH48" s="3">
        <v>6.03</v>
      </c>
      <c r="QI48" s="3">
        <v>4.72</v>
      </c>
      <c r="QJ48" s="3">
        <v>1.03</v>
      </c>
      <c r="QK48" s="3" t="s">
        <v>5</v>
      </c>
      <c r="QL48" s="3" t="s">
        <v>5</v>
      </c>
      <c r="QM48" s="3">
        <v>2.78</v>
      </c>
      <c r="QN48" s="3">
        <v>-0.52</v>
      </c>
      <c r="QO48" s="3" t="s">
        <v>5</v>
      </c>
      <c r="QP48" s="3">
        <v>8.02</v>
      </c>
      <c r="QQ48" s="3">
        <v>5.46</v>
      </c>
      <c r="QR48" s="3">
        <v>2.59</v>
      </c>
      <c r="QS48" s="3" t="s">
        <v>5</v>
      </c>
      <c r="QT48" s="3">
        <v>3.47</v>
      </c>
      <c r="QU48" s="3">
        <v>9.7799999999999994</v>
      </c>
      <c r="QV48" s="3">
        <v>8.82</v>
      </c>
      <c r="QW48" s="3">
        <v>17.22</v>
      </c>
      <c r="QX48" s="3" t="s">
        <v>5</v>
      </c>
      <c r="QY48" s="3">
        <v>5.01</v>
      </c>
      <c r="QZ48" s="3">
        <v>0.84</v>
      </c>
      <c r="RA48" s="3">
        <v>-16.309999999999999</v>
      </c>
      <c r="RB48" s="3">
        <v>9.9700000000000006</v>
      </c>
      <c r="RC48" s="3">
        <v>19.07</v>
      </c>
      <c r="RD48" s="3">
        <v>4.1500000000000004</v>
      </c>
      <c r="RE48" s="3">
        <v>-2.23</v>
      </c>
      <c r="RF48" s="3">
        <v>14.76</v>
      </c>
      <c r="RG48" s="3">
        <v>4.7300000000000004</v>
      </c>
      <c r="RH48" s="3">
        <v>5.35</v>
      </c>
      <c r="RI48" s="3">
        <v>1.1000000000000001</v>
      </c>
      <c r="RJ48" s="3">
        <v>1.33</v>
      </c>
      <c r="RK48" s="3">
        <v>-4.26</v>
      </c>
      <c r="RL48" s="3">
        <v>8.58</v>
      </c>
      <c r="RM48" s="3">
        <v>-0.24</v>
      </c>
      <c r="RN48" s="3">
        <v>-1.36</v>
      </c>
      <c r="RO48" s="3">
        <v>4.46</v>
      </c>
      <c r="RP48" s="3" t="s">
        <v>5</v>
      </c>
      <c r="RQ48" s="3">
        <v>12.37</v>
      </c>
      <c r="RR48" s="3">
        <v>21.85</v>
      </c>
      <c r="RS48" s="3">
        <v>0.78</v>
      </c>
      <c r="RT48" s="3" t="s">
        <v>5</v>
      </c>
      <c r="RU48" s="3" t="s">
        <v>5</v>
      </c>
      <c r="RV48" s="3" t="s">
        <v>5</v>
      </c>
      <c r="RW48" s="3" t="s">
        <v>5</v>
      </c>
      <c r="RX48" s="3" t="s">
        <v>5</v>
      </c>
      <c r="RY48" s="3" t="s">
        <v>5</v>
      </c>
      <c r="RZ48" s="3">
        <v>16.96</v>
      </c>
      <c r="SA48" s="3" t="s">
        <v>5</v>
      </c>
      <c r="SB48" s="3" t="s">
        <v>5</v>
      </c>
      <c r="SC48" s="3" t="s">
        <v>5</v>
      </c>
      <c r="SD48" s="3">
        <v>12.17</v>
      </c>
      <c r="SE48" s="3" t="s">
        <v>5</v>
      </c>
      <c r="SF48" s="3">
        <v>12.38</v>
      </c>
      <c r="SG48" s="3">
        <v>9.6</v>
      </c>
      <c r="SH48" s="3">
        <v>5.75</v>
      </c>
      <c r="SI48" s="3">
        <v>2.2599999999999998</v>
      </c>
      <c r="SJ48" s="3" t="s">
        <v>5</v>
      </c>
      <c r="SK48" s="3">
        <v>-3.39</v>
      </c>
      <c r="SL48" s="3">
        <v>4.47</v>
      </c>
      <c r="SM48" s="3">
        <v>7.78</v>
      </c>
      <c r="SN48" s="3">
        <v>4.54</v>
      </c>
      <c r="SO48" s="3">
        <v>-9</v>
      </c>
      <c r="SP48" s="3">
        <v>6.62</v>
      </c>
      <c r="SQ48" s="3">
        <v>6.02</v>
      </c>
      <c r="SR48" s="3">
        <v>4.9000000000000004</v>
      </c>
      <c r="SS48" s="3">
        <v>-23.91</v>
      </c>
      <c r="ST48" s="3">
        <v>7.09</v>
      </c>
      <c r="SU48" s="3">
        <v>9.1300000000000008</v>
      </c>
      <c r="SV48" s="3">
        <v>7.96</v>
      </c>
      <c r="SW48" s="3">
        <v>78.95</v>
      </c>
      <c r="SX48" s="3">
        <v>22</v>
      </c>
      <c r="SY48" s="3">
        <v>14.57</v>
      </c>
      <c r="SZ48" s="3">
        <v>9.86</v>
      </c>
      <c r="TA48" s="3">
        <v>3.37</v>
      </c>
      <c r="TB48" s="3">
        <v>51.63</v>
      </c>
      <c r="TC48" s="3">
        <v>10.51</v>
      </c>
      <c r="TD48" s="3">
        <v>17</v>
      </c>
      <c r="TE48" s="3">
        <v>-28.42</v>
      </c>
      <c r="TF48" s="3">
        <v>1.27</v>
      </c>
      <c r="TG48" s="3">
        <v>-20.92</v>
      </c>
      <c r="TH48" s="3">
        <v>8.07</v>
      </c>
      <c r="TI48" s="3">
        <v>53.25</v>
      </c>
      <c r="TJ48" s="3" t="s">
        <v>5</v>
      </c>
      <c r="TK48" s="3">
        <v>4.32</v>
      </c>
      <c r="TL48" s="3">
        <v>9.48</v>
      </c>
      <c r="TM48" s="3">
        <v>4.95</v>
      </c>
      <c r="TN48" s="3">
        <v>14.69</v>
      </c>
      <c r="TO48" s="3">
        <v>2.3199999999999998</v>
      </c>
      <c r="TP48" s="3">
        <v>3.97</v>
      </c>
      <c r="TQ48" s="3">
        <v>-6.39</v>
      </c>
      <c r="TR48" s="3">
        <v>12.01</v>
      </c>
      <c r="TS48" s="3">
        <v>9.35</v>
      </c>
      <c r="TT48" s="3">
        <v>2.57</v>
      </c>
      <c r="TU48" s="3" t="s">
        <v>5</v>
      </c>
      <c r="TV48" s="3">
        <v>3.8</v>
      </c>
      <c r="TW48" s="3">
        <v>28.37</v>
      </c>
      <c r="TX48" s="3">
        <v>16.98</v>
      </c>
      <c r="TY48" s="3">
        <v>13.95</v>
      </c>
      <c r="TZ48" s="3">
        <v>6.19</v>
      </c>
      <c r="UA48" s="3">
        <v>5</v>
      </c>
      <c r="UB48" s="3">
        <v>95.24</v>
      </c>
      <c r="UC48" s="3">
        <v>8.92</v>
      </c>
      <c r="UD48" s="3">
        <v>5.26</v>
      </c>
      <c r="UE48" s="3" t="s">
        <v>5</v>
      </c>
      <c r="UF48" s="3">
        <v>13.35</v>
      </c>
      <c r="UG48" s="3">
        <v>45.88</v>
      </c>
      <c r="UH48" s="3">
        <v>6.71</v>
      </c>
      <c r="UI48" s="3">
        <v>8.8800000000000008</v>
      </c>
      <c r="UJ48" s="3">
        <v>6.11</v>
      </c>
      <c r="UK48" s="3">
        <v>-2.39</v>
      </c>
      <c r="UL48" s="3">
        <v>1.27</v>
      </c>
      <c r="UM48" s="3">
        <v>27.72</v>
      </c>
      <c r="UN48" s="3">
        <v>7.03</v>
      </c>
      <c r="UO48" s="3">
        <v>16.8</v>
      </c>
      <c r="UP48" s="3">
        <v>26.2</v>
      </c>
      <c r="UQ48" s="3">
        <v>8.2200000000000006</v>
      </c>
      <c r="UR48" s="3">
        <v>1.66</v>
      </c>
      <c r="US48" s="3">
        <v>0.51</v>
      </c>
      <c r="UT48" s="3">
        <v>5.4</v>
      </c>
      <c r="UU48" s="3">
        <v>7.38</v>
      </c>
      <c r="UV48" s="3">
        <v>1.02</v>
      </c>
      <c r="UW48" s="3">
        <v>14.99</v>
      </c>
      <c r="UX48" s="3">
        <v>12.79</v>
      </c>
      <c r="UY48" s="3">
        <v>4.54</v>
      </c>
      <c r="UZ48" s="3">
        <v>36.049999999999997</v>
      </c>
      <c r="VA48" s="3">
        <v>17.93</v>
      </c>
      <c r="VB48" s="3">
        <v>3.77</v>
      </c>
      <c r="VC48" s="3">
        <v>6.64</v>
      </c>
      <c r="VD48" s="3">
        <v>18.68</v>
      </c>
      <c r="VE48" s="3">
        <v>16.96</v>
      </c>
      <c r="VF48" s="3">
        <v>8.59</v>
      </c>
      <c r="VG48" s="3">
        <v>2.5299999999999998</v>
      </c>
      <c r="VH48" s="3">
        <v>1.51</v>
      </c>
      <c r="VI48" s="3">
        <v>16.57</v>
      </c>
      <c r="VJ48" s="3">
        <v>7.56</v>
      </c>
      <c r="VK48" s="3">
        <v>1.37</v>
      </c>
      <c r="VL48" s="3">
        <v>7.11</v>
      </c>
      <c r="VM48" s="3">
        <v>5.3</v>
      </c>
      <c r="VN48" s="3">
        <v>3.12</v>
      </c>
      <c r="VO48" s="3">
        <v>-3.64</v>
      </c>
      <c r="VP48" s="3">
        <v>9.8699999999999992</v>
      </c>
      <c r="VQ48" s="3">
        <v>10.55</v>
      </c>
      <c r="VR48" s="3">
        <v>93.72</v>
      </c>
      <c r="VS48" s="3">
        <v>5.94</v>
      </c>
      <c r="VT48" s="3">
        <v>2.23</v>
      </c>
      <c r="VU48" s="3">
        <v>4.1399999999999997</v>
      </c>
      <c r="VV48" s="3">
        <v>1.69</v>
      </c>
      <c r="VW48" s="3">
        <v>6.52</v>
      </c>
      <c r="VX48" s="3">
        <v>5.92</v>
      </c>
      <c r="VY48" s="3">
        <v>12.72</v>
      </c>
      <c r="VZ48" s="3">
        <v>1.53</v>
      </c>
      <c r="WA48" s="3">
        <v>7.1</v>
      </c>
      <c r="WB48" s="3">
        <v>-6.21</v>
      </c>
      <c r="WC48" s="3">
        <v>8.06</v>
      </c>
      <c r="WD48" s="3">
        <v>9.5399999999999991</v>
      </c>
      <c r="WE48" s="3">
        <v>14.13</v>
      </c>
      <c r="WF48" s="3">
        <v>11.35</v>
      </c>
      <c r="WG48" s="3">
        <v>9.94</v>
      </c>
      <c r="WH48" s="3">
        <v>30.75</v>
      </c>
      <c r="WI48" s="3">
        <v>13.19</v>
      </c>
      <c r="WJ48" s="3">
        <v>7.01</v>
      </c>
      <c r="WK48" s="3">
        <v>9.61</v>
      </c>
      <c r="WL48" s="3">
        <v>1.29</v>
      </c>
      <c r="WM48" s="3">
        <v>9.77</v>
      </c>
      <c r="WN48" s="3">
        <v>8.85</v>
      </c>
      <c r="WO48" s="3">
        <v>3.88</v>
      </c>
      <c r="WP48" s="3">
        <v>7.71</v>
      </c>
      <c r="WQ48" s="3">
        <v>17</v>
      </c>
      <c r="WR48" s="3">
        <v>0.77</v>
      </c>
      <c r="WS48" s="3">
        <v>2.33</v>
      </c>
      <c r="WT48" s="3">
        <v>42.19</v>
      </c>
      <c r="WU48" s="3">
        <v>13.54</v>
      </c>
      <c r="WV48" s="3">
        <v>13.76</v>
      </c>
      <c r="WW48" s="3">
        <v>7.57</v>
      </c>
      <c r="WX48" s="3">
        <v>17.14</v>
      </c>
      <c r="WY48" s="3">
        <v>11.07</v>
      </c>
      <c r="WZ48" s="3">
        <v>8.18</v>
      </c>
      <c r="XA48" s="3">
        <v>9.02</v>
      </c>
      <c r="XB48" s="3">
        <v>8.1</v>
      </c>
      <c r="XC48" s="3">
        <v>19.22</v>
      </c>
      <c r="XD48" s="3">
        <v>6.65</v>
      </c>
      <c r="XE48" s="3">
        <v>10.97</v>
      </c>
      <c r="XF48" s="3" t="s">
        <v>5</v>
      </c>
      <c r="XG48" s="3">
        <v>8.73</v>
      </c>
      <c r="XH48" s="3">
        <v>8.6199999999999992</v>
      </c>
      <c r="XI48" s="3">
        <v>5.51</v>
      </c>
      <c r="XJ48" s="3">
        <v>3.14</v>
      </c>
      <c r="XK48" s="3">
        <v>10.84</v>
      </c>
      <c r="XL48" s="3">
        <v>1.1399999999999999</v>
      </c>
      <c r="XM48" s="3">
        <v>8.2100000000000009</v>
      </c>
      <c r="XN48" s="3">
        <v>12.82</v>
      </c>
      <c r="XO48" s="3">
        <v>3.93</v>
      </c>
      <c r="XP48" s="3">
        <v>7.81</v>
      </c>
      <c r="XQ48" s="3">
        <v>10.58</v>
      </c>
      <c r="XR48" s="3">
        <v>0.21</v>
      </c>
      <c r="XS48" s="3">
        <v>11.13</v>
      </c>
      <c r="XT48" s="3">
        <v>11.33</v>
      </c>
      <c r="XU48" s="3">
        <v>11.68</v>
      </c>
      <c r="XV48" s="3">
        <v>12.83</v>
      </c>
      <c r="XW48" s="3">
        <v>9.58</v>
      </c>
      <c r="XX48" s="3">
        <v>15.01</v>
      </c>
      <c r="XY48" s="3">
        <v>9.93</v>
      </c>
      <c r="XZ48" s="3">
        <v>-0.7</v>
      </c>
      <c r="YA48" s="3">
        <v>8.56</v>
      </c>
      <c r="YB48" s="3">
        <v>7.99</v>
      </c>
      <c r="YC48" s="3">
        <v>43.76</v>
      </c>
      <c r="YD48" s="3">
        <v>5.73</v>
      </c>
      <c r="YE48" s="3">
        <v>28.1</v>
      </c>
      <c r="YF48" s="3" t="s">
        <v>5</v>
      </c>
      <c r="YG48" s="3">
        <v>6.61</v>
      </c>
      <c r="YH48" s="3">
        <v>4.43</v>
      </c>
      <c r="YI48" s="3">
        <v>6.72</v>
      </c>
      <c r="YJ48" s="3">
        <v>11.13</v>
      </c>
      <c r="YK48" s="3">
        <v>1.9</v>
      </c>
      <c r="YL48" s="3">
        <v>8.18</v>
      </c>
      <c r="YM48" s="3">
        <v>12.1</v>
      </c>
      <c r="YN48" s="3">
        <v>5.49</v>
      </c>
      <c r="YO48" s="3">
        <v>4.54</v>
      </c>
      <c r="YP48" s="3">
        <v>10.28</v>
      </c>
      <c r="YQ48" s="3">
        <v>15.63</v>
      </c>
      <c r="YR48" s="3">
        <v>9.8000000000000007</v>
      </c>
      <c r="YS48" s="3">
        <v>7.9</v>
      </c>
      <c r="YT48" s="3">
        <v>12.65</v>
      </c>
      <c r="YU48" s="3">
        <v>11.19</v>
      </c>
      <c r="YV48" s="3">
        <v>11.34</v>
      </c>
      <c r="YW48" s="3">
        <v>10.86</v>
      </c>
      <c r="YX48" s="3">
        <v>7.03</v>
      </c>
      <c r="YY48" s="3">
        <v>14.46</v>
      </c>
      <c r="YZ48" s="3">
        <v>8.93</v>
      </c>
      <c r="ZA48" s="3">
        <v>5.42</v>
      </c>
      <c r="ZB48" s="3">
        <v>8.61</v>
      </c>
      <c r="ZC48" s="3">
        <v>17.75</v>
      </c>
      <c r="ZD48" s="3">
        <v>3.23</v>
      </c>
      <c r="ZE48" s="3">
        <v>7.52</v>
      </c>
      <c r="ZF48" s="3">
        <v>7.49</v>
      </c>
      <c r="ZG48" s="3">
        <v>19.53</v>
      </c>
      <c r="ZH48" s="3">
        <v>-6.39</v>
      </c>
      <c r="ZI48" s="3">
        <v>7.96</v>
      </c>
      <c r="ZJ48" s="3">
        <v>22.17</v>
      </c>
      <c r="ZK48" s="3">
        <v>4.8600000000000003</v>
      </c>
      <c r="ZL48" s="3">
        <v>2.94</v>
      </c>
      <c r="ZM48" s="3">
        <v>12.68</v>
      </c>
      <c r="ZN48" s="3">
        <v>6.51</v>
      </c>
      <c r="ZO48" s="3">
        <v>5.39</v>
      </c>
      <c r="ZP48" s="3">
        <v>2.37</v>
      </c>
      <c r="ZQ48" s="3">
        <v>11.6</v>
      </c>
      <c r="ZR48" s="3">
        <v>6.49</v>
      </c>
      <c r="ZS48" s="3">
        <v>10.8</v>
      </c>
      <c r="ZT48" s="3">
        <v>-13.95</v>
      </c>
      <c r="ZU48" s="3">
        <v>8.3000000000000007</v>
      </c>
      <c r="ZV48" s="3">
        <v>-17.079999999999998</v>
      </c>
      <c r="ZW48" s="3">
        <v>4.97</v>
      </c>
      <c r="ZX48" s="3">
        <v>6.16</v>
      </c>
      <c r="ZY48" s="3">
        <v>20.010000000000002</v>
      </c>
      <c r="ZZ48" s="3">
        <v>11.66</v>
      </c>
      <c r="AAA48" s="3">
        <v>15.38</v>
      </c>
      <c r="AAB48" s="3">
        <v>5.99</v>
      </c>
      <c r="AAC48" s="3">
        <v>3.17</v>
      </c>
      <c r="AAD48" s="3">
        <v>7.92</v>
      </c>
      <c r="AAE48" s="3">
        <v>5.54</v>
      </c>
      <c r="AAF48" s="3">
        <v>10.6</v>
      </c>
      <c r="AAG48" s="3">
        <v>4.04</v>
      </c>
      <c r="AAH48" s="3">
        <v>7.61</v>
      </c>
      <c r="AAI48" s="3">
        <v>1.47</v>
      </c>
      <c r="AAJ48" s="3">
        <v>2.74</v>
      </c>
      <c r="AAK48" s="3">
        <v>14.43</v>
      </c>
      <c r="AAL48" s="3">
        <v>6.31</v>
      </c>
      <c r="AAM48" s="3">
        <v>5.76</v>
      </c>
      <c r="AAN48" s="3">
        <v>15.46</v>
      </c>
      <c r="AAO48" s="3">
        <v>-1.94</v>
      </c>
      <c r="AAP48" s="3">
        <v>6.59</v>
      </c>
      <c r="AAQ48" s="3">
        <v>4.24</v>
      </c>
      <c r="AAR48" s="3">
        <v>-6.05</v>
      </c>
      <c r="AAS48" s="3">
        <v>6.57</v>
      </c>
      <c r="AAT48" s="3">
        <v>-10.19</v>
      </c>
      <c r="AAU48" s="3">
        <v>10.62</v>
      </c>
      <c r="AAV48" s="3">
        <v>6.29</v>
      </c>
      <c r="AAW48" s="3">
        <v>2.5299999999999998</v>
      </c>
      <c r="AAX48" s="3">
        <v>-3.46</v>
      </c>
      <c r="AAY48" s="3" t="s">
        <v>5</v>
      </c>
      <c r="AAZ48" s="3">
        <v>5.09</v>
      </c>
      <c r="ABA48" s="3">
        <v>0.76</v>
      </c>
      <c r="ABB48" s="3" t="s">
        <v>5</v>
      </c>
      <c r="ABC48" s="3">
        <v>7.2</v>
      </c>
      <c r="ABD48" s="3">
        <v>-0.8</v>
      </c>
      <c r="ABE48" s="3">
        <v>6.9</v>
      </c>
      <c r="ABF48" s="3">
        <v>8.11</v>
      </c>
      <c r="ABG48" s="3">
        <v>5.47</v>
      </c>
      <c r="ABH48" s="3">
        <v>-4.78</v>
      </c>
      <c r="ABI48" s="3">
        <v>3.52</v>
      </c>
      <c r="ABJ48" s="3">
        <v>6.66</v>
      </c>
      <c r="ABK48" s="3">
        <v>10.58</v>
      </c>
      <c r="ABL48" s="3">
        <v>3.18</v>
      </c>
      <c r="ABM48" s="3">
        <v>2.8</v>
      </c>
      <c r="ABN48" s="3">
        <v>6.62</v>
      </c>
      <c r="ABO48" s="3">
        <v>6.05</v>
      </c>
      <c r="ABP48" s="3">
        <v>4.42</v>
      </c>
      <c r="ABQ48" s="3">
        <v>2.8</v>
      </c>
      <c r="ABR48" s="3">
        <v>8.32</v>
      </c>
      <c r="ABS48" s="3">
        <v>5</v>
      </c>
      <c r="ABT48" s="3">
        <v>8.2799999999999994</v>
      </c>
      <c r="ABU48" s="3">
        <v>2.71</v>
      </c>
      <c r="ABV48" s="3">
        <v>3.26</v>
      </c>
      <c r="ABW48" s="3">
        <v>0.87</v>
      </c>
      <c r="ABX48" s="3">
        <v>11</v>
      </c>
      <c r="ABY48" s="3">
        <v>-1.63</v>
      </c>
      <c r="ABZ48" s="3">
        <v>9.34</v>
      </c>
      <c r="ACA48" s="3">
        <v>12.01</v>
      </c>
      <c r="ACB48" s="3">
        <v>16.13</v>
      </c>
      <c r="ACC48" s="3">
        <v>10.199999999999999</v>
      </c>
      <c r="ACD48" s="3">
        <v>9.8800000000000008</v>
      </c>
      <c r="ACE48" s="3">
        <v>3.18</v>
      </c>
      <c r="ACF48" s="3">
        <v>5.13</v>
      </c>
      <c r="ACG48" s="3">
        <v>-1.1000000000000001</v>
      </c>
      <c r="ACH48" s="3">
        <v>5.91</v>
      </c>
      <c r="ACI48" s="3">
        <v>2.06</v>
      </c>
      <c r="ACJ48" s="3">
        <v>3.45</v>
      </c>
      <c r="ACK48" s="3">
        <v>10.3</v>
      </c>
      <c r="ACL48" s="3">
        <v>7.97</v>
      </c>
      <c r="ACM48" s="3">
        <v>1.51</v>
      </c>
      <c r="ACN48" s="3">
        <v>2.5</v>
      </c>
      <c r="ACO48" s="3">
        <v>2.82</v>
      </c>
      <c r="ACP48" s="3">
        <v>7.64</v>
      </c>
      <c r="ACQ48" s="3">
        <v>5.26</v>
      </c>
      <c r="ACR48" s="3">
        <v>9.94</v>
      </c>
      <c r="ACS48" s="3">
        <v>7.31</v>
      </c>
      <c r="ACT48" s="3">
        <v>20.99</v>
      </c>
      <c r="ACU48" s="3">
        <v>4.9400000000000004</v>
      </c>
      <c r="ACV48" s="3">
        <v>2.77</v>
      </c>
      <c r="ACW48" s="3">
        <v>1.24</v>
      </c>
      <c r="ACX48" s="3">
        <v>5.43</v>
      </c>
      <c r="ACY48" s="3">
        <v>2</v>
      </c>
      <c r="ACZ48" s="3">
        <v>12.39</v>
      </c>
      <c r="ADA48" s="3">
        <v>3.46</v>
      </c>
      <c r="ADB48" s="3">
        <v>7.34</v>
      </c>
      <c r="ADC48" s="3">
        <v>2.52</v>
      </c>
      <c r="ADD48" s="3">
        <v>6.99</v>
      </c>
      <c r="ADE48" s="3">
        <v>8.24</v>
      </c>
      <c r="ADF48" s="3">
        <v>9.1</v>
      </c>
      <c r="ADG48" s="3">
        <v>4.67</v>
      </c>
      <c r="ADH48" s="3">
        <v>-1.67</v>
      </c>
      <c r="ADI48" s="3">
        <v>3.68</v>
      </c>
      <c r="ADJ48" s="3">
        <v>3.71</v>
      </c>
      <c r="ADK48" s="3">
        <v>2.2200000000000002</v>
      </c>
      <c r="ADL48" s="3">
        <v>7.08</v>
      </c>
      <c r="ADM48" s="3">
        <v>13.09</v>
      </c>
      <c r="ADN48" s="3">
        <v>11.61</v>
      </c>
      <c r="ADO48" s="3">
        <v>5.33</v>
      </c>
      <c r="ADP48" s="3">
        <v>1.83</v>
      </c>
      <c r="ADQ48" s="3">
        <v>2.69</v>
      </c>
      <c r="ADR48" s="3">
        <v>1.22</v>
      </c>
      <c r="ADS48" s="3">
        <v>3.47</v>
      </c>
      <c r="ADT48" s="3">
        <v>7.13</v>
      </c>
      <c r="ADU48" s="3">
        <v>-5.74</v>
      </c>
      <c r="ADV48" s="3">
        <v>4.5199999999999996</v>
      </c>
      <c r="ADW48" s="3">
        <v>3.69</v>
      </c>
      <c r="ADX48" s="3">
        <v>-3.09</v>
      </c>
      <c r="ADY48" s="3">
        <v>3.78</v>
      </c>
      <c r="ADZ48" s="3">
        <v>5.43</v>
      </c>
      <c r="AEA48" s="3">
        <v>7.77</v>
      </c>
      <c r="AEB48" s="3">
        <v>2.99</v>
      </c>
      <c r="AEC48" s="3">
        <v>0.59</v>
      </c>
      <c r="AED48" s="3">
        <v>5.93</v>
      </c>
      <c r="AEE48" s="3">
        <v>1.67</v>
      </c>
      <c r="AEF48" s="3">
        <v>5.5</v>
      </c>
      <c r="AEG48" s="3">
        <v>6.13</v>
      </c>
      <c r="AEH48" s="3">
        <v>2.94</v>
      </c>
      <c r="AEI48" s="3">
        <v>6.97</v>
      </c>
      <c r="AEJ48" s="3">
        <v>6.82</v>
      </c>
      <c r="AEK48" s="3">
        <v>3.49</v>
      </c>
      <c r="AEL48" s="3">
        <v>9.51</v>
      </c>
      <c r="AEM48" s="3">
        <v>7.5</v>
      </c>
      <c r="AEN48" s="3">
        <v>5.65</v>
      </c>
      <c r="AEO48" s="3">
        <v>6.84</v>
      </c>
      <c r="AEP48" s="3">
        <v>3.41</v>
      </c>
      <c r="AEQ48" s="3">
        <v>2.88</v>
      </c>
      <c r="AER48" s="3">
        <v>1.1299999999999999</v>
      </c>
      <c r="AES48" s="3">
        <v>10.43</v>
      </c>
      <c r="AET48" s="3">
        <v>3.53</v>
      </c>
      <c r="AEU48" s="3">
        <v>2.77</v>
      </c>
      <c r="AEV48" s="3">
        <v>-5.57</v>
      </c>
      <c r="AEW48" s="3">
        <v>3.48</v>
      </c>
      <c r="AEX48" s="3">
        <v>1.64</v>
      </c>
      <c r="AEY48" s="3">
        <v>12.95</v>
      </c>
      <c r="AEZ48" s="3">
        <v>4.78</v>
      </c>
      <c r="AFA48" s="3">
        <v>0.41</v>
      </c>
      <c r="AFB48" s="3">
        <v>4.13</v>
      </c>
      <c r="AFC48" s="3">
        <v>2.5499999999999998</v>
      </c>
      <c r="AFD48" s="3">
        <v>4.96</v>
      </c>
      <c r="AFE48" s="3">
        <v>-3.48</v>
      </c>
      <c r="AFF48" s="3">
        <v>9.4700000000000006</v>
      </c>
      <c r="AFG48" s="3">
        <v>11.12</v>
      </c>
      <c r="AFH48" s="3">
        <v>9</v>
      </c>
      <c r="AFI48" s="3">
        <v>12.27</v>
      </c>
      <c r="AFJ48" s="3">
        <v>2.98</v>
      </c>
      <c r="AFK48" s="3">
        <v>3.35</v>
      </c>
      <c r="AFL48" s="3">
        <v>10.68</v>
      </c>
      <c r="AFM48" s="3">
        <v>6.65</v>
      </c>
      <c r="AFN48" s="3">
        <v>5.94</v>
      </c>
      <c r="AFO48" s="3">
        <v>4.4000000000000004</v>
      </c>
      <c r="AFP48" s="3">
        <v>3.9</v>
      </c>
      <c r="AFQ48" s="3">
        <v>5.15</v>
      </c>
      <c r="AFR48" s="3">
        <v>8.7899999999999991</v>
      </c>
      <c r="AFS48" s="3">
        <v>-7.18</v>
      </c>
      <c r="AFT48" s="3">
        <v>2.8</v>
      </c>
      <c r="AFU48" s="3">
        <v>5.48</v>
      </c>
      <c r="AFV48" s="3">
        <v>0.16</v>
      </c>
      <c r="AFW48" s="3">
        <v>7.07</v>
      </c>
      <c r="AFX48" s="3">
        <v>9.33</v>
      </c>
      <c r="AFY48" s="3">
        <v>17.46</v>
      </c>
      <c r="AFZ48" s="3">
        <v>4.32</v>
      </c>
      <c r="AGA48" s="3">
        <v>6.23</v>
      </c>
      <c r="AGB48" s="3">
        <v>6.82</v>
      </c>
      <c r="AGC48" s="3">
        <v>2.73</v>
      </c>
      <c r="AGD48" s="3">
        <v>1.93</v>
      </c>
      <c r="AGE48" s="3">
        <v>7.88</v>
      </c>
      <c r="AGF48" s="3">
        <v>10.96</v>
      </c>
      <c r="AGG48" s="3">
        <v>2.68</v>
      </c>
      <c r="AGH48" s="3">
        <v>7.28</v>
      </c>
      <c r="AGI48" s="3">
        <v>5.5</v>
      </c>
      <c r="AGJ48" s="3">
        <v>4.68</v>
      </c>
      <c r="AGK48" s="3">
        <v>3.69</v>
      </c>
      <c r="AGL48" s="3">
        <v>5.0599999999999996</v>
      </c>
      <c r="AGM48" s="3">
        <v>8.2899999999999991</v>
      </c>
      <c r="AGN48" s="3">
        <v>10.15</v>
      </c>
      <c r="AGO48" s="3">
        <v>3.31</v>
      </c>
      <c r="AGP48" s="3">
        <v>4.1399999999999997</v>
      </c>
      <c r="AGQ48" s="3">
        <v>-4.91</v>
      </c>
      <c r="AGR48" s="3">
        <v>7.02</v>
      </c>
      <c r="AGS48" s="3">
        <v>4.3</v>
      </c>
      <c r="AGT48" s="3">
        <v>11.79</v>
      </c>
      <c r="AGU48" s="3">
        <v>11.27</v>
      </c>
      <c r="AGV48" s="3">
        <v>4.66</v>
      </c>
      <c r="AGW48" s="3">
        <v>3.02</v>
      </c>
      <c r="AGX48" s="3">
        <v>33.81</v>
      </c>
      <c r="AGY48" s="3">
        <v>4.1399999999999997</v>
      </c>
      <c r="AGZ48" s="3">
        <v>7.52</v>
      </c>
      <c r="AHA48" s="3">
        <v>7.64</v>
      </c>
      <c r="AHB48" s="3">
        <v>17.670000000000002</v>
      </c>
      <c r="AHC48" s="3">
        <v>3.94</v>
      </c>
      <c r="AHD48" s="3">
        <v>8.82</v>
      </c>
      <c r="AHE48" s="3">
        <v>3.15</v>
      </c>
      <c r="AHF48" s="3">
        <v>2.64</v>
      </c>
      <c r="AHG48" s="3">
        <v>6.77</v>
      </c>
      <c r="AHH48" s="3">
        <v>-3.9</v>
      </c>
      <c r="AHI48" s="3">
        <v>8.3699999999999992</v>
      </c>
      <c r="AHJ48" s="3">
        <v>2.72</v>
      </c>
      <c r="AHK48" s="3">
        <v>7.69</v>
      </c>
      <c r="AHL48" s="3">
        <v>2.29</v>
      </c>
      <c r="AHM48" s="3">
        <v>3.96</v>
      </c>
      <c r="AHN48" s="3">
        <v>7.42</v>
      </c>
      <c r="AHO48" s="3">
        <v>8.9499999999999993</v>
      </c>
      <c r="AHP48" s="3">
        <v>4.53</v>
      </c>
      <c r="AHQ48" s="3">
        <v>-0.62</v>
      </c>
      <c r="AHR48" s="3">
        <v>-5.58</v>
      </c>
      <c r="AHS48" s="3">
        <v>7.61</v>
      </c>
      <c r="AHT48" s="3">
        <v>9.2799999999999994</v>
      </c>
      <c r="AHU48" s="3">
        <v>6.6</v>
      </c>
      <c r="AHV48" s="3">
        <v>14.51</v>
      </c>
      <c r="AHW48" s="3">
        <v>-1.19</v>
      </c>
      <c r="AHX48" s="3">
        <v>10.38</v>
      </c>
      <c r="AHY48" s="3">
        <v>-7.28</v>
      </c>
      <c r="AHZ48" s="3">
        <v>10.37</v>
      </c>
      <c r="AIA48" s="3">
        <v>5.03</v>
      </c>
      <c r="AIB48" s="3">
        <v>0.39</v>
      </c>
      <c r="AIC48" s="3">
        <v>8.1</v>
      </c>
      <c r="AID48" s="3">
        <v>4.38</v>
      </c>
      <c r="AIE48" s="3">
        <v>1.9</v>
      </c>
      <c r="AIF48" s="3">
        <v>8.77</v>
      </c>
      <c r="AIG48" s="3">
        <v>17.97</v>
      </c>
      <c r="AIH48" s="3">
        <v>2.92</v>
      </c>
      <c r="AII48" s="3">
        <v>8.7899999999999991</v>
      </c>
      <c r="AIJ48" s="3">
        <v>3.25</v>
      </c>
      <c r="AIK48" s="3">
        <v>1.03</v>
      </c>
      <c r="AIL48" s="3">
        <v>9.92</v>
      </c>
      <c r="AIM48" s="3">
        <v>4.6399999999999997</v>
      </c>
      <c r="AIN48" s="3">
        <v>6.1</v>
      </c>
      <c r="AIO48" s="3">
        <v>0.49</v>
      </c>
      <c r="AIP48" s="3">
        <v>11.41</v>
      </c>
      <c r="AIQ48" s="3">
        <v>1.51</v>
      </c>
      <c r="AIR48" s="3">
        <v>0.18</v>
      </c>
      <c r="AIS48" s="3">
        <v>1.53</v>
      </c>
      <c r="AIT48" s="3">
        <v>1.44</v>
      </c>
      <c r="AIU48" s="3">
        <v>45.76</v>
      </c>
      <c r="AIV48" s="3">
        <v>6.21</v>
      </c>
      <c r="AIW48" s="3">
        <v>4.79</v>
      </c>
      <c r="AIX48" s="3">
        <v>5.51</v>
      </c>
      <c r="AIY48" s="3">
        <v>7.56</v>
      </c>
      <c r="AIZ48" s="3">
        <v>5.6</v>
      </c>
      <c r="AJA48" s="3">
        <v>3.81</v>
      </c>
      <c r="AJB48" s="3">
        <v>2.21</v>
      </c>
      <c r="AJC48" s="3">
        <v>0.9</v>
      </c>
      <c r="AJD48" s="3">
        <v>1.89</v>
      </c>
      <c r="AJE48" s="3">
        <v>3.4</v>
      </c>
      <c r="AJF48" s="3">
        <v>2.69</v>
      </c>
      <c r="AJG48" s="3">
        <v>3.66</v>
      </c>
      <c r="AJH48" s="3">
        <v>4.0999999999999996</v>
      </c>
      <c r="AJI48" s="3">
        <v>1.71</v>
      </c>
      <c r="AJJ48" s="3">
        <v>0.22</v>
      </c>
      <c r="AJK48" s="3">
        <v>0.25</v>
      </c>
      <c r="AJL48" s="3">
        <v>4.9000000000000004</v>
      </c>
      <c r="AJM48" s="3">
        <v>9</v>
      </c>
      <c r="AJN48" s="3">
        <v>15.42</v>
      </c>
      <c r="AJO48" s="3">
        <v>5.54</v>
      </c>
      <c r="AJP48" s="3">
        <v>2.3199999999999998</v>
      </c>
      <c r="AJQ48" s="3">
        <v>32.89</v>
      </c>
      <c r="AJR48" s="3">
        <v>1.84</v>
      </c>
      <c r="AJS48" s="3">
        <v>4.6100000000000003</v>
      </c>
      <c r="AJT48" s="3">
        <v>6.25</v>
      </c>
      <c r="AJU48" s="3">
        <v>2.69</v>
      </c>
      <c r="AJV48" s="3">
        <v>8.57</v>
      </c>
      <c r="AJW48" s="3">
        <v>5.57</v>
      </c>
      <c r="AJX48" s="3">
        <v>4.57</v>
      </c>
      <c r="AJY48" s="3">
        <v>-1.62</v>
      </c>
      <c r="AJZ48" s="3">
        <v>1.97</v>
      </c>
      <c r="AKA48" s="3">
        <v>6.77</v>
      </c>
      <c r="AKB48" s="3">
        <v>20.89</v>
      </c>
      <c r="AKC48" s="3">
        <v>4.6500000000000004</v>
      </c>
      <c r="AKD48" s="3">
        <v>4.25</v>
      </c>
      <c r="AKE48" s="3">
        <v>8.49</v>
      </c>
      <c r="AKF48" s="3">
        <v>8.6199999999999992</v>
      </c>
      <c r="AKG48" s="3">
        <v>6.93</v>
      </c>
      <c r="AKH48" s="3">
        <v>45.88</v>
      </c>
      <c r="AKI48" s="3">
        <v>5.88</v>
      </c>
      <c r="AKJ48" s="3">
        <v>9.43</v>
      </c>
      <c r="AKK48" s="3">
        <v>15.4</v>
      </c>
      <c r="AKL48" s="3">
        <v>10.95</v>
      </c>
      <c r="AKM48" s="3">
        <v>15.99</v>
      </c>
      <c r="AKN48" s="3">
        <v>5.41</v>
      </c>
      <c r="AKO48" s="3">
        <v>-1.3</v>
      </c>
      <c r="AKP48" s="3">
        <v>1.1200000000000001</v>
      </c>
      <c r="AKQ48" s="3">
        <v>2.69</v>
      </c>
      <c r="AKR48" s="3">
        <v>7.72</v>
      </c>
      <c r="AKS48" s="3">
        <v>8.08</v>
      </c>
      <c r="AKT48" s="3">
        <v>16.77</v>
      </c>
      <c r="AKU48" s="3">
        <v>3.57</v>
      </c>
      <c r="AKV48" s="3">
        <v>6.5</v>
      </c>
      <c r="AKW48" s="3">
        <v>6.71</v>
      </c>
      <c r="AKX48" s="3">
        <v>10.42</v>
      </c>
      <c r="AKY48" s="3">
        <v>5.35</v>
      </c>
      <c r="AKZ48" s="3">
        <v>-2.75</v>
      </c>
      <c r="ALA48" s="3">
        <v>2.58</v>
      </c>
      <c r="ALB48" s="3">
        <v>9.5</v>
      </c>
      <c r="ALC48" s="3">
        <v>9.0399999999999991</v>
      </c>
      <c r="ALD48" s="3">
        <v>7.15</v>
      </c>
      <c r="ALE48" s="3">
        <v>4.93</v>
      </c>
      <c r="ALF48" s="3">
        <v>6.52</v>
      </c>
      <c r="ALG48" s="3" t="s">
        <v>5</v>
      </c>
      <c r="ALH48" s="3">
        <v>3.44</v>
      </c>
      <c r="ALI48" s="3">
        <v>8.4700000000000006</v>
      </c>
      <c r="ALJ48" s="3">
        <v>2.2999999999999998</v>
      </c>
      <c r="ALK48" s="3" t="s">
        <v>5</v>
      </c>
      <c r="ALL48" s="3">
        <v>5.01</v>
      </c>
      <c r="ALM48" s="3">
        <v>14.16</v>
      </c>
      <c r="ALN48" s="3">
        <v>4.8600000000000003</v>
      </c>
      <c r="ALO48" s="3">
        <v>12.15</v>
      </c>
      <c r="ALP48" s="3">
        <v>2.13</v>
      </c>
      <c r="ALQ48" s="3">
        <v>5.1100000000000003</v>
      </c>
      <c r="ALR48" s="3">
        <v>3.4</v>
      </c>
      <c r="ALS48" s="3">
        <v>-2.0699999999999998</v>
      </c>
      <c r="ALT48" s="3">
        <v>6.21</v>
      </c>
      <c r="ALU48" s="3">
        <v>3.94</v>
      </c>
      <c r="ALV48" s="3">
        <v>12.29</v>
      </c>
      <c r="ALW48" s="3">
        <v>6.95</v>
      </c>
      <c r="ALX48" s="3">
        <v>2.27</v>
      </c>
      <c r="ALY48" s="3">
        <v>3.47</v>
      </c>
      <c r="ALZ48" s="3">
        <v>6.13</v>
      </c>
      <c r="AMA48" s="3">
        <v>3.49</v>
      </c>
      <c r="AMB48" s="3">
        <v>8.2899999999999991</v>
      </c>
      <c r="AMC48" s="3">
        <v>0.42</v>
      </c>
      <c r="AMD48" s="3">
        <v>9.32</v>
      </c>
      <c r="AME48" s="3">
        <v>8.23</v>
      </c>
      <c r="AMF48" s="3">
        <v>7.5</v>
      </c>
      <c r="AMG48" s="3">
        <v>9.9499999999999993</v>
      </c>
      <c r="AMH48" s="3">
        <v>48.77</v>
      </c>
      <c r="AMI48" s="3">
        <v>10.15</v>
      </c>
      <c r="AMJ48" s="3">
        <v>6.81</v>
      </c>
      <c r="AMK48" s="3">
        <v>8.85</v>
      </c>
      <c r="AML48" s="3">
        <v>7.26</v>
      </c>
      <c r="AMM48" s="3" t="s">
        <v>5</v>
      </c>
      <c r="AMN48" s="3">
        <v>7.36</v>
      </c>
      <c r="AMO48" s="3">
        <v>8.69</v>
      </c>
      <c r="AMP48" s="3">
        <v>8.8699999999999992</v>
      </c>
      <c r="AMQ48" s="3">
        <v>-1</v>
      </c>
      <c r="AMR48" s="3">
        <v>1.1100000000000001</v>
      </c>
      <c r="AMS48" s="3">
        <v>6.51</v>
      </c>
      <c r="AMT48" s="3">
        <v>5.0999999999999996</v>
      </c>
      <c r="AMU48" s="3">
        <v>0.97</v>
      </c>
      <c r="AMV48" s="3">
        <v>12.57</v>
      </c>
      <c r="AMW48" s="3">
        <v>-0.66</v>
      </c>
      <c r="AMX48" s="3">
        <v>3.96</v>
      </c>
      <c r="AMY48" s="3">
        <v>8.1300000000000008</v>
      </c>
      <c r="AMZ48" s="3">
        <v>2.15</v>
      </c>
      <c r="ANA48" s="3">
        <v>2.87</v>
      </c>
      <c r="ANB48" s="3">
        <v>11.02</v>
      </c>
      <c r="ANC48" s="3">
        <v>1.44</v>
      </c>
      <c r="AND48" s="3">
        <v>3.81</v>
      </c>
      <c r="ANE48" s="3">
        <v>6.76</v>
      </c>
      <c r="ANF48" s="3">
        <v>0.31</v>
      </c>
      <c r="ANG48" s="3">
        <v>4.91</v>
      </c>
      <c r="ANH48" s="3">
        <v>4.6900000000000004</v>
      </c>
      <c r="ANI48" s="3">
        <v>2.2000000000000002</v>
      </c>
      <c r="ANJ48" s="3">
        <v>6.94</v>
      </c>
      <c r="ANK48" s="3">
        <v>5.89</v>
      </c>
      <c r="ANL48" s="3">
        <v>4.47</v>
      </c>
      <c r="ANM48" s="3">
        <v>20</v>
      </c>
      <c r="ANN48" s="3">
        <v>-4.4000000000000004</v>
      </c>
      <c r="ANO48" s="3">
        <v>13.01</v>
      </c>
      <c r="ANP48" s="3">
        <v>4.78</v>
      </c>
      <c r="ANQ48" s="3">
        <v>6.15</v>
      </c>
      <c r="ANR48" s="3">
        <v>3.74</v>
      </c>
      <c r="ANS48" s="3" t="s">
        <v>5</v>
      </c>
      <c r="ANT48" s="3">
        <v>4.68</v>
      </c>
      <c r="ANU48" s="3">
        <v>13.6</v>
      </c>
      <c r="ANV48" s="3">
        <v>-5.96</v>
      </c>
      <c r="ANW48" s="3">
        <v>13.02</v>
      </c>
      <c r="ANX48" s="3">
        <v>1.55</v>
      </c>
      <c r="ANY48" s="3">
        <v>3.04</v>
      </c>
      <c r="ANZ48" s="3">
        <v>7.81</v>
      </c>
      <c r="AOA48" s="3">
        <v>157.72</v>
      </c>
      <c r="AOB48" s="3">
        <v>4.74</v>
      </c>
      <c r="AOC48" s="3">
        <v>2.16</v>
      </c>
      <c r="AOD48" s="3">
        <v>8.08</v>
      </c>
      <c r="AOE48" s="3">
        <v>2.57</v>
      </c>
      <c r="AOF48" s="3">
        <v>4.6500000000000004</v>
      </c>
      <c r="AOG48" s="3">
        <v>4.3099999999999996</v>
      </c>
      <c r="AOH48" s="3">
        <v>6.83</v>
      </c>
      <c r="AOI48" s="3">
        <v>-4.1399999999999997</v>
      </c>
      <c r="AOJ48" s="3">
        <v>6.01</v>
      </c>
      <c r="AOK48" s="3">
        <v>-1.34</v>
      </c>
      <c r="AOL48" s="3">
        <v>3.03</v>
      </c>
      <c r="AOM48" s="3">
        <v>1.1599999999999999</v>
      </c>
      <c r="AON48" s="3">
        <v>-1.77</v>
      </c>
      <c r="AOO48" s="3">
        <v>2.7</v>
      </c>
      <c r="AOP48" s="3">
        <v>5.67</v>
      </c>
      <c r="AOQ48" s="3">
        <v>-7.47</v>
      </c>
      <c r="AOR48" s="3">
        <v>0.4</v>
      </c>
      <c r="AOS48" s="3">
        <v>13.27</v>
      </c>
      <c r="AOT48" s="3">
        <v>-10.82</v>
      </c>
      <c r="AOU48" s="3">
        <v>-4.4000000000000004</v>
      </c>
      <c r="AOV48" s="3">
        <v>6.11</v>
      </c>
      <c r="AOW48" s="3">
        <v>2.27</v>
      </c>
      <c r="AOX48" s="3">
        <v>5.7</v>
      </c>
      <c r="AOY48" s="3">
        <v>4.17</v>
      </c>
      <c r="AOZ48" s="3">
        <v>3.71</v>
      </c>
      <c r="APA48" s="3">
        <v>5.4</v>
      </c>
      <c r="APB48" s="3">
        <v>6.72</v>
      </c>
      <c r="APC48" s="3">
        <v>3.77</v>
      </c>
      <c r="APD48" s="3">
        <v>2.38</v>
      </c>
      <c r="APE48" s="3">
        <v>12.54</v>
      </c>
      <c r="APF48" s="3">
        <v>7.74</v>
      </c>
      <c r="APG48" s="3">
        <v>2.2999999999999998</v>
      </c>
      <c r="APH48" s="3">
        <v>0.92</v>
      </c>
      <c r="API48" s="3">
        <v>2.2200000000000002</v>
      </c>
      <c r="APJ48" s="3">
        <v>10.48</v>
      </c>
      <c r="APK48" s="3">
        <v>4.8600000000000003</v>
      </c>
      <c r="APL48" s="3">
        <v>14.86</v>
      </c>
      <c r="APM48" s="3">
        <v>3.14</v>
      </c>
      <c r="APN48" s="3">
        <v>0.83</v>
      </c>
      <c r="APO48" s="3">
        <v>11.99</v>
      </c>
      <c r="APP48" s="3">
        <v>3.01</v>
      </c>
      <c r="APQ48" s="3">
        <v>4.3099999999999996</v>
      </c>
      <c r="APR48" s="3">
        <v>7.06</v>
      </c>
      <c r="APS48" s="3">
        <v>9.42</v>
      </c>
      <c r="APT48" s="3">
        <v>6.53</v>
      </c>
      <c r="APU48" s="3">
        <v>-0.77</v>
      </c>
      <c r="APV48" s="3">
        <v>3.83</v>
      </c>
      <c r="APW48" s="3">
        <v>2.2999999999999998</v>
      </c>
      <c r="APX48" s="3">
        <v>4.6399999999999997</v>
      </c>
      <c r="APY48" s="3">
        <v>7.74</v>
      </c>
      <c r="APZ48" s="3">
        <v>5.49</v>
      </c>
      <c r="AQA48" s="3">
        <v>4.71</v>
      </c>
      <c r="AQB48" s="3">
        <v>5.37</v>
      </c>
      <c r="AQC48" s="3">
        <v>3.97</v>
      </c>
      <c r="AQD48" s="3">
        <v>6.34</v>
      </c>
      <c r="AQE48" s="3">
        <v>5.04</v>
      </c>
      <c r="AQF48" s="3">
        <v>23.73</v>
      </c>
      <c r="AQG48" s="3">
        <v>2.2200000000000002</v>
      </c>
      <c r="AQH48" s="3">
        <v>4.26</v>
      </c>
      <c r="AQI48" s="3">
        <v>1.69</v>
      </c>
      <c r="AQJ48" s="3">
        <v>2.2599999999999998</v>
      </c>
      <c r="AQK48" s="3">
        <v>1.59</v>
      </c>
      <c r="AQL48" s="3">
        <v>2.14</v>
      </c>
      <c r="AQM48" s="3">
        <v>1.94</v>
      </c>
      <c r="AQN48" s="3">
        <v>436.37</v>
      </c>
      <c r="AQO48" s="3">
        <v>1.9</v>
      </c>
      <c r="AQP48" s="3">
        <v>10.84</v>
      </c>
      <c r="AQQ48" s="3">
        <v>10.56</v>
      </c>
      <c r="AQR48" s="3">
        <v>4.04</v>
      </c>
      <c r="AQS48" s="3">
        <v>1.41</v>
      </c>
      <c r="AQT48" s="3">
        <v>10.55</v>
      </c>
      <c r="AQU48" s="3">
        <v>9.0500000000000007</v>
      </c>
      <c r="AQV48" s="3">
        <v>9.89</v>
      </c>
      <c r="AQW48" s="3">
        <v>-13.57</v>
      </c>
      <c r="AQX48" s="3">
        <v>8.44</v>
      </c>
      <c r="AQY48" s="3">
        <v>11.93</v>
      </c>
      <c r="AQZ48" s="3">
        <v>-1.86</v>
      </c>
      <c r="ARA48" s="3">
        <v>5.34</v>
      </c>
      <c r="ARB48" s="3">
        <v>4.7300000000000004</v>
      </c>
      <c r="ARC48" s="3">
        <v>5.57</v>
      </c>
      <c r="ARD48" s="3">
        <v>10.86</v>
      </c>
      <c r="ARE48" s="3">
        <v>5.0999999999999996</v>
      </c>
      <c r="ARF48" s="3">
        <v>2.21</v>
      </c>
      <c r="ARG48" s="3">
        <v>-1.7</v>
      </c>
      <c r="ARH48" s="3">
        <v>-1.24</v>
      </c>
      <c r="ARI48" s="3">
        <v>4.92</v>
      </c>
      <c r="ARJ48" s="3">
        <v>10.130000000000001</v>
      </c>
      <c r="ARK48" s="3">
        <v>5.43</v>
      </c>
      <c r="ARL48" s="3">
        <v>2.5299999999999998</v>
      </c>
      <c r="ARM48" s="3">
        <v>9.27</v>
      </c>
      <c r="ARN48" s="3">
        <v>5.81</v>
      </c>
      <c r="ARO48" s="3">
        <v>5.12</v>
      </c>
      <c r="ARP48" s="3">
        <v>2.2200000000000002</v>
      </c>
      <c r="ARQ48" s="3">
        <v>9.74</v>
      </c>
      <c r="ARR48" s="3">
        <v>7.16</v>
      </c>
      <c r="ARS48" s="3">
        <v>4.99</v>
      </c>
      <c r="ART48" s="3">
        <v>-0.26</v>
      </c>
      <c r="ARU48" s="3">
        <v>0.76</v>
      </c>
      <c r="ARV48" s="3">
        <v>57.67</v>
      </c>
      <c r="ARW48" s="3">
        <v>0.56000000000000005</v>
      </c>
      <c r="ARX48" s="3">
        <v>6.99</v>
      </c>
      <c r="ARY48" s="3">
        <v>1.1100000000000001</v>
      </c>
      <c r="ARZ48" s="3">
        <v>7.94</v>
      </c>
      <c r="ASA48" s="3">
        <v>172.22</v>
      </c>
      <c r="ASB48" s="3">
        <v>1.77</v>
      </c>
      <c r="ASC48" s="3">
        <v>0.51</v>
      </c>
      <c r="ASD48" s="3">
        <v>0.88</v>
      </c>
      <c r="ASE48" s="3" t="s">
        <v>5</v>
      </c>
      <c r="ASF48" s="3">
        <v>-53.44</v>
      </c>
      <c r="ASG48" s="3">
        <v>7.58</v>
      </c>
      <c r="ASH48" s="3">
        <v>-11.41</v>
      </c>
      <c r="ASI48" s="3">
        <v>1.91</v>
      </c>
      <c r="ASJ48" s="3">
        <v>17.07</v>
      </c>
      <c r="ASK48" s="3">
        <v>-9.6300000000000008</v>
      </c>
      <c r="ASL48" s="3">
        <v>-6.08</v>
      </c>
      <c r="ASM48" s="3">
        <v>3.58</v>
      </c>
      <c r="ASN48" s="3">
        <v>1.87</v>
      </c>
      <c r="ASO48" s="3">
        <v>3.36</v>
      </c>
      <c r="ASP48" s="3">
        <v>-0.61</v>
      </c>
      <c r="ASQ48" s="3" t="s">
        <v>5</v>
      </c>
      <c r="ASR48" s="3">
        <v>5.85</v>
      </c>
      <c r="ASS48" s="3" t="s">
        <v>5</v>
      </c>
      <c r="AST48" s="3">
        <v>-5</v>
      </c>
      <c r="ASU48" s="3">
        <v>21.18</v>
      </c>
      <c r="ASV48" s="3">
        <v>-0.8</v>
      </c>
      <c r="ASW48" s="3">
        <v>9.99</v>
      </c>
      <c r="ASX48" s="3">
        <v>4.32</v>
      </c>
      <c r="ASY48" s="3">
        <v>4.41</v>
      </c>
      <c r="ASZ48" s="3">
        <v>-1.51</v>
      </c>
      <c r="ATA48" s="3">
        <v>2.27</v>
      </c>
      <c r="ATB48" s="3">
        <v>-2.38</v>
      </c>
      <c r="ATC48" s="3">
        <v>10.64</v>
      </c>
      <c r="ATD48" s="3">
        <v>14.06</v>
      </c>
      <c r="ATE48" s="3">
        <v>2.8</v>
      </c>
      <c r="ATF48" s="3">
        <v>-2</v>
      </c>
      <c r="ATG48" s="3">
        <v>8.7200000000000006</v>
      </c>
      <c r="ATH48" s="3">
        <v>5.93</v>
      </c>
      <c r="ATI48" s="3">
        <v>8.67</v>
      </c>
      <c r="ATJ48" s="3">
        <v>2.42</v>
      </c>
      <c r="ATK48" s="3">
        <v>8.65</v>
      </c>
      <c r="ATL48" s="3">
        <v>0.75</v>
      </c>
      <c r="ATM48" s="3">
        <v>4.34</v>
      </c>
      <c r="ATN48" s="3">
        <v>8.58</v>
      </c>
      <c r="ATO48" s="3">
        <v>3.4</v>
      </c>
      <c r="ATP48" s="3">
        <v>3.9</v>
      </c>
      <c r="ATQ48" s="3">
        <v>54.64</v>
      </c>
      <c r="ATR48" s="3">
        <v>7.2</v>
      </c>
      <c r="ATS48" s="3">
        <v>7.41</v>
      </c>
      <c r="ATT48" s="3">
        <v>1.5</v>
      </c>
      <c r="ATU48" s="3">
        <v>0.22</v>
      </c>
      <c r="ATV48" s="3">
        <v>-12.41</v>
      </c>
      <c r="ATW48" s="3">
        <v>2.04</v>
      </c>
      <c r="ATX48" s="3">
        <v>9.14</v>
      </c>
      <c r="ATY48" s="3">
        <v>5.6</v>
      </c>
      <c r="ATZ48" s="3">
        <v>8.15</v>
      </c>
      <c r="AUA48" s="3">
        <v>5.4</v>
      </c>
      <c r="AUB48" s="3">
        <v>4.5999999999999996</v>
      </c>
      <c r="AUC48" s="3">
        <v>11.9</v>
      </c>
      <c r="AUD48" s="3">
        <v>8.32</v>
      </c>
      <c r="AUE48" s="3">
        <v>10.96</v>
      </c>
      <c r="AUF48" s="3">
        <v>4.7</v>
      </c>
      <c r="AUG48" s="3">
        <v>6.35</v>
      </c>
      <c r="AUH48" s="3">
        <v>6.04</v>
      </c>
      <c r="AUI48" s="3">
        <v>33.76</v>
      </c>
      <c r="AUJ48" s="3">
        <v>6.64</v>
      </c>
      <c r="AUK48" s="3">
        <v>18.309999999999999</v>
      </c>
      <c r="AUL48" s="3">
        <v>-0.36</v>
      </c>
      <c r="AUM48" s="3" t="s">
        <v>5</v>
      </c>
      <c r="AUN48" s="3">
        <v>-0.59</v>
      </c>
      <c r="AUO48" s="3">
        <v>6.83</v>
      </c>
      <c r="AUP48" s="3">
        <v>7.61</v>
      </c>
      <c r="AUQ48" s="3">
        <v>0.63</v>
      </c>
      <c r="AUR48" s="3">
        <v>15.48</v>
      </c>
      <c r="AUS48" s="3">
        <v>8.52</v>
      </c>
      <c r="AUT48" s="3">
        <v>2.76</v>
      </c>
      <c r="AUU48" s="3">
        <v>9.3800000000000008</v>
      </c>
      <c r="AUV48" s="3">
        <v>2.72</v>
      </c>
      <c r="AUW48" s="3" t="s">
        <v>5</v>
      </c>
      <c r="AUX48" s="3">
        <v>2.7</v>
      </c>
      <c r="AUY48" s="3">
        <v>-3.08</v>
      </c>
      <c r="AUZ48" s="3">
        <v>3.97</v>
      </c>
      <c r="AVA48" s="3">
        <v>11.11</v>
      </c>
      <c r="AVB48" s="3">
        <v>5.59</v>
      </c>
      <c r="AVC48" s="3">
        <v>6.15</v>
      </c>
      <c r="AVD48" s="3">
        <v>11.77</v>
      </c>
      <c r="AVE48" s="3">
        <v>0.28000000000000003</v>
      </c>
      <c r="AVF48" s="3">
        <v>2.74</v>
      </c>
      <c r="AVG48" s="3">
        <v>-0.4</v>
      </c>
      <c r="AVH48" s="3">
        <v>1.29</v>
      </c>
      <c r="AVI48" s="3">
        <v>8.0299999999999994</v>
      </c>
      <c r="AVJ48" s="3">
        <v>2.16</v>
      </c>
      <c r="AVK48" s="3">
        <v>3.58</v>
      </c>
      <c r="AVL48" s="3">
        <v>8.85</v>
      </c>
      <c r="AVM48" s="3">
        <v>1.97</v>
      </c>
      <c r="AVN48" s="3">
        <v>9.4</v>
      </c>
      <c r="AVO48" s="3">
        <v>1.89</v>
      </c>
      <c r="AVP48" s="3">
        <v>5.6</v>
      </c>
      <c r="AVQ48" s="3">
        <v>2.0099999999999998</v>
      </c>
      <c r="AVR48" s="3">
        <v>9.18</v>
      </c>
      <c r="AVS48" s="3">
        <v>-4.2699999999999996</v>
      </c>
      <c r="AVT48" s="3">
        <v>6.73</v>
      </c>
      <c r="AVU48" s="3">
        <v>5.33</v>
      </c>
      <c r="AVV48" s="3">
        <v>7.54</v>
      </c>
      <c r="AVW48" s="3">
        <v>9.5399999999999991</v>
      </c>
      <c r="AVX48" s="3">
        <v>2.35</v>
      </c>
      <c r="AVY48" s="3">
        <v>4.5599999999999996</v>
      </c>
      <c r="AVZ48" s="3">
        <v>6.63</v>
      </c>
      <c r="AWA48" s="3">
        <v>6.11</v>
      </c>
      <c r="AWB48" s="3">
        <v>4.13</v>
      </c>
      <c r="AWC48" s="3">
        <v>-0.38</v>
      </c>
      <c r="AWD48" s="3">
        <v>4.2699999999999996</v>
      </c>
      <c r="AWE48" s="3">
        <v>6.16</v>
      </c>
      <c r="AWF48" s="3">
        <v>2.77</v>
      </c>
      <c r="AWG48" s="3">
        <v>5.63</v>
      </c>
      <c r="AWH48" s="3">
        <v>7.07</v>
      </c>
      <c r="AWI48" s="3">
        <v>3.82</v>
      </c>
      <c r="AWJ48" s="3">
        <v>5.79</v>
      </c>
      <c r="AWK48" s="3">
        <v>4.22</v>
      </c>
      <c r="AWL48" s="3">
        <v>10.99</v>
      </c>
      <c r="AWM48" s="3">
        <v>5.41</v>
      </c>
      <c r="AWN48" s="3">
        <v>2.9</v>
      </c>
      <c r="AWO48" s="3">
        <v>3.12</v>
      </c>
      <c r="AWP48" s="3">
        <v>12.07</v>
      </c>
      <c r="AWQ48" s="3">
        <v>5.49</v>
      </c>
      <c r="AWR48" s="3">
        <v>-16.440000000000001</v>
      </c>
      <c r="AWS48" s="3">
        <v>5.92</v>
      </c>
      <c r="AWT48" s="3" t="s">
        <v>5</v>
      </c>
      <c r="AWU48" s="3">
        <v>4.2</v>
      </c>
      <c r="AWV48" s="3">
        <v>8.6199999999999992</v>
      </c>
      <c r="AWW48" s="3">
        <v>2.78</v>
      </c>
      <c r="AWX48" s="3">
        <v>0.05</v>
      </c>
      <c r="AWY48" s="3">
        <v>-0.2</v>
      </c>
      <c r="AWZ48" s="3">
        <v>5.13</v>
      </c>
      <c r="AXA48" s="3">
        <v>6.21</v>
      </c>
      <c r="AXB48" s="3">
        <v>11.43</v>
      </c>
      <c r="AXC48" s="3">
        <v>7.19</v>
      </c>
      <c r="AXD48" s="3">
        <v>1.24</v>
      </c>
      <c r="AXE48" s="3">
        <v>2.04</v>
      </c>
      <c r="AXF48" s="3">
        <v>0.77</v>
      </c>
      <c r="AXG48" s="3">
        <v>13.11</v>
      </c>
      <c r="AXH48" s="3" t="s">
        <v>5</v>
      </c>
      <c r="AXI48" s="3">
        <v>5.49</v>
      </c>
      <c r="AXJ48" s="3">
        <v>20.99</v>
      </c>
      <c r="AXK48" s="3">
        <v>4.38</v>
      </c>
      <c r="AXL48" s="3">
        <v>13.27</v>
      </c>
      <c r="AXM48" s="3">
        <v>7.21</v>
      </c>
      <c r="AXN48" s="3">
        <v>0.63</v>
      </c>
      <c r="AXO48" s="3">
        <v>3.55</v>
      </c>
      <c r="AXP48" s="3">
        <v>7.58</v>
      </c>
      <c r="AXQ48" s="3">
        <v>5.47</v>
      </c>
      <c r="AXR48" s="3">
        <v>16.46</v>
      </c>
      <c r="AXS48" s="3">
        <v>0.19</v>
      </c>
      <c r="AXT48" s="3">
        <v>1.53</v>
      </c>
      <c r="AXU48" s="3">
        <v>-0.99</v>
      </c>
      <c r="AXV48" s="3">
        <v>3.98</v>
      </c>
      <c r="AXW48" s="3">
        <v>6.81</v>
      </c>
      <c r="AXX48" s="3">
        <v>7.78</v>
      </c>
      <c r="AXY48" s="3">
        <v>7.75</v>
      </c>
      <c r="AXZ48" s="3">
        <v>8.48</v>
      </c>
      <c r="AYA48" s="3">
        <v>8.58</v>
      </c>
      <c r="AYB48" s="3">
        <v>11.51</v>
      </c>
      <c r="AYC48" s="3">
        <v>3.96</v>
      </c>
      <c r="AYD48" s="3">
        <v>1.81</v>
      </c>
      <c r="AYE48" s="3">
        <v>14.22</v>
      </c>
      <c r="AYF48" s="3">
        <v>10.06</v>
      </c>
      <c r="AYG48" s="3">
        <v>3.64</v>
      </c>
      <c r="AYH48" s="3">
        <v>6.65</v>
      </c>
      <c r="AYI48" s="3">
        <v>7.13</v>
      </c>
      <c r="AYJ48" s="3">
        <v>18.87</v>
      </c>
      <c r="AYK48" s="3">
        <v>6.71</v>
      </c>
      <c r="AYL48" s="3">
        <v>8.0500000000000007</v>
      </c>
      <c r="AYM48" s="3">
        <v>2.9</v>
      </c>
      <c r="AYN48" s="3">
        <v>6.07</v>
      </c>
      <c r="AYO48" s="3">
        <v>2.92</v>
      </c>
      <c r="AYP48" s="3">
        <v>18.3</v>
      </c>
      <c r="AYQ48" s="3">
        <v>-21.39</v>
      </c>
      <c r="AYR48" s="3">
        <v>7.49</v>
      </c>
      <c r="AYS48" s="3">
        <v>3.61</v>
      </c>
      <c r="AYT48" s="3">
        <v>6.35</v>
      </c>
      <c r="AYU48" s="3">
        <v>3.89</v>
      </c>
      <c r="AYV48" s="3">
        <v>6.33</v>
      </c>
      <c r="AYW48" s="3">
        <v>1.42</v>
      </c>
      <c r="AYX48" s="3">
        <v>6.17</v>
      </c>
      <c r="AYY48" s="3">
        <v>2.67</v>
      </c>
      <c r="AYZ48" s="3">
        <v>2.97</v>
      </c>
      <c r="AZA48" s="3">
        <v>3.49</v>
      </c>
      <c r="AZB48" s="3">
        <v>8.8800000000000008</v>
      </c>
      <c r="AZC48" s="3">
        <v>3.84</v>
      </c>
      <c r="AZD48" s="3">
        <v>1.49</v>
      </c>
      <c r="AZE48" s="3">
        <v>13.25</v>
      </c>
      <c r="AZF48" s="3">
        <v>7.95</v>
      </c>
      <c r="AZG48" s="3">
        <v>0.17</v>
      </c>
      <c r="AZH48" s="3">
        <v>4.6399999999999997</v>
      </c>
      <c r="AZI48" s="3">
        <v>4.3499999999999996</v>
      </c>
      <c r="AZJ48" s="3">
        <v>-0.18</v>
      </c>
      <c r="AZK48" s="3">
        <v>9.07</v>
      </c>
      <c r="AZL48" s="3">
        <v>2.23</v>
      </c>
      <c r="AZM48" s="3">
        <v>2.71</v>
      </c>
      <c r="AZN48" s="3">
        <v>6.85</v>
      </c>
      <c r="AZO48" s="3" t="s">
        <v>5</v>
      </c>
      <c r="AZP48" s="3">
        <v>26.65</v>
      </c>
      <c r="AZQ48" s="3">
        <v>8.83</v>
      </c>
      <c r="AZR48" s="3">
        <v>10.96</v>
      </c>
      <c r="AZS48" s="3">
        <v>0.75</v>
      </c>
      <c r="AZT48" s="3">
        <v>3.1</v>
      </c>
      <c r="AZU48" s="3">
        <v>3.88</v>
      </c>
      <c r="AZV48" s="3">
        <v>3.2</v>
      </c>
      <c r="AZW48" s="3">
        <v>4.63</v>
      </c>
      <c r="AZX48" s="3">
        <v>3.53</v>
      </c>
      <c r="AZY48" s="3">
        <v>-0.35</v>
      </c>
      <c r="AZZ48" s="3">
        <v>5.75</v>
      </c>
      <c r="BAA48" s="3">
        <v>5.5</v>
      </c>
      <c r="BAB48" s="3">
        <v>1.46</v>
      </c>
      <c r="BAC48" s="3">
        <v>13.67</v>
      </c>
      <c r="BAD48" s="3">
        <v>3.51</v>
      </c>
      <c r="BAE48" s="3">
        <v>7.49</v>
      </c>
      <c r="BAF48" s="3">
        <v>24.84</v>
      </c>
      <c r="BAG48" s="3">
        <v>3.94</v>
      </c>
      <c r="BAH48" s="3">
        <v>2.89</v>
      </c>
      <c r="BAI48" s="3">
        <v>2.1800000000000002</v>
      </c>
      <c r="BAJ48" s="3">
        <v>-2.29</v>
      </c>
      <c r="BAK48" s="3">
        <v>1.03</v>
      </c>
      <c r="BAL48" s="3">
        <v>2.83</v>
      </c>
      <c r="BAM48" s="3">
        <v>5.31</v>
      </c>
      <c r="BAN48" s="3">
        <v>10.85</v>
      </c>
      <c r="BAO48" s="3">
        <v>2.64</v>
      </c>
      <c r="BAP48" s="3">
        <v>7.09</v>
      </c>
      <c r="BAQ48" s="3">
        <v>2.66</v>
      </c>
      <c r="BAR48" s="3">
        <v>12.8</v>
      </c>
      <c r="BAS48" s="3">
        <v>1.71</v>
      </c>
      <c r="BAT48" s="3">
        <v>9.4499999999999993</v>
      </c>
      <c r="BAU48" s="3">
        <v>4</v>
      </c>
      <c r="BAV48" s="3">
        <v>3.2</v>
      </c>
      <c r="BAW48" s="3">
        <v>1.61</v>
      </c>
      <c r="BAX48" s="3">
        <v>5.72</v>
      </c>
      <c r="BAY48" s="3">
        <v>9.1999999999999993</v>
      </c>
      <c r="BAZ48" s="3">
        <v>-4.22</v>
      </c>
      <c r="BBA48" s="3">
        <v>11.15</v>
      </c>
      <c r="BBB48" s="3">
        <v>-0.2</v>
      </c>
      <c r="BBC48" s="3">
        <v>4.9400000000000004</v>
      </c>
      <c r="BBD48" s="3">
        <v>11.09</v>
      </c>
      <c r="BBE48" s="3">
        <v>7.98</v>
      </c>
      <c r="BBF48" s="3">
        <v>6.54</v>
      </c>
      <c r="BBG48" s="3">
        <v>5.78</v>
      </c>
      <c r="BBH48" s="3">
        <v>1.73</v>
      </c>
      <c r="BBI48" s="3">
        <v>7.97</v>
      </c>
      <c r="BBJ48" s="3">
        <v>2.48</v>
      </c>
      <c r="BBK48" s="3">
        <v>2.48</v>
      </c>
      <c r="BBL48" s="3">
        <v>11.44</v>
      </c>
      <c r="BBM48" s="3">
        <v>8.19</v>
      </c>
      <c r="BBN48" s="3">
        <v>0.14000000000000001</v>
      </c>
      <c r="BBO48" s="3">
        <v>6.58</v>
      </c>
      <c r="BBP48" s="3">
        <v>11.14</v>
      </c>
      <c r="BBQ48" s="3">
        <v>7.79</v>
      </c>
      <c r="BBR48" s="3">
        <v>4.1500000000000004</v>
      </c>
      <c r="BBS48" s="3">
        <v>4.93</v>
      </c>
      <c r="BBT48" s="3">
        <v>8.86</v>
      </c>
      <c r="BBU48" s="3">
        <v>5.84</v>
      </c>
      <c r="BBV48" s="3">
        <v>5.32</v>
      </c>
      <c r="BBW48" s="3">
        <v>8.84</v>
      </c>
      <c r="BBX48" s="3">
        <v>2.48</v>
      </c>
      <c r="BBY48" s="3">
        <v>10.61</v>
      </c>
      <c r="BBZ48" s="3">
        <v>1.1299999999999999</v>
      </c>
      <c r="BCA48" s="3">
        <v>6.88</v>
      </c>
      <c r="BCB48" s="3">
        <v>10.35</v>
      </c>
      <c r="BCC48" s="3">
        <v>4.74</v>
      </c>
      <c r="BCD48" s="3">
        <v>3.07</v>
      </c>
      <c r="BCE48" s="3">
        <v>1.94</v>
      </c>
      <c r="BCF48" s="3">
        <v>4.1399999999999997</v>
      </c>
      <c r="BCG48" s="3">
        <v>0.57999999999999996</v>
      </c>
      <c r="BCH48" s="3">
        <v>2.97</v>
      </c>
      <c r="BCI48" s="3">
        <v>2.63</v>
      </c>
      <c r="BCJ48" s="3">
        <v>4.91</v>
      </c>
      <c r="BCK48" s="3">
        <v>17.850000000000001</v>
      </c>
      <c r="BCL48" s="3">
        <v>5.38</v>
      </c>
      <c r="BCM48" s="3">
        <v>-6.12</v>
      </c>
      <c r="BCN48" s="3">
        <v>9.5299999999999994</v>
      </c>
      <c r="BCO48" s="3">
        <v>4.59</v>
      </c>
      <c r="BCP48" s="3">
        <v>6.7</v>
      </c>
      <c r="BCQ48" s="3">
        <v>4.75</v>
      </c>
      <c r="BCR48" s="3">
        <v>1.27</v>
      </c>
      <c r="BCS48" s="3">
        <v>7.58</v>
      </c>
      <c r="BCT48" s="3">
        <v>0.3</v>
      </c>
      <c r="BCU48" s="3">
        <v>6.09</v>
      </c>
      <c r="BCV48" s="3">
        <v>2.38</v>
      </c>
      <c r="BCW48" s="3">
        <v>8.81</v>
      </c>
      <c r="BCX48" s="3">
        <v>31.28</v>
      </c>
      <c r="BCY48" s="3">
        <v>12.19</v>
      </c>
      <c r="BCZ48" s="3">
        <v>0.94</v>
      </c>
      <c r="BDA48" s="3">
        <v>9.59</v>
      </c>
      <c r="BDB48" s="3">
        <v>6.76</v>
      </c>
      <c r="BDC48" s="3">
        <v>10.27</v>
      </c>
      <c r="BDD48" s="3">
        <v>9.68</v>
      </c>
      <c r="BDE48" s="3">
        <v>13.1</v>
      </c>
      <c r="BDF48" s="3">
        <v>3.84</v>
      </c>
      <c r="BDG48" s="3">
        <v>5.28</v>
      </c>
      <c r="BDH48" s="3">
        <v>6.96</v>
      </c>
      <c r="BDI48" s="3">
        <v>7.6</v>
      </c>
      <c r="BDJ48" s="3">
        <v>6.19</v>
      </c>
      <c r="BDK48" s="3">
        <v>3.83</v>
      </c>
      <c r="BDL48" s="3">
        <v>4.1500000000000004</v>
      </c>
      <c r="BDM48" s="3">
        <v>5.38</v>
      </c>
      <c r="BDN48" s="3">
        <v>2.76</v>
      </c>
      <c r="BDO48" s="3">
        <v>4.1900000000000004</v>
      </c>
      <c r="BDP48" s="3">
        <v>-2.0099999999999998</v>
      </c>
      <c r="BDQ48" s="3">
        <v>5.57</v>
      </c>
      <c r="BDR48" s="3">
        <v>-7.28</v>
      </c>
      <c r="BDS48" s="3">
        <v>1.27</v>
      </c>
      <c r="BDT48" s="3">
        <v>-7.29</v>
      </c>
      <c r="BDU48" s="3">
        <v>-7.25</v>
      </c>
      <c r="BDV48" s="3">
        <v>5.8</v>
      </c>
      <c r="BDW48" s="3">
        <v>7.78</v>
      </c>
      <c r="BDX48" s="3">
        <v>5.63</v>
      </c>
      <c r="BDY48" s="3">
        <v>5.98</v>
      </c>
      <c r="BDZ48" s="3">
        <v>3.82</v>
      </c>
      <c r="BEA48" s="3">
        <v>2.14</v>
      </c>
      <c r="BEB48" s="3">
        <v>3.74</v>
      </c>
      <c r="BEC48" s="3">
        <v>4.3899999999999997</v>
      </c>
      <c r="BED48" s="3">
        <v>5.39</v>
      </c>
      <c r="BEE48" s="3">
        <v>4.54</v>
      </c>
      <c r="BEF48" s="3">
        <v>6.26</v>
      </c>
      <c r="BEG48" s="3">
        <v>3.34</v>
      </c>
      <c r="BEH48" s="3">
        <v>3.66</v>
      </c>
      <c r="BEI48" s="3">
        <v>5.49</v>
      </c>
      <c r="BEJ48" s="3">
        <v>4.78</v>
      </c>
      <c r="BEK48" s="3">
        <v>9.6</v>
      </c>
      <c r="BEL48" s="3">
        <v>11.33</v>
      </c>
      <c r="BEM48" s="3">
        <v>8.98</v>
      </c>
      <c r="BEN48" s="3">
        <v>4.71</v>
      </c>
      <c r="BEO48" s="3">
        <v>7.84</v>
      </c>
      <c r="BEP48" s="3">
        <v>3.74</v>
      </c>
      <c r="BEQ48" s="3">
        <v>14.31</v>
      </c>
      <c r="BER48" s="3">
        <v>1.76</v>
      </c>
      <c r="BES48" s="3">
        <v>13.27</v>
      </c>
      <c r="BET48" s="3">
        <v>9.18</v>
      </c>
      <c r="BEU48" s="3">
        <v>5.22</v>
      </c>
      <c r="BEV48" s="3">
        <v>8.64</v>
      </c>
      <c r="BEW48" s="3">
        <v>2.76</v>
      </c>
      <c r="BEX48" s="3">
        <v>11.88</v>
      </c>
      <c r="BEY48" s="3">
        <v>3.36</v>
      </c>
      <c r="BEZ48" s="3">
        <v>1.97</v>
      </c>
      <c r="BFA48" s="3">
        <v>15.3</v>
      </c>
      <c r="BFB48" s="3">
        <v>5.92</v>
      </c>
      <c r="BFC48" s="3">
        <v>1.9</v>
      </c>
      <c r="BFD48" s="3">
        <v>1.85</v>
      </c>
      <c r="BFE48" s="3">
        <v>1.54</v>
      </c>
      <c r="BFF48" s="3">
        <v>40.159999999999997</v>
      </c>
      <c r="BFG48" s="3">
        <v>-1.43</v>
      </c>
      <c r="BFH48" s="3">
        <v>9.07</v>
      </c>
      <c r="BFI48" s="3">
        <v>7.31</v>
      </c>
      <c r="BFJ48" s="3">
        <v>11.72</v>
      </c>
      <c r="BFK48" s="3">
        <v>9.39</v>
      </c>
      <c r="BFL48" s="3">
        <v>2.2599999999999998</v>
      </c>
      <c r="BFM48" s="3">
        <v>14.31</v>
      </c>
      <c r="BFN48" s="3">
        <v>6.65</v>
      </c>
      <c r="BFO48" s="3">
        <v>-0.03</v>
      </c>
      <c r="BFP48" s="3">
        <v>8.82</v>
      </c>
      <c r="BFQ48" s="3">
        <v>4.3600000000000003</v>
      </c>
      <c r="BFR48" s="3">
        <v>5.12</v>
      </c>
      <c r="BFS48" s="3">
        <v>13.65</v>
      </c>
      <c r="BFT48" s="3">
        <v>16.21</v>
      </c>
      <c r="BFU48" s="3">
        <v>0.68</v>
      </c>
      <c r="BFV48" s="3">
        <v>1.92</v>
      </c>
      <c r="BFW48" s="3">
        <v>2.1</v>
      </c>
      <c r="BFX48" s="3">
        <v>5.15</v>
      </c>
      <c r="BFY48" s="3">
        <v>3.09</v>
      </c>
      <c r="BFZ48" s="3">
        <v>10.54</v>
      </c>
      <c r="BGA48" s="3">
        <v>6.48</v>
      </c>
      <c r="BGB48" s="3">
        <v>13.88</v>
      </c>
      <c r="BGC48" s="3">
        <v>-12.83</v>
      </c>
      <c r="BGD48" s="3">
        <v>1.33</v>
      </c>
      <c r="BGE48" s="3">
        <v>12.01</v>
      </c>
      <c r="BGF48" s="3">
        <v>1.06</v>
      </c>
      <c r="BGG48" s="3">
        <v>4.1900000000000004</v>
      </c>
      <c r="BGH48" s="3">
        <v>5.0599999999999996</v>
      </c>
      <c r="BGI48" s="3">
        <v>-23.09</v>
      </c>
      <c r="BGJ48" s="3">
        <v>4.55</v>
      </c>
      <c r="BGK48" s="3">
        <v>5.62</v>
      </c>
      <c r="BGL48" s="3">
        <v>8.4</v>
      </c>
      <c r="BGM48" s="3">
        <v>38.68</v>
      </c>
      <c r="BGN48" s="3">
        <v>5.87</v>
      </c>
      <c r="BGO48" s="3">
        <v>6.17</v>
      </c>
      <c r="BGP48" s="3">
        <v>-3.14</v>
      </c>
      <c r="BGQ48" s="3">
        <v>5.49</v>
      </c>
      <c r="BGR48" s="3">
        <v>11.74</v>
      </c>
      <c r="BGS48" s="3">
        <v>3.89</v>
      </c>
      <c r="BGT48" s="3">
        <v>2.74</v>
      </c>
      <c r="BGU48" s="3">
        <v>2.41</v>
      </c>
      <c r="BGV48" s="3">
        <v>11.5</v>
      </c>
      <c r="BGW48" s="3">
        <v>-5.03</v>
      </c>
      <c r="BGX48" s="3">
        <v>1.83</v>
      </c>
      <c r="BGY48" s="3">
        <v>6.84</v>
      </c>
      <c r="BGZ48" s="3">
        <v>5.33</v>
      </c>
      <c r="BHA48" s="3">
        <v>4.2300000000000004</v>
      </c>
      <c r="BHB48" s="3">
        <v>14.37</v>
      </c>
      <c r="BHC48" s="3">
        <v>9.1300000000000008</v>
      </c>
      <c r="BHD48" s="3">
        <v>4.9800000000000004</v>
      </c>
      <c r="BHE48" s="3">
        <v>7.78</v>
      </c>
      <c r="BHF48" s="3">
        <v>9.36</v>
      </c>
      <c r="BHG48" s="3">
        <v>1.67</v>
      </c>
      <c r="BHH48" s="3">
        <v>4.01</v>
      </c>
      <c r="BHI48" s="3">
        <v>4.17</v>
      </c>
      <c r="BHJ48" s="3">
        <v>1.47</v>
      </c>
      <c r="BHK48" s="3">
        <v>9.2799999999999994</v>
      </c>
      <c r="BHL48" s="3">
        <v>7.48</v>
      </c>
      <c r="BHM48" s="3">
        <v>11.89</v>
      </c>
      <c r="BHN48" s="3">
        <v>8.07</v>
      </c>
      <c r="BHO48" s="3">
        <v>5.4</v>
      </c>
      <c r="BHP48" s="3">
        <v>1.9</v>
      </c>
      <c r="BHQ48" s="3">
        <v>1.52</v>
      </c>
      <c r="BHR48" s="3">
        <v>6.97</v>
      </c>
      <c r="BHS48" s="3">
        <v>4.7300000000000004</v>
      </c>
      <c r="BHT48" s="3">
        <v>8.31</v>
      </c>
      <c r="BHU48" s="3">
        <v>-1.77</v>
      </c>
      <c r="BHV48" s="3">
        <v>1.37</v>
      </c>
      <c r="BHW48" s="3">
        <v>9.5399999999999991</v>
      </c>
      <c r="BHX48" s="3">
        <v>4.75</v>
      </c>
      <c r="BHY48" s="3">
        <v>-0.17</v>
      </c>
      <c r="BHZ48" s="3">
        <v>11.98</v>
      </c>
      <c r="BIA48" s="3">
        <v>9.02</v>
      </c>
      <c r="BIB48" s="3">
        <v>7.29</v>
      </c>
      <c r="BIC48" s="3">
        <v>1.06</v>
      </c>
      <c r="BID48" s="3">
        <v>6.11</v>
      </c>
      <c r="BIE48" s="3">
        <v>9.17</v>
      </c>
      <c r="BIF48" s="3">
        <v>7.62</v>
      </c>
      <c r="BIG48" s="3">
        <v>-1.27</v>
      </c>
      <c r="BIH48" s="3">
        <v>5.99</v>
      </c>
      <c r="BII48" s="3">
        <v>0.56999999999999995</v>
      </c>
      <c r="BIJ48" s="3">
        <v>8.5399999999999991</v>
      </c>
      <c r="BIK48" s="3">
        <v>4.07</v>
      </c>
      <c r="BIL48" s="3">
        <v>-5.1100000000000003</v>
      </c>
      <c r="BIM48" s="3">
        <v>8.9700000000000006</v>
      </c>
      <c r="BIN48" s="3">
        <v>9.5399999999999991</v>
      </c>
      <c r="BIO48" s="3">
        <v>7.22</v>
      </c>
      <c r="BIP48" s="3">
        <v>-4.6399999999999997</v>
      </c>
      <c r="BIQ48" s="3">
        <v>7.7</v>
      </c>
      <c r="BIR48" s="3">
        <v>5.96</v>
      </c>
      <c r="BIS48" s="3">
        <v>5.59</v>
      </c>
      <c r="BIT48" s="3">
        <v>9.17</v>
      </c>
      <c r="BIU48" s="3">
        <v>471.09</v>
      </c>
      <c r="BIV48" s="3">
        <v>7.27</v>
      </c>
      <c r="BIW48" s="3">
        <v>7.87</v>
      </c>
      <c r="BIX48" s="3">
        <v>5.0599999999999996</v>
      </c>
      <c r="BIY48" s="3">
        <v>8.49</v>
      </c>
      <c r="BIZ48" s="3">
        <v>10.19</v>
      </c>
      <c r="BJA48" s="3">
        <v>11.7</v>
      </c>
      <c r="BJB48" s="3">
        <v>6.45</v>
      </c>
      <c r="BJC48" s="3">
        <v>5.58</v>
      </c>
      <c r="BJD48" s="3">
        <v>10.54</v>
      </c>
      <c r="BJE48" s="3">
        <v>3.27</v>
      </c>
      <c r="BJF48" s="3">
        <v>0.83</v>
      </c>
      <c r="BJG48" s="3">
        <v>8.17</v>
      </c>
      <c r="BJH48" s="3">
        <v>6.89</v>
      </c>
      <c r="BJI48" s="3">
        <v>5.17</v>
      </c>
      <c r="BJJ48" s="3">
        <v>8.08</v>
      </c>
      <c r="BJK48" s="3">
        <v>9.8699999999999992</v>
      </c>
      <c r="BJL48" s="3">
        <v>4.21</v>
      </c>
      <c r="BJM48" s="3">
        <v>1.35</v>
      </c>
      <c r="BJN48" s="3">
        <v>3.29</v>
      </c>
      <c r="BJO48" s="3">
        <v>9.3800000000000008</v>
      </c>
      <c r="BJP48" s="3">
        <v>7.14</v>
      </c>
      <c r="BJQ48" s="3">
        <v>8.1199999999999992</v>
      </c>
      <c r="BJR48" s="3">
        <v>8.17</v>
      </c>
      <c r="BJS48" s="3">
        <v>4</v>
      </c>
      <c r="BJT48" s="3">
        <v>3.81</v>
      </c>
      <c r="BJU48" s="3">
        <v>1.96</v>
      </c>
      <c r="BJV48" s="3">
        <v>2.2000000000000002</v>
      </c>
      <c r="BJW48" s="3">
        <v>4.29</v>
      </c>
      <c r="BJX48" s="3">
        <v>-0.24</v>
      </c>
      <c r="BJY48" s="3">
        <v>8.89</v>
      </c>
      <c r="BJZ48" s="3">
        <v>7.0000000000000007E-2</v>
      </c>
      <c r="BKA48" s="3">
        <v>3.14</v>
      </c>
      <c r="BKB48" s="3">
        <v>-2.61</v>
      </c>
      <c r="BKC48" s="3">
        <v>2.31</v>
      </c>
      <c r="BKD48" s="3">
        <v>7.4</v>
      </c>
      <c r="BKE48" s="3">
        <v>18.309999999999999</v>
      </c>
      <c r="BKF48" s="3">
        <v>2.9</v>
      </c>
      <c r="BKG48" s="3">
        <v>-1.48</v>
      </c>
      <c r="BKH48" s="3">
        <v>9.16</v>
      </c>
      <c r="BKI48" s="3">
        <v>7.63</v>
      </c>
      <c r="BKJ48" s="3">
        <v>2.2799999999999998</v>
      </c>
      <c r="BKK48" s="3">
        <v>8.3000000000000007</v>
      </c>
      <c r="BKL48" s="3">
        <v>8.5299999999999994</v>
      </c>
      <c r="BKM48" s="3">
        <v>4.5199999999999996</v>
      </c>
      <c r="BKN48" s="3">
        <v>2.91</v>
      </c>
      <c r="BKO48" s="3">
        <v>14.42</v>
      </c>
      <c r="BKP48" s="3">
        <v>6.52</v>
      </c>
      <c r="BKQ48" s="3">
        <v>-12.26</v>
      </c>
      <c r="BKR48" s="3">
        <v>4.4800000000000004</v>
      </c>
      <c r="BKS48" s="3">
        <v>-1.5</v>
      </c>
      <c r="BKT48" s="3">
        <v>2.46</v>
      </c>
      <c r="BKU48" s="3">
        <v>1.0900000000000001</v>
      </c>
      <c r="BKV48" s="3">
        <v>4.2</v>
      </c>
      <c r="BKW48" s="3">
        <v>5.72</v>
      </c>
      <c r="BKX48" s="3">
        <v>7.01</v>
      </c>
      <c r="BKY48" s="3">
        <v>11.77</v>
      </c>
      <c r="BKZ48" s="3">
        <v>12.97</v>
      </c>
      <c r="BLA48" s="3">
        <v>5.18</v>
      </c>
      <c r="BLB48" s="3">
        <v>11.76</v>
      </c>
      <c r="BLC48" s="3">
        <v>-0.1</v>
      </c>
      <c r="BLD48" s="3">
        <v>8.49</v>
      </c>
      <c r="BLE48" s="3">
        <v>-2.86</v>
      </c>
      <c r="BLF48" s="3">
        <v>0.12</v>
      </c>
      <c r="BLG48" s="3">
        <v>3.9</v>
      </c>
      <c r="BLH48" s="3">
        <v>11.41</v>
      </c>
      <c r="BLI48" s="3">
        <v>-6.15</v>
      </c>
      <c r="BLJ48" s="3">
        <v>3.24</v>
      </c>
      <c r="BLK48" s="3">
        <v>2.21</v>
      </c>
      <c r="BLL48" s="3">
        <v>15.88</v>
      </c>
      <c r="BLM48" s="3">
        <v>6.74</v>
      </c>
      <c r="BLN48" s="3">
        <v>5.39</v>
      </c>
      <c r="BLO48" s="3">
        <v>-3.73</v>
      </c>
      <c r="BLP48" s="3">
        <v>6.78</v>
      </c>
      <c r="BLQ48" s="3">
        <v>-9.66</v>
      </c>
      <c r="BLR48" s="3">
        <v>9.84</v>
      </c>
      <c r="BLS48" s="3">
        <v>5.15</v>
      </c>
      <c r="BLT48" s="3">
        <v>9.6199999999999992</v>
      </c>
      <c r="BLU48" s="3">
        <v>9.52</v>
      </c>
      <c r="BLV48" s="3">
        <v>11.12</v>
      </c>
      <c r="BLW48" s="3">
        <v>4.79</v>
      </c>
      <c r="BLX48" s="3">
        <v>8.66</v>
      </c>
      <c r="BLY48" s="3">
        <v>3.05</v>
      </c>
      <c r="BLZ48" s="3">
        <v>10.43</v>
      </c>
      <c r="BMA48" s="3">
        <v>7.42</v>
      </c>
      <c r="BMB48" s="3">
        <v>3.91</v>
      </c>
      <c r="BMC48" s="3">
        <v>9.35</v>
      </c>
      <c r="BMD48" s="3">
        <v>8.92</v>
      </c>
      <c r="BME48" s="3">
        <v>5.5</v>
      </c>
      <c r="BMF48" s="3">
        <v>0.09</v>
      </c>
      <c r="BMG48" s="3">
        <v>8.57</v>
      </c>
      <c r="BMH48" s="3">
        <v>4.2699999999999996</v>
      </c>
      <c r="BMI48" s="3">
        <v>11.06</v>
      </c>
      <c r="BMJ48" s="3">
        <v>4.88</v>
      </c>
      <c r="BMK48" s="3">
        <v>3.67</v>
      </c>
      <c r="BML48" s="3">
        <v>8.4499999999999993</v>
      </c>
      <c r="BMM48" s="3">
        <v>4.34</v>
      </c>
      <c r="BMN48" s="3">
        <v>10.1</v>
      </c>
      <c r="BMO48" s="3">
        <v>6.06</v>
      </c>
      <c r="BMP48" s="3">
        <v>1.74</v>
      </c>
      <c r="BMQ48" s="3">
        <v>2.67</v>
      </c>
      <c r="BMR48" s="3">
        <v>11.5</v>
      </c>
      <c r="BMS48" s="3">
        <v>9.1999999999999993</v>
      </c>
      <c r="BMT48" s="3">
        <v>2.52</v>
      </c>
      <c r="BMU48" s="3">
        <v>8.1</v>
      </c>
      <c r="BMV48" s="3">
        <v>7.84</v>
      </c>
      <c r="BMW48" s="3">
        <v>8.66</v>
      </c>
      <c r="BMX48" s="3">
        <v>10.79</v>
      </c>
      <c r="BMY48" s="3">
        <v>8.16</v>
      </c>
      <c r="BMZ48" s="3">
        <v>1.99</v>
      </c>
      <c r="BNA48" s="3">
        <v>2.2799999999999998</v>
      </c>
      <c r="BNB48" s="3">
        <v>6.01</v>
      </c>
      <c r="BNC48" s="3">
        <v>7.86</v>
      </c>
      <c r="BND48" s="3">
        <v>6.53</v>
      </c>
      <c r="BNE48" s="3">
        <v>2.59</v>
      </c>
      <c r="BNF48" s="3" t="s">
        <v>5</v>
      </c>
      <c r="BNG48" s="3">
        <v>8.73</v>
      </c>
      <c r="BNH48" s="3">
        <v>9.8000000000000007</v>
      </c>
      <c r="BNI48" s="3">
        <v>5.0199999999999996</v>
      </c>
      <c r="BNJ48" s="3">
        <v>5.0999999999999996</v>
      </c>
      <c r="BNK48" s="3">
        <v>8.64</v>
      </c>
      <c r="BNL48" s="3">
        <v>9.1</v>
      </c>
      <c r="BNM48" s="3">
        <v>0.04</v>
      </c>
      <c r="BNN48" s="3">
        <v>11.97</v>
      </c>
      <c r="BNO48" s="3">
        <v>-0.3</v>
      </c>
      <c r="BNP48" s="3">
        <v>17.38</v>
      </c>
      <c r="BNQ48" s="3">
        <v>6.41</v>
      </c>
      <c r="BNR48" s="3">
        <v>6.37</v>
      </c>
      <c r="BNS48" s="3">
        <v>18.12</v>
      </c>
      <c r="BNT48" s="3">
        <v>3.33</v>
      </c>
      <c r="BNU48" s="3">
        <v>0.32</v>
      </c>
      <c r="BNV48" s="3">
        <v>2.14</v>
      </c>
      <c r="BNW48" s="3">
        <v>2.02</v>
      </c>
      <c r="BNX48" s="3">
        <v>-3.42</v>
      </c>
      <c r="BNY48" s="3">
        <v>10.76</v>
      </c>
      <c r="BNZ48" s="3">
        <v>3.61</v>
      </c>
      <c r="BOA48" s="3">
        <v>13.86</v>
      </c>
      <c r="BOB48" s="3">
        <v>7.24</v>
      </c>
      <c r="BOC48" s="3">
        <v>3.54</v>
      </c>
      <c r="BOD48" s="3">
        <v>4.4000000000000004</v>
      </c>
      <c r="BOE48" s="3">
        <v>8.41</v>
      </c>
      <c r="BOF48" s="3">
        <v>11.74</v>
      </c>
      <c r="BOG48" s="3">
        <v>39.07</v>
      </c>
      <c r="BOH48" s="3">
        <v>-0.78</v>
      </c>
      <c r="BOI48" s="3">
        <v>16.55</v>
      </c>
      <c r="BOJ48" s="3">
        <v>-2.82</v>
      </c>
      <c r="BOK48" s="3">
        <v>16.690000000000001</v>
      </c>
      <c r="BOL48" s="3">
        <v>7.14</v>
      </c>
      <c r="BOM48" s="3">
        <v>-8.4499999999999993</v>
      </c>
      <c r="BON48" s="3">
        <v>5.73</v>
      </c>
      <c r="BOO48" s="3">
        <v>1.66</v>
      </c>
      <c r="BOP48" s="3">
        <v>5.94</v>
      </c>
      <c r="BOQ48" s="3">
        <v>7.2</v>
      </c>
      <c r="BOR48" s="3">
        <v>8.34</v>
      </c>
      <c r="BOS48" s="3">
        <v>4.24</v>
      </c>
      <c r="BOT48" s="3">
        <v>53.05</v>
      </c>
      <c r="BOU48" s="3">
        <v>6.65</v>
      </c>
      <c r="BOV48" s="3">
        <v>9.7799999999999994</v>
      </c>
      <c r="BOW48" s="3">
        <v>2.68</v>
      </c>
      <c r="BOX48" s="3">
        <v>-7.69</v>
      </c>
      <c r="BOY48" s="3">
        <v>9.75</v>
      </c>
      <c r="BOZ48" s="3">
        <v>-3.12</v>
      </c>
      <c r="BPA48" s="3">
        <v>5.73</v>
      </c>
      <c r="BPB48" s="3">
        <v>-1.67</v>
      </c>
      <c r="BPC48" s="3">
        <v>6.43</v>
      </c>
      <c r="BPD48" s="3">
        <v>3.33</v>
      </c>
      <c r="BPE48" s="3">
        <v>8.16</v>
      </c>
      <c r="BPF48" s="3">
        <v>-0.09</v>
      </c>
      <c r="BPG48" s="3">
        <v>53.63</v>
      </c>
      <c r="BPH48" s="3">
        <v>31.68</v>
      </c>
      <c r="BPI48" s="3">
        <v>5.3</v>
      </c>
      <c r="BPJ48" s="3">
        <v>2.27</v>
      </c>
      <c r="BPK48" s="3">
        <v>-2.04</v>
      </c>
      <c r="BPL48" s="3">
        <v>6.69</v>
      </c>
      <c r="BPM48" s="3">
        <v>-9.11</v>
      </c>
      <c r="BPN48" s="3">
        <v>8.3000000000000007</v>
      </c>
      <c r="BPO48" s="3">
        <v>4.83</v>
      </c>
      <c r="BPP48" s="3">
        <v>7.34</v>
      </c>
      <c r="BPQ48" s="3">
        <v>13.43</v>
      </c>
      <c r="BPR48" s="3">
        <v>5.97</v>
      </c>
      <c r="BPS48" s="3">
        <v>5.23</v>
      </c>
      <c r="BPT48" s="3">
        <v>6.35</v>
      </c>
      <c r="BPU48" s="3">
        <v>5.23</v>
      </c>
      <c r="BPV48" s="3">
        <v>-2.8</v>
      </c>
      <c r="BPW48" s="3">
        <v>-5.41</v>
      </c>
      <c r="BPX48" s="3">
        <v>4.55</v>
      </c>
      <c r="BPY48" s="3">
        <v>5.62</v>
      </c>
      <c r="BPZ48" s="3">
        <v>-1.76</v>
      </c>
      <c r="BQA48" s="3">
        <v>9.77</v>
      </c>
      <c r="BQB48" s="3">
        <v>-0.36</v>
      </c>
      <c r="BQC48" s="3">
        <v>4.76</v>
      </c>
      <c r="BQD48" s="3">
        <v>4.82</v>
      </c>
      <c r="BQE48" s="3">
        <v>16.72</v>
      </c>
      <c r="BQF48" s="3">
        <v>5.49</v>
      </c>
      <c r="BQG48" s="3">
        <v>7.52</v>
      </c>
      <c r="BQH48" s="3">
        <v>4.62</v>
      </c>
      <c r="BQI48" s="3">
        <v>0.81</v>
      </c>
      <c r="BQJ48" s="3">
        <v>3.02</v>
      </c>
      <c r="BQK48" s="3">
        <v>3.18</v>
      </c>
      <c r="BQL48" s="3">
        <v>5</v>
      </c>
      <c r="BQM48" s="3">
        <v>6.39</v>
      </c>
      <c r="BQN48" s="3">
        <v>23.62</v>
      </c>
      <c r="BQO48" s="3" t="s">
        <v>5</v>
      </c>
      <c r="BQP48" s="3">
        <v>2.8</v>
      </c>
      <c r="BQQ48" s="3">
        <v>-0.23</v>
      </c>
      <c r="BQR48" s="3">
        <v>9.52</v>
      </c>
      <c r="BQS48" s="3">
        <v>5.17</v>
      </c>
      <c r="BQT48" s="3">
        <v>6.34</v>
      </c>
      <c r="BQU48" s="3">
        <v>0.02</v>
      </c>
      <c r="BQV48" s="3">
        <v>2.75</v>
      </c>
      <c r="BQW48" s="3">
        <v>-14.47</v>
      </c>
      <c r="BQX48" s="3">
        <v>6.7</v>
      </c>
      <c r="BQY48" s="3">
        <v>4.6399999999999997</v>
      </c>
      <c r="BQZ48" s="3">
        <v>9.5399999999999991</v>
      </c>
      <c r="BRA48" s="3">
        <v>8.7899999999999991</v>
      </c>
      <c r="BRB48" s="3">
        <v>1.29</v>
      </c>
      <c r="BRC48" s="3">
        <v>1.59</v>
      </c>
      <c r="BRD48" s="3">
        <v>6.92</v>
      </c>
      <c r="BRE48" s="3">
        <v>3.46</v>
      </c>
      <c r="BRF48" s="3">
        <v>6.07</v>
      </c>
      <c r="BRG48" s="3">
        <v>-2.48</v>
      </c>
      <c r="BRH48" s="3">
        <v>6.09</v>
      </c>
      <c r="BRI48" s="3">
        <v>3.92</v>
      </c>
      <c r="BRJ48" s="3">
        <v>9.18</v>
      </c>
      <c r="BRK48" s="3">
        <v>3</v>
      </c>
      <c r="BRL48" s="3">
        <v>9.44</v>
      </c>
      <c r="BRM48" s="3">
        <v>7.51</v>
      </c>
      <c r="BRN48" s="3">
        <v>12.82</v>
      </c>
      <c r="BRO48" s="3">
        <v>2.98</v>
      </c>
      <c r="BRP48" s="3">
        <v>4.08</v>
      </c>
      <c r="BRQ48" s="3">
        <v>7.22</v>
      </c>
      <c r="BRR48" s="3">
        <v>4.63</v>
      </c>
      <c r="BRS48" s="3">
        <v>7.38</v>
      </c>
      <c r="BRT48" s="3">
        <v>-15.75</v>
      </c>
      <c r="BRU48" s="3">
        <v>3.96</v>
      </c>
      <c r="BRV48" s="3">
        <v>5.51</v>
      </c>
      <c r="BRW48" s="3">
        <v>-0.68</v>
      </c>
      <c r="BRX48" s="3">
        <v>3.71</v>
      </c>
      <c r="BRY48" s="3">
        <v>3.13</v>
      </c>
      <c r="BRZ48" s="3">
        <v>2.73</v>
      </c>
      <c r="BSA48" s="3">
        <v>9.83</v>
      </c>
      <c r="BSB48" s="3">
        <v>8.2200000000000006</v>
      </c>
      <c r="BSC48" s="3">
        <v>1.98</v>
      </c>
      <c r="BSD48" s="3">
        <v>0.54</v>
      </c>
      <c r="BSE48" s="3">
        <v>8.6199999999999992</v>
      </c>
      <c r="BSF48" s="3">
        <v>3.35</v>
      </c>
      <c r="BSG48" s="3">
        <v>3.5</v>
      </c>
      <c r="BSH48" s="3">
        <v>2.5299999999999998</v>
      </c>
      <c r="BSI48" s="3">
        <v>2.02</v>
      </c>
      <c r="BSJ48" s="3">
        <v>4.46</v>
      </c>
      <c r="BSK48" s="3">
        <v>1.17</v>
      </c>
      <c r="BSL48" s="3">
        <v>4.45</v>
      </c>
      <c r="BSM48" s="3">
        <v>2.17</v>
      </c>
      <c r="BSN48" s="3">
        <v>6.89</v>
      </c>
      <c r="BSO48" s="3">
        <v>3.39</v>
      </c>
      <c r="BSP48" s="3">
        <v>0.18</v>
      </c>
      <c r="BSQ48" s="3">
        <v>2.3199999999999998</v>
      </c>
      <c r="BSR48" s="3">
        <v>1.06</v>
      </c>
      <c r="BSS48" s="3">
        <v>1.19</v>
      </c>
      <c r="BST48" s="3">
        <v>13.52</v>
      </c>
      <c r="BSU48" s="3">
        <v>19.14</v>
      </c>
      <c r="BSV48" s="3">
        <v>3.01</v>
      </c>
      <c r="BSW48" s="3">
        <v>2.2999999999999998</v>
      </c>
      <c r="BSX48" s="3">
        <v>4.1500000000000004</v>
      </c>
      <c r="BSY48" s="3">
        <v>2.61</v>
      </c>
      <c r="BSZ48" s="3">
        <v>2.8</v>
      </c>
      <c r="BTA48" s="3">
        <v>-3.85</v>
      </c>
      <c r="BTB48" s="3">
        <v>4.8600000000000003</v>
      </c>
      <c r="BTC48" s="3">
        <v>1.1399999999999999</v>
      </c>
      <c r="BTD48" s="3">
        <v>1.24</v>
      </c>
      <c r="BTE48" s="3">
        <v>-14.5</v>
      </c>
      <c r="BTF48" s="3">
        <v>11.2</v>
      </c>
      <c r="BTG48" s="3">
        <v>5.0999999999999996</v>
      </c>
      <c r="BTH48" s="3">
        <v>4.6500000000000004</v>
      </c>
      <c r="BTI48" s="3">
        <v>3.73</v>
      </c>
      <c r="BTJ48" s="3">
        <v>1.05</v>
      </c>
      <c r="BTK48" s="3">
        <v>4.4400000000000004</v>
      </c>
      <c r="BTL48" s="3">
        <v>6.85</v>
      </c>
      <c r="BTM48" s="3">
        <v>4.67</v>
      </c>
      <c r="BTN48" s="3">
        <v>4.66</v>
      </c>
      <c r="BTO48" s="3">
        <v>6.17</v>
      </c>
      <c r="BTP48" s="3">
        <v>6.11</v>
      </c>
      <c r="BTQ48" s="3">
        <v>4.13</v>
      </c>
      <c r="BTR48" s="3">
        <v>2.67</v>
      </c>
      <c r="BTS48" s="3">
        <v>6.05</v>
      </c>
      <c r="BTT48" s="3">
        <v>9.34</v>
      </c>
      <c r="BTU48" s="3">
        <v>3.92</v>
      </c>
      <c r="BTV48" s="3">
        <v>8</v>
      </c>
      <c r="BTW48" s="3">
        <v>1.67</v>
      </c>
      <c r="BTX48" s="3">
        <v>1.6</v>
      </c>
      <c r="BTY48" s="3">
        <v>4.41</v>
      </c>
      <c r="BTZ48" s="3">
        <v>8.32</v>
      </c>
      <c r="BUA48" s="3">
        <v>1.44</v>
      </c>
      <c r="BUB48" s="3">
        <v>-2.12</v>
      </c>
      <c r="BUC48" s="3">
        <v>1.25</v>
      </c>
      <c r="BUD48" s="3">
        <v>5.96</v>
      </c>
      <c r="BUE48" s="3">
        <v>-3.21</v>
      </c>
      <c r="BUF48" s="3">
        <v>-1.1399999999999999</v>
      </c>
      <c r="BUG48" s="3">
        <v>3.63</v>
      </c>
      <c r="BUH48" s="3">
        <v>3.44</v>
      </c>
      <c r="BUI48" s="3">
        <v>8.49</v>
      </c>
      <c r="BUJ48" s="3">
        <v>52.47</v>
      </c>
      <c r="BUK48" s="3">
        <v>4.67</v>
      </c>
      <c r="BUL48" s="3">
        <v>5.7</v>
      </c>
      <c r="BUM48" s="3">
        <v>2.9</v>
      </c>
      <c r="BUN48" s="3">
        <v>2.23</v>
      </c>
      <c r="BUO48" s="3">
        <v>8.66</v>
      </c>
      <c r="BUP48" s="3">
        <v>0.34</v>
      </c>
      <c r="BUQ48" s="3">
        <v>10.95</v>
      </c>
      <c r="BUR48" s="3">
        <v>8.93</v>
      </c>
      <c r="BUS48" s="3">
        <v>-1.34</v>
      </c>
      <c r="BUT48" s="3">
        <v>8.25</v>
      </c>
      <c r="BUU48" s="3">
        <v>2.99</v>
      </c>
      <c r="BUV48" s="3">
        <v>4.2</v>
      </c>
      <c r="BUW48" s="3">
        <v>3.85</v>
      </c>
      <c r="BUX48" s="3" t="s">
        <v>5</v>
      </c>
      <c r="BUY48" s="3">
        <v>1.41</v>
      </c>
      <c r="BUZ48" s="3">
        <v>3.87</v>
      </c>
      <c r="BVA48" s="3">
        <v>5.12</v>
      </c>
      <c r="BVB48" s="3">
        <v>1.36</v>
      </c>
      <c r="BVC48" s="3">
        <v>6.15</v>
      </c>
      <c r="BVD48" s="3">
        <v>2.12</v>
      </c>
      <c r="BVE48" s="3">
        <v>2.0299999999999998</v>
      </c>
      <c r="BVF48" s="3">
        <v>5.51</v>
      </c>
      <c r="BVG48" s="3">
        <v>2.58</v>
      </c>
      <c r="BVH48" s="3">
        <v>0.28000000000000003</v>
      </c>
      <c r="BVI48" s="3">
        <v>4.72</v>
      </c>
      <c r="BVJ48" s="3">
        <v>6.08</v>
      </c>
      <c r="BVK48" s="3">
        <v>4.2</v>
      </c>
      <c r="BVL48" s="3">
        <v>-0.38</v>
      </c>
      <c r="BVM48" s="3">
        <v>2.75</v>
      </c>
      <c r="BVN48" s="3">
        <v>19.71</v>
      </c>
      <c r="BVO48" s="3">
        <v>1.3</v>
      </c>
      <c r="BVP48" s="3">
        <v>-3.79</v>
      </c>
      <c r="BVQ48" s="3">
        <v>0.34</v>
      </c>
      <c r="BVR48" s="3">
        <v>9.6199999999999992</v>
      </c>
      <c r="BVS48" s="3">
        <v>4.95</v>
      </c>
      <c r="BVT48" s="3">
        <v>8.48</v>
      </c>
      <c r="BVU48" s="3">
        <v>25.45</v>
      </c>
      <c r="BVV48" s="3">
        <v>6.12</v>
      </c>
      <c r="BVW48" s="3">
        <v>4.8499999999999996</v>
      </c>
      <c r="BVX48" s="3">
        <v>2.5099999999999998</v>
      </c>
      <c r="BVY48" s="3">
        <v>-1.62</v>
      </c>
      <c r="BVZ48" s="3">
        <v>1.8</v>
      </c>
      <c r="BWA48" s="3">
        <v>1.45</v>
      </c>
      <c r="BWB48" s="3">
        <v>3.28</v>
      </c>
      <c r="BWC48" s="3">
        <v>9.3800000000000008</v>
      </c>
      <c r="BWD48" s="3">
        <v>7.39</v>
      </c>
      <c r="BWE48" s="3">
        <v>3.09</v>
      </c>
      <c r="BWF48" s="3">
        <v>10.56</v>
      </c>
      <c r="BWG48" s="3">
        <v>10.94</v>
      </c>
      <c r="BWH48" s="3">
        <v>2.13</v>
      </c>
      <c r="BWI48" s="3">
        <v>1.85</v>
      </c>
      <c r="BWJ48" s="3">
        <v>5.16</v>
      </c>
      <c r="BWK48" s="3">
        <v>6.24</v>
      </c>
      <c r="BWL48" s="3">
        <v>3.24</v>
      </c>
      <c r="BWM48" s="3">
        <v>0.86</v>
      </c>
      <c r="BWN48" s="3">
        <v>9.11</v>
      </c>
      <c r="BWO48" s="3">
        <v>-1.21</v>
      </c>
      <c r="BWP48" s="3">
        <v>8.02</v>
      </c>
      <c r="BWQ48" s="3">
        <v>1.83</v>
      </c>
      <c r="BWR48" s="3">
        <v>8.2200000000000006</v>
      </c>
      <c r="BWS48" s="3">
        <v>11.89</v>
      </c>
      <c r="BWT48" s="3">
        <v>19.260000000000002</v>
      </c>
      <c r="BWU48" s="3">
        <v>5.01</v>
      </c>
      <c r="BWV48" s="3">
        <v>1.29</v>
      </c>
      <c r="BWW48" s="3">
        <v>2.35</v>
      </c>
      <c r="BWX48" s="3">
        <v>0.9</v>
      </c>
      <c r="BWY48" s="3">
        <v>-5.13</v>
      </c>
      <c r="BWZ48" s="3">
        <v>7.22</v>
      </c>
      <c r="BXA48" s="3">
        <v>7.59</v>
      </c>
      <c r="BXB48" s="3">
        <v>2.91</v>
      </c>
      <c r="BXC48" s="3">
        <v>6</v>
      </c>
      <c r="BXD48" s="3">
        <v>3.99</v>
      </c>
      <c r="BXE48" s="3">
        <v>-6.93</v>
      </c>
      <c r="BXF48" s="3">
        <v>5.82</v>
      </c>
      <c r="BXG48" s="3">
        <v>6.33</v>
      </c>
      <c r="BXH48" s="3">
        <v>7.51</v>
      </c>
      <c r="BXI48" s="3">
        <v>74.03</v>
      </c>
      <c r="BXJ48" s="3">
        <v>31.22</v>
      </c>
      <c r="BXK48" s="3">
        <v>7.13</v>
      </c>
      <c r="BXL48" s="3">
        <v>4.8499999999999996</v>
      </c>
      <c r="BXM48" s="3">
        <v>-0.43</v>
      </c>
      <c r="BXN48" s="3">
        <v>1.58</v>
      </c>
      <c r="BXO48" s="3">
        <v>6.64</v>
      </c>
      <c r="BXP48" s="3">
        <v>9.4700000000000006</v>
      </c>
      <c r="BXQ48" s="3">
        <v>10.08</v>
      </c>
      <c r="BXR48" s="3">
        <v>7.45</v>
      </c>
      <c r="BXS48" s="3">
        <v>10.98</v>
      </c>
      <c r="BXT48" s="3">
        <v>11.52</v>
      </c>
      <c r="BXU48" s="3">
        <v>10.73</v>
      </c>
      <c r="BXV48" s="3">
        <v>5.31</v>
      </c>
      <c r="BXW48" s="3">
        <v>12.87</v>
      </c>
      <c r="BXX48" s="3">
        <v>9.2100000000000009</v>
      </c>
      <c r="BXY48" s="3">
        <v>11.83</v>
      </c>
      <c r="BXZ48" s="3">
        <v>0</v>
      </c>
      <c r="BYA48" s="3">
        <v>7.38</v>
      </c>
      <c r="BYB48" s="3">
        <v>62.39</v>
      </c>
      <c r="BYC48" s="3">
        <v>5.94</v>
      </c>
      <c r="BYD48" s="3">
        <v>27.89</v>
      </c>
      <c r="BYE48" s="3">
        <v>5.66</v>
      </c>
      <c r="BYF48" s="3">
        <v>2.85</v>
      </c>
      <c r="BYG48" s="3">
        <v>-9.77</v>
      </c>
      <c r="BYH48" s="3">
        <v>7.16</v>
      </c>
      <c r="BYI48" s="3">
        <v>-1.07</v>
      </c>
      <c r="BYJ48" s="3">
        <v>8.7799999999999994</v>
      </c>
      <c r="BYK48" s="3">
        <v>4.9000000000000004</v>
      </c>
      <c r="BYL48" s="3">
        <v>8.84</v>
      </c>
      <c r="BYM48" s="3">
        <v>4.34</v>
      </c>
      <c r="BYN48" s="3">
        <v>10.69</v>
      </c>
      <c r="BYO48" s="3">
        <v>2.94</v>
      </c>
      <c r="BYP48" s="3">
        <v>1.49</v>
      </c>
      <c r="BYQ48" s="3">
        <v>3.54</v>
      </c>
      <c r="BYR48" s="3">
        <v>10.11</v>
      </c>
      <c r="BYS48" s="3">
        <v>5.98</v>
      </c>
      <c r="BYT48" s="3">
        <v>-11.93</v>
      </c>
      <c r="BYU48" s="3">
        <v>1.23</v>
      </c>
      <c r="BYV48" s="3">
        <v>3.6</v>
      </c>
      <c r="BYW48" s="3" t="s">
        <v>5</v>
      </c>
      <c r="BYX48" s="3">
        <v>10.66</v>
      </c>
      <c r="BYY48" s="3">
        <v>7.55</v>
      </c>
      <c r="BYZ48" s="3">
        <v>10.89</v>
      </c>
      <c r="BZA48" s="3">
        <v>2.8</v>
      </c>
      <c r="BZB48" s="3">
        <v>4.62</v>
      </c>
      <c r="BZC48" s="3">
        <v>12.31</v>
      </c>
      <c r="BZD48" s="3">
        <v>7.39</v>
      </c>
      <c r="BZE48" s="3">
        <v>4.47</v>
      </c>
      <c r="BZF48" s="3">
        <v>3.81</v>
      </c>
      <c r="BZG48" s="3">
        <v>3.28</v>
      </c>
      <c r="BZH48" s="3">
        <v>4.7300000000000004</v>
      </c>
      <c r="BZI48" s="3">
        <v>0.59</v>
      </c>
      <c r="BZJ48" s="3">
        <v>1.83</v>
      </c>
      <c r="BZK48" s="3">
        <v>6.74</v>
      </c>
      <c r="BZL48" s="3">
        <v>-4.2</v>
      </c>
      <c r="BZM48" s="3">
        <v>0.98</v>
      </c>
      <c r="BZN48" s="3">
        <v>31.63</v>
      </c>
      <c r="BZO48" s="3">
        <v>4.9800000000000004</v>
      </c>
      <c r="BZP48" s="3">
        <v>10.41</v>
      </c>
      <c r="BZQ48" s="3">
        <v>3.17</v>
      </c>
      <c r="BZR48" s="3">
        <v>12.74</v>
      </c>
      <c r="BZS48" s="3">
        <v>22.29</v>
      </c>
      <c r="BZT48" s="3">
        <v>15.8</v>
      </c>
      <c r="BZU48" s="3">
        <v>8.18</v>
      </c>
      <c r="BZV48" s="3">
        <v>2.33</v>
      </c>
      <c r="BZW48" s="3">
        <v>6.92</v>
      </c>
      <c r="BZX48" s="3">
        <v>3.89</v>
      </c>
      <c r="BZY48" s="3">
        <v>7.84</v>
      </c>
      <c r="BZZ48" s="3">
        <v>0.73</v>
      </c>
      <c r="CAA48" s="3">
        <v>1.57</v>
      </c>
      <c r="CAB48" s="3">
        <v>0.51</v>
      </c>
      <c r="CAC48" s="3">
        <v>5.7</v>
      </c>
      <c r="CAD48" s="3">
        <v>3.62</v>
      </c>
      <c r="CAE48" s="3">
        <v>1.41</v>
      </c>
      <c r="CAF48" s="3">
        <v>6.4</v>
      </c>
      <c r="CAG48" s="3">
        <v>12.41</v>
      </c>
      <c r="CAH48" s="3">
        <v>5.44</v>
      </c>
      <c r="CAI48" s="3">
        <v>5.89</v>
      </c>
      <c r="CAJ48" s="3">
        <v>7.97</v>
      </c>
      <c r="CAK48" s="3">
        <v>5.58</v>
      </c>
      <c r="CAL48" s="3">
        <v>6.72</v>
      </c>
      <c r="CAM48" s="3">
        <v>9.65</v>
      </c>
      <c r="CAN48" s="3">
        <v>5.88</v>
      </c>
      <c r="CAO48" s="3">
        <v>1.96</v>
      </c>
      <c r="CAP48" s="3">
        <v>0.24</v>
      </c>
      <c r="CAQ48" s="3">
        <v>9.08</v>
      </c>
      <c r="CAR48" s="3">
        <v>7.03</v>
      </c>
      <c r="CAS48" s="3">
        <v>7.69</v>
      </c>
      <c r="CAT48" s="3">
        <v>5.25</v>
      </c>
      <c r="CAU48" s="3">
        <v>7.53</v>
      </c>
      <c r="CAV48" s="3">
        <v>8.31</v>
      </c>
      <c r="CAW48" s="3">
        <v>1.94</v>
      </c>
      <c r="CAX48" s="3">
        <v>9.44</v>
      </c>
      <c r="CAY48" s="3">
        <v>-6.89</v>
      </c>
      <c r="CAZ48" s="3">
        <v>4.1900000000000004</v>
      </c>
      <c r="CBA48" s="3">
        <v>4.97</v>
      </c>
      <c r="CBB48" s="3">
        <v>4.0199999999999996</v>
      </c>
      <c r="CBC48" s="3">
        <v>2.23</v>
      </c>
      <c r="CBD48" s="3">
        <v>4.24</v>
      </c>
      <c r="CBE48" s="3">
        <v>5.62</v>
      </c>
      <c r="CBF48" s="3">
        <v>-4.13</v>
      </c>
      <c r="CBG48" s="3">
        <v>3.78</v>
      </c>
      <c r="CBH48" s="3">
        <v>4.2300000000000004</v>
      </c>
      <c r="CBI48" s="3">
        <v>9.89</v>
      </c>
      <c r="CBJ48" s="3">
        <v>5.41</v>
      </c>
      <c r="CBK48" s="3">
        <v>2.12</v>
      </c>
      <c r="CBL48" s="3">
        <v>-2.57</v>
      </c>
      <c r="CBM48" s="3">
        <v>4.59</v>
      </c>
      <c r="CBN48" s="3">
        <v>5.96</v>
      </c>
      <c r="CBO48" s="3">
        <v>0.9</v>
      </c>
      <c r="CBP48" s="3">
        <v>1.63</v>
      </c>
      <c r="CBQ48" s="3">
        <v>7.18</v>
      </c>
      <c r="CBR48" s="3">
        <v>1.99</v>
      </c>
      <c r="CBS48" s="3">
        <v>5.79</v>
      </c>
      <c r="CBT48" s="3">
        <v>44.58</v>
      </c>
      <c r="CBU48" s="3">
        <v>9.15</v>
      </c>
      <c r="CBV48" s="3">
        <v>3.45</v>
      </c>
      <c r="CBW48" s="3">
        <v>-4.3499999999999996</v>
      </c>
      <c r="CBX48" s="3">
        <v>3.6</v>
      </c>
      <c r="CBY48" s="3">
        <v>26.08</v>
      </c>
      <c r="CBZ48" s="3">
        <v>2.95</v>
      </c>
      <c r="CCA48" s="3">
        <v>2.91</v>
      </c>
      <c r="CCB48" s="3">
        <v>8.26</v>
      </c>
      <c r="CCC48" s="3">
        <v>6.93</v>
      </c>
      <c r="CCD48" s="3">
        <v>11.17</v>
      </c>
      <c r="CCE48" s="3">
        <v>12.56</v>
      </c>
      <c r="CCF48" s="3">
        <v>7.34</v>
      </c>
      <c r="CCG48" s="3">
        <v>4.88</v>
      </c>
      <c r="CCH48" s="3">
        <v>6.01</v>
      </c>
      <c r="CCI48" s="3">
        <v>-2.0099999999999998</v>
      </c>
      <c r="CCJ48" s="3">
        <v>6.75</v>
      </c>
      <c r="CCK48" s="3">
        <v>1.28</v>
      </c>
      <c r="CCL48" s="3">
        <v>4.92</v>
      </c>
      <c r="CCM48" s="3">
        <v>-0.35</v>
      </c>
      <c r="CCN48" s="3">
        <v>5.69</v>
      </c>
      <c r="CCO48" s="3">
        <v>6.56</v>
      </c>
      <c r="CCP48" s="3">
        <v>3.17</v>
      </c>
      <c r="CCQ48" s="3">
        <v>4.8499999999999996</v>
      </c>
      <c r="CCR48" s="3">
        <v>2</v>
      </c>
      <c r="CCS48" s="3">
        <v>2.04</v>
      </c>
      <c r="CCT48" s="3">
        <v>6.11</v>
      </c>
      <c r="CCU48" s="3">
        <v>1.83</v>
      </c>
      <c r="CCV48" s="3">
        <v>0.86</v>
      </c>
      <c r="CCW48" s="3">
        <v>0.11</v>
      </c>
      <c r="CCX48" s="3">
        <v>-3.58</v>
      </c>
      <c r="CCY48" s="3">
        <v>2.0299999999999998</v>
      </c>
      <c r="CCZ48" s="3">
        <v>6.84</v>
      </c>
      <c r="CDA48" s="3">
        <v>8.7200000000000006</v>
      </c>
      <c r="CDB48" s="3">
        <v>1.28</v>
      </c>
      <c r="CDC48" s="3">
        <v>4.1900000000000004</v>
      </c>
      <c r="CDD48" s="3">
        <v>4.74</v>
      </c>
      <c r="CDE48" s="3">
        <v>10.62</v>
      </c>
      <c r="CDF48" s="3">
        <v>19.14</v>
      </c>
      <c r="CDG48" s="3">
        <v>13.37</v>
      </c>
      <c r="CDH48" s="3">
        <v>2.16</v>
      </c>
      <c r="CDI48" s="3">
        <v>-4.6900000000000004</v>
      </c>
      <c r="CDJ48" s="3">
        <v>-15.07</v>
      </c>
      <c r="CDK48" s="3">
        <v>27.21</v>
      </c>
      <c r="CDL48" s="3">
        <v>9.69</v>
      </c>
      <c r="CDM48" s="3">
        <v>6.9</v>
      </c>
      <c r="CDN48" s="3">
        <v>5.35</v>
      </c>
      <c r="CDO48" s="3">
        <v>1.55</v>
      </c>
      <c r="CDP48" s="3">
        <v>4.07</v>
      </c>
      <c r="CDQ48" s="3">
        <v>2.57</v>
      </c>
      <c r="CDR48" s="3">
        <v>4.2699999999999996</v>
      </c>
      <c r="CDS48" s="3">
        <v>14.96</v>
      </c>
      <c r="CDT48" s="3">
        <v>20.79</v>
      </c>
      <c r="CDU48" s="3">
        <v>15.87</v>
      </c>
      <c r="CDV48" s="3">
        <v>7.45</v>
      </c>
      <c r="CDW48" s="3">
        <v>1.74</v>
      </c>
      <c r="CDX48" s="3">
        <v>8.76</v>
      </c>
      <c r="CDY48" s="3">
        <v>9.19</v>
      </c>
      <c r="CDZ48" s="3">
        <v>0.1</v>
      </c>
      <c r="CEA48" s="3">
        <v>2.48</v>
      </c>
      <c r="CEB48" s="3">
        <v>-6.1</v>
      </c>
      <c r="CEC48" s="3">
        <v>-5.6</v>
      </c>
      <c r="CED48" s="3">
        <v>11.9</v>
      </c>
      <c r="CEE48" s="3">
        <v>-1.34</v>
      </c>
      <c r="CEF48" s="3">
        <v>8.2200000000000006</v>
      </c>
      <c r="CEG48" s="3">
        <v>3.88</v>
      </c>
      <c r="CEH48" s="3">
        <v>0.63</v>
      </c>
      <c r="CEI48" s="3">
        <v>-0.7</v>
      </c>
      <c r="CEJ48" s="3">
        <v>6.67</v>
      </c>
      <c r="CEK48" s="3">
        <v>5.49</v>
      </c>
      <c r="CEL48" s="3">
        <v>5.84</v>
      </c>
      <c r="CEM48" s="3">
        <v>2.96</v>
      </c>
      <c r="CEN48" s="3">
        <v>-4.0999999999999996</v>
      </c>
      <c r="CEO48" s="3">
        <v>3.71</v>
      </c>
      <c r="CEP48" s="3">
        <v>5.64</v>
      </c>
      <c r="CEQ48" s="3">
        <v>10.119999999999999</v>
      </c>
      <c r="CER48" s="3">
        <v>9.8000000000000007</v>
      </c>
      <c r="CES48" s="3">
        <v>11.39</v>
      </c>
      <c r="CET48" s="3">
        <v>1.41</v>
      </c>
      <c r="CEU48" s="3">
        <v>6.81</v>
      </c>
      <c r="CEV48" s="3">
        <v>-0.48</v>
      </c>
      <c r="CEW48" s="3">
        <v>10.45</v>
      </c>
      <c r="CEX48" s="3">
        <v>1.7</v>
      </c>
      <c r="CEY48" s="3">
        <v>16</v>
      </c>
      <c r="CEZ48" s="3">
        <v>7.36</v>
      </c>
      <c r="CFA48" s="3">
        <v>4.3</v>
      </c>
      <c r="CFB48" s="3">
        <v>5.28</v>
      </c>
      <c r="CFC48" s="3">
        <v>-14.43</v>
      </c>
      <c r="CFD48" s="3">
        <v>1.26</v>
      </c>
      <c r="CFE48" s="3">
        <v>8.57</v>
      </c>
      <c r="CFF48" s="3">
        <v>0.44</v>
      </c>
      <c r="CFG48" s="3">
        <v>2.08</v>
      </c>
      <c r="CFH48" s="3">
        <v>7.38</v>
      </c>
      <c r="CFI48" s="3">
        <v>2.0499999999999998</v>
      </c>
      <c r="CFJ48" s="3">
        <v>6.82</v>
      </c>
      <c r="CFK48" s="3">
        <v>4.87</v>
      </c>
      <c r="CFL48" s="3">
        <v>4.5999999999999996</v>
      </c>
      <c r="CFM48" s="3">
        <v>10.02</v>
      </c>
      <c r="CFN48" s="3">
        <v>12.28</v>
      </c>
      <c r="CFO48" s="3">
        <v>9.01</v>
      </c>
      <c r="CFP48" s="3">
        <v>5.8</v>
      </c>
      <c r="CFQ48" s="3">
        <v>3.62</v>
      </c>
      <c r="CFR48" s="3">
        <v>7.78</v>
      </c>
      <c r="CFS48" s="3">
        <v>6.56</v>
      </c>
      <c r="CFT48" s="3">
        <v>4.3499999999999996</v>
      </c>
      <c r="CFU48" s="3">
        <v>2.89</v>
      </c>
      <c r="CFV48" s="3">
        <v>9.81</v>
      </c>
      <c r="CFW48" s="3">
        <v>13.16</v>
      </c>
      <c r="CFX48" s="3">
        <v>7.47</v>
      </c>
      <c r="CFY48" s="3">
        <v>2.69</v>
      </c>
      <c r="CFZ48" s="3">
        <v>7.4</v>
      </c>
      <c r="CGA48" s="3">
        <v>43.17</v>
      </c>
      <c r="CGB48" s="3">
        <v>7.45</v>
      </c>
      <c r="CGC48" s="3">
        <v>6.84</v>
      </c>
      <c r="CGD48" s="3">
        <v>10.54</v>
      </c>
      <c r="CGE48" s="3">
        <v>4.8600000000000003</v>
      </c>
      <c r="CGF48" s="3">
        <v>4.66</v>
      </c>
      <c r="CGG48" s="3">
        <v>9.6199999999999992</v>
      </c>
      <c r="CGH48" s="3">
        <v>15.56</v>
      </c>
      <c r="CGI48" s="3">
        <v>6.72</v>
      </c>
      <c r="CGJ48" s="3">
        <v>0.25</v>
      </c>
      <c r="CGK48" s="3">
        <v>4.7699999999999996</v>
      </c>
      <c r="CGL48" s="3">
        <v>2.21</v>
      </c>
      <c r="CGM48" s="3">
        <v>4.49</v>
      </c>
      <c r="CGN48" s="3">
        <v>6.02</v>
      </c>
      <c r="CGO48" s="3">
        <v>8.49</v>
      </c>
      <c r="CGP48" s="3">
        <v>4.21</v>
      </c>
      <c r="CGQ48" s="3">
        <v>-0.1</v>
      </c>
      <c r="CGR48" s="3">
        <v>19.88</v>
      </c>
      <c r="CGS48" s="3">
        <v>5.8</v>
      </c>
      <c r="CGT48" s="3">
        <v>7.33</v>
      </c>
      <c r="CGU48" s="3">
        <v>2.0499999999999998</v>
      </c>
      <c r="CGV48" s="3">
        <v>10.79</v>
      </c>
      <c r="CGW48" s="3">
        <v>0.9</v>
      </c>
      <c r="CGX48" s="3">
        <v>2.81</v>
      </c>
      <c r="CGY48" s="3">
        <v>-0.97</v>
      </c>
      <c r="CGZ48" s="3">
        <v>2.8</v>
      </c>
      <c r="CHA48" s="3">
        <v>2.1</v>
      </c>
      <c r="CHB48" s="3">
        <v>4.74</v>
      </c>
      <c r="CHC48" s="3">
        <v>5.26</v>
      </c>
      <c r="CHD48" s="3">
        <v>7.8</v>
      </c>
      <c r="CHE48" s="3">
        <v>3.48</v>
      </c>
      <c r="CHF48" s="3">
        <v>10.14</v>
      </c>
      <c r="CHG48" s="3">
        <v>18.97</v>
      </c>
      <c r="CHH48" s="3">
        <v>15.02</v>
      </c>
      <c r="CHI48" s="3">
        <v>2.58</v>
      </c>
      <c r="CHJ48" s="3">
        <v>6.08</v>
      </c>
      <c r="CHK48" s="3">
        <v>4.4000000000000004</v>
      </c>
      <c r="CHL48" s="3">
        <v>7.41</v>
      </c>
      <c r="CHM48" s="3">
        <v>3.98</v>
      </c>
      <c r="CHN48" s="3">
        <v>8.93</v>
      </c>
      <c r="CHO48" s="3">
        <v>3.87</v>
      </c>
      <c r="CHP48" s="3">
        <v>2.57</v>
      </c>
      <c r="CHQ48" s="3">
        <v>2.0299999999999998</v>
      </c>
      <c r="CHR48" s="3">
        <v>-3</v>
      </c>
      <c r="CHS48" s="3">
        <v>2.17</v>
      </c>
      <c r="CHT48" s="3">
        <v>2.87</v>
      </c>
      <c r="CHU48" s="3">
        <v>5.95</v>
      </c>
      <c r="CHV48" s="3">
        <v>6.4</v>
      </c>
      <c r="CHW48" s="3">
        <v>7.19</v>
      </c>
      <c r="CHX48" s="3">
        <v>2.62</v>
      </c>
      <c r="CHY48" s="3">
        <v>3</v>
      </c>
      <c r="CHZ48" s="3">
        <v>9.34</v>
      </c>
      <c r="CIA48" s="3">
        <v>0.01</v>
      </c>
      <c r="CIB48" s="3">
        <v>2.88</v>
      </c>
      <c r="CIC48" s="3">
        <v>2.02</v>
      </c>
      <c r="CID48" s="3">
        <v>9.1199999999999992</v>
      </c>
      <c r="CIE48" s="3">
        <v>5.29</v>
      </c>
      <c r="CIF48" s="3">
        <v>8.27</v>
      </c>
      <c r="CIG48" s="3">
        <v>2.72</v>
      </c>
      <c r="CIH48" s="3">
        <v>5.7</v>
      </c>
      <c r="CII48" s="3">
        <v>4.46</v>
      </c>
      <c r="CIJ48" s="3">
        <v>5.66</v>
      </c>
      <c r="CIK48" s="3">
        <v>3.41</v>
      </c>
      <c r="CIL48" s="3">
        <v>1.49</v>
      </c>
      <c r="CIM48" s="3">
        <v>2.12</v>
      </c>
      <c r="CIN48" s="3">
        <v>7.63</v>
      </c>
      <c r="CIO48" s="3">
        <v>2.38</v>
      </c>
      <c r="CIP48" s="3">
        <v>5.0999999999999996</v>
      </c>
      <c r="CIQ48" s="3">
        <v>-7.46</v>
      </c>
      <c r="CIR48" s="3">
        <v>2.2599999999999998</v>
      </c>
      <c r="CIS48" s="3">
        <v>7.15</v>
      </c>
      <c r="CIT48" s="3">
        <v>10.220000000000001</v>
      </c>
      <c r="CIU48" s="3">
        <v>9.0299999999999994</v>
      </c>
      <c r="CIV48" s="3">
        <v>6.81</v>
      </c>
      <c r="CIW48" s="3">
        <v>2.5</v>
      </c>
      <c r="CIX48" s="3">
        <v>5.16</v>
      </c>
      <c r="CIY48" s="3">
        <v>3.65</v>
      </c>
      <c r="CIZ48" s="3">
        <v>5.42</v>
      </c>
      <c r="CJA48" s="3">
        <v>3.02</v>
      </c>
      <c r="CJB48" s="3">
        <v>7.24</v>
      </c>
      <c r="CJC48" s="3">
        <v>11.42</v>
      </c>
      <c r="CJD48" s="3">
        <v>6.04</v>
      </c>
      <c r="CJE48" s="3">
        <v>1.02</v>
      </c>
      <c r="CJF48" s="3">
        <v>327.49</v>
      </c>
      <c r="CJG48" s="3">
        <v>6.83</v>
      </c>
      <c r="CJH48" s="3">
        <v>5.22</v>
      </c>
      <c r="CJI48" s="3">
        <v>5.63</v>
      </c>
      <c r="CJJ48" s="3">
        <v>-4.57</v>
      </c>
      <c r="CJK48" s="3">
        <v>8.91</v>
      </c>
      <c r="CJL48" s="3">
        <v>4.93</v>
      </c>
      <c r="CJM48" s="3">
        <v>4.18</v>
      </c>
      <c r="CJN48" s="3">
        <v>2.69</v>
      </c>
      <c r="CJO48" s="3">
        <v>4.71</v>
      </c>
      <c r="CJP48" s="3">
        <v>2.97</v>
      </c>
      <c r="CJQ48" s="3">
        <v>1.73</v>
      </c>
      <c r="CJR48" s="3">
        <v>6.55</v>
      </c>
      <c r="CJS48" s="3">
        <v>1.37</v>
      </c>
      <c r="CJT48" s="3">
        <v>7.96</v>
      </c>
      <c r="CJU48" s="3">
        <v>8.7899999999999991</v>
      </c>
      <c r="CJV48" s="3">
        <v>3.34</v>
      </c>
      <c r="CJW48" s="3">
        <v>6.72</v>
      </c>
      <c r="CJX48" s="3">
        <v>4.97</v>
      </c>
      <c r="CJY48" s="3">
        <v>8.65</v>
      </c>
      <c r="CJZ48" s="3">
        <v>186.03</v>
      </c>
      <c r="CKA48" s="3">
        <v>14.47</v>
      </c>
      <c r="CKB48" s="3">
        <v>1.75</v>
      </c>
      <c r="CKC48" s="3">
        <v>12.3</v>
      </c>
      <c r="CKD48" s="3">
        <v>1.21</v>
      </c>
      <c r="CKE48" s="3">
        <v>2.96</v>
      </c>
      <c r="CKF48" s="3">
        <v>4.38</v>
      </c>
      <c r="CKG48" s="3">
        <v>4.7</v>
      </c>
      <c r="CKH48" s="3">
        <v>6.31</v>
      </c>
      <c r="CKI48" s="3">
        <v>5.74</v>
      </c>
      <c r="CKJ48" s="3">
        <v>1.57</v>
      </c>
      <c r="CKK48" s="3">
        <v>6.3</v>
      </c>
      <c r="CKL48" s="3">
        <v>8.73</v>
      </c>
      <c r="CKM48" s="3">
        <v>6.44</v>
      </c>
      <c r="CKN48" s="3">
        <v>7.76</v>
      </c>
      <c r="CKO48" s="3">
        <v>0.92</v>
      </c>
      <c r="CKP48" s="3">
        <v>6</v>
      </c>
      <c r="CKQ48" s="3">
        <v>4.7699999999999996</v>
      </c>
      <c r="CKR48" s="3">
        <v>16.059999999999999</v>
      </c>
      <c r="CKS48" s="3">
        <v>9.3000000000000007</v>
      </c>
      <c r="CKT48" s="3">
        <v>9.08</v>
      </c>
      <c r="CKU48" s="3">
        <v>9</v>
      </c>
      <c r="CKV48" s="3">
        <v>46.33</v>
      </c>
      <c r="CKW48" s="3">
        <v>3.4</v>
      </c>
      <c r="CKX48" s="3">
        <v>5.17</v>
      </c>
      <c r="CKY48" s="3">
        <v>0.3</v>
      </c>
      <c r="CKZ48" s="3">
        <v>2.35</v>
      </c>
      <c r="CLA48" s="3">
        <v>-2.4700000000000002</v>
      </c>
      <c r="CLB48" s="3">
        <v>-1.1000000000000001</v>
      </c>
      <c r="CLC48" s="3">
        <v>8.1300000000000008</v>
      </c>
      <c r="CLD48" s="3">
        <v>2.77</v>
      </c>
      <c r="CLE48" s="3">
        <v>6.87</v>
      </c>
      <c r="CLF48" s="3">
        <v>6.81</v>
      </c>
      <c r="CLG48" s="3">
        <v>0.89</v>
      </c>
      <c r="CLH48" s="3">
        <v>8.09</v>
      </c>
      <c r="CLI48" s="3">
        <v>2.68</v>
      </c>
      <c r="CLJ48" s="3">
        <v>26.37</v>
      </c>
      <c r="CLK48" s="3">
        <v>6.14</v>
      </c>
      <c r="CLL48" s="3">
        <v>10.55</v>
      </c>
      <c r="CLM48" s="3">
        <v>1.72</v>
      </c>
      <c r="CLN48" s="3">
        <v>-0.35</v>
      </c>
      <c r="CLO48" s="3">
        <v>2.86</v>
      </c>
      <c r="CLP48" s="3">
        <v>5.3</v>
      </c>
      <c r="CLQ48" s="3">
        <v>8.35</v>
      </c>
      <c r="CLR48" s="3">
        <v>4.76</v>
      </c>
      <c r="CLS48" s="3">
        <v>7.97</v>
      </c>
      <c r="CLT48" s="3">
        <v>0.37</v>
      </c>
      <c r="CLU48" s="3">
        <v>4.42</v>
      </c>
      <c r="CLV48" s="3">
        <v>0.85</v>
      </c>
      <c r="CLW48" s="3">
        <v>5.08</v>
      </c>
      <c r="CLX48" s="3">
        <v>11.04</v>
      </c>
      <c r="CLY48" s="3">
        <v>1.77</v>
      </c>
      <c r="CLZ48" s="3">
        <v>4.0199999999999996</v>
      </c>
      <c r="CMA48" s="3">
        <v>10.94</v>
      </c>
      <c r="CMB48" s="3">
        <v>4.75</v>
      </c>
      <c r="CMC48" s="3" t="s">
        <v>5</v>
      </c>
      <c r="CMD48" s="3">
        <v>8.9</v>
      </c>
      <c r="CME48" s="3">
        <v>3.09</v>
      </c>
      <c r="CMF48" s="3">
        <v>9.6300000000000008</v>
      </c>
      <c r="CMG48" s="3">
        <v>7.32</v>
      </c>
      <c r="CMH48" s="3">
        <v>11.09</v>
      </c>
      <c r="CMI48" s="3">
        <v>22.44</v>
      </c>
      <c r="CMJ48" s="3">
        <v>13.21</v>
      </c>
      <c r="CMK48" s="3">
        <v>6.17</v>
      </c>
      <c r="CML48" s="3">
        <v>0.05</v>
      </c>
      <c r="CMM48" s="3">
        <v>8.06</v>
      </c>
      <c r="CMN48" s="3">
        <v>5.47</v>
      </c>
      <c r="CMO48" s="3">
        <v>6.34</v>
      </c>
      <c r="CMP48" s="3">
        <v>5.52</v>
      </c>
      <c r="CMQ48" s="3">
        <v>11.92</v>
      </c>
      <c r="CMR48" s="3">
        <v>-1.4</v>
      </c>
      <c r="CMS48" s="3">
        <v>35.11</v>
      </c>
      <c r="CMT48" s="3">
        <v>8.5299999999999994</v>
      </c>
      <c r="CMU48" s="3">
        <v>21.01</v>
      </c>
      <c r="CMV48" s="3">
        <v>1.34</v>
      </c>
      <c r="CMW48" s="3">
        <v>4.71</v>
      </c>
      <c r="CMX48" s="3">
        <v>8.1199999999999992</v>
      </c>
      <c r="CMY48" s="3">
        <v>7.94</v>
      </c>
      <c r="CMZ48" s="3">
        <v>2.0099999999999998</v>
      </c>
      <c r="CNA48" s="3">
        <v>-1.24</v>
      </c>
      <c r="CNB48" s="3">
        <v>7.32</v>
      </c>
      <c r="CNC48" s="3">
        <v>5.5</v>
      </c>
      <c r="CND48" s="3">
        <v>7.8</v>
      </c>
      <c r="CNE48" s="3">
        <v>36.909999999999997</v>
      </c>
      <c r="CNF48" s="3">
        <v>-0.16</v>
      </c>
      <c r="CNG48" s="3">
        <v>2.4500000000000002</v>
      </c>
      <c r="CNH48" s="3" t="s">
        <v>5</v>
      </c>
      <c r="CNI48" s="3">
        <v>8.64</v>
      </c>
      <c r="CNJ48" s="3">
        <v>11.14</v>
      </c>
      <c r="CNK48" s="3">
        <v>-0.6</v>
      </c>
      <c r="CNL48" s="3">
        <v>9.25</v>
      </c>
      <c r="CNM48" s="3">
        <v>1.23</v>
      </c>
      <c r="CNN48" s="3">
        <v>22.46</v>
      </c>
      <c r="CNO48" s="3">
        <v>14.89</v>
      </c>
      <c r="CNP48" s="3">
        <v>13.88</v>
      </c>
      <c r="CNQ48" s="3">
        <v>3.57</v>
      </c>
      <c r="CNR48" s="3">
        <v>7.6</v>
      </c>
      <c r="CNS48" s="3">
        <v>4.2699999999999996</v>
      </c>
      <c r="CNT48" s="3">
        <v>4.53</v>
      </c>
      <c r="CNU48" s="3">
        <v>3.87</v>
      </c>
      <c r="CNV48" s="3">
        <v>9.31</v>
      </c>
      <c r="CNW48" s="3">
        <v>10.54</v>
      </c>
      <c r="CNX48" s="3">
        <v>4.78</v>
      </c>
      <c r="CNY48" s="3">
        <v>5.62</v>
      </c>
      <c r="CNZ48" s="3">
        <v>31.23</v>
      </c>
      <c r="COA48" s="3">
        <v>18.11</v>
      </c>
      <c r="COB48" s="3">
        <v>13.99</v>
      </c>
      <c r="COC48" s="3">
        <v>-6.86</v>
      </c>
      <c r="COD48" s="3">
        <v>9.0299999999999994</v>
      </c>
      <c r="COE48" s="3">
        <v>16.45</v>
      </c>
      <c r="COF48" s="3">
        <v>3.28</v>
      </c>
      <c r="COG48" s="3">
        <v>5.72</v>
      </c>
      <c r="COH48" s="3">
        <v>11.58</v>
      </c>
      <c r="COI48" s="3">
        <v>9.84</v>
      </c>
      <c r="COJ48" s="3">
        <v>12.39</v>
      </c>
      <c r="COK48" s="3">
        <v>6.03</v>
      </c>
      <c r="COL48" s="3">
        <v>9.35</v>
      </c>
      <c r="COM48" s="3">
        <v>6.72</v>
      </c>
      <c r="CON48" s="3">
        <v>2.2000000000000002</v>
      </c>
      <c r="COO48" s="3">
        <v>7.97</v>
      </c>
      <c r="COP48" s="3">
        <v>-4.91</v>
      </c>
      <c r="COQ48" s="3">
        <v>29.56</v>
      </c>
      <c r="COR48" s="3">
        <v>8.4600000000000009</v>
      </c>
      <c r="COS48" s="3">
        <v>4.72</v>
      </c>
      <c r="COT48" s="3">
        <v>4.2300000000000004</v>
      </c>
      <c r="COU48" s="3">
        <v>5.49</v>
      </c>
      <c r="COV48" s="3">
        <v>13.32</v>
      </c>
      <c r="COW48" s="3">
        <v>8.1300000000000008</v>
      </c>
      <c r="COX48" s="3">
        <v>21.72</v>
      </c>
      <c r="COY48" s="3">
        <v>5.33</v>
      </c>
      <c r="COZ48" s="3">
        <v>1.92</v>
      </c>
      <c r="CPA48" s="3">
        <v>-28.13</v>
      </c>
      <c r="CPB48" s="3">
        <v>9.6300000000000008</v>
      </c>
      <c r="CPC48" s="3">
        <v>1.61</v>
      </c>
      <c r="CPD48" s="3">
        <v>6.21</v>
      </c>
      <c r="CPE48" s="3">
        <v>24.83</v>
      </c>
      <c r="CPF48" s="3">
        <v>10</v>
      </c>
      <c r="CPG48" s="3">
        <v>11.63</v>
      </c>
      <c r="CPH48" s="3">
        <v>10.56</v>
      </c>
      <c r="CPI48" s="3">
        <v>5.97</v>
      </c>
      <c r="CPJ48" s="3">
        <v>12.8</v>
      </c>
      <c r="CPK48" s="3">
        <v>11.69</v>
      </c>
      <c r="CPL48" s="3">
        <v>6.14</v>
      </c>
      <c r="CPM48" s="3">
        <v>-0.81</v>
      </c>
      <c r="CPN48" s="3">
        <v>7.66</v>
      </c>
      <c r="CPO48" s="3">
        <v>1.1000000000000001</v>
      </c>
      <c r="CPP48" s="3">
        <v>9.51</v>
      </c>
      <c r="CPQ48" s="3">
        <v>-15.67</v>
      </c>
      <c r="CPR48" s="3">
        <v>7.86</v>
      </c>
      <c r="CPS48" s="3">
        <v>8.7200000000000006</v>
      </c>
      <c r="CPT48" s="3">
        <v>14.83</v>
      </c>
      <c r="CPU48" s="3">
        <v>9.3699999999999992</v>
      </c>
      <c r="CPV48" s="3">
        <v>3.86</v>
      </c>
      <c r="CPW48" s="3">
        <v>3.96</v>
      </c>
      <c r="CPX48" s="3">
        <v>0.3</v>
      </c>
      <c r="CPY48" s="3">
        <v>10.51</v>
      </c>
      <c r="CPZ48" s="3">
        <v>5.57</v>
      </c>
      <c r="CQA48" s="3">
        <v>6.92</v>
      </c>
      <c r="CQB48" s="3">
        <v>6.95</v>
      </c>
      <c r="CQC48" s="3">
        <v>-1.98</v>
      </c>
      <c r="CQD48" s="3">
        <v>4.42</v>
      </c>
      <c r="CQE48" s="3">
        <v>3.5</v>
      </c>
      <c r="CQF48" s="3">
        <v>9.23</v>
      </c>
      <c r="CQG48" s="3">
        <v>5.4</v>
      </c>
      <c r="CQH48" s="3">
        <v>19.27</v>
      </c>
      <c r="CQI48" s="3">
        <v>12.88</v>
      </c>
      <c r="CQJ48" s="3">
        <v>158.77000000000001</v>
      </c>
      <c r="CQK48" s="3">
        <v>11.05</v>
      </c>
      <c r="CQL48" s="3">
        <v>6.2</v>
      </c>
      <c r="CQM48" s="3">
        <v>3.83</v>
      </c>
      <c r="CQN48" s="3">
        <v>6.59</v>
      </c>
      <c r="CQO48" s="3">
        <v>9.01</v>
      </c>
      <c r="CQP48" s="3">
        <v>12.28</v>
      </c>
      <c r="CQQ48" s="3">
        <v>4.34</v>
      </c>
      <c r="CQR48" s="3">
        <v>4.87</v>
      </c>
      <c r="CQS48" s="3">
        <v>13.03</v>
      </c>
      <c r="CQT48" s="3">
        <v>7.49</v>
      </c>
      <c r="CQU48" s="3">
        <v>6.79</v>
      </c>
      <c r="CQV48" s="3">
        <v>3.87</v>
      </c>
      <c r="CQW48" s="3">
        <v>6.27</v>
      </c>
      <c r="CQX48" s="3">
        <v>2.5499999999999998</v>
      </c>
      <c r="CQY48" s="3">
        <v>8.0500000000000007</v>
      </c>
      <c r="CQZ48" s="3">
        <v>9.8699999999999992</v>
      </c>
      <c r="CRA48" s="3">
        <v>2.65</v>
      </c>
      <c r="CRB48" s="3">
        <v>5.56</v>
      </c>
      <c r="CRC48" s="3">
        <v>6.31</v>
      </c>
      <c r="CRD48" s="3">
        <v>4.8899999999999997</v>
      </c>
      <c r="CRE48" s="3">
        <v>10.87</v>
      </c>
      <c r="CRF48" s="3">
        <v>1.01</v>
      </c>
      <c r="CRG48" s="3">
        <v>0.13</v>
      </c>
      <c r="CRH48" s="3">
        <v>40.630000000000003</v>
      </c>
      <c r="CRI48" s="3">
        <v>8.58</v>
      </c>
      <c r="CRJ48" s="3">
        <v>2.82</v>
      </c>
      <c r="CRK48" s="3">
        <v>9.58</v>
      </c>
      <c r="CRL48" s="3">
        <v>13.42</v>
      </c>
      <c r="CRM48" s="3">
        <v>4.4400000000000004</v>
      </c>
      <c r="CRN48" s="3">
        <v>8.8699999999999992</v>
      </c>
      <c r="CRO48" s="3">
        <v>0.42</v>
      </c>
      <c r="CRP48" s="3">
        <v>9.92</v>
      </c>
      <c r="CRQ48" s="3">
        <v>0.83</v>
      </c>
      <c r="CRR48" s="3">
        <v>8.06</v>
      </c>
      <c r="CRS48" s="3">
        <v>6.24</v>
      </c>
      <c r="CRT48" s="3">
        <v>6.61</v>
      </c>
      <c r="CRU48" s="3">
        <v>0.76</v>
      </c>
      <c r="CRV48" s="3">
        <v>16.32</v>
      </c>
      <c r="CRW48" s="3">
        <v>6.47</v>
      </c>
      <c r="CRX48" s="3">
        <v>0.71</v>
      </c>
      <c r="CRY48" s="3">
        <v>1.1100000000000001</v>
      </c>
      <c r="CRZ48" s="3">
        <v>4.0199999999999996</v>
      </c>
      <c r="CSA48" s="3">
        <v>-7.9</v>
      </c>
      <c r="CSB48" s="3">
        <v>4.88</v>
      </c>
      <c r="CSC48" s="3">
        <v>7.26</v>
      </c>
      <c r="CSD48" s="3">
        <v>8.69</v>
      </c>
      <c r="CSE48" s="3">
        <v>8.15</v>
      </c>
      <c r="CSF48" s="3">
        <v>7.98</v>
      </c>
      <c r="CSG48" s="3">
        <v>2.2799999999999998</v>
      </c>
      <c r="CSH48" s="3">
        <v>2.0699999999999998</v>
      </c>
      <c r="CSI48" s="3">
        <v>7.93</v>
      </c>
      <c r="CSJ48" s="3">
        <v>0.8</v>
      </c>
      <c r="CSK48" s="3">
        <v>6.84</v>
      </c>
      <c r="CSL48" s="3">
        <v>6</v>
      </c>
      <c r="CSM48" s="3">
        <v>9.41</v>
      </c>
      <c r="CSN48" s="3">
        <v>1.89</v>
      </c>
      <c r="CSO48" s="3">
        <v>3.68</v>
      </c>
      <c r="CSP48" s="3" t="s">
        <v>5</v>
      </c>
      <c r="CSQ48" s="3">
        <v>1.88</v>
      </c>
      <c r="CSR48" s="3">
        <v>0.67</v>
      </c>
      <c r="CSS48" s="3">
        <v>5.94</v>
      </c>
      <c r="CST48" s="3">
        <v>7.68</v>
      </c>
      <c r="CSU48" s="3">
        <v>1.35</v>
      </c>
      <c r="CSV48" s="3">
        <v>8.5</v>
      </c>
      <c r="CSW48" s="3">
        <v>5.72</v>
      </c>
      <c r="CSX48" s="3">
        <v>3.45</v>
      </c>
      <c r="CSY48" s="3">
        <v>56.44</v>
      </c>
      <c r="CSZ48" s="3">
        <v>-9.73</v>
      </c>
      <c r="CTA48" s="3">
        <v>18.39</v>
      </c>
      <c r="CTB48" s="3">
        <v>3.72</v>
      </c>
      <c r="CTC48" s="3">
        <v>3.56</v>
      </c>
      <c r="CTD48" s="3">
        <v>-0.33</v>
      </c>
      <c r="CTE48" s="3">
        <v>5.07</v>
      </c>
      <c r="CTF48" s="3">
        <v>8.1300000000000008</v>
      </c>
      <c r="CTG48" s="3">
        <v>3.93</v>
      </c>
      <c r="CTH48" s="3">
        <v>4.7300000000000004</v>
      </c>
      <c r="CTI48" s="3">
        <v>9.07</v>
      </c>
      <c r="CTJ48" s="3">
        <v>41.52</v>
      </c>
      <c r="CTK48" s="3">
        <v>2.17</v>
      </c>
      <c r="CTL48" s="3">
        <v>3.84</v>
      </c>
      <c r="CTM48" s="3">
        <v>9.1300000000000008</v>
      </c>
      <c r="CTN48" s="3">
        <v>1.05</v>
      </c>
      <c r="CTO48" s="3">
        <v>4.5199999999999996</v>
      </c>
      <c r="CTP48" s="3">
        <v>4.29</v>
      </c>
      <c r="CTQ48" s="3">
        <v>2.82</v>
      </c>
      <c r="CTR48" s="3">
        <v>4.01</v>
      </c>
      <c r="CTS48" s="3">
        <v>4.9000000000000004</v>
      </c>
      <c r="CTT48" s="3">
        <v>5.32</v>
      </c>
      <c r="CTU48" s="3">
        <v>5.77</v>
      </c>
      <c r="CTV48" s="3">
        <v>5.35</v>
      </c>
      <c r="CTW48" s="3">
        <v>1.1599999999999999</v>
      </c>
      <c r="CTX48" s="3">
        <v>6.75</v>
      </c>
      <c r="CTY48" s="3">
        <v>9.1</v>
      </c>
      <c r="CTZ48" s="3">
        <v>4.92</v>
      </c>
      <c r="CUA48" s="3">
        <v>4.49</v>
      </c>
      <c r="CUB48" s="3">
        <v>8.3000000000000007</v>
      </c>
      <c r="CUC48" s="3">
        <v>3.99</v>
      </c>
      <c r="CUD48" s="3">
        <v>6.83</v>
      </c>
      <c r="CUE48" s="3">
        <v>-7.33</v>
      </c>
      <c r="CUF48" s="3">
        <v>8.65</v>
      </c>
      <c r="CUG48" s="3">
        <v>22.44</v>
      </c>
      <c r="CUH48" s="3">
        <v>7.52</v>
      </c>
      <c r="CUI48" s="3">
        <v>-1.56</v>
      </c>
      <c r="CUJ48" s="3">
        <v>2.09</v>
      </c>
      <c r="CUK48" s="3">
        <v>8.75</v>
      </c>
      <c r="CUL48" s="3">
        <v>-1.31</v>
      </c>
      <c r="CUM48" s="3">
        <v>10.69</v>
      </c>
      <c r="CUN48" s="3">
        <v>8.8699999999999992</v>
      </c>
      <c r="CUO48" s="3">
        <v>8.18</v>
      </c>
      <c r="CUP48" s="3">
        <v>6.96</v>
      </c>
      <c r="CUQ48" s="3">
        <v>7.14</v>
      </c>
      <c r="CUR48" s="3">
        <v>7.84</v>
      </c>
      <c r="CUS48" s="3">
        <v>43.46</v>
      </c>
      <c r="CUT48" s="3">
        <v>1.84</v>
      </c>
      <c r="CUU48" s="3">
        <v>6.93</v>
      </c>
      <c r="CUV48" s="3">
        <v>5.44</v>
      </c>
      <c r="CUW48" s="3">
        <v>9.02</v>
      </c>
      <c r="CUX48" s="3">
        <v>-0.95</v>
      </c>
      <c r="CUY48" s="3">
        <v>9.7100000000000009</v>
      </c>
      <c r="CUZ48" s="3">
        <v>3.35</v>
      </c>
      <c r="CVA48" s="3">
        <v>0.32</v>
      </c>
      <c r="CVB48" s="3">
        <v>2.3199999999999998</v>
      </c>
      <c r="CVC48" s="3">
        <v>7.98</v>
      </c>
      <c r="CVD48" s="3">
        <v>4.92</v>
      </c>
      <c r="CVE48" s="3">
        <v>6.2</v>
      </c>
      <c r="CVF48" s="3">
        <v>8.69</v>
      </c>
      <c r="CVG48" s="3">
        <v>1.9</v>
      </c>
      <c r="CVH48" s="3">
        <v>8.44</v>
      </c>
      <c r="CVI48" s="3" t="s">
        <v>5</v>
      </c>
      <c r="CVJ48" s="3">
        <v>6.54</v>
      </c>
      <c r="CVK48" s="3">
        <v>0.3</v>
      </c>
      <c r="CVL48" s="3">
        <v>-2.3199999999999998</v>
      </c>
      <c r="CVM48" s="3">
        <v>12.72</v>
      </c>
      <c r="CVN48" s="3">
        <v>7.0000000000000007E-2</v>
      </c>
      <c r="CVO48" s="3">
        <v>34.49</v>
      </c>
      <c r="CVP48" s="3">
        <v>11.31</v>
      </c>
      <c r="CVQ48" s="3">
        <v>5.01</v>
      </c>
      <c r="CVR48" s="3">
        <v>19.38</v>
      </c>
      <c r="CVS48" s="3">
        <v>1.02</v>
      </c>
      <c r="CVT48" s="3">
        <v>3.28</v>
      </c>
      <c r="CVU48" s="3">
        <v>0.46</v>
      </c>
      <c r="CVV48" s="3" t="s">
        <v>5</v>
      </c>
      <c r="CVW48" s="3">
        <v>3.1</v>
      </c>
      <c r="CVX48" s="3">
        <v>6.79</v>
      </c>
      <c r="CVY48" s="3">
        <v>-1.02</v>
      </c>
      <c r="CVZ48" s="3">
        <v>9.7799999999999994</v>
      </c>
      <c r="CWA48" s="3">
        <v>7.53</v>
      </c>
      <c r="CWB48" s="3">
        <v>7.89</v>
      </c>
      <c r="CWC48" s="3">
        <v>3.71</v>
      </c>
      <c r="CWD48" s="3">
        <v>3.51</v>
      </c>
      <c r="CWE48" s="3">
        <v>2.68</v>
      </c>
      <c r="CWF48" s="3">
        <v>18.39</v>
      </c>
      <c r="CWG48" s="3">
        <v>-6.84</v>
      </c>
      <c r="CWH48" s="3">
        <v>5.37</v>
      </c>
      <c r="CWI48" s="3">
        <v>6.61</v>
      </c>
      <c r="CWJ48" s="3">
        <v>0.65</v>
      </c>
      <c r="CWK48" s="3">
        <v>15.11</v>
      </c>
      <c r="CWL48" s="3">
        <v>9.6300000000000008</v>
      </c>
      <c r="CWM48" s="3">
        <v>-0.45</v>
      </c>
      <c r="CWN48" s="3">
        <v>4.7300000000000004</v>
      </c>
      <c r="CWO48" s="3">
        <v>11.01</v>
      </c>
      <c r="CWP48" s="3">
        <v>-6.95</v>
      </c>
      <c r="CWQ48" s="3">
        <v>8.89</v>
      </c>
      <c r="CWR48" s="3">
        <v>16.100000000000001</v>
      </c>
      <c r="CWS48" s="3">
        <v>12.96</v>
      </c>
      <c r="CWT48" s="3">
        <v>-4.76</v>
      </c>
      <c r="CWU48" s="3" t="s">
        <v>5</v>
      </c>
      <c r="CWV48" s="3">
        <v>8.93</v>
      </c>
      <c r="CWW48" s="3">
        <v>27.35</v>
      </c>
      <c r="CWX48" s="3">
        <v>10.74</v>
      </c>
      <c r="CWY48" s="3">
        <v>-0.93</v>
      </c>
      <c r="CWZ48" s="3">
        <v>7.59</v>
      </c>
      <c r="CXA48" s="3">
        <v>7.98</v>
      </c>
      <c r="CXB48" s="3">
        <v>8.3800000000000008</v>
      </c>
      <c r="CXC48" s="3" t="s">
        <v>5</v>
      </c>
      <c r="CXD48" s="3">
        <v>22.23</v>
      </c>
      <c r="CXE48" s="3">
        <v>5.49</v>
      </c>
      <c r="CXF48" s="3">
        <v>8.07</v>
      </c>
      <c r="CXG48" s="3">
        <v>11.03</v>
      </c>
      <c r="CXH48" s="3">
        <v>19.3</v>
      </c>
      <c r="CXI48" s="3">
        <v>7.37</v>
      </c>
      <c r="CXJ48" s="3">
        <v>8.1300000000000008</v>
      </c>
      <c r="CXK48" s="3">
        <v>17.32</v>
      </c>
      <c r="CXL48" s="3">
        <v>8.07</v>
      </c>
      <c r="CXM48" s="3">
        <v>8.15</v>
      </c>
      <c r="CXN48" s="3">
        <v>10.18</v>
      </c>
      <c r="CXO48" s="3">
        <v>4.3600000000000003</v>
      </c>
      <c r="CXP48" s="3">
        <v>2.72</v>
      </c>
      <c r="CXQ48" s="3">
        <v>14.05</v>
      </c>
      <c r="CXR48" s="3">
        <v>6.29</v>
      </c>
      <c r="CXS48" s="3">
        <v>13.07</v>
      </c>
      <c r="CXT48" s="3">
        <v>9.24</v>
      </c>
      <c r="CXU48" s="3">
        <v>4.6900000000000004</v>
      </c>
      <c r="CXV48" s="3">
        <v>3.66</v>
      </c>
      <c r="CXW48" s="3">
        <v>3.76</v>
      </c>
      <c r="CXX48" s="3">
        <v>1.84</v>
      </c>
      <c r="CXY48" s="3">
        <v>5.34</v>
      </c>
      <c r="CXZ48" s="3">
        <v>7.05</v>
      </c>
      <c r="CYA48" s="3">
        <v>4.5</v>
      </c>
      <c r="CYB48" s="3">
        <v>-3.06</v>
      </c>
      <c r="CYC48" s="3">
        <v>2.73</v>
      </c>
      <c r="CYD48" s="3">
        <v>1.33</v>
      </c>
      <c r="CYE48" s="3">
        <v>4.7699999999999996</v>
      </c>
      <c r="CYF48" s="3">
        <v>2.37</v>
      </c>
      <c r="CYG48" s="3">
        <v>7.94</v>
      </c>
      <c r="CYH48" s="3">
        <v>12.06</v>
      </c>
      <c r="CYI48" s="3">
        <v>7.09</v>
      </c>
      <c r="CYJ48" s="3">
        <v>4.42</v>
      </c>
      <c r="CYK48" s="3">
        <v>9.9700000000000006</v>
      </c>
      <c r="CYL48" s="3">
        <v>1.89</v>
      </c>
      <c r="CYM48" s="3">
        <v>15.69</v>
      </c>
      <c r="CYN48" s="3">
        <v>6.15</v>
      </c>
      <c r="CYO48" s="3">
        <v>11.73</v>
      </c>
      <c r="CYP48" s="3">
        <v>6.18</v>
      </c>
      <c r="CYQ48" s="3">
        <v>2.98</v>
      </c>
      <c r="CYR48" s="3">
        <v>7.01</v>
      </c>
      <c r="CYS48" s="3">
        <v>8.7899999999999991</v>
      </c>
      <c r="CYT48" s="3">
        <v>-1.37</v>
      </c>
      <c r="CYU48" s="3">
        <v>6.88</v>
      </c>
      <c r="CYV48" s="3">
        <v>5.05</v>
      </c>
      <c r="CYW48" s="3">
        <v>5.61</v>
      </c>
      <c r="CYX48" s="3">
        <v>3.1</v>
      </c>
      <c r="CYY48" s="3">
        <v>7.8</v>
      </c>
      <c r="CYZ48" s="3">
        <v>1.83</v>
      </c>
      <c r="CZA48" s="3">
        <v>26.09</v>
      </c>
      <c r="CZB48" s="3">
        <v>5.69</v>
      </c>
      <c r="CZC48" s="3">
        <v>1.25</v>
      </c>
      <c r="CZD48" s="3">
        <v>6.71</v>
      </c>
      <c r="CZE48" s="3">
        <v>28.04</v>
      </c>
      <c r="CZF48" s="3">
        <v>-7.35</v>
      </c>
      <c r="CZG48" s="3">
        <v>13.13</v>
      </c>
      <c r="CZH48" s="3">
        <v>-0.39</v>
      </c>
      <c r="CZI48" s="3">
        <v>5.73</v>
      </c>
      <c r="CZJ48" s="3">
        <v>7.1</v>
      </c>
      <c r="CZK48" s="3">
        <v>1.26</v>
      </c>
      <c r="CZL48" s="3">
        <v>6.11</v>
      </c>
      <c r="CZM48" s="3">
        <v>9.6199999999999992</v>
      </c>
      <c r="CZN48" s="3">
        <v>5.26</v>
      </c>
      <c r="CZO48" s="3">
        <v>3.5</v>
      </c>
      <c r="CZP48" s="3">
        <v>2.02</v>
      </c>
      <c r="CZQ48" s="3">
        <v>6.17</v>
      </c>
      <c r="CZR48" s="3">
        <v>9.91</v>
      </c>
      <c r="CZS48" s="3">
        <v>5.26</v>
      </c>
      <c r="CZT48" s="3">
        <v>4.8</v>
      </c>
      <c r="CZU48" s="3">
        <v>-0.23</v>
      </c>
      <c r="CZV48" s="3">
        <v>3.45</v>
      </c>
      <c r="CZW48" s="3">
        <v>0.38</v>
      </c>
      <c r="CZX48" s="3">
        <v>8.0500000000000007</v>
      </c>
      <c r="CZY48" s="3">
        <v>5.88</v>
      </c>
      <c r="CZZ48" s="3">
        <v>13.77</v>
      </c>
      <c r="DAA48" s="3">
        <v>7.75</v>
      </c>
      <c r="DAB48" s="3">
        <v>0.25</v>
      </c>
      <c r="DAC48" s="3">
        <v>10.09</v>
      </c>
      <c r="DAD48" s="3">
        <v>5.01</v>
      </c>
      <c r="DAE48" s="3">
        <v>6.64</v>
      </c>
      <c r="DAF48" s="3">
        <v>4.5999999999999996</v>
      </c>
      <c r="DAG48" s="3">
        <v>6.96</v>
      </c>
      <c r="DAH48" s="3">
        <v>13.75</v>
      </c>
      <c r="DAI48" s="3">
        <v>1.37</v>
      </c>
      <c r="DAJ48" s="3">
        <v>5.84</v>
      </c>
      <c r="DAK48" s="3">
        <v>5.58</v>
      </c>
      <c r="DAL48" s="3">
        <v>8.11</v>
      </c>
      <c r="DAM48" s="3">
        <v>1.1299999999999999</v>
      </c>
      <c r="DAN48" s="3">
        <v>9.74</v>
      </c>
      <c r="DAO48" s="3">
        <v>5.49</v>
      </c>
      <c r="DAP48" s="3">
        <v>4.67</v>
      </c>
      <c r="DAQ48" s="3">
        <v>3.8</v>
      </c>
      <c r="DAR48" s="3">
        <v>11.13</v>
      </c>
      <c r="DAS48" s="3">
        <v>-0.24</v>
      </c>
      <c r="DAT48" s="3">
        <v>10.94</v>
      </c>
      <c r="DAU48" s="3">
        <v>1.88</v>
      </c>
      <c r="DAV48" s="3">
        <v>5.41</v>
      </c>
      <c r="DAW48" s="3">
        <v>4.1399999999999997</v>
      </c>
      <c r="DAX48" s="3">
        <v>7.77</v>
      </c>
      <c r="DAY48" s="3">
        <v>6.45</v>
      </c>
      <c r="DAZ48" s="3">
        <v>7.64</v>
      </c>
      <c r="DBA48" s="3">
        <v>5.09</v>
      </c>
      <c r="DBB48" s="3">
        <v>0.41</v>
      </c>
      <c r="DBC48" s="3">
        <v>0.37</v>
      </c>
      <c r="DBD48" s="3">
        <v>7.52</v>
      </c>
      <c r="DBE48" s="3">
        <v>14.18</v>
      </c>
      <c r="DBF48" s="3">
        <v>9.85</v>
      </c>
      <c r="DBG48" s="3">
        <v>7.23</v>
      </c>
      <c r="DBH48" s="3">
        <v>8.4499999999999993</v>
      </c>
      <c r="DBI48" s="3">
        <v>7.24</v>
      </c>
      <c r="DBJ48" s="3">
        <v>1.81</v>
      </c>
      <c r="DBK48" s="3">
        <v>5.0199999999999996</v>
      </c>
      <c r="DBL48" s="3">
        <v>4.2699999999999996</v>
      </c>
      <c r="DBM48" s="3">
        <v>8.4499999999999993</v>
      </c>
      <c r="DBN48" s="3">
        <v>22.4</v>
      </c>
      <c r="DBO48" s="3">
        <v>-27.63</v>
      </c>
      <c r="DBP48" s="3">
        <v>5.21</v>
      </c>
      <c r="DBQ48" s="3">
        <v>3.76</v>
      </c>
      <c r="DBR48" s="3">
        <v>1.9</v>
      </c>
      <c r="DBS48" s="3">
        <v>3.95</v>
      </c>
      <c r="DBT48" s="3">
        <v>0.37</v>
      </c>
      <c r="DBU48" s="3">
        <v>-7.16</v>
      </c>
      <c r="DBV48" s="3">
        <v>12.17</v>
      </c>
      <c r="DBW48" s="3">
        <v>7.9</v>
      </c>
      <c r="DBX48" s="3">
        <v>-5.8</v>
      </c>
      <c r="DBY48" s="3">
        <v>8.3699999999999992</v>
      </c>
      <c r="DBZ48" s="3">
        <v>3.04</v>
      </c>
      <c r="DCA48" s="3">
        <v>8.8699999999999992</v>
      </c>
      <c r="DCB48" s="3">
        <v>9.31</v>
      </c>
      <c r="DCC48" s="3">
        <v>1.73</v>
      </c>
      <c r="DCD48" s="3">
        <v>4.96</v>
      </c>
      <c r="DCE48" s="3">
        <v>1.3</v>
      </c>
      <c r="DCF48" s="3">
        <v>6.43</v>
      </c>
      <c r="DCG48" s="3">
        <v>3.92</v>
      </c>
      <c r="DCH48" s="3">
        <v>-3.72</v>
      </c>
      <c r="DCI48" s="3">
        <v>7.02</v>
      </c>
      <c r="DCJ48" s="3">
        <v>6.53</v>
      </c>
      <c r="DCK48" s="3">
        <v>4.55</v>
      </c>
      <c r="DCL48" s="3">
        <v>4.33</v>
      </c>
      <c r="DCM48" s="3">
        <v>6.96</v>
      </c>
      <c r="DCN48" s="3">
        <v>2.0299999999999998</v>
      </c>
      <c r="DCO48" s="3">
        <v>2.58</v>
      </c>
      <c r="DCP48" s="3">
        <v>23.3</v>
      </c>
      <c r="DCQ48" s="3">
        <v>5.16</v>
      </c>
      <c r="DCR48" s="3">
        <v>4.25</v>
      </c>
      <c r="DCS48" s="3">
        <v>10.14</v>
      </c>
      <c r="DCT48" s="3">
        <v>40.44</v>
      </c>
      <c r="DCU48" s="3">
        <v>11.4</v>
      </c>
      <c r="DCV48" s="3">
        <v>7.24</v>
      </c>
      <c r="DCW48" s="3">
        <v>8.4499999999999993</v>
      </c>
      <c r="DCX48" s="3">
        <v>9.6199999999999992</v>
      </c>
      <c r="DCY48" s="3">
        <v>-2.2999999999999998</v>
      </c>
      <c r="DCZ48" s="3">
        <v>6.7</v>
      </c>
      <c r="DDA48" s="3">
        <v>-1.32</v>
      </c>
      <c r="DDB48" s="3">
        <v>-1.37</v>
      </c>
      <c r="DDC48" s="3">
        <v>3.48</v>
      </c>
      <c r="DDD48" s="3">
        <v>6.23</v>
      </c>
      <c r="DDE48" s="3">
        <v>6.4</v>
      </c>
      <c r="DDF48" s="3">
        <v>3.62</v>
      </c>
      <c r="DDG48" s="3">
        <v>5.43</v>
      </c>
      <c r="DDH48" s="3">
        <v>6.72</v>
      </c>
      <c r="DDI48" s="3">
        <v>9.15</v>
      </c>
      <c r="DDJ48" s="3">
        <v>4.25</v>
      </c>
      <c r="DDK48" s="3">
        <v>6.9</v>
      </c>
      <c r="DDL48" s="3">
        <v>6.15</v>
      </c>
      <c r="DDM48" s="3">
        <v>0.55000000000000004</v>
      </c>
      <c r="DDN48" s="3">
        <v>10.73</v>
      </c>
      <c r="DDO48" s="3">
        <v>6.66</v>
      </c>
      <c r="DDP48" s="3">
        <v>3.86</v>
      </c>
      <c r="DDQ48" s="3">
        <v>7.3</v>
      </c>
      <c r="DDR48" s="3">
        <v>-2.48</v>
      </c>
      <c r="DDS48" s="3">
        <v>5.1100000000000003</v>
      </c>
      <c r="DDT48" s="3">
        <v>7.09</v>
      </c>
      <c r="DDU48" s="3">
        <v>2.17</v>
      </c>
      <c r="DDV48" s="3">
        <v>12.69</v>
      </c>
      <c r="DDW48" s="3">
        <v>5.46</v>
      </c>
      <c r="DDX48" s="3">
        <v>8.15</v>
      </c>
      <c r="DDY48" s="3">
        <v>8.85</v>
      </c>
      <c r="DDZ48" s="3">
        <v>958.82</v>
      </c>
      <c r="DEA48" s="3">
        <v>14.36</v>
      </c>
      <c r="DEB48" s="3">
        <v>8.67</v>
      </c>
      <c r="DEC48" s="3">
        <v>4.78</v>
      </c>
      <c r="DED48" s="3">
        <v>0.6</v>
      </c>
      <c r="DEE48" s="3">
        <v>11.38</v>
      </c>
      <c r="DEF48" s="3">
        <v>5.66</v>
      </c>
      <c r="DEG48" s="3">
        <v>0.21</v>
      </c>
      <c r="DEH48" s="3">
        <v>8.6</v>
      </c>
      <c r="DEI48" s="3">
        <v>11.07</v>
      </c>
      <c r="DEJ48" s="3">
        <v>5.46</v>
      </c>
      <c r="DEK48" s="3">
        <v>6.77</v>
      </c>
      <c r="DEL48" s="3">
        <v>6.19</v>
      </c>
      <c r="DEM48" s="3">
        <v>6.56</v>
      </c>
      <c r="DEN48" s="3">
        <v>3.2</v>
      </c>
      <c r="DEO48" s="3">
        <v>-4.3099999999999996</v>
      </c>
      <c r="DEP48" s="3">
        <v>6.12</v>
      </c>
      <c r="DEQ48" s="3">
        <v>12.94</v>
      </c>
      <c r="DER48" s="3">
        <v>5.01</v>
      </c>
      <c r="DES48" s="3">
        <v>4.66</v>
      </c>
      <c r="DET48" s="3">
        <v>-3.44</v>
      </c>
      <c r="DEU48" s="3">
        <v>2.87</v>
      </c>
      <c r="DEV48" s="3">
        <v>5.62</v>
      </c>
      <c r="DEW48" s="3">
        <v>10.1</v>
      </c>
      <c r="DEX48" s="3">
        <v>8.83</v>
      </c>
      <c r="DEY48" s="3">
        <v>6.56</v>
      </c>
      <c r="DEZ48" s="3">
        <v>2.77</v>
      </c>
      <c r="DFA48" s="3">
        <v>-3.64</v>
      </c>
      <c r="DFB48" s="3">
        <v>5.59</v>
      </c>
      <c r="DFC48" s="3">
        <v>2.39</v>
      </c>
      <c r="DFD48" s="3">
        <v>4.49</v>
      </c>
      <c r="DFE48" s="3">
        <v>1.43</v>
      </c>
      <c r="DFF48" s="3">
        <v>-2.4700000000000002</v>
      </c>
      <c r="DFG48" s="3">
        <v>13.44</v>
      </c>
      <c r="DFH48" s="3">
        <v>-0.12</v>
      </c>
      <c r="DFI48" s="3">
        <v>-3.96</v>
      </c>
      <c r="DFJ48" s="3">
        <v>8.1999999999999993</v>
      </c>
      <c r="DFK48" s="3">
        <v>3.22</v>
      </c>
      <c r="DFL48" s="3">
        <v>7.09</v>
      </c>
      <c r="DFM48" s="3">
        <v>-16.03</v>
      </c>
      <c r="DFN48" s="3">
        <v>1.06</v>
      </c>
      <c r="DFO48" s="3">
        <v>0.11</v>
      </c>
      <c r="DFP48" s="3">
        <v>11.22</v>
      </c>
      <c r="DFQ48" s="3">
        <v>-3.03</v>
      </c>
      <c r="DFR48" s="3">
        <v>-1.83</v>
      </c>
      <c r="DFS48" s="3">
        <v>-0.84</v>
      </c>
      <c r="DFT48" s="3">
        <v>9.56</v>
      </c>
      <c r="DFU48" s="3">
        <v>-2.21</v>
      </c>
      <c r="DFV48" s="3">
        <v>0.39</v>
      </c>
      <c r="DFW48" s="3">
        <v>16.04</v>
      </c>
      <c r="DFX48" s="3">
        <v>4.58</v>
      </c>
      <c r="DFY48" s="3">
        <v>7.98</v>
      </c>
      <c r="DFZ48" s="3">
        <v>28.55</v>
      </c>
      <c r="DGA48" s="3">
        <v>4.03</v>
      </c>
      <c r="DGB48" s="3">
        <v>4.54</v>
      </c>
      <c r="DGC48" s="3">
        <v>8.5</v>
      </c>
      <c r="DGD48" s="3">
        <v>9.18</v>
      </c>
      <c r="DGE48" s="3">
        <v>-3.13</v>
      </c>
      <c r="DGF48" s="3">
        <v>5.62</v>
      </c>
      <c r="DGG48" s="3">
        <v>4.92</v>
      </c>
      <c r="DGH48" s="3">
        <v>7.71</v>
      </c>
      <c r="DGI48" s="3" t="s">
        <v>5</v>
      </c>
      <c r="DGJ48" s="3">
        <v>4.72</v>
      </c>
      <c r="DGK48" s="3">
        <v>3.84</v>
      </c>
      <c r="DGL48" s="3" t="s">
        <v>5</v>
      </c>
      <c r="DGM48" s="3">
        <v>-7.97</v>
      </c>
      <c r="DGN48" s="3">
        <v>-4.2300000000000004</v>
      </c>
      <c r="DGO48" s="3">
        <v>-10.02</v>
      </c>
      <c r="DGP48" s="3">
        <v>1.63</v>
      </c>
      <c r="DGQ48" s="3" t="s">
        <v>5</v>
      </c>
      <c r="DGR48" s="3">
        <v>1.88</v>
      </c>
      <c r="DGS48" s="3">
        <v>8.92</v>
      </c>
      <c r="DGT48" s="3">
        <v>7.8</v>
      </c>
      <c r="DGU48" s="3">
        <v>3.8</v>
      </c>
      <c r="DGV48" s="3">
        <v>2.58</v>
      </c>
      <c r="DGW48" s="3">
        <v>11.98</v>
      </c>
      <c r="DGX48" s="3">
        <v>5.54</v>
      </c>
      <c r="DGY48" s="3">
        <v>3.31</v>
      </c>
      <c r="DGZ48" s="3">
        <v>-0.8</v>
      </c>
      <c r="DHA48" s="3">
        <v>5.76</v>
      </c>
      <c r="DHB48" s="3">
        <v>-0.44</v>
      </c>
      <c r="DHC48" s="3">
        <v>7.15</v>
      </c>
      <c r="DHD48" s="3" t="s">
        <v>5</v>
      </c>
      <c r="DHE48" s="3">
        <v>0.01</v>
      </c>
      <c r="DHF48" s="3">
        <v>-5.57</v>
      </c>
      <c r="DHG48" s="3">
        <v>3.66</v>
      </c>
      <c r="DHH48" s="3">
        <v>4.28</v>
      </c>
      <c r="DHI48" s="3">
        <v>8.4</v>
      </c>
      <c r="DHJ48" s="3">
        <v>0.49</v>
      </c>
      <c r="DHK48" s="3">
        <v>12.17</v>
      </c>
      <c r="DHL48" s="3">
        <v>-14.89</v>
      </c>
      <c r="DHM48" s="3">
        <v>5.83</v>
      </c>
      <c r="DHN48" s="3">
        <v>14.72</v>
      </c>
      <c r="DHO48" s="3">
        <v>13.28</v>
      </c>
      <c r="DHP48" s="3">
        <v>7.28</v>
      </c>
      <c r="DHQ48" s="3">
        <v>0.47</v>
      </c>
      <c r="DHR48" s="3">
        <v>7.25</v>
      </c>
      <c r="DHS48" s="3">
        <v>-5.41</v>
      </c>
      <c r="DHT48" s="3">
        <v>4.29</v>
      </c>
      <c r="DHU48" s="3">
        <v>9.93</v>
      </c>
      <c r="DHV48" s="3">
        <v>32.99</v>
      </c>
      <c r="DHW48" s="3">
        <v>2.69</v>
      </c>
      <c r="DHX48" s="3">
        <v>4.0599999999999996</v>
      </c>
      <c r="DHY48" s="3">
        <v>5.17</v>
      </c>
      <c r="DHZ48" s="3">
        <v>7.67</v>
      </c>
      <c r="DIA48" s="3">
        <v>9.52</v>
      </c>
      <c r="DIB48" s="3">
        <v>6.44</v>
      </c>
      <c r="DIC48" s="3">
        <v>8.8699999999999992</v>
      </c>
      <c r="DID48" s="3">
        <v>7.23</v>
      </c>
      <c r="DIE48" s="3">
        <v>8.73</v>
      </c>
      <c r="DIF48" s="3">
        <v>11.03</v>
      </c>
      <c r="DIG48" s="3">
        <v>-1.54</v>
      </c>
      <c r="DIH48" s="3">
        <v>7.62</v>
      </c>
      <c r="DII48" s="3">
        <v>8.07</v>
      </c>
      <c r="DIJ48" s="3">
        <v>7.19</v>
      </c>
      <c r="DIK48" s="3">
        <v>30.89</v>
      </c>
      <c r="DIL48" s="3">
        <v>-2.15</v>
      </c>
      <c r="DIM48" s="3">
        <v>6.6</v>
      </c>
      <c r="DIN48" s="3">
        <v>1.48</v>
      </c>
      <c r="DIO48" s="3">
        <v>10.46</v>
      </c>
      <c r="DIP48" s="3">
        <v>-4.62</v>
      </c>
      <c r="DIQ48" s="3">
        <v>11.03</v>
      </c>
      <c r="DIR48" s="3">
        <v>7.43</v>
      </c>
      <c r="DIS48" s="3">
        <v>-22.95</v>
      </c>
      <c r="DIT48" s="3">
        <v>-26.51</v>
      </c>
      <c r="DIU48" s="3">
        <v>35.25</v>
      </c>
      <c r="DIV48" s="3">
        <v>27</v>
      </c>
      <c r="DIW48" s="3">
        <v>-2.9</v>
      </c>
      <c r="DIX48" s="3">
        <v>7.89</v>
      </c>
      <c r="DIY48" s="3">
        <v>30.25</v>
      </c>
      <c r="DIZ48" s="3">
        <v>9.9</v>
      </c>
      <c r="DJA48" s="3">
        <v>33.06</v>
      </c>
      <c r="DJB48" s="3" t="s">
        <v>5</v>
      </c>
      <c r="DJC48" s="3">
        <v>8.81</v>
      </c>
      <c r="DJD48" s="3">
        <v>7.52</v>
      </c>
      <c r="DJE48" s="3">
        <v>5.98</v>
      </c>
      <c r="DJF48" s="3">
        <v>-0.86</v>
      </c>
      <c r="DJG48" s="3">
        <v>1.77</v>
      </c>
      <c r="DJH48" s="3">
        <v>3.34</v>
      </c>
      <c r="DJI48" s="3">
        <v>12.86</v>
      </c>
      <c r="DJJ48" s="3">
        <v>7.65</v>
      </c>
      <c r="DJK48" s="3">
        <v>3.59</v>
      </c>
      <c r="DJL48" s="3">
        <v>2.2000000000000002</v>
      </c>
      <c r="DJM48" s="3" t="s">
        <v>5</v>
      </c>
      <c r="DJN48" s="3">
        <v>6.87</v>
      </c>
      <c r="DJO48" s="3" t="s">
        <v>5</v>
      </c>
      <c r="DJP48" s="3">
        <v>3.49</v>
      </c>
      <c r="DJQ48" s="3">
        <v>4.12</v>
      </c>
      <c r="DJR48" s="3">
        <v>9.6999999999999993</v>
      </c>
      <c r="DJS48" s="3">
        <v>9.7799999999999994</v>
      </c>
      <c r="DJT48" s="3">
        <v>7.83</v>
      </c>
      <c r="DJU48" s="3" t="s">
        <v>5</v>
      </c>
      <c r="DJV48" s="3">
        <v>2.95</v>
      </c>
      <c r="DJW48" s="3" t="s">
        <v>5</v>
      </c>
      <c r="DJX48" s="3">
        <v>36.01</v>
      </c>
      <c r="DJY48" s="3" t="s">
        <v>5</v>
      </c>
      <c r="DJZ48" s="3">
        <v>7.06</v>
      </c>
      <c r="DKA48" s="3" t="s">
        <v>5</v>
      </c>
      <c r="DKB48" s="3" t="s">
        <v>5</v>
      </c>
      <c r="DKC48" s="3" t="s">
        <v>5</v>
      </c>
      <c r="DKD48" s="3" t="s">
        <v>5</v>
      </c>
      <c r="DKE48" s="3" t="s">
        <v>5</v>
      </c>
      <c r="DKF48" s="3" t="s">
        <v>5</v>
      </c>
      <c r="DKG48" s="3" t="s">
        <v>5</v>
      </c>
      <c r="DKH48" s="3" t="s">
        <v>5</v>
      </c>
      <c r="DKI48" s="3" t="s">
        <v>5</v>
      </c>
      <c r="DKJ48" s="3" t="s">
        <v>5</v>
      </c>
      <c r="DKK48" s="3" t="s">
        <v>5</v>
      </c>
      <c r="DKL48" s="3" t="s">
        <v>5</v>
      </c>
      <c r="DKM48" s="3" t="s">
        <v>5</v>
      </c>
      <c r="DKN48" s="3" t="s">
        <v>5</v>
      </c>
      <c r="DKO48" s="3">
        <v>7.88</v>
      </c>
      <c r="DKP48" s="3" t="s">
        <v>5</v>
      </c>
      <c r="DKQ48" s="3" t="s">
        <v>5</v>
      </c>
      <c r="DKR48" s="3" t="s">
        <v>5</v>
      </c>
      <c r="DKS48" s="3">
        <v>9.2899999999999991</v>
      </c>
      <c r="DKT48" s="3" t="s">
        <v>5</v>
      </c>
      <c r="DKU48" s="3">
        <v>10.97</v>
      </c>
      <c r="DKV48" s="3" t="s">
        <v>5</v>
      </c>
      <c r="DKW48" s="3">
        <v>-0.05</v>
      </c>
      <c r="DKX48" s="3" t="s">
        <v>5</v>
      </c>
      <c r="DKY48" s="3">
        <v>4.16</v>
      </c>
      <c r="DKZ48" s="3" t="s">
        <v>5</v>
      </c>
      <c r="DLA48" s="3" t="s">
        <v>5</v>
      </c>
      <c r="DLB48" s="3">
        <v>5.17</v>
      </c>
      <c r="DLC48" s="3" t="s">
        <v>5</v>
      </c>
      <c r="DLD48" s="3" t="s">
        <v>5</v>
      </c>
      <c r="DLE48" s="3">
        <v>-6.11</v>
      </c>
      <c r="DLF48" s="3" t="s">
        <v>5</v>
      </c>
      <c r="DLG48" s="3" t="s">
        <v>5</v>
      </c>
      <c r="DLH48" s="3">
        <v>3.24</v>
      </c>
      <c r="DLI48" s="3">
        <v>-11.23</v>
      </c>
      <c r="DLJ48" s="3">
        <v>3.24</v>
      </c>
      <c r="DLK48" s="3">
        <v>6.35</v>
      </c>
      <c r="DLL48" s="3">
        <v>4.75</v>
      </c>
      <c r="DLM48" s="3" t="s">
        <v>5</v>
      </c>
      <c r="DLN48" s="3">
        <v>18.71</v>
      </c>
      <c r="DLO48" s="3" t="s">
        <v>5</v>
      </c>
      <c r="DLP48" s="3" t="s">
        <v>5</v>
      </c>
      <c r="DLQ48" s="3" t="s">
        <v>5</v>
      </c>
      <c r="DLR48" s="3" t="s">
        <v>5</v>
      </c>
      <c r="DLS48" s="3" t="s">
        <v>5</v>
      </c>
      <c r="DLT48" s="3" t="s">
        <v>5</v>
      </c>
      <c r="DLU48" s="3" t="s">
        <v>5</v>
      </c>
      <c r="DLV48" s="3">
        <v>9.75</v>
      </c>
      <c r="DLW48" s="3">
        <v>21.69</v>
      </c>
      <c r="DLX48" s="3" t="s">
        <v>5</v>
      </c>
      <c r="DLY48" s="3" t="s">
        <v>5</v>
      </c>
      <c r="DLZ48" s="3" t="s">
        <v>5</v>
      </c>
      <c r="DMA48" s="3">
        <v>3.47</v>
      </c>
      <c r="DMB48" s="3" t="s">
        <v>5</v>
      </c>
      <c r="DMC48" s="3" t="s">
        <v>5</v>
      </c>
      <c r="DMD48" s="3">
        <v>2.56</v>
      </c>
      <c r="DME48" s="3">
        <v>4.0199999999999996</v>
      </c>
      <c r="DMF48" s="3">
        <v>2.2200000000000002</v>
      </c>
      <c r="DMG48" s="3">
        <v>7</v>
      </c>
      <c r="DMH48" s="3" t="s">
        <v>5</v>
      </c>
      <c r="DMI48" s="3" t="s">
        <v>5</v>
      </c>
      <c r="DMJ48" s="3">
        <v>-1.21</v>
      </c>
      <c r="DMK48" s="3">
        <v>0.68</v>
      </c>
      <c r="DML48" s="3">
        <v>2.4700000000000002</v>
      </c>
      <c r="DMM48" s="3" t="s">
        <v>5</v>
      </c>
      <c r="DMN48" s="3">
        <v>18.57</v>
      </c>
      <c r="DMO48" s="3">
        <v>5.14</v>
      </c>
      <c r="DMP48" s="3" t="s">
        <v>5</v>
      </c>
      <c r="DMQ48" s="3">
        <v>4.83</v>
      </c>
      <c r="DMR48" s="3">
        <v>7</v>
      </c>
      <c r="DMS48" s="3">
        <v>5.01</v>
      </c>
      <c r="DMT48" s="3">
        <v>-4.8499999999999996</v>
      </c>
      <c r="DMU48" s="3">
        <v>4.4800000000000004</v>
      </c>
      <c r="DMV48" s="3">
        <v>5.86</v>
      </c>
      <c r="DMW48" s="3">
        <v>-0.05</v>
      </c>
      <c r="DMX48" s="3">
        <v>-9.08</v>
      </c>
      <c r="DMY48" s="3">
        <v>1.75</v>
      </c>
      <c r="DMZ48" s="3">
        <v>9.3000000000000007</v>
      </c>
      <c r="DNA48" s="3">
        <v>3.86</v>
      </c>
      <c r="DNB48" s="3" t="s">
        <v>5</v>
      </c>
      <c r="DNC48" s="3">
        <v>5.17</v>
      </c>
      <c r="DND48" s="3">
        <v>60.82</v>
      </c>
      <c r="DNE48" s="3" t="s">
        <v>5</v>
      </c>
      <c r="DNF48" s="3">
        <v>10.81</v>
      </c>
      <c r="DNG48" s="3">
        <v>5.15</v>
      </c>
      <c r="DNH48" s="3" t="s">
        <v>5</v>
      </c>
      <c r="DNI48" s="3" t="s">
        <v>5</v>
      </c>
      <c r="DNJ48" s="3" t="s">
        <v>5</v>
      </c>
      <c r="DNK48" s="3">
        <v>4.99</v>
      </c>
      <c r="DNL48" s="3">
        <v>4.21</v>
      </c>
      <c r="DNM48" s="3">
        <v>3.87</v>
      </c>
      <c r="DNN48" s="3" t="s">
        <v>5</v>
      </c>
      <c r="DNO48" s="3" t="s">
        <v>5</v>
      </c>
      <c r="DNP48" s="3" t="s">
        <v>5</v>
      </c>
      <c r="DNQ48" s="3">
        <v>3.38</v>
      </c>
      <c r="DNR48" s="3" t="s">
        <v>5</v>
      </c>
      <c r="DNS48" s="3" t="s">
        <v>5</v>
      </c>
      <c r="DNT48" s="3">
        <v>7.35</v>
      </c>
      <c r="DNU48" s="3" t="s">
        <v>5</v>
      </c>
      <c r="DNV48" s="3">
        <v>6.55</v>
      </c>
      <c r="DNW48" s="3">
        <v>9.27</v>
      </c>
      <c r="DNX48" s="3" t="s">
        <v>5</v>
      </c>
      <c r="DNY48" s="3" t="s">
        <v>5</v>
      </c>
      <c r="DNZ48" s="3" t="s">
        <v>5</v>
      </c>
      <c r="DOA48" s="3" t="s">
        <v>5</v>
      </c>
      <c r="DOB48" s="3" t="s">
        <v>5</v>
      </c>
      <c r="DOC48" s="3">
        <v>6.63</v>
      </c>
      <c r="DOD48" s="3" t="s">
        <v>5</v>
      </c>
      <c r="DOE48" s="3" t="s">
        <v>5</v>
      </c>
      <c r="DOF48" s="3" t="s">
        <v>5</v>
      </c>
      <c r="DOG48" s="3" t="s">
        <v>5</v>
      </c>
      <c r="DOH48" s="3">
        <v>1.86</v>
      </c>
      <c r="DOI48" s="3" t="s">
        <v>5</v>
      </c>
      <c r="DOJ48" s="3">
        <v>4.78</v>
      </c>
      <c r="DOK48" s="3">
        <v>4.74</v>
      </c>
      <c r="DOL48" s="3" t="s">
        <v>5</v>
      </c>
      <c r="DOM48" s="3">
        <v>2.19</v>
      </c>
      <c r="DON48" s="3">
        <v>5.29</v>
      </c>
      <c r="DOO48" s="3" t="s">
        <v>5</v>
      </c>
      <c r="DOP48" s="3" t="s">
        <v>5</v>
      </c>
      <c r="DOQ48" s="3">
        <v>3.3</v>
      </c>
      <c r="DOR48" s="3" t="s">
        <v>5</v>
      </c>
      <c r="DOS48" s="3" t="s">
        <v>5</v>
      </c>
      <c r="DOT48" s="3">
        <v>7.7</v>
      </c>
      <c r="DOU48" s="3" t="s">
        <v>5</v>
      </c>
      <c r="DOV48" s="3">
        <v>-4.43</v>
      </c>
      <c r="DOW48" s="3">
        <v>2.04</v>
      </c>
      <c r="DOX48" s="3" t="s">
        <v>5</v>
      </c>
      <c r="DOY48" s="3" t="s">
        <v>5</v>
      </c>
      <c r="DOZ48" s="3" t="s">
        <v>5</v>
      </c>
      <c r="DPA48" s="3" t="s">
        <v>5</v>
      </c>
      <c r="DPB48" s="3" t="s">
        <v>5</v>
      </c>
      <c r="DPC48" s="3" t="s">
        <v>5</v>
      </c>
      <c r="DPD48" s="3">
        <v>12.98</v>
      </c>
      <c r="DPE48" s="3">
        <v>7.8</v>
      </c>
      <c r="DPF48" s="3">
        <v>10.27</v>
      </c>
      <c r="DPG48" s="3" t="s">
        <v>5</v>
      </c>
      <c r="DPH48" s="3" t="s">
        <v>5</v>
      </c>
      <c r="DPI48" s="3" t="s">
        <v>5</v>
      </c>
      <c r="DPJ48" s="3" t="s">
        <v>5</v>
      </c>
      <c r="DPK48" s="3">
        <v>14.42</v>
      </c>
      <c r="DPL48" s="3">
        <v>26.1</v>
      </c>
      <c r="DPM48" s="3" t="s">
        <v>5</v>
      </c>
      <c r="DPN48" s="3" t="s">
        <v>5</v>
      </c>
      <c r="DPO48" s="3">
        <v>-4.3499999999999996</v>
      </c>
      <c r="DPP48" s="3">
        <v>6.58</v>
      </c>
      <c r="DPQ48" s="3" t="s">
        <v>5</v>
      </c>
      <c r="DPR48" s="3">
        <v>-8.3800000000000008</v>
      </c>
      <c r="DPS48" s="3">
        <v>9.8000000000000007</v>
      </c>
      <c r="DPT48" s="3">
        <v>4.68</v>
      </c>
      <c r="DPU48" s="3">
        <v>11.3</v>
      </c>
      <c r="DPV48" s="3" t="s">
        <v>5</v>
      </c>
      <c r="DPW48" s="3" t="s">
        <v>5</v>
      </c>
      <c r="DPX48" s="3">
        <v>2.69</v>
      </c>
      <c r="DPY48" s="3">
        <v>-3.87</v>
      </c>
      <c r="DPZ48" s="3">
        <v>2.88</v>
      </c>
      <c r="DQA48" s="3">
        <v>-18.16</v>
      </c>
      <c r="DQB48" s="3">
        <v>-0.56000000000000005</v>
      </c>
      <c r="DQC48" s="3" t="s">
        <v>5</v>
      </c>
      <c r="DQD48" s="3" t="s">
        <v>5</v>
      </c>
      <c r="DQE48" s="3">
        <v>4.18</v>
      </c>
      <c r="DQF48" s="3">
        <v>5.97</v>
      </c>
      <c r="DQG48" s="3">
        <v>2.85</v>
      </c>
      <c r="DQH48" s="3">
        <v>3.01</v>
      </c>
      <c r="DQI48" s="3" t="s">
        <v>5</v>
      </c>
      <c r="DQJ48" s="3" t="s">
        <v>5</v>
      </c>
      <c r="DQK48" s="3">
        <v>27.74</v>
      </c>
      <c r="DQL48" s="3" t="s">
        <v>5</v>
      </c>
      <c r="DQM48" s="3" t="s">
        <v>5</v>
      </c>
      <c r="DQN48" s="3" t="s">
        <v>5</v>
      </c>
      <c r="DQO48" s="3" t="s">
        <v>5</v>
      </c>
      <c r="DQP48" s="3">
        <v>-0.7</v>
      </c>
      <c r="DQQ48" s="3">
        <v>3.53</v>
      </c>
      <c r="DQR48" s="3" t="s">
        <v>5</v>
      </c>
      <c r="DQS48" s="3" t="s">
        <v>5</v>
      </c>
      <c r="DQT48" s="3">
        <v>38.840000000000003</v>
      </c>
      <c r="DQU48" s="3" t="s">
        <v>5</v>
      </c>
      <c r="DQV48" s="3" t="s">
        <v>5</v>
      </c>
      <c r="DQW48" s="3">
        <v>-6.65</v>
      </c>
      <c r="DQX48" s="3" t="s">
        <v>5</v>
      </c>
      <c r="DQY48" s="3" t="s">
        <v>5</v>
      </c>
      <c r="DQZ48" s="3" t="s">
        <v>5</v>
      </c>
      <c r="DRA48" s="3" t="s">
        <v>5</v>
      </c>
      <c r="DRB48" s="3">
        <v>3.92</v>
      </c>
      <c r="DRC48" s="3">
        <v>7.26</v>
      </c>
      <c r="DRD48" s="3" t="s">
        <v>5</v>
      </c>
      <c r="DRE48" s="3" t="s">
        <v>5</v>
      </c>
      <c r="DRF48" s="3">
        <v>-1.1299999999999999</v>
      </c>
      <c r="DRG48" s="3">
        <v>6.64</v>
      </c>
      <c r="DRH48" s="3">
        <v>-0.23</v>
      </c>
      <c r="DRI48" s="3">
        <v>2.23</v>
      </c>
      <c r="DRJ48" s="3">
        <v>9.75</v>
      </c>
      <c r="DRK48" s="3">
        <v>4.45</v>
      </c>
      <c r="DRL48" s="3">
        <v>-3.53</v>
      </c>
      <c r="DRM48" s="3">
        <v>10.89</v>
      </c>
      <c r="DRN48" s="3">
        <v>3.66</v>
      </c>
      <c r="DRO48" s="3">
        <v>1.94</v>
      </c>
      <c r="DRP48" s="3">
        <v>8.1</v>
      </c>
      <c r="DRQ48" s="3">
        <v>3.94</v>
      </c>
      <c r="DRR48" s="3">
        <v>-3.41</v>
      </c>
      <c r="DRS48" s="3">
        <v>-0.71</v>
      </c>
      <c r="DRT48" s="3">
        <v>6.4</v>
      </c>
      <c r="DRU48" s="3" t="s">
        <v>5</v>
      </c>
      <c r="DRV48" s="3">
        <v>3.3</v>
      </c>
      <c r="DRW48" s="3" t="s">
        <v>5</v>
      </c>
      <c r="DRX48" s="3" t="s">
        <v>5</v>
      </c>
      <c r="DRY48" s="3" t="s">
        <v>5</v>
      </c>
      <c r="DRZ48" s="3">
        <v>3.31</v>
      </c>
      <c r="DSA48" s="3" t="s">
        <v>5</v>
      </c>
      <c r="DSB48" s="3" t="s">
        <v>5</v>
      </c>
      <c r="DSC48" s="3" t="s">
        <v>5</v>
      </c>
      <c r="DSD48" s="3">
        <v>-1.47</v>
      </c>
      <c r="DSE48" s="3" t="s">
        <v>5</v>
      </c>
      <c r="DSF48" s="3">
        <v>8.52</v>
      </c>
      <c r="DSG48" s="3">
        <v>4.28</v>
      </c>
      <c r="DSH48" s="3">
        <v>8.81</v>
      </c>
      <c r="DSI48" s="3" t="s">
        <v>5</v>
      </c>
      <c r="DSJ48" s="3">
        <v>6.69</v>
      </c>
      <c r="DSK48" s="3" t="s">
        <v>5</v>
      </c>
      <c r="DSL48" s="3">
        <v>9.98</v>
      </c>
      <c r="DSM48" s="3">
        <v>9.57</v>
      </c>
      <c r="DSN48" s="3">
        <v>-6.04</v>
      </c>
      <c r="DSO48" s="3">
        <v>2.14</v>
      </c>
      <c r="DSP48" s="3">
        <v>-1.86</v>
      </c>
      <c r="DSQ48" s="3">
        <v>1.94</v>
      </c>
      <c r="DSR48" s="3">
        <v>12.88</v>
      </c>
      <c r="DSS48" s="3">
        <v>15.31</v>
      </c>
      <c r="DST48" s="3">
        <v>1.83</v>
      </c>
      <c r="DSU48" s="3">
        <v>6.11</v>
      </c>
      <c r="DSV48" s="3">
        <v>0.68</v>
      </c>
      <c r="DSW48" s="3">
        <v>23.69</v>
      </c>
      <c r="DSX48" s="3">
        <v>-1.28</v>
      </c>
      <c r="DSY48" s="3">
        <v>7.28</v>
      </c>
      <c r="DSZ48" s="3">
        <v>2.72</v>
      </c>
      <c r="DTA48" s="3">
        <v>2.63</v>
      </c>
      <c r="DTB48" s="3">
        <v>15.1</v>
      </c>
      <c r="DTC48" s="3">
        <v>1.45</v>
      </c>
      <c r="DTD48" s="3">
        <v>7.21</v>
      </c>
      <c r="DTE48" s="3">
        <v>-34.880000000000003</v>
      </c>
      <c r="DTF48" s="3">
        <v>-0.25</v>
      </c>
      <c r="DTG48" s="3">
        <v>3.49</v>
      </c>
      <c r="DTH48" s="3">
        <v>4.01</v>
      </c>
      <c r="DTI48" s="3">
        <v>5.24</v>
      </c>
      <c r="DTJ48" s="3">
        <v>-0.43</v>
      </c>
      <c r="DTK48" s="3">
        <v>5.38</v>
      </c>
      <c r="DTL48" s="3">
        <v>11.74</v>
      </c>
      <c r="DTM48" s="3">
        <v>-0.35</v>
      </c>
      <c r="DTN48" s="3">
        <v>5.65</v>
      </c>
      <c r="DTO48" s="3">
        <v>-0.65</v>
      </c>
      <c r="DTP48" s="3">
        <v>-2.62</v>
      </c>
      <c r="DTQ48" s="3">
        <v>1.44</v>
      </c>
      <c r="DTR48" s="3">
        <v>-1.64</v>
      </c>
      <c r="DTS48" s="3">
        <v>3.66</v>
      </c>
      <c r="DTT48" s="3">
        <v>3.08</v>
      </c>
      <c r="DTU48" s="3">
        <v>8</v>
      </c>
      <c r="DTV48" s="3">
        <v>-3.17</v>
      </c>
      <c r="DTW48" s="3" t="s">
        <v>5</v>
      </c>
      <c r="DTX48" s="3">
        <v>-0.63</v>
      </c>
      <c r="DTY48" s="3">
        <v>7.85</v>
      </c>
      <c r="DTZ48" s="3">
        <v>-1.35</v>
      </c>
      <c r="DUA48" s="3">
        <v>4.0599999999999996</v>
      </c>
      <c r="DUB48" s="3">
        <v>16.809999999999999</v>
      </c>
      <c r="DUC48" s="3">
        <v>0.81</v>
      </c>
      <c r="DUD48" s="3">
        <v>2.89</v>
      </c>
      <c r="DUE48" s="3">
        <v>2.5099999999999998</v>
      </c>
      <c r="DUF48" s="3">
        <v>2.5</v>
      </c>
      <c r="DUG48" s="3">
        <v>2.99</v>
      </c>
      <c r="DUH48" s="3">
        <v>3.02</v>
      </c>
      <c r="DUI48" s="3">
        <v>2.77</v>
      </c>
      <c r="DUJ48" s="3">
        <v>5.75</v>
      </c>
      <c r="DUK48" s="3">
        <v>1.77</v>
      </c>
      <c r="DUL48" s="3">
        <v>-0.77</v>
      </c>
      <c r="DUM48" s="3">
        <v>8.24</v>
      </c>
      <c r="DUN48" s="3">
        <v>2</v>
      </c>
      <c r="DUO48" s="3">
        <v>4.88</v>
      </c>
      <c r="DUP48" s="3">
        <v>5.51</v>
      </c>
      <c r="DUQ48" s="3">
        <v>4.18</v>
      </c>
      <c r="DUR48" s="3">
        <v>3.95</v>
      </c>
      <c r="DUS48" s="3">
        <v>10.41</v>
      </c>
      <c r="DUT48" s="3">
        <v>4.8</v>
      </c>
      <c r="DUU48" s="3">
        <v>6.15</v>
      </c>
      <c r="DUV48" s="3">
        <v>28.26</v>
      </c>
      <c r="DUW48" s="3">
        <v>13.74</v>
      </c>
      <c r="DUX48" s="3">
        <v>-6.1</v>
      </c>
      <c r="DUY48" s="3">
        <v>16.46</v>
      </c>
      <c r="DUZ48" s="3">
        <v>3.87</v>
      </c>
      <c r="DVA48" s="3">
        <v>5.03</v>
      </c>
      <c r="DVB48" s="3">
        <v>6.22</v>
      </c>
      <c r="DVC48" s="3">
        <v>4.7300000000000004</v>
      </c>
      <c r="DVD48" s="3">
        <v>41.81</v>
      </c>
      <c r="DVE48" s="3">
        <v>3.91</v>
      </c>
      <c r="DVF48" s="3">
        <v>9.0399999999999991</v>
      </c>
      <c r="DVG48" s="3">
        <v>3.15</v>
      </c>
      <c r="DVH48" s="3">
        <v>5.24</v>
      </c>
      <c r="DVI48" s="3">
        <v>6.82</v>
      </c>
      <c r="DVJ48" s="3">
        <v>3.78</v>
      </c>
      <c r="DVK48" s="3">
        <v>4.7</v>
      </c>
      <c r="DVL48" s="3">
        <v>5.86</v>
      </c>
      <c r="DVM48" s="3">
        <v>16.07</v>
      </c>
      <c r="DVN48" s="3">
        <v>11.93</v>
      </c>
      <c r="DVO48" s="3">
        <v>4.79</v>
      </c>
      <c r="DVP48" s="3">
        <v>3.4</v>
      </c>
      <c r="DVQ48" s="3">
        <v>10.97</v>
      </c>
      <c r="DVR48" s="3">
        <v>9.36</v>
      </c>
      <c r="DVS48" s="3">
        <v>4.53</v>
      </c>
      <c r="DVT48" s="3">
        <v>5.37</v>
      </c>
      <c r="DVU48" s="3">
        <v>8.1</v>
      </c>
      <c r="DVV48" s="3">
        <v>5.97</v>
      </c>
      <c r="DVW48" s="3">
        <v>6.51</v>
      </c>
      <c r="DVX48" s="3">
        <v>4.82</v>
      </c>
      <c r="DVY48" s="3">
        <v>6.38</v>
      </c>
      <c r="DVZ48" s="3">
        <v>8.35</v>
      </c>
      <c r="DWA48" s="3">
        <v>-0.16</v>
      </c>
      <c r="DWB48" s="3">
        <v>3.15</v>
      </c>
      <c r="DWC48" s="3">
        <v>6.35</v>
      </c>
      <c r="DWD48" s="3">
        <v>2.29</v>
      </c>
      <c r="DWE48" s="3">
        <v>1.4</v>
      </c>
      <c r="DWF48" s="3">
        <v>5.6</v>
      </c>
      <c r="DWG48" s="3">
        <v>6.75</v>
      </c>
      <c r="DWH48" s="3">
        <v>3.34</v>
      </c>
      <c r="DWI48" s="3">
        <v>4.74</v>
      </c>
      <c r="DWJ48" s="3">
        <v>10.23</v>
      </c>
      <c r="DWK48" s="3">
        <v>7.68</v>
      </c>
      <c r="DWL48" s="3">
        <v>1.62</v>
      </c>
      <c r="DWM48" s="3">
        <v>2.7</v>
      </c>
      <c r="DWN48" s="3">
        <v>2.4300000000000002</v>
      </c>
      <c r="DWO48" s="3">
        <v>3.85</v>
      </c>
      <c r="DWP48" s="3">
        <v>-2.5299999999999998</v>
      </c>
      <c r="DWQ48" s="3">
        <v>4.3</v>
      </c>
      <c r="DWR48" s="3">
        <v>8.8000000000000007</v>
      </c>
      <c r="DWS48" s="3">
        <v>3.55</v>
      </c>
      <c r="DWT48" s="3">
        <v>8.1</v>
      </c>
      <c r="DWU48" s="3">
        <v>8.67</v>
      </c>
      <c r="DWV48" s="3">
        <v>12.9</v>
      </c>
      <c r="DWW48" s="3">
        <v>3.06</v>
      </c>
      <c r="DWX48" s="3">
        <v>8.39</v>
      </c>
      <c r="DWY48" s="3">
        <v>1.99</v>
      </c>
      <c r="DWZ48" s="3">
        <v>3.87</v>
      </c>
      <c r="DXA48" s="3">
        <v>8.34</v>
      </c>
      <c r="DXB48" s="3">
        <v>4.79</v>
      </c>
      <c r="DXC48" s="3">
        <v>12.57</v>
      </c>
      <c r="DXD48" s="3">
        <v>15.94</v>
      </c>
      <c r="DXE48" s="3">
        <v>10.79</v>
      </c>
      <c r="DXF48" s="3">
        <v>3.65</v>
      </c>
      <c r="DXG48" s="3">
        <v>6.4</v>
      </c>
      <c r="DXH48" s="3">
        <v>5.48</v>
      </c>
      <c r="DXI48" s="3">
        <v>2.9</v>
      </c>
      <c r="DXJ48" s="3">
        <v>5.46</v>
      </c>
      <c r="DXK48" s="3">
        <v>5.5</v>
      </c>
      <c r="DXL48" s="3">
        <v>2.52</v>
      </c>
      <c r="DXM48" s="3">
        <v>8.1300000000000008</v>
      </c>
      <c r="DXN48" s="3">
        <v>2.5099999999999998</v>
      </c>
      <c r="DXO48" s="3">
        <v>10.54</v>
      </c>
      <c r="DXP48" s="3">
        <v>0.43</v>
      </c>
      <c r="DXQ48" s="3">
        <v>3.28</v>
      </c>
      <c r="DXR48" s="3">
        <v>3.77</v>
      </c>
      <c r="DXS48" s="3">
        <v>5.58</v>
      </c>
      <c r="DXT48" s="3">
        <v>-3.02</v>
      </c>
      <c r="DXU48" s="3">
        <v>-7.29</v>
      </c>
      <c r="DXV48" s="3">
        <v>8.66</v>
      </c>
      <c r="DXW48" s="3">
        <v>5.77</v>
      </c>
      <c r="DXX48" s="3">
        <v>10.72</v>
      </c>
      <c r="DXY48" s="3">
        <v>2.56</v>
      </c>
      <c r="DXZ48" s="3">
        <v>4.5999999999999996</v>
      </c>
      <c r="DYA48" s="3">
        <v>4.25</v>
      </c>
      <c r="DYB48" s="3">
        <v>-1.04</v>
      </c>
      <c r="DYC48" s="3">
        <v>5.53</v>
      </c>
      <c r="DYD48" s="3">
        <v>8.07</v>
      </c>
      <c r="DYE48" s="3">
        <v>6.02</v>
      </c>
      <c r="DYF48" s="3">
        <v>-0.39</v>
      </c>
      <c r="DYG48" s="3">
        <v>2.78</v>
      </c>
      <c r="DYH48" s="3">
        <v>3.87</v>
      </c>
      <c r="DYI48" s="3">
        <v>4.88</v>
      </c>
      <c r="DYJ48" s="3">
        <v>1.87</v>
      </c>
      <c r="DYK48" s="3">
        <v>2.2400000000000002</v>
      </c>
      <c r="DYL48" s="3">
        <v>1.07</v>
      </c>
      <c r="DYM48" s="3">
        <v>2.56</v>
      </c>
      <c r="DYN48" s="3">
        <v>9.0299999999999994</v>
      </c>
      <c r="DYO48" s="3">
        <v>1.99</v>
      </c>
      <c r="DYP48" s="3">
        <v>6</v>
      </c>
      <c r="DYQ48" s="3">
        <v>26.96</v>
      </c>
      <c r="DYR48" s="3">
        <v>3.47</v>
      </c>
      <c r="DYS48" s="3">
        <v>8.34</v>
      </c>
      <c r="DYT48" s="3">
        <v>4.57</v>
      </c>
      <c r="DYU48" s="3">
        <v>1.75</v>
      </c>
      <c r="DYV48" s="3">
        <v>6.06</v>
      </c>
      <c r="DYW48" s="3">
        <v>1.67</v>
      </c>
      <c r="DYX48" s="3">
        <v>34.159999999999997</v>
      </c>
      <c r="DYY48" s="3">
        <v>11.88</v>
      </c>
      <c r="DYZ48" s="3">
        <v>21.18</v>
      </c>
      <c r="DZA48" s="3">
        <v>12.65</v>
      </c>
      <c r="DZB48" s="3">
        <v>-3.14</v>
      </c>
      <c r="DZC48" s="3">
        <v>32.729999999999997</v>
      </c>
      <c r="DZD48" s="3">
        <v>5.46</v>
      </c>
      <c r="DZE48" s="3">
        <v>3.67</v>
      </c>
      <c r="DZF48" s="3">
        <v>5.91</v>
      </c>
      <c r="DZG48" s="3">
        <v>4.26</v>
      </c>
      <c r="DZH48" s="3">
        <v>8.33</v>
      </c>
      <c r="DZI48" s="3">
        <v>8.1</v>
      </c>
      <c r="DZJ48" s="3">
        <v>5.21</v>
      </c>
      <c r="DZK48" s="3">
        <v>7.55</v>
      </c>
      <c r="DZL48" s="3">
        <v>5.35</v>
      </c>
      <c r="DZM48" s="3">
        <v>5.34</v>
      </c>
      <c r="DZN48" s="3">
        <v>-1.45</v>
      </c>
      <c r="DZO48" s="3">
        <v>-2.3199999999999998</v>
      </c>
      <c r="DZP48" s="3">
        <v>23.12</v>
      </c>
      <c r="DZQ48" s="3">
        <v>7.2</v>
      </c>
      <c r="DZR48" s="3">
        <v>-41.06</v>
      </c>
      <c r="DZS48" s="3">
        <v>6.84</v>
      </c>
      <c r="DZT48" s="3">
        <v>19.46</v>
      </c>
      <c r="DZU48" s="3">
        <v>8.25</v>
      </c>
      <c r="DZV48" s="3">
        <v>4.6900000000000004</v>
      </c>
      <c r="DZW48" s="3">
        <v>-3.35</v>
      </c>
      <c r="DZX48" s="3">
        <v>6.13</v>
      </c>
      <c r="DZY48" s="3">
        <v>90.29</v>
      </c>
      <c r="DZZ48" s="3">
        <v>18.05</v>
      </c>
      <c r="EAA48" s="3">
        <v>11.91</v>
      </c>
      <c r="EAB48" s="3">
        <v>6.26</v>
      </c>
      <c r="EAC48" s="3">
        <v>2.0299999999999998</v>
      </c>
      <c r="EAD48" s="3">
        <v>3.63</v>
      </c>
      <c r="EAE48" s="3">
        <v>3.88</v>
      </c>
      <c r="EAF48" s="3">
        <v>3.66</v>
      </c>
      <c r="EAG48" s="3">
        <v>1.54</v>
      </c>
      <c r="EAH48" s="3">
        <v>9.83</v>
      </c>
      <c r="EAI48" s="3">
        <v>11.65</v>
      </c>
      <c r="EAJ48" s="3">
        <v>5.62</v>
      </c>
      <c r="EAK48" s="3">
        <v>5.2</v>
      </c>
      <c r="EAL48" s="3">
        <v>11.24</v>
      </c>
      <c r="EAM48" s="3">
        <v>5.26</v>
      </c>
      <c r="EAN48" s="3">
        <v>6.54</v>
      </c>
      <c r="EAO48" s="3">
        <v>0.22</v>
      </c>
      <c r="EAP48" s="3">
        <v>7.98</v>
      </c>
      <c r="EAQ48" s="3">
        <v>6.04</v>
      </c>
      <c r="EAR48" s="3">
        <v>1.69</v>
      </c>
      <c r="EAS48" s="3">
        <v>11.52</v>
      </c>
      <c r="EAT48" s="3">
        <v>6.76</v>
      </c>
      <c r="EAU48" s="3">
        <v>7.55</v>
      </c>
      <c r="EAV48" s="3">
        <v>6.21</v>
      </c>
      <c r="EAW48" s="3">
        <v>9.01</v>
      </c>
      <c r="EAX48" s="3">
        <v>7.92</v>
      </c>
      <c r="EAY48" s="3">
        <v>1.29</v>
      </c>
      <c r="EAZ48" s="3">
        <v>3.85</v>
      </c>
      <c r="EBA48" s="3">
        <v>4.0599999999999996</v>
      </c>
      <c r="EBB48" s="3">
        <v>7.57</v>
      </c>
      <c r="EBC48" s="3">
        <v>6.73</v>
      </c>
      <c r="EBD48" s="3">
        <v>10.06</v>
      </c>
      <c r="EBE48" s="3">
        <v>3.36</v>
      </c>
      <c r="EBF48" s="3">
        <v>1.3</v>
      </c>
      <c r="EBG48" s="3">
        <v>4.33</v>
      </c>
      <c r="EBH48" s="3">
        <v>12.04</v>
      </c>
      <c r="EBI48" s="3">
        <v>6.43</v>
      </c>
      <c r="EBJ48" s="3">
        <v>15.35</v>
      </c>
      <c r="EBK48" s="3">
        <v>2.91</v>
      </c>
      <c r="EBL48" s="3">
        <v>1.95</v>
      </c>
      <c r="EBM48" s="3">
        <v>1.55</v>
      </c>
      <c r="EBN48" s="3">
        <v>5.64</v>
      </c>
      <c r="EBO48" s="3">
        <v>4.63</v>
      </c>
      <c r="EBP48" s="3">
        <v>4.6100000000000003</v>
      </c>
      <c r="EBQ48" s="3">
        <v>2.29</v>
      </c>
      <c r="EBR48" s="3">
        <v>8.2100000000000009</v>
      </c>
      <c r="EBS48" s="3">
        <v>1.29</v>
      </c>
      <c r="EBT48" s="3">
        <v>5.75</v>
      </c>
      <c r="EBU48" s="3">
        <v>9.24</v>
      </c>
      <c r="EBV48" s="3">
        <v>8.31</v>
      </c>
      <c r="EBW48" s="3">
        <v>2.84</v>
      </c>
      <c r="EBX48" s="3">
        <v>11.79</v>
      </c>
      <c r="EBY48" s="3">
        <v>4.45</v>
      </c>
      <c r="EBZ48" s="3">
        <v>1.7</v>
      </c>
      <c r="ECA48" s="3">
        <v>4.91</v>
      </c>
      <c r="ECB48" s="3">
        <v>3.93</v>
      </c>
      <c r="ECC48" s="3">
        <v>8.9499999999999993</v>
      </c>
      <c r="ECD48" s="3">
        <v>12.91</v>
      </c>
      <c r="ECE48" s="3">
        <v>-0.83</v>
      </c>
      <c r="ECF48" s="3">
        <v>3.38</v>
      </c>
      <c r="ECG48" s="3">
        <v>10</v>
      </c>
      <c r="ECH48" s="3">
        <v>3.77</v>
      </c>
      <c r="ECI48" s="3">
        <v>0.37</v>
      </c>
      <c r="ECJ48" s="3">
        <v>-7.04</v>
      </c>
      <c r="ECK48" s="3">
        <v>3.39</v>
      </c>
      <c r="ECL48" s="3">
        <v>-0.28999999999999998</v>
      </c>
      <c r="ECM48" s="3">
        <v>3.37</v>
      </c>
      <c r="ECN48" s="3">
        <v>0.76</v>
      </c>
      <c r="ECO48" s="3">
        <v>15.74</v>
      </c>
      <c r="ECP48" s="3">
        <v>0.79</v>
      </c>
      <c r="ECQ48" s="3">
        <v>7.81</v>
      </c>
      <c r="ECR48" s="3">
        <v>4.91</v>
      </c>
      <c r="ECS48" s="3">
        <v>9.8000000000000007</v>
      </c>
      <c r="ECT48" s="3">
        <v>102.76</v>
      </c>
      <c r="ECU48" s="3">
        <v>6.97</v>
      </c>
      <c r="ECV48" s="3" t="s">
        <v>5</v>
      </c>
      <c r="ECW48" s="3">
        <v>3.28</v>
      </c>
      <c r="ECX48" s="3">
        <v>2.38</v>
      </c>
      <c r="ECY48" s="3">
        <v>-0.56000000000000005</v>
      </c>
      <c r="ECZ48" s="3">
        <v>3.31</v>
      </c>
      <c r="EDA48" s="3">
        <v>-2.87</v>
      </c>
      <c r="EDB48" s="3">
        <v>9.39</v>
      </c>
      <c r="EDC48" s="3">
        <v>2.31</v>
      </c>
      <c r="EDD48" s="3" t="s">
        <v>5</v>
      </c>
      <c r="EDE48" s="3">
        <v>-3.12</v>
      </c>
      <c r="EDF48" s="3">
        <v>-2.98</v>
      </c>
      <c r="EDG48" s="3">
        <v>34.9</v>
      </c>
      <c r="EDH48" s="3">
        <v>0.7</v>
      </c>
      <c r="EDI48" s="3">
        <v>9.49</v>
      </c>
      <c r="EDJ48" s="3">
        <v>9.99</v>
      </c>
      <c r="EDK48" s="3">
        <v>8.6300000000000008</v>
      </c>
      <c r="EDL48" s="3">
        <v>-0.41</v>
      </c>
      <c r="EDM48" s="3">
        <v>6.17</v>
      </c>
      <c r="EDN48" s="3">
        <v>3.05</v>
      </c>
      <c r="EDO48" s="3">
        <v>-16.68</v>
      </c>
      <c r="EDP48" s="3">
        <v>3.16</v>
      </c>
      <c r="EDQ48" s="3">
        <v>3.1</v>
      </c>
      <c r="EDR48" s="3">
        <v>9.4700000000000006</v>
      </c>
      <c r="EDS48" s="3">
        <v>-0.28000000000000003</v>
      </c>
      <c r="EDT48" s="3">
        <v>27.47</v>
      </c>
      <c r="EDU48" s="3">
        <v>0.27</v>
      </c>
      <c r="EDV48" s="3">
        <v>3.75</v>
      </c>
      <c r="EDW48" s="3">
        <v>21.67</v>
      </c>
      <c r="EDX48" s="3">
        <v>7.28</v>
      </c>
      <c r="EDY48" s="3">
        <v>1.85</v>
      </c>
      <c r="EDZ48" s="3">
        <v>4.8899999999999997</v>
      </c>
      <c r="EEA48" s="3">
        <v>7.69</v>
      </c>
      <c r="EEB48" s="3">
        <v>1.24</v>
      </c>
      <c r="EEC48" s="3">
        <v>3.03</v>
      </c>
      <c r="EED48" s="3">
        <v>5.55</v>
      </c>
      <c r="EEE48" s="3">
        <v>4.8499999999999996</v>
      </c>
      <c r="EEF48" s="3">
        <v>2.92</v>
      </c>
      <c r="EEG48" s="3">
        <v>7.97</v>
      </c>
      <c r="EEH48" s="3">
        <v>6.65</v>
      </c>
      <c r="EEI48" s="3">
        <v>2.76</v>
      </c>
      <c r="EEJ48" s="3">
        <v>13.11</v>
      </c>
      <c r="EEK48" s="3">
        <v>14.26</v>
      </c>
      <c r="EEL48" s="3">
        <v>9.6999999999999993</v>
      </c>
      <c r="EEM48" s="3">
        <v>4.82</v>
      </c>
      <c r="EEN48" s="3">
        <v>1.77</v>
      </c>
      <c r="EEO48" s="3">
        <v>5.15</v>
      </c>
      <c r="EEP48" s="3">
        <v>30.14</v>
      </c>
      <c r="EEQ48" s="3">
        <v>16.559999999999999</v>
      </c>
      <c r="EER48" s="3">
        <v>8.3000000000000007</v>
      </c>
      <c r="EES48" s="3">
        <v>8.18</v>
      </c>
      <c r="EET48" s="3">
        <v>5</v>
      </c>
      <c r="EEU48" s="3">
        <v>-1.52</v>
      </c>
      <c r="EEV48" s="3">
        <v>5.97</v>
      </c>
      <c r="EEW48" s="3">
        <v>2.2200000000000002</v>
      </c>
      <c r="EEX48" s="3">
        <v>2</v>
      </c>
      <c r="EEY48" s="3">
        <v>3.96</v>
      </c>
      <c r="EEZ48" s="3">
        <v>3.34</v>
      </c>
      <c r="EFA48" s="3">
        <v>-26.28</v>
      </c>
      <c r="EFB48" s="3">
        <v>5.56</v>
      </c>
      <c r="EFC48" s="3">
        <v>7.38</v>
      </c>
      <c r="EFD48" s="3">
        <v>14.37</v>
      </c>
      <c r="EFE48" s="3">
        <v>13.78</v>
      </c>
      <c r="EFF48" s="3">
        <v>-0.1</v>
      </c>
      <c r="EFG48" s="3">
        <v>5.16</v>
      </c>
      <c r="EFH48" s="3">
        <v>1.33</v>
      </c>
      <c r="EFI48" s="3">
        <v>-1.49</v>
      </c>
      <c r="EFJ48" s="3">
        <v>1.1100000000000001</v>
      </c>
      <c r="EFK48" s="3">
        <v>12.88</v>
      </c>
      <c r="EFL48" s="3">
        <v>2.71</v>
      </c>
      <c r="EFM48" s="3">
        <v>-6.02</v>
      </c>
      <c r="EFN48" s="3">
        <v>11.14</v>
      </c>
      <c r="EFO48" s="3">
        <v>1</v>
      </c>
      <c r="EFP48" s="3">
        <v>1.57</v>
      </c>
      <c r="EFQ48" s="3">
        <v>6.73</v>
      </c>
      <c r="EFR48" s="3">
        <v>4.16</v>
      </c>
      <c r="EFS48" s="3">
        <v>2.64</v>
      </c>
      <c r="EFT48" s="3">
        <v>-2.4900000000000002</v>
      </c>
      <c r="EFU48" s="3">
        <v>4.72</v>
      </c>
      <c r="EFV48" s="3">
        <v>7.05</v>
      </c>
      <c r="EFW48" s="3">
        <v>2.82</v>
      </c>
      <c r="EFX48" s="3">
        <v>7.46</v>
      </c>
      <c r="EFY48" s="3">
        <v>4.63</v>
      </c>
      <c r="EFZ48" s="3">
        <v>11.27</v>
      </c>
      <c r="EGA48" s="3">
        <v>28.29</v>
      </c>
      <c r="EGB48" s="3">
        <v>1.92</v>
      </c>
      <c r="EGC48" s="3">
        <v>2.52</v>
      </c>
      <c r="EGD48" s="3">
        <v>20.27</v>
      </c>
      <c r="EGE48" s="3">
        <v>6.44</v>
      </c>
      <c r="EGF48" s="3">
        <v>2.62</v>
      </c>
      <c r="EGG48" s="3">
        <v>3.24</v>
      </c>
      <c r="EGH48" s="3">
        <v>8.68</v>
      </c>
      <c r="EGI48" s="3">
        <v>4.78</v>
      </c>
      <c r="EGJ48" s="3">
        <v>-0.82</v>
      </c>
      <c r="EGK48" s="3">
        <v>2.65</v>
      </c>
      <c r="EGL48" s="3">
        <v>2.72</v>
      </c>
      <c r="EGM48" s="3">
        <v>10.32</v>
      </c>
      <c r="EGN48" s="3">
        <v>-0.1</v>
      </c>
      <c r="EGO48" s="3">
        <v>-0.44</v>
      </c>
      <c r="EGP48" s="3">
        <v>0.78</v>
      </c>
      <c r="EGQ48" s="3">
        <v>4.66</v>
      </c>
      <c r="EGR48" s="3">
        <v>2.35</v>
      </c>
      <c r="EGS48" s="3">
        <v>0.11</v>
      </c>
      <c r="EGT48" s="3">
        <v>5.81</v>
      </c>
      <c r="EGU48" s="3">
        <v>0.28999999999999998</v>
      </c>
      <c r="EGV48" s="3">
        <v>5.59</v>
      </c>
      <c r="EGW48" s="3">
        <v>5.91</v>
      </c>
      <c r="EGX48" s="3">
        <v>-15.44</v>
      </c>
      <c r="EGY48" s="3">
        <v>3.35</v>
      </c>
      <c r="EGZ48" s="3">
        <v>2.66</v>
      </c>
      <c r="EHA48" s="3">
        <v>4</v>
      </c>
      <c r="EHB48" s="3">
        <v>7.43</v>
      </c>
      <c r="EHC48" s="3">
        <v>5.56</v>
      </c>
      <c r="EHD48" s="3">
        <v>9.67</v>
      </c>
      <c r="EHE48" s="3">
        <v>7.26</v>
      </c>
      <c r="EHF48" s="3">
        <v>4.8899999999999997</v>
      </c>
      <c r="EHG48" s="3">
        <v>6.62</v>
      </c>
      <c r="EHH48" s="3">
        <v>1.33</v>
      </c>
      <c r="EHI48" s="3">
        <v>5.13</v>
      </c>
      <c r="EHJ48" s="3">
        <v>9.14</v>
      </c>
      <c r="EHK48" s="3">
        <v>1.23</v>
      </c>
      <c r="EHL48" s="3">
        <v>1.58</v>
      </c>
      <c r="EHM48" s="3">
        <v>2.62</v>
      </c>
      <c r="EHN48" s="3">
        <v>6.53</v>
      </c>
      <c r="EHO48" s="3">
        <v>3.52</v>
      </c>
      <c r="EHP48" s="3">
        <v>6.12</v>
      </c>
      <c r="EHQ48" s="3">
        <v>13.09</v>
      </c>
      <c r="EHR48" s="3">
        <v>3.23</v>
      </c>
      <c r="EHS48" s="3">
        <v>5.44</v>
      </c>
      <c r="EHT48" s="3">
        <v>5.14</v>
      </c>
      <c r="EHU48" s="3">
        <v>5.1100000000000003</v>
      </c>
      <c r="EHV48" s="3">
        <v>1.99</v>
      </c>
      <c r="EHW48" s="3">
        <v>2.69</v>
      </c>
      <c r="EHX48" s="3">
        <v>3.81</v>
      </c>
      <c r="EHY48" s="3">
        <v>2.77</v>
      </c>
      <c r="EHZ48" s="3">
        <v>6.11</v>
      </c>
      <c r="EIA48" s="3">
        <v>0.57999999999999996</v>
      </c>
      <c r="EIB48" s="3">
        <v>5.92</v>
      </c>
      <c r="EIC48" s="3">
        <v>7.86</v>
      </c>
      <c r="EID48" s="3">
        <v>0.73</v>
      </c>
      <c r="EIE48" s="3">
        <v>-0.4</v>
      </c>
      <c r="EIF48" s="3">
        <v>6.18</v>
      </c>
      <c r="EIG48" s="3">
        <v>5.49</v>
      </c>
      <c r="EIH48" s="3">
        <v>6.57</v>
      </c>
      <c r="EII48" s="3">
        <v>10.45</v>
      </c>
      <c r="EIJ48" s="3">
        <v>12.01</v>
      </c>
      <c r="EIK48" s="3">
        <v>14.5</v>
      </c>
      <c r="EIL48" s="3">
        <v>2.38</v>
      </c>
      <c r="EIM48" s="3">
        <v>8.34</v>
      </c>
      <c r="EIN48" s="3">
        <v>0.57999999999999996</v>
      </c>
      <c r="EIO48" s="3">
        <v>6.23</v>
      </c>
      <c r="EIP48" s="3">
        <v>6.24</v>
      </c>
      <c r="EIQ48" s="3">
        <v>2.08</v>
      </c>
      <c r="EIR48" s="3">
        <v>7.08</v>
      </c>
      <c r="EIS48" s="3">
        <v>28.19</v>
      </c>
      <c r="EIT48" s="3">
        <v>4.72</v>
      </c>
      <c r="EIU48" s="3">
        <v>-2.92</v>
      </c>
      <c r="EIV48" s="3">
        <v>2.42</v>
      </c>
      <c r="EIW48" s="3">
        <v>13.69</v>
      </c>
      <c r="EIX48" s="3">
        <v>-1.21</v>
      </c>
      <c r="EIY48" s="3">
        <v>70.37</v>
      </c>
      <c r="EIZ48" s="3">
        <v>1.64</v>
      </c>
      <c r="EJA48" s="3">
        <v>2.11</v>
      </c>
      <c r="EJB48" s="3">
        <v>3.7</v>
      </c>
      <c r="EJC48" s="3">
        <v>42.15</v>
      </c>
      <c r="EJD48" s="3">
        <v>5.09</v>
      </c>
      <c r="EJE48" s="3">
        <v>4.93</v>
      </c>
      <c r="EJF48" s="3">
        <v>4.54</v>
      </c>
      <c r="EJG48" s="3">
        <v>6.84</v>
      </c>
      <c r="EJH48" s="3">
        <v>9.92</v>
      </c>
      <c r="EJI48" s="3">
        <v>26.34</v>
      </c>
      <c r="EJJ48" s="3">
        <v>-2.98</v>
      </c>
      <c r="EJK48" s="3">
        <v>2.27</v>
      </c>
      <c r="EJL48" s="3">
        <v>6.51</v>
      </c>
      <c r="EJM48" s="3">
        <v>4.4800000000000004</v>
      </c>
      <c r="EJN48" s="3">
        <v>12.83</v>
      </c>
      <c r="EJO48" s="3">
        <v>2.66</v>
      </c>
      <c r="EJP48" s="3">
        <v>-2.46</v>
      </c>
      <c r="EJQ48" s="3">
        <v>-1.1299999999999999</v>
      </c>
      <c r="EJR48" s="3">
        <v>4.59</v>
      </c>
      <c r="EJS48" s="3">
        <v>12.09</v>
      </c>
      <c r="EJT48" s="3">
        <v>9.76</v>
      </c>
      <c r="EJU48" s="3">
        <v>2.17</v>
      </c>
      <c r="EJV48" s="3">
        <v>5.38</v>
      </c>
      <c r="EJW48" s="3">
        <v>9.81</v>
      </c>
      <c r="EJX48" s="3">
        <v>7.63</v>
      </c>
      <c r="EJY48" s="3">
        <v>20.05</v>
      </c>
      <c r="EJZ48" s="3">
        <v>5.48</v>
      </c>
      <c r="EKA48" s="3">
        <v>6.33</v>
      </c>
      <c r="EKB48" s="3">
        <v>4.2699999999999996</v>
      </c>
      <c r="EKC48" s="3">
        <v>8.5500000000000007</v>
      </c>
      <c r="EKD48" s="3">
        <v>1.86</v>
      </c>
      <c r="EKE48" s="3">
        <v>3.58</v>
      </c>
      <c r="EKF48" s="3">
        <v>9.66</v>
      </c>
      <c r="EKG48" s="3">
        <v>7.26</v>
      </c>
      <c r="EKH48" s="3">
        <v>13.65</v>
      </c>
      <c r="EKI48" s="3">
        <v>-21.2</v>
      </c>
      <c r="EKJ48" s="3">
        <v>10.9</v>
      </c>
      <c r="EKK48" s="3">
        <v>0.31</v>
      </c>
      <c r="EKL48" s="3">
        <v>-2.14</v>
      </c>
      <c r="EKM48" s="3">
        <v>5.03</v>
      </c>
      <c r="EKN48" s="3">
        <v>1.88</v>
      </c>
      <c r="EKO48" s="3">
        <v>6.7</v>
      </c>
      <c r="EKP48" s="3">
        <v>2.87</v>
      </c>
      <c r="EKQ48" s="3">
        <v>9.19</v>
      </c>
      <c r="EKR48" s="3">
        <v>0.65</v>
      </c>
      <c r="EKS48" s="3">
        <v>1.72</v>
      </c>
      <c r="EKT48" s="3">
        <v>5.99</v>
      </c>
      <c r="EKU48" s="3">
        <v>1.81</v>
      </c>
      <c r="EKV48" s="3">
        <v>-1.71</v>
      </c>
      <c r="EKW48" s="3">
        <v>-9.9700000000000006</v>
      </c>
      <c r="EKX48" s="3">
        <v>4.42</v>
      </c>
      <c r="EKY48" s="3">
        <v>5.03</v>
      </c>
      <c r="EKZ48" s="3">
        <v>5.13</v>
      </c>
      <c r="ELA48" s="3">
        <v>9.5500000000000007</v>
      </c>
      <c r="ELB48" s="3">
        <v>5.7</v>
      </c>
      <c r="ELC48" s="3">
        <v>-24.83</v>
      </c>
      <c r="ELD48" s="3">
        <v>3.93</v>
      </c>
      <c r="ELE48" s="3">
        <v>0.97</v>
      </c>
      <c r="ELF48" s="3">
        <v>7.42</v>
      </c>
      <c r="ELG48" s="3">
        <v>11.31</v>
      </c>
      <c r="ELH48" s="3">
        <v>10.06</v>
      </c>
      <c r="ELI48" s="3">
        <v>6.93</v>
      </c>
      <c r="ELJ48" s="3">
        <v>5.56</v>
      </c>
      <c r="ELK48" s="3">
        <v>5.39</v>
      </c>
      <c r="ELL48" s="3">
        <v>8.86</v>
      </c>
      <c r="ELM48" s="3">
        <v>9.4499999999999993</v>
      </c>
      <c r="ELN48" s="3">
        <v>24.94</v>
      </c>
      <c r="ELO48" s="3">
        <v>6.59</v>
      </c>
      <c r="ELP48" s="3">
        <v>6.87</v>
      </c>
      <c r="ELQ48" s="3">
        <v>-1.22</v>
      </c>
      <c r="ELR48" s="3">
        <v>12.27</v>
      </c>
      <c r="ELS48" s="3">
        <v>6.78</v>
      </c>
      <c r="ELT48" s="3">
        <v>0.38</v>
      </c>
      <c r="ELU48" s="3">
        <v>5.51</v>
      </c>
      <c r="ELV48" s="3">
        <v>10.119999999999999</v>
      </c>
      <c r="ELW48" s="3">
        <v>8.84</v>
      </c>
      <c r="ELX48" s="3">
        <v>19.05</v>
      </c>
      <c r="ELY48" s="3">
        <v>8.56</v>
      </c>
      <c r="ELZ48" s="3">
        <v>9.06</v>
      </c>
      <c r="EMA48" s="3">
        <v>6.17</v>
      </c>
      <c r="EMB48" s="3">
        <v>8.57</v>
      </c>
      <c r="EMC48" s="3">
        <v>4.68</v>
      </c>
      <c r="EMD48" s="3">
        <v>2</v>
      </c>
      <c r="EME48" s="3">
        <v>-1.71</v>
      </c>
      <c r="EMF48" s="3">
        <v>4.9000000000000004</v>
      </c>
      <c r="EMG48" s="3">
        <v>9.98</v>
      </c>
      <c r="EMH48" s="3">
        <v>1.95</v>
      </c>
      <c r="EMI48" s="3">
        <v>5.41</v>
      </c>
      <c r="EMJ48" s="3">
        <v>3.2</v>
      </c>
      <c r="EMK48" s="3">
        <v>7.13</v>
      </c>
      <c r="EML48" s="3">
        <v>10.130000000000001</v>
      </c>
      <c r="EMM48" s="3">
        <v>5.22</v>
      </c>
      <c r="EMN48" s="3">
        <v>0.73</v>
      </c>
      <c r="EMO48" s="3">
        <v>7.37</v>
      </c>
      <c r="EMP48" s="3">
        <v>4.43</v>
      </c>
      <c r="EMQ48" s="3">
        <v>10.09</v>
      </c>
      <c r="EMR48" s="3">
        <v>2.2999999999999998</v>
      </c>
      <c r="EMS48" s="3">
        <v>6.75</v>
      </c>
      <c r="EMT48" s="3">
        <v>8.64</v>
      </c>
      <c r="EMU48" s="3">
        <v>1.53</v>
      </c>
      <c r="EMV48" s="3">
        <v>0.54</v>
      </c>
      <c r="EMW48" s="3">
        <v>1.58</v>
      </c>
      <c r="EMX48" s="3">
        <v>12.64</v>
      </c>
      <c r="EMY48" s="3">
        <v>54.82</v>
      </c>
      <c r="EMZ48" s="3">
        <v>9.6999999999999993</v>
      </c>
      <c r="ENA48" s="3">
        <v>13.93</v>
      </c>
      <c r="ENB48" s="3">
        <v>3.59</v>
      </c>
      <c r="ENC48" s="3">
        <v>4.24</v>
      </c>
      <c r="END48" s="3">
        <v>4.8499999999999996</v>
      </c>
      <c r="ENE48" s="3">
        <v>10.59</v>
      </c>
      <c r="ENF48" s="3">
        <v>5.98</v>
      </c>
      <c r="ENG48" s="3">
        <v>8.09</v>
      </c>
      <c r="ENH48" s="3">
        <v>0.69</v>
      </c>
      <c r="ENI48" s="3">
        <v>3.58</v>
      </c>
      <c r="ENJ48" s="3">
        <v>9.3800000000000008</v>
      </c>
      <c r="ENK48" s="3">
        <v>4.24</v>
      </c>
      <c r="ENL48" s="3">
        <v>11.86</v>
      </c>
      <c r="ENM48" s="3">
        <v>2.46</v>
      </c>
      <c r="ENN48" s="3">
        <v>1.78</v>
      </c>
      <c r="ENO48" s="3">
        <v>0.44</v>
      </c>
      <c r="ENP48" s="3">
        <v>7.59</v>
      </c>
      <c r="ENQ48" s="3">
        <v>9.36</v>
      </c>
      <c r="ENR48" s="3">
        <v>8.4600000000000009</v>
      </c>
      <c r="ENS48" s="3">
        <v>9.1999999999999993</v>
      </c>
      <c r="ENT48" s="3">
        <v>13.82</v>
      </c>
      <c r="ENU48" s="3">
        <v>6.05</v>
      </c>
      <c r="ENV48" s="3">
        <v>8.92</v>
      </c>
      <c r="ENW48" s="3">
        <v>14</v>
      </c>
      <c r="ENX48" s="3">
        <v>9.18</v>
      </c>
      <c r="ENY48" s="3">
        <v>2.65</v>
      </c>
      <c r="ENZ48" s="3">
        <v>0.71</v>
      </c>
      <c r="EOA48" s="3">
        <v>11</v>
      </c>
      <c r="EOB48" s="3">
        <v>3.85</v>
      </c>
      <c r="EOC48" s="3">
        <v>5.22</v>
      </c>
      <c r="EOD48" s="3">
        <v>7.31</v>
      </c>
      <c r="EOE48" s="3">
        <v>8.27</v>
      </c>
      <c r="EOF48" s="3">
        <v>3.66</v>
      </c>
      <c r="EOG48" s="3">
        <v>5.23</v>
      </c>
      <c r="EOH48" s="3">
        <v>0.96</v>
      </c>
      <c r="EOI48" s="3">
        <v>10.07</v>
      </c>
      <c r="EOJ48" s="3">
        <v>6.37</v>
      </c>
      <c r="EOK48" s="3">
        <v>0.89</v>
      </c>
      <c r="EOL48" s="3">
        <v>9.6</v>
      </c>
      <c r="EOM48" s="3">
        <v>4.8099999999999996</v>
      </c>
      <c r="EON48" s="3">
        <v>4.54</v>
      </c>
      <c r="EOO48" s="3">
        <v>5.61</v>
      </c>
      <c r="EOP48" s="3">
        <v>-15.96</v>
      </c>
      <c r="EOQ48" s="3">
        <v>8.9499999999999993</v>
      </c>
      <c r="EOR48" s="3">
        <v>7.38</v>
      </c>
      <c r="EOS48" s="3">
        <v>6.9</v>
      </c>
      <c r="EOT48" s="3">
        <v>8.6300000000000008</v>
      </c>
      <c r="EOU48" s="3">
        <v>4.6500000000000004</v>
      </c>
      <c r="EOV48" s="3">
        <v>3.6</v>
      </c>
      <c r="EOW48" s="3">
        <v>4.13</v>
      </c>
      <c r="EOX48" s="3">
        <v>10.85</v>
      </c>
      <c r="EOY48" s="3">
        <v>11.07</v>
      </c>
      <c r="EOZ48" s="3" t="s">
        <v>5</v>
      </c>
      <c r="EPA48" s="3">
        <v>9.0299999999999994</v>
      </c>
      <c r="EPB48" s="3">
        <v>9.32</v>
      </c>
      <c r="EPC48" s="3">
        <v>9.4499999999999993</v>
      </c>
      <c r="EPD48" s="3">
        <v>3.05</v>
      </c>
      <c r="EPE48" s="3">
        <v>-0.48</v>
      </c>
      <c r="EPF48" s="3">
        <v>6.89</v>
      </c>
      <c r="EPG48" s="3">
        <v>1.32</v>
      </c>
      <c r="EPH48" s="3">
        <v>-5.05</v>
      </c>
      <c r="EPI48" s="3">
        <v>1.8</v>
      </c>
      <c r="EPJ48" s="3">
        <v>8.98</v>
      </c>
      <c r="EPK48" s="3">
        <v>7.69</v>
      </c>
      <c r="EPL48" s="3">
        <v>5.24</v>
      </c>
      <c r="EPM48" s="3">
        <v>6.68</v>
      </c>
      <c r="EPN48" s="3">
        <v>-0.4</v>
      </c>
      <c r="EPO48" s="3">
        <v>10.119999999999999</v>
      </c>
      <c r="EPP48" s="3">
        <v>-1.81</v>
      </c>
      <c r="EPQ48" s="3">
        <v>1.31</v>
      </c>
      <c r="EPR48" s="3">
        <v>7.34</v>
      </c>
      <c r="EPS48" s="3">
        <v>6</v>
      </c>
      <c r="EPT48" s="3">
        <v>5.77</v>
      </c>
      <c r="EPU48" s="3">
        <v>4.93</v>
      </c>
      <c r="EPV48" s="3">
        <v>5.83</v>
      </c>
      <c r="EPW48" s="3">
        <v>7.19</v>
      </c>
      <c r="EPX48" s="3">
        <v>2.1800000000000002</v>
      </c>
      <c r="EPY48" s="3">
        <v>1.82</v>
      </c>
      <c r="EPZ48" s="3">
        <v>2.93</v>
      </c>
      <c r="EQA48" s="3">
        <v>6.96</v>
      </c>
      <c r="EQB48" s="3">
        <v>9.48</v>
      </c>
      <c r="EQC48" s="3">
        <v>-5.33</v>
      </c>
      <c r="EQD48" s="3">
        <v>6.04</v>
      </c>
      <c r="EQE48" s="3">
        <v>12.02</v>
      </c>
      <c r="EQF48" s="3">
        <v>23.59</v>
      </c>
      <c r="EQG48" s="3">
        <v>0.82</v>
      </c>
      <c r="EQH48" s="3">
        <v>2.95</v>
      </c>
      <c r="EQI48" s="3">
        <v>5.86</v>
      </c>
      <c r="EQJ48" s="3">
        <v>2.0299999999999998</v>
      </c>
      <c r="EQK48" s="3">
        <v>-5.33</v>
      </c>
      <c r="EQL48" s="3">
        <v>-0.48</v>
      </c>
      <c r="EQM48" s="3">
        <v>6.88</v>
      </c>
      <c r="EQN48" s="3">
        <v>4.74</v>
      </c>
      <c r="EQO48" s="3">
        <v>4.9800000000000004</v>
      </c>
      <c r="EQP48" s="3">
        <v>13.91</v>
      </c>
      <c r="EQQ48" s="3">
        <v>4.51</v>
      </c>
      <c r="EQR48" s="3">
        <v>34.99</v>
      </c>
      <c r="EQS48" s="3">
        <v>-4.57</v>
      </c>
      <c r="EQT48" s="3">
        <v>2.29</v>
      </c>
      <c r="EQU48" s="3">
        <v>8.3800000000000008</v>
      </c>
      <c r="EQV48" s="3">
        <v>5.6</v>
      </c>
      <c r="EQW48" s="3">
        <v>7.77</v>
      </c>
      <c r="EQX48" s="3">
        <v>12.74</v>
      </c>
      <c r="EQY48" s="3">
        <v>-0.57999999999999996</v>
      </c>
      <c r="EQZ48" s="3">
        <v>8.6199999999999992</v>
      </c>
      <c r="ERA48" s="3">
        <v>1.87</v>
      </c>
      <c r="ERB48" s="3">
        <v>8.9700000000000006</v>
      </c>
      <c r="ERC48" s="3">
        <v>6.38</v>
      </c>
      <c r="ERD48" s="3">
        <v>6.82</v>
      </c>
      <c r="ERE48" s="3">
        <v>7.32</v>
      </c>
      <c r="ERF48" s="3">
        <v>-1.1200000000000001</v>
      </c>
      <c r="ERG48" s="3">
        <v>9.91</v>
      </c>
      <c r="ERH48" s="3">
        <v>8.09</v>
      </c>
      <c r="ERI48" s="3">
        <v>15.79</v>
      </c>
      <c r="ERJ48" s="3">
        <v>3.6</v>
      </c>
      <c r="ERK48" s="3">
        <v>8.4499999999999993</v>
      </c>
      <c r="ERL48" s="3">
        <v>4.25</v>
      </c>
      <c r="ERM48" s="3">
        <v>18.41</v>
      </c>
      <c r="ERN48" s="3">
        <v>0.24</v>
      </c>
      <c r="ERO48" s="3">
        <v>5.75</v>
      </c>
      <c r="ERP48" s="3">
        <v>12.16</v>
      </c>
      <c r="ERQ48" s="3">
        <v>8.39</v>
      </c>
      <c r="ERR48" s="3">
        <v>2.56</v>
      </c>
      <c r="ERS48" s="3">
        <v>1.86</v>
      </c>
      <c r="ERT48" s="3">
        <v>6</v>
      </c>
      <c r="ERU48" s="3">
        <v>-35.96</v>
      </c>
      <c r="ERV48" s="3">
        <v>9.42</v>
      </c>
      <c r="ERW48" s="3">
        <v>-1.54</v>
      </c>
      <c r="ERX48" s="3">
        <v>0.19</v>
      </c>
      <c r="ERY48" s="3">
        <v>5.75</v>
      </c>
      <c r="ERZ48" s="3">
        <v>2.4300000000000002</v>
      </c>
      <c r="ESA48" s="3">
        <v>13.74</v>
      </c>
      <c r="ESB48" s="3">
        <v>12.35</v>
      </c>
      <c r="ESC48" s="3">
        <v>1.79</v>
      </c>
      <c r="ESD48" s="3">
        <v>13.3</v>
      </c>
      <c r="ESE48" s="3">
        <v>10.85</v>
      </c>
      <c r="ESF48" s="3">
        <v>8.49</v>
      </c>
      <c r="ESG48" s="3">
        <v>6.24</v>
      </c>
      <c r="ESH48" s="3">
        <v>7.46</v>
      </c>
      <c r="ESI48" s="3">
        <v>10.87</v>
      </c>
      <c r="ESJ48" s="3">
        <v>5.52</v>
      </c>
      <c r="ESK48" s="3">
        <v>4</v>
      </c>
      <c r="ESL48" s="3">
        <v>1.04</v>
      </c>
      <c r="ESM48" s="3">
        <v>27.73</v>
      </c>
      <c r="ESN48" s="3">
        <v>11.6</v>
      </c>
      <c r="ESO48" s="3">
        <v>7.42</v>
      </c>
      <c r="ESP48" s="3">
        <v>30.06</v>
      </c>
      <c r="ESQ48" s="3">
        <v>8.65</v>
      </c>
      <c r="ESR48" s="3">
        <v>7.09</v>
      </c>
      <c r="ESS48" s="3">
        <v>6.92</v>
      </c>
      <c r="EST48" s="3">
        <v>2.4500000000000002</v>
      </c>
      <c r="ESU48" s="3">
        <v>8.4</v>
      </c>
      <c r="ESV48" s="3">
        <v>1.7</v>
      </c>
      <c r="ESW48" s="3">
        <v>5.52</v>
      </c>
      <c r="ESX48" s="3">
        <v>8.0500000000000007</v>
      </c>
      <c r="ESY48" s="3">
        <v>3.56</v>
      </c>
      <c r="ESZ48" s="3">
        <v>4.78</v>
      </c>
      <c r="ETA48" s="3">
        <v>4.32</v>
      </c>
      <c r="ETB48" s="3">
        <v>9.06</v>
      </c>
      <c r="ETC48" s="3">
        <v>5.79</v>
      </c>
      <c r="ETD48" s="3">
        <v>6.74</v>
      </c>
      <c r="ETE48" s="3">
        <v>17.45</v>
      </c>
      <c r="ETF48" s="3">
        <v>6.85</v>
      </c>
      <c r="ETG48" s="3">
        <v>7.91</v>
      </c>
      <c r="ETH48" s="3">
        <v>16.329999999999998</v>
      </c>
      <c r="ETI48" s="3">
        <v>1.1399999999999999</v>
      </c>
      <c r="ETJ48" s="3">
        <v>5.45</v>
      </c>
      <c r="ETK48" s="3">
        <v>67.97</v>
      </c>
      <c r="ETL48" s="3">
        <v>5.46</v>
      </c>
      <c r="ETM48" s="3">
        <v>9.75</v>
      </c>
      <c r="ETN48" s="3">
        <v>10.86</v>
      </c>
      <c r="ETO48" s="3">
        <v>-13.53</v>
      </c>
      <c r="ETP48" s="3">
        <v>0.81</v>
      </c>
      <c r="ETQ48" s="3">
        <v>5.0999999999999996</v>
      </c>
      <c r="ETR48" s="3">
        <v>12.58</v>
      </c>
      <c r="ETS48" s="3">
        <v>5.17</v>
      </c>
      <c r="ETT48" s="3">
        <v>20.88</v>
      </c>
      <c r="ETU48" s="3">
        <v>16.46</v>
      </c>
      <c r="ETV48" s="3">
        <v>2.11</v>
      </c>
      <c r="ETW48" s="3">
        <v>9.44</v>
      </c>
      <c r="ETX48" s="3">
        <v>14.88</v>
      </c>
      <c r="ETY48" s="3">
        <v>6.98</v>
      </c>
      <c r="ETZ48" s="3">
        <v>1.04</v>
      </c>
      <c r="EUA48" s="3">
        <v>17.05</v>
      </c>
      <c r="EUB48" s="3">
        <v>-20.18</v>
      </c>
      <c r="EUC48" s="3">
        <v>13.37</v>
      </c>
      <c r="EUD48" s="3">
        <v>10.85</v>
      </c>
      <c r="EUE48" s="3">
        <v>5.76</v>
      </c>
      <c r="EUF48" s="3">
        <v>10.02</v>
      </c>
      <c r="EUG48" s="3">
        <v>12.09</v>
      </c>
      <c r="EUH48" s="3">
        <v>13.89</v>
      </c>
      <c r="EUI48" s="3">
        <v>-5.05</v>
      </c>
      <c r="EUJ48" s="3">
        <v>5.48</v>
      </c>
      <c r="EUK48" s="3">
        <v>3.77</v>
      </c>
      <c r="EUL48" s="3">
        <v>11.15</v>
      </c>
      <c r="EUM48" s="3" t="s">
        <v>5</v>
      </c>
      <c r="EUN48" s="3" t="s">
        <v>5</v>
      </c>
      <c r="EUO48" s="3">
        <v>10.96</v>
      </c>
      <c r="EUP48" s="3">
        <v>-11.23</v>
      </c>
      <c r="EUQ48" s="3">
        <v>9.98</v>
      </c>
      <c r="EUR48" s="3" t="s">
        <v>5</v>
      </c>
      <c r="EUS48" s="3">
        <v>5.88</v>
      </c>
      <c r="EUT48" s="3">
        <v>12.27</v>
      </c>
      <c r="EUU48" s="3">
        <v>3.23</v>
      </c>
      <c r="EUV48" s="3">
        <v>4.96</v>
      </c>
      <c r="EUW48" s="3">
        <v>7.41</v>
      </c>
      <c r="EUX48" s="3">
        <v>4.93</v>
      </c>
      <c r="EUY48" s="3">
        <v>8.27</v>
      </c>
      <c r="EUZ48" s="3" t="s">
        <v>5</v>
      </c>
      <c r="EVA48" s="3">
        <v>5.84</v>
      </c>
      <c r="EVB48" s="3">
        <v>6.84</v>
      </c>
      <c r="EVC48" s="3">
        <v>2.65</v>
      </c>
      <c r="EVD48" s="3">
        <v>8.6300000000000008</v>
      </c>
      <c r="EVE48" s="3">
        <v>8.1</v>
      </c>
      <c r="EVF48" s="3">
        <v>7.0000000000000007E-2</v>
      </c>
      <c r="EVG48" s="3">
        <v>0.32</v>
      </c>
      <c r="EVH48" s="3">
        <v>-11.3</v>
      </c>
      <c r="EVI48" s="3">
        <v>0.01</v>
      </c>
      <c r="EVJ48" s="3">
        <v>14.16</v>
      </c>
      <c r="EVK48" s="3">
        <v>4.07</v>
      </c>
      <c r="EVL48" s="3">
        <v>3.59</v>
      </c>
      <c r="EVM48" s="3">
        <v>10.199999999999999</v>
      </c>
      <c r="EVN48" s="3">
        <v>3.38</v>
      </c>
      <c r="EVO48" s="3">
        <v>12.23</v>
      </c>
      <c r="EVP48" s="3">
        <v>2.1800000000000002</v>
      </c>
      <c r="EVQ48" s="3">
        <v>3.85</v>
      </c>
      <c r="EVR48" s="3">
        <v>8.74</v>
      </c>
      <c r="EVS48" s="3">
        <v>11.19</v>
      </c>
      <c r="EVT48" s="3">
        <v>12.25</v>
      </c>
      <c r="EVU48" s="3">
        <v>12.27</v>
      </c>
      <c r="EVV48" s="3">
        <v>2.65</v>
      </c>
      <c r="EVW48" s="3">
        <v>6.41</v>
      </c>
      <c r="EVX48" s="3">
        <v>40.64</v>
      </c>
      <c r="EVY48" s="3">
        <v>2.8</v>
      </c>
      <c r="EVZ48" s="3">
        <v>5.86</v>
      </c>
      <c r="EWA48" s="3">
        <v>11.26</v>
      </c>
      <c r="EWB48" s="3">
        <v>4.01</v>
      </c>
      <c r="EWC48" s="3">
        <v>3.38</v>
      </c>
      <c r="EWD48" s="3">
        <v>13.03</v>
      </c>
      <c r="EWE48" s="3">
        <v>6.77</v>
      </c>
      <c r="EWF48" s="3">
        <v>1.48</v>
      </c>
      <c r="EWG48" s="3">
        <v>26.19</v>
      </c>
      <c r="EWH48" s="3">
        <v>188.75</v>
      </c>
      <c r="EWI48" s="3">
        <v>1.0900000000000001</v>
      </c>
      <c r="EWJ48" s="3">
        <v>4.3600000000000003</v>
      </c>
      <c r="EWK48" s="3">
        <v>3.37</v>
      </c>
      <c r="EWL48" s="3">
        <v>11.69</v>
      </c>
      <c r="EWM48" s="3">
        <v>6.35</v>
      </c>
      <c r="EWN48" s="3">
        <v>4.7300000000000004</v>
      </c>
      <c r="EWO48" s="3">
        <v>6.17</v>
      </c>
      <c r="EWP48" s="3">
        <v>4.63</v>
      </c>
      <c r="EWQ48" s="3">
        <v>12.86</v>
      </c>
      <c r="EWR48" s="3">
        <v>5.35</v>
      </c>
      <c r="EWS48" s="3">
        <v>2.31</v>
      </c>
      <c r="EWT48" s="3">
        <v>9.7200000000000006</v>
      </c>
      <c r="EWU48" s="3">
        <v>8.06</v>
      </c>
      <c r="EWV48" s="3">
        <v>2.95</v>
      </c>
      <c r="EWW48" s="3">
        <v>-2.1800000000000002</v>
      </c>
      <c r="EWX48" s="3">
        <v>-0.46</v>
      </c>
      <c r="EWY48" s="3">
        <v>9.09</v>
      </c>
      <c r="EWZ48" s="3">
        <v>11.35</v>
      </c>
      <c r="EXA48" s="3">
        <v>6.63</v>
      </c>
      <c r="EXB48" s="3">
        <v>9.92</v>
      </c>
      <c r="EXC48" s="3">
        <v>6.03</v>
      </c>
      <c r="EXD48" s="3">
        <v>90.95</v>
      </c>
      <c r="EXE48" s="3">
        <v>5.71</v>
      </c>
      <c r="EXF48" s="3">
        <v>3.64</v>
      </c>
      <c r="EXG48" s="3">
        <v>11.82</v>
      </c>
      <c r="EXH48" s="3">
        <v>6.42</v>
      </c>
      <c r="EXI48" s="3">
        <v>6.72</v>
      </c>
      <c r="EXJ48" s="3">
        <v>115.58</v>
      </c>
      <c r="EXK48" s="3">
        <v>7.37</v>
      </c>
      <c r="EXL48" s="3">
        <v>3.89</v>
      </c>
      <c r="EXM48" s="3" t="s">
        <v>5</v>
      </c>
      <c r="EXN48" s="3">
        <v>7.27</v>
      </c>
      <c r="EXO48" s="3">
        <v>8.1999999999999993</v>
      </c>
      <c r="EXP48" s="3">
        <v>9.26</v>
      </c>
      <c r="EXQ48" s="3">
        <v>2.36</v>
      </c>
      <c r="EXR48" s="3">
        <v>7.55</v>
      </c>
      <c r="EXS48" s="3">
        <v>11.72</v>
      </c>
      <c r="EXT48" s="3" t="s">
        <v>5</v>
      </c>
      <c r="EXU48" s="3">
        <v>64.739999999999995</v>
      </c>
      <c r="EXV48" s="3">
        <v>6.99</v>
      </c>
      <c r="EXW48" s="3">
        <v>9.1300000000000008</v>
      </c>
      <c r="EXX48" s="3">
        <v>0.02</v>
      </c>
      <c r="EXY48" s="3">
        <v>4.88</v>
      </c>
      <c r="EXZ48" s="3">
        <v>8.5500000000000007</v>
      </c>
      <c r="EYA48" s="3">
        <v>17.45</v>
      </c>
      <c r="EYB48" s="3">
        <v>8.18</v>
      </c>
      <c r="EYC48" s="3">
        <v>9.09</v>
      </c>
      <c r="EYD48" s="3">
        <v>3.25</v>
      </c>
      <c r="EYE48" s="3">
        <v>9.7100000000000009</v>
      </c>
      <c r="EYF48" s="3">
        <v>6.79</v>
      </c>
      <c r="EYG48" s="3">
        <v>-0.68</v>
      </c>
      <c r="EYH48" s="3">
        <v>10.28</v>
      </c>
      <c r="EYI48" s="3">
        <v>2.97</v>
      </c>
      <c r="EYJ48" s="3">
        <v>6.36</v>
      </c>
      <c r="EYK48" s="3">
        <v>4.78</v>
      </c>
      <c r="EYL48" s="3">
        <v>7.68</v>
      </c>
      <c r="EYM48" s="3">
        <v>9.67</v>
      </c>
      <c r="EYN48" s="3">
        <v>10.17</v>
      </c>
      <c r="EYO48" s="3">
        <v>7.78</v>
      </c>
      <c r="EYP48" s="3">
        <v>6.68</v>
      </c>
      <c r="EYQ48" s="3">
        <v>11.84</v>
      </c>
      <c r="EYR48" s="3">
        <v>9.85</v>
      </c>
      <c r="EYS48" s="3">
        <v>21.06</v>
      </c>
      <c r="EYT48" s="3">
        <v>0.33</v>
      </c>
      <c r="EYU48" s="3">
        <v>6.54</v>
      </c>
      <c r="EYV48" s="3">
        <v>3.3</v>
      </c>
      <c r="EYW48" s="3">
        <v>3.22</v>
      </c>
      <c r="EYX48" s="3">
        <v>4.3</v>
      </c>
      <c r="EYY48" s="3">
        <v>2.19</v>
      </c>
      <c r="EYZ48" s="3">
        <v>17.41</v>
      </c>
      <c r="EZA48" s="3">
        <v>0.9</v>
      </c>
      <c r="EZB48" s="3" t="s">
        <v>5</v>
      </c>
      <c r="EZC48" s="3">
        <v>5.38</v>
      </c>
      <c r="EZD48" s="3">
        <v>52.5</v>
      </c>
      <c r="EZE48" s="3">
        <v>8.1</v>
      </c>
      <c r="EZF48" s="3">
        <v>4.18</v>
      </c>
      <c r="EZG48" s="3">
        <v>-0.06</v>
      </c>
      <c r="EZH48" s="3">
        <v>5.65</v>
      </c>
      <c r="EZI48" s="3">
        <v>4.25</v>
      </c>
      <c r="EZJ48" s="3">
        <v>12.32</v>
      </c>
      <c r="EZK48" s="3">
        <v>11.14</v>
      </c>
      <c r="EZL48" s="3">
        <v>7.29</v>
      </c>
      <c r="EZM48" s="3" t="s">
        <v>5</v>
      </c>
      <c r="EZN48" s="3">
        <v>3.75</v>
      </c>
      <c r="EZO48" s="3">
        <v>80.14</v>
      </c>
      <c r="EZP48" s="3">
        <v>13.8</v>
      </c>
      <c r="EZQ48" s="3">
        <v>2.64</v>
      </c>
      <c r="EZR48" s="3">
        <v>29.13</v>
      </c>
      <c r="EZS48" s="3">
        <v>22.72</v>
      </c>
      <c r="EZT48" s="3">
        <v>7.97</v>
      </c>
      <c r="EZU48" s="3">
        <v>2.69</v>
      </c>
      <c r="EZV48" s="3">
        <v>2.12</v>
      </c>
      <c r="EZW48" s="3">
        <v>5.52</v>
      </c>
      <c r="EZX48" s="3">
        <v>3.04</v>
      </c>
      <c r="EZY48" s="3">
        <v>4.37</v>
      </c>
      <c r="EZZ48" s="3">
        <v>1.94</v>
      </c>
      <c r="FAA48" s="3">
        <v>4.41</v>
      </c>
      <c r="FAB48" s="3">
        <v>9.8699999999999992</v>
      </c>
      <c r="FAC48" s="3">
        <v>3.35</v>
      </c>
      <c r="FAD48" s="3">
        <v>4.87</v>
      </c>
      <c r="FAE48" s="3" t="s">
        <v>5</v>
      </c>
      <c r="FAF48" s="3">
        <v>6.73</v>
      </c>
      <c r="FAG48" s="3" t="s">
        <v>5</v>
      </c>
      <c r="FAH48" s="3">
        <v>19.13</v>
      </c>
      <c r="FAI48" s="3">
        <v>4.05</v>
      </c>
      <c r="FAJ48" s="3">
        <v>10.99</v>
      </c>
      <c r="FAK48" s="3">
        <v>8.73</v>
      </c>
      <c r="FAL48" s="3">
        <v>5.29</v>
      </c>
      <c r="FAM48" s="3">
        <v>3.88</v>
      </c>
      <c r="FAN48" s="3">
        <v>3.33</v>
      </c>
      <c r="FAO48" s="3">
        <v>8.14</v>
      </c>
      <c r="FAP48" s="3">
        <v>9.93</v>
      </c>
      <c r="FAQ48" s="3">
        <v>3.37</v>
      </c>
      <c r="FAR48" s="3">
        <v>3.78</v>
      </c>
      <c r="FAS48" s="3">
        <v>24.83</v>
      </c>
      <c r="FAT48" s="3">
        <v>2.91</v>
      </c>
      <c r="FAU48" s="3">
        <v>2.59</v>
      </c>
      <c r="FAV48" s="3">
        <v>9.7200000000000006</v>
      </c>
      <c r="FAW48" s="3">
        <v>4.25</v>
      </c>
      <c r="FAX48" s="3">
        <v>7.53</v>
      </c>
      <c r="FAY48" s="3">
        <v>4.46</v>
      </c>
      <c r="FAZ48" s="3">
        <v>3.03</v>
      </c>
      <c r="FBA48" s="3">
        <v>0.94</v>
      </c>
      <c r="FBB48" s="3">
        <v>1.46</v>
      </c>
      <c r="FBC48" s="3">
        <v>2.93</v>
      </c>
      <c r="FBD48" s="3">
        <v>5.59</v>
      </c>
      <c r="FBE48" s="3">
        <v>3.82</v>
      </c>
      <c r="FBF48" s="3">
        <v>19.25</v>
      </c>
      <c r="FBG48" s="3">
        <v>-11.53</v>
      </c>
      <c r="FBH48" s="3">
        <v>18.690000000000001</v>
      </c>
      <c r="FBI48" s="3">
        <v>7.78</v>
      </c>
      <c r="FBJ48" s="3">
        <v>-6.97</v>
      </c>
      <c r="FBK48" s="3">
        <v>4.8499999999999996</v>
      </c>
      <c r="FBL48" s="3" t="s">
        <v>5</v>
      </c>
      <c r="FBM48" s="3" t="s">
        <v>5</v>
      </c>
      <c r="FBN48" s="3">
        <v>-6.85</v>
      </c>
      <c r="FBO48" s="3">
        <v>15.62</v>
      </c>
      <c r="FBP48" s="3">
        <v>3.29</v>
      </c>
      <c r="FBQ48" s="3">
        <v>0.66</v>
      </c>
      <c r="FBR48" s="3">
        <v>1.72</v>
      </c>
      <c r="FBS48" s="3">
        <v>2.36</v>
      </c>
      <c r="FBT48" s="3">
        <v>6.59</v>
      </c>
      <c r="FBU48" s="3" t="s">
        <v>5</v>
      </c>
      <c r="FBV48" s="3">
        <v>3.07</v>
      </c>
      <c r="FBW48" s="3">
        <v>2.73</v>
      </c>
      <c r="FBX48" s="3">
        <v>11.88</v>
      </c>
      <c r="FBY48" s="3">
        <v>9.5399999999999991</v>
      </c>
      <c r="FBZ48" s="3">
        <v>2.29</v>
      </c>
      <c r="FCA48" s="3">
        <v>7.24</v>
      </c>
      <c r="FCB48" s="3">
        <v>8.34</v>
      </c>
      <c r="FCC48" s="3">
        <v>3.62</v>
      </c>
      <c r="FCD48" s="3">
        <v>0.17</v>
      </c>
      <c r="FCE48" s="3">
        <v>3.86</v>
      </c>
      <c r="FCF48" s="3">
        <v>10.37</v>
      </c>
      <c r="FCG48" s="3">
        <v>-6.97</v>
      </c>
      <c r="FCH48" s="3">
        <v>6.22</v>
      </c>
      <c r="FCI48" s="3">
        <v>9.82</v>
      </c>
      <c r="FCJ48" s="3">
        <v>202.24</v>
      </c>
      <c r="FCK48" s="3">
        <v>5.8</v>
      </c>
      <c r="FCL48" s="3">
        <v>2.29</v>
      </c>
      <c r="FCM48" s="3">
        <v>2.34</v>
      </c>
      <c r="FCN48" s="3">
        <v>55.97</v>
      </c>
      <c r="FCO48" s="3" t="s">
        <v>5</v>
      </c>
      <c r="FCP48" s="3">
        <v>2.58</v>
      </c>
      <c r="FCQ48" s="3">
        <v>6.11</v>
      </c>
      <c r="FCR48" s="3" t="s">
        <v>5</v>
      </c>
      <c r="FCS48" s="3">
        <v>4.72</v>
      </c>
      <c r="FCT48" s="3">
        <v>8.1</v>
      </c>
      <c r="FCU48" s="3">
        <v>12.67</v>
      </c>
      <c r="FCV48" s="3">
        <v>8.06</v>
      </c>
      <c r="FCW48" s="3">
        <v>19.98</v>
      </c>
      <c r="FCX48" s="3">
        <v>7.29</v>
      </c>
      <c r="FCY48" s="3">
        <v>9.92</v>
      </c>
      <c r="FCZ48" s="3">
        <v>5.25</v>
      </c>
      <c r="FDA48" s="3">
        <v>4.2300000000000004</v>
      </c>
      <c r="FDB48" s="3">
        <v>8.9499999999999993</v>
      </c>
      <c r="FDC48" s="3">
        <v>7.54</v>
      </c>
      <c r="FDD48" s="3">
        <v>6.67</v>
      </c>
      <c r="FDE48" s="3">
        <v>9.0299999999999994</v>
      </c>
      <c r="FDF48" s="3">
        <v>111.8</v>
      </c>
      <c r="FDG48" s="3">
        <v>7.94</v>
      </c>
      <c r="FDH48" s="3">
        <v>12.04</v>
      </c>
      <c r="FDI48" s="3">
        <v>9.4</v>
      </c>
      <c r="FDJ48" s="3">
        <v>6.59</v>
      </c>
      <c r="FDK48" s="3">
        <v>4.42</v>
      </c>
      <c r="FDL48" s="3">
        <v>-2.16</v>
      </c>
      <c r="FDM48" s="3">
        <v>13.82</v>
      </c>
      <c r="FDN48" s="3">
        <v>11.8</v>
      </c>
      <c r="FDO48" s="3">
        <v>10.36</v>
      </c>
      <c r="FDP48" s="3">
        <v>5.05</v>
      </c>
      <c r="FDQ48" s="3" t="s">
        <v>5</v>
      </c>
      <c r="FDR48" s="3">
        <v>-17.39</v>
      </c>
      <c r="FDS48" s="3">
        <v>3.6</v>
      </c>
      <c r="FDT48" s="3">
        <v>8.2200000000000006</v>
      </c>
      <c r="FDU48" s="3">
        <v>6.26</v>
      </c>
      <c r="FDV48" s="3">
        <v>6.17</v>
      </c>
      <c r="FDW48" s="3">
        <v>7.87</v>
      </c>
      <c r="FDX48" s="3">
        <v>-6.81</v>
      </c>
      <c r="FDY48" s="3">
        <v>5.49</v>
      </c>
      <c r="FDZ48" s="3">
        <v>11.24</v>
      </c>
      <c r="FEA48" s="3">
        <v>7.14</v>
      </c>
      <c r="FEB48" s="3">
        <v>30</v>
      </c>
      <c r="FEC48" s="3">
        <v>8</v>
      </c>
      <c r="FED48" s="3">
        <v>3.11</v>
      </c>
      <c r="FEE48" s="3">
        <v>-8.76</v>
      </c>
      <c r="FEF48" s="3">
        <v>23.77</v>
      </c>
      <c r="FEG48" s="3">
        <v>14.54</v>
      </c>
      <c r="FEH48" s="3">
        <v>1.1399999999999999</v>
      </c>
      <c r="FEI48" s="3">
        <v>8.0399999999999991</v>
      </c>
      <c r="FEJ48" s="3">
        <v>5.65</v>
      </c>
      <c r="FEK48" s="3">
        <v>4.95</v>
      </c>
      <c r="FEL48" s="3">
        <v>7.07</v>
      </c>
      <c r="FEM48" s="3">
        <v>4</v>
      </c>
      <c r="FEN48" s="3">
        <v>11.83</v>
      </c>
      <c r="FEO48" s="3">
        <v>8.75</v>
      </c>
      <c r="FEP48" s="3">
        <v>12.83</v>
      </c>
      <c r="FEQ48" s="3">
        <v>8.2799999999999994</v>
      </c>
      <c r="FER48" s="3">
        <v>0.97</v>
      </c>
      <c r="FES48" s="3">
        <v>3.63</v>
      </c>
      <c r="FET48" s="3">
        <v>10.81</v>
      </c>
      <c r="FEU48" s="3">
        <v>10.59</v>
      </c>
      <c r="FEV48" s="3">
        <v>4.54</v>
      </c>
      <c r="FEW48" s="3">
        <v>7.04</v>
      </c>
      <c r="FEX48" s="3">
        <v>10.66</v>
      </c>
      <c r="FEY48" s="3">
        <v>2.3199999999999998</v>
      </c>
      <c r="FEZ48" s="3">
        <v>9.43</v>
      </c>
      <c r="FFA48" s="3">
        <v>1.74</v>
      </c>
      <c r="FFB48" s="3">
        <v>4.6900000000000004</v>
      </c>
      <c r="FFC48" s="3">
        <v>6.28</v>
      </c>
      <c r="FFD48" s="3">
        <v>4.68</v>
      </c>
      <c r="FFE48" s="3">
        <v>32.79</v>
      </c>
      <c r="FFF48" s="3">
        <v>11.96</v>
      </c>
      <c r="FFG48" s="3">
        <v>7.83</v>
      </c>
      <c r="FFH48" s="3">
        <v>5.5</v>
      </c>
      <c r="FFI48" s="3">
        <v>10.98</v>
      </c>
      <c r="FFJ48" s="3">
        <v>7.59</v>
      </c>
      <c r="FFK48" s="3">
        <v>2.42</v>
      </c>
      <c r="FFL48" s="3">
        <v>-2.12</v>
      </c>
      <c r="FFM48" s="3">
        <v>4.92</v>
      </c>
      <c r="FFN48" s="3">
        <v>10.32</v>
      </c>
      <c r="FFO48" s="3">
        <v>2.99</v>
      </c>
      <c r="FFP48" s="3">
        <v>4.8</v>
      </c>
      <c r="FFQ48" s="3">
        <v>5.12</v>
      </c>
      <c r="FFR48" s="3">
        <v>8.81</v>
      </c>
      <c r="FFS48" s="3">
        <v>4.58</v>
      </c>
      <c r="FFT48" s="3">
        <v>8.93</v>
      </c>
      <c r="FFU48" s="3">
        <v>6.51</v>
      </c>
      <c r="FFV48" s="3">
        <v>1.94</v>
      </c>
      <c r="FFW48" s="3">
        <v>30.23</v>
      </c>
      <c r="FFX48" s="3">
        <v>1.29</v>
      </c>
      <c r="FFY48" s="3">
        <v>8.7100000000000009</v>
      </c>
      <c r="FFZ48" s="3">
        <v>4.45</v>
      </c>
      <c r="FGA48" s="3">
        <v>9.16</v>
      </c>
      <c r="FGB48" s="3">
        <v>16.510000000000002</v>
      </c>
      <c r="FGC48" s="3">
        <v>-2.62</v>
      </c>
      <c r="FGD48" s="3">
        <v>13.28</v>
      </c>
      <c r="FGE48" s="3">
        <v>-0.71</v>
      </c>
      <c r="FGF48" s="3">
        <v>15.22</v>
      </c>
      <c r="FGG48" s="3">
        <v>9.52</v>
      </c>
      <c r="FGH48" s="3">
        <v>6.84</v>
      </c>
      <c r="FGI48" s="3">
        <v>1.19</v>
      </c>
      <c r="FGJ48" s="3">
        <v>-5.69</v>
      </c>
      <c r="FGK48" s="3">
        <v>4.12</v>
      </c>
      <c r="FGL48" s="3">
        <v>3.75</v>
      </c>
      <c r="FGM48" s="3">
        <v>6.79</v>
      </c>
      <c r="FGN48" s="3">
        <v>-10.37</v>
      </c>
      <c r="FGO48" s="3">
        <v>2.73</v>
      </c>
      <c r="FGP48" s="3">
        <v>3.7</v>
      </c>
      <c r="FGQ48" s="3">
        <v>9.44</v>
      </c>
      <c r="FGR48" s="3">
        <v>3.78</v>
      </c>
      <c r="FGS48" s="3">
        <v>2.0299999999999998</v>
      </c>
      <c r="FGT48" s="3">
        <v>8.34</v>
      </c>
      <c r="FGU48" s="3">
        <v>3.23</v>
      </c>
      <c r="FGV48" s="3">
        <v>3.98</v>
      </c>
      <c r="FGW48" s="3">
        <v>5.7</v>
      </c>
      <c r="FGX48" s="3">
        <v>-2.89</v>
      </c>
      <c r="FGY48" s="3">
        <v>-16.07</v>
      </c>
      <c r="FGZ48" s="3">
        <v>0.83</v>
      </c>
      <c r="FHA48" s="3">
        <v>8.68</v>
      </c>
      <c r="FHB48" s="3">
        <v>10.3</v>
      </c>
      <c r="FHC48" s="3">
        <v>5.57</v>
      </c>
      <c r="FHD48" s="3">
        <v>21.47</v>
      </c>
      <c r="FHE48" s="3">
        <v>4.9000000000000004</v>
      </c>
      <c r="FHF48" s="3">
        <v>0.68</v>
      </c>
      <c r="FHG48" s="3">
        <v>13.86</v>
      </c>
      <c r="FHH48" s="3">
        <v>-22.24</v>
      </c>
      <c r="FHI48" s="3">
        <v>2.48</v>
      </c>
      <c r="FHJ48" s="3">
        <v>17.39</v>
      </c>
      <c r="FHK48" s="3">
        <v>5.41</v>
      </c>
      <c r="FHL48" s="3">
        <v>0.21</v>
      </c>
      <c r="FHM48" s="3">
        <v>1.64</v>
      </c>
      <c r="FHN48" s="3">
        <v>5.04</v>
      </c>
      <c r="FHO48" s="3">
        <v>8.44</v>
      </c>
      <c r="FHP48" s="3">
        <v>-0.69</v>
      </c>
      <c r="FHQ48" s="3">
        <v>6.8</v>
      </c>
      <c r="FHR48" s="3">
        <v>13.91</v>
      </c>
      <c r="FHS48" s="3">
        <v>5.51</v>
      </c>
      <c r="FHT48" s="3">
        <v>6.93</v>
      </c>
      <c r="FHU48" s="3">
        <v>7.12</v>
      </c>
      <c r="FHV48" s="3">
        <v>13.05</v>
      </c>
      <c r="FHW48" s="3">
        <v>17.739999999999998</v>
      </c>
      <c r="FHX48" s="3">
        <v>9.1</v>
      </c>
      <c r="FHY48" s="3">
        <v>9.1300000000000008</v>
      </c>
      <c r="FHZ48" s="3" t="s">
        <v>5</v>
      </c>
      <c r="FIA48" s="3">
        <v>-7.56</v>
      </c>
      <c r="FIB48" s="3">
        <v>11.05</v>
      </c>
      <c r="FIC48" s="3">
        <v>1.83</v>
      </c>
      <c r="FID48" s="3">
        <v>5.0999999999999996</v>
      </c>
      <c r="FIE48" s="3">
        <v>0.49</v>
      </c>
      <c r="FIF48" s="3">
        <v>4.6100000000000003</v>
      </c>
      <c r="FIG48" s="3">
        <v>8.09</v>
      </c>
      <c r="FIH48" s="3">
        <v>1.76</v>
      </c>
      <c r="FII48" s="3">
        <v>3.79</v>
      </c>
      <c r="FIJ48" s="3">
        <v>10.78</v>
      </c>
      <c r="FIK48" s="3">
        <v>22.49</v>
      </c>
      <c r="FIL48" s="3">
        <v>23.72</v>
      </c>
      <c r="FIM48" s="3">
        <v>8.56</v>
      </c>
      <c r="FIN48" s="3">
        <v>-9.32</v>
      </c>
      <c r="FIO48" s="3">
        <v>1.1100000000000001</v>
      </c>
      <c r="FIP48" s="3" t="s">
        <v>5</v>
      </c>
      <c r="FIQ48" s="3">
        <v>14.14</v>
      </c>
      <c r="FIR48" s="3">
        <v>51.21</v>
      </c>
      <c r="FIS48" s="3">
        <v>6.49</v>
      </c>
      <c r="FIT48" s="3" t="s">
        <v>5</v>
      </c>
      <c r="FIU48" s="3" t="s">
        <v>5</v>
      </c>
      <c r="FIV48" s="3">
        <v>11.48</v>
      </c>
      <c r="FIW48" s="3">
        <v>27.66</v>
      </c>
      <c r="FIX48" s="3">
        <v>-2.88</v>
      </c>
      <c r="FIY48" s="3">
        <v>15.34</v>
      </c>
      <c r="FIZ48" s="3">
        <v>191.27</v>
      </c>
      <c r="FJA48" s="3">
        <v>27.92</v>
      </c>
      <c r="FJB48" s="3">
        <v>33.25</v>
      </c>
      <c r="FJC48" s="3">
        <v>12.02</v>
      </c>
      <c r="FJD48" s="3">
        <v>5.91</v>
      </c>
      <c r="FJE48" s="3">
        <v>57.79</v>
      </c>
      <c r="FJF48" s="3" t="s">
        <v>5</v>
      </c>
      <c r="FJG48" s="3" t="s">
        <v>5</v>
      </c>
      <c r="FJH48" s="3">
        <v>-1.81</v>
      </c>
      <c r="FJI48" s="3">
        <v>10.68</v>
      </c>
      <c r="FJJ48" s="3" t="s">
        <v>5</v>
      </c>
      <c r="FJK48" s="3">
        <v>-3.92</v>
      </c>
      <c r="FJL48" s="3">
        <v>28.38</v>
      </c>
      <c r="FJM48" s="3">
        <v>43.83</v>
      </c>
      <c r="FJN48" s="3">
        <v>11.13</v>
      </c>
      <c r="FJO48" s="3" t="s">
        <v>5</v>
      </c>
      <c r="FJP48" s="3">
        <v>18.239999999999998</v>
      </c>
      <c r="FJQ48" s="3">
        <v>6.7</v>
      </c>
      <c r="FJR48" s="3">
        <v>6.54</v>
      </c>
      <c r="FJS48" s="3" t="s">
        <v>5</v>
      </c>
      <c r="FJT48" s="3">
        <v>8.27</v>
      </c>
      <c r="FJU48" s="3">
        <v>-1.3</v>
      </c>
      <c r="FJV48" s="3">
        <v>8.14</v>
      </c>
      <c r="FJW48" s="3">
        <v>-30.87</v>
      </c>
      <c r="FJX48" s="3">
        <v>15.16</v>
      </c>
      <c r="FJY48" s="3">
        <v>2.48</v>
      </c>
      <c r="FJZ48" s="3">
        <v>12.87</v>
      </c>
      <c r="FKA48" s="3">
        <v>1.87</v>
      </c>
      <c r="FKB48" s="3">
        <v>52.42</v>
      </c>
      <c r="FKC48" s="3">
        <v>8.5399999999999991</v>
      </c>
      <c r="FKD48" s="3">
        <v>33.43</v>
      </c>
      <c r="FKE48" s="3">
        <v>-4.4800000000000004</v>
      </c>
      <c r="FKF48" s="3">
        <v>12.25</v>
      </c>
      <c r="FKG48" s="3">
        <v>-0.67</v>
      </c>
      <c r="FKH48" s="3">
        <v>12.94</v>
      </c>
      <c r="FKI48" s="3">
        <v>37.25</v>
      </c>
      <c r="FKJ48" s="3">
        <v>3.41</v>
      </c>
      <c r="FKK48" s="3">
        <v>31.18</v>
      </c>
      <c r="FKL48" s="3">
        <v>13.42</v>
      </c>
      <c r="FKM48" s="3">
        <v>16.920000000000002</v>
      </c>
      <c r="FKN48" s="3">
        <v>8.56</v>
      </c>
      <c r="FKO48" s="3">
        <v>1.03</v>
      </c>
      <c r="FKP48" s="3">
        <v>4.5199999999999996</v>
      </c>
      <c r="FKQ48" s="3" t="s">
        <v>5</v>
      </c>
      <c r="FKR48" s="3">
        <v>4.1500000000000004</v>
      </c>
      <c r="FKS48" s="3">
        <v>3.68</v>
      </c>
      <c r="FKT48" s="3">
        <v>6.93</v>
      </c>
      <c r="FKU48" s="3">
        <v>28.77</v>
      </c>
      <c r="FKV48" s="3">
        <v>0.84</v>
      </c>
      <c r="FKW48" s="3">
        <v>8.73</v>
      </c>
      <c r="FKX48" s="3">
        <v>6.91</v>
      </c>
      <c r="FKY48" s="3">
        <v>8.26</v>
      </c>
      <c r="FKZ48" s="3">
        <v>1.48</v>
      </c>
      <c r="FLA48" s="3">
        <v>0</v>
      </c>
      <c r="FLB48" s="3">
        <v>4.8899999999999997</v>
      </c>
      <c r="FLC48" s="3">
        <v>3.08</v>
      </c>
      <c r="FLD48" s="3">
        <v>1.7</v>
      </c>
      <c r="FLE48" s="3">
        <v>3.71</v>
      </c>
      <c r="FLF48" s="3">
        <v>-5.26</v>
      </c>
      <c r="FLG48" s="3">
        <v>2.42</v>
      </c>
      <c r="FLH48" s="3">
        <v>0.95</v>
      </c>
      <c r="FLI48" s="3">
        <v>-6.26</v>
      </c>
      <c r="FLJ48" s="3">
        <v>75.709999999999994</v>
      </c>
      <c r="FLK48" s="3">
        <v>3.25</v>
      </c>
      <c r="FLL48" s="3">
        <v>26.32</v>
      </c>
      <c r="FLM48" s="3">
        <v>6.34</v>
      </c>
      <c r="FLN48" s="3">
        <v>-0.59</v>
      </c>
      <c r="FLO48" s="3">
        <v>7.4</v>
      </c>
      <c r="FLP48" s="3">
        <v>2.16</v>
      </c>
      <c r="FLQ48" s="3" t="s">
        <v>5</v>
      </c>
      <c r="FLR48" s="3">
        <v>5.2</v>
      </c>
      <c r="FLS48" s="3">
        <v>2.57</v>
      </c>
      <c r="FLT48" s="3">
        <v>6.7</v>
      </c>
      <c r="FLU48" s="3">
        <v>7.95</v>
      </c>
      <c r="FLV48" s="3">
        <v>6.01</v>
      </c>
      <c r="FLW48" s="3">
        <v>3.28</v>
      </c>
      <c r="FLX48" s="3">
        <v>4.33</v>
      </c>
      <c r="FLY48" s="3">
        <v>11.05</v>
      </c>
      <c r="FLZ48" s="3">
        <v>3.7</v>
      </c>
      <c r="FMA48" s="3">
        <v>-3.62</v>
      </c>
      <c r="FMB48" s="3">
        <v>5.72</v>
      </c>
      <c r="FMC48" s="3">
        <v>2.44</v>
      </c>
      <c r="FMD48" s="3">
        <v>3.87</v>
      </c>
      <c r="FME48" s="3">
        <v>35.01</v>
      </c>
      <c r="FMF48" s="3">
        <v>9.07</v>
      </c>
      <c r="FMG48" s="3">
        <v>6.2</v>
      </c>
      <c r="FMH48" s="3">
        <v>8.8699999999999992</v>
      </c>
      <c r="FMI48" s="3">
        <v>1.6</v>
      </c>
      <c r="FMJ48" s="3">
        <v>10.95</v>
      </c>
      <c r="FMK48" s="3">
        <v>9.33</v>
      </c>
      <c r="FML48" s="3">
        <v>3.96</v>
      </c>
      <c r="FMM48" s="3">
        <v>-2.98</v>
      </c>
      <c r="FMN48" s="3">
        <v>7.28</v>
      </c>
      <c r="FMO48" s="3">
        <v>3.15</v>
      </c>
      <c r="FMP48" s="3">
        <v>5.26</v>
      </c>
      <c r="FMQ48" s="3">
        <v>6.6</v>
      </c>
      <c r="FMR48" s="3">
        <v>7.03</v>
      </c>
      <c r="FMS48" s="3">
        <v>2.19</v>
      </c>
      <c r="FMT48" s="3">
        <v>6.14</v>
      </c>
      <c r="FMU48" s="3">
        <v>8.0299999999999994</v>
      </c>
      <c r="FMV48" s="3">
        <v>2.72</v>
      </c>
      <c r="FMW48" s="3">
        <v>0.44</v>
      </c>
      <c r="FMX48" s="3">
        <v>4.01</v>
      </c>
      <c r="FMY48" s="3">
        <v>8.82</v>
      </c>
      <c r="FMZ48" s="3">
        <v>30.01</v>
      </c>
      <c r="FNA48" s="3">
        <v>5.82</v>
      </c>
      <c r="FNB48" s="3">
        <v>3.37</v>
      </c>
      <c r="FNC48" s="3">
        <v>-26.37</v>
      </c>
      <c r="FND48" s="3">
        <v>8.69</v>
      </c>
      <c r="FNE48" s="3">
        <v>-5.17</v>
      </c>
      <c r="FNF48" s="3">
        <v>0.82</v>
      </c>
      <c r="FNG48" s="3">
        <v>-14.67</v>
      </c>
      <c r="FNH48" s="3">
        <v>2.2599999999999998</v>
      </c>
      <c r="FNI48" s="3">
        <v>-25.01</v>
      </c>
      <c r="FNJ48" s="3">
        <v>4.37</v>
      </c>
      <c r="FNK48" s="3">
        <v>15.29</v>
      </c>
      <c r="FNL48" s="3" t="s">
        <v>5</v>
      </c>
      <c r="FNM48" s="3">
        <v>1.75</v>
      </c>
      <c r="FNN48" s="3">
        <v>3.55</v>
      </c>
      <c r="FNO48" s="3">
        <v>4.04</v>
      </c>
      <c r="FNP48" s="3">
        <v>8.1999999999999993</v>
      </c>
      <c r="FNQ48" s="3">
        <v>12.6</v>
      </c>
      <c r="FNR48" s="3">
        <v>3.29</v>
      </c>
      <c r="FNS48" s="3">
        <v>6.46</v>
      </c>
      <c r="FNT48" s="3">
        <v>-5.68</v>
      </c>
      <c r="FNU48" s="3">
        <v>0.3</v>
      </c>
      <c r="FNV48" s="3">
        <v>-1.24</v>
      </c>
      <c r="FNW48" s="3">
        <v>5.57</v>
      </c>
      <c r="FNX48" s="3" t="s">
        <v>5</v>
      </c>
      <c r="FNY48" s="3">
        <v>6.52</v>
      </c>
      <c r="FNZ48" s="3">
        <v>4.04</v>
      </c>
      <c r="FOA48" s="3">
        <v>-50.05</v>
      </c>
      <c r="FOB48" s="3">
        <v>2.06</v>
      </c>
      <c r="FOC48" s="3">
        <v>4.79</v>
      </c>
      <c r="FOD48" s="3">
        <v>2.66</v>
      </c>
      <c r="FOE48" s="3">
        <v>5.15</v>
      </c>
      <c r="FOF48" s="3">
        <v>6.67</v>
      </c>
      <c r="FOG48" s="3">
        <v>8.64</v>
      </c>
      <c r="FOH48" s="3">
        <v>4.58</v>
      </c>
      <c r="FOI48" s="3">
        <v>7.91</v>
      </c>
      <c r="FOJ48" s="3">
        <v>-5.9</v>
      </c>
      <c r="FOK48" s="3">
        <v>3.92</v>
      </c>
      <c r="FOL48" s="3">
        <v>3.35</v>
      </c>
      <c r="FOM48" s="3">
        <v>11.39</v>
      </c>
      <c r="FON48" s="3">
        <v>6.95</v>
      </c>
      <c r="FOO48" s="3">
        <v>4.09</v>
      </c>
      <c r="FOP48" s="3">
        <v>15.5</v>
      </c>
      <c r="FOQ48" s="3">
        <v>9.19</v>
      </c>
      <c r="FOR48" s="3">
        <v>7</v>
      </c>
      <c r="FOS48" s="3">
        <v>10.95</v>
      </c>
      <c r="FOT48" s="3">
        <v>9</v>
      </c>
      <c r="FOU48" s="3">
        <v>6.45</v>
      </c>
      <c r="FOV48" s="3">
        <v>0.81</v>
      </c>
      <c r="FOW48" s="3">
        <v>10</v>
      </c>
      <c r="FOX48" s="3">
        <v>6.44</v>
      </c>
      <c r="FOY48" s="3">
        <v>5.66</v>
      </c>
      <c r="FOZ48" s="3">
        <v>5.1100000000000003</v>
      </c>
      <c r="FPA48" s="3">
        <v>19.690000000000001</v>
      </c>
      <c r="FPB48" s="3">
        <v>64.52</v>
      </c>
      <c r="FPC48" s="3">
        <v>2.0099999999999998</v>
      </c>
      <c r="FPD48" s="3">
        <v>5.6</v>
      </c>
      <c r="FPE48" s="3">
        <v>-4.3099999999999996</v>
      </c>
      <c r="FPF48" s="3">
        <v>6.49</v>
      </c>
      <c r="FPG48" s="3">
        <v>7.33</v>
      </c>
      <c r="FPH48" s="3">
        <v>5.39</v>
      </c>
      <c r="FPI48" s="3">
        <v>3.59</v>
      </c>
      <c r="FPJ48" s="3">
        <v>6.6</v>
      </c>
      <c r="FPK48" s="3">
        <v>-0.03</v>
      </c>
      <c r="FPL48" s="3">
        <v>7.14</v>
      </c>
      <c r="FPM48" s="3">
        <v>6.17</v>
      </c>
      <c r="FPN48" s="3">
        <v>9.6</v>
      </c>
      <c r="FPO48" s="3">
        <v>20.53</v>
      </c>
      <c r="FPP48" s="3">
        <v>5.0199999999999996</v>
      </c>
      <c r="FPQ48" s="3">
        <v>3.77</v>
      </c>
      <c r="FPR48" s="3">
        <v>9.2899999999999991</v>
      </c>
      <c r="FPS48" s="3">
        <v>14.3</v>
      </c>
      <c r="FPT48" s="3">
        <v>-8.1199999999999992</v>
      </c>
      <c r="FPU48" s="3">
        <v>12.53</v>
      </c>
      <c r="FPV48" s="3">
        <v>0.47</v>
      </c>
      <c r="FPW48" s="3">
        <v>5.98</v>
      </c>
      <c r="FPX48" s="3">
        <v>1.86</v>
      </c>
      <c r="FPY48" s="3">
        <v>-9.19</v>
      </c>
      <c r="FPZ48" s="3">
        <v>7.42</v>
      </c>
      <c r="FQA48" s="3">
        <v>9.76</v>
      </c>
      <c r="FQB48" s="3">
        <v>6.38</v>
      </c>
      <c r="FQC48" s="3">
        <v>0.4</v>
      </c>
      <c r="FQD48" s="3">
        <v>13.85</v>
      </c>
      <c r="FQE48" s="3">
        <v>5.0199999999999996</v>
      </c>
      <c r="FQF48" s="3">
        <v>2.23</v>
      </c>
      <c r="FQG48" s="3">
        <v>3.88</v>
      </c>
      <c r="FQH48" s="3">
        <v>0.05</v>
      </c>
      <c r="FQI48" s="3">
        <v>1.48</v>
      </c>
      <c r="FQJ48" s="3">
        <v>11.73</v>
      </c>
      <c r="FQK48" s="3">
        <v>7.33</v>
      </c>
      <c r="FQL48" s="3">
        <v>5.05</v>
      </c>
      <c r="FQM48" s="3">
        <v>-1.04</v>
      </c>
      <c r="FQN48" s="3">
        <v>4.8899999999999997</v>
      </c>
      <c r="FQO48" s="3">
        <v>5.66</v>
      </c>
      <c r="FQP48" s="3">
        <v>3.34</v>
      </c>
      <c r="FQQ48" s="3">
        <v>3.51</v>
      </c>
      <c r="FQR48" s="3">
        <v>10.44</v>
      </c>
      <c r="FQS48" s="3">
        <v>7.26</v>
      </c>
      <c r="FQT48" s="3">
        <v>-1.7</v>
      </c>
      <c r="FQU48" s="3">
        <v>3.3</v>
      </c>
      <c r="FQV48" s="3">
        <v>-6.26</v>
      </c>
      <c r="FQW48" s="3">
        <v>6.65</v>
      </c>
      <c r="FQX48" s="3">
        <v>9.61</v>
      </c>
      <c r="FQY48" s="3">
        <v>9.51</v>
      </c>
      <c r="FQZ48" s="3">
        <v>6.35</v>
      </c>
      <c r="FRA48" s="3">
        <v>7.69</v>
      </c>
      <c r="FRB48" s="3">
        <v>1.84</v>
      </c>
      <c r="FRC48" s="3">
        <v>1.1599999999999999</v>
      </c>
      <c r="FRD48" s="3">
        <v>7.94</v>
      </c>
      <c r="FRE48" s="3">
        <v>8.48</v>
      </c>
      <c r="FRF48" s="3">
        <v>15.7</v>
      </c>
      <c r="FRG48" s="3">
        <v>4.45</v>
      </c>
      <c r="FRH48" s="3">
        <v>2.17</v>
      </c>
      <c r="FRI48" s="3">
        <v>1.57</v>
      </c>
      <c r="FRJ48" s="3">
        <v>5.69</v>
      </c>
      <c r="FRK48" s="3">
        <v>7.42</v>
      </c>
      <c r="FRL48" s="3">
        <v>2.4300000000000002</v>
      </c>
      <c r="FRM48" s="3">
        <v>24.56</v>
      </c>
      <c r="FRN48" s="3">
        <v>6.82</v>
      </c>
      <c r="FRO48" s="3">
        <v>7.58</v>
      </c>
      <c r="FRP48" s="3">
        <v>23.66</v>
      </c>
      <c r="FRQ48" s="3">
        <v>7.14</v>
      </c>
      <c r="FRR48" s="3">
        <v>4.49</v>
      </c>
      <c r="FRS48" s="3">
        <v>5.25</v>
      </c>
      <c r="FRT48" s="3">
        <v>7.18</v>
      </c>
      <c r="FRU48" s="3">
        <v>8.49</v>
      </c>
      <c r="FRV48" s="3">
        <v>3.54</v>
      </c>
      <c r="FRW48" s="3">
        <v>4.74</v>
      </c>
      <c r="FRX48" s="3">
        <v>1.78</v>
      </c>
      <c r="FRY48" s="3">
        <v>7.82</v>
      </c>
      <c r="FRZ48" s="3">
        <v>6.44</v>
      </c>
      <c r="FSA48" s="3">
        <v>5.5</v>
      </c>
      <c r="FSB48" s="3">
        <v>1.17</v>
      </c>
      <c r="FSC48" s="3">
        <v>5.58</v>
      </c>
      <c r="FSD48" s="3">
        <v>4.4400000000000004</v>
      </c>
      <c r="FSE48" s="3">
        <v>-0.05</v>
      </c>
      <c r="FSF48" s="3">
        <v>5.27</v>
      </c>
      <c r="FSG48" s="3">
        <v>4.04</v>
      </c>
      <c r="FSH48" s="3">
        <v>0.77</v>
      </c>
      <c r="FSI48" s="3">
        <v>2.76</v>
      </c>
      <c r="FSJ48" s="3">
        <v>1.46</v>
      </c>
      <c r="FSK48" s="3">
        <v>1.33</v>
      </c>
      <c r="FSL48" s="3">
        <v>2.34</v>
      </c>
      <c r="FSM48" s="3">
        <v>0.74</v>
      </c>
      <c r="FSN48" s="3">
        <v>6.48</v>
      </c>
      <c r="FSO48" s="3">
        <v>3.15</v>
      </c>
      <c r="FSP48" s="3">
        <v>4.55</v>
      </c>
      <c r="FSQ48" s="3">
        <v>11.89</v>
      </c>
      <c r="FSR48" s="3">
        <v>6.73</v>
      </c>
      <c r="FSS48" s="3">
        <v>3.81</v>
      </c>
      <c r="FST48" s="3">
        <v>5.58</v>
      </c>
      <c r="FSU48" s="3">
        <v>1.46</v>
      </c>
      <c r="FSV48" s="3">
        <v>5.96</v>
      </c>
      <c r="FSW48" s="3">
        <v>11.08</v>
      </c>
      <c r="FSX48" s="3">
        <v>8.6</v>
      </c>
      <c r="FSY48" s="3">
        <v>2.94</v>
      </c>
      <c r="FSZ48" s="3">
        <v>4.22</v>
      </c>
      <c r="FTA48" s="3">
        <v>3.83</v>
      </c>
      <c r="FTB48" s="3">
        <v>3.35</v>
      </c>
      <c r="FTC48" s="3">
        <v>6.69</v>
      </c>
      <c r="FTD48" s="3">
        <v>10.42</v>
      </c>
      <c r="FTE48" s="3">
        <v>17.72</v>
      </c>
      <c r="FTF48" s="3">
        <v>-3.95</v>
      </c>
      <c r="FTG48" s="3">
        <v>11.11</v>
      </c>
      <c r="FTH48" s="3">
        <v>3.1</v>
      </c>
      <c r="FTI48" s="3">
        <v>3.43</v>
      </c>
      <c r="FTJ48" s="3">
        <v>13.16</v>
      </c>
      <c r="FTK48" s="3">
        <v>-7.0000000000000007E-2</v>
      </c>
      <c r="FTL48" s="3">
        <v>11.74</v>
      </c>
      <c r="FTM48" s="3">
        <v>7.85</v>
      </c>
      <c r="FTN48" s="3">
        <v>8.68</v>
      </c>
      <c r="FTO48" s="3">
        <v>4.4000000000000004</v>
      </c>
      <c r="FTP48" s="3">
        <v>9.3000000000000007</v>
      </c>
      <c r="FTQ48" s="3">
        <v>2.5099999999999998</v>
      </c>
      <c r="FTR48" s="3">
        <v>11.66</v>
      </c>
      <c r="FTS48" s="3">
        <v>2.5099999999999998</v>
      </c>
      <c r="FTT48" s="3">
        <v>3.13</v>
      </c>
      <c r="FTU48" s="3">
        <v>14.03</v>
      </c>
      <c r="FTV48" s="3">
        <v>2.88</v>
      </c>
      <c r="FTW48" s="3">
        <v>5.46</v>
      </c>
      <c r="FTX48" s="3">
        <v>-6.79</v>
      </c>
      <c r="FTY48" s="3">
        <v>8.3800000000000008</v>
      </c>
      <c r="FTZ48" s="3">
        <v>0.88</v>
      </c>
      <c r="FUA48" s="3">
        <v>2.92</v>
      </c>
      <c r="FUB48" s="3">
        <v>4.26</v>
      </c>
      <c r="FUC48" s="3">
        <v>3.52</v>
      </c>
      <c r="FUD48" s="3">
        <v>-6.27</v>
      </c>
      <c r="FUE48" s="3">
        <v>10.16</v>
      </c>
      <c r="FUF48" s="3">
        <v>4.1500000000000004</v>
      </c>
      <c r="FUG48" s="3">
        <v>3.37</v>
      </c>
      <c r="FUH48" s="3">
        <v>6.91</v>
      </c>
      <c r="FUI48" s="3" t="s">
        <v>5</v>
      </c>
      <c r="FUJ48" s="3">
        <v>9.6300000000000008</v>
      </c>
      <c r="FUK48" s="3">
        <v>6.47</v>
      </c>
      <c r="FUL48" s="3">
        <v>4.24</v>
      </c>
      <c r="FUM48" s="3">
        <v>4.7300000000000004</v>
      </c>
      <c r="FUN48" s="3">
        <v>10.5</v>
      </c>
      <c r="FUO48" s="3">
        <v>3.26</v>
      </c>
      <c r="FUP48" s="3">
        <v>5.95</v>
      </c>
      <c r="FUQ48" s="3">
        <v>8.02</v>
      </c>
      <c r="FUR48" s="3">
        <v>5.6</v>
      </c>
      <c r="FUS48" s="3">
        <v>1.57</v>
      </c>
      <c r="FUT48" s="3">
        <v>7.25</v>
      </c>
      <c r="FUU48" s="3">
        <v>0.05</v>
      </c>
      <c r="FUV48" s="3">
        <v>0.34</v>
      </c>
      <c r="FUW48" s="3">
        <v>-2.44</v>
      </c>
      <c r="FUX48" s="3">
        <v>4.7</v>
      </c>
      <c r="FUY48" s="3">
        <v>11.55</v>
      </c>
      <c r="FUZ48" s="3">
        <v>4.41</v>
      </c>
      <c r="FVA48" s="3">
        <v>6.62</v>
      </c>
      <c r="FVB48" s="3">
        <v>3.8</v>
      </c>
      <c r="FVC48" s="3">
        <v>-6.62</v>
      </c>
      <c r="FVD48" s="3">
        <v>8.91</v>
      </c>
      <c r="FVE48" s="3">
        <v>8.0299999999999994</v>
      </c>
      <c r="FVF48" s="3">
        <v>1.78</v>
      </c>
      <c r="FVG48" s="3">
        <v>-0.15</v>
      </c>
      <c r="FVH48" s="3">
        <v>2.93</v>
      </c>
      <c r="FVI48" s="3">
        <v>1.48</v>
      </c>
      <c r="FVJ48" s="3">
        <v>10.57</v>
      </c>
      <c r="FVK48" s="3">
        <v>5.4</v>
      </c>
      <c r="FVL48" s="3">
        <v>2.66</v>
      </c>
      <c r="FVM48" s="3">
        <v>1</v>
      </c>
      <c r="FVN48" s="3">
        <v>4.32</v>
      </c>
      <c r="FVO48" s="3">
        <v>7.26</v>
      </c>
      <c r="FVP48" s="3">
        <v>-1.93</v>
      </c>
      <c r="FVQ48" s="3">
        <v>6.26</v>
      </c>
      <c r="FVR48" s="3">
        <v>-0.62</v>
      </c>
      <c r="FVS48" s="3">
        <v>1.29</v>
      </c>
      <c r="FVT48" s="3">
        <v>1.27</v>
      </c>
      <c r="FVU48" s="3">
        <v>4.57</v>
      </c>
      <c r="FVV48" s="3">
        <v>9.1</v>
      </c>
      <c r="FVW48" s="3">
        <v>42.29</v>
      </c>
      <c r="FVX48" s="3">
        <v>7.02</v>
      </c>
      <c r="FVY48" s="3">
        <v>11.3</v>
      </c>
      <c r="FVZ48" s="3">
        <v>1.86</v>
      </c>
      <c r="FWA48" s="3">
        <v>7.2</v>
      </c>
      <c r="FWB48" s="3">
        <v>5.2</v>
      </c>
      <c r="FWC48" s="3">
        <v>8.34</v>
      </c>
      <c r="FWD48" s="3">
        <v>6.03</v>
      </c>
      <c r="FWE48" s="3">
        <v>1.96</v>
      </c>
      <c r="FWF48" s="3">
        <v>-9.2100000000000009</v>
      </c>
      <c r="FWG48" s="3">
        <v>5.08</v>
      </c>
      <c r="FWH48" s="3">
        <v>13.53</v>
      </c>
      <c r="FWI48" s="3">
        <v>2.58</v>
      </c>
      <c r="FWJ48" s="3">
        <v>5.37</v>
      </c>
      <c r="FWK48" s="3">
        <v>8.27</v>
      </c>
      <c r="FWL48" s="3">
        <v>-5.17</v>
      </c>
      <c r="FWM48" s="3">
        <v>4.41</v>
      </c>
      <c r="FWN48" s="3">
        <v>2.38</v>
      </c>
      <c r="FWO48" s="3">
        <v>7.23</v>
      </c>
      <c r="FWP48" s="3">
        <v>2.81</v>
      </c>
      <c r="FWQ48" s="3">
        <v>-0.03</v>
      </c>
      <c r="FWR48" s="3">
        <v>-0.61</v>
      </c>
      <c r="FWS48" s="3">
        <v>4.76</v>
      </c>
      <c r="FWT48" s="3">
        <v>-64.56</v>
      </c>
      <c r="FWU48" s="3">
        <v>7.53</v>
      </c>
      <c r="FWV48" s="3">
        <v>2.19</v>
      </c>
      <c r="FWW48" s="3">
        <v>9.64</v>
      </c>
      <c r="FWX48" s="3">
        <v>0.36</v>
      </c>
      <c r="FWY48" s="3">
        <v>5.78</v>
      </c>
      <c r="FWZ48" s="3">
        <v>2.61</v>
      </c>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row>
    <row r="49" spans="1:4953" x14ac:dyDescent="0.25">
      <c r="A49">
        <v>46</v>
      </c>
      <c r="B49" s="19" t="s">
        <v>5636</v>
      </c>
      <c r="C49" s="25">
        <v>226865</v>
      </c>
      <c r="D49" t="str">
        <f t="shared" si="0"/>
        <v>2025Q2</v>
      </c>
      <c r="E49" s="4">
        <v>6740</v>
      </c>
      <c r="F49" s="4">
        <v>6821</v>
      </c>
      <c r="G49" s="4">
        <v>45233</v>
      </c>
      <c r="H49" s="4">
        <v>5566</v>
      </c>
      <c r="I49" s="4">
        <v>40043</v>
      </c>
      <c r="J49" s="2">
        <v>4607</v>
      </c>
      <c r="K49" s="2">
        <v>168</v>
      </c>
      <c r="L49" s="2">
        <v>3647</v>
      </c>
      <c r="M49" s="2">
        <v>7433</v>
      </c>
      <c r="N49" s="2">
        <v>30638</v>
      </c>
      <c r="O49" s="2">
        <v>496</v>
      </c>
      <c r="P49" s="2">
        <v>610</v>
      </c>
      <c r="Q49" s="2">
        <v>856</v>
      </c>
      <c r="R49" s="2">
        <v>1176</v>
      </c>
      <c r="S49" s="2">
        <v>669</v>
      </c>
      <c r="T49" s="2">
        <v>1925</v>
      </c>
      <c r="U49" s="2">
        <v>1279</v>
      </c>
      <c r="V49" s="2">
        <v>24641</v>
      </c>
      <c r="W49" s="2">
        <v>21874</v>
      </c>
      <c r="X49" s="2">
        <v>7338</v>
      </c>
      <c r="Y49" s="2">
        <v>7560</v>
      </c>
      <c r="Z49" s="2">
        <v>6963</v>
      </c>
      <c r="AA49" s="2">
        <v>1302</v>
      </c>
      <c r="AB49" s="2">
        <v>7470</v>
      </c>
      <c r="AC49" s="2">
        <v>587</v>
      </c>
      <c r="AD49" s="2">
        <v>1943</v>
      </c>
      <c r="AE49" s="2">
        <v>2346</v>
      </c>
      <c r="AF49" s="2">
        <v>3950</v>
      </c>
      <c r="AG49" s="2">
        <v>438</v>
      </c>
      <c r="AH49" s="2">
        <v>6987</v>
      </c>
      <c r="AI49" s="2">
        <v>312</v>
      </c>
      <c r="AJ49" s="2">
        <v>2860</v>
      </c>
      <c r="AK49" s="2">
        <v>2219</v>
      </c>
      <c r="AL49" s="2">
        <v>10268</v>
      </c>
      <c r="AM49" s="2">
        <v>1658</v>
      </c>
      <c r="AN49" s="2">
        <v>2298</v>
      </c>
      <c r="AO49" s="2">
        <v>3831</v>
      </c>
      <c r="AP49" s="2">
        <v>7496</v>
      </c>
      <c r="AQ49" s="2">
        <v>822</v>
      </c>
      <c r="AR49" s="2">
        <v>1008</v>
      </c>
      <c r="AS49" s="2">
        <v>1372</v>
      </c>
      <c r="AT49" s="2">
        <v>1953</v>
      </c>
      <c r="AU49" s="2">
        <v>3696</v>
      </c>
      <c r="AV49" s="2">
        <v>9199</v>
      </c>
      <c r="AW49" s="2">
        <v>4143</v>
      </c>
      <c r="AX49" s="2">
        <v>1882</v>
      </c>
      <c r="AY49" s="2">
        <v>1612</v>
      </c>
      <c r="AZ49" s="2">
        <v>228</v>
      </c>
      <c r="BA49" s="2">
        <v>6156</v>
      </c>
      <c r="BB49" s="2">
        <v>7120</v>
      </c>
      <c r="BC49" s="2">
        <v>4430</v>
      </c>
      <c r="BD49" s="2">
        <v>1107</v>
      </c>
      <c r="BE49" s="2">
        <v>9607</v>
      </c>
      <c r="BF49" s="2">
        <v>3124</v>
      </c>
      <c r="BG49" s="2">
        <v>2354</v>
      </c>
      <c r="BH49" s="2">
        <v>2582</v>
      </c>
      <c r="BI49" s="2">
        <v>2500</v>
      </c>
      <c r="BJ49" s="2">
        <v>850</v>
      </c>
      <c r="BK49" s="2">
        <v>2842</v>
      </c>
      <c r="BL49" s="2">
        <v>1161</v>
      </c>
      <c r="BM49" s="2">
        <v>3440</v>
      </c>
      <c r="BN49" s="2">
        <v>10191</v>
      </c>
      <c r="BO49" s="2">
        <v>5766</v>
      </c>
      <c r="BP49" s="2">
        <v>1932</v>
      </c>
      <c r="BQ49" s="2">
        <v>4361</v>
      </c>
      <c r="BR49" s="2">
        <v>2198</v>
      </c>
      <c r="BS49" s="2">
        <v>841</v>
      </c>
      <c r="BT49" s="2">
        <v>16627</v>
      </c>
      <c r="BU49" s="2">
        <v>15530</v>
      </c>
      <c r="BV49" s="2">
        <v>802</v>
      </c>
      <c r="BW49" s="2">
        <v>911</v>
      </c>
      <c r="BX49" s="2">
        <v>4225</v>
      </c>
      <c r="BY49" s="2">
        <v>1637</v>
      </c>
      <c r="BZ49" s="2">
        <v>2094</v>
      </c>
      <c r="CA49" s="2">
        <v>2880</v>
      </c>
      <c r="CB49" s="2">
        <v>3646</v>
      </c>
      <c r="CC49" s="2">
        <v>1289226</v>
      </c>
      <c r="CD49" s="2">
        <v>30267</v>
      </c>
      <c r="CE49" s="2">
        <v>4735</v>
      </c>
      <c r="CF49" s="2">
        <v>132462</v>
      </c>
      <c r="CG49" s="2" t="s">
        <v>5</v>
      </c>
      <c r="CH49" s="2">
        <v>2816</v>
      </c>
      <c r="CI49" s="2">
        <v>14107</v>
      </c>
      <c r="CJ49" s="2">
        <v>2643</v>
      </c>
      <c r="CK49" s="2">
        <v>1833</v>
      </c>
      <c r="CL49" s="2">
        <v>4310</v>
      </c>
      <c r="CM49" s="2">
        <v>2189</v>
      </c>
      <c r="CN49" s="2">
        <v>912</v>
      </c>
      <c r="CO49" s="2">
        <v>1462</v>
      </c>
      <c r="CP49" s="2">
        <v>873</v>
      </c>
      <c r="CQ49" s="2">
        <v>3403</v>
      </c>
      <c r="CR49" s="2">
        <v>5332</v>
      </c>
      <c r="CS49" s="2">
        <v>1127</v>
      </c>
      <c r="CT49" s="2">
        <v>2271</v>
      </c>
      <c r="CU49" s="2">
        <v>10077</v>
      </c>
      <c r="CV49" s="2">
        <v>13648</v>
      </c>
      <c r="CW49" s="2">
        <v>1457</v>
      </c>
      <c r="CX49" s="2">
        <v>15486</v>
      </c>
      <c r="CY49" s="2">
        <v>1478</v>
      </c>
      <c r="CZ49" s="2">
        <v>7682</v>
      </c>
      <c r="DA49" s="2">
        <v>9727</v>
      </c>
      <c r="DB49" s="2">
        <v>3906</v>
      </c>
      <c r="DC49" s="2">
        <v>244300</v>
      </c>
      <c r="DD49" s="2">
        <v>4464</v>
      </c>
      <c r="DE49" s="2">
        <v>624</v>
      </c>
      <c r="DF49" s="2">
        <v>1905</v>
      </c>
      <c r="DG49" s="2">
        <v>1953</v>
      </c>
      <c r="DH49" s="2">
        <v>2764</v>
      </c>
      <c r="DI49" s="2">
        <v>1098</v>
      </c>
      <c r="DJ49" s="2">
        <v>1964</v>
      </c>
      <c r="DK49" s="2">
        <v>2815</v>
      </c>
      <c r="DL49" s="2">
        <v>400614</v>
      </c>
      <c r="DM49" s="2">
        <v>2559</v>
      </c>
      <c r="DN49" s="2">
        <v>225436</v>
      </c>
      <c r="DO49" s="2">
        <v>6998</v>
      </c>
      <c r="DP49" s="2">
        <v>15418</v>
      </c>
      <c r="DQ49" s="2">
        <v>4934</v>
      </c>
      <c r="DR49" s="2">
        <v>2402</v>
      </c>
      <c r="DS49" s="2">
        <v>812</v>
      </c>
      <c r="DT49" s="2">
        <v>1428</v>
      </c>
      <c r="DU49" s="2">
        <v>5880</v>
      </c>
      <c r="DV49" s="2">
        <v>6719</v>
      </c>
      <c r="DW49" s="2">
        <v>7336</v>
      </c>
      <c r="DX49" s="2">
        <v>4141</v>
      </c>
      <c r="DY49" s="2">
        <v>19066</v>
      </c>
      <c r="DZ49" s="2">
        <v>2404</v>
      </c>
      <c r="EA49" s="2">
        <v>27051</v>
      </c>
      <c r="EB49" s="2">
        <v>5134</v>
      </c>
      <c r="EC49" s="2">
        <v>2495</v>
      </c>
      <c r="ED49" s="2">
        <v>3966</v>
      </c>
      <c r="EE49" s="2">
        <v>9032</v>
      </c>
      <c r="EF49" s="2">
        <v>29104</v>
      </c>
      <c r="EG49" s="2">
        <v>19230</v>
      </c>
      <c r="EH49" s="2">
        <v>20825</v>
      </c>
      <c r="EI49" s="2">
        <v>2349</v>
      </c>
      <c r="EJ49" s="2">
        <v>5251</v>
      </c>
      <c r="EK49" s="2">
        <v>2449</v>
      </c>
      <c r="EL49" s="2">
        <v>930</v>
      </c>
      <c r="EM49" s="2">
        <v>70850</v>
      </c>
      <c r="EN49" s="2">
        <v>8644</v>
      </c>
      <c r="EO49" s="2">
        <v>2673</v>
      </c>
      <c r="EP49" s="2">
        <v>4940</v>
      </c>
      <c r="EQ49" s="2">
        <v>3526</v>
      </c>
      <c r="ER49" s="2">
        <v>6542</v>
      </c>
      <c r="ES49" s="2">
        <v>8891</v>
      </c>
      <c r="ET49" s="2">
        <v>1863</v>
      </c>
      <c r="EU49" s="2">
        <v>9340</v>
      </c>
      <c r="EV49" s="2">
        <v>2828</v>
      </c>
      <c r="EW49" s="2">
        <v>9697</v>
      </c>
      <c r="EX49" s="2">
        <v>841</v>
      </c>
      <c r="EY49" s="2">
        <v>1775</v>
      </c>
      <c r="EZ49" s="2">
        <v>3098</v>
      </c>
      <c r="FA49" s="2">
        <v>3197</v>
      </c>
      <c r="FB49" s="2">
        <v>4514</v>
      </c>
      <c r="FC49" s="2">
        <v>2857</v>
      </c>
      <c r="FD49" s="2">
        <v>2332</v>
      </c>
      <c r="FE49" s="2">
        <v>1567</v>
      </c>
      <c r="FF49" s="2">
        <v>12736</v>
      </c>
      <c r="FG49" s="2">
        <v>1399</v>
      </c>
      <c r="FH49" s="2">
        <v>714</v>
      </c>
      <c r="FI49" s="2">
        <v>1333</v>
      </c>
      <c r="FJ49" s="2">
        <v>12415</v>
      </c>
      <c r="FK49" s="2">
        <v>182967</v>
      </c>
      <c r="FL49" s="2">
        <v>1672</v>
      </c>
      <c r="FM49" s="2">
        <v>23726</v>
      </c>
      <c r="FN49" s="2">
        <v>5101</v>
      </c>
      <c r="FO49" s="2">
        <v>13145</v>
      </c>
      <c r="FP49" s="2">
        <v>15837</v>
      </c>
      <c r="FQ49" s="2">
        <v>22517</v>
      </c>
      <c r="FR49" s="2">
        <v>5241</v>
      </c>
      <c r="FS49" s="2">
        <v>400</v>
      </c>
      <c r="FT49" s="2">
        <v>2564</v>
      </c>
      <c r="FU49" s="2">
        <v>2886</v>
      </c>
      <c r="FV49" s="2">
        <v>7123</v>
      </c>
      <c r="FW49" s="2">
        <v>3067</v>
      </c>
      <c r="FX49" s="2">
        <v>2864</v>
      </c>
      <c r="FY49" s="2">
        <v>1010</v>
      </c>
      <c r="FZ49" s="2">
        <v>6419</v>
      </c>
      <c r="GA49" s="2">
        <v>8686</v>
      </c>
      <c r="GB49" s="2">
        <v>717</v>
      </c>
      <c r="GC49" s="2">
        <v>1872</v>
      </c>
      <c r="GD49" s="2">
        <v>4479</v>
      </c>
      <c r="GE49" s="2">
        <v>1204</v>
      </c>
      <c r="GF49" s="2">
        <v>1454</v>
      </c>
      <c r="GG49" s="2">
        <v>686</v>
      </c>
      <c r="GH49" s="2">
        <v>8397</v>
      </c>
      <c r="GI49" s="2">
        <v>1226000</v>
      </c>
      <c r="GJ49" s="2">
        <v>857</v>
      </c>
      <c r="GK49" s="2">
        <v>710075</v>
      </c>
      <c r="GL49" s="2">
        <v>372</v>
      </c>
      <c r="GM49" s="2">
        <v>869</v>
      </c>
      <c r="GN49" s="2" t="s">
        <v>5</v>
      </c>
      <c r="GO49" s="2">
        <v>321</v>
      </c>
      <c r="GP49" s="2">
        <v>37274</v>
      </c>
      <c r="GQ49" s="2">
        <v>3316</v>
      </c>
      <c r="GR49" s="2">
        <v>7688</v>
      </c>
      <c r="GS49" s="2">
        <v>11770</v>
      </c>
      <c r="GT49" s="2">
        <v>416</v>
      </c>
      <c r="GU49" s="2">
        <v>20741</v>
      </c>
      <c r="GV49" s="2">
        <v>272253</v>
      </c>
      <c r="GW49" s="2">
        <v>6208</v>
      </c>
      <c r="GX49" s="2">
        <v>4979</v>
      </c>
      <c r="GY49" s="2">
        <v>254224</v>
      </c>
      <c r="GZ49" s="2">
        <v>2335</v>
      </c>
      <c r="HA49" s="2">
        <v>59000</v>
      </c>
      <c r="HB49" s="2" t="s">
        <v>5</v>
      </c>
      <c r="HC49" s="2" t="s">
        <v>5</v>
      </c>
      <c r="HD49" s="2" t="s">
        <v>5</v>
      </c>
      <c r="HE49" s="2">
        <v>120172</v>
      </c>
      <c r="HF49" s="2" t="s">
        <v>5</v>
      </c>
      <c r="HG49" s="2">
        <v>26460</v>
      </c>
      <c r="HH49" s="2">
        <v>6938</v>
      </c>
      <c r="HI49" s="2">
        <v>36007</v>
      </c>
      <c r="HJ49" s="2" t="s">
        <v>5</v>
      </c>
      <c r="HK49" s="2">
        <v>8744</v>
      </c>
      <c r="HL49" s="2">
        <v>32158</v>
      </c>
      <c r="HM49" s="2">
        <v>1012</v>
      </c>
      <c r="HN49" s="2" t="s">
        <v>5</v>
      </c>
      <c r="HO49" s="2">
        <v>1483</v>
      </c>
      <c r="HP49" s="2">
        <v>1408</v>
      </c>
      <c r="HQ49" s="2">
        <v>18564</v>
      </c>
      <c r="HR49" s="2">
        <v>165</v>
      </c>
      <c r="HS49" s="2">
        <v>9590</v>
      </c>
      <c r="HT49" s="2" t="s">
        <v>5</v>
      </c>
      <c r="HU49" s="2">
        <v>8137</v>
      </c>
      <c r="HV49" s="2">
        <v>42927</v>
      </c>
      <c r="HW49" s="2">
        <v>1040</v>
      </c>
      <c r="HX49" s="2">
        <v>1179</v>
      </c>
      <c r="HY49" s="2">
        <v>1397</v>
      </c>
      <c r="HZ49" s="2">
        <v>30474</v>
      </c>
      <c r="IA49" s="2">
        <v>972</v>
      </c>
      <c r="IB49" s="2">
        <v>183408</v>
      </c>
      <c r="IC49" s="2" t="s">
        <v>5</v>
      </c>
      <c r="ID49" s="2" t="s">
        <v>5</v>
      </c>
      <c r="IE49" s="2">
        <v>3967</v>
      </c>
      <c r="IF49" s="2">
        <v>112433</v>
      </c>
      <c r="IG49" s="2">
        <v>720791</v>
      </c>
      <c r="IH49" s="2" t="s">
        <v>5</v>
      </c>
      <c r="II49" s="2" t="s">
        <v>5</v>
      </c>
      <c r="IJ49" s="2">
        <v>33462</v>
      </c>
      <c r="IK49" s="2">
        <v>8774</v>
      </c>
      <c r="IL49" s="2">
        <v>32771</v>
      </c>
      <c r="IM49" s="2">
        <v>15096</v>
      </c>
      <c r="IN49" s="2">
        <v>4026</v>
      </c>
      <c r="IO49" s="2">
        <v>2845</v>
      </c>
      <c r="IP49" s="2">
        <v>3460</v>
      </c>
      <c r="IQ49" s="2">
        <v>34789</v>
      </c>
      <c r="IR49" s="2">
        <v>37697</v>
      </c>
      <c r="IS49" s="2" t="s">
        <v>5</v>
      </c>
      <c r="IT49" s="2">
        <v>4019</v>
      </c>
      <c r="IU49" s="2" t="s">
        <v>5</v>
      </c>
      <c r="IV49" s="2" t="s">
        <v>5</v>
      </c>
      <c r="IW49" s="2">
        <v>1063</v>
      </c>
      <c r="IX49" s="2">
        <v>16035</v>
      </c>
      <c r="IY49" s="2">
        <v>7883</v>
      </c>
      <c r="IZ49" s="2">
        <v>9007</v>
      </c>
      <c r="JA49" s="2">
        <v>22829</v>
      </c>
      <c r="JB49" s="2">
        <v>54179</v>
      </c>
      <c r="JC49" s="2">
        <v>68109</v>
      </c>
      <c r="JD49" s="2">
        <v>18717</v>
      </c>
      <c r="JE49" s="2">
        <v>50082</v>
      </c>
      <c r="JF49" s="2" t="s">
        <v>5</v>
      </c>
      <c r="JG49" s="2">
        <v>7240</v>
      </c>
      <c r="JH49" s="2">
        <v>8419</v>
      </c>
      <c r="JI49" s="2">
        <v>1439</v>
      </c>
      <c r="JJ49" s="2">
        <v>55466</v>
      </c>
      <c r="JK49" s="2">
        <v>15380</v>
      </c>
      <c r="JL49" s="2">
        <v>17070</v>
      </c>
      <c r="JM49" s="2">
        <v>3914</v>
      </c>
      <c r="JN49" s="2">
        <v>38247</v>
      </c>
      <c r="JO49" s="2">
        <v>57359</v>
      </c>
      <c r="JP49" s="2">
        <v>1185</v>
      </c>
      <c r="JQ49" s="2">
        <v>4823</v>
      </c>
      <c r="JR49" s="2">
        <v>1874</v>
      </c>
      <c r="JS49" s="2">
        <v>8825</v>
      </c>
      <c r="JT49" s="2">
        <v>4655</v>
      </c>
      <c r="JU49" s="2">
        <v>58318</v>
      </c>
      <c r="JV49" s="2">
        <v>2056</v>
      </c>
      <c r="JW49" s="2">
        <v>9263</v>
      </c>
      <c r="JX49" s="2">
        <v>46103</v>
      </c>
      <c r="JY49" s="2">
        <v>2594</v>
      </c>
      <c r="JZ49" s="2" t="s">
        <v>5</v>
      </c>
      <c r="KA49" s="2">
        <v>1118</v>
      </c>
      <c r="KB49" s="2">
        <v>4684</v>
      </c>
      <c r="KC49" s="2" t="s">
        <v>5</v>
      </c>
      <c r="KD49" s="2">
        <v>881</v>
      </c>
      <c r="KE49" s="2">
        <v>3015</v>
      </c>
      <c r="KF49" s="2">
        <v>11247</v>
      </c>
      <c r="KG49" s="2">
        <v>130166</v>
      </c>
      <c r="KH49" s="2">
        <v>4693</v>
      </c>
      <c r="KI49" s="2" t="s">
        <v>5</v>
      </c>
      <c r="KJ49" s="2" t="s">
        <v>5</v>
      </c>
      <c r="KK49" s="2">
        <v>2146</v>
      </c>
      <c r="KL49" s="2">
        <v>18172</v>
      </c>
      <c r="KM49" s="2">
        <v>1668</v>
      </c>
      <c r="KN49" s="2">
        <v>7555</v>
      </c>
      <c r="KO49" s="2" t="s">
        <v>5</v>
      </c>
      <c r="KP49" s="2" t="s">
        <v>5</v>
      </c>
      <c r="KQ49" s="2">
        <v>16668</v>
      </c>
      <c r="KR49" s="2">
        <v>2020</v>
      </c>
      <c r="KS49" s="2" t="s">
        <v>5</v>
      </c>
      <c r="KT49" s="2">
        <v>3940</v>
      </c>
      <c r="KU49" s="2">
        <v>8008</v>
      </c>
      <c r="KV49" s="2">
        <v>1457</v>
      </c>
      <c r="KW49" s="2">
        <v>5295</v>
      </c>
      <c r="KX49" s="2">
        <v>18939</v>
      </c>
      <c r="KY49" s="2">
        <v>19741</v>
      </c>
      <c r="KZ49" s="2" t="s">
        <v>5</v>
      </c>
      <c r="LA49" s="2">
        <v>3363</v>
      </c>
      <c r="LB49" s="2">
        <v>6961</v>
      </c>
      <c r="LC49" s="2">
        <v>132408</v>
      </c>
      <c r="LD49" s="2">
        <v>5125</v>
      </c>
      <c r="LE49" s="2">
        <v>5003</v>
      </c>
      <c r="LF49" s="2">
        <v>25995</v>
      </c>
      <c r="LG49" s="2" t="s">
        <v>5</v>
      </c>
      <c r="LH49" s="2">
        <v>8895</v>
      </c>
      <c r="LI49" s="2">
        <v>18643</v>
      </c>
      <c r="LJ49" s="2">
        <v>50551</v>
      </c>
      <c r="LK49" s="2">
        <v>66988</v>
      </c>
      <c r="LL49" s="2">
        <v>8982</v>
      </c>
      <c r="LM49" s="2" t="s">
        <v>5</v>
      </c>
      <c r="LN49" s="2">
        <v>4915</v>
      </c>
      <c r="LO49" s="2">
        <v>34683</v>
      </c>
      <c r="LP49" s="2">
        <v>4905</v>
      </c>
      <c r="LQ49" s="2">
        <v>28989</v>
      </c>
      <c r="LR49" s="2">
        <v>10630</v>
      </c>
      <c r="LS49" s="2" t="s">
        <v>5</v>
      </c>
      <c r="LT49" s="2" t="s">
        <v>5</v>
      </c>
      <c r="LU49" s="2">
        <v>57391</v>
      </c>
      <c r="LV49" s="2" t="s">
        <v>5</v>
      </c>
      <c r="LW49" s="2">
        <v>9058</v>
      </c>
      <c r="LX49" s="2" t="s">
        <v>5</v>
      </c>
      <c r="LY49" s="2" t="s">
        <v>5</v>
      </c>
      <c r="LZ49" s="2" t="s">
        <v>5</v>
      </c>
      <c r="MA49" s="2">
        <v>3481</v>
      </c>
      <c r="MB49" s="2">
        <v>9235</v>
      </c>
      <c r="MC49" s="2" t="s">
        <v>5</v>
      </c>
      <c r="MD49" s="2" t="s">
        <v>5</v>
      </c>
      <c r="ME49" s="2">
        <v>3694</v>
      </c>
      <c r="MF49" s="2">
        <v>88544</v>
      </c>
      <c r="MG49" s="2">
        <v>1050</v>
      </c>
      <c r="MH49" s="2">
        <v>24054</v>
      </c>
      <c r="MI49" s="2" t="s">
        <v>5</v>
      </c>
      <c r="MJ49" s="2">
        <v>1692</v>
      </c>
      <c r="MK49" s="2">
        <v>12052</v>
      </c>
      <c r="ML49" s="2">
        <v>2561</v>
      </c>
      <c r="MM49" s="2">
        <v>11271</v>
      </c>
      <c r="MN49" s="2">
        <v>33735</v>
      </c>
      <c r="MO49" s="2">
        <v>54309</v>
      </c>
      <c r="MP49" s="2" t="s">
        <v>5</v>
      </c>
      <c r="MQ49" s="2">
        <v>4809</v>
      </c>
      <c r="MR49" s="2">
        <v>3061</v>
      </c>
      <c r="MS49" s="2">
        <v>58531</v>
      </c>
      <c r="MT49" s="2">
        <v>4268</v>
      </c>
      <c r="MU49" s="2">
        <v>24318</v>
      </c>
      <c r="MV49" s="2">
        <v>51674</v>
      </c>
      <c r="MW49" s="2">
        <v>1546</v>
      </c>
      <c r="MX49" s="2">
        <v>3831</v>
      </c>
      <c r="MY49" s="2" t="s">
        <v>5</v>
      </c>
      <c r="MZ49" s="2">
        <v>391</v>
      </c>
      <c r="NA49" s="2">
        <v>410</v>
      </c>
      <c r="NB49" s="2">
        <v>8558</v>
      </c>
      <c r="NC49" s="2">
        <v>2098</v>
      </c>
      <c r="ND49" s="2">
        <v>1562</v>
      </c>
      <c r="NE49" s="2">
        <v>1293</v>
      </c>
      <c r="NF49" s="2">
        <v>1645</v>
      </c>
      <c r="NG49" s="2">
        <v>3232</v>
      </c>
      <c r="NH49" s="2">
        <v>2820</v>
      </c>
      <c r="NI49" s="2">
        <v>1956</v>
      </c>
      <c r="NJ49" s="2">
        <v>3753</v>
      </c>
      <c r="NK49" s="2">
        <v>6144</v>
      </c>
      <c r="NL49" s="2">
        <v>2261</v>
      </c>
      <c r="NM49" s="2">
        <v>1033</v>
      </c>
      <c r="NN49" s="2">
        <v>1397</v>
      </c>
      <c r="NO49" s="2">
        <v>1616</v>
      </c>
      <c r="NP49" s="2">
        <v>4713</v>
      </c>
      <c r="NQ49" s="2">
        <v>18482</v>
      </c>
      <c r="NR49" s="2">
        <v>178268</v>
      </c>
      <c r="NS49" s="2">
        <v>3355</v>
      </c>
      <c r="NT49" s="2">
        <v>4237</v>
      </c>
      <c r="NU49" s="2">
        <v>10626</v>
      </c>
      <c r="NV49" s="2">
        <v>1241</v>
      </c>
      <c r="NW49" s="2">
        <v>3611</v>
      </c>
      <c r="NX49" s="2">
        <v>5225</v>
      </c>
      <c r="NY49" s="2">
        <v>523</v>
      </c>
      <c r="NZ49" s="2">
        <v>5735</v>
      </c>
      <c r="OA49" s="2">
        <v>4810</v>
      </c>
      <c r="OB49" s="2">
        <v>1513</v>
      </c>
      <c r="OC49" s="2">
        <v>4176</v>
      </c>
      <c r="OD49" s="2">
        <v>906</v>
      </c>
      <c r="OE49" s="2">
        <v>4648</v>
      </c>
      <c r="OF49" s="2">
        <v>5166</v>
      </c>
      <c r="OG49" s="2">
        <v>90457</v>
      </c>
      <c r="OH49" s="2">
        <v>3540</v>
      </c>
      <c r="OI49" s="2">
        <v>1710</v>
      </c>
      <c r="OJ49" s="2">
        <v>1160</v>
      </c>
      <c r="OK49" s="2">
        <v>7246</v>
      </c>
      <c r="OL49" s="2">
        <v>2260</v>
      </c>
      <c r="OM49" s="2">
        <v>1277</v>
      </c>
      <c r="ON49" s="2">
        <v>1149</v>
      </c>
      <c r="OO49" s="2">
        <v>3940</v>
      </c>
      <c r="OP49" s="2">
        <v>10611</v>
      </c>
      <c r="OQ49" s="2">
        <v>6000</v>
      </c>
      <c r="OR49" s="2">
        <v>1875</v>
      </c>
      <c r="OS49" s="2">
        <v>3129</v>
      </c>
      <c r="OT49" s="2">
        <v>4510</v>
      </c>
      <c r="OU49" s="2">
        <v>5730</v>
      </c>
      <c r="OV49" s="2">
        <v>918</v>
      </c>
      <c r="OW49" s="2">
        <v>278</v>
      </c>
      <c r="OX49" s="2">
        <v>2805</v>
      </c>
      <c r="OY49" s="2">
        <v>8091</v>
      </c>
      <c r="OZ49" s="2">
        <v>1522</v>
      </c>
      <c r="PA49" s="2">
        <v>7479</v>
      </c>
      <c r="PB49" s="2">
        <v>29</v>
      </c>
      <c r="PC49" s="2">
        <v>1814</v>
      </c>
      <c r="PD49" s="2">
        <v>2681</v>
      </c>
      <c r="PE49" s="2">
        <v>6901</v>
      </c>
      <c r="PF49" s="2">
        <v>171</v>
      </c>
      <c r="PG49" s="2">
        <v>8030</v>
      </c>
      <c r="PH49" s="2">
        <v>24956</v>
      </c>
      <c r="PI49" s="2">
        <v>14205</v>
      </c>
      <c r="PJ49" s="2">
        <v>5629</v>
      </c>
      <c r="PK49" s="2">
        <v>7819</v>
      </c>
      <c r="PL49" s="2">
        <v>8393</v>
      </c>
      <c r="PM49" s="2">
        <v>4231</v>
      </c>
      <c r="PN49" s="2">
        <v>13582</v>
      </c>
      <c r="PO49" s="2">
        <v>3504</v>
      </c>
      <c r="PP49" s="2">
        <v>10979</v>
      </c>
      <c r="PQ49" s="2" t="s">
        <v>5</v>
      </c>
      <c r="PR49" s="2">
        <v>24335</v>
      </c>
      <c r="PS49" s="2">
        <v>12490</v>
      </c>
      <c r="PT49" s="2">
        <v>4696</v>
      </c>
      <c r="PU49" s="2">
        <v>66655</v>
      </c>
      <c r="PV49" s="2">
        <v>1261</v>
      </c>
      <c r="PW49" s="2">
        <v>14319</v>
      </c>
      <c r="PX49" s="2">
        <v>7933</v>
      </c>
      <c r="PY49" s="2">
        <v>4698</v>
      </c>
      <c r="PZ49" s="2">
        <v>2746</v>
      </c>
      <c r="QA49" s="2">
        <v>5440</v>
      </c>
      <c r="QB49" s="2">
        <v>4944</v>
      </c>
      <c r="QC49" s="2">
        <v>1953</v>
      </c>
      <c r="QD49" s="2">
        <v>6734</v>
      </c>
      <c r="QE49" s="2">
        <v>13297</v>
      </c>
      <c r="QF49" s="2" t="s">
        <v>5</v>
      </c>
      <c r="QG49" s="2">
        <v>21196</v>
      </c>
      <c r="QH49" s="2">
        <v>641211</v>
      </c>
      <c r="QI49" s="2">
        <v>6664</v>
      </c>
      <c r="QJ49" s="2">
        <v>7728</v>
      </c>
      <c r="QK49" s="2" t="s">
        <v>5</v>
      </c>
      <c r="QL49" s="2" t="s">
        <v>5</v>
      </c>
      <c r="QM49" s="2">
        <v>3282</v>
      </c>
      <c r="QN49" s="2">
        <v>6731</v>
      </c>
      <c r="QO49" s="2" t="s">
        <v>5</v>
      </c>
      <c r="QP49" s="2">
        <v>6296</v>
      </c>
      <c r="QQ49" s="2">
        <v>349</v>
      </c>
      <c r="QR49" s="2">
        <v>3305</v>
      </c>
      <c r="QS49" s="2" t="s">
        <v>5</v>
      </c>
      <c r="QT49" s="2">
        <v>5183</v>
      </c>
      <c r="QU49" s="2">
        <v>1153000</v>
      </c>
      <c r="QV49" s="2">
        <v>258</v>
      </c>
      <c r="QW49" s="2">
        <v>1665</v>
      </c>
      <c r="QX49" s="2" t="s">
        <v>5</v>
      </c>
      <c r="QY49" s="2">
        <v>106</v>
      </c>
      <c r="QZ49" s="2">
        <v>58</v>
      </c>
      <c r="RA49" s="2">
        <v>370022</v>
      </c>
      <c r="RB49" s="2">
        <v>2702</v>
      </c>
      <c r="RC49" s="2">
        <v>7731</v>
      </c>
      <c r="RD49" s="2">
        <v>133</v>
      </c>
      <c r="RE49" s="2">
        <v>627</v>
      </c>
      <c r="RF49" s="2">
        <v>3</v>
      </c>
      <c r="RG49" s="2">
        <v>45</v>
      </c>
      <c r="RH49" s="2">
        <v>609575</v>
      </c>
      <c r="RI49" s="2">
        <v>2542</v>
      </c>
      <c r="RJ49" s="2">
        <v>522279</v>
      </c>
      <c r="RK49" s="2">
        <v>2501865</v>
      </c>
      <c r="RL49" s="2">
        <v>9309</v>
      </c>
      <c r="RM49" s="2">
        <v>2637</v>
      </c>
      <c r="RN49" s="2">
        <v>182642</v>
      </c>
      <c r="RO49" s="2">
        <v>629</v>
      </c>
      <c r="RP49" s="2" t="s">
        <v>5</v>
      </c>
      <c r="RQ49" s="2">
        <v>91949</v>
      </c>
      <c r="RR49" s="2">
        <v>3769</v>
      </c>
      <c r="RS49" s="2">
        <v>7964</v>
      </c>
      <c r="RT49" s="2" t="s">
        <v>5</v>
      </c>
      <c r="RU49" s="2" t="s">
        <v>5</v>
      </c>
      <c r="RV49" s="2" t="s">
        <v>5</v>
      </c>
      <c r="RW49" s="2" t="s">
        <v>5</v>
      </c>
      <c r="RX49" s="2" t="s">
        <v>5</v>
      </c>
      <c r="RY49" s="2" t="s">
        <v>5</v>
      </c>
      <c r="RZ49" s="2">
        <v>29768</v>
      </c>
      <c r="SA49" s="2" t="s">
        <v>5</v>
      </c>
      <c r="SB49" s="2" t="s">
        <v>5</v>
      </c>
      <c r="SC49" s="2" t="s">
        <v>5</v>
      </c>
      <c r="SD49" s="2">
        <v>39246</v>
      </c>
      <c r="SE49" s="2" t="s">
        <v>5</v>
      </c>
      <c r="SF49" s="2">
        <v>1449</v>
      </c>
      <c r="SG49" s="2">
        <v>10591</v>
      </c>
      <c r="SH49" s="2">
        <v>932</v>
      </c>
      <c r="SI49" s="2">
        <v>3298</v>
      </c>
      <c r="SJ49" s="2">
        <v>456</v>
      </c>
      <c r="SK49" s="2">
        <v>259755</v>
      </c>
      <c r="SL49" s="2">
        <v>12451</v>
      </c>
      <c r="SM49" s="2">
        <v>34241</v>
      </c>
      <c r="SN49" s="2">
        <v>8740</v>
      </c>
      <c r="SO49" s="2">
        <v>13</v>
      </c>
      <c r="SP49" s="2">
        <v>43758</v>
      </c>
      <c r="SQ49" s="2">
        <v>2822</v>
      </c>
      <c r="SR49" s="2">
        <v>1013</v>
      </c>
      <c r="SS49" s="2">
        <v>153</v>
      </c>
      <c r="ST49" s="2">
        <v>10676</v>
      </c>
      <c r="SU49" s="2">
        <v>28522</v>
      </c>
      <c r="SV49" s="2">
        <v>167521</v>
      </c>
      <c r="SW49" s="2">
        <v>9909</v>
      </c>
      <c r="SX49" s="2">
        <v>23661</v>
      </c>
      <c r="SY49" s="2">
        <v>1474</v>
      </c>
      <c r="SZ49" s="2">
        <v>1891</v>
      </c>
      <c r="TA49" s="2">
        <v>20447</v>
      </c>
      <c r="TB49" s="2">
        <v>1536</v>
      </c>
      <c r="TC49" s="2">
        <v>3575</v>
      </c>
      <c r="TD49" s="2">
        <v>3452</v>
      </c>
      <c r="TE49" s="2">
        <v>1110</v>
      </c>
      <c r="TF49" s="2">
        <v>3309</v>
      </c>
      <c r="TG49" s="2">
        <v>51898</v>
      </c>
      <c r="TH49" s="2">
        <v>287258</v>
      </c>
      <c r="TI49" s="2">
        <v>2149</v>
      </c>
      <c r="TJ49" s="2" t="s">
        <v>5</v>
      </c>
      <c r="TK49" s="2">
        <v>18121</v>
      </c>
      <c r="TL49" s="2">
        <v>7849</v>
      </c>
      <c r="TM49" s="2">
        <v>2821</v>
      </c>
      <c r="TN49" s="2">
        <v>30116</v>
      </c>
      <c r="TO49" s="2">
        <v>2646</v>
      </c>
      <c r="TP49" s="2">
        <v>1060</v>
      </c>
      <c r="TQ49" s="2">
        <v>9397</v>
      </c>
      <c r="TR49" s="2">
        <v>5990</v>
      </c>
      <c r="TS49" s="2">
        <v>6205</v>
      </c>
      <c r="TT49" s="2">
        <v>5359</v>
      </c>
      <c r="TU49" s="2">
        <v>166</v>
      </c>
      <c r="TV49" s="2">
        <v>8048</v>
      </c>
      <c r="TW49" s="2">
        <v>1967</v>
      </c>
      <c r="TX49" s="2">
        <v>1418</v>
      </c>
      <c r="TY49" s="2">
        <v>2948</v>
      </c>
      <c r="TZ49" s="2">
        <v>10575</v>
      </c>
      <c r="UA49" s="2">
        <v>3015</v>
      </c>
      <c r="UB49" s="2">
        <v>6614</v>
      </c>
      <c r="UC49" s="2">
        <v>12926</v>
      </c>
      <c r="UD49" s="2">
        <v>4931</v>
      </c>
      <c r="UE49" s="2" t="s">
        <v>5</v>
      </c>
      <c r="UF49" s="2">
        <v>2800</v>
      </c>
      <c r="UG49" s="2">
        <v>2826</v>
      </c>
      <c r="UH49" s="2">
        <v>1725</v>
      </c>
      <c r="UI49" s="2">
        <v>7382</v>
      </c>
      <c r="UJ49" s="2">
        <v>4475</v>
      </c>
      <c r="UK49" s="2">
        <v>276</v>
      </c>
      <c r="UL49" s="2">
        <v>2369</v>
      </c>
      <c r="UM49" s="2">
        <v>16254</v>
      </c>
      <c r="UN49" s="2">
        <v>57354</v>
      </c>
      <c r="UO49" s="2">
        <v>15950</v>
      </c>
      <c r="UP49" s="2">
        <v>10242</v>
      </c>
      <c r="UQ49" s="2">
        <v>10834</v>
      </c>
      <c r="UR49" s="2">
        <v>5413</v>
      </c>
      <c r="US49" s="2">
        <v>636</v>
      </c>
      <c r="UT49" s="2">
        <v>1829</v>
      </c>
      <c r="UU49" s="2">
        <v>8278</v>
      </c>
      <c r="UV49" s="2">
        <v>324463</v>
      </c>
      <c r="UW49" s="2">
        <v>592</v>
      </c>
      <c r="UX49" s="2">
        <v>11557</v>
      </c>
      <c r="UY49" s="2">
        <v>128229</v>
      </c>
      <c r="UZ49" s="2">
        <v>597256</v>
      </c>
      <c r="VA49" s="2">
        <v>4986</v>
      </c>
      <c r="VB49" s="2">
        <v>4528</v>
      </c>
      <c r="VC49" s="2">
        <v>1372</v>
      </c>
      <c r="VD49" s="2">
        <v>4948</v>
      </c>
      <c r="VE49" s="2">
        <v>6577</v>
      </c>
      <c r="VF49" s="2">
        <v>25590</v>
      </c>
      <c r="VG49" s="2">
        <v>2732</v>
      </c>
      <c r="VH49" s="2">
        <v>1112</v>
      </c>
      <c r="VI49" s="2">
        <v>21034</v>
      </c>
      <c r="VJ49" s="2">
        <v>7136</v>
      </c>
      <c r="VK49" s="2">
        <v>2631</v>
      </c>
      <c r="VL49" s="2">
        <v>5823</v>
      </c>
      <c r="VM49" s="2">
        <v>2939</v>
      </c>
      <c r="VN49" s="2">
        <v>2976</v>
      </c>
      <c r="VO49" s="2">
        <v>7713</v>
      </c>
      <c r="VP49" s="2">
        <v>3972</v>
      </c>
      <c r="VQ49" s="2">
        <v>5739</v>
      </c>
      <c r="VR49" s="2">
        <v>4454</v>
      </c>
      <c r="VS49" s="2">
        <v>236880</v>
      </c>
      <c r="VT49" s="2">
        <v>769</v>
      </c>
      <c r="VU49" s="2">
        <v>2012</v>
      </c>
      <c r="VV49" s="2">
        <v>1619</v>
      </c>
      <c r="VW49" s="2">
        <v>1802</v>
      </c>
      <c r="VX49" s="2">
        <v>1831</v>
      </c>
      <c r="VY49" s="2">
        <v>5067</v>
      </c>
      <c r="VZ49" s="2">
        <v>761</v>
      </c>
      <c r="WA49" s="2">
        <v>1688</v>
      </c>
      <c r="WB49" s="2">
        <v>254</v>
      </c>
      <c r="WC49" s="2">
        <v>4357</v>
      </c>
      <c r="WD49" s="2">
        <v>2109</v>
      </c>
      <c r="WE49" s="2">
        <v>3604</v>
      </c>
      <c r="WF49" s="2">
        <v>983</v>
      </c>
      <c r="WG49" s="2">
        <v>13921</v>
      </c>
      <c r="WH49" s="2">
        <v>5624</v>
      </c>
      <c r="WI49" s="2">
        <v>992</v>
      </c>
      <c r="WJ49" s="2">
        <v>3635</v>
      </c>
      <c r="WK49" s="2">
        <v>743</v>
      </c>
      <c r="WL49" s="2">
        <v>1687</v>
      </c>
      <c r="WM49" s="2">
        <v>4309</v>
      </c>
      <c r="WN49" s="2">
        <v>4266</v>
      </c>
      <c r="WO49" s="2">
        <v>2100</v>
      </c>
      <c r="WP49" s="2">
        <v>8095</v>
      </c>
      <c r="WQ49" s="2">
        <v>2986</v>
      </c>
      <c r="WR49" s="2">
        <v>23476</v>
      </c>
      <c r="WS49" s="2">
        <v>4194</v>
      </c>
      <c r="WT49" s="2">
        <v>2889</v>
      </c>
      <c r="WU49" s="2">
        <v>2737</v>
      </c>
      <c r="WV49" s="2">
        <v>7338</v>
      </c>
      <c r="WW49" s="2">
        <v>2685</v>
      </c>
      <c r="WX49" s="2">
        <v>3761</v>
      </c>
      <c r="WY49" s="2">
        <v>3990</v>
      </c>
      <c r="WZ49" s="2">
        <v>4058</v>
      </c>
      <c r="XA49" s="2">
        <v>2208</v>
      </c>
      <c r="XB49" s="2">
        <v>4134</v>
      </c>
      <c r="XC49" s="2">
        <v>957</v>
      </c>
      <c r="XD49" s="2">
        <v>4541</v>
      </c>
      <c r="XE49" s="2">
        <v>1893</v>
      </c>
      <c r="XF49" s="2" t="s">
        <v>5</v>
      </c>
      <c r="XG49" s="2">
        <v>8871</v>
      </c>
      <c r="XH49" s="2">
        <v>1748</v>
      </c>
      <c r="XI49" s="2">
        <v>1974</v>
      </c>
      <c r="XJ49" s="2">
        <v>2556</v>
      </c>
      <c r="XK49" s="2">
        <v>9135</v>
      </c>
      <c r="XL49" s="2">
        <v>1091</v>
      </c>
      <c r="XM49" s="2">
        <v>1131</v>
      </c>
      <c r="XN49" s="2">
        <v>5064</v>
      </c>
      <c r="XO49" s="2">
        <v>2513</v>
      </c>
      <c r="XP49" s="2">
        <v>12679</v>
      </c>
      <c r="XQ49" s="2">
        <v>4376</v>
      </c>
      <c r="XR49" s="2">
        <v>2590</v>
      </c>
      <c r="XS49" s="2">
        <v>3921</v>
      </c>
      <c r="XT49" s="2">
        <v>8215</v>
      </c>
      <c r="XU49" s="2">
        <v>4092</v>
      </c>
      <c r="XV49" s="2">
        <v>5907</v>
      </c>
      <c r="XW49" s="2">
        <v>3446</v>
      </c>
      <c r="XX49" s="2">
        <v>4895</v>
      </c>
      <c r="XY49" s="2">
        <v>8132</v>
      </c>
      <c r="XZ49" s="2">
        <v>515</v>
      </c>
      <c r="YA49" s="2">
        <v>3455</v>
      </c>
      <c r="YB49" s="2">
        <v>8120</v>
      </c>
      <c r="YC49" s="2">
        <v>26320</v>
      </c>
      <c r="YD49" s="2">
        <v>4500</v>
      </c>
      <c r="YE49" s="2">
        <v>3463</v>
      </c>
      <c r="YF49" s="2" t="s">
        <v>5</v>
      </c>
      <c r="YG49" s="2">
        <v>4149</v>
      </c>
      <c r="YH49" s="2">
        <v>4303</v>
      </c>
      <c r="YI49" s="2">
        <v>4486</v>
      </c>
      <c r="YJ49" s="2">
        <v>1813</v>
      </c>
      <c r="YK49" s="2">
        <v>1345</v>
      </c>
      <c r="YL49" s="2">
        <v>2885</v>
      </c>
      <c r="YM49" s="2">
        <v>32171</v>
      </c>
      <c r="YN49" s="2">
        <v>16575</v>
      </c>
      <c r="YO49" s="2">
        <v>1220</v>
      </c>
      <c r="YP49" s="2">
        <v>2100</v>
      </c>
      <c r="YQ49" s="2">
        <v>2514</v>
      </c>
      <c r="YR49" s="2">
        <v>7140</v>
      </c>
      <c r="YS49" s="2">
        <v>6855</v>
      </c>
      <c r="YT49" s="2">
        <v>6364</v>
      </c>
      <c r="YU49" s="2">
        <v>3216</v>
      </c>
      <c r="YV49" s="2">
        <v>1868</v>
      </c>
      <c r="YW49" s="2">
        <v>4986</v>
      </c>
      <c r="YX49" s="2">
        <v>12979</v>
      </c>
      <c r="YY49" s="2">
        <v>6917</v>
      </c>
      <c r="YZ49" s="2">
        <v>22298</v>
      </c>
      <c r="ZA49" s="2">
        <v>1301</v>
      </c>
      <c r="ZB49" s="2">
        <v>4926</v>
      </c>
      <c r="ZC49" s="2">
        <v>15950</v>
      </c>
      <c r="ZD49" s="2">
        <v>6411</v>
      </c>
      <c r="ZE49" s="2">
        <v>19140</v>
      </c>
      <c r="ZF49" s="2">
        <v>3264</v>
      </c>
      <c r="ZG49" s="2">
        <v>4084</v>
      </c>
      <c r="ZH49" s="2">
        <v>646</v>
      </c>
      <c r="ZI49" s="2">
        <v>2700</v>
      </c>
      <c r="ZJ49" s="2">
        <v>2341</v>
      </c>
      <c r="ZK49" s="2">
        <v>2621</v>
      </c>
      <c r="ZL49" s="2">
        <v>6586</v>
      </c>
      <c r="ZM49" s="2">
        <v>592</v>
      </c>
      <c r="ZN49" s="2">
        <v>6808</v>
      </c>
      <c r="ZO49" s="2">
        <v>2467</v>
      </c>
      <c r="ZP49" s="2">
        <v>3988</v>
      </c>
      <c r="ZQ49" s="2">
        <v>5600</v>
      </c>
      <c r="ZR49" s="2">
        <v>476994</v>
      </c>
      <c r="ZS49" s="2">
        <v>416</v>
      </c>
      <c r="ZT49" s="2">
        <v>419</v>
      </c>
      <c r="ZU49" s="2">
        <v>2485</v>
      </c>
      <c r="ZV49" s="2">
        <v>4389</v>
      </c>
      <c r="ZW49" s="2">
        <v>857</v>
      </c>
      <c r="ZX49" s="2">
        <v>2895</v>
      </c>
      <c r="ZY49" s="2">
        <v>2593</v>
      </c>
      <c r="ZZ49" s="2">
        <v>5527</v>
      </c>
      <c r="AAA49" s="2">
        <v>4905</v>
      </c>
      <c r="AAB49" s="2">
        <v>1348</v>
      </c>
      <c r="AAC49" s="2">
        <v>2612</v>
      </c>
      <c r="AAD49" s="2">
        <v>5196</v>
      </c>
      <c r="AAE49" s="2">
        <v>1326</v>
      </c>
      <c r="AAF49" s="2">
        <v>2792</v>
      </c>
      <c r="AAG49" s="2">
        <v>1003</v>
      </c>
      <c r="AAH49" s="2">
        <v>2741</v>
      </c>
      <c r="AAI49" s="2">
        <v>1173</v>
      </c>
      <c r="AAJ49" s="2">
        <v>842</v>
      </c>
      <c r="AAK49" s="2">
        <v>2675</v>
      </c>
      <c r="AAL49" s="2">
        <v>897</v>
      </c>
      <c r="AAM49" s="2">
        <v>763</v>
      </c>
      <c r="AAN49" s="2">
        <v>20013</v>
      </c>
      <c r="AAO49" s="2">
        <v>1907</v>
      </c>
      <c r="AAP49" s="2">
        <v>27673</v>
      </c>
      <c r="AAQ49" s="2">
        <v>3677</v>
      </c>
      <c r="AAR49" s="2">
        <v>601</v>
      </c>
      <c r="AAS49" s="2">
        <v>1947</v>
      </c>
      <c r="AAT49" s="2">
        <v>1625</v>
      </c>
      <c r="AAU49" s="2">
        <v>2132</v>
      </c>
      <c r="AAV49" s="2">
        <v>33797</v>
      </c>
      <c r="AAW49" s="2">
        <v>2285</v>
      </c>
      <c r="AAX49" s="2">
        <v>70731</v>
      </c>
      <c r="AAY49" s="2" t="s">
        <v>5</v>
      </c>
      <c r="AAZ49" s="2">
        <v>61540</v>
      </c>
      <c r="ABA49" s="2">
        <v>3954</v>
      </c>
      <c r="ABB49" s="2" t="s">
        <v>5</v>
      </c>
      <c r="ABC49" s="2">
        <v>8246</v>
      </c>
      <c r="ABD49" s="2">
        <v>3614</v>
      </c>
      <c r="ABE49" s="2">
        <v>4139</v>
      </c>
      <c r="ABF49" s="2">
        <v>3384</v>
      </c>
      <c r="ABG49" s="2">
        <v>10853</v>
      </c>
      <c r="ABH49" s="2">
        <v>160</v>
      </c>
      <c r="ABI49" s="2">
        <v>428</v>
      </c>
      <c r="ABJ49" s="2">
        <v>1122</v>
      </c>
      <c r="ABK49" s="2">
        <v>1484</v>
      </c>
      <c r="ABL49" s="2">
        <v>11187</v>
      </c>
      <c r="ABM49" s="2">
        <v>1183</v>
      </c>
      <c r="ABN49" s="2">
        <v>1360</v>
      </c>
      <c r="ABO49" s="2">
        <v>17549</v>
      </c>
      <c r="ABP49" s="2">
        <v>11499</v>
      </c>
      <c r="ABQ49" s="2">
        <v>1484</v>
      </c>
      <c r="ABR49" s="2">
        <v>52100</v>
      </c>
      <c r="ABS49" s="2">
        <v>7573</v>
      </c>
      <c r="ABT49" s="2">
        <v>1421</v>
      </c>
      <c r="ABU49" s="2">
        <v>457</v>
      </c>
      <c r="ABV49" s="2">
        <v>1475</v>
      </c>
      <c r="ABW49" s="2">
        <v>981</v>
      </c>
      <c r="ABX49" s="2">
        <v>719</v>
      </c>
      <c r="ABY49" s="2">
        <v>1186</v>
      </c>
      <c r="ABZ49" s="2">
        <v>5810</v>
      </c>
      <c r="ACA49" s="2">
        <v>14581</v>
      </c>
      <c r="ACB49" s="2">
        <v>22988</v>
      </c>
      <c r="ACC49" s="2">
        <v>1235</v>
      </c>
      <c r="ACD49" s="2">
        <v>16541</v>
      </c>
      <c r="ACE49" s="2">
        <v>2716</v>
      </c>
      <c r="ACF49" s="2">
        <v>3020</v>
      </c>
      <c r="ACG49" s="2">
        <v>1788</v>
      </c>
      <c r="ACH49" s="2">
        <v>1686</v>
      </c>
      <c r="ACI49" s="2">
        <v>1740</v>
      </c>
      <c r="ACJ49" s="2">
        <v>2285</v>
      </c>
      <c r="ACK49" s="2">
        <v>2411</v>
      </c>
      <c r="ACL49" s="2">
        <v>729</v>
      </c>
      <c r="ACM49" s="2">
        <v>759</v>
      </c>
      <c r="ACN49" s="2">
        <v>1106</v>
      </c>
      <c r="ACO49" s="2">
        <v>1164</v>
      </c>
      <c r="ACP49" s="2">
        <v>1435</v>
      </c>
      <c r="ACQ49" s="2">
        <v>3452</v>
      </c>
      <c r="ACR49" s="2">
        <v>5679</v>
      </c>
      <c r="ACS49" s="2">
        <v>5763</v>
      </c>
      <c r="ACT49" s="2">
        <v>2476</v>
      </c>
      <c r="ACU49" s="2">
        <v>1197</v>
      </c>
      <c r="ACV49" s="2">
        <v>2423</v>
      </c>
      <c r="ACW49" s="2">
        <v>693</v>
      </c>
      <c r="ACX49" s="2">
        <v>4790</v>
      </c>
      <c r="ACY49" s="2">
        <v>264</v>
      </c>
      <c r="ACZ49" s="2">
        <v>14481</v>
      </c>
      <c r="ADA49" s="2">
        <v>2707</v>
      </c>
      <c r="ADB49" s="2">
        <v>4322</v>
      </c>
      <c r="ADC49" s="2">
        <v>393</v>
      </c>
      <c r="ADD49" s="2">
        <v>1085</v>
      </c>
      <c r="ADE49" s="2">
        <v>2745</v>
      </c>
      <c r="ADF49" s="2">
        <v>2332</v>
      </c>
      <c r="ADG49" s="2">
        <v>6321</v>
      </c>
      <c r="ADH49" s="2">
        <v>1162</v>
      </c>
      <c r="ADI49" s="2">
        <v>6837</v>
      </c>
      <c r="ADJ49" s="2">
        <v>358</v>
      </c>
      <c r="ADK49" s="2">
        <v>1722</v>
      </c>
      <c r="ADL49" s="2">
        <v>2562</v>
      </c>
      <c r="ADM49" s="2">
        <v>183</v>
      </c>
      <c r="ADN49" s="2">
        <v>3238</v>
      </c>
      <c r="ADO49" s="2">
        <v>1276</v>
      </c>
      <c r="ADP49" s="2">
        <v>1674</v>
      </c>
      <c r="ADQ49" s="2">
        <v>1608</v>
      </c>
      <c r="ADR49" s="2">
        <v>966</v>
      </c>
      <c r="ADS49" s="2">
        <v>5695</v>
      </c>
      <c r="ADT49" s="2">
        <v>2202</v>
      </c>
      <c r="ADU49" s="2">
        <v>918</v>
      </c>
      <c r="ADV49" s="2">
        <v>1470</v>
      </c>
      <c r="ADW49" s="2">
        <v>1221</v>
      </c>
      <c r="ADX49" s="2">
        <v>1947</v>
      </c>
      <c r="ADY49" s="2">
        <v>1606</v>
      </c>
      <c r="ADZ49" s="2">
        <v>1274</v>
      </c>
      <c r="AEA49" s="2">
        <v>580</v>
      </c>
      <c r="AEB49" s="2">
        <v>1913</v>
      </c>
      <c r="AEC49" s="2">
        <v>295</v>
      </c>
      <c r="AED49" s="2">
        <v>9425</v>
      </c>
      <c r="AEE49" s="2">
        <v>552</v>
      </c>
      <c r="AEF49" s="2">
        <v>8435</v>
      </c>
      <c r="AEG49" s="2">
        <v>1197</v>
      </c>
      <c r="AEH49" s="2">
        <v>2926</v>
      </c>
      <c r="AEI49" s="2">
        <v>2006</v>
      </c>
      <c r="AEJ49" s="2">
        <v>4030</v>
      </c>
      <c r="AEK49" s="2">
        <v>1331</v>
      </c>
      <c r="AEL49" s="2">
        <v>14459</v>
      </c>
      <c r="AEM49" s="2">
        <v>5977</v>
      </c>
      <c r="AEN49" s="2">
        <v>2400</v>
      </c>
      <c r="AEO49" s="2">
        <v>5800</v>
      </c>
      <c r="AEP49" s="2">
        <v>14180</v>
      </c>
      <c r="AEQ49" s="2">
        <v>1018</v>
      </c>
      <c r="AER49" s="2">
        <v>71</v>
      </c>
      <c r="AES49" s="2">
        <v>649</v>
      </c>
      <c r="AET49" s="2">
        <v>4076</v>
      </c>
      <c r="AEU49" s="2">
        <v>6323</v>
      </c>
      <c r="AEV49" s="2">
        <v>616</v>
      </c>
      <c r="AEW49" s="2">
        <v>4379</v>
      </c>
      <c r="AEX49" s="2">
        <v>822</v>
      </c>
      <c r="AEY49" s="2">
        <v>1220</v>
      </c>
      <c r="AEZ49" s="2">
        <v>4367</v>
      </c>
      <c r="AFA49" s="2">
        <v>3247</v>
      </c>
      <c r="AFB49" s="2">
        <v>883</v>
      </c>
      <c r="AFC49" s="2">
        <v>663</v>
      </c>
      <c r="AFD49" s="2">
        <v>605</v>
      </c>
      <c r="AFE49" s="2">
        <v>315</v>
      </c>
      <c r="AFF49" s="2">
        <v>2723</v>
      </c>
      <c r="AFG49" s="2">
        <v>1982</v>
      </c>
      <c r="AFH49" s="2">
        <v>2594</v>
      </c>
      <c r="AFI49" s="2">
        <v>954</v>
      </c>
      <c r="AFJ49" s="2">
        <v>1971</v>
      </c>
      <c r="AFK49" s="2">
        <v>3132</v>
      </c>
      <c r="AFL49" s="2">
        <v>2970</v>
      </c>
      <c r="AFM49" s="2">
        <v>5823</v>
      </c>
      <c r="AFN49" s="2">
        <v>5617</v>
      </c>
      <c r="AFO49" s="2">
        <v>3923</v>
      </c>
      <c r="AFP49" s="2">
        <v>1981</v>
      </c>
      <c r="AFQ49" s="2">
        <v>2826</v>
      </c>
      <c r="AFR49" s="2">
        <v>2937</v>
      </c>
      <c r="AFS49" s="2">
        <v>246</v>
      </c>
      <c r="AFT49" s="2">
        <v>1312</v>
      </c>
      <c r="AFU49" s="2">
        <v>37883</v>
      </c>
      <c r="AFV49" s="2">
        <v>521</v>
      </c>
      <c r="AFW49" s="2">
        <v>4104</v>
      </c>
      <c r="AFX49" s="2">
        <v>1943</v>
      </c>
      <c r="AFY49" s="2">
        <v>1819</v>
      </c>
      <c r="AFZ49" s="2">
        <v>2114</v>
      </c>
      <c r="AGA49" s="2">
        <v>1674</v>
      </c>
      <c r="AGB49" s="2">
        <v>3841</v>
      </c>
      <c r="AGC49" s="2">
        <v>3397</v>
      </c>
      <c r="AGD49" s="2">
        <v>2858</v>
      </c>
      <c r="AGE49" s="2">
        <v>9582</v>
      </c>
      <c r="AGF49" s="2">
        <v>2268</v>
      </c>
      <c r="AGG49" s="2">
        <v>2184</v>
      </c>
      <c r="AGH49" s="2">
        <v>4223</v>
      </c>
      <c r="AGI49" s="2">
        <v>2002</v>
      </c>
      <c r="AGJ49" s="2">
        <v>374</v>
      </c>
      <c r="AGK49" s="2">
        <v>2485</v>
      </c>
      <c r="AGL49" s="2">
        <v>1605</v>
      </c>
      <c r="AGM49" s="2">
        <v>2176</v>
      </c>
      <c r="AGN49" s="2">
        <v>5054</v>
      </c>
      <c r="AGO49" s="2">
        <v>1454</v>
      </c>
      <c r="AGP49" s="2">
        <v>3886</v>
      </c>
      <c r="AGQ49" s="2">
        <v>11391</v>
      </c>
      <c r="AGR49" s="2">
        <v>830</v>
      </c>
      <c r="AGS49" s="2">
        <v>9217</v>
      </c>
      <c r="AGT49" s="2">
        <v>2145</v>
      </c>
      <c r="AGU49" s="2">
        <v>6012</v>
      </c>
      <c r="AGV49" s="2">
        <v>3152</v>
      </c>
      <c r="AGW49" s="2">
        <v>5211</v>
      </c>
      <c r="AGX49" s="2">
        <v>189</v>
      </c>
      <c r="AGY49" s="2">
        <v>616</v>
      </c>
      <c r="AGZ49" s="2">
        <v>2180</v>
      </c>
      <c r="AHA49" s="2">
        <v>5498</v>
      </c>
      <c r="AHB49" s="2">
        <v>4287</v>
      </c>
      <c r="AHC49" s="2">
        <v>53142</v>
      </c>
      <c r="AHD49" s="2">
        <v>486</v>
      </c>
      <c r="AHE49" s="2">
        <v>1245</v>
      </c>
      <c r="AHF49" s="2">
        <v>1485</v>
      </c>
      <c r="AHG49" s="2">
        <v>3105</v>
      </c>
      <c r="AHH49" s="2">
        <v>1565</v>
      </c>
      <c r="AHI49" s="2">
        <v>21978</v>
      </c>
      <c r="AHJ49" s="2">
        <v>3046</v>
      </c>
      <c r="AHK49" s="2">
        <v>4133</v>
      </c>
      <c r="AHL49" s="2">
        <v>343</v>
      </c>
      <c r="AHM49" s="2">
        <v>2159</v>
      </c>
      <c r="AHN49" s="2">
        <v>3266</v>
      </c>
      <c r="AHO49" s="2">
        <v>10588</v>
      </c>
      <c r="AHP49" s="2">
        <v>1387</v>
      </c>
      <c r="AHQ49" s="2">
        <v>4388</v>
      </c>
      <c r="AHR49" s="2">
        <v>9168</v>
      </c>
      <c r="AHS49" s="2">
        <v>2477</v>
      </c>
      <c r="AHT49" s="2">
        <v>2182</v>
      </c>
      <c r="AHU49" s="2">
        <v>899</v>
      </c>
      <c r="AHV49" s="2">
        <v>6826</v>
      </c>
      <c r="AHW49" s="2">
        <v>2476</v>
      </c>
      <c r="AHX49" s="2">
        <v>6087</v>
      </c>
      <c r="AHY49" s="2">
        <v>52420</v>
      </c>
      <c r="AHZ49" s="2">
        <v>21916</v>
      </c>
      <c r="AIA49" s="2">
        <v>4082</v>
      </c>
      <c r="AIB49" s="2">
        <v>1845</v>
      </c>
      <c r="AIC49" s="2">
        <v>4382</v>
      </c>
      <c r="AID49" s="2">
        <v>682</v>
      </c>
      <c r="AIE49" s="2">
        <v>2308</v>
      </c>
      <c r="AIF49" s="2">
        <v>1960</v>
      </c>
      <c r="AIG49" s="2">
        <v>4315</v>
      </c>
      <c r="AIH49" s="2">
        <v>756</v>
      </c>
      <c r="AII49" s="2">
        <v>1273</v>
      </c>
      <c r="AIJ49" s="2">
        <v>1657</v>
      </c>
      <c r="AIK49" s="2">
        <v>4642</v>
      </c>
      <c r="AIL49" s="2">
        <v>887</v>
      </c>
      <c r="AIM49" s="2">
        <v>598</v>
      </c>
      <c r="AIN49" s="2">
        <v>1481</v>
      </c>
      <c r="AIO49" s="2">
        <v>4079</v>
      </c>
      <c r="AIP49" s="2">
        <v>5247</v>
      </c>
      <c r="AIQ49" s="2">
        <v>1234</v>
      </c>
      <c r="AIR49" s="2">
        <v>676</v>
      </c>
      <c r="AIS49" s="2">
        <v>1325</v>
      </c>
      <c r="AIT49" s="2">
        <v>261</v>
      </c>
      <c r="AIU49" s="2">
        <v>740</v>
      </c>
      <c r="AIV49" s="2">
        <v>742</v>
      </c>
      <c r="AIW49" s="2">
        <v>2496</v>
      </c>
      <c r="AIX49" s="2">
        <v>1827</v>
      </c>
      <c r="AIY49" s="2">
        <v>2518</v>
      </c>
      <c r="AIZ49" s="2">
        <v>1413</v>
      </c>
      <c r="AJA49" s="2">
        <v>2732</v>
      </c>
      <c r="AJB49" s="2">
        <v>473</v>
      </c>
      <c r="AJC49" s="2">
        <v>494</v>
      </c>
      <c r="AJD49" s="2">
        <v>260</v>
      </c>
      <c r="AJE49" s="2">
        <v>1595</v>
      </c>
      <c r="AJF49" s="2">
        <v>1237</v>
      </c>
      <c r="AJG49" s="2">
        <v>12856</v>
      </c>
      <c r="AJH49" s="2">
        <v>560</v>
      </c>
      <c r="AJI49" s="2">
        <v>1275</v>
      </c>
      <c r="AJJ49" s="2">
        <v>362</v>
      </c>
      <c r="AJK49" s="2">
        <v>565</v>
      </c>
      <c r="AJL49" s="2">
        <v>3884</v>
      </c>
      <c r="AJM49" s="2">
        <v>2685</v>
      </c>
      <c r="AJN49" s="2">
        <v>1250</v>
      </c>
      <c r="AJO49" s="2">
        <v>9199</v>
      </c>
      <c r="AJP49" s="2">
        <v>1108</v>
      </c>
      <c r="AJQ49" s="2">
        <v>1450</v>
      </c>
      <c r="AJR49" s="2">
        <v>974</v>
      </c>
      <c r="AJS49" s="2">
        <v>1675</v>
      </c>
      <c r="AJT49" s="2">
        <v>15621</v>
      </c>
      <c r="AJU49" s="2">
        <v>1836</v>
      </c>
      <c r="AJV49" s="2">
        <v>7650</v>
      </c>
      <c r="AJW49" s="2">
        <v>4815</v>
      </c>
      <c r="AJX49" s="2">
        <v>3606</v>
      </c>
      <c r="AJY49" s="2">
        <v>1320</v>
      </c>
      <c r="AJZ49" s="2">
        <v>23376</v>
      </c>
      <c r="AKA49" s="2">
        <v>1421</v>
      </c>
      <c r="AKB49" s="2">
        <v>2185</v>
      </c>
      <c r="AKC49" s="2">
        <v>829</v>
      </c>
      <c r="AKD49" s="2">
        <v>2308</v>
      </c>
      <c r="AKE49" s="2">
        <v>26710</v>
      </c>
      <c r="AKF49" s="2">
        <v>5627</v>
      </c>
      <c r="AKG49" s="2">
        <v>12016</v>
      </c>
      <c r="AKH49" s="2">
        <v>7514</v>
      </c>
      <c r="AKI49" s="2">
        <v>2116</v>
      </c>
      <c r="AKJ49" s="2">
        <v>3580</v>
      </c>
      <c r="AKK49" s="2">
        <v>17001</v>
      </c>
      <c r="AKL49" s="2">
        <v>24905</v>
      </c>
      <c r="AKM49" s="2">
        <v>2140</v>
      </c>
      <c r="AKN49" s="2">
        <v>2081</v>
      </c>
      <c r="AKO49" s="2">
        <v>741</v>
      </c>
      <c r="AKP49" s="2">
        <v>1017</v>
      </c>
      <c r="AKQ49" s="2">
        <v>5214</v>
      </c>
      <c r="AKR49" s="2">
        <v>3376</v>
      </c>
      <c r="AKS49" s="2">
        <v>10228</v>
      </c>
      <c r="AKT49" s="2">
        <v>16629</v>
      </c>
      <c r="AKU49" s="2">
        <v>9177</v>
      </c>
      <c r="AKV49" s="2">
        <v>2544</v>
      </c>
      <c r="AKW49" s="2">
        <v>1060</v>
      </c>
      <c r="AKX49" s="2">
        <v>538</v>
      </c>
      <c r="AKY49" s="2">
        <v>761</v>
      </c>
      <c r="AKZ49" s="2">
        <v>651</v>
      </c>
      <c r="ALA49" s="2">
        <v>1880</v>
      </c>
      <c r="ALB49" s="2">
        <v>4512</v>
      </c>
      <c r="ALC49" s="2">
        <v>5209</v>
      </c>
      <c r="ALD49" s="2">
        <v>3269</v>
      </c>
      <c r="ALE49" s="2">
        <v>715</v>
      </c>
      <c r="ALF49" s="2">
        <v>777</v>
      </c>
      <c r="ALG49" s="2" t="s">
        <v>5</v>
      </c>
      <c r="ALH49" s="2">
        <v>1858</v>
      </c>
      <c r="ALI49" s="2">
        <v>5218</v>
      </c>
      <c r="ALJ49" s="2">
        <v>830</v>
      </c>
      <c r="ALK49" s="2" t="s">
        <v>5</v>
      </c>
      <c r="ALL49" s="2">
        <v>2820</v>
      </c>
      <c r="ALM49" s="2">
        <v>10154</v>
      </c>
      <c r="ALN49" s="2">
        <v>2189</v>
      </c>
      <c r="ALO49" s="2">
        <v>17332</v>
      </c>
      <c r="ALP49" s="2">
        <v>577</v>
      </c>
      <c r="ALQ49" s="2">
        <v>768</v>
      </c>
      <c r="ALR49" s="2">
        <v>2504</v>
      </c>
      <c r="ALS49" s="2">
        <v>11528</v>
      </c>
      <c r="ALT49" s="2">
        <v>5459</v>
      </c>
      <c r="ALU49" s="2">
        <v>25398</v>
      </c>
      <c r="ALV49" s="2">
        <v>33945</v>
      </c>
      <c r="ALW49" s="2">
        <v>601</v>
      </c>
      <c r="ALX49" s="2">
        <v>9219</v>
      </c>
      <c r="ALY49" s="2">
        <v>3632</v>
      </c>
      <c r="ALZ49" s="2">
        <v>22325</v>
      </c>
      <c r="AMA49" s="2">
        <v>12348</v>
      </c>
      <c r="AMB49" s="2">
        <v>1820521</v>
      </c>
      <c r="AMC49" s="2">
        <v>2</v>
      </c>
      <c r="AMD49" s="2">
        <v>1566</v>
      </c>
      <c r="AME49" s="2">
        <v>566</v>
      </c>
      <c r="AMF49" s="2">
        <v>2891</v>
      </c>
      <c r="AMG49" s="2">
        <v>2655</v>
      </c>
      <c r="AMH49" s="2">
        <v>179578</v>
      </c>
      <c r="AMI49" s="2">
        <v>99061</v>
      </c>
      <c r="AMJ49" s="2">
        <v>2893</v>
      </c>
      <c r="AMK49" s="2">
        <v>399</v>
      </c>
      <c r="AML49" s="2">
        <v>311</v>
      </c>
      <c r="AMM49" s="2" t="s">
        <v>5</v>
      </c>
      <c r="AMN49" s="2">
        <v>27280</v>
      </c>
      <c r="AMO49" s="2">
        <v>4718</v>
      </c>
      <c r="AMP49" s="2">
        <v>11959</v>
      </c>
      <c r="AMQ49" s="2">
        <v>1183</v>
      </c>
      <c r="AMR49" s="2">
        <v>1153</v>
      </c>
      <c r="AMS49" s="2">
        <v>1797</v>
      </c>
      <c r="AMT49" s="2">
        <v>773</v>
      </c>
      <c r="AMU49" s="2">
        <v>187</v>
      </c>
      <c r="AMV49" s="2">
        <v>446456</v>
      </c>
      <c r="AMW49" s="2">
        <v>5667</v>
      </c>
      <c r="AMX49" s="2">
        <v>319</v>
      </c>
      <c r="AMY49" s="2">
        <v>261</v>
      </c>
      <c r="AMZ49" s="2">
        <v>2996</v>
      </c>
      <c r="ANA49" s="2">
        <v>2889</v>
      </c>
      <c r="ANB49" s="2">
        <v>3828</v>
      </c>
      <c r="ANC49" s="2">
        <v>550</v>
      </c>
      <c r="AND49" s="2">
        <v>861</v>
      </c>
      <c r="ANE49" s="2">
        <v>16221</v>
      </c>
      <c r="ANF49" s="2">
        <v>673</v>
      </c>
      <c r="ANG49" s="2">
        <v>2055</v>
      </c>
      <c r="ANH49" s="2">
        <v>411</v>
      </c>
      <c r="ANI49" s="2">
        <v>1619</v>
      </c>
      <c r="ANJ49" s="2">
        <v>952</v>
      </c>
      <c r="ANK49" s="2">
        <v>2794</v>
      </c>
      <c r="ANL49" s="2">
        <v>498</v>
      </c>
      <c r="ANM49" s="2">
        <v>2069</v>
      </c>
      <c r="ANN49" s="2">
        <v>1876</v>
      </c>
      <c r="ANO49" s="2">
        <v>3581</v>
      </c>
      <c r="ANP49" s="2">
        <v>2503</v>
      </c>
      <c r="ANQ49" s="2">
        <v>9150</v>
      </c>
      <c r="ANR49" s="2">
        <v>322</v>
      </c>
      <c r="ANS49" s="2" t="s">
        <v>5</v>
      </c>
      <c r="ANT49" s="2">
        <v>1607</v>
      </c>
      <c r="ANU49" s="2">
        <v>16485</v>
      </c>
      <c r="ANV49" s="2">
        <v>2934</v>
      </c>
      <c r="ANW49" s="2">
        <v>340</v>
      </c>
      <c r="ANX49" s="2">
        <v>1035</v>
      </c>
      <c r="ANY49" s="2">
        <v>10360</v>
      </c>
      <c r="ANZ49" s="2">
        <v>1237</v>
      </c>
      <c r="AOA49" s="2">
        <v>1012</v>
      </c>
      <c r="AOB49" s="2">
        <v>3240</v>
      </c>
      <c r="AOC49" s="2">
        <v>789</v>
      </c>
      <c r="AOD49" s="2">
        <v>601</v>
      </c>
      <c r="AOE49" s="2">
        <v>435</v>
      </c>
      <c r="AOF49" s="2">
        <v>776</v>
      </c>
      <c r="AOG49" s="2">
        <v>6426</v>
      </c>
      <c r="AOH49" s="2">
        <v>3540</v>
      </c>
      <c r="AOI49" s="2">
        <v>480</v>
      </c>
      <c r="AOJ49" s="2">
        <v>1170</v>
      </c>
      <c r="AOK49" s="2">
        <v>4833</v>
      </c>
      <c r="AOL49" s="2">
        <v>321</v>
      </c>
      <c r="AOM49" s="2">
        <v>1469</v>
      </c>
      <c r="AON49" s="2">
        <v>140</v>
      </c>
      <c r="AOO49" s="2">
        <v>1429</v>
      </c>
      <c r="AOP49" s="2">
        <v>18800</v>
      </c>
      <c r="AOQ49" s="2">
        <v>1027</v>
      </c>
      <c r="AOR49" s="2">
        <v>1673</v>
      </c>
      <c r="AOS49" s="2">
        <v>70540</v>
      </c>
      <c r="AOT49" s="2">
        <v>3759</v>
      </c>
      <c r="AOU49" s="2">
        <v>9310</v>
      </c>
      <c r="AOV49" s="2">
        <v>1945</v>
      </c>
      <c r="AOW49" s="2">
        <v>7606</v>
      </c>
      <c r="AOX49" s="2">
        <v>2086</v>
      </c>
      <c r="AOY49" s="2">
        <v>858</v>
      </c>
      <c r="AOZ49" s="2">
        <v>836</v>
      </c>
      <c r="APA49" s="2">
        <v>527</v>
      </c>
      <c r="APB49" s="2">
        <v>6031</v>
      </c>
      <c r="APC49" s="2">
        <v>2048</v>
      </c>
      <c r="APD49" s="2">
        <v>2787</v>
      </c>
      <c r="APE49" s="2">
        <v>2602</v>
      </c>
      <c r="APF49" s="2">
        <v>1263</v>
      </c>
      <c r="APG49" s="2">
        <v>65901</v>
      </c>
      <c r="APH49" s="2">
        <v>1978</v>
      </c>
      <c r="API49" s="2">
        <v>3633</v>
      </c>
      <c r="APJ49" s="2">
        <v>1383</v>
      </c>
      <c r="APK49" s="2">
        <v>1304</v>
      </c>
      <c r="APL49" s="2">
        <v>3951</v>
      </c>
      <c r="APM49" s="2">
        <v>894</v>
      </c>
      <c r="APN49" s="2">
        <v>1685</v>
      </c>
      <c r="APO49" s="2">
        <v>3256</v>
      </c>
      <c r="APP49" s="2">
        <v>2286</v>
      </c>
      <c r="APQ49" s="2">
        <v>6661</v>
      </c>
      <c r="APR49" s="2">
        <v>4128</v>
      </c>
      <c r="APS49" s="2">
        <v>6919</v>
      </c>
      <c r="APT49" s="2">
        <v>3819</v>
      </c>
      <c r="APU49" s="2">
        <v>3206</v>
      </c>
      <c r="APV49" s="2">
        <v>2709</v>
      </c>
      <c r="APW49" s="2">
        <v>3718</v>
      </c>
      <c r="APX49" s="2">
        <v>2292</v>
      </c>
      <c r="APY49" s="2">
        <v>1157</v>
      </c>
      <c r="APZ49" s="2">
        <v>9345</v>
      </c>
      <c r="AQA49" s="2">
        <v>12445</v>
      </c>
      <c r="AQB49" s="2">
        <v>4820</v>
      </c>
      <c r="AQC49" s="2">
        <v>1196</v>
      </c>
      <c r="AQD49" s="2">
        <v>1545</v>
      </c>
      <c r="AQE49" s="2">
        <v>2475</v>
      </c>
      <c r="AQF49" s="2">
        <v>659</v>
      </c>
      <c r="AQG49" s="2">
        <v>290</v>
      </c>
      <c r="AQH49" s="2">
        <v>302</v>
      </c>
      <c r="AQI49" s="2">
        <v>1350</v>
      </c>
      <c r="AQJ49" s="2">
        <v>2404</v>
      </c>
      <c r="AQK49" s="2">
        <v>2401</v>
      </c>
      <c r="AQL49" s="2">
        <v>648</v>
      </c>
      <c r="AQM49" s="2">
        <v>3811</v>
      </c>
      <c r="AQN49" s="2">
        <v>22804</v>
      </c>
      <c r="AQO49" s="2">
        <v>3030</v>
      </c>
      <c r="AQP49" s="2">
        <v>5719</v>
      </c>
      <c r="AQQ49" s="2">
        <v>2304</v>
      </c>
      <c r="AQR49" s="2">
        <v>3742</v>
      </c>
      <c r="AQS49" s="2">
        <v>618</v>
      </c>
      <c r="AQT49" s="2">
        <v>4039</v>
      </c>
      <c r="AQU49" s="2">
        <v>2307</v>
      </c>
      <c r="AQV49" s="2">
        <v>5093</v>
      </c>
      <c r="AQW49" s="2">
        <v>183</v>
      </c>
      <c r="AQX49" s="2">
        <v>1831</v>
      </c>
      <c r="AQY49" s="2">
        <v>4481</v>
      </c>
      <c r="AQZ49" s="2">
        <v>110</v>
      </c>
      <c r="ARA49" s="2">
        <v>51466</v>
      </c>
      <c r="ARB49" s="2">
        <v>1179</v>
      </c>
      <c r="ARC49" s="2">
        <v>6223</v>
      </c>
      <c r="ARD49" s="2">
        <v>43571</v>
      </c>
      <c r="ARE49" s="2">
        <v>2580</v>
      </c>
      <c r="ARF49" s="2">
        <v>6655</v>
      </c>
      <c r="ARG49" s="2">
        <v>2410</v>
      </c>
      <c r="ARH49" s="2">
        <v>3373</v>
      </c>
      <c r="ARI49" s="2">
        <v>1112</v>
      </c>
      <c r="ARJ49" s="2">
        <v>18200</v>
      </c>
      <c r="ARK49" s="2">
        <v>7080</v>
      </c>
      <c r="ARL49" s="2">
        <v>1865</v>
      </c>
      <c r="ARM49" s="2">
        <v>1354</v>
      </c>
      <c r="ARN49" s="2">
        <v>5729</v>
      </c>
      <c r="ARO49" s="2">
        <v>6984</v>
      </c>
      <c r="ARP49" s="2">
        <v>1417</v>
      </c>
      <c r="ARQ49" s="2">
        <v>774</v>
      </c>
      <c r="ARR49" s="2">
        <v>73960</v>
      </c>
      <c r="ARS49" s="2">
        <v>24094</v>
      </c>
      <c r="ART49" s="2">
        <v>1230</v>
      </c>
      <c r="ARU49" s="2">
        <v>7708</v>
      </c>
      <c r="ARV49" s="2">
        <v>2514</v>
      </c>
      <c r="ARW49" s="2">
        <v>5101</v>
      </c>
      <c r="ARX49" s="2">
        <v>23762</v>
      </c>
      <c r="ARY49" s="2">
        <v>2335</v>
      </c>
      <c r="ARZ49" s="2">
        <v>6428</v>
      </c>
      <c r="ASA49" s="2">
        <v>2250</v>
      </c>
      <c r="ASB49" s="2">
        <v>13615</v>
      </c>
      <c r="ASC49" s="2">
        <v>361</v>
      </c>
      <c r="ASD49" s="2">
        <v>562</v>
      </c>
      <c r="ASE49" s="2" t="s">
        <v>5</v>
      </c>
      <c r="ASF49" s="2">
        <v>2591</v>
      </c>
      <c r="ASG49" s="2">
        <v>6383</v>
      </c>
      <c r="ASH49" s="2">
        <v>329</v>
      </c>
      <c r="ASI49" s="2">
        <v>570</v>
      </c>
      <c r="ASJ49" s="2">
        <v>959</v>
      </c>
      <c r="ASK49" s="2">
        <v>61357</v>
      </c>
      <c r="ASL49" s="2">
        <v>4826</v>
      </c>
      <c r="ASM49" s="2">
        <v>1015</v>
      </c>
      <c r="ASN49" s="2">
        <v>166</v>
      </c>
      <c r="ASO49" s="2">
        <v>1243</v>
      </c>
      <c r="ASP49" s="2">
        <v>5718</v>
      </c>
      <c r="ASQ49" s="2" t="s">
        <v>5</v>
      </c>
      <c r="ASR49" s="2">
        <v>40780</v>
      </c>
      <c r="ASS49" s="2" t="s">
        <v>5</v>
      </c>
      <c r="AST49" s="2">
        <v>3976</v>
      </c>
      <c r="ASU49" s="2">
        <v>1934</v>
      </c>
      <c r="ASV49" s="2">
        <v>857</v>
      </c>
      <c r="ASW49" s="2">
        <v>804</v>
      </c>
      <c r="ASX49" s="2">
        <v>1465</v>
      </c>
      <c r="ASY49" s="2">
        <v>1348</v>
      </c>
      <c r="ASZ49" s="2">
        <v>319</v>
      </c>
      <c r="ATA49" s="2">
        <v>1833</v>
      </c>
      <c r="ATB49" s="2">
        <v>347</v>
      </c>
      <c r="ATC49" s="2">
        <v>36921</v>
      </c>
      <c r="ATD49" s="2">
        <v>23752</v>
      </c>
      <c r="ATE49" s="2">
        <v>65392</v>
      </c>
      <c r="ATF49" s="2">
        <v>2694</v>
      </c>
      <c r="ATG49" s="2">
        <v>4891</v>
      </c>
      <c r="ATH49" s="2">
        <v>25967</v>
      </c>
      <c r="ATI49" s="2">
        <v>2132</v>
      </c>
      <c r="ATJ49" s="2">
        <v>6926</v>
      </c>
      <c r="ATK49" s="2">
        <v>2076</v>
      </c>
      <c r="ATL49" s="2">
        <v>169</v>
      </c>
      <c r="ATM49" s="2">
        <v>4018</v>
      </c>
      <c r="ATN49" s="2">
        <v>17585</v>
      </c>
      <c r="ATO49" s="2">
        <v>417</v>
      </c>
      <c r="ATP49" s="2">
        <v>1422</v>
      </c>
      <c r="ATQ49" s="2">
        <v>4899</v>
      </c>
      <c r="ATR49" s="2">
        <v>1217</v>
      </c>
      <c r="ATS49" s="2">
        <v>1695</v>
      </c>
      <c r="ATT49" s="2">
        <v>6959</v>
      </c>
      <c r="ATU49" s="2">
        <v>493</v>
      </c>
      <c r="ATV49" s="2">
        <v>1148</v>
      </c>
      <c r="ATW49" s="2">
        <v>4167</v>
      </c>
      <c r="ATX49" s="2">
        <v>12922</v>
      </c>
      <c r="ATY49" s="2">
        <v>1931</v>
      </c>
      <c r="ATZ49" s="2">
        <v>23275</v>
      </c>
      <c r="AUA49" s="2">
        <v>6798</v>
      </c>
      <c r="AUB49" s="2">
        <v>1015</v>
      </c>
      <c r="AUC49" s="2">
        <v>153</v>
      </c>
      <c r="AUD49" s="2">
        <v>6186</v>
      </c>
      <c r="AUE49" s="2">
        <v>17557</v>
      </c>
      <c r="AUF49" s="2">
        <v>1708</v>
      </c>
      <c r="AUG49" s="2">
        <v>1931</v>
      </c>
      <c r="AUH49" s="2">
        <v>2047</v>
      </c>
      <c r="AUI49" s="2">
        <v>11515</v>
      </c>
      <c r="AUJ49" s="2">
        <v>3157</v>
      </c>
      <c r="AUK49" s="2">
        <v>20382</v>
      </c>
      <c r="AUL49" s="2">
        <v>1657</v>
      </c>
      <c r="AUM49" s="2" t="s">
        <v>5</v>
      </c>
      <c r="AUN49" s="2">
        <v>3393</v>
      </c>
      <c r="AUO49" s="2">
        <v>1416</v>
      </c>
      <c r="AUP49" s="2">
        <v>2505</v>
      </c>
      <c r="AUQ49" s="2">
        <v>1501</v>
      </c>
      <c r="AUR49" s="2">
        <v>23558</v>
      </c>
      <c r="AUS49" s="2">
        <v>2153</v>
      </c>
      <c r="AUT49" s="2">
        <v>1652</v>
      </c>
      <c r="AUU49" s="2">
        <v>1219</v>
      </c>
      <c r="AUV49" s="2">
        <v>1584</v>
      </c>
      <c r="AUW49" s="2" t="s">
        <v>5</v>
      </c>
      <c r="AUX49" s="2">
        <v>504</v>
      </c>
      <c r="AUY49" s="2">
        <v>342</v>
      </c>
      <c r="AUZ49" s="2">
        <v>862</v>
      </c>
      <c r="AVA49" s="2">
        <v>18256</v>
      </c>
      <c r="AVB49" s="2">
        <v>2489</v>
      </c>
      <c r="AVC49" s="2">
        <v>1747</v>
      </c>
      <c r="AVD49" s="2">
        <v>3729</v>
      </c>
      <c r="AVE49" s="2">
        <v>3905</v>
      </c>
      <c r="AVF49" s="2">
        <v>3811</v>
      </c>
      <c r="AVG49" s="2">
        <v>524</v>
      </c>
      <c r="AVH49" s="2">
        <v>536</v>
      </c>
      <c r="AVI49" s="2">
        <v>2933</v>
      </c>
      <c r="AVJ49" s="2">
        <v>603</v>
      </c>
      <c r="AVK49" s="2">
        <v>2817</v>
      </c>
      <c r="AVL49" s="2">
        <v>4890</v>
      </c>
      <c r="AVM49" s="2">
        <v>2997</v>
      </c>
      <c r="AVN49" s="2">
        <v>1946</v>
      </c>
      <c r="AVO49" s="2">
        <v>3154</v>
      </c>
      <c r="AVP49" s="2">
        <v>2571</v>
      </c>
      <c r="AVQ49" s="2">
        <v>1755</v>
      </c>
      <c r="AVR49" s="2">
        <v>9077</v>
      </c>
      <c r="AVS49" s="2">
        <v>791</v>
      </c>
      <c r="AVT49" s="2">
        <v>2459</v>
      </c>
      <c r="AVU49" s="2">
        <v>1623</v>
      </c>
      <c r="AVV49" s="2">
        <v>3309</v>
      </c>
      <c r="AVW49" s="2">
        <v>1397</v>
      </c>
      <c r="AVX49" s="2">
        <v>215</v>
      </c>
      <c r="AVY49" s="2">
        <v>751</v>
      </c>
      <c r="AVZ49" s="2">
        <v>495</v>
      </c>
      <c r="AWA49" s="2">
        <v>6098</v>
      </c>
      <c r="AWB49" s="2">
        <v>1258</v>
      </c>
      <c r="AWC49" s="2">
        <v>470</v>
      </c>
      <c r="AWD49" s="2">
        <v>1584</v>
      </c>
      <c r="AWE49" s="2">
        <v>941</v>
      </c>
      <c r="AWF49" s="2">
        <v>317</v>
      </c>
      <c r="AWG49" s="2">
        <v>2744</v>
      </c>
      <c r="AWH49" s="2">
        <v>3016</v>
      </c>
      <c r="AWI49" s="2">
        <v>3806</v>
      </c>
      <c r="AWJ49" s="2">
        <v>1989</v>
      </c>
      <c r="AWK49" s="2">
        <v>686</v>
      </c>
      <c r="AWL49" s="2">
        <v>2248</v>
      </c>
      <c r="AWM49" s="2">
        <v>834</v>
      </c>
      <c r="AWN49" s="2">
        <v>2246</v>
      </c>
      <c r="AWO49" s="2">
        <v>2868</v>
      </c>
      <c r="AWP49" s="2">
        <v>525</v>
      </c>
      <c r="AWQ49" s="2">
        <v>1632</v>
      </c>
      <c r="AWR49" s="2">
        <v>201</v>
      </c>
      <c r="AWS49" s="2">
        <v>917</v>
      </c>
      <c r="AWT49" s="2" t="s">
        <v>5</v>
      </c>
      <c r="AWU49" s="2">
        <v>534</v>
      </c>
      <c r="AWV49" s="2">
        <v>5599</v>
      </c>
      <c r="AWW49" s="2">
        <v>963</v>
      </c>
      <c r="AWX49" s="2">
        <v>597</v>
      </c>
      <c r="AWY49" s="2">
        <v>7318</v>
      </c>
      <c r="AWZ49" s="2">
        <v>2475</v>
      </c>
      <c r="AXA49" s="2">
        <v>2849</v>
      </c>
      <c r="AXB49" s="2">
        <v>1559</v>
      </c>
      <c r="AXC49" s="2">
        <v>5737</v>
      </c>
      <c r="AXD49" s="2">
        <v>1073</v>
      </c>
      <c r="AXE49" s="2">
        <v>3823</v>
      </c>
      <c r="AXF49" s="2">
        <v>1385</v>
      </c>
      <c r="AXG49" s="2">
        <v>28867</v>
      </c>
      <c r="AXH49" s="2" t="s">
        <v>5</v>
      </c>
      <c r="AXI49" s="2">
        <v>1448</v>
      </c>
      <c r="AXJ49" s="2">
        <v>212</v>
      </c>
      <c r="AXK49" s="2">
        <v>797</v>
      </c>
      <c r="AXL49" s="2">
        <v>26938</v>
      </c>
      <c r="AXM49" s="2">
        <v>2209</v>
      </c>
      <c r="AXN49" s="2">
        <v>3205</v>
      </c>
      <c r="AXO49" s="2">
        <v>433</v>
      </c>
      <c r="AXP49" s="2">
        <v>1649</v>
      </c>
      <c r="AXQ49" s="2">
        <v>2315</v>
      </c>
      <c r="AXR49" s="2">
        <v>27474</v>
      </c>
      <c r="AXS49" s="2">
        <v>38</v>
      </c>
      <c r="AXT49" s="2">
        <v>693</v>
      </c>
      <c r="AXU49" s="2">
        <v>90065</v>
      </c>
      <c r="AXV49" s="2">
        <v>415</v>
      </c>
      <c r="AXW49" s="2">
        <v>87424</v>
      </c>
      <c r="AXX49" s="2">
        <v>4530</v>
      </c>
      <c r="AXY49" s="2">
        <v>3120</v>
      </c>
      <c r="AXZ49" s="2">
        <v>2216</v>
      </c>
      <c r="AYA49" s="2">
        <v>2271</v>
      </c>
      <c r="AYB49" s="2">
        <v>2454</v>
      </c>
      <c r="AYC49" s="2">
        <v>560</v>
      </c>
      <c r="AYD49" s="2">
        <v>2435</v>
      </c>
      <c r="AYE49" s="2">
        <v>82953</v>
      </c>
      <c r="AYF49" s="2">
        <v>1529</v>
      </c>
      <c r="AYG49" s="2">
        <v>5637</v>
      </c>
      <c r="AYH49" s="2">
        <v>7304</v>
      </c>
      <c r="AYI49" s="2">
        <v>853</v>
      </c>
      <c r="AYJ49" s="2">
        <v>13970</v>
      </c>
      <c r="AYK49" s="2">
        <v>1087</v>
      </c>
      <c r="AYL49" s="2">
        <v>4568</v>
      </c>
      <c r="AYM49" s="2">
        <v>1244</v>
      </c>
      <c r="AYN49" s="2">
        <v>4648</v>
      </c>
      <c r="AYO49" s="2">
        <v>4389</v>
      </c>
      <c r="AYP49" s="2">
        <v>84</v>
      </c>
      <c r="AYQ49" s="2">
        <v>691</v>
      </c>
      <c r="AYR49" s="2">
        <v>2011</v>
      </c>
      <c r="AYS49" s="2">
        <v>1657</v>
      </c>
      <c r="AYT49" s="2">
        <v>11112</v>
      </c>
      <c r="AYU49" s="2">
        <v>5398</v>
      </c>
      <c r="AYV49" s="2">
        <v>8612</v>
      </c>
      <c r="AYW49" s="2">
        <v>10858</v>
      </c>
      <c r="AYX49" s="2">
        <v>30266</v>
      </c>
      <c r="AYY49" s="2">
        <v>978</v>
      </c>
      <c r="AYZ49" s="2">
        <v>4021</v>
      </c>
      <c r="AZA49" s="2">
        <v>4548</v>
      </c>
      <c r="AZB49" s="2">
        <v>4644</v>
      </c>
      <c r="AZC49" s="2">
        <v>1172</v>
      </c>
      <c r="AZD49" s="2">
        <v>702</v>
      </c>
      <c r="AZE49" s="2">
        <v>53301</v>
      </c>
      <c r="AZF49" s="2">
        <v>10595</v>
      </c>
      <c r="AZG49" s="2">
        <v>30674</v>
      </c>
      <c r="AZH49" s="2">
        <v>140222</v>
      </c>
      <c r="AZI49" s="2">
        <v>3109</v>
      </c>
      <c r="AZJ49" s="2">
        <v>17620</v>
      </c>
      <c r="AZK49" s="2">
        <v>8191</v>
      </c>
      <c r="AZL49" s="2">
        <v>1317</v>
      </c>
      <c r="AZM49" s="2">
        <v>2136</v>
      </c>
      <c r="AZN49" s="2">
        <v>4257</v>
      </c>
      <c r="AZO49" s="2" t="s">
        <v>5</v>
      </c>
      <c r="AZP49" s="2">
        <v>76104</v>
      </c>
      <c r="AZQ49" s="2">
        <v>3935</v>
      </c>
      <c r="AZR49" s="2">
        <v>9087</v>
      </c>
      <c r="AZS49" s="2">
        <v>2138</v>
      </c>
      <c r="AZT49" s="2">
        <v>3342</v>
      </c>
      <c r="AZU49" s="2">
        <v>3011</v>
      </c>
      <c r="AZV49" s="2">
        <v>59258</v>
      </c>
      <c r="AZW49" s="2">
        <v>8425</v>
      </c>
      <c r="AZX49" s="2">
        <v>3863</v>
      </c>
      <c r="AZY49" s="2">
        <v>13</v>
      </c>
      <c r="AZZ49" s="2">
        <v>56376</v>
      </c>
      <c r="BAA49" s="2">
        <v>1500</v>
      </c>
      <c r="BAB49" s="2">
        <v>1935</v>
      </c>
      <c r="BAC49" s="2">
        <v>131245</v>
      </c>
      <c r="BAD49" s="2">
        <v>2341</v>
      </c>
      <c r="BAE49" s="2">
        <v>51</v>
      </c>
      <c r="BAF49" s="2">
        <v>518125</v>
      </c>
      <c r="BAG49" s="2">
        <v>3112</v>
      </c>
      <c r="BAH49" s="2">
        <v>14348</v>
      </c>
      <c r="BAI49" s="2">
        <v>442</v>
      </c>
      <c r="BAJ49" s="2">
        <v>1585</v>
      </c>
      <c r="BAK49" s="2">
        <v>381</v>
      </c>
      <c r="BAL49" s="2">
        <v>3668</v>
      </c>
      <c r="BAM49" s="2">
        <v>1184</v>
      </c>
      <c r="BAN49" s="2">
        <v>5254</v>
      </c>
      <c r="BAO49" s="2">
        <v>22628</v>
      </c>
      <c r="BAP49" s="2">
        <v>7117</v>
      </c>
      <c r="BAQ49" s="2">
        <v>629</v>
      </c>
      <c r="BAR49" s="2">
        <v>4276</v>
      </c>
      <c r="BAS49" s="2">
        <v>598</v>
      </c>
      <c r="BAT49" s="2">
        <v>8901</v>
      </c>
      <c r="BAU49" s="2">
        <v>2784</v>
      </c>
      <c r="BAV49" s="2">
        <v>6268</v>
      </c>
      <c r="BAW49" s="2">
        <v>3897</v>
      </c>
      <c r="BAX49" s="2">
        <v>2898</v>
      </c>
      <c r="BAY49" s="2">
        <v>1632</v>
      </c>
      <c r="BAZ49" s="2">
        <v>2864</v>
      </c>
      <c r="BBA49" s="2">
        <v>5076</v>
      </c>
      <c r="BBB49" s="2">
        <v>22377</v>
      </c>
      <c r="BBC49" s="2">
        <v>5505</v>
      </c>
      <c r="BBD49" s="2">
        <v>7244</v>
      </c>
      <c r="BBE49" s="2">
        <v>2663</v>
      </c>
      <c r="BBF49" s="2">
        <v>3850</v>
      </c>
      <c r="BBG49" s="2">
        <v>3010</v>
      </c>
      <c r="BBH49" s="2">
        <v>1891</v>
      </c>
      <c r="BBI49" s="2">
        <v>2368</v>
      </c>
      <c r="BBJ49" s="2">
        <v>-10712</v>
      </c>
      <c r="BBK49" s="2">
        <v>2090</v>
      </c>
      <c r="BBL49" s="2">
        <v>1708</v>
      </c>
      <c r="BBM49" s="2">
        <v>2046</v>
      </c>
      <c r="BBN49" s="2">
        <v>427</v>
      </c>
      <c r="BBO49" s="2">
        <v>12638</v>
      </c>
      <c r="BBP49" s="2">
        <v>3512</v>
      </c>
      <c r="BBQ49" s="2">
        <v>3981</v>
      </c>
      <c r="BBR49" s="2">
        <v>399</v>
      </c>
      <c r="BBS49" s="2">
        <v>2869</v>
      </c>
      <c r="BBT49" s="2">
        <v>8901</v>
      </c>
      <c r="BBU49" s="2">
        <v>1629</v>
      </c>
      <c r="BBV49" s="2">
        <v>4540</v>
      </c>
      <c r="BBW49" s="2">
        <v>4265</v>
      </c>
      <c r="BBX49" s="2">
        <v>2395</v>
      </c>
      <c r="BBY49" s="2">
        <v>1026</v>
      </c>
      <c r="BBZ49" s="2">
        <v>927</v>
      </c>
      <c r="BCA49" s="2">
        <v>45252</v>
      </c>
      <c r="BCB49" s="2">
        <v>1881</v>
      </c>
      <c r="BCC49" s="2">
        <v>773</v>
      </c>
      <c r="BCD49" s="2">
        <v>2552</v>
      </c>
      <c r="BCE49" s="2">
        <v>11071</v>
      </c>
      <c r="BCF49" s="2">
        <v>3979</v>
      </c>
      <c r="BCG49" s="2">
        <v>1219</v>
      </c>
      <c r="BCH49" s="2">
        <v>1545</v>
      </c>
      <c r="BCI49" s="2">
        <v>1128</v>
      </c>
      <c r="BCJ49" s="2">
        <v>1838</v>
      </c>
      <c r="BCK49" s="2">
        <v>1050</v>
      </c>
      <c r="BCL49" s="2">
        <v>1105</v>
      </c>
      <c r="BCM49" s="2">
        <v>3015</v>
      </c>
      <c r="BCN49" s="2">
        <v>1978</v>
      </c>
      <c r="BCO49" s="2">
        <v>1108</v>
      </c>
      <c r="BCP49" s="2">
        <v>3400</v>
      </c>
      <c r="BCQ49" s="2">
        <v>5989</v>
      </c>
      <c r="BCR49" s="2">
        <v>19780</v>
      </c>
      <c r="BCS49" s="2">
        <v>1391</v>
      </c>
      <c r="BCT49" s="2">
        <v>9764</v>
      </c>
      <c r="BCU49" s="2">
        <v>3037</v>
      </c>
      <c r="BCV49" s="2">
        <v>261</v>
      </c>
      <c r="BCW49" s="2">
        <v>205</v>
      </c>
      <c r="BCX49" s="2">
        <v>7736</v>
      </c>
      <c r="BCY49" s="2">
        <v>793</v>
      </c>
      <c r="BCZ49" s="2">
        <v>22993</v>
      </c>
      <c r="BDA49" s="2">
        <v>51756</v>
      </c>
      <c r="BDB49" s="2">
        <v>2846</v>
      </c>
      <c r="BDC49" s="2">
        <v>5984</v>
      </c>
      <c r="BDD49" s="2">
        <v>903</v>
      </c>
      <c r="BDE49" s="2">
        <v>4803</v>
      </c>
      <c r="BDF49" s="2">
        <v>1750</v>
      </c>
      <c r="BDG49" s="2">
        <v>540</v>
      </c>
      <c r="BDH49" s="2">
        <v>9598</v>
      </c>
      <c r="BDI49" s="2">
        <v>1280</v>
      </c>
      <c r="BDJ49" s="2">
        <v>1445</v>
      </c>
      <c r="BDK49" s="2">
        <v>762</v>
      </c>
      <c r="BDL49" s="2">
        <v>350</v>
      </c>
      <c r="BDM49" s="2">
        <v>213</v>
      </c>
      <c r="BDN49" s="2">
        <v>168</v>
      </c>
      <c r="BDO49" s="2">
        <v>27455</v>
      </c>
      <c r="BDP49" s="2">
        <v>1517</v>
      </c>
      <c r="BDQ49" s="2">
        <v>1506</v>
      </c>
      <c r="BDR49" s="2">
        <v>5969</v>
      </c>
      <c r="BDS49" s="2">
        <v>1278</v>
      </c>
      <c r="BDT49" s="2">
        <v>5558</v>
      </c>
      <c r="BDU49" s="2">
        <v>1290</v>
      </c>
      <c r="BDV49" s="2">
        <v>2252</v>
      </c>
      <c r="BDW49" s="2">
        <v>2132</v>
      </c>
      <c r="BDX49" s="2">
        <v>3239</v>
      </c>
      <c r="BDY49" s="2">
        <v>1304</v>
      </c>
      <c r="BDZ49" s="2">
        <v>444</v>
      </c>
      <c r="BEA49" s="2">
        <v>832</v>
      </c>
      <c r="BEB49" s="2">
        <v>641</v>
      </c>
      <c r="BEC49" s="2">
        <v>450</v>
      </c>
      <c r="BED49" s="2">
        <v>4976</v>
      </c>
      <c r="BEE49" s="2">
        <v>4887</v>
      </c>
      <c r="BEF49" s="2">
        <v>2937</v>
      </c>
      <c r="BEG49" s="2">
        <v>1057</v>
      </c>
      <c r="BEH49" s="2">
        <v>2701</v>
      </c>
      <c r="BEI49" s="2">
        <v>746</v>
      </c>
      <c r="BEJ49" s="2">
        <v>420</v>
      </c>
      <c r="BEK49" s="2">
        <v>2087</v>
      </c>
      <c r="BEL49" s="2">
        <v>1430</v>
      </c>
      <c r="BEM49" s="2">
        <v>9286</v>
      </c>
      <c r="BEN49" s="2">
        <v>3017</v>
      </c>
      <c r="BEO49" s="2">
        <v>3421</v>
      </c>
      <c r="BEP49" s="2">
        <v>2645</v>
      </c>
      <c r="BEQ49" s="2">
        <v>5566</v>
      </c>
      <c r="BER49" s="2">
        <v>2970</v>
      </c>
      <c r="BES49" s="2">
        <v>1532</v>
      </c>
      <c r="BET49" s="2">
        <v>1593</v>
      </c>
      <c r="BEU49" s="2">
        <v>989</v>
      </c>
      <c r="BEV49" s="2">
        <v>856</v>
      </c>
      <c r="BEW49" s="2">
        <v>1344</v>
      </c>
      <c r="BEX49" s="2">
        <v>894</v>
      </c>
      <c r="BEY49" s="2">
        <v>53225</v>
      </c>
      <c r="BEZ49" s="2">
        <v>673</v>
      </c>
      <c r="BFA49" s="2">
        <v>1468</v>
      </c>
      <c r="BFB49" s="2">
        <v>908</v>
      </c>
      <c r="BFC49" s="2">
        <v>3403</v>
      </c>
      <c r="BFD49" s="2">
        <v>562</v>
      </c>
      <c r="BFE49" s="2">
        <v>2678</v>
      </c>
      <c r="BFF49" s="2">
        <v>2657</v>
      </c>
      <c r="BFG49" s="2">
        <v>21496</v>
      </c>
      <c r="BFH49" s="2">
        <v>4698</v>
      </c>
      <c r="BFI49" s="2">
        <v>14284</v>
      </c>
      <c r="BFJ49" s="2">
        <v>7771</v>
      </c>
      <c r="BFK49" s="2">
        <v>1603</v>
      </c>
      <c r="BFL49" s="2">
        <v>226</v>
      </c>
      <c r="BFM49" s="2">
        <v>4389</v>
      </c>
      <c r="BFN49" s="2">
        <v>3332</v>
      </c>
      <c r="BFO49" s="2">
        <v>10039</v>
      </c>
      <c r="BFP49" s="2">
        <v>1236</v>
      </c>
      <c r="BFQ49" s="2">
        <v>431</v>
      </c>
      <c r="BFR49" s="2">
        <v>6088</v>
      </c>
      <c r="BFS49" s="2">
        <v>2876</v>
      </c>
      <c r="BFT49" s="2">
        <v>12305</v>
      </c>
      <c r="BFU49" s="2">
        <v>298</v>
      </c>
      <c r="BFV49" s="2">
        <v>1157</v>
      </c>
      <c r="BFW49" s="2">
        <v>117</v>
      </c>
      <c r="BFX49" s="2">
        <v>26985</v>
      </c>
      <c r="BFY49" s="2">
        <v>459</v>
      </c>
      <c r="BFZ49" s="2">
        <v>7578</v>
      </c>
      <c r="BGA49" s="2">
        <v>4994</v>
      </c>
      <c r="BGB49" s="2">
        <v>2659</v>
      </c>
      <c r="BGC49" s="2">
        <v>394</v>
      </c>
      <c r="BGD49" s="2">
        <v>1716</v>
      </c>
      <c r="BGE49" s="2">
        <v>4323</v>
      </c>
      <c r="BGF49" s="2">
        <v>5241</v>
      </c>
      <c r="BGG49" s="2">
        <v>1494</v>
      </c>
      <c r="BGH49" s="2">
        <v>1066</v>
      </c>
      <c r="BGI49" s="2">
        <v>105</v>
      </c>
      <c r="BGJ49" s="2">
        <v>291</v>
      </c>
      <c r="BGK49" s="2">
        <v>1412</v>
      </c>
      <c r="BGL49" s="2">
        <v>870</v>
      </c>
      <c r="BGM49" s="2">
        <v>2391</v>
      </c>
      <c r="BGN49" s="2">
        <v>2690</v>
      </c>
      <c r="BGO49" s="2">
        <v>534</v>
      </c>
      <c r="BGP49" s="2">
        <v>417</v>
      </c>
      <c r="BGQ49" s="2">
        <v>752</v>
      </c>
      <c r="BGR49" s="2">
        <v>7043</v>
      </c>
      <c r="BGS49" s="2">
        <v>856</v>
      </c>
      <c r="BGT49" s="2">
        <v>135</v>
      </c>
      <c r="BGU49" s="2">
        <v>589</v>
      </c>
      <c r="BGV49" s="2">
        <v>970</v>
      </c>
      <c r="BGW49" s="2">
        <v>4194</v>
      </c>
      <c r="BGX49" s="2">
        <v>287</v>
      </c>
      <c r="BGY49" s="2">
        <v>10913</v>
      </c>
      <c r="BGZ49" s="2">
        <v>4041</v>
      </c>
      <c r="BHA49" s="2">
        <v>3658</v>
      </c>
      <c r="BHB49" s="2">
        <v>3505</v>
      </c>
      <c r="BHC49" s="2">
        <v>935</v>
      </c>
      <c r="BHD49" s="2">
        <v>498</v>
      </c>
      <c r="BHE49" s="2">
        <v>1518</v>
      </c>
      <c r="BHF49" s="2">
        <v>4216</v>
      </c>
      <c r="BHG49" s="2">
        <v>956</v>
      </c>
      <c r="BHH49" s="2">
        <v>1946</v>
      </c>
      <c r="BHI49" s="2">
        <v>1345</v>
      </c>
      <c r="BHJ49" s="2">
        <v>667</v>
      </c>
      <c r="BHK49" s="2">
        <v>1788</v>
      </c>
      <c r="BHL49" s="2">
        <v>619</v>
      </c>
      <c r="BHM49" s="2">
        <v>536</v>
      </c>
      <c r="BHN49" s="2">
        <v>2342</v>
      </c>
      <c r="BHO49" s="2">
        <v>1848</v>
      </c>
      <c r="BHP49" s="2">
        <v>672</v>
      </c>
      <c r="BHQ49" s="2">
        <v>746</v>
      </c>
      <c r="BHR49" s="2">
        <v>9243</v>
      </c>
      <c r="BHS49" s="2">
        <v>1347</v>
      </c>
      <c r="BHT49" s="2">
        <v>1689</v>
      </c>
      <c r="BHU49" s="2">
        <v>955</v>
      </c>
      <c r="BHV49" s="2">
        <v>608</v>
      </c>
      <c r="BHW49" s="2">
        <v>4449</v>
      </c>
      <c r="BHX49" s="2">
        <v>844</v>
      </c>
      <c r="BHY49" s="2">
        <v>320</v>
      </c>
      <c r="BHZ49" s="2">
        <v>2065</v>
      </c>
      <c r="BIA49" s="2">
        <v>519</v>
      </c>
      <c r="BIB49" s="2">
        <v>2158</v>
      </c>
      <c r="BIC49" s="2">
        <v>222</v>
      </c>
      <c r="BID49" s="2">
        <v>1122</v>
      </c>
      <c r="BIE49" s="2">
        <v>1836</v>
      </c>
      <c r="BIF49" s="2">
        <v>282</v>
      </c>
      <c r="BIG49" s="2">
        <v>4376</v>
      </c>
      <c r="BIH49" s="2">
        <v>1076</v>
      </c>
      <c r="BII49" s="2">
        <v>344</v>
      </c>
      <c r="BIJ49" s="2">
        <v>1249</v>
      </c>
      <c r="BIK49" s="2">
        <v>4267</v>
      </c>
      <c r="BIL49" s="2">
        <v>111</v>
      </c>
      <c r="BIM49" s="2">
        <v>1821</v>
      </c>
      <c r="BIN49" s="2">
        <v>822</v>
      </c>
      <c r="BIO49" s="2">
        <v>6252</v>
      </c>
      <c r="BIP49" s="2">
        <v>1444</v>
      </c>
      <c r="BIQ49" s="2">
        <v>323</v>
      </c>
      <c r="BIR49" s="2">
        <v>7326</v>
      </c>
      <c r="BIS49" s="2">
        <v>1934</v>
      </c>
      <c r="BIT49" s="2">
        <v>2585</v>
      </c>
      <c r="BIU49" s="2">
        <v>380</v>
      </c>
      <c r="BIV49" s="2">
        <v>9043</v>
      </c>
      <c r="BIW49" s="2">
        <v>1074</v>
      </c>
      <c r="BIX49" s="2">
        <v>2405</v>
      </c>
      <c r="BIY49" s="2">
        <v>6583</v>
      </c>
      <c r="BIZ49" s="2">
        <v>1415</v>
      </c>
      <c r="BJA49" s="2">
        <v>935</v>
      </c>
      <c r="BJB49" s="2">
        <v>1105</v>
      </c>
      <c r="BJC49" s="2">
        <v>1601</v>
      </c>
      <c r="BJD49" s="2">
        <v>2526</v>
      </c>
      <c r="BJE49" s="2">
        <v>2508</v>
      </c>
      <c r="BJF49" s="2">
        <v>1135</v>
      </c>
      <c r="BJG49" s="2">
        <v>2254</v>
      </c>
      <c r="BJH49" s="2">
        <v>3793</v>
      </c>
      <c r="BJI49" s="2">
        <v>1398</v>
      </c>
      <c r="BJJ49" s="2">
        <v>3166</v>
      </c>
      <c r="BJK49" s="2">
        <v>1130</v>
      </c>
      <c r="BJL49" s="2">
        <v>1029</v>
      </c>
      <c r="BJM49" s="2">
        <v>350</v>
      </c>
      <c r="BJN49" s="2">
        <v>364</v>
      </c>
      <c r="BJO49" s="2">
        <v>35321</v>
      </c>
      <c r="BJP49" s="2">
        <v>1642</v>
      </c>
      <c r="BJQ49" s="2">
        <v>2291</v>
      </c>
      <c r="BJR49" s="2">
        <v>2249</v>
      </c>
      <c r="BJS49" s="2">
        <v>2667</v>
      </c>
      <c r="BJT49" s="2">
        <v>1180</v>
      </c>
      <c r="BJU49" s="2">
        <v>1089</v>
      </c>
      <c r="BJV49" s="2">
        <v>5462</v>
      </c>
      <c r="BJW49" s="2">
        <v>2845</v>
      </c>
      <c r="BJX49" s="2">
        <v>214</v>
      </c>
      <c r="BJY49" s="2">
        <v>3613</v>
      </c>
      <c r="BJZ49" s="2">
        <v>595</v>
      </c>
      <c r="BKA49" s="2">
        <v>1804</v>
      </c>
      <c r="BKB49" s="2">
        <v>648</v>
      </c>
      <c r="BKC49" s="2">
        <v>11063</v>
      </c>
      <c r="BKD49" s="2">
        <v>54868</v>
      </c>
      <c r="BKE49" s="2">
        <v>6081</v>
      </c>
      <c r="BKF49" s="2">
        <v>7133</v>
      </c>
      <c r="BKG49" s="2">
        <v>2715</v>
      </c>
      <c r="BKH49" s="2">
        <v>12230</v>
      </c>
      <c r="BKI49" s="2">
        <v>1605</v>
      </c>
      <c r="BKJ49" s="2">
        <v>616</v>
      </c>
      <c r="BKK49" s="2">
        <v>2027</v>
      </c>
      <c r="BKL49" s="2">
        <v>6666</v>
      </c>
      <c r="BKM49" s="2">
        <v>1995</v>
      </c>
      <c r="BKN49" s="2">
        <v>663</v>
      </c>
      <c r="BKO49" s="2">
        <v>7348</v>
      </c>
      <c r="BKP49" s="2">
        <v>6498</v>
      </c>
      <c r="BKQ49" s="2">
        <v>1274</v>
      </c>
      <c r="BKR49" s="2">
        <v>4342</v>
      </c>
      <c r="BKS49" s="2">
        <v>493</v>
      </c>
      <c r="BKT49" s="2">
        <v>371</v>
      </c>
      <c r="BKU49" s="2">
        <v>1810</v>
      </c>
      <c r="BKV49" s="2">
        <v>4601</v>
      </c>
      <c r="BKW49" s="2">
        <v>2369</v>
      </c>
      <c r="BKX49" s="2">
        <v>2439</v>
      </c>
      <c r="BKY49" s="2">
        <v>12752</v>
      </c>
      <c r="BKZ49" s="2">
        <v>3740</v>
      </c>
      <c r="BLA49" s="2">
        <v>5029</v>
      </c>
      <c r="BLB49" s="2">
        <v>5895</v>
      </c>
      <c r="BLC49" s="2">
        <v>10649</v>
      </c>
      <c r="BLD49" s="2">
        <v>6653</v>
      </c>
      <c r="BLE49" s="2">
        <v>943</v>
      </c>
      <c r="BLF49" s="2">
        <v>254</v>
      </c>
      <c r="BLG49" s="2">
        <v>4828</v>
      </c>
      <c r="BLH49" s="2">
        <v>15176</v>
      </c>
      <c r="BLI49" s="2">
        <v>182</v>
      </c>
      <c r="BLJ49" s="2">
        <v>2385</v>
      </c>
      <c r="BLK49" s="2">
        <v>1321</v>
      </c>
      <c r="BLL49" s="2">
        <v>21533</v>
      </c>
      <c r="BLM49" s="2">
        <v>1179</v>
      </c>
      <c r="BLN49" s="2">
        <v>1926</v>
      </c>
      <c r="BLO49" s="2">
        <v>3282</v>
      </c>
      <c r="BLP49" s="2">
        <v>2170</v>
      </c>
      <c r="BLQ49" s="2">
        <v>4455</v>
      </c>
      <c r="BLR49" s="2">
        <v>3429</v>
      </c>
      <c r="BLS49" s="2">
        <v>9449</v>
      </c>
      <c r="BLT49" s="2">
        <v>3271</v>
      </c>
      <c r="BLU49" s="2">
        <v>1021</v>
      </c>
      <c r="BLV49" s="2">
        <v>2118</v>
      </c>
      <c r="BLW49" s="2">
        <v>3062</v>
      </c>
      <c r="BLX49" s="2">
        <v>1721</v>
      </c>
      <c r="BLY49" s="2">
        <v>1378</v>
      </c>
      <c r="BLZ49" s="2">
        <v>5756</v>
      </c>
      <c r="BMA49" s="2">
        <v>5407</v>
      </c>
      <c r="BMB49" s="2">
        <v>562</v>
      </c>
      <c r="BMC49" s="2">
        <v>14229</v>
      </c>
      <c r="BMD49" s="2">
        <v>76284</v>
      </c>
      <c r="BME49" s="2">
        <v>3770</v>
      </c>
      <c r="BMF49" s="2">
        <v>589</v>
      </c>
      <c r="BMG49" s="2">
        <v>17395</v>
      </c>
      <c r="BMH49" s="2">
        <v>3174</v>
      </c>
      <c r="BMI49" s="2">
        <v>74101</v>
      </c>
      <c r="BMJ49" s="2">
        <v>2516</v>
      </c>
      <c r="BMK49" s="2">
        <v>3321</v>
      </c>
      <c r="BML49" s="2">
        <v>12939</v>
      </c>
      <c r="BMM49" s="2">
        <v>1745</v>
      </c>
      <c r="BMN49" s="2">
        <v>2487</v>
      </c>
      <c r="BMO49" s="2">
        <v>5173</v>
      </c>
      <c r="BMP49" s="2">
        <v>2240</v>
      </c>
      <c r="BMQ49" s="2">
        <v>2160</v>
      </c>
      <c r="BMR49" s="2">
        <v>8931</v>
      </c>
      <c r="BMS49" s="2">
        <v>1279</v>
      </c>
      <c r="BMT49" s="2">
        <v>703</v>
      </c>
      <c r="BMU49" s="2">
        <v>3851</v>
      </c>
      <c r="BMV49" s="2">
        <v>3399</v>
      </c>
      <c r="BMW49" s="2">
        <v>4685</v>
      </c>
      <c r="BMX49" s="2">
        <v>4454</v>
      </c>
      <c r="BMY49" s="2">
        <v>9942</v>
      </c>
      <c r="BMZ49" s="2">
        <v>1592</v>
      </c>
      <c r="BNA49" s="2">
        <v>1275</v>
      </c>
      <c r="BNB49" s="2">
        <v>1398</v>
      </c>
      <c r="BNC49" s="2">
        <v>1596</v>
      </c>
      <c r="BND49" s="2">
        <v>4350</v>
      </c>
      <c r="BNE49" s="2">
        <v>16612</v>
      </c>
      <c r="BNF49" s="2" t="s">
        <v>5</v>
      </c>
      <c r="BNG49" s="2">
        <v>2209</v>
      </c>
      <c r="BNH49" s="2">
        <v>2960</v>
      </c>
      <c r="BNI49" s="2">
        <v>3605</v>
      </c>
      <c r="BNJ49" s="2">
        <v>4449</v>
      </c>
      <c r="BNK49" s="2">
        <v>3265</v>
      </c>
      <c r="BNL49" s="2">
        <v>3802</v>
      </c>
      <c r="BNM49" s="2">
        <v>17997</v>
      </c>
      <c r="BNN49" s="2">
        <v>9343</v>
      </c>
      <c r="BNO49" s="2">
        <v>494</v>
      </c>
      <c r="BNP49" s="2">
        <v>4156</v>
      </c>
      <c r="BNQ49" s="2">
        <v>2529</v>
      </c>
      <c r="BNR49" s="2">
        <v>1893</v>
      </c>
      <c r="BNS49" s="2">
        <v>68628</v>
      </c>
      <c r="BNT49" s="2">
        <v>1929</v>
      </c>
      <c r="BNU49" s="2">
        <v>1973</v>
      </c>
      <c r="BNV49" s="2">
        <v>1897</v>
      </c>
      <c r="BNW49" s="2">
        <v>1090</v>
      </c>
      <c r="BNX49" s="2">
        <v>553</v>
      </c>
      <c r="BNY49" s="2">
        <v>1155</v>
      </c>
      <c r="BNZ49" s="2">
        <v>1085</v>
      </c>
      <c r="BOA49" s="2">
        <v>3749</v>
      </c>
      <c r="BOB49" s="2">
        <v>2232</v>
      </c>
      <c r="BOC49" s="2">
        <v>1414</v>
      </c>
      <c r="BOD49" s="2">
        <v>3830</v>
      </c>
      <c r="BOE49" s="2">
        <v>1052</v>
      </c>
      <c r="BOF49" s="2">
        <v>937</v>
      </c>
      <c r="BOG49" s="2">
        <v>13725</v>
      </c>
      <c r="BOH49" s="2">
        <v>10436</v>
      </c>
      <c r="BOI49" s="2">
        <v>3067</v>
      </c>
      <c r="BOJ49" s="2">
        <v>2457</v>
      </c>
      <c r="BOK49" s="2">
        <v>9856</v>
      </c>
      <c r="BOL49" s="2">
        <v>1874</v>
      </c>
      <c r="BOM49" s="2">
        <v>1209</v>
      </c>
      <c r="BON49" s="2">
        <v>4119</v>
      </c>
      <c r="BOO49" s="2">
        <v>2813</v>
      </c>
      <c r="BOP49" s="2">
        <v>3344</v>
      </c>
      <c r="BOQ49" s="2">
        <v>3742</v>
      </c>
      <c r="BOR49" s="2">
        <v>3591</v>
      </c>
      <c r="BOS49" s="2">
        <v>1389</v>
      </c>
      <c r="BOT49" s="2">
        <v>5506</v>
      </c>
      <c r="BOU49" s="2">
        <v>6190</v>
      </c>
      <c r="BOV49" s="2">
        <v>7448</v>
      </c>
      <c r="BOW49" s="2">
        <v>5317</v>
      </c>
      <c r="BOX49" s="2">
        <v>34873</v>
      </c>
      <c r="BOY49" s="2">
        <v>5033</v>
      </c>
      <c r="BOZ49" s="2">
        <v>2364</v>
      </c>
      <c r="BPA49" s="2">
        <v>6176</v>
      </c>
      <c r="BPB49" s="2">
        <v>379</v>
      </c>
      <c r="BPC49" s="2">
        <v>2117</v>
      </c>
      <c r="BPD49" s="2">
        <v>1780</v>
      </c>
      <c r="BPE49" s="2">
        <v>4705</v>
      </c>
      <c r="BPF49" s="2">
        <v>1666</v>
      </c>
      <c r="BPG49" s="2">
        <v>12321</v>
      </c>
      <c r="BPH49" s="2">
        <v>3141</v>
      </c>
      <c r="BPI49" s="2">
        <v>11985</v>
      </c>
      <c r="BPJ49" s="2">
        <v>7242</v>
      </c>
      <c r="BPK49" s="2">
        <v>23471</v>
      </c>
      <c r="BPL49" s="2">
        <v>3923</v>
      </c>
      <c r="BPM49" s="2">
        <v>6073</v>
      </c>
      <c r="BPN49" s="2">
        <v>2622</v>
      </c>
      <c r="BPO49" s="2">
        <v>7861</v>
      </c>
      <c r="BPP49" s="2">
        <v>2301</v>
      </c>
      <c r="BPQ49" s="2">
        <v>5618</v>
      </c>
      <c r="BPR49" s="2">
        <v>4217</v>
      </c>
      <c r="BPS49" s="2">
        <v>3671</v>
      </c>
      <c r="BPT49" s="2">
        <v>5741</v>
      </c>
      <c r="BPU49" s="2">
        <v>61524</v>
      </c>
      <c r="BPV49" s="2">
        <v>1298</v>
      </c>
      <c r="BPW49" s="2">
        <v>1284</v>
      </c>
      <c r="BPX49" s="2">
        <v>1204</v>
      </c>
      <c r="BPY49" s="2">
        <v>34233</v>
      </c>
      <c r="BPZ49" s="2">
        <v>5047</v>
      </c>
      <c r="BQA49" s="2">
        <v>5469</v>
      </c>
      <c r="BQB49" s="2">
        <v>20386</v>
      </c>
      <c r="BQC49" s="2">
        <v>623</v>
      </c>
      <c r="BQD49" s="2">
        <v>11985</v>
      </c>
      <c r="BQE49" s="2">
        <v>7697</v>
      </c>
      <c r="BQF49" s="2">
        <v>2228</v>
      </c>
      <c r="BQG49" s="2">
        <v>2314</v>
      </c>
      <c r="BQH49" s="2">
        <v>11027</v>
      </c>
      <c r="BQI49" s="2">
        <v>6078</v>
      </c>
      <c r="BQJ49" s="2">
        <v>4753</v>
      </c>
      <c r="BQK49" s="2">
        <v>2390</v>
      </c>
      <c r="BQL49" s="2">
        <v>4348</v>
      </c>
      <c r="BQM49" s="2">
        <v>6148</v>
      </c>
      <c r="BQN49" s="2">
        <v>333</v>
      </c>
      <c r="BQO49" s="2" t="s">
        <v>5</v>
      </c>
      <c r="BQP49" s="2">
        <v>82758</v>
      </c>
      <c r="BQQ49" s="2">
        <v>2366</v>
      </c>
      <c r="BQR49" s="2">
        <v>897</v>
      </c>
      <c r="BQS49" s="2">
        <v>1761</v>
      </c>
      <c r="BQT49" s="2">
        <v>6460</v>
      </c>
      <c r="BQU49" s="2">
        <v>1191</v>
      </c>
      <c r="BQV49" s="2">
        <v>325</v>
      </c>
      <c r="BQW49" s="2">
        <v>5516</v>
      </c>
      <c r="BQX49" s="2">
        <v>26205</v>
      </c>
      <c r="BQY49" s="2">
        <v>9495</v>
      </c>
      <c r="BQZ49" s="2">
        <v>16976</v>
      </c>
      <c r="BRA49" s="2">
        <v>1033</v>
      </c>
      <c r="BRB49" s="2">
        <v>2048</v>
      </c>
      <c r="BRC49" s="2">
        <v>1533</v>
      </c>
      <c r="BRD49" s="2">
        <v>6889</v>
      </c>
      <c r="BRE49" s="2">
        <v>4052</v>
      </c>
      <c r="BRF49" s="2">
        <v>2080</v>
      </c>
      <c r="BRG49" s="2">
        <v>1412</v>
      </c>
      <c r="BRH49" s="2">
        <v>12848</v>
      </c>
      <c r="BRI49" s="2">
        <v>1588</v>
      </c>
      <c r="BRJ49" s="2">
        <v>5305</v>
      </c>
      <c r="BRK49" s="2">
        <v>702</v>
      </c>
      <c r="BRL49" s="2">
        <v>5555</v>
      </c>
      <c r="BRM49" s="2">
        <v>11069</v>
      </c>
      <c r="BRN49" s="2">
        <v>6588</v>
      </c>
      <c r="BRO49" s="2">
        <v>520</v>
      </c>
      <c r="BRP49" s="2">
        <v>8209</v>
      </c>
      <c r="BRQ49" s="2">
        <v>1537</v>
      </c>
      <c r="BRR49" s="2">
        <v>2997</v>
      </c>
      <c r="BRS49" s="2">
        <v>3752</v>
      </c>
      <c r="BRT49" s="2">
        <v>827</v>
      </c>
      <c r="BRU49" s="2">
        <v>6214</v>
      </c>
      <c r="BRV49" s="2">
        <v>4041</v>
      </c>
      <c r="BRW49" s="2">
        <v>21163</v>
      </c>
      <c r="BRX49" s="2">
        <v>1044</v>
      </c>
      <c r="BRY49" s="2">
        <v>14156</v>
      </c>
      <c r="BRZ49" s="2">
        <v>3212</v>
      </c>
      <c r="BSA49" s="2">
        <v>13728</v>
      </c>
      <c r="BSB49" s="2">
        <v>13458</v>
      </c>
      <c r="BSC49" s="2">
        <v>3768</v>
      </c>
      <c r="BSD49" s="2">
        <v>20487</v>
      </c>
      <c r="BSE49" s="2">
        <v>94991</v>
      </c>
      <c r="BSF49" s="2">
        <v>9419</v>
      </c>
      <c r="BSG49" s="2">
        <v>232</v>
      </c>
      <c r="BSH49" s="2">
        <v>23229</v>
      </c>
      <c r="BSI49" s="2">
        <v>51137</v>
      </c>
      <c r="BSJ49" s="2">
        <v>44302</v>
      </c>
      <c r="BSK49" s="2">
        <v>1052</v>
      </c>
      <c r="BSL49" s="2">
        <v>5731</v>
      </c>
      <c r="BSM49" s="2">
        <v>10178</v>
      </c>
      <c r="BSN49" s="2">
        <v>35011</v>
      </c>
      <c r="BSO49" s="2">
        <v>2339</v>
      </c>
      <c r="BSP49" s="2">
        <v>4777</v>
      </c>
      <c r="BSQ49" s="2">
        <v>6056</v>
      </c>
      <c r="BSR49" s="2">
        <v>1912</v>
      </c>
      <c r="BSS49" s="2">
        <v>1333</v>
      </c>
      <c r="BST49" s="2">
        <v>4729</v>
      </c>
      <c r="BSU49" s="2">
        <v>9846</v>
      </c>
      <c r="BSV49" s="2">
        <v>16035</v>
      </c>
      <c r="BSW49" s="2">
        <v>3337</v>
      </c>
      <c r="BSX49" s="2">
        <v>16221</v>
      </c>
      <c r="BSY49" s="2">
        <v>4897</v>
      </c>
      <c r="BSZ49" s="2">
        <v>9158</v>
      </c>
      <c r="BTA49" s="2">
        <v>207339</v>
      </c>
      <c r="BTB49" s="2">
        <v>7529</v>
      </c>
      <c r="BTC49" s="2">
        <v>10048</v>
      </c>
      <c r="BTD49" s="2">
        <v>14334</v>
      </c>
      <c r="BTE49" s="2">
        <v>637</v>
      </c>
      <c r="BTF49" s="2">
        <v>110</v>
      </c>
      <c r="BTG49" s="2">
        <v>12772</v>
      </c>
      <c r="BTH49" s="2">
        <v>6200</v>
      </c>
      <c r="BTI49" s="2">
        <v>9387</v>
      </c>
      <c r="BTJ49" s="2">
        <v>34004</v>
      </c>
      <c r="BTK49" s="2">
        <v>3563</v>
      </c>
      <c r="BTL49" s="2">
        <v>18063</v>
      </c>
      <c r="BTM49" s="2">
        <v>14448</v>
      </c>
      <c r="BTN49" s="2">
        <v>27087</v>
      </c>
      <c r="BTO49" s="2">
        <v>4435</v>
      </c>
      <c r="BTP49" s="2">
        <v>10887</v>
      </c>
      <c r="BTQ49" s="2">
        <v>2401</v>
      </c>
      <c r="BTR49" s="2">
        <v>8399</v>
      </c>
      <c r="BTS49" s="2">
        <v>298</v>
      </c>
      <c r="BTT49" s="2">
        <v>7917</v>
      </c>
      <c r="BTU49" s="2">
        <v>1017</v>
      </c>
      <c r="BTV49" s="2">
        <v>6007</v>
      </c>
      <c r="BTW49" s="2">
        <v>32958</v>
      </c>
      <c r="BTX49" s="2">
        <v>3188</v>
      </c>
      <c r="BTY49" s="2">
        <v>1546</v>
      </c>
      <c r="BTZ49" s="2">
        <v>5942</v>
      </c>
      <c r="BUA49" s="2">
        <v>8370</v>
      </c>
      <c r="BUB49" s="2">
        <v>10570</v>
      </c>
      <c r="BUC49" s="2">
        <v>2474</v>
      </c>
      <c r="BUD49" s="2">
        <v>45077</v>
      </c>
      <c r="BUE49" s="2">
        <v>2603</v>
      </c>
      <c r="BUF49" s="2">
        <v>10424</v>
      </c>
      <c r="BUG49" s="2">
        <v>2810</v>
      </c>
      <c r="BUH49" s="2">
        <v>602</v>
      </c>
      <c r="BUI49" s="2">
        <v>11613</v>
      </c>
      <c r="BUJ49" s="2">
        <v>27571</v>
      </c>
      <c r="BUK49" s="2">
        <v>36381</v>
      </c>
      <c r="BUL49" s="2">
        <v>8104</v>
      </c>
      <c r="BUM49" s="2">
        <v>3518</v>
      </c>
      <c r="BUN49" s="2">
        <v>6552</v>
      </c>
      <c r="BUO49" s="2">
        <v>28852</v>
      </c>
      <c r="BUP49" s="2">
        <v>2735</v>
      </c>
      <c r="BUQ49" s="2">
        <v>7306</v>
      </c>
      <c r="BUR49" s="2">
        <v>156732</v>
      </c>
      <c r="BUS49" s="2">
        <v>3348</v>
      </c>
      <c r="BUT49" s="2">
        <v>48551</v>
      </c>
      <c r="BUU49" s="2">
        <v>5087</v>
      </c>
      <c r="BUV49" s="2">
        <v>3950</v>
      </c>
      <c r="BUW49" s="2">
        <v>15505</v>
      </c>
      <c r="BUX49" s="2" t="s">
        <v>5</v>
      </c>
      <c r="BUY49" s="2">
        <v>5448</v>
      </c>
      <c r="BUZ49" s="2">
        <v>887</v>
      </c>
      <c r="BVA49" s="2">
        <v>6822</v>
      </c>
      <c r="BVB49" s="2">
        <v>3446</v>
      </c>
      <c r="BVC49" s="2">
        <v>14923</v>
      </c>
      <c r="BVD49" s="2">
        <v>5378</v>
      </c>
      <c r="BVE49" s="2">
        <v>10692</v>
      </c>
      <c r="BVF49" s="2">
        <v>20463</v>
      </c>
      <c r="BVG49" s="2">
        <v>4747</v>
      </c>
      <c r="BVH49" s="2">
        <v>1656</v>
      </c>
      <c r="BVI49" s="2">
        <v>9174</v>
      </c>
      <c r="BVJ49" s="2">
        <v>10601</v>
      </c>
      <c r="BVK49" s="2">
        <v>-155</v>
      </c>
      <c r="BVL49" s="2">
        <v>17945</v>
      </c>
      <c r="BVM49" s="2">
        <v>4333</v>
      </c>
      <c r="BVN49" s="2">
        <v>5349</v>
      </c>
      <c r="BVO49" s="2">
        <v>2650</v>
      </c>
      <c r="BVP49" s="2">
        <v>787</v>
      </c>
      <c r="BVQ49" s="2">
        <v>2402</v>
      </c>
      <c r="BVR49" s="2">
        <v>5022</v>
      </c>
      <c r="BVS49" s="2">
        <v>9471</v>
      </c>
      <c r="BVT49" s="2">
        <v>8727</v>
      </c>
      <c r="BVU49" s="2">
        <v>47060</v>
      </c>
      <c r="BVV49" s="2">
        <v>1874</v>
      </c>
      <c r="BVW49" s="2">
        <v>58123</v>
      </c>
      <c r="BVX49" s="2">
        <v>1478</v>
      </c>
      <c r="BVY49" s="2">
        <v>70218</v>
      </c>
      <c r="BVZ49" s="2">
        <v>5274</v>
      </c>
      <c r="BWA49" s="2">
        <v>6140</v>
      </c>
      <c r="BWB49" s="2">
        <v>2822</v>
      </c>
      <c r="BWC49" s="2">
        <v>16830</v>
      </c>
      <c r="BWD49" s="2">
        <v>65648</v>
      </c>
      <c r="BWE49" s="2">
        <v>338</v>
      </c>
      <c r="BWF49" s="2">
        <v>6032</v>
      </c>
      <c r="BWG49" s="2">
        <v>8525</v>
      </c>
      <c r="BWH49" s="2">
        <v>444</v>
      </c>
      <c r="BWI49" s="2">
        <v>926</v>
      </c>
      <c r="BWJ49" s="2">
        <v>9132</v>
      </c>
      <c r="BWK49" s="2">
        <v>7673</v>
      </c>
      <c r="BWL49" s="2">
        <v>5051</v>
      </c>
      <c r="BWM49" s="2">
        <v>7264</v>
      </c>
      <c r="BWN49" s="2">
        <v>48726</v>
      </c>
      <c r="BWO49" s="2">
        <v>2803</v>
      </c>
      <c r="BWP49" s="2">
        <v>5509</v>
      </c>
      <c r="BWQ49" s="2">
        <v>3972</v>
      </c>
      <c r="BWR49" s="2">
        <v>2955</v>
      </c>
      <c r="BWS49" s="2">
        <v>4300</v>
      </c>
      <c r="BWT49" s="2">
        <v>12056</v>
      </c>
      <c r="BWU49" s="2">
        <v>1322</v>
      </c>
      <c r="BWV49" s="2">
        <v>670</v>
      </c>
      <c r="BWW49" s="2">
        <v>40503</v>
      </c>
      <c r="BWX49" s="2">
        <v>30846</v>
      </c>
      <c r="BWY49" s="2">
        <v>371</v>
      </c>
      <c r="BWZ49" s="2">
        <v>9217</v>
      </c>
      <c r="BXA49" s="2">
        <v>50566</v>
      </c>
      <c r="BXB49" s="2">
        <v>1507</v>
      </c>
      <c r="BXC49" s="2">
        <v>19444</v>
      </c>
      <c r="BXD49" s="2">
        <v>7041</v>
      </c>
      <c r="BXE49" s="2">
        <v>9739</v>
      </c>
      <c r="BXF49" s="2">
        <v>12262</v>
      </c>
      <c r="BXG49" s="2">
        <v>15414</v>
      </c>
      <c r="BXH49" s="2">
        <v>20559</v>
      </c>
      <c r="BXI49" s="2">
        <v>23798</v>
      </c>
      <c r="BXJ49" s="2">
        <v>53932</v>
      </c>
      <c r="BXK49" s="2">
        <v>15885</v>
      </c>
      <c r="BXL49" s="2">
        <v>7611</v>
      </c>
      <c r="BXM49" s="2">
        <v>751</v>
      </c>
      <c r="BXN49" s="2">
        <v>7150</v>
      </c>
      <c r="BXO49" s="2">
        <v>7275</v>
      </c>
      <c r="BXP49" s="2">
        <v>4576</v>
      </c>
      <c r="BXQ49" s="2">
        <v>3030</v>
      </c>
      <c r="BXR49" s="2">
        <v>1572</v>
      </c>
      <c r="BXS49" s="2">
        <v>31879</v>
      </c>
      <c r="BXT49" s="2">
        <v>1746</v>
      </c>
      <c r="BXU49" s="2">
        <v>1755</v>
      </c>
      <c r="BXV49" s="2">
        <v>1080</v>
      </c>
      <c r="BXW49" s="2">
        <v>2549</v>
      </c>
      <c r="BXX49" s="2">
        <v>5265</v>
      </c>
      <c r="BXY49" s="2">
        <v>5106</v>
      </c>
      <c r="BXZ49" s="2">
        <v>2278</v>
      </c>
      <c r="BYA49" s="2">
        <v>4255</v>
      </c>
      <c r="BYB49" s="2">
        <v>37517</v>
      </c>
      <c r="BYC49" s="2">
        <v>3940</v>
      </c>
      <c r="BYD49" s="2">
        <v>4423</v>
      </c>
      <c r="BYE49" s="2">
        <v>8</v>
      </c>
      <c r="BYF49" s="2">
        <v>5139</v>
      </c>
      <c r="BYG49" s="2">
        <v>611</v>
      </c>
      <c r="BYH49" s="2">
        <v>11885</v>
      </c>
      <c r="BYI49" s="2">
        <v>1852</v>
      </c>
      <c r="BYJ49" s="2">
        <v>5025</v>
      </c>
      <c r="BYK49" s="2">
        <v>3731</v>
      </c>
      <c r="BYL49" s="2">
        <v>5842</v>
      </c>
      <c r="BYM49" s="2">
        <v>4646</v>
      </c>
      <c r="BYN49" s="2">
        <v>4665</v>
      </c>
      <c r="BYO49" s="2">
        <v>3196</v>
      </c>
      <c r="BYP49" s="2">
        <v>75027</v>
      </c>
      <c r="BYQ49" s="2">
        <v>6682</v>
      </c>
      <c r="BYR49" s="2">
        <v>10567</v>
      </c>
      <c r="BYS49" s="2">
        <v>729</v>
      </c>
      <c r="BYT49" s="2">
        <v>1059</v>
      </c>
      <c r="BYU49" s="2">
        <v>1225</v>
      </c>
      <c r="BYV49" s="2">
        <v>3384</v>
      </c>
      <c r="BYW49" s="2">
        <v>278</v>
      </c>
      <c r="BYX49" s="2">
        <v>5454</v>
      </c>
      <c r="BYY49" s="2">
        <v>798</v>
      </c>
      <c r="BYZ49" s="2">
        <v>3857</v>
      </c>
      <c r="BZA49" s="2">
        <v>2786</v>
      </c>
      <c r="BZB49" s="2">
        <v>755</v>
      </c>
      <c r="BZC49" s="2">
        <v>2537</v>
      </c>
      <c r="BZD49" s="2">
        <v>46327</v>
      </c>
      <c r="BZE49" s="2">
        <v>15443</v>
      </c>
      <c r="BZF49" s="2">
        <v>803</v>
      </c>
      <c r="BZG49" s="2">
        <v>1108</v>
      </c>
      <c r="BZH49" s="2">
        <v>4373</v>
      </c>
      <c r="BZI49" s="2">
        <v>30868</v>
      </c>
      <c r="BZJ49" s="2">
        <v>788</v>
      </c>
      <c r="BZK49" s="2">
        <v>51679</v>
      </c>
      <c r="BZL49" s="2">
        <v>1937</v>
      </c>
      <c r="BZM49" s="2">
        <v>1299</v>
      </c>
      <c r="BZN49" s="2">
        <v>37198</v>
      </c>
      <c r="BZO49" s="2">
        <v>10150</v>
      </c>
      <c r="BZP49" s="2">
        <v>10732</v>
      </c>
      <c r="BZQ49" s="2">
        <v>1391</v>
      </c>
      <c r="BZR49" s="2">
        <v>177</v>
      </c>
      <c r="BZS49" s="2">
        <v>4841</v>
      </c>
      <c r="BZT49" s="2">
        <v>1634</v>
      </c>
      <c r="BZU49" s="2">
        <v>12581</v>
      </c>
      <c r="BZV49" s="2">
        <v>4288</v>
      </c>
      <c r="BZW49" s="2">
        <v>8335</v>
      </c>
      <c r="BZX49" s="2">
        <v>8688</v>
      </c>
      <c r="BZY49" s="2">
        <v>12886</v>
      </c>
      <c r="BZZ49" s="2">
        <v>1563</v>
      </c>
      <c r="CAA49" s="2">
        <v>509</v>
      </c>
      <c r="CAB49" s="2">
        <v>1249</v>
      </c>
      <c r="CAC49" s="2">
        <v>635</v>
      </c>
      <c r="CAD49" s="2">
        <v>3002</v>
      </c>
      <c r="CAE49" s="2">
        <v>1138</v>
      </c>
      <c r="CAF49" s="2">
        <v>6652</v>
      </c>
      <c r="CAG49" s="2">
        <v>6383</v>
      </c>
      <c r="CAH49" s="2">
        <v>3404</v>
      </c>
      <c r="CAI49" s="2">
        <v>8609</v>
      </c>
      <c r="CAJ49" s="2">
        <v>10787</v>
      </c>
      <c r="CAK49" s="2">
        <v>3392</v>
      </c>
      <c r="CAL49" s="2">
        <v>9868</v>
      </c>
      <c r="CAM49" s="2">
        <v>7027</v>
      </c>
      <c r="CAN49" s="2">
        <v>6503</v>
      </c>
      <c r="CAO49" s="2">
        <v>542</v>
      </c>
      <c r="CAP49" s="2">
        <v>5951</v>
      </c>
      <c r="CAQ49" s="2">
        <v>4649</v>
      </c>
      <c r="CAR49" s="2">
        <v>4627</v>
      </c>
      <c r="CAS49" s="2">
        <v>740</v>
      </c>
      <c r="CAT49" s="2">
        <v>1702</v>
      </c>
      <c r="CAU49" s="2">
        <v>269660</v>
      </c>
      <c r="CAV49" s="2">
        <v>2295</v>
      </c>
      <c r="CAW49" s="2">
        <v>358</v>
      </c>
      <c r="CAX49" s="2">
        <v>875</v>
      </c>
      <c r="CAY49" s="2">
        <v>602</v>
      </c>
      <c r="CAZ49" s="2">
        <v>3622</v>
      </c>
      <c r="CBA49" s="2">
        <v>5375</v>
      </c>
      <c r="CBB49" s="2">
        <v>2223</v>
      </c>
      <c r="CBC49" s="2">
        <v>517</v>
      </c>
      <c r="CBD49" s="2">
        <v>34151</v>
      </c>
      <c r="CBE49" s="2">
        <v>1876</v>
      </c>
      <c r="CBF49" s="2">
        <v>785</v>
      </c>
      <c r="CBG49" s="2">
        <v>2307</v>
      </c>
      <c r="CBH49" s="2">
        <v>175</v>
      </c>
      <c r="CBI49" s="2">
        <v>13077</v>
      </c>
      <c r="CBJ49" s="2">
        <v>2352</v>
      </c>
      <c r="CBK49" s="2">
        <v>3800</v>
      </c>
      <c r="CBL49" s="2">
        <v>2902</v>
      </c>
      <c r="CBM49" s="2">
        <v>1332</v>
      </c>
      <c r="CBN49" s="2">
        <v>2332</v>
      </c>
      <c r="CBO49" s="2">
        <v>810</v>
      </c>
      <c r="CBP49" s="2">
        <v>1658</v>
      </c>
      <c r="CBQ49" s="2">
        <v>4182</v>
      </c>
      <c r="CBR49" s="2">
        <v>687</v>
      </c>
      <c r="CBS49" s="2">
        <v>1055</v>
      </c>
      <c r="CBT49" s="2">
        <v>6100</v>
      </c>
      <c r="CBU49" s="2">
        <v>906</v>
      </c>
      <c r="CBV49" s="2">
        <v>1704</v>
      </c>
      <c r="CBW49" s="2">
        <v>2852</v>
      </c>
      <c r="CBX49" s="2">
        <v>1100</v>
      </c>
      <c r="CBY49" s="2">
        <v>171</v>
      </c>
      <c r="CBZ49" s="2">
        <v>13017</v>
      </c>
      <c r="CCA49" s="2">
        <v>2609</v>
      </c>
      <c r="CCB49" s="2">
        <v>2162</v>
      </c>
      <c r="CCC49" s="2">
        <v>2413</v>
      </c>
      <c r="CCD49" s="2">
        <v>871</v>
      </c>
      <c r="CCE49" s="2">
        <v>3818</v>
      </c>
      <c r="CCF49" s="2">
        <v>1541</v>
      </c>
      <c r="CCG49" s="2">
        <v>1729</v>
      </c>
      <c r="CCH49" s="2">
        <v>9705</v>
      </c>
      <c r="CCI49" s="2">
        <v>578</v>
      </c>
      <c r="CCJ49" s="2">
        <v>1474</v>
      </c>
      <c r="CCK49" s="2">
        <v>387</v>
      </c>
      <c r="CCL49" s="2">
        <v>712</v>
      </c>
      <c r="CCM49" s="2">
        <v>3422</v>
      </c>
      <c r="CCN49" s="2">
        <v>1121</v>
      </c>
      <c r="CCO49" s="2">
        <v>296</v>
      </c>
      <c r="CCP49" s="2">
        <v>603</v>
      </c>
      <c r="CCQ49" s="2">
        <v>1210</v>
      </c>
      <c r="CCR49" s="2">
        <v>1904</v>
      </c>
      <c r="CCS49" s="2">
        <v>2654</v>
      </c>
      <c r="CCT49" s="2">
        <v>756</v>
      </c>
      <c r="CCU49" s="2">
        <v>4366</v>
      </c>
      <c r="CCV49" s="2">
        <v>2114</v>
      </c>
      <c r="CCW49" s="2">
        <v>1239</v>
      </c>
      <c r="CCX49" s="2">
        <v>904</v>
      </c>
      <c r="CCY49" s="2">
        <v>1011</v>
      </c>
      <c r="CCZ49" s="2">
        <v>545</v>
      </c>
      <c r="CDA49" s="2">
        <v>4601</v>
      </c>
      <c r="CDB49" s="2">
        <v>777</v>
      </c>
      <c r="CDC49" s="2">
        <v>1024</v>
      </c>
      <c r="CDD49" s="2">
        <v>4014</v>
      </c>
      <c r="CDE49" s="2">
        <v>8837</v>
      </c>
      <c r="CDF49" s="2">
        <v>6235</v>
      </c>
      <c r="CDG49" s="2">
        <v>1198</v>
      </c>
      <c r="CDH49" s="2">
        <v>706</v>
      </c>
      <c r="CDI49" s="2">
        <v>355</v>
      </c>
      <c r="CDJ49" s="2">
        <v>1500</v>
      </c>
      <c r="CDK49" s="2">
        <v>1327</v>
      </c>
      <c r="CDL49" s="2">
        <v>3757</v>
      </c>
      <c r="CDM49" s="2">
        <v>1000</v>
      </c>
      <c r="CDN49" s="2">
        <v>1018</v>
      </c>
      <c r="CDO49" s="2">
        <v>1147</v>
      </c>
      <c r="CDP49" s="2">
        <v>335</v>
      </c>
      <c r="CDQ49" s="2">
        <v>1328</v>
      </c>
      <c r="CDR49" s="2">
        <v>2775</v>
      </c>
      <c r="CDS49" s="2">
        <v>5239</v>
      </c>
      <c r="CDT49" s="2">
        <v>3275</v>
      </c>
      <c r="CDU49" s="2">
        <v>33135</v>
      </c>
      <c r="CDV49" s="2">
        <v>1708</v>
      </c>
      <c r="CDW49" s="2">
        <v>571</v>
      </c>
      <c r="CDX49" s="2">
        <v>2506</v>
      </c>
      <c r="CDY49" s="2">
        <v>4840</v>
      </c>
      <c r="CDZ49" s="2">
        <v>535</v>
      </c>
      <c r="CEA49" s="2">
        <v>1030</v>
      </c>
      <c r="CEB49" s="2">
        <v>2914</v>
      </c>
      <c r="CEC49" s="2">
        <v>873</v>
      </c>
      <c r="CED49" s="2">
        <v>3185</v>
      </c>
      <c r="CEE49" s="2">
        <v>590</v>
      </c>
      <c r="CEF49" s="2">
        <v>1985</v>
      </c>
      <c r="CEG49" s="2">
        <v>902</v>
      </c>
      <c r="CEH49" s="2">
        <v>3740</v>
      </c>
      <c r="CEI49" s="2">
        <v>7405</v>
      </c>
      <c r="CEJ49" s="2">
        <v>2000</v>
      </c>
      <c r="CEK49" s="2">
        <v>5342</v>
      </c>
      <c r="CEL49" s="2">
        <v>780</v>
      </c>
      <c r="CEM49" s="2">
        <v>943</v>
      </c>
      <c r="CEN49" s="2">
        <v>126</v>
      </c>
      <c r="CEO49" s="2">
        <v>744</v>
      </c>
      <c r="CEP49" s="2">
        <v>2163</v>
      </c>
      <c r="CEQ49" s="2">
        <v>4136</v>
      </c>
      <c r="CER49" s="2">
        <v>1175</v>
      </c>
      <c r="CES49" s="2">
        <v>2773</v>
      </c>
      <c r="CET49" s="2">
        <v>290</v>
      </c>
      <c r="CEU49" s="2">
        <v>5413</v>
      </c>
      <c r="CEV49" s="2">
        <v>1576</v>
      </c>
      <c r="CEW49" s="2">
        <v>1836</v>
      </c>
      <c r="CEX49" s="2">
        <v>2050</v>
      </c>
      <c r="CEY49" s="2">
        <v>845</v>
      </c>
      <c r="CEZ49" s="2">
        <v>2820</v>
      </c>
      <c r="CFA49" s="2">
        <v>300</v>
      </c>
      <c r="CFB49" s="2">
        <v>21312</v>
      </c>
      <c r="CFC49" s="2">
        <v>1384</v>
      </c>
      <c r="CFD49" s="2">
        <v>9420</v>
      </c>
      <c r="CFE49" s="2">
        <v>8229</v>
      </c>
      <c r="CFF49" s="2">
        <v>290</v>
      </c>
      <c r="CFG49" s="2">
        <v>1623</v>
      </c>
      <c r="CFH49" s="2">
        <v>2807</v>
      </c>
      <c r="CFI49" s="2">
        <v>1614</v>
      </c>
      <c r="CFJ49" s="2">
        <v>26274</v>
      </c>
      <c r="CFK49" s="2">
        <v>2482</v>
      </c>
      <c r="CFL49" s="2">
        <v>1830</v>
      </c>
      <c r="CFM49" s="2">
        <v>7248</v>
      </c>
      <c r="CFN49" s="2">
        <v>5250</v>
      </c>
      <c r="CFO49" s="2">
        <v>3369</v>
      </c>
      <c r="CFP49" s="2">
        <v>7957</v>
      </c>
      <c r="CFQ49" s="2">
        <v>2973</v>
      </c>
      <c r="CFR49" s="2">
        <v>907</v>
      </c>
      <c r="CFS49" s="2">
        <v>4912</v>
      </c>
      <c r="CFT49" s="2">
        <v>1958</v>
      </c>
      <c r="CFU49" s="2">
        <v>1192</v>
      </c>
      <c r="CFV49" s="2">
        <v>677</v>
      </c>
      <c r="CFW49" s="2">
        <v>11126</v>
      </c>
      <c r="CFX49" s="2">
        <v>3252</v>
      </c>
      <c r="CFY49" s="2">
        <v>575</v>
      </c>
      <c r="CFZ49" s="2">
        <v>1061</v>
      </c>
      <c r="CGA49" s="2">
        <v>3620</v>
      </c>
      <c r="CGB49" s="2">
        <v>1505</v>
      </c>
      <c r="CGC49" s="2">
        <v>7953</v>
      </c>
      <c r="CGD49" s="2">
        <v>6355</v>
      </c>
      <c r="CGE49" s="2">
        <v>965</v>
      </c>
      <c r="CGF49" s="2">
        <v>10395</v>
      </c>
      <c r="CGG49" s="2">
        <v>6851</v>
      </c>
      <c r="CGH49" s="2">
        <v>1239</v>
      </c>
      <c r="CGI49" s="2">
        <v>2117</v>
      </c>
      <c r="CGJ49" s="2">
        <v>1149</v>
      </c>
      <c r="CGK49" s="2">
        <v>3770</v>
      </c>
      <c r="CGL49" s="2">
        <v>1996</v>
      </c>
      <c r="CGM49" s="2">
        <v>795</v>
      </c>
      <c r="CGN49" s="2">
        <v>1305</v>
      </c>
      <c r="CGO49" s="2">
        <v>2743</v>
      </c>
      <c r="CGP49" s="2">
        <v>1861</v>
      </c>
      <c r="CGQ49" s="2">
        <v>430</v>
      </c>
      <c r="CGR49" s="2">
        <v>892</v>
      </c>
      <c r="CGS49" s="2">
        <v>1064</v>
      </c>
      <c r="CGT49" s="2">
        <v>238</v>
      </c>
      <c r="CGU49" s="2">
        <v>7235</v>
      </c>
      <c r="CGV49" s="2">
        <v>11359</v>
      </c>
      <c r="CGW49" s="2">
        <v>1608</v>
      </c>
      <c r="CGX49" s="2">
        <v>2589</v>
      </c>
      <c r="CGY49" s="2">
        <v>1046</v>
      </c>
      <c r="CGZ49" s="2">
        <v>1448</v>
      </c>
      <c r="CHA49" s="2">
        <v>710</v>
      </c>
      <c r="CHB49" s="2">
        <v>2412</v>
      </c>
      <c r="CHC49" s="2">
        <v>339</v>
      </c>
      <c r="CHD49" s="2">
        <v>1049</v>
      </c>
      <c r="CHE49" s="2">
        <v>1177</v>
      </c>
      <c r="CHF49" s="2">
        <v>3104</v>
      </c>
      <c r="CHG49" s="2">
        <v>3327</v>
      </c>
      <c r="CHH49" s="2">
        <v>5009</v>
      </c>
      <c r="CHI49" s="2">
        <v>256</v>
      </c>
      <c r="CHJ49" s="2">
        <v>635</v>
      </c>
      <c r="CHK49" s="2">
        <v>680</v>
      </c>
      <c r="CHL49" s="2">
        <v>250</v>
      </c>
      <c r="CHM49" s="2">
        <v>1391</v>
      </c>
      <c r="CHN49" s="2">
        <v>402</v>
      </c>
      <c r="CHO49" s="2">
        <v>366</v>
      </c>
      <c r="CHP49" s="2">
        <v>1031</v>
      </c>
      <c r="CHQ49" s="2">
        <v>568</v>
      </c>
      <c r="CHR49" s="2">
        <v>53378</v>
      </c>
      <c r="CHS49" s="2">
        <v>635</v>
      </c>
      <c r="CHT49" s="2">
        <v>3343</v>
      </c>
      <c r="CHU49" s="2">
        <v>28070</v>
      </c>
      <c r="CHV49" s="2">
        <v>5724</v>
      </c>
      <c r="CHW49" s="2">
        <v>3634</v>
      </c>
      <c r="CHX49" s="2">
        <v>412</v>
      </c>
      <c r="CHY49" s="2">
        <v>6421</v>
      </c>
      <c r="CHZ49" s="2">
        <v>1224</v>
      </c>
      <c r="CIA49" s="2">
        <v>621</v>
      </c>
      <c r="CIB49" s="2">
        <v>410</v>
      </c>
      <c r="CIC49" s="2">
        <v>674</v>
      </c>
      <c r="CID49" s="2">
        <v>3571</v>
      </c>
      <c r="CIE49" s="2">
        <v>1332</v>
      </c>
      <c r="CIF49" s="2">
        <v>318</v>
      </c>
      <c r="CIG49" s="2">
        <v>2789</v>
      </c>
      <c r="CIH49" s="2">
        <v>1407</v>
      </c>
      <c r="CII49" s="2">
        <v>803</v>
      </c>
      <c r="CIJ49" s="2">
        <v>289</v>
      </c>
      <c r="CIK49" s="2">
        <v>210</v>
      </c>
      <c r="CIL49" s="2">
        <v>496</v>
      </c>
      <c r="CIM49" s="2">
        <v>1072</v>
      </c>
      <c r="CIN49" s="2">
        <v>856</v>
      </c>
      <c r="CIO49" s="2">
        <v>349</v>
      </c>
      <c r="CIP49" s="2">
        <v>2697</v>
      </c>
      <c r="CIQ49" s="2">
        <v>2901</v>
      </c>
      <c r="CIR49" s="2">
        <v>13778</v>
      </c>
      <c r="CIS49" s="2">
        <v>16746</v>
      </c>
      <c r="CIT49" s="2">
        <v>1143</v>
      </c>
      <c r="CIU49" s="2">
        <v>3786</v>
      </c>
      <c r="CIV49" s="2">
        <v>2168</v>
      </c>
      <c r="CIW49" s="2">
        <v>7142</v>
      </c>
      <c r="CIX49" s="2">
        <v>2899</v>
      </c>
      <c r="CIY49" s="2">
        <v>1966</v>
      </c>
      <c r="CIZ49" s="2">
        <v>580</v>
      </c>
      <c r="CJA49" s="2">
        <v>7983</v>
      </c>
      <c r="CJB49" s="2">
        <v>1211</v>
      </c>
      <c r="CJC49" s="2">
        <v>767</v>
      </c>
      <c r="CJD49" s="2">
        <v>528</v>
      </c>
      <c r="CJE49" s="2">
        <v>7340</v>
      </c>
      <c r="CJF49" s="2">
        <v>2128</v>
      </c>
      <c r="CJG49" s="2">
        <v>2488</v>
      </c>
      <c r="CJH49" s="2">
        <v>3488</v>
      </c>
      <c r="CJI49" s="2">
        <v>2465</v>
      </c>
      <c r="CJJ49" s="2">
        <v>2108</v>
      </c>
      <c r="CJK49" s="2">
        <v>503</v>
      </c>
      <c r="CJL49" s="2">
        <v>1264</v>
      </c>
      <c r="CJM49" s="2">
        <v>346</v>
      </c>
      <c r="CJN49" s="2">
        <v>4251</v>
      </c>
      <c r="CJO49" s="2">
        <v>1596</v>
      </c>
      <c r="CJP49" s="2">
        <v>2366</v>
      </c>
      <c r="CJQ49" s="2">
        <v>639</v>
      </c>
      <c r="CJR49" s="2">
        <v>1725</v>
      </c>
      <c r="CJS49" s="2">
        <v>24482</v>
      </c>
      <c r="CJT49" s="2">
        <v>2121</v>
      </c>
      <c r="CJU49" s="2">
        <v>3920</v>
      </c>
      <c r="CJV49" s="2">
        <v>2485</v>
      </c>
      <c r="CJW49" s="2">
        <v>908</v>
      </c>
      <c r="CJX49" s="2">
        <v>6911</v>
      </c>
      <c r="CJY49" s="2">
        <v>596</v>
      </c>
      <c r="CJZ49" s="2">
        <v>1192</v>
      </c>
      <c r="CKA49" s="2">
        <v>2252</v>
      </c>
      <c r="CKB49" s="2">
        <v>2760</v>
      </c>
      <c r="CKC49" s="2">
        <v>1185</v>
      </c>
      <c r="CKD49" s="2">
        <v>730</v>
      </c>
      <c r="CKE49" s="2">
        <v>1141</v>
      </c>
      <c r="CKF49" s="2">
        <v>3525</v>
      </c>
      <c r="CKG49" s="2">
        <v>1914</v>
      </c>
      <c r="CKH49" s="2">
        <v>843</v>
      </c>
      <c r="CKI49" s="2">
        <v>1549</v>
      </c>
      <c r="CKJ49" s="2">
        <v>335</v>
      </c>
      <c r="CKK49" s="2">
        <v>1270</v>
      </c>
      <c r="CKL49" s="2">
        <v>6170</v>
      </c>
      <c r="CKM49" s="2">
        <v>1077</v>
      </c>
      <c r="CKN49" s="2">
        <v>3021</v>
      </c>
      <c r="CKO49" s="2">
        <v>13054</v>
      </c>
      <c r="CKP49" s="2">
        <v>2356</v>
      </c>
      <c r="CKQ49" s="2">
        <v>1722</v>
      </c>
      <c r="CKR49" s="2">
        <v>5024</v>
      </c>
      <c r="CKS49" s="2">
        <v>3549</v>
      </c>
      <c r="CKT49" s="2">
        <v>7448</v>
      </c>
      <c r="CKU49" s="2">
        <v>3906</v>
      </c>
      <c r="CKV49" s="2">
        <v>14686</v>
      </c>
      <c r="CKW49" s="2">
        <v>1234</v>
      </c>
      <c r="CKX49" s="2">
        <v>12961</v>
      </c>
      <c r="CKY49" s="2">
        <v>4408</v>
      </c>
      <c r="CKZ49" s="2">
        <v>3418</v>
      </c>
      <c r="CLA49" s="2">
        <v>1259</v>
      </c>
      <c r="CLB49" s="2">
        <v>2884</v>
      </c>
      <c r="CLC49" s="2">
        <v>3423</v>
      </c>
      <c r="CLD49" s="2">
        <v>903</v>
      </c>
      <c r="CLE49" s="2">
        <v>2060</v>
      </c>
      <c r="CLF49" s="2">
        <v>2666</v>
      </c>
      <c r="CLG49" s="2">
        <v>1234</v>
      </c>
      <c r="CLH49" s="2">
        <v>1705</v>
      </c>
      <c r="CLI49" s="2">
        <v>1105</v>
      </c>
      <c r="CLJ49" s="2">
        <v>1454</v>
      </c>
      <c r="CLK49" s="2">
        <v>6565</v>
      </c>
      <c r="CLL49" s="2">
        <v>277924</v>
      </c>
      <c r="CLM49" s="2">
        <v>2213</v>
      </c>
      <c r="CLN49" s="2">
        <v>1409</v>
      </c>
      <c r="CLO49" s="2">
        <v>3581</v>
      </c>
      <c r="CLP49" s="2">
        <v>1255</v>
      </c>
      <c r="CLQ49" s="2">
        <v>1696</v>
      </c>
      <c r="CLR49" s="2">
        <v>449</v>
      </c>
      <c r="CLS49" s="2">
        <v>1161</v>
      </c>
      <c r="CLT49" s="2">
        <v>970</v>
      </c>
      <c r="CLU49" s="2">
        <v>2387</v>
      </c>
      <c r="CLV49" s="2">
        <v>2824</v>
      </c>
      <c r="CLW49" s="2">
        <v>2379</v>
      </c>
      <c r="CLX49" s="2">
        <v>1897</v>
      </c>
      <c r="CLY49" s="2">
        <v>1056</v>
      </c>
      <c r="CLZ49" s="2">
        <v>2493</v>
      </c>
      <c r="CMA49" s="2">
        <v>1295</v>
      </c>
      <c r="CMB49" s="2">
        <v>5468</v>
      </c>
      <c r="CMC49" s="2" t="s">
        <v>5</v>
      </c>
      <c r="CMD49" s="2">
        <v>20860</v>
      </c>
      <c r="CME49" s="2">
        <v>1360</v>
      </c>
      <c r="CMF49" s="2">
        <v>1167</v>
      </c>
      <c r="CMG49" s="2">
        <v>157640</v>
      </c>
      <c r="CMH49" s="2">
        <v>3986</v>
      </c>
      <c r="CMI49" s="2">
        <v>3197</v>
      </c>
      <c r="CMJ49" s="2">
        <v>5359</v>
      </c>
      <c r="CMK49" s="2">
        <v>1371</v>
      </c>
      <c r="CML49" s="2">
        <v>628</v>
      </c>
      <c r="CMM49" s="2">
        <v>3043</v>
      </c>
      <c r="CMN49" s="2">
        <v>537</v>
      </c>
      <c r="CMO49" s="2">
        <v>4729</v>
      </c>
      <c r="CMP49" s="2">
        <v>3268</v>
      </c>
      <c r="CMQ49" s="2">
        <v>1638</v>
      </c>
      <c r="CMR49" s="2">
        <v>44107</v>
      </c>
      <c r="CMS49" s="2">
        <v>15526</v>
      </c>
      <c r="CMT49" s="2">
        <v>1245</v>
      </c>
      <c r="CMU49" s="2">
        <v>5632</v>
      </c>
      <c r="CMV49" s="2">
        <v>7400</v>
      </c>
      <c r="CMW49" s="2">
        <v>2253</v>
      </c>
      <c r="CMX49" s="2">
        <v>2391</v>
      </c>
      <c r="CMY49" s="2">
        <v>2017</v>
      </c>
      <c r="CMZ49" s="2">
        <v>639</v>
      </c>
      <c r="CNA49" s="2">
        <v>6259</v>
      </c>
      <c r="CNB49" s="2">
        <v>2229</v>
      </c>
      <c r="CNC49" s="2">
        <v>4840</v>
      </c>
      <c r="CND49" s="2">
        <v>37824</v>
      </c>
      <c r="CNE49" s="2">
        <v>841</v>
      </c>
      <c r="CNF49" s="2">
        <v>356</v>
      </c>
      <c r="CNG49" s="2">
        <v>8807</v>
      </c>
      <c r="CNH49" s="2">
        <v>653</v>
      </c>
      <c r="CNI49" s="2">
        <v>6399</v>
      </c>
      <c r="CNJ49" s="2">
        <v>2778</v>
      </c>
      <c r="CNK49" s="2">
        <v>52761</v>
      </c>
      <c r="CNL49" s="2">
        <v>16501</v>
      </c>
      <c r="CNM49" s="2">
        <v>17271</v>
      </c>
      <c r="CNN49" s="2">
        <v>3762</v>
      </c>
      <c r="CNO49" s="2">
        <v>2864</v>
      </c>
      <c r="CNP49" s="2">
        <v>9235</v>
      </c>
      <c r="CNQ49" s="2">
        <v>891</v>
      </c>
      <c r="CNR49" s="2">
        <v>7066</v>
      </c>
      <c r="CNS49" s="2">
        <v>1291</v>
      </c>
      <c r="CNT49" s="2">
        <v>1551</v>
      </c>
      <c r="CNU49" s="2">
        <v>713</v>
      </c>
      <c r="CNV49" s="2">
        <v>1615</v>
      </c>
      <c r="CNW49" s="2">
        <v>2932</v>
      </c>
      <c r="CNX49" s="2">
        <v>1113</v>
      </c>
      <c r="CNY49" s="2">
        <v>2658</v>
      </c>
      <c r="CNZ49" s="2">
        <v>36331</v>
      </c>
      <c r="COA49" s="2">
        <v>15471</v>
      </c>
      <c r="COB49" s="2">
        <v>7167</v>
      </c>
      <c r="COC49" s="2">
        <v>931</v>
      </c>
      <c r="COD49" s="2">
        <v>9087</v>
      </c>
      <c r="COE49" s="2">
        <v>9576</v>
      </c>
      <c r="COF49" s="2">
        <v>2997</v>
      </c>
      <c r="COG49" s="2">
        <v>930</v>
      </c>
      <c r="COH49" s="2">
        <v>11690</v>
      </c>
      <c r="COI49" s="2">
        <v>9843</v>
      </c>
      <c r="COJ49" s="2">
        <v>23782</v>
      </c>
      <c r="COK49" s="2">
        <v>2994</v>
      </c>
      <c r="COL49" s="2">
        <v>8988</v>
      </c>
      <c r="COM49" s="2">
        <v>12223</v>
      </c>
      <c r="CON49" s="2">
        <v>633</v>
      </c>
      <c r="COO49" s="2">
        <v>7991</v>
      </c>
      <c r="COP49" s="2">
        <v>266</v>
      </c>
      <c r="COQ49" s="2">
        <v>625</v>
      </c>
      <c r="COR49" s="2">
        <v>4244</v>
      </c>
      <c r="COS49" s="2">
        <v>1363</v>
      </c>
      <c r="COT49" s="2">
        <v>20143</v>
      </c>
      <c r="COU49" s="2">
        <v>1015</v>
      </c>
      <c r="COV49" s="2">
        <v>26967</v>
      </c>
      <c r="COW49" s="2">
        <v>3030</v>
      </c>
      <c r="COX49" s="2">
        <v>17084</v>
      </c>
      <c r="COY49" s="2">
        <v>3288</v>
      </c>
      <c r="COZ49" s="2">
        <v>2055</v>
      </c>
      <c r="CPA49" s="2">
        <v>509</v>
      </c>
      <c r="CPB49" s="2">
        <v>10440</v>
      </c>
      <c r="CPC49" s="2">
        <v>2325</v>
      </c>
      <c r="CPD49" s="2">
        <v>7185</v>
      </c>
      <c r="CPE49" s="2">
        <v>1020</v>
      </c>
      <c r="CPF49" s="2">
        <v>638</v>
      </c>
      <c r="CPG49" s="2">
        <v>3990</v>
      </c>
      <c r="CPH49" s="2">
        <v>1258</v>
      </c>
      <c r="CPI49" s="2">
        <v>7686</v>
      </c>
      <c r="CPJ49" s="2">
        <v>6562</v>
      </c>
      <c r="CPK49" s="2">
        <v>5789</v>
      </c>
      <c r="CPL49" s="2">
        <v>4630</v>
      </c>
      <c r="CPM49" s="2">
        <v>1149</v>
      </c>
      <c r="CPN49" s="2">
        <v>2341</v>
      </c>
      <c r="CPO49" s="2">
        <v>2595</v>
      </c>
      <c r="CPP49" s="2">
        <v>5299</v>
      </c>
      <c r="CPQ49" s="2">
        <v>8341</v>
      </c>
      <c r="CPR49" s="2">
        <v>8405</v>
      </c>
      <c r="CPS49" s="2">
        <v>1690</v>
      </c>
      <c r="CPT49" s="2">
        <v>1633</v>
      </c>
      <c r="CPU49" s="2">
        <v>1872</v>
      </c>
      <c r="CPV49" s="2">
        <v>1016</v>
      </c>
      <c r="CPW49" s="2">
        <v>688</v>
      </c>
      <c r="CPX49" s="2">
        <v>766</v>
      </c>
      <c r="CPY49" s="2">
        <v>40757</v>
      </c>
      <c r="CPZ49" s="2">
        <v>10004</v>
      </c>
      <c r="CQA49" s="2">
        <v>2207</v>
      </c>
      <c r="CQB49" s="2">
        <v>3385</v>
      </c>
      <c r="CQC49" s="2">
        <v>1238</v>
      </c>
      <c r="CQD49" s="2">
        <v>1602</v>
      </c>
      <c r="CQE49" s="2">
        <v>16278</v>
      </c>
      <c r="CQF49" s="2">
        <v>69996</v>
      </c>
      <c r="CQG49" s="2">
        <v>169540</v>
      </c>
      <c r="CQH49" s="2">
        <v>9800</v>
      </c>
      <c r="CQI49" s="2">
        <v>9692</v>
      </c>
      <c r="CQJ49" s="2">
        <v>3559</v>
      </c>
      <c r="CQK49" s="2">
        <v>50611</v>
      </c>
      <c r="CQL49" s="2">
        <v>5502</v>
      </c>
      <c r="CQM49" s="2">
        <v>1204</v>
      </c>
      <c r="CQN49" s="2">
        <v>818</v>
      </c>
      <c r="CQO49" s="2">
        <v>20667</v>
      </c>
      <c r="CQP49" s="2">
        <v>8425</v>
      </c>
      <c r="CQQ49" s="2">
        <v>4847</v>
      </c>
      <c r="CQR49" s="2">
        <v>181788</v>
      </c>
      <c r="CQS49" s="2">
        <v>1300</v>
      </c>
      <c r="CQT49" s="2">
        <v>1898</v>
      </c>
      <c r="CQU49" s="2">
        <v>2610</v>
      </c>
      <c r="CQV49" s="2">
        <v>886</v>
      </c>
      <c r="CQW49" s="2">
        <v>1056</v>
      </c>
      <c r="CQX49" s="2">
        <v>5607</v>
      </c>
      <c r="CQY49" s="2">
        <v>4216</v>
      </c>
      <c r="CQZ49" s="2">
        <v>15182</v>
      </c>
      <c r="CRA49" s="2">
        <v>1908</v>
      </c>
      <c r="CRB49" s="2">
        <v>1401</v>
      </c>
      <c r="CRC49" s="2">
        <v>7154</v>
      </c>
      <c r="CRD49" s="2">
        <v>829</v>
      </c>
      <c r="CRE49" s="2">
        <v>8927</v>
      </c>
      <c r="CRF49" s="2">
        <v>701</v>
      </c>
      <c r="CRG49" s="2">
        <v>2</v>
      </c>
      <c r="CRH49" s="2">
        <v>485594</v>
      </c>
      <c r="CRI49" s="2">
        <v>5173</v>
      </c>
      <c r="CRJ49" s="2">
        <v>5406</v>
      </c>
      <c r="CRK49" s="2">
        <v>834</v>
      </c>
      <c r="CRL49" s="2">
        <v>2907</v>
      </c>
      <c r="CRM49" s="2">
        <v>4807</v>
      </c>
      <c r="CRN49" s="2">
        <v>6134</v>
      </c>
      <c r="CRO49" s="2">
        <v>638</v>
      </c>
      <c r="CRP49" s="2">
        <v>10326</v>
      </c>
      <c r="CRQ49" s="2">
        <v>435</v>
      </c>
      <c r="CRR49" s="2">
        <v>1881</v>
      </c>
      <c r="CRS49" s="2">
        <v>2277</v>
      </c>
      <c r="CRT49" s="2">
        <v>7313</v>
      </c>
      <c r="CRU49" s="2">
        <v>2360</v>
      </c>
      <c r="CRV49" s="2">
        <v>2707</v>
      </c>
      <c r="CRW49" s="2">
        <v>2816</v>
      </c>
      <c r="CRX49" s="2">
        <v>1497</v>
      </c>
      <c r="CRY49" s="2">
        <v>1094</v>
      </c>
      <c r="CRZ49" s="2">
        <v>2095</v>
      </c>
      <c r="CSA49" s="2">
        <v>23714</v>
      </c>
      <c r="CSB49" s="2">
        <v>2603</v>
      </c>
      <c r="CSC49" s="2">
        <v>68868</v>
      </c>
      <c r="CSD49" s="2">
        <v>6700</v>
      </c>
      <c r="CSE49" s="2">
        <v>378776</v>
      </c>
      <c r="CSF49" s="2">
        <v>5384</v>
      </c>
      <c r="CSG49" s="2">
        <v>5477</v>
      </c>
      <c r="CSH49" s="2">
        <v>1182</v>
      </c>
      <c r="CSI49" s="2">
        <v>2097</v>
      </c>
      <c r="CSJ49" s="2">
        <v>41364</v>
      </c>
      <c r="CSK49" s="2">
        <v>3002</v>
      </c>
      <c r="CSL49" s="2">
        <v>1106</v>
      </c>
      <c r="CSM49" s="2">
        <v>6021</v>
      </c>
      <c r="CSN49" s="2">
        <v>5042</v>
      </c>
      <c r="CSO49" s="2">
        <v>4515</v>
      </c>
      <c r="CSP49" s="2" t="s">
        <v>5</v>
      </c>
      <c r="CSQ49" s="2">
        <v>2130</v>
      </c>
      <c r="CSR49" s="2">
        <v>3059</v>
      </c>
      <c r="CSS49" s="2">
        <v>8458</v>
      </c>
      <c r="CST49" s="2">
        <v>3105</v>
      </c>
      <c r="CSU49" s="2">
        <v>5708</v>
      </c>
      <c r="CSV49" s="2">
        <v>6224</v>
      </c>
      <c r="CSW49" s="2">
        <v>3606</v>
      </c>
      <c r="CSX49" s="2">
        <v>726</v>
      </c>
      <c r="CSY49" s="2">
        <v>2660</v>
      </c>
      <c r="CSZ49" s="2">
        <v>2376</v>
      </c>
      <c r="CTA49" s="2">
        <v>26984</v>
      </c>
      <c r="CTB49" s="2">
        <v>282099</v>
      </c>
      <c r="CTC49" s="2">
        <v>1193</v>
      </c>
      <c r="CTD49" s="2">
        <v>9633</v>
      </c>
      <c r="CTE49" s="2">
        <v>2155</v>
      </c>
      <c r="CTF49" s="2">
        <v>7254</v>
      </c>
      <c r="CTG49" s="2">
        <v>3256</v>
      </c>
      <c r="CTH49" s="2">
        <v>13923</v>
      </c>
      <c r="CTI49" s="2">
        <v>12876</v>
      </c>
      <c r="CTJ49" s="2">
        <v>228638</v>
      </c>
      <c r="CTK49" s="2">
        <v>473</v>
      </c>
      <c r="CTL49" s="2">
        <v>3749</v>
      </c>
      <c r="CTM49" s="2">
        <v>5798</v>
      </c>
      <c r="CTN49" s="2">
        <v>11236</v>
      </c>
      <c r="CTO49" s="2">
        <v>15058</v>
      </c>
      <c r="CTP49" s="2">
        <v>2815</v>
      </c>
      <c r="CTQ49" s="2">
        <v>2221</v>
      </c>
      <c r="CTR49" s="2">
        <v>2254</v>
      </c>
      <c r="CTS49" s="2">
        <v>3211</v>
      </c>
      <c r="CTT49" s="2">
        <v>5529</v>
      </c>
      <c r="CTU49" s="2">
        <v>162934</v>
      </c>
      <c r="CTV49" s="2">
        <v>5729</v>
      </c>
      <c r="CTW49" s="2">
        <v>1855</v>
      </c>
      <c r="CTX49" s="2">
        <v>5831</v>
      </c>
      <c r="CTY49" s="2">
        <v>1126</v>
      </c>
      <c r="CTZ49" s="2">
        <v>995</v>
      </c>
      <c r="CUA49" s="2">
        <v>5589</v>
      </c>
      <c r="CUB49" s="2">
        <v>3250</v>
      </c>
      <c r="CUC49" s="2">
        <v>2931</v>
      </c>
      <c r="CUD49" s="2">
        <v>1113</v>
      </c>
      <c r="CUE49" s="2">
        <v>1432</v>
      </c>
      <c r="CUF49" s="2">
        <v>93</v>
      </c>
      <c r="CUG49" s="2">
        <v>2125</v>
      </c>
      <c r="CUH49" s="2">
        <v>6636</v>
      </c>
      <c r="CUI49" s="2">
        <v>787</v>
      </c>
      <c r="CUJ49" s="2">
        <v>214522</v>
      </c>
      <c r="CUK49" s="2">
        <v>4419</v>
      </c>
      <c r="CUL49" s="2">
        <v>878</v>
      </c>
      <c r="CUM49" s="2">
        <v>903</v>
      </c>
      <c r="CUN49" s="2">
        <v>1393</v>
      </c>
      <c r="CUO49" s="2">
        <v>2130</v>
      </c>
      <c r="CUP49" s="2">
        <v>925</v>
      </c>
      <c r="CUQ49" s="2">
        <v>217014</v>
      </c>
      <c r="CUR49" s="2">
        <v>13195</v>
      </c>
      <c r="CUS49" s="2">
        <v>3536</v>
      </c>
      <c r="CUT49" s="2">
        <v>2177</v>
      </c>
      <c r="CUU49" s="2">
        <v>2443</v>
      </c>
      <c r="CUV49" s="2">
        <v>19062</v>
      </c>
      <c r="CUW49" s="2">
        <v>554</v>
      </c>
      <c r="CUX49" s="2">
        <v>908</v>
      </c>
      <c r="CUY49" s="2">
        <v>63945</v>
      </c>
      <c r="CUZ49" s="2">
        <v>1541</v>
      </c>
      <c r="CVA49" s="2">
        <v>1109</v>
      </c>
      <c r="CVB49" s="2">
        <v>882</v>
      </c>
      <c r="CVC49" s="2">
        <v>3346</v>
      </c>
      <c r="CVD49" s="2">
        <v>9066</v>
      </c>
      <c r="CVE49" s="2">
        <v>1932</v>
      </c>
      <c r="CVF49" s="2">
        <v>2071</v>
      </c>
      <c r="CVG49" s="2">
        <v>13289</v>
      </c>
      <c r="CVH49" s="2">
        <v>2181</v>
      </c>
      <c r="CVI49" s="2" t="s">
        <v>5</v>
      </c>
      <c r="CVJ49" s="2">
        <v>7040</v>
      </c>
      <c r="CVK49" s="2">
        <v>810</v>
      </c>
      <c r="CVL49" s="2">
        <v>208</v>
      </c>
      <c r="CVM49" s="2">
        <v>5298</v>
      </c>
      <c r="CVN49" s="2">
        <v>148</v>
      </c>
      <c r="CVO49" s="2">
        <v>22714</v>
      </c>
      <c r="CVP49" s="2">
        <v>11452</v>
      </c>
      <c r="CVQ49" s="2">
        <v>99033</v>
      </c>
      <c r="CVR49" s="2">
        <v>24721</v>
      </c>
      <c r="CVS49" s="2">
        <v>1995</v>
      </c>
      <c r="CVT49" s="2">
        <v>3458</v>
      </c>
      <c r="CVU49" s="2">
        <v>272</v>
      </c>
      <c r="CVV49" s="2" t="s">
        <v>5</v>
      </c>
      <c r="CVW49" s="2">
        <v>121</v>
      </c>
      <c r="CVX49" s="2">
        <v>44851</v>
      </c>
      <c r="CVY49" s="2">
        <v>191</v>
      </c>
      <c r="CVZ49" s="2">
        <v>7183</v>
      </c>
      <c r="CWA49" s="2">
        <v>4150</v>
      </c>
      <c r="CWB49" s="2">
        <v>110790</v>
      </c>
      <c r="CWC49" s="2">
        <v>3700</v>
      </c>
      <c r="CWD49" s="2">
        <v>5009</v>
      </c>
      <c r="CWE49" s="2">
        <v>904</v>
      </c>
      <c r="CWF49" s="2">
        <v>2673</v>
      </c>
      <c r="CWG49" s="2">
        <v>1114</v>
      </c>
      <c r="CWH49" s="2">
        <v>13051</v>
      </c>
      <c r="CWI49" s="2">
        <v>14863</v>
      </c>
      <c r="CWJ49" s="2">
        <v>6387</v>
      </c>
      <c r="CWK49" s="2">
        <v>13017</v>
      </c>
      <c r="CWL49" s="2">
        <v>70905</v>
      </c>
      <c r="CWM49" s="2">
        <v>645</v>
      </c>
      <c r="CWN49" s="2">
        <v>2643</v>
      </c>
      <c r="CWO49" s="2">
        <v>38726</v>
      </c>
      <c r="CWP49" s="2">
        <v>209</v>
      </c>
      <c r="CWQ49" s="2">
        <v>1421</v>
      </c>
      <c r="CWR49" s="2">
        <v>39692</v>
      </c>
      <c r="CWS49" s="2">
        <v>1937</v>
      </c>
      <c r="CWT49" s="2">
        <v>2996</v>
      </c>
      <c r="CWU49" s="2" t="s">
        <v>5</v>
      </c>
      <c r="CWV49" s="2">
        <v>10195</v>
      </c>
      <c r="CWW49" s="2">
        <v>43726</v>
      </c>
      <c r="CWX49" s="2">
        <v>7164</v>
      </c>
      <c r="CWY49" s="2">
        <v>4929</v>
      </c>
      <c r="CWZ49" s="2">
        <v>594</v>
      </c>
      <c r="CXA49" s="2">
        <v>9128</v>
      </c>
      <c r="CXB49" s="2">
        <v>615</v>
      </c>
      <c r="CXC49" s="2" t="s">
        <v>5</v>
      </c>
      <c r="CXD49" s="2">
        <v>7391</v>
      </c>
      <c r="CXE49" s="2">
        <v>77587</v>
      </c>
      <c r="CXF49" s="2">
        <v>8772</v>
      </c>
      <c r="CXG49" s="2">
        <v>28029</v>
      </c>
      <c r="CXH49" s="2">
        <v>41876</v>
      </c>
      <c r="CXI49" s="2">
        <v>786</v>
      </c>
      <c r="CXJ49" s="2">
        <v>1174</v>
      </c>
      <c r="CXK49" s="2">
        <v>15881</v>
      </c>
      <c r="CXL49" s="2">
        <v>10596</v>
      </c>
      <c r="CXM49" s="2">
        <v>3786</v>
      </c>
      <c r="CXN49" s="2">
        <v>3515</v>
      </c>
      <c r="CXO49" s="2">
        <v>983</v>
      </c>
      <c r="CXP49" s="2">
        <v>1119</v>
      </c>
      <c r="CXQ49" s="2">
        <v>53871</v>
      </c>
      <c r="CXR49" s="2">
        <v>1594</v>
      </c>
      <c r="CXS49" s="2">
        <v>671</v>
      </c>
      <c r="CXT49" s="2">
        <v>3493</v>
      </c>
      <c r="CXU49" s="2">
        <v>4131</v>
      </c>
      <c r="CXV49" s="2">
        <v>618</v>
      </c>
      <c r="CXW49" s="2">
        <v>1138</v>
      </c>
      <c r="CXX49" s="2">
        <v>606</v>
      </c>
      <c r="CXY49" s="2">
        <v>6015</v>
      </c>
      <c r="CXZ49" s="2">
        <v>18410</v>
      </c>
      <c r="CYA49" s="2">
        <v>30810</v>
      </c>
      <c r="CYB49" s="2">
        <v>520</v>
      </c>
      <c r="CYC49" s="2">
        <v>583</v>
      </c>
      <c r="CYD49" s="2">
        <v>1730</v>
      </c>
      <c r="CYE49" s="2">
        <v>385</v>
      </c>
      <c r="CYF49" s="2">
        <v>2916</v>
      </c>
      <c r="CYG49" s="2">
        <v>4647</v>
      </c>
      <c r="CYH49" s="2">
        <v>1159</v>
      </c>
      <c r="CYI49" s="2">
        <v>1019</v>
      </c>
      <c r="CYJ49" s="2">
        <v>1058</v>
      </c>
      <c r="CYK49" s="2">
        <v>2607</v>
      </c>
      <c r="CYL49" s="2">
        <v>606</v>
      </c>
      <c r="CYM49" s="2">
        <v>1677</v>
      </c>
      <c r="CYN49" s="2">
        <v>357</v>
      </c>
      <c r="CYO49" s="2">
        <v>549</v>
      </c>
      <c r="CYP49" s="2">
        <v>3256</v>
      </c>
      <c r="CYQ49" s="2">
        <v>12998</v>
      </c>
      <c r="CYR49" s="2">
        <v>1240</v>
      </c>
      <c r="CYS49" s="2">
        <v>1102</v>
      </c>
      <c r="CYT49" s="2">
        <v>583</v>
      </c>
      <c r="CYU49" s="2">
        <v>2517</v>
      </c>
      <c r="CYV49" s="2">
        <v>760</v>
      </c>
      <c r="CYW49" s="2">
        <v>2360</v>
      </c>
      <c r="CYX49" s="2">
        <v>724</v>
      </c>
      <c r="CYY49" s="2">
        <v>1689</v>
      </c>
      <c r="CYZ49" s="2">
        <v>3284</v>
      </c>
      <c r="CZA49" s="2">
        <v>1632</v>
      </c>
      <c r="CZB49" s="2">
        <v>3189</v>
      </c>
      <c r="CZC49" s="2">
        <v>1949</v>
      </c>
      <c r="CZD49" s="2">
        <v>5252</v>
      </c>
      <c r="CZE49" s="2">
        <v>5846</v>
      </c>
      <c r="CZF49" s="2">
        <v>3469</v>
      </c>
      <c r="CZG49" s="2">
        <v>30527</v>
      </c>
      <c r="CZH49" s="2">
        <v>7832</v>
      </c>
      <c r="CZI49" s="2">
        <v>15529</v>
      </c>
      <c r="CZJ49" s="2">
        <v>1726</v>
      </c>
      <c r="CZK49" s="2">
        <v>593</v>
      </c>
      <c r="CZL49" s="2">
        <v>749</v>
      </c>
      <c r="CZM49" s="2">
        <v>1769</v>
      </c>
      <c r="CZN49" s="2">
        <v>41955</v>
      </c>
      <c r="CZO49" s="2">
        <v>5997</v>
      </c>
      <c r="CZP49" s="2">
        <v>1743</v>
      </c>
      <c r="CZQ49" s="2">
        <v>579</v>
      </c>
      <c r="CZR49" s="2">
        <v>1285</v>
      </c>
      <c r="CZS49" s="2">
        <v>825</v>
      </c>
      <c r="CZT49" s="2">
        <v>1469</v>
      </c>
      <c r="CZU49" s="2">
        <v>710</v>
      </c>
      <c r="CZV49" s="2">
        <v>273</v>
      </c>
      <c r="CZW49" s="2">
        <v>524</v>
      </c>
      <c r="CZX49" s="2">
        <v>242</v>
      </c>
      <c r="CZY49" s="2">
        <v>4702</v>
      </c>
      <c r="CZZ49" s="2">
        <v>10913</v>
      </c>
      <c r="DAA49" s="2">
        <v>3780</v>
      </c>
      <c r="DAB49" s="2">
        <v>378</v>
      </c>
      <c r="DAC49" s="2">
        <v>187</v>
      </c>
      <c r="DAD49" s="2">
        <v>5324</v>
      </c>
      <c r="DAE49" s="2">
        <v>1567</v>
      </c>
      <c r="DAF49" s="2">
        <v>484</v>
      </c>
      <c r="DAG49" s="2">
        <v>3542</v>
      </c>
      <c r="DAH49" s="2">
        <v>1422</v>
      </c>
      <c r="DAI49" s="2">
        <v>624</v>
      </c>
      <c r="DAJ49" s="2">
        <v>499</v>
      </c>
      <c r="DAK49" s="2">
        <v>1065</v>
      </c>
      <c r="DAL49" s="2">
        <v>4810</v>
      </c>
      <c r="DAM49" s="2">
        <v>1885</v>
      </c>
      <c r="DAN49" s="2">
        <v>330</v>
      </c>
      <c r="DAO49" s="2">
        <v>5257</v>
      </c>
      <c r="DAP49" s="2">
        <v>2750</v>
      </c>
      <c r="DAQ49" s="2">
        <v>603</v>
      </c>
      <c r="DAR49" s="2">
        <v>2290</v>
      </c>
      <c r="DAS49" s="2">
        <v>582</v>
      </c>
      <c r="DAT49" s="2">
        <v>2158</v>
      </c>
      <c r="DAU49" s="2">
        <v>472</v>
      </c>
      <c r="DAV49" s="2">
        <v>331</v>
      </c>
      <c r="DAW49" s="2">
        <v>7071</v>
      </c>
      <c r="DAX49" s="2">
        <v>346</v>
      </c>
      <c r="DAY49" s="2">
        <v>21183</v>
      </c>
      <c r="DAZ49" s="2">
        <v>7702</v>
      </c>
      <c r="DBA49" s="2">
        <v>921</v>
      </c>
      <c r="DBB49" s="2">
        <v>135</v>
      </c>
      <c r="DBC49" s="2">
        <v>967</v>
      </c>
      <c r="DBD49" s="2">
        <v>6698</v>
      </c>
      <c r="DBE49" s="2">
        <v>7026</v>
      </c>
      <c r="DBF49" s="2">
        <v>10072</v>
      </c>
      <c r="DBG49" s="2">
        <v>3697</v>
      </c>
      <c r="DBH49" s="2">
        <v>4099</v>
      </c>
      <c r="DBI49" s="2">
        <v>11720</v>
      </c>
      <c r="DBJ49" s="2">
        <v>1115</v>
      </c>
      <c r="DBK49" s="2">
        <v>3523</v>
      </c>
      <c r="DBL49" s="2">
        <v>5378</v>
      </c>
      <c r="DBM49" s="2">
        <v>1481</v>
      </c>
      <c r="DBN49" s="2">
        <v>1230</v>
      </c>
      <c r="DBO49" s="2">
        <v>2000</v>
      </c>
      <c r="DBP49" s="2">
        <v>766</v>
      </c>
      <c r="DBQ49" s="2">
        <v>833</v>
      </c>
      <c r="DBR49" s="2">
        <v>205</v>
      </c>
      <c r="DBS49" s="2">
        <v>830</v>
      </c>
      <c r="DBT49" s="2">
        <v>1380</v>
      </c>
      <c r="DBU49" s="2">
        <v>1215</v>
      </c>
      <c r="DBV49" s="2">
        <v>2221</v>
      </c>
      <c r="DBW49" s="2">
        <v>1553</v>
      </c>
      <c r="DBX49" s="2">
        <v>415</v>
      </c>
      <c r="DBY49" s="2">
        <v>484402</v>
      </c>
      <c r="DBZ49" s="2">
        <v>3508</v>
      </c>
      <c r="DCA49" s="2">
        <v>3656</v>
      </c>
      <c r="DCB49" s="2">
        <v>2078</v>
      </c>
      <c r="DCC49" s="2">
        <v>400</v>
      </c>
      <c r="DCD49" s="2">
        <v>1259</v>
      </c>
      <c r="DCE49" s="2">
        <v>627</v>
      </c>
      <c r="DCF49" s="2">
        <v>8128</v>
      </c>
      <c r="DCG49" s="2">
        <v>602</v>
      </c>
      <c r="DCH49" s="2">
        <v>3652</v>
      </c>
      <c r="DCI49" s="2">
        <v>3625</v>
      </c>
      <c r="DCJ49" s="2">
        <v>9767</v>
      </c>
      <c r="DCK49" s="2">
        <v>15332</v>
      </c>
      <c r="DCL49" s="2">
        <v>2416</v>
      </c>
      <c r="DCM49" s="2">
        <v>2830</v>
      </c>
      <c r="DCN49" s="2">
        <v>1290</v>
      </c>
      <c r="DCO49" s="2">
        <v>10620</v>
      </c>
      <c r="DCP49" s="2">
        <v>504</v>
      </c>
      <c r="DCQ49" s="2">
        <v>679</v>
      </c>
      <c r="DCR49" s="2">
        <v>3063</v>
      </c>
      <c r="DCS49" s="2">
        <v>8294</v>
      </c>
      <c r="DCT49" s="2">
        <v>5131</v>
      </c>
      <c r="DCU49" s="2">
        <v>6570</v>
      </c>
      <c r="DCV49" s="2">
        <v>4418</v>
      </c>
      <c r="DCW49" s="2">
        <v>4794</v>
      </c>
      <c r="DCX49" s="2">
        <v>6175</v>
      </c>
      <c r="DCY49" s="2">
        <v>2235</v>
      </c>
      <c r="DCZ49" s="2">
        <v>3300</v>
      </c>
      <c r="DDA49" s="2">
        <v>1018</v>
      </c>
      <c r="DDB49" s="2">
        <v>1670</v>
      </c>
      <c r="DDC49" s="2">
        <v>3733</v>
      </c>
      <c r="DDD49" s="2">
        <v>9353</v>
      </c>
      <c r="DDE49" s="2">
        <v>1709</v>
      </c>
      <c r="DDF49" s="2">
        <v>4414</v>
      </c>
      <c r="DDG49" s="2">
        <v>4380</v>
      </c>
      <c r="DDH49" s="2">
        <v>1577</v>
      </c>
      <c r="DDI49" s="2">
        <v>259</v>
      </c>
      <c r="DDJ49" s="2">
        <v>199</v>
      </c>
      <c r="DDK49" s="2">
        <v>864</v>
      </c>
      <c r="DDL49" s="2">
        <v>2835</v>
      </c>
      <c r="DDM49" s="2">
        <v>5855</v>
      </c>
      <c r="DDN49" s="2">
        <v>2687</v>
      </c>
      <c r="DDO49" s="2">
        <v>59317</v>
      </c>
      <c r="DDP49" s="2">
        <v>853</v>
      </c>
      <c r="DDQ49" s="2">
        <v>11073</v>
      </c>
      <c r="DDR49" s="2">
        <v>3718</v>
      </c>
      <c r="DDS49" s="2">
        <v>5425</v>
      </c>
      <c r="DDT49" s="2">
        <v>5483</v>
      </c>
      <c r="DDU49" s="2">
        <v>3231</v>
      </c>
      <c r="DDV49" s="2">
        <v>1035</v>
      </c>
      <c r="DDW49" s="2">
        <v>2969</v>
      </c>
      <c r="DDX49" s="2">
        <v>15363</v>
      </c>
      <c r="DDY49" s="2">
        <v>17681</v>
      </c>
      <c r="DDZ49" s="2">
        <v>194</v>
      </c>
      <c r="DEA49" s="2">
        <v>751</v>
      </c>
      <c r="DEB49" s="2">
        <v>2119</v>
      </c>
      <c r="DEC49" s="2">
        <v>501</v>
      </c>
      <c r="DED49" s="2">
        <v>351</v>
      </c>
      <c r="DEE49" s="2">
        <v>1468</v>
      </c>
      <c r="DEF49" s="2">
        <v>1793</v>
      </c>
      <c r="DEG49" s="2">
        <v>271</v>
      </c>
      <c r="DEH49" s="2">
        <v>730</v>
      </c>
      <c r="DEI49" s="2">
        <v>4217</v>
      </c>
      <c r="DEJ49" s="2">
        <v>1168</v>
      </c>
      <c r="DEK49" s="2">
        <v>435</v>
      </c>
      <c r="DEL49" s="2">
        <v>1906</v>
      </c>
      <c r="DEM49" s="2">
        <v>2280</v>
      </c>
      <c r="DEN49" s="2">
        <v>75318</v>
      </c>
      <c r="DEO49" s="2">
        <v>1127</v>
      </c>
      <c r="DEP49" s="2">
        <v>887</v>
      </c>
      <c r="DEQ49" s="2">
        <v>6170</v>
      </c>
      <c r="DER49" s="2">
        <v>3358</v>
      </c>
      <c r="DES49" s="2">
        <v>10298</v>
      </c>
      <c r="DET49" s="2">
        <v>1208</v>
      </c>
      <c r="DEU49" s="2">
        <v>2206</v>
      </c>
      <c r="DEV49" s="2">
        <v>1793</v>
      </c>
      <c r="DEW49" s="2">
        <v>1733</v>
      </c>
      <c r="DEX49" s="2">
        <v>17860</v>
      </c>
      <c r="DEY49" s="2">
        <v>18484</v>
      </c>
      <c r="DEZ49" s="2">
        <v>4082</v>
      </c>
      <c r="DFA49" s="2">
        <v>3518</v>
      </c>
      <c r="DFB49" s="2">
        <v>6074</v>
      </c>
      <c r="DFC49" s="2">
        <v>20136</v>
      </c>
      <c r="DFD49" s="2">
        <v>10972</v>
      </c>
      <c r="DFE49" s="2">
        <v>9516</v>
      </c>
      <c r="DFF49" s="2">
        <v>1164</v>
      </c>
      <c r="DFG49" s="2">
        <v>7088</v>
      </c>
      <c r="DFH49" s="2">
        <v>1976</v>
      </c>
      <c r="DFI49" s="2">
        <v>2662</v>
      </c>
      <c r="DFJ49" s="2">
        <v>7238</v>
      </c>
      <c r="DFK49" s="2">
        <v>3312</v>
      </c>
      <c r="DFL49" s="2">
        <v>1742</v>
      </c>
      <c r="DFM49" s="2">
        <v>1394</v>
      </c>
      <c r="DFN49" s="2">
        <v>4439</v>
      </c>
      <c r="DFO49" s="2">
        <v>2338</v>
      </c>
      <c r="DFP49" s="2">
        <v>6923</v>
      </c>
      <c r="DFQ49" s="2">
        <v>23751</v>
      </c>
      <c r="DFR49" s="2">
        <v>2010</v>
      </c>
      <c r="DFS49" s="2">
        <v>24438</v>
      </c>
      <c r="DFT49" s="2">
        <v>4380</v>
      </c>
      <c r="DFU49" s="2">
        <v>11521</v>
      </c>
      <c r="DFV49" s="2">
        <v>3646</v>
      </c>
      <c r="DFW49" s="2">
        <v>5544</v>
      </c>
      <c r="DFX49" s="2">
        <v>4690</v>
      </c>
      <c r="DFY49" s="2">
        <v>54734</v>
      </c>
      <c r="DFZ49" s="2">
        <v>83170</v>
      </c>
      <c r="DGA49" s="2">
        <v>3713</v>
      </c>
      <c r="DGB49" s="2">
        <v>105819</v>
      </c>
      <c r="DGC49" s="2">
        <v>8162</v>
      </c>
      <c r="DGD49" s="2">
        <v>34019</v>
      </c>
      <c r="DGE49" s="2">
        <v>9640</v>
      </c>
      <c r="DGF49" s="2">
        <v>5939</v>
      </c>
      <c r="DGG49" s="2">
        <v>1824</v>
      </c>
      <c r="DGH49" s="2">
        <v>4003</v>
      </c>
      <c r="DGI49" s="2" t="s">
        <v>5</v>
      </c>
      <c r="DGJ49" s="2">
        <v>2782</v>
      </c>
      <c r="DGK49" s="2">
        <v>5360</v>
      </c>
      <c r="DGL49" s="2" t="s">
        <v>5</v>
      </c>
      <c r="DGM49" s="2">
        <v>844</v>
      </c>
      <c r="DGN49" s="2">
        <v>1463</v>
      </c>
      <c r="DGO49" s="2">
        <v>3039</v>
      </c>
      <c r="DGP49" s="2">
        <v>35503</v>
      </c>
      <c r="DGQ49" s="2" t="s">
        <v>5</v>
      </c>
      <c r="DGR49" s="2">
        <v>2073</v>
      </c>
      <c r="DGS49" s="2">
        <v>8290</v>
      </c>
      <c r="DGT49" s="2">
        <v>23930</v>
      </c>
      <c r="DGU49" s="2">
        <v>1206</v>
      </c>
      <c r="DGV49" s="2">
        <v>948</v>
      </c>
      <c r="DGW49" s="2">
        <v>7787</v>
      </c>
      <c r="DGX49" s="2">
        <v>6783</v>
      </c>
      <c r="DGY49" s="2">
        <v>34839</v>
      </c>
      <c r="DGZ49" s="2">
        <v>90176</v>
      </c>
      <c r="DHA49" s="2">
        <v>18609</v>
      </c>
      <c r="DHB49" s="2">
        <v>49261</v>
      </c>
      <c r="DHC49" s="2">
        <v>196440</v>
      </c>
      <c r="DHD49" s="2" t="s">
        <v>5</v>
      </c>
      <c r="DHE49" s="2">
        <v>771</v>
      </c>
      <c r="DHF49" s="2">
        <v>7453</v>
      </c>
      <c r="DHG49" s="2">
        <v>23348</v>
      </c>
      <c r="DHH49" s="2">
        <v>8035</v>
      </c>
      <c r="DHI49" s="2">
        <v>22402</v>
      </c>
      <c r="DHJ49" s="2">
        <v>18968</v>
      </c>
      <c r="DHK49" s="2">
        <v>2902</v>
      </c>
      <c r="DHL49" s="2">
        <v>-1613</v>
      </c>
      <c r="DHM49" s="2">
        <v>2121</v>
      </c>
      <c r="DHN49" s="2">
        <v>29029</v>
      </c>
      <c r="DHO49" s="2">
        <v>444779</v>
      </c>
      <c r="DHP49" s="2">
        <v>1600</v>
      </c>
      <c r="DHQ49" s="2">
        <v>3043</v>
      </c>
      <c r="DHR49" s="2">
        <v>3324</v>
      </c>
      <c r="DHS49" s="2">
        <v>14768</v>
      </c>
      <c r="DHT49" s="2">
        <v>11411</v>
      </c>
      <c r="DHU49" s="2">
        <v>10197</v>
      </c>
      <c r="DHV49" s="2">
        <v>2885</v>
      </c>
      <c r="DHW49" s="2">
        <v>28</v>
      </c>
      <c r="DHX49" s="2">
        <v>22068</v>
      </c>
      <c r="DHY49" s="2">
        <v>4162</v>
      </c>
      <c r="DHZ49" s="2">
        <v>2483</v>
      </c>
      <c r="DIA49" s="2">
        <v>1868</v>
      </c>
      <c r="DIB49" s="2">
        <v>2083</v>
      </c>
      <c r="DIC49" s="2">
        <v>1420</v>
      </c>
      <c r="DID49" s="2">
        <v>5734</v>
      </c>
      <c r="DIE49" s="2">
        <v>12212</v>
      </c>
      <c r="DIF49" s="2">
        <v>4771</v>
      </c>
      <c r="DIG49" s="2">
        <v>6625</v>
      </c>
      <c r="DIH49" s="2">
        <v>2542</v>
      </c>
      <c r="DII49" s="2">
        <v>12439</v>
      </c>
      <c r="DIJ49" s="2">
        <v>5116</v>
      </c>
      <c r="DIK49" s="2">
        <v>4240</v>
      </c>
      <c r="DIL49" s="2">
        <v>6999</v>
      </c>
      <c r="DIM49" s="2">
        <v>3776</v>
      </c>
      <c r="DIN49" s="2">
        <v>313</v>
      </c>
      <c r="DIO49" s="2">
        <v>4295</v>
      </c>
      <c r="DIP49" s="2">
        <v>2834</v>
      </c>
      <c r="DIQ49" s="2">
        <v>4074</v>
      </c>
      <c r="DIR49" s="2">
        <v>10714</v>
      </c>
      <c r="DIS49" s="2">
        <v>98029</v>
      </c>
      <c r="DIT49" s="2">
        <v>49</v>
      </c>
      <c r="DIU49" s="2">
        <v>93355</v>
      </c>
      <c r="DIV49" s="2">
        <v>11538</v>
      </c>
      <c r="DIW49" s="2">
        <v>10769</v>
      </c>
      <c r="DIX49" s="2">
        <v>3094</v>
      </c>
      <c r="DIY49" s="2">
        <v>12650</v>
      </c>
      <c r="DIZ49" s="2">
        <v>1824</v>
      </c>
      <c r="DJA49" s="2">
        <v>75</v>
      </c>
      <c r="DJB49" s="2" t="s">
        <v>5</v>
      </c>
      <c r="DJC49" s="2">
        <v>3733</v>
      </c>
      <c r="DJD49" s="2">
        <v>15507</v>
      </c>
      <c r="DJE49" s="2">
        <v>1802</v>
      </c>
      <c r="DJF49" s="2">
        <v>893</v>
      </c>
      <c r="DJG49" s="2">
        <v>2303</v>
      </c>
      <c r="DJH49" s="2">
        <v>32928</v>
      </c>
      <c r="DJI49" s="2">
        <v>2266</v>
      </c>
      <c r="DJJ49" s="2">
        <v>38051</v>
      </c>
      <c r="DJK49" s="2">
        <v>3434</v>
      </c>
      <c r="DJL49" s="2">
        <v>8519</v>
      </c>
      <c r="DJM49" s="2" t="s">
        <v>5</v>
      </c>
      <c r="DJN49" s="2">
        <v>4529</v>
      </c>
      <c r="DJO49" s="2" t="s">
        <v>5</v>
      </c>
      <c r="DJP49" s="2">
        <v>12195</v>
      </c>
      <c r="DJQ49" s="2">
        <v>1993</v>
      </c>
      <c r="DJR49" s="2">
        <v>73702</v>
      </c>
      <c r="DJS49" s="2">
        <v>11184</v>
      </c>
      <c r="DJT49" s="2">
        <v>3016</v>
      </c>
      <c r="DJU49" s="2" t="s">
        <v>5</v>
      </c>
      <c r="DJV49" s="2">
        <v>98147</v>
      </c>
      <c r="DJW49" s="2" t="s">
        <v>5</v>
      </c>
      <c r="DJX49" s="2">
        <v>32913</v>
      </c>
      <c r="DJY49" s="2" t="s">
        <v>5</v>
      </c>
      <c r="DJZ49" s="2">
        <v>6456</v>
      </c>
      <c r="DKA49" s="2" t="s">
        <v>5</v>
      </c>
      <c r="DKB49" s="2" t="s">
        <v>5</v>
      </c>
      <c r="DKC49" s="2" t="s">
        <v>5</v>
      </c>
      <c r="DKD49" s="2" t="s">
        <v>5</v>
      </c>
      <c r="DKE49" s="2" t="s">
        <v>5</v>
      </c>
      <c r="DKF49" s="2" t="s">
        <v>5</v>
      </c>
      <c r="DKG49" s="2" t="s">
        <v>5</v>
      </c>
      <c r="DKH49" s="2" t="s">
        <v>5</v>
      </c>
      <c r="DKI49" s="2" t="s">
        <v>5</v>
      </c>
      <c r="DKJ49" s="2" t="s">
        <v>5</v>
      </c>
      <c r="DKK49" s="2" t="s">
        <v>5</v>
      </c>
      <c r="DKL49" s="2" t="s">
        <v>5</v>
      </c>
      <c r="DKM49" s="2" t="s">
        <v>5</v>
      </c>
      <c r="DKN49" s="2" t="s">
        <v>5</v>
      </c>
      <c r="DKO49" s="2">
        <v>459</v>
      </c>
      <c r="DKP49" s="2" t="s">
        <v>5</v>
      </c>
      <c r="DKQ49" s="2" t="s">
        <v>5</v>
      </c>
      <c r="DKR49" s="2" t="s">
        <v>5</v>
      </c>
      <c r="DKS49" s="2">
        <v>2196</v>
      </c>
      <c r="DKT49" s="2" t="s">
        <v>5</v>
      </c>
      <c r="DKU49" s="2">
        <v>2985</v>
      </c>
      <c r="DKV49" s="2" t="s">
        <v>5</v>
      </c>
      <c r="DKW49" s="2">
        <v>1508</v>
      </c>
      <c r="DKX49" s="2" t="s">
        <v>5</v>
      </c>
      <c r="DKY49" s="2">
        <v>6612</v>
      </c>
      <c r="DKZ49" s="2" t="s">
        <v>5</v>
      </c>
      <c r="DLA49" s="2" t="s">
        <v>5</v>
      </c>
      <c r="DLB49" s="2">
        <v>8754</v>
      </c>
      <c r="DLC49" s="2" t="s">
        <v>5</v>
      </c>
      <c r="DLD49" s="2" t="s">
        <v>5</v>
      </c>
      <c r="DLE49" s="2">
        <v>81</v>
      </c>
      <c r="DLF49" s="2" t="s">
        <v>5</v>
      </c>
      <c r="DLG49" s="2" t="s">
        <v>5</v>
      </c>
      <c r="DLH49" s="2">
        <v>1943</v>
      </c>
      <c r="DLI49" s="2">
        <v>6059</v>
      </c>
      <c r="DLJ49" s="2">
        <v>3536</v>
      </c>
      <c r="DLK49" s="2">
        <v>1998</v>
      </c>
      <c r="DLL49" s="2">
        <v>3976</v>
      </c>
      <c r="DLM49" s="2" t="s">
        <v>5</v>
      </c>
      <c r="DLN49" s="2">
        <v>21072</v>
      </c>
      <c r="DLO49" s="2" t="s">
        <v>5</v>
      </c>
      <c r="DLP49" s="2" t="s">
        <v>5</v>
      </c>
      <c r="DLQ49" s="2" t="s">
        <v>5</v>
      </c>
      <c r="DLR49" s="2" t="s">
        <v>5</v>
      </c>
      <c r="DLS49" s="2" t="s">
        <v>5</v>
      </c>
      <c r="DLT49" s="2" t="s">
        <v>5</v>
      </c>
      <c r="DLU49" s="2" t="s">
        <v>5</v>
      </c>
      <c r="DLV49" s="2">
        <v>125138</v>
      </c>
      <c r="DLW49" s="2">
        <v>8740</v>
      </c>
      <c r="DLX49" s="2" t="s">
        <v>5</v>
      </c>
      <c r="DLY49" s="2" t="s">
        <v>5</v>
      </c>
      <c r="DLZ49" s="2" t="s">
        <v>5</v>
      </c>
      <c r="DMA49" s="2">
        <v>4630</v>
      </c>
      <c r="DMB49" s="2" t="s">
        <v>5</v>
      </c>
      <c r="DMC49" s="2" t="s">
        <v>5</v>
      </c>
      <c r="DMD49" s="2">
        <v>287000</v>
      </c>
      <c r="DME49" s="2">
        <v>1321</v>
      </c>
      <c r="DMF49" s="2">
        <v>1709</v>
      </c>
      <c r="DMG49" s="2">
        <v>102601</v>
      </c>
      <c r="DMH49" s="2" t="s">
        <v>5</v>
      </c>
      <c r="DMI49" s="2" t="s">
        <v>5</v>
      </c>
      <c r="DMJ49" s="2">
        <v>1069</v>
      </c>
      <c r="DMK49" s="2">
        <v>34</v>
      </c>
      <c r="DML49" s="2">
        <v>4209</v>
      </c>
      <c r="DMM49" s="2" t="s">
        <v>5</v>
      </c>
      <c r="DMN49" s="2">
        <v>29169</v>
      </c>
      <c r="DMO49" s="2">
        <v>7918</v>
      </c>
      <c r="DMP49" s="2" t="s">
        <v>5</v>
      </c>
      <c r="DMQ49" s="2">
        <v>2365</v>
      </c>
      <c r="DMR49" s="2">
        <v>6886</v>
      </c>
      <c r="DMS49" s="2">
        <v>50629</v>
      </c>
      <c r="DMT49" s="2">
        <v>437219</v>
      </c>
      <c r="DMU49" s="2">
        <v>57296</v>
      </c>
      <c r="DMV49" s="2">
        <v>4161</v>
      </c>
      <c r="DMW49" s="2">
        <v>2443</v>
      </c>
      <c r="DMX49" s="2">
        <v>1860</v>
      </c>
      <c r="DMY49" s="2">
        <v>84</v>
      </c>
      <c r="DMZ49" s="2">
        <v>8735</v>
      </c>
      <c r="DNA49" s="2">
        <v>2903</v>
      </c>
      <c r="DNB49" s="2" t="s">
        <v>5</v>
      </c>
      <c r="DNC49" s="2">
        <v>1859</v>
      </c>
      <c r="DND49" s="2">
        <v>9731</v>
      </c>
      <c r="DNE49" s="2" t="s">
        <v>5</v>
      </c>
      <c r="DNF49" s="2">
        <v>4937</v>
      </c>
      <c r="DNG49" s="2">
        <v>277</v>
      </c>
      <c r="DNH49" s="2" t="s">
        <v>5</v>
      </c>
      <c r="DNI49" s="2" t="s">
        <v>5</v>
      </c>
      <c r="DNJ49" s="2" t="s">
        <v>5</v>
      </c>
      <c r="DNK49" s="2">
        <v>12566</v>
      </c>
      <c r="DNL49" s="2">
        <v>4546</v>
      </c>
      <c r="DNM49" s="2">
        <v>15122</v>
      </c>
      <c r="DNN49" s="2" t="s">
        <v>5</v>
      </c>
      <c r="DNO49" s="2" t="s">
        <v>5</v>
      </c>
      <c r="DNP49" s="2" t="s">
        <v>5</v>
      </c>
      <c r="DNQ49" s="2">
        <v>20316</v>
      </c>
      <c r="DNR49" s="2" t="s">
        <v>5</v>
      </c>
      <c r="DNS49" s="2" t="s">
        <v>5</v>
      </c>
      <c r="DNT49" s="2">
        <v>18040</v>
      </c>
      <c r="DNU49" s="2" t="s">
        <v>5</v>
      </c>
      <c r="DNV49" s="2">
        <v>90925</v>
      </c>
      <c r="DNW49" s="2">
        <v>7474</v>
      </c>
      <c r="DNX49" s="2" t="s">
        <v>5</v>
      </c>
      <c r="DNY49" s="2" t="s">
        <v>5</v>
      </c>
      <c r="DNZ49" s="2" t="s">
        <v>5</v>
      </c>
      <c r="DOA49" s="2" t="s">
        <v>5</v>
      </c>
      <c r="DOB49" s="2" t="s">
        <v>5</v>
      </c>
      <c r="DOC49" s="2">
        <v>6220</v>
      </c>
      <c r="DOD49" s="2" t="s">
        <v>5</v>
      </c>
      <c r="DOE49" s="2" t="s">
        <v>5</v>
      </c>
      <c r="DOF49" s="2" t="s">
        <v>5</v>
      </c>
      <c r="DOG49" s="2" t="s">
        <v>5</v>
      </c>
      <c r="DOH49" s="2">
        <v>2599</v>
      </c>
      <c r="DOI49" s="2" t="s">
        <v>5</v>
      </c>
      <c r="DOJ49" s="2">
        <v>1777647</v>
      </c>
      <c r="DOK49" s="2">
        <v>849</v>
      </c>
      <c r="DOL49" s="2" t="s">
        <v>5</v>
      </c>
      <c r="DOM49" s="2">
        <v>18782</v>
      </c>
      <c r="DON49" s="2">
        <v>1462</v>
      </c>
      <c r="DOO49" s="2" t="s">
        <v>5</v>
      </c>
      <c r="DOP49" s="2" t="s">
        <v>5</v>
      </c>
      <c r="DOQ49" s="2">
        <v>74000</v>
      </c>
      <c r="DOR49" s="2" t="s">
        <v>5</v>
      </c>
      <c r="DOS49" s="2" t="s">
        <v>5</v>
      </c>
      <c r="DOT49" s="2">
        <v>37030</v>
      </c>
      <c r="DOU49" s="2" t="s">
        <v>5</v>
      </c>
      <c r="DOV49" s="2">
        <v>4130</v>
      </c>
      <c r="DOW49" s="2">
        <v>958000</v>
      </c>
      <c r="DOX49" s="2" t="s">
        <v>5</v>
      </c>
      <c r="DOY49" s="2" t="s">
        <v>5</v>
      </c>
      <c r="DOZ49" s="2" t="s">
        <v>5</v>
      </c>
      <c r="DPA49" s="2" t="s">
        <v>5</v>
      </c>
      <c r="DPB49" s="2" t="s">
        <v>5</v>
      </c>
      <c r="DPC49" s="2" t="s">
        <v>5</v>
      </c>
      <c r="DPD49" s="2">
        <v>128556</v>
      </c>
      <c r="DPE49" s="2">
        <v>148</v>
      </c>
      <c r="DPF49" s="2">
        <v>6700</v>
      </c>
      <c r="DPG49" s="2" t="s">
        <v>5</v>
      </c>
      <c r="DPH49" s="2" t="s">
        <v>5</v>
      </c>
      <c r="DPI49" s="2" t="s">
        <v>5</v>
      </c>
      <c r="DPJ49" s="2" t="s">
        <v>5</v>
      </c>
      <c r="DPK49" s="2">
        <v>24834</v>
      </c>
      <c r="DPL49" s="2">
        <v>25520</v>
      </c>
      <c r="DPM49" s="2" t="s">
        <v>5</v>
      </c>
      <c r="DPN49" s="2" t="s">
        <v>5</v>
      </c>
      <c r="DPO49" s="2">
        <v>11515</v>
      </c>
      <c r="DPP49" s="2">
        <v>14701</v>
      </c>
      <c r="DPQ49" s="2" t="s">
        <v>5</v>
      </c>
      <c r="DPR49" s="2">
        <v>3059</v>
      </c>
      <c r="DPS49" s="2">
        <v>19166</v>
      </c>
      <c r="DPT49" s="2">
        <v>24364</v>
      </c>
      <c r="DPU49" s="2">
        <v>102195</v>
      </c>
      <c r="DPV49" s="2" t="s">
        <v>5</v>
      </c>
      <c r="DPW49" s="2" t="s">
        <v>5</v>
      </c>
      <c r="DPX49" s="2">
        <v>8016</v>
      </c>
      <c r="DPY49" s="2">
        <v>11526</v>
      </c>
      <c r="DPZ49" s="2">
        <v>32003</v>
      </c>
      <c r="DQA49" s="2">
        <v>133</v>
      </c>
      <c r="DQB49" s="2">
        <v>2708</v>
      </c>
      <c r="DQC49" s="2" t="s">
        <v>5</v>
      </c>
      <c r="DQD49" s="2" t="s">
        <v>5</v>
      </c>
      <c r="DQE49" s="2">
        <v>53361</v>
      </c>
      <c r="DQF49" s="2">
        <v>1476</v>
      </c>
      <c r="DQG49" s="2">
        <v>1990</v>
      </c>
      <c r="DQH49" s="2">
        <v>2233</v>
      </c>
      <c r="DQI49" s="2" t="s">
        <v>5</v>
      </c>
      <c r="DQJ49" s="2" t="s">
        <v>5</v>
      </c>
      <c r="DQK49" s="2">
        <v>16261</v>
      </c>
      <c r="DQL49" s="2" t="s">
        <v>5</v>
      </c>
      <c r="DQM49" s="2" t="s">
        <v>5</v>
      </c>
      <c r="DQN49" s="2" t="s">
        <v>5</v>
      </c>
      <c r="DQO49" s="2" t="s">
        <v>5</v>
      </c>
      <c r="DQP49" s="2">
        <v>6146</v>
      </c>
      <c r="DQQ49" s="2">
        <v>5371</v>
      </c>
      <c r="DQR49" s="2" t="s">
        <v>5</v>
      </c>
      <c r="DQS49" s="2" t="s">
        <v>5</v>
      </c>
      <c r="DQT49" s="2">
        <v>315</v>
      </c>
      <c r="DQU49" s="2" t="s">
        <v>5</v>
      </c>
      <c r="DQV49" s="2" t="s">
        <v>5</v>
      </c>
      <c r="DQW49" s="2">
        <v>724</v>
      </c>
      <c r="DQX49" s="2" t="s">
        <v>5</v>
      </c>
      <c r="DQY49" s="2" t="s">
        <v>5</v>
      </c>
      <c r="DQZ49" s="2" t="s">
        <v>5</v>
      </c>
      <c r="DRA49" s="2" t="s">
        <v>5</v>
      </c>
      <c r="DRB49" s="2">
        <v>10684</v>
      </c>
      <c r="DRC49" s="2">
        <v>18761</v>
      </c>
      <c r="DRD49" s="2" t="s">
        <v>5</v>
      </c>
      <c r="DRE49" s="2" t="s">
        <v>5</v>
      </c>
      <c r="DRF49" s="2">
        <v>5091</v>
      </c>
      <c r="DRG49" s="2">
        <v>40607</v>
      </c>
      <c r="DRH49" s="2">
        <v>271</v>
      </c>
      <c r="DRI49" s="2">
        <v>2105</v>
      </c>
      <c r="DRJ49" s="2">
        <v>12039</v>
      </c>
      <c r="DRK49" s="2">
        <v>2238</v>
      </c>
      <c r="DRL49" s="2">
        <v>2202</v>
      </c>
      <c r="DRM49" s="2">
        <v>1350</v>
      </c>
      <c r="DRN49" s="2">
        <v>14198</v>
      </c>
      <c r="DRO49" s="2">
        <v>3228</v>
      </c>
      <c r="DRP49" s="2">
        <v>3943</v>
      </c>
      <c r="DRQ49" s="2">
        <v>1728</v>
      </c>
      <c r="DRR49" s="2">
        <v>1319</v>
      </c>
      <c r="DRS49" s="2">
        <v>5937</v>
      </c>
      <c r="DRT49" s="2">
        <v>60594</v>
      </c>
      <c r="DRU49" s="2" t="s">
        <v>5</v>
      </c>
      <c r="DRV49" s="2">
        <v>41680</v>
      </c>
      <c r="DRW49" s="2" t="s">
        <v>5</v>
      </c>
      <c r="DRX49" s="2" t="s">
        <v>5</v>
      </c>
      <c r="DRY49" s="2" t="s">
        <v>5</v>
      </c>
      <c r="DRZ49" s="2">
        <v>9408</v>
      </c>
      <c r="DSA49" s="2" t="s">
        <v>5</v>
      </c>
      <c r="DSB49" s="2" t="s">
        <v>5</v>
      </c>
      <c r="DSC49" s="2" t="s">
        <v>5</v>
      </c>
      <c r="DSD49" s="2">
        <v>1103</v>
      </c>
      <c r="DSE49" s="2" t="s">
        <v>5</v>
      </c>
      <c r="DSF49" s="2">
        <v>8230</v>
      </c>
      <c r="DSG49" s="2">
        <v>3448</v>
      </c>
      <c r="DSH49" s="2">
        <v>9259</v>
      </c>
      <c r="DSI49" s="2" t="s">
        <v>5</v>
      </c>
      <c r="DSJ49" s="2">
        <v>27378</v>
      </c>
      <c r="DSK49" s="2" t="s">
        <v>5</v>
      </c>
      <c r="DSL49" s="2">
        <v>803</v>
      </c>
      <c r="DSM49" s="2">
        <v>1834</v>
      </c>
      <c r="DSN49" s="2">
        <v>1024</v>
      </c>
      <c r="DSO49" s="2">
        <v>2963</v>
      </c>
      <c r="DSP49" s="2">
        <v>331</v>
      </c>
      <c r="DSQ49" s="2">
        <v>2246</v>
      </c>
      <c r="DSR49" s="2">
        <v>3769</v>
      </c>
      <c r="DSS49" s="2">
        <v>15072</v>
      </c>
      <c r="DST49" s="2">
        <v>1031</v>
      </c>
      <c r="DSU49" s="2">
        <v>36038</v>
      </c>
      <c r="DSV49" s="2">
        <v>440</v>
      </c>
      <c r="DSW49" s="2">
        <v>3252</v>
      </c>
      <c r="DSX49" s="2">
        <v>888</v>
      </c>
      <c r="DSY49" s="2">
        <v>9350</v>
      </c>
      <c r="DSZ49" s="2">
        <v>-3</v>
      </c>
      <c r="DTA49" s="2">
        <v>2059</v>
      </c>
      <c r="DTB49" s="2">
        <v>3698</v>
      </c>
      <c r="DTC49" s="2">
        <v>2332</v>
      </c>
      <c r="DTD49" s="2">
        <v>1862</v>
      </c>
      <c r="DTE49" s="2">
        <v>558</v>
      </c>
      <c r="DTF49" s="2">
        <v>789</v>
      </c>
      <c r="DTG49" s="2">
        <v>1594532</v>
      </c>
      <c r="DTH49" s="2">
        <v>1653</v>
      </c>
      <c r="DTI49" s="2">
        <v>3951</v>
      </c>
      <c r="DTJ49" s="2">
        <v>1978</v>
      </c>
      <c r="DTK49" s="2">
        <v>2967</v>
      </c>
      <c r="DTL49" s="2">
        <v>7622</v>
      </c>
      <c r="DTM49" s="2">
        <v>131</v>
      </c>
      <c r="DTN49" s="2">
        <v>1958</v>
      </c>
      <c r="DTO49" s="2">
        <v>15491</v>
      </c>
      <c r="DTP49" s="2">
        <v>2381</v>
      </c>
      <c r="DTQ49" s="2">
        <v>1944</v>
      </c>
      <c r="DTR49" s="2">
        <v>1127</v>
      </c>
      <c r="DTS49" s="2">
        <v>165083</v>
      </c>
      <c r="DTT49" s="2">
        <v>730</v>
      </c>
      <c r="DTU49" s="2">
        <v>2902</v>
      </c>
      <c r="DTV49" s="2">
        <v>8771</v>
      </c>
      <c r="DTW49" s="2">
        <v>269</v>
      </c>
      <c r="DTX49" s="2">
        <v>1860</v>
      </c>
      <c r="DTY49" s="2">
        <v>6008</v>
      </c>
      <c r="DTZ49" s="2">
        <v>2356</v>
      </c>
      <c r="DUA49" s="2">
        <v>8594</v>
      </c>
      <c r="DUB49" s="2">
        <v>820</v>
      </c>
      <c r="DUC49" s="2">
        <v>971</v>
      </c>
      <c r="DUD49" s="2">
        <v>1891</v>
      </c>
      <c r="DUE49" s="2">
        <v>353</v>
      </c>
      <c r="DUF49" s="2">
        <v>2042</v>
      </c>
      <c r="DUG49" s="2">
        <v>1308</v>
      </c>
      <c r="DUH49" s="2">
        <v>1221398</v>
      </c>
      <c r="DUI49" s="2">
        <v>4568</v>
      </c>
      <c r="DUJ49" s="2">
        <v>17701</v>
      </c>
      <c r="DUK49" s="2">
        <v>506</v>
      </c>
      <c r="DUL49" s="2">
        <v>4394</v>
      </c>
      <c r="DUM49" s="2">
        <v>12868</v>
      </c>
      <c r="DUN49" s="2">
        <v>6228</v>
      </c>
      <c r="DUO49" s="2">
        <v>1789</v>
      </c>
      <c r="DUP49" s="2">
        <v>10976</v>
      </c>
      <c r="DUQ49" s="2">
        <v>1163</v>
      </c>
      <c r="DUR49" s="2">
        <v>6689</v>
      </c>
      <c r="DUS49" s="2">
        <v>916</v>
      </c>
      <c r="DUT49" s="2">
        <v>253</v>
      </c>
      <c r="DUU49" s="2">
        <v>32247</v>
      </c>
      <c r="DUV49" s="2">
        <v>-173</v>
      </c>
      <c r="DUW49" s="2">
        <v>2560</v>
      </c>
      <c r="DUX49" s="2">
        <v>144</v>
      </c>
      <c r="DUY49" s="2">
        <v>3969</v>
      </c>
      <c r="DUZ49" s="2">
        <v>2186</v>
      </c>
      <c r="DVA49" s="2">
        <v>4341</v>
      </c>
      <c r="DVB49" s="2">
        <v>89192</v>
      </c>
      <c r="DVC49" s="2">
        <v>856</v>
      </c>
      <c r="DVD49" s="2">
        <v>2480</v>
      </c>
      <c r="DVE49" s="2">
        <v>4033</v>
      </c>
      <c r="DVF49" s="2">
        <v>3550</v>
      </c>
      <c r="DVG49" s="2">
        <v>1463</v>
      </c>
      <c r="DVH49" s="2">
        <v>1541</v>
      </c>
      <c r="DVI49" s="2">
        <v>10908</v>
      </c>
      <c r="DVJ49" s="2">
        <v>2149</v>
      </c>
      <c r="DVK49" s="2">
        <v>1835</v>
      </c>
      <c r="DVL49" s="2">
        <v>1415</v>
      </c>
      <c r="DVM49" s="2">
        <v>2995</v>
      </c>
      <c r="DVN49" s="2">
        <v>21825</v>
      </c>
      <c r="DVO49" s="2">
        <v>4376</v>
      </c>
      <c r="DVP49" s="2">
        <v>1306</v>
      </c>
      <c r="DVQ49" s="2">
        <v>2826</v>
      </c>
      <c r="DVR49" s="2">
        <v>1264</v>
      </c>
      <c r="DVS49" s="2">
        <v>1246</v>
      </c>
      <c r="DVT49" s="2">
        <v>1503</v>
      </c>
      <c r="DVU49" s="2">
        <v>2983</v>
      </c>
      <c r="DVV49" s="2">
        <v>11224</v>
      </c>
      <c r="DVW49" s="2">
        <v>1103</v>
      </c>
      <c r="DVX49" s="2">
        <v>1119</v>
      </c>
      <c r="DVY49" s="2">
        <v>10371</v>
      </c>
      <c r="DVZ49" s="2">
        <v>5990</v>
      </c>
      <c r="DWA49" s="2">
        <v>576</v>
      </c>
      <c r="DWB49" s="2">
        <v>613</v>
      </c>
      <c r="DWC49" s="2">
        <v>761</v>
      </c>
      <c r="DWD49" s="2">
        <v>9848</v>
      </c>
      <c r="DWE49" s="2">
        <v>83</v>
      </c>
      <c r="DWF49" s="2">
        <v>3644</v>
      </c>
      <c r="DWG49" s="2">
        <v>25952</v>
      </c>
      <c r="DWH49" s="2">
        <v>1519</v>
      </c>
      <c r="DWI49" s="2">
        <v>3967</v>
      </c>
      <c r="DWJ49" s="2">
        <v>36649</v>
      </c>
      <c r="DWK49" s="2">
        <v>2327</v>
      </c>
      <c r="DWL49" s="2">
        <v>843</v>
      </c>
      <c r="DWM49" s="2">
        <v>3125</v>
      </c>
      <c r="DWN49" s="2">
        <v>2532</v>
      </c>
      <c r="DWO49" s="2">
        <v>706</v>
      </c>
      <c r="DWP49" s="2">
        <v>3126</v>
      </c>
      <c r="DWQ49" s="2">
        <v>633</v>
      </c>
      <c r="DWR49" s="2">
        <v>1775</v>
      </c>
      <c r="DWS49" s="2">
        <v>2345</v>
      </c>
      <c r="DWT49" s="2">
        <v>1940</v>
      </c>
      <c r="DWU49" s="2">
        <v>1170</v>
      </c>
      <c r="DWV49" s="2">
        <v>3067</v>
      </c>
      <c r="DWW49" s="2">
        <v>639</v>
      </c>
      <c r="DWX49" s="2">
        <v>5664</v>
      </c>
      <c r="DWY49" s="2">
        <v>765</v>
      </c>
      <c r="DWZ49" s="2">
        <v>2103</v>
      </c>
      <c r="DXA49" s="2">
        <v>1681</v>
      </c>
      <c r="DXB49" s="2">
        <v>2872</v>
      </c>
      <c r="DXC49" s="2">
        <v>4285</v>
      </c>
      <c r="DXD49" s="2">
        <v>1559468</v>
      </c>
      <c r="DXE49" s="2">
        <v>6918</v>
      </c>
      <c r="DXF49" s="2">
        <v>1001</v>
      </c>
      <c r="DXG49" s="2">
        <v>17735</v>
      </c>
      <c r="DXH49" s="2">
        <v>1086</v>
      </c>
      <c r="DXI49" s="2">
        <v>7084</v>
      </c>
      <c r="DXJ49" s="2">
        <v>14271</v>
      </c>
      <c r="DXK49" s="2">
        <v>5054</v>
      </c>
      <c r="DXL49" s="2">
        <v>789</v>
      </c>
      <c r="DXM49" s="2">
        <v>110315</v>
      </c>
      <c r="DXN49" s="2">
        <v>537</v>
      </c>
      <c r="DXO49" s="2">
        <v>6302</v>
      </c>
      <c r="DXP49" s="2">
        <v>956</v>
      </c>
      <c r="DXQ49" s="2">
        <v>711</v>
      </c>
      <c r="DXR49" s="2">
        <v>614</v>
      </c>
      <c r="DXS49" s="2">
        <v>1456</v>
      </c>
      <c r="DXT49" s="2">
        <v>213</v>
      </c>
      <c r="DXU49" s="2">
        <v>55</v>
      </c>
      <c r="DXV49" s="2">
        <v>166</v>
      </c>
      <c r="DXW49" s="2">
        <v>698</v>
      </c>
      <c r="DXX49" s="2">
        <v>11201</v>
      </c>
      <c r="DXY49" s="2">
        <v>3782</v>
      </c>
      <c r="DXZ49" s="2">
        <v>1147</v>
      </c>
      <c r="DYA49" s="2">
        <v>4211</v>
      </c>
      <c r="DYB49" s="2">
        <v>12492</v>
      </c>
      <c r="DYC49" s="2">
        <v>52</v>
      </c>
      <c r="DYD49" s="2">
        <v>1333</v>
      </c>
      <c r="DYE49" s="2">
        <v>10375</v>
      </c>
      <c r="DYF49" s="2">
        <v>258</v>
      </c>
      <c r="DYG49" s="2">
        <v>532</v>
      </c>
      <c r="DYH49" s="2">
        <v>585</v>
      </c>
      <c r="DYI49" s="2">
        <v>1574</v>
      </c>
      <c r="DYJ49" s="2">
        <v>73290</v>
      </c>
      <c r="DYK49" s="2">
        <v>4174869</v>
      </c>
      <c r="DYL49" s="2">
        <v>7539</v>
      </c>
      <c r="DYM49" s="2">
        <v>24616</v>
      </c>
      <c r="DYN49" s="2">
        <v>5308</v>
      </c>
      <c r="DYO49" s="2">
        <v>1481</v>
      </c>
      <c r="DYP49" s="2">
        <v>13119</v>
      </c>
      <c r="DYQ49" s="2">
        <v>485</v>
      </c>
      <c r="DYR49" s="2">
        <v>13106</v>
      </c>
      <c r="DYS49" s="2">
        <v>15491</v>
      </c>
      <c r="DYT49" s="2">
        <v>1103</v>
      </c>
      <c r="DYU49" s="2">
        <v>459</v>
      </c>
      <c r="DYV49" s="2">
        <v>1324</v>
      </c>
      <c r="DYW49" s="2">
        <v>4984</v>
      </c>
      <c r="DYX49" s="2">
        <v>1512</v>
      </c>
      <c r="DYY49" s="2">
        <v>805</v>
      </c>
      <c r="DYZ49" s="2">
        <v>4748</v>
      </c>
      <c r="DZA49" s="2">
        <v>3459</v>
      </c>
      <c r="DZB49" s="2">
        <v>4374</v>
      </c>
      <c r="DZC49" s="2">
        <v>1236</v>
      </c>
      <c r="DZD49" s="2">
        <v>882</v>
      </c>
      <c r="DZE49" s="2">
        <v>10188</v>
      </c>
      <c r="DZF49" s="2">
        <v>5964</v>
      </c>
      <c r="DZG49" s="2">
        <v>5353</v>
      </c>
      <c r="DZH49" s="2">
        <v>3270</v>
      </c>
      <c r="DZI49" s="2">
        <v>22684</v>
      </c>
      <c r="DZJ49" s="2">
        <v>5474</v>
      </c>
      <c r="DZK49" s="2">
        <v>102417</v>
      </c>
      <c r="DZL49" s="2">
        <v>718</v>
      </c>
      <c r="DZM49" s="2">
        <v>2876</v>
      </c>
      <c r="DZN49" s="2">
        <v>2712</v>
      </c>
      <c r="DZO49" s="2">
        <v>797</v>
      </c>
      <c r="DZP49" s="2">
        <v>2135</v>
      </c>
      <c r="DZQ49" s="2">
        <v>2211</v>
      </c>
      <c r="DZR49" s="2">
        <v>257</v>
      </c>
      <c r="DZS49" s="2">
        <v>5530</v>
      </c>
      <c r="DZT49" s="2">
        <v>21758</v>
      </c>
      <c r="DZU49" s="2">
        <v>13098</v>
      </c>
      <c r="DZV49" s="2">
        <v>329924</v>
      </c>
      <c r="DZW49" s="2">
        <v>2028</v>
      </c>
      <c r="DZX49" s="2">
        <v>5166</v>
      </c>
      <c r="DZY49" s="2">
        <v>4455</v>
      </c>
      <c r="DZZ49" s="2">
        <v>2710</v>
      </c>
      <c r="EAA49" s="2">
        <v>3465</v>
      </c>
      <c r="EAB49" s="2">
        <v>1158</v>
      </c>
      <c r="EAC49" s="2">
        <v>753</v>
      </c>
      <c r="EAD49" s="2">
        <v>1706</v>
      </c>
      <c r="EAE49" s="2">
        <v>643</v>
      </c>
      <c r="EAF49" s="2">
        <v>835</v>
      </c>
      <c r="EAG49" s="2">
        <v>708</v>
      </c>
      <c r="EAH49" s="2">
        <v>794</v>
      </c>
      <c r="EAI49" s="2">
        <v>1237</v>
      </c>
      <c r="EAJ49" s="2">
        <v>3787</v>
      </c>
      <c r="EAK49" s="2">
        <v>3801</v>
      </c>
      <c r="EAL49" s="2">
        <v>8036</v>
      </c>
      <c r="EAM49" s="2">
        <v>604</v>
      </c>
      <c r="EAN49" s="2">
        <v>620</v>
      </c>
      <c r="EAO49" s="2">
        <v>186</v>
      </c>
      <c r="EAP49" s="2">
        <v>320</v>
      </c>
      <c r="EAQ49" s="2">
        <v>698</v>
      </c>
      <c r="EAR49" s="2">
        <v>435</v>
      </c>
      <c r="EAS49" s="2">
        <v>1663</v>
      </c>
      <c r="EAT49" s="2">
        <v>2604</v>
      </c>
      <c r="EAU49" s="2">
        <v>10504</v>
      </c>
      <c r="EAV49" s="2">
        <v>610</v>
      </c>
      <c r="EAW49" s="2">
        <v>1249</v>
      </c>
      <c r="EAX49" s="2">
        <v>7319</v>
      </c>
      <c r="EAY49" s="2">
        <v>484</v>
      </c>
      <c r="EAZ49" s="2">
        <v>2050</v>
      </c>
      <c r="EBA49" s="2">
        <v>2445</v>
      </c>
      <c r="EBB49" s="2">
        <v>22481</v>
      </c>
      <c r="EBC49" s="2">
        <v>7952</v>
      </c>
      <c r="EBD49" s="2">
        <v>1469</v>
      </c>
      <c r="EBE49" s="2">
        <v>4784</v>
      </c>
      <c r="EBF49" s="2">
        <v>3005</v>
      </c>
      <c r="EBG49" s="2">
        <v>6187</v>
      </c>
      <c r="EBH49" s="2">
        <v>9060</v>
      </c>
      <c r="EBI49" s="2">
        <v>9710</v>
      </c>
      <c r="EBJ49" s="2">
        <v>5219</v>
      </c>
      <c r="EBK49" s="2">
        <v>2812</v>
      </c>
      <c r="EBL49" s="2">
        <v>772</v>
      </c>
      <c r="EBM49" s="2">
        <v>532</v>
      </c>
      <c r="EBN49" s="2">
        <v>1462</v>
      </c>
      <c r="EBO49" s="2">
        <v>702</v>
      </c>
      <c r="EBP49" s="2">
        <v>1030</v>
      </c>
      <c r="EBQ49" s="2">
        <v>211</v>
      </c>
      <c r="EBR49" s="2">
        <v>372</v>
      </c>
      <c r="EBS49" s="2">
        <v>2559</v>
      </c>
      <c r="EBT49" s="2">
        <v>130120</v>
      </c>
      <c r="EBU49" s="2">
        <v>13469</v>
      </c>
      <c r="EBV49" s="2">
        <v>7880</v>
      </c>
      <c r="EBW49" s="2">
        <v>4112</v>
      </c>
      <c r="EBX49" s="2">
        <v>1229</v>
      </c>
      <c r="EBY49" s="2">
        <v>2460</v>
      </c>
      <c r="EBZ49" s="2">
        <v>4789</v>
      </c>
      <c r="ECA49" s="2">
        <v>4254</v>
      </c>
      <c r="ECB49" s="2">
        <v>14425</v>
      </c>
      <c r="ECC49" s="2">
        <v>6188</v>
      </c>
      <c r="ECD49" s="2">
        <v>11735</v>
      </c>
      <c r="ECE49" s="2">
        <v>259</v>
      </c>
      <c r="ECF49" s="2">
        <v>1078</v>
      </c>
      <c r="ECG49" s="2">
        <v>22200</v>
      </c>
      <c r="ECH49" s="2">
        <v>1827</v>
      </c>
      <c r="ECI49" s="2">
        <v>62296</v>
      </c>
      <c r="ECJ49" s="2">
        <v>12647</v>
      </c>
      <c r="ECK49" s="2">
        <v>7807</v>
      </c>
      <c r="ECL49" s="2">
        <v>776</v>
      </c>
      <c r="ECM49" s="2">
        <v>657</v>
      </c>
      <c r="ECN49" s="2">
        <v>6735</v>
      </c>
      <c r="ECO49" s="2">
        <v>12401</v>
      </c>
      <c r="ECP49" s="2">
        <v>3261</v>
      </c>
      <c r="ECQ49" s="2">
        <v>16916</v>
      </c>
      <c r="ECR49" s="2">
        <v>3416</v>
      </c>
      <c r="ECS49" s="2">
        <v>3277</v>
      </c>
      <c r="ECT49" s="2">
        <v>2091</v>
      </c>
      <c r="ECU49" s="2">
        <v>270531</v>
      </c>
      <c r="ECV49" s="2" t="s">
        <v>5</v>
      </c>
      <c r="ECW49" s="2">
        <v>1300</v>
      </c>
      <c r="ECX49" s="2">
        <v>1761</v>
      </c>
      <c r="ECY49" s="2">
        <v>822</v>
      </c>
      <c r="ECZ49" s="2">
        <v>949</v>
      </c>
      <c r="EDA49" s="2">
        <v>1861</v>
      </c>
      <c r="EDB49" s="2">
        <v>5939</v>
      </c>
      <c r="EDC49" s="2">
        <v>2768</v>
      </c>
      <c r="EDD49" s="2">
        <v>120</v>
      </c>
      <c r="EDE49" s="2">
        <v>363</v>
      </c>
      <c r="EDF49" s="2">
        <v>221</v>
      </c>
      <c r="EDG49" s="2">
        <v>4634</v>
      </c>
      <c r="EDH49" s="2">
        <v>8509</v>
      </c>
      <c r="EDI49" s="2">
        <v>34256</v>
      </c>
      <c r="EDJ49" s="2">
        <v>18246</v>
      </c>
      <c r="EDK49" s="2">
        <v>9238</v>
      </c>
      <c r="EDL49" s="2">
        <v>1535</v>
      </c>
      <c r="EDM49" s="2">
        <v>2109</v>
      </c>
      <c r="EDN49" s="2">
        <v>2608</v>
      </c>
      <c r="EDO49" s="2">
        <v>4469</v>
      </c>
      <c r="EDP49" s="2">
        <v>4238</v>
      </c>
      <c r="EDQ49" s="2">
        <v>1243</v>
      </c>
      <c r="EDR49" s="2">
        <v>3765</v>
      </c>
      <c r="EDS49" s="2">
        <v>832</v>
      </c>
      <c r="EDT49" s="2">
        <v>13040</v>
      </c>
      <c r="EDU49" s="2">
        <v>7411</v>
      </c>
      <c r="EDV49" s="2">
        <v>992</v>
      </c>
      <c r="EDW49" s="2">
        <v>30438</v>
      </c>
      <c r="EDX49" s="2">
        <v>1587</v>
      </c>
      <c r="EDY49" s="2">
        <v>2128</v>
      </c>
      <c r="EDZ49" s="2">
        <v>4341</v>
      </c>
      <c r="EEA49" s="2">
        <v>2589</v>
      </c>
      <c r="EEB49" s="2">
        <v>4060</v>
      </c>
      <c r="EEC49" s="2">
        <v>4039</v>
      </c>
      <c r="EED49" s="2">
        <v>3956</v>
      </c>
      <c r="EEE49" s="2">
        <v>1457</v>
      </c>
      <c r="EEF49" s="2">
        <v>877</v>
      </c>
      <c r="EEG49" s="2">
        <v>1107</v>
      </c>
      <c r="EEH49" s="2">
        <v>2306</v>
      </c>
      <c r="EEI49" s="2">
        <v>426</v>
      </c>
      <c r="EEJ49" s="2">
        <v>3507</v>
      </c>
      <c r="EEK49" s="2">
        <v>2805</v>
      </c>
      <c r="EEL49" s="2">
        <v>9369</v>
      </c>
      <c r="EEM49" s="2">
        <v>757</v>
      </c>
      <c r="EEN49" s="2">
        <v>235</v>
      </c>
      <c r="EEO49" s="2">
        <v>937</v>
      </c>
      <c r="EEP49" s="2">
        <v>2608</v>
      </c>
      <c r="EEQ49" s="2">
        <v>1529</v>
      </c>
      <c r="EER49" s="2">
        <v>751</v>
      </c>
      <c r="EES49" s="2">
        <v>29</v>
      </c>
      <c r="EET49" s="2">
        <v>2042</v>
      </c>
      <c r="EEU49" s="2">
        <v>3084</v>
      </c>
      <c r="EEV49" s="2">
        <v>2795</v>
      </c>
      <c r="EEW49" s="2">
        <v>1261</v>
      </c>
      <c r="EEX49" s="2">
        <v>2799</v>
      </c>
      <c r="EEY49" s="2">
        <v>1756</v>
      </c>
      <c r="EEZ49" s="2">
        <v>850</v>
      </c>
      <c r="EFA49" s="2">
        <v>688</v>
      </c>
      <c r="EFB49" s="2">
        <v>2570</v>
      </c>
      <c r="EFC49" s="2">
        <v>2757</v>
      </c>
      <c r="EFD49" s="2">
        <v>8473</v>
      </c>
      <c r="EFE49" s="2">
        <v>3058</v>
      </c>
      <c r="EFF49" s="2">
        <v>4354</v>
      </c>
      <c r="EFG49" s="2">
        <v>9430</v>
      </c>
      <c r="EFH49" s="2">
        <v>727</v>
      </c>
      <c r="EFI49" s="2">
        <v>515</v>
      </c>
      <c r="EFJ49" s="2">
        <v>526</v>
      </c>
      <c r="EFK49" s="2">
        <v>3757</v>
      </c>
      <c r="EFL49" s="2">
        <v>4518</v>
      </c>
      <c r="EFM49" s="2">
        <v>1977</v>
      </c>
      <c r="EFN49" s="2">
        <v>12716</v>
      </c>
      <c r="EFO49" s="2">
        <v>6594</v>
      </c>
      <c r="EFP49" s="2">
        <v>2301</v>
      </c>
      <c r="EFQ49" s="2">
        <v>462279</v>
      </c>
      <c r="EFR49" s="2">
        <v>4990</v>
      </c>
      <c r="EFS49" s="2">
        <v>4355</v>
      </c>
      <c r="EFT49" s="2">
        <v>2193</v>
      </c>
      <c r="EFU49" s="2">
        <v>3404</v>
      </c>
      <c r="EFV49" s="2">
        <v>7442</v>
      </c>
      <c r="EFW49" s="2">
        <v>2622</v>
      </c>
      <c r="EFX49" s="2">
        <v>7994</v>
      </c>
      <c r="EFY49" s="2">
        <v>7503</v>
      </c>
      <c r="EFZ49" s="2">
        <v>14179</v>
      </c>
      <c r="EGA49" s="2">
        <v>19310</v>
      </c>
      <c r="EGB49" s="2">
        <v>4041</v>
      </c>
      <c r="EGC49" s="2">
        <v>7833</v>
      </c>
      <c r="EGD49" s="2">
        <v>31386</v>
      </c>
      <c r="EGE49" s="2">
        <v>2707</v>
      </c>
      <c r="EGF49" s="2">
        <v>3205</v>
      </c>
      <c r="EGG49" s="2">
        <v>7106</v>
      </c>
      <c r="EGH49" s="2">
        <v>10621</v>
      </c>
      <c r="EGI49" s="2">
        <v>1990</v>
      </c>
      <c r="EGJ49" s="2">
        <v>271</v>
      </c>
      <c r="EGK49" s="2">
        <v>4871</v>
      </c>
      <c r="EGL49" s="2">
        <v>6593</v>
      </c>
      <c r="EGM49" s="2">
        <v>11090</v>
      </c>
      <c r="EGN49" s="2">
        <v>77000</v>
      </c>
      <c r="EGO49" s="2">
        <v>5361</v>
      </c>
      <c r="EGP49" s="2">
        <v>3616</v>
      </c>
      <c r="EGQ49" s="2">
        <v>21696</v>
      </c>
      <c r="EGR49" s="2">
        <v>2163</v>
      </c>
      <c r="EGS49" s="2">
        <v>1923</v>
      </c>
      <c r="EGT49" s="2">
        <v>52880</v>
      </c>
      <c r="EGU49" s="2">
        <v>3321</v>
      </c>
      <c r="EGV49" s="2">
        <v>12751</v>
      </c>
      <c r="EGW49" s="2">
        <v>4158</v>
      </c>
      <c r="EGX49" s="2">
        <v>176</v>
      </c>
      <c r="EGY49" s="2">
        <v>737</v>
      </c>
      <c r="EGZ49" s="2">
        <v>178557</v>
      </c>
      <c r="EHA49" s="2">
        <v>87782</v>
      </c>
      <c r="EHB49" s="2">
        <v>3406</v>
      </c>
      <c r="EHC49" s="2">
        <v>10565</v>
      </c>
      <c r="EHD49" s="2">
        <v>3446</v>
      </c>
      <c r="EHE49" s="2">
        <v>17734</v>
      </c>
      <c r="EHF49" s="2">
        <v>14596</v>
      </c>
      <c r="EHG49" s="2">
        <v>18492</v>
      </c>
      <c r="EHH49" s="2">
        <v>461</v>
      </c>
      <c r="EHI49" s="2">
        <v>24286</v>
      </c>
      <c r="EHJ49" s="2">
        <v>107439</v>
      </c>
      <c r="EHK49" s="2">
        <v>6338</v>
      </c>
      <c r="EHL49" s="2">
        <v>9854</v>
      </c>
      <c r="EHM49" s="2">
        <v>8958</v>
      </c>
      <c r="EHN49" s="2">
        <v>369622</v>
      </c>
      <c r="EHO49" s="2">
        <v>24</v>
      </c>
      <c r="EHP49" s="2">
        <v>8768</v>
      </c>
      <c r="EHQ49" s="2">
        <v>5992</v>
      </c>
      <c r="EHR49" s="2">
        <v>2329</v>
      </c>
      <c r="EHS49" s="2">
        <v>52690</v>
      </c>
      <c r="EHT49" s="2">
        <v>3059</v>
      </c>
      <c r="EHU49" s="2">
        <v>263299</v>
      </c>
      <c r="EHV49" s="2">
        <v>1860</v>
      </c>
      <c r="EHW49" s="2">
        <v>3749</v>
      </c>
      <c r="EHX49" s="2">
        <v>7076</v>
      </c>
      <c r="EHY49" s="2">
        <v>3399</v>
      </c>
      <c r="EHZ49" s="2">
        <v>3322</v>
      </c>
      <c r="EIA49" s="2">
        <v>102</v>
      </c>
      <c r="EIB49" s="2">
        <v>4345</v>
      </c>
      <c r="EIC49" s="2">
        <v>5432</v>
      </c>
      <c r="EID49" s="2">
        <v>600</v>
      </c>
      <c r="EIE49" s="2">
        <v>1126</v>
      </c>
      <c r="EIF49" s="2">
        <v>10677</v>
      </c>
      <c r="EIG49" s="2">
        <v>1927</v>
      </c>
      <c r="EIH49" s="2">
        <v>9038</v>
      </c>
      <c r="EII49" s="2">
        <v>15053</v>
      </c>
      <c r="EIJ49" s="2">
        <v>14825</v>
      </c>
      <c r="EIK49" s="2">
        <v>26028</v>
      </c>
      <c r="EIL49" s="2">
        <v>5833</v>
      </c>
      <c r="EIM49" s="2">
        <v>3170</v>
      </c>
      <c r="EIN49" s="2">
        <v>8153</v>
      </c>
      <c r="EIO49" s="2">
        <v>3932</v>
      </c>
      <c r="EIP49" s="2">
        <v>2008</v>
      </c>
      <c r="EIQ49" s="2">
        <v>5040</v>
      </c>
      <c r="EIR49" s="2">
        <v>22363</v>
      </c>
      <c r="EIS49" s="2">
        <v>48911</v>
      </c>
      <c r="EIT49" s="2">
        <v>5067</v>
      </c>
      <c r="EIU49" s="2">
        <v>582</v>
      </c>
      <c r="EIV49" s="2">
        <v>4357</v>
      </c>
      <c r="EIW49" s="2">
        <v>23918</v>
      </c>
      <c r="EIX49" s="2">
        <v>124205</v>
      </c>
      <c r="EIY49" s="2">
        <v>51171</v>
      </c>
      <c r="EIZ49" s="2">
        <v>16881</v>
      </c>
      <c r="EJA49" s="2">
        <v>1675</v>
      </c>
      <c r="EJB49" s="2">
        <v>4489</v>
      </c>
      <c r="EJC49" s="2">
        <v>44264</v>
      </c>
      <c r="EJD49" s="2">
        <v>4692</v>
      </c>
      <c r="EJE49" s="2">
        <v>3750283</v>
      </c>
      <c r="EJF49" s="2">
        <v>1108</v>
      </c>
      <c r="EJG49" s="2">
        <v>3231</v>
      </c>
      <c r="EJH49" s="2">
        <v>5408</v>
      </c>
      <c r="EJI49" s="2">
        <v>13504</v>
      </c>
      <c r="EJJ49" s="2">
        <v>4755</v>
      </c>
      <c r="EJK49" s="2">
        <v>4903</v>
      </c>
      <c r="EJL49" s="2">
        <v>87947</v>
      </c>
      <c r="EJM49" s="2">
        <v>356</v>
      </c>
      <c r="EJN49" s="2">
        <v>2336</v>
      </c>
      <c r="EJO49" s="2">
        <v>1590</v>
      </c>
      <c r="EJP49" s="2">
        <v>1469</v>
      </c>
      <c r="EJQ49" s="2">
        <v>831</v>
      </c>
      <c r="EJR49" s="2">
        <v>3036</v>
      </c>
      <c r="EJS49" s="2">
        <v>23036</v>
      </c>
      <c r="EJT49" s="2">
        <v>2359</v>
      </c>
      <c r="EJU49" s="2">
        <v>4436</v>
      </c>
      <c r="EJV49" s="2">
        <v>3482</v>
      </c>
      <c r="EJW49" s="2">
        <v>11350</v>
      </c>
      <c r="EJX49" s="2">
        <v>19117</v>
      </c>
      <c r="EJY49" s="2">
        <v>741</v>
      </c>
      <c r="EJZ49" s="2">
        <v>1013</v>
      </c>
      <c r="EKA49" s="2">
        <v>10913</v>
      </c>
      <c r="EKB49" s="2">
        <v>6224</v>
      </c>
      <c r="EKC49" s="2">
        <v>2111</v>
      </c>
      <c r="EKD49" s="2">
        <v>2872</v>
      </c>
      <c r="EKE49" s="2">
        <v>4580</v>
      </c>
      <c r="EKF49" s="2">
        <v>185</v>
      </c>
      <c r="EKG49" s="2">
        <v>1806</v>
      </c>
      <c r="EKH49" s="2">
        <v>3841</v>
      </c>
      <c r="EKI49" s="2">
        <v>456</v>
      </c>
      <c r="EKJ49" s="2">
        <v>107681</v>
      </c>
      <c r="EKK49" s="2">
        <v>977</v>
      </c>
      <c r="EKL49" s="2">
        <v>737</v>
      </c>
      <c r="EKM49" s="2">
        <v>3202</v>
      </c>
      <c r="EKN49" s="2">
        <v>62500</v>
      </c>
      <c r="EKO49" s="2">
        <v>993</v>
      </c>
      <c r="EKP49" s="2">
        <v>10672</v>
      </c>
      <c r="EKQ49" s="2">
        <v>19249</v>
      </c>
      <c r="EKR49" s="2">
        <v>1481</v>
      </c>
      <c r="EKS49" s="2">
        <v>871</v>
      </c>
      <c r="EKT49" s="2">
        <v>4437</v>
      </c>
      <c r="EKU49" s="2">
        <v>539126</v>
      </c>
      <c r="EKV49" s="2">
        <v>217957</v>
      </c>
      <c r="EKW49" s="2">
        <v>1831</v>
      </c>
      <c r="EKX49" s="2">
        <v>153068</v>
      </c>
      <c r="EKY49" s="2">
        <v>25130</v>
      </c>
      <c r="EKZ49" s="2">
        <v>22518</v>
      </c>
      <c r="ELA49" s="2">
        <v>20613</v>
      </c>
      <c r="ELB49" s="2">
        <v>1486526</v>
      </c>
      <c r="ELC49" s="2">
        <v>161</v>
      </c>
      <c r="ELD49" s="2">
        <v>6055</v>
      </c>
      <c r="ELE49" s="2">
        <v>37901</v>
      </c>
      <c r="ELF49" s="2">
        <v>1486</v>
      </c>
      <c r="ELG49" s="2">
        <v>1194</v>
      </c>
      <c r="ELH49" s="2">
        <v>31081</v>
      </c>
      <c r="ELI49" s="2">
        <v>8320</v>
      </c>
      <c r="ELJ49" s="2">
        <v>1578</v>
      </c>
      <c r="ELK49" s="2">
        <v>3444</v>
      </c>
      <c r="ELL49" s="2">
        <v>11802</v>
      </c>
      <c r="ELM49" s="2">
        <v>3246</v>
      </c>
      <c r="ELN49" s="2">
        <v>5389</v>
      </c>
      <c r="ELO49" s="2">
        <v>2206</v>
      </c>
      <c r="ELP49" s="2">
        <v>7712</v>
      </c>
      <c r="ELQ49" s="2">
        <v>834</v>
      </c>
      <c r="ELR49" s="2">
        <v>9687</v>
      </c>
      <c r="ELS49" s="2">
        <v>18452</v>
      </c>
      <c r="ELT49" s="2">
        <v>6239</v>
      </c>
      <c r="ELU49" s="2">
        <v>1054</v>
      </c>
      <c r="ELV49" s="2">
        <v>4388</v>
      </c>
      <c r="ELW49" s="2">
        <v>4143</v>
      </c>
      <c r="ELX49" s="2">
        <v>8254</v>
      </c>
      <c r="ELY49" s="2">
        <v>15712</v>
      </c>
      <c r="ELZ49" s="2">
        <v>2819</v>
      </c>
      <c r="EMA49" s="2">
        <v>8144</v>
      </c>
      <c r="EMB49" s="2">
        <v>6687</v>
      </c>
      <c r="EMC49" s="2">
        <v>9410</v>
      </c>
      <c r="EMD49" s="2">
        <v>353</v>
      </c>
      <c r="EME49" s="2">
        <v>135</v>
      </c>
      <c r="EMF49" s="2">
        <v>4239</v>
      </c>
      <c r="EMG49" s="2">
        <v>5486</v>
      </c>
      <c r="EMH49" s="2">
        <v>4747</v>
      </c>
      <c r="EMI49" s="2">
        <v>378</v>
      </c>
      <c r="EMJ49" s="2">
        <v>928</v>
      </c>
      <c r="EMK49" s="2">
        <v>10885</v>
      </c>
      <c r="EML49" s="2">
        <v>13645</v>
      </c>
      <c r="EMM49" s="2">
        <v>25826</v>
      </c>
      <c r="EMN49" s="2">
        <v>986</v>
      </c>
      <c r="EMO49" s="2">
        <v>3712</v>
      </c>
      <c r="EMP49" s="2">
        <v>6054</v>
      </c>
      <c r="EMQ49" s="2">
        <v>10172</v>
      </c>
      <c r="EMR49" s="2">
        <v>1795</v>
      </c>
      <c r="EMS49" s="2">
        <v>14005</v>
      </c>
      <c r="EMT49" s="2">
        <v>4331</v>
      </c>
      <c r="EMU49" s="2">
        <v>227632</v>
      </c>
      <c r="EMV49" s="2">
        <v>512</v>
      </c>
      <c r="EMW49" s="2">
        <v>28296</v>
      </c>
      <c r="EMX49" s="2">
        <v>17723</v>
      </c>
      <c r="EMY49" s="2">
        <v>576</v>
      </c>
      <c r="EMZ49" s="2">
        <v>284</v>
      </c>
      <c r="ENA49" s="2">
        <v>2865</v>
      </c>
      <c r="ENB49" s="2">
        <v>15179</v>
      </c>
      <c r="ENC49" s="2">
        <v>4042</v>
      </c>
      <c r="END49" s="2">
        <v>896</v>
      </c>
      <c r="ENE49" s="2">
        <v>2269</v>
      </c>
      <c r="ENF49" s="2">
        <v>937</v>
      </c>
      <c r="ENG49" s="2">
        <v>2543</v>
      </c>
      <c r="ENH49" s="2">
        <v>572</v>
      </c>
      <c r="ENI49" s="2">
        <v>12853</v>
      </c>
      <c r="ENJ49" s="2">
        <v>39364</v>
      </c>
      <c r="ENK49" s="2">
        <v>781</v>
      </c>
      <c r="ENL49" s="2">
        <v>1957</v>
      </c>
      <c r="ENM49" s="2">
        <v>1799</v>
      </c>
      <c r="ENN49" s="2">
        <v>256</v>
      </c>
      <c r="ENO49" s="2">
        <v>517</v>
      </c>
      <c r="ENP49" s="2">
        <v>36338</v>
      </c>
      <c r="ENQ49" s="2">
        <v>26830</v>
      </c>
      <c r="ENR49" s="2">
        <v>6526</v>
      </c>
      <c r="ENS49" s="2">
        <v>32194</v>
      </c>
      <c r="ENT49" s="2">
        <v>9284</v>
      </c>
      <c r="ENU49" s="2">
        <v>3414</v>
      </c>
      <c r="ENV49" s="2">
        <v>27045</v>
      </c>
      <c r="ENW49" s="2">
        <v>29709</v>
      </c>
      <c r="ENX49" s="2">
        <v>1150</v>
      </c>
      <c r="ENY49" s="2">
        <v>727</v>
      </c>
      <c r="ENZ49" s="2">
        <v>2400</v>
      </c>
      <c r="EOA49" s="2">
        <v>1542</v>
      </c>
      <c r="EOB49" s="2">
        <v>1784</v>
      </c>
      <c r="EOC49" s="2">
        <v>600</v>
      </c>
      <c r="EOD49" s="2">
        <v>2207</v>
      </c>
      <c r="EOE49" s="2">
        <v>1192</v>
      </c>
      <c r="EOF49" s="2">
        <v>135091</v>
      </c>
      <c r="EOG49" s="2">
        <v>8207</v>
      </c>
      <c r="EOH49" s="2">
        <v>9515</v>
      </c>
      <c r="EOI49" s="2">
        <v>2846</v>
      </c>
      <c r="EOJ49" s="2">
        <v>5399</v>
      </c>
      <c r="EOK49" s="2">
        <v>291</v>
      </c>
      <c r="EOL49" s="2">
        <v>2778</v>
      </c>
      <c r="EOM49" s="2">
        <v>2524</v>
      </c>
      <c r="EON49" s="2">
        <v>1517</v>
      </c>
      <c r="EOO49" s="2">
        <v>3939</v>
      </c>
      <c r="EOP49" s="2">
        <v>873</v>
      </c>
      <c r="EOQ49" s="2">
        <v>1130</v>
      </c>
      <c r="EOR49" s="2">
        <v>428</v>
      </c>
      <c r="EOS49" s="2">
        <v>135470</v>
      </c>
      <c r="EOT49" s="2">
        <v>357</v>
      </c>
      <c r="EOU49" s="2">
        <v>318</v>
      </c>
      <c r="EOV49" s="2">
        <v>14887</v>
      </c>
      <c r="EOW49" s="2">
        <v>167</v>
      </c>
      <c r="EOX49" s="2">
        <v>674</v>
      </c>
      <c r="EOY49" s="2">
        <v>1831</v>
      </c>
      <c r="EOZ49" s="2" t="s">
        <v>5</v>
      </c>
      <c r="EPA49" s="2">
        <v>631</v>
      </c>
      <c r="EPB49" s="2">
        <v>5884</v>
      </c>
      <c r="EPC49" s="2">
        <v>17704</v>
      </c>
      <c r="EPD49" s="2">
        <v>4732</v>
      </c>
      <c r="EPE49" s="2">
        <v>5633</v>
      </c>
      <c r="EPF49" s="2">
        <v>2568</v>
      </c>
      <c r="EPG49" s="2">
        <v>2250</v>
      </c>
      <c r="EPH49" s="2">
        <v>4470</v>
      </c>
      <c r="EPI49" s="2">
        <v>1151</v>
      </c>
      <c r="EPJ49" s="2">
        <v>1215</v>
      </c>
      <c r="EPK49" s="2">
        <v>2595</v>
      </c>
      <c r="EPL49" s="2">
        <v>2298</v>
      </c>
      <c r="EPM49" s="2">
        <v>17368</v>
      </c>
      <c r="EPN49" s="2">
        <v>3189</v>
      </c>
      <c r="EPO49" s="2">
        <v>5016</v>
      </c>
      <c r="EPP49" s="2">
        <v>450</v>
      </c>
      <c r="EPQ49" s="2">
        <v>21740</v>
      </c>
      <c r="EPR49" s="2">
        <v>5342</v>
      </c>
      <c r="EPS49" s="2">
        <v>4606</v>
      </c>
      <c r="EPT49" s="2">
        <v>2494</v>
      </c>
      <c r="EPU49" s="2">
        <v>8562</v>
      </c>
      <c r="EPV49" s="2">
        <v>1366</v>
      </c>
      <c r="EPW49" s="2">
        <v>15466</v>
      </c>
      <c r="EPX49" s="2">
        <v>7392</v>
      </c>
      <c r="EPY49" s="2">
        <v>13351</v>
      </c>
      <c r="EPZ49" s="2">
        <v>2290</v>
      </c>
      <c r="EQA49" s="2">
        <v>3453</v>
      </c>
      <c r="EQB49" s="2">
        <v>14800</v>
      </c>
      <c r="EQC49" s="2">
        <v>1494</v>
      </c>
      <c r="EQD49" s="2">
        <v>13953</v>
      </c>
      <c r="EQE49" s="2">
        <v>4437</v>
      </c>
      <c r="EQF49" s="2">
        <v>20632</v>
      </c>
      <c r="EQG49" s="2">
        <v>8717</v>
      </c>
      <c r="EQH49" s="2">
        <v>3177</v>
      </c>
      <c r="EQI49" s="2">
        <v>2840</v>
      </c>
      <c r="EQJ49" s="2">
        <v>2262</v>
      </c>
      <c r="EQK49" s="2">
        <v>9442</v>
      </c>
      <c r="EQL49" s="2">
        <v>12882</v>
      </c>
      <c r="EQM49" s="2">
        <v>862</v>
      </c>
      <c r="EQN49" s="2">
        <v>1896</v>
      </c>
      <c r="EQO49" s="2">
        <v>5775</v>
      </c>
      <c r="EQP49" s="2">
        <v>6929</v>
      </c>
      <c r="EQQ49" s="2">
        <v>17342</v>
      </c>
      <c r="EQR49" s="2">
        <v>9356</v>
      </c>
      <c r="EQS49" s="2">
        <v>1999</v>
      </c>
      <c r="EQT49" s="2">
        <v>10320</v>
      </c>
      <c r="EQU49" s="2">
        <v>2048</v>
      </c>
      <c r="EQV49" s="2">
        <v>13330</v>
      </c>
      <c r="EQW49" s="2">
        <v>8820</v>
      </c>
      <c r="EQX49" s="2">
        <v>7093</v>
      </c>
      <c r="EQY49" s="2">
        <v>660353</v>
      </c>
      <c r="EQZ49" s="2">
        <v>3647</v>
      </c>
      <c r="ERA49" s="2">
        <v>6597</v>
      </c>
      <c r="ERB49" s="2">
        <v>12808</v>
      </c>
      <c r="ERC49" s="2">
        <v>13338</v>
      </c>
      <c r="ERD49" s="2">
        <v>1910</v>
      </c>
      <c r="ERE49" s="2">
        <v>3678</v>
      </c>
      <c r="ERF49" s="2">
        <v>112630</v>
      </c>
      <c r="ERG49" s="2">
        <v>3297</v>
      </c>
      <c r="ERH49" s="2">
        <v>2093</v>
      </c>
      <c r="ERI49" s="2">
        <v>1131</v>
      </c>
      <c r="ERJ49" s="2">
        <v>3665</v>
      </c>
      <c r="ERK49" s="2">
        <v>1629</v>
      </c>
      <c r="ERL49" s="2">
        <v>692</v>
      </c>
      <c r="ERM49" s="2">
        <v>976</v>
      </c>
      <c r="ERN49" s="2">
        <v>13084</v>
      </c>
      <c r="ERO49" s="2">
        <v>1837</v>
      </c>
      <c r="ERP49" s="2">
        <v>15177</v>
      </c>
      <c r="ERQ49" s="2">
        <v>7544</v>
      </c>
      <c r="ERR49" s="2">
        <v>5443</v>
      </c>
      <c r="ERS49" s="2">
        <v>755</v>
      </c>
      <c r="ERT49" s="2">
        <v>7808</v>
      </c>
      <c r="ERU49" s="2">
        <v>920</v>
      </c>
      <c r="ERV49" s="2">
        <v>5752</v>
      </c>
      <c r="ERW49" s="2">
        <v>5325</v>
      </c>
      <c r="ERX49" s="2">
        <v>9944</v>
      </c>
      <c r="ERY49" s="2">
        <v>2213</v>
      </c>
      <c r="ERZ49" s="2">
        <v>1719</v>
      </c>
      <c r="ESA49" s="2">
        <v>14970</v>
      </c>
      <c r="ESB49" s="2">
        <v>8338</v>
      </c>
      <c r="ESC49" s="2">
        <v>3635</v>
      </c>
      <c r="ESD49" s="2">
        <v>4876</v>
      </c>
      <c r="ESE49" s="2">
        <v>1965</v>
      </c>
      <c r="ESF49" s="2">
        <v>3581</v>
      </c>
      <c r="ESG49" s="2">
        <v>4993</v>
      </c>
      <c r="ESH49" s="2">
        <v>2912</v>
      </c>
      <c r="ESI49" s="2">
        <v>395957</v>
      </c>
      <c r="ESJ49" s="2">
        <v>1443</v>
      </c>
      <c r="ESK49" s="2">
        <v>2190</v>
      </c>
      <c r="ESL49" s="2">
        <v>1554</v>
      </c>
      <c r="ESM49" s="2">
        <v>12556</v>
      </c>
      <c r="ESN49" s="2">
        <v>3178</v>
      </c>
      <c r="ESO49" s="2">
        <v>41300</v>
      </c>
      <c r="ESP49" s="2">
        <v>1770</v>
      </c>
      <c r="ESQ49" s="2">
        <v>27215</v>
      </c>
      <c r="ESR49" s="2">
        <v>4261</v>
      </c>
      <c r="ESS49" s="2">
        <v>7733</v>
      </c>
      <c r="EST49" s="2">
        <v>9544</v>
      </c>
      <c r="ESU49" s="2">
        <v>9938</v>
      </c>
      <c r="ESV49" s="2">
        <v>1231</v>
      </c>
      <c r="ESW49" s="2">
        <v>845</v>
      </c>
      <c r="ESX49" s="2">
        <v>9943</v>
      </c>
      <c r="ESY49" s="2">
        <v>5936</v>
      </c>
      <c r="ESZ49" s="2">
        <v>614</v>
      </c>
      <c r="ETA49" s="2">
        <v>1063</v>
      </c>
      <c r="ETB49" s="2">
        <v>5688</v>
      </c>
      <c r="ETC49" s="2">
        <v>2906</v>
      </c>
      <c r="ETD49" s="2">
        <v>4088</v>
      </c>
      <c r="ETE49" s="2">
        <v>2783</v>
      </c>
      <c r="ETF49" s="2">
        <v>4553</v>
      </c>
      <c r="ETG49" s="2">
        <v>8525</v>
      </c>
      <c r="ETH49" s="2">
        <v>1773</v>
      </c>
      <c r="ETI49" s="2">
        <v>1604</v>
      </c>
      <c r="ETJ49" s="2">
        <v>1285</v>
      </c>
      <c r="ETK49" s="2">
        <v>13753</v>
      </c>
      <c r="ETL49" s="2">
        <v>2721</v>
      </c>
      <c r="ETM49" s="2">
        <v>5436</v>
      </c>
      <c r="ETN49" s="2">
        <v>48835</v>
      </c>
      <c r="ETO49" s="2">
        <v>1463</v>
      </c>
      <c r="ETP49" s="2">
        <v>10389</v>
      </c>
      <c r="ETQ49" s="2">
        <v>7942</v>
      </c>
      <c r="ETR49" s="2">
        <v>92909</v>
      </c>
      <c r="ETS49" s="2">
        <v>5337</v>
      </c>
      <c r="ETT49" s="2">
        <v>11774</v>
      </c>
      <c r="ETU49" s="2">
        <v>7281</v>
      </c>
      <c r="ETV49" s="2">
        <v>24249</v>
      </c>
      <c r="ETW49" s="2">
        <v>27983</v>
      </c>
      <c r="ETX49" s="2">
        <v>31182</v>
      </c>
      <c r="ETY49" s="2">
        <v>17077</v>
      </c>
      <c r="ETZ49" s="2">
        <v>4176</v>
      </c>
      <c r="EUA49" s="2">
        <v>659</v>
      </c>
      <c r="EUB49" s="2">
        <v>2239</v>
      </c>
      <c r="EUC49" s="2">
        <v>971</v>
      </c>
      <c r="EUD49" s="2">
        <v>3257</v>
      </c>
      <c r="EUE49" s="2">
        <v>687</v>
      </c>
      <c r="EUF49" s="2">
        <v>36453</v>
      </c>
      <c r="EUG49" s="2">
        <v>7679</v>
      </c>
      <c r="EUH49" s="2">
        <v>5201</v>
      </c>
      <c r="EUI49" s="2">
        <v>337</v>
      </c>
      <c r="EUJ49" s="2">
        <v>1106</v>
      </c>
      <c r="EUK49" s="2">
        <v>3183</v>
      </c>
      <c r="EUL49" s="2">
        <v>6668</v>
      </c>
      <c r="EUM49" s="2" t="s">
        <v>5</v>
      </c>
      <c r="EUN49" s="2" t="s">
        <v>5</v>
      </c>
      <c r="EUO49" s="2">
        <v>2703</v>
      </c>
      <c r="EUP49" s="2">
        <v>5384</v>
      </c>
      <c r="EUQ49" s="2">
        <v>8445</v>
      </c>
      <c r="EUR49" s="2" t="s">
        <v>5</v>
      </c>
      <c r="EUS49" s="2">
        <v>12893</v>
      </c>
      <c r="EUT49" s="2">
        <v>2145</v>
      </c>
      <c r="EUU49" s="2">
        <v>490</v>
      </c>
      <c r="EUV49" s="2">
        <v>2070</v>
      </c>
      <c r="EUW49" s="2">
        <v>3258</v>
      </c>
      <c r="EUX49" s="2">
        <v>44348</v>
      </c>
      <c r="EUY49" s="2">
        <v>7232</v>
      </c>
      <c r="EUZ49" s="2" t="s">
        <v>5</v>
      </c>
      <c r="EVA49" s="2">
        <v>864</v>
      </c>
      <c r="EVB49" s="2">
        <v>2148</v>
      </c>
      <c r="EVC49" s="2">
        <v>2348</v>
      </c>
      <c r="EVD49" s="2">
        <v>14895</v>
      </c>
      <c r="EVE49" s="2">
        <v>12481</v>
      </c>
      <c r="EVF49" s="2">
        <v>953265</v>
      </c>
      <c r="EVG49" s="2">
        <v>142000</v>
      </c>
      <c r="EVH49" s="2">
        <v>55811</v>
      </c>
      <c r="EVI49" s="2">
        <v>4175</v>
      </c>
      <c r="EVJ49" s="2">
        <v>9696</v>
      </c>
      <c r="EVK49" s="2">
        <v>5225</v>
      </c>
      <c r="EVL49" s="2">
        <v>6610</v>
      </c>
      <c r="EVM49" s="2">
        <v>2990</v>
      </c>
      <c r="EVN49" s="2">
        <v>1155</v>
      </c>
      <c r="EVO49" s="2">
        <v>5388</v>
      </c>
      <c r="EVP49" s="2">
        <v>972</v>
      </c>
      <c r="EVQ49" s="2">
        <v>2118</v>
      </c>
      <c r="EVR49" s="2">
        <v>607</v>
      </c>
      <c r="EVS49" s="2">
        <v>24021</v>
      </c>
      <c r="EVT49" s="2">
        <v>11970</v>
      </c>
      <c r="EVU49" s="2">
        <v>2757</v>
      </c>
      <c r="EVV49" s="2">
        <v>1010</v>
      </c>
      <c r="EVW49" s="2">
        <v>3403</v>
      </c>
      <c r="EVX49" s="2">
        <v>3889</v>
      </c>
      <c r="EVY49" s="2">
        <v>731</v>
      </c>
      <c r="EVZ49" s="2">
        <v>1887</v>
      </c>
      <c r="EWA49" s="2">
        <v>922</v>
      </c>
      <c r="EWB49" s="2">
        <v>44273</v>
      </c>
      <c r="EWC49" s="2">
        <v>531</v>
      </c>
      <c r="EWD49" s="2">
        <v>6002</v>
      </c>
      <c r="EWE49" s="2">
        <v>10270</v>
      </c>
      <c r="EWF49" s="2">
        <v>2964</v>
      </c>
      <c r="EWG49" s="2">
        <v>5189</v>
      </c>
      <c r="EWH49" s="2">
        <v>1748</v>
      </c>
      <c r="EWI49" s="2">
        <v>592000</v>
      </c>
      <c r="EWJ49" s="2">
        <v>5316</v>
      </c>
      <c r="EWK49" s="2">
        <v>424</v>
      </c>
      <c r="EWL49" s="2">
        <v>14815</v>
      </c>
      <c r="EWM49" s="2">
        <v>3219</v>
      </c>
      <c r="EWN49" s="2">
        <v>1467</v>
      </c>
      <c r="EWO49" s="2">
        <v>3120</v>
      </c>
      <c r="EWP49" s="2">
        <v>5155</v>
      </c>
      <c r="EWQ49" s="2">
        <v>30252</v>
      </c>
      <c r="EWR49" s="2">
        <v>19517</v>
      </c>
      <c r="EWS49" s="2">
        <v>11902</v>
      </c>
      <c r="EWT49" s="2">
        <v>3331</v>
      </c>
      <c r="EWU49" s="2">
        <v>667</v>
      </c>
      <c r="EWV49" s="2">
        <v>2021</v>
      </c>
      <c r="EWW49" s="2">
        <v>854</v>
      </c>
      <c r="EWX49" s="2">
        <v>8021</v>
      </c>
      <c r="EWY49" s="2">
        <v>5325</v>
      </c>
      <c r="EWZ49" s="2">
        <v>3927</v>
      </c>
      <c r="EXA49" s="2">
        <v>17752</v>
      </c>
      <c r="EXB49" s="2">
        <v>19750</v>
      </c>
      <c r="EXC49" s="2">
        <v>1257</v>
      </c>
      <c r="EXD49" s="2">
        <v>2572</v>
      </c>
      <c r="EXE49" s="2">
        <v>2059</v>
      </c>
      <c r="EXF49" s="2">
        <v>4282</v>
      </c>
      <c r="EXG49" s="2">
        <v>3862</v>
      </c>
      <c r="EXH49" s="2">
        <v>1891</v>
      </c>
      <c r="EXI49" s="2">
        <v>7947</v>
      </c>
      <c r="EXJ49" s="2">
        <v>705</v>
      </c>
      <c r="EXK49" s="2">
        <v>1255</v>
      </c>
      <c r="EXL49" s="2">
        <v>9431</v>
      </c>
      <c r="EXM49" s="2" t="s">
        <v>5</v>
      </c>
      <c r="EXN49" s="2">
        <v>5053</v>
      </c>
      <c r="EXO49" s="2">
        <v>7951</v>
      </c>
      <c r="EXP49" s="2">
        <v>7892</v>
      </c>
      <c r="EXQ49" s="2">
        <v>685</v>
      </c>
      <c r="EXR49" s="2">
        <v>5222</v>
      </c>
      <c r="EXS49" s="2">
        <v>126244</v>
      </c>
      <c r="EXT49" s="2" t="s">
        <v>5</v>
      </c>
      <c r="EXU49" s="2">
        <v>8940</v>
      </c>
      <c r="EXV49" s="2">
        <v>9955</v>
      </c>
      <c r="EXW49" s="2">
        <v>657</v>
      </c>
      <c r="EXX49" s="2">
        <v>9816</v>
      </c>
      <c r="EXY49" s="2">
        <v>2835</v>
      </c>
      <c r="EXZ49" s="2">
        <v>1932</v>
      </c>
      <c r="EYA49" s="2">
        <v>2981</v>
      </c>
      <c r="EYB49" s="2">
        <v>16405</v>
      </c>
      <c r="EYC49" s="2">
        <v>1971</v>
      </c>
      <c r="EYD49" s="2">
        <v>1561</v>
      </c>
      <c r="EYE49" s="2">
        <v>2701</v>
      </c>
      <c r="EYF49" s="2">
        <v>5934</v>
      </c>
      <c r="EYG49" s="2">
        <v>916</v>
      </c>
      <c r="EYH49" s="2">
        <v>1020</v>
      </c>
      <c r="EYI49" s="2">
        <v>37642</v>
      </c>
      <c r="EYJ49" s="2">
        <v>1389</v>
      </c>
      <c r="EYK49" s="2">
        <v>2609</v>
      </c>
      <c r="EYL49" s="2">
        <v>7226</v>
      </c>
      <c r="EYM49" s="2">
        <v>1866</v>
      </c>
      <c r="EYN49" s="2">
        <v>3235</v>
      </c>
      <c r="EYO49" s="2">
        <v>14172</v>
      </c>
      <c r="EYP49" s="2">
        <v>1821</v>
      </c>
      <c r="EYQ49" s="2">
        <v>688</v>
      </c>
      <c r="EYR49" s="2">
        <v>1600</v>
      </c>
      <c r="EYS49" s="2">
        <v>4177</v>
      </c>
      <c r="EYT49" s="2">
        <v>2952</v>
      </c>
      <c r="EYU49" s="2">
        <v>2295</v>
      </c>
      <c r="EYV49" s="2">
        <v>1345</v>
      </c>
      <c r="EYW49" s="2">
        <v>1105</v>
      </c>
      <c r="EYX49" s="2">
        <v>2756</v>
      </c>
      <c r="EYY49" s="2">
        <v>5588</v>
      </c>
      <c r="EYZ49" s="2">
        <v>2700</v>
      </c>
      <c r="EZA49" s="2">
        <v>721</v>
      </c>
      <c r="EZB49" s="2" t="s">
        <v>5</v>
      </c>
      <c r="EZC49" s="2">
        <v>9583</v>
      </c>
      <c r="EZD49" s="2">
        <v>9943</v>
      </c>
      <c r="EZE49" s="2">
        <v>1967</v>
      </c>
      <c r="EZF49" s="2">
        <v>1802</v>
      </c>
      <c r="EZG49" s="2">
        <v>21394</v>
      </c>
      <c r="EZH49" s="2">
        <v>16379</v>
      </c>
      <c r="EZI49" s="2">
        <v>3784</v>
      </c>
      <c r="EZJ49" s="2">
        <v>2677</v>
      </c>
      <c r="EZK49" s="2">
        <v>9495</v>
      </c>
      <c r="EZL49" s="2">
        <v>449622</v>
      </c>
      <c r="EZM49" s="2">
        <v>248</v>
      </c>
      <c r="EZN49" s="2">
        <v>2887</v>
      </c>
      <c r="EZO49" s="2">
        <v>2604</v>
      </c>
      <c r="EZP49" s="2">
        <v>19733</v>
      </c>
      <c r="EZQ49" s="2">
        <v>1230</v>
      </c>
      <c r="EZR49" s="2">
        <v>7820</v>
      </c>
      <c r="EZS49" s="2">
        <v>2248</v>
      </c>
      <c r="EZT49" s="2">
        <v>2922</v>
      </c>
      <c r="EZU49" s="2">
        <v>28382</v>
      </c>
      <c r="EZV49" s="2">
        <v>3919</v>
      </c>
      <c r="EZW49" s="2">
        <v>9021</v>
      </c>
      <c r="EZX49" s="2">
        <v>626</v>
      </c>
      <c r="EZY49" s="2">
        <v>994</v>
      </c>
      <c r="EZZ49" s="2">
        <v>6341</v>
      </c>
      <c r="FAA49" s="2">
        <v>157</v>
      </c>
      <c r="FAB49" s="2">
        <v>3833</v>
      </c>
      <c r="FAC49" s="2">
        <v>7675</v>
      </c>
      <c r="FAD49" s="2">
        <v>20726</v>
      </c>
      <c r="FAE49" s="2" t="s">
        <v>5</v>
      </c>
      <c r="FAF49" s="2">
        <v>2748</v>
      </c>
      <c r="FAG49" s="2">
        <v>1185</v>
      </c>
      <c r="FAH49" s="2">
        <v>36493</v>
      </c>
      <c r="FAI49" s="2">
        <v>3736</v>
      </c>
      <c r="FAJ49" s="2">
        <v>109975</v>
      </c>
      <c r="FAK49" s="2">
        <v>2583</v>
      </c>
      <c r="FAL49" s="2">
        <v>24257</v>
      </c>
      <c r="FAM49" s="2">
        <v>21916</v>
      </c>
      <c r="FAN49" s="2">
        <v>1306</v>
      </c>
      <c r="FAO49" s="2">
        <v>723</v>
      </c>
      <c r="FAP49" s="2">
        <v>8767</v>
      </c>
      <c r="FAQ49" s="2">
        <v>6731</v>
      </c>
      <c r="FAR49" s="2">
        <v>492</v>
      </c>
      <c r="FAS49" s="2">
        <v>2989</v>
      </c>
      <c r="FAT49" s="2">
        <v>3661</v>
      </c>
      <c r="FAU49" s="2">
        <v>220</v>
      </c>
      <c r="FAV49" s="2">
        <v>12175</v>
      </c>
      <c r="FAW49" s="2">
        <v>4534</v>
      </c>
      <c r="FAX49" s="2">
        <v>2606</v>
      </c>
      <c r="FAY49" s="2">
        <v>1524</v>
      </c>
      <c r="FAZ49" s="2">
        <v>1827</v>
      </c>
      <c r="FBA49" s="2">
        <v>28131</v>
      </c>
      <c r="FBB49" s="2">
        <v>569</v>
      </c>
      <c r="FBC49" s="2">
        <v>9417</v>
      </c>
      <c r="FBD49" s="2">
        <v>1225</v>
      </c>
      <c r="FBE49" s="2">
        <v>1334</v>
      </c>
      <c r="FBF49" s="2">
        <v>4171</v>
      </c>
      <c r="FBG49" s="2">
        <v>3724</v>
      </c>
      <c r="FBH49" s="2">
        <v>557</v>
      </c>
      <c r="FBI49" s="2">
        <v>18329</v>
      </c>
      <c r="FBJ49" s="2">
        <v>12006</v>
      </c>
      <c r="FBK49" s="2">
        <v>1783</v>
      </c>
      <c r="FBL49" s="2" t="s">
        <v>5</v>
      </c>
      <c r="FBM49" s="2" t="s">
        <v>5</v>
      </c>
      <c r="FBN49" s="2">
        <v>1568</v>
      </c>
      <c r="FBO49" s="2">
        <v>5851</v>
      </c>
      <c r="FBP49" s="2">
        <v>12012</v>
      </c>
      <c r="FBQ49" s="2">
        <v>75444</v>
      </c>
      <c r="FBR49" s="2">
        <v>1599</v>
      </c>
      <c r="FBS49" s="2">
        <v>10372</v>
      </c>
      <c r="FBT49" s="2">
        <v>3260</v>
      </c>
      <c r="FBU49" s="2" t="s">
        <v>5</v>
      </c>
      <c r="FBV49" s="2">
        <v>3011</v>
      </c>
      <c r="FBW49" s="2">
        <v>1082</v>
      </c>
      <c r="FBX49" s="2">
        <v>12568</v>
      </c>
      <c r="FBY49" s="2">
        <v>12150</v>
      </c>
      <c r="FBZ49" s="2">
        <v>1625</v>
      </c>
      <c r="FCA49" s="2">
        <v>1650</v>
      </c>
      <c r="FCB49" s="2">
        <v>1070</v>
      </c>
      <c r="FCC49" s="2">
        <v>1924</v>
      </c>
      <c r="FCD49" s="2">
        <v>4430</v>
      </c>
      <c r="FCE49" s="2">
        <v>20853</v>
      </c>
      <c r="FCF49" s="2">
        <v>10420</v>
      </c>
      <c r="FCG49" s="2">
        <v>93540</v>
      </c>
      <c r="FCH49" s="2">
        <v>8380</v>
      </c>
      <c r="FCI49" s="2">
        <v>1331</v>
      </c>
      <c r="FCJ49" s="2">
        <v>489</v>
      </c>
      <c r="FCK49" s="2">
        <v>2356</v>
      </c>
      <c r="FCL49" s="2">
        <v>270071</v>
      </c>
      <c r="FCM49" s="2">
        <v>8691</v>
      </c>
      <c r="FCN49" s="2">
        <v>9896</v>
      </c>
      <c r="FCO49" s="2" t="s">
        <v>5</v>
      </c>
      <c r="FCP49" s="2">
        <v>423</v>
      </c>
      <c r="FCQ49" s="2">
        <v>6599</v>
      </c>
      <c r="FCR49" s="2" t="s">
        <v>5</v>
      </c>
      <c r="FCS49" s="2">
        <v>6921</v>
      </c>
      <c r="FCT49" s="2">
        <v>2058</v>
      </c>
      <c r="FCU49" s="2">
        <v>7433</v>
      </c>
      <c r="FCV49" s="2">
        <v>1767</v>
      </c>
      <c r="FCW49" s="2">
        <v>3110</v>
      </c>
      <c r="FCX49" s="2">
        <v>6922</v>
      </c>
      <c r="FCY49" s="2">
        <v>23111</v>
      </c>
      <c r="FCZ49" s="2">
        <v>4812</v>
      </c>
      <c r="FDA49" s="2">
        <v>59090</v>
      </c>
      <c r="FDB49" s="2">
        <v>13762</v>
      </c>
      <c r="FDC49" s="2">
        <v>5941</v>
      </c>
      <c r="FDD49" s="2">
        <v>10407</v>
      </c>
      <c r="FDE49" s="2">
        <v>11402</v>
      </c>
      <c r="FDF49" s="2">
        <v>851</v>
      </c>
      <c r="FDG49" s="2">
        <v>2675</v>
      </c>
      <c r="FDH49" s="2">
        <v>1032</v>
      </c>
      <c r="FDI49" s="2">
        <v>5558</v>
      </c>
      <c r="FDJ49" s="2">
        <v>34279</v>
      </c>
      <c r="FDK49" s="2">
        <v>99955</v>
      </c>
      <c r="FDL49" s="2">
        <v>864</v>
      </c>
      <c r="FDM49" s="2">
        <v>3019</v>
      </c>
      <c r="FDN49" s="2">
        <v>80903</v>
      </c>
      <c r="FDO49" s="2">
        <v>23881</v>
      </c>
      <c r="FDP49" s="2">
        <v>10507</v>
      </c>
      <c r="FDQ49" s="2" t="s">
        <v>5</v>
      </c>
      <c r="FDR49" s="2">
        <v>90340</v>
      </c>
      <c r="FDS49" s="2">
        <v>2758</v>
      </c>
      <c r="FDT49" s="2">
        <v>2808</v>
      </c>
      <c r="FDU49" s="2">
        <v>1500</v>
      </c>
      <c r="FDV49" s="2">
        <v>9105</v>
      </c>
      <c r="FDW49" s="2">
        <v>33959</v>
      </c>
      <c r="FDX49" s="2">
        <v>257946</v>
      </c>
      <c r="FDY49" s="2">
        <v>4582</v>
      </c>
      <c r="FDZ49" s="2">
        <v>22943</v>
      </c>
      <c r="FEA49" s="2">
        <v>27858</v>
      </c>
      <c r="FEB49" s="2">
        <v>2117</v>
      </c>
      <c r="FEC49" s="2">
        <v>20004</v>
      </c>
      <c r="FED49" s="2">
        <v>6442</v>
      </c>
      <c r="FEE49" s="2">
        <v>2574</v>
      </c>
      <c r="FEF49" s="2">
        <v>8410</v>
      </c>
      <c r="FEG49" s="2">
        <v>10221</v>
      </c>
      <c r="FEH49" s="2">
        <v>880</v>
      </c>
      <c r="FEI49" s="2">
        <v>8200</v>
      </c>
      <c r="FEJ49" s="2">
        <v>19669</v>
      </c>
      <c r="FEK49" s="2">
        <v>23250</v>
      </c>
      <c r="FEL49" s="2">
        <v>5960</v>
      </c>
      <c r="FEM49" s="2">
        <v>9327</v>
      </c>
      <c r="FEN49" s="2">
        <v>4175</v>
      </c>
      <c r="FEO49" s="2">
        <v>4144</v>
      </c>
      <c r="FEP49" s="2">
        <v>25223</v>
      </c>
      <c r="FEQ49" s="2">
        <v>1675</v>
      </c>
      <c r="FER49" s="2">
        <v>33360</v>
      </c>
      <c r="FES49" s="2">
        <v>5823</v>
      </c>
      <c r="FET49" s="2">
        <v>577</v>
      </c>
      <c r="FEU49" s="2">
        <v>1474</v>
      </c>
      <c r="FEV49" s="2">
        <v>1164</v>
      </c>
      <c r="FEW49" s="2">
        <v>4548</v>
      </c>
      <c r="FEX49" s="2">
        <v>1446</v>
      </c>
      <c r="FEY49" s="2">
        <v>1121</v>
      </c>
      <c r="FEZ49" s="2">
        <v>2729</v>
      </c>
      <c r="FFA49" s="2">
        <v>452</v>
      </c>
      <c r="FFB49" s="2">
        <v>13811</v>
      </c>
      <c r="FFC49" s="2">
        <v>2629</v>
      </c>
      <c r="FFD49" s="2">
        <v>977</v>
      </c>
      <c r="FFE49" s="2">
        <v>6045</v>
      </c>
      <c r="FFF49" s="2">
        <v>1988</v>
      </c>
      <c r="FFG49" s="2">
        <v>1309</v>
      </c>
      <c r="FFH49" s="2">
        <v>330</v>
      </c>
      <c r="FFI49" s="2">
        <v>5099</v>
      </c>
      <c r="FFJ49" s="2">
        <v>739</v>
      </c>
      <c r="FFK49" s="2">
        <v>391</v>
      </c>
      <c r="FFL49" s="2">
        <v>827</v>
      </c>
      <c r="FFM49" s="2">
        <v>2123</v>
      </c>
      <c r="FFN49" s="2">
        <v>1084</v>
      </c>
      <c r="FFO49" s="2">
        <v>814</v>
      </c>
      <c r="FFP49" s="2">
        <v>2639</v>
      </c>
      <c r="FFQ49" s="2">
        <v>9207</v>
      </c>
      <c r="FFR49" s="2">
        <v>1809</v>
      </c>
      <c r="FFS49" s="2">
        <v>5779</v>
      </c>
      <c r="FFT49" s="2">
        <v>1963</v>
      </c>
      <c r="FFU49" s="2">
        <v>8541</v>
      </c>
      <c r="FFV49" s="2">
        <v>696</v>
      </c>
      <c r="FFW49" s="2">
        <v>3698</v>
      </c>
      <c r="FFX49" s="2">
        <v>4895</v>
      </c>
      <c r="FFY49" s="2">
        <v>239</v>
      </c>
      <c r="FFZ49" s="2">
        <v>3931</v>
      </c>
      <c r="FGA49" s="2">
        <v>9620</v>
      </c>
      <c r="FGB49" s="2">
        <v>4780</v>
      </c>
      <c r="FGC49" s="2">
        <v>490</v>
      </c>
      <c r="FGD49" s="2">
        <v>1439</v>
      </c>
      <c r="FGE49" s="2">
        <v>6360</v>
      </c>
      <c r="FGF49" s="2">
        <v>4177</v>
      </c>
      <c r="FGG49" s="2">
        <v>1604</v>
      </c>
      <c r="FGH49" s="2">
        <v>1818</v>
      </c>
      <c r="FGI49" s="2">
        <v>913</v>
      </c>
      <c r="FGJ49" s="2">
        <v>1935</v>
      </c>
      <c r="FGK49" s="2">
        <v>1876</v>
      </c>
      <c r="FGL49" s="2">
        <v>1108</v>
      </c>
      <c r="FGM49" s="2">
        <v>10080</v>
      </c>
      <c r="FGN49" s="2">
        <v>417</v>
      </c>
      <c r="FGO49" s="2">
        <v>2636</v>
      </c>
      <c r="FGP49" s="2">
        <v>3930</v>
      </c>
      <c r="FGQ49" s="2">
        <v>3131</v>
      </c>
      <c r="FGR49" s="2">
        <v>3645</v>
      </c>
      <c r="FGS49" s="2">
        <v>1016</v>
      </c>
      <c r="FGT49" s="2">
        <v>4921</v>
      </c>
      <c r="FGU49" s="2">
        <v>3924</v>
      </c>
      <c r="FGV49" s="2">
        <v>2870</v>
      </c>
      <c r="FGW49" s="2">
        <v>1589</v>
      </c>
      <c r="FGX49" s="2">
        <v>3793</v>
      </c>
      <c r="FGY49" s="2">
        <v>624</v>
      </c>
      <c r="FGZ49" s="2">
        <v>2888</v>
      </c>
      <c r="FHA49" s="2">
        <v>3406</v>
      </c>
      <c r="FHB49" s="2">
        <v>51232</v>
      </c>
      <c r="FHC49" s="2">
        <v>18544</v>
      </c>
      <c r="FHD49" s="2">
        <v>7964</v>
      </c>
      <c r="FHE49" s="2">
        <v>5341</v>
      </c>
      <c r="FHF49" s="2">
        <v>5345</v>
      </c>
      <c r="FHG49" s="2">
        <v>5456</v>
      </c>
      <c r="FHH49" s="2">
        <v>2592</v>
      </c>
      <c r="FHI49" s="2">
        <v>4694</v>
      </c>
      <c r="FHJ49" s="2">
        <v>9092</v>
      </c>
      <c r="FHK49" s="2">
        <v>6477</v>
      </c>
      <c r="FHL49" s="2">
        <v>1551</v>
      </c>
      <c r="FHM49" s="2">
        <v>3437</v>
      </c>
      <c r="FHN49" s="2">
        <v>41332</v>
      </c>
      <c r="FHO49" s="2">
        <v>42197</v>
      </c>
      <c r="FHP49" s="2">
        <v>98660</v>
      </c>
      <c r="FHQ49" s="2">
        <v>2198</v>
      </c>
      <c r="FHR49" s="2">
        <v>23649</v>
      </c>
      <c r="FHS49" s="2">
        <v>16279</v>
      </c>
      <c r="FHT49" s="2">
        <v>5258</v>
      </c>
      <c r="FHU49" s="2">
        <v>19330</v>
      </c>
      <c r="FHV49" s="2">
        <v>27689</v>
      </c>
      <c r="FHW49" s="2">
        <v>4078</v>
      </c>
      <c r="FHX49" s="2">
        <v>9572</v>
      </c>
      <c r="FHY49" s="2">
        <v>26533</v>
      </c>
      <c r="FHZ49" s="2" t="s">
        <v>5</v>
      </c>
      <c r="FIA49" s="2">
        <v>99708</v>
      </c>
      <c r="FIB49" s="2">
        <v>6077</v>
      </c>
      <c r="FIC49" s="2">
        <v>775</v>
      </c>
      <c r="FID49" s="2">
        <v>630</v>
      </c>
      <c r="FIE49" s="2">
        <v>1610266</v>
      </c>
      <c r="FIF49" s="2">
        <v>4064610</v>
      </c>
      <c r="FIG49" s="2">
        <v>29126</v>
      </c>
      <c r="FIH49" s="2">
        <v>92158</v>
      </c>
      <c r="FII49" s="2">
        <v>3833</v>
      </c>
      <c r="FIJ49" s="2">
        <v>33265</v>
      </c>
      <c r="FIK49" s="2">
        <v>45776</v>
      </c>
      <c r="FIL49" s="2">
        <v>64125</v>
      </c>
      <c r="FIM49" s="2">
        <v>24049</v>
      </c>
      <c r="FIN49" s="2">
        <v>571752</v>
      </c>
      <c r="FIO49" s="2">
        <v>2733</v>
      </c>
      <c r="FIP49" s="2" t="s">
        <v>5</v>
      </c>
      <c r="FIQ49" s="2">
        <v>14728</v>
      </c>
      <c r="FIR49" s="2">
        <v>28629</v>
      </c>
      <c r="FIS49" s="2">
        <v>8830</v>
      </c>
      <c r="FIT49" s="2" t="s">
        <v>5</v>
      </c>
      <c r="FIU49" s="2" t="s">
        <v>5</v>
      </c>
      <c r="FIV49" s="2">
        <v>63502</v>
      </c>
      <c r="FIW49" s="2">
        <v>845</v>
      </c>
      <c r="FIX49" s="2">
        <v>1004</v>
      </c>
      <c r="FIY49" s="2">
        <v>154126</v>
      </c>
      <c r="FIZ49" s="2">
        <v>31</v>
      </c>
      <c r="FJA49" s="2">
        <v>53627</v>
      </c>
      <c r="FJB49" s="2">
        <v>397493</v>
      </c>
      <c r="FJC49" s="2">
        <v>6357</v>
      </c>
      <c r="FJD49" s="2">
        <v>1169798</v>
      </c>
      <c r="FJE49" s="2">
        <v>14258</v>
      </c>
      <c r="FJF49" s="2" t="s">
        <v>5</v>
      </c>
      <c r="FJG49" s="2" t="s">
        <v>5</v>
      </c>
      <c r="FJH49" s="2">
        <v>195531</v>
      </c>
      <c r="FJI49" s="2">
        <v>10903</v>
      </c>
      <c r="FJJ49" s="2" t="s">
        <v>5</v>
      </c>
      <c r="FJK49" s="2">
        <v>388643</v>
      </c>
      <c r="FJL49" s="2">
        <v>516121</v>
      </c>
      <c r="FJM49" s="2">
        <v>49874</v>
      </c>
      <c r="FJN49" s="2">
        <v>23071</v>
      </c>
      <c r="FJO49" s="2" t="s">
        <v>5</v>
      </c>
      <c r="FJP49" s="2">
        <v>41360</v>
      </c>
      <c r="FJQ49" s="2">
        <v>3401000</v>
      </c>
      <c r="FJR49" s="2">
        <v>14389</v>
      </c>
      <c r="FJS49" s="2" t="s">
        <v>5</v>
      </c>
      <c r="FJT49" s="2">
        <v>26430</v>
      </c>
      <c r="FJU49" s="2">
        <v>560502</v>
      </c>
      <c r="FJV49" s="2">
        <v>2384</v>
      </c>
      <c r="FJW49" s="2">
        <v>3818</v>
      </c>
      <c r="FJX49" s="2">
        <v>86583</v>
      </c>
      <c r="FJY49" s="2">
        <v>9223</v>
      </c>
      <c r="FJZ49" s="2">
        <v>193434</v>
      </c>
      <c r="FKA49" s="2">
        <v>664126</v>
      </c>
      <c r="FKB49" s="2">
        <v>337031</v>
      </c>
      <c r="FKC49" s="2">
        <v>7958</v>
      </c>
      <c r="FKD49" s="2">
        <v>16063</v>
      </c>
      <c r="FKE49" s="2">
        <v>8443</v>
      </c>
      <c r="FKF49" s="2">
        <v>14069</v>
      </c>
      <c r="FKG49" s="2">
        <v>20521</v>
      </c>
      <c r="FKH49" s="2">
        <v>77935</v>
      </c>
      <c r="FKI49" s="2">
        <v>10087019</v>
      </c>
      <c r="FKJ49" s="2">
        <v>32530</v>
      </c>
      <c r="FKK49" s="2">
        <v>11868</v>
      </c>
      <c r="FKL49" s="2">
        <v>15228</v>
      </c>
      <c r="FKM49" s="2">
        <v>27672</v>
      </c>
      <c r="FKN49" s="2">
        <v>5604</v>
      </c>
      <c r="FKO49" s="2">
        <v>946</v>
      </c>
      <c r="FKP49" s="2">
        <v>2011</v>
      </c>
      <c r="FKQ49" s="2" t="s">
        <v>5</v>
      </c>
      <c r="FKR49" s="2">
        <v>10674</v>
      </c>
      <c r="FKS49" s="2">
        <v>733</v>
      </c>
      <c r="FKT49" s="2">
        <v>2156</v>
      </c>
      <c r="FKU49" s="2">
        <v>19175</v>
      </c>
      <c r="FKV49" s="2">
        <v>30722</v>
      </c>
      <c r="FKW49" s="2">
        <v>10130</v>
      </c>
      <c r="FKX49" s="2">
        <v>3868</v>
      </c>
      <c r="FKY49" s="2">
        <v>15981</v>
      </c>
      <c r="FKZ49" s="2">
        <v>1481</v>
      </c>
      <c r="FLA49" s="2">
        <v>769</v>
      </c>
      <c r="FLB49" s="2">
        <v>15278</v>
      </c>
      <c r="FLC49" s="2">
        <v>1847</v>
      </c>
      <c r="FLD49" s="2">
        <v>2502</v>
      </c>
      <c r="FLE49" s="2">
        <v>2803</v>
      </c>
      <c r="FLF49" s="2">
        <v>19662</v>
      </c>
      <c r="FLG49" s="2">
        <v>237</v>
      </c>
      <c r="FLH49" s="2">
        <v>1071</v>
      </c>
      <c r="FLI49" s="2">
        <v>1314</v>
      </c>
      <c r="FLJ49" s="2">
        <v>1840</v>
      </c>
      <c r="FLK49" s="2">
        <v>8388</v>
      </c>
      <c r="FLL49" s="2">
        <v>5514</v>
      </c>
      <c r="FLM49" s="2">
        <v>9900</v>
      </c>
      <c r="FLN49" s="2">
        <v>50</v>
      </c>
      <c r="FLO49" s="2">
        <v>3355</v>
      </c>
      <c r="FLP49" s="2">
        <v>4072</v>
      </c>
      <c r="FLQ49" s="2" t="s">
        <v>5</v>
      </c>
      <c r="FLR49" s="2">
        <v>3757</v>
      </c>
      <c r="FLS49" s="2">
        <v>12493</v>
      </c>
      <c r="FLT49" s="2">
        <v>2228</v>
      </c>
      <c r="FLU49" s="2">
        <v>5706</v>
      </c>
      <c r="FLV49" s="2">
        <v>6820</v>
      </c>
      <c r="FLW49" s="2">
        <v>450</v>
      </c>
      <c r="FLX49" s="2">
        <v>3269</v>
      </c>
      <c r="FLY49" s="2">
        <v>37056</v>
      </c>
      <c r="FLZ49" s="2">
        <v>7087</v>
      </c>
      <c r="FMA49" s="2">
        <v>11229</v>
      </c>
      <c r="FMB49" s="2">
        <v>12468</v>
      </c>
      <c r="FMC49" s="2">
        <v>138613</v>
      </c>
      <c r="FMD49" s="2">
        <v>4136</v>
      </c>
      <c r="FME49" s="2">
        <v>7069</v>
      </c>
      <c r="FMF49" s="2">
        <v>280821</v>
      </c>
      <c r="FMG49" s="2">
        <v>12958</v>
      </c>
      <c r="FMH49" s="2">
        <v>4266</v>
      </c>
      <c r="FMI49" s="2">
        <v>1572</v>
      </c>
      <c r="FMJ49" s="2">
        <v>2708</v>
      </c>
      <c r="FMK49" s="2">
        <v>10347</v>
      </c>
      <c r="FML49" s="2">
        <v>967</v>
      </c>
      <c r="FMM49" s="2">
        <v>6231</v>
      </c>
      <c r="FMN49" s="2">
        <v>4257</v>
      </c>
      <c r="FMO49" s="2">
        <v>9744</v>
      </c>
      <c r="FMP49" s="2">
        <v>6327</v>
      </c>
      <c r="FMQ49" s="2">
        <v>3856</v>
      </c>
      <c r="FMR49" s="2">
        <v>4077</v>
      </c>
      <c r="FMS49" s="2">
        <v>11051</v>
      </c>
      <c r="FMT49" s="2">
        <v>2136</v>
      </c>
      <c r="FMU49" s="2">
        <v>32701</v>
      </c>
      <c r="FMV49" s="2">
        <v>5725</v>
      </c>
      <c r="FMW49" s="2">
        <v>12161</v>
      </c>
      <c r="FMX49" s="2">
        <v>148117</v>
      </c>
      <c r="FMY49" s="2">
        <v>17132</v>
      </c>
      <c r="FMZ49" s="2">
        <v>77005</v>
      </c>
      <c r="FNA49" s="2">
        <v>6114</v>
      </c>
      <c r="FNB49" s="2">
        <v>4869</v>
      </c>
      <c r="FNC49" s="2">
        <v>473</v>
      </c>
      <c r="FND49" s="2">
        <v>370</v>
      </c>
      <c r="FNE49" s="2">
        <v>14890</v>
      </c>
      <c r="FNF49" s="2">
        <v>55950</v>
      </c>
      <c r="FNG49" s="2">
        <v>37367</v>
      </c>
      <c r="FNH49" s="2">
        <v>13582</v>
      </c>
      <c r="FNI49" s="2">
        <v>361</v>
      </c>
      <c r="FNJ49" s="2">
        <v>1310</v>
      </c>
      <c r="FNK49" s="2">
        <v>8289</v>
      </c>
      <c r="FNL49" s="2" t="s">
        <v>5</v>
      </c>
      <c r="FNM49" s="2">
        <v>5631</v>
      </c>
      <c r="FNN49" s="2">
        <v>1865</v>
      </c>
      <c r="FNO49" s="2">
        <v>22985</v>
      </c>
      <c r="FNP49" s="2">
        <v>1432</v>
      </c>
      <c r="FNQ49" s="2">
        <v>2926</v>
      </c>
      <c r="FNR49" s="2">
        <v>10328</v>
      </c>
      <c r="FNS49" s="2">
        <v>5478</v>
      </c>
      <c r="FNT49" s="2">
        <v>9798</v>
      </c>
      <c r="FNU49" s="2">
        <v>767</v>
      </c>
      <c r="FNV49" s="2">
        <v>9477</v>
      </c>
      <c r="FNW49" s="2">
        <v>3244</v>
      </c>
      <c r="FNX49" s="2" t="s">
        <v>5</v>
      </c>
      <c r="FNY49" s="2">
        <v>17627</v>
      </c>
      <c r="FNZ49" s="2">
        <v>730</v>
      </c>
      <c r="FOA49" s="2">
        <v>2752</v>
      </c>
      <c r="FOB49" s="2">
        <v>171275</v>
      </c>
      <c r="FOC49" s="2">
        <v>85423</v>
      </c>
      <c r="FOD49" s="2">
        <v>9452</v>
      </c>
      <c r="FOE49" s="2">
        <v>4939</v>
      </c>
      <c r="FOF49" s="2">
        <v>2198</v>
      </c>
      <c r="FOG49" s="2">
        <v>1927</v>
      </c>
      <c r="FOH49" s="2">
        <v>3030</v>
      </c>
      <c r="FOI49" s="2">
        <v>302960</v>
      </c>
      <c r="FOJ49" s="2">
        <v>294</v>
      </c>
      <c r="FOK49" s="2">
        <v>1642</v>
      </c>
      <c r="FOL49" s="2">
        <v>37275</v>
      </c>
      <c r="FOM49" s="2">
        <v>18479</v>
      </c>
      <c r="FON49" s="2">
        <v>3907</v>
      </c>
      <c r="FOO49" s="2">
        <v>1042</v>
      </c>
      <c r="FOP49" s="2">
        <v>5686</v>
      </c>
      <c r="FOQ49" s="2">
        <v>6238</v>
      </c>
      <c r="FOR49" s="2">
        <v>3564</v>
      </c>
      <c r="FOS49" s="2">
        <v>2156</v>
      </c>
      <c r="FOT49" s="2">
        <v>891</v>
      </c>
      <c r="FOU49" s="2">
        <v>5118</v>
      </c>
      <c r="FOV49" s="2">
        <v>4306</v>
      </c>
      <c r="FOW49" s="2">
        <v>8478</v>
      </c>
      <c r="FOX49" s="2">
        <v>7437</v>
      </c>
      <c r="FOY49" s="2">
        <v>1002</v>
      </c>
      <c r="FOZ49" s="2">
        <v>4478</v>
      </c>
      <c r="FPA49" s="2">
        <v>2877</v>
      </c>
      <c r="FPB49" s="2">
        <v>1245</v>
      </c>
      <c r="FPC49" s="2">
        <v>946</v>
      </c>
      <c r="FPD49" s="2">
        <v>2861</v>
      </c>
      <c r="FPE49" s="2">
        <v>1349</v>
      </c>
      <c r="FPF49" s="2">
        <v>930</v>
      </c>
      <c r="FPG49" s="2">
        <v>1764</v>
      </c>
      <c r="FPH49" s="2">
        <v>4293</v>
      </c>
      <c r="FPI49" s="2">
        <v>7572</v>
      </c>
      <c r="FPJ49" s="2">
        <v>9998</v>
      </c>
      <c r="FPK49" s="2">
        <v>14323</v>
      </c>
      <c r="FPL49" s="2">
        <v>2957</v>
      </c>
      <c r="FPM49" s="2">
        <v>2285</v>
      </c>
      <c r="FPN49" s="2">
        <v>4013</v>
      </c>
      <c r="FPO49" s="2">
        <v>6118</v>
      </c>
      <c r="FPP49" s="2">
        <v>2236</v>
      </c>
      <c r="FPQ49" s="2">
        <v>1662</v>
      </c>
      <c r="FPR49" s="2">
        <v>1966</v>
      </c>
      <c r="FPS49" s="2">
        <v>2317</v>
      </c>
      <c r="FPT49" s="2">
        <v>203</v>
      </c>
      <c r="FPU49" s="2">
        <v>2262</v>
      </c>
      <c r="FPV49" s="2">
        <v>983</v>
      </c>
      <c r="FPW49" s="2">
        <v>5571</v>
      </c>
      <c r="FPX49" s="2">
        <v>5432</v>
      </c>
      <c r="FPY49" s="2">
        <v>4340</v>
      </c>
      <c r="FPZ49" s="2">
        <v>2052</v>
      </c>
      <c r="FQA49" s="2">
        <v>2179</v>
      </c>
      <c r="FQB49" s="2">
        <v>4702</v>
      </c>
      <c r="FQC49" s="2">
        <v>2824</v>
      </c>
      <c r="FQD49" s="2">
        <v>1129</v>
      </c>
      <c r="FQE49" s="2">
        <v>2391</v>
      </c>
      <c r="FQF49" s="2">
        <v>1559</v>
      </c>
      <c r="FQG49" s="2">
        <v>1745</v>
      </c>
      <c r="FQH49" s="2">
        <v>6785</v>
      </c>
      <c r="FQI49" s="2">
        <v>3249</v>
      </c>
      <c r="FQJ49" s="2">
        <v>35099</v>
      </c>
      <c r="FQK49" s="2">
        <v>4063</v>
      </c>
      <c r="FQL49" s="2">
        <v>1308</v>
      </c>
      <c r="FQM49" s="2">
        <v>2832</v>
      </c>
      <c r="FQN49" s="2">
        <v>290</v>
      </c>
      <c r="FQO49" s="2">
        <v>2720</v>
      </c>
      <c r="FQP49" s="2">
        <v>4319</v>
      </c>
      <c r="FQQ49" s="2">
        <v>3294</v>
      </c>
      <c r="FQR49" s="2">
        <v>7179</v>
      </c>
      <c r="FQS49" s="2">
        <v>10736</v>
      </c>
      <c r="FQT49" s="2">
        <v>2048</v>
      </c>
      <c r="FQU49" s="2">
        <v>5870</v>
      </c>
      <c r="FQV49" s="2">
        <v>1556</v>
      </c>
      <c r="FQW49" s="2">
        <v>1098</v>
      </c>
      <c r="FQX49" s="2">
        <v>869</v>
      </c>
      <c r="FQY49" s="2">
        <v>6021</v>
      </c>
      <c r="FQZ49" s="2">
        <v>358</v>
      </c>
      <c r="FRA49" s="2">
        <v>14717</v>
      </c>
      <c r="FRB49" s="2">
        <v>569</v>
      </c>
      <c r="FRC49" s="2">
        <v>17945</v>
      </c>
      <c r="FRD49" s="2">
        <v>923</v>
      </c>
      <c r="FRE49" s="2">
        <v>2458</v>
      </c>
      <c r="FRF49" s="2">
        <v>17189</v>
      </c>
      <c r="FRG49" s="2">
        <v>63209</v>
      </c>
      <c r="FRH49" s="2">
        <v>56123</v>
      </c>
      <c r="FRI49" s="2">
        <v>881</v>
      </c>
      <c r="FRJ49" s="2">
        <v>666</v>
      </c>
      <c r="FRK49" s="2">
        <v>23354</v>
      </c>
      <c r="FRL49" s="2">
        <v>1809</v>
      </c>
      <c r="FRM49" s="2">
        <v>1723</v>
      </c>
      <c r="FRN49" s="2">
        <v>644</v>
      </c>
      <c r="FRO49" s="2">
        <v>4060</v>
      </c>
      <c r="FRP49" s="2">
        <v>21065</v>
      </c>
      <c r="FRQ49" s="2">
        <v>25342</v>
      </c>
      <c r="FRR49" s="2">
        <v>1936</v>
      </c>
      <c r="FRS49" s="2">
        <v>77460</v>
      </c>
      <c r="FRT49" s="2">
        <v>22315</v>
      </c>
      <c r="FRU49" s="2">
        <v>2931</v>
      </c>
      <c r="FRV49" s="2">
        <v>4373</v>
      </c>
      <c r="FRW49" s="2">
        <v>3860</v>
      </c>
      <c r="FRX49" s="2">
        <v>1312</v>
      </c>
      <c r="FRY49" s="2">
        <v>16204</v>
      </c>
      <c r="FRZ49" s="2">
        <v>3437</v>
      </c>
      <c r="FSA49" s="2">
        <v>1830</v>
      </c>
      <c r="FSB49" s="2">
        <v>619</v>
      </c>
      <c r="FSC49" s="2">
        <v>2210</v>
      </c>
      <c r="FSD49" s="2">
        <v>3079</v>
      </c>
      <c r="FSE49" s="2">
        <v>7618</v>
      </c>
      <c r="FSF49" s="2">
        <v>11463</v>
      </c>
      <c r="FSG49" s="2">
        <v>2209</v>
      </c>
      <c r="FSH49" s="2">
        <v>2259</v>
      </c>
      <c r="FSI49" s="2">
        <v>4458</v>
      </c>
      <c r="FSJ49" s="2">
        <v>4550</v>
      </c>
      <c r="FSK49" s="2">
        <v>5364</v>
      </c>
      <c r="FSL49" s="2">
        <v>3705</v>
      </c>
      <c r="FSM49" s="2">
        <v>897</v>
      </c>
      <c r="FSN49" s="2">
        <v>5711</v>
      </c>
      <c r="FSO49" s="2">
        <v>1043</v>
      </c>
      <c r="FSP49" s="2">
        <v>7352</v>
      </c>
      <c r="FSQ49" s="2">
        <v>2075</v>
      </c>
      <c r="FSR49" s="2">
        <v>8073</v>
      </c>
      <c r="FSS49" s="2">
        <v>1546</v>
      </c>
      <c r="FST49" s="2">
        <v>2599</v>
      </c>
      <c r="FSU49" s="2">
        <v>3314</v>
      </c>
      <c r="FSV49" s="2">
        <v>3529</v>
      </c>
      <c r="FSW49" s="2">
        <v>5007</v>
      </c>
      <c r="FSX49" s="2">
        <v>2941</v>
      </c>
      <c r="FSY49" s="2">
        <v>983</v>
      </c>
      <c r="FSZ49" s="2">
        <v>2802</v>
      </c>
      <c r="FTA49" s="2">
        <v>840</v>
      </c>
      <c r="FTB49" s="2">
        <v>2718</v>
      </c>
      <c r="FTC49" s="2">
        <v>2541</v>
      </c>
      <c r="FTD49" s="2">
        <v>1494</v>
      </c>
      <c r="FTE49" s="2">
        <v>7385</v>
      </c>
      <c r="FTF49" s="2">
        <v>2221</v>
      </c>
      <c r="FTG49" s="2">
        <v>7870</v>
      </c>
      <c r="FTH49" s="2">
        <v>2493</v>
      </c>
      <c r="FTI49" s="2">
        <v>10124</v>
      </c>
      <c r="FTJ49" s="2">
        <v>4311</v>
      </c>
      <c r="FTK49" s="2">
        <v>2390</v>
      </c>
      <c r="FTL49" s="2">
        <v>6366</v>
      </c>
      <c r="FTM49" s="2">
        <v>948</v>
      </c>
      <c r="FTN49" s="2">
        <v>6402</v>
      </c>
      <c r="FTO49" s="2">
        <v>9331</v>
      </c>
      <c r="FTP49" s="2">
        <v>1110</v>
      </c>
      <c r="FTQ49" s="2">
        <v>6292</v>
      </c>
      <c r="FTR49" s="2">
        <v>1819</v>
      </c>
      <c r="FTS49" s="2">
        <v>5781</v>
      </c>
      <c r="FTT49" s="2">
        <v>112</v>
      </c>
      <c r="FTU49" s="2">
        <v>31344</v>
      </c>
      <c r="FTV49" s="2">
        <v>14808</v>
      </c>
      <c r="FTW49" s="2">
        <v>917</v>
      </c>
      <c r="FTX49" s="2">
        <v>5998</v>
      </c>
      <c r="FTY49" s="2">
        <v>1221</v>
      </c>
      <c r="FTZ49" s="2">
        <v>13980</v>
      </c>
      <c r="FUA49" s="2">
        <v>14889</v>
      </c>
      <c r="FUB49" s="2">
        <v>3198</v>
      </c>
      <c r="FUC49" s="2">
        <v>3373</v>
      </c>
      <c r="FUD49" s="2">
        <v>7410</v>
      </c>
      <c r="FUE49" s="2">
        <v>3599</v>
      </c>
      <c r="FUF49" s="2">
        <v>4149</v>
      </c>
      <c r="FUG49" s="2">
        <v>6150</v>
      </c>
      <c r="FUH49" s="2">
        <v>7790</v>
      </c>
      <c r="FUI49" s="2" t="s">
        <v>5</v>
      </c>
      <c r="FUJ49" s="2">
        <v>1980</v>
      </c>
      <c r="FUK49" s="2">
        <v>1967</v>
      </c>
      <c r="FUL49" s="2">
        <v>2336</v>
      </c>
      <c r="FUM49" s="2">
        <v>557</v>
      </c>
      <c r="FUN49" s="2">
        <v>6693</v>
      </c>
      <c r="FUO49" s="2">
        <v>58957</v>
      </c>
      <c r="FUP49" s="2">
        <v>1199</v>
      </c>
      <c r="FUQ49" s="2">
        <v>10339</v>
      </c>
      <c r="FUR49" s="2">
        <v>5434</v>
      </c>
      <c r="FUS49" s="2">
        <v>3035</v>
      </c>
      <c r="FUT49" s="2">
        <v>2214</v>
      </c>
      <c r="FUU49" s="2">
        <v>3043</v>
      </c>
      <c r="FUV49" s="2">
        <v>140</v>
      </c>
      <c r="FUW49" s="2">
        <v>1058</v>
      </c>
      <c r="FUX49" s="2">
        <v>2273</v>
      </c>
      <c r="FUY49" s="2">
        <v>2002</v>
      </c>
      <c r="FUZ49" s="2">
        <v>3685</v>
      </c>
      <c r="FVA49" s="2">
        <v>1519</v>
      </c>
      <c r="FVB49" s="2">
        <v>4060</v>
      </c>
      <c r="FVC49" s="2">
        <v>1528</v>
      </c>
      <c r="FVD49" s="2">
        <v>3907</v>
      </c>
      <c r="FVE49" s="2">
        <v>2923</v>
      </c>
      <c r="FVF49" s="2">
        <v>2817</v>
      </c>
      <c r="FVG49" s="2">
        <v>405</v>
      </c>
      <c r="FVH49" s="2">
        <v>2144</v>
      </c>
      <c r="FVI49" s="2">
        <v>26797</v>
      </c>
      <c r="FVJ49" s="2">
        <v>7712</v>
      </c>
      <c r="FVK49" s="2">
        <v>1681</v>
      </c>
      <c r="FVL49" s="2">
        <v>4939</v>
      </c>
      <c r="FVM49" s="2">
        <v>59</v>
      </c>
      <c r="FVN49" s="2">
        <v>4136</v>
      </c>
      <c r="FVO49" s="2">
        <v>2901</v>
      </c>
      <c r="FVP49" s="2">
        <v>1020</v>
      </c>
      <c r="FVQ49" s="2">
        <v>685</v>
      </c>
      <c r="FVR49" s="2">
        <v>830</v>
      </c>
      <c r="FVS49" s="2">
        <v>1316</v>
      </c>
      <c r="FVT49" s="2">
        <v>582</v>
      </c>
      <c r="FVU49" s="2">
        <v>5598</v>
      </c>
      <c r="FVV49" s="2">
        <v>3506</v>
      </c>
      <c r="FVW49" s="2">
        <v>224237</v>
      </c>
      <c r="FVX49" s="2">
        <v>2443</v>
      </c>
      <c r="FVY49" s="2">
        <v>1197</v>
      </c>
      <c r="FVZ49" s="2">
        <v>2097</v>
      </c>
      <c r="FWA49" s="2">
        <v>1982</v>
      </c>
      <c r="FWB49" s="2">
        <v>199</v>
      </c>
      <c r="FWC49" s="2">
        <v>2641</v>
      </c>
      <c r="FWD49" s="2">
        <v>1939</v>
      </c>
      <c r="FWE49" s="2">
        <v>2079</v>
      </c>
      <c r="FWF49" s="2">
        <v>353</v>
      </c>
      <c r="FWG49" s="2">
        <v>724</v>
      </c>
      <c r="FWH49" s="2">
        <v>380</v>
      </c>
      <c r="FWI49" s="2">
        <v>4704</v>
      </c>
      <c r="FWJ49" s="2">
        <v>4401</v>
      </c>
      <c r="FWK49" s="2">
        <v>8171</v>
      </c>
      <c r="FWL49" s="2">
        <v>8767</v>
      </c>
      <c r="FWM49" s="2">
        <v>5973</v>
      </c>
      <c r="FWN49" s="2">
        <v>10661</v>
      </c>
      <c r="FWO49" s="2">
        <v>9342</v>
      </c>
      <c r="FWP49" s="2">
        <v>2461</v>
      </c>
      <c r="FWQ49" s="2">
        <v>2788</v>
      </c>
      <c r="FWR49" s="2">
        <v>2988</v>
      </c>
      <c r="FWS49" s="2">
        <v>964</v>
      </c>
      <c r="FWT49" s="2">
        <v>559</v>
      </c>
      <c r="FWU49" s="2">
        <v>2487</v>
      </c>
      <c r="FWV49" s="2">
        <v>4243</v>
      </c>
      <c r="FWW49" s="2">
        <v>6203</v>
      </c>
      <c r="FWX49" s="2">
        <v>742</v>
      </c>
      <c r="FWY49" s="2">
        <v>2365</v>
      </c>
      <c r="FWZ49" s="2">
        <v>2380</v>
      </c>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row>
    <row r="50" spans="1:4953" x14ac:dyDescent="0.25">
      <c r="A50">
        <v>47</v>
      </c>
      <c r="B50" s="19" t="s">
        <v>5637</v>
      </c>
      <c r="C50" s="25">
        <v>1308</v>
      </c>
      <c r="D50" t="str">
        <f t="shared" si="0"/>
        <v>2025Q2</v>
      </c>
      <c r="E50" s="4">
        <v>1336</v>
      </c>
      <c r="F50" s="4">
        <v>3174</v>
      </c>
      <c r="G50" s="4">
        <v>11842</v>
      </c>
      <c r="H50" s="4">
        <v>1348</v>
      </c>
      <c r="I50" s="4">
        <v>11118</v>
      </c>
      <c r="J50" s="2">
        <v>1514</v>
      </c>
      <c r="K50" s="2">
        <v>59</v>
      </c>
      <c r="L50" s="2">
        <v>1328</v>
      </c>
      <c r="M50" s="2">
        <v>2765</v>
      </c>
      <c r="N50" s="2">
        <v>9983</v>
      </c>
      <c r="O50" s="2">
        <v>78</v>
      </c>
      <c r="P50" s="2">
        <v>235</v>
      </c>
      <c r="Q50" s="2">
        <v>576</v>
      </c>
      <c r="R50" s="2">
        <v>279</v>
      </c>
      <c r="S50" s="2">
        <v>225</v>
      </c>
      <c r="T50" s="2">
        <v>860</v>
      </c>
      <c r="U50" s="2">
        <v>552</v>
      </c>
      <c r="V50" s="2">
        <v>12108</v>
      </c>
      <c r="W50" s="2">
        <v>13254</v>
      </c>
      <c r="X50" s="2">
        <v>2609</v>
      </c>
      <c r="Y50" s="2">
        <v>3791</v>
      </c>
      <c r="Z50" s="2">
        <v>5491</v>
      </c>
      <c r="AA50" s="2">
        <v>588</v>
      </c>
      <c r="AB50" s="2">
        <v>5047</v>
      </c>
      <c r="AC50" s="2">
        <v>107</v>
      </c>
      <c r="AD50" s="2">
        <v>632</v>
      </c>
      <c r="AE50" s="2">
        <v>857</v>
      </c>
      <c r="AF50" s="2">
        <v>1751</v>
      </c>
      <c r="AG50" s="2">
        <v>188</v>
      </c>
      <c r="AH50" s="2">
        <v>2697</v>
      </c>
      <c r="AI50" s="2">
        <v>482</v>
      </c>
      <c r="AJ50" s="2">
        <v>764</v>
      </c>
      <c r="AK50" s="2">
        <v>1372</v>
      </c>
      <c r="AL50" s="2">
        <v>5553</v>
      </c>
      <c r="AM50" s="2">
        <v>1019</v>
      </c>
      <c r="AN50" s="2">
        <v>535</v>
      </c>
      <c r="AO50" s="2">
        <v>1354</v>
      </c>
      <c r="AP50" s="2">
        <v>2175</v>
      </c>
      <c r="AQ50" s="2">
        <v>442</v>
      </c>
      <c r="AR50" s="2">
        <v>1306</v>
      </c>
      <c r="AS50" s="2">
        <v>539</v>
      </c>
      <c r="AT50" s="2">
        <v>580</v>
      </c>
      <c r="AU50" s="2">
        <v>2883</v>
      </c>
      <c r="AV50" s="2">
        <v>3445</v>
      </c>
      <c r="AW50" s="2">
        <v>558</v>
      </c>
      <c r="AX50" s="2">
        <v>836</v>
      </c>
      <c r="AY50" s="2">
        <v>550</v>
      </c>
      <c r="AZ50" s="2">
        <v>4</v>
      </c>
      <c r="BA50" s="2">
        <v>4068</v>
      </c>
      <c r="BB50" s="2">
        <v>3927</v>
      </c>
      <c r="BC50" s="2">
        <v>954</v>
      </c>
      <c r="BD50" s="2">
        <v>566</v>
      </c>
      <c r="BE50" s="2">
        <v>5264</v>
      </c>
      <c r="BF50" s="2">
        <v>1592</v>
      </c>
      <c r="BG50" s="2">
        <v>742</v>
      </c>
      <c r="BH50" s="2">
        <v>1239</v>
      </c>
      <c r="BI50" s="2">
        <v>930</v>
      </c>
      <c r="BJ50" s="2">
        <v>628</v>
      </c>
      <c r="BK50" s="2">
        <v>1597</v>
      </c>
      <c r="BL50" s="2">
        <v>538</v>
      </c>
      <c r="BM50" s="2">
        <v>3456</v>
      </c>
      <c r="BN50" s="2">
        <v>4271</v>
      </c>
      <c r="BO50" s="2">
        <v>3201</v>
      </c>
      <c r="BP50" s="2">
        <v>1016</v>
      </c>
      <c r="BQ50" s="2">
        <v>1349</v>
      </c>
      <c r="BR50" s="2">
        <v>868</v>
      </c>
      <c r="BS50" s="2">
        <v>632</v>
      </c>
      <c r="BT50" s="2">
        <v>11455</v>
      </c>
      <c r="BU50" s="2">
        <v>4658</v>
      </c>
      <c r="BV50" s="2">
        <v>426</v>
      </c>
      <c r="BW50" s="2">
        <v>388</v>
      </c>
      <c r="BX50" s="2">
        <v>2134</v>
      </c>
      <c r="BY50" s="2">
        <v>1199</v>
      </c>
      <c r="BZ50" s="2">
        <v>1567</v>
      </c>
      <c r="CA50" s="2">
        <v>1032</v>
      </c>
      <c r="CB50" s="2">
        <v>1303</v>
      </c>
      <c r="CC50" s="2">
        <v>503000</v>
      </c>
      <c r="CD50" s="2">
        <v>18361</v>
      </c>
      <c r="CE50" s="2">
        <v>1384</v>
      </c>
      <c r="CF50" s="2">
        <v>114261</v>
      </c>
      <c r="CG50" s="2" t="s">
        <v>5</v>
      </c>
      <c r="CH50" s="2">
        <v>2011</v>
      </c>
      <c r="CI50" s="2">
        <v>14362</v>
      </c>
      <c r="CJ50" s="2">
        <v>2705</v>
      </c>
      <c r="CK50" s="2">
        <v>535</v>
      </c>
      <c r="CL50" s="2">
        <v>2088</v>
      </c>
      <c r="CM50" s="2">
        <v>1166</v>
      </c>
      <c r="CN50" s="2">
        <v>467</v>
      </c>
      <c r="CO50" s="2">
        <v>1938</v>
      </c>
      <c r="CP50" s="2">
        <v>322</v>
      </c>
      <c r="CQ50" s="2">
        <v>1214</v>
      </c>
      <c r="CR50" s="2">
        <v>3393</v>
      </c>
      <c r="CS50" s="2">
        <v>410</v>
      </c>
      <c r="CT50" s="2">
        <v>681</v>
      </c>
      <c r="CU50" s="2">
        <v>4299</v>
      </c>
      <c r="CV50" s="2">
        <v>6924</v>
      </c>
      <c r="CW50" s="2">
        <v>728</v>
      </c>
      <c r="CX50" s="2">
        <v>3947</v>
      </c>
      <c r="CY50" s="2">
        <v>508</v>
      </c>
      <c r="CZ50" s="2">
        <v>4921</v>
      </c>
      <c r="DA50" s="2">
        <v>5826</v>
      </c>
      <c r="DB50" s="2">
        <v>2521</v>
      </c>
      <c r="DC50" s="2">
        <v>92507</v>
      </c>
      <c r="DD50" s="2">
        <v>684</v>
      </c>
      <c r="DE50" s="2">
        <v>96</v>
      </c>
      <c r="DF50" s="2">
        <v>913</v>
      </c>
      <c r="DG50" s="2">
        <v>1043</v>
      </c>
      <c r="DH50" s="2">
        <v>1020</v>
      </c>
      <c r="DI50" s="2">
        <v>272</v>
      </c>
      <c r="DJ50" s="2">
        <v>1260</v>
      </c>
      <c r="DK50" s="2">
        <v>1394</v>
      </c>
      <c r="DL50" s="2">
        <v>271596</v>
      </c>
      <c r="DM50" s="2">
        <v>1519</v>
      </c>
      <c r="DN50" s="2">
        <v>95040</v>
      </c>
      <c r="DO50" s="2">
        <v>6693</v>
      </c>
      <c r="DP50" s="2">
        <v>7277</v>
      </c>
      <c r="DQ50" s="2">
        <v>2184</v>
      </c>
      <c r="DR50" s="2">
        <v>2078</v>
      </c>
      <c r="DS50" s="2">
        <v>523</v>
      </c>
      <c r="DT50" s="2">
        <v>453</v>
      </c>
      <c r="DU50" s="2">
        <v>3221</v>
      </c>
      <c r="DV50" s="2">
        <v>3277</v>
      </c>
      <c r="DW50" s="2">
        <v>5291</v>
      </c>
      <c r="DX50" s="2">
        <v>1772</v>
      </c>
      <c r="DY50" s="2">
        <v>28236</v>
      </c>
      <c r="DZ50" s="2">
        <v>985</v>
      </c>
      <c r="EA50" s="2">
        <v>16336</v>
      </c>
      <c r="EB50" s="2">
        <v>3409</v>
      </c>
      <c r="EC50" s="2">
        <v>1276</v>
      </c>
      <c r="ED50" s="2">
        <v>2321</v>
      </c>
      <c r="EE50" s="2">
        <v>5907</v>
      </c>
      <c r="EF50" s="2">
        <v>21293</v>
      </c>
      <c r="EG50" s="2">
        <v>11108</v>
      </c>
      <c r="EH50" s="2">
        <v>15356</v>
      </c>
      <c r="EI50" s="2">
        <v>1018</v>
      </c>
      <c r="EJ50" s="2">
        <v>2016</v>
      </c>
      <c r="EK50" s="2">
        <v>602</v>
      </c>
      <c r="EL50" s="2">
        <v>492</v>
      </c>
      <c r="EM50" s="2">
        <v>36638</v>
      </c>
      <c r="EN50" s="2">
        <v>5738</v>
      </c>
      <c r="EO50" s="2">
        <v>1785</v>
      </c>
      <c r="EP50" s="2">
        <v>3244</v>
      </c>
      <c r="EQ50" s="2">
        <v>3394</v>
      </c>
      <c r="ER50" s="2">
        <v>4575</v>
      </c>
      <c r="ES50" s="2">
        <v>4073</v>
      </c>
      <c r="ET50" s="2">
        <v>1501</v>
      </c>
      <c r="EU50" s="2">
        <v>6813</v>
      </c>
      <c r="EV50" s="2">
        <v>2158</v>
      </c>
      <c r="EW50" s="2">
        <v>6497</v>
      </c>
      <c r="EX50" s="2">
        <v>526</v>
      </c>
      <c r="EY50" s="2">
        <v>831</v>
      </c>
      <c r="EZ50" s="2">
        <v>1299</v>
      </c>
      <c r="FA50" s="2">
        <v>1429</v>
      </c>
      <c r="FB50" s="2">
        <v>2188</v>
      </c>
      <c r="FC50" s="2">
        <v>1268</v>
      </c>
      <c r="FD50" s="2">
        <v>1006</v>
      </c>
      <c r="FE50" s="2">
        <v>939</v>
      </c>
      <c r="FF50" s="2">
        <v>7416</v>
      </c>
      <c r="FG50" s="2">
        <v>1041</v>
      </c>
      <c r="FH50" s="2">
        <v>508</v>
      </c>
      <c r="FI50" s="2">
        <v>744</v>
      </c>
      <c r="FJ50" s="2">
        <v>8844</v>
      </c>
      <c r="FK50" s="2">
        <v>136882</v>
      </c>
      <c r="FL50" s="2">
        <v>1516</v>
      </c>
      <c r="FM50" s="2">
        <v>11931</v>
      </c>
      <c r="FN50" s="2">
        <v>6934</v>
      </c>
      <c r="FO50" s="2">
        <v>8993</v>
      </c>
      <c r="FP50" s="2">
        <v>8833</v>
      </c>
      <c r="FQ50" s="2">
        <v>8385</v>
      </c>
      <c r="FR50" s="2">
        <v>3441</v>
      </c>
      <c r="FS50" s="2">
        <v>145</v>
      </c>
      <c r="FT50" s="2">
        <v>784</v>
      </c>
      <c r="FU50" s="2">
        <v>2318</v>
      </c>
      <c r="FV50" s="2">
        <v>2577</v>
      </c>
      <c r="FW50" s="2">
        <v>1598</v>
      </c>
      <c r="FX50" s="2">
        <v>1891</v>
      </c>
      <c r="FY50" s="2">
        <v>784</v>
      </c>
      <c r="FZ50" s="2">
        <v>858</v>
      </c>
      <c r="GA50" s="2">
        <v>3872</v>
      </c>
      <c r="GB50" s="2">
        <v>444</v>
      </c>
      <c r="GC50" s="2">
        <v>952</v>
      </c>
      <c r="GD50" s="2">
        <v>2800</v>
      </c>
      <c r="GE50" s="2">
        <v>1005</v>
      </c>
      <c r="GF50" s="2">
        <v>417</v>
      </c>
      <c r="GG50" s="2">
        <v>615</v>
      </c>
      <c r="GH50" s="2">
        <v>5075</v>
      </c>
      <c r="GI50" s="2">
        <v>173000</v>
      </c>
      <c r="GJ50" s="2">
        <v>207</v>
      </c>
      <c r="GK50" s="2">
        <v>453162</v>
      </c>
      <c r="GL50" s="2">
        <v>0</v>
      </c>
      <c r="GM50" s="2">
        <v>549</v>
      </c>
      <c r="GN50" s="2" t="s">
        <v>5</v>
      </c>
      <c r="GO50" s="2">
        <v>32</v>
      </c>
      <c r="GP50" s="2">
        <v>10884</v>
      </c>
      <c r="GQ50" s="2">
        <v>2717</v>
      </c>
      <c r="GR50" s="2">
        <v>6527</v>
      </c>
      <c r="GS50" s="2">
        <v>4057</v>
      </c>
      <c r="GT50" s="2">
        <v>364</v>
      </c>
      <c r="GU50" s="2">
        <v>14911</v>
      </c>
      <c r="GV50" s="2">
        <v>157296</v>
      </c>
      <c r="GW50" s="2">
        <v>1870</v>
      </c>
      <c r="GX50" s="2">
        <v>4054</v>
      </c>
      <c r="GY50" s="2">
        <v>167868</v>
      </c>
      <c r="GZ50" s="2">
        <v>1429</v>
      </c>
      <c r="HA50" s="2">
        <v>85000</v>
      </c>
      <c r="HB50" s="2" t="s">
        <v>5</v>
      </c>
      <c r="HC50" s="2" t="s">
        <v>5</v>
      </c>
      <c r="HD50" s="2" t="s">
        <v>5</v>
      </c>
      <c r="HE50" s="2">
        <v>119215</v>
      </c>
      <c r="HF50" s="2" t="s">
        <v>5</v>
      </c>
      <c r="HG50" s="2">
        <v>10376</v>
      </c>
      <c r="HH50" s="2">
        <v>1868</v>
      </c>
      <c r="HI50" s="2">
        <v>13312</v>
      </c>
      <c r="HJ50" s="2" t="s">
        <v>5</v>
      </c>
      <c r="HK50" s="2">
        <v>6421</v>
      </c>
      <c r="HL50" s="2">
        <v>10978</v>
      </c>
      <c r="HM50" s="2">
        <v>1313</v>
      </c>
      <c r="HN50" s="2" t="s">
        <v>5</v>
      </c>
      <c r="HO50" s="2">
        <v>1259</v>
      </c>
      <c r="HP50" s="2">
        <v>618</v>
      </c>
      <c r="HQ50" s="2">
        <v>6876</v>
      </c>
      <c r="HR50" s="2">
        <v>0</v>
      </c>
      <c r="HS50" s="2">
        <v>0</v>
      </c>
      <c r="HT50" s="2" t="s">
        <v>5</v>
      </c>
      <c r="HU50" s="2">
        <v>3997</v>
      </c>
      <c r="HV50" s="2">
        <v>12940</v>
      </c>
      <c r="HW50" s="2">
        <v>505</v>
      </c>
      <c r="HX50" s="2">
        <v>299</v>
      </c>
      <c r="HY50" s="2">
        <v>236</v>
      </c>
      <c r="HZ50" s="2">
        <v>11516</v>
      </c>
      <c r="IA50" s="2">
        <v>0</v>
      </c>
      <c r="IB50" s="2">
        <v>139668</v>
      </c>
      <c r="IC50" s="2" t="s">
        <v>5</v>
      </c>
      <c r="ID50" s="2" t="s">
        <v>5</v>
      </c>
      <c r="IE50" s="2">
        <v>1368</v>
      </c>
      <c r="IF50" s="2">
        <v>32234</v>
      </c>
      <c r="IG50" s="2">
        <v>397465</v>
      </c>
      <c r="IH50" s="2" t="s">
        <v>5</v>
      </c>
      <c r="II50" s="2" t="s">
        <v>5</v>
      </c>
      <c r="IJ50" s="2">
        <v>4992</v>
      </c>
      <c r="IK50" s="2">
        <v>4957</v>
      </c>
      <c r="IL50" s="2">
        <v>19114</v>
      </c>
      <c r="IM50" s="2">
        <v>12345</v>
      </c>
      <c r="IN50" s="2">
        <v>843</v>
      </c>
      <c r="IO50" s="2">
        <v>3294</v>
      </c>
      <c r="IP50" s="2">
        <v>1472</v>
      </c>
      <c r="IQ50" s="2">
        <v>11820</v>
      </c>
      <c r="IR50" s="2">
        <v>35717</v>
      </c>
      <c r="IS50" s="2" t="s">
        <v>5</v>
      </c>
      <c r="IT50" s="2">
        <v>0</v>
      </c>
      <c r="IU50" s="2" t="s">
        <v>5</v>
      </c>
      <c r="IV50" s="2" t="s">
        <v>5</v>
      </c>
      <c r="IW50" s="2">
        <v>573</v>
      </c>
      <c r="IX50" s="2">
        <v>5351</v>
      </c>
      <c r="IY50" s="2">
        <v>3742</v>
      </c>
      <c r="IZ50" s="2">
        <v>4975</v>
      </c>
      <c r="JA50" s="2">
        <v>9493</v>
      </c>
      <c r="JB50" s="2">
        <v>15869</v>
      </c>
      <c r="JC50" s="2">
        <v>38179</v>
      </c>
      <c r="JD50" s="2">
        <v>3414</v>
      </c>
      <c r="JE50" s="2">
        <v>15388</v>
      </c>
      <c r="JF50" s="2" t="s">
        <v>5</v>
      </c>
      <c r="JG50" s="2">
        <v>5192</v>
      </c>
      <c r="JH50" s="2">
        <v>2554</v>
      </c>
      <c r="JI50" s="2">
        <v>1327</v>
      </c>
      <c r="JJ50" s="2">
        <v>85338</v>
      </c>
      <c r="JK50" s="2">
        <v>5742</v>
      </c>
      <c r="JL50" s="2">
        <v>3621</v>
      </c>
      <c r="JM50" s="2">
        <v>2024</v>
      </c>
      <c r="JN50" s="2">
        <v>22904</v>
      </c>
      <c r="JO50" s="2">
        <v>20355</v>
      </c>
      <c r="JP50" s="2">
        <v>2032</v>
      </c>
      <c r="JQ50" s="2">
        <v>4451</v>
      </c>
      <c r="JR50" s="2">
        <v>1277</v>
      </c>
      <c r="JS50" s="2">
        <v>6756</v>
      </c>
      <c r="JT50" s="2">
        <v>1928</v>
      </c>
      <c r="JU50" s="2">
        <v>42609</v>
      </c>
      <c r="JV50" s="2">
        <v>752</v>
      </c>
      <c r="JW50" s="2">
        <v>2830</v>
      </c>
      <c r="JX50" s="2">
        <v>17681</v>
      </c>
      <c r="JY50" s="2">
        <v>2053</v>
      </c>
      <c r="JZ50" s="2" t="s">
        <v>5</v>
      </c>
      <c r="KA50" s="2">
        <v>1064</v>
      </c>
      <c r="KB50" s="2">
        <v>1107</v>
      </c>
      <c r="KC50" s="2" t="s">
        <v>5</v>
      </c>
      <c r="KD50" s="2">
        <v>600</v>
      </c>
      <c r="KE50" s="2">
        <v>2258</v>
      </c>
      <c r="KF50" s="2">
        <v>5662</v>
      </c>
      <c r="KG50" s="2">
        <v>48025</v>
      </c>
      <c r="KH50" s="2">
        <v>3921</v>
      </c>
      <c r="KI50" s="2" t="s">
        <v>5</v>
      </c>
      <c r="KJ50" s="2" t="s">
        <v>5</v>
      </c>
      <c r="KK50" s="2">
        <v>1723</v>
      </c>
      <c r="KL50" s="2">
        <v>7632</v>
      </c>
      <c r="KM50" s="2">
        <v>1699</v>
      </c>
      <c r="KN50" s="2">
        <v>4012</v>
      </c>
      <c r="KO50" s="2" t="s">
        <v>5</v>
      </c>
      <c r="KP50" s="2" t="s">
        <v>5</v>
      </c>
      <c r="KQ50" s="2">
        <v>5053</v>
      </c>
      <c r="KR50" s="2">
        <v>1184</v>
      </c>
      <c r="KS50" s="2" t="s">
        <v>5</v>
      </c>
      <c r="KT50" s="2">
        <v>2899</v>
      </c>
      <c r="KU50" s="2">
        <v>3538</v>
      </c>
      <c r="KV50" s="2">
        <v>1239</v>
      </c>
      <c r="KW50" s="2">
        <v>3629</v>
      </c>
      <c r="KX50" s="2">
        <v>3267</v>
      </c>
      <c r="KY50" s="2">
        <v>17944</v>
      </c>
      <c r="KZ50" s="2" t="s">
        <v>5</v>
      </c>
      <c r="LA50" s="2">
        <v>3521</v>
      </c>
      <c r="LB50" s="2">
        <v>4564</v>
      </c>
      <c r="LC50" s="2">
        <v>58400</v>
      </c>
      <c r="LD50" s="2">
        <v>2570</v>
      </c>
      <c r="LE50" s="2">
        <v>3392</v>
      </c>
      <c r="LF50" s="2">
        <v>23318</v>
      </c>
      <c r="LG50" s="2" t="s">
        <v>5</v>
      </c>
      <c r="LH50" s="2">
        <v>3382</v>
      </c>
      <c r="LI50" s="2">
        <v>2303</v>
      </c>
      <c r="LJ50" s="2">
        <v>56074</v>
      </c>
      <c r="LK50" s="2">
        <v>53570</v>
      </c>
      <c r="LL50" s="2">
        <v>5217</v>
      </c>
      <c r="LM50" s="2" t="s">
        <v>5</v>
      </c>
      <c r="LN50" s="2">
        <v>1239</v>
      </c>
      <c r="LO50" s="2">
        <v>34988</v>
      </c>
      <c r="LP50" s="2">
        <v>2112</v>
      </c>
      <c r="LQ50" s="2">
        <v>25237</v>
      </c>
      <c r="LR50" s="2">
        <v>3632</v>
      </c>
      <c r="LS50" s="2" t="s">
        <v>5</v>
      </c>
      <c r="LT50" s="2" t="s">
        <v>5</v>
      </c>
      <c r="LU50" s="2">
        <v>51467</v>
      </c>
      <c r="LV50" s="2" t="s">
        <v>5</v>
      </c>
      <c r="LW50" s="2">
        <v>9082</v>
      </c>
      <c r="LX50" s="2" t="s">
        <v>5</v>
      </c>
      <c r="LY50" s="2" t="s">
        <v>5</v>
      </c>
      <c r="LZ50" s="2" t="s">
        <v>5</v>
      </c>
      <c r="MA50" s="2">
        <v>499</v>
      </c>
      <c r="MB50" s="2">
        <v>6001</v>
      </c>
      <c r="MC50" s="2" t="s">
        <v>5</v>
      </c>
      <c r="MD50" s="2" t="s">
        <v>5</v>
      </c>
      <c r="ME50" s="2">
        <v>0</v>
      </c>
      <c r="MF50" s="2">
        <v>28131</v>
      </c>
      <c r="MG50" s="2">
        <v>462</v>
      </c>
      <c r="MH50" s="2">
        <v>9218</v>
      </c>
      <c r="MI50" s="2" t="s">
        <v>5</v>
      </c>
      <c r="MJ50" s="2">
        <v>1228</v>
      </c>
      <c r="MK50" s="2">
        <v>2964</v>
      </c>
      <c r="ML50" s="2">
        <v>2079</v>
      </c>
      <c r="MM50" s="2">
        <v>10576</v>
      </c>
      <c r="MN50" s="2">
        <v>7602</v>
      </c>
      <c r="MO50" s="2">
        <v>3227</v>
      </c>
      <c r="MP50" s="2" t="s">
        <v>5</v>
      </c>
      <c r="MQ50" s="2">
        <v>2115</v>
      </c>
      <c r="MR50" s="2">
        <v>643</v>
      </c>
      <c r="MS50" s="2">
        <v>21142</v>
      </c>
      <c r="MT50" s="2">
        <v>5001</v>
      </c>
      <c r="MU50" s="2">
        <v>7366</v>
      </c>
      <c r="MV50" s="2">
        <v>29924</v>
      </c>
      <c r="MW50" s="2">
        <v>328</v>
      </c>
      <c r="MX50" s="2">
        <v>2424</v>
      </c>
      <c r="MY50" s="2" t="s">
        <v>5</v>
      </c>
      <c r="MZ50" s="2">
        <v>220</v>
      </c>
      <c r="NA50" s="2">
        <v>159</v>
      </c>
      <c r="NB50" s="2">
        <v>19667</v>
      </c>
      <c r="NC50" s="2">
        <v>1137</v>
      </c>
      <c r="ND50" s="2">
        <v>618</v>
      </c>
      <c r="NE50" s="2">
        <v>528</v>
      </c>
      <c r="NF50" s="2">
        <v>179</v>
      </c>
      <c r="NG50" s="2">
        <v>1284</v>
      </c>
      <c r="NH50" s="2">
        <v>1978</v>
      </c>
      <c r="NI50" s="2">
        <v>2108</v>
      </c>
      <c r="NJ50" s="2">
        <v>1960</v>
      </c>
      <c r="NK50" s="2">
        <v>2229</v>
      </c>
      <c r="NL50" s="2">
        <v>501</v>
      </c>
      <c r="NM50" s="2">
        <v>416</v>
      </c>
      <c r="NN50" s="2">
        <v>620</v>
      </c>
      <c r="NO50" s="2">
        <v>1056</v>
      </c>
      <c r="NP50" s="2">
        <v>2804</v>
      </c>
      <c r="NQ50" s="2">
        <v>19044</v>
      </c>
      <c r="NR50" s="2">
        <v>99910</v>
      </c>
      <c r="NS50" s="2">
        <v>1604</v>
      </c>
      <c r="NT50" s="2">
        <v>1372</v>
      </c>
      <c r="NU50" s="2">
        <v>5268</v>
      </c>
      <c r="NV50" s="2">
        <v>812</v>
      </c>
      <c r="NW50" s="2">
        <v>1667</v>
      </c>
      <c r="NX50" s="2">
        <v>2069</v>
      </c>
      <c r="NY50" s="2">
        <v>451</v>
      </c>
      <c r="NZ50" s="2">
        <v>1797</v>
      </c>
      <c r="OA50" s="2">
        <v>2055</v>
      </c>
      <c r="OB50" s="2">
        <v>859</v>
      </c>
      <c r="OC50" s="2">
        <v>1976</v>
      </c>
      <c r="OD50" s="2">
        <v>529</v>
      </c>
      <c r="OE50" s="2">
        <v>2724</v>
      </c>
      <c r="OF50" s="2">
        <v>795</v>
      </c>
      <c r="OG50" s="2">
        <v>43451</v>
      </c>
      <c r="OH50" s="2">
        <v>1405</v>
      </c>
      <c r="OI50" s="2">
        <v>469</v>
      </c>
      <c r="OJ50" s="2">
        <v>317</v>
      </c>
      <c r="OK50" s="2">
        <v>2934</v>
      </c>
      <c r="OL50" s="2">
        <v>1394</v>
      </c>
      <c r="OM50" s="2">
        <v>385</v>
      </c>
      <c r="ON50" s="2">
        <v>421</v>
      </c>
      <c r="OO50" s="2">
        <v>267</v>
      </c>
      <c r="OP50" s="2">
        <v>7628</v>
      </c>
      <c r="OQ50" s="2">
        <v>2411</v>
      </c>
      <c r="OR50" s="2">
        <v>722</v>
      </c>
      <c r="OS50" s="2">
        <v>1117</v>
      </c>
      <c r="OT50" s="2">
        <v>1084</v>
      </c>
      <c r="OU50" s="2">
        <v>3315</v>
      </c>
      <c r="OV50" s="2">
        <v>413</v>
      </c>
      <c r="OW50" s="2">
        <v>170</v>
      </c>
      <c r="OX50" s="2">
        <v>550</v>
      </c>
      <c r="OY50" s="2">
        <v>1382</v>
      </c>
      <c r="OZ50" s="2">
        <v>229</v>
      </c>
      <c r="PA50" s="2">
        <v>3051</v>
      </c>
      <c r="PB50" s="2">
        <v>26</v>
      </c>
      <c r="PC50" s="2">
        <v>928</v>
      </c>
      <c r="PD50" s="2">
        <v>1528</v>
      </c>
      <c r="PE50" s="2">
        <v>3062</v>
      </c>
      <c r="PF50" s="2">
        <v>41</v>
      </c>
      <c r="PG50" s="2">
        <v>5211</v>
      </c>
      <c r="PH50" s="2">
        <v>23845</v>
      </c>
      <c r="PI50" s="2">
        <v>4329</v>
      </c>
      <c r="PJ50" s="2">
        <v>1499</v>
      </c>
      <c r="PK50" s="2">
        <v>4824</v>
      </c>
      <c r="PL50" s="2">
        <v>6175</v>
      </c>
      <c r="PM50" s="2">
        <v>1219</v>
      </c>
      <c r="PN50" s="2">
        <v>5522</v>
      </c>
      <c r="PO50" s="2">
        <v>9642</v>
      </c>
      <c r="PP50" s="2">
        <v>13675</v>
      </c>
      <c r="PQ50" s="2" t="s">
        <v>5</v>
      </c>
      <c r="PR50" s="2">
        <v>8552</v>
      </c>
      <c r="PS50" s="2">
        <v>8382</v>
      </c>
      <c r="PT50" s="2">
        <v>1261</v>
      </c>
      <c r="PU50" s="2">
        <v>34029</v>
      </c>
      <c r="PV50" s="2">
        <v>1271</v>
      </c>
      <c r="PW50" s="2">
        <v>7392</v>
      </c>
      <c r="PX50" s="2">
        <v>5009</v>
      </c>
      <c r="PY50" s="2">
        <v>6796</v>
      </c>
      <c r="PZ50" s="2">
        <v>362</v>
      </c>
      <c r="QA50" s="2">
        <v>5476</v>
      </c>
      <c r="QB50" s="2">
        <v>1949</v>
      </c>
      <c r="QC50" s="2">
        <v>1267</v>
      </c>
      <c r="QD50" s="2">
        <v>4144</v>
      </c>
      <c r="QE50" s="2">
        <v>7518</v>
      </c>
      <c r="QF50" s="2" t="s">
        <v>5</v>
      </c>
      <c r="QG50" s="2">
        <v>12023</v>
      </c>
      <c r="QH50" s="2">
        <v>372722</v>
      </c>
      <c r="QI50" s="2">
        <v>2582</v>
      </c>
      <c r="QJ50" s="2">
        <v>6502</v>
      </c>
      <c r="QK50" s="2" t="s">
        <v>5</v>
      </c>
      <c r="QL50" s="2" t="s">
        <v>5</v>
      </c>
      <c r="QM50" s="2">
        <v>2074</v>
      </c>
      <c r="QN50" s="2">
        <v>2373</v>
      </c>
      <c r="QO50" s="2" t="s">
        <v>5</v>
      </c>
      <c r="QP50" s="2">
        <v>2086</v>
      </c>
      <c r="QQ50" s="2">
        <v>0</v>
      </c>
      <c r="QR50" s="2">
        <v>14</v>
      </c>
      <c r="QS50" s="2" t="s">
        <v>5</v>
      </c>
      <c r="QT50" s="2">
        <v>3220</v>
      </c>
      <c r="QU50" s="2">
        <v>378000</v>
      </c>
      <c r="QV50" s="2">
        <v>0</v>
      </c>
      <c r="QW50" s="2">
        <v>2</v>
      </c>
      <c r="QX50" s="2" t="s">
        <v>5</v>
      </c>
      <c r="QY50" s="2">
        <v>0</v>
      </c>
      <c r="QZ50" s="2">
        <v>0</v>
      </c>
      <c r="RA50" s="2">
        <v>76259</v>
      </c>
      <c r="RB50" s="2">
        <v>2528</v>
      </c>
      <c r="RC50" s="2">
        <v>1785</v>
      </c>
      <c r="RD50" s="2">
        <v>0</v>
      </c>
      <c r="RE50" s="2">
        <v>0</v>
      </c>
      <c r="RF50" s="2">
        <v>0</v>
      </c>
      <c r="RG50" s="2">
        <v>0</v>
      </c>
      <c r="RH50" s="2">
        <v>569099</v>
      </c>
      <c r="RI50" s="2">
        <v>662</v>
      </c>
      <c r="RJ50" s="2">
        <v>317673</v>
      </c>
      <c r="RK50" s="2">
        <v>1589489</v>
      </c>
      <c r="RL50" s="2">
        <v>0</v>
      </c>
      <c r="RM50" s="2">
        <v>0</v>
      </c>
      <c r="RN50" s="2">
        <v>71404</v>
      </c>
      <c r="RO50" s="2">
        <v>4</v>
      </c>
      <c r="RP50" s="2" t="s">
        <v>5</v>
      </c>
      <c r="RQ50" s="2">
        <v>59123</v>
      </c>
      <c r="RR50" s="2">
        <v>3165</v>
      </c>
      <c r="RS50" s="2">
        <v>4182</v>
      </c>
      <c r="RT50" s="2" t="s">
        <v>5</v>
      </c>
      <c r="RU50" s="2" t="s">
        <v>5</v>
      </c>
      <c r="RV50" s="2" t="s">
        <v>5</v>
      </c>
      <c r="RW50" s="2" t="s">
        <v>5</v>
      </c>
      <c r="RX50" s="2" t="s">
        <v>5</v>
      </c>
      <c r="RY50" s="2" t="s">
        <v>5</v>
      </c>
      <c r="RZ50" s="2">
        <v>13035</v>
      </c>
      <c r="SA50" s="2" t="s">
        <v>5</v>
      </c>
      <c r="SB50" s="2" t="s">
        <v>5</v>
      </c>
      <c r="SC50" s="2" t="s">
        <v>5</v>
      </c>
      <c r="SD50" s="2">
        <v>28837</v>
      </c>
      <c r="SE50" s="2" t="s">
        <v>5</v>
      </c>
      <c r="SF50" s="2">
        <v>380</v>
      </c>
      <c r="SG50" s="2">
        <v>4310</v>
      </c>
      <c r="SH50" s="2">
        <v>294</v>
      </c>
      <c r="SI50" s="2">
        <v>2248</v>
      </c>
      <c r="SJ50" s="2">
        <v>126</v>
      </c>
      <c r="SK50" s="2">
        <v>198489</v>
      </c>
      <c r="SL50" s="2">
        <v>10054</v>
      </c>
      <c r="SM50" s="2">
        <v>36508</v>
      </c>
      <c r="SN50" s="2">
        <v>3565</v>
      </c>
      <c r="SO50" s="2">
        <v>0</v>
      </c>
      <c r="SP50" s="2">
        <v>7745</v>
      </c>
      <c r="SQ50" s="2">
        <v>2561</v>
      </c>
      <c r="SR50" s="2">
        <v>340</v>
      </c>
      <c r="SS50" s="2">
        <v>0</v>
      </c>
      <c r="ST50" s="2">
        <v>5183</v>
      </c>
      <c r="SU50" s="2">
        <v>15542</v>
      </c>
      <c r="SV50" s="2">
        <v>170899</v>
      </c>
      <c r="SW50" s="2">
        <v>9685</v>
      </c>
      <c r="SX50" s="2">
        <v>12516</v>
      </c>
      <c r="SY50" s="2">
        <v>712</v>
      </c>
      <c r="SZ50" s="2">
        <v>1047</v>
      </c>
      <c r="TA50" s="2">
        <v>7721</v>
      </c>
      <c r="TB50" s="2">
        <v>982</v>
      </c>
      <c r="TC50" s="2">
        <v>684</v>
      </c>
      <c r="TD50" s="2">
        <v>235</v>
      </c>
      <c r="TE50" s="2">
        <v>382</v>
      </c>
      <c r="TF50" s="2">
        <v>1056</v>
      </c>
      <c r="TG50" s="2">
        <v>38483</v>
      </c>
      <c r="TH50" s="2">
        <v>317005</v>
      </c>
      <c r="TI50" s="2">
        <v>1873</v>
      </c>
      <c r="TJ50" s="2" t="s">
        <v>5</v>
      </c>
      <c r="TK50" s="2">
        <v>25033</v>
      </c>
      <c r="TL50" s="2">
        <v>2068</v>
      </c>
      <c r="TM50" s="2">
        <v>1204</v>
      </c>
      <c r="TN50" s="2">
        <v>19073</v>
      </c>
      <c r="TO50" s="2">
        <v>1642</v>
      </c>
      <c r="TP50" s="2">
        <v>288</v>
      </c>
      <c r="TQ50" s="2">
        <v>5069</v>
      </c>
      <c r="TR50" s="2">
        <v>3293</v>
      </c>
      <c r="TS50" s="2">
        <v>2505</v>
      </c>
      <c r="TT50" s="2">
        <v>2680</v>
      </c>
      <c r="TU50" s="2">
        <v>64</v>
      </c>
      <c r="TV50" s="2">
        <v>7884</v>
      </c>
      <c r="TW50" s="2">
        <v>1219</v>
      </c>
      <c r="TX50" s="2">
        <v>893</v>
      </c>
      <c r="TY50" s="2">
        <v>1213</v>
      </c>
      <c r="TZ50" s="2">
        <v>2768</v>
      </c>
      <c r="UA50" s="2">
        <v>1293</v>
      </c>
      <c r="UB50" s="2">
        <v>10633</v>
      </c>
      <c r="UC50" s="2">
        <v>6051</v>
      </c>
      <c r="UD50" s="2">
        <v>2673</v>
      </c>
      <c r="UE50" s="2" t="s">
        <v>5</v>
      </c>
      <c r="UF50" s="2">
        <v>724</v>
      </c>
      <c r="UG50" s="2">
        <v>2019</v>
      </c>
      <c r="UH50" s="2">
        <v>747</v>
      </c>
      <c r="UI50" s="2">
        <v>3582</v>
      </c>
      <c r="UJ50" s="2">
        <v>2941</v>
      </c>
      <c r="UK50" s="2">
        <v>6</v>
      </c>
      <c r="UL50" s="2">
        <v>755</v>
      </c>
      <c r="UM50" s="2">
        <v>9650</v>
      </c>
      <c r="UN50" s="2">
        <v>41003</v>
      </c>
      <c r="UO50" s="2">
        <v>11019</v>
      </c>
      <c r="UP50" s="2">
        <v>5347</v>
      </c>
      <c r="UQ50" s="2">
        <v>9629</v>
      </c>
      <c r="UR50" s="2">
        <v>2096</v>
      </c>
      <c r="US50" s="2">
        <v>520</v>
      </c>
      <c r="UT50" s="2">
        <v>361</v>
      </c>
      <c r="UU50" s="2">
        <v>4998</v>
      </c>
      <c r="UV50" s="2">
        <v>199543</v>
      </c>
      <c r="UW50" s="2">
        <v>0</v>
      </c>
      <c r="UX50" s="2">
        <v>4622</v>
      </c>
      <c r="UY50" s="2">
        <v>65536</v>
      </c>
      <c r="UZ50" s="2">
        <v>246998</v>
      </c>
      <c r="VA50" s="2">
        <v>3786</v>
      </c>
      <c r="VB50" s="2">
        <v>3179</v>
      </c>
      <c r="VC50" s="2">
        <v>703</v>
      </c>
      <c r="VD50" s="2">
        <v>2918</v>
      </c>
      <c r="VE50" s="2">
        <v>2061</v>
      </c>
      <c r="VF50" s="2">
        <v>7508</v>
      </c>
      <c r="VG50" s="2">
        <v>1090</v>
      </c>
      <c r="VH50" s="2">
        <v>201</v>
      </c>
      <c r="VI50" s="2">
        <v>15120</v>
      </c>
      <c r="VJ50" s="2">
        <v>1811</v>
      </c>
      <c r="VK50" s="2">
        <v>2497</v>
      </c>
      <c r="VL50" s="2">
        <v>3809</v>
      </c>
      <c r="VM50" s="2">
        <v>334</v>
      </c>
      <c r="VN50" s="2">
        <v>780</v>
      </c>
      <c r="VO50" s="2">
        <v>5080</v>
      </c>
      <c r="VP50" s="2">
        <v>1292</v>
      </c>
      <c r="VQ50" s="2">
        <v>3331</v>
      </c>
      <c r="VR50" s="2">
        <v>3991</v>
      </c>
      <c r="VS50" s="2">
        <v>111686</v>
      </c>
      <c r="VT50" s="2">
        <v>169</v>
      </c>
      <c r="VU50" s="2">
        <v>793</v>
      </c>
      <c r="VV50" s="2">
        <v>1014</v>
      </c>
      <c r="VW50" s="2">
        <v>269</v>
      </c>
      <c r="VX50" s="2">
        <v>810</v>
      </c>
      <c r="VY50" s="2">
        <v>1802</v>
      </c>
      <c r="VZ50" s="2">
        <v>219</v>
      </c>
      <c r="WA50" s="2">
        <v>119</v>
      </c>
      <c r="WB50" s="2">
        <v>63</v>
      </c>
      <c r="WC50" s="2">
        <v>2051</v>
      </c>
      <c r="WD50" s="2">
        <v>405</v>
      </c>
      <c r="WE50" s="2">
        <v>1924</v>
      </c>
      <c r="WF50" s="2">
        <v>354</v>
      </c>
      <c r="WG50" s="2">
        <v>6091</v>
      </c>
      <c r="WH50" s="2">
        <v>4070</v>
      </c>
      <c r="WI50" s="2">
        <v>396</v>
      </c>
      <c r="WJ50" s="2">
        <v>1030</v>
      </c>
      <c r="WK50" s="2">
        <v>4</v>
      </c>
      <c r="WL50" s="2">
        <v>251</v>
      </c>
      <c r="WM50" s="2">
        <v>2097</v>
      </c>
      <c r="WN50" s="2">
        <v>1239</v>
      </c>
      <c r="WO50" s="2">
        <v>761</v>
      </c>
      <c r="WP50" s="2">
        <v>1782</v>
      </c>
      <c r="WQ50" s="2">
        <v>579</v>
      </c>
      <c r="WR50" s="2">
        <v>13521</v>
      </c>
      <c r="WS50" s="2">
        <v>1086</v>
      </c>
      <c r="WT50" s="2">
        <v>1924</v>
      </c>
      <c r="WU50" s="2">
        <v>1205</v>
      </c>
      <c r="WV50" s="2">
        <v>2834</v>
      </c>
      <c r="WW50" s="2">
        <v>1075</v>
      </c>
      <c r="WX50" s="2">
        <v>1698</v>
      </c>
      <c r="WY50" s="2">
        <v>1168</v>
      </c>
      <c r="WZ50" s="2">
        <v>603</v>
      </c>
      <c r="XA50" s="2">
        <v>1174</v>
      </c>
      <c r="XB50" s="2">
        <v>1416</v>
      </c>
      <c r="XC50" s="2">
        <v>282</v>
      </c>
      <c r="XD50" s="2">
        <v>1476</v>
      </c>
      <c r="XE50" s="2">
        <v>678</v>
      </c>
      <c r="XF50" s="2" t="s">
        <v>5</v>
      </c>
      <c r="XG50" s="2">
        <v>4016</v>
      </c>
      <c r="XH50" s="2">
        <v>366</v>
      </c>
      <c r="XI50" s="2">
        <v>392</v>
      </c>
      <c r="XJ50" s="2">
        <v>311</v>
      </c>
      <c r="XK50" s="2">
        <v>1946</v>
      </c>
      <c r="XL50" s="2">
        <v>1466</v>
      </c>
      <c r="XM50" s="2">
        <v>222</v>
      </c>
      <c r="XN50" s="2">
        <v>291</v>
      </c>
      <c r="XO50" s="2">
        <v>1258</v>
      </c>
      <c r="XP50" s="2">
        <v>7805</v>
      </c>
      <c r="XQ50" s="2">
        <v>2134</v>
      </c>
      <c r="XR50" s="2">
        <v>1961</v>
      </c>
      <c r="XS50" s="2">
        <v>591</v>
      </c>
      <c r="XT50" s="2">
        <v>2911</v>
      </c>
      <c r="XU50" s="2">
        <v>1782</v>
      </c>
      <c r="XV50" s="2">
        <v>3384</v>
      </c>
      <c r="XW50" s="2">
        <v>939</v>
      </c>
      <c r="XX50" s="2">
        <v>3409</v>
      </c>
      <c r="XY50" s="2">
        <v>3144</v>
      </c>
      <c r="XZ50" s="2">
        <v>390</v>
      </c>
      <c r="YA50" s="2">
        <v>1621</v>
      </c>
      <c r="YB50" s="2">
        <v>3102</v>
      </c>
      <c r="YC50" s="2">
        <v>15043</v>
      </c>
      <c r="YD50" s="2">
        <v>1366</v>
      </c>
      <c r="YE50" s="2">
        <v>1292</v>
      </c>
      <c r="YF50" s="2" t="s">
        <v>5</v>
      </c>
      <c r="YG50" s="2">
        <v>1645</v>
      </c>
      <c r="YH50" s="2">
        <v>1561</v>
      </c>
      <c r="YI50" s="2">
        <v>2935</v>
      </c>
      <c r="YJ50" s="2">
        <v>883</v>
      </c>
      <c r="YK50" s="2">
        <v>1849</v>
      </c>
      <c r="YL50" s="2">
        <v>189</v>
      </c>
      <c r="YM50" s="2">
        <v>21888</v>
      </c>
      <c r="YN50" s="2">
        <v>6547</v>
      </c>
      <c r="YO50" s="2">
        <v>552</v>
      </c>
      <c r="YP50" s="2">
        <v>881</v>
      </c>
      <c r="YQ50" s="2">
        <v>1278</v>
      </c>
      <c r="YR50" s="2">
        <v>1661</v>
      </c>
      <c r="YS50" s="2">
        <v>2491</v>
      </c>
      <c r="YT50" s="2">
        <v>3228</v>
      </c>
      <c r="YU50" s="2">
        <v>858</v>
      </c>
      <c r="YV50" s="2">
        <v>782</v>
      </c>
      <c r="YW50" s="2">
        <v>1942</v>
      </c>
      <c r="YX50" s="2">
        <v>5086</v>
      </c>
      <c r="YY50" s="2">
        <v>2016</v>
      </c>
      <c r="YZ50" s="2">
        <v>6664</v>
      </c>
      <c r="ZA50" s="2">
        <v>654</v>
      </c>
      <c r="ZB50" s="2">
        <v>1095</v>
      </c>
      <c r="ZC50" s="2">
        <v>5659</v>
      </c>
      <c r="ZD50" s="2">
        <v>5688</v>
      </c>
      <c r="ZE50" s="2">
        <v>7908</v>
      </c>
      <c r="ZF50" s="2">
        <v>1524</v>
      </c>
      <c r="ZG50" s="2">
        <v>1515</v>
      </c>
      <c r="ZH50" s="2">
        <v>535</v>
      </c>
      <c r="ZI50" s="2">
        <v>1543</v>
      </c>
      <c r="ZJ50" s="2">
        <v>1370</v>
      </c>
      <c r="ZK50" s="2">
        <v>860</v>
      </c>
      <c r="ZL50" s="2">
        <v>762</v>
      </c>
      <c r="ZM50" s="2">
        <v>183</v>
      </c>
      <c r="ZN50" s="2">
        <v>1136</v>
      </c>
      <c r="ZO50" s="2">
        <v>2446</v>
      </c>
      <c r="ZP50" s="2">
        <v>487</v>
      </c>
      <c r="ZQ50" s="2">
        <v>724</v>
      </c>
      <c r="ZR50" s="2">
        <v>295620</v>
      </c>
      <c r="ZS50" s="2">
        <v>0</v>
      </c>
      <c r="ZT50" s="2">
        <v>340</v>
      </c>
      <c r="ZU50" s="2">
        <v>1396</v>
      </c>
      <c r="ZV50" s="2">
        <v>3053</v>
      </c>
      <c r="ZW50" s="2">
        <v>417</v>
      </c>
      <c r="ZX50" s="2">
        <v>1559</v>
      </c>
      <c r="ZY50" s="2">
        <v>1023</v>
      </c>
      <c r="ZZ50" s="2">
        <v>1789</v>
      </c>
      <c r="AAA50" s="2">
        <v>1390</v>
      </c>
      <c r="AAB50" s="2">
        <v>520</v>
      </c>
      <c r="AAC50" s="2">
        <v>1048</v>
      </c>
      <c r="AAD50" s="2">
        <v>1340</v>
      </c>
      <c r="AAE50" s="2">
        <v>1073</v>
      </c>
      <c r="AAF50" s="2">
        <v>610</v>
      </c>
      <c r="AAG50" s="2">
        <v>481</v>
      </c>
      <c r="AAH50" s="2">
        <v>48</v>
      </c>
      <c r="AAI50" s="2">
        <v>457</v>
      </c>
      <c r="AAJ50" s="2">
        <v>372</v>
      </c>
      <c r="AAK50" s="2">
        <v>1113</v>
      </c>
      <c r="AAL50" s="2">
        <v>155</v>
      </c>
      <c r="AAM50" s="2">
        <v>71</v>
      </c>
      <c r="AAN50" s="2">
        <v>10850</v>
      </c>
      <c r="AAO50" s="2">
        <v>3508</v>
      </c>
      <c r="AAP50" s="2">
        <v>2599</v>
      </c>
      <c r="AAQ50" s="2">
        <v>1599</v>
      </c>
      <c r="AAR50" s="2">
        <v>1120</v>
      </c>
      <c r="AAS50" s="2">
        <v>967</v>
      </c>
      <c r="AAT50" s="2">
        <v>406</v>
      </c>
      <c r="AAU50" s="2">
        <v>571</v>
      </c>
      <c r="AAV50" s="2">
        <v>2578</v>
      </c>
      <c r="AAW50" s="2">
        <v>3</v>
      </c>
      <c r="AAX50" s="2">
        <v>16552</v>
      </c>
      <c r="AAY50" s="2" t="s">
        <v>5</v>
      </c>
      <c r="AAZ50" s="2">
        <v>16727</v>
      </c>
      <c r="ABA50" s="2">
        <v>5258</v>
      </c>
      <c r="ABB50" s="2" t="s">
        <v>5</v>
      </c>
      <c r="ABC50" s="2">
        <v>2390</v>
      </c>
      <c r="ABD50" s="2">
        <v>1811</v>
      </c>
      <c r="ABE50" s="2">
        <v>3525</v>
      </c>
      <c r="ABF50" s="2">
        <v>1532</v>
      </c>
      <c r="ABG50" s="2">
        <v>9693</v>
      </c>
      <c r="ABH50" s="2">
        <v>100</v>
      </c>
      <c r="ABI50" s="2">
        <v>284</v>
      </c>
      <c r="ABJ50" s="2">
        <v>1032</v>
      </c>
      <c r="ABK50" s="2">
        <v>671</v>
      </c>
      <c r="ABL50" s="2">
        <v>8448</v>
      </c>
      <c r="ABM50" s="2">
        <v>1042</v>
      </c>
      <c r="ABN50" s="2">
        <v>472</v>
      </c>
      <c r="ABO50" s="2">
        <v>11574</v>
      </c>
      <c r="ABP50" s="2">
        <v>7895</v>
      </c>
      <c r="ABQ50" s="2">
        <v>566</v>
      </c>
      <c r="ABR50" s="2">
        <v>46543</v>
      </c>
      <c r="ABS50" s="2">
        <v>3565</v>
      </c>
      <c r="ABT50" s="2">
        <v>773</v>
      </c>
      <c r="ABU50" s="2">
        <v>189</v>
      </c>
      <c r="ABV50" s="2">
        <v>1079</v>
      </c>
      <c r="ABW50" s="2">
        <v>778</v>
      </c>
      <c r="ABX50" s="2">
        <v>517</v>
      </c>
      <c r="ABY50" s="2">
        <v>432</v>
      </c>
      <c r="ABZ50" s="2">
        <v>5386</v>
      </c>
      <c r="ACA50" s="2">
        <v>4982</v>
      </c>
      <c r="ACB50" s="2">
        <v>12927</v>
      </c>
      <c r="ACC50" s="2">
        <v>493</v>
      </c>
      <c r="ACD50" s="2">
        <v>12474</v>
      </c>
      <c r="ACE50" s="2">
        <v>4616</v>
      </c>
      <c r="ACF50" s="2">
        <v>2555</v>
      </c>
      <c r="ACG50" s="2">
        <v>832</v>
      </c>
      <c r="ACH50" s="2">
        <v>732</v>
      </c>
      <c r="ACI50" s="2">
        <v>1490</v>
      </c>
      <c r="ACJ50" s="2">
        <v>2196</v>
      </c>
      <c r="ACK50" s="2">
        <v>808</v>
      </c>
      <c r="ACL50" s="2">
        <v>232</v>
      </c>
      <c r="ACM50" s="2">
        <v>872</v>
      </c>
      <c r="ACN50" s="2">
        <v>582</v>
      </c>
      <c r="ACO50" s="2">
        <v>536</v>
      </c>
      <c r="ACP50" s="2">
        <v>776</v>
      </c>
      <c r="ACQ50" s="2">
        <v>3435</v>
      </c>
      <c r="ACR50" s="2">
        <v>4228</v>
      </c>
      <c r="ACS50" s="2">
        <v>2578</v>
      </c>
      <c r="ACT50" s="2">
        <v>1643</v>
      </c>
      <c r="ACU50" s="2">
        <v>671</v>
      </c>
      <c r="ACV50" s="2">
        <v>1146</v>
      </c>
      <c r="ACW50" s="2">
        <v>624</v>
      </c>
      <c r="ACX50" s="2">
        <v>3214</v>
      </c>
      <c r="ACY50" s="2">
        <v>124</v>
      </c>
      <c r="ACZ50" s="2">
        <v>8468</v>
      </c>
      <c r="ADA50" s="2">
        <v>1242</v>
      </c>
      <c r="ADB50" s="2">
        <v>2477</v>
      </c>
      <c r="ADC50" s="2">
        <v>221</v>
      </c>
      <c r="ADD50" s="2">
        <v>585</v>
      </c>
      <c r="ADE50" s="2">
        <v>1055</v>
      </c>
      <c r="ADF50" s="2">
        <v>1145</v>
      </c>
      <c r="ADG50" s="2">
        <v>4518</v>
      </c>
      <c r="ADH50" s="2">
        <v>707</v>
      </c>
      <c r="ADI50" s="2">
        <v>3399</v>
      </c>
      <c r="ADJ50" s="2">
        <v>139</v>
      </c>
      <c r="ADK50" s="2">
        <v>1439</v>
      </c>
      <c r="ADL50" s="2">
        <v>1425</v>
      </c>
      <c r="ADM50" s="2">
        <v>19</v>
      </c>
      <c r="ADN50" s="2">
        <v>1483</v>
      </c>
      <c r="ADO50" s="2">
        <v>590</v>
      </c>
      <c r="ADP50" s="2">
        <v>1651</v>
      </c>
      <c r="ADQ50" s="2">
        <v>385</v>
      </c>
      <c r="ADR50" s="2">
        <v>442</v>
      </c>
      <c r="ADS50" s="2">
        <v>2389</v>
      </c>
      <c r="ADT50" s="2">
        <v>981</v>
      </c>
      <c r="ADU50" s="2">
        <v>655</v>
      </c>
      <c r="ADV50" s="2">
        <v>1132</v>
      </c>
      <c r="ADW50" s="2">
        <v>357</v>
      </c>
      <c r="ADX50" s="2">
        <v>1896</v>
      </c>
      <c r="ADY50" s="2">
        <v>765</v>
      </c>
      <c r="ADZ50" s="2">
        <v>560</v>
      </c>
      <c r="AEA50" s="2">
        <v>322</v>
      </c>
      <c r="AEB50" s="2">
        <v>1016</v>
      </c>
      <c r="AEC50" s="2">
        <v>118</v>
      </c>
      <c r="AED50" s="2">
        <v>11415</v>
      </c>
      <c r="AEE50" s="2">
        <v>339</v>
      </c>
      <c r="AEF50" s="2">
        <v>5026</v>
      </c>
      <c r="AEG50" s="2">
        <v>571</v>
      </c>
      <c r="AEH50" s="2">
        <v>1919</v>
      </c>
      <c r="AEI50" s="2">
        <v>697</v>
      </c>
      <c r="AEJ50" s="2">
        <v>4191</v>
      </c>
      <c r="AEK50" s="2">
        <v>412</v>
      </c>
      <c r="AEL50" s="2">
        <v>9340</v>
      </c>
      <c r="AEM50" s="2">
        <v>3343</v>
      </c>
      <c r="AEN50" s="2">
        <v>1038</v>
      </c>
      <c r="AEO50" s="2">
        <v>3372</v>
      </c>
      <c r="AEP50" s="2">
        <v>10473</v>
      </c>
      <c r="AEQ50" s="2">
        <v>393</v>
      </c>
      <c r="AER50" s="2">
        <v>0</v>
      </c>
      <c r="AES50" s="2">
        <v>326</v>
      </c>
      <c r="AET50" s="2">
        <v>1377</v>
      </c>
      <c r="AEU50" s="2">
        <v>3927</v>
      </c>
      <c r="AEV50" s="2">
        <v>148</v>
      </c>
      <c r="AEW50" s="2">
        <v>1879</v>
      </c>
      <c r="AEX50" s="2">
        <v>362</v>
      </c>
      <c r="AEY50" s="2">
        <v>360</v>
      </c>
      <c r="AEZ50" s="2">
        <v>3114</v>
      </c>
      <c r="AFA50" s="2">
        <v>1722</v>
      </c>
      <c r="AFB50" s="2">
        <v>498</v>
      </c>
      <c r="AFC50" s="2">
        <v>652</v>
      </c>
      <c r="AFD50" s="2">
        <v>352</v>
      </c>
      <c r="AFE50" s="2">
        <v>169</v>
      </c>
      <c r="AFF50" s="2">
        <v>1595</v>
      </c>
      <c r="AFG50" s="2">
        <v>1389</v>
      </c>
      <c r="AFH50" s="2">
        <v>968</v>
      </c>
      <c r="AFI50" s="2">
        <v>297</v>
      </c>
      <c r="AFJ50" s="2">
        <v>1624</v>
      </c>
      <c r="AFK50" s="2">
        <v>2108</v>
      </c>
      <c r="AFL50" s="2">
        <v>1134</v>
      </c>
      <c r="AFM50" s="2">
        <v>2740</v>
      </c>
      <c r="AFN50" s="2">
        <v>4284</v>
      </c>
      <c r="AFO50" s="2">
        <v>2926</v>
      </c>
      <c r="AFP50" s="2">
        <v>1708</v>
      </c>
      <c r="AFQ50" s="2">
        <v>2428</v>
      </c>
      <c r="AFR50" s="2">
        <v>1233</v>
      </c>
      <c r="AFS50" s="2">
        <v>150</v>
      </c>
      <c r="AFT50" s="2">
        <v>445</v>
      </c>
      <c r="AFU50" s="2">
        <v>20943</v>
      </c>
      <c r="AFV50" s="2">
        <v>241</v>
      </c>
      <c r="AFW50" s="2">
        <v>2815</v>
      </c>
      <c r="AFX50" s="2">
        <v>653</v>
      </c>
      <c r="AFY50" s="2">
        <v>961</v>
      </c>
      <c r="AFZ50" s="2">
        <v>1285</v>
      </c>
      <c r="AGA50" s="2">
        <v>1112</v>
      </c>
      <c r="AGB50" s="2">
        <v>1333</v>
      </c>
      <c r="AGC50" s="2">
        <v>2595</v>
      </c>
      <c r="AGD50" s="2">
        <v>2612</v>
      </c>
      <c r="AGE50" s="2">
        <v>6602</v>
      </c>
      <c r="AGF50" s="2">
        <v>1955</v>
      </c>
      <c r="AGG50" s="2">
        <v>1038</v>
      </c>
      <c r="AGH50" s="2">
        <v>3057</v>
      </c>
      <c r="AGI50" s="2">
        <v>629</v>
      </c>
      <c r="AGJ50" s="2">
        <v>6</v>
      </c>
      <c r="AGK50" s="2">
        <v>1713</v>
      </c>
      <c r="AGL50" s="2">
        <v>822</v>
      </c>
      <c r="AGM50" s="2">
        <v>1438</v>
      </c>
      <c r="AGN50" s="2">
        <v>2468</v>
      </c>
      <c r="AGO50" s="2">
        <v>589</v>
      </c>
      <c r="AGP50" s="2">
        <v>1447</v>
      </c>
      <c r="AGQ50" s="2">
        <v>11828</v>
      </c>
      <c r="AGR50" s="2">
        <v>415</v>
      </c>
      <c r="AGS50" s="2">
        <v>13690</v>
      </c>
      <c r="AGT50" s="2">
        <v>1532</v>
      </c>
      <c r="AGU50" s="2">
        <v>3119</v>
      </c>
      <c r="AGV50" s="2">
        <v>1937</v>
      </c>
      <c r="AGW50" s="2">
        <v>2418</v>
      </c>
      <c r="AGX50" s="2">
        <v>96</v>
      </c>
      <c r="AGY50" s="2">
        <v>511</v>
      </c>
      <c r="AGZ50" s="2">
        <v>1348</v>
      </c>
      <c r="AHA50" s="2">
        <v>2308</v>
      </c>
      <c r="AHB50" s="2">
        <v>2299</v>
      </c>
      <c r="AHC50" s="2">
        <v>25686</v>
      </c>
      <c r="AHD50" s="2">
        <v>186</v>
      </c>
      <c r="AHE50" s="2">
        <v>956</v>
      </c>
      <c r="AHF50" s="2">
        <v>2406</v>
      </c>
      <c r="AHG50" s="2">
        <v>1775</v>
      </c>
      <c r="AHH50" s="2">
        <v>843</v>
      </c>
      <c r="AHI50" s="2">
        <v>13780</v>
      </c>
      <c r="AHJ50" s="2">
        <v>2569</v>
      </c>
      <c r="AHK50" s="2">
        <v>2408</v>
      </c>
      <c r="AHL50" s="2">
        <v>204</v>
      </c>
      <c r="AHM50" s="2">
        <v>1462</v>
      </c>
      <c r="AHN50" s="2">
        <v>2650</v>
      </c>
      <c r="AHO50" s="2">
        <v>6357</v>
      </c>
      <c r="AHP50" s="2">
        <v>1306</v>
      </c>
      <c r="AHQ50" s="2">
        <v>3208</v>
      </c>
      <c r="AHR50" s="2">
        <v>5238</v>
      </c>
      <c r="AHS50" s="2">
        <v>1442</v>
      </c>
      <c r="AHT50" s="2">
        <v>1348</v>
      </c>
      <c r="AHU50" s="2">
        <v>457</v>
      </c>
      <c r="AHV50" s="2">
        <v>5181</v>
      </c>
      <c r="AHW50" s="2">
        <v>1325</v>
      </c>
      <c r="AHX50" s="2">
        <v>5051</v>
      </c>
      <c r="AHY50" s="2">
        <v>41907</v>
      </c>
      <c r="AHZ50" s="2">
        <v>17887</v>
      </c>
      <c r="AIA50" s="2">
        <v>2499</v>
      </c>
      <c r="AIB50" s="2">
        <v>1347</v>
      </c>
      <c r="AIC50" s="2">
        <v>1843</v>
      </c>
      <c r="AID50" s="2">
        <v>461</v>
      </c>
      <c r="AIE50" s="2">
        <v>1875</v>
      </c>
      <c r="AIF50" s="2">
        <v>521</v>
      </c>
      <c r="AIG50" s="2">
        <v>3145</v>
      </c>
      <c r="AIH50" s="2">
        <v>651</v>
      </c>
      <c r="AII50" s="2">
        <v>395</v>
      </c>
      <c r="AIJ50" s="2">
        <v>1440</v>
      </c>
      <c r="AIK50" s="2">
        <v>1893</v>
      </c>
      <c r="AIL50" s="2">
        <v>337</v>
      </c>
      <c r="AIM50" s="2">
        <v>169</v>
      </c>
      <c r="AIN50" s="2">
        <v>494</v>
      </c>
      <c r="AIO50" s="2">
        <v>1839</v>
      </c>
      <c r="AIP50" s="2">
        <v>4345</v>
      </c>
      <c r="AIQ50" s="2">
        <v>1028</v>
      </c>
      <c r="AIR50" s="2">
        <v>276</v>
      </c>
      <c r="AIS50" s="2">
        <v>683</v>
      </c>
      <c r="AIT50" s="2">
        <v>176</v>
      </c>
      <c r="AIU50" s="2">
        <v>265</v>
      </c>
      <c r="AIV50" s="2">
        <v>611</v>
      </c>
      <c r="AIW50" s="2">
        <v>1564</v>
      </c>
      <c r="AIX50" s="2">
        <v>1119</v>
      </c>
      <c r="AIY50" s="2">
        <v>1181</v>
      </c>
      <c r="AIZ50" s="2">
        <v>547</v>
      </c>
      <c r="AJA50" s="2">
        <v>1505</v>
      </c>
      <c r="AJB50" s="2">
        <v>218</v>
      </c>
      <c r="AJC50" s="2">
        <v>382</v>
      </c>
      <c r="AJD50" s="2">
        <v>194</v>
      </c>
      <c r="AJE50" s="2">
        <v>1771</v>
      </c>
      <c r="AJF50" s="2">
        <v>694</v>
      </c>
      <c r="AJG50" s="2">
        <v>6551</v>
      </c>
      <c r="AJH50" s="2">
        <v>386</v>
      </c>
      <c r="AJI50" s="2">
        <v>571</v>
      </c>
      <c r="AJJ50" s="2">
        <v>357</v>
      </c>
      <c r="AJK50" s="2">
        <v>335</v>
      </c>
      <c r="AJL50" s="2">
        <v>2236</v>
      </c>
      <c r="AJM50" s="2">
        <v>2726</v>
      </c>
      <c r="AJN50" s="2">
        <v>744</v>
      </c>
      <c r="AJO50" s="2">
        <v>5138</v>
      </c>
      <c r="AJP50" s="2">
        <v>492</v>
      </c>
      <c r="AJQ50" s="2">
        <v>697</v>
      </c>
      <c r="AJR50" s="2">
        <v>399</v>
      </c>
      <c r="AJS50" s="2">
        <v>887</v>
      </c>
      <c r="AJT50" s="2">
        <v>13988</v>
      </c>
      <c r="AJU50" s="2">
        <v>1473</v>
      </c>
      <c r="AJV50" s="2">
        <v>4719</v>
      </c>
      <c r="AJW50" s="2">
        <v>3283</v>
      </c>
      <c r="AJX50" s="2">
        <v>2110</v>
      </c>
      <c r="AJY50" s="2">
        <v>1557</v>
      </c>
      <c r="AJZ50" s="2">
        <v>24964</v>
      </c>
      <c r="AKA50" s="2">
        <v>607</v>
      </c>
      <c r="AKB50" s="2">
        <v>1443</v>
      </c>
      <c r="AKC50" s="2">
        <v>322</v>
      </c>
      <c r="AKD50" s="2">
        <v>606</v>
      </c>
      <c r="AKE50" s="2">
        <v>15260</v>
      </c>
      <c r="AKF50" s="2">
        <v>1614</v>
      </c>
      <c r="AKG50" s="2">
        <v>6386</v>
      </c>
      <c r="AKH50" s="2">
        <v>6630</v>
      </c>
      <c r="AKI50" s="2">
        <v>777</v>
      </c>
      <c r="AKJ50" s="2">
        <v>932</v>
      </c>
      <c r="AKK50" s="2">
        <v>9860</v>
      </c>
      <c r="AKL50" s="2">
        <v>8888</v>
      </c>
      <c r="AKM50" s="2">
        <v>564</v>
      </c>
      <c r="AKN50" s="2">
        <v>1127</v>
      </c>
      <c r="AKO50" s="2">
        <v>167</v>
      </c>
      <c r="AKP50" s="2">
        <v>756</v>
      </c>
      <c r="AKQ50" s="2">
        <v>3299</v>
      </c>
      <c r="AKR50" s="2">
        <v>1601</v>
      </c>
      <c r="AKS50" s="2">
        <v>4336</v>
      </c>
      <c r="AKT50" s="2">
        <v>11155</v>
      </c>
      <c r="AKU50" s="2">
        <v>4556</v>
      </c>
      <c r="AKV50" s="2">
        <v>3922</v>
      </c>
      <c r="AKW50" s="2">
        <v>584</v>
      </c>
      <c r="AKX50" s="2">
        <v>248</v>
      </c>
      <c r="AKY50" s="2">
        <v>278</v>
      </c>
      <c r="AKZ50" s="2">
        <v>379</v>
      </c>
      <c r="ALA50" s="2">
        <v>433</v>
      </c>
      <c r="ALB50" s="2">
        <v>3030</v>
      </c>
      <c r="ALC50" s="2">
        <v>2677</v>
      </c>
      <c r="ALD50" s="2">
        <v>2744</v>
      </c>
      <c r="ALE50" s="2">
        <v>301</v>
      </c>
      <c r="ALF50" s="2">
        <v>318</v>
      </c>
      <c r="ALG50" s="2" t="s">
        <v>5</v>
      </c>
      <c r="ALH50" s="2">
        <v>1043</v>
      </c>
      <c r="ALI50" s="2">
        <v>2777</v>
      </c>
      <c r="ALJ50" s="2">
        <v>329</v>
      </c>
      <c r="ALK50" s="2" t="s">
        <v>5</v>
      </c>
      <c r="ALL50" s="2">
        <v>2067</v>
      </c>
      <c r="ALM50" s="2">
        <v>4695</v>
      </c>
      <c r="ALN50" s="2">
        <v>1155</v>
      </c>
      <c r="ALO50" s="2">
        <v>8476</v>
      </c>
      <c r="ALP50" s="2">
        <v>320</v>
      </c>
      <c r="ALQ50" s="2">
        <v>332</v>
      </c>
      <c r="ALR50" s="2">
        <v>1005</v>
      </c>
      <c r="ALS50" s="2">
        <v>4680</v>
      </c>
      <c r="ALT50" s="2">
        <v>2464</v>
      </c>
      <c r="ALU50" s="2">
        <v>18873</v>
      </c>
      <c r="ALV50" s="2">
        <v>25342</v>
      </c>
      <c r="ALW50" s="2">
        <v>321</v>
      </c>
      <c r="ALX50" s="2">
        <v>5517</v>
      </c>
      <c r="ALY50" s="2">
        <v>1343</v>
      </c>
      <c r="ALZ50" s="2">
        <v>13490</v>
      </c>
      <c r="AMA50" s="2">
        <v>10300</v>
      </c>
      <c r="AMB50" s="2">
        <v>1302714</v>
      </c>
      <c r="AMC50" s="2">
        <v>0</v>
      </c>
      <c r="AMD50" s="2">
        <v>875</v>
      </c>
      <c r="AME50" s="2">
        <v>93</v>
      </c>
      <c r="AMF50" s="2">
        <v>1161</v>
      </c>
      <c r="AMG50" s="2">
        <v>686</v>
      </c>
      <c r="AMH50" s="2">
        <v>108905</v>
      </c>
      <c r="AMI50" s="2">
        <v>45767</v>
      </c>
      <c r="AMJ50" s="2">
        <v>1898</v>
      </c>
      <c r="AMK50" s="2">
        <v>461</v>
      </c>
      <c r="AML50" s="2">
        <v>32</v>
      </c>
      <c r="AMM50" s="2" t="s">
        <v>5</v>
      </c>
      <c r="AMN50" s="2">
        <v>21745</v>
      </c>
      <c r="AMO50" s="2">
        <v>2478</v>
      </c>
      <c r="AMP50" s="2">
        <v>6230</v>
      </c>
      <c r="AMQ50" s="2">
        <v>969</v>
      </c>
      <c r="AMR50" s="2">
        <v>691</v>
      </c>
      <c r="AMS50" s="2">
        <v>912</v>
      </c>
      <c r="AMT50" s="2">
        <v>374</v>
      </c>
      <c r="AMU50" s="2">
        <v>98</v>
      </c>
      <c r="AMV50" s="2">
        <v>382987</v>
      </c>
      <c r="AMW50" s="2">
        <v>5419</v>
      </c>
      <c r="AMX50" s="2">
        <v>153</v>
      </c>
      <c r="AMY50" s="2">
        <v>61</v>
      </c>
      <c r="AMZ50" s="2">
        <v>2751</v>
      </c>
      <c r="ANA50" s="2">
        <v>1247</v>
      </c>
      <c r="ANB50" s="2">
        <v>1880</v>
      </c>
      <c r="ANC50" s="2">
        <v>79</v>
      </c>
      <c r="AND50" s="2">
        <v>329</v>
      </c>
      <c r="ANE50" s="2">
        <v>8741</v>
      </c>
      <c r="ANF50" s="2">
        <v>498</v>
      </c>
      <c r="ANG50" s="2">
        <v>1580</v>
      </c>
      <c r="ANH50" s="2">
        <v>136</v>
      </c>
      <c r="ANI50" s="2">
        <v>678</v>
      </c>
      <c r="ANJ50" s="2">
        <v>637</v>
      </c>
      <c r="ANK50" s="2">
        <v>1063</v>
      </c>
      <c r="ANL50" s="2">
        <v>167</v>
      </c>
      <c r="ANM50" s="2">
        <v>1347</v>
      </c>
      <c r="ANN50" s="2">
        <v>1764</v>
      </c>
      <c r="ANO50" s="2">
        <v>1822</v>
      </c>
      <c r="ANP50" s="2">
        <v>1160</v>
      </c>
      <c r="ANQ50" s="2">
        <v>4222</v>
      </c>
      <c r="ANR50" s="2">
        <v>0</v>
      </c>
      <c r="ANS50" s="2" t="s">
        <v>5</v>
      </c>
      <c r="ANT50" s="2">
        <v>842</v>
      </c>
      <c r="ANU50" s="2">
        <v>10594</v>
      </c>
      <c r="ANV50" s="2">
        <v>2305</v>
      </c>
      <c r="ANW50" s="2">
        <v>91</v>
      </c>
      <c r="ANX50" s="2">
        <v>722</v>
      </c>
      <c r="ANY50" s="2">
        <v>6022</v>
      </c>
      <c r="ANZ50" s="2">
        <v>549</v>
      </c>
      <c r="AOA50" s="2">
        <v>517</v>
      </c>
      <c r="AOB50" s="2">
        <v>1412</v>
      </c>
      <c r="AOC50" s="2">
        <v>551</v>
      </c>
      <c r="AOD50" s="2">
        <v>108</v>
      </c>
      <c r="AOE50" s="2">
        <v>218</v>
      </c>
      <c r="AOF50" s="2">
        <v>106</v>
      </c>
      <c r="AOG50" s="2">
        <v>4866</v>
      </c>
      <c r="AOH50" s="2">
        <v>1088</v>
      </c>
      <c r="AOI50" s="2">
        <v>282</v>
      </c>
      <c r="AOJ50" s="2">
        <v>559</v>
      </c>
      <c r="AOK50" s="2">
        <v>1248</v>
      </c>
      <c r="AOL50" s="2">
        <v>53</v>
      </c>
      <c r="AOM50" s="2">
        <v>735</v>
      </c>
      <c r="AON50" s="2">
        <v>36</v>
      </c>
      <c r="AOO50" s="2">
        <v>372</v>
      </c>
      <c r="AOP50" s="2">
        <v>14954</v>
      </c>
      <c r="AOQ50" s="2">
        <v>189</v>
      </c>
      <c r="AOR50" s="2">
        <v>1114</v>
      </c>
      <c r="AOS50" s="2">
        <v>40831</v>
      </c>
      <c r="AOT50" s="2">
        <v>1040</v>
      </c>
      <c r="AOU50" s="2">
        <v>15305</v>
      </c>
      <c r="AOV50" s="2">
        <v>762</v>
      </c>
      <c r="AOW50" s="2">
        <v>5613</v>
      </c>
      <c r="AOX50" s="2">
        <v>418</v>
      </c>
      <c r="AOY50" s="2">
        <v>547</v>
      </c>
      <c r="AOZ50" s="2">
        <v>226</v>
      </c>
      <c r="APA50" s="2">
        <v>211</v>
      </c>
      <c r="APB50" s="2">
        <v>2220</v>
      </c>
      <c r="APC50" s="2">
        <v>1087</v>
      </c>
      <c r="APD50" s="2">
        <v>1987</v>
      </c>
      <c r="APE50" s="2">
        <v>9</v>
      </c>
      <c r="APF50" s="2">
        <v>1196</v>
      </c>
      <c r="APG50" s="2">
        <v>28225</v>
      </c>
      <c r="APH50" s="2">
        <v>2105</v>
      </c>
      <c r="API50" s="2">
        <v>2009</v>
      </c>
      <c r="APJ50" s="2">
        <v>259</v>
      </c>
      <c r="APK50" s="2">
        <v>619</v>
      </c>
      <c r="APL50" s="2">
        <v>1934</v>
      </c>
      <c r="APM50" s="2">
        <v>266</v>
      </c>
      <c r="APN50" s="2">
        <v>383</v>
      </c>
      <c r="APO50" s="2">
        <v>1497</v>
      </c>
      <c r="APP50" s="2">
        <v>899</v>
      </c>
      <c r="APQ50" s="2">
        <v>3329</v>
      </c>
      <c r="APR50" s="2">
        <v>3630</v>
      </c>
      <c r="APS50" s="2">
        <v>3151</v>
      </c>
      <c r="APT50" s="2">
        <v>1626</v>
      </c>
      <c r="APU50" s="2">
        <v>3671</v>
      </c>
      <c r="APV50" s="2">
        <v>2437</v>
      </c>
      <c r="APW50" s="2">
        <v>3099</v>
      </c>
      <c r="APX50" s="2">
        <v>950</v>
      </c>
      <c r="APY50" s="2">
        <v>614</v>
      </c>
      <c r="APZ50" s="2">
        <v>3137</v>
      </c>
      <c r="AQA50" s="2">
        <v>7776</v>
      </c>
      <c r="AQB50" s="2">
        <v>1025</v>
      </c>
      <c r="AQC50" s="2">
        <v>526</v>
      </c>
      <c r="AQD50" s="2">
        <v>453</v>
      </c>
      <c r="AQE50" s="2">
        <v>1952</v>
      </c>
      <c r="AQF50" s="2">
        <v>266</v>
      </c>
      <c r="AQG50" s="2">
        <v>46</v>
      </c>
      <c r="AQH50" s="2">
        <v>121</v>
      </c>
      <c r="AQI50" s="2">
        <v>677</v>
      </c>
      <c r="AQJ50" s="2">
        <v>1414</v>
      </c>
      <c r="AQK50" s="2">
        <v>1254</v>
      </c>
      <c r="AQL50" s="2">
        <v>643</v>
      </c>
      <c r="AQM50" s="2">
        <v>1532</v>
      </c>
      <c r="AQN50" s="2">
        <v>13750</v>
      </c>
      <c r="AQO50" s="2">
        <v>1261</v>
      </c>
      <c r="AQP50" s="2">
        <v>5167</v>
      </c>
      <c r="AQQ50" s="2">
        <v>705</v>
      </c>
      <c r="AQR50" s="2">
        <v>2392</v>
      </c>
      <c r="AQS50" s="2">
        <v>154</v>
      </c>
      <c r="AQT50" s="2">
        <v>3847</v>
      </c>
      <c r="AQU50" s="2">
        <v>1089</v>
      </c>
      <c r="AQV50" s="2">
        <v>2203</v>
      </c>
      <c r="AQW50" s="2">
        <v>59</v>
      </c>
      <c r="AQX50" s="2">
        <v>854</v>
      </c>
      <c r="AQY50" s="2">
        <v>871</v>
      </c>
      <c r="AQZ50" s="2">
        <v>23</v>
      </c>
      <c r="ARA50" s="2">
        <v>12865</v>
      </c>
      <c r="ARB50" s="2">
        <v>312</v>
      </c>
      <c r="ARC50" s="2">
        <v>2547</v>
      </c>
      <c r="ARD50" s="2">
        <v>33406</v>
      </c>
      <c r="ARE50" s="2">
        <v>1307</v>
      </c>
      <c r="ARF50" s="2">
        <v>2553</v>
      </c>
      <c r="ARG50" s="2">
        <v>1044</v>
      </c>
      <c r="ARH50" s="2">
        <v>1633</v>
      </c>
      <c r="ARI50" s="2">
        <v>787</v>
      </c>
      <c r="ARJ50" s="2">
        <v>15013</v>
      </c>
      <c r="ARK50" s="2">
        <v>6714</v>
      </c>
      <c r="ARL50" s="2">
        <v>701</v>
      </c>
      <c r="ARM50" s="2">
        <v>525</v>
      </c>
      <c r="ARN50" s="2">
        <v>5129</v>
      </c>
      <c r="ARO50" s="2">
        <v>3136</v>
      </c>
      <c r="ARP50" s="2">
        <v>700</v>
      </c>
      <c r="ARQ50" s="2">
        <v>213</v>
      </c>
      <c r="ARR50" s="2">
        <v>49915</v>
      </c>
      <c r="ARS50" s="2">
        <v>16759</v>
      </c>
      <c r="ART50" s="2">
        <v>779</v>
      </c>
      <c r="ARU50" s="2">
        <v>1841</v>
      </c>
      <c r="ARV50" s="2">
        <v>708</v>
      </c>
      <c r="ARW50" s="2">
        <v>2488</v>
      </c>
      <c r="ARX50" s="2">
        <v>16443</v>
      </c>
      <c r="ARY50" s="2">
        <v>2546</v>
      </c>
      <c r="ARZ50" s="2">
        <v>2813</v>
      </c>
      <c r="ASA50" s="2">
        <v>973</v>
      </c>
      <c r="ASB50" s="2">
        <v>7295</v>
      </c>
      <c r="ASC50" s="2">
        <v>351</v>
      </c>
      <c r="ASD50" s="2">
        <v>211</v>
      </c>
      <c r="ASE50" s="2" t="s">
        <v>5</v>
      </c>
      <c r="ASF50" s="2">
        <v>1945</v>
      </c>
      <c r="ASG50" s="2">
        <v>2001</v>
      </c>
      <c r="ASH50" s="2">
        <v>111</v>
      </c>
      <c r="ASI50" s="2">
        <v>184</v>
      </c>
      <c r="ASJ50" s="2">
        <v>214</v>
      </c>
      <c r="ASK50" s="2">
        <v>36879</v>
      </c>
      <c r="ASL50" s="2">
        <v>2984</v>
      </c>
      <c r="ASM50" s="2">
        <v>719</v>
      </c>
      <c r="ASN50" s="2">
        <v>169</v>
      </c>
      <c r="ASO50" s="2">
        <v>1331</v>
      </c>
      <c r="ASP50" s="2">
        <v>6751</v>
      </c>
      <c r="ASQ50" s="2" t="s">
        <v>5</v>
      </c>
      <c r="ASR50" s="2">
        <v>25194</v>
      </c>
      <c r="ASS50" s="2" t="s">
        <v>5</v>
      </c>
      <c r="AST50" s="2">
        <v>1026</v>
      </c>
      <c r="ASU50" s="2">
        <v>491</v>
      </c>
      <c r="ASV50" s="2">
        <v>451</v>
      </c>
      <c r="ASW50" s="2">
        <v>433</v>
      </c>
      <c r="ASX50" s="2">
        <v>478</v>
      </c>
      <c r="ASY50" s="2">
        <v>517</v>
      </c>
      <c r="ASZ50" s="2">
        <v>221</v>
      </c>
      <c r="ATA50" s="2">
        <v>961</v>
      </c>
      <c r="ATB50" s="2">
        <v>128</v>
      </c>
      <c r="ATC50" s="2">
        <v>34012</v>
      </c>
      <c r="ATD50" s="2">
        <v>17406</v>
      </c>
      <c r="ATE50" s="2">
        <v>10170</v>
      </c>
      <c r="ATF50" s="2">
        <v>1632</v>
      </c>
      <c r="ATG50" s="2">
        <v>2332</v>
      </c>
      <c r="ATH50" s="2">
        <v>21966</v>
      </c>
      <c r="ATI50" s="2">
        <v>1378</v>
      </c>
      <c r="ATJ50" s="2">
        <v>1859</v>
      </c>
      <c r="ATK50" s="2">
        <v>1381</v>
      </c>
      <c r="ATL50" s="2">
        <v>40</v>
      </c>
      <c r="ATM50" s="2">
        <v>2382</v>
      </c>
      <c r="ATN50" s="2">
        <v>9694</v>
      </c>
      <c r="ATO50" s="2">
        <v>111</v>
      </c>
      <c r="ATP50" s="2">
        <v>813</v>
      </c>
      <c r="ATQ50" s="2">
        <v>1448</v>
      </c>
      <c r="ATR50" s="2">
        <v>322</v>
      </c>
      <c r="ATS50" s="2">
        <v>671</v>
      </c>
      <c r="ATT50" s="2">
        <v>1867</v>
      </c>
      <c r="ATU50" s="2">
        <v>356</v>
      </c>
      <c r="ATV50" s="2">
        <v>420</v>
      </c>
      <c r="ATW50" s="2">
        <v>3998</v>
      </c>
      <c r="ATX50" s="2">
        <v>6411</v>
      </c>
      <c r="ATY50" s="2">
        <v>1258</v>
      </c>
      <c r="ATZ50" s="2">
        <v>12489</v>
      </c>
      <c r="AUA50" s="2">
        <v>2696</v>
      </c>
      <c r="AUB50" s="2">
        <v>289</v>
      </c>
      <c r="AUC50" s="2">
        <v>44</v>
      </c>
      <c r="AUD50" s="2">
        <v>3659</v>
      </c>
      <c r="AUE50" s="2">
        <v>14719</v>
      </c>
      <c r="AUF50" s="2">
        <v>589</v>
      </c>
      <c r="AUG50" s="2">
        <v>546</v>
      </c>
      <c r="AUH50" s="2">
        <v>741</v>
      </c>
      <c r="AUI50" s="2">
        <v>805</v>
      </c>
      <c r="AUJ50" s="2">
        <v>1067</v>
      </c>
      <c r="AUK50" s="2">
        <v>7279</v>
      </c>
      <c r="AUL50" s="2">
        <v>1025</v>
      </c>
      <c r="AUM50" s="2" t="s">
        <v>5</v>
      </c>
      <c r="AUN50" s="2">
        <v>2297</v>
      </c>
      <c r="AUO50" s="2">
        <v>642</v>
      </c>
      <c r="AUP50" s="2">
        <v>1671</v>
      </c>
      <c r="AUQ50" s="2">
        <v>746</v>
      </c>
      <c r="AUR50" s="2">
        <v>19423</v>
      </c>
      <c r="AUS50" s="2">
        <v>1558</v>
      </c>
      <c r="AUT50" s="2">
        <v>529</v>
      </c>
      <c r="AUU50" s="2">
        <v>559</v>
      </c>
      <c r="AUV50" s="2">
        <v>1472</v>
      </c>
      <c r="AUW50" s="2" t="s">
        <v>5</v>
      </c>
      <c r="AUX50" s="2">
        <v>333</v>
      </c>
      <c r="AUY50" s="2">
        <v>95</v>
      </c>
      <c r="AUZ50" s="2">
        <v>261</v>
      </c>
      <c r="AVA50" s="2">
        <v>11926</v>
      </c>
      <c r="AVB50" s="2">
        <v>1431</v>
      </c>
      <c r="AVC50" s="2">
        <v>396</v>
      </c>
      <c r="AVD50" s="2">
        <v>1112</v>
      </c>
      <c r="AVE50" s="2">
        <v>2193</v>
      </c>
      <c r="AVF50" s="2">
        <v>2283</v>
      </c>
      <c r="AVG50" s="2">
        <v>514</v>
      </c>
      <c r="AVH50" s="2">
        <v>87</v>
      </c>
      <c r="AVI50" s="2">
        <v>1026</v>
      </c>
      <c r="AVJ50" s="2">
        <v>195</v>
      </c>
      <c r="AVK50" s="2">
        <v>1253</v>
      </c>
      <c r="AVL50" s="2">
        <v>3455</v>
      </c>
      <c r="AVM50" s="2">
        <v>2423</v>
      </c>
      <c r="AVN50" s="2">
        <v>1079</v>
      </c>
      <c r="AVO50" s="2">
        <v>3398</v>
      </c>
      <c r="AVP50" s="2">
        <v>562</v>
      </c>
      <c r="AVQ50" s="2">
        <v>396</v>
      </c>
      <c r="AVR50" s="2">
        <v>9312</v>
      </c>
      <c r="AVS50" s="2">
        <v>189</v>
      </c>
      <c r="AVT50" s="2">
        <v>1049</v>
      </c>
      <c r="AVU50" s="2">
        <v>568</v>
      </c>
      <c r="AVV50" s="2">
        <v>1858</v>
      </c>
      <c r="AVW50" s="2">
        <v>497</v>
      </c>
      <c r="AVX50" s="2">
        <v>42</v>
      </c>
      <c r="AVY50" s="2">
        <v>187</v>
      </c>
      <c r="AVZ50" s="2">
        <v>186</v>
      </c>
      <c r="AWA50" s="2">
        <v>2126</v>
      </c>
      <c r="AWB50" s="2">
        <v>637</v>
      </c>
      <c r="AWC50" s="2">
        <v>125</v>
      </c>
      <c r="AWD50" s="2">
        <v>450</v>
      </c>
      <c r="AWE50" s="2">
        <v>376</v>
      </c>
      <c r="AWF50" s="2">
        <v>100</v>
      </c>
      <c r="AWG50" s="2">
        <v>972</v>
      </c>
      <c r="AWH50" s="2">
        <v>1643</v>
      </c>
      <c r="AWI50" s="2">
        <v>1719</v>
      </c>
      <c r="AWJ50" s="2">
        <v>454</v>
      </c>
      <c r="AWK50" s="2">
        <v>215</v>
      </c>
      <c r="AWL50" s="2">
        <v>336</v>
      </c>
      <c r="AWM50" s="2">
        <v>292</v>
      </c>
      <c r="AWN50" s="2">
        <v>1515</v>
      </c>
      <c r="AWO50" s="2">
        <v>1086</v>
      </c>
      <c r="AWP50" s="2">
        <v>173</v>
      </c>
      <c r="AWQ50" s="2">
        <v>827</v>
      </c>
      <c r="AWR50" s="2">
        <v>123</v>
      </c>
      <c r="AWS50" s="2">
        <v>563</v>
      </c>
      <c r="AWT50" s="2" t="s">
        <v>5</v>
      </c>
      <c r="AWU50" s="2">
        <v>388</v>
      </c>
      <c r="AWV50" s="2">
        <v>3308</v>
      </c>
      <c r="AWW50" s="2">
        <v>467</v>
      </c>
      <c r="AWX50" s="2">
        <v>247</v>
      </c>
      <c r="AWY50" s="2">
        <v>2887</v>
      </c>
      <c r="AWZ50" s="2">
        <v>1043</v>
      </c>
      <c r="AXA50" s="2">
        <v>547</v>
      </c>
      <c r="AXB50" s="2">
        <v>908</v>
      </c>
      <c r="AXC50" s="2">
        <v>3032</v>
      </c>
      <c r="AXD50" s="2">
        <v>531</v>
      </c>
      <c r="AXE50" s="2">
        <v>1115</v>
      </c>
      <c r="AXF50" s="2">
        <v>518</v>
      </c>
      <c r="AXG50" s="2">
        <v>18916</v>
      </c>
      <c r="AXH50" s="2" t="s">
        <v>5</v>
      </c>
      <c r="AXI50" s="2">
        <v>596</v>
      </c>
      <c r="AXJ50" s="2">
        <v>98</v>
      </c>
      <c r="AXK50" s="2">
        <v>283</v>
      </c>
      <c r="AXL50" s="2">
        <v>16894</v>
      </c>
      <c r="AXM50" s="2">
        <v>1033</v>
      </c>
      <c r="AXN50" s="2">
        <v>2810</v>
      </c>
      <c r="AXO50" s="2">
        <v>364</v>
      </c>
      <c r="AXP50" s="2">
        <v>1071</v>
      </c>
      <c r="AXQ50" s="2">
        <v>1008</v>
      </c>
      <c r="AXR50" s="2">
        <v>22896</v>
      </c>
      <c r="AXS50" s="2">
        <v>0</v>
      </c>
      <c r="AXT50" s="2">
        <v>180</v>
      </c>
      <c r="AXU50" s="2">
        <v>44893</v>
      </c>
      <c r="AXV50" s="2">
        <v>0</v>
      </c>
      <c r="AXW50" s="2">
        <v>39992</v>
      </c>
      <c r="AXX50" s="2">
        <v>1293</v>
      </c>
      <c r="AXY50" s="2">
        <v>2142</v>
      </c>
      <c r="AXZ50" s="2">
        <v>1021</v>
      </c>
      <c r="AYA50" s="2">
        <v>1971</v>
      </c>
      <c r="AYB50" s="2">
        <v>1618</v>
      </c>
      <c r="AYC50" s="2">
        <v>474</v>
      </c>
      <c r="AYD50" s="2">
        <v>1071</v>
      </c>
      <c r="AYE50" s="2">
        <v>59653</v>
      </c>
      <c r="AYF50" s="2">
        <v>271</v>
      </c>
      <c r="AYG50" s="2">
        <v>2427</v>
      </c>
      <c r="AYH50" s="2">
        <v>3086</v>
      </c>
      <c r="AYI50" s="2">
        <v>294</v>
      </c>
      <c r="AYJ50" s="2">
        <v>5355</v>
      </c>
      <c r="AYK50" s="2">
        <v>827</v>
      </c>
      <c r="AYL50" s="2">
        <v>2642</v>
      </c>
      <c r="AYM50" s="2">
        <v>582</v>
      </c>
      <c r="AYN50" s="2">
        <v>2646</v>
      </c>
      <c r="AYO50" s="2">
        <v>2170</v>
      </c>
      <c r="AYP50" s="2">
        <v>5</v>
      </c>
      <c r="AYQ50" s="2">
        <v>625</v>
      </c>
      <c r="AYR50" s="2">
        <v>1304</v>
      </c>
      <c r="AYS50" s="2">
        <v>714</v>
      </c>
      <c r="AYT50" s="2">
        <v>5086</v>
      </c>
      <c r="AYU50" s="2">
        <v>3585</v>
      </c>
      <c r="AYV50" s="2">
        <v>5374</v>
      </c>
      <c r="AYW50" s="2">
        <v>10671</v>
      </c>
      <c r="AYX50" s="2">
        <v>18709</v>
      </c>
      <c r="AYY50" s="2">
        <v>545</v>
      </c>
      <c r="AYZ50" s="2">
        <v>3597</v>
      </c>
      <c r="AZA50" s="2">
        <v>3269</v>
      </c>
      <c r="AZB50" s="2">
        <v>3363</v>
      </c>
      <c r="AZC50" s="2">
        <v>181</v>
      </c>
      <c r="AZD50" s="2">
        <v>464</v>
      </c>
      <c r="AZE50" s="2">
        <v>21176</v>
      </c>
      <c r="AZF50" s="2">
        <v>3635</v>
      </c>
      <c r="AZG50" s="2">
        <v>51311</v>
      </c>
      <c r="AZH50" s="2">
        <v>95712</v>
      </c>
      <c r="AZI50" s="2">
        <v>1718</v>
      </c>
      <c r="AZJ50" s="2">
        <v>14751</v>
      </c>
      <c r="AZK50" s="2">
        <v>3414</v>
      </c>
      <c r="AZL50" s="2">
        <v>500</v>
      </c>
      <c r="AZM50" s="2">
        <v>833</v>
      </c>
      <c r="AZN50" s="2">
        <v>2962</v>
      </c>
      <c r="AZO50" s="2" t="s">
        <v>5</v>
      </c>
      <c r="AZP50" s="2">
        <v>31577</v>
      </c>
      <c r="AZQ50" s="2">
        <v>2762</v>
      </c>
      <c r="AZR50" s="2">
        <v>2299</v>
      </c>
      <c r="AZS50" s="2">
        <v>686</v>
      </c>
      <c r="AZT50" s="2">
        <v>1487</v>
      </c>
      <c r="AZU50" s="2">
        <v>1520</v>
      </c>
      <c r="AZV50" s="2">
        <v>34222</v>
      </c>
      <c r="AZW50" s="2">
        <v>5345</v>
      </c>
      <c r="AZX50" s="2">
        <v>1779</v>
      </c>
      <c r="AZY50" s="2">
        <v>23</v>
      </c>
      <c r="AZZ50" s="2">
        <v>39450</v>
      </c>
      <c r="BAA50" s="2">
        <v>679</v>
      </c>
      <c r="BAB50" s="2">
        <v>1681</v>
      </c>
      <c r="BAC50" s="2">
        <v>172470</v>
      </c>
      <c r="BAD50" s="2">
        <v>1759</v>
      </c>
      <c r="BAE50" s="2">
        <v>0</v>
      </c>
      <c r="BAF50" s="2">
        <v>305963</v>
      </c>
      <c r="BAG50" s="2">
        <v>2084</v>
      </c>
      <c r="BAH50" s="2">
        <v>8725</v>
      </c>
      <c r="BAI50" s="2">
        <v>127</v>
      </c>
      <c r="BAJ50" s="2">
        <v>1244</v>
      </c>
      <c r="BAK50" s="2">
        <v>359</v>
      </c>
      <c r="BAL50" s="2">
        <v>2130</v>
      </c>
      <c r="BAM50" s="2">
        <v>409</v>
      </c>
      <c r="BAN50" s="2">
        <v>3788</v>
      </c>
      <c r="BAO50" s="2">
        <v>14334</v>
      </c>
      <c r="BAP50" s="2">
        <v>3962</v>
      </c>
      <c r="BAQ50" s="2">
        <v>419</v>
      </c>
      <c r="BAR50" s="2">
        <v>1583</v>
      </c>
      <c r="BAS50" s="2">
        <v>166</v>
      </c>
      <c r="BAT50" s="2">
        <v>5846</v>
      </c>
      <c r="BAU50" s="2">
        <v>2286</v>
      </c>
      <c r="BAV50" s="2">
        <v>2084</v>
      </c>
      <c r="BAW50" s="2">
        <v>2266</v>
      </c>
      <c r="BAX50" s="2">
        <v>1845</v>
      </c>
      <c r="BAY50" s="2">
        <v>671</v>
      </c>
      <c r="BAZ50" s="2">
        <v>2438</v>
      </c>
      <c r="BBA50" s="2">
        <v>2015</v>
      </c>
      <c r="BBB50" s="2">
        <v>15867</v>
      </c>
      <c r="BBC50" s="2">
        <v>2694</v>
      </c>
      <c r="BBD50" s="2">
        <v>3729</v>
      </c>
      <c r="BBE50" s="2">
        <v>557</v>
      </c>
      <c r="BBF50" s="2">
        <v>2121</v>
      </c>
      <c r="BBG50" s="2">
        <v>1790</v>
      </c>
      <c r="BBH50" s="2">
        <v>1570</v>
      </c>
      <c r="BBI50" s="2">
        <v>1282</v>
      </c>
      <c r="BBJ50" s="2">
        <v>56085</v>
      </c>
      <c r="BBK50" s="2">
        <v>1035</v>
      </c>
      <c r="BBL50" s="2">
        <v>574</v>
      </c>
      <c r="BBM50" s="2">
        <v>1120</v>
      </c>
      <c r="BBN50" s="2">
        <v>481</v>
      </c>
      <c r="BBO50" s="2">
        <v>3723</v>
      </c>
      <c r="BBP50" s="2">
        <v>1701</v>
      </c>
      <c r="BBQ50" s="2">
        <v>1921</v>
      </c>
      <c r="BBR50" s="2">
        <v>202</v>
      </c>
      <c r="BBS50" s="2">
        <v>1570</v>
      </c>
      <c r="BBT50" s="2">
        <v>2794</v>
      </c>
      <c r="BBU50" s="2">
        <v>534</v>
      </c>
      <c r="BBV50" s="2">
        <v>2408</v>
      </c>
      <c r="BBW50" s="2">
        <v>2026</v>
      </c>
      <c r="BBX50" s="2">
        <v>729</v>
      </c>
      <c r="BBY50" s="2">
        <v>389</v>
      </c>
      <c r="BBZ50" s="2">
        <v>600</v>
      </c>
      <c r="BCA50" s="2">
        <v>54591</v>
      </c>
      <c r="BCB50" s="2">
        <v>776</v>
      </c>
      <c r="BCC50" s="2">
        <v>4</v>
      </c>
      <c r="BCD50" s="2">
        <v>1060</v>
      </c>
      <c r="BCE50" s="2">
        <v>5392</v>
      </c>
      <c r="BCF50" s="2">
        <v>1566</v>
      </c>
      <c r="BCG50" s="2">
        <v>635</v>
      </c>
      <c r="BCH50" s="2">
        <v>691</v>
      </c>
      <c r="BCI50" s="2">
        <v>631</v>
      </c>
      <c r="BCJ50" s="2">
        <v>1456</v>
      </c>
      <c r="BCK50" s="2">
        <v>461</v>
      </c>
      <c r="BCL50" s="2">
        <v>148</v>
      </c>
      <c r="BCM50" s="2">
        <v>1047</v>
      </c>
      <c r="BCN50" s="2">
        <v>701</v>
      </c>
      <c r="BCO50" s="2">
        <v>678</v>
      </c>
      <c r="BCP50" s="2">
        <v>1857</v>
      </c>
      <c r="BCQ50" s="2">
        <v>3735</v>
      </c>
      <c r="BCR50" s="2">
        <v>11621</v>
      </c>
      <c r="BCS50" s="2">
        <v>542</v>
      </c>
      <c r="BCT50" s="2">
        <v>3865</v>
      </c>
      <c r="BCU50" s="2">
        <v>3518</v>
      </c>
      <c r="BCV50" s="2">
        <v>65</v>
      </c>
      <c r="BCW50" s="2">
        <v>128</v>
      </c>
      <c r="BCX50" s="2">
        <v>3886</v>
      </c>
      <c r="BCY50" s="2">
        <v>83</v>
      </c>
      <c r="BCZ50" s="2">
        <v>10817</v>
      </c>
      <c r="BDA50" s="2">
        <v>22516</v>
      </c>
      <c r="BDB50" s="2">
        <v>1609</v>
      </c>
      <c r="BDC50" s="2">
        <v>2195</v>
      </c>
      <c r="BDD50" s="2">
        <v>463</v>
      </c>
      <c r="BDE50" s="2">
        <v>4151</v>
      </c>
      <c r="BDF50" s="2">
        <v>782</v>
      </c>
      <c r="BDG50" s="2">
        <v>287</v>
      </c>
      <c r="BDH50" s="2">
        <v>4580</v>
      </c>
      <c r="BDI50" s="2">
        <v>736</v>
      </c>
      <c r="BDJ50" s="2">
        <v>488</v>
      </c>
      <c r="BDK50" s="2">
        <v>219</v>
      </c>
      <c r="BDL50" s="2">
        <v>158</v>
      </c>
      <c r="BDM50" s="2">
        <v>68</v>
      </c>
      <c r="BDN50" s="2">
        <v>62</v>
      </c>
      <c r="BDO50" s="2">
        <v>19449</v>
      </c>
      <c r="BDP50" s="2">
        <v>464</v>
      </c>
      <c r="BDQ50" s="2">
        <v>769</v>
      </c>
      <c r="BDR50" s="2">
        <v>1726</v>
      </c>
      <c r="BDS50" s="2">
        <v>498</v>
      </c>
      <c r="BDT50" s="2">
        <v>6573</v>
      </c>
      <c r="BDU50" s="2">
        <v>997</v>
      </c>
      <c r="BDV50" s="2">
        <v>1503</v>
      </c>
      <c r="BDW50" s="2">
        <v>936</v>
      </c>
      <c r="BDX50" s="2">
        <v>1102</v>
      </c>
      <c r="BDY50" s="2">
        <v>422</v>
      </c>
      <c r="BDZ50" s="2">
        <v>249</v>
      </c>
      <c r="BEA50" s="2">
        <v>245</v>
      </c>
      <c r="BEB50" s="2">
        <v>413</v>
      </c>
      <c r="BEC50" s="2">
        <v>222</v>
      </c>
      <c r="BED50" s="2">
        <v>3564</v>
      </c>
      <c r="BEE50" s="2">
        <v>1527</v>
      </c>
      <c r="BEF50" s="2">
        <v>831</v>
      </c>
      <c r="BEG50" s="2">
        <v>579</v>
      </c>
      <c r="BEH50" s="2">
        <v>907</v>
      </c>
      <c r="BEI50" s="2">
        <v>197</v>
      </c>
      <c r="BEJ50" s="2">
        <v>302</v>
      </c>
      <c r="BEK50" s="2">
        <v>804</v>
      </c>
      <c r="BEL50" s="2">
        <v>592</v>
      </c>
      <c r="BEM50" s="2">
        <v>3858</v>
      </c>
      <c r="BEN50" s="2">
        <v>1501</v>
      </c>
      <c r="BEO50" s="2">
        <v>1483</v>
      </c>
      <c r="BEP50" s="2">
        <v>1351</v>
      </c>
      <c r="BEQ50" s="2">
        <v>3022</v>
      </c>
      <c r="BER50" s="2">
        <v>1910</v>
      </c>
      <c r="BES50" s="2">
        <v>1179</v>
      </c>
      <c r="BET50" s="2">
        <v>987</v>
      </c>
      <c r="BEU50" s="2">
        <v>504</v>
      </c>
      <c r="BEV50" s="2">
        <v>171</v>
      </c>
      <c r="BEW50" s="2">
        <v>820</v>
      </c>
      <c r="BEX50" s="2">
        <v>163</v>
      </c>
      <c r="BEY50" s="2">
        <v>34799</v>
      </c>
      <c r="BEZ50" s="2">
        <v>304</v>
      </c>
      <c r="BFA50" s="2">
        <v>724</v>
      </c>
      <c r="BFB50" s="2">
        <v>448</v>
      </c>
      <c r="BFC50" s="2">
        <v>1070</v>
      </c>
      <c r="BFD50" s="2">
        <v>255</v>
      </c>
      <c r="BFE50" s="2">
        <v>2008</v>
      </c>
      <c r="BFF50" s="2">
        <v>1275</v>
      </c>
      <c r="BFG50" s="2">
        <v>19698</v>
      </c>
      <c r="BFH50" s="2">
        <v>1525</v>
      </c>
      <c r="BFI50" s="2">
        <v>5999</v>
      </c>
      <c r="BFJ50" s="2">
        <v>4237</v>
      </c>
      <c r="BFK50" s="2">
        <v>833</v>
      </c>
      <c r="BFL50" s="2">
        <v>116</v>
      </c>
      <c r="BFM50" s="2">
        <v>3463</v>
      </c>
      <c r="BFN50" s="2">
        <v>1768</v>
      </c>
      <c r="BFO50" s="2">
        <v>5288</v>
      </c>
      <c r="BFP50" s="2">
        <v>527</v>
      </c>
      <c r="BFQ50" s="2">
        <v>101</v>
      </c>
      <c r="BFR50" s="2">
        <v>4160</v>
      </c>
      <c r="BFS50" s="2">
        <v>1392</v>
      </c>
      <c r="BFT50" s="2">
        <v>8254</v>
      </c>
      <c r="BFU50" s="2">
        <v>77</v>
      </c>
      <c r="BFV50" s="2">
        <v>512</v>
      </c>
      <c r="BFW50" s="2">
        <v>68</v>
      </c>
      <c r="BFX50" s="2">
        <v>13550</v>
      </c>
      <c r="BFY50" s="2">
        <v>134</v>
      </c>
      <c r="BFZ50" s="2">
        <v>7653</v>
      </c>
      <c r="BGA50" s="2">
        <v>2510</v>
      </c>
      <c r="BGB50" s="2">
        <v>1282</v>
      </c>
      <c r="BGC50" s="2">
        <v>501</v>
      </c>
      <c r="BGD50" s="2">
        <v>1010</v>
      </c>
      <c r="BGE50" s="2">
        <v>2145</v>
      </c>
      <c r="BGF50" s="2">
        <v>2577</v>
      </c>
      <c r="BGG50" s="2">
        <v>536</v>
      </c>
      <c r="BGH50" s="2">
        <v>489</v>
      </c>
      <c r="BGI50" s="2">
        <v>24</v>
      </c>
      <c r="BGJ50" s="2">
        <v>80</v>
      </c>
      <c r="BGK50" s="2">
        <v>689</v>
      </c>
      <c r="BGL50" s="2">
        <v>472</v>
      </c>
      <c r="BGM50" s="2">
        <v>1172</v>
      </c>
      <c r="BGN50" s="2">
        <v>1519</v>
      </c>
      <c r="BGO50" s="2">
        <v>230</v>
      </c>
      <c r="BGP50" s="2">
        <v>284</v>
      </c>
      <c r="BGQ50" s="2">
        <v>444</v>
      </c>
      <c r="BGR50" s="2">
        <v>1865</v>
      </c>
      <c r="BGS50" s="2">
        <v>477</v>
      </c>
      <c r="BGT50" s="2">
        <v>49</v>
      </c>
      <c r="BGU50" s="2">
        <v>273</v>
      </c>
      <c r="BGV50" s="2">
        <v>453</v>
      </c>
      <c r="BGW50" s="2">
        <v>3124</v>
      </c>
      <c r="BGX50" s="2">
        <v>19</v>
      </c>
      <c r="BGY50" s="2">
        <v>4928</v>
      </c>
      <c r="BGZ50" s="2">
        <v>787</v>
      </c>
      <c r="BHA50" s="2">
        <v>2232</v>
      </c>
      <c r="BHB50" s="2">
        <v>902</v>
      </c>
      <c r="BHC50" s="2">
        <v>290</v>
      </c>
      <c r="BHD50" s="2">
        <v>158</v>
      </c>
      <c r="BHE50" s="2">
        <v>589</v>
      </c>
      <c r="BHF50" s="2">
        <v>1788</v>
      </c>
      <c r="BHG50" s="2">
        <v>722</v>
      </c>
      <c r="BHH50" s="2">
        <v>1105</v>
      </c>
      <c r="BHI50" s="2">
        <v>758</v>
      </c>
      <c r="BHJ50" s="2">
        <v>366</v>
      </c>
      <c r="BHK50" s="2">
        <v>806</v>
      </c>
      <c r="BHL50" s="2">
        <v>208</v>
      </c>
      <c r="BHM50" s="2">
        <v>113</v>
      </c>
      <c r="BHN50" s="2">
        <v>2102</v>
      </c>
      <c r="BHO50" s="2">
        <v>300</v>
      </c>
      <c r="BHP50" s="2">
        <v>251</v>
      </c>
      <c r="BHQ50" s="2">
        <v>285</v>
      </c>
      <c r="BHR50" s="2">
        <v>6453</v>
      </c>
      <c r="BHS50" s="2">
        <v>577</v>
      </c>
      <c r="BHT50" s="2">
        <v>634</v>
      </c>
      <c r="BHU50" s="2">
        <v>436</v>
      </c>
      <c r="BHV50" s="2">
        <v>327</v>
      </c>
      <c r="BHW50" s="2">
        <v>2015</v>
      </c>
      <c r="BHX50" s="2">
        <v>706</v>
      </c>
      <c r="BHY50" s="2">
        <v>182</v>
      </c>
      <c r="BHZ50" s="2">
        <v>946</v>
      </c>
      <c r="BIA50" s="2">
        <v>277</v>
      </c>
      <c r="BIB50" s="2">
        <v>1347</v>
      </c>
      <c r="BIC50" s="2">
        <v>67</v>
      </c>
      <c r="BID50" s="2">
        <v>428</v>
      </c>
      <c r="BIE50" s="2">
        <v>714</v>
      </c>
      <c r="BIF50" s="2">
        <v>72</v>
      </c>
      <c r="BIG50" s="2">
        <v>2336</v>
      </c>
      <c r="BIH50" s="2">
        <v>551</v>
      </c>
      <c r="BII50" s="2">
        <v>146</v>
      </c>
      <c r="BIJ50" s="2">
        <v>561</v>
      </c>
      <c r="BIK50" s="2">
        <v>1801</v>
      </c>
      <c r="BIL50" s="2">
        <v>24</v>
      </c>
      <c r="BIM50" s="2">
        <v>1260</v>
      </c>
      <c r="BIN50" s="2">
        <v>230</v>
      </c>
      <c r="BIO50" s="2">
        <v>2766</v>
      </c>
      <c r="BIP50" s="2">
        <v>858</v>
      </c>
      <c r="BIQ50" s="2">
        <v>152</v>
      </c>
      <c r="BIR50" s="2">
        <v>3627</v>
      </c>
      <c r="BIS50" s="2">
        <v>673</v>
      </c>
      <c r="BIT50" s="2">
        <v>1165</v>
      </c>
      <c r="BIU50" s="2">
        <v>147</v>
      </c>
      <c r="BIV50" s="2">
        <v>3679</v>
      </c>
      <c r="BIW50" s="2">
        <v>437</v>
      </c>
      <c r="BIX50" s="2">
        <v>2041</v>
      </c>
      <c r="BIY50" s="2">
        <v>6876</v>
      </c>
      <c r="BIZ50" s="2">
        <v>666</v>
      </c>
      <c r="BJA50" s="2">
        <v>908</v>
      </c>
      <c r="BJB50" s="2">
        <v>567</v>
      </c>
      <c r="BJC50" s="2">
        <v>655</v>
      </c>
      <c r="BJD50" s="2">
        <v>918</v>
      </c>
      <c r="BJE50" s="2">
        <v>1372</v>
      </c>
      <c r="BJF50" s="2">
        <v>1449</v>
      </c>
      <c r="BJG50" s="2">
        <v>1124</v>
      </c>
      <c r="BJH50" s="2">
        <v>1844</v>
      </c>
      <c r="BJI50" s="2">
        <v>218</v>
      </c>
      <c r="BJJ50" s="2">
        <v>1983</v>
      </c>
      <c r="BJK50" s="2">
        <v>263</v>
      </c>
      <c r="BJL50" s="2">
        <v>395</v>
      </c>
      <c r="BJM50" s="2">
        <v>309</v>
      </c>
      <c r="BJN50" s="2">
        <v>111</v>
      </c>
      <c r="BJO50" s="2">
        <v>13666</v>
      </c>
      <c r="BJP50" s="2">
        <v>892</v>
      </c>
      <c r="BJQ50" s="2">
        <v>1270</v>
      </c>
      <c r="BJR50" s="2">
        <v>851</v>
      </c>
      <c r="BJS50" s="2">
        <v>1809</v>
      </c>
      <c r="BJT50" s="2">
        <v>659</v>
      </c>
      <c r="BJU50" s="2">
        <v>361</v>
      </c>
      <c r="BJV50" s="2">
        <v>1968</v>
      </c>
      <c r="BJW50" s="2">
        <v>2076</v>
      </c>
      <c r="BJX50" s="2">
        <v>263</v>
      </c>
      <c r="BJY50" s="2">
        <v>1131</v>
      </c>
      <c r="BJZ50" s="2">
        <v>304</v>
      </c>
      <c r="BKA50" s="2">
        <v>989</v>
      </c>
      <c r="BKB50" s="2">
        <v>558</v>
      </c>
      <c r="BKC50" s="2">
        <v>7535</v>
      </c>
      <c r="BKD50" s="2">
        <v>30625</v>
      </c>
      <c r="BKE50" s="2">
        <v>937</v>
      </c>
      <c r="BKF50" s="2">
        <v>3478</v>
      </c>
      <c r="BKG50" s="2">
        <v>3849</v>
      </c>
      <c r="BKH50" s="2">
        <v>4169</v>
      </c>
      <c r="BKI50" s="2">
        <v>632</v>
      </c>
      <c r="BKJ50" s="2">
        <v>240</v>
      </c>
      <c r="BKK50" s="2">
        <v>1071</v>
      </c>
      <c r="BKL50" s="2">
        <v>4038</v>
      </c>
      <c r="BKM50" s="2">
        <v>1053</v>
      </c>
      <c r="BKN50" s="2">
        <v>130</v>
      </c>
      <c r="BKO50" s="2">
        <v>4504</v>
      </c>
      <c r="BKP50" s="2">
        <v>1974</v>
      </c>
      <c r="BKQ50" s="2">
        <v>682</v>
      </c>
      <c r="BKR50" s="2">
        <v>2658</v>
      </c>
      <c r="BKS50" s="2">
        <v>536</v>
      </c>
      <c r="BKT50" s="2">
        <v>232</v>
      </c>
      <c r="BKU50" s="2">
        <v>2186</v>
      </c>
      <c r="BKV50" s="2">
        <v>2517</v>
      </c>
      <c r="BKW50" s="2">
        <v>1045</v>
      </c>
      <c r="BKX50" s="2">
        <v>921</v>
      </c>
      <c r="BKY50" s="2">
        <v>2861</v>
      </c>
      <c r="BKZ50" s="2">
        <v>1491</v>
      </c>
      <c r="BLA50" s="2">
        <v>3053</v>
      </c>
      <c r="BLB50" s="2">
        <v>3487</v>
      </c>
      <c r="BLC50" s="2">
        <v>6120</v>
      </c>
      <c r="BLD50" s="2">
        <v>4271</v>
      </c>
      <c r="BLE50" s="2">
        <v>502</v>
      </c>
      <c r="BLF50" s="2">
        <v>17</v>
      </c>
      <c r="BLG50" s="2">
        <v>2695</v>
      </c>
      <c r="BLH50" s="2">
        <v>9420</v>
      </c>
      <c r="BLI50" s="2">
        <v>171</v>
      </c>
      <c r="BLJ50" s="2">
        <v>1191</v>
      </c>
      <c r="BLK50" s="2">
        <v>483</v>
      </c>
      <c r="BLL50" s="2">
        <v>22712</v>
      </c>
      <c r="BLM50" s="2">
        <v>913</v>
      </c>
      <c r="BLN50" s="2">
        <v>263</v>
      </c>
      <c r="BLO50" s="2">
        <v>1008</v>
      </c>
      <c r="BLP50" s="2">
        <v>808</v>
      </c>
      <c r="BLQ50" s="2">
        <v>3028</v>
      </c>
      <c r="BLR50" s="2">
        <v>2611</v>
      </c>
      <c r="BLS50" s="2">
        <v>5512</v>
      </c>
      <c r="BLT50" s="2">
        <v>2430</v>
      </c>
      <c r="BLU50" s="2">
        <v>538</v>
      </c>
      <c r="BLV50" s="2">
        <v>433</v>
      </c>
      <c r="BLW50" s="2">
        <v>1998</v>
      </c>
      <c r="BLX50" s="2">
        <v>1034</v>
      </c>
      <c r="BLY50" s="2">
        <v>202</v>
      </c>
      <c r="BLZ50" s="2">
        <v>2553</v>
      </c>
      <c r="BMA50" s="2">
        <v>2707</v>
      </c>
      <c r="BMB50" s="2">
        <v>285</v>
      </c>
      <c r="BMC50" s="2">
        <v>13084</v>
      </c>
      <c r="BMD50" s="2">
        <v>26004</v>
      </c>
      <c r="BME50" s="2">
        <v>3675</v>
      </c>
      <c r="BMF50" s="2">
        <v>134</v>
      </c>
      <c r="BMG50" s="2">
        <v>10637</v>
      </c>
      <c r="BMH50" s="2">
        <v>2289</v>
      </c>
      <c r="BMI50" s="2">
        <v>41116</v>
      </c>
      <c r="BMJ50" s="2">
        <v>1012</v>
      </c>
      <c r="BMK50" s="2">
        <v>2267</v>
      </c>
      <c r="BML50" s="2">
        <v>6411</v>
      </c>
      <c r="BMM50" s="2">
        <v>1097</v>
      </c>
      <c r="BMN50" s="2">
        <v>412</v>
      </c>
      <c r="BMO50" s="2">
        <v>2997</v>
      </c>
      <c r="BMP50" s="2">
        <v>548</v>
      </c>
      <c r="BMQ50" s="2">
        <v>1672</v>
      </c>
      <c r="BMR50" s="2">
        <v>4929</v>
      </c>
      <c r="BMS50" s="2">
        <v>550</v>
      </c>
      <c r="BMT50" s="2">
        <v>179</v>
      </c>
      <c r="BMU50" s="2">
        <v>947</v>
      </c>
      <c r="BMV50" s="2">
        <v>2550</v>
      </c>
      <c r="BMW50" s="2">
        <v>1526</v>
      </c>
      <c r="BMX50" s="2">
        <v>2686</v>
      </c>
      <c r="BMY50" s="2">
        <v>4806</v>
      </c>
      <c r="BMZ50" s="2">
        <v>393</v>
      </c>
      <c r="BNA50" s="2">
        <v>843</v>
      </c>
      <c r="BNB50" s="2">
        <v>695</v>
      </c>
      <c r="BNC50" s="2">
        <v>484</v>
      </c>
      <c r="BND50" s="2">
        <v>662</v>
      </c>
      <c r="BNE50" s="2">
        <v>12764</v>
      </c>
      <c r="BNF50" s="2" t="s">
        <v>5</v>
      </c>
      <c r="BNG50" s="2">
        <v>754</v>
      </c>
      <c r="BNH50" s="2">
        <v>1436</v>
      </c>
      <c r="BNI50" s="2">
        <v>2685</v>
      </c>
      <c r="BNJ50" s="2">
        <v>1857</v>
      </c>
      <c r="BNK50" s="2">
        <v>1540</v>
      </c>
      <c r="BNL50" s="2">
        <v>4265</v>
      </c>
      <c r="BNM50" s="2">
        <v>3061</v>
      </c>
      <c r="BNN50" s="2">
        <v>2306</v>
      </c>
      <c r="BNO50" s="2">
        <v>322</v>
      </c>
      <c r="BNP50" s="2">
        <v>1843</v>
      </c>
      <c r="BNQ50" s="2">
        <v>662</v>
      </c>
      <c r="BNR50" s="2">
        <v>1062</v>
      </c>
      <c r="BNS50" s="2">
        <v>46487</v>
      </c>
      <c r="BNT50" s="2">
        <v>689</v>
      </c>
      <c r="BNU50" s="2">
        <v>681</v>
      </c>
      <c r="BNV50" s="2">
        <v>1661</v>
      </c>
      <c r="BNW50" s="2">
        <v>245</v>
      </c>
      <c r="BNX50" s="2">
        <v>117</v>
      </c>
      <c r="BNY50" s="2">
        <v>234</v>
      </c>
      <c r="BNZ50" s="2">
        <v>680</v>
      </c>
      <c r="BOA50" s="2">
        <v>2084</v>
      </c>
      <c r="BOB50" s="2">
        <v>728</v>
      </c>
      <c r="BOC50" s="2">
        <v>248</v>
      </c>
      <c r="BOD50" s="2">
        <v>1458</v>
      </c>
      <c r="BOE50" s="2">
        <v>332</v>
      </c>
      <c r="BOF50" s="2">
        <v>378</v>
      </c>
      <c r="BOG50" s="2">
        <v>7755</v>
      </c>
      <c r="BOH50" s="2">
        <v>8601</v>
      </c>
      <c r="BOI50" s="2">
        <v>1878</v>
      </c>
      <c r="BOJ50" s="2">
        <v>993</v>
      </c>
      <c r="BOK50" s="2">
        <v>3398</v>
      </c>
      <c r="BOL50" s="2">
        <v>883</v>
      </c>
      <c r="BOM50" s="2">
        <v>542</v>
      </c>
      <c r="BON50" s="2">
        <v>1801</v>
      </c>
      <c r="BOO50" s="2">
        <v>1979</v>
      </c>
      <c r="BOP50" s="2">
        <v>1576</v>
      </c>
      <c r="BOQ50" s="2">
        <v>814</v>
      </c>
      <c r="BOR50" s="2">
        <v>1209</v>
      </c>
      <c r="BOS50" s="2">
        <v>343</v>
      </c>
      <c r="BOT50" s="2">
        <v>3293</v>
      </c>
      <c r="BOU50" s="2">
        <v>2869</v>
      </c>
      <c r="BOV50" s="2">
        <v>2573</v>
      </c>
      <c r="BOW50" s="2">
        <v>2407</v>
      </c>
      <c r="BOX50" s="2">
        <v>8975</v>
      </c>
      <c r="BOY50" s="2">
        <v>3472</v>
      </c>
      <c r="BOZ50" s="2">
        <v>1190</v>
      </c>
      <c r="BPA50" s="2">
        <v>2855</v>
      </c>
      <c r="BPB50" s="2">
        <v>515</v>
      </c>
      <c r="BPC50" s="2">
        <v>287</v>
      </c>
      <c r="BPD50" s="2">
        <v>514</v>
      </c>
      <c r="BPE50" s="2">
        <v>1397</v>
      </c>
      <c r="BPF50" s="2">
        <v>759</v>
      </c>
      <c r="BPG50" s="2">
        <v>4349</v>
      </c>
      <c r="BPH50" s="2">
        <v>2332</v>
      </c>
      <c r="BPI50" s="2">
        <v>3540</v>
      </c>
      <c r="BPJ50" s="2">
        <v>5040</v>
      </c>
      <c r="BPK50" s="2">
        <v>30826</v>
      </c>
      <c r="BPL50" s="2">
        <v>1095</v>
      </c>
      <c r="BPM50" s="2">
        <v>1769</v>
      </c>
      <c r="BPN50" s="2">
        <v>528</v>
      </c>
      <c r="BPO50" s="2">
        <v>4464</v>
      </c>
      <c r="BPP50" s="2">
        <v>894</v>
      </c>
      <c r="BPQ50" s="2">
        <v>2054</v>
      </c>
      <c r="BPR50" s="2">
        <v>2958</v>
      </c>
      <c r="BPS50" s="2">
        <v>1040</v>
      </c>
      <c r="BPT50" s="2">
        <v>934</v>
      </c>
      <c r="BPU50" s="2">
        <v>19334</v>
      </c>
      <c r="BPV50" s="2">
        <v>1248</v>
      </c>
      <c r="BPW50" s="2">
        <v>1563</v>
      </c>
      <c r="BPX50" s="2">
        <v>476</v>
      </c>
      <c r="BPY50" s="2">
        <v>14434</v>
      </c>
      <c r="BPZ50" s="2">
        <v>2590</v>
      </c>
      <c r="BQA50" s="2">
        <v>4418</v>
      </c>
      <c r="BQB50" s="2">
        <v>15300</v>
      </c>
      <c r="BQC50" s="2">
        <v>96</v>
      </c>
      <c r="BQD50" s="2">
        <v>3192</v>
      </c>
      <c r="BQE50" s="2">
        <v>9057</v>
      </c>
      <c r="BQF50" s="2">
        <v>2012</v>
      </c>
      <c r="BQG50" s="2">
        <v>820</v>
      </c>
      <c r="BQH50" s="2">
        <v>3198</v>
      </c>
      <c r="BQI50" s="2">
        <v>2073</v>
      </c>
      <c r="BQJ50" s="2">
        <v>1924</v>
      </c>
      <c r="BQK50" s="2">
        <v>1023</v>
      </c>
      <c r="BQL50" s="2">
        <v>1352</v>
      </c>
      <c r="BQM50" s="2">
        <v>1869</v>
      </c>
      <c r="BQN50" s="2">
        <v>62</v>
      </c>
      <c r="BQO50" s="2" t="s">
        <v>5</v>
      </c>
      <c r="BQP50" s="2">
        <v>51368</v>
      </c>
      <c r="BQQ50" s="2">
        <v>1466</v>
      </c>
      <c r="BQR50" s="2">
        <v>683</v>
      </c>
      <c r="BQS50" s="2">
        <v>1123</v>
      </c>
      <c r="BQT50" s="2">
        <v>3061</v>
      </c>
      <c r="BQU50" s="2">
        <v>434</v>
      </c>
      <c r="BQV50" s="2">
        <v>260</v>
      </c>
      <c r="BQW50" s="2">
        <v>2018</v>
      </c>
      <c r="BQX50" s="2">
        <v>10911</v>
      </c>
      <c r="BQY50" s="2">
        <v>4034</v>
      </c>
      <c r="BQZ50" s="2">
        <v>4376</v>
      </c>
      <c r="BRA50" s="2">
        <v>494</v>
      </c>
      <c r="BRB50" s="2">
        <v>1440</v>
      </c>
      <c r="BRC50" s="2">
        <v>702</v>
      </c>
      <c r="BRD50" s="2">
        <v>2576</v>
      </c>
      <c r="BRE50" s="2">
        <v>1653</v>
      </c>
      <c r="BRF50" s="2">
        <v>427</v>
      </c>
      <c r="BRG50" s="2">
        <v>602</v>
      </c>
      <c r="BRH50" s="2">
        <v>4971</v>
      </c>
      <c r="BRI50" s="2">
        <v>966</v>
      </c>
      <c r="BRJ50" s="2">
        <v>2156</v>
      </c>
      <c r="BRK50" s="2">
        <v>325</v>
      </c>
      <c r="BRL50" s="2">
        <v>1948</v>
      </c>
      <c r="BRM50" s="2">
        <v>6016</v>
      </c>
      <c r="BRN50" s="2">
        <v>2325</v>
      </c>
      <c r="BRO50" s="2">
        <v>153</v>
      </c>
      <c r="BRP50" s="2">
        <v>1920</v>
      </c>
      <c r="BRQ50" s="2">
        <v>297</v>
      </c>
      <c r="BRR50" s="2">
        <v>1313</v>
      </c>
      <c r="BRS50" s="2">
        <v>2184</v>
      </c>
      <c r="BRT50" s="2">
        <v>1682</v>
      </c>
      <c r="BRU50" s="2">
        <v>5187</v>
      </c>
      <c r="BRV50" s="2">
        <v>2945</v>
      </c>
      <c r="BRW50" s="2">
        <v>10898</v>
      </c>
      <c r="BRX50" s="2">
        <v>1175</v>
      </c>
      <c r="BRY50" s="2">
        <v>10506</v>
      </c>
      <c r="BRZ50" s="2">
        <v>1858</v>
      </c>
      <c r="BSA50" s="2">
        <v>5705</v>
      </c>
      <c r="BSB50" s="2">
        <v>7863</v>
      </c>
      <c r="BSC50" s="2">
        <v>2538</v>
      </c>
      <c r="BSD50" s="2">
        <v>15436</v>
      </c>
      <c r="BSE50" s="2">
        <v>57732</v>
      </c>
      <c r="BSF50" s="2">
        <v>9259</v>
      </c>
      <c r="BSG50" s="2">
        <v>1</v>
      </c>
      <c r="BSH50" s="2">
        <v>12262</v>
      </c>
      <c r="BSI50" s="2">
        <v>37305</v>
      </c>
      <c r="BSJ50" s="2">
        <v>40545</v>
      </c>
      <c r="BSK50" s="2">
        <v>750</v>
      </c>
      <c r="BSL50" s="2">
        <v>4380</v>
      </c>
      <c r="BSM50" s="2">
        <v>8489</v>
      </c>
      <c r="BSN50" s="2">
        <v>27753</v>
      </c>
      <c r="BSO50" s="2">
        <v>1163</v>
      </c>
      <c r="BSP50" s="2">
        <v>3409</v>
      </c>
      <c r="BSQ50" s="2">
        <v>4644</v>
      </c>
      <c r="BSR50" s="2">
        <v>1452</v>
      </c>
      <c r="BSS50" s="2">
        <v>1029</v>
      </c>
      <c r="BST50" s="2">
        <v>0</v>
      </c>
      <c r="BSU50" s="2">
        <v>9233</v>
      </c>
      <c r="BSV50" s="2">
        <v>9913</v>
      </c>
      <c r="BSW50" s="2">
        <v>1721</v>
      </c>
      <c r="BSX50" s="2">
        <v>14314</v>
      </c>
      <c r="BSY50" s="2">
        <v>3217</v>
      </c>
      <c r="BSZ50" s="2">
        <v>8793</v>
      </c>
      <c r="BTA50" s="2">
        <v>77317</v>
      </c>
      <c r="BTB50" s="2">
        <v>11573</v>
      </c>
      <c r="BTC50" s="2">
        <v>10843</v>
      </c>
      <c r="BTD50" s="2">
        <v>9050</v>
      </c>
      <c r="BTE50" s="2">
        <v>5</v>
      </c>
      <c r="BTF50" s="2">
        <v>0</v>
      </c>
      <c r="BTG50" s="2">
        <v>5694</v>
      </c>
      <c r="BTH50" s="2">
        <v>2888</v>
      </c>
      <c r="BTI50" s="2">
        <v>5570</v>
      </c>
      <c r="BTJ50" s="2">
        <v>32388</v>
      </c>
      <c r="BTK50" s="2">
        <v>3435</v>
      </c>
      <c r="BTL50" s="2">
        <v>33221</v>
      </c>
      <c r="BTM50" s="2">
        <v>36358</v>
      </c>
      <c r="BTN50" s="2">
        <v>34009</v>
      </c>
      <c r="BTO50" s="2">
        <v>2069</v>
      </c>
      <c r="BTP50" s="2">
        <v>9084</v>
      </c>
      <c r="BTQ50" s="2">
        <v>538</v>
      </c>
      <c r="BTR50" s="2">
        <v>5339</v>
      </c>
      <c r="BTS50" s="2">
        <v>484</v>
      </c>
      <c r="BTT50" s="2">
        <v>4336</v>
      </c>
      <c r="BTU50" s="2">
        <v>526</v>
      </c>
      <c r="BTV50" s="2">
        <v>1354</v>
      </c>
      <c r="BTW50" s="2">
        <v>30390</v>
      </c>
      <c r="BTX50" s="2">
        <v>2429</v>
      </c>
      <c r="BTY50" s="2">
        <v>827</v>
      </c>
      <c r="BTZ50" s="2">
        <v>3079</v>
      </c>
      <c r="BUA50" s="2">
        <v>4738</v>
      </c>
      <c r="BUB50" s="2">
        <v>7481</v>
      </c>
      <c r="BUC50" s="2">
        <v>2029</v>
      </c>
      <c r="BUD50" s="2">
        <v>33589</v>
      </c>
      <c r="BUE50" s="2">
        <v>1841</v>
      </c>
      <c r="BUF50" s="2">
        <v>10004</v>
      </c>
      <c r="BUG50" s="2">
        <v>1807</v>
      </c>
      <c r="BUH50" s="2">
        <v>207</v>
      </c>
      <c r="BUI50" s="2">
        <v>7691</v>
      </c>
      <c r="BUJ50" s="2">
        <v>11621</v>
      </c>
      <c r="BUK50" s="2">
        <v>18912</v>
      </c>
      <c r="BUL50" s="2">
        <v>5621</v>
      </c>
      <c r="BUM50" s="2">
        <v>2420</v>
      </c>
      <c r="BUN50" s="2">
        <v>5830</v>
      </c>
      <c r="BUO50" s="2">
        <v>23898</v>
      </c>
      <c r="BUP50" s="2">
        <v>1724</v>
      </c>
      <c r="BUQ50" s="2">
        <v>6072</v>
      </c>
      <c r="BUR50" s="2">
        <v>64074</v>
      </c>
      <c r="BUS50" s="2">
        <v>6067</v>
      </c>
      <c r="BUT50" s="2">
        <v>49701</v>
      </c>
      <c r="BUU50" s="2">
        <v>4006</v>
      </c>
      <c r="BUV50" s="2">
        <v>1825</v>
      </c>
      <c r="BUW50" s="2">
        <v>12162</v>
      </c>
      <c r="BUX50" s="2" t="s">
        <v>5</v>
      </c>
      <c r="BUY50" s="2">
        <v>4717</v>
      </c>
      <c r="BUZ50" s="2">
        <v>579</v>
      </c>
      <c r="BVA50" s="2">
        <v>2539</v>
      </c>
      <c r="BVB50" s="2">
        <v>2743</v>
      </c>
      <c r="BVC50" s="2">
        <v>8198</v>
      </c>
      <c r="BVD50" s="2">
        <v>4086</v>
      </c>
      <c r="BVE50" s="2">
        <v>13394</v>
      </c>
      <c r="BVF50" s="2">
        <v>11329</v>
      </c>
      <c r="BVG50" s="2">
        <v>3623</v>
      </c>
      <c r="BVH50" s="2">
        <v>1497</v>
      </c>
      <c r="BVI50" s="2">
        <v>4788</v>
      </c>
      <c r="BVJ50" s="2">
        <v>6070</v>
      </c>
      <c r="BVK50" s="2">
        <v>170</v>
      </c>
      <c r="BVL50" s="2">
        <v>11716</v>
      </c>
      <c r="BVM50" s="2">
        <v>5730</v>
      </c>
      <c r="BVN50" s="2">
        <v>6013</v>
      </c>
      <c r="BVO50" s="2">
        <v>2260</v>
      </c>
      <c r="BVP50" s="2">
        <v>908</v>
      </c>
      <c r="BVQ50" s="2">
        <v>2357</v>
      </c>
      <c r="BVR50" s="2">
        <v>2898</v>
      </c>
      <c r="BVS50" s="2">
        <v>2796</v>
      </c>
      <c r="BVT50" s="2">
        <v>2649</v>
      </c>
      <c r="BVU50" s="2">
        <v>16775</v>
      </c>
      <c r="BVV50" s="2">
        <v>1046</v>
      </c>
      <c r="BVW50" s="2">
        <v>43724</v>
      </c>
      <c r="BVX50" s="2">
        <v>384</v>
      </c>
      <c r="BVY50" s="2">
        <v>81767</v>
      </c>
      <c r="BVZ50" s="2">
        <v>2015</v>
      </c>
      <c r="BWA50" s="2">
        <v>4191</v>
      </c>
      <c r="BWB50" s="2">
        <v>1925</v>
      </c>
      <c r="BWC50" s="2">
        <v>7726</v>
      </c>
      <c r="BWD50" s="2">
        <v>59386</v>
      </c>
      <c r="BWE50" s="2">
        <v>756</v>
      </c>
      <c r="BWF50" s="2">
        <v>2970</v>
      </c>
      <c r="BWG50" s="2">
        <v>1868</v>
      </c>
      <c r="BWH50" s="2">
        <v>433</v>
      </c>
      <c r="BWI50" s="2">
        <v>930</v>
      </c>
      <c r="BWJ50" s="2">
        <v>4852</v>
      </c>
      <c r="BWK50" s="2">
        <v>6988</v>
      </c>
      <c r="BWL50" s="2">
        <v>2608</v>
      </c>
      <c r="BWM50" s="2">
        <v>5827</v>
      </c>
      <c r="BWN50" s="2">
        <v>27975</v>
      </c>
      <c r="BWO50" s="2">
        <v>1142</v>
      </c>
      <c r="BWP50" s="2">
        <v>1793</v>
      </c>
      <c r="BWQ50" s="2">
        <v>850</v>
      </c>
      <c r="BWR50" s="2">
        <v>263</v>
      </c>
      <c r="BWS50" s="2">
        <v>1022</v>
      </c>
      <c r="BWT50" s="2">
        <v>8949</v>
      </c>
      <c r="BWU50" s="2">
        <v>1186</v>
      </c>
      <c r="BWV50" s="2">
        <v>609</v>
      </c>
      <c r="BWW50" s="2">
        <v>30524</v>
      </c>
      <c r="BWX50" s="2">
        <v>17980</v>
      </c>
      <c r="BWY50" s="2">
        <v>748</v>
      </c>
      <c r="BWZ50" s="2">
        <v>6583</v>
      </c>
      <c r="BXA50" s="2">
        <v>29068</v>
      </c>
      <c r="BXB50" s="2">
        <v>589</v>
      </c>
      <c r="BXC50" s="2">
        <v>21417</v>
      </c>
      <c r="BXD50" s="2">
        <v>3135</v>
      </c>
      <c r="BXE50" s="2">
        <v>4387</v>
      </c>
      <c r="BXF50" s="2">
        <v>8844</v>
      </c>
      <c r="BXG50" s="2">
        <v>6989</v>
      </c>
      <c r="BXH50" s="2">
        <v>14486</v>
      </c>
      <c r="BXI50" s="2">
        <v>13119</v>
      </c>
      <c r="BXJ50" s="2">
        <v>35763</v>
      </c>
      <c r="BXK50" s="2">
        <v>8461</v>
      </c>
      <c r="BXL50" s="2">
        <v>5608</v>
      </c>
      <c r="BXM50" s="2">
        <v>511</v>
      </c>
      <c r="BXN50" s="2">
        <v>9248</v>
      </c>
      <c r="BXO50" s="2">
        <v>2566</v>
      </c>
      <c r="BXP50" s="2">
        <v>1438</v>
      </c>
      <c r="BXQ50" s="2">
        <v>1363</v>
      </c>
      <c r="BXR50" s="2">
        <v>523</v>
      </c>
      <c r="BXS50" s="2">
        <v>12995</v>
      </c>
      <c r="BXT50" s="2">
        <v>383</v>
      </c>
      <c r="BXU50" s="2">
        <v>801</v>
      </c>
      <c r="BXV50" s="2">
        <v>255</v>
      </c>
      <c r="BXW50" s="2">
        <v>449</v>
      </c>
      <c r="BXX50" s="2">
        <v>1153</v>
      </c>
      <c r="BXY50" s="2">
        <v>1032</v>
      </c>
      <c r="BXZ50" s="2">
        <v>388</v>
      </c>
      <c r="BYA50" s="2">
        <v>1244</v>
      </c>
      <c r="BYB50" s="2">
        <v>16790</v>
      </c>
      <c r="BYC50" s="2">
        <v>801</v>
      </c>
      <c r="BYD50" s="2">
        <v>1772</v>
      </c>
      <c r="BYE50" s="2">
        <v>0</v>
      </c>
      <c r="BYF50" s="2">
        <v>1449</v>
      </c>
      <c r="BYG50" s="2">
        <v>449</v>
      </c>
      <c r="BYH50" s="2">
        <v>5685</v>
      </c>
      <c r="BYI50" s="2">
        <v>801</v>
      </c>
      <c r="BYJ50" s="2">
        <v>488</v>
      </c>
      <c r="BYK50" s="2">
        <v>2382</v>
      </c>
      <c r="BYL50" s="2">
        <v>2270</v>
      </c>
      <c r="BYM50" s="2">
        <v>1020</v>
      </c>
      <c r="BYN50" s="2">
        <v>3232</v>
      </c>
      <c r="BYO50" s="2">
        <v>937</v>
      </c>
      <c r="BYP50" s="2">
        <v>56528</v>
      </c>
      <c r="BYQ50" s="2">
        <v>5756</v>
      </c>
      <c r="BYR50" s="2">
        <v>6322</v>
      </c>
      <c r="BYS50" s="2">
        <v>131</v>
      </c>
      <c r="BYT50" s="2">
        <v>165</v>
      </c>
      <c r="BYU50" s="2">
        <v>268</v>
      </c>
      <c r="BYV50" s="2">
        <v>3268</v>
      </c>
      <c r="BYW50" s="2">
        <v>0</v>
      </c>
      <c r="BYX50" s="2">
        <v>1943</v>
      </c>
      <c r="BYY50" s="2">
        <v>83</v>
      </c>
      <c r="BYZ50" s="2">
        <v>1603</v>
      </c>
      <c r="BZA50" s="2">
        <v>880</v>
      </c>
      <c r="BZB50" s="2">
        <v>301</v>
      </c>
      <c r="BZC50" s="2">
        <v>933</v>
      </c>
      <c r="BZD50" s="2">
        <v>21135</v>
      </c>
      <c r="BZE50" s="2">
        <v>7966</v>
      </c>
      <c r="BZF50" s="2">
        <v>6</v>
      </c>
      <c r="BZG50" s="2">
        <v>183</v>
      </c>
      <c r="BZH50" s="2">
        <v>1561</v>
      </c>
      <c r="BZI50" s="2">
        <v>11953</v>
      </c>
      <c r="BZJ50" s="2">
        <v>139</v>
      </c>
      <c r="BZK50" s="2">
        <v>30725</v>
      </c>
      <c r="BZL50" s="2">
        <v>1682</v>
      </c>
      <c r="BZM50" s="2">
        <v>536</v>
      </c>
      <c r="BZN50" s="2">
        <v>55894</v>
      </c>
      <c r="BZO50" s="2">
        <v>4313</v>
      </c>
      <c r="BZP50" s="2">
        <v>2393</v>
      </c>
      <c r="BZQ50" s="2">
        <v>713</v>
      </c>
      <c r="BZR50" s="2">
        <v>0</v>
      </c>
      <c r="BZS50" s="2">
        <v>2137</v>
      </c>
      <c r="BZT50" s="2">
        <v>437</v>
      </c>
      <c r="BZU50" s="2">
        <v>8463</v>
      </c>
      <c r="BZV50" s="2">
        <v>1256</v>
      </c>
      <c r="BZW50" s="2">
        <v>4010</v>
      </c>
      <c r="BZX50" s="2">
        <v>3810</v>
      </c>
      <c r="BZY50" s="2">
        <v>5916</v>
      </c>
      <c r="BZZ50" s="2">
        <v>873</v>
      </c>
      <c r="CAA50" s="2">
        <v>65</v>
      </c>
      <c r="CAB50" s="2">
        <v>439</v>
      </c>
      <c r="CAC50" s="2">
        <v>149</v>
      </c>
      <c r="CAD50" s="2">
        <v>903</v>
      </c>
      <c r="CAE50" s="2">
        <v>632</v>
      </c>
      <c r="CAF50" s="2">
        <v>1675</v>
      </c>
      <c r="CAG50" s="2">
        <v>2274</v>
      </c>
      <c r="CAH50" s="2">
        <v>1496</v>
      </c>
      <c r="CAI50" s="2">
        <v>4171</v>
      </c>
      <c r="CAJ50" s="2">
        <v>5224</v>
      </c>
      <c r="CAK50" s="2">
        <v>1639</v>
      </c>
      <c r="CAL50" s="2">
        <v>5603</v>
      </c>
      <c r="CAM50" s="2">
        <v>3431</v>
      </c>
      <c r="CAN50" s="2">
        <v>5109</v>
      </c>
      <c r="CAO50" s="2">
        <v>186</v>
      </c>
      <c r="CAP50" s="2">
        <v>3732</v>
      </c>
      <c r="CAQ50" s="2">
        <v>2170</v>
      </c>
      <c r="CAR50" s="2">
        <v>3369</v>
      </c>
      <c r="CAS50" s="2">
        <v>296</v>
      </c>
      <c r="CAT50" s="2">
        <v>883</v>
      </c>
      <c r="CAU50" s="2">
        <v>15727</v>
      </c>
      <c r="CAV50" s="2">
        <v>975</v>
      </c>
      <c r="CAW50" s="2">
        <v>136</v>
      </c>
      <c r="CAX50" s="2">
        <v>252</v>
      </c>
      <c r="CAY50" s="2">
        <v>294</v>
      </c>
      <c r="CAZ50" s="2">
        <v>1022</v>
      </c>
      <c r="CBA50" s="2">
        <v>4246</v>
      </c>
      <c r="CBB50" s="2">
        <v>643</v>
      </c>
      <c r="CBC50" s="2">
        <v>481</v>
      </c>
      <c r="CBD50" s="2">
        <v>35365</v>
      </c>
      <c r="CBE50" s="2">
        <v>1217</v>
      </c>
      <c r="CBF50" s="2">
        <v>213</v>
      </c>
      <c r="CBG50" s="2">
        <v>556</v>
      </c>
      <c r="CBH50" s="2">
        <v>0</v>
      </c>
      <c r="CBI50" s="2">
        <v>7508</v>
      </c>
      <c r="CBJ50" s="2">
        <v>1032</v>
      </c>
      <c r="CBK50" s="2">
        <v>2668</v>
      </c>
      <c r="CBL50" s="2">
        <v>922</v>
      </c>
      <c r="CBM50" s="2">
        <v>457</v>
      </c>
      <c r="CBN50" s="2">
        <v>1104</v>
      </c>
      <c r="CBO50" s="2">
        <v>367</v>
      </c>
      <c r="CBP50" s="2">
        <v>1619</v>
      </c>
      <c r="CBQ50" s="2">
        <v>3172</v>
      </c>
      <c r="CBR50" s="2">
        <v>513</v>
      </c>
      <c r="CBS50" s="2">
        <v>479</v>
      </c>
      <c r="CBT50" s="2">
        <v>2367</v>
      </c>
      <c r="CBU50" s="2">
        <v>399</v>
      </c>
      <c r="CBV50" s="2">
        <v>995</v>
      </c>
      <c r="CBW50" s="2">
        <v>3450</v>
      </c>
      <c r="CBX50" s="2">
        <v>568</v>
      </c>
      <c r="CBY50" s="2">
        <v>0</v>
      </c>
      <c r="CBZ50" s="2">
        <v>3520</v>
      </c>
      <c r="CCA50" s="2">
        <v>1814</v>
      </c>
      <c r="CCB50" s="2">
        <v>563</v>
      </c>
      <c r="CCC50" s="2">
        <v>1652</v>
      </c>
      <c r="CCD50" s="2">
        <v>278</v>
      </c>
      <c r="CCE50" s="2">
        <v>2924</v>
      </c>
      <c r="CCF50" s="2">
        <v>1249</v>
      </c>
      <c r="CCG50" s="2">
        <v>720</v>
      </c>
      <c r="CCH50" s="2">
        <v>5189</v>
      </c>
      <c r="CCI50" s="2">
        <v>339</v>
      </c>
      <c r="CCJ50" s="2">
        <v>393</v>
      </c>
      <c r="CCK50" s="2">
        <v>230</v>
      </c>
      <c r="CCL50" s="2">
        <v>194</v>
      </c>
      <c r="CCM50" s="2">
        <v>1199</v>
      </c>
      <c r="CCN50" s="2">
        <v>783</v>
      </c>
      <c r="CCO50" s="2">
        <v>106</v>
      </c>
      <c r="CCP50" s="2">
        <v>350</v>
      </c>
      <c r="CCQ50" s="2">
        <v>513</v>
      </c>
      <c r="CCR50" s="2">
        <v>1870</v>
      </c>
      <c r="CCS50" s="2">
        <v>1459</v>
      </c>
      <c r="CCT50" s="2">
        <v>195</v>
      </c>
      <c r="CCU50" s="2">
        <v>1377</v>
      </c>
      <c r="CCV50" s="2">
        <v>870</v>
      </c>
      <c r="CCW50" s="2">
        <v>670</v>
      </c>
      <c r="CCX50" s="2">
        <v>317</v>
      </c>
      <c r="CCY50" s="2">
        <v>440</v>
      </c>
      <c r="CCZ50" s="2">
        <v>258</v>
      </c>
      <c r="CDA50" s="2">
        <v>2468</v>
      </c>
      <c r="CDB50" s="2">
        <v>156</v>
      </c>
      <c r="CDC50" s="2">
        <v>501</v>
      </c>
      <c r="CDD50" s="2">
        <v>1494</v>
      </c>
      <c r="CDE50" s="2">
        <v>3405</v>
      </c>
      <c r="CDF50" s="2">
        <v>3649</v>
      </c>
      <c r="CDG50" s="2">
        <v>1044</v>
      </c>
      <c r="CDH50" s="2">
        <v>131</v>
      </c>
      <c r="CDI50" s="2">
        <v>109</v>
      </c>
      <c r="CDJ50" s="2">
        <v>265</v>
      </c>
      <c r="CDK50" s="2">
        <v>688</v>
      </c>
      <c r="CDL50" s="2">
        <v>1664</v>
      </c>
      <c r="CDM50" s="2">
        <v>314</v>
      </c>
      <c r="CDN50" s="2">
        <v>530</v>
      </c>
      <c r="CDO50" s="2">
        <v>306</v>
      </c>
      <c r="CDP50" s="2">
        <v>35</v>
      </c>
      <c r="CDQ50" s="2">
        <v>597</v>
      </c>
      <c r="CDR50" s="2">
        <v>1727</v>
      </c>
      <c r="CDS50" s="2">
        <v>3380</v>
      </c>
      <c r="CDT50" s="2">
        <v>2837</v>
      </c>
      <c r="CDU50" s="2">
        <v>13785</v>
      </c>
      <c r="CDV50" s="2">
        <v>520</v>
      </c>
      <c r="CDW50" s="2">
        <v>380</v>
      </c>
      <c r="CDX50" s="2">
        <v>1573</v>
      </c>
      <c r="CDY50" s="2">
        <v>3215</v>
      </c>
      <c r="CDZ50" s="2">
        <v>517</v>
      </c>
      <c r="CEA50" s="2">
        <v>434</v>
      </c>
      <c r="CEB50" s="2">
        <v>314</v>
      </c>
      <c r="CEC50" s="2">
        <v>193</v>
      </c>
      <c r="CED50" s="2">
        <v>1895</v>
      </c>
      <c r="CEE50" s="2">
        <v>308</v>
      </c>
      <c r="CEF50" s="2">
        <v>914</v>
      </c>
      <c r="CEG50" s="2">
        <v>552</v>
      </c>
      <c r="CEH50" s="2">
        <v>2384</v>
      </c>
      <c r="CEI50" s="2">
        <v>3637</v>
      </c>
      <c r="CEJ50" s="2">
        <v>585</v>
      </c>
      <c r="CEK50" s="2">
        <v>2012</v>
      </c>
      <c r="CEL50" s="2">
        <v>533</v>
      </c>
      <c r="CEM50" s="2">
        <v>244</v>
      </c>
      <c r="CEN50" s="2">
        <v>113</v>
      </c>
      <c r="CEO50" s="2">
        <v>359</v>
      </c>
      <c r="CEP50" s="2">
        <v>662</v>
      </c>
      <c r="CEQ50" s="2">
        <v>2291</v>
      </c>
      <c r="CER50" s="2">
        <v>471</v>
      </c>
      <c r="CES50" s="2">
        <v>758</v>
      </c>
      <c r="CET50" s="2">
        <v>93</v>
      </c>
      <c r="CEU50" s="2">
        <v>1304</v>
      </c>
      <c r="CEV50" s="2">
        <v>193</v>
      </c>
      <c r="CEW50" s="2">
        <v>789</v>
      </c>
      <c r="CEX50" s="2">
        <v>421</v>
      </c>
      <c r="CEY50" s="2">
        <v>497</v>
      </c>
      <c r="CEZ50" s="2">
        <v>2557</v>
      </c>
      <c r="CFA50" s="2">
        <v>212</v>
      </c>
      <c r="CFB50" s="2">
        <v>13752</v>
      </c>
      <c r="CFC50" s="2">
        <v>249</v>
      </c>
      <c r="CFD50" s="2">
        <v>4763</v>
      </c>
      <c r="CFE50" s="2">
        <v>4879</v>
      </c>
      <c r="CFF50" s="2">
        <v>237</v>
      </c>
      <c r="CFG50" s="2">
        <v>99</v>
      </c>
      <c r="CFH50" s="2">
        <v>1443</v>
      </c>
      <c r="CFI50" s="2">
        <v>1046</v>
      </c>
      <c r="CFJ50" s="2">
        <v>13845</v>
      </c>
      <c r="CFK50" s="2">
        <v>1248</v>
      </c>
      <c r="CFL50" s="2">
        <v>484</v>
      </c>
      <c r="CFM50" s="2">
        <v>7686</v>
      </c>
      <c r="CFN50" s="2">
        <v>2387</v>
      </c>
      <c r="CFO50" s="2">
        <v>1733</v>
      </c>
      <c r="CFP50" s="2">
        <v>2750</v>
      </c>
      <c r="CFQ50" s="2">
        <v>2600</v>
      </c>
      <c r="CFR50" s="2">
        <v>388</v>
      </c>
      <c r="CFS50" s="2">
        <v>1675</v>
      </c>
      <c r="CFT50" s="2">
        <v>383</v>
      </c>
      <c r="CFU50" s="2">
        <v>407</v>
      </c>
      <c r="CFV50" s="2">
        <v>588</v>
      </c>
      <c r="CFW50" s="2">
        <v>7406</v>
      </c>
      <c r="CFX50" s="2">
        <v>1987</v>
      </c>
      <c r="CFY50" s="2">
        <v>178</v>
      </c>
      <c r="CFZ50" s="2">
        <v>412</v>
      </c>
      <c r="CGA50" s="2">
        <v>1310</v>
      </c>
      <c r="CGB50" s="2">
        <v>571</v>
      </c>
      <c r="CGC50" s="2">
        <v>4763</v>
      </c>
      <c r="CGD50" s="2">
        <v>4803</v>
      </c>
      <c r="CGE50" s="2">
        <v>576</v>
      </c>
      <c r="CGF50" s="2">
        <v>4974</v>
      </c>
      <c r="CGG50" s="2">
        <v>2765</v>
      </c>
      <c r="CGH50" s="2">
        <v>884</v>
      </c>
      <c r="CGI50" s="2">
        <v>1203</v>
      </c>
      <c r="CGJ50" s="2">
        <v>194</v>
      </c>
      <c r="CGK50" s="2">
        <v>2841</v>
      </c>
      <c r="CGL50" s="2">
        <v>3211</v>
      </c>
      <c r="CGM50" s="2">
        <v>212</v>
      </c>
      <c r="CGN50" s="2">
        <v>477</v>
      </c>
      <c r="CGO50" s="2">
        <v>1993</v>
      </c>
      <c r="CGP50" s="2">
        <v>1546</v>
      </c>
      <c r="CGQ50" s="2">
        <v>326</v>
      </c>
      <c r="CGR50" s="2">
        <v>469</v>
      </c>
      <c r="CGS50" s="2">
        <v>738</v>
      </c>
      <c r="CGT50" s="2">
        <v>56</v>
      </c>
      <c r="CGU50" s="2">
        <v>1528</v>
      </c>
      <c r="CGV50" s="2">
        <v>5582</v>
      </c>
      <c r="CGW50" s="2">
        <v>611</v>
      </c>
      <c r="CGX50" s="2">
        <v>998</v>
      </c>
      <c r="CGY50" s="2">
        <v>310</v>
      </c>
      <c r="CGZ50" s="2">
        <v>360</v>
      </c>
      <c r="CHA50" s="2">
        <v>191</v>
      </c>
      <c r="CHB50" s="2">
        <v>770</v>
      </c>
      <c r="CHC50" s="2">
        <v>225</v>
      </c>
      <c r="CHD50" s="2">
        <v>514</v>
      </c>
      <c r="CHE50" s="2">
        <v>464</v>
      </c>
      <c r="CHF50" s="2">
        <v>1668</v>
      </c>
      <c r="CHG50" s="2">
        <v>1426</v>
      </c>
      <c r="CHH50" s="2">
        <v>1849</v>
      </c>
      <c r="CHI50" s="2">
        <v>398</v>
      </c>
      <c r="CHJ50" s="2">
        <v>334</v>
      </c>
      <c r="CHK50" s="2">
        <v>205</v>
      </c>
      <c r="CHL50" s="2">
        <v>125</v>
      </c>
      <c r="CHM50" s="2">
        <v>796</v>
      </c>
      <c r="CHN50" s="2">
        <v>103</v>
      </c>
      <c r="CHO50" s="2">
        <v>173</v>
      </c>
      <c r="CHP50" s="2">
        <v>871</v>
      </c>
      <c r="CHQ50" s="2">
        <v>135</v>
      </c>
      <c r="CHR50" s="2">
        <v>24306</v>
      </c>
      <c r="CHS50" s="2">
        <v>275</v>
      </c>
      <c r="CHT50" s="2">
        <v>2264</v>
      </c>
      <c r="CHU50" s="2">
        <v>3350</v>
      </c>
      <c r="CHV50" s="2">
        <v>2664</v>
      </c>
      <c r="CHW50" s="2">
        <v>1710</v>
      </c>
      <c r="CHX50" s="2">
        <v>113</v>
      </c>
      <c r="CHY50" s="2">
        <v>5324</v>
      </c>
      <c r="CHZ50" s="2">
        <v>650</v>
      </c>
      <c r="CIA50" s="2">
        <v>357</v>
      </c>
      <c r="CIB50" s="2">
        <v>45</v>
      </c>
      <c r="CIC50" s="2">
        <v>359</v>
      </c>
      <c r="CID50" s="2">
        <v>2097</v>
      </c>
      <c r="CIE50" s="2">
        <v>905</v>
      </c>
      <c r="CIF50" s="2">
        <v>172</v>
      </c>
      <c r="CIG50" s="2">
        <v>776</v>
      </c>
      <c r="CIH50" s="2">
        <v>589</v>
      </c>
      <c r="CII50" s="2">
        <v>463</v>
      </c>
      <c r="CIJ50" s="2">
        <v>72</v>
      </c>
      <c r="CIK50" s="2">
        <v>131</v>
      </c>
      <c r="CIL50" s="2">
        <v>302</v>
      </c>
      <c r="CIM50" s="2">
        <v>753</v>
      </c>
      <c r="CIN50" s="2">
        <v>328</v>
      </c>
      <c r="CIO50" s="2">
        <v>283</v>
      </c>
      <c r="CIP50" s="2">
        <v>1212</v>
      </c>
      <c r="CIQ50" s="2">
        <v>1619</v>
      </c>
      <c r="CIR50" s="2">
        <v>5806</v>
      </c>
      <c r="CIS50" s="2">
        <v>18440</v>
      </c>
      <c r="CIT50" s="2">
        <v>251</v>
      </c>
      <c r="CIU50" s="2">
        <v>1924</v>
      </c>
      <c r="CIV50" s="2">
        <v>267</v>
      </c>
      <c r="CIW50" s="2">
        <v>6222</v>
      </c>
      <c r="CIX50" s="2">
        <v>1601</v>
      </c>
      <c r="CIY50" s="2">
        <v>1160</v>
      </c>
      <c r="CIZ50" s="2">
        <v>81</v>
      </c>
      <c r="CJA50" s="2">
        <v>4777</v>
      </c>
      <c r="CJB50" s="2">
        <v>558</v>
      </c>
      <c r="CJC50" s="2">
        <v>311</v>
      </c>
      <c r="CJD50" s="2">
        <v>179</v>
      </c>
      <c r="CJE50" s="2">
        <v>4238</v>
      </c>
      <c r="CJF50" s="2">
        <v>759</v>
      </c>
      <c r="CJG50" s="2">
        <v>1402</v>
      </c>
      <c r="CJH50" s="2">
        <v>1454</v>
      </c>
      <c r="CJI50" s="2">
        <v>2115</v>
      </c>
      <c r="CJJ50" s="2">
        <v>763</v>
      </c>
      <c r="CJK50" s="2">
        <v>139</v>
      </c>
      <c r="CJL50" s="2">
        <v>340</v>
      </c>
      <c r="CJM50" s="2">
        <v>47</v>
      </c>
      <c r="CJN50" s="2">
        <v>2073</v>
      </c>
      <c r="CJO50" s="2">
        <v>712</v>
      </c>
      <c r="CJP50" s="2">
        <v>1098</v>
      </c>
      <c r="CJQ50" s="2">
        <v>528</v>
      </c>
      <c r="CJR50" s="2">
        <v>1079</v>
      </c>
      <c r="CJS50" s="2">
        <v>18695</v>
      </c>
      <c r="CJT50" s="2">
        <v>649</v>
      </c>
      <c r="CJU50" s="2">
        <v>1919</v>
      </c>
      <c r="CJV50" s="2">
        <v>1005</v>
      </c>
      <c r="CJW50" s="2">
        <v>875</v>
      </c>
      <c r="CJX50" s="2">
        <v>7618</v>
      </c>
      <c r="CJY50" s="2">
        <v>334</v>
      </c>
      <c r="CJZ50" s="2">
        <v>1133</v>
      </c>
      <c r="CKA50" s="2">
        <v>840</v>
      </c>
      <c r="CKB50" s="2">
        <v>767</v>
      </c>
      <c r="CKC50" s="2">
        <v>357</v>
      </c>
      <c r="CKD50" s="2">
        <v>485</v>
      </c>
      <c r="CKE50" s="2">
        <v>454</v>
      </c>
      <c r="CKF50" s="2">
        <v>2352</v>
      </c>
      <c r="CKG50" s="2">
        <v>1396</v>
      </c>
      <c r="CKH50" s="2">
        <v>164</v>
      </c>
      <c r="CKI50" s="2">
        <v>686</v>
      </c>
      <c r="CKJ50" s="2">
        <v>29</v>
      </c>
      <c r="CKK50" s="2">
        <v>382</v>
      </c>
      <c r="CKL50" s="2">
        <v>4414</v>
      </c>
      <c r="CKM50" s="2">
        <v>607</v>
      </c>
      <c r="CKN50" s="2">
        <v>1238</v>
      </c>
      <c r="CKO50" s="2">
        <v>5694</v>
      </c>
      <c r="CKP50" s="2">
        <v>902</v>
      </c>
      <c r="CKQ50" s="2">
        <v>827</v>
      </c>
      <c r="CKR50" s="2">
        <v>2799</v>
      </c>
      <c r="CKS50" s="2">
        <v>1679</v>
      </c>
      <c r="CKT50" s="2">
        <v>3739</v>
      </c>
      <c r="CKU50" s="2">
        <v>1801</v>
      </c>
      <c r="CKV50" s="2">
        <v>7401</v>
      </c>
      <c r="CKW50" s="2">
        <v>1092</v>
      </c>
      <c r="CKX50" s="2">
        <v>5230</v>
      </c>
      <c r="CKY50" s="2">
        <v>940</v>
      </c>
      <c r="CKZ50" s="2">
        <v>982</v>
      </c>
      <c r="CLA50" s="2">
        <v>250</v>
      </c>
      <c r="CLB50" s="2">
        <v>532</v>
      </c>
      <c r="CLC50" s="2">
        <v>1603</v>
      </c>
      <c r="CLD50" s="2">
        <v>310</v>
      </c>
      <c r="CLE50" s="2">
        <v>711</v>
      </c>
      <c r="CLF50" s="2">
        <v>706</v>
      </c>
      <c r="CLG50" s="2">
        <v>634</v>
      </c>
      <c r="CLH50" s="2">
        <v>1698</v>
      </c>
      <c r="CLI50" s="2">
        <v>633</v>
      </c>
      <c r="CLJ50" s="2">
        <v>462</v>
      </c>
      <c r="CLK50" s="2">
        <v>5179</v>
      </c>
      <c r="CLL50" s="2">
        <v>91998</v>
      </c>
      <c r="CLM50" s="2">
        <v>1105</v>
      </c>
      <c r="CLN50" s="2">
        <v>725</v>
      </c>
      <c r="CLO50" s="2">
        <v>689</v>
      </c>
      <c r="CLP50" s="2">
        <v>523</v>
      </c>
      <c r="CLQ50" s="2">
        <v>1097</v>
      </c>
      <c r="CLR50" s="2">
        <v>182</v>
      </c>
      <c r="CLS50" s="2">
        <v>219</v>
      </c>
      <c r="CLT50" s="2">
        <v>473</v>
      </c>
      <c r="CLU50" s="2">
        <v>1181</v>
      </c>
      <c r="CLV50" s="2">
        <v>1015</v>
      </c>
      <c r="CLW50" s="2">
        <v>1537</v>
      </c>
      <c r="CLX50" s="2">
        <v>1451</v>
      </c>
      <c r="CLY50" s="2">
        <v>574</v>
      </c>
      <c r="CLZ50" s="2">
        <v>1474</v>
      </c>
      <c r="CMA50" s="2">
        <v>473</v>
      </c>
      <c r="CMB50" s="2">
        <v>2377</v>
      </c>
      <c r="CMC50" s="2" t="s">
        <v>5</v>
      </c>
      <c r="CMD50" s="2">
        <v>6165</v>
      </c>
      <c r="CME50" s="2">
        <v>366</v>
      </c>
      <c r="CMF50" s="2">
        <v>52</v>
      </c>
      <c r="CMG50" s="2">
        <v>63467</v>
      </c>
      <c r="CMH50" s="2">
        <v>2843</v>
      </c>
      <c r="CMI50" s="2">
        <v>1253</v>
      </c>
      <c r="CMJ50" s="2">
        <v>2031</v>
      </c>
      <c r="CMK50" s="2">
        <v>725</v>
      </c>
      <c r="CML50" s="2">
        <v>441</v>
      </c>
      <c r="CMM50" s="2">
        <v>1529</v>
      </c>
      <c r="CMN50" s="2">
        <v>211</v>
      </c>
      <c r="CMO50" s="2">
        <v>2084</v>
      </c>
      <c r="CMP50" s="2">
        <v>1338</v>
      </c>
      <c r="CMQ50" s="2">
        <v>912</v>
      </c>
      <c r="CMR50" s="2">
        <v>32236</v>
      </c>
      <c r="CMS50" s="2">
        <v>17659</v>
      </c>
      <c r="CMT50" s="2">
        <v>565</v>
      </c>
      <c r="CMU50" s="2">
        <v>4551</v>
      </c>
      <c r="CMV50" s="2">
        <v>4158</v>
      </c>
      <c r="CMW50" s="2">
        <v>861</v>
      </c>
      <c r="CMX50" s="2">
        <v>1732</v>
      </c>
      <c r="CMY50" s="2">
        <v>1314</v>
      </c>
      <c r="CMZ50" s="2">
        <v>208</v>
      </c>
      <c r="CNA50" s="2">
        <v>3019</v>
      </c>
      <c r="CNB50" s="2">
        <v>1098</v>
      </c>
      <c r="CNC50" s="2">
        <v>2495</v>
      </c>
      <c r="CND50" s="2">
        <v>16630</v>
      </c>
      <c r="CNE50" s="2">
        <v>450</v>
      </c>
      <c r="CNF50" s="2">
        <v>154</v>
      </c>
      <c r="CNG50" s="2">
        <v>4024</v>
      </c>
      <c r="CNH50" s="2">
        <v>410</v>
      </c>
      <c r="CNI50" s="2">
        <v>4544</v>
      </c>
      <c r="CNJ50" s="2">
        <v>1213</v>
      </c>
      <c r="CNK50" s="2">
        <v>28715</v>
      </c>
      <c r="CNL50" s="2">
        <v>16004</v>
      </c>
      <c r="CNM50" s="2">
        <v>6913</v>
      </c>
      <c r="CNN50" s="2">
        <v>2071</v>
      </c>
      <c r="CNO50" s="2">
        <v>2162</v>
      </c>
      <c r="CNP50" s="2">
        <v>4088</v>
      </c>
      <c r="CNQ50" s="2">
        <v>726</v>
      </c>
      <c r="CNR50" s="2">
        <v>3163</v>
      </c>
      <c r="CNS50" s="2">
        <v>605</v>
      </c>
      <c r="CNT50" s="2">
        <v>540</v>
      </c>
      <c r="CNU50" s="2">
        <v>463</v>
      </c>
      <c r="CNV50" s="2">
        <v>358</v>
      </c>
      <c r="CNW50" s="2">
        <v>1167</v>
      </c>
      <c r="CNX50" s="2">
        <v>631</v>
      </c>
      <c r="CNY50" s="2">
        <v>1204</v>
      </c>
      <c r="CNZ50" s="2">
        <v>3358</v>
      </c>
      <c r="COA50" s="2">
        <v>14495</v>
      </c>
      <c r="COB50" s="2">
        <v>1496</v>
      </c>
      <c r="COC50" s="2">
        <v>557</v>
      </c>
      <c r="COD50" s="2">
        <v>3232</v>
      </c>
      <c r="COE50" s="2">
        <v>9634</v>
      </c>
      <c r="COF50" s="2">
        <v>1794</v>
      </c>
      <c r="COG50" s="2">
        <v>538</v>
      </c>
      <c r="COH50" s="2">
        <v>3745</v>
      </c>
      <c r="COI50" s="2">
        <v>2917</v>
      </c>
      <c r="COJ50" s="2">
        <v>14888</v>
      </c>
      <c r="COK50" s="2">
        <v>1683</v>
      </c>
      <c r="COL50" s="2">
        <v>9282</v>
      </c>
      <c r="COM50" s="2">
        <v>4307</v>
      </c>
      <c r="CON50" s="2">
        <v>178</v>
      </c>
      <c r="COO50" s="2">
        <v>4550</v>
      </c>
      <c r="COP50" s="2">
        <v>5</v>
      </c>
      <c r="COQ50" s="2">
        <v>542</v>
      </c>
      <c r="COR50" s="2">
        <v>1221</v>
      </c>
      <c r="COS50" s="2">
        <v>898</v>
      </c>
      <c r="COT50" s="2">
        <v>22630</v>
      </c>
      <c r="COU50" s="2">
        <v>662</v>
      </c>
      <c r="COV50" s="2">
        <v>18365</v>
      </c>
      <c r="COW50" s="2">
        <v>1605</v>
      </c>
      <c r="COX50" s="2">
        <v>16867</v>
      </c>
      <c r="COY50" s="2">
        <v>1758</v>
      </c>
      <c r="COZ50" s="2">
        <v>1681</v>
      </c>
      <c r="CPA50" s="2">
        <v>682</v>
      </c>
      <c r="CPB50" s="2">
        <v>5251</v>
      </c>
      <c r="CPC50" s="2">
        <v>970</v>
      </c>
      <c r="CPD50" s="2">
        <v>4454</v>
      </c>
      <c r="CPE50" s="2">
        <v>541</v>
      </c>
      <c r="CPF50" s="2">
        <v>399</v>
      </c>
      <c r="CPG50" s="2">
        <v>3269</v>
      </c>
      <c r="CPH50" s="2">
        <v>768</v>
      </c>
      <c r="CPI50" s="2">
        <v>3124</v>
      </c>
      <c r="CPJ50" s="2">
        <v>3224</v>
      </c>
      <c r="CPK50" s="2">
        <v>1496</v>
      </c>
      <c r="CPL50" s="2">
        <v>1744</v>
      </c>
      <c r="CPM50" s="2">
        <v>348</v>
      </c>
      <c r="CPN50" s="2">
        <v>436</v>
      </c>
      <c r="CPO50" s="2">
        <v>1907</v>
      </c>
      <c r="CPP50" s="2">
        <v>2628</v>
      </c>
      <c r="CPQ50" s="2">
        <v>5296</v>
      </c>
      <c r="CPR50" s="2">
        <v>6886</v>
      </c>
      <c r="CPS50" s="2">
        <v>789</v>
      </c>
      <c r="CPT50" s="2">
        <v>688</v>
      </c>
      <c r="CPU50" s="2">
        <v>630</v>
      </c>
      <c r="CPV50" s="2">
        <v>280</v>
      </c>
      <c r="CPW50" s="2">
        <v>246</v>
      </c>
      <c r="CPX50" s="2">
        <v>347</v>
      </c>
      <c r="CPY50" s="2">
        <v>29916</v>
      </c>
      <c r="CPZ50" s="2">
        <v>4232</v>
      </c>
      <c r="CQA50" s="2">
        <v>1029</v>
      </c>
      <c r="CQB50" s="2">
        <v>212</v>
      </c>
      <c r="CQC50" s="2">
        <v>515</v>
      </c>
      <c r="CQD50" s="2">
        <v>621</v>
      </c>
      <c r="CQE50" s="2">
        <v>8530</v>
      </c>
      <c r="CQF50" s="2">
        <v>89678</v>
      </c>
      <c r="CQG50" s="2">
        <v>98435</v>
      </c>
      <c r="CQH50" s="2">
        <v>705</v>
      </c>
      <c r="CQI50" s="2">
        <v>9061</v>
      </c>
      <c r="CQJ50" s="2">
        <v>3108</v>
      </c>
      <c r="CQK50" s="2">
        <v>766</v>
      </c>
      <c r="CQL50" s="2">
        <v>2464</v>
      </c>
      <c r="CQM50" s="2">
        <v>165</v>
      </c>
      <c r="CQN50" s="2">
        <v>326</v>
      </c>
      <c r="CQO50" s="2">
        <v>15264</v>
      </c>
      <c r="CQP50" s="2">
        <v>4595</v>
      </c>
      <c r="CQQ50" s="2">
        <v>1891</v>
      </c>
      <c r="CQR50" s="2">
        <v>64105</v>
      </c>
      <c r="CQS50" s="2">
        <v>296</v>
      </c>
      <c r="CQT50" s="2">
        <v>950</v>
      </c>
      <c r="CQU50" s="2">
        <v>1030</v>
      </c>
      <c r="CQV50" s="2">
        <v>397</v>
      </c>
      <c r="CQW50" s="2">
        <v>423</v>
      </c>
      <c r="CQX50" s="2">
        <v>2449</v>
      </c>
      <c r="CQY50" s="2">
        <v>1984</v>
      </c>
      <c r="CQZ50" s="2">
        <v>4334</v>
      </c>
      <c r="CRA50" s="2">
        <v>1080</v>
      </c>
      <c r="CRB50" s="2">
        <v>1225</v>
      </c>
      <c r="CRC50" s="2">
        <v>2573</v>
      </c>
      <c r="CRD50" s="2">
        <v>463</v>
      </c>
      <c r="CRE50" s="2">
        <v>5998</v>
      </c>
      <c r="CRF50" s="2">
        <v>302</v>
      </c>
      <c r="CRG50" s="2">
        <v>0</v>
      </c>
      <c r="CRH50" s="2">
        <v>372115</v>
      </c>
      <c r="CRI50" s="2">
        <v>2719</v>
      </c>
      <c r="CRJ50" s="2">
        <v>2921</v>
      </c>
      <c r="CRK50" s="2">
        <v>479</v>
      </c>
      <c r="CRL50" s="2">
        <v>1510</v>
      </c>
      <c r="CRM50" s="2">
        <v>2620</v>
      </c>
      <c r="CRN50" s="2">
        <v>3352</v>
      </c>
      <c r="CRO50" s="2">
        <v>564</v>
      </c>
      <c r="CRP50" s="2">
        <v>7124</v>
      </c>
      <c r="CRQ50" s="2">
        <v>480</v>
      </c>
      <c r="CRR50" s="2">
        <v>526</v>
      </c>
      <c r="CRS50" s="2">
        <v>1024</v>
      </c>
      <c r="CRT50" s="2">
        <v>5079</v>
      </c>
      <c r="CRU50" s="2">
        <v>1206</v>
      </c>
      <c r="CRV50" s="2">
        <v>1152</v>
      </c>
      <c r="CRW50" s="2">
        <v>1638</v>
      </c>
      <c r="CRX50" s="2">
        <v>875</v>
      </c>
      <c r="CRY50" s="2">
        <v>529</v>
      </c>
      <c r="CRZ50" s="2">
        <v>1245</v>
      </c>
      <c r="CSA50" s="2">
        <v>11167</v>
      </c>
      <c r="CSB50" s="2">
        <v>2154</v>
      </c>
      <c r="CSC50" s="2">
        <v>38982</v>
      </c>
      <c r="CSD50" s="2">
        <v>4029</v>
      </c>
      <c r="CSE50" s="2">
        <v>257459</v>
      </c>
      <c r="CSF50" s="2">
        <v>2274</v>
      </c>
      <c r="CSG50" s="2">
        <v>1318</v>
      </c>
      <c r="CSH50" s="2">
        <v>376</v>
      </c>
      <c r="CSI50" s="2">
        <v>337</v>
      </c>
      <c r="CSJ50" s="2">
        <v>19799</v>
      </c>
      <c r="CSK50" s="2">
        <v>1136</v>
      </c>
      <c r="CSL50" s="2">
        <v>478</v>
      </c>
      <c r="CSM50" s="2">
        <v>2404</v>
      </c>
      <c r="CSN50" s="2">
        <v>1974</v>
      </c>
      <c r="CSO50" s="2">
        <v>2664</v>
      </c>
      <c r="CSP50" s="2" t="s">
        <v>5</v>
      </c>
      <c r="CSQ50" s="2">
        <v>2545</v>
      </c>
      <c r="CSR50" s="2">
        <v>1839</v>
      </c>
      <c r="CSS50" s="2">
        <v>3709</v>
      </c>
      <c r="CST50" s="2">
        <v>607</v>
      </c>
      <c r="CSU50" s="2">
        <v>4792</v>
      </c>
      <c r="CSV50" s="2">
        <v>5032</v>
      </c>
      <c r="CSW50" s="2">
        <v>617</v>
      </c>
      <c r="CSX50" s="2">
        <v>536</v>
      </c>
      <c r="CSY50" s="2">
        <v>2563</v>
      </c>
      <c r="CSZ50" s="2">
        <v>951</v>
      </c>
      <c r="CTA50" s="2">
        <v>15649</v>
      </c>
      <c r="CTB50" s="2">
        <v>122890</v>
      </c>
      <c r="CTC50" s="2">
        <v>443</v>
      </c>
      <c r="CTD50" s="2">
        <v>2161</v>
      </c>
      <c r="CTE50" s="2">
        <v>474</v>
      </c>
      <c r="CTF50" s="2">
        <v>2033</v>
      </c>
      <c r="CTG50" s="2">
        <v>1905</v>
      </c>
      <c r="CTH50" s="2">
        <v>11993</v>
      </c>
      <c r="CTI50" s="2">
        <v>4967</v>
      </c>
      <c r="CTJ50" s="2">
        <v>116241</v>
      </c>
      <c r="CTK50" s="2">
        <v>76</v>
      </c>
      <c r="CTL50" s="2">
        <v>1738</v>
      </c>
      <c r="CTM50" s="2">
        <v>3230</v>
      </c>
      <c r="CTN50" s="2">
        <v>6737</v>
      </c>
      <c r="CTO50" s="2">
        <v>7169</v>
      </c>
      <c r="CTP50" s="2">
        <v>1058</v>
      </c>
      <c r="CTQ50" s="2">
        <v>1291</v>
      </c>
      <c r="CTR50" s="2">
        <v>1011</v>
      </c>
      <c r="CTS50" s="2">
        <v>2589</v>
      </c>
      <c r="CTT50" s="2">
        <v>1990</v>
      </c>
      <c r="CTU50" s="2">
        <v>76511</v>
      </c>
      <c r="CTV50" s="2">
        <v>1496</v>
      </c>
      <c r="CTW50" s="2">
        <v>1648</v>
      </c>
      <c r="CTX50" s="2">
        <v>2525</v>
      </c>
      <c r="CTY50" s="2">
        <v>496</v>
      </c>
      <c r="CTZ50" s="2">
        <v>509</v>
      </c>
      <c r="CUA50" s="2">
        <v>3270</v>
      </c>
      <c r="CUB50" s="2">
        <v>907</v>
      </c>
      <c r="CUC50" s="2">
        <v>1027</v>
      </c>
      <c r="CUD50" s="2">
        <v>357</v>
      </c>
      <c r="CUE50" s="2">
        <v>494</v>
      </c>
      <c r="CUF50" s="2">
        <v>0</v>
      </c>
      <c r="CUG50" s="2">
        <v>271</v>
      </c>
      <c r="CUH50" s="2">
        <v>2628</v>
      </c>
      <c r="CUI50" s="2">
        <v>177</v>
      </c>
      <c r="CUJ50" s="2">
        <v>84872</v>
      </c>
      <c r="CUK50" s="2">
        <v>2142</v>
      </c>
      <c r="CUL50" s="2">
        <v>438</v>
      </c>
      <c r="CUM50" s="2">
        <v>81</v>
      </c>
      <c r="CUN50" s="2">
        <v>490</v>
      </c>
      <c r="CUO50" s="2">
        <v>781</v>
      </c>
      <c r="CUP50" s="2">
        <v>361</v>
      </c>
      <c r="CUQ50" s="2">
        <v>98550</v>
      </c>
      <c r="CUR50" s="2">
        <v>6221</v>
      </c>
      <c r="CUS50" s="2">
        <v>2538</v>
      </c>
      <c r="CUT50" s="2">
        <v>923</v>
      </c>
      <c r="CUU50" s="2">
        <v>965</v>
      </c>
      <c r="CUV50" s="2">
        <v>8378</v>
      </c>
      <c r="CUW50" s="2">
        <v>135</v>
      </c>
      <c r="CUX50" s="2">
        <v>425</v>
      </c>
      <c r="CUY50" s="2">
        <v>32166</v>
      </c>
      <c r="CUZ50" s="2">
        <v>589</v>
      </c>
      <c r="CVA50" s="2">
        <v>791</v>
      </c>
      <c r="CVB50" s="2">
        <v>540</v>
      </c>
      <c r="CVC50" s="2">
        <v>1599</v>
      </c>
      <c r="CVD50" s="2">
        <v>5338</v>
      </c>
      <c r="CVE50" s="2">
        <v>1008</v>
      </c>
      <c r="CVF50" s="2">
        <v>560</v>
      </c>
      <c r="CVG50" s="2">
        <v>5197</v>
      </c>
      <c r="CVH50" s="2">
        <v>713</v>
      </c>
      <c r="CVI50" s="2" t="s">
        <v>5</v>
      </c>
      <c r="CVJ50" s="2">
        <v>3150</v>
      </c>
      <c r="CVK50" s="2">
        <v>907</v>
      </c>
      <c r="CVL50" s="2">
        <v>228</v>
      </c>
      <c r="CVM50" s="2">
        <v>2075</v>
      </c>
      <c r="CVN50" s="2">
        <v>10</v>
      </c>
      <c r="CVO50" s="2">
        <v>12338</v>
      </c>
      <c r="CVP50" s="2">
        <v>1557</v>
      </c>
      <c r="CVQ50" s="2">
        <v>38407</v>
      </c>
      <c r="CVR50" s="2">
        <v>21636</v>
      </c>
      <c r="CVS50" s="2">
        <v>914</v>
      </c>
      <c r="CVT50" s="2">
        <v>2040</v>
      </c>
      <c r="CVU50" s="2">
        <v>385</v>
      </c>
      <c r="CVV50" s="2" t="s">
        <v>5</v>
      </c>
      <c r="CVW50" s="2">
        <v>108</v>
      </c>
      <c r="CVX50" s="2">
        <v>19234</v>
      </c>
      <c r="CVY50" s="2">
        <v>198</v>
      </c>
      <c r="CVZ50" s="2">
        <v>3497</v>
      </c>
      <c r="CWA50" s="2">
        <v>2122</v>
      </c>
      <c r="CWB50" s="2">
        <v>113382</v>
      </c>
      <c r="CWC50" s="2">
        <v>1669</v>
      </c>
      <c r="CWD50" s="2">
        <v>1440</v>
      </c>
      <c r="CWE50" s="2">
        <v>235</v>
      </c>
      <c r="CWF50" s="2">
        <v>839</v>
      </c>
      <c r="CWG50" s="2">
        <v>1655</v>
      </c>
      <c r="CWH50" s="2">
        <v>5220</v>
      </c>
      <c r="CWI50" s="2">
        <v>5882</v>
      </c>
      <c r="CWJ50" s="2">
        <v>6797</v>
      </c>
      <c r="CWK50" s="2">
        <v>8880</v>
      </c>
      <c r="CWL50" s="2">
        <v>7059</v>
      </c>
      <c r="CWM50" s="2">
        <v>464</v>
      </c>
      <c r="CWN50" s="2">
        <v>1416</v>
      </c>
      <c r="CWO50" s="2">
        <v>14487</v>
      </c>
      <c r="CWP50" s="2">
        <v>407</v>
      </c>
      <c r="CWQ50" s="2">
        <v>1133</v>
      </c>
      <c r="CWR50" s="2">
        <v>9681</v>
      </c>
      <c r="CWS50" s="2">
        <v>0</v>
      </c>
      <c r="CWT50" s="2">
        <v>3806</v>
      </c>
      <c r="CWU50" s="2" t="s">
        <v>5</v>
      </c>
      <c r="CWV50" s="2">
        <v>4280</v>
      </c>
      <c r="CWW50" s="2">
        <v>26740</v>
      </c>
      <c r="CWX50" s="2">
        <v>3354</v>
      </c>
      <c r="CWY50" s="2">
        <v>2024</v>
      </c>
      <c r="CWZ50" s="2">
        <v>373</v>
      </c>
      <c r="CXA50" s="2">
        <v>4947</v>
      </c>
      <c r="CXB50" s="2">
        <v>234</v>
      </c>
      <c r="CXC50" s="2" t="s">
        <v>5</v>
      </c>
      <c r="CXD50" s="2">
        <v>3121</v>
      </c>
      <c r="CXE50" s="2">
        <v>94398</v>
      </c>
      <c r="CXF50" s="2">
        <v>5199</v>
      </c>
      <c r="CXG50" s="2">
        <v>16614</v>
      </c>
      <c r="CXH50" s="2">
        <v>35929</v>
      </c>
      <c r="CXI50" s="2">
        <v>288</v>
      </c>
      <c r="CXJ50" s="2">
        <v>781</v>
      </c>
      <c r="CXK50" s="2">
        <v>8765</v>
      </c>
      <c r="CXL50" s="2">
        <v>5535</v>
      </c>
      <c r="CXM50" s="2">
        <v>2188</v>
      </c>
      <c r="CXN50" s="2">
        <v>1865</v>
      </c>
      <c r="CXO50" s="2">
        <v>420</v>
      </c>
      <c r="CXP50" s="2">
        <v>746</v>
      </c>
      <c r="CXQ50" s="2">
        <v>24796</v>
      </c>
      <c r="CXR50" s="2">
        <v>577</v>
      </c>
      <c r="CXS50" s="2">
        <v>119</v>
      </c>
      <c r="CXT50" s="2">
        <v>2460</v>
      </c>
      <c r="CXU50" s="2">
        <v>1805</v>
      </c>
      <c r="CXV50" s="2">
        <v>243</v>
      </c>
      <c r="CXW50" s="2">
        <v>249</v>
      </c>
      <c r="CXX50" s="2">
        <v>314</v>
      </c>
      <c r="CXY50" s="2">
        <v>3218</v>
      </c>
      <c r="CXZ50" s="2">
        <v>13218</v>
      </c>
      <c r="CYA50" s="2">
        <v>11919</v>
      </c>
      <c r="CYB50" s="2">
        <v>140</v>
      </c>
      <c r="CYC50" s="2">
        <v>300</v>
      </c>
      <c r="CYD50" s="2">
        <v>1058</v>
      </c>
      <c r="CYE50" s="2">
        <v>120</v>
      </c>
      <c r="CYF50" s="2">
        <v>1511</v>
      </c>
      <c r="CYG50" s="2">
        <v>2944</v>
      </c>
      <c r="CYH50" s="2">
        <v>642</v>
      </c>
      <c r="CYI50" s="2">
        <v>380</v>
      </c>
      <c r="CYJ50" s="2">
        <v>431</v>
      </c>
      <c r="CYK50" s="2">
        <v>901</v>
      </c>
      <c r="CYL50" s="2">
        <v>252</v>
      </c>
      <c r="CYM50" s="2">
        <v>864</v>
      </c>
      <c r="CYN50" s="2">
        <v>122</v>
      </c>
      <c r="CYO50" s="2">
        <v>177</v>
      </c>
      <c r="CYP50" s="2">
        <v>912</v>
      </c>
      <c r="CYQ50" s="2">
        <v>12463</v>
      </c>
      <c r="CYR50" s="2">
        <v>899</v>
      </c>
      <c r="CYS50" s="2">
        <v>577</v>
      </c>
      <c r="CYT50" s="2">
        <v>235</v>
      </c>
      <c r="CYU50" s="2">
        <v>1383</v>
      </c>
      <c r="CYV50" s="2">
        <v>474</v>
      </c>
      <c r="CYW50" s="2">
        <v>2522</v>
      </c>
      <c r="CYX50" s="2">
        <v>267</v>
      </c>
      <c r="CYY50" s="2">
        <v>709</v>
      </c>
      <c r="CYZ50" s="2">
        <v>966</v>
      </c>
      <c r="CZA50" s="2">
        <v>196</v>
      </c>
      <c r="CZB50" s="2">
        <v>1436</v>
      </c>
      <c r="CZC50" s="2">
        <v>940</v>
      </c>
      <c r="CZD50" s="2">
        <v>2925</v>
      </c>
      <c r="CZE50" s="2">
        <v>2979</v>
      </c>
      <c r="CZF50" s="2">
        <v>1775</v>
      </c>
      <c r="CZG50" s="2">
        <v>14149</v>
      </c>
      <c r="CZH50" s="2">
        <v>4961</v>
      </c>
      <c r="CZI50" s="2">
        <v>6195</v>
      </c>
      <c r="CZJ50" s="2">
        <v>1273</v>
      </c>
      <c r="CZK50" s="2">
        <v>333</v>
      </c>
      <c r="CZL50" s="2">
        <v>222</v>
      </c>
      <c r="CZM50" s="2">
        <v>151</v>
      </c>
      <c r="CZN50" s="2">
        <v>26649</v>
      </c>
      <c r="CZO50" s="2">
        <v>2938</v>
      </c>
      <c r="CZP50" s="2">
        <v>1035</v>
      </c>
      <c r="CZQ50" s="2">
        <v>285</v>
      </c>
      <c r="CZR50" s="2">
        <v>593</v>
      </c>
      <c r="CZS50" s="2">
        <v>249</v>
      </c>
      <c r="CZT50" s="2">
        <v>662</v>
      </c>
      <c r="CZU50" s="2">
        <v>596</v>
      </c>
      <c r="CZV50" s="2">
        <v>115</v>
      </c>
      <c r="CZW50" s="2">
        <v>196</v>
      </c>
      <c r="CZX50" s="2">
        <v>64</v>
      </c>
      <c r="CZY50" s="2">
        <v>3698</v>
      </c>
      <c r="CZZ50" s="2">
        <v>6681</v>
      </c>
      <c r="DAA50" s="2">
        <v>1954</v>
      </c>
      <c r="DAB50" s="2">
        <v>213</v>
      </c>
      <c r="DAC50" s="2">
        <v>120</v>
      </c>
      <c r="DAD50" s="2">
        <v>3328</v>
      </c>
      <c r="DAE50" s="2">
        <v>1232</v>
      </c>
      <c r="DAF50" s="2">
        <v>260</v>
      </c>
      <c r="DAG50" s="2">
        <v>2104</v>
      </c>
      <c r="DAH50" s="2">
        <v>1205</v>
      </c>
      <c r="DAI50" s="2">
        <v>143</v>
      </c>
      <c r="DAJ50" s="2">
        <v>371</v>
      </c>
      <c r="DAK50" s="2">
        <v>273</v>
      </c>
      <c r="DAL50" s="2">
        <v>3099</v>
      </c>
      <c r="DAM50" s="2">
        <v>1272</v>
      </c>
      <c r="DAN50" s="2">
        <v>201</v>
      </c>
      <c r="DAO50" s="2">
        <v>3676</v>
      </c>
      <c r="DAP50" s="2">
        <v>1957</v>
      </c>
      <c r="DAQ50" s="2">
        <v>293</v>
      </c>
      <c r="DAR50" s="2">
        <v>1519</v>
      </c>
      <c r="DAS50" s="2">
        <v>285</v>
      </c>
      <c r="DAT50" s="2">
        <v>1609</v>
      </c>
      <c r="DAU50" s="2">
        <v>442</v>
      </c>
      <c r="DAV50" s="2">
        <v>179</v>
      </c>
      <c r="DAW50" s="2">
        <v>7296</v>
      </c>
      <c r="DAX50" s="2">
        <v>71</v>
      </c>
      <c r="DAY50" s="2">
        <v>17391</v>
      </c>
      <c r="DAZ50" s="2">
        <v>5497</v>
      </c>
      <c r="DBA50" s="2">
        <v>436</v>
      </c>
      <c r="DBB50" s="2">
        <v>35</v>
      </c>
      <c r="DBC50" s="2">
        <v>649</v>
      </c>
      <c r="DBD50" s="2">
        <v>9390</v>
      </c>
      <c r="DBE50" s="2">
        <v>5822</v>
      </c>
      <c r="DBF50" s="2">
        <v>8740</v>
      </c>
      <c r="DBG50" s="2">
        <v>3882</v>
      </c>
      <c r="DBH50" s="2">
        <v>3235</v>
      </c>
      <c r="DBI50" s="2">
        <v>11160</v>
      </c>
      <c r="DBJ50" s="2">
        <v>398</v>
      </c>
      <c r="DBK50" s="2">
        <v>1373</v>
      </c>
      <c r="DBL50" s="2">
        <v>5509</v>
      </c>
      <c r="DBM50" s="2">
        <v>1332</v>
      </c>
      <c r="DBN50" s="2">
        <v>696</v>
      </c>
      <c r="DBO50" s="2">
        <v>895</v>
      </c>
      <c r="DBP50" s="2">
        <v>431</v>
      </c>
      <c r="DBQ50" s="2">
        <v>502</v>
      </c>
      <c r="DBR50" s="2">
        <v>102</v>
      </c>
      <c r="DBS50" s="2">
        <v>305</v>
      </c>
      <c r="DBT50" s="2">
        <v>720</v>
      </c>
      <c r="DBU50" s="2">
        <v>764</v>
      </c>
      <c r="DBV50" s="2">
        <v>1950</v>
      </c>
      <c r="DBW50" s="2">
        <v>506</v>
      </c>
      <c r="DBX50" s="2">
        <v>201</v>
      </c>
      <c r="DBY50" s="2">
        <v>155528</v>
      </c>
      <c r="DBZ50" s="2">
        <v>1358</v>
      </c>
      <c r="DCA50" s="2">
        <v>2736</v>
      </c>
      <c r="DCB50" s="2">
        <v>759</v>
      </c>
      <c r="DCC50" s="2">
        <v>213</v>
      </c>
      <c r="DCD50" s="2">
        <v>1057</v>
      </c>
      <c r="DCE50" s="2">
        <v>691</v>
      </c>
      <c r="DCF50" s="2">
        <v>5914</v>
      </c>
      <c r="DCG50" s="2">
        <v>236</v>
      </c>
      <c r="DCH50" s="2">
        <v>1540</v>
      </c>
      <c r="DCI50" s="2">
        <v>2744</v>
      </c>
      <c r="DCJ50" s="2">
        <v>7582</v>
      </c>
      <c r="DCK50" s="2">
        <v>11031</v>
      </c>
      <c r="DCL50" s="2">
        <v>2514</v>
      </c>
      <c r="DCM50" s="2">
        <v>1809</v>
      </c>
      <c r="DCN50" s="2">
        <v>1248</v>
      </c>
      <c r="DCO50" s="2">
        <v>9983</v>
      </c>
      <c r="DCP50" s="2">
        <v>275</v>
      </c>
      <c r="DCQ50" s="2">
        <v>354</v>
      </c>
      <c r="DCR50" s="2">
        <v>2684</v>
      </c>
      <c r="DCS50" s="2">
        <v>4101</v>
      </c>
      <c r="DCT50" s="2">
        <v>3729</v>
      </c>
      <c r="DCU50" s="2">
        <v>1415</v>
      </c>
      <c r="DCV50" s="2">
        <v>2153</v>
      </c>
      <c r="DCW50" s="2">
        <v>1703</v>
      </c>
      <c r="DCX50" s="2">
        <v>1624</v>
      </c>
      <c r="DCY50" s="2">
        <v>1075</v>
      </c>
      <c r="DCZ50" s="2">
        <v>2257</v>
      </c>
      <c r="DDA50" s="2">
        <v>754</v>
      </c>
      <c r="DDB50" s="2">
        <v>2742</v>
      </c>
      <c r="DDC50" s="2">
        <v>3724</v>
      </c>
      <c r="DDD50" s="2">
        <v>7149</v>
      </c>
      <c r="DDE50" s="2">
        <v>560</v>
      </c>
      <c r="DDF50" s="2">
        <v>2902</v>
      </c>
      <c r="DDG50" s="2">
        <v>2498</v>
      </c>
      <c r="DDH50" s="2">
        <v>1512</v>
      </c>
      <c r="DDI50" s="2">
        <v>94</v>
      </c>
      <c r="DDJ50" s="2">
        <v>46</v>
      </c>
      <c r="DDK50" s="2">
        <v>328</v>
      </c>
      <c r="DDL50" s="2">
        <v>1103</v>
      </c>
      <c r="DDM50" s="2">
        <v>4973</v>
      </c>
      <c r="DDN50" s="2">
        <v>2304</v>
      </c>
      <c r="DDO50" s="2">
        <v>41532</v>
      </c>
      <c r="DDP50" s="2">
        <v>428</v>
      </c>
      <c r="DDQ50" s="2">
        <v>5568</v>
      </c>
      <c r="DDR50" s="2">
        <v>1219</v>
      </c>
      <c r="DDS50" s="2">
        <v>2626</v>
      </c>
      <c r="DDT50" s="2">
        <v>2132</v>
      </c>
      <c r="DDU50" s="2">
        <v>1304</v>
      </c>
      <c r="DDV50" s="2">
        <v>281</v>
      </c>
      <c r="DDW50" s="2">
        <v>1482</v>
      </c>
      <c r="DDX50" s="2">
        <v>11984</v>
      </c>
      <c r="DDY50" s="2">
        <v>7787</v>
      </c>
      <c r="DDZ50" s="2">
        <v>120</v>
      </c>
      <c r="DEA50" s="2">
        <v>347</v>
      </c>
      <c r="DEB50" s="2">
        <v>775</v>
      </c>
      <c r="DEC50" s="2">
        <v>234</v>
      </c>
      <c r="DED50" s="2">
        <v>331</v>
      </c>
      <c r="DEE50" s="2">
        <v>815</v>
      </c>
      <c r="DEF50" s="2">
        <v>1530</v>
      </c>
      <c r="DEG50" s="2">
        <v>277</v>
      </c>
      <c r="DEH50" s="2">
        <v>414</v>
      </c>
      <c r="DEI50" s="2">
        <v>841</v>
      </c>
      <c r="DEJ50" s="2">
        <v>636</v>
      </c>
      <c r="DEK50" s="2">
        <v>178</v>
      </c>
      <c r="DEL50" s="2">
        <v>1050</v>
      </c>
      <c r="DEM50" s="2">
        <v>907</v>
      </c>
      <c r="DEN50" s="2">
        <v>54755</v>
      </c>
      <c r="DEO50" s="2">
        <v>1680</v>
      </c>
      <c r="DEP50" s="2">
        <v>401</v>
      </c>
      <c r="DEQ50" s="2">
        <v>2133</v>
      </c>
      <c r="DER50" s="2">
        <v>1424</v>
      </c>
      <c r="DES50" s="2">
        <v>7347</v>
      </c>
      <c r="DET50" s="2">
        <v>428</v>
      </c>
      <c r="DEU50" s="2">
        <v>1160</v>
      </c>
      <c r="DEV50" s="2">
        <v>968</v>
      </c>
      <c r="DEW50" s="2">
        <v>565</v>
      </c>
      <c r="DEX50" s="2">
        <v>11883</v>
      </c>
      <c r="DEY50" s="2">
        <v>11184</v>
      </c>
      <c r="DEZ50" s="2">
        <v>2637</v>
      </c>
      <c r="DFA50" s="2">
        <v>3295</v>
      </c>
      <c r="DFB50" s="2">
        <v>4257</v>
      </c>
      <c r="DFC50" s="2">
        <v>12184</v>
      </c>
      <c r="DFD50" s="2">
        <v>7374</v>
      </c>
      <c r="DFE50" s="2">
        <v>6739</v>
      </c>
      <c r="DFF50" s="2">
        <v>2061</v>
      </c>
      <c r="DFG50" s="2">
        <v>3215</v>
      </c>
      <c r="DFH50" s="2">
        <v>827</v>
      </c>
      <c r="DFI50" s="2">
        <v>3614</v>
      </c>
      <c r="DFJ50" s="2">
        <v>2218</v>
      </c>
      <c r="DFK50" s="2">
        <v>1142</v>
      </c>
      <c r="DFL50" s="2">
        <v>1792</v>
      </c>
      <c r="DFM50" s="2">
        <v>757</v>
      </c>
      <c r="DFN50" s="2">
        <v>2444</v>
      </c>
      <c r="DFO50" s="2">
        <v>1077</v>
      </c>
      <c r="DFP50" s="2">
        <v>4142</v>
      </c>
      <c r="DFQ50" s="2">
        <v>12399</v>
      </c>
      <c r="DFR50" s="2">
        <v>2621</v>
      </c>
      <c r="DFS50" s="2">
        <v>19017</v>
      </c>
      <c r="DFT50" s="2">
        <v>10337</v>
      </c>
      <c r="DFU50" s="2">
        <v>11960</v>
      </c>
      <c r="DFV50" s="2">
        <v>6894</v>
      </c>
      <c r="DFW50" s="2">
        <v>0</v>
      </c>
      <c r="DFX50" s="2">
        <v>1453</v>
      </c>
      <c r="DFY50" s="2">
        <v>62442</v>
      </c>
      <c r="DFZ50" s="2">
        <v>63786</v>
      </c>
      <c r="DGA50" s="2">
        <v>2127</v>
      </c>
      <c r="DGB50" s="2">
        <v>71456</v>
      </c>
      <c r="DGC50" s="2">
        <v>3027</v>
      </c>
      <c r="DGD50" s="2">
        <v>25159</v>
      </c>
      <c r="DGE50" s="2">
        <v>12099</v>
      </c>
      <c r="DGF50" s="2">
        <v>1655</v>
      </c>
      <c r="DGG50" s="2">
        <v>462</v>
      </c>
      <c r="DGH50" s="2">
        <v>1150</v>
      </c>
      <c r="DGI50" s="2" t="s">
        <v>5</v>
      </c>
      <c r="DGJ50" s="2">
        <v>721</v>
      </c>
      <c r="DGK50" s="2">
        <v>6212</v>
      </c>
      <c r="DGL50" s="2" t="s">
        <v>5</v>
      </c>
      <c r="DGM50" s="2">
        <v>1042</v>
      </c>
      <c r="DGN50" s="2">
        <v>2745</v>
      </c>
      <c r="DGO50" s="2">
        <v>7339</v>
      </c>
      <c r="DGP50" s="2">
        <v>44830</v>
      </c>
      <c r="DGQ50" s="2" t="s">
        <v>5</v>
      </c>
      <c r="DGR50" s="2">
        <v>1366</v>
      </c>
      <c r="DGS50" s="2">
        <v>5834</v>
      </c>
      <c r="DGT50" s="2">
        <v>17034</v>
      </c>
      <c r="DGU50" s="2">
        <v>340</v>
      </c>
      <c r="DGV50" s="2">
        <v>519</v>
      </c>
      <c r="DGW50" s="2">
        <v>6242</v>
      </c>
      <c r="DGX50" s="2">
        <v>2217</v>
      </c>
      <c r="DGY50" s="2">
        <v>27588</v>
      </c>
      <c r="DGZ50" s="2">
        <v>64210</v>
      </c>
      <c r="DHA50" s="2">
        <v>16423</v>
      </c>
      <c r="DHB50" s="2">
        <v>40440</v>
      </c>
      <c r="DHC50" s="2">
        <v>120727</v>
      </c>
      <c r="DHD50" s="2" t="s">
        <v>5</v>
      </c>
      <c r="DHE50" s="2">
        <v>783</v>
      </c>
      <c r="DHF50" s="2">
        <v>4256</v>
      </c>
      <c r="DHG50" s="2">
        <v>23568</v>
      </c>
      <c r="DHH50" s="2">
        <v>2735</v>
      </c>
      <c r="DHI50" s="2">
        <v>16182</v>
      </c>
      <c r="DHJ50" s="2">
        <v>13946</v>
      </c>
      <c r="DHK50" s="2">
        <v>301</v>
      </c>
      <c r="DHL50" s="2">
        <v>14305</v>
      </c>
      <c r="DHM50" s="2">
        <v>2120</v>
      </c>
      <c r="DHN50" s="2">
        <v>13932</v>
      </c>
      <c r="DHO50" s="2">
        <v>361477</v>
      </c>
      <c r="DHP50" s="2">
        <v>344</v>
      </c>
      <c r="DHQ50" s="2">
        <v>9</v>
      </c>
      <c r="DHR50" s="2">
        <v>1082</v>
      </c>
      <c r="DHS50" s="2">
        <v>3705</v>
      </c>
      <c r="DHT50" s="2">
        <v>2947</v>
      </c>
      <c r="DHU50" s="2">
        <v>2906</v>
      </c>
      <c r="DHV50" s="2">
        <v>490</v>
      </c>
      <c r="DHW50" s="2">
        <v>7</v>
      </c>
      <c r="DHX50" s="2">
        <v>4312</v>
      </c>
      <c r="DHY50" s="2">
        <v>983</v>
      </c>
      <c r="DHZ50" s="2">
        <v>726</v>
      </c>
      <c r="DIA50" s="2">
        <v>236</v>
      </c>
      <c r="DIB50" s="2">
        <v>361</v>
      </c>
      <c r="DIC50" s="2">
        <v>116</v>
      </c>
      <c r="DID50" s="2">
        <v>2290</v>
      </c>
      <c r="DIE50" s="2">
        <v>6314</v>
      </c>
      <c r="DIF50" s="2">
        <v>1263</v>
      </c>
      <c r="DIG50" s="2">
        <v>2285</v>
      </c>
      <c r="DIH50" s="2">
        <v>1028</v>
      </c>
      <c r="DII50" s="2">
        <v>2013</v>
      </c>
      <c r="DIJ50" s="2">
        <v>616</v>
      </c>
      <c r="DIK50" s="2">
        <v>1359</v>
      </c>
      <c r="DIL50" s="2">
        <v>1667</v>
      </c>
      <c r="DIM50" s="2">
        <v>2625</v>
      </c>
      <c r="DIN50" s="2">
        <v>246</v>
      </c>
      <c r="DIO50" s="2">
        <v>916</v>
      </c>
      <c r="DIP50" s="2">
        <v>418</v>
      </c>
      <c r="DIQ50" s="2">
        <v>130</v>
      </c>
      <c r="DIR50" s="2">
        <v>954</v>
      </c>
      <c r="DIS50" s="2">
        <v>127329</v>
      </c>
      <c r="DIT50" s="2">
        <v>0</v>
      </c>
      <c r="DIU50" s="2">
        <v>11191</v>
      </c>
      <c r="DIV50" s="2">
        <v>5131</v>
      </c>
      <c r="DIW50" s="2">
        <v>8134</v>
      </c>
      <c r="DIX50" s="2">
        <v>962</v>
      </c>
      <c r="DIY50" s="2">
        <v>7905</v>
      </c>
      <c r="DIZ50" s="2">
        <v>932</v>
      </c>
      <c r="DJA50" s="2">
        <v>0</v>
      </c>
      <c r="DJB50" s="2" t="s">
        <v>5</v>
      </c>
      <c r="DJC50" s="2">
        <v>1064</v>
      </c>
      <c r="DJD50" s="2">
        <v>6005</v>
      </c>
      <c r="DJE50" s="2">
        <v>322</v>
      </c>
      <c r="DJF50" s="2">
        <v>376</v>
      </c>
      <c r="DJG50" s="2">
        <v>585</v>
      </c>
      <c r="DJH50" s="2">
        <v>84602</v>
      </c>
      <c r="DJI50" s="2">
        <v>428</v>
      </c>
      <c r="DJJ50" s="2">
        <v>53631</v>
      </c>
      <c r="DJK50" s="2">
        <v>1070</v>
      </c>
      <c r="DJL50" s="2">
        <v>1946</v>
      </c>
      <c r="DJM50" s="2" t="s">
        <v>5</v>
      </c>
      <c r="DJN50" s="2">
        <v>1113</v>
      </c>
      <c r="DJO50" s="2" t="s">
        <v>5</v>
      </c>
      <c r="DJP50" s="2">
        <v>9235</v>
      </c>
      <c r="DJQ50" s="2">
        <v>1207</v>
      </c>
      <c r="DJR50" s="2">
        <v>30647</v>
      </c>
      <c r="DJS50" s="2">
        <v>6168</v>
      </c>
      <c r="DJT50" s="2">
        <v>1151</v>
      </c>
      <c r="DJU50" s="2" t="s">
        <v>5</v>
      </c>
      <c r="DJV50" s="2">
        <v>117342</v>
      </c>
      <c r="DJW50" s="2" t="s">
        <v>5</v>
      </c>
      <c r="DJX50" s="2">
        <v>18870</v>
      </c>
      <c r="DJY50" s="2" t="s">
        <v>5</v>
      </c>
      <c r="DJZ50" s="2">
        <v>4085</v>
      </c>
      <c r="DKA50" s="2" t="s">
        <v>5</v>
      </c>
      <c r="DKB50" s="2" t="s">
        <v>5</v>
      </c>
      <c r="DKC50" s="2" t="s">
        <v>5</v>
      </c>
      <c r="DKD50" s="2" t="s">
        <v>5</v>
      </c>
      <c r="DKE50" s="2" t="s">
        <v>5</v>
      </c>
      <c r="DKF50" s="2" t="s">
        <v>5</v>
      </c>
      <c r="DKG50" s="2" t="s">
        <v>5</v>
      </c>
      <c r="DKH50" s="2" t="s">
        <v>5</v>
      </c>
      <c r="DKI50" s="2" t="s">
        <v>5</v>
      </c>
      <c r="DKJ50" s="2" t="s">
        <v>5</v>
      </c>
      <c r="DKK50" s="2" t="s">
        <v>5</v>
      </c>
      <c r="DKL50" s="2" t="s">
        <v>5</v>
      </c>
      <c r="DKM50" s="2" t="s">
        <v>5</v>
      </c>
      <c r="DKN50" s="2" t="s">
        <v>5</v>
      </c>
      <c r="DKO50" s="2">
        <v>40</v>
      </c>
      <c r="DKP50" s="2" t="s">
        <v>5</v>
      </c>
      <c r="DKQ50" s="2" t="s">
        <v>5</v>
      </c>
      <c r="DKR50" s="2" t="s">
        <v>5</v>
      </c>
      <c r="DKS50" s="2">
        <v>744</v>
      </c>
      <c r="DKT50" s="2" t="s">
        <v>5</v>
      </c>
      <c r="DKU50" s="2">
        <v>101</v>
      </c>
      <c r="DKV50" s="2" t="s">
        <v>5</v>
      </c>
      <c r="DKW50" s="2">
        <v>419</v>
      </c>
      <c r="DKX50" s="2" t="s">
        <v>5</v>
      </c>
      <c r="DKY50" s="2">
        <v>6842</v>
      </c>
      <c r="DKZ50" s="2" t="s">
        <v>5</v>
      </c>
      <c r="DLA50" s="2" t="s">
        <v>5</v>
      </c>
      <c r="DLB50" s="2">
        <v>33999</v>
      </c>
      <c r="DLC50" s="2" t="s">
        <v>5</v>
      </c>
      <c r="DLD50" s="2" t="s">
        <v>5</v>
      </c>
      <c r="DLE50" s="2">
        <v>0</v>
      </c>
      <c r="DLF50" s="2" t="s">
        <v>5</v>
      </c>
      <c r="DLG50" s="2" t="s">
        <v>5</v>
      </c>
      <c r="DLH50" s="2">
        <v>1341</v>
      </c>
      <c r="DLI50" s="2">
        <v>3287</v>
      </c>
      <c r="DLJ50" s="2">
        <v>974</v>
      </c>
      <c r="DLK50" s="2">
        <v>1167</v>
      </c>
      <c r="DLL50" s="2">
        <v>1641</v>
      </c>
      <c r="DLM50" s="2" t="s">
        <v>5</v>
      </c>
      <c r="DLN50" s="2">
        <v>12019</v>
      </c>
      <c r="DLO50" s="2" t="s">
        <v>5</v>
      </c>
      <c r="DLP50" s="2" t="s">
        <v>5</v>
      </c>
      <c r="DLQ50" s="2" t="s">
        <v>5</v>
      </c>
      <c r="DLR50" s="2" t="s">
        <v>5</v>
      </c>
      <c r="DLS50" s="2" t="s">
        <v>5</v>
      </c>
      <c r="DLT50" s="2" t="s">
        <v>5</v>
      </c>
      <c r="DLU50" s="2" t="s">
        <v>5</v>
      </c>
      <c r="DLV50" s="2">
        <v>48529</v>
      </c>
      <c r="DLW50" s="2">
        <v>1523</v>
      </c>
      <c r="DLX50" s="2" t="s">
        <v>5</v>
      </c>
      <c r="DLY50" s="2" t="s">
        <v>5</v>
      </c>
      <c r="DLZ50" s="2" t="s">
        <v>5</v>
      </c>
      <c r="DMA50" s="2">
        <v>1636</v>
      </c>
      <c r="DMB50" s="2" t="s">
        <v>5</v>
      </c>
      <c r="DMC50" s="2" t="s">
        <v>5</v>
      </c>
      <c r="DMD50" s="2">
        <v>176000</v>
      </c>
      <c r="DME50" s="2">
        <v>33</v>
      </c>
      <c r="DMF50" s="2">
        <v>0</v>
      </c>
      <c r="DMG50" s="2">
        <v>65151</v>
      </c>
      <c r="DMH50" s="2" t="s">
        <v>5</v>
      </c>
      <c r="DMI50" s="2" t="s">
        <v>5</v>
      </c>
      <c r="DMJ50" s="2">
        <v>888</v>
      </c>
      <c r="DMK50" s="2">
        <v>0</v>
      </c>
      <c r="DML50" s="2">
        <v>3618</v>
      </c>
      <c r="DMM50" s="2" t="s">
        <v>5</v>
      </c>
      <c r="DMN50" s="2">
        <v>4281</v>
      </c>
      <c r="DMO50" s="2">
        <v>6799</v>
      </c>
      <c r="DMP50" s="2" t="s">
        <v>5</v>
      </c>
      <c r="DMQ50" s="2">
        <v>537</v>
      </c>
      <c r="DMR50" s="2">
        <v>1320</v>
      </c>
      <c r="DMS50" s="2">
        <v>32694</v>
      </c>
      <c r="DMT50" s="2">
        <v>704082</v>
      </c>
      <c r="DMU50" s="2">
        <v>61679</v>
      </c>
      <c r="DMV50" s="2">
        <v>589</v>
      </c>
      <c r="DMW50" s="2">
        <v>4377</v>
      </c>
      <c r="DMX50" s="2">
        <v>2191</v>
      </c>
      <c r="DMY50" s="2">
        <v>5</v>
      </c>
      <c r="DMZ50" s="2">
        <v>7975</v>
      </c>
      <c r="DNA50" s="2">
        <v>2004</v>
      </c>
      <c r="DNB50" s="2" t="s">
        <v>5</v>
      </c>
      <c r="DNC50" s="2">
        <v>359</v>
      </c>
      <c r="DND50" s="2">
        <v>9563</v>
      </c>
      <c r="DNE50" s="2" t="s">
        <v>5</v>
      </c>
      <c r="DNF50" s="2">
        <v>8329</v>
      </c>
      <c r="DNG50" s="2">
        <v>42</v>
      </c>
      <c r="DNH50" s="2" t="s">
        <v>5</v>
      </c>
      <c r="DNI50" s="2" t="s">
        <v>5</v>
      </c>
      <c r="DNJ50" s="2" t="s">
        <v>5</v>
      </c>
      <c r="DNK50" s="2">
        <v>24014</v>
      </c>
      <c r="DNL50" s="2">
        <v>3923</v>
      </c>
      <c r="DNM50" s="2">
        <v>16928</v>
      </c>
      <c r="DNN50" s="2" t="s">
        <v>5</v>
      </c>
      <c r="DNO50" s="2" t="s">
        <v>5</v>
      </c>
      <c r="DNP50" s="2" t="s">
        <v>5</v>
      </c>
      <c r="DNQ50" s="2">
        <v>18604</v>
      </c>
      <c r="DNR50" s="2" t="s">
        <v>5</v>
      </c>
      <c r="DNS50" s="2" t="s">
        <v>5</v>
      </c>
      <c r="DNT50" s="2">
        <v>13437</v>
      </c>
      <c r="DNU50" s="2" t="s">
        <v>5</v>
      </c>
      <c r="DNV50" s="2">
        <v>108333</v>
      </c>
      <c r="DNW50" s="2">
        <v>297</v>
      </c>
      <c r="DNX50" s="2" t="s">
        <v>5</v>
      </c>
      <c r="DNY50" s="2" t="s">
        <v>5</v>
      </c>
      <c r="DNZ50" s="2" t="s">
        <v>5</v>
      </c>
      <c r="DOA50" s="2" t="s">
        <v>5</v>
      </c>
      <c r="DOB50" s="2" t="s">
        <v>5</v>
      </c>
      <c r="DOC50" s="2">
        <v>3006</v>
      </c>
      <c r="DOD50" s="2" t="s">
        <v>5</v>
      </c>
      <c r="DOE50" s="2" t="s">
        <v>5</v>
      </c>
      <c r="DOF50" s="2" t="s">
        <v>5</v>
      </c>
      <c r="DOG50" s="2" t="s">
        <v>5</v>
      </c>
      <c r="DOH50" s="2">
        <v>2696</v>
      </c>
      <c r="DOI50" s="2" t="s">
        <v>5</v>
      </c>
      <c r="DOJ50" s="2">
        <v>835847</v>
      </c>
      <c r="DOK50" s="2">
        <v>736</v>
      </c>
      <c r="DOL50" s="2" t="s">
        <v>5</v>
      </c>
      <c r="DOM50" s="2">
        <v>6379</v>
      </c>
      <c r="DON50" s="2">
        <v>1120</v>
      </c>
      <c r="DOO50" s="2" t="s">
        <v>5</v>
      </c>
      <c r="DOP50" s="2" t="s">
        <v>5</v>
      </c>
      <c r="DOQ50" s="2">
        <v>53070</v>
      </c>
      <c r="DOR50" s="2" t="s">
        <v>5</v>
      </c>
      <c r="DOS50" s="2" t="s">
        <v>5</v>
      </c>
      <c r="DOT50" s="2">
        <v>43867</v>
      </c>
      <c r="DOU50" s="2" t="s">
        <v>5</v>
      </c>
      <c r="DOV50" s="2">
        <v>6004</v>
      </c>
      <c r="DOW50" s="2">
        <v>1441000</v>
      </c>
      <c r="DOX50" s="2" t="s">
        <v>5</v>
      </c>
      <c r="DOY50" s="2" t="s">
        <v>5</v>
      </c>
      <c r="DOZ50" s="2" t="s">
        <v>5</v>
      </c>
      <c r="DPA50" s="2" t="s">
        <v>5</v>
      </c>
      <c r="DPB50" s="2" t="s">
        <v>5</v>
      </c>
      <c r="DPC50" s="2" t="s">
        <v>5</v>
      </c>
      <c r="DPD50" s="2">
        <v>49561</v>
      </c>
      <c r="DPE50" s="2">
        <v>0</v>
      </c>
      <c r="DPF50" s="2">
        <v>4122</v>
      </c>
      <c r="DPG50" s="2" t="s">
        <v>5</v>
      </c>
      <c r="DPH50" s="2" t="s">
        <v>5</v>
      </c>
      <c r="DPI50" s="2" t="s">
        <v>5</v>
      </c>
      <c r="DPJ50" s="2" t="s">
        <v>5</v>
      </c>
      <c r="DPK50" s="2">
        <v>13024</v>
      </c>
      <c r="DPL50" s="2">
        <v>7853</v>
      </c>
      <c r="DPM50" s="2" t="s">
        <v>5</v>
      </c>
      <c r="DPN50" s="2" t="s">
        <v>5</v>
      </c>
      <c r="DPO50" s="2">
        <v>7885</v>
      </c>
      <c r="DPP50" s="2">
        <v>11552</v>
      </c>
      <c r="DPQ50" s="2" t="s">
        <v>5</v>
      </c>
      <c r="DPR50" s="2">
        <v>3006</v>
      </c>
      <c r="DPS50" s="2">
        <v>7916</v>
      </c>
      <c r="DPT50" s="2">
        <v>21497</v>
      </c>
      <c r="DPU50" s="2">
        <v>93473</v>
      </c>
      <c r="DPV50" s="2" t="s">
        <v>5</v>
      </c>
      <c r="DPW50" s="2" t="s">
        <v>5</v>
      </c>
      <c r="DPX50" s="2">
        <v>6549</v>
      </c>
      <c r="DPY50" s="2">
        <v>5224</v>
      </c>
      <c r="DPZ50" s="2">
        <v>39024</v>
      </c>
      <c r="DQA50" s="2">
        <v>0</v>
      </c>
      <c r="DQB50" s="2">
        <v>2870</v>
      </c>
      <c r="DQC50" s="2" t="s">
        <v>5</v>
      </c>
      <c r="DQD50" s="2" t="s">
        <v>5</v>
      </c>
      <c r="DQE50" s="2">
        <v>76811</v>
      </c>
      <c r="DQF50" s="2">
        <v>846</v>
      </c>
      <c r="DQG50" s="2">
        <v>1418</v>
      </c>
      <c r="DQH50" s="2">
        <v>1370</v>
      </c>
      <c r="DQI50" s="2" t="s">
        <v>5</v>
      </c>
      <c r="DQJ50" s="2" t="s">
        <v>5</v>
      </c>
      <c r="DQK50" s="2">
        <v>7839</v>
      </c>
      <c r="DQL50" s="2" t="s">
        <v>5</v>
      </c>
      <c r="DQM50" s="2" t="s">
        <v>5</v>
      </c>
      <c r="DQN50" s="2" t="s">
        <v>5</v>
      </c>
      <c r="DQO50" s="2" t="s">
        <v>5</v>
      </c>
      <c r="DQP50" s="2">
        <v>5461</v>
      </c>
      <c r="DQQ50" s="2">
        <v>3155</v>
      </c>
      <c r="DQR50" s="2" t="s">
        <v>5</v>
      </c>
      <c r="DQS50" s="2" t="s">
        <v>5</v>
      </c>
      <c r="DQT50" s="2">
        <v>0</v>
      </c>
      <c r="DQU50" s="2" t="s">
        <v>5</v>
      </c>
      <c r="DQV50" s="2" t="s">
        <v>5</v>
      </c>
      <c r="DQW50" s="2">
        <v>366</v>
      </c>
      <c r="DQX50" s="2" t="s">
        <v>5</v>
      </c>
      <c r="DQY50" s="2" t="s">
        <v>5</v>
      </c>
      <c r="DQZ50" s="2" t="s">
        <v>5</v>
      </c>
      <c r="DRA50" s="2" t="s">
        <v>5</v>
      </c>
      <c r="DRB50" s="2">
        <v>4584</v>
      </c>
      <c r="DRC50" s="2">
        <v>13523</v>
      </c>
      <c r="DRD50" s="2" t="s">
        <v>5</v>
      </c>
      <c r="DRE50" s="2" t="s">
        <v>5</v>
      </c>
      <c r="DRF50" s="2">
        <v>1711</v>
      </c>
      <c r="DRG50" s="2">
        <v>26026</v>
      </c>
      <c r="DRH50" s="2">
        <v>86</v>
      </c>
      <c r="DRI50" s="2">
        <v>1360</v>
      </c>
      <c r="DRJ50" s="2">
        <v>0</v>
      </c>
      <c r="DRK50" s="2">
        <v>99</v>
      </c>
      <c r="DRL50" s="2">
        <v>285</v>
      </c>
      <c r="DRM50" s="2">
        <v>0</v>
      </c>
      <c r="DRN50" s="2">
        <v>9154</v>
      </c>
      <c r="DRO50" s="2">
        <v>2428</v>
      </c>
      <c r="DRP50" s="2">
        <v>1202</v>
      </c>
      <c r="DRQ50" s="2">
        <v>142</v>
      </c>
      <c r="DRR50" s="2">
        <v>2247</v>
      </c>
      <c r="DRS50" s="2">
        <v>1370</v>
      </c>
      <c r="DRT50" s="2">
        <v>33516</v>
      </c>
      <c r="DRU50" s="2" t="s">
        <v>5</v>
      </c>
      <c r="DRV50" s="2">
        <v>22792</v>
      </c>
      <c r="DRW50" s="2" t="s">
        <v>5</v>
      </c>
      <c r="DRX50" s="2" t="s">
        <v>5</v>
      </c>
      <c r="DRY50" s="2" t="s">
        <v>5</v>
      </c>
      <c r="DRZ50" s="2">
        <v>5547</v>
      </c>
      <c r="DSA50" s="2" t="s">
        <v>5</v>
      </c>
      <c r="DSB50" s="2" t="s">
        <v>5</v>
      </c>
      <c r="DSC50" s="2" t="s">
        <v>5</v>
      </c>
      <c r="DSD50" s="2">
        <v>515</v>
      </c>
      <c r="DSE50" s="2" t="s">
        <v>5</v>
      </c>
      <c r="DSF50" s="2">
        <v>2817</v>
      </c>
      <c r="DSG50" s="2">
        <v>2119</v>
      </c>
      <c r="DSH50" s="2">
        <v>915</v>
      </c>
      <c r="DSI50" s="2" t="s">
        <v>5</v>
      </c>
      <c r="DSJ50" s="2">
        <v>21919</v>
      </c>
      <c r="DSK50" s="2" t="s">
        <v>5</v>
      </c>
      <c r="DSL50" s="2">
        <v>193</v>
      </c>
      <c r="DSM50" s="2">
        <v>1283</v>
      </c>
      <c r="DSN50" s="2">
        <v>324</v>
      </c>
      <c r="DSO50" s="2">
        <v>3207</v>
      </c>
      <c r="DSP50" s="2">
        <v>156</v>
      </c>
      <c r="DSQ50" s="2">
        <v>945</v>
      </c>
      <c r="DSR50" s="2">
        <v>2454</v>
      </c>
      <c r="DSS50" s="2">
        <v>15482</v>
      </c>
      <c r="DST50" s="2">
        <v>857</v>
      </c>
      <c r="DSU50" s="2">
        <v>20291</v>
      </c>
      <c r="DSV50" s="2">
        <v>98</v>
      </c>
      <c r="DSW50" s="2">
        <v>2031</v>
      </c>
      <c r="DSX50" s="2">
        <v>572</v>
      </c>
      <c r="DSY50" s="2">
        <v>4548</v>
      </c>
      <c r="DSZ50" s="2">
        <v>5</v>
      </c>
      <c r="DTA50" s="2">
        <v>1001</v>
      </c>
      <c r="DTB50" s="2">
        <v>1505</v>
      </c>
      <c r="DTC50" s="2">
        <v>980</v>
      </c>
      <c r="DTD50" s="2">
        <v>294</v>
      </c>
      <c r="DTE50" s="2">
        <v>0</v>
      </c>
      <c r="DTF50" s="2">
        <v>555</v>
      </c>
      <c r="DTG50" s="2">
        <v>896000</v>
      </c>
      <c r="DTH50" s="2">
        <v>1643</v>
      </c>
      <c r="DTI50" s="2">
        <v>1766</v>
      </c>
      <c r="DTJ50" s="2">
        <v>780</v>
      </c>
      <c r="DTK50" s="2">
        <v>1923</v>
      </c>
      <c r="DTL50" s="2">
        <v>3756</v>
      </c>
      <c r="DTM50" s="2">
        <v>97</v>
      </c>
      <c r="DTN50" s="2">
        <v>434</v>
      </c>
      <c r="DTO50" s="2">
        <v>16977</v>
      </c>
      <c r="DTP50" s="2">
        <v>2692</v>
      </c>
      <c r="DTQ50" s="2">
        <v>1871</v>
      </c>
      <c r="DTR50" s="2">
        <v>824</v>
      </c>
      <c r="DTS50" s="2">
        <v>82362</v>
      </c>
      <c r="DTT50" s="2">
        <v>302</v>
      </c>
      <c r="DTU50" s="2">
        <v>2082</v>
      </c>
      <c r="DTV50" s="2">
        <v>5131</v>
      </c>
      <c r="DTW50" s="2">
        <v>165</v>
      </c>
      <c r="DTX50" s="2">
        <v>1124</v>
      </c>
      <c r="DTY50" s="2">
        <v>1836</v>
      </c>
      <c r="DTZ50" s="2">
        <v>3180</v>
      </c>
      <c r="DUA50" s="2">
        <v>9684</v>
      </c>
      <c r="DUB50" s="2">
        <v>1193</v>
      </c>
      <c r="DUC50" s="2">
        <v>378</v>
      </c>
      <c r="DUD50" s="2">
        <v>1304</v>
      </c>
      <c r="DUE50" s="2">
        <v>163</v>
      </c>
      <c r="DUF50" s="2">
        <v>1049</v>
      </c>
      <c r="DUG50" s="2">
        <v>1111</v>
      </c>
      <c r="DUH50" s="2">
        <v>873512</v>
      </c>
      <c r="DUI50" s="2">
        <v>2500</v>
      </c>
      <c r="DUJ50" s="2">
        <v>8240</v>
      </c>
      <c r="DUK50" s="2">
        <v>123</v>
      </c>
      <c r="DUL50" s="2">
        <v>9694</v>
      </c>
      <c r="DUM50" s="2">
        <v>7990</v>
      </c>
      <c r="DUN50" s="2">
        <v>2344</v>
      </c>
      <c r="DUO50" s="2">
        <v>650</v>
      </c>
      <c r="DUP50" s="2">
        <v>4938</v>
      </c>
      <c r="DUQ50" s="2">
        <v>453</v>
      </c>
      <c r="DUR50" s="2">
        <v>2382</v>
      </c>
      <c r="DUS50" s="2">
        <v>600</v>
      </c>
      <c r="DUT50" s="2">
        <v>63</v>
      </c>
      <c r="DUU50" s="2">
        <v>23545</v>
      </c>
      <c r="DUV50" s="2">
        <v>1190</v>
      </c>
      <c r="DUW50" s="2">
        <v>1896</v>
      </c>
      <c r="DUX50" s="2">
        <v>89</v>
      </c>
      <c r="DUY50" s="2">
        <v>1668</v>
      </c>
      <c r="DUZ50" s="2">
        <v>3684</v>
      </c>
      <c r="DVA50" s="2">
        <v>2200</v>
      </c>
      <c r="DVB50" s="2">
        <v>37480</v>
      </c>
      <c r="DVC50" s="2">
        <v>610</v>
      </c>
      <c r="DVD50" s="2">
        <v>990</v>
      </c>
      <c r="DVE50" s="2">
        <v>2269</v>
      </c>
      <c r="DVF50" s="2">
        <v>1081</v>
      </c>
      <c r="DVG50" s="2">
        <v>2073</v>
      </c>
      <c r="DVH50" s="2">
        <v>277</v>
      </c>
      <c r="DVI50" s="2">
        <v>5080</v>
      </c>
      <c r="DVJ50" s="2">
        <v>1335</v>
      </c>
      <c r="DVK50" s="2">
        <v>722</v>
      </c>
      <c r="DVL50" s="2">
        <v>697</v>
      </c>
      <c r="DVM50" s="2">
        <v>1874</v>
      </c>
      <c r="DVN50" s="2">
        <v>1046</v>
      </c>
      <c r="DVO50" s="2">
        <v>1417</v>
      </c>
      <c r="DVP50" s="2">
        <v>592</v>
      </c>
      <c r="DVQ50" s="2">
        <v>749</v>
      </c>
      <c r="DVR50" s="2">
        <v>433</v>
      </c>
      <c r="DVS50" s="2">
        <v>174</v>
      </c>
      <c r="DVT50" s="2">
        <v>782</v>
      </c>
      <c r="DVU50" s="2">
        <v>1375</v>
      </c>
      <c r="DVV50" s="2">
        <v>4114</v>
      </c>
      <c r="DVW50" s="2">
        <v>493</v>
      </c>
      <c r="DVX50" s="2">
        <v>80</v>
      </c>
      <c r="DVY50" s="2">
        <v>3583</v>
      </c>
      <c r="DVZ50" s="2">
        <v>2955</v>
      </c>
      <c r="DWA50" s="2">
        <v>193</v>
      </c>
      <c r="DWB50" s="2">
        <v>551</v>
      </c>
      <c r="DWC50" s="2">
        <v>129</v>
      </c>
      <c r="DWD50" s="2">
        <v>4658</v>
      </c>
      <c r="DWE50" s="2">
        <v>18</v>
      </c>
      <c r="DWF50" s="2">
        <v>2080</v>
      </c>
      <c r="DWG50" s="2">
        <v>17496</v>
      </c>
      <c r="DWH50" s="2">
        <v>308</v>
      </c>
      <c r="DWI50" s="2">
        <v>1917</v>
      </c>
      <c r="DWJ50" s="2">
        <v>21776</v>
      </c>
      <c r="DWK50" s="2">
        <v>971</v>
      </c>
      <c r="DWL50" s="2">
        <v>215</v>
      </c>
      <c r="DWM50" s="2">
        <v>839</v>
      </c>
      <c r="DWN50" s="2">
        <v>1279</v>
      </c>
      <c r="DWO50" s="2">
        <v>147</v>
      </c>
      <c r="DWP50" s="2">
        <v>764</v>
      </c>
      <c r="DWQ50" s="2">
        <v>337</v>
      </c>
      <c r="DWR50" s="2">
        <v>430</v>
      </c>
      <c r="DWS50" s="2">
        <v>1243</v>
      </c>
      <c r="DWT50" s="2">
        <v>926</v>
      </c>
      <c r="DWU50" s="2">
        <v>619</v>
      </c>
      <c r="DWV50" s="2">
        <v>892</v>
      </c>
      <c r="DWW50" s="2">
        <v>307</v>
      </c>
      <c r="DWX50" s="2">
        <v>3658</v>
      </c>
      <c r="DWY50" s="2">
        <v>631</v>
      </c>
      <c r="DWZ50" s="2">
        <v>1223</v>
      </c>
      <c r="DXA50" s="2">
        <v>963</v>
      </c>
      <c r="DXB50" s="2">
        <v>814</v>
      </c>
      <c r="DXC50" s="2">
        <v>1849</v>
      </c>
      <c r="DXD50" s="2">
        <v>1014444</v>
      </c>
      <c r="DXE50" s="2">
        <v>3481</v>
      </c>
      <c r="DXF50" s="2">
        <v>184</v>
      </c>
      <c r="DXG50" s="2">
        <v>9684</v>
      </c>
      <c r="DXH50" s="2">
        <v>367</v>
      </c>
      <c r="DXI50" s="2">
        <v>6028</v>
      </c>
      <c r="DXJ50" s="2">
        <v>6348</v>
      </c>
      <c r="DXK50" s="2">
        <v>3424</v>
      </c>
      <c r="DXL50" s="2">
        <v>222</v>
      </c>
      <c r="DXM50" s="2">
        <v>25723</v>
      </c>
      <c r="DXN50" s="2">
        <v>135</v>
      </c>
      <c r="DXO50" s="2">
        <v>2867</v>
      </c>
      <c r="DXP50" s="2">
        <v>556</v>
      </c>
      <c r="DXQ50" s="2">
        <v>608</v>
      </c>
      <c r="DXR50" s="2">
        <v>107</v>
      </c>
      <c r="DXS50" s="2">
        <v>759</v>
      </c>
      <c r="DXT50" s="2">
        <v>505</v>
      </c>
      <c r="DXU50" s="2">
        <v>0</v>
      </c>
      <c r="DXV50" s="2">
        <v>0</v>
      </c>
      <c r="DXW50" s="2">
        <v>143</v>
      </c>
      <c r="DXX50" s="2">
        <v>4288</v>
      </c>
      <c r="DXY50" s="2">
        <v>1827</v>
      </c>
      <c r="DXZ50" s="2">
        <v>382</v>
      </c>
      <c r="DYA50" s="2">
        <v>1593</v>
      </c>
      <c r="DYB50" s="2">
        <v>5984</v>
      </c>
      <c r="DYC50" s="2">
        <v>0</v>
      </c>
      <c r="DYD50" s="2">
        <v>416</v>
      </c>
      <c r="DYE50" s="2">
        <v>4354</v>
      </c>
      <c r="DYF50" s="2">
        <v>234</v>
      </c>
      <c r="DYG50" s="2">
        <v>203</v>
      </c>
      <c r="DYH50" s="2">
        <v>144</v>
      </c>
      <c r="DYI50" s="2">
        <v>1185</v>
      </c>
      <c r="DYJ50" s="2">
        <v>118532</v>
      </c>
      <c r="DYK50" s="2">
        <v>3315992</v>
      </c>
      <c r="DYL50" s="2">
        <v>3320</v>
      </c>
      <c r="DYM50" s="2">
        <v>29166</v>
      </c>
      <c r="DYN50" s="2">
        <v>3899</v>
      </c>
      <c r="DYO50" s="2">
        <v>880</v>
      </c>
      <c r="DYP50" s="2">
        <v>6938</v>
      </c>
      <c r="DYQ50" s="2">
        <v>653</v>
      </c>
      <c r="DYR50" s="2">
        <v>9692</v>
      </c>
      <c r="DYS50" s="2">
        <v>10035</v>
      </c>
      <c r="DYT50" s="2">
        <v>389</v>
      </c>
      <c r="DYU50" s="2">
        <v>124</v>
      </c>
      <c r="DYV50" s="2">
        <v>788</v>
      </c>
      <c r="DYW50" s="2">
        <v>4167</v>
      </c>
      <c r="DYX50" s="2">
        <v>738</v>
      </c>
      <c r="DYY50" s="2">
        <v>373</v>
      </c>
      <c r="DYZ50" s="2">
        <v>3366</v>
      </c>
      <c r="DZA50" s="2">
        <v>1523</v>
      </c>
      <c r="DZB50" s="2">
        <v>2039</v>
      </c>
      <c r="DZC50" s="2">
        <v>358</v>
      </c>
      <c r="DZD50" s="2">
        <v>217</v>
      </c>
      <c r="DZE50" s="2">
        <v>5815</v>
      </c>
      <c r="DZF50" s="2">
        <v>4014</v>
      </c>
      <c r="DZG50" s="2">
        <v>1853</v>
      </c>
      <c r="DZH50" s="2">
        <v>2069</v>
      </c>
      <c r="DZI50" s="2">
        <v>12374</v>
      </c>
      <c r="DZJ50" s="2">
        <v>2065</v>
      </c>
      <c r="DZK50" s="2">
        <v>56648</v>
      </c>
      <c r="DZL50" s="2">
        <v>470</v>
      </c>
      <c r="DZM50" s="2">
        <v>268</v>
      </c>
      <c r="DZN50" s="2">
        <v>2915</v>
      </c>
      <c r="DZO50" s="2">
        <v>74</v>
      </c>
      <c r="DZP50" s="2">
        <v>1027</v>
      </c>
      <c r="DZQ50" s="2">
        <v>976</v>
      </c>
      <c r="DZR50" s="2">
        <v>190</v>
      </c>
      <c r="DZS50" s="2">
        <v>2355</v>
      </c>
      <c r="DZT50" s="2">
        <v>10043</v>
      </c>
      <c r="DZU50" s="2">
        <v>7786</v>
      </c>
      <c r="DZV50" s="2">
        <v>313689</v>
      </c>
      <c r="DZW50" s="2">
        <v>706</v>
      </c>
      <c r="DZX50" s="2">
        <v>3915</v>
      </c>
      <c r="DZY50" s="2">
        <v>1253</v>
      </c>
      <c r="DZZ50" s="2">
        <v>1137</v>
      </c>
      <c r="EAA50" s="2">
        <v>914</v>
      </c>
      <c r="EAB50" s="2">
        <v>467</v>
      </c>
      <c r="EAC50" s="2">
        <v>765</v>
      </c>
      <c r="EAD50" s="2">
        <v>310</v>
      </c>
      <c r="EAE50" s="2">
        <v>296</v>
      </c>
      <c r="EAF50" s="2">
        <v>544</v>
      </c>
      <c r="EAG50" s="2">
        <v>165</v>
      </c>
      <c r="EAH50" s="2">
        <v>314</v>
      </c>
      <c r="EAI50" s="2">
        <v>1113</v>
      </c>
      <c r="EAJ50" s="2">
        <v>1378</v>
      </c>
      <c r="EAK50" s="2">
        <v>2345</v>
      </c>
      <c r="EAL50" s="2">
        <v>3122</v>
      </c>
      <c r="EAM50" s="2">
        <v>202</v>
      </c>
      <c r="EAN50" s="2">
        <v>309</v>
      </c>
      <c r="EAO50" s="2">
        <v>73</v>
      </c>
      <c r="EAP50" s="2">
        <v>26</v>
      </c>
      <c r="EAQ50" s="2">
        <v>137</v>
      </c>
      <c r="EAR50" s="2">
        <v>92</v>
      </c>
      <c r="EAS50" s="2">
        <v>349</v>
      </c>
      <c r="EAT50" s="2">
        <v>985</v>
      </c>
      <c r="EAU50" s="2">
        <v>3484</v>
      </c>
      <c r="EAV50" s="2">
        <v>99</v>
      </c>
      <c r="EAW50" s="2">
        <v>278</v>
      </c>
      <c r="EAX50" s="2">
        <v>2855</v>
      </c>
      <c r="EAY50" s="2">
        <v>244</v>
      </c>
      <c r="EAZ50" s="2">
        <v>1443</v>
      </c>
      <c r="EBA50" s="2">
        <v>1026</v>
      </c>
      <c r="EBB50" s="2">
        <v>14260</v>
      </c>
      <c r="EBC50" s="2">
        <v>5903</v>
      </c>
      <c r="EBD50" s="2">
        <v>340</v>
      </c>
      <c r="EBE50" s="2">
        <v>2010</v>
      </c>
      <c r="EBF50" s="2">
        <v>1377</v>
      </c>
      <c r="EBG50" s="2">
        <v>2437</v>
      </c>
      <c r="EBH50" s="2">
        <v>5733</v>
      </c>
      <c r="EBI50" s="2">
        <v>8019</v>
      </c>
      <c r="EBJ50" s="2">
        <v>3455</v>
      </c>
      <c r="EBK50" s="2">
        <v>1877</v>
      </c>
      <c r="EBL50" s="2">
        <v>528</v>
      </c>
      <c r="EBM50" s="2">
        <v>142</v>
      </c>
      <c r="EBN50" s="2">
        <v>318</v>
      </c>
      <c r="EBO50" s="2">
        <v>518</v>
      </c>
      <c r="EBP50" s="2">
        <v>304</v>
      </c>
      <c r="EBQ50" s="2">
        <v>100</v>
      </c>
      <c r="EBR50" s="2">
        <v>122</v>
      </c>
      <c r="EBS50" s="2">
        <v>547</v>
      </c>
      <c r="EBT50" s="2">
        <v>99768</v>
      </c>
      <c r="EBU50" s="2">
        <v>4725</v>
      </c>
      <c r="EBV50" s="2">
        <v>2297</v>
      </c>
      <c r="EBW50" s="2">
        <v>1187</v>
      </c>
      <c r="EBX50" s="2">
        <v>321</v>
      </c>
      <c r="EBY50" s="2">
        <v>1707</v>
      </c>
      <c r="EBZ50" s="2">
        <v>4655</v>
      </c>
      <c r="ECA50" s="2">
        <v>310</v>
      </c>
      <c r="ECB50" s="2">
        <v>11426</v>
      </c>
      <c r="ECC50" s="2">
        <v>3152</v>
      </c>
      <c r="ECD50" s="2">
        <v>4175</v>
      </c>
      <c r="ECE50" s="2">
        <v>333</v>
      </c>
      <c r="ECF50" s="2">
        <v>1001</v>
      </c>
      <c r="ECG50" s="2">
        <v>10794</v>
      </c>
      <c r="ECH50" s="2">
        <v>1327</v>
      </c>
      <c r="ECI50" s="2">
        <v>25297</v>
      </c>
      <c r="ECJ50" s="2">
        <v>5682</v>
      </c>
      <c r="ECK50" s="2">
        <v>5317</v>
      </c>
      <c r="ECL50" s="2">
        <v>183</v>
      </c>
      <c r="ECM50" s="2">
        <v>110</v>
      </c>
      <c r="ECN50" s="2">
        <v>3046</v>
      </c>
      <c r="ECO50" s="2">
        <v>6352</v>
      </c>
      <c r="ECP50" s="2">
        <v>2576</v>
      </c>
      <c r="ECQ50" s="2">
        <v>9249</v>
      </c>
      <c r="ECR50" s="2">
        <v>843</v>
      </c>
      <c r="ECS50" s="2">
        <v>1839</v>
      </c>
      <c r="ECT50" s="2">
        <v>1684</v>
      </c>
      <c r="ECU50" s="2">
        <v>254072</v>
      </c>
      <c r="ECV50" s="2" t="s">
        <v>5</v>
      </c>
      <c r="ECW50" s="2">
        <v>866</v>
      </c>
      <c r="ECX50" s="2">
        <v>1035</v>
      </c>
      <c r="ECY50" s="2">
        <v>576</v>
      </c>
      <c r="ECZ50" s="2">
        <v>233</v>
      </c>
      <c r="EDA50" s="2">
        <v>464</v>
      </c>
      <c r="EDB50" s="2">
        <v>2773</v>
      </c>
      <c r="EDC50" s="2">
        <v>1043</v>
      </c>
      <c r="EDD50" s="2">
        <v>0</v>
      </c>
      <c r="EDE50" s="2">
        <v>259</v>
      </c>
      <c r="EDF50" s="2">
        <v>10</v>
      </c>
      <c r="EDG50" s="2">
        <v>3854</v>
      </c>
      <c r="EDH50" s="2">
        <v>4121</v>
      </c>
      <c r="EDI50" s="2">
        <v>10805</v>
      </c>
      <c r="EDJ50" s="2">
        <v>11683</v>
      </c>
      <c r="EDK50" s="2">
        <v>6568</v>
      </c>
      <c r="EDL50" s="2">
        <v>976</v>
      </c>
      <c r="EDM50" s="2">
        <v>438</v>
      </c>
      <c r="EDN50" s="2">
        <v>1149</v>
      </c>
      <c r="EDO50" s="2">
        <v>1624</v>
      </c>
      <c r="EDP50" s="2">
        <v>2158</v>
      </c>
      <c r="EDQ50" s="2">
        <v>748</v>
      </c>
      <c r="EDR50" s="2">
        <v>1285</v>
      </c>
      <c r="EDS50" s="2">
        <v>306</v>
      </c>
      <c r="EDT50" s="2">
        <v>7224</v>
      </c>
      <c r="EDU50" s="2">
        <v>5436</v>
      </c>
      <c r="EDV50" s="2">
        <v>272</v>
      </c>
      <c r="EDW50" s="2">
        <v>1977</v>
      </c>
      <c r="EDX50" s="2">
        <v>817</v>
      </c>
      <c r="EDY50" s="2">
        <v>967</v>
      </c>
      <c r="EDZ50" s="2">
        <v>1681</v>
      </c>
      <c r="EEA50" s="2">
        <v>1761</v>
      </c>
      <c r="EEB50" s="2">
        <v>1792</v>
      </c>
      <c r="EEC50" s="2">
        <v>1288</v>
      </c>
      <c r="EED50" s="2">
        <v>1873</v>
      </c>
      <c r="EEE50" s="2">
        <v>434</v>
      </c>
      <c r="EEF50" s="2">
        <v>434</v>
      </c>
      <c r="EEG50" s="2">
        <v>691</v>
      </c>
      <c r="EEH50" s="2">
        <v>783</v>
      </c>
      <c r="EEI50" s="2">
        <v>231</v>
      </c>
      <c r="EEJ50" s="2">
        <v>434</v>
      </c>
      <c r="EEK50" s="2">
        <v>233</v>
      </c>
      <c r="EEL50" s="2">
        <v>4332</v>
      </c>
      <c r="EEM50" s="2">
        <v>302</v>
      </c>
      <c r="EEN50" s="2">
        <v>13</v>
      </c>
      <c r="EEO50" s="2">
        <v>264</v>
      </c>
      <c r="EEP50" s="2">
        <v>1252</v>
      </c>
      <c r="EEQ50" s="2">
        <v>911</v>
      </c>
      <c r="EER50" s="2">
        <v>199</v>
      </c>
      <c r="EES50" s="2">
        <v>11</v>
      </c>
      <c r="EET50" s="2">
        <v>1375</v>
      </c>
      <c r="EEU50" s="2">
        <v>1632</v>
      </c>
      <c r="EEV50" s="2">
        <v>1409</v>
      </c>
      <c r="EEW50" s="2">
        <v>576</v>
      </c>
      <c r="EEX50" s="2">
        <v>1859</v>
      </c>
      <c r="EEY50" s="2">
        <v>1110</v>
      </c>
      <c r="EEZ50" s="2">
        <v>472</v>
      </c>
      <c r="EFA50" s="2">
        <v>725</v>
      </c>
      <c r="EFB50" s="2">
        <v>1065</v>
      </c>
      <c r="EFC50" s="2">
        <v>563</v>
      </c>
      <c r="EFD50" s="2">
        <v>4375</v>
      </c>
      <c r="EFE50" s="2">
        <v>2004</v>
      </c>
      <c r="EFF50" s="2">
        <v>3355</v>
      </c>
      <c r="EFG50" s="2">
        <v>3427</v>
      </c>
      <c r="EFH50" s="2">
        <v>84</v>
      </c>
      <c r="EFI50" s="2">
        <v>302</v>
      </c>
      <c r="EFJ50" s="2">
        <v>237</v>
      </c>
      <c r="EFK50" s="2">
        <v>2127</v>
      </c>
      <c r="EFL50" s="2">
        <v>1958</v>
      </c>
      <c r="EFM50" s="2">
        <v>839</v>
      </c>
      <c r="EFN50" s="2">
        <v>1269</v>
      </c>
      <c r="EFO50" s="2">
        <v>954</v>
      </c>
      <c r="EFP50" s="2">
        <v>585</v>
      </c>
      <c r="EFQ50" s="2">
        <v>215651</v>
      </c>
      <c r="EFR50" s="2">
        <v>1924</v>
      </c>
      <c r="EFS50" s="2">
        <v>2257</v>
      </c>
      <c r="EFT50" s="2">
        <v>2127</v>
      </c>
      <c r="EFU50" s="2">
        <v>2532</v>
      </c>
      <c r="EFV50" s="2">
        <v>2326</v>
      </c>
      <c r="EFW50" s="2">
        <v>2013</v>
      </c>
      <c r="EFX50" s="2">
        <v>2578</v>
      </c>
      <c r="EFY50" s="2">
        <v>2783</v>
      </c>
      <c r="EFZ50" s="2">
        <v>5957</v>
      </c>
      <c r="EGA50" s="2">
        <v>0</v>
      </c>
      <c r="EGB50" s="2">
        <v>2111</v>
      </c>
      <c r="EGC50" s="2">
        <v>7446</v>
      </c>
      <c r="EGD50" s="2">
        <v>10317</v>
      </c>
      <c r="EGE50" s="2">
        <v>1159</v>
      </c>
      <c r="EGF50" s="2">
        <v>2321</v>
      </c>
      <c r="EGG50" s="2">
        <v>6333</v>
      </c>
      <c r="EGH50" s="2">
        <v>7032</v>
      </c>
      <c r="EGI50" s="2">
        <v>507</v>
      </c>
      <c r="EGJ50" s="2">
        <v>750</v>
      </c>
      <c r="EGK50" s="2">
        <v>3949</v>
      </c>
      <c r="EGL50" s="2">
        <v>6232</v>
      </c>
      <c r="EGM50" s="2">
        <v>12223</v>
      </c>
      <c r="EGN50" s="2">
        <v>238000</v>
      </c>
      <c r="EGO50" s="2">
        <v>6809</v>
      </c>
      <c r="EGP50" s="2">
        <v>4743</v>
      </c>
      <c r="EGQ50" s="2">
        <v>10970</v>
      </c>
      <c r="EGR50" s="2">
        <v>1206</v>
      </c>
      <c r="EGS50" s="2">
        <v>1477</v>
      </c>
      <c r="EGT50" s="2">
        <v>32614</v>
      </c>
      <c r="EGU50" s="2">
        <v>386</v>
      </c>
      <c r="EGV50" s="2">
        <v>6064</v>
      </c>
      <c r="EGW50" s="2">
        <v>1326</v>
      </c>
      <c r="EGX50" s="2">
        <v>426</v>
      </c>
      <c r="EGY50" s="2">
        <v>172</v>
      </c>
      <c r="EGZ50" s="2">
        <v>149495</v>
      </c>
      <c r="EHA50" s="2">
        <v>54346</v>
      </c>
      <c r="EHB50" s="2">
        <v>2407</v>
      </c>
      <c r="EHC50" s="2">
        <v>7307</v>
      </c>
      <c r="EHD50" s="2">
        <v>3286</v>
      </c>
      <c r="EHE50" s="2">
        <v>8925</v>
      </c>
      <c r="EHF50" s="2">
        <v>11561</v>
      </c>
      <c r="EHG50" s="2">
        <v>11100</v>
      </c>
      <c r="EHH50" s="2">
        <v>680</v>
      </c>
      <c r="EHI50" s="2">
        <v>14701</v>
      </c>
      <c r="EHJ50" s="2">
        <v>51551</v>
      </c>
      <c r="EHK50" s="2">
        <v>3456</v>
      </c>
      <c r="EHL50" s="2">
        <v>9109</v>
      </c>
      <c r="EHM50" s="2">
        <v>444</v>
      </c>
      <c r="EHN50" s="2">
        <v>221209</v>
      </c>
      <c r="EHO50" s="2">
        <v>0</v>
      </c>
      <c r="EHP50" s="2">
        <v>2311</v>
      </c>
      <c r="EHQ50" s="2">
        <v>4290</v>
      </c>
      <c r="EHR50" s="2">
        <v>1263</v>
      </c>
      <c r="EHS50" s="2">
        <v>27174</v>
      </c>
      <c r="EHT50" s="2">
        <v>811</v>
      </c>
      <c r="EHU50" s="2">
        <v>143167</v>
      </c>
      <c r="EHV50" s="2">
        <v>1828</v>
      </c>
      <c r="EHW50" s="2">
        <v>1544</v>
      </c>
      <c r="EHX50" s="2">
        <v>3323</v>
      </c>
      <c r="EHY50" s="2">
        <v>3026</v>
      </c>
      <c r="EHZ50" s="2">
        <v>1942</v>
      </c>
      <c r="EIA50" s="2">
        <v>110</v>
      </c>
      <c r="EIB50" s="2">
        <v>3427</v>
      </c>
      <c r="EIC50" s="2">
        <v>3639</v>
      </c>
      <c r="EID50" s="2">
        <v>348</v>
      </c>
      <c r="EIE50" s="2">
        <v>1043</v>
      </c>
      <c r="EIF50" s="2">
        <v>9729</v>
      </c>
      <c r="EIG50" s="2">
        <v>627</v>
      </c>
      <c r="EIH50" s="2">
        <v>3991</v>
      </c>
      <c r="EII50" s="2">
        <v>6854</v>
      </c>
      <c r="EIJ50" s="2">
        <v>11102</v>
      </c>
      <c r="EIK50" s="2">
        <v>13398</v>
      </c>
      <c r="EIL50" s="2">
        <v>3582</v>
      </c>
      <c r="EIM50" s="2">
        <v>1953</v>
      </c>
      <c r="EIN50" s="2">
        <v>7406</v>
      </c>
      <c r="EIO50" s="2">
        <v>3074</v>
      </c>
      <c r="EIP50" s="2">
        <v>721</v>
      </c>
      <c r="EIQ50" s="2">
        <v>2087</v>
      </c>
      <c r="EIR50" s="2">
        <v>18928</v>
      </c>
      <c r="EIS50" s="2">
        <v>31320</v>
      </c>
      <c r="EIT50" s="2">
        <v>2719</v>
      </c>
      <c r="EIU50" s="2">
        <v>308</v>
      </c>
      <c r="EIV50" s="2">
        <v>3182</v>
      </c>
      <c r="EIW50" s="2">
        <v>14748</v>
      </c>
      <c r="EIX50" s="2">
        <v>48828</v>
      </c>
      <c r="EIY50" s="2">
        <v>24020</v>
      </c>
      <c r="EIZ50" s="2">
        <v>16922</v>
      </c>
      <c r="EJA50" s="2">
        <v>690</v>
      </c>
      <c r="EJB50" s="2">
        <v>2946</v>
      </c>
      <c r="EJC50" s="2">
        <v>21924</v>
      </c>
      <c r="EJD50" s="2">
        <v>2370</v>
      </c>
      <c r="EJE50" s="2">
        <v>2512536</v>
      </c>
      <c r="EJF50" s="2">
        <v>390</v>
      </c>
      <c r="EJG50" s="2">
        <v>2985</v>
      </c>
      <c r="EJH50" s="2">
        <v>2590</v>
      </c>
      <c r="EJI50" s="2">
        <v>9520</v>
      </c>
      <c r="EJJ50" s="2">
        <v>5247</v>
      </c>
      <c r="EJK50" s="2">
        <v>2819</v>
      </c>
      <c r="EJL50" s="2">
        <v>41493</v>
      </c>
      <c r="EJM50" s="2">
        <v>302</v>
      </c>
      <c r="EJN50" s="2">
        <v>7</v>
      </c>
      <c r="EJO50" s="2">
        <v>1944</v>
      </c>
      <c r="EJP50" s="2">
        <v>717</v>
      </c>
      <c r="EJQ50" s="2">
        <v>835</v>
      </c>
      <c r="EJR50" s="2">
        <v>4251</v>
      </c>
      <c r="EJS50" s="2">
        <v>11267</v>
      </c>
      <c r="EJT50" s="2">
        <v>2145</v>
      </c>
      <c r="EJU50" s="2">
        <v>3130</v>
      </c>
      <c r="EJV50" s="2">
        <v>1557</v>
      </c>
      <c r="EJW50" s="2">
        <v>5414</v>
      </c>
      <c r="EJX50" s="2">
        <v>11842</v>
      </c>
      <c r="EJY50" s="2">
        <v>0</v>
      </c>
      <c r="EJZ50" s="2">
        <v>1380</v>
      </c>
      <c r="EKA50" s="2">
        <v>4224</v>
      </c>
      <c r="EKB50" s="2">
        <v>3357</v>
      </c>
      <c r="EKC50" s="2">
        <v>751</v>
      </c>
      <c r="EKD50" s="2">
        <v>1902</v>
      </c>
      <c r="EKE50" s="2">
        <v>3013</v>
      </c>
      <c r="EKF50" s="2">
        <v>62</v>
      </c>
      <c r="EKG50" s="2">
        <v>1068</v>
      </c>
      <c r="EKH50" s="2">
        <v>3300</v>
      </c>
      <c r="EKI50" s="2">
        <v>561</v>
      </c>
      <c r="EKJ50" s="2">
        <v>184704</v>
      </c>
      <c r="EKK50" s="2">
        <v>552</v>
      </c>
      <c r="EKL50" s="2">
        <v>13</v>
      </c>
      <c r="EKM50" s="2">
        <v>1592</v>
      </c>
      <c r="EKN50" s="2">
        <v>43884</v>
      </c>
      <c r="EKO50" s="2">
        <v>0</v>
      </c>
      <c r="EKP50" s="2">
        <v>6201</v>
      </c>
      <c r="EKQ50" s="2">
        <v>12140</v>
      </c>
      <c r="EKR50" s="2">
        <v>2229</v>
      </c>
      <c r="EKS50" s="2">
        <v>733</v>
      </c>
      <c r="EKT50" s="2">
        <v>2543</v>
      </c>
      <c r="EKU50" s="2">
        <v>211000</v>
      </c>
      <c r="EKV50" s="2">
        <v>62307</v>
      </c>
      <c r="EKW50" s="2">
        <v>1162</v>
      </c>
      <c r="EKX50" s="2">
        <v>41477</v>
      </c>
      <c r="EKY50" s="2">
        <v>17943</v>
      </c>
      <c r="EKZ50" s="2">
        <v>15242</v>
      </c>
      <c r="ELA50" s="2">
        <v>17088</v>
      </c>
      <c r="ELB50" s="2">
        <v>920218</v>
      </c>
      <c r="ELC50" s="2">
        <v>0</v>
      </c>
      <c r="ELD50" s="2">
        <v>4060</v>
      </c>
      <c r="ELE50" s="2">
        <v>44920</v>
      </c>
      <c r="ELF50" s="2">
        <v>394</v>
      </c>
      <c r="ELG50" s="2">
        <v>499</v>
      </c>
      <c r="ELH50" s="2">
        <v>9700</v>
      </c>
      <c r="ELI50" s="2">
        <v>1224</v>
      </c>
      <c r="ELJ50" s="2">
        <v>576</v>
      </c>
      <c r="ELK50" s="2">
        <v>1773</v>
      </c>
      <c r="ELL50" s="2">
        <v>6222</v>
      </c>
      <c r="ELM50" s="2">
        <v>440</v>
      </c>
      <c r="ELN50" s="2">
        <v>6450</v>
      </c>
      <c r="ELO50" s="2">
        <v>251</v>
      </c>
      <c r="ELP50" s="2">
        <v>2839</v>
      </c>
      <c r="ELQ50" s="2">
        <v>1354</v>
      </c>
      <c r="ELR50" s="2">
        <v>5460</v>
      </c>
      <c r="ELS50" s="2">
        <v>13367</v>
      </c>
      <c r="ELT50" s="2">
        <v>1695</v>
      </c>
      <c r="ELU50" s="2">
        <v>326</v>
      </c>
      <c r="ELV50" s="2">
        <v>1712</v>
      </c>
      <c r="ELW50" s="2">
        <v>279</v>
      </c>
      <c r="ELX50" s="2">
        <v>7584</v>
      </c>
      <c r="ELY50" s="2">
        <v>8580</v>
      </c>
      <c r="ELZ50" s="2">
        <v>535</v>
      </c>
      <c r="EMA50" s="2">
        <v>4595</v>
      </c>
      <c r="EMB50" s="2">
        <v>823</v>
      </c>
      <c r="EMC50" s="2">
        <v>4896</v>
      </c>
      <c r="EMD50" s="2">
        <v>231</v>
      </c>
      <c r="EME50" s="2">
        <v>234</v>
      </c>
      <c r="EMF50" s="2">
        <v>2950</v>
      </c>
      <c r="EMG50" s="2">
        <v>4672</v>
      </c>
      <c r="EMH50" s="2">
        <v>1358</v>
      </c>
      <c r="EMI50" s="2">
        <v>43</v>
      </c>
      <c r="EMJ50" s="2">
        <v>540</v>
      </c>
      <c r="EMK50" s="2">
        <v>7925</v>
      </c>
      <c r="EML50" s="2">
        <v>9864</v>
      </c>
      <c r="EMM50" s="2">
        <v>26571</v>
      </c>
      <c r="EMN50" s="2">
        <v>458</v>
      </c>
      <c r="EMO50" s="2">
        <v>1086</v>
      </c>
      <c r="EMP50" s="2">
        <v>1304</v>
      </c>
      <c r="EMQ50" s="2">
        <v>3030</v>
      </c>
      <c r="EMR50" s="2">
        <v>591</v>
      </c>
      <c r="EMS50" s="2">
        <v>5384</v>
      </c>
      <c r="EMT50" s="2">
        <v>903</v>
      </c>
      <c r="EMU50" s="2">
        <v>120219</v>
      </c>
      <c r="EMV50" s="2">
        <v>474</v>
      </c>
      <c r="EMW50" s="2">
        <v>11038</v>
      </c>
      <c r="EMX50" s="2">
        <v>10564</v>
      </c>
      <c r="EMY50" s="2">
        <v>0</v>
      </c>
      <c r="EMZ50" s="2">
        <v>48</v>
      </c>
      <c r="ENA50" s="2">
        <v>2142</v>
      </c>
      <c r="ENB50" s="2">
        <v>10117</v>
      </c>
      <c r="ENC50" s="2">
        <v>2924</v>
      </c>
      <c r="END50" s="2">
        <v>150</v>
      </c>
      <c r="ENE50" s="2">
        <v>1128</v>
      </c>
      <c r="ENF50" s="2">
        <v>716</v>
      </c>
      <c r="ENG50" s="2">
        <v>1186</v>
      </c>
      <c r="ENH50" s="2">
        <v>282</v>
      </c>
      <c r="ENI50" s="2">
        <v>5499</v>
      </c>
      <c r="ENJ50" s="2">
        <v>22956</v>
      </c>
      <c r="ENK50" s="2">
        <v>318</v>
      </c>
      <c r="ENL50" s="2">
        <v>784</v>
      </c>
      <c r="ENM50" s="2">
        <v>1139</v>
      </c>
      <c r="ENN50" s="2">
        <v>72</v>
      </c>
      <c r="ENO50" s="2">
        <v>363</v>
      </c>
      <c r="ENP50" s="2">
        <v>26977</v>
      </c>
      <c r="ENQ50" s="2">
        <v>16838</v>
      </c>
      <c r="ENR50" s="2">
        <v>2528</v>
      </c>
      <c r="ENS50" s="2">
        <v>5463</v>
      </c>
      <c r="ENT50" s="2">
        <v>1820</v>
      </c>
      <c r="ENU50" s="2">
        <v>2376</v>
      </c>
      <c r="ENV50" s="2">
        <v>14984</v>
      </c>
      <c r="ENW50" s="2">
        <v>4230</v>
      </c>
      <c r="ENX50" s="2">
        <v>616</v>
      </c>
      <c r="ENY50" s="2">
        <v>450</v>
      </c>
      <c r="ENZ50" s="2">
        <v>2171</v>
      </c>
      <c r="EOA50" s="2">
        <v>654</v>
      </c>
      <c r="EOB50" s="2">
        <v>519</v>
      </c>
      <c r="EOC50" s="2">
        <v>210</v>
      </c>
      <c r="EOD50" s="2">
        <v>888</v>
      </c>
      <c r="EOE50" s="2">
        <v>3380</v>
      </c>
      <c r="EOF50" s="2">
        <v>646</v>
      </c>
      <c r="EOG50" s="2">
        <v>3517</v>
      </c>
      <c r="EOH50" s="2">
        <v>8687</v>
      </c>
      <c r="EOI50" s="2">
        <v>1198</v>
      </c>
      <c r="EOJ50" s="2">
        <v>4099</v>
      </c>
      <c r="EOK50" s="2">
        <v>179</v>
      </c>
      <c r="EOL50" s="2">
        <v>1665</v>
      </c>
      <c r="EOM50" s="2">
        <v>1996</v>
      </c>
      <c r="EON50" s="2">
        <v>1020</v>
      </c>
      <c r="EOO50" s="2">
        <v>2809</v>
      </c>
      <c r="EOP50" s="2">
        <v>523</v>
      </c>
      <c r="EOQ50" s="2">
        <v>107</v>
      </c>
      <c r="EOR50" s="2">
        <v>252</v>
      </c>
      <c r="EOS50" s="2">
        <v>7840</v>
      </c>
      <c r="EOT50" s="2">
        <v>93</v>
      </c>
      <c r="EOU50" s="2">
        <v>201</v>
      </c>
      <c r="EOV50" s="2">
        <v>10135</v>
      </c>
      <c r="EOW50" s="2">
        <v>100</v>
      </c>
      <c r="EOX50" s="2">
        <v>139</v>
      </c>
      <c r="EOY50" s="2">
        <v>0</v>
      </c>
      <c r="EOZ50" s="2" t="s">
        <v>5</v>
      </c>
      <c r="EPA50" s="2">
        <v>323</v>
      </c>
      <c r="EPB50" s="2">
        <v>2368</v>
      </c>
      <c r="EPC50" s="2">
        <v>6964</v>
      </c>
      <c r="EPD50" s="2">
        <v>2419</v>
      </c>
      <c r="EPE50" s="2">
        <v>985</v>
      </c>
      <c r="EPF50" s="2">
        <v>1151</v>
      </c>
      <c r="EPG50" s="2">
        <v>780</v>
      </c>
      <c r="EPH50" s="2">
        <v>2874</v>
      </c>
      <c r="EPI50" s="2">
        <v>610</v>
      </c>
      <c r="EPJ50" s="2">
        <v>555</v>
      </c>
      <c r="EPK50" s="2">
        <v>1019</v>
      </c>
      <c r="EPL50" s="2">
        <v>1374</v>
      </c>
      <c r="EPM50" s="2">
        <v>7956</v>
      </c>
      <c r="EPN50" s="2">
        <v>3095</v>
      </c>
      <c r="EPO50" s="2">
        <v>3803</v>
      </c>
      <c r="EPP50" s="2">
        <v>346</v>
      </c>
      <c r="EPQ50" s="2">
        <v>7133</v>
      </c>
      <c r="EPR50" s="2">
        <v>3504</v>
      </c>
      <c r="EPS50" s="2">
        <v>1669</v>
      </c>
      <c r="EPT50" s="2">
        <v>2186</v>
      </c>
      <c r="EPU50" s="2">
        <v>4763</v>
      </c>
      <c r="EPV50" s="2">
        <v>520</v>
      </c>
      <c r="EPW50" s="2">
        <v>9050</v>
      </c>
      <c r="EPX50" s="2">
        <v>3967</v>
      </c>
      <c r="EPY50" s="2">
        <v>7682</v>
      </c>
      <c r="EPZ50" s="2">
        <v>463</v>
      </c>
      <c r="EQA50" s="2">
        <v>1785</v>
      </c>
      <c r="EQB50" s="2">
        <v>8982</v>
      </c>
      <c r="EQC50" s="2">
        <v>1272</v>
      </c>
      <c r="EQD50" s="2">
        <v>8940</v>
      </c>
      <c r="EQE50" s="2">
        <v>2326</v>
      </c>
      <c r="EQF50" s="2">
        <v>10199</v>
      </c>
      <c r="EQG50" s="2">
        <v>4447</v>
      </c>
      <c r="EQH50" s="2">
        <v>2090</v>
      </c>
      <c r="EQI50" s="2">
        <v>1793</v>
      </c>
      <c r="EQJ50" s="2">
        <v>873</v>
      </c>
      <c r="EQK50" s="2">
        <v>9960</v>
      </c>
      <c r="EQL50" s="2">
        <v>8107</v>
      </c>
      <c r="EQM50" s="2">
        <v>461</v>
      </c>
      <c r="EQN50" s="2">
        <v>688</v>
      </c>
      <c r="EQO50" s="2">
        <v>10631</v>
      </c>
      <c r="EQP50" s="2">
        <v>4329</v>
      </c>
      <c r="EQQ50" s="2">
        <v>14942</v>
      </c>
      <c r="EQR50" s="2">
        <v>4335</v>
      </c>
      <c r="EQS50" s="2">
        <v>589</v>
      </c>
      <c r="EQT50" s="2">
        <v>5767</v>
      </c>
      <c r="EQU50" s="2">
        <v>1183</v>
      </c>
      <c r="EQV50" s="2">
        <v>3529</v>
      </c>
      <c r="EQW50" s="2">
        <v>3467</v>
      </c>
      <c r="EQX50" s="2">
        <v>4664</v>
      </c>
      <c r="EQY50" s="2">
        <v>390525</v>
      </c>
      <c r="EQZ50" s="2">
        <v>1482</v>
      </c>
      <c r="ERA50" s="2">
        <v>5131</v>
      </c>
      <c r="ERB50" s="2">
        <v>6854</v>
      </c>
      <c r="ERC50" s="2">
        <v>4155</v>
      </c>
      <c r="ERD50" s="2">
        <v>796</v>
      </c>
      <c r="ERE50" s="2">
        <v>2546</v>
      </c>
      <c r="ERF50" s="2">
        <v>70077</v>
      </c>
      <c r="ERG50" s="2">
        <v>645</v>
      </c>
      <c r="ERH50" s="2">
        <v>812</v>
      </c>
      <c r="ERI50" s="2">
        <v>1087</v>
      </c>
      <c r="ERJ50" s="2">
        <v>1968</v>
      </c>
      <c r="ERK50" s="2">
        <v>988</v>
      </c>
      <c r="ERL50" s="2">
        <v>234</v>
      </c>
      <c r="ERM50" s="2">
        <v>606</v>
      </c>
      <c r="ERN50" s="2">
        <v>8757</v>
      </c>
      <c r="ERO50" s="2">
        <v>1188</v>
      </c>
      <c r="ERP50" s="2">
        <v>11091</v>
      </c>
      <c r="ERQ50" s="2">
        <v>6901</v>
      </c>
      <c r="ERR50" s="2">
        <v>2581</v>
      </c>
      <c r="ERS50" s="2">
        <v>541</v>
      </c>
      <c r="ERT50" s="2">
        <v>4627</v>
      </c>
      <c r="ERU50" s="2">
        <v>1716</v>
      </c>
      <c r="ERV50" s="2">
        <v>4350</v>
      </c>
      <c r="ERW50" s="2">
        <v>2202</v>
      </c>
      <c r="ERX50" s="2">
        <v>13247</v>
      </c>
      <c r="ERY50" s="2">
        <v>1536</v>
      </c>
      <c r="ERZ50" s="2">
        <v>1164</v>
      </c>
      <c r="ESA50" s="2">
        <v>6098</v>
      </c>
      <c r="ESB50" s="2">
        <v>5373</v>
      </c>
      <c r="ESC50" s="2">
        <v>1669</v>
      </c>
      <c r="ESD50" s="2">
        <v>2758</v>
      </c>
      <c r="ESE50" s="2">
        <v>463</v>
      </c>
      <c r="ESF50" s="2">
        <v>2111</v>
      </c>
      <c r="ESG50" s="2">
        <v>1483</v>
      </c>
      <c r="ESH50" s="2">
        <v>1077</v>
      </c>
      <c r="ESI50" s="2">
        <v>309857</v>
      </c>
      <c r="ESJ50" s="2">
        <v>925</v>
      </c>
      <c r="ESK50" s="2">
        <v>2116</v>
      </c>
      <c r="ESL50" s="2">
        <v>759</v>
      </c>
      <c r="ESM50" s="2">
        <v>8581</v>
      </c>
      <c r="ESN50" s="2">
        <v>2440</v>
      </c>
      <c r="ESO50" s="2">
        <v>28302</v>
      </c>
      <c r="ESP50" s="2">
        <v>1742</v>
      </c>
      <c r="ESQ50" s="2">
        <v>23785</v>
      </c>
      <c r="ESR50" s="2">
        <v>3049</v>
      </c>
      <c r="ESS50" s="2">
        <v>7679</v>
      </c>
      <c r="EST50" s="2">
        <v>2643</v>
      </c>
      <c r="ESU50" s="2">
        <v>6821</v>
      </c>
      <c r="ESV50" s="2">
        <v>896</v>
      </c>
      <c r="ESW50" s="2">
        <v>460</v>
      </c>
      <c r="ESX50" s="2">
        <v>3422</v>
      </c>
      <c r="ESY50" s="2">
        <v>3398</v>
      </c>
      <c r="ESZ50" s="2">
        <v>214</v>
      </c>
      <c r="ETA50" s="2">
        <v>499</v>
      </c>
      <c r="ETB50" s="2">
        <v>5468</v>
      </c>
      <c r="ETC50" s="2">
        <v>1213</v>
      </c>
      <c r="ETD50" s="2">
        <v>1951</v>
      </c>
      <c r="ETE50" s="2">
        <v>1754</v>
      </c>
      <c r="ETF50" s="2">
        <v>2822</v>
      </c>
      <c r="ETG50" s="2">
        <v>8258</v>
      </c>
      <c r="ETH50" s="2">
        <v>895</v>
      </c>
      <c r="ETI50" s="2">
        <v>996</v>
      </c>
      <c r="ETJ50" s="2">
        <v>203</v>
      </c>
      <c r="ETK50" s="2">
        <v>7626</v>
      </c>
      <c r="ETL50" s="2">
        <v>1442</v>
      </c>
      <c r="ETM50" s="2">
        <v>3496</v>
      </c>
      <c r="ETN50" s="2">
        <v>32156</v>
      </c>
      <c r="ETO50" s="2">
        <v>735</v>
      </c>
      <c r="ETP50" s="2">
        <v>5374</v>
      </c>
      <c r="ETQ50" s="2">
        <v>6961</v>
      </c>
      <c r="ETR50" s="2">
        <v>60955</v>
      </c>
      <c r="ETS50" s="2">
        <v>2780</v>
      </c>
      <c r="ETT50" s="2">
        <v>7732</v>
      </c>
      <c r="ETU50" s="2">
        <v>5280</v>
      </c>
      <c r="ETV50" s="2">
        <v>9473</v>
      </c>
      <c r="ETW50" s="2">
        <v>19939</v>
      </c>
      <c r="ETX50" s="2">
        <v>8450</v>
      </c>
      <c r="ETY50" s="2">
        <v>16582</v>
      </c>
      <c r="ETZ50" s="2">
        <v>4967</v>
      </c>
      <c r="EUA50" s="2">
        <v>170</v>
      </c>
      <c r="EUB50" s="2">
        <v>796</v>
      </c>
      <c r="EUC50" s="2">
        <v>196</v>
      </c>
      <c r="EUD50" s="2">
        <v>623</v>
      </c>
      <c r="EUE50" s="2">
        <v>249</v>
      </c>
      <c r="EUF50" s="2">
        <v>10437</v>
      </c>
      <c r="EUG50" s="2">
        <v>1475</v>
      </c>
      <c r="EUH50" s="2">
        <v>1872</v>
      </c>
      <c r="EUI50" s="2">
        <v>111</v>
      </c>
      <c r="EUJ50" s="2">
        <v>167</v>
      </c>
      <c r="EUK50" s="2">
        <v>1506</v>
      </c>
      <c r="EUL50" s="2">
        <v>5386</v>
      </c>
      <c r="EUM50" s="2" t="s">
        <v>5</v>
      </c>
      <c r="EUN50" s="2" t="s">
        <v>5</v>
      </c>
      <c r="EUO50" s="2">
        <v>596</v>
      </c>
      <c r="EUP50" s="2">
        <v>3100</v>
      </c>
      <c r="EUQ50" s="2">
        <v>3015</v>
      </c>
      <c r="EUR50" s="2" t="s">
        <v>5</v>
      </c>
      <c r="EUS50" s="2">
        <v>6000</v>
      </c>
      <c r="EUT50" s="2">
        <v>1424</v>
      </c>
      <c r="EUU50" s="2">
        <v>3</v>
      </c>
      <c r="EUV50" s="2">
        <v>810</v>
      </c>
      <c r="EUW50" s="2">
        <v>2301</v>
      </c>
      <c r="EUX50" s="2">
        <v>23914</v>
      </c>
      <c r="EUY50" s="2">
        <v>2556</v>
      </c>
      <c r="EUZ50" s="2" t="s">
        <v>5</v>
      </c>
      <c r="EVA50" s="2">
        <v>756</v>
      </c>
      <c r="EVB50" s="2">
        <v>1173</v>
      </c>
      <c r="EVC50" s="2">
        <v>1722</v>
      </c>
      <c r="EVD50" s="2">
        <v>5078</v>
      </c>
      <c r="EVE50" s="2">
        <v>6619</v>
      </c>
      <c r="EVF50" s="2">
        <v>544000</v>
      </c>
      <c r="EVG50" s="2">
        <v>6000</v>
      </c>
      <c r="EVH50" s="2">
        <v>7263</v>
      </c>
      <c r="EVI50" s="2">
        <v>1127</v>
      </c>
      <c r="EVJ50" s="2">
        <v>5113</v>
      </c>
      <c r="EVK50" s="2">
        <v>4207</v>
      </c>
      <c r="EVL50" s="2">
        <v>1647</v>
      </c>
      <c r="EVM50" s="2">
        <v>1518</v>
      </c>
      <c r="EVN50" s="2">
        <v>586</v>
      </c>
      <c r="EVO50" s="2">
        <v>2672</v>
      </c>
      <c r="EVP50" s="2">
        <v>76</v>
      </c>
      <c r="EVQ50" s="2">
        <v>863</v>
      </c>
      <c r="EVR50" s="2">
        <v>342</v>
      </c>
      <c r="EVS50" s="2">
        <v>7404</v>
      </c>
      <c r="EVT50" s="2">
        <v>4148</v>
      </c>
      <c r="EVU50" s="2">
        <v>1390</v>
      </c>
      <c r="EVV50" s="2">
        <v>357</v>
      </c>
      <c r="EVW50" s="2">
        <v>2009</v>
      </c>
      <c r="EVX50" s="2">
        <v>1612</v>
      </c>
      <c r="EVY50" s="2">
        <v>386</v>
      </c>
      <c r="EVZ50" s="2">
        <v>778</v>
      </c>
      <c r="EWA50" s="2">
        <v>137</v>
      </c>
      <c r="EWB50" s="2">
        <v>20061</v>
      </c>
      <c r="EWC50" s="2">
        <v>219</v>
      </c>
      <c r="EWD50" s="2">
        <v>3544</v>
      </c>
      <c r="EWE50" s="2">
        <v>5513</v>
      </c>
      <c r="EWF50" s="2">
        <v>804</v>
      </c>
      <c r="EWG50" s="2">
        <v>3142</v>
      </c>
      <c r="EWH50" s="2">
        <v>598</v>
      </c>
      <c r="EWI50" s="2">
        <v>342000</v>
      </c>
      <c r="EWJ50" s="2">
        <v>3112</v>
      </c>
      <c r="EWK50" s="2">
        <v>205</v>
      </c>
      <c r="EWL50" s="2">
        <v>6044</v>
      </c>
      <c r="EWM50" s="2">
        <v>1123</v>
      </c>
      <c r="EWN50" s="2">
        <v>53</v>
      </c>
      <c r="EWO50" s="2">
        <v>904</v>
      </c>
      <c r="EWP50" s="2">
        <v>2806</v>
      </c>
      <c r="EWQ50" s="2">
        <v>5999</v>
      </c>
      <c r="EWR50" s="2">
        <v>8640</v>
      </c>
      <c r="EWS50" s="2">
        <v>17285</v>
      </c>
      <c r="EWT50" s="2">
        <v>1405</v>
      </c>
      <c r="EWU50" s="2">
        <v>140</v>
      </c>
      <c r="EWV50" s="2">
        <v>1219</v>
      </c>
      <c r="EWW50" s="2">
        <v>863</v>
      </c>
      <c r="EWX50" s="2">
        <v>7719</v>
      </c>
      <c r="EWY50" s="2">
        <v>4440</v>
      </c>
      <c r="EWZ50" s="2">
        <v>2133</v>
      </c>
      <c r="EXA50" s="2">
        <v>12574</v>
      </c>
      <c r="EXB50" s="2">
        <v>9423</v>
      </c>
      <c r="EXC50" s="2">
        <v>762</v>
      </c>
      <c r="EXD50" s="2">
        <v>647</v>
      </c>
      <c r="EXE50" s="2">
        <v>261</v>
      </c>
      <c r="EXF50" s="2">
        <v>1099</v>
      </c>
      <c r="EXG50" s="2">
        <v>2708</v>
      </c>
      <c r="EXH50" s="2">
        <v>391</v>
      </c>
      <c r="EXI50" s="2">
        <v>2738</v>
      </c>
      <c r="EXJ50" s="2">
        <v>407</v>
      </c>
      <c r="EXK50" s="2">
        <v>430</v>
      </c>
      <c r="EXL50" s="2">
        <v>630</v>
      </c>
      <c r="EXM50" s="2" t="s">
        <v>5</v>
      </c>
      <c r="EXN50" s="2">
        <v>1942</v>
      </c>
      <c r="EXO50" s="2">
        <v>2432</v>
      </c>
      <c r="EXP50" s="2">
        <v>2310</v>
      </c>
      <c r="EXQ50" s="2">
        <v>280</v>
      </c>
      <c r="EXR50" s="2">
        <v>2753</v>
      </c>
      <c r="EXS50" s="2">
        <v>49201</v>
      </c>
      <c r="EXT50" s="2" t="s">
        <v>5</v>
      </c>
      <c r="EXU50" s="2">
        <v>2750</v>
      </c>
      <c r="EXV50" s="2">
        <v>10233</v>
      </c>
      <c r="EXW50" s="2">
        <v>386</v>
      </c>
      <c r="EXX50" s="2">
        <v>4494</v>
      </c>
      <c r="EXY50" s="2">
        <v>1374</v>
      </c>
      <c r="EXZ50" s="2">
        <v>314</v>
      </c>
      <c r="EYA50" s="2">
        <v>698</v>
      </c>
      <c r="EYB50" s="2">
        <v>6575</v>
      </c>
      <c r="EYC50" s="2">
        <v>279</v>
      </c>
      <c r="EYD50" s="2">
        <v>361</v>
      </c>
      <c r="EYE50" s="2">
        <v>1764</v>
      </c>
      <c r="EYF50" s="2">
        <v>1410</v>
      </c>
      <c r="EYG50" s="2">
        <v>944</v>
      </c>
      <c r="EYH50" s="2">
        <v>106</v>
      </c>
      <c r="EYI50" s="2">
        <v>6266</v>
      </c>
      <c r="EYJ50" s="2">
        <v>475</v>
      </c>
      <c r="EYK50" s="2">
        <v>1193</v>
      </c>
      <c r="EYL50" s="2">
        <v>2003</v>
      </c>
      <c r="EYM50" s="2">
        <v>1178</v>
      </c>
      <c r="EYN50" s="2">
        <v>1492</v>
      </c>
      <c r="EYO50" s="2">
        <v>6784</v>
      </c>
      <c r="EYP50" s="2">
        <v>724</v>
      </c>
      <c r="EYQ50" s="2">
        <v>19</v>
      </c>
      <c r="EYR50" s="2">
        <v>461</v>
      </c>
      <c r="EYS50" s="2">
        <v>1873</v>
      </c>
      <c r="EYT50" s="2">
        <v>2452</v>
      </c>
      <c r="EYU50" s="2">
        <v>767</v>
      </c>
      <c r="EYV50" s="2">
        <v>522</v>
      </c>
      <c r="EYW50" s="2">
        <v>475</v>
      </c>
      <c r="EYX50" s="2">
        <v>753</v>
      </c>
      <c r="EYY50" s="2">
        <v>2514</v>
      </c>
      <c r="EYZ50" s="2">
        <v>505</v>
      </c>
      <c r="EZA50" s="2">
        <v>234</v>
      </c>
      <c r="EZB50" s="2" t="s">
        <v>5</v>
      </c>
      <c r="EZC50" s="2">
        <v>9238</v>
      </c>
      <c r="EZD50" s="2">
        <v>2651</v>
      </c>
      <c r="EZE50" s="2">
        <v>593</v>
      </c>
      <c r="EZF50" s="2">
        <v>932</v>
      </c>
      <c r="EZG50" s="2">
        <v>11754</v>
      </c>
      <c r="EZH50" s="2">
        <v>11309</v>
      </c>
      <c r="EZI50" s="2">
        <v>1372</v>
      </c>
      <c r="EZJ50" s="2">
        <v>1716</v>
      </c>
      <c r="EZK50" s="2">
        <v>5506</v>
      </c>
      <c r="EZL50" s="2">
        <v>169249</v>
      </c>
      <c r="EZM50" s="2">
        <v>2</v>
      </c>
      <c r="EZN50" s="2">
        <v>2643</v>
      </c>
      <c r="EZO50" s="2">
        <v>2153</v>
      </c>
      <c r="EZP50" s="2">
        <v>16788</v>
      </c>
      <c r="EZQ50" s="2">
        <v>933</v>
      </c>
      <c r="EZR50" s="2">
        <v>2966</v>
      </c>
      <c r="EZS50" s="2">
        <v>650</v>
      </c>
      <c r="EZT50" s="2">
        <v>673</v>
      </c>
      <c r="EZU50" s="2">
        <v>13020</v>
      </c>
      <c r="EZV50" s="2">
        <v>4628</v>
      </c>
      <c r="EZW50" s="2">
        <v>3888</v>
      </c>
      <c r="EZX50" s="2">
        <v>102</v>
      </c>
      <c r="EZY50" s="2">
        <v>556</v>
      </c>
      <c r="EZZ50" s="2">
        <v>1543</v>
      </c>
      <c r="FAA50" s="2">
        <v>0</v>
      </c>
      <c r="FAB50" s="2">
        <v>1546</v>
      </c>
      <c r="FAC50" s="2">
        <v>4641</v>
      </c>
      <c r="FAD50" s="2">
        <v>9566</v>
      </c>
      <c r="FAE50" s="2" t="s">
        <v>5</v>
      </c>
      <c r="FAF50" s="2">
        <v>1267</v>
      </c>
      <c r="FAG50" s="2">
        <v>349</v>
      </c>
      <c r="FAH50" s="2">
        <v>14792</v>
      </c>
      <c r="FAI50" s="2">
        <v>1663</v>
      </c>
      <c r="FAJ50" s="2">
        <v>35668</v>
      </c>
      <c r="FAK50" s="2">
        <v>1052</v>
      </c>
      <c r="FAL50" s="2">
        <v>20457</v>
      </c>
      <c r="FAM50" s="2">
        <v>11370</v>
      </c>
      <c r="FAN50" s="2">
        <v>436</v>
      </c>
      <c r="FAO50" s="2">
        <v>175</v>
      </c>
      <c r="FAP50" s="2">
        <v>7056</v>
      </c>
      <c r="FAQ50" s="2">
        <v>2150</v>
      </c>
      <c r="FAR50" s="2">
        <v>257</v>
      </c>
      <c r="FAS50" s="2">
        <v>2058</v>
      </c>
      <c r="FAT50" s="2">
        <v>1516</v>
      </c>
      <c r="FAU50" s="2">
        <v>0</v>
      </c>
      <c r="FAV50" s="2">
        <v>4797</v>
      </c>
      <c r="FAW50" s="2">
        <v>2702</v>
      </c>
      <c r="FAX50" s="2">
        <v>1068</v>
      </c>
      <c r="FAY50" s="2">
        <v>422</v>
      </c>
      <c r="FAZ50" s="2">
        <v>1152</v>
      </c>
      <c r="FBA50" s="2">
        <v>12659</v>
      </c>
      <c r="FBB50" s="2">
        <v>132</v>
      </c>
      <c r="FBC50" s="2">
        <v>7566</v>
      </c>
      <c r="FBD50" s="2">
        <v>458</v>
      </c>
      <c r="FBE50" s="2">
        <v>371</v>
      </c>
      <c r="FBF50" s="2">
        <v>1430</v>
      </c>
      <c r="FBG50" s="2">
        <v>1451</v>
      </c>
      <c r="FBH50" s="2">
        <v>185</v>
      </c>
      <c r="FBI50" s="2">
        <v>42190</v>
      </c>
      <c r="FBJ50" s="2">
        <v>9529</v>
      </c>
      <c r="FBK50" s="2">
        <v>616</v>
      </c>
      <c r="FBL50" s="2" t="s">
        <v>5</v>
      </c>
      <c r="FBM50" s="2" t="s">
        <v>5</v>
      </c>
      <c r="FBN50" s="2">
        <v>1184</v>
      </c>
      <c r="FBO50" s="2">
        <v>2964</v>
      </c>
      <c r="FBP50" s="2">
        <v>3293</v>
      </c>
      <c r="FBQ50" s="2">
        <v>93050</v>
      </c>
      <c r="FBR50" s="2">
        <v>450</v>
      </c>
      <c r="FBS50" s="2">
        <v>10528</v>
      </c>
      <c r="FBT50" s="2">
        <v>1866</v>
      </c>
      <c r="FBU50" s="2" t="s">
        <v>5</v>
      </c>
      <c r="FBV50" s="2">
        <v>711</v>
      </c>
      <c r="FBW50" s="2">
        <v>142</v>
      </c>
      <c r="FBX50" s="2">
        <v>7702</v>
      </c>
      <c r="FBY50" s="2">
        <v>4741</v>
      </c>
      <c r="FBZ50" s="2">
        <v>662</v>
      </c>
      <c r="FCA50" s="2">
        <v>494</v>
      </c>
      <c r="FCB50" s="2">
        <v>469</v>
      </c>
      <c r="FCC50" s="2">
        <v>2046</v>
      </c>
      <c r="FCD50" s="2">
        <v>3895</v>
      </c>
      <c r="FCE50" s="2">
        <v>11778</v>
      </c>
      <c r="FCF50" s="2">
        <v>4593</v>
      </c>
      <c r="FCG50" s="2">
        <v>64587</v>
      </c>
      <c r="FCH50" s="2">
        <v>5267</v>
      </c>
      <c r="FCI50" s="2">
        <v>114</v>
      </c>
      <c r="FCJ50" s="2">
        <v>127</v>
      </c>
      <c r="FCK50" s="2">
        <v>1042</v>
      </c>
      <c r="FCL50" s="2">
        <v>124761</v>
      </c>
      <c r="FCM50" s="2">
        <v>5442</v>
      </c>
      <c r="FCN50" s="2">
        <v>5599</v>
      </c>
      <c r="FCO50" s="2" t="s">
        <v>5</v>
      </c>
      <c r="FCP50" s="2">
        <v>77</v>
      </c>
      <c r="FCQ50" s="2">
        <v>4353</v>
      </c>
      <c r="FCR50" s="2" t="s">
        <v>5</v>
      </c>
      <c r="FCS50" s="2">
        <v>2734</v>
      </c>
      <c r="FCT50" s="2">
        <v>947</v>
      </c>
      <c r="FCU50" s="2">
        <v>5657</v>
      </c>
      <c r="FCV50" s="2">
        <v>814</v>
      </c>
      <c r="FCW50" s="2">
        <v>2051</v>
      </c>
      <c r="FCX50" s="2">
        <v>4602</v>
      </c>
      <c r="FCY50" s="2">
        <v>6556</v>
      </c>
      <c r="FCZ50" s="2">
        <v>1622</v>
      </c>
      <c r="FDA50" s="2">
        <v>42346</v>
      </c>
      <c r="FDB50" s="2">
        <v>6200</v>
      </c>
      <c r="FDC50" s="2">
        <v>1432</v>
      </c>
      <c r="FDD50" s="2">
        <v>1432</v>
      </c>
      <c r="FDE50" s="2">
        <v>9689</v>
      </c>
      <c r="FDF50" s="2">
        <v>627</v>
      </c>
      <c r="FDG50" s="2">
        <v>1156</v>
      </c>
      <c r="FDH50" s="2">
        <v>720</v>
      </c>
      <c r="FDI50" s="2">
        <v>1834</v>
      </c>
      <c r="FDJ50" s="2">
        <v>24943</v>
      </c>
      <c r="FDK50" s="2">
        <v>42961</v>
      </c>
      <c r="FDL50" s="2">
        <v>282</v>
      </c>
      <c r="FDM50" s="2">
        <v>1260</v>
      </c>
      <c r="FDN50" s="2">
        <v>37248</v>
      </c>
      <c r="FDO50" s="2">
        <v>17629</v>
      </c>
      <c r="FDP50" s="2">
        <v>8240</v>
      </c>
      <c r="FDQ50" s="2" t="s">
        <v>5</v>
      </c>
      <c r="FDR50" s="2">
        <v>18827</v>
      </c>
      <c r="FDS50" s="2">
        <v>299</v>
      </c>
      <c r="FDT50" s="2">
        <v>1620</v>
      </c>
      <c r="FDU50" s="2">
        <v>935</v>
      </c>
      <c r="FDV50" s="2">
        <v>4844</v>
      </c>
      <c r="FDW50" s="2">
        <v>20225</v>
      </c>
      <c r="FDX50" s="2">
        <v>180452</v>
      </c>
      <c r="FDY50" s="2">
        <v>1927</v>
      </c>
      <c r="FDZ50" s="2">
        <v>7435</v>
      </c>
      <c r="FEA50" s="2">
        <v>21853</v>
      </c>
      <c r="FEB50" s="2">
        <v>227</v>
      </c>
      <c r="FEC50" s="2">
        <v>8974</v>
      </c>
      <c r="FED50" s="2">
        <v>2927</v>
      </c>
      <c r="FEE50" s="2">
        <v>657</v>
      </c>
      <c r="FEF50" s="2">
        <v>7742</v>
      </c>
      <c r="FEG50" s="2">
        <v>5149</v>
      </c>
      <c r="FEH50" s="2">
        <v>344</v>
      </c>
      <c r="FEI50" s="2">
        <v>5598</v>
      </c>
      <c r="FEJ50" s="2">
        <v>12838</v>
      </c>
      <c r="FEK50" s="2">
        <v>14146</v>
      </c>
      <c r="FEL50" s="2">
        <v>2614</v>
      </c>
      <c r="FEM50" s="2">
        <v>6986</v>
      </c>
      <c r="FEN50" s="2">
        <v>899</v>
      </c>
      <c r="FEO50" s="2">
        <v>1460</v>
      </c>
      <c r="FEP50" s="2">
        <v>17669</v>
      </c>
      <c r="FEQ50" s="2">
        <v>518</v>
      </c>
      <c r="FER50" s="2">
        <v>25151</v>
      </c>
      <c r="FES50" s="2">
        <v>1204</v>
      </c>
      <c r="FET50" s="2">
        <v>19</v>
      </c>
      <c r="FEU50" s="2">
        <v>118</v>
      </c>
      <c r="FEV50" s="2">
        <v>591</v>
      </c>
      <c r="FEW50" s="2">
        <v>867</v>
      </c>
      <c r="FEX50" s="2">
        <v>353</v>
      </c>
      <c r="FEY50" s="2">
        <v>764</v>
      </c>
      <c r="FEZ50" s="2">
        <v>2201</v>
      </c>
      <c r="FFA50" s="2">
        <v>240</v>
      </c>
      <c r="FFB50" s="2">
        <v>4683</v>
      </c>
      <c r="FFC50" s="2">
        <v>396</v>
      </c>
      <c r="FFD50" s="2">
        <v>507</v>
      </c>
      <c r="FFE50" s="2">
        <v>1697</v>
      </c>
      <c r="FFF50" s="2">
        <v>740</v>
      </c>
      <c r="FFG50" s="2">
        <v>470</v>
      </c>
      <c r="FFH50" s="2">
        <v>172</v>
      </c>
      <c r="FFI50" s="2">
        <v>1693</v>
      </c>
      <c r="FFJ50" s="2">
        <v>186</v>
      </c>
      <c r="FFK50" s="2">
        <v>172</v>
      </c>
      <c r="FFL50" s="2">
        <v>132</v>
      </c>
      <c r="FFM50" s="2">
        <v>660</v>
      </c>
      <c r="FFN50" s="2">
        <v>116</v>
      </c>
      <c r="FFO50" s="2">
        <v>473</v>
      </c>
      <c r="FFP50" s="2">
        <v>996</v>
      </c>
      <c r="FFQ50" s="2">
        <v>4091</v>
      </c>
      <c r="FFR50" s="2">
        <v>435</v>
      </c>
      <c r="FFS50" s="2">
        <v>2893</v>
      </c>
      <c r="FFT50" s="2">
        <v>564</v>
      </c>
      <c r="FFU50" s="2">
        <v>2950</v>
      </c>
      <c r="FFV50" s="2">
        <v>354</v>
      </c>
      <c r="FFW50" s="2">
        <v>1548</v>
      </c>
      <c r="FFX50" s="2">
        <v>169</v>
      </c>
      <c r="FFY50" s="2">
        <v>5</v>
      </c>
      <c r="FFZ50" s="2">
        <v>422</v>
      </c>
      <c r="FGA50" s="2">
        <v>7833</v>
      </c>
      <c r="FGB50" s="2">
        <v>626</v>
      </c>
      <c r="FGC50" s="2">
        <v>150</v>
      </c>
      <c r="FGD50" s="2">
        <v>677</v>
      </c>
      <c r="FGE50" s="2">
        <v>3473</v>
      </c>
      <c r="FGF50" s="2">
        <v>772</v>
      </c>
      <c r="FGG50" s="2">
        <v>403</v>
      </c>
      <c r="FGH50" s="2">
        <v>758</v>
      </c>
      <c r="FGI50" s="2">
        <v>224</v>
      </c>
      <c r="FGJ50" s="2">
        <v>453</v>
      </c>
      <c r="FGK50" s="2">
        <v>574</v>
      </c>
      <c r="FGL50" s="2">
        <v>378</v>
      </c>
      <c r="FGM50" s="2">
        <v>1820</v>
      </c>
      <c r="FGN50" s="2">
        <v>174</v>
      </c>
      <c r="FGO50" s="2">
        <v>1172</v>
      </c>
      <c r="FGP50" s="2">
        <v>1642</v>
      </c>
      <c r="FGQ50" s="2">
        <v>1301</v>
      </c>
      <c r="FGR50" s="2">
        <v>2096</v>
      </c>
      <c r="FGS50" s="2">
        <v>171</v>
      </c>
      <c r="FGT50" s="2">
        <v>3007</v>
      </c>
      <c r="FGU50" s="2">
        <v>552</v>
      </c>
      <c r="FGV50" s="2">
        <v>1144</v>
      </c>
      <c r="FGW50" s="2">
        <v>938</v>
      </c>
      <c r="FGX50" s="2">
        <v>1548</v>
      </c>
      <c r="FGY50" s="2">
        <v>414</v>
      </c>
      <c r="FGZ50" s="2">
        <v>1398</v>
      </c>
      <c r="FHA50" s="2">
        <v>1338</v>
      </c>
      <c r="FHB50" s="2">
        <v>37569</v>
      </c>
      <c r="FHC50" s="2">
        <v>24261</v>
      </c>
      <c r="FHD50" s="2">
        <v>2768</v>
      </c>
      <c r="FHE50" s="2">
        <v>5803</v>
      </c>
      <c r="FHF50" s="2">
        <v>5995</v>
      </c>
      <c r="FHG50" s="2">
        <v>2295</v>
      </c>
      <c r="FHH50" s="2">
        <v>1485</v>
      </c>
      <c r="FHI50" s="2">
        <v>2570</v>
      </c>
      <c r="FHJ50" s="2">
        <v>5261</v>
      </c>
      <c r="FHK50" s="2">
        <v>7705</v>
      </c>
      <c r="FHL50" s="2">
        <v>1409</v>
      </c>
      <c r="FHM50" s="2">
        <v>647</v>
      </c>
      <c r="FHN50" s="2">
        <v>25871</v>
      </c>
      <c r="FHO50" s="2">
        <v>14783</v>
      </c>
      <c r="FHP50" s="2">
        <v>76732</v>
      </c>
      <c r="FHQ50" s="2">
        <v>1087</v>
      </c>
      <c r="FHR50" s="2">
        <v>16467</v>
      </c>
      <c r="FHS50" s="2">
        <v>8493</v>
      </c>
      <c r="FHT50" s="2">
        <v>2772</v>
      </c>
      <c r="FHU50" s="2">
        <v>21564</v>
      </c>
      <c r="FHV50" s="2">
        <v>13469</v>
      </c>
      <c r="FHW50" s="2">
        <v>1771</v>
      </c>
      <c r="FHX50" s="2">
        <v>3881</v>
      </c>
      <c r="FHY50" s="2">
        <v>12932</v>
      </c>
      <c r="FHZ50" s="2" t="s">
        <v>5</v>
      </c>
      <c r="FIA50" s="2">
        <v>27134</v>
      </c>
      <c r="FIB50" s="2">
        <v>2984</v>
      </c>
      <c r="FIC50" s="2">
        <v>315</v>
      </c>
      <c r="FID50" s="2">
        <v>82</v>
      </c>
      <c r="FIE50" s="2">
        <v>1413000</v>
      </c>
      <c r="FIF50" s="2">
        <v>1727146</v>
      </c>
      <c r="FIG50" s="2">
        <v>19578</v>
      </c>
      <c r="FIH50" s="2">
        <v>106635</v>
      </c>
      <c r="FII50" s="2">
        <v>1120</v>
      </c>
      <c r="FIJ50" s="2">
        <v>19539</v>
      </c>
      <c r="FIK50" s="2">
        <v>7820</v>
      </c>
      <c r="FIL50" s="2">
        <v>28912</v>
      </c>
      <c r="FIM50" s="2">
        <v>8335</v>
      </c>
      <c r="FIN50" s="2">
        <v>117265</v>
      </c>
      <c r="FIO50" s="2">
        <v>893</v>
      </c>
      <c r="FIP50" s="2" t="s">
        <v>5</v>
      </c>
      <c r="FIQ50" s="2">
        <v>5013</v>
      </c>
      <c r="FIR50" s="2">
        <v>337</v>
      </c>
      <c r="FIS50" s="2">
        <v>5230</v>
      </c>
      <c r="FIT50" s="2" t="s">
        <v>5</v>
      </c>
      <c r="FIU50" s="2" t="s">
        <v>5</v>
      </c>
      <c r="FIV50" s="2">
        <v>1515</v>
      </c>
      <c r="FIW50" s="2">
        <v>307</v>
      </c>
      <c r="FIX50" s="2">
        <v>921</v>
      </c>
      <c r="FIY50" s="2">
        <v>82848</v>
      </c>
      <c r="FIZ50" s="2">
        <v>89</v>
      </c>
      <c r="FJA50" s="2">
        <v>19609</v>
      </c>
      <c r="FJB50" s="2">
        <v>64549</v>
      </c>
      <c r="FJC50" s="2">
        <v>3200</v>
      </c>
      <c r="FJD50" s="2">
        <v>1657000</v>
      </c>
      <c r="FJE50" s="2">
        <v>14510</v>
      </c>
      <c r="FJF50" s="2" t="s">
        <v>5</v>
      </c>
      <c r="FJG50" s="2" t="s">
        <v>5</v>
      </c>
      <c r="FJH50" s="2">
        <v>18000</v>
      </c>
      <c r="FJI50" s="2">
        <v>8513</v>
      </c>
      <c r="FJJ50" s="2" t="s">
        <v>5</v>
      </c>
      <c r="FJK50" s="2">
        <v>270226</v>
      </c>
      <c r="FJL50" s="2">
        <v>248831</v>
      </c>
      <c r="FJM50" s="2">
        <v>1182</v>
      </c>
      <c r="FJN50" s="2">
        <v>13337</v>
      </c>
      <c r="FJO50" s="2" t="s">
        <v>5</v>
      </c>
      <c r="FJP50" s="2">
        <v>11607</v>
      </c>
      <c r="FJQ50" s="2">
        <v>1009000</v>
      </c>
      <c r="FJR50" s="2">
        <v>1456</v>
      </c>
      <c r="FJS50" s="2" t="s">
        <v>5</v>
      </c>
      <c r="FJT50" s="2">
        <v>14332</v>
      </c>
      <c r="FJU50" s="2">
        <v>845045</v>
      </c>
      <c r="FJV50" s="2">
        <v>516</v>
      </c>
      <c r="FJW50" s="2">
        <v>603</v>
      </c>
      <c r="FJX50" s="2">
        <v>17295</v>
      </c>
      <c r="FJY50" s="2">
        <v>0</v>
      </c>
      <c r="FJZ50" s="2">
        <v>68276</v>
      </c>
      <c r="FKA50" s="2">
        <v>402866</v>
      </c>
      <c r="FKB50" s="2">
        <v>175741</v>
      </c>
      <c r="FKC50" s="2">
        <v>3830</v>
      </c>
      <c r="FKD50" s="2">
        <v>8762</v>
      </c>
      <c r="FKE50" s="2">
        <v>3203</v>
      </c>
      <c r="FKF50" s="2">
        <v>3956</v>
      </c>
      <c r="FKG50" s="2">
        <v>14249</v>
      </c>
      <c r="FKH50" s="2">
        <v>34905</v>
      </c>
      <c r="FKI50" s="2">
        <v>3701786</v>
      </c>
      <c r="FKJ50" s="2">
        <v>25388</v>
      </c>
      <c r="FKK50" s="2">
        <v>972</v>
      </c>
      <c r="FKL50" s="2">
        <v>7206</v>
      </c>
      <c r="FKM50" s="2">
        <v>10142</v>
      </c>
      <c r="FKN50" s="2">
        <v>1188</v>
      </c>
      <c r="FKO50" s="2">
        <v>731</v>
      </c>
      <c r="FKP50" s="2">
        <v>987</v>
      </c>
      <c r="FKQ50" s="2" t="s">
        <v>5</v>
      </c>
      <c r="FKR50" s="2">
        <v>6174</v>
      </c>
      <c r="FKS50" s="2">
        <v>262</v>
      </c>
      <c r="FKT50" s="2">
        <v>435</v>
      </c>
      <c r="FKU50" s="2">
        <v>6082</v>
      </c>
      <c r="FKV50" s="2">
        <v>4907</v>
      </c>
      <c r="FKW50" s="2">
        <v>2687</v>
      </c>
      <c r="FKX50" s="2">
        <v>2078</v>
      </c>
      <c r="FKY50" s="2">
        <v>13425</v>
      </c>
      <c r="FKZ50" s="2">
        <v>587</v>
      </c>
      <c r="FLA50" s="2">
        <v>167</v>
      </c>
      <c r="FLB50" s="2">
        <v>12567</v>
      </c>
      <c r="FLC50" s="2">
        <v>1697</v>
      </c>
      <c r="FLD50" s="2">
        <v>1421</v>
      </c>
      <c r="FLE50" s="2">
        <v>2068</v>
      </c>
      <c r="FLF50" s="2">
        <v>14696</v>
      </c>
      <c r="FLG50" s="2">
        <v>141</v>
      </c>
      <c r="FLH50" s="2">
        <v>197</v>
      </c>
      <c r="FLI50" s="2">
        <v>752</v>
      </c>
      <c r="FLJ50" s="2">
        <v>925</v>
      </c>
      <c r="FLK50" s="2">
        <v>3538</v>
      </c>
      <c r="FLL50" s="2">
        <v>4652</v>
      </c>
      <c r="FLM50" s="2">
        <v>9881</v>
      </c>
      <c r="FLN50" s="2">
        <v>0</v>
      </c>
      <c r="FLO50" s="2">
        <v>1402</v>
      </c>
      <c r="FLP50" s="2">
        <v>2368</v>
      </c>
      <c r="FLQ50" s="2" t="s">
        <v>5</v>
      </c>
      <c r="FLR50" s="2">
        <v>3360</v>
      </c>
      <c r="FLS50" s="2">
        <v>3795</v>
      </c>
      <c r="FLT50" s="2">
        <v>560</v>
      </c>
      <c r="FLU50" s="2">
        <v>1672</v>
      </c>
      <c r="FLV50" s="2">
        <v>774</v>
      </c>
      <c r="FLW50" s="2">
        <v>231</v>
      </c>
      <c r="FLX50" s="2">
        <v>1293</v>
      </c>
      <c r="FLY50" s="2">
        <v>23565</v>
      </c>
      <c r="FLZ50" s="2">
        <v>7804</v>
      </c>
      <c r="FMA50" s="2">
        <v>7546</v>
      </c>
      <c r="FMB50" s="2">
        <v>5094</v>
      </c>
      <c r="FMC50" s="2">
        <v>70419</v>
      </c>
      <c r="FMD50" s="2">
        <v>1529</v>
      </c>
      <c r="FME50" s="2">
        <v>7742</v>
      </c>
      <c r="FMF50" s="2">
        <v>141137</v>
      </c>
      <c r="FMG50" s="2">
        <v>6264</v>
      </c>
      <c r="FMH50" s="2">
        <v>2382</v>
      </c>
      <c r="FMI50" s="2">
        <v>1872</v>
      </c>
      <c r="FMJ50" s="2">
        <v>790</v>
      </c>
      <c r="FMK50" s="2">
        <v>4717</v>
      </c>
      <c r="FML50" s="2">
        <v>453</v>
      </c>
      <c r="FMM50" s="2">
        <v>5516</v>
      </c>
      <c r="FMN50" s="2">
        <v>1316</v>
      </c>
      <c r="FMO50" s="2">
        <v>6135</v>
      </c>
      <c r="FMP50" s="2">
        <v>3080</v>
      </c>
      <c r="FMQ50" s="2">
        <v>765</v>
      </c>
      <c r="FMR50" s="2">
        <v>2818</v>
      </c>
      <c r="FMS50" s="2">
        <v>8133</v>
      </c>
      <c r="FMT50" s="2">
        <v>783</v>
      </c>
      <c r="FMU50" s="2">
        <v>16104</v>
      </c>
      <c r="FMV50" s="2">
        <v>1440</v>
      </c>
      <c r="FMW50" s="2">
        <v>2571</v>
      </c>
      <c r="FMX50" s="2">
        <v>54379</v>
      </c>
      <c r="FMY50" s="2">
        <v>7788</v>
      </c>
      <c r="FMZ50" s="2">
        <v>30792</v>
      </c>
      <c r="FNA50" s="2">
        <v>2337</v>
      </c>
      <c r="FNB50" s="2">
        <v>2363</v>
      </c>
      <c r="FNC50" s="2">
        <v>305</v>
      </c>
      <c r="FND50" s="2">
        <v>40</v>
      </c>
      <c r="FNE50" s="2">
        <v>12420</v>
      </c>
      <c r="FNF50" s="2">
        <v>23048</v>
      </c>
      <c r="FNG50" s="2">
        <v>46219</v>
      </c>
      <c r="FNH50" s="2">
        <v>4709</v>
      </c>
      <c r="FNI50" s="2">
        <v>360</v>
      </c>
      <c r="FNJ50" s="2">
        <v>1152</v>
      </c>
      <c r="FNK50" s="2">
        <v>4934</v>
      </c>
      <c r="FNL50" s="2" t="s">
        <v>5</v>
      </c>
      <c r="FNM50" s="2">
        <v>5253</v>
      </c>
      <c r="FNN50" s="2">
        <v>2761</v>
      </c>
      <c r="FNO50" s="2">
        <v>7501</v>
      </c>
      <c r="FNP50" s="2">
        <v>533</v>
      </c>
      <c r="FNQ50" s="2">
        <v>1389</v>
      </c>
      <c r="FNR50" s="2">
        <v>5073</v>
      </c>
      <c r="FNS50" s="2">
        <v>3118</v>
      </c>
      <c r="FNT50" s="2">
        <v>8297</v>
      </c>
      <c r="FNU50" s="2">
        <v>140</v>
      </c>
      <c r="FNV50" s="2">
        <v>5491</v>
      </c>
      <c r="FNW50" s="2">
        <v>191</v>
      </c>
      <c r="FNX50" s="2" t="s">
        <v>5</v>
      </c>
      <c r="FNY50" s="2">
        <v>7922</v>
      </c>
      <c r="FNZ50" s="2">
        <v>73</v>
      </c>
      <c r="FOA50" s="2">
        <v>3251</v>
      </c>
      <c r="FOB50" s="2">
        <v>162552</v>
      </c>
      <c r="FOC50" s="2">
        <v>37441</v>
      </c>
      <c r="FOD50" s="2">
        <v>8327</v>
      </c>
      <c r="FOE50" s="2">
        <v>2759</v>
      </c>
      <c r="FOF50" s="2">
        <v>994</v>
      </c>
      <c r="FOG50" s="2">
        <v>533</v>
      </c>
      <c r="FOH50" s="2">
        <v>2807</v>
      </c>
      <c r="FOI50" s="2">
        <v>245965</v>
      </c>
      <c r="FOJ50" s="2">
        <v>0</v>
      </c>
      <c r="FOK50" s="2">
        <v>684</v>
      </c>
      <c r="FOL50" s="2">
        <v>17719</v>
      </c>
      <c r="FOM50" s="2">
        <v>20614</v>
      </c>
      <c r="FON50" s="2">
        <v>723</v>
      </c>
      <c r="FOO50" s="2">
        <v>698</v>
      </c>
      <c r="FOP50" s="2">
        <v>2978</v>
      </c>
      <c r="FOQ50" s="2">
        <v>3315</v>
      </c>
      <c r="FOR50" s="2">
        <v>1631</v>
      </c>
      <c r="FOS50" s="2">
        <v>819</v>
      </c>
      <c r="FOT50" s="2">
        <v>402</v>
      </c>
      <c r="FOU50" s="2">
        <v>3026</v>
      </c>
      <c r="FOV50" s="2">
        <v>4470</v>
      </c>
      <c r="FOW50" s="2">
        <v>5945</v>
      </c>
      <c r="FOX50" s="2">
        <v>9406</v>
      </c>
      <c r="FOY50" s="2">
        <v>313</v>
      </c>
      <c r="FOZ50" s="2">
        <v>2219</v>
      </c>
      <c r="FPA50" s="2">
        <v>627</v>
      </c>
      <c r="FPB50" s="2">
        <v>565</v>
      </c>
      <c r="FPC50" s="2">
        <v>354</v>
      </c>
      <c r="FPD50" s="2">
        <v>2790</v>
      </c>
      <c r="FPE50" s="2">
        <v>634</v>
      </c>
      <c r="FPF50" s="2">
        <v>596</v>
      </c>
      <c r="FPG50" s="2">
        <v>905</v>
      </c>
      <c r="FPH50" s="2">
        <v>3675</v>
      </c>
      <c r="FPI50" s="2">
        <v>2958</v>
      </c>
      <c r="FPJ50" s="2">
        <v>4278</v>
      </c>
      <c r="FPK50" s="2">
        <v>8288</v>
      </c>
      <c r="FPL50" s="2">
        <v>1738</v>
      </c>
      <c r="FPM50" s="2">
        <v>1044</v>
      </c>
      <c r="FPN50" s="2">
        <v>2779</v>
      </c>
      <c r="FPO50" s="2">
        <v>3909</v>
      </c>
      <c r="FPP50" s="2">
        <v>1428</v>
      </c>
      <c r="FPQ50" s="2">
        <v>1358</v>
      </c>
      <c r="FPR50" s="2">
        <v>1087</v>
      </c>
      <c r="FPS50" s="2">
        <v>1382</v>
      </c>
      <c r="FPT50" s="2">
        <v>32</v>
      </c>
      <c r="FPU50" s="2">
        <v>881</v>
      </c>
      <c r="FPV50" s="2">
        <v>242</v>
      </c>
      <c r="FPW50" s="2">
        <v>2087</v>
      </c>
      <c r="FPX50" s="2">
        <v>1349</v>
      </c>
      <c r="FPY50" s="2">
        <v>3407</v>
      </c>
      <c r="FPZ50" s="2">
        <v>507</v>
      </c>
      <c r="FQA50" s="2">
        <v>2210</v>
      </c>
      <c r="FQB50" s="2">
        <v>3617</v>
      </c>
      <c r="FQC50" s="2">
        <v>5928</v>
      </c>
      <c r="FQD50" s="2">
        <v>1641</v>
      </c>
      <c r="FQE50" s="2">
        <v>1294</v>
      </c>
      <c r="FQF50" s="2">
        <v>633</v>
      </c>
      <c r="FQG50" s="2">
        <v>1249</v>
      </c>
      <c r="FQH50" s="2">
        <v>3406</v>
      </c>
      <c r="FQI50" s="2">
        <v>1836</v>
      </c>
      <c r="FQJ50" s="2">
        <v>26615</v>
      </c>
      <c r="FQK50" s="2">
        <v>2418</v>
      </c>
      <c r="FQL50" s="2">
        <v>667</v>
      </c>
      <c r="FQM50" s="2">
        <v>914</v>
      </c>
      <c r="FQN50" s="2">
        <v>90</v>
      </c>
      <c r="FQO50" s="2">
        <v>1318</v>
      </c>
      <c r="FQP50" s="2">
        <v>1807</v>
      </c>
      <c r="FQQ50" s="2">
        <v>1706</v>
      </c>
      <c r="FQR50" s="2">
        <v>3305</v>
      </c>
      <c r="FQS50" s="2">
        <v>4176</v>
      </c>
      <c r="FQT50" s="2">
        <v>1568</v>
      </c>
      <c r="FQU50" s="2">
        <v>7250</v>
      </c>
      <c r="FQV50" s="2">
        <v>1137</v>
      </c>
      <c r="FQW50" s="2">
        <v>660</v>
      </c>
      <c r="FQX50" s="2">
        <v>586</v>
      </c>
      <c r="FQY50" s="2">
        <v>5522</v>
      </c>
      <c r="FQZ50" s="2">
        <v>102</v>
      </c>
      <c r="FRA50" s="2">
        <v>6546</v>
      </c>
      <c r="FRB50" s="2">
        <v>350</v>
      </c>
      <c r="FRC50" s="2">
        <v>10916</v>
      </c>
      <c r="FRD50" s="2">
        <v>270</v>
      </c>
      <c r="FRE50" s="2">
        <v>1055</v>
      </c>
      <c r="FRF50" s="2">
        <v>5334</v>
      </c>
      <c r="FRG50" s="2">
        <v>41647</v>
      </c>
      <c r="FRH50" s="2">
        <v>33320</v>
      </c>
      <c r="FRI50" s="2">
        <v>786</v>
      </c>
      <c r="FRJ50" s="2">
        <v>399</v>
      </c>
      <c r="FRK50" s="2">
        <v>16868</v>
      </c>
      <c r="FRL50" s="2">
        <v>1219</v>
      </c>
      <c r="FRM50" s="2">
        <v>913</v>
      </c>
      <c r="FRN50" s="2">
        <v>292</v>
      </c>
      <c r="FRO50" s="2">
        <v>2117</v>
      </c>
      <c r="FRP50" s="2">
        <v>10305</v>
      </c>
      <c r="FRQ50" s="2">
        <v>11962</v>
      </c>
      <c r="FRR50" s="2">
        <v>1311</v>
      </c>
      <c r="FRS50" s="2">
        <v>40472</v>
      </c>
      <c r="FRT50" s="2">
        <v>7579</v>
      </c>
      <c r="FRU50" s="2">
        <v>859</v>
      </c>
      <c r="FRV50" s="2">
        <v>351</v>
      </c>
      <c r="FRW50" s="2">
        <v>2367</v>
      </c>
      <c r="FRX50" s="2">
        <v>930</v>
      </c>
      <c r="FRY50" s="2">
        <v>13723</v>
      </c>
      <c r="FRZ50" s="2">
        <v>1739</v>
      </c>
      <c r="FSA50" s="2">
        <v>979</v>
      </c>
      <c r="FSB50" s="2">
        <v>274</v>
      </c>
      <c r="FSC50" s="2">
        <v>1022</v>
      </c>
      <c r="FSD50" s="2">
        <v>1453</v>
      </c>
      <c r="FSE50" s="2">
        <v>3384</v>
      </c>
      <c r="FSF50" s="2">
        <v>7885</v>
      </c>
      <c r="FSG50" s="2">
        <v>1122</v>
      </c>
      <c r="FSH50" s="2">
        <v>929</v>
      </c>
      <c r="FSI50" s="2">
        <v>2523</v>
      </c>
      <c r="FSJ50" s="2">
        <v>2060</v>
      </c>
      <c r="FSK50" s="2">
        <v>5159</v>
      </c>
      <c r="FSL50" s="2">
        <v>3119</v>
      </c>
      <c r="FSM50" s="2">
        <v>214</v>
      </c>
      <c r="FSN50" s="2">
        <v>5835</v>
      </c>
      <c r="FSO50" s="2">
        <v>543</v>
      </c>
      <c r="FSP50" s="2">
        <v>2219</v>
      </c>
      <c r="FSQ50" s="2">
        <v>1599</v>
      </c>
      <c r="FSR50" s="2">
        <v>4870</v>
      </c>
      <c r="FSS50" s="2">
        <v>357</v>
      </c>
      <c r="FST50" s="2">
        <v>1632</v>
      </c>
      <c r="FSU50" s="2">
        <v>2908</v>
      </c>
      <c r="FSV50" s="2">
        <v>2395</v>
      </c>
      <c r="FSW50" s="2">
        <v>2175</v>
      </c>
      <c r="FSX50" s="2">
        <v>1714</v>
      </c>
      <c r="FSY50" s="2">
        <v>1041</v>
      </c>
      <c r="FSZ50" s="2">
        <v>1543</v>
      </c>
      <c r="FTA50" s="2">
        <v>330</v>
      </c>
      <c r="FTB50" s="2">
        <v>2133</v>
      </c>
      <c r="FTC50" s="2">
        <v>1571</v>
      </c>
      <c r="FTD50" s="2">
        <v>727</v>
      </c>
      <c r="FTE50" s="2">
        <v>3999</v>
      </c>
      <c r="FTF50" s="2">
        <v>1442</v>
      </c>
      <c r="FTG50" s="2">
        <v>6863</v>
      </c>
      <c r="FTH50" s="2">
        <v>776</v>
      </c>
      <c r="FTI50" s="2">
        <v>5952</v>
      </c>
      <c r="FTJ50" s="2">
        <v>1427</v>
      </c>
      <c r="FTK50" s="2">
        <v>1076</v>
      </c>
      <c r="FTL50" s="2">
        <v>3914</v>
      </c>
      <c r="FTM50" s="2">
        <v>217</v>
      </c>
      <c r="FTN50" s="2">
        <v>2685</v>
      </c>
      <c r="FTO50" s="2">
        <v>7744</v>
      </c>
      <c r="FTP50" s="2">
        <v>537</v>
      </c>
      <c r="FTQ50" s="2">
        <v>4328</v>
      </c>
      <c r="FTR50" s="2">
        <v>721</v>
      </c>
      <c r="FTS50" s="2">
        <v>3167</v>
      </c>
      <c r="FTT50" s="2">
        <v>7</v>
      </c>
      <c r="FTU50" s="2">
        <v>23741</v>
      </c>
      <c r="FTV50" s="2">
        <v>4273</v>
      </c>
      <c r="FTW50" s="2">
        <v>554</v>
      </c>
      <c r="FTX50" s="2">
        <v>3058</v>
      </c>
      <c r="FTY50" s="2">
        <v>1016</v>
      </c>
      <c r="FTZ50" s="2">
        <v>14992</v>
      </c>
      <c r="FUA50" s="2">
        <v>5228</v>
      </c>
      <c r="FUB50" s="2">
        <v>1624</v>
      </c>
      <c r="FUC50" s="2">
        <v>2191</v>
      </c>
      <c r="FUD50" s="2">
        <v>1449</v>
      </c>
      <c r="FUE50" s="2">
        <v>1078</v>
      </c>
      <c r="FUF50" s="2">
        <v>2195</v>
      </c>
      <c r="FUG50" s="2">
        <v>1693</v>
      </c>
      <c r="FUH50" s="2">
        <v>3635</v>
      </c>
      <c r="FUI50" s="2" t="s">
        <v>5</v>
      </c>
      <c r="FUJ50" s="2">
        <v>1214</v>
      </c>
      <c r="FUK50" s="2">
        <v>558</v>
      </c>
      <c r="FUL50" s="2">
        <v>758</v>
      </c>
      <c r="FUM50" s="2">
        <v>150</v>
      </c>
      <c r="FUN50" s="2">
        <v>3134</v>
      </c>
      <c r="FUO50" s="2">
        <v>21313</v>
      </c>
      <c r="FUP50" s="2">
        <v>480</v>
      </c>
      <c r="FUQ50" s="2">
        <v>3779</v>
      </c>
      <c r="FUR50" s="2">
        <v>2939</v>
      </c>
      <c r="FUS50" s="2">
        <v>1306</v>
      </c>
      <c r="FUT50" s="2">
        <v>1106</v>
      </c>
      <c r="FUU50" s="2">
        <v>1861</v>
      </c>
      <c r="FUV50" s="2">
        <v>192</v>
      </c>
      <c r="FUW50" s="2">
        <v>510</v>
      </c>
      <c r="FUX50" s="2">
        <v>1097</v>
      </c>
      <c r="FUY50" s="2">
        <v>315</v>
      </c>
      <c r="FUZ50" s="2">
        <v>1612</v>
      </c>
      <c r="FVA50" s="2">
        <v>674</v>
      </c>
      <c r="FVB50" s="2">
        <v>1499</v>
      </c>
      <c r="FVC50" s="2">
        <v>3199</v>
      </c>
      <c r="FVD50" s="2">
        <v>2637</v>
      </c>
      <c r="FVE50" s="2">
        <v>931</v>
      </c>
      <c r="FVF50" s="2">
        <v>1812</v>
      </c>
      <c r="FVG50" s="2">
        <v>165</v>
      </c>
      <c r="FVH50" s="2">
        <v>454</v>
      </c>
      <c r="FVI50" s="2">
        <v>15806</v>
      </c>
      <c r="FVJ50" s="2">
        <v>3399</v>
      </c>
      <c r="FVK50" s="2">
        <v>581</v>
      </c>
      <c r="FVL50" s="2">
        <v>3054</v>
      </c>
      <c r="FVM50" s="2">
        <v>0</v>
      </c>
      <c r="FVN50" s="2">
        <v>1350</v>
      </c>
      <c r="FVO50" s="2">
        <v>1382</v>
      </c>
      <c r="FVP50" s="2">
        <v>488</v>
      </c>
      <c r="FVQ50" s="2">
        <v>124</v>
      </c>
      <c r="FVR50" s="2">
        <v>626</v>
      </c>
      <c r="FVS50" s="2">
        <v>365</v>
      </c>
      <c r="FVT50" s="2">
        <v>219</v>
      </c>
      <c r="FVU50" s="2">
        <v>2642</v>
      </c>
      <c r="FVV50" s="2">
        <v>1290</v>
      </c>
      <c r="FVW50" s="2">
        <v>114304</v>
      </c>
      <c r="FVX50" s="2">
        <v>1137</v>
      </c>
      <c r="FVY50" s="2">
        <v>559</v>
      </c>
      <c r="FVZ50" s="2">
        <v>839</v>
      </c>
      <c r="FWA50" s="2">
        <v>592</v>
      </c>
      <c r="FWB50" s="2">
        <v>8</v>
      </c>
      <c r="FWC50" s="2">
        <v>1377</v>
      </c>
      <c r="FWD50" s="2">
        <v>925</v>
      </c>
      <c r="FWE50" s="2">
        <v>247</v>
      </c>
      <c r="FWF50" s="2">
        <v>114</v>
      </c>
      <c r="FWG50" s="2">
        <v>100</v>
      </c>
      <c r="FWH50" s="2">
        <v>51</v>
      </c>
      <c r="FWI50" s="2">
        <v>3572</v>
      </c>
      <c r="FWJ50" s="2">
        <v>1806</v>
      </c>
      <c r="FWK50" s="2">
        <v>4165</v>
      </c>
      <c r="FWL50" s="2">
        <v>2553</v>
      </c>
      <c r="FWM50" s="2">
        <v>1487</v>
      </c>
      <c r="FWN50" s="2">
        <v>4824</v>
      </c>
      <c r="FWO50" s="2">
        <v>3783</v>
      </c>
      <c r="FWP50" s="2">
        <v>885</v>
      </c>
      <c r="FWQ50" s="2">
        <v>1058</v>
      </c>
      <c r="FWR50" s="2">
        <v>1921</v>
      </c>
      <c r="FWS50" s="2">
        <v>513</v>
      </c>
      <c r="FWT50" s="2">
        <v>465</v>
      </c>
      <c r="FWU50" s="2">
        <v>1206</v>
      </c>
      <c r="FWV50" s="2">
        <v>1592</v>
      </c>
      <c r="FWW50" s="2">
        <v>5965</v>
      </c>
      <c r="FWX50" s="2">
        <v>1436</v>
      </c>
      <c r="FWY50" s="2">
        <v>1854</v>
      </c>
      <c r="FWZ50" s="2">
        <v>1021</v>
      </c>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row>
    <row r="51" spans="1:4953" x14ac:dyDescent="0.25">
      <c r="A51">
        <v>48</v>
      </c>
      <c r="B51" s="19" t="s">
        <v>5638</v>
      </c>
      <c r="D51" t="str">
        <f t="shared" si="0"/>
        <v>2025Q2</v>
      </c>
      <c r="E51" s="4">
        <f t="shared" ref="E51:BP51" si="1">E49+E50</f>
        <v>8076</v>
      </c>
      <c r="F51" s="4">
        <f t="shared" si="1"/>
        <v>9995</v>
      </c>
      <c r="G51" s="4">
        <f t="shared" si="1"/>
        <v>57075</v>
      </c>
      <c r="H51" s="4">
        <f t="shared" si="1"/>
        <v>6914</v>
      </c>
      <c r="I51" s="4">
        <f t="shared" si="1"/>
        <v>51161</v>
      </c>
      <c r="J51" s="4">
        <f t="shared" si="1"/>
        <v>6121</v>
      </c>
      <c r="K51" s="4">
        <f t="shared" si="1"/>
        <v>227</v>
      </c>
      <c r="L51" s="4">
        <f t="shared" si="1"/>
        <v>4975</v>
      </c>
      <c r="M51" s="4">
        <f t="shared" si="1"/>
        <v>10198</v>
      </c>
      <c r="N51" s="4">
        <f t="shared" si="1"/>
        <v>40621</v>
      </c>
      <c r="O51" s="4">
        <f t="shared" si="1"/>
        <v>574</v>
      </c>
      <c r="P51" s="4">
        <f t="shared" si="1"/>
        <v>845</v>
      </c>
      <c r="Q51" s="4">
        <f t="shared" si="1"/>
        <v>1432</v>
      </c>
      <c r="R51" s="4">
        <f t="shared" si="1"/>
        <v>1455</v>
      </c>
      <c r="S51" s="4">
        <f t="shared" si="1"/>
        <v>894</v>
      </c>
      <c r="T51" s="4">
        <f t="shared" si="1"/>
        <v>2785</v>
      </c>
      <c r="U51" s="4">
        <f t="shared" si="1"/>
        <v>1831</v>
      </c>
      <c r="V51" s="4">
        <f t="shared" si="1"/>
        <v>36749</v>
      </c>
      <c r="W51" s="4">
        <f t="shared" si="1"/>
        <v>35128</v>
      </c>
      <c r="X51" s="4">
        <f t="shared" si="1"/>
        <v>9947</v>
      </c>
      <c r="Y51" s="4">
        <f t="shared" si="1"/>
        <v>11351</v>
      </c>
      <c r="Z51" s="4">
        <f t="shared" si="1"/>
        <v>12454</v>
      </c>
      <c r="AA51" s="4">
        <f t="shared" si="1"/>
        <v>1890</v>
      </c>
      <c r="AB51" s="4">
        <f t="shared" si="1"/>
        <v>12517</v>
      </c>
      <c r="AC51" s="4">
        <f t="shared" si="1"/>
        <v>694</v>
      </c>
      <c r="AD51" s="4">
        <f t="shared" si="1"/>
        <v>2575</v>
      </c>
      <c r="AE51" s="4">
        <f t="shared" si="1"/>
        <v>3203</v>
      </c>
      <c r="AF51" s="4">
        <f t="shared" si="1"/>
        <v>5701</v>
      </c>
      <c r="AG51" s="4">
        <f t="shared" si="1"/>
        <v>626</v>
      </c>
      <c r="AH51" s="4">
        <f t="shared" si="1"/>
        <v>9684</v>
      </c>
      <c r="AI51" s="4">
        <f t="shared" si="1"/>
        <v>794</v>
      </c>
      <c r="AJ51" s="4">
        <f t="shared" si="1"/>
        <v>3624</v>
      </c>
      <c r="AK51" s="4">
        <f t="shared" si="1"/>
        <v>3591</v>
      </c>
      <c r="AL51" s="4">
        <f t="shared" si="1"/>
        <v>15821</v>
      </c>
      <c r="AM51" s="4">
        <f t="shared" si="1"/>
        <v>2677</v>
      </c>
      <c r="AN51" s="4">
        <f t="shared" si="1"/>
        <v>2833</v>
      </c>
      <c r="AO51" s="4">
        <f t="shared" si="1"/>
        <v>5185</v>
      </c>
      <c r="AP51" s="4">
        <f t="shared" si="1"/>
        <v>9671</v>
      </c>
      <c r="AQ51" s="4">
        <f t="shared" si="1"/>
        <v>1264</v>
      </c>
      <c r="AR51" s="4">
        <f t="shared" si="1"/>
        <v>2314</v>
      </c>
      <c r="AS51" s="4">
        <f t="shared" si="1"/>
        <v>1911</v>
      </c>
      <c r="AT51" s="4">
        <f t="shared" si="1"/>
        <v>2533</v>
      </c>
      <c r="AU51" s="4">
        <f t="shared" si="1"/>
        <v>6579</v>
      </c>
      <c r="AV51" s="4">
        <f t="shared" si="1"/>
        <v>12644</v>
      </c>
      <c r="AW51" s="4">
        <f t="shared" si="1"/>
        <v>4701</v>
      </c>
      <c r="AX51" s="4">
        <f t="shared" si="1"/>
        <v>2718</v>
      </c>
      <c r="AY51" s="4">
        <f t="shared" si="1"/>
        <v>2162</v>
      </c>
      <c r="AZ51" s="4">
        <f t="shared" si="1"/>
        <v>232</v>
      </c>
      <c r="BA51" s="4">
        <f t="shared" si="1"/>
        <v>10224</v>
      </c>
      <c r="BB51" s="4">
        <f t="shared" si="1"/>
        <v>11047</v>
      </c>
      <c r="BC51" s="4">
        <f t="shared" si="1"/>
        <v>5384</v>
      </c>
      <c r="BD51" s="4">
        <f t="shared" si="1"/>
        <v>1673</v>
      </c>
      <c r="BE51" s="4">
        <f t="shared" si="1"/>
        <v>14871</v>
      </c>
      <c r="BF51" s="4">
        <f t="shared" si="1"/>
        <v>4716</v>
      </c>
      <c r="BG51" s="4">
        <f t="shared" si="1"/>
        <v>3096</v>
      </c>
      <c r="BH51" s="4">
        <f t="shared" si="1"/>
        <v>3821</v>
      </c>
      <c r="BI51" s="4">
        <f t="shared" si="1"/>
        <v>3430</v>
      </c>
      <c r="BJ51" s="4">
        <f t="shared" si="1"/>
        <v>1478</v>
      </c>
      <c r="BK51" s="4">
        <f t="shared" si="1"/>
        <v>4439</v>
      </c>
      <c r="BL51" s="4">
        <f t="shared" si="1"/>
        <v>1699</v>
      </c>
      <c r="BM51" s="4">
        <f t="shared" si="1"/>
        <v>6896</v>
      </c>
      <c r="BN51" s="4">
        <f t="shared" si="1"/>
        <v>14462</v>
      </c>
      <c r="BO51" s="4">
        <f t="shared" si="1"/>
        <v>8967</v>
      </c>
      <c r="BP51" s="4">
        <f t="shared" si="1"/>
        <v>2948</v>
      </c>
      <c r="BQ51" s="4">
        <f t="shared" ref="BQ51:EB51" si="2">BQ49+BQ50</f>
        <v>5710</v>
      </c>
      <c r="BR51" s="4">
        <f t="shared" si="2"/>
        <v>3066</v>
      </c>
      <c r="BS51" s="4">
        <f t="shared" si="2"/>
        <v>1473</v>
      </c>
      <c r="BT51" s="4">
        <f t="shared" si="2"/>
        <v>28082</v>
      </c>
      <c r="BU51" s="4">
        <f t="shared" si="2"/>
        <v>20188</v>
      </c>
      <c r="BV51" s="4">
        <f t="shared" si="2"/>
        <v>1228</v>
      </c>
      <c r="BW51" s="4">
        <f t="shared" si="2"/>
        <v>1299</v>
      </c>
      <c r="BX51" s="4">
        <f t="shared" si="2"/>
        <v>6359</v>
      </c>
      <c r="BY51" s="4">
        <f t="shared" si="2"/>
        <v>2836</v>
      </c>
      <c r="BZ51" s="4">
        <f t="shared" si="2"/>
        <v>3661</v>
      </c>
      <c r="CA51" s="4">
        <f t="shared" si="2"/>
        <v>3912</v>
      </c>
      <c r="CB51" s="4">
        <f t="shared" si="2"/>
        <v>4949</v>
      </c>
      <c r="CC51" s="4">
        <f t="shared" si="2"/>
        <v>1792226</v>
      </c>
      <c r="CD51" s="4">
        <f t="shared" si="2"/>
        <v>48628</v>
      </c>
      <c r="CE51" s="4">
        <f t="shared" si="2"/>
        <v>6119</v>
      </c>
      <c r="CF51" s="4">
        <f t="shared" si="2"/>
        <v>246723</v>
      </c>
      <c r="CG51" s="4" t="e">
        <f t="shared" si="2"/>
        <v>#VALUE!</v>
      </c>
      <c r="CH51" s="4">
        <f t="shared" si="2"/>
        <v>4827</v>
      </c>
      <c r="CI51" s="4">
        <f t="shared" si="2"/>
        <v>28469</v>
      </c>
      <c r="CJ51" s="4">
        <f t="shared" si="2"/>
        <v>5348</v>
      </c>
      <c r="CK51" s="4">
        <f t="shared" si="2"/>
        <v>2368</v>
      </c>
      <c r="CL51" s="4">
        <f t="shared" si="2"/>
        <v>6398</v>
      </c>
      <c r="CM51" s="4">
        <f t="shared" si="2"/>
        <v>3355</v>
      </c>
      <c r="CN51" s="4">
        <f t="shared" si="2"/>
        <v>1379</v>
      </c>
      <c r="CO51" s="4">
        <f t="shared" si="2"/>
        <v>3400</v>
      </c>
      <c r="CP51" s="4">
        <f t="shared" si="2"/>
        <v>1195</v>
      </c>
      <c r="CQ51" s="4">
        <f t="shared" si="2"/>
        <v>4617</v>
      </c>
      <c r="CR51" s="4">
        <f t="shared" si="2"/>
        <v>8725</v>
      </c>
      <c r="CS51" s="4">
        <f t="shared" si="2"/>
        <v>1537</v>
      </c>
      <c r="CT51" s="4">
        <f t="shared" si="2"/>
        <v>2952</v>
      </c>
      <c r="CU51" s="4">
        <f t="shared" si="2"/>
        <v>14376</v>
      </c>
      <c r="CV51" s="4">
        <f t="shared" si="2"/>
        <v>20572</v>
      </c>
      <c r="CW51" s="4">
        <f t="shared" si="2"/>
        <v>2185</v>
      </c>
      <c r="CX51" s="4">
        <f t="shared" si="2"/>
        <v>19433</v>
      </c>
      <c r="CY51" s="4">
        <f t="shared" si="2"/>
        <v>1986</v>
      </c>
      <c r="CZ51" s="4">
        <f t="shared" si="2"/>
        <v>12603</v>
      </c>
      <c r="DA51" s="4">
        <f t="shared" si="2"/>
        <v>15553</v>
      </c>
      <c r="DB51" s="4">
        <f t="shared" si="2"/>
        <v>6427</v>
      </c>
      <c r="DC51" s="4">
        <f t="shared" si="2"/>
        <v>336807</v>
      </c>
      <c r="DD51" s="4">
        <f t="shared" si="2"/>
        <v>5148</v>
      </c>
      <c r="DE51" s="4">
        <f t="shared" si="2"/>
        <v>720</v>
      </c>
      <c r="DF51" s="4">
        <f t="shared" si="2"/>
        <v>2818</v>
      </c>
      <c r="DG51" s="4">
        <f t="shared" si="2"/>
        <v>2996</v>
      </c>
      <c r="DH51" s="4">
        <f t="shared" si="2"/>
        <v>3784</v>
      </c>
      <c r="DI51" s="4">
        <f t="shared" si="2"/>
        <v>1370</v>
      </c>
      <c r="DJ51" s="4">
        <f t="shared" si="2"/>
        <v>3224</v>
      </c>
      <c r="DK51" s="4">
        <f t="shared" si="2"/>
        <v>4209</v>
      </c>
      <c r="DL51" s="4">
        <f t="shared" si="2"/>
        <v>672210</v>
      </c>
      <c r="DM51" s="4">
        <f t="shared" si="2"/>
        <v>4078</v>
      </c>
      <c r="DN51" s="4">
        <f t="shared" si="2"/>
        <v>320476</v>
      </c>
      <c r="DO51" s="4">
        <f t="shared" si="2"/>
        <v>13691</v>
      </c>
      <c r="DP51" s="4">
        <f t="shared" si="2"/>
        <v>22695</v>
      </c>
      <c r="DQ51" s="4">
        <f t="shared" si="2"/>
        <v>7118</v>
      </c>
      <c r="DR51" s="4">
        <f t="shared" si="2"/>
        <v>4480</v>
      </c>
      <c r="DS51" s="4">
        <f t="shared" si="2"/>
        <v>1335</v>
      </c>
      <c r="DT51" s="4">
        <f t="shared" si="2"/>
        <v>1881</v>
      </c>
      <c r="DU51" s="4">
        <f t="shared" si="2"/>
        <v>9101</v>
      </c>
      <c r="DV51" s="4">
        <f t="shared" si="2"/>
        <v>9996</v>
      </c>
      <c r="DW51" s="4">
        <f t="shared" si="2"/>
        <v>12627</v>
      </c>
      <c r="DX51" s="4">
        <f t="shared" si="2"/>
        <v>5913</v>
      </c>
      <c r="DY51" s="4">
        <f t="shared" si="2"/>
        <v>47302</v>
      </c>
      <c r="DZ51" s="4">
        <f t="shared" si="2"/>
        <v>3389</v>
      </c>
      <c r="EA51" s="4">
        <f t="shared" si="2"/>
        <v>43387</v>
      </c>
      <c r="EB51" s="4">
        <f t="shared" si="2"/>
        <v>8543</v>
      </c>
      <c r="EC51" s="4">
        <f t="shared" ref="EC51:GN51" si="3">EC49+EC50</f>
        <v>3771</v>
      </c>
      <c r="ED51" s="4">
        <f t="shared" si="3"/>
        <v>6287</v>
      </c>
      <c r="EE51" s="4">
        <f t="shared" si="3"/>
        <v>14939</v>
      </c>
      <c r="EF51" s="4">
        <f t="shared" si="3"/>
        <v>50397</v>
      </c>
      <c r="EG51" s="4">
        <f t="shared" si="3"/>
        <v>30338</v>
      </c>
      <c r="EH51" s="4">
        <f t="shared" si="3"/>
        <v>36181</v>
      </c>
      <c r="EI51" s="4">
        <f t="shared" si="3"/>
        <v>3367</v>
      </c>
      <c r="EJ51" s="4">
        <f t="shared" si="3"/>
        <v>7267</v>
      </c>
      <c r="EK51" s="4">
        <f t="shared" si="3"/>
        <v>3051</v>
      </c>
      <c r="EL51" s="4">
        <f t="shared" si="3"/>
        <v>1422</v>
      </c>
      <c r="EM51" s="4">
        <f t="shared" si="3"/>
        <v>107488</v>
      </c>
      <c r="EN51" s="4">
        <f t="shared" si="3"/>
        <v>14382</v>
      </c>
      <c r="EO51" s="4">
        <f t="shared" si="3"/>
        <v>4458</v>
      </c>
      <c r="EP51" s="4">
        <f t="shared" si="3"/>
        <v>8184</v>
      </c>
      <c r="EQ51" s="4">
        <f t="shared" si="3"/>
        <v>6920</v>
      </c>
      <c r="ER51" s="4">
        <f t="shared" si="3"/>
        <v>11117</v>
      </c>
      <c r="ES51" s="4">
        <f t="shared" si="3"/>
        <v>12964</v>
      </c>
      <c r="ET51" s="4">
        <f t="shared" si="3"/>
        <v>3364</v>
      </c>
      <c r="EU51" s="4">
        <f t="shared" si="3"/>
        <v>16153</v>
      </c>
      <c r="EV51" s="4">
        <f t="shared" si="3"/>
        <v>4986</v>
      </c>
      <c r="EW51" s="4">
        <f t="shared" si="3"/>
        <v>16194</v>
      </c>
      <c r="EX51" s="4">
        <f t="shared" si="3"/>
        <v>1367</v>
      </c>
      <c r="EY51" s="4">
        <f t="shared" si="3"/>
        <v>2606</v>
      </c>
      <c r="EZ51" s="4">
        <f t="shared" si="3"/>
        <v>4397</v>
      </c>
      <c r="FA51" s="4">
        <f t="shared" si="3"/>
        <v>4626</v>
      </c>
      <c r="FB51" s="4">
        <f t="shared" si="3"/>
        <v>6702</v>
      </c>
      <c r="FC51" s="4">
        <f t="shared" si="3"/>
        <v>4125</v>
      </c>
      <c r="FD51" s="4">
        <f t="shared" si="3"/>
        <v>3338</v>
      </c>
      <c r="FE51" s="4">
        <f t="shared" si="3"/>
        <v>2506</v>
      </c>
      <c r="FF51" s="4">
        <f t="shared" si="3"/>
        <v>20152</v>
      </c>
      <c r="FG51" s="4">
        <f t="shared" si="3"/>
        <v>2440</v>
      </c>
      <c r="FH51" s="4">
        <f t="shared" si="3"/>
        <v>1222</v>
      </c>
      <c r="FI51" s="4">
        <f t="shared" si="3"/>
        <v>2077</v>
      </c>
      <c r="FJ51" s="4">
        <f t="shared" si="3"/>
        <v>21259</v>
      </c>
      <c r="FK51" s="4">
        <f t="shared" si="3"/>
        <v>319849</v>
      </c>
      <c r="FL51" s="4">
        <f t="shared" si="3"/>
        <v>3188</v>
      </c>
      <c r="FM51" s="4">
        <f t="shared" si="3"/>
        <v>35657</v>
      </c>
      <c r="FN51" s="4">
        <f t="shared" si="3"/>
        <v>12035</v>
      </c>
      <c r="FO51" s="4">
        <f t="shared" si="3"/>
        <v>22138</v>
      </c>
      <c r="FP51" s="4">
        <f t="shared" si="3"/>
        <v>24670</v>
      </c>
      <c r="FQ51" s="4">
        <f t="shared" si="3"/>
        <v>30902</v>
      </c>
      <c r="FR51" s="4">
        <f t="shared" si="3"/>
        <v>8682</v>
      </c>
      <c r="FS51" s="4">
        <f t="shared" si="3"/>
        <v>545</v>
      </c>
      <c r="FT51" s="4">
        <f t="shared" si="3"/>
        <v>3348</v>
      </c>
      <c r="FU51" s="4">
        <f t="shared" si="3"/>
        <v>5204</v>
      </c>
      <c r="FV51" s="4">
        <f t="shared" si="3"/>
        <v>9700</v>
      </c>
      <c r="FW51" s="4">
        <f t="shared" si="3"/>
        <v>4665</v>
      </c>
      <c r="FX51" s="4">
        <f t="shared" si="3"/>
        <v>4755</v>
      </c>
      <c r="FY51" s="4">
        <f t="shared" si="3"/>
        <v>1794</v>
      </c>
      <c r="FZ51" s="4">
        <f t="shared" si="3"/>
        <v>7277</v>
      </c>
      <c r="GA51" s="4">
        <f t="shared" si="3"/>
        <v>12558</v>
      </c>
      <c r="GB51" s="4">
        <f t="shared" si="3"/>
        <v>1161</v>
      </c>
      <c r="GC51" s="4">
        <f t="shared" si="3"/>
        <v>2824</v>
      </c>
      <c r="GD51" s="4">
        <f t="shared" si="3"/>
        <v>7279</v>
      </c>
      <c r="GE51" s="4">
        <f t="shared" si="3"/>
        <v>2209</v>
      </c>
      <c r="GF51" s="4">
        <f t="shared" si="3"/>
        <v>1871</v>
      </c>
      <c r="GG51" s="4">
        <f t="shared" si="3"/>
        <v>1301</v>
      </c>
      <c r="GH51" s="4">
        <f t="shared" si="3"/>
        <v>13472</v>
      </c>
      <c r="GI51" s="4">
        <f t="shared" si="3"/>
        <v>1399000</v>
      </c>
      <c r="GJ51" s="4">
        <f t="shared" si="3"/>
        <v>1064</v>
      </c>
      <c r="GK51" s="4">
        <f t="shared" si="3"/>
        <v>1163237</v>
      </c>
      <c r="GL51" s="4">
        <f t="shared" si="3"/>
        <v>372</v>
      </c>
      <c r="GM51" s="4">
        <f t="shared" si="3"/>
        <v>1418</v>
      </c>
      <c r="GN51" s="4" t="e">
        <f t="shared" si="3"/>
        <v>#VALUE!</v>
      </c>
      <c r="GO51" s="4">
        <f t="shared" ref="GO51:IZ51" si="4">GO49+GO50</f>
        <v>353</v>
      </c>
      <c r="GP51" s="4">
        <f t="shared" si="4"/>
        <v>48158</v>
      </c>
      <c r="GQ51" s="4">
        <f t="shared" si="4"/>
        <v>6033</v>
      </c>
      <c r="GR51" s="4">
        <f t="shared" si="4"/>
        <v>14215</v>
      </c>
      <c r="GS51" s="4">
        <f t="shared" si="4"/>
        <v>15827</v>
      </c>
      <c r="GT51" s="4">
        <f t="shared" si="4"/>
        <v>780</v>
      </c>
      <c r="GU51" s="4">
        <f t="shared" si="4"/>
        <v>35652</v>
      </c>
      <c r="GV51" s="4">
        <f t="shared" si="4"/>
        <v>429549</v>
      </c>
      <c r="GW51" s="4">
        <f t="shared" si="4"/>
        <v>8078</v>
      </c>
      <c r="GX51" s="4">
        <f t="shared" si="4"/>
        <v>9033</v>
      </c>
      <c r="GY51" s="4">
        <f t="shared" si="4"/>
        <v>422092</v>
      </c>
      <c r="GZ51" s="4">
        <f t="shared" si="4"/>
        <v>3764</v>
      </c>
      <c r="HA51" s="4">
        <f t="shared" si="4"/>
        <v>144000</v>
      </c>
      <c r="HB51" s="4" t="e">
        <f t="shared" si="4"/>
        <v>#VALUE!</v>
      </c>
      <c r="HC51" s="4" t="e">
        <f t="shared" si="4"/>
        <v>#VALUE!</v>
      </c>
      <c r="HD51" s="4" t="e">
        <f t="shared" si="4"/>
        <v>#VALUE!</v>
      </c>
      <c r="HE51" s="4">
        <f t="shared" si="4"/>
        <v>239387</v>
      </c>
      <c r="HF51" s="4" t="e">
        <f t="shared" si="4"/>
        <v>#VALUE!</v>
      </c>
      <c r="HG51" s="4">
        <f t="shared" si="4"/>
        <v>36836</v>
      </c>
      <c r="HH51" s="4">
        <f t="shared" si="4"/>
        <v>8806</v>
      </c>
      <c r="HI51" s="4">
        <f t="shared" si="4"/>
        <v>49319</v>
      </c>
      <c r="HJ51" s="4" t="e">
        <f t="shared" si="4"/>
        <v>#VALUE!</v>
      </c>
      <c r="HK51" s="4">
        <f t="shared" si="4"/>
        <v>15165</v>
      </c>
      <c r="HL51" s="4">
        <f t="shared" si="4"/>
        <v>43136</v>
      </c>
      <c r="HM51" s="4">
        <f t="shared" si="4"/>
        <v>2325</v>
      </c>
      <c r="HN51" s="4" t="e">
        <f t="shared" si="4"/>
        <v>#VALUE!</v>
      </c>
      <c r="HO51" s="4">
        <f t="shared" si="4"/>
        <v>2742</v>
      </c>
      <c r="HP51" s="4">
        <f t="shared" si="4"/>
        <v>2026</v>
      </c>
      <c r="HQ51" s="4">
        <f t="shared" si="4"/>
        <v>25440</v>
      </c>
      <c r="HR51" s="4">
        <f t="shared" si="4"/>
        <v>165</v>
      </c>
      <c r="HS51" s="4">
        <f t="shared" si="4"/>
        <v>9590</v>
      </c>
      <c r="HT51" s="4" t="e">
        <f t="shared" si="4"/>
        <v>#VALUE!</v>
      </c>
      <c r="HU51" s="4">
        <f t="shared" si="4"/>
        <v>12134</v>
      </c>
      <c r="HV51" s="4">
        <f t="shared" si="4"/>
        <v>55867</v>
      </c>
      <c r="HW51" s="4">
        <f t="shared" si="4"/>
        <v>1545</v>
      </c>
      <c r="HX51" s="4">
        <f t="shared" si="4"/>
        <v>1478</v>
      </c>
      <c r="HY51" s="4">
        <f t="shared" si="4"/>
        <v>1633</v>
      </c>
      <c r="HZ51" s="4">
        <f t="shared" si="4"/>
        <v>41990</v>
      </c>
      <c r="IA51" s="4">
        <f t="shared" si="4"/>
        <v>972</v>
      </c>
      <c r="IB51" s="4">
        <f t="shared" si="4"/>
        <v>323076</v>
      </c>
      <c r="IC51" s="4" t="e">
        <f t="shared" si="4"/>
        <v>#VALUE!</v>
      </c>
      <c r="ID51" s="4" t="e">
        <f t="shared" si="4"/>
        <v>#VALUE!</v>
      </c>
      <c r="IE51" s="4">
        <f t="shared" si="4"/>
        <v>5335</v>
      </c>
      <c r="IF51" s="4">
        <f t="shared" si="4"/>
        <v>144667</v>
      </c>
      <c r="IG51" s="4">
        <f t="shared" si="4"/>
        <v>1118256</v>
      </c>
      <c r="IH51" s="4" t="e">
        <f t="shared" si="4"/>
        <v>#VALUE!</v>
      </c>
      <c r="II51" s="4" t="e">
        <f t="shared" si="4"/>
        <v>#VALUE!</v>
      </c>
      <c r="IJ51" s="4">
        <f t="shared" si="4"/>
        <v>38454</v>
      </c>
      <c r="IK51" s="4">
        <f t="shared" si="4"/>
        <v>13731</v>
      </c>
      <c r="IL51" s="4">
        <f t="shared" si="4"/>
        <v>51885</v>
      </c>
      <c r="IM51" s="4">
        <f t="shared" si="4"/>
        <v>27441</v>
      </c>
      <c r="IN51" s="4">
        <f t="shared" si="4"/>
        <v>4869</v>
      </c>
      <c r="IO51" s="4">
        <f t="shared" si="4"/>
        <v>6139</v>
      </c>
      <c r="IP51" s="4">
        <f t="shared" si="4"/>
        <v>4932</v>
      </c>
      <c r="IQ51" s="4">
        <f t="shared" si="4"/>
        <v>46609</v>
      </c>
      <c r="IR51" s="4">
        <f t="shared" si="4"/>
        <v>73414</v>
      </c>
      <c r="IS51" s="4" t="e">
        <f t="shared" si="4"/>
        <v>#VALUE!</v>
      </c>
      <c r="IT51" s="4">
        <f t="shared" si="4"/>
        <v>4019</v>
      </c>
      <c r="IU51" s="4" t="e">
        <f t="shared" si="4"/>
        <v>#VALUE!</v>
      </c>
      <c r="IV51" s="4" t="e">
        <f t="shared" si="4"/>
        <v>#VALUE!</v>
      </c>
      <c r="IW51" s="4">
        <f t="shared" si="4"/>
        <v>1636</v>
      </c>
      <c r="IX51" s="4">
        <f t="shared" si="4"/>
        <v>21386</v>
      </c>
      <c r="IY51" s="4">
        <f t="shared" si="4"/>
        <v>11625</v>
      </c>
      <c r="IZ51" s="4">
        <f t="shared" si="4"/>
        <v>13982</v>
      </c>
      <c r="JA51" s="4">
        <f t="shared" ref="JA51:LL51" si="5">JA49+JA50</f>
        <v>32322</v>
      </c>
      <c r="JB51" s="4">
        <f t="shared" si="5"/>
        <v>70048</v>
      </c>
      <c r="JC51" s="4">
        <f t="shared" si="5"/>
        <v>106288</v>
      </c>
      <c r="JD51" s="4">
        <f t="shared" si="5"/>
        <v>22131</v>
      </c>
      <c r="JE51" s="4">
        <f t="shared" si="5"/>
        <v>65470</v>
      </c>
      <c r="JF51" s="4" t="e">
        <f t="shared" si="5"/>
        <v>#VALUE!</v>
      </c>
      <c r="JG51" s="4">
        <f t="shared" si="5"/>
        <v>12432</v>
      </c>
      <c r="JH51" s="4">
        <f t="shared" si="5"/>
        <v>10973</v>
      </c>
      <c r="JI51" s="4">
        <f t="shared" si="5"/>
        <v>2766</v>
      </c>
      <c r="JJ51" s="4">
        <f t="shared" si="5"/>
        <v>140804</v>
      </c>
      <c r="JK51" s="4">
        <f t="shared" si="5"/>
        <v>21122</v>
      </c>
      <c r="JL51" s="4">
        <f t="shared" si="5"/>
        <v>20691</v>
      </c>
      <c r="JM51" s="4">
        <f t="shared" si="5"/>
        <v>5938</v>
      </c>
      <c r="JN51" s="4">
        <f t="shared" si="5"/>
        <v>61151</v>
      </c>
      <c r="JO51" s="4">
        <f t="shared" si="5"/>
        <v>77714</v>
      </c>
      <c r="JP51" s="4">
        <f t="shared" si="5"/>
        <v>3217</v>
      </c>
      <c r="JQ51" s="4">
        <f t="shared" si="5"/>
        <v>9274</v>
      </c>
      <c r="JR51" s="4">
        <f t="shared" si="5"/>
        <v>3151</v>
      </c>
      <c r="JS51" s="4">
        <f t="shared" si="5"/>
        <v>15581</v>
      </c>
      <c r="JT51" s="4">
        <f t="shared" si="5"/>
        <v>6583</v>
      </c>
      <c r="JU51" s="4">
        <f t="shared" si="5"/>
        <v>100927</v>
      </c>
      <c r="JV51" s="4">
        <f t="shared" si="5"/>
        <v>2808</v>
      </c>
      <c r="JW51" s="4">
        <f t="shared" si="5"/>
        <v>12093</v>
      </c>
      <c r="JX51" s="4">
        <f t="shared" si="5"/>
        <v>63784</v>
      </c>
      <c r="JY51" s="4">
        <f t="shared" si="5"/>
        <v>4647</v>
      </c>
      <c r="JZ51" s="4" t="e">
        <f t="shared" si="5"/>
        <v>#VALUE!</v>
      </c>
      <c r="KA51" s="4">
        <f t="shared" si="5"/>
        <v>2182</v>
      </c>
      <c r="KB51" s="4">
        <f t="shared" si="5"/>
        <v>5791</v>
      </c>
      <c r="KC51" s="4" t="e">
        <f t="shared" si="5"/>
        <v>#VALUE!</v>
      </c>
      <c r="KD51" s="4">
        <f t="shared" si="5"/>
        <v>1481</v>
      </c>
      <c r="KE51" s="4">
        <f t="shared" si="5"/>
        <v>5273</v>
      </c>
      <c r="KF51" s="4">
        <f t="shared" si="5"/>
        <v>16909</v>
      </c>
      <c r="KG51" s="4">
        <f t="shared" si="5"/>
        <v>178191</v>
      </c>
      <c r="KH51" s="4">
        <f t="shared" si="5"/>
        <v>8614</v>
      </c>
      <c r="KI51" s="4" t="e">
        <f t="shared" si="5"/>
        <v>#VALUE!</v>
      </c>
      <c r="KJ51" s="4" t="e">
        <f t="shared" si="5"/>
        <v>#VALUE!</v>
      </c>
      <c r="KK51" s="4">
        <f t="shared" si="5"/>
        <v>3869</v>
      </c>
      <c r="KL51" s="4">
        <f t="shared" si="5"/>
        <v>25804</v>
      </c>
      <c r="KM51" s="4">
        <f t="shared" si="5"/>
        <v>3367</v>
      </c>
      <c r="KN51" s="4">
        <f t="shared" si="5"/>
        <v>11567</v>
      </c>
      <c r="KO51" s="4" t="e">
        <f t="shared" si="5"/>
        <v>#VALUE!</v>
      </c>
      <c r="KP51" s="4" t="e">
        <f t="shared" si="5"/>
        <v>#VALUE!</v>
      </c>
      <c r="KQ51" s="4">
        <f t="shared" si="5"/>
        <v>21721</v>
      </c>
      <c r="KR51" s="4">
        <f t="shared" si="5"/>
        <v>3204</v>
      </c>
      <c r="KS51" s="4" t="e">
        <f t="shared" si="5"/>
        <v>#VALUE!</v>
      </c>
      <c r="KT51" s="4">
        <f t="shared" si="5"/>
        <v>6839</v>
      </c>
      <c r="KU51" s="4">
        <f t="shared" si="5"/>
        <v>11546</v>
      </c>
      <c r="KV51" s="4">
        <f t="shared" si="5"/>
        <v>2696</v>
      </c>
      <c r="KW51" s="4">
        <f t="shared" si="5"/>
        <v>8924</v>
      </c>
      <c r="KX51" s="4">
        <f t="shared" si="5"/>
        <v>22206</v>
      </c>
      <c r="KY51" s="4">
        <f t="shared" si="5"/>
        <v>37685</v>
      </c>
      <c r="KZ51" s="4" t="e">
        <f t="shared" si="5"/>
        <v>#VALUE!</v>
      </c>
      <c r="LA51" s="4">
        <f t="shared" si="5"/>
        <v>6884</v>
      </c>
      <c r="LB51" s="4">
        <f t="shared" si="5"/>
        <v>11525</v>
      </c>
      <c r="LC51" s="4">
        <f t="shared" si="5"/>
        <v>190808</v>
      </c>
      <c r="LD51" s="4">
        <f t="shared" si="5"/>
        <v>7695</v>
      </c>
      <c r="LE51" s="4">
        <f t="shared" si="5"/>
        <v>8395</v>
      </c>
      <c r="LF51" s="4">
        <f t="shared" si="5"/>
        <v>49313</v>
      </c>
      <c r="LG51" s="4" t="e">
        <f t="shared" si="5"/>
        <v>#VALUE!</v>
      </c>
      <c r="LH51" s="4">
        <f t="shared" si="5"/>
        <v>12277</v>
      </c>
      <c r="LI51" s="4">
        <f t="shared" si="5"/>
        <v>20946</v>
      </c>
      <c r="LJ51" s="4">
        <f t="shared" si="5"/>
        <v>106625</v>
      </c>
      <c r="LK51" s="4">
        <f t="shared" si="5"/>
        <v>120558</v>
      </c>
      <c r="LL51" s="4">
        <f t="shared" si="5"/>
        <v>14199</v>
      </c>
      <c r="LM51" s="4" t="e">
        <f t="shared" ref="LM51:NX51" si="6">LM49+LM50</f>
        <v>#VALUE!</v>
      </c>
      <c r="LN51" s="4">
        <f t="shared" si="6"/>
        <v>6154</v>
      </c>
      <c r="LO51" s="4">
        <f t="shared" si="6"/>
        <v>69671</v>
      </c>
      <c r="LP51" s="4">
        <f t="shared" si="6"/>
        <v>7017</v>
      </c>
      <c r="LQ51" s="4">
        <f t="shared" si="6"/>
        <v>54226</v>
      </c>
      <c r="LR51" s="4">
        <f t="shared" si="6"/>
        <v>14262</v>
      </c>
      <c r="LS51" s="4" t="e">
        <f t="shared" si="6"/>
        <v>#VALUE!</v>
      </c>
      <c r="LT51" s="4" t="e">
        <f t="shared" si="6"/>
        <v>#VALUE!</v>
      </c>
      <c r="LU51" s="4">
        <f t="shared" si="6"/>
        <v>108858</v>
      </c>
      <c r="LV51" s="4" t="e">
        <f t="shared" si="6"/>
        <v>#VALUE!</v>
      </c>
      <c r="LW51" s="4">
        <f t="shared" si="6"/>
        <v>18140</v>
      </c>
      <c r="LX51" s="4" t="e">
        <f t="shared" si="6"/>
        <v>#VALUE!</v>
      </c>
      <c r="LY51" s="4" t="e">
        <f t="shared" si="6"/>
        <v>#VALUE!</v>
      </c>
      <c r="LZ51" s="4" t="e">
        <f t="shared" si="6"/>
        <v>#VALUE!</v>
      </c>
      <c r="MA51" s="4">
        <f t="shared" si="6"/>
        <v>3980</v>
      </c>
      <c r="MB51" s="4">
        <f t="shared" si="6"/>
        <v>15236</v>
      </c>
      <c r="MC51" s="4" t="e">
        <f t="shared" si="6"/>
        <v>#VALUE!</v>
      </c>
      <c r="MD51" s="4" t="e">
        <f t="shared" si="6"/>
        <v>#VALUE!</v>
      </c>
      <c r="ME51" s="4">
        <f t="shared" si="6"/>
        <v>3694</v>
      </c>
      <c r="MF51" s="4">
        <f t="shared" si="6"/>
        <v>116675</v>
      </c>
      <c r="MG51" s="4">
        <f t="shared" si="6"/>
        <v>1512</v>
      </c>
      <c r="MH51" s="4">
        <f t="shared" si="6"/>
        <v>33272</v>
      </c>
      <c r="MI51" s="4" t="e">
        <f t="shared" si="6"/>
        <v>#VALUE!</v>
      </c>
      <c r="MJ51" s="4">
        <f t="shared" si="6"/>
        <v>2920</v>
      </c>
      <c r="MK51" s="4">
        <f t="shared" si="6"/>
        <v>15016</v>
      </c>
      <c r="ML51" s="4">
        <f t="shared" si="6"/>
        <v>4640</v>
      </c>
      <c r="MM51" s="4">
        <f t="shared" si="6"/>
        <v>21847</v>
      </c>
      <c r="MN51" s="4">
        <f t="shared" si="6"/>
        <v>41337</v>
      </c>
      <c r="MO51" s="4">
        <f t="shared" si="6"/>
        <v>57536</v>
      </c>
      <c r="MP51" s="4" t="e">
        <f t="shared" si="6"/>
        <v>#VALUE!</v>
      </c>
      <c r="MQ51" s="4">
        <f t="shared" si="6"/>
        <v>6924</v>
      </c>
      <c r="MR51" s="4">
        <f t="shared" si="6"/>
        <v>3704</v>
      </c>
      <c r="MS51" s="4">
        <f t="shared" si="6"/>
        <v>79673</v>
      </c>
      <c r="MT51" s="4">
        <f t="shared" si="6"/>
        <v>9269</v>
      </c>
      <c r="MU51" s="4">
        <f t="shared" si="6"/>
        <v>31684</v>
      </c>
      <c r="MV51" s="4">
        <f t="shared" si="6"/>
        <v>81598</v>
      </c>
      <c r="MW51" s="4">
        <f t="shared" si="6"/>
        <v>1874</v>
      </c>
      <c r="MX51" s="4">
        <f t="shared" si="6"/>
        <v>6255</v>
      </c>
      <c r="MY51" s="4" t="e">
        <f t="shared" si="6"/>
        <v>#VALUE!</v>
      </c>
      <c r="MZ51" s="4">
        <f t="shared" si="6"/>
        <v>611</v>
      </c>
      <c r="NA51" s="4">
        <f t="shared" si="6"/>
        <v>569</v>
      </c>
      <c r="NB51" s="4">
        <f t="shared" si="6"/>
        <v>28225</v>
      </c>
      <c r="NC51" s="4">
        <f t="shared" si="6"/>
        <v>3235</v>
      </c>
      <c r="ND51" s="4">
        <f t="shared" si="6"/>
        <v>2180</v>
      </c>
      <c r="NE51" s="4">
        <f t="shared" si="6"/>
        <v>1821</v>
      </c>
      <c r="NF51" s="4">
        <f t="shared" si="6"/>
        <v>1824</v>
      </c>
      <c r="NG51" s="4">
        <f t="shared" si="6"/>
        <v>4516</v>
      </c>
      <c r="NH51" s="4">
        <f t="shared" si="6"/>
        <v>4798</v>
      </c>
      <c r="NI51" s="4">
        <f t="shared" si="6"/>
        <v>4064</v>
      </c>
      <c r="NJ51" s="4">
        <f t="shared" si="6"/>
        <v>5713</v>
      </c>
      <c r="NK51" s="4">
        <f t="shared" si="6"/>
        <v>8373</v>
      </c>
      <c r="NL51" s="4">
        <f t="shared" si="6"/>
        <v>2762</v>
      </c>
      <c r="NM51" s="4">
        <f t="shared" si="6"/>
        <v>1449</v>
      </c>
      <c r="NN51" s="4">
        <f t="shared" si="6"/>
        <v>2017</v>
      </c>
      <c r="NO51" s="4">
        <f t="shared" si="6"/>
        <v>2672</v>
      </c>
      <c r="NP51" s="4">
        <f t="shared" si="6"/>
        <v>7517</v>
      </c>
      <c r="NQ51" s="4">
        <f t="shared" si="6"/>
        <v>37526</v>
      </c>
      <c r="NR51" s="4">
        <f t="shared" si="6"/>
        <v>278178</v>
      </c>
      <c r="NS51" s="4">
        <f t="shared" si="6"/>
        <v>4959</v>
      </c>
      <c r="NT51" s="4">
        <f t="shared" si="6"/>
        <v>5609</v>
      </c>
      <c r="NU51" s="4">
        <f t="shared" si="6"/>
        <v>15894</v>
      </c>
      <c r="NV51" s="4">
        <f t="shared" si="6"/>
        <v>2053</v>
      </c>
      <c r="NW51" s="4">
        <f t="shared" si="6"/>
        <v>5278</v>
      </c>
      <c r="NX51" s="4">
        <f t="shared" si="6"/>
        <v>7294</v>
      </c>
      <c r="NY51" s="4">
        <f t="shared" ref="NY51:QJ51" si="7">NY49+NY50</f>
        <v>974</v>
      </c>
      <c r="NZ51" s="4">
        <f t="shared" si="7"/>
        <v>7532</v>
      </c>
      <c r="OA51" s="4">
        <f t="shared" si="7"/>
        <v>6865</v>
      </c>
      <c r="OB51" s="4">
        <f t="shared" si="7"/>
        <v>2372</v>
      </c>
      <c r="OC51" s="4">
        <f t="shared" si="7"/>
        <v>6152</v>
      </c>
      <c r="OD51" s="4">
        <f t="shared" si="7"/>
        <v>1435</v>
      </c>
      <c r="OE51" s="4">
        <f t="shared" si="7"/>
        <v>7372</v>
      </c>
      <c r="OF51" s="4">
        <f t="shared" si="7"/>
        <v>5961</v>
      </c>
      <c r="OG51" s="4">
        <f t="shared" si="7"/>
        <v>133908</v>
      </c>
      <c r="OH51" s="4">
        <f t="shared" si="7"/>
        <v>4945</v>
      </c>
      <c r="OI51" s="4">
        <f t="shared" si="7"/>
        <v>2179</v>
      </c>
      <c r="OJ51" s="4">
        <f t="shared" si="7"/>
        <v>1477</v>
      </c>
      <c r="OK51" s="4">
        <f t="shared" si="7"/>
        <v>10180</v>
      </c>
      <c r="OL51" s="4">
        <f t="shared" si="7"/>
        <v>3654</v>
      </c>
      <c r="OM51" s="4">
        <f t="shared" si="7"/>
        <v>1662</v>
      </c>
      <c r="ON51" s="4">
        <f t="shared" si="7"/>
        <v>1570</v>
      </c>
      <c r="OO51" s="4">
        <f t="shared" si="7"/>
        <v>4207</v>
      </c>
      <c r="OP51" s="4">
        <f t="shared" si="7"/>
        <v>18239</v>
      </c>
      <c r="OQ51" s="4">
        <f t="shared" si="7"/>
        <v>8411</v>
      </c>
      <c r="OR51" s="4">
        <f t="shared" si="7"/>
        <v>2597</v>
      </c>
      <c r="OS51" s="4">
        <f t="shared" si="7"/>
        <v>4246</v>
      </c>
      <c r="OT51" s="4">
        <f t="shared" si="7"/>
        <v>5594</v>
      </c>
      <c r="OU51" s="4">
        <f t="shared" si="7"/>
        <v>9045</v>
      </c>
      <c r="OV51" s="4">
        <f t="shared" si="7"/>
        <v>1331</v>
      </c>
      <c r="OW51" s="4">
        <f t="shared" si="7"/>
        <v>448</v>
      </c>
      <c r="OX51" s="4">
        <f t="shared" si="7"/>
        <v>3355</v>
      </c>
      <c r="OY51" s="4">
        <f t="shared" si="7"/>
        <v>9473</v>
      </c>
      <c r="OZ51" s="4">
        <f t="shared" si="7"/>
        <v>1751</v>
      </c>
      <c r="PA51" s="4">
        <f t="shared" si="7"/>
        <v>10530</v>
      </c>
      <c r="PB51" s="4">
        <f t="shared" si="7"/>
        <v>55</v>
      </c>
      <c r="PC51" s="4">
        <f t="shared" si="7"/>
        <v>2742</v>
      </c>
      <c r="PD51" s="4">
        <f t="shared" si="7"/>
        <v>4209</v>
      </c>
      <c r="PE51" s="4">
        <f t="shared" si="7"/>
        <v>9963</v>
      </c>
      <c r="PF51" s="4">
        <f t="shared" si="7"/>
        <v>212</v>
      </c>
      <c r="PG51" s="4">
        <f t="shared" si="7"/>
        <v>13241</v>
      </c>
      <c r="PH51" s="4">
        <f t="shared" si="7"/>
        <v>48801</v>
      </c>
      <c r="PI51" s="4">
        <f t="shared" si="7"/>
        <v>18534</v>
      </c>
      <c r="PJ51" s="4">
        <f t="shared" si="7"/>
        <v>7128</v>
      </c>
      <c r="PK51" s="4">
        <f t="shared" si="7"/>
        <v>12643</v>
      </c>
      <c r="PL51" s="4">
        <f t="shared" si="7"/>
        <v>14568</v>
      </c>
      <c r="PM51" s="4">
        <f t="shared" si="7"/>
        <v>5450</v>
      </c>
      <c r="PN51" s="4">
        <f t="shared" si="7"/>
        <v>19104</v>
      </c>
      <c r="PO51" s="4">
        <f t="shared" si="7"/>
        <v>13146</v>
      </c>
      <c r="PP51" s="4">
        <f t="shared" si="7"/>
        <v>24654</v>
      </c>
      <c r="PQ51" s="4" t="e">
        <f t="shared" si="7"/>
        <v>#VALUE!</v>
      </c>
      <c r="PR51" s="4">
        <f t="shared" si="7"/>
        <v>32887</v>
      </c>
      <c r="PS51" s="4">
        <f t="shared" si="7"/>
        <v>20872</v>
      </c>
      <c r="PT51" s="4">
        <f t="shared" si="7"/>
        <v>5957</v>
      </c>
      <c r="PU51" s="4">
        <f t="shared" si="7"/>
        <v>100684</v>
      </c>
      <c r="PV51" s="4">
        <f t="shared" si="7"/>
        <v>2532</v>
      </c>
      <c r="PW51" s="4">
        <f t="shared" si="7"/>
        <v>21711</v>
      </c>
      <c r="PX51" s="4">
        <f t="shared" si="7"/>
        <v>12942</v>
      </c>
      <c r="PY51" s="4">
        <f t="shared" si="7"/>
        <v>11494</v>
      </c>
      <c r="PZ51" s="4">
        <f t="shared" si="7"/>
        <v>3108</v>
      </c>
      <c r="QA51" s="4">
        <f t="shared" si="7"/>
        <v>10916</v>
      </c>
      <c r="QB51" s="4">
        <f t="shared" si="7"/>
        <v>6893</v>
      </c>
      <c r="QC51" s="4">
        <f t="shared" si="7"/>
        <v>3220</v>
      </c>
      <c r="QD51" s="4">
        <f t="shared" si="7"/>
        <v>10878</v>
      </c>
      <c r="QE51" s="4">
        <f t="shared" si="7"/>
        <v>20815</v>
      </c>
      <c r="QF51" s="4" t="e">
        <f t="shared" si="7"/>
        <v>#VALUE!</v>
      </c>
      <c r="QG51" s="4">
        <f t="shared" si="7"/>
        <v>33219</v>
      </c>
      <c r="QH51" s="4">
        <f t="shared" si="7"/>
        <v>1013933</v>
      </c>
      <c r="QI51" s="4">
        <f t="shared" si="7"/>
        <v>9246</v>
      </c>
      <c r="QJ51" s="4">
        <f t="shared" si="7"/>
        <v>14230</v>
      </c>
      <c r="QK51" s="4" t="e">
        <f t="shared" ref="QK51:SV51" si="8">QK49+QK50</f>
        <v>#VALUE!</v>
      </c>
      <c r="QL51" s="4" t="e">
        <f t="shared" si="8"/>
        <v>#VALUE!</v>
      </c>
      <c r="QM51" s="4">
        <f t="shared" si="8"/>
        <v>5356</v>
      </c>
      <c r="QN51" s="4">
        <f t="shared" si="8"/>
        <v>9104</v>
      </c>
      <c r="QO51" s="4" t="e">
        <f t="shared" si="8"/>
        <v>#VALUE!</v>
      </c>
      <c r="QP51" s="4">
        <f t="shared" si="8"/>
        <v>8382</v>
      </c>
      <c r="QQ51" s="4">
        <f t="shared" si="8"/>
        <v>349</v>
      </c>
      <c r="QR51" s="4">
        <f t="shared" si="8"/>
        <v>3319</v>
      </c>
      <c r="QS51" s="4" t="e">
        <f t="shared" si="8"/>
        <v>#VALUE!</v>
      </c>
      <c r="QT51" s="4">
        <f t="shared" si="8"/>
        <v>8403</v>
      </c>
      <c r="QU51" s="4">
        <f t="shared" si="8"/>
        <v>1531000</v>
      </c>
      <c r="QV51" s="4">
        <f t="shared" si="8"/>
        <v>258</v>
      </c>
      <c r="QW51" s="4">
        <f t="shared" si="8"/>
        <v>1667</v>
      </c>
      <c r="QX51" s="4" t="e">
        <f t="shared" si="8"/>
        <v>#VALUE!</v>
      </c>
      <c r="QY51" s="4">
        <f t="shared" si="8"/>
        <v>106</v>
      </c>
      <c r="QZ51" s="4">
        <f t="shared" si="8"/>
        <v>58</v>
      </c>
      <c r="RA51" s="4">
        <f t="shared" si="8"/>
        <v>446281</v>
      </c>
      <c r="RB51" s="4">
        <f t="shared" si="8"/>
        <v>5230</v>
      </c>
      <c r="RC51" s="4">
        <f t="shared" si="8"/>
        <v>9516</v>
      </c>
      <c r="RD51" s="4">
        <f t="shared" si="8"/>
        <v>133</v>
      </c>
      <c r="RE51" s="4">
        <f t="shared" si="8"/>
        <v>627</v>
      </c>
      <c r="RF51" s="4">
        <f t="shared" si="8"/>
        <v>3</v>
      </c>
      <c r="RG51" s="4">
        <f t="shared" si="8"/>
        <v>45</v>
      </c>
      <c r="RH51" s="4">
        <f t="shared" si="8"/>
        <v>1178674</v>
      </c>
      <c r="RI51" s="4">
        <f t="shared" si="8"/>
        <v>3204</v>
      </c>
      <c r="RJ51" s="4">
        <f t="shared" si="8"/>
        <v>839952</v>
      </c>
      <c r="RK51" s="4">
        <f t="shared" si="8"/>
        <v>4091354</v>
      </c>
      <c r="RL51" s="4">
        <f t="shared" si="8"/>
        <v>9309</v>
      </c>
      <c r="RM51" s="4">
        <f t="shared" si="8"/>
        <v>2637</v>
      </c>
      <c r="RN51" s="4">
        <f t="shared" si="8"/>
        <v>254046</v>
      </c>
      <c r="RO51" s="4">
        <f t="shared" si="8"/>
        <v>633</v>
      </c>
      <c r="RP51" s="4" t="e">
        <f t="shared" si="8"/>
        <v>#VALUE!</v>
      </c>
      <c r="RQ51" s="4">
        <f t="shared" si="8"/>
        <v>151072</v>
      </c>
      <c r="RR51" s="4">
        <f t="shared" si="8"/>
        <v>6934</v>
      </c>
      <c r="RS51" s="4">
        <f t="shared" si="8"/>
        <v>12146</v>
      </c>
      <c r="RT51" s="4" t="e">
        <f t="shared" si="8"/>
        <v>#VALUE!</v>
      </c>
      <c r="RU51" s="4" t="e">
        <f t="shared" si="8"/>
        <v>#VALUE!</v>
      </c>
      <c r="RV51" s="4" t="e">
        <f t="shared" si="8"/>
        <v>#VALUE!</v>
      </c>
      <c r="RW51" s="4" t="e">
        <f t="shared" si="8"/>
        <v>#VALUE!</v>
      </c>
      <c r="RX51" s="4" t="e">
        <f t="shared" si="8"/>
        <v>#VALUE!</v>
      </c>
      <c r="RY51" s="4" t="e">
        <f t="shared" si="8"/>
        <v>#VALUE!</v>
      </c>
      <c r="RZ51" s="4">
        <f t="shared" si="8"/>
        <v>42803</v>
      </c>
      <c r="SA51" s="4" t="e">
        <f t="shared" si="8"/>
        <v>#VALUE!</v>
      </c>
      <c r="SB51" s="4" t="e">
        <f t="shared" si="8"/>
        <v>#VALUE!</v>
      </c>
      <c r="SC51" s="4" t="e">
        <f t="shared" si="8"/>
        <v>#VALUE!</v>
      </c>
      <c r="SD51" s="4">
        <f t="shared" si="8"/>
        <v>68083</v>
      </c>
      <c r="SE51" s="4" t="e">
        <f t="shared" si="8"/>
        <v>#VALUE!</v>
      </c>
      <c r="SF51" s="4">
        <f t="shared" si="8"/>
        <v>1829</v>
      </c>
      <c r="SG51" s="4">
        <f t="shared" si="8"/>
        <v>14901</v>
      </c>
      <c r="SH51" s="4">
        <f t="shared" si="8"/>
        <v>1226</v>
      </c>
      <c r="SI51" s="4">
        <f t="shared" si="8"/>
        <v>5546</v>
      </c>
      <c r="SJ51" s="4">
        <f t="shared" si="8"/>
        <v>582</v>
      </c>
      <c r="SK51" s="4">
        <f t="shared" si="8"/>
        <v>458244</v>
      </c>
      <c r="SL51" s="4">
        <f t="shared" si="8"/>
        <v>22505</v>
      </c>
      <c r="SM51" s="4">
        <f t="shared" si="8"/>
        <v>70749</v>
      </c>
      <c r="SN51" s="4">
        <f t="shared" si="8"/>
        <v>12305</v>
      </c>
      <c r="SO51" s="4">
        <f t="shared" si="8"/>
        <v>13</v>
      </c>
      <c r="SP51" s="4">
        <f t="shared" si="8"/>
        <v>51503</v>
      </c>
      <c r="SQ51" s="4">
        <f t="shared" si="8"/>
        <v>5383</v>
      </c>
      <c r="SR51" s="4">
        <f t="shared" si="8"/>
        <v>1353</v>
      </c>
      <c r="SS51" s="4">
        <f t="shared" si="8"/>
        <v>153</v>
      </c>
      <c r="ST51" s="4">
        <f t="shared" si="8"/>
        <v>15859</v>
      </c>
      <c r="SU51" s="4">
        <f t="shared" si="8"/>
        <v>44064</v>
      </c>
      <c r="SV51" s="4">
        <f t="shared" si="8"/>
        <v>338420</v>
      </c>
      <c r="SW51" s="4">
        <f t="shared" ref="SW51:VH51" si="9">SW49+SW50</f>
        <v>19594</v>
      </c>
      <c r="SX51" s="4">
        <f t="shared" si="9"/>
        <v>36177</v>
      </c>
      <c r="SY51" s="4">
        <f t="shared" si="9"/>
        <v>2186</v>
      </c>
      <c r="SZ51" s="4">
        <f t="shared" si="9"/>
        <v>2938</v>
      </c>
      <c r="TA51" s="4">
        <f t="shared" si="9"/>
        <v>28168</v>
      </c>
      <c r="TB51" s="4">
        <f t="shared" si="9"/>
        <v>2518</v>
      </c>
      <c r="TC51" s="4">
        <f t="shared" si="9"/>
        <v>4259</v>
      </c>
      <c r="TD51" s="4">
        <f t="shared" si="9"/>
        <v>3687</v>
      </c>
      <c r="TE51" s="4">
        <f t="shared" si="9"/>
        <v>1492</v>
      </c>
      <c r="TF51" s="4">
        <f t="shared" si="9"/>
        <v>4365</v>
      </c>
      <c r="TG51" s="4">
        <f t="shared" si="9"/>
        <v>90381</v>
      </c>
      <c r="TH51" s="4">
        <f t="shared" si="9"/>
        <v>604263</v>
      </c>
      <c r="TI51" s="4">
        <f t="shared" si="9"/>
        <v>4022</v>
      </c>
      <c r="TJ51" s="4" t="e">
        <f t="shared" si="9"/>
        <v>#VALUE!</v>
      </c>
      <c r="TK51" s="4">
        <f t="shared" si="9"/>
        <v>43154</v>
      </c>
      <c r="TL51" s="4">
        <f t="shared" si="9"/>
        <v>9917</v>
      </c>
      <c r="TM51" s="4">
        <f t="shared" si="9"/>
        <v>4025</v>
      </c>
      <c r="TN51" s="4">
        <f t="shared" si="9"/>
        <v>49189</v>
      </c>
      <c r="TO51" s="4">
        <f t="shared" si="9"/>
        <v>4288</v>
      </c>
      <c r="TP51" s="4">
        <f t="shared" si="9"/>
        <v>1348</v>
      </c>
      <c r="TQ51" s="4">
        <f t="shared" si="9"/>
        <v>14466</v>
      </c>
      <c r="TR51" s="4">
        <f t="shared" si="9"/>
        <v>9283</v>
      </c>
      <c r="TS51" s="4">
        <f t="shared" si="9"/>
        <v>8710</v>
      </c>
      <c r="TT51" s="4">
        <f t="shared" si="9"/>
        <v>8039</v>
      </c>
      <c r="TU51" s="4">
        <f t="shared" si="9"/>
        <v>230</v>
      </c>
      <c r="TV51" s="4">
        <f t="shared" si="9"/>
        <v>15932</v>
      </c>
      <c r="TW51" s="4">
        <f t="shared" si="9"/>
        <v>3186</v>
      </c>
      <c r="TX51" s="4">
        <f t="shared" si="9"/>
        <v>2311</v>
      </c>
      <c r="TY51" s="4">
        <f t="shared" si="9"/>
        <v>4161</v>
      </c>
      <c r="TZ51" s="4">
        <f t="shared" si="9"/>
        <v>13343</v>
      </c>
      <c r="UA51" s="4">
        <f t="shared" si="9"/>
        <v>4308</v>
      </c>
      <c r="UB51" s="4">
        <f t="shared" si="9"/>
        <v>17247</v>
      </c>
      <c r="UC51" s="4">
        <f t="shared" si="9"/>
        <v>18977</v>
      </c>
      <c r="UD51" s="4">
        <f t="shared" si="9"/>
        <v>7604</v>
      </c>
      <c r="UE51" s="4" t="e">
        <f t="shared" si="9"/>
        <v>#VALUE!</v>
      </c>
      <c r="UF51" s="4">
        <f t="shared" si="9"/>
        <v>3524</v>
      </c>
      <c r="UG51" s="4">
        <f t="shared" si="9"/>
        <v>4845</v>
      </c>
      <c r="UH51" s="4">
        <f t="shared" si="9"/>
        <v>2472</v>
      </c>
      <c r="UI51" s="4">
        <f t="shared" si="9"/>
        <v>10964</v>
      </c>
      <c r="UJ51" s="4">
        <f t="shared" si="9"/>
        <v>7416</v>
      </c>
      <c r="UK51" s="4">
        <f t="shared" si="9"/>
        <v>282</v>
      </c>
      <c r="UL51" s="4">
        <f t="shared" si="9"/>
        <v>3124</v>
      </c>
      <c r="UM51" s="4">
        <f t="shared" si="9"/>
        <v>25904</v>
      </c>
      <c r="UN51" s="4">
        <f t="shared" si="9"/>
        <v>98357</v>
      </c>
      <c r="UO51" s="4">
        <f t="shared" si="9"/>
        <v>26969</v>
      </c>
      <c r="UP51" s="4">
        <f t="shared" si="9"/>
        <v>15589</v>
      </c>
      <c r="UQ51" s="4">
        <f t="shared" si="9"/>
        <v>20463</v>
      </c>
      <c r="UR51" s="4">
        <f t="shared" si="9"/>
        <v>7509</v>
      </c>
      <c r="US51" s="4">
        <f t="shared" si="9"/>
        <v>1156</v>
      </c>
      <c r="UT51" s="4">
        <f t="shared" si="9"/>
        <v>2190</v>
      </c>
      <c r="UU51" s="4">
        <f t="shared" si="9"/>
        <v>13276</v>
      </c>
      <c r="UV51" s="4">
        <f t="shared" si="9"/>
        <v>524006</v>
      </c>
      <c r="UW51" s="4">
        <f t="shared" si="9"/>
        <v>592</v>
      </c>
      <c r="UX51" s="4">
        <f t="shared" si="9"/>
        <v>16179</v>
      </c>
      <c r="UY51" s="4">
        <f t="shared" si="9"/>
        <v>193765</v>
      </c>
      <c r="UZ51" s="4">
        <f t="shared" si="9"/>
        <v>844254</v>
      </c>
      <c r="VA51" s="4">
        <f t="shared" si="9"/>
        <v>8772</v>
      </c>
      <c r="VB51" s="4">
        <f t="shared" si="9"/>
        <v>7707</v>
      </c>
      <c r="VC51" s="4">
        <f t="shared" si="9"/>
        <v>2075</v>
      </c>
      <c r="VD51" s="4">
        <f t="shared" si="9"/>
        <v>7866</v>
      </c>
      <c r="VE51" s="4">
        <f t="shared" si="9"/>
        <v>8638</v>
      </c>
      <c r="VF51" s="4">
        <f t="shared" si="9"/>
        <v>33098</v>
      </c>
      <c r="VG51" s="4">
        <f t="shared" si="9"/>
        <v>3822</v>
      </c>
      <c r="VH51" s="4">
        <f t="shared" si="9"/>
        <v>1313</v>
      </c>
      <c r="VI51" s="4">
        <f t="shared" ref="VI51:XT51" si="10">VI49+VI50</f>
        <v>36154</v>
      </c>
      <c r="VJ51" s="4">
        <f t="shared" si="10"/>
        <v>8947</v>
      </c>
      <c r="VK51" s="4">
        <f t="shared" si="10"/>
        <v>5128</v>
      </c>
      <c r="VL51" s="4">
        <f t="shared" si="10"/>
        <v>9632</v>
      </c>
      <c r="VM51" s="4">
        <f t="shared" si="10"/>
        <v>3273</v>
      </c>
      <c r="VN51" s="4">
        <f t="shared" si="10"/>
        <v>3756</v>
      </c>
      <c r="VO51" s="4">
        <f t="shared" si="10"/>
        <v>12793</v>
      </c>
      <c r="VP51" s="4">
        <f t="shared" si="10"/>
        <v>5264</v>
      </c>
      <c r="VQ51" s="4">
        <f t="shared" si="10"/>
        <v>9070</v>
      </c>
      <c r="VR51" s="4">
        <f t="shared" si="10"/>
        <v>8445</v>
      </c>
      <c r="VS51" s="4">
        <f t="shared" si="10"/>
        <v>348566</v>
      </c>
      <c r="VT51" s="4">
        <f t="shared" si="10"/>
        <v>938</v>
      </c>
      <c r="VU51" s="4">
        <f t="shared" si="10"/>
        <v>2805</v>
      </c>
      <c r="VV51" s="4">
        <f t="shared" si="10"/>
        <v>2633</v>
      </c>
      <c r="VW51" s="4">
        <f t="shared" si="10"/>
        <v>2071</v>
      </c>
      <c r="VX51" s="4">
        <f t="shared" si="10"/>
        <v>2641</v>
      </c>
      <c r="VY51" s="4">
        <f t="shared" si="10"/>
        <v>6869</v>
      </c>
      <c r="VZ51" s="4">
        <f t="shared" si="10"/>
        <v>980</v>
      </c>
      <c r="WA51" s="4">
        <f t="shared" si="10"/>
        <v>1807</v>
      </c>
      <c r="WB51" s="4">
        <f t="shared" si="10"/>
        <v>317</v>
      </c>
      <c r="WC51" s="4">
        <f t="shared" si="10"/>
        <v>6408</v>
      </c>
      <c r="WD51" s="4">
        <f t="shared" si="10"/>
        <v>2514</v>
      </c>
      <c r="WE51" s="4">
        <f t="shared" si="10"/>
        <v>5528</v>
      </c>
      <c r="WF51" s="4">
        <f t="shared" si="10"/>
        <v>1337</v>
      </c>
      <c r="WG51" s="4">
        <f t="shared" si="10"/>
        <v>20012</v>
      </c>
      <c r="WH51" s="4">
        <f t="shared" si="10"/>
        <v>9694</v>
      </c>
      <c r="WI51" s="4">
        <f t="shared" si="10"/>
        <v>1388</v>
      </c>
      <c r="WJ51" s="4">
        <f t="shared" si="10"/>
        <v>4665</v>
      </c>
      <c r="WK51" s="4">
        <f t="shared" si="10"/>
        <v>747</v>
      </c>
      <c r="WL51" s="4">
        <f t="shared" si="10"/>
        <v>1938</v>
      </c>
      <c r="WM51" s="4">
        <f t="shared" si="10"/>
        <v>6406</v>
      </c>
      <c r="WN51" s="4">
        <f t="shared" si="10"/>
        <v>5505</v>
      </c>
      <c r="WO51" s="4">
        <f t="shared" si="10"/>
        <v>2861</v>
      </c>
      <c r="WP51" s="4">
        <f t="shared" si="10"/>
        <v>9877</v>
      </c>
      <c r="WQ51" s="4">
        <f t="shared" si="10"/>
        <v>3565</v>
      </c>
      <c r="WR51" s="4">
        <f t="shared" si="10"/>
        <v>36997</v>
      </c>
      <c r="WS51" s="4">
        <f t="shared" si="10"/>
        <v>5280</v>
      </c>
      <c r="WT51" s="4">
        <f t="shared" si="10"/>
        <v>4813</v>
      </c>
      <c r="WU51" s="4">
        <f t="shared" si="10"/>
        <v>3942</v>
      </c>
      <c r="WV51" s="4">
        <f t="shared" si="10"/>
        <v>10172</v>
      </c>
      <c r="WW51" s="4">
        <f t="shared" si="10"/>
        <v>3760</v>
      </c>
      <c r="WX51" s="4">
        <f t="shared" si="10"/>
        <v>5459</v>
      </c>
      <c r="WY51" s="4">
        <f t="shared" si="10"/>
        <v>5158</v>
      </c>
      <c r="WZ51" s="4">
        <f t="shared" si="10"/>
        <v>4661</v>
      </c>
      <c r="XA51" s="4">
        <f t="shared" si="10"/>
        <v>3382</v>
      </c>
      <c r="XB51" s="4">
        <f t="shared" si="10"/>
        <v>5550</v>
      </c>
      <c r="XC51" s="4">
        <f t="shared" si="10"/>
        <v>1239</v>
      </c>
      <c r="XD51" s="4">
        <f t="shared" si="10"/>
        <v>6017</v>
      </c>
      <c r="XE51" s="4">
        <f t="shared" si="10"/>
        <v>2571</v>
      </c>
      <c r="XF51" s="4" t="e">
        <f t="shared" si="10"/>
        <v>#VALUE!</v>
      </c>
      <c r="XG51" s="4">
        <f t="shared" si="10"/>
        <v>12887</v>
      </c>
      <c r="XH51" s="4">
        <f t="shared" si="10"/>
        <v>2114</v>
      </c>
      <c r="XI51" s="4">
        <f t="shared" si="10"/>
        <v>2366</v>
      </c>
      <c r="XJ51" s="4">
        <f t="shared" si="10"/>
        <v>2867</v>
      </c>
      <c r="XK51" s="4">
        <f t="shared" si="10"/>
        <v>11081</v>
      </c>
      <c r="XL51" s="4">
        <f t="shared" si="10"/>
        <v>2557</v>
      </c>
      <c r="XM51" s="4">
        <f t="shared" si="10"/>
        <v>1353</v>
      </c>
      <c r="XN51" s="4">
        <f t="shared" si="10"/>
        <v>5355</v>
      </c>
      <c r="XO51" s="4">
        <f t="shared" si="10"/>
        <v>3771</v>
      </c>
      <c r="XP51" s="4">
        <f t="shared" si="10"/>
        <v>20484</v>
      </c>
      <c r="XQ51" s="4">
        <f t="shared" si="10"/>
        <v>6510</v>
      </c>
      <c r="XR51" s="4">
        <f t="shared" si="10"/>
        <v>4551</v>
      </c>
      <c r="XS51" s="4">
        <f t="shared" si="10"/>
        <v>4512</v>
      </c>
      <c r="XT51" s="4">
        <f t="shared" si="10"/>
        <v>11126</v>
      </c>
      <c r="XU51" s="4">
        <f t="shared" ref="XU51:AAF51" si="11">XU49+XU50</f>
        <v>5874</v>
      </c>
      <c r="XV51" s="4">
        <f t="shared" si="11"/>
        <v>9291</v>
      </c>
      <c r="XW51" s="4">
        <f t="shared" si="11"/>
        <v>4385</v>
      </c>
      <c r="XX51" s="4">
        <f t="shared" si="11"/>
        <v>8304</v>
      </c>
      <c r="XY51" s="4">
        <f t="shared" si="11"/>
        <v>11276</v>
      </c>
      <c r="XZ51" s="4">
        <f t="shared" si="11"/>
        <v>905</v>
      </c>
      <c r="YA51" s="4">
        <f t="shared" si="11"/>
        <v>5076</v>
      </c>
      <c r="YB51" s="4">
        <f t="shared" si="11"/>
        <v>11222</v>
      </c>
      <c r="YC51" s="4">
        <f t="shared" si="11"/>
        <v>41363</v>
      </c>
      <c r="YD51" s="4">
        <f t="shared" si="11"/>
        <v>5866</v>
      </c>
      <c r="YE51" s="4">
        <f t="shared" si="11"/>
        <v>4755</v>
      </c>
      <c r="YF51" s="4" t="e">
        <f t="shared" si="11"/>
        <v>#VALUE!</v>
      </c>
      <c r="YG51" s="4">
        <f t="shared" si="11"/>
        <v>5794</v>
      </c>
      <c r="YH51" s="4">
        <f t="shared" si="11"/>
        <v>5864</v>
      </c>
      <c r="YI51" s="4">
        <f t="shared" si="11"/>
        <v>7421</v>
      </c>
      <c r="YJ51" s="4">
        <f t="shared" si="11"/>
        <v>2696</v>
      </c>
      <c r="YK51" s="4">
        <f t="shared" si="11"/>
        <v>3194</v>
      </c>
      <c r="YL51" s="4">
        <f t="shared" si="11"/>
        <v>3074</v>
      </c>
      <c r="YM51" s="4">
        <f t="shared" si="11"/>
        <v>54059</v>
      </c>
      <c r="YN51" s="4">
        <f t="shared" si="11"/>
        <v>23122</v>
      </c>
      <c r="YO51" s="4">
        <f t="shared" si="11"/>
        <v>1772</v>
      </c>
      <c r="YP51" s="4">
        <f t="shared" si="11"/>
        <v>2981</v>
      </c>
      <c r="YQ51" s="4">
        <f t="shared" si="11"/>
        <v>3792</v>
      </c>
      <c r="YR51" s="4">
        <f t="shared" si="11"/>
        <v>8801</v>
      </c>
      <c r="YS51" s="4">
        <f t="shared" si="11"/>
        <v>9346</v>
      </c>
      <c r="YT51" s="4">
        <f t="shared" si="11"/>
        <v>9592</v>
      </c>
      <c r="YU51" s="4">
        <f t="shared" si="11"/>
        <v>4074</v>
      </c>
      <c r="YV51" s="4">
        <f t="shared" si="11"/>
        <v>2650</v>
      </c>
      <c r="YW51" s="4">
        <f t="shared" si="11"/>
        <v>6928</v>
      </c>
      <c r="YX51" s="4">
        <f t="shared" si="11"/>
        <v>18065</v>
      </c>
      <c r="YY51" s="4">
        <f t="shared" si="11"/>
        <v>8933</v>
      </c>
      <c r="YZ51" s="4">
        <f t="shared" si="11"/>
        <v>28962</v>
      </c>
      <c r="ZA51" s="4">
        <f t="shared" si="11"/>
        <v>1955</v>
      </c>
      <c r="ZB51" s="4">
        <f t="shared" si="11"/>
        <v>6021</v>
      </c>
      <c r="ZC51" s="4">
        <f t="shared" si="11"/>
        <v>21609</v>
      </c>
      <c r="ZD51" s="4">
        <f t="shared" si="11"/>
        <v>12099</v>
      </c>
      <c r="ZE51" s="4">
        <f t="shared" si="11"/>
        <v>27048</v>
      </c>
      <c r="ZF51" s="4">
        <f t="shared" si="11"/>
        <v>4788</v>
      </c>
      <c r="ZG51" s="4">
        <f t="shared" si="11"/>
        <v>5599</v>
      </c>
      <c r="ZH51" s="4">
        <f t="shared" si="11"/>
        <v>1181</v>
      </c>
      <c r="ZI51" s="4">
        <f t="shared" si="11"/>
        <v>4243</v>
      </c>
      <c r="ZJ51" s="4">
        <f t="shared" si="11"/>
        <v>3711</v>
      </c>
      <c r="ZK51" s="4">
        <f t="shared" si="11"/>
        <v>3481</v>
      </c>
      <c r="ZL51" s="4">
        <f t="shared" si="11"/>
        <v>7348</v>
      </c>
      <c r="ZM51" s="4">
        <f t="shared" si="11"/>
        <v>775</v>
      </c>
      <c r="ZN51" s="4">
        <f t="shared" si="11"/>
        <v>7944</v>
      </c>
      <c r="ZO51" s="4">
        <f t="shared" si="11"/>
        <v>4913</v>
      </c>
      <c r="ZP51" s="4">
        <f t="shared" si="11"/>
        <v>4475</v>
      </c>
      <c r="ZQ51" s="4">
        <f t="shared" si="11"/>
        <v>6324</v>
      </c>
      <c r="ZR51" s="4">
        <f t="shared" si="11"/>
        <v>772614</v>
      </c>
      <c r="ZS51" s="4">
        <f t="shared" si="11"/>
        <v>416</v>
      </c>
      <c r="ZT51" s="4">
        <f t="shared" si="11"/>
        <v>759</v>
      </c>
      <c r="ZU51" s="4">
        <f t="shared" si="11"/>
        <v>3881</v>
      </c>
      <c r="ZV51" s="4">
        <f t="shared" si="11"/>
        <v>7442</v>
      </c>
      <c r="ZW51" s="4">
        <f t="shared" si="11"/>
        <v>1274</v>
      </c>
      <c r="ZX51" s="4">
        <f t="shared" si="11"/>
        <v>4454</v>
      </c>
      <c r="ZY51" s="4">
        <f t="shared" si="11"/>
        <v>3616</v>
      </c>
      <c r="ZZ51" s="4">
        <f t="shared" si="11"/>
        <v>7316</v>
      </c>
      <c r="AAA51" s="4">
        <f t="shared" si="11"/>
        <v>6295</v>
      </c>
      <c r="AAB51" s="4">
        <f t="shared" si="11"/>
        <v>1868</v>
      </c>
      <c r="AAC51" s="4">
        <f t="shared" si="11"/>
        <v>3660</v>
      </c>
      <c r="AAD51" s="4">
        <f t="shared" si="11"/>
        <v>6536</v>
      </c>
      <c r="AAE51" s="4">
        <f t="shared" si="11"/>
        <v>2399</v>
      </c>
      <c r="AAF51" s="4">
        <f t="shared" si="11"/>
        <v>3402</v>
      </c>
      <c r="AAG51" s="4">
        <f t="shared" ref="AAG51:ACR51" si="12">AAG49+AAG50</f>
        <v>1484</v>
      </c>
      <c r="AAH51" s="4">
        <f t="shared" si="12"/>
        <v>2789</v>
      </c>
      <c r="AAI51" s="4">
        <f t="shared" si="12"/>
        <v>1630</v>
      </c>
      <c r="AAJ51" s="4">
        <f t="shared" si="12"/>
        <v>1214</v>
      </c>
      <c r="AAK51" s="4">
        <f t="shared" si="12"/>
        <v>3788</v>
      </c>
      <c r="AAL51" s="4">
        <f t="shared" si="12"/>
        <v>1052</v>
      </c>
      <c r="AAM51" s="4">
        <f t="shared" si="12"/>
        <v>834</v>
      </c>
      <c r="AAN51" s="4">
        <f t="shared" si="12"/>
        <v>30863</v>
      </c>
      <c r="AAO51" s="4">
        <f t="shared" si="12"/>
        <v>5415</v>
      </c>
      <c r="AAP51" s="4">
        <f t="shared" si="12"/>
        <v>30272</v>
      </c>
      <c r="AAQ51" s="4">
        <f t="shared" si="12"/>
        <v>5276</v>
      </c>
      <c r="AAR51" s="4">
        <f t="shared" si="12"/>
        <v>1721</v>
      </c>
      <c r="AAS51" s="4">
        <f t="shared" si="12"/>
        <v>2914</v>
      </c>
      <c r="AAT51" s="4">
        <f t="shared" si="12"/>
        <v>2031</v>
      </c>
      <c r="AAU51" s="4">
        <f t="shared" si="12"/>
        <v>2703</v>
      </c>
      <c r="AAV51" s="4">
        <f t="shared" si="12"/>
        <v>36375</v>
      </c>
      <c r="AAW51" s="4">
        <f t="shared" si="12"/>
        <v>2288</v>
      </c>
      <c r="AAX51" s="4">
        <f t="shared" si="12"/>
        <v>87283</v>
      </c>
      <c r="AAY51" s="4" t="e">
        <f t="shared" si="12"/>
        <v>#VALUE!</v>
      </c>
      <c r="AAZ51" s="4">
        <f t="shared" si="12"/>
        <v>78267</v>
      </c>
      <c r="ABA51" s="4">
        <f t="shared" si="12"/>
        <v>9212</v>
      </c>
      <c r="ABB51" s="4" t="e">
        <f t="shared" si="12"/>
        <v>#VALUE!</v>
      </c>
      <c r="ABC51" s="4">
        <f t="shared" si="12"/>
        <v>10636</v>
      </c>
      <c r="ABD51" s="4">
        <f t="shared" si="12"/>
        <v>5425</v>
      </c>
      <c r="ABE51" s="4">
        <f t="shared" si="12"/>
        <v>7664</v>
      </c>
      <c r="ABF51" s="4">
        <f t="shared" si="12"/>
        <v>4916</v>
      </c>
      <c r="ABG51" s="4">
        <f t="shared" si="12"/>
        <v>20546</v>
      </c>
      <c r="ABH51" s="4">
        <f t="shared" si="12"/>
        <v>260</v>
      </c>
      <c r="ABI51" s="4">
        <f t="shared" si="12"/>
        <v>712</v>
      </c>
      <c r="ABJ51" s="4">
        <f t="shared" si="12"/>
        <v>2154</v>
      </c>
      <c r="ABK51" s="4">
        <f t="shared" si="12"/>
        <v>2155</v>
      </c>
      <c r="ABL51" s="4">
        <f t="shared" si="12"/>
        <v>19635</v>
      </c>
      <c r="ABM51" s="4">
        <f t="shared" si="12"/>
        <v>2225</v>
      </c>
      <c r="ABN51" s="4">
        <f t="shared" si="12"/>
        <v>1832</v>
      </c>
      <c r="ABO51" s="4">
        <f t="shared" si="12"/>
        <v>29123</v>
      </c>
      <c r="ABP51" s="4">
        <f t="shared" si="12"/>
        <v>19394</v>
      </c>
      <c r="ABQ51" s="4">
        <f t="shared" si="12"/>
        <v>2050</v>
      </c>
      <c r="ABR51" s="4">
        <f t="shared" si="12"/>
        <v>98643</v>
      </c>
      <c r="ABS51" s="4">
        <f t="shared" si="12"/>
        <v>11138</v>
      </c>
      <c r="ABT51" s="4">
        <f t="shared" si="12"/>
        <v>2194</v>
      </c>
      <c r="ABU51" s="4">
        <f t="shared" si="12"/>
        <v>646</v>
      </c>
      <c r="ABV51" s="4">
        <f t="shared" si="12"/>
        <v>2554</v>
      </c>
      <c r="ABW51" s="4">
        <f t="shared" si="12"/>
        <v>1759</v>
      </c>
      <c r="ABX51" s="4">
        <f t="shared" si="12"/>
        <v>1236</v>
      </c>
      <c r="ABY51" s="4">
        <f t="shared" si="12"/>
        <v>1618</v>
      </c>
      <c r="ABZ51" s="4">
        <f t="shared" si="12"/>
        <v>11196</v>
      </c>
      <c r="ACA51" s="4">
        <f t="shared" si="12"/>
        <v>19563</v>
      </c>
      <c r="ACB51" s="4">
        <f t="shared" si="12"/>
        <v>35915</v>
      </c>
      <c r="ACC51" s="4">
        <f t="shared" si="12"/>
        <v>1728</v>
      </c>
      <c r="ACD51" s="4">
        <f t="shared" si="12"/>
        <v>29015</v>
      </c>
      <c r="ACE51" s="4">
        <f t="shared" si="12"/>
        <v>7332</v>
      </c>
      <c r="ACF51" s="4">
        <f t="shared" si="12"/>
        <v>5575</v>
      </c>
      <c r="ACG51" s="4">
        <f t="shared" si="12"/>
        <v>2620</v>
      </c>
      <c r="ACH51" s="4">
        <f t="shared" si="12"/>
        <v>2418</v>
      </c>
      <c r="ACI51" s="4">
        <f t="shared" si="12"/>
        <v>3230</v>
      </c>
      <c r="ACJ51" s="4">
        <f t="shared" si="12"/>
        <v>4481</v>
      </c>
      <c r="ACK51" s="4">
        <f t="shared" si="12"/>
        <v>3219</v>
      </c>
      <c r="ACL51" s="4">
        <f t="shared" si="12"/>
        <v>961</v>
      </c>
      <c r="ACM51" s="4">
        <f t="shared" si="12"/>
        <v>1631</v>
      </c>
      <c r="ACN51" s="4">
        <f t="shared" si="12"/>
        <v>1688</v>
      </c>
      <c r="ACO51" s="4">
        <f t="shared" si="12"/>
        <v>1700</v>
      </c>
      <c r="ACP51" s="4">
        <f t="shared" si="12"/>
        <v>2211</v>
      </c>
      <c r="ACQ51" s="4">
        <f t="shared" si="12"/>
        <v>6887</v>
      </c>
      <c r="ACR51" s="4">
        <f t="shared" si="12"/>
        <v>9907</v>
      </c>
      <c r="ACS51" s="4">
        <f t="shared" ref="ACS51:AFD51" si="13">ACS49+ACS50</f>
        <v>8341</v>
      </c>
      <c r="ACT51" s="4">
        <f t="shared" si="13"/>
        <v>4119</v>
      </c>
      <c r="ACU51" s="4">
        <f t="shared" si="13"/>
        <v>1868</v>
      </c>
      <c r="ACV51" s="4">
        <f t="shared" si="13"/>
        <v>3569</v>
      </c>
      <c r="ACW51" s="4">
        <f t="shared" si="13"/>
        <v>1317</v>
      </c>
      <c r="ACX51" s="4">
        <f t="shared" si="13"/>
        <v>8004</v>
      </c>
      <c r="ACY51" s="4">
        <f t="shared" si="13"/>
        <v>388</v>
      </c>
      <c r="ACZ51" s="4">
        <f t="shared" si="13"/>
        <v>22949</v>
      </c>
      <c r="ADA51" s="4">
        <f t="shared" si="13"/>
        <v>3949</v>
      </c>
      <c r="ADB51" s="4">
        <f t="shared" si="13"/>
        <v>6799</v>
      </c>
      <c r="ADC51" s="4">
        <f t="shared" si="13"/>
        <v>614</v>
      </c>
      <c r="ADD51" s="4">
        <f t="shared" si="13"/>
        <v>1670</v>
      </c>
      <c r="ADE51" s="4">
        <f t="shared" si="13"/>
        <v>3800</v>
      </c>
      <c r="ADF51" s="4">
        <f t="shared" si="13"/>
        <v>3477</v>
      </c>
      <c r="ADG51" s="4">
        <f t="shared" si="13"/>
        <v>10839</v>
      </c>
      <c r="ADH51" s="4">
        <f t="shared" si="13"/>
        <v>1869</v>
      </c>
      <c r="ADI51" s="4">
        <f t="shared" si="13"/>
        <v>10236</v>
      </c>
      <c r="ADJ51" s="4">
        <f t="shared" si="13"/>
        <v>497</v>
      </c>
      <c r="ADK51" s="4">
        <f t="shared" si="13"/>
        <v>3161</v>
      </c>
      <c r="ADL51" s="4">
        <f t="shared" si="13"/>
        <v>3987</v>
      </c>
      <c r="ADM51" s="4">
        <f t="shared" si="13"/>
        <v>202</v>
      </c>
      <c r="ADN51" s="4">
        <f t="shared" si="13"/>
        <v>4721</v>
      </c>
      <c r="ADO51" s="4">
        <f t="shared" si="13"/>
        <v>1866</v>
      </c>
      <c r="ADP51" s="4">
        <f t="shared" si="13"/>
        <v>3325</v>
      </c>
      <c r="ADQ51" s="4">
        <f t="shared" si="13"/>
        <v>1993</v>
      </c>
      <c r="ADR51" s="4">
        <f t="shared" si="13"/>
        <v>1408</v>
      </c>
      <c r="ADS51" s="4">
        <f t="shared" si="13"/>
        <v>8084</v>
      </c>
      <c r="ADT51" s="4">
        <f t="shared" si="13"/>
        <v>3183</v>
      </c>
      <c r="ADU51" s="4">
        <f t="shared" si="13"/>
        <v>1573</v>
      </c>
      <c r="ADV51" s="4">
        <f t="shared" si="13"/>
        <v>2602</v>
      </c>
      <c r="ADW51" s="4">
        <f t="shared" si="13"/>
        <v>1578</v>
      </c>
      <c r="ADX51" s="4">
        <f t="shared" si="13"/>
        <v>3843</v>
      </c>
      <c r="ADY51" s="4">
        <f t="shared" si="13"/>
        <v>2371</v>
      </c>
      <c r="ADZ51" s="4">
        <f t="shared" si="13"/>
        <v>1834</v>
      </c>
      <c r="AEA51" s="4">
        <f t="shared" si="13"/>
        <v>902</v>
      </c>
      <c r="AEB51" s="4">
        <f t="shared" si="13"/>
        <v>2929</v>
      </c>
      <c r="AEC51" s="4">
        <f t="shared" si="13"/>
        <v>413</v>
      </c>
      <c r="AED51" s="4">
        <f t="shared" si="13"/>
        <v>20840</v>
      </c>
      <c r="AEE51" s="4">
        <f t="shared" si="13"/>
        <v>891</v>
      </c>
      <c r="AEF51" s="4">
        <f t="shared" si="13"/>
        <v>13461</v>
      </c>
      <c r="AEG51" s="4">
        <f t="shared" si="13"/>
        <v>1768</v>
      </c>
      <c r="AEH51" s="4">
        <f t="shared" si="13"/>
        <v>4845</v>
      </c>
      <c r="AEI51" s="4">
        <f t="shared" si="13"/>
        <v>2703</v>
      </c>
      <c r="AEJ51" s="4">
        <f t="shared" si="13"/>
        <v>8221</v>
      </c>
      <c r="AEK51" s="4">
        <f t="shared" si="13"/>
        <v>1743</v>
      </c>
      <c r="AEL51" s="4">
        <f t="shared" si="13"/>
        <v>23799</v>
      </c>
      <c r="AEM51" s="4">
        <f t="shared" si="13"/>
        <v>9320</v>
      </c>
      <c r="AEN51" s="4">
        <f t="shared" si="13"/>
        <v>3438</v>
      </c>
      <c r="AEO51" s="4">
        <f t="shared" si="13"/>
        <v>9172</v>
      </c>
      <c r="AEP51" s="4">
        <f t="shared" si="13"/>
        <v>24653</v>
      </c>
      <c r="AEQ51" s="4">
        <f t="shared" si="13"/>
        <v>1411</v>
      </c>
      <c r="AER51" s="4">
        <f t="shared" si="13"/>
        <v>71</v>
      </c>
      <c r="AES51" s="4">
        <f t="shared" si="13"/>
        <v>975</v>
      </c>
      <c r="AET51" s="4">
        <f t="shared" si="13"/>
        <v>5453</v>
      </c>
      <c r="AEU51" s="4">
        <f t="shared" si="13"/>
        <v>10250</v>
      </c>
      <c r="AEV51" s="4">
        <f t="shared" si="13"/>
        <v>764</v>
      </c>
      <c r="AEW51" s="4">
        <f t="shared" si="13"/>
        <v>6258</v>
      </c>
      <c r="AEX51" s="4">
        <f t="shared" si="13"/>
        <v>1184</v>
      </c>
      <c r="AEY51" s="4">
        <f t="shared" si="13"/>
        <v>1580</v>
      </c>
      <c r="AEZ51" s="4">
        <f t="shared" si="13"/>
        <v>7481</v>
      </c>
      <c r="AFA51" s="4">
        <f t="shared" si="13"/>
        <v>4969</v>
      </c>
      <c r="AFB51" s="4">
        <f t="shared" si="13"/>
        <v>1381</v>
      </c>
      <c r="AFC51" s="4">
        <f t="shared" si="13"/>
        <v>1315</v>
      </c>
      <c r="AFD51" s="4">
        <f t="shared" si="13"/>
        <v>957</v>
      </c>
      <c r="AFE51" s="4">
        <f t="shared" ref="AFE51:AHP51" si="14">AFE49+AFE50</f>
        <v>484</v>
      </c>
      <c r="AFF51" s="4">
        <f t="shared" si="14"/>
        <v>4318</v>
      </c>
      <c r="AFG51" s="4">
        <f t="shared" si="14"/>
        <v>3371</v>
      </c>
      <c r="AFH51" s="4">
        <f t="shared" si="14"/>
        <v>3562</v>
      </c>
      <c r="AFI51" s="4">
        <f t="shared" si="14"/>
        <v>1251</v>
      </c>
      <c r="AFJ51" s="4">
        <f t="shared" si="14"/>
        <v>3595</v>
      </c>
      <c r="AFK51" s="4">
        <f t="shared" si="14"/>
        <v>5240</v>
      </c>
      <c r="AFL51" s="4">
        <f t="shared" si="14"/>
        <v>4104</v>
      </c>
      <c r="AFM51" s="4">
        <f t="shared" si="14"/>
        <v>8563</v>
      </c>
      <c r="AFN51" s="4">
        <f t="shared" si="14"/>
        <v>9901</v>
      </c>
      <c r="AFO51" s="4">
        <f t="shared" si="14"/>
        <v>6849</v>
      </c>
      <c r="AFP51" s="4">
        <f t="shared" si="14"/>
        <v>3689</v>
      </c>
      <c r="AFQ51" s="4">
        <f t="shared" si="14"/>
        <v>5254</v>
      </c>
      <c r="AFR51" s="4">
        <f t="shared" si="14"/>
        <v>4170</v>
      </c>
      <c r="AFS51" s="4">
        <f t="shared" si="14"/>
        <v>396</v>
      </c>
      <c r="AFT51" s="4">
        <f t="shared" si="14"/>
        <v>1757</v>
      </c>
      <c r="AFU51" s="4">
        <f t="shared" si="14"/>
        <v>58826</v>
      </c>
      <c r="AFV51" s="4">
        <f t="shared" si="14"/>
        <v>762</v>
      </c>
      <c r="AFW51" s="4">
        <f t="shared" si="14"/>
        <v>6919</v>
      </c>
      <c r="AFX51" s="4">
        <f t="shared" si="14"/>
        <v>2596</v>
      </c>
      <c r="AFY51" s="4">
        <f t="shared" si="14"/>
        <v>2780</v>
      </c>
      <c r="AFZ51" s="4">
        <f t="shared" si="14"/>
        <v>3399</v>
      </c>
      <c r="AGA51" s="4">
        <f t="shared" si="14"/>
        <v>2786</v>
      </c>
      <c r="AGB51" s="4">
        <f t="shared" si="14"/>
        <v>5174</v>
      </c>
      <c r="AGC51" s="4">
        <f t="shared" si="14"/>
        <v>5992</v>
      </c>
      <c r="AGD51" s="4">
        <f t="shared" si="14"/>
        <v>5470</v>
      </c>
      <c r="AGE51" s="4">
        <f t="shared" si="14"/>
        <v>16184</v>
      </c>
      <c r="AGF51" s="4">
        <f t="shared" si="14"/>
        <v>4223</v>
      </c>
      <c r="AGG51" s="4">
        <f t="shared" si="14"/>
        <v>3222</v>
      </c>
      <c r="AGH51" s="4">
        <f t="shared" si="14"/>
        <v>7280</v>
      </c>
      <c r="AGI51" s="4">
        <f t="shared" si="14"/>
        <v>2631</v>
      </c>
      <c r="AGJ51" s="4">
        <f t="shared" si="14"/>
        <v>380</v>
      </c>
      <c r="AGK51" s="4">
        <f t="shared" si="14"/>
        <v>4198</v>
      </c>
      <c r="AGL51" s="4">
        <f t="shared" si="14"/>
        <v>2427</v>
      </c>
      <c r="AGM51" s="4">
        <f t="shared" si="14"/>
        <v>3614</v>
      </c>
      <c r="AGN51" s="4">
        <f t="shared" si="14"/>
        <v>7522</v>
      </c>
      <c r="AGO51" s="4">
        <f t="shared" si="14"/>
        <v>2043</v>
      </c>
      <c r="AGP51" s="4">
        <f t="shared" si="14"/>
        <v>5333</v>
      </c>
      <c r="AGQ51" s="4">
        <f t="shared" si="14"/>
        <v>23219</v>
      </c>
      <c r="AGR51" s="4">
        <f t="shared" si="14"/>
        <v>1245</v>
      </c>
      <c r="AGS51" s="4">
        <f t="shared" si="14"/>
        <v>22907</v>
      </c>
      <c r="AGT51" s="4">
        <f t="shared" si="14"/>
        <v>3677</v>
      </c>
      <c r="AGU51" s="4">
        <f t="shared" si="14"/>
        <v>9131</v>
      </c>
      <c r="AGV51" s="4">
        <f t="shared" si="14"/>
        <v>5089</v>
      </c>
      <c r="AGW51" s="4">
        <f t="shared" si="14"/>
        <v>7629</v>
      </c>
      <c r="AGX51" s="4">
        <f t="shared" si="14"/>
        <v>285</v>
      </c>
      <c r="AGY51" s="4">
        <f t="shared" si="14"/>
        <v>1127</v>
      </c>
      <c r="AGZ51" s="4">
        <f t="shared" si="14"/>
        <v>3528</v>
      </c>
      <c r="AHA51" s="4">
        <f t="shared" si="14"/>
        <v>7806</v>
      </c>
      <c r="AHB51" s="4">
        <f t="shared" si="14"/>
        <v>6586</v>
      </c>
      <c r="AHC51" s="4">
        <f t="shared" si="14"/>
        <v>78828</v>
      </c>
      <c r="AHD51" s="4">
        <f t="shared" si="14"/>
        <v>672</v>
      </c>
      <c r="AHE51" s="4">
        <f t="shared" si="14"/>
        <v>2201</v>
      </c>
      <c r="AHF51" s="4">
        <f t="shared" si="14"/>
        <v>3891</v>
      </c>
      <c r="AHG51" s="4">
        <f t="shared" si="14"/>
        <v>4880</v>
      </c>
      <c r="AHH51" s="4">
        <f t="shared" si="14"/>
        <v>2408</v>
      </c>
      <c r="AHI51" s="4">
        <f t="shared" si="14"/>
        <v>35758</v>
      </c>
      <c r="AHJ51" s="4">
        <f t="shared" si="14"/>
        <v>5615</v>
      </c>
      <c r="AHK51" s="4">
        <f t="shared" si="14"/>
        <v>6541</v>
      </c>
      <c r="AHL51" s="4">
        <f t="shared" si="14"/>
        <v>547</v>
      </c>
      <c r="AHM51" s="4">
        <f t="shared" si="14"/>
        <v>3621</v>
      </c>
      <c r="AHN51" s="4">
        <f t="shared" si="14"/>
        <v>5916</v>
      </c>
      <c r="AHO51" s="4">
        <f t="shared" si="14"/>
        <v>16945</v>
      </c>
      <c r="AHP51" s="4">
        <f t="shared" si="14"/>
        <v>2693</v>
      </c>
      <c r="AHQ51" s="4">
        <f t="shared" ref="AHQ51:AKB51" si="15">AHQ49+AHQ50</f>
        <v>7596</v>
      </c>
      <c r="AHR51" s="4">
        <f t="shared" si="15"/>
        <v>14406</v>
      </c>
      <c r="AHS51" s="4">
        <f t="shared" si="15"/>
        <v>3919</v>
      </c>
      <c r="AHT51" s="4">
        <f t="shared" si="15"/>
        <v>3530</v>
      </c>
      <c r="AHU51" s="4">
        <f t="shared" si="15"/>
        <v>1356</v>
      </c>
      <c r="AHV51" s="4">
        <f t="shared" si="15"/>
        <v>12007</v>
      </c>
      <c r="AHW51" s="4">
        <f t="shared" si="15"/>
        <v>3801</v>
      </c>
      <c r="AHX51" s="4">
        <f t="shared" si="15"/>
        <v>11138</v>
      </c>
      <c r="AHY51" s="4">
        <f t="shared" si="15"/>
        <v>94327</v>
      </c>
      <c r="AHZ51" s="4">
        <f t="shared" si="15"/>
        <v>39803</v>
      </c>
      <c r="AIA51" s="4">
        <f t="shared" si="15"/>
        <v>6581</v>
      </c>
      <c r="AIB51" s="4">
        <f t="shared" si="15"/>
        <v>3192</v>
      </c>
      <c r="AIC51" s="4">
        <f t="shared" si="15"/>
        <v>6225</v>
      </c>
      <c r="AID51" s="4">
        <f t="shared" si="15"/>
        <v>1143</v>
      </c>
      <c r="AIE51" s="4">
        <f t="shared" si="15"/>
        <v>4183</v>
      </c>
      <c r="AIF51" s="4">
        <f t="shared" si="15"/>
        <v>2481</v>
      </c>
      <c r="AIG51" s="4">
        <f t="shared" si="15"/>
        <v>7460</v>
      </c>
      <c r="AIH51" s="4">
        <f t="shared" si="15"/>
        <v>1407</v>
      </c>
      <c r="AII51" s="4">
        <f t="shared" si="15"/>
        <v>1668</v>
      </c>
      <c r="AIJ51" s="4">
        <f t="shared" si="15"/>
        <v>3097</v>
      </c>
      <c r="AIK51" s="4">
        <f t="shared" si="15"/>
        <v>6535</v>
      </c>
      <c r="AIL51" s="4">
        <f t="shared" si="15"/>
        <v>1224</v>
      </c>
      <c r="AIM51" s="4">
        <f t="shared" si="15"/>
        <v>767</v>
      </c>
      <c r="AIN51" s="4">
        <f t="shared" si="15"/>
        <v>1975</v>
      </c>
      <c r="AIO51" s="4">
        <f t="shared" si="15"/>
        <v>5918</v>
      </c>
      <c r="AIP51" s="4">
        <f t="shared" si="15"/>
        <v>9592</v>
      </c>
      <c r="AIQ51" s="4">
        <f t="shared" si="15"/>
        <v>2262</v>
      </c>
      <c r="AIR51" s="4">
        <f t="shared" si="15"/>
        <v>952</v>
      </c>
      <c r="AIS51" s="4">
        <f t="shared" si="15"/>
        <v>2008</v>
      </c>
      <c r="AIT51" s="4">
        <f t="shared" si="15"/>
        <v>437</v>
      </c>
      <c r="AIU51" s="4">
        <f t="shared" si="15"/>
        <v>1005</v>
      </c>
      <c r="AIV51" s="4">
        <f t="shared" si="15"/>
        <v>1353</v>
      </c>
      <c r="AIW51" s="4">
        <f t="shared" si="15"/>
        <v>4060</v>
      </c>
      <c r="AIX51" s="4">
        <f t="shared" si="15"/>
        <v>2946</v>
      </c>
      <c r="AIY51" s="4">
        <f t="shared" si="15"/>
        <v>3699</v>
      </c>
      <c r="AIZ51" s="4">
        <f t="shared" si="15"/>
        <v>1960</v>
      </c>
      <c r="AJA51" s="4">
        <f t="shared" si="15"/>
        <v>4237</v>
      </c>
      <c r="AJB51" s="4">
        <f t="shared" si="15"/>
        <v>691</v>
      </c>
      <c r="AJC51" s="4">
        <f t="shared" si="15"/>
        <v>876</v>
      </c>
      <c r="AJD51" s="4">
        <f t="shared" si="15"/>
        <v>454</v>
      </c>
      <c r="AJE51" s="4">
        <f t="shared" si="15"/>
        <v>3366</v>
      </c>
      <c r="AJF51" s="4">
        <f t="shared" si="15"/>
        <v>1931</v>
      </c>
      <c r="AJG51" s="4">
        <f t="shared" si="15"/>
        <v>19407</v>
      </c>
      <c r="AJH51" s="4">
        <f t="shared" si="15"/>
        <v>946</v>
      </c>
      <c r="AJI51" s="4">
        <f t="shared" si="15"/>
        <v>1846</v>
      </c>
      <c r="AJJ51" s="4">
        <f t="shared" si="15"/>
        <v>719</v>
      </c>
      <c r="AJK51" s="4">
        <f t="shared" si="15"/>
        <v>900</v>
      </c>
      <c r="AJL51" s="4">
        <f t="shared" si="15"/>
        <v>6120</v>
      </c>
      <c r="AJM51" s="4">
        <f t="shared" si="15"/>
        <v>5411</v>
      </c>
      <c r="AJN51" s="4">
        <f t="shared" si="15"/>
        <v>1994</v>
      </c>
      <c r="AJO51" s="4">
        <f t="shared" si="15"/>
        <v>14337</v>
      </c>
      <c r="AJP51" s="4">
        <f t="shared" si="15"/>
        <v>1600</v>
      </c>
      <c r="AJQ51" s="4">
        <f t="shared" si="15"/>
        <v>2147</v>
      </c>
      <c r="AJR51" s="4">
        <f t="shared" si="15"/>
        <v>1373</v>
      </c>
      <c r="AJS51" s="4">
        <f t="shared" si="15"/>
        <v>2562</v>
      </c>
      <c r="AJT51" s="4">
        <f t="shared" si="15"/>
        <v>29609</v>
      </c>
      <c r="AJU51" s="4">
        <f t="shared" si="15"/>
        <v>3309</v>
      </c>
      <c r="AJV51" s="4">
        <f t="shared" si="15"/>
        <v>12369</v>
      </c>
      <c r="AJW51" s="4">
        <f t="shared" si="15"/>
        <v>8098</v>
      </c>
      <c r="AJX51" s="4">
        <f t="shared" si="15"/>
        <v>5716</v>
      </c>
      <c r="AJY51" s="4">
        <f t="shared" si="15"/>
        <v>2877</v>
      </c>
      <c r="AJZ51" s="4">
        <f t="shared" si="15"/>
        <v>48340</v>
      </c>
      <c r="AKA51" s="4">
        <f t="shared" si="15"/>
        <v>2028</v>
      </c>
      <c r="AKB51" s="4">
        <f t="shared" si="15"/>
        <v>3628</v>
      </c>
      <c r="AKC51" s="4">
        <f t="shared" ref="AKC51:AMN51" si="16">AKC49+AKC50</f>
        <v>1151</v>
      </c>
      <c r="AKD51" s="4">
        <f t="shared" si="16"/>
        <v>2914</v>
      </c>
      <c r="AKE51" s="4">
        <f t="shared" si="16"/>
        <v>41970</v>
      </c>
      <c r="AKF51" s="4">
        <f t="shared" si="16"/>
        <v>7241</v>
      </c>
      <c r="AKG51" s="4">
        <f t="shared" si="16"/>
        <v>18402</v>
      </c>
      <c r="AKH51" s="4">
        <f t="shared" si="16"/>
        <v>14144</v>
      </c>
      <c r="AKI51" s="4">
        <f t="shared" si="16"/>
        <v>2893</v>
      </c>
      <c r="AKJ51" s="4">
        <f t="shared" si="16"/>
        <v>4512</v>
      </c>
      <c r="AKK51" s="4">
        <f t="shared" si="16"/>
        <v>26861</v>
      </c>
      <c r="AKL51" s="4">
        <f t="shared" si="16"/>
        <v>33793</v>
      </c>
      <c r="AKM51" s="4">
        <f t="shared" si="16"/>
        <v>2704</v>
      </c>
      <c r="AKN51" s="4">
        <f t="shared" si="16"/>
        <v>3208</v>
      </c>
      <c r="AKO51" s="4">
        <f t="shared" si="16"/>
        <v>908</v>
      </c>
      <c r="AKP51" s="4">
        <f t="shared" si="16"/>
        <v>1773</v>
      </c>
      <c r="AKQ51" s="4">
        <f t="shared" si="16"/>
        <v>8513</v>
      </c>
      <c r="AKR51" s="4">
        <f t="shared" si="16"/>
        <v>4977</v>
      </c>
      <c r="AKS51" s="4">
        <f t="shared" si="16"/>
        <v>14564</v>
      </c>
      <c r="AKT51" s="4">
        <f t="shared" si="16"/>
        <v>27784</v>
      </c>
      <c r="AKU51" s="4">
        <f t="shared" si="16"/>
        <v>13733</v>
      </c>
      <c r="AKV51" s="4">
        <f t="shared" si="16"/>
        <v>6466</v>
      </c>
      <c r="AKW51" s="4">
        <f t="shared" si="16"/>
        <v>1644</v>
      </c>
      <c r="AKX51" s="4">
        <f t="shared" si="16"/>
        <v>786</v>
      </c>
      <c r="AKY51" s="4">
        <f t="shared" si="16"/>
        <v>1039</v>
      </c>
      <c r="AKZ51" s="4">
        <f t="shared" si="16"/>
        <v>1030</v>
      </c>
      <c r="ALA51" s="4">
        <f t="shared" si="16"/>
        <v>2313</v>
      </c>
      <c r="ALB51" s="4">
        <f t="shared" si="16"/>
        <v>7542</v>
      </c>
      <c r="ALC51" s="4">
        <f t="shared" si="16"/>
        <v>7886</v>
      </c>
      <c r="ALD51" s="4">
        <f t="shared" si="16"/>
        <v>6013</v>
      </c>
      <c r="ALE51" s="4">
        <f t="shared" si="16"/>
        <v>1016</v>
      </c>
      <c r="ALF51" s="4">
        <f t="shared" si="16"/>
        <v>1095</v>
      </c>
      <c r="ALG51" s="4" t="e">
        <f t="shared" si="16"/>
        <v>#VALUE!</v>
      </c>
      <c r="ALH51" s="4">
        <f t="shared" si="16"/>
        <v>2901</v>
      </c>
      <c r="ALI51" s="4">
        <f t="shared" si="16"/>
        <v>7995</v>
      </c>
      <c r="ALJ51" s="4">
        <f t="shared" si="16"/>
        <v>1159</v>
      </c>
      <c r="ALK51" s="4" t="e">
        <f t="shared" si="16"/>
        <v>#VALUE!</v>
      </c>
      <c r="ALL51" s="4">
        <f t="shared" si="16"/>
        <v>4887</v>
      </c>
      <c r="ALM51" s="4">
        <f t="shared" si="16"/>
        <v>14849</v>
      </c>
      <c r="ALN51" s="4">
        <f t="shared" si="16"/>
        <v>3344</v>
      </c>
      <c r="ALO51" s="4">
        <f t="shared" si="16"/>
        <v>25808</v>
      </c>
      <c r="ALP51" s="4">
        <f t="shared" si="16"/>
        <v>897</v>
      </c>
      <c r="ALQ51" s="4">
        <f t="shared" si="16"/>
        <v>1100</v>
      </c>
      <c r="ALR51" s="4">
        <f t="shared" si="16"/>
        <v>3509</v>
      </c>
      <c r="ALS51" s="4">
        <f t="shared" si="16"/>
        <v>16208</v>
      </c>
      <c r="ALT51" s="4">
        <f t="shared" si="16"/>
        <v>7923</v>
      </c>
      <c r="ALU51" s="4">
        <f t="shared" si="16"/>
        <v>44271</v>
      </c>
      <c r="ALV51" s="4">
        <f t="shared" si="16"/>
        <v>59287</v>
      </c>
      <c r="ALW51" s="4">
        <f t="shared" si="16"/>
        <v>922</v>
      </c>
      <c r="ALX51" s="4">
        <f t="shared" si="16"/>
        <v>14736</v>
      </c>
      <c r="ALY51" s="4">
        <f t="shared" si="16"/>
        <v>4975</v>
      </c>
      <c r="ALZ51" s="4">
        <f t="shared" si="16"/>
        <v>35815</v>
      </c>
      <c r="AMA51" s="4">
        <f t="shared" si="16"/>
        <v>22648</v>
      </c>
      <c r="AMB51" s="4">
        <f t="shared" si="16"/>
        <v>3123235</v>
      </c>
      <c r="AMC51" s="4">
        <f t="shared" si="16"/>
        <v>2</v>
      </c>
      <c r="AMD51" s="4">
        <f t="shared" si="16"/>
        <v>2441</v>
      </c>
      <c r="AME51" s="4">
        <f t="shared" si="16"/>
        <v>659</v>
      </c>
      <c r="AMF51" s="4">
        <f t="shared" si="16"/>
        <v>4052</v>
      </c>
      <c r="AMG51" s="4">
        <f t="shared" si="16"/>
        <v>3341</v>
      </c>
      <c r="AMH51" s="4">
        <f t="shared" si="16"/>
        <v>288483</v>
      </c>
      <c r="AMI51" s="4">
        <f t="shared" si="16"/>
        <v>144828</v>
      </c>
      <c r="AMJ51" s="4">
        <f t="shared" si="16"/>
        <v>4791</v>
      </c>
      <c r="AMK51" s="4">
        <f t="shared" si="16"/>
        <v>860</v>
      </c>
      <c r="AML51" s="4">
        <f t="shared" si="16"/>
        <v>343</v>
      </c>
      <c r="AMM51" s="4" t="e">
        <f t="shared" si="16"/>
        <v>#VALUE!</v>
      </c>
      <c r="AMN51" s="4">
        <f t="shared" si="16"/>
        <v>49025</v>
      </c>
      <c r="AMO51" s="4">
        <f t="shared" ref="AMO51:AOZ51" si="17">AMO49+AMO50</f>
        <v>7196</v>
      </c>
      <c r="AMP51" s="4">
        <f t="shared" si="17"/>
        <v>18189</v>
      </c>
      <c r="AMQ51" s="4">
        <f t="shared" si="17"/>
        <v>2152</v>
      </c>
      <c r="AMR51" s="4">
        <f t="shared" si="17"/>
        <v>1844</v>
      </c>
      <c r="AMS51" s="4">
        <f t="shared" si="17"/>
        <v>2709</v>
      </c>
      <c r="AMT51" s="4">
        <f t="shared" si="17"/>
        <v>1147</v>
      </c>
      <c r="AMU51" s="4">
        <f t="shared" si="17"/>
        <v>285</v>
      </c>
      <c r="AMV51" s="4">
        <f t="shared" si="17"/>
        <v>829443</v>
      </c>
      <c r="AMW51" s="4">
        <f t="shared" si="17"/>
        <v>11086</v>
      </c>
      <c r="AMX51" s="4">
        <f t="shared" si="17"/>
        <v>472</v>
      </c>
      <c r="AMY51" s="4">
        <f t="shared" si="17"/>
        <v>322</v>
      </c>
      <c r="AMZ51" s="4">
        <f t="shared" si="17"/>
        <v>5747</v>
      </c>
      <c r="ANA51" s="4">
        <f t="shared" si="17"/>
        <v>4136</v>
      </c>
      <c r="ANB51" s="4">
        <f t="shared" si="17"/>
        <v>5708</v>
      </c>
      <c r="ANC51" s="4">
        <f t="shared" si="17"/>
        <v>629</v>
      </c>
      <c r="AND51" s="4">
        <f t="shared" si="17"/>
        <v>1190</v>
      </c>
      <c r="ANE51" s="4">
        <f t="shared" si="17"/>
        <v>24962</v>
      </c>
      <c r="ANF51" s="4">
        <f t="shared" si="17"/>
        <v>1171</v>
      </c>
      <c r="ANG51" s="4">
        <f t="shared" si="17"/>
        <v>3635</v>
      </c>
      <c r="ANH51" s="4">
        <f t="shared" si="17"/>
        <v>547</v>
      </c>
      <c r="ANI51" s="4">
        <f t="shared" si="17"/>
        <v>2297</v>
      </c>
      <c r="ANJ51" s="4">
        <f t="shared" si="17"/>
        <v>1589</v>
      </c>
      <c r="ANK51" s="4">
        <f t="shared" si="17"/>
        <v>3857</v>
      </c>
      <c r="ANL51" s="4">
        <f t="shared" si="17"/>
        <v>665</v>
      </c>
      <c r="ANM51" s="4">
        <f t="shared" si="17"/>
        <v>3416</v>
      </c>
      <c r="ANN51" s="4">
        <f t="shared" si="17"/>
        <v>3640</v>
      </c>
      <c r="ANO51" s="4">
        <f t="shared" si="17"/>
        <v>5403</v>
      </c>
      <c r="ANP51" s="4">
        <f t="shared" si="17"/>
        <v>3663</v>
      </c>
      <c r="ANQ51" s="4">
        <f t="shared" si="17"/>
        <v>13372</v>
      </c>
      <c r="ANR51" s="4">
        <f t="shared" si="17"/>
        <v>322</v>
      </c>
      <c r="ANS51" s="4" t="e">
        <f t="shared" si="17"/>
        <v>#VALUE!</v>
      </c>
      <c r="ANT51" s="4">
        <f t="shared" si="17"/>
        <v>2449</v>
      </c>
      <c r="ANU51" s="4">
        <f t="shared" si="17"/>
        <v>27079</v>
      </c>
      <c r="ANV51" s="4">
        <f t="shared" si="17"/>
        <v>5239</v>
      </c>
      <c r="ANW51" s="4">
        <f t="shared" si="17"/>
        <v>431</v>
      </c>
      <c r="ANX51" s="4">
        <f t="shared" si="17"/>
        <v>1757</v>
      </c>
      <c r="ANY51" s="4">
        <f t="shared" si="17"/>
        <v>16382</v>
      </c>
      <c r="ANZ51" s="4">
        <f t="shared" si="17"/>
        <v>1786</v>
      </c>
      <c r="AOA51" s="4">
        <f t="shared" si="17"/>
        <v>1529</v>
      </c>
      <c r="AOB51" s="4">
        <f t="shared" si="17"/>
        <v>4652</v>
      </c>
      <c r="AOC51" s="4">
        <f t="shared" si="17"/>
        <v>1340</v>
      </c>
      <c r="AOD51" s="4">
        <f t="shared" si="17"/>
        <v>709</v>
      </c>
      <c r="AOE51" s="4">
        <f t="shared" si="17"/>
        <v>653</v>
      </c>
      <c r="AOF51" s="4">
        <f t="shared" si="17"/>
        <v>882</v>
      </c>
      <c r="AOG51" s="4">
        <f t="shared" si="17"/>
        <v>11292</v>
      </c>
      <c r="AOH51" s="4">
        <f t="shared" si="17"/>
        <v>4628</v>
      </c>
      <c r="AOI51" s="4">
        <f t="shared" si="17"/>
        <v>762</v>
      </c>
      <c r="AOJ51" s="4">
        <f t="shared" si="17"/>
        <v>1729</v>
      </c>
      <c r="AOK51" s="4">
        <f t="shared" si="17"/>
        <v>6081</v>
      </c>
      <c r="AOL51" s="4">
        <f t="shared" si="17"/>
        <v>374</v>
      </c>
      <c r="AOM51" s="4">
        <f t="shared" si="17"/>
        <v>2204</v>
      </c>
      <c r="AON51" s="4">
        <f t="shared" si="17"/>
        <v>176</v>
      </c>
      <c r="AOO51" s="4">
        <f t="shared" si="17"/>
        <v>1801</v>
      </c>
      <c r="AOP51" s="4">
        <f t="shared" si="17"/>
        <v>33754</v>
      </c>
      <c r="AOQ51" s="4">
        <f t="shared" si="17"/>
        <v>1216</v>
      </c>
      <c r="AOR51" s="4">
        <f t="shared" si="17"/>
        <v>2787</v>
      </c>
      <c r="AOS51" s="4">
        <f t="shared" si="17"/>
        <v>111371</v>
      </c>
      <c r="AOT51" s="4">
        <f t="shared" si="17"/>
        <v>4799</v>
      </c>
      <c r="AOU51" s="4">
        <f t="shared" si="17"/>
        <v>24615</v>
      </c>
      <c r="AOV51" s="4">
        <f t="shared" si="17"/>
        <v>2707</v>
      </c>
      <c r="AOW51" s="4">
        <f t="shared" si="17"/>
        <v>13219</v>
      </c>
      <c r="AOX51" s="4">
        <f t="shared" si="17"/>
        <v>2504</v>
      </c>
      <c r="AOY51" s="4">
        <f t="shared" si="17"/>
        <v>1405</v>
      </c>
      <c r="AOZ51" s="4">
        <f t="shared" si="17"/>
        <v>1062</v>
      </c>
      <c r="APA51" s="4">
        <f t="shared" ref="APA51:ARL51" si="18">APA49+APA50</f>
        <v>738</v>
      </c>
      <c r="APB51" s="4">
        <f t="shared" si="18"/>
        <v>8251</v>
      </c>
      <c r="APC51" s="4">
        <f t="shared" si="18"/>
        <v>3135</v>
      </c>
      <c r="APD51" s="4">
        <f t="shared" si="18"/>
        <v>4774</v>
      </c>
      <c r="APE51" s="4">
        <f t="shared" si="18"/>
        <v>2611</v>
      </c>
      <c r="APF51" s="4">
        <f t="shared" si="18"/>
        <v>2459</v>
      </c>
      <c r="APG51" s="4">
        <f t="shared" si="18"/>
        <v>94126</v>
      </c>
      <c r="APH51" s="4">
        <f t="shared" si="18"/>
        <v>4083</v>
      </c>
      <c r="API51" s="4">
        <f t="shared" si="18"/>
        <v>5642</v>
      </c>
      <c r="APJ51" s="4">
        <f t="shared" si="18"/>
        <v>1642</v>
      </c>
      <c r="APK51" s="4">
        <f t="shared" si="18"/>
        <v>1923</v>
      </c>
      <c r="APL51" s="4">
        <f t="shared" si="18"/>
        <v>5885</v>
      </c>
      <c r="APM51" s="4">
        <f t="shared" si="18"/>
        <v>1160</v>
      </c>
      <c r="APN51" s="4">
        <f t="shared" si="18"/>
        <v>2068</v>
      </c>
      <c r="APO51" s="4">
        <f t="shared" si="18"/>
        <v>4753</v>
      </c>
      <c r="APP51" s="4">
        <f t="shared" si="18"/>
        <v>3185</v>
      </c>
      <c r="APQ51" s="4">
        <f t="shared" si="18"/>
        <v>9990</v>
      </c>
      <c r="APR51" s="4">
        <f t="shared" si="18"/>
        <v>7758</v>
      </c>
      <c r="APS51" s="4">
        <f t="shared" si="18"/>
        <v>10070</v>
      </c>
      <c r="APT51" s="4">
        <f t="shared" si="18"/>
        <v>5445</v>
      </c>
      <c r="APU51" s="4">
        <f t="shared" si="18"/>
        <v>6877</v>
      </c>
      <c r="APV51" s="4">
        <f t="shared" si="18"/>
        <v>5146</v>
      </c>
      <c r="APW51" s="4">
        <f t="shared" si="18"/>
        <v>6817</v>
      </c>
      <c r="APX51" s="4">
        <f t="shared" si="18"/>
        <v>3242</v>
      </c>
      <c r="APY51" s="4">
        <f t="shared" si="18"/>
        <v>1771</v>
      </c>
      <c r="APZ51" s="4">
        <f t="shared" si="18"/>
        <v>12482</v>
      </c>
      <c r="AQA51" s="4">
        <f t="shared" si="18"/>
        <v>20221</v>
      </c>
      <c r="AQB51" s="4">
        <f t="shared" si="18"/>
        <v>5845</v>
      </c>
      <c r="AQC51" s="4">
        <f t="shared" si="18"/>
        <v>1722</v>
      </c>
      <c r="AQD51" s="4">
        <f t="shared" si="18"/>
        <v>1998</v>
      </c>
      <c r="AQE51" s="4">
        <f t="shared" si="18"/>
        <v>4427</v>
      </c>
      <c r="AQF51" s="4">
        <f t="shared" si="18"/>
        <v>925</v>
      </c>
      <c r="AQG51" s="4">
        <f t="shared" si="18"/>
        <v>336</v>
      </c>
      <c r="AQH51" s="4">
        <f t="shared" si="18"/>
        <v>423</v>
      </c>
      <c r="AQI51" s="4">
        <f t="shared" si="18"/>
        <v>2027</v>
      </c>
      <c r="AQJ51" s="4">
        <f t="shared" si="18"/>
        <v>3818</v>
      </c>
      <c r="AQK51" s="4">
        <f t="shared" si="18"/>
        <v>3655</v>
      </c>
      <c r="AQL51" s="4">
        <f t="shared" si="18"/>
        <v>1291</v>
      </c>
      <c r="AQM51" s="4">
        <f t="shared" si="18"/>
        <v>5343</v>
      </c>
      <c r="AQN51" s="4">
        <f t="shared" si="18"/>
        <v>36554</v>
      </c>
      <c r="AQO51" s="4">
        <f t="shared" si="18"/>
        <v>4291</v>
      </c>
      <c r="AQP51" s="4">
        <f t="shared" si="18"/>
        <v>10886</v>
      </c>
      <c r="AQQ51" s="4">
        <f t="shared" si="18"/>
        <v>3009</v>
      </c>
      <c r="AQR51" s="4">
        <f t="shared" si="18"/>
        <v>6134</v>
      </c>
      <c r="AQS51" s="4">
        <f t="shared" si="18"/>
        <v>772</v>
      </c>
      <c r="AQT51" s="4">
        <f t="shared" si="18"/>
        <v>7886</v>
      </c>
      <c r="AQU51" s="4">
        <f t="shared" si="18"/>
        <v>3396</v>
      </c>
      <c r="AQV51" s="4">
        <f t="shared" si="18"/>
        <v>7296</v>
      </c>
      <c r="AQW51" s="4">
        <f t="shared" si="18"/>
        <v>242</v>
      </c>
      <c r="AQX51" s="4">
        <f t="shared" si="18"/>
        <v>2685</v>
      </c>
      <c r="AQY51" s="4">
        <f t="shared" si="18"/>
        <v>5352</v>
      </c>
      <c r="AQZ51" s="4">
        <f t="shared" si="18"/>
        <v>133</v>
      </c>
      <c r="ARA51" s="4">
        <f t="shared" si="18"/>
        <v>64331</v>
      </c>
      <c r="ARB51" s="4">
        <f t="shared" si="18"/>
        <v>1491</v>
      </c>
      <c r="ARC51" s="4">
        <f t="shared" si="18"/>
        <v>8770</v>
      </c>
      <c r="ARD51" s="4">
        <f t="shared" si="18"/>
        <v>76977</v>
      </c>
      <c r="ARE51" s="4">
        <f t="shared" si="18"/>
        <v>3887</v>
      </c>
      <c r="ARF51" s="4">
        <f t="shared" si="18"/>
        <v>9208</v>
      </c>
      <c r="ARG51" s="4">
        <f t="shared" si="18"/>
        <v>3454</v>
      </c>
      <c r="ARH51" s="4">
        <f t="shared" si="18"/>
        <v>5006</v>
      </c>
      <c r="ARI51" s="4">
        <f t="shared" si="18"/>
        <v>1899</v>
      </c>
      <c r="ARJ51" s="4">
        <f t="shared" si="18"/>
        <v>33213</v>
      </c>
      <c r="ARK51" s="4">
        <f t="shared" si="18"/>
        <v>13794</v>
      </c>
      <c r="ARL51" s="4">
        <f t="shared" si="18"/>
        <v>2566</v>
      </c>
      <c r="ARM51" s="4">
        <f t="shared" ref="ARM51:ATX51" si="19">ARM49+ARM50</f>
        <v>1879</v>
      </c>
      <c r="ARN51" s="4">
        <f t="shared" si="19"/>
        <v>10858</v>
      </c>
      <c r="ARO51" s="4">
        <f t="shared" si="19"/>
        <v>10120</v>
      </c>
      <c r="ARP51" s="4">
        <f t="shared" si="19"/>
        <v>2117</v>
      </c>
      <c r="ARQ51" s="4">
        <f t="shared" si="19"/>
        <v>987</v>
      </c>
      <c r="ARR51" s="4">
        <f t="shared" si="19"/>
        <v>123875</v>
      </c>
      <c r="ARS51" s="4">
        <f t="shared" si="19"/>
        <v>40853</v>
      </c>
      <c r="ART51" s="4">
        <f t="shared" si="19"/>
        <v>2009</v>
      </c>
      <c r="ARU51" s="4">
        <f t="shared" si="19"/>
        <v>9549</v>
      </c>
      <c r="ARV51" s="4">
        <f t="shared" si="19"/>
        <v>3222</v>
      </c>
      <c r="ARW51" s="4">
        <f t="shared" si="19"/>
        <v>7589</v>
      </c>
      <c r="ARX51" s="4">
        <f t="shared" si="19"/>
        <v>40205</v>
      </c>
      <c r="ARY51" s="4">
        <f t="shared" si="19"/>
        <v>4881</v>
      </c>
      <c r="ARZ51" s="4">
        <f t="shared" si="19"/>
        <v>9241</v>
      </c>
      <c r="ASA51" s="4">
        <f t="shared" si="19"/>
        <v>3223</v>
      </c>
      <c r="ASB51" s="4">
        <f t="shared" si="19"/>
        <v>20910</v>
      </c>
      <c r="ASC51" s="4">
        <f t="shared" si="19"/>
        <v>712</v>
      </c>
      <c r="ASD51" s="4">
        <f t="shared" si="19"/>
        <v>773</v>
      </c>
      <c r="ASE51" s="4" t="e">
        <f t="shared" si="19"/>
        <v>#VALUE!</v>
      </c>
      <c r="ASF51" s="4">
        <f t="shared" si="19"/>
        <v>4536</v>
      </c>
      <c r="ASG51" s="4">
        <f t="shared" si="19"/>
        <v>8384</v>
      </c>
      <c r="ASH51" s="4">
        <f t="shared" si="19"/>
        <v>440</v>
      </c>
      <c r="ASI51" s="4">
        <f t="shared" si="19"/>
        <v>754</v>
      </c>
      <c r="ASJ51" s="4">
        <f t="shared" si="19"/>
        <v>1173</v>
      </c>
      <c r="ASK51" s="4">
        <f t="shared" si="19"/>
        <v>98236</v>
      </c>
      <c r="ASL51" s="4">
        <f t="shared" si="19"/>
        <v>7810</v>
      </c>
      <c r="ASM51" s="4">
        <f t="shared" si="19"/>
        <v>1734</v>
      </c>
      <c r="ASN51" s="4">
        <f t="shared" si="19"/>
        <v>335</v>
      </c>
      <c r="ASO51" s="4">
        <f t="shared" si="19"/>
        <v>2574</v>
      </c>
      <c r="ASP51" s="4">
        <f t="shared" si="19"/>
        <v>12469</v>
      </c>
      <c r="ASQ51" s="4" t="e">
        <f t="shared" si="19"/>
        <v>#VALUE!</v>
      </c>
      <c r="ASR51" s="4">
        <f t="shared" si="19"/>
        <v>65974</v>
      </c>
      <c r="ASS51" s="4" t="e">
        <f t="shared" si="19"/>
        <v>#VALUE!</v>
      </c>
      <c r="AST51" s="4">
        <f t="shared" si="19"/>
        <v>5002</v>
      </c>
      <c r="ASU51" s="4">
        <f t="shared" si="19"/>
        <v>2425</v>
      </c>
      <c r="ASV51" s="4">
        <f t="shared" si="19"/>
        <v>1308</v>
      </c>
      <c r="ASW51" s="4">
        <f t="shared" si="19"/>
        <v>1237</v>
      </c>
      <c r="ASX51" s="4">
        <f t="shared" si="19"/>
        <v>1943</v>
      </c>
      <c r="ASY51" s="4">
        <f t="shared" si="19"/>
        <v>1865</v>
      </c>
      <c r="ASZ51" s="4">
        <f t="shared" si="19"/>
        <v>540</v>
      </c>
      <c r="ATA51" s="4">
        <f t="shared" si="19"/>
        <v>2794</v>
      </c>
      <c r="ATB51" s="4">
        <f t="shared" si="19"/>
        <v>475</v>
      </c>
      <c r="ATC51" s="4">
        <f t="shared" si="19"/>
        <v>70933</v>
      </c>
      <c r="ATD51" s="4">
        <f t="shared" si="19"/>
        <v>41158</v>
      </c>
      <c r="ATE51" s="4">
        <f t="shared" si="19"/>
        <v>75562</v>
      </c>
      <c r="ATF51" s="4">
        <f t="shared" si="19"/>
        <v>4326</v>
      </c>
      <c r="ATG51" s="4">
        <f t="shared" si="19"/>
        <v>7223</v>
      </c>
      <c r="ATH51" s="4">
        <f t="shared" si="19"/>
        <v>47933</v>
      </c>
      <c r="ATI51" s="4">
        <f t="shared" si="19"/>
        <v>3510</v>
      </c>
      <c r="ATJ51" s="4">
        <f t="shared" si="19"/>
        <v>8785</v>
      </c>
      <c r="ATK51" s="4">
        <f t="shared" si="19"/>
        <v>3457</v>
      </c>
      <c r="ATL51" s="4">
        <f t="shared" si="19"/>
        <v>209</v>
      </c>
      <c r="ATM51" s="4">
        <f t="shared" si="19"/>
        <v>6400</v>
      </c>
      <c r="ATN51" s="4">
        <f t="shared" si="19"/>
        <v>27279</v>
      </c>
      <c r="ATO51" s="4">
        <f t="shared" si="19"/>
        <v>528</v>
      </c>
      <c r="ATP51" s="4">
        <f t="shared" si="19"/>
        <v>2235</v>
      </c>
      <c r="ATQ51" s="4">
        <f t="shared" si="19"/>
        <v>6347</v>
      </c>
      <c r="ATR51" s="4">
        <f t="shared" si="19"/>
        <v>1539</v>
      </c>
      <c r="ATS51" s="4">
        <f t="shared" si="19"/>
        <v>2366</v>
      </c>
      <c r="ATT51" s="4">
        <f t="shared" si="19"/>
        <v>8826</v>
      </c>
      <c r="ATU51" s="4">
        <f t="shared" si="19"/>
        <v>849</v>
      </c>
      <c r="ATV51" s="4">
        <f t="shared" si="19"/>
        <v>1568</v>
      </c>
      <c r="ATW51" s="4">
        <f t="shared" si="19"/>
        <v>8165</v>
      </c>
      <c r="ATX51" s="4">
        <f t="shared" si="19"/>
        <v>19333</v>
      </c>
      <c r="ATY51" s="4">
        <f t="shared" ref="ATY51:AWJ51" si="20">ATY49+ATY50</f>
        <v>3189</v>
      </c>
      <c r="ATZ51" s="4">
        <f t="shared" si="20"/>
        <v>35764</v>
      </c>
      <c r="AUA51" s="4">
        <f t="shared" si="20"/>
        <v>9494</v>
      </c>
      <c r="AUB51" s="4">
        <f t="shared" si="20"/>
        <v>1304</v>
      </c>
      <c r="AUC51" s="4">
        <f t="shared" si="20"/>
        <v>197</v>
      </c>
      <c r="AUD51" s="4">
        <f t="shared" si="20"/>
        <v>9845</v>
      </c>
      <c r="AUE51" s="4">
        <f t="shared" si="20"/>
        <v>32276</v>
      </c>
      <c r="AUF51" s="4">
        <f t="shared" si="20"/>
        <v>2297</v>
      </c>
      <c r="AUG51" s="4">
        <f t="shared" si="20"/>
        <v>2477</v>
      </c>
      <c r="AUH51" s="4">
        <f t="shared" si="20"/>
        <v>2788</v>
      </c>
      <c r="AUI51" s="4">
        <f t="shared" si="20"/>
        <v>12320</v>
      </c>
      <c r="AUJ51" s="4">
        <f t="shared" si="20"/>
        <v>4224</v>
      </c>
      <c r="AUK51" s="4">
        <f t="shared" si="20"/>
        <v>27661</v>
      </c>
      <c r="AUL51" s="4">
        <f t="shared" si="20"/>
        <v>2682</v>
      </c>
      <c r="AUM51" s="4" t="e">
        <f t="shared" si="20"/>
        <v>#VALUE!</v>
      </c>
      <c r="AUN51" s="4">
        <f t="shared" si="20"/>
        <v>5690</v>
      </c>
      <c r="AUO51" s="4">
        <f t="shared" si="20"/>
        <v>2058</v>
      </c>
      <c r="AUP51" s="4">
        <f t="shared" si="20"/>
        <v>4176</v>
      </c>
      <c r="AUQ51" s="4">
        <f t="shared" si="20"/>
        <v>2247</v>
      </c>
      <c r="AUR51" s="4">
        <f t="shared" si="20"/>
        <v>42981</v>
      </c>
      <c r="AUS51" s="4">
        <f t="shared" si="20"/>
        <v>3711</v>
      </c>
      <c r="AUT51" s="4">
        <f t="shared" si="20"/>
        <v>2181</v>
      </c>
      <c r="AUU51" s="4">
        <f t="shared" si="20"/>
        <v>1778</v>
      </c>
      <c r="AUV51" s="4">
        <f t="shared" si="20"/>
        <v>3056</v>
      </c>
      <c r="AUW51" s="4" t="e">
        <f t="shared" si="20"/>
        <v>#VALUE!</v>
      </c>
      <c r="AUX51" s="4">
        <f t="shared" si="20"/>
        <v>837</v>
      </c>
      <c r="AUY51" s="4">
        <f t="shared" si="20"/>
        <v>437</v>
      </c>
      <c r="AUZ51" s="4">
        <f t="shared" si="20"/>
        <v>1123</v>
      </c>
      <c r="AVA51" s="4">
        <f t="shared" si="20"/>
        <v>30182</v>
      </c>
      <c r="AVB51" s="4">
        <f t="shared" si="20"/>
        <v>3920</v>
      </c>
      <c r="AVC51" s="4">
        <f t="shared" si="20"/>
        <v>2143</v>
      </c>
      <c r="AVD51" s="4">
        <f t="shared" si="20"/>
        <v>4841</v>
      </c>
      <c r="AVE51" s="4">
        <f t="shared" si="20"/>
        <v>6098</v>
      </c>
      <c r="AVF51" s="4">
        <f t="shared" si="20"/>
        <v>6094</v>
      </c>
      <c r="AVG51" s="4">
        <f t="shared" si="20"/>
        <v>1038</v>
      </c>
      <c r="AVH51" s="4">
        <f t="shared" si="20"/>
        <v>623</v>
      </c>
      <c r="AVI51" s="4">
        <f t="shared" si="20"/>
        <v>3959</v>
      </c>
      <c r="AVJ51" s="4">
        <f t="shared" si="20"/>
        <v>798</v>
      </c>
      <c r="AVK51" s="4">
        <f t="shared" si="20"/>
        <v>4070</v>
      </c>
      <c r="AVL51" s="4">
        <f t="shared" si="20"/>
        <v>8345</v>
      </c>
      <c r="AVM51" s="4">
        <f t="shared" si="20"/>
        <v>5420</v>
      </c>
      <c r="AVN51" s="4">
        <f t="shared" si="20"/>
        <v>3025</v>
      </c>
      <c r="AVO51" s="4">
        <f t="shared" si="20"/>
        <v>6552</v>
      </c>
      <c r="AVP51" s="4">
        <f t="shared" si="20"/>
        <v>3133</v>
      </c>
      <c r="AVQ51" s="4">
        <f t="shared" si="20"/>
        <v>2151</v>
      </c>
      <c r="AVR51" s="4">
        <f t="shared" si="20"/>
        <v>18389</v>
      </c>
      <c r="AVS51" s="4">
        <f t="shared" si="20"/>
        <v>980</v>
      </c>
      <c r="AVT51" s="4">
        <f t="shared" si="20"/>
        <v>3508</v>
      </c>
      <c r="AVU51" s="4">
        <f t="shared" si="20"/>
        <v>2191</v>
      </c>
      <c r="AVV51" s="4">
        <f t="shared" si="20"/>
        <v>5167</v>
      </c>
      <c r="AVW51" s="4">
        <f t="shared" si="20"/>
        <v>1894</v>
      </c>
      <c r="AVX51" s="4">
        <f t="shared" si="20"/>
        <v>257</v>
      </c>
      <c r="AVY51" s="4">
        <f t="shared" si="20"/>
        <v>938</v>
      </c>
      <c r="AVZ51" s="4">
        <f t="shared" si="20"/>
        <v>681</v>
      </c>
      <c r="AWA51" s="4">
        <f t="shared" si="20"/>
        <v>8224</v>
      </c>
      <c r="AWB51" s="4">
        <f t="shared" si="20"/>
        <v>1895</v>
      </c>
      <c r="AWC51" s="4">
        <f t="shared" si="20"/>
        <v>595</v>
      </c>
      <c r="AWD51" s="4">
        <f t="shared" si="20"/>
        <v>2034</v>
      </c>
      <c r="AWE51" s="4">
        <f t="shared" si="20"/>
        <v>1317</v>
      </c>
      <c r="AWF51" s="4">
        <f t="shared" si="20"/>
        <v>417</v>
      </c>
      <c r="AWG51" s="4">
        <f t="shared" si="20"/>
        <v>3716</v>
      </c>
      <c r="AWH51" s="4">
        <f t="shared" si="20"/>
        <v>4659</v>
      </c>
      <c r="AWI51" s="4">
        <f t="shared" si="20"/>
        <v>5525</v>
      </c>
      <c r="AWJ51" s="4">
        <f t="shared" si="20"/>
        <v>2443</v>
      </c>
      <c r="AWK51" s="4">
        <f t="shared" ref="AWK51:AYV51" si="21">AWK49+AWK50</f>
        <v>901</v>
      </c>
      <c r="AWL51" s="4">
        <f t="shared" si="21"/>
        <v>2584</v>
      </c>
      <c r="AWM51" s="4">
        <f t="shared" si="21"/>
        <v>1126</v>
      </c>
      <c r="AWN51" s="4">
        <f t="shared" si="21"/>
        <v>3761</v>
      </c>
      <c r="AWO51" s="4">
        <f t="shared" si="21"/>
        <v>3954</v>
      </c>
      <c r="AWP51" s="4">
        <f t="shared" si="21"/>
        <v>698</v>
      </c>
      <c r="AWQ51" s="4">
        <f t="shared" si="21"/>
        <v>2459</v>
      </c>
      <c r="AWR51" s="4">
        <f t="shared" si="21"/>
        <v>324</v>
      </c>
      <c r="AWS51" s="4">
        <f t="shared" si="21"/>
        <v>1480</v>
      </c>
      <c r="AWT51" s="4" t="e">
        <f t="shared" si="21"/>
        <v>#VALUE!</v>
      </c>
      <c r="AWU51" s="4">
        <f t="shared" si="21"/>
        <v>922</v>
      </c>
      <c r="AWV51" s="4">
        <f t="shared" si="21"/>
        <v>8907</v>
      </c>
      <c r="AWW51" s="4">
        <f t="shared" si="21"/>
        <v>1430</v>
      </c>
      <c r="AWX51" s="4">
        <f t="shared" si="21"/>
        <v>844</v>
      </c>
      <c r="AWY51" s="4">
        <f t="shared" si="21"/>
        <v>10205</v>
      </c>
      <c r="AWZ51" s="4">
        <f t="shared" si="21"/>
        <v>3518</v>
      </c>
      <c r="AXA51" s="4">
        <f t="shared" si="21"/>
        <v>3396</v>
      </c>
      <c r="AXB51" s="4">
        <f t="shared" si="21"/>
        <v>2467</v>
      </c>
      <c r="AXC51" s="4">
        <f t="shared" si="21"/>
        <v>8769</v>
      </c>
      <c r="AXD51" s="4">
        <f t="shared" si="21"/>
        <v>1604</v>
      </c>
      <c r="AXE51" s="4">
        <f t="shared" si="21"/>
        <v>4938</v>
      </c>
      <c r="AXF51" s="4">
        <f t="shared" si="21"/>
        <v>1903</v>
      </c>
      <c r="AXG51" s="4">
        <f t="shared" si="21"/>
        <v>47783</v>
      </c>
      <c r="AXH51" s="4" t="e">
        <f t="shared" si="21"/>
        <v>#VALUE!</v>
      </c>
      <c r="AXI51" s="4">
        <f t="shared" si="21"/>
        <v>2044</v>
      </c>
      <c r="AXJ51" s="4">
        <f t="shared" si="21"/>
        <v>310</v>
      </c>
      <c r="AXK51" s="4">
        <f t="shared" si="21"/>
        <v>1080</v>
      </c>
      <c r="AXL51" s="4">
        <f t="shared" si="21"/>
        <v>43832</v>
      </c>
      <c r="AXM51" s="4">
        <f t="shared" si="21"/>
        <v>3242</v>
      </c>
      <c r="AXN51" s="4">
        <f t="shared" si="21"/>
        <v>6015</v>
      </c>
      <c r="AXO51" s="4">
        <f t="shared" si="21"/>
        <v>797</v>
      </c>
      <c r="AXP51" s="4">
        <f t="shared" si="21"/>
        <v>2720</v>
      </c>
      <c r="AXQ51" s="4">
        <f t="shared" si="21"/>
        <v>3323</v>
      </c>
      <c r="AXR51" s="4">
        <f t="shared" si="21"/>
        <v>50370</v>
      </c>
      <c r="AXS51" s="4">
        <f t="shared" si="21"/>
        <v>38</v>
      </c>
      <c r="AXT51" s="4">
        <f t="shared" si="21"/>
        <v>873</v>
      </c>
      <c r="AXU51" s="4">
        <f t="shared" si="21"/>
        <v>134958</v>
      </c>
      <c r="AXV51" s="4">
        <f t="shared" si="21"/>
        <v>415</v>
      </c>
      <c r="AXW51" s="4">
        <f t="shared" si="21"/>
        <v>127416</v>
      </c>
      <c r="AXX51" s="4">
        <f t="shared" si="21"/>
        <v>5823</v>
      </c>
      <c r="AXY51" s="4">
        <f t="shared" si="21"/>
        <v>5262</v>
      </c>
      <c r="AXZ51" s="4">
        <f t="shared" si="21"/>
        <v>3237</v>
      </c>
      <c r="AYA51" s="4">
        <f t="shared" si="21"/>
        <v>4242</v>
      </c>
      <c r="AYB51" s="4">
        <f t="shared" si="21"/>
        <v>4072</v>
      </c>
      <c r="AYC51" s="4">
        <f t="shared" si="21"/>
        <v>1034</v>
      </c>
      <c r="AYD51" s="4">
        <f t="shared" si="21"/>
        <v>3506</v>
      </c>
      <c r="AYE51" s="4">
        <f t="shared" si="21"/>
        <v>142606</v>
      </c>
      <c r="AYF51" s="4">
        <f t="shared" si="21"/>
        <v>1800</v>
      </c>
      <c r="AYG51" s="4">
        <f t="shared" si="21"/>
        <v>8064</v>
      </c>
      <c r="AYH51" s="4">
        <f t="shared" si="21"/>
        <v>10390</v>
      </c>
      <c r="AYI51" s="4">
        <f t="shared" si="21"/>
        <v>1147</v>
      </c>
      <c r="AYJ51" s="4">
        <f t="shared" si="21"/>
        <v>19325</v>
      </c>
      <c r="AYK51" s="4">
        <f t="shared" si="21"/>
        <v>1914</v>
      </c>
      <c r="AYL51" s="4">
        <f t="shared" si="21"/>
        <v>7210</v>
      </c>
      <c r="AYM51" s="4">
        <f t="shared" si="21"/>
        <v>1826</v>
      </c>
      <c r="AYN51" s="4">
        <f t="shared" si="21"/>
        <v>7294</v>
      </c>
      <c r="AYO51" s="4">
        <f t="shared" si="21"/>
        <v>6559</v>
      </c>
      <c r="AYP51" s="4">
        <f t="shared" si="21"/>
        <v>89</v>
      </c>
      <c r="AYQ51" s="4">
        <f t="shared" si="21"/>
        <v>1316</v>
      </c>
      <c r="AYR51" s="4">
        <f t="shared" si="21"/>
        <v>3315</v>
      </c>
      <c r="AYS51" s="4">
        <f t="shared" si="21"/>
        <v>2371</v>
      </c>
      <c r="AYT51" s="4">
        <f t="shared" si="21"/>
        <v>16198</v>
      </c>
      <c r="AYU51" s="4">
        <f t="shared" si="21"/>
        <v>8983</v>
      </c>
      <c r="AYV51" s="4">
        <f t="shared" si="21"/>
        <v>13986</v>
      </c>
      <c r="AYW51" s="4">
        <f t="shared" ref="AYW51:BBH51" si="22">AYW49+AYW50</f>
        <v>21529</v>
      </c>
      <c r="AYX51" s="4">
        <f t="shared" si="22"/>
        <v>48975</v>
      </c>
      <c r="AYY51" s="4">
        <f t="shared" si="22"/>
        <v>1523</v>
      </c>
      <c r="AYZ51" s="4">
        <f t="shared" si="22"/>
        <v>7618</v>
      </c>
      <c r="AZA51" s="4">
        <f t="shared" si="22"/>
        <v>7817</v>
      </c>
      <c r="AZB51" s="4">
        <f t="shared" si="22"/>
        <v>8007</v>
      </c>
      <c r="AZC51" s="4">
        <f t="shared" si="22"/>
        <v>1353</v>
      </c>
      <c r="AZD51" s="4">
        <f t="shared" si="22"/>
        <v>1166</v>
      </c>
      <c r="AZE51" s="4">
        <f t="shared" si="22"/>
        <v>74477</v>
      </c>
      <c r="AZF51" s="4">
        <f t="shared" si="22"/>
        <v>14230</v>
      </c>
      <c r="AZG51" s="4">
        <f t="shared" si="22"/>
        <v>81985</v>
      </c>
      <c r="AZH51" s="4">
        <f t="shared" si="22"/>
        <v>235934</v>
      </c>
      <c r="AZI51" s="4">
        <f t="shared" si="22"/>
        <v>4827</v>
      </c>
      <c r="AZJ51" s="4">
        <f t="shared" si="22"/>
        <v>32371</v>
      </c>
      <c r="AZK51" s="4">
        <f t="shared" si="22"/>
        <v>11605</v>
      </c>
      <c r="AZL51" s="4">
        <f t="shared" si="22"/>
        <v>1817</v>
      </c>
      <c r="AZM51" s="4">
        <f t="shared" si="22"/>
        <v>2969</v>
      </c>
      <c r="AZN51" s="4">
        <f t="shared" si="22"/>
        <v>7219</v>
      </c>
      <c r="AZO51" s="4" t="e">
        <f t="shared" si="22"/>
        <v>#VALUE!</v>
      </c>
      <c r="AZP51" s="4">
        <f t="shared" si="22"/>
        <v>107681</v>
      </c>
      <c r="AZQ51" s="4">
        <f t="shared" si="22"/>
        <v>6697</v>
      </c>
      <c r="AZR51" s="4">
        <f t="shared" si="22"/>
        <v>11386</v>
      </c>
      <c r="AZS51" s="4">
        <f t="shared" si="22"/>
        <v>2824</v>
      </c>
      <c r="AZT51" s="4">
        <f t="shared" si="22"/>
        <v>4829</v>
      </c>
      <c r="AZU51" s="4">
        <f t="shared" si="22"/>
        <v>4531</v>
      </c>
      <c r="AZV51" s="4">
        <f t="shared" si="22"/>
        <v>93480</v>
      </c>
      <c r="AZW51" s="4">
        <f t="shared" si="22"/>
        <v>13770</v>
      </c>
      <c r="AZX51" s="4">
        <f t="shared" si="22"/>
        <v>5642</v>
      </c>
      <c r="AZY51" s="4">
        <f t="shared" si="22"/>
        <v>36</v>
      </c>
      <c r="AZZ51" s="4">
        <f t="shared" si="22"/>
        <v>95826</v>
      </c>
      <c r="BAA51" s="4">
        <f t="shared" si="22"/>
        <v>2179</v>
      </c>
      <c r="BAB51" s="4">
        <f t="shared" si="22"/>
        <v>3616</v>
      </c>
      <c r="BAC51" s="4">
        <f t="shared" si="22"/>
        <v>303715</v>
      </c>
      <c r="BAD51" s="4">
        <f t="shared" si="22"/>
        <v>4100</v>
      </c>
      <c r="BAE51" s="4">
        <f t="shared" si="22"/>
        <v>51</v>
      </c>
      <c r="BAF51" s="4">
        <f t="shared" si="22"/>
        <v>824088</v>
      </c>
      <c r="BAG51" s="4">
        <f t="shared" si="22"/>
        <v>5196</v>
      </c>
      <c r="BAH51" s="4">
        <f t="shared" si="22"/>
        <v>23073</v>
      </c>
      <c r="BAI51" s="4">
        <f t="shared" si="22"/>
        <v>569</v>
      </c>
      <c r="BAJ51" s="4">
        <f t="shared" si="22"/>
        <v>2829</v>
      </c>
      <c r="BAK51" s="4">
        <f t="shared" si="22"/>
        <v>740</v>
      </c>
      <c r="BAL51" s="4">
        <f t="shared" si="22"/>
        <v>5798</v>
      </c>
      <c r="BAM51" s="4">
        <f t="shared" si="22"/>
        <v>1593</v>
      </c>
      <c r="BAN51" s="4">
        <f t="shared" si="22"/>
        <v>9042</v>
      </c>
      <c r="BAO51" s="4">
        <f t="shared" si="22"/>
        <v>36962</v>
      </c>
      <c r="BAP51" s="4">
        <f t="shared" si="22"/>
        <v>11079</v>
      </c>
      <c r="BAQ51" s="4">
        <f t="shared" si="22"/>
        <v>1048</v>
      </c>
      <c r="BAR51" s="4">
        <f t="shared" si="22"/>
        <v>5859</v>
      </c>
      <c r="BAS51" s="4">
        <f t="shared" si="22"/>
        <v>764</v>
      </c>
      <c r="BAT51" s="4">
        <f t="shared" si="22"/>
        <v>14747</v>
      </c>
      <c r="BAU51" s="4">
        <f t="shared" si="22"/>
        <v>5070</v>
      </c>
      <c r="BAV51" s="4">
        <f t="shared" si="22"/>
        <v>8352</v>
      </c>
      <c r="BAW51" s="4">
        <f t="shared" si="22"/>
        <v>6163</v>
      </c>
      <c r="BAX51" s="4">
        <f t="shared" si="22"/>
        <v>4743</v>
      </c>
      <c r="BAY51" s="4">
        <f t="shared" si="22"/>
        <v>2303</v>
      </c>
      <c r="BAZ51" s="4">
        <f t="shared" si="22"/>
        <v>5302</v>
      </c>
      <c r="BBA51" s="4">
        <f t="shared" si="22"/>
        <v>7091</v>
      </c>
      <c r="BBB51" s="4">
        <f t="shared" si="22"/>
        <v>38244</v>
      </c>
      <c r="BBC51" s="4">
        <f t="shared" si="22"/>
        <v>8199</v>
      </c>
      <c r="BBD51" s="4">
        <f t="shared" si="22"/>
        <v>10973</v>
      </c>
      <c r="BBE51" s="4">
        <f t="shared" si="22"/>
        <v>3220</v>
      </c>
      <c r="BBF51" s="4">
        <f t="shared" si="22"/>
        <v>5971</v>
      </c>
      <c r="BBG51" s="4">
        <f t="shared" si="22"/>
        <v>4800</v>
      </c>
      <c r="BBH51" s="4">
        <f t="shared" si="22"/>
        <v>3461</v>
      </c>
      <c r="BBI51" s="4">
        <f t="shared" ref="BBI51:BDT51" si="23">BBI49+BBI50</f>
        <v>3650</v>
      </c>
      <c r="BBJ51" s="4">
        <f t="shared" si="23"/>
        <v>45373</v>
      </c>
      <c r="BBK51" s="4">
        <f t="shared" si="23"/>
        <v>3125</v>
      </c>
      <c r="BBL51" s="4">
        <f t="shared" si="23"/>
        <v>2282</v>
      </c>
      <c r="BBM51" s="4">
        <f t="shared" si="23"/>
        <v>3166</v>
      </c>
      <c r="BBN51" s="4">
        <f t="shared" si="23"/>
        <v>908</v>
      </c>
      <c r="BBO51" s="4">
        <f t="shared" si="23"/>
        <v>16361</v>
      </c>
      <c r="BBP51" s="4">
        <f t="shared" si="23"/>
        <v>5213</v>
      </c>
      <c r="BBQ51" s="4">
        <f t="shared" si="23"/>
        <v>5902</v>
      </c>
      <c r="BBR51" s="4">
        <f t="shared" si="23"/>
        <v>601</v>
      </c>
      <c r="BBS51" s="4">
        <f t="shared" si="23"/>
        <v>4439</v>
      </c>
      <c r="BBT51" s="4">
        <f t="shared" si="23"/>
        <v>11695</v>
      </c>
      <c r="BBU51" s="4">
        <f t="shared" si="23"/>
        <v>2163</v>
      </c>
      <c r="BBV51" s="4">
        <f t="shared" si="23"/>
        <v>6948</v>
      </c>
      <c r="BBW51" s="4">
        <f t="shared" si="23"/>
        <v>6291</v>
      </c>
      <c r="BBX51" s="4">
        <f t="shared" si="23"/>
        <v>3124</v>
      </c>
      <c r="BBY51" s="4">
        <f t="shared" si="23"/>
        <v>1415</v>
      </c>
      <c r="BBZ51" s="4">
        <f t="shared" si="23"/>
        <v>1527</v>
      </c>
      <c r="BCA51" s="4">
        <f t="shared" si="23"/>
        <v>99843</v>
      </c>
      <c r="BCB51" s="4">
        <f t="shared" si="23"/>
        <v>2657</v>
      </c>
      <c r="BCC51" s="4">
        <f t="shared" si="23"/>
        <v>777</v>
      </c>
      <c r="BCD51" s="4">
        <f t="shared" si="23"/>
        <v>3612</v>
      </c>
      <c r="BCE51" s="4">
        <f t="shared" si="23"/>
        <v>16463</v>
      </c>
      <c r="BCF51" s="4">
        <f t="shared" si="23"/>
        <v>5545</v>
      </c>
      <c r="BCG51" s="4">
        <f t="shared" si="23"/>
        <v>1854</v>
      </c>
      <c r="BCH51" s="4">
        <f t="shared" si="23"/>
        <v>2236</v>
      </c>
      <c r="BCI51" s="4">
        <f t="shared" si="23"/>
        <v>1759</v>
      </c>
      <c r="BCJ51" s="4">
        <f t="shared" si="23"/>
        <v>3294</v>
      </c>
      <c r="BCK51" s="4">
        <f t="shared" si="23"/>
        <v>1511</v>
      </c>
      <c r="BCL51" s="4">
        <f t="shared" si="23"/>
        <v>1253</v>
      </c>
      <c r="BCM51" s="4">
        <f t="shared" si="23"/>
        <v>4062</v>
      </c>
      <c r="BCN51" s="4">
        <f t="shared" si="23"/>
        <v>2679</v>
      </c>
      <c r="BCO51" s="4">
        <f t="shared" si="23"/>
        <v>1786</v>
      </c>
      <c r="BCP51" s="4">
        <f t="shared" si="23"/>
        <v>5257</v>
      </c>
      <c r="BCQ51" s="4">
        <f t="shared" si="23"/>
        <v>9724</v>
      </c>
      <c r="BCR51" s="4">
        <f t="shared" si="23"/>
        <v>31401</v>
      </c>
      <c r="BCS51" s="4">
        <f t="shared" si="23"/>
        <v>1933</v>
      </c>
      <c r="BCT51" s="4">
        <f t="shared" si="23"/>
        <v>13629</v>
      </c>
      <c r="BCU51" s="4">
        <f t="shared" si="23"/>
        <v>6555</v>
      </c>
      <c r="BCV51" s="4">
        <f t="shared" si="23"/>
        <v>326</v>
      </c>
      <c r="BCW51" s="4">
        <f t="shared" si="23"/>
        <v>333</v>
      </c>
      <c r="BCX51" s="4">
        <f t="shared" si="23"/>
        <v>11622</v>
      </c>
      <c r="BCY51" s="4">
        <f t="shared" si="23"/>
        <v>876</v>
      </c>
      <c r="BCZ51" s="4">
        <f t="shared" si="23"/>
        <v>33810</v>
      </c>
      <c r="BDA51" s="4">
        <f t="shared" si="23"/>
        <v>74272</v>
      </c>
      <c r="BDB51" s="4">
        <f t="shared" si="23"/>
        <v>4455</v>
      </c>
      <c r="BDC51" s="4">
        <f t="shared" si="23"/>
        <v>8179</v>
      </c>
      <c r="BDD51" s="4">
        <f t="shared" si="23"/>
        <v>1366</v>
      </c>
      <c r="BDE51" s="4">
        <f t="shared" si="23"/>
        <v>8954</v>
      </c>
      <c r="BDF51" s="4">
        <f t="shared" si="23"/>
        <v>2532</v>
      </c>
      <c r="BDG51" s="4">
        <f t="shared" si="23"/>
        <v>827</v>
      </c>
      <c r="BDH51" s="4">
        <f t="shared" si="23"/>
        <v>14178</v>
      </c>
      <c r="BDI51" s="4">
        <f t="shared" si="23"/>
        <v>2016</v>
      </c>
      <c r="BDJ51" s="4">
        <f t="shared" si="23"/>
        <v>1933</v>
      </c>
      <c r="BDK51" s="4">
        <f t="shared" si="23"/>
        <v>981</v>
      </c>
      <c r="BDL51" s="4">
        <f t="shared" si="23"/>
        <v>508</v>
      </c>
      <c r="BDM51" s="4">
        <f t="shared" si="23"/>
        <v>281</v>
      </c>
      <c r="BDN51" s="4">
        <f t="shared" si="23"/>
        <v>230</v>
      </c>
      <c r="BDO51" s="4">
        <f t="shared" si="23"/>
        <v>46904</v>
      </c>
      <c r="BDP51" s="4">
        <f t="shared" si="23"/>
        <v>1981</v>
      </c>
      <c r="BDQ51" s="4">
        <f t="shared" si="23"/>
        <v>2275</v>
      </c>
      <c r="BDR51" s="4">
        <f t="shared" si="23"/>
        <v>7695</v>
      </c>
      <c r="BDS51" s="4">
        <f t="shared" si="23"/>
        <v>1776</v>
      </c>
      <c r="BDT51" s="4">
        <f t="shared" si="23"/>
        <v>12131</v>
      </c>
      <c r="BDU51" s="4">
        <f t="shared" ref="BDU51:BGF51" si="24">BDU49+BDU50</f>
        <v>2287</v>
      </c>
      <c r="BDV51" s="4">
        <f t="shared" si="24"/>
        <v>3755</v>
      </c>
      <c r="BDW51" s="4">
        <f t="shared" si="24"/>
        <v>3068</v>
      </c>
      <c r="BDX51" s="4">
        <f t="shared" si="24"/>
        <v>4341</v>
      </c>
      <c r="BDY51" s="4">
        <f t="shared" si="24"/>
        <v>1726</v>
      </c>
      <c r="BDZ51" s="4">
        <f t="shared" si="24"/>
        <v>693</v>
      </c>
      <c r="BEA51" s="4">
        <f t="shared" si="24"/>
        <v>1077</v>
      </c>
      <c r="BEB51" s="4">
        <f t="shared" si="24"/>
        <v>1054</v>
      </c>
      <c r="BEC51" s="4">
        <f t="shared" si="24"/>
        <v>672</v>
      </c>
      <c r="BED51" s="4">
        <f t="shared" si="24"/>
        <v>8540</v>
      </c>
      <c r="BEE51" s="4">
        <f t="shared" si="24"/>
        <v>6414</v>
      </c>
      <c r="BEF51" s="4">
        <f t="shared" si="24"/>
        <v>3768</v>
      </c>
      <c r="BEG51" s="4">
        <f t="shared" si="24"/>
        <v>1636</v>
      </c>
      <c r="BEH51" s="4">
        <f t="shared" si="24"/>
        <v>3608</v>
      </c>
      <c r="BEI51" s="4">
        <f t="shared" si="24"/>
        <v>943</v>
      </c>
      <c r="BEJ51" s="4">
        <f t="shared" si="24"/>
        <v>722</v>
      </c>
      <c r="BEK51" s="4">
        <f t="shared" si="24"/>
        <v>2891</v>
      </c>
      <c r="BEL51" s="4">
        <f t="shared" si="24"/>
        <v>2022</v>
      </c>
      <c r="BEM51" s="4">
        <f t="shared" si="24"/>
        <v>13144</v>
      </c>
      <c r="BEN51" s="4">
        <f t="shared" si="24"/>
        <v>4518</v>
      </c>
      <c r="BEO51" s="4">
        <f t="shared" si="24"/>
        <v>4904</v>
      </c>
      <c r="BEP51" s="4">
        <f t="shared" si="24"/>
        <v>3996</v>
      </c>
      <c r="BEQ51" s="4">
        <f t="shared" si="24"/>
        <v>8588</v>
      </c>
      <c r="BER51" s="4">
        <f t="shared" si="24"/>
        <v>4880</v>
      </c>
      <c r="BES51" s="4">
        <f t="shared" si="24"/>
        <v>2711</v>
      </c>
      <c r="BET51" s="4">
        <f t="shared" si="24"/>
        <v>2580</v>
      </c>
      <c r="BEU51" s="4">
        <f t="shared" si="24"/>
        <v>1493</v>
      </c>
      <c r="BEV51" s="4">
        <f t="shared" si="24"/>
        <v>1027</v>
      </c>
      <c r="BEW51" s="4">
        <f t="shared" si="24"/>
        <v>2164</v>
      </c>
      <c r="BEX51" s="4">
        <f t="shared" si="24"/>
        <v>1057</v>
      </c>
      <c r="BEY51" s="4">
        <f t="shared" si="24"/>
        <v>88024</v>
      </c>
      <c r="BEZ51" s="4">
        <f t="shared" si="24"/>
        <v>977</v>
      </c>
      <c r="BFA51" s="4">
        <f t="shared" si="24"/>
        <v>2192</v>
      </c>
      <c r="BFB51" s="4">
        <f t="shared" si="24"/>
        <v>1356</v>
      </c>
      <c r="BFC51" s="4">
        <f t="shared" si="24"/>
        <v>4473</v>
      </c>
      <c r="BFD51" s="4">
        <f t="shared" si="24"/>
        <v>817</v>
      </c>
      <c r="BFE51" s="4">
        <f t="shared" si="24"/>
        <v>4686</v>
      </c>
      <c r="BFF51" s="4">
        <f t="shared" si="24"/>
        <v>3932</v>
      </c>
      <c r="BFG51" s="4">
        <f t="shared" si="24"/>
        <v>41194</v>
      </c>
      <c r="BFH51" s="4">
        <f t="shared" si="24"/>
        <v>6223</v>
      </c>
      <c r="BFI51" s="4">
        <f t="shared" si="24"/>
        <v>20283</v>
      </c>
      <c r="BFJ51" s="4">
        <f t="shared" si="24"/>
        <v>12008</v>
      </c>
      <c r="BFK51" s="4">
        <f t="shared" si="24"/>
        <v>2436</v>
      </c>
      <c r="BFL51" s="4">
        <f t="shared" si="24"/>
        <v>342</v>
      </c>
      <c r="BFM51" s="4">
        <f t="shared" si="24"/>
        <v>7852</v>
      </c>
      <c r="BFN51" s="4">
        <f t="shared" si="24"/>
        <v>5100</v>
      </c>
      <c r="BFO51" s="4">
        <f t="shared" si="24"/>
        <v>15327</v>
      </c>
      <c r="BFP51" s="4">
        <f t="shared" si="24"/>
        <v>1763</v>
      </c>
      <c r="BFQ51" s="4">
        <f t="shared" si="24"/>
        <v>532</v>
      </c>
      <c r="BFR51" s="4">
        <f t="shared" si="24"/>
        <v>10248</v>
      </c>
      <c r="BFS51" s="4">
        <f t="shared" si="24"/>
        <v>4268</v>
      </c>
      <c r="BFT51" s="4">
        <f t="shared" si="24"/>
        <v>20559</v>
      </c>
      <c r="BFU51" s="4">
        <f t="shared" si="24"/>
        <v>375</v>
      </c>
      <c r="BFV51" s="4">
        <f t="shared" si="24"/>
        <v>1669</v>
      </c>
      <c r="BFW51" s="4">
        <f t="shared" si="24"/>
        <v>185</v>
      </c>
      <c r="BFX51" s="4">
        <f t="shared" si="24"/>
        <v>40535</v>
      </c>
      <c r="BFY51" s="4">
        <f t="shared" si="24"/>
        <v>593</v>
      </c>
      <c r="BFZ51" s="4">
        <f t="shared" si="24"/>
        <v>15231</v>
      </c>
      <c r="BGA51" s="4">
        <f t="shared" si="24"/>
        <v>7504</v>
      </c>
      <c r="BGB51" s="4">
        <f t="shared" si="24"/>
        <v>3941</v>
      </c>
      <c r="BGC51" s="4">
        <f t="shared" si="24"/>
        <v>895</v>
      </c>
      <c r="BGD51" s="4">
        <f t="shared" si="24"/>
        <v>2726</v>
      </c>
      <c r="BGE51" s="4">
        <f t="shared" si="24"/>
        <v>6468</v>
      </c>
      <c r="BGF51" s="4">
        <f t="shared" si="24"/>
        <v>7818</v>
      </c>
      <c r="BGG51" s="4">
        <f t="shared" ref="BGG51:BIR51" si="25">BGG49+BGG50</f>
        <v>2030</v>
      </c>
      <c r="BGH51" s="4">
        <f t="shared" si="25"/>
        <v>1555</v>
      </c>
      <c r="BGI51" s="4">
        <f t="shared" si="25"/>
        <v>129</v>
      </c>
      <c r="BGJ51" s="4">
        <f t="shared" si="25"/>
        <v>371</v>
      </c>
      <c r="BGK51" s="4">
        <f t="shared" si="25"/>
        <v>2101</v>
      </c>
      <c r="BGL51" s="4">
        <f t="shared" si="25"/>
        <v>1342</v>
      </c>
      <c r="BGM51" s="4">
        <f t="shared" si="25"/>
        <v>3563</v>
      </c>
      <c r="BGN51" s="4">
        <f t="shared" si="25"/>
        <v>4209</v>
      </c>
      <c r="BGO51" s="4">
        <f t="shared" si="25"/>
        <v>764</v>
      </c>
      <c r="BGP51" s="4">
        <f t="shared" si="25"/>
        <v>701</v>
      </c>
      <c r="BGQ51" s="4">
        <f t="shared" si="25"/>
        <v>1196</v>
      </c>
      <c r="BGR51" s="4">
        <f t="shared" si="25"/>
        <v>8908</v>
      </c>
      <c r="BGS51" s="4">
        <f t="shared" si="25"/>
        <v>1333</v>
      </c>
      <c r="BGT51" s="4">
        <f t="shared" si="25"/>
        <v>184</v>
      </c>
      <c r="BGU51" s="4">
        <f t="shared" si="25"/>
        <v>862</v>
      </c>
      <c r="BGV51" s="4">
        <f t="shared" si="25"/>
        <v>1423</v>
      </c>
      <c r="BGW51" s="4">
        <f t="shared" si="25"/>
        <v>7318</v>
      </c>
      <c r="BGX51" s="4">
        <f t="shared" si="25"/>
        <v>306</v>
      </c>
      <c r="BGY51" s="4">
        <f t="shared" si="25"/>
        <v>15841</v>
      </c>
      <c r="BGZ51" s="4">
        <f t="shared" si="25"/>
        <v>4828</v>
      </c>
      <c r="BHA51" s="4">
        <f t="shared" si="25"/>
        <v>5890</v>
      </c>
      <c r="BHB51" s="4">
        <f t="shared" si="25"/>
        <v>4407</v>
      </c>
      <c r="BHC51" s="4">
        <f t="shared" si="25"/>
        <v>1225</v>
      </c>
      <c r="BHD51" s="4">
        <f t="shared" si="25"/>
        <v>656</v>
      </c>
      <c r="BHE51" s="4">
        <f t="shared" si="25"/>
        <v>2107</v>
      </c>
      <c r="BHF51" s="4">
        <f t="shared" si="25"/>
        <v>6004</v>
      </c>
      <c r="BHG51" s="4">
        <f t="shared" si="25"/>
        <v>1678</v>
      </c>
      <c r="BHH51" s="4">
        <f t="shared" si="25"/>
        <v>3051</v>
      </c>
      <c r="BHI51" s="4">
        <f t="shared" si="25"/>
        <v>2103</v>
      </c>
      <c r="BHJ51" s="4">
        <f t="shared" si="25"/>
        <v>1033</v>
      </c>
      <c r="BHK51" s="4">
        <f t="shared" si="25"/>
        <v>2594</v>
      </c>
      <c r="BHL51" s="4">
        <f t="shared" si="25"/>
        <v>827</v>
      </c>
      <c r="BHM51" s="4">
        <f t="shared" si="25"/>
        <v>649</v>
      </c>
      <c r="BHN51" s="4">
        <f t="shared" si="25"/>
        <v>4444</v>
      </c>
      <c r="BHO51" s="4">
        <f t="shared" si="25"/>
        <v>2148</v>
      </c>
      <c r="BHP51" s="4">
        <f t="shared" si="25"/>
        <v>923</v>
      </c>
      <c r="BHQ51" s="4">
        <f t="shared" si="25"/>
        <v>1031</v>
      </c>
      <c r="BHR51" s="4">
        <f t="shared" si="25"/>
        <v>15696</v>
      </c>
      <c r="BHS51" s="4">
        <f t="shared" si="25"/>
        <v>1924</v>
      </c>
      <c r="BHT51" s="4">
        <f t="shared" si="25"/>
        <v>2323</v>
      </c>
      <c r="BHU51" s="4">
        <f t="shared" si="25"/>
        <v>1391</v>
      </c>
      <c r="BHV51" s="4">
        <f t="shared" si="25"/>
        <v>935</v>
      </c>
      <c r="BHW51" s="4">
        <f t="shared" si="25"/>
        <v>6464</v>
      </c>
      <c r="BHX51" s="4">
        <f t="shared" si="25"/>
        <v>1550</v>
      </c>
      <c r="BHY51" s="4">
        <f t="shared" si="25"/>
        <v>502</v>
      </c>
      <c r="BHZ51" s="4">
        <f t="shared" si="25"/>
        <v>3011</v>
      </c>
      <c r="BIA51" s="4">
        <f t="shared" si="25"/>
        <v>796</v>
      </c>
      <c r="BIB51" s="4">
        <f t="shared" si="25"/>
        <v>3505</v>
      </c>
      <c r="BIC51" s="4">
        <f t="shared" si="25"/>
        <v>289</v>
      </c>
      <c r="BID51" s="4">
        <f t="shared" si="25"/>
        <v>1550</v>
      </c>
      <c r="BIE51" s="4">
        <f t="shared" si="25"/>
        <v>2550</v>
      </c>
      <c r="BIF51" s="4">
        <f t="shared" si="25"/>
        <v>354</v>
      </c>
      <c r="BIG51" s="4">
        <f t="shared" si="25"/>
        <v>6712</v>
      </c>
      <c r="BIH51" s="4">
        <f t="shared" si="25"/>
        <v>1627</v>
      </c>
      <c r="BII51" s="4">
        <f t="shared" si="25"/>
        <v>490</v>
      </c>
      <c r="BIJ51" s="4">
        <f t="shared" si="25"/>
        <v>1810</v>
      </c>
      <c r="BIK51" s="4">
        <f t="shared" si="25"/>
        <v>6068</v>
      </c>
      <c r="BIL51" s="4">
        <f t="shared" si="25"/>
        <v>135</v>
      </c>
      <c r="BIM51" s="4">
        <f t="shared" si="25"/>
        <v>3081</v>
      </c>
      <c r="BIN51" s="4">
        <f t="shared" si="25"/>
        <v>1052</v>
      </c>
      <c r="BIO51" s="4">
        <f t="shared" si="25"/>
        <v>9018</v>
      </c>
      <c r="BIP51" s="4">
        <f t="shared" si="25"/>
        <v>2302</v>
      </c>
      <c r="BIQ51" s="4">
        <f t="shared" si="25"/>
        <v>475</v>
      </c>
      <c r="BIR51" s="4">
        <f t="shared" si="25"/>
        <v>10953</v>
      </c>
      <c r="BIS51" s="4">
        <f t="shared" ref="BIS51:BLD51" si="26">BIS49+BIS50</f>
        <v>2607</v>
      </c>
      <c r="BIT51" s="4">
        <f t="shared" si="26"/>
        <v>3750</v>
      </c>
      <c r="BIU51" s="4">
        <f t="shared" si="26"/>
        <v>527</v>
      </c>
      <c r="BIV51" s="4">
        <f t="shared" si="26"/>
        <v>12722</v>
      </c>
      <c r="BIW51" s="4">
        <f t="shared" si="26"/>
        <v>1511</v>
      </c>
      <c r="BIX51" s="4">
        <f t="shared" si="26"/>
        <v>4446</v>
      </c>
      <c r="BIY51" s="4">
        <f t="shared" si="26"/>
        <v>13459</v>
      </c>
      <c r="BIZ51" s="4">
        <f t="shared" si="26"/>
        <v>2081</v>
      </c>
      <c r="BJA51" s="4">
        <f t="shared" si="26"/>
        <v>1843</v>
      </c>
      <c r="BJB51" s="4">
        <f t="shared" si="26"/>
        <v>1672</v>
      </c>
      <c r="BJC51" s="4">
        <f t="shared" si="26"/>
        <v>2256</v>
      </c>
      <c r="BJD51" s="4">
        <f t="shared" si="26"/>
        <v>3444</v>
      </c>
      <c r="BJE51" s="4">
        <f t="shared" si="26"/>
        <v>3880</v>
      </c>
      <c r="BJF51" s="4">
        <f t="shared" si="26"/>
        <v>2584</v>
      </c>
      <c r="BJG51" s="4">
        <f t="shared" si="26"/>
        <v>3378</v>
      </c>
      <c r="BJH51" s="4">
        <f t="shared" si="26"/>
        <v>5637</v>
      </c>
      <c r="BJI51" s="4">
        <f t="shared" si="26"/>
        <v>1616</v>
      </c>
      <c r="BJJ51" s="4">
        <f t="shared" si="26"/>
        <v>5149</v>
      </c>
      <c r="BJK51" s="4">
        <f t="shared" si="26"/>
        <v>1393</v>
      </c>
      <c r="BJL51" s="4">
        <f t="shared" si="26"/>
        <v>1424</v>
      </c>
      <c r="BJM51" s="4">
        <f t="shared" si="26"/>
        <v>659</v>
      </c>
      <c r="BJN51" s="4">
        <f t="shared" si="26"/>
        <v>475</v>
      </c>
      <c r="BJO51" s="4">
        <f t="shared" si="26"/>
        <v>48987</v>
      </c>
      <c r="BJP51" s="4">
        <f t="shared" si="26"/>
        <v>2534</v>
      </c>
      <c r="BJQ51" s="4">
        <f t="shared" si="26"/>
        <v>3561</v>
      </c>
      <c r="BJR51" s="4">
        <f t="shared" si="26"/>
        <v>3100</v>
      </c>
      <c r="BJS51" s="4">
        <f t="shared" si="26"/>
        <v>4476</v>
      </c>
      <c r="BJT51" s="4">
        <f t="shared" si="26"/>
        <v>1839</v>
      </c>
      <c r="BJU51" s="4">
        <f t="shared" si="26"/>
        <v>1450</v>
      </c>
      <c r="BJV51" s="4">
        <f t="shared" si="26"/>
        <v>7430</v>
      </c>
      <c r="BJW51" s="4">
        <f t="shared" si="26"/>
        <v>4921</v>
      </c>
      <c r="BJX51" s="4">
        <f t="shared" si="26"/>
        <v>477</v>
      </c>
      <c r="BJY51" s="4">
        <f t="shared" si="26"/>
        <v>4744</v>
      </c>
      <c r="BJZ51" s="4">
        <f t="shared" si="26"/>
        <v>899</v>
      </c>
      <c r="BKA51" s="4">
        <f t="shared" si="26"/>
        <v>2793</v>
      </c>
      <c r="BKB51" s="4">
        <f t="shared" si="26"/>
        <v>1206</v>
      </c>
      <c r="BKC51" s="4">
        <f t="shared" si="26"/>
        <v>18598</v>
      </c>
      <c r="BKD51" s="4">
        <f t="shared" si="26"/>
        <v>85493</v>
      </c>
      <c r="BKE51" s="4">
        <f t="shared" si="26"/>
        <v>7018</v>
      </c>
      <c r="BKF51" s="4">
        <f t="shared" si="26"/>
        <v>10611</v>
      </c>
      <c r="BKG51" s="4">
        <f t="shared" si="26"/>
        <v>6564</v>
      </c>
      <c r="BKH51" s="4">
        <f t="shared" si="26"/>
        <v>16399</v>
      </c>
      <c r="BKI51" s="4">
        <f t="shared" si="26"/>
        <v>2237</v>
      </c>
      <c r="BKJ51" s="4">
        <f t="shared" si="26"/>
        <v>856</v>
      </c>
      <c r="BKK51" s="4">
        <f t="shared" si="26"/>
        <v>3098</v>
      </c>
      <c r="BKL51" s="4">
        <f t="shared" si="26"/>
        <v>10704</v>
      </c>
      <c r="BKM51" s="4">
        <f t="shared" si="26"/>
        <v>3048</v>
      </c>
      <c r="BKN51" s="4">
        <f t="shared" si="26"/>
        <v>793</v>
      </c>
      <c r="BKO51" s="4">
        <f t="shared" si="26"/>
        <v>11852</v>
      </c>
      <c r="BKP51" s="4">
        <f t="shared" si="26"/>
        <v>8472</v>
      </c>
      <c r="BKQ51" s="4">
        <f t="shared" si="26"/>
        <v>1956</v>
      </c>
      <c r="BKR51" s="4">
        <f t="shared" si="26"/>
        <v>7000</v>
      </c>
      <c r="BKS51" s="4">
        <f t="shared" si="26"/>
        <v>1029</v>
      </c>
      <c r="BKT51" s="4">
        <f t="shared" si="26"/>
        <v>603</v>
      </c>
      <c r="BKU51" s="4">
        <f t="shared" si="26"/>
        <v>3996</v>
      </c>
      <c r="BKV51" s="4">
        <f t="shared" si="26"/>
        <v>7118</v>
      </c>
      <c r="BKW51" s="4">
        <f t="shared" si="26"/>
        <v>3414</v>
      </c>
      <c r="BKX51" s="4">
        <f t="shared" si="26"/>
        <v>3360</v>
      </c>
      <c r="BKY51" s="4">
        <f t="shared" si="26"/>
        <v>15613</v>
      </c>
      <c r="BKZ51" s="4">
        <f t="shared" si="26"/>
        <v>5231</v>
      </c>
      <c r="BLA51" s="4">
        <f t="shared" si="26"/>
        <v>8082</v>
      </c>
      <c r="BLB51" s="4">
        <f t="shared" si="26"/>
        <v>9382</v>
      </c>
      <c r="BLC51" s="4">
        <f t="shared" si="26"/>
        <v>16769</v>
      </c>
      <c r="BLD51" s="4">
        <f t="shared" si="26"/>
        <v>10924</v>
      </c>
      <c r="BLE51" s="4">
        <f t="shared" ref="BLE51:BNP51" si="27">BLE49+BLE50</f>
        <v>1445</v>
      </c>
      <c r="BLF51" s="4">
        <f t="shared" si="27"/>
        <v>271</v>
      </c>
      <c r="BLG51" s="4">
        <f t="shared" si="27"/>
        <v>7523</v>
      </c>
      <c r="BLH51" s="4">
        <f t="shared" si="27"/>
        <v>24596</v>
      </c>
      <c r="BLI51" s="4">
        <f t="shared" si="27"/>
        <v>353</v>
      </c>
      <c r="BLJ51" s="4">
        <f t="shared" si="27"/>
        <v>3576</v>
      </c>
      <c r="BLK51" s="4">
        <f t="shared" si="27"/>
        <v>1804</v>
      </c>
      <c r="BLL51" s="4">
        <f t="shared" si="27"/>
        <v>44245</v>
      </c>
      <c r="BLM51" s="4">
        <f t="shared" si="27"/>
        <v>2092</v>
      </c>
      <c r="BLN51" s="4">
        <f t="shared" si="27"/>
        <v>2189</v>
      </c>
      <c r="BLO51" s="4">
        <f t="shared" si="27"/>
        <v>4290</v>
      </c>
      <c r="BLP51" s="4">
        <f t="shared" si="27"/>
        <v>2978</v>
      </c>
      <c r="BLQ51" s="4">
        <f t="shared" si="27"/>
        <v>7483</v>
      </c>
      <c r="BLR51" s="4">
        <f t="shared" si="27"/>
        <v>6040</v>
      </c>
      <c r="BLS51" s="4">
        <f t="shared" si="27"/>
        <v>14961</v>
      </c>
      <c r="BLT51" s="4">
        <f t="shared" si="27"/>
        <v>5701</v>
      </c>
      <c r="BLU51" s="4">
        <f t="shared" si="27"/>
        <v>1559</v>
      </c>
      <c r="BLV51" s="4">
        <f t="shared" si="27"/>
        <v>2551</v>
      </c>
      <c r="BLW51" s="4">
        <f t="shared" si="27"/>
        <v>5060</v>
      </c>
      <c r="BLX51" s="4">
        <f t="shared" si="27"/>
        <v>2755</v>
      </c>
      <c r="BLY51" s="4">
        <f t="shared" si="27"/>
        <v>1580</v>
      </c>
      <c r="BLZ51" s="4">
        <f t="shared" si="27"/>
        <v>8309</v>
      </c>
      <c r="BMA51" s="4">
        <f t="shared" si="27"/>
        <v>8114</v>
      </c>
      <c r="BMB51" s="4">
        <f t="shared" si="27"/>
        <v>847</v>
      </c>
      <c r="BMC51" s="4">
        <f t="shared" si="27"/>
        <v>27313</v>
      </c>
      <c r="BMD51" s="4">
        <f t="shared" si="27"/>
        <v>102288</v>
      </c>
      <c r="BME51" s="4">
        <f t="shared" si="27"/>
        <v>7445</v>
      </c>
      <c r="BMF51" s="4">
        <f t="shared" si="27"/>
        <v>723</v>
      </c>
      <c r="BMG51" s="4">
        <f t="shared" si="27"/>
        <v>28032</v>
      </c>
      <c r="BMH51" s="4">
        <f t="shared" si="27"/>
        <v>5463</v>
      </c>
      <c r="BMI51" s="4">
        <f t="shared" si="27"/>
        <v>115217</v>
      </c>
      <c r="BMJ51" s="4">
        <f t="shared" si="27"/>
        <v>3528</v>
      </c>
      <c r="BMK51" s="4">
        <f t="shared" si="27"/>
        <v>5588</v>
      </c>
      <c r="BML51" s="4">
        <f t="shared" si="27"/>
        <v>19350</v>
      </c>
      <c r="BMM51" s="4">
        <f t="shared" si="27"/>
        <v>2842</v>
      </c>
      <c r="BMN51" s="4">
        <f t="shared" si="27"/>
        <v>2899</v>
      </c>
      <c r="BMO51" s="4">
        <f t="shared" si="27"/>
        <v>8170</v>
      </c>
      <c r="BMP51" s="4">
        <f t="shared" si="27"/>
        <v>2788</v>
      </c>
      <c r="BMQ51" s="4">
        <f t="shared" si="27"/>
        <v>3832</v>
      </c>
      <c r="BMR51" s="4">
        <f t="shared" si="27"/>
        <v>13860</v>
      </c>
      <c r="BMS51" s="4">
        <f t="shared" si="27"/>
        <v>1829</v>
      </c>
      <c r="BMT51" s="4">
        <f t="shared" si="27"/>
        <v>882</v>
      </c>
      <c r="BMU51" s="4">
        <f t="shared" si="27"/>
        <v>4798</v>
      </c>
      <c r="BMV51" s="4">
        <f t="shared" si="27"/>
        <v>5949</v>
      </c>
      <c r="BMW51" s="4">
        <f t="shared" si="27"/>
        <v>6211</v>
      </c>
      <c r="BMX51" s="4">
        <f t="shared" si="27"/>
        <v>7140</v>
      </c>
      <c r="BMY51" s="4">
        <f t="shared" si="27"/>
        <v>14748</v>
      </c>
      <c r="BMZ51" s="4">
        <f t="shared" si="27"/>
        <v>1985</v>
      </c>
      <c r="BNA51" s="4">
        <f t="shared" si="27"/>
        <v>2118</v>
      </c>
      <c r="BNB51" s="4">
        <f t="shared" si="27"/>
        <v>2093</v>
      </c>
      <c r="BNC51" s="4">
        <f t="shared" si="27"/>
        <v>2080</v>
      </c>
      <c r="BND51" s="4">
        <f t="shared" si="27"/>
        <v>5012</v>
      </c>
      <c r="BNE51" s="4">
        <f t="shared" si="27"/>
        <v>29376</v>
      </c>
      <c r="BNF51" s="4" t="e">
        <f t="shared" si="27"/>
        <v>#VALUE!</v>
      </c>
      <c r="BNG51" s="4">
        <f t="shared" si="27"/>
        <v>2963</v>
      </c>
      <c r="BNH51" s="4">
        <f t="shared" si="27"/>
        <v>4396</v>
      </c>
      <c r="BNI51" s="4">
        <f t="shared" si="27"/>
        <v>6290</v>
      </c>
      <c r="BNJ51" s="4">
        <f t="shared" si="27"/>
        <v>6306</v>
      </c>
      <c r="BNK51" s="4">
        <f t="shared" si="27"/>
        <v>4805</v>
      </c>
      <c r="BNL51" s="4">
        <f t="shared" si="27"/>
        <v>8067</v>
      </c>
      <c r="BNM51" s="4">
        <f t="shared" si="27"/>
        <v>21058</v>
      </c>
      <c r="BNN51" s="4">
        <f t="shared" si="27"/>
        <v>11649</v>
      </c>
      <c r="BNO51" s="4">
        <f t="shared" si="27"/>
        <v>816</v>
      </c>
      <c r="BNP51" s="4">
        <f t="shared" si="27"/>
        <v>5999</v>
      </c>
      <c r="BNQ51" s="4">
        <f t="shared" ref="BNQ51:BQB51" si="28">BNQ49+BNQ50</f>
        <v>3191</v>
      </c>
      <c r="BNR51" s="4">
        <f t="shared" si="28"/>
        <v>2955</v>
      </c>
      <c r="BNS51" s="4">
        <f t="shared" si="28"/>
        <v>115115</v>
      </c>
      <c r="BNT51" s="4">
        <f t="shared" si="28"/>
        <v>2618</v>
      </c>
      <c r="BNU51" s="4">
        <f t="shared" si="28"/>
        <v>2654</v>
      </c>
      <c r="BNV51" s="4">
        <f t="shared" si="28"/>
        <v>3558</v>
      </c>
      <c r="BNW51" s="4">
        <f t="shared" si="28"/>
        <v>1335</v>
      </c>
      <c r="BNX51" s="4">
        <f t="shared" si="28"/>
        <v>670</v>
      </c>
      <c r="BNY51" s="4">
        <f t="shared" si="28"/>
        <v>1389</v>
      </c>
      <c r="BNZ51" s="4">
        <f t="shared" si="28"/>
        <v>1765</v>
      </c>
      <c r="BOA51" s="4">
        <f t="shared" si="28"/>
        <v>5833</v>
      </c>
      <c r="BOB51" s="4">
        <f t="shared" si="28"/>
        <v>2960</v>
      </c>
      <c r="BOC51" s="4">
        <f t="shared" si="28"/>
        <v>1662</v>
      </c>
      <c r="BOD51" s="4">
        <f t="shared" si="28"/>
        <v>5288</v>
      </c>
      <c r="BOE51" s="4">
        <f t="shared" si="28"/>
        <v>1384</v>
      </c>
      <c r="BOF51" s="4">
        <f t="shared" si="28"/>
        <v>1315</v>
      </c>
      <c r="BOG51" s="4">
        <f t="shared" si="28"/>
        <v>21480</v>
      </c>
      <c r="BOH51" s="4">
        <f t="shared" si="28"/>
        <v>19037</v>
      </c>
      <c r="BOI51" s="4">
        <f t="shared" si="28"/>
        <v>4945</v>
      </c>
      <c r="BOJ51" s="4">
        <f t="shared" si="28"/>
        <v>3450</v>
      </c>
      <c r="BOK51" s="4">
        <f t="shared" si="28"/>
        <v>13254</v>
      </c>
      <c r="BOL51" s="4">
        <f t="shared" si="28"/>
        <v>2757</v>
      </c>
      <c r="BOM51" s="4">
        <f t="shared" si="28"/>
        <v>1751</v>
      </c>
      <c r="BON51" s="4">
        <f t="shared" si="28"/>
        <v>5920</v>
      </c>
      <c r="BOO51" s="4">
        <f t="shared" si="28"/>
        <v>4792</v>
      </c>
      <c r="BOP51" s="4">
        <f t="shared" si="28"/>
        <v>4920</v>
      </c>
      <c r="BOQ51" s="4">
        <f t="shared" si="28"/>
        <v>4556</v>
      </c>
      <c r="BOR51" s="4">
        <f t="shared" si="28"/>
        <v>4800</v>
      </c>
      <c r="BOS51" s="4">
        <f t="shared" si="28"/>
        <v>1732</v>
      </c>
      <c r="BOT51" s="4">
        <f t="shared" si="28"/>
        <v>8799</v>
      </c>
      <c r="BOU51" s="4">
        <f t="shared" si="28"/>
        <v>9059</v>
      </c>
      <c r="BOV51" s="4">
        <f t="shared" si="28"/>
        <v>10021</v>
      </c>
      <c r="BOW51" s="4">
        <f t="shared" si="28"/>
        <v>7724</v>
      </c>
      <c r="BOX51" s="4">
        <f t="shared" si="28"/>
        <v>43848</v>
      </c>
      <c r="BOY51" s="4">
        <f t="shared" si="28"/>
        <v>8505</v>
      </c>
      <c r="BOZ51" s="4">
        <f t="shared" si="28"/>
        <v>3554</v>
      </c>
      <c r="BPA51" s="4">
        <f t="shared" si="28"/>
        <v>9031</v>
      </c>
      <c r="BPB51" s="4">
        <f t="shared" si="28"/>
        <v>894</v>
      </c>
      <c r="BPC51" s="4">
        <f t="shared" si="28"/>
        <v>2404</v>
      </c>
      <c r="BPD51" s="4">
        <f t="shared" si="28"/>
        <v>2294</v>
      </c>
      <c r="BPE51" s="4">
        <f t="shared" si="28"/>
        <v>6102</v>
      </c>
      <c r="BPF51" s="4">
        <f t="shared" si="28"/>
        <v>2425</v>
      </c>
      <c r="BPG51" s="4">
        <f t="shared" si="28"/>
        <v>16670</v>
      </c>
      <c r="BPH51" s="4">
        <f t="shared" si="28"/>
        <v>5473</v>
      </c>
      <c r="BPI51" s="4">
        <f t="shared" si="28"/>
        <v>15525</v>
      </c>
      <c r="BPJ51" s="4">
        <f t="shared" si="28"/>
        <v>12282</v>
      </c>
      <c r="BPK51" s="4">
        <f t="shared" si="28"/>
        <v>54297</v>
      </c>
      <c r="BPL51" s="4">
        <f t="shared" si="28"/>
        <v>5018</v>
      </c>
      <c r="BPM51" s="4">
        <f t="shared" si="28"/>
        <v>7842</v>
      </c>
      <c r="BPN51" s="4">
        <f t="shared" si="28"/>
        <v>3150</v>
      </c>
      <c r="BPO51" s="4">
        <f t="shared" si="28"/>
        <v>12325</v>
      </c>
      <c r="BPP51" s="4">
        <f t="shared" si="28"/>
        <v>3195</v>
      </c>
      <c r="BPQ51" s="4">
        <f t="shared" si="28"/>
        <v>7672</v>
      </c>
      <c r="BPR51" s="4">
        <f t="shared" si="28"/>
        <v>7175</v>
      </c>
      <c r="BPS51" s="4">
        <f t="shared" si="28"/>
        <v>4711</v>
      </c>
      <c r="BPT51" s="4">
        <f t="shared" si="28"/>
        <v>6675</v>
      </c>
      <c r="BPU51" s="4">
        <f t="shared" si="28"/>
        <v>80858</v>
      </c>
      <c r="BPV51" s="4">
        <f t="shared" si="28"/>
        <v>2546</v>
      </c>
      <c r="BPW51" s="4">
        <f t="shared" si="28"/>
        <v>2847</v>
      </c>
      <c r="BPX51" s="4">
        <f t="shared" si="28"/>
        <v>1680</v>
      </c>
      <c r="BPY51" s="4">
        <f t="shared" si="28"/>
        <v>48667</v>
      </c>
      <c r="BPZ51" s="4">
        <f t="shared" si="28"/>
        <v>7637</v>
      </c>
      <c r="BQA51" s="4">
        <f t="shared" si="28"/>
        <v>9887</v>
      </c>
      <c r="BQB51" s="4">
        <f t="shared" si="28"/>
        <v>35686</v>
      </c>
      <c r="BQC51" s="4">
        <f t="shared" ref="BQC51:BSN51" si="29">BQC49+BQC50</f>
        <v>719</v>
      </c>
      <c r="BQD51" s="4">
        <f t="shared" si="29"/>
        <v>15177</v>
      </c>
      <c r="BQE51" s="4">
        <f t="shared" si="29"/>
        <v>16754</v>
      </c>
      <c r="BQF51" s="4">
        <f t="shared" si="29"/>
        <v>4240</v>
      </c>
      <c r="BQG51" s="4">
        <f t="shared" si="29"/>
        <v>3134</v>
      </c>
      <c r="BQH51" s="4">
        <f t="shared" si="29"/>
        <v>14225</v>
      </c>
      <c r="BQI51" s="4">
        <f t="shared" si="29"/>
        <v>8151</v>
      </c>
      <c r="BQJ51" s="4">
        <f t="shared" si="29"/>
        <v>6677</v>
      </c>
      <c r="BQK51" s="4">
        <f t="shared" si="29"/>
        <v>3413</v>
      </c>
      <c r="BQL51" s="4">
        <f t="shared" si="29"/>
        <v>5700</v>
      </c>
      <c r="BQM51" s="4">
        <f t="shared" si="29"/>
        <v>8017</v>
      </c>
      <c r="BQN51" s="4">
        <f t="shared" si="29"/>
        <v>395</v>
      </c>
      <c r="BQO51" s="4" t="e">
        <f t="shared" si="29"/>
        <v>#VALUE!</v>
      </c>
      <c r="BQP51" s="4">
        <f t="shared" si="29"/>
        <v>134126</v>
      </c>
      <c r="BQQ51" s="4">
        <f t="shared" si="29"/>
        <v>3832</v>
      </c>
      <c r="BQR51" s="4">
        <f t="shared" si="29"/>
        <v>1580</v>
      </c>
      <c r="BQS51" s="4">
        <f t="shared" si="29"/>
        <v>2884</v>
      </c>
      <c r="BQT51" s="4">
        <f t="shared" si="29"/>
        <v>9521</v>
      </c>
      <c r="BQU51" s="4">
        <f t="shared" si="29"/>
        <v>1625</v>
      </c>
      <c r="BQV51" s="4">
        <f t="shared" si="29"/>
        <v>585</v>
      </c>
      <c r="BQW51" s="4">
        <f t="shared" si="29"/>
        <v>7534</v>
      </c>
      <c r="BQX51" s="4">
        <f t="shared" si="29"/>
        <v>37116</v>
      </c>
      <c r="BQY51" s="4">
        <f t="shared" si="29"/>
        <v>13529</v>
      </c>
      <c r="BQZ51" s="4">
        <f t="shared" si="29"/>
        <v>21352</v>
      </c>
      <c r="BRA51" s="4">
        <f t="shared" si="29"/>
        <v>1527</v>
      </c>
      <c r="BRB51" s="4">
        <f t="shared" si="29"/>
        <v>3488</v>
      </c>
      <c r="BRC51" s="4">
        <f t="shared" si="29"/>
        <v>2235</v>
      </c>
      <c r="BRD51" s="4">
        <f t="shared" si="29"/>
        <v>9465</v>
      </c>
      <c r="BRE51" s="4">
        <f t="shared" si="29"/>
        <v>5705</v>
      </c>
      <c r="BRF51" s="4">
        <f t="shared" si="29"/>
        <v>2507</v>
      </c>
      <c r="BRG51" s="4">
        <f t="shared" si="29"/>
        <v>2014</v>
      </c>
      <c r="BRH51" s="4">
        <f t="shared" si="29"/>
        <v>17819</v>
      </c>
      <c r="BRI51" s="4">
        <f t="shared" si="29"/>
        <v>2554</v>
      </c>
      <c r="BRJ51" s="4">
        <f t="shared" si="29"/>
        <v>7461</v>
      </c>
      <c r="BRK51" s="4">
        <f t="shared" si="29"/>
        <v>1027</v>
      </c>
      <c r="BRL51" s="4">
        <f t="shared" si="29"/>
        <v>7503</v>
      </c>
      <c r="BRM51" s="4">
        <f t="shared" si="29"/>
        <v>17085</v>
      </c>
      <c r="BRN51" s="4">
        <f t="shared" si="29"/>
        <v>8913</v>
      </c>
      <c r="BRO51" s="4">
        <f t="shared" si="29"/>
        <v>673</v>
      </c>
      <c r="BRP51" s="4">
        <f t="shared" si="29"/>
        <v>10129</v>
      </c>
      <c r="BRQ51" s="4">
        <f t="shared" si="29"/>
        <v>1834</v>
      </c>
      <c r="BRR51" s="4">
        <f t="shared" si="29"/>
        <v>4310</v>
      </c>
      <c r="BRS51" s="4">
        <f t="shared" si="29"/>
        <v>5936</v>
      </c>
      <c r="BRT51" s="4">
        <f t="shared" si="29"/>
        <v>2509</v>
      </c>
      <c r="BRU51" s="4">
        <f t="shared" si="29"/>
        <v>11401</v>
      </c>
      <c r="BRV51" s="4">
        <f t="shared" si="29"/>
        <v>6986</v>
      </c>
      <c r="BRW51" s="4">
        <f t="shared" si="29"/>
        <v>32061</v>
      </c>
      <c r="BRX51" s="4">
        <f t="shared" si="29"/>
        <v>2219</v>
      </c>
      <c r="BRY51" s="4">
        <f t="shared" si="29"/>
        <v>24662</v>
      </c>
      <c r="BRZ51" s="4">
        <f t="shared" si="29"/>
        <v>5070</v>
      </c>
      <c r="BSA51" s="4">
        <f t="shared" si="29"/>
        <v>19433</v>
      </c>
      <c r="BSB51" s="4">
        <f t="shared" si="29"/>
        <v>21321</v>
      </c>
      <c r="BSC51" s="4">
        <f t="shared" si="29"/>
        <v>6306</v>
      </c>
      <c r="BSD51" s="4">
        <f t="shared" si="29"/>
        <v>35923</v>
      </c>
      <c r="BSE51" s="4">
        <f t="shared" si="29"/>
        <v>152723</v>
      </c>
      <c r="BSF51" s="4">
        <f t="shared" si="29"/>
        <v>18678</v>
      </c>
      <c r="BSG51" s="4">
        <f t="shared" si="29"/>
        <v>233</v>
      </c>
      <c r="BSH51" s="4">
        <f t="shared" si="29"/>
        <v>35491</v>
      </c>
      <c r="BSI51" s="4">
        <f t="shared" si="29"/>
        <v>88442</v>
      </c>
      <c r="BSJ51" s="4">
        <f t="shared" si="29"/>
        <v>84847</v>
      </c>
      <c r="BSK51" s="4">
        <f t="shared" si="29"/>
        <v>1802</v>
      </c>
      <c r="BSL51" s="4">
        <f t="shared" si="29"/>
        <v>10111</v>
      </c>
      <c r="BSM51" s="4">
        <f t="shared" si="29"/>
        <v>18667</v>
      </c>
      <c r="BSN51" s="4">
        <f t="shared" si="29"/>
        <v>62764</v>
      </c>
      <c r="BSO51" s="4">
        <f t="shared" ref="BSO51:BUZ51" si="30">BSO49+BSO50</f>
        <v>3502</v>
      </c>
      <c r="BSP51" s="4">
        <f t="shared" si="30"/>
        <v>8186</v>
      </c>
      <c r="BSQ51" s="4">
        <f t="shared" si="30"/>
        <v>10700</v>
      </c>
      <c r="BSR51" s="4">
        <f t="shared" si="30"/>
        <v>3364</v>
      </c>
      <c r="BSS51" s="4">
        <f t="shared" si="30"/>
        <v>2362</v>
      </c>
      <c r="BST51" s="4">
        <f t="shared" si="30"/>
        <v>4729</v>
      </c>
      <c r="BSU51" s="4">
        <f t="shared" si="30"/>
        <v>19079</v>
      </c>
      <c r="BSV51" s="4">
        <f t="shared" si="30"/>
        <v>25948</v>
      </c>
      <c r="BSW51" s="4">
        <f t="shared" si="30"/>
        <v>5058</v>
      </c>
      <c r="BSX51" s="4">
        <f t="shared" si="30"/>
        <v>30535</v>
      </c>
      <c r="BSY51" s="4">
        <f t="shared" si="30"/>
        <v>8114</v>
      </c>
      <c r="BSZ51" s="4">
        <f t="shared" si="30"/>
        <v>17951</v>
      </c>
      <c r="BTA51" s="4">
        <f t="shared" si="30"/>
        <v>284656</v>
      </c>
      <c r="BTB51" s="4">
        <f t="shared" si="30"/>
        <v>19102</v>
      </c>
      <c r="BTC51" s="4">
        <f t="shared" si="30"/>
        <v>20891</v>
      </c>
      <c r="BTD51" s="4">
        <f t="shared" si="30"/>
        <v>23384</v>
      </c>
      <c r="BTE51" s="4">
        <f t="shared" si="30"/>
        <v>642</v>
      </c>
      <c r="BTF51" s="4">
        <f t="shared" si="30"/>
        <v>110</v>
      </c>
      <c r="BTG51" s="4">
        <f t="shared" si="30"/>
        <v>18466</v>
      </c>
      <c r="BTH51" s="4">
        <f t="shared" si="30"/>
        <v>9088</v>
      </c>
      <c r="BTI51" s="4">
        <f t="shared" si="30"/>
        <v>14957</v>
      </c>
      <c r="BTJ51" s="4">
        <f t="shared" si="30"/>
        <v>66392</v>
      </c>
      <c r="BTK51" s="4">
        <f t="shared" si="30"/>
        <v>6998</v>
      </c>
      <c r="BTL51" s="4">
        <f t="shared" si="30"/>
        <v>51284</v>
      </c>
      <c r="BTM51" s="4">
        <f t="shared" si="30"/>
        <v>50806</v>
      </c>
      <c r="BTN51" s="4">
        <f t="shared" si="30"/>
        <v>61096</v>
      </c>
      <c r="BTO51" s="4">
        <f t="shared" si="30"/>
        <v>6504</v>
      </c>
      <c r="BTP51" s="4">
        <f t="shared" si="30"/>
        <v>19971</v>
      </c>
      <c r="BTQ51" s="4">
        <f t="shared" si="30"/>
        <v>2939</v>
      </c>
      <c r="BTR51" s="4">
        <f t="shared" si="30"/>
        <v>13738</v>
      </c>
      <c r="BTS51" s="4">
        <f t="shared" si="30"/>
        <v>782</v>
      </c>
      <c r="BTT51" s="4">
        <f t="shared" si="30"/>
        <v>12253</v>
      </c>
      <c r="BTU51" s="4">
        <f t="shared" si="30"/>
        <v>1543</v>
      </c>
      <c r="BTV51" s="4">
        <f t="shared" si="30"/>
        <v>7361</v>
      </c>
      <c r="BTW51" s="4">
        <f t="shared" si="30"/>
        <v>63348</v>
      </c>
      <c r="BTX51" s="4">
        <f t="shared" si="30"/>
        <v>5617</v>
      </c>
      <c r="BTY51" s="4">
        <f t="shared" si="30"/>
        <v>2373</v>
      </c>
      <c r="BTZ51" s="4">
        <f t="shared" si="30"/>
        <v>9021</v>
      </c>
      <c r="BUA51" s="4">
        <f t="shared" si="30"/>
        <v>13108</v>
      </c>
      <c r="BUB51" s="4">
        <f t="shared" si="30"/>
        <v>18051</v>
      </c>
      <c r="BUC51" s="4">
        <f t="shared" si="30"/>
        <v>4503</v>
      </c>
      <c r="BUD51" s="4">
        <f t="shared" si="30"/>
        <v>78666</v>
      </c>
      <c r="BUE51" s="4">
        <f t="shared" si="30"/>
        <v>4444</v>
      </c>
      <c r="BUF51" s="4">
        <f t="shared" si="30"/>
        <v>20428</v>
      </c>
      <c r="BUG51" s="4">
        <f t="shared" si="30"/>
        <v>4617</v>
      </c>
      <c r="BUH51" s="4">
        <f t="shared" si="30"/>
        <v>809</v>
      </c>
      <c r="BUI51" s="4">
        <f t="shared" si="30"/>
        <v>19304</v>
      </c>
      <c r="BUJ51" s="4">
        <f t="shared" si="30"/>
        <v>39192</v>
      </c>
      <c r="BUK51" s="4">
        <f t="shared" si="30"/>
        <v>55293</v>
      </c>
      <c r="BUL51" s="4">
        <f t="shared" si="30"/>
        <v>13725</v>
      </c>
      <c r="BUM51" s="4">
        <f t="shared" si="30"/>
        <v>5938</v>
      </c>
      <c r="BUN51" s="4">
        <f t="shared" si="30"/>
        <v>12382</v>
      </c>
      <c r="BUO51" s="4">
        <f t="shared" si="30"/>
        <v>52750</v>
      </c>
      <c r="BUP51" s="4">
        <f t="shared" si="30"/>
        <v>4459</v>
      </c>
      <c r="BUQ51" s="4">
        <f t="shared" si="30"/>
        <v>13378</v>
      </c>
      <c r="BUR51" s="4">
        <f t="shared" si="30"/>
        <v>220806</v>
      </c>
      <c r="BUS51" s="4">
        <f t="shared" si="30"/>
        <v>9415</v>
      </c>
      <c r="BUT51" s="4">
        <f t="shared" si="30"/>
        <v>98252</v>
      </c>
      <c r="BUU51" s="4">
        <f t="shared" si="30"/>
        <v>9093</v>
      </c>
      <c r="BUV51" s="4">
        <f t="shared" si="30"/>
        <v>5775</v>
      </c>
      <c r="BUW51" s="4">
        <f t="shared" si="30"/>
        <v>27667</v>
      </c>
      <c r="BUX51" s="4" t="e">
        <f t="shared" si="30"/>
        <v>#VALUE!</v>
      </c>
      <c r="BUY51" s="4">
        <f t="shared" si="30"/>
        <v>10165</v>
      </c>
      <c r="BUZ51" s="4">
        <f t="shared" si="30"/>
        <v>1466</v>
      </c>
      <c r="BVA51" s="4">
        <f t="shared" ref="BVA51:BXL51" si="31">BVA49+BVA50</f>
        <v>9361</v>
      </c>
      <c r="BVB51" s="4">
        <f t="shared" si="31"/>
        <v>6189</v>
      </c>
      <c r="BVC51" s="4">
        <f t="shared" si="31"/>
        <v>23121</v>
      </c>
      <c r="BVD51" s="4">
        <f t="shared" si="31"/>
        <v>9464</v>
      </c>
      <c r="BVE51" s="4">
        <f t="shared" si="31"/>
        <v>24086</v>
      </c>
      <c r="BVF51" s="4">
        <f t="shared" si="31"/>
        <v>31792</v>
      </c>
      <c r="BVG51" s="4">
        <f t="shared" si="31"/>
        <v>8370</v>
      </c>
      <c r="BVH51" s="4">
        <f t="shared" si="31"/>
        <v>3153</v>
      </c>
      <c r="BVI51" s="4">
        <f t="shared" si="31"/>
        <v>13962</v>
      </c>
      <c r="BVJ51" s="4">
        <f t="shared" si="31"/>
        <v>16671</v>
      </c>
      <c r="BVK51" s="4">
        <f t="shared" si="31"/>
        <v>15</v>
      </c>
      <c r="BVL51" s="4">
        <f t="shared" si="31"/>
        <v>29661</v>
      </c>
      <c r="BVM51" s="4">
        <f t="shared" si="31"/>
        <v>10063</v>
      </c>
      <c r="BVN51" s="4">
        <f t="shared" si="31"/>
        <v>11362</v>
      </c>
      <c r="BVO51" s="4">
        <f t="shared" si="31"/>
        <v>4910</v>
      </c>
      <c r="BVP51" s="4">
        <f t="shared" si="31"/>
        <v>1695</v>
      </c>
      <c r="BVQ51" s="4">
        <f t="shared" si="31"/>
        <v>4759</v>
      </c>
      <c r="BVR51" s="4">
        <f t="shared" si="31"/>
        <v>7920</v>
      </c>
      <c r="BVS51" s="4">
        <f t="shared" si="31"/>
        <v>12267</v>
      </c>
      <c r="BVT51" s="4">
        <f t="shared" si="31"/>
        <v>11376</v>
      </c>
      <c r="BVU51" s="4">
        <f t="shared" si="31"/>
        <v>63835</v>
      </c>
      <c r="BVV51" s="4">
        <f t="shared" si="31"/>
        <v>2920</v>
      </c>
      <c r="BVW51" s="4">
        <f t="shared" si="31"/>
        <v>101847</v>
      </c>
      <c r="BVX51" s="4">
        <f t="shared" si="31"/>
        <v>1862</v>
      </c>
      <c r="BVY51" s="4">
        <f t="shared" si="31"/>
        <v>151985</v>
      </c>
      <c r="BVZ51" s="4">
        <f t="shared" si="31"/>
        <v>7289</v>
      </c>
      <c r="BWA51" s="4">
        <f t="shared" si="31"/>
        <v>10331</v>
      </c>
      <c r="BWB51" s="4">
        <f t="shared" si="31"/>
        <v>4747</v>
      </c>
      <c r="BWC51" s="4">
        <f t="shared" si="31"/>
        <v>24556</v>
      </c>
      <c r="BWD51" s="4">
        <f t="shared" si="31"/>
        <v>125034</v>
      </c>
      <c r="BWE51" s="4">
        <f t="shared" si="31"/>
        <v>1094</v>
      </c>
      <c r="BWF51" s="4">
        <f t="shared" si="31"/>
        <v>9002</v>
      </c>
      <c r="BWG51" s="4">
        <f t="shared" si="31"/>
        <v>10393</v>
      </c>
      <c r="BWH51" s="4">
        <f t="shared" si="31"/>
        <v>877</v>
      </c>
      <c r="BWI51" s="4">
        <f t="shared" si="31"/>
        <v>1856</v>
      </c>
      <c r="BWJ51" s="4">
        <f t="shared" si="31"/>
        <v>13984</v>
      </c>
      <c r="BWK51" s="4">
        <f t="shared" si="31"/>
        <v>14661</v>
      </c>
      <c r="BWL51" s="4">
        <f t="shared" si="31"/>
        <v>7659</v>
      </c>
      <c r="BWM51" s="4">
        <f t="shared" si="31"/>
        <v>13091</v>
      </c>
      <c r="BWN51" s="4">
        <f t="shared" si="31"/>
        <v>76701</v>
      </c>
      <c r="BWO51" s="4">
        <f t="shared" si="31"/>
        <v>3945</v>
      </c>
      <c r="BWP51" s="4">
        <f t="shared" si="31"/>
        <v>7302</v>
      </c>
      <c r="BWQ51" s="4">
        <f t="shared" si="31"/>
        <v>4822</v>
      </c>
      <c r="BWR51" s="4">
        <f t="shared" si="31"/>
        <v>3218</v>
      </c>
      <c r="BWS51" s="4">
        <f t="shared" si="31"/>
        <v>5322</v>
      </c>
      <c r="BWT51" s="4">
        <f t="shared" si="31"/>
        <v>21005</v>
      </c>
      <c r="BWU51" s="4">
        <f t="shared" si="31"/>
        <v>2508</v>
      </c>
      <c r="BWV51" s="4">
        <f t="shared" si="31"/>
        <v>1279</v>
      </c>
      <c r="BWW51" s="4">
        <f t="shared" si="31"/>
        <v>71027</v>
      </c>
      <c r="BWX51" s="4">
        <f t="shared" si="31"/>
        <v>48826</v>
      </c>
      <c r="BWY51" s="4">
        <f t="shared" si="31"/>
        <v>1119</v>
      </c>
      <c r="BWZ51" s="4">
        <f t="shared" si="31"/>
        <v>15800</v>
      </c>
      <c r="BXA51" s="4">
        <f t="shared" si="31"/>
        <v>79634</v>
      </c>
      <c r="BXB51" s="4">
        <f t="shared" si="31"/>
        <v>2096</v>
      </c>
      <c r="BXC51" s="4">
        <f t="shared" si="31"/>
        <v>40861</v>
      </c>
      <c r="BXD51" s="4">
        <f t="shared" si="31"/>
        <v>10176</v>
      </c>
      <c r="BXE51" s="4">
        <f t="shared" si="31"/>
        <v>14126</v>
      </c>
      <c r="BXF51" s="4">
        <f t="shared" si="31"/>
        <v>21106</v>
      </c>
      <c r="BXG51" s="4">
        <f t="shared" si="31"/>
        <v>22403</v>
      </c>
      <c r="BXH51" s="4">
        <f t="shared" si="31"/>
        <v>35045</v>
      </c>
      <c r="BXI51" s="4">
        <f t="shared" si="31"/>
        <v>36917</v>
      </c>
      <c r="BXJ51" s="4">
        <f t="shared" si="31"/>
        <v>89695</v>
      </c>
      <c r="BXK51" s="4">
        <f t="shared" si="31"/>
        <v>24346</v>
      </c>
      <c r="BXL51" s="4">
        <f t="shared" si="31"/>
        <v>13219</v>
      </c>
      <c r="BXM51" s="4">
        <f t="shared" ref="BXM51:BZX51" si="32">BXM49+BXM50</f>
        <v>1262</v>
      </c>
      <c r="BXN51" s="4">
        <f t="shared" si="32"/>
        <v>16398</v>
      </c>
      <c r="BXO51" s="4">
        <f t="shared" si="32"/>
        <v>9841</v>
      </c>
      <c r="BXP51" s="4">
        <f t="shared" si="32"/>
        <v>6014</v>
      </c>
      <c r="BXQ51" s="4">
        <f t="shared" si="32"/>
        <v>4393</v>
      </c>
      <c r="BXR51" s="4">
        <f t="shared" si="32"/>
        <v>2095</v>
      </c>
      <c r="BXS51" s="4">
        <f t="shared" si="32"/>
        <v>44874</v>
      </c>
      <c r="BXT51" s="4">
        <f t="shared" si="32"/>
        <v>2129</v>
      </c>
      <c r="BXU51" s="4">
        <f t="shared" si="32"/>
        <v>2556</v>
      </c>
      <c r="BXV51" s="4">
        <f t="shared" si="32"/>
        <v>1335</v>
      </c>
      <c r="BXW51" s="4">
        <f t="shared" si="32"/>
        <v>2998</v>
      </c>
      <c r="BXX51" s="4">
        <f t="shared" si="32"/>
        <v>6418</v>
      </c>
      <c r="BXY51" s="4">
        <f t="shared" si="32"/>
        <v>6138</v>
      </c>
      <c r="BXZ51" s="4">
        <f t="shared" si="32"/>
        <v>2666</v>
      </c>
      <c r="BYA51" s="4">
        <f t="shared" si="32"/>
        <v>5499</v>
      </c>
      <c r="BYB51" s="4">
        <f t="shared" si="32"/>
        <v>54307</v>
      </c>
      <c r="BYC51" s="4">
        <f t="shared" si="32"/>
        <v>4741</v>
      </c>
      <c r="BYD51" s="4">
        <f t="shared" si="32"/>
        <v>6195</v>
      </c>
      <c r="BYE51" s="4">
        <f t="shared" si="32"/>
        <v>8</v>
      </c>
      <c r="BYF51" s="4">
        <f t="shared" si="32"/>
        <v>6588</v>
      </c>
      <c r="BYG51" s="4">
        <f t="shared" si="32"/>
        <v>1060</v>
      </c>
      <c r="BYH51" s="4">
        <f t="shared" si="32"/>
        <v>17570</v>
      </c>
      <c r="BYI51" s="4">
        <f t="shared" si="32"/>
        <v>2653</v>
      </c>
      <c r="BYJ51" s="4">
        <f t="shared" si="32"/>
        <v>5513</v>
      </c>
      <c r="BYK51" s="4">
        <f t="shared" si="32"/>
        <v>6113</v>
      </c>
      <c r="BYL51" s="4">
        <f t="shared" si="32"/>
        <v>8112</v>
      </c>
      <c r="BYM51" s="4">
        <f t="shared" si="32"/>
        <v>5666</v>
      </c>
      <c r="BYN51" s="4">
        <f t="shared" si="32"/>
        <v>7897</v>
      </c>
      <c r="BYO51" s="4">
        <f t="shared" si="32"/>
        <v>4133</v>
      </c>
      <c r="BYP51" s="4">
        <f t="shared" si="32"/>
        <v>131555</v>
      </c>
      <c r="BYQ51" s="4">
        <f t="shared" si="32"/>
        <v>12438</v>
      </c>
      <c r="BYR51" s="4">
        <f t="shared" si="32"/>
        <v>16889</v>
      </c>
      <c r="BYS51" s="4">
        <f t="shared" si="32"/>
        <v>860</v>
      </c>
      <c r="BYT51" s="4">
        <f t="shared" si="32"/>
        <v>1224</v>
      </c>
      <c r="BYU51" s="4">
        <f t="shared" si="32"/>
        <v>1493</v>
      </c>
      <c r="BYV51" s="4">
        <f t="shared" si="32"/>
        <v>6652</v>
      </c>
      <c r="BYW51" s="4">
        <f t="shared" si="32"/>
        <v>278</v>
      </c>
      <c r="BYX51" s="4">
        <f t="shared" si="32"/>
        <v>7397</v>
      </c>
      <c r="BYY51" s="4">
        <f t="shared" si="32"/>
        <v>881</v>
      </c>
      <c r="BYZ51" s="4">
        <f t="shared" si="32"/>
        <v>5460</v>
      </c>
      <c r="BZA51" s="4">
        <f t="shared" si="32"/>
        <v>3666</v>
      </c>
      <c r="BZB51" s="4">
        <f t="shared" si="32"/>
        <v>1056</v>
      </c>
      <c r="BZC51" s="4">
        <f t="shared" si="32"/>
        <v>3470</v>
      </c>
      <c r="BZD51" s="4">
        <f t="shared" si="32"/>
        <v>67462</v>
      </c>
      <c r="BZE51" s="4">
        <f t="shared" si="32"/>
        <v>23409</v>
      </c>
      <c r="BZF51" s="4">
        <f t="shared" si="32"/>
        <v>809</v>
      </c>
      <c r="BZG51" s="4">
        <f t="shared" si="32"/>
        <v>1291</v>
      </c>
      <c r="BZH51" s="4">
        <f t="shared" si="32"/>
        <v>5934</v>
      </c>
      <c r="BZI51" s="4">
        <f t="shared" si="32"/>
        <v>42821</v>
      </c>
      <c r="BZJ51" s="4">
        <f t="shared" si="32"/>
        <v>927</v>
      </c>
      <c r="BZK51" s="4">
        <f t="shared" si="32"/>
        <v>82404</v>
      </c>
      <c r="BZL51" s="4">
        <f t="shared" si="32"/>
        <v>3619</v>
      </c>
      <c r="BZM51" s="4">
        <f t="shared" si="32"/>
        <v>1835</v>
      </c>
      <c r="BZN51" s="4">
        <f t="shared" si="32"/>
        <v>93092</v>
      </c>
      <c r="BZO51" s="4">
        <f t="shared" si="32"/>
        <v>14463</v>
      </c>
      <c r="BZP51" s="4">
        <f t="shared" si="32"/>
        <v>13125</v>
      </c>
      <c r="BZQ51" s="4">
        <f t="shared" si="32"/>
        <v>2104</v>
      </c>
      <c r="BZR51" s="4">
        <f t="shared" si="32"/>
        <v>177</v>
      </c>
      <c r="BZS51" s="4">
        <f t="shared" si="32"/>
        <v>6978</v>
      </c>
      <c r="BZT51" s="4">
        <f t="shared" si="32"/>
        <v>2071</v>
      </c>
      <c r="BZU51" s="4">
        <f t="shared" si="32"/>
        <v>21044</v>
      </c>
      <c r="BZV51" s="4">
        <f t="shared" si="32"/>
        <v>5544</v>
      </c>
      <c r="BZW51" s="4">
        <f t="shared" si="32"/>
        <v>12345</v>
      </c>
      <c r="BZX51" s="4">
        <f t="shared" si="32"/>
        <v>12498</v>
      </c>
      <c r="BZY51" s="4">
        <f t="shared" ref="BZY51:CCJ51" si="33">BZY49+BZY50</f>
        <v>18802</v>
      </c>
      <c r="BZZ51" s="4">
        <f t="shared" si="33"/>
        <v>2436</v>
      </c>
      <c r="CAA51" s="4">
        <f t="shared" si="33"/>
        <v>574</v>
      </c>
      <c r="CAB51" s="4">
        <f t="shared" si="33"/>
        <v>1688</v>
      </c>
      <c r="CAC51" s="4">
        <f t="shared" si="33"/>
        <v>784</v>
      </c>
      <c r="CAD51" s="4">
        <f t="shared" si="33"/>
        <v>3905</v>
      </c>
      <c r="CAE51" s="4">
        <f t="shared" si="33"/>
        <v>1770</v>
      </c>
      <c r="CAF51" s="4">
        <f t="shared" si="33"/>
        <v>8327</v>
      </c>
      <c r="CAG51" s="4">
        <f t="shared" si="33"/>
        <v>8657</v>
      </c>
      <c r="CAH51" s="4">
        <f t="shared" si="33"/>
        <v>4900</v>
      </c>
      <c r="CAI51" s="4">
        <f t="shared" si="33"/>
        <v>12780</v>
      </c>
      <c r="CAJ51" s="4">
        <f t="shared" si="33"/>
        <v>16011</v>
      </c>
      <c r="CAK51" s="4">
        <f t="shared" si="33"/>
        <v>5031</v>
      </c>
      <c r="CAL51" s="4">
        <f t="shared" si="33"/>
        <v>15471</v>
      </c>
      <c r="CAM51" s="4">
        <f t="shared" si="33"/>
        <v>10458</v>
      </c>
      <c r="CAN51" s="4">
        <f t="shared" si="33"/>
        <v>11612</v>
      </c>
      <c r="CAO51" s="4">
        <f t="shared" si="33"/>
        <v>728</v>
      </c>
      <c r="CAP51" s="4">
        <f t="shared" si="33"/>
        <v>9683</v>
      </c>
      <c r="CAQ51" s="4">
        <f t="shared" si="33"/>
        <v>6819</v>
      </c>
      <c r="CAR51" s="4">
        <f t="shared" si="33"/>
        <v>7996</v>
      </c>
      <c r="CAS51" s="4">
        <f t="shared" si="33"/>
        <v>1036</v>
      </c>
      <c r="CAT51" s="4">
        <f t="shared" si="33"/>
        <v>2585</v>
      </c>
      <c r="CAU51" s="4">
        <f t="shared" si="33"/>
        <v>285387</v>
      </c>
      <c r="CAV51" s="4">
        <f t="shared" si="33"/>
        <v>3270</v>
      </c>
      <c r="CAW51" s="4">
        <f t="shared" si="33"/>
        <v>494</v>
      </c>
      <c r="CAX51" s="4">
        <f t="shared" si="33"/>
        <v>1127</v>
      </c>
      <c r="CAY51" s="4">
        <f t="shared" si="33"/>
        <v>896</v>
      </c>
      <c r="CAZ51" s="4">
        <f t="shared" si="33"/>
        <v>4644</v>
      </c>
      <c r="CBA51" s="4">
        <f t="shared" si="33"/>
        <v>9621</v>
      </c>
      <c r="CBB51" s="4">
        <f t="shared" si="33"/>
        <v>2866</v>
      </c>
      <c r="CBC51" s="4">
        <f t="shared" si="33"/>
        <v>998</v>
      </c>
      <c r="CBD51" s="4">
        <f t="shared" si="33"/>
        <v>69516</v>
      </c>
      <c r="CBE51" s="4">
        <f t="shared" si="33"/>
        <v>3093</v>
      </c>
      <c r="CBF51" s="4">
        <f t="shared" si="33"/>
        <v>998</v>
      </c>
      <c r="CBG51" s="4">
        <f t="shared" si="33"/>
        <v>2863</v>
      </c>
      <c r="CBH51" s="4">
        <f t="shared" si="33"/>
        <v>175</v>
      </c>
      <c r="CBI51" s="4">
        <f t="shared" si="33"/>
        <v>20585</v>
      </c>
      <c r="CBJ51" s="4">
        <f t="shared" si="33"/>
        <v>3384</v>
      </c>
      <c r="CBK51" s="4">
        <f t="shared" si="33"/>
        <v>6468</v>
      </c>
      <c r="CBL51" s="4">
        <f t="shared" si="33"/>
        <v>3824</v>
      </c>
      <c r="CBM51" s="4">
        <f t="shared" si="33"/>
        <v>1789</v>
      </c>
      <c r="CBN51" s="4">
        <f t="shared" si="33"/>
        <v>3436</v>
      </c>
      <c r="CBO51" s="4">
        <f t="shared" si="33"/>
        <v>1177</v>
      </c>
      <c r="CBP51" s="4">
        <f t="shared" si="33"/>
        <v>3277</v>
      </c>
      <c r="CBQ51" s="4">
        <f t="shared" si="33"/>
        <v>7354</v>
      </c>
      <c r="CBR51" s="4">
        <f t="shared" si="33"/>
        <v>1200</v>
      </c>
      <c r="CBS51" s="4">
        <f t="shared" si="33"/>
        <v>1534</v>
      </c>
      <c r="CBT51" s="4">
        <f t="shared" si="33"/>
        <v>8467</v>
      </c>
      <c r="CBU51" s="4">
        <f t="shared" si="33"/>
        <v>1305</v>
      </c>
      <c r="CBV51" s="4">
        <f t="shared" si="33"/>
        <v>2699</v>
      </c>
      <c r="CBW51" s="4">
        <f t="shared" si="33"/>
        <v>6302</v>
      </c>
      <c r="CBX51" s="4">
        <f t="shared" si="33"/>
        <v>1668</v>
      </c>
      <c r="CBY51" s="4">
        <f t="shared" si="33"/>
        <v>171</v>
      </c>
      <c r="CBZ51" s="4">
        <f t="shared" si="33"/>
        <v>16537</v>
      </c>
      <c r="CCA51" s="4">
        <f t="shared" si="33"/>
        <v>4423</v>
      </c>
      <c r="CCB51" s="4">
        <f t="shared" si="33"/>
        <v>2725</v>
      </c>
      <c r="CCC51" s="4">
        <f t="shared" si="33"/>
        <v>4065</v>
      </c>
      <c r="CCD51" s="4">
        <f t="shared" si="33"/>
        <v>1149</v>
      </c>
      <c r="CCE51" s="4">
        <f t="shared" si="33"/>
        <v>6742</v>
      </c>
      <c r="CCF51" s="4">
        <f t="shared" si="33"/>
        <v>2790</v>
      </c>
      <c r="CCG51" s="4">
        <f t="shared" si="33"/>
        <v>2449</v>
      </c>
      <c r="CCH51" s="4">
        <f t="shared" si="33"/>
        <v>14894</v>
      </c>
      <c r="CCI51" s="4">
        <f t="shared" si="33"/>
        <v>917</v>
      </c>
      <c r="CCJ51" s="4">
        <f t="shared" si="33"/>
        <v>1867</v>
      </c>
      <c r="CCK51" s="4">
        <f t="shared" ref="CCK51:CEV51" si="34">CCK49+CCK50</f>
        <v>617</v>
      </c>
      <c r="CCL51" s="4">
        <f t="shared" si="34"/>
        <v>906</v>
      </c>
      <c r="CCM51" s="4">
        <f t="shared" si="34"/>
        <v>4621</v>
      </c>
      <c r="CCN51" s="4">
        <f t="shared" si="34"/>
        <v>1904</v>
      </c>
      <c r="CCO51" s="4">
        <f t="shared" si="34"/>
        <v>402</v>
      </c>
      <c r="CCP51" s="4">
        <f t="shared" si="34"/>
        <v>953</v>
      </c>
      <c r="CCQ51" s="4">
        <f t="shared" si="34"/>
        <v>1723</v>
      </c>
      <c r="CCR51" s="4">
        <f t="shared" si="34"/>
        <v>3774</v>
      </c>
      <c r="CCS51" s="4">
        <f t="shared" si="34"/>
        <v>4113</v>
      </c>
      <c r="CCT51" s="4">
        <f t="shared" si="34"/>
        <v>951</v>
      </c>
      <c r="CCU51" s="4">
        <f t="shared" si="34"/>
        <v>5743</v>
      </c>
      <c r="CCV51" s="4">
        <f t="shared" si="34"/>
        <v>2984</v>
      </c>
      <c r="CCW51" s="4">
        <f t="shared" si="34"/>
        <v>1909</v>
      </c>
      <c r="CCX51" s="4">
        <f t="shared" si="34"/>
        <v>1221</v>
      </c>
      <c r="CCY51" s="4">
        <f t="shared" si="34"/>
        <v>1451</v>
      </c>
      <c r="CCZ51" s="4">
        <f t="shared" si="34"/>
        <v>803</v>
      </c>
      <c r="CDA51" s="4">
        <f t="shared" si="34"/>
        <v>7069</v>
      </c>
      <c r="CDB51" s="4">
        <f t="shared" si="34"/>
        <v>933</v>
      </c>
      <c r="CDC51" s="4">
        <f t="shared" si="34"/>
        <v>1525</v>
      </c>
      <c r="CDD51" s="4">
        <f t="shared" si="34"/>
        <v>5508</v>
      </c>
      <c r="CDE51" s="4">
        <f t="shared" si="34"/>
        <v>12242</v>
      </c>
      <c r="CDF51" s="4">
        <f t="shared" si="34"/>
        <v>9884</v>
      </c>
      <c r="CDG51" s="4">
        <f t="shared" si="34"/>
        <v>2242</v>
      </c>
      <c r="CDH51" s="4">
        <f t="shared" si="34"/>
        <v>837</v>
      </c>
      <c r="CDI51" s="4">
        <f t="shared" si="34"/>
        <v>464</v>
      </c>
      <c r="CDJ51" s="4">
        <f t="shared" si="34"/>
        <v>1765</v>
      </c>
      <c r="CDK51" s="4">
        <f t="shared" si="34"/>
        <v>2015</v>
      </c>
      <c r="CDL51" s="4">
        <f t="shared" si="34"/>
        <v>5421</v>
      </c>
      <c r="CDM51" s="4">
        <f t="shared" si="34"/>
        <v>1314</v>
      </c>
      <c r="CDN51" s="4">
        <f t="shared" si="34"/>
        <v>1548</v>
      </c>
      <c r="CDO51" s="4">
        <f t="shared" si="34"/>
        <v>1453</v>
      </c>
      <c r="CDP51" s="4">
        <f t="shared" si="34"/>
        <v>370</v>
      </c>
      <c r="CDQ51" s="4">
        <f t="shared" si="34"/>
        <v>1925</v>
      </c>
      <c r="CDR51" s="4">
        <f t="shared" si="34"/>
        <v>4502</v>
      </c>
      <c r="CDS51" s="4">
        <f t="shared" si="34"/>
        <v>8619</v>
      </c>
      <c r="CDT51" s="4">
        <f t="shared" si="34"/>
        <v>6112</v>
      </c>
      <c r="CDU51" s="4">
        <f t="shared" si="34"/>
        <v>46920</v>
      </c>
      <c r="CDV51" s="4">
        <f t="shared" si="34"/>
        <v>2228</v>
      </c>
      <c r="CDW51" s="4">
        <f t="shared" si="34"/>
        <v>951</v>
      </c>
      <c r="CDX51" s="4">
        <f t="shared" si="34"/>
        <v>4079</v>
      </c>
      <c r="CDY51" s="4">
        <f t="shared" si="34"/>
        <v>8055</v>
      </c>
      <c r="CDZ51" s="4">
        <f t="shared" si="34"/>
        <v>1052</v>
      </c>
      <c r="CEA51" s="4">
        <f t="shared" si="34"/>
        <v>1464</v>
      </c>
      <c r="CEB51" s="4">
        <f t="shared" si="34"/>
        <v>3228</v>
      </c>
      <c r="CEC51" s="4">
        <f t="shared" si="34"/>
        <v>1066</v>
      </c>
      <c r="CED51" s="4">
        <f t="shared" si="34"/>
        <v>5080</v>
      </c>
      <c r="CEE51" s="4">
        <f t="shared" si="34"/>
        <v>898</v>
      </c>
      <c r="CEF51" s="4">
        <f t="shared" si="34"/>
        <v>2899</v>
      </c>
      <c r="CEG51" s="4">
        <f t="shared" si="34"/>
        <v>1454</v>
      </c>
      <c r="CEH51" s="4">
        <f t="shared" si="34"/>
        <v>6124</v>
      </c>
      <c r="CEI51" s="4">
        <f t="shared" si="34"/>
        <v>11042</v>
      </c>
      <c r="CEJ51" s="4">
        <f t="shared" si="34"/>
        <v>2585</v>
      </c>
      <c r="CEK51" s="4">
        <f t="shared" si="34"/>
        <v>7354</v>
      </c>
      <c r="CEL51" s="4">
        <f t="shared" si="34"/>
        <v>1313</v>
      </c>
      <c r="CEM51" s="4">
        <f t="shared" si="34"/>
        <v>1187</v>
      </c>
      <c r="CEN51" s="4">
        <f t="shared" si="34"/>
        <v>239</v>
      </c>
      <c r="CEO51" s="4">
        <f t="shared" si="34"/>
        <v>1103</v>
      </c>
      <c r="CEP51" s="4">
        <f t="shared" si="34"/>
        <v>2825</v>
      </c>
      <c r="CEQ51" s="4">
        <f t="shared" si="34"/>
        <v>6427</v>
      </c>
      <c r="CER51" s="4">
        <f t="shared" si="34"/>
        <v>1646</v>
      </c>
      <c r="CES51" s="4">
        <f t="shared" si="34"/>
        <v>3531</v>
      </c>
      <c r="CET51" s="4">
        <f t="shared" si="34"/>
        <v>383</v>
      </c>
      <c r="CEU51" s="4">
        <f t="shared" si="34"/>
        <v>6717</v>
      </c>
      <c r="CEV51" s="4">
        <f t="shared" si="34"/>
        <v>1769</v>
      </c>
      <c r="CEW51" s="4">
        <f t="shared" ref="CEW51:CHH51" si="35">CEW49+CEW50</f>
        <v>2625</v>
      </c>
      <c r="CEX51" s="4">
        <f t="shared" si="35"/>
        <v>2471</v>
      </c>
      <c r="CEY51" s="4">
        <f t="shared" si="35"/>
        <v>1342</v>
      </c>
      <c r="CEZ51" s="4">
        <f t="shared" si="35"/>
        <v>5377</v>
      </c>
      <c r="CFA51" s="4">
        <f t="shared" si="35"/>
        <v>512</v>
      </c>
      <c r="CFB51" s="4">
        <f t="shared" si="35"/>
        <v>35064</v>
      </c>
      <c r="CFC51" s="4">
        <f t="shared" si="35"/>
        <v>1633</v>
      </c>
      <c r="CFD51" s="4">
        <f t="shared" si="35"/>
        <v>14183</v>
      </c>
      <c r="CFE51" s="4">
        <f t="shared" si="35"/>
        <v>13108</v>
      </c>
      <c r="CFF51" s="4">
        <f t="shared" si="35"/>
        <v>527</v>
      </c>
      <c r="CFG51" s="4">
        <f t="shared" si="35"/>
        <v>1722</v>
      </c>
      <c r="CFH51" s="4">
        <f t="shared" si="35"/>
        <v>4250</v>
      </c>
      <c r="CFI51" s="4">
        <f t="shared" si="35"/>
        <v>2660</v>
      </c>
      <c r="CFJ51" s="4">
        <f t="shared" si="35"/>
        <v>40119</v>
      </c>
      <c r="CFK51" s="4">
        <f t="shared" si="35"/>
        <v>3730</v>
      </c>
      <c r="CFL51" s="4">
        <f t="shared" si="35"/>
        <v>2314</v>
      </c>
      <c r="CFM51" s="4">
        <f t="shared" si="35"/>
        <v>14934</v>
      </c>
      <c r="CFN51" s="4">
        <f t="shared" si="35"/>
        <v>7637</v>
      </c>
      <c r="CFO51" s="4">
        <f t="shared" si="35"/>
        <v>5102</v>
      </c>
      <c r="CFP51" s="4">
        <f t="shared" si="35"/>
        <v>10707</v>
      </c>
      <c r="CFQ51" s="4">
        <f t="shared" si="35"/>
        <v>5573</v>
      </c>
      <c r="CFR51" s="4">
        <f t="shared" si="35"/>
        <v>1295</v>
      </c>
      <c r="CFS51" s="4">
        <f t="shared" si="35"/>
        <v>6587</v>
      </c>
      <c r="CFT51" s="4">
        <f t="shared" si="35"/>
        <v>2341</v>
      </c>
      <c r="CFU51" s="4">
        <f t="shared" si="35"/>
        <v>1599</v>
      </c>
      <c r="CFV51" s="4">
        <f t="shared" si="35"/>
        <v>1265</v>
      </c>
      <c r="CFW51" s="4">
        <f t="shared" si="35"/>
        <v>18532</v>
      </c>
      <c r="CFX51" s="4">
        <f t="shared" si="35"/>
        <v>5239</v>
      </c>
      <c r="CFY51" s="4">
        <f t="shared" si="35"/>
        <v>753</v>
      </c>
      <c r="CFZ51" s="4">
        <f t="shared" si="35"/>
        <v>1473</v>
      </c>
      <c r="CGA51" s="4">
        <f t="shared" si="35"/>
        <v>4930</v>
      </c>
      <c r="CGB51" s="4">
        <f t="shared" si="35"/>
        <v>2076</v>
      </c>
      <c r="CGC51" s="4">
        <f t="shared" si="35"/>
        <v>12716</v>
      </c>
      <c r="CGD51" s="4">
        <f t="shared" si="35"/>
        <v>11158</v>
      </c>
      <c r="CGE51" s="4">
        <f t="shared" si="35"/>
        <v>1541</v>
      </c>
      <c r="CGF51" s="4">
        <f t="shared" si="35"/>
        <v>15369</v>
      </c>
      <c r="CGG51" s="4">
        <f t="shared" si="35"/>
        <v>9616</v>
      </c>
      <c r="CGH51" s="4">
        <f t="shared" si="35"/>
        <v>2123</v>
      </c>
      <c r="CGI51" s="4">
        <f t="shared" si="35"/>
        <v>3320</v>
      </c>
      <c r="CGJ51" s="4">
        <f t="shared" si="35"/>
        <v>1343</v>
      </c>
      <c r="CGK51" s="4">
        <f t="shared" si="35"/>
        <v>6611</v>
      </c>
      <c r="CGL51" s="4">
        <f t="shared" si="35"/>
        <v>5207</v>
      </c>
      <c r="CGM51" s="4">
        <f t="shared" si="35"/>
        <v>1007</v>
      </c>
      <c r="CGN51" s="4">
        <f t="shared" si="35"/>
        <v>1782</v>
      </c>
      <c r="CGO51" s="4">
        <f t="shared" si="35"/>
        <v>4736</v>
      </c>
      <c r="CGP51" s="4">
        <f t="shared" si="35"/>
        <v>3407</v>
      </c>
      <c r="CGQ51" s="4">
        <f t="shared" si="35"/>
        <v>756</v>
      </c>
      <c r="CGR51" s="4">
        <f t="shared" si="35"/>
        <v>1361</v>
      </c>
      <c r="CGS51" s="4">
        <f t="shared" si="35"/>
        <v>1802</v>
      </c>
      <c r="CGT51" s="4">
        <f t="shared" si="35"/>
        <v>294</v>
      </c>
      <c r="CGU51" s="4">
        <f t="shared" si="35"/>
        <v>8763</v>
      </c>
      <c r="CGV51" s="4">
        <f t="shared" si="35"/>
        <v>16941</v>
      </c>
      <c r="CGW51" s="4">
        <f t="shared" si="35"/>
        <v>2219</v>
      </c>
      <c r="CGX51" s="4">
        <f t="shared" si="35"/>
        <v>3587</v>
      </c>
      <c r="CGY51" s="4">
        <f t="shared" si="35"/>
        <v>1356</v>
      </c>
      <c r="CGZ51" s="4">
        <f t="shared" si="35"/>
        <v>1808</v>
      </c>
      <c r="CHA51" s="4">
        <f t="shared" si="35"/>
        <v>901</v>
      </c>
      <c r="CHB51" s="4">
        <f t="shared" si="35"/>
        <v>3182</v>
      </c>
      <c r="CHC51" s="4">
        <f t="shared" si="35"/>
        <v>564</v>
      </c>
      <c r="CHD51" s="4">
        <f t="shared" si="35"/>
        <v>1563</v>
      </c>
      <c r="CHE51" s="4">
        <f t="shared" si="35"/>
        <v>1641</v>
      </c>
      <c r="CHF51" s="4">
        <f t="shared" si="35"/>
        <v>4772</v>
      </c>
      <c r="CHG51" s="4">
        <f t="shared" si="35"/>
        <v>4753</v>
      </c>
      <c r="CHH51" s="4">
        <f t="shared" si="35"/>
        <v>6858</v>
      </c>
      <c r="CHI51" s="4">
        <f t="shared" ref="CHI51:CJT51" si="36">CHI49+CHI50</f>
        <v>654</v>
      </c>
      <c r="CHJ51" s="4">
        <f t="shared" si="36"/>
        <v>969</v>
      </c>
      <c r="CHK51" s="4">
        <f t="shared" si="36"/>
        <v>885</v>
      </c>
      <c r="CHL51" s="4">
        <f t="shared" si="36"/>
        <v>375</v>
      </c>
      <c r="CHM51" s="4">
        <f t="shared" si="36"/>
        <v>2187</v>
      </c>
      <c r="CHN51" s="4">
        <f t="shared" si="36"/>
        <v>505</v>
      </c>
      <c r="CHO51" s="4">
        <f t="shared" si="36"/>
        <v>539</v>
      </c>
      <c r="CHP51" s="4">
        <f t="shared" si="36"/>
        <v>1902</v>
      </c>
      <c r="CHQ51" s="4">
        <f t="shared" si="36"/>
        <v>703</v>
      </c>
      <c r="CHR51" s="4">
        <f t="shared" si="36"/>
        <v>77684</v>
      </c>
      <c r="CHS51" s="4">
        <f t="shared" si="36"/>
        <v>910</v>
      </c>
      <c r="CHT51" s="4">
        <f t="shared" si="36"/>
        <v>5607</v>
      </c>
      <c r="CHU51" s="4">
        <f t="shared" si="36"/>
        <v>31420</v>
      </c>
      <c r="CHV51" s="4">
        <f t="shared" si="36"/>
        <v>8388</v>
      </c>
      <c r="CHW51" s="4">
        <f t="shared" si="36"/>
        <v>5344</v>
      </c>
      <c r="CHX51" s="4">
        <f t="shared" si="36"/>
        <v>525</v>
      </c>
      <c r="CHY51" s="4">
        <f t="shared" si="36"/>
        <v>11745</v>
      </c>
      <c r="CHZ51" s="4">
        <f t="shared" si="36"/>
        <v>1874</v>
      </c>
      <c r="CIA51" s="4">
        <f t="shared" si="36"/>
        <v>978</v>
      </c>
      <c r="CIB51" s="4">
        <f t="shared" si="36"/>
        <v>455</v>
      </c>
      <c r="CIC51" s="4">
        <f t="shared" si="36"/>
        <v>1033</v>
      </c>
      <c r="CID51" s="4">
        <f t="shared" si="36"/>
        <v>5668</v>
      </c>
      <c r="CIE51" s="4">
        <f t="shared" si="36"/>
        <v>2237</v>
      </c>
      <c r="CIF51" s="4">
        <f t="shared" si="36"/>
        <v>490</v>
      </c>
      <c r="CIG51" s="4">
        <f t="shared" si="36"/>
        <v>3565</v>
      </c>
      <c r="CIH51" s="4">
        <f t="shared" si="36"/>
        <v>1996</v>
      </c>
      <c r="CII51" s="4">
        <f t="shared" si="36"/>
        <v>1266</v>
      </c>
      <c r="CIJ51" s="4">
        <f t="shared" si="36"/>
        <v>361</v>
      </c>
      <c r="CIK51" s="4">
        <f t="shared" si="36"/>
        <v>341</v>
      </c>
      <c r="CIL51" s="4">
        <f t="shared" si="36"/>
        <v>798</v>
      </c>
      <c r="CIM51" s="4">
        <f t="shared" si="36"/>
        <v>1825</v>
      </c>
      <c r="CIN51" s="4">
        <f t="shared" si="36"/>
        <v>1184</v>
      </c>
      <c r="CIO51" s="4">
        <f t="shared" si="36"/>
        <v>632</v>
      </c>
      <c r="CIP51" s="4">
        <f t="shared" si="36"/>
        <v>3909</v>
      </c>
      <c r="CIQ51" s="4">
        <f t="shared" si="36"/>
        <v>4520</v>
      </c>
      <c r="CIR51" s="4">
        <f t="shared" si="36"/>
        <v>19584</v>
      </c>
      <c r="CIS51" s="4">
        <f t="shared" si="36"/>
        <v>35186</v>
      </c>
      <c r="CIT51" s="4">
        <f t="shared" si="36"/>
        <v>1394</v>
      </c>
      <c r="CIU51" s="4">
        <f t="shared" si="36"/>
        <v>5710</v>
      </c>
      <c r="CIV51" s="4">
        <f t="shared" si="36"/>
        <v>2435</v>
      </c>
      <c r="CIW51" s="4">
        <f t="shared" si="36"/>
        <v>13364</v>
      </c>
      <c r="CIX51" s="4">
        <f t="shared" si="36"/>
        <v>4500</v>
      </c>
      <c r="CIY51" s="4">
        <f t="shared" si="36"/>
        <v>3126</v>
      </c>
      <c r="CIZ51" s="4">
        <f t="shared" si="36"/>
        <v>661</v>
      </c>
      <c r="CJA51" s="4">
        <f t="shared" si="36"/>
        <v>12760</v>
      </c>
      <c r="CJB51" s="4">
        <f t="shared" si="36"/>
        <v>1769</v>
      </c>
      <c r="CJC51" s="4">
        <f t="shared" si="36"/>
        <v>1078</v>
      </c>
      <c r="CJD51" s="4">
        <f t="shared" si="36"/>
        <v>707</v>
      </c>
      <c r="CJE51" s="4">
        <f t="shared" si="36"/>
        <v>11578</v>
      </c>
      <c r="CJF51" s="4">
        <f t="shared" si="36"/>
        <v>2887</v>
      </c>
      <c r="CJG51" s="4">
        <f t="shared" si="36"/>
        <v>3890</v>
      </c>
      <c r="CJH51" s="4">
        <f t="shared" si="36"/>
        <v>4942</v>
      </c>
      <c r="CJI51" s="4">
        <f t="shared" si="36"/>
        <v>4580</v>
      </c>
      <c r="CJJ51" s="4">
        <f t="shared" si="36"/>
        <v>2871</v>
      </c>
      <c r="CJK51" s="4">
        <f t="shared" si="36"/>
        <v>642</v>
      </c>
      <c r="CJL51" s="4">
        <f t="shared" si="36"/>
        <v>1604</v>
      </c>
      <c r="CJM51" s="4">
        <f t="shared" si="36"/>
        <v>393</v>
      </c>
      <c r="CJN51" s="4">
        <f t="shared" si="36"/>
        <v>6324</v>
      </c>
      <c r="CJO51" s="4">
        <f t="shared" si="36"/>
        <v>2308</v>
      </c>
      <c r="CJP51" s="4">
        <f t="shared" si="36"/>
        <v>3464</v>
      </c>
      <c r="CJQ51" s="4">
        <f t="shared" si="36"/>
        <v>1167</v>
      </c>
      <c r="CJR51" s="4">
        <f t="shared" si="36"/>
        <v>2804</v>
      </c>
      <c r="CJS51" s="4">
        <f t="shared" si="36"/>
        <v>43177</v>
      </c>
      <c r="CJT51" s="4">
        <f t="shared" si="36"/>
        <v>2770</v>
      </c>
      <c r="CJU51" s="4">
        <f t="shared" ref="CJU51:CMF51" si="37">CJU49+CJU50</f>
        <v>5839</v>
      </c>
      <c r="CJV51" s="4">
        <f t="shared" si="37"/>
        <v>3490</v>
      </c>
      <c r="CJW51" s="4">
        <f t="shared" si="37"/>
        <v>1783</v>
      </c>
      <c r="CJX51" s="4">
        <f t="shared" si="37"/>
        <v>14529</v>
      </c>
      <c r="CJY51" s="4">
        <f t="shared" si="37"/>
        <v>930</v>
      </c>
      <c r="CJZ51" s="4">
        <f t="shared" si="37"/>
        <v>2325</v>
      </c>
      <c r="CKA51" s="4">
        <f t="shared" si="37"/>
        <v>3092</v>
      </c>
      <c r="CKB51" s="4">
        <f t="shared" si="37"/>
        <v>3527</v>
      </c>
      <c r="CKC51" s="4">
        <f t="shared" si="37"/>
        <v>1542</v>
      </c>
      <c r="CKD51" s="4">
        <f t="shared" si="37"/>
        <v>1215</v>
      </c>
      <c r="CKE51" s="4">
        <f t="shared" si="37"/>
        <v>1595</v>
      </c>
      <c r="CKF51" s="4">
        <f t="shared" si="37"/>
        <v>5877</v>
      </c>
      <c r="CKG51" s="4">
        <f t="shared" si="37"/>
        <v>3310</v>
      </c>
      <c r="CKH51" s="4">
        <f t="shared" si="37"/>
        <v>1007</v>
      </c>
      <c r="CKI51" s="4">
        <f t="shared" si="37"/>
        <v>2235</v>
      </c>
      <c r="CKJ51" s="4">
        <f t="shared" si="37"/>
        <v>364</v>
      </c>
      <c r="CKK51" s="4">
        <f t="shared" si="37"/>
        <v>1652</v>
      </c>
      <c r="CKL51" s="4">
        <f t="shared" si="37"/>
        <v>10584</v>
      </c>
      <c r="CKM51" s="4">
        <f t="shared" si="37"/>
        <v>1684</v>
      </c>
      <c r="CKN51" s="4">
        <f t="shared" si="37"/>
        <v>4259</v>
      </c>
      <c r="CKO51" s="4">
        <f t="shared" si="37"/>
        <v>18748</v>
      </c>
      <c r="CKP51" s="4">
        <f t="shared" si="37"/>
        <v>3258</v>
      </c>
      <c r="CKQ51" s="4">
        <f t="shared" si="37"/>
        <v>2549</v>
      </c>
      <c r="CKR51" s="4">
        <f t="shared" si="37"/>
        <v>7823</v>
      </c>
      <c r="CKS51" s="4">
        <f t="shared" si="37"/>
        <v>5228</v>
      </c>
      <c r="CKT51" s="4">
        <f t="shared" si="37"/>
        <v>11187</v>
      </c>
      <c r="CKU51" s="4">
        <f t="shared" si="37"/>
        <v>5707</v>
      </c>
      <c r="CKV51" s="4">
        <f t="shared" si="37"/>
        <v>22087</v>
      </c>
      <c r="CKW51" s="4">
        <f t="shared" si="37"/>
        <v>2326</v>
      </c>
      <c r="CKX51" s="4">
        <f t="shared" si="37"/>
        <v>18191</v>
      </c>
      <c r="CKY51" s="4">
        <f t="shared" si="37"/>
        <v>5348</v>
      </c>
      <c r="CKZ51" s="4">
        <f t="shared" si="37"/>
        <v>4400</v>
      </c>
      <c r="CLA51" s="4">
        <f t="shared" si="37"/>
        <v>1509</v>
      </c>
      <c r="CLB51" s="4">
        <f t="shared" si="37"/>
        <v>3416</v>
      </c>
      <c r="CLC51" s="4">
        <f t="shared" si="37"/>
        <v>5026</v>
      </c>
      <c r="CLD51" s="4">
        <f t="shared" si="37"/>
        <v>1213</v>
      </c>
      <c r="CLE51" s="4">
        <f t="shared" si="37"/>
        <v>2771</v>
      </c>
      <c r="CLF51" s="4">
        <f t="shared" si="37"/>
        <v>3372</v>
      </c>
      <c r="CLG51" s="4">
        <f t="shared" si="37"/>
        <v>1868</v>
      </c>
      <c r="CLH51" s="4">
        <f t="shared" si="37"/>
        <v>3403</v>
      </c>
      <c r="CLI51" s="4">
        <f t="shared" si="37"/>
        <v>1738</v>
      </c>
      <c r="CLJ51" s="4">
        <f t="shared" si="37"/>
        <v>1916</v>
      </c>
      <c r="CLK51" s="4">
        <f t="shared" si="37"/>
        <v>11744</v>
      </c>
      <c r="CLL51" s="4">
        <f t="shared" si="37"/>
        <v>369922</v>
      </c>
      <c r="CLM51" s="4">
        <f t="shared" si="37"/>
        <v>3318</v>
      </c>
      <c r="CLN51" s="4">
        <f t="shared" si="37"/>
        <v>2134</v>
      </c>
      <c r="CLO51" s="4">
        <f t="shared" si="37"/>
        <v>4270</v>
      </c>
      <c r="CLP51" s="4">
        <f t="shared" si="37"/>
        <v>1778</v>
      </c>
      <c r="CLQ51" s="4">
        <f t="shared" si="37"/>
        <v>2793</v>
      </c>
      <c r="CLR51" s="4">
        <f t="shared" si="37"/>
        <v>631</v>
      </c>
      <c r="CLS51" s="4">
        <f t="shared" si="37"/>
        <v>1380</v>
      </c>
      <c r="CLT51" s="4">
        <f t="shared" si="37"/>
        <v>1443</v>
      </c>
      <c r="CLU51" s="4">
        <f t="shared" si="37"/>
        <v>3568</v>
      </c>
      <c r="CLV51" s="4">
        <f t="shared" si="37"/>
        <v>3839</v>
      </c>
      <c r="CLW51" s="4">
        <f t="shared" si="37"/>
        <v>3916</v>
      </c>
      <c r="CLX51" s="4">
        <f t="shared" si="37"/>
        <v>3348</v>
      </c>
      <c r="CLY51" s="4">
        <f t="shared" si="37"/>
        <v>1630</v>
      </c>
      <c r="CLZ51" s="4">
        <f t="shared" si="37"/>
        <v>3967</v>
      </c>
      <c r="CMA51" s="4">
        <f t="shared" si="37"/>
        <v>1768</v>
      </c>
      <c r="CMB51" s="4">
        <f t="shared" si="37"/>
        <v>7845</v>
      </c>
      <c r="CMC51" s="4" t="e">
        <f t="shared" si="37"/>
        <v>#VALUE!</v>
      </c>
      <c r="CMD51" s="4">
        <f t="shared" si="37"/>
        <v>27025</v>
      </c>
      <c r="CME51" s="4">
        <f t="shared" si="37"/>
        <v>1726</v>
      </c>
      <c r="CMF51" s="4">
        <f t="shared" si="37"/>
        <v>1219</v>
      </c>
      <c r="CMG51" s="4">
        <f t="shared" ref="CMG51:COR51" si="38">CMG49+CMG50</f>
        <v>221107</v>
      </c>
      <c r="CMH51" s="4">
        <f t="shared" si="38"/>
        <v>6829</v>
      </c>
      <c r="CMI51" s="4">
        <f t="shared" si="38"/>
        <v>4450</v>
      </c>
      <c r="CMJ51" s="4">
        <f t="shared" si="38"/>
        <v>7390</v>
      </c>
      <c r="CMK51" s="4">
        <f t="shared" si="38"/>
        <v>2096</v>
      </c>
      <c r="CML51" s="4">
        <f t="shared" si="38"/>
        <v>1069</v>
      </c>
      <c r="CMM51" s="4">
        <f t="shared" si="38"/>
        <v>4572</v>
      </c>
      <c r="CMN51" s="4">
        <f t="shared" si="38"/>
        <v>748</v>
      </c>
      <c r="CMO51" s="4">
        <f t="shared" si="38"/>
        <v>6813</v>
      </c>
      <c r="CMP51" s="4">
        <f t="shared" si="38"/>
        <v>4606</v>
      </c>
      <c r="CMQ51" s="4">
        <f t="shared" si="38"/>
        <v>2550</v>
      </c>
      <c r="CMR51" s="4">
        <f t="shared" si="38"/>
        <v>76343</v>
      </c>
      <c r="CMS51" s="4">
        <f t="shared" si="38"/>
        <v>33185</v>
      </c>
      <c r="CMT51" s="4">
        <f t="shared" si="38"/>
        <v>1810</v>
      </c>
      <c r="CMU51" s="4">
        <f t="shared" si="38"/>
        <v>10183</v>
      </c>
      <c r="CMV51" s="4">
        <f t="shared" si="38"/>
        <v>11558</v>
      </c>
      <c r="CMW51" s="4">
        <f t="shared" si="38"/>
        <v>3114</v>
      </c>
      <c r="CMX51" s="4">
        <f t="shared" si="38"/>
        <v>4123</v>
      </c>
      <c r="CMY51" s="4">
        <f t="shared" si="38"/>
        <v>3331</v>
      </c>
      <c r="CMZ51" s="4">
        <f t="shared" si="38"/>
        <v>847</v>
      </c>
      <c r="CNA51" s="4">
        <f t="shared" si="38"/>
        <v>9278</v>
      </c>
      <c r="CNB51" s="4">
        <f t="shared" si="38"/>
        <v>3327</v>
      </c>
      <c r="CNC51" s="4">
        <f t="shared" si="38"/>
        <v>7335</v>
      </c>
      <c r="CND51" s="4">
        <f t="shared" si="38"/>
        <v>54454</v>
      </c>
      <c r="CNE51" s="4">
        <f t="shared" si="38"/>
        <v>1291</v>
      </c>
      <c r="CNF51" s="4">
        <f t="shared" si="38"/>
        <v>510</v>
      </c>
      <c r="CNG51" s="4">
        <f t="shared" si="38"/>
        <v>12831</v>
      </c>
      <c r="CNH51" s="4">
        <f t="shared" si="38"/>
        <v>1063</v>
      </c>
      <c r="CNI51" s="4">
        <f t="shared" si="38"/>
        <v>10943</v>
      </c>
      <c r="CNJ51" s="4">
        <f t="shared" si="38"/>
        <v>3991</v>
      </c>
      <c r="CNK51" s="4">
        <f t="shared" si="38"/>
        <v>81476</v>
      </c>
      <c r="CNL51" s="4">
        <f t="shared" si="38"/>
        <v>32505</v>
      </c>
      <c r="CNM51" s="4">
        <f t="shared" si="38"/>
        <v>24184</v>
      </c>
      <c r="CNN51" s="4">
        <f t="shared" si="38"/>
        <v>5833</v>
      </c>
      <c r="CNO51" s="4">
        <f t="shared" si="38"/>
        <v>5026</v>
      </c>
      <c r="CNP51" s="4">
        <f t="shared" si="38"/>
        <v>13323</v>
      </c>
      <c r="CNQ51" s="4">
        <f t="shared" si="38"/>
        <v>1617</v>
      </c>
      <c r="CNR51" s="4">
        <f t="shared" si="38"/>
        <v>10229</v>
      </c>
      <c r="CNS51" s="4">
        <f t="shared" si="38"/>
        <v>1896</v>
      </c>
      <c r="CNT51" s="4">
        <f t="shared" si="38"/>
        <v>2091</v>
      </c>
      <c r="CNU51" s="4">
        <f t="shared" si="38"/>
        <v>1176</v>
      </c>
      <c r="CNV51" s="4">
        <f t="shared" si="38"/>
        <v>1973</v>
      </c>
      <c r="CNW51" s="4">
        <f t="shared" si="38"/>
        <v>4099</v>
      </c>
      <c r="CNX51" s="4">
        <f t="shared" si="38"/>
        <v>1744</v>
      </c>
      <c r="CNY51" s="4">
        <f t="shared" si="38"/>
        <v>3862</v>
      </c>
      <c r="CNZ51" s="4">
        <f t="shared" si="38"/>
        <v>39689</v>
      </c>
      <c r="COA51" s="4">
        <f t="shared" si="38"/>
        <v>29966</v>
      </c>
      <c r="COB51" s="4">
        <f t="shared" si="38"/>
        <v>8663</v>
      </c>
      <c r="COC51" s="4">
        <f t="shared" si="38"/>
        <v>1488</v>
      </c>
      <c r="COD51" s="4">
        <f t="shared" si="38"/>
        <v>12319</v>
      </c>
      <c r="COE51" s="4">
        <f t="shared" si="38"/>
        <v>19210</v>
      </c>
      <c r="COF51" s="4">
        <f t="shared" si="38"/>
        <v>4791</v>
      </c>
      <c r="COG51" s="4">
        <f t="shared" si="38"/>
        <v>1468</v>
      </c>
      <c r="COH51" s="4">
        <f t="shared" si="38"/>
        <v>15435</v>
      </c>
      <c r="COI51" s="4">
        <f t="shared" si="38"/>
        <v>12760</v>
      </c>
      <c r="COJ51" s="4">
        <f t="shared" si="38"/>
        <v>38670</v>
      </c>
      <c r="COK51" s="4">
        <f t="shared" si="38"/>
        <v>4677</v>
      </c>
      <c r="COL51" s="4">
        <f t="shared" si="38"/>
        <v>18270</v>
      </c>
      <c r="COM51" s="4">
        <f t="shared" si="38"/>
        <v>16530</v>
      </c>
      <c r="CON51" s="4">
        <f t="shared" si="38"/>
        <v>811</v>
      </c>
      <c r="COO51" s="4">
        <f t="shared" si="38"/>
        <v>12541</v>
      </c>
      <c r="COP51" s="4">
        <f t="shared" si="38"/>
        <v>271</v>
      </c>
      <c r="COQ51" s="4">
        <f t="shared" si="38"/>
        <v>1167</v>
      </c>
      <c r="COR51" s="4">
        <f t="shared" si="38"/>
        <v>5465</v>
      </c>
      <c r="COS51" s="4">
        <f t="shared" ref="COS51:CRD51" si="39">COS49+COS50</f>
        <v>2261</v>
      </c>
      <c r="COT51" s="4">
        <f t="shared" si="39"/>
        <v>42773</v>
      </c>
      <c r="COU51" s="4">
        <f t="shared" si="39"/>
        <v>1677</v>
      </c>
      <c r="COV51" s="4">
        <f t="shared" si="39"/>
        <v>45332</v>
      </c>
      <c r="COW51" s="4">
        <f t="shared" si="39"/>
        <v>4635</v>
      </c>
      <c r="COX51" s="4">
        <f t="shared" si="39"/>
        <v>33951</v>
      </c>
      <c r="COY51" s="4">
        <f t="shared" si="39"/>
        <v>5046</v>
      </c>
      <c r="COZ51" s="4">
        <f t="shared" si="39"/>
        <v>3736</v>
      </c>
      <c r="CPA51" s="4">
        <f t="shared" si="39"/>
        <v>1191</v>
      </c>
      <c r="CPB51" s="4">
        <f t="shared" si="39"/>
        <v>15691</v>
      </c>
      <c r="CPC51" s="4">
        <f t="shared" si="39"/>
        <v>3295</v>
      </c>
      <c r="CPD51" s="4">
        <f t="shared" si="39"/>
        <v>11639</v>
      </c>
      <c r="CPE51" s="4">
        <f t="shared" si="39"/>
        <v>1561</v>
      </c>
      <c r="CPF51" s="4">
        <f t="shared" si="39"/>
        <v>1037</v>
      </c>
      <c r="CPG51" s="4">
        <f t="shared" si="39"/>
        <v>7259</v>
      </c>
      <c r="CPH51" s="4">
        <f t="shared" si="39"/>
        <v>2026</v>
      </c>
      <c r="CPI51" s="4">
        <f t="shared" si="39"/>
        <v>10810</v>
      </c>
      <c r="CPJ51" s="4">
        <f t="shared" si="39"/>
        <v>9786</v>
      </c>
      <c r="CPK51" s="4">
        <f t="shared" si="39"/>
        <v>7285</v>
      </c>
      <c r="CPL51" s="4">
        <f t="shared" si="39"/>
        <v>6374</v>
      </c>
      <c r="CPM51" s="4">
        <f t="shared" si="39"/>
        <v>1497</v>
      </c>
      <c r="CPN51" s="4">
        <f t="shared" si="39"/>
        <v>2777</v>
      </c>
      <c r="CPO51" s="4">
        <f t="shared" si="39"/>
        <v>4502</v>
      </c>
      <c r="CPP51" s="4">
        <f t="shared" si="39"/>
        <v>7927</v>
      </c>
      <c r="CPQ51" s="4">
        <f t="shared" si="39"/>
        <v>13637</v>
      </c>
      <c r="CPR51" s="4">
        <f t="shared" si="39"/>
        <v>15291</v>
      </c>
      <c r="CPS51" s="4">
        <f t="shared" si="39"/>
        <v>2479</v>
      </c>
      <c r="CPT51" s="4">
        <f t="shared" si="39"/>
        <v>2321</v>
      </c>
      <c r="CPU51" s="4">
        <f t="shared" si="39"/>
        <v>2502</v>
      </c>
      <c r="CPV51" s="4">
        <f t="shared" si="39"/>
        <v>1296</v>
      </c>
      <c r="CPW51" s="4">
        <f t="shared" si="39"/>
        <v>934</v>
      </c>
      <c r="CPX51" s="4">
        <f t="shared" si="39"/>
        <v>1113</v>
      </c>
      <c r="CPY51" s="4">
        <f t="shared" si="39"/>
        <v>70673</v>
      </c>
      <c r="CPZ51" s="4">
        <f t="shared" si="39"/>
        <v>14236</v>
      </c>
      <c r="CQA51" s="4">
        <f t="shared" si="39"/>
        <v>3236</v>
      </c>
      <c r="CQB51" s="4">
        <f t="shared" si="39"/>
        <v>3597</v>
      </c>
      <c r="CQC51" s="4">
        <f t="shared" si="39"/>
        <v>1753</v>
      </c>
      <c r="CQD51" s="4">
        <f t="shared" si="39"/>
        <v>2223</v>
      </c>
      <c r="CQE51" s="4">
        <f t="shared" si="39"/>
        <v>24808</v>
      </c>
      <c r="CQF51" s="4">
        <f t="shared" si="39"/>
        <v>159674</v>
      </c>
      <c r="CQG51" s="4">
        <f t="shared" si="39"/>
        <v>267975</v>
      </c>
      <c r="CQH51" s="4">
        <f t="shared" si="39"/>
        <v>10505</v>
      </c>
      <c r="CQI51" s="4">
        <f t="shared" si="39"/>
        <v>18753</v>
      </c>
      <c r="CQJ51" s="4">
        <f t="shared" si="39"/>
        <v>6667</v>
      </c>
      <c r="CQK51" s="4">
        <f t="shared" si="39"/>
        <v>51377</v>
      </c>
      <c r="CQL51" s="4">
        <f t="shared" si="39"/>
        <v>7966</v>
      </c>
      <c r="CQM51" s="4">
        <f t="shared" si="39"/>
        <v>1369</v>
      </c>
      <c r="CQN51" s="4">
        <f t="shared" si="39"/>
        <v>1144</v>
      </c>
      <c r="CQO51" s="4">
        <f t="shared" si="39"/>
        <v>35931</v>
      </c>
      <c r="CQP51" s="4">
        <f t="shared" si="39"/>
        <v>13020</v>
      </c>
      <c r="CQQ51" s="4">
        <f t="shared" si="39"/>
        <v>6738</v>
      </c>
      <c r="CQR51" s="4">
        <f t="shared" si="39"/>
        <v>245893</v>
      </c>
      <c r="CQS51" s="4">
        <f t="shared" si="39"/>
        <v>1596</v>
      </c>
      <c r="CQT51" s="4">
        <f t="shared" si="39"/>
        <v>2848</v>
      </c>
      <c r="CQU51" s="4">
        <f t="shared" si="39"/>
        <v>3640</v>
      </c>
      <c r="CQV51" s="4">
        <f t="shared" si="39"/>
        <v>1283</v>
      </c>
      <c r="CQW51" s="4">
        <f t="shared" si="39"/>
        <v>1479</v>
      </c>
      <c r="CQX51" s="4">
        <f t="shared" si="39"/>
        <v>8056</v>
      </c>
      <c r="CQY51" s="4">
        <f t="shared" si="39"/>
        <v>6200</v>
      </c>
      <c r="CQZ51" s="4">
        <f t="shared" si="39"/>
        <v>19516</v>
      </c>
      <c r="CRA51" s="4">
        <f t="shared" si="39"/>
        <v>2988</v>
      </c>
      <c r="CRB51" s="4">
        <f t="shared" si="39"/>
        <v>2626</v>
      </c>
      <c r="CRC51" s="4">
        <f t="shared" si="39"/>
        <v>9727</v>
      </c>
      <c r="CRD51" s="4">
        <f t="shared" si="39"/>
        <v>1292</v>
      </c>
      <c r="CRE51" s="4">
        <f t="shared" ref="CRE51:CTP51" si="40">CRE49+CRE50</f>
        <v>14925</v>
      </c>
      <c r="CRF51" s="4">
        <f t="shared" si="40"/>
        <v>1003</v>
      </c>
      <c r="CRG51" s="4">
        <f t="shared" si="40"/>
        <v>2</v>
      </c>
      <c r="CRH51" s="4">
        <f t="shared" si="40"/>
        <v>857709</v>
      </c>
      <c r="CRI51" s="4">
        <f t="shared" si="40"/>
        <v>7892</v>
      </c>
      <c r="CRJ51" s="4">
        <f t="shared" si="40"/>
        <v>8327</v>
      </c>
      <c r="CRK51" s="4">
        <f t="shared" si="40"/>
        <v>1313</v>
      </c>
      <c r="CRL51" s="4">
        <f t="shared" si="40"/>
        <v>4417</v>
      </c>
      <c r="CRM51" s="4">
        <f t="shared" si="40"/>
        <v>7427</v>
      </c>
      <c r="CRN51" s="4">
        <f t="shared" si="40"/>
        <v>9486</v>
      </c>
      <c r="CRO51" s="4">
        <f t="shared" si="40"/>
        <v>1202</v>
      </c>
      <c r="CRP51" s="4">
        <f t="shared" si="40"/>
        <v>17450</v>
      </c>
      <c r="CRQ51" s="4">
        <f t="shared" si="40"/>
        <v>915</v>
      </c>
      <c r="CRR51" s="4">
        <f t="shared" si="40"/>
        <v>2407</v>
      </c>
      <c r="CRS51" s="4">
        <f t="shared" si="40"/>
        <v>3301</v>
      </c>
      <c r="CRT51" s="4">
        <f t="shared" si="40"/>
        <v>12392</v>
      </c>
      <c r="CRU51" s="4">
        <f t="shared" si="40"/>
        <v>3566</v>
      </c>
      <c r="CRV51" s="4">
        <f t="shared" si="40"/>
        <v>3859</v>
      </c>
      <c r="CRW51" s="4">
        <f t="shared" si="40"/>
        <v>4454</v>
      </c>
      <c r="CRX51" s="4">
        <f t="shared" si="40"/>
        <v>2372</v>
      </c>
      <c r="CRY51" s="4">
        <f t="shared" si="40"/>
        <v>1623</v>
      </c>
      <c r="CRZ51" s="4">
        <f t="shared" si="40"/>
        <v>3340</v>
      </c>
      <c r="CSA51" s="4">
        <f t="shared" si="40"/>
        <v>34881</v>
      </c>
      <c r="CSB51" s="4">
        <f t="shared" si="40"/>
        <v>4757</v>
      </c>
      <c r="CSC51" s="4">
        <f t="shared" si="40"/>
        <v>107850</v>
      </c>
      <c r="CSD51" s="4">
        <f t="shared" si="40"/>
        <v>10729</v>
      </c>
      <c r="CSE51" s="4">
        <f t="shared" si="40"/>
        <v>636235</v>
      </c>
      <c r="CSF51" s="4">
        <f t="shared" si="40"/>
        <v>7658</v>
      </c>
      <c r="CSG51" s="4">
        <f t="shared" si="40"/>
        <v>6795</v>
      </c>
      <c r="CSH51" s="4">
        <f t="shared" si="40"/>
        <v>1558</v>
      </c>
      <c r="CSI51" s="4">
        <f t="shared" si="40"/>
        <v>2434</v>
      </c>
      <c r="CSJ51" s="4">
        <f t="shared" si="40"/>
        <v>61163</v>
      </c>
      <c r="CSK51" s="4">
        <f t="shared" si="40"/>
        <v>4138</v>
      </c>
      <c r="CSL51" s="4">
        <f t="shared" si="40"/>
        <v>1584</v>
      </c>
      <c r="CSM51" s="4">
        <f t="shared" si="40"/>
        <v>8425</v>
      </c>
      <c r="CSN51" s="4">
        <f t="shared" si="40"/>
        <v>7016</v>
      </c>
      <c r="CSO51" s="4">
        <f t="shared" si="40"/>
        <v>7179</v>
      </c>
      <c r="CSP51" s="4" t="e">
        <f t="shared" si="40"/>
        <v>#VALUE!</v>
      </c>
      <c r="CSQ51" s="4">
        <f t="shared" si="40"/>
        <v>4675</v>
      </c>
      <c r="CSR51" s="4">
        <f t="shared" si="40"/>
        <v>4898</v>
      </c>
      <c r="CSS51" s="4">
        <f t="shared" si="40"/>
        <v>12167</v>
      </c>
      <c r="CST51" s="4">
        <f t="shared" si="40"/>
        <v>3712</v>
      </c>
      <c r="CSU51" s="4">
        <f t="shared" si="40"/>
        <v>10500</v>
      </c>
      <c r="CSV51" s="4">
        <f t="shared" si="40"/>
        <v>11256</v>
      </c>
      <c r="CSW51" s="4">
        <f t="shared" si="40"/>
        <v>4223</v>
      </c>
      <c r="CSX51" s="4">
        <f t="shared" si="40"/>
        <v>1262</v>
      </c>
      <c r="CSY51" s="4">
        <f t="shared" si="40"/>
        <v>5223</v>
      </c>
      <c r="CSZ51" s="4">
        <f t="shared" si="40"/>
        <v>3327</v>
      </c>
      <c r="CTA51" s="4">
        <f t="shared" si="40"/>
        <v>42633</v>
      </c>
      <c r="CTB51" s="4">
        <f t="shared" si="40"/>
        <v>404989</v>
      </c>
      <c r="CTC51" s="4">
        <f t="shared" si="40"/>
        <v>1636</v>
      </c>
      <c r="CTD51" s="4">
        <f t="shared" si="40"/>
        <v>11794</v>
      </c>
      <c r="CTE51" s="4">
        <f t="shared" si="40"/>
        <v>2629</v>
      </c>
      <c r="CTF51" s="4">
        <f t="shared" si="40"/>
        <v>9287</v>
      </c>
      <c r="CTG51" s="4">
        <f t="shared" si="40"/>
        <v>5161</v>
      </c>
      <c r="CTH51" s="4">
        <f t="shared" si="40"/>
        <v>25916</v>
      </c>
      <c r="CTI51" s="4">
        <f t="shared" si="40"/>
        <v>17843</v>
      </c>
      <c r="CTJ51" s="4">
        <f t="shared" si="40"/>
        <v>344879</v>
      </c>
      <c r="CTK51" s="4">
        <f t="shared" si="40"/>
        <v>549</v>
      </c>
      <c r="CTL51" s="4">
        <f t="shared" si="40"/>
        <v>5487</v>
      </c>
      <c r="CTM51" s="4">
        <f t="shared" si="40"/>
        <v>9028</v>
      </c>
      <c r="CTN51" s="4">
        <f t="shared" si="40"/>
        <v>17973</v>
      </c>
      <c r="CTO51" s="4">
        <f t="shared" si="40"/>
        <v>22227</v>
      </c>
      <c r="CTP51" s="4">
        <f t="shared" si="40"/>
        <v>3873</v>
      </c>
      <c r="CTQ51" s="4">
        <f t="shared" ref="CTQ51:CWB51" si="41">CTQ49+CTQ50</f>
        <v>3512</v>
      </c>
      <c r="CTR51" s="4">
        <f t="shared" si="41"/>
        <v>3265</v>
      </c>
      <c r="CTS51" s="4">
        <f t="shared" si="41"/>
        <v>5800</v>
      </c>
      <c r="CTT51" s="4">
        <f t="shared" si="41"/>
        <v>7519</v>
      </c>
      <c r="CTU51" s="4">
        <f t="shared" si="41"/>
        <v>239445</v>
      </c>
      <c r="CTV51" s="4">
        <f t="shared" si="41"/>
        <v>7225</v>
      </c>
      <c r="CTW51" s="4">
        <f t="shared" si="41"/>
        <v>3503</v>
      </c>
      <c r="CTX51" s="4">
        <f t="shared" si="41"/>
        <v>8356</v>
      </c>
      <c r="CTY51" s="4">
        <f t="shared" si="41"/>
        <v>1622</v>
      </c>
      <c r="CTZ51" s="4">
        <f t="shared" si="41"/>
        <v>1504</v>
      </c>
      <c r="CUA51" s="4">
        <f t="shared" si="41"/>
        <v>8859</v>
      </c>
      <c r="CUB51" s="4">
        <f t="shared" si="41"/>
        <v>4157</v>
      </c>
      <c r="CUC51" s="4">
        <f t="shared" si="41"/>
        <v>3958</v>
      </c>
      <c r="CUD51" s="4">
        <f t="shared" si="41"/>
        <v>1470</v>
      </c>
      <c r="CUE51" s="4">
        <f t="shared" si="41"/>
        <v>1926</v>
      </c>
      <c r="CUF51" s="4">
        <f t="shared" si="41"/>
        <v>93</v>
      </c>
      <c r="CUG51" s="4">
        <f t="shared" si="41"/>
        <v>2396</v>
      </c>
      <c r="CUH51" s="4">
        <f t="shared" si="41"/>
        <v>9264</v>
      </c>
      <c r="CUI51" s="4">
        <f t="shared" si="41"/>
        <v>964</v>
      </c>
      <c r="CUJ51" s="4">
        <f t="shared" si="41"/>
        <v>299394</v>
      </c>
      <c r="CUK51" s="4">
        <f t="shared" si="41"/>
        <v>6561</v>
      </c>
      <c r="CUL51" s="4">
        <f t="shared" si="41"/>
        <v>1316</v>
      </c>
      <c r="CUM51" s="4">
        <f t="shared" si="41"/>
        <v>984</v>
      </c>
      <c r="CUN51" s="4">
        <f t="shared" si="41"/>
        <v>1883</v>
      </c>
      <c r="CUO51" s="4">
        <f t="shared" si="41"/>
        <v>2911</v>
      </c>
      <c r="CUP51" s="4">
        <f t="shared" si="41"/>
        <v>1286</v>
      </c>
      <c r="CUQ51" s="4">
        <f t="shared" si="41"/>
        <v>315564</v>
      </c>
      <c r="CUR51" s="4">
        <f t="shared" si="41"/>
        <v>19416</v>
      </c>
      <c r="CUS51" s="4">
        <f t="shared" si="41"/>
        <v>6074</v>
      </c>
      <c r="CUT51" s="4">
        <f t="shared" si="41"/>
        <v>3100</v>
      </c>
      <c r="CUU51" s="4">
        <f t="shared" si="41"/>
        <v>3408</v>
      </c>
      <c r="CUV51" s="4">
        <f t="shared" si="41"/>
        <v>27440</v>
      </c>
      <c r="CUW51" s="4">
        <f t="shared" si="41"/>
        <v>689</v>
      </c>
      <c r="CUX51" s="4">
        <f t="shared" si="41"/>
        <v>1333</v>
      </c>
      <c r="CUY51" s="4">
        <f t="shared" si="41"/>
        <v>96111</v>
      </c>
      <c r="CUZ51" s="4">
        <f t="shared" si="41"/>
        <v>2130</v>
      </c>
      <c r="CVA51" s="4">
        <f t="shared" si="41"/>
        <v>1900</v>
      </c>
      <c r="CVB51" s="4">
        <f t="shared" si="41"/>
        <v>1422</v>
      </c>
      <c r="CVC51" s="4">
        <f t="shared" si="41"/>
        <v>4945</v>
      </c>
      <c r="CVD51" s="4">
        <f t="shared" si="41"/>
        <v>14404</v>
      </c>
      <c r="CVE51" s="4">
        <f t="shared" si="41"/>
        <v>2940</v>
      </c>
      <c r="CVF51" s="4">
        <f t="shared" si="41"/>
        <v>2631</v>
      </c>
      <c r="CVG51" s="4">
        <f t="shared" si="41"/>
        <v>18486</v>
      </c>
      <c r="CVH51" s="4">
        <f t="shared" si="41"/>
        <v>2894</v>
      </c>
      <c r="CVI51" s="4" t="e">
        <f t="shared" si="41"/>
        <v>#VALUE!</v>
      </c>
      <c r="CVJ51" s="4">
        <f t="shared" si="41"/>
        <v>10190</v>
      </c>
      <c r="CVK51" s="4">
        <f t="shared" si="41"/>
        <v>1717</v>
      </c>
      <c r="CVL51" s="4">
        <f t="shared" si="41"/>
        <v>436</v>
      </c>
      <c r="CVM51" s="4">
        <f t="shared" si="41"/>
        <v>7373</v>
      </c>
      <c r="CVN51" s="4">
        <f t="shared" si="41"/>
        <v>158</v>
      </c>
      <c r="CVO51" s="4">
        <f t="shared" si="41"/>
        <v>35052</v>
      </c>
      <c r="CVP51" s="4">
        <f t="shared" si="41"/>
        <v>13009</v>
      </c>
      <c r="CVQ51" s="4">
        <f t="shared" si="41"/>
        <v>137440</v>
      </c>
      <c r="CVR51" s="4">
        <f t="shared" si="41"/>
        <v>46357</v>
      </c>
      <c r="CVS51" s="4">
        <f t="shared" si="41"/>
        <v>2909</v>
      </c>
      <c r="CVT51" s="4">
        <f t="shared" si="41"/>
        <v>5498</v>
      </c>
      <c r="CVU51" s="4">
        <f t="shared" si="41"/>
        <v>657</v>
      </c>
      <c r="CVV51" s="4" t="e">
        <f t="shared" si="41"/>
        <v>#VALUE!</v>
      </c>
      <c r="CVW51" s="4">
        <f t="shared" si="41"/>
        <v>229</v>
      </c>
      <c r="CVX51" s="4">
        <f t="shared" si="41"/>
        <v>64085</v>
      </c>
      <c r="CVY51" s="4">
        <f t="shared" si="41"/>
        <v>389</v>
      </c>
      <c r="CVZ51" s="4">
        <f t="shared" si="41"/>
        <v>10680</v>
      </c>
      <c r="CWA51" s="4">
        <f t="shared" si="41"/>
        <v>6272</v>
      </c>
      <c r="CWB51" s="4">
        <f t="shared" si="41"/>
        <v>224172</v>
      </c>
      <c r="CWC51" s="4">
        <f t="shared" ref="CWC51:CYN51" si="42">CWC49+CWC50</f>
        <v>5369</v>
      </c>
      <c r="CWD51" s="4">
        <f t="shared" si="42"/>
        <v>6449</v>
      </c>
      <c r="CWE51" s="4">
        <f t="shared" si="42"/>
        <v>1139</v>
      </c>
      <c r="CWF51" s="4">
        <f t="shared" si="42"/>
        <v>3512</v>
      </c>
      <c r="CWG51" s="4">
        <f t="shared" si="42"/>
        <v>2769</v>
      </c>
      <c r="CWH51" s="4">
        <f t="shared" si="42"/>
        <v>18271</v>
      </c>
      <c r="CWI51" s="4">
        <f t="shared" si="42"/>
        <v>20745</v>
      </c>
      <c r="CWJ51" s="4">
        <f t="shared" si="42"/>
        <v>13184</v>
      </c>
      <c r="CWK51" s="4">
        <f t="shared" si="42"/>
        <v>21897</v>
      </c>
      <c r="CWL51" s="4">
        <f t="shared" si="42"/>
        <v>77964</v>
      </c>
      <c r="CWM51" s="4">
        <f t="shared" si="42"/>
        <v>1109</v>
      </c>
      <c r="CWN51" s="4">
        <f t="shared" si="42"/>
        <v>4059</v>
      </c>
      <c r="CWO51" s="4">
        <f t="shared" si="42"/>
        <v>53213</v>
      </c>
      <c r="CWP51" s="4">
        <f t="shared" si="42"/>
        <v>616</v>
      </c>
      <c r="CWQ51" s="4">
        <f t="shared" si="42"/>
        <v>2554</v>
      </c>
      <c r="CWR51" s="4">
        <f t="shared" si="42"/>
        <v>49373</v>
      </c>
      <c r="CWS51" s="4">
        <f t="shared" si="42"/>
        <v>1937</v>
      </c>
      <c r="CWT51" s="4">
        <f t="shared" si="42"/>
        <v>6802</v>
      </c>
      <c r="CWU51" s="4" t="e">
        <f t="shared" si="42"/>
        <v>#VALUE!</v>
      </c>
      <c r="CWV51" s="4">
        <f t="shared" si="42"/>
        <v>14475</v>
      </c>
      <c r="CWW51" s="4">
        <f t="shared" si="42"/>
        <v>70466</v>
      </c>
      <c r="CWX51" s="4">
        <f t="shared" si="42"/>
        <v>10518</v>
      </c>
      <c r="CWY51" s="4">
        <f t="shared" si="42"/>
        <v>6953</v>
      </c>
      <c r="CWZ51" s="4">
        <f t="shared" si="42"/>
        <v>967</v>
      </c>
      <c r="CXA51" s="4">
        <f t="shared" si="42"/>
        <v>14075</v>
      </c>
      <c r="CXB51" s="4">
        <f t="shared" si="42"/>
        <v>849</v>
      </c>
      <c r="CXC51" s="4" t="e">
        <f t="shared" si="42"/>
        <v>#VALUE!</v>
      </c>
      <c r="CXD51" s="4">
        <f t="shared" si="42"/>
        <v>10512</v>
      </c>
      <c r="CXE51" s="4">
        <f t="shared" si="42"/>
        <v>171985</v>
      </c>
      <c r="CXF51" s="4">
        <f t="shared" si="42"/>
        <v>13971</v>
      </c>
      <c r="CXG51" s="4">
        <f t="shared" si="42"/>
        <v>44643</v>
      </c>
      <c r="CXH51" s="4">
        <f t="shared" si="42"/>
        <v>77805</v>
      </c>
      <c r="CXI51" s="4">
        <f t="shared" si="42"/>
        <v>1074</v>
      </c>
      <c r="CXJ51" s="4">
        <f t="shared" si="42"/>
        <v>1955</v>
      </c>
      <c r="CXK51" s="4">
        <f t="shared" si="42"/>
        <v>24646</v>
      </c>
      <c r="CXL51" s="4">
        <f t="shared" si="42"/>
        <v>16131</v>
      </c>
      <c r="CXM51" s="4">
        <f t="shared" si="42"/>
        <v>5974</v>
      </c>
      <c r="CXN51" s="4">
        <f t="shared" si="42"/>
        <v>5380</v>
      </c>
      <c r="CXO51" s="4">
        <f t="shared" si="42"/>
        <v>1403</v>
      </c>
      <c r="CXP51" s="4">
        <f t="shared" si="42"/>
        <v>1865</v>
      </c>
      <c r="CXQ51" s="4">
        <f t="shared" si="42"/>
        <v>78667</v>
      </c>
      <c r="CXR51" s="4">
        <f t="shared" si="42"/>
        <v>2171</v>
      </c>
      <c r="CXS51" s="4">
        <f t="shared" si="42"/>
        <v>790</v>
      </c>
      <c r="CXT51" s="4">
        <f t="shared" si="42"/>
        <v>5953</v>
      </c>
      <c r="CXU51" s="4">
        <f t="shared" si="42"/>
        <v>5936</v>
      </c>
      <c r="CXV51" s="4">
        <f t="shared" si="42"/>
        <v>861</v>
      </c>
      <c r="CXW51" s="4">
        <f t="shared" si="42"/>
        <v>1387</v>
      </c>
      <c r="CXX51" s="4">
        <f t="shared" si="42"/>
        <v>920</v>
      </c>
      <c r="CXY51" s="4">
        <f t="shared" si="42"/>
        <v>9233</v>
      </c>
      <c r="CXZ51" s="4">
        <f t="shared" si="42"/>
        <v>31628</v>
      </c>
      <c r="CYA51" s="4">
        <f t="shared" si="42"/>
        <v>42729</v>
      </c>
      <c r="CYB51" s="4">
        <f t="shared" si="42"/>
        <v>660</v>
      </c>
      <c r="CYC51" s="4">
        <f t="shared" si="42"/>
        <v>883</v>
      </c>
      <c r="CYD51" s="4">
        <f t="shared" si="42"/>
        <v>2788</v>
      </c>
      <c r="CYE51" s="4">
        <f t="shared" si="42"/>
        <v>505</v>
      </c>
      <c r="CYF51" s="4">
        <f t="shared" si="42"/>
        <v>4427</v>
      </c>
      <c r="CYG51" s="4">
        <f t="shared" si="42"/>
        <v>7591</v>
      </c>
      <c r="CYH51" s="4">
        <f t="shared" si="42"/>
        <v>1801</v>
      </c>
      <c r="CYI51" s="4">
        <f t="shared" si="42"/>
        <v>1399</v>
      </c>
      <c r="CYJ51" s="4">
        <f t="shared" si="42"/>
        <v>1489</v>
      </c>
      <c r="CYK51" s="4">
        <f t="shared" si="42"/>
        <v>3508</v>
      </c>
      <c r="CYL51" s="4">
        <f t="shared" si="42"/>
        <v>858</v>
      </c>
      <c r="CYM51" s="4">
        <f t="shared" si="42"/>
        <v>2541</v>
      </c>
      <c r="CYN51" s="4">
        <f t="shared" si="42"/>
        <v>479</v>
      </c>
      <c r="CYO51" s="4">
        <f t="shared" ref="CYO51:DAZ51" si="43">CYO49+CYO50</f>
        <v>726</v>
      </c>
      <c r="CYP51" s="4">
        <f t="shared" si="43"/>
        <v>4168</v>
      </c>
      <c r="CYQ51" s="4">
        <f t="shared" si="43"/>
        <v>25461</v>
      </c>
      <c r="CYR51" s="4">
        <f t="shared" si="43"/>
        <v>2139</v>
      </c>
      <c r="CYS51" s="4">
        <f t="shared" si="43"/>
        <v>1679</v>
      </c>
      <c r="CYT51" s="4">
        <f t="shared" si="43"/>
        <v>818</v>
      </c>
      <c r="CYU51" s="4">
        <f t="shared" si="43"/>
        <v>3900</v>
      </c>
      <c r="CYV51" s="4">
        <f t="shared" si="43"/>
        <v>1234</v>
      </c>
      <c r="CYW51" s="4">
        <f t="shared" si="43"/>
        <v>4882</v>
      </c>
      <c r="CYX51" s="4">
        <f t="shared" si="43"/>
        <v>991</v>
      </c>
      <c r="CYY51" s="4">
        <f t="shared" si="43"/>
        <v>2398</v>
      </c>
      <c r="CYZ51" s="4">
        <f t="shared" si="43"/>
        <v>4250</v>
      </c>
      <c r="CZA51" s="4">
        <f t="shared" si="43"/>
        <v>1828</v>
      </c>
      <c r="CZB51" s="4">
        <f t="shared" si="43"/>
        <v>4625</v>
      </c>
      <c r="CZC51" s="4">
        <f t="shared" si="43"/>
        <v>2889</v>
      </c>
      <c r="CZD51" s="4">
        <f t="shared" si="43"/>
        <v>8177</v>
      </c>
      <c r="CZE51" s="4">
        <f t="shared" si="43"/>
        <v>8825</v>
      </c>
      <c r="CZF51" s="4">
        <f t="shared" si="43"/>
        <v>5244</v>
      </c>
      <c r="CZG51" s="4">
        <f t="shared" si="43"/>
        <v>44676</v>
      </c>
      <c r="CZH51" s="4">
        <f t="shared" si="43"/>
        <v>12793</v>
      </c>
      <c r="CZI51" s="4">
        <f t="shared" si="43"/>
        <v>21724</v>
      </c>
      <c r="CZJ51" s="4">
        <f t="shared" si="43"/>
        <v>2999</v>
      </c>
      <c r="CZK51" s="4">
        <f t="shared" si="43"/>
        <v>926</v>
      </c>
      <c r="CZL51" s="4">
        <f t="shared" si="43"/>
        <v>971</v>
      </c>
      <c r="CZM51" s="4">
        <f t="shared" si="43"/>
        <v>1920</v>
      </c>
      <c r="CZN51" s="4">
        <f t="shared" si="43"/>
        <v>68604</v>
      </c>
      <c r="CZO51" s="4">
        <f t="shared" si="43"/>
        <v>8935</v>
      </c>
      <c r="CZP51" s="4">
        <f t="shared" si="43"/>
        <v>2778</v>
      </c>
      <c r="CZQ51" s="4">
        <f t="shared" si="43"/>
        <v>864</v>
      </c>
      <c r="CZR51" s="4">
        <f t="shared" si="43"/>
        <v>1878</v>
      </c>
      <c r="CZS51" s="4">
        <f t="shared" si="43"/>
        <v>1074</v>
      </c>
      <c r="CZT51" s="4">
        <f t="shared" si="43"/>
        <v>2131</v>
      </c>
      <c r="CZU51" s="4">
        <f t="shared" si="43"/>
        <v>1306</v>
      </c>
      <c r="CZV51" s="4">
        <f t="shared" si="43"/>
        <v>388</v>
      </c>
      <c r="CZW51" s="4">
        <f t="shared" si="43"/>
        <v>720</v>
      </c>
      <c r="CZX51" s="4">
        <f t="shared" si="43"/>
        <v>306</v>
      </c>
      <c r="CZY51" s="4">
        <f t="shared" si="43"/>
        <v>8400</v>
      </c>
      <c r="CZZ51" s="4">
        <f t="shared" si="43"/>
        <v>17594</v>
      </c>
      <c r="DAA51" s="4">
        <f t="shared" si="43"/>
        <v>5734</v>
      </c>
      <c r="DAB51" s="4">
        <f t="shared" si="43"/>
        <v>591</v>
      </c>
      <c r="DAC51" s="4">
        <f t="shared" si="43"/>
        <v>307</v>
      </c>
      <c r="DAD51" s="4">
        <f t="shared" si="43"/>
        <v>8652</v>
      </c>
      <c r="DAE51" s="4">
        <f t="shared" si="43"/>
        <v>2799</v>
      </c>
      <c r="DAF51" s="4">
        <f t="shared" si="43"/>
        <v>744</v>
      </c>
      <c r="DAG51" s="4">
        <f t="shared" si="43"/>
        <v>5646</v>
      </c>
      <c r="DAH51" s="4">
        <f t="shared" si="43"/>
        <v>2627</v>
      </c>
      <c r="DAI51" s="4">
        <f t="shared" si="43"/>
        <v>767</v>
      </c>
      <c r="DAJ51" s="4">
        <f t="shared" si="43"/>
        <v>870</v>
      </c>
      <c r="DAK51" s="4">
        <f t="shared" si="43"/>
        <v>1338</v>
      </c>
      <c r="DAL51" s="4">
        <f t="shared" si="43"/>
        <v>7909</v>
      </c>
      <c r="DAM51" s="4">
        <f t="shared" si="43"/>
        <v>3157</v>
      </c>
      <c r="DAN51" s="4">
        <f t="shared" si="43"/>
        <v>531</v>
      </c>
      <c r="DAO51" s="4">
        <f t="shared" si="43"/>
        <v>8933</v>
      </c>
      <c r="DAP51" s="4">
        <f t="shared" si="43"/>
        <v>4707</v>
      </c>
      <c r="DAQ51" s="4">
        <f t="shared" si="43"/>
        <v>896</v>
      </c>
      <c r="DAR51" s="4">
        <f t="shared" si="43"/>
        <v>3809</v>
      </c>
      <c r="DAS51" s="4">
        <f t="shared" si="43"/>
        <v>867</v>
      </c>
      <c r="DAT51" s="4">
        <f t="shared" si="43"/>
        <v>3767</v>
      </c>
      <c r="DAU51" s="4">
        <f t="shared" si="43"/>
        <v>914</v>
      </c>
      <c r="DAV51" s="4">
        <f t="shared" si="43"/>
        <v>510</v>
      </c>
      <c r="DAW51" s="4">
        <f t="shared" si="43"/>
        <v>14367</v>
      </c>
      <c r="DAX51" s="4">
        <f t="shared" si="43"/>
        <v>417</v>
      </c>
      <c r="DAY51" s="4">
        <f t="shared" si="43"/>
        <v>38574</v>
      </c>
      <c r="DAZ51" s="4">
        <f t="shared" si="43"/>
        <v>13199</v>
      </c>
      <c r="DBA51" s="4">
        <f t="shared" ref="DBA51:DDL51" si="44">DBA49+DBA50</f>
        <v>1357</v>
      </c>
      <c r="DBB51" s="4">
        <f t="shared" si="44"/>
        <v>170</v>
      </c>
      <c r="DBC51" s="4">
        <f t="shared" si="44"/>
        <v>1616</v>
      </c>
      <c r="DBD51" s="4">
        <f t="shared" si="44"/>
        <v>16088</v>
      </c>
      <c r="DBE51" s="4">
        <f t="shared" si="44"/>
        <v>12848</v>
      </c>
      <c r="DBF51" s="4">
        <f t="shared" si="44"/>
        <v>18812</v>
      </c>
      <c r="DBG51" s="4">
        <f t="shared" si="44"/>
        <v>7579</v>
      </c>
      <c r="DBH51" s="4">
        <f t="shared" si="44"/>
        <v>7334</v>
      </c>
      <c r="DBI51" s="4">
        <f t="shared" si="44"/>
        <v>22880</v>
      </c>
      <c r="DBJ51" s="4">
        <f t="shared" si="44"/>
        <v>1513</v>
      </c>
      <c r="DBK51" s="4">
        <f t="shared" si="44"/>
        <v>4896</v>
      </c>
      <c r="DBL51" s="4">
        <f t="shared" si="44"/>
        <v>10887</v>
      </c>
      <c r="DBM51" s="4">
        <f t="shared" si="44"/>
        <v>2813</v>
      </c>
      <c r="DBN51" s="4">
        <f t="shared" si="44"/>
        <v>1926</v>
      </c>
      <c r="DBO51" s="4">
        <f t="shared" si="44"/>
        <v>2895</v>
      </c>
      <c r="DBP51" s="4">
        <f t="shared" si="44"/>
        <v>1197</v>
      </c>
      <c r="DBQ51" s="4">
        <f t="shared" si="44"/>
        <v>1335</v>
      </c>
      <c r="DBR51" s="4">
        <f t="shared" si="44"/>
        <v>307</v>
      </c>
      <c r="DBS51" s="4">
        <f t="shared" si="44"/>
        <v>1135</v>
      </c>
      <c r="DBT51" s="4">
        <f t="shared" si="44"/>
        <v>2100</v>
      </c>
      <c r="DBU51" s="4">
        <f t="shared" si="44"/>
        <v>1979</v>
      </c>
      <c r="DBV51" s="4">
        <f t="shared" si="44"/>
        <v>4171</v>
      </c>
      <c r="DBW51" s="4">
        <f t="shared" si="44"/>
        <v>2059</v>
      </c>
      <c r="DBX51" s="4">
        <f t="shared" si="44"/>
        <v>616</v>
      </c>
      <c r="DBY51" s="4">
        <f t="shared" si="44"/>
        <v>639930</v>
      </c>
      <c r="DBZ51" s="4">
        <f t="shared" si="44"/>
        <v>4866</v>
      </c>
      <c r="DCA51" s="4">
        <f t="shared" si="44"/>
        <v>6392</v>
      </c>
      <c r="DCB51" s="4">
        <f t="shared" si="44"/>
        <v>2837</v>
      </c>
      <c r="DCC51" s="4">
        <f t="shared" si="44"/>
        <v>613</v>
      </c>
      <c r="DCD51" s="4">
        <f t="shared" si="44"/>
        <v>2316</v>
      </c>
      <c r="DCE51" s="4">
        <f t="shared" si="44"/>
        <v>1318</v>
      </c>
      <c r="DCF51" s="4">
        <f t="shared" si="44"/>
        <v>14042</v>
      </c>
      <c r="DCG51" s="4">
        <f t="shared" si="44"/>
        <v>838</v>
      </c>
      <c r="DCH51" s="4">
        <f t="shared" si="44"/>
        <v>5192</v>
      </c>
      <c r="DCI51" s="4">
        <f t="shared" si="44"/>
        <v>6369</v>
      </c>
      <c r="DCJ51" s="4">
        <f t="shared" si="44"/>
        <v>17349</v>
      </c>
      <c r="DCK51" s="4">
        <f t="shared" si="44"/>
        <v>26363</v>
      </c>
      <c r="DCL51" s="4">
        <f t="shared" si="44"/>
        <v>4930</v>
      </c>
      <c r="DCM51" s="4">
        <f t="shared" si="44"/>
        <v>4639</v>
      </c>
      <c r="DCN51" s="4">
        <f t="shared" si="44"/>
        <v>2538</v>
      </c>
      <c r="DCO51" s="4">
        <f t="shared" si="44"/>
        <v>20603</v>
      </c>
      <c r="DCP51" s="4">
        <f t="shared" si="44"/>
        <v>779</v>
      </c>
      <c r="DCQ51" s="4">
        <f t="shared" si="44"/>
        <v>1033</v>
      </c>
      <c r="DCR51" s="4">
        <f t="shared" si="44"/>
        <v>5747</v>
      </c>
      <c r="DCS51" s="4">
        <f t="shared" si="44"/>
        <v>12395</v>
      </c>
      <c r="DCT51" s="4">
        <f t="shared" si="44"/>
        <v>8860</v>
      </c>
      <c r="DCU51" s="4">
        <f t="shared" si="44"/>
        <v>7985</v>
      </c>
      <c r="DCV51" s="4">
        <f t="shared" si="44"/>
        <v>6571</v>
      </c>
      <c r="DCW51" s="4">
        <f t="shared" si="44"/>
        <v>6497</v>
      </c>
      <c r="DCX51" s="4">
        <f t="shared" si="44"/>
        <v>7799</v>
      </c>
      <c r="DCY51" s="4">
        <f t="shared" si="44"/>
        <v>3310</v>
      </c>
      <c r="DCZ51" s="4">
        <f t="shared" si="44"/>
        <v>5557</v>
      </c>
      <c r="DDA51" s="4">
        <f t="shared" si="44"/>
        <v>1772</v>
      </c>
      <c r="DDB51" s="4">
        <f t="shared" si="44"/>
        <v>4412</v>
      </c>
      <c r="DDC51" s="4">
        <f t="shared" si="44"/>
        <v>7457</v>
      </c>
      <c r="DDD51" s="4">
        <f t="shared" si="44"/>
        <v>16502</v>
      </c>
      <c r="DDE51" s="4">
        <f t="shared" si="44"/>
        <v>2269</v>
      </c>
      <c r="DDF51" s="4">
        <f t="shared" si="44"/>
        <v>7316</v>
      </c>
      <c r="DDG51" s="4">
        <f t="shared" si="44"/>
        <v>6878</v>
      </c>
      <c r="DDH51" s="4">
        <f t="shared" si="44"/>
        <v>3089</v>
      </c>
      <c r="DDI51" s="4">
        <f t="shared" si="44"/>
        <v>353</v>
      </c>
      <c r="DDJ51" s="4">
        <f t="shared" si="44"/>
        <v>245</v>
      </c>
      <c r="DDK51" s="4">
        <f t="shared" si="44"/>
        <v>1192</v>
      </c>
      <c r="DDL51" s="4">
        <f t="shared" si="44"/>
        <v>3938</v>
      </c>
      <c r="DDM51" s="4">
        <f t="shared" ref="DDM51:DFX51" si="45">DDM49+DDM50</f>
        <v>10828</v>
      </c>
      <c r="DDN51" s="4">
        <f t="shared" si="45"/>
        <v>4991</v>
      </c>
      <c r="DDO51" s="4">
        <f t="shared" si="45"/>
        <v>100849</v>
      </c>
      <c r="DDP51" s="4">
        <f t="shared" si="45"/>
        <v>1281</v>
      </c>
      <c r="DDQ51" s="4">
        <f t="shared" si="45"/>
        <v>16641</v>
      </c>
      <c r="DDR51" s="4">
        <f t="shared" si="45"/>
        <v>4937</v>
      </c>
      <c r="DDS51" s="4">
        <f t="shared" si="45"/>
        <v>8051</v>
      </c>
      <c r="DDT51" s="4">
        <f t="shared" si="45"/>
        <v>7615</v>
      </c>
      <c r="DDU51" s="4">
        <f t="shared" si="45"/>
        <v>4535</v>
      </c>
      <c r="DDV51" s="4">
        <f t="shared" si="45"/>
        <v>1316</v>
      </c>
      <c r="DDW51" s="4">
        <f t="shared" si="45"/>
        <v>4451</v>
      </c>
      <c r="DDX51" s="4">
        <f t="shared" si="45"/>
        <v>27347</v>
      </c>
      <c r="DDY51" s="4">
        <f t="shared" si="45"/>
        <v>25468</v>
      </c>
      <c r="DDZ51" s="4">
        <f t="shared" si="45"/>
        <v>314</v>
      </c>
      <c r="DEA51" s="4">
        <f t="shared" si="45"/>
        <v>1098</v>
      </c>
      <c r="DEB51" s="4">
        <f t="shared" si="45"/>
        <v>2894</v>
      </c>
      <c r="DEC51" s="4">
        <f t="shared" si="45"/>
        <v>735</v>
      </c>
      <c r="DED51" s="4">
        <f t="shared" si="45"/>
        <v>682</v>
      </c>
      <c r="DEE51" s="4">
        <f t="shared" si="45"/>
        <v>2283</v>
      </c>
      <c r="DEF51" s="4">
        <f t="shared" si="45"/>
        <v>3323</v>
      </c>
      <c r="DEG51" s="4">
        <f t="shared" si="45"/>
        <v>548</v>
      </c>
      <c r="DEH51" s="4">
        <f t="shared" si="45"/>
        <v>1144</v>
      </c>
      <c r="DEI51" s="4">
        <f t="shared" si="45"/>
        <v>5058</v>
      </c>
      <c r="DEJ51" s="4">
        <f t="shared" si="45"/>
        <v>1804</v>
      </c>
      <c r="DEK51" s="4">
        <f t="shared" si="45"/>
        <v>613</v>
      </c>
      <c r="DEL51" s="4">
        <f t="shared" si="45"/>
        <v>2956</v>
      </c>
      <c r="DEM51" s="4">
        <f t="shared" si="45"/>
        <v>3187</v>
      </c>
      <c r="DEN51" s="4">
        <f t="shared" si="45"/>
        <v>130073</v>
      </c>
      <c r="DEO51" s="4">
        <f t="shared" si="45"/>
        <v>2807</v>
      </c>
      <c r="DEP51" s="4">
        <f t="shared" si="45"/>
        <v>1288</v>
      </c>
      <c r="DEQ51" s="4">
        <f t="shared" si="45"/>
        <v>8303</v>
      </c>
      <c r="DER51" s="4">
        <f t="shared" si="45"/>
        <v>4782</v>
      </c>
      <c r="DES51" s="4">
        <f t="shared" si="45"/>
        <v>17645</v>
      </c>
      <c r="DET51" s="4">
        <f t="shared" si="45"/>
        <v>1636</v>
      </c>
      <c r="DEU51" s="4">
        <f t="shared" si="45"/>
        <v>3366</v>
      </c>
      <c r="DEV51" s="4">
        <f t="shared" si="45"/>
        <v>2761</v>
      </c>
      <c r="DEW51" s="4">
        <f t="shared" si="45"/>
        <v>2298</v>
      </c>
      <c r="DEX51" s="4">
        <f t="shared" si="45"/>
        <v>29743</v>
      </c>
      <c r="DEY51" s="4">
        <f t="shared" si="45"/>
        <v>29668</v>
      </c>
      <c r="DEZ51" s="4">
        <f t="shared" si="45"/>
        <v>6719</v>
      </c>
      <c r="DFA51" s="4">
        <f t="shared" si="45"/>
        <v>6813</v>
      </c>
      <c r="DFB51" s="4">
        <f t="shared" si="45"/>
        <v>10331</v>
      </c>
      <c r="DFC51" s="4">
        <f t="shared" si="45"/>
        <v>32320</v>
      </c>
      <c r="DFD51" s="4">
        <f t="shared" si="45"/>
        <v>18346</v>
      </c>
      <c r="DFE51" s="4">
        <f t="shared" si="45"/>
        <v>16255</v>
      </c>
      <c r="DFF51" s="4">
        <f t="shared" si="45"/>
        <v>3225</v>
      </c>
      <c r="DFG51" s="4">
        <f t="shared" si="45"/>
        <v>10303</v>
      </c>
      <c r="DFH51" s="4">
        <f t="shared" si="45"/>
        <v>2803</v>
      </c>
      <c r="DFI51" s="4">
        <f t="shared" si="45"/>
        <v>6276</v>
      </c>
      <c r="DFJ51" s="4">
        <f t="shared" si="45"/>
        <v>9456</v>
      </c>
      <c r="DFK51" s="4">
        <f t="shared" si="45"/>
        <v>4454</v>
      </c>
      <c r="DFL51" s="4">
        <f t="shared" si="45"/>
        <v>3534</v>
      </c>
      <c r="DFM51" s="4">
        <f t="shared" si="45"/>
        <v>2151</v>
      </c>
      <c r="DFN51" s="4">
        <f t="shared" si="45"/>
        <v>6883</v>
      </c>
      <c r="DFO51" s="4">
        <f t="shared" si="45"/>
        <v>3415</v>
      </c>
      <c r="DFP51" s="4">
        <f t="shared" si="45"/>
        <v>11065</v>
      </c>
      <c r="DFQ51" s="4">
        <f t="shared" si="45"/>
        <v>36150</v>
      </c>
      <c r="DFR51" s="4">
        <f t="shared" si="45"/>
        <v>4631</v>
      </c>
      <c r="DFS51" s="4">
        <f t="shared" si="45"/>
        <v>43455</v>
      </c>
      <c r="DFT51" s="4">
        <f t="shared" si="45"/>
        <v>14717</v>
      </c>
      <c r="DFU51" s="4">
        <f t="shared" si="45"/>
        <v>23481</v>
      </c>
      <c r="DFV51" s="4">
        <f t="shared" si="45"/>
        <v>10540</v>
      </c>
      <c r="DFW51" s="4">
        <f t="shared" si="45"/>
        <v>5544</v>
      </c>
      <c r="DFX51" s="4">
        <f t="shared" si="45"/>
        <v>6143</v>
      </c>
      <c r="DFY51" s="4">
        <f t="shared" ref="DFY51:DIJ51" si="46">DFY49+DFY50</f>
        <v>117176</v>
      </c>
      <c r="DFZ51" s="4">
        <f t="shared" si="46"/>
        <v>146956</v>
      </c>
      <c r="DGA51" s="4">
        <f t="shared" si="46"/>
        <v>5840</v>
      </c>
      <c r="DGB51" s="4">
        <f t="shared" si="46"/>
        <v>177275</v>
      </c>
      <c r="DGC51" s="4">
        <f t="shared" si="46"/>
        <v>11189</v>
      </c>
      <c r="DGD51" s="4">
        <f t="shared" si="46"/>
        <v>59178</v>
      </c>
      <c r="DGE51" s="4">
        <f t="shared" si="46"/>
        <v>21739</v>
      </c>
      <c r="DGF51" s="4">
        <f t="shared" si="46"/>
        <v>7594</v>
      </c>
      <c r="DGG51" s="4">
        <f t="shared" si="46"/>
        <v>2286</v>
      </c>
      <c r="DGH51" s="4">
        <f t="shared" si="46"/>
        <v>5153</v>
      </c>
      <c r="DGI51" s="4" t="e">
        <f t="shared" si="46"/>
        <v>#VALUE!</v>
      </c>
      <c r="DGJ51" s="4">
        <f t="shared" si="46"/>
        <v>3503</v>
      </c>
      <c r="DGK51" s="4">
        <f t="shared" si="46"/>
        <v>11572</v>
      </c>
      <c r="DGL51" s="4" t="e">
        <f t="shared" si="46"/>
        <v>#VALUE!</v>
      </c>
      <c r="DGM51" s="4">
        <f t="shared" si="46"/>
        <v>1886</v>
      </c>
      <c r="DGN51" s="4">
        <f t="shared" si="46"/>
        <v>4208</v>
      </c>
      <c r="DGO51" s="4">
        <f t="shared" si="46"/>
        <v>10378</v>
      </c>
      <c r="DGP51" s="4">
        <f t="shared" si="46"/>
        <v>80333</v>
      </c>
      <c r="DGQ51" s="4" t="e">
        <f t="shared" si="46"/>
        <v>#VALUE!</v>
      </c>
      <c r="DGR51" s="4">
        <f t="shared" si="46"/>
        <v>3439</v>
      </c>
      <c r="DGS51" s="4">
        <f t="shared" si="46"/>
        <v>14124</v>
      </c>
      <c r="DGT51" s="4">
        <f t="shared" si="46"/>
        <v>40964</v>
      </c>
      <c r="DGU51" s="4">
        <f t="shared" si="46"/>
        <v>1546</v>
      </c>
      <c r="DGV51" s="4">
        <f t="shared" si="46"/>
        <v>1467</v>
      </c>
      <c r="DGW51" s="4">
        <f t="shared" si="46"/>
        <v>14029</v>
      </c>
      <c r="DGX51" s="4">
        <f t="shared" si="46"/>
        <v>9000</v>
      </c>
      <c r="DGY51" s="4">
        <f t="shared" si="46"/>
        <v>62427</v>
      </c>
      <c r="DGZ51" s="4">
        <f t="shared" si="46"/>
        <v>154386</v>
      </c>
      <c r="DHA51" s="4">
        <f t="shared" si="46"/>
        <v>35032</v>
      </c>
      <c r="DHB51" s="4">
        <f t="shared" si="46"/>
        <v>89701</v>
      </c>
      <c r="DHC51" s="4">
        <f t="shared" si="46"/>
        <v>317167</v>
      </c>
      <c r="DHD51" s="4" t="e">
        <f t="shared" si="46"/>
        <v>#VALUE!</v>
      </c>
      <c r="DHE51" s="4">
        <f t="shared" si="46"/>
        <v>1554</v>
      </c>
      <c r="DHF51" s="4">
        <f t="shared" si="46"/>
        <v>11709</v>
      </c>
      <c r="DHG51" s="4">
        <f t="shared" si="46"/>
        <v>46916</v>
      </c>
      <c r="DHH51" s="4">
        <f t="shared" si="46"/>
        <v>10770</v>
      </c>
      <c r="DHI51" s="4">
        <f t="shared" si="46"/>
        <v>38584</v>
      </c>
      <c r="DHJ51" s="4">
        <f t="shared" si="46"/>
        <v>32914</v>
      </c>
      <c r="DHK51" s="4">
        <f t="shared" si="46"/>
        <v>3203</v>
      </c>
      <c r="DHL51" s="4">
        <f t="shared" si="46"/>
        <v>12692</v>
      </c>
      <c r="DHM51" s="4">
        <f t="shared" si="46"/>
        <v>4241</v>
      </c>
      <c r="DHN51" s="4">
        <f t="shared" si="46"/>
        <v>42961</v>
      </c>
      <c r="DHO51" s="4">
        <f t="shared" si="46"/>
        <v>806256</v>
      </c>
      <c r="DHP51" s="4">
        <f t="shared" si="46"/>
        <v>1944</v>
      </c>
      <c r="DHQ51" s="4">
        <f t="shared" si="46"/>
        <v>3052</v>
      </c>
      <c r="DHR51" s="4">
        <f t="shared" si="46"/>
        <v>4406</v>
      </c>
      <c r="DHS51" s="4">
        <f t="shared" si="46"/>
        <v>18473</v>
      </c>
      <c r="DHT51" s="4">
        <f t="shared" si="46"/>
        <v>14358</v>
      </c>
      <c r="DHU51" s="4">
        <f t="shared" si="46"/>
        <v>13103</v>
      </c>
      <c r="DHV51" s="4">
        <f t="shared" si="46"/>
        <v>3375</v>
      </c>
      <c r="DHW51" s="4">
        <f t="shared" si="46"/>
        <v>35</v>
      </c>
      <c r="DHX51" s="4">
        <f t="shared" si="46"/>
        <v>26380</v>
      </c>
      <c r="DHY51" s="4">
        <f t="shared" si="46"/>
        <v>5145</v>
      </c>
      <c r="DHZ51" s="4">
        <f t="shared" si="46"/>
        <v>3209</v>
      </c>
      <c r="DIA51" s="4">
        <f t="shared" si="46"/>
        <v>2104</v>
      </c>
      <c r="DIB51" s="4">
        <f t="shared" si="46"/>
        <v>2444</v>
      </c>
      <c r="DIC51" s="4">
        <f t="shared" si="46"/>
        <v>1536</v>
      </c>
      <c r="DID51" s="4">
        <f t="shared" si="46"/>
        <v>8024</v>
      </c>
      <c r="DIE51" s="4">
        <f t="shared" si="46"/>
        <v>18526</v>
      </c>
      <c r="DIF51" s="4">
        <f t="shared" si="46"/>
        <v>6034</v>
      </c>
      <c r="DIG51" s="4">
        <f t="shared" si="46"/>
        <v>8910</v>
      </c>
      <c r="DIH51" s="4">
        <f t="shared" si="46"/>
        <v>3570</v>
      </c>
      <c r="DII51" s="4">
        <f t="shared" si="46"/>
        <v>14452</v>
      </c>
      <c r="DIJ51" s="4">
        <f t="shared" si="46"/>
        <v>5732</v>
      </c>
      <c r="DIK51" s="4">
        <f t="shared" ref="DIK51:DKV51" si="47">DIK49+DIK50</f>
        <v>5599</v>
      </c>
      <c r="DIL51" s="4">
        <f t="shared" si="47"/>
        <v>8666</v>
      </c>
      <c r="DIM51" s="4">
        <f t="shared" si="47"/>
        <v>6401</v>
      </c>
      <c r="DIN51" s="4">
        <f t="shared" si="47"/>
        <v>559</v>
      </c>
      <c r="DIO51" s="4">
        <f t="shared" si="47"/>
        <v>5211</v>
      </c>
      <c r="DIP51" s="4">
        <f t="shared" si="47"/>
        <v>3252</v>
      </c>
      <c r="DIQ51" s="4">
        <f t="shared" si="47"/>
        <v>4204</v>
      </c>
      <c r="DIR51" s="4">
        <f t="shared" si="47"/>
        <v>11668</v>
      </c>
      <c r="DIS51" s="4">
        <f t="shared" si="47"/>
        <v>225358</v>
      </c>
      <c r="DIT51" s="4">
        <f t="shared" si="47"/>
        <v>49</v>
      </c>
      <c r="DIU51" s="4">
        <f t="shared" si="47"/>
        <v>104546</v>
      </c>
      <c r="DIV51" s="4">
        <f t="shared" si="47"/>
        <v>16669</v>
      </c>
      <c r="DIW51" s="4">
        <f t="shared" si="47"/>
        <v>18903</v>
      </c>
      <c r="DIX51" s="4">
        <f t="shared" si="47"/>
        <v>4056</v>
      </c>
      <c r="DIY51" s="4">
        <f t="shared" si="47"/>
        <v>20555</v>
      </c>
      <c r="DIZ51" s="4">
        <f t="shared" si="47"/>
        <v>2756</v>
      </c>
      <c r="DJA51" s="4">
        <f t="shared" si="47"/>
        <v>75</v>
      </c>
      <c r="DJB51" s="4" t="e">
        <f t="shared" si="47"/>
        <v>#VALUE!</v>
      </c>
      <c r="DJC51" s="4">
        <f t="shared" si="47"/>
        <v>4797</v>
      </c>
      <c r="DJD51" s="4">
        <f t="shared" si="47"/>
        <v>21512</v>
      </c>
      <c r="DJE51" s="4">
        <f t="shared" si="47"/>
        <v>2124</v>
      </c>
      <c r="DJF51" s="4">
        <f t="shared" si="47"/>
        <v>1269</v>
      </c>
      <c r="DJG51" s="4">
        <f t="shared" si="47"/>
        <v>2888</v>
      </c>
      <c r="DJH51" s="4">
        <f t="shared" si="47"/>
        <v>117530</v>
      </c>
      <c r="DJI51" s="4">
        <f t="shared" si="47"/>
        <v>2694</v>
      </c>
      <c r="DJJ51" s="4">
        <f t="shared" si="47"/>
        <v>91682</v>
      </c>
      <c r="DJK51" s="4">
        <f t="shared" si="47"/>
        <v>4504</v>
      </c>
      <c r="DJL51" s="4">
        <f t="shared" si="47"/>
        <v>10465</v>
      </c>
      <c r="DJM51" s="4" t="e">
        <f t="shared" si="47"/>
        <v>#VALUE!</v>
      </c>
      <c r="DJN51" s="4">
        <f t="shared" si="47"/>
        <v>5642</v>
      </c>
      <c r="DJO51" s="4" t="e">
        <f t="shared" si="47"/>
        <v>#VALUE!</v>
      </c>
      <c r="DJP51" s="4">
        <f t="shared" si="47"/>
        <v>21430</v>
      </c>
      <c r="DJQ51" s="4">
        <f t="shared" si="47"/>
        <v>3200</v>
      </c>
      <c r="DJR51" s="4">
        <f t="shared" si="47"/>
        <v>104349</v>
      </c>
      <c r="DJS51" s="4">
        <f t="shared" si="47"/>
        <v>17352</v>
      </c>
      <c r="DJT51" s="4">
        <f t="shared" si="47"/>
        <v>4167</v>
      </c>
      <c r="DJU51" s="4" t="e">
        <f t="shared" si="47"/>
        <v>#VALUE!</v>
      </c>
      <c r="DJV51" s="4">
        <f t="shared" si="47"/>
        <v>215489</v>
      </c>
      <c r="DJW51" s="4" t="e">
        <f t="shared" si="47"/>
        <v>#VALUE!</v>
      </c>
      <c r="DJX51" s="4">
        <f t="shared" si="47"/>
        <v>51783</v>
      </c>
      <c r="DJY51" s="4" t="e">
        <f t="shared" si="47"/>
        <v>#VALUE!</v>
      </c>
      <c r="DJZ51" s="4">
        <f t="shared" si="47"/>
        <v>10541</v>
      </c>
      <c r="DKA51" s="4" t="e">
        <f t="shared" si="47"/>
        <v>#VALUE!</v>
      </c>
      <c r="DKB51" s="4" t="e">
        <f t="shared" si="47"/>
        <v>#VALUE!</v>
      </c>
      <c r="DKC51" s="4" t="e">
        <f t="shared" si="47"/>
        <v>#VALUE!</v>
      </c>
      <c r="DKD51" s="4" t="e">
        <f t="shared" si="47"/>
        <v>#VALUE!</v>
      </c>
      <c r="DKE51" s="4" t="e">
        <f t="shared" si="47"/>
        <v>#VALUE!</v>
      </c>
      <c r="DKF51" s="4" t="e">
        <f t="shared" si="47"/>
        <v>#VALUE!</v>
      </c>
      <c r="DKG51" s="4" t="e">
        <f t="shared" si="47"/>
        <v>#VALUE!</v>
      </c>
      <c r="DKH51" s="4" t="e">
        <f t="shared" si="47"/>
        <v>#VALUE!</v>
      </c>
      <c r="DKI51" s="4" t="e">
        <f t="shared" si="47"/>
        <v>#VALUE!</v>
      </c>
      <c r="DKJ51" s="4" t="e">
        <f t="shared" si="47"/>
        <v>#VALUE!</v>
      </c>
      <c r="DKK51" s="4" t="e">
        <f t="shared" si="47"/>
        <v>#VALUE!</v>
      </c>
      <c r="DKL51" s="4" t="e">
        <f t="shared" si="47"/>
        <v>#VALUE!</v>
      </c>
      <c r="DKM51" s="4" t="e">
        <f t="shared" si="47"/>
        <v>#VALUE!</v>
      </c>
      <c r="DKN51" s="4" t="e">
        <f t="shared" si="47"/>
        <v>#VALUE!</v>
      </c>
      <c r="DKO51" s="4">
        <f t="shared" si="47"/>
        <v>499</v>
      </c>
      <c r="DKP51" s="4" t="e">
        <f t="shared" si="47"/>
        <v>#VALUE!</v>
      </c>
      <c r="DKQ51" s="4" t="e">
        <f t="shared" si="47"/>
        <v>#VALUE!</v>
      </c>
      <c r="DKR51" s="4" t="e">
        <f t="shared" si="47"/>
        <v>#VALUE!</v>
      </c>
      <c r="DKS51" s="4">
        <f t="shared" si="47"/>
        <v>2940</v>
      </c>
      <c r="DKT51" s="4" t="e">
        <f t="shared" si="47"/>
        <v>#VALUE!</v>
      </c>
      <c r="DKU51" s="4">
        <f t="shared" si="47"/>
        <v>3086</v>
      </c>
      <c r="DKV51" s="4" t="e">
        <f t="shared" si="47"/>
        <v>#VALUE!</v>
      </c>
      <c r="DKW51" s="4">
        <f t="shared" ref="DKW51:DNH51" si="48">DKW49+DKW50</f>
        <v>1927</v>
      </c>
      <c r="DKX51" s="4" t="e">
        <f t="shared" si="48"/>
        <v>#VALUE!</v>
      </c>
      <c r="DKY51" s="4">
        <f t="shared" si="48"/>
        <v>13454</v>
      </c>
      <c r="DKZ51" s="4" t="e">
        <f t="shared" si="48"/>
        <v>#VALUE!</v>
      </c>
      <c r="DLA51" s="4" t="e">
        <f t="shared" si="48"/>
        <v>#VALUE!</v>
      </c>
      <c r="DLB51" s="4">
        <f t="shared" si="48"/>
        <v>42753</v>
      </c>
      <c r="DLC51" s="4" t="e">
        <f t="shared" si="48"/>
        <v>#VALUE!</v>
      </c>
      <c r="DLD51" s="4" t="e">
        <f t="shared" si="48"/>
        <v>#VALUE!</v>
      </c>
      <c r="DLE51" s="4">
        <f t="shared" si="48"/>
        <v>81</v>
      </c>
      <c r="DLF51" s="4" t="e">
        <f t="shared" si="48"/>
        <v>#VALUE!</v>
      </c>
      <c r="DLG51" s="4" t="e">
        <f t="shared" si="48"/>
        <v>#VALUE!</v>
      </c>
      <c r="DLH51" s="4">
        <f t="shared" si="48"/>
        <v>3284</v>
      </c>
      <c r="DLI51" s="4">
        <f t="shared" si="48"/>
        <v>9346</v>
      </c>
      <c r="DLJ51" s="4">
        <f t="shared" si="48"/>
        <v>4510</v>
      </c>
      <c r="DLK51" s="4">
        <f t="shared" si="48"/>
        <v>3165</v>
      </c>
      <c r="DLL51" s="4">
        <f t="shared" si="48"/>
        <v>5617</v>
      </c>
      <c r="DLM51" s="4" t="e">
        <f t="shared" si="48"/>
        <v>#VALUE!</v>
      </c>
      <c r="DLN51" s="4">
        <f t="shared" si="48"/>
        <v>33091</v>
      </c>
      <c r="DLO51" s="4" t="e">
        <f t="shared" si="48"/>
        <v>#VALUE!</v>
      </c>
      <c r="DLP51" s="4" t="e">
        <f t="shared" si="48"/>
        <v>#VALUE!</v>
      </c>
      <c r="DLQ51" s="4" t="e">
        <f t="shared" si="48"/>
        <v>#VALUE!</v>
      </c>
      <c r="DLR51" s="4" t="e">
        <f t="shared" si="48"/>
        <v>#VALUE!</v>
      </c>
      <c r="DLS51" s="4" t="e">
        <f t="shared" si="48"/>
        <v>#VALUE!</v>
      </c>
      <c r="DLT51" s="4" t="e">
        <f t="shared" si="48"/>
        <v>#VALUE!</v>
      </c>
      <c r="DLU51" s="4" t="e">
        <f t="shared" si="48"/>
        <v>#VALUE!</v>
      </c>
      <c r="DLV51" s="4">
        <f t="shared" si="48"/>
        <v>173667</v>
      </c>
      <c r="DLW51" s="4">
        <f t="shared" si="48"/>
        <v>10263</v>
      </c>
      <c r="DLX51" s="4" t="e">
        <f t="shared" si="48"/>
        <v>#VALUE!</v>
      </c>
      <c r="DLY51" s="4" t="e">
        <f t="shared" si="48"/>
        <v>#VALUE!</v>
      </c>
      <c r="DLZ51" s="4" t="e">
        <f t="shared" si="48"/>
        <v>#VALUE!</v>
      </c>
      <c r="DMA51" s="4">
        <f t="shared" si="48"/>
        <v>6266</v>
      </c>
      <c r="DMB51" s="4" t="e">
        <f t="shared" si="48"/>
        <v>#VALUE!</v>
      </c>
      <c r="DMC51" s="4" t="e">
        <f t="shared" si="48"/>
        <v>#VALUE!</v>
      </c>
      <c r="DMD51" s="4">
        <f t="shared" si="48"/>
        <v>463000</v>
      </c>
      <c r="DME51" s="4">
        <f t="shared" si="48"/>
        <v>1354</v>
      </c>
      <c r="DMF51" s="4">
        <f t="shared" si="48"/>
        <v>1709</v>
      </c>
      <c r="DMG51" s="4">
        <f t="shared" si="48"/>
        <v>167752</v>
      </c>
      <c r="DMH51" s="4" t="e">
        <f t="shared" si="48"/>
        <v>#VALUE!</v>
      </c>
      <c r="DMI51" s="4" t="e">
        <f t="shared" si="48"/>
        <v>#VALUE!</v>
      </c>
      <c r="DMJ51" s="4">
        <f t="shared" si="48"/>
        <v>1957</v>
      </c>
      <c r="DMK51" s="4">
        <f t="shared" si="48"/>
        <v>34</v>
      </c>
      <c r="DML51" s="4">
        <f t="shared" si="48"/>
        <v>7827</v>
      </c>
      <c r="DMM51" s="4" t="e">
        <f t="shared" si="48"/>
        <v>#VALUE!</v>
      </c>
      <c r="DMN51" s="4">
        <f t="shared" si="48"/>
        <v>33450</v>
      </c>
      <c r="DMO51" s="4">
        <f t="shared" si="48"/>
        <v>14717</v>
      </c>
      <c r="DMP51" s="4" t="e">
        <f t="shared" si="48"/>
        <v>#VALUE!</v>
      </c>
      <c r="DMQ51" s="4">
        <f t="shared" si="48"/>
        <v>2902</v>
      </c>
      <c r="DMR51" s="4">
        <f t="shared" si="48"/>
        <v>8206</v>
      </c>
      <c r="DMS51" s="4">
        <f t="shared" si="48"/>
        <v>83323</v>
      </c>
      <c r="DMT51" s="4">
        <f t="shared" si="48"/>
        <v>1141301</v>
      </c>
      <c r="DMU51" s="4">
        <f t="shared" si="48"/>
        <v>118975</v>
      </c>
      <c r="DMV51" s="4">
        <f t="shared" si="48"/>
        <v>4750</v>
      </c>
      <c r="DMW51" s="4">
        <f t="shared" si="48"/>
        <v>6820</v>
      </c>
      <c r="DMX51" s="4">
        <f t="shared" si="48"/>
        <v>4051</v>
      </c>
      <c r="DMY51" s="4">
        <f t="shared" si="48"/>
        <v>89</v>
      </c>
      <c r="DMZ51" s="4">
        <f t="shared" si="48"/>
        <v>16710</v>
      </c>
      <c r="DNA51" s="4">
        <f t="shared" si="48"/>
        <v>4907</v>
      </c>
      <c r="DNB51" s="4" t="e">
        <f t="shared" si="48"/>
        <v>#VALUE!</v>
      </c>
      <c r="DNC51" s="4">
        <f t="shared" si="48"/>
        <v>2218</v>
      </c>
      <c r="DND51" s="4">
        <f t="shared" si="48"/>
        <v>19294</v>
      </c>
      <c r="DNE51" s="4" t="e">
        <f t="shared" si="48"/>
        <v>#VALUE!</v>
      </c>
      <c r="DNF51" s="4">
        <f t="shared" si="48"/>
        <v>13266</v>
      </c>
      <c r="DNG51" s="4">
        <f t="shared" si="48"/>
        <v>319</v>
      </c>
      <c r="DNH51" s="4" t="e">
        <f t="shared" si="48"/>
        <v>#VALUE!</v>
      </c>
      <c r="DNI51" s="4" t="e">
        <f t="shared" ref="DNI51:DPT51" si="49">DNI49+DNI50</f>
        <v>#VALUE!</v>
      </c>
      <c r="DNJ51" s="4" t="e">
        <f t="shared" si="49"/>
        <v>#VALUE!</v>
      </c>
      <c r="DNK51" s="4">
        <f t="shared" si="49"/>
        <v>36580</v>
      </c>
      <c r="DNL51" s="4">
        <f t="shared" si="49"/>
        <v>8469</v>
      </c>
      <c r="DNM51" s="4">
        <f t="shared" si="49"/>
        <v>32050</v>
      </c>
      <c r="DNN51" s="4" t="e">
        <f t="shared" si="49"/>
        <v>#VALUE!</v>
      </c>
      <c r="DNO51" s="4" t="e">
        <f t="shared" si="49"/>
        <v>#VALUE!</v>
      </c>
      <c r="DNP51" s="4" t="e">
        <f t="shared" si="49"/>
        <v>#VALUE!</v>
      </c>
      <c r="DNQ51" s="4">
        <f t="shared" si="49"/>
        <v>38920</v>
      </c>
      <c r="DNR51" s="4" t="e">
        <f t="shared" si="49"/>
        <v>#VALUE!</v>
      </c>
      <c r="DNS51" s="4" t="e">
        <f t="shared" si="49"/>
        <v>#VALUE!</v>
      </c>
      <c r="DNT51" s="4">
        <f t="shared" si="49"/>
        <v>31477</v>
      </c>
      <c r="DNU51" s="4" t="e">
        <f t="shared" si="49"/>
        <v>#VALUE!</v>
      </c>
      <c r="DNV51" s="4">
        <f t="shared" si="49"/>
        <v>199258</v>
      </c>
      <c r="DNW51" s="4">
        <f t="shared" si="49"/>
        <v>7771</v>
      </c>
      <c r="DNX51" s="4" t="e">
        <f t="shared" si="49"/>
        <v>#VALUE!</v>
      </c>
      <c r="DNY51" s="4" t="e">
        <f t="shared" si="49"/>
        <v>#VALUE!</v>
      </c>
      <c r="DNZ51" s="4" t="e">
        <f t="shared" si="49"/>
        <v>#VALUE!</v>
      </c>
      <c r="DOA51" s="4" t="e">
        <f t="shared" si="49"/>
        <v>#VALUE!</v>
      </c>
      <c r="DOB51" s="4" t="e">
        <f t="shared" si="49"/>
        <v>#VALUE!</v>
      </c>
      <c r="DOC51" s="4">
        <f t="shared" si="49"/>
        <v>9226</v>
      </c>
      <c r="DOD51" s="4" t="e">
        <f t="shared" si="49"/>
        <v>#VALUE!</v>
      </c>
      <c r="DOE51" s="4" t="e">
        <f t="shared" si="49"/>
        <v>#VALUE!</v>
      </c>
      <c r="DOF51" s="4" t="e">
        <f t="shared" si="49"/>
        <v>#VALUE!</v>
      </c>
      <c r="DOG51" s="4" t="e">
        <f t="shared" si="49"/>
        <v>#VALUE!</v>
      </c>
      <c r="DOH51" s="4">
        <f t="shared" si="49"/>
        <v>5295</v>
      </c>
      <c r="DOI51" s="4" t="e">
        <f t="shared" si="49"/>
        <v>#VALUE!</v>
      </c>
      <c r="DOJ51" s="4">
        <f t="shared" si="49"/>
        <v>2613494</v>
      </c>
      <c r="DOK51" s="4">
        <f t="shared" si="49"/>
        <v>1585</v>
      </c>
      <c r="DOL51" s="4" t="e">
        <f t="shared" si="49"/>
        <v>#VALUE!</v>
      </c>
      <c r="DOM51" s="4">
        <f t="shared" si="49"/>
        <v>25161</v>
      </c>
      <c r="DON51" s="4">
        <f t="shared" si="49"/>
        <v>2582</v>
      </c>
      <c r="DOO51" s="4" t="e">
        <f t="shared" si="49"/>
        <v>#VALUE!</v>
      </c>
      <c r="DOP51" s="4" t="e">
        <f t="shared" si="49"/>
        <v>#VALUE!</v>
      </c>
      <c r="DOQ51" s="4">
        <f t="shared" si="49"/>
        <v>127070</v>
      </c>
      <c r="DOR51" s="4" t="e">
        <f t="shared" si="49"/>
        <v>#VALUE!</v>
      </c>
      <c r="DOS51" s="4" t="e">
        <f t="shared" si="49"/>
        <v>#VALUE!</v>
      </c>
      <c r="DOT51" s="4">
        <f t="shared" si="49"/>
        <v>80897</v>
      </c>
      <c r="DOU51" s="4" t="e">
        <f t="shared" si="49"/>
        <v>#VALUE!</v>
      </c>
      <c r="DOV51" s="4">
        <f t="shared" si="49"/>
        <v>10134</v>
      </c>
      <c r="DOW51" s="4">
        <f t="shared" si="49"/>
        <v>2399000</v>
      </c>
      <c r="DOX51" s="4" t="e">
        <f t="shared" si="49"/>
        <v>#VALUE!</v>
      </c>
      <c r="DOY51" s="4" t="e">
        <f t="shared" si="49"/>
        <v>#VALUE!</v>
      </c>
      <c r="DOZ51" s="4" t="e">
        <f t="shared" si="49"/>
        <v>#VALUE!</v>
      </c>
      <c r="DPA51" s="4" t="e">
        <f t="shared" si="49"/>
        <v>#VALUE!</v>
      </c>
      <c r="DPB51" s="4" t="e">
        <f t="shared" si="49"/>
        <v>#VALUE!</v>
      </c>
      <c r="DPC51" s="4" t="e">
        <f t="shared" si="49"/>
        <v>#VALUE!</v>
      </c>
      <c r="DPD51" s="4">
        <f t="shared" si="49"/>
        <v>178117</v>
      </c>
      <c r="DPE51" s="4">
        <f t="shared" si="49"/>
        <v>148</v>
      </c>
      <c r="DPF51" s="4">
        <f t="shared" si="49"/>
        <v>10822</v>
      </c>
      <c r="DPG51" s="4" t="e">
        <f t="shared" si="49"/>
        <v>#VALUE!</v>
      </c>
      <c r="DPH51" s="4" t="e">
        <f t="shared" si="49"/>
        <v>#VALUE!</v>
      </c>
      <c r="DPI51" s="4" t="e">
        <f t="shared" si="49"/>
        <v>#VALUE!</v>
      </c>
      <c r="DPJ51" s="4" t="e">
        <f t="shared" si="49"/>
        <v>#VALUE!</v>
      </c>
      <c r="DPK51" s="4">
        <f t="shared" si="49"/>
        <v>37858</v>
      </c>
      <c r="DPL51" s="4">
        <f t="shared" si="49"/>
        <v>33373</v>
      </c>
      <c r="DPM51" s="4" t="e">
        <f t="shared" si="49"/>
        <v>#VALUE!</v>
      </c>
      <c r="DPN51" s="4" t="e">
        <f t="shared" si="49"/>
        <v>#VALUE!</v>
      </c>
      <c r="DPO51" s="4">
        <f t="shared" si="49"/>
        <v>19400</v>
      </c>
      <c r="DPP51" s="4">
        <f t="shared" si="49"/>
        <v>26253</v>
      </c>
      <c r="DPQ51" s="4" t="e">
        <f t="shared" si="49"/>
        <v>#VALUE!</v>
      </c>
      <c r="DPR51" s="4">
        <f t="shared" si="49"/>
        <v>6065</v>
      </c>
      <c r="DPS51" s="4">
        <f t="shared" si="49"/>
        <v>27082</v>
      </c>
      <c r="DPT51" s="4">
        <f t="shared" si="49"/>
        <v>45861</v>
      </c>
      <c r="DPU51" s="4">
        <f t="shared" ref="DPU51:DSF51" si="50">DPU49+DPU50</f>
        <v>195668</v>
      </c>
      <c r="DPV51" s="4" t="e">
        <f t="shared" si="50"/>
        <v>#VALUE!</v>
      </c>
      <c r="DPW51" s="4" t="e">
        <f t="shared" si="50"/>
        <v>#VALUE!</v>
      </c>
      <c r="DPX51" s="4">
        <f t="shared" si="50"/>
        <v>14565</v>
      </c>
      <c r="DPY51" s="4">
        <f t="shared" si="50"/>
        <v>16750</v>
      </c>
      <c r="DPZ51" s="4">
        <f t="shared" si="50"/>
        <v>71027</v>
      </c>
      <c r="DQA51" s="4">
        <f t="shared" si="50"/>
        <v>133</v>
      </c>
      <c r="DQB51" s="4">
        <f t="shared" si="50"/>
        <v>5578</v>
      </c>
      <c r="DQC51" s="4" t="e">
        <f t="shared" si="50"/>
        <v>#VALUE!</v>
      </c>
      <c r="DQD51" s="4" t="e">
        <f t="shared" si="50"/>
        <v>#VALUE!</v>
      </c>
      <c r="DQE51" s="4">
        <f t="shared" si="50"/>
        <v>130172</v>
      </c>
      <c r="DQF51" s="4">
        <f t="shared" si="50"/>
        <v>2322</v>
      </c>
      <c r="DQG51" s="4">
        <f t="shared" si="50"/>
        <v>3408</v>
      </c>
      <c r="DQH51" s="4">
        <f t="shared" si="50"/>
        <v>3603</v>
      </c>
      <c r="DQI51" s="4" t="e">
        <f t="shared" si="50"/>
        <v>#VALUE!</v>
      </c>
      <c r="DQJ51" s="4" t="e">
        <f t="shared" si="50"/>
        <v>#VALUE!</v>
      </c>
      <c r="DQK51" s="4">
        <f t="shared" si="50"/>
        <v>24100</v>
      </c>
      <c r="DQL51" s="4" t="e">
        <f t="shared" si="50"/>
        <v>#VALUE!</v>
      </c>
      <c r="DQM51" s="4" t="e">
        <f t="shared" si="50"/>
        <v>#VALUE!</v>
      </c>
      <c r="DQN51" s="4" t="e">
        <f t="shared" si="50"/>
        <v>#VALUE!</v>
      </c>
      <c r="DQO51" s="4" t="e">
        <f t="shared" si="50"/>
        <v>#VALUE!</v>
      </c>
      <c r="DQP51" s="4">
        <f t="shared" si="50"/>
        <v>11607</v>
      </c>
      <c r="DQQ51" s="4">
        <f t="shared" si="50"/>
        <v>8526</v>
      </c>
      <c r="DQR51" s="4" t="e">
        <f t="shared" si="50"/>
        <v>#VALUE!</v>
      </c>
      <c r="DQS51" s="4" t="e">
        <f t="shared" si="50"/>
        <v>#VALUE!</v>
      </c>
      <c r="DQT51" s="4">
        <f t="shared" si="50"/>
        <v>315</v>
      </c>
      <c r="DQU51" s="4" t="e">
        <f t="shared" si="50"/>
        <v>#VALUE!</v>
      </c>
      <c r="DQV51" s="4" t="e">
        <f t="shared" si="50"/>
        <v>#VALUE!</v>
      </c>
      <c r="DQW51" s="4">
        <f t="shared" si="50"/>
        <v>1090</v>
      </c>
      <c r="DQX51" s="4" t="e">
        <f t="shared" si="50"/>
        <v>#VALUE!</v>
      </c>
      <c r="DQY51" s="4" t="e">
        <f t="shared" si="50"/>
        <v>#VALUE!</v>
      </c>
      <c r="DQZ51" s="4" t="e">
        <f t="shared" si="50"/>
        <v>#VALUE!</v>
      </c>
      <c r="DRA51" s="4" t="e">
        <f t="shared" si="50"/>
        <v>#VALUE!</v>
      </c>
      <c r="DRB51" s="4">
        <f t="shared" si="50"/>
        <v>15268</v>
      </c>
      <c r="DRC51" s="4">
        <f t="shared" si="50"/>
        <v>32284</v>
      </c>
      <c r="DRD51" s="4" t="e">
        <f t="shared" si="50"/>
        <v>#VALUE!</v>
      </c>
      <c r="DRE51" s="4" t="e">
        <f t="shared" si="50"/>
        <v>#VALUE!</v>
      </c>
      <c r="DRF51" s="4">
        <f t="shared" si="50"/>
        <v>6802</v>
      </c>
      <c r="DRG51" s="4">
        <f t="shared" si="50"/>
        <v>66633</v>
      </c>
      <c r="DRH51" s="4">
        <f t="shared" si="50"/>
        <v>357</v>
      </c>
      <c r="DRI51" s="4">
        <f t="shared" si="50"/>
        <v>3465</v>
      </c>
      <c r="DRJ51" s="4">
        <f t="shared" si="50"/>
        <v>12039</v>
      </c>
      <c r="DRK51" s="4">
        <f t="shared" si="50"/>
        <v>2337</v>
      </c>
      <c r="DRL51" s="4">
        <f t="shared" si="50"/>
        <v>2487</v>
      </c>
      <c r="DRM51" s="4">
        <f t="shared" si="50"/>
        <v>1350</v>
      </c>
      <c r="DRN51" s="4">
        <f t="shared" si="50"/>
        <v>23352</v>
      </c>
      <c r="DRO51" s="4">
        <f t="shared" si="50"/>
        <v>5656</v>
      </c>
      <c r="DRP51" s="4">
        <f t="shared" si="50"/>
        <v>5145</v>
      </c>
      <c r="DRQ51" s="4">
        <f t="shared" si="50"/>
        <v>1870</v>
      </c>
      <c r="DRR51" s="4">
        <f t="shared" si="50"/>
        <v>3566</v>
      </c>
      <c r="DRS51" s="4">
        <f t="shared" si="50"/>
        <v>7307</v>
      </c>
      <c r="DRT51" s="4">
        <f t="shared" si="50"/>
        <v>94110</v>
      </c>
      <c r="DRU51" s="4" t="e">
        <f t="shared" si="50"/>
        <v>#VALUE!</v>
      </c>
      <c r="DRV51" s="4">
        <f t="shared" si="50"/>
        <v>64472</v>
      </c>
      <c r="DRW51" s="4" t="e">
        <f t="shared" si="50"/>
        <v>#VALUE!</v>
      </c>
      <c r="DRX51" s="4" t="e">
        <f t="shared" si="50"/>
        <v>#VALUE!</v>
      </c>
      <c r="DRY51" s="4" t="e">
        <f t="shared" si="50"/>
        <v>#VALUE!</v>
      </c>
      <c r="DRZ51" s="4">
        <f t="shared" si="50"/>
        <v>14955</v>
      </c>
      <c r="DSA51" s="4" t="e">
        <f t="shared" si="50"/>
        <v>#VALUE!</v>
      </c>
      <c r="DSB51" s="4" t="e">
        <f t="shared" si="50"/>
        <v>#VALUE!</v>
      </c>
      <c r="DSC51" s="4" t="e">
        <f t="shared" si="50"/>
        <v>#VALUE!</v>
      </c>
      <c r="DSD51" s="4">
        <f t="shared" si="50"/>
        <v>1618</v>
      </c>
      <c r="DSE51" s="4" t="e">
        <f t="shared" si="50"/>
        <v>#VALUE!</v>
      </c>
      <c r="DSF51" s="4">
        <f t="shared" si="50"/>
        <v>11047</v>
      </c>
      <c r="DSG51" s="4">
        <f t="shared" ref="DSG51:DUR51" si="51">DSG49+DSG50</f>
        <v>5567</v>
      </c>
      <c r="DSH51" s="4">
        <f t="shared" si="51"/>
        <v>10174</v>
      </c>
      <c r="DSI51" s="4" t="e">
        <f t="shared" si="51"/>
        <v>#VALUE!</v>
      </c>
      <c r="DSJ51" s="4">
        <f t="shared" si="51"/>
        <v>49297</v>
      </c>
      <c r="DSK51" s="4" t="e">
        <f t="shared" si="51"/>
        <v>#VALUE!</v>
      </c>
      <c r="DSL51" s="4">
        <f t="shared" si="51"/>
        <v>996</v>
      </c>
      <c r="DSM51" s="4">
        <f t="shared" si="51"/>
        <v>3117</v>
      </c>
      <c r="DSN51" s="4">
        <f t="shared" si="51"/>
        <v>1348</v>
      </c>
      <c r="DSO51" s="4">
        <f t="shared" si="51"/>
        <v>6170</v>
      </c>
      <c r="DSP51" s="4">
        <f t="shared" si="51"/>
        <v>487</v>
      </c>
      <c r="DSQ51" s="4">
        <f t="shared" si="51"/>
        <v>3191</v>
      </c>
      <c r="DSR51" s="4">
        <f t="shared" si="51"/>
        <v>6223</v>
      </c>
      <c r="DSS51" s="4">
        <f t="shared" si="51"/>
        <v>30554</v>
      </c>
      <c r="DST51" s="4">
        <f t="shared" si="51"/>
        <v>1888</v>
      </c>
      <c r="DSU51" s="4">
        <f t="shared" si="51"/>
        <v>56329</v>
      </c>
      <c r="DSV51" s="4">
        <f t="shared" si="51"/>
        <v>538</v>
      </c>
      <c r="DSW51" s="4">
        <f t="shared" si="51"/>
        <v>5283</v>
      </c>
      <c r="DSX51" s="4">
        <f t="shared" si="51"/>
        <v>1460</v>
      </c>
      <c r="DSY51" s="4">
        <f t="shared" si="51"/>
        <v>13898</v>
      </c>
      <c r="DSZ51" s="4">
        <f t="shared" si="51"/>
        <v>2</v>
      </c>
      <c r="DTA51" s="4">
        <f t="shared" si="51"/>
        <v>3060</v>
      </c>
      <c r="DTB51" s="4">
        <f t="shared" si="51"/>
        <v>5203</v>
      </c>
      <c r="DTC51" s="4">
        <f t="shared" si="51"/>
        <v>3312</v>
      </c>
      <c r="DTD51" s="4">
        <f t="shared" si="51"/>
        <v>2156</v>
      </c>
      <c r="DTE51" s="4">
        <f t="shared" si="51"/>
        <v>558</v>
      </c>
      <c r="DTF51" s="4">
        <f t="shared" si="51"/>
        <v>1344</v>
      </c>
      <c r="DTG51" s="4">
        <f t="shared" si="51"/>
        <v>2490532</v>
      </c>
      <c r="DTH51" s="4">
        <f t="shared" si="51"/>
        <v>3296</v>
      </c>
      <c r="DTI51" s="4">
        <f t="shared" si="51"/>
        <v>5717</v>
      </c>
      <c r="DTJ51" s="4">
        <f t="shared" si="51"/>
        <v>2758</v>
      </c>
      <c r="DTK51" s="4">
        <f t="shared" si="51"/>
        <v>4890</v>
      </c>
      <c r="DTL51" s="4">
        <f t="shared" si="51"/>
        <v>11378</v>
      </c>
      <c r="DTM51" s="4">
        <f t="shared" si="51"/>
        <v>228</v>
      </c>
      <c r="DTN51" s="4">
        <f t="shared" si="51"/>
        <v>2392</v>
      </c>
      <c r="DTO51" s="4">
        <f t="shared" si="51"/>
        <v>32468</v>
      </c>
      <c r="DTP51" s="4">
        <f t="shared" si="51"/>
        <v>5073</v>
      </c>
      <c r="DTQ51" s="4">
        <f t="shared" si="51"/>
        <v>3815</v>
      </c>
      <c r="DTR51" s="4">
        <f t="shared" si="51"/>
        <v>1951</v>
      </c>
      <c r="DTS51" s="4">
        <f t="shared" si="51"/>
        <v>247445</v>
      </c>
      <c r="DTT51" s="4">
        <f t="shared" si="51"/>
        <v>1032</v>
      </c>
      <c r="DTU51" s="4">
        <f t="shared" si="51"/>
        <v>4984</v>
      </c>
      <c r="DTV51" s="4">
        <f t="shared" si="51"/>
        <v>13902</v>
      </c>
      <c r="DTW51" s="4">
        <f t="shared" si="51"/>
        <v>434</v>
      </c>
      <c r="DTX51" s="4">
        <f t="shared" si="51"/>
        <v>2984</v>
      </c>
      <c r="DTY51" s="4">
        <f t="shared" si="51"/>
        <v>7844</v>
      </c>
      <c r="DTZ51" s="4">
        <f t="shared" si="51"/>
        <v>5536</v>
      </c>
      <c r="DUA51" s="4">
        <f t="shared" si="51"/>
        <v>18278</v>
      </c>
      <c r="DUB51" s="4">
        <f t="shared" si="51"/>
        <v>2013</v>
      </c>
      <c r="DUC51" s="4">
        <f t="shared" si="51"/>
        <v>1349</v>
      </c>
      <c r="DUD51" s="4">
        <f t="shared" si="51"/>
        <v>3195</v>
      </c>
      <c r="DUE51" s="4">
        <f t="shared" si="51"/>
        <v>516</v>
      </c>
      <c r="DUF51" s="4">
        <f t="shared" si="51"/>
        <v>3091</v>
      </c>
      <c r="DUG51" s="4">
        <f t="shared" si="51"/>
        <v>2419</v>
      </c>
      <c r="DUH51" s="4">
        <f t="shared" si="51"/>
        <v>2094910</v>
      </c>
      <c r="DUI51" s="4">
        <f t="shared" si="51"/>
        <v>7068</v>
      </c>
      <c r="DUJ51" s="4">
        <f t="shared" si="51"/>
        <v>25941</v>
      </c>
      <c r="DUK51" s="4">
        <f t="shared" si="51"/>
        <v>629</v>
      </c>
      <c r="DUL51" s="4">
        <f t="shared" si="51"/>
        <v>14088</v>
      </c>
      <c r="DUM51" s="4">
        <f t="shared" si="51"/>
        <v>20858</v>
      </c>
      <c r="DUN51" s="4">
        <f t="shared" si="51"/>
        <v>8572</v>
      </c>
      <c r="DUO51" s="4">
        <f t="shared" si="51"/>
        <v>2439</v>
      </c>
      <c r="DUP51" s="4">
        <f t="shared" si="51"/>
        <v>15914</v>
      </c>
      <c r="DUQ51" s="4">
        <f t="shared" si="51"/>
        <v>1616</v>
      </c>
      <c r="DUR51" s="4">
        <f t="shared" si="51"/>
        <v>9071</v>
      </c>
      <c r="DUS51" s="4">
        <f t="shared" ref="DUS51:DXD51" si="52">DUS49+DUS50</f>
        <v>1516</v>
      </c>
      <c r="DUT51" s="4">
        <f t="shared" si="52"/>
        <v>316</v>
      </c>
      <c r="DUU51" s="4">
        <f t="shared" si="52"/>
        <v>55792</v>
      </c>
      <c r="DUV51" s="4">
        <f t="shared" si="52"/>
        <v>1017</v>
      </c>
      <c r="DUW51" s="4">
        <f t="shared" si="52"/>
        <v>4456</v>
      </c>
      <c r="DUX51" s="4">
        <f t="shared" si="52"/>
        <v>233</v>
      </c>
      <c r="DUY51" s="4">
        <f t="shared" si="52"/>
        <v>5637</v>
      </c>
      <c r="DUZ51" s="4">
        <f t="shared" si="52"/>
        <v>5870</v>
      </c>
      <c r="DVA51" s="4">
        <f t="shared" si="52"/>
        <v>6541</v>
      </c>
      <c r="DVB51" s="4">
        <f t="shared" si="52"/>
        <v>126672</v>
      </c>
      <c r="DVC51" s="4">
        <f t="shared" si="52"/>
        <v>1466</v>
      </c>
      <c r="DVD51" s="4">
        <f t="shared" si="52"/>
        <v>3470</v>
      </c>
      <c r="DVE51" s="4">
        <f t="shared" si="52"/>
        <v>6302</v>
      </c>
      <c r="DVF51" s="4">
        <f t="shared" si="52"/>
        <v>4631</v>
      </c>
      <c r="DVG51" s="4">
        <f t="shared" si="52"/>
        <v>3536</v>
      </c>
      <c r="DVH51" s="4">
        <f t="shared" si="52"/>
        <v>1818</v>
      </c>
      <c r="DVI51" s="4">
        <f t="shared" si="52"/>
        <v>15988</v>
      </c>
      <c r="DVJ51" s="4">
        <f t="shared" si="52"/>
        <v>3484</v>
      </c>
      <c r="DVK51" s="4">
        <f t="shared" si="52"/>
        <v>2557</v>
      </c>
      <c r="DVL51" s="4">
        <f t="shared" si="52"/>
        <v>2112</v>
      </c>
      <c r="DVM51" s="4">
        <f t="shared" si="52"/>
        <v>4869</v>
      </c>
      <c r="DVN51" s="4">
        <f t="shared" si="52"/>
        <v>22871</v>
      </c>
      <c r="DVO51" s="4">
        <f t="shared" si="52"/>
        <v>5793</v>
      </c>
      <c r="DVP51" s="4">
        <f t="shared" si="52"/>
        <v>1898</v>
      </c>
      <c r="DVQ51" s="4">
        <f t="shared" si="52"/>
        <v>3575</v>
      </c>
      <c r="DVR51" s="4">
        <f t="shared" si="52"/>
        <v>1697</v>
      </c>
      <c r="DVS51" s="4">
        <f t="shared" si="52"/>
        <v>1420</v>
      </c>
      <c r="DVT51" s="4">
        <f t="shared" si="52"/>
        <v>2285</v>
      </c>
      <c r="DVU51" s="4">
        <f t="shared" si="52"/>
        <v>4358</v>
      </c>
      <c r="DVV51" s="4">
        <f t="shared" si="52"/>
        <v>15338</v>
      </c>
      <c r="DVW51" s="4">
        <f t="shared" si="52"/>
        <v>1596</v>
      </c>
      <c r="DVX51" s="4">
        <f t="shared" si="52"/>
        <v>1199</v>
      </c>
      <c r="DVY51" s="4">
        <f t="shared" si="52"/>
        <v>13954</v>
      </c>
      <c r="DVZ51" s="4">
        <f t="shared" si="52"/>
        <v>8945</v>
      </c>
      <c r="DWA51" s="4">
        <f t="shared" si="52"/>
        <v>769</v>
      </c>
      <c r="DWB51" s="4">
        <f t="shared" si="52"/>
        <v>1164</v>
      </c>
      <c r="DWC51" s="4">
        <f t="shared" si="52"/>
        <v>890</v>
      </c>
      <c r="DWD51" s="4">
        <f t="shared" si="52"/>
        <v>14506</v>
      </c>
      <c r="DWE51" s="4">
        <f t="shared" si="52"/>
        <v>101</v>
      </c>
      <c r="DWF51" s="4">
        <f t="shared" si="52"/>
        <v>5724</v>
      </c>
      <c r="DWG51" s="4">
        <f t="shared" si="52"/>
        <v>43448</v>
      </c>
      <c r="DWH51" s="4">
        <f t="shared" si="52"/>
        <v>1827</v>
      </c>
      <c r="DWI51" s="4">
        <f t="shared" si="52"/>
        <v>5884</v>
      </c>
      <c r="DWJ51" s="4">
        <f t="shared" si="52"/>
        <v>58425</v>
      </c>
      <c r="DWK51" s="4">
        <f t="shared" si="52"/>
        <v>3298</v>
      </c>
      <c r="DWL51" s="4">
        <f t="shared" si="52"/>
        <v>1058</v>
      </c>
      <c r="DWM51" s="4">
        <f t="shared" si="52"/>
        <v>3964</v>
      </c>
      <c r="DWN51" s="4">
        <f t="shared" si="52"/>
        <v>3811</v>
      </c>
      <c r="DWO51" s="4">
        <f t="shared" si="52"/>
        <v>853</v>
      </c>
      <c r="DWP51" s="4">
        <f t="shared" si="52"/>
        <v>3890</v>
      </c>
      <c r="DWQ51" s="4">
        <f t="shared" si="52"/>
        <v>970</v>
      </c>
      <c r="DWR51" s="4">
        <f t="shared" si="52"/>
        <v>2205</v>
      </c>
      <c r="DWS51" s="4">
        <f t="shared" si="52"/>
        <v>3588</v>
      </c>
      <c r="DWT51" s="4">
        <f t="shared" si="52"/>
        <v>2866</v>
      </c>
      <c r="DWU51" s="4">
        <f t="shared" si="52"/>
        <v>1789</v>
      </c>
      <c r="DWV51" s="4">
        <f t="shared" si="52"/>
        <v>3959</v>
      </c>
      <c r="DWW51" s="4">
        <f t="shared" si="52"/>
        <v>946</v>
      </c>
      <c r="DWX51" s="4">
        <f t="shared" si="52"/>
        <v>9322</v>
      </c>
      <c r="DWY51" s="4">
        <f t="shared" si="52"/>
        <v>1396</v>
      </c>
      <c r="DWZ51" s="4">
        <f t="shared" si="52"/>
        <v>3326</v>
      </c>
      <c r="DXA51" s="4">
        <f t="shared" si="52"/>
        <v>2644</v>
      </c>
      <c r="DXB51" s="4">
        <f t="shared" si="52"/>
        <v>3686</v>
      </c>
      <c r="DXC51" s="4">
        <f t="shared" si="52"/>
        <v>6134</v>
      </c>
      <c r="DXD51" s="4">
        <f t="shared" si="52"/>
        <v>2573912</v>
      </c>
      <c r="DXE51" s="4">
        <f t="shared" ref="DXE51:DZP51" si="53">DXE49+DXE50</f>
        <v>10399</v>
      </c>
      <c r="DXF51" s="4">
        <f t="shared" si="53"/>
        <v>1185</v>
      </c>
      <c r="DXG51" s="4">
        <f t="shared" si="53"/>
        <v>27419</v>
      </c>
      <c r="DXH51" s="4">
        <f t="shared" si="53"/>
        <v>1453</v>
      </c>
      <c r="DXI51" s="4">
        <f t="shared" si="53"/>
        <v>13112</v>
      </c>
      <c r="DXJ51" s="4">
        <f t="shared" si="53"/>
        <v>20619</v>
      </c>
      <c r="DXK51" s="4">
        <f t="shared" si="53"/>
        <v>8478</v>
      </c>
      <c r="DXL51" s="4">
        <f t="shared" si="53"/>
        <v>1011</v>
      </c>
      <c r="DXM51" s="4">
        <f t="shared" si="53"/>
        <v>136038</v>
      </c>
      <c r="DXN51" s="4">
        <f t="shared" si="53"/>
        <v>672</v>
      </c>
      <c r="DXO51" s="4">
        <f t="shared" si="53"/>
        <v>9169</v>
      </c>
      <c r="DXP51" s="4">
        <f t="shared" si="53"/>
        <v>1512</v>
      </c>
      <c r="DXQ51" s="4">
        <f t="shared" si="53"/>
        <v>1319</v>
      </c>
      <c r="DXR51" s="4">
        <f t="shared" si="53"/>
        <v>721</v>
      </c>
      <c r="DXS51" s="4">
        <f t="shared" si="53"/>
        <v>2215</v>
      </c>
      <c r="DXT51" s="4">
        <f t="shared" si="53"/>
        <v>718</v>
      </c>
      <c r="DXU51" s="4">
        <f t="shared" si="53"/>
        <v>55</v>
      </c>
      <c r="DXV51" s="4">
        <f t="shared" si="53"/>
        <v>166</v>
      </c>
      <c r="DXW51" s="4">
        <f t="shared" si="53"/>
        <v>841</v>
      </c>
      <c r="DXX51" s="4">
        <f t="shared" si="53"/>
        <v>15489</v>
      </c>
      <c r="DXY51" s="4">
        <f t="shared" si="53"/>
        <v>5609</v>
      </c>
      <c r="DXZ51" s="4">
        <f t="shared" si="53"/>
        <v>1529</v>
      </c>
      <c r="DYA51" s="4">
        <f t="shared" si="53"/>
        <v>5804</v>
      </c>
      <c r="DYB51" s="4">
        <f t="shared" si="53"/>
        <v>18476</v>
      </c>
      <c r="DYC51" s="4">
        <f t="shared" si="53"/>
        <v>52</v>
      </c>
      <c r="DYD51" s="4">
        <f t="shared" si="53"/>
        <v>1749</v>
      </c>
      <c r="DYE51" s="4">
        <f t="shared" si="53"/>
        <v>14729</v>
      </c>
      <c r="DYF51" s="4">
        <f t="shared" si="53"/>
        <v>492</v>
      </c>
      <c r="DYG51" s="4">
        <f t="shared" si="53"/>
        <v>735</v>
      </c>
      <c r="DYH51" s="4">
        <f t="shared" si="53"/>
        <v>729</v>
      </c>
      <c r="DYI51" s="4">
        <f t="shared" si="53"/>
        <v>2759</v>
      </c>
      <c r="DYJ51" s="4">
        <f t="shared" si="53"/>
        <v>191822</v>
      </c>
      <c r="DYK51" s="4">
        <f t="shared" si="53"/>
        <v>7490861</v>
      </c>
      <c r="DYL51" s="4">
        <f t="shared" si="53"/>
        <v>10859</v>
      </c>
      <c r="DYM51" s="4">
        <f t="shared" si="53"/>
        <v>53782</v>
      </c>
      <c r="DYN51" s="4">
        <f t="shared" si="53"/>
        <v>9207</v>
      </c>
      <c r="DYO51" s="4">
        <f t="shared" si="53"/>
        <v>2361</v>
      </c>
      <c r="DYP51" s="4">
        <f t="shared" si="53"/>
        <v>20057</v>
      </c>
      <c r="DYQ51" s="4">
        <f t="shared" si="53"/>
        <v>1138</v>
      </c>
      <c r="DYR51" s="4">
        <f t="shared" si="53"/>
        <v>22798</v>
      </c>
      <c r="DYS51" s="4">
        <f t="shared" si="53"/>
        <v>25526</v>
      </c>
      <c r="DYT51" s="4">
        <f t="shared" si="53"/>
        <v>1492</v>
      </c>
      <c r="DYU51" s="4">
        <f t="shared" si="53"/>
        <v>583</v>
      </c>
      <c r="DYV51" s="4">
        <f t="shared" si="53"/>
        <v>2112</v>
      </c>
      <c r="DYW51" s="4">
        <f t="shared" si="53"/>
        <v>9151</v>
      </c>
      <c r="DYX51" s="4">
        <f t="shared" si="53"/>
        <v>2250</v>
      </c>
      <c r="DYY51" s="4">
        <f t="shared" si="53"/>
        <v>1178</v>
      </c>
      <c r="DYZ51" s="4">
        <f t="shared" si="53"/>
        <v>8114</v>
      </c>
      <c r="DZA51" s="4">
        <f t="shared" si="53"/>
        <v>4982</v>
      </c>
      <c r="DZB51" s="4">
        <f t="shared" si="53"/>
        <v>6413</v>
      </c>
      <c r="DZC51" s="4">
        <f t="shared" si="53"/>
        <v>1594</v>
      </c>
      <c r="DZD51" s="4">
        <f t="shared" si="53"/>
        <v>1099</v>
      </c>
      <c r="DZE51" s="4">
        <f t="shared" si="53"/>
        <v>16003</v>
      </c>
      <c r="DZF51" s="4">
        <f t="shared" si="53"/>
        <v>9978</v>
      </c>
      <c r="DZG51" s="4">
        <f t="shared" si="53"/>
        <v>7206</v>
      </c>
      <c r="DZH51" s="4">
        <f t="shared" si="53"/>
        <v>5339</v>
      </c>
      <c r="DZI51" s="4">
        <f t="shared" si="53"/>
        <v>35058</v>
      </c>
      <c r="DZJ51" s="4">
        <f t="shared" si="53"/>
        <v>7539</v>
      </c>
      <c r="DZK51" s="4">
        <f t="shared" si="53"/>
        <v>159065</v>
      </c>
      <c r="DZL51" s="4">
        <f t="shared" si="53"/>
        <v>1188</v>
      </c>
      <c r="DZM51" s="4">
        <f t="shared" si="53"/>
        <v>3144</v>
      </c>
      <c r="DZN51" s="4">
        <f t="shared" si="53"/>
        <v>5627</v>
      </c>
      <c r="DZO51" s="4">
        <f t="shared" si="53"/>
        <v>871</v>
      </c>
      <c r="DZP51" s="4">
        <f t="shared" si="53"/>
        <v>3162</v>
      </c>
      <c r="DZQ51" s="4">
        <f t="shared" ref="DZQ51:ECB51" si="54">DZQ49+DZQ50</f>
        <v>3187</v>
      </c>
      <c r="DZR51" s="4">
        <f t="shared" si="54"/>
        <v>447</v>
      </c>
      <c r="DZS51" s="4">
        <f t="shared" si="54"/>
        <v>7885</v>
      </c>
      <c r="DZT51" s="4">
        <f t="shared" si="54"/>
        <v>31801</v>
      </c>
      <c r="DZU51" s="4">
        <f t="shared" si="54"/>
        <v>20884</v>
      </c>
      <c r="DZV51" s="4">
        <f t="shared" si="54"/>
        <v>643613</v>
      </c>
      <c r="DZW51" s="4">
        <f t="shared" si="54"/>
        <v>2734</v>
      </c>
      <c r="DZX51" s="4">
        <f t="shared" si="54"/>
        <v>9081</v>
      </c>
      <c r="DZY51" s="4">
        <f t="shared" si="54"/>
        <v>5708</v>
      </c>
      <c r="DZZ51" s="4">
        <f t="shared" si="54"/>
        <v>3847</v>
      </c>
      <c r="EAA51" s="4">
        <f t="shared" si="54"/>
        <v>4379</v>
      </c>
      <c r="EAB51" s="4">
        <f t="shared" si="54"/>
        <v>1625</v>
      </c>
      <c r="EAC51" s="4">
        <f t="shared" si="54"/>
        <v>1518</v>
      </c>
      <c r="EAD51" s="4">
        <f t="shared" si="54"/>
        <v>2016</v>
      </c>
      <c r="EAE51" s="4">
        <f t="shared" si="54"/>
        <v>939</v>
      </c>
      <c r="EAF51" s="4">
        <f t="shared" si="54"/>
        <v>1379</v>
      </c>
      <c r="EAG51" s="4">
        <f t="shared" si="54"/>
        <v>873</v>
      </c>
      <c r="EAH51" s="4">
        <f t="shared" si="54"/>
        <v>1108</v>
      </c>
      <c r="EAI51" s="4">
        <f t="shared" si="54"/>
        <v>2350</v>
      </c>
      <c r="EAJ51" s="4">
        <f t="shared" si="54"/>
        <v>5165</v>
      </c>
      <c r="EAK51" s="4">
        <f t="shared" si="54"/>
        <v>6146</v>
      </c>
      <c r="EAL51" s="4">
        <f t="shared" si="54"/>
        <v>11158</v>
      </c>
      <c r="EAM51" s="4">
        <f t="shared" si="54"/>
        <v>806</v>
      </c>
      <c r="EAN51" s="4">
        <f t="shared" si="54"/>
        <v>929</v>
      </c>
      <c r="EAO51" s="4">
        <f t="shared" si="54"/>
        <v>259</v>
      </c>
      <c r="EAP51" s="4">
        <f t="shared" si="54"/>
        <v>346</v>
      </c>
      <c r="EAQ51" s="4">
        <f t="shared" si="54"/>
        <v>835</v>
      </c>
      <c r="EAR51" s="4">
        <f t="shared" si="54"/>
        <v>527</v>
      </c>
      <c r="EAS51" s="4">
        <f t="shared" si="54"/>
        <v>2012</v>
      </c>
      <c r="EAT51" s="4">
        <f t="shared" si="54"/>
        <v>3589</v>
      </c>
      <c r="EAU51" s="4">
        <f t="shared" si="54"/>
        <v>13988</v>
      </c>
      <c r="EAV51" s="4">
        <f t="shared" si="54"/>
        <v>709</v>
      </c>
      <c r="EAW51" s="4">
        <f t="shared" si="54"/>
        <v>1527</v>
      </c>
      <c r="EAX51" s="4">
        <f t="shared" si="54"/>
        <v>10174</v>
      </c>
      <c r="EAY51" s="4">
        <f t="shared" si="54"/>
        <v>728</v>
      </c>
      <c r="EAZ51" s="4">
        <f t="shared" si="54"/>
        <v>3493</v>
      </c>
      <c r="EBA51" s="4">
        <f t="shared" si="54"/>
        <v>3471</v>
      </c>
      <c r="EBB51" s="4">
        <f t="shared" si="54"/>
        <v>36741</v>
      </c>
      <c r="EBC51" s="4">
        <f t="shared" si="54"/>
        <v>13855</v>
      </c>
      <c r="EBD51" s="4">
        <f t="shared" si="54"/>
        <v>1809</v>
      </c>
      <c r="EBE51" s="4">
        <f t="shared" si="54"/>
        <v>6794</v>
      </c>
      <c r="EBF51" s="4">
        <f t="shared" si="54"/>
        <v>4382</v>
      </c>
      <c r="EBG51" s="4">
        <f t="shared" si="54"/>
        <v>8624</v>
      </c>
      <c r="EBH51" s="4">
        <f t="shared" si="54"/>
        <v>14793</v>
      </c>
      <c r="EBI51" s="4">
        <f t="shared" si="54"/>
        <v>17729</v>
      </c>
      <c r="EBJ51" s="4">
        <f t="shared" si="54"/>
        <v>8674</v>
      </c>
      <c r="EBK51" s="4">
        <f t="shared" si="54"/>
        <v>4689</v>
      </c>
      <c r="EBL51" s="4">
        <f t="shared" si="54"/>
        <v>1300</v>
      </c>
      <c r="EBM51" s="4">
        <f t="shared" si="54"/>
        <v>674</v>
      </c>
      <c r="EBN51" s="4">
        <f t="shared" si="54"/>
        <v>1780</v>
      </c>
      <c r="EBO51" s="4">
        <f t="shared" si="54"/>
        <v>1220</v>
      </c>
      <c r="EBP51" s="4">
        <f t="shared" si="54"/>
        <v>1334</v>
      </c>
      <c r="EBQ51" s="4">
        <f t="shared" si="54"/>
        <v>311</v>
      </c>
      <c r="EBR51" s="4">
        <f t="shared" si="54"/>
        <v>494</v>
      </c>
      <c r="EBS51" s="4">
        <f t="shared" si="54"/>
        <v>3106</v>
      </c>
      <c r="EBT51" s="4">
        <f t="shared" si="54"/>
        <v>229888</v>
      </c>
      <c r="EBU51" s="4">
        <f t="shared" si="54"/>
        <v>18194</v>
      </c>
      <c r="EBV51" s="4">
        <f t="shared" si="54"/>
        <v>10177</v>
      </c>
      <c r="EBW51" s="4">
        <f t="shared" si="54"/>
        <v>5299</v>
      </c>
      <c r="EBX51" s="4">
        <f t="shared" si="54"/>
        <v>1550</v>
      </c>
      <c r="EBY51" s="4">
        <f t="shared" si="54"/>
        <v>4167</v>
      </c>
      <c r="EBZ51" s="4">
        <f t="shared" si="54"/>
        <v>9444</v>
      </c>
      <c r="ECA51" s="4">
        <f t="shared" si="54"/>
        <v>4564</v>
      </c>
      <c r="ECB51" s="4">
        <f t="shared" si="54"/>
        <v>25851</v>
      </c>
      <c r="ECC51" s="4">
        <f t="shared" ref="ECC51:EEN51" si="55">ECC49+ECC50</f>
        <v>9340</v>
      </c>
      <c r="ECD51" s="4">
        <f t="shared" si="55"/>
        <v>15910</v>
      </c>
      <c r="ECE51" s="4">
        <f t="shared" si="55"/>
        <v>592</v>
      </c>
      <c r="ECF51" s="4">
        <f t="shared" si="55"/>
        <v>2079</v>
      </c>
      <c r="ECG51" s="4">
        <f t="shared" si="55"/>
        <v>32994</v>
      </c>
      <c r="ECH51" s="4">
        <f t="shared" si="55"/>
        <v>3154</v>
      </c>
      <c r="ECI51" s="4">
        <f t="shared" si="55"/>
        <v>87593</v>
      </c>
      <c r="ECJ51" s="4">
        <f t="shared" si="55"/>
        <v>18329</v>
      </c>
      <c r="ECK51" s="4">
        <f t="shared" si="55"/>
        <v>13124</v>
      </c>
      <c r="ECL51" s="4">
        <f t="shared" si="55"/>
        <v>959</v>
      </c>
      <c r="ECM51" s="4">
        <f t="shared" si="55"/>
        <v>767</v>
      </c>
      <c r="ECN51" s="4">
        <f t="shared" si="55"/>
        <v>9781</v>
      </c>
      <c r="ECO51" s="4">
        <f t="shared" si="55"/>
        <v>18753</v>
      </c>
      <c r="ECP51" s="4">
        <f t="shared" si="55"/>
        <v>5837</v>
      </c>
      <c r="ECQ51" s="4">
        <f t="shared" si="55"/>
        <v>26165</v>
      </c>
      <c r="ECR51" s="4">
        <f t="shared" si="55"/>
        <v>4259</v>
      </c>
      <c r="ECS51" s="4">
        <f t="shared" si="55"/>
        <v>5116</v>
      </c>
      <c r="ECT51" s="4">
        <f t="shared" si="55"/>
        <v>3775</v>
      </c>
      <c r="ECU51" s="4">
        <f t="shared" si="55"/>
        <v>524603</v>
      </c>
      <c r="ECV51" s="4" t="e">
        <f t="shared" si="55"/>
        <v>#VALUE!</v>
      </c>
      <c r="ECW51" s="4">
        <f t="shared" si="55"/>
        <v>2166</v>
      </c>
      <c r="ECX51" s="4">
        <f t="shared" si="55"/>
        <v>2796</v>
      </c>
      <c r="ECY51" s="4">
        <f t="shared" si="55"/>
        <v>1398</v>
      </c>
      <c r="ECZ51" s="4">
        <f t="shared" si="55"/>
        <v>1182</v>
      </c>
      <c r="EDA51" s="4">
        <f t="shared" si="55"/>
        <v>2325</v>
      </c>
      <c r="EDB51" s="4">
        <f t="shared" si="55"/>
        <v>8712</v>
      </c>
      <c r="EDC51" s="4">
        <f t="shared" si="55"/>
        <v>3811</v>
      </c>
      <c r="EDD51" s="4">
        <f t="shared" si="55"/>
        <v>120</v>
      </c>
      <c r="EDE51" s="4">
        <f t="shared" si="55"/>
        <v>622</v>
      </c>
      <c r="EDF51" s="4">
        <f t="shared" si="55"/>
        <v>231</v>
      </c>
      <c r="EDG51" s="4">
        <f t="shared" si="55"/>
        <v>8488</v>
      </c>
      <c r="EDH51" s="4">
        <f t="shared" si="55"/>
        <v>12630</v>
      </c>
      <c r="EDI51" s="4">
        <f t="shared" si="55"/>
        <v>45061</v>
      </c>
      <c r="EDJ51" s="4">
        <f t="shared" si="55"/>
        <v>29929</v>
      </c>
      <c r="EDK51" s="4">
        <f t="shared" si="55"/>
        <v>15806</v>
      </c>
      <c r="EDL51" s="4">
        <f t="shared" si="55"/>
        <v>2511</v>
      </c>
      <c r="EDM51" s="4">
        <f t="shared" si="55"/>
        <v>2547</v>
      </c>
      <c r="EDN51" s="4">
        <f t="shared" si="55"/>
        <v>3757</v>
      </c>
      <c r="EDO51" s="4">
        <f t="shared" si="55"/>
        <v>6093</v>
      </c>
      <c r="EDP51" s="4">
        <f t="shared" si="55"/>
        <v>6396</v>
      </c>
      <c r="EDQ51" s="4">
        <f t="shared" si="55"/>
        <v>1991</v>
      </c>
      <c r="EDR51" s="4">
        <f t="shared" si="55"/>
        <v>5050</v>
      </c>
      <c r="EDS51" s="4">
        <f t="shared" si="55"/>
        <v>1138</v>
      </c>
      <c r="EDT51" s="4">
        <f t="shared" si="55"/>
        <v>20264</v>
      </c>
      <c r="EDU51" s="4">
        <f t="shared" si="55"/>
        <v>12847</v>
      </c>
      <c r="EDV51" s="4">
        <f t="shared" si="55"/>
        <v>1264</v>
      </c>
      <c r="EDW51" s="4">
        <f t="shared" si="55"/>
        <v>32415</v>
      </c>
      <c r="EDX51" s="4">
        <f t="shared" si="55"/>
        <v>2404</v>
      </c>
      <c r="EDY51" s="4">
        <f t="shared" si="55"/>
        <v>3095</v>
      </c>
      <c r="EDZ51" s="4">
        <f t="shared" si="55"/>
        <v>6022</v>
      </c>
      <c r="EEA51" s="4">
        <f t="shared" si="55"/>
        <v>4350</v>
      </c>
      <c r="EEB51" s="4">
        <f t="shared" si="55"/>
        <v>5852</v>
      </c>
      <c r="EEC51" s="4">
        <f t="shared" si="55"/>
        <v>5327</v>
      </c>
      <c r="EED51" s="4">
        <f t="shared" si="55"/>
        <v>5829</v>
      </c>
      <c r="EEE51" s="4">
        <f t="shared" si="55"/>
        <v>1891</v>
      </c>
      <c r="EEF51" s="4">
        <f t="shared" si="55"/>
        <v>1311</v>
      </c>
      <c r="EEG51" s="4">
        <f t="shared" si="55"/>
        <v>1798</v>
      </c>
      <c r="EEH51" s="4">
        <f t="shared" si="55"/>
        <v>3089</v>
      </c>
      <c r="EEI51" s="4">
        <f t="shared" si="55"/>
        <v>657</v>
      </c>
      <c r="EEJ51" s="4">
        <f t="shared" si="55"/>
        <v>3941</v>
      </c>
      <c r="EEK51" s="4">
        <f t="shared" si="55"/>
        <v>3038</v>
      </c>
      <c r="EEL51" s="4">
        <f t="shared" si="55"/>
        <v>13701</v>
      </c>
      <c r="EEM51" s="4">
        <f t="shared" si="55"/>
        <v>1059</v>
      </c>
      <c r="EEN51" s="4">
        <f t="shared" si="55"/>
        <v>248</v>
      </c>
      <c r="EEO51" s="4">
        <f t="shared" ref="EEO51:EGZ51" si="56">EEO49+EEO50</f>
        <v>1201</v>
      </c>
      <c r="EEP51" s="4">
        <f t="shared" si="56"/>
        <v>3860</v>
      </c>
      <c r="EEQ51" s="4">
        <f t="shared" si="56"/>
        <v>2440</v>
      </c>
      <c r="EER51" s="4">
        <f t="shared" si="56"/>
        <v>950</v>
      </c>
      <c r="EES51" s="4">
        <f t="shared" si="56"/>
        <v>40</v>
      </c>
      <c r="EET51" s="4">
        <f t="shared" si="56"/>
        <v>3417</v>
      </c>
      <c r="EEU51" s="4">
        <f t="shared" si="56"/>
        <v>4716</v>
      </c>
      <c r="EEV51" s="4">
        <f t="shared" si="56"/>
        <v>4204</v>
      </c>
      <c r="EEW51" s="4">
        <f t="shared" si="56"/>
        <v>1837</v>
      </c>
      <c r="EEX51" s="4">
        <f t="shared" si="56"/>
        <v>4658</v>
      </c>
      <c r="EEY51" s="4">
        <f t="shared" si="56"/>
        <v>2866</v>
      </c>
      <c r="EEZ51" s="4">
        <f t="shared" si="56"/>
        <v>1322</v>
      </c>
      <c r="EFA51" s="4">
        <f t="shared" si="56"/>
        <v>1413</v>
      </c>
      <c r="EFB51" s="4">
        <f t="shared" si="56"/>
        <v>3635</v>
      </c>
      <c r="EFC51" s="4">
        <f t="shared" si="56"/>
        <v>3320</v>
      </c>
      <c r="EFD51" s="4">
        <f t="shared" si="56"/>
        <v>12848</v>
      </c>
      <c r="EFE51" s="4">
        <f t="shared" si="56"/>
        <v>5062</v>
      </c>
      <c r="EFF51" s="4">
        <f t="shared" si="56"/>
        <v>7709</v>
      </c>
      <c r="EFG51" s="4">
        <f t="shared" si="56"/>
        <v>12857</v>
      </c>
      <c r="EFH51" s="4">
        <f t="shared" si="56"/>
        <v>811</v>
      </c>
      <c r="EFI51" s="4">
        <f t="shared" si="56"/>
        <v>817</v>
      </c>
      <c r="EFJ51" s="4">
        <f t="shared" si="56"/>
        <v>763</v>
      </c>
      <c r="EFK51" s="4">
        <f t="shared" si="56"/>
        <v>5884</v>
      </c>
      <c r="EFL51" s="4">
        <f t="shared" si="56"/>
        <v>6476</v>
      </c>
      <c r="EFM51" s="4">
        <f t="shared" si="56"/>
        <v>2816</v>
      </c>
      <c r="EFN51" s="4">
        <f t="shared" si="56"/>
        <v>13985</v>
      </c>
      <c r="EFO51" s="4">
        <f t="shared" si="56"/>
        <v>7548</v>
      </c>
      <c r="EFP51" s="4">
        <f t="shared" si="56"/>
        <v>2886</v>
      </c>
      <c r="EFQ51" s="4">
        <f t="shared" si="56"/>
        <v>677930</v>
      </c>
      <c r="EFR51" s="4">
        <f t="shared" si="56"/>
        <v>6914</v>
      </c>
      <c r="EFS51" s="4">
        <f t="shared" si="56"/>
        <v>6612</v>
      </c>
      <c r="EFT51" s="4">
        <f t="shared" si="56"/>
        <v>4320</v>
      </c>
      <c r="EFU51" s="4">
        <f t="shared" si="56"/>
        <v>5936</v>
      </c>
      <c r="EFV51" s="4">
        <f t="shared" si="56"/>
        <v>9768</v>
      </c>
      <c r="EFW51" s="4">
        <f t="shared" si="56"/>
        <v>4635</v>
      </c>
      <c r="EFX51" s="4">
        <f t="shared" si="56"/>
        <v>10572</v>
      </c>
      <c r="EFY51" s="4">
        <f t="shared" si="56"/>
        <v>10286</v>
      </c>
      <c r="EFZ51" s="4">
        <f t="shared" si="56"/>
        <v>20136</v>
      </c>
      <c r="EGA51" s="4">
        <f t="shared" si="56"/>
        <v>19310</v>
      </c>
      <c r="EGB51" s="4">
        <f t="shared" si="56"/>
        <v>6152</v>
      </c>
      <c r="EGC51" s="4">
        <f t="shared" si="56"/>
        <v>15279</v>
      </c>
      <c r="EGD51" s="4">
        <f t="shared" si="56"/>
        <v>41703</v>
      </c>
      <c r="EGE51" s="4">
        <f t="shared" si="56"/>
        <v>3866</v>
      </c>
      <c r="EGF51" s="4">
        <f t="shared" si="56"/>
        <v>5526</v>
      </c>
      <c r="EGG51" s="4">
        <f t="shared" si="56"/>
        <v>13439</v>
      </c>
      <c r="EGH51" s="4">
        <f t="shared" si="56"/>
        <v>17653</v>
      </c>
      <c r="EGI51" s="4">
        <f t="shared" si="56"/>
        <v>2497</v>
      </c>
      <c r="EGJ51" s="4">
        <f t="shared" si="56"/>
        <v>1021</v>
      </c>
      <c r="EGK51" s="4">
        <f t="shared" si="56"/>
        <v>8820</v>
      </c>
      <c r="EGL51" s="4">
        <f t="shared" si="56"/>
        <v>12825</v>
      </c>
      <c r="EGM51" s="4">
        <f t="shared" si="56"/>
        <v>23313</v>
      </c>
      <c r="EGN51" s="4">
        <f t="shared" si="56"/>
        <v>315000</v>
      </c>
      <c r="EGO51" s="4">
        <f t="shared" si="56"/>
        <v>12170</v>
      </c>
      <c r="EGP51" s="4">
        <f t="shared" si="56"/>
        <v>8359</v>
      </c>
      <c r="EGQ51" s="4">
        <f t="shared" si="56"/>
        <v>32666</v>
      </c>
      <c r="EGR51" s="4">
        <f t="shared" si="56"/>
        <v>3369</v>
      </c>
      <c r="EGS51" s="4">
        <f t="shared" si="56"/>
        <v>3400</v>
      </c>
      <c r="EGT51" s="4">
        <f t="shared" si="56"/>
        <v>85494</v>
      </c>
      <c r="EGU51" s="4">
        <f t="shared" si="56"/>
        <v>3707</v>
      </c>
      <c r="EGV51" s="4">
        <f t="shared" si="56"/>
        <v>18815</v>
      </c>
      <c r="EGW51" s="4">
        <f t="shared" si="56"/>
        <v>5484</v>
      </c>
      <c r="EGX51" s="4">
        <f t="shared" si="56"/>
        <v>602</v>
      </c>
      <c r="EGY51" s="4">
        <f t="shared" si="56"/>
        <v>909</v>
      </c>
      <c r="EGZ51" s="4">
        <f t="shared" si="56"/>
        <v>328052</v>
      </c>
      <c r="EHA51" s="4">
        <f t="shared" ref="EHA51:EJL51" si="57">EHA49+EHA50</f>
        <v>142128</v>
      </c>
      <c r="EHB51" s="4">
        <f t="shared" si="57"/>
        <v>5813</v>
      </c>
      <c r="EHC51" s="4">
        <f t="shared" si="57"/>
        <v>17872</v>
      </c>
      <c r="EHD51" s="4">
        <f t="shared" si="57"/>
        <v>6732</v>
      </c>
      <c r="EHE51" s="4">
        <f t="shared" si="57"/>
        <v>26659</v>
      </c>
      <c r="EHF51" s="4">
        <f t="shared" si="57"/>
        <v>26157</v>
      </c>
      <c r="EHG51" s="4">
        <f t="shared" si="57"/>
        <v>29592</v>
      </c>
      <c r="EHH51" s="4">
        <f t="shared" si="57"/>
        <v>1141</v>
      </c>
      <c r="EHI51" s="4">
        <f t="shared" si="57"/>
        <v>38987</v>
      </c>
      <c r="EHJ51" s="4">
        <f t="shared" si="57"/>
        <v>158990</v>
      </c>
      <c r="EHK51" s="4">
        <f t="shared" si="57"/>
        <v>9794</v>
      </c>
      <c r="EHL51" s="4">
        <f t="shared" si="57"/>
        <v>18963</v>
      </c>
      <c r="EHM51" s="4">
        <f t="shared" si="57"/>
        <v>9402</v>
      </c>
      <c r="EHN51" s="4">
        <f t="shared" si="57"/>
        <v>590831</v>
      </c>
      <c r="EHO51" s="4">
        <f t="shared" si="57"/>
        <v>24</v>
      </c>
      <c r="EHP51" s="4">
        <f t="shared" si="57"/>
        <v>11079</v>
      </c>
      <c r="EHQ51" s="4">
        <f t="shared" si="57"/>
        <v>10282</v>
      </c>
      <c r="EHR51" s="4">
        <f t="shared" si="57"/>
        <v>3592</v>
      </c>
      <c r="EHS51" s="4">
        <f t="shared" si="57"/>
        <v>79864</v>
      </c>
      <c r="EHT51" s="4">
        <f t="shared" si="57"/>
        <v>3870</v>
      </c>
      <c r="EHU51" s="4">
        <f t="shared" si="57"/>
        <v>406466</v>
      </c>
      <c r="EHV51" s="4">
        <f t="shared" si="57"/>
        <v>3688</v>
      </c>
      <c r="EHW51" s="4">
        <f t="shared" si="57"/>
        <v>5293</v>
      </c>
      <c r="EHX51" s="4">
        <f t="shared" si="57"/>
        <v>10399</v>
      </c>
      <c r="EHY51" s="4">
        <f t="shared" si="57"/>
        <v>6425</v>
      </c>
      <c r="EHZ51" s="4">
        <f t="shared" si="57"/>
        <v>5264</v>
      </c>
      <c r="EIA51" s="4">
        <f t="shared" si="57"/>
        <v>212</v>
      </c>
      <c r="EIB51" s="4">
        <f t="shared" si="57"/>
        <v>7772</v>
      </c>
      <c r="EIC51" s="4">
        <f t="shared" si="57"/>
        <v>9071</v>
      </c>
      <c r="EID51" s="4">
        <f t="shared" si="57"/>
        <v>948</v>
      </c>
      <c r="EIE51" s="4">
        <f t="shared" si="57"/>
        <v>2169</v>
      </c>
      <c r="EIF51" s="4">
        <f t="shared" si="57"/>
        <v>20406</v>
      </c>
      <c r="EIG51" s="4">
        <f t="shared" si="57"/>
        <v>2554</v>
      </c>
      <c r="EIH51" s="4">
        <f t="shared" si="57"/>
        <v>13029</v>
      </c>
      <c r="EII51" s="4">
        <f t="shared" si="57"/>
        <v>21907</v>
      </c>
      <c r="EIJ51" s="4">
        <f t="shared" si="57"/>
        <v>25927</v>
      </c>
      <c r="EIK51" s="4">
        <f t="shared" si="57"/>
        <v>39426</v>
      </c>
      <c r="EIL51" s="4">
        <f t="shared" si="57"/>
        <v>9415</v>
      </c>
      <c r="EIM51" s="4">
        <f t="shared" si="57"/>
        <v>5123</v>
      </c>
      <c r="EIN51" s="4">
        <f t="shared" si="57"/>
        <v>15559</v>
      </c>
      <c r="EIO51" s="4">
        <f t="shared" si="57"/>
        <v>7006</v>
      </c>
      <c r="EIP51" s="4">
        <f t="shared" si="57"/>
        <v>2729</v>
      </c>
      <c r="EIQ51" s="4">
        <f t="shared" si="57"/>
        <v>7127</v>
      </c>
      <c r="EIR51" s="4">
        <f t="shared" si="57"/>
        <v>41291</v>
      </c>
      <c r="EIS51" s="4">
        <f t="shared" si="57"/>
        <v>80231</v>
      </c>
      <c r="EIT51" s="4">
        <f t="shared" si="57"/>
        <v>7786</v>
      </c>
      <c r="EIU51" s="4">
        <f t="shared" si="57"/>
        <v>890</v>
      </c>
      <c r="EIV51" s="4">
        <f t="shared" si="57"/>
        <v>7539</v>
      </c>
      <c r="EIW51" s="4">
        <f t="shared" si="57"/>
        <v>38666</v>
      </c>
      <c r="EIX51" s="4">
        <f t="shared" si="57"/>
        <v>173033</v>
      </c>
      <c r="EIY51" s="4">
        <f t="shared" si="57"/>
        <v>75191</v>
      </c>
      <c r="EIZ51" s="4">
        <f t="shared" si="57"/>
        <v>33803</v>
      </c>
      <c r="EJA51" s="4">
        <f t="shared" si="57"/>
        <v>2365</v>
      </c>
      <c r="EJB51" s="4">
        <f t="shared" si="57"/>
        <v>7435</v>
      </c>
      <c r="EJC51" s="4">
        <f t="shared" si="57"/>
        <v>66188</v>
      </c>
      <c r="EJD51" s="4">
        <f t="shared" si="57"/>
        <v>7062</v>
      </c>
      <c r="EJE51" s="4">
        <f t="shared" si="57"/>
        <v>6262819</v>
      </c>
      <c r="EJF51" s="4">
        <f t="shared" si="57"/>
        <v>1498</v>
      </c>
      <c r="EJG51" s="4">
        <f t="shared" si="57"/>
        <v>6216</v>
      </c>
      <c r="EJH51" s="4">
        <f t="shared" si="57"/>
        <v>7998</v>
      </c>
      <c r="EJI51" s="4">
        <f t="shared" si="57"/>
        <v>23024</v>
      </c>
      <c r="EJJ51" s="4">
        <f t="shared" si="57"/>
        <v>10002</v>
      </c>
      <c r="EJK51" s="4">
        <f t="shared" si="57"/>
        <v>7722</v>
      </c>
      <c r="EJL51" s="4">
        <f t="shared" si="57"/>
        <v>129440</v>
      </c>
      <c r="EJM51" s="4">
        <f t="shared" ref="EJM51:ELX51" si="58">EJM49+EJM50</f>
        <v>658</v>
      </c>
      <c r="EJN51" s="4">
        <f t="shared" si="58"/>
        <v>2343</v>
      </c>
      <c r="EJO51" s="4">
        <f t="shared" si="58"/>
        <v>3534</v>
      </c>
      <c r="EJP51" s="4">
        <f t="shared" si="58"/>
        <v>2186</v>
      </c>
      <c r="EJQ51" s="4">
        <f t="shared" si="58"/>
        <v>1666</v>
      </c>
      <c r="EJR51" s="4">
        <f t="shared" si="58"/>
        <v>7287</v>
      </c>
      <c r="EJS51" s="4">
        <f t="shared" si="58"/>
        <v>34303</v>
      </c>
      <c r="EJT51" s="4">
        <f t="shared" si="58"/>
        <v>4504</v>
      </c>
      <c r="EJU51" s="4">
        <f t="shared" si="58"/>
        <v>7566</v>
      </c>
      <c r="EJV51" s="4">
        <f t="shared" si="58"/>
        <v>5039</v>
      </c>
      <c r="EJW51" s="4">
        <f t="shared" si="58"/>
        <v>16764</v>
      </c>
      <c r="EJX51" s="4">
        <f t="shared" si="58"/>
        <v>30959</v>
      </c>
      <c r="EJY51" s="4">
        <f t="shared" si="58"/>
        <v>741</v>
      </c>
      <c r="EJZ51" s="4">
        <f t="shared" si="58"/>
        <v>2393</v>
      </c>
      <c r="EKA51" s="4">
        <f t="shared" si="58"/>
        <v>15137</v>
      </c>
      <c r="EKB51" s="4">
        <f t="shared" si="58"/>
        <v>9581</v>
      </c>
      <c r="EKC51" s="4">
        <f t="shared" si="58"/>
        <v>2862</v>
      </c>
      <c r="EKD51" s="4">
        <f t="shared" si="58"/>
        <v>4774</v>
      </c>
      <c r="EKE51" s="4">
        <f t="shared" si="58"/>
        <v>7593</v>
      </c>
      <c r="EKF51" s="4">
        <f t="shared" si="58"/>
        <v>247</v>
      </c>
      <c r="EKG51" s="4">
        <f t="shared" si="58"/>
        <v>2874</v>
      </c>
      <c r="EKH51" s="4">
        <f t="shared" si="58"/>
        <v>7141</v>
      </c>
      <c r="EKI51" s="4">
        <f t="shared" si="58"/>
        <v>1017</v>
      </c>
      <c r="EKJ51" s="4">
        <f t="shared" si="58"/>
        <v>292385</v>
      </c>
      <c r="EKK51" s="4">
        <f t="shared" si="58"/>
        <v>1529</v>
      </c>
      <c r="EKL51" s="4">
        <f t="shared" si="58"/>
        <v>750</v>
      </c>
      <c r="EKM51" s="4">
        <f t="shared" si="58"/>
        <v>4794</v>
      </c>
      <c r="EKN51" s="4">
        <f t="shared" si="58"/>
        <v>106384</v>
      </c>
      <c r="EKO51" s="4">
        <f t="shared" si="58"/>
        <v>993</v>
      </c>
      <c r="EKP51" s="4">
        <f t="shared" si="58"/>
        <v>16873</v>
      </c>
      <c r="EKQ51" s="4">
        <f t="shared" si="58"/>
        <v>31389</v>
      </c>
      <c r="EKR51" s="4">
        <f t="shared" si="58"/>
        <v>3710</v>
      </c>
      <c r="EKS51" s="4">
        <f t="shared" si="58"/>
        <v>1604</v>
      </c>
      <c r="EKT51" s="4">
        <f t="shared" si="58"/>
        <v>6980</v>
      </c>
      <c r="EKU51" s="4">
        <f t="shared" si="58"/>
        <v>750126</v>
      </c>
      <c r="EKV51" s="4">
        <f t="shared" si="58"/>
        <v>280264</v>
      </c>
      <c r="EKW51" s="4">
        <f t="shared" si="58"/>
        <v>2993</v>
      </c>
      <c r="EKX51" s="4">
        <f t="shared" si="58"/>
        <v>194545</v>
      </c>
      <c r="EKY51" s="4">
        <f t="shared" si="58"/>
        <v>43073</v>
      </c>
      <c r="EKZ51" s="4">
        <f t="shared" si="58"/>
        <v>37760</v>
      </c>
      <c r="ELA51" s="4">
        <f t="shared" si="58"/>
        <v>37701</v>
      </c>
      <c r="ELB51" s="4">
        <f t="shared" si="58"/>
        <v>2406744</v>
      </c>
      <c r="ELC51" s="4">
        <f t="shared" si="58"/>
        <v>161</v>
      </c>
      <c r="ELD51" s="4">
        <f t="shared" si="58"/>
        <v>10115</v>
      </c>
      <c r="ELE51" s="4">
        <f t="shared" si="58"/>
        <v>82821</v>
      </c>
      <c r="ELF51" s="4">
        <f t="shared" si="58"/>
        <v>1880</v>
      </c>
      <c r="ELG51" s="4">
        <f t="shared" si="58"/>
        <v>1693</v>
      </c>
      <c r="ELH51" s="4">
        <f t="shared" si="58"/>
        <v>40781</v>
      </c>
      <c r="ELI51" s="4">
        <f t="shared" si="58"/>
        <v>9544</v>
      </c>
      <c r="ELJ51" s="4">
        <f t="shared" si="58"/>
        <v>2154</v>
      </c>
      <c r="ELK51" s="4">
        <f t="shared" si="58"/>
        <v>5217</v>
      </c>
      <c r="ELL51" s="4">
        <f t="shared" si="58"/>
        <v>18024</v>
      </c>
      <c r="ELM51" s="4">
        <f t="shared" si="58"/>
        <v>3686</v>
      </c>
      <c r="ELN51" s="4">
        <f t="shared" si="58"/>
        <v>11839</v>
      </c>
      <c r="ELO51" s="4">
        <f t="shared" si="58"/>
        <v>2457</v>
      </c>
      <c r="ELP51" s="4">
        <f t="shared" si="58"/>
        <v>10551</v>
      </c>
      <c r="ELQ51" s="4">
        <f t="shared" si="58"/>
        <v>2188</v>
      </c>
      <c r="ELR51" s="4">
        <f t="shared" si="58"/>
        <v>15147</v>
      </c>
      <c r="ELS51" s="4">
        <f t="shared" si="58"/>
        <v>31819</v>
      </c>
      <c r="ELT51" s="4">
        <f t="shared" si="58"/>
        <v>7934</v>
      </c>
      <c r="ELU51" s="4">
        <f t="shared" si="58"/>
        <v>1380</v>
      </c>
      <c r="ELV51" s="4">
        <f t="shared" si="58"/>
        <v>6100</v>
      </c>
      <c r="ELW51" s="4">
        <f t="shared" si="58"/>
        <v>4422</v>
      </c>
      <c r="ELX51" s="4">
        <f t="shared" si="58"/>
        <v>15838</v>
      </c>
      <c r="ELY51" s="4">
        <f t="shared" ref="ELY51:EOJ51" si="59">ELY49+ELY50</f>
        <v>24292</v>
      </c>
      <c r="ELZ51" s="4">
        <f t="shared" si="59"/>
        <v>3354</v>
      </c>
      <c r="EMA51" s="4">
        <f t="shared" si="59"/>
        <v>12739</v>
      </c>
      <c r="EMB51" s="4">
        <f t="shared" si="59"/>
        <v>7510</v>
      </c>
      <c r="EMC51" s="4">
        <f t="shared" si="59"/>
        <v>14306</v>
      </c>
      <c r="EMD51" s="4">
        <f t="shared" si="59"/>
        <v>584</v>
      </c>
      <c r="EME51" s="4">
        <f t="shared" si="59"/>
        <v>369</v>
      </c>
      <c r="EMF51" s="4">
        <f t="shared" si="59"/>
        <v>7189</v>
      </c>
      <c r="EMG51" s="4">
        <f t="shared" si="59"/>
        <v>10158</v>
      </c>
      <c r="EMH51" s="4">
        <f t="shared" si="59"/>
        <v>6105</v>
      </c>
      <c r="EMI51" s="4">
        <f t="shared" si="59"/>
        <v>421</v>
      </c>
      <c r="EMJ51" s="4">
        <f t="shared" si="59"/>
        <v>1468</v>
      </c>
      <c r="EMK51" s="4">
        <f t="shared" si="59"/>
        <v>18810</v>
      </c>
      <c r="EML51" s="4">
        <f t="shared" si="59"/>
        <v>23509</v>
      </c>
      <c r="EMM51" s="4">
        <f t="shared" si="59"/>
        <v>52397</v>
      </c>
      <c r="EMN51" s="4">
        <f t="shared" si="59"/>
        <v>1444</v>
      </c>
      <c r="EMO51" s="4">
        <f t="shared" si="59"/>
        <v>4798</v>
      </c>
      <c r="EMP51" s="4">
        <f t="shared" si="59"/>
        <v>7358</v>
      </c>
      <c r="EMQ51" s="4">
        <f t="shared" si="59"/>
        <v>13202</v>
      </c>
      <c r="EMR51" s="4">
        <f t="shared" si="59"/>
        <v>2386</v>
      </c>
      <c r="EMS51" s="4">
        <f t="shared" si="59"/>
        <v>19389</v>
      </c>
      <c r="EMT51" s="4">
        <f t="shared" si="59"/>
        <v>5234</v>
      </c>
      <c r="EMU51" s="4">
        <f t="shared" si="59"/>
        <v>347851</v>
      </c>
      <c r="EMV51" s="4">
        <f t="shared" si="59"/>
        <v>986</v>
      </c>
      <c r="EMW51" s="4">
        <f t="shared" si="59"/>
        <v>39334</v>
      </c>
      <c r="EMX51" s="4">
        <f t="shared" si="59"/>
        <v>28287</v>
      </c>
      <c r="EMY51" s="4">
        <f t="shared" si="59"/>
        <v>576</v>
      </c>
      <c r="EMZ51" s="4">
        <f t="shared" si="59"/>
        <v>332</v>
      </c>
      <c r="ENA51" s="4">
        <f t="shared" si="59"/>
        <v>5007</v>
      </c>
      <c r="ENB51" s="4">
        <f t="shared" si="59"/>
        <v>25296</v>
      </c>
      <c r="ENC51" s="4">
        <f t="shared" si="59"/>
        <v>6966</v>
      </c>
      <c r="END51" s="4">
        <f t="shared" si="59"/>
        <v>1046</v>
      </c>
      <c r="ENE51" s="4">
        <f t="shared" si="59"/>
        <v>3397</v>
      </c>
      <c r="ENF51" s="4">
        <f t="shared" si="59"/>
        <v>1653</v>
      </c>
      <c r="ENG51" s="4">
        <f t="shared" si="59"/>
        <v>3729</v>
      </c>
      <c r="ENH51" s="4">
        <f t="shared" si="59"/>
        <v>854</v>
      </c>
      <c r="ENI51" s="4">
        <f t="shared" si="59"/>
        <v>18352</v>
      </c>
      <c r="ENJ51" s="4">
        <f t="shared" si="59"/>
        <v>62320</v>
      </c>
      <c r="ENK51" s="4">
        <f t="shared" si="59"/>
        <v>1099</v>
      </c>
      <c r="ENL51" s="4">
        <f t="shared" si="59"/>
        <v>2741</v>
      </c>
      <c r="ENM51" s="4">
        <f t="shared" si="59"/>
        <v>2938</v>
      </c>
      <c r="ENN51" s="4">
        <f t="shared" si="59"/>
        <v>328</v>
      </c>
      <c r="ENO51" s="4">
        <f t="shared" si="59"/>
        <v>880</v>
      </c>
      <c r="ENP51" s="4">
        <f t="shared" si="59"/>
        <v>63315</v>
      </c>
      <c r="ENQ51" s="4">
        <f t="shared" si="59"/>
        <v>43668</v>
      </c>
      <c r="ENR51" s="4">
        <f t="shared" si="59"/>
        <v>9054</v>
      </c>
      <c r="ENS51" s="4">
        <f t="shared" si="59"/>
        <v>37657</v>
      </c>
      <c r="ENT51" s="4">
        <f t="shared" si="59"/>
        <v>11104</v>
      </c>
      <c r="ENU51" s="4">
        <f t="shared" si="59"/>
        <v>5790</v>
      </c>
      <c r="ENV51" s="4">
        <f t="shared" si="59"/>
        <v>42029</v>
      </c>
      <c r="ENW51" s="4">
        <f t="shared" si="59"/>
        <v>33939</v>
      </c>
      <c r="ENX51" s="4">
        <f t="shared" si="59"/>
        <v>1766</v>
      </c>
      <c r="ENY51" s="4">
        <f t="shared" si="59"/>
        <v>1177</v>
      </c>
      <c r="ENZ51" s="4">
        <f t="shared" si="59"/>
        <v>4571</v>
      </c>
      <c r="EOA51" s="4">
        <f t="shared" si="59"/>
        <v>2196</v>
      </c>
      <c r="EOB51" s="4">
        <f t="shared" si="59"/>
        <v>2303</v>
      </c>
      <c r="EOC51" s="4">
        <f t="shared" si="59"/>
        <v>810</v>
      </c>
      <c r="EOD51" s="4">
        <f t="shared" si="59"/>
        <v>3095</v>
      </c>
      <c r="EOE51" s="4">
        <f t="shared" si="59"/>
        <v>4572</v>
      </c>
      <c r="EOF51" s="4">
        <f t="shared" si="59"/>
        <v>135737</v>
      </c>
      <c r="EOG51" s="4">
        <f t="shared" si="59"/>
        <v>11724</v>
      </c>
      <c r="EOH51" s="4">
        <f t="shared" si="59"/>
        <v>18202</v>
      </c>
      <c r="EOI51" s="4">
        <f t="shared" si="59"/>
        <v>4044</v>
      </c>
      <c r="EOJ51" s="4">
        <f t="shared" si="59"/>
        <v>9498</v>
      </c>
      <c r="EOK51" s="4">
        <f t="shared" ref="EOK51:EQV51" si="60">EOK49+EOK50</f>
        <v>470</v>
      </c>
      <c r="EOL51" s="4">
        <f t="shared" si="60"/>
        <v>4443</v>
      </c>
      <c r="EOM51" s="4">
        <f t="shared" si="60"/>
        <v>4520</v>
      </c>
      <c r="EON51" s="4">
        <f t="shared" si="60"/>
        <v>2537</v>
      </c>
      <c r="EOO51" s="4">
        <f t="shared" si="60"/>
        <v>6748</v>
      </c>
      <c r="EOP51" s="4">
        <f t="shared" si="60"/>
        <v>1396</v>
      </c>
      <c r="EOQ51" s="4">
        <f t="shared" si="60"/>
        <v>1237</v>
      </c>
      <c r="EOR51" s="4">
        <f t="shared" si="60"/>
        <v>680</v>
      </c>
      <c r="EOS51" s="4">
        <f t="shared" si="60"/>
        <v>143310</v>
      </c>
      <c r="EOT51" s="4">
        <f t="shared" si="60"/>
        <v>450</v>
      </c>
      <c r="EOU51" s="4">
        <f t="shared" si="60"/>
        <v>519</v>
      </c>
      <c r="EOV51" s="4">
        <f t="shared" si="60"/>
        <v>25022</v>
      </c>
      <c r="EOW51" s="4">
        <f t="shared" si="60"/>
        <v>267</v>
      </c>
      <c r="EOX51" s="4">
        <f t="shared" si="60"/>
        <v>813</v>
      </c>
      <c r="EOY51" s="4">
        <f t="shared" si="60"/>
        <v>1831</v>
      </c>
      <c r="EOZ51" s="4" t="e">
        <f t="shared" si="60"/>
        <v>#VALUE!</v>
      </c>
      <c r="EPA51" s="4">
        <f t="shared" si="60"/>
        <v>954</v>
      </c>
      <c r="EPB51" s="4">
        <f t="shared" si="60"/>
        <v>8252</v>
      </c>
      <c r="EPC51" s="4">
        <f t="shared" si="60"/>
        <v>24668</v>
      </c>
      <c r="EPD51" s="4">
        <f t="shared" si="60"/>
        <v>7151</v>
      </c>
      <c r="EPE51" s="4">
        <f t="shared" si="60"/>
        <v>6618</v>
      </c>
      <c r="EPF51" s="4">
        <f t="shared" si="60"/>
        <v>3719</v>
      </c>
      <c r="EPG51" s="4">
        <f t="shared" si="60"/>
        <v>3030</v>
      </c>
      <c r="EPH51" s="4">
        <f t="shared" si="60"/>
        <v>7344</v>
      </c>
      <c r="EPI51" s="4">
        <f t="shared" si="60"/>
        <v>1761</v>
      </c>
      <c r="EPJ51" s="4">
        <f t="shared" si="60"/>
        <v>1770</v>
      </c>
      <c r="EPK51" s="4">
        <f t="shared" si="60"/>
        <v>3614</v>
      </c>
      <c r="EPL51" s="4">
        <f t="shared" si="60"/>
        <v>3672</v>
      </c>
      <c r="EPM51" s="4">
        <f t="shared" si="60"/>
        <v>25324</v>
      </c>
      <c r="EPN51" s="4">
        <f t="shared" si="60"/>
        <v>6284</v>
      </c>
      <c r="EPO51" s="4">
        <f t="shared" si="60"/>
        <v>8819</v>
      </c>
      <c r="EPP51" s="4">
        <f t="shared" si="60"/>
        <v>796</v>
      </c>
      <c r="EPQ51" s="4">
        <f t="shared" si="60"/>
        <v>28873</v>
      </c>
      <c r="EPR51" s="4">
        <f t="shared" si="60"/>
        <v>8846</v>
      </c>
      <c r="EPS51" s="4">
        <f t="shared" si="60"/>
        <v>6275</v>
      </c>
      <c r="EPT51" s="4">
        <f t="shared" si="60"/>
        <v>4680</v>
      </c>
      <c r="EPU51" s="4">
        <f t="shared" si="60"/>
        <v>13325</v>
      </c>
      <c r="EPV51" s="4">
        <f t="shared" si="60"/>
        <v>1886</v>
      </c>
      <c r="EPW51" s="4">
        <f t="shared" si="60"/>
        <v>24516</v>
      </c>
      <c r="EPX51" s="4">
        <f t="shared" si="60"/>
        <v>11359</v>
      </c>
      <c r="EPY51" s="4">
        <f t="shared" si="60"/>
        <v>21033</v>
      </c>
      <c r="EPZ51" s="4">
        <f t="shared" si="60"/>
        <v>2753</v>
      </c>
      <c r="EQA51" s="4">
        <f t="shared" si="60"/>
        <v>5238</v>
      </c>
      <c r="EQB51" s="4">
        <f t="shared" si="60"/>
        <v>23782</v>
      </c>
      <c r="EQC51" s="4">
        <f t="shared" si="60"/>
        <v>2766</v>
      </c>
      <c r="EQD51" s="4">
        <f t="shared" si="60"/>
        <v>22893</v>
      </c>
      <c r="EQE51" s="4">
        <f t="shared" si="60"/>
        <v>6763</v>
      </c>
      <c r="EQF51" s="4">
        <f t="shared" si="60"/>
        <v>30831</v>
      </c>
      <c r="EQG51" s="4">
        <f t="shared" si="60"/>
        <v>13164</v>
      </c>
      <c r="EQH51" s="4">
        <f t="shared" si="60"/>
        <v>5267</v>
      </c>
      <c r="EQI51" s="4">
        <f t="shared" si="60"/>
        <v>4633</v>
      </c>
      <c r="EQJ51" s="4">
        <f t="shared" si="60"/>
        <v>3135</v>
      </c>
      <c r="EQK51" s="4">
        <f t="shared" si="60"/>
        <v>19402</v>
      </c>
      <c r="EQL51" s="4">
        <f t="shared" si="60"/>
        <v>20989</v>
      </c>
      <c r="EQM51" s="4">
        <f t="shared" si="60"/>
        <v>1323</v>
      </c>
      <c r="EQN51" s="4">
        <f t="shared" si="60"/>
        <v>2584</v>
      </c>
      <c r="EQO51" s="4">
        <f t="shared" si="60"/>
        <v>16406</v>
      </c>
      <c r="EQP51" s="4">
        <f t="shared" si="60"/>
        <v>11258</v>
      </c>
      <c r="EQQ51" s="4">
        <f t="shared" si="60"/>
        <v>32284</v>
      </c>
      <c r="EQR51" s="4">
        <f t="shared" si="60"/>
        <v>13691</v>
      </c>
      <c r="EQS51" s="4">
        <f t="shared" si="60"/>
        <v>2588</v>
      </c>
      <c r="EQT51" s="4">
        <f t="shared" si="60"/>
        <v>16087</v>
      </c>
      <c r="EQU51" s="4">
        <f t="shared" si="60"/>
        <v>3231</v>
      </c>
      <c r="EQV51" s="4">
        <f t="shared" si="60"/>
        <v>16859</v>
      </c>
      <c r="EQW51" s="4">
        <f t="shared" ref="EQW51:ETH51" si="61">EQW49+EQW50</f>
        <v>12287</v>
      </c>
      <c r="EQX51" s="4">
        <f t="shared" si="61"/>
        <v>11757</v>
      </c>
      <c r="EQY51" s="4">
        <f t="shared" si="61"/>
        <v>1050878</v>
      </c>
      <c r="EQZ51" s="4">
        <f t="shared" si="61"/>
        <v>5129</v>
      </c>
      <c r="ERA51" s="4">
        <f t="shared" si="61"/>
        <v>11728</v>
      </c>
      <c r="ERB51" s="4">
        <f t="shared" si="61"/>
        <v>19662</v>
      </c>
      <c r="ERC51" s="4">
        <f t="shared" si="61"/>
        <v>17493</v>
      </c>
      <c r="ERD51" s="4">
        <f t="shared" si="61"/>
        <v>2706</v>
      </c>
      <c r="ERE51" s="4">
        <f t="shared" si="61"/>
        <v>6224</v>
      </c>
      <c r="ERF51" s="4">
        <f t="shared" si="61"/>
        <v>182707</v>
      </c>
      <c r="ERG51" s="4">
        <f t="shared" si="61"/>
        <v>3942</v>
      </c>
      <c r="ERH51" s="4">
        <f t="shared" si="61"/>
        <v>2905</v>
      </c>
      <c r="ERI51" s="4">
        <f t="shared" si="61"/>
        <v>2218</v>
      </c>
      <c r="ERJ51" s="4">
        <f t="shared" si="61"/>
        <v>5633</v>
      </c>
      <c r="ERK51" s="4">
        <f t="shared" si="61"/>
        <v>2617</v>
      </c>
      <c r="ERL51" s="4">
        <f t="shared" si="61"/>
        <v>926</v>
      </c>
      <c r="ERM51" s="4">
        <f t="shared" si="61"/>
        <v>1582</v>
      </c>
      <c r="ERN51" s="4">
        <f t="shared" si="61"/>
        <v>21841</v>
      </c>
      <c r="ERO51" s="4">
        <f t="shared" si="61"/>
        <v>3025</v>
      </c>
      <c r="ERP51" s="4">
        <f t="shared" si="61"/>
        <v>26268</v>
      </c>
      <c r="ERQ51" s="4">
        <f t="shared" si="61"/>
        <v>14445</v>
      </c>
      <c r="ERR51" s="4">
        <f t="shared" si="61"/>
        <v>8024</v>
      </c>
      <c r="ERS51" s="4">
        <f t="shared" si="61"/>
        <v>1296</v>
      </c>
      <c r="ERT51" s="4">
        <f t="shared" si="61"/>
        <v>12435</v>
      </c>
      <c r="ERU51" s="4">
        <f t="shared" si="61"/>
        <v>2636</v>
      </c>
      <c r="ERV51" s="4">
        <f t="shared" si="61"/>
        <v>10102</v>
      </c>
      <c r="ERW51" s="4">
        <f t="shared" si="61"/>
        <v>7527</v>
      </c>
      <c r="ERX51" s="4">
        <f t="shared" si="61"/>
        <v>23191</v>
      </c>
      <c r="ERY51" s="4">
        <f t="shared" si="61"/>
        <v>3749</v>
      </c>
      <c r="ERZ51" s="4">
        <f t="shared" si="61"/>
        <v>2883</v>
      </c>
      <c r="ESA51" s="4">
        <f t="shared" si="61"/>
        <v>21068</v>
      </c>
      <c r="ESB51" s="4">
        <f t="shared" si="61"/>
        <v>13711</v>
      </c>
      <c r="ESC51" s="4">
        <f t="shared" si="61"/>
        <v>5304</v>
      </c>
      <c r="ESD51" s="4">
        <f t="shared" si="61"/>
        <v>7634</v>
      </c>
      <c r="ESE51" s="4">
        <f t="shared" si="61"/>
        <v>2428</v>
      </c>
      <c r="ESF51" s="4">
        <f t="shared" si="61"/>
        <v>5692</v>
      </c>
      <c r="ESG51" s="4">
        <f t="shared" si="61"/>
        <v>6476</v>
      </c>
      <c r="ESH51" s="4">
        <f t="shared" si="61"/>
        <v>3989</v>
      </c>
      <c r="ESI51" s="4">
        <f t="shared" si="61"/>
        <v>705814</v>
      </c>
      <c r="ESJ51" s="4">
        <f t="shared" si="61"/>
        <v>2368</v>
      </c>
      <c r="ESK51" s="4">
        <f t="shared" si="61"/>
        <v>4306</v>
      </c>
      <c r="ESL51" s="4">
        <f t="shared" si="61"/>
        <v>2313</v>
      </c>
      <c r="ESM51" s="4">
        <f t="shared" si="61"/>
        <v>21137</v>
      </c>
      <c r="ESN51" s="4">
        <f t="shared" si="61"/>
        <v>5618</v>
      </c>
      <c r="ESO51" s="4">
        <f t="shared" si="61"/>
        <v>69602</v>
      </c>
      <c r="ESP51" s="4">
        <f t="shared" si="61"/>
        <v>3512</v>
      </c>
      <c r="ESQ51" s="4">
        <f t="shared" si="61"/>
        <v>51000</v>
      </c>
      <c r="ESR51" s="4">
        <f t="shared" si="61"/>
        <v>7310</v>
      </c>
      <c r="ESS51" s="4">
        <f t="shared" si="61"/>
        <v>15412</v>
      </c>
      <c r="EST51" s="4">
        <f t="shared" si="61"/>
        <v>12187</v>
      </c>
      <c r="ESU51" s="4">
        <f t="shared" si="61"/>
        <v>16759</v>
      </c>
      <c r="ESV51" s="4">
        <f t="shared" si="61"/>
        <v>2127</v>
      </c>
      <c r="ESW51" s="4">
        <f t="shared" si="61"/>
        <v>1305</v>
      </c>
      <c r="ESX51" s="4">
        <f t="shared" si="61"/>
        <v>13365</v>
      </c>
      <c r="ESY51" s="4">
        <f t="shared" si="61"/>
        <v>9334</v>
      </c>
      <c r="ESZ51" s="4">
        <f t="shared" si="61"/>
        <v>828</v>
      </c>
      <c r="ETA51" s="4">
        <f t="shared" si="61"/>
        <v>1562</v>
      </c>
      <c r="ETB51" s="4">
        <f t="shared" si="61"/>
        <v>11156</v>
      </c>
      <c r="ETC51" s="4">
        <f t="shared" si="61"/>
        <v>4119</v>
      </c>
      <c r="ETD51" s="4">
        <f t="shared" si="61"/>
        <v>6039</v>
      </c>
      <c r="ETE51" s="4">
        <f t="shared" si="61"/>
        <v>4537</v>
      </c>
      <c r="ETF51" s="4">
        <f t="shared" si="61"/>
        <v>7375</v>
      </c>
      <c r="ETG51" s="4">
        <f t="shared" si="61"/>
        <v>16783</v>
      </c>
      <c r="ETH51" s="4">
        <f t="shared" si="61"/>
        <v>2668</v>
      </c>
      <c r="ETI51" s="4">
        <f t="shared" ref="ETI51:EVT51" si="62">ETI49+ETI50</f>
        <v>2600</v>
      </c>
      <c r="ETJ51" s="4">
        <f t="shared" si="62"/>
        <v>1488</v>
      </c>
      <c r="ETK51" s="4">
        <f t="shared" si="62"/>
        <v>21379</v>
      </c>
      <c r="ETL51" s="4">
        <f t="shared" si="62"/>
        <v>4163</v>
      </c>
      <c r="ETM51" s="4">
        <f t="shared" si="62"/>
        <v>8932</v>
      </c>
      <c r="ETN51" s="4">
        <f t="shared" si="62"/>
        <v>80991</v>
      </c>
      <c r="ETO51" s="4">
        <f t="shared" si="62"/>
        <v>2198</v>
      </c>
      <c r="ETP51" s="4">
        <f t="shared" si="62"/>
        <v>15763</v>
      </c>
      <c r="ETQ51" s="4">
        <f t="shared" si="62"/>
        <v>14903</v>
      </c>
      <c r="ETR51" s="4">
        <f t="shared" si="62"/>
        <v>153864</v>
      </c>
      <c r="ETS51" s="4">
        <f t="shared" si="62"/>
        <v>8117</v>
      </c>
      <c r="ETT51" s="4">
        <f t="shared" si="62"/>
        <v>19506</v>
      </c>
      <c r="ETU51" s="4">
        <f t="shared" si="62"/>
        <v>12561</v>
      </c>
      <c r="ETV51" s="4">
        <f t="shared" si="62"/>
        <v>33722</v>
      </c>
      <c r="ETW51" s="4">
        <f t="shared" si="62"/>
        <v>47922</v>
      </c>
      <c r="ETX51" s="4">
        <f t="shared" si="62"/>
        <v>39632</v>
      </c>
      <c r="ETY51" s="4">
        <f t="shared" si="62"/>
        <v>33659</v>
      </c>
      <c r="ETZ51" s="4">
        <f t="shared" si="62"/>
        <v>9143</v>
      </c>
      <c r="EUA51" s="4">
        <f t="shared" si="62"/>
        <v>829</v>
      </c>
      <c r="EUB51" s="4">
        <f t="shared" si="62"/>
        <v>3035</v>
      </c>
      <c r="EUC51" s="4">
        <f t="shared" si="62"/>
        <v>1167</v>
      </c>
      <c r="EUD51" s="4">
        <f t="shared" si="62"/>
        <v>3880</v>
      </c>
      <c r="EUE51" s="4">
        <f t="shared" si="62"/>
        <v>936</v>
      </c>
      <c r="EUF51" s="4">
        <f t="shared" si="62"/>
        <v>46890</v>
      </c>
      <c r="EUG51" s="4">
        <f t="shared" si="62"/>
        <v>9154</v>
      </c>
      <c r="EUH51" s="4">
        <f t="shared" si="62"/>
        <v>7073</v>
      </c>
      <c r="EUI51" s="4">
        <f t="shared" si="62"/>
        <v>448</v>
      </c>
      <c r="EUJ51" s="4">
        <f t="shared" si="62"/>
        <v>1273</v>
      </c>
      <c r="EUK51" s="4">
        <f t="shared" si="62"/>
        <v>4689</v>
      </c>
      <c r="EUL51" s="4">
        <f t="shared" si="62"/>
        <v>12054</v>
      </c>
      <c r="EUM51" s="4" t="e">
        <f t="shared" si="62"/>
        <v>#VALUE!</v>
      </c>
      <c r="EUN51" s="4" t="e">
        <f t="shared" si="62"/>
        <v>#VALUE!</v>
      </c>
      <c r="EUO51" s="4">
        <f t="shared" si="62"/>
        <v>3299</v>
      </c>
      <c r="EUP51" s="4">
        <f t="shared" si="62"/>
        <v>8484</v>
      </c>
      <c r="EUQ51" s="4">
        <f t="shared" si="62"/>
        <v>11460</v>
      </c>
      <c r="EUR51" s="4" t="e">
        <f t="shared" si="62"/>
        <v>#VALUE!</v>
      </c>
      <c r="EUS51" s="4">
        <f t="shared" si="62"/>
        <v>18893</v>
      </c>
      <c r="EUT51" s="4">
        <f t="shared" si="62"/>
        <v>3569</v>
      </c>
      <c r="EUU51" s="4">
        <f t="shared" si="62"/>
        <v>493</v>
      </c>
      <c r="EUV51" s="4">
        <f t="shared" si="62"/>
        <v>2880</v>
      </c>
      <c r="EUW51" s="4">
        <f t="shared" si="62"/>
        <v>5559</v>
      </c>
      <c r="EUX51" s="4">
        <f t="shared" si="62"/>
        <v>68262</v>
      </c>
      <c r="EUY51" s="4">
        <f t="shared" si="62"/>
        <v>9788</v>
      </c>
      <c r="EUZ51" s="4" t="e">
        <f t="shared" si="62"/>
        <v>#VALUE!</v>
      </c>
      <c r="EVA51" s="4">
        <f t="shared" si="62"/>
        <v>1620</v>
      </c>
      <c r="EVB51" s="4">
        <f t="shared" si="62"/>
        <v>3321</v>
      </c>
      <c r="EVC51" s="4">
        <f t="shared" si="62"/>
        <v>4070</v>
      </c>
      <c r="EVD51" s="4">
        <f t="shared" si="62"/>
        <v>19973</v>
      </c>
      <c r="EVE51" s="4">
        <f t="shared" si="62"/>
        <v>19100</v>
      </c>
      <c r="EVF51" s="4">
        <f t="shared" si="62"/>
        <v>1497265</v>
      </c>
      <c r="EVG51" s="4">
        <f t="shared" si="62"/>
        <v>148000</v>
      </c>
      <c r="EVH51" s="4">
        <f t="shared" si="62"/>
        <v>63074</v>
      </c>
      <c r="EVI51" s="4">
        <f t="shared" si="62"/>
        <v>5302</v>
      </c>
      <c r="EVJ51" s="4">
        <f t="shared" si="62"/>
        <v>14809</v>
      </c>
      <c r="EVK51" s="4">
        <f t="shared" si="62"/>
        <v>9432</v>
      </c>
      <c r="EVL51" s="4">
        <f t="shared" si="62"/>
        <v>8257</v>
      </c>
      <c r="EVM51" s="4">
        <f t="shared" si="62"/>
        <v>4508</v>
      </c>
      <c r="EVN51" s="4">
        <f t="shared" si="62"/>
        <v>1741</v>
      </c>
      <c r="EVO51" s="4">
        <f t="shared" si="62"/>
        <v>8060</v>
      </c>
      <c r="EVP51" s="4">
        <f t="shared" si="62"/>
        <v>1048</v>
      </c>
      <c r="EVQ51" s="4">
        <f t="shared" si="62"/>
        <v>2981</v>
      </c>
      <c r="EVR51" s="4">
        <f t="shared" si="62"/>
        <v>949</v>
      </c>
      <c r="EVS51" s="4">
        <f t="shared" si="62"/>
        <v>31425</v>
      </c>
      <c r="EVT51" s="4">
        <f t="shared" si="62"/>
        <v>16118</v>
      </c>
      <c r="EVU51" s="4">
        <f t="shared" ref="EVU51:EYF51" si="63">EVU49+EVU50</f>
        <v>4147</v>
      </c>
      <c r="EVV51" s="4">
        <f t="shared" si="63"/>
        <v>1367</v>
      </c>
      <c r="EVW51" s="4">
        <f t="shared" si="63"/>
        <v>5412</v>
      </c>
      <c r="EVX51" s="4">
        <f t="shared" si="63"/>
        <v>5501</v>
      </c>
      <c r="EVY51" s="4">
        <f t="shared" si="63"/>
        <v>1117</v>
      </c>
      <c r="EVZ51" s="4">
        <f t="shared" si="63"/>
        <v>2665</v>
      </c>
      <c r="EWA51" s="4">
        <f t="shared" si="63"/>
        <v>1059</v>
      </c>
      <c r="EWB51" s="4">
        <f t="shared" si="63"/>
        <v>64334</v>
      </c>
      <c r="EWC51" s="4">
        <f t="shared" si="63"/>
        <v>750</v>
      </c>
      <c r="EWD51" s="4">
        <f t="shared" si="63"/>
        <v>9546</v>
      </c>
      <c r="EWE51" s="4">
        <f t="shared" si="63"/>
        <v>15783</v>
      </c>
      <c r="EWF51" s="4">
        <f t="shared" si="63"/>
        <v>3768</v>
      </c>
      <c r="EWG51" s="4">
        <f t="shared" si="63"/>
        <v>8331</v>
      </c>
      <c r="EWH51" s="4">
        <f t="shared" si="63"/>
        <v>2346</v>
      </c>
      <c r="EWI51" s="4">
        <f t="shared" si="63"/>
        <v>934000</v>
      </c>
      <c r="EWJ51" s="4">
        <f t="shared" si="63"/>
        <v>8428</v>
      </c>
      <c r="EWK51" s="4">
        <f t="shared" si="63"/>
        <v>629</v>
      </c>
      <c r="EWL51" s="4">
        <f t="shared" si="63"/>
        <v>20859</v>
      </c>
      <c r="EWM51" s="4">
        <f t="shared" si="63"/>
        <v>4342</v>
      </c>
      <c r="EWN51" s="4">
        <f t="shared" si="63"/>
        <v>1520</v>
      </c>
      <c r="EWO51" s="4">
        <f t="shared" si="63"/>
        <v>4024</v>
      </c>
      <c r="EWP51" s="4">
        <f t="shared" si="63"/>
        <v>7961</v>
      </c>
      <c r="EWQ51" s="4">
        <f t="shared" si="63"/>
        <v>36251</v>
      </c>
      <c r="EWR51" s="4">
        <f t="shared" si="63"/>
        <v>28157</v>
      </c>
      <c r="EWS51" s="4">
        <f t="shared" si="63"/>
        <v>29187</v>
      </c>
      <c r="EWT51" s="4">
        <f t="shared" si="63"/>
        <v>4736</v>
      </c>
      <c r="EWU51" s="4">
        <f t="shared" si="63"/>
        <v>807</v>
      </c>
      <c r="EWV51" s="4">
        <f t="shared" si="63"/>
        <v>3240</v>
      </c>
      <c r="EWW51" s="4">
        <f t="shared" si="63"/>
        <v>1717</v>
      </c>
      <c r="EWX51" s="4">
        <f t="shared" si="63"/>
        <v>15740</v>
      </c>
      <c r="EWY51" s="4">
        <f t="shared" si="63"/>
        <v>9765</v>
      </c>
      <c r="EWZ51" s="4">
        <f t="shared" si="63"/>
        <v>6060</v>
      </c>
      <c r="EXA51" s="4">
        <f t="shared" si="63"/>
        <v>30326</v>
      </c>
      <c r="EXB51" s="4">
        <f t="shared" si="63"/>
        <v>29173</v>
      </c>
      <c r="EXC51" s="4">
        <f t="shared" si="63"/>
        <v>2019</v>
      </c>
      <c r="EXD51" s="4">
        <f t="shared" si="63"/>
        <v>3219</v>
      </c>
      <c r="EXE51" s="4">
        <f t="shared" si="63"/>
        <v>2320</v>
      </c>
      <c r="EXF51" s="4">
        <f t="shared" si="63"/>
        <v>5381</v>
      </c>
      <c r="EXG51" s="4">
        <f t="shared" si="63"/>
        <v>6570</v>
      </c>
      <c r="EXH51" s="4">
        <f t="shared" si="63"/>
        <v>2282</v>
      </c>
      <c r="EXI51" s="4">
        <f t="shared" si="63"/>
        <v>10685</v>
      </c>
      <c r="EXJ51" s="4">
        <f t="shared" si="63"/>
        <v>1112</v>
      </c>
      <c r="EXK51" s="4">
        <f t="shared" si="63"/>
        <v>1685</v>
      </c>
      <c r="EXL51" s="4">
        <f t="shared" si="63"/>
        <v>10061</v>
      </c>
      <c r="EXM51" s="4" t="e">
        <f t="shared" si="63"/>
        <v>#VALUE!</v>
      </c>
      <c r="EXN51" s="4">
        <f t="shared" si="63"/>
        <v>6995</v>
      </c>
      <c r="EXO51" s="4">
        <f t="shared" si="63"/>
        <v>10383</v>
      </c>
      <c r="EXP51" s="4">
        <f t="shared" si="63"/>
        <v>10202</v>
      </c>
      <c r="EXQ51" s="4">
        <f t="shared" si="63"/>
        <v>965</v>
      </c>
      <c r="EXR51" s="4">
        <f t="shared" si="63"/>
        <v>7975</v>
      </c>
      <c r="EXS51" s="4">
        <f t="shared" si="63"/>
        <v>175445</v>
      </c>
      <c r="EXT51" s="4" t="e">
        <f t="shared" si="63"/>
        <v>#VALUE!</v>
      </c>
      <c r="EXU51" s="4">
        <f t="shared" si="63"/>
        <v>11690</v>
      </c>
      <c r="EXV51" s="4">
        <f t="shared" si="63"/>
        <v>20188</v>
      </c>
      <c r="EXW51" s="4">
        <f t="shared" si="63"/>
        <v>1043</v>
      </c>
      <c r="EXX51" s="4">
        <f t="shared" si="63"/>
        <v>14310</v>
      </c>
      <c r="EXY51" s="4">
        <f t="shared" si="63"/>
        <v>4209</v>
      </c>
      <c r="EXZ51" s="4">
        <f t="shared" si="63"/>
        <v>2246</v>
      </c>
      <c r="EYA51" s="4">
        <f t="shared" si="63"/>
        <v>3679</v>
      </c>
      <c r="EYB51" s="4">
        <f t="shared" si="63"/>
        <v>22980</v>
      </c>
      <c r="EYC51" s="4">
        <f t="shared" si="63"/>
        <v>2250</v>
      </c>
      <c r="EYD51" s="4">
        <f t="shared" si="63"/>
        <v>1922</v>
      </c>
      <c r="EYE51" s="4">
        <f t="shared" si="63"/>
        <v>4465</v>
      </c>
      <c r="EYF51" s="4">
        <f t="shared" si="63"/>
        <v>7344</v>
      </c>
      <c r="EYG51" s="4">
        <f t="shared" ref="EYG51:FAR51" si="64">EYG49+EYG50</f>
        <v>1860</v>
      </c>
      <c r="EYH51" s="4">
        <f t="shared" si="64"/>
        <v>1126</v>
      </c>
      <c r="EYI51" s="4">
        <f t="shared" si="64"/>
        <v>43908</v>
      </c>
      <c r="EYJ51" s="4">
        <f t="shared" si="64"/>
        <v>1864</v>
      </c>
      <c r="EYK51" s="4">
        <f t="shared" si="64"/>
        <v>3802</v>
      </c>
      <c r="EYL51" s="4">
        <f t="shared" si="64"/>
        <v>9229</v>
      </c>
      <c r="EYM51" s="4">
        <f t="shared" si="64"/>
        <v>3044</v>
      </c>
      <c r="EYN51" s="4">
        <f t="shared" si="64"/>
        <v>4727</v>
      </c>
      <c r="EYO51" s="4">
        <f t="shared" si="64"/>
        <v>20956</v>
      </c>
      <c r="EYP51" s="4">
        <f t="shared" si="64"/>
        <v>2545</v>
      </c>
      <c r="EYQ51" s="4">
        <f t="shared" si="64"/>
        <v>707</v>
      </c>
      <c r="EYR51" s="4">
        <f t="shared" si="64"/>
        <v>2061</v>
      </c>
      <c r="EYS51" s="4">
        <f t="shared" si="64"/>
        <v>6050</v>
      </c>
      <c r="EYT51" s="4">
        <f t="shared" si="64"/>
        <v>5404</v>
      </c>
      <c r="EYU51" s="4">
        <f t="shared" si="64"/>
        <v>3062</v>
      </c>
      <c r="EYV51" s="4">
        <f t="shared" si="64"/>
        <v>1867</v>
      </c>
      <c r="EYW51" s="4">
        <f t="shared" si="64"/>
        <v>1580</v>
      </c>
      <c r="EYX51" s="4">
        <f t="shared" si="64"/>
        <v>3509</v>
      </c>
      <c r="EYY51" s="4">
        <f t="shared" si="64"/>
        <v>8102</v>
      </c>
      <c r="EYZ51" s="4">
        <f t="shared" si="64"/>
        <v>3205</v>
      </c>
      <c r="EZA51" s="4">
        <f t="shared" si="64"/>
        <v>955</v>
      </c>
      <c r="EZB51" s="4" t="e">
        <f t="shared" si="64"/>
        <v>#VALUE!</v>
      </c>
      <c r="EZC51" s="4">
        <f t="shared" si="64"/>
        <v>18821</v>
      </c>
      <c r="EZD51" s="4">
        <f t="shared" si="64"/>
        <v>12594</v>
      </c>
      <c r="EZE51" s="4">
        <f t="shared" si="64"/>
        <v>2560</v>
      </c>
      <c r="EZF51" s="4">
        <f t="shared" si="64"/>
        <v>2734</v>
      </c>
      <c r="EZG51" s="4">
        <f t="shared" si="64"/>
        <v>33148</v>
      </c>
      <c r="EZH51" s="4">
        <f t="shared" si="64"/>
        <v>27688</v>
      </c>
      <c r="EZI51" s="4">
        <f t="shared" si="64"/>
        <v>5156</v>
      </c>
      <c r="EZJ51" s="4">
        <f t="shared" si="64"/>
        <v>4393</v>
      </c>
      <c r="EZK51" s="4">
        <f t="shared" si="64"/>
        <v>15001</v>
      </c>
      <c r="EZL51" s="4">
        <f t="shared" si="64"/>
        <v>618871</v>
      </c>
      <c r="EZM51" s="4">
        <f t="shared" si="64"/>
        <v>250</v>
      </c>
      <c r="EZN51" s="4">
        <f t="shared" si="64"/>
        <v>5530</v>
      </c>
      <c r="EZO51" s="4">
        <f t="shared" si="64"/>
        <v>4757</v>
      </c>
      <c r="EZP51" s="4">
        <f t="shared" si="64"/>
        <v>36521</v>
      </c>
      <c r="EZQ51" s="4">
        <f t="shared" si="64"/>
        <v>2163</v>
      </c>
      <c r="EZR51" s="4">
        <f t="shared" si="64"/>
        <v>10786</v>
      </c>
      <c r="EZS51" s="4">
        <f t="shared" si="64"/>
        <v>2898</v>
      </c>
      <c r="EZT51" s="4">
        <f t="shared" si="64"/>
        <v>3595</v>
      </c>
      <c r="EZU51" s="4">
        <f t="shared" si="64"/>
        <v>41402</v>
      </c>
      <c r="EZV51" s="4">
        <f t="shared" si="64"/>
        <v>8547</v>
      </c>
      <c r="EZW51" s="4">
        <f t="shared" si="64"/>
        <v>12909</v>
      </c>
      <c r="EZX51" s="4">
        <f t="shared" si="64"/>
        <v>728</v>
      </c>
      <c r="EZY51" s="4">
        <f t="shared" si="64"/>
        <v>1550</v>
      </c>
      <c r="EZZ51" s="4">
        <f t="shared" si="64"/>
        <v>7884</v>
      </c>
      <c r="FAA51" s="4">
        <f t="shared" si="64"/>
        <v>157</v>
      </c>
      <c r="FAB51" s="4">
        <f t="shared" si="64"/>
        <v>5379</v>
      </c>
      <c r="FAC51" s="4">
        <f t="shared" si="64"/>
        <v>12316</v>
      </c>
      <c r="FAD51" s="4">
        <f t="shared" si="64"/>
        <v>30292</v>
      </c>
      <c r="FAE51" s="4" t="e">
        <f t="shared" si="64"/>
        <v>#VALUE!</v>
      </c>
      <c r="FAF51" s="4">
        <f t="shared" si="64"/>
        <v>4015</v>
      </c>
      <c r="FAG51" s="4">
        <f t="shared" si="64"/>
        <v>1534</v>
      </c>
      <c r="FAH51" s="4">
        <f t="shared" si="64"/>
        <v>51285</v>
      </c>
      <c r="FAI51" s="4">
        <f t="shared" si="64"/>
        <v>5399</v>
      </c>
      <c r="FAJ51" s="4">
        <f t="shared" si="64"/>
        <v>145643</v>
      </c>
      <c r="FAK51" s="4">
        <f t="shared" si="64"/>
        <v>3635</v>
      </c>
      <c r="FAL51" s="4">
        <f t="shared" si="64"/>
        <v>44714</v>
      </c>
      <c r="FAM51" s="4">
        <f t="shared" si="64"/>
        <v>33286</v>
      </c>
      <c r="FAN51" s="4">
        <f t="shared" si="64"/>
        <v>1742</v>
      </c>
      <c r="FAO51" s="4">
        <f t="shared" si="64"/>
        <v>898</v>
      </c>
      <c r="FAP51" s="4">
        <f t="shared" si="64"/>
        <v>15823</v>
      </c>
      <c r="FAQ51" s="4">
        <f t="shared" si="64"/>
        <v>8881</v>
      </c>
      <c r="FAR51" s="4">
        <f t="shared" si="64"/>
        <v>749</v>
      </c>
      <c r="FAS51" s="4">
        <f t="shared" ref="FAS51:FDD51" si="65">FAS49+FAS50</f>
        <v>5047</v>
      </c>
      <c r="FAT51" s="4">
        <f t="shared" si="65"/>
        <v>5177</v>
      </c>
      <c r="FAU51" s="4">
        <f t="shared" si="65"/>
        <v>220</v>
      </c>
      <c r="FAV51" s="4">
        <f t="shared" si="65"/>
        <v>16972</v>
      </c>
      <c r="FAW51" s="4">
        <f t="shared" si="65"/>
        <v>7236</v>
      </c>
      <c r="FAX51" s="4">
        <f t="shared" si="65"/>
        <v>3674</v>
      </c>
      <c r="FAY51" s="4">
        <f t="shared" si="65"/>
        <v>1946</v>
      </c>
      <c r="FAZ51" s="4">
        <f t="shared" si="65"/>
        <v>2979</v>
      </c>
      <c r="FBA51" s="4">
        <f t="shared" si="65"/>
        <v>40790</v>
      </c>
      <c r="FBB51" s="4">
        <f t="shared" si="65"/>
        <v>701</v>
      </c>
      <c r="FBC51" s="4">
        <f t="shared" si="65"/>
        <v>16983</v>
      </c>
      <c r="FBD51" s="4">
        <f t="shared" si="65"/>
        <v>1683</v>
      </c>
      <c r="FBE51" s="4">
        <f t="shared" si="65"/>
        <v>1705</v>
      </c>
      <c r="FBF51" s="4">
        <f t="shared" si="65"/>
        <v>5601</v>
      </c>
      <c r="FBG51" s="4">
        <f t="shared" si="65"/>
        <v>5175</v>
      </c>
      <c r="FBH51" s="4">
        <f t="shared" si="65"/>
        <v>742</v>
      </c>
      <c r="FBI51" s="4">
        <f t="shared" si="65"/>
        <v>60519</v>
      </c>
      <c r="FBJ51" s="4">
        <f t="shared" si="65"/>
        <v>21535</v>
      </c>
      <c r="FBK51" s="4">
        <f t="shared" si="65"/>
        <v>2399</v>
      </c>
      <c r="FBL51" s="4" t="e">
        <f t="shared" si="65"/>
        <v>#VALUE!</v>
      </c>
      <c r="FBM51" s="4" t="e">
        <f t="shared" si="65"/>
        <v>#VALUE!</v>
      </c>
      <c r="FBN51" s="4">
        <f t="shared" si="65"/>
        <v>2752</v>
      </c>
      <c r="FBO51" s="4">
        <f t="shared" si="65"/>
        <v>8815</v>
      </c>
      <c r="FBP51" s="4">
        <f t="shared" si="65"/>
        <v>15305</v>
      </c>
      <c r="FBQ51" s="4">
        <f t="shared" si="65"/>
        <v>168494</v>
      </c>
      <c r="FBR51" s="4">
        <f t="shared" si="65"/>
        <v>2049</v>
      </c>
      <c r="FBS51" s="4">
        <f t="shared" si="65"/>
        <v>20900</v>
      </c>
      <c r="FBT51" s="4">
        <f t="shared" si="65"/>
        <v>5126</v>
      </c>
      <c r="FBU51" s="4" t="e">
        <f t="shared" si="65"/>
        <v>#VALUE!</v>
      </c>
      <c r="FBV51" s="4">
        <f t="shared" si="65"/>
        <v>3722</v>
      </c>
      <c r="FBW51" s="4">
        <f t="shared" si="65"/>
        <v>1224</v>
      </c>
      <c r="FBX51" s="4">
        <f t="shared" si="65"/>
        <v>20270</v>
      </c>
      <c r="FBY51" s="4">
        <f t="shared" si="65"/>
        <v>16891</v>
      </c>
      <c r="FBZ51" s="4">
        <f t="shared" si="65"/>
        <v>2287</v>
      </c>
      <c r="FCA51" s="4">
        <f t="shared" si="65"/>
        <v>2144</v>
      </c>
      <c r="FCB51" s="4">
        <f t="shared" si="65"/>
        <v>1539</v>
      </c>
      <c r="FCC51" s="4">
        <f t="shared" si="65"/>
        <v>3970</v>
      </c>
      <c r="FCD51" s="4">
        <f t="shared" si="65"/>
        <v>8325</v>
      </c>
      <c r="FCE51" s="4">
        <f t="shared" si="65"/>
        <v>32631</v>
      </c>
      <c r="FCF51" s="4">
        <f t="shared" si="65"/>
        <v>15013</v>
      </c>
      <c r="FCG51" s="4">
        <f t="shared" si="65"/>
        <v>158127</v>
      </c>
      <c r="FCH51" s="4">
        <f t="shared" si="65"/>
        <v>13647</v>
      </c>
      <c r="FCI51" s="4">
        <f t="shared" si="65"/>
        <v>1445</v>
      </c>
      <c r="FCJ51" s="4">
        <f t="shared" si="65"/>
        <v>616</v>
      </c>
      <c r="FCK51" s="4">
        <f t="shared" si="65"/>
        <v>3398</v>
      </c>
      <c r="FCL51" s="4">
        <f t="shared" si="65"/>
        <v>394832</v>
      </c>
      <c r="FCM51" s="4">
        <f t="shared" si="65"/>
        <v>14133</v>
      </c>
      <c r="FCN51" s="4">
        <f t="shared" si="65"/>
        <v>15495</v>
      </c>
      <c r="FCO51" s="4" t="e">
        <f t="shared" si="65"/>
        <v>#VALUE!</v>
      </c>
      <c r="FCP51" s="4">
        <f t="shared" si="65"/>
        <v>500</v>
      </c>
      <c r="FCQ51" s="4">
        <f t="shared" si="65"/>
        <v>10952</v>
      </c>
      <c r="FCR51" s="4" t="e">
        <f t="shared" si="65"/>
        <v>#VALUE!</v>
      </c>
      <c r="FCS51" s="4">
        <f t="shared" si="65"/>
        <v>9655</v>
      </c>
      <c r="FCT51" s="4">
        <f t="shared" si="65"/>
        <v>3005</v>
      </c>
      <c r="FCU51" s="4">
        <f t="shared" si="65"/>
        <v>13090</v>
      </c>
      <c r="FCV51" s="4">
        <f t="shared" si="65"/>
        <v>2581</v>
      </c>
      <c r="FCW51" s="4">
        <f t="shared" si="65"/>
        <v>5161</v>
      </c>
      <c r="FCX51" s="4">
        <f t="shared" si="65"/>
        <v>11524</v>
      </c>
      <c r="FCY51" s="4">
        <f t="shared" si="65"/>
        <v>29667</v>
      </c>
      <c r="FCZ51" s="4">
        <f t="shared" si="65"/>
        <v>6434</v>
      </c>
      <c r="FDA51" s="4">
        <f t="shared" si="65"/>
        <v>101436</v>
      </c>
      <c r="FDB51" s="4">
        <f t="shared" si="65"/>
        <v>19962</v>
      </c>
      <c r="FDC51" s="4">
        <f t="shared" si="65"/>
        <v>7373</v>
      </c>
      <c r="FDD51" s="4">
        <f t="shared" si="65"/>
        <v>11839</v>
      </c>
      <c r="FDE51" s="4">
        <f t="shared" ref="FDE51:FFP51" si="66">FDE49+FDE50</f>
        <v>21091</v>
      </c>
      <c r="FDF51" s="4">
        <f t="shared" si="66"/>
        <v>1478</v>
      </c>
      <c r="FDG51" s="4">
        <f t="shared" si="66"/>
        <v>3831</v>
      </c>
      <c r="FDH51" s="4">
        <f t="shared" si="66"/>
        <v>1752</v>
      </c>
      <c r="FDI51" s="4">
        <f t="shared" si="66"/>
        <v>7392</v>
      </c>
      <c r="FDJ51" s="4">
        <f t="shared" si="66"/>
        <v>59222</v>
      </c>
      <c r="FDK51" s="4">
        <f t="shared" si="66"/>
        <v>142916</v>
      </c>
      <c r="FDL51" s="4">
        <f t="shared" si="66"/>
        <v>1146</v>
      </c>
      <c r="FDM51" s="4">
        <f t="shared" si="66"/>
        <v>4279</v>
      </c>
      <c r="FDN51" s="4">
        <f t="shared" si="66"/>
        <v>118151</v>
      </c>
      <c r="FDO51" s="4">
        <f t="shared" si="66"/>
        <v>41510</v>
      </c>
      <c r="FDP51" s="4">
        <f t="shared" si="66"/>
        <v>18747</v>
      </c>
      <c r="FDQ51" s="4" t="e">
        <f t="shared" si="66"/>
        <v>#VALUE!</v>
      </c>
      <c r="FDR51" s="4">
        <f t="shared" si="66"/>
        <v>109167</v>
      </c>
      <c r="FDS51" s="4">
        <f t="shared" si="66"/>
        <v>3057</v>
      </c>
      <c r="FDT51" s="4">
        <f t="shared" si="66"/>
        <v>4428</v>
      </c>
      <c r="FDU51" s="4">
        <f t="shared" si="66"/>
        <v>2435</v>
      </c>
      <c r="FDV51" s="4">
        <f t="shared" si="66"/>
        <v>13949</v>
      </c>
      <c r="FDW51" s="4">
        <f t="shared" si="66"/>
        <v>54184</v>
      </c>
      <c r="FDX51" s="4">
        <f t="shared" si="66"/>
        <v>438398</v>
      </c>
      <c r="FDY51" s="4">
        <f t="shared" si="66"/>
        <v>6509</v>
      </c>
      <c r="FDZ51" s="4">
        <f t="shared" si="66"/>
        <v>30378</v>
      </c>
      <c r="FEA51" s="4">
        <f t="shared" si="66"/>
        <v>49711</v>
      </c>
      <c r="FEB51" s="4">
        <f t="shared" si="66"/>
        <v>2344</v>
      </c>
      <c r="FEC51" s="4">
        <f t="shared" si="66"/>
        <v>28978</v>
      </c>
      <c r="FED51" s="4">
        <f t="shared" si="66"/>
        <v>9369</v>
      </c>
      <c r="FEE51" s="4">
        <f t="shared" si="66"/>
        <v>3231</v>
      </c>
      <c r="FEF51" s="4">
        <f t="shared" si="66"/>
        <v>16152</v>
      </c>
      <c r="FEG51" s="4">
        <f t="shared" si="66"/>
        <v>15370</v>
      </c>
      <c r="FEH51" s="4">
        <f t="shared" si="66"/>
        <v>1224</v>
      </c>
      <c r="FEI51" s="4">
        <f t="shared" si="66"/>
        <v>13798</v>
      </c>
      <c r="FEJ51" s="4">
        <f t="shared" si="66"/>
        <v>32507</v>
      </c>
      <c r="FEK51" s="4">
        <f t="shared" si="66"/>
        <v>37396</v>
      </c>
      <c r="FEL51" s="4">
        <f t="shared" si="66"/>
        <v>8574</v>
      </c>
      <c r="FEM51" s="4">
        <f t="shared" si="66"/>
        <v>16313</v>
      </c>
      <c r="FEN51" s="4">
        <f t="shared" si="66"/>
        <v>5074</v>
      </c>
      <c r="FEO51" s="4">
        <f t="shared" si="66"/>
        <v>5604</v>
      </c>
      <c r="FEP51" s="4">
        <f t="shared" si="66"/>
        <v>42892</v>
      </c>
      <c r="FEQ51" s="4">
        <f t="shared" si="66"/>
        <v>2193</v>
      </c>
      <c r="FER51" s="4">
        <f t="shared" si="66"/>
        <v>58511</v>
      </c>
      <c r="FES51" s="4">
        <f t="shared" si="66"/>
        <v>7027</v>
      </c>
      <c r="FET51" s="4">
        <f t="shared" si="66"/>
        <v>596</v>
      </c>
      <c r="FEU51" s="4">
        <f t="shared" si="66"/>
        <v>1592</v>
      </c>
      <c r="FEV51" s="4">
        <f t="shared" si="66"/>
        <v>1755</v>
      </c>
      <c r="FEW51" s="4">
        <f t="shared" si="66"/>
        <v>5415</v>
      </c>
      <c r="FEX51" s="4">
        <f t="shared" si="66"/>
        <v>1799</v>
      </c>
      <c r="FEY51" s="4">
        <f t="shared" si="66"/>
        <v>1885</v>
      </c>
      <c r="FEZ51" s="4">
        <f t="shared" si="66"/>
        <v>4930</v>
      </c>
      <c r="FFA51" s="4">
        <f t="shared" si="66"/>
        <v>692</v>
      </c>
      <c r="FFB51" s="4">
        <f t="shared" si="66"/>
        <v>18494</v>
      </c>
      <c r="FFC51" s="4">
        <f t="shared" si="66"/>
        <v>3025</v>
      </c>
      <c r="FFD51" s="4">
        <f t="shared" si="66"/>
        <v>1484</v>
      </c>
      <c r="FFE51" s="4">
        <f t="shared" si="66"/>
        <v>7742</v>
      </c>
      <c r="FFF51" s="4">
        <f t="shared" si="66"/>
        <v>2728</v>
      </c>
      <c r="FFG51" s="4">
        <f t="shared" si="66"/>
        <v>1779</v>
      </c>
      <c r="FFH51" s="4">
        <f t="shared" si="66"/>
        <v>502</v>
      </c>
      <c r="FFI51" s="4">
        <f t="shared" si="66"/>
        <v>6792</v>
      </c>
      <c r="FFJ51" s="4">
        <f t="shared" si="66"/>
        <v>925</v>
      </c>
      <c r="FFK51" s="4">
        <f t="shared" si="66"/>
        <v>563</v>
      </c>
      <c r="FFL51" s="4">
        <f t="shared" si="66"/>
        <v>959</v>
      </c>
      <c r="FFM51" s="4">
        <f t="shared" si="66"/>
        <v>2783</v>
      </c>
      <c r="FFN51" s="4">
        <f t="shared" si="66"/>
        <v>1200</v>
      </c>
      <c r="FFO51" s="4">
        <f t="shared" si="66"/>
        <v>1287</v>
      </c>
      <c r="FFP51" s="4">
        <f t="shared" si="66"/>
        <v>3635</v>
      </c>
      <c r="FFQ51" s="4">
        <f t="shared" ref="FFQ51:FIB51" si="67">FFQ49+FFQ50</f>
        <v>13298</v>
      </c>
      <c r="FFR51" s="4">
        <f t="shared" si="67"/>
        <v>2244</v>
      </c>
      <c r="FFS51" s="4">
        <f t="shared" si="67"/>
        <v>8672</v>
      </c>
      <c r="FFT51" s="4">
        <f t="shared" si="67"/>
        <v>2527</v>
      </c>
      <c r="FFU51" s="4">
        <f t="shared" si="67"/>
        <v>11491</v>
      </c>
      <c r="FFV51" s="4">
        <f t="shared" si="67"/>
        <v>1050</v>
      </c>
      <c r="FFW51" s="4">
        <f t="shared" si="67"/>
        <v>5246</v>
      </c>
      <c r="FFX51" s="4">
        <f t="shared" si="67"/>
        <v>5064</v>
      </c>
      <c r="FFY51" s="4">
        <f t="shared" si="67"/>
        <v>244</v>
      </c>
      <c r="FFZ51" s="4">
        <f t="shared" si="67"/>
        <v>4353</v>
      </c>
      <c r="FGA51" s="4">
        <f t="shared" si="67"/>
        <v>17453</v>
      </c>
      <c r="FGB51" s="4">
        <f t="shared" si="67"/>
        <v>5406</v>
      </c>
      <c r="FGC51" s="4">
        <f t="shared" si="67"/>
        <v>640</v>
      </c>
      <c r="FGD51" s="4">
        <f t="shared" si="67"/>
        <v>2116</v>
      </c>
      <c r="FGE51" s="4">
        <f t="shared" si="67"/>
        <v>9833</v>
      </c>
      <c r="FGF51" s="4">
        <f t="shared" si="67"/>
        <v>4949</v>
      </c>
      <c r="FGG51" s="4">
        <f t="shared" si="67"/>
        <v>2007</v>
      </c>
      <c r="FGH51" s="4">
        <f t="shared" si="67"/>
        <v>2576</v>
      </c>
      <c r="FGI51" s="4">
        <f t="shared" si="67"/>
        <v>1137</v>
      </c>
      <c r="FGJ51" s="4">
        <f t="shared" si="67"/>
        <v>2388</v>
      </c>
      <c r="FGK51" s="4">
        <f t="shared" si="67"/>
        <v>2450</v>
      </c>
      <c r="FGL51" s="4">
        <f t="shared" si="67"/>
        <v>1486</v>
      </c>
      <c r="FGM51" s="4">
        <f t="shared" si="67"/>
        <v>11900</v>
      </c>
      <c r="FGN51" s="4">
        <f t="shared" si="67"/>
        <v>591</v>
      </c>
      <c r="FGO51" s="4">
        <f t="shared" si="67"/>
        <v>3808</v>
      </c>
      <c r="FGP51" s="4">
        <f t="shared" si="67"/>
        <v>5572</v>
      </c>
      <c r="FGQ51" s="4">
        <f t="shared" si="67"/>
        <v>4432</v>
      </c>
      <c r="FGR51" s="4">
        <f t="shared" si="67"/>
        <v>5741</v>
      </c>
      <c r="FGS51" s="4">
        <f t="shared" si="67"/>
        <v>1187</v>
      </c>
      <c r="FGT51" s="4">
        <f t="shared" si="67"/>
        <v>7928</v>
      </c>
      <c r="FGU51" s="4">
        <f t="shared" si="67"/>
        <v>4476</v>
      </c>
      <c r="FGV51" s="4">
        <f t="shared" si="67"/>
        <v>4014</v>
      </c>
      <c r="FGW51" s="4">
        <f t="shared" si="67"/>
        <v>2527</v>
      </c>
      <c r="FGX51" s="4">
        <f t="shared" si="67"/>
        <v>5341</v>
      </c>
      <c r="FGY51" s="4">
        <f t="shared" si="67"/>
        <v>1038</v>
      </c>
      <c r="FGZ51" s="4">
        <f t="shared" si="67"/>
        <v>4286</v>
      </c>
      <c r="FHA51" s="4">
        <f t="shared" si="67"/>
        <v>4744</v>
      </c>
      <c r="FHB51" s="4">
        <f t="shared" si="67"/>
        <v>88801</v>
      </c>
      <c r="FHC51" s="4">
        <f t="shared" si="67"/>
        <v>42805</v>
      </c>
      <c r="FHD51" s="4">
        <f t="shared" si="67"/>
        <v>10732</v>
      </c>
      <c r="FHE51" s="4">
        <f t="shared" si="67"/>
        <v>11144</v>
      </c>
      <c r="FHF51" s="4">
        <f t="shared" si="67"/>
        <v>11340</v>
      </c>
      <c r="FHG51" s="4">
        <f t="shared" si="67"/>
        <v>7751</v>
      </c>
      <c r="FHH51" s="4">
        <f t="shared" si="67"/>
        <v>4077</v>
      </c>
      <c r="FHI51" s="4">
        <f t="shared" si="67"/>
        <v>7264</v>
      </c>
      <c r="FHJ51" s="4">
        <f t="shared" si="67"/>
        <v>14353</v>
      </c>
      <c r="FHK51" s="4">
        <f t="shared" si="67"/>
        <v>14182</v>
      </c>
      <c r="FHL51" s="4">
        <f t="shared" si="67"/>
        <v>2960</v>
      </c>
      <c r="FHM51" s="4">
        <f t="shared" si="67"/>
        <v>4084</v>
      </c>
      <c r="FHN51" s="4">
        <f t="shared" si="67"/>
        <v>67203</v>
      </c>
      <c r="FHO51" s="4">
        <f t="shared" si="67"/>
        <v>56980</v>
      </c>
      <c r="FHP51" s="4">
        <f t="shared" si="67"/>
        <v>175392</v>
      </c>
      <c r="FHQ51" s="4">
        <f t="shared" si="67"/>
        <v>3285</v>
      </c>
      <c r="FHR51" s="4">
        <f t="shared" si="67"/>
        <v>40116</v>
      </c>
      <c r="FHS51" s="4">
        <f t="shared" si="67"/>
        <v>24772</v>
      </c>
      <c r="FHT51" s="4">
        <f t="shared" si="67"/>
        <v>8030</v>
      </c>
      <c r="FHU51" s="4">
        <f t="shared" si="67"/>
        <v>40894</v>
      </c>
      <c r="FHV51" s="4">
        <f t="shared" si="67"/>
        <v>41158</v>
      </c>
      <c r="FHW51" s="4">
        <f t="shared" si="67"/>
        <v>5849</v>
      </c>
      <c r="FHX51" s="4">
        <f t="shared" si="67"/>
        <v>13453</v>
      </c>
      <c r="FHY51" s="4">
        <f t="shared" si="67"/>
        <v>39465</v>
      </c>
      <c r="FHZ51" s="4" t="e">
        <f t="shared" si="67"/>
        <v>#VALUE!</v>
      </c>
      <c r="FIA51" s="4">
        <f t="shared" si="67"/>
        <v>126842</v>
      </c>
      <c r="FIB51" s="4">
        <f t="shared" si="67"/>
        <v>9061</v>
      </c>
      <c r="FIC51" s="4">
        <f t="shared" ref="FIC51:FKN51" si="68">FIC49+FIC50</f>
        <v>1090</v>
      </c>
      <c r="FID51" s="4">
        <f t="shared" si="68"/>
        <v>712</v>
      </c>
      <c r="FIE51" s="4">
        <f t="shared" si="68"/>
        <v>3023266</v>
      </c>
      <c r="FIF51" s="4">
        <f t="shared" si="68"/>
        <v>5791756</v>
      </c>
      <c r="FIG51" s="4">
        <f t="shared" si="68"/>
        <v>48704</v>
      </c>
      <c r="FIH51" s="4">
        <f t="shared" si="68"/>
        <v>198793</v>
      </c>
      <c r="FII51" s="4">
        <f t="shared" si="68"/>
        <v>4953</v>
      </c>
      <c r="FIJ51" s="4">
        <f t="shared" si="68"/>
        <v>52804</v>
      </c>
      <c r="FIK51" s="4">
        <f t="shared" si="68"/>
        <v>53596</v>
      </c>
      <c r="FIL51" s="4">
        <f t="shared" si="68"/>
        <v>93037</v>
      </c>
      <c r="FIM51" s="4">
        <f t="shared" si="68"/>
        <v>32384</v>
      </c>
      <c r="FIN51" s="4">
        <f t="shared" si="68"/>
        <v>689017</v>
      </c>
      <c r="FIO51" s="4">
        <f t="shared" si="68"/>
        <v>3626</v>
      </c>
      <c r="FIP51" s="4" t="e">
        <f t="shared" si="68"/>
        <v>#VALUE!</v>
      </c>
      <c r="FIQ51" s="4">
        <f t="shared" si="68"/>
        <v>19741</v>
      </c>
      <c r="FIR51" s="4">
        <f t="shared" si="68"/>
        <v>28966</v>
      </c>
      <c r="FIS51" s="4">
        <f t="shared" si="68"/>
        <v>14060</v>
      </c>
      <c r="FIT51" s="4" t="e">
        <f t="shared" si="68"/>
        <v>#VALUE!</v>
      </c>
      <c r="FIU51" s="4" t="e">
        <f t="shared" si="68"/>
        <v>#VALUE!</v>
      </c>
      <c r="FIV51" s="4">
        <f t="shared" si="68"/>
        <v>65017</v>
      </c>
      <c r="FIW51" s="4">
        <f t="shared" si="68"/>
        <v>1152</v>
      </c>
      <c r="FIX51" s="4">
        <f t="shared" si="68"/>
        <v>1925</v>
      </c>
      <c r="FIY51" s="4">
        <f t="shared" si="68"/>
        <v>236974</v>
      </c>
      <c r="FIZ51" s="4">
        <f t="shared" si="68"/>
        <v>120</v>
      </c>
      <c r="FJA51" s="4">
        <f t="shared" si="68"/>
        <v>73236</v>
      </c>
      <c r="FJB51" s="4">
        <f t="shared" si="68"/>
        <v>462042</v>
      </c>
      <c r="FJC51" s="4">
        <f t="shared" si="68"/>
        <v>9557</v>
      </c>
      <c r="FJD51" s="4">
        <f t="shared" si="68"/>
        <v>2826798</v>
      </c>
      <c r="FJE51" s="4">
        <f t="shared" si="68"/>
        <v>28768</v>
      </c>
      <c r="FJF51" s="4" t="e">
        <f t="shared" si="68"/>
        <v>#VALUE!</v>
      </c>
      <c r="FJG51" s="4" t="e">
        <f t="shared" si="68"/>
        <v>#VALUE!</v>
      </c>
      <c r="FJH51" s="4">
        <f t="shared" si="68"/>
        <v>213531</v>
      </c>
      <c r="FJI51" s="4">
        <f t="shared" si="68"/>
        <v>19416</v>
      </c>
      <c r="FJJ51" s="4" t="e">
        <f t="shared" si="68"/>
        <v>#VALUE!</v>
      </c>
      <c r="FJK51" s="4">
        <f t="shared" si="68"/>
        <v>658869</v>
      </c>
      <c r="FJL51" s="4">
        <f t="shared" si="68"/>
        <v>764952</v>
      </c>
      <c r="FJM51" s="4">
        <f t="shared" si="68"/>
        <v>51056</v>
      </c>
      <c r="FJN51" s="4">
        <f t="shared" si="68"/>
        <v>36408</v>
      </c>
      <c r="FJO51" s="4" t="e">
        <f t="shared" si="68"/>
        <v>#VALUE!</v>
      </c>
      <c r="FJP51" s="4">
        <f t="shared" si="68"/>
        <v>52967</v>
      </c>
      <c r="FJQ51" s="4">
        <f t="shared" si="68"/>
        <v>4410000</v>
      </c>
      <c r="FJR51" s="4">
        <f t="shared" si="68"/>
        <v>15845</v>
      </c>
      <c r="FJS51" s="4" t="e">
        <f t="shared" si="68"/>
        <v>#VALUE!</v>
      </c>
      <c r="FJT51" s="4">
        <f t="shared" si="68"/>
        <v>40762</v>
      </c>
      <c r="FJU51" s="4">
        <f t="shared" si="68"/>
        <v>1405547</v>
      </c>
      <c r="FJV51" s="4">
        <f t="shared" si="68"/>
        <v>2900</v>
      </c>
      <c r="FJW51" s="4">
        <f t="shared" si="68"/>
        <v>4421</v>
      </c>
      <c r="FJX51" s="4">
        <f t="shared" si="68"/>
        <v>103878</v>
      </c>
      <c r="FJY51" s="4">
        <f t="shared" si="68"/>
        <v>9223</v>
      </c>
      <c r="FJZ51" s="4">
        <f t="shared" si="68"/>
        <v>261710</v>
      </c>
      <c r="FKA51" s="4">
        <f t="shared" si="68"/>
        <v>1066992</v>
      </c>
      <c r="FKB51" s="4">
        <f t="shared" si="68"/>
        <v>512772</v>
      </c>
      <c r="FKC51" s="4">
        <f t="shared" si="68"/>
        <v>11788</v>
      </c>
      <c r="FKD51" s="4">
        <f t="shared" si="68"/>
        <v>24825</v>
      </c>
      <c r="FKE51" s="4">
        <f t="shared" si="68"/>
        <v>11646</v>
      </c>
      <c r="FKF51" s="4">
        <f t="shared" si="68"/>
        <v>18025</v>
      </c>
      <c r="FKG51" s="4">
        <f t="shared" si="68"/>
        <v>34770</v>
      </c>
      <c r="FKH51" s="4">
        <f t="shared" si="68"/>
        <v>112840</v>
      </c>
      <c r="FKI51" s="4">
        <f t="shared" si="68"/>
        <v>13788805</v>
      </c>
      <c r="FKJ51" s="4">
        <f t="shared" si="68"/>
        <v>57918</v>
      </c>
      <c r="FKK51" s="4">
        <f t="shared" si="68"/>
        <v>12840</v>
      </c>
      <c r="FKL51" s="4">
        <f t="shared" si="68"/>
        <v>22434</v>
      </c>
      <c r="FKM51" s="4">
        <f t="shared" si="68"/>
        <v>37814</v>
      </c>
      <c r="FKN51" s="4">
        <f t="shared" si="68"/>
        <v>6792</v>
      </c>
      <c r="FKO51" s="4">
        <f t="shared" ref="FKO51:FMZ51" si="69">FKO49+FKO50</f>
        <v>1677</v>
      </c>
      <c r="FKP51" s="4">
        <f t="shared" si="69"/>
        <v>2998</v>
      </c>
      <c r="FKQ51" s="4" t="e">
        <f t="shared" si="69"/>
        <v>#VALUE!</v>
      </c>
      <c r="FKR51" s="4">
        <f t="shared" si="69"/>
        <v>16848</v>
      </c>
      <c r="FKS51" s="4">
        <f t="shared" si="69"/>
        <v>995</v>
      </c>
      <c r="FKT51" s="4">
        <f t="shared" si="69"/>
        <v>2591</v>
      </c>
      <c r="FKU51" s="4">
        <f t="shared" si="69"/>
        <v>25257</v>
      </c>
      <c r="FKV51" s="4">
        <f t="shared" si="69"/>
        <v>35629</v>
      </c>
      <c r="FKW51" s="4">
        <f t="shared" si="69"/>
        <v>12817</v>
      </c>
      <c r="FKX51" s="4">
        <f t="shared" si="69"/>
        <v>5946</v>
      </c>
      <c r="FKY51" s="4">
        <f t="shared" si="69"/>
        <v>29406</v>
      </c>
      <c r="FKZ51" s="4">
        <f t="shared" si="69"/>
        <v>2068</v>
      </c>
      <c r="FLA51" s="4">
        <f t="shared" si="69"/>
        <v>936</v>
      </c>
      <c r="FLB51" s="4">
        <f t="shared" si="69"/>
        <v>27845</v>
      </c>
      <c r="FLC51" s="4">
        <f t="shared" si="69"/>
        <v>3544</v>
      </c>
      <c r="FLD51" s="4">
        <f t="shared" si="69"/>
        <v>3923</v>
      </c>
      <c r="FLE51" s="4">
        <f t="shared" si="69"/>
        <v>4871</v>
      </c>
      <c r="FLF51" s="4">
        <f t="shared" si="69"/>
        <v>34358</v>
      </c>
      <c r="FLG51" s="4">
        <f t="shared" si="69"/>
        <v>378</v>
      </c>
      <c r="FLH51" s="4">
        <f t="shared" si="69"/>
        <v>1268</v>
      </c>
      <c r="FLI51" s="4">
        <f t="shared" si="69"/>
        <v>2066</v>
      </c>
      <c r="FLJ51" s="4">
        <f t="shared" si="69"/>
        <v>2765</v>
      </c>
      <c r="FLK51" s="4">
        <f t="shared" si="69"/>
        <v>11926</v>
      </c>
      <c r="FLL51" s="4">
        <f t="shared" si="69"/>
        <v>10166</v>
      </c>
      <c r="FLM51" s="4">
        <f t="shared" si="69"/>
        <v>19781</v>
      </c>
      <c r="FLN51" s="4">
        <f t="shared" si="69"/>
        <v>50</v>
      </c>
      <c r="FLO51" s="4">
        <f t="shared" si="69"/>
        <v>4757</v>
      </c>
      <c r="FLP51" s="4">
        <f t="shared" si="69"/>
        <v>6440</v>
      </c>
      <c r="FLQ51" s="4" t="e">
        <f t="shared" si="69"/>
        <v>#VALUE!</v>
      </c>
      <c r="FLR51" s="4">
        <f t="shared" si="69"/>
        <v>7117</v>
      </c>
      <c r="FLS51" s="4">
        <f t="shared" si="69"/>
        <v>16288</v>
      </c>
      <c r="FLT51" s="4">
        <f t="shared" si="69"/>
        <v>2788</v>
      </c>
      <c r="FLU51" s="4">
        <f t="shared" si="69"/>
        <v>7378</v>
      </c>
      <c r="FLV51" s="4">
        <f t="shared" si="69"/>
        <v>7594</v>
      </c>
      <c r="FLW51" s="4">
        <f t="shared" si="69"/>
        <v>681</v>
      </c>
      <c r="FLX51" s="4">
        <f t="shared" si="69"/>
        <v>4562</v>
      </c>
      <c r="FLY51" s="4">
        <f t="shared" si="69"/>
        <v>60621</v>
      </c>
      <c r="FLZ51" s="4">
        <f t="shared" si="69"/>
        <v>14891</v>
      </c>
      <c r="FMA51" s="4">
        <f t="shared" si="69"/>
        <v>18775</v>
      </c>
      <c r="FMB51" s="4">
        <f t="shared" si="69"/>
        <v>17562</v>
      </c>
      <c r="FMC51" s="4">
        <f t="shared" si="69"/>
        <v>209032</v>
      </c>
      <c r="FMD51" s="4">
        <f t="shared" si="69"/>
        <v>5665</v>
      </c>
      <c r="FME51" s="4">
        <f t="shared" si="69"/>
        <v>14811</v>
      </c>
      <c r="FMF51" s="4">
        <f t="shared" si="69"/>
        <v>421958</v>
      </c>
      <c r="FMG51" s="4">
        <f t="shared" si="69"/>
        <v>19222</v>
      </c>
      <c r="FMH51" s="4">
        <f t="shared" si="69"/>
        <v>6648</v>
      </c>
      <c r="FMI51" s="4">
        <f t="shared" si="69"/>
        <v>3444</v>
      </c>
      <c r="FMJ51" s="4">
        <f t="shared" si="69"/>
        <v>3498</v>
      </c>
      <c r="FMK51" s="4">
        <f t="shared" si="69"/>
        <v>15064</v>
      </c>
      <c r="FML51" s="4">
        <f t="shared" si="69"/>
        <v>1420</v>
      </c>
      <c r="FMM51" s="4">
        <f t="shared" si="69"/>
        <v>11747</v>
      </c>
      <c r="FMN51" s="4">
        <f t="shared" si="69"/>
        <v>5573</v>
      </c>
      <c r="FMO51" s="4">
        <f t="shared" si="69"/>
        <v>15879</v>
      </c>
      <c r="FMP51" s="4">
        <f t="shared" si="69"/>
        <v>9407</v>
      </c>
      <c r="FMQ51" s="4">
        <f t="shared" si="69"/>
        <v>4621</v>
      </c>
      <c r="FMR51" s="4">
        <f t="shared" si="69"/>
        <v>6895</v>
      </c>
      <c r="FMS51" s="4">
        <f t="shared" si="69"/>
        <v>19184</v>
      </c>
      <c r="FMT51" s="4">
        <f t="shared" si="69"/>
        <v>2919</v>
      </c>
      <c r="FMU51" s="4">
        <f t="shared" si="69"/>
        <v>48805</v>
      </c>
      <c r="FMV51" s="4">
        <f t="shared" si="69"/>
        <v>7165</v>
      </c>
      <c r="FMW51" s="4">
        <f t="shared" si="69"/>
        <v>14732</v>
      </c>
      <c r="FMX51" s="4">
        <f t="shared" si="69"/>
        <v>202496</v>
      </c>
      <c r="FMY51" s="4">
        <f t="shared" si="69"/>
        <v>24920</v>
      </c>
      <c r="FMZ51" s="4">
        <f t="shared" si="69"/>
        <v>107797</v>
      </c>
      <c r="FNA51" s="4">
        <f t="shared" ref="FNA51:FPL51" si="70">FNA49+FNA50</f>
        <v>8451</v>
      </c>
      <c r="FNB51" s="4">
        <f t="shared" si="70"/>
        <v>7232</v>
      </c>
      <c r="FNC51" s="4">
        <f t="shared" si="70"/>
        <v>778</v>
      </c>
      <c r="FND51" s="4">
        <f t="shared" si="70"/>
        <v>410</v>
      </c>
      <c r="FNE51" s="4">
        <f t="shared" si="70"/>
        <v>27310</v>
      </c>
      <c r="FNF51" s="4">
        <f t="shared" si="70"/>
        <v>78998</v>
      </c>
      <c r="FNG51" s="4">
        <f t="shared" si="70"/>
        <v>83586</v>
      </c>
      <c r="FNH51" s="4">
        <f t="shared" si="70"/>
        <v>18291</v>
      </c>
      <c r="FNI51" s="4">
        <f t="shared" si="70"/>
        <v>721</v>
      </c>
      <c r="FNJ51" s="4">
        <f t="shared" si="70"/>
        <v>2462</v>
      </c>
      <c r="FNK51" s="4">
        <f t="shared" si="70"/>
        <v>13223</v>
      </c>
      <c r="FNL51" s="4" t="e">
        <f t="shared" si="70"/>
        <v>#VALUE!</v>
      </c>
      <c r="FNM51" s="4">
        <f t="shared" si="70"/>
        <v>10884</v>
      </c>
      <c r="FNN51" s="4">
        <f t="shared" si="70"/>
        <v>4626</v>
      </c>
      <c r="FNO51" s="4">
        <f t="shared" si="70"/>
        <v>30486</v>
      </c>
      <c r="FNP51" s="4">
        <f t="shared" si="70"/>
        <v>1965</v>
      </c>
      <c r="FNQ51" s="4">
        <f t="shared" si="70"/>
        <v>4315</v>
      </c>
      <c r="FNR51" s="4">
        <f t="shared" si="70"/>
        <v>15401</v>
      </c>
      <c r="FNS51" s="4">
        <f t="shared" si="70"/>
        <v>8596</v>
      </c>
      <c r="FNT51" s="4">
        <f t="shared" si="70"/>
        <v>18095</v>
      </c>
      <c r="FNU51" s="4">
        <f t="shared" si="70"/>
        <v>907</v>
      </c>
      <c r="FNV51" s="4">
        <f t="shared" si="70"/>
        <v>14968</v>
      </c>
      <c r="FNW51" s="4">
        <f t="shared" si="70"/>
        <v>3435</v>
      </c>
      <c r="FNX51" s="4" t="e">
        <f t="shared" si="70"/>
        <v>#VALUE!</v>
      </c>
      <c r="FNY51" s="4">
        <f t="shared" si="70"/>
        <v>25549</v>
      </c>
      <c r="FNZ51" s="4">
        <f t="shared" si="70"/>
        <v>803</v>
      </c>
      <c r="FOA51" s="4">
        <f t="shared" si="70"/>
        <v>6003</v>
      </c>
      <c r="FOB51" s="4">
        <f t="shared" si="70"/>
        <v>333827</v>
      </c>
      <c r="FOC51" s="4">
        <f t="shared" si="70"/>
        <v>122864</v>
      </c>
      <c r="FOD51" s="4">
        <f t="shared" si="70"/>
        <v>17779</v>
      </c>
      <c r="FOE51" s="4">
        <f t="shared" si="70"/>
        <v>7698</v>
      </c>
      <c r="FOF51" s="4">
        <f t="shared" si="70"/>
        <v>3192</v>
      </c>
      <c r="FOG51" s="4">
        <f t="shared" si="70"/>
        <v>2460</v>
      </c>
      <c r="FOH51" s="4">
        <f t="shared" si="70"/>
        <v>5837</v>
      </c>
      <c r="FOI51" s="4">
        <f t="shared" si="70"/>
        <v>548925</v>
      </c>
      <c r="FOJ51" s="4">
        <f t="shared" si="70"/>
        <v>294</v>
      </c>
      <c r="FOK51" s="4">
        <f t="shared" si="70"/>
        <v>2326</v>
      </c>
      <c r="FOL51" s="4">
        <f t="shared" si="70"/>
        <v>54994</v>
      </c>
      <c r="FOM51" s="4">
        <f t="shared" si="70"/>
        <v>39093</v>
      </c>
      <c r="FON51" s="4">
        <f t="shared" si="70"/>
        <v>4630</v>
      </c>
      <c r="FOO51" s="4">
        <f t="shared" si="70"/>
        <v>1740</v>
      </c>
      <c r="FOP51" s="4">
        <f t="shared" si="70"/>
        <v>8664</v>
      </c>
      <c r="FOQ51" s="4">
        <f t="shared" si="70"/>
        <v>9553</v>
      </c>
      <c r="FOR51" s="4">
        <f t="shared" si="70"/>
        <v>5195</v>
      </c>
      <c r="FOS51" s="4">
        <f t="shared" si="70"/>
        <v>2975</v>
      </c>
      <c r="FOT51" s="4">
        <f t="shared" si="70"/>
        <v>1293</v>
      </c>
      <c r="FOU51" s="4">
        <f t="shared" si="70"/>
        <v>8144</v>
      </c>
      <c r="FOV51" s="4">
        <f t="shared" si="70"/>
        <v>8776</v>
      </c>
      <c r="FOW51" s="4">
        <f t="shared" si="70"/>
        <v>14423</v>
      </c>
      <c r="FOX51" s="4">
        <f t="shared" si="70"/>
        <v>16843</v>
      </c>
      <c r="FOY51" s="4">
        <f t="shared" si="70"/>
        <v>1315</v>
      </c>
      <c r="FOZ51" s="4">
        <f t="shared" si="70"/>
        <v>6697</v>
      </c>
      <c r="FPA51" s="4">
        <f t="shared" si="70"/>
        <v>3504</v>
      </c>
      <c r="FPB51" s="4">
        <f t="shared" si="70"/>
        <v>1810</v>
      </c>
      <c r="FPC51" s="4">
        <f t="shared" si="70"/>
        <v>1300</v>
      </c>
      <c r="FPD51" s="4">
        <f t="shared" si="70"/>
        <v>5651</v>
      </c>
      <c r="FPE51" s="4">
        <f t="shared" si="70"/>
        <v>1983</v>
      </c>
      <c r="FPF51" s="4">
        <f t="shared" si="70"/>
        <v>1526</v>
      </c>
      <c r="FPG51" s="4">
        <f t="shared" si="70"/>
        <v>2669</v>
      </c>
      <c r="FPH51" s="4">
        <f t="shared" si="70"/>
        <v>7968</v>
      </c>
      <c r="FPI51" s="4">
        <f t="shared" si="70"/>
        <v>10530</v>
      </c>
      <c r="FPJ51" s="4">
        <f t="shared" si="70"/>
        <v>14276</v>
      </c>
      <c r="FPK51" s="4">
        <f t="shared" si="70"/>
        <v>22611</v>
      </c>
      <c r="FPL51" s="4">
        <f t="shared" si="70"/>
        <v>4695</v>
      </c>
      <c r="FPM51" s="4">
        <f t="shared" ref="FPM51:FRX51" si="71">FPM49+FPM50</f>
        <v>3329</v>
      </c>
      <c r="FPN51" s="4">
        <f t="shared" si="71"/>
        <v>6792</v>
      </c>
      <c r="FPO51" s="4">
        <f t="shared" si="71"/>
        <v>10027</v>
      </c>
      <c r="FPP51" s="4">
        <f t="shared" si="71"/>
        <v>3664</v>
      </c>
      <c r="FPQ51" s="4">
        <f t="shared" si="71"/>
        <v>3020</v>
      </c>
      <c r="FPR51" s="4">
        <f t="shared" si="71"/>
        <v>3053</v>
      </c>
      <c r="FPS51" s="4">
        <f t="shared" si="71"/>
        <v>3699</v>
      </c>
      <c r="FPT51" s="4">
        <f t="shared" si="71"/>
        <v>235</v>
      </c>
      <c r="FPU51" s="4">
        <f t="shared" si="71"/>
        <v>3143</v>
      </c>
      <c r="FPV51" s="4">
        <f t="shared" si="71"/>
        <v>1225</v>
      </c>
      <c r="FPW51" s="4">
        <f t="shared" si="71"/>
        <v>7658</v>
      </c>
      <c r="FPX51" s="4">
        <f t="shared" si="71"/>
        <v>6781</v>
      </c>
      <c r="FPY51" s="4">
        <f t="shared" si="71"/>
        <v>7747</v>
      </c>
      <c r="FPZ51" s="4">
        <f t="shared" si="71"/>
        <v>2559</v>
      </c>
      <c r="FQA51" s="4">
        <f t="shared" si="71"/>
        <v>4389</v>
      </c>
      <c r="FQB51" s="4">
        <f t="shared" si="71"/>
        <v>8319</v>
      </c>
      <c r="FQC51" s="4">
        <f t="shared" si="71"/>
        <v>8752</v>
      </c>
      <c r="FQD51" s="4">
        <f t="shared" si="71"/>
        <v>2770</v>
      </c>
      <c r="FQE51" s="4">
        <f t="shared" si="71"/>
        <v>3685</v>
      </c>
      <c r="FQF51" s="4">
        <f t="shared" si="71"/>
        <v>2192</v>
      </c>
      <c r="FQG51" s="4">
        <f t="shared" si="71"/>
        <v>2994</v>
      </c>
      <c r="FQH51" s="4">
        <f t="shared" si="71"/>
        <v>10191</v>
      </c>
      <c r="FQI51" s="4">
        <f t="shared" si="71"/>
        <v>5085</v>
      </c>
      <c r="FQJ51" s="4">
        <f t="shared" si="71"/>
        <v>61714</v>
      </c>
      <c r="FQK51" s="4">
        <f t="shared" si="71"/>
        <v>6481</v>
      </c>
      <c r="FQL51" s="4">
        <f t="shared" si="71"/>
        <v>1975</v>
      </c>
      <c r="FQM51" s="4">
        <f t="shared" si="71"/>
        <v>3746</v>
      </c>
      <c r="FQN51" s="4">
        <f t="shared" si="71"/>
        <v>380</v>
      </c>
      <c r="FQO51" s="4">
        <f t="shared" si="71"/>
        <v>4038</v>
      </c>
      <c r="FQP51" s="4">
        <f t="shared" si="71"/>
        <v>6126</v>
      </c>
      <c r="FQQ51" s="4">
        <f t="shared" si="71"/>
        <v>5000</v>
      </c>
      <c r="FQR51" s="4">
        <f t="shared" si="71"/>
        <v>10484</v>
      </c>
      <c r="FQS51" s="4">
        <f t="shared" si="71"/>
        <v>14912</v>
      </c>
      <c r="FQT51" s="4">
        <f t="shared" si="71"/>
        <v>3616</v>
      </c>
      <c r="FQU51" s="4">
        <f t="shared" si="71"/>
        <v>13120</v>
      </c>
      <c r="FQV51" s="4">
        <f t="shared" si="71"/>
        <v>2693</v>
      </c>
      <c r="FQW51" s="4">
        <f t="shared" si="71"/>
        <v>1758</v>
      </c>
      <c r="FQX51" s="4">
        <f t="shared" si="71"/>
        <v>1455</v>
      </c>
      <c r="FQY51" s="4">
        <f t="shared" si="71"/>
        <v>11543</v>
      </c>
      <c r="FQZ51" s="4">
        <f t="shared" si="71"/>
        <v>460</v>
      </c>
      <c r="FRA51" s="4">
        <f t="shared" si="71"/>
        <v>21263</v>
      </c>
      <c r="FRB51" s="4">
        <f t="shared" si="71"/>
        <v>919</v>
      </c>
      <c r="FRC51" s="4">
        <f t="shared" si="71"/>
        <v>28861</v>
      </c>
      <c r="FRD51" s="4">
        <f t="shared" si="71"/>
        <v>1193</v>
      </c>
      <c r="FRE51" s="4">
        <f t="shared" si="71"/>
        <v>3513</v>
      </c>
      <c r="FRF51" s="4">
        <f t="shared" si="71"/>
        <v>22523</v>
      </c>
      <c r="FRG51" s="4">
        <f t="shared" si="71"/>
        <v>104856</v>
      </c>
      <c r="FRH51" s="4">
        <f t="shared" si="71"/>
        <v>89443</v>
      </c>
      <c r="FRI51" s="4">
        <f t="shared" si="71"/>
        <v>1667</v>
      </c>
      <c r="FRJ51" s="4">
        <f t="shared" si="71"/>
        <v>1065</v>
      </c>
      <c r="FRK51" s="4">
        <f t="shared" si="71"/>
        <v>40222</v>
      </c>
      <c r="FRL51" s="4">
        <f t="shared" si="71"/>
        <v>3028</v>
      </c>
      <c r="FRM51" s="4">
        <f t="shared" si="71"/>
        <v>2636</v>
      </c>
      <c r="FRN51" s="4">
        <f t="shared" si="71"/>
        <v>936</v>
      </c>
      <c r="FRO51" s="4">
        <f t="shared" si="71"/>
        <v>6177</v>
      </c>
      <c r="FRP51" s="4">
        <f t="shared" si="71"/>
        <v>31370</v>
      </c>
      <c r="FRQ51" s="4">
        <f t="shared" si="71"/>
        <v>37304</v>
      </c>
      <c r="FRR51" s="4">
        <f t="shared" si="71"/>
        <v>3247</v>
      </c>
      <c r="FRS51" s="4">
        <f t="shared" si="71"/>
        <v>117932</v>
      </c>
      <c r="FRT51" s="4">
        <f t="shared" si="71"/>
        <v>29894</v>
      </c>
      <c r="FRU51" s="4">
        <f t="shared" si="71"/>
        <v>3790</v>
      </c>
      <c r="FRV51" s="4">
        <f t="shared" si="71"/>
        <v>4724</v>
      </c>
      <c r="FRW51" s="4">
        <f t="shared" si="71"/>
        <v>6227</v>
      </c>
      <c r="FRX51" s="4">
        <f t="shared" si="71"/>
        <v>2242</v>
      </c>
      <c r="FRY51" s="4">
        <f t="shared" ref="FRY51:FUJ51" si="72">FRY49+FRY50</f>
        <v>29927</v>
      </c>
      <c r="FRZ51" s="4">
        <f t="shared" si="72"/>
        <v>5176</v>
      </c>
      <c r="FSA51" s="4">
        <f t="shared" si="72"/>
        <v>2809</v>
      </c>
      <c r="FSB51" s="4">
        <f t="shared" si="72"/>
        <v>893</v>
      </c>
      <c r="FSC51" s="4">
        <f t="shared" si="72"/>
        <v>3232</v>
      </c>
      <c r="FSD51" s="4">
        <f t="shared" si="72"/>
        <v>4532</v>
      </c>
      <c r="FSE51" s="4">
        <f t="shared" si="72"/>
        <v>11002</v>
      </c>
      <c r="FSF51" s="4">
        <f t="shared" si="72"/>
        <v>19348</v>
      </c>
      <c r="FSG51" s="4">
        <f t="shared" si="72"/>
        <v>3331</v>
      </c>
      <c r="FSH51" s="4">
        <f t="shared" si="72"/>
        <v>3188</v>
      </c>
      <c r="FSI51" s="4">
        <f t="shared" si="72"/>
        <v>6981</v>
      </c>
      <c r="FSJ51" s="4">
        <f t="shared" si="72"/>
        <v>6610</v>
      </c>
      <c r="FSK51" s="4">
        <f t="shared" si="72"/>
        <v>10523</v>
      </c>
      <c r="FSL51" s="4">
        <f t="shared" si="72"/>
        <v>6824</v>
      </c>
      <c r="FSM51" s="4">
        <f t="shared" si="72"/>
        <v>1111</v>
      </c>
      <c r="FSN51" s="4">
        <f t="shared" si="72"/>
        <v>11546</v>
      </c>
      <c r="FSO51" s="4">
        <f t="shared" si="72"/>
        <v>1586</v>
      </c>
      <c r="FSP51" s="4">
        <f t="shared" si="72"/>
        <v>9571</v>
      </c>
      <c r="FSQ51" s="4">
        <f t="shared" si="72"/>
        <v>3674</v>
      </c>
      <c r="FSR51" s="4">
        <f t="shared" si="72"/>
        <v>12943</v>
      </c>
      <c r="FSS51" s="4">
        <f t="shared" si="72"/>
        <v>1903</v>
      </c>
      <c r="FST51" s="4">
        <f t="shared" si="72"/>
        <v>4231</v>
      </c>
      <c r="FSU51" s="4">
        <f t="shared" si="72"/>
        <v>6222</v>
      </c>
      <c r="FSV51" s="4">
        <f t="shared" si="72"/>
        <v>5924</v>
      </c>
      <c r="FSW51" s="4">
        <f t="shared" si="72"/>
        <v>7182</v>
      </c>
      <c r="FSX51" s="4">
        <f t="shared" si="72"/>
        <v>4655</v>
      </c>
      <c r="FSY51" s="4">
        <f t="shared" si="72"/>
        <v>2024</v>
      </c>
      <c r="FSZ51" s="4">
        <f t="shared" si="72"/>
        <v>4345</v>
      </c>
      <c r="FTA51" s="4">
        <f t="shared" si="72"/>
        <v>1170</v>
      </c>
      <c r="FTB51" s="4">
        <f t="shared" si="72"/>
        <v>4851</v>
      </c>
      <c r="FTC51" s="4">
        <f t="shared" si="72"/>
        <v>4112</v>
      </c>
      <c r="FTD51" s="4">
        <f t="shared" si="72"/>
        <v>2221</v>
      </c>
      <c r="FTE51" s="4">
        <f t="shared" si="72"/>
        <v>11384</v>
      </c>
      <c r="FTF51" s="4">
        <f t="shared" si="72"/>
        <v>3663</v>
      </c>
      <c r="FTG51" s="4">
        <f t="shared" si="72"/>
        <v>14733</v>
      </c>
      <c r="FTH51" s="4">
        <f t="shared" si="72"/>
        <v>3269</v>
      </c>
      <c r="FTI51" s="4">
        <f t="shared" si="72"/>
        <v>16076</v>
      </c>
      <c r="FTJ51" s="4">
        <f t="shared" si="72"/>
        <v>5738</v>
      </c>
      <c r="FTK51" s="4">
        <f t="shared" si="72"/>
        <v>3466</v>
      </c>
      <c r="FTL51" s="4">
        <f t="shared" si="72"/>
        <v>10280</v>
      </c>
      <c r="FTM51" s="4">
        <f t="shared" si="72"/>
        <v>1165</v>
      </c>
      <c r="FTN51" s="4">
        <f t="shared" si="72"/>
        <v>9087</v>
      </c>
      <c r="FTO51" s="4">
        <f t="shared" si="72"/>
        <v>17075</v>
      </c>
      <c r="FTP51" s="4">
        <f t="shared" si="72"/>
        <v>1647</v>
      </c>
      <c r="FTQ51" s="4">
        <f t="shared" si="72"/>
        <v>10620</v>
      </c>
      <c r="FTR51" s="4">
        <f t="shared" si="72"/>
        <v>2540</v>
      </c>
      <c r="FTS51" s="4">
        <f t="shared" si="72"/>
        <v>8948</v>
      </c>
      <c r="FTT51" s="4">
        <f t="shared" si="72"/>
        <v>119</v>
      </c>
      <c r="FTU51" s="4">
        <f t="shared" si="72"/>
        <v>55085</v>
      </c>
      <c r="FTV51" s="4">
        <f t="shared" si="72"/>
        <v>19081</v>
      </c>
      <c r="FTW51" s="4">
        <f t="shared" si="72"/>
        <v>1471</v>
      </c>
      <c r="FTX51" s="4">
        <f t="shared" si="72"/>
        <v>9056</v>
      </c>
      <c r="FTY51" s="4">
        <f t="shared" si="72"/>
        <v>2237</v>
      </c>
      <c r="FTZ51" s="4">
        <f t="shared" si="72"/>
        <v>28972</v>
      </c>
      <c r="FUA51" s="4">
        <f t="shared" si="72"/>
        <v>20117</v>
      </c>
      <c r="FUB51" s="4">
        <f t="shared" si="72"/>
        <v>4822</v>
      </c>
      <c r="FUC51" s="4">
        <f t="shared" si="72"/>
        <v>5564</v>
      </c>
      <c r="FUD51" s="4">
        <f t="shared" si="72"/>
        <v>8859</v>
      </c>
      <c r="FUE51" s="4">
        <f t="shared" si="72"/>
        <v>4677</v>
      </c>
      <c r="FUF51" s="4">
        <f t="shared" si="72"/>
        <v>6344</v>
      </c>
      <c r="FUG51" s="4">
        <f t="shared" si="72"/>
        <v>7843</v>
      </c>
      <c r="FUH51" s="4">
        <f t="shared" si="72"/>
        <v>11425</v>
      </c>
      <c r="FUI51" s="4" t="e">
        <f t="shared" si="72"/>
        <v>#VALUE!</v>
      </c>
      <c r="FUJ51" s="4">
        <f t="shared" si="72"/>
        <v>3194</v>
      </c>
      <c r="FUK51" s="4">
        <f t="shared" ref="FUK51:FWV51" si="73">FUK49+FUK50</f>
        <v>2525</v>
      </c>
      <c r="FUL51" s="4">
        <f t="shared" si="73"/>
        <v>3094</v>
      </c>
      <c r="FUM51" s="4">
        <f t="shared" si="73"/>
        <v>707</v>
      </c>
      <c r="FUN51" s="4">
        <f t="shared" si="73"/>
        <v>9827</v>
      </c>
      <c r="FUO51" s="4">
        <f t="shared" si="73"/>
        <v>80270</v>
      </c>
      <c r="FUP51" s="4">
        <f t="shared" si="73"/>
        <v>1679</v>
      </c>
      <c r="FUQ51" s="4">
        <f t="shared" si="73"/>
        <v>14118</v>
      </c>
      <c r="FUR51" s="4">
        <f t="shared" si="73"/>
        <v>8373</v>
      </c>
      <c r="FUS51" s="4">
        <f t="shared" si="73"/>
        <v>4341</v>
      </c>
      <c r="FUT51" s="4">
        <f t="shared" si="73"/>
        <v>3320</v>
      </c>
      <c r="FUU51" s="4">
        <f t="shared" si="73"/>
        <v>4904</v>
      </c>
      <c r="FUV51" s="4">
        <f t="shared" si="73"/>
        <v>332</v>
      </c>
      <c r="FUW51" s="4">
        <f t="shared" si="73"/>
        <v>1568</v>
      </c>
      <c r="FUX51" s="4">
        <f t="shared" si="73"/>
        <v>3370</v>
      </c>
      <c r="FUY51" s="4">
        <f t="shared" si="73"/>
        <v>2317</v>
      </c>
      <c r="FUZ51" s="4">
        <f t="shared" si="73"/>
        <v>5297</v>
      </c>
      <c r="FVA51" s="4">
        <f t="shared" si="73"/>
        <v>2193</v>
      </c>
      <c r="FVB51" s="4">
        <f t="shared" si="73"/>
        <v>5559</v>
      </c>
      <c r="FVC51" s="4">
        <f t="shared" si="73"/>
        <v>4727</v>
      </c>
      <c r="FVD51" s="4">
        <f t="shared" si="73"/>
        <v>6544</v>
      </c>
      <c r="FVE51" s="4">
        <f t="shared" si="73"/>
        <v>3854</v>
      </c>
      <c r="FVF51" s="4">
        <f t="shared" si="73"/>
        <v>4629</v>
      </c>
      <c r="FVG51" s="4">
        <f t="shared" si="73"/>
        <v>570</v>
      </c>
      <c r="FVH51" s="4">
        <f t="shared" si="73"/>
        <v>2598</v>
      </c>
      <c r="FVI51" s="4">
        <f t="shared" si="73"/>
        <v>42603</v>
      </c>
      <c r="FVJ51" s="4">
        <f t="shared" si="73"/>
        <v>11111</v>
      </c>
      <c r="FVK51" s="4">
        <f t="shared" si="73"/>
        <v>2262</v>
      </c>
      <c r="FVL51" s="4">
        <f t="shared" si="73"/>
        <v>7993</v>
      </c>
      <c r="FVM51" s="4">
        <f t="shared" si="73"/>
        <v>59</v>
      </c>
      <c r="FVN51" s="4">
        <f t="shared" si="73"/>
        <v>5486</v>
      </c>
      <c r="FVO51" s="4">
        <f t="shared" si="73"/>
        <v>4283</v>
      </c>
      <c r="FVP51" s="4">
        <f t="shared" si="73"/>
        <v>1508</v>
      </c>
      <c r="FVQ51" s="4">
        <f t="shared" si="73"/>
        <v>809</v>
      </c>
      <c r="FVR51" s="4">
        <f t="shared" si="73"/>
        <v>1456</v>
      </c>
      <c r="FVS51" s="4">
        <f t="shared" si="73"/>
        <v>1681</v>
      </c>
      <c r="FVT51" s="4">
        <f t="shared" si="73"/>
        <v>801</v>
      </c>
      <c r="FVU51" s="4">
        <f t="shared" si="73"/>
        <v>8240</v>
      </c>
      <c r="FVV51" s="4">
        <f t="shared" si="73"/>
        <v>4796</v>
      </c>
      <c r="FVW51" s="4">
        <f t="shared" si="73"/>
        <v>338541</v>
      </c>
      <c r="FVX51" s="4">
        <f t="shared" si="73"/>
        <v>3580</v>
      </c>
      <c r="FVY51" s="4">
        <f t="shared" si="73"/>
        <v>1756</v>
      </c>
      <c r="FVZ51" s="4">
        <f t="shared" si="73"/>
        <v>2936</v>
      </c>
      <c r="FWA51" s="4">
        <f t="shared" si="73"/>
        <v>2574</v>
      </c>
      <c r="FWB51" s="4">
        <f t="shared" si="73"/>
        <v>207</v>
      </c>
      <c r="FWC51" s="4">
        <f t="shared" si="73"/>
        <v>4018</v>
      </c>
      <c r="FWD51" s="4">
        <f t="shared" si="73"/>
        <v>2864</v>
      </c>
      <c r="FWE51" s="4">
        <f t="shared" si="73"/>
        <v>2326</v>
      </c>
      <c r="FWF51" s="4">
        <f t="shared" si="73"/>
        <v>467</v>
      </c>
      <c r="FWG51" s="4">
        <f t="shared" si="73"/>
        <v>824</v>
      </c>
      <c r="FWH51" s="4">
        <f t="shared" si="73"/>
        <v>431</v>
      </c>
      <c r="FWI51" s="4">
        <f t="shared" si="73"/>
        <v>8276</v>
      </c>
      <c r="FWJ51" s="4">
        <f t="shared" si="73"/>
        <v>6207</v>
      </c>
      <c r="FWK51" s="4">
        <f t="shared" si="73"/>
        <v>12336</v>
      </c>
      <c r="FWL51" s="4">
        <f t="shared" si="73"/>
        <v>11320</v>
      </c>
      <c r="FWM51" s="4">
        <f t="shared" si="73"/>
        <v>7460</v>
      </c>
      <c r="FWN51" s="4">
        <f t="shared" si="73"/>
        <v>15485</v>
      </c>
      <c r="FWO51" s="4">
        <f t="shared" si="73"/>
        <v>13125</v>
      </c>
      <c r="FWP51" s="4">
        <f t="shared" si="73"/>
        <v>3346</v>
      </c>
      <c r="FWQ51" s="4">
        <f t="shared" si="73"/>
        <v>3846</v>
      </c>
      <c r="FWR51" s="4">
        <f t="shared" si="73"/>
        <v>4909</v>
      </c>
      <c r="FWS51" s="4">
        <f t="shared" si="73"/>
        <v>1477</v>
      </c>
      <c r="FWT51" s="4">
        <f t="shared" si="73"/>
        <v>1024</v>
      </c>
      <c r="FWU51" s="4">
        <f t="shared" si="73"/>
        <v>3693</v>
      </c>
      <c r="FWV51" s="4">
        <f t="shared" si="73"/>
        <v>5835</v>
      </c>
      <c r="FWW51" s="4">
        <f t="shared" ref="FWW51:FZH51" si="74">FWW49+FWW50</f>
        <v>12168</v>
      </c>
      <c r="FWX51" s="4">
        <f t="shared" si="74"/>
        <v>2178</v>
      </c>
      <c r="FWY51" s="4">
        <f t="shared" si="74"/>
        <v>4219</v>
      </c>
      <c r="FWZ51" s="4">
        <f t="shared" si="74"/>
        <v>3401</v>
      </c>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row>
    <row r="52" spans="1:4953" x14ac:dyDescent="0.25">
      <c r="A52">
        <v>49</v>
      </c>
      <c r="B52" s="19" t="s">
        <v>5639</v>
      </c>
      <c r="D52" t="str">
        <f t="shared" si="0"/>
        <v>2025Q2</v>
      </c>
      <c r="E52" s="111">
        <f t="shared" ref="E52:BP52" si="75">E51/E27*4*100</f>
        <v>6.3002691422553339</v>
      </c>
      <c r="F52" s="111">
        <f t="shared" si="75"/>
        <v>4.8272023356028511</v>
      </c>
      <c r="G52" s="111">
        <f t="shared" si="75"/>
        <v>4.7392263041798603</v>
      </c>
      <c r="H52" s="111">
        <f t="shared" si="75"/>
        <v>4.6178224302342477</v>
      </c>
      <c r="I52" s="111">
        <f t="shared" si="75"/>
        <v>6.8444205717909297</v>
      </c>
      <c r="J52" s="111">
        <f t="shared" si="75"/>
        <v>9.7313195548489659</v>
      </c>
      <c r="K52" s="111">
        <f t="shared" si="75"/>
        <v>5.0661161635886849</v>
      </c>
      <c r="L52" s="111">
        <f t="shared" si="75"/>
        <v>6.0309243982713365</v>
      </c>
      <c r="M52" s="111">
        <f t="shared" si="75"/>
        <v>4.3522283404835544</v>
      </c>
      <c r="N52" s="111">
        <f t="shared" si="75"/>
        <v>6.4329284346411484</v>
      </c>
      <c r="O52" s="111">
        <f t="shared" si="75"/>
        <v>5.2042250328664039</v>
      </c>
      <c r="P52" s="111">
        <f t="shared" si="75"/>
        <v>4.6811162661865522</v>
      </c>
      <c r="Q52" s="111">
        <f t="shared" si="75"/>
        <v>4.44786109752215</v>
      </c>
      <c r="R52" s="111">
        <f t="shared" si="75"/>
        <v>6.3420109187198284</v>
      </c>
      <c r="S52" s="111">
        <f t="shared" si="75"/>
        <v>5.0796176082046616</v>
      </c>
      <c r="T52" s="111">
        <f t="shared" si="75"/>
        <v>5.2558326059776839</v>
      </c>
      <c r="U52" s="111">
        <f t="shared" si="75"/>
        <v>6.3910922624501518</v>
      </c>
      <c r="V52" s="111">
        <f t="shared" si="75"/>
        <v>5.7393745473286781</v>
      </c>
      <c r="W52" s="111">
        <f t="shared" si="75"/>
        <v>4.9906039038462016</v>
      </c>
      <c r="X52" s="111">
        <f t="shared" si="75"/>
        <v>6.1554741453996389</v>
      </c>
      <c r="Y52" s="111">
        <f t="shared" si="75"/>
        <v>6.6589621147235158</v>
      </c>
      <c r="Z52" s="111">
        <f t="shared" si="75"/>
        <v>4.7121899632321291</v>
      </c>
      <c r="AA52" s="111">
        <f t="shared" si="75"/>
        <v>4.9560446044014395</v>
      </c>
      <c r="AB52" s="111">
        <f t="shared" si="75"/>
        <v>6.4907722862639554</v>
      </c>
      <c r="AC52" s="111">
        <f t="shared" si="75"/>
        <v>4.4026453935578003</v>
      </c>
      <c r="AD52" s="111">
        <f t="shared" si="75"/>
        <v>6.5100463287763004</v>
      </c>
      <c r="AE52" s="111">
        <f t="shared" si="75"/>
        <v>6.3152187307455323</v>
      </c>
      <c r="AF52" s="111">
        <f t="shared" si="75"/>
        <v>5.6559222992747804</v>
      </c>
      <c r="AG52" s="111">
        <f t="shared" si="75"/>
        <v>4.704025849598918</v>
      </c>
      <c r="AH52" s="111">
        <f t="shared" si="75"/>
        <v>8.4746838073943458</v>
      </c>
      <c r="AI52" s="111">
        <f t="shared" si="75"/>
        <v>3.2141519840506816</v>
      </c>
      <c r="AJ52" s="111">
        <f t="shared" si="75"/>
        <v>5.1053938401394685</v>
      </c>
      <c r="AK52" s="111">
        <f t="shared" si="75"/>
        <v>4.9174435045172427</v>
      </c>
      <c r="AL52" s="111">
        <f t="shared" si="75"/>
        <v>5.9461460547258911</v>
      </c>
      <c r="AM52" s="111">
        <f t="shared" si="75"/>
        <v>3.9992082254914045</v>
      </c>
      <c r="AN52" s="111">
        <f t="shared" si="75"/>
        <v>5.9860438335613582</v>
      </c>
      <c r="AO52" s="111">
        <f t="shared" si="75"/>
        <v>5.8824029928214259</v>
      </c>
      <c r="AP52" s="111">
        <f t="shared" si="75"/>
        <v>5.8634597807947593</v>
      </c>
      <c r="AQ52" s="111">
        <f t="shared" si="75"/>
        <v>5.8496176228986609</v>
      </c>
      <c r="AR52" s="111">
        <f t="shared" si="75"/>
        <v>5.9435440371920993</v>
      </c>
      <c r="AS52" s="111">
        <f t="shared" si="75"/>
        <v>4.9617032325068156</v>
      </c>
      <c r="AT52" s="111">
        <f t="shared" si="75"/>
        <v>4.8669888268693136</v>
      </c>
      <c r="AU52" s="111">
        <f t="shared" si="75"/>
        <v>6.2989487390613332</v>
      </c>
      <c r="AV52" s="111">
        <f t="shared" si="75"/>
        <v>5.0879956862295348</v>
      </c>
      <c r="AW52" s="111">
        <f t="shared" si="75"/>
        <v>5.4577275722051786</v>
      </c>
      <c r="AX52" s="111">
        <f t="shared" si="75"/>
        <v>4.8497176350935414</v>
      </c>
      <c r="AY52" s="111">
        <f t="shared" si="75"/>
        <v>6.0274048983119357</v>
      </c>
      <c r="AZ52" s="111">
        <f t="shared" si="75"/>
        <v>3.2410156113575241</v>
      </c>
      <c r="BA52" s="111">
        <f t="shared" si="75"/>
        <v>6.4503205760116087</v>
      </c>
      <c r="BB52" s="111">
        <f t="shared" si="75"/>
        <v>5.3460382599606078</v>
      </c>
      <c r="BC52" s="111">
        <f t="shared" si="75"/>
        <v>6.6052029468234545</v>
      </c>
      <c r="BD52" s="111">
        <f t="shared" si="75"/>
        <v>5.6617342233728429</v>
      </c>
      <c r="BE52" s="111">
        <f t="shared" si="75"/>
        <v>5.5078593756944549</v>
      </c>
      <c r="BF52" s="111">
        <f t="shared" si="75"/>
        <v>5.4618734364866119</v>
      </c>
      <c r="BG52" s="111">
        <f t="shared" si="75"/>
        <v>6.1335472942854592</v>
      </c>
      <c r="BH52" s="111">
        <f t="shared" si="75"/>
        <v>6.325399682985072</v>
      </c>
      <c r="BI52" s="111">
        <f t="shared" si="75"/>
        <v>6.7016729759433389</v>
      </c>
      <c r="BJ52" s="111">
        <f t="shared" si="75"/>
        <v>8.5677434314450096</v>
      </c>
      <c r="BK52" s="111">
        <f t="shared" si="75"/>
        <v>5.3420783440640234</v>
      </c>
      <c r="BL52" s="111">
        <f t="shared" si="75"/>
        <v>5.8143116252010536</v>
      </c>
      <c r="BM52" s="111">
        <f t="shared" si="75"/>
        <v>6.1095077886035885</v>
      </c>
      <c r="BN52" s="111">
        <f t="shared" si="75"/>
        <v>5.2728774225539299</v>
      </c>
      <c r="BO52" s="111">
        <f t="shared" si="75"/>
        <v>5.3549194253927208</v>
      </c>
      <c r="BP52" s="111">
        <f t="shared" si="75"/>
        <v>7.0689086712825588</v>
      </c>
      <c r="BQ52" s="111">
        <f t="shared" ref="BQ52:EB52" si="76">BQ51/BQ27*4*100</f>
        <v>5.5619411271940935</v>
      </c>
      <c r="BR52" s="111">
        <f t="shared" si="76"/>
        <v>7.4236389389958957</v>
      </c>
      <c r="BS52" s="111">
        <f t="shared" si="76"/>
        <v>7.1733810584754742</v>
      </c>
      <c r="BT52" s="111">
        <f t="shared" si="76"/>
        <v>6.3454439150046742</v>
      </c>
      <c r="BU52" s="111">
        <f t="shared" si="76"/>
        <v>5.8365249721190864</v>
      </c>
      <c r="BV52" s="111">
        <f t="shared" si="76"/>
        <v>4.5259375287938814</v>
      </c>
      <c r="BW52" s="111">
        <f t="shared" si="76"/>
        <v>5.5088474464859365</v>
      </c>
      <c r="BX52" s="111">
        <f t="shared" si="76"/>
        <v>5.8866956881967543</v>
      </c>
      <c r="BY52" s="111">
        <f t="shared" si="76"/>
        <v>6.155582566417781</v>
      </c>
      <c r="BZ52" s="111">
        <f t="shared" si="76"/>
        <v>4.2223510110402778</v>
      </c>
      <c r="CA52" s="111">
        <f t="shared" si="76"/>
        <v>4.3294211391291357</v>
      </c>
      <c r="CB52" s="111">
        <f t="shared" si="76"/>
        <v>5.6612730714894441</v>
      </c>
      <c r="CC52" s="111">
        <f t="shared" si="76"/>
        <v>5.1546479815065807</v>
      </c>
      <c r="CD52" s="111">
        <f t="shared" si="76"/>
        <v>5.5580256367761445</v>
      </c>
      <c r="CE52" s="111">
        <f t="shared" si="76"/>
        <v>5.3663787905695912</v>
      </c>
      <c r="CF52" s="111">
        <f t="shared" si="76"/>
        <v>5.7840641148396585</v>
      </c>
      <c r="CG52" s="111" t="e">
        <f t="shared" si="76"/>
        <v>#VALUE!</v>
      </c>
      <c r="CH52" s="111">
        <f t="shared" si="76"/>
        <v>5.1212544792409895</v>
      </c>
      <c r="CI52" s="111">
        <f t="shared" si="76"/>
        <v>6.6015684783163202</v>
      </c>
      <c r="CJ52" s="111">
        <f t="shared" si="76"/>
        <v>5.5383388607984925</v>
      </c>
      <c r="CK52" s="111">
        <f t="shared" si="76"/>
        <v>7.6298492073720841</v>
      </c>
      <c r="CL52" s="111">
        <f t="shared" si="76"/>
        <v>7.0190258605794158</v>
      </c>
      <c r="CM52" s="111">
        <f t="shared" si="76"/>
        <v>5.6341102975750657</v>
      </c>
      <c r="CN52" s="111">
        <f t="shared" si="76"/>
        <v>4.4939060157726649</v>
      </c>
      <c r="CO52" s="111">
        <f t="shared" si="76"/>
        <v>4.812881535875432</v>
      </c>
      <c r="CP52" s="111">
        <f t="shared" si="76"/>
        <v>4.2785918241301841</v>
      </c>
      <c r="CQ52" s="111">
        <f t="shared" si="76"/>
        <v>4.8341247114131205</v>
      </c>
      <c r="CR52" s="111">
        <f t="shared" si="76"/>
        <v>5.4461301266186242</v>
      </c>
      <c r="CS52" s="111">
        <f t="shared" si="76"/>
        <v>5.205405222338876</v>
      </c>
      <c r="CT52" s="111">
        <f t="shared" si="76"/>
        <v>9.2207498106341621</v>
      </c>
      <c r="CU52" s="111">
        <f t="shared" si="76"/>
        <v>7.3788351233783729</v>
      </c>
      <c r="CV52" s="111">
        <f t="shared" si="76"/>
        <v>5.5606650254793983</v>
      </c>
      <c r="CW52" s="111">
        <f t="shared" si="76"/>
        <v>4.5798486658701707</v>
      </c>
      <c r="CX52" s="111">
        <f t="shared" si="76"/>
        <v>5.7671020260384669</v>
      </c>
      <c r="CY52" s="111">
        <f t="shared" si="76"/>
        <v>5.3306492199295414</v>
      </c>
      <c r="CZ52" s="111">
        <f t="shared" si="76"/>
        <v>5.4758333179452698</v>
      </c>
      <c r="DA52" s="111">
        <f t="shared" si="76"/>
        <v>5.8783399444027644</v>
      </c>
      <c r="DB52" s="111">
        <f t="shared" si="76"/>
        <v>5.9044692339670055</v>
      </c>
      <c r="DC52" s="111">
        <f t="shared" si="76"/>
        <v>5.2044486448993732</v>
      </c>
      <c r="DD52" s="111">
        <f t="shared" si="76"/>
        <v>7.2405317880864555</v>
      </c>
      <c r="DE52" s="111">
        <f t="shared" si="76"/>
        <v>4.98020024555154</v>
      </c>
      <c r="DF52" s="111">
        <f t="shared" si="76"/>
        <v>6.1848090292066527</v>
      </c>
      <c r="DG52" s="111">
        <f t="shared" si="76"/>
        <v>6.6799328885247187</v>
      </c>
      <c r="DH52" s="111">
        <f t="shared" si="76"/>
        <v>5.0930209865036291</v>
      </c>
      <c r="DI52" s="111">
        <f t="shared" si="76"/>
        <v>6.7634281200631916</v>
      </c>
      <c r="DJ52" s="111">
        <f t="shared" si="76"/>
        <v>4.7146220551891549</v>
      </c>
      <c r="DK52" s="111">
        <f t="shared" si="76"/>
        <v>7.0173391130376794</v>
      </c>
      <c r="DL52" s="111">
        <f t="shared" si="76"/>
        <v>7.1621973298783681</v>
      </c>
      <c r="DM52" s="111">
        <f t="shared" si="76"/>
        <v>6.9893694056550828</v>
      </c>
      <c r="DN52" s="111">
        <f t="shared" si="76"/>
        <v>6.2190404311078353</v>
      </c>
      <c r="DO52" s="111">
        <f t="shared" si="76"/>
        <v>7.0754247722554053</v>
      </c>
      <c r="DP52" s="111">
        <f t="shared" si="76"/>
        <v>6.9393006120619081</v>
      </c>
      <c r="DQ52" s="111">
        <f t="shared" si="76"/>
        <v>5.4294845879831275</v>
      </c>
      <c r="DR52" s="111">
        <f t="shared" si="76"/>
        <v>4.7909186426086974</v>
      </c>
      <c r="DS52" s="111">
        <f t="shared" si="76"/>
        <v>7.7234596470928549</v>
      </c>
      <c r="DT52" s="111">
        <f t="shared" si="76"/>
        <v>6.2970247311377996</v>
      </c>
      <c r="DU52" s="111">
        <f t="shared" si="76"/>
        <v>6.742055804753738</v>
      </c>
      <c r="DV52" s="111">
        <f t="shared" si="76"/>
        <v>7.1542446120400438</v>
      </c>
      <c r="DW52" s="111">
        <f t="shared" si="76"/>
        <v>5.9483319043895273</v>
      </c>
      <c r="DX52" s="111">
        <f t="shared" si="76"/>
        <v>5.2131823952602625</v>
      </c>
      <c r="DY52" s="111">
        <f t="shared" si="76"/>
        <v>5.3085804580673548</v>
      </c>
      <c r="DZ52" s="111">
        <f t="shared" si="76"/>
        <v>5.2025007003956754</v>
      </c>
      <c r="EA52" s="111">
        <f t="shared" si="76"/>
        <v>6.0855407918272233</v>
      </c>
      <c r="EB52" s="111">
        <f t="shared" si="76"/>
        <v>6.1702580992311553</v>
      </c>
      <c r="EC52" s="111">
        <f t="shared" ref="EC52:GN52" si="77">EC51/EC27*4*100</f>
        <v>6.0935606366647814</v>
      </c>
      <c r="ED52" s="111">
        <f t="shared" si="77"/>
        <v>4.4206004057080373</v>
      </c>
      <c r="EE52" s="111">
        <f t="shared" si="77"/>
        <v>5.7085320371729029</v>
      </c>
      <c r="EF52" s="111">
        <f t="shared" si="77"/>
        <v>6.7094687022595885</v>
      </c>
      <c r="EG52" s="111">
        <f t="shared" si="77"/>
        <v>7.1564376801611598</v>
      </c>
      <c r="EH52" s="111">
        <f t="shared" si="77"/>
        <v>6.0919337987747433</v>
      </c>
      <c r="EI52" s="111">
        <f t="shared" si="77"/>
        <v>4.9179130637999533</v>
      </c>
      <c r="EJ52" s="111">
        <f t="shared" si="77"/>
        <v>5.3327560522781807</v>
      </c>
      <c r="EK52" s="111">
        <f t="shared" si="77"/>
        <v>5.9124469507586772</v>
      </c>
      <c r="EL52" s="111">
        <f t="shared" si="77"/>
        <v>6.4813865244590305</v>
      </c>
      <c r="EM52" s="111">
        <f t="shared" si="77"/>
        <v>5.2487745184810448</v>
      </c>
      <c r="EN52" s="111">
        <f t="shared" si="77"/>
        <v>7.4359590820607879</v>
      </c>
      <c r="EO52" s="111">
        <f t="shared" si="77"/>
        <v>5.6745532944040482</v>
      </c>
      <c r="EP52" s="111">
        <f t="shared" si="77"/>
        <v>5.7212565232740635</v>
      </c>
      <c r="EQ52" s="111">
        <f t="shared" si="77"/>
        <v>6.3130765985106789</v>
      </c>
      <c r="ER52" s="111">
        <f t="shared" si="77"/>
        <v>6.5002477718803036</v>
      </c>
      <c r="ES52" s="111">
        <f t="shared" si="77"/>
        <v>6.5363167925460584</v>
      </c>
      <c r="ET52" s="111">
        <f t="shared" si="77"/>
        <v>7.7122796962315512</v>
      </c>
      <c r="EU52" s="111">
        <f t="shared" si="77"/>
        <v>6.6874705666216432</v>
      </c>
      <c r="EV52" s="111">
        <f t="shared" si="77"/>
        <v>6.7291081839775435</v>
      </c>
      <c r="EW52" s="111">
        <f t="shared" si="77"/>
        <v>5.8906604803940201</v>
      </c>
      <c r="EX52" s="111">
        <f t="shared" si="77"/>
        <v>4.8979299348793877</v>
      </c>
      <c r="EY52" s="111">
        <f t="shared" si="77"/>
        <v>5.9157695210746448</v>
      </c>
      <c r="EZ52" s="111">
        <f t="shared" si="77"/>
        <v>5.8373520167540098</v>
      </c>
      <c r="FA52" s="111">
        <f t="shared" si="77"/>
        <v>7.4475663796954805</v>
      </c>
      <c r="FB52" s="111">
        <f t="shared" si="77"/>
        <v>6.3668944289673748</v>
      </c>
      <c r="FC52" s="111">
        <f t="shared" si="77"/>
        <v>6.1109979444825093</v>
      </c>
      <c r="FD52" s="111">
        <f t="shared" si="77"/>
        <v>5.7981335846205289</v>
      </c>
      <c r="FE52" s="111">
        <f t="shared" si="77"/>
        <v>7.7221742881794651</v>
      </c>
      <c r="FF52" s="111">
        <f t="shared" si="77"/>
        <v>5.8398856481303714</v>
      </c>
      <c r="FG52" s="111">
        <f t="shared" si="77"/>
        <v>7.14965936561424</v>
      </c>
      <c r="FH52" s="111">
        <f t="shared" si="77"/>
        <v>7.9124579124579126</v>
      </c>
      <c r="FI52" s="111">
        <f t="shared" si="77"/>
        <v>6.102496676240075</v>
      </c>
      <c r="FJ52" s="111">
        <f t="shared" si="77"/>
        <v>6.3162836162573219</v>
      </c>
      <c r="FK52" s="111">
        <f t="shared" si="77"/>
        <v>5.3395071595277281</v>
      </c>
      <c r="FL52" s="111">
        <f t="shared" si="77"/>
        <v>5.0760895958474146</v>
      </c>
      <c r="FM52" s="111">
        <f t="shared" si="77"/>
        <v>5.4847873177848738</v>
      </c>
      <c r="FN52" s="111">
        <f t="shared" si="77"/>
        <v>5.917923539051043</v>
      </c>
      <c r="FO52" s="111">
        <f t="shared" si="77"/>
        <v>5.9779842327898027</v>
      </c>
      <c r="FP52" s="111">
        <f t="shared" si="77"/>
        <v>5.7255119482638372</v>
      </c>
      <c r="FQ52" s="111">
        <f t="shared" si="77"/>
        <v>5.8602654206032838</v>
      </c>
      <c r="FR52" s="111">
        <f t="shared" si="77"/>
        <v>5.444284191383959</v>
      </c>
      <c r="FS52" s="111">
        <f t="shared" si="77"/>
        <v>4.2734205006566954</v>
      </c>
      <c r="FT52" s="111">
        <f t="shared" si="77"/>
        <v>7.0684731950111104</v>
      </c>
      <c r="FU52" s="111">
        <f t="shared" si="77"/>
        <v>6.2056362297540222</v>
      </c>
      <c r="FV52" s="111">
        <f t="shared" si="77"/>
        <v>6.1037095766888632</v>
      </c>
      <c r="FW52" s="111">
        <f t="shared" si="77"/>
        <v>5.9509192671375954</v>
      </c>
      <c r="FX52" s="111">
        <f t="shared" si="77"/>
        <v>6.8550668747454582</v>
      </c>
      <c r="FY52" s="111">
        <f t="shared" si="77"/>
        <v>4.6617078637087079</v>
      </c>
      <c r="FZ52" s="111">
        <f t="shared" si="77"/>
        <v>5.0085690097803717</v>
      </c>
      <c r="GA52" s="111">
        <f t="shared" si="77"/>
        <v>5.4346932328158877</v>
      </c>
      <c r="GB52" s="111">
        <f t="shared" si="77"/>
        <v>7.0576435008586502</v>
      </c>
      <c r="GC52" s="111">
        <f t="shared" si="77"/>
        <v>5.568674235515088</v>
      </c>
      <c r="GD52" s="111">
        <f t="shared" si="77"/>
        <v>6.2143564525492607</v>
      </c>
      <c r="GE52" s="111">
        <f t="shared" si="77"/>
        <v>7.0143685004366114</v>
      </c>
      <c r="GF52" s="111">
        <f t="shared" si="77"/>
        <v>4.0315021708917351</v>
      </c>
      <c r="GG52" s="111">
        <f t="shared" si="77"/>
        <v>6.2755501959602054</v>
      </c>
      <c r="GH52" s="111">
        <f t="shared" si="77"/>
        <v>6.0662482762502457</v>
      </c>
      <c r="GI52" s="111">
        <f t="shared" si="77"/>
        <v>5.3511321909424723</v>
      </c>
      <c r="GJ52" s="111">
        <f t="shared" si="77"/>
        <v>6.0876530495480026</v>
      </c>
      <c r="GK52" s="111">
        <f t="shared" si="77"/>
        <v>5.7066914249656131</v>
      </c>
      <c r="GL52" s="111">
        <f t="shared" si="77"/>
        <v>4.0490897711502356</v>
      </c>
      <c r="GM52" s="111">
        <f t="shared" si="77"/>
        <v>5.1693339652218295</v>
      </c>
      <c r="GN52" s="111" t="e">
        <f t="shared" si="77"/>
        <v>#VALUE!</v>
      </c>
      <c r="GO52" s="111">
        <f t="shared" ref="GO52:IZ52" si="78">GO51/GO27*4*100</f>
        <v>4.6131730266596973</v>
      </c>
      <c r="GP52" s="111">
        <f t="shared" si="78"/>
        <v>4.6691003682547132</v>
      </c>
      <c r="GQ52" s="111">
        <f t="shared" si="78"/>
        <v>6.8488718603661143</v>
      </c>
      <c r="GR52" s="111">
        <f t="shared" si="78"/>
        <v>7.0006783984870857</v>
      </c>
      <c r="GS52" s="111">
        <f t="shared" si="78"/>
        <v>5.0539539198319074</v>
      </c>
      <c r="GT52" s="111">
        <f t="shared" si="78"/>
        <v>6.0406582768635042</v>
      </c>
      <c r="GU52" s="111">
        <f t="shared" si="78"/>
        <v>6.3041776316807381</v>
      </c>
      <c r="GV52" s="111">
        <f t="shared" si="78"/>
        <v>7.6354849568553202</v>
      </c>
      <c r="GW52" s="111">
        <f t="shared" si="78"/>
        <v>4.1127362194952752</v>
      </c>
      <c r="GX52" s="111">
        <f t="shared" si="78"/>
        <v>8.8299551806216048</v>
      </c>
      <c r="GY52" s="111">
        <f t="shared" si="78"/>
        <v>5.3961531959981412</v>
      </c>
      <c r="GZ52" s="111">
        <f t="shared" si="78"/>
        <v>6.2771781049225979</v>
      </c>
      <c r="HA52" s="111">
        <f t="shared" si="78"/>
        <v>3.7415960245542239</v>
      </c>
      <c r="HB52" s="111" t="e">
        <f t="shared" si="78"/>
        <v>#VALUE!</v>
      </c>
      <c r="HC52" s="111" t="e">
        <f t="shared" si="78"/>
        <v>#VALUE!</v>
      </c>
      <c r="HD52" s="111" t="e">
        <f t="shared" si="78"/>
        <v>#VALUE!</v>
      </c>
      <c r="HE52" s="111">
        <f t="shared" si="78"/>
        <v>5.3914715980815773</v>
      </c>
      <c r="HF52" s="111" t="e">
        <f t="shared" si="78"/>
        <v>#VALUE!</v>
      </c>
      <c r="HG52" s="111">
        <f t="shared" si="78"/>
        <v>4.183650870268889</v>
      </c>
      <c r="HH52" s="111">
        <f t="shared" si="78"/>
        <v>5.4349637401635551</v>
      </c>
      <c r="HI52" s="111">
        <f t="shared" si="78"/>
        <v>4.466922411915295</v>
      </c>
      <c r="HJ52" s="111" t="e">
        <f t="shared" si="78"/>
        <v>#VALUE!</v>
      </c>
      <c r="HK52" s="111">
        <f t="shared" si="78"/>
        <v>6.2263726811483382</v>
      </c>
      <c r="HL52" s="111">
        <f t="shared" si="78"/>
        <v>5.0288084530054551</v>
      </c>
      <c r="HM52" s="111">
        <f t="shared" si="78"/>
        <v>5.4116962467267964</v>
      </c>
      <c r="HN52" s="111" t="e">
        <f t="shared" si="78"/>
        <v>#VALUE!</v>
      </c>
      <c r="HO52" s="111">
        <f t="shared" si="78"/>
        <v>7.2522415297944942</v>
      </c>
      <c r="HP52" s="111">
        <f t="shared" si="78"/>
        <v>4.7686577264141512</v>
      </c>
      <c r="HQ52" s="111">
        <f t="shared" si="78"/>
        <v>5.2812734844364355</v>
      </c>
      <c r="HR52" s="111">
        <f t="shared" si="78"/>
        <v>4.08820614469772</v>
      </c>
      <c r="HS52" s="111">
        <f t="shared" si="78"/>
        <v>4.5194491832945323</v>
      </c>
      <c r="HT52" s="111" t="e">
        <f t="shared" si="78"/>
        <v>#VALUE!</v>
      </c>
      <c r="HU52" s="111">
        <f t="shared" si="78"/>
        <v>5.4502803408783373</v>
      </c>
      <c r="HV52" s="111">
        <f t="shared" si="78"/>
        <v>6.1680273231675571</v>
      </c>
      <c r="HW52" s="111">
        <f t="shared" si="78"/>
        <v>5.8712319136605897</v>
      </c>
      <c r="HX52" s="111">
        <f t="shared" si="78"/>
        <v>8.5694820913478971</v>
      </c>
      <c r="HY52" s="111">
        <f t="shared" si="78"/>
        <v>7.0223722545341181</v>
      </c>
      <c r="HZ52" s="111">
        <f t="shared" si="78"/>
        <v>6.8406757101844047</v>
      </c>
      <c r="IA52" s="111">
        <f t="shared" si="78"/>
        <v>2.9082422637614163</v>
      </c>
      <c r="IB52" s="111">
        <f t="shared" si="78"/>
        <v>5.795918462537708</v>
      </c>
      <c r="IC52" s="111" t="e">
        <f t="shared" si="78"/>
        <v>#VALUE!</v>
      </c>
      <c r="ID52" s="111" t="e">
        <f t="shared" si="78"/>
        <v>#VALUE!</v>
      </c>
      <c r="IE52" s="111">
        <f t="shared" si="78"/>
        <v>5.0735836047645089</v>
      </c>
      <c r="IF52" s="111">
        <f t="shared" si="78"/>
        <v>4.1489446672107126</v>
      </c>
      <c r="IG52" s="111">
        <f t="shared" si="78"/>
        <v>4.9834544184821192</v>
      </c>
      <c r="IH52" s="111" t="e">
        <f t="shared" si="78"/>
        <v>#VALUE!</v>
      </c>
      <c r="II52" s="111" t="e">
        <f t="shared" si="78"/>
        <v>#VALUE!</v>
      </c>
      <c r="IJ52" s="111">
        <f t="shared" si="78"/>
        <v>16.58127158009118</v>
      </c>
      <c r="IK52" s="111">
        <f t="shared" si="78"/>
        <v>5.0914720346328375</v>
      </c>
      <c r="IL52" s="111">
        <f t="shared" si="78"/>
        <v>5.6996252978338457</v>
      </c>
      <c r="IM52" s="111">
        <f t="shared" si="78"/>
        <v>6.2641782075492687</v>
      </c>
      <c r="IN52" s="111">
        <f t="shared" si="78"/>
        <v>4.8759482262223663</v>
      </c>
      <c r="IO52" s="111">
        <f t="shared" si="78"/>
        <v>6.7381754022023372</v>
      </c>
      <c r="IP52" s="111">
        <f t="shared" si="78"/>
        <v>6.4561945498041338</v>
      </c>
      <c r="IQ52" s="111">
        <f t="shared" si="78"/>
        <v>5.6428829563965648</v>
      </c>
      <c r="IR52" s="111">
        <f t="shared" si="78"/>
        <v>5.7357320111372294</v>
      </c>
      <c r="IS52" s="111" t="e">
        <f t="shared" si="78"/>
        <v>#VALUE!</v>
      </c>
      <c r="IT52" s="111">
        <f t="shared" si="78"/>
        <v>4.3609532464361767</v>
      </c>
      <c r="IU52" s="111" t="e">
        <f t="shared" si="78"/>
        <v>#VALUE!</v>
      </c>
      <c r="IV52" s="111" t="e">
        <f t="shared" si="78"/>
        <v>#VALUE!</v>
      </c>
      <c r="IW52" s="111">
        <f t="shared" si="78"/>
        <v>5.6003902472421672</v>
      </c>
      <c r="IX52" s="111">
        <f t="shared" si="78"/>
        <v>3.5650314853325442</v>
      </c>
      <c r="IY52" s="111">
        <f t="shared" si="78"/>
        <v>6.6059863021677572</v>
      </c>
      <c r="IZ52" s="111">
        <f t="shared" si="78"/>
        <v>6.1717536992671542</v>
      </c>
      <c r="JA52" s="111">
        <f t="shared" ref="JA52:LL52" si="79">JA51/JA27*4*100</f>
        <v>4.0701605926552755</v>
      </c>
      <c r="JB52" s="111">
        <f t="shared" si="79"/>
        <v>5.2592694925129289</v>
      </c>
      <c r="JC52" s="111">
        <f t="shared" si="79"/>
        <v>3.8230862245539807</v>
      </c>
      <c r="JD52" s="111">
        <f t="shared" si="79"/>
        <v>6.0878852294304178</v>
      </c>
      <c r="JE52" s="111">
        <f t="shared" si="79"/>
        <v>4.0195624435833039</v>
      </c>
      <c r="JF52" s="111" t="e">
        <f t="shared" si="79"/>
        <v>#VALUE!</v>
      </c>
      <c r="JG52" s="111">
        <f t="shared" si="79"/>
        <v>6.1804623415361668</v>
      </c>
      <c r="JH52" s="111">
        <f t="shared" si="79"/>
        <v>8.7547272176036</v>
      </c>
      <c r="JI52" s="111">
        <f t="shared" si="79"/>
        <v>4.9522854636277369</v>
      </c>
      <c r="JJ52" s="111">
        <f t="shared" si="79"/>
        <v>4.6768700139438515</v>
      </c>
      <c r="JK52" s="111">
        <f t="shared" si="79"/>
        <v>7.5798668086560914</v>
      </c>
      <c r="JL52" s="111">
        <f t="shared" si="79"/>
        <v>4.5802261778598048</v>
      </c>
      <c r="JM52" s="111">
        <f t="shared" si="79"/>
        <v>5.5064971194751307</v>
      </c>
      <c r="JN52" s="111">
        <f t="shared" si="79"/>
        <v>5.8316427965011668</v>
      </c>
      <c r="JO52" s="111">
        <f t="shared" si="79"/>
        <v>5.6602210402478832</v>
      </c>
      <c r="JP52" s="111">
        <f t="shared" si="79"/>
        <v>5.2104127272064691</v>
      </c>
      <c r="JQ52" s="111">
        <f t="shared" si="79"/>
        <v>5.7809665696315369</v>
      </c>
      <c r="JR52" s="111">
        <f t="shared" si="79"/>
        <v>4.7122865656463686</v>
      </c>
      <c r="JS52" s="111">
        <f t="shared" si="79"/>
        <v>7.0238391743236095</v>
      </c>
      <c r="JT52" s="111">
        <f t="shared" si="79"/>
        <v>4.6966243235626708</v>
      </c>
      <c r="JU52" s="111">
        <f t="shared" si="79"/>
        <v>5.4374611425203456</v>
      </c>
      <c r="JV52" s="111">
        <f t="shared" si="79"/>
        <v>7.5193305439330542</v>
      </c>
      <c r="JW52" s="111">
        <f t="shared" si="79"/>
        <v>4.9807399444593745</v>
      </c>
      <c r="JX52" s="111">
        <f t="shared" si="79"/>
        <v>4.9819768100320623</v>
      </c>
      <c r="JY52" s="111">
        <f t="shared" si="79"/>
        <v>7.4866784006830969</v>
      </c>
      <c r="JZ52" s="111" t="e">
        <f t="shared" si="79"/>
        <v>#VALUE!</v>
      </c>
      <c r="KA52" s="111">
        <f t="shared" si="79"/>
        <v>7.021891115634328</v>
      </c>
      <c r="KB52" s="111">
        <f t="shared" si="79"/>
        <v>7.2208107981732885</v>
      </c>
      <c r="KC52" s="111" t="e">
        <f t="shared" si="79"/>
        <v>#VALUE!</v>
      </c>
      <c r="KD52" s="111">
        <f t="shared" si="79"/>
        <v>7.7463223275580253</v>
      </c>
      <c r="KE52" s="111">
        <f t="shared" si="79"/>
        <v>5.0468626995882016</v>
      </c>
      <c r="KF52" s="111">
        <f t="shared" si="79"/>
        <v>5.0365551618807629</v>
      </c>
      <c r="KG52" s="111">
        <f t="shared" si="79"/>
        <v>4.6882301063771568</v>
      </c>
      <c r="KH52" s="111">
        <f t="shared" si="79"/>
        <v>6.865126250500599</v>
      </c>
      <c r="KI52" s="111" t="e">
        <f t="shared" si="79"/>
        <v>#VALUE!</v>
      </c>
      <c r="KJ52" s="111" t="e">
        <f t="shared" si="79"/>
        <v>#VALUE!</v>
      </c>
      <c r="KK52" s="111">
        <f t="shared" si="79"/>
        <v>6.5452023277845441</v>
      </c>
      <c r="KL52" s="111">
        <f t="shared" si="79"/>
        <v>5.7584203843261346</v>
      </c>
      <c r="KM52" s="111">
        <f t="shared" si="79"/>
        <v>5.6770951887166259</v>
      </c>
      <c r="KN52" s="111">
        <f t="shared" si="79"/>
        <v>6.6447415662564087</v>
      </c>
      <c r="KO52" s="111" t="e">
        <f t="shared" si="79"/>
        <v>#VALUE!</v>
      </c>
      <c r="KP52" s="111" t="e">
        <f t="shared" si="79"/>
        <v>#VALUE!</v>
      </c>
      <c r="KQ52" s="111">
        <f t="shared" si="79"/>
        <v>4.1887431745624637</v>
      </c>
      <c r="KR52" s="111">
        <f t="shared" si="79"/>
        <v>6.1991506157552072</v>
      </c>
      <c r="KS52" s="111" t="e">
        <f t="shared" si="79"/>
        <v>#VALUE!</v>
      </c>
      <c r="KT52" s="111">
        <f t="shared" si="79"/>
        <v>7.9399309798367081</v>
      </c>
      <c r="KU52" s="111">
        <f t="shared" si="79"/>
        <v>4.9635610734893785</v>
      </c>
      <c r="KV52" s="111">
        <f t="shared" si="79"/>
        <v>6.0211835779811391</v>
      </c>
      <c r="KW52" s="111">
        <f t="shared" si="79"/>
        <v>7.0328492535872531</v>
      </c>
      <c r="KX52" s="111">
        <f t="shared" si="79"/>
        <v>4.8687305310251112</v>
      </c>
      <c r="KY52" s="111">
        <f t="shared" si="79"/>
        <v>6.1324210777260166</v>
      </c>
      <c r="KZ52" s="111" t="e">
        <f t="shared" si="79"/>
        <v>#VALUE!</v>
      </c>
      <c r="LA52" s="111">
        <f t="shared" si="79"/>
        <v>6.6084602498812028</v>
      </c>
      <c r="LB52" s="111">
        <f t="shared" si="79"/>
        <v>5.3017817897021233</v>
      </c>
      <c r="LC52" s="111">
        <f t="shared" si="79"/>
        <v>4.6959294729513923</v>
      </c>
      <c r="LD52" s="111">
        <f t="shared" si="79"/>
        <v>5.6095818510526616</v>
      </c>
      <c r="LE52" s="111">
        <f t="shared" si="79"/>
        <v>5.2497213332853905</v>
      </c>
      <c r="LF52" s="111">
        <f t="shared" si="79"/>
        <v>6.2711041577714326</v>
      </c>
      <c r="LG52" s="111" t="e">
        <f t="shared" si="79"/>
        <v>#VALUE!</v>
      </c>
      <c r="LH52" s="111">
        <f t="shared" si="79"/>
        <v>5.8336758525163876</v>
      </c>
      <c r="LI52" s="111">
        <f t="shared" si="79"/>
        <v>5.4073834560553289</v>
      </c>
      <c r="LJ52" s="111">
        <f t="shared" si="79"/>
        <v>6.4332301603103632</v>
      </c>
      <c r="LK52" s="111">
        <f t="shared" si="79"/>
        <v>6.8766898251137967</v>
      </c>
      <c r="LL52" s="111">
        <f t="shared" si="79"/>
        <v>4.6760765613267825</v>
      </c>
      <c r="LM52" s="111" t="e">
        <f t="shared" ref="LM52:NX52" si="80">LM51/LM27*4*100</f>
        <v>#VALUE!</v>
      </c>
      <c r="LN52" s="111">
        <f t="shared" si="80"/>
        <v>4.8653221279657197</v>
      </c>
      <c r="LO52" s="111">
        <f t="shared" si="80"/>
        <v>5.2822308025755715</v>
      </c>
      <c r="LP52" s="111">
        <f t="shared" si="80"/>
        <v>4.769332721619004</v>
      </c>
      <c r="LQ52" s="111">
        <f t="shared" si="80"/>
        <v>5.7116043229385278</v>
      </c>
      <c r="LR52" s="111">
        <f t="shared" si="80"/>
        <v>4.3189258102906845</v>
      </c>
      <c r="LS52" s="111" t="e">
        <f t="shared" si="80"/>
        <v>#VALUE!</v>
      </c>
      <c r="LT52" s="111" t="e">
        <f t="shared" si="80"/>
        <v>#VALUE!</v>
      </c>
      <c r="LU52" s="111">
        <f t="shared" si="80"/>
        <v>6.2223851933549126</v>
      </c>
      <c r="LV52" s="111" t="e">
        <f t="shared" si="80"/>
        <v>#VALUE!</v>
      </c>
      <c r="LW52" s="111">
        <f t="shared" si="80"/>
        <v>5.7181719817453507</v>
      </c>
      <c r="LX52" s="111" t="e">
        <f t="shared" si="80"/>
        <v>#VALUE!</v>
      </c>
      <c r="LY52" s="111" t="e">
        <f t="shared" si="80"/>
        <v>#VALUE!</v>
      </c>
      <c r="LZ52" s="111" t="e">
        <f t="shared" si="80"/>
        <v>#VALUE!</v>
      </c>
      <c r="MA52" s="111">
        <f t="shared" si="80"/>
        <v>5.8604822381741206</v>
      </c>
      <c r="MB52" s="111">
        <f t="shared" si="80"/>
        <v>5.9530391327536316</v>
      </c>
      <c r="MC52" s="111" t="e">
        <f t="shared" si="80"/>
        <v>#VALUE!</v>
      </c>
      <c r="MD52" s="111" t="e">
        <f t="shared" si="80"/>
        <v>#VALUE!</v>
      </c>
      <c r="ME52" s="111">
        <f t="shared" si="80"/>
        <v>4.3847258656094583</v>
      </c>
      <c r="MF52" s="111">
        <f t="shared" si="80"/>
        <v>5.0822210144339648</v>
      </c>
      <c r="MG52" s="111">
        <f t="shared" si="80"/>
        <v>7.9056756686099714</v>
      </c>
      <c r="MH52" s="111">
        <f t="shared" si="80"/>
        <v>5.3942974986198919</v>
      </c>
      <c r="MI52" s="111" t="e">
        <f t="shared" si="80"/>
        <v>#VALUE!</v>
      </c>
      <c r="MJ52" s="111">
        <f t="shared" si="80"/>
        <v>6.8912213627862249</v>
      </c>
      <c r="MK52" s="111">
        <f t="shared" si="80"/>
        <v>5.3203937502380549</v>
      </c>
      <c r="ML52" s="111">
        <f t="shared" si="80"/>
        <v>5.4795652956928134</v>
      </c>
      <c r="MM52" s="111">
        <f t="shared" si="80"/>
        <v>6.1647164722821257</v>
      </c>
      <c r="MN52" s="111">
        <f t="shared" si="80"/>
        <v>6.5585084736081791</v>
      </c>
      <c r="MO52" s="111">
        <f t="shared" si="80"/>
        <v>4.0715846227905343</v>
      </c>
      <c r="MP52" s="111" t="e">
        <f t="shared" si="80"/>
        <v>#VALUE!</v>
      </c>
      <c r="MQ52" s="111">
        <f t="shared" si="80"/>
        <v>7.0139006718615864</v>
      </c>
      <c r="MR52" s="111">
        <f t="shared" si="80"/>
        <v>4.6986144542015111</v>
      </c>
      <c r="MS52" s="111">
        <f t="shared" si="80"/>
        <v>5.0491020468626102</v>
      </c>
      <c r="MT52" s="111">
        <f t="shared" si="80"/>
        <v>5.3077100372066521</v>
      </c>
      <c r="MU52" s="111">
        <f t="shared" si="80"/>
        <v>4.5567180814726926</v>
      </c>
      <c r="MV52" s="111">
        <f t="shared" si="80"/>
        <v>4.5518271836371182</v>
      </c>
      <c r="MW52" s="111">
        <f t="shared" si="80"/>
        <v>5.3062264631763734</v>
      </c>
      <c r="MX52" s="111">
        <f t="shared" si="80"/>
        <v>6.5853542983781388</v>
      </c>
      <c r="MY52" s="111" t="e">
        <f t="shared" si="80"/>
        <v>#VALUE!</v>
      </c>
      <c r="MZ52" s="111">
        <f t="shared" si="80"/>
        <v>3.2238490964252735</v>
      </c>
      <c r="NA52" s="111">
        <f t="shared" si="80"/>
        <v>5.18108766418539</v>
      </c>
      <c r="NB52" s="111">
        <f t="shared" si="80"/>
        <v>4.9094000443541894</v>
      </c>
      <c r="NC52" s="111">
        <f t="shared" si="80"/>
        <v>6.8139691633667541</v>
      </c>
      <c r="ND52" s="111">
        <f t="shared" si="80"/>
        <v>6.5559473419091931</v>
      </c>
      <c r="NE52" s="111">
        <f t="shared" si="80"/>
        <v>4.654223880692383</v>
      </c>
      <c r="NF52" s="111">
        <f t="shared" si="80"/>
        <v>5.5502727210485876</v>
      </c>
      <c r="NG52" s="111">
        <f t="shared" si="80"/>
        <v>5.7615820110039078</v>
      </c>
      <c r="NH52" s="111">
        <f t="shared" si="80"/>
        <v>4.9085654364561755</v>
      </c>
      <c r="NI52" s="111">
        <f t="shared" si="80"/>
        <v>5.6336856697279503</v>
      </c>
      <c r="NJ52" s="111">
        <f t="shared" si="80"/>
        <v>6.5277627016002331</v>
      </c>
      <c r="NK52" s="111">
        <f t="shared" si="80"/>
        <v>5.5429774388306328</v>
      </c>
      <c r="NL52" s="111">
        <f t="shared" si="80"/>
        <v>4.3555909497695655</v>
      </c>
      <c r="NM52" s="111">
        <f t="shared" si="80"/>
        <v>4.201309103561254</v>
      </c>
      <c r="NN52" s="111">
        <f t="shared" si="80"/>
        <v>5.6661680326429709</v>
      </c>
      <c r="NO52" s="111">
        <f t="shared" si="80"/>
        <v>4.5116844522490878</v>
      </c>
      <c r="NP52" s="111">
        <f t="shared" si="80"/>
        <v>4.9831453411866873</v>
      </c>
      <c r="NQ52" s="111">
        <f t="shared" si="80"/>
        <v>5.5695067797012658</v>
      </c>
      <c r="NR52" s="111">
        <f t="shared" si="80"/>
        <v>4.1737309624106445</v>
      </c>
      <c r="NS52" s="111">
        <f t="shared" si="80"/>
        <v>5.7473329199673167</v>
      </c>
      <c r="NT52" s="111">
        <f t="shared" si="80"/>
        <v>7.425549237785706</v>
      </c>
      <c r="NU52" s="111">
        <f t="shared" si="80"/>
        <v>4.9889080446691523</v>
      </c>
      <c r="NV52" s="111">
        <f t="shared" si="80"/>
        <v>5.9863826561110383</v>
      </c>
      <c r="NW52" s="111">
        <f t="shared" si="80"/>
        <v>5.2964182946195395</v>
      </c>
      <c r="NX52" s="111">
        <f t="shared" si="80"/>
        <v>5.1060910471896896</v>
      </c>
      <c r="NY52" s="111">
        <f t="shared" ref="NY52:QJ52" si="81">NY51/NY27*4*100</f>
        <v>3.9439585357952702</v>
      </c>
      <c r="NZ52" s="111">
        <f t="shared" si="81"/>
        <v>6.0247324385288525</v>
      </c>
      <c r="OA52" s="111">
        <f t="shared" si="81"/>
        <v>6.7515569641105335</v>
      </c>
      <c r="OB52" s="111">
        <f t="shared" si="81"/>
        <v>5.1743507520478165</v>
      </c>
      <c r="OC52" s="111">
        <f t="shared" si="81"/>
        <v>6.1873452095093224</v>
      </c>
      <c r="OD52" s="111">
        <f t="shared" si="81"/>
        <v>7.7956295582023882</v>
      </c>
      <c r="OE52" s="111">
        <f t="shared" si="81"/>
        <v>5.4989995207396651</v>
      </c>
      <c r="OF52" s="111">
        <f t="shared" si="81"/>
        <v>5.9764341411695705</v>
      </c>
      <c r="OG52" s="111">
        <f t="shared" si="81"/>
        <v>5.9020962870142686</v>
      </c>
      <c r="OH52" s="111">
        <f t="shared" si="81"/>
        <v>7.7663346277224381</v>
      </c>
      <c r="OI52" s="111">
        <f t="shared" si="81"/>
        <v>6.1786243416249018</v>
      </c>
      <c r="OJ52" s="111">
        <f t="shared" si="81"/>
        <v>5.788581562368341</v>
      </c>
      <c r="OK52" s="111">
        <f t="shared" si="81"/>
        <v>5.1722714426344032</v>
      </c>
      <c r="OL52" s="111">
        <f t="shared" si="81"/>
        <v>6.3539814545122573</v>
      </c>
      <c r="OM52" s="111">
        <f t="shared" si="81"/>
        <v>4.9989848631821152</v>
      </c>
      <c r="ON52" s="111">
        <f t="shared" si="81"/>
        <v>5.5774627873103837</v>
      </c>
      <c r="OO52" s="111">
        <f t="shared" si="81"/>
        <v>4.7325363278690373</v>
      </c>
      <c r="OP52" s="111">
        <f t="shared" si="81"/>
        <v>5.9751219496214567</v>
      </c>
      <c r="OQ52" s="111">
        <f t="shared" si="81"/>
        <v>6.5096966308005166</v>
      </c>
      <c r="OR52" s="111">
        <f t="shared" si="81"/>
        <v>5.296108981156701</v>
      </c>
      <c r="OS52" s="111">
        <f t="shared" si="81"/>
        <v>6.892045984847563</v>
      </c>
      <c r="OT52" s="111">
        <f t="shared" si="81"/>
        <v>5.5247609335996621</v>
      </c>
      <c r="OU52" s="111">
        <f t="shared" si="81"/>
        <v>5.8674900830011447</v>
      </c>
      <c r="OV52" s="111">
        <f t="shared" si="81"/>
        <v>4.6776432550211746</v>
      </c>
      <c r="OW52" s="111">
        <f t="shared" si="81"/>
        <v>6.3350655778272706</v>
      </c>
      <c r="OX52" s="111">
        <f t="shared" si="81"/>
        <v>6.2175109570889822</v>
      </c>
      <c r="OY52" s="111">
        <f t="shared" si="81"/>
        <v>6.1064716480640495</v>
      </c>
      <c r="OZ52" s="111">
        <f t="shared" si="81"/>
        <v>5.5639850334840046</v>
      </c>
      <c r="PA52" s="111">
        <f t="shared" si="81"/>
        <v>5.7604096291291826</v>
      </c>
      <c r="PB52" s="111">
        <f t="shared" si="81"/>
        <v>5.3606237816764128</v>
      </c>
      <c r="PC52" s="111">
        <f t="shared" si="81"/>
        <v>5.8801453952800147</v>
      </c>
      <c r="PD52" s="111">
        <f t="shared" si="81"/>
        <v>6.5974372036521807</v>
      </c>
      <c r="PE52" s="111">
        <f t="shared" si="81"/>
        <v>6.3291099034084946</v>
      </c>
      <c r="PF52" s="111">
        <f t="shared" si="81"/>
        <v>5.447770782474624</v>
      </c>
      <c r="PG52" s="111">
        <f t="shared" si="81"/>
        <v>4.6993561942348512</v>
      </c>
      <c r="PH52" s="111">
        <f t="shared" si="81"/>
        <v>6.273446606575221</v>
      </c>
      <c r="PI52" s="111">
        <f t="shared" si="81"/>
        <v>4.5449445951538001</v>
      </c>
      <c r="PJ52" s="111">
        <f t="shared" si="81"/>
        <v>5.4400897523225131</v>
      </c>
      <c r="PK52" s="111">
        <f t="shared" si="81"/>
        <v>4.4079296014280533</v>
      </c>
      <c r="PL52" s="111">
        <f t="shared" si="81"/>
        <v>8.6444404226091756</v>
      </c>
      <c r="PM52" s="111">
        <f t="shared" si="81"/>
        <v>4.5502267807980434</v>
      </c>
      <c r="PN52" s="111">
        <f t="shared" si="81"/>
        <v>4.46735334919964</v>
      </c>
      <c r="PO52" s="111">
        <f t="shared" si="81"/>
        <v>4.9499535447650551</v>
      </c>
      <c r="PP52" s="111">
        <f t="shared" si="81"/>
        <v>4.6327693170639579</v>
      </c>
      <c r="PQ52" s="111" t="e">
        <f t="shared" si="81"/>
        <v>#VALUE!</v>
      </c>
      <c r="PR52" s="111">
        <f t="shared" si="81"/>
        <v>5.5208755641619014</v>
      </c>
      <c r="PS52" s="111">
        <f t="shared" si="81"/>
        <v>5.3602578943549979</v>
      </c>
      <c r="PT52" s="111">
        <f t="shared" si="81"/>
        <v>5.4725682578179544</v>
      </c>
      <c r="PU52" s="111">
        <f t="shared" si="81"/>
        <v>5.1645069663958756</v>
      </c>
      <c r="PV52" s="111">
        <f t="shared" si="81"/>
        <v>5.2889109376223926</v>
      </c>
      <c r="PW52" s="111">
        <f t="shared" si="81"/>
        <v>4.9362898930652408</v>
      </c>
      <c r="PX52" s="111">
        <f t="shared" si="81"/>
        <v>4.4938943351479175</v>
      </c>
      <c r="PY52" s="111">
        <f t="shared" si="81"/>
        <v>5.0693149654830991</v>
      </c>
      <c r="PZ52" s="111">
        <f t="shared" si="81"/>
        <v>2.9492003093434045</v>
      </c>
      <c r="QA52" s="111">
        <f t="shared" si="81"/>
        <v>5.493971780231063</v>
      </c>
      <c r="QB52" s="111">
        <f t="shared" si="81"/>
        <v>4.4828292616306102</v>
      </c>
      <c r="QC52" s="111">
        <f t="shared" si="81"/>
        <v>4.3878774664777058</v>
      </c>
      <c r="QD52" s="111">
        <f t="shared" si="81"/>
        <v>4.5686782206598506</v>
      </c>
      <c r="QE52" s="111">
        <f t="shared" si="81"/>
        <v>4.6584806616542025</v>
      </c>
      <c r="QF52" s="111" t="e">
        <f t="shared" si="81"/>
        <v>#VALUE!</v>
      </c>
      <c r="QG52" s="111">
        <f t="shared" si="81"/>
        <v>4.4768335085307678</v>
      </c>
      <c r="QH52" s="111">
        <f t="shared" si="81"/>
        <v>5.4237093570531272</v>
      </c>
      <c r="QI52" s="111">
        <f t="shared" si="81"/>
        <v>4.5913198927400938</v>
      </c>
      <c r="QJ52" s="111">
        <f t="shared" si="81"/>
        <v>4.8235448648144779</v>
      </c>
      <c r="QK52" s="111" t="e">
        <f t="shared" ref="QK52:SV52" si="82">QK51/QK27*4*100</f>
        <v>#VALUE!</v>
      </c>
      <c r="QL52" s="111" t="e">
        <f t="shared" si="82"/>
        <v>#VALUE!</v>
      </c>
      <c r="QM52" s="111">
        <f t="shared" si="82"/>
        <v>5.9007904811744289</v>
      </c>
      <c r="QN52" s="111">
        <f t="shared" si="82"/>
        <v>5.3546641571579814</v>
      </c>
      <c r="QO52" s="111" t="e">
        <f t="shared" si="82"/>
        <v>#VALUE!</v>
      </c>
      <c r="QP52" s="111">
        <f t="shared" si="82"/>
        <v>4.9627659338268275</v>
      </c>
      <c r="QQ52" s="111">
        <f t="shared" si="82"/>
        <v>3.896067650916804</v>
      </c>
      <c r="QR52" s="111">
        <f t="shared" si="82"/>
        <v>4.8871170206108534</v>
      </c>
      <c r="QS52" s="111" t="e">
        <f t="shared" si="82"/>
        <v>#VALUE!</v>
      </c>
      <c r="QT52" s="111">
        <f t="shared" si="82"/>
        <v>4.977284439100381</v>
      </c>
      <c r="QU52" s="111">
        <f t="shared" si="82"/>
        <v>14.142533832155561</v>
      </c>
      <c r="QV52" s="111">
        <f t="shared" si="82"/>
        <v>4.0091682529816248</v>
      </c>
      <c r="QW52" s="111">
        <f t="shared" si="82"/>
        <v>4.5395130984151191</v>
      </c>
      <c r="QX52" s="111" t="e">
        <f t="shared" si="82"/>
        <v>#VALUE!</v>
      </c>
      <c r="QY52" s="111">
        <f t="shared" si="82"/>
        <v>4.4967652985470359</v>
      </c>
      <c r="QZ52" s="111">
        <f t="shared" si="82"/>
        <v>2.432375760117425</v>
      </c>
      <c r="RA52" s="111">
        <f t="shared" si="82"/>
        <v>22.549281283691307</v>
      </c>
      <c r="RB52" s="111">
        <f t="shared" si="82"/>
        <v>5.4442588052818683</v>
      </c>
      <c r="RC52" s="111">
        <f t="shared" si="82"/>
        <v>6.2181752243355692</v>
      </c>
      <c r="RD52" s="111">
        <f t="shared" si="82"/>
        <v>4.4263249854397202</v>
      </c>
      <c r="RE52" s="111">
        <f t="shared" si="82"/>
        <v>4.4858609526194355</v>
      </c>
      <c r="RF52" s="111">
        <f t="shared" si="82"/>
        <v>9.375</v>
      </c>
      <c r="RG52" s="111">
        <f t="shared" si="82"/>
        <v>209.30232558139537</v>
      </c>
      <c r="RH52" s="111">
        <f t="shared" si="82"/>
        <v>5.1977067231484533</v>
      </c>
      <c r="RI52" s="111">
        <f t="shared" si="82"/>
        <v>3.8653404189864946</v>
      </c>
      <c r="RJ52" s="111">
        <f t="shared" si="82"/>
        <v>10.02568721881898</v>
      </c>
      <c r="RK52" s="111">
        <f t="shared" si="82"/>
        <v>4.8806822080855863</v>
      </c>
      <c r="RL52" s="111">
        <f t="shared" si="82"/>
        <v>4.467056716360613</v>
      </c>
      <c r="RM52" s="111">
        <f t="shared" si="82"/>
        <v>4.4099386672352594</v>
      </c>
      <c r="RN52" s="111">
        <f t="shared" si="82"/>
        <v>5.469501853050331</v>
      </c>
      <c r="RO52" s="111">
        <f t="shared" si="82"/>
        <v>5.9102261851964242</v>
      </c>
      <c r="RP52" s="111" t="e">
        <f t="shared" si="82"/>
        <v>#VALUE!</v>
      </c>
      <c r="RQ52" s="111">
        <f t="shared" si="82"/>
        <v>6.2952817681560971</v>
      </c>
      <c r="RR52" s="111">
        <f t="shared" si="82"/>
        <v>5.8519953244802281</v>
      </c>
      <c r="RS52" s="111">
        <f t="shared" si="82"/>
        <v>6.0929315021764952</v>
      </c>
      <c r="RT52" s="111" t="e">
        <f t="shared" si="82"/>
        <v>#VALUE!</v>
      </c>
      <c r="RU52" s="111" t="e">
        <f t="shared" si="82"/>
        <v>#VALUE!</v>
      </c>
      <c r="RV52" s="111" t="e">
        <f t="shared" si="82"/>
        <v>#VALUE!</v>
      </c>
      <c r="RW52" s="111" t="e">
        <f t="shared" si="82"/>
        <v>#VALUE!</v>
      </c>
      <c r="RX52" s="111" t="e">
        <f t="shared" si="82"/>
        <v>#VALUE!</v>
      </c>
      <c r="RY52" s="111" t="e">
        <f t="shared" si="82"/>
        <v>#VALUE!</v>
      </c>
      <c r="RZ52" s="111">
        <f t="shared" si="82"/>
        <v>5.5947940691496836</v>
      </c>
      <c r="SA52" s="111" t="e">
        <f t="shared" si="82"/>
        <v>#VALUE!</v>
      </c>
      <c r="SB52" s="111" t="e">
        <f t="shared" si="82"/>
        <v>#VALUE!</v>
      </c>
      <c r="SC52" s="111" t="e">
        <f t="shared" si="82"/>
        <v>#VALUE!</v>
      </c>
      <c r="SD52" s="111">
        <f t="shared" si="82"/>
        <v>5.723013477657652</v>
      </c>
      <c r="SE52" s="111" t="e">
        <f t="shared" si="82"/>
        <v>#VALUE!</v>
      </c>
      <c r="SF52" s="111">
        <f t="shared" si="82"/>
        <v>4.2995586429003803</v>
      </c>
      <c r="SG52" s="111">
        <f t="shared" si="82"/>
        <v>5.0622332632651768</v>
      </c>
      <c r="SH52" s="111">
        <f t="shared" si="82"/>
        <v>3.6773748462761331</v>
      </c>
      <c r="SI52" s="111">
        <f t="shared" si="82"/>
        <v>5.9934888621719109</v>
      </c>
      <c r="SJ52" s="111">
        <f t="shared" si="82"/>
        <v>4.5511416953393811</v>
      </c>
      <c r="SK52" s="111">
        <f t="shared" si="82"/>
        <v>5.3227613139778587</v>
      </c>
      <c r="SL52" s="111">
        <f t="shared" si="82"/>
        <v>7.3930018609800277</v>
      </c>
      <c r="SM52" s="111">
        <f t="shared" si="82"/>
        <v>5.865142509433583</v>
      </c>
      <c r="SN52" s="111">
        <f t="shared" si="82"/>
        <v>4.9956103180362641</v>
      </c>
      <c r="SO52" s="111">
        <f t="shared" si="82"/>
        <v>1.207617278216442</v>
      </c>
      <c r="SP52" s="111">
        <f t="shared" si="82"/>
        <v>5.1075118197302105</v>
      </c>
      <c r="SQ52" s="111">
        <f t="shared" si="82"/>
        <v>6.2564832706193423</v>
      </c>
      <c r="SR52" s="111">
        <f t="shared" si="82"/>
        <v>5.7093425605536332</v>
      </c>
      <c r="SS52" s="111">
        <f t="shared" si="82"/>
        <v>4.29202608878603</v>
      </c>
      <c r="ST52" s="111">
        <f t="shared" si="82"/>
        <v>4.4565842034196468</v>
      </c>
      <c r="SU52" s="111">
        <f t="shared" si="82"/>
        <v>4.2494282453315737</v>
      </c>
      <c r="SV52" s="111">
        <f t="shared" si="82"/>
        <v>5.067598616450641</v>
      </c>
      <c r="SW52" s="111">
        <f t="shared" ref="SW52:VH52" si="83">SW51/SW27*4*100</f>
        <v>7.3650855701607663</v>
      </c>
      <c r="SX52" s="111">
        <f t="shared" si="83"/>
        <v>6.6588685058914159</v>
      </c>
      <c r="SY52" s="111">
        <f t="shared" si="83"/>
        <v>5.2707402786066053</v>
      </c>
      <c r="SZ52" s="111">
        <f t="shared" si="83"/>
        <v>4.6505922065382137</v>
      </c>
      <c r="TA52" s="111">
        <f t="shared" si="83"/>
        <v>5.0590420633448892</v>
      </c>
      <c r="TB52" s="111">
        <f t="shared" si="83"/>
        <v>5.671139239080861</v>
      </c>
      <c r="TC52" s="111">
        <f t="shared" si="83"/>
        <v>5.1800993693633428</v>
      </c>
      <c r="TD52" s="111">
        <f t="shared" si="83"/>
        <v>6.515889881991173</v>
      </c>
      <c r="TE52" s="111">
        <f t="shared" si="83"/>
        <v>6.022564433769956</v>
      </c>
      <c r="TF52" s="111">
        <f t="shared" si="83"/>
        <v>4.2969471002990147</v>
      </c>
      <c r="TG52" s="111">
        <f t="shared" si="83"/>
        <v>6.6760241753903191</v>
      </c>
      <c r="TH52" s="111">
        <f t="shared" si="83"/>
        <v>5.5666510011534251</v>
      </c>
      <c r="TI52" s="111">
        <f t="shared" si="83"/>
        <v>7.038143693975492</v>
      </c>
      <c r="TJ52" s="111" t="e">
        <f t="shared" si="83"/>
        <v>#VALUE!</v>
      </c>
      <c r="TK52" s="111">
        <f t="shared" si="83"/>
        <v>4.4826266276580995</v>
      </c>
      <c r="TL52" s="111">
        <f t="shared" si="83"/>
        <v>5.2073118703029113</v>
      </c>
      <c r="TM52" s="111">
        <f t="shared" si="83"/>
        <v>5.4901024705461117</v>
      </c>
      <c r="TN52" s="111">
        <f t="shared" si="83"/>
        <v>5.0834184849937154</v>
      </c>
      <c r="TO52" s="111">
        <f t="shared" si="83"/>
        <v>5.663492398927529</v>
      </c>
      <c r="TP52" s="111">
        <f t="shared" si="83"/>
        <v>6.7680875633880602</v>
      </c>
      <c r="TQ52" s="111">
        <f t="shared" si="83"/>
        <v>4.8749418686940169</v>
      </c>
      <c r="TR52" s="111">
        <f t="shared" si="83"/>
        <v>5.4739107681194676</v>
      </c>
      <c r="TS52" s="111">
        <f t="shared" si="83"/>
        <v>5.2850498621093482</v>
      </c>
      <c r="TT52" s="111">
        <f t="shared" si="83"/>
        <v>5.446264796594984</v>
      </c>
      <c r="TU52" s="111">
        <f t="shared" si="83"/>
        <v>5.4495912806539506</v>
      </c>
      <c r="TV52" s="111">
        <f t="shared" si="83"/>
        <v>4.8412067768386597</v>
      </c>
      <c r="TW52" s="111">
        <f t="shared" si="83"/>
        <v>7.763820013890073</v>
      </c>
      <c r="TX52" s="111">
        <f t="shared" si="83"/>
        <v>6.8997947378242204</v>
      </c>
      <c r="TY52" s="111">
        <f t="shared" si="83"/>
        <v>5.4598954864995193</v>
      </c>
      <c r="TZ52" s="111">
        <f t="shared" si="83"/>
        <v>5.051009785550697</v>
      </c>
      <c r="UA52" s="111">
        <f t="shared" si="83"/>
        <v>6.3390929122967066</v>
      </c>
      <c r="UB52" s="111">
        <f t="shared" si="83"/>
        <v>5.6473292490856286</v>
      </c>
      <c r="UC52" s="111">
        <f t="shared" si="83"/>
        <v>5.5490372813606355</v>
      </c>
      <c r="UD52" s="111">
        <f t="shared" si="83"/>
        <v>5.3438936843455327</v>
      </c>
      <c r="UE52" s="111" t="e">
        <f t="shared" si="83"/>
        <v>#VALUE!</v>
      </c>
      <c r="UF52" s="111">
        <f t="shared" si="83"/>
        <v>6.1819680902384899</v>
      </c>
      <c r="UG52" s="111">
        <f t="shared" si="83"/>
        <v>6.5505725835890916</v>
      </c>
      <c r="UH52" s="111">
        <f t="shared" si="83"/>
        <v>5.2603579256485009</v>
      </c>
      <c r="UI52" s="111">
        <f t="shared" si="83"/>
        <v>5.2186598982113805</v>
      </c>
      <c r="UJ52" s="111">
        <f t="shared" si="83"/>
        <v>4.7682655723317149</v>
      </c>
      <c r="UK52" s="111">
        <f t="shared" si="83"/>
        <v>3.9493032700791262</v>
      </c>
      <c r="UL52" s="111">
        <f t="shared" si="83"/>
        <v>5.5375098045298037</v>
      </c>
      <c r="UM52" s="111">
        <f t="shared" si="83"/>
        <v>8.6700549409171774</v>
      </c>
      <c r="UN52" s="111">
        <f t="shared" si="83"/>
        <v>5.6426133566097274</v>
      </c>
      <c r="UO52" s="111">
        <f t="shared" si="83"/>
        <v>5.7703962560571886</v>
      </c>
      <c r="UP52" s="111">
        <f t="shared" si="83"/>
        <v>6.4900691201312259</v>
      </c>
      <c r="UQ52" s="111">
        <f t="shared" si="83"/>
        <v>6.4170921757291666</v>
      </c>
      <c r="UR52" s="111">
        <f t="shared" si="83"/>
        <v>7.2909106356122484</v>
      </c>
      <c r="US52" s="111">
        <f t="shared" si="83"/>
        <v>4.1180556792476359</v>
      </c>
      <c r="UT52" s="111">
        <f t="shared" si="83"/>
        <v>5.7878323378614098</v>
      </c>
      <c r="UU52" s="111">
        <f t="shared" si="83"/>
        <v>5.6360271018356567</v>
      </c>
      <c r="UV52" s="111">
        <f t="shared" si="83"/>
        <v>4.9625831199478592</v>
      </c>
      <c r="UW52" s="111">
        <f t="shared" si="83"/>
        <v>3.9754222207299468</v>
      </c>
      <c r="UX52" s="111">
        <f t="shared" si="83"/>
        <v>6.8465079276078793</v>
      </c>
      <c r="UY52" s="111">
        <f t="shared" si="83"/>
        <v>5.3774955979065879</v>
      </c>
      <c r="UZ52" s="111">
        <f t="shared" si="83"/>
        <v>5.7891024374337192</v>
      </c>
      <c r="VA52" s="111">
        <f t="shared" si="83"/>
        <v>5.9654396213455563</v>
      </c>
      <c r="VB52" s="111">
        <f t="shared" si="83"/>
        <v>6.0211878310598603</v>
      </c>
      <c r="VC52" s="111">
        <f t="shared" si="83"/>
        <v>5.9786640927197165</v>
      </c>
      <c r="VD52" s="111">
        <f t="shared" si="83"/>
        <v>9.2162766991997565</v>
      </c>
      <c r="VE52" s="111">
        <f t="shared" si="83"/>
        <v>4.2551724137931037</v>
      </c>
      <c r="VF52" s="111">
        <f t="shared" si="83"/>
        <v>4.5671012919399248</v>
      </c>
      <c r="VG52" s="111">
        <f t="shared" si="83"/>
        <v>4.1736737501911021</v>
      </c>
      <c r="VH52" s="111">
        <f t="shared" si="83"/>
        <v>3.1813143213660506</v>
      </c>
      <c r="VI52" s="111">
        <f t="shared" ref="VI52:XT52" si="84">VI51/VI27*4*100</f>
        <v>5.5372892875262041</v>
      </c>
      <c r="VJ52" s="111">
        <f t="shared" si="84"/>
        <v>4.1614243820305719</v>
      </c>
      <c r="VK52" s="111">
        <f t="shared" si="84"/>
        <v>6.3763052121445725</v>
      </c>
      <c r="VL52" s="111">
        <f t="shared" si="84"/>
        <v>4.9190165031165174</v>
      </c>
      <c r="VM52" s="111">
        <f t="shared" si="84"/>
        <v>5.2645970725430269</v>
      </c>
      <c r="VN52" s="111">
        <f t="shared" si="84"/>
        <v>5.8178889241707266</v>
      </c>
      <c r="VO52" s="111">
        <f t="shared" si="84"/>
        <v>5.8076084982749228</v>
      </c>
      <c r="VP52" s="111">
        <f t="shared" si="84"/>
        <v>6.4853743350920476</v>
      </c>
      <c r="VQ52" s="111">
        <f t="shared" si="84"/>
        <v>7.2129100752106918</v>
      </c>
      <c r="VR52" s="111">
        <f t="shared" si="84"/>
        <v>6.5516285005537274</v>
      </c>
      <c r="VS52" s="111">
        <f t="shared" si="84"/>
        <v>5.6410149557715288</v>
      </c>
      <c r="VT52" s="111">
        <f t="shared" si="84"/>
        <v>5.9170477842611575</v>
      </c>
      <c r="VU52" s="111">
        <f t="shared" si="84"/>
        <v>4.7034559082448819</v>
      </c>
      <c r="VV52" s="111">
        <f t="shared" si="84"/>
        <v>6.1225082984054273</v>
      </c>
      <c r="VW52" s="111">
        <f t="shared" si="84"/>
        <v>5.3156401996894287</v>
      </c>
      <c r="VX52" s="111">
        <f t="shared" si="84"/>
        <v>6.7809665637496863</v>
      </c>
      <c r="VY52" s="111">
        <f t="shared" si="84"/>
        <v>6.3972209481279352</v>
      </c>
      <c r="VZ52" s="111">
        <f t="shared" si="84"/>
        <v>4.5499918750145092</v>
      </c>
      <c r="WA52" s="111">
        <f t="shared" si="84"/>
        <v>5.3290472890278249</v>
      </c>
      <c r="WB52" s="111">
        <f t="shared" si="84"/>
        <v>6.406952655247335</v>
      </c>
      <c r="WC52" s="111">
        <f t="shared" si="84"/>
        <v>5.9167882402910381</v>
      </c>
      <c r="WD52" s="111">
        <f t="shared" si="84"/>
        <v>6.7266013806389466</v>
      </c>
      <c r="WE52" s="111">
        <f t="shared" si="84"/>
        <v>7.9201962856170631</v>
      </c>
      <c r="WF52" s="111">
        <f t="shared" si="84"/>
        <v>5.3560876924155476</v>
      </c>
      <c r="WG52" s="111">
        <f t="shared" si="84"/>
        <v>6.1960876592213712</v>
      </c>
      <c r="WH52" s="111">
        <f t="shared" si="84"/>
        <v>6.5984405789801484</v>
      </c>
      <c r="WI52" s="111">
        <f t="shared" si="84"/>
        <v>5.4473028394262286</v>
      </c>
      <c r="WJ52" s="111">
        <f t="shared" si="84"/>
        <v>5.1550379030653968</v>
      </c>
      <c r="WK52" s="111">
        <f t="shared" si="84"/>
        <v>4.8919449901768175</v>
      </c>
      <c r="WL52" s="111">
        <f t="shared" si="84"/>
        <v>6.0766637924276869</v>
      </c>
      <c r="WM52" s="111">
        <f t="shared" si="84"/>
        <v>5.3075055718037731</v>
      </c>
      <c r="WN52" s="111">
        <f t="shared" si="84"/>
        <v>6.6669492500439009</v>
      </c>
      <c r="WO52" s="111">
        <f t="shared" si="84"/>
        <v>5.7402540077446282</v>
      </c>
      <c r="WP52" s="111">
        <f t="shared" si="84"/>
        <v>5.2480078212691232</v>
      </c>
      <c r="WQ52" s="111">
        <f t="shared" si="84"/>
        <v>5.9293385835284136</v>
      </c>
      <c r="WR52" s="111">
        <f t="shared" si="84"/>
        <v>4.9903085744499762</v>
      </c>
      <c r="WS52" s="111">
        <f t="shared" si="84"/>
        <v>6.167972103944348</v>
      </c>
      <c r="WT52" s="111">
        <f t="shared" si="84"/>
        <v>7.8793782281630875</v>
      </c>
      <c r="WU52" s="111">
        <f t="shared" si="84"/>
        <v>6.5387773382100471</v>
      </c>
      <c r="WV52" s="111">
        <f t="shared" si="84"/>
        <v>7.0115699175251329</v>
      </c>
      <c r="WW52" s="111">
        <f t="shared" si="84"/>
        <v>5.7584145981936032</v>
      </c>
      <c r="WX52" s="111">
        <f t="shared" si="84"/>
        <v>8.5423341587741231</v>
      </c>
      <c r="WY52" s="111">
        <f t="shared" si="84"/>
        <v>6.5214161764752365</v>
      </c>
      <c r="WZ52" s="111">
        <f t="shared" si="84"/>
        <v>6.4895872129652519</v>
      </c>
      <c r="XA52" s="111">
        <f t="shared" si="84"/>
        <v>7.6789900606803698</v>
      </c>
      <c r="XB52" s="111">
        <f t="shared" si="84"/>
        <v>5.5910241396244942</v>
      </c>
      <c r="XC52" s="111">
        <f t="shared" si="84"/>
        <v>6.9136766921488766</v>
      </c>
      <c r="XD52" s="111">
        <f t="shared" si="84"/>
        <v>6.3301193538375751</v>
      </c>
      <c r="XE52" s="111">
        <f t="shared" si="84"/>
        <v>7.0374248116441871</v>
      </c>
      <c r="XF52" s="111" t="e">
        <f t="shared" si="84"/>
        <v>#VALUE!</v>
      </c>
      <c r="XG52" s="111">
        <f t="shared" si="84"/>
        <v>6.9596446460636994</v>
      </c>
      <c r="XH52" s="111">
        <f t="shared" si="84"/>
        <v>5.2045250316973792</v>
      </c>
      <c r="XI52" s="111">
        <f t="shared" si="84"/>
        <v>6.2685044741914329</v>
      </c>
      <c r="XJ52" s="111">
        <f t="shared" si="84"/>
        <v>6.2642362799132574</v>
      </c>
      <c r="XK52" s="111">
        <f t="shared" si="84"/>
        <v>5.358828998417402</v>
      </c>
      <c r="XL52" s="111">
        <f t="shared" si="84"/>
        <v>4.3528961143975833</v>
      </c>
      <c r="XM52" s="111">
        <f t="shared" si="84"/>
        <v>7.101057548481907</v>
      </c>
      <c r="XN52" s="111">
        <f t="shared" si="84"/>
        <v>3.076366268548679</v>
      </c>
      <c r="XO52" s="111">
        <f t="shared" si="84"/>
        <v>6.3885477108127571</v>
      </c>
      <c r="XP52" s="111">
        <f t="shared" si="84"/>
        <v>6.8500743646400517</v>
      </c>
      <c r="XQ52" s="111">
        <f t="shared" si="84"/>
        <v>5.4340567612687813</v>
      </c>
      <c r="XR52" s="111">
        <f t="shared" si="84"/>
        <v>5.7943151796797912</v>
      </c>
      <c r="XS52" s="111">
        <f t="shared" si="84"/>
        <v>5.0718426739581899</v>
      </c>
      <c r="XT52" s="111">
        <f t="shared" si="84"/>
        <v>6.7889275678908012</v>
      </c>
      <c r="XU52" s="111">
        <f t="shared" ref="XU52:AAF52" si="85">XU51/XU27*4*100</f>
        <v>6.5871218068046744</v>
      </c>
      <c r="XV52" s="111">
        <f t="shared" si="85"/>
        <v>6.7167173318200062</v>
      </c>
      <c r="XW52" s="111">
        <f t="shared" si="85"/>
        <v>5.7582393050717808</v>
      </c>
      <c r="XX52" s="111">
        <f t="shared" si="85"/>
        <v>7.2121835875923344</v>
      </c>
      <c r="XY52" s="111">
        <f t="shared" si="85"/>
        <v>7.1150148203184287</v>
      </c>
      <c r="XZ52" s="111">
        <f t="shared" si="85"/>
        <v>4.0762552501491998</v>
      </c>
      <c r="YA52" s="111">
        <f t="shared" si="85"/>
        <v>6.3080192372217878</v>
      </c>
      <c r="YB52" s="111">
        <f t="shared" si="85"/>
        <v>6.7238572004200163</v>
      </c>
      <c r="YC52" s="111">
        <f t="shared" si="85"/>
        <v>6.9151117083191407</v>
      </c>
      <c r="YD52" s="111">
        <f t="shared" si="85"/>
        <v>6.5626407189145795</v>
      </c>
      <c r="YE52" s="111">
        <f t="shared" si="85"/>
        <v>7.6829549080832598</v>
      </c>
      <c r="YF52" s="111" t="e">
        <f t="shared" si="85"/>
        <v>#VALUE!</v>
      </c>
      <c r="YG52" s="111">
        <f t="shared" si="85"/>
        <v>5.7765979985294296</v>
      </c>
      <c r="YH52" s="111">
        <f t="shared" si="85"/>
        <v>6.257970535033003</v>
      </c>
      <c r="YI52" s="111">
        <f t="shared" si="85"/>
        <v>5.1764426866442061</v>
      </c>
      <c r="YJ52" s="111">
        <f t="shared" si="85"/>
        <v>6.0754929577464791</v>
      </c>
      <c r="YK52" s="111">
        <f t="shared" si="85"/>
        <v>6.0961469640940003</v>
      </c>
      <c r="YL52" s="111">
        <f t="shared" si="85"/>
        <v>6.3465191180113969</v>
      </c>
      <c r="YM52" s="111">
        <f t="shared" si="85"/>
        <v>6.2906152780064684</v>
      </c>
      <c r="YN52" s="111">
        <f t="shared" si="85"/>
        <v>6.2968366715436614</v>
      </c>
      <c r="YO52" s="111">
        <f t="shared" si="85"/>
        <v>5.542306218674006</v>
      </c>
      <c r="YP52" s="111">
        <f t="shared" si="85"/>
        <v>6.3850066934404284</v>
      </c>
      <c r="YQ52" s="111">
        <f t="shared" si="85"/>
        <v>5.6692842752862109</v>
      </c>
      <c r="YR52" s="111">
        <f t="shared" si="85"/>
        <v>5.7402162445967386</v>
      </c>
      <c r="YS52" s="111">
        <f t="shared" si="85"/>
        <v>5.8570732494504689</v>
      </c>
      <c r="YT52" s="111">
        <f t="shared" si="85"/>
        <v>5.6596398116010231</v>
      </c>
      <c r="YU52" s="111">
        <f t="shared" si="85"/>
        <v>6.5432644047380046</v>
      </c>
      <c r="YV52" s="111">
        <f t="shared" si="85"/>
        <v>5.9278148732230536</v>
      </c>
      <c r="YW52" s="111">
        <f t="shared" si="85"/>
        <v>5.1883569017391249</v>
      </c>
      <c r="YX52" s="111">
        <f t="shared" si="85"/>
        <v>6.3433651437966958</v>
      </c>
      <c r="YY52" s="111">
        <f t="shared" si="85"/>
        <v>6.5785403932542899</v>
      </c>
      <c r="YZ52" s="111">
        <f t="shared" si="85"/>
        <v>5.3901944691043706</v>
      </c>
      <c r="ZA52" s="111">
        <f t="shared" si="85"/>
        <v>5.6587935625796</v>
      </c>
      <c r="ZB52" s="111">
        <f t="shared" si="85"/>
        <v>5.8347263609273927</v>
      </c>
      <c r="ZC52" s="111">
        <f t="shared" si="85"/>
        <v>6.4833337458736597</v>
      </c>
      <c r="ZD52" s="111">
        <f t="shared" si="85"/>
        <v>6.1703855662242919</v>
      </c>
      <c r="ZE52" s="111">
        <f t="shared" si="85"/>
        <v>5.3544995226620467</v>
      </c>
      <c r="ZF52" s="111">
        <f t="shared" si="85"/>
        <v>5.9932969704935273</v>
      </c>
      <c r="ZG52" s="111">
        <f t="shared" si="85"/>
        <v>6.4830816348388929</v>
      </c>
      <c r="ZH52" s="111">
        <f t="shared" si="85"/>
        <v>6.582504249923363</v>
      </c>
      <c r="ZI52" s="111">
        <f t="shared" si="85"/>
        <v>6.9995422170715917</v>
      </c>
      <c r="ZJ52" s="111">
        <f t="shared" si="85"/>
        <v>5.7410716357645093</v>
      </c>
      <c r="ZK52" s="111">
        <f t="shared" si="85"/>
        <v>5.830503364557206</v>
      </c>
      <c r="ZL52" s="111">
        <f t="shared" si="85"/>
        <v>5.6858762308242898</v>
      </c>
      <c r="ZM52" s="111">
        <f t="shared" si="85"/>
        <v>4.5396634791395138</v>
      </c>
      <c r="ZN52" s="111">
        <f t="shared" si="85"/>
        <v>5.4928832451157668</v>
      </c>
      <c r="ZO52" s="111">
        <f t="shared" si="85"/>
        <v>6.0694596723134184</v>
      </c>
      <c r="ZP52" s="111">
        <f t="shared" si="85"/>
        <v>6.7343867569601201</v>
      </c>
      <c r="ZQ52" s="111">
        <f t="shared" si="85"/>
        <v>6.7652462751831317</v>
      </c>
      <c r="ZR52" s="111">
        <f t="shared" si="85"/>
        <v>5.5682835422960357</v>
      </c>
      <c r="ZS52" s="111">
        <f t="shared" si="85"/>
        <v>1.2919254658385093</v>
      </c>
      <c r="ZT52" s="111">
        <f t="shared" si="85"/>
        <v>5.7924560700589556</v>
      </c>
      <c r="ZU52" s="111">
        <f t="shared" si="85"/>
        <v>6.5144775493075961</v>
      </c>
      <c r="ZV52" s="111">
        <f t="shared" si="85"/>
        <v>5.6768750488678865</v>
      </c>
      <c r="ZW52" s="111">
        <f t="shared" si="85"/>
        <v>6.3899686520376173</v>
      </c>
      <c r="ZX52" s="111">
        <f t="shared" si="85"/>
        <v>4.1595554673546333</v>
      </c>
      <c r="ZY52" s="111">
        <f t="shared" si="85"/>
        <v>7.4334846000853121</v>
      </c>
      <c r="ZZ52" s="111">
        <f t="shared" si="85"/>
        <v>5.081561281225798</v>
      </c>
      <c r="AAA52" s="111">
        <f t="shared" si="85"/>
        <v>6.5526672582630496</v>
      </c>
      <c r="AAB52" s="111">
        <f t="shared" si="85"/>
        <v>5.9520300787815543</v>
      </c>
      <c r="AAC52" s="111">
        <f t="shared" si="85"/>
        <v>6.6370477831172368</v>
      </c>
      <c r="AAD52" s="111">
        <f t="shared" si="85"/>
        <v>6.3788257339163019</v>
      </c>
      <c r="AAE52" s="111">
        <f t="shared" si="85"/>
        <v>5.534887208504208</v>
      </c>
      <c r="AAF52" s="111">
        <f t="shared" si="85"/>
        <v>6.1991772696833447</v>
      </c>
      <c r="AAG52" s="111">
        <f t="shared" ref="AAG52:ACR52" si="86">AAG51/AAG27*4*100</f>
        <v>6.683405203958702</v>
      </c>
      <c r="AAH52" s="111">
        <f t="shared" si="86"/>
        <v>5.7983669353790814</v>
      </c>
      <c r="AAI52" s="111">
        <f t="shared" si="86"/>
        <v>4.4306722118024409</v>
      </c>
      <c r="AAJ52" s="111">
        <f t="shared" si="86"/>
        <v>4.6169789973092978</v>
      </c>
      <c r="AAK52" s="111">
        <f t="shared" si="86"/>
        <v>7.4850935389692186</v>
      </c>
      <c r="AAL52" s="111">
        <f t="shared" si="86"/>
        <v>7.0840558239760281</v>
      </c>
      <c r="AAM52" s="111">
        <f t="shared" si="86"/>
        <v>8.2939684749639504</v>
      </c>
      <c r="AAN52" s="111">
        <f t="shared" si="86"/>
        <v>6.7149679623162859</v>
      </c>
      <c r="AAO52" s="111">
        <f t="shared" si="86"/>
        <v>5.1635234968925889</v>
      </c>
      <c r="AAP52" s="111">
        <f t="shared" si="86"/>
        <v>6.0818718149883022</v>
      </c>
      <c r="AAQ52" s="111">
        <f t="shared" si="86"/>
        <v>7.2517851129483404</v>
      </c>
      <c r="AAR52" s="111">
        <f t="shared" si="86"/>
        <v>3.2811576519036816</v>
      </c>
      <c r="AAS52" s="111">
        <f t="shared" si="86"/>
        <v>4.65443161307841</v>
      </c>
      <c r="AAT52" s="111">
        <f t="shared" si="86"/>
        <v>5.3643591030347855</v>
      </c>
      <c r="AAU52" s="111">
        <f t="shared" si="86"/>
        <v>6.5250846414281316</v>
      </c>
      <c r="AAV52" s="111">
        <f t="shared" si="86"/>
        <v>5.5428043542442458</v>
      </c>
      <c r="AAW52" s="111">
        <f t="shared" si="86"/>
        <v>5.6515805529310779</v>
      </c>
      <c r="AAX52" s="111">
        <f t="shared" si="86"/>
        <v>4.2196608989555751</v>
      </c>
      <c r="AAY52" s="111" t="e">
        <f t="shared" si="86"/>
        <v>#VALUE!</v>
      </c>
      <c r="AAZ52" s="111">
        <f t="shared" si="86"/>
        <v>4.4763526193628973</v>
      </c>
      <c r="ABA52" s="111">
        <f t="shared" si="86"/>
        <v>5.7168833304631006</v>
      </c>
      <c r="ABB52" s="111" t="e">
        <f t="shared" si="86"/>
        <v>#VALUE!</v>
      </c>
      <c r="ABC52" s="111">
        <f t="shared" si="86"/>
        <v>5.2003168301340663</v>
      </c>
      <c r="ABD52" s="111">
        <f t="shared" si="86"/>
        <v>4.0249659176273109</v>
      </c>
      <c r="ABE52" s="111">
        <f t="shared" si="86"/>
        <v>6.0535092621298263</v>
      </c>
      <c r="ABF52" s="111">
        <f t="shared" si="86"/>
        <v>6.1190513976667695</v>
      </c>
      <c r="ABG52" s="111">
        <f t="shared" si="86"/>
        <v>5.7401924526219696</v>
      </c>
      <c r="ABH52" s="111">
        <f t="shared" si="86"/>
        <v>3.0613446367596846</v>
      </c>
      <c r="ABI52" s="111">
        <f t="shared" si="86"/>
        <v>5.3394326852771892</v>
      </c>
      <c r="ABJ52" s="111">
        <f t="shared" si="86"/>
        <v>5.2678560510644541</v>
      </c>
      <c r="ABK52" s="111">
        <f t="shared" si="86"/>
        <v>5.9381931910555101</v>
      </c>
      <c r="ABL52" s="111">
        <f t="shared" si="86"/>
        <v>4.9443773288904858</v>
      </c>
      <c r="ABM52" s="111">
        <f t="shared" si="86"/>
        <v>5.6212419786771761</v>
      </c>
      <c r="ABN52" s="111">
        <f t="shared" si="86"/>
        <v>4.4453071920799765</v>
      </c>
      <c r="ABO52" s="111">
        <f t="shared" si="86"/>
        <v>5.4355758373228067</v>
      </c>
      <c r="ABP52" s="111">
        <f t="shared" si="86"/>
        <v>6.0143474158603061</v>
      </c>
      <c r="ABQ52" s="111">
        <f t="shared" si="86"/>
        <v>5.8652704461897205</v>
      </c>
      <c r="ABR52" s="111">
        <f t="shared" si="86"/>
        <v>5.5486212399306334</v>
      </c>
      <c r="ABS52" s="111">
        <f t="shared" si="86"/>
        <v>5.6242938388027293</v>
      </c>
      <c r="ABT52" s="111">
        <f t="shared" si="86"/>
        <v>5.1575594447513486</v>
      </c>
      <c r="ABU52" s="111">
        <f t="shared" si="86"/>
        <v>5.1677932882684692</v>
      </c>
      <c r="ABV52" s="111">
        <f t="shared" si="86"/>
        <v>4.7817417597333902</v>
      </c>
      <c r="ABW52" s="111">
        <f t="shared" si="86"/>
        <v>4.3283545362828812</v>
      </c>
      <c r="ABX52" s="111">
        <f t="shared" si="86"/>
        <v>5.3340813706345012</v>
      </c>
      <c r="ABY52" s="111">
        <f t="shared" si="86"/>
        <v>5.3518121904226374</v>
      </c>
      <c r="ABZ52" s="111">
        <f t="shared" si="86"/>
        <v>6.4624122644994451</v>
      </c>
      <c r="ACA52" s="111">
        <f t="shared" si="86"/>
        <v>5.3321449597697388</v>
      </c>
      <c r="ACB52" s="111">
        <f t="shared" si="86"/>
        <v>6.215286160150697</v>
      </c>
      <c r="ACC52" s="111">
        <f t="shared" si="86"/>
        <v>5.7589441935645125</v>
      </c>
      <c r="ACD52" s="111">
        <f t="shared" si="86"/>
        <v>5.5963060329779903</v>
      </c>
      <c r="ACE52" s="111">
        <f t="shared" si="86"/>
        <v>5.3453284876409333</v>
      </c>
      <c r="ACF52" s="111">
        <f t="shared" si="86"/>
        <v>5.1054516149711073</v>
      </c>
      <c r="ACG52" s="111">
        <f t="shared" si="86"/>
        <v>5.0293217134246424</v>
      </c>
      <c r="ACH52" s="111">
        <f t="shared" si="86"/>
        <v>4.8513545371099536</v>
      </c>
      <c r="ACI52" s="111">
        <f t="shared" si="86"/>
        <v>4.9464390998399681</v>
      </c>
      <c r="ACJ52" s="111">
        <f t="shared" si="86"/>
        <v>5.4403516013889233</v>
      </c>
      <c r="ACK52" s="111">
        <f t="shared" si="86"/>
        <v>5.2105716817812091</v>
      </c>
      <c r="ACL52" s="111">
        <f t="shared" si="86"/>
        <v>5.0991576573588908</v>
      </c>
      <c r="ACM52" s="111">
        <f t="shared" si="86"/>
        <v>4.4797846627114914</v>
      </c>
      <c r="ACN52" s="111">
        <f t="shared" si="86"/>
        <v>4.2064342495452172</v>
      </c>
      <c r="ACO52" s="111">
        <f t="shared" si="86"/>
        <v>5.5573262722599521</v>
      </c>
      <c r="ACP52" s="111">
        <f t="shared" si="86"/>
        <v>4.7507010023527894</v>
      </c>
      <c r="ACQ52" s="111">
        <f t="shared" si="86"/>
        <v>5.2892600066432554</v>
      </c>
      <c r="ACR52" s="111">
        <f t="shared" si="86"/>
        <v>5.312349187624001</v>
      </c>
      <c r="ACS52" s="111">
        <f t="shared" ref="ACS52:AFD52" si="87">ACS51/ACS27*4*100</f>
        <v>5.7356222644740047</v>
      </c>
      <c r="ACT52" s="111">
        <f t="shared" si="87"/>
        <v>5.2667751391335198</v>
      </c>
      <c r="ACU52" s="111">
        <f t="shared" si="87"/>
        <v>5.7784514492529464</v>
      </c>
      <c r="ACV52" s="111">
        <f t="shared" si="87"/>
        <v>5.0427232683741847</v>
      </c>
      <c r="ACW52" s="111">
        <f t="shared" si="87"/>
        <v>5.1745476690961238</v>
      </c>
      <c r="ACX52" s="111">
        <f t="shared" si="87"/>
        <v>5.3778847591323755</v>
      </c>
      <c r="ACY52" s="111">
        <f t="shared" si="87"/>
        <v>3.7129186602870812</v>
      </c>
      <c r="ACZ52" s="111">
        <f t="shared" si="87"/>
        <v>6.1106895128543091</v>
      </c>
      <c r="ADA52" s="111">
        <f t="shared" si="87"/>
        <v>4.8720756288265505</v>
      </c>
      <c r="ADB52" s="111">
        <f t="shared" si="87"/>
        <v>5.6303853654698957</v>
      </c>
      <c r="ADC52" s="111">
        <f t="shared" si="87"/>
        <v>5.685448400388907</v>
      </c>
      <c r="ADD52" s="111">
        <f t="shared" si="87"/>
        <v>5.2330591461026241</v>
      </c>
      <c r="ADE52" s="111">
        <f t="shared" si="87"/>
        <v>6.4614037399625071</v>
      </c>
      <c r="ADF52" s="111">
        <f t="shared" si="87"/>
        <v>5.1059330589708098</v>
      </c>
      <c r="ADG52" s="111">
        <f t="shared" si="87"/>
        <v>5.639291381597773</v>
      </c>
      <c r="ADH52" s="111">
        <f t="shared" si="87"/>
        <v>4.2386959603118353</v>
      </c>
      <c r="ADI52" s="111">
        <f t="shared" si="87"/>
        <v>5.7835818260151006</v>
      </c>
      <c r="ADJ52" s="111">
        <f t="shared" si="87"/>
        <v>5.1614913282791566</v>
      </c>
      <c r="ADK52" s="111">
        <f t="shared" si="87"/>
        <v>5.3712372877035879</v>
      </c>
      <c r="ADL52" s="111">
        <f t="shared" si="87"/>
        <v>6.6301098782318046</v>
      </c>
      <c r="ADM52" s="111">
        <f t="shared" si="87"/>
        <v>5.6118905403528272</v>
      </c>
      <c r="ADN52" s="111">
        <f t="shared" si="87"/>
        <v>5.2322858971552701</v>
      </c>
      <c r="ADO52" s="111">
        <f t="shared" si="87"/>
        <v>5.437775932158937</v>
      </c>
      <c r="ADP52" s="111">
        <f t="shared" si="87"/>
        <v>4.962705084720465</v>
      </c>
      <c r="ADQ52" s="111">
        <f t="shared" si="87"/>
        <v>3.9411692003460632</v>
      </c>
      <c r="ADR52" s="111">
        <f t="shared" si="87"/>
        <v>4.8169276691099121</v>
      </c>
      <c r="ADS52" s="111">
        <f t="shared" si="87"/>
        <v>5.4993477857880224</v>
      </c>
      <c r="ADT52" s="111">
        <f t="shared" si="87"/>
        <v>5.0030257067186401</v>
      </c>
      <c r="ADU52" s="111">
        <f t="shared" si="87"/>
        <v>4.959759106423566</v>
      </c>
      <c r="ADV52" s="111">
        <f t="shared" si="87"/>
        <v>5.2774087557930818</v>
      </c>
      <c r="ADW52" s="111">
        <f t="shared" si="87"/>
        <v>4.7206994293577846</v>
      </c>
      <c r="ADX52" s="111">
        <f t="shared" si="87"/>
        <v>5.6010814474197197</v>
      </c>
      <c r="ADY52" s="111">
        <f t="shared" si="87"/>
        <v>4.3809849363223563</v>
      </c>
      <c r="ADZ52" s="111">
        <f t="shared" si="87"/>
        <v>5.3411771558377259</v>
      </c>
      <c r="AEA52" s="111">
        <f t="shared" si="87"/>
        <v>4.9929423486756521</v>
      </c>
      <c r="AEB52" s="111">
        <f t="shared" si="87"/>
        <v>5.2724425323564885</v>
      </c>
      <c r="AEC52" s="111">
        <f t="shared" si="87"/>
        <v>4.679091372571234</v>
      </c>
      <c r="AED52" s="111">
        <f t="shared" si="87"/>
        <v>5.304904745904226</v>
      </c>
      <c r="AEE52" s="111">
        <f t="shared" si="87"/>
        <v>4.7169686461876461</v>
      </c>
      <c r="AEF52" s="111">
        <f t="shared" si="87"/>
        <v>5.1400521985837271</v>
      </c>
      <c r="AEG52" s="111">
        <f t="shared" si="87"/>
        <v>5.0916159688973686</v>
      </c>
      <c r="AEH52" s="111">
        <f t="shared" si="87"/>
        <v>5.6469518697879337</v>
      </c>
      <c r="AEI52" s="111">
        <f t="shared" si="87"/>
        <v>5.9909570459683499</v>
      </c>
      <c r="AEJ52" s="111">
        <f t="shared" si="87"/>
        <v>5.4386530716878783</v>
      </c>
      <c r="AEK52" s="111">
        <f t="shared" si="87"/>
        <v>4.9077508957419695</v>
      </c>
      <c r="AEL52" s="111">
        <f t="shared" si="87"/>
        <v>5.02223434455769</v>
      </c>
      <c r="AEM52" s="111">
        <f t="shared" si="87"/>
        <v>5.2400396376388905</v>
      </c>
      <c r="AEN52" s="111">
        <f t="shared" si="87"/>
        <v>5.8194744191951253</v>
      </c>
      <c r="AEO52" s="111">
        <f t="shared" si="87"/>
        <v>5.1960559374796409</v>
      </c>
      <c r="AEP52" s="111">
        <f t="shared" si="87"/>
        <v>5.4515802683443253</v>
      </c>
      <c r="AEQ52" s="111">
        <f t="shared" si="87"/>
        <v>5.0876639473565604</v>
      </c>
      <c r="AER52" s="111">
        <f t="shared" si="87"/>
        <v>3.8744884038199179</v>
      </c>
      <c r="AES52" s="111">
        <f t="shared" si="87"/>
        <v>5.7944314028467003</v>
      </c>
      <c r="AET52" s="111">
        <f t="shared" si="87"/>
        <v>5.9696100540800909</v>
      </c>
      <c r="AEU52" s="111">
        <f t="shared" si="87"/>
        <v>3.8818405604999051</v>
      </c>
      <c r="AEV52" s="111">
        <f t="shared" si="87"/>
        <v>4.7567163714472498</v>
      </c>
      <c r="AEW52" s="111">
        <f t="shared" si="87"/>
        <v>4.7099997177612822</v>
      </c>
      <c r="AEX52" s="111">
        <f t="shared" si="87"/>
        <v>5.274529457623343</v>
      </c>
      <c r="AEY52" s="111">
        <f t="shared" si="87"/>
        <v>5.2848995701838009</v>
      </c>
      <c r="AEZ52" s="111">
        <f t="shared" si="87"/>
        <v>5.2316148703460232</v>
      </c>
      <c r="AFA52" s="111">
        <f t="shared" si="87"/>
        <v>5.6242695891589349</v>
      </c>
      <c r="AFB52" s="111">
        <f t="shared" si="87"/>
        <v>4.4929929156465791</v>
      </c>
      <c r="AFC52" s="111">
        <f t="shared" si="87"/>
        <v>3.9859959685363968</v>
      </c>
      <c r="AFD52" s="111">
        <f t="shared" si="87"/>
        <v>5.8045733001758961</v>
      </c>
      <c r="AFE52" s="111">
        <f t="shared" ref="AFE52:AHP52" si="88">AFE51/AFE27*4*100</f>
        <v>3.6912751677852351</v>
      </c>
      <c r="AFF52" s="111">
        <f t="shared" si="88"/>
        <v>6.3753608102820785</v>
      </c>
      <c r="AFG52" s="111">
        <f t="shared" si="88"/>
        <v>4.6926822138156412</v>
      </c>
      <c r="AFH52" s="111">
        <f t="shared" si="88"/>
        <v>5.3748594795651226</v>
      </c>
      <c r="AFI52" s="111">
        <f t="shared" si="88"/>
        <v>4.9970041941282206</v>
      </c>
      <c r="AFJ52" s="111">
        <f t="shared" si="88"/>
        <v>5.5927628559649651</v>
      </c>
      <c r="AFK52" s="111">
        <f t="shared" si="88"/>
        <v>4.861800536282578</v>
      </c>
      <c r="AFL52" s="111">
        <f t="shared" si="88"/>
        <v>5.2358792966519845</v>
      </c>
      <c r="AFM52" s="111">
        <f t="shared" si="88"/>
        <v>5.8055024474908139</v>
      </c>
      <c r="AFN52" s="111">
        <f t="shared" si="88"/>
        <v>5.7255787527305788</v>
      </c>
      <c r="AFO52" s="111">
        <f t="shared" si="88"/>
        <v>5.4816448135868594</v>
      </c>
      <c r="AFP52" s="111">
        <f t="shared" si="88"/>
        <v>5.5137882071594051</v>
      </c>
      <c r="AFQ52" s="111">
        <f t="shared" si="88"/>
        <v>6.3168968574820781</v>
      </c>
      <c r="AFR52" s="111">
        <f t="shared" si="88"/>
        <v>6.8411122959560329</v>
      </c>
      <c r="AFS52" s="111">
        <f t="shared" si="88"/>
        <v>4.1062864549578739</v>
      </c>
      <c r="AFT52" s="111">
        <f t="shared" si="88"/>
        <v>5.0756508865056151</v>
      </c>
      <c r="AFU52" s="111">
        <f t="shared" si="88"/>
        <v>5.2531375410108359</v>
      </c>
      <c r="AFV52" s="111">
        <f t="shared" si="88"/>
        <v>5.1474313506940925</v>
      </c>
      <c r="AFW52" s="111">
        <f t="shared" si="88"/>
        <v>6.5408412624135606</v>
      </c>
      <c r="AFX52" s="111">
        <f t="shared" si="88"/>
        <v>5.3388998287891329</v>
      </c>
      <c r="AFY52" s="111">
        <f t="shared" si="88"/>
        <v>6.2971436337689992</v>
      </c>
      <c r="AFZ52" s="111">
        <f t="shared" si="88"/>
        <v>5.0129785853341984</v>
      </c>
      <c r="AGA52" s="111">
        <f t="shared" si="88"/>
        <v>5.6091042244447022</v>
      </c>
      <c r="AGB52" s="111">
        <f t="shared" si="88"/>
        <v>4.5569341538868029</v>
      </c>
      <c r="AGC52" s="111">
        <f t="shared" si="88"/>
        <v>5.3162395058168546</v>
      </c>
      <c r="AGD52" s="111">
        <f t="shared" si="88"/>
        <v>6.0586761183490943</v>
      </c>
      <c r="AGE52" s="111">
        <f t="shared" si="88"/>
        <v>5.6460179769714749</v>
      </c>
      <c r="AGF52" s="111">
        <f t="shared" si="88"/>
        <v>5.975872926026816</v>
      </c>
      <c r="AGG52" s="111">
        <f t="shared" si="88"/>
        <v>4.6984367708819414</v>
      </c>
      <c r="AGH52" s="111">
        <f t="shared" si="88"/>
        <v>5.7353882515141068</v>
      </c>
      <c r="AGI52" s="111">
        <f t="shared" si="88"/>
        <v>4.938387469146809</v>
      </c>
      <c r="AGJ52" s="111">
        <f t="shared" si="88"/>
        <v>5.1880674448767836</v>
      </c>
      <c r="AGK52" s="111">
        <f t="shared" si="88"/>
        <v>5.3195971653313823</v>
      </c>
      <c r="AGL52" s="111">
        <f t="shared" si="88"/>
        <v>5.0367326609388616</v>
      </c>
      <c r="AGM52" s="111">
        <f t="shared" si="88"/>
        <v>5.49664064609102</v>
      </c>
      <c r="AGN52" s="111">
        <f t="shared" si="88"/>
        <v>5.8449063956345801</v>
      </c>
      <c r="AGO52" s="111">
        <f t="shared" si="88"/>
        <v>4.650845142564453</v>
      </c>
      <c r="AGP52" s="111">
        <f t="shared" si="88"/>
        <v>5.9022743622378391</v>
      </c>
      <c r="AGQ52" s="111">
        <f t="shared" si="88"/>
        <v>5.3877264996136542</v>
      </c>
      <c r="AGR52" s="111">
        <f t="shared" si="88"/>
        <v>6.1351204848962695</v>
      </c>
      <c r="AGS52" s="111">
        <f t="shared" si="88"/>
        <v>4.4269332321956147</v>
      </c>
      <c r="AGT52" s="111">
        <f t="shared" si="88"/>
        <v>6.8023309592082137</v>
      </c>
      <c r="AGU52" s="111">
        <f t="shared" si="88"/>
        <v>5.3886499605337894</v>
      </c>
      <c r="AGV52" s="111">
        <f t="shared" si="88"/>
        <v>5.1342455388107702</v>
      </c>
      <c r="AGW52" s="111">
        <f t="shared" si="88"/>
        <v>4.914049227449496</v>
      </c>
      <c r="AGX52" s="111">
        <f t="shared" si="88"/>
        <v>4.4837758112094397</v>
      </c>
      <c r="AGY52" s="111">
        <f t="shared" si="88"/>
        <v>4.1978228682639749</v>
      </c>
      <c r="AGZ52" s="111">
        <f t="shared" si="88"/>
        <v>5.7203312538761812</v>
      </c>
      <c r="AHA52" s="111">
        <f t="shared" si="88"/>
        <v>4.8537305358783396</v>
      </c>
      <c r="AHB52" s="111">
        <f t="shared" si="88"/>
        <v>5.8057634499598905</v>
      </c>
      <c r="AHC52" s="111">
        <f t="shared" si="88"/>
        <v>5.3817353618272836</v>
      </c>
      <c r="AHD52" s="111">
        <f t="shared" si="88"/>
        <v>5.2465159854783936</v>
      </c>
      <c r="AHE52" s="111">
        <f t="shared" si="88"/>
        <v>4.9904770542354431</v>
      </c>
      <c r="AHF52" s="111">
        <f t="shared" si="88"/>
        <v>4.6020106445890008</v>
      </c>
      <c r="AHG52" s="111">
        <f t="shared" si="88"/>
        <v>4.6937744968379542</v>
      </c>
      <c r="AHH52" s="111">
        <f t="shared" si="88"/>
        <v>5.3489418180404611</v>
      </c>
      <c r="AHI52" s="111">
        <f t="shared" si="88"/>
        <v>5.1731851698070761</v>
      </c>
      <c r="AHJ52" s="111">
        <f t="shared" si="88"/>
        <v>4.9574226699451289</v>
      </c>
      <c r="AHK52" s="111">
        <f t="shared" si="88"/>
        <v>6.0340215125182191</v>
      </c>
      <c r="AHL52" s="111">
        <f t="shared" si="88"/>
        <v>4.7075023128724798</v>
      </c>
      <c r="AHM52" s="111">
        <f t="shared" si="88"/>
        <v>4.5704692903844695</v>
      </c>
      <c r="AHN52" s="111">
        <f t="shared" si="88"/>
        <v>5.204963014936995</v>
      </c>
      <c r="AHO52" s="111">
        <f t="shared" si="88"/>
        <v>6.4584980990404679</v>
      </c>
      <c r="AHP52" s="111">
        <f t="shared" si="88"/>
        <v>5.7539968698086099</v>
      </c>
      <c r="AHQ52" s="111">
        <f t="shared" ref="AHQ52:AKB52" si="89">AHQ51/AHQ27*4*100</f>
        <v>5.3765096217650967</v>
      </c>
      <c r="AHR52" s="111">
        <f t="shared" si="89"/>
        <v>5.6649793501160541</v>
      </c>
      <c r="AHS52" s="111">
        <f t="shared" si="89"/>
        <v>5.6061998648160536</v>
      </c>
      <c r="AHT52" s="111">
        <f t="shared" si="89"/>
        <v>5.0074295785886287</v>
      </c>
      <c r="AHU52" s="111">
        <f t="shared" si="89"/>
        <v>4.8812973595637068</v>
      </c>
      <c r="AHV52" s="111">
        <f t="shared" si="89"/>
        <v>6.959076952947842</v>
      </c>
      <c r="AHW52" s="111">
        <f t="shared" si="89"/>
        <v>4.4570956176583545</v>
      </c>
      <c r="AHX52" s="111">
        <f t="shared" si="89"/>
        <v>6.0788233127076499</v>
      </c>
      <c r="AHY52" s="111">
        <f t="shared" si="89"/>
        <v>4.1683274810799729</v>
      </c>
      <c r="AHZ52" s="111">
        <f t="shared" si="89"/>
        <v>6.251872573507959</v>
      </c>
      <c r="AIA52" s="111">
        <f t="shared" si="89"/>
        <v>5.7775963408263866</v>
      </c>
      <c r="AIB52" s="111">
        <f t="shared" si="89"/>
        <v>4.4140982869786178</v>
      </c>
      <c r="AIC52" s="111">
        <f t="shared" si="89"/>
        <v>5.6781384827284249</v>
      </c>
      <c r="AID52" s="111">
        <f t="shared" si="89"/>
        <v>5.4610606784519833</v>
      </c>
      <c r="AIE52" s="111">
        <f t="shared" si="89"/>
        <v>5.8915078062830544</v>
      </c>
      <c r="AIF52" s="111">
        <f t="shared" si="89"/>
        <v>5.6164577379099576</v>
      </c>
      <c r="AIG52" s="111">
        <f t="shared" si="89"/>
        <v>6.7106245558484083</v>
      </c>
      <c r="AIH52" s="111">
        <f t="shared" si="89"/>
        <v>4.6116027531956734</v>
      </c>
      <c r="AII52" s="111">
        <f t="shared" si="89"/>
        <v>5.7973533066288985</v>
      </c>
      <c r="AIJ52" s="111">
        <f t="shared" si="89"/>
        <v>4.4941211468207758</v>
      </c>
      <c r="AIK52" s="111">
        <f t="shared" si="89"/>
        <v>5.1545375311066675</v>
      </c>
      <c r="AIL52" s="111">
        <f t="shared" si="89"/>
        <v>4.8798963420711656</v>
      </c>
      <c r="AIM52" s="111">
        <f t="shared" si="89"/>
        <v>4.3242938490161809</v>
      </c>
      <c r="AIN52" s="111">
        <f t="shared" si="89"/>
        <v>6.4124417604181891</v>
      </c>
      <c r="AIO52" s="111">
        <f t="shared" si="89"/>
        <v>4.6241690579955028</v>
      </c>
      <c r="AIP52" s="111">
        <f t="shared" si="89"/>
        <v>6.2833467074988132</v>
      </c>
      <c r="AIQ52" s="111">
        <f t="shared" si="89"/>
        <v>4.9019660958180511</v>
      </c>
      <c r="AIR52" s="111">
        <f t="shared" si="89"/>
        <v>5.2599591137631911</v>
      </c>
      <c r="AIS52" s="111">
        <f t="shared" si="89"/>
        <v>4.1610543548086287</v>
      </c>
      <c r="AIT52" s="111">
        <f t="shared" si="89"/>
        <v>4.8918366775809474</v>
      </c>
      <c r="AIU52" s="111">
        <f t="shared" si="89"/>
        <v>7.5180939200688215</v>
      </c>
      <c r="AIV52" s="111">
        <f t="shared" si="89"/>
        <v>6.7600989282769985</v>
      </c>
      <c r="AIW52" s="111">
        <f t="shared" si="89"/>
        <v>6.8678239908654559</v>
      </c>
      <c r="AIX52" s="111">
        <f t="shared" si="89"/>
        <v>6.4163435989022952</v>
      </c>
      <c r="AIY52" s="111">
        <f t="shared" si="89"/>
        <v>5.8050164192982665</v>
      </c>
      <c r="AIZ52" s="111">
        <f t="shared" si="89"/>
        <v>5.087308333711853</v>
      </c>
      <c r="AJA52" s="111">
        <f t="shared" si="89"/>
        <v>3.9981221942019212</v>
      </c>
      <c r="AJB52" s="111">
        <f t="shared" si="89"/>
        <v>5.311605203989469</v>
      </c>
      <c r="AJC52" s="111">
        <f t="shared" si="89"/>
        <v>4.3657567187052244</v>
      </c>
      <c r="AJD52" s="111">
        <f t="shared" si="89"/>
        <v>5.1500198513981053</v>
      </c>
      <c r="AJE52" s="111">
        <f t="shared" si="89"/>
        <v>4.6971155858835347</v>
      </c>
      <c r="AJF52" s="111">
        <f t="shared" si="89"/>
        <v>5.3647457580030142</v>
      </c>
      <c r="AJG52" s="111">
        <f t="shared" si="89"/>
        <v>4.8596895177496231</v>
      </c>
      <c r="AJH52" s="111">
        <f t="shared" si="89"/>
        <v>4.3517262000598018</v>
      </c>
      <c r="AJI52" s="111">
        <f t="shared" si="89"/>
        <v>5.8419108048450514</v>
      </c>
      <c r="AJJ52" s="111">
        <f t="shared" si="89"/>
        <v>3.4325953332935493</v>
      </c>
      <c r="AJK52" s="111">
        <f t="shared" si="89"/>
        <v>4.4129003787739496</v>
      </c>
      <c r="AJL52" s="111">
        <f t="shared" si="89"/>
        <v>5.6457173958667264</v>
      </c>
      <c r="AJM52" s="111">
        <f t="shared" si="89"/>
        <v>5.205762801548933</v>
      </c>
      <c r="AJN52" s="111">
        <f t="shared" si="89"/>
        <v>7.4160165874794277</v>
      </c>
      <c r="AJO52" s="111">
        <f t="shared" si="89"/>
        <v>5.070902263018791</v>
      </c>
      <c r="AJP52" s="111">
        <f t="shared" si="89"/>
        <v>5.0697084917617232</v>
      </c>
      <c r="AJQ52" s="111">
        <f t="shared" si="89"/>
        <v>6.1504966662130904</v>
      </c>
      <c r="AJR52" s="111">
        <f t="shared" si="89"/>
        <v>4.469401041666667</v>
      </c>
      <c r="AJS52" s="111">
        <f t="shared" si="89"/>
        <v>4.7299480296498695</v>
      </c>
      <c r="AJT52" s="111">
        <f t="shared" si="89"/>
        <v>4.8430356112535273</v>
      </c>
      <c r="AJU52" s="111">
        <f t="shared" si="89"/>
        <v>4.8688973249757215</v>
      </c>
      <c r="AJV52" s="111">
        <f t="shared" si="89"/>
        <v>5.7214819234892298</v>
      </c>
      <c r="AJW52" s="111">
        <f t="shared" si="89"/>
        <v>6.1089548466914856</v>
      </c>
      <c r="AJX52" s="111">
        <f t="shared" si="89"/>
        <v>5.7645228712689063</v>
      </c>
      <c r="AJY52" s="111">
        <f t="shared" si="89"/>
        <v>5.6635809304454385</v>
      </c>
      <c r="AJZ52" s="111">
        <f t="shared" si="89"/>
        <v>4.9353259431064327</v>
      </c>
      <c r="AKA52" s="111">
        <f t="shared" si="89"/>
        <v>5.0191497392046829</v>
      </c>
      <c r="AKB52" s="111">
        <f t="shared" si="89"/>
        <v>6.4267272493766807</v>
      </c>
      <c r="AKC52" s="111">
        <f t="shared" ref="AKC52:AMN52" si="90">AKC51/AKC27*4*100</f>
        <v>4.695611377984477</v>
      </c>
      <c r="AKD52" s="111">
        <f t="shared" si="90"/>
        <v>5.4205885635626325</v>
      </c>
      <c r="AKE52" s="111">
        <f t="shared" si="90"/>
        <v>5.0019396370644085</v>
      </c>
      <c r="AKF52" s="111">
        <f t="shared" si="90"/>
        <v>4.7936896216718994</v>
      </c>
      <c r="AKG52" s="111">
        <f t="shared" si="90"/>
        <v>5.2028575851327536</v>
      </c>
      <c r="AKH52" s="111">
        <f t="shared" si="90"/>
        <v>5.6328604767859556</v>
      </c>
      <c r="AKI52" s="111">
        <f t="shared" si="90"/>
        <v>5.664718379495012</v>
      </c>
      <c r="AKJ52" s="111">
        <f t="shared" si="90"/>
        <v>5.069748366545503</v>
      </c>
      <c r="AKK52" s="111">
        <f t="shared" si="90"/>
        <v>7.3484975945919695</v>
      </c>
      <c r="AKL52" s="111">
        <f t="shared" si="90"/>
        <v>6.2560427054103309</v>
      </c>
      <c r="AKM52" s="111">
        <f t="shared" si="90"/>
        <v>6.970644152998422</v>
      </c>
      <c r="AKN52" s="111">
        <f t="shared" si="90"/>
        <v>4.5126214138515532</v>
      </c>
      <c r="AKO52" s="111">
        <f t="shared" si="90"/>
        <v>5.7588634489757089</v>
      </c>
      <c r="AKP52" s="111">
        <f t="shared" si="90"/>
        <v>6.147445065661163</v>
      </c>
      <c r="AKQ52" s="111">
        <f t="shared" si="90"/>
        <v>4.8461905202410858</v>
      </c>
      <c r="AKR52" s="111">
        <f t="shared" si="90"/>
        <v>5.0064252644920524</v>
      </c>
      <c r="AKS52" s="111">
        <f t="shared" si="90"/>
        <v>5.2266893477135481</v>
      </c>
      <c r="AKT52" s="111">
        <f t="shared" si="90"/>
        <v>6.3634208654884503</v>
      </c>
      <c r="AKU52" s="111">
        <f t="shared" si="90"/>
        <v>5.4716144808729563</v>
      </c>
      <c r="AKV52" s="111">
        <f t="shared" si="90"/>
        <v>5.6087818291429397</v>
      </c>
      <c r="AKW52" s="111">
        <f t="shared" si="90"/>
        <v>6.3996262991942086</v>
      </c>
      <c r="AKX52" s="111">
        <f t="shared" si="90"/>
        <v>5.4380351119951573</v>
      </c>
      <c r="AKY52" s="111">
        <f t="shared" si="90"/>
        <v>3.878204230937917</v>
      </c>
      <c r="AKZ52" s="111">
        <f t="shared" si="90"/>
        <v>4.0141078353046629</v>
      </c>
      <c r="ALA52" s="111">
        <f t="shared" si="90"/>
        <v>3.9185623467326258</v>
      </c>
      <c r="ALB52" s="111">
        <f t="shared" si="90"/>
        <v>4.984592506918915</v>
      </c>
      <c r="ALC52" s="111">
        <f t="shared" si="90"/>
        <v>5.2106631602942972</v>
      </c>
      <c r="ALD52" s="111">
        <f t="shared" si="90"/>
        <v>5.1730404840100741</v>
      </c>
      <c r="ALE52" s="111">
        <f t="shared" si="90"/>
        <v>5.2628852628852627</v>
      </c>
      <c r="ALF52" s="111">
        <f t="shared" si="90"/>
        <v>4.7518823095449907</v>
      </c>
      <c r="ALG52" s="111" t="e">
        <f t="shared" si="90"/>
        <v>#VALUE!</v>
      </c>
      <c r="ALH52" s="111">
        <f t="shared" si="90"/>
        <v>5.2901514011789326</v>
      </c>
      <c r="ALI52" s="111">
        <f t="shared" si="90"/>
        <v>5.0195650024250238</v>
      </c>
      <c r="ALJ52" s="111">
        <f t="shared" si="90"/>
        <v>3.9075867533146216</v>
      </c>
      <c r="ALK52" s="111" t="e">
        <f t="shared" si="90"/>
        <v>#VALUE!</v>
      </c>
      <c r="ALL52" s="111">
        <f t="shared" si="90"/>
        <v>5.2274088653089166</v>
      </c>
      <c r="ALM52" s="111">
        <f t="shared" si="90"/>
        <v>5.6593921746487892</v>
      </c>
      <c r="ALN52" s="111">
        <f t="shared" si="90"/>
        <v>5.2265720548758807</v>
      </c>
      <c r="ALO52" s="111">
        <f t="shared" si="90"/>
        <v>6.0248213394652295</v>
      </c>
      <c r="ALP52" s="111">
        <f t="shared" si="90"/>
        <v>4.0489302157623905</v>
      </c>
      <c r="ALQ52" s="111">
        <f t="shared" si="90"/>
        <v>5.1164575508447969</v>
      </c>
      <c r="ALR52" s="111">
        <f t="shared" si="90"/>
        <v>6.1341864205300327</v>
      </c>
      <c r="ALS52" s="111">
        <f t="shared" si="90"/>
        <v>4.7777032653632725</v>
      </c>
      <c r="ALT52" s="111">
        <f t="shared" si="90"/>
        <v>4.8182659898106719</v>
      </c>
      <c r="ALU52" s="111">
        <f t="shared" si="90"/>
        <v>5.6830533751433325</v>
      </c>
      <c r="ALV52" s="111">
        <f t="shared" si="90"/>
        <v>5.6876393591320653</v>
      </c>
      <c r="ALW52" s="111">
        <f t="shared" si="90"/>
        <v>5.2349926897471928</v>
      </c>
      <c r="ALX52" s="111">
        <f t="shared" si="90"/>
        <v>6.1728963936980827</v>
      </c>
      <c r="ALY52" s="111">
        <f t="shared" si="90"/>
        <v>4.6418649567186918</v>
      </c>
      <c r="ALZ52" s="111">
        <f t="shared" si="90"/>
        <v>5.9299352036816435</v>
      </c>
      <c r="AMA52" s="111">
        <f t="shared" si="90"/>
        <v>4.9325901488673916</v>
      </c>
      <c r="AMB52" s="111">
        <f t="shared" si="90"/>
        <v>5.2797153637809391</v>
      </c>
      <c r="AMC52" s="111">
        <f t="shared" si="90"/>
        <v>4.5197740112994351</v>
      </c>
      <c r="AMD52" s="111">
        <f t="shared" si="90"/>
        <v>5.9630394156661088</v>
      </c>
      <c r="AME52" s="111">
        <f t="shared" si="90"/>
        <v>5.4917810787724743</v>
      </c>
      <c r="AMF52" s="111">
        <f t="shared" si="90"/>
        <v>5.3898030034983178</v>
      </c>
      <c r="AMG52" s="111">
        <f t="shared" si="90"/>
        <v>6.4826582585495993</v>
      </c>
      <c r="AMH52" s="111">
        <f t="shared" si="90"/>
        <v>6.4042255727804598</v>
      </c>
      <c r="AMI52" s="111">
        <f t="shared" si="90"/>
        <v>6.2805204148461788</v>
      </c>
      <c r="AMJ52" s="111">
        <f t="shared" si="90"/>
        <v>5.2447351496325894</v>
      </c>
      <c r="AMK52" s="111">
        <f t="shared" si="90"/>
        <v>6.2019976201637039</v>
      </c>
      <c r="AML52" s="111">
        <f t="shared" si="90"/>
        <v>5.3681821738790196</v>
      </c>
      <c r="AMM52" s="111" t="e">
        <f t="shared" si="90"/>
        <v>#VALUE!</v>
      </c>
      <c r="AMN52" s="111">
        <f t="shared" si="90"/>
        <v>5.48780300102508</v>
      </c>
      <c r="AMO52" s="111">
        <f t="shared" ref="AMO52:AOZ52" si="91">AMO51/AMO27*4*100</f>
        <v>6.1894153772051297</v>
      </c>
      <c r="AMP52" s="111">
        <f t="shared" si="91"/>
        <v>5.4181902130606714</v>
      </c>
      <c r="AMQ52" s="111">
        <f t="shared" si="91"/>
        <v>4.5157905781135241</v>
      </c>
      <c r="AMR52" s="111">
        <f t="shared" si="91"/>
        <v>6.203375860995938</v>
      </c>
      <c r="AMS52" s="111">
        <f t="shared" si="91"/>
        <v>6.151295995640278</v>
      </c>
      <c r="AMT52" s="111">
        <f t="shared" si="91"/>
        <v>4.874835309617918</v>
      </c>
      <c r="AMU52" s="111">
        <f t="shared" si="91"/>
        <v>5.0990741154895565</v>
      </c>
      <c r="AMV52" s="111">
        <f t="shared" si="91"/>
        <v>5.8514467426462868</v>
      </c>
      <c r="AMW52" s="111">
        <f t="shared" si="91"/>
        <v>5.4086293642323531</v>
      </c>
      <c r="AMX52" s="111">
        <f t="shared" si="91"/>
        <v>4.8037045518153834</v>
      </c>
      <c r="AMY52" s="111">
        <f t="shared" si="91"/>
        <v>4.269566082142739</v>
      </c>
      <c r="AMZ52" s="111">
        <f t="shared" si="91"/>
        <v>4.632902718716621</v>
      </c>
      <c r="ANA52" s="111">
        <f t="shared" si="91"/>
        <v>4.9494109411180451</v>
      </c>
      <c r="ANB52" s="111">
        <f t="shared" si="91"/>
        <v>5.3234474638314735</v>
      </c>
      <c r="ANC52" s="111">
        <f t="shared" si="91"/>
        <v>5.0051722765974374</v>
      </c>
      <c r="AND52" s="111">
        <f t="shared" si="91"/>
        <v>4.4790725685034634</v>
      </c>
      <c r="ANE52" s="111">
        <f t="shared" si="91"/>
        <v>5.7393803529344138</v>
      </c>
      <c r="ANF52" s="111">
        <f t="shared" si="91"/>
        <v>3.9575183554838329</v>
      </c>
      <c r="ANG52" s="111">
        <f t="shared" si="91"/>
        <v>5.1152514705468466</v>
      </c>
      <c r="ANH52" s="111">
        <f t="shared" si="91"/>
        <v>5.5609210593198801</v>
      </c>
      <c r="ANI52" s="111">
        <f t="shared" si="91"/>
        <v>5.1613048192026607</v>
      </c>
      <c r="ANJ52" s="111">
        <f t="shared" si="91"/>
        <v>5.3231047536095941</v>
      </c>
      <c r="ANK52" s="111">
        <f t="shared" si="91"/>
        <v>6.3265289384980035</v>
      </c>
      <c r="ANL52" s="111">
        <f t="shared" si="91"/>
        <v>5.1921688040444263</v>
      </c>
      <c r="ANM52" s="111">
        <f t="shared" si="91"/>
        <v>4.9190006479948156</v>
      </c>
      <c r="ANN52" s="111">
        <f t="shared" si="91"/>
        <v>3.6165916107991025</v>
      </c>
      <c r="ANO52" s="111">
        <f t="shared" si="91"/>
        <v>6.0175079075154816</v>
      </c>
      <c r="ANP52" s="111">
        <f t="shared" si="91"/>
        <v>4.7370565071482611</v>
      </c>
      <c r="ANQ52" s="111">
        <f t="shared" si="91"/>
        <v>5.4816814397817488</v>
      </c>
      <c r="ANR52" s="111">
        <f t="shared" si="91"/>
        <v>5.0375469336670839</v>
      </c>
      <c r="ANS52" s="111" t="e">
        <f t="shared" si="91"/>
        <v>#VALUE!</v>
      </c>
      <c r="ANT52" s="111">
        <f t="shared" si="91"/>
        <v>4.5621143322854811</v>
      </c>
      <c r="ANU52" s="111">
        <f t="shared" si="91"/>
        <v>5.9843027797759341</v>
      </c>
      <c r="ANV52" s="111">
        <f t="shared" si="91"/>
        <v>4.6791303551771639</v>
      </c>
      <c r="ANW52" s="111">
        <f t="shared" si="91"/>
        <v>5.9883983465907118</v>
      </c>
      <c r="ANX52" s="111">
        <f t="shared" si="91"/>
        <v>4.9658018201345318</v>
      </c>
      <c r="ANY52" s="111">
        <f t="shared" si="91"/>
        <v>4.8963793483499529</v>
      </c>
      <c r="ANZ52" s="111">
        <f t="shared" si="91"/>
        <v>4.8322837681531938</v>
      </c>
      <c r="AOA52" s="111">
        <f t="shared" si="91"/>
        <v>3.1404525825549809</v>
      </c>
      <c r="AOB52" s="111">
        <f t="shared" si="91"/>
        <v>4.448333070372974</v>
      </c>
      <c r="AOC52" s="111">
        <f t="shared" si="91"/>
        <v>5.0734994841311156</v>
      </c>
      <c r="AOD52" s="111">
        <f t="shared" si="91"/>
        <v>8.4826369156222903</v>
      </c>
      <c r="AOE52" s="111">
        <f t="shared" si="91"/>
        <v>5.5330777215243501</v>
      </c>
      <c r="AOF52" s="111">
        <f t="shared" si="91"/>
        <v>4.1553302003462775</v>
      </c>
      <c r="AOG52" s="111">
        <f t="shared" si="91"/>
        <v>5.2849024350005447</v>
      </c>
      <c r="AOH52" s="111">
        <f t="shared" si="91"/>
        <v>5.7766058695957438</v>
      </c>
      <c r="AOI52" s="111">
        <f t="shared" si="91"/>
        <v>4.8052971779914868</v>
      </c>
      <c r="AOJ52" s="111">
        <f t="shared" si="91"/>
        <v>5.5271843806692402</v>
      </c>
      <c r="AOK52" s="111">
        <f t="shared" si="91"/>
        <v>7.1580756418254801</v>
      </c>
      <c r="AOL52" s="111">
        <f t="shared" si="91"/>
        <v>4.0534315983417777</v>
      </c>
      <c r="AOM52" s="111">
        <f t="shared" si="91"/>
        <v>4.1863137550987455</v>
      </c>
      <c r="AON52" s="111">
        <f t="shared" si="91"/>
        <v>3.5222894881673086</v>
      </c>
      <c r="AOO52" s="111">
        <f t="shared" si="91"/>
        <v>4.6760395165582693</v>
      </c>
      <c r="AOP52" s="111">
        <f t="shared" si="91"/>
        <v>5.4033459956746341</v>
      </c>
      <c r="AOQ52" s="111">
        <f t="shared" si="91"/>
        <v>4.5437136264701206</v>
      </c>
      <c r="AOR52" s="111">
        <f t="shared" si="91"/>
        <v>6.3267217161828553</v>
      </c>
      <c r="AOS52" s="111">
        <f t="shared" si="91"/>
        <v>5.7666577607114817</v>
      </c>
      <c r="AOT52" s="111">
        <f t="shared" si="91"/>
        <v>8.6164563723443894</v>
      </c>
      <c r="AOU52" s="111">
        <f t="shared" si="91"/>
        <v>5.1986039905595121</v>
      </c>
      <c r="AOV52" s="111">
        <f t="shared" si="91"/>
        <v>4.2447597132003869</v>
      </c>
      <c r="AOW52" s="111">
        <f t="shared" si="91"/>
        <v>4.5374544225077509</v>
      </c>
      <c r="AOX52" s="111">
        <f t="shared" si="91"/>
        <v>5.4723867386410818</v>
      </c>
      <c r="AOY52" s="111">
        <f t="shared" si="91"/>
        <v>4.076067247856801</v>
      </c>
      <c r="AOZ52" s="111">
        <f t="shared" si="91"/>
        <v>3.8779646163115515</v>
      </c>
      <c r="APA52" s="111">
        <f t="shared" ref="APA52:ARL52" si="92">APA51/APA27*4*100</f>
        <v>5.2034125361348087</v>
      </c>
      <c r="APB52" s="111">
        <f t="shared" si="92"/>
        <v>5.6319281384808608</v>
      </c>
      <c r="APC52" s="111">
        <f t="shared" si="92"/>
        <v>6.1337989933526051</v>
      </c>
      <c r="APD52" s="111">
        <f t="shared" si="92"/>
        <v>4.6336131068938826</v>
      </c>
      <c r="APE52" s="111">
        <f t="shared" si="92"/>
        <v>5.615023575142069</v>
      </c>
      <c r="APF52" s="111">
        <f t="shared" si="92"/>
        <v>5.111389418654805</v>
      </c>
      <c r="APG52" s="111">
        <f t="shared" si="92"/>
        <v>5.2563794526750076</v>
      </c>
      <c r="APH52" s="111">
        <f t="shared" si="92"/>
        <v>4.3259679922867873</v>
      </c>
      <c r="API52" s="111">
        <f t="shared" si="92"/>
        <v>4.9669100088694824</v>
      </c>
      <c r="APJ52" s="111">
        <f t="shared" si="92"/>
        <v>5.0562359987374812</v>
      </c>
      <c r="APK52" s="111">
        <f t="shared" si="92"/>
        <v>3.9509977656213882</v>
      </c>
      <c r="APL52" s="111">
        <f t="shared" si="92"/>
        <v>6.4087206516530912</v>
      </c>
      <c r="APM52" s="111">
        <f t="shared" si="92"/>
        <v>4.8462060682019947</v>
      </c>
      <c r="APN52" s="111">
        <f t="shared" si="92"/>
        <v>4.6715988027333823</v>
      </c>
      <c r="APO52" s="111">
        <f t="shared" si="92"/>
        <v>5.6037963863589475</v>
      </c>
      <c r="APP52" s="111">
        <f t="shared" si="92"/>
        <v>4.8513004074483073</v>
      </c>
      <c r="APQ52" s="111">
        <f t="shared" si="92"/>
        <v>4.5802786680054473</v>
      </c>
      <c r="APR52" s="111">
        <f t="shared" si="92"/>
        <v>5.6963280051103942</v>
      </c>
      <c r="APS52" s="111">
        <f t="shared" si="92"/>
        <v>6.4550247592186025</v>
      </c>
      <c r="APT52" s="111">
        <f t="shared" si="92"/>
        <v>4.8727121408388312</v>
      </c>
      <c r="APU52" s="111">
        <f t="shared" si="92"/>
        <v>3.5142496512323125</v>
      </c>
      <c r="APV52" s="111">
        <f t="shared" si="92"/>
        <v>5.8052107011715339</v>
      </c>
      <c r="APW52" s="111">
        <f t="shared" si="92"/>
        <v>5.8724210707671105</v>
      </c>
      <c r="APX52" s="111">
        <f t="shared" si="92"/>
        <v>4.9408116067924732</v>
      </c>
      <c r="APY52" s="111">
        <f t="shared" si="92"/>
        <v>6.0951266519823788</v>
      </c>
      <c r="APZ52" s="111">
        <f t="shared" si="92"/>
        <v>5.1777975278733877</v>
      </c>
      <c r="AQA52" s="111">
        <f t="shared" si="92"/>
        <v>5.4910283017010624</v>
      </c>
      <c r="AQB52" s="111">
        <f t="shared" si="92"/>
        <v>4.7308590414445915</v>
      </c>
      <c r="AQC52" s="111">
        <f t="shared" si="92"/>
        <v>6.4171122994652414</v>
      </c>
      <c r="AQD52" s="111">
        <f t="shared" si="92"/>
        <v>5.0663082891700695</v>
      </c>
      <c r="AQE52" s="111">
        <f t="shared" si="92"/>
        <v>5.7845651286239281</v>
      </c>
      <c r="AQF52" s="111">
        <f t="shared" si="92"/>
        <v>5.0159289636006239</v>
      </c>
      <c r="AQG52" s="111">
        <f t="shared" si="92"/>
        <v>4.3993453355155481</v>
      </c>
      <c r="AQH52" s="111">
        <f t="shared" si="92"/>
        <v>3.9388225434737065</v>
      </c>
      <c r="AQI52" s="111">
        <f t="shared" si="92"/>
        <v>4.2657968117009526</v>
      </c>
      <c r="AQJ52" s="111">
        <f t="shared" si="92"/>
        <v>4.0507886995939133</v>
      </c>
      <c r="AQK52" s="111">
        <f t="shared" si="92"/>
        <v>4.9747857983816628</v>
      </c>
      <c r="AQL52" s="111">
        <f t="shared" si="92"/>
        <v>4.6013062577408688</v>
      </c>
      <c r="AQM52" s="111">
        <f t="shared" si="92"/>
        <v>3.8828530940009447</v>
      </c>
      <c r="AQN52" s="111">
        <f t="shared" si="92"/>
        <v>9.417535696734431</v>
      </c>
      <c r="AQO52" s="111">
        <f t="shared" si="92"/>
        <v>5.519024299269768</v>
      </c>
      <c r="AQP52" s="111">
        <f t="shared" si="92"/>
        <v>5.9148497448317734</v>
      </c>
      <c r="AQQ52" s="111">
        <f t="shared" si="92"/>
        <v>6.6802091311731999</v>
      </c>
      <c r="AQR52" s="111">
        <f t="shared" si="92"/>
        <v>4.7712295016616464</v>
      </c>
      <c r="AQS52" s="111">
        <f t="shared" si="92"/>
        <v>5.0145337035774018</v>
      </c>
      <c r="AQT52" s="111">
        <f t="shared" si="92"/>
        <v>7.0516331380259274</v>
      </c>
      <c r="AQU52" s="111">
        <f t="shared" si="92"/>
        <v>6.0540424906074097</v>
      </c>
      <c r="AQV52" s="111">
        <f t="shared" si="92"/>
        <v>7.2249605751448884</v>
      </c>
      <c r="AQW52" s="111">
        <f t="shared" si="92"/>
        <v>5.6252905625290559</v>
      </c>
      <c r="AQX52" s="111">
        <f t="shared" si="92"/>
        <v>6.0418881744384247</v>
      </c>
      <c r="AQY52" s="111">
        <f t="shared" si="92"/>
        <v>5.7459417675856734</v>
      </c>
      <c r="AQZ52" s="111">
        <f t="shared" si="92"/>
        <v>3.3404495793042823</v>
      </c>
      <c r="ARA52" s="111">
        <f t="shared" si="92"/>
        <v>5.3029455290117014</v>
      </c>
      <c r="ARB52" s="111">
        <f t="shared" si="92"/>
        <v>4.3822651990535952</v>
      </c>
      <c r="ARC52" s="111">
        <f t="shared" si="92"/>
        <v>4.9644506838148716</v>
      </c>
      <c r="ARD52" s="111">
        <f t="shared" si="92"/>
        <v>5.6652315978132295</v>
      </c>
      <c r="ARE52" s="111">
        <f t="shared" si="92"/>
        <v>5.2013394753832927</v>
      </c>
      <c r="ARF52" s="111">
        <f t="shared" si="92"/>
        <v>5.1020139601696055</v>
      </c>
      <c r="ARG52" s="111">
        <f t="shared" si="92"/>
        <v>4.4064131554523618</v>
      </c>
      <c r="ARH52" s="111">
        <f t="shared" si="92"/>
        <v>5.2368262071454534</v>
      </c>
      <c r="ARI52" s="111">
        <f t="shared" si="92"/>
        <v>4.5861533910124441</v>
      </c>
      <c r="ARJ52" s="111">
        <f t="shared" si="92"/>
        <v>5.6600373296955127</v>
      </c>
      <c r="ARK52" s="111">
        <f t="shared" si="92"/>
        <v>5.5950579827126745</v>
      </c>
      <c r="ARL52" s="111">
        <f t="shared" si="92"/>
        <v>5.4575424044238847</v>
      </c>
      <c r="ARM52" s="111">
        <f t="shared" ref="ARM52:ATX52" si="93">ARM51/ARM27*4*100</f>
        <v>4.7812313133754882</v>
      </c>
      <c r="ARN52" s="111">
        <f t="shared" si="93"/>
        <v>4.9249386820640932</v>
      </c>
      <c r="ARO52" s="111">
        <f t="shared" si="93"/>
        <v>5.4726220186512586</v>
      </c>
      <c r="ARP52" s="111">
        <f t="shared" si="93"/>
        <v>4.7652812011119741</v>
      </c>
      <c r="ARQ52" s="111">
        <f t="shared" si="93"/>
        <v>5.9223257279150348</v>
      </c>
      <c r="ARR52" s="111">
        <f t="shared" si="93"/>
        <v>5.8364560238056731</v>
      </c>
      <c r="ARS52" s="111">
        <f t="shared" si="93"/>
        <v>6.3045263869807595</v>
      </c>
      <c r="ART52" s="111">
        <f t="shared" si="93"/>
        <v>4.4436579998009309</v>
      </c>
      <c r="ARU52" s="111">
        <f t="shared" si="93"/>
        <v>6.3279374562009512</v>
      </c>
      <c r="ARV52" s="111">
        <f t="shared" si="93"/>
        <v>7.9597319581261772</v>
      </c>
      <c r="ARW52" s="111">
        <f t="shared" si="93"/>
        <v>3.6535461880644728</v>
      </c>
      <c r="ARX52" s="111">
        <f t="shared" si="93"/>
        <v>5.6266732722873218</v>
      </c>
      <c r="ARY52" s="111">
        <f t="shared" si="93"/>
        <v>3.7472290197207427</v>
      </c>
      <c r="ARZ52" s="111">
        <f t="shared" si="93"/>
        <v>6.1172343031145537</v>
      </c>
      <c r="ASA52" s="111">
        <f t="shared" si="93"/>
        <v>5.6845539926804527</v>
      </c>
      <c r="ASB52" s="111">
        <f t="shared" si="93"/>
        <v>4.1404813235283191</v>
      </c>
      <c r="ASC52" s="111">
        <f t="shared" si="93"/>
        <v>3.6329774342096872</v>
      </c>
      <c r="ASD52" s="111">
        <f t="shared" si="93"/>
        <v>3.9773092705264919</v>
      </c>
      <c r="ASE52" s="111" t="e">
        <f t="shared" si="93"/>
        <v>#VALUE!</v>
      </c>
      <c r="ASF52" s="111">
        <f t="shared" si="93"/>
        <v>6.2023135614078271</v>
      </c>
      <c r="ASG52" s="111">
        <f t="shared" si="93"/>
        <v>5.4553588131471287</v>
      </c>
      <c r="ASH52" s="111">
        <f t="shared" si="93"/>
        <v>4.6005855290673363</v>
      </c>
      <c r="ASI52" s="111">
        <f t="shared" si="93"/>
        <v>4.5272369744367218</v>
      </c>
      <c r="ASJ52" s="111">
        <f t="shared" si="93"/>
        <v>3.914469018796459</v>
      </c>
      <c r="ASK52" s="111">
        <f t="shared" si="93"/>
        <v>5.828904539346337</v>
      </c>
      <c r="ASL52" s="111">
        <f t="shared" si="93"/>
        <v>4.9534778996238904</v>
      </c>
      <c r="ASM52" s="111">
        <f t="shared" si="93"/>
        <v>6.3845651113340756</v>
      </c>
      <c r="ASN52" s="111">
        <f t="shared" si="93"/>
        <v>4.8028673835125453</v>
      </c>
      <c r="ASO52" s="111">
        <f t="shared" si="93"/>
        <v>5.6176648715892163</v>
      </c>
      <c r="ASP52" s="111">
        <f t="shared" si="93"/>
        <v>6.7466098542490958</v>
      </c>
      <c r="ASQ52" s="111" t="e">
        <f t="shared" si="93"/>
        <v>#VALUE!</v>
      </c>
      <c r="ASR52" s="111">
        <f t="shared" si="93"/>
        <v>4.92430561386813</v>
      </c>
      <c r="ASS52" s="111" t="e">
        <f t="shared" si="93"/>
        <v>#VALUE!</v>
      </c>
      <c r="AST52" s="111">
        <f t="shared" si="93"/>
        <v>5.8131359206940427</v>
      </c>
      <c r="ASU52" s="111">
        <f t="shared" si="93"/>
        <v>5.0217696302010264</v>
      </c>
      <c r="ASV52" s="111">
        <f t="shared" si="93"/>
        <v>5.4446121026067953</v>
      </c>
      <c r="ASW52" s="111">
        <f t="shared" si="93"/>
        <v>4.9093633107444408</v>
      </c>
      <c r="ASX52" s="111">
        <f t="shared" si="93"/>
        <v>6.2811653937851055</v>
      </c>
      <c r="ASY52" s="111">
        <f t="shared" si="93"/>
        <v>4.9956806782339669</v>
      </c>
      <c r="ASZ52" s="111">
        <f t="shared" si="93"/>
        <v>3.549187466110189</v>
      </c>
      <c r="ATA52" s="111">
        <f t="shared" si="93"/>
        <v>4.1079777692827948</v>
      </c>
      <c r="ATB52" s="111">
        <f t="shared" si="93"/>
        <v>4.5850527281063727</v>
      </c>
      <c r="ATC52" s="111">
        <f t="shared" si="93"/>
        <v>5.6745582863606767</v>
      </c>
      <c r="ATD52" s="111">
        <f t="shared" si="93"/>
        <v>5.4936096644710961</v>
      </c>
      <c r="ATE52" s="111">
        <f t="shared" si="93"/>
        <v>5.6014547384636142</v>
      </c>
      <c r="ATF52" s="111">
        <f t="shared" si="93"/>
        <v>5.0881995759833689</v>
      </c>
      <c r="ATG52" s="111">
        <f t="shared" si="93"/>
        <v>6.028548595418286</v>
      </c>
      <c r="ATH52" s="111">
        <f t="shared" si="93"/>
        <v>5.5765534158905536</v>
      </c>
      <c r="ATI52" s="111">
        <f t="shared" si="93"/>
        <v>6.4887648238697802</v>
      </c>
      <c r="ATJ52" s="111">
        <f t="shared" si="93"/>
        <v>6.362610879448984</v>
      </c>
      <c r="ATK52" s="111">
        <f t="shared" si="93"/>
        <v>4.4678513731825529</v>
      </c>
      <c r="ATL52" s="111">
        <f t="shared" si="93"/>
        <v>3.7205162438807298</v>
      </c>
      <c r="ATM52" s="111">
        <f t="shared" si="93"/>
        <v>4.4398889334034006</v>
      </c>
      <c r="ATN52" s="111">
        <f t="shared" si="93"/>
        <v>6.1431890693166524</v>
      </c>
      <c r="ATO52" s="111">
        <f t="shared" si="93"/>
        <v>5.0004735296903116</v>
      </c>
      <c r="ATP52" s="111">
        <f t="shared" si="93"/>
        <v>4.4189610004448623</v>
      </c>
      <c r="ATQ52" s="111">
        <f t="shared" si="93"/>
        <v>5.6932064090057963</v>
      </c>
      <c r="ATR52" s="111">
        <f t="shared" si="93"/>
        <v>4.6319844697596722</v>
      </c>
      <c r="ATS52" s="111">
        <f t="shared" si="93"/>
        <v>5.3846766576770326</v>
      </c>
      <c r="ATT52" s="111">
        <f t="shared" si="93"/>
        <v>4.6288793612083543</v>
      </c>
      <c r="ATU52" s="111">
        <f t="shared" si="93"/>
        <v>5.5006640966665588</v>
      </c>
      <c r="ATV52" s="111">
        <f t="shared" si="93"/>
        <v>6.437574413926181</v>
      </c>
      <c r="ATW52" s="111">
        <f t="shared" si="93"/>
        <v>4.7448654192871667</v>
      </c>
      <c r="ATX52" s="111">
        <f t="shared" si="93"/>
        <v>5.0571125699969857</v>
      </c>
      <c r="ATY52" s="111">
        <f t="shared" ref="ATY52:AWJ52" si="94">ATY51/ATY27*4*100</f>
        <v>5.2260268921609603</v>
      </c>
      <c r="ATZ52" s="111">
        <f t="shared" si="94"/>
        <v>6.0102840659158296</v>
      </c>
      <c r="AUA52" s="111">
        <f t="shared" si="94"/>
        <v>4.6454902315772477</v>
      </c>
      <c r="AUB52" s="111">
        <f t="shared" si="94"/>
        <v>4.1108090002758404</v>
      </c>
      <c r="AUC52" s="111">
        <f t="shared" si="94"/>
        <v>6.3024874030232745</v>
      </c>
      <c r="AUD52" s="111">
        <f t="shared" si="94"/>
        <v>5.7236125907849544</v>
      </c>
      <c r="AUE52" s="111">
        <f t="shared" si="94"/>
        <v>5.7671475749918137</v>
      </c>
      <c r="AUF52" s="111">
        <f t="shared" si="94"/>
        <v>4.4960974774289841</v>
      </c>
      <c r="AUG52" s="111">
        <f t="shared" si="94"/>
        <v>5.163670855070122</v>
      </c>
      <c r="AUH52" s="111">
        <f t="shared" si="94"/>
        <v>4.7868207903920199</v>
      </c>
      <c r="AUI52" s="111">
        <f t="shared" si="94"/>
        <v>6.4020785969470611</v>
      </c>
      <c r="AUJ52" s="111">
        <f t="shared" si="94"/>
        <v>4.7660285070336723</v>
      </c>
      <c r="AUK52" s="111">
        <f t="shared" si="94"/>
        <v>5.7296286802497045</v>
      </c>
      <c r="AUL52" s="111">
        <f t="shared" si="94"/>
        <v>7.2374013357619917</v>
      </c>
      <c r="AUM52" s="111" t="e">
        <f t="shared" si="94"/>
        <v>#VALUE!</v>
      </c>
      <c r="AUN52" s="111">
        <f t="shared" si="94"/>
        <v>4.7408172702390825</v>
      </c>
      <c r="AUO52" s="111">
        <f t="shared" si="94"/>
        <v>5.6062545969653215</v>
      </c>
      <c r="AUP52" s="111">
        <f t="shared" si="94"/>
        <v>6.4815281878960258</v>
      </c>
      <c r="AUQ52" s="111">
        <f t="shared" si="94"/>
        <v>4.3703199455411843</v>
      </c>
      <c r="AUR52" s="111">
        <f t="shared" si="94"/>
        <v>5.7469815844813716</v>
      </c>
      <c r="AUS52" s="111">
        <f t="shared" si="94"/>
        <v>4.9827630770676752</v>
      </c>
      <c r="AUT52" s="111">
        <f t="shared" si="94"/>
        <v>5.3314103425938377</v>
      </c>
      <c r="AUU52" s="111">
        <f t="shared" si="94"/>
        <v>5.4266050145736999</v>
      </c>
      <c r="AUV52" s="111">
        <f t="shared" si="94"/>
        <v>3.8872617764252078</v>
      </c>
      <c r="AUW52" s="111" t="e">
        <f t="shared" si="94"/>
        <v>#VALUE!</v>
      </c>
      <c r="AUX52" s="111">
        <f t="shared" si="94"/>
        <v>5.0336024536556767</v>
      </c>
      <c r="AUY52" s="111">
        <f t="shared" si="94"/>
        <v>5.0113242166222305</v>
      </c>
      <c r="AUZ52" s="111">
        <f t="shared" si="94"/>
        <v>4.9728772279419902</v>
      </c>
      <c r="AVA52" s="111">
        <f t="shared" si="94"/>
        <v>5.7691526568981768</v>
      </c>
      <c r="AVB52" s="111">
        <f t="shared" si="94"/>
        <v>5.1297486161456218</v>
      </c>
      <c r="AVC52" s="111">
        <f t="shared" si="94"/>
        <v>5.2338502869703261</v>
      </c>
      <c r="AVD52" s="111">
        <f t="shared" si="94"/>
        <v>5.8267735490238559</v>
      </c>
      <c r="AVE52" s="111">
        <f t="shared" si="94"/>
        <v>4.9616465050619292</v>
      </c>
      <c r="AVF52" s="111">
        <f t="shared" si="94"/>
        <v>4.0090852424019641</v>
      </c>
      <c r="AVG52" s="111">
        <f t="shared" si="94"/>
        <v>2.7088566302397652</v>
      </c>
      <c r="AVH52" s="111">
        <f t="shared" si="94"/>
        <v>5.2460949012673153</v>
      </c>
      <c r="AVI52" s="111">
        <f t="shared" si="94"/>
        <v>4.4606817215144234</v>
      </c>
      <c r="AVJ52" s="111">
        <f t="shared" si="94"/>
        <v>4.4615900704461593</v>
      </c>
      <c r="AVK52" s="111">
        <f t="shared" si="94"/>
        <v>4.9732246229605348</v>
      </c>
      <c r="AVL52" s="111">
        <f t="shared" si="94"/>
        <v>5.4429977252900459</v>
      </c>
      <c r="AVM52" s="111">
        <f t="shared" si="94"/>
        <v>4.7718093477279986</v>
      </c>
      <c r="AVN52" s="111">
        <f t="shared" si="94"/>
        <v>5.469594029553889</v>
      </c>
      <c r="AVO52" s="111">
        <f t="shared" si="94"/>
        <v>4.4200460421462724</v>
      </c>
      <c r="AVP52" s="111">
        <f t="shared" si="94"/>
        <v>4.7915272706417635</v>
      </c>
      <c r="AVQ52" s="111">
        <f t="shared" si="94"/>
        <v>4.2022798980199862</v>
      </c>
      <c r="AVR52" s="111">
        <f t="shared" si="94"/>
        <v>6.8657045197012376</v>
      </c>
      <c r="AVS52" s="111">
        <f t="shared" si="94"/>
        <v>4.8670863287021522</v>
      </c>
      <c r="AVT52" s="111">
        <f t="shared" si="94"/>
        <v>4.6149089976254531</v>
      </c>
      <c r="AVU52" s="111">
        <f t="shared" si="94"/>
        <v>5.0552594540965829</v>
      </c>
      <c r="AVV52" s="111">
        <f t="shared" si="94"/>
        <v>5.4547373977302724</v>
      </c>
      <c r="AVW52" s="111">
        <f t="shared" si="94"/>
        <v>5.3521345663400473</v>
      </c>
      <c r="AVX52" s="111">
        <f t="shared" si="94"/>
        <v>4.3317040283161976</v>
      </c>
      <c r="AVY52" s="111">
        <f t="shared" si="94"/>
        <v>4.8296368761826303</v>
      </c>
      <c r="AVZ52" s="111">
        <f t="shared" si="94"/>
        <v>4.7440742611330746</v>
      </c>
      <c r="AWA52" s="111">
        <f t="shared" si="94"/>
        <v>5.6810979495477882</v>
      </c>
      <c r="AWB52" s="111">
        <f t="shared" si="94"/>
        <v>5.4369656280484309</v>
      </c>
      <c r="AWC52" s="111">
        <f t="shared" si="94"/>
        <v>3.8312325944527617</v>
      </c>
      <c r="AWD52" s="111">
        <f t="shared" si="94"/>
        <v>4.4096126955220969</v>
      </c>
      <c r="AWE52" s="111">
        <f t="shared" si="94"/>
        <v>5.5420545999684396</v>
      </c>
      <c r="AWF52" s="111">
        <f t="shared" si="94"/>
        <v>5.3714616945222682</v>
      </c>
      <c r="AWG52" s="111">
        <f t="shared" si="94"/>
        <v>4.7333208079508582</v>
      </c>
      <c r="AWH52" s="111">
        <f t="shared" si="94"/>
        <v>5.7398583823307474</v>
      </c>
      <c r="AWI52" s="111">
        <f t="shared" si="94"/>
        <v>4.6385888615097874</v>
      </c>
      <c r="AWJ52" s="111">
        <f t="shared" si="94"/>
        <v>5.3685523258049805</v>
      </c>
      <c r="AWK52" s="111">
        <f t="shared" ref="AWK52:AYV52" si="95">AWK51/AWK27*4*100</f>
        <v>4.0263207873892597</v>
      </c>
      <c r="AWL52" s="111">
        <f t="shared" si="95"/>
        <v>5.737281785129472</v>
      </c>
      <c r="AWM52" s="111">
        <f t="shared" si="95"/>
        <v>4.0613531231120206</v>
      </c>
      <c r="AWN52" s="111">
        <f t="shared" si="95"/>
        <v>4.7950685123621861</v>
      </c>
      <c r="AWO52" s="111">
        <f t="shared" si="95"/>
        <v>5.228568028245375</v>
      </c>
      <c r="AWP52" s="111">
        <f t="shared" si="95"/>
        <v>4.8166166373391297</v>
      </c>
      <c r="AWQ52" s="111">
        <f t="shared" si="95"/>
        <v>7.2290042112844786</v>
      </c>
      <c r="AWR52" s="111">
        <f t="shared" si="95"/>
        <v>2.7412906910336949</v>
      </c>
      <c r="AWS52" s="111">
        <f t="shared" si="95"/>
        <v>4.4525003948585651</v>
      </c>
      <c r="AWT52" s="111" t="e">
        <f t="shared" si="95"/>
        <v>#VALUE!</v>
      </c>
      <c r="AWU52" s="111">
        <f t="shared" si="95"/>
        <v>4.2905173516991049</v>
      </c>
      <c r="AWV52" s="111">
        <f t="shared" si="95"/>
        <v>5.2153292150950028</v>
      </c>
      <c r="AWW52" s="111">
        <f t="shared" si="95"/>
        <v>4.8772585032273472</v>
      </c>
      <c r="AWX52" s="111">
        <f t="shared" si="95"/>
        <v>4.8904855719086804</v>
      </c>
      <c r="AWY52" s="111">
        <f t="shared" si="95"/>
        <v>6.1545977046154956</v>
      </c>
      <c r="AWZ52" s="111">
        <f t="shared" si="95"/>
        <v>5.0632364846631281</v>
      </c>
      <c r="AXA52" s="111">
        <f t="shared" si="95"/>
        <v>6.5760427558963634</v>
      </c>
      <c r="AXB52" s="111">
        <f t="shared" si="95"/>
        <v>6.0420518974786006</v>
      </c>
      <c r="AXC52" s="111">
        <f t="shared" si="95"/>
        <v>6.0363980553284859</v>
      </c>
      <c r="AXD52" s="111">
        <f t="shared" si="95"/>
        <v>4.5420114824542157</v>
      </c>
      <c r="AXE52" s="111">
        <f t="shared" si="95"/>
        <v>5.2268625593420373</v>
      </c>
      <c r="AXF52" s="111">
        <f t="shared" si="95"/>
        <v>4.2372928530474328</v>
      </c>
      <c r="AXG52" s="111">
        <f t="shared" si="95"/>
        <v>5.0842890382619803</v>
      </c>
      <c r="AXH52" s="111" t="e">
        <f t="shared" si="95"/>
        <v>#VALUE!</v>
      </c>
      <c r="AXI52" s="111">
        <f t="shared" si="95"/>
        <v>4.6132404967584311</v>
      </c>
      <c r="AXJ52" s="111">
        <f t="shared" si="95"/>
        <v>4.9424050380644902</v>
      </c>
      <c r="AXK52" s="111">
        <f t="shared" si="95"/>
        <v>5.2634785257386536</v>
      </c>
      <c r="AXL52" s="111">
        <f t="shared" si="95"/>
        <v>5.8589746460197247</v>
      </c>
      <c r="AXM52" s="111">
        <f t="shared" si="95"/>
        <v>5.1006721968525923</v>
      </c>
      <c r="AXN52" s="111">
        <f t="shared" si="95"/>
        <v>4.184216841907558</v>
      </c>
      <c r="AXO52" s="111">
        <f t="shared" si="95"/>
        <v>3.9068627450980395</v>
      </c>
      <c r="AXP52" s="111">
        <f t="shared" si="95"/>
        <v>7.4995691883508533</v>
      </c>
      <c r="AXQ52" s="111">
        <f t="shared" si="95"/>
        <v>5.4903613014618111</v>
      </c>
      <c r="AXR52" s="111">
        <f t="shared" si="95"/>
        <v>5.5273384883052952</v>
      </c>
      <c r="AXS52" s="111">
        <f t="shared" si="95"/>
        <v>4.2210497084143297</v>
      </c>
      <c r="AXT52" s="111">
        <f t="shared" si="95"/>
        <v>3.7534664746221811</v>
      </c>
      <c r="AXU52" s="111">
        <f t="shared" si="95"/>
        <v>5.9361905045715746</v>
      </c>
      <c r="AXV52" s="111">
        <f t="shared" si="95"/>
        <v>4.4717418242551581</v>
      </c>
      <c r="AXW52" s="111">
        <f t="shared" si="95"/>
        <v>5.8309522215987002</v>
      </c>
      <c r="AXX52" s="111">
        <f t="shared" si="95"/>
        <v>5.400893192537251</v>
      </c>
      <c r="AXY52" s="111">
        <f t="shared" si="95"/>
        <v>5.9497964721845324</v>
      </c>
      <c r="AXZ52" s="111">
        <f t="shared" si="95"/>
        <v>4.9868473249808396</v>
      </c>
      <c r="AYA52" s="111">
        <f t="shared" si="95"/>
        <v>5.3809782039938732</v>
      </c>
      <c r="AYB52" s="111">
        <f t="shared" si="95"/>
        <v>6.1069160224060228</v>
      </c>
      <c r="AYC52" s="111">
        <f t="shared" si="95"/>
        <v>6.1872634523613623</v>
      </c>
      <c r="AYD52" s="111">
        <f t="shared" si="95"/>
        <v>4.2585366594294216</v>
      </c>
      <c r="AYE52" s="111">
        <f t="shared" si="95"/>
        <v>6.0519756259085806</v>
      </c>
      <c r="AYF52" s="111">
        <f t="shared" si="95"/>
        <v>7.133374284185706</v>
      </c>
      <c r="AYG52" s="111">
        <f t="shared" si="95"/>
        <v>5.1011742379314429</v>
      </c>
      <c r="AYH52" s="111">
        <f t="shared" si="95"/>
        <v>5.1762232501600449</v>
      </c>
      <c r="AYI52" s="111">
        <f t="shared" si="95"/>
        <v>3.4276407700985412</v>
      </c>
      <c r="AYJ52" s="111">
        <f t="shared" si="95"/>
        <v>9.7617156373086953</v>
      </c>
      <c r="AYK52" s="111">
        <f t="shared" si="95"/>
        <v>5.6576166476995615</v>
      </c>
      <c r="AYL52" s="111">
        <f t="shared" si="95"/>
        <v>5.734556069005559</v>
      </c>
      <c r="AYM52" s="111">
        <f t="shared" si="95"/>
        <v>5.0153812348934297</v>
      </c>
      <c r="AYN52" s="111">
        <f t="shared" si="95"/>
        <v>5.2460478430357167</v>
      </c>
      <c r="AYO52" s="111">
        <f t="shared" si="95"/>
        <v>4.6716441031978215</v>
      </c>
      <c r="AYP52" s="111">
        <f t="shared" si="95"/>
        <v>4.4295135000622121</v>
      </c>
      <c r="AYQ52" s="111">
        <f t="shared" si="95"/>
        <v>4.971666037023045</v>
      </c>
      <c r="AYR52" s="111">
        <f t="shared" si="95"/>
        <v>4.7182399470532346</v>
      </c>
      <c r="AYS52" s="111">
        <f t="shared" si="95"/>
        <v>4.750217876927084</v>
      </c>
      <c r="AYT52" s="111">
        <f t="shared" si="95"/>
        <v>5.2268389370136541</v>
      </c>
      <c r="AYU52" s="111">
        <f t="shared" si="95"/>
        <v>4.6585618511858389</v>
      </c>
      <c r="AYV52" s="111">
        <f t="shared" si="95"/>
        <v>4.9784510951542327</v>
      </c>
      <c r="AYW52" s="111">
        <f t="shared" ref="AYW52:BBH52" si="96">AYW51/AYW27*4*100</f>
        <v>5.6593048037322129</v>
      </c>
      <c r="AYX52" s="111">
        <f t="shared" si="96"/>
        <v>6.1533609789592116</v>
      </c>
      <c r="AYY52" s="111">
        <f t="shared" si="96"/>
        <v>4.0543058698256358</v>
      </c>
      <c r="AYZ52" s="111">
        <f t="shared" si="96"/>
        <v>5.3677939409739954</v>
      </c>
      <c r="AZA52" s="111">
        <f t="shared" si="96"/>
        <v>6.004359055601963</v>
      </c>
      <c r="AZB52" s="111">
        <f t="shared" si="96"/>
        <v>5.2368245496997998</v>
      </c>
      <c r="AZC52" s="111">
        <f t="shared" si="96"/>
        <v>4.1483979763912311</v>
      </c>
      <c r="AZD52" s="111">
        <f t="shared" si="96"/>
        <v>5.4377353651000924</v>
      </c>
      <c r="AZE52" s="111">
        <f t="shared" si="96"/>
        <v>5.6766676740464543</v>
      </c>
      <c r="AZF52" s="111">
        <f t="shared" si="96"/>
        <v>4.8299832325248291</v>
      </c>
      <c r="AZG52" s="111">
        <f t="shared" si="96"/>
        <v>5.676533814357577</v>
      </c>
      <c r="AZH52" s="111">
        <f t="shared" si="96"/>
        <v>5.5808030065288827</v>
      </c>
      <c r="AZI52" s="111">
        <f t="shared" si="96"/>
        <v>4.6655374139468346</v>
      </c>
      <c r="AZJ52" s="111">
        <f t="shared" si="96"/>
        <v>5.6185265057992959</v>
      </c>
      <c r="AZK52" s="111">
        <f t="shared" si="96"/>
        <v>5.9262096259415298</v>
      </c>
      <c r="AZL52" s="111">
        <f t="shared" si="96"/>
        <v>4.6883365694122805</v>
      </c>
      <c r="AZM52" s="111">
        <f t="shared" si="96"/>
        <v>5.8705474102561572</v>
      </c>
      <c r="AZN52" s="111">
        <f t="shared" si="96"/>
        <v>5.0928318339027108</v>
      </c>
      <c r="AZO52" s="111" t="e">
        <f t="shared" si="96"/>
        <v>#VALUE!</v>
      </c>
      <c r="AZP52" s="111">
        <f t="shared" si="96"/>
        <v>5.4733059365604593</v>
      </c>
      <c r="AZQ52" s="111">
        <f t="shared" si="96"/>
        <v>7.3090408043546464</v>
      </c>
      <c r="AZR52" s="111">
        <f t="shared" si="96"/>
        <v>5.5991305758951189</v>
      </c>
      <c r="AZS52" s="111">
        <f t="shared" si="96"/>
        <v>5.0837998883868289</v>
      </c>
      <c r="AZT52" s="111">
        <f t="shared" si="96"/>
        <v>4.6850517839384898</v>
      </c>
      <c r="AZU52" s="111">
        <f t="shared" si="96"/>
        <v>5.7660982438279458</v>
      </c>
      <c r="AZV52" s="111">
        <f t="shared" si="96"/>
        <v>5.3302185272705422</v>
      </c>
      <c r="AZW52" s="111">
        <f t="shared" si="96"/>
        <v>5.5722762060366327</v>
      </c>
      <c r="AZX52" s="111">
        <f t="shared" si="96"/>
        <v>6.05761281525462</v>
      </c>
      <c r="AZY52" s="111">
        <f t="shared" si="96"/>
        <v>4.8550236008091705</v>
      </c>
      <c r="AZZ52" s="111">
        <f t="shared" si="96"/>
        <v>5.6218866725715664</v>
      </c>
      <c r="BAA52" s="111">
        <f t="shared" si="96"/>
        <v>5.4566398717852405</v>
      </c>
      <c r="BAB52" s="111">
        <f t="shared" si="96"/>
        <v>5.6433206010074013</v>
      </c>
      <c r="BAC52" s="111">
        <f t="shared" si="96"/>
        <v>6.6603290307583674</v>
      </c>
      <c r="BAD52" s="111">
        <f t="shared" si="96"/>
        <v>5.1896434968071041</v>
      </c>
      <c r="BAE52" s="111">
        <f t="shared" si="96"/>
        <v>3.8483305036785516</v>
      </c>
      <c r="BAF52" s="111">
        <f t="shared" si="96"/>
        <v>5.5212379812837966</v>
      </c>
      <c r="BAG52" s="111">
        <f t="shared" si="96"/>
        <v>5.5925841215170804</v>
      </c>
      <c r="BAH52" s="111">
        <f t="shared" si="96"/>
        <v>4.7153457189584058</v>
      </c>
      <c r="BAI52" s="111">
        <f t="shared" si="96"/>
        <v>5.4707593202413287</v>
      </c>
      <c r="BAJ52" s="111">
        <f t="shared" si="96"/>
        <v>4.7717842323651452</v>
      </c>
      <c r="BAK52" s="111">
        <f t="shared" si="96"/>
        <v>4.1587051815218619</v>
      </c>
      <c r="BAL52" s="111">
        <f t="shared" si="96"/>
        <v>6.1727803595287911</v>
      </c>
      <c r="BAM52" s="111">
        <f t="shared" si="96"/>
        <v>5.2205972717217648</v>
      </c>
      <c r="BAN52" s="111">
        <f t="shared" si="96"/>
        <v>5.9334017973443398</v>
      </c>
      <c r="BAO52" s="111">
        <f t="shared" si="96"/>
        <v>4.9040683586954108</v>
      </c>
      <c r="BAP52" s="111">
        <f t="shared" si="96"/>
        <v>5.453639266793421</v>
      </c>
      <c r="BAQ52" s="111">
        <f t="shared" si="96"/>
        <v>4.5828732603776059</v>
      </c>
      <c r="BAR52" s="111">
        <f t="shared" si="96"/>
        <v>6.194821260533522</v>
      </c>
      <c r="BAS52" s="111">
        <f t="shared" si="96"/>
        <v>5.4054054054054053</v>
      </c>
      <c r="BAT52" s="111">
        <f t="shared" si="96"/>
        <v>5.6863193064749504</v>
      </c>
      <c r="BAU52" s="111">
        <f t="shared" si="96"/>
        <v>4.7440815944605594</v>
      </c>
      <c r="BAV52" s="111">
        <f t="shared" si="96"/>
        <v>5.1101868748594654</v>
      </c>
      <c r="BAW52" s="111">
        <f t="shared" si="96"/>
        <v>4.6714874780183129</v>
      </c>
      <c r="BAX52" s="111">
        <f t="shared" si="96"/>
        <v>5.2794149566727331</v>
      </c>
      <c r="BAY52" s="111">
        <f t="shared" si="96"/>
        <v>5.4453455654600056</v>
      </c>
      <c r="BAZ52" s="111">
        <f t="shared" si="96"/>
        <v>4.6825149750838451</v>
      </c>
      <c r="BBA52" s="111">
        <f t="shared" si="96"/>
        <v>6.1660869565217391</v>
      </c>
      <c r="BBB52" s="111">
        <f t="shared" si="96"/>
        <v>5.2065858328015313</v>
      </c>
      <c r="BBC52" s="111">
        <f t="shared" si="96"/>
        <v>5.5112010338123172</v>
      </c>
      <c r="BBD52" s="111">
        <f t="shared" si="96"/>
        <v>6.3121987137449809</v>
      </c>
      <c r="BBE52" s="111">
        <f t="shared" si="96"/>
        <v>4.0120486055950639</v>
      </c>
      <c r="BBF52" s="111">
        <f t="shared" si="96"/>
        <v>5.2773340227187857</v>
      </c>
      <c r="BBG52" s="111">
        <f t="shared" si="96"/>
        <v>5.7049133566283956</v>
      </c>
      <c r="BBH52" s="111">
        <f t="shared" si="96"/>
        <v>4.832583987265771</v>
      </c>
      <c r="BBI52" s="111">
        <f t="shared" ref="BBI52:BDT52" si="97">BBI51/BBI27*4*100</f>
        <v>6.1645773253334566</v>
      </c>
      <c r="BBJ52" s="111">
        <f t="shared" si="97"/>
        <v>3.5053083136637921</v>
      </c>
      <c r="BBK52" s="111">
        <f t="shared" si="97"/>
        <v>5.4116771003801158</v>
      </c>
      <c r="BBL52" s="111">
        <f t="shared" si="97"/>
        <v>5.3752613137826453</v>
      </c>
      <c r="BBM52" s="111">
        <f t="shared" si="97"/>
        <v>6.248612269266637</v>
      </c>
      <c r="BBN52" s="111">
        <f t="shared" si="97"/>
        <v>5.6037275897182708</v>
      </c>
      <c r="BBO52" s="111">
        <f t="shared" si="97"/>
        <v>4.8805552634660119</v>
      </c>
      <c r="BBP52" s="111">
        <f t="shared" si="97"/>
        <v>5.2711673315031371</v>
      </c>
      <c r="BBQ52" s="111">
        <f t="shared" si="97"/>
        <v>5.3714852584492583</v>
      </c>
      <c r="BBR52" s="111">
        <f t="shared" si="97"/>
        <v>4.9929384398105841</v>
      </c>
      <c r="BBS52" s="111">
        <f t="shared" si="97"/>
        <v>5.048290842509588</v>
      </c>
      <c r="BBT52" s="111">
        <f t="shared" si="97"/>
        <v>4.583596251602005</v>
      </c>
      <c r="BBU52" s="111">
        <f t="shared" si="97"/>
        <v>5.9488448844884489</v>
      </c>
      <c r="BBV52" s="111">
        <f t="shared" si="97"/>
        <v>6.1946665953406264</v>
      </c>
      <c r="BBW52" s="111">
        <f t="shared" si="97"/>
        <v>6.0628839898807376</v>
      </c>
      <c r="BBX52" s="111">
        <f t="shared" si="97"/>
        <v>6.3389641353421595</v>
      </c>
      <c r="BBY52" s="111">
        <f t="shared" si="97"/>
        <v>5.4803009324257594</v>
      </c>
      <c r="BBZ52" s="111">
        <f t="shared" si="97"/>
        <v>6.811338849610812</v>
      </c>
      <c r="BCA52" s="111">
        <f t="shared" si="97"/>
        <v>4.344745453934256</v>
      </c>
      <c r="BCB52" s="111">
        <f t="shared" si="97"/>
        <v>5.5417088152172775</v>
      </c>
      <c r="BCC52" s="111">
        <f t="shared" si="97"/>
        <v>3.664964682853201</v>
      </c>
      <c r="BCD52" s="111">
        <f t="shared" si="97"/>
        <v>4.5259187790544688</v>
      </c>
      <c r="BCE52" s="111">
        <f t="shared" si="97"/>
        <v>5.3865476999689985</v>
      </c>
      <c r="BCF52" s="111">
        <f t="shared" si="97"/>
        <v>4.3736578805703505</v>
      </c>
      <c r="BCG52" s="111">
        <f t="shared" si="97"/>
        <v>4.1208241648329667</v>
      </c>
      <c r="BCH52" s="111">
        <f t="shared" si="97"/>
        <v>3.9898647442989188</v>
      </c>
      <c r="BCI52" s="111">
        <f t="shared" si="97"/>
        <v>5.178136430206286</v>
      </c>
      <c r="BCJ52" s="111">
        <f t="shared" si="97"/>
        <v>4.8978317355408763</v>
      </c>
      <c r="BCK52" s="111">
        <f t="shared" si="97"/>
        <v>7.8681524682357837</v>
      </c>
      <c r="BCL52" s="111">
        <f t="shared" si="97"/>
        <v>5.1218639824229726</v>
      </c>
      <c r="BCM52" s="111">
        <f t="shared" si="97"/>
        <v>4.3911258611044302</v>
      </c>
      <c r="BCN52" s="111">
        <f t="shared" si="97"/>
        <v>6.3440567389322382</v>
      </c>
      <c r="BCO52" s="111">
        <f t="shared" si="97"/>
        <v>6.4898845374685461</v>
      </c>
      <c r="BCP52" s="111">
        <f t="shared" si="97"/>
        <v>5.9645440363069069</v>
      </c>
      <c r="BCQ52" s="111">
        <f t="shared" si="97"/>
        <v>4.8085172667011173</v>
      </c>
      <c r="BCR52" s="111">
        <f t="shared" si="97"/>
        <v>5.8387930818083689</v>
      </c>
      <c r="BCS52" s="111">
        <f t="shared" si="97"/>
        <v>6.8128750297380414</v>
      </c>
      <c r="BCT52" s="111">
        <f t="shared" si="97"/>
        <v>4.6253269655476092</v>
      </c>
      <c r="BCU52" s="111">
        <f t="shared" si="97"/>
        <v>5.8219444228570154</v>
      </c>
      <c r="BCV52" s="111">
        <f t="shared" si="97"/>
        <v>3.4615486713917871</v>
      </c>
      <c r="BCW52" s="111">
        <f t="shared" si="97"/>
        <v>6.6580025992202332</v>
      </c>
      <c r="BCX52" s="111">
        <f t="shared" si="97"/>
        <v>6.9836405426112043</v>
      </c>
      <c r="BCY52" s="111">
        <f t="shared" si="97"/>
        <v>6.752616060588541</v>
      </c>
      <c r="BCZ52" s="111">
        <f t="shared" si="97"/>
        <v>5.3758760543359392</v>
      </c>
      <c r="BDA52" s="111">
        <f t="shared" si="97"/>
        <v>6.0941703244789593</v>
      </c>
      <c r="BDB52" s="111">
        <f t="shared" si="97"/>
        <v>5.1269362671760996</v>
      </c>
      <c r="BDC52" s="111">
        <f t="shared" si="97"/>
        <v>5.4995780675831512</v>
      </c>
      <c r="BDD52" s="111">
        <f t="shared" si="97"/>
        <v>5.6160835423261934</v>
      </c>
      <c r="BDE52" s="111">
        <f t="shared" si="97"/>
        <v>6.2988802498729362</v>
      </c>
      <c r="BDF52" s="111">
        <f t="shared" si="97"/>
        <v>4.7318921494881723</v>
      </c>
      <c r="BDG52" s="111">
        <f t="shared" si="97"/>
        <v>5.5860450193350104</v>
      </c>
      <c r="BDH52" s="111">
        <f t="shared" si="97"/>
        <v>5.8529456689110244</v>
      </c>
      <c r="BDI52" s="111">
        <f t="shared" si="97"/>
        <v>4.8752471177156957</v>
      </c>
      <c r="BDJ52" s="111">
        <f t="shared" si="97"/>
        <v>4.928450776046148</v>
      </c>
      <c r="BDK52" s="111">
        <f t="shared" si="97"/>
        <v>4.7094404839058113</v>
      </c>
      <c r="BDL52" s="111">
        <f t="shared" si="97"/>
        <v>5.0665735800129656</v>
      </c>
      <c r="BDM52" s="111">
        <f t="shared" si="97"/>
        <v>4.8285935217802214</v>
      </c>
      <c r="BDN52" s="111">
        <f t="shared" si="97"/>
        <v>4.7066045940553538</v>
      </c>
      <c r="BDO52" s="111">
        <f t="shared" si="97"/>
        <v>6.4072169983040759</v>
      </c>
      <c r="BDP52" s="111">
        <f t="shared" si="97"/>
        <v>5.3846885660310688</v>
      </c>
      <c r="BDQ52" s="111">
        <f t="shared" si="97"/>
        <v>5.8300819414813532</v>
      </c>
      <c r="BDR52" s="111">
        <f t="shared" si="97"/>
        <v>5.4860833856156965</v>
      </c>
      <c r="BDS52" s="111">
        <f t="shared" si="97"/>
        <v>5.2636648562939472</v>
      </c>
      <c r="BDT52" s="111">
        <f t="shared" si="97"/>
        <v>5.2102783919047626</v>
      </c>
      <c r="BDU52" s="111">
        <f t="shared" ref="BDU52:BGF52" si="98">BDU51/BDU27*4*100</f>
        <v>7.8706013937881796</v>
      </c>
      <c r="BDV52" s="111">
        <f t="shared" si="98"/>
        <v>5.6133794263290664</v>
      </c>
      <c r="BDW52" s="111">
        <f t="shared" si="98"/>
        <v>4.4362986982470982</v>
      </c>
      <c r="BDX52" s="111">
        <f t="shared" si="98"/>
        <v>5.8569361383483596</v>
      </c>
      <c r="BDY52" s="111">
        <f t="shared" si="98"/>
        <v>4.7417256749610237</v>
      </c>
      <c r="BDZ52" s="111">
        <f t="shared" si="98"/>
        <v>4.9764819934652254</v>
      </c>
      <c r="BEA52" s="111">
        <f t="shared" si="98"/>
        <v>4.0976277892974675</v>
      </c>
      <c r="BEB52" s="111">
        <f t="shared" si="98"/>
        <v>4.2789866839883075</v>
      </c>
      <c r="BEC52" s="111">
        <f t="shared" si="98"/>
        <v>5.4565385083837441</v>
      </c>
      <c r="BED52" s="111">
        <f t="shared" si="98"/>
        <v>4.8527414579817369</v>
      </c>
      <c r="BEE52" s="111">
        <f t="shared" si="98"/>
        <v>5.5703436087385096</v>
      </c>
      <c r="BEF52" s="111">
        <f t="shared" si="98"/>
        <v>6.5763179251786763</v>
      </c>
      <c r="BEG52" s="111">
        <f t="shared" si="98"/>
        <v>4.1523633064081169</v>
      </c>
      <c r="BEH52" s="111">
        <f t="shared" si="98"/>
        <v>5.7370467248109778</v>
      </c>
      <c r="BEI52" s="111">
        <f t="shared" si="98"/>
        <v>4.3172219615204126</v>
      </c>
      <c r="BEJ52" s="111">
        <f t="shared" si="98"/>
        <v>4.9418206707734429</v>
      </c>
      <c r="BEK52" s="111">
        <f t="shared" si="98"/>
        <v>5.3665486372474858</v>
      </c>
      <c r="BEL52" s="111">
        <f t="shared" si="98"/>
        <v>5.2073809861059246</v>
      </c>
      <c r="BEM52" s="111">
        <f t="shared" si="98"/>
        <v>5.489882414854927</v>
      </c>
      <c r="BEN52" s="111">
        <f t="shared" si="98"/>
        <v>5.4903890848440104</v>
      </c>
      <c r="BEO52" s="111">
        <f t="shared" si="98"/>
        <v>6.448410415550347</v>
      </c>
      <c r="BEP52" s="111">
        <f t="shared" si="98"/>
        <v>5.3158267567270947</v>
      </c>
      <c r="BEQ52" s="111">
        <f t="shared" si="98"/>
        <v>7.2678650011847941</v>
      </c>
      <c r="BER52" s="111">
        <f t="shared" si="98"/>
        <v>5.2892561983471076</v>
      </c>
      <c r="BES52" s="111">
        <f t="shared" si="98"/>
        <v>7.4830072801297316</v>
      </c>
      <c r="BET52" s="111">
        <f t="shared" si="98"/>
        <v>6.137048864467558</v>
      </c>
      <c r="BEU52" s="111">
        <f t="shared" si="98"/>
        <v>5.8182243309334298</v>
      </c>
      <c r="BEV52" s="111">
        <f t="shared" si="98"/>
        <v>5.8881706250806261</v>
      </c>
      <c r="BEW52" s="111">
        <f t="shared" si="98"/>
        <v>5.3649012984598219</v>
      </c>
      <c r="BEX52" s="111">
        <f t="shared" si="98"/>
        <v>5.0971693108935723</v>
      </c>
      <c r="BEY52" s="111">
        <f t="shared" si="98"/>
        <v>5.3122566665354052</v>
      </c>
      <c r="BEZ52" s="111">
        <f t="shared" si="98"/>
        <v>4.4695548744224345</v>
      </c>
      <c r="BFA52" s="111">
        <f t="shared" si="98"/>
        <v>4.4572776444751714</v>
      </c>
      <c r="BFB52" s="111">
        <f t="shared" si="98"/>
        <v>5.77998955680353</v>
      </c>
      <c r="BFC52" s="111">
        <f t="shared" si="98"/>
        <v>6.1498695575957347</v>
      </c>
      <c r="BFD52" s="111">
        <f t="shared" si="98"/>
        <v>4.7785462574390616</v>
      </c>
      <c r="BFE52" s="111">
        <f t="shared" si="98"/>
        <v>6.0565915193501381</v>
      </c>
      <c r="BFF52" s="111">
        <f t="shared" si="98"/>
        <v>7.4036764186692405</v>
      </c>
      <c r="BFG52" s="111">
        <f t="shared" si="98"/>
        <v>6.2926308593861879</v>
      </c>
      <c r="BFH52" s="111">
        <f t="shared" si="98"/>
        <v>5.1106325054459081</v>
      </c>
      <c r="BFI52" s="111">
        <f t="shared" si="98"/>
        <v>5.4792115208506109</v>
      </c>
      <c r="BFJ52" s="111">
        <f t="shared" si="98"/>
        <v>6.161764271978674</v>
      </c>
      <c r="BFK52" s="111">
        <f t="shared" si="98"/>
        <v>6.0069908945755843</v>
      </c>
      <c r="BFL52" s="111">
        <f t="shared" si="98"/>
        <v>4.4181765332816587</v>
      </c>
      <c r="BFM52" s="111">
        <f t="shared" si="98"/>
        <v>6.7150282109008028</v>
      </c>
      <c r="BFN52" s="111">
        <f t="shared" si="98"/>
        <v>6.0915706398239413</v>
      </c>
      <c r="BFO52" s="111">
        <f t="shared" si="98"/>
        <v>5.8323138421846732</v>
      </c>
      <c r="BFP52" s="111">
        <f t="shared" si="98"/>
        <v>9.8761974119096969</v>
      </c>
      <c r="BFQ52" s="111">
        <f t="shared" si="98"/>
        <v>5.0115397296406199</v>
      </c>
      <c r="BFR52" s="111">
        <f t="shared" si="98"/>
        <v>6.8055039047973223</v>
      </c>
      <c r="BFS52" s="111">
        <f t="shared" si="98"/>
        <v>7.3888129079168321</v>
      </c>
      <c r="BFT52" s="111">
        <f t="shared" si="98"/>
        <v>5.8188250694309316</v>
      </c>
      <c r="BFU52" s="111">
        <f t="shared" si="98"/>
        <v>7.5650595118014934</v>
      </c>
      <c r="BFV52" s="111">
        <f t="shared" si="98"/>
        <v>5.02850944916882</v>
      </c>
      <c r="BFW52" s="111">
        <f t="shared" si="98"/>
        <v>4.6502859297429779</v>
      </c>
      <c r="BFX52" s="111">
        <f t="shared" si="98"/>
        <v>4.4467115890398183</v>
      </c>
      <c r="BFY52" s="111">
        <f t="shared" si="98"/>
        <v>4.6881176377579257</v>
      </c>
      <c r="BFZ52" s="111">
        <f t="shared" si="98"/>
        <v>6.6868546955825972</v>
      </c>
      <c r="BGA52" s="111">
        <f t="shared" si="98"/>
        <v>6.3697133034823761</v>
      </c>
      <c r="BGB52" s="111">
        <f t="shared" si="98"/>
        <v>6.0671605888578855</v>
      </c>
      <c r="BGC52" s="111">
        <f t="shared" si="98"/>
        <v>4.3642037766210331</v>
      </c>
      <c r="BGD52" s="111">
        <f t="shared" si="98"/>
        <v>6.1997873513876174</v>
      </c>
      <c r="BGE52" s="111">
        <f t="shared" si="98"/>
        <v>5.7252871273982606</v>
      </c>
      <c r="BGF52" s="111">
        <f t="shared" si="98"/>
        <v>6.3347114720425548</v>
      </c>
      <c r="BGG52" s="111">
        <f t="shared" ref="BGG52:BIR52" si="99">BGG51/BGG27*4*100</f>
        <v>4.6940486169321041</v>
      </c>
      <c r="BGH52" s="111">
        <f t="shared" si="99"/>
        <v>5.2585747740588253</v>
      </c>
      <c r="BGI52" s="111">
        <f t="shared" si="99"/>
        <v>5.4771255705339144</v>
      </c>
      <c r="BGJ52" s="111">
        <f t="shared" si="99"/>
        <v>4.6933805623201241</v>
      </c>
      <c r="BGK52" s="111">
        <f t="shared" si="99"/>
        <v>6.012089995350002</v>
      </c>
      <c r="BGL52" s="111">
        <f t="shared" si="99"/>
        <v>6.498081322858285</v>
      </c>
      <c r="BGM52" s="111">
        <f t="shared" si="99"/>
        <v>6.8598382749326143</v>
      </c>
      <c r="BGN52" s="111">
        <f t="shared" si="99"/>
        <v>6.7929004587507613</v>
      </c>
      <c r="BGO52" s="111">
        <f t="shared" si="99"/>
        <v>5.6541286610298069</v>
      </c>
      <c r="BGP52" s="111">
        <f t="shared" si="99"/>
        <v>4.4214576303257749</v>
      </c>
      <c r="BGQ52" s="111">
        <f t="shared" si="99"/>
        <v>4.6166020110783013</v>
      </c>
      <c r="BGR52" s="111">
        <f t="shared" si="99"/>
        <v>6.3169016831124996</v>
      </c>
      <c r="BGS52" s="111">
        <f t="shared" si="99"/>
        <v>4.9876058182498486</v>
      </c>
      <c r="BGT52" s="111">
        <f t="shared" si="99"/>
        <v>3.6722881947909389</v>
      </c>
      <c r="BGU52" s="111">
        <f t="shared" si="99"/>
        <v>5.2989903026018537</v>
      </c>
      <c r="BGV52" s="111">
        <f t="shared" si="99"/>
        <v>6.3156726768377247</v>
      </c>
      <c r="BGW52" s="111">
        <f t="shared" si="99"/>
        <v>5.6481956723923021</v>
      </c>
      <c r="BGX52" s="111">
        <f t="shared" si="99"/>
        <v>5.8854642496513918</v>
      </c>
      <c r="BGY52" s="111">
        <f t="shared" si="99"/>
        <v>5.7485842646068877</v>
      </c>
      <c r="BGZ52" s="111">
        <f t="shared" si="99"/>
        <v>4.5579957280590992</v>
      </c>
      <c r="BHA52" s="111">
        <f t="shared" si="99"/>
        <v>5.7205570987354557</v>
      </c>
      <c r="BHB52" s="111">
        <f t="shared" si="99"/>
        <v>6.0107817630671763</v>
      </c>
      <c r="BHC52" s="111">
        <f t="shared" si="99"/>
        <v>5.4545656941213139</v>
      </c>
      <c r="BHD52" s="111">
        <f t="shared" si="99"/>
        <v>5.1394547163898459</v>
      </c>
      <c r="BHE52" s="111">
        <f t="shared" si="99"/>
        <v>5.1958300196662286</v>
      </c>
      <c r="BHF52" s="111">
        <f t="shared" si="99"/>
        <v>5.4122148930560225</v>
      </c>
      <c r="BHG52" s="111">
        <f t="shared" si="99"/>
        <v>5.3153830924569396</v>
      </c>
      <c r="BHH52" s="111">
        <f t="shared" si="99"/>
        <v>5.2200916210771249</v>
      </c>
      <c r="BHI52" s="111">
        <f t="shared" si="99"/>
        <v>5.2306276504458342</v>
      </c>
      <c r="BHJ52" s="111">
        <f t="shared" si="99"/>
        <v>5.4990684056427996</v>
      </c>
      <c r="BHK52" s="111">
        <f t="shared" si="99"/>
        <v>6.1316629240042548</v>
      </c>
      <c r="BHL52" s="111">
        <f t="shared" si="99"/>
        <v>6.0170616803390509</v>
      </c>
      <c r="BHM52" s="111">
        <f t="shared" si="99"/>
        <v>4.4938374186400774</v>
      </c>
      <c r="BHN52" s="111">
        <f t="shared" si="99"/>
        <v>6.9277836236798009</v>
      </c>
      <c r="BHO52" s="111">
        <f t="shared" si="99"/>
        <v>4.5243674468813353</v>
      </c>
      <c r="BHP52" s="111">
        <f t="shared" si="99"/>
        <v>4.6063055981834289</v>
      </c>
      <c r="BHQ52" s="111">
        <f t="shared" si="99"/>
        <v>5.3345751354987261</v>
      </c>
      <c r="BHR52" s="111">
        <f t="shared" si="99"/>
        <v>5.4259412258838413</v>
      </c>
      <c r="BHS52" s="111">
        <f t="shared" si="99"/>
        <v>4.1867499374381181</v>
      </c>
      <c r="BHT52" s="111">
        <f t="shared" si="99"/>
        <v>5.8019518835113919</v>
      </c>
      <c r="BHU52" s="111">
        <f t="shared" si="99"/>
        <v>5.9689323721249572</v>
      </c>
      <c r="BHV52" s="111">
        <f t="shared" si="99"/>
        <v>4.3600415019993237</v>
      </c>
      <c r="BHW52" s="111">
        <f t="shared" si="99"/>
        <v>5.3867788912268999</v>
      </c>
      <c r="BHX52" s="111">
        <f t="shared" si="99"/>
        <v>5.4599573771069272</v>
      </c>
      <c r="BHY52" s="111">
        <f t="shared" si="99"/>
        <v>4.3210673552829784</v>
      </c>
      <c r="BHZ52" s="111">
        <f t="shared" si="99"/>
        <v>6.5970301314038142</v>
      </c>
      <c r="BIA52" s="111">
        <f t="shared" si="99"/>
        <v>6.4975613737934408</v>
      </c>
      <c r="BIB52" s="111">
        <f t="shared" si="99"/>
        <v>5.1219663674590734</v>
      </c>
      <c r="BIC52" s="111">
        <f t="shared" si="99"/>
        <v>4.0702792155205803</v>
      </c>
      <c r="BID52" s="111">
        <f t="shared" si="99"/>
        <v>6.4222749355182875</v>
      </c>
      <c r="BIE52" s="111">
        <f t="shared" si="99"/>
        <v>4.9148336425181292</v>
      </c>
      <c r="BIF52" s="111">
        <f t="shared" si="99"/>
        <v>4.4875451606769348</v>
      </c>
      <c r="BIG52" s="111">
        <f t="shared" si="99"/>
        <v>5.4289492734574365</v>
      </c>
      <c r="BIH52" s="111">
        <f t="shared" si="99"/>
        <v>5.599291054728166</v>
      </c>
      <c r="BII52" s="111">
        <f t="shared" si="99"/>
        <v>4.5995353530612721</v>
      </c>
      <c r="BIJ52" s="111">
        <f t="shared" si="99"/>
        <v>6.2307976970145527</v>
      </c>
      <c r="BIK52" s="111">
        <f t="shared" si="99"/>
        <v>5.9007290823384118</v>
      </c>
      <c r="BIL52" s="111">
        <f t="shared" si="99"/>
        <v>5.103969754253308</v>
      </c>
      <c r="BIM52" s="111">
        <f t="shared" si="99"/>
        <v>6.6653325905774565</v>
      </c>
      <c r="BIN52" s="111">
        <f t="shared" si="99"/>
        <v>6.3821397154730493</v>
      </c>
      <c r="BIO52" s="111">
        <f t="shared" si="99"/>
        <v>5.5952907233765332</v>
      </c>
      <c r="BIP52" s="111">
        <f t="shared" si="99"/>
        <v>4.66485300748261</v>
      </c>
      <c r="BIQ52" s="111">
        <f t="shared" si="99"/>
        <v>4.8224574227772283</v>
      </c>
      <c r="BIR52" s="111">
        <f t="shared" si="99"/>
        <v>5.2950198146283807</v>
      </c>
      <c r="BIS52" s="111">
        <f t="shared" ref="BIS52:BLD52" si="100">BIS51/BIS27*4*100</f>
        <v>5.4517223532118004</v>
      </c>
      <c r="BIT52" s="111">
        <f t="shared" si="100"/>
        <v>5.8304958253649888</v>
      </c>
      <c r="BIU52" s="111">
        <f t="shared" si="100"/>
        <v>6.5850306135199297</v>
      </c>
      <c r="BIV52" s="111">
        <f t="shared" si="100"/>
        <v>6.5782806084987131</v>
      </c>
      <c r="BIW52" s="111">
        <f t="shared" si="100"/>
        <v>5.1327779334709094</v>
      </c>
      <c r="BIX52" s="111">
        <f t="shared" si="100"/>
        <v>5.7096625057790105</v>
      </c>
      <c r="BIY52" s="111">
        <f t="shared" si="100"/>
        <v>6.3165477923879001</v>
      </c>
      <c r="BIZ52" s="111">
        <f t="shared" si="100"/>
        <v>6.0152766637038324</v>
      </c>
      <c r="BJA52" s="111">
        <f t="shared" si="100"/>
        <v>6.1167255770730655</v>
      </c>
      <c r="BJB52" s="111">
        <f t="shared" si="100"/>
        <v>4.6879380923007901</v>
      </c>
      <c r="BJC52" s="111">
        <f t="shared" si="100"/>
        <v>5.5219341455504489</v>
      </c>
      <c r="BJD52" s="111">
        <f t="shared" si="100"/>
        <v>6.4478986758779495</v>
      </c>
      <c r="BJE52" s="111">
        <f t="shared" si="100"/>
        <v>5.604263862608871</v>
      </c>
      <c r="BJF52" s="111">
        <f t="shared" si="100"/>
        <v>3.9468910977290861</v>
      </c>
      <c r="BJG52" s="111">
        <f t="shared" si="100"/>
        <v>5.3730132535917514</v>
      </c>
      <c r="BJH52" s="111">
        <f t="shared" si="100"/>
        <v>5.4826230417032411</v>
      </c>
      <c r="BJI52" s="111">
        <f t="shared" si="100"/>
        <v>4.0895862330760471</v>
      </c>
      <c r="BJJ52" s="111">
        <f t="shared" si="100"/>
        <v>5.4044267177475431</v>
      </c>
      <c r="BJK52" s="111">
        <f t="shared" si="100"/>
        <v>6.6545645631299859</v>
      </c>
      <c r="BJL52" s="111">
        <f t="shared" si="100"/>
        <v>5.0628860939513798</v>
      </c>
      <c r="BJM52" s="111">
        <f t="shared" si="100"/>
        <v>5.1599263986219315</v>
      </c>
      <c r="BJN52" s="111">
        <f t="shared" si="100"/>
        <v>5.3074108215313274</v>
      </c>
      <c r="BJO52" s="111">
        <f t="shared" si="100"/>
        <v>5.4478713049251537</v>
      </c>
      <c r="BJP52" s="111">
        <f t="shared" si="100"/>
        <v>5.3329124246968149</v>
      </c>
      <c r="BJQ52" s="111">
        <f t="shared" si="100"/>
        <v>6.1872328595753556</v>
      </c>
      <c r="BJR52" s="111">
        <f t="shared" si="100"/>
        <v>6.3432950348369666</v>
      </c>
      <c r="BJS52" s="111">
        <f t="shared" si="100"/>
        <v>5.1626446443040495</v>
      </c>
      <c r="BJT52" s="111">
        <f t="shared" si="100"/>
        <v>4.7445820433436525</v>
      </c>
      <c r="BJU52" s="111">
        <f t="shared" si="100"/>
        <v>6.6136811977604708</v>
      </c>
      <c r="BJV52" s="111">
        <f t="shared" si="100"/>
        <v>4.5389706982867377</v>
      </c>
      <c r="BJW52" s="111">
        <f t="shared" si="100"/>
        <v>6.2392032685767171</v>
      </c>
      <c r="BJX52" s="111">
        <f t="shared" si="100"/>
        <v>4.6554753074370483</v>
      </c>
      <c r="BJY52" s="111">
        <f t="shared" si="100"/>
        <v>6.819227230910764</v>
      </c>
      <c r="BJZ52" s="111">
        <f t="shared" si="100"/>
        <v>5.2606940136930191</v>
      </c>
      <c r="BKA52" s="111">
        <f t="shared" si="100"/>
        <v>6.0901087519419992</v>
      </c>
      <c r="BKB52" s="111">
        <f t="shared" si="100"/>
        <v>3.393717682648</v>
      </c>
      <c r="BKC52" s="111">
        <f t="shared" si="100"/>
        <v>5.5465092004413821</v>
      </c>
      <c r="BKD52" s="111">
        <f t="shared" si="100"/>
        <v>5.6863485864109755</v>
      </c>
      <c r="BKE52" s="111">
        <f t="shared" si="100"/>
        <v>7.1607130102951828</v>
      </c>
      <c r="BKF52" s="111">
        <f t="shared" si="100"/>
        <v>5.4770762601959637</v>
      </c>
      <c r="BKG52" s="111">
        <f t="shared" si="100"/>
        <v>5.6394780647586318</v>
      </c>
      <c r="BKH52" s="111">
        <f t="shared" si="100"/>
        <v>6.3707518042661393</v>
      </c>
      <c r="BKI52" s="111">
        <f t="shared" si="100"/>
        <v>4.9092006364185004</v>
      </c>
      <c r="BKJ52" s="111">
        <f t="shared" si="100"/>
        <v>5.251614288562708</v>
      </c>
      <c r="BKK52" s="111">
        <f t="shared" si="100"/>
        <v>5.2878399310430169</v>
      </c>
      <c r="BKL52" s="111">
        <f t="shared" si="100"/>
        <v>6.3220843269422442</v>
      </c>
      <c r="BKM52" s="111">
        <f t="shared" si="100"/>
        <v>5.6314607987140759</v>
      </c>
      <c r="BKN52" s="111">
        <f t="shared" si="100"/>
        <v>5.2817370454242711</v>
      </c>
      <c r="BKO52" s="111">
        <f t="shared" si="100"/>
        <v>6.1021146566337707</v>
      </c>
      <c r="BKP52" s="111">
        <f t="shared" si="100"/>
        <v>5.3153978392079599</v>
      </c>
      <c r="BKQ52" s="111">
        <f t="shared" si="100"/>
        <v>3.795534038042661</v>
      </c>
      <c r="BKR52" s="111">
        <f t="shared" si="100"/>
        <v>6.3700933218671647</v>
      </c>
      <c r="BKS52" s="111">
        <f t="shared" si="100"/>
        <v>4.7950791024953983</v>
      </c>
      <c r="BKT52" s="111">
        <f t="shared" si="100"/>
        <v>6.0161628255013468</v>
      </c>
      <c r="BKU52" s="111">
        <f t="shared" si="100"/>
        <v>5.5672817704959146</v>
      </c>
      <c r="BKV52" s="111">
        <f t="shared" si="100"/>
        <v>5.0050803182494175</v>
      </c>
      <c r="BKW52" s="111">
        <f t="shared" si="100"/>
        <v>6.1028856423984301</v>
      </c>
      <c r="BKX52" s="111">
        <f t="shared" si="100"/>
        <v>6.0035109818688603</v>
      </c>
      <c r="BKY52" s="111">
        <f t="shared" si="100"/>
        <v>5.2577388153502529</v>
      </c>
      <c r="BKZ52" s="111">
        <f t="shared" si="100"/>
        <v>6.1861034407317836</v>
      </c>
      <c r="BLA52" s="111">
        <f t="shared" si="100"/>
        <v>5.5965168918626489</v>
      </c>
      <c r="BLB52" s="111">
        <f t="shared" si="100"/>
        <v>5.3843880294643442</v>
      </c>
      <c r="BLC52" s="111">
        <f t="shared" si="100"/>
        <v>4.5967401494509348</v>
      </c>
      <c r="BLD52" s="111">
        <f t="shared" si="100"/>
        <v>6.231398570782761</v>
      </c>
      <c r="BLE52" s="111">
        <f t="shared" ref="BLE52:BNP52" si="101">BLE51/BLE27*4*100</f>
        <v>5.589563569197443</v>
      </c>
      <c r="BLF52" s="111">
        <f t="shared" si="101"/>
        <v>4.376438289797731</v>
      </c>
      <c r="BLG52" s="111">
        <f t="shared" si="101"/>
        <v>5.5444595939123706</v>
      </c>
      <c r="BLH52" s="111">
        <f t="shared" si="101"/>
        <v>5.5528996889531816</v>
      </c>
      <c r="BLI52" s="111">
        <f t="shared" si="101"/>
        <v>5.2105243735931213</v>
      </c>
      <c r="BLJ52" s="111">
        <f t="shared" si="101"/>
        <v>4.7485152590536828</v>
      </c>
      <c r="BLK52" s="111">
        <f t="shared" si="101"/>
        <v>5.083587536193086</v>
      </c>
      <c r="BLL52" s="111">
        <f t="shared" si="101"/>
        <v>4.6971333632356025</v>
      </c>
      <c r="BLM52" s="111">
        <f t="shared" si="101"/>
        <v>5.8189909947498348</v>
      </c>
      <c r="BLN52" s="111">
        <f t="shared" si="101"/>
        <v>5.0641696693483551</v>
      </c>
      <c r="BLO52" s="111">
        <f t="shared" si="101"/>
        <v>5.7410313113706541</v>
      </c>
      <c r="BLP52" s="111">
        <f t="shared" si="101"/>
        <v>5.5800706409211429</v>
      </c>
      <c r="BLQ52" s="111">
        <f t="shared" si="101"/>
        <v>6.346271681999462</v>
      </c>
      <c r="BLR52" s="111">
        <f t="shared" si="101"/>
        <v>5.777872375026007</v>
      </c>
      <c r="BLS52" s="111">
        <f t="shared" si="101"/>
        <v>5.2592956495068419</v>
      </c>
      <c r="BLT52" s="111">
        <f t="shared" si="101"/>
        <v>6.0109707332888744</v>
      </c>
      <c r="BLU52" s="111">
        <f t="shared" si="101"/>
        <v>6.7522061610091502</v>
      </c>
      <c r="BLV52" s="111">
        <f t="shared" si="101"/>
        <v>6.2446069581714152</v>
      </c>
      <c r="BLW52" s="111">
        <f t="shared" si="101"/>
        <v>5.9869434937838131</v>
      </c>
      <c r="BLX52" s="111">
        <f t="shared" si="101"/>
        <v>6.2005559119093441</v>
      </c>
      <c r="BLY52" s="111">
        <f t="shared" si="101"/>
        <v>5.3110136304811846</v>
      </c>
      <c r="BLZ52" s="111">
        <f t="shared" si="101"/>
        <v>7.0164475698087552</v>
      </c>
      <c r="BMA52" s="111">
        <f t="shared" si="101"/>
        <v>5.7283852999212828</v>
      </c>
      <c r="BMB52" s="111">
        <f t="shared" si="101"/>
        <v>6.624562501222063</v>
      </c>
      <c r="BMC52" s="111">
        <f t="shared" si="101"/>
        <v>5.9728452364356022</v>
      </c>
      <c r="BMD52" s="111">
        <f t="shared" si="101"/>
        <v>6.1680679109776451</v>
      </c>
      <c r="BME52" s="111">
        <f t="shared" si="101"/>
        <v>6.212748024876027</v>
      </c>
      <c r="BMF52" s="111">
        <f t="shared" si="101"/>
        <v>4.3169978056753893</v>
      </c>
      <c r="BMG52" s="111">
        <f t="shared" si="101"/>
        <v>5.7522364507354968</v>
      </c>
      <c r="BMH52" s="111">
        <f t="shared" si="101"/>
        <v>4.9215661985788453</v>
      </c>
      <c r="BMI52" s="111">
        <f t="shared" si="101"/>
        <v>5.5060664123831895</v>
      </c>
      <c r="BMJ52" s="111">
        <f t="shared" si="101"/>
        <v>5.864264224331377</v>
      </c>
      <c r="BMK52" s="111">
        <f t="shared" si="101"/>
        <v>5.3289211747848952</v>
      </c>
      <c r="BML52" s="111">
        <f t="shared" si="101"/>
        <v>5.1886030390197693</v>
      </c>
      <c r="BMM52" s="111">
        <f t="shared" si="101"/>
        <v>5.9492160515794108</v>
      </c>
      <c r="BMN52" s="111">
        <f t="shared" si="101"/>
        <v>5.4033652210785297</v>
      </c>
      <c r="BMO52" s="111">
        <f t="shared" si="101"/>
        <v>4.7433537891675037</v>
      </c>
      <c r="BMP52" s="111">
        <f t="shared" si="101"/>
        <v>4.8973067447753138</v>
      </c>
      <c r="BMQ52" s="111">
        <f t="shared" si="101"/>
        <v>4.9197112622487262</v>
      </c>
      <c r="BMR52" s="111">
        <f t="shared" si="101"/>
        <v>5.5935758628726395</v>
      </c>
      <c r="BMS52" s="111">
        <f t="shared" si="101"/>
        <v>5.2978789656246157</v>
      </c>
      <c r="BMT52" s="111">
        <f t="shared" si="101"/>
        <v>4.8343998794140619</v>
      </c>
      <c r="BMU52" s="111">
        <f t="shared" si="101"/>
        <v>5.3586336489357835</v>
      </c>
      <c r="BMV52" s="111">
        <f t="shared" si="101"/>
        <v>5.8164006071583083</v>
      </c>
      <c r="BMW52" s="111">
        <f t="shared" si="101"/>
        <v>5.7212469573347517</v>
      </c>
      <c r="BMX52" s="111">
        <f t="shared" si="101"/>
        <v>5.3998763473693563</v>
      </c>
      <c r="BMY52" s="111">
        <f t="shared" si="101"/>
        <v>6.0042686979453457</v>
      </c>
      <c r="BMZ52" s="111">
        <f t="shared" si="101"/>
        <v>5.8905573031040417</v>
      </c>
      <c r="BNA52" s="111">
        <f t="shared" si="101"/>
        <v>6.5669327959072943</v>
      </c>
      <c r="BNB52" s="111">
        <f t="shared" si="101"/>
        <v>5.9567262196987487</v>
      </c>
      <c r="BNC52" s="111">
        <f t="shared" si="101"/>
        <v>5.1668674623973763</v>
      </c>
      <c r="BND52" s="111">
        <f t="shared" si="101"/>
        <v>5.0469628350397384</v>
      </c>
      <c r="BNE52" s="111">
        <f t="shared" si="101"/>
        <v>5.0867884799202079</v>
      </c>
      <c r="BNF52" s="111" t="e">
        <f t="shared" si="101"/>
        <v>#VALUE!</v>
      </c>
      <c r="BNG52" s="111">
        <f t="shared" si="101"/>
        <v>5.8416754153790036</v>
      </c>
      <c r="BNH52" s="111">
        <f t="shared" si="101"/>
        <v>6.8727232931538538</v>
      </c>
      <c r="BNI52" s="111">
        <f t="shared" si="101"/>
        <v>5.3871765499373714</v>
      </c>
      <c r="BNJ52" s="111">
        <f t="shared" si="101"/>
        <v>5.9829505832570362</v>
      </c>
      <c r="BNK52" s="111">
        <f t="shared" si="101"/>
        <v>5.737758751425484</v>
      </c>
      <c r="BNL52" s="111">
        <f t="shared" si="101"/>
        <v>6.1525671924097747</v>
      </c>
      <c r="BNM52" s="111">
        <f t="shared" si="101"/>
        <v>4.4853833119799438</v>
      </c>
      <c r="BNN52" s="111">
        <f t="shared" si="101"/>
        <v>5.656982602678192</v>
      </c>
      <c r="BNO52" s="111">
        <f t="shared" si="101"/>
        <v>5.7780138077535845</v>
      </c>
      <c r="BNP52" s="111">
        <f t="shared" si="101"/>
        <v>7.7759126878682032</v>
      </c>
      <c r="BNQ52" s="111">
        <f t="shared" ref="BNQ52:BQB52" si="102">BNQ51/BNQ27*4*100</f>
        <v>5.3626646948104328</v>
      </c>
      <c r="BNR52" s="111">
        <f t="shared" si="102"/>
        <v>6.4075806775122102</v>
      </c>
      <c r="BNS52" s="111">
        <f t="shared" si="102"/>
        <v>6.2581308404101881</v>
      </c>
      <c r="BNT52" s="111">
        <f t="shared" si="102"/>
        <v>4.9797187733305437</v>
      </c>
      <c r="BNU52" s="111">
        <f t="shared" si="102"/>
        <v>2.9316410672764128</v>
      </c>
      <c r="BNV52" s="111">
        <f t="shared" si="102"/>
        <v>4.6546767531078599</v>
      </c>
      <c r="BNW52" s="111">
        <f t="shared" si="102"/>
        <v>5.2566815966924256</v>
      </c>
      <c r="BNX52" s="111">
        <f t="shared" si="102"/>
        <v>3.9224295645810465</v>
      </c>
      <c r="BNY52" s="111">
        <f t="shared" si="102"/>
        <v>6.3485534073769365</v>
      </c>
      <c r="BNZ52" s="111">
        <f t="shared" si="102"/>
        <v>6.3966657606233577</v>
      </c>
      <c r="BOA52" s="111">
        <f t="shared" si="102"/>
        <v>6.2246220993826604</v>
      </c>
      <c r="BOB52" s="111">
        <f t="shared" si="102"/>
        <v>6.2359441082441922</v>
      </c>
      <c r="BOC52" s="111">
        <f t="shared" si="102"/>
        <v>4.533180590786352</v>
      </c>
      <c r="BOD52" s="111">
        <f t="shared" si="102"/>
        <v>5.1855211385003859</v>
      </c>
      <c r="BOE52" s="111">
        <f t="shared" si="102"/>
        <v>7.4905961626931514</v>
      </c>
      <c r="BOF52" s="111">
        <f t="shared" si="102"/>
        <v>6.8455712017491344</v>
      </c>
      <c r="BOG52" s="111">
        <f t="shared" si="102"/>
        <v>6.6828032928673204</v>
      </c>
      <c r="BOH52" s="111">
        <f t="shared" si="102"/>
        <v>5.0649447397687428</v>
      </c>
      <c r="BOI52" s="111">
        <f t="shared" si="102"/>
        <v>7.4856757922781734</v>
      </c>
      <c r="BOJ52" s="111">
        <f t="shared" si="102"/>
        <v>5.6297118240266304</v>
      </c>
      <c r="BOK52" s="111">
        <f t="shared" si="102"/>
        <v>5.9882282114042447</v>
      </c>
      <c r="BOL52" s="111">
        <f t="shared" si="102"/>
        <v>6.1640964299887653</v>
      </c>
      <c r="BOM52" s="111">
        <f t="shared" si="102"/>
        <v>4.684072548285271</v>
      </c>
      <c r="BON52" s="111">
        <f t="shared" si="102"/>
        <v>5.7318519594316557</v>
      </c>
      <c r="BOO52" s="111">
        <f t="shared" si="102"/>
        <v>7.5361908581224002</v>
      </c>
      <c r="BOP52" s="111">
        <f t="shared" si="102"/>
        <v>6.4269409002289262</v>
      </c>
      <c r="BOQ52" s="111">
        <f t="shared" si="102"/>
        <v>5.5186615186615189</v>
      </c>
      <c r="BOR52" s="111">
        <f t="shared" si="102"/>
        <v>6.2656437133076395</v>
      </c>
      <c r="BOS52" s="111">
        <f t="shared" si="102"/>
        <v>4.6842461122379984</v>
      </c>
      <c r="BOT52" s="111">
        <f t="shared" si="102"/>
        <v>7.5998402124742235</v>
      </c>
      <c r="BOU52" s="111">
        <f t="shared" si="102"/>
        <v>4.4474937741714955</v>
      </c>
      <c r="BOV52" s="111">
        <f t="shared" si="102"/>
        <v>5.7769162589264482</v>
      </c>
      <c r="BOW52" s="111">
        <f t="shared" si="102"/>
        <v>5.0462469191858972</v>
      </c>
      <c r="BOX52" s="111">
        <f t="shared" si="102"/>
        <v>16.304235669233879</v>
      </c>
      <c r="BOY52" s="111">
        <f t="shared" si="102"/>
        <v>5.735451055629829</v>
      </c>
      <c r="BOZ52" s="111">
        <f t="shared" si="102"/>
        <v>6.3479588829449956</v>
      </c>
      <c r="BPA52" s="111">
        <f t="shared" si="102"/>
        <v>6.1874599623860531</v>
      </c>
      <c r="BPB52" s="111">
        <f t="shared" si="102"/>
        <v>4.2143968321312402</v>
      </c>
      <c r="BPC52" s="111">
        <f t="shared" si="102"/>
        <v>4.9331035048838547</v>
      </c>
      <c r="BPD52" s="111">
        <f t="shared" si="102"/>
        <v>5.6797642922577936</v>
      </c>
      <c r="BPE52" s="111">
        <f t="shared" si="102"/>
        <v>5.5175282341558693</v>
      </c>
      <c r="BPF52" s="111">
        <f t="shared" si="102"/>
        <v>6.1338054888073863</v>
      </c>
      <c r="BPG52" s="111">
        <f t="shared" si="102"/>
        <v>5.7659415139141821</v>
      </c>
      <c r="BPH52" s="111">
        <f t="shared" si="102"/>
        <v>4.1703337105149858</v>
      </c>
      <c r="BPI52" s="111">
        <f t="shared" si="102"/>
        <v>4.58628192118685</v>
      </c>
      <c r="BPJ52" s="111">
        <f t="shared" si="102"/>
        <v>4.4559452965777711</v>
      </c>
      <c r="BPK52" s="111">
        <f t="shared" si="102"/>
        <v>5.7262978941509699</v>
      </c>
      <c r="BPL52" s="111">
        <f t="shared" si="102"/>
        <v>5.2095959137167167</v>
      </c>
      <c r="BPM52" s="111">
        <f t="shared" si="102"/>
        <v>5.7204861902634292</v>
      </c>
      <c r="BPN52" s="111">
        <f t="shared" si="102"/>
        <v>5.7675670479669323</v>
      </c>
      <c r="BPO52" s="111">
        <f t="shared" si="102"/>
        <v>5.5924351254838083</v>
      </c>
      <c r="BPP52" s="111">
        <f t="shared" si="102"/>
        <v>6.1074976941567787</v>
      </c>
      <c r="BPQ52" s="111">
        <f t="shared" si="102"/>
        <v>6.3722253369048349</v>
      </c>
      <c r="BPR52" s="111">
        <f t="shared" si="102"/>
        <v>6.7040097920589012</v>
      </c>
      <c r="BPS52" s="111">
        <f t="shared" si="102"/>
        <v>6.29070648599747</v>
      </c>
      <c r="BPT52" s="111">
        <f t="shared" si="102"/>
        <v>5.6199404749375912</v>
      </c>
      <c r="BPU52" s="111">
        <f t="shared" si="102"/>
        <v>9.6551765313463669</v>
      </c>
      <c r="BPV52" s="111">
        <f t="shared" si="102"/>
        <v>5.8276538886313825</v>
      </c>
      <c r="BPW52" s="111">
        <f t="shared" si="102"/>
        <v>5.0309241915532779</v>
      </c>
      <c r="BPX52" s="111">
        <f t="shared" si="102"/>
        <v>7.2576464489372734</v>
      </c>
      <c r="BPY52" s="111">
        <f t="shared" si="102"/>
        <v>5.975513251121475</v>
      </c>
      <c r="BPZ52" s="111">
        <f t="shared" si="102"/>
        <v>5.3182173491433709</v>
      </c>
      <c r="BQA52" s="111">
        <f t="shared" si="102"/>
        <v>6.7705266041224412</v>
      </c>
      <c r="BQB52" s="111">
        <f t="shared" si="102"/>
        <v>5.4863893390073883</v>
      </c>
      <c r="BQC52" s="111">
        <f t="shared" ref="BQC52:BSN52" si="103">BQC51/BQC27*4*100</f>
        <v>4.7323647014299111</v>
      </c>
      <c r="BQD52" s="111">
        <f t="shared" si="103"/>
        <v>5.2893328128920736</v>
      </c>
      <c r="BQE52" s="111">
        <f t="shared" si="103"/>
        <v>5.9139191892628871</v>
      </c>
      <c r="BQF52" s="111">
        <f t="shared" si="103"/>
        <v>4.8336302101888133</v>
      </c>
      <c r="BQG52" s="111">
        <f t="shared" si="103"/>
        <v>6.6123723520972231</v>
      </c>
      <c r="BQH52" s="111">
        <f t="shared" si="103"/>
        <v>5.2311545130429504</v>
      </c>
      <c r="BQI52" s="111">
        <f t="shared" si="103"/>
        <v>8.0173901924429387</v>
      </c>
      <c r="BQJ52" s="111">
        <f t="shared" si="103"/>
        <v>6.1441628382590769</v>
      </c>
      <c r="BQK52" s="111">
        <f t="shared" si="103"/>
        <v>6.4081862561021401</v>
      </c>
      <c r="BQL52" s="111">
        <f t="shared" si="103"/>
        <v>4.5130373335075209</v>
      </c>
      <c r="BQM52" s="111">
        <f t="shared" si="103"/>
        <v>5.3481875568082327</v>
      </c>
      <c r="BQN52" s="111">
        <f t="shared" si="103"/>
        <v>4.3949930458970794</v>
      </c>
      <c r="BQO52" s="111" t="e">
        <f t="shared" si="103"/>
        <v>#VALUE!</v>
      </c>
      <c r="BQP52" s="111">
        <f t="shared" si="103"/>
        <v>5.7830710238826653</v>
      </c>
      <c r="BQQ52" s="111">
        <f t="shared" si="103"/>
        <v>5.0568266169605591</v>
      </c>
      <c r="BQR52" s="111">
        <f t="shared" si="103"/>
        <v>7.6929631297700629</v>
      </c>
      <c r="BQS52" s="111">
        <f t="shared" si="103"/>
        <v>5.2314850506323944</v>
      </c>
      <c r="BQT52" s="111">
        <f t="shared" si="103"/>
        <v>5.2909214933613411</v>
      </c>
      <c r="BQU52" s="111">
        <f t="shared" si="103"/>
        <v>6.1020831573117036</v>
      </c>
      <c r="BQV52" s="111">
        <f t="shared" si="103"/>
        <v>5.1270815074496063</v>
      </c>
      <c r="BQW52" s="111">
        <f t="shared" si="103"/>
        <v>5.9586634529640081</v>
      </c>
      <c r="BQX52" s="111">
        <f t="shared" si="103"/>
        <v>4.8319175256926696</v>
      </c>
      <c r="BQY52" s="111">
        <f t="shared" si="103"/>
        <v>5.7515878616796048</v>
      </c>
      <c r="BQZ52" s="111">
        <f t="shared" si="103"/>
        <v>6.5636107236586776</v>
      </c>
      <c r="BRA52" s="111">
        <f t="shared" si="103"/>
        <v>7.0861756926075454</v>
      </c>
      <c r="BRB52" s="111">
        <f t="shared" si="103"/>
        <v>6.7157964659276344</v>
      </c>
      <c r="BRC52" s="111">
        <f t="shared" si="103"/>
        <v>5.4152608592940776</v>
      </c>
      <c r="BRD52" s="111">
        <f t="shared" si="103"/>
        <v>5.8490102566241662</v>
      </c>
      <c r="BRE52" s="111">
        <f t="shared" si="103"/>
        <v>5.9553790225558023</v>
      </c>
      <c r="BRF52" s="111">
        <f t="shared" si="103"/>
        <v>3.5140836679912817</v>
      </c>
      <c r="BRG52" s="111">
        <f t="shared" si="103"/>
        <v>5.4375485133812562</v>
      </c>
      <c r="BRH52" s="111">
        <f t="shared" si="103"/>
        <v>6.220078156770823</v>
      </c>
      <c r="BRI52" s="111">
        <f t="shared" si="103"/>
        <v>5.9521312545153702</v>
      </c>
      <c r="BRJ52" s="111">
        <f t="shared" si="103"/>
        <v>7.0056995840336533</v>
      </c>
      <c r="BRK52" s="111">
        <f t="shared" si="103"/>
        <v>5.4609504818876706</v>
      </c>
      <c r="BRL52" s="111">
        <f t="shared" si="103"/>
        <v>5.6723165550297114</v>
      </c>
      <c r="BRM52" s="111">
        <f t="shared" si="103"/>
        <v>6.4360160740301948</v>
      </c>
      <c r="BRN52" s="111">
        <f t="shared" si="103"/>
        <v>6.778578232572996</v>
      </c>
      <c r="BRO52" s="111">
        <f t="shared" si="103"/>
        <v>5.7522596636680277</v>
      </c>
      <c r="BRP52" s="111">
        <f t="shared" si="103"/>
        <v>6.81201063262791</v>
      </c>
      <c r="BRQ52" s="111">
        <f t="shared" si="103"/>
        <v>5.0116820833731843</v>
      </c>
      <c r="BRR52" s="111">
        <f t="shared" si="103"/>
        <v>5.8222000081051508</v>
      </c>
      <c r="BRS52" s="111">
        <f t="shared" si="103"/>
        <v>6.5542094178115278</v>
      </c>
      <c r="BRT52" s="111">
        <f t="shared" si="103"/>
        <v>5.4910843742647826</v>
      </c>
      <c r="BRU52" s="111">
        <f t="shared" si="103"/>
        <v>4.54919079388387</v>
      </c>
      <c r="BRV52" s="111">
        <f t="shared" si="103"/>
        <v>4.2144062594731393</v>
      </c>
      <c r="BRW52" s="111">
        <f t="shared" si="103"/>
        <v>4.9076664972661197</v>
      </c>
      <c r="BRX52" s="111">
        <f t="shared" si="103"/>
        <v>4.2624918961749945</v>
      </c>
      <c r="BRY52" s="111">
        <f t="shared" si="103"/>
        <v>5.0747727494868533</v>
      </c>
      <c r="BRZ52" s="111">
        <f t="shared" si="103"/>
        <v>5.4173756714954679</v>
      </c>
      <c r="BSA52" s="111">
        <f t="shared" si="103"/>
        <v>5.1729427384014395</v>
      </c>
      <c r="BSB52" s="111">
        <f t="shared" si="103"/>
        <v>5.932020068317974</v>
      </c>
      <c r="BSC52" s="111">
        <f t="shared" si="103"/>
        <v>4.8581030979459383</v>
      </c>
      <c r="BSD52" s="111">
        <f t="shared" si="103"/>
        <v>5.2582119766561917</v>
      </c>
      <c r="BSE52" s="111">
        <f t="shared" si="103"/>
        <v>5.3726357322860325</v>
      </c>
      <c r="BSF52" s="111">
        <f t="shared" si="103"/>
        <v>4.7876870470611079</v>
      </c>
      <c r="BSG52" s="111">
        <f t="shared" si="103"/>
        <v>4.7763029775021781</v>
      </c>
      <c r="BSH52" s="111">
        <f t="shared" si="103"/>
        <v>4.9219073136247635</v>
      </c>
      <c r="BSI52" s="111">
        <f t="shared" si="103"/>
        <v>5.8532233529329822</v>
      </c>
      <c r="BSJ52" s="111">
        <f t="shared" si="103"/>
        <v>5.162725145140227</v>
      </c>
      <c r="BSK52" s="111">
        <f t="shared" si="103"/>
        <v>4.7273013457855662</v>
      </c>
      <c r="BSL52" s="111">
        <f t="shared" si="103"/>
        <v>4.2787017053869922</v>
      </c>
      <c r="BSM52" s="111">
        <f t="shared" si="103"/>
        <v>4.8436994218153302</v>
      </c>
      <c r="BSN52" s="111">
        <f t="shared" si="103"/>
        <v>4.7272068589840393</v>
      </c>
      <c r="BSO52" s="111">
        <f t="shared" ref="BSO52:BUZ52" si="104">BSO51/BSO27*4*100</f>
        <v>4.6326428023388102</v>
      </c>
      <c r="BSP52" s="111">
        <f t="shared" si="104"/>
        <v>4.548030446135896</v>
      </c>
      <c r="BSQ52" s="111">
        <f t="shared" si="104"/>
        <v>4.6256968266422849</v>
      </c>
      <c r="BSR52" s="111">
        <f t="shared" si="104"/>
        <v>3.9044885949818502</v>
      </c>
      <c r="BSS52" s="111">
        <f t="shared" si="104"/>
        <v>4.9276344955276814</v>
      </c>
      <c r="BST52" s="111">
        <f t="shared" si="104"/>
        <v>4.3427054899088802</v>
      </c>
      <c r="BSU52" s="111">
        <f t="shared" si="104"/>
        <v>4.8225569991405894</v>
      </c>
      <c r="BSV52" s="111">
        <f t="shared" si="104"/>
        <v>4.9663881670270529</v>
      </c>
      <c r="BSW52" s="111">
        <f t="shared" si="104"/>
        <v>4.3411837407305685</v>
      </c>
      <c r="BSX52" s="111">
        <f t="shared" si="104"/>
        <v>4.9843438389241586</v>
      </c>
      <c r="BSY52" s="111">
        <f t="shared" si="104"/>
        <v>5.3756459520339206</v>
      </c>
      <c r="BSZ52" s="111">
        <f t="shared" si="104"/>
        <v>4.6056429452921144</v>
      </c>
      <c r="BTA52" s="111">
        <f t="shared" si="104"/>
        <v>4.8717179118287275</v>
      </c>
      <c r="BTB52" s="111">
        <f t="shared" si="104"/>
        <v>5.2492587228873946</v>
      </c>
      <c r="BTC52" s="111">
        <f t="shared" si="104"/>
        <v>4.5189417659802054</v>
      </c>
      <c r="BTD52" s="111">
        <f t="shared" si="104"/>
        <v>6.553003553373463</v>
      </c>
      <c r="BTE52" s="111">
        <f t="shared" si="104"/>
        <v>4.1933376877857604</v>
      </c>
      <c r="BTF52" s="111">
        <f t="shared" si="104"/>
        <v>4.5529801324503305</v>
      </c>
      <c r="BTG52" s="111">
        <f t="shared" si="104"/>
        <v>3.9262754920335903</v>
      </c>
      <c r="BTH52" s="111">
        <f t="shared" si="104"/>
        <v>4.5706641117619915</v>
      </c>
      <c r="BTI52" s="111">
        <f t="shared" si="104"/>
        <v>4.8167589849285068</v>
      </c>
      <c r="BTJ52" s="111">
        <f t="shared" si="104"/>
        <v>4.9415777813587036</v>
      </c>
      <c r="BTK52" s="111">
        <f t="shared" si="104"/>
        <v>4.5866794256491596</v>
      </c>
      <c r="BTL52" s="111">
        <f t="shared" si="104"/>
        <v>4.6389784912193734</v>
      </c>
      <c r="BTM52" s="111">
        <f t="shared" si="104"/>
        <v>4.0780902182945358</v>
      </c>
      <c r="BTN52" s="111">
        <f t="shared" si="104"/>
        <v>4.9495323256608534</v>
      </c>
      <c r="BTO52" s="111">
        <f t="shared" si="104"/>
        <v>4.8979960689514952</v>
      </c>
      <c r="BTP52" s="111">
        <f t="shared" si="104"/>
        <v>5.0359521747188696</v>
      </c>
      <c r="BTQ52" s="111">
        <f t="shared" si="104"/>
        <v>4.7490163444369937</v>
      </c>
      <c r="BTR52" s="111">
        <f t="shared" si="104"/>
        <v>4.3685820154528496</v>
      </c>
      <c r="BTS52" s="111">
        <f t="shared" si="104"/>
        <v>4.046414757512645</v>
      </c>
      <c r="BTT52" s="111">
        <f t="shared" si="104"/>
        <v>6.1690122053601888</v>
      </c>
      <c r="BTU52" s="111">
        <f t="shared" si="104"/>
        <v>4.5706668641463324</v>
      </c>
      <c r="BTV52" s="111">
        <f t="shared" si="104"/>
        <v>4.654044706901403</v>
      </c>
      <c r="BTW52" s="111">
        <f t="shared" si="104"/>
        <v>4.3363832155792998</v>
      </c>
      <c r="BTX52" s="111">
        <f t="shared" si="104"/>
        <v>4.621362178794965</v>
      </c>
      <c r="BTY52" s="111">
        <f t="shared" si="104"/>
        <v>7.1855199509458814</v>
      </c>
      <c r="BTZ52" s="111">
        <f t="shared" si="104"/>
        <v>5.100125510238696</v>
      </c>
      <c r="BUA52" s="111">
        <f t="shared" si="104"/>
        <v>5.6693172209619416</v>
      </c>
      <c r="BUB52" s="111">
        <f t="shared" si="104"/>
        <v>5.8536870104801135</v>
      </c>
      <c r="BUC52" s="111">
        <f t="shared" si="104"/>
        <v>4.1360686681087344</v>
      </c>
      <c r="BUD52" s="111">
        <f t="shared" si="104"/>
        <v>6.4831681038612334</v>
      </c>
      <c r="BUE52" s="111">
        <f t="shared" si="104"/>
        <v>5.3098349637816442</v>
      </c>
      <c r="BUF52" s="111">
        <f t="shared" si="104"/>
        <v>5.255409479057664</v>
      </c>
      <c r="BUG52" s="111">
        <f t="shared" si="104"/>
        <v>4.5766227458249586</v>
      </c>
      <c r="BUH52" s="111">
        <f t="shared" si="104"/>
        <v>4.0689048157927825</v>
      </c>
      <c r="BUI52" s="111">
        <f t="shared" si="104"/>
        <v>4.8693647363299783</v>
      </c>
      <c r="BUJ52" s="111">
        <f t="shared" si="104"/>
        <v>5.8561382091650831</v>
      </c>
      <c r="BUK52" s="111">
        <f t="shared" si="104"/>
        <v>7.3052260117466519</v>
      </c>
      <c r="BUL52" s="111">
        <f t="shared" si="104"/>
        <v>5.7526305972886149</v>
      </c>
      <c r="BUM52" s="111">
        <f t="shared" si="104"/>
        <v>4.0198623715021675</v>
      </c>
      <c r="BUN52" s="111">
        <f t="shared" si="104"/>
        <v>4.7689062077239566</v>
      </c>
      <c r="BUO52" s="111">
        <f t="shared" si="104"/>
        <v>5.2254147332425784</v>
      </c>
      <c r="BUP52" s="111">
        <f t="shared" si="104"/>
        <v>4.646667274550925</v>
      </c>
      <c r="BUQ52" s="111">
        <f t="shared" si="104"/>
        <v>4.8925838661396659</v>
      </c>
      <c r="BUR52" s="111">
        <f t="shared" si="104"/>
        <v>4.9491398917741281</v>
      </c>
      <c r="BUS52" s="111">
        <f t="shared" si="104"/>
        <v>4.1872545575030351</v>
      </c>
      <c r="BUT52" s="111">
        <f t="shared" si="104"/>
        <v>4.9579253535824508</v>
      </c>
      <c r="BUU52" s="111">
        <f t="shared" si="104"/>
        <v>4.8276246525814495</v>
      </c>
      <c r="BUV52" s="111">
        <f t="shared" si="104"/>
        <v>5.2008285302593658</v>
      </c>
      <c r="BUW52" s="111">
        <f t="shared" si="104"/>
        <v>4.813148435274444</v>
      </c>
      <c r="BUX52" s="111" t="e">
        <f t="shared" si="104"/>
        <v>#VALUE!</v>
      </c>
      <c r="BUY52" s="111">
        <f t="shared" si="104"/>
        <v>4.8538068242184185</v>
      </c>
      <c r="BUZ52" s="111">
        <f t="shared" si="104"/>
        <v>4.5445034293021278</v>
      </c>
      <c r="BVA52" s="111">
        <f t="shared" ref="BVA52:BXL52" si="105">BVA51/BVA27*4*100</f>
        <v>5.1971846038749865</v>
      </c>
      <c r="BVB52" s="111">
        <f t="shared" si="105"/>
        <v>4.7970143643025862</v>
      </c>
      <c r="BVC52" s="111">
        <f t="shared" si="105"/>
        <v>5.582365606195868</v>
      </c>
      <c r="BVD52" s="111">
        <f t="shared" si="105"/>
        <v>4.6676908887798358</v>
      </c>
      <c r="BVE52" s="111">
        <f t="shared" si="105"/>
        <v>4.8251929320920102</v>
      </c>
      <c r="BVF52" s="111">
        <f t="shared" si="105"/>
        <v>4.3102565858109418</v>
      </c>
      <c r="BVG52" s="111">
        <f t="shared" si="105"/>
        <v>5.2743928855560718</v>
      </c>
      <c r="BVH52" s="111">
        <f t="shared" si="105"/>
        <v>4.4939336172032283</v>
      </c>
      <c r="BVI52" s="111">
        <f t="shared" si="105"/>
        <v>3.98521173042877</v>
      </c>
      <c r="BVJ52" s="111">
        <f t="shared" si="105"/>
        <v>5.2857569759801013</v>
      </c>
      <c r="BVK52" s="111">
        <f t="shared" si="105"/>
        <v>16.853932584269664</v>
      </c>
      <c r="BVL52" s="111">
        <f t="shared" si="105"/>
        <v>4.6547649313107922</v>
      </c>
      <c r="BVM52" s="111">
        <f t="shared" si="105"/>
        <v>4.7283867663435464</v>
      </c>
      <c r="BVN52" s="111">
        <f t="shared" si="105"/>
        <v>5.0576733678687287</v>
      </c>
      <c r="BVO52" s="111">
        <f t="shared" si="105"/>
        <v>4.7368446440372196</v>
      </c>
      <c r="BVP52" s="111">
        <f t="shared" si="105"/>
        <v>3.9051025521400309</v>
      </c>
      <c r="BVQ52" s="111">
        <f t="shared" si="105"/>
        <v>4.2330630778878264</v>
      </c>
      <c r="BVR52" s="111">
        <f t="shared" si="105"/>
        <v>4.91252663277933</v>
      </c>
      <c r="BVS52" s="111">
        <f t="shared" si="105"/>
        <v>5.7798593082261807</v>
      </c>
      <c r="BVT52" s="111">
        <f t="shared" si="105"/>
        <v>5.1628831543691165</v>
      </c>
      <c r="BVU52" s="111">
        <f t="shared" si="105"/>
        <v>8.1912362049175655</v>
      </c>
      <c r="BVV52" s="111">
        <f t="shared" si="105"/>
        <v>5.4550124932863184</v>
      </c>
      <c r="BVW52" s="111">
        <f t="shared" si="105"/>
        <v>7.850307151832765</v>
      </c>
      <c r="BVX52" s="111">
        <f t="shared" si="105"/>
        <v>5.8849092532454703</v>
      </c>
      <c r="BVY52" s="111">
        <f t="shared" si="105"/>
        <v>5.2441125145672185</v>
      </c>
      <c r="BVZ52" s="111">
        <f t="shared" si="105"/>
        <v>7.204313297191514</v>
      </c>
      <c r="BWA52" s="111">
        <f t="shared" si="105"/>
        <v>5.2014288699189652</v>
      </c>
      <c r="BWB52" s="111">
        <f t="shared" si="105"/>
        <v>5.4255924062279446</v>
      </c>
      <c r="BWC52" s="111">
        <f t="shared" si="105"/>
        <v>5.3564495089848574</v>
      </c>
      <c r="BWD52" s="111">
        <f t="shared" si="105"/>
        <v>7.3926950176290003</v>
      </c>
      <c r="BWE52" s="111">
        <f t="shared" si="105"/>
        <v>4.1513694016753471</v>
      </c>
      <c r="BWF52" s="111">
        <f t="shared" si="105"/>
        <v>5.1303094029076695</v>
      </c>
      <c r="BWG52" s="111">
        <f t="shared" si="105"/>
        <v>5.6581714246827044</v>
      </c>
      <c r="BWH52" s="111">
        <f t="shared" si="105"/>
        <v>5.4149172635218576</v>
      </c>
      <c r="BWI52" s="111">
        <f t="shared" si="105"/>
        <v>4.6318363883655058</v>
      </c>
      <c r="BWJ52" s="111">
        <f t="shared" si="105"/>
        <v>5.3259040830725253</v>
      </c>
      <c r="BWK52" s="111">
        <f t="shared" si="105"/>
        <v>6.2797757681867097</v>
      </c>
      <c r="BWL52" s="111">
        <f t="shared" si="105"/>
        <v>4.5270505901893214</v>
      </c>
      <c r="BWM52" s="111">
        <f t="shared" si="105"/>
        <v>4.2948770525417883</v>
      </c>
      <c r="BWN52" s="111">
        <f t="shared" si="105"/>
        <v>5.3999016836455693</v>
      </c>
      <c r="BWO52" s="111">
        <f t="shared" si="105"/>
        <v>4.3855260963815246</v>
      </c>
      <c r="BWP52" s="111">
        <f t="shared" si="105"/>
        <v>5.5280490574608221</v>
      </c>
      <c r="BWQ52" s="111">
        <f t="shared" si="105"/>
        <v>5.2698877607894996</v>
      </c>
      <c r="BWR52" s="111">
        <f t="shared" si="105"/>
        <v>4.4699721494898705</v>
      </c>
      <c r="BWS52" s="111">
        <f t="shared" si="105"/>
        <v>4.7525813473237708</v>
      </c>
      <c r="BWT52" s="111">
        <f t="shared" si="105"/>
        <v>5.04473434087922</v>
      </c>
      <c r="BWU52" s="111">
        <f t="shared" si="105"/>
        <v>5.1683899785165606</v>
      </c>
      <c r="BWV52" s="111">
        <f t="shared" si="105"/>
        <v>5.316097925932084</v>
      </c>
      <c r="BWW52" s="111">
        <f t="shared" si="105"/>
        <v>4.1494101971549666</v>
      </c>
      <c r="BWX52" s="111">
        <f t="shared" si="105"/>
        <v>5.2110887990834218</v>
      </c>
      <c r="BWY52" s="111">
        <f t="shared" si="105"/>
        <v>4.631239135833126</v>
      </c>
      <c r="BWZ52" s="111">
        <f t="shared" si="105"/>
        <v>4.4827209548763065</v>
      </c>
      <c r="BXA52" s="111">
        <f t="shared" si="105"/>
        <v>4.9500336206825546</v>
      </c>
      <c r="BXB52" s="111">
        <f t="shared" si="105"/>
        <v>4.9657655950152808</v>
      </c>
      <c r="BXC52" s="111">
        <f t="shared" si="105"/>
        <v>5.2694192238822906</v>
      </c>
      <c r="BXD52" s="111">
        <f t="shared" si="105"/>
        <v>5.8621479276391115</v>
      </c>
      <c r="BXE52" s="111">
        <f t="shared" si="105"/>
        <v>5.4129345608169599</v>
      </c>
      <c r="BXF52" s="111">
        <f t="shared" si="105"/>
        <v>4.849208924832781</v>
      </c>
      <c r="BXG52" s="111">
        <f t="shared" si="105"/>
        <v>4.8472902353704193</v>
      </c>
      <c r="BXH52" s="111">
        <f t="shared" si="105"/>
        <v>5.5446957537076047</v>
      </c>
      <c r="BXI52" s="111">
        <f t="shared" si="105"/>
        <v>5.7874975504605137</v>
      </c>
      <c r="BXJ52" s="111">
        <f t="shared" si="105"/>
        <v>8.5331286029386231</v>
      </c>
      <c r="BXK52" s="111">
        <f t="shared" si="105"/>
        <v>4.8687764164517686</v>
      </c>
      <c r="BXL52" s="111">
        <f t="shared" si="105"/>
        <v>5.1130358432747567</v>
      </c>
      <c r="BXM52" s="111">
        <f t="shared" ref="BXM52:BZX52" si="106">BXM51/BXM27*4*100</f>
        <v>5.544693657872191</v>
      </c>
      <c r="BXN52" s="111">
        <f t="shared" si="106"/>
        <v>4.698513484086142</v>
      </c>
      <c r="BXO52" s="111">
        <f t="shared" si="106"/>
        <v>4.7874274692089989</v>
      </c>
      <c r="BXP52" s="111">
        <f t="shared" si="106"/>
        <v>5.5466912612404888</v>
      </c>
      <c r="BXQ52" s="111">
        <f t="shared" si="106"/>
        <v>5.8169636059083301</v>
      </c>
      <c r="BXR52" s="111">
        <f t="shared" si="106"/>
        <v>6.6019601046229477</v>
      </c>
      <c r="BXS52" s="111">
        <f t="shared" si="106"/>
        <v>5.9898127532796206</v>
      </c>
      <c r="BXT52" s="111">
        <f t="shared" si="106"/>
        <v>5.8246185203170846</v>
      </c>
      <c r="BXU52" s="111">
        <f t="shared" si="106"/>
        <v>6.4829492853791235</v>
      </c>
      <c r="BXV52" s="111">
        <f t="shared" si="106"/>
        <v>6.1535624978393395</v>
      </c>
      <c r="BXW52" s="111">
        <f t="shared" si="106"/>
        <v>6.4298199521731201</v>
      </c>
      <c r="BXX52" s="111">
        <f t="shared" si="106"/>
        <v>5.8318018568537076</v>
      </c>
      <c r="BXY52" s="111">
        <f t="shared" si="106"/>
        <v>5.3886538022580019</v>
      </c>
      <c r="BXZ52" s="111">
        <f t="shared" si="106"/>
        <v>4.858956308578354</v>
      </c>
      <c r="BYA52" s="111">
        <f t="shared" si="106"/>
        <v>5.5673954531418479</v>
      </c>
      <c r="BYB52" s="111">
        <f t="shared" si="106"/>
        <v>5.4689236747940546</v>
      </c>
      <c r="BYC52" s="111">
        <f t="shared" si="106"/>
        <v>4.0655060122925608</v>
      </c>
      <c r="BYD52" s="111">
        <f t="shared" si="106"/>
        <v>6.9398934650736832</v>
      </c>
      <c r="BYE52" s="111">
        <f t="shared" si="106"/>
        <v>1.4184397163120568</v>
      </c>
      <c r="BYF52" s="111">
        <f t="shared" si="106"/>
        <v>4.9908429244309263</v>
      </c>
      <c r="BYG52" s="111">
        <f t="shared" si="106"/>
        <v>6.1056390760900872</v>
      </c>
      <c r="BYH52" s="111">
        <f t="shared" si="106"/>
        <v>5.686189953372919</v>
      </c>
      <c r="BYI52" s="111">
        <f t="shared" si="106"/>
        <v>3.9230473486528847</v>
      </c>
      <c r="BYJ52" s="111">
        <f t="shared" si="106"/>
        <v>4.4484789800693942</v>
      </c>
      <c r="BYK52" s="111">
        <f t="shared" si="106"/>
        <v>5.2723615013249905</v>
      </c>
      <c r="BYL52" s="111">
        <f t="shared" si="106"/>
        <v>5.6872336957379046</v>
      </c>
      <c r="BYM52" s="111">
        <f t="shared" si="106"/>
        <v>5.9766198765331175</v>
      </c>
      <c r="BYN52" s="111">
        <f t="shared" si="106"/>
        <v>5.3193227074860863</v>
      </c>
      <c r="BYO52" s="111">
        <f t="shared" si="106"/>
        <v>4.2849663309263013</v>
      </c>
      <c r="BYP52" s="111">
        <f t="shared" si="106"/>
        <v>8.2881025203410683</v>
      </c>
      <c r="BYQ52" s="111">
        <f t="shared" si="106"/>
        <v>5.2293792056708366</v>
      </c>
      <c r="BYR52" s="111">
        <f t="shared" si="106"/>
        <v>5.3509151984969661</v>
      </c>
      <c r="BYS52" s="111">
        <f t="shared" si="106"/>
        <v>6.0984257552120269</v>
      </c>
      <c r="BYT52" s="111">
        <f t="shared" si="106"/>
        <v>4.6703296703296706</v>
      </c>
      <c r="BYU52" s="111">
        <f t="shared" si="106"/>
        <v>4.4614775469344146</v>
      </c>
      <c r="BYV52" s="111">
        <f t="shared" si="106"/>
        <v>5.2508189604136248</v>
      </c>
      <c r="BYW52" s="111">
        <f t="shared" si="106"/>
        <v>5.1728148113690278</v>
      </c>
      <c r="BYX52" s="111">
        <f t="shared" si="106"/>
        <v>4.8928025135392117</v>
      </c>
      <c r="BYY52" s="111">
        <f t="shared" si="106"/>
        <v>5.1740592285894671</v>
      </c>
      <c r="BYZ52" s="111">
        <f t="shared" si="106"/>
        <v>5.5241491823803921</v>
      </c>
      <c r="BZA52" s="111">
        <f t="shared" si="106"/>
        <v>4.81707657588111</v>
      </c>
      <c r="BZB52" s="111">
        <f t="shared" si="106"/>
        <v>4.9279014419711604</v>
      </c>
      <c r="BZC52" s="111">
        <f t="shared" si="106"/>
        <v>5.8545144717861337</v>
      </c>
      <c r="BZD52" s="111">
        <f t="shared" si="106"/>
        <v>5.2584124017219107</v>
      </c>
      <c r="BZE52" s="111">
        <f t="shared" si="106"/>
        <v>4.8049065096846295</v>
      </c>
      <c r="BZF52" s="111">
        <f t="shared" si="106"/>
        <v>5.1610845295055823</v>
      </c>
      <c r="BZG52" s="111">
        <f t="shared" si="106"/>
        <v>4.3670928895203298</v>
      </c>
      <c r="BZH52" s="111">
        <f t="shared" si="106"/>
        <v>5.3520936210512078</v>
      </c>
      <c r="BZI52" s="111">
        <f t="shared" si="106"/>
        <v>5.807404674905837</v>
      </c>
      <c r="BZJ52" s="111">
        <f t="shared" si="106"/>
        <v>4.1206409885982263</v>
      </c>
      <c r="BZK52" s="111">
        <f t="shared" si="106"/>
        <v>5.6950431686124361</v>
      </c>
      <c r="BZL52" s="111">
        <f t="shared" si="106"/>
        <v>5.8208781178249316</v>
      </c>
      <c r="BZM52" s="111">
        <f t="shared" si="106"/>
        <v>4.1207942915209319</v>
      </c>
      <c r="BZN52" s="111">
        <f t="shared" si="106"/>
        <v>6.1998291404024002</v>
      </c>
      <c r="BZO52" s="111">
        <f t="shared" si="106"/>
        <v>5.8608578135146612</v>
      </c>
      <c r="BZP52" s="111">
        <f t="shared" si="106"/>
        <v>6.4550159162249585</v>
      </c>
      <c r="BZQ52" s="111">
        <f t="shared" si="106"/>
        <v>4.5146339370011157</v>
      </c>
      <c r="BZR52" s="111">
        <f t="shared" si="106"/>
        <v>4.4247234547840764</v>
      </c>
      <c r="BZS52" s="111">
        <f t="shared" si="106"/>
        <v>5.0241107637145159</v>
      </c>
      <c r="BZT52" s="111">
        <f t="shared" si="106"/>
        <v>5.8480110126716323</v>
      </c>
      <c r="BZU52" s="111">
        <f t="shared" si="106"/>
        <v>5.6702541361882197</v>
      </c>
      <c r="BZV52" s="111">
        <f t="shared" si="106"/>
        <v>6.1979451978222233</v>
      </c>
      <c r="BZW52" s="111">
        <f t="shared" si="106"/>
        <v>5.4761220893546092</v>
      </c>
      <c r="BZX52" s="111">
        <f t="shared" si="106"/>
        <v>5.3037464233767144</v>
      </c>
      <c r="BZY52" s="111">
        <f t="shared" ref="BZY52:CCJ52" si="107">BZY51/BZY27*4*100</f>
        <v>6.2520730649938612</v>
      </c>
      <c r="BZZ52" s="111">
        <f t="shared" si="107"/>
        <v>3.1366590589379011</v>
      </c>
      <c r="CAA52" s="111">
        <f t="shared" si="107"/>
        <v>4.4465963009586522</v>
      </c>
      <c r="CAB52" s="111">
        <f t="shared" si="107"/>
        <v>5.1066018257311621</v>
      </c>
      <c r="CAC52" s="111">
        <f t="shared" si="107"/>
        <v>4.9834731756928559</v>
      </c>
      <c r="CAD52" s="111">
        <f t="shared" si="107"/>
        <v>4.5341205634849446</v>
      </c>
      <c r="CAE52" s="111">
        <f t="shared" si="107"/>
        <v>4.3592032755595236</v>
      </c>
      <c r="CAF52" s="111">
        <f t="shared" si="107"/>
        <v>5.4255244635640558</v>
      </c>
      <c r="CAG52" s="111">
        <f t="shared" si="107"/>
        <v>6.0780200974154193</v>
      </c>
      <c r="CAH52" s="111">
        <f t="shared" si="107"/>
        <v>5.7375369573490236</v>
      </c>
      <c r="CAI52" s="111">
        <f t="shared" si="107"/>
        <v>5.2132570925077788</v>
      </c>
      <c r="CAJ52" s="111">
        <f t="shared" si="107"/>
        <v>6.5070949728617027</v>
      </c>
      <c r="CAK52" s="111">
        <f t="shared" si="107"/>
        <v>6.226292503326011</v>
      </c>
      <c r="CAL52" s="111">
        <f t="shared" si="107"/>
        <v>5.9986855701581776</v>
      </c>
      <c r="CAM52" s="111">
        <f t="shared" si="107"/>
        <v>5.7804394747969408</v>
      </c>
      <c r="CAN52" s="111">
        <f t="shared" si="107"/>
        <v>5.651323281777743</v>
      </c>
      <c r="CAO52" s="111">
        <f t="shared" si="107"/>
        <v>5.4177752144225941</v>
      </c>
      <c r="CAP52" s="111">
        <f t="shared" si="107"/>
        <v>5.1823218760829395</v>
      </c>
      <c r="CAQ52" s="111">
        <f t="shared" si="107"/>
        <v>5.1917004360678138</v>
      </c>
      <c r="CAR52" s="111">
        <f t="shared" si="107"/>
        <v>6.5935787646522828</v>
      </c>
      <c r="CAS52" s="111">
        <f t="shared" si="107"/>
        <v>5.1546135283727637</v>
      </c>
      <c r="CAT52" s="111">
        <f t="shared" si="107"/>
        <v>5.9670140692265967</v>
      </c>
      <c r="CAU52" s="111">
        <f t="shared" si="107"/>
        <v>4.7182861425360967</v>
      </c>
      <c r="CAV52" s="111">
        <f t="shared" si="107"/>
        <v>6.1595550804556565</v>
      </c>
      <c r="CAW52" s="111">
        <f t="shared" si="107"/>
        <v>3.4096595517056927</v>
      </c>
      <c r="CAX52" s="111">
        <f t="shared" si="107"/>
        <v>6.2895012207882806</v>
      </c>
      <c r="CAY52" s="111">
        <f t="shared" si="107"/>
        <v>4.211911813096413</v>
      </c>
      <c r="CAZ52" s="111">
        <f t="shared" si="107"/>
        <v>4.7487940118566465</v>
      </c>
      <c r="CBA52" s="111">
        <f t="shared" si="107"/>
        <v>6.3319901739306417</v>
      </c>
      <c r="CBB52" s="111">
        <f t="shared" si="107"/>
        <v>4.9260914403575118</v>
      </c>
      <c r="CBC52" s="111">
        <f t="shared" si="107"/>
        <v>5.951280598705984</v>
      </c>
      <c r="CBD52" s="111">
        <f t="shared" si="107"/>
        <v>5.5223178387206904</v>
      </c>
      <c r="CBE52" s="111">
        <f t="shared" si="107"/>
        <v>4.5413000627677267</v>
      </c>
      <c r="CBF52" s="111">
        <f t="shared" si="107"/>
        <v>5.2974508008545991</v>
      </c>
      <c r="CBG52" s="111">
        <f t="shared" si="107"/>
        <v>4.8625352949918268</v>
      </c>
      <c r="CBH52" s="111">
        <f t="shared" si="107"/>
        <v>5.4992536727158461</v>
      </c>
      <c r="CBI52" s="111">
        <f t="shared" si="107"/>
        <v>5.752562943546077</v>
      </c>
      <c r="CBJ52" s="111">
        <f t="shared" si="107"/>
        <v>4.2686714958325576</v>
      </c>
      <c r="CBK52" s="111">
        <f t="shared" si="107"/>
        <v>4.6399185073063656</v>
      </c>
      <c r="CBL52" s="111">
        <f t="shared" si="107"/>
        <v>4.6942276589933316</v>
      </c>
      <c r="CBM52" s="111">
        <f t="shared" si="107"/>
        <v>5.5767702115057904</v>
      </c>
      <c r="CBN52" s="111">
        <f t="shared" si="107"/>
        <v>4.7959187234146494</v>
      </c>
      <c r="CBO52" s="111">
        <f t="shared" si="107"/>
        <v>4.4322685721279216</v>
      </c>
      <c r="CBP52" s="111">
        <f t="shared" si="107"/>
        <v>5.3373291366540299</v>
      </c>
      <c r="CBQ52" s="111">
        <f t="shared" si="107"/>
        <v>5.503183188127073</v>
      </c>
      <c r="CBR52" s="111">
        <f t="shared" si="107"/>
        <v>5.365766410302272</v>
      </c>
      <c r="CBS52" s="111">
        <f t="shared" si="107"/>
        <v>5.1589470232640258</v>
      </c>
      <c r="CBT52" s="111">
        <f t="shared" si="107"/>
        <v>6.4327907462629872</v>
      </c>
      <c r="CBU52" s="111">
        <f t="shared" si="107"/>
        <v>7.2707013023191029</v>
      </c>
      <c r="CBV52" s="111">
        <f t="shared" si="107"/>
        <v>4.6507620598447454</v>
      </c>
      <c r="CBW52" s="111">
        <f t="shared" si="107"/>
        <v>6.0153390190473006</v>
      </c>
      <c r="CBX52" s="111">
        <f t="shared" si="107"/>
        <v>6.957682441028636</v>
      </c>
      <c r="CBY52" s="111">
        <f t="shared" si="107"/>
        <v>4.4479126024190396</v>
      </c>
      <c r="CBZ52" s="111">
        <f t="shared" si="107"/>
        <v>5.9216050675790601</v>
      </c>
      <c r="CCA52" s="111">
        <f t="shared" si="107"/>
        <v>6.4818682083635588</v>
      </c>
      <c r="CCB52" s="111">
        <f t="shared" si="107"/>
        <v>5.1920338006163753</v>
      </c>
      <c r="CCC52" s="111">
        <f t="shared" si="107"/>
        <v>6.3319236430757719</v>
      </c>
      <c r="CCD52" s="111">
        <f t="shared" si="107"/>
        <v>6.9715585893060288</v>
      </c>
      <c r="CCE52" s="111">
        <f t="shared" si="107"/>
        <v>7.0724607274920661</v>
      </c>
      <c r="CCF52" s="111">
        <f t="shared" si="107"/>
        <v>6.5377855887521967</v>
      </c>
      <c r="CCG52" s="111">
        <f t="shared" si="107"/>
        <v>5.0270184279534247</v>
      </c>
      <c r="CCH52" s="111">
        <f t="shared" si="107"/>
        <v>6.918303264525</v>
      </c>
      <c r="CCI52" s="111">
        <f t="shared" si="107"/>
        <v>4.6554722105877726</v>
      </c>
      <c r="CCJ52" s="111">
        <f t="shared" si="107"/>
        <v>5.8077862286718611</v>
      </c>
      <c r="CCK52" s="111">
        <f t="shared" ref="CCK52:CEV52" si="108">CCK51/CCK27*4*100</f>
        <v>5.7263509594190118</v>
      </c>
      <c r="CCL52" s="111">
        <f t="shared" si="108"/>
        <v>6.5168135227477064</v>
      </c>
      <c r="CCM52" s="111">
        <f t="shared" si="108"/>
        <v>5.8813609476869431</v>
      </c>
      <c r="CCN52" s="111">
        <f t="shared" si="108"/>
        <v>3.7987689913510168</v>
      </c>
      <c r="CCO52" s="111">
        <f t="shared" si="108"/>
        <v>4.4432163581099751</v>
      </c>
      <c r="CCP52" s="111">
        <f t="shared" si="108"/>
        <v>5.2921658730268915</v>
      </c>
      <c r="CCQ52" s="111">
        <f t="shared" si="108"/>
        <v>6.8862155789137125</v>
      </c>
      <c r="CCR52" s="111">
        <f t="shared" si="108"/>
        <v>5.1037761046179435</v>
      </c>
      <c r="CCS52" s="111">
        <f t="shared" si="108"/>
        <v>4.6703873821189905</v>
      </c>
      <c r="CCT52" s="111">
        <f t="shared" si="108"/>
        <v>4.6701778940002203</v>
      </c>
      <c r="CCU52" s="111">
        <f t="shared" si="108"/>
        <v>5.0655688180412923</v>
      </c>
      <c r="CCV52" s="111">
        <f t="shared" si="108"/>
        <v>5.3030033765772169</v>
      </c>
      <c r="CCW52" s="111">
        <f t="shared" si="108"/>
        <v>5.9963092386823194</v>
      </c>
      <c r="CCX52" s="111">
        <f t="shared" si="108"/>
        <v>5.1327861444200398</v>
      </c>
      <c r="CCY52" s="111">
        <f t="shared" si="108"/>
        <v>6.3837041762447893</v>
      </c>
      <c r="CCZ52" s="111">
        <f t="shared" si="108"/>
        <v>5.4322825057502371</v>
      </c>
      <c r="CDA52" s="111">
        <f t="shared" si="108"/>
        <v>5.338468654715717</v>
      </c>
      <c r="CDB52" s="111">
        <f t="shared" si="108"/>
        <v>5.0631537532730055</v>
      </c>
      <c r="CDC52" s="111">
        <f t="shared" si="108"/>
        <v>5.3427225112547516</v>
      </c>
      <c r="CDD52" s="111">
        <f t="shared" si="108"/>
        <v>5.2688344330000456</v>
      </c>
      <c r="CDE52" s="111">
        <f t="shared" si="108"/>
        <v>6.5253341755182701</v>
      </c>
      <c r="CDF52" s="111">
        <f t="shared" si="108"/>
        <v>5.6267389649111568</v>
      </c>
      <c r="CDG52" s="111">
        <f t="shared" si="108"/>
        <v>6.1141146873742986</v>
      </c>
      <c r="CDH52" s="111">
        <f t="shared" si="108"/>
        <v>4.2984246812772025</v>
      </c>
      <c r="CDI52" s="111">
        <f t="shared" si="108"/>
        <v>4.5236296278242216</v>
      </c>
      <c r="CDJ52" s="111">
        <f t="shared" si="108"/>
        <v>4.1308774311325385</v>
      </c>
      <c r="CDK52" s="111">
        <f t="shared" si="108"/>
        <v>5.7668641424114941</v>
      </c>
      <c r="CDL52" s="111">
        <f t="shared" si="108"/>
        <v>5.3803247449283411</v>
      </c>
      <c r="CDM52" s="111">
        <f t="shared" si="108"/>
        <v>5.4663449538231133</v>
      </c>
      <c r="CDN52" s="111">
        <f t="shared" si="108"/>
        <v>5.8060160528092419</v>
      </c>
      <c r="CDO52" s="111">
        <f t="shared" si="108"/>
        <v>5.4885073752998279</v>
      </c>
      <c r="CDP52" s="111">
        <f t="shared" si="108"/>
        <v>6.1785088085497204</v>
      </c>
      <c r="CDQ52" s="111">
        <f t="shared" si="108"/>
        <v>3.4874451972897571</v>
      </c>
      <c r="CDR52" s="111">
        <f t="shared" si="108"/>
        <v>4.5525906637509319</v>
      </c>
      <c r="CDS52" s="111">
        <f t="shared" si="108"/>
        <v>5.2872840481247749</v>
      </c>
      <c r="CDT52" s="111">
        <f t="shared" si="108"/>
        <v>6.065733616837572</v>
      </c>
      <c r="CDU52" s="111">
        <f t="shared" si="108"/>
        <v>5.5417562831965022</v>
      </c>
      <c r="CDV52" s="111">
        <f t="shared" si="108"/>
        <v>5.3885734670802421</v>
      </c>
      <c r="CDW52" s="111">
        <f t="shared" si="108"/>
        <v>7.6180558337004847</v>
      </c>
      <c r="CDX52" s="111">
        <f t="shared" si="108"/>
        <v>5.7112853542425093</v>
      </c>
      <c r="CDY52" s="111">
        <f t="shared" si="108"/>
        <v>6.1018104689038708</v>
      </c>
      <c r="CDZ52" s="111">
        <f t="shared" si="108"/>
        <v>5.2914843317740559</v>
      </c>
      <c r="CEA52" s="111">
        <f t="shared" si="108"/>
        <v>4.8832147830655179</v>
      </c>
      <c r="CEB52" s="111">
        <f t="shared" si="108"/>
        <v>5.9181035668124196</v>
      </c>
      <c r="CEC52" s="111">
        <f t="shared" si="108"/>
        <v>7.4067640570445903</v>
      </c>
      <c r="CED52" s="111">
        <f t="shared" si="108"/>
        <v>6.6071631793721251</v>
      </c>
      <c r="CEE52" s="111">
        <f t="shared" si="108"/>
        <v>6.6260837483859065</v>
      </c>
      <c r="CEF52" s="111">
        <f t="shared" si="108"/>
        <v>5.1963183036234417</v>
      </c>
      <c r="CEG52" s="111">
        <f t="shared" si="108"/>
        <v>5.7912712716699692</v>
      </c>
      <c r="CEH52" s="111">
        <f t="shared" si="108"/>
        <v>5.99710133573583</v>
      </c>
      <c r="CEI52" s="111">
        <f t="shared" si="108"/>
        <v>5.6767122160872745</v>
      </c>
      <c r="CEJ52" s="111">
        <f t="shared" si="108"/>
        <v>4.8588398932370964</v>
      </c>
      <c r="CEK52" s="111">
        <f t="shared" si="108"/>
        <v>4.9832204248341103</v>
      </c>
      <c r="CEL52" s="111">
        <f t="shared" si="108"/>
        <v>5.8445821880459814</v>
      </c>
      <c r="CEM52" s="111">
        <f t="shared" si="108"/>
        <v>5.546210634520139</v>
      </c>
      <c r="CEN52" s="111">
        <f t="shared" si="108"/>
        <v>3.9979926396788228</v>
      </c>
      <c r="CEO52" s="111">
        <f t="shared" si="108"/>
        <v>5.1562536521515554</v>
      </c>
      <c r="CEP52" s="111">
        <f t="shared" si="108"/>
        <v>6.2303234806005374</v>
      </c>
      <c r="CEQ52" s="111">
        <f t="shared" si="108"/>
        <v>6.032348669189922</v>
      </c>
      <c r="CER52" s="111">
        <f t="shared" si="108"/>
        <v>6.1235688575972622</v>
      </c>
      <c r="CES52" s="111">
        <f t="shared" si="108"/>
        <v>5.3954732117276283</v>
      </c>
      <c r="CET52" s="111">
        <f t="shared" si="108"/>
        <v>4.8508644164397445</v>
      </c>
      <c r="CEU52" s="111">
        <f t="shared" si="108"/>
        <v>5.3678992909530079</v>
      </c>
      <c r="CEV52" s="111">
        <f t="shared" si="108"/>
        <v>5.0132131749169311</v>
      </c>
      <c r="CEW52" s="111">
        <f t="shared" ref="CEW52:CHH52" si="109">CEW51/CEW27*4*100</f>
        <v>6.2171379849367634</v>
      </c>
      <c r="CEX52" s="111">
        <f t="shared" si="109"/>
        <v>3.72964243128613</v>
      </c>
      <c r="CEY52" s="111">
        <f t="shared" si="109"/>
        <v>6.535979544624376</v>
      </c>
      <c r="CEZ52" s="111">
        <f t="shared" si="109"/>
        <v>6.3888311302539735</v>
      </c>
      <c r="CFA52" s="111">
        <f t="shared" si="109"/>
        <v>4.96376548147071</v>
      </c>
      <c r="CFB52" s="111">
        <f t="shared" si="109"/>
        <v>5.4083818813654219</v>
      </c>
      <c r="CFC52" s="111">
        <f t="shared" si="109"/>
        <v>5.7362652803147398</v>
      </c>
      <c r="CFD52" s="111">
        <f t="shared" si="109"/>
        <v>5.3655805366715468</v>
      </c>
      <c r="CFE52" s="111">
        <f t="shared" si="109"/>
        <v>6.6157163640309529</v>
      </c>
      <c r="CFF52" s="111">
        <f t="shared" si="109"/>
        <v>8.1737107405971301</v>
      </c>
      <c r="CFG52" s="111">
        <f t="shared" si="109"/>
        <v>6.3929313929313931</v>
      </c>
      <c r="CFH52" s="111">
        <f t="shared" si="109"/>
        <v>5.8720514529873196</v>
      </c>
      <c r="CFI52" s="111">
        <f t="shared" si="109"/>
        <v>5.7076339604220641</v>
      </c>
      <c r="CFJ52" s="111">
        <f t="shared" si="109"/>
        <v>5.6170627433987015</v>
      </c>
      <c r="CFK52" s="111">
        <f t="shared" si="109"/>
        <v>4.9290377144065332</v>
      </c>
      <c r="CFL52" s="111">
        <f t="shared" si="109"/>
        <v>5.166908563134978</v>
      </c>
      <c r="CFM52" s="111">
        <f t="shared" si="109"/>
        <v>4.4340657627712465</v>
      </c>
      <c r="CFN52" s="111">
        <f t="shared" si="109"/>
        <v>6.0764952538569874</v>
      </c>
      <c r="CFO52" s="111">
        <f t="shared" si="109"/>
        <v>5.3289882547093441</v>
      </c>
      <c r="CFP52" s="111">
        <f t="shared" si="109"/>
        <v>5.2672747129490247</v>
      </c>
      <c r="CFQ52" s="111">
        <f t="shared" si="109"/>
        <v>5.1729979346993717</v>
      </c>
      <c r="CFR52" s="111">
        <f t="shared" si="109"/>
        <v>5.5156258318692437</v>
      </c>
      <c r="CFS52" s="111">
        <f t="shared" si="109"/>
        <v>5.9957582763674102</v>
      </c>
      <c r="CFT52" s="111">
        <f t="shared" si="109"/>
        <v>6.2520864769586186</v>
      </c>
      <c r="CFU52" s="111">
        <f t="shared" si="109"/>
        <v>4.7579019408014647</v>
      </c>
      <c r="CFV52" s="111">
        <f t="shared" si="109"/>
        <v>6.4249888895943119</v>
      </c>
      <c r="CFW52" s="111">
        <f t="shared" si="109"/>
        <v>5.3831132851674637</v>
      </c>
      <c r="CFX52" s="111">
        <f t="shared" si="109"/>
        <v>5.4352393154856076</v>
      </c>
      <c r="CFY52" s="111">
        <f t="shared" si="109"/>
        <v>5.248026762845643</v>
      </c>
      <c r="CFZ52" s="111">
        <f t="shared" si="109"/>
        <v>4.0969015964843969</v>
      </c>
      <c r="CGA52" s="111">
        <f t="shared" si="109"/>
        <v>5.347695094601594</v>
      </c>
      <c r="CGB52" s="111">
        <f t="shared" si="109"/>
        <v>4.7373195123481793</v>
      </c>
      <c r="CGC52" s="111">
        <f t="shared" si="109"/>
        <v>6.3719865103903066</v>
      </c>
      <c r="CGD52" s="111">
        <f t="shared" si="109"/>
        <v>6.8923555882253016</v>
      </c>
      <c r="CGE52" s="111">
        <f t="shared" si="109"/>
        <v>5.5949895615866385</v>
      </c>
      <c r="CGF52" s="111">
        <f t="shared" si="109"/>
        <v>5.8413441666848787</v>
      </c>
      <c r="CGG52" s="111">
        <f t="shared" si="109"/>
        <v>5.6707558894686168</v>
      </c>
      <c r="CGH52" s="111">
        <f t="shared" si="109"/>
        <v>6.1796853396207192</v>
      </c>
      <c r="CGI52" s="111">
        <f t="shared" si="109"/>
        <v>5.9889961215838365</v>
      </c>
      <c r="CGJ52" s="111">
        <f t="shared" si="109"/>
        <v>5.1172626645582886</v>
      </c>
      <c r="CGK52" s="111">
        <f t="shared" si="109"/>
        <v>5.1816537634787858</v>
      </c>
      <c r="CGL52" s="111">
        <f t="shared" si="109"/>
        <v>4.9956466781635935</v>
      </c>
      <c r="CGM52" s="111">
        <f t="shared" si="109"/>
        <v>7.0290550562778122</v>
      </c>
      <c r="CGN52" s="111">
        <f t="shared" si="109"/>
        <v>6.137526046599735</v>
      </c>
      <c r="CGO52" s="111">
        <f t="shared" si="109"/>
        <v>6.2884647302904568</v>
      </c>
      <c r="CGP52" s="111">
        <f t="shared" si="109"/>
        <v>6.312298514099381</v>
      </c>
      <c r="CGQ52" s="111">
        <f t="shared" si="109"/>
        <v>3.7475834035592124</v>
      </c>
      <c r="CGR52" s="111">
        <f t="shared" si="109"/>
        <v>5.4122302086750773</v>
      </c>
      <c r="CGS52" s="111">
        <f t="shared" si="109"/>
        <v>5.7775854053447473</v>
      </c>
      <c r="CGT52" s="111">
        <f t="shared" si="109"/>
        <v>4.1902725815072159</v>
      </c>
      <c r="CGU52" s="111">
        <f t="shared" si="109"/>
        <v>6.9602444782894457</v>
      </c>
      <c r="CGV52" s="111">
        <f t="shared" si="109"/>
        <v>5.7451218943539875</v>
      </c>
      <c r="CGW52" s="111">
        <f t="shared" si="109"/>
        <v>6.0934753954305805</v>
      </c>
      <c r="CGX52" s="111">
        <f t="shared" si="109"/>
        <v>6.0474251658532063</v>
      </c>
      <c r="CGY52" s="111">
        <f t="shared" si="109"/>
        <v>5.2465105481558858</v>
      </c>
      <c r="CGZ52" s="111">
        <f t="shared" si="109"/>
        <v>4.9278403903024026</v>
      </c>
      <c r="CHA52" s="111">
        <f t="shared" si="109"/>
        <v>5.6904664161429874</v>
      </c>
      <c r="CHB52" s="111">
        <f t="shared" si="109"/>
        <v>5.7450822853944556</v>
      </c>
      <c r="CHC52" s="111">
        <f t="shared" si="109"/>
        <v>4.9446575342465753</v>
      </c>
      <c r="CHD52" s="111">
        <f t="shared" si="109"/>
        <v>6.2176165803108807</v>
      </c>
      <c r="CHE52" s="111">
        <f t="shared" si="109"/>
        <v>4.6661074541137664</v>
      </c>
      <c r="CHF52" s="111">
        <f t="shared" si="109"/>
        <v>5.8293759257279847</v>
      </c>
      <c r="CHG52" s="111">
        <f t="shared" si="109"/>
        <v>6.396737704145834</v>
      </c>
      <c r="CHH52" s="111">
        <f t="shared" si="109"/>
        <v>6.3196597815119073</v>
      </c>
      <c r="CHI52" s="111">
        <f t="shared" ref="CHI52:CJT52" si="110">CHI51/CHI27*4*100</f>
        <v>5.1077788191190248</v>
      </c>
      <c r="CHJ52" s="111">
        <f t="shared" si="110"/>
        <v>5.9538255940768963</v>
      </c>
      <c r="CHK52" s="111">
        <f t="shared" si="110"/>
        <v>4.3207616257781032</v>
      </c>
      <c r="CHL52" s="111">
        <f t="shared" si="110"/>
        <v>5.5555555555555554</v>
      </c>
      <c r="CHM52" s="111">
        <f t="shared" si="110"/>
        <v>6.1544522692256276</v>
      </c>
      <c r="CHN52" s="111">
        <f t="shared" si="110"/>
        <v>5.5737976325156593</v>
      </c>
      <c r="CHO52" s="111">
        <f t="shared" si="110"/>
        <v>5.0275160899169853</v>
      </c>
      <c r="CHP52" s="111">
        <f t="shared" si="110"/>
        <v>6.1716677617969875</v>
      </c>
      <c r="CHQ52" s="111">
        <f t="shared" si="110"/>
        <v>5.6579476861167004</v>
      </c>
      <c r="CHR52" s="111">
        <f t="shared" si="110"/>
        <v>9.2252490187247602</v>
      </c>
      <c r="CHS52" s="111">
        <f t="shared" si="110"/>
        <v>5.608542241259765</v>
      </c>
      <c r="CHT52" s="111">
        <f t="shared" si="110"/>
        <v>4.457048149553958</v>
      </c>
      <c r="CHU52" s="111">
        <f t="shared" si="110"/>
        <v>5.0053626040311325</v>
      </c>
      <c r="CHV52" s="111">
        <f t="shared" si="110"/>
        <v>4.7864145258664959</v>
      </c>
      <c r="CHW52" s="111">
        <f t="shared" si="110"/>
        <v>6.0252782068483421</v>
      </c>
      <c r="CHX52" s="111">
        <f t="shared" si="110"/>
        <v>6.6120906801007555</v>
      </c>
      <c r="CHY52" s="111">
        <f t="shared" si="110"/>
        <v>5.0754292183968648</v>
      </c>
      <c r="CHZ52" s="111">
        <f t="shared" si="110"/>
        <v>5.5200447730419153</v>
      </c>
      <c r="CIA52" s="111">
        <f t="shared" si="110"/>
        <v>3.9054388627106458</v>
      </c>
      <c r="CIB52" s="111">
        <f t="shared" si="110"/>
        <v>4.9039420149273836</v>
      </c>
      <c r="CIC52" s="111">
        <f t="shared" si="110"/>
        <v>5.240196824430579</v>
      </c>
      <c r="CID52" s="111">
        <f t="shared" si="110"/>
        <v>6.1131438524778021</v>
      </c>
      <c r="CIE52" s="111">
        <f t="shared" si="110"/>
        <v>5.8127675607553737</v>
      </c>
      <c r="CIF52" s="111">
        <f t="shared" si="110"/>
        <v>5.0485536923988352</v>
      </c>
      <c r="CIG52" s="111">
        <f t="shared" si="110"/>
        <v>5.1845873053961888</v>
      </c>
      <c r="CIH52" s="111">
        <f t="shared" si="110"/>
        <v>5.8242086910849631</v>
      </c>
      <c r="CII52" s="111">
        <f t="shared" si="110"/>
        <v>5.6473737035797926</v>
      </c>
      <c r="CIJ52" s="111">
        <f t="shared" si="110"/>
        <v>4.2919985732968726</v>
      </c>
      <c r="CIK52" s="111">
        <f t="shared" si="110"/>
        <v>3.5793009341870472</v>
      </c>
      <c r="CIL52" s="111">
        <f t="shared" si="110"/>
        <v>3.7312822191310038</v>
      </c>
      <c r="CIM52" s="111">
        <f t="shared" si="110"/>
        <v>5.554583292117818</v>
      </c>
      <c r="CIN52" s="111">
        <f t="shared" si="110"/>
        <v>6.0289736996206429</v>
      </c>
      <c r="CIO52" s="111">
        <f t="shared" si="110"/>
        <v>4.9790242845606913</v>
      </c>
      <c r="CIP52" s="111">
        <f t="shared" si="110"/>
        <v>5.147518748477407</v>
      </c>
      <c r="CIQ52" s="111">
        <f t="shared" si="110"/>
        <v>9.1062479538643633</v>
      </c>
      <c r="CIR52" s="111">
        <f t="shared" si="110"/>
        <v>3.8749582013419106</v>
      </c>
      <c r="CIS52" s="111">
        <f t="shared" si="110"/>
        <v>5.4411080771908686</v>
      </c>
      <c r="CIT52" s="111">
        <f t="shared" si="110"/>
        <v>6.3939088157049806</v>
      </c>
      <c r="CIU52" s="111">
        <f t="shared" si="110"/>
        <v>7.7699496177960414</v>
      </c>
      <c r="CIV52" s="111">
        <f t="shared" si="110"/>
        <v>5.3502666893714261</v>
      </c>
      <c r="CIW52" s="111">
        <f t="shared" si="110"/>
        <v>5.2768375301446842</v>
      </c>
      <c r="CIX52" s="111">
        <f t="shared" si="110"/>
        <v>5.2710490558965466</v>
      </c>
      <c r="CIY52" s="111">
        <f t="shared" si="110"/>
        <v>5.7962683972650364</v>
      </c>
      <c r="CIZ52" s="111">
        <f t="shared" si="110"/>
        <v>5.5135022416849129</v>
      </c>
      <c r="CJA52" s="111">
        <f t="shared" si="110"/>
        <v>5.7453344484805369</v>
      </c>
      <c r="CJB52" s="111">
        <f t="shared" si="110"/>
        <v>4.9193548387096779</v>
      </c>
      <c r="CJC52" s="111">
        <f t="shared" si="110"/>
        <v>6.4118005680212935</v>
      </c>
      <c r="CJD52" s="111">
        <f t="shared" si="110"/>
        <v>5.2896395638104856</v>
      </c>
      <c r="CJE52" s="111">
        <f t="shared" si="110"/>
        <v>5.4215287793365672</v>
      </c>
      <c r="CJF52" s="111">
        <f t="shared" si="110"/>
        <v>5.9808166393901105</v>
      </c>
      <c r="CJG52" s="111">
        <f t="shared" si="110"/>
        <v>5.8670708761769017</v>
      </c>
      <c r="CJH52" s="111">
        <f t="shared" si="110"/>
        <v>5.0825058749119405</v>
      </c>
      <c r="CJI52" s="111">
        <f t="shared" si="110"/>
        <v>6.7690397718035502</v>
      </c>
      <c r="CJJ52" s="111">
        <f t="shared" si="110"/>
        <v>5.6315373940163695</v>
      </c>
      <c r="CJK52" s="111">
        <f t="shared" si="110"/>
        <v>6.2851828283322728</v>
      </c>
      <c r="CJL52" s="111">
        <f t="shared" si="110"/>
        <v>6.0236778609183856</v>
      </c>
      <c r="CJM52" s="111">
        <f t="shared" si="110"/>
        <v>5.3518537432335815</v>
      </c>
      <c r="CJN52" s="111">
        <f t="shared" si="110"/>
        <v>4.687569490771625</v>
      </c>
      <c r="CJO52" s="111">
        <f t="shared" si="110"/>
        <v>6.3647457066232791</v>
      </c>
      <c r="CJP52" s="111">
        <f t="shared" si="110"/>
        <v>4.4633854856218811</v>
      </c>
      <c r="CJQ52" s="111">
        <f t="shared" si="110"/>
        <v>4.5353853328669693</v>
      </c>
      <c r="CJR52" s="111">
        <f t="shared" si="110"/>
        <v>6.1546903723214532</v>
      </c>
      <c r="CJS52" s="111">
        <f t="shared" si="110"/>
        <v>6.0565657741682424</v>
      </c>
      <c r="CJT52" s="111">
        <f t="shared" si="110"/>
        <v>6.129505158631372</v>
      </c>
      <c r="CJU52" s="111">
        <f t="shared" ref="CJU52:CMF52" si="111">CJU51/CJU27*4*100</f>
        <v>6.5443683855113806</v>
      </c>
      <c r="CJV52" s="111">
        <f t="shared" si="111"/>
        <v>6.0911224943932005</v>
      </c>
      <c r="CJW52" s="111">
        <f t="shared" si="111"/>
        <v>5.845853722510471</v>
      </c>
      <c r="CJX52" s="111">
        <f t="shared" si="111"/>
        <v>6.3067081210424369</v>
      </c>
      <c r="CJY52" s="111">
        <f t="shared" si="111"/>
        <v>7.0917929653989127</v>
      </c>
      <c r="CJZ52" s="111">
        <f t="shared" si="111"/>
        <v>6.8328594414688446</v>
      </c>
      <c r="CKA52" s="111">
        <f t="shared" si="111"/>
        <v>7.3427611346608241</v>
      </c>
      <c r="CKB52" s="111">
        <f t="shared" si="111"/>
        <v>7.1178829999243201</v>
      </c>
      <c r="CKC52" s="111">
        <f t="shared" si="111"/>
        <v>7.0876999448428011</v>
      </c>
      <c r="CKD52" s="111">
        <f t="shared" si="111"/>
        <v>4.3973941368078178</v>
      </c>
      <c r="CKE52" s="111">
        <f t="shared" si="111"/>
        <v>4.4895747570492661</v>
      </c>
      <c r="CKF52" s="111">
        <f t="shared" si="111"/>
        <v>5.8520701810288172</v>
      </c>
      <c r="CKG52" s="111">
        <f t="shared" si="111"/>
        <v>6.0757356045448709</v>
      </c>
      <c r="CKH52" s="111">
        <f t="shared" si="111"/>
        <v>6.1582681017612524</v>
      </c>
      <c r="CKI52" s="111">
        <f t="shared" si="111"/>
        <v>6.0520721916083344</v>
      </c>
      <c r="CKJ52" s="111">
        <f t="shared" si="111"/>
        <v>4.6270696284996982</v>
      </c>
      <c r="CKK52" s="111">
        <f t="shared" si="111"/>
        <v>5.7070803033181905</v>
      </c>
      <c r="CKL52" s="111">
        <f t="shared" si="111"/>
        <v>6.7975241444088539</v>
      </c>
      <c r="CKM52" s="111">
        <f t="shared" si="111"/>
        <v>4.9298145464658436</v>
      </c>
      <c r="CKN52" s="111">
        <f t="shared" si="111"/>
        <v>5.1065462469762686</v>
      </c>
      <c r="CKO52" s="111">
        <f t="shared" si="111"/>
        <v>6.90044176740086</v>
      </c>
      <c r="CKP52" s="111">
        <f t="shared" si="111"/>
        <v>5.9783107327008826</v>
      </c>
      <c r="CKQ52" s="111">
        <f t="shared" si="111"/>
        <v>5.5803669162397647</v>
      </c>
      <c r="CKR52" s="111">
        <f t="shared" si="111"/>
        <v>6.4931534705751748</v>
      </c>
      <c r="CKS52" s="111">
        <f t="shared" si="111"/>
        <v>5.6567230391361276</v>
      </c>
      <c r="CKT52" s="111">
        <f t="shared" si="111"/>
        <v>5.6300318692918676</v>
      </c>
      <c r="CKU52" s="111">
        <f t="shared" si="111"/>
        <v>6.5065027974997784</v>
      </c>
      <c r="CKV52" s="111">
        <f t="shared" si="111"/>
        <v>6.635816494301781</v>
      </c>
      <c r="CKW52" s="111">
        <f t="shared" si="111"/>
        <v>4.6735215668151833</v>
      </c>
      <c r="CKX52" s="111">
        <f t="shared" si="111"/>
        <v>5.2067896353658689</v>
      </c>
      <c r="CKY52" s="111">
        <f t="shared" si="111"/>
        <v>6.1000787033340558</v>
      </c>
      <c r="CKZ52" s="111">
        <f t="shared" si="111"/>
        <v>6.8138088029763955</v>
      </c>
      <c r="CLA52" s="111">
        <f t="shared" si="111"/>
        <v>4.5631860654994103</v>
      </c>
      <c r="CLB52" s="111">
        <f t="shared" si="111"/>
        <v>7.7582144296883424</v>
      </c>
      <c r="CLC52" s="111">
        <f t="shared" si="111"/>
        <v>6.117276193316151</v>
      </c>
      <c r="CLD52" s="111">
        <f t="shared" si="111"/>
        <v>4.5615222623345364</v>
      </c>
      <c r="CLE52" s="111">
        <f t="shared" si="111"/>
        <v>6.4208916489016596</v>
      </c>
      <c r="CLF52" s="111">
        <f t="shared" si="111"/>
        <v>6.1062619970301695</v>
      </c>
      <c r="CLG52" s="111">
        <f t="shared" si="111"/>
        <v>6.1704130675343123</v>
      </c>
      <c r="CLH52" s="111">
        <f t="shared" si="111"/>
        <v>6.0336611983102912</v>
      </c>
      <c r="CLI52" s="111">
        <f t="shared" si="111"/>
        <v>5.4301894161296627</v>
      </c>
      <c r="CLJ52" s="111">
        <f t="shared" si="111"/>
        <v>5.7655272026961963</v>
      </c>
      <c r="CLK52" s="111">
        <f t="shared" si="111"/>
        <v>5.8058137235515135</v>
      </c>
      <c r="CLL52" s="111">
        <f t="shared" si="111"/>
        <v>4.8603745333754613</v>
      </c>
      <c r="CLM52" s="111">
        <f t="shared" si="111"/>
        <v>4.7313821254144237</v>
      </c>
      <c r="CLN52" s="111">
        <f t="shared" si="111"/>
        <v>5.5704562214086675</v>
      </c>
      <c r="CLO52" s="111">
        <f t="shared" si="111"/>
        <v>4.1305125898410671</v>
      </c>
      <c r="CLP52" s="111">
        <f t="shared" si="111"/>
        <v>5.481225722917566</v>
      </c>
      <c r="CLQ52" s="111">
        <f t="shared" si="111"/>
        <v>4.8549849205176558</v>
      </c>
      <c r="CLR52" s="111">
        <f t="shared" si="111"/>
        <v>4.5040061385820591</v>
      </c>
      <c r="CLS52" s="111">
        <f t="shared" si="111"/>
        <v>6.488011283497884</v>
      </c>
      <c r="CLT52" s="111">
        <f t="shared" si="111"/>
        <v>4.1157427874673784</v>
      </c>
      <c r="CLU52" s="111">
        <f t="shared" si="111"/>
        <v>3.974446802230057</v>
      </c>
      <c r="CLV52" s="111">
        <f t="shared" si="111"/>
        <v>6.3701982908819383</v>
      </c>
      <c r="CLW52" s="111">
        <f t="shared" si="111"/>
        <v>5.470496200268216</v>
      </c>
      <c r="CLX52" s="111">
        <f t="shared" si="111"/>
        <v>6.4604519228913801</v>
      </c>
      <c r="CLY52" s="111">
        <f t="shared" si="111"/>
        <v>5.6259275877541164</v>
      </c>
      <c r="CLZ52" s="111">
        <f t="shared" si="111"/>
        <v>5.232335755833124</v>
      </c>
      <c r="CMA52" s="111">
        <f t="shared" si="111"/>
        <v>6.0365504937987078</v>
      </c>
      <c r="CMB52" s="111">
        <f t="shared" si="111"/>
        <v>6.6100452465812296</v>
      </c>
      <c r="CMC52" s="111" t="e">
        <f t="shared" si="111"/>
        <v>#VALUE!</v>
      </c>
      <c r="CMD52" s="111">
        <f t="shared" si="111"/>
        <v>5.149647027662799</v>
      </c>
      <c r="CME52" s="111">
        <f t="shared" si="111"/>
        <v>5.8983340452797943</v>
      </c>
      <c r="CMF52" s="111">
        <f t="shared" si="111"/>
        <v>3.8064606785429902</v>
      </c>
      <c r="CMG52" s="111">
        <f t="shared" ref="CMG52:COR52" si="112">CMG51/CMG27*4*100</f>
        <v>5.8996954121848066</v>
      </c>
      <c r="CMH52" s="111">
        <f t="shared" si="112"/>
        <v>7.333390605871867</v>
      </c>
      <c r="CMI52" s="111">
        <f t="shared" si="112"/>
        <v>5.8950938247236264</v>
      </c>
      <c r="CMJ52" s="111">
        <f t="shared" si="112"/>
        <v>7.2298409483907724</v>
      </c>
      <c r="CMK52" s="111">
        <f t="shared" si="112"/>
        <v>4.62537446003277</v>
      </c>
      <c r="CML52" s="111">
        <f t="shared" si="112"/>
        <v>5.7863541638474656</v>
      </c>
      <c r="CMM52" s="111">
        <f t="shared" si="112"/>
        <v>5.376846747519294</v>
      </c>
      <c r="CMN52" s="111">
        <f t="shared" si="112"/>
        <v>3.9193596981883441</v>
      </c>
      <c r="CMO52" s="111">
        <f t="shared" si="112"/>
        <v>5.2330605300653268</v>
      </c>
      <c r="CMP52" s="111">
        <f t="shared" si="112"/>
        <v>4.9577792249029917</v>
      </c>
      <c r="CMQ52" s="111">
        <f t="shared" si="112"/>
        <v>5.3113381447808292</v>
      </c>
      <c r="CMR52" s="111">
        <f t="shared" si="112"/>
        <v>4.8113643059829299</v>
      </c>
      <c r="CMS52" s="111">
        <f t="shared" si="112"/>
        <v>7.5085513428450694</v>
      </c>
      <c r="CMT52" s="111">
        <f t="shared" si="112"/>
        <v>5.2894977168949771</v>
      </c>
      <c r="CMU52" s="111">
        <f t="shared" si="112"/>
        <v>6.4318998990969254</v>
      </c>
      <c r="CMV52" s="111">
        <f t="shared" si="112"/>
        <v>6.5830823668453693</v>
      </c>
      <c r="CMW52" s="111">
        <f t="shared" si="112"/>
        <v>6.2996267562182</v>
      </c>
      <c r="CMX52" s="111">
        <f t="shared" si="112"/>
        <v>6.6332563770482578</v>
      </c>
      <c r="CMY52" s="111">
        <f t="shared" si="112"/>
        <v>6.0560333072741486</v>
      </c>
      <c r="CMZ52" s="111">
        <f t="shared" si="112"/>
        <v>5.8767410799465747</v>
      </c>
      <c r="CNA52" s="111">
        <f t="shared" si="112"/>
        <v>6.3453633982368665</v>
      </c>
      <c r="CNB52" s="111">
        <f t="shared" si="112"/>
        <v>5.9975663617107582</v>
      </c>
      <c r="CNC52" s="111">
        <f t="shared" si="112"/>
        <v>5.6804981181171881</v>
      </c>
      <c r="CND52" s="111">
        <f t="shared" si="112"/>
        <v>5.4824131417230575</v>
      </c>
      <c r="CNE52" s="111">
        <f t="shared" si="112"/>
        <v>5.9834308556862288</v>
      </c>
      <c r="CNF52" s="111">
        <f t="shared" si="112"/>
        <v>4.5377702642583859</v>
      </c>
      <c r="CNG52" s="111">
        <f t="shared" si="112"/>
        <v>6.4051157061613866</v>
      </c>
      <c r="CNH52" s="111">
        <f t="shared" si="112"/>
        <v>6.827889648970678</v>
      </c>
      <c r="CNI52" s="111">
        <f t="shared" si="112"/>
        <v>6.1512604097280192</v>
      </c>
      <c r="CNJ52" s="111">
        <f t="shared" si="112"/>
        <v>5.8648052902277739</v>
      </c>
      <c r="CNK52" s="111">
        <f t="shared" si="112"/>
        <v>5.7620363023279824</v>
      </c>
      <c r="CNL52" s="111">
        <f t="shared" si="112"/>
        <v>6.100788288288288</v>
      </c>
      <c r="CNM52" s="111">
        <f t="shared" si="112"/>
        <v>5.5735188714684414</v>
      </c>
      <c r="CNN52" s="111">
        <f t="shared" si="112"/>
        <v>6.4892045912819034</v>
      </c>
      <c r="CNO52" s="111">
        <f t="shared" si="112"/>
        <v>7.2033594656958995</v>
      </c>
      <c r="CNP52" s="111">
        <f t="shared" si="112"/>
        <v>5.8232885648629242</v>
      </c>
      <c r="CNQ52" s="111">
        <f t="shared" si="112"/>
        <v>5.1236147307884252</v>
      </c>
      <c r="CNR52" s="111">
        <f t="shared" si="112"/>
        <v>6.6291754359530204</v>
      </c>
      <c r="CNS52" s="111">
        <f t="shared" si="112"/>
        <v>6.4505154288436017</v>
      </c>
      <c r="CNT52" s="111">
        <f t="shared" si="112"/>
        <v>5.5608744215733203</v>
      </c>
      <c r="CNU52" s="111">
        <f t="shared" si="112"/>
        <v>5.0601865298350921</v>
      </c>
      <c r="CNV52" s="111">
        <f t="shared" si="112"/>
        <v>5.4506903148719861</v>
      </c>
      <c r="CNW52" s="111">
        <f t="shared" si="112"/>
        <v>5.3283589850249582</v>
      </c>
      <c r="CNX52" s="111">
        <f t="shared" si="112"/>
        <v>5.9390936411854351</v>
      </c>
      <c r="CNY52" s="111">
        <f t="shared" si="112"/>
        <v>6.1245445643081142</v>
      </c>
      <c r="CNZ52" s="111">
        <f t="shared" si="112"/>
        <v>9.6652274393198851</v>
      </c>
      <c r="COA52" s="111">
        <f t="shared" si="112"/>
        <v>6.6460073998543976</v>
      </c>
      <c r="COB52" s="111">
        <f t="shared" si="112"/>
        <v>6.2567710063701627</v>
      </c>
      <c r="COC52" s="111">
        <f t="shared" si="112"/>
        <v>4.6601212007328421</v>
      </c>
      <c r="COD52" s="111">
        <f t="shared" si="112"/>
        <v>5.5425329452045551</v>
      </c>
      <c r="COE52" s="111">
        <f t="shared" si="112"/>
        <v>7.1230194779913161</v>
      </c>
      <c r="COF52" s="111">
        <f t="shared" si="112"/>
        <v>5.2036917863456038</v>
      </c>
      <c r="COG52" s="111">
        <f t="shared" si="112"/>
        <v>5.5989930966093286</v>
      </c>
      <c r="COH52" s="111">
        <f t="shared" si="112"/>
        <v>6.678999123746471</v>
      </c>
      <c r="COI52" s="111">
        <f t="shared" si="112"/>
        <v>5.8035876723792885</v>
      </c>
      <c r="COJ52" s="111">
        <f t="shared" si="112"/>
        <v>5.648960285267381</v>
      </c>
      <c r="COK52" s="111">
        <f t="shared" si="112"/>
        <v>5.7371192350507689</v>
      </c>
      <c r="COL52" s="111">
        <f t="shared" si="112"/>
        <v>6.8938778628978623</v>
      </c>
      <c r="COM52" s="111">
        <f t="shared" si="112"/>
        <v>6.1872340106975887</v>
      </c>
      <c r="CON52" s="111">
        <f t="shared" si="112"/>
        <v>5.8402045151766107</v>
      </c>
      <c r="COO52" s="111">
        <f t="shared" si="112"/>
        <v>7.1153096033417729</v>
      </c>
      <c r="COP52" s="111">
        <f t="shared" si="112"/>
        <v>7.7767415166080784</v>
      </c>
      <c r="COQ52" s="111">
        <f t="shared" si="112"/>
        <v>5.4743113133421684</v>
      </c>
      <c r="COR52" s="111">
        <f t="shared" si="112"/>
        <v>5.2874091453311882</v>
      </c>
      <c r="COS52" s="111">
        <f t="shared" ref="COS52:CRD52" si="113">COS51/COS27*4*100</f>
        <v>5.7988112565159682</v>
      </c>
      <c r="COT52" s="111">
        <f t="shared" si="113"/>
        <v>5.7742068194174969</v>
      </c>
      <c r="COU52" s="111">
        <f t="shared" si="113"/>
        <v>4.5385656292286871</v>
      </c>
      <c r="COV52" s="111">
        <f t="shared" si="113"/>
        <v>6.1663144736045634</v>
      </c>
      <c r="COW52" s="111">
        <f t="shared" si="113"/>
        <v>6.2091831608560231</v>
      </c>
      <c r="COX52" s="111">
        <f t="shared" si="113"/>
        <v>7.2475261474289123</v>
      </c>
      <c r="COY52" s="111">
        <f t="shared" si="113"/>
        <v>5.8855604899968217</v>
      </c>
      <c r="COZ52" s="111">
        <f t="shared" si="113"/>
        <v>5.4879235568678002</v>
      </c>
      <c r="CPA52" s="111">
        <f t="shared" si="113"/>
        <v>6.0209291744603401</v>
      </c>
      <c r="CPB52" s="111">
        <f t="shared" si="113"/>
        <v>6.0773368320656882</v>
      </c>
      <c r="CPC52" s="111">
        <f t="shared" si="113"/>
        <v>5.2706296362945633</v>
      </c>
      <c r="CPD52" s="111">
        <f t="shared" si="113"/>
        <v>5.3874968321435315</v>
      </c>
      <c r="CPE52" s="111">
        <f t="shared" si="113"/>
        <v>5.8577405857740583</v>
      </c>
      <c r="CPF52" s="111">
        <f t="shared" si="113"/>
        <v>5.2871746501134425</v>
      </c>
      <c r="CPG52" s="111">
        <f t="shared" si="113"/>
        <v>6.2763848749413667</v>
      </c>
      <c r="CPH52" s="111">
        <f t="shared" si="113"/>
        <v>5.8532075635229033</v>
      </c>
      <c r="CPI52" s="111">
        <f t="shared" si="113"/>
        <v>6.5805793770973313</v>
      </c>
      <c r="CPJ52" s="111">
        <f t="shared" si="113"/>
        <v>6.0347804637395166</v>
      </c>
      <c r="CPK52" s="111">
        <f t="shared" si="113"/>
        <v>5.4393578795090765</v>
      </c>
      <c r="CPL52" s="111">
        <f t="shared" si="113"/>
        <v>6.5243036452269161</v>
      </c>
      <c r="CPM52" s="111">
        <f t="shared" si="113"/>
        <v>4.3609033507876278</v>
      </c>
      <c r="CPN52" s="111">
        <f t="shared" si="113"/>
        <v>6.5266312171332883</v>
      </c>
      <c r="CPO52" s="111">
        <f t="shared" si="113"/>
        <v>6.5020689057546628</v>
      </c>
      <c r="CPP52" s="111">
        <f t="shared" si="113"/>
        <v>5.8195620094998279</v>
      </c>
      <c r="CPQ52" s="111">
        <f t="shared" si="113"/>
        <v>5.8433725905247123</v>
      </c>
      <c r="CPR52" s="111">
        <f t="shared" si="113"/>
        <v>5.9517044348780548</v>
      </c>
      <c r="CPS52" s="111">
        <f t="shared" si="113"/>
        <v>6.7043940961305726</v>
      </c>
      <c r="CPT52" s="111">
        <f t="shared" si="113"/>
        <v>6.7217399488846574</v>
      </c>
      <c r="CPU52" s="111">
        <f t="shared" si="113"/>
        <v>7.1008436154135417</v>
      </c>
      <c r="CPV52" s="111">
        <f t="shared" si="113"/>
        <v>5.3887173730002802</v>
      </c>
      <c r="CPW52" s="111">
        <f t="shared" si="113"/>
        <v>5.302374430519877</v>
      </c>
      <c r="CPX52" s="111">
        <f t="shared" si="113"/>
        <v>4.8007764058877447</v>
      </c>
      <c r="CPY52" s="111">
        <f t="shared" si="113"/>
        <v>6.0143279941808085</v>
      </c>
      <c r="CPZ52" s="111">
        <f t="shared" si="113"/>
        <v>5.0709157017257178</v>
      </c>
      <c r="CQA52" s="111">
        <f t="shared" si="113"/>
        <v>6.2997644402048012</v>
      </c>
      <c r="CQB52" s="111">
        <f t="shared" si="113"/>
        <v>4.767758974341981</v>
      </c>
      <c r="CQC52" s="111">
        <f t="shared" si="113"/>
        <v>4.9214270173148327</v>
      </c>
      <c r="CQD52" s="111">
        <f t="shared" si="113"/>
        <v>5.6547978657780433</v>
      </c>
      <c r="CQE52" s="111">
        <f t="shared" si="113"/>
        <v>7.4093155537237347</v>
      </c>
      <c r="CQF52" s="111">
        <f t="shared" si="113"/>
        <v>5.7155620686902644</v>
      </c>
      <c r="CQG52" s="111">
        <f t="shared" si="113"/>
        <v>5.9315125285010311</v>
      </c>
      <c r="CQH52" s="111">
        <f t="shared" si="113"/>
        <v>4.4938965569608333</v>
      </c>
      <c r="CQI52" s="111">
        <f t="shared" si="113"/>
        <v>6.3756384180406798</v>
      </c>
      <c r="CQJ52" s="111">
        <f t="shared" si="113"/>
        <v>6.2697634614887283</v>
      </c>
      <c r="CQK52" s="111">
        <f t="shared" si="113"/>
        <v>132.56185979306966</v>
      </c>
      <c r="CQL52" s="111">
        <f t="shared" si="113"/>
        <v>6.6824514345753521</v>
      </c>
      <c r="CQM52" s="111">
        <f t="shared" si="113"/>
        <v>5.1008336826417029</v>
      </c>
      <c r="CQN52" s="111">
        <f t="shared" si="113"/>
        <v>7.2517511330861151</v>
      </c>
      <c r="CQO52" s="111">
        <f t="shared" si="113"/>
        <v>5.1058750388560776</v>
      </c>
      <c r="CQP52" s="111">
        <f t="shared" si="113"/>
        <v>5.7120796005931433</v>
      </c>
      <c r="CQQ52" s="111">
        <f t="shared" si="113"/>
        <v>5.7562438330535519</v>
      </c>
      <c r="CQR52" s="111">
        <f t="shared" si="113"/>
        <v>5.3316383198941795</v>
      </c>
      <c r="CQS52" s="111">
        <f t="shared" si="113"/>
        <v>6.3031308314327186</v>
      </c>
      <c r="CQT52" s="111">
        <f t="shared" si="113"/>
        <v>6.1543115836331621</v>
      </c>
      <c r="CQU52" s="111">
        <f t="shared" si="113"/>
        <v>7.5691805426312264</v>
      </c>
      <c r="CQV52" s="111">
        <f t="shared" si="113"/>
        <v>4.3392604993700807</v>
      </c>
      <c r="CQW52" s="111">
        <f t="shared" si="113"/>
        <v>5.1277606351627778</v>
      </c>
      <c r="CQX52" s="111">
        <f t="shared" si="113"/>
        <v>5.5751540243566957</v>
      </c>
      <c r="CQY52" s="111">
        <f t="shared" si="113"/>
        <v>5.5554435506452604</v>
      </c>
      <c r="CQZ52" s="111">
        <f t="shared" si="113"/>
        <v>5.2059533955668309</v>
      </c>
      <c r="CRA52" s="111">
        <f t="shared" si="113"/>
        <v>5.3944268421480217</v>
      </c>
      <c r="CRB52" s="111">
        <f t="shared" si="113"/>
        <v>5.8206804832095758</v>
      </c>
      <c r="CRC52" s="111">
        <f t="shared" si="113"/>
        <v>5.3059498970393708</v>
      </c>
      <c r="CRD52" s="111">
        <f t="shared" si="113"/>
        <v>4.7622996894553031</v>
      </c>
      <c r="CRE52" s="111">
        <f t="shared" ref="CRE52:CTP52" si="114">CRE51/CRE27*4*100</f>
        <v>6.4929697560296527</v>
      </c>
      <c r="CRF52" s="111">
        <f t="shared" si="114"/>
        <v>6.7411576913383175</v>
      </c>
      <c r="CRG52" s="111">
        <f t="shared" si="114"/>
        <v>8.8888888888888893</v>
      </c>
      <c r="CRH52" s="111">
        <f t="shared" si="114"/>
        <v>5.5445979015206808</v>
      </c>
      <c r="CRI52" s="111">
        <f t="shared" si="114"/>
        <v>6.3040934271119147</v>
      </c>
      <c r="CRJ52" s="111">
        <f t="shared" si="114"/>
        <v>6.0708681078933315</v>
      </c>
      <c r="CRK52" s="111">
        <f t="shared" si="114"/>
        <v>5.6804170542300287</v>
      </c>
      <c r="CRL52" s="111">
        <f t="shared" si="114"/>
        <v>6.5926603108266955</v>
      </c>
      <c r="CRM52" s="111">
        <f t="shared" si="114"/>
        <v>6.4671743228710872</v>
      </c>
      <c r="CRN52" s="111">
        <f t="shared" si="114"/>
        <v>5.6255504126055973</v>
      </c>
      <c r="CRO52" s="111">
        <f t="shared" si="114"/>
        <v>5.2144677620519495</v>
      </c>
      <c r="CRP52" s="111">
        <f t="shared" si="114"/>
        <v>6.0076860510653312</v>
      </c>
      <c r="CRQ52" s="111">
        <f t="shared" si="114"/>
        <v>5.0752974457109579</v>
      </c>
      <c r="CRR52" s="111">
        <f t="shared" si="114"/>
        <v>5.1336738720100668</v>
      </c>
      <c r="CRS52" s="111">
        <f t="shared" si="114"/>
        <v>5.4584990367840991</v>
      </c>
      <c r="CRT52" s="111">
        <f t="shared" si="114"/>
        <v>5.3344238654340783</v>
      </c>
      <c r="CRU52" s="111">
        <f t="shared" si="114"/>
        <v>5.5778232255491211</v>
      </c>
      <c r="CRV52" s="111">
        <f t="shared" si="114"/>
        <v>6.5912856337643264</v>
      </c>
      <c r="CRW52" s="111">
        <f t="shared" si="114"/>
        <v>5.6748251302763517</v>
      </c>
      <c r="CRX52" s="111">
        <f t="shared" si="114"/>
        <v>4.4882802336857539</v>
      </c>
      <c r="CRY52" s="111">
        <f t="shared" si="114"/>
        <v>4.799929021382308</v>
      </c>
      <c r="CRZ52" s="111">
        <f t="shared" si="114"/>
        <v>4.3998603637130085</v>
      </c>
      <c r="CSA52" s="111">
        <f t="shared" si="114"/>
        <v>5.5350500806113772</v>
      </c>
      <c r="CSB52" s="111">
        <f t="shared" si="114"/>
        <v>5.7357307570573788</v>
      </c>
      <c r="CSC52" s="111">
        <f t="shared" si="114"/>
        <v>5.7409849635166665</v>
      </c>
      <c r="CSD52" s="111">
        <f t="shared" si="114"/>
        <v>5.6323536166833996</v>
      </c>
      <c r="CSE52" s="111">
        <f t="shared" si="114"/>
        <v>5.5472777950618131</v>
      </c>
      <c r="CSF52" s="111">
        <f t="shared" si="114"/>
        <v>5.9119042886009794</v>
      </c>
      <c r="CSG52" s="111">
        <f t="shared" si="114"/>
        <v>6.075440067057837</v>
      </c>
      <c r="CSH52" s="111">
        <f t="shared" si="114"/>
        <v>6.521898383130134</v>
      </c>
      <c r="CSI52" s="111">
        <f t="shared" si="114"/>
        <v>6.3960477995519609</v>
      </c>
      <c r="CSJ52" s="111">
        <f t="shared" si="114"/>
        <v>5.3884319581950075</v>
      </c>
      <c r="CSK52" s="111">
        <f t="shared" si="114"/>
        <v>5.3837972163764753</v>
      </c>
      <c r="CSL52" s="111">
        <f t="shared" si="114"/>
        <v>6.4333363794206342</v>
      </c>
      <c r="CSM52" s="111">
        <f t="shared" si="114"/>
        <v>6.4606542323036544</v>
      </c>
      <c r="CSN52" s="111">
        <f t="shared" si="114"/>
        <v>5.346949662767214</v>
      </c>
      <c r="CSO52" s="111">
        <f t="shared" si="114"/>
        <v>6.2763234680206059</v>
      </c>
      <c r="CSP52" s="111" t="e">
        <f t="shared" si="114"/>
        <v>#VALUE!</v>
      </c>
      <c r="CSQ52" s="111">
        <f t="shared" si="114"/>
        <v>5.1605995126407089</v>
      </c>
      <c r="CSR52" s="111">
        <f t="shared" si="114"/>
        <v>5.3673624257234511</v>
      </c>
      <c r="CSS52" s="111">
        <f t="shared" si="114"/>
        <v>5.7396247331737289</v>
      </c>
      <c r="CST52" s="111">
        <f t="shared" si="114"/>
        <v>5.3258152105684147</v>
      </c>
      <c r="CSU52" s="111">
        <f t="shared" si="114"/>
        <v>4.6145732618440718</v>
      </c>
      <c r="CSV52" s="111">
        <f t="shared" si="114"/>
        <v>5.5043112459152272</v>
      </c>
      <c r="CSW52" s="111">
        <f t="shared" si="114"/>
        <v>6.0857597832587569</v>
      </c>
      <c r="CSX52" s="111">
        <f t="shared" si="114"/>
        <v>7.3685900710876258</v>
      </c>
      <c r="CSY52" s="111">
        <f t="shared" si="114"/>
        <v>7.9931439240322293</v>
      </c>
      <c r="CSZ52" s="111">
        <f t="shared" si="114"/>
        <v>4.0923138424637528</v>
      </c>
      <c r="CTA52" s="111">
        <f t="shared" si="114"/>
        <v>6.4294100304104926</v>
      </c>
      <c r="CTB52" s="111">
        <f t="shared" si="114"/>
        <v>5.04569970742868</v>
      </c>
      <c r="CTC52" s="111">
        <f t="shared" si="114"/>
        <v>4.4866169372531814</v>
      </c>
      <c r="CTD52" s="111">
        <f t="shared" si="114"/>
        <v>6.0154671053051025</v>
      </c>
      <c r="CTE52" s="111">
        <f t="shared" si="114"/>
        <v>5.2123140672009836</v>
      </c>
      <c r="CTF52" s="111">
        <f t="shared" si="114"/>
        <v>8.8686438958242313</v>
      </c>
      <c r="CTG52" s="111">
        <f t="shared" si="114"/>
        <v>5.5875841087852072</v>
      </c>
      <c r="CTH52" s="111">
        <f t="shared" si="114"/>
        <v>5.1125042906686335</v>
      </c>
      <c r="CTI52" s="111">
        <f t="shared" si="114"/>
        <v>6.6248721380741724</v>
      </c>
      <c r="CTJ52" s="111">
        <f t="shared" si="114"/>
        <v>6.0024439388246016</v>
      </c>
      <c r="CTK52" s="111">
        <f t="shared" si="114"/>
        <v>4.7672803056616875</v>
      </c>
      <c r="CTL52" s="111">
        <f t="shared" si="114"/>
        <v>5.251320725824975</v>
      </c>
      <c r="CTM52" s="111">
        <f t="shared" si="114"/>
        <v>6.5768553408720454</v>
      </c>
      <c r="CTN52" s="111">
        <f t="shared" si="114"/>
        <v>5.0425225237863112</v>
      </c>
      <c r="CTO52" s="111">
        <f t="shared" si="114"/>
        <v>5.2587031395004269</v>
      </c>
      <c r="CTP52" s="111">
        <f t="shared" si="114"/>
        <v>4.8392235751279147</v>
      </c>
      <c r="CTQ52" s="111">
        <f t="shared" ref="CTQ52:CWB52" si="115">CTQ51/CTQ27*4*100</f>
        <v>5.2452356771611202</v>
      </c>
      <c r="CTR52" s="111">
        <f t="shared" si="115"/>
        <v>7.7701557005931736</v>
      </c>
      <c r="CTS52" s="111">
        <f t="shared" si="115"/>
        <v>4.431337194199533</v>
      </c>
      <c r="CTT52" s="111">
        <f t="shared" si="115"/>
        <v>4.0796118427567087</v>
      </c>
      <c r="CTU52" s="111">
        <f t="shared" si="115"/>
        <v>5.6316552437755618</v>
      </c>
      <c r="CTV52" s="111">
        <f t="shared" si="115"/>
        <v>5.7530412487085512</v>
      </c>
      <c r="CTW52" s="111">
        <f t="shared" si="115"/>
        <v>5.0656707892424988</v>
      </c>
      <c r="CTX52" s="111">
        <f t="shared" si="115"/>
        <v>5.5001818364327804</v>
      </c>
      <c r="CTY52" s="111">
        <f t="shared" si="115"/>
        <v>6.3894113823700307</v>
      </c>
      <c r="CTZ52" s="111">
        <f t="shared" si="115"/>
        <v>6.1767816257174246</v>
      </c>
      <c r="CUA52" s="111">
        <f t="shared" si="115"/>
        <v>4.5701757214251169</v>
      </c>
      <c r="CUB52" s="111">
        <f t="shared" si="115"/>
        <v>5.5316034597471724</v>
      </c>
      <c r="CUC52" s="111">
        <f t="shared" si="115"/>
        <v>6.3496137772822436</v>
      </c>
      <c r="CUD52" s="111">
        <f t="shared" si="115"/>
        <v>7.7516314020170061</v>
      </c>
      <c r="CUE52" s="111">
        <f t="shared" si="115"/>
        <v>5.3322997272941208</v>
      </c>
      <c r="CUF52" s="111">
        <f t="shared" si="115"/>
        <v>3.4808646018527187</v>
      </c>
      <c r="CUG52" s="111">
        <f t="shared" si="115"/>
        <v>5.7062564004858416</v>
      </c>
      <c r="CUH52" s="111">
        <f t="shared" si="115"/>
        <v>5.2798885204884929</v>
      </c>
      <c r="CUI52" s="111">
        <f t="shared" si="115"/>
        <v>5.3670350471842552</v>
      </c>
      <c r="CUJ52" s="111">
        <f t="shared" si="115"/>
        <v>4.6972134956127087</v>
      </c>
      <c r="CUK52" s="111">
        <f t="shared" si="115"/>
        <v>5.0249870756505253</v>
      </c>
      <c r="CUL52" s="111">
        <f t="shared" si="115"/>
        <v>6.3960340700599012</v>
      </c>
      <c r="CUM52" s="111">
        <f t="shared" si="115"/>
        <v>4.771834537607293</v>
      </c>
      <c r="CUN52" s="111">
        <f t="shared" si="115"/>
        <v>4.9773337033953187</v>
      </c>
      <c r="CUO52" s="111">
        <f t="shared" si="115"/>
        <v>8.3298160773176342</v>
      </c>
      <c r="CUP52" s="111">
        <f t="shared" si="115"/>
        <v>5.9370743980979208</v>
      </c>
      <c r="CUQ52" s="111">
        <f t="shared" si="115"/>
        <v>4.7235673738044497</v>
      </c>
      <c r="CUR52" s="111">
        <f t="shared" si="115"/>
        <v>6.0231264977548218</v>
      </c>
      <c r="CUS52" s="111">
        <f t="shared" si="115"/>
        <v>7.1307818736792674</v>
      </c>
      <c r="CUT52" s="111">
        <f t="shared" si="115"/>
        <v>4.6893495040256559</v>
      </c>
      <c r="CUU52" s="111">
        <f t="shared" si="115"/>
        <v>5.3639726135201071</v>
      </c>
      <c r="CUV52" s="111">
        <f t="shared" si="115"/>
        <v>5.8230464464349758</v>
      </c>
      <c r="CUW52" s="111">
        <f t="shared" si="115"/>
        <v>6.3950250603304255</v>
      </c>
      <c r="CUX52" s="111">
        <f t="shared" si="115"/>
        <v>5.2521153258931648</v>
      </c>
      <c r="CUY52" s="111">
        <f t="shared" si="115"/>
        <v>5.9467590855970789</v>
      </c>
      <c r="CUZ52" s="111">
        <f t="shared" si="115"/>
        <v>5.864254888599806</v>
      </c>
      <c r="CVA52" s="111">
        <f t="shared" si="115"/>
        <v>4.5091012649215649</v>
      </c>
      <c r="CVB52" s="111">
        <f t="shared" si="115"/>
        <v>3.732650851461758</v>
      </c>
      <c r="CVC52" s="111">
        <f t="shared" si="115"/>
        <v>6.5889626547723346</v>
      </c>
      <c r="CVD52" s="111">
        <f t="shared" si="115"/>
        <v>6.0033363445875052</v>
      </c>
      <c r="CVE52" s="111">
        <f t="shared" si="115"/>
        <v>5.9381343351410303</v>
      </c>
      <c r="CVF52" s="111">
        <f t="shared" si="115"/>
        <v>5.8434527676444619</v>
      </c>
      <c r="CVG52" s="111">
        <f t="shared" si="115"/>
        <v>6.2020549381421679</v>
      </c>
      <c r="CVH52" s="111">
        <f t="shared" si="115"/>
        <v>6.2539168017287956</v>
      </c>
      <c r="CVI52" s="111" t="e">
        <f t="shared" si="115"/>
        <v>#VALUE!</v>
      </c>
      <c r="CVJ52" s="111">
        <f t="shared" si="115"/>
        <v>6.2793671334596599</v>
      </c>
      <c r="CVK52" s="111">
        <f t="shared" si="115"/>
        <v>5.2413077322262591</v>
      </c>
      <c r="CVL52" s="111">
        <f t="shared" si="115"/>
        <v>4.1310372598716159</v>
      </c>
      <c r="CVM52" s="111">
        <f t="shared" si="115"/>
        <v>5.8913421720778505</v>
      </c>
      <c r="CVN52" s="111">
        <f t="shared" si="115"/>
        <v>4.4347765069117955</v>
      </c>
      <c r="CVO52" s="111">
        <f t="shared" si="115"/>
        <v>6.3725926882080133</v>
      </c>
      <c r="CVP52" s="111">
        <f t="shared" si="115"/>
        <v>5.8286857453932033</v>
      </c>
      <c r="CVQ52" s="111">
        <f t="shared" si="115"/>
        <v>4.7010301802785559</v>
      </c>
      <c r="CVR52" s="111">
        <f t="shared" si="115"/>
        <v>6.0227048319873608</v>
      </c>
      <c r="CVS52" s="111">
        <f t="shared" si="115"/>
        <v>4.4097305122578838</v>
      </c>
      <c r="CVT52" s="111">
        <f t="shared" si="115"/>
        <v>4.6145065717690903</v>
      </c>
      <c r="CVU52" s="111">
        <f t="shared" si="115"/>
        <v>4.7465096537648774</v>
      </c>
      <c r="CVV52" s="111" t="e">
        <f t="shared" si="115"/>
        <v>#VALUE!</v>
      </c>
      <c r="CVW52" s="111">
        <f t="shared" si="115"/>
        <v>5.310144927536232</v>
      </c>
      <c r="CVX52" s="111">
        <f t="shared" si="115"/>
        <v>6.2318519253247446</v>
      </c>
      <c r="CVY52" s="111">
        <f t="shared" si="115"/>
        <v>5.354623352489762</v>
      </c>
      <c r="CVZ52" s="111">
        <f t="shared" si="115"/>
        <v>6.062937033163073</v>
      </c>
      <c r="CWA52" s="111">
        <f t="shared" si="115"/>
        <v>5.4774183124975435</v>
      </c>
      <c r="CWB52" s="111">
        <f t="shared" si="115"/>
        <v>6.713814492734091</v>
      </c>
      <c r="CWC52" s="111">
        <f t="shared" ref="CWC52:CYN52" si="116">CWC51/CWC27*4*100</f>
        <v>4.3553738450431156</v>
      </c>
      <c r="CWD52" s="111">
        <f t="shared" si="116"/>
        <v>5.3818694673417999</v>
      </c>
      <c r="CWE52" s="111">
        <f t="shared" si="116"/>
        <v>4.8809230472558198</v>
      </c>
      <c r="CWF52" s="111">
        <f t="shared" si="116"/>
        <v>5.5574456637840317</v>
      </c>
      <c r="CWG52" s="111">
        <f t="shared" si="116"/>
        <v>5.7435620870972093</v>
      </c>
      <c r="CWH52" s="111">
        <f t="shared" si="116"/>
        <v>5.5014324922052253</v>
      </c>
      <c r="CWI52" s="111">
        <f t="shared" si="116"/>
        <v>5.0671405279645336</v>
      </c>
      <c r="CWJ52" s="111">
        <f t="shared" si="116"/>
        <v>4.3880845398568811</v>
      </c>
      <c r="CWK52" s="111">
        <f t="shared" si="116"/>
        <v>6.677848767173419</v>
      </c>
      <c r="CWL52" s="111">
        <f t="shared" si="116"/>
        <v>4.5632811093893357</v>
      </c>
      <c r="CWM52" s="111">
        <f t="shared" si="116"/>
        <v>5.1267234504836638</v>
      </c>
      <c r="CWN52" s="111">
        <f t="shared" si="116"/>
        <v>4.9535943764072714</v>
      </c>
      <c r="CWO52" s="111">
        <f t="shared" si="116"/>
        <v>4.2687072306026836</v>
      </c>
      <c r="CWP52" s="111">
        <f t="shared" si="116"/>
        <v>5.4103904088533659</v>
      </c>
      <c r="CWQ52" s="111">
        <f t="shared" si="116"/>
        <v>5.3848627165725791</v>
      </c>
      <c r="CWR52" s="111">
        <f t="shared" si="116"/>
        <v>4.6933468697316529</v>
      </c>
      <c r="CWS52" s="111">
        <f t="shared" si="116"/>
        <v>3.4298665769506589</v>
      </c>
      <c r="CWT52" s="111">
        <f t="shared" si="116"/>
        <v>5.1357942662126348</v>
      </c>
      <c r="CWU52" s="111" t="e">
        <f t="shared" si="116"/>
        <v>#VALUE!</v>
      </c>
      <c r="CWV52" s="111">
        <f t="shared" si="116"/>
        <v>5.0775844378614163</v>
      </c>
      <c r="CWW52" s="111">
        <f t="shared" si="116"/>
        <v>5.5621267679620043</v>
      </c>
      <c r="CWX52" s="111">
        <f t="shared" si="116"/>
        <v>5.7534358974358977</v>
      </c>
      <c r="CWY52" s="111">
        <f t="shared" si="116"/>
        <v>4.3107082630691398</v>
      </c>
      <c r="CWZ52" s="111">
        <f t="shared" si="116"/>
        <v>6.5055418201389239</v>
      </c>
      <c r="CXA52" s="111">
        <f t="shared" si="116"/>
        <v>5.8229432237178926</v>
      </c>
      <c r="CXB52" s="111">
        <f t="shared" si="116"/>
        <v>5.762573813887192</v>
      </c>
      <c r="CXC52" s="111" t="e">
        <f t="shared" si="116"/>
        <v>#VALUE!</v>
      </c>
      <c r="CXD52" s="111">
        <f t="shared" si="116"/>
        <v>7.0877728838072498</v>
      </c>
      <c r="CXE52" s="111">
        <f t="shared" si="116"/>
        <v>5.1543166934032696</v>
      </c>
      <c r="CXF52" s="111">
        <f t="shared" si="116"/>
        <v>5.8947190768273323</v>
      </c>
      <c r="CXG52" s="111">
        <f t="shared" si="116"/>
        <v>5.4520724024174854</v>
      </c>
      <c r="CXH52" s="111">
        <f t="shared" si="116"/>
        <v>5.8019690751804474</v>
      </c>
      <c r="CXI52" s="111">
        <f t="shared" si="116"/>
        <v>6.4263275991024686</v>
      </c>
      <c r="CXJ52" s="111">
        <f t="shared" si="116"/>
        <v>5.5245106004196369</v>
      </c>
      <c r="CXK52" s="111">
        <f t="shared" si="116"/>
        <v>5.6953860463504045</v>
      </c>
      <c r="CXL52" s="111">
        <f t="shared" si="116"/>
        <v>5.0284919823436995</v>
      </c>
      <c r="CXM52" s="111">
        <f t="shared" si="116"/>
        <v>6.2706816243521617</v>
      </c>
      <c r="CXN52" s="111">
        <f t="shared" si="116"/>
        <v>5.5448912021231367</v>
      </c>
      <c r="CXO52" s="111">
        <f t="shared" si="116"/>
        <v>5.0730402082730688</v>
      </c>
      <c r="CXP52" s="111">
        <f t="shared" si="116"/>
        <v>5.3748333873698622</v>
      </c>
      <c r="CXQ52" s="111">
        <f t="shared" si="116"/>
        <v>5.9426464028319108</v>
      </c>
      <c r="CXR52" s="111">
        <f t="shared" si="116"/>
        <v>5.0575114294866195</v>
      </c>
      <c r="CXS52" s="111">
        <f t="shared" si="116"/>
        <v>4.4362707248248663</v>
      </c>
      <c r="CXT52" s="111">
        <f t="shared" si="116"/>
        <v>5.937281048424297</v>
      </c>
      <c r="CXU52" s="111">
        <f t="shared" si="116"/>
        <v>4.4043449872380842</v>
      </c>
      <c r="CXV52" s="111">
        <f t="shared" si="116"/>
        <v>4.6399461098012802</v>
      </c>
      <c r="CXW52" s="111">
        <f t="shared" si="116"/>
        <v>5.1554151372949866</v>
      </c>
      <c r="CXX52" s="111">
        <f t="shared" si="116"/>
        <v>3.9570743456848536</v>
      </c>
      <c r="CXY52" s="111">
        <f t="shared" si="116"/>
        <v>5.3702166146347565</v>
      </c>
      <c r="CXZ52" s="111">
        <f t="shared" si="116"/>
        <v>6.0796916711318927</v>
      </c>
      <c r="CYA52" s="111">
        <f t="shared" si="116"/>
        <v>4.7222100194866172</v>
      </c>
      <c r="CYB52" s="111">
        <f t="shared" si="116"/>
        <v>6.0218978102189782</v>
      </c>
      <c r="CYC52" s="111">
        <f t="shared" si="116"/>
        <v>5.5893151031776176</v>
      </c>
      <c r="CYD52" s="111">
        <f t="shared" si="116"/>
        <v>5.958856532193427</v>
      </c>
      <c r="CYE52" s="111">
        <f t="shared" si="116"/>
        <v>4.7274684640408156</v>
      </c>
      <c r="CYF52" s="111">
        <f t="shared" si="116"/>
        <v>5.4520208006847355</v>
      </c>
      <c r="CYG52" s="111">
        <f t="shared" si="116"/>
        <v>6.0540687114069067</v>
      </c>
      <c r="CYH52" s="111">
        <f t="shared" si="116"/>
        <v>4.8296483018463148</v>
      </c>
      <c r="CYI52" s="111">
        <f t="shared" si="116"/>
        <v>4.7414888749555173</v>
      </c>
      <c r="CYJ52" s="111">
        <f t="shared" si="116"/>
        <v>5.2556805647474079</v>
      </c>
      <c r="CYK52" s="111">
        <f t="shared" si="116"/>
        <v>5.7389419439275269</v>
      </c>
      <c r="CYL52" s="111">
        <f t="shared" si="116"/>
        <v>4.9636978970813681</v>
      </c>
      <c r="CYM52" s="111">
        <f t="shared" si="116"/>
        <v>6.1277273028715431</v>
      </c>
      <c r="CYN52" s="111">
        <f t="shared" si="116"/>
        <v>5.3311074012242621</v>
      </c>
      <c r="CYO52" s="111">
        <f t="shared" ref="CYO52:DAZ52" si="117">CYO51/CYO27*4*100</f>
        <v>6.6732541305696627</v>
      </c>
      <c r="CYP52" s="111">
        <f t="shared" si="117"/>
        <v>6.2117864474855899</v>
      </c>
      <c r="CYQ52" s="111">
        <f t="shared" si="117"/>
        <v>4.7317868902499933</v>
      </c>
      <c r="CYR52" s="111">
        <f t="shared" si="117"/>
        <v>4.7704273647235933</v>
      </c>
      <c r="CYS52" s="111">
        <f t="shared" si="117"/>
        <v>6.6531938500554766</v>
      </c>
      <c r="CYT52" s="111">
        <f t="shared" si="117"/>
        <v>5.1100248317221348</v>
      </c>
      <c r="CYU52" s="111">
        <f t="shared" si="117"/>
        <v>4.850987611323947</v>
      </c>
      <c r="CYV52" s="111">
        <f t="shared" si="117"/>
        <v>5.2373019830869953</v>
      </c>
      <c r="CYW52" s="111">
        <f t="shared" si="117"/>
        <v>4.5687975087793999</v>
      </c>
      <c r="CYX52" s="111">
        <f t="shared" si="117"/>
        <v>5.4020905163602668</v>
      </c>
      <c r="CYY52" s="111">
        <f t="shared" si="117"/>
        <v>5.8686767333153869</v>
      </c>
      <c r="CYZ52" s="111">
        <f t="shared" si="117"/>
        <v>5.371740222642833</v>
      </c>
      <c r="CZA52" s="111">
        <f t="shared" si="117"/>
        <v>5.5868397527487224</v>
      </c>
      <c r="CZB52" s="111">
        <f t="shared" si="117"/>
        <v>6.1824112072076884</v>
      </c>
      <c r="CZC52" s="111">
        <f t="shared" si="117"/>
        <v>5.0438213624777397</v>
      </c>
      <c r="CZD52" s="111">
        <f t="shared" si="117"/>
        <v>5.7512717400287316</v>
      </c>
      <c r="CZE52" s="111">
        <f t="shared" si="117"/>
        <v>5.3253438090238179</v>
      </c>
      <c r="CZF52" s="111">
        <f t="shared" si="117"/>
        <v>7.4941318118321245</v>
      </c>
      <c r="CZG52" s="111">
        <f t="shared" si="117"/>
        <v>7.5218769335673601</v>
      </c>
      <c r="CZH52" s="111">
        <f t="shared" si="117"/>
        <v>5.7047746774536989</v>
      </c>
      <c r="CZI52" s="111">
        <f t="shared" si="117"/>
        <v>6.7291288668136451</v>
      </c>
      <c r="CZJ52" s="111">
        <f t="shared" si="117"/>
        <v>5.1010558454204888</v>
      </c>
      <c r="CZK52" s="111">
        <f t="shared" si="117"/>
        <v>5.4229744370589446</v>
      </c>
      <c r="CZL52" s="111">
        <f t="shared" si="117"/>
        <v>5.9122598715255581</v>
      </c>
      <c r="CZM52" s="111">
        <f t="shared" si="117"/>
        <v>6.4265631275940551</v>
      </c>
      <c r="CZN52" s="111">
        <f t="shared" si="117"/>
        <v>5.4166073684067158</v>
      </c>
      <c r="CZO52" s="111">
        <f t="shared" si="117"/>
        <v>5.9123242349048803</v>
      </c>
      <c r="CZP52" s="111">
        <f t="shared" si="117"/>
        <v>4.2607688709269249</v>
      </c>
      <c r="CZQ52" s="111">
        <f t="shared" si="117"/>
        <v>6.4806480648064806</v>
      </c>
      <c r="CZR52" s="111">
        <f t="shared" si="117"/>
        <v>5.8272309792726826</v>
      </c>
      <c r="CZS52" s="111">
        <f t="shared" si="117"/>
        <v>5.6351330080277036</v>
      </c>
      <c r="CZT52" s="111">
        <f t="shared" si="117"/>
        <v>6.3933516343398891</v>
      </c>
      <c r="CZU52" s="111">
        <f t="shared" si="117"/>
        <v>6.0892168176149015</v>
      </c>
      <c r="CZV52" s="111">
        <f t="shared" si="117"/>
        <v>4.2534531900898926</v>
      </c>
      <c r="CZW52" s="111">
        <f t="shared" si="117"/>
        <v>6.8804051794161216</v>
      </c>
      <c r="CZX52" s="111">
        <f t="shared" si="117"/>
        <v>5.5477496260707966</v>
      </c>
      <c r="CZY52" s="111">
        <f t="shared" si="117"/>
        <v>6.5197270252387165</v>
      </c>
      <c r="CZZ52" s="111">
        <f t="shared" si="117"/>
        <v>6.4528610868893486</v>
      </c>
      <c r="DAA52" s="111">
        <f t="shared" si="117"/>
        <v>6.7489789432798579</v>
      </c>
      <c r="DAB52" s="111">
        <f t="shared" si="117"/>
        <v>5.5450003518401232</v>
      </c>
      <c r="DAC52" s="111">
        <f t="shared" si="117"/>
        <v>5.4860614724803431</v>
      </c>
      <c r="DAD52" s="111">
        <f t="shared" si="117"/>
        <v>5.6793547381290361</v>
      </c>
      <c r="DAE52" s="111">
        <f t="shared" si="117"/>
        <v>6.7473422847913609</v>
      </c>
      <c r="DAF52" s="111">
        <f t="shared" si="117"/>
        <v>5.3820417759291077</v>
      </c>
      <c r="DAG52" s="111">
        <f t="shared" si="117"/>
        <v>5.7571269428136604</v>
      </c>
      <c r="DAH52" s="111">
        <f t="shared" si="117"/>
        <v>6.6306151681316541</v>
      </c>
      <c r="DAI52" s="111">
        <f t="shared" si="117"/>
        <v>4.8492128722260857</v>
      </c>
      <c r="DAJ52" s="111">
        <f t="shared" si="117"/>
        <v>4.7994704032658468</v>
      </c>
      <c r="DAK52" s="111">
        <f t="shared" si="117"/>
        <v>6.3385285897010757</v>
      </c>
      <c r="DAL52" s="111">
        <f t="shared" si="117"/>
        <v>6.8532559247866205</v>
      </c>
      <c r="DAM52" s="111">
        <f t="shared" si="117"/>
        <v>5.3956127532665077</v>
      </c>
      <c r="DAN52" s="111">
        <f t="shared" si="117"/>
        <v>6.8842576086604224</v>
      </c>
      <c r="DAO52" s="111">
        <f t="shared" si="117"/>
        <v>5.9254198388468886</v>
      </c>
      <c r="DAP52" s="111">
        <f t="shared" si="117"/>
        <v>5.6882518927606807</v>
      </c>
      <c r="DAQ52" s="111">
        <f t="shared" si="117"/>
        <v>4.8607814682706518</v>
      </c>
      <c r="DAR52" s="111">
        <f t="shared" si="117"/>
        <v>6.0237772356887849</v>
      </c>
      <c r="DAS52" s="111">
        <f t="shared" si="117"/>
        <v>5.7568765458740723</v>
      </c>
      <c r="DAT52" s="111">
        <f t="shared" si="117"/>
        <v>6.5466363114996264</v>
      </c>
      <c r="DAU52" s="111">
        <f t="shared" si="117"/>
        <v>4.9707681849082261</v>
      </c>
      <c r="DAV52" s="111">
        <f t="shared" si="117"/>
        <v>4.8095058468502456</v>
      </c>
      <c r="DAW52" s="111">
        <f t="shared" si="117"/>
        <v>5.5397464371645384</v>
      </c>
      <c r="DAX52" s="111">
        <f t="shared" si="117"/>
        <v>4.8767651960354357</v>
      </c>
      <c r="DAY52" s="111">
        <f t="shared" si="117"/>
        <v>5.7386286293210986</v>
      </c>
      <c r="DAZ52" s="111">
        <f t="shared" si="117"/>
        <v>5.2481478499353376</v>
      </c>
      <c r="DBA52" s="111">
        <f t="shared" ref="DBA52:DDL52" si="118">DBA51/DBA27*4*100</f>
        <v>4.8253178060272024</v>
      </c>
      <c r="DBB52" s="111">
        <f t="shared" si="118"/>
        <v>6.207211319032405</v>
      </c>
      <c r="DBC52" s="111">
        <f t="shared" si="118"/>
        <v>5.6521777148203531</v>
      </c>
      <c r="DBD52" s="111">
        <f t="shared" si="118"/>
        <v>5.9053972827757724</v>
      </c>
      <c r="DBE52" s="111">
        <f t="shared" si="118"/>
        <v>6.7606197059330384</v>
      </c>
      <c r="DBF52" s="111">
        <f t="shared" si="118"/>
        <v>5.7862335501274158</v>
      </c>
      <c r="DBG52" s="111">
        <f t="shared" si="118"/>
        <v>5.7021190154647128</v>
      </c>
      <c r="DBH52" s="111">
        <f t="shared" si="118"/>
        <v>5.8338652937117308</v>
      </c>
      <c r="DBI52" s="111">
        <f t="shared" si="118"/>
        <v>6.0367282674154534</v>
      </c>
      <c r="DBJ52" s="111">
        <f t="shared" si="118"/>
        <v>4.7994036431692564</v>
      </c>
      <c r="DBK52" s="111">
        <f t="shared" si="118"/>
        <v>6.0022618817753015</v>
      </c>
      <c r="DBL52" s="111">
        <f t="shared" si="118"/>
        <v>4.5424438114053434</v>
      </c>
      <c r="DBM52" s="111">
        <f t="shared" si="118"/>
        <v>6.3894062599373092</v>
      </c>
      <c r="DBN52" s="111">
        <f t="shared" si="118"/>
        <v>5.9121466065015191</v>
      </c>
      <c r="DBO52" s="111">
        <f t="shared" si="118"/>
        <v>5.6988188976377954</v>
      </c>
      <c r="DBP52" s="111">
        <f t="shared" si="118"/>
        <v>4.949809264868553</v>
      </c>
      <c r="DBQ52" s="111">
        <f t="shared" si="118"/>
        <v>5.238683854258638</v>
      </c>
      <c r="DBR52" s="111">
        <f t="shared" si="118"/>
        <v>4.2301067860833621</v>
      </c>
      <c r="DBS52" s="111">
        <f t="shared" si="118"/>
        <v>6.066517898900277</v>
      </c>
      <c r="DBT52" s="111">
        <f t="shared" si="118"/>
        <v>6.2974652702287335</v>
      </c>
      <c r="DBU52" s="111">
        <f t="shared" si="118"/>
        <v>6.3972329300716817</v>
      </c>
      <c r="DBV52" s="111">
        <f t="shared" si="118"/>
        <v>6.7522228832525926</v>
      </c>
      <c r="DBW52" s="111">
        <f t="shared" si="118"/>
        <v>5.2446906740535555</v>
      </c>
      <c r="DBX52" s="111">
        <f t="shared" si="118"/>
        <v>2.8293220650376631</v>
      </c>
      <c r="DBY52" s="111">
        <f t="shared" si="118"/>
        <v>8.6436866006142488</v>
      </c>
      <c r="DBZ52" s="111">
        <f t="shared" si="118"/>
        <v>5.7147219269863827</v>
      </c>
      <c r="DCA52" s="111">
        <f t="shared" si="118"/>
        <v>5.4269176644387036</v>
      </c>
      <c r="DCB52" s="111">
        <f t="shared" si="118"/>
        <v>5.6114602752325338</v>
      </c>
      <c r="DCC52" s="111">
        <f t="shared" si="118"/>
        <v>4.9170794312872239</v>
      </c>
      <c r="DCD52" s="111">
        <f t="shared" si="118"/>
        <v>5.250510088415326</v>
      </c>
      <c r="DCE52" s="111">
        <f t="shared" si="118"/>
        <v>7.1417927633807015</v>
      </c>
      <c r="DCF52" s="111">
        <f t="shared" si="118"/>
        <v>5.5306327418814867</v>
      </c>
      <c r="DCG52" s="111">
        <f t="shared" si="118"/>
        <v>4.9448279931551307</v>
      </c>
      <c r="DCH52" s="111">
        <f t="shared" si="118"/>
        <v>5.4960991669048447</v>
      </c>
      <c r="DCI52" s="111">
        <f t="shared" si="118"/>
        <v>5.475306744840303</v>
      </c>
      <c r="DCJ52" s="111">
        <f t="shared" si="118"/>
        <v>6.9497535899949821</v>
      </c>
      <c r="DCK52" s="111">
        <f t="shared" si="118"/>
        <v>5.2075987523728813</v>
      </c>
      <c r="DCL52" s="111">
        <f t="shared" si="118"/>
        <v>3.9609449223779327</v>
      </c>
      <c r="DCM52" s="111">
        <f t="shared" si="118"/>
        <v>6.2691095337358229</v>
      </c>
      <c r="DCN52" s="111">
        <f t="shared" si="118"/>
        <v>5.8096082863601248</v>
      </c>
      <c r="DCO52" s="111">
        <f t="shared" si="118"/>
        <v>6.0661958197924983</v>
      </c>
      <c r="DCP52" s="111">
        <f t="shared" si="118"/>
        <v>5.9578210741668425</v>
      </c>
      <c r="DCQ52" s="111">
        <f t="shared" si="118"/>
        <v>6.5825527305167917</v>
      </c>
      <c r="DCR52" s="111">
        <f t="shared" si="118"/>
        <v>6.3068945650086414</v>
      </c>
      <c r="DCS52" s="111">
        <f t="shared" si="118"/>
        <v>5.8754378729919461</v>
      </c>
      <c r="DCT52" s="111">
        <f t="shared" si="118"/>
        <v>6.9329514732521886</v>
      </c>
      <c r="DCU52" s="111">
        <f t="shared" si="118"/>
        <v>5.4519167908454227</v>
      </c>
      <c r="DCV52" s="111">
        <f t="shared" si="118"/>
        <v>5.5343591816795952</v>
      </c>
      <c r="DCW52" s="111">
        <f t="shared" si="118"/>
        <v>5.2714209793954536</v>
      </c>
      <c r="DCX52" s="111">
        <f t="shared" si="118"/>
        <v>6.8787292123286159</v>
      </c>
      <c r="DCY52" s="111">
        <f t="shared" si="118"/>
        <v>6.6799862767653524</v>
      </c>
      <c r="DCZ52" s="111">
        <f t="shared" si="118"/>
        <v>4.9824377363396524</v>
      </c>
      <c r="DDA52" s="111">
        <f t="shared" si="118"/>
        <v>7.6860516813238053</v>
      </c>
      <c r="DDB52" s="111">
        <f t="shared" si="118"/>
        <v>4.8637043855466837</v>
      </c>
      <c r="DDC52" s="111">
        <f t="shared" si="118"/>
        <v>5.1203614534355752</v>
      </c>
      <c r="DDD52" s="111">
        <f t="shared" si="118"/>
        <v>5.8633385889720415</v>
      </c>
      <c r="DDE52" s="111">
        <f t="shared" si="118"/>
        <v>4.6819222912324872</v>
      </c>
      <c r="DDF52" s="111">
        <f t="shared" si="118"/>
        <v>5.2594215427085373</v>
      </c>
      <c r="DDG52" s="111">
        <f t="shared" si="118"/>
        <v>6.3384402718580812</v>
      </c>
      <c r="DDH52" s="111">
        <f t="shared" si="118"/>
        <v>6.0984457748668621</v>
      </c>
      <c r="DDI52" s="111">
        <f t="shared" si="118"/>
        <v>6.1764577227592845</v>
      </c>
      <c r="DDJ52" s="111">
        <f t="shared" si="118"/>
        <v>5.0729889222486797</v>
      </c>
      <c r="DDK52" s="111">
        <f t="shared" si="118"/>
        <v>7.6374761729324518</v>
      </c>
      <c r="DDL52" s="111">
        <f t="shared" si="118"/>
        <v>5.872790992468869</v>
      </c>
      <c r="DDM52" s="111">
        <f t="shared" ref="DDM52:DFX52" si="119">DDM51/DDM27*4*100</f>
        <v>4.7661859618040463</v>
      </c>
      <c r="DDN52" s="111">
        <f t="shared" si="119"/>
        <v>6.1199277772498339</v>
      </c>
      <c r="DDO52" s="111">
        <f t="shared" si="119"/>
        <v>4.8625408510519295</v>
      </c>
      <c r="DDP52" s="111">
        <f t="shared" si="119"/>
        <v>5.0769870994590089</v>
      </c>
      <c r="DDQ52" s="111">
        <f t="shared" si="119"/>
        <v>6.0301726051298683</v>
      </c>
      <c r="DDR52" s="111">
        <f t="shared" si="119"/>
        <v>6.0178328731891346</v>
      </c>
      <c r="DDS52" s="111">
        <f t="shared" si="119"/>
        <v>6.1586359359581424</v>
      </c>
      <c r="DDT52" s="111">
        <f t="shared" si="119"/>
        <v>6.092121842436848</v>
      </c>
      <c r="DDU52" s="111">
        <f t="shared" si="119"/>
        <v>5.4795348134722852</v>
      </c>
      <c r="DDV52" s="111">
        <f t="shared" si="119"/>
        <v>6.6302239463939348</v>
      </c>
      <c r="DDW52" s="111">
        <f t="shared" si="119"/>
        <v>5.8703472288624301</v>
      </c>
      <c r="DDX52" s="111">
        <f t="shared" si="119"/>
        <v>5.5752943532993919</v>
      </c>
      <c r="DDY52" s="111">
        <f t="shared" si="119"/>
        <v>5.9016818912818803</v>
      </c>
      <c r="DDZ52" s="111">
        <f t="shared" si="119"/>
        <v>5.0827566670713447</v>
      </c>
      <c r="DEA52" s="111">
        <f t="shared" si="119"/>
        <v>5.3115325077399387</v>
      </c>
      <c r="DEB52" s="111">
        <f t="shared" si="119"/>
        <v>6.4340421747685062</v>
      </c>
      <c r="DEC52" s="111">
        <f t="shared" si="119"/>
        <v>4.9871081557877597</v>
      </c>
      <c r="DED52" s="111">
        <f t="shared" si="119"/>
        <v>4.3600562587904363</v>
      </c>
      <c r="DEE52" s="111">
        <f t="shared" si="119"/>
        <v>6.5721009564522745</v>
      </c>
      <c r="DEF52" s="111">
        <f t="shared" si="119"/>
        <v>5.4540232243239917</v>
      </c>
      <c r="DEG52" s="111">
        <f t="shared" si="119"/>
        <v>4.3451543203758405</v>
      </c>
      <c r="DEH52" s="111">
        <f t="shared" si="119"/>
        <v>5.4552824205431438</v>
      </c>
      <c r="DEI52" s="111">
        <f t="shared" si="119"/>
        <v>5.5354914964869657</v>
      </c>
      <c r="DEJ52" s="111">
        <f t="shared" si="119"/>
        <v>6.6135093025387226</v>
      </c>
      <c r="DEK52" s="111">
        <f t="shared" si="119"/>
        <v>5.2892704603304717</v>
      </c>
      <c r="DEL52" s="111">
        <f t="shared" si="119"/>
        <v>6.2148822883213404</v>
      </c>
      <c r="DEM52" s="111">
        <f t="shared" si="119"/>
        <v>5.8525387934992192</v>
      </c>
      <c r="DEN52" s="111">
        <f t="shared" si="119"/>
        <v>6.0612563268175279</v>
      </c>
      <c r="DEO52" s="111">
        <f t="shared" si="119"/>
        <v>6.1213363572923933</v>
      </c>
      <c r="DEP52" s="111">
        <f t="shared" si="119"/>
        <v>4.9951037899574366</v>
      </c>
      <c r="DEQ52" s="111">
        <f t="shared" si="119"/>
        <v>5.543038156370689</v>
      </c>
      <c r="DER52" s="111">
        <f t="shared" si="119"/>
        <v>5.252131413116599</v>
      </c>
      <c r="DES52" s="111">
        <f t="shared" si="119"/>
        <v>5.7742558834742397</v>
      </c>
      <c r="DET52" s="111">
        <f t="shared" si="119"/>
        <v>5.3602876731404043</v>
      </c>
      <c r="DEU52" s="111">
        <f t="shared" si="119"/>
        <v>5.8101850852928614</v>
      </c>
      <c r="DEV52" s="111">
        <f t="shared" si="119"/>
        <v>6.3609816784835935</v>
      </c>
      <c r="DEW52" s="111">
        <f t="shared" si="119"/>
        <v>5.2637305373105274</v>
      </c>
      <c r="DEX52" s="111">
        <f t="shared" si="119"/>
        <v>7.2182856116631262</v>
      </c>
      <c r="DEY52" s="111">
        <f t="shared" si="119"/>
        <v>4.7081059228616802</v>
      </c>
      <c r="DEZ52" s="111">
        <f t="shared" si="119"/>
        <v>4.7650623557237131</v>
      </c>
      <c r="DFA52" s="111">
        <f t="shared" si="119"/>
        <v>4.5696923355534542</v>
      </c>
      <c r="DFB52" s="111">
        <f t="shared" si="119"/>
        <v>4.8703908428543485</v>
      </c>
      <c r="DFC52" s="111">
        <f t="shared" si="119"/>
        <v>4.5948055382191999</v>
      </c>
      <c r="DFD52" s="111">
        <f t="shared" si="119"/>
        <v>4.8058730881192435</v>
      </c>
      <c r="DFE52" s="111">
        <f t="shared" si="119"/>
        <v>4.9498958177110657</v>
      </c>
      <c r="DFF52" s="111">
        <f t="shared" si="119"/>
        <v>3.7218588521094857</v>
      </c>
      <c r="DFG52" s="111">
        <f t="shared" si="119"/>
        <v>5.8997421761705509</v>
      </c>
      <c r="DFH52" s="111">
        <f t="shared" si="119"/>
        <v>3.897385984427141</v>
      </c>
      <c r="DFI52" s="111">
        <f t="shared" si="119"/>
        <v>4.6038563532264041</v>
      </c>
      <c r="DFJ52" s="111">
        <f t="shared" si="119"/>
        <v>4.8055678724207107</v>
      </c>
      <c r="DFK52" s="111">
        <f t="shared" si="119"/>
        <v>4.5763016619146697</v>
      </c>
      <c r="DFL52" s="111">
        <f t="shared" si="119"/>
        <v>5.543812037476421</v>
      </c>
      <c r="DFM52" s="111">
        <f t="shared" si="119"/>
        <v>6.4345328906039665</v>
      </c>
      <c r="DFN52" s="111">
        <f t="shared" si="119"/>
        <v>4.2339466189325021</v>
      </c>
      <c r="DFO52" s="111">
        <f t="shared" si="119"/>
        <v>4.7606268971934602</v>
      </c>
      <c r="DFP52" s="111">
        <f t="shared" si="119"/>
        <v>5.3608002684033753</v>
      </c>
      <c r="DFQ52" s="111">
        <f t="shared" si="119"/>
        <v>5.5859145331898352</v>
      </c>
      <c r="DFR52" s="111">
        <f t="shared" si="119"/>
        <v>4.992749677913201</v>
      </c>
      <c r="DFS52" s="111">
        <f t="shared" si="119"/>
        <v>5.2781729541462141</v>
      </c>
      <c r="DFT52" s="111">
        <f t="shared" si="119"/>
        <v>4.6568437440175678</v>
      </c>
      <c r="DFU52" s="111">
        <f t="shared" si="119"/>
        <v>4.5797908755258829</v>
      </c>
      <c r="DFV52" s="111">
        <f t="shared" si="119"/>
        <v>4.8650232981073032</v>
      </c>
      <c r="DFW52" s="111">
        <f t="shared" si="119"/>
        <v>2.8088841601276764</v>
      </c>
      <c r="DFX52" s="111">
        <f t="shared" si="119"/>
        <v>3.8812868332888426</v>
      </c>
      <c r="DFY52" s="111">
        <f t="shared" ref="DFY52:DIJ52" si="120">DFY51/DFY27*4*100</f>
        <v>4.6978624657623769</v>
      </c>
      <c r="DFZ52" s="111">
        <f t="shared" si="120"/>
        <v>4.4907342470893923</v>
      </c>
      <c r="DGA52" s="111">
        <f t="shared" si="120"/>
        <v>4.5158770970024316</v>
      </c>
      <c r="DGB52" s="111">
        <f t="shared" si="120"/>
        <v>8.457530577592923</v>
      </c>
      <c r="DGC52" s="111">
        <f t="shared" si="120"/>
        <v>7.264169317665389</v>
      </c>
      <c r="DGD52" s="111">
        <f t="shared" si="120"/>
        <v>6.3321675459560449</v>
      </c>
      <c r="DGE52" s="111">
        <f t="shared" si="120"/>
        <v>5.5681489279411505</v>
      </c>
      <c r="DGF52" s="111">
        <f t="shared" si="120"/>
        <v>4.8509625749578795</v>
      </c>
      <c r="DGG52" s="111">
        <f t="shared" si="120"/>
        <v>4.8352810533551898</v>
      </c>
      <c r="DGH52" s="111">
        <f t="shared" si="120"/>
        <v>5.2916274090485498</v>
      </c>
      <c r="DGI52" s="111" t="e">
        <f t="shared" si="120"/>
        <v>#VALUE!</v>
      </c>
      <c r="DGJ52" s="111">
        <f t="shared" si="120"/>
        <v>4.4041564776806199</v>
      </c>
      <c r="DGK52" s="111">
        <f t="shared" si="120"/>
        <v>6.1399855148976359</v>
      </c>
      <c r="DGL52" s="111" t="e">
        <f t="shared" si="120"/>
        <v>#VALUE!</v>
      </c>
      <c r="DGM52" s="111">
        <f t="shared" si="120"/>
        <v>5.2499721634561851</v>
      </c>
      <c r="DGN52" s="111">
        <f t="shared" si="120"/>
        <v>4.2274356353334461</v>
      </c>
      <c r="DGO52" s="111">
        <f t="shared" si="120"/>
        <v>4.2184291046406575</v>
      </c>
      <c r="DGP52" s="111">
        <f t="shared" si="120"/>
        <v>4.4831184775936155</v>
      </c>
      <c r="DGQ52" s="111" t="e">
        <f t="shared" si="120"/>
        <v>#VALUE!</v>
      </c>
      <c r="DGR52" s="111">
        <f t="shared" si="120"/>
        <v>3.7068375469552515</v>
      </c>
      <c r="DGS52" s="111">
        <f t="shared" si="120"/>
        <v>5.7319625701707837</v>
      </c>
      <c r="DGT52" s="111">
        <f t="shared" si="120"/>
        <v>5.1435350000266817</v>
      </c>
      <c r="DGU52" s="111">
        <f t="shared" si="120"/>
        <v>4.048763241629457</v>
      </c>
      <c r="DGV52" s="111">
        <f t="shared" si="120"/>
        <v>5.3598341264694334</v>
      </c>
      <c r="DGW52" s="111">
        <f t="shared" si="120"/>
        <v>6.2683052699070858</v>
      </c>
      <c r="DGX52" s="111">
        <f t="shared" si="120"/>
        <v>4.0742002401514696</v>
      </c>
      <c r="DGY52" s="111">
        <f t="shared" si="120"/>
        <v>4.6446889581033464</v>
      </c>
      <c r="DGZ52" s="111">
        <f t="shared" si="120"/>
        <v>5.0945728721567818</v>
      </c>
      <c r="DHA52" s="111">
        <f t="shared" si="120"/>
        <v>6.6757755405773649</v>
      </c>
      <c r="DHB52" s="111">
        <f t="shared" si="120"/>
        <v>5.1099801299754812</v>
      </c>
      <c r="DHC52" s="111">
        <f t="shared" si="120"/>
        <v>5.5640182829998528</v>
      </c>
      <c r="DHD52" s="111" t="e">
        <f t="shared" si="120"/>
        <v>#VALUE!</v>
      </c>
      <c r="DHE52" s="111">
        <f t="shared" si="120"/>
        <v>4.6627110634371745</v>
      </c>
      <c r="DHF52" s="111">
        <f t="shared" si="120"/>
        <v>4.7471645330981849</v>
      </c>
      <c r="DHG52" s="111">
        <f t="shared" si="120"/>
        <v>4.916624049497397</v>
      </c>
      <c r="DHH52" s="111">
        <f t="shared" si="120"/>
        <v>4.1314110955431973</v>
      </c>
      <c r="DHI52" s="111">
        <f t="shared" si="120"/>
        <v>4.2753159893316548</v>
      </c>
      <c r="DHJ52" s="111">
        <f t="shared" si="120"/>
        <v>6.1757704115976297</v>
      </c>
      <c r="DHK52" s="111">
        <f t="shared" si="120"/>
        <v>4.5903048977105803</v>
      </c>
      <c r="DHL52" s="111">
        <f t="shared" si="120"/>
        <v>2.924039930239577</v>
      </c>
      <c r="DHM52" s="111">
        <f t="shared" si="120"/>
        <v>5.2987496525077225</v>
      </c>
      <c r="DHN52" s="111">
        <f t="shared" si="120"/>
        <v>6.7216990357340105</v>
      </c>
      <c r="DHO52" s="111">
        <f t="shared" si="120"/>
        <v>5.6057481139361824</v>
      </c>
      <c r="DHP52" s="111">
        <f t="shared" si="120"/>
        <v>5.972900728177712</v>
      </c>
      <c r="DHQ52" s="111">
        <f t="shared" si="120"/>
        <v>6.9880993949524033</v>
      </c>
      <c r="DHR52" s="111">
        <f t="shared" si="120"/>
        <v>4.2601227468412866</v>
      </c>
      <c r="DHS52" s="111">
        <f t="shared" si="120"/>
        <v>5.4291275204275591</v>
      </c>
      <c r="DHT52" s="111">
        <f t="shared" si="120"/>
        <v>5.5638439271639433</v>
      </c>
      <c r="DHU52" s="111">
        <f t="shared" si="120"/>
        <v>5.8196563857770851</v>
      </c>
      <c r="DHV52" s="111">
        <f t="shared" si="120"/>
        <v>4.6749361092065076</v>
      </c>
      <c r="DHW52" s="111">
        <f t="shared" si="120"/>
        <v>3.9193729003359463</v>
      </c>
      <c r="DHX52" s="111">
        <f t="shared" si="120"/>
        <v>5.7510606106850259</v>
      </c>
      <c r="DHY52" s="111">
        <f t="shared" si="120"/>
        <v>4.4406276432307399</v>
      </c>
      <c r="DHZ52" s="111">
        <f t="shared" si="120"/>
        <v>5.1186754290818604</v>
      </c>
      <c r="DIA52" s="111">
        <f t="shared" si="120"/>
        <v>6.3216405017651924</v>
      </c>
      <c r="DIB52" s="111">
        <f t="shared" si="120"/>
        <v>6.6000985693935279</v>
      </c>
      <c r="DIC52" s="111">
        <f t="shared" si="120"/>
        <v>3.635890213158798</v>
      </c>
      <c r="DID52" s="111">
        <f t="shared" si="120"/>
        <v>5.699055898547714</v>
      </c>
      <c r="DIE52" s="111">
        <f t="shared" si="120"/>
        <v>5.6093541718549762</v>
      </c>
      <c r="DIF52" s="111">
        <f t="shared" si="120"/>
        <v>5.8453557563530945</v>
      </c>
      <c r="DIG52" s="111">
        <f t="shared" si="120"/>
        <v>4.969886448413722</v>
      </c>
      <c r="DIH52" s="111">
        <f t="shared" si="120"/>
        <v>6.004011083034464</v>
      </c>
      <c r="DII52" s="111">
        <f t="shared" si="120"/>
        <v>5.7753884610120316</v>
      </c>
      <c r="DIJ52" s="111">
        <f t="shared" si="120"/>
        <v>4.697937071247674</v>
      </c>
      <c r="DIK52" s="111">
        <f t="shared" ref="DIK52:DKV52" si="121">DIK51/DIK27*4*100</f>
        <v>5.8949873129849752</v>
      </c>
      <c r="DIL52" s="111">
        <f t="shared" si="121"/>
        <v>4.5458360435594534</v>
      </c>
      <c r="DIM52" s="111">
        <f t="shared" si="121"/>
        <v>5.2485066641521501</v>
      </c>
      <c r="DIN52" s="111">
        <f t="shared" si="121"/>
        <v>6.2685730305578922</v>
      </c>
      <c r="DIO52" s="111">
        <f t="shared" si="121"/>
        <v>7.0302539714661538</v>
      </c>
      <c r="DIP52" s="111">
        <f t="shared" si="121"/>
        <v>4.4173979189872048</v>
      </c>
      <c r="DIQ52" s="111">
        <f t="shared" si="121"/>
        <v>5.3176149156315615</v>
      </c>
      <c r="DIR52" s="111">
        <f t="shared" si="121"/>
        <v>5.7938270516804105</v>
      </c>
      <c r="DIS52" s="111">
        <f t="shared" si="121"/>
        <v>5.8086049487892417</v>
      </c>
      <c r="DIT52" s="111">
        <f t="shared" si="121"/>
        <v>4.062176165803109</v>
      </c>
      <c r="DIU52" s="111">
        <f t="shared" si="121"/>
        <v>22.813350521284821</v>
      </c>
      <c r="DIV52" s="111">
        <f t="shared" si="121"/>
        <v>9.5719909155380485</v>
      </c>
      <c r="DIW52" s="111">
        <f t="shared" si="121"/>
        <v>6.9431295505404407</v>
      </c>
      <c r="DIX52" s="111">
        <f t="shared" si="121"/>
        <v>5.9335113191676117</v>
      </c>
      <c r="DIY52" s="111">
        <f t="shared" si="121"/>
        <v>7.101840846900136</v>
      </c>
      <c r="DIZ52" s="111">
        <f t="shared" si="121"/>
        <v>5.8439665180583011</v>
      </c>
      <c r="DJA52" s="111">
        <f t="shared" si="121"/>
        <v>3.5846576651929736</v>
      </c>
      <c r="DJB52" s="111" t="e">
        <f t="shared" si="121"/>
        <v>#VALUE!</v>
      </c>
      <c r="DJC52" s="111">
        <f t="shared" si="121"/>
        <v>5.1802896297016234</v>
      </c>
      <c r="DJD52" s="111">
        <f t="shared" si="121"/>
        <v>6.417330850366441</v>
      </c>
      <c r="DJE52" s="111">
        <f t="shared" si="121"/>
        <v>4.3625384469239892</v>
      </c>
      <c r="DJF52" s="111">
        <f t="shared" si="121"/>
        <v>4.2285200179937021</v>
      </c>
      <c r="DJG52" s="111">
        <f t="shared" si="121"/>
        <v>6.0552055268427178</v>
      </c>
      <c r="DJH52" s="111">
        <f t="shared" si="121"/>
        <v>4.8233048564232686</v>
      </c>
      <c r="DJI52" s="111">
        <f t="shared" si="121"/>
        <v>4.7059851081948603</v>
      </c>
      <c r="DJJ52" s="111">
        <f t="shared" si="121"/>
        <v>3.7448875516656996</v>
      </c>
      <c r="DJK52" s="111">
        <f t="shared" si="121"/>
        <v>5.7594434924937978</v>
      </c>
      <c r="DJL52" s="111">
        <f t="shared" si="121"/>
        <v>4.5195714936611546</v>
      </c>
      <c r="DJM52" s="111" t="e">
        <f t="shared" si="121"/>
        <v>#VALUE!</v>
      </c>
      <c r="DJN52" s="111">
        <f t="shared" si="121"/>
        <v>5.5068347412753953</v>
      </c>
      <c r="DJO52" s="111" t="e">
        <f t="shared" si="121"/>
        <v>#VALUE!</v>
      </c>
      <c r="DJP52" s="111">
        <f t="shared" si="121"/>
        <v>5.841915264968204</v>
      </c>
      <c r="DJQ52" s="111">
        <f t="shared" si="121"/>
        <v>6.3750099609530642</v>
      </c>
      <c r="DJR52" s="111">
        <f t="shared" si="121"/>
        <v>5.0296207010278771</v>
      </c>
      <c r="DJS52" s="111">
        <f t="shared" si="121"/>
        <v>7.2007096134992548</v>
      </c>
      <c r="DJT52" s="111">
        <f t="shared" si="121"/>
        <v>6.1002433802404523</v>
      </c>
      <c r="DJU52" s="111" t="e">
        <f t="shared" si="121"/>
        <v>#VALUE!</v>
      </c>
      <c r="DJV52" s="111">
        <f t="shared" si="121"/>
        <v>4.953540657829298</v>
      </c>
      <c r="DJW52" s="111" t="e">
        <f t="shared" si="121"/>
        <v>#VALUE!</v>
      </c>
      <c r="DJX52" s="111">
        <f t="shared" si="121"/>
        <v>4.9959370565765777</v>
      </c>
      <c r="DJY52" s="111" t="e">
        <f t="shared" si="121"/>
        <v>#VALUE!</v>
      </c>
      <c r="DJZ52" s="111">
        <f t="shared" si="121"/>
        <v>4.931075576533769</v>
      </c>
      <c r="DKA52" s="111" t="e">
        <f t="shared" si="121"/>
        <v>#VALUE!</v>
      </c>
      <c r="DKB52" s="111" t="e">
        <f t="shared" si="121"/>
        <v>#VALUE!</v>
      </c>
      <c r="DKC52" s="111" t="e">
        <f t="shared" si="121"/>
        <v>#VALUE!</v>
      </c>
      <c r="DKD52" s="111" t="e">
        <f t="shared" si="121"/>
        <v>#VALUE!</v>
      </c>
      <c r="DKE52" s="111" t="e">
        <f t="shared" si="121"/>
        <v>#VALUE!</v>
      </c>
      <c r="DKF52" s="111" t="e">
        <f t="shared" si="121"/>
        <v>#VALUE!</v>
      </c>
      <c r="DKG52" s="111" t="e">
        <f t="shared" si="121"/>
        <v>#VALUE!</v>
      </c>
      <c r="DKH52" s="111" t="e">
        <f t="shared" si="121"/>
        <v>#VALUE!</v>
      </c>
      <c r="DKI52" s="111" t="e">
        <f t="shared" si="121"/>
        <v>#VALUE!</v>
      </c>
      <c r="DKJ52" s="111" t="e">
        <f t="shared" si="121"/>
        <v>#VALUE!</v>
      </c>
      <c r="DKK52" s="111" t="e">
        <f t="shared" si="121"/>
        <v>#VALUE!</v>
      </c>
      <c r="DKL52" s="111" t="e">
        <f t="shared" si="121"/>
        <v>#VALUE!</v>
      </c>
      <c r="DKM52" s="111" t="e">
        <f t="shared" si="121"/>
        <v>#VALUE!</v>
      </c>
      <c r="DKN52" s="111" t="e">
        <f t="shared" si="121"/>
        <v>#VALUE!</v>
      </c>
      <c r="DKO52" s="111">
        <f t="shared" si="121"/>
        <v>6.4194513234490076</v>
      </c>
      <c r="DKP52" s="111" t="e">
        <f t="shared" si="121"/>
        <v>#VALUE!</v>
      </c>
      <c r="DKQ52" s="111" t="e">
        <f t="shared" si="121"/>
        <v>#VALUE!</v>
      </c>
      <c r="DKR52" s="111" t="e">
        <f t="shared" si="121"/>
        <v>#VALUE!</v>
      </c>
      <c r="DKS52" s="111">
        <f t="shared" si="121"/>
        <v>5.1386922552566725</v>
      </c>
      <c r="DKT52" s="111" t="e">
        <f t="shared" si="121"/>
        <v>#VALUE!</v>
      </c>
      <c r="DKU52" s="111">
        <f t="shared" si="121"/>
        <v>4.5201050199384083</v>
      </c>
      <c r="DKV52" s="111" t="e">
        <f t="shared" si="121"/>
        <v>#VALUE!</v>
      </c>
      <c r="DKW52" s="111">
        <f t="shared" ref="DKW52:DNH52" si="122">DKW51/DKW27*4*100</f>
        <v>4.4915012265970526</v>
      </c>
      <c r="DKX52" s="111" t="e">
        <f t="shared" si="122"/>
        <v>#VALUE!</v>
      </c>
      <c r="DKY52" s="111">
        <f t="shared" si="122"/>
        <v>3.9268480798095244</v>
      </c>
      <c r="DKZ52" s="111" t="e">
        <f t="shared" si="122"/>
        <v>#VALUE!</v>
      </c>
      <c r="DLA52" s="111" t="e">
        <f t="shared" si="122"/>
        <v>#VALUE!</v>
      </c>
      <c r="DLB52" s="111">
        <f t="shared" si="122"/>
        <v>4.6809742969587846</v>
      </c>
      <c r="DLC52" s="111" t="e">
        <f t="shared" si="122"/>
        <v>#VALUE!</v>
      </c>
      <c r="DLD52" s="111" t="e">
        <f t="shared" si="122"/>
        <v>#VALUE!</v>
      </c>
      <c r="DLE52" s="111">
        <f t="shared" si="122"/>
        <v>4.2620363062352018</v>
      </c>
      <c r="DLF52" s="111" t="e">
        <f t="shared" si="122"/>
        <v>#VALUE!</v>
      </c>
      <c r="DLG52" s="111" t="e">
        <f t="shared" si="122"/>
        <v>#VALUE!</v>
      </c>
      <c r="DLH52" s="111">
        <f t="shared" si="122"/>
        <v>4.7835460001165302</v>
      </c>
      <c r="DLI52" s="111">
        <f t="shared" si="122"/>
        <v>5.3106572549197875</v>
      </c>
      <c r="DLJ52" s="111">
        <f t="shared" si="122"/>
        <v>5.2518959519061417</v>
      </c>
      <c r="DLK52" s="111">
        <f t="shared" si="122"/>
        <v>4.5582691539117937</v>
      </c>
      <c r="DLL52" s="111">
        <f t="shared" si="122"/>
        <v>4.6853234349585025</v>
      </c>
      <c r="DLM52" s="111" t="e">
        <f t="shared" si="122"/>
        <v>#VALUE!</v>
      </c>
      <c r="DLN52" s="111">
        <f t="shared" si="122"/>
        <v>4.8146842705060759</v>
      </c>
      <c r="DLO52" s="111" t="e">
        <f t="shared" si="122"/>
        <v>#VALUE!</v>
      </c>
      <c r="DLP52" s="111" t="e">
        <f t="shared" si="122"/>
        <v>#VALUE!</v>
      </c>
      <c r="DLQ52" s="111" t="e">
        <f t="shared" si="122"/>
        <v>#VALUE!</v>
      </c>
      <c r="DLR52" s="111" t="e">
        <f t="shared" si="122"/>
        <v>#VALUE!</v>
      </c>
      <c r="DLS52" s="111" t="e">
        <f t="shared" si="122"/>
        <v>#VALUE!</v>
      </c>
      <c r="DLT52" s="111" t="e">
        <f t="shared" si="122"/>
        <v>#VALUE!</v>
      </c>
      <c r="DLU52" s="111" t="e">
        <f t="shared" si="122"/>
        <v>#VALUE!</v>
      </c>
      <c r="DLV52" s="111">
        <f t="shared" si="122"/>
        <v>4.5505104378988834</v>
      </c>
      <c r="DLW52" s="111">
        <f t="shared" si="122"/>
        <v>4.953263021741412</v>
      </c>
      <c r="DLX52" s="111" t="e">
        <f t="shared" si="122"/>
        <v>#VALUE!</v>
      </c>
      <c r="DLY52" s="111" t="e">
        <f t="shared" si="122"/>
        <v>#VALUE!</v>
      </c>
      <c r="DLZ52" s="111" t="e">
        <f t="shared" si="122"/>
        <v>#VALUE!</v>
      </c>
      <c r="DMA52" s="111">
        <f t="shared" si="122"/>
        <v>5.114277494036676</v>
      </c>
      <c r="DMB52" s="111" t="e">
        <f t="shared" si="122"/>
        <v>#VALUE!</v>
      </c>
      <c r="DMC52" s="111" t="e">
        <f t="shared" si="122"/>
        <v>#VALUE!</v>
      </c>
      <c r="DMD52" s="111">
        <f t="shared" si="122"/>
        <v>5.1365968658993202</v>
      </c>
      <c r="DME52" s="111">
        <f t="shared" si="122"/>
        <v>4.7835226369433501</v>
      </c>
      <c r="DMF52" s="111">
        <f t="shared" si="122"/>
        <v>4.2940237942687727</v>
      </c>
      <c r="DMG52" s="111">
        <f t="shared" si="122"/>
        <v>5.0541145349629835</v>
      </c>
      <c r="DMH52" s="111" t="e">
        <f t="shared" si="122"/>
        <v>#VALUE!</v>
      </c>
      <c r="DMI52" s="111" t="e">
        <f t="shared" si="122"/>
        <v>#VALUE!</v>
      </c>
      <c r="DMJ52" s="111">
        <f t="shared" si="122"/>
        <v>5.4073843815839462</v>
      </c>
      <c r="DMK52" s="111">
        <f t="shared" si="122"/>
        <v>3.9477503628447028</v>
      </c>
      <c r="DML52" s="111">
        <f t="shared" si="122"/>
        <v>5.1673598732422263</v>
      </c>
      <c r="DMM52" s="111" t="e">
        <f t="shared" si="122"/>
        <v>#VALUE!</v>
      </c>
      <c r="DMN52" s="111">
        <f t="shared" si="122"/>
        <v>6.8896730597820737</v>
      </c>
      <c r="DMO52" s="111">
        <f t="shared" si="122"/>
        <v>6.1339235103864489</v>
      </c>
      <c r="DMP52" s="111" t="e">
        <f t="shared" si="122"/>
        <v>#VALUE!</v>
      </c>
      <c r="DMQ52" s="111">
        <f t="shared" si="122"/>
        <v>6.6493673133875237</v>
      </c>
      <c r="DMR52" s="111">
        <f t="shared" si="122"/>
        <v>5.0067801418872442</v>
      </c>
      <c r="DMS52" s="111">
        <f t="shared" si="122"/>
        <v>5.8423471478740048</v>
      </c>
      <c r="DMT52" s="111">
        <f t="shared" si="122"/>
        <v>4.9073659700761443</v>
      </c>
      <c r="DMU52" s="111">
        <f t="shared" si="122"/>
        <v>5.6289563259699156</v>
      </c>
      <c r="DMV52" s="111">
        <f t="shared" si="122"/>
        <v>4.6656795071077939</v>
      </c>
      <c r="DMW52" s="111">
        <f t="shared" si="122"/>
        <v>4.3581268361884282</v>
      </c>
      <c r="DMX52" s="111">
        <f t="shared" si="122"/>
        <v>4.7667796291066553</v>
      </c>
      <c r="DMY52" s="111">
        <f t="shared" si="122"/>
        <v>3.5525396666999303</v>
      </c>
      <c r="DMZ52" s="111">
        <f t="shared" si="122"/>
        <v>5.6117514306439915</v>
      </c>
      <c r="DNA52" s="111">
        <f t="shared" si="122"/>
        <v>7.6777443985480032</v>
      </c>
      <c r="DNB52" s="111" t="e">
        <f t="shared" si="122"/>
        <v>#VALUE!</v>
      </c>
      <c r="DNC52" s="111">
        <f t="shared" si="122"/>
        <v>5.0363020191756407</v>
      </c>
      <c r="DND52" s="111">
        <f t="shared" si="122"/>
        <v>5.8588859948058341</v>
      </c>
      <c r="DNE52" s="111" t="e">
        <f t="shared" si="122"/>
        <v>#VALUE!</v>
      </c>
      <c r="DNF52" s="111">
        <f t="shared" si="122"/>
        <v>4.0067141002901741</v>
      </c>
      <c r="DNG52" s="111">
        <f t="shared" si="122"/>
        <v>5.3541456864719708</v>
      </c>
      <c r="DNH52" s="111" t="e">
        <f t="shared" si="122"/>
        <v>#VALUE!</v>
      </c>
      <c r="DNI52" s="111" t="e">
        <f t="shared" ref="DNI52:DPT52" si="123">DNI51/DNI27*4*100</f>
        <v>#VALUE!</v>
      </c>
      <c r="DNJ52" s="111" t="e">
        <f t="shared" si="123"/>
        <v>#VALUE!</v>
      </c>
      <c r="DNK52" s="111">
        <f t="shared" si="123"/>
        <v>5.1994755039745852</v>
      </c>
      <c r="DNL52" s="111">
        <f t="shared" si="123"/>
        <v>5.4354837156912774</v>
      </c>
      <c r="DNM52" s="111">
        <f t="shared" si="123"/>
        <v>5.963081917954133</v>
      </c>
      <c r="DNN52" s="111" t="e">
        <f t="shared" si="123"/>
        <v>#VALUE!</v>
      </c>
      <c r="DNO52" s="111" t="e">
        <f t="shared" si="123"/>
        <v>#VALUE!</v>
      </c>
      <c r="DNP52" s="111" t="e">
        <f t="shared" si="123"/>
        <v>#VALUE!</v>
      </c>
      <c r="DNQ52" s="111">
        <f t="shared" si="123"/>
        <v>5.5268625114847127</v>
      </c>
      <c r="DNR52" s="111" t="e">
        <f t="shared" si="123"/>
        <v>#VALUE!</v>
      </c>
      <c r="DNS52" s="111" t="e">
        <f t="shared" si="123"/>
        <v>#VALUE!</v>
      </c>
      <c r="DNT52" s="111">
        <f t="shared" si="123"/>
        <v>5.3391954738033478</v>
      </c>
      <c r="DNU52" s="111" t="e">
        <f t="shared" si="123"/>
        <v>#VALUE!</v>
      </c>
      <c r="DNV52" s="111">
        <f t="shared" si="123"/>
        <v>5.9558247981770078</v>
      </c>
      <c r="DNW52" s="111">
        <f t="shared" si="123"/>
        <v>5.1052535627883451</v>
      </c>
      <c r="DNX52" s="111" t="e">
        <f t="shared" si="123"/>
        <v>#VALUE!</v>
      </c>
      <c r="DNY52" s="111" t="e">
        <f t="shared" si="123"/>
        <v>#VALUE!</v>
      </c>
      <c r="DNZ52" s="111" t="e">
        <f t="shared" si="123"/>
        <v>#VALUE!</v>
      </c>
      <c r="DOA52" s="111" t="e">
        <f t="shared" si="123"/>
        <v>#VALUE!</v>
      </c>
      <c r="DOB52" s="111" t="e">
        <f t="shared" si="123"/>
        <v>#VALUE!</v>
      </c>
      <c r="DOC52" s="111">
        <f t="shared" si="123"/>
        <v>5.6548667955856979</v>
      </c>
      <c r="DOD52" s="111" t="e">
        <f t="shared" si="123"/>
        <v>#VALUE!</v>
      </c>
      <c r="DOE52" s="111" t="e">
        <f t="shared" si="123"/>
        <v>#VALUE!</v>
      </c>
      <c r="DOF52" s="111" t="e">
        <f t="shared" si="123"/>
        <v>#VALUE!</v>
      </c>
      <c r="DOG52" s="111" t="e">
        <f t="shared" si="123"/>
        <v>#VALUE!</v>
      </c>
      <c r="DOH52" s="111">
        <f t="shared" si="123"/>
        <v>5.3209529480038888</v>
      </c>
      <c r="DOI52" s="111" t="e">
        <f t="shared" si="123"/>
        <v>#VALUE!</v>
      </c>
      <c r="DOJ52" s="111">
        <f t="shared" si="123"/>
        <v>5.4923953450797063</v>
      </c>
      <c r="DOK52" s="111">
        <f t="shared" si="123"/>
        <v>5.2577892406060558</v>
      </c>
      <c r="DOL52" s="111" t="e">
        <f t="shared" si="123"/>
        <v>#VALUE!</v>
      </c>
      <c r="DOM52" s="111">
        <f t="shared" si="123"/>
        <v>4.7318149249352599</v>
      </c>
      <c r="DON52" s="111">
        <f t="shared" si="123"/>
        <v>5.7391169050556234</v>
      </c>
      <c r="DOO52" s="111" t="e">
        <f t="shared" si="123"/>
        <v>#VALUE!</v>
      </c>
      <c r="DOP52" s="111" t="e">
        <f t="shared" si="123"/>
        <v>#VALUE!</v>
      </c>
      <c r="DOQ52" s="111">
        <f t="shared" si="123"/>
        <v>6.6076285688025758</v>
      </c>
      <c r="DOR52" s="111" t="e">
        <f t="shared" si="123"/>
        <v>#VALUE!</v>
      </c>
      <c r="DOS52" s="111" t="e">
        <f t="shared" si="123"/>
        <v>#VALUE!</v>
      </c>
      <c r="DOT52" s="111">
        <f t="shared" si="123"/>
        <v>4.8390051438019928</v>
      </c>
      <c r="DOU52" s="111" t="e">
        <f t="shared" si="123"/>
        <v>#VALUE!</v>
      </c>
      <c r="DOV52" s="111">
        <f t="shared" si="123"/>
        <v>5.6027488521109818</v>
      </c>
      <c r="DOW52" s="111">
        <f t="shared" si="123"/>
        <v>4.3216854393068012</v>
      </c>
      <c r="DOX52" s="111" t="e">
        <f t="shared" si="123"/>
        <v>#VALUE!</v>
      </c>
      <c r="DOY52" s="111" t="e">
        <f t="shared" si="123"/>
        <v>#VALUE!</v>
      </c>
      <c r="DOZ52" s="111" t="e">
        <f t="shared" si="123"/>
        <v>#VALUE!</v>
      </c>
      <c r="DPA52" s="111" t="e">
        <f t="shared" si="123"/>
        <v>#VALUE!</v>
      </c>
      <c r="DPB52" s="111" t="e">
        <f t="shared" si="123"/>
        <v>#VALUE!</v>
      </c>
      <c r="DPC52" s="111" t="e">
        <f t="shared" si="123"/>
        <v>#VALUE!</v>
      </c>
      <c r="DPD52" s="111">
        <f t="shared" si="123"/>
        <v>5.1025990763343714</v>
      </c>
      <c r="DPE52" s="111">
        <f t="shared" si="123"/>
        <v>147.2636815920398</v>
      </c>
      <c r="DPF52" s="111">
        <f t="shared" si="123"/>
        <v>7.1623575817942955</v>
      </c>
      <c r="DPG52" s="111" t="e">
        <f t="shared" si="123"/>
        <v>#VALUE!</v>
      </c>
      <c r="DPH52" s="111" t="e">
        <f t="shared" si="123"/>
        <v>#VALUE!</v>
      </c>
      <c r="DPI52" s="111" t="e">
        <f t="shared" si="123"/>
        <v>#VALUE!</v>
      </c>
      <c r="DPJ52" s="111" t="e">
        <f t="shared" si="123"/>
        <v>#VALUE!</v>
      </c>
      <c r="DPK52" s="111">
        <f t="shared" si="123"/>
        <v>8.1257388218236759</v>
      </c>
      <c r="DPL52" s="111">
        <f t="shared" si="123"/>
        <v>5.2221257711898987</v>
      </c>
      <c r="DPM52" s="111" t="e">
        <f t="shared" si="123"/>
        <v>#VALUE!</v>
      </c>
      <c r="DPN52" s="111" t="e">
        <f t="shared" si="123"/>
        <v>#VALUE!</v>
      </c>
      <c r="DPO52" s="111">
        <f t="shared" si="123"/>
        <v>5.6041505378829024</v>
      </c>
      <c r="DPP52" s="111">
        <f t="shared" si="123"/>
        <v>5.5467111761381345</v>
      </c>
      <c r="DPQ52" s="111" t="e">
        <f t="shared" si="123"/>
        <v>#VALUE!</v>
      </c>
      <c r="DPR52" s="111">
        <f t="shared" si="123"/>
        <v>4.9089338143791696</v>
      </c>
      <c r="DPS52" s="111">
        <f t="shared" si="123"/>
        <v>5.5393854354375858</v>
      </c>
      <c r="DPT52" s="111">
        <f t="shared" si="123"/>
        <v>6.0705477305601265</v>
      </c>
      <c r="DPU52" s="111">
        <f t="shared" ref="DPU52:DSF52" si="124">DPU51/DPU27*4*100</f>
        <v>5.6017409748766491</v>
      </c>
      <c r="DPV52" s="111" t="e">
        <f t="shared" si="124"/>
        <v>#VALUE!</v>
      </c>
      <c r="DPW52" s="111" t="e">
        <f t="shared" si="124"/>
        <v>#VALUE!</v>
      </c>
      <c r="DPX52" s="111">
        <f t="shared" si="124"/>
        <v>7.930522848236528</v>
      </c>
      <c r="DPY52" s="111">
        <f t="shared" si="124"/>
        <v>5.7180213256592367</v>
      </c>
      <c r="DPZ52" s="111">
        <f t="shared" si="124"/>
        <v>4.0477048692190758</v>
      </c>
      <c r="DQA52" s="111">
        <f t="shared" si="124"/>
        <v>3.9550962753698613</v>
      </c>
      <c r="DQB52" s="111">
        <f t="shared" si="124"/>
        <v>4.4004764947656581</v>
      </c>
      <c r="DQC52" s="111" t="e">
        <f t="shared" si="124"/>
        <v>#VALUE!</v>
      </c>
      <c r="DQD52" s="111" t="e">
        <f t="shared" si="124"/>
        <v>#VALUE!</v>
      </c>
      <c r="DQE52" s="111">
        <f t="shared" si="124"/>
        <v>5.0596689324114879</v>
      </c>
      <c r="DQF52" s="111">
        <f t="shared" si="124"/>
        <v>4.9783190133409088</v>
      </c>
      <c r="DQG52" s="111">
        <f t="shared" si="124"/>
        <v>4.8969738770583673</v>
      </c>
      <c r="DQH52" s="111">
        <f t="shared" si="124"/>
        <v>5.3864553744954398</v>
      </c>
      <c r="DQI52" s="111" t="e">
        <f t="shared" si="124"/>
        <v>#VALUE!</v>
      </c>
      <c r="DQJ52" s="111" t="e">
        <f t="shared" si="124"/>
        <v>#VALUE!</v>
      </c>
      <c r="DQK52" s="111">
        <f t="shared" si="124"/>
        <v>5.1920604562657777</v>
      </c>
      <c r="DQL52" s="111" t="e">
        <f t="shared" si="124"/>
        <v>#VALUE!</v>
      </c>
      <c r="DQM52" s="111" t="e">
        <f t="shared" si="124"/>
        <v>#VALUE!</v>
      </c>
      <c r="DQN52" s="111" t="e">
        <f t="shared" si="124"/>
        <v>#VALUE!</v>
      </c>
      <c r="DQO52" s="111" t="e">
        <f t="shared" si="124"/>
        <v>#VALUE!</v>
      </c>
      <c r="DQP52" s="111">
        <f t="shared" si="124"/>
        <v>4.0703892943185682</v>
      </c>
      <c r="DQQ52" s="111">
        <f t="shared" si="124"/>
        <v>6.71107394106361</v>
      </c>
      <c r="DQR52" s="111" t="e">
        <f t="shared" si="124"/>
        <v>#VALUE!</v>
      </c>
      <c r="DQS52" s="111" t="e">
        <f t="shared" si="124"/>
        <v>#VALUE!</v>
      </c>
      <c r="DQT52" s="111">
        <f t="shared" si="124"/>
        <v>2.6266964080968958</v>
      </c>
      <c r="DQU52" s="111" t="e">
        <f t="shared" si="124"/>
        <v>#VALUE!</v>
      </c>
      <c r="DQV52" s="111" t="e">
        <f t="shared" si="124"/>
        <v>#VALUE!</v>
      </c>
      <c r="DQW52" s="111">
        <f t="shared" si="124"/>
        <v>5.6848555968446446</v>
      </c>
      <c r="DQX52" s="111" t="e">
        <f t="shared" si="124"/>
        <v>#VALUE!</v>
      </c>
      <c r="DQY52" s="111" t="e">
        <f t="shared" si="124"/>
        <v>#VALUE!</v>
      </c>
      <c r="DQZ52" s="111" t="e">
        <f t="shared" si="124"/>
        <v>#VALUE!</v>
      </c>
      <c r="DRA52" s="111" t="e">
        <f t="shared" si="124"/>
        <v>#VALUE!</v>
      </c>
      <c r="DRB52" s="111">
        <f t="shared" si="124"/>
        <v>4.0472398886929506</v>
      </c>
      <c r="DRC52" s="111">
        <f t="shared" si="124"/>
        <v>4.5366319610949102</v>
      </c>
      <c r="DRD52" s="111" t="e">
        <f t="shared" si="124"/>
        <v>#VALUE!</v>
      </c>
      <c r="DRE52" s="111" t="e">
        <f t="shared" si="124"/>
        <v>#VALUE!</v>
      </c>
      <c r="DRF52" s="111">
        <f t="shared" si="124"/>
        <v>4.5840676355524703</v>
      </c>
      <c r="DRG52" s="111">
        <f t="shared" si="124"/>
        <v>5.3725285304461829</v>
      </c>
      <c r="DRH52" s="111">
        <f t="shared" si="124"/>
        <v>5.3132906682542043</v>
      </c>
      <c r="DRI52" s="111">
        <f t="shared" si="124"/>
        <v>3.7880030172837884</v>
      </c>
      <c r="DRJ52" s="111">
        <f t="shared" si="124"/>
        <v>1.0874491486096951</v>
      </c>
      <c r="DRK52" s="111">
        <f t="shared" si="124"/>
        <v>4.5447915755082988</v>
      </c>
      <c r="DRL52" s="111">
        <f t="shared" si="124"/>
        <v>4.9630316999431257</v>
      </c>
      <c r="DRM52" s="111">
        <f t="shared" si="124"/>
        <v>3.9701795403414355</v>
      </c>
      <c r="DRN52" s="111">
        <f t="shared" si="124"/>
        <v>4.7090329059605001</v>
      </c>
      <c r="DRO52" s="111">
        <f t="shared" si="124"/>
        <v>4.3437940998588802</v>
      </c>
      <c r="DRP52" s="111">
        <f t="shared" si="124"/>
        <v>6.6653711620676255</v>
      </c>
      <c r="DRQ52" s="111">
        <f t="shared" si="124"/>
        <v>4.4266117482749241</v>
      </c>
      <c r="DRR52" s="111">
        <f t="shared" si="124"/>
        <v>5.3830680921884371</v>
      </c>
      <c r="DRS52" s="111">
        <f t="shared" si="124"/>
        <v>5.3010064077102914</v>
      </c>
      <c r="DRT52" s="111">
        <f t="shared" si="124"/>
        <v>4.7726754063442964</v>
      </c>
      <c r="DRU52" s="111" t="e">
        <f t="shared" si="124"/>
        <v>#VALUE!</v>
      </c>
      <c r="DRV52" s="111">
        <f t="shared" si="124"/>
        <v>4.1906235837300043</v>
      </c>
      <c r="DRW52" s="111" t="e">
        <f t="shared" si="124"/>
        <v>#VALUE!</v>
      </c>
      <c r="DRX52" s="111" t="e">
        <f t="shared" si="124"/>
        <v>#VALUE!</v>
      </c>
      <c r="DRY52" s="111" t="e">
        <f t="shared" si="124"/>
        <v>#VALUE!</v>
      </c>
      <c r="DRZ52" s="111">
        <f t="shared" si="124"/>
        <v>4.6069356638585051</v>
      </c>
      <c r="DSA52" s="111" t="e">
        <f t="shared" si="124"/>
        <v>#VALUE!</v>
      </c>
      <c r="DSB52" s="111" t="e">
        <f t="shared" si="124"/>
        <v>#VALUE!</v>
      </c>
      <c r="DSC52" s="111" t="e">
        <f t="shared" si="124"/>
        <v>#VALUE!</v>
      </c>
      <c r="DSD52" s="111">
        <f t="shared" si="124"/>
        <v>6.7683169145175803</v>
      </c>
      <c r="DSE52" s="111" t="e">
        <f t="shared" si="124"/>
        <v>#VALUE!</v>
      </c>
      <c r="DSF52" s="111">
        <f t="shared" si="124"/>
        <v>4.9092268534308925</v>
      </c>
      <c r="DSG52" s="111">
        <f t="shared" ref="DSG52:DUR52" si="125">DSG51/DSG27*4*100</f>
        <v>5.1637977613030541</v>
      </c>
      <c r="DSH52" s="111">
        <f t="shared" si="125"/>
        <v>4.8819284913118324</v>
      </c>
      <c r="DSI52" s="111" t="e">
        <f t="shared" si="125"/>
        <v>#VALUE!</v>
      </c>
      <c r="DSJ52" s="111">
        <f t="shared" si="125"/>
        <v>5.1884765658404328</v>
      </c>
      <c r="DSK52" s="111" t="e">
        <f t="shared" si="125"/>
        <v>#VALUE!</v>
      </c>
      <c r="DSL52" s="111">
        <f t="shared" si="125"/>
        <v>2.5907982441879369</v>
      </c>
      <c r="DSM52" s="111">
        <f t="shared" si="125"/>
        <v>5.2688294729902756</v>
      </c>
      <c r="DSN52" s="111">
        <f t="shared" si="125"/>
        <v>6.9421019428100585</v>
      </c>
      <c r="DSO52" s="111">
        <f t="shared" si="125"/>
        <v>4.9849522309075116</v>
      </c>
      <c r="DSP52" s="111">
        <f t="shared" si="125"/>
        <v>4.6179740653817882</v>
      </c>
      <c r="DSQ52" s="111">
        <f t="shared" si="125"/>
        <v>5.7709958177913423</v>
      </c>
      <c r="DSR52" s="111">
        <f t="shared" si="125"/>
        <v>5.6595880132781593</v>
      </c>
      <c r="DSS52" s="111">
        <f t="shared" si="125"/>
        <v>6.1248565457725483</v>
      </c>
      <c r="DST52" s="111">
        <f t="shared" si="125"/>
        <v>4.2596634910965587</v>
      </c>
      <c r="DSU52" s="111">
        <f t="shared" si="125"/>
        <v>5.7686832667323458</v>
      </c>
      <c r="DSV52" s="111">
        <f t="shared" si="125"/>
        <v>3.8396345923956678</v>
      </c>
      <c r="DSW52" s="111">
        <f t="shared" si="125"/>
        <v>7.7819349516851277</v>
      </c>
      <c r="DSX52" s="111">
        <f t="shared" si="125"/>
        <v>5.7087557063118899</v>
      </c>
      <c r="DSY52" s="111">
        <f t="shared" si="125"/>
        <v>5.0209855011727855</v>
      </c>
      <c r="DSZ52" s="111">
        <f t="shared" si="125"/>
        <v>2.1015577797042058E-2</v>
      </c>
      <c r="DTA52" s="111">
        <f t="shared" si="125"/>
        <v>4.495421941625624</v>
      </c>
      <c r="DTB52" s="111">
        <f t="shared" si="125"/>
        <v>6.2253224532771778</v>
      </c>
      <c r="DTC52" s="111">
        <f t="shared" si="125"/>
        <v>4.7155472818329702</v>
      </c>
      <c r="DTD52" s="111">
        <f t="shared" si="125"/>
        <v>4.9139601139601137</v>
      </c>
      <c r="DTE52" s="111">
        <f t="shared" si="125"/>
        <v>3.9435325712468416</v>
      </c>
      <c r="DTF52" s="111">
        <f t="shared" si="125"/>
        <v>4.1085840058694059</v>
      </c>
      <c r="DTG52" s="111">
        <f t="shared" si="125"/>
        <v>5.104490582279519</v>
      </c>
      <c r="DTH52" s="111">
        <f t="shared" si="125"/>
        <v>6.3697283299271907</v>
      </c>
      <c r="DTI52" s="111">
        <f t="shared" si="125"/>
        <v>8.4201999374044956</v>
      </c>
      <c r="DTJ52" s="111">
        <f t="shared" si="125"/>
        <v>4.0832793559729801</v>
      </c>
      <c r="DTK52" s="111">
        <f t="shared" si="125"/>
        <v>6.490489905894532</v>
      </c>
      <c r="DTL52" s="111">
        <f t="shared" si="125"/>
        <v>5.8058351756152886</v>
      </c>
      <c r="DTM52" s="111">
        <f t="shared" si="125"/>
        <v>4.402819349232403</v>
      </c>
      <c r="DTN52" s="111">
        <f t="shared" si="125"/>
        <v>4.2771760267144687</v>
      </c>
      <c r="DTO52" s="111">
        <f t="shared" si="125"/>
        <v>4.6688718271159964</v>
      </c>
      <c r="DTP52" s="111">
        <f t="shared" si="125"/>
        <v>4.0401627055471598</v>
      </c>
      <c r="DTQ52" s="111">
        <f t="shared" si="125"/>
        <v>5.5320521883507894</v>
      </c>
      <c r="DTR52" s="111">
        <f t="shared" si="125"/>
        <v>4.6043199424165007</v>
      </c>
      <c r="DTS52" s="111">
        <f t="shared" si="125"/>
        <v>6.1437221814515306</v>
      </c>
      <c r="DTT52" s="111">
        <f t="shared" si="125"/>
        <v>3.9315409011686051</v>
      </c>
      <c r="DTU52" s="111">
        <f t="shared" si="125"/>
        <v>4.560740479774525</v>
      </c>
      <c r="DTV52" s="111">
        <f t="shared" si="125"/>
        <v>5.0946217329482995</v>
      </c>
      <c r="DTW52" s="111">
        <f t="shared" si="125"/>
        <v>4.5140152894066254</v>
      </c>
      <c r="DTX52" s="111">
        <f t="shared" si="125"/>
        <v>5.068472791354381</v>
      </c>
      <c r="DTY52" s="111">
        <f t="shared" si="125"/>
        <v>5.128515270638041</v>
      </c>
      <c r="DTZ52" s="111">
        <f t="shared" si="125"/>
        <v>5.9529122063733588</v>
      </c>
      <c r="DUA52" s="111">
        <f t="shared" si="125"/>
        <v>5.5340420185113981</v>
      </c>
      <c r="DUB52" s="111">
        <f t="shared" si="125"/>
        <v>5.3112055090894703</v>
      </c>
      <c r="DUC52" s="111">
        <f t="shared" si="125"/>
        <v>6.2891175887830855</v>
      </c>
      <c r="DUD52" s="111">
        <f t="shared" si="125"/>
        <v>5.9276712786237411</v>
      </c>
      <c r="DUE52" s="111">
        <f t="shared" si="125"/>
        <v>4.8229933403434986</v>
      </c>
      <c r="DUF52" s="111">
        <f t="shared" si="125"/>
        <v>5.1174437615115576</v>
      </c>
      <c r="DUG52" s="111">
        <f t="shared" si="125"/>
        <v>5.3352742350806963</v>
      </c>
      <c r="DUH52" s="111">
        <f t="shared" si="125"/>
        <v>4.8649018796251395</v>
      </c>
      <c r="DUI52" s="111">
        <f t="shared" si="125"/>
        <v>5.089322359752015</v>
      </c>
      <c r="DUJ52" s="111">
        <f t="shared" si="125"/>
        <v>5.0592646406334563</v>
      </c>
      <c r="DUK52" s="111">
        <f t="shared" si="125"/>
        <v>4.531781912498424</v>
      </c>
      <c r="DUL52" s="111">
        <f t="shared" si="125"/>
        <v>4.8959421161187633</v>
      </c>
      <c r="DUM52" s="111">
        <f t="shared" si="125"/>
        <v>6.0690441793711276</v>
      </c>
      <c r="DUN52" s="111">
        <f t="shared" si="125"/>
        <v>4.3038448165707068</v>
      </c>
      <c r="DUO52" s="111">
        <f t="shared" si="125"/>
        <v>5.5632537849627921</v>
      </c>
      <c r="DUP52" s="111">
        <f t="shared" si="125"/>
        <v>4.9545184607493571</v>
      </c>
      <c r="DUQ52" s="111">
        <f t="shared" si="125"/>
        <v>5.1079432310269626</v>
      </c>
      <c r="DUR52" s="111">
        <f t="shared" si="125"/>
        <v>4.8315277023212211</v>
      </c>
      <c r="DUS52" s="111">
        <f t="shared" ref="DUS52:DXD52" si="126">DUS51/DUS27*4*100</f>
        <v>4.4143232560001744</v>
      </c>
      <c r="DUT52" s="111">
        <f t="shared" si="126"/>
        <v>6.1857688166780855</v>
      </c>
      <c r="DUU52" s="111">
        <f t="shared" si="126"/>
        <v>5.7058367676811068</v>
      </c>
      <c r="DUV52" s="111">
        <f t="shared" si="126"/>
        <v>3.5262911530660008</v>
      </c>
      <c r="DUW52" s="111">
        <f t="shared" si="126"/>
        <v>6.3733167421138077</v>
      </c>
      <c r="DUX52" s="111">
        <f t="shared" si="126"/>
        <v>5.4239655473433048</v>
      </c>
      <c r="DUY52" s="111">
        <f t="shared" si="126"/>
        <v>5.9760829463774572</v>
      </c>
      <c r="DUZ52" s="111">
        <f t="shared" si="126"/>
        <v>5.1345187044743348</v>
      </c>
      <c r="DVA52" s="111">
        <f t="shared" si="126"/>
        <v>5.5700794509115994</v>
      </c>
      <c r="DVB52" s="111">
        <f t="shared" si="126"/>
        <v>5.6562833955516911</v>
      </c>
      <c r="DVC52" s="111">
        <f t="shared" si="126"/>
        <v>5.8443046931839699</v>
      </c>
      <c r="DVD52" s="111">
        <f t="shared" si="126"/>
        <v>5.2805180081642593</v>
      </c>
      <c r="DVE52" s="111">
        <f t="shared" si="126"/>
        <v>5.163214350819195</v>
      </c>
      <c r="DVF52" s="111">
        <f t="shared" si="126"/>
        <v>6.0153794196347388</v>
      </c>
      <c r="DVG52" s="111">
        <f t="shared" si="126"/>
        <v>5.9733765794986144</v>
      </c>
      <c r="DVH52" s="111">
        <f t="shared" si="126"/>
        <v>5.6386080267973453</v>
      </c>
      <c r="DVI52" s="111">
        <f t="shared" si="126"/>
        <v>5.1590294712946703</v>
      </c>
      <c r="DVJ52" s="111">
        <f t="shared" si="126"/>
        <v>5.119069046455845</v>
      </c>
      <c r="DVK52" s="111">
        <f t="shared" si="126"/>
        <v>5.5439619706323953</v>
      </c>
      <c r="DVL52" s="111">
        <f t="shared" si="126"/>
        <v>7.8066811440188513</v>
      </c>
      <c r="DVM52" s="111">
        <f t="shared" si="126"/>
        <v>7.516179699831353</v>
      </c>
      <c r="DVN52" s="111">
        <f t="shared" si="126"/>
        <v>4.9690911925243109</v>
      </c>
      <c r="DVO52" s="111">
        <f t="shared" si="126"/>
        <v>3.9702080195734748</v>
      </c>
      <c r="DVP52" s="111">
        <f t="shared" si="126"/>
        <v>5.2986418391703074</v>
      </c>
      <c r="DVQ52" s="111">
        <f t="shared" si="126"/>
        <v>5.7532769539013655</v>
      </c>
      <c r="DVR52" s="111">
        <f t="shared" si="126"/>
        <v>6.3692833148798016</v>
      </c>
      <c r="DVS52" s="111">
        <f t="shared" si="126"/>
        <v>5.6376611646534531</v>
      </c>
      <c r="DVT52" s="111">
        <f t="shared" si="126"/>
        <v>5.4580850123613089</v>
      </c>
      <c r="DVU52" s="111">
        <f t="shared" si="126"/>
        <v>5.518376650099718</v>
      </c>
      <c r="DVV52" s="111">
        <f t="shared" si="126"/>
        <v>5.7922960725075532</v>
      </c>
      <c r="DVW52" s="111">
        <f t="shared" si="126"/>
        <v>5.9264210321107305</v>
      </c>
      <c r="DVX52" s="111">
        <f t="shared" si="126"/>
        <v>3.2987364931322176</v>
      </c>
      <c r="DVY52" s="111">
        <f t="shared" si="126"/>
        <v>4.8391823259217386</v>
      </c>
      <c r="DVZ52" s="111">
        <f t="shared" si="126"/>
        <v>5.4109968151036076</v>
      </c>
      <c r="DWA52" s="111">
        <f t="shared" si="126"/>
        <v>4.2209841644482253</v>
      </c>
      <c r="DWB52" s="111">
        <f t="shared" si="126"/>
        <v>4.5861077183720109</v>
      </c>
      <c r="DWC52" s="111">
        <f t="shared" si="126"/>
        <v>4.2851296372084065</v>
      </c>
      <c r="DWD52" s="111">
        <f t="shared" si="126"/>
        <v>5.1645657951654735</v>
      </c>
      <c r="DWE52" s="111">
        <f t="shared" si="126"/>
        <v>4.8175530646315288</v>
      </c>
      <c r="DWF52" s="111">
        <f t="shared" si="126"/>
        <v>6.6111884315752389</v>
      </c>
      <c r="DWG52" s="111">
        <f t="shared" si="126"/>
        <v>5.5254822937975039</v>
      </c>
      <c r="DWH52" s="111">
        <f t="shared" si="126"/>
        <v>5.6154910096818815</v>
      </c>
      <c r="DWI52" s="111">
        <f t="shared" si="126"/>
        <v>5.4063987356892147</v>
      </c>
      <c r="DWJ52" s="111">
        <f t="shared" si="126"/>
        <v>4.8416137635249772</v>
      </c>
      <c r="DWK52" s="111">
        <f t="shared" si="126"/>
        <v>5.4871784206476297</v>
      </c>
      <c r="DWL52" s="111">
        <f t="shared" si="126"/>
        <v>4.857890628587171</v>
      </c>
      <c r="DWM52" s="111">
        <f t="shared" si="126"/>
        <v>4.5876974712111567</v>
      </c>
      <c r="DWN52" s="111">
        <f t="shared" si="126"/>
        <v>5.405788775647709</v>
      </c>
      <c r="DWO52" s="111">
        <f t="shared" si="126"/>
        <v>4.5709692544711631</v>
      </c>
      <c r="DWP52" s="111">
        <f t="shared" si="126"/>
        <v>5.8013593673684722</v>
      </c>
      <c r="DWQ52" s="111">
        <f t="shared" si="126"/>
        <v>4.4161668127340397</v>
      </c>
      <c r="DWR52" s="111">
        <f t="shared" si="126"/>
        <v>4.7254978649536286</v>
      </c>
      <c r="DWS52" s="111">
        <f t="shared" si="126"/>
        <v>5.4129077029840396</v>
      </c>
      <c r="DWT52" s="111">
        <f t="shared" si="126"/>
        <v>4.9468378900856118</v>
      </c>
      <c r="DWU52" s="111">
        <f t="shared" si="126"/>
        <v>3.4558862590369297</v>
      </c>
      <c r="DWV52" s="111">
        <f t="shared" si="126"/>
        <v>6.3783853453414752</v>
      </c>
      <c r="DWW52" s="111">
        <f t="shared" si="126"/>
        <v>5.0016522371290728</v>
      </c>
      <c r="DWX52" s="111">
        <f t="shared" si="126"/>
        <v>5.5687060464546692</v>
      </c>
      <c r="DWY52" s="111">
        <f t="shared" si="126"/>
        <v>4.9624086877699378</v>
      </c>
      <c r="DWZ52" s="111">
        <f t="shared" si="126"/>
        <v>5.0414372491881183</v>
      </c>
      <c r="DXA52" s="111">
        <f t="shared" si="126"/>
        <v>5.2868104676447798</v>
      </c>
      <c r="DXB52" s="111">
        <f t="shared" si="126"/>
        <v>4.4299157522804569</v>
      </c>
      <c r="DXC52" s="111">
        <f t="shared" si="126"/>
        <v>7.114337989045497</v>
      </c>
      <c r="DXD52" s="111">
        <f t="shared" si="126"/>
        <v>5.311666057716506</v>
      </c>
      <c r="DXE52" s="111">
        <f t="shared" ref="DXE52:DZP52" si="127">DXE51/DXE27*4*100</f>
        <v>4.8572462837324988</v>
      </c>
      <c r="DXF52" s="111">
        <f t="shared" si="127"/>
        <v>5.2373954454548466</v>
      </c>
      <c r="DXG52" s="111">
        <f t="shared" si="127"/>
        <v>6.0453761493275593</v>
      </c>
      <c r="DXH52" s="111">
        <f t="shared" si="127"/>
        <v>5.5610838946723824</v>
      </c>
      <c r="DXI52" s="111">
        <f t="shared" si="127"/>
        <v>5.1836843613793375</v>
      </c>
      <c r="DXJ52" s="111">
        <f t="shared" si="127"/>
        <v>5.8569965671563358</v>
      </c>
      <c r="DXK52" s="111">
        <f t="shared" si="127"/>
        <v>4.0949746237639424</v>
      </c>
      <c r="DXL52" s="111">
        <f t="shared" si="127"/>
        <v>4.7245750335884109</v>
      </c>
      <c r="DXM52" s="111">
        <f t="shared" si="127"/>
        <v>5.8752002570545869</v>
      </c>
      <c r="DXN52" s="111">
        <f t="shared" si="127"/>
        <v>5.0788852149267827</v>
      </c>
      <c r="DXO52" s="111">
        <f t="shared" si="127"/>
        <v>4.452040660255741</v>
      </c>
      <c r="DXP52" s="111">
        <f t="shared" si="127"/>
        <v>4.0927639013892927</v>
      </c>
      <c r="DXQ52" s="111">
        <f t="shared" si="127"/>
        <v>5.0894708918149814</v>
      </c>
      <c r="DXR52" s="111">
        <f t="shared" si="127"/>
        <v>4.5676274944567625</v>
      </c>
      <c r="DXS52" s="111">
        <f t="shared" si="127"/>
        <v>5.5290336671971048</v>
      </c>
      <c r="DXT52" s="111">
        <f t="shared" si="127"/>
        <v>5.1626820061118099</v>
      </c>
      <c r="DXU52" s="111">
        <f t="shared" si="127"/>
        <v>4.3999999999999995</v>
      </c>
      <c r="DXV52" s="111">
        <f t="shared" si="127"/>
        <v>4.1554540334188621</v>
      </c>
      <c r="DXW52" s="111">
        <f t="shared" si="127"/>
        <v>5.7866308872604675</v>
      </c>
      <c r="DXX52" s="111">
        <f t="shared" si="127"/>
        <v>5.3355517433809396</v>
      </c>
      <c r="DXY52" s="111">
        <f t="shared" si="127"/>
        <v>4.5492333459047574</v>
      </c>
      <c r="DXZ52" s="111">
        <f t="shared" si="127"/>
        <v>6.395482589145665</v>
      </c>
      <c r="DYA52" s="111">
        <f t="shared" si="127"/>
        <v>4.9618394027668833</v>
      </c>
      <c r="DYB52" s="111">
        <f t="shared" si="127"/>
        <v>5.2557132342221573</v>
      </c>
      <c r="DYC52" s="111">
        <f t="shared" si="127"/>
        <v>3.5917803488171298</v>
      </c>
      <c r="DYD52" s="111">
        <f t="shared" si="127"/>
        <v>5.5459107232038809</v>
      </c>
      <c r="DYE52" s="111">
        <f t="shared" si="127"/>
        <v>5.213343951862667</v>
      </c>
      <c r="DYF52" s="111">
        <f t="shared" si="127"/>
        <v>3.5912408759124088</v>
      </c>
      <c r="DYG52" s="111">
        <f t="shared" si="127"/>
        <v>4.9577578792937729</v>
      </c>
      <c r="DYH52" s="111">
        <f t="shared" si="127"/>
        <v>5.1000419756541202</v>
      </c>
      <c r="DYI52" s="111">
        <f t="shared" si="127"/>
        <v>4.4583234021580616</v>
      </c>
      <c r="DYJ52" s="111">
        <f t="shared" si="127"/>
        <v>4.5909137497234971</v>
      </c>
      <c r="DYK52" s="111">
        <f t="shared" si="127"/>
        <v>4.9732287394107244</v>
      </c>
      <c r="DYL52" s="111">
        <f t="shared" si="127"/>
        <v>5.5464680786945699</v>
      </c>
      <c r="DYM52" s="111">
        <f t="shared" si="127"/>
        <v>5.8063830051395051</v>
      </c>
      <c r="DYN52" s="111">
        <f t="shared" si="127"/>
        <v>8.1608775137111511</v>
      </c>
      <c r="DYO52" s="111">
        <f t="shared" si="127"/>
        <v>5.4406876328630434</v>
      </c>
      <c r="DYP52" s="111">
        <f t="shared" si="127"/>
        <v>5.3784951369093426</v>
      </c>
      <c r="DYQ52" s="111">
        <f t="shared" si="127"/>
        <v>4.9908450009319463</v>
      </c>
      <c r="DYR52" s="111">
        <f t="shared" si="127"/>
        <v>5.3186482216251179</v>
      </c>
      <c r="DYS52" s="111">
        <f t="shared" si="127"/>
        <v>5.2033216377845211</v>
      </c>
      <c r="DYT52" s="111">
        <f t="shared" si="127"/>
        <v>5.5332010606538224</v>
      </c>
      <c r="DYU52" s="111">
        <f t="shared" si="127"/>
        <v>5.5611198550102543</v>
      </c>
      <c r="DYV52" s="111">
        <f t="shared" si="127"/>
        <v>6.5786707160378457</v>
      </c>
      <c r="DYW52" s="111">
        <f t="shared" si="127"/>
        <v>6.1749617480992134</v>
      </c>
      <c r="DYX52" s="111">
        <f t="shared" si="127"/>
        <v>7.9687624511913304</v>
      </c>
      <c r="DYY52" s="111">
        <f t="shared" si="127"/>
        <v>6.6121269101777917</v>
      </c>
      <c r="DYZ52" s="111">
        <f t="shared" si="127"/>
        <v>6.0727510183308917</v>
      </c>
      <c r="DZA52" s="111">
        <f t="shared" si="127"/>
        <v>6.6092459131657577</v>
      </c>
      <c r="DZB52" s="111">
        <f t="shared" si="127"/>
        <v>7.1927679763119823</v>
      </c>
      <c r="DZC52" s="111">
        <f t="shared" si="127"/>
        <v>7.0520832181212887</v>
      </c>
      <c r="DZD52" s="111">
        <f t="shared" si="127"/>
        <v>4.8845529900664459</v>
      </c>
      <c r="DZE52" s="111">
        <f t="shared" si="127"/>
        <v>4.3312017440644901</v>
      </c>
      <c r="DZF52" s="111">
        <f t="shared" si="127"/>
        <v>6.0546208352864612</v>
      </c>
      <c r="DZG52" s="111">
        <f t="shared" si="127"/>
        <v>6.945173990776393</v>
      </c>
      <c r="DZH52" s="111">
        <f t="shared" si="127"/>
        <v>5.982273913969097</v>
      </c>
      <c r="DZI52" s="111">
        <f t="shared" si="127"/>
        <v>5.6737519784818859</v>
      </c>
      <c r="DZJ52" s="111">
        <f t="shared" si="127"/>
        <v>5.9337908887699529</v>
      </c>
      <c r="DZK52" s="111">
        <f t="shared" si="127"/>
        <v>5.7612572518261427</v>
      </c>
      <c r="DZL52" s="111">
        <f t="shared" si="127"/>
        <v>7.9040601453734967</v>
      </c>
      <c r="DZM52" s="111">
        <f t="shared" si="127"/>
        <v>7.0334390362577812</v>
      </c>
      <c r="DZN52" s="111">
        <f t="shared" si="127"/>
        <v>6.7142162521738866</v>
      </c>
      <c r="DZO52" s="111">
        <f t="shared" si="127"/>
        <v>3.9583262324323707</v>
      </c>
      <c r="DZP52" s="111">
        <f t="shared" si="127"/>
        <v>5.0830700971763401</v>
      </c>
      <c r="DZQ52" s="111">
        <f t="shared" ref="DZQ52:ECB52" si="128">DZQ51/DZQ27*4*100</f>
        <v>7.7159597133449536</v>
      </c>
      <c r="DZR52" s="111">
        <f t="shared" si="128"/>
        <v>5.6920921940659621</v>
      </c>
      <c r="DZS52" s="111">
        <f t="shared" si="128"/>
        <v>7.9950518892556026</v>
      </c>
      <c r="DZT52" s="111">
        <f t="shared" si="128"/>
        <v>7.2356442108987453</v>
      </c>
      <c r="DZU52" s="111">
        <f t="shared" si="128"/>
        <v>7.1615278772005784</v>
      </c>
      <c r="DZV52" s="111">
        <f t="shared" si="128"/>
        <v>5.3940271491089016</v>
      </c>
      <c r="DZW52" s="111">
        <f t="shared" si="128"/>
        <v>6.6007955238204463</v>
      </c>
      <c r="DZX52" s="111">
        <f t="shared" si="128"/>
        <v>6.9914079822616406</v>
      </c>
      <c r="DZY52" s="111">
        <f t="shared" si="128"/>
        <v>5.1465383939157601</v>
      </c>
      <c r="DZZ52" s="111">
        <f t="shared" si="128"/>
        <v>4.8720254302757056</v>
      </c>
      <c r="EAA52" s="111">
        <f t="shared" si="128"/>
        <v>5.6305973267842333</v>
      </c>
      <c r="EAB52" s="111">
        <f t="shared" si="128"/>
        <v>5.7623602627636279</v>
      </c>
      <c r="EAC52" s="111">
        <f t="shared" si="128"/>
        <v>4.7300034275387155</v>
      </c>
      <c r="EAD52" s="111">
        <f t="shared" si="128"/>
        <v>7.5008371470030148</v>
      </c>
      <c r="EAE52" s="111">
        <f t="shared" si="128"/>
        <v>5.4183496826312751</v>
      </c>
      <c r="EAF52" s="111">
        <f t="shared" si="128"/>
        <v>4.3225791284313804</v>
      </c>
      <c r="EAG52" s="111">
        <f t="shared" si="128"/>
        <v>4.3270839270888839</v>
      </c>
      <c r="EAH52" s="111">
        <f t="shared" si="128"/>
        <v>6.5950418142317195</v>
      </c>
      <c r="EAI52" s="111">
        <f t="shared" si="128"/>
        <v>7.3128418170078033</v>
      </c>
      <c r="EAJ52" s="111">
        <f t="shared" si="128"/>
        <v>6.3910018653311349</v>
      </c>
      <c r="EAK52" s="111">
        <f t="shared" si="128"/>
        <v>6.0815808547955781</v>
      </c>
      <c r="EAL52" s="111">
        <f t="shared" si="128"/>
        <v>6.2049645833767784</v>
      </c>
      <c r="EAM52" s="111">
        <f t="shared" si="128"/>
        <v>5.578144194335346</v>
      </c>
      <c r="EAN52" s="111">
        <f t="shared" si="128"/>
        <v>4.9339441014406162</v>
      </c>
      <c r="EAO52" s="111">
        <f t="shared" si="128"/>
        <v>5.6807588967483689</v>
      </c>
      <c r="EAP52" s="111">
        <f t="shared" si="128"/>
        <v>6.4988730277986475</v>
      </c>
      <c r="EAQ52" s="111">
        <f t="shared" si="128"/>
        <v>6.4698589803192323</v>
      </c>
      <c r="EAR52" s="111">
        <f t="shared" si="128"/>
        <v>6.052080043639287</v>
      </c>
      <c r="EAS52" s="111">
        <f t="shared" si="128"/>
        <v>7.4314840806677998</v>
      </c>
      <c r="EAT52" s="111">
        <f t="shared" si="128"/>
        <v>5.8587787817200878</v>
      </c>
      <c r="EAU52" s="111">
        <f t="shared" si="128"/>
        <v>5.9757539380359432</v>
      </c>
      <c r="EAV52" s="111">
        <f t="shared" si="128"/>
        <v>4.9848836391759823</v>
      </c>
      <c r="EAW52" s="111">
        <f t="shared" si="128"/>
        <v>4.5830050647158131</v>
      </c>
      <c r="EAX52" s="111">
        <f t="shared" si="128"/>
        <v>6.8176640085773634</v>
      </c>
      <c r="EAY52" s="111">
        <f t="shared" si="128"/>
        <v>5.376165420474476</v>
      </c>
      <c r="EAZ52" s="111">
        <f t="shared" si="128"/>
        <v>4.6984763243468644</v>
      </c>
      <c r="EBA52" s="111">
        <f t="shared" si="128"/>
        <v>7.0102447324706008</v>
      </c>
      <c r="EBB52" s="111">
        <f t="shared" si="128"/>
        <v>5.1167639089953854</v>
      </c>
      <c r="EBC52" s="111">
        <f t="shared" si="128"/>
        <v>7.0947498595003973</v>
      </c>
      <c r="EBD52" s="111">
        <f t="shared" si="128"/>
        <v>7.54646142293974</v>
      </c>
      <c r="EBE52" s="111">
        <f t="shared" si="128"/>
        <v>5.1520241448997313</v>
      </c>
      <c r="EBF52" s="111">
        <f t="shared" si="128"/>
        <v>5.6027208101058665</v>
      </c>
      <c r="EBG52" s="111">
        <f t="shared" si="128"/>
        <v>5.4236350115010117</v>
      </c>
      <c r="EBH52" s="111">
        <f t="shared" si="128"/>
        <v>6.9788259881421757</v>
      </c>
      <c r="EBI52" s="111">
        <f t="shared" si="128"/>
        <v>6.3562573049096169</v>
      </c>
      <c r="EBJ52" s="111">
        <f t="shared" si="128"/>
        <v>7.4203027490365319</v>
      </c>
      <c r="EBK52" s="111">
        <f t="shared" si="128"/>
        <v>8.8579497690585711</v>
      </c>
      <c r="EBL52" s="111">
        <f t="shared" si="128"/>
        <v>3.8226580705868511</v>
      </c>
      <c r="EBM52" s="111">
        <f t="shared" si="128"/>
        <v>5.3920000000000003</v>
      </c>
      <c r="EBN52" s="111">
        <f t="shared" si="128"/>
        <v>7.3329488341435285</v>
      </c>
      <c r="EBO52" s="111">
        <f t="shared" si="128"/>
        <v>5.8682058682058686</v>
      </c>
      <c r="EBP52" s="111">
        <f t="shared" si="128"/>
        <v>6.3993092199942438</v>
      </c>
      <c r="EBQ52" s="111">
        <f t="shared" si="128"/>
        <v>4.8166647307081734</v>
      </c>
      <c r="EBR52" s="111">
        <f t="shared" si="128"/>
        <v>6.9727231024383354</v>
      </c>
      <c r="EBS52" s="111">
        <f t="shared" si="128"/>
        <v>5.6022004779726746</v>
      </c>
      <c r="EBT52" s="111">
        <f t="shared" si="128"/>
        <v>5.9798291835969071</v>
      </c>
      <c r="EBU52" s="111">
        <f t="shared" si="128"/>
        <v>7.1016218115107641</v>
      </c>
      <c r="EBV52" s="111">
        <f t="shared" si="128"/>
        <v>6.9067316371336078</v>
      </c>
      <c r="EBW52" s="111">
        <f t="shared" si="128"/>
        <v>4.4753555623120844</v>
      </c>
      <c r="EBX52" s="111">
        <f t="shared" si="128"/>
        <v>5.5433859358934239</v>
      </c>
      <c r="EBY52" s="111">
        <f t="shared" si="128"/>
        <v>5.0641987761823453</v>
      </c>
      <c r="EBZ52" s="111">
        <f t="shared" si="128"/>
        <v>6.7078151302284947</v>
      </c>
      <c r="ECA52" s="111">
        <f t="shared" si="128"/>
        <v>4.4324127465857357</v>
      </c>
      <c r="ECB52" s="111">
        <f t="shared" si="128"/>
        <v>6.0221751907627832</v>
      </c>
      <c r="ECC52" s="111">
        <f t="shared" ref="ECC52:EEN52" si="129">ECC51/ECC27*4*100</f>
        <v>5.8535331932621695</v>
      </c>
      <c r="ECD52" s="111">
        <f t="shared" si="129"/>
        <v>7.0553385099089594</v>
      </c>
      <c r="ECE52" s="111">
        <f t="shared" si="129"/>
        <v>4.2185523667005151</v>
      </c>
      <c r="ECF52" s="111">
        <f t="shared" si="129"/>
        <v>7.2842577344872286</v>
      </c>
      <c r="ECG52" s="111">
        <f t="shared" si="129"/>
        <v>7.7870124414245279</v>
      </c>
      <c r="ECH52" s="111">
        <f t="shared" si="129"/>
        <v>6.7042193644383037</v>
      </c>
      <c r="ECI52" s="111">
        <f t="shared" si="129"/>
        <v>7.5694619527445495</v>
      </c>
      <c r="ECJ52" s="111">
        <f t="shared" si="129"/>
        <v>5.2476523133302795</v>
      </c>
      <c r="ECK52" s="111">
        <f t="shared" si="129"/>
        <v>5.1146649103355282</v>
      </c>
      <c r="ECL52" s="111">
        <f t="shared" si="129"/>
        <v>8.1321150707002197</v>
      </c>
      <c r="ECM52" s="111">
        <f t="shared" si="129"/>
        <v>4.8249614695058662</v>
      </c>
      <c r="ECN52" s="111">
        <f t="shared" si="129"/>
        <v>6.4701563130494604</v>
      </c>
      <c r="ECO52" s="111">
        <f t="shared" si="129"/>
        <v>6.2863871208343634</v>
      </c>
      <c r="ECP52" s="111">
        <f t="shared" si="129"/>
        <v>6.5962814692180132</v>
      </c>
      <c r="ECQ52" s="111">
        <f t="shared" si="129"/>
        <v>5.6919659852550559</v>
      </c>
      <c r="ECR52" s="111">
        <f t="shared" si="129"/>
        <v>6.4454373824774605</v>
      </c>
      <c r="ECS52" s="111">
        <f t="shared" si="129"/>
        <v>5.7926708447267554</v>
      </c>
      <c r="ECT52" s="111">
        <f t="shared" si="129"/>
        <v>8.0192887793686545</v>
      </c>
      <c r="ECU52" s="111">
        <f t="shared" si="129"/>
        <v>5.4300444317106979</v>
      </c>
      <c r="ECV52" s="111" t="e">
        <f t="shared" si="129"/>
        <v>#VALUE!</v>
      </c>
      <c r="ECW52" s="111">
        <f t="shared" si="129"/>
        <v>4.5376698876581036</v>
      </c>
      <c r="ECX52" s="111">
        <f t="shared" si="129"/>
        <v>7.7826102084130682</v>
      </c>
      <c r="ECY52" s="111">
        <f t="shared" si="129"/>
        <v>6.1445147679324892</v>
      </c>
      <c r="ECZ52" s="111">
        <f t="shared" si="129"/>
        <v>7.4901383014115295</v>
      </c>
      <c r="EDA52" s="111">
        <f t="shared" si="129"/>
        <v>4.5444106192614599</v>
      </c>
      <c r="EDB52" s="111">
        <f t="shared" si="129"/>
        <v>6.8611120955452378</v>
      </c>
      <c r="EDC52" s="111">
        <f t="shared" si="129"/>
        <v>5.4925416156229732</v>
      </c>
      <c r="EDD52" s="111">
        <f t="shared" si="129"/>
        <v>4.4077134986225897</v>
      </c>
      <c r="EDE52" s="111">
        <f t="shared" si="129"/>
        <v>6.3574805161620036</v>
      </c>
      <c r="EDF52" s="111">
        <f t="shared" si="129"/>
        <v>7.1417529757304061</v>
      </c>
      <c r="EDG52" s="111">
        <f t="shared" si="129"/>
        <v>7.183920814369535</v>
      </c>
      <c r="EDH52" s="111">
        <f t="shared" si="129"/>
        <v>6.4544153720359763</v>
      </c>
      <c r="EDI52" s="111">
        <f t="shared" si="129"/>
        <v>4.869585327160574</v>
      </c>
      <c r="EDJ52" s="111">
        <f t="shared" si="129"/>
        <v>6.9402269504532859</v>
      </c>
      <c r="EDK52" s="111">
        <f t="shared" si="129"/>
        <v>7.0672373455606756</v>
      </c>
      <c r="EDL52" s="111">
        <f t="shared" si="129"/>
        <v>7.060113591632458</v>
      </c>
      <c r="EDM52" s="111">
        <f t="shared" si="129"/>
        <v>8.0253964252798422</v>
      </c>
      <c r="EDN52" s="111">
        <f t="shared" si="129"/>
        <v>5.7116144014168819</v>
      </c>
      <c r="EDO52" s="111">
        <f t="shared" si="129"/>
        <v>6.395255776118816</v>
      </c>
      <c r="EDP52" s="111">
        <f t="shared" si="129"/>
        <v>5.5115006042745147</v>
      </c>
      <c r="EDQ52" s="111">
        <f t="shared" si="129"/>
        <v>5.7110894383569502</v>
      </c>
      <c r="EDR52" s="111">
        <f t="shared" si="129"/>
        <v>6.5101438999629373</v>
      </c>
      <c r="EDS52" s="111">
        <f t="shared" si="129"/>
        <v>5.9501712373532714</v>
      </c>
      <c r="EDT52" s="111">
        <f t="shared" si="129"/>
        <v>6.8372607768510267</v>
      </c>
      <c r="EDU52" s="111">
        <f t="shared" si="129"/>
        <v>6.0849126421673976</v>
      </c>
      <c r="EDV52" s="111">
        <f t="shared" si="129"/>
        <v>6.8656473208223572</v>
      </c>
      <c r="EDW52" s="111">
        <f t="shared" si="129"/>
        <v>3.8544810051021483</v>
      </c>
      <c r="EDX52" s="111">
        <f t="shared" si="129"/>
        <v>5.3003494614765581</v>
      </c>
      <c r="EDY52" s="111">
        <f t="shared" si="129"/>
        <v>7.2281418770982331</v>
      </c>
      <c r="EDZ52" s="111">
        <f t="shared" si="129"/>
        <v>5.274798428597081</v>
      </c>
      <c r="EEA52" s="111">
        <f t="shared" si="129"/>
        <v>6.8669121390431309</v>
      </c>
      <c r="EEB52" s="111">
        <f t="shared" si="129"/>
        <v>6.2591080343224155</v>
      </c>
      <c r="EEC52" s="111">
        <f t="shared" si="129"/>
        <v>5.3933107557418456</v>
      </c>
      <c r="EED52" s="111">
        <f t="shared" si="129"/>
        <v>6.5549436183761074</v>
      </c>
      <c r="EEE52" s="111">
        <f t="shared" si="129"/>
        <v>4.9968951074821311</v>
      </c>
      <c r="EEF52" s="111">
        <f t="shared" si="129"/>
        <v>4.3410236670226237</v>
      </c>
      <c r="EEG52" s="111">
        <f t="shared" si="129"/>
        <v>7.0399373531714948</v>
      </c>
      <c r="EEH52" s="111">
        <f t="shared" si="129"/>
        <v>6.4983354458007474</v>
      </c>
      <c r="EEI52" s="111">
        <f t="shared" si="129"/>
        <v>4.7417992854822995</v>
      </c>
      <c r="EEJ52" s="111">
        <f t="shared" si="129"/>
        <v>6.5366848840198708</v>
      </c>
      <c r="EEK52" s="111">
        <f t="shared" si="129"/>
        <v>6.221011784701389</v>
      </c>
      <c r="EEL52" s="111">
        <f t="shared" si="129"/>
        <v>5.4436823624651725</v>
      </c>
      <c r="EEM52" s="111">
        <f t="shared" si="129"/>
        <v>6.1847542012819199</v>
      </c>
      <c r="EEN52" s="111">
        <f t="shared" si="129"/>
        <v>5.457746478873239</v>
      </c>
      <c r="EEO52" s="111">
        <f t="shared" ref="EEO52:EGZ52" si="130">EEO51/EEO27*4*100</f>
        <v>5.6097247684995972</v>
      </c>
      <c r="EEP52" s="111">
        <f t="shared" si="130"/>
        <v>8.4494864091324509</v>
      </c>
      <c r="EEQ52" s="111">
        <f t="shared" si="130"/>
        <v>6.9466686595634135</v>
      </c>
      <c r="EER52" s="111">
        <f t="shared" si="130"/>
        <v>6.9306388954750222</v>
      </c>
      <c r="EES52" s="111">
        <f t="shared" si="130"/>
        <v>0.74173659079319454</v>
      </c>
      <c r="EET52" s="111">
        <f t="shared" si="130"/>
        <v>5.3028539503701291</v>
      </c>
      <c r="EEU52" s="111">
        <f t="shared" si="130"/>
        <v>5.4978010544446674</v>
      </c>
      <c r="EEV52" s="111">
        <f t="shared" si="130"/>
        <v>6.1691980336048138</v>
      </c>
      <c r="EEW52" s="111">
        <f t="shared" si="130"/>
        <v>4.5941079377782224</v>
      </c>
      <c r="EEX52" s="111">
        <f t="shared" si="130"/>
        <v>4.7477563334845252</v>
      </c>
      <c r="EEY52" s="111">
        <f t="shared" si="130"/>
        <v>6.3279330996605303</v>
      </c>
      <c r="EEZ52" s="111">
        <f t="shared" si="130"/>
        <v>4.6578817560425625</v>
      </c>
      <c r="EFA52" s="111">
        <f t="shared" si="130"/>
        <v>5.4910571159320316</v>
      </c>
      <c r="EFB52" s="111">
        <f t="shared" si="130"/>
        <v>4.9020599440342538</v>
      </c>
      <c r="EFC52" s="111">
        <f t="shared" si="130"/>
        <v>6.2342734818041841</v>
      </c>
      <c r="EFD52" s="111">
        <f t="shared" si="130"/>
        <v>7.2336843764691308</v>
      </c>
      <c r="EFE52" s="111">
        <f t="shared" si="130"/>
        <v>7.3530693472008375</v>
      </c>
      <c r="EFF52" s="111">
        <f t="shared" si="130"/>
        <v>5.8590046380303287</v>
      </c>
      <c r="EFG52" s="111">
        <f t="shared" si="130"/>
        <v>5.5716861100036406</v>
      </c>
      <c r="EFH52" s="111">
        <f t="shared" si="130"/>
        <v>5.0606845340238991</v>
      </c>
      <c r="EFI52" s="111">
        <f t="shared" si="130"/>
        <v>7.2657743785850863</v>
      </c>
      <c r="EFJ52" s="111">
        <f t="shared" si="130"/>
        <v>5.7865498739169174</v>
      </c>
      <c r="EFK52" s="111">
        <f t="shared" si="130"/>
        <v>6.8191234459520151</v>
      </c>
      <c r="EFL52" s="111">
        <f t="shared" si="130"/>
        <v>6.4183153904285239</v>
      </c>
      <c r="EFM52" s="111">
        <f t="shared" si="130"/>
        <v>4.8611440778542603</v>
      </c>
      <c r="EFN52" s="111">
        <f t="shared" si="130"/>
        <v>6.7259424916286417</v>
      </c>
      <c r="EFO52" s="111">
        <f t="shared" si="130"/>
        <v>3.8129685384630929</v>
      </c>
      <c r="EFP52" s="111">
        <f t="shared" si="130"/>
        <v>4.2641371438703031</v>
      </c>
      <c r="EFQ52" s="111">
        <f t="shared" si="130"/>
        <v>5.6639743788143484</v>
      </c>
      <c r="EFR52" s="111">
        <f t="shared" si="130"/>
        <v>4.7952200381106946</v>
      </c>
      <c r="EFS52" s="111">
        <f t="shared" si="130"/>
        <v>4.1084080384868109</v>
      </c>
      <c r="EFT52" s="111">
        <f t="shared" si="130"/>
        <v>4.9774889605171051</v>
      </c>
      <c r="EFU52" s="111">
        <f t="shared" si="130"/>
        <v>5.3604486305390244</v>
      </c>
      <c r="EFV52" s="111">
        <f t="shared" si="130"/>
        <v>5.199402239075094</v>
      </c>
      <c r="EFW52" s="111">
        <f t="shared" si="130"/>
        <v>5.431470891534639</v>
      </c>
      <c r="EFX52" s="111">
        <f t="shared" si="130"/>
        <v>5.5268605842621445</v>
      </c>
      <c r="EFY52" s="111">
        <f t="shared" si="130"/>
        <v>5.8706862356207852</v>
      </c>
      <c r="EFZ52" s="111">
        <f t="shared" si="130"/>
        <v>6.7385442488870737</v>
      </c>
      <c r="EGA52" s="111">
        <f t="shared" si="130"/>
        <v>4.4675004381320012</v>
      </c>
      <c r="EGB52" s="111">
        <f t="shared" si="130"/>
        <v>5.6098884314288711</v>
      </c>
      <c r="EGC52" s="111">
        <f t="shared" si="130"/>
        <v>4.405372715176032</v>
      </c>
      <c r="EGD52" s="111">
        <f t="shared" si="130"/>
        <v>5.5488011559836092</v>
      </c>
      <c r="EGE52" s="111">
        <f t="shared" si="130"/>
        <v>5.0419126924870152</v>
      </c>
      <c r="EGF52" s="111">
        <f t="shared" si="130"/>
        <v>4.4900637229908575</v>
      </c>
      <c r="EGG52" s="111">
        <f t="shared" si="130"/>
        <v>5.6762721349904437</v>
      </c>
      <c r="EGH52" s="111">
        <f t="shared" si="130"/>
        <v>5.2726607477542728</v>
      </c>
      <c r="EGI52" s="111">
        <f t="shared" si="130"/>
        <v>5.5232976099627278</v>
      </c>
      <c r="EGJ52" s="111">
        <f t="shared" si="130"/>
        <v>4.3439414567733152</v>
      </c>
      <c r="EGK52" s="111">
        <f t="shared" si="130"/>
        <v>5.8306532380949232</v>
      </c>
      <c r="EGL52" s="111">
        <f t="shared" si="130"/>
        <v>5.6668551936230758</v>
      </c>
      <c r="EGM52" s="111">
        <f t="shared" si="130"/>
        <v>5.8925375850529278</v>
      </c>
      <c r="EGN52" s="111">
        <f t="shared" si="130"/>
        <v>4.5799861873432448</v>
      </c>
      <c r="EGO52" s="111">
        <f t="shared" si="130"/>
        <v>4.8663843603923498</v>
      </c>
      <c r="EGP52" s="111">
        <f t="shared" si="130"/>
        <v>4.3697307667677769</v>
      </c>
      <c r="EGQ52" s="111">
        <f t="shared" si="130"/>
        <v>5.3583386951987624</v>
      </c>
      <c r="EGR52" s="111">
        <f t="shared" si="130"/>
        <v>4.0247650279099361</v>
      </c>
      <c r="EGS52" s="111">
        <f t="shared" si="130"/>
        <v>5.7102309704453562</v>
      </c>
      <c r="EGT52" s="111">
        <f t="shared" si="130"/>
        <v>5.8493451865576036</v>
      </c>
      <c r="EGU52" s="111">
        <f t="shared" si="130"/>
        <v>4.0883173601843987</v>
      </c>
      <c r="EGV52" s="111">
        <f t="shared" si="130"/>
        <v>5.2628156133459854</v>
      </c>
      <c r="EGW52" s="111">
        <f t="shared" si="130"/>
        <v>5.0591806046292795</v>
      </c>
      <c r="EGX52" s="111">
        <f t="shared" si="130"/>
        <v>4.2956276646984319</v>
      </c>
      <c r="EGY52" s="111">
        <f t="shared" si="130"/>
        <v>3.8888116450443322</v>
      </c>
      <c r="EGZ52" s="111">
        <f t="shared" si="130"/>
        <v>6.1283462728981446</v>
      </c>
      <c r="EHA52" s="111">
        <f t="shared" ref="EHA52:EJL52" si="131">EHA51/EHA27*4*100</f>
        <v>4.966218199403472</v>
      </c>
      <c r="EHB52" s="111">
        <f t="shared" si="131"/>
        <v>5.9546766440536461</v>
      </c>
      <c r="EHC52" s="111">
        <f t="shared" si="131"/>
        <v>4.1108446759938122</v>
      </c>
      <c r="EHD52" s="111">
        <f t="shared" si="131"/>
        <v>6.2465639027106024</v>
      </c>
      <c r="EHE52" s="111">
        <f t="shared" si="131"/>
        <v>4.9514172709906834</v>
      </c>
      <c r="EHF52" s="111">
        <f t="shared" si="131"/>
        <v>5.0520789825537458</v>
      </c>
      <c r="EHG52" s="111">
        <f t="shared" si="131"/>
        <v>5.3311378480701377</v>
      </c>
      <c r="EHH52" s="111">
        <f t="shared" si="131"/>
        <v>4.2197135698369994</v>
      </c>
      <c r="EHI52" s="111">
        <f t="shared" si="131"/>
        <v>5.5714179556653063</v>
      </c>
      <c r="EHJ52" s="111">
        <f t="shared" si="131"/>
        <v>5.6535999250406404</v>
      </c>
      <c r="EHK52" s="111">
        <f t="shared" si="131"/>
        <v>4.0874925399296353</v>
      </c>
      <c r="EHL52" s="111">
        <f t="shared" si="131"/>
        <v>5.4314117073373325</v>
      </c>
      <c r="EHM52" s="111">
        <f t="shared" si="131"/>
        <v>3.3375724502953923</v>
      </c>
      <c r="EHN52" s="111">
        <f t="shared" si="131"/>
        <v>5.3048140614550849</v>
      </c>
      <c r="EHO52" s="111">
        <f t="shared" si="131"/>
        <v>0.8058423570888944</v>
      </c>
      <c r="EHP52" s="111">
        <f t="shared" si="131"/>
        <v>5.2957878434446766</v>
      </c>
      <c r="EHQ52" s="111">
        <f t="shared" si="131"/>
        <v>6.4005677220154125</v>
      </c>
      <c r="EHR52" s="111">
        <f t="shared" si="131"/>
        <v>3.9727262170068514</v>
      </c>
      <c r="EHS52" s="111">
        <f t="shared" si="131"/>
        <v>6.1487860874706861</v>
      </c>
      <c r="EHT52" s="111">
        <f t="shared" si="131"/>
        <v>4.1052296594887023</v>
      </c>
      <c r="EHU52" s="111">
        <f t="shared" si="131"/>
        <v>5.3952448652202545</v>
      </c>
      <c r="EHV52" s="111">
        <f t="shared" si="131"/>
        <v>4.4799144831942472</v>
      </c>
      <c r="EHW52" s="111">
        <f t="shared" si="131"/>
        <v>4.8945132072331159</v>
      </c>
      <c r="EHX52" s="111">
        <f t="shared" si="131"/>
        <v>4.8685881492318952</v>
      </c>
      <c r="EHY52" s="111">
        <f t="shared" si="131"/>
        <v>4.8114726476204739</v>
      </c>
      <c r="EHZ52" s="111">
        <f t="shared" si="131"/>
        <v>5.3540415945157687</v>
      </c>
      <c r="EIA52" s="111">
        <f t="shared" si="131"/>
        <v>4.8802946593001844</v>
      </c>
      <c r="EIB52" s="111">
        <f t="shared" si="131"/>
        <v>6.9121001774271731</v>
      </c>
      <c r="EIC52" s="111">
        <f t="shared" si="131"/>
        <v>5.9705815080473847</v>
      </c>
      <c r="EID52" s="111">
        <f t="shared" si="131"/>
        <v>4.0223605910493987</v>
      </c>
      <c r="EIE52" s="111">
        <f t="shared" si="131"/>
        <v>4.3355937454712636</v>
      </c>
      <c r="EIF52" s="111">
        <f t="shared" si="131"/>
        <v>5.3761967741765515</v>
      </c>
      <c r="EIG52" s="111">
        <f t="shared" si="131"/>
        <v>4.1894435536454635</v>
      </c>
      <c r="EIH52" s="111">
        <f t="shared" si="131"/>
        <v>5.5924035338290192</v>
      </c>
      <c r="EII52" s="111">
        <f t="shared" si="131"/>
        <v>5.8873048857750785</v>
      </c>
      <c r="EIJ52" s="111">
        <f t="shared" si="131"/>
        <v>6.0272781586429263</v>
      </c>
      <c r="EIK52" s="111">
        <f t="shared" si="131"/>
        <v>5.9581429351326944</v>
      </c>
      <c r="EIL52" s="111">
        <f t="shared" si="131"/>
        <v>5.6220786762587345</v>
      </c>
      <c r="EIM52" s="111">
        <f t="shared" si="131"/>
        <v>4.8873211555752718</v>
      </c>
      <c r="EIN52" s="111">
        <f t="shared" si="131"/>
        <v>4.9329600613806202</v>
      </c>
      <c r="EIO52" s="111">
        <f t="shared" si="131"/>
        <v>4.1019035560857438</v>
      </c>
      <c r="EIP52" s="111">
        <f t="shared" si="131"/>
        <v>5.6379638046442446</v>
      </c>
      <c r="EIQ52" s="111">
        <f t="shared" si="131"/>
        <v>4.8384988908520326</v>
      </c>
      <c r="EIR52" s="111">
        <f t="shared" si="131"/>
        <v>6.831423123534254</v>
      </c>
      <c r="EIS52" s="111">
        <f t="shared" si="131"/>
        <v>5.5047432621252241</v>
      </c>
      <c r="EIT52" s="111">
        <f t="shared" si="131"/>
        <v>5.3367056158442443</v>
      </c>
      <c r="EIU52" s="111">
        <f t="shared" si="131"/>
        <v>4.500063203134876</v>
      </c>
      <c r="EIV52" s="111">
        <f t="shared" si="131"/>
        <v>4.728253967258456</v>
      </c>
      <c r="EIW52" s="111">
        <f t="shared" si="131"/>
        <v>5.8383668095203758</v>
      </c>
      <c r="EIX52" s="111">
        <f t="shared" si="131"/>
        <v>5.0683822846663222</v>
      </c>
      <c r="EIY52" s="111">
        <f t="shared" si="131"/>
        <v>6.0364946568219349</v>
      </c>
      <c r="EIZ52" s="111">
        <f t="shared" si="131"/>
        <v>4.6950779324184069</v>
      </c>
      <c r="EJA52" s="111">
        <f t="shared" si="131"/>
        <v>4.2152917953310967</v>
      </c>
      <c r="EJB52" s="111">
        <f t="shared" si="131"/>
        <v>4.520141531802099</v>
      </c>
      <c r="EJC52" s="111">
        <f t="shared" si="131"/>
        <v>5.8312695530517082</v>
      </c>
      <c r="EJD52" s="111">
        <f t="shared" si="131"/>
        <v>4.5905880594007273</v>
      </c>
      <c r="EJE52" s="111">
        <f t="shared" si="131"/>
        <v>4.9185823281051775</v>
      </c>
      <c r="EJF52" s="111">
        <f t="shared" si="131"/>
        <v>6.3286192583517282</v>
      </c>
      <c r="EJG52" s="111">
        <f t="shared" si="131"/>
        <v>5.4846252260996158</v>
      </c>
      <c r="EJH52" s="111">
        <f t="shared" si="131"/>
        <v>5.527183265032515</v>
      </c>
      <c r="EJI52" s="111">
        <f t="shared" si="131"/>
        <v>4.9061400265720838</v>
      </c>
      <c r="EJJ52" s="111">
        <f t="shared" si="131"/>
        <v>6.391891589633147</v>
      </c>
      <c r="EJK52" s="111">
        <f t="shared" si="131"/>
        <v>4.9286110916088512</v>
      </c>
      <c r="EJL52" s="111">
        <f t="shared" si="131"/>
        <v>5.7090346222693373</v>
      </c>
      <c r="EJM52" s="111">
        <f t="shared" ref="EJM52:ELX52" si="132">EJM51/EJM27*4*100</f>
        <v>6.8663257852447037</v>
      </c>
      <c r="EJN52" s="111">
        <f t="shared" si="132"/>
        <v>4.0493596723181415</v>
      </c>
      <c r="EJO52" s="111">
        <f t="shared" si="132"/>
        <v>5.1813243605814696</v>
      </c>
      <c r="EJP52" s="111">
        <f t="shared" si="132"/>
        <v>5.8769365191383542</v>
      </c>
      <c r="EJQ52" s="111">
        <f t="shared" si="132"/>
        <v>3.7592585279998194</v>
      </c>
      <c r="EJR52" s="111">
        <f t="shared" si="132"/>
        <v>4.8215809915769556</v>
      </c>
      <c r="EJS52" s="111">
        <f t="shared" si="132"/>
        <v>5.9527156239045702</v>
      </c>
      <c r="EJT52" s="111">
        <f t="shared" si="132"/>
        <v>5.4375777184870397</v>
      </c>
      <c r="EJU52" s="111">
        <f t="shared" si="132"/>
        <v>5.1824225051115285</v>
      </c>
      <c r="EJV52" s="111">
        <f t="shared" si="132"/>
        <v>5.1736839268250732</v>
      </c>
      <c r="EJW52" s="111">
        <f t="shared" si="132"/>
        <v>6.2416227325529441</v>
      </c>
      <c r="EJX52" s="111">
        <f t="shared" si="132"/>
        <v>4.8251357795140972</v>
      </c>
      <c r="EJY52" s="111">
        <f t="shared" si="132"/>
        <v>4.294594085515163</v>
      </c>
      <c r="EJZ52" s="111">
        <f t="shared" si="132"/>
        <v>5.5805601548471344</v>
      </c>
      <c r="EKA52" s="111">
        <f t="shared" si="132"/>
        <v>5.9797599918621218</v>
      </c>
      <c r="EKB52" s="111">
        <f t="shared" si="132"/>
        <v>4.7179323037529013</v>
      </c>
      <c r="EKC52" s="111">
        <f t="shared" si="132"/>
        <v>5.5145836845781453</v>
      </c>
      <c r="EKD52" s="111">
        <f t="shared" si="132"/>
        <v>4.0996047668424929</v>
      </c>
      <c r="EKE52" s="111">
        <f t="shared" si="132"/>
        <v>4.689403448962671</v>
      </c>
      <c r="EKF52" s="111">
        <f t="shared" si="132"/>
        <v>4.8157535581984794</v>
      </c>
      <c r="EKG52" s="111">
        <f t="shared" si="132"/>
        <v>5.481254738167098</v>
      </c>
      <c r="EKH52" s="111">
        <f t="shared" si="132"/>
        <v>6.3487547647889038</v>
      </c>
      <c r="EKI52" s="111">
        <f t="shared" si="132"/>
        <v>6.4845219498198743</v>
      </c>
      <c r="EKJ52" s="111">
        <f t="shared" si="132"/>
        <v>5.5963098443738364</v>
      </c>
      <c r="EKK52" s="111">
        <f t="shared" si="132"/>
        <v>3.6538300694203816</v>
      </c>
      <c r="EKL52" s="111">
        <f t="shared" si="132"/>
        <v>6.0416876447487669</v>
      </c>
      <c r="EKM52" s="111">
        <f t="shared" si="132"/>
        <v>4.7768154065748467</v>
      </c>
      <c r="EKN52" s="111">
        <f t="shared" si="132"/>
        <v>5.6362981329603485</v>
      </c>
      <c r="EKO52" s="111">
        <f t="shared" si="132"/>
        <v>4.1529437596060346</v>
      </c>
      <c r="EKP52" s="111">
        <f t="shared" si="132"/>
        <v>4.6737573083722808</v>
      </c>
      <c r="EKQ52" s="111">
        <f t="shared" si="132"/>
        <v>5.5944242897358913</v>
      </c>
      <c r="EKR52" s="111">
        <f t="shared" si="132"/>
        <v>4.5903485138592028</v>
      </c>
      <c r="EKS52" s="111">
        <f t="shared" si="132"/>
        <v>3.8874246417643672</v>
      </c>
      <c r="EKT52" s="111">
        <f t="shared" si="132"/>
        <v>4.7298865470981166</v>
      </c>
      <c r="EKU52" s="111">
        <f t="shared" si="132"/>
        <v>5.11472794217919</v>
      </c>
      <c r="EKV52" s="111">
        <f t="shared" si="132"/>
        <v>5.9045646693977645</v>
      </c>
      <c r="EKW52" s="111">
        <f t="shared" si="132"/>
        <v>5.3701269865477697</v>
      </c>
      <c r="EKX52" s="111">
        <f t="shared" si="132"/>
        <v>6.7954214692983488</v>
      </c>
      <c r="EKY52" s="111">
        <f t="shared" si="132"/>
        <v>5.3656320139120517</v>
      </c>
      <c r="EKZ52" s="111">
        <f t="shared" si="132"/>
        <v>5.3353435068933104</v>
      </c>
      <c r="ELA52" s="111">
        <f t="shared" si="132"/>
        <v>5.505276419241234</v>
      </c>
      <c r="ELB52" s="111">
        <f t="shared" si="132"/>
        <v>4.9275181615351658</v>
      </c>
      <c r="ELC52" s="111">
        <f t="shared" si="132"/>
        <v>4.4931277471569109</v>
      </c>
      <c r="ELD52" s="111">
        <f t="shared" si="132"/>
        <v>8.2405440469910616</v>
      </c>
      <c r="ELE52" s="111">
        <f t="shared" si="132"/>
        <v>5.1825193767222775</v>
      </c>
      <c r="ELF52" s="111">
        <f t="shared" si="132"/>
        <v>5.2553969152497357</v>
      </c>
      <c r="ELG52" s="111">
        <f t="shared" si="132"/>
        <v>5.1104419943703636</v>
      </c>
      <c r="ELH52" s="111">
        <f t="shared" si="132"/>
        <v>8.1406391682299279</v>
      </c>
      <c r="ELI52" s="111">
        <f t="shared" si="132"/>
        <v>5.043457812431881</v>
      </c>
      <c r="ELJ52" s="111">
        <f t="shared" si="132"/>
        <v>6.2329545043513495</v>
      </c>
      <c r="ELK52" s="111">
        <f t="shared" si="132"/>
        <v>5.7156943303204599</v>
      </c>
      <c r="ELL52" s="111">
        <f t="shared" si="132"/>
        <v>4.8873011246161457</v>
      </c>
      <c r="ELM52" s="111">
        <f t="shared" si="132"/>
        <v>5.0988719126302904</v>
      </c>
      <c r="ELN52" s="111">
        <f t="shared" si="132"/>
        <v>5.7522811859251561</v>
      </c>
      <c r="ELO52" s="111">
        <f t="shared" si="132"/>
        <v>5.3258766724650872</v>
      </c>
      <c r="ELP52" s="111">
        <f t="shared" si="132"/>
        <v>5.6138913349419646</v>
      </c>
      <c r="ELQ52" s="111">
        <f t="shared" si="132"/>
        <v>5.0230433260444105</v>
      </c>
      <c r="ELR52" s="111">
        <f t="shared" si="132"/>
        <v>5.6312422973327161</v>
      </c>
      <c r="ELS52" s="111">
        <f t="shared" si="132"/>
        <v>6.036561044080897</v>
      </c>
      <c r="ELT52" s="111">
        <f t="shared" si="132"/>
        <v>4.7510048878343074</v>
      </c>
      <c r="ELU52" s="111">
        <f t="shared" si="132"/>
        <v>5.5868183474353268</v>
      </c>
      <c r="ELV52" s="111">
        <f t="shared" si="132"/>
        <v>5.0715630806835801</v>
      </c>
      <c r="ELW52" s="111">
        <f t="shared" si="132"/>
        <v>4.2837525943973134</v>
      </c>
      <c r="ELX52" s="111">
        <f t="shared" si="132"/>
        <v>6.3969239188934015</v>
      </c>
      <c r="ELY52" s="111">
        <f t="shared" ref="ELY52:EOJ52" si="133">ELY51/ELY27*4*100</f>
        <v>5.0058291780369553</v>
      </c>
      <c r="ELZ52" s="111">
        <f t="shared" si="133"/>
        <v>4.5936238473996509</v>
      </c>
      <c r="EMA52" s="111">
        <f t="shared" si="133"/>
        <v>5.2645716930604687</v>
      </c>
      <c r="EMB52" s="111">
        <f t="shared" si="133"/>
        <v>5.3194786060982757</v>
      </c>
      <c r="EMC52" s="111">
        <f t="shared" si="133"/>
        <v>5.5345624838602658</v>
      </c>
      <c r="EMD52" s="111">
        <f t="shared" si="133"/>
        <v>5.9770232581940999</v>
      </c>
      <c r="EME52" s="111">
        <f t="shared" si="133"/>
        <v>4.5453145690265764</v>
      </c>
      <c r="EMF52" s="111">
        <f t="shared" si="133"/>
        <v>4.5570374502396112</v>
      </c>
      <c r="EMG52" s="111">
        <f t="shared" si="133"/>
        <v>5.9711845377005242</v>
      </c>
      <c r="EMH52" s="111">
        <f t="shared" si="133"/>
        <v>4.150139187714772</v>
      </c>
      <c r="EMI52" s="111">
        <f t="shared" si="133"/>
        <v>4.5873059111958598</v>
      </c>
      <c r="EMJ52" s="111">
        <f t="shared" si="133"/>
        <v>4.6364727433516517</v>
      </c>
      <c r="EMK52" s="111">
        <f t="shared" si="133"/>
        <v>5.1223432609937367</v>
      </c>
      <c r="EML52" s="111">
        <f t="shared" si="133"/>
        <v>5.3573127524165622</v>
      </c>
      <c r="EMM52" s="111">
        <f t="shared" si="133"/>
        <v>5.1690379588431252</v>
      </c>
      <c r="EMN52" s="111">
        <f t="shared" si="133"/>
        <v>4.1260090006429033</v>
      </c>
      <c r="EMO52" s="111">
        <f t="shared" si="133"/>
        <v>4.7535424938264876</v>
      </c>
      <c r="EMP52" s="111">
        <f t="shared" si="133"/>
        <v>5.2845813111263134</v>
      </c>
      <c r="EMQ52" s="111">
        <f t="shared" si="133"/>
        <v>5.3570468477845168</v>
      </c>
      <c r="EMR52" s="111">
        <f t="shared" si="133"/>
        <v>3.9413098330394423</v>
      </c>
      <c r="EMS52" s="111">
        <f t="shared" si="133"/>
        <v>4.288332821869635</v>
      </c>
      <c r="EMT52" s="111">
        <f t="shared" si="133"/>
        <v>5.0767477387909503</v>
      </c>
      <c r="EMU52" s="111">
        <f t="shared" si="133"/>
        <v>5.3908093048340087</v>
      </c>
      <c r="EMV52" s="111">
        <f t="shared" si="133"/>
        <v>4.4291714394807178</v>
      </c>
      <c r="EMW52" s="111">
        <f t="shared" si="133"/>
        <v>13.895613329317804</v>
      </c>
      <c r="EMX52" s="111">
        <f t="shared" si="133"/>
        <v>5.9811190995864685</v>
      </c>
      <c r="EMY52" s="111">
        <f t="shared" si="133"/>
        <v>3.8117927337701016</v>
      </c>
      <c r="EMZ52" s="111">
        <f t="shared" si="133"/>
        <v>4.9934198157548408</v>
      </c>
      <c r="ENA52" s="111">
        <f t="shared" si="133"/>
        <v>6.2643879491542389</v>
      </c>
      <c r="ENB52" s="111">
        <f t="shared" si="133"/>
        <v>5.8424742287089844</v>
      </c>
      <c r="ENC52" s="111">
        <f t="shared" si="133"/>
        <v>5.6951896250421559</v>
      </c>
      <c r="END52" s="111">
        <f t="shared" si="133"/>
        <v>8.102089425069229</v>
      </c>
      <c r="ENE52" s="111">
        <f t="shared" si="133"/>
        <v>6.8505513009896699</v>
      </c>
      <c r="ENF52" s="111">
        <f t="shared" si="133"/>
        <v>4.6532904506203687</v>
      </c>
      <c r="ENG52" s="111">
        <f t="shared" si="133"/>
        <v>5.9779493982373948</v>
      </c>
      <c r="ENH52" s="111">
        <f t="shared" si="133"/>
        <v>5.5702312232984381</v>
      </c>
      <c r="ENI52" s="111">
        <f t="shared" si="133"/>
        <v>5.2542673744123594</v>
      </c>
      <c r="ENJ52" s="111">
        <f t="shared" si="133"/>
        <v>5.7194067492119984</v>
      </c>
      <c r="ENK52" s="111">
        <f t="shared" si="133"/>
        <v>4.2288748653224566</v>
      </c>
      <c r="ENL52" s="111">
        <f t="shared" si="133"/>
        <v>7.0436922207160624</v>
      </c>
      <c r="ENM52" s="111">
        <f t="shared" si="133"/>
        <v>4.7648201231749789</v>
      </c>
      <c r="ENN52" s="111">
        <f t="shared" si="133"/>
        <v>6.4417930966759949</v>
      </c>
      <c r="ENO52" s="111">
        <f t="shared" si="133"/>
        <v>4.8577185283320912</v>
      </c>
      <c r="ENP52" s="111">
        <f t="shared" si="133"/>
        <v>5.6106270051799605</v>
      </c>
      <c r="ENQ52" s="111">
        <f t="shared" si="133"/>
        <v>6.0176403347818868</v>
      </c>
      <c r="ENR52" s="111">
        <f t="shared" si="133"/>
        <v>5.8794021244161758</v>
      </c>
      <c r="ENS52" s="111">
        <f t="shared" si="133"/>
        <v>9.038583858385838</v>
      </c>
      <c r="ENT52" s="111">
        <f t="shared" si="133"/>
        <v>9.6037294021237347</v>
      </c>
      <c r="ENU52" s="111">
        <f t="shared" si="133"/>
        <v>5.8326365733511976</v>
      </c>
      <c r="ENV52" s="111">
        <f t="shared" si="133"/>
        <v>5.3962114561483192</v>
      </c>
      <c r="ENW52" s="111">
        <f t="shared" si="133"/>
        <v>9.1547643131701406</v>
      </c>
      <c r="ENX52" s="111">
        <f t="shared" si="133"/>
        <v>5.4986027757669165</v>
      </c>
      <c r="ENY52" s="111">
        <f t="shared" si="133"/>
        <v>7.9175285471637826</v>
      </c>
      <c r="ENZ52" s="111">
        <f t="shared" si="133"/>
        <v>5.3456986480797113</v>
      </c>
      <c r="EOA52" s="111">
        <f t="shared" si="133"/>
        <v>6.0906947718763007</v>
      </c>
      <c r="EOB52" s="111">
        <f t="shared" si="133"/>
        <v>6.3353208580054607</v>
      </c>
      <c r="EOC52" s="111">
        <f t="shared" si="133"/>
        <v>4.9848454544055878</v>
      </c>
      <c r="EOD52" s="111">
        <f t="shared" si="133"/>
        <v>5.8686614427047044</v>
      </c>
      <c r="EOE52" s="111">
        <f t="shared" si="133"/>
        <v>4.8934900634430498</v>
      </c>
      <c r="EOF52" s="111">
        <f t="shared" si="133"/>
        <v>8.2122229546203247</v>
      </c>
      <c r="EOG52" s="111">
        <f t="shared" si="133"/>
        <v>5.0584194812142966</v>
      </c>
      <c r="EOH52" s="111">
        <f t="shared" si="133"/>
        <v>6.2005997228772731</v>
      </c>
      <c r="EOI52" s="111">
        <f t="shared" si="133"/>
        <v>7.1702763322369885</v>
      </c>
      <c r="EOJ52" s="111">
        <f t="shared" si="133"/>
        <v>5.0197860856582261</v>
      </c>
      <c r="EOK52" s="111">
        <f t="shared" ref="EOK52:EQV52" si="134">EOK51/EOK27*4*100</f>
        <v>4.4352175143908656</v>
      </c>
      <c r="EOL52" s="111">
        <f t="shared" si="134"/>
        <v>5.801094151901709</v>
      </c>
      <c r="EOM52" s="111">
        <f t="shared" si="134"/>
        <v>5.681425384156114</v>
      </c>
      <c r="EON52" s="111">
        <f t="shared" si="134"/>
        <v>4.3401463537723952</v>
      </c>
      <c r="EOO52" s="111">
        <f t="shared" si="134"/>
        <v>5.1488850313793559</v>
      </c>
      <c r="EOP52" s="111">
        <f t="shared" si="134"/>
        <v>5.6020947660944849</v>
      </c>
      <c r="EOQ52" s="111">
        <f t="shared" si="134"/>
        <v>6.277833462324117</v>
      </c>
      <c r="EOR52" s="111">
        <f t="shared" si="134"/>
        <v>4.6318370683195971</v>
      </c>
      <c r="EOS52" s="111">
        <f t="shared" si="134"/>
        <v>6.5021609215636849</v>
      </c>
      <c r="EOT52" s="111">
        <f t="shared" si="134"/>
        <v>5.2823101302969837</v>
      </c>
      <c r="EOU52" s="111">
        <f t="shared" si="134"/>
        <v>5.1996192956970395</v>
      </c>
      <c r="EOV52" s="111">
        <f t="shared" si="134"/>
        <v>5.1281341856996541</v>
      </c>
      <c r="EOW52" s="111">
        <f t="shared" si="134"/>
        <v>3.9695223936071362</v>
      </c>
      <c r="EOX52" s="111">
        <f t="shared" si="134"/>
        <v>5.6364392678868551</v>
      </c>
      <c r="EOY52" s="111">
        <f t="shared" si="134"/>
        <v>4.4433928495592401</v>
      </c>
      <c r="EOZ52" s="111" t="e">
        <f t="shared" si="134"/>
        <v>#VALUE!</v>
      </c>
      <c r="EPA52" s="111">
        <f t="shared" si="134"/>
        <v>5.2949256962078008</v>
      </c>
      <c r="EPB52" s="111">
        <f t="shared" si="134"/>
        <v>5.6743245752164313</v>
      </c>
      <c r="EPC52" s="111">
        <f t="shared" si="134"/>
        <v>7.6689016679736781</v>
      </c>
      <c r="EPD52" s="111">
        <f t="shared" si="134"/>
        <v>5.0528800038156279</v>
      </c>
      <c r="EPE52" s="111">
        <f t="shared" si="134"/>
        <v>8.0754588051542378</v>
      </c>
      <c r="EPF52" s="111">
        <f t="shared" si="134"/>
        <v>5.5326001658738688</v>
      </c>
      <c r="EPG52" s="111">
        <f t="shared" si="134"/>
        <v>4.29525254100336</v>
      </c>
      <c r="EPH52" s="111">
        <f t="shared" si="134"/>
        <v>6.275756429894443</v>
      </c>
      <c r="EPI52" s="111">
        <f t="shared" si="134"/>
        <v>5.3984043898438872</v>
      </c>
      <c r="EPJ52" s="111">
        <f t="shared" si="134"/>
        <v>5.5422912834161808</v>
      </c>
      <c r="EPK52" s="111">
        <f t="shared" si="134"/>
        <v>6.8013192376274425</v>
      </c>
      <c r="EPL52" s="111">
        <f t="shared" si="134"/>
        <v>6.4867729541138539</v>
      </c>
      <c r="EPM52" s="111">
        <f t="shared" si="134"/>
        <v>5.4794372347060598</v>
      </c>
      <c r="EPN52" s="111">
        <f t="shared" si="134"/>
        <v>5.8492541828590046</v>
      </c>
      <c r="EPO52" s="111">
        <f t="shared" si="134"/>
        <v>6.1783013349306266</v>
      </c>
      <c r="EPP52" s="111">
        <f t="shared" si="134"/>
        <v>5.7862503861740597</v>
      </c>
      <c r="EPQ52" s="111">
        <f t="shared" si="134"/>
        <v>6.3316663358987046</v>
      </c>
      <c r="EPR52" s="111">
        <f t="shared" si="134"/>
        <v>6.3523865433674604</v>
      </c>
      <c r="EPS52" s="111">
        <f t="shared" si="134"/>
        <v>4.7897838299951143</v>
      </c>
      <c r="EPT52" s="111">
        <f t="shared" si="134"/>
        <v>5.6494617620164229</v>
      </c>
      <c r="EPU52" s="111">
        <f t="shared" si="134"/>
        <v>7.0260636643097065</v>
      </c>
      <c r="EPV52" s="111">
        <f t="shared" si="134"/>
        <v>5.515668182549315</v>
      </c>
      <c r="EPW52" s="111">
        <f t="shared" si="134"/>
        <v>6.0527542117883781</v>
      </c>
      <c r="EPX52" s="111">
        <f t="shared" si="134"/>
        <v>5.9249561196466622</v>
      </c>
      <c r="EPY52" s="111">
        <f t="shared" si="134"/>
        <v>6.5777715230623093</v>
      </c>
      <c r="EPZ52" s="111">
        <f t="shared" si="134"/>
        <v>4.1285194766243016</v>
      </c>
      <c r="EQA52" s="111">
        <f t="shared" si="134"/>
        <v>6.0981608305513433</v>
      </c>
      <c r="EQB52" s="111">
        <f t="shared" si="134"/>
        <v>5.2210700098024043</v>
      </c>
      <c r="EQC52" s="111">
        <f t="shared" si="134"/>
        <v>6.1605964597729308</v>
      </c>
      <c r="EQD52" s="111">
        <f t="shared" si="134"/>
        <v>6.1529158015682635</v>
      </c>
      <c r="EQE52" s="111">
        <f t="shared" si="134"/>
        <v>7.068851533735919</v>
      </c>
      <c r="EQF52" s="111">
        <f t="shared" si="134"/>
        <v>5.8827850639729746</v>
      </c>
      <c r="EQG52" s="111">
        <f t="shared" si="134"/>
        <v>4.9334874892019061</v>
      </c>
      <c r="EQH52" s="111">
        <f t="shared" si="134"/>
        <v>6.9239996713499297</v>
      </c>
      <c r="EQI52" s="111">
        <f t="shared" si="134"/>
        <v>6.4601140594280295</v>
      </c>
      <c r="EQJ52" s="111">
        <f t="shared" si="134"/>
        <v>4.0855821954628535</v>
      </c>
      <c r="EQK52" s="111">
        <f t="shared" si="134"/>
        <v>5.7669900603985349</v>
      </c>
      <c r="EQL52" s="111">
        <f t="shared" si="134"/>
        <v>5.558177948288475</v>
      </c>
      <c r="EQM52" s="111">
        <f t="shared" si="134"/>
        <v>7.8684429641965021</v>
      </c>
      <c r="EQN52" s="111">
        <f t="shared" si="134"/>
        <v>4.8472797362509557</v>
      </c>
      <c r="EQO52" s="111">
        <f t="shared" si="134"/>
        <v>6.1147000094109583</v>
      </c>
      <c r="EQP52" s="111">
        <f t="shared" si="134"/>
        <v>6.3935848344031427</v>
      </c>
      <c r="EQQ52" s="111">
        <f t="shared" si="134"/>
        <v>5.2081594067176606</v>
      </c>
      <c r="EQR52" s="111">
        <f t="shared" si="134"/>
        <v>6.676069696197624</v>
      </c>
      <c r="EQS52" s="111">
        <f t="shared" si="134"/>
        <v>5.3456440127444456</v>
      </c>
      <c r="EQT52" s="111">
        <f t="shared" si="134"/>
        <v>9.196289356982895</v>
      </c>
      <c r="EQU52" s="111">
        <f t="shared" si="134"/>
        <v>6.3163142126844329</v>
      </c>
      <c r="EQV52" s="111">
        <f t="shared" si="134"/>
        <v>3.9940819640866669</v>
      </c>
      <c r="EQW52" s="111">
        <f t="shared" ref="EQW52:ETH52" si="135">EQW51/EQW27*4*100</f>
        <v>5.0376997224283624</v>
      </c>
      <c r="EQX52" s="111">
        <f t="shared" si="135"/>
        <v>6.456457899440819</v>
      </c>
      <c r="EQY52" s="111">
        <f t="shared" si="135"/>
        <v>5.4400990699586069</v>
      </c>
      <c r="EQZ52" s="111">
        <f t="shared" si="135"/>
        <v>5.8776174391854532</v>
      </c>
      <c r="ERA52" s="111">
        <f t="shared" si="135"/>
        <v>5.4404854130232083</v>
      </c>
      <c r="ERB52" s="111">
        <f t="shared" si="135"/>
        <v>5.6127149603174882</v>
      </c>
      <c r="ERC52" s="111">
        <f t="shared" si="135"/>
        <v>5.3249520562539949</v>
      </c>
      <c r="ERD52" s="111">
        <f t="shared" si="135"/>
        <v>5.230602698418835</v>
      </c>
      <c r="ERE52" s="111">
        <f t="shared" si="135"/>
        <v>5.98883348127407</v>
      </c>
      <c r="ERF52" s="111">
        <f t="shared" si="135"/>
        <v>5.9483033456622145</v>
      </c>
      <c r="ERG52" s="111">
        <f t="shared" si="135"/>
        <v>7.4497186512267373</v>
      </c>
      <c r="ERH52" s="111">
        <f t="shared" si="135"/>
        <v>6.4892999151141497</v>
      </c>
      <c r="ERI52" s="111">
        <f t="shared" si="135"/>
        <v>6.9952455668656226</v>
      </c>
      <c r="ERJ52" s="111">
        <f t="shared" si="135"/>
        <v>6.2334184485062432</v>
      </c>
      <c r="ERK52" s="111">
        <f t="shared" si="135"/>
        <v>6.2095147704354012</v>
      </c>
      <c r="ERL52" s="111">
        <f t="shared" si="135"/>
        <v>5.1249411960040963</v>
      </c>
      <c r="ERM52" s="111">
        <f t="shared" si="135"/>
        <v>4.8464054039564681</v>
      </c>
      <c r="ERN52" s="111">
        <f t="shared" si="135"/>
        <v>3.2585485427278877</v>
      </c>
      <c r="ERO52" s="111">
        <f t="shared" si="135"/>
        <v>4.9940978843185322</v>
      </c>
      <c r="ERP52" s="111">
        <f t="shared" si="135"/>
        <v>7.8711749829200182</v>
      </c>
      <c r="ERQ52" s="111">
        <f t="shared" si="135"/>
        <v>6.4301811201068357</v>
      </c>
      <c r="ERR52" s="111">
        <f t="shared" si="135"/>
        <v>6.4367465711529626</v>
      </c>
      <c r="ERS52" s="111">
        <f t="shared" si="135"/>
        <v>6.1748100150082186</v>
      </c>
      <c r="ERT52" s="111">
        <f t="shared" si="135"/>
        <v>5.9848897776783101</v>
      </c>
      <c r="ERU52" s="111">
        <f t="shared" si="135"/>
        <v>5.4902083300789899</v>
      </c>
      <c r="ERV52" s="111">
        <f t="shared" si="135"/>
        <v>5.694403537722887</v>
      </c>
      <c r="ERW52" s="111">
        <f t="shared" si="135"/>
        <v>5.9486340546852308</v>
      </c>
      <c r="ERX52" s="111">
        <f t="shared" si="135"/>
        <v>5.44226148011865</v>
      </c>
      <c r="ERY52" s="111">
        <f t="shared" si="135"/>
        <v>6.0550266088459272</v>
      </c>
      <c r="ERZ52" s="111">
        <f t="shared" si="135"/>
        <v>4.2149430916892667</v>
      </c>
      <c r="ESA52" s="111">
        <f t="shared" si="135"/>
        <v>5.3414159391877716</v>
      </c>
      <c r="ESB52" s="111">
        <f t="shared" si="135"/>
        <v>6.6261122756570963</v>
      </c>
      <c r="ESC52" s="111">
        <f t="shared" si="135"/>
        <v>5.1696284329563813</v>
      </c>
      <c r="ESD52" s="111">
        <f t="shared" si="135"/>
        <v>7.8476321666568154</v>
      </c>
      <c r="ESE52" s="111">
        <f t="shared" si="135"/>
        <v>6.1745819823256411</v>
      </c>
      <c r="ESF52" s="111">
        <f t="shared" si="135"/>
        <v>7.877028677394021</v>
      </c>
      <c r="ESG52" s="111">
        <f t="shared" si="135"/>
        <v>6.2523985952378087</v>
      </c>
      <c r="ESH52" s="111">
        <f t="shared" si="135"/>
        <v>7.2052056662647717</v>
      </c>
      <c r="ESI52" s="111">
        <f t="shared" si="135"/>
        <v>5.6704059566200051</v>
      </c>
      <c r="ESJ52" s="111">
        <f t="shared" si="135"/>
        <v>6.072067336354837</v>
      </c>
      <c r="ESK52" s="111">
        <f t="shared" si="135"/>
        <v>5.7697783405522562</v>
      </c>
      <c r="ESL52" s="111">
        <f t="shared" si="135"/>
        <v>4.702366430836789</v>
      </c>
      <c r="ESM52" s="111">
        <f t="shared" si="135"/>
        <v>6.1220307810389958</v>
      </c>
      <c r="ESN52" s="111">
        <f t="shared" si="135"/>
        <v>5.9944995291789036</v>
      </c>
      <c r="ESO52" s="111">
        <f t="shared" si="135"/>
        <v>5.5945910861273003</v>
      </c>
      <c r="ESP52" s="111">
        <f t="shared" si="135"/>
        <v>6.5870172740401749</v>
      </c>
      <c r="ESQ52" s="111">
        <f t="shared" si="135"/>
        <v>6.4250835260858397</v>
      </c>
      <c r="ESR52" s="111">
        <f t="shared" si="135"/>
        <v>6.4684970478080333</v>
      </c>
      <c r="ESS52" s="111">
        <f t="shared" si="135"/>
        <v>5.9993148978574986</v>
      </c>
      <c r="EST52" s="111">
        <f t="shared" si="135"/>
        <v>5.3228567934450286</v>
      </c>
      <c r="ESU52" s="111">
        <f t="shared" si="135"/>
        <v>6.6738147647051216</v>
      </c>
      <c r="ESV52" s="111">
        <f t="shared" si="135"/>
        <v>4.1174250123406599</v>
      </c>
      <c r="ESW52" s="111">
        <f t="shared" si="135"/>
        <v>4.7446781435765057</v>
      </c>
      <c r="ESX52" s="111">
        <f t="shared" si="135"/>
        <v>6.161804419763417</v>
      </c>
      <c r="ESY52" s="111">
        <f t="shared" si="135"/>
        <v>6.067352553550041</v>
      </c>
      <c r="ESZ52" s="111">
        <f t="shared" si="135"/>
        <v>5.4484437717970655</v>
      </c>
      <c r="ETA52" s="111">
        <f t="shared" si="135"/>
        <v>5.8865094544049894</v>
      </c>
      <c r="ETB52" s="111">
        <f t="shared" si="135"/>
        <v>5.9091173931236858</v>
      </c>
      <c r="ETC52" s="111">
        <f t="shared" si="135"/>
        <v>5.9295194771542912</v>
      </c>
      <c r="ETD52" s="111">
        <f t="shared" si="135"/>
        <v>6.6250157699290764</v>
      </c>
      <c r="ETE52" s="111">
        <f t="shared" si="135"/>
        <v>5.9224352865926093</v>
      </c>
      <c r="ETF52" s="111">
        <f t="shared" si="135"/>
        <v>6.043249178527824</v>
      </c>
      <c r="ETG52" s="111">
        <f t="shared" si="135"/>
        <v>5.601194796959609</v>
      </c>
      <c r="ETH52" s="111">
        <f t="shared" si="135"/>
        <v>6.7030544371934102</v>
      </c>
      <c r="ETI52" s="111">
        <f t="shared" ref="ETI52:EVT52" si="136">ETI51/ETI27*4*100</f>
        <v>4.6288054121417126</v>
      </c>
      <c r="ETJ52" s="111">
        <f t="shared" si="136"/>
        <v>6.3773022897000997</v>
      </c>
      <c r="ETK52" s="111">
        <f t="shared" si="136"/>
        <v>6.0250581432624619</v>
      </c>
      <c r="ETL52" s="111">
        <f t="shared" si="136"/>
        <v>4.7126212328321291</v>
      </c>
      <c r="ETM52" s="111">
        <f t="shared" si="136"/>
        <v>7.4388390347498392</v>
      </c>
      <c r="ETN52" s="111">
        <f t="shared" si="136"/>
        <v>5.9478928716863892</v>
      </c>
      <c r="ETO52" s="111">
        <f t="shared" si="136"/>
        <v>6.939883809042688</v>
      </c>
      <c r="ETP52" s="111">
        <f t="shared" si="136"/>
        <v>4.7834432112158893</v>
      </c>
      <c r="ETQ52" s="111">
        <f t="shared" si="136"/>
        <v>6.2767511084764358</v>
      </c>
      <c r="ETR52" s="111">
        <f t="shared" si="136"/>
        <v>6.5916468278363674</v>
      </c>
      <c r="ETS52" s="111">
        <f t="shared" si="136"/>
        <v>5.5511957092273159</v>
      </c>
      <c r="ETT52" s="111">
        <f t="shared" si="136"/>
        <v>5.2544669434065954</v>
      </c>
      <c r="ETU52" s="111">
        <f t="shared" si="136"/>
        <v>8.4126702408738829</v>
      </c>
      <c r="ETV52" s="111">
        <f t="shared" si="136"/>
        <v>5.5878539323515399</v>
      </c>
      <c r="ETW52" s="111">
        <f t="shared" si="136"/>
        <v>6.9262655227435657</v>
      </c>
      <c r="ETX52" s="111">
        <f t="shared" si="136"/>
        <v>6.1742449764738554</v>
      </c>
      <c r="ETY52" s="111">
        <f t="shared" si="136"/>
        <v>5.9117150630267972</v>
      </c>
      <c r="ETZ52" s="111">
        <f t="shared" si="136"/>
        <v>5.7911621911786595</v>
      </c>
      <c r="EUA52" s="111">
        <f t="shared" si="136"/>
        <v>7.0944138978626903</v>
      </c>
      <c r="EUB52" s="111">
        <f t="shared" si="136"/>
        <v>4.2984406645233477</v>
      </c>
      <c r="EUC52" s="111">
        <f t="shared" si="136"/>
        <v>5.9508936539098949</v>
      </c>
      <c r="EUD52" s="111">
        <f t="shared" si="136"/>
        <v>5.4740599395454979</v>
      </c>
      <c r="EUE52" s="111">
        <f t="shared" si="136"/>
        <v>4.1928908997245058</v>
      </c>
      <c r="EUF52" s="111">
        <f t="shared" si="136"/>
        <v>6.3113689438652933</v>
      </c>
      <c r="EUG52" s="111">
        <f t="shared" si="136"/>
        <v>7.9476120915876773</v>
      </c>
      <c r="EUH52" s="111">
        <f t="shared" si="136"/>
        <v>6.9652304715292628</v>
      </c>
      <c r="EUI52" s="111">
        <f t="shared" si="136"/>
        <v>6.1816551105591779</v>
      </c>
      <c r="EUJ52" s="111">
        <f t="shared" si="136"/>
        <v>5.6023148606572715</v>
      </c>
      <c r="EUK52" s="111">
        <f t="shared" si="136"/>
        <v>7.1882449430106616</v>
      </c>
      <c r="EUL52" s="111">
        <f t="shared" si="136"/>
        <v>6.5677651536306199</v>
      </c>
      <c r="EUM52" s="111" t="e">
        <f t="shared" si="136"/>
        <v>#VALUE!</v>
      </c>
      <c r="EUN52" s="111" t="e">
        <f t="shared" si="136"/>
        <v>#VALUE!</v>
      </c>
      <c r="EUO52" s="111">
        <f t="shared" si="136"/>
        <v>9.2556743259546046</v>
      </c>
      <c r="EUP52" s="111">
        <f t="shared" si="136"/>
        <v>6.3723833344599923</v>
      </c>
      <c r="EUQ52" s="111">
        <f t="shared" si="136"/>
        <v>6.1393734196202798</v>
      </c>
      <c r="EUR52" s="111" t="e">
        <f t="shared" si="136"/>
        <v>#VALUE!</v>
      </c>
      <c r="EUS52" s="111">
        <f t="shared" si="136"/>
        <v>6.4008700277473807</v>
      </c>
      <c r="EUT52" s="111">
        <f t="shared" si="136"/>
        <v>6.7013406436591687</v>
      </c>
      <c r="EUU52" s="111">
        <f t="shared" si="136"/>
        <v>7.4018467082050901</v>
      </c>
      <c r="EUV52" s="111">
        <f t="shared" si="136"/>
        <v>4.8871749837730514</v>
      </c>
      <c r="EUW52" s="111">
        <f t="shared" si="136"/>
        <v>5.3241899143043909</v>
      </c>
      <c r="EUX52" s="111">
        <f t="shared" si="136"/>
        <v>4.9219175015330974</v>
      </c>
      <c r="EUY52" s="111">
        <f t="shared" si="136"/>
        <v>6.2161424098665696</v>
      </c>
      <c r="EUZ52" s="111" t="e">
        <f t="shared" si="136"/>
        <v>#VALUE!</v>
      </c>
      <c r="EVA52" s="111">
        <f t="shared" si="136"/>
        <v>4.7089943244991241</v>
      </c>
      <c r="EVB52" s="111">
        <f t="shared" si="136"/>
        <v>5.1337543187070542</v>
      </c>
      <c r="EVC52" s="111">
        <f t="shared" si="136"/>
        <v>7.5111305912477793</v>
      </c>
      <c r="EVD52" s="111">
        <f t="shared" si="136"/>
        <v>6.8164327460432581</v>
      </c>
      <c r="EVE52" s="111">
        <f t="shared" si="136"/>
        <v>5.9679247479059532</v>
      </c>
      <c r="EVF52" s="111">
        <f t="shared" si="136"/>
        <v>2.3950539771534376</v>
      </c>
      <c r="EVG52" s="111">
        <f t="shared" si="136"/>
        <v>2.4254839700911601</v>
      </c>
      <c r="EVH52" s="111">
        <f t="shared" si="136"/>
        <v>2.656114751029774</v>
      </c>
      <c r="EVI52" s="111">
        <f t="shared" si="136"/>
        <v>6.984310987577885</v>
      </c>
      <c r="EVJ52" s="111">
        <f t="shared" si="136"/>
        <v>6.701488704332843</v>
      </c>
      <c r="EVK52" s="111">
        <f t="shared" si="136"/>
        <v>5.0773075520374231</v>
      </c>
      <c r="EVL52" s="111">
        <f t="shared" si="136"/>
        <v>6.966345220920128</v>
      </c>
      <c r="EVM52" s="111">
        <f t="shared" si="136"/>
        <v>7.2365358375471551</v>
      </c>
      <c r="EVN52" s="111">
        <f t="shared" si="136"/>
        <v>5.6627554297888256</v>
      </c>
      <c r="EVO52" s="111">
        <f t="shared" si="136"/>
        <v>5.3240152058101788</v>
      </c>
      <c r="EVP52" s="111">
        <f t="shared" si="136"/>
        <v>4.6200473907532924</v>
      </c>
      <c r="EVQ52" s="111">
        <f t="shared" si="136"/>
        <v>4.3413675089201194</v>
      </c>
      <c r="EVR52" s="111">
        <f t="shared" si="136"/>
        <v>5.6505753285997118</v>
      </c>
      <c r="EVS52" s="111">
        <f t="shared" si="136"/>
        <v>6.8877504891837109</v>
      </c>
      <c r="EVT52" s="111">
        <f t="shared" si="136"/>
        <v>6.1849399896201378</v>
      </c>
      <c r="EVU52" s="111">
        <f t="shared" ref="EVU52:EYF52" si="137">EVU51/EVU27*4*100</f>
        <v>6.8876174025693624</v>
      </c>
      <c r="EVV52" s="111">
        <f t="shared" si="137"/>
        <v>7.2576684673683651</v>
      </c>
      <c r="EVW52" s="111">
        <f t="shared" si="137"/>
        <v>4.9572469509542154</v>
      </c>
      <c r="EVX52" s="111">
        <f t="shared" si="137"/>
        <v>6.2604737179031229</v>
      </c>
      <c r="EVY52" s="111">
        <f t="shared" si="137"/>
        <v>6.0576479839475041</v>
      </c>
      <c r="EVZ52" s="111">
        <f t="shared" si="137"/>
        <v>5.6936232487835623</v>
      </c>
      <c r="EWA52" s="111">
        <f t="shared" si="137"/>
        <v>6.5405697521809625</v>
      </c>
      <c r="EWB52" s="111">
        <f t="shared" si="137"/>
        <v>6.1038080963645314</v>
      </c>
      <c r="EWC52" s="111">
        <f t="shared" si="137"/>
        <v>5.0008334722453744</v>
      </c>
      <c r="EWD52" s="111">
        <f t="shared" si="137"/>
        <v>5.7023897349816464</v>
      </c>
      <c r="EWE52" s="111">
        <f t="shared" si="137"/>
        <v>7.2816692983498257</v>
      </c>
      <c r="EWF52" s="111">
        <f t="shared" si="137"/>
        <v>7.1227723614504521</v>
      </c>
      <c r="EWG52" s="111">
        <f t="shared" si="137"/>
        <v>4.1392725344038839</v>
      </c>
      <c r="EWH52" s="111">
        <f t="shared" si="137"/>
        <v>3.2656356575119365</v>
      </c>
      <c r="EWI52" s="111">
        <f t="shared" si="137"/>
        <v>5.0462278231389002</v>
      </c>
      <c r="EWJ52" s="111">
        <f t="shared" si="137"/>
        <v>4.4929743964964608</v>
      </c>
      <c r="EWK52" s="111">
        <f t="shared" si="137"/>
        <v>4.3851851851851853</v>
      </c>
      <c r="EWL52" s="111">
        <f t="shared" si="137"/>
        <v>5.510731382557144</v>
      </c>
      <c r="EWM52" s="111">
        <f t="shared" si="137"/>
        <v>5.8016715548399596</v>
      </c>
      <c r="EWN52" s="111">
        <f t="shared" si="137"/>
        <v>5.3869667301643549</v>
      </c>
      <c r="EWO52" s="111">
        <f t="shared" si="137"/>
        <v>5.5711694748646661</v>
      </c>
      <c r="EWP52" s="111">
        <f t="shared" si="137"/>
        <v>4.9285572779951465</v>
      </c>
      <c r="EWQ52" s="111">
        <f t="shared" si="137"/>
        <v>6.2625490462832794</v>
      </c>
      <c r="EWR52" s="111">
        <f t="shared" si="137"/>
        <v>7.6721548218336393</v>
      </c>
      <c r="EWS52" s="111">
        <f t="shared" si="137"/>
        <v>5.8430619270072706</v>
      </c>
      <c r="EWT52" s="111">
        <f t="shared" si="137"/>
        <v>5.7600681089134502</v>
      </c>
      <c r="EWU52" s="111">
        <f t="shared" si="137"/>
        <v>6.3096168881939017</v>
      </c>
      <c r="EWV52" s="111">
        <f t="shared" si="137"/>
        <v>5.8924089768304659</v>
      </c>
      <c r="EWW52" s="111">
        <f t="shared" si="137"/>
        <v>5.3430838649447647</v>
      </c>
      <c r="EWX52" s="111">
        <f t="shared" si="137"/>
        <v>5.5222644792792286</v>
      </c>
      <c r="EWY52" s="111">
        <f t="shared" si="137"/>
        <v>6.6281804575582637</v>
      </c>
      <c r="EWZ52" s="111">
        <f t="shared" si="137"/>
        <v>6.0658231902626518</v>
      </c>
      <c r="EXA52" s="111">
        <f t="shared" si="137"/>
        <v>5.0540785235411052</v>
      </c>
      <c r="EXB52" s="111">
        <f t="shared" si="137"/>
        <v>5.6333132670001831</v>
      </c>
      <c r="EXC52" s="111">
        <f t="shared" si="137"/>
        <v>5.534311911516796</v>
      </c>
      <c r="EXD52" s="111">
        <f t="shared" si="137"/>
        <v>5.8809021402537613</v>
      </c>
      <c r="EXE52" s="111">
        <f t="shared" si="137"/>
        <v>5.6631292450584922</v>
      </c>
      <c r="EXF52" s="111">
        <f t="shared" si="137"/>
        <v>6.270867444746794</v>
      </c>
      <c r="EXG52" s="111">
        <f t="shared" si="137"/>
        <v>5.8374185637906795</v>
      </c>
      <c r="EXH52" s="111">
        <f t="shared" si="137"/>
        <v>8.2184627297036918</v>
      </c>
      <c r="EXI52" s="111">
        <f t="shared" si="137"/>
        <v>6.6235428670611247</v>
      </c>
      <c r="EXJ52" s="111">
        <f t="shared" si="137"/>
        <v>6.3171050389138212</v>
      </c>
      <c r="EXK52" s="111">
        <f t="shared" si="137"/>
        <v>7.7536323581856044</v>
      </c>
      <c r="EXL52" s="111">
        <f t="shared" si="137"/>
        <v>4.0025341559062833</v>
      </c>
      <c r="EXM52" s="111" t="e">
        <f t="shared" si="137"/>
        <v>#VALUE!</v>
      </c>
      <c r="EXN52" s="111">
        <f t="shared" si="137"/>
        <v>5.4296254179433792</v>
      </c>
      <c r="EXO52" s="111">
        <f t="shared" si="137"/>
        <v>5.7222769514807901</v>
      </c>
      <c r="EXP52" s="111">
        <f t="shared" si="137"/>
        <v>6.2848738266300126</v>
      </c>
      <c r="EXQ52" s="111">
        <f t="shared" si="137"/>
        <v>6.3923159725097296</v>
      </c>
      <c r="EXR52" s="111">
        <f t="shared" si="137"/>
        <v>5.7876355059645297</v>
      </c>
      <c r="EXS52" s="111">
        <f t="shared" si="137"/>
        <v>5.0875333684062714</v>
      </c>
      <c r="EXT52" s="111" t="e">
        <f t="shared" si="137"/>
        <v>#VALUE!</v>
      </c>
      <c r="EXU52" s="111">
        <f t="shared" si="137"/>
        <v>5.953214557621159</v>
      </c>
      <c r="EXV52" s="111">
        <f t="shared" si="137"/>
        <v>5.737729379146872</v>
      </c>
      <c r="EXW52" s="111">
        <f t="shared" si="137"/>
        <v>4.6751383939577309</v>
      </c>
      <c r="EXX52" s="111">
        <f t="shared" si="137"/>
        <v>6.1248467183276727</v>
      </c>
      <c r="EXY52" s="111">
        <f t="shared" si="137"/>
        <v>4.4761714855433699</v>
      </c>
      <c r="EXZ52" s="111">
        <f t="shared" si="137"/>
        <v>5.5537353568448058</v>
      </c>
      <c r="EYA52" s="111">
        <f t="shared" si="137"/>
        <v>5.7506613885838664</v>
      </c>
      <c r="EYB52" s="111">
        <f t="shared" si="137"/>
        <v>5.8128652012242936</v>
      </c>
      <c r="EYC52" s="111">
        <f t="shared" si="137"/>
        <v>7.104403151197487</v>
      </c>
      <c r="EYD52" s="111">
        <f t="shared" si="137"/>
        <v>5.3701026103113234</v>
      </c>
      <c r="EYE52" s="111">
        <f t="shared" si="137"/>
        <v>5.2661996084259188</v>
      </c>
      <c r="EYF52" s="111">
        <f t="shared" si="137"/>
        <v>5.5040817817815944</v>
      </c>
      <c r="EYG52" s="111">
        <f t="shared" ref="EYG52:FAR52" si="138">EYG51/EYG27*4*100</f>
        <v>3.2985302919465318</v>
      </c>
      <c r="EYH52" s="111">
        <f t="shared" si="138"/>
        <v>5.6192531782965078</v>
      </c>
      <c r="EYI52" s="111">
        <f t="shared" si="138"/>
        <v>4.4998816306075575</v>
      </c>
      <c r="EYJ52" s="111">
        <f t="shared" si="138"/>
        <v>4.2715554282440564</v>
      </c>
      <c r="EYK52" s="111">
        <f t="shared" si="138"/>
        <v>5.7262485691909148</v>
      </c>
      <c r="EYL52" s="111">
        <f t="shared" si="138"/>
        <v>5.3172320318722806</v>
      </c>
      <c r="EYM52" s="111">
        <f t="shared" si="138"/>
        <v>6.8021966357729848</v>
      </c>
      <c r="EYN52" s="111">
        <f t="shared" si="138"/>
        <v>5.6413331781877201</v>
      </c>
      <c r="EYO52" s="111">
        <f t="shared" si="138"/>
        <v>4.9221171727420963</v>
      </c>
      <c r="EYP52" s="111">
        <f t="shared" si="138"/>
        <v>7.5891991829310115</v>
      </c>
      <c r="EYQ52" s="111">
        <f t="shared" si="138"/>
        <v>5.8051934722364775</v>
      </c>
      <c r="EYR52" s="111">
        <f t="shared" si="138"/>
        <v>5.2333221184670755</v>
      </c>
      <c r="EYS52" s="111">
        <f t="shared" si="138"/>
        <v>6.1559751115452519</v>
      </c>
      <c r="EYT52" s="111">
        <f t="shared" si="138"/>
        <v>4.1355613121453416</v>
      </c>
      <c r="EYU52" s="111">
        <f t="shared" si="138"/>
        <v>6.190141663676382</v>
      </c>
      <c r="EYV52" s="111">
        <f t="shared" si="138"/>
        <v>4.2671115859964681</v>
      </c>
      <c r="EYW52" s="111">
        <f t="shared" si="138"/>
        <v>4.9067180112264461</v>
      </c>
      <c r="EYX52" s="111">
        <f t="shared" si="138"/>
        <v>4.3507640804686778</v>
      </c>
      <c r="EYY52" s="111">
        <f t="shared" si="138"/>
        <v>4.7830026890369348</v>
      </c>
      <c r="EYZ52" s="111">
        <f t="shared" si="138"/>
        <v>6.5843875030174166</v>
      </c>
      <c r="EZA52" s="111">
        <f t="shared" si="138"/>
        <v>5.1315807149286012</v>
      </c>
      <c r="EZB52" s="111" t="e">
        <f t="shared" si="138"/>
        <v>#VALUE!</v>
      </c>
      <c r="EZC52" s="111">
        <f t="shared" si="138"/>
        <v>4.0304947908301481</v>
      </c>
      <c r="EZD52" s="111">
        <f t="shared" si="138"/>
        <v>4.0042700767930226</v>
      </c>
      <c r="EZE52" s="111">
        <f t="shared" si="138"/>
        <v>4.5109933436416583</v>
      </c>
      <c r="EZF52" s="111">
        <f t="shared" si="138"/>
        <v>6.8657241154164881</v>
      </c>
      <c r="EZG52" s="111">
        <f t="shared" si="138"/>
        <v>5.7356625738846363</v>
      </c>
      <c r="EZH52" s="111">
        <f t="shared" si="138"/>
        <v>6.0140250504734567</v>
      </c>
      <c r="EZI52" s="111">
        <f t="shared" si="138"/>
        <v>5.6618743153947308</v>
      </c>
      <c r="EZJ52" s="111">
        <f t="shared" si="138"/>
        <v>7.0571131379092922</v>
      </c>
      <c r="EZK52" s="111">
        <f t="shared" si="138"/>
        <v>6.6004829031388699</v>
      </c>
      <c r="EZL52" s="111">
        <f t="shared" si="138"/>
        <v>5.0241097942421442</v>
      </c>
      <c r="EZM52" s="111">
        <f t="shared" si="138"/>
        <v>4.3593879419329529</v>
      </c>
      <c r="EZN52" s="111">
        <f t="shared" si="138"/>
        <v>6.3183572271209476</v>
      </c>
      <c r="EZO52" s="111">
        <f t="shared" si="138"/>
        <v>7.3980762202471215</v>
      </c>
      <c r="EZP52" s="111">
        <f t="shared" si="138"/>
        <v>6.8882171237860019</v>
      </c>
      <c r="EZQ52" s="111">
        <f t="shared" si="138"/>
        <v>5.6250121901269727</v>
      </c>
      <c r="EZR52" s="111">
        <f t="shared" si="138"/>
        <v>6.5422530619424473</v>
      </c>
      <c r="EZS52" s="111">
        <f t="shared" si="138"/>
        <v>7.255929243422905</v>
      </c>
      <c r="EZT52" s="111">
        <f t="shared" si="138"/>
        <v>6.319934603180184</v>
      </c>
      <c r="EZU52" s="111">
        <f t="shared" si="138"/>
        <v>5.5894434823520838</v>
      </c>
      <c r="EZV52" s="111">
        <f t="shared" si="138"/>
        <v>6.4344313974957128</v>
      </c>
      <c r="EZW52" s="111">
        <f t="shared" si="138"/>
        <v>6.8956675720936191</v>
      </c>
      <c r="EZX52" s="111">
        <f t="shared" si="138"/>
        <v>4.2218807086728329</v>
      </c>
      <c r="EZY52" s="111">
        <f t="shared" si="138"/>
        <v>5.3919138685242682</v>
      </c>
      <c r="EZZ52" s="111">
        <f t="shared" si="138"/>
        <v>6.7188219052001843</v>
      </c>
      <c r="FAA52" s="111">
        <f t="shared" si="138"/>
        <v>4.0497839685303409</v>
      </c>
      <c r="FAB52" s="111">
        <f t="shared" si="138"/>
        <v>6.3401884140394094</v>
      </c>
      <c r="FAC52" s="111">
        <f t="shared" si="138"/>
        <v>5.1925657265786977</v>
      </c>
      <c r="FAD52" s="111">
        <f t="shared" si="138"/>
        <v>5.4971592777946396</v>
      </c>
      <c r="FAE52" s="111" t="e">
        <f t="shared" si="138"/>
        <v>#VALUE!</v>
      </c>
      <c r="FAF52" s="111">
        <f t="shared" si="138"/>
        <v>6.6499107686319654</v>
      </c>
      <c r="FAG52" s="111">
        <f t="shared" si="138"/>
        <v>6.3828237961990162</v>
      </c>
      <c r="FAH52" s="111">
        <f t="shared" si="138"/>
        <v>4.8718427957927455</v>
      </c>
      <c r="FAI52" s="111">
        <f t="shared" si="138"/>
        <v>4.5777319919790056</v>
      </c>
      <c r="FAJ52" s="111">
        <f t="shared" si="138"/>
        <v>6.5528637705951018</v>
      </c>
      <c r="FAK52" s="111">
        <f t="shared" si="138"/>
        <v>5.2732745802052738</v>
      </c>
      <c r="FAL52" s="111">
        <f t="shared" si="138"/>
        <v>4.3341315525339219</v>
      </c>
      <c r="FAM52" s="111">
        <f t="shared" si="138"/>
        <v>5.1123049106064657</v>
      </c>
      <c r="FAN52" s="111">
        <f t="shared" si="138"/>
        <v>5.3346807842776975</v>
      </c>
      <c r="FAO52" s="111">
        <f t="shared" si="138"/>
        <v>3.9899584564459154</v>
      </c>
      <c r="FAP52" s="111">
        <f t="shared" si="138"/>
        <v>6.4415273539990352</v>
      </c>
      <c r="FAQ52" s="111">
        <f t="shared" si="138"/>
        <v>5.2557837441171289</v>
      </c>
      <c r="FAR52" s="111">
        <f t="shared" si="138"/>
        <v>5.5493813440023709</v>
      </c>
      <c r="FAS52" s="111">
        <f t="shared" ref="FAS52:FDD52" si="139">FAS51/FAS27*4*100</f>
        <v>6.5062974565237006</v>
      </c>
      <c r="FAT52" s="111">
        <f t="shared" si="139"/>
        <v>5.9725599116287258</v>
      </c>
      <c r="FAU52" s="111">
        <f t="shared" si="139"/>
        <v>3.3264033264033266</v>
      </c>
      <c r="FAV52" s="111">
        <f t="shared" si="139"/>
        <v>6.1202485314216268</v>
      </c>
      <c r="FAW52" s="111">
        <f t="shared" si="139"/>
        <v>6.3273733661827425</v>
      </c>
      <c r="FAX52" s="111">
        <f t="shared" si="139"/>
        <v>5.0131503092284122</v>
      </c>
      <c r="FAY52" s="111">
        <f t="shared" si="139"/>
        <v>7.9717343437964052</v>
      </c>
      <c r="FAZ52" s="111">
        <f t="shared" si="139"/>
        <v>7.1794377432609924</v>
      </c>
      <c r="FBA52" s="111">
        <f t="shared" si="139"/>
        <v>5.2664162353838879</v>
      </c>
      <c r="FBB52" s="111">
        <f t="shared" si="139"/>
        <v>5.4296890128190229</v>
      </c>
      <c r="FBC52" s="111">
        <f t="shared" si="139"/>
        <v>6.7052340346987869</v>
      </c>
      <c r="FBD52" s="111">
        <f t="shared" si="139"/>
        <v>4.9249047134820367</v>
      </c>
      <c r="FBE52" s="111">
        <f t="shared" si="139"/>
        <v>5.0011732957878685</v>
      </c>
      <c r="FBF52" s="111">
        <f t="shared" si="139"/>
        <v>7.1573701360935411</v>
      </c>
      <c r="FBG52" s="111">
        <f t="shared" si="139"/>
        <v>4.8911194283769994</v>
      </c>
      <c r="FBH52" s="111">
        <f t="shared" si="139"/>
        <v>3.769894194007291</v>
      </c>
      <c r="FBI52" s="111">
        <f t="shared" si="139"/>
        <v>4.4538932192366181</v>
      </c>
      <c r="FBJ52" s="111">
        <f t="shared" si="139"/>
        <v>5.4708979855993567</v>
      </c>
      <c r="FBK52" s="111">
        <f t="shared" si="139"/>
        <v>4.3975381851677025</v>
      </c>
      <c r="FBL52" s="111" t="e">
        <f t="shared" si="139"/>
        <v>#VALUE!</v>
      </c>
      <c r="FBM52" s="111" t="e">
        <f t="shared" si="139"/>
        <v>#VALUE!</v>
      </c>
      <c r="FBN52" s="111">
        <f t="shared" si="139"/>
        <v>4.8507923078278958</v>
      </c>
      <c r="FBO52" s="111">
        <f t="shared" si="139"/>
        <v>6.7739041394586641</v>
      </c>
      <c r="FBP52" s="111">
        <f t="shared" si="139"/>
        <v>6.8621670638398999</v>
      </c>
      <c r="FBQ52" s="111">
        <f t="shared" si="139"/>
        <v>5.3187605678618315</v>
      </c>
      <c r="FBR52" s="111">
        <f t="shared" si="139"/>
        <v>5.5433437265391978</v>
      </c>
      <c r="FBS52" s="111">
        <f t="shared" si="139"/>
        <v>4.5968441235451341</v>
      </c>
      <c r="FBT52" s="111">
        <f t="shared" si="139"/>
        <v>7.4701525435461367</v>
      </c>
      <c r="FBU52" s="111" t="e">
        <f t="shared" si="139"/>
        <v>#VALUE!</v>
      </c>
      <c r="FBV52" s="111">
        <f t="shared" si="139"/>
        <v>5.0016293593762073</v>
      </c>
      <c r="FBW52" s="111">
        <f t="shared" si="139"/>
        <v>7.4790339581137442</v>
      </c>
      <c r="FBX52" s="111">
        <f t="shared" si="139"/>
        <v>5.8873033057629209</v>
      </c>
      <c r="FBY52" s="111">
        <f t="shared" si="139"/>
        <v>6.2531120255144446</v>
      </c>
      <c r="FBZ52" s="111">
        <f t="shared" si="139"/>
        <v>5.4157095834616023</v>
      </c>
      <c r="FCA52" s="111">
        <f t="shared" si="139"/>
        <v>5.1407779502826347</v>
      </c>
      <c r="FCB52" s="111">
        <f t="shared" si="139"/>
        <v>4.0387605545094898</v>
      </c>
      <c r="FCC52" s="111">
        <f t="shared" si="139"/>
        <v>4.2313605636129639</v>
      </c>
      <c r="FCD52" s="111">
        <f t="shared" si="139"/>
        <v>4.8077617198215492</v>
      </c>
      <c r="FCE52" s="111">
        <f t="shared" si="139"/>
        <v>5.1328777644115915</v>
      </c>
      <c r="FCF52" s="111">
        <f t="shared" si="139"/>
        <v>6.825083648530696</v>
      </c>
      <c r="FCG52" s="111">
        <f t="shared" si="139"/>
        <v>5.2428829075558392</v>
      </c>
      <c r="FCH52" s="111">
        <f t="shared" si="139"/>
        <v>5.2012893648363185</v>
      </c>
      <c r="FCI52" s="111">
        <f t="shared" si="139"/>
        <v>4.5556291181941422</v>
      </c>
      <c r="FCJ52" s="111">
        <f t="shared" si="139"/>
        <v>5.8989705530284899</v>
      </c>
      <c r="FCK52" s="111">
        <f t="shared" si="139"/>
        <v>6.4316776211499604</v>
      </c>
      <c r="FCL52" s="111">
        <f t="shared" si="139"/>
        <v>4.6532281024538218</v>
      </c>
      <c r="FCM52" s="111">
        <f t="shared" si="139"/>
        <v>5.891536205663928</v>
      </c>
      <c r="FCN52" s="111">
        <f t="shared" si="139"/>
        <v>6.0038533928358664</v>
      </c>
      <c r="FCO52" s="111" t="e">
        <f t="shared" si="139"/>
        <v>#VALUE!</v>
      </c>
      <c r="FCP52" s="111">
        <f t="shared" si="139"/>
        <v>4.3701518627772318</v>
      </c>
      <c r="FCQ52" s="111">
        <f t="shared" si="139"/>
        <v>4.826466239635459</v>
      </c>
      <c r="FCR52" s="111" t="e">
        <f t="shared" si="139"/>
        <v>#VALUE!</v>
      </c>
      <c r="FCS52" s="111">
        <f t="shared" si="139"/>
        <v>5.9665428657944988</v>
      </c>
      <c r="FCT52" s="111">
        <f t="shared" si="139"/>
        <v>6.2306910779821267</v>
      </c>
      <c r="FCU52" s="111">
        <f t="shared" si="139"/>
        <v>6.7253399918823247</v>
      </c>
      <c r="FCV52" s="111">
        <f t="shared" si="139"/>
        <v>7.9800884271712587</v>
      </c>
      <c r="FCW52" s="111">
        <f t="shared" si="139"/>
        <v>6.7763006729033322</v>
      </c>
      <c r="FCX52" s="111">
        <f t="shared" si="139"/>
        <v>5.1594417022038659</v>
      </c>
      <c r="FCY52" s="111">
        <f t="shared" si="139"/>
        <v>6.5498163128333742</v>
      </c>
      <c r="FCZ52" s="111">
        <f t="shared" si="139"/>
        <v>6.4566466882590685</v>
      </c>
      <c r="FDA52" s="111">
        <f t="shared" si="139"/>
        <v>5.3299060293786926</v>
      </c>
      <c r="FDB52" s="111">
        <f t="shared" si="139"/>
        <v>6.5449770448749947</v>
      </c>
      <c r="FDC52" s="111">
        <f t="shared" si="139"/>
        <v>5.5409843457610304</v>
      </c>
      <c r="FDD52" s="111">
        <f t="shared" si="139"/>
        <v>6.7277461993405225</v>
      </c>
      <c r="FDE52" s="111">
        <f t="shared" ref="FDE52:FFP52" si="140">FDE51/FDE27*4*100</f>
        <v>6.7844807134786507</v>
      </c>
      <c r="FDF52" s="111">
        <f t="shared" si="140"/>
        <v>6.2096926664285865</v>
      </c>
      <c r="FDG52" s="111">
        <f t="shared" si="140"/>
        <v>6.2190548854726382</v>
      </c>
      <c r="FDH52" s="111">
        <f t="shared" si="140"/>
        <v>6.5057556628295581</v>
      </c>
      <c r="FDI52" s="111">
        <f t="shared" si="140"/>
        <v>6.4485033531432308</v>
      </c>
      <c r="FDJ52" s="111">
        <f t="shared" si="140"/>
        <v>8.8912042806054572</v>
      </c>
      <c r="FDK52" s="111">
        <f t="shared" si="140"/>
        <v>5.8809459856081086</v>
      </c>
      <c r="FDL52" s="111">
        <f t="shared" si="140"/>
        <v>4.6720684910564136</v>
      </c>
      <c r="FDM52" s="111">
        <f t="shared" si="140"/>
        <v>6.5874094115745354</v>
      </c>
      <c r="FDN52" s="111">
        <f t="shared" si="140"/>
        <v>6.1009950114525004</v>
      </c>
      <c r="FDO52" s="111">
        <f t="shared" si="140"/>
        <v>6.6589238563045621</v>
      </c>
      <c r="FDP52" s="111">
        <f t="shared" si="140"/>
        <v>8.2131826246960635</v>
      </c>
      <c r="FDQ52" s="111" t="e">
        <f t="shared" si="140"/>
        <v>#VALUE!</v>
      </c>
      <c r="FDR52" s="111">
        <f t="shared" si="140"/>
        <v>7.7931423174545262</v>
      </c>
      <c r="FDS52" s="111">
        <f t="shared" si="140"/>
        <v>5.523384495857913</v>
      </c>
      <c r="FDT52" s="111">
        <f t="shared" si="140"/>
        <v>6.3134481578647206</v>
      </c>
      <c r="FDU52" s="111">
        <f t="shared" si="140"/>
        <v>5.4437129028291658</v>
      </c>
      <c r="FDV52" s="111">
        <f t="shared" si="140"/>
        <v>6.9079077691058197</v>
      </c>
      <c r="FDW52" s="111">
        <f t="shared" si="140"/>
        <v>5.1713849207229767</v>
      </c>
      <c r="FDX52" s="111">
        <f t="shared" si="140"/>
        <v>5.7280543488220053</v>
      </c>
      <c r="FDY52" s="111">
        <f t="shared" si="140"/>
        <v>6.4149093175843319</v>
      </c>
      <c r="FDZ52" s="111">
        <f t="shared" si="140"/>
        <v>6.0852420660536621</v>
      </c>
      <c r="FEA52" s="111">
        <f t="shared" si="140"/>
        <v>6.4819692481014766</v>
      </c>
      <c r="FEB52" s="111">
        <f t="shared" si="140"/>
        <v>6.2612272699953921</v>
      </c>
      <c r="FEC52" s="111">
        <f t="shared" si="140"/>
        <v>5.2064229558371258</v>
      </c>
      <c r="FED52" s="111">
        <f t="shared" si="140"/>
        <v>5.4410588257499315</v>
      </c>
      <c r="FEE52" s="111">
        <f t="shared" si="140"/>
        <v>6.1590076201278121</v>
      </c>
      <c r="FEF52" s="111">
        <f t="shared" si="140"/>
        <v>7.2106338098905143</v>
      </c>
      <c r="FEG52" s="111">
        <f t="shared" si="140"/>
        <v>6.9139012373724027</v>
      </c>
      <c r="FEH52" s="111">
        <f t="shared" si="140"/>
        <v>3.6557501904036558</v>
      </c>
      <c r="FEI52" s="111">
        <f t="shared" si="140"/>
        <v>6.7132853523343599</v>
      </c>
      <c r="FEJ52" s="111">
        <f t="shared" si="140"/>
        <v>5.470344077860732</v>
      </c>
      <c r="FEK52" s="111">
        <f t="shared" si="140"/>
        <v>5.7389496138455458</v>
      </c>
      <c r="FEL52" s="111">
        <f t="shared" si="140"/>
        <v>7.1827092234229699</v>
      </c>
      <c r="FEM52" s="111">
        <f t="shared" si="140"/>
        <v>5.4148161425451269</v>
      </c>
      <c r="FEN52" s="111">
        <f t="shared" si="140"/>
        <v>5.2205002893704586</v>
      </c>
      <c r="FEO52" s="111">
        <f t="shared" si="140"/>
        <v>7.5118126068161244</v>
      </c>
      <c r="FEP52" s="111">
        <f t="shared" si="140"/>
        <v>7.0324553421378386</v>
      </c>
      <c r="FEQ52" s="111">
        <f t="shared" si="140"/>
        <v>6.5853878261914049</v>
      </c>
      <c r="FER52" s="111">
        <f t="shared" si="140"/>
        <v>4.2240666251919645</v>
      </c>
      <c r="FES52" s="111">
        <f t="shared" si="140"/>
        <v>5.2675372183325591</v>
      </c>
      <c r="FET52" s="111">
        <f t="shared" si="140"/>
        <v>5.2954242558862727</v>
      </c>
      <c r="FEU52" s="111">
        <f t="shared" si="140"/>
        <v>4.2512851325188592</v>
      </c>
      <c r="FEV52" s="111">
        <f t="shared" si="140"/>
        <v>4.9158631121194931</v>
      </c>
      <c r="FEW52" s="111">
        <f t="shared" si="140"/>
        <v>4.6524215789880659</v>
      </c>
      <c r="FEX52" s="111">
        <f t="shared" si="140"/>
        <v>5.7360126900113988</v>
      </c>
      <c r="FEY52" s="111">
        <f t="shared" si="140"/>
        <v>3.7470679441816084</v>
      </c>
      <c r="FEZ52" s="111">
        <f t="shared" si="140"/>
        <v>6.7187494676447246</v>
      </c>
      <c r="FFA52" s="111">
        <f t="shared" si="140"/>
        <v>3.3667003174525951</v>
      </c>
      <c r="FFB52" s="111">
        <f t="shared" si="140"/>
        <v>5.8943516978053143</v>
      </c>
      <c r="FFC52" s="111">
        <f t="shared" si="140"/>
        <v>5.1179237302473517</v>
      </c>
      <c r="FFD52" s="111">
        <f t="shared" si="140"/>
        <v>5.4233819391148632</v>
      </c>
      <c r="FFE52" s="111">
        <f t="shared" si="140"/>
        <v>9.2752998119062173</v>
      </c>
      <c r="FFF52" s="111">
        <f t="shared" si="140"/>
        <v>6.3702596674761818</v>
      </c>
      <c r="FFG52" s="111">
        <f t="shared" si="140"/>
        <v>6.8070940710555012</v>
      </c>
      <c r="FFH52" s="111">
        <f t="shared" si="140"/>
        <v>4.9079754601226995</v>
      </c>
      <c r="FFI52" s="111">
        <f t="shared" si="140"/>
        <v>4.7261928992291757</v>
      </c>
      <c r="FFJ52" s="111">
        <f t="shared" si="140"/>
        <v>4.7392150835126552</v>
      </c>
      <c r="FFK52" s="111">
        <f t="shared" si="140"/>
        <v>4.3830284157259634</v>
      </c>
      <c r="FFL52" s="111">
        <f t="shared" si="140"/>
        <v>5.3250412982217474</v>
      </c>
      <c r="FFM52" s="111">
        <f t="shared" si="140"/>
        <v>5.509881853323896</v>
      </c>
      <c r="FFN52" s="111">
        <f t="shared" si="140"/>
        <v>6.8426754861150716</v>
      </c>
      <c r="FFO52" s="111">
        <f t="shared" si="140"/>
        <v>4.3932786591454098</v>
      </c>
      <c r="FFP52" s="111">
        <f t="shared" si="140"/>
        <v>5.802306556526597</v>
      </c>
      <c r="FFQ52" s="111">
        <f t="shared" ref="FFQ52:FIB52" si="141">FFQ51/FFQ27*4*100</f>
        <v>5.2034238200048915</v>
      </c>
      <c r="FFR52" s="111">
        <f t="shared" si="141"/>
        <v>6.0678988142720005</v>
      </c>
      <c r="FFS52" s="111">
        <f t="shared" si="141"/>
        <v>6.3260828729987075</v>
      </c>
      <c r="FFT52" s="111">
        <f t="shared" si="141"/>
        <v>5.8331650171682483</v>
      </c>
      <c r="FFU52" s="111">
        <f t="shared" si="141"/>
        <v>4.9797404173257354</v>
      </c>
      <c r="FFV52" s="111">
        <f t="shared" si="141"/>
        <v>4.858580600381746</v>
      </c>
      <c r="FFW52" s="111">
        <f t="shared" si="141"/>
        <v>7.2206489086786121</v>
      </c>
      <c r="FFX52" s="111">
        <f t="shared" si="141"/>
        <v>6.9889968843482491</v>
      </c>
      <c r="FFY52" s="111">
        <f t="shared" si="141"/>
        <v>4.3414438859481344</v>
      </c>
      <c r="FFZ52" s="111">
        <f t="shared" si="141"/>
        <v>3.8265524766444488</v>
      </c>
      <c r="FGA52" s="111">
        <f t="shared" si="141"/>
        <v>7.6510996839258079</v>
      </c>
      <c r="FGB52" s="111">
        <f t="shared" si="141"/>
        <v>3.9882624388822387</v>
      </c>
      <c r="FGC52" s="111">
        <f t="shared" si="141"/>
        <v>5.5774635612976322</v>
      </c>
      <c r="FGD52" s="111">
        <f t="shared" si="141"/>
        <v>6.1377364921211601</v>
      </c>
      <c r="FGE52" s="111">
        <f t="shared" si="141"/>
        <v>6.3389327346599345</v>
      </c>
      <c r="FGF52" s="111">
        <f t="shared" si="141"/>
        <v>4.7873896924568866</v>
      </c>
      <c r="FGG52" s="111">
        <f t="shared" si="141"/>
        <v>3.5917856024338954</v>
      </c>
      <c r="FGH52" s="111">
        <f t="shared" si="141"/>
        <v>7.6120119676430402</v>
      </c>
      <c r="FGI52" s="111">
        <f t="shared" si="141"/>
        <v>5.0665626914721775</v>
      </c>
      <c r="FGJ52" s="111">
        <f t="shared" si="141"/>
        <v>6.3833626260533682</v>
      </c>
      <c r="FGK52" s="111">
        <f t="shared" si="141"/>
        <v>9.2634603750756206</v>
      </c>
      <c r="FGL52" s="111">
        <f t="shared" si="141"/>
        <v>4.0907339095964321</v>
      </c>
      <c r="FGM52" s="111">
        <f t="shared" si="141"/>
        <v>5.925549700548113</v>
      </c>
      <c r="FGN52" s="111">
        <f t="shared" si="141"/>
        <v>4.9354879118126016</v>
      </c>
      <c r="FGO52" s="111">
        <f t="shared" si="141"/>
        <v>5.188558737468874</v>
      </c>
      <c r="FGP52" s="111">
        <f t="shared" si="141"/>
        <v>4.7351357782338424</v>
      </c>
      <c r="FGQ52" s="111">
        <f t="shared" si="141"/>
        <v>4.3563626534298248</v>
      </c>
      <c r="FGR52" s="111">
        <f t="shared" si="141"/>
        <v>5.2890628058934217</v>
      </c>
      <c r="FGS52" s="111">
        <f t="shared" si="141"/>
        <v>4.3964184190301587</v>
      </c>
      <c r="FGT52" s="111">
        <f t="shared" si="141"/>
        <v>7.9951794957127262</v>
      </c>
      <c r="FGU52" s="111">
        <f t="shared" si="141"/>
        <v>6.8330661781543398</v>
      </c>
      <c r="FGV52" s="111">
        <f t="shared" si="141"/>
        <v>5.2613987141424667</v>
      </c>
      <c r="FGW52" s="111">
        <f t="shared" si="141"/>
        <v>5.2167360820805007</v>
      </c>
      <c r="FGX52" s="111">
        <f t="shared" si="141"/>
        <v>3.7688118645951492</v>
      </c>
      <c r="FGY52" s="111">
        <f t="shared" si="141"/>
        <v>7.1173889193636857</v>
      </c>
      <c r="FGZ52" s="111">
        <f t="shared" si="141"/>
        <v>5.4210276679841902</v>
      </c>
      <c r="FHA52" s="111">
        <f t="shared" si="141"/>
        <v>5.7323243765764946</v>
      </c>
      <c r="FHB52" s="111">
        <f t="shared" si="141"/>
        <v>7.5347768886897741</v>
      </c>
      <c r="FHC52" s="111">
        <f t="shared" si="141"/>
        <v>5.5842126136280621</v>
      </c>
      <c r="FHD52" s="111">
        <f t="shared" si="141"/>
        <v>5.5535144141953037</v>
      </c>
      <c r="FHE52" s="111">
        <f t="shared" si="141"/>
        <v>4.8047789096764948</v>
      </c>
      <c r="FHF52" s="111">
        <f t="shared" si="141"/>
        <v>6.9660084587245565</v>
      </c>
      <c r="FHG52" s="111">
        <f t="shared" si="141"/>
        <v>5.9762484410750458</v>
      </c>
      <c r="FHH52" s="111">
        <f t="shared" si="141"/>
        <v>4.3057539425846674</v>
      </c>
      <c r="FHI52" s="111">
        <f t="shared" si="141"/>
        <v>5.0171896071514288</v>
      </c>
      <c r="FHJ52" s="111">
        <f t="shared" si="141"/>
        <v>7.3782110678306552</v>
      </c>
      <c r="FHK52" s="111">
        <f t="shared" si="141"/>
        <v>5.46425138176361</v>
      </c>
      <c r="FHL52" s="111">
        <f t="shared" si="141"/>
        <v>5.9407927747114906</v>
      </c>
      <c r="FHM52" s="111">
        <f t="shared" si="141"/>
        <v>5.8185755602729774</v>
      </c>
      <c r="FHN52" s="111">
        <f t="shared" si="141"/>
        <v>5.9888489402572151</v>
      </c>
      <c r="FHO52" s="111">
        <f t="shared" si="141"/>
        <v>5.6319262413366387</v>
      </c>
      <c r="FHP52" s="111">
        <f t="shared" si="141"/>
        <v>6.0096954446212481</v>
      </c>
      <c r="FHQ52" s="111">
        <f t="shared" si="141"/>
        <v>6.4701334895882061</v>
      </c>
      <c r="FHR52" s="111">
        <f t="shared" si="141"/>
        <v>6.8412157841152688</v>
      </c>
      <c r="FHS52" s="111">
        <f t="shared" si="141"/>
        <v>8.2334631514135275</v>
      </c>
      <c r="FHT52" s="111">
        <f t="shared" si="141"/>
        <v>5.8739084716316921</v>
      </c>
      <c r="FHU52" s="111">
        <f t="shared" si="141"/>
        <v>4.1151226026082535</v>
      </c>
      <c r="FHV52" s="111">
        <f t="shared" si="141"/>
        <v>6.0406590156740405</v>
      </c>
      <c r="FHW52" s="111">
        <f t="shared" si="141"/>
        <v>7.6381384567669475</v>
      </c>
      <c r="FHX52" s="111">
        <f t="shared" si="141"/>
        <v>7.6008226267557086</v>
      </c>
      <c r="FHY52" s="111">
        <f t="shared" si="141"/>
        <v>5.1822435444366057</v>
      </c>
      <c r="FHZ52" s="111" t="e">
        <f t="shared" si="141"/>
        <v>#VALUE!</v>
      </c>
      <c r="FIA52" s="111">
        <f t="shared" si="141"/>
        <v>5.9465008542334452</v>
      </c>
      <c r="FIB52" s="111">
        <f t="shared" si="141"/>
        <v>6.082157115120312</v>
      </c>
      <c r="FIC52" s="111">
        <f t="shared" ref="FIC52:FKN52" si="142">FIC51/FIC27*4*100</f>
        <v>5.4140641492096213</v>
      </c>
      <c r="FID52" s="111">
        <f t="shared" si="142"/>
        <v>4.0145470948098447</v>
      </c>
      <c r="FIE52" s="111">
        <f t="shared" si="142"/>
        <v>7.2633850570743004</v>
      </c>
      <c r="FIF52" s="111">
        <f t="shared" si="142"/>
        <v>11.081679845841446</v>
      </c>
      <c r="FIG52" s="111">
        <f t="shared" si="142"/>
        <v>5.9472109322006474</v>
      </c>
      <c r="FIH52" s="111">
        <f t="shared" si="142"/>
        <v>6.3476229861333238</v>
      </c>
      <c r="FII52" s="111">
        <f t="shared" si="142"/>
        <v>6.3054174649752079</v>
      </c>
      <c r="FIJ52" s="111">
        <f t="shared" si="142"/>
        <v>6.6939411427834354</v>
      </c>
      <c r="FIK52" s="111">
        <f t="shared" si="142"/>
        <v>20.038715743997518</v>
      </c>
      <c r="FIL52" s="111">
        <f t="shared" si="142"/>
        <v>9.041331851338958</v>
      </c>
      <c r="FIM52" s="111">
        <f t="shared" si="142"/>
        <v>6.4950738903906142</v>
      </c>
      <c r="FIN52" s="111">
        <f t="shared" si="142"/>
        <v>20.221057070030852</v>
      </c>
      <c r="FIO52" s="111">
        <f t="shared" si="142"/>
        <v>7.5603488269053347</v>
      </c>
      <c r="FIP52" s="111" t="e">
        <f t="shared" si="142"/>
        <v>#VALUE!</v>
      </c>
      <c r="FIQ52" s="111">
        <f t="shared" si="142"/>
        <v>10.399770310528575</v>
      </c>
      <c r="FIR52" s="111">
        <f t="shared" si="142"/>
        <v>21.869260838462598</v>
      </c>
      <c r="FIS52" s="111">
        <f t="shared" si="142"/>
        <v>6.9029596562267175</v>
      </c>
      <c r="FIT52" s="111" t="e">
        <f t="shared" si="142"/>
        <v>#VALUE!</v>
      </c>
      <c r="FIU52" s="111" t="e">
        <f t="shared" si="142"/>
        <v>#VALUE!</v>
      </c>
      <c r="FIV52" s="111">
        <f t="shared" si="142"/>
        <v>6.266845273250965</v>
      </c>
      <c r="FIW52" s="111">
        <f t="shared" si="142"/>
        <v>6.7631432177767348</v>
      </c>
      <c r="FIX52" s="111">
        <f t="shared" si="142"/>
        <v>7.019143117593436</v>
      </c>
      <c r="FIY52" s="111">
        <f t="shared" si="142"/>
        <v>9.3974605236090003</v>
      </c>
      <c r="FIZ52" s="111">
        <f t="shared" si="142"/>
        <v>4.1226488018551919</v>
      </c>
      <c r="FJA52" s="111">
        <f t="shared" si="142"/>
        <v>11.708589832443231</v>
      </c>
      <c r="FJB52" s="111">
        <f t="shared" si="142"/>
        <v>19.622994572632933</v>
      </c>
      <c r="FJC52" s="111">
        <f t="shared" si="142"/>
        <v>10.249617931737138</v>
      </c>
      <c r="FJD52" s="111">
        <f t="shared" si="142"/>
        <v>4.8222415557830089</v>
      </c>
      <c r="FJE52" s="111">
        <f t="shared" si="142"/>
        <v>6.6575717497532452</v>
      </c>
      <c r="FJF52" s="111" t="e">
        <f t="shared" si="142"/>
        <v>#VALUE!</v>
      </c>
      <c r="FJG52" s="111" t="e">
        <f t="shared" si="142"/>
        <v>#VALUE!</v>
      </c>
      <c r="FJH52" s="111">
        <f t="shared" si="142"/>
        <v>4.6036975152266475</v>
      </c>
      <c r="FJI52" s="111">
        <f t="shared" si="142"/>
        <v>8.1896665355572029</v>
      </c>
      <c r="FJJ52" s="111" t="e">
        <f t="shared" si="142"/>
        <v>#VALUE!</v>
      </c>
      <c r="FJK52" s="111">
        <f t="shared" si="142"/>
        <v>9.2341833344230153</v>
      </c>
      <c r="FJL52" s="111">
        <f t="shared" si="142"/>
        <v>9.2703911032593975</v>
      </c>
      <c r="FJM52" s="111">
        <f t="shared" si="142"/>
        <v>19.384992729109001</v>
      </c>
      <c r="FJN52" s="111">
        <f t="shared" si="142"/>
        <v>5.8462258580040567</v>
      </c>
      <c r="FJO52" s="111" t="e">
        <f t="shared" si="142"/>
        <v>#VALUE!</v>
      </c>
      <c r="FJP52" s="111">
        <f t="shared" si="142"/>
        <v>6.0186130782427085</v>
      </c>
      <c r="FJQ52" s="111">
        <f t="shared" si="142"/>
        <v>14.934218324048832</v>
      </c>
      <c r="FJR52" s="111">
        <f t="shared" si="142"/>
        <v>7.768318302491303</v>
      </c>
      <c r="FJS52" s="111" t="e">
        <f t="shared" si="142"/>
        <v>#VALUE!</v>
      </c>
      <c r="FJT52" s="111">
        <f t="shared" si="142"/>
        <v>10.559296634065531</v>
      </c>
      <c r="FJU52" s="111">
        <f t="shared" si="142"/>
        <v>4.9312878885470779</v>
      </c>
      <c r="FJV52" s="111">
        <f t="shared" si="142"/>
        <v>7.7229845340576961</v>
      </c>
      <c r="FJW52" s="111">
        <f t="shared" si="142"/>
        <v>7.7874609724197752</v>
      </c>
      <c r="FJX52" s="111">
        <f t="shared" si="142"/>
        <v>20.897106224140263</v>
      </c>
      <c r="FJY52" s="111">
        <f t="shared" si="142"/>
        <v>4.4061039564405764</v>
      </c>
      <c r="FJZ52" s="111">
        <f t="shared" si="142"/>
        <v>13.469881592324159</v>
      </c>
      <c r="FKA52" s="111">
        <f t="shared" si="142"/>
        <v>5.0011552075510792</v>
      </c>
      <c r="FKB52" s="111">
        <f t="shared" si="142"/>
        <v>5.9334563790482244</v>
      </c>
      <c r="FKC52" s="111">
        <f t="shared" si="142"/>
        <v>5.6629651781446437</v>
      </c>
      <c r="FKD52" s="111">
        <f t="shared" si="142"/>
        <v>5.3595167043667917</v>
      </c>
      <c r="FKE52" s="111">
        <f t="shared" si="142"/>
        <v>4.8961007976238395</v>
      </c>
      <c r="FKF52" s="111">
        <f t="shared" si="142"/>
        <v>5.9746957960018428</v>
      </c>
      <c r="FKG52" s="111">
        <f t="shared" si="142"/>
        <v>5.3801542403723559</v>
      </c>
      <c r="FKH52" s="111">
        <f t="shared" si="142"/>
        <v>6.1294781646167396</v>
      </c>
      <c r="FKI52" s="111">
        <f t="shared" si="142"/>
        <v>10.395279946929268</v>
      </c>
      <c r="FKJ52" s="111">
        <f t="shared" si="142"/>
        <v>4.9654509022159479</v>
      </c>
      <c r="FKK52" s="111">
        <f t="shared" si="142"/>
        <v>3.6790910009118929</v>
      </c>
      <c r="FKL52" s="111">
        <f t="shared" si="142"/>
        <v>5.907597994197471</v>
      </c>
      <c r="FKM52" s="111">
        <f t="shared" si="142"/>
        <v>5.9877660442012228</v>
      </c>
      <c r="FKN52" s="111">
        <f t="shared" si="142"/>
        <v>5.0396692160576384</v>
      </c>
      <c r="FKO52" s="111">
        <f t="shared" ref="FKO52:FMZ52" si="143">FKO51/FKO27*4*100</f>
        <v>4.8850114333153698</v>
      </c>
      <c r="FKP52" s="111">
        <f t="shared" si="143"/>
        <v>5.729547398244633</v>
      </c>
      <c r="FKQ52" s="111" t="e">
        <f t="shared" si="143"/>
        <v>#VALUE!</v>
      </c>
      <c r="FKR52" s="111">
        <f t="shared" si="143"/>
        <v>5.4159832261393195</v>
      </c>
      <c r="FKS52" s="111">
        <f t="shared" si="143"/>
        <v>4.5948878985892074</v>
      </c>
      <c r="FKT52" s="111">
        <f t="shared" si="143"/>
        <v>5.9076347800312368</v>
      </c>
      <c r="FKU52" s="111">
        <f t="shared" si="143"/>
        <v>5.274506343838004</v>
      </c>
      <c r="FKV52" s="111">
        <f t="shared" si="143"/>
        <v>5.0053771031638163</v>
      </c>
      <c r="FKW52" s="111">
        <f t="shared" si="143"/>
        <v>5.2534555600984127</v>
      </c>
      <c r="FKX52" s="111">
        <f t="shared" si="143"/>
        <v>6.3121354147315012</v>
      </c>
      <c r="FKY52" s="111">
        <f t="shared" si="143"/>
        <v>5.3938965105950558</v>
      </c>
      <c r="FKZ52" s="111">
        <f t="shared" si="143"/>
        <v>4.508393285371703</v>
      </c>
      <c r="FLA52" s="111">
        <f t="shared" si="143"/>
        <v>4.7996923274149097</v>
      </c>
      <c r="FLB52" s="111">
        <f t="shared" si="143"/>
        <v>4.980058304866489</v>
      </c>
      <c r="FLC52" s="111">
        <f t="shared" si="143"/>
        <v>5.5101430009600776</v>
      </c>
      <c r="FLD52" s="111">
        <f t="shared" si="143"/>
        <v>4.7403988194316478</v>
      </c>
      <c r="FLE52" s="111">
        <f t="shared" si="143"/>
        <v>5.9903215293705303</v>
      </c>
      <c r="FLF52" s="111">
        <f t="shared" si="143"/>
        <v>6.7489645648913594</v>
      </c>
      <c r="FLG52" s="111">
        <f t="shared" si="143"/>
        <v>4.945216680294358</v>
      </c>
      <c r="FLH52" s="111">
        <f t="shared" si="143"/>
        <v>5.848506163301546</v>
      </c>
      <c r="FLI52" s="111">
        <f t="shared" si="143"/>
        <v>5.4090141508816485</v>
      </c>
      <c r="FLJ52" s="111">
        <f t="shared" si="143"/>
        <v>5.4228445908841296</v>
      </c>
      <c r="FLK52" s="111">
        <f t="shared" si="143"/>
        <v>5.5648554600419722</v>
      </c>
      <c r="FLL52" s="111">
        <f t="shared" si="143"/>
        <v>5.6002071294393732</v>
      </c>
      <c r="FLM52" s="111">
        <f t="shared" si="143"/>
        <v>5.5103233251365156</v>
      </c>
      <c r="FLN52" s="111">
        <f t="shared" si="143"/>
        <v>3.1630555116242292</v>
      </c>
      <c r="FLO52" s="111">
        <f t="shared" si="143"/>
        <v>5.7260993731624454</v>
      </c>
      <c r="FLP52" s="111">
        <f t="shared" si="143"/>
        <v>5.5858532195634965</v>
      </c>
      <c r="FLQ52" s="111" t="e">
        <f t="shared" si="143"/>
        <v>#VALUE!</v>
      </c>
      <c r="FLR52" s="111">
        <f t="shared" si="143"/>
        <v>5.9620221617670772</v>
      </c>
      <c r="FLS52" s="111">
        <f t="shared" si="143"/>
        <v>5.5641004838014068</v>
      </c>
      <c r="FLT52" s="111">
        <f t="shared" si="143"/>
        <v>5.5616786774056806</v>
      </c>
      <c r="FLU52" s="111">
        <f t="shared" si="143"/>
        <v>5.2016448139537754</v>
      </c>
      <c r="FLV52" s="111">
        <f t="shared" si="143"/>
        <v>4.7928681314346573</v>
      </c>
      <c r="FLW52" s="111">
        <f t="shared" si="143"/>
        <v>5.133423790140208</v>
      </c>
      <c r="FLX52" s="111">
        <f t="shared" si="143"/>
        <v>5.3324605646891055</v>
      </c>
      <c r="FLY52" s="111">
        <f t="shared" si="143"/>
        <v>6.3788145197185457</v>
      </c>
      <c r="FLZ52" s="111">
        <f t="shared" si="143"/>
        <v>5.7319152703519363</v>
      </c>
      <c r="FMA52" s="111">
        <f t="shared" si="143"/>
        <v>4.2671303122505275</v>
      </c>
      <c r="FMB52" s="111">
        <f t="shared" si="143"/>
        <v>5.2145137596564037</v>
      </c>
      <c r="FMC52" s="111">
        <f t="shared" si="143"/>
        <v>5.1166453260970401</v>
      </c>
      <c r="FMD52" s="111">
        <f t="shared" si="143"/>
        <v>4.6494259005441432</v>
      </c>
      <c r="FME52" s="111">
        <f t="shared" si="143"/>
        <v>5.9464733089227213</v>
      </c>
      <c r="FMF52" s="111">
        <f t="shared" si="143"/>
        <v>5.7066399104103596</v>
      </c>
      <c r="FMG52" s="111">
        <f t="shared" si="143"/>
        <v>4.9114397555267111</v>
      </c>
      <c r="FMH52" s="111">
        <f t="shared" si="143"/>
        <v>5.2226992587820771</v>
      </c>
      <c r="FMI52" s="111">
        <f t="shared" si="143"/>
        <v>5.2281231736104257</v>
      </c>
      <c r="FMJ52" s="111">
        <f t="shared" si="143"/>
        <v>5.2099895368277593</v>
      </c>
      <c r="FMK52" s="111">
        <f t="shared" si="143"/>
        <v>5.2821204221067823</v>
      </c>
      <c r="FML52" s="111">
        <f t="shared" si="143"/>
        <v>6.7464040953523456</v>
      </c>
      <c r="FMM52" s="111">
        <f t="shared" si="143"/>
        <v>5.0090238756933143</v>
      </c>
      <c r="FMN52" s="111">
        <f t="shared" si="143"/>
        <v>4.2605486421555794</v>
      </c>
      <c r="FMO52" s="111">
        <f t="shared" si="143"/>
        <v>4.2716085582816721</v>
      </c>
      <c r="FMP52" s="111">
        <f t="shared" si="143"/>
        <v>4.6039736006871461</v>
      </c>
      <c r="FMQ52" s="111">
        <f t="shared" si="143"/>
        <v>5.1145120544101736</v>
      </c>
      <c r="FMR52" s="111">
        <f t="shared" si="143"/>
        <v>4.6220958975966102</v>
      </c>
      <c r="FMS52" s="111">
        <f t="shared" si="143"/>
        <v>5.1085405082976498</v>
      </c>
      <c r="FMT52" s="111">
        <f t="shared" si="143"/>
        <v>4.9473318474954029</v>
      </c>
      <c r="FMU52" s="111">
        <f t="shared" si="143"/>
        <v>6.5188543218715216</v>
      </c>
      <c r="FMV52" s="111">
        <f t="shared" si="143"/>
        <v>4.4734139359487042</v>
      </c>
      <c r="FMW52" s="111">
        <f t="shared" si="143"/>
        <v>5.1381586404736366</v>
      </c>
      <c r="FMX52" s="111">
        <f t="shared" si="143"/>
        <v>5.3449345780282158</v>
      </c>
      <c r="FMY52" s="111">
        <f t="shared" si="143"/>
        <v>4.7750257721094043</v>
      </c>
      <c r="FMZ52" s="111">
        <f t="shared" si="143"/>
        <v>9.9059301001395195</v>
      </c>
      <c r="FNA52" s="111">
        <f t="shared" ref="FNA52:FPL52" si="144">FNA51/FNA27*4*100</f>
        <v>5.3766040424733275</v>
      </c>
      <c r="FNB52" s="111">
        <f t="shared" si="144"/>
        <v>4.6209902989235045</v>
      </c>
      <c r="FNC52" s="111">
        <f t="shared" si="144"/>
        <v>4.5788273376002353</v>
      </c>
      <c r="FND52" s="111">
        <f t="shared" si="144"/>
        <v>3.4251582047158577</v>
      </c>
      <c r="FNE52" s="111">
        <f t="shared" si="144"/>
        <v>5.2812492446034467</v>
      </c>
      <c r="FNF52" s="111">
        <f t="shared" si="144"/>
        <v>4.9700820225851903</v>
      </c>
      <c r="FNG52" s="111">
        <f t="shared" si="144"/>
        <v>4.5281019578653465</v>
      </c>
      <c r="FNH52" s="111">
        <f t="shared" si="144"/>
        <v>4.658450939630006</v>
      </c>
      <c r="FNI52" s="111">
        <f t="shared" si="144"/>
        <v>4.5914062375622882</v>
      </c>
      <c r="FNJ52" s="111">
        <f t="shared" si="144"/>
        <v>5.1971080268088024</v>
      </c>
      <c r="FNK52" s="111">
        <f t="shared" si="144"/>
        <v>6.7148414092889572</v>
      </c>
      <c r="FNL52" s="111" t="e">
        <f t="shared" si="144"/>
        <v>#VALUE!</v>
      </c>
      <c r="FNM52" s="111">
        <f t="shared" si="144"/>
        <v>4.6540665355340805</v>
      </c>
      <c r="FNN52" s="111">
        <f t="shared" si="144"/>
        <v>5.5504562388639922</v>
      </c>
      <c r="FNO52" s="111">
        <f t="shared" si="144"/>
        <v>5.2055759391948575</v>
      </c>
      <c r="FNP52" s="111">
        <f t="shared" si="144"/>
        <v>9.3507976730076017</v>
      </c>
      <c r="FNQ52" s="111">
        <f t="shared" si="144"/>
        <v>6.6392276031849828</v>
      </c>
      <c r="FNR52" s="111">
        <f t="shared" si="144"/>
        <v>4.3486148513907956</v>
      </c>
      <c r="FNS52" s="111">
        <f t="shared" si="144"/>
        <v>5.8425217454839569</v>
      </c>
      <c r="FNT52" s="111">
        <f t="shared" si="144"/>
        <v>7.8690078722694121</v>
      </c>
      <c r="FNU52" s="111">
        <f t="shared" si="144"/>
        <v>8.5270406844195836</v>
      </c>
      <c r="FNV52" s="111">
        <f t="shared" si="144"/>
        <v>5.8984228378672601</v>
      </c>
      <c r="FNW52" s="111">
        <f t="shared" si="144"/>
        <v>6.5087019545054057</v>
      </c>
      <c r="FNX52" s="111" t="e">
        <f t="shared" si="144"/>
        <v>#VALUE!</v>
      </c>
      <c r="FNY52" s="111">
        <f t="shared" si="144"/>
        <v>5.491423747629649</v>
      </c>
      <c r="FNZ52" s="111">
        <f t="shared" si="144"/>
        <v>4.6949454789955265</v>
      </c>
      <c r="FOA52" s="111">
        <f t="shared" si="144"/>
        <v>5.8825835154389647</v>
      </c>
      <c r="FOB52" s="111">
        <f t="shared" si="144"/>
        <v>5.2657080556411611</v>
      </c>
      <c r="FOC52" s="111">
        <f t="shared" si="144"/>
        <v>4.7661622034810742</v>
      </c>
      <c r="FOD52" s="111">
        <f t="shared" si="144"/>
        <v>3.7669906821062646</v>
      </c>
      <c r="FOE52" s="111">
        <f t="shared" si="144"/>
        <v>4.9705563303889662</v>
      </c>
      <c r="FOF52" s="111">
        <f t="shared" si="144"/>
        <v>5.6505076074738234</v>
      </c>
      <c r="FOG52" s="111">
        <f t="shared" si="144"/>
        <v>5.2304813743833982</v>
      </c>
      <c r="FOH52" s="111">
        <f t="shared" si="144"/>
        <v>5.6808891657258531</v>
      </c>
      <c r="FOI52" s="111">
        <f t="shared" si="144"/>
        <v>5.478126253782226</v>
      </c>
      <c r="FOJ52" s="111">
        <f t="shared" si="144"/>
        <v>4.4626593806921671</v>
      </c>
      <c r="FOK52" s="111">
        <f t="shared" si="144"/>
        <v>4.8898676098827458</v>
      </c>
      <c r="FOL52" s="111">
        <f t="shared" si="144"/>
        <v>5.4770972599574534</v>
      </c>
      <c r="FOM52" s="111">
        <f t="shared" si="144"/>
        <v>6.3449683993209174</v>
      </c>
      <c r="FON52" s="111">
        <f t="shared" si="144"/>
        <v>5.7133514112163084</v>
      </c>
      <c r="FOO52" s="111">
        <f t="shared" si="144"/>
        <v>5.6226521791816451</v>
      </c>
      <c r="FOP52" s="111">
        <f t="shared" si="144"/>
        <v>8.0946619516319647</v>
      </c>
      <c r="FOQ52" s="111">
        <f t="shared" si="144"/>
        <v>5.690899505255727</v>
      </c>
      <c r="FOR52" s="111">
        <f t="shared" si="144"/>
        <v>5.2253593377523408</v>
      </c>
      <c r="FOS52" s="111">
        <f t="shared" si="144"/>
        <v>5.9414443201789426</v>
      </c>
      <c r="FOT52" s="111">
        <f t="shared" si="144"/>
        <v>6.7861547747133075</v>
      </c>
      <c r="FOU52" s="111">
        <f t="shared" si="144"/>
        <v>5.1445076663839844</v>
      </c>
      <c r="FOV52" s="111">
        <f t="shared" si="144"/>
        <v>4.900076354311925</v>
      </c>
      <c r="FOW52" s="111">
        <f t="shared" si="144"/>
        <v>5.9190101468159106</v>
      </c>
      <c r="FOX52" s="111">
        <f t="shared" si="144"/>
        <v>4.9733659320152128</v>
      </c>
      <c r="FOY52" s="111">
        <f t="shared" si="144"/>
        <v>4.4884758808420582</v>
      </c>
      <c r="FOZ52" s="111">
        <f t="shared" si="144"/>
        <v>5.1278026519552755</v>
      </c>
      <c r="FPA52" s="111">
        <f t="shared" si="144"/>
        <v>4.8403305625295694</v>
      </c>
      <c r="FPB52" s="111">
        <f t="shared" si="144"/>
        <v>6.9786495734734206</v>
      </c>
      <c r="FPC52" s="111">
        <f t="shared" si="144"/>
        <v>5.3405636348697723</v>
      </c>
      <c r="FPD52" s="111">
        <f t="shared" si="144"/>
        <v>5.4027826577464824</v>
      </c>
      <c r="FPE52" s="111">
        <f t="shared" si="144"/>
        <v>5.5883948512368162</v>
      </c>
      <c r="FPF52" s="111">
        <f t="shared" si="144"/>
        <v>5.3782104938543549</v>
      </c>
      <c r="FPG52" s="111">
        <f t="shared" si="144"/>
        <v>6.2678330300005873</v>
      </c>
      <c r="FPH52" s="111">
        <f t="shared" si="144"/>
        <v>5.1943734140390854</v>
      </c>
      <c r="FPI52" s="111">
        <f t="shared" si="144"/>
        <v>6.2562291217662409</v>
      </c>
      <c r="FPJ52" s="111">
        <f t="shared" si="144"/>
        <v>5.3208548924675574</v>
      </c>
      <c r="FPK52" s="111">
        <f t="shared" si="144"/>
        <v>5.461986700735137</v>
      </c>
      <c r="FPL52" s="111">
        <f t="shared" si="144"/>
        <v>5.9903924057900744</v>
      </c>
      <c r="FPM52" s="111">
        <f t="shared" ref="FPM52:FRX52" si="145">FPM51/FPM27*4*100</f>
        <v>5.8860972116625705</v>
      </c>
      <c r="FPN52" s="111">
        <f t="shared" si="145"/>
        <v>5.9441293845830714</v>
      </c>
      <c r="FPO52" s="111">
        <f t="shared" si="145"/>
        <v>6.0639872515357274</v>
      </c>
      <c r="FPP52" s="111">
        <f t="shared" si="145"/>
        <v>4.8219567484692849</v>
      </c>
      <c r="FPQ52" s="111">
        <f t="shared" si="145"/>
        <v>3.7043965176219489</v>
      </c>
      <c r="FPR52" s="111">
        <f t="shared" si="145"/>
        <v>5.6229596511665383</v>
      </c>
      <c r="FPS52" s="111">
        <f t="shared" si="145"/>
        <v>5.7842742487206653</v>
      </c>
      <c r="FPT52" s="111">
        <f t="shared" si="145"/>
        <v>4.4092124396078614</v>
      </c>
      <c r="FPU52" s="111">
        <f t="shared" si="145"/>
        <v>6.0956333698592946</v>
      </c>
      <c r="FPV52" s="111">
        <f t="shared" si="145"/>
        <v>4.9909856687411516</v>
      </c>
      <c r="FPW52" s="111">
        <f t="shared" si="145"/>
        <v>4.906945525728144</v>
      </c>
      <c r="FPX52" s="111">
        <f t="shared" si="145"/>
        <v>4.4474687435949987</v>
      </c>
      <c r="FPY52" s="111">
        <f t="shared" si="145"/>
        <v>5.5712069210398099</v>
      </c>
      <c r="FPZ52" s="111">
        <f t="shared" si="145"/>
        <v>5.0903593487363619</v>
      </c>
      <c r="FQA52" s="111">
        <f t="shared" si="145"/>
        <v>6.0189248491497533</v>
      </c>
      <c r="FQB52" s="111">
        <f t="shared" si="145"/>
        <v>4.5579128605300037</v>
      </c>
      <c r="FQC52" s="111">
        <f t="shared" si="145"/>
        <v>4.4365590307700105</v>
      </c>
      <c r="FQD52" s="111">
        <f t="shared" si="145"/>
        <v>4.1638168822481605</v>
      </c>
      <c r="FQE52" s="111">
        <f t="shared" si="145"/>
        <v>6.3008416795974975</v>
      </c>
      <c r="FQF52" s="111">
        <f t="shared" si="145"/>
        <v>5.1605916316957323</v>
      </c>
      <c r="FQG52" s="111">
        <f t="shared" si="145"/>
        <v>5.1586002515549882</v>
      </c>
      <c r="FQH52" s="111">
        <f t="shared" si="145"/>
        <v>6.4527056439804662</v>
      </c>
      <c r="FQI52" s="111">
        <f t="shared" si="145"/>
        <v>4.9291405750179331</v>
      </c>
      <c r="FQJ52" s="111">
        <f t="shared" si="145"/>
        <v>6.5489624185975925</v>
      </c>
      <c r="FQK52" s="111">
        <f t="shared" si="145"/>
        <v>5.45326419638819</v>
      </c>
      <c r="FQL52" s="111">
        <f t="shared" si="145"/>
        <v>5.0691717358384025</v>
      </c>
      <c r="FQM52" s="111">
        <f t="shared" si="145"/>
        <v>5.6284699006077732</v>
      </c>
      <c r="FQN52" s="111">
        <f t="shared" si="145"/>
        <v>5.5425904317386232</v>
      </c>
      <c r="FQO52" s="111">
        <f t="shared" si="145"/>
        <v>5.2233810332282316</v>
      </c>
      <c r="FQP52" s="111">
        <f t="shared" si="145"/>
        <v>4.9356854245809378</v>
      </c>
      <c r="FQQ52" s="111">
        <f t="shared" si="145"/>
        <v>5.2798728606615146</v>
      </c>
      <c r="FQR52" s="111">
        <f t="shared" si="145"/>
        <v>6.4133405313150442</v>
      </c>
      <c r="FQS52" s="111">
        <f t="shared" si="145"/>
        <v>5.7646011661024286</v>
      </c>
      <c r="FQT52" s="111">
        <f t="shared" si="145"/>
        <v>4.023970220839848</v>
      </c>
      <c r="FQU52" s="111">
        <f t="shared" si="145"/>
        <v>5.3835745580965453</v>
      </c>
      <c r="FQV52" s="111">
        <f t="shared" si="145"/>
        <v>6.7560193925101766</v>
      </c>
      <c r="FQW52" s="111">
        <f t="shared" si="145"/>
        <v>4.7563969886974693</v>
      </c>
      <c r="FQX52" s="111">
        <f t="shared" si="145"/>
        <v>5.7002379996278201</v>
      </c>
      <c r="FQY52" s="111">
        <f t="shared" si="145"/>
        <v>6.0481340932580041</v>
      </c>
      <c r="FQZ52" s="111">
        <f t="shared" si="145"/>
        <v>4.5161131973590551</v>
      </c>
      <c r="FRA52" s="111">
        <f t="shared" si="145"/>
        <v>5.8150323083938922</v>
      </c>
      <c r="FRB52" s="111">
        <f t="shared" si="145"/>
        <v>4.7220830603619923</v>
      </c>
      <c r="FRC52" s="111">
        <f t="shared" si="145"/>
        <v>6.0304762521658866</v>
      </c>
      <c r="FRD52" s="111">
        <f t="shared" si="145"/>
        <v>5.9200813825102037</v>
      </c>
      <c r="FRE52" s="111">
        <f t="shared" si="145"/>
        <v>5.4376385820037845</v>
      </c>
      <c r="FRF52" s="111">
        <f t="shared" si="145"/>
        <v>11.595628021437728</v>
      </c>
      <c r="FRG52" s="111">
        <f t="shared" si="145"/>
        <v>10.07051840753733</v>
      </c>
      <c r="FRH52" s="111">
        <f t="shared" si="145"/>
        <v>5.4903202896562435</v>
      </c>
      <c r="FRI52" s="111">
        <f t="shared" si="145"/>
        <v>7.565151291680376</v>
      </c>
      <c r="FRJ52" s="111">
        <f t="shared" si="145"/>
        <v>4.9664820751967351</v>
      </c>
      <c r="FRK52" s="111">
        <f t="shared" si="145"/>
        <v>5.4910317834658811</v>
      </c>
      <c r="FRL52" s="111">
        <f t="shared" si="145"/>
        <v>4.4545952725092768</v>
      </c>
      <c r="FRM52" s="111">
        <f t="shared" si="145"/>
        <v>4.7842895257455034</v>
      </c>
      <c r="FRN52" s="111">
        <f t="shared" si="145"/>
        <v>5.1692715524382837</v>
      </c>
      <c r="FRO52" s="111">
        <f t="shared" si="145"/>
        <v>5.0956832707406559</v>
      </c>
      <c r="FRP52" s="111">
        <f t="shared" si="145"/>
        <v>6.2150287001783582</v>
      </c>
      <c r="FRQ52" s="111">
        <f t="shared" si="145"/>
        <v>5.2041557633506983</v>
      </c>
      <c r="FRR52" s="111">
        <f t="shared" si="145"/>
        <v>4.8749910855375518</v>
      </c>
      <c r="FRS52" s="111">
        <f t="shared" si="145"/>
        <v>5.804175042150673</v>
      </c>
      <c r="FRT52" s="111">
        <f t="shared" si="145"/>
        <v>5.0559244199001547</v>
      </c>
      <c r="FRU52" s="111">
        <f t="shared" si="145"/>
        <v>5.2296239569211451</v>
      </c>
      <c r="FRV52" s="111">
        <f t="shared" si="145"/>
        <v>3.8092319849694993</v>
      </c>
      <c r="FRW52" s="111">
        <f t="shared" si="145"/>
        <v>5.4509484667839665</v>
      </c>
      <c r="FRX52" s="111">
        <f t="shared" si="145"/>
        <v>7.0747869990533285</v>
      </c>
      <c r="FRY52" s="111">
        <f t="shared" ref="FRY52:FUJ52" si="146">FRY51/FRY27*4*100</f>
        <v>5.4855133927855428</v>
      </c>
      <c r="FRZ52" s="111">
        <f t="shared" si="146"/>
        <v>5.5431208970088992</v>
      </c>
      <c r="FSA52" s="111">
        <f t="shared" si="146"/>
        <v>5.378212400139768</v>
      </c>
      <c r="FSB52" s="111">
        <f t="shared" si="146"/>
        <v>4.8447693580544966</v>
      </c>
      <c r="FSC52" s="111">
        <f t="shared" si="146"/>
        <v>4.8655646885255779</v>
      </c>
      <c r="FSD52" s="111">
        <f t="shared" si="146"/>
        <v>4.9560928665944903</v>
      </c>
      <c r="FSE52" s="111">
        <f t="shared" si="146"/>
        <v>4.8741534082413596</v>
      </c>
      <c r="FSF52" s="111">
        <f t="shared" si="146"/>
        <v>5.3791661569599984</v>
      </c>
      <c r="FSG52" s="111">
        <f t="shared" si="146"/>
        <v>4.6236596453482317</v>
      </c>
      <c r="FSH52" s="111">
        <f t="shared" si="146"/>
        <v>5.1163331875574247</v>
      </c>
      <c r="FSI52" s="111">
        <f t="shared" si="146"/>
        <v>5.3791134595343264</v>
      </c>
      <c r="FSJ52" s="111">
        <f t="shared" si="146"/>
        <v>4.7772024095601866</v>
      </c>
      <c r="FSK52" s="111">
        <f t="shared" si="146"/>
        <v>4.6451214196246777</v>
      </c>
      <c r="FSL52" s="111">
        <f t="shared" si="146"/>
        <v>4.8090882182976502</v>
      </c>
      <c r="FSM52" s="111">
        <f t="shared" si="146"/>
        <v>4.1340688577355653</v>
      </c>
      <c r="FSN52" s="111">
        <f t="shared" si="146"/>
        <v>4.6065657326328662</v>
      </c>
      <c r="FSO52" s="111">
        <f t="shared" si="146"/>
        <v>4.7640145683925956</v>
      </c>
      <c r="FSP52" s="111">
        <f t="shared" si="146"/>
        <v>5.2814477490663929</v>
      </c>
      <c r="FSQ52" s="111">
        <f t="shared" si="146"/>
        <v>6.6451432033786411</v>
      </c>
      <c r="FSR52" s="111">
        <f t="shared" si="146"/>
        <v>5.5011985922916065</v>
      </c>
      <c r="FSS52" s="111">
        <f t="shared" si="146"/>
        <v>5.9614059269469335</v>
      </c>
      <c r="FST52" s="111">
        <f t="shared" si="146"/>
        <v>4.9670118100068095</v>
      </c>
      <c r="FSU52" s="111">
        <f t="shared" si="146"/>
        <v>6.2496076417574642</v>
      </c>
      <c r="FSV52" s="111">
        <f t="shared" si="146"/>
        <v>4.9219316338378647</v>
      </c>
      <c r="FSW52" s="111">
        <f t="shared" si="146"/>
        <v>6.0997515765335377</v>
      </c>
      <c r="FSX52" s="111">
        <f t="shared" si="146"/>
        <v>6.504417204917087</v>
      </c>
      <c r="FSY52" s="111">
        <f t="shared" si="146"/>
        <v>5.5449396261823063</v>
      </c>
      <c r="FSZ52" s="111">
        <f t="shared" si="146"/>
        <v>5.007664204132908</v>
      </c>
      <c r="FTA52" s="111">
        <f t="shared" si="146"/>
        <v>5.3273836626901012</v>
      </c>
      <c r="FTB52" s="111">
        <f t="shared" si="146"/>
        <v>5.6751278834089378</v>
      </c>
      <c r="FTC52" s="111">
        <f t="shared" si="146"/>
        <v>7.2045238522827324</v>
      </c>
      <c r="FTD52" s="111">
        <f t="shared" si="146"/>
        <v>5.563836316494859</v>
      </c>
      <c r="FTE52" s="111">
        <f t="shared" si="146"/>
        <v>6.2354763218686706</v>
      </c>
      <c r="FTF52" s="111">
        <f t="shared" si="146"/>
        <v>4.7131332106692057</v>
      </c>
      <c r="FTG52" s="111">
        <f t="shared" si="146"/>
        <v>6.2940423832175965</v>
      </c>
      <c r="FTH52" s="111">
        <f t="shared" si="146"/>
        <v>5.4162196642407725</v>
      </c>
      <c r="FTI52" s="111">
        <f t="shared" si="146"/>
        <v>4.4543392817807383</v>
      </c>
      <c r="FTJ52" s="111">
        <f t="shared" si="146"/>
        <v>6.6221573368263726</v>
      </c>
      <c r="FTK52" s="111">
        <f t="shared" si="146"/>
        <v>4.3364841448080425</v>
      </c>
      <c r="FTL52" s="111">
        <f t="shared" si="146"/>
        <v>6.0607579190022154</v>
      </c>
      <c r="FTM52" s="111">
        <f t="shared" si="146"/>
        <v>4.9070193542952216</v>
      </c>
      <c r="FTN52" s="111">
        <f t="shared" si="146"/>
        <v>5.2380224980761634</v>
      </c>
      <c r="FTO52" s="111">
        <f t="shared" si="146"/>
        <v>4.6870807447448763</v>
      </c>
      <c r="FTP52" s="111">
        <f t="shared" si="146"/>
        <v>4.8959571938168844</v>
      </c>
      <c r="FTQ52" s="111">
        <f t="shared" si="146"/>
        <v>4.6365827250183367</v>
      </c>
      <c r="FTR52" s="111">
        <f t="shared" si="146"/>
        <v>5.4119125997421884</v>
      </c>
      <c r="FTS52" s="111">
        <f t="shared" si="146"/>
        <v>5.3541323544150794</v>
      </c>
      <c r="FTT52" s="111">
        <f t="shared" si="146"/>
        <v>4.1868238191573575</v>
      </c>
      <c r="FTU52" s="111">
        <f t="shared" si="146"/>
        <v>5.3421507672583424</v>
      </c>
      <c r="FTV52" s="111">
        <f t="shared" si="146"/>
        <v>4.3921592097289981</v>
      </c>
      <c r="FTW52" s="111">
        <f t="shared" si="146"/>
        <v>5.3142583611058427</v>
      </c>
      <c r="FTX52" s="111">
        <f t="shared" si="146"/>
        <v>6.0010569441062112</v>
      </c>
      <c r="FTY52" s="111">
        <f t="shared" si="146"/>
        <v>6.0663172952414532</v>
      </c>
      <c r="FTZ52" s="111">
        <f t="shared" si="146"/>
        <v>5.4743011867095337</v>
      </c>
      <c r="FUA52" s="111">
        <f t="shared" si="146"/>
        <v>5.5348632138771903</v>
      </c>
      <c r="FUB52" s="111">
        <f t="shared" si="146"/>
        <v>5.9779947311328065</v>
      </c>
      <c r="FUC52" s="111">
        <f t="shared" si="146"/>
        <v>6.3564598494282158</v>
      </c>
      <c r="FUD52" s="111">
        <f t="shared" si="146"/>
        <v>4.610862513385892</v>
      </c>
      <c r="FUE52" s="111">
        <f t="shared" si="146"/>
        <v>5.8297263693219534</v>
      </c>
      <c r="FUF52" s="111">
        <f t="shared" si="146"/>
        <v>5.5014763971573393</v>
      </c>
      <c r="FUG52" s="111">
        <f t="shared" si="146"/>
        <v>4.9818571598713728</v>
      </c>
      <c r="FUH52" s="111">
        <f t="shared" si="146"/>
        <v>5.1457415891896643</v>
      </c>
      <c r="FUI52" s="111" t="e">
        <f t="shared" si="146"/>
        <v>#VALUE!</v>
      </c>
      <c r="FUJ52" s="111">
        <f t="shared" si="146"/>
        <v>6.0125748277549791</v>
      </c>
      <c r="FUK52" s="111">
        <f t="shared" ref="FUK52:FWV52" si="147">FUK51/FUK27*4*100</f>
        <v>5.2723068169361111</v>
      </c>
      <c r="FUL52" s="111">
        <f t="shared" si="147"/>
        <v>5.7124921531701194</v>
      </c>
      <c r="FUM52" s="111">
        <f t="shared" si="147"/>
        <v>5.7873733756267267</v>
      </c>
      <c r="FUN52" s="111">
        <f t="shared" si="147"/>
        <v>6.0811866575286944</v>
      </c>
      <c r="FUO52" s="111">
        <f t="shared" si="147"/>
        <v>5.2526775437074207</v>
      </c>
      <c r="FUP52" s="111">
        <f t="shared" si="147"/>
        <v>5.193600024746158</v>
      </c>
      <c r="FUQ52" s="111">
        <f t="shared" si="147"/>
        <v>5.9166501651721024</v>
      </c>
      <c r="FUR52" s="111">
        <f t="shared" si="147"/>
        <v>5.1271767002181488</v>
      </c>
      <c r="FUS52" s="111">
        <f t="shared" si="147"/>
        <v>5.4574255434167682</v>
      </c>
      <c r="FUT52" s="111">
        <f t="shared" si="147"/>
        <v>5.8546305807458481</v>
      </c>
      <c r="FUU52" s="111">
        <f t="shared" si="147"/>
        <v>5.4247787610619467</v>
      </c>
      <c r="FUV52" s="111">
        <f t="shared" si="147"/>
        <v>5.3806571856893974</v>
      </c>
      <c r="FUW52" s="111">
        <f t="shared" si="147"/>
        <v>4.0979536366725036</v>
      </c>
      <c r="FUX52" s="111">
        <f t="shared" si="147"/>
        <v>5.3681439682052954</v>
      </c>
      <c r="FUY52" s="111">
        <f t="shared" si="147"/>
        <v>4.7109055328233413</v>
      </c>
      <c r="FUZ52" s="111">
        <f t="shared" si="147"/>
        <v>5.9831642320410472</v>
      </c>
      <c r="FVA52" s="111">
        <f t="shared" si="147"/>
        <v>6.432688500065999</v>
      </c>
      <c r="FVB52" s="111">
        <f t="shared" si="147"/>
        <v>4.5390800585450686</v>
      </c>
      <c r="FVC52" s="111">
        <f t="shared" si="147"/>
        <v>3.535183564799234</v>
      </c>
      <c r="FVD52" s="111">
        <f t="shared" si="147"/>
        <v>4.9410401176366214</v>
      </c>
      <c r="FVE52" s="111">
        <f t="shared" si="147"/>
        <v>4.3186548745948459</v>
      </c>
      <c r="FVF52" s="111">
        <f t="shared" si="147"/>
        <v>5.3379613346633068</v>
      </c>
      <c r="FVG52" s="111">
        <f t="shared" si="147"/>
        <v>3.5962145110410093</v>
      </c>
      <c r="FVH52" s="111">
        <f t="shared" si="147"/>
        <v>5.2287581699346406</v>
      </c>
      <c r="FVI52" s="111">
        <f t="shared" si="147"/>
        <v>5.9648518552743219</v>
      </c>
      <c r="FVJ52" s="111">
        <f t="shared" si="147"/>
        <v>5.8602475217497938</v>
      </c>
      <c r="FVK52" s="111">
        <f t="shared" si="147"/>
        <v>5.4286914261714765</v>
      </c>
      <c r="FVL52" s="111">
        <f t="shared" si="147"/>
        <v>4.9113493153420524</v>
      </c>
      <c r="FVM52" s="111">
        <f t="shared" si="147"/>
        <v>4.155661207959148</v>
      </c>
      <c r="FVN52" s="111">
        <f t="shared" si="147"/>
        <v>6.5468128143776898</v>
      </c>
      <c r="FVO52" s="111">
        <f t="shared" si="147"/>
        <v>6.1447524631734494</v>
      </c>
      <c r="FVP52" s="111">
        <f t="shared" si="147"/>
        <v>3.9570705082788842</v>
      </c>
      <c r="FVQ52" s="111">
        <f t="shared" si="147"/>
        <v>4.3122518056554995</v>
      </c>
      <c r="FVR52" s="111">
        <f t="shared" si="147"/>
        <v>5.1562181831059481</v>
      </c>
      <c r="FVS52" s="111">
        <f t="shared" si="147"/>
        <v>4.466319935701998</v>
      </c>
      <c r="FVT52" s="111">
        <f t="shared" si="147"/>
        <v>4.5523003040550138</v>
      </c>
      <c r="FVU52" s="111">
        <f t="shared" si="147"/>
        <v>5.5769598462275152</v>
      </c>
      <c r="FVV52" s="111">
        <f t="shared" si="147"/>
        <v>4.5673798039150331</v>
      </c>
      <c r="FVW52" s="111">
        <f t="shared" si="147"/>
        <v>5.5194023235663021</v>
      </c>
      <c r="FVX52" s="111">
        <f t="shared" si="147"/>
        <v>4.7760875438169341</v>
      </c>
      <c r="FVY52" s="111">
        <f t="shared" si="147"/>
        <v>5.3244794153988435</v>
      </c>
      <c r="FVZ52" s="111">
        <f t="shared" si="147"/>
        <v>5.6541729857249461</v>
      </c>
      <c r="FWA52" s="111">
        <f t="shared" si="147"/>
        <v>5.4012653313888226</v>
      </c>
      <c r="FWB52" s="111">
        <f t="shared" si="147"/>
        <v>4.8585846731604274</v>
      </c>
      <c r="FWC52" s="111">
        <f t="shared" si="147"/>
        <v>4.6578081755082525</v>
      </c>
      <c r="FWD52" s="111">
        <f t="shared" si="147"/>
        <v>6.0015506799941321</v>
      </c>
      <c r="FWE52" s="111">
        <f t="shared" si="147"/>
        <v>4.7553820047840043</v>
      </c>
      <c r="FWF52" s="111">
        <f t="shared" si="147"/>
        <v>5.6647258612324114</v>
      </c>
      <c r="FWG52" s="111">
        <f t="shared" si="147"/>
        <v>7.1365161849085199</v>
      </c>
      <c r="FWH52" s="111">
        <f t="shared" si="147"/>
        <v>5.5139768438559456</v>
      </c>
      <c r="FWI52" s="111">
        <f t="shared" si="147"/>
        <v>5.5130239862507473</v>
      </c>
      <c r="FWJ52" s="111">
        <f t="shared" si="147"/>
        <v>4.0950835246615469</v>
      </c>
      <c r="FWK52" s="111">
        <f t="shared" si="147"/>
        <v>6.065627373995393</v>
      </c>
      <c r="FWL52" s="111">
        <f t="shared" si="147"/>
        <v>4.2503301796909687</v>
      </c>
      <c r="FWM52" s="111">
        <f t="shared" si="147"/>
        <v>5.9708660156875304</v>
      </c>
      <c r="FWN52" s="111">
        <f t="shared" si="147"/>
        <v>4.9189844687472952</v>
      </c>
      <c r="FWO52" s="111">
        <f t="shared" si="147"/>
        <v>7.1512537850564675</v>
      </c>
      <c r="FWP52" s="111">
        <f t="shared" si="147"/>
        <v>4.9852498584582374</v>
      </c>
      <c r="FWQ52" s="111">
        <f t="shared" si="147"/>
        <v>4.088238342381989</v>
      </c>
      <c r="FWR52" s="111">
        <f t="shared" si="147"/>
        <v>4.6723679263690396</v>
      </c>
      <c r="FWS52" s="111">
        <f t="shared" si="147"/>
        <v>6.6837115641333131</v>
      </c>
      <c r="FWT52" s="111">
        <f t="shared" si="147"/>
        <v>4.9399987939456071</v>
      </c>
      <c r="FWU52" s="111">
        <f t="shared" si="147"/>
        <v>5.7164970395882513</v>
      </c>
      <c r="FWV52" s="111">
        <f t="shared" si="147"/>
        <v>5.9934364937112576</v>
      </c>
      <c r="FWW52" s="111">
        <f t="shared" ref="FWW52:FZH52" si="148">FWW51/FWW27*4*100</f>
        <v>4.769936230327394</v>
      </c>
      <c r="FWX52" s="111">
        <f t="shared" si="148"/>
        <v>3.952956550147011</v>
      </c>
      <c r="FWY52" s="111">
        <f t="shared" si="148"/>
        <v>5.1849894616533216</v>
      </c>
      <c r="FWZ52" s="111">
        <f t="shared" si="148"/>
        <v>5.7365020999544587</v>
      </c>
      <c r="FXA52" s="111"/>
      <c r="FXB52" s="111"/>
      <c r="FXC52" s="111"/>
      <c r="FXD52" s="111"/>
      <c r="FXE52" s="111"/>
      <c r="FXF52" s="111"/>
      <c r="FXG52" s="111"/>
      <c r="FXH52" s="111"/>
      <c r="FXI52" s="111"/>
      <c r="FXJ52" s="111"/>
      <c r="FXK52" s="111"/>
      <c r="FXL52" s="111"/>
      <c r="FXM52" s="111"/>
      <c r="FXN52" s="111"/>
      <c r="FXO52" s="111"/>
      <c r="FXP52" s="111"/>
      <c r="FXQ52" s="111"/>
      <c r="FXR52" s="111"/>
      <c r="FXS52" s="111"/>
      <c r="FXT52" s="111"/>
      <c r="FXU52" s="111"/>
      <c r="FXV52" s="111"/>
      <c r="FXW52" s="111"/>
      <c r="FXX52" s="111"/>
      <c r="FXY52" s="111"/>
      <c r="FXZ52" s="111"/>
      <c r="FYA52" s="111"/>
      <c r="FYB52" s="111"/>
      <c r="FYC52" s="111"/>
      <c r="FYD52" s="111"/>
      <c r="FYE52" s="111"/>
      <c r="FYF52" s="111"/>
      <c r="FYG52" s="111"/>
      <c r="FYH52" s="111"/>
      <c r="FYI52" s="111"/>
      <c r="FYJ52" s="111"/>
      <c r="FYK52" s="111"/>
      <c r="FYL52" s="111"/>
      <c r="FYM52" s="111"/>
      <c r="FYN52" s="111"/>
      <c r="FYO52" s="111"/>
      <c r="FYP52" s="111"/>
      <c r="FYQ52" s="111"/>
      <c r="FYR52" s="111"/>
      <c r="FYS52" s="111"/>
      <c r="FYT52" s="111"/>
      <c r="FYU52" s="111"/>
      <c r="FYV52" s="111"/>
      <c r="FYW52" s="111"/>
      <c r="FYX52" s="111"/>
      <c r="FYY52" s="111"/>
      <c r="FYZ52" s="111"/>
      <c r="FZA52" s="111"/>
      <c r="FZB52" s="111"/>
      <c r="FZC52" s="111"/>
      <c r="FZD52" s="111"/>
      <c r="FZE52" s="111"/>
      <c r="FZF52" s="111"/>
      <c r="FZG52" s="111"/>
      <c r="FZH52" s="111"/>
      <c r="FZI52" s="111"/>
      <c r="FZJ52" s="111"/>
      <c r="FZK52" s="111"/>
      <c r="FZL52" s="111"/>
      <c r="FZM52" s="111"/>
      <c r="FZN52" s="111"/>
      <c r="FZO52" s="111"/>
      <c r="FZP52" s="111"/>
      <c r="FZQ52" s="111"/>
      <c r="FZR52" s="111"/>
      <c r="FZS52" s="111"/>
      <c r="FZT52" s="111"/>
      <c r="FZU52" s="111"/>
      <c r="FZV52" s="111"/>
      <c r="FZW52" s="111"/>
      <c r="FZX52" s="111"/>
      <c r="FZY52" s="111"/>
      <c r="FZZ52" s="111"/>
      <c r="GAA52" s="111"/>
      <c r="GAB52" s="111"/>
      <c r="GAC52" s="111"/>
      <c r="GAD52" s="111"/>
      <c r="GAE52" s="111"/>
      <c r="GAF52" s="111"/>
      <c r="GAG52" s="111"/>
      <c r="GAH52" s="111"/>
      <c r="GAI52" s="111"/>
      <c r="GAJ52" s="111"/>
      <c r="GAK52" s="111"/>
      <c r="GAL52" s="111"/>
      <c r="GAM52" s="111"/>
      <c r="GAN52" s="111"/>
      <c r="GAO52" s="111"/>
      <c r="GAP52" s="111"/>
      <c r="GAQ52" s="111"/>
      <c r="GAR52" s="111"/>
      <c r="GAS52" s="111"/>
      <c r="GAT52" s="111"/>
      <c r="GAU52" s="111"/>
      <c r="GAV52" s="111"/>
      <c r="GAW52" s="111"/>
      <c r="GAX52" s="111"/>
      <c r="GAY52" s="111"/>
      <c r="GAZ52" s="111"/>
      <c r="GBA52" s="111"/>
      <c r="GBB52" s="111"/>
      <c r="GBC52" s="111"/>
      <c r="GBD52" s="111"/>
      <c r="GBE52" s="111"/>
      <c r="GBF52" s="111"/>
      <c r="GBG52" s="111"/>
      <c r="GBH52" s="111"/>
      <c r="GBI52" s="111"/>
      <c r="GBJ52" s="111"/>
      <c r="GBK52" s="111"/>
      <c r="GBL52" s="111"/>
      <c r="GBM52" s="111"/>
      <c r="GBN52" s="111"/>
      <c r="GBO52" s="111"/>
      <c r="GBP52" s="111"/>
      <c r="GBQ52" s="111"/>
      <c r="GBR52" s="111"/>
      <c r="GBS52" s="111"/>
      <c r="GBT52" s="111"/>
      <c r="GBU52" s="111"/>
      <c r="GBV52" s="111"/>
      <c r="GBW52" s="111"/>
      <c r="GBX52" s="111"/>
      <c r="GBY52" s="111"/>
      <c r="GBZ52" s="111"/>
      <c r="GCA52" s="111"/>
      <c r="GCB52" s="111"/>
      <c r="GCC52" s="111"/>
      <c r="GCD52" s="111"/>
      <c r="GCE52" s="111"/>
      <c r="GCF52" s="111"/>
      <c r="GCG52" s="111"/>
      <c r="GCH52" s="111"/>
      <c r="GCI52" s="111"/>
      <c r="GCJ52" s="111"/>
      <c r="GCK52" s="111"/>
      <c r="GCL52" s="111"/>
      <c r="GCM52" s="111"/>
      <c r="GCN52" s="111"/>
      <c r="GCO52" s="111"/>
      <c r="GCP52" s="111"/>
      <c r="GCQ52" s="111"/>
      <c r="GCR52" s="111"/>
      <c r="GCS52" s="111"/>
      <c r="GCT52" s="111"/>
      <c r="GCU52" s="111"/>
      <c r="GCV52" s="111"/>
      <c r="GCW52" s="111"/>
      <c r="GCX52" s="111"/>
      <c r="GCY52" s="111"/>
      <c r="GCZ52" s="111"/>
      <c r="GDA52" s="111"/>
      <c r="GDB52" s="111"/>
      <c r="GDC52" s="111"/>
      <c r="GDD52" s="111"/>
      <c r="GDE52" s="111"/>
      <c r="GDF52" s="111"/>
      <c r="GDG52" s="111"/>
      <c r="GDH52" s="111"/>
      <c r="GDI52" s="111"/>
      <c r="GDJ52" s="111"/>
      <c r="GDK52" s="111"/>
      <c r="GDL52" s="111"/>
      <c r="GDM52" s="111"/>
      <c r="GDN52" s="111"/>
      <c r="GDO52" s="111"/>
      <c r="GDP52" s="111"/>
      <c r="GDQ52" s="111"/>
      <c r="GDR52" s="111"/>
      <c r="GDS52" s="111"/>
      <c r="GDT52" s="111"/>
      <c r="GDU52" s="111"/>
      <c r="GDV52" s="111"/>
      <c r="GDW52" s="111"/>
      <c r="GDX52" s="111"/>
      <c r="GDY52" s="111"/>
      <c r="GDZ52" s="111"/>
      <c r="GEA52" s="111"/>
      <c r="GEB52" s="111"/>
      <c r="GEC52" s="111"/>
      <c r="GED52" s="111"/>
      <c r="GEE52" s="111"/>
      <c r="GEF52" s="111"/>
      <c r="GEG52" s="111"/>
      <c r="GEH52" s="111"/>
      <c r="GEI52" s="111"/>
      <c r="GEJ52" s="111"/>
      <c r="GEK52" s="111"/>
      <c r="GEL52" s="111"/>
      <c r="GEM52" s="111"/>
      <c r="GEN52" s="111"/>
      <c r="GEO52" s="111"/>
      <c r="GEP52" s="111"/>
      <c r="GEQ52" s="111"/>
      <c r="GER52" s="111"/>
      <c r="GES52" s="111"/>
      <c r="GET52" s="111"/>
      <c r="GEU52" s="111"/>
      <c r="GEV52" s="111"/>
      <c r="GEW52" s="111"/>
      <c r="GEX52" s="111"/>
      <c r="GEY52" s="111"/>
      <c r="GEZ52" s="111"/>
      <c r="GFA52" s="111"/>
      <c r="GFB52" s="111"/>
      <c r="GFC52" s="111"/>
      <c r="GFD52" s="111"/>
      <c r="GFE52" s="111"/>
      <c r="GFF52" s="111"/>
      <c r="GFG52" s="111"/>
      <c r="GFH52" s="111"/>
      <c r="GFI52" s="111"/>
      <c r="GFJ52" s="111"/>
      <c r="GFK52" s="111"/>
      <c r="GFL52" s="111"/>
      <c r="GFM52" s="111"/>
      <c r="GFN52" s="111"/>
      <c r="GFO52" s="111"/>
      <c r="GFP52" s="111"/>
      <c r="GFQ52" s="111"/>
      <c r="GFR52" s="111"/>
      <c r="GFS52" s="111"/>
      <c r="GFT52" s="111"/>
      <c r="GFU52" s="111"/>
      <c r="GFV52" s="111"/>
      <c r="GFW52" s="111"/>
      <c r="GFX52" s="111"/>
      <c r="GFY52" s="111"/>
      <c r="GFZ52" s="111"/>
      <c r="GGA52" s="111"/>
      <c r="GGB52" s="111"/>
      <c r="GGC52" s="111"/>
      <c r="GGD52" s="111"/>
      <c r="GGE52" s="111"/>
      <c r="GGF52" s="111"/>
      <c r="GGG52" s="111"/>
      <c r="GGH52" s="111"/>
      <c r="GGI52" s="111"/>
      <c r="GGJ52" s="111"/>
      <c r="GGK52" s="111"/>
      <c r="GGL52" s="111"/>
      <c r="GGM52" s="111"/>
      <c r="GGN52" s="111"/>
      <c r="GGO52" s="111"/>
      <c r="GGP52" s="111"/>
      <c r="GGQ52" s="111"/>
      <c r="GGR52" s="111"/>
      <c r="GGS52" s="111"/>
      <c r="GGT52" s="111"/>
      <c r="GGU52" s="111"/>
      <c r="GGV52" s="111"/>
      <c r="GGW52" s="111"/>
      <c r="GGX52" s="111"/>
      <c r="GGY52" s="111"/>
      <c r="GGZ52" s="111"/>
      <c r="GHA52" s="111"/>
      <c r="GHB52" s="111"/>
      <c r="GHC52" s="111"/>
      <c r="GHD52" s="111"/>
      <c r="GHE52" s="111"/>
      <c r="GHF52" s="111"/>
      <c r="GHG52" s="111"/>
      <c r="GHH52" s="111"/>
      <c r="GHI52" s="111"/>
      <c r="GHJ52" s="111"/>
      <c r="GHK52" s="111"/>
      <c r="GHL52" s="111"/>
      <c r="GHM52" s="111"/>
    </row>
    <row r="53" spans="1:4953" x14ac:dyDescent="0.25">
      <c r="A53">
        <v>50</v>
      </c>
      <c r="B53" s="32" t="s">
        <v>5641</v>
      </c>
      <c r="D53" t="str">
        <f t="shared" si="0"/>
        <v>2025Q2</v>
      </c>
      <c r="E53" s="111">
        <f t="shared" ref="E53:BP53" si="149">E50/E27*4*100</f>
        <v>1.0422436322502633</v>
      </c>
      <c r="F53" s="111">
        <f t="shared" si="149"/>
        <v>1.5329204815611255</v>
      </c>
      <c r="G53" s="111">
        <f t="shared" si="149"/>
        <v>0.98330123336133002</v>
      </c>
      <c r="H53" s="111">
        <f t="shared" si="149"/>
        <v>0.90032175816542748</v>
      </c>
      <c r="I53" s="111">
        <f t="shared" si="149"/>
        <v>1.4873882042409561</v>
      </c>
      <c r="J53" s="111">
        <f t="shared" si="149"/>
        <v>2.4069952305246423</v>
      </c>
      <c r="K53" s="111">
        <f t="shared" si="149"/>
        <v>1.3167438486860459</v>
      </c>
      <c r="L53" s="111">
        <f t="shared" si="149"/>
        <v>1.6098628343526302</v>
      </c>
      <c r="M53" s="111">
        <f t="shared" si="149"/>
        <v>1.1800266092799596</v>
      </c>
      <c r="N53" s="111">
        <f t="shared" si="149"/>
        <v>1.5809538062337849</v>
      </c>
      <c r="O53" s="111">
        <f t="shared" si="149"/>
        <v>0.70719434244526036</v>
      </c>
      <c r="P53" s="111">
        <f t="shared" si="149"/>
        <v>1.3018489024305797</v>
      </c>
      <c r="Q53" s="111">
        <f t="shared" si="149"/>
        <v>1.7890837934167305</v>
      </c>
      <c r="R53" s="111">
        <f t="shared" si="149"/>
        <v>1.216096939053493</v>
      </c>
      <c r="S53" s="111">
        <f t="shared" si="149"/>
        <v>1.2784272503870793</v>
      </c>
      <c r="T53" s="111">
        <f t="shared" si="149"/>
        <v>1.6229860111816188</v>
      </c>
      <c r="U53" s="111">
        <f t="shared" si="149"/>
        <v>1.9267520092149011</v>
      </c>
      <c r="V53" s="111">
        <f t="shared" si="149"/>
        <v>1.8909996739790369</v>
      </c>
      <c r="W53" s="111">
        <f t="shared" si="149"/>
        <v>1.882984062331404</v>
      </c>
      <c r="X53" s="111">
        <f t="shared" si="149"/>
        <v>1.6145201613901334</v>
      </c>
      <c r="Y53" s="111">
        <f t="shared" si="149"/>
        <v>2.223956072321104</v>
      </c>
      <c r="Z53" s="111">
        <f t="shared" si="149"/>
        <v>2.0776164355313655</v>
      </c>
      <c r="AA53" s="111">
        <f t="shared" si="149"/>
        <v>1.5418805435915588</v>
      </c>
      <c r="AB53" s="111">
        <f t="shared" si="149"/>
        <v>2.6171548876547246</v>
      </c>
      <c r="AC53" s="111">
        <f t="shared" si="149"/>
        <v>0.678794030418854</v>
      </c>
      <c r="AD53" s="111">
        <f t="shared" si="149"/>
        <v>1.5978055455482028</v>
      </c>
      <c r="AE53" s="111">
        <f t="shared" si="149"/>
        <v>1.6897104128157734</v>
      </c>
      <c r="AF53" s="111">
        <f t="shared" si="149"/>
        <v>1.7371548756411404</v>
      </c>
      <c r="AG53" s="111">
        <f t="shared" si="149"/>
        <v>1.4127106385376942</v>
      </c>
      <c r="AH53" s="111">
        <f t="shared" si="149"/>
        <v>2.360204691092787</v>
      </c>
      <c r="AI53" s="111">
        <f t="shared" si="149"/>
        <v>1.9511602724337891</v>
      </c>
      <c r="AJ53" s="111">
        <f t="shared" si="149"/>
        <v>1.0763026749079896</v>
      </c>
      <c r="AK53" s="111">
        <f t="shared" si="149"/>
        <v>1.8787893311605839</v>
      </c>
      <c r="AL53" s="111">
        <f t="shared" si="149"/>
        <v>2.0870329967696652</v>
      </c>
      <c r="AM53" s="111">
        <f t="shared" si="149"/>
        <v>1.5222985363375947</v>
      </c>
      <c r="AN53" s="111">
        <f t="shared" si="149"/>
        <v>1.130438916680313</v>
      </c>
      <c r="AO53" s="111">
        <f t="shared" si="149"/>
        <v>1.5361183514523069</v>
      </c>
      <c r="AP53" s="111">
        <f t="shared" si="149"/>
        <v>1.318687314985896</v>
      </c>
      <c r="AQ53" s="111">
        <f t="shared" si="149"/>
        <v>2.0455150231971588</v>
      </c>
      <c r="AR53" s="111">
        <f t="shared" si="149"/>
        <v>3.3544807746641667</v>
      </c>
      <c r="AS53" s="111">
        <f t="shared" si="149"/>
        <v>1.3994547578865377</v>
      </c>
      <c r="AT53" s="111">
        <f t="shared" si="149"/>
        <v>1.1144309196937237</v>
      </c>
      <c r="AU53" s="111">
        <f t="shared" si="149"/>
        <v>2.7602780384121939</v>
      </c>
      <c r="AV53" s="111">
        <f t="shared" si="149"/>
        <v>1.3862816465565289</v>
      </c>
      <c r="AW53" s="111">
        <f t="shared" si="149"/>
        <v>0.64782216236768553</v>
      </c>
      <c r="AX53" s="111">
        <f t="shared" si="149"/>
        <v>1.4916717965188377</v>
      </c>
      <c r="AY53" s="111">
        <f t="shared" si="149"/>
        <v>1.5333361212171901</v>
      </c>
      <c r="AZ53" s="111">
        <f t="shared" si="149"/>
        <v>5.5879579506164213E-2</v>
      </c>
      <c r="BA53" s="111">
        <f t="shared" si="149"/>
        <v>2.5665007925679992</v>
      </c>
      <c r="BB53" s="111">
        <f t="shared" si="149"/>
        <v>1.9004157008115603</v>
      </c>
      <c r="BC53" s="111">
        <f t="shared" si="149"/>
        <v>1.1703870006072763</v>
      </c>
      <c r="BD53" s="111">
        <f t="shared" si="149"/>
        <v>1.9154462465206392</v>
      </c>
      <c r="BE53" s="111">
        <f t="shared" si="149"/>
        <v>1.9496585134594586</v>
      </c>
      <c r="BF53" s="111">
        <f t="shared" si="149"/>
        <v>1.8437876401371258</v>
      </c>
      <c r="BG53" s="111">
        <f t="shared" si="149"/>
        <v>1.4699909859043319</v>
      </c>
      <c r="BH53" s="111">
        <f t="shared" si="149"/>
        <v>2.0510783059980384</v>
      </c>
      <c r="BI53" s="111">
        <f t="shared" si="149"/>
        <v>1.8170716815239956</v>
      </c>
      <c r="BJ53" s="111">
        <f t="shared" si="149"/>
        <v>3.6404214309522773</v>
      </c>
      <c r="BK53" s="111">
        <f t="shared" si="149"/>
        <v>1.9218966243456284</v>
      </c>
      <c r="BL53" s="111">
        <f t="shared" si="149"/>
        <v>1.8411416447075735</v>
      </c>
      <c r="BM53" s="111">
        <f t="shared" si="149"/>
        <v>3.0618414903442579</v>
      </c>
      <c r="BN53" s="111">
        <f t="shared" si="149"/>
        <v>1.5572161161476856</v>
      </c>
      <c r="BO53" s="111">
        <f t="shared" si="149"/>
        <v>1.9115754522897401</v>
      </c>
      <c r="BP53" s="111">
        <f t="shared" si="149"/>
        <v>2.4362317537391722</v>
      </c>
      <c r="BQ53" s="111">
        <f t="shared" ref="BQ53:EB53" si="150">BQ50/BQ27*4*100</f>
        <v>1.3140207671777289</v>
      </c>
      <c r="BR53" s="111">
        <f t="shared" si="150"/>
        <v>2.1016694713139068</v>
      </c>
      <c r="BS53" s="111">
        <f t="shared" si="150"/>
        <v>3.0777846768204342</v>
      </c>
      <c r="BT53" s="111">
        <f t="shared" si="150"/>
        <v>2.5883861564838169</v>
      </c>
      <c r="BU53" s="111">
        <f t="shared" si="150"/>
        <v>1.3466679869293989</v>
      </c>
      <c r="BV53" s="111">
        <f t="shared" si="150"/>
        <v>1.5700727909333825</v>
      </c>
      <c r="BW53" s="111">
        <f t="shared" si="150"/>
        <v>1.645444810805653</v>
      </c>
      <c r="BX53" s="111">
        <f t="shared" si="150"/>
        <v>1.9755006445371714</v>
      </c>
      <c r="BY53" s="111">
        <f t="shared" si="150"/>
        <v>2.602448341725994</v>
      </c>
      <c r="BZ53" s="111">
        <f t="shared" si="150"/>
        <v>1.8072723393335468</v>
      </c>
      <c r="CA53" s="111">
        <f t="shared" si="150"/>
        <v>1.1421172330217964</v>
      </c>
      <c r="CB53" s="111">
        <f t="shared" si="150"/>
        <v>1.4905311804709529</v>
      </c>
      <c r="CC53" s="111">
        <f t="shared" si="150"/>
        <v>1.4466858167986685</v>
      </c>
      <c r="CD53" s="111">
        <f t="shared" si="150"/>
        <v>2.0986038643753964</v>
      </c>
      <c r="CE53" s="111">
        <f t="shared" si="150"/>
        <v>1.2137715715228492</v>
      </c>
      <c r="CF53" s="111">
        <f t="shared" si="150"/>
        <v>2.6786839890309952</v>
      </c>
      <c r="CG53" s="111" t="e">
        <f t="shared" si="150"/>
        <v>#VALUE!</v>
      </c>
      <c r="CH53" s="111">
        <f t="shared" si="150"/>
        <v>2.1335907929881146</v>
      </c>
      <c r="CI53" s="111">
        <f t="shared" si="150"/>
        <v>3.330349730780112</v>
      </c>
      <c r="CJ53" s="111">
        <f t="shared" si="150"/>
        <v>2.8012727409236953</v>
      </c>
      <c r="CK53" s="111">
        <f t="shared" si="150"/>
        <v>1.723804613996649</v>
      </c>
      <c r="CL53" s="111">
        <f t="shared" si="150"/>
        <v>2.2906730223335137</v>
      </c>
      <c r="CM53" s="111">
        <f t="shared" si="150"/>
        <v>1.9580842345670719</v>
      </c>
      <c r="CN53" s="111">
        <f t="shared" si="150"/>
        <v>1.5218666492863195</v>
      </c>
      <c r="CO53" s="111">
        <f t="shared" si="150"/>
        <v>2.7433424754489959</v>
      </c>
      <c r="CP53" s="111">
        <f t="shared" si="150"/>
        <v>1.1528925249957482</v>
      </c>
      <c r="CQ53" s="111">
        <f t="shared" si="150"/>
        <v>1.271091054722878</v>
      </c>
      <c r="CR53" s="111">
        <f t="shared" si="150"/>
        <v>2.1179048160019476</v>
      </c>
      <c r="CS53" s="111">
        <f t="shared" si="150"/>
        <v>1.3885596233955362</v>
      </c>
      <c r="CT53" s="111">
        <f t="shared" si="150"/>
        <v>2.1271445193231244</v>
      </c>
      <c r="CU53" s="111">
        <f t="shared" si="150"/>
        <v>2.2065673480386496</v>
      </c>
      <c r="CV53" s="111">
        <f t="shared" si="150"/>
        <v>1.8715751816264514</v>
      </c>
      <c r="CW53" s="111">
        <f t="shared" si="150"/>
        <v>1.5259175417636086</v>
      </c>
      <c r="CX53" s="111">
        <f t="shared" si="150"/>
        <v>1.17134522187896</v>
      </c>
      <c r="CY53" s="111">
        <f t="shared" si="150"/>
        <v>1.3635296091259856</v>
      </c>
      <c r="CZ53" s="111">
        <f t="shared" si="150"/>
        <v>2.1381080502744325</v>
      </c>
      <c r="DA53" s="111">
        <f t="shared" si="150"/>
        <v>2.20196801363663</v>
      </c>
      <c r="DB53" s="111">
        <f t="shared" si="150"/>
        <v>2.3160365549760105</v>
      </c>
      <c r="DC53" s="111">
        <f t="shared" si="150"/>
        <v>1.4294475197775176</v>
      </c>
      <c r="DD53" s="111">
        <f t="shared" si="150"/>
        <v>0.96202869911638234</v>
      </c>
      <c r="DE53" s="111">
        <f t="shared" si="150"/>
        <v>0.66402669940687198</v>
      </c>
      <c r="DF53" s="111">
        <f t="shared" si="150"/>
        <v>2.0038078934228793</v>
      </c>
      <c r="DG53" s="111">
        <f t="shared" si="150"/>
        <v>2.3254906551172501</v>
      </c>
      <c r="DH53" s="111">
        <f t="shared" si="150"/>
        <v>1.3728544942478069</v>
      </c>
      <c r="DI53" s="111">
        <f t="shared" si="150"/>
        <v>1.3428120063191153</v>
      </c>
      <c r="DJ53" s="111">
        <f t="shared" si="150"/>
        <v>1.8425632101545706</v>
      </c>
      <c r="DK53" s="111">
        <f t="shared" si="150"/>
        <v>2.3241080360120039</v>
      </c>
      <c r="DL53" s="111">
        <f t="shared" si="150"/>
        <v>2.8937744841725732</v>
      </c>
      <c r="DM53" s="111">
        <f t="shared" si="150"/>
        <v>2.6034458379573491</v>
      </c>
      <c r="DN53" s="111">
        <f t="shared" si="150"/>
        <v>1.8443115945421455</v>
      </c>
      <c r="DO53" s="111">
        <f t="shared" si="150"/>
        <v>3.458901322087899</v>
      </c>
      <c r="DP53" s="111">
        <f t="shared" si="150"/>
        <v>2.2250403416600353</v>
      </c>
      <c r="DQ53" s="111">
        <f t="shared" si="150"/>
        <v>1.6659165973806054</v>
      </c>
      <c r="DR53" s="111">
        <f t="shared" si="150"/>
        <v>2.2222162811028738</v>
      </c>
      <c r="DS53" s="111">
        <f t="shared" si="150"/>
        <v>3.0257448654903096</v>
      </c>
      <c r="DT53" s="111">
        <f t="shared" si="150"/>
        <v>1.516508348328242</v>
      </c>
      <c r="DU53" s="111">
        <f t="shared" si="150"/>
        <v>2.386129188782748</v>
      </c>
      <c r="DV53" s="111">
        <f t="shared" si="150"/>
        <v>2.3453841130107267</v>
      </c>
      <c r="DW53" s="111">
        <f t="shared" si="150"/>
        <v>2.4924862680070476</v>
      </c>
      <c r="DX53" s="111">
        <f t="shared" si="150"/>
        <v>1.5622795880942306</v>
      </c>
      <c r="DY53" s="111">
        <f t="shared" si="150"/>
        <v>3.1688528564117759</v>
      </c>
      <c r="DZ53" s="111">
        <f t="shared" si="150"/>
        <v>1.5120871023575511</v>
      </c>
      <c r="EA53" s="111">
        <f t="shared" si="150"/>
        <v>2.2913175461610509</v>
      </c>
      <c r="EB53" s="111">
        <f t="shared" si="150"/>
        <v>2.4621807164086396</v>
      </c>
      <c r="EC53" s="111">
        <f t="shared" ref="EC53:GN53" si="151">EC50/EC27*4*100</f>
        <v>2.0618889876383615</v>
      </c>
      <c r="ED53" s="111">
        <f t="shared" si="151"/>
        <v>1.6319728871716805</v>
      </c>
      <c r="EE53" s="111">
        <f t="shared" si="151"/>
        <v>2.2571991929567132</v>
      </c>
      <c r="EF53" s="111">
        <f t="shared" si="151"/>
        <v>2.8347861395958769</v>
      </c>
      <c r="EG53" s="111">
        <f t="shared" si="151"/>
        <v>2.6202686317895107</v>
      </c>
      <c r="EH53" s="111">
        <f t="shared" si="151"/>
        <v>2.5855486419387237</v>
      </c>
      <c r="EI53" s="111">
        <f t="shared" si="151"/>
        <v>1.4869128301004908</v>
      </c>
      <c r="EJ53" s="111">
        <f t="shared" si="151"/>
        <v>1.4794050091362065</v>
      </c>
      <c r="EK53" s="111">
        <f t="shared" si="151"/>
        <v>1.166598841152646</v>
      </c>
      <c r="EL53" s="111">
        <f t="shared" si="151"/>
        <v>2.2425050422178923</v>
      </c>
      <c r="EM53" s="111">
        <f t="shared" si="151"/>
        <v>1.7890797187417065</v>
      </c>
      <c r="EN53" s="111">
        <f t="shared" si="151"/>
        <v>2.966731554225059</v>
      </c>
      <c r="EO53" s="111">
        <f t="shared" si="151"/>
        <v>2.2721125236678388</v>
      </c>
      <c r="EP53" s="111">
        <f t="shared" si="151"/>
        <v>2.2678098926565324</v>
      </c>
      <c r="EQ53" s="111">
        <f t="shared" si="151"/>
        <v>3.0963268750498911</v>
      </c>
      <c r="ER53" s="111">
        <f t="shared" si="151"/>
        <v>2.675059238675217</v>
      </c>
      <c r="ES53" s="111">
        <f t="shared" si="151"/>
        <v>2.0535651261987113</v>
      </c>
      <c r="ET53" s="111">
        <f t="shared" si="151"/>
        <v>3.4411806849118785</v>
      </c>
      <c r="EU53" s="111">
        <f t="shared" si="151"/>
        <v>2.8206362267314589</v>
      </c>
      <c r="EV53" s="111">
        <f t="shared" si="151"/>
        <v>2.9124379183761606</v>
      </c>
      <c r="EW53" s="111">
        <f t="shared" si="151"/>
        <v>2.3633210535457545</v>
      </c>
      <c r="EX53" s="111">
        <f t="shared" si="151"/>
        <v>1.8846460466324493</v>
      </c>
      <c r="EY53" s="111">
        <f t="shared" si="151"/>
        <v>1.8864176792068421</v>
      </c>
      <c r="EZ53" s="111">
        <f t="shared" si="151"/>
        <v>1.7245213258502294</v>
      </c>
      <c r="FA53" s="111">
        <f t="shared" si="151"/>
        <v>2.3005992988726418</v>
      </c>
      <c r="FB53" s="111">
        <f t="shared" si="151"/>
        <v>2.0785981812265915</v>
      </c>
      <c r="FC53" s="111">
        <f t="shared" si="151"/>
        <v>1.8784837317827447</v>
      </c>
      <c r="FD53" s="111">
        <f t="shared" si="151"/>
        <v>1.747430313399716</v>
      </c>
      <c r="FE53" s="111">
        <f t="shared" si="151"/>
        <v>2.8935042524343646</v>
      </c>
      <c r="FF53" s="111">
        <f t="shared" si="151"/>
        <v>2.1490964651912878</v>
      </c>
      <c r="FG53" s="111">
        <f t="shared" si="151"/>
        <v>3.0503259834444361</v>
      </c>
      <c r="FH53" s="111">
        <f t="shared" si="151"/>
        <v>3.2893032893032892</v>
      </c>
      <c r="FI53" s="111">
        <f t="shared" si="151"/>
        <v>2.1859689586531608</v>
      </c>
      <c r="FJ53" s="111">
        <f t="shared" si="151"/>
        <v>2.627650044789489</v>
      </c>
      <c r="FK53" s="111">
        <f t="shared" si="151"/>
        <v>2.2850858342857863</v>
      </c>
      <c r="FL53" s="111">
        <f t="shared" si="151"/>
        <v>2.413849381212259</v>
      </c>
      <c r="FM53" s="111">
        <f t="shared" si="151"/>
        <v>1.8352356476565981</v>
      </c>
      <c r="FN53" s="111">
        <f t="shared" si="151"/>
        <v>3.4096287345060179</v>
      </c>
      <c r="FO53" s="111">
        <f t="shared" si="151"/>
        <v>2.4284042011689717</v>
      </c>
      <c r="FP53" s="111">
        <f t="shared" si="151"/>
        <v>2.0499978532231244</v>
      </c>
      <c r="FQ53" s="111">
        <f t="shared" si="151"/>
        <v>1.5901341515681358</v>
      </c>
      <c r="FR53" s="111">
        <f t="shared" si="151"/>
        <v>2.1577726218097446</v>
      </c>
      <c r="FS53" s="111">
        <f t="shared" si="151"/>
        <v>1.1369650873306805</v>
      </c>
      <c r="FT53" s="111">
        <f t="shared" si="151"/>
        <v>1.6552219190229125</v>
      </c>
      <c r="FU53" s="111">
        <f t="shared" si="151"/>
        <v>2.7641554151748315</v>
      </c>
      <c r="FV53" s="111">
        <f t="shared" si="151"/>
        <v>1.6215731524873402</v>
      </c>
      <c r="FW53" s="111">
        <f t="shared" si="151"/>
        <v>2.0384928164814311</v>
      </c>
      <c r="FX53" s="111">
        <f t="shared" si="151"/>
        <v>2.7261685510291613</v>
      </c>
      <c r="FY53" s="111">
        <f t="shared" si="151"/>
        <v>2.0372235034267709</v>
      </c>
      <c r="FZ53" s="111">
        <f t="shared" si="151"/>
        <v>0.59053898727381604</v>
      </c>
      <c r="GA53" s="111">
        <f t="shared" si="151"/>
        <v>1.6756754417473416</v>
      </c>
      <c r="GB53" s="111">
        <f t="shared" si="151"/>
        <v>2.6990471269433596</v>
      </c>
      <c r="GC53" s="111">
        <f t="shared" si="151"/>
        <v>1.8772584533322816</v>
      </c>
      <c r="GD53" s="111">
        <f t="shared" si="151"/>
        <v>2.3904654577741353</v>
      </c>
      <c r="GE53" s="111">
        <f t="shared" si="151"/>
        <v>3.1912360085734699</v>
      </c>
      <c r="GF53" s="111">
        <f t="shared" si="151"/>
        <v>0.89852293172734032</v>
      </c>
      <c r="GG53" s="111">
        <f t="shared" si="151"/>
        <v>2.9665360265299969</v>
      </c>
      <c r="GH53" s="111">
        <f t="shared" si="151"/>
        <v>2.2851996735429037</v>
      </c>
      <c r="GI53" s="111">
        <f t="shared" si="151"/>
        <v>0.66171970624234999</v>
      </c>
      <c r="GJ53" s="111">
        <f t="shared" si="151"/>
        <v>1.184346035015448</v>
      </c>
      <c r="GK53" s="111">
        <f t="shared" si="151"/>
        <v>2.2231546103848721</v>
      </c>
      <c r="GL53" s="111">
        <f t="shared" si="151"/>
        <v>0</v>
      </c>
      <c r="GM53" s="111">
        <f t="shared" si="151"/>
        <v>2.0013852940104262</v>
      </c>
      <c r="GN53" s="111" t="e">
        <f t="shared" si="151"/>
        <v>#VALUE!</v>
      </c>
      <c r="GO53" s="111">
        <f t="shared" ref="GO53:IZ53" si="152">GO50/GO27*4*100</f>
        <v>0.41819132253005747</v>
      </c>
      <c r="GP53" s="111">
        <f t="shared" si="152"/>
        <v>1.0552449937307258</v>
      </c>
      <c r="GQ53" s="111">
        <f t="shared" si="152"/>
        <v>3.0844330920959275</v>
      </c>
      <c r="GR53" s="111">
        <f t="shared" si="152"/>
        <v>3.2144514883521076</v>
      </c>
      <c r="GS53" s="111">
        <f t="shared" si="152"/>
        <v>1.2955007931230207</v>
      </c>
      <c r="GT53" s="111">
        <f t="shared" si="152"/>
        <v>2.8189738625363021</v>
      </c>
      <c r="GU53" s="111">
        <f t="shared" si="152"/>
        <v>2.6366428998651261</v>
      </c>
      <c r="GV53" s="111">
        <f t="shared" si="152"/>
        <v>2.7960284898195886</v>
      </c>
      <c r="GW53" s="111">
        <f t="shared" si="152"/>
        <v>0.95206941451549465</v>
      </c>
      <c r="GX53" s="111">
        <f t="shared" si="152"/>
        <v>3.9628737188353802</v>
      </c>
      <c r="GY53" s="111">
        <f t="shared" si="152"/>
        <v>2.1460758429579712</v>
      </c>
      <c r="GZ53" s="111">
        <f t="shared" si="152"/>
        <v>2.3831263315447377</v>
      </c>
      <c r="HA53" s="111">
        <f t="shared" si="152"/>
        <v>2.2085809867160346</v>
      </c>
      <c r="HB53" s="111" t="e">
        <f t="shared" si="152"/>
        <v>#VALUE!</v>
      </c>
      <c r="HC53" s="111" t="e">
        <f t="shared" si="152"/>
        <v>#VALUE!</v>
      </c>
      <c r="HD53" s="111" t="e">
        <f t="shared" si="152"/>
        <v>#VALUE!</v>
      </c>
      <c r="HE53" s="111">
        <f t="shared" si="152"/>
        <v>2.6849590268698602</v>
      </c>
      <c r="HF53" s="111" t="e">
        <f t="shared" si="152"/>
        <v>#VALUE!</v>
      </c>
      <c r="HG53" s="111">
        <f t="shared" si="152"/>
        <v>1.1784548113234334</v>
      </c>
      <c r="HH53" s="111">
        <f t="shared" si="152"/>
        <v>1.1529085017744176</v>
      </c>
      <c r="HI53" s="111">
        <f t="shared" si="152"/>
        <v>1.2056949886943451</v>
      </c>
      <c r="HJ53" s="111" t="e">
        <f t="shared" si="152"/>
        <v>#VALUE!</v>
      </c>
      <c r="HK53" s="111">
        <f t="shared" si="152"/>
        <v>2.6363032631489269</v>
      </c>
      <c r="HL53" s="111">
        <f t="shared" si="152"/>
        <v>1.2798186942946468</v>
      </c>
      <c r="HM53" s="111">
        <f t="shared" si="152"/>
        <v>3.0561536223450685</v>
      </c>
      <c r="HN53" s="111" t="e">
        <f t="shared" si="152"/>
        <v>#VALUE!</v>
      </c>
      <c r="HO53" s="111">
        <f t="shared" si="152"/>
        <v>3.3298949985453201</v>
      </c>
      <c r="HP53" s="111">
        <f t="shared" si="152"/>
        <v>1.4546053676821051</v>
      </c>
      <c r="HQ53" s="111">
        <f t="shared" si="152"/>
        <v>1.4274385408406027</v>
      </c>
      <c r="HR53" s="111">
        <f t="shared" si="152"/>
        <v>0</v>
      </c>
      <c r="HS53" s="111">
        <f t="shared" si="152"/>
        <v>0</v>
      </c>
      <c r="HT53" s="111" t="e">
        <f t="shared" si="152"/>
        <v>#VALUE!</v>
      </c>
      <c r="HU53" s="111">
        <f t="shared" si="152"/>
        <v>1.7953494744099816</v>
      </c>
      <c r="HV53" s="111">
        <f t="shared" si="152"/>
        <v>1.4286479238510783</v>
      </c>
      <c r="HW53" s="111">
        <f t="shared" si="152"/>
        <v>1.9190758034942381</v>
      </c>
      <c r="HX53" s="111">
        <f t="shared" si="152"/>
        <v>1.733609705895143</v>
      </c>
      <c r="HY53" s="111">
        <f t="shared" si="152"/>
        <v>1.014868249889805</v>
      </c>
      <c r="HZ53" s="111">
        <f t="shared" si="152"/>
        <v>1.8760948196828675</v>
      </c>
      <c r="IA53" s="111">
        <f t="shared" si="152"/>
        <v>0</v>
      </c>
      <c r="IB53" s="111">
        <f t="shared" si="152"/>
        <v>2.5056158297914939</v>
      </c>
      <c r="IC53" s="111" t="e">
        <f t="shared" si="152"/>
        <v>#VALUE!</v>
      </c>
      <c r="ID53" s="111" t="e">
        <f t="shared" si="152"/>
        <v>#VALUE!</v>
      </c>
      <c r="IE53" s="111">
        <f t="shared" si="152"/>
        <v>1.3009676422338985</v>
      </c>
      <c r="IF53" s="111">
        <f t="shared" si="152"/>
        <v>0.92444774829691712</v>
      </c>
      <c r="IG53" s="111">
        <f t="shared" si="152"/>
        <v>1.7712837762032985</v>
      </c>
      <c r="IH53" s="111" t="e">
        <f t="shared" si="152"/>
        <v>#VALUE!</v>
      </c>
      <c r="II53" s="111" t="e">
        <f t="shared" si="152"/>
        <v>#VALUE!</v>
      </c>
      <c r="IJ53" s="111">
        <f t="shared" si="152"/>
        <v>2.1525382984296861</v>
      </c>
      <c r="IK53" s="111">
        <f t="shared" si="152"/>
        <v>1.838061821839267</v>
      </c>
      <c r="IL53" s="111">
        <f t="shared" si="152"/>
        <v>2.0996942843364388</v>
      </c>
      <c r="IM53" s="111">
        <f t="shared" si="152"/>
        <v>2.8180926340948118</v>
      </c>
      <c r="IN53" s="111">
        <f t="shared" si="152"/>
        <v>0.84420298925969517</v>
      </c>
      <c r="IO53" s="111">
        <f t="shared" si="152"/>
        <v>3.615499230306972</v>
      </c>
      <c r="IP53" s="111">
        <f t="shared" si="152"/>
        <v>1.9269096466568707</v>
      </c>
      <c r="IQ53" s="111">
        <f t="shared" si="152"/>
        <v>1.4310299844366408</v>
      </c>
      <c r="IR53" s="111">
        <f t="shared" si="152"/>
        <v>2.7905187054483949</v>
      </c>
      <c r="IS53" s="111" t="e">
        <f t="shared" si="152"/>
        <v>#VALUE!</v>
      </c>
      <c r="IT53" s="111">
        <f t="shared" si="152"/>
        <v>0</v>
      </c>
      <c r="IU53" s="111" t="e">
        <f t="shared" si="152"/>
        <v>#VALUE!</v>
      </c>
      <c r="IV53" s="111" t="e">
        <f t="shared" si="152"/>
        <v>#VALUE!</v>
      </c>
      <c r="IW53" s="111">
        <f t="shared" si="152"/>
        <v>1.9615058751037664</v>
      </c>
      <c r="IX53" s="111">
        <f t="shared" si="152"/>
        <v>0.89200801823690479</v>
      </c>
      <c r="IY53" s="111">
        <f t="shared" si="152"/>
        <v>2.126417268190258</v>
      </c>
      <c r="IZ53" s="111">
        <f t="shared" si="152"/>
        <v>2.1960001898050416</v>
      </c>
      <c r="JA53" s="111">
        <f t="shared" ref="JA53:LL53" si="153">JA50/JA27*4*100</f>
        <v>1.1954097675291298</v>
      </c>
      <c r="JB53" s="111">
        <f t="shared" si="153"/>
        <v>1.1914593932258977</v>
      </c>
      <c r="JC53" s="111">
        <f t="shared" si="153"/>
        <v>1.3732651754407499</v>
      </c>
      <c r="JD53" s="111">
        <f t="shared" si="153"/>
        <v>0.93913696503887967</v>
      </c>
      <c r="JE53" s="111">
        <f t="shared" si="153"/>
        <v>0.94475373273040919</v>
      </c>
      <c r="JF53" s="111" t="e">
        <f t="shared" si="153"/>
        <v>#VALUE!</v>
      </c>
      <c r="JG53" s="111">
        <f t="shared" si="153"/>
        <v>2.581158339547601</v>
      </c>
      <c r="JH53" s="111">
        <f t="shared" si="153"/>
        <v>2.0376900860074358</v>
      </c>
      <c r="JI53" s="111">
        <f t="shared" si="153"/>
        <v>2.3758795409378188</v>
      </c>
      <c r="JJ53" s="111">
        <f t="shared" si="153"/>
        <v>2.83454115827633</v>
      </c>
      <c r="JK53" s="111">
        <f t="shared" si="153"/>
        <v>2.0605811578119155</v>
      </c>
      <c r="JL53" s="111">
        <f t="shared" si="153"/>
        <v>0.80155618336621504</v>
      </c>
      <c r="JM53" s="111">
        <f t="shared" si="153"/>
        <v>1.8769198669278651</v>
      </c>
      <c r="JN53" s="111">
        <f t="shared" si="153"/>
        <v>2.1842316006453326</v>
      </c>
      <c r="JO53" s="111">
        <f t="shared" si="153"/>
        <v>1.4825359558669693</v>
      </c>
      <c r="JP53" s="111">
        <f t="shared" si="153"/>
        <v>3.2911279644648879</v>
      </c>
      <c r="JQ53" s="111">
        <f t="shared" si="153"/>
        <v>2.7745398103763175</v>
      </c>
      <c r="JR53" s="111">
        <f t="shared" si="153"/>
        <v>1.9097397474866433</v>
      </c>
      <c r="JS53" s="111">
        <f t="shared" si="153"/>
        <v>3.0455720083261864</v>
      </c>
      <c r="JT53" s="111">
        <f t="shared" si="153"/>
        <v>1.3755266133721449</v>
      </c>
      <c r="JU53" s="111">
        <f t="shared" si="153"/>
        <v>2.2955679037487431</v>
      </c>
      <c r="JV53" s="111">
        <f t="shared" si="153"/>
        <v>2.013723849372385</v>
      </c>
      <c r="JW53" s="111">
        <f t="shared" si="153"/>
        <v>1.1655911719854486</v>
      </c>
      <c r="JX53" s="111">
        <f t="shared" si="153"/>
        <v>1.381009845387196</v>
      </c>
      <c r="JY53" s="111">
        <f t="shared" si="153"/>
        <v>3.307542663353217</v>
      </c>
      <c r="JZ53" s="111" t="e">
        <f t="shared" si="153"/>
        <v>#VALUE!</v>
      </c>
      <c r="KA53" s="111">
        <f t="shared" si="153"/>
        <v>3.4240568959830084</v>
      </c>
      <c r="KB53" s="111">
        <f t="shared" si="153"/>
        <v>1.3803207655979675</v>
      </c>
      <c r="KC53" s="111" t="e">
        <f t="shared" si="153"/>
        <v>#VALUE!</v>
      </c>
      <c r="KD53" s="111">
        <f t="shared" si="153"/>
        <v>3.1382804838182414</v>
      </c>
      <c r="KE53" s="111">
        <f t="shared" si="153"/>
        <v>2.1611636593343748</v>
      </c>
      <c r="KF53" s="111">
        <f t="shared" si="153"/>
        <v>1.6864968553178119</v>
      </c>
      <c r="KG53" s="111">
        <f t="shared" si="153"/>
        <v>1.2635444599265</v>
      </c>
      <c r="KH53" s="111">
        <f t="shared" si="153"/>
        <v>3.1249315101245472</v>
      </c>
      <c r="KI53" s="111" t="e">
        <f t="shared" si="153"/>
        <v>#VALUE!</v>
      </c>
      <c r="KJ53" s="111" t="e">
        <f t="shared" si="153"/>
        <v>#VALUE!</v>
      </c>
      <c r="KK53" s="111">
        <f t="shared" si="153"/>
        <v>2.9148057923940995</v>
      </c>
      <c r="KL53" s="111">
        <f t="shared" si="153"/>
        <v>1.7031570443798272</v>
      </c>
      <c r="KM53" s="111">
        <f t="shared" si="153"/>
        <v>2.8646821281941035</v>
      </c>
      <c r="KN53" s="111">
        <f t="shared" si="153"/>
        <v>2.3047205985839638</v>
      </c>
      <c r="KO53" s="111" t="e">
        <f t="shared" si="153"/>
        <v>#VALUE!</v>
      </c>
      <c r="KP53" s="111" t="e">
        <f t="shared" si="153"/>
        <v>#VALUE!</v>
      </c>
      <c r="KQ53" s="111">
        <f t="shared" si="153"/>
        <v>0.97443576543732457</v>
      </c>
      <c r="KR53" s="111">
        <f t="shared" si="153"/>
        <v>2.2908222000793272</v>
      </c>
      <c r="KS53" s="111" t="e">
        <f t="shared" si="153"/>
        <v>#VALUE!</v>
      </c>
      <c r="KT53" s="111">
        <f t="shared" si="153"/>
        <v>3.3656762553804094</v>
      </c>
      <c r="KU53" s="111">
        <f t="shared" si="153"/>
        <v>1.5209664886545486</v>
      </c>
      <c r="KV53" s="111">
        <f t="shared" si="153"/>
        <v>2.7671537289015697</v>
      </c>
      <c r="KW53" s="111">
        <f t="shared" si="153"/>
        <v>2.8599518087481108</v>
      </c>
      <c r="KX53" s="111">
        <f t="shared" si="153"/>
        <v>0.71629931752044662</v>
      </c>
      <c r="KY53" s="111">
        <f t="shared" si="153"/>
        <v>2.9199990399022329</v>
      </c>
      <c r="KZ53" s="111" t="e">
        <f t="shared" si="153"/>
        <v>#VALUE!</v>
      </c>
      <c r="LA53" s="111">
        <f t="shared" si="153"/>
        <v>3.3800680621487098</v>
      </c>
      <c r="LB53" s="111">
        <f t="shared" si="153"/>
        <v>2.0995515911670708</v>
      </c>
      <c r="LC53" s="111">
        <f t="shared" si="153"/>
        <v>1.4372682551065017</v>
      </c>
      <c r="LD53" s="111">
        <f t="shared" si="153"/>
        <v>1.8735055694873739</v>
      </c>
      <c r="LE53" s="111">
        <f t="shared" si="153"/>
        <v>2.1211500610487248</v>
      </c>
      <c r="LF53" s="111">
        <f t="shared" si="153"/>
        <v>2.9653358495916748</v>
      </c>
      <c r="LG53" s="111" t="e">
        <f t="shared" si="153"/>
        <v>#VALUE!</v>
      </c>
      <c r="LH53" s="111">
        <f t="shared" si="153"/>
        <v>1.6070287312218312</v>
      </c>
      <c r="LI53" s="111">
        <f t="shared" si="153"/>
        <v>0.59453853238305265</v>
      </c>
      <c r="LJ53" s="111">
        <f t="shared" si="153"/>
        <v>3.3832304619858693</v>
      </c>
      <c r="LK53" s="111">
        <f t="shared" si="153"/>
        <v>3.0556601298242012</v>
      </c>
      <c r="LL53" s="111">
        <f t="shared" si="153"/>
        <v>1.7180851764519909</v>
      </c>
      <c r="LM53" s="111" t="e">
        <f t="shared" ref="LM53:NX53" si="154">LM50/LM27*4*100</f>
        <v>#VALUE!</v>
      </c>
      <c r="LN53" s="111">
        <f t="shared" si="154"/>
        <v>0.97954730525666667</v>
      </c>
      <c r="LO53" s="111">
        <f t="shared" si="154"/>
        <v>2.6526774600696719</v>
      </c>
      <c r="LP53" s="111">
        <f t="shared" si="154"/>
        <v>1.4354896263444972</v>
      </c>
      <c r="LQ53" s="111">
        <f t="shared" si="154"/>
        <v>2.6582037822815554</v>
      </c>
      <c r="LR53" s="111">
        <f t="shared" si="154"/>
        <v>1.0998694813473402</v>
      </c>
      <c r="LS53" s="111" t="e">
        <f t="shared" si="154"/>
        <v>#VALUE!</v>
      </c>
      <c r="LT53" s="111" t="e">
        <f t="shared" si="154"/>
        <v>#VALUE!</v>
      </c>
      <c r="LU53" s="111">
        <f t="shared" si="154"/>
        <v>2.9418829920299592</v>
      </c>
      <c r="LV53" s="111" t="e">
        <f t="shared" si="154"/>
        <v>#VALUE!</v>
      </c>
      <c r="LW53" s="111">
        <f t="shared" si="154"/>
        <v>2.8628686845761453</v>
      </c>
      <c r="LX53" s="111" t="e">
        <f t="shared" si="154"/>
        <v>#VALUE!</v>
      </c>
      <c r="LY53" s="111" t="e">
        <f t="shared" si="154"/>
        <v>#VALUE!</v>
      </c>
      <c r="LZ53" s="111" t="e">
        <f t="shared" si="154"/>
        <v>#VALUE!</v>
      </c>
      <c r="MA53" s="111">
        <f t="shared" si="154"/>
        <v>0.73476900423338853</v>
      </c>
      <c r="MB53" s="111">
        <f t="shared" si="154"/>
        <v>2.3447222260209077</v>
      </c>
      <c r="MC53" s="111" t="e">
        <f t="shared" si="154"/>
        <v>#VALUE!</v>
      </c>
      <c r="MD53" s="111" t="e">
        <f t="shared" si="154"/>
        <v>#VALUE!</v>
      </c>
      <c r="ME53" s="111">
        <f t="shared" si="154"/>
        <v>0</v>
      </c>
      <c r="MF53" s="111">
        <f t="shared" si="154"/>
        <v>1.2253521264798961</v>
      </c>
      <c r="MG53" s="111">
        <f t="shared" si="154"/>
        <v>2.4156231209641579</v>
      </c>
      <c r="MH53" s="111">
        <f t="shared" si="154"/>
        <v>1.4944888898256241</v>
      </c>
      <c r="MI53" s="111" t="e">
        <f t="shared" si="154"/>
        <v>#VALUE!</v>
      </c>
      <c r="MJ53" s="111">
        <f t="shared" si="154"/>
        <v>2.8980889840758506</v>
      </c>
      <c r="MK53" s="111">
        <f t="shared" si="154"/>
        <v>1.0501896028040487</v>
      </c>
      <c r="ML53" s="111">
        <f t="shared" si="154"/>
        <v>2.4551759158933968</v>
      </c>
      <c r="MM53" s="111">
        <f t="shared" si="154"/>
        <v>2.9843017993708867</v>
      </c>
      <c r="MN53" s="111">
        <f t="shared" si="154"/>
        <v>1.2061296517978901</v>
      </c>
      <c r="MO53" s="111">
        <f t="shared" si="154"/>
        <v>0.22836143593133093</v>
      </c>
      <c r="MP53" s="111" t="e">
        <f t="shared" si="154"/>
        <v>#VALUE!</v>
      </c>
      <c r="MQ53" s="111">
        <f t="shared" si="154"/>
        <v>2.1424609937878762</v>
      </c>
      <c r="MR53" s="111">
        <f t="shared" si="154"/>
        <v>0.81566120249772467</v>
      </c>
      <c r="MS53" s="111">
        <f t="shared" si="154"/>
        <v>1.3398279903451522</v>
      </c>
      <c r="MT53" s="111">
        <f t="shared" si="154"/>
        <v>2.8637240151117132</v>
      </c>
      <c r="MU53" s="111">
        <f t="shared" si="154"/>
        <v>1.0593607305936072</v>
      </c>
      <c r="MV53" s="111">
        <f t="shared" si="154"/>
        <v>1.6692673428657216</v>
      </c>
      <c r="MW53" s="111">
        <f t="shared" si="154"/>
        <v>0.92873120593481884</v>
      </c>
      <c r="MX53" s="111">
        <f t="shared" si="154"/>
        <v>2.5520221933283147</v>
      </c>
      <c r="MY53" s="111" t="e">
        <f t="shared" si="154"/>
        <v>#VALUE!</v>
      </c>
      <c r="MZ53" s="111">
        <f t="shared" si="154"/>
        <v>1.1607967286637646</v>
      </c>
      <c r="NA53" s="111">
        <f t="shared" si="154"/>
        <v>1.4477907532609438</v>
      </c>
      <c r="NB53" s="111">
        <f t="shared" si="154"/>
        <v>3.4208386420660353</v>
      </c>
      <c r="NC53" s="111">
        <f t="shared" si="154"/>
        <v>2.3948942623641418</v>
      </c>
      <c r="ND53" s="111">
        <f t="shared" si="154"/>
        <v>1.8585208519724228</v>
      </c>
      <c r="NE53" s="111">
        <f t="shared" si="154"/>
        <v>1.3494948978613828</v>
      </c>
      <c r="NF53" s="111">
        <f t="shared" si="154"/>
        <v>0.54468136900641295</v>
      </c>
      <c r="NG53" s="111">
        <f t="shared" si="154"/>
        <v>1.6381468782393751</v>
      </c>
      <c r="NH53" s="111">
        <f t="shared" si="154"/>
        <v>2.0235811657587153</v>
      </c>
      <c r="NI53" s="111">
        <f t="shared" si="154"/>
        <v>2.9221971928608559</v>
      </c>
      <c r="NJ53" s="111">
        <f t="shared" si="154"/>
        <v>2.2395265001114053</v>
      </c>
      <c r="NK53" s="111">
        <f t="shared" si="154"/>
        <v>1.4756116936765173</v>
      </c>
      <c r="NL53" s="111">
        <f t="shared" si="154"/>
        <v>0.79006193549404502</v>
      </c>
      <c r="NM53" s="111">
        <f t="shared" si="154"/>
        <v>1.2061729379444319</v>
      </c>
      <c r="NN53" s="111">
        <f t="shared" si="154"/>
        <v>1.7417075757256528</v>
      </c>
      <c r="NO53" s="111">
        <f t="shared" si="154"/>
        <v>1.7830609212481425</v>
      </c>
      <c r="NP53" s="111">
        <f t="shared" si="154"/>
        <v>1.8588186160286644</v>
      </c>
      <c r="NQ53" s="111">
        <f t="shared" si="154"/>
        <v>2.8264586450096174</v>
      </c>
      <c r="NR53" s="111">
        <f t="shared" si="154"/>
        <v>1.4990310536938489</v>
      </c>
      <c r="NS53" s="111">
        <f t="shared" si="154"/>
        <v>1.8589881031715216</v>
      </c>
      <c r="NT53" s="111">
        <f t="shared" si="154"/>
        <v>1.8163404446856817</v>
      </c>
      <c r="NU53" s="111">
        <f t="shared" si="154"/>
        <v>1.6535527607472691</v>
      </c>
      <c r="NV53" s="111">
        <f t="shared" si="154"/>
        <v>2.3677266033912141</v>
      </c>
      <c r="NW53" s="111">
        <f t="shared" si="154"/>
        <v>1.6728172218891193</v>
      </c>
      <c r="NX53" s="111">
        <f t="shared" si="154"/>
        <v>1.4483825578057949</v>
      </c>
      <c r="NY53" s="111">
        <f t="shared" ref="NY53:QJ53" si="155">NY50/NY27*4*100</f>
        <v>1.8262066731454487</v>
      </c>
      <c r="NZ53" s="111">
        <f t="shared" si="155"/>
        <v>1.4373930154057815</v>
      </c>
      <c r="OA53" s="111">
        <f t="shared" si="155"/>
        <v>2.0210414510192494</v>
      </c>
      <c r="OB53" s="111">
        <f t="shared" si="155"/>
        <v>1.8738479325502002</v>
      </c>
      <c r="OC53" s="111">
        <f t="shared" si="155"/>
        <v>1.9873527525992232</v>
      </c>
      <c r="OD53" s="111">
        <f t="shared" si="155"/>
        <v>2.8737895723268734</v>
      </c>
      <c r="OE53" s="111">
        <f t="shared" si="155"/>
        <v>2.0319146357155247</v>
      </c>
      <c r="OF53" s="111">
        <f t="shared" si="155"/>
        <v>0.79705840332659084</v>
      </c>
      <c r="OG53" s="111">
        <f t="shared" si="155"/>
        <v>1.9151356585645145</v>
      </c>
      <c r="OH53" s="111">
        <f t="shared" si="155"/>
        <v>2.2066127708695706</v>
      </c>
      <c r="OI53" s="111">
        <f t="shared" si="155"/>
        <v>1.3298645324562086</v>
      </c>
      <c r="OJ53" s="111">
        <f t="shared" si="155"/>
        <v>1.2423699087818307</v>
      </c>
      <c r="OK53" s="111">
        <f t="shared" si="155"/>
        <v>1.490711631894827</v>
      </c>
      <c r="OL53" s="111">
        <f t="shared" si="155"/>
        <v>2.4240421859852455</v>
      </c>
      <c r="OM53" s="111">
        <f t="shared" si="155"/>
        <v>1.1580079255867115</v>
      </c>
      <c r="ON53" s="111">
        <f t="shared" si="155"/>
        <v>1.4956126327755872</v>
      </c>
      <c r="OO53" s="111">
        <f t="shared" si="155"/>
        <v>0.30035350595223026</v>
      </c>
      <c r="OP53" s="111">
        <f t="shared" si="155"/>
        <v>2.4989434854823438</v>
      </c>
      <c r="OQ53" s="111">
        <f t="shared" si="155"/>
        <v>1.8659943617714951</v>
      </c>
      <c r="OR53" s="111">
        <f t="shared" si="155"/>
        <v>1.4723876335753325</v>
      </c>
      <c r="OS53" s="111">
        <f t="shared" si="155"/>
        <v>1.8130982960609343</v>
      </c>
      <c r="OT53" s="111">
        <f t="shared" si="155"/>
        <v>1.0705829195606067</v>
      </c>
      <c r="OU53" s="111">
        <f t="shared" si="155"/>
        <v>2.1504399806687449</v>
      </c>
      <c r="OV53" s="111">
        <f t="shared" si="155"/>
        <v>1.4514400182747895</v>
      </c>
      <c r="OW53" s="111">
        <f t="shared" si="155"/>
        <v>2.403931134443384</v>
      </c>
      <c r="OX53" s="111">
        <f t="shared" si="155"/>
        <v>1.0192640913260627</v>
      </c>
      <c r="OY53" s="111">
        <f t="shared" si="155"/>
        <v>0.89086285417761168</v>
      </c>
      <c r="OZ53" s="111">
        <f t="shared" si="155"/>
        <v>0.72767137216895328</v>
      </c>
      <c r="PA53" s="111">
        <f t="shared" si="155"/>
        <v>1.6690417643374298</v>
      </c>
      <c r="PB53" s="111">
        <f t="shared" si="155"/>
        <v>2.53411306042885</v>
      </c>
      <c r="PC53" s="111">
        <f t="shared" si="155"/>
        <v>1.9900710892851399</v>
      </c>
      <c r="PD53" s="111">
        <f t="shared" si="155"/>
        <v>2.3950781770445553</v>
      </c>
      <c r="PE53" s="111">
        <f t="shared" si="155"/>
        <v>1.945170583582938</v>
      </c>
      <c r="PF53" s="111">
        <f t="shared" si="155"/>
        <v>1.0535783117049982</v>
      </c>
      <c r="PG53" s="111">
        <f t="shared" si="155"/>
        <v>1.849433209588234</v>
      </c>
      <c r="PH53" s="111">
        <f t="shared" si="155"/>
        <v>3.0653128897724669</v>
      </c>
      <c r="PI53" s="111">
        <f t="shared" si="155"/>
        <v>1.0615660490137477</v>
      </c>
      <c r="PJ53" s="111">
        <f t="shared" si="155"/>
        <v>1.1440368320330314</v>
      </c>
      <c r="PK53" s="111">
        <f t="shared" si="155"/>
        <v>1.6818676261400718</v>
      </c>
      <c r="PL53" s="111">
        <f t="shared" si="155"/>
        <v>3.6641556568926181</v>
      </c>
      <c r="PM53" s="111">
        <f t="shared" si="155"/>
        <v>1.0177479717051037</v>
      </c>
      <c r="PN53" s="111">
        <f t="shared" si="155"/>
        <v>1.2912858665347786</v>
      </c>
      <c r="PO53" s="111">
        <f t="shared" si="155"/>
        <v>3.6305683918016625</v>
      </c>
      <c r="PP53" s="111">
        <f t="shared" si="155"/>
        <v>2.5696893165753889</v>
      </c>
      <c r="PQ53" s="111" t="e">
        <f t="shared" si="155"/>
        <v>#VALUE!</v>
      </c>
      <c r="PR53" s="111">
        <f t="shared" si="155"/>
        <v>1.4356593129416662</v>
      </c>
      <c r="PS53" s="111">
        <f t="shared" si="155"/>
        <v>2.1526294399426789</v>
      </c>
      <c r="PT53" s="111">
        <f t="shared" si="155"/>
        <v>1.1584536802263625</v>
      </c>
      <c r="PU53" s="111">
        <f t="shared" si="155"/>
        <v>1.7454909177176638</v>
      </c>
      <c r="PV53" s="111">
        <f t="shared" si="155"/>
        <v>2.6548996057338314</v>
      </c>
      <c r="PW53" s="111">
        <f t="shared" si="155"/>
        <v>1.6806713135985567</v>
      </c>
      <c r="PX53" s="111">
        <f t="shared" si="155"/>
        <v>1.7392919737873527</v>
      </c>
      <c r="PY53" s="111">
        <f t="shared" si="155"/>
        <v>2.9973085527599737</v>
      </c>
      <c r="PZ53" s="111">
        <f t="shared" si="155"/>
        <v>0.34350402573433475</v>
      </c>
      <c r="QA53" s="111">
        <f t="shared" si="155"/>
        <v>2.7560452059861946</v>
      </c>
      <c r="QB53" s="111">
        <f t="shared" si="155"/>
        <v>1.2675227376930305</v>
      </c>
      <c r="QC53" s="111">
        <f t="shared" si="155"/>
        <v>1.7265343944184017</v>
      </c>
      <c r="QD53" s="111">
        <f t="shared" si="155"/>
        <v>1.7404488459656573</v>
      </c>
      <c r="QE53" s="111">
        <f t="shared" si="155"/>
        <v>1.682558617070204</v>
      </c>
      <c r="QF53" s="111" t="e">
        <f t="shared" si="155"/>
        <v>#VALUE!</v>
      </c>
      <c r="QG53" s="111">
        <f t="shared" si="155"/>
        <v>1.6203067302768122</v>
      </c>
      <c r="QH53" s="111">
        <f t="shared" si="155"/>
        <v>1.9937567856846121</v>
      </c>
      <c r="QI53" s="111">
        <f t="shared" si="155"/>
        <v>1.282153143311153</v>
      </c>
      <c r="QJ53" s="111">
        <f t="shared" si="155"/>
        <v>2.2039837463825531</v>
      </c>
      <c r="QK53" s="111" t="e">
        <f t="shared" ref="QK53:SV53" si="156">QK50/QK27*4*100</f>
        <v>#VALUE!</v>
      </c>
      <c r="QL53" s="111" t="e">
        <f t="shared" si="156"/>
        <v>#VALUE!</v>
      </c>
      <c r="QM53" s="111">
        <f t="shared" si="156"/>
        <v>2.2849588233673948</v>
      </c>
      <c r="QN53" s="111">
        <f t="shared" si="156"/>
        <v>1.3957181508057876</v>
      </c>
      <c r="QO53" s="111" t="e">
        <f t="shared" si="156"/>
        <v>#VALUE!</v>
      </c>
      <c r="QP53" s="111">
        <f t="shared" si="156"/>
        <v>1.2350667785686902</v>
      </c>
      <c r="QQ53" s="111">
        <f t="shared" si="156"/>
        <v>0</v>
      </c>
      <c r="QR53" s="111">
        <f t="shared" si="156"/>
        <v>2.0614533982691155E-2</v>
      </c>
      <c r="QS53" s="111" t="e">
        <f t="shared" si="156"/>
        <v>#VALUE!</v>
      </c>
      <c r="QT53" s="111">
        <f t="shared" si="156"/>
        <v>1.9072778643226498</v>
      </c>
      <c r="QU53" s="111">
        <f t="shared" si="156"/>
        <v>3.4917555771096023</v>
      </c>
      <c r="QV53" s="111">
        <f t="shared" si="156"/>
        <v>0</v>
      </c>
      <c r="QW53" s="111">
        <f t="shared" si="156"/>
        <v>5.446326452807581E-3</v>
      </c>
      <c r="QX53" s="111" t="e">
        <f t="shared" si="156"/>
        <v>#VALUE!</v>
      </c>
      <c r="QY53" s="111">
        <f t="shared" si="156"/>
        <v>0</v>
      </c>
      <c r="QZ53" s="111">
        <f t="shared" si="156"/>
        <v>0</v>
      </c>
      <c r="RA53" s="111">
        <f t="shared" si="156"/>
        <v>3.8531455325523947</v>
      </c>
      <c r="RB53" s="111">
        <f t="shared" si="156"/>
        <v>2.6315652504306999</v>
      </c>
      <c r="RC53" s="111">
        <f t="shared" si="156"/>
        <v>1.1663979377300329</v>
      </c>
      <c r="RD53" s="111">
        <f t="shared" si="156"/>
        <v>0</v>
      </c>
      <c r="RE53" s="111">
        <f t="shared" si="156"/>
        <v>0</v>
      </c>
      <c r="RF53" s="111">
        <f t="shared" si="156"/>
        <v>0</v>
      </c>
      <c r="RG53" s="111">
        <f t="shared" si="156"/>
        <v>0</v>
      </c>
      <c r="RH53" s="111">
        <f t="shared" si="156"/>
        <v>2.5096079988504556</v>
      </c>
      <c r="RI53" s="111">
        <f t="shared" si="156"/>
        <v>0.79864399418509957</v>
      </c>
      <c r="RJ53" s="111">
        <f t="shared" si="156"/>
        <v>3.7917525476025795</v>
      </c>
      <c r="RK53" s="111">
        <f t="shared" si="156"/>
        <v>1.8961426173945715</v>
      </c>
      <c r="RL53" s="111">
        <f t="shared" si="156"/>
        <v>0</v>
      </c>
      <c r="RM53" s="111">
        <f t="shared" si="156"/>
        <v>0</v>
      </c>
      <c r="RN53" s="111">
        <f t="shared" si="156"/>
        <v>1.5372976166332313</v>
      </c>
      <c r="RO53" s="111">
        <f t="shared" si="156"/>
        <v>3.7347400854321797E-2</v>
      </c>
      <c r="RP53" s="111" t="e">
        <f t="shared" si="156"/>
        <v>#VALUE!</v>
      </c>
      <c r="RQ53" s="111">
        <f t="shared" si="156"/>
        <v>2.463699057262053</v>
      </c>
      <c r="RR53" s="111">
        <f t="shared" si="156"/>
        <v>2.6711227577127086</v>
      </c>
      <c r="RS53" s="111">
        <f t="shared" si="156"/>
        <v>2.0978626331386545</v>
      </c>
      <c r="RT53" s="111" t="e">
        <f t="shared" si="156"/>
        <v>#VALUE!</v>
      </c>
      <c r="RU53" s="111" t="e">
        <f t="shared" si="156"/>
        <v>#VALUE!</v>
      </c>
      <c r="RV53" s="111" t="e">
        <f t="shared" si="156"/>
        <v>#VALUE!</v>
      </c>
      <c r="RW53" s="111" t="e">
        <f t="shared" si="156"/>
        <v>#VALUE!</v>
      </c>
      <c r="RX53" s="111" t="e">
        <f t="shared" si="156"/>
        <v>#VALUE!</v>
      </c>
      <c r="RY53" s="111" t="e">
        <f t="shared" si="156"/>
        <v>#VALUE!</v>
      </c>
      <c r="RZ53" s="111">
        <f t="shared" si="156"/>
        <v>1.7038090949551696</v>
      </c>
      <c r="SA53" s="111" t="e">
        <f t="shared" si="156"/>
        <v>#VALUE!</v>
      </c>
      <c r="SB53" s="111" t="e">
        <f t="shared" si="156"/>
        <v>#VALUE!</v>
      </c>
      <c r="SC53" s="111" t="e">
        <f t="shared" si="156"/>
        <v>#VALUE!</v>
      </c>
      <c r="SD53" s="111">
        <f t="shared" si="156"/>
        <v>2.4240197942983377</v>
      </c>
      <c r="SE53" s="111" t="e">
        <f t="shared" si="156"/>
        <v>#VALUE!</v>
      </c>
      <c r="SF53" s="111">
        <f t="shared" si="156"/>
        <v>0.89329266500937365</v>
      </c>
      <c r="SG53" s="111">
        <f t="shared" si="156"/>
        <v>1.4642121578869143</v>
      </c>
      <c r="SH53" s="111">
        <f t="shared" si="156"/>
        <v>0.88185008548546751</v>
      </c>
      <c r="SI53" s="111">
        <f t="shared" si="156"/>
        <v>2.4293838734515782</v>
      </c>
      <c r="SJ53" s="111">
        <f t="shared" si="156"/>
        <v>0.98529871754770104</v>
      </c>
      <c r="SK53" s="111">
        <f t="shared" si="156"/>
        <v>2.305561164903744</v>
      </c>
      <c r="SL53" s="111">
        <f t="shared" si="156"/>
        <v>3.3027878564893669</v>
      </c>
      <c r="SM53" s="111">
        <f t="shared" si="156"/>
        <v>3.0265392123478954</v>
      </c>
      <c r="SN53" s="111">
        <f t="shared" si="156"/>
        <v>1.4473263538235905</v>
      </c>
      <c r="SO53" s="111">
        <f t="shared" si="156"/>
        <v>0</v>
      </c>
      <c r="SP53" s="111">
        <f t="shared" si="156"/>
        <v>0.76806553101393082</v>
      </c>
      <c r="SQ53" s="111">
        <f t="shared" si="156"/>
        <v>2.9765657915764696</v>
      </c>
      <c r="SR53" s="111">
        <f t="shared" si="156"/>
        <v>1.4347202295552368</v>
      </c>
      <c r="SS53" s="111">
        <f t="shared" si="156"/>
        <v>0</v>
      </c>
      <c r="ST53" s="111">
        <f t="shared" si="156"/>
        <v>1.4564900640850007</v>
      </c>
      <c r="SU53" s="111">
        <f t="shared" si="156"/>
        <v>1.4988338278173414</v>
      </c>
      <c r="SV53" s="111">
        <f t="shared" si="156"/>
        <v>2.5590908810141184</v>
      </c>
      <c r="SW53" s="111">
        <f t="shared" ref="SW53:VH53" si="157">SW50/SW27*4*100</f>
        <v>3.6404436943455658</v>
      </c>
      <c r="SX53" s="111">
        <f t="shared" si="157"/>
        <v>2.3037398960592905</v>
      </c>
      <c r="SY53" s="111">
        <f t="shared" si="157"/>
        <v>1.7167278492076408</v>
      </c>
      <c r="SZ53" s="111">
        <f t="shared" si="157"/>
        <v>1.6573077060059598</v>
      </c>
      <c r="TA53" s="111">
        <f t="shared" si="157"/>
        <v>1.3867105854546253</v>
      </c>
      <c r="TB53" s="111">
        <f t="shared" si="157"/>
        <v>2.2116992584501212</v>
      </c>
      <c r="TC53" s="111">
        <f t="shared" si="157"/>
        <v>0.83192955356762766</v>
      </c>
      <c r="TD53" s="111">
        <f t="shared" si="157"/>
        <v>0.41530624417356266</v>
      </c>
      <c r="TE53" s="111">
        <f t="shared" si="157"/>
        <v>1.5419702504692514</v>
      </c>
      <c r="TF53" s="111">
        <f t="shared" si="157"/>
        <v>1.0395363431651223</v>
      </c>
      <c r="TG53" s="111">
        <f t="shared" si="157"/>
        <v>2.8425602542740798</v>
      </c>
      <c r="TH53" s="111">
        <f t="shared" si="157"/>
        <v>2.9203446191817828</v>
      </c>
      <c r="TI53" s="111">
        <f t="shared" si="157"/>
        <v>3.2775840723063396</v>
      </c>
      <c r="TJ53" s="111" t="e">
        <f t="shared" si="157"/>
        <v>#VALUE!</v>
      </c>
      <c r="TK53" s="111">
        <f t="shared" si="157"/>
        <v>2.6003057044576448</v>
      </c>
      <c r="TL53" s="111">
        <f t="shared" si="157"/>
        <v>1.0858849397788062</v>
      </c>
      <c r="TM53" s="111">
        <f t="shared" si="157"/>
        <v>1.6422567390155327</v>
      </c>
      <c r="TN53" s="111">
        <f t="shared" si="157"/>
        <v>1.971091926330788</v>
      </c>
      <c r="TO53" s="111">
        <f t="shared" si="157"/>
        <v>2.1687160725370811</v>
      </c>
      <c r="TP53" s="111">
        <f t="shared" si="157"/>
        <v>1.446000903750565</v>
      </c>
      <c r="TQ53" s="111">
        <f t="shared" si="157"/>
        <v>1.7082179132040627</v>
      </c>
      <c r="TR53" s="111">
        <f t="shared" si="157"/>
        <v>1.9417847850282672</v>
      </c>
      <c r="TS53" s="111">
        <f t="shared" si="157"/>
        <v>1.5199827674608399</v>
      </c>
      <c r="TT53" s="111">
        <f t="shared" si="157"/>
        <v>1.8156474256592308</v>
      </c>
      <c r="TU53" s="111">
        <f t="shared" si="157"/>
        <v>1.5164080085297951</v>
      </c>
      <c r="TV53" s="111">
        <f t="shared" si="157"/>
        <v>2.3956863060881242</v>
      </c>
      <c r="TW53" s="111">
        <f t="shared" si="157"/>
        <v>2.9705262388361584</v>
      </c>
      <c r="TX53" s="111">
        <f t="shared" si="157"/>
        <v>2.6661690613920506</v>
      </c>
      <c r="TY53" s="111">
        <f t="shared" si="157"/>
        <v>1.5916494172371825</v>
      </c>
      <c r="TZ53" s="111">
        <f t="shared" si="157"/>
        <v>1.0478299547631216</v>
      </c>
      <c r="UA53" s="111">
        <f t="shared" si="157"/>
        <v>1.9026107557102232</v>
      </c>
      <c r="UB53" s="111">
        <f t="shared" si="157"/>
        <v>3.4816519919712117</v>
      </c>
      <c r="UC53" s="111">
        <f t="shared" si="157"/>
        <v>1.7693642087533965</v>
      </c>
      <c r="UD53" s="111">
        <f t="shared" si="157"/>
        <v>1.87851496820826</v>
      </c>
      <c r="UE53" s="111" t="e">
        <f t="shared" si="157"/>
        <v>#VALUE!</v>
      </c>
      <c r="UF53" s="111">
        <f t="shared" si="157"/>
        <v>1.2700751695041619</v>
      </c>
      <c r="UG53" s="111">
        <f t="shared" si="157"/>
        <v>2.7297432500033798</v>
      </c>
      <c r="UH53" s="111">
        <f t="shared" si="157"/>
        <v>1.5895984508331029</v>
      </c>
      <c r="UI53" s="111">
        <f t="shared" si="157"/>
        <v>1.7049653188063816</v>
      </c>
      <c r="UJ53" s="111">
        <f t="shared" si="157"/>
        <v>1.8909747907534482</v>
      </c>
      <c r="UK53" s="111">
        <f t="shared" si="157"/>
        <v>8.4027729150619707E-2</v>
      </c>
      <c r="UL53" s="111">
        <f t="shared" si="157"/>
        <v>1.3382906217733681</v>
      </c>
      <c r="UM53" s="111">
        <f t="shared" si="157"/>
        <v>3.2298498370850353</v>
      </c>
      <c r="UN53" s="111">
        <f t="shared" si="157"/>
        <v>2.3522888605901833</v>
      </c>
      <c r="UO53" s="111">
        <f t="shared" si="157"/>
        <v>2.3576697818048187</v>
      </c>
      <c r="UP53" s="111">
        <f t="shared" si="157"/>
        <v>2.22608246746691</v>
      </c>
      <c r="UQ53" s="111">
        <f t="shared" si="157"/>
        <v>3.0196051683573351</v>
      </c>
      <c r="UR53" s="111">
        <f t="shared" si="157"/>
        <v>2.0351243430873982</v>
      </c>
      <c r="US53" s="111">
        <f t="shared" si="157"/>
        <v>1.8524125892809433</v>
      </c>
      <c r="UT53" s="111">
        <f t="shared" si="157"/>
        <v>0.95406733971140134</v>
      </c>
      <c r="UU53" s="111">
        <f t="shared" si="157"/>
        <v>2.1217884494557557</v>
      </c>
      <c r="UV53" s="111">
        <f t="shared" si="157"/>
        <v>1.8897660017323383</v>
      </c>
      <c r="UW53" s="111">
        <f t="shared" si="157"/>
        <v>0</v>
      </c>
      <c r="UX53" s="111">
        <f t="shared" si="157"/>
        <v>1.9559033093147673</v>
      </c>
      <c r="UY53" s="111">
        <f t="shared" si="157"/>
        <v>1.8187988104374175</v>
      </c>
      <c r="UZ53" s="111">
        <f t="shared" si="157"/>
        <v>1.6936807214905154</v>
      </c>
      <c r="VA53" s="111">
        <f t="shared" si="157"/>
        <v>2.5746870048351886</v>
      </c>
      <c r="VB53" s="111">
        <f t="shared" si="157"/>
        <v>2.4836325567586992</v>
      </c>
      <c r="VC53" s="111">
        <f t="shared" si="157"/>
        <v>2.0255425817744386</v>
      </c>
      <c r="VD53" s="111">
        <f t="shared" si="157"/>
        <v>3.4189035606744071</v>
      </c>
      <c r="VE53" s="111">
        <f t="shared" si="157"/>
        <v>1.0152709359605911</v>
      </c>
      <c r="VF53" s="111">
        <f t="shared" si="157"/>
        <v>1.0360081122691689</v>
      </c>
      <c r="VG53" s="111">
        <f t="shared" si="157"/>
        <v>1.1902941883067246</v>
      </c>
      <c r="VH53" s="111">
        <f t="shared" si="157"/>
        <v>0.4870100370103399</v>
      </c>
      <c r="VI53" s="111">
        <f t="shared" ref="VI53:XT53" si="158">VI50/VI27*4*100</f>
        <v>2.3157552145653648</v>
      </c>
      <c r="VJ53" s="111">
        <f t="shared" si="158"/>
        <v>0.84233145812645205</v>
      </c>
      <c r="VK53" s="111">
        <f t="shared" si="158"/>
        <v>3.1048428460852184</v>
      </c>
      <c r="VL53" s="111">
        <f t="shared" si="158"/>
        <v>1.9452381499554421</v>
      </c>
      <c r="VM53" s="111">
        <f t="shared" si="158"/>
        <v>0.53723660929708861</v>
      </c>
      <c r="VN53" s="111">
        <f t="shared" si="158"/>
        <v>1.2081877957543041</v>
      </c>
      <c r="VO53" s="111">
        <f t="shared" si="158"/>
        <v>2.3061558017069186</v>
      </c>
      <c r="VP53" s="111">
        <f t="shared" si="158"/>
        <v>1.5917750077771515</v>
      </c>
      <c r="VQ53" s="111">
        <f t="shared" si="158"/>
        <v>2.6489750232113356</v>
      </c>
      <c r="VR53" s="111">
        <f t="shared" si="158"/>
        <v>3.0962166187933597</v>
      </c>
      <c r="VS53" s="111">
        <f t="shared" si="158"/>
        <v>1.8074694501193433</v>
      </c>
      <c r="VT53" s="111">
        <f t="shared" si="158"/>
        <v>1.0660779056931085</v>
      </c>
      <c r="VU53" s="111">
        <f t="shared" si="158"/>
        <v>1.3297114207622784</v>
      </c>
      <c r="VV53" s="111">
        <f t="shared" si="158"/>
        <v>2.3578516576464503</v>
      </c>
      <c r="VW53" s="111">
        <f t="shared" si="158"/>
        <v>0.69044288445990176</v>
      </c>
      <c r="VX53" s="111">
        <f t="shared" si="158"/>
        <v>2.0797360532515135</v>
      </c>
      <c r="VY53" s="111">
        <f t="shared" si="158"/>
        <v>1.6782344079962934</v>
      </c>
      <c r="VZ53" s="111">
        <f t="shared" si="158"/>
        <v>1.0167838986001809</v>
      </c>
      <c r="WA53" s="111">
        <f t="shared" si="158"/>
        <v>0.3509444534556232</v>
      </c>
      <c r="WB53" s="111">
        <f t="shared" si="158"/>
        <v>1.2733060482037288</v>
      </c>
      <c r="WC53" s="111">
        <f t="shared" si="158"/>
        <v>1.8937785082454619</v>
      </c>
      <c r="WD53" s="111">
        <f t="shared" si="158"/>
        <v>1.0836410338738161</v>
      </c>
      <c r="WE53" s="111">
        <f t="shared" si="158"/>
        <v>2.7565950892777193</v>
      </c>
      <c r="WF53" s="111">
        <f t="shared" si="158"/>
        <v>1.4181413935041913</v>
      </c>
      <c r="WG53" s="111">
        <f t="shared" si="158"/>
        <v>1.8858869644372063</v>
      </c>
      <c r="WH53" s="111">
        <f t="shared" si="158"/>
        <v>2.7703376476634212</v>
      </c>
      <c r="WI53" s="111">
        <f t="shared" si="158"/>
        <v>1.5541296285394715</v>
      </c>
      <c r="WJ53" s="111">
        <f t="shared" si="158"/>
        <v>1.1381970075364112</v>
      </c>
      <c r="WK53" s="111">
        <f t="shared" si="158"/>
        <v>2.6195153896529141E-2</v>
      </c>
      <c r="WL53" s="111">
        <f t="shared" si="158"/>
        <v>0.78701889158893157</v>
      </c>
      <c r="WM53" s="111">
        <f t="shared" si="158"/>
        <v>1.7374085519938358</v>
      </c>
      <c r="WN53" s="111">
        <f t="shared" si="158"/>
        <v>1.5005177331161479</v>
      </c>
      <c r="WO53" s="111">
        <f t="shared" si="158"/>
        <v>1.5268554001725487</v>
      </c>
      <c r="WP53" s="111">
        <f t="shared" si="158"/>
        <v>0.94684113976932038</v>
      </c>
      <c r="WQ53" s="111">
        <f t="shared" si="158"/>
        <v>0.96299776714248286</v>
      </c>
      <c r="WR53" s="111">
        <f t="shared" si="158"/>
        <v>1.8237684740691984</v>
      </c>
      <c r="WS53" s="111">
        <f t="shared" si="158"/>
        <v>1.268639716834008</v>
      </c>
      <c r="WT53" s="111">
        <f t="shared" si="158"/>
        <v>3.1497867672939504</v>
      </c>
      <c r="WU53" s="111">
        <f t="shared" si="158"/>
        <v>1.9987891153077388</v>
      </c>
      <c r="WV53" s="111">
        <f t="shared" si="158"/>
        <v>1.9534790745444581</v>
      </c>
      <c r="WW53" s="111">
        <f t="shared" si="158"/>
        <v>1.6463552375154584</v>
      </c>
      <c r="WX53" s="111">
        <f t="shared" si="158"/>
        <v>2.6570586923609563</v>
      </c>
      <c r="WY53" s="111">
        <f t="shared" si="158"/>
        <v>1.4767379011483279</v>
      </c>
      <c r="WZ53" s="111">
        <f t="shared" si="158"/>
        <v>0.83956685033641842</v>
      </c>
      <c r="XA53" s="111">
        <f t="shared" si="158"/>
        <v>2.6656222150321569</v>
      </c>
      <c r="XB53" s="111">
        <f t="shared" si="158"/>
        <v>1.426466699406898</v>
      </c>
      <c r="XC53" s="111">
        <f t="shared" si="158"/>
        <v>1.5735729032978072</v>
      </c>
      <c r="XD53" s="111">
        <f t="shared" si="158"/>
        <v>1.5528097334658901</v>
      </c>
      <c r="XE53" s="111">
        <f t="shared" si="158"/>
        <v>1.8558436492783972</v>
      </c>
      <c r="XF53" s="111" t="e">
        <f t="shared" si="158"/>
        <v>#VALUE!</v>
      </c>
      <c r="XG53" s="111">
        <f t="shared" si="158"/>
        <v>2.1688471249004282</v>
      </c>
      <c r="XH53" s="111">
        <f t="shared" si="158"/>
        <v>0.90106724768270618</v>
      </c>
      <c r="XI53" s="111">
        <f t="shared" si="158"/>
        <v>1.0385687886234327</v>
      </c>
      <c r="XJ53" s="111">
        <f t="shared" si="158"/>
        <v>0.67951778271818031</v>
      </c>
      <c r="XK53" s="111">
        <f t="shared" si="158"/>
        <v>0.94109568007582933</v>
      </c>
      <c r="XL53" s="111">
        <f t="shared" si="158"/>
        <v>2.4956377409882111</v>
      </c>
      <c r="XM53" s="111">
        <f t="shared" si="158"/>
        <v>1.1651402629438161</v>
      </c>
      <c r="XN53" s="111">
        <f t="shared" si="158"/>
        <v>0.16717508574186099</v>
      </c>
      <c r="XO53" s="111">
        <f t="shared" si="158"/>
        <v>2.1312100292236669</v>
      </c>
      <c r="XP53" s="111">
        <f t="shared" si="158"/>
        <v>2.6100776418675848</v>
      </c>
      <c r="XQ53" s="111">
        <f t="shared" si="158"/>
        <v>1.7813021702838063</v>
      </c>
      <c r="XR53" s="111">
        <f t="shared" si="158"/>
        <v>2.4967374351465765</v>
      </c>
      <c r="XS53" s="111">
        <f t="shared" si="158"/>
        <v>0.66433045662883206</v>
      </c>
      <c r="XT53" s="111">
        <f t="shared" si="158"/>
        <v>1.7762509572290242</v>
      </c>
      <c r="XU53" s="111">
        <f t="shared" ref="XU53:AAF53" si="159">XU50/XU27*4*100</f>
        <v>1.9983403234126538</v>
      </c>
      <c r="XV53" s="111">
        <f t="shared" si="159"/>
        <v>2.4463859058098052</v>
      </c>
      <c r="XW53" s="111">
        <f t="shared" si="159"/>
        <v>1.2330642434349834</v>
      </c>
      <c r="XX53" s="111">
        <f t="shared" si="159"/>
        <v>2.9607820147040305</v>
      </c>
      <c r="XY53" s="111">
        <f t="shared" si="159"/>
        <v>1.983824635959661</v>
      </c>
      <c r="XZ53" s="111">
        <f t="shared" si="159"/>
        <v>1.7566182845946829</v>
      </c>
      <c r="YA53" s="111">
        <f t="shared" si="159"/>
        <v>2.0144403434863114</v>
      </c>
      <c r="YB53" s="111">
        <f t="shared" si="159"/>
        <v>1.8586174510517635</v>
      </c>
      <c r="YC53" s="111">
        <f t="shared" si="159"/>
        <v>2.514905239664551</v>
      </c>
      <c r="YD53" s="111">
        <f t="shared" si="159"/>
        <v>1.5282248929487412</v>
      </c>
      <c r="YE53" s="111">
        <f t="shared" si="159"/>
        <v>2.0875662967914979</v>
      </c>
      <c r="YF53" s="111" t="e">
        <f t="shared" si="159"/>
        <v>#VALUE!</v>
      </c>
      <c r="YG53" s="111">
        <f t="shared" si="159"/>
        <v>1.6400593212946</v>
      </c>
      <c r="YH53" s="111">
        <f t="shared" si="159"/>
        <v>1.6658751714165274</v>
      </c>
      <c r="YI53" s="111">
        <f t="shared" si="159"/>
        <v>2.0472792460990088</v>
      </c>
      <c r="YJ53" s="111">
        <f t="shared" si="159"/>
        <v>1.9898591549295777</v>
      </c>
      <c r="YK53" s="111">
        <f t="shared" si="159"/>
        <v>3.5290468805916735</v>
      </c>
      <c r="YL53" s="111">
        <f t="shared" si="159"/>
        <v>0.39020563217441573</v>
      </c>
      <c r="YM53" s="111">
        <f t="shared" si="159"/>
        <v>2.5470132115837436</v>
      </c>
      <c r="YN53" s="111">
        <f t="shared" si="159"/>
        <v>1.7829508558341125</v>
      </c>
      <c r="YO53" s="111">
        <f t="shared" si="159"/>
        <v>1.7264971967878395</v>
      </c>
      <c r="YP53" s="111">
        <f t="shared" si="159"/>
        <v>1.8870147255689425</v>
      </c>
      <c r="YQ53" s="111">
        <f t="shared" si="159"/>
        <v>1.910692326955638</v>
      </c>
      <c r="YR53" s="111">
        <f t="shared" si="159"/>
        <v>1.083342709041607</v>
      </c>
      <c r="YS53" s="111">
        <f t="shared" si="159"/>
        <v>1.5610923886562291</v>
      </c>
      <c r="YT53" s="111">
        <f t="shared" si="159"/>
        <v>1.9046410875571413</v>
      </c>
      <c r="YU53" s="111">
        <f t="shared" si="159"/>
        <v>1.3780365388476208</v>
      </c>
      <c r="YV53" s="111">
        <f t="shared" si="159"/>
        <v>1.7492646154190292</v>
      </c>
      <c r="YW53" s="111">
        <f t="shared" si="159"/>
        <v>1.4543575495348415</v>
      </c>
      <c r="YX53" s="111">
        <f t="shared" si="159"/>
        <v>1.7859039646471075</v>
      </c>
      <c r="YY53" s="111">
        <f t="shared" si="159"/>
        <v>1.4846454083511305</v>
      </c>
      <c r="YZ53" s="111">
        <f t="shared" si="159"/>
        <v>1.2402546765455258</v>
      </c>
      <c r="ZA53" s="111">
        <f t="shared" si="159"/>
        <v>1.8930184091698505</v>
      </c>
      <c r="ZB53" s="111">
        <f t="shared" si="159"/>
        <v>1.061123628170652</v>
      </c>
      <c r="ZC53" s="111">
        <f t="shared" si="159"/>
        <v>1.6978659663982154</v>
      </c>
      <c r="ZD53" s="111">
        <f t="shared" si="159"/>
        <v>2.9008309034369595</v>
      </c>
      <c r="ZE53" s="111">
        <f t="shared" si="159"/>
        <v>1.565490321843074</v>
      </c>
      <c r="ZF53" s="111">
        <f t="shared" si="159"/>
        <v>1.9076408903575888</v>
      </c>
      <c r="ZG53" s="111">
        <f t="shared" si="159"/>
        <v>1.7542183741348316</v>
      </c>
      <c r="ZH53" s="111">
        <f t="shared" si="159"/>
        <v>2.981913440905164</v>
      </c>
      <c r="ZI53" s="111">
        <f t="shared" si="159"/>
        <v>2.5454380487724406</v>
      </c>
      <c r="ZJ53" s="111">
        <f t="shared" si="159"/>
        <v>2.1194470873072966</v>
      </c>
      <c r="ZK53" s="111">
        <f t="shared" si="159"/>
        <v>1.4404575965295021</v>
      </c>
      <c r="ZL53" s="111">
        <f t="shared" si="159"/>
        <v>0.58963496024606821</v>
      </c>
      <c r="ZM53" s="111">
        <f t="shared" si="159"/>
        <v>1.0719463441064918</v>
      </c>
      <c r="ZN53" s="111">
        <f t="shared" si="159"/>
        <v>0.78548783565603097</v>
      </c>
      <c r="ZO53" s="111">
        <f t="shared" si="159"/>
        <v>3.0217582655156972</v>
      </c>
      <c r="ZP53" s="111">
        <f t="shared" si="159"/>
        <v>0.73288186606471029</v>
      </c>
      <c r="ZQ53" s="111">
        <f t="shared" si="159"/>
        <v>0.77451586072621559</v>
      </c>
      <c r="ZR53" s="111">
        <f t="shared" si="159"/>
        <v>2.1305541716478782</v>
      </c>
      <c r="ZS53" s="111">
        <f t="shared" si="159"/>
        <v>0</v>
      </c>
      <c r="ZT53" s="111">
        <f t="shared" si="159"/>
        <v>2.5947761051647493</v>
      </c>
      <c r="ZU53" s="111">
        <f t="shared" si="159"/>
        <v>2.3432647922786405</v>
      </c>
      <c r="ZV53" s="111">
        <f t="shared" si="159"/>
        <v>2.3288765821276076</v>
      </c>
      <c r="ZW53" s="111">
        <f t="shared" si="159"/>
        <v>2.0915360501567402</v>
      </c>
      <c r="ZX53" s="111">
        <f t="shared" si="159"/>
        <v>1.4559378027853331</v>
      </c>
      <c r="ZY53" s="111">
        <f t="shared" si="159"/>
        <v>2.1030018655661711</v>
      </c>
      <c r="ZZ53" s="111">
        <f t="shared" si="159"/>
        <v>1.2426070437551875</v>
      </c>
      <c r="AAA53" s="111">
        <f t="shared" si="159"/>
        <v>1.446895550275717</v>
      </c>
      <c r="AAB53" s="111">
        <f t="shared" si="159"/>
        <v>1.6568820347785913</v>
      </c>
      <c r="AAC53" s="111">
        <f t="shared" si="159"/>
        <v>1.9004442832532416</v>
      </c>
      <c r="AAD53" s="111">
        <f t="shared" si="159"/>
        <v>1.3077763897564023</v>
      </c>
      <c r="AAE53" s="111">
        <f t="shared" si="159"/>
        <v>2.4755873175177219</v>
      </c>
      <c r="AAF53" s="111">
        <f t="shared" si="159"/>
        <v>1.111551479866796</v>
      </c>
      <c r="AAG53" s="111">
        <f t="shared" ref="AAG53:ACR53" si="160">AAG50/AAG27*4*100</f>
        <v>2.1662519562696332</v>
      </c>
      <c r="AAH53" s="111">
        <f t="shared" si="160"/>
        <v>9.979261846475293E-2</v>
      </c>
      <c r="AAI53" s="111">
        <f t="shared" si="160"/>
        <v>1.2422191415912365</v>
      </c>
      <c r="AAJ53" s="111">
        <f t="shared" si="160"/>
        <v>1.4147579794061438</v>
      </c>
      <c r="AAK53" s="111">
        <f t="shared" si="160"/>
        <v>2.1992896274743243</v>
      </c>
      <c r="AAL53" s="111">
        <f t="shared" si="160"/>
        <v>1.0437534721637685</v>
      </c>
      <c r="AAM53" s="111">
        <f t="shared" si="160"/>
        <v>0.70608124906767433</v>
      </c>
      <c r="AAN53" s="111">
        <f t="shared" si="160"/>
        <v>2.3606714315242106</v>
      </c>
      <c r="AAO53" s="111">
        <f t="shared" si="160"/>
        <v>3.3450859514495295</v>
      </c>
      <c r="AAP53" s="111">
        <f t="shared" si="160"/>
        <v>0.5221585903526228</v>
      </c>
      <c r="AAQ53" s="111">
        <f t="shared" si="160"/>
        <v>2.197802197802198</v>
      </c>
      <c r="AAR53" s="111">
        <f t="shared" si="160"/>
        <v>2.1353263045509143</v>
      </c>
      <c r="AAS53" s="111">
        <f t="shared" si="160"/>
        <v>1.5445557206063218</v>
      </c>
      <c r="AAT53" s="111">
        <f t="shared" si="160"/>
        <v>1.0723435725416655</v>
      </c>
      <c r="AAU53" s="111">
        <f t="shared" si="160"/>
        <v>1.3784030078636564</v>
      </c>
      <c r="AAV53" s="111">
        <f t="shared" si="160"/>
        <v>0.39283435395853372</v>
      </c>
      <c r="AAW53" s="111">
        <f t="shared" si="160"/>
        <v>7.4102891865355045E-3</v>
      </c>
      <c r="AAX53" s="111">
        <f t="shared" si="160"/>
        <v>0.80019966315906521</v>
      </c>
      <c r="AAY53" s="111" t="e">
        <f t="shared" si="160"/>
        <v>#VALUE!</v>
      </c>
      <c r="AAZ53" s="111">
        <f t="shared" si="160"/>
        <v>0.95667331396480226</v>
      </c>
      <c r="ABA53" s="111">
        <f t="shared" si="160"/>
        <v>3.2630669291766154</v>
      </c>
      <c r="ABB53" s="111" t="e">
        <f t="shared" si="160"/>
        <v>#VALUE!</v>
      </c>
      <c r="ABC53" s="111">
        <f t="shared" si="160"/>
        <v>1.1685555870647253</v>
      </c>
      <c r="ABD53" s="111">
        <f t="shared" si="160"/>
        <v>1.343633783746186</v>
      </c>
      <c r="ABE53" s="111">
        <f t="shared" si="160"/>
        <v>2.7842667209039189</v>
      </c>
      <c r="ABF53" s="111">
        <f t="shared" si="160"/>
        <v>1.9069134949604334</v>
      </c>
      <c r="ABG53" s="111">
        <f t="shared" si="160"/>
        <v>2.7080543873875573</v>
      </c>
      <c r="ABH53" s="111">
        <f t="shared" si="160"/>
        <v>1.1774402449075709</v>
      </c>
      <c r="ABI53" s="111">
        <f t="shared" si="160"/>
        <v>2.1297737115431485</v>
      </c>
      <c r="ABJ53" s="111">
        <f t="shared" si="160"/>
        <v>2.5238753225155603</v>
      </c>
      <c r="ABK53" s="111">
        <f t="shared" si="160"/>
        <v>1.8489687383750568</v>
      </c>
      <c r="ABL53" s="111">
        <f t="shared" si="160"/>
        <v>2.1273287331024617</v>
      </c>
      <c r="ABM53" s="111">
        <f t="shared" si="160"/>
        <v>2.6325097266434239</v>
      </c>
      <c r="ABN53" s="111">
        <f t="shared" si="160"/>
        <v>1.145297486169077</v>
      </c>
      <c r="ABO53" s="111">
        <f t="shared" si="160"/>
        <v>2.1601948542792351</v>
      </c>
      <c r="ABP53" s="111">
        <f t="shared" si="160"/>
        <v>2.448348605146804</v>
      </c>
      <c r="ABQ53" s="111">
        <f t="shared" si="160"/>
        <v>1.6193868646553082</v>
      </c>
      <c r="ABR53" s="111">
        <f t="shared" si="160"/>
        <v>2.6180213331923343</v>
      </c>
      <c r="ABS53" s="111">
        <f t="shared" si="160"/>
        <v>1.8001981985393902</v>
      </c>
      <c r="ABT53" s="111">
        <f t="shared" si="160"/>
        <v>1.8171346630778451</v>
      </c>
      <c r="ABU53" s="111">
        <f t="shared" si="160"/>
        <v>1.5119395224191032</v>
      </c>
      <c r="ABV53" s="111">
        <f t="shared" si="160"/>
        <v>2.0201641968489934</v>
      </c>
      <c r="ABW53" s="111">
        <f t="shared" si="160"/>
        <v>1.9144171854622405</v>
      </c>
      <c r="ABX53" s="111">
        <f t="shared" si="160"/>
        <v>2.2311651040599005</v>
      </c>
      <c r="ABY53" s="111">
        <f t="shared" si="160"/>
        <v>1.4289140088149441</v>
      </c>
      <c r="ABZ53" s="111">
        <f t="shared" si="160"/>
        <v>3.1088381972663464</v>
      </c>
      <c r="ACA53" s="111">
        <f t="shared" si="160"/>
        <v>1.3579075903272932</v>
      </c>
      <c r="ACB53" s="111">
        <f t="shared" si="160"/>
        <v>2.2370876845960757</v>
      </c>
      <c r="ACC53" s="111">
        <f t="shared" si="160"/>
        <v>1.6430321107796904</v>
      </c>
      <c r="ACD53" s="111">
        <f t="shared" si="160"/>
        <v>2.4059390472296212</v>
      </c>
      <c r="ACE53" s="111">
        <f t="shared" si="160"/>
        <v>3.3652531777073849</v>
      </c>
      <c r="ACF53" s="111">
        <f t="shared" si="160"/>
        <v>2.3398078701795835</v>
      </c>
      <c r="ACG53" s="111">
        <f t="shared" si="160"/>
        <v>1.5970975822783597</v>
      </c>
      <c r="ACH53" s="111">
        <f t="shared" si="160"/>
        <v>1.4686482717801843</v>
      </c>
      <c r="ACI53" s="111">
        <f t="shared" si="160"/>
        <v>2.2817938881614714</v>
      </c>
      <c r="ACJ53" s="111">
        <f t="shared" si="160"/>
        <v>2.666148653570648</v>
      </c>
      <c r="ACK53" s="111">
        <f t="shared" si="160"/>
        <v>1.3079036715996326</v>
      </c>
      <c r="ACL53" s="111">
        <f t="shared" si="160"/>
        <v>1.2310141274789415</v>
      </c>
      <c r="ACM53" s="111">
        <f t="shared" si="160"/>
        <v>2.3950780048341023</v>
      </c>
      <c r="ACN53" s="111">
        <f t="shared" si="160"/>
        <v>1.4503227092626281</v>
      </c>
      <c r="ACO53" s="111">
        <f t="shared" si="160"/>
        <v>1.75219228348902</v>
      </c>
      <c r="ACP53" s="111">
        <f t="shared" si="160"/>
        <v>1.667364983186687</v>
      </c>
      <c r="ACQ53" s="111">
        <f t="shared" si="160"/>
        <v>2.6381019490082158</v>
      </c>
      <c r="ACR53" s="111">
        <f t="shared" si="160"/>
        <v>2.2671456914579871</v>
      </c>
      <c r="ACS53" s="111">
        <f t="shared" ref="ACS53:AFD53" si="161">ACS50/ACS27*4*100</f>
        <v>1.772741181850376</v>
      </c>
      <c r="ACT53" s="111">
        <f t="shared" si="161"/>
        <v>2.1008282480204841</v>
      </c>
      <c r="ACU53" s="111">
        <f t="shared" si="161"/>
        <v>2.0756643053794042</v>
      </c>
      <c r="ACV53" s="111">
        <f t="shared" si="161"/>
        <v>1.619210105227463</v>
      </c>
      <c r="ACW53" s="111">
        <f t="shared" si="161"/>
        <v>2.4517219024418995</v>
      </c>
      <c r="ACX53" s="111">
        <f t="shared" si="161"/>
        <v>2.1594854592518065</v>
      </c>
      <c r="ACY53" s="111">
        <f t="shared" si="161"/>
        <v>1.1866028708133971</v>
      </c>
      <c r="ACZ53" s="111">
        <f t="shared" si="161"/>
        <v>2.2547962349056729</v>
      </c>
      <c r="ADA53" s="111">
        <f t="shared" si="161"/>
        <v>1.5323165183597305</v>
      </c>
      <c r="ADB53" s="111">
        <f t="shared" si="161"/>
        <v>2.0512523239107119</v>
      </c>
      <c r="ADC53" s="111">
        <f t="shared" si="161"/>
        <v>2.0463910366220661</v>
      </c>
      <c r="ADD53" s="111">
        <f t="shared" si="161"/>
        <v>1.8331374853113984</v>
      </c>
      <c r="ADE53" s="111">
        <f t="shared" si="161"/>
        <v>1.7938897225422221</v>
      </c>
      <c r="ADF53" s="111">
        <f t="shared" si="161"/>
        <v>1.6814188531842329</v>
      </c>
      <c r="ADG53" s="111">
        <f t="shared" si="161"/>
        <v>2.3506152285320359</v>
      </c>
      <c r="ADH53" s="111">
        <f t="shared" si="161"/>
        <v>1.6034018426647767</v>
      </c>
      <c r="ADI53" s="111">
        <f t="shared" si="161"/>
        <v>1.9205153015460459</v>
      </c>
      <c r="ADJ53" s="111">
        <f t="shared" si="161"/>
        <v>1.4435559248104683</v>
      </c>
      <c r="ADK53" s="111">
        <f t="shared" si="161"/>
        <v>2.445178885481007</v>
      </c>
      <c r="ADL53" s="111">
        <f t="shared" si="161"/>
        <v>2.36967809793838</v>
      </c>
      <c r="ADM53" s="111">
        <f t="shared" si="161"/>
        <v>0.52785109042922629</v>
      </c>
      <c r="ADN53" s="111">
        <f t="shared" si="161"/>
        <v>1.6436094017117697</v>
      </c>
      <c r="ADO53" s="111">
        <f t="shared" si="161"/>
        <v>1.7193396570063091</v>
      </c>
      <c r="ADP53" s="111">
        <f t="shared" si="161"/>
        <v>2.4641882992100719</v>
      </c>
      <c r="ADQ53" s="111">
        <f t="shared" si="161"/>
        <v>0.76133976022741312</v>
      </c>
      <c r="ADR53" s="111">
        <f t="shared" si="161"/>
        <v>1.5121321233995604</v>
      </c>
      <c r="ADS53" s="111">
        <f t="shared" si="161"/>
        <v>1.6251783597535361</v>
      </c>
      <c r="ADT53" s="111">
        <f t="shared" si="161"/>
        <v>1.5419315797332662</v>
      </c>
      <c r="ADU53" s="111">
        <f t="shared" si="161"/>
        <v>2.0652525204751657</v>
      </c>
      <c r="ADV53" s="111">
        <f t="shared" si="161"/>
        <v>2.2959364763865366</v>
      </c>
      <c r="ADW53" s="111">
        <f t="shared" si="161"/>
        <v>1.0679909355391184</v>
      </c>
      <c r="ADX53" s="111">
        <f t="shared" si="161"/>
        <v>2.7633750778838904</v>
      </c>
      <c r="ADY53" s="111">
        <f t="shared" si="161"/>
        <v>1.4135189693321817</v>
      </c>
      <c r="ADZ53" s="111">
        <f t="shared" si="161"/>
        <v>1.6308937880420538</v>
      </c>
      <c r="AEA53" s="111">
        <f t="shared" si="161"/>
        <v>1.7824029226979603</v>
      </c>
      <c r="AEB53" s="111">
        <f t="shared" si="161"/>
        <v>1.8288841286699189</v>
      </c>
      <c r="AEC53" s="111">
        <f t="shared" si="161"/>
        <v>1.3368832493060669</v>
      </c>
      <c r="AED53" s="111">
        <f t="shared" si="161"/>
        <v>2.9057335736322814</v>
      </c>
      <c r="AEE53" s="111">
        <f t="shared" si="161"/>
        <v>1.7946715724552327</v>
      </c>
      <c r="AEF53" s="111">
        <f t="shared" si="161"/>
        <v>1.9191666555294413</v>
      </c>
      <c r="AEG53" s="111">
        <f t="shared" si="161"/>
        <v>1.6444076460635733</v>
      </c>
      <c r="AEH53" s="111">
        <f t="shared" si="161"/>
        <v>2.2366358386218872</v>
      </c>
      <c r="AEI53" s="111">
        <f t="shared" si="161"/>
        <v>1.544837980406933</v>
      </c>
      <c r="AEJ53" s="111">
        <f t="shared" si="161"/>
        <v>2.7725818055521101</v>
      </c>
      <c r="AEK53" s="111">
        <f t="shared" si="161"/>
        <v>1.1600650424817509</v>
      </c>
      <c r="AEL53" s="111">
        <f t="shared" si="161"/>
        <v>1.9709932677074173</v>
      </c>
      <c r="AEM53" s="111">
        <f t="shared" si="161"/>
        <v>1.8795549901960096</v>
      </c>
      <c r="AEN53" s="111">
        <f t="shared" si="161"/>
        <v>1.7570140916592611</v>
      </c>
      <c r="AEO53" s="111">
        <f t="shared" si="161"/>
        <v>1.9102813586111371</v>
      </c>
      <c r="AEP53" s="111">
        <f t="shared" si="161"/>
        <v>2.3159209893469401</v>
      </c>
      <c r="AEQ53" s="111">
        <f t="shared" si="161"/>
        <v>1.4170460179384325</v>
      </c>
      <c r="AER53" s="111">
        <f t="shared" si="161"/>
        <v>0</v>
      </c>
      <c r="AES53" s="111">
        <f t="shared" si="161"/>
        <v>1.9374201408492557</v>
      </c>
      <c r="AET53" s="111">
        <f t="shared" si="161"/>
        <v>1.5074551704508135</v>
      </c>
      <c r="AEU53" s="111">
        <f t="shared" si="161"/>
        <v>1.4872183298617687</v>
      </c>
      <c r="AEV53" s="111">
        <f t="shared" si="161"/>
        <v>0.92145814525417913</v>
      </c>
      <c r="AEW53" s="111">
        <f t="shared" si="161"/>
        <v>1.4142041338564157</v>
      </c>
      <c r="AEX53" s="111">
        <f t="shared" si="161"/>
        <v>1.6126517429557858</v>
      </c>
      <c r="AEY53" s="111">
        <f t="shared" si="161"/>
        <v>1.2041543324469419</v>
      </c>
      <c r="AEZ53" s="111">
        <f t="shared" si="161"/>
        <v>2.177683291840331</v>
      </c>
      <c r="AFA53" s="111">
        <f t="shared" si="161"/>
        <v>1.9490827596159561</v>
      </c>
      <c r="AFB53" s="111">
        <f t="shared" si="161"/>
        <v>1.620210334534393</v>
      </c>
      <c r="AFC53" s="111">
        <f t="shared" si="161"/>
        <v>1.9763265182400995</v>
      </c>
      <c r="AFD53" s="111">
        <f t="shared" si="161"/>
        <v>2.1350154667313643</v>
      </c>
      <c r="AFE53" s="111">
        <f t="shared" ref="AFE53:AHP53" si="162">AFE50/AFE27*4*100</f>
        <v>1.288895668090299</v>
      </c>
      <c r="AFF53" s="111">
        <f t="shared" si="162"/>
        <v>2.3549561121815459</v>
      </c>
      <c r="AFG53" s="111">
        <f t="shared" si="162"/>
        <v>1.9335910990774026</v>
      </c>
      <c r="AFH53" s="111">
        <f t="shared" si="162"/>
        <v>1.4606580505949012</v>
      </c>
      <c r="AFI53" s="111">
        <f t="shared" si="162"/>
        <v>1.1863391252246855</v>
      </c>
      <c r="AFJ53" s="111">
        <f t="shared" si="162"/>
        <v>2.5264664473121292</v>
      </c>
      <c r="AFK53" s="111">
        <f t="shared" si="162"/>
        <v>1.9558541088709303</v>
      </c>
      <c r="AFL53" s="111">
        <f t="shared" si="162"/>
        <v>1.4467561214433113</v>
      </c>
      <c r="AFM53" s="111">
        <f t="shared" si="162"/>
        <v>1.8576523071499276</v>
      </c>
      <c r="AFN53" s="111">
        <f t="shared" si="162"/>
        <v>2.4773638396826385</v>
      </c>
      <c r="AFO53" s="111">
        <f t="shared" si="162"/>
        <v>2.3418444626303332</v>
      </c>
      <c r="AFP53" s="111">
        <f t="shared" si="162"/>
        <v>2.5528734773185859</v>
      </c>
      <c r="AFQ53" s="111">
        <f t="shared" si="162"/>
        <v>2.9191902493274622</v>
      </c>
      <c r="AFR53" s="111">
        <f t="shared" si="162"/>
        <v>2.0228037076531868</v>
      </c>
      <c r="AFS53" s="111">
        <f t="shared" si="162"/>
        <v>1.5554115359688918</v>
      </c>
      <c r="AFT53" s="111">
        <f t="shared" si="162"/>
        <v>1.2855234174701187</v>
      </c>
      <c r="AFU53" s="111">
        <f t="shared" si="162"/>
        <v>1.8702012634105658</v>
      </c>
      <c r="AFV53" s="111">
        <f t="shared" si="162"/>
        <v>1.6279933799439321</v>
      </c>
      <c r="AFW53" s="111">
        <f t="shared" si="162"/>
        <v>2.6611458525356513</v>
      </c>
      <c r="AFX53" s="111">
        <f t="shared" si="162"/>
        <v>1.3429513051615192</v>
      </c>
      <c r="AFY53" s="111">
        <f t="shared" si="162"/>
        <v>2.1768183568532402</v>
      </c>
      <c r="AFZ53" s="111">
        <f t="shared" si="162"/>
        <v>1.8951684266414959</v>
      </c>
      <c r="AGA53" s="111">
        <f t="shared" si="162"/>
        <v>2.2388097263397371</v>
      </c>
      <c r="AGB53" s="111">
        <f t="shared" si="162"/>
        <v>1.1740226569638788</v>
      </c>
      <c r="AGC53" s="111">
        <f t="shared" si="162"/>
        <v>2.3023433774357041</v>
      </c>
      <c r="AGD53" s="111">
        <f t="shared" si="162"/>
        <v>2.8931009179392748</v>
      </c>
      <c r="AGE53" s="111">
        <f t="shared" si="162"/>
        <v>2.3032013521975827</v>
      </c>
      <c r="AGF53" s="111">
        <f t="shared" si="162"/>
        <v>2.7664768104149715</v>
      </c>
      <c r="AGG53" s="111">
        <f t="shared" si="162"/>
        <v>1.5136490900606627</v>
      </c>
      <c r="AGH53" s="111">
        <f t="shared" si="162"/>
        <v>2.4083903688020087</v>
      </c>
      <c r="AGI53" s="111">
        <f t="shared" si="162"/>
        <v>1.1806331121601457</v>
      </c>
      <c r="AGJ53" s="111">
        <f t="shared" si="162"/>
        <v>8.1916854392791311E-2</v>
      </c>
      <c r="AGK53" s="111">
        <f t="shared" si="162"/>
        <v>2.1706693530759069</v>
      </c>
      <c r="AGL53" s="111">
        <f t="shared" si="162"/>
        <v>1.7058896774996886</v>
      </c>
      <c r="AGM53" s="111">
        <f t="shared" si="162"/>
        <v>2.1870971912227137</v>
      </c>
      <c r="AGN53" s="111">
        <f t="shared" si="162"/>
        <v>1.9177384983283894</v>
      </c>
      <c r="AGO53" s="111">
        <f t="shared" si="162"/>
        <v>1.3408457116840249</v>
      </c>
      <c r="AGP53" s="111">
        <f t="shared" si="162"/>
        <v>1.6014609042111672</v>
      </c>
      <c r="AGQ53" s="111">
        <f t="shared" si="162"/>
        <v>2.744563893252522</v>
      </c>
      <c r="AGR53" s="111">
        <f t="shared" si="162"/>
        <v>2.0450401616320901</v>
      </c>
      <c r="AGS53" s="111">
        <f t="shared" si="162"/>
        <v>2.6456854214326611</v>
      </c>
      <c r="AGT53" s="111">
        <f t="shared" si="162"/>
        <v>2.8341504023679587</v>
      </c>
      <c r="AGU53" s="111">
        <f t="shared" si="162"/>
        <v>1.8406745402370923</v>
      </c>
      <c r="AGV53" s="111">
        <f t="shared" si="162"/>
        <v>1.9542215776530678</v>
      </c>
      <c r="AGW53" s="111">
        <f t="shared" si="162"/>
        <v>1.5575004629666904</v>
      </c>
      <c r="AGX53" s="111">
        <f t="shared" si="162"/>
        <v>1.5103244837758112</v>
      </c>
      <c r="AGY53" s="111">
        <f t="shared" si="162"/>
        <v>1.9033606793991935</v>
      </c>
      <c r="AGZ53" s="111">
        <f t="shared" si="162"/>
        <v>2.1856594473427129</v>
      </c>
      <c r="AHA53" s="111">
        <f t="shared" si="162"/>
        <v>1.4351024951072517</v>
      </c>
      <c r="AHB53" s="111">
        <f t="shared" si="162"/>
        <v>2.026639868122956</v>
      </c>
      <c r="AHC53" s="111">
        <f t="shared" si="162"/>
        <v>1.7536313810307962</v>
      </c>
      <c r="AHD53" s="111">
        <f t="shared" si="162"/>
        <v>1.4521606745520552</v>
      </c>
      <c r="AHE53" s="111">
        <f t="shared" si="162"/>
        <v>2.1676038454561946</v>
      </c>
      <c r="AHF53" s="111">
        <f t="shared" si="162"/>
        <v>2.8456534594914253</v>
      </c>
      <c r="AHG53" s="111">
        <f t="shared" si="162"/>
        <v>1.707264289321182</v>
      </c>
      <c r="AHH53" s="111">
        <f t="shared" si="162"/>
        <v>1.872573900584763</v>
      </c>
      <c r="AHI53" s="111">
        <f t="shared" si="162"/>
        <v>1.9935816220130183</v>
      </c>
      <c r="AHJ53" s="111">
        <f t="shared" si="162"/>
        <v>2.268142268760291</v>
      </c>
      <c r="AHK53" s="111">
        <f t="shared" si="162"/>
        <v>2.2213612294976106</v>
      </c>
      <c r="AHL53" s="111">
        <f t="shared" si="162"/>
        <v>1.7556315755502487</v>
      </c>
      <c r="AHM53" s="111">
        <f t="shared" si="162"/>
        <v>1.8453537979956074</v>
      </c>
      <c r="AHN53" s="111">
        <f t="shared" si="162"/>
        <v>2.331499660172927</v>
      </c>
      <c r="AHO53" s="111">
        <f t="shared" si="162"/>
        <v>2.4229372921569934</v>
      </c>
      <c r="AHP53" s="111">
        <f t="shared" si="162"/>
        <v>2.7904641336687872</v>
      </c>
      <c r="AHQ53" s="111">
        <f t="shared" ref="AHQ53:AKB53" si="163">AHQ50/AHQ27*4*100</f>
        <v>2.2706480867064811</v>
      </c>
      <c r="AHR53" s="111">
        <f t="shared" si="163"/>
        <v>2.0597779977723096</v>
      </c>
      <c r="AHS53" s="111">
        <f t="shared" si="163"/>
        <v>2.0628068908049881</v>
      </c>
      <c r="AHT53" s="111">
        <f t="shared" si="163"/>
        <v>1.9121855727868189</v>
      </c>
      <c r="AHU53" s="111">
        <f t="shared" si="163"/>
        <v>1.6450980039237568</v>
      </c>
      <c r="AHV53" s="111">
        <f t="shared" si="163"/>
        <v>3.0028298237047362</v>
      </c>
      <c r="AHW53" s="111">
        <f t="shared" si="163"/>
        <v>1.5537099956320228</v>
      </c>
      <c r="AHX53" s="111">
        <f t="shared" si="163"/>
        <v>2.7567010731268033</v>
      </c>
      <c r="AHY53" s="111">
        <f t="shared" si="163"/>
        <v>1.8518780386275235</v>
      </c>
      <c r="AHZ53" s="111">
        <f t="shared" si="163"/>
        <v>2.8095179941797568</v>
      </c>
      <c r="AIA53" s="111">
        <f t="shared" si="163"/>
        <v>2.1939239106101112</v>
      </c>
      <c r="AIB53" s="111">
        <f t="shared" si="163"/>
        <v>1.8627162883960517</v>
      </c>
      <c r="AIC53" s="111">
        <f t="shared" si="163"/>
        <v>1.6810938511917248</v>
      </c>
      <c r="AID53" s="111">
        <f t="shared" si="163"/>
        <v>2.2025800286669854</v>
      </c>
      <c r="AIE53" s="111">
        <f t="shared" si="163"/>
        <v>2.6408264730530067</v>
      </c>
      <c r="AIF53" s="111">
        <f t="shared" si="163"/>
        <v>1.1794334870822603</v>
      </c>
      <c r="AIG53" s="111">
        <f t="shared" si="163"/>
        <v>2.8290769742819362</v>
      </c>
      <c r="AIH53" s="111">
        <f t="shared" si="163"/>
        <v>2.1337266470009832</v>
      </c>
      <c r="AII53" s="111">
        <f t="shared" si="163"/>
        <v>1.37287443412375</v>
      </c>
      <c r="AIJ53" s="111">
        <f t="shared" si="163"/>
        <v>2.0896139655866697</v>
      </c>
      <c r="AIK53" s="111">
        <f t="shared" si="163"/>
        <v>1.4931200530045787</v>
      </c>
      <c r="AIL53" s="111">
        <f t="shared" si="163"/>
        <v>1.3435662314362602</v>
      </c>
      <c r="AIM53" s="111">
        <f t="shared" si="163"/>
        <v>0.95281050910526011</v>
      </c>
      <c r="AIN53" s="111">
        <f t="shared" si="163"/>
        <v>1.6039221415932077</v>
      </c>
      <c r="AIO53" s="111">
        <f t="shared" si="163"/>
        <v>1.4369460793602113</v>
      </c>
      <c r="AIP53" s="111">
        <f t="shared" si="163"/>
        <v>2.846240767731687</v>
      </c>
      <c r="AIQ53" s="111">
        <f t="shared" si="163"/>
        <v>2.2277723901418902</v>
      </c>
      <c r="AIR53" s="111">
        <f t="shared" si="163"/>
        <v>1.524946129620421</v>
      </c>
      <c r="AIS53" s="111">
        <f t="shared" si="163"/>
        <v>1.4153387073377954</v>
      </c>
      <c r="AIT53" s="111">
        <f t="shared" si="163"/>
        <v>1.9701676321607478</v>
      </c>
      <c r="AIU53" s="111">
        <f t="shared" si="163"/>
        <v>1.9823829739484953</v>
      </c>
      <c r="AIV53" s="111">
        <f t="shared" si="163"/>
        <v>3.0527867296210247</v>
      </c>
      <c r="AIW53" s="111">
        <f t="shared" si="163"/>
        <v>2.6456346605205847</v>
      </c>
      <c r="AIX53" s="111">
        <f t="shared" si="163"/>
        <v>2.4371651348172674</v>
      </c>
      <c r="AIY53" s="111">
        <f t="shared" si="163"/>
        <v>1.8533994028632743</v>
      </c>
      <c r="AIZ53" s="111">
        <f t="shared" si="163"/>
        <v>1.4197743155818283</v>
      </c>
      <c r="AJA53" s="111">
        <f t="shared" si="163"/>
        <v>1.4201496111101937</v>
      </c>
      <c r="AJB53" s="111">
        <f t="shared" si="163"/>
        <v>1.6757307300574591</v>
      </c>
      <c r="AJC53" s="111">
        <f t="shared" si="163"/>
        <v>1.9037888887504517</v>
      </c>
      <c r="AJD53" s="111">
        <f t="shared" si="163"/>
        <v>2.2006692757075603</v>
      </c>
      <c r="AJE53" s="111">
        <f t="shared" si="163"/>
        <v>2.471358200415847</v>
      </c>
      <c r="AJF53" s="111">
        <f t="shared" si="163"/>
        <v>1.9280857359161532</v>
      </c>
      <c r="AJG53" s="111">
        <f t="shared" si="163"/>
        <v>1.6404300525984326</v>
      </c>
      <c r="AJH53" s="111">
        <f t="shared" si="163"/>
        <v>1.775651493893323</v>
      </c>
      <c r="AJI53" s="111">
        <f t="shared" si="163"/>
        <v>1.8070049130912917</v>
      </c>
      <c r="AJJ53" s="111">
        <f t="shared" si="163"/>
        <v>1.7043623560303156</v>
      </c>
      <c r="AJK53" s="111">
        <f t="shared" si="163"/>
        <v>1.6425795854325256</v>
      </c>
      <c r="AJL53" s="111">
        <f t="shared" si="163"/>
        <v>2.062716355744771</v>
      </c>
      <c r="AJM53" s="111">
        <f t="shared" si="163"/>
        <v>2.6226038434711501</v>
      </c>
      <c r="AJN53" s="111">
        <f t="shared" si="163"/>
        <v>2.7670593485881119</v>
      </c>
      <c r="AJO53" s="111">
        <f t="shared" si="163"/>
        <v>1.8172766846195541</v>
      </c>
      <c r="AJP53" s="111">
        <f t="shared" si="163"/>
        <v>1.55893536121673</v>
      </c>
      <c r="AJQ53" s="111">
        <f t="shared" si="163"/>
        <v>1.9966912791572071</v>
      </c>
      <c r="AJR53" s="111">
        <f t="shared" si="163"/>
        <v>1.298828125</v>
      </c>
      <c r="AJS53" s="111">
        <f t="shared" si="163"/>
        <v>1.6375737323573125</v>
      </c>
      <c r="AJT53" s="111">
        <f t="shared" si="163"/>
        <v>2.2879658931478382</v>
      </c>
      <c r="AJU53" s="111">
        <f t="shared" si="163"/>
        <v>2.1673876578087756</v>
      </c>
      <c r="AJV53" s="111">
        <f t="shared" si="163"/>
        <v>2.1828501250663495</v>
      </c>
      <c r="AJW53" s="111">
        <f t="shared" si="163"/>
        <v>2.4766237048268889</v>
      </c>
      <c r="AJX53" s="111">
        <f t="shared" si="163"/>
        <v>2.1279116967070313</v>
      </c>
      <c r="AJY53" s="111">
        <f t="shared" si="163"/>
        <v>3.0650662178323076</v>
      </c>
      <c r="AJZ53" s="111">
        <f t="shared" si="163"/>
        <v>2.5487272826584397</v>
      </c>
      <c r="AKA53" s="111">
        <f t="shared" si="163"/>
        <v>1.5022800254917368</v>
      </c>
      <c r="AKB53" s="111">
        <f t="shared" si="163"/>
        <v>2.5561652207416068</v>
      </c>
      <c r="AKC53" s="111">
        <f t="shared" ref="AKC53:AMN53" si="164">AKC50/AKC27*4*100</f>
        <v>1.3136288998357963</v>
      </c>
      <c r="AKD53" s="111">
        <f t="shared" si="164"/>
        <v>1.1272740801369099</v>
      </c>
      <c r="AKE53" s="111">
        <f t="shared" si="164"/>
        <v>1.8186704517894419</v>
      </c>
      <c r="AKF53" s="111">
        <f t="shared" si="164"/>
        <v>1.0685009044853537</v>
      </c>
      <c r="AKG53" s="111">
        <f t="shared" si="164"/>
        <v>1.8055346450743268</v>
      </c>
      <c r="AKH53" s="111">
        <f t="shared" si="164"/>
        <v>2.6404033484934168</v>
      </c>
      <c r="AKI53" s="111">
        <f t="shared" si="164"/>
        <v>1.521426263694305</v>
      </c>
      <c r="AKJ53" s="111">
        <f t="shared" si="164"/>
        <v>1.0472086608201263</v>
      </c>
      <c r="AKK53" s="111">
        <f t="shared" si="164"/>
        <v>2.6974493236542503</v>
      </c>
      <c r="AKL53" s="111">
        <f t="shared" si="164"/>
        <v>1.6454208731301458</v>
      </c>
      <c r="AKM53" s="111">
        <f t="shared" si="164"/>
        <v>1.4539361325041085</v>
      </c>
      <c r="AKN53" s="111">
        <f t="shared" si="164"/>
        <v>1.585325540339994</v>
      </c>
      <c r="AKO53" s="111">
        <f t="shared" si="164"/>
        <v>1.0591742246464133</v>
      </c>
      <c r="AKP53" s="111">
        <f t="shared" si="164"/>
        <v>2.6212456117539982</v>
      </c>
      <c r="AKQ53" s="111">
        <f t="shared" si="164"/>
        <v>1.8780197963438672</v>
      </c>
      <c r="AKR53" s="111">
        <f t="shared" si="164"/>
        <v>1.6104655110411443</v>
      </c>
      <c r="AKS53" s="111">
        <f t="shared" si="164"/>
        <v>1.5560920771550359</v>
      </c>
      <c r="AKT53" s="111">
        <f t="shared" si="164"/>
        <v>2.5548502647035582</v>
      </c>
      <c r="AKU53" s="111">
        <f t="shared" si="164"/>
        <v>1.8152388826081112</v>
      </c>
      <c r="AKV53" s="111">
        <f t="shared" si="164"/>
        <v>3.4020479947260451</v>
      </c>
      <c r="AKW53" s="111">
        <f t="shared" si="164"/>
        <v>2.2733465685702052</v>
      </c>
      <c r="AKX53" s="111">
        <f t="shared" si="164"/>
        <v>1.7158176943699734</v>
      </c>
      <c r="AKY53" s="111">
        <f t="shared" si="164"/>
        <v>1.0376715844087978</v>
      </c>
      <c r="AKZ53" s="111">
        <f t="shared" si="164"/>
        <v>1.4770357957091915</v>
      </c>
      <c r="ALA53" s="111">
        <f t="shared" si="164"/>
        <v>0.73356571385007641</v>
      </c>
      <c r="ALB53" s="111">
        <f t="shared" si="164"/>
        <v>2.0025610310215209</v>
      </c>
      <c r="ALC53" s="111">
        <f t="shared" si="164"/>
        <v>1.7688239005969866</v>
      </c>
      <c r="ALD53" s="111">
        <f t="shared" si="164"/>
        <v>2.3606890218066927</v>
      </c>
      <c r="ALE53" s="111">
        <f t="shared" si="164"/>
        <v>1.5591815591815592</v>
      </c>
      <c r="ALF53" s="111">
        <f t="shared" si="164"/>
        <v>1.3799986981144357</v>
      </c>
      <c r="ALG53" s="111" t="e">
        <f t="shared" si="164"/>
        <v>#VALUE!</v>
      </c>
      <c r="ALH53" s="111">
        <f t="shared" si="164"/>
        <v>1.9019744610236562</v>
      </c>
      <c r="ALI53" s="111">
        <f t="shared" si="164"/>
        <v>1.7435061928373099</v>
      </c>
      <c r="ALJ53" s="111">
        <f t="shared" si="164"/>
        <v>1.1092286814844783</v>
      </c>
      <c r="ALK53" s="111" t="e">
        <f t="shared" si="164"/>
        <v>#VALUE!</v>
      </c>
      <c r="ALL53" s="111">
        <f t="shared" si="164"/>
        <v>2.210978949169947</v>
      </c>
      <c r="ALM53" s="111">
        <f t="shared" si="164"/>
        <v>1.7894030749529306</v>
      </c>
      <c r="ALN53" s="111">
        <f t="shared" si="164"/>
        <v>1.8052304794801564</v>
      </c>
      <c r="ALO53" s="111">
        <f t="shared" si="164"/>
        <v>1.9787037226173001</v>
      </c>
      <c r="ALP53" s="111">
        <f t="shared" si="164"/>
        <v>1.4444344136499052</v>
      </c>
      <c r="ALQ53" s="111">
        <f t="shared" si="164"/>
        <v>1.5442399153458841</v>
      </c>
      <c r="ALR53" s="111">
        <f t="shared" si="164"/>
        <v>1.7568701489406333</v>
      </c>
      <c r="ALS53" s="111">
        <f t="shared" si="164"/>
        <v>1.3795441314104218</v>
      </c>
      <c r="ALT53" s="111">
        <f t="shared" si="164"/>
        <v>1.4984484915932721</v>
      </c>
      <c r="ALU53" s="111">
        <f t="shared" si="164"/>
        <v>2.422720660230854</v>
      </c>
      <c r="ALV53" s="111">
        <f t="shared" si="164"/>
        <v>2.4311595567177426</v>
      </c>
      <c r="ALW53" s="111">
        <f t="shared" si="164"/>
        <v>1.8225950687731549</v>
      </c>
      <c r="ALX53" s="111">
        <f t="shared" si="164"/>
        <v>2.3110660561911187</v>
      </c>
      <c r="ALY53" s="111">
        <f t="shared" si="164"/>
        <v>1.2530702787684829</v>
      </c>
      <c r="ALZ53" s="111">
        <f t="shared" si="164"/>
        <v>2.233556495816428</v>
      </c>
      <c r="AMA53" s="111">
        <f t="shared" si="164"/>
        <v>2.2432743965619095</v>
      </c>
      <c r="AMB53" s="111">
        <f t="shared" si="164"/>
        <v>2.2021907158483187</v>
      </c>
      <c r="AMC53" s="111">
        <f t="shared" si="164"/>
        <v>0</v>
      </c>
      <c r="AMD53" s="111">
        <f t="shared" si="164"/>
        <v>2.1375090080736769</v>
      </c>
      <c r="AME53" s="111">
        <f t="shared" si="164"/>
        <v>0.77501614616971193</v>
      </c>
      <c r="AMF53" s="111">
        <f t="shared" si="164"/>
        <v>1.544314236688437</v>
      </c>
      <c r="AMG53" s="111">
        <f t="shared" si="164"/>
        <v>1.33106960950764</v>
      </c>
      <c r="AMH53" s="111">
        <f t="shared" si="164"/>
        <v>2.4176543713274472</v>
      </c>
      <c r="AMI53" s="111">
        <f t="shared" si="164"/>
        <v>1.984703081077313</v>
      </c>
      <c r="AMJ53" s="111">
        <f t="shared" si="164"/>
        <v>2.0777514744317793</v>
      </c>
      <c r="AMK53" s="111">
        <f t="shared" si="164"/>
        <v>3.3245591894133342</v>
      </c>
      <c r="AML53" s="111">
        <f t="shared" si="164"/>
        <v>0.5008216605368182</v>
      </c>
      <c r="AMM53" s="111" t="e">
        <f t="shared" si="164"/>
        <v>#VALUE!</v>
      </c>
      <c r="AMN53" s="111">
        <f t="shared" si="164"/>
        <v>2.4341106834735413</v>
      </c>
      <c r="AMO53" s="111">
        <f t="shared" ref="AMO53:AOZ53" si="165">AMO50/AMO27*4*100</f>
        <v>2.1313745559636343</v>
      </c>
      <c r="AMP53" s="111">
        <f t="shared" si="165"/>
        <v>1.8558098316217484</v>
      </c>
      <c r="AMQ53" s="111">
        <f t="shared" si="165"/>
        <v>2.0333648095687757</v>
      </c>
      <c r="AMR53" s="111">
        <f t="shared" si="165"/>
        <v>2.3245839045272199</v>
      </c>
      <c r="AMS53" s="111">
        <f t="shared" si="165"/>
        <v>2.0708681978678234</v>
      </c>
      <c r="AMT53" s="111">
        <f t="shared" si="165"/>
        <v>1.5895278167367928</v>
      </c>
      <c r="AMU53" s="111">
        <f t="shared" si="165"/>
        <v>1.7533658362034261</v>
      </c>
      <c r="AMV53" s="111">
        <f t="shared" si="165"/>
        <v>2.7018469426179657</v>
      </c>
      <c r="AMW53" s="111">
        <f t="shared" si="165"/>
        <v>2.6438176551303552</v>
      </c>
      <c r="AMX53" s="111">
        <f t="shared" si="165"/>
        <v>1.557133043279139</v>
      </c>
      <c r="AMY53" s="111">
        <f t="shared" si="165"/>
        <v>0.80883084164815855</v>
      </c>
      <c r="AMZ53" s="111">
        <f t="shared" si="165"/>
        <v>2.2176988653539973</v>
      </c>
      <c r="ANA53" s="111">
        <f t="shared" si="165"/>
        <v>1.4922426120827375</v>
      </c>
      <c r="ANB53" s="111">
        <f t="shared" si="165"/>
        <v>1.7533428927826156</v>
      </c>
      <c r="ANC53" s="111">
        <f t="shared" si="165"/>
        <v>0.6286305403039707</v>
      </c>
      <c r="AND53" s="111">
        <f t="shared" si="165"/>
        <v>1.238331827762722</v>
      </c>
      <c r="ANE53" s="111">
        <f t="shared" si="165"/>
        <v>2.0097717997355864</v>
      </c>
      <c r="ANF53" s="111">
        <f t="shared" si="165"/>
        <v>1.6830436729555496</v>
      </c>
      <c r="ANG53" s="111">
        <f t="shared" si="165"/>
        <v>2.2234105429061946</v>
      </c>
      <c r="ANH53" s="111">
        <f t="shared" si="165"/>
        <v>1.38260560158593</v>
      </c>
      <c r="ANI53" s="111">
        <f t="shared" si="165"/>
        <v>1.5234500075835453</v>
      </c>
      <c r="ANJ53" s="111">
        <f t="shared" si="165"/>
        <v>2.1339318615791765</v>
      </c>
      <c r="ANK53" s="111">
        <f t="shared" si="165"/>
        <v>1.7436090903871861</v>
      </c>
      <c r="ANL53" s="111">
        <f t="shared" si="165"/>
        <v>1.3038980304893522</v>
      </c>
      <c r="ANM53" s="111">
        <f t="shared" si="165"/>
        <v>1.9396644826841385</v>
      </c>
      <c r="ANN53" s="111">
        <f t="shared" si="165"/>
        <v>1.7526559344641806</v>
      </c>
      <c r="ANO53" s="111">
        <f t="shared" si="165"/>
        <v>2.0292243952421258</v>
      </c>
      <c r="ANP53" s="111">
        <f t="shared" si="165"/>
        <v>1.5001325548162661</v>
      </c>
      <c r="ANQ53" s="111">
        <f t="shared" si="165"/>
        <v>1.7307552377175099</v>
      </c>
      <c r="ANR53" s="111">
        <f t="shared" si="165"/>
        <v>0</v>
      </c>
      <c r="ANS53" s="111" t="e">
        <f t="shared" si="165"/>
        <v>#VALUE!</v>
      </c>
      <c r="ANT53" s="111">
        <f t="shared" si="165"/>
        <v>1.5685178716963559</v>
      </c>
      <c r="ANU53" s="111">
        <f t="shared" si="165"/>
        <v>2.341212882637699</v>
      </c>
      <c r="ANV53" s="111">
        <f t="shared" si="165"/>
        <v>2.0586744547973592</v>
      </c>
      <c r="ANW53" s="111">
        <f t="shared" si="165"/>
        <v>1.2643718086769251</v>
      </c>
      <c r="ANX53" s="111">
        <f t="shared" si="165"/>
        <v>2.0405856085014977</v>
      </c>
      <c r="ANY53" s="111">
        <f t="shared" si="165"/>
        <v>1.7999021142573199</v>
      </c>
      <c r="ANZ53" s="111">
        <f t="shared" si="165"/>
        <v>1.4853996577357802</v>
      </c>
      <c r="AOA53" s="111">
        <f t="shared" si="165"/>
        <v>1.0618796502164325</v>
      </c>
      <c r="AOB53" s="111">
        <f t="shared" si="165"/>
        <v>1.3501819207580907</v>
      </c>
      <c r="AOC53" s="111">
        <f t="shared" si="165"/>
        <v>2.0861926983255561</v>
      </c>
      <c r="AOD53" s="111">
        <f t="shared" si="165"/>
        <v>1.2921365118296293</v>
      </c>
      <c r="AOE53" s="111">
        <f t="shared" si="165"/>
        <v>1.8471836803863835</v>
      </c>
      <c r="AOF53" s="111">
        <f t="shared" si="165"/>
        <v>0.49939342543844145</v>
      </c>
      <c r="AOG53" s="111">
        <f t="shared" si="165"/>
        <v>2.2773941948913077</v>
      </c>
      <c r="AOH53" s="111">
        <f t="shared" si="165"/>
        <v>1.3580266175713416</v>
      </c>
      <c r="AOI53" s="111">
        <f t="shared" si="165"/>
        <v>1.7783383257133849</v>
      </c>
      <c r="AOJ53" s="111">
        <f t="shared" si="165"/>
        <v>1.7869844238253934</v>
      </c>
      <c r="AOK53" s="111">
        <f t="shared" si="165"/>
        <v>1.4690475910209175</v>
      </c>
      <c r="AOL53" s="111">
        <f t="shared" si="165"/>
        <v>0.57441677730511831</v>
      </c>
      <c r="AOM53" s="111">
        <f t="shared" si="165"/>
        <v>1.3960710571676853</v>
      </c>
      <c r="AON53" s="111">
        <f t="shared" si="165"/>
        <v>0.72046830439785858</v>
      </c>
      <c r="AOO53" s="111">
        <f t="shared" si="165"/>
        <v>0.96584491957783236</v>
      </c>
      <c r="AOP53" s="111">
        <f t="shared" si="165"/>
        <v>2.3938388344883115</v>
      </c>
      <c r="AOQ53" s="111">
        <f t="shared" si="165"/>
        <v>0.70621864753524077</v>
      </c>
      <c r="AOR53" s="111">
        <f t="shared" si="165"/>
        <v>2.528872619959706</v>
      </c>
      <c r="AOS53" s="111">
        <f t="shared" si="165"/>
        <v>2.1141805589211784</v>
      </c>
      <c r="AOT53" s="111">
        <f t="shared" si="165"/>
        <v>1.8672878989869066</v>
      </c>
      <c r="AOU53" s="111">
        <f t="shared" si="165"/>
        <v>3.232363765001558</v>
      </c>
      <c r="AOV53" s="111">
        <f t="shared" si="165"/>
        <v>1.1948677138746564</v>
      </c>
      <c r="AOW53" s="111">
        <f t="shared" si="165"/>
        <v>1.9266761232722602</v>
      </c>
      <c r="AOX53" s="111">
        <f t="shared" si="165"/>
        <v>0.91352142841532435</v>
      </c>
      <c r="AOY53" s="111">
        <f t="shared" si="165"/>
        <v>1.5869101669591958</v>
      </c>
      <c r="AOZ53" s="111">
        <f t="shared" si="165"/>
        <v>0.82525424038268436</v>
      </c>
      <c r="APA53" s="111">
        <f t="shared" ref="APA53:ARL53" si="166">APA50/APA27*4*100</f>
        <v>1.4876965381090037</v>
      </c>
      <c r="APB53" s="111">
        <f t="shared" si="166"/>
        <v>1.51531698793207</v>
      </c>
      <c r="APC53" s="111">
        <f t="shared" si="166"/>
        <v>2.1267749619694678</v>
      </c>
      <c r="APD53" s="111">
        <f t="shared" si="166"/>
        <v>1.928569175408074</v>
      </c>
      <c r="APE53" s="111">
        <f t="shared" si="166"/>
        <v>1.9354734651964238E-2</v>
      </c>
      <c r="APF53" s="111">
        <f t="shared" si="166"/>
        <v>2.4860600832497544</v>
      </c>
      <c r="APG53" s="111">
        <f t="shared" si="166"/>
        <v>1.5761990316358085</v>
      </c>
      <c r="APH53" s="111">
        <f t="shared" si="166"/>
        <v>2.2302627048159902</v>
      </c>
      <c r="API53" s="111">
        <f t="shared" si="166"/>
        <v>1.7686143579969498</v>
      </c>
      <c r="APJ53" s="111">
        <f t="shared" si="166"/>
        <v>0.79754270625639923</v>
      </c>
      <c r="APK53" s="111">
        <f t="shared" si="166"/>
        <v>1.2717980327195213</v>
      </c>
      <c r="APL53" s="111">
        <f t="shared" si="166"/>
        <v>2.1061114257089342</v>
      </c>
      <c r="APM53" s="111">
        <f t="shared" si="166"/>
        <v>1.1112851846049403</v>
      </c>
      <c r="APN53" s="111">
        <f t="shared" si="166"/>
        <v>0.86519455582537985</v>
      </c>
      <c r="APO53" s="111">
        <f t="shared" si="166"/>
        <v>1.7649659563179769</v>
      </c>
      <c r="APP53" s="111">
        <f t="shared" si="166"/>
        <v>1.3693309470317201</v>
      </c>
      <c r="APQ53" s="111">
        <f t="shared" si="166"/>
        <v>1.5263010696486619</v>
      </c>
      <c r="APR53" s="111">
        <f t="shared" si="166"/>
        <v>2.6653352228088081</v>
      </c>
      <c r="APS53" s="111">
        <f t="shared" si="166"/>
        <v>2.0198394256502299</v>
      </c>
      <c r="APT53" s="111">
        <f t="shared" si="166"/>
        <v>1.4551019175397502</v>
      </c>
      <c r="APU53" s="111">
        <f t="shared" si="166"/>
        <v>1.8759357960846035</v>
      </c>
      <c r="APV53" s="111">
        <f t="shared" si="166"/>
        <v>2.7491835364856252</v>
      </c>
      <c r="APW53" s="111">
        <f t="shared" si="166"/>
        <v>2.6695955549812638</v>
      </c>
      <c r="APX53" s="111">
        <f t="shared" si="166"/>
        <v>1.4478010568947715</v>
      </c>
      <c r="APY53" s="111">
        <f t="shared" si="166"/>
        <v>2.1131607929515419</v>
      </c>
      <c r="APZ53" s="111">
        <f t="shared" si="166"/>
        <v>1.3012939308555376</v>
      </c>
      <c r="AQA53" s="111">
        <f t="shared" si="166"/>
        <v>2.1115788573278995</v>
      </c>
      <c r="AQB53" s="111">
        <f t="shared" si="166"/>
        <v>0.829620276728949</v>
      </c>
      <c r="AQC53" s="111">
        <f t="shared" si="166"/>
        <v>1.9601632227170249</v>
      </c>
      <c r="AQD53" s="111">
        <f t="shared" si="166"/>
        <v>1.1486674949920126</v>
      </c>
      <c r="AQE53" s="111">
        <f t="shared" si="166"/>
        <v>2.5505920783993465</v>
      </c>
      <c r="AQF53" s="111">
        <f t="shared" si="166"/>
        <v>1.4424184911543414</v>
      </c>
      <c r="AQG53" s="111">
        <f t="shared" si="166"/>
        <v>0.60229132569558108</v>
      </c>
      <c r="AQH53" s="111">
        <f t="shared" si="166"/>
        <v>1.1267081034522894</v>
      </c>
      <c r="AQI53" s="111">
        <f t="shared" si="166"/>
        <v>1.4247382543273532</v>
      </c>
      <c r="AQJ53" s="111">
        <f t="shared" si="166"/>
        <v>1.5002135204886835</v>
      </c>
      <c r="AQK53" s="111">
        <f t="shared" si="166"/>
        <v>1.7068074941643245</v>
      </c>
      <c r="AQL53" s="111">
        <f t="shared" si="166"/>
        <v>2.2917427759313549</v>
      </c>
      <c r="AQM53" s="111">
        <f t="shared" si="166"/>
        <v>1.1133316376585152</v>
      </c>
      <c r="AQN53" s="111">
        <f t="shared" si="166"/>
        <v>3.5424609025031026</v>
      </c>
      <c r="AQO53" s="111">
        <f t="shared" si="166"/>
        <v>1.6218805969189412</v>
      </c>
      <c r="AQP53" s="111">
        <f t="shared" si="166"/>
        <v>2.8074617519332881</v>
      </c>
      <c r="AQQ53" s="111">
        <f t="shared" si="166"/>
        <v>1.5651536847713876</v>
      </c>
      <c r="AQR53" s="111">
        <f t="shared" si="166"/>
        <v>1.8605772689883695</v>
      </c>
      <c r="AQS53" s="111">
        <f t="shared" si="166"/>
        <v>1.0003085367239894</v>
      </c>
      <c r="AQT53" s="111">
        <f t="shared" si="166"/>
        <v>3.4399737106246184</v>
      </c>
      <c r="AQU53" s="111">
        <f t="shared" si="166"/>
        <v>1.9413581484898319</v>
      </c>
      <c r="AQV53" s="111">
        <f t="shared" si="166"/>
        <v>2.1815499105049598</v>
      </c>
      <c r="AQW53" s="111">
        <f t="shared" si="166"/>
        <v>1.3714551371455137</v>
      </c>
      <c r="AQX53" s="111">
        <f t="shared" si="166"/>
        <v>1.9217029798772496</v>
      </c>
      <c r="AQY53" s="111">
        <f t="shared" si="166"/>
        <v>0.9351112256291334</v>
      </c>
      <c r="AQZ53" s="111">
        <f t="shared" si="166"/>
        <v>0.57767173175938724</v>
      </c>
      <c r="ARA53" s="111">
        <f t="shared" si="166"/>
        <v>1.0604901871684809</v>
      </c>
      <c r="ARB53" s="111">
        <f t="shared" si="166"/>
        <v>0.91701324084823721</v>
      </c>
      <c r="ARC53" s="111">
        <f t="shared" si="166"/>
        <v>1.4417851643872837</v>
      </c>
      <c r="ARD53" s="111">
        <f t="shared" si="166"/>
        <v>2.4585619958760248</v>
      </c>
      <c r="ARE53" s="111">
        <f t="shared" si="166"/>
        <v>1.7489453805829596</v>
      </c>
      <c r="ARF53" s="111">
        <f t="shared" si="166"/>
        <v>1.4145788054206128</v>
      </c>
      <c r="ARG53" s="111">
        <f t="shared" si="166"/>
        <v>1.3318747348848483</v>
      </c>
      <c r="ARH53" s="111">
        <f t="shared" si="166"/>
        <v>1.708297482274975</v>
      </c>
      <c r="ARI53" s="111">
        <f t="shared" si="166"/>
        <v>1.9006333431947304</v>
      </c>
      <c r="ARJ53" s="111">
        <f t="shared" si="166"/>
        <v>2.558460254440091</v>
      </c>
      <c r="ARK53" s="111">
        <f t="shared" si="166"/>
        <v>2.723301384365151</v>
      </c>
      <c r="ARL53" s="111">
        <f t="shared" si="166"/>
        <v>1.4909342266177488</v>
      </c>
      <c r="ARM53" s="111">
        <f t="shared" ref="ARM53:ATX53" si="167">ARM50/ARM27*4*100</f>
        <v>1.3358948587132153</v>
      </c>
      <c r="ARN53" s="111">
        <f t="shared" si="167"/>
        <v>2.3263962516399639</v>
      </c>
      <c r="ARO53" s="111">
        <f t="shared" si="167"/>
        <v>1.6958638982697969</v>
      </c>
      <c r="ARP53" s="111">
        <f t="shared" si="167"/>
        <v>1.5756716300323013</v>
      </c>
      <c r="ARQ53" s="111">
        <f t="shared" si="167"/>
        <v>1.2780702938661626</v>
      </c>
      <c r="ARR53" s="111">
        <f t="shared" si="167"/>
        <v>2.3517796361514445</v>
      </c>
      <c r="ARS53" s="111">
        <f t="shared" si="167"/>
        <v>2.5862863858079099</v>
      </c>
      <c r="ART53" s="111">
        <f t="shared" si="167"/>
        <v>1.7230510611472998</v>
      </c>
      <c r="ARU53" s="111">
        <f t="shared" si="167"/>
        <v>1.2199950630292127</v>
      </c>
      <c r="ARV53" s="111">
        <f t="shared" si="167"/>
        <v>1.7490658678936479</v>
      </c>
      <c r="ARW53" s="111">
        <f t="shared" si="167"/>
        <v>1.1977892892218223</v>
      </c>
      <c r="ARX53" s="111">
        <f t="shared" si="167"/>
        <v>2.3011911109618315</v>
      </c>
      <c r="ARY53" s="111">
        <f t="shared" si="167"/>
        <v>1.9546087039969291</v>
      </c>
      <c r="ARZ53" s="111">
        <f t="shared" si="167"/>
        <v>1.8621123357495117</v>
      </c>
      <c r="ASA53" s="111">
        <f t="shared" si="167"/>
        <v>1.7161250496053617</v>
      </c>
      <c r="ASB53" s="111">
        <f t="shared" si="167"/>
        <v>1.444515124588192</v>
      </c>
      <c r="ASC53" s="111">
        <f t="shared" si="167"/>
        <v>1.7909762351230338</v>
      </c>
      <c r="ASD53" s="111">
        <f t="shared" si="167"/>
        <v>1.0856562174399609</v>
      </c>
      <c r="ASE53" s="111" t="e">
        <f t="shared" si="167"/>
        <v>#VALUE!</v>
      </c>
      <c r="ASF53" s="111">
        <f t="shared" si="167"/>
        <v>2.659501736538409</v>
      </c>
      <c r="ASG53" s="111">
        <f t="shared" si="167"/>
        <v>1.3020244495595663</v>
      </c>
      <c r="ASH53" s="111">
        <f t="shared" si="167"/>
        <v>1.1606022584692597</v>
      </c>
      <c r="ASI53" s="111">
        <f t="shared" si="167"/>
        <v>1.1047899247962294</v>
      </c>
      <c r="ASJ53" s="111">
        <f t="shared" si="167"/>
        <v>0.71414865304556041</v>
      </c>
      <c r="ASK53" s="111">
        <f t="shared" si="167"/>
        <v>2.1882422992238442</v>
      </c>
      <c r="ASL53" s="111">
        <f t="shared" si="167"/>
        <v>1.8925964215720472</v>
      </c>
      <c r="ASM53" s="111">
        <f t="shared" si="167"/>
        <v>2.6473485092555942</v>
      </c>
      <c r="ASN53" s="111">
        <f t="shared" si="167"/>
        <v>2.4229390681003582</v>
      </c>
      <c r="ASO53" s="111">
        <f t="shared" si="167"/>
        <v>2.9048608951380137</v>
      </c>
      <c r="ASP53" s="111">
        <f t="shared" si="167"/>
        <v>3.6527679145108385</v>
      </c>
      <c r="ASQ53" s="111" t="e">
        <f t="shared" si="167"/>
        <v>#VALUE!</v>
      </c>
      <c r="ASR53" s="111">
        <f t="shared" si="167"/>
        <v>1.8804825482128362</v>
      </c>
      <c r="ASS53" s="111" t="e">
        <f t="shared" si="167"/>
        <v>#VALUE!</v>
      </c>
      <c r="AST53" s="111">
        <f t="shared" si="167"/>
        <v>1.1923785395106135</v>
      </c>
      <c r="ASU53" s="111">
        <f t="shared" si="167"/>
        <v>1.016778923063383</v>
      </c>
      <c r="ASV53" s="111">
        <f t="shared" si="167"/>
        <v>1.8773089130547895</v>
      </c>
      <c r="ASW53" s="111">
        <f t="shared" si="167"/>
        <v>1.7184755970512069</v>
      </c>
      <c r="ASX53" s="111">
        <f t="shared" si="167"/>
        <v>1.5452378066028205</v>
      </c>
      <c r="ASY53" s="111">
        <f t="shared" si="167"/>
        <v>1.3848616142879144</v>
      </c>
      <c r="ASZ53" s="111">
        <f t="shared" si="167"/>
        <v>1.4525378333525032</v>
      </c>
      <c r="ATA53" s="111">
        <f t="shared" si="167"/>
        <v>1.4129443938012762</v>
      </c>
      <c r="ATB53" s="111">
        <f t="shared" si="167"/>
        <v>1.2355510509423491</v>
      </c>
      <c r="ATC53" s="111">
        <f t="shared" si="167"/>
        <v>2.7209208187402103</v>
      </c>
      <c r="ATD53" s="111">
        <f t="shared" si="167"/>
        <v>2.3232851406721386</v>
      </c>
      <c r="ATE53" s="111">
        <f t="shared" si="167"/>
        <v>0.75390797874824589</v>
      </c>
      <c r="ATF53" s="111">
        <f t="shared" si="167"/>
        <v>1.9195426971809659</v>
      </c>
      <c r="ATG53" s="111">
        <f t="shared" si="167"/>
        <v>1.9463623597557032</v>
      </c>
      <c r="ATH53" s="111">
        <f t="shared" si="167"/>
        <v>2.555537361180229</v>
      </c>
      <c r="ATI53" s="111">
        <f t="shared" si="167"/>
        <v>2.5474410049266547</v>
      </c>
      <c r="ATJ53" s="111">
        <f t="shared" si="167"/>
        <v>1.3463965423899444</v>
      </c>
      <c r="ATK53" s="111">
        <f t="shared" si="167"/>
        <v>1.7848142164781908</v>
      </c>
      <c r="ATL53" s="111">
        <f t="shared" si="167"/>
        <v>0.71206052514463725</v>
      </c>
      <c r="ATM53" s="111">
        <f t="shared" si="167"/>
        <v>1.6524711624010782</v>
      </c>
      <c r="ATN53" s="111">
        <f t="shared" si="167"/>
        <v>2.1830739703785191</v>
      </c>
      <c r="ATO53" s="111">
        <f t="shared" si="167"/>
        <v>1.0512359124917132</v>
      </c>
      <c r="ATP53" s="111">
        <f t="shared" si="167"/>
        <v>1.6074341357322921</v>
      </c>
      <c r="ATQ53" s="111">
        <f t="shared" si="167"/>
        <v>1.2988440019285321</v>
      </c>
      <c r="ATR53" s="111">
        <f t="shared" si="167"/>
        <v>0.9691351522174233</v>
      </c>
      <c r="ATS53" s="111">
        <f t="shared" si="167"/>
        <v>1.5270997621729878</v>
      </c>
      <c r="ATT53" s="111">
        <f t="shared" si="167"/>
        <v>0.9791658471987309</v>
      </c>
      <c r="ATU53" s="111">
        <f t="shared" si="167"/>
        <v>2.3065211053160128</v>
      </c>
      <c r="ATV53" s="111">
        <f t="shared" si="167"/>
        <v>1.7243502894445131</v>
      </c>
      <c r="ATW53" s="111">
        <f t="shared" si="167"/>
        <v>2.323327856253532</v>
      </c>
      <c r="ATX53" s="111">
        <f t="shared" si="167"/>
        <v>1.6769848800626221</v>
      </c>
      <c r="ATY53" s="111">
        <f t="shared" ref="ATY53:AWJ53" si="168">ATY50/ATY27*4*100</f>
        <v>2.0615684635743139</v>
      </c>
      <c r="ATZ53" s="111">
        <f t="shared" si="168"/>
        <v>2.0988266888273905</v>
      </c>
      <c r="AUA53" s="111">
        <f t="shared" si="168"/>
        <v>1.3191743905974573</v>
      </c>
      <c r="AUB53" s="111">
        <f t="shared" si="168"/>
        <v>0.91106119714702283</v>
      </c>
      <c r="AUC53" s="111">
        <f t="shared" si="168"/>
        <v>1.4076621610813405</v>
      </c>
      <c r="AUD53" s="111">
        <f t="shared" si="168"/>
        <v>2.1272420995106298</v>
      </c>
      <c r="AUE53" s="111">
        <f t="shared" si="168"/>
        <v>2.6300237066645344</v>
      </c>
      <c r="AUF53" s="111">
        <f t="shared" si="168"/>
        <v>1.1528956962149199</v>
      </c>
      <c r="AUG53" s="111">
        <f t="shared" si="168"/>
        <v>1.13821731403645</v>
      </c>
      <c r="AUH53" s="111">
        <f t="shared" si="168"/>
        <v>1.2722504324535462</v>
      </c>
      <c r="AUI53" s="111">
        <f t="shared" si="168"/>
        <v>0.41831763559597274</v>
      </c>
      <c r="AUJ53" s="111">
        <f t="shared" si="168"/>
        <v>1.203918659328818</v>
      </c>
      <c r="AUK53" s="111">
        <f t="shared" si="168"/>
        <v>1.5077534132366002</v>
      </c>
      <c r="AUL53" s="111">
        <f t="shared" si="168"/>
        <v>2.7659718005801794</v>
      </c>
      <c r="AUM53" s="111" t="e">
        <f t="shared" si="168"/>
        <v>#VALUE!</v>
      </c>
      <c r="AUN53" s="111">
        <f t="shared" si="168"/>
        <v>1.9138237732406278</v>
      </c>
      <c r="AUO53" s="111">
        <f t="shared" si="168"/>
        <v>1.7488899180037594</v>
      </c>
      <c r="AUP53" s="111">
        <f t="shared" si="168"/>
        <v>2.5935425292083951</v>
      </c>
      <c r="AUQ53" s="111">
        <f t="shared" si="168"/>
        <v>1.4509384420888847</v>
      </c>
      <c r="AUR53" s="111">
        <f t="shared" si="168"/>
        <v>2.5970457484791343</v>
      </c>
      <c r="AUS53" s="111">
        <f t="shared" si="168"/>
        <v>2.0919280178042143</v>
      </c>
      <c r="AUT53" s="111">
        <f t="shared" si="168"/>
        <v>1.2931297896525171</v>
      </c>
      <c r="AUU53" s="111">
        <f t="shared" si="168"/>
        <v>1.7061148499137784</v>
      </c>
      <c r="AUV53" s="111">
        <f t="shared" si="168"/>
        <v>1.872398342571304</v>
      </c>
      <c r="AUW53" s="111" t="e">
        <f t="shared" si="168"/>
        <v>#VALUE!</v>
      </c>
      <c r="AUX53" s="111">
        <f t="shared" si="168"/>
        <v>2.0026160299490328</v>
      </c>
      <c r="AUY53" s="111">
        <f t="shared" si="168"/>
        <v>1.0894183079613544</v>
      </c>
      <c r="AUZ53" s="111">
        <f t="shared" si="168"/>
        <v>1.1557622052474261</v>
      </c>
      <c r="AVA53" s="111">
        <f t="shared" si="168"/>
        <v>2.2796009073675587</v>
      </c>
      <c r="AVB53" s="111">
        <f t="shared" si="168"/>
        <v>1.8726199667613228</v>
      </c>
      <c r="AVC53" s="111">
        <f t="shared" si="168"/>
        <v>0.96715105629502984</v>
      </c>
      <c r="AVD53" s="111">
        <f t="shared" si="168"/>
        <v>1.338436725163092</v>
      </c>
      <c r="AVE53" s="111">
        <f t="shared" si="168"/>
        <v>1.7843376165301426</v>
      </c>
      <c r="AVF53" s="111">
        <f t="shared" si="168"/>
        <v>1.5019267489996202</v>
      </c>
      <c r="AVG53" s="111">
        <f t="shared" si="168"/>
        <v>1.3413798727776871</v>
      </c>
      <c r="AVH53" s="111">
        <f t="shared" si="168"/>
        <v>0.73260073260073255</v>
      </c>
      <c r="AVI53" s="111">
        <f t="shared" si="168"/>
        <v>1.1560140051209393</v>
      </c>
      <c r="AVJ53" s="111">
        <f t="shared" si="168"/>
        <v>1.0902381751090238</v>
      </c>
      <c r="AVK53" s="111">
        <f t="shared" si="168"/>
        <v>1.5310689072652457</v>
      </c>
      <c r="AVL53" s="111">
        <f t="shared" si="168"/>
        <v>2.2535119401889885</v>
      </c>
      <c r="AVM53" s="111">
        <f t="shared" si="168"/>
        <v>2.1332276844178857</v>
      </c>
      <c r="AVN53" s="111">
        <f t="shared" si="168"/>
        <v>1.9509725480623623</v>
      </c>
      <c r="AVO53" s="111">
        <f t="shared" si="168"/>
        <v>2.2923254656918548</v>
      </c>
      <c r="AVP53" s="111">
        <f t="shared" si="168"/>
        <v>0.85950792406660426</v>
      </c>
      <c r="AVQ53" s="111">
        <f t="shared" si="168"/>
        <v>0.77364148750158734</v>
      </c>
      <c r="AVR53" s="111">
        <f t="shared" si="168"/>
        <v>3.4767219798497977</v>
      </c>
      <c r="AVS53" s="111">
        <f t="shared" si="168"/>
        <v>0.93865236339255775</v>
      </c>
      <c r="AVT53" s="111">
        <f t="shared" si="168"/>
        <v>1.3799998684461519</v>
      </c>
      <c r="AVU53" s="111">
        <f t="shared" si="168"/>
        <v>1.310537366465933</v>
      </c>
      <c r="AVV53" s="111">
        <f t="shared" si="168"/>
        <v>1.9614674056479282</v>
      </c>
      <c r="AVW53" s="111">
        <f t="shared" si="168"/>
        <v>1.4044408022550177</v>
      </c>
      <c r="AVX53" s="111">
        <f t="shared" si="168"/>
        <v>0.70790493847968983</v>
      </c>
      <c r="AVY53" s="111">
        <f t="shared" si="168"/>
        <v>0.96283805527308308</v>
      </c>
      <c r="AVZ53" s="111">
        <f t="shared" si="168"/>
        <v>1.2957383444504433</v>
      </c>
      <c r="AWA53" s="111">
        <f t="shared" si="168"/>
        <v>1.4686301362765806</v>
      </c>
      <c r="AWB53" s="111">
        <f t="shared" si="168"/>
        <v>1.8276238021460951</v>
      </c>
      <c r="AWC53" s="111">
        <f t="shared" si="168"/>
        <v>0.80488079715394145</v>
      </c>
      <c r="AWD53" s="111">
        <f t="shared" si="168"/>
        <v>0.97557802998276477</v>
      </c>
      <c r="AWE53" s="111">
        <f t="shared" si="168"/>
        <v>1.5822418599758037</v>
      </c>
      <c r="AWF53" s="111">
        <f t="shared" si="168"/>
        <v>1.2881203104369947</v>
      </c>
      <c r="AWG53" s="111">
        <f t="shared" si="168"/>
        <v>1.238102213489837</v>
      </c>
      <c r="AWH53" s="111">
        <f t="shared" si="168"/>
        <v>2.0241655553057347</v>
      </c>
      <c r="AWI53" s="111">
        <f t="shared" si="168"/>
        <v>1.4432098195358054</v>
      </c>
      <c r="AWJ53" s="111">
        <f t="shared" si="168"/>
        <v>0.9976761178532384</v>
      </c>
      <c r="AWK53" s="111">
        <f t="shared" ref="AWK53:AYV53" si="169">AWK50/AWK27*4*100</f>
        <v>0.96077577057568342</v>
      </c>
      <c r="AWL53" s="111">
        <f t="shared" si="169"/>
        <v>0.74602425688990037</v>
      </c>
      <c r="AWM53" s="111">
        <f t="shared" si="169"/>
        <v>1.0532105789953019</v>
      </c>
      <c r="AWN53" s="111">
        <f t="shared" si="169"/>
        <v>1.9315418229802479</v>
      </c>
      <c r="AWO53" s="111">
        <f t="shared" si="169"/>
        <v>1.4360710365893974</v>
      </c>
      <c r="AWP53" s="111">
        <f t="shared" si="169"/>
        <v>1.1938032639823344</v>
      </c>
      <c r="AWQ53" s="111">
        <f t="shared" si="169"/>
        <v>2.4312267111558614</v>
      </c>
      <c r="AWR53" s="111">
        <f t="shared" si="169"/>
        <v>1.0406751697442731</v>
      </c>
      <c r="AWS53" s="111">
        <f t="shared" si="169"/>
        <v>1.6937552177739001</v>
      </c>
      <c r="AWT53" s="111" t="e">
        <f t="shared" si="169"/>
        <v>#VALUE!</v>
      </c>
      <c r="AWU53" s="111">
        <f t="shared" si="169"/>
        <v>1.805553939760578</v>
      </c>
      <c r="AWV53" s="111">
        <f t="shared" si="169"/>
        <v>1.9369382557016133</v>
      </c>
      <c r="AWW53" s="111">
        <f t="shared" si="169"/>
        <v>1.5927830216833365</v>
      </c>
      <c r="AWX53" s="111">
        <f t="shared" si="169"/>
        <v>1.4312203036273032</v>
      </c>
      <c r="AWY53" s="111">
        <f t="shared" si="169"/>
        <v>1.7411390076653539</v>
      </c>
      <c r="AWZ53" s="111">
        <f t="shared" si="169"/>
        <v>1.5011244040658451</v>
      </c>
      <c r="AXA53" s="111">
        <f t="shared" si="169"/>
        <v>1.059215367336664</v>
      </c>
      <c r="AXB53" s="111">
        <f t="shared" si="169"/>
        <v>2.2238277758048519</v>
      </c>
      <c r="AXC53" s="111">
        <f t="shared" si="169"/>
        <v>2.0871660284816933</v>
      </c>
      <c r="AXD53" s="111">
        <f t="shared" si="169"/>
        <v>1.5036210082189452</v>
      </c>
      <c r="AXE53" s="111">
        <f t="shared" si="169"/>
        <v>1.1802251425002779</v>
      </c>
      <c r="AXF53" s="111">
        <f t="shared" si="169"/>
        <v>1.1533986851700317</v>
      </c>
      <c r="AXG53" s="111">
        <f t="shared" si="169"/>
        <v>2.0127328013679264</v>
      </c>
      <c r="AXH53" s="111" t="e">
        <f t="shared" si="169"/>
        <v>#VALUE!</v>
      </c>
      <c r="AXI53" s="111">
        <f t="shared" si="169"/>
        <v>1.3451523170587205</v>
      </c>
      <c r="AXJ53" s="111">
        <f t="shared" si="169"/>
        <v>1.5624377217107097</v>
      </c>
      <c r="AXK53" s="111">
        <f t="shared" si="169"/>
        <v>1.3792263173926287</v>
      </c>
      <c r="AXL53" s="111">
        <f t="shared" si="169"/>
        <v>2.2582021735229336</v>
      </c>
      <c r="AXM53" s="111">
        <f t="shared" si="169"/>
        <v>1.6252296049811006</v>
      </c>
      <c r="AXN53" s="111">
        <f t="shared" si="169"/>
        <v>1.9547214174164982</v>
      </c>
      <c r="AXO53" s="111">
        <f t="shared" si="169"/>
        <v>1.784313725490196</v>
      </c>
      <c r="AXP53" s="111">
        <f t="shared" si="169"/>
        <v>2.9529553679131482</v>
      </c>
      <c r="AXQ53" s="111">
        <f t="shared" si="169"/>
        <v>1.6654481468171847</v>
      </c>
      <c r="AXR53" s="111">
        <f t="shared" si="169"/>
        <v>2.5124864409020851</v>
      </c>
      <c r="AXS53" s="111">
        <f t="shared" si="169"/>
        <v>0</v>
      </c>
      <c r="AXT53" s="111">
        <f t="shared" si="169"/>
        <v>0.773910613324161</v>
      </c>
      <c r="AXU53" s="111">
        <f t="shared" si="169"/>
        <v>1.9746395198634514</v>
      </c>
      <c r="AXV53" s="111">
        <f t="shared" si="169"/>
        <v>0</v>
      </c>
      <c r="AXW53" s="111">
        <f t="shared" si="169"/>
        <v>1.8301582316677278</v>
      </c>
      <c r="AXX53" s="111">
        <f t="shared" si="169"/>
        <v>1.1992709768076018</v>
      </c>
      <c r="AXY53" s="111">
        <f t="shared" si="169"/>
        <v>2.4219810040705561</v>
      </c>
      <c r="AXZ53" s="111">
        <f t="shared" si="169"/>
        <v>1.5729289832577809</v>
      </c>
      <c r="AYA53" s="111">
        <f t="shared" si="169"/>
        <v>2.5002140594228957</v>
      </c>
      <c r="AYB53" s="111">
        <f t="shared" si="169"/>
        <v>2.4265692839520985</v>
      </c>
      <c r="AYC53" s="111">
        <f t="shared" si="169"/>
        <v>2.836327733480934</v>
      </c>
      <c r="AYD53" s="111">
        <f t="shared" si="169"/>
        <v>1.3008821341268997</v>
      </c>
      <c r="AYE53" s="111">
        <f t="shared" si="169"/>
        <v>2.5315800317821449</v>
      </c>
      <c r="AYF53" s="111">
        <f t="shared" si="169"/>
        <v>1.0739691283412922</v>
      </c>
      <c r="AYG53" s="111">
        <f t="shared" si="169"/>
        <v>1.5352864428893369</v>
      </c>
      <c r="AYH53" s="111">
        <f t="shared" si="169"/>
        <v>1.5374229980744847</v>
      </c>
      <c r="AYI53" s="111">
        <f t="shared" si="169"/>
        <v>0.87857575101043683</v>
      </c>
      <c r="AYJ53" s="111">
        <f t="shared" si="169"/>
        <v>2.704992871295631</v>
      </c>
      <c r="AYK53" s="111">
        <f t="shared" si="169"/>
        <v>2.4445396905159544</v>
      </c>
      <c r="AYL53" s="111">
        <f t="shared" si="169"/>
        <v>2.1013449562153523</v>
      </c>
      <c r="AYM53" s="111">
        <f t="shared" si="169"/>
        <v>1.5985497692814765</v>
      </c>
      <c r="AYN53" s="111">
        <f t="shared" si="169"/>
        <v>1.9030768566866612</v>
      </c>
      <c r="AYO53" s="111">
        <f t="shared" si="169"/>
        <v>1.5455812934806028</v>
      </c>
      <c r="AYP53" s="111">
        <f t="shared" si="169"/>
        <v>0.24884907303720291</v>
      </c>
      <c r="AYQ53" s="111">
        <f t="shared" si="169"/>
        <v>2.3611635814129204</v>
      </c>
      <c r="AYR53" s="111">
        <f t="shared" si="169"/>
        <v>1.8559833758544249</v>
      </c>
      <c r="AYS53" s="111">
        <f t="shared" si="169"/>
        <v>1.4304747212677933</v>
      </c>
      <c r="AYT53" s="111">
        <f t="shared" si="169"/>
        <v>1.6411719245370691</v>
      </c>
      <c r="AYU53" s="111">
        <f t="shared" si="169"/>
        <v>1.8591722405099889</v>
      </c>
      <c r="AYV53" s="111">
        <f t="shared" si="169"/>
        <v>1.9129269401800979</v>
      </c>
      <c r="AYW53" s="111">
        <f t="shared" ref="AYW53:BBH53" si="170">AYW50/AYW27*4*100</f>
        <v>2.8050741586059011</v>
      </c>
      <c r="AYX53" s="111">
        <f t="shared" si="170"/>
        <v>2.3506529975568737</v>
      </c>
      <c r="AYY53" s="111">
        <f t="shared" si="170"/>
        <v>1.4508185811260481</v>
      </c>
      <c r="AYZ53" s="111">
        <f t="shared" si="170"/>
        <v>2.5345175644110611</v>
      </c>
      <c r="AZA53" s="111">
        <f t="shared" si="170"/>
        <v>2.5109696498353351</v>
      </c>
      <c r="AZB53" s="111">
        <f t="shared" si="170"/>
        <v>2.1995055527214218</v>
      </c>
      <c r="AZC53" s="111">
        <f t="shared" si="170"/>
        <v>0.55495937452092592</v>
      </c>
      <c r="AZD53" s="111">
        <f t="shared" si="170"/>
        <v>2.1639015518065547</v>
      </c>
      <c r="AZE53" s="111">
        <f t="shared" si="170"/>
        <v>1.6140434585926893</v>
      </c>
      <c r="AZF53" s="111">
        <f t="shared" si="170"/>
        <v>1.2338010576407417</v>
      </c>
      <c r="AZG53" s="111">
        <f t="shared" si="170"/>
        <v>3.5527063066231825</v>
      </c>
      <c r="AZH53" s="111">
        <f t="shared" si="170"/>
        <v>2.2639798306343826</v>
      </c>
      <c r="AZI53" s="111">
        <f t="shared" si="170"/>
        <v>1.6605331007169384</v>
      </c>
      <c r="AZJ53" s="111">
        <f t="shared" si="170"/>
        <v>2.5602818722636131</v>
      </c>
      <c r="AZK53" s="111">
        <f t="shared" si="170"/>
        <v>1.7433933358866334</v>
      </c>
      <c r="AZL53" s="111">
        <f t="shared" si="170"/>
        <v>1.290131141830567</v>
      </c>
      <c r="AZM53" s="111">
        <f t="shared" si="170"/>
        <v>1.6470751070203362</v>
      </c>
      <c r="AZN53" s="111">
        <f t="shared" si="170"/>
        <v>2.0896201540407024</v>
      </c>
      <c r="AZO53" s="111" t="e">
        <f t="shared" si="170"/>
        <v>#VALUE!</v>
      </c>
      <c r="AZP53" s="111">
        <f t="shared" si="170"/>
        <v>1.6050239277009839</v>
      </c>
      <c r="AZQ53" s="111">
        <f t="shared" si="170"/>
        <v>3.014419994270201</v>
      </c>
      <c r="AZR53" s="111">
        <f t="shared" si="170"/>
        <v>1.1305463897754153</v>
      </c>
      <c r="AZS53" s="111">
        <f t="shared" si="170"/>
        <v>1.2349457235953842</v>
      </c>
      <c r="AZT53" s="111">
        <f t="shared" si="170"/>
        <v>1.4426738460792161</v>
      </c>
      <c r="AZU53" s="111">
        <f t="shared" si="170"/>
        <v>1.934334436243319</v>
      </c>
      <c r="AZV53" s="111">
        <f t="shared" si="170"/>
        <v>1.9513343863955126</v>
      </c>
      <c r="AZW53" s="111">
        <f t="shared" si="170"/>
        <v>2.1629496239118229</v>
      </c>
      <c r="AZX53" s="111">
        <f t="shared" si="170"/>
        <v>1.9100484222506147</v>
      </c>
      <c r="AZY53" s="111">
        <f t="shared" si="170"/>
        <v>3.1018206338503034</v>
      </c>
      <c r="AZZ53" s="111">
        <f t="shared" si="170"/>
        <v>2.3144389751523415</v>
      </c>
      <c r="BAA53" s="111">
        <f t="shared" si="170"/>
        <v>1.7003480830390902</v>
      </c>
      <c r="BAB53" s="111">
        <f t="shared" si="170"/>
        <v>2.6234573922271687</v>
      </c>
      <c r="BAC53" s="111">
        <f t="shared" si="170"/>
        <v>3.7821870764858359</v>
      </c>
      <c r="BAD53" s="111">
        <f t="shared" si="170"/>
        <v>2.2264836368009013</v>
      </c>
      <c r="BAE53" s="111">
        <f t="shared" si="170"/>
        <v>0</v>
      </c>
      <c r="BAF53" s="111">
        <f t="shared" si="170"/>
        <v>2.0498958078112217</v>
      </c>
      <c r="BAG53" s="111">
        <f t="shared" si="170"/>
        <v>2.2430610679833709</v>
      </c>
      <c r="BAH53" s="111">
        <f t="shared" si="170"/>
        <v>1.7830967536909845</v>
      </c>
      <c r="BAI53" s="111">
        <f t="shared" si="170"/>
        <v>1.2210657885248661</v>
      </c>
      <c r="BAJ53" s="111">
        <f t="shared" si="170"/>
        <v>2.0983031407077557</v>
      </c>
      <c r="BAK53" s="111">
        <f t="shared" si="170"/>
        <v>2.0175340002247948</v>
      </c>
      <c r="BAL53" s="111">
        <f t="shared" si="170"/>
        <v>2.2676823328382762</v>
      </c>
      <c r="BAM53" s="111">
        <f t="shared" si="170"/>
        <v>1.3403793371840564</v>
      </c>
      <c r="BAN53" s="111">
        <f t="shared" si="170"/>
        <v>2.4857029427494317</v>
      </c>
      <c r="BAO53" s="111">
        <f t="shared" si="170"/>
        <v>1.9018158068702995</v>
      </c>
      <c r="BAP53" s="111">
        <f t="shared" si="170"/>
        <v>1.9502950424258085</v>
      </c>
      <c r="BAQ53" s="111">
        <f t="shared" si="170"/>
        <v>1.8322747100173824</v>
      </c>
      <c r="BAR53" s="111">
        <f t="shared" si="170"/>
        <v>1.6737330697089208</v>
      </c>
      <c r="BAS53" s="111">
        <f t="shared" si="170"/>
        <v>1.1744729022215932</v>
      </c>
      <c r="BAT53" s="111">
        <f t="shared" si="170"/>
        <v>2.254168486177023</v>
      </c>
      <c r="BAU53" s="111">
        <f t="shared" si="170"/>
        <v>2.1390474408159448</v>
      </c>
      <c r="BAV53" s="111">
        <f t="shared" si="170"/>
        <v>1.2750993112077498</v>
      </c>
      <c r="BAW53" s="111">
        <f t="shared" si="170"/>
        <v>1.7176035413255715</v>
      </c>
      <c r="BAX53" s="111">
        <f t="shared" si="170"/>
        <v>2.0536623645501142</v>
      </c>
      <c r="BAY53" s="111">
        <f t="shared" si="170"/>
        <v>1.5865509658808785</v>
      </c>
      <c r="BAZ53" s="111">
        <f t="shared" si="170"/>
        <v>2.1531443812248989</v>
      </c>
      <c r="BBA53" s="111">
        <f t="shared" si="170"/>
        <v>1.7521739130434781</v>
      </c>
      <c r="BBB53" s="111">
        <f t="shared" si="170"/>
        <v>2.1601531589023613</v>
      </c>
      <c r="BBC53" s="111">
        <f t="shared" si="170"/>
        <v>1.810852004523769</v>
      </c>
      <c r="BBD53" s="111">
        <f t="shared" si="170"/>
        <v>2.1451006109136093</v>
      </c>
      <c r="BBE53" s="111">
        <f t="shared" si="170"/>
        <v>0.69400965009827642</v>
      </c>
      <c r="BBF53" s="111">
        <f t="shared" si="170"/>
        <v>1.8745981346820539</v>
      </c>
      <c r="BBG53" s="111">
        <f t="shared" si="170"/>
        <v>2.1274572725760064</v>
      </c>
      <c r="BBH53" s="111">
        <f t="shared" si="170"/>
        <v>2.1921863218743889</v>
      </c>
      <c r="BBI53" s="111">
        <f t="shared" ref="BBI53:BDT53" si="171">BBI50/BBI27*4*100</f>
        <v>2.1652022276924634</v>
      </c>
      <c r="BBJ53" s="111">
        <f t="shared" si="171"/>
        <v>4.3328679340540361</v>
      </c>
      <c r="BBK53" s="111">
        <f t="shared" si="171"/>
        <v>1.7923474556458943</v>
      </c>
      <c r="BBL53" s="111">
        <f t="shared" si="171"/>
        <v>1.3520595942643465</v>
      </c>
      <c r="BBM53" s="111">
        <f t="shared" si="171"/>
        <v>2.2105008659439775</v>
      </c>
      <c r="BBN53" s="111">
        <f t="shared" si="171"/>
        <v>2.9684944610732251</v>
      </c>
      <c r="BBO53" s="111">
        <f t="shared" si="171"/>
        <v>1.110586592866204</v>
      </c>
      <c r="BBP53" s="111">
        <f t="shared" si="171"/>
        <v>1.7199799790690269</v>
      </c>
      <c r="BBQ53" s="111">
        <f t="shared" si="171"/>
        <v>1.7483265302407704</v>
      </c>
      <c r="BBR53" s="111">
        <f t="shared" si="171"/>
        <v>1.6781590097200298</v>
      </c>
      <c r="BBS53" s="111">
        <f t="shared" si="171"/>
        <v>1.7854959726830488</v>
      </c>
      <c r="BBT53" s="111">
        <f t="shared" si="171"/>
        <v>1.0950464238542967</v>
      </c>
      <c r="BBU53" s="111">
        <f t="shared" si="171"/>
        <v>1.4686468646864685</v>
      </c>
      <c r="BBV53" s="111">
        <f t="shared" si="171"/>
        <v>2.1469138113961179</v>
      </c>
      <c r="BBW53" s="111">
        <f t="shared" si="171"/>
        <v>1.9525358390555354</v>
      </c>
      <c r="BBX53" s="111">
        <f t="shared" si="171"/>
        <v>1.479226906102572</v>
      </c>
      <c r="BBY53" s="111">
        <f t="shared" si="171"/>
        <v>1.5065986308930179</v>
      </c>
      <c r="BBZ53" s="111">
        <f t="shared" si="171"/>
        <v>2.6763610411044447</v>
      </c>
      <c r="BCA53" s="111">
        <f t="shared" si="171"/>
        <v>2.3755696350843318</v>
      </c>
      <c r="BCB53" s="111">
        <f t="shared" si="171"/>
        <v>1.6185043434733186</v>
      </c>
      <c r="BCC53" s="111">
        <f t="shared" si="171"/>
        <v>1.8867257054585331E-2</v>
      </c>
      <c r="BCD53" s="111">
        <f t="shared" si="171"/>
        <v>1.3282042928565163</v>
      </c>
      <c r="BCE53" s="111">
        <f t="shared" si="171"/>
        <v>1.764214614482952</v>
      </c>
      <c r="BCF53" s="111">
        <f t="shared" si="171"/>
        <v>1.2351935511223027</v>
      </c>
      <c r="BCG53" s="111">
        <f t="shared" si="171"/>
        <v>1.4113933897890689</v>
      </c>
      <c r="BCH53" s="111">
        <f t="shared" si="171"/>
        <v>1.2330038185646479</v>
      </c>
      <c r="BCI53" s="111">
        <f t="shared" si="171"/>
        <v>1.8575350127687134</v>
      </c>
      <c r="BCJ53" s="111">
        <f t="shared" si="171"/>
        <v>2.1649189456428406</v>
      </c>
      <c r="BCK53" s="111">
        <f t="shared" si="171"/>
        <v>2.4005415538429493</v>
      </c>
      <c r="BCL53" s="111">
        <f t="shared" si="171"/>
        <v>0.60497675131572226</v>
      </c>
      <c r="BCM53" s="111">
        <f t="shared" si="171"/>
        <v>1.1318337706982615</v>
      </c>
      <c r="BCN53" s="111">
        <f t="shared" si="171"/>
        <v>1.6600163396758114</v>
      </c>
      <c r="BCO53" s="111">
        <f t="shared" si="171"/>
        <v>2.4636851715586077</v>
      </c>
      <c r="BCP53" s="111">
        <f t="shared" si="171"/>
        <v>2.1069351864983688</v>
      </c>
      <c r="BCQ53" s="111">
        <f t="shared" si="171"/>
        <v>1.8469572183390242</v>
      </c>
      <c r="BCR53" s="111">
        <f t="shared" si="171"/>
        <v>2.1608424701027058</v>
      </c>
      <c r="BCS53" s="111">
        <f t="shared" si="171"/>
        <v>1.9102836348256689</v>
      </c>
      <c r="BCT53" s="111">
        <f t="shared" si="171"/>
        <v>1.3116801468810266</v>
      </c>
      <c r="BCU53" s="111">
        <f t="shared" si="171"/>
        <v>3.1245767322060995</v>
      </c>
      <c r="BCV53" s="111">
        <f t="shared" si="171"/>
        <v>0.69018608478670596</v>
      </c>
      <c r="BCW53" s="111">
        <f t="shared" si="171"/>
        <v>2.5592322303309007</v>
      </c>
      <c r="BCX53" s="111">
        <f t="shared" si="171"/>
        <v>2.3350909609866752</v>
      </c>
      <c r="BCY53" s="111">
        <f t="shared" si="171"/>
        <v>0.63980266327494173</v>
      </c>
      <c r="BCZ53" s="111">
        <f t="shared" si="171"/>
        <v>1.7199305317879876</v>
      </c>
      <c r="BDA53" s="111">
        <f t="shared" si="171"/>
        <v>1.8474840993371426</v>
      </c>
      <c r="BDB53" s="111">
        <f t="shared" si="171"/>
        <v>1.8516813588970469</v>
      </c>
      <c r="BDC53" s="111">
        <f t="shared" si="171"/>
        <v>1.4759229561492868</v>
      </c>
      <c r="BDD53" s="111">
        <f t="shared" si="171"/>
        <v>1.9035480820622457</v>
      </c>
      <c r="BDE53" s="111">
        <f t="shared" si="171"/>
        <v>2.9201085455910829</v>
      </c>
      <c r="BDF53" s="111">
        <f t="shared" si="171"/>
        <v>1.4614295659161733</v>
      </c>
      <c r="BDG53" s="111">
        <f t="shared" si="171"/>
        <v>1.9385670139651126</v>
      </c>
      <c r="BDH53" s="111">
        <f t="shared" si="171"/>
        <v>1.8907103373968468</v>
      </c>
      <c r="BDI53" s="111">
        <f t="shared" si="171"/>
        <v>1.7798521223406507</v>
      </c>
      <c r="BDJ53" s="111">
        <f t="shared" si="171"/>
        <v>1.2442234757943715</v>
      </c>
      <c r="BDK53" s="111">
        <f t="shared" si="171"/>
        <v>1.0513429826456397</v>
      </c>
      <c r="BDL53" s="111">
        <f t="shared" si="171"/>
        <v>1.5758240662245051</v>
      </c>
      <c r="BDM53" s="111">
        <f t="shared" si="171"/>
        <v>1.1684852650571353</v>
      </c>
      <c r="BDN53" s="111">
        <f t="shared" si="171"/>
        <v>1.2687368905714431</v>
      </c>
      <c r="BDO53" s="111">
        <f t="shared" si="171"/>
        <v>2.656787553300699</v>
      </c>
      <c r="BDP53" s="111">
        <f t="shared" si="171"/>
        <v>1.2612294268745157</v>
      </c>
      <c r="BDQ53" s="111">
        <f t="shared" si="171"/>
        <v>1.970695829889741</v>
      </c>
      <c r="BDR53" s="111">
        <f t="shared" si="171"/>
        <v>1.2305367022186735</v>
      </c>
      <c r="BDS53" s="111">
        <f t="shared" si="171"/>
        <v>1.4759600779472892</v>
      </c>
      <c r="BDT53" s="111">
        <f t="shared" si="171"/>
        <v>2.8231110271197757</v>
      </c>
      <c r="BDU53" s="111">
        <f t="shared" ref="BDU53:BGF53" si="172">BDU50/BDU27*4*100</f>
        <v>3.4311279359889877</v>
      </c>
      <c r="BDV53" s="111">
        <f t="shared" si="172"/>
        <v>2.2468466785013548</v>
      </c>
      <c r="BDW53" s="111">
        <f t="shared" si="172"/>
        <v>1.3534470604821653</v>
      </c>
      <c r="BDX53" s="111">
        <f t="shared" si="172"/>
        <v>1.4868333620041219</v>
      </c>
      <c r="BDY53" s="111">
        <f t="shared" si="172"/>
        <v>1.159332696890818</v>
      </c>
      <c r="BDZ53" s="111">
        <f t="shared" si="172"/>
        <v>1.7880866037126135</v>
      </c>
      <c r="BEA53" s="111">
        <f t="shared" si="172"/>
        <v>0.93214374036943337</v>
      </c>
      <c r="BEB53" s="111">
        <f t="shared" si="172"/>
        <v>1.6766807405001625</v>
      </c>
      <c r="BEC53" s="111">
        <f t="shared" si="172"/>
        <v>1.8026064715196295</v>
      </c>
      <c r="BED53" s="111">
        <f t="shared" si="172"/>
        <v>2.0251956154855866</v>
      </c>
      <c r="BEE53" s="111">
        <f t="shared" si="172"/>
        <v>1.3261482211636582</v>
      </c>
      <c r="BEF53" s="111">
        <f t="shared" si="172"/>
        <v>1.4503503704414755</v>
      </c>
      <c r="BEG53" s="111">
        <f t="shared" si="172"/>
        <v>1.4695711212776894</v>
      </c>
      <c r="BEH53" s="111">
        <f t="shared" si="172"/>
        <v>1.4422121339810303</v>
      </c>
      <c r="BEI53" s="111">
        <f t="shared" si="172"/>
        <v>0.90190108846184658</v>
      </c>
      <c r="BEJ53" s="111">
        <f t="shared" si="172"/>
        <v>2.0670773442847366</v>
      </c>
      <c r="BEK53" s="111">
        <f t="shared" si="172"/>
        <v>1.4924611222230988</v>
      </c>
      <c r="BEL53" s="111">
        <f t="shared" si="172"/>
        <v>1.5246140176927336</v>
      </c>
      <c r="BEM53" s="111">
        <f t="shared" si="172"/>
        <v>1.6113790593814903</v>
      </c>
      <c r="BEN53" s="111">
        <f t="shared" si="172"/>
        <v>1.8240535671427311</v>
      </c>
      <c r="BEO53" s="111">
        <f t="shared" si="172"/>
        <v>1.9500392834953435</v>
      </c>
      <c r="BEP53" s="111">
        <f t="shared" si="172"/>
        <v>1.7972177047893656</v>
      </c>
      <c r="BEQ53" s="111">
        <f t="shared" si="172"/>
        <v>2.5574625097322365</v>
      </c>
      <c r="BER53" s="111">
        <f t="shared" si="172"/>
        <v>2.0701801923858554</v>
      </c>
      <c r="BES53" s="111">
        <f t="shared" si="172"/>
        <v>3.2543214988096474</v>
      </c>
      <c r="BET53" s="111">
        <f t="shared" si="172"/>
        <v>2.3477779958253797</v>
      </c>
      <c r="BEU53" s="111">
        <f t="shared" si="172"/>
        <v>1.9640891244410237</v>
      </c>
      <c r="BEV53" s="111">
        <f t="shared" si="172"/>
        <v>0.9804062092393252</v>
      </c>
      <c r="BEW53" s="111">
        <f t="shared" si="172"/>
        <v>2.0329108432241472</v>
      </c>
      <c r="BEX53" s="111">
        <f t="shared" si="172"/>
        <v>0.78603462410184699</v>
      </c>
      <c r="BEY53" s="111">
        <f t="shared" si="172"/>
        <v>2.1001229180537759</v>
      </c>
      <c r="BEZ53" s="111">
        <f t="shared" si="172"/>
        <v>1.3907315064733063</v>
      </c>
      <c r="BFA53" s="111">
        <f t="shared" si="172"/>
        <v>1.4722030176095002</v>
      </c>
      <c r="BFB53" s="111">
        <f t="shared" si="172"/>
        <v>1.9096130689144404</v>
      </c>
      <c r="BFC53" s="111">
        <f t="shared" si="172"/>
        <v>1.4711290915777859</v>
      </c>
      <c r="BFD53" s="111">
        <f t="shared" si="172"/>
        <v>1.4914679261284709</v>
      </c>
      <c r="BFE53" s="111">
        <f t="shared" si="172"/>
        <v>2.5953127978777371</v>
      </c>
      <c r="BFF53" s="111">
        <f t="shared" si="172"/>
        <v>2.4007343422694003</v>
      </c>
      <c r="BFG53" s="111">
        <f t="shared" si="172"/>
        <v>3.0089877814290706</v>
      </c>
      <c r="BFH53" s="111">
        <f t="shared" si="172"/>
        <v>1.2524047197179831</v>
      </c>
      <c r="BFI53" s="111">
        <f t="shared" si="172"/>
        <v>1.6205585916078891</v>
      </c>
      <c r="BFJ53" s="111">
        <f t="shared" si="172"/>
        <v>2.1741668238152601</v>
      </c>
      <c r="BFK53" s="111">
        <f t="shared" si="172"/>
        <v>2.0541147024554438</v>
      </c>
      <c r="BFL53" s="111">
        <f t="shared" si="172"/>
        <v>1.4985628007622001</v>
      </c>
      <c r="BFM53" s="111">
        <f t="shared" si="172"/>
        <v>2.961556634532537</v>
      </c>
      <c r="BFN53" s="111">
        <f t="shared" si="172"/>
        <v>2.1117444884722998</v>
      </c>
      <c r="BFO53" s="111">
        <f t="shared" si="172"/>
        <v>2.0122186727652216</v>
      </c>
      <c r="BFP53" s="111">
        <f t="shared" si="172"/>
        <v>2.952215562153381</v>
      </c>
      <c r="BFQ53" s="111">
        <f t="shared" si="172"/>
        <v>0.95143893363477927</v>
      </c>
      <c r="BFR53" s="111">
        <f t="shared" si="172"/>
        <v>2.7625776974977425</v>
      </c>
      <c r="BFS53" s="111">
        <f t="shared" si="172"/>
        <v>2.4098471339784986</v>
      </c>
      <c r="BFT53" s="111">
        <f t="shared" si="172"/>
        <v>2.3361341564805151</v>
      </c>
      <c r="BFU53" s="111">
        <f t="shared" si="172"/>
        <v>1.5533588864232399</v>
      </c>
      <c r="BFV53" s="111">
        <f t="shared" si="172"/>
        <v>1.5425984649337541</v>
      </c>
      <c r="BFW53" s="111">
        <f t="shared" si="172"/>
        <v>1.7092942876893107</v>
      </c>
      <c r="BFX53" s="111">
        <f t="shared" si="172"/>
        <v>1.486442383902542</v>
      </c>
      <c r="BFY53" s="111">
        <f t="shared" si="172"/>
        <v>1.0593722823938652</v>
      </c>
      <c r="BFZ53" s="111">
        <f t="shared" si="172"/>
        <v>3.3598909451312204</v>
      </c>
      <c r="BGA53" s="111">
        <f t="shared" si="172"/>
        <v>2.1305944018844301</v>
      </c>
      <c r="BGB53" s="111">
        <f t="shared" si="172"/>
        <v>1.9736361012219765</v>
      </c>
      <c r="BGC53" s="111">
        <f t="shared" si="172"/>
        <v>2.4429788738403775</v>
      </c>
      <c r="BGD53" s="111">
        <f t="shared" si="172"/>
        <v>2.2970598770731816</v>
      </c>
      <c r="BGE53" s="111">
        <f t="shared" si="172"/>
        <v>1.898692159596362</v>
      </c>
      <c r="BGF53" s="111">
        <f t="shared" si="172"/>
        <v>2.0880725842227763</v>
      </c>
      <c r="BGG53" s="111">
        <f t="shared" ref="BGG53:BIR53" si="173">BGG50/BGG27*4*100</f>
        <v>1.2394138220076885</v>
      </c>
      <c r="BGH53" s="111">
        <f t="shared" si="173"/>
        <v>1.6536611347361836</v>
      </c>
      <c r="BGI53" s="111">
        <f t="shared" si="173"/>
        <v>1.0190001061458442</v>
      </c>
      <c r="BGJ53" s="111">
        <f t="shared" si="173"/>
        <v>1.0120497169423448</v>
      </c>
      <c r="BGK53" s="111">
        <f t="shared" si="173"/>
        <v>1.9715992416925991</v>
      </c>
      <c r="BGL53" s="111">
        <f t="shared" si="173"/>
        <v>2.2854652640753428</v>
      </c>
      <c r="BGM53" s="111">
        <f t="shared" si="173"/>
        <v>2.256449749711205</v>
      </c>
      <c r="BGN53" s="111">
        <f t="shared" si="173"/>
        <v>2.4515124250041356</v>
      </c>
      <c r="BGO53" s="111">
        <f t="shared" si="173"/>
        <v>1.7021591518807007</v>
      </c>
      <c r="BGP53" s="111">
        <f t="shared" si="173"/>
        <v>1.7912895392475321</v>
      </c>
      <c r="BGQ53" s="111">
        <f t="shared" si="173"/>
        <v>1.7138555960859243</v>
      </c>
      <c r="BGR53" s="111">
        <f t="shared" si="173"/>
        <v>1.3225215131348014</v>
      </c>
      <c r="BGS53" s="111">
        <f t="shared" si="173"/>
        <v>1.7847621720218885</v>
      </c>
      <c r="BGT53" s="111">
        <f t="shared" si="173"/>
        <v>0.97794631274323918</v>
      </c>
      <c r="BGU53" s="111">
        <f t="shared" si="173"/>
        <v>1.6782185065084756</v>
      </c>
      <c r="BGV53" s="111">
        <f t="shared" si="173"/>
        <v>2.0105409153952847</v>
      </c>
      <c r="BGW53" s="111">
        <f t="shared" si="173"/>
        <v>2.4111728997750137</v>
      </c>
      <c r="BGX53" s="111">
        <f t="shared" si="173"/>
        <v>0.36543732269077273</v>
      </c>
      <c r="BGY53" s="111">
        <f t="shared" si="173"/>
        <v>1.7883355379068706</v>
      </c>
      <c r="BGZ53" s="111">
        <f t="shared" si="173"/>
        <v>0.74298729038577283</v>
      </c>
      <c r="BHA53" s="111">
        <f t="shared" si="173"/>
        <v>2.1677900584681726</v>
      </c>
      <c r="BHB53" s="111">
        <f t="shared" si="173"/>
        <v>1.2302530406822312</v>
      </c>
      <c r="BHC53" s="111">
        <f t="shared" si="173"/>
        <v>1.2912849398328008</v>
      </c>
      <c r="BHD53" s="111">
        <f t="shared" si="173"/>
        <v>1.2378564713256033</v>
      </c>
      <c r="BHE53" s="111">
        <f t="shared" si="173"/>
        <v>1.4524650600775553</v>
      </c>
      <c r="BHF53" s="111">
        <f t="shared" si="173"/>
        <v>1.6117655277788419</v>
      </c>
      <c r="BHG53" s="111">
        <f t="shared" si="173"/>
        <v>2.2870718669570382</v>
      </c>
      <c r="BHH53" s="111">
        <f t="shared" si="173"/>
        <v>1.8905936549623807</v>
      </c>
      <c r="BHI53" s="111">
        <f t="shared" si="173"/>
        <v>1.8853141983062018</v>
      </c>
      <c r="BHJ53" s="111">
        <f t="shared" si="173"/>
        <v>1.9483630556294915</v>
      </c>
      <c r="BHK53" s="111">
        <f t="shared" si="173"/>
        <v>1.9052121498640822</v>
      </c>
      <c r="BHL53" s="111">
        <f t="shared" si="173"/>
        <v>1.5133601324190116</v>
      </c>
      <c r="BHM53" s="111">
        <f t="shared" si="173"/>
        <v>0.78244010524858054</v>
      </c>
      <c r="BHN53" s="111">
        <f t="shared" si="173"/>
        <v>3.2768229471140735</v>
      </c>
      <c r="BHO53" s="111">
        <f t="shared" si="173"/>
        <v>0.63189489481582894</v>
      </c>
      <c r="BHP53" s="111">
        <f t="shared" si="173"/>
        <v>1.2526356502102283</v>
      </c>
      <c r="BHQ53" s="111">
        <f t="shared" si="173"/>
        <v>1.4746400714036245</v>
      </c>
      <c r="BHR53" s="111">
        <f t="shared" si="173"/>
        <v>2.2307338640818313</v>
      </c>
      <c r="BHS53" s="111">
        <f t="shared" si="173"/>
        <v>1.2555897681402257</v>
      </c>
      <c r="BHT53" s="111">
        <f t="shared" si="173"/>
        <v>1.5834857917116758</v>
      </c>
      <c r="BHU53" s="111">
        <f t="shared" si="173"/>
        <v>1.8709234466186064</v>
      </c>
      <c r="BHV53" s="111">
        <f t="shared" si="173"/>
        <v>1.5248487392019026</v>
      </c>
      <c r="BHW53" s="111">
        <f t="shared" si="173"/>
        <v>1.6792016500343756</v>
      </c>
      <c r="BHX53" s="111">
        <f t="shared" si="173"/>
        <v>2.4869225214435424</v>
      </c>
      <c r="BHY53" s="111">
        <f t="shared" si="173"/>
        <v>1.5666021088874542</v>
      </c>
      <c r="BHZ53" s="111">
        <f t="shared" si="173"/>
        <v>2.0726637344098333</v>
      </c>
      <c r="BIA53" s="111">
        <f t="shared" si="173"/>
        <v>2.261086055955758</v>
      </c>
      <c r="BIB53" s="111">
        <f t="shared" si="173"/>
        <v>1.9684133229578806</v>
      </c>
      <c r="BIC53" s="111">
        <f t="shared" si="173"/>
        <v>0.94362874546670883</v>
      </c>
      <c r="BID53" s="111">
        <f t="shared" si="173"/>
        <v>1.7733765628398888</v>
      </c>
      <c r="BIE53" s="111">
        <f t="shared" si="173"/>
        <v>1.3761534199050762</v>
      </c>
      <c r="BIF53" s="111">
        <f t="shared" si="173"/>
        <v>0.91272104962920697</v>
      </c>
      <c r="BIG53" s="111">
        <f t="shared" si="173"/>
        <v>1.8894555278302403</v>
      </c>
      <c r="BIH53" s="111">
        <f t="shared" si="173"/>
        <v>1.8962565280609831</v>
      </c>
      <c r="BII53" s="111">
        <f t="shared" si="173"/>
        <v>1.3704737990753997</v>
      </c>
      <c r="BIJ53" s="111">
        <f t="shared" si="173"/>
        <v>1.9312030431078253</v>
      </c>
      <c r="BIK53" s="111">
        <f t="shared" si="173"/>
        <v>1.7513535064751944</v>
      </c>
      <c r="BIL53" s="111">
        <f t="shared" si="173"/>
        <v>0.90737240075614356</v>
      </c>
      <c r="BIM53" s="111">
        <f t="shared" si="173"/>
        <v>2.7258419552507611</v>
      </c>
      <c r="BIN53" s="111">
        <f t="shared" si="173"/>
        <v>1.395334728668062</v>
      </c>
      <c r="BIO53" s="111">
        <f t="shared" si="173"/>
        <v>1.7161869750343191</v>
      </c>
      <c r="BIP53" s="111">
        <f t="shared" si="173"/>
        <v>1.7386810948827454</v>
      </c>
      <c r="BIQ53" s="111">
        <f t="shared" si="173"/>
        <v>1.5431863752887129</v>
      </c>
      <c r="BIR53" s="111">
        <f t="shared" si="173"/>
        <v>1.7534042607191762</v>
      </c>
      <c r="BIS53" s="111">
        <f t="shared" ref="BIS53:BLD53" si="174">BIS50/BIS27*4*100</f>
        <v>1.407368294480837</v>
      </c>
      <c r="BIT53" s="111">
        <f t="shared" si="174"/>
        <v>1.8113407030800566</v>
      </c>
      <c r="BIU53" s="111">
        <f t="shared" si="174"/>
        <v>1.8368111958015743</v>
      </c>
      <c r="BIV53" s="111">
        <f t="shared" si="174"/>
        <v>1.9023340951632419</v>
      </c>
      <c r="BIW53" s="111">
        <f t="shared" si="174"/>
        <v>1.484463240851613</v>
      </c>
      <c r="BIX53" s="111">
        <f t="shared" si="174"/>
        <v>2.6211023783839318</v>
      </c>
      <c r="BIY53" s="111">
        <f t="shared" si="174"/>
        <v>3.2270289486930088</v>
      </c>
      <c r="BIZ53" s="111">
        <f t="shared" si="174"/>
        <v>1.9251197780042055</v>
      </c>
      <c r="BJA53" s="111">
        <f t="shared" si="174"/>
        <v>3.0135576907120694</v>
      </c>
      <c r="BJB53" s="111">
        <f t="shared" si="174"/>
        <v>1.5897493411091794</v>
      </c>
      <c r="BJC53" s="111">
        <f t="shared" si="174"/>
        <v>1.6032211282515709</v>
      </c>
      <c r="BJD53" s="111">
        <f t="shared" si="174"/>
        <v>1.7186907620371541</v>
      </c>
      <c r="BJE53" s="111">
        <f t="shared" si="174"/>
        <v>1.9817139225513845</v>
      </c>
      <c r="BJF53" s="111">
        <f t="shared" si="174"/>
        <v>2.213252786613563</v>
      </c>
      <c r="BJG53" s="111">
        <f t="shared" si="174"/>
        <v>1.7878232377256154</v>
      </c>
      <c r="BJH53" s="111">
        <f t="shared" si="174"/>
        <v>1.793499536792758</v>
      </c>
      <c r="BJI53" s="111">
        <f t="shared" si="174"/>
        <v>0.55168923193723907</v>
      </c>
      <c r="BJJ53" s="111">
        <f t="shared" si="174"/>
        <v>2.0813707868116875</v>
      </c>
      <c r="BJK53" s="111">
        <f t="shared" si="174"/>
        <v>1.2563894329527541</v>
      </c>
      <c r="BJL53" s="111">
        <f t="shared" si="174"/>
        <v>1.4043820274654459</v>
      </c>
      <c r="BJM53" s="111">
        <f t="shared" si="174"/>
        <v>2.419449555651255</v>
      </c>
      <c r="BJN53" s="111">
        <f t="shared" si="174"/>
        <v>1.2402581077683734</v>
      </c>
      <c r="BJO53" s="111">
        <f t="shared" si="174"/>
        <v>1.5198034019863873</v>
      </c>
      <c r="BJP53" s="111">
        <f t="shared" si="174"/>
        <v>1.8772525188751217</v>
      </c>
      <c r="BJQ53" s="111">
        <f t="shared" si="174"/>
        <v>2.2066233450324915</v>
      </c>
      <c r="BJR53" s="111">
        <f t="shared" si="174"/>
        <v>1.7413367982729868</v>
      </c>
      <c r="BJS53" s="111">
        <f t="shared" si="174"/>
        <v>2.0865112067797198</v>
      </c>
      <c r="BJT53" s="111">
        <f t="shared" si="174"/>
        <v>1.7002063983488132</v>
      </c>
      <c r="BJU53" s="111">
        <f t="shared" si="174"/>
        <v>1.6465785602700205</v>
      </c>
      <c r="BJV53" s="111">
        <f t="shared" si="174"/>
        <v>1.2022468821303227</v>
      </c>
      <c r="BJW53" s="111">
        <f t="shared" si="174"/>
        <v>2.6321044473816837</v>
      </c>
      <c r="BJX53" s="111">
        <f t="shared" si="174"/>
        <v>2.5668553581885614</v>
      </c>
      <c r="BJY53" s="111">
        <f t="shared" si="174"/>
        <v>1.625747470101196</v>
      </c>
      <c r="BJZ53" s="111">
        <f t="shared" si="174"/>
        <v>1.7789221136403535</v>
      </c>
      <c r="BKA53" s="111">
        <f t="shared" si="174"/>
        <v>2.1565046744255771</v>
      </c>
      <c r="BKB53" s="111">
        <f t="shared" si="174"/>
        <v>1.5702275845087761</v>
      </c>
      <c r="BKC53" s="111">
        <f t="shared" si="174"/>
        <v>2.2471742566580177</v>
      </c>
      <c r="BKD53" s="111">
        <f t="shared" si="174"/>
        <v>2.0369436732695791</v>
      </c>
      <c r="BKE53" s="111">
        <f t="shared" si="174"/>
        <v>0.95605415939677785</v>
      </c>
      <c r="BKF53" s="111">
        <f t="shared" si="174"/>
        <v>1.7952380768034646</v>
      </c>
      <c r="BKG53" s="111">
        <f t="shared" si="174"/>
        <v>3.3068785909896361</v>
      </c>
      <c r="BKH53" s="111">
        <f t="shared" si="174"/>
        <v>1.6195904794185947</v>
      </c>
      <c r="BKI53" s="111">
        <f t="shared" si="174"/>
        <v>1.3869534207494376</v>
      </c>
      <c r="BKJ53" s="111">
        <f t="shared" si="174"/>
        <v>1.472415221092348</v>
      </c>
      <c r="BKK53" s="111">
        <f t="shared" si="174"/>
        <v>1.8280427908802683</v>
      </c>
      <c r="BKL53" s="111">
        <f t="shared" si="174"/>
        <v>2.3849566995695795</v>
      </c>
      <c r="BKM53" s="111">
        <f t="shared" si="174"/>
        <v>1.9455145082171659</v>
      </c>
      <c r="BKN53" s="111">
        <f t="shared" si="174"/>
        <v>0.86585853203676577</v>
      </c>
      <c r="BKO53" s="111">
        <f t="shared" si="174"/>
        <v>2.3189271357980514</v>
      </c>
      <c r="BKP53" s="111">
        <f t="shared" si="174"/>
        <v>1.2385027543197018</v>
      </c>
      <c r="BKQ53" s="111">
        <f t="shared" si="174"/>
        <v>1.3233917249208051</v>
      </c>
      <c r="BKR53" s="111">
        <f t="shared" si="174"/>
        <v>2.418815435646132</v>
      </c>
      <c r="BKS53" s="111">
        <f t="shared" si="174"/>
        <v>2.4977282788508584</v>
      </c>
      <c r="BKT53" s="111">
        <f t="shared" si="174"/>
        <v>2.3146762446373343</v>
      </c>
      <c r="BKU53" s="111">
        <f t="shared" si="174"/>
        <v>3.0455650526286462</v>
      </c>
      <c r="BKV53" s="111">
        <f t="shared" si="174"/>
        <v>1.7698492780322821</v>
      </c>
      <c r="BKW53" s="111">
        <f t="shared" si="174"/>
        <v>1.868047889954997</v>
      </c>
      <c r="BKX53" s="111">
        <f t="shared" si="174"/>
        <v>1.6456052423515537</v>
      </c>
      <c r="BKY53" s="111">
        <f t="shared" si="174"/>
        <v>0.96345293990373893</v>
      </c>
      <c r="BKZ53" s="111">
        <f t="shared" si="174"/>
        <v>1.7632346071747449</v>
      </c>
      <c r="BLA53" s="111">
        <f t="shared" si="174"/>
        <v>2.1141012213383652</v>
      </c>
      <c r="BLB53" s="111">
        <f t="shared" si="174"/>
        <v>2.0012109420957334</v>
      </c>
      <c r="BLC53" s="111">
        <f t="shared" si="174"/>
        <v>1.6776223814562421</v>
      </c>
      <c r="BLD53" s="111">
        <f t="shared" si="174"/>
        <v>2.436314838503586</v>
      </c>
      <c r="BLE53" s="111">
        <f t="shared" ref="BLE53:BNP53" si="175">BLE50/BLE27*4*100</f>
        <v>1.9418414614097692</v>
      </c>
      <c r="BLF53" s="111">
        <f t="shared" si="175"/>
        <v>0.27453671928620454</v>
      </c>
      <c r="BLG53" s="111">
        <f t="shared" si="175"/>
        <v>1.9862180786380219</v>
      </c>
      <c r="BLH53" s="111">
        <f t="shared" si="175"/>
        <v>2.1267000760261414</v>
      </c>
      <c r="BLI53" s="111">
        <f t="shared" si="175"/>
        <v>2.5240783792759882</v>
      </c>
      <c r="BLJ53" s="111">
        <f t="shared" si="175"/>
        <v>1.5815105351042889</v>
      </c>
      <c r="BLK53" s="111">
        <f t="shared" si="175"/>
        <v>1.3610713857989249</v>
      </c>
      <c r="BLL53" s="111">
        <f t="shared" si="175"/>
        <v>2.4111491229699853</v>
      </c>
      <c r="BLM53" s="111">
        <f t="shared" si="175"/>
        <v>2.539550085184799</v>
      </c>
      <c r="BLN53" s="111">
        <f t="shared" si="175"/>
        <v>0.60844066835935018</v>
      </c>
      <c r="BLO53" s="111">
        <f t="shared" si="175"/>
        <v>1.3489416228115665</v>
      </c>
      <c r="BLP53" s="111">
        <f t="shared" si="175"/>
        <v>1.5140017051256827</v>
      </c>
      <c r="BLQ53" s="111">
        <f t="shared" si="175"/>
        <v>2.5680222708932741</v>
      </c>
      <c r="BLR53" s="111">
        <f t="shared" si="175"/>
        <v>2.4976862203961763</v>
      </c>
      <c r="BLS53" s="111">
        <f t="shared" si="175"/>
        <v>1.9376537410655512</v>
      </c>
      <c r="BLT53" s="111">
        <f t="shared" si="175"/>
        <v>2.562122238535689</v>
      </c>
      <c r="BLU53" s="111">
        <f t="shared" si="175"/>
        <v>2.3301391370256077</v>
      </c>
      <c r="BLV53" s="111">
        <f t="shared" si="175"/>
        <v>1.0599430861968728</v>
      </c>
      <c r="BLW53" s="111">
        <f t="shared" si="175"/>
        <v>2.3640144467549526</v>
      </c>
      <c r="BLX53" s="111">
        <f t="shared" si="175"/>
        <v>2.3271777905314925</v>
      </c>
      <c r="BLY53" s="111">
        <f t="shared" si="175"/>
        <v>0.67900300845392358</v>
      </c>
      <c r="BLZ53" s="111">
        <f t="shared" si="175"/>
        <v>2.1558539710821703</v>
      </c>
      <c r="BMA53" s="111">
        <f t="shared" si="175"/>
        <v>1.9111090715906967</v>
      </c>
      <c r="BMB53" s="111">
        <f t="shared" si="175"/>
        <v>2.2290440529495728</v>
      </c>
      <c r="BMC53" s="111">
        <f t="shared" si="175"/>
        <v>2.8612275134010696</v>
      </c>
      <c r="BMD53" s="111">
        <f t="shared" si="175"/>
        <v>1.5680670064627589</v>
      </c>
      <c r="BME53" s="111">
        <f t="shared" si="175"/>
        <v>3.066735929001934</v>
      </c>
      <c r="BMF53" s="111">
        <f t="shared" si="175"/>
        <v>0.80010747712379282</v>
      </c>
      <c r="BMG53" s="111">
        <f t="shared" si="175"/>
        <v>2.1827389813953153</v>
      </c>
      <c r="BMH53" s="111">
        <f t="shared" si="175"/>
        <v>2.0621389398768031</v>
      </c>
      <c r="BMI53" s="111">
        <f t="shared" si="175"/>
        <v>1.9648786777259193</v>
      </c>
      <c r="BMJ53" s="111">
        <f t="shared" si="175"/>
        <v>1.6821528897458484</v>
      </c>
      <c r="BMK53" s="111">
        <f t="shared" si="175"/>
        <v>2.1618941129630205</v>
      </c>
      <c r="BML53" s="111">
        <f t="shared" si="175"/>
        <v>1.7190766968039144</v>
      </c>
      <c r="BMM53" s="111">
        <f t="shared" si="175"/>
        <v>2.29637227606707</v>
      </c>
      <c r="BMN53" s="111">
        <f t="shared" si="175"/>
        <v>0.76791530565172617</v>
      </c>
      <c r="BMO53" s="111">
        <f t="shared" si="175"/>
        <v>1.7400038318402704</v>
      </c>
      <c r="BMP53" s="111">
        <f t="shared" si="175"/>
        <v>0.96259831281810315</v>
      </c>
      <c r="BMQ53" s="111">
        <f t="shared" si="175"/>
        <v>2.1465963545093611</v>
      </c>
      <c r="BMR53" s="111">
        <f t="shared" si="175"/>
        <v>1.9892305503679109</v>
      </c>
      <c r="BMS53" s="111">
        <f t="shared" si="175"/>
        <v>1.5931292679571014</v>
      </c>
      <c r="BMT53" s="111">
        <f t="shared" si="175"/>
        <v>0.98113104128698081</v>
      </c>
      <c r="BMU53" s="111">
        <f t="shared" si="175"/>
        <v>1.0576544530100433</v>
      </c>
      <c r="BMV53" s="111">
        <f t="shared" si="175"/>
        <v>2.4931621361999809</v>
      </c>
      <c r="BMW53" s="111">
        <f t="shared" si="175"/>
        <v>1.405671044420034</v>
      </c>
      <c r="BMX53" s="111">
        <f t="shared" si="175"/>
        <v>2.0313820544865675</v>
      </c>
      <c r="BMY53" s="111">
        <f t="shared" si="175"/>
        <v>1.9566392298837356</v>
      </c>
      <c r="BMZ53" s="111">
        <f t="shared" si="175"/>
        <v>1.1662413199596415</v>
      </c>
      <c r="BNA53" s="111">
        <f t="shared" si="175"/>
        <v>2.6137508720254243</v>
      </c>
      <c r="BNB53" s="111">
        <f t="shared" si="175"/>
        <v>1.9779860117967656</v>
      </c>
      <c r="BNC53" s="111">
        <f t="shared" si="175"/>
        <v>1.2022903133655436</v>
      </c>
      <c r="BND53" s="111">
        <f t="shared" si="175"/>
        <v>0.66661799616845696</v>
      </c>
      <c r="BNE53" s="111">
        <f t="shared" si="175"/>
        <v>2.2102317591810161</v>
      </c>
      <c r="BNF53" s="111" t="e">
        <f t="shared" si="175"/>
        <v>#VALUE!</v>
      </c>
      <c r="BNG53" s="111">
        <f t="shared" si="175"/>
        <v>1.4865417695564527</v>
      </c>
      <c r="BNH53" s="111">
        <f t="shared" si="175"/>
        <v>2.2450479183277832</v>
      </c>
      <c r="BNI53" s="111">
        <f t="shared" si="175"/>
        <v>2.2996135193293865</v>
      </c>
      <c r="BNJ53" s="111">
        <f t="shared" si="175"/>
        <v>1.7618679405500028</v>
      </c>
      <c r="BNK53" s="111">
        <f t="shared" si="175"/>
        <v>1.8389486945255453</v>
      </c>
      <c r="BNL53" s="111">
        <f t="shared" si="175"/>
        <v>3.2528448091766067</v>
      </c>
      <c r="BNM53" s="111">
        <f t="shared" si="175"/>
        <v>0.65199726080209941</v>
      </c>
      <c r="BNN53" s="111">
        <f t="shared" si="175"/>
        <v>1.1198387742961551</v>
      </c>
      <c r="BNO53" s="111">
        <f t="shared" si="175"/>
        <v>2.2800495662949194</v>
      </c>
      <c r="BNP53" s="111">
        <f t="shared" si="175"/>
        <v>2.3888993305119346</v>
      </c>
      <c r="BNQ53" s="111">
        <f t="shared" ref="BNQ53:BQB53" si="176">BNQ50/BNQ27*4*100</f>
        <v>1.1125302500672225</v>
      </c>
      <c r="BNR53" s="111">
        <f t="shared" si="176"/>
        <v>2.3028259490754541</v>
      </c>
      <c r="BNS53" s="111">
        <f t="shared" si="176"/>
        <v>2.5272269328771095</v>
      </c>
      <c r="BNT53" s="111">
        <f t="shared" si="176"/>
        <v>1.3105524197191538</v>
      </c>
      <c r="BNU53" s="111">
        <f t="shared" si="176"/>
        <v>0.7522409822212649</v>
      </c>
      <c r="BNV53" s="111">
        <f t="shared" si="176"/>
        <v>2.1729674218415278</v>
      </c>
      <c r="BNW53" s="111">
        <f t="shared" si="176"/>
        <v>0.9647093566963626</v>
      </c>
      <c r="BNX53" s="111">
        <f t="shared" si="176"/>
        <v>0.68496158068057078</v>
      </c>
      <c r="BNY53" s="111">
        <f t="shared" si="176"/>
        <v>1.0695187165775399</v>
      </c>
      <c r="BNZ53" s="111">
        <f t="shared" si="176"/>
        <v>2.4644378001268459</v>
      </c>
      <c r="BOA53" s="111">
        <f t="shared" si="176"/>
        <v>2.2239177876073142</v>
      </c>
      <c r="BOB53" s="111">
        <f t="shared" si="176"/>
        <v>1.5337051725681661</v>
      </c>
      <c r="BOC53" s="111">
        <f t="shared" si="176"/>
        <v>0.67643127949158555</v>
      </c>
      <c r="BOD53" s="111">
        <f t="shared" si="176"/>
        <v>1.4297446709405377</v>
      </c>
      <c r="BOE53" s="111">
        <f t="shared" si="176"/>
        <v>1.7968771141720563</v>
      </c>
      <c r="BOF53" s="111">
        <f t="shared" si="176"/>
        <v>1.9677763606548844</v>
      </c>
      <c r="BOG53" s="111">
        <f t="shared" si="176"/>
        <v>2.4127159933047522</v>
      </c>
      <c r="BOH53" s="111">
        <f t="shared" si="176"/>
        <v>2.2883642226585574</v>
      </c>
      <c r="BOI53" s="111">
        <f t="shared" si="176"/>
        <v>2.8428916355709628</v>
      </c>
      <c r="BOJ53" s="111">
        <f t="shared" si="176"/>
        <v>1.6203779250024479</v>
      </c>
      <c r="BOK53" s="111">
        <f t="shared" si="176"/>
        <v>1.5352346055795703</v>
      </c>
      <c r="BOL53" s="111">
        <f t="shared" si="176"/>
        <v>1.9742100644468914</v>
      </c>
      <c r="BOM53" s="111">
        <f t="shared" si="176"/>
        <v>1.4498956717136591</v>
      </c>
      <c r="BON53" s="111">
        <f t="shared" si="176"/>
        <v>1.7437610437392586</v>
      </c>
      <c r="BOO53" s="111">
        <f t="shared" si="176"/>
        <v>3.1122958489616508</v>
      </c>
      <c r="BOP53" s="111">
        <f t="shared" si="176"/>
        <v>2.058711150154632</v>
      </c>
      <c r="BOQ53" s="111">
        <f t="shared" si="176"/>
        <v>0.98599439775910369</v>
      </c>
      <c r="BOR53" s="111">
        <f t="shared" si="176"/>
        <v>1.5781590102893619</v>
      </c>
      <c r="BOS53" s="111">
        <f t="shared" si="176"/>
        <v>0.92765382014874909</v>
      </c>
      <c r="BOT53" s="111">
        <f t="shared" si="176"/>
        <v>2.8442179588223229</v>
      </c>
      <c r="BOU53" s="111">
        <f t="shared" si="176"/>
        <v>1.4085284952089656</v>
      </c>
      <c r="BOV53" s="111">
        <f t="shared" si="176"/>
        <v>1.4832856535493215</v>
      </c>
      <c r="BOW53" s="111">
        <f t="shared" si="176"/>
        <v>1.57254224941487</v>
      </c>
      <c r="BOX53" s="111">
        <f t="shared" si="176"/>
        <v>3.3372221111880602</v>
      </c>
      <c r="BOY53" s="111">
        <f t="shared" si="176"/>
        <v>2.3413857807344818</v>
      </c>
      <c r="BOZ53" s="111">
        <f t="shared" si="176"/>
        <v>2.1255124003107895</v>
      </c>
      <c r="BPA53" s="111">
        <f t="shared" si="176"/>
        <v>1.9560622514242256</v>
      </c>
      <c r="BPB53" s="111">
        <f t="shared" si="176"/>
        <v>2.4277565643709047</v>
      </c>
      <c r="BPC53" s="111">
        <f t="shared" si="176"/>
        <v>0.58893540178937864</v>
      </c>
      <c r="BPD53" s="111">
        <f t="shared" si="176"/>
        <v>1.2726237341850504</v>
      </c>
      <c r="BPE53" s="111">
        <f t="shared" si="176"/>
        <v>1.263190256164495</v>
      </c>
      <c r="BPF53" s="111">
        <f t="shared" si="176"/>
        <v>1.9198178828885797</v>
      </c>
      <c r="BPG53" s="111">
        <f t="shared" si="176"/>
        <v>1.5042639258555954</v>
      </c>
      <c r="BPH53" s="111">
        <f t="shared" si="176"/>
        <v>1.7769446762143155</v>
      </c>
      <c r="BPI53" s="111">
        <f t="shared" si="176"/>
        <v>1.0457609018358422</v>
      </c>
      <c r="BPJ53" s="111">
        <f t="shared" si="176"/>
        <v>1.8285266483269798</v>
      </c>
      <c r="BPK53" s="111">
        <f t="shared" si="176"/>
        <v>3.2509873268338549</v>
      </c>
      <c r="BPL53" s="111">
        <f t="shared" si="176"/>
        <v>1.1368089927301324</v>
      </c>
      <c r="BPM53" s="111">
        <f t="shared" si="176"/>
        <v>1.2904284711267542</v>
      </c>
      <c r="BPN53" s="111">
        <f t="shared" si="176"/>
        <v>0.9667540956592191</v>
      </c>
      <c r="BPO53" s="111">
        <f t="shared" si="176"/>
        <v>2.0255278215139731</v>
      </c>
      <c r="BPP53" s="111">
        <f t="shared" si="176"/>
        <v>1.7089524064401125</v>
      </c>
      <c r="BPQ53" s="111">
        <f t="shared" si="176"/>
        <v>1.7060154903548661</v>
      </c>
      <c r="BPR53" s="111">
        <f t="shared" si="176"/>
        <v>2.7638273121826105</v>
      </c>
      <c r="BPS53" s="111">
        <f t="shared" si="176"/>
        <v>1.388735883132534</v>
      </c>
      <c r="BPT53" s="111">
        <f t="shared" si="176"/>
        <v>0.78637069716729746</v>
      </c>
      <c r="BPU53" s="111">
        <f t="shared" si="176"/>
        <v>2.3086544690327568</v>
      </c>
      <c r="BPV53" s="111">
        <f t="shared" si="176"/>
        <v>2.8566033201146759</v>
      </c>
      <c r="BPW53" s="111">
        <f t="shared" si="176"/>
        <v>2.7619720798727694</v>
      </c>
      <c r="BPX53" s="111">
        <f t="shared" si="176"/>
        <v>2.0563331605322275</v>
      </c>
      <c r="BPY53" s="111">
        <f t="shared" si="176"/>
        <v>1.7722596064414773</v>
      </c>
      <c r="BPZ53" s="111">
        <f t="shared" si="176"/>
        <v>1.8036117499386317</v>
      </c>
      <c r="BQA53" s="111">
        <f t="shared" si="176"/>
        <v>3.0254057385468736</v>
      </c>
      <c r="BQB53" s="111">
        <f t="shared" si="176"/>
        <v>2.3522321607020413</v>
      </c>
      <c r="BQC53" s="111">
        <f t="shared" ref="BQC53:BSN53" si="177">BQC50/BQC27*4*100</f>
        <v>0.63185954288911195</v>
      </c>
      <c r="BQD53" s="111">
        <f t="shared" si="177"/>
        <v>1.112443192907129</v>
      </c>
      <c r="BQE53" s="111">
        <f t="shared" si="177"/>
        <v>3.196989739593767</v>
      </c>
      <c r="BQF53" s="111">
        <f t="shared" si="177"/>
        <v>2.2936943355895973</v>
      </c>
      <c r="BQG53" s="111">
        <f t="shared" si="177"/>
        <v>1.7301038062283738</v>
      </c>
      <c r="BQH53" s="111">
        <f t="shared" si="177"/>
        <v>1.1760444381519406</v>
      </c>
      <c r="BQI53" s="111">
        <f t="shared" si="177"/>
        <v>2.0390197360979281</v>
      </c>
      <c r="BQJ53" s="111">
        <f t="shared" si="177"/>
        <v>1.7704611802921169</v>
      </c>
      <c r="BQK53" s="111">
        <f t="shared" si="177"/>
        <v>1.9207660533233195</v>
      </c>
      <c r="BQL53" s="111">
        <f t="shared" si="177"/>
        <v>1.0704607850705559</v>
      </c>
      <c r="BQM53" s="111">
        <f t="shared" si="177"/>
        <v>1.2468208237089418</v>
      </c>
      <c r="BQN53" s="111">
        <f t="shared" si="177"/>
        <v>0.68984700973574409</v>
      </c>
      <c r="BQO53" s="111" t="e">
        <f t="shared" si="177"/>
        <v>#VALUE!</v>
      </c>
      <c r="BQP53" s="111">
        <f t="shared" si="177"/>
        <v>2.2148188446297121</v>
      </c>
      <c r="BQQ53" s="111">
        <f t="shared" si="177"/>
        <v>1.9345792850898176</v>
      </c>
      <c r="BQR53" s="111">
        <f t="shared" si="177"/>
        <v>3.3255024162233879</v>
      </c>
      <c r="BQS53" s="111">
        <f t="shared" si="177"/>
        <v>2.0370865852497153</v>
      </c>
      <c r="BQT53" s="111">
        <f t="shared" si="177"/>
        <v>1.7010304265496341</v>
      </c>
      <c r="BQU53" s="111">
        <f t="shared" si="177"/>
        <v>1.6297255940143258</v>
      </c>
      <c r="BQV53" s="111">
        <f t="shared" si="177"/>
        <v>2.2787028921998247</v>
      </c>
      <c r="BQW53" s="111">
        <f t="shared" si="177"/>
        <v>1.5960423212213124</v>
      </c>
      <c r="BQX53" s="111">
        <f t="shared" si="177"/>
        <v>1.4204400291742838</v>
      </c>
      <c r="BQY53" s="111">
        <f t="shared" si="177"/>
        <v>1.7149756400336704</v>
      </c>
      <c r="BQZ53" s="111">
        <f t="shared" si="177"/>
        <v>1.3451836140282116</v>
      </c>
      <c r="BRA53" s="111">
        <f t="shared" si="177"/>
        <v>2.2924497656503782</v>
      </c>
      <c r="BRB53" s="111">
        <f t="shared" si="177"/>
        <v>2.7725765226306742</v>
      </c>
      <c r="BRC53" s="111">
        <f t="shared" si="177"/>
        <v>1.7009007262749183</v>
      </c>
      <c r="BRD53" s="111">
        <f t="shared" si="177"/>
        <v>1.5918700920299895</v>
      </c>
      <c r="BRE53" s="111">
        <f t="shared" si="177"/>
        <v>1.7255462794539422</v>
      </c>
      <c r="BRF53" s="111">
        <f t="shared" si="177"/>
        <v>0.59852960759165419</v>
      </c>
      <c r="BRG53" s="111">
        <f t="shared" si="177"/>
        <v>1.6253248287266715</v>
      </c>
      <c r="BRH53" s="111">
        <f t="shared" si="177"/>
        <v>1.7352269216739304</v>
      </c>
      <c r="BRI53" s="111">
        <f t="shared" si="177"/>
        <v>2.2512759560931275</v>
      </c>
      <c r="BRJ53" s="111">
        <f t="shared" si="177"/>
        <v>2.0244321542925285</v>
      </c>
      <c r="BRK53" s="111">
        <f t="shared" si="177"/>
        <v>1.7281488866733135</v>
      </c>
      <c r="BRL53" s="111">
        <f t="shared" si="177"/>
        <v>1.4727006063171901</v>
      </c>
      <c r="BRM53" s="111">
        <f t="shared" si="177"/>
        <v>2.2662612058159586</v>
      </c>
      <c r="BRN53" s="111">
        <f t="shared" si="177"/>
        <v>1.7682255571336494</v>
      </c>
      <c r="BRO53" s="111">
        <f t="shared" si="177"/>
        <v>1.3077202504327015</v>
      </c>
      <c r="BRP53" s="111">
        <f t="shared" si="177"/>
        <v>1.2912489302641512</v>
      </c>
      <c r="BRQ53" s="111">
        <f t="shared" si="177"/>
        <v>0.81159737118965958</v>
      </c>
      <c r="BRR53" s="111">
        <f t="shared" si="177"/>
        <v>1.773677171842706</v>
      </c>
      <c r="BRS53" s="111">
        <f t="shared" si="177"/>
        <v>2.4114544084400906</v>
      </c>
      <c r="BRT53" s="111">
        <f t="shared" si="177"/>
        <v>3.681149429060727</v>
      </c>
      <c r="BRU53" s="111">
        <f t="shared" si="177"/>
        <v>2.069700258562901</v>
      </c>
      <c r="BRV53" s="111">
        <f t="shared" si="177"/>
        <v>1.7766141474589743</v>
      </c>
      <c r="BRW53" s="111">
        <f t="shared" si="177"/>
        <v>1.6681871896449325</v>
      </c>
      <c r="BRX53" s="111">
        <f t="shared" si="177"/>
        <v>2.2570653348380434</v>
      </c>
      <c r="BRY53" s="111">
        <f t="shared" si="177"/>
        <v>2.1618507220058749</v>
      </c>
      <c r="BRZ53" s="111">
        <f t="shared" si="177"/>
        <v>1.9853025636368007</v>
      </c>
      <c r="BSA53" s="111">
        <f t="shared" si="177"/>
        <v>1.5186352247506929</v>
      </c>
      <c r="BSB53" s="111">
        <f t="shared" si="177"/>
        <v>2.1876775853470396</v>
      </c>
      <c r="BSC53" s="111">
        <f t="shared" si="177"/>
        <v>1.9552593819516</v>
      </c>
      <c r="BSD53" s="111">
        <f t="shared" si="177"/>
        <v>2.2594371314106554</v>
      </c>
      <c r="BSE53" s="111">
        <f t="shared" si="177"/>
        <v>2.0309515010596781</v>
      </c>
      <c r="BSF53" s="111">
        <f t="shared" si="177"/>
        <v>2.3733373149554984</v>
      </c>
      <c r="BSG53" s="111">
        <f t="shared" si="177"/>
        <v>2.0499154409880593E-2</v>
      </c>
      <c r="BSH53" s="111">
        <f t="shared" si="177"/>
        <v>1.7004994922562577</v>
      </c>
      <c r="BSI53" s="111">
        <f t="shared" si="177"/>
        <v>2.4689004905041143</v>
      </c>
      <c r="BSJ53" s="111">
        <f t="shared" si="177"/>
        <v>2.4670606033178601</v>
      </c>
      <c r="BSK53" s="111">
        <f t="shared" si="177"/>
        <v>1.9675227576798973</v>
      </c>
      <c r="BSL53" s="111">
        <f t="shared" si="177"/>
        <v>1.8534975244382377</v>
      </c>
      <c r="BSM53" s="111">
        <f t="shared" si="177"/>
        <v>2.2027194724267605</v>
      </c>
      <c r="BSN53" s="111">
        <f t="shared" si="177"/>
        <v>2.0902774194981841</v>
      </c>
      <c r="BSO53" s="111">
        <f t="shared" ref="BSO53:BUZ53" si="178">BSO50/BSO27*4*100</f>
        <v>1.5384818900970976</v>
      </c>
      <c r="BSP53" s="111">
        <f t="shared" si="178"/>
        <v>1.8939941107839326</v>
      </c>
      <c r="BSQ53" s="111">
        <f t="shared" si="178"/>
        <v>2.0076388843856794</v>
      </c>
      <c r="BSR53" s="111">
        <f t="shared" si="178"/>
        <v>1.6852905588328317</v>
      </c>
      <c r="BSS53" s="111">
        <f t="shared" si="178"/>
        <v>2.1467129110491041</v>
      </c>
      <c r="BST53" s="111">
        <f t="shared" si="178"/>
        <v>0</v>
      </c>
      <c r="BSU53" s="111">
        <f t="shared" si="178"/>
        <v>2.3338051665739852</v>
      </c>
      <c r="BSV53" s="111">
        <f t="shared" si="178"/>
        <v>1.8973256474386917</v>
      </c>
      <c r="BSW53" s="111">
        <f t="shared" si="178"/>
        <v>1.4771010711343038</v>
      </c>
      <c r="BSX53" s="111">
        <f t="shared" si="178"/>
        <v>2.3365284987837041</v>
      </c>
      <c r="BSY53" s="111">
        <f t="shared" si="178"/>
        <v>2.1313104544852259</v>
      </c>
      <c r="BSZ53" s="111">
        <f t="shared" si="178"/>
        <v>2.2559979064093123</v>
      </c>
      <c r="BTA53" s="111">
        <f t="shared" si="178"/>
        <v>1.3232344085101375</v>
      </c>
      <c r="BTB53" s="111">
        <f t="shared" si="178"/>
        <v>3.1802780441825891</v>
      </c>
      <c r="BTC53" s="111">
        <f t="shared" si="178"/>
        <v>2.345454289814914</v>
      </c>
      <c r="BTD53" s="111">
        <f t="shared" si="178"/>
        <v>2.5361222270796202</v>
      </c>
      <c r="BTE53" s="111">
        <f t="shared" si="178"/>
        <v>3.2658393207054215E-2</v>
      </c>
      <c r="BTF53" s="111">
        <f t="shared" si="178"/>
        <v>0</v>
      </c>
      <c r="BTG53" s="111">
        <f t="shared" si="178"/>
        <v>1.21066894030322</v>
      </c>
      <c r="BTH53" s="111">
        <f t="shared" si="178"/>
        <v>1.4524733665018301</v>
      </c>
      <c r="BTI53" s="111">
        <f t="shared" si="178"/>
        <v>1.7937652969212934</v>
      </c>
      <c r="BTJ53" s="111">
        <f t="shared" si="178"/>
        <v>2.4106491924124245</v>
      </c>
      <c r="BTK53" s="111">
        <f t="shared" si="178"/>
        <v>2.2513923731215866</v>
      </c>
      <c r="BTL53" s="111">
        <f t="shared" si="178"/>
        <v>3.0050601446220813</v>
      </c>
      <c r="BTM53" s="111">
        <f t="shared" si="178"/>
        <v>2.9183798007470134</v>
      </c>
      <c r="BTN53" s="111">
        <f t="shared" si="178"/>
        <v>2.7551500075847843</v>
      </c>
      <c r="BTO53" s="111">
        <f t="shared" si="178"/>
        <v>1.5581109881089548</v>
      </c>
      <c r="BTP53" s="111">
        <f t="shared" si="178"/>
        <v>2.2906509215936213</v>
      </c>
      <c r="BTQ53" s="111">
        <f t="shared" si="178"/>
        <v>0.86933337642296793</v>
      </c>
      <c r="BTR53" s="111">
        <f t="shared" si="178"/>
        <v>1.6977623657375718</v>
      </c>
      <c r="BTS53" s="111">
        <f t="shared" si="178"/>
        <v>2.5044306171817392</v>
      </c>
      <c r="BTT53" s="111">
        <f t="shared" si="178"/>
        <v>2.1830439012847282</v>
      </c>
      <c r="BTU53" s="111">
        <f t="shared" si="178"/>
        <v>1.5581145628911024</v>
      </c>
      <c r="BTV53" s="111">
        <f t="shared" si="178"/>
        <v>0.85607614904829499</v>
      </c>
      <c r="BTW53" s="111">
        <f t="shared" si="178"/>
        <v>2.080297498286527</v>
      </c>
      <c r="BTX53" s="111">
        <f t="shared" si="178"/>
        <v>1.9984491244958114</v>
      </c>
      <c r="BTY53" s="111">
        <f t="shared" si="178"/>
        <v>2.5041824692086996</v>
      </c>
      <c r="BTZ53" s="111">
        <f t="shared" si="178"/>
        <v>1.7407478601069664</v>
      </c>
      <c r="BUA53" s="111">
        <f t="shared" si="178"/>
        <v>2.0492237559442841</v>
      </c>
      <c r="BUB53" s="111">
        <f t="shared" si="178"/>
        <v>2.425983741920211</v>
      </c>
      <c r="BUC53" s="111">
        <f t="shared" si="178"/>
        <v>1.8636649628231448</v>
      </c>
      <c r="BUD53" s="111">
        <f t="shared" si="178"/>
        <v>2.7681988844048884</v>
      </c>
      <c r="BUE53" s="111">
        <f t="shared" si="178"/>
        <v>2.1996863565081024</v>
      </c>
      <c r="BUF53" s="111">
        <f t="shared" si="178"/>
        <v>2.5736790889217187</v>
      </c>
      <c r="BUG53" s="111">
        <f t="shared" si="178"/>
        <v>1.7911971630291752</v>
      </c>
      <c r="BUH53" s="111">
        <f t="shared" si="178"/>
        <v>1.0411165597887591</v>
      </c>
      <c r="BUI53" s="111">
        <f t="shared" si="178"/>
        <v>1.9400271543262466</v>
      </c>
      <c r="BUJ53" s="111">
        <f t="shared" si="178"/>
        <v>1.7364304482727961</v>
      </c>
      <c r="BUK53" s="111">
        <f t="shared" si="178"/>
        <v>2.4986243165346913</v>
      </c>
      <c r="BUL53" s="111">
        <f t="shared" si="178"/>
        <v>2.3559589498986742</v>
      </c>
      <c r="BUM53" s="111">
        <f t="shared" si="178"/>
        <v>1.6382733140847501</v>
      </c>
      <c r="BUN53" s="111">
        <f t="shared" si="178"/>
        <v>2.245414568812039</v>
      </c>
      <c r="BUO53" s="111">
        <f t="shared" si="178"/>
        <v>2.3673357591475095</v>
      </c>
      <c r="BUP53" s="111">
        <f t="shared" si="178"/>
        <v>1.796558506688898</v>
      </c>
      <c r="BUQ53" s="111">
        <f t="shared" si="178"/>
        <v>2.2206435367917514</v>
      </c>
      <c r="BUR53" s="111">
        <f t="shared" si="178"/>
        <v>1.4361529551983889</v>
      </c>
      <c r="BUS53" s="111">
        <f t="shared" si="178"/>
        <v>2.6982552735391305</v>
      </c>
      <c r="BUT53" s="111">
        <f t="shared" si="178"/>
        <v>2.5079779342751434</v>
      </c>
      <c r="BUU53" s="111">
        <f t="shared" si="178"/>
        <v>2.1268519034687436</v>
      </c>
      <c r="BUV53" s="111">
        <f t="shared" si="178"/>
        <v>1.6435518731988472</v>
      </c>
      <c r="BUW53" s="111">
        <f t="shared" si="178"/>
        <v>2.1157881689307763</v>
      </c>
      <c r="BUX53" s="111" t="e">
        <f t="shared" si="178"/>
        <v>#VALUE!</v>
      </c>
      <c r="BUY53" s="111">
        <f t="shared" si="178"/>
        <v>2.2523764672738102</v>
      </c>
      <c r="BUZ53" s="111">
        <f t="shared" si="178"/>
        <v>1.7948618591854921</v>
      </c>
      <c r="BVA53" s="111">
        <f t="shared" ref="BVA53:BXL53" si="179">BVA50/BVA27*4*100</f>
        <v>1.409641246580343</v>
      </c>
      <c r="BVB53" s="111">
        <f t="shared" si="179"/>
        <v>2.1260640493265459</v>
      </c>
      <c r="BVC53" s="111">
        <f t="shared" si="179"/>
        <v>1.9793362414944737</v>
      </c>
      <c r="BVD53" s="111">
        <f t="shared" si="179"/>
        <v>2.0152350984313618</v>
      </c>
      <c r="BVE53" s="111">
        <f t="shared" si="179"/>
        <v>2.6832447950029223</v>
      </c>
      <c r="BVF53" s="111">
        <f t="shared" si="179"/>
        <v>1.5359491966737595</v>
      </c>
      <c r="BVG53" s="111">
        <f t="shared" si="179"/>
        <v>2.2830496325411764</v>
      </c>
      <c r="BVH53" s="111">
        <f t="shared" si="179"/>
        <v>2.1336563986531027</v>
      </c>
      <c r="BVI53" s="111">
        <f t="shared" si="179"/>
        <v>1.3666518955230589</v>
      </c>
      <c r="BVJ53" s="111">
        <f t="shared" si="179"/>
        <v>1.9245723018534708</v>
      </c>
      <c r="BVK53" s="111">
        <f t="shared" si="179"/>
        <v>191.01123595505618</v>
      </c>
      <c r="BVL53" s="111">
        <f t="shared" si="179"/>
        <v>1.8386172393121352</v>
      </c>
      <c r="BVM53" s="111">
        <f t="shared" si="179"/>
        <v>2.6924034752209605</v>
      </c>
      <c r="BVN53" s="111">
        <f t="shared" si="179"/>
        <v>2.6766229502723693</v>
      </c>
      <c r="BVO53" s="111">
        <f t="shared" si="179"/>
        <v>2.1802991640578648</v>
      </c>
      <c r="BVP53" s="111">
        <f t="shared" si="179"/>
        <v>2.0919369423853378</v>
      </c>
      <c r="BVQ53" s="111">
        <f t="shared" si="179"/>
        <v>2.0965181077078396</v>
      </c>
      <c r="BVR53" s="111">
        <f t="shared" si="179"/>
        <v>1.7975381542669822</v>
      </c>
      <c r="BVS53" s="111">
        <f t="shared" si="179"/>
        <v>1.3173951761474201</v>
      </c>
      <c r="BVT53" s="111">
        <f t="shared" si="179"/>
        <v>1.2022220003449184</v>
      </c>
      <c r="BVU53" s="111">
        <f t="shared" si="179"/>
        <v>2.1525493434243308</v>
      </c>
      <c r="BVV53" s="111">
        <f t="shared" si="179"/>
        <v>1.9540900917731128</v>
      </c>
      <c r="BVW53" s="111">
        <f t="shared" si="179"/>
        <v>3.3702203295800155</v>
      </c>
      <c r="BVX53" s="111">
        <f t="shared" si="179"/>
        <v>1.2136440135586792</v>
      </c>
      <c r="BVY53" s="111">
        <f t="shared" si="179"/>
        <v>2.8213004439820888</v>
      </c>
      <c r="BVZ53" s="111">
        <f t="shared" si="179"/>
        <v>1.9915888728002331</v>
      </c>
      <c r="BWA53" s="111">
        <f t="shared" si="179"/>
        <v>2.1100753454486867</v>
      </c>
      <c r="BWB53" s="111">
        <f t="shared" si="179"/>
        <v>2.2001823008192107</v>
      </c>
      <c r="BWC53" s="111">
        <f t="shared" si="179"/>
        <v>1.6852878688066868</v>
      </c>
      <c r="BWD53" s="111">
        <f t="shared" si="179"/>
        <v>3.5112256371620187</v>
      </c>
      <c r="BWE53" s="111">
        <f t="shared" si="179"/>
        <v>2.8687708113953954</v>
      </c>
      <c r="BWF53" s="111">
        <f t="shared" si="179"/>
        <v>1.6926259638564516</v>
      </c>
      <c r="BWG53" s="111">
        <f t="shared" si="179"/>
        <v>1.0169791418557963</v>
      </c>
      <c r="BWH53" s="111">
        <f t="shared" si="179"/>
        <v>2.6734996295381577</v>
      </c>
      <c r="BWI53" s="111">
        <f t="shared" si="179"/>
        <v>2.320909397187457</v>
      </c>
      <c r="BWJ53" s="111">
        <f t="shared" si="179"/>
        <v>1.8479180928967314</v>
      </c>
      <c r="BWK53" s="111">
        <f t="shared" si="179"/>
        <v>2.9931841667068229</v>
      </c>
      <c r="BWL53" s="111">
        <f t="shared" si="179"/>
        <v>1.5415260398503394</v>
      </c>
      <c r="BWM53" s="111">
        <f t="shared" si="179"/>
        <v>1.9117140466855858</v>
      </c>
      <c r="BWN53" s="111">
        <f t="shared" si="179"/>
        <v>1.9694951773768894</v>
      </c>
      <c r="BWO53" s="111">
        <f t="shared" si="179"/>
        <v>1.269523650714246</v>
      </c>
      <c r="BWP53" s="111">
        <f t="shared" si="179"/>
        <v>1.3574078279960633</v>
      </c>
      <c r="BWQ53" s="111">
        <f t="shared" si="179"/>
        <v>0.92895159615741896</v>
      </c>
      <c r="BWR53" s="111">
        <f t="shared" si="179"/>
        <v>0.3653209059402846</v>
      </c>
      <c r="BWS53" s="111">
        <f t="shared" si="179"/>
        <v>0.91265278785510973</v>
      </c>
      <c r="BWT53" s="111">
        <f t="shared" si="179"/>
        <v>2.149265775602387</v>
      </c>
      <c r="BWU53" s="111">
        <f t="shared" si="179"/>
        <v>2.4440632035568743</v>
      </c>
      <c r="BWV53" s="111">
        <f t="shared" si="179"/>
        <v>2.5312772766947917</v>
      </c>
      <c r="BWW53" s="111">
        <f t="shared" si="179"/>
        <v>1.7832176053889111</v>
      </c>
      <c r="BWX53" s="111">
        <f t="shared" si="179"/>
        <v>1.9189648262712473</v>
      </c>
      <c r="BWY53" s="111">
        <f t="shared" si="179"/>
        <v>3.0957702176972104</v>
      </c>
      <c r="BWZ53" s="111">
        <f t="shared" si="179"/>
        <v>1.8677058256930841</v>
      </c>
      <c r="BXA53" s="111">
        <f t="shared" si="179"/>
        <v>1.8068611056332788</v>
      </c>
      <c r="BXB53" s="111">
        <f t="shared" si="179"/>
        <v>1.3954369921106873</v>
      </c>
      <c r="BXC53" s="111">
        <f t="shared" si="179"/>
        <v>2.7619282816839288</v>
      </c>
      <c r="BXD53" s="111">
        <f t="shared" si="179"/>
        <v>1.8059978137921202</v>
      </c>
      <c r="BXE53" s="111">
        <f t="shared" si="179"/>
        <v>1.681052238305536</v>
      </c>
      <c r="BXF53" s="111">
        <f t="shared" si="179"/>
        <v>2.0319531759320153</v>
      </c>
      <c r="BXG53" s="111">
        <f t="shared" si="179"/>
        <v>1.5121953066555309</v>
      </c>
      <c r="BXH53" s="111">
        <f t="shared" si="179"/>
        <v>2.2919236036013229</v>
      </c>
      <c r="BXI53" s="111">
        <f t="shared" si="179"/>
        <v>2.0566725455614345</v>
      </c>
      <c r="BXJ53" s="111">
        <f t="shared" si="179"/>
        <v>3.4023109228707731</v>
      </c>
      <c r="BXK53" s="111">
        <f t="shared" si="179"/>
        <v>1.6920527914071477</v>
      </c>
      <c r="BXL53" s="111">
        <f t="shared" si="179"/>
        <v>2.1691432793013719</v>
      </c>
      <c r="BXM53" s="111">
        <f t="shared" ref="BXM53:BZX53" si="180">BXM50/BXM27*4*100</f>
        <v>2.2451176380132249</v>
      </c>
      <c r="BXN53" s="111">
        <f t="shared" si="180"/>
        <v>2.6498263630216274</v>
      </c>
      <c r="BXO53" s="111">
        <f t="shared" si="180"/>
        <v>1.248301888628218</v>
      </c>
      <c r="BXP53" s="111">
        <f t="shared" si="180"/>
        <v>1.3262623933594651</v>
      </c>
      <c r="BXQ53" s="111">
        <f t="shared" si="180"/>
        <v>1.8048079660489535</v>
      </c>
      <c r="BXR53" s="111">
        <f t="shared" si="180"/>
        <v>1.6481265559512177</v>
      </c>
      <c r="BXS53" s="111">
        <f t="shared" si="180"/>
        <v>1.7345816448025286</v>
      </c>
      <c r="BXT53" s="111">
        <f t="shared" si="180"/>
        <v>1.0478294472904852</v>
      </c>
      <c r="BXU53" s="111">
        <f t="shared" si="180"/>
        <v>2.0316284732350072</v>
      </c>
      <c r="BXV53" s="111">
        <f t="shared" si="180"/>
        <v>1.1753995782389748</v>
      </c>
      <c r="BXW53" s="111">
        <f t="shared" si="180"/>
        <v>0.96297170064233861</v>
      </c>
      <c r="BXX53" s="111">
        <f t="shared" si="180"/>
        <v>1.0476889281633415</v>
      </c>
      <c r="BXY53" s="111">
        <f t="shared" si="180"/>
        <v>0.90601021895246947</v>
      </c>
      <c r="BXZ53" s="111">
        <f t="shared" si="180"/>
        <v>0.70715493163105836</v>
      </c>
      <c r="BYA53" s="111">
        <f t="shared" si="180"/>
        <v>1.259472621150838</v>
      </c>
      <c r="BYB53" s="111">
        <f t="shared" si="180"/>
        <v>1.6908175465371347</v>
      </c>
      <c r="BYC53" s="111">
        <f t="shared" si="180"/>
        <v>0.68687414381909739</v>
      </c>
      <c r="BYD53" s="111">
        <f t="shared" si="180"/>
        <v>1.9850671864585259</v>
      </c>
      <c r="BYE53" s="111">
        <f t="shared" si="180"/>
        <v>0</v>
      </c>
      <c r="BYF53" s="111">
        <f t="shared" si="180"/>
        <v>1.097712719717731</v>
      </c>
      <c r="BYG53" s="111">
        <f t="shared" si="180"/>
        <v>2.5862565520419332</v>
      </c>
      <c r="BYH53" s="111">
        <f t="shared" si="180"/>
        <v>1.8398400617487221</v>
      </c>
      <c r="BYI53" s="111">
        <f t="shared" si="180"/>
        <v>1.184455682725579</v>
      </c>
      <c r="BYJ53" s="111">
        <f t="shared" si="180"/>
        <v>0.39377067699507784</v>
      </c>
      <c r="BYK53" s="111">
        <f t="shared" si="180"/>
        <v>2.0544356447171808</v>
      </c>
      <c r="BYL53" s="111">
        <f t="shared" si="180"/>
        <v>1.5914719538122588</v>
      </c>
      <c r="BYM53" s="111">
        <f t="shared" si="180"/>
        <v>1.0759181563825944</v>
      </c>
      <c r="BYN53" s="111">
        <f t="shared" si="180"/>
        <v>2.1770357085722463</v>
      </c>
      <c r="BYO53" s="111">
        <f t="shared" si="180"/>
        <v>0.97145256522573054</v>
      </c>
      <c r="BYP53" s="111">
        <f t="shared" si="180"/>
        <v>3.5613230912533917</v>
      </c>
      <c r="BYQ53" s="111">
        <f t="shared" si="180"/>
        <v>2.4200278748867454</v>
      </c>
      <c r="BYR53" s="111">
        <f t="shared" si="180"/>
        <v>2.0029892761500276</v>
      </c>
      <c r="BYS53" s="111">
        <f t="shared" si="180"/>
        <v>0.9289462487590413</v>
      </c>
      <c r="BYT53" s="111">
        <f t="shared" si="180"/>
        <v>0.62957875457875456</v>
      </c>
      <c r="BYU53" s="111">
        <f t="shared" si="180"/>
        <v>0.80085464338809331</v>
      </c>
      <c r="BYV53" s="111">
        <f t="shared" si="180"/>
        <v>2.5796266329873307</v>
      </c>
      <c r="BYW53" s="111">
        <f t="shared" si="180"/>
        <v>0</v>
      </c>
      <c r="BYX53" s="111">
        <f t="shared" si="180"/>
        <v>1.285212286576543</v>
      </c>
      <c r="BYY53" s="111">
        <f t="shared" si="180"/>
        <v>0.4874539341349895</v>
      </c>
      <c r="BYZ53" s="111">
        <f t="shared" si="180"/>
        <v>1.6218335420065511</v>
      </c>
      <c r="BZA53" s="111">
        <f t="shared" si="180"/>
        <v>1.1563086161416742</v>
      </c>
      <c r="BZB53" s="111">
        <f t="shared" si="180"/>
        <v>1.4046385738951888</v>
      </c>
      <c r="BZC53" s="111">
        <f t="shared" si="180"/>
        <v>1.5741389055263579</v>
      </c>
      <c r="BZD53" s="111">
        <f t="shared" si="180"/>
        <v>1.6473947720256232</v>
      </c>
      <c r="BZE53" s="111">
        <f t="shared" si="180"/>
        <v>1.6350927103314008</v>
      </c>
      <c r="BZF53" s="111">
        <f t="shared" si="180"/>
        <v>3.8277511961722487E-2</v>
      </c>
      <c r="BZG53" s="111">
        <f t="shared" si="180"/>
        <v>0.61903795413030238</v>
      </c>
      <c r="BZH53" s="111">
        <f t="shared" si="180"/>
        <v>1.4079235157500734</v>
      </c>
      <c r="BZI53" s="111">
        <f t="shared" si="180"/>
        <v>1.6210716255843971</v>
      </c>
      <c r="BZJ53" s="111">
        <f t="shared" si="180"/>
        <v>0.61787389149423244</v>
      </c>
      <c r="BZK53" s="111">
        <f t="shared" si="180"/>
        <v>2.1234430531966542</v>
      </c>
      <c r="BZL53" s="111">
        <f t="shared" si="180"/>
        <v>2.705365292672433</v>
      </c>
      <c r="BZM53" s="111">
        <f t="shared" si="180"/>
        <v>1.2036761527276401</v>
      </c>
      <c r="BZN53" s="111">
        <f t="shared" si="180"/>
        <v>3.7224815233709858</v>
      </c>
      <c r="BZO53" s="111">
        <f t="shared" si="180"/>
        <v>1.7477618578226324</v>
      </c>
      <c r="BZP53" s="111">
        <f t="shared" si="180"/>
        <v>1.1769030923829582</v>
      </c>
      <c r="BZQ53" s="111">
        <f t="shared" si="180"/>
        <v>1.5299115955711957</v>
      </c>
      <c r="BZR53" s="111">
        <f t="shared" si="180"/>
        <v>0</v>
      </c>
      <c r="BZS53" s="111">
        <f t="shared" si="180"/>
        <v>1.5386249214757695</v>
      </c>
      <c r="BZT53" s="111">
        <f t="shared" si="180"/>
        <v>1.2339839751508948</v>
      </c>
      <c r="BZU53" s="111">
        <f t="shared" si="180"/>
        <v>2.2803345730165798</v>
      </c>
      <c r="BZV53" s="111">
        <f t="shared" si="180"/>
        <v>1.404152086663909</v>
      </c>
      <c r="BZW53" s="111">
        <f t="shared" si="180"/>
        <v>1.7787970496810031</v>
      </c>
      <c r="BZX53" s="111">
        <f t="shared" si="180"/>
        <v>1.616840604341917</v>
      </c>
      <c r="BZY53" s="111">
        <f t="shared" ref="BZY53:CCJ53" si="181">BZY50/BZY27*4*100</f>
        <v>1.967198396580347</v>
      </c>
      <c r="BZZ53" s="111">
        <f t="shared" si="181"/>
        <v>1.1240982588065631</v>
      </c>
      <c r="CAA53" s="111">
        <f t="shared" si="181"/>
        <v>0.50353442432458606</v>
      </c>
      <c r="CAB53" s="111">
        <f t="shared" si="181"/>
        <v>1.3280795032559125</v>
      </c>
      <c r="CAC53" s="111">
        <f t="shared" si="181"/>
        <v>0.94711416221713707</v>
      </c>
      <c r="CAD53" s="111">
        <f t="shared" si="181"/>
        <v>1.0484790957303214</v>
      </c>
      <c r="CAE53" s="111">
        <f t="shared" si="181"/>
        <v>1.5565064803127791</v>
      </c>
      <c r="CAF53" s="111">
        <f t="shared" si="181"/>
        <v>1.091359850662879</v>
      </c>
      <c r="CAG53" s="111">
        <f t="shared" si="181"/>
        <v>1.5965597437360128</v>
      </c>
      <c r="CAH53" s="111">
        <f t="shared" si="181"/>
        <v>1.7517051608559469</v>
      </c>
      <c r="CAI53" s="111">
        <f t="shared" si="181"/>
        <v>1.7014472091431883</v>
      </c>
      <c r="CAJ53" s="111">
        <f t="shared" si="181"/>
        <v>2.1231068726643891</v>
      </c>
      <c r="CAK53" s="111">
        <f t="shared" si="181"/>
        <v>2.0284025865536339</v>
      </c>
      <c r="CAL53" s="111">
        <f t="shared" si="181"/>
        <v>2.1724927444635944</v>
      </c>
      <c r="CAM53" s="111">
        <f t="shared" si="181"/>
        <v>1.8964130654071816</v>
      </c>
      <c r="CAN53" s="111">
        <f t="shared" si="181"/>
        <v>2.4864459736998357</v>
      </c>
      <c r="CAO53" s="111">
        <f t="shared" si="181"/>
        <v>1.3842117992892891</v>
      </c>
      <c r="CAP53" s="111">
        <f t="shared" si="181"/>
        <v>1.9973587980524146</v>
      </c>
      <c r="CAQ53" s="111">
        <f t="shared" si="181"/>
        <v>1.6521469344870445</v>
      </c>
      <c r="CAR53" s="111">
        <f t="shared" si="181"/>
        <v>2.7781099122203026</v>
      </c>
      <c r="CAS53" s="111">
        <f t="shared" si="181"/>
        <v>1.4727467223922184</v>
      </c>
      <c r="CAT53" s="111">
        <f t="shared" si="181"/>
        <v>2.0382489064321407</v>
      </c>
      <c r="CAU53" s="111">
        <f t="shared" si="181"/>
        <v>0.26001354709102098</v>
      </c>
      <c r="CAV53" s="111">
        <f t="shared" si="181"/>
        <v>1.8365645882092556</v>
      </c>
      <c r="CAW53" s="111">
        <f t="shared" si="181"/>
        <v>0.93869169844529188</v>
      </c>
      <c r="CAX53" s="111">
        <f t="shared" si="181"/>
        <v>1.4063480990582491</v>
      </c>
      <c r="CAY53" s="111">
        <f t="shared" si="181"/>
        <v>1.3820335636722607</v>
      </c>
      <c r="CAZ53" s="111">
        <f t="shared" si="181"/>
        <v>1.0450619035567383</v>
      </c>
      <c r="CBA53" s="111">
        <f t="shared" si="181"/>
        <v>2.7944735763963733</v>
      </c>
      <c r="CBB53" s="111">
        <f t="shared" si="181"/>
        <v>1.1051907872121003</v>
      </c>
      <c r="CBC53" s="111">
        <f t="shared" si="181"/>
        <v>2.8683025731238256</v>
      </c>
      <c r="CBD53" s="111">
        <f t="shared" si="181"/>
        <v>2.8093787094533229</v>
      </c>
      <c r="CBE53" s="111">
        <f t="shared" si="181"/>
        <v>1.7868613567372529</v>
      </c>
      <c r="CBF53" s="111">
        <f t="shared" si="181"/>
        <v>1.130618257096222</v>
      </c>
      <c r="CBG53" s="111">
        <f t="shared" si="181"/>
        <v>0.94431352567776994</v>
      </c>
      <c r="CBH53" s="111">
        <f t="shared" si="181"/>
        <v>0</v>
      </c>
      <c r="CBI53" s="111">
        <f t="shared" si="181"/>
        <v>2.0981414904126283</v>
      </c>
      <c r="CBJ53" s="111">
        <f t="shared" si="181"/>
        <v>1.3017934348992908</v>
      </c>
      <c r="CBK53" s="111">
        <f t="shared" si="181"/>
        <v>1.9139305160008322</v>
      </c>
      <c r="CBL53" s="111">
        <f t="shared" si="181"/>
        <v>1.1318195349351075</v>
      </c>
      <c r="CBM53" s="111">
        <f t="shared" si="181"/>
        <v>1.4245857946663756</v>
      </c>
      <c r="CBN53" s="111">
        <f t="shared" si="181"/>
        <v>1.5409471102007488</v>
      </c>
      <c r="CBO53" s="111">
        <f t="shared" si="181"/>
        <v>1.3820242701537362</v>
      </c>
      <c r="CBP53" s="111">
        <f t="shared" si="181"/>
        <v>2.6369044468241913</v>
      </c>
      <c r="CBQ53" s="111">
        <f t="shared" si="181"/>
        <v>2.3736873909082234</v>
      </c>
      <c r="CBR53" s="111">
        <f t="shared" si="181"/>
        <v>2.293865140404221</v>
      </c>
      <c r="CBS53" s="111">
        <f t="shared" si="181"/>
        <v>1.6109097940961332</v>
      </c>
      <c r="CBT53" s="111">
        <f t="shared" si="181"/>
        <v>1.7983247545062582</v>
      </c>
      <c r="CBU53" s="111">
        <f t="shared" si="181"/>
        <v>2.2229960303642318</v>
      </c>
      <c r="CBV53" s="111">
        <f t="shared" si="181"/>
        <v>1.7145269542591779</v>
      </c>
      <c r="CBW53" s="111">
        <f t="shared" si="181"/>
        <v>3.2930688060477928</v>
      </c>
      <c r="CBX53" s="111">
        <f t="shared" si="181"/>
        <v>2.3692827497027968</v>
      </c>
      <c r="CBY53" s="111">
        <f t="shared" si="181"/>
        <v>0</v>
      </c>
      <c r="CBZ53" s="111">
        <f t="shared" si="181"/>
        <v>1.2604492857155645</v>
      </c>
      <c r="CCA53" s="111">
        <f t="shared" si="181"/>
        <v>2.6584012954943468</v>
      </c>
      <c r="CCB53" s="111">
        <f t="shared" si="181"/>
        <v>1.0727027632099155</v>
      </c>
      <c r="CCC53" s="111">
        <f t="shared" si="181"/>
        <v>2.5732688458453077</v>
      </c>
      <c r="CCD53" s="111">
        <f t="shared" si="181"/>
        <v>1.6867652635570725</v>
      </c>
      <c r="CCE53" s="111">
        <f t="shared" si="181"/>
        <v>3.0673205528310299</v>
      </c>
      <c r="CCF53" s="111">
        <f t="shared" si="181"/>
        <v>2.9267721148213242</v>
      </c>
      <c r="CCG53" s="111">
        <f t="shared" si="181"/>
        <v>1.4779311017257923</v>
      </c>
      <c r="CCH53" s="111">
        <f t="shared" si="181"/>
        <v>2.410304527972353</v>
      </c>
      <c r="CCI53" s="111">
        <f t="shared" si="181"/>
        <v>1.7210524311769411</v>
      </c>
      <c r="CCJ53" s="111">
        <f t="shared" si="181"/>
        <v>1.2225281134804722</v>
      </c>
      <c r="CCK53" s="111">
        <f t="shared" ref="CCK53:CEV53" si="182">CCK50/CCK27*4*100</f>
        <v>2.1346202928142182</v>
      </c>
      <c r="CCL53" s="111">
        <f t="shared" si="182"/>
        <v>1.3954324761733501</v>
      </c>
      <c r="CCM53" s="111">
        <f t="shared" si="182"/>
        <v>1.526022890343355</v>
      </c>
      <c r="CCN53" s="111">
        <f t="shared" si="182"/>
        <v>1.5622038446574824</v>
      </c>
      <c r="CCO53" s="111">
        <f t="shared" si="182"/>
        <v>1.1715943630837249</v>
      </c>
      <c r="CCP53" s="111">
        <f t="shared" si="182"/>
        <v>1.9436076133886797</v>
      </c>
      <c r="CCQ53" s="111">
        <f t="shared" si="182"/>
        <v>2.0502777666759919</v>
      </c>
      <c r="CCR53" s="111">
        <f t="shared" si="182"/>
        <v>2.528898069855738</v>
      </c>
      <c r="CCS53" s="111">
        <f t="shared" si="182"/>
        <v>1.6567214175812319</v>
      </c>
      <c r="CCT53" s="111">
        <f t="shared" si="182"/>
        <v>0.95760745460572361</v>
      </c>
      <c r="CCU53" s="111">
        <f t="shared" si="182"/>
        <v>1.2145722205193907</v>
      </c>
      <c r="CCV53" s="111">
        <f t="shared" si="182"/>
        <v>1.5461169362004621</v>
      </c>
      <c r="CCW53" s="111">
        <f t="shared" si="182"/>
        <v>2.1045192194432447</v>
      </c>
      <c r="CCX53" s="111">
        <f t="shared" si="182"/>
        <v>1.3325906697634335</v>
      </c>
      <c r="CCY53" s="111">
        <f t="shared" si="182"/>
        <v>1.9357889989991093</v>
      </c>
      <c r="CCZ53" s="111">
        <f t="shared" si="182"/>
        <v>1.7453659856582329</v>
      </c>
      <c r="CDA53" s="111">
        <f t="shared" si="182"/>
        <v>1.8638195840767278</v>
      </c>
      <c r="CDB53" s="111">
        <f t="shared" si="182"/>
        <v>0.84657233173696567</v>
      </c>
      <c r="CDC53" s="111">
        <f t="shared" si="182"/>
        <v>1.7552157233695937</v>
      </c>
      <c r="CDD53" s="111">
        <f t="shared" si="182"/>
        <v>1.429128293918313</v>
      </c>
      <c r="CDE53" s="111">
        <f t="shared" si="182"/>
        <v>1.8149618418264752</v>
      </c>
      <c r="CDF53" s="111">
        <f t="shared" si="182"/>
        <v>2.0772936546904908</v>
      </c>
      <c r="CDG53" s="111">
        <f t="shared" si="182"/>
        <v>2.8470721380993611</v>
      </c>
      <c r="CDH53" s="111">
        <f t="shared" si="182"/>
        <v>0.67275224999679029</v>
      </c>
      <c r="CDI53" s="111">
        <f t="shared" si="182"/>
        <v>1.0626629944673278</v>
      </c>
      <c r="CDJ53" s="111">
        <f t="shared" si="182"/>
        <v>0.62021672478760503</v>
      </c>
      <c r="CDK53" s="111">
        <f t="shared" si="182"/>
        <v>1.9690335136372743</v>
      </c>
      <c r="CDL53" s="111">
        <f t="shared" si="182"/>
        <v>1.651514550001985</v>
      </c>
      <c r="CDM53" s="111">
        <f t="shared" si="182"/>
        <v>1.3062650802895415</v>
      </c>
      <c r="CDN53" s="111">
        <f t="shared" si="182"/>
        <v>1.9878478733778411</v>
      </c>
      <c r="CDO53" s="111">
        <f t="shared" si="182"/>
        <v>1.1558728539860614</v>
      </c>
      <c r="CDP53" s="111">
        <f t="shared" si="182"/>
        <v>0.58445353594389249</v>
      </c>
      <c r="CDQ53" s="111">
        <f t="shared" si="182"/>
        <v>1.0815609261205117</v>
      </c>
      <c r="CDR53" s="111">
        <f t="shared" si="182"/>
        <v>1.7464069472007686</v>
      </c>
      <c r="CDS53" s="111">
        <f t="shared" si="182"/>
        <v>2.0734447247548138</v>
      </c>
      <c r="CDT53" s="111">
        <f t="shared" si="182"/>
        <v>2.8155245862186176</v>
      </c>
      <c r="CDU53" s="111">
        <f t="shared" si="182"/>
        <v>1.6281566573713508</v>
      </c>
      <c r="CDV53" s="111">
        <f t="shared" si="182"/>
        <v>1.2576562849558914</v>
      </c>
      <c r="CDW53" s="111">
        <f t="shared" si="182"/>
        <v>3.0440181038971441</v>
      </c>
      <c r="CDX53" s="111">
        <f t="shared" si="182"/>
        <v>2.2024642957154859</v>
      </c>
      <c r="CDY53" s="111">
        <f t="shared" si="182"/>
        <v>2.4354215589728048</v>
      </c>
      <c r="CDZ53" s="111">
        <f t="shared" si="182"/>
        <v>2.6004728132387704</v>
      </c>
      <c r="CEA53" s="111">
        <f t="shared" si="182"/>
        <v>1.4476196829579473</v>
      </c>
      <c r="CEB53" s="111">
        <f t="shared" si="182"/>
        <v>0.5756767410096344</v>
      </c>
      <c r="CEC53" s="111">
        <f t="shared" si="182"/>
        <v>1.340999496256666</v>
      </c>
      <c r="CED53" s="111">
        <f t="shared" si="182"/>
        <v>2.4646799655334992</v>
      </c>
      <c r="CEE53" s="111">
        <f t="shared" si="182"/>
        <v>2.2726434237225606</v>
      </c>
      <c r="CEF53" s="111">
        <f t="shared" si="182"/>
        <v>1.6383011140089085</v>
      </c>
      <c r="CEG53" s="111">
        <f t="shared" si="182"/>
        <v>2.1986119270714051</v>
      </c>
      <c r="CEH53" s="111">
        <f t="shared" si="182"/>
        <v>2.3345998668181283</v>
      </c>
      <c r="CEI53" s="111">
        <f t="shared" si="182"/>
        <v>1.8697882928735206</v>
      </c>
      <c r="CEJ53" s="111">
        <f t="shared" si="182"/>
        <v>1.0995827224540431</v>
      </c>
      <c r="CEK53" s="111">
        <f t="shared" si="182"/>
        <v>1.3633722456848285</v>
      </c>
      <c r="CEL53" s="111">
        <f t="shared" si="182"/>
        <v>2.3725531654444088</v>
      </c>
      <c r="CEM53" s="111">
        <f t="shared" si="182"/>
        <v>1.1400803663209047</v>
      </c>
      <c r="CEN53" s="111">
        <f t="shared" si="182"/>
        <v>1.8902643024422885</v>
      </c>
      <c r="CEO53" s="111">
        <f t="shared" si="182"/>
        <v>1.6782366827945681</v>
      </c>
      <c r="CEP53" s="111">
        <f t="shared" si="182"/>
        <v>1.4599908474894003</v>
      </c>
      <c r="CEQ53" s="111">
        <f t="shared" si="182"/>
        <v>2.150320647442681</v>
      </c>
      <c r="CER53" s="111">
        <f t="shared" si="182"/>
        <v>1.7522484398106382</v>
      </c>
      <c r="CES53" s="111">
        <f t="shared" si="182"/>
        <v>1.1582465858084232</v>
      </c>
      <c r="CET53" s="111">
        <f t="shared" si="182"/>
        <v>1.1778861376733583</v>
      </c>
      <c r="CEU53" s="111">
        <f t="shared" si="182"/>
        <v>1.0420932969186723</v>
      </c>
      <c r="CEV53" s="111">
        <f t="shared" si="182"/>
        <v>0.54694750862575892</v>
      </c>
      <c r="CEW53" s="111">
        <f t="shared" ref="CEW53:CHH53" si="183">CEW50/CEW27*4*100</f>
        <v>1.8686940457581358</v>
      </c>
      <c r="CEX53" s="111">
        <f t="shared" si="183"/>
        <v>0.63544292333932051</v>
      </c>
      <c r="CEY53" s="111">
        <f t="shared" si="183"/>
        <v>2.4205527821746013</v>
      </c>
      <c r="CEZ53" s="111">
        <f t="shared" si="183"/>
        <v>3.0381702064458636</v>
      </c>
      <c r="CFA53" s="111">
        <f t="shared" si="183"/>
        <v>2.0553091446714657</v>
      </c>
      <c r="CFB53" s="111">
        <f t="shared" si="183"/>
        <v>2.1211518261617979</v>
      </c>
      <c r="CFC53" s="111">
        <f t="shared" si="183"/>
        <v>0.87466629197695667</v>
      </c>
      <c r="CFD53" s="111">
        <f t="shared" si="183"/>
        <v>1.8018938233213408</v>
      </c>
      <c r="CFE53" s="111">
        <f t="shared" si="183"/>
        <v>2.4624717836517411</v>
      </c>
      <c r="CFF53" s="111">
        <f t="shared" si="183"/>
        <v>3.6758433501357115</v>
      </c>
      <c r="CFG53" s="111">
        <f t="shared" si="183"/>
        <v>0.36753786753786755</v>
      </c>
      <c r="CFH53" s="111">
        <f t="shared" si="183"/>
        <v>1.9937341756848712</v>
      </c>
      <c r="CFI53" s="111">
        <f t="shared" si="183"/>
        <v>2.2444304972186013</v>
      </c>
      <c r="CFJ53" s="111">
        <f t="shared" si="183"/>
        <v>1.9384389860753015</v>
      </c>
      <c r="CFK53" s="111">
        <f t="shared" si="183"/>
        <v>1.6491793746861538</v>
      </c>
      <c r="CFL53" s="111">
        <f t="shared" si="183"/>
        <v>1.0807189907335046</v>
      </c>
      <c r="CFM53" s="111">
        <f t="shared" si="183"/>
        <v>2.2820563447609348</v>
      </c>
      <c r="CFN53" s="111">
        <f t="shared" si="183"/>
        <v>1.8992528703622664</v>
      </c>
      <c r="CFO53" s="111">
        <f t="shared" si="183"/>
        <v>1.8101012633107201</v>
      </c>
      <c r="CFP53" s="111">
        <f t="shared" si="183"/>
        <v>1.3528537835630725</v>
      </c>
      <c r="CFQ53" s="111">
        <f t="shared" si="183"/>
        <v>2.4133850045250966</v>
      </c>
      <c r="CFR53" s="111">
        <f t="shared" si="183"/>
        <v>1.6525581642975031</v>
      </c>
      <c r="CFS53" s="111">
        <f t="shared" si="183"/>
        <v>1.5246538808130272</v>
      </c>
      <c r="CFT53" s="111">
        <f t="shared" si="183"/>
        <v>1.022874464192717</v>
      </c>
      <c r="CFU53" s="111">
        <f t="shared" si="183"/>
        <v>1.2110482113234495</v>
      </c>
      <c r="CFV53" s="111">
        <f t="shared" si="183"/>
        <v>2.9864770490762491</v>
      </c>
      <c r="CFW53" s="111">
        <f t="shared" si="183"/>
        <v>2.151270072844282</v>
      </c>
      <c r="CFX53" s="111">
        <f t="shared" si="183"/>
        <v>2.0614278526188019</v>
      </c>
      <c r="CFY53" s="111">
        <f t="shared" si="183"/>
        <v>1.2405694074190232</v>
      </c>
      <c r="CFZ53" s="111">
        <f t="shared" si="183"/>
        <v>1.1459086610669189</v>
      </c>
      <c r="CGA53" s="111">
        <f t="shared" si="183"/>
        <v>1.4209899744276042</v>
      </c>
      <c r="CGB53" s="111">
        <f t="shared" si="183"/>
        <v>1.302991060477269</v>
      </c>
      <c r="CGC53" s="111">
        <f t="shared" si="183"/>
        <v>2.3867388918676498</v>
      </c>
      <c r="CGD53" s="111">
        <f t="shared" si="183"/>
        <v>2.966838491687231</v>
      </c>
      <c r="CGE53" s="111">
        <f t="shared" si="183"/>
        <v>2.0913134247072707</v>
      </c>
      <c r="CGF53" s="111">
        <f t="shared" si="183"/>
        <v>1.8904838236118542</v>
      </c>
      <c r="CGG53" s="111">
        <f t="shared" si="183"/>
        <v>1.6305782065703749</v>
      </c>
      <c r="CGH53" s="111">
        <f t="shared" si="183"/>
        <v>2.5731709091967576</v>
      </c>
      <c r="CGI53" s="111">
        <f t="shared" si="183"/>
        <v>2.1701091368269143</v>
      </c>
      <c r="CGJ53" s="111">
        <f t="shared" si="183"/>
        <v>0.73920249957133877</v>
      </c>
      <c r="CGK53" s="111">
        <f t="shared" si="183"/>
        <v>2.2267551568663184</v>
      </c>
      <c r="CGL53" s="111">
        <f t="shared" si="183"/>
        <v>3.0806647750304013</v>
      </c>
      <c r="CGM53" s="111">
        <f t="shared" si="183"/>
        <v>1.4798010644795392</v>
      </c>
      <c r="CGN53" s="111">
        <f t="shared" si="183"/>
        <v>1.6428731336857876</v>
      </c>
      <c r="CGO53" s="111">
        <f t="shared" si="183"/>
        <v>2.6463070539419089</v>
      </c>
      <c r="CGP53" s="111">
        <f t="shared" si="183"/>
        <v>2.864342090636232</v>
      </c>
      <c r="CGQ53" s="111">
        <f t="shared" si="183"/>
        <v>1.6160214147623062</v>
      </c>
      <c r="CGR53" s="111">
        <f t="shared" si="183"/>
        <v>1.8650521439152177</v>
      </c>
      <c r="CGS53" s="111">
        <f t="shared" si="183"/>
        <v>2.3661809262732652</v>
      </c>
      <c r="CGT53" s="111">
        <f t="shared" si="183"/>
        <v>0.79814715838232675</v>
      </c>
      <c r="CGU53" s="111">
        <f t="shared" si="183"/>
        <v>1.2136544063478574</v>
      </c>
      <c r="CGV53" s="111">
        <f t="shared" si="183"/>
        <v>1.8929974862336318</v>
      </c>
      <c r="CGW53" s="111">
        <f t="shared" si="183"/>
        <v>1.6778339191564147</v>
      </c>
      <c r="CGX53" s="111">
        <f t="shared" si="183"/>
        <v>1.682556541823669</v>
      </c>
      <c r="CGY53" s="111">
        <f t="shared" si="183"/>
        <v>1.1994235028969946</v>
      </c>
      <c r="CGZ53" s="111">
        <f t="shared" si="183"/>
        <v>0.98120715736109787</v>
      </c>
      <c r="CHA53" s="111">
        <f t="shared" si="183"/>
        <v>1.2063030915464048</v>
      </c>
      <c r="CHB53" s="111">
        <f t="shared" si="183"/>
        <v>1.3902304713242397</v>
      </c>
      <c r="CHC53" s="111">
        <f t="shared" si="183"/>
        <v>1.9726027397260273</v>
      </c>
      <c r="CHD53" s="111">
        <f t="shared" si="183"/>
        <v>2.0446928485475322</v>
      </c>
      <c r="CHE53" s="111">
        <f t="shared" si="183"/>
        <v>1.3193624976896938</v>
      </c>
      <c r="CHF53" s="111">
        <f t="shared" si="183"/>
        <v>2.0375940997724808</v>
      </c>
      <c r="CHG53" s="111">
        <f t="shared" si="183"/>
        <v>1.9191558944060507</v>
      </c>
      <c r="CHH53" s="111">
        <f t="shared" si="183"/>
        <v>1.7038569460506734</v>
      </c>
      <c r="CHI53" s="111">
        <f t="shared" ref="CHI53:CJT53" si="184">CHI50/CHI27*4*100</f>
        <v>3.1084036238675417</v>
      </c>
      <c r="CHJ53" s="111">
        <f t="shared" si="184"/>
        <v>2.0521958188046265</v>
      </c>
      <c r="CHK53" s="111">
        <f t="shared" si="184"/>
        <v>1.000854387892103</v>
      </c>
      <c r="CHL53" s="111">
        <f t="shared" si="184"/>
        <v>1.8518518518518516</v>
      </c>
      <c r="CHM53" s="111">
        <f t="shared" si="184"/>
        <v>2.2400292667140378</v>
      </c>
      <c r="CHN53" s="111">
        <f t="shared" si="184"/>
        <v>1.1368339725725007</v>
      </c>
      <c r="CHO53" s="111">
        <f t="shared" si="184"/>
        <v>1.6136554425893106</v>
      </c>
      <c r="CHP53" s="111">
        <f t="shared" si="184"/>
        <v>2.8262474345558233</v>
      </c>
      <c r="CHQ53" s="111">
        <f t="shared" si="184"/>
        <v>1.0865191146881288</v>
      </c>
      <c r="CHR53" s="111">
        <f t="shared" si="184"/>
        <v>2.8864232357901756</v>
      </c>
      <c r="CHS53" s="111">
        <f t="shared" si="184"/>
        <v>1.6948891388422367</v>
      </c>
      <c r="CHT53" s="111">
        <f t="shared" si="184"/>
        <v>1.7996713056162226</v>
      </c>
      <c r="CHU53" s="111">
        <f t="shared" si="184"/>
        <v>0.53367169711980567</v>
      </c>
      <c r="CHV53" s="111">
        <f t="shared" si="184"/>
        <v>1.5201488193739086</v>
      </c>
      <c r="CHW53" s="111">
        <f t="shared" si="184"/>
        <v>1.9279988274159179</v>
      </c>
      <c r="CHX53" s="111">
        <f t="shared" si="184"/>
        <v>1.4231738035264483</v>
      </c>
      <c r="CHY53" s="111">
        <f t="shared" si="184"/>
        <v>2.300688391549162</v>
      </c>
      <c r="CHZ53" s="111">
        <f t="shared" si="184"/>
        <v>1.9146366608736636</v>
      </c>
      <c r="CIA53" s="111">
        <f t="shared" si="184"/>
        <v>1.4256049836275058</v>
      </c>
      <c r="CIB53" s="111">
        <f t="shared" si="184"/>
        <v>0.48500525422358737</v>
      </c>
      <c r="CIC53" s="111">
        <f t="shared" si="184"/>
        <v>1.8211332623142091</v>
      </c>
      <c r="CID53" s="111">
        <f t="shared" si="184"/>
        <v>2.2616906596058488</v>
      </c>
      <c r="CIE53" s="111">
        <f t="shared" si="184"/>
        <v>2.3516113734839577</v>
      </c>
      <c r="CIF53" s="111">
        <f t="shared" si="184"/>
        <v>1.7721453777399994</v>
      </c>
      <c r="CIG53" s="111">
        <f t="shared" si="184"/>
        <v>1.1285384990147103</v>
      </c>
      <c r="CIH53" s="111">
        <f t="shared" si="184"/>
        <v>1.7186667931107431</v>
      </c>
      <c r="CII53" s="111">
        <f t="shared" si="184"/>
        <v>2.0653507304561169</v>
      </c>
      <c r="CIJ53" s="111">
        <f t="shared" si="184"/>
        <v>0.85602187611461178</v>
      </c>
      <c r="CIK53" s="111">
        <f t="shared" si="184"/>
        <v>1.3750393618137924</v>
      </c>
      <c r="CIL53" s="111">
        <f t="shared" si="184"/>
        <v>1.4120892608741393</v>
      </c>
      <c r="CIM53" s="111">
        <f t="shared" si="184"/>
        <v>2.2918362843642286</v>
      </c>
      <c r="CIN53" s="111">
        <f t="shared" si="184"/>
        <v>1.6701886600300431</v>
      </c>
      <c r="CIO53" s="111">
        <f t="shared" si="184"/>
        <v>2.2295314438776517</v>
      </c>
      <c r="CIP53" s="111">
        <f t="shared" si="184"/>
        <v>1.5960073479546217</v>
      </c>
      <c r="CIQ53" s="111">
        <f t="shared" si="184"/>
        <v>3.2617290790500895</v>
      </c>
      <c r="CIR53" s="111">
        <f t="shared" si="184"/>
        <v>1.1487953082613935</v>
      </c>
      <c r="CIS53" s="111">
        <f t="shared" si="184"/>
        <v>2.8515327955266194</v>
      </c>
      <c r="CIT53" s="111">
        <f t="shared" si="184"/>
        <v>1.1512705256398497</v>
      </c>
      <c r="CIU53" s="111">
        <f t="shared" si="184"/>
        <v>2.6181056155235702</v>
      </c>
      <c r="CIV53" s="111">
        <f t="shared" si="184"/>
        <v>0.58666168626783188</v>
      </c>
      <c r="CIW53" s="111">
        <f t="shared" si="184"/>
        <v>2.4567856265010648</v>
      </c>
      <c r="CIX53" s="111">
        <f t="shared" si="184"/>
        <v>1.8753221196645269</v>
      </c>
      <c r="CIY53" s="111">
        <f t="shared" si="184"/>
        <v>2.150886545370263</v>
      </c>
      <c r="CIZ53" s="111">
        <f t="shared" si="184"/>
        <v>0.6756334063184235</v>
      </c>
      <c r="CJA53" s="111">
        <f t="shared" si="184"/>
        <v>2.1508983276168907</v>
      </c>
      <c r="CJB53" s="111">
        <f t="shared" si="184"/>
        <v>1.5517241379310345</v>
      </c>
      <c r="CJC53" s="111">
        <f t="shared" si="184"/>
        <v>1.8497866202733044</v>
      </c>
      <c r="CJD53" s="111">
        <f t="shared" si="184"/>
        <v>1.3392439631146775</v>
      </c>
      <c r="CJE53" s="111">
        <f t="shared" si="184"/>
        <v>1.9844911873232314</v>
      </c>
      <c r="CJF53" s="111">
        <f t="shared" si="184"/>
        <v>1.5723726461022145</v>
      </c>
      <c r="CJG53" s="111">
        <f t="shared" si="184"/>
        <v>2.114558706529567</v>
      </c>
      <c r="CJH53" s="111">
        <f t="shared" si="184"/>
        <v>1.4953386366090573</v>
      </c>
      <c r="CJI53" s="111">
        <f t="shared" si="184"/>
        <v>3.1258775365424691</v>
      </c>
      <c r="CJJ53" s="111">
        <f t="shared" si="184"/>
        <v>1.4966433408688573</v>
      </c>
      <c r="CJK53" s="111">
        <f t="shared" si="184"/>
        <v>1.3608106123647756</v>
      </c>
      <c r="CJL53" s="111">
        <f t="shared" si="184"/>
        <v>1.2768394468280868</v>
      </c>
      <c r="CJM53" s="111">
        <f t="shared" si="184"/>
        <v>0.64004357743505946</v>
      </c>
      <c r="CJN53" s="111">
        <f t="shared" si="184"/>
        <v>1.5365799421836781</v>
      </c>
      <c r="CJO53" s="111">
        <f t="shared" si="184"/>
        <v>1.963474412095223</v>
      </c>
      <c r="CJP53" s="111">
        <f t="shared" si="184"/>
        <v>1.4147798103963123</v>
      </c>
      <c r="CJQ53" s="111">
        <f t="shared" si="184"/>
        <v>2.0519995336364696</v>
      </c>
      <c r="CJR53" s="111">
        <f t="shared" si="184"/>
        <v>2.3683705106044393</v>
      </c>
      <c r="CJS53" s="111">
        <f t="shared" si="184"/>
        <v>2.6224030652448134</v>
      </c>
      <c r="CJT53" s="111">
        <f t="shared" si="184"/>
        <v>1.4361187176721157</v>
      </c>
      <c r="CJU53" s="111">
        <f t="shared" ref="CJU53:CMF53" si="185">CJU50/CJU27*4*100</f>
        <v>2.1508208480555471</v>
      </c>
      <c r="CJV53" s="111">
        <f t="shared" si="185"/>
        <v>1.7540338415086436</v>
      </c>
      <c r="CJW53" s="111">
        <f t="shared" si="185"/>
        <v>2.868828944025049</v>
      </c>
      <c r="CJX53" s="111">
        <f t="shared" si="185"/>
        <v>3.3068003624544899</v>
      </c>
      <c r="CJY53" s="111">
        <f t="shared" si="185"/>
        <v>2.5469450004765992</v>
      </c>
      <c r="CJZ53" s="111">
        <f t="shared" si="185"/>
        <v>3.3297332245953548</v>
      </c>
      <c r="CKA53" s="111">
        <f t="shared" si="185"/>
        <v>1.9947992733231219</v>
      </c>
      <c r="CKB53" s="111">
        <f t="shared" si="185"/>
        <v>1.5478923336949117</v>
      </c>
      <c r="CKC53" s="111">
        <f t="shared" si="185"/>
        <v>1.6409266409266408</v>
      </c>
      <c r="CKD53" s="111">
        <f t="shared" si="185"/>
        <v>1.7553384002895405</v>
      </c>
      <c r="CKE53" s="111">
        <f t="shared" si="185"/>
        <v>1.2779103070221736</v>
      </c>
      <c r="CKF53" s="111">
        <f t="shared" si="185"/>
        <v>2.3420229820962697</v>
      </c>
      <c r="CKG53" s="111">
        <f t="shared" si="185"/>
        <v>2.5624552579893169</v>
      </c>
      <c r="CKH53" s="111">
        <f t="shared" si="185"/>
        <v>1.0029354207436398</v>
      </c>
      <c r="CKI53" s="111">
        <f t="shared" si="185"/>
        <v>1.8575935227934308</v>
      </c>
      <c r="CKJ53" s="111">
        <f t="shared" si="185"/>
        <v>0.36864016271014077</v>
      </c>
      <c r="CKK53" s="111">
        <f t="shared" si="185"/>
        <v>1.3196759539149809</v>
      </c>
      <c r="CKL53" s="111">
        <f t="shared" si="185"/>
        <v>2.834870707995151</v>
      </c>
      <c r="CKM53" s="111">
        <f t="shared" si="185"/>
        <v>1.7769580936489116</v>
      </c>
      <c r="CKN53" s="111">
        <f t="shared" si="185"/>
        <v>1.4843635251835221</v>
      </c>
      <c r="CKO53" s="111">
        <f t="shared" si="185"/>
        <v>2.0957497025592331</v>
      </c>
      <c r="CKP53" s="111">
        <f t="shared" si="185"/>
        <v>1.6551369800172486</v>
      </c>
      <c r="CKQ53" s="111">
        <f t="shared" si="185"/>
        <v>1.8104995840448355</v>
      </c>
      <c r="CKR53" s="111">
        <f t="shared" si="185"/>
        <v>2.3231927092087328</v>
      </c>
      <c r="CKS53" s="111">
        <f t="shared" si="185"/>
        <v>1.8166866837623485</v>
      </c>
      <c r="CKT53" s="111">
        <f t="shared" si="185"/>
        <v>1.8817099454082677</v>
      </c>
      <c r="CKU53" s="111">
        <f t="shared" si="185"/>
        <v>2.0533049830553884</v>
      </c>
      <c r="CKV53" s="111">
        <f t="shared" si="185"/>
        <v>2.2235558416411232</v>
      </c>
      <c r="CKW53" s="111">
        <f t="shared" si="185"/>
        <v>2.194103848221058</v>
      </c>
      <c r="CKX53" s="111">
        <f t="shared" si="185"/>
        <v>1.4969770651950687</v>
      </c>
      <c r="CKY53" s="111">
        <f t="shared" si="185"/>
        <v>1.0721903480056119</v>
      </c>
      <c r="CKZ53" s="111">
        <f t="shared" si="185"/>
        <v>1.52071823739155</v>
      </c>
      <c r="CLA53" s="111">
        <f t="shared" si="185"/>
        <v>0.7559950406725332</v>
      </c>
      <c r="CLB53" s="111">
        <f t="shared" si="185"/>
        <v>1.208246509541627</v>
      </c>
      <c r="CLC53" s="111">
        <f t="shared" si="185"/>
        <v>1.9510532705701931</v>
      </c>
      <c r="CLD53" s="111">
        <f t="shared" si="185"/>
        <v>1.1657641395908545</v>
      </c>
      <c r="CLE53" s="111">
        <f t="shared" si="185"/>
        <v>1.6475113541570119</v>
      </c>
      <c r="CLF53" s="111">
        <f t="shared" si="185"/>
        <v>1.2784759697222121</v>
      </c>
      <c r="CLG53" s="111">
        <f t="shared" si="185"/>
        <v>2.0942408376963351</v>
      </c>
      <c r="CLH53" s="111">
        <f t="shared" si="185"/>
        <v>3.0106249529035773</v>
      </c>
      <c r="CLI53" s="111">
        <f t="shared" si="185"/>
        <v>1.9777387229056826</v>
      </c>
      <c r="CLJ53" s="111">
        <f t="shared" si="185"/>
        <v>1.3902262879152625</v>
      </c>
      <c r="CLK53" s="111">
        <f t="shared" si="185"/>
        <v>2.5603124382044689</v>
      </c>
      <c r="CLL53" s="111">
        <f t="shared" si="185"/>
        <v>1.2087541057884519</v>
      </c>
      <c r="CLM53" s="111">
        <f t="shared" si="185"/>
        <v>1.5757014010195716</v>
      </c>
      <c r="CLN53" s="111">
        <f t="shared" si="185"/>
        <v>1.8924933273295612</v>
      </c>
      <c r="CLO53" s="111">
        <f t="shared" si="185"/>
        <v>0.66649254669800828</v>
      </c>
      <c r="CLP53" s="111">
        <f t="shared" si="185"/>
        <v>1.6123065540415562</v>
      </c>
      <c r="CLQ53" s="111">
        <f t="shared" si="185"/>
        <v>1.9068809372745683</v>
      </c>
      <c r="CLR53" s="111">
        <f t="shared" si="185"/>
        <v>1.2990952729349203</v>
      </c>
      <c r="CLS53" s="111">
        <f t="shared" si="185"/>
        <v>1.0296191819464036</v>
      </c>
      <c r="CLT53" s="111">
        <f t="shared" si="185"/>
        <v>1.349096561657706</v>
      </c>
      <c r="CLU53" s="111">
        <f t="shared" si="185"/>
        <v>1.3155329802224487</v>
      </c>
      <c r="CLV53" s="111">
        <f t="shared" si="185"/>
        <v>1.6842279930307809</v>
      </c>
      <c r="CLW53" s="111">
        <f t="shared" si="185"/>
        <v>2.1471278497988378</v>
      </c>
      <c r="CLX53" s="111">
        <f t="shared" si="185"/>
        <v>2.7999150956139163</v>
      </c>
      <c r="CLY53" s="111">
        <f t="shared" si="185"/>
        <v>1.9811548683256825</v>
      </c>
      <c r="CLZ53" s="111">
        <f t="shared" si="185"/>
        <v>1.9441550048142238</v>
      </c>
      <c r="CMA53" s="111">
        <f t="shared" si="185"/>
        <v>1.61498211740203</v>
      </c>
      <c r="CMB53" s="111">
        <f t="shared" si="185"/>
        <v>2.0028142193911509</v>
      </c>
      <c r="CMC53" s="111" t="e">
        <f t="shared" si="185"/>
        <v>#VALUE!</v>
      </c>
      <c r="CMD53" s="111">
        <f t="shared" si="185"/>
        <v>1.1747483413706254</v>
      </c>
      <c r="CME53" s="111">
        <f t="shared" si="185"/>
        <v>1.2507475437847073</v>
      </c>
      <c r="CMF53" s="111">
        <f t="shared" si="185"/>
        <v>0.16237568111914316</v>
      </c>
      <c r="CMG53" s="111">
        <f t="shared" ref="CMG53:COR53" si="186">CMG50/CMG27*4*100</f>
        <v>1.6934604907358568</v>
      </c>
      <c r="CMH53" s="111">
        <f t="shared" si="186"/>
        <v>3.0529842572109707</v>
      </c>
      <c r="CMI53" s="111">
        <f t="shared" si="186"/>
        <v>1.6598994522199335</v>
      </c>
      <c r="CMJ53" s="111">
        <f t="shared" si="186"/>
        <v>1.986983351310103</v>
      </c>
      <c r="CMK53" s="111">
        <f t="shared" si="186"/>
        <v>1.5999029024445413</v>
      </c>
      <c r="CML53" s="111">
        <f t="shared" si="186"/>
        <v>2.3870740750764567</v>
      </c>
      <c r="CMM53" s="111">
        <f t="shared" si="186"/>
        <v>1.7981624402793093</v>
      </c>
      <c r="CMN53" s="111">
        <f t="shared" si="186"/>
        <v>1.1055947811734501</v>
      </c>
      <c r="CMO53" s="111">
        <f t="shared" si="186"/>
        <v>1.6007189409446854</v>
      </c>
      <c r="CMP53" s="111">
        <f t="shared" si="186"/>
        <v>1.4401885807468959</v>
      </c>
      <c r="CMQ53" s="111">
        <f t="shared" si="186"/>
        <v>1.8995844658980847</v>
      </c>
      <c r="CMR53" s="111">
        <f t="shared" si="186"/>
        <v>2.0316091818197575</v>
      </c>
      <c r="CMS53" s="111">
        <f t="shared" si="186"/>
        <v>3.995585600822694</v>
      </c>
      <c r="CMT53" s="111">
        <f t="shared" si="186"/>
        <v>1.6511415525114155</v>
      </c>
      <c r="CMU53" s="111">
        <f t="shared" si="186"/>
        <v>2.874553318353148</v>
      </c>
      <c r="CMV53" s="111">
        <f t="shared" si="186"/>
        <v>2.3682692923812985</v>
      </c>
      <c r="CMW53" s="111">
        <f t="shared" si="186"/>
        <v>1.7418043150622577</v>
      </c>
      <c r="CMX53" s="111">
        <f t="shared" si="186"/>
        <v>2.7865146847071505</v>
      </c>
      <c r="CMY53" s="111">
        <f t="shared" si="186"/>
        <v>2.3889606021489738</v>
      </c>
      <c r="CMZ53" s="111">
        <f t="shared" si="186"/>
        <v>1.4431666406480372</v>
      </c>
      <c r="CNA53" s="111">
        <f t="shared" si="186"/>
        <v>2.0647393941880905</v>
      </c>
      <c r="CNB53" s="111">
        <f t="shared" si="186"/>
        <v>1.9793591419171661</v>
      </c>
      <c r="CNC53" s="111">
        <f t="shared" si="186"/>
        <v>1.9322212412682185</v>
      </c>
      <c r="CND53" s="111">
        <f t="shared" si="186"/>
        <v>1.6743036424661999</v>
      </c>
      <c r="CNE53" s="111">
        <f t="shared" si="186"/>
        <v>2.0856265569781587</v>
      </c>
      <c r="CNF53" s="111">
        <f t="shared" si="186"/>
        <v>1.3702286680309637</v>
      </c>
      <c r="CNG53" s="111">
        <f t="shared" si="186"/>
        <v>2.0087433248845312</v>
      </c>
      <c r="CNH53" s="111">
        <f t="shared" si="186"/>
        <v>2.6335228185117385</v>
      </c>
      <c r="CNI53" s="111">
        <f t="shared" si="186"/>
        <v>2.5542654940879208</v>
      </c>
      <c r="CNJ53" s="111">
        <f t="shared" si="186"/>
        <v>1.7825128581925056</v>
      </c>
      <c r="CNK53" s="111">
        <f t="shared" si="186"/>
        <v>2.0307436842916688</v>
      </c>
      <c r="CNL53" s="111">
        <f t="shared" si="186"/>
        <v>3.0037537537537538</v>
      </c>
      <c r="CNM53" s="111">
        <f t="shared" si="186"/>
        <v>1.5931911990763041</v>
      </c>
      <c r="CNN53" s="111">
        <f t="shared" si="186"/>
        <v>2.3039846920186564</v>
      </c>
      <c r="CNO53" s="111">
        <f t="shared" si="186"/>
        <v>3.0986198099551401</v>
      </c>
      <c r="CNP53" s="111">
        <f t="shared" si="186"/>
        <v>1.7868050478990944</v>
      </c>
      <c r="CNQ53" s="111">
        <f t="shared" si="186"/>
        <v>2.3003984505580681</v>
      </c>
      <c r="CNR53" s="111">
        <f t="shared" si="186"/>
        <v>2.0498662531938026</v>
      </c>
      <c r="CNS53" s="111">
        <f t="shared" si="186"/>
        <v>2.0583132038240399</v>
      </c>
      <c r="CNT53" s="111">
        <f t="shared" si="186"/>
        <v>1.4360938247965533</v>
      </c>
      <c r="CNU53" s="111">
        <f t="shared" si="186"/>
        <v>1.9922333021374556</v>
      </c>
      <c r="CNV53" s="111">
        <f t="shared" si="186"/>
        <v>0.98902540938883476</v>
      </c>
      <c r="CNW53" s="111">
        <f t="shared" si="186"/>
        <v>1.5170029118136439</v>
      </c>
      <c r="CNX53" s="111">
        <f t="shared" si="186"/>
        <v>2.1488349126078039</v>
      </c>
      <c r="CNY53" s="111">
        <f t="shared" si="186"/>
        <v>1.9093608636527628</v>
      </c>
      <c r="CNZ53" s="111">
        <f t="shared" si="186"/>
        <v>0.81775387994749615</v>
      </c>
      <c r="COA53" s="111">
        <f t="shared" si="186"/>
        <v>3.2147726510341554</v>
      </c>
      <c r="COB53" s="111">
        <f t="shared" si="186"/>
        <v>1.0804720565081107</v>
      </c>
      <c r="COC53" s="111">
        <f t="shared" si="186"/>
        <v>1.7444136483926027</v>
      </c>
      <c r="COD53" s="111">
        <f t="shared" si="186"/>
        <v>1.4541331665639357</v>
      </c>
      <c r="COE53" s="111">
        <f t="shared" si="186"/>
        <v>3.5722628657453583</v>
      </c>
      <c r="COF53" s="111">
        <f t="shared" si="186"/>
        <v>1.9485333050937204</v>
      </c>
      <c r="COG53" s="111">
        <f t="shared" si="186"/>
        <v>2.0519470612914299</v>
      </c>
      <c r="COH53" s="111">
        <f t="shared" si="186"/>
        <v>1.6205281320654703</v>
      </c>
      <c r="COI53" s="111">
        <f t="shared" si="186"/>
        <v>1.3267292508095914</v>
      </c>
      <c r="COJ53" s="111">
        <f t="shared" si="186"/>
        <v>2.1748570138883054</v>
      </c>
      <c r="COK53" s="111">
        <f t="shared" si="186"/>
        <v>2.0644797247360369</v>
      </c>
      <c r="COL53" s="111">
        <f t="shared" si="186"/>
        <v>3.5024069142538568</v>
      </c>
      <c r="COM53" s="111">
        <f t="shared" si="186"/>
        <v>1.6121244333983371</v>
      </c>
      <c r="CON53" s="111">
        <f t="shared" si="186"/>
        <v>1.2818204731213767</v>
      </c>
      <c r="COO53" s="111">
        <f t="shared" si="186"/>
        <v>2.5815053580420275</v>
      </c>
      <c r="COP53" s="111">
        <f t="shared" si="186"/>
        <v>0.1434823158045771</v>
      </c>
      <c r="COQ53" s="111">
        <f t="shared" si="186"/>
        <v>2.5424822037973049</v>
      </c>
      <c r="COR53" s="111">
        <f t="shared" si="186"/>
        <v>1.1813223360383132</v>
      </c>
      <c r="COS53" s="111">
        <f t="shared" ref="COS53:CRD53" si="187">COS50/COS27*4*100</f>
        <v>2.3031103530965678</v>
      </c>
      <c r="COT53" s="111">
        <f t="shared" si="187"/>
        <v>3.0549716017912689</v>
      </c>
      <c r="COU53" s="111">
        <f t="shared" si="187"/>
        <v>1.7916102841677943</v>
      </c>
      <c r="COV53" s="111">
        <f t="shared" si="187"/>
        <v>2.4981109438751394</v>
      </c>
      <c r="COW53" s="111">
        <f t="shared" si="187"/>
        <v>2.1501054958304029</v>
      </c>
      <c r="COX53" s="111">
        <f t="shared" si="187"/>
        <v>3.6006015589727389</v>
      </c>
      <c r="COY53" s="111">
        <f t="shared" si="187"/>
        <v>2.0504984822462173</v>
      </c>
      <c r="COZ53" s="111">
        <f t="shared" si="187"/>
        <v>2.469271814532862</v>
      </c>
      <c r="CPA53" s="111">
        <f t="shared" si="187"/>
        <v>3.4477528941913955</v>
      </c>
      <c r="CPB53" s="111">
        <f t="shared" si="187"/>
        <v>2.0337834239485648</v>
      </c>
      <c r="CPC53" s="111">
        <f t="shared" si="187"/>
        <v>1.5515965848879292</v>
      </c>
      <c r="CPD53" s="111">
        <f t="shared" si="187"/>
        <v>2.0616814924278106</v>
      </c>
      <c r="CPE53" s="111">
        <f t="shared" si="187"/>
        <v>2.0301330281254102</v>
      </c>
      <c r="CPF53" s="111">
        <f t="shared" si="187"/>
        <v>2.0343131006704565</v>
      </c>
      <c r="CPG53" s="111">
        <f t="shared" si="187"/>
        <v>2.8264915492744631</v>
      </c>
      <c r="CPH53" s="111">
        <f t="shared" si="187"/>
        <v>2.2187874673176649</v>
      </c>
      <c r="CPI53" s="111">
        <f t="shared" si="187"/>
        <v>1.9017326525487572</v>
      </c>
      <c r="CPJ53" s="111">
        <f t="shared" si="187"/>
        <v>1.9881598421312283</v>
      </c>
      <c r="CPK53" s="111">
        <f t="shared" si="187"/>
        <v>1.116990993513463</v>
      </c>
      <c r="CPL53" s="111">
        <f t="shared" si="187"/>
        <v>1.7851248128766457</v>
      </c>
      <c r="CPM53" s="111">
        <f t="shared" si="187"/>
        <v>1.0137570915658616</v>
      </c>
      <c r="CPN53" s="111">
        <f t="shared" si="187"/>
        <v>1.0247069537883018</v>
      </c>
      <c r="CPO53" s="111">
        <f t="shared" si="187"/>
        <v>2.7542082192967889</v>
      </c>
      <c r="CPP53" s="111">
        <f t="shared" si="187"/>
        <v>1.9293312679406518</v>
      </c>
      <c r="CPQ53" s="111">
        <f t="shared" si="187"/>
        <v>2.2693041900285165</v>
      </c>
      <c r="CPR53" s="111">
        <f t="shared" si="187"/>
        <v>2.6802326033987498</v>
      </c>
      <c r="CPS53" s="111">
        <f t="shared" si="187"/>
        <v>2.1338309567757245</v>
      </c>
      <c r="CPT53" s="111">
        <f t="shared" si="187"/>
        <v>1.9924847414186315</v>
      </c>
      <c r="CPU53" s="111">
        <f t="shared" si="187"/>
        <v>1.7879822053199566</v>
      </c>
      <c r="CPV53" s="111">
        <f t="shared" si="187"/>
        <v>1.1642290620679618</v>
      </c>
      <c r="CPW53" s="111">
        <f t="shared" si="187"/>
        <v>1.3965568628564129</v>
      </c>
      <c r="CPX53" s="111">
        <f t="shared" si="187"/>
        <v>1.4967380169299616</v>
      </c>
      <c r="CPY53" s="111">
        <f t="shared" si="187"/>
        <v>2.5458751754405937</v>
      </c>
      <c r="CPZ53" s="111">
        <f t="shared" si="187"/>
        <v>1.507454007425066</v>
      </c>
      <c r="CQA53" s="111">
        <f t="shared" si="187"/>
        <v>2.0032316467771136</v>
      </c>
      <c r="CQB53" s="111">
        <f t="shared" si="187"/>
        <v>0.28100219698651652</v>
      </c>
      <c r="CQC53" s="111">
        <f t="shared" si="187"/>
        <v>1.4458271043452018</v>
      </c>
      <c r="CQD53" s="111">
        <f t="shared" si="187"/>
        <v>1.5796803754602633</v>
      </c>
      <c r="CQE53" s="111">
        <f t="shared" si="187"/>
        <v>2.5476242209474145</v>
      </c>
      <c r="CQF53" s="111">
        <f t="shared" si="187"/>
        <v>3.2100415546426189</v>
      </c>
      <c r="CQG53" s="111">
        <f t="shared" si="187"/>
        <v>2.1788168140423512</v>
      </c>
      <c r="CQH53" s="111">
        <f t="shared" si="187"/>
        <v>0.30158944051950382</v>
      </c>
      <c r="CQI53" s="111">
        <f t="shared" si="187"/>
        <v>3.0805556287456195</v>
      </c>
      <c r="CQJ53" s="111">
        <f t="shared" si="187"/>
        <v>2.9228175848668014</v>
      </c>
      <c r="CQK53" s="111">
        <f t="shared" si="187"/>
        <v>1.9764171633511365</v>
      </c>
      <c r="CQL53" s="111">
        <f t="shared" si="187"/>
        <v>2.0669797055980004</v>
      </c>
      <c r="CQM53" s="111">
        <f t="shared" si="187"/>
        <v>0.61478273019421548</v>
      </c>
      <c r="CQN53" s="111">
        <f t="shared" si="187"/>
        <v>2.0664955151976168</v>
      </c>
      <c r="CQO53" s="111">
        <f t="shared" si="187"/>
        <v>2.1690483591633734</v>
      </c>
      <c r="CQP53" s="111">
        <f t="shared" si="187"/>
        <v>2.0158990602707751</v>
      </c>
      <c r="CQQ53" s="111">
        <f t="shared" si="187"/>
        <v>1.6154730021229247</v>
      </c>
      <c r="CQR53" s="111">
        <f t="shared" si="187"/>
        <v>1.389973177344684</v>
      </c>
      <c r="CQS53" s="111">
        <f t="shared" si="187"/>
        <v>1.1690017080852659</v>
      </c>
      <c r="CQT53" s="111">
        <f t="shared" si="187"/>
        <v>2.052877810551792</v>
      </c>
      <c r="CQU53" s="111">
        <f t="shared" si="187"/>
        <v>2.1418285601401545</v>
      </c>
      <c r="CQV53" s="111">
        <f t="shared" si="187"/>
        <v>1.3427018068978347</v>
      </c>
      <c r="CQW53" s="111">
        <f t="shared" si="187"/>
        <v>1.4665603439309365</v>
      </c>
      <c r="CQX53" s="111">
        <f t="shared" si="187"/>
        <v>1.6948302142067464</v>
      </c>
      <c r="CQY53" s="111">
        <f t="shared" si="187"/>
        <v>1.7777419362064832</v>
      </c>
      <c r="CQZ53" s="111">
        <f t="shared" si="187"/>
        <v>1.1561079122969176</v>
      </c>
      <c r="CRA53" s="111">
        <f t="shared" si="187"/>
        <v>1.9497928345113331</v>
      </c>
      <c r="CRB53" s="111">
        <f t="shared" si="187"/>
        <v>2.7152831652443754</v>
      </c>
      <c r="CRC53" s="111">
        <f t="shared" si="187"/>
        <v>1.4035374817602859</v>
      </c>
      <c r="CRD53" s="111">
        <f t="shared" si="187"/>
        <v>1.706613588403874</v>
      </c>
      <c r="CRE53" s="111">
        <f t="shared" ref="CRE53:CTP53" si="188">CRE50/CRE27*4*100</f>
        <v>2.609369018202067</v>
      </c>
      <c r="CRF53" s="111">
        <f t="shared" si="188"/>
        <v>2.0297404015794336</v>
      </c>
      <c r="CRG53" s="111">
        <f t="shared" si="188"/>
        <v>0</v>
      </c>
      <c r="CRH53" s="111">
        <f t="shared" si="188"/>
        <v>2.4055105497603129</v>
      </c>
      <c r="CRI53" s="111">
        <f t="shared" si="188"/>
        <v>2.1719247374958561</v>
      </c>
      <c r="CRJ53" s="111">
        <f t="shared" si="188"/>
        <v>2.1295791693474748</v>
      </c>
      <c r="CRK53" s="111">
        <f t="shared" si="188"/>
        <v>2.0722922840641154</v>
      </c>
      <c r="CRL53" s="111">
        <f t="shared" si="188"/>
        <v>2.2537733912946134</v>
      </c>
      <c r="CRM53" s="111">
        <f t="shared" si="188"/>
        <v>2.2814052411366967</v>
      </c>
      <c r="CRN53" s="111">
        <f t="shared" si="188"/>
        <v>1.987860529522872</v>
      </c>
      <c r="CRO53" s="111">
        <f t="shared" si="188"/>
        <v>2.4467219782007485</v>
      </c>
      <c r="CRP53" s="111">
        <f t="shared" si="188"/>
        <v>2.4526507408475311</v>
      </c>
      <c r="CRQ53" s="111">
        <f t="shared" si="188"/>
        <v>2.6624511190614859</v>
      </c>
      <c r="CRR53" s="111">
        <f t="shared" si="188"/>
        <v>1.1218581041451163</v>
      </c>
      <c r="CRS53" s="111">
        <f t="shared" si="188"/>
        <v>1.6932756781784057</v>
      </c>
      <c r="CRT53" s="111">
        <f t="shared" si="188"/>
        <v>2.1863733709279924</v>
      </c>
      <c r="CRU53" s="111">
        <f t="shared" si="188"/>
        <v>1.8863866545182948</v>
      </c>
      <c r="CRV53" s="111">
        <f t="shared" si="188"/>
        <v>1.9676499222846602</v>
      </c>
      <c r="CRW53" s="111">
        <f t="shared" si="188"/>
        <v>2.0869698166575357</v>
      </c>
      <c r="CRX53" s="111">
        <f t="shared" si="188"/>
        <v>1.655668298682561</v>
      </c>
      <c r="CRY53" s="111">
        <f t="shared" si="188"/>
        <v>1.5644870316150594</v>
      </c>
      <c r="CRZ53" s="111">
        <f t="shared" si="188"/>
        <v>1.6400677104259564</v>
      </c>
      <c r="CSA53" s="111">
        <f t="shared" si="188"/>
        <v>1.7720221395655871</v>
      </c>
      <c r="CSB53" s="111">
        <f t="shared" si="188"/>
        <v>2.5971755414550333</v>
      </c>
      <c r="CSC53" s="111">
        <f t="shared" si="188"/>
        <v>2.0750586541289446</v>
      </c>
      <c r="CSD53" s="111">
        <f t="shared" si="188"/>
        <v>2.1150855365474337</v>
      </c>
      <c r="CSE53" s="111">
        <f t="shared" si="188"/>
        <v>2.2447626959202482</v>
      </c>
      <c r="CSF53" s="111">
        <f t="shared" si="188"/>
        <v>1.7555067057036597</v>
      </c>
      <c r="CSG53" s="111">
        <f t="shared" si="188"/>
        <v>1.1784297289745738</v>
      </c>
      <c r="CSH53" s="111">
        <f t="shared" si="188"/>
        <v>1.5739626393176707</v>
      </c>
      <c r="CSI53" s="111">
        <f t="shared" si="188"/>
        <v>0.8855661908171778</v>
      </c>
      <c r="CSJ53" s="111">
        <f t="shared" si="188"/>
        <v>1.7442827255089346</v>
      </c>
      <c r="CSK53" s="111">
        <f t="shared" si="188"/>
        <v>1.4780071623498492</v>
      </c>
      <c r="CSL53" s="111">
        <f t="shared" si="188"/>
        <v>1.941372973082742</v>
      </c>
      <c r="CSM53" s="111">
        <f t="shared" si="188"/>
        <v>1.8434911304994643</v>
      </c>
      <c r="CSN53" s="111">
        <f t="shared" si="188"/>
        <v>1.5044011736463057</v>
      </c>
      <c r="CSO53" s="111">
        <f t="shared" si="188"/>
        <v>2.3290326951952776</v>
      </c>
      <c r="CSP53" s="111" t="e">
        <f t="shared" si="188"/>
        <v>#VALUE!</v>
      </c>
      <c r="CSQ53" s="111">
        <f t="shared" si="188"/>
        <v>2.8093531036728567</v>
      </c>
      <c r="CSR53" s="111">
        <f t="shared" si="188"/>
        <v>2.0152265212138478</v>
      </c>
      <c r="CSS53" s="111">
        <f t="shared" si="188"/>
        <v>1.7496727324189498</v>
      </c>
      <c r="CST53" s="111">
        <f t="shared" si="188"/>
        <v>0.87089704547818636</v>
      </c>
      <c r="CSU53" s="111">
        <f t="shared" si="188"/>
        <v>2.1060033400720752</v>
      </c>
      <c r="CSV53" s="111">
        <f t="shared" si="188"/>
        <v>2.4607048853451872</v>
      </c>
      <c r="CSW53" s="111">
        <f t="shared" si="188"/>
        <v>0.88915789397836908</v>
      </c>
      <c r="CSX53" s="111">
        <f t="shared" si="188"/>
        <v>3.129607193425489</v>
      </c>
      <c r="CSY53" s="111">
        <f t="shared" si="188"/>
        <v>3.9223488181686013</v>
      </c>
      <c r="CSZ53" s="111">
        <f t="shared" si="188"/>
        <v>1.1697596826519474</v>
      </c>
      <c r="CTA53" s="111">
        <f t="shared" si="188"/>
        <v>2.3599990046652546</v>
      </c>
      <c r="CTB53" s="111">
        <f t="shared" si="188"/>
        <v>1.5310688365508953</v>
      </c>
      <c r="CTC53" s="111">
        <f t="shared" si="188"/>
        <v>1.2148968845985082</v>
      </c>
      <c r="CTD53" s="111">
        <f t="shared" si="188"/>
        <v>1.1022065808516472</v>
      </c>
      <c r="CTE53" s="111">
        <f t="shared" si="188"/>
        <v>0.93976297750219329</v>
      </c>
      <c r="CTF53" s="111">
        <f t="shared" si="188"/>
        <v>1.9414184387004052</v>
      </c>
      <c r="CTG53" s="111">
        <f t="shared" si="188"/>
        <v>2.0624583854361207</v>
      </c>
      <c r="CTH53" s="111">
        <f t="shared" si="188"/>
        <v>2.3658845484638422</v>
      </c>
      <c r="CTI53" s="111">
        <f t="shared" si="188"/>
        <v>1.8441820271150822</v>
      </c>
      <c r="CTJ53" s="111">
        <f t="shared" si="188"/>
        <v>2.0231156025530996</v>
      </c>
      <c r="CTK53" s="111">
        <f t="shared" si="188"/>
        <v>0.65995137200416809</v>
      </c>
      <c r="CTL53" s="111">
        <f t="shared" si="188"/>
        <v>1.6633489013092413</v>
      </c>
      <c r="CTM53" s="111">
        <f t="shared" si="188"/>
        <v>2.3530397375960019</v>
      </c>
      <c r="CTN53" s="111">
        <f t="shared" si="188"/>
        <v>1.8901393335975281</v>
      </c>
      <c r="CTO53" s="111">
        <f t="shared" si="188"/>
        <v>1.6961192606774893</v>
      </c>
      <c r="CTP53" s="111">
        <f t="shared" si="188"/>
        <v>1.3219464349303729</v>
      </c>
      <c r="CTQ53" s="111">
        <f t="shared" ref="CTQ53:CWB53" si="189">CTQ50/CTQ27*4*100</f>
        <v>1.9281319075213572</v>
      </c>
      <c r="CTR53" s="111">
        <f t="shared" si="189"/>
        <v>2.4060114588973041</v>
      </c>
      <c r="CTS53" s="111">
        <f t="shared" si="189"/>
        <v>1.9780572406521706</v>
      </c>
      <c r="CTT53" s="111">
        <f t="shared" si="189"/>
        <v>1.0797217139361417</v>
      </c>
      <c r="CTU53" s="111">
        <f t="shared" si="189"/>
        <v>1.7995095924179334</v>
      </c>
      <c r="CTV53" s="111">
        <f t="shared" si="189"/>
        <v>1.1912179526737707</v>
      </c>
      <c r="CTW53" s="111">
        <f t="shared" si="189"/>
        <v>2.3831645619959003</v>
      </c>
      <c r="CTX53" s="111">
        <f t="shared" si="189"/>
        <v>1.6620343629718493</v>
      </c>
      <c r="CTY53" s="111">
        <f t="shared" si="189"/>
        <v>1.9538520626729565</v>
      </c>
      <c r="CTZ53" s="111">
        <f t="shared" si="189"/>
        <v>2.0904134624269743</v>
      </c>
      <c r="CUA53" s="111">
        <f t="shared" si="189"/>
        <v>1.6869256811220379</v>
      </c>
      <c r="CUB53" s="111">
        <f t="shared" si="189"/>
        <v>1.2069194943446442</v>
      </c>
      <c r="CUC53" s="111">
        <f t="shared" si="189"/>
        <v>1.6475627461518101</v>
      </c>
      <c r="CUD53" s="111">
        <f t="shared" si="189"/>
        <v>1.8825390547755585</v>
      </c>
      <c r="CUE53" s="111">
        <f t="shared" si="189"/>
        <v>1.3676822768864463</v>
      </c>
      <c r="CUF53" s="111">
        <f t="shared" si="189"/>
        <v>0</v>
      </c>
      <c r="CUG53" s="111">
        <f t="shared" si="189"/>
        <v>0.6454071304389245</v>
      </c>
      <c r="CUH53" s="111">
        <f t="shared" si="189"/>
        <v>1.4977922098276939</v>
      </c>
      <c r="CUI53" s="111">
        <f t="shared" si="189"/>
        <v>0.98544108231495153</v>
      </c>
      <c r="CUJ53" s="111">
        <f t="shared" si="189"/>
        <v>1.3315627694597814</v>
      </c>
      <c r="CUK53" s="111">
        <f t="shared" si="189"/>
        <v>1.6405307599517491</v>
      </c>
      <c r="CUL53" s="111">
        <f t="shared" si="189"/>
        <v>2.1287712178466847</v>
      </c>
      <c r="CUM53" s="111">
        <f t="shared" si="189"/>
        <v>0.39280345279084428</v>
      </c>
      <c r="CUN53" s="111">
        <f t="shared" si="189"/>
        <v>1.2952169488389307</v>
      </c>
      <c r="CUO53" s="111">
        <f t="shared" si="189"/>
        <v>2.2348287036705843</v>
      </c>
      <c r="CUP53" s="111">
        <f t="shared" si="189"/>
        <v>1.666628194178343</v>
      </c>
      <c r="CUQ53" s="111">
        <f t="shared" si="189"/>
        <v>1.4751605528147334</v>
      </c>
      <c r="CUR53" s="111">
        <f t="shared" si="189"/>
        <v>1.9298449702581761</v>
      </c>
      <c r="CUS53" s="111">
        <f t="shared" si="189"/>
        <v>2.9795726696407607</v>
      </c>
      <c r="CUT53" s="111">
        <f t="shared" si="189"/>
        <v>1.396215997488929</v>
      </c>
      <c r="CUU53" s="111">
        <f t="shared" si="189"/>
        <v>1.5188478791217439</v>
      </c>
      <c r="CUV53" s="111">
        <f t="shared" si="189"/>
        <v>1.7778966154603579</v>
      </c>
      <c r="CUW53" s="111">
        <f t="shared" si="189"/>
        <v>1.2530165212548727</v>
      </c>
      <c r="CUX53" s="111">
        <f t="shared" si="189"/>
        <v>1.674530392726628</v>
      </c>
      <c r="CUY53" s="111">
        <f t="shared" si="189"/>
        <v>1.9902347571798822</v>
      </c>
      <c r="CUZ53" s="111">
        <f t="shared" si="189"/>
        <v>1.6216179011198526</v>
      </c>
      <c r="CVA53" s="111">
        <f t="shared" si="189"/>
        <v>1.8772100529226097</v>
      </c>
      <c r="CVB53" s="111">
        <f t="shared" si="189"/>
        <v>1.4174623486563638</v>
      </c>
      <c r="CVC53" s="111">
        <f t="shared" si="189"/>
        <v>2.1305867108151593</v>
      </c>
      <c r="CVD53" s="111">
        <f t="shared" si="189"/>
        <v>2.2247854351158081</v>
      </c>
      <c r="CVE53" s="111">
        <f t="shared" si="189"/>
        <v>2.0359317720483534</v>
      </c>
      <c r="CVF53" s="111">
        <f t="shared" si="189"/>
        <v>1.2437603762375138</v>
      </c>
      <c r="CVG53" s="111">
        <f t="shared" si="189"/>
        <v>1.7435940448731388</v>
      </c>
      <c r="CVH53" s="111">
        <f t="shared" si="189"/>
        <v>1.540788762830902</v>
      </c>
      <c r="CVI53" s="111" t="e">
        <f t="shared" si="189"/>
        <v>#VALUE!</v>
      </c>
      <c r="CVJ53" s="111">
        <f t="shared" si="189"/>
        <v>1.9411193788417986</v>
      </c>
      <c r="CVK53" s="111">
        <f t="shared" si="189"/>
        <v>2.7687047834182974</v>
      </c>
      <c r="CVL53" s="111">
        <f t="shared" si="189"/>
        <v>2.1602671909420375</v>
      </c>
      <c r="CVM53" s="111">
        <f t="shared" si="189"/>
        <v>1.6580136995878938</v>
      </c>
      <c r="CVN53" s="111">
        <f t="shared" si="189"/>
        <v>0.28068205739948071</v>
      </c>
      <c r="CVO53" s="111">
        <f t="shared" si="189"/>
        <v>2.2430973578429323</v>
      </c>
      <c r="CVP53" s="111">
        <f t="shared" si="189"/>
        <v>0.69761424441365338</v>
      </c>
      <c r="CVQ53" s="111">
        <f t="shared" si="189"/>
        <v>1.3136820877034232</v>
      </c>
      <c r="CVR53" s="111">
        <f t="shared" si="189"/>
        <v>2.8109507031274359</v>
      </c>
      <c r="CVS53" s="111">
        <f t="shared" si="189"/>
        <v>1.3855255029919922</v>
      </c>
      <c r="CVT53" s="111">
        <f t="shared" si="189"/>
        <v>1.7121850502744531</v>
      </c>
      <c r="CVU53" s="111">
        <f t="shared" si="189"/>
        <v>2.7814402080661766</v>
      </c>
      <c r="CVV53" s="111" t="e">
        <f t="shared" si="189"/>
        <v>#VALUE!</v>
      </c>
      <c r="CVW53" s="111">
        <f t="shared" si="189"/>
        <v>2.5043478260869567</v>
      </c>
      <c r="CVX53" s="111">
        <f t="shared" si="189"/>
        <v>1.8703821476429139</v>
      </c>
      <c r="CVY53" s="111">
        <f t="shared" si="189"/>
        <v>2.7254895213186967</v>
      </c>
      <c r="CVZ53" s="111">
        <f t="shared" si="189"/>
        <v>1.985214494847497</v>
      </c>
      <c r="CWA53" s="111">
        <f t="shared" si="189"/>
        <v>1.8531699073851702</v>
      </c>
      <c r="CWB53" s="111">
        <f t="shared" si="189"/>
        <v>3.395721654868479</v>
      </c>
      <c r="CWC53" s="111">
        <f t="shared" ref="CWC53:CYN53" si="190">CWC50/CWC27*4*100</f>
        <v>1.3539055592059899</v>
      </c>
      <c r="CWD53" s="111">
        <f t="shared" si="190"/>
        <v>1.2017199616951761</v>
      </c>
      <c r="CWE53" s="111">
        <f t="shared" si="190"/>
        <v>1.007038556720911</v>
      </c>
      <c r="CWF53" s="111">
        <f t="shared" si="190"/>
        <v>1.3276471844859916</v>
      </c>
      <c r="CWG53" s="111">
        <f t="shared" si="190"/>
        <v>3.432862135841777</v>
      </c>
      <c r="CWH53" s="111">
        <f t="shared" si="190"/>
        <v>1.5717518258065393</v>
      </c>
      <c r="CWI53" s="111">
        <f t="shared" si="190"/>
        <v>1.4367279144607079</v>
      </c>
      <c r="CWJ53" s="111">
        <f t="shared" si="190"/>
        <v>2.2622732567814943</v>
      </c>
      <c r="CWK53" s="111">
        <f t="shared" si="190"/>
        <v>2.7081014318171421</v>
      </c>
      <c r="CWL53" s="111">
        <f t="shared" si="190"/>
        <v>0.41316763315349797</v>
      </c>
      <c r="CWM53" s="111">
        <f t="shared" si="190"/>
        <v>2.1449952038092155</v>
      </c>
      <c r="CWN53" s="111">
        <f t="shared" si="190"/>
        <v>1.7280831823091143</v>
      </c>
      <c r="CWO53" s="111">
        <f t="shared" si="190"/>
        <v>1.1621363510747575</v>
      </c>
      <c r="CWP53" s="111">
        <f t="shared" si="190"/>
        <v>3.5747222344209737</v>
      </c>
      <c r="CWQ53" s="111">
        <f t="shared" si="190"/>
        <v>2.3888212442743666</v>
      </c>
      <c r="CWR53" s="111">
        <f t="shared" si="190"/>
        <v>0.92026595600575489</v>
      </c>
      <c r="CWS53" s="111">
        <f t="shared" si="190"/>
        <v>0</v>
      </c>
      <c r="CWT53" s="111">
        <f t="shared" si="190"/>
        <v>2.8736890586893984</v>
      </c>
      <c r="CWU53" s="111" t="e">
        <f t="shared" si="190"/>
        <v>#VALUE!</v>
      </c>
      <c r="CWV53" s="111">
        <f t="shared" si="190"/>
        <v>1.5013513916439973</v>
      </c>
      <c r="CWW53" s="111">
        <f t="shared" si="190"/>
        <v>2.1106813182996622</v>
      </c>
      <c r="CWX53" s="111">
        <f t="shared" si="190"/>
        <v>1.8346666666666667</v>
      </c>
      <c r="CWY53" s="111">
        <f t="shared" si="190"/>
        <v>1.2548358297787918</v>
      </c>
      <c r="CWZ53" s="111">
        <f t="shared" si="190"/>
        <v>2.509376524210774</v>
      </c>
      <c r="CXA53" s="111">
        <f t="shared" si="190"/>
        <v>2.0466145739063881</v>
      </c>
      <c r="CXB53" s="111">
        <f t="shared" si="190"/>
        <v>1.588271227855834</v>
      </c>
      <c r="CXC53" s="111" t="e">
        <f t="shared" si="190"/>
        <v>#VALUE!</v>
      </c>
      <c r="CXD53" s="111">
        <f t="shared" si="190"/>
        <v>2.104351138733108</v>
      </c>
      <c r="CXE53" s="111">
        <f t="shared" si="190"/>
        <v>2.8290675769624207</v>
      </c>
      <c r="CXF53" s="111">
        <f t="shared" si="190"/>
        <v>2.1935898991071006</v>
      </c>
      <c r="CXG53" s="111">
        <f t="shared" si="190"/>
        <v>2.0290018792143023</v>
      </c>
      <c r="CXH53" s="111">
        <f t="shared" si="190"/>
        <v>2.6792487231175151</v>
      </c>
      <c r="CXI53" s="111">
        <f t="shared" si="190"/>
        <v>1.7232610321615556</v>
      </c>
      <c r="CXJ53" s="111">
        <f t="shared" si="190"/>
        <v>2.2069784035435993</v>
      </c>
      <c r="CXK53" s="111">
        <f t="shared" si="190"/>
        <v>2.0254831898182788</v>
      </c>
      <c r="CXL53" s="111">
        <f t="shared" si="190"/>
        <v>1.7254170926955785</v>
      </c>
      <c r="CXM53" s="111">
        <f t="shared" si="190"/>
        <v>2.2966607623171291</v>
      </c>
      <c r="CXN53" s="111">
        <f t="shared" si="190"/>
        <v>1.9221602401411988</v>
      </c>
      <c r="CXO53" s="111">
        <f t="shared" si="190"/>
        <v>1.5186577957766849</v>
      </c>
      <c r="CXP53" s="111">
        <f t="shared" si="190"/>
        <v>2.1499333549479447</v>
      </c>
      <c r="CXQ53" s="111">
        <f t="shared" si="190"/>
        <v>1.8731343537267222</v>
      </c>
      <c r="CXR53" s="111">
        <f t="shared" si="190"/>
        <v>1.3441658658746105</v>
      </c>
      <c r="CXS53" s="111">
        <f t="shared" si="190"/>
        <v>0.66824837500526457</v>
      </c>
      <c r="CXT53" s="111">
        <f t="shared" si="190"/>
        <v>2.4535043472406803</v>
      </c>
      <c r="CXU53" s="111">
        <f t="shared" si="190"/>
        <v>1.3392592152905562</v>
      </c>
      <c r="CXV53" s="111">
        <f t="shared" si="190"/>
        <v>1.3095318288986191</v>
      </c>
      <c r="CXW53" s="111">
        <f t="shared" si="190"/>
        <v>0.92552153510198387</v>
      </c>
      <c r="CXX53" s="111">
        <f t="shared" si="190"/>
        <v>1.3505666788533088</v>
      </c>
      <c r="CXY53" s="111">
        <f t="shared" si="190"/>
        <v>1.8716946892553499</v>
      </c>
      <c r="CXZ53" s="111">
        <f t="shared" si="190"/>
        <v>2.5408297871829189</v>
      </c>
      <c r="CYA53" s="111">
        <f t="shared" si="190"/>
        <v>1.3172323532556576</v>
      </c>
      <c r="CYB53" s="111">
        <f t="shared" si="190"/>
        <v>1.2773722627737227</v>
      </c>
      <c r="CYC53" s="111">
        <f t="shared" si="190"/>
        <v>1.8989745537409799</v>
      </c>
      <c r="CYD53" s="111">
        <f t="shared" si="190"/>
        <v>2.2612877371092703</v>
      </c>
      <c r="CYE53" s="111">
        <f t="shared" si="190"/>
        <v>1.1233588429403918</v>
      </c>
      <c r="CYF53" s="111">
        <f t="shared" si="190"/>
        <v>1.8608546261203154</v>
      </c>
      <c r="CYG53" s="111">
        <f t="shared" si="190"/>
        <v>2.3479354876013612</v>
      </c>
      <c r="CYH53" s="111">
        <f t="shared" si="190"/>
        <v>1.7216181064882479</v>
      </c>
      <c r="CYI53" s="111">
        <f t="shared" si="190"/>
        <v>1.2878954771144364</v>
      </c>
      <c r="CYJ53" s="111">
        <f t="shared" si="190"/>
        <v>1.5212883300242666</v>
      </c>
      <c r="CYK53" s="111">
        <f t="shared" si="190"/>
        <v>1.4739984867385125</v>
      </c>
      <c r="CYL53" s="111">
        <f t="shared" si="190"/>
        <v>1.4578693124294928</v>
      </c>
      <c r="CYM53" s="111">
        <f t="shared" si="190"/>
        <v>2.0835719754746216</v>
      </c>
      <c r="CYN53" s="111">
        <f t="shared" si="190"/>
        <v>1.3578185865331107</v>
      </c>
      <c r="CYO53" s="111">
        <f t="shared" ref="CYO53:DAZ53" si="191">CYO50/CYO27*4*100</f>
        <v>1.6269503872050002</v>
      </c>
      <c r="CYP53" s="111">
        <f t="shared" si="191"/>
        <v>1.3592008733461753</v>
      </c>
      <c r="CYQ53" s="111">
        <f t="shared" si="191"/>
        <v>2.3161800405791473</v>
      </c>
      <c r="CYR53" s="111">
        <f t="shared" si="191"/>
        <v>2.0049622257533941</v>
      </c>
      <c r="CYS53" s="111">
        <f t="shared" si="191"/>
        <v>2.2864162307814233</v>
      </c>
      <c r="CYT53" s="111">
        <f t="shared" si="191"/>
        <v>1.4680389186487794</v>
      </c>
      <c r="CYU53" s="111">
        <f t="shared" si="191"/>
        <v>1.7202348375541072</v>
      </c>
      <c r="CYV53" s="111">
        <f t="shared" si="191"/>
        <v>2.0117351215423303</v>
      </c>
      <c r="CYW53" s="111">
        <f t="shared" si="191"/>
        <v>2.3602022362027135</v>
      </c>
      <c r="CYX53" s="111">
        <f t="shared" si="191"/>
        <v>1.4554572834189619</v>
      </c>
      <c r="CYY53" s="111">
        <f t="shared" si="191"/>
        <v>1.7351508773647242</v>
      </c>
      <c r="CYZ53" s="111">
        <f t="shared" si="191"/>
        <v>1.2209649541348182</v>
      </c>
      <c r="CZA53" s="111">
        <f t="shared" si="191"/>
        <v>0.59902658180456758</v>
      </c>
      <c r="CZB53" s="111">
        <f t="shared" si="191"/>
        <v>1.9195551337405927</v>
      </c>
      <c r="CZC53" s="111">
        <f t="shared" si="191"/>
        <v>1.6411187541464436</v>
      </c>
      <c r="CZD53" s="111">
        <f t="shared" si="191"/>
        <v>2.0572911629673523</v>
      </c>
      <c r="CZE53" s="111">
        <f t="shared" si="191"/>
        <v>1.7976429696410143</v>
      </c>
      <c r="CZF53" s="111">
        <f t="shared" si="191"/>
        <v>2.5366292841346341</v>
      </c>
      <c r="CZG53" s="111">
        <f t="shared" si="191"/>
        <v>2.3821970797082237</v>
      </c>
      <c r="CZH53" s="111">
        <f t="shared" si="191"/>
        <v>2.212255700371125</v>
      </c>
      <c r="CZI53" s="111">
        <f t="shared" si="191"/>
        <v>1.9189354322367216</v>
      </c>
      <c r="CZJ53" s="111">
        <f t="shared" si="191"/>
        <v>2.165269787002428</v>
      </c>
      <c r="CZK53" s="111">
        <f t="shared" si="191"/>
        <v>1.9501625135427951</v>
      </c>
      <c r="CZL53" s="111">
        <f t="shared" si="191"/>
        <v>1.3517216184126404</v>
      </c>
      <c r="CZM53" s="111">
        <f t="shared" si="191"/>
        <v>0.50542241263890753</v>
      </c>
      <c r="CZN53" s="111">
        <f t="shared" si="191"/>
        <v>2.1040634621985683</v>
      </c>
      <c r="CZO53" s="111">
        <f t="shared" si="191"/>
        <v>1.9440860215053763</v>
      </c>
      <c r="CZP53" s="111">
        <f t="shared" si="191"/>
        <v>1.5874354864684546</v>
      </c>
      <c r="CZQ53" s="111">
        <f t="shared" si="191"/>
        <v>2.1377137713771375</v>
      </c>
      <c r="CZR53" s="111">
        <f t="shared" si="191"/>
        <v>1.8400148938810972</v>
      </c>
      <c r="CZS53" s="111">
        <f t="shared" si="191"/>
        <v>1.3064693845427358</v>
      </c>
      <c r="CZT53" s="111">
        <f t="shared" si="191"/>
        <v>1.9861092360079804</v>
      </c>
      <c r="CZU53" s="111">
        <f t="shared" si="191"/>
        <v>2.7788462659253299</v>
      </c>
      <c r="CZV53" s="111">
        <f t="shared" si="191"/>
        <v>1.2606884455163341</v>
      </c>
      <c r="CZW53" s="111">
        <f t="shared" si="191"/>
        <v>1.8729991877299439</v>
      </c>
      <c r="CZX53" s="111">
        <f t="shared" si="191"/>
        <v>1.1603136472827811</v>
      </c>
      <c r="CZY53" s="111">
        <f t="shared" si="191"/>
        <v>2.8702322070634256</v>
      </c>
      <c r="CZZ53" s="111">
        <f t="shared" si="191"/>
        <v>2.4503560828411808</v>
      </c>
      <c r="DAA53" s="111">
        <f t="shared" si="191"/>
        <v>2.2998787679052741</v>
      </c>
      <c r="DAB53" s="111">
        <f t="shared" si="191"/>
        <v>1.9984519034550701</v>
      </c>
      <c r="DAC53" s="111">
        <f t="shared" si="191"/>
        <v>2.1443888491779846</v>
      </c>
      <c r="DAD53" s="111">
        <f t="shared" si="191"/>
        <v>2.184569182673767</v>
      </c>
      <c r="DAE53" s="111">
        <f t="shared" si="191"/>
        <v>2.9698912807656148</v>
      </c>
      <c r="DAF53" s="111">
        <f t="shared" si="191"/>
        <v>1.8808210507279137</v>
      </c>
      <c r="DAG53" s="111">
        <f t="shared" si="191"/>
        <v>2.1454118114913112</v>
      </c>
      <c r="DAH53" s="111">
        <f t="shared" si="191"/>
        <v>3.0414508098967041</v>
      </c>
      <c r="DAI53" s="111">
        <f t="shared" si="191"/>
        <v>0.90409053549977869</v>
      </c>
      <c r="DAJ53" s="111">
        <f t="shared" si="191"/>
        <v>2.0466707121972747</v>
      </c>
      <c r="DAK53" s="111">
        <f t="shared" si="191"/>
        <v>1.2932872234591881</v>
      </c>
      <c r="DAL53" s="111">
        <f t="shared" si="191"/>
        <v>2.6853255924786623</v>
      </c>
      <c r="DAM53" s="111">
        <f t="shared" si="191"/>
        <v>2.1739687748352861</v>
      </c>
      <c r="DAN53" s="111">
        <f t="shared" si="191"/>
        <v>2.6059054224872784</v>
      </c>
      <c r="DAO53" s="111">
        <f t="shared" si="191"/>
        <v>2.4383570276056377</v>
      </c>
      <c r="DAP53" s="111">
        <f t="shared" si="191"/>
        <v>2.364968972622191</v>
      </c>
      <c r="DAQ53" s="111">
        <f t="shared" si="191"/>
        <v>1.5895189399590413</v>
      </c>
      <c r="DAR53" s="111">
        <f t="shared" si="191"/>
        <v>2.402236182990618</v>
      </c>
      <c r="DAS53" s="111">
        <f t="shared" si="191"/>
        <v>1.8923988645606813</v>
      </c>
      <c r="DAT53" s="111">
        <f t="shared" si="191"/>
        <v>2.7962670096105384</v>
      </c>
      <c r="DAU53" s="111">
        <f t="shared" si="191"/>
        <v>2.4038069340584634</v>
      </c>
      <c r="DAV53" s="111">
        <f t="shared" si="191"/>
        <v>1.6880422482082234</v>
      </c>
      <c r="DAW53" s="111">
        <f t="shared" si="191"/>
        <v>2.8132518970942066</v>
      </c>
      <c r="DAX53" s="111">
        <f t="shared" si="191"/>
        <v>0.83033652018828752</v>
      </c>
      <c r="DAY53" s="111">
        <f t="shared" si="191"/>
        <v>2.5872476407041844</v>
      </c>
      <c r="DAZ53" s="111">
        <f t="shared" si="191"/>
        <v>2.1857010933475682</v>
      </c>
      <c r="DBA53" s="111">
        <f t="shared" ref="DBA53:DDL53" si="192">DBA50/DBA27*4*100</f>
        <v>1.5503600320028448</v>
      </c>
      <c r="DBB53" s="111">
        <f t="shared" si="192"/>
        <v>1.2779552715654952</v>
      </c>
      <c r="DBC53" s="111">
        <f t="shared" si="192"/>
        <v>2.269964936211887</v>
      </c>
      <c r="DBD53" s="111">
        <f t="shared" si="192"/>
        <v>3.4467727800388177</v>
      </c>
      <c r="DBE53" s="111">
        <f t="shared" si="192"/>
        <v>3.0635373542918858</v>
      </c>
      <c r="DBF53" s="111">
        <f t="shared" si="192"/>
        <v>2.6882671288599624</v>
      </c>
      <c r="DBG53" s="111">
        <f t="shared" si="192"/>
        <v>2.9206525950698001</v>
      </c>
      <c r="DBH53" s="111">
        <f t="shared" si="192"/>
        <v>2.5732961855955074</v>
      </c>
      <c r="DBI53" s="111">
        <f t="shared" si="192"/>
        <v>2.9444880884771178</v>
      </c>
      <c r="DBJ53" s="111">
        <f t="shared" si="192"/>
        <v>1.2625000991284627</v>
      </c>
      <c r="DBK53" s="111">
        <f t="shared" si="192"/>
        <v>1.683232345522363</v>
      </c>
      <c r="DBL53" s="111">
        <f t="shared" si="192"/>
        <v>2.2985508365051932</v>
      </c>
      <c r="DBM53" s="111">
        <f t="shared" si="192"/>
        <v>3.0254849407168489</v>
      </c>
      <c r="DBN53" s="111">
        <f t="shared" si="192"/>
        <v>2.13647665530896</v>
      </c>
      <c r="DBO53" s="111">
        <f t="shared" si="192"/>
        <v>1.7618110236220472</v>
      </c>
      <c r="DBP53" s="111">
        <f t="shared" si="192"/>
        <v>1.7822621496728042</v>
      </c>
      <c r="DBQ53" s="111">
        <f t="shared" si="192"/>
        <v>1.9699020935114879</v>
      </c>
      <c r="DBR53" s="111">
        <f t="shared" si="192"/>
        <v>1.4054426455390976</v>
      </c>
      <c r="DBS53" s="111">
        <f t="shared" si="192"/>
        <v>1.6302096556516161</v>
      </c>
      <c r="DBT53" s="111">
        <f t="shared" si="192"/>
        <v>2.1591309497927083</v>
      </c>
      <c r="DBU53" s="111">
        <f t="shared" si="192"/>
        <v>2.4696745621903817</v>
      </c>
      <c r="DBV53" s="111">
        <f t="shared" si="192"/>
        <v>3.1567572817891527</v>
      </c>
      <c r="DBW53" s="111">
        <f t="shared" si="192"/>
        <v>1.2888846435508008</v>
      </c>
      <c r="DBX53" s="111">
        <f t="shared" si="192"/>
        <v>0.92320411537754921</v>
      </c>
      <c r="DBY53" s="111">
        <f t="shared" si="192"/>
        <v>2.1007536599633285</v>
      </c>
      <c r="DBZ53" s="111">
        <f t="shared" si="192"/>
        <v>1.5948607432896647</v>
      </c>
      <c r="DCA53" s="111">
        <f t="shared" si="192"/>
        <v>2.3229109402228243</v>
      </c>
      <c r="DCB53" s="111">
        <f t="shared" si="192"/>
        <v>1.5012683640823028</v>
      </c>
      <c r="DCC53" s="111">
        <f t="shared" si="192"/>
        <v>1.7085447289790845</v>
      </c>
      <c r="DCD53" s="111">
        <f t="shared" si="192"/>
        <v>2.3962820222171843</v>
      </c>
      <c r="DCE53" s="111">
        <f t="shared" si="192"/>
        <v>3.744293474579715</v>
      </c>
      <c r="DCF53" s="111">
        <f t="shared" si="192"/>
        <v>2.3293093601685735</v>
      </c>
      <c r="DCG53" s="111">
        <f t="shared" si="192"/>
        <v>1.3925768572608721</v>
      </c>
      <c r="DCH53" s="111">
        <f t="shared" si="192"/>
        <v>1.6301989054378778</v>
      </c>
      <c r="DCI53" s="111">
        <f t="shared" si="192"/>
        <v>2.3589639987190756</v>
      </c>
      <c r="DCJ53" s="111">
        <f t="shared" si="192"/>
        <v>3.0372374038470205</v>
      </c>
      <c r="DCK53" s="111">
        <f t="shared" si="192"/>
        <v>2.1790017007709763</v>
      </c>
      <c r="DCL53" s="111">
        <f t="shared" si="192"/>
        <v>2.0198408792815665</v>
      </c>
      <c r="DCM53" s="111">
        <f t="shared" si="192"/>
        <v>2.4446689257443639</v>
      </c>
      <c r="DCN53" s="111">
        <f t="shared" si="192"/>
        <v>2.8567340982574607</v>
      </c>
      <c r="DCO53" s="111">
        <f t="shared" si="192"/>
        <v>2.9393211119248903</v>
      </c>
      <c r="DCP53" s="111">
        <f t="shared" si="192"/>
        <v>2.1032102636660865</v>
      </c>
      <c r="DCQ53" s="111">
        <f t="shared" si="192"/>
        <v>2.2557828331103038</v>
      </c>
      <c r="DCR53" s="111">
        <f t="shared" si="192"/>
        <v>2.9454854728524786</v>
      </c>
      <c r="DCS53" s="111">
        <f t="shared" si="192"/>
        <v>1.9439427766954394</v>
      </c>
      <c r="DCT53" s="111">
        <f t="shared" si="192"/>
        <v>2.9179431200629131</v>
      </c>
      <c r="DCU53" s="111">
        <f t="shared" si="192"/>
        <v>0.96611925598575743</v>
      </c>
      <c r="DCV53" s="111">
        <f t="shared" si="192"/>
        <v>1.8133427664215749</v>
      </c>
      <c r="DCW53" s="111">
        <f t="shared" si="192"/>
        <v>1.3817500273834782</v>
      </c>
      <c r="DCX53" s="111">
        <f t="shared" si="192"/>
        <v>1.4323703347636456</v>
      </c>
      <c r="DCY53" s="111">
        <f t="shared" si="192"/>
        <v>2.1694819478920708</v>
      </c>
      <c r="DCZ53" s="111">
        <f t="shared" si="192"/>
        <v>2.0236390086231051</v>
      </c>
      <c r="DDA53" s="111">
        <f t="shared" si="192"/>
        <v>3.2704757154165627</v>
      </c>
      <c r="DDB53" s="111">
        <f t="shared" si="192"/>
        <v>3.0227283375269738</v>
      </c>
      <c r="DDC53" s="111">
        <f t="shared" si="192"/>
        <v>2.5570907942328125</v>
      </c>
      <c r="DDD53" s="111">
        <f t="shared" si="192"/>
        <v>2.5401168084208656</v>
      </c>
      <c r="DDE53" s="111">
        <f t="shared" si="192"/>
        <v>1.1555207065183748</v>
      </c>
      <c r="DDF53" s="111">
        <f t="shared" si="192"/>
        <v>2.0862276267004067</v>
      </c>
      <c r="DDG53" s="111">
        <f t="shared" si="192"/>
        <v>2.3020389356064968</v>
      </c>
      <c r="DDH53" s="111">
        <f t="shared" si="192"/>
        <v>2.9850598936868549</v>
      </c>
      <c r="DDI53" s="111">
        <f t="shared" si="192"/>
        <v>1.6447224530860418</v>
      </c>
      <c r="DDJ53" s="111">
        <f t="shared" si="192"/>
        <v>0.95247955274873164</v>
      </c>
      <c r="DDK53" s="111">
        <f t="shared" si="192"/>
        <v>2.1015874032901376</v>
      </c>
      <c r="DDL53" s="111">
        <f t="shared" si="192"/>
        <v>1.6449183506077099</v>
      </c>
      <c r="DDM53" s="111">
        <f t="shared" ref="DDM53:DFX53" si="193">DDM50/DDM27*4*100</f>
        <v>2.1889769844894276</v>
      </c>
      <c r="DDN53" s="111">
        <f t="shared" si="193"/>
        <v>2.8251479861317605</v>
      </c>
      <c r="DDO53" s="111">
        <f t="shared" si="193"/>
        <v>2.0025091634611023</v>
      </c>
      <c r="DDP53" s="111">
        <f t="shared" si="193"/>
        <v>1.696292332996453</v>
      </c>
      <c r="DDQ53" s="111">
        <f t="shared" si="193"/>
        <v>2.0176672715199273</v>
      </c>
      <c r="DDR53" s="111">
        <f t="shared" si="193"/>
        <v>1.4858696115895391</v>
      </c>
      <c r="DDS53" s="111">
        <f t="shared" si="193"/>
        <v>2.0087663604305157</v>
      </c>
      <c r="DDT53" s="111">
        <f t="shared" si="193"/>
        <v>1.7056341126822538</v>
      </c>
      <c r="DDU53" s="111">
        <f t="shared" si="193"/>
        <v>1.5755928107536625</v>
      </c>
      <c r="DDV53" s="111">
        <f t="shared" si="193"/>
        <v>1.415724110134267</v>
      </c>
      <c r="DDW53" s="111">
        <f t="shared" si="193"/>
        <v>1.9545842716634738</v>
      </c>
      <c r="DDX53" s="111">
        <f t="shared" si="193"/>
        <v>2.4432050144418</v>
      </c>
      <c r="DDY53" s="111">
        <f t="shared" si="193"/>
        <v>1.8044760832186275</v>
      </c>
      <c r="DDZ53" s="111">
        <f t="shared" si="193"/>
        <v>1.9424547772247176</v>
      </c>
      <c r="DEA53" s="111">
        <f t="shared" si="193"/>
        <v>1.6785990712074303</v>
      </c>
      <c r="DEB53" s="111">
        <f t="shared" si="193"/>
        <v>1.723007147700619</v>
      </c>
      <c r="DEC53" s="111">
        <f t="shared" si="193"/>
        <v>1.5877323924548787</v>
      </c>
      <c r="DED53" s="111">
        <f t="shared" si="193"/>
        <v>2.1160976857179388</v>
      </c>
      <c r="DEE53" s="111">
        <f t="shared" si="193"/>
        <v>2.346150801361631</v>
      </c>
      <c r="DEF53" s="111">
        <f t="shared" si="193"/>
        <v>2.5111813220631078</v>
      </c>
      <c r="DEG53" s="111">
        <f t="shared" si="193"/>
        <v>2.1963645013578605</v>
      </c>
      <c r="DEH53" s="111">
        <f t="shared" si="193"/>
        <v>1.9742018549867673</v>
      </c>
      <c r="DEI53" s="111">
        <f t="shared" si="193"/>
        <v>0.9203931096373148</v>
      </c>
      <c r="DEJ53" s="111">
        <f t="shared" si="193"/>
        <v>2.3315919714050044</v>
      </c>
      <c r="DEK53" s="111">
        <f t="shared" si="193"/>
        <v>1.5358729884809526</v>
      </c>
      <c r="DEL53" s="111">
        <f t="shared" si="193"/>
        <v>2.2075867397623168</v>
      </c>
      <c r="DEM53" s="111">
        <f t="shared" si="193"/>
        <v>1.6655954457809201</v>
      </c>
      <c r="DEN53" s="111">
        <f t="shared" si="193"/>
        <v>2.5515217622019462</v>
      </c>
      <c r="DEO53" s="111">
        <f t="shared" si="193"/>
        <v>3.6636427076064204</v>
      </c>
      <c r="DEP53" s="111">
        <f t="shared" si="193"/>
        <v>1.5551526551032082</v>
      </c>
      <c r="DEQ53" s="111">
        <f t="shared" si="193"/>
        <v>1.4239793312704661</v>
      </c>
      <c r="DER53" s="111">
        <f t="shared" si="193"/>
        <v>1.563997309133843</v>
      </c>
      <c r="DES53" s="111">
        <f t="shared" si="193"/>
        <v>2.4042764508861003</v>
      </c>
      <c r="DET53" s="111">
        <f t="shared" si="193"/>
        <v>1.402324647985387</v>
      </c>
      <c r="DEU53" s="111">
        <f t="shared" si="193"/>
        <v>2.0023216574390132</v>
      </c>
      <c r="DEV53" s="111">
        <f t="shared" si="193"/>
        <v>2.230144970942455</v>
      </c>
      <c r="DEW53" s="111">
        <f t="shared" si="193"/>
        <v>1.2941722165276099</v>
      </c>
      <c r="DEX53" s="111">
        <f t="shared" si="193"/>
        <v>2.883868067222302</v>
      </c>
      <c r="DEY53" s="111">
        <f t="shared" si="193"/>
        <v>1.7748232655145284</v>
      </c>
      <c r="DEZ53" s="111">
        <f t="shared" si="193"/>
        <v>1.8701398172411714</v>
      </c>
      <c r="DFA53" s="111">
        <f t="shared" si="193"/>
        <v>2.2100596280124218</v>
      </c>
      <c r="DFB53" s="111">
        <f t="shared" si="193"/>
        <v>2.006897088184199</v>
      </c>
      <c r="DFC53" s="111">
        <f t="shared" si="193"/>
        <v>1.732150701660357</v>
      </c>
      <c r="DFD53" s="111">
        <f t="shared" si="193"/>
        <v>1.9316749237867272</v>
      </c>
      <c r="DFE53" s="111">
        <f t="shared" si="193"/>
        <v>2.0521284475887338</v>
      </c>
      <c r="DFF53" s="111">
        <f t="shared" si="193"/>
        <v>2.3785274710690389</v>
      </c>
      <c r="DFG53" s="111">
        <f t="shared" si="193"/>
        <v>1.8409852563707967</v>
      </c>
      <c r="DFH53" s="111">
        <f t="shared" si="193"/>
        <v>1.149888765294772</v>
      </c>
      <c r="DFI53" s="111">
        <f t="shared" si="193"/>
        <v>2.6511052996431204</v>
      </c>
      <c r="DFJ53" s="111">
        <f t="shared" si="193"/>
        <v>1.1271943254049426</v>
      </c>
      <c r="DFK53" s="111">
        <f t="shared" si="193"/>
        <v>1.1733579923454318</v>
      </c>
      <c r="DFL53" s="111">
        <f t="shared" si="193"/>
        <v>2.8111237043457118</v>
      </c>
      <c r="DFM53" s="111">
        <f t="shared" si="193"/>
        <v>2.2645008824673187</v>
      </c>
      <c r="DFN53" s="111">
        <f t="shared" si="193"/>
        <v>1.5033801448018356</v>
      </c>
      <c r="DFO53" s="111">
        <f t="shared" si="193"/>
        <v>1.501374866259841</v>
      </c>
      <c r="DFP53" s="111">
        <f t="shared" si="193"/>
        <v>2.0067270412767084</v>
      </c>
      <c r="DFQ53" s="111">
        <f t="shared" si="193"/>
        <v>1.9158991506783061</v>
      </c>
      <c r="DFR53" s="111">
        <f t="shared" si="193"/>
        <v>2.8257389129368384</v>
      </c>
      <c r="DFS53" s="111">
        <f t="shared" si="193"/>
        <v>2.3098611222873906</v>
      </c>
      <c r="DFT53" s="111">
        <f t="shared" si="193"/>
        <v>3.2708971789026022</v>
      </c>
      <c r="DFU53" s="111">
        <f t="shared" si="193"/>
        <v>2.3327072471909016</v>
      </c>
      <c r="DFV53" s="111">
        <f t="shared" si="193"/>
        <v>3.1821129617791031</v>
      </c>
      <c r="DFW53" s="111">
        <f t="shared" si="193"/>
        <v>0</v>
      </c>
      <c r="DFX53" s="111">
        <f t="shared" si="193"/>
        <v>0.91803838006978489</v>
      </c>
      <c r="DFY53" s="111">
        <f t="shared" ref="DFY53:DIJ53" si="194">DFY50/DFY27*4*100</f>
        <v>2.5034471912945855</v>
      </c>
      <c r="DFZ53" s="111">
        <f t="shared" si="194"/>
        <v>1.9491955053542829</v>
      </c>
      <c r="DGA53" s="111">
        <f t="shared" si="194"/>
        <v>1.6447381139253721</v>
      </c>
      <c r="DGB53" s="111">
        <f t="shared" si="194"/>
        <v>3.4090610912564085</v>
      </c>
      <c r="DGC53" s="111">
        <f t="shared" si="194"/>
        <v>1.9652015841069921</v>
      </c>
      <c r="DGD53" s="111">
        <f t="shared" si="194"/>
        <v>2.6920646741814211</v>
      </c>
      <c r="DGE53" s="111">
        <f t="shared" si="194"/>
        <v>3.0989941524062736</v>
      </c>
      <c r="DGF53" s="111">
        <f t="shared" si="194"/>
        <v>1.0571955572235041</v>
      </c>
      <c r="DGG53" s="111">
        <f t="shared" si="194"/>
        <v>0.97720903178044516</v>
      </c>
      <c r="DGH53" s="111">
        <f t="shared" si="194"/>
        <v>1.1809376131197034</v>
      </c>
      <c r="DGI53" s="111" t="e">
        <f t="shared" si="194"/>
        <v>#VALUE!</v>
      </c>
      <c r="DGJ53" s="111">
        <f t="shared" si="194"/>
        <v>0.90647925218604819</v>
      </c>
      <c r="DGK53" s="111">
        <f t="shared" si="194"/>
        <v>3.2960240251075108</v>
      </c>
      <c r="DGL53" s="111" t="e">
        <f t="shared" si="194"/>
        <v>#VALUE!</v>
      </c>
      <c r="DGM53" s="111">
        <f t="shared" si="194"/>
        <v>2.9005678654938203</v>
      </c>
      <c r="DGN53" s="111">
        <f t="shared" si="194"/>
        <v>2.7576784265661378</v>
      </c>
      <c r="DGO53" s="111">
        <f t="shared" si="194"/>
        <v>2.9831423394640382</v>
      </c>
      <c r="DGP53" s="111">
        <f t="shared" si="194"/>
        <v>2.5018137172833308</v>
      </c>
      <c r="DGQ53" s="111" t="e">
        <f t="shared" si="194"/>
        <v>#VALUE!</v>
      </c>
      <c r="DGR53" s="111">
        <f t="shared" si="194"/>
        <v>1.4723873478164797</v>
      </c>
      <c r="DGS53" s="111">
        <f t="shared" si="194"/>
        <v>2.3676203366168473</v>
      </c>
      <c r="DGT53" s="111">
        <f t="shared" si="194"/>
        <v>2.1388286102542358</v>
      </c>
      <c r="DGU53" s="111">
        <f t="shared" si="194"/>
        <v>0.89041364951747437</v>
      </c>
      <c r="DGV53" s="111">
        <f t="shared" si="194"/>
        <v>1.8962194353358115</v>
      </c>
      <c r="DGW53" s="111">
        <f t="shared" si="194"/>
        <v>2.7889914815567773</v>
      </c>
      <c r="DGX53" s="111">
        <f t="shared" si="194"/>
        <v>1.0036113258239787</v>
      </c>
      <c r="DGY53" s="111">
        <f t="shared" si="194"/>
        <v>2.0526003007697811</v>
      </c>
      <c r="DGZ53" s="111">
        <f t="shared" si="194"/>
        <v>2.1188613224073878</v>
      </c>
      <c r="DHA53" s="111">
        <f t="shared" si="194"/>
        <v>3.1296032685231232</v>
      </c>
      <c r="DHB53" s="111">
        <f t="shared" si="194"/>
        <v>2.3037379344289191</v>
      </c>
      <c r="DHC53" s="111">
        <f t="shared" si="194"/>
        <v>2.1178976225512844</v>
      </c>
      <c r="DHD53" s="111" t="e">
        <f t="shared" si="194"/>
        <v>#VALUE!</v>
      </c>
      <c r="DHE53" s="111">
        <f t="shared" si="194"/>
        <v>2.3493582771372634</v>
      </c>
      <c r="DHF53" s="111">
        <f t="shared" si="194"/>
        <v>1.7255045053263192</v>
      </c>
      <c r="DHG53" s="111">
        <f t="shared" si="194"/>
        <v>2.4698396197151218</v>
      </c>
      <c r="DHH53" s="111">
        <f t="shared" si="194"/>
        <v>1.0491559281625482</v>
      </c>
      <c r="DHI53" s="111">
        <f t="shared" si="194"/>
        <v>1.7930531655443924</v>
      </c>
      <c r="DHJ53" s="111">
        <f t="shared" si="194"/>
        <v>2.6167373810579249</v>
      </c>
      <c r="DHK53" s="111">
        <f t="shared" si="194"/>
        <v>0.43137114399340765</v>
      </c>
      <c r="DHL53" s="111">
        <f t="shared" si="194"/>
        <v>3.2956501104693623</v>
      </c>
      <c r="DHM53" s="111">
        <f t="shared" si="194"/>
        <v>2.648750121036636</v>
      </c>
      <c r="DHN53" s="111">
        <f t="shared" si="194"/>
        <v>2.1798075223073541</v>
      </c>
      <c r="DHO53" s="111">
        <f t="shared" si="194"/>
        <v>2.5132823953946506</v>
      </c>
      <c r="DHP53" s="111">
        <f t="shared" si="194"/>
        <v>1.0569330506651919</v>
      </c>
      <c r="DHQ53" s="111">
        <f t="shared" si="194"/>
        <v>2.0607108307526746E-2</v>
      </c>
      <c r="DHR53" s="111">
        <f t="shared" si="194"/>
        <v>1.0461763077808155</v>
      </c>
      <c r="DHS53" s="111">
        <f t="shared" si="194"/>
        <v>1.0888820150048235</v>
      </c>
      <c r="DHT53" s="111">
        <f t="shared" si="194"/>
        <v>1.1419869099702007</v>
      </c>
      <c r="DHU53" s="111">
        <f t="shared" si="194"/>
        <v>1.2906907927244302</v>
      </c>
      <c r="DHV53" s="111">
        <f t="shared" si="194"/>
        <v>0.67873146474405588</v>
      </c>
      <c r="DHW53" s="111">
        <f t="shared" si="194"/>
        <v>0.78387458006718924</v>
      </c>
      <c r="DHX53" s="111">
        <f t="shared" si="194"/>
        <v>0.9400520603970367</v>
      </c>
      <c r="DHY53" s="111">
        <f t="shared" si="194"/>
        <v>0.84842312406138343</v>
      </c>
      <c r="DHZ53" s="111">
        <f t="shared" si="194"/>
        <v>1.1580424934600906</v>
      </c>
      <c r="DIA53" s="111">
        <f t="shared" si="194"/>
        <v>0.70908134905731246</v>
      </c>
      <c r="DIB53" s="111">
        <f t="shared" si="194"/>
        <v>0.97489180996361036</v>
      </c>
      <c r="DIC53" s="111">
        <f t="shared" si="194"/>
        <v>0.27458545880626339</v>
      </c>
      <c r="DID53" s="111">
        <f t="shared" si="194"/>
        <v>1.6264753249843302</v>
      </c>
      <c r="DIE53" s="111">
        <f t="shared" si="194"/>
        <v>1.9117706056942847</v>
      </c>
      <c r="DIF53" s="111">
        <f t="shared" si="194"/>
        <v>1.2235141399194496</v>
      </c>
      <c r="DIG53" s="111">
        <f t="shared" si="194"/>
        <v>1.2745443922138446</v>
      </c>
      <c r="DIH53" s="111">
        <f t="shared" si="194"/>
        <v>1.7288861045824733</v>
      </c>
      <c r="DII53" s="111">
        <f t="shared" si="194"/>
        <v>0.8044462338788555</v>
      </c>
      <c r="DIJ53" s="111">
        <f t="shared" si="194"/>
        <v>0.50487251149486523</v>
      </c>
      <c r="DIK53" s="111">
        <f t="shared" ref="DIK53:DKV53" si="195">DIK50/DIK27*4*100</f>
        <v>1.4308426073131957</v>
      </c>
      <c r="DIL53" s="111">
        <f t="shared" si="195"/>
        <v>0.87444134371262516</v>
      </c>
      <c r="DIM53" s="111">
        <f t="shared" si="195"/>
        <v>2.1523715034212456</v>
      </c>
      <c r="DIN53" s="111">
        <f t="shared" si="195"/>
        <v>2.7586206896551726</v>
      </c>
      <c r="DIO53" s="111">
        <f t="shared" si="195"/>
        <v>1.2357921009140274</v>
      </c>
      <c r="DIP53" s="111">
        <f t="shared" si="195"/>
        <v>0.56779591947621511</v>
      </c>
      <c r="DIQ53" s="111">
        <f t="shared" si="195"/>
        <v>0.16443623668698931</v>
      </c>
      <c r="DIR53" s="111">
        <f t="shared" si="195"/>
        <v>0.47371537601157965</v>
      </c>
      <c r="DIS53" s="111">
        <f t="shared" si="195"/>
        <v>3.2819063868351037</v>
      </c>
      <c r="DIT53" s="111">
        <f t="shared" si="195"/>
        <v>0</v>
      </c>
      <c r="DIU53" s="111">
        <f t="shared" si="195"/>
        <v>2.4420274872658774</v>
      </c>
      <c r="DIV53" s="111">
        <f t="shared" si="195"/>
        <v>2.9464206243701314</v>
      </c>
      <c r="DIW53" s="111">
        <f t="shared" si="195"/>
        <v>2.987643007146799</v>
      </c>
      <c r="DIX53" s="111">
        <f t="shared" si="195"/>
        <v>1.4073071718538566</v>
      </c>
      <c r="DIY53" s="111">
        <f t="shared" si="195"/>
        <v>2.7312114762707651</v>
      </c>
      <c r="DIZ53" s="111">
        <f t="shared" si="195"/>
        <v>1.9762615365857537</v>
      </c>
      <c r="DJA53" s="111">
        <f t="shared" si="195"/>
        <v>0</v>
      </c>
      <c r="DJB53" s="111" t="e">
        <f t="shared" si="195"/>
        <v>#VALUE!</v>
      </c>
      <c r="DJC53" s="111">
        <f t="shared" si="195"/>
        <v>1.1490156693772207</v>
      </c>
      <c r="DJD53" s="111">
        <f t="shared" si="195"/>
        <v>1.7913755929923059</v>
      </c>
      <c r="DJE53" s="111">
        <f t="shared" si="195"/>
        <v>0.66136411483499269</v>
      </c>
      <c r="DJF53" s="111">
        <f t="shared" si="195"/>
        <v>1.2528948201462822</v>
      </c>
      <c r="DJG53" s="111">
        <f t="shared" si="195"/>
        <v>1.226556521192171</v>
      </c>
      <c r="DJH53" s="111">
        <f t="shared" si="195"/>
        <v>3.4719751336945581</v>
      </c>
      <c r="DJI53" s="111">
        <f t="shared" si="195"/>
        <v>0.74764722580081666</v>
      </c>
      <c r="DJJ53" s="111">
        <f t="shared" si="195"/>
        <v>2.1906379036602948</v>
      </c>
      <c r="DJK53" s="111">
        <f t="shared" si="195"/>
        <v>1.3682514513695301</v>
      </c>
      <c r="DJL53" s="111">
        <f t="shared" si="195"/>
        <v>0.84042867908883012</v>
      </c>
      <c r="DJM53" s="111" t="e">
        <f t="shared" si="195"/>
        <v>#VALUE!</v>
      </c>
      <c r="DJN53" s="111">
        <f t="shared" si="195"/>
        <v>1.0863358856858412</v>
      </c>
      <c r="DJO53" s="111" t="e">
        <f t="shared" si="195"/>
        <v>#VALUE!</v>
      </c>
      <c r="DJP53" s="111">
        <f t="shared" si="195"/>
        <v>2.5175029151647861</v>
      </c>
      <c r="DJQ53" s="111">
        <f t="shared" si="195"/>
        <v>2.4045740696469839</v>
      </c>
      <c r="DJR53" s="111">
        <f t="shared" si="195"/>
        <v>1.4771850772350608</v>
      </c>
      <c r="DJS53" s="111">
        <f t="shared" si="195"/>
        <v>2.5595883411747007</v>
      </c>
      <c r="DJT53" s="111">
        <f t="shared" si="195"/>
        <v>1.6849964316430912</v>
      </c>
      <c r="DJU53" s="111" t="e">
        <f t="shared" si="195"/>
        <v>#VALUE!</v>
      </c>
      <c r="DJV53" s="111">
        <f t="shared" si="195"/>
        <v>2.6973922932075673</v>
      </c>
      <c r="DJW53" s="111" t="e">
        <f t="shared" si="195"/>
        <v>#VALUE!</v>
      </c>
      <c r="DJX53" s="111">
        <f t="shared" si="195"/>
        <v>1.8205459756599662</v>
      </c>
      <c r="DJY53" s="111" t="e">
        <f t="shared" si="195"/>
        <v>#VALUE!</v>
      </c>
      <c r="DJZ53" s="111">
        <f t="shared" si="195"/>
        <v>1.9109613632615923</v>
      </c>
      <c r="DKA53" s="111" t="e">
        <f t="shared" si="195"/>
        <v>#VALUE!</v>
      </c>
      <c r="DKB53" s="111" t="e">
        <f t="shared" si="195"/>
        <v>#VALUE!</v>
      </c>
      <c r="DKC53" s="111" t="e">
        <f t="shared" si="195"/>
        <v>#VALUE!</v>
      </c>
      <c r="DKD53" s="111" t="e">
        <f t="shared" si="195"/>
        <v>#VALUE!</v>
      </c>
      <c r="DKE53" s="111" t="e">
        <f t="shared" si="195"/>
        <v>#VALUE!</v>
      </c>
      <c r="DKF53" s="111" t="e">
        <f t="shared" si="195"/>
        <v>#VALUE!</v>
      </c>
      <c r="DKG53" s="111" t="e">
        <f t="shared" si="195"/>
        <v>#VALUE!</v>
      </c>
      <c r="DKH53" s="111" t="e">
        <f t="shared" si="195"/>
        <v>#VALUE!</v>
      </c>
      <c r="DKI53" s="111" t="e">
        <f t="shared" si="195"/>
        <v>#VALUE!</v>
      </c>
      <c r="DKJ53" s="111" t="e">
        <f t="shared" si="195"/>
        <v>#VALUE!</v>
      </c>
      <c r="DKK53" s="111" t="e">
        <f t="shared" si="195"/>
        <v>#VALUE!</v>
      </c>
      <c r="DKL53" s="111" t="e">
        <f t="shared" si="195"/>
        <v>#VALUE!</v>
      </c>
      <c r="DKM53" s="111" t="e">
        <f t="shared" si="195"/>
        <v>#VALUE!</v>
      </c>
      <c r="DKN53" s="111" t="e">
        <f t="shared" si="195"/>
        <v>#VALUE!</v>
      </c>
      <c r="DKO53" s="111">
        <f t="shared" si="195"/>
        <v>0.51458527642877816</v>
      </c>
      <c r="DKP53" s="111" t="e">
        <f t="shared" si="195"/>
        <v>#VALUE!</v>
      </c>
      <c r="DKQ53" s="111" t="e">
        <f t="shared" si="195"/>
        <v>#VALUE!</v>
      </c>
      <c r="DKR53" s="111" t="e">
        <f t="shared" si="195"/>
        <v>#VALUE!</v>
      </c>
      <c r="DKS53" s="111">
        <f t="shared" si="195"/>
        <v>1.3004037543914846</v>
      </c>
      <c r="DKT53" s="111" t="e">
        <f t="shared" si="195"/>
        <v>#VALUE!</v>
      </c>
      <c r="DKU53" s="111">
        <f t="shared" si="195"/>
        <v>0.14793603597335689</v>
      </c>
      <c r="DKV53" s="111" t="e">
        <f t="shared" si="195"/>
        <v>#VALUE!</v>
      </c>
      <c r="DKW53" s="111">
        <f t="shared" ref="DKW53:DNH53" si="196">DKW50/DKW27*4*100</f>
        <v>0.97661599063008053</v>
      </c>
      <c r="DKX53" s="111" t="e">
        <f t="shared" si="196"/>
        <v>#VALUE!</v>
      </c>
      <c r="DKY53" s="111">
        <f t="shared" si="196"/>
        <v>1.9969893386395692</v>
      </c>
      <c r="DKZ53" s="111" t="e">
        <f t="shared" si="196"/>
        <v>#VALUE!</v>
      </c>
      <c r="DLA53" s="111" t="e">
        <f t="shared" si="196"/>
        <v>#VALUE!</v>
      </c>
      <c r="DLB53" s="111">
        <f t="shared" si="196"/>
        <v>3.7225094174046665</v>
      </c>
      <c r="DLC53" s="111" t="e">
        <f t="shared" si="196"/>
        <v>#VALUE!</v>
      </c>
      <c r="DLD53" s="111" t="e">
        <f t="shared" si="196"/>
        <v>#VALUE!</v>
      </c>
      <c r="DLE53" s="111">
        <f t="shared" si="196"/>
        <v>0</v>
      </c>
      <c r="DLF53" s="111" t="e">
        <f t="shared" si="196"/>
        <v>#VALUE!</v>
      </c>
      <c r="DLG53" s="111" t="e">
        <f t="shared" si="196"/>
        <v>#VALUE!</v>
      </c>
      <c r="DLH53" s="111">
        <f t="shared" si="196"/>
        <v>1.9533298374410066</v>
      </c>
      <c r="DLI53" s="111">
        <f t="shared" si="196"/>
        <v>1.8677648616436275</v>
      </c>
      <c r="DLJ53" s="111">
        <f t="shared" si="196"/>
        <v>1.134223205577956</v>
      </c>
      <c r="DLK53" s="111">
        <f t="shared" si="196"/>
        <v>1.6807267306840643</v>
      </c>
      <c r="DLL53" s="111">
        <f t="shared" si="196"/>
        <v>1.3688117779538724</v>
      </c>
      <c r="DLM53" s="111" t="e">
        <f t="shared" si="196"/>
        <v>#VALUE!</v>
      </c>
      <c r="DLN53" s="111">
        <f t="shared" si="196"/>
        <v>1.7487440768551126</v>
      </c>
      <c r="DLO53" s="111" t="e">
        <f t="shared" si="196"/>
        <v>#VALUE!</v>
      </c>
      <c r="DLP53" s="111" t="e">
        <f t="shared" si="196"/>
        <v>#VALUE!</v>
      </c>
      <c r="DLQ53" s="111" t="e">
        <f t="shared" si="196"/>
        <v>#VALUE!</v>
      </c>
      <c r="DLR53" s="111" t="e">
        <f t="shared" si="196"/>
        <v>#VALUE!</v>
      </c>
      <c r="DLS53" s="111" t="e">
        <f t="shared" si="196"/>
        <v>#VALUE!</v>
      </c>
      <c r="DLT53" s="111" t="e">
        <f t="shared" si="196"/>
        <v>#VALUE!</v>
      </c>
      <c r="DLU53" s="111" t="e">
        <f t="shared" si="196"/>
        <v>#VALUE!</v>
      </c>
      <c r="DLV53" s="111">
        <f t="shared" si="196"/>
        <v>1.2715813657217256</v>
      </c>
      <c r="DLW53" s="111">
        <f t="shared" si="196"/>
        <v>0.7350501395412814</v>
      </c>
      <c r="DLX53" s="111" t="e">
        <f t="shared" si="196"/>
        <v>#VALUE!</v>
      </c>
      <c r="DLY53" s="111" t="e">
        <f t="shared" si="196"/>
        <v>#VALUE!</v>
      </c>
      <c r="DLZ53" s="111" t="e">
        <f t="shared" si="196"/>
        <v>#VALUE!</v>
      </c>
      <c r="DMA53" s="111">
        <f t="shared" si="196"/>
        <v>1.3352949218391319</v>
      </c>
      <c r="DMB53" s="111" t="e">
        <f t="shared" si="196"/>
        <v>#VALUE!</v>
      </c>
      <c r="DMC53" s="111" t="e">
        <f t="shared" si="196"/>
        <v>#VALUE!</v>
      </c>
      <c r="DMD53" s="111">
        <f t="shared" si="196"/>
        <v>1.9525724587435862</v>
      </c>
      <c r="DME53" s="111">
        <f t="shared" si="196"/>
        <v>0.11658511596686157</v>
      </c>
      <c r="DMF53" s="111">
        <f t="shared" si="196"/>
        <v>0</v>
      </c>
      <c r="DMG53" s="111">
        <f t="shared" si="196"/>
        <v>1.9629012832477306</v>
      </c>
      <c r="DMH53" s="111" t="e">
        <f t="shared" si="196"/>
        <v>#VALUE!</v>
      </c>
      <c r="DMI53" s="111" t="e">
        <f t="shared" si="196"/>
        <v>#VALUE!</v>
      </c>
      <c r="DMJ53" s="111">
        <f t="shared" si="196"/>
        <v>2.453631748005388</v>
      </c>
      <c r="DMK53" s="111">
        <f t="shared" si="196"/>
        <v>0</v>
      </c>
      <c r="DML53" s="111">
        <f t="shared" si="196"/>
        <v>2.3885918003565063</v>
      </c>
      <c r="DMM53" s="111" t="e">
        <f t="shared" si="196"/>
        <v>#VALUE!</v>
      </c>
      <c r="DMN53" s="111">
        <f t="shared" si="196"/>
        <v>0.88175457007255775</v>
      </c>
      <c r="DMO53" s="111">
        <f t="shared" si="196"/>
        <v>2.8337667967056781</v>
      </c>
      <c r="DMP53" s="111" t="e">
        <f t="shared" si="196"/>
        <v>#VALUE!</v>
      </c>
      <c r="DMQ53" s="111">
        <f t="shared" si="196"/>
        <v>1.2304308226358027</v>
      </c>
      <c r="DMR53" s="111">
        <f t="shared" si="196"/>
        <v>0.80538018368159425</v>
      </c>
      <c r="DMS53" s="111">
        <f t="shared" si="196"/>
        <v>2.2924006295091717</v>
      </c>
      <c r="DMT53" s="111">
        <f t="shared" si="196"/>
        <v>3.0274117405865342</v>
      </c>
      <c r="DMU53" s="111">
        <f t="shared" si="196"/>
        <v>2.9181626159235003</v>
      </c>
      <c r="DMV53" s="111">
        <f t="shared" si="196"/>
        <v>0.57854425888136651</v>
      </c>
      <c r="DMW53" s="111">
        <f t="shared" si="196"/>
        <v>2.7969972378294359</v>
      </c>
      <c r="DMX53" s="111">
        <f t="shared" si="196"/>
        <v>2.5781323543255201</v>
      </c>
      <c r="DMY53" s="111">
        <f t="shared" si="196"/>
        <v>0.19958088015168146</v>
      </c>
      <c r="DMZ53" s="111">
        <f t="shared" si="196"/>
        <v>2.6782595846430777</v>
      </c>
      <c r="DNA53" s="111">
        <f t="shared" si="196"/>
        <v>3.1355613969207665</v>
      </c>
      <c r="DNB53" s="111" t="e">
        <f t="shared" si="196"/>
        <v>#VALUE!</v>
      </c>
      <c r="DNC53" s="111">
        <f t="shared" si="196"/>
        <v>0.81516340166098056</v>
      </c>
      <c r="DND53" s="111">
        <f t="shared" si="196"/>
        <v>2.9039352528417219</v>
      </c>
      <c r="DNE53" s="111" t="e">
        <f t="shared" si="196"/>
        <v>#VALUE!</v>
      </c>
      <c r="DNF53" s="111">
        <f t="shared" si="196"/>
        <v>2.515597899993733</v>
      </c>
      <c r="DNG53" s="111">
        <f t="shared" si="196"/>
        <v>0.70493454179254789</v>
      </c>
      <c r="DNH53" s="111" t="e">
        <f t="shared" si="196"/>
        <v>#VALUE!</v>
      </c>
      <c r="DNI53" s="111" t="e">
        <f t="shared" ref="DNI53:DPT53" si="197">DNI50/DNI27*4*100</f>
        <v>#VALUE!</v>
      </c>
      <c r="DNJ53" s="111" t="e">
        <f t="shared" si="197"/>
        <v>#VALUE!</v>
      </c>
      <c r="DNK53" s="111">
        <f t="shared" si="197"/>
        <v>3.4133462206792151</v>
      </c>
      <c r="DNL53" s="111">
        <f t="shared" si="197"/>
        <v>2.5178182331629326</v>
      </c>
      <c r="DNM53" s="111">
        <f t="shared" si="197"/>
        <v>3.149549164028941</v>
      </c>
      <c r="DNN53" s="111" t="e">
        <f t="shared" si="197"/>
        <v>#VALUE!</v>
      </c>
      <c r="DNO53" s="111" t="e">
        <f t="shared" si="197"/>
        <v>#VALUE!</v>
      </c>
      <c r="DNP53" s="111" t="e">
        <f t="shared" si="197"/>
        <v>#VALUE!</v>
      </c>
      <c r="DNQ53" s="111">
        <f t="shared" si="197"/>
        <v>2.6418743618618086</v>
      </c>
      <c r="DNR53" s="111" t="e">
        <f t="shared" si="197"/>
        <v>#VALUE!</v>
      </c>
      <c r="DNS53" s="111" t="e">
        <f t="shared" si="197"/>
        <v>#VALUE!</v>
      </c>
      <c r="DNT53" s="111">
        <f t="shared" si="197"/>
        <v>2.27921242753425</v>
      </c>
      <c r="DNU53" s="111" t="e">
        <f t="shared" si="197"/>
        <v>#VALUE!</v>
      </c>
      <c r="DNV53" s="111">
        <f t="shared" si="197"/>
        <v>3.2380750979178239</v>
      </c>
      <c r="DNW53" s="111">
        <f t="shared" si="197"/>
        <v>0.19511778511750591</v>
      </c>
      <c r="DNX53" s="111" t="e">
        <f t="shared" si="197"/>
        <v>#VALUE!</v>
      </c>
      <c r="DNY53" s="111" t="e">
        <f t="shared" si="197"/>
        <v>#VALUE!</v>
      </c>
      <c r="DNZ53" s="111" t="e">
        <f t="shared" si="197"/>
        <v>#VALUE!</v>
      </c>
      <c r="DOA53" s="111" t="e">
        <f t="shared" si="197"/>
        <v>#VALUE!</v>
      </c>
      <c r="DOB53" s="111" t="e">
        <f t="shared" si="197"/>
        <v>#VALUE!</v>
      </c>
      <c r="DOC53" s="111">
        <f t="shared" si="197"/>
        <v>1.8424593092922836</v>
      </c>
      <c r="DOD53" s="111" t="e">
        <f t="shared" si="197"/>
        <v>#VALUE!</v>
      </c>
      <c r="DOE53" s="111" t="e">
        <f t="shared" si="197"/>
        <v>#VALUE!</v>
      </c>
      <c r="DOF53" s="111" t="e">
        <f t="shared" si="197"/>
        <v>#VALUE!</v>
      </c>
      <c r="DOG53" s="111" t="e">
        <f t="shared" si="197"/>
        <v>#VALUE!</v>
      </c>
      <c r="DOH53" s="111">
        <f t="shared" si="197"/>
        <v>2.7092141922225657</v>
      </c>
      <c r="DOI53" s="111" t="e">
        <f t="shared" si="197"/>
        <v>#VALUE!</v>
      </c>
      <c r="DOJ53" s="111">
        <f t="shared" si="197"/>
        <v>1.7565765109844664</v>
      </c>
      <c r="DOK53" s="111">
        <f t="shared" si="197"/>
        <v>2.4414718492656511</v>
      </c>
      <c r="DOL53" s="111" t="e">
        <f t="shared" si="197"/>
        <v>#VALUE!</v>
      </c>
      <c r="DOM53" s="111">
        <f t="shared" si="197"/>
        <v>1.1996441876778356</v>
      </c>
      <c r="DON53" s="111">
        <f t="shared" si="197"/>
        <v>2.4894697651674282</v>
      </c>
      <c r="DOO53" s="111" t="e">
        <f t="shared" si="197"/>
        <v>#VALUE!</v>
      </c>
      <c r="DOP53" s="111" t="e">
        <f t="shared" si="197"/>
        <v>#VALUE!</v>
      </c>
      <c r="DOQ53" s="111">
        <f t="shared" si="197"/>
        <v>2.7596352258310595</v>
      </c>
      <c r="DOR53" s="111" t="e">
        <f t="shared" si="197"/>
        <v>#VALUE!</v>
      </c>
      <c r="DOS53" s="111" t="e">
        <f t="shared" si="197"/>
        <v>#VALUE!</v>
      </c>
      <c r="DOT53" s="111">
        <f t="shared" si="197"/>
        <v>2.6239865340267503</v>
      </c>
      <c r="DOU53" s="111" t="e">
        <f t="shared" si="197"/>
        <v>#VALUE!</v>
      </c>
      <c r="DOV53" s="111">
        <f t="shared" si="197"/>
        <v>3.3194103126183485</v>
      </c>
      <c r="DOW53" s="111">
        <f t="shared" si="197"/>
        <v>2.5958935881788663</v>
      </c>
      <c r="DOX53" s="111" t="e">
        <f t="shared" si="197"/>
        <v>#VALUE!</v>
      </c>
      <c r="DOY53" s="111" t="e">
        <f t="shared" si="197"/>
        <v>#VALUE!</v>
      </c>
      <c r="DOZ53" s="111" t="e">
        <f t="shared" si="197"/>
        <v>#VALUE!</v>
      </c>
      <c r="DPA53" s="111" t="e">
        <f t="shared" si="197"/>
        <v>#VALUE!</v>
      </c>
      <c r="DPB53" s="111" t="e">
        <f t="shared" si="197"/>
        <v>#VALUE!</v>
      </c>
      <c r="DPC53" s="111" t="e">
        <f t="shared" si="197"/>
        <v>#VALUE!</v>
      </c>
      <c r="DPD53" s="111">
        <f t="shared" si="197"/>
        <v>1.4197966102180466</v>
      </c>
      <c r="DPE53" s="111">
        <f t="shared" si="197"/>
        <v>0</v>
      </c>
      <c r="DPF53" s="111">
        <f t="shared" si="197"/>
        <v>2.7280759519641551</v>
      </c>
      <c r="DPG53" s="111" t="e">
        <f t="shared" si="197"/>
        <v>#VALUE!</v>
      </c>
      <c r="DPH53" s="111" t="e">
        <f t="shared" si="197"/>
        <v>#VALUE!</v>
      </c>
      <c r="DPI53" s="111" t="e">
        <f t="shared" si="197"/>
        <v>#VALUE!</v>
      </c>
      <c r="DPJ53" s="111" t="e">
        <f t="shared" si="197"/>
        <v>#VALUE!</v>
      </c>
      <c r="DPK53" s="111">
        <f t="shared" si="197"/>
        <v>2.7954361671359171</v>
      </c>
      <c r="DPL53" s="111">
        <f t="shared" si="197"/>
        <v>1.228818316637829</v>
      </c>
      <c r="DPM53" s="111" t="e">
        <f t="shared" si="197"/>
        <v>#VALUE!</v>
      </c>
      <c r="DPN53" s="111" t="e">
        <f t="shared" si="197"/>
        <v>#VALUE!</v>
      </c>
      <c r="DPO53" s="111">
        <f t="shared" si="197"/>
        <v>2.2777694325364273</v>
      </c>
      <c r="DPP53" s="111">
        <f t="shared" si="197"/>
        <v>2.4406965873137443</v>
      </c>
      <c r="DPQ53" s="111" t="e">
        <f t="shared" si="197"/>
        <v>#VALUE!</v>
      </c>
      <c r="DPR53" s="111">
        <f t="shared" si="197"/>
        <v>2.4330181444392061</v>
      </c>
      <c r="DPS53" s="111">
        <f t="shared" si="197"/>
        <v>1.619148331250422</v>
      </c>
      <c r="DPT53" s="111">
        <f t="shared" si="197"/>
        <v>2.8455237470585257</v>
      </c>
      <c r="DPU53" s="111">
        <f t="shared" ref="DPU53:DSF53" si="198">DPU50/DPU27*4*100</f>
        <v>2.6760202697663646</v>
      </c>
      <c r="DPV53" s="111" t="e">
        <f t="shared" si="198"/>
        <v>#VALUE!</v>
      </c>
      <c r="DPW53" s="111" t="e">
        <f t="shared" si="198"/>
        <v>#VALUE!</v>
      </c>
      <c r="DPX53" s="111">
        <f t="shared" si="198"/>
        <v>3.5658766998352918</v>
      </c>
      <c r="DPY53" s="111">
        <f t="shared" si="198"/>
        <v>1.7833399047906779</v>
      </c>
      <c r="DPZ53" s="111">
        <f t="shared" si="198"/>
        <v>2.2239097078069636</v>
      </c>
      <c r="DQA53" s="111">
        <f t="shared" si="198"/>
        <v>0</v>
      </c>
      <c r="DQB53" s="111">
        <f t="shared" si="198"/>
        <v>2.264139035492549</v>
      </c>
      <c r="DQC53" s="111" t="e">
        <f t="shared" si="198"/>
        <v>#VALUE!</v>
      </c>
      <c r="DQD53" s="111" t="e">
        <f t="shared" si="198"/>
        <v>#VALUE!</v>
      </c>
      <c r="DQE53" s="111">
        <f t="shared" si="198"/>
        <v>2.985574703987484</v>
      </c>
      <c r="DQF53" s="111">
        <f t="shared" si="198"/>
        <v>1.8138061521474629</v>
      </c>
      <c r="DQG53" s="111">
        <f t="shared" si="198"/>
        <v>2.037531971146938</v>
      </c>
      <c r="DQH53" s="111">
        <f t="shared" si="198"/>
        <v>2.048138735236956</v>
      </c>
      <c r="DQI53" s="111" t="e">
        <f t="shared" si="198"/>
        <v>#VALUE!</v>
      </c>
      <c r="DQJ53" s="111" t="e">
        <f t="shared" si="198"/>
        <v>#VALUE!</v>
      </c>
      <c r="DQK53" s="111">
        <f t="shared" si="198"/>
        <v>1.6888199965422168</v>
      </c>
      <c r="DQL53" s="111" t="e">
        <f t="shared" si="198"/>
        <v>#VALUE!</v>
      </c>
      <c r="DQM53" s="111" t="e">
        <f t="shared" si="198"/>
        <v>#VALUE!</v>
      </c>
      <c r="DQN53" s="111" t="e">
        <f t="shared" si="198"/>
        <v>#VALUE!</v>
      </c>
      <c r="DQO53" s="111" t="e">
        <f t="shared" si="198"/>
        <v>#VALUE!</v>
      </c>
      <c r="DQP53" s="111">
        <f t="shared" si="198"/>
        <v>1.9150853740220302</v>
      </c>
      <c r="DQQ53" s="111">
        <f t="shared" si="198"/>
        <v>2.4833964677522506</v>
      </c>
      <c r="DQR53" s="111" t="e">
        <f t="shared" si="198"/>
        <v>#VALUE!</v>
      </c>
      <c r="DQS53" s="111" t="e">
        <f t="shared" si="198"/>
        <v>#VALUE!</v>
      </c>
      <c r="DQT53" s="111">
        <f t="shared" si="198"/>
        <v>0</v>
      </c>
      <c r="DQU53" s="111" t="e">
        <f t="shared" si="198"/>
        <v>#VALUE!</v>
      </c>
      <c r="DQV53" s="111" t="e">
        <f t="shared" si="198"/>
        <v>#VALUE!</v>
      </c>
      <c r="DQW53" s="111">
        <f t="shared" si="198"/>
        <v>1.9088597692157248</v>
      </c>
      <c r="DQX53" s="111" t="e">
        <f t="shared" si="198"/>
        <v>#VALUE!</v>
      </c>
      <c r="DQY53" s="111" t="e">
        <f t="shared" si="198"/>
        <v>#VALUE!</v>
      </c>
      <c r="DQZ53" s="111" t="e">
        <f t="shared" si="198"/>
        <v>#VALUE!</v>
      </c>
      <c r="DRA53" s="111" t="e">
        <f t="shared" si="198"/>
        <v>#VALUE!</v>
      </c>
      <c r="DRB53" s="111">
        <f t="shared" si="198"/>
        <v>1.2151262542421069</v>
      </c>
      <c r="DRC53" s="111">
        <f t="shared" si="198"/>
        <v>1.9002872633467498</v>
      </c>
      <c r="DRD53" s="111" t="e">
        <f t="shared" si="198"/>
        <v>#VALUE!</v>
      </c>
      <c r="DRE53" s="111" t="e">
        <f t="shared" si="198"/>
        <v>#VALUE!</v>
      </c>
      <c r="DRF53" s="111">
        <f t="shared" si="198"/>
        <v>1.1530931673669915</v>
      </c>
      <c r="DRG53" s="111">
        <f t="shared" si="198"/>
        <v>2.0984411257693991</v>
      </c>
      <c r="DRH53" s="111">
        <f t="shared" si="198"/>
        <v>1.2799523738651584</v>
      </c>
      <c r="DRI53" s="111">
        <f t="shared" si="198"/>
        <v>1.4867775190493369</v>
      </c>
      <c r="DRJ53" s="111">
        <f t="shared" si="198"/>
        <v>0</v>
      </c>
      <c r="DRK53" s="111">
        <f t="shared" si="198"/>
        <v>0.1925264723899536</v>
      </c>
      <c r="DRL53" s="111">
        <f t="shared" si="198"/>
        <v>0.56874307779806632</v>
      </c>
      <c r="DRM53" s="111">
        <f t="shared" si="198"/>
        <v>0</v>
      </c>
      <c r="DRN53" s="111">
        <f t="shared" si="198"/>
        <v>1.8459441256064757</v>
      </c>
      <c r="DRO53" s="111">
        <f t="shared" si="198"/>
        <v>1.8646980329662948</v>
      </c>
      <c r="DRP53" s="111">
        <f t="shared" si="198"/>
        <v>1.5571965280476747</v>
      </c>
      <c r="DRQ53" s="111">
        <f t="shared" si="198"/>
        <v>0.33613843222194606</v>
      </c>
      <c r="DRR53" s="111">
        <f t="shared" si="198"/>
        <v>3.3919669105853671</v>
      </c>
      <c r="DRS53" s="111">
        <f t="shared" si="198"/>
        <v>0.99389335959533309</v>
      </c>
      <c r="DRT53" s="111">
        <f t="shared" si="198"/>
        <v>1.6997236098080484</v>
      </c>
      <c r="DRU53" s="111" t="e">
        <f t="shared" si="198"/>
        <v>#VALUE!</v>
      </c>
      <c r="DRV53" s="111">
        <f t="shared" si="198"/>
        <v>1.4814600558439983</v>
      </c>
      <c r="DRW53" s="111" t="e">
        <f t="shared" si="198"/>
        <v>#VALUE!</v>
      </c>
      <c r="DRX53" s="111" t="e">
        <f t="shared" si="198"/>
        <v>#VALUE!</v>
      </c>
      <c r="DRY53" s="111" t="e">
        <f t="shared" si="198"/>
        <v>#VALUE!</v>
      </c>
      <c r="DRZ53" s="111">
        <f t="shared" si="198"/>
        <v>1.7087711218604564</v>
      </c>
      <c r="DSA53" s="111" t="e">
        <f t="shared" si="198"/>
        <v>#VALUE!</v>
      </c>
      <c r="DSB53" s="111" t="e">
        <f t="shared" si="198"/>
        <v>#VALUE!</v>
      </c>
      <c r="DSC53" s="111" t="e">
        <f t="shared" si="198"/>
        <v>#VALUE!</v>
      </c>
      <c r="DSD53" s="111">
        <f t="shared" si="198"/>
        <v>2.1543159523958919</v>
      </c>
      <c r="DSE53" s="111" t="e">
        <f t="shared" si="198"/>
        <v>#VALUE!</v>
      </c>
      <c r="DSF53" s="111">
        <f t="shared" si="198"/>
        <v>1.25185951354348</v>
      </c>
      <c r="DSG53" s="111">
        <f t="shared" ref="DSG53:DUR53" si="199">DSG50/DSG27*4*100</f>
        <v>1.9655267569967976</v>
      </c>
      <c r="DSH53" s="111">
        <f t="shared" si="199"/>
        <v>0.43905686746120764</v>
      </c>
      <c r="DSI53" s="111" t="e">
        <f t="shared" si="199"/>
        <v>#VALUE!</v>
      </c>
      <c r="DSJ53" s="111">
        <f t="shared" si="199"/>
        <v>2.3069602175924793</v>
      </c>
      <c r="DSK53" s="111" t="e">
        <f t="shared" si="199"/>
        <v>#VALUE!</v>
      </c>
      <c r="DSL53" s="111">
        <f t="shared" si="199"/>
        <v>0.50203218988782305</v>
      </c>
      <c r="DSM53" s="111">
        <f t="shared" si="199"/>
        <v>2.168722558179828</v>
      </c>
      <c r="DSN53" s="111">
        <f t="shared" si="199"/>
        <v>1.668576431357907</v>
      </c>
      <c r="DSO53" s="111">
        <f t="shared" si="199"/>
        <v>2.5910440525964975</v>
      </c>
      <c r="DSP53" s="111">
        <f t="shared" si="199"/>
        <v>1.4792688997937558</v>
      </c>
      <c r="DSQ53" s="111">
        <f t="shared" si="199"/>
        <v>1.7090539165818923</v>
      </c>
      <c r="DSR53" s="111">
        <f t="shared" si="199"/>
        <v>2.2318221090446091</v>
      </c>
      <c r="DSS53" s="111">
        <f t="shared" si="199"/>
        <v>3.1035225843310399</v>
      </c>
      <c r="DST53" s="111">
        <f t="shared" si="199"/>
        <v>1.9335442859479615</v>
      </c>
      <c r="DSU53" s="111">
        <f t="shared" si="199"/>
        <v>2.0780122523969187</v>
      </c>
      <c r="DSV53" s="111">
        <f t="shared" si="199"/>
        <v>0.69941299266686885</v>
      </c>
      <c r="DSW53" s="111">
        <f t="shared" si="199"/>
        <v>2.9916921989158616</v>
      </c>
      <c r="DSX53" s="111">
        <f t="shared" si="199"/>
        <v>2.23658100274685</v>
      </c>
      <c r="DSY53" s="111">
        <f t="shared" si="199"/>
        <v>1.6430739717465697</v>
      </c>
      <c r="DSZ53" s="111">
        <f t="shared" si="199"/>
        <v>5.2538944492605141E-2</v>
      </c>
      <c r="DTA53" s="111">
        <f t="shared" si="199"/>
        <v>1.4705612299239379</v>
      </c>
      <c r="DTB53" s="111">
        <f t="shared" si="199"/>
        <v>1.8007131063198449</v>
      </c>
      <c r="DTC53" s="111">
        <f t="shared" si="199"/>
        <v>1.395300826146229</v>
      </c>
      <c r="DTD53" s="111">
        <f t="shared" si="199"/>
        <v>0.67008547008547004</v>
      </c>
      <c r="DTE53" s="111">
        <f t="shared" si="199"/>
        <v>0</v>
      </c>
      <c r="DTF53" s="111">
        <f t="shared" si="199"/>
        <v>1.6966250917094645</v>
      </c>
      <c r="DTG53" s="111">
        <f t="shared" si="199"/>
        <v>1.8364042548830728</v>
      </c>
      <c r="DTH53" s="111">
        <f t="shared" si="199"/>
        <v>3.1752013489291189</v>
      </c>
      <c r="DTI53" s="111">
        <f t="shared" si="199"/>
        <v>2.6010273026860835</v>
      </c>
      <c r="DTJ53" s="111">
        <f t="shared" si="199"/>
        <v>1.1548070694919959</v>
      </c>
      <c r="DTK53" s="111">
        <f t="shared" si="199"/>
        <v>2.5523951102321445</v>
      </c>
      <c r="DTL53" s="111">
        <f t="shared" si="199"/>
        <v>1.916568546283268</v>
      </c>
      <c r="DTM53" s="111">
        <f t="shared" si="199"/>
        <v>1.8731292845418559</v>
      </c>
      <c r="DTN53" s="111">
        <f t="shared" si="199"/>
        <v>0.77604280752260846</v>
      </c>
      <c r="DTO53" s="111">
        <f t="shared" si="199"/>
        <v>2.4412787054622478</v>
      </c>
      <c r="DTP53" s="111">
        <f t="shared" si="199"/>
        <v>2.1439223345816982</v>
      </c>
      <c r="DTQ53" s="111">
        <f t="shared" si="199"/>
        <v>2.7130982029893382</v>
      </c>
      <c r="DTR53" s="111">
        <f t="shared" si="199"/>
        <v>1.9446230817791885</v>
      </c>
      <c r="DTS53" s="111">
        <f t="shared" si="199"/>
        <v>2.0449362335416397</v>
      </c>
      <c r="DTT53" s="111">
        <f t="shared" si="199"/>
        <v>1.1505090621636809</v>
      </c>
      <c r="DTU53" s="111">
        <f t="shared" si="199"/>
        <v>1.9051889403873516</v>
      </c>
      <c r="DTV53" s="111">
        <f t="shared" si="199"/>
        <v>1.8803412539028717</v>
      </c>
      <c r="DTW53" s="111">
        <f t="shared" si="199"/>
        <v>1.7161578865255604</v>
      </c>
      <c r="DTX53" s="111">
        <f t="shared" si="199"/>
        <v>1.9091700460731651</v>
      </c>
      <c r="DTY53" s="111">
        <f t="shared" si="199"/>
        <v>1.2004020954731569</v>
      </c>
      <c r="DTZ53" s="111">
        <f t="shared" si="199"/>
        <v>3.4194835289500145</v>
      </c>
      <c r="DUA53" s="111">
        <f t="shared" si="199"/>
        <v>2.9320310158258223</v>
      </c>
      <c r="DUB53" s="111">
        <f t="shared" si="199"/>
        <v>3.1476742038468641</v>
      </c>
      <c r="DUC53" s="111">
        <f t="shared" si="199"/>
        <v>1.762258301378804</v>
      </c>
      <c r="DUD53" s="111">
        <f t="shared" si="199"/>
        <v>2.4193062119954174</v>
      </c>
      <c r="DUE53" s="111">
        <f t="shared" si="199"/>
        <v>1.5235424699147098</v>
      </c>
      <c r="DUF53" s="111">
        <f t="shared" si="199"/>
        <v>1.736719024854618</v>
      </c>
      <c r="DUG53" s="111">
        <f t="shared" si="199"/>
        <v>2.4503884560457436</v>
      </c>
      <c r="DUH53" s="111">
        <f t="shared" si="199"/>
        <v>2.0285120461858099</v>
      </c>
      <c r="DUI53" s="111">
        <f t="shared" si="199"/>
        <v>1.8001281691256417</v>
      </c>
      <c r="DUJ53" s="111">
        <f t="shared" si="199"/>
        <v>1.6070444716402483</v>
      </c>
      <c r="DUK53" s="111">
        <f t="shared" si="199"/>
        <v>0.88618310848538351</v>
      </c>
      <c r="DUL53" s="111">
        <f t="shared" si="199"/>
        <v>3.3689141733145438</v>
      </c>
      <c r="DUM53" s="111">
        <f t="shared" si="199"/>
        <v>2.3248472045821895</v>
      </c>
      <c r="DUN53" s="111">
        <f t="shared" si="199"/>
        <v>1.1768796371957226</v>
      </c>
      <c r="DUO53" s="111">
        <f t="shared" si="199"/>
        <v>1.4826219599121833</v>
      </c>
      <c r="DUP53" s="111">
        <f t="shared" si="199"/>
        <v>1.5373515243923794</v>
      </c>
      <c r="DUQ53" s="111">
        <f t="shared" si="199"/>
        <v>1.4318677497866421</v>
      </c>
      <c r="DUR53" s="111">
        <f t="shared" si="199"/>
        <v>1.2687354191301012</v>
      </c>
      <c r="DUS53" s="111">
        <f t="shared" ref="DUS53:DXD53" si="200">DUS50/DUS27*4*100</f>
        <v>1.747093636939383</v>
      </c>
      <c r="DUT53" s="111">
        <f t="shared" si="200"/>
        <v>1.2332387197807577</v>
      </c>
      <c r="DUU53" s="111">
        <f t="shared" si="200"/>
        <v>2.4079424773274241</v>
      </c>
      <c r="DUV53" s="111">
        <f t="shared" si="200"/>
        <v>4.1261420571765397</v>
      </c>
      <c r="DUW53" s="111">
        <f t="shared" si="200"/>
        <v>2.711806225998155</v>
      </c>
      <c r="DUX53" s="111">
        <f t="shared" si="200"/>
        <v>2.071815166152593</v>
      </c>
      <c r="DUY53" s="111">
        <f t="shared" si="200"/>
        <v>1.7683353476241968</v>
      </c>
      <c r="DUZ53" s="111">
        <f t="shared" si="200"/>
        <v>3.222413442467368</v>
      </c>
      <c r="DVA53" s="111">
        <f t="shared" si="200"/>
        <v>1.873440573613441</v>
      </c>
      <c r="DVB53" s="111">
        <f t="shared" si="200"/>
        <v>1.6735940197145176</v>
      </c>
      <c r="DVC53" s="111">
        <f t="shared" si="200"/>
        <v>2.4318048177641347</v>
      </c>
      <c r="DVD53" s="111">
        <f t="shared" si="200"/>
        <v>1.5065454835972958</v>
      </c>
      <c r="DVE53" s="111">
        <f t="shared" si="200"/>
        <v>1.8589865696618142</v>
      </c>
      <c r="DVF53" s="111">
        <f t="shared" si="200"/>
        <v>1.4041514041514043</v>
      </c>
      <c r="DVG53" s="111">
        <f t="shared" si="200"/>
        <v>3.501925805797689</v>
      </c>
      <c r="DVH53" s="111">
        <f t="shared" si="200"/>
        <v>0.85912784566714218</v>
      </c>
      <c r="DVI53" s="111">
        <f t="shared" si="200"/>
        <v>1.639221273090876</v>
      </c>
      <c r="DVJ53" s="111">
        <f t="shared" si="200"/>
        <v>1.9615261702119844</v>
      </c>
      <c r="DVK53" s="111">
        <f t="shared" si="200"/>
        <v>1.5654049834949508</v>
      </c>
      <c r="DVL53" s="111">
        <f t="shared" si="200"/>
        <v>2.5763526313357668</v>
      </c>
      <c r="DVM53" s="111">
        <f t="shared" si="200"/>
        <v>2.8928570050285387</v>
      </c>
      <c r="DVN53" s="111">
        <f t="shared" si="200"/>
        <v>0.22726025916577453</v>
      </c>
      <c r="DVO53" s="111">
        <f t="shared" si="200"/>
        <v>0.97113494972132131</v>
      </c>
      <c r="DVP53" s="111">
        <f t="shared" si="200"/>
        <v>1.652684915062604</v>
      </c>
      <c r="DVQ53" s="111">
        <f t="shared" si="200"/>
        <v>1.2053718709012931</v>
      </c>
      <c r="DVR53" s="111">
        <f t="shared" si="200"/>
        <v>1.6251618593653236</v>
      </c>
      <c r="DVS53" s="111">
        <f t="shared" si="200"/>
        <v>0.69081200186598646</v>
      </c>
      <c r="DVT53" s="111">
        <f t="shared" si="200"/>
        <v>1.8679310633113975</v>
      </c>
      <c r="DVU53" s="111">
        <f t="shared" si="200"/>
        <v>1.7411124125486721</v>
      </c>
      <c r="DVV53" s="111">
        <f t="shared" si="200"/>
        <v>1.5536253776435045</v>
      </c>
      <c r="DVW53" s="111">
        <f t="shared" si="200"/>
        <v>1.8306551183149062</v>
      </c>
      <c r="DVX53" s="111">
        <f t="shared" si="200"/>
        <v>0.22009918219397617</v>
      </c>
      <c r="DVY53" s="111">
        <f t="shared" si="200"/>
        <v>1.2425677421368488</v>
      </c>
      <c r="DVZ53" s="111">
        <f t="shared" si="200"/>
        <v>1.7875344425523934</v>
      </c>
      <c r="DWA53" s="111">
        <f t="shared" si="200"/>
        <v>1.059362735680764</v>
      </c>
      <c r="DWB53" s="111">
        <f t="shared" si="200"/>
        <v>2.1709152515661323</v>
      </c>
      <c r="DWC53" s="111">
        <f t="shared" si="200"/>
        <v>0.62110305977515112</v>
      </c>
      <c r="DWD53" s="111">
        <f t="shared" si="200"/>
        <v>1.6583860108838258</v>
      </c>
      <c r="DWE53" s="111">
        <f t="shared" si="200"/>
        <v>0.85857381349868833</v>
      </c>
      <c r="DWF53" s="111">
        <f t="shared" si="200"/>
        <v>2.4023885285947761</v>
      </c>
      <c r="DWG53" s="111">
        <f t="shared" si="200"/>
        <v>2.225046911532893</v>
      </c>
      <c r="DWH53" s="111">
        <f t="shared" si="200"/>
        <v>0.94667281389273095</v>
      </c>
      <c r="DWI53" s="111">
        <f t="shared" si="200"/>
        <v>1.7613980925078561</v>
      </c>
      <c r="DWJ53" s="111">
        <f t="shared" si="200"/>
        <v>1.8045525257085133</v>
      </c>
      <c r="DWK53" s="111">
        <f t="shared" si="200"/>
        <v>1.6155397957698148</v>
      </c>
      <c r="DWL53" s="111">
        <f t="shared" si="200"/>
        <v>0.98718949446714721</v>
      </c>
      <c r="DWM53" s="111">
        <f t="shared" si="200"/>
        <v>0.97100862218621597</v>
      </c>
      <c r="DWN53" s="111">
        <f t="shared" si="200"/>
        <v>1.8142229976524322</v>
      </c>
      <c r="DWO53" s="111">
        <f t="shared" si="200"/>
        <v>0.78772858195458506</v>
      </c>
      <c r="DWP53" s="111">
        <f t="shared" si="200"/>
        <v>1.1393929451592577</v>
      </c>
      <c r="DWQ53" s="111">
        <f t="shared" si="200"/>
        <v>1.534276511228218</v>
      </c>
      <c r="DWR53" s="111">
        <f t="shared" si="200"/>
        <v>0.92152566073925646</v>
      </c>
      <c r="DWS53" s="111">
        <f t="shared" si="200"/>
        <v>1.8752074344507135</v>
      </c>
      <c r="DWT53" s="111">
        <f t="shared" si="200"/>
        <v>1.5983153824910243</v>
      </c>
      <c r="DWU53" s="111">
        <f t="shared" si="200"/>
        <v>1.1957482360781777</v>
      </c>
      <c r="DWV53" s="111">
        <f t="shared" si="200"/>
        <v>1.437110312716493</v>
      </c>
      <c r="DWW53" s="111">
        <f t="shared" si="200"/>
        <v>1.6231577556010839</v>
      </c>
      <c r="DWX53" s="111">
        <f t="shared" si="200"/>
        <v>2.1851884486087942</v>
      </c>
      <c r="DWY53" s="111">
        <f t="shared" si="200"/>
        <v>2.2430371647441478</v>
      </c>
      <c r="DWZ53" s="111">
        <f t="shared" si="200"/>
        <v>1.8537816463490884</v>
      </c>
      <c r="DXA53" s="111">
        <f t="shared" si="200"/>
        <v>1.9255667474818166</v>
      </c>
      <c r="DXB53" s="111">
        <f t="shared" si="200"/>
        <v>0.97828307714495177</v>
      </c>
      <c r="DXC53" s="111">
        <f t="shared" si="200"/>
        <v>2.1445078157393422</v>
      </c>
      <c r="DXD53" s="111">
        <f t="shared" si="200"/>
        <v>2.0934623103875203</v>
      </c>
      <c r="DXE53" s="111">
        <f t="shared" ref="DXE53:DZP53" si="201">DXE50/DXE27*4*100</f>
        <v>1.6259327159989259</v>
      </c>
      <c r="DXF53" s="111">
        <f t="shared" si="201"/>
        <v>0.81323271051788348</v>
      </c>
      <c r="DXG53" s="111">
        <f t="shared" si="201"/>
        <v>2.1351406918592253</v>
      </c>
      <c r="DXH53" s="111">
        <f t="shared" si="201"/>
        <v>1.4046233925290874</v>
      </c>
      <c r="DXI53" s="111">
        <f t="shared" si="201"/>
        <v>2.3831032131173466</v>
      </c>
      <c r="DXJ53" s="111">
        <f t="shared" si="201"/>
        <v>1.8032016202681225</v>
      </c>
      <c r="DXK53" s="111">
        <f t="shared" si="201"/>
        <v>1.6538326388025171</v>
      </c>
      <c r="DXL53" s="111">
        <f t="shared" si="201"/>
        <v>1.0374437759214907</v>
      </c>
      <c r="DXM53" s="111">
        <f t="shared" si="201"/>
        <v>1.1109232435952834</v>
      </c>
      <c r="DXN53" s="111">
        <f t="shared" si="201"/>
        <v>1.0203117619272557</v>
      </c>
      <c r="DXO53" s="111">
        <f t="shared" si="201"/>
        <v>1.3920820779750476</v>
      </c>
      <c r="DXP53" s="111">
        <f t="shared" si="201"/>
        <v>1.5050110642674914</v>
      </c>
      <c r="DXQ53" s="111">
        <f t="shared" si="201"/>
        <v>2.3460184247335163</v>
      </c>
      <c r="DXR53" s="111">
        <f t="shared" si="201"/>
        <v>0.67785872663921443</v>
      </c>
      <c r="DXS53" s="111">
        <f t="shared" si="201"/>
        <v>1.8945988954413555</v>
      </c>
      <c r="DXT53" s="111">
        <f t="shared" si="201"/>
        <v>3.6311342800647135</v>
      </c>
      <c r="DXU53" s="111">
        <f t="shared" si="201"/>
        <v>0</v>
      </c>
      <c r="DXV53" s="111">
        <f t="shared" si="201"/>
        <v>0</v>
      </c>
      <c r="DXW53" s="111">
        <f t="shared" si="201"/>
        <v>0.98393367048543023</v>
      </c>
      <c r="DXX53" s="111">
        <f t="shared" si="201"/>
        <v>1.4771028391514927</v>
      </c>
      <c r="DXY53" s="111">
        <f t="shared" si="201"/>
        <v>1.4818059053250119</v>
      </c>
      <c r="DXZ53" s="111">
        <f t="shared" si="201"/>
        <v>1.5978249503293944</v>
      </c>
      <c r="DYA53" s="111">
        <f t="shared" si="201"/>
        <v>1.3618556458662381</v>
      </c>
      <c r="DYB53" s="111">
        <f t="shared" si="201"/>
        <v>1.7022184452037989</v>
      </c>
      <c r="DYC53" s="111">
        <f t="shared" si="201"/>
        <v>0</v>
      </c>
      <c r="DYD53" s="111">
        <f t="shared" si="201"/>
        <v>1.3190959753303686</v>
      </c>
      <c r="DYE53" s="111">
        <f t="shared" si="201"/>
        <v>1.5411025572958144</v>
      </c>
      <c r="DYF53" s="111">
        <f t="shared" si="201"/>
        <v>1.7080291970802919</v>
      </c>
      <c r="DYG53" s="111">
        <f t="shared" si="201"/>
        <v>1.3692855095192322</v>
      </c>
      <c r="DYH53" s="111">
        <f t="shared" si="201"/>
        <v>1.0074156988946412</v>
      </c>
      <c r="DYI53" s="111">
        <f t="shared" si="201"/>
        <v>1.9148652524673078</v>
      </c>
      <c r="DYJ53" s="111">
        <f t="shared" si="201"/>
        <v>2.8368497283013707</v>
      </c>
      <c r="DYK53" s="111">
        <f t="shared" si="201"/>
        <v>2.2015075054864912</v>
      </c>
      <c r="DYL53" s="111">
        <f t="shared" si="201"/>
        <v>1.695761490124871</v>
      </c>
      <c r="DYM53" s="111">
        <f t="shared" si="201"/>
        <v>3.1488038140623038</v>
      </c>
      <c r="DYN53" s="111">
        <f t="shared" si="201"/>
        <v>3.4559858179602236</v>
      </c>
      <c r="DYO53" s="111">
        <f t="shared" si="201"/>
        <v>2.0278717140700881</v>
      </c>
      <c r="DYP53" s="111">
        <f t="shared" si="201"/>
        <v>1.8604975449906278</v>
      </c>
      <c r="DYQ53" s="111">
        <f t="shared" si="201"/>
        <v>2.8638152773361694</v>
      </c>
      <c r="DYR53" s="111">
        <f t="shared" si="201"/>
        <v>2.2610903835420055</v>
      </c>
      <c r="DYS53" s="111">
        <f t="shared" si="201"/>
        <v>2.0455744196179451</v>
      </c>
      <c r="DYT53" s="111">
        <f t="shared" si="201"/>
        <v>1.4426375419533091</v>
      </c>
      <c r="DYU53" s="111">
        <f t="shared" si="201"/>
        <v>1.1828110840845139</v>
      </c>
      <c r="DYV53" s="111">
        <f t="shared" si="201"/>
        <v>2.4545419148853327</v>
      </c>
      <c r="DYW53" s="111">
        <f t="shared" si="201"/>
        <v>2.8118310134771529</v>
      </c>
      <c r="DYX53" s="111">
        <f t="shared" si="201"/>
        <v>2.6137540839907563</v>
      </c>
      <c r="DYY53" s="111">
        <f t="shared" si="201"/>
        <v>2.0936530878576538</v>
      </c>
      <c r="DYZ53" s="111">
        <f t="shared" si="201"/>
        <v>2.5192112309220827</v>
      </c>
      <c r="DZA53" s="111">
        <f t="shared" si="201"/>
        <v>2.0204499248798578</v>
      </c>
      <c r="DZB53" s="111">
        <f t="shared" si="201"/>
        <v>2.2869256048183582</v>
      </c>
      <c r="DZC53" s="111">
        <f t="shared" si="201"/>
        <v>1.5838430314224723</v>
      </c>
      <c r="DZD53" s="111">
        <f t="shared" si="201"/>
        <v>0.96446587701948927</v>
      </c>
      <c r="DZE53" s="111">
        <f t="shared" si="201"/>
        <v>1.5738260414756615</v>
      </c>
      <c r="DZF53" s="111">
        <f t="shared" si="201"/>
        <v>2.4356833065584138</v>
      </c>
      <c r="DZG53" s="111">
        <f t="shared" si="201"/>
        <v>1.7859294206090277</v>
      </c>
      <c r="DZH53" s="111">
        <f t="shared" si="201"/>
        <v>2.3182852084663912</v>
      </c>
      <c r="DZI53" s="111">
        <f t="shared" si="201"/>
        <v>2.0025958977047993</v>
      </c>
      <c r="DZJ53" s="111">
        <f t="shared" si="201"/>
        <v>1.6253187671189748</v>
      </c>
      <c r="DZK53" s="111">
        <f t="shared" si="201"/>
        <v>2.0517631207459046</v>
      </c>
      <c r="DZL53" s="111">
        <f t="shared" si="201"/>
        <v>3.1270271618901884</v>
      </c>
      <c r="DZM53" s="111">
        <f t="shared" si="201"/>
        <v>0.59954251326879304</v>
      </c>
      <c r="DZN53" s="111">
        <f t="shared" si="201"/>
        <v>3.4782193664629251</v>
      </c>
      <c r="DZO53" s="111">
        <f t="shared" si="201"/>
        <v>0.33629866957519572</v>
      </c>
      <c r="DZP53" s="111">
        <f t="shared" si="201"/>
        <v>1.6509528746995892</v>
      </c>
      <c r="DZQ53" s="111">
        <f t="shared" ref="DZQ53:ECB53" si="202">DZQ50/DZQ27*4*100</f>
        <v>2.3629672670927757</v>
      </c>
      <c r="DZR53" s="111">
        <f t="shared" si="202"/>
        <v>2.4194575321533169</v>
      </c>
      <c r="DZS53" s="111">
        <f t="shared" si="202"/>
        <v>2.3878690170192702</v>
      </c>
      <c r="DZT53" s="111">
        <f t="shared" si="202"/>
        <v>2.28507200434125</v>
      </c>
      <c r="DZU53" s="111">
        <f t="shared" si="202"/>
        <v>2.6699701231509145</v>
      </c>
      <c r="DZV53" s="111">
        <f t="shared" si="202"/>
        <v>2.628981985101019</v>
      </c>
      <c r="DZW53" s="111">
        <f t="shared" si="202"/>
        <v>1.7045214483603639</v>
      </c>
      <c r="DZX53" s="111">
        <f t="shared" si="202"/>
        <v>3.0141352549889135</v>
      </c>
      <c r="DZY53" s="111">
        <f t="shared" si="202"/>
        <v>1.1297499312502535</v>
      </c>
      <c r="DZZ53" s="111">
        <f t="shared" si="202"/>
        <v>1.4399513683970566</v>
      </c>
      <c r="EAA53" s="111">
        <f t="shared" si="202"/>
        <v>1.1752377156156175</v>
      </c>
      <c r="EAB53" s="111">
        <f t="shared" si="202"/>
        <v>1.6560136878219163</v>
      </c>
      <c r="EAC53" s="111">
        <f t="shared" si="202"/>
        <v>2.3836973794908545</v>
      </c>
      <c r="EAD53" s="111">
        <f t="shared" si="202"/>
        <v>1.1534025374855825</v>
      </c>
      <c r="EAE53" s="111">
        <f t="shared" si="202"/>
        <v>1.7080207732256203</v>
      </c>
      <c r="EAF53" s="111">
        <f t="shared" si="202"/>
        <v>1.7052088802513929</v>
      </c>
      <c r="EAG53" s="111">
        <f t="shared" si="202"/>
        <v>0.81783373192401576</v>
      </c>
      <c r="EAH53" s="111">
        <f t="shared" si="202"/>
        <v>1.8689919942858841</v>
      </c>
      <c r="EAI53" s="111">
        <f t="shared" si="202"/>
        <v>3.4634863584381637</v>
      </c>
      <c r="EAJ53" s="111">
        <f t="shared" si="202"/>
        <v>1.7050920755907657</v>
      </c>
      <c r="EAK53" s="111">
        <f t="shared" si="202"/>
        <v>2.320420941180545</v>
      </c>
      <c r="EAL53" s="111">
        <f t="shared" si="202"/>
        <v>1.7361444191882329</v>
      </c>
      <c r="EAM53" s="111">
        <f t="shared" si="202"/>
        <v>1.3979964358011661</v>
      </c>
      <c r="EAN53" s="111">
        <f t="shared" si="202"/>
        <v>1.6411073491336388</v>
      </c>
      <c r="EAO53" s="111">
        <f t="shared" si="202"/>
        <v>1.6011405384657567</v>
      </c>
      <c r="EAP53" s="111">
        <f t="shared" si="202"/>
        <v>0.48835462058602558</v>
      </c>
      <c r="EAQ53" s="111">
        <f t="shared" si="202"/>
        <v>1.061521772818844</v>
      </c>
      <c r="EAR53" s="111">
        <f t="shared" si="202"/>
        <v>1.0565301024949041</v>
      </c>
      <c r="EAS53" s="111">
        <f t="shared" si="202"/>
        <v>1.2890596143901898</v>
      </c>
      <c r="EAT53" s="111">
        <f t="shared" si="202"/>
        <v>1.6079401225952317</v>
      </c>
      <c r="EAU53" s="111">
        <f t="shared" si="202"/>
        <v>1.4883848098453836</v>
      </c>
      <c r="EAV53" s="111">
        <f t="shared" si="202"/>
        <v>0.6960556844547563</v>
      </c>
      <c r="EAW53" s="111">
        <f t="shared" si="202"/>
        <v>0.83436503470268253</v>
      </c>
      <c r="EAX53" s="111">
        <f t="shared" si="202"/>
        <v>1.9131541915164512</v>
      </c>
      <c r="EAY53" s="111">
        <f t="shared" si="202"/>
        <v>1.8019015969722145</v>
      </c>
      <c r="EAZ53" s="111">
        <f t="shared" si="202"/>
        <v>1.9409966607593829</v>
      </c>
      <c r="EBA53" s="111">
        <f t="shared" si="202"/>
        <v>2.0721726002635656</v>
      </c>
      <c r="EBB53" s="111">
        <f t="shared" si="202"/>
        <v>1.9859299785600335</v>
      </c>
      <c r="EBC53" s="111">
        <f t="shared" si="202"/>
        <v>3.0227577351592094</v>
      </c>
      <c r="EBD53" s="111">
        <f t="shared" si="202"/>
        <v>1.418350958429802</v>
      </c>
      <c r="EBE53" s="111">
        <f t="shared" si="202"/>
        <v>1.5242226275019812</v>
      </c>
      <c r="EBF53" s="111">
        <f t="shared" si="202"/>
        <v>1.7605993965120441</v>
      </c>
      <c r="EBG53" s="111">
        <f t="shared" si="202"/>
        <v>1.5326296988668791</v>
      </c>
      <c r="EBH53" s="111">
        <f t="shared" si="202"/>
        <v>2.7046312032731086</v>
      </c>
      <c r="EBI53" s="111">
        <f t="shared" si="202"/>
        <v>2.8749973110762146</v>
      </c>
      <c r="EBJ53" s="111">
        <f t="shared" si="202"/>
        <v>2.9556313117271409</v>
      </c>
      <c r="EBK53" s="111">
        <f t="shared" si="202"/>
        <v>3.5458246356414884</v>
      </c>
      <c r="EBL53" s="111">
        <f t="shared" si="202"/>
        <v>1.5525872778998906</v>
      </c>
      <c r="EBM53" s="111">
        <f t="shared" si="202"/>
        <v>1.1360000000000001</v>
      </c>
      <c r="EBN53" s="111">
        <f t="shared" si="202"/>
        <v>1.3100436681222707</v>
      </c>
      <c r="EBO53" s="111">
        <f t="shared" si="202"/>
        <v>2.4915824915824913</v>
      </c>
      <c r="EBP53" s="111">
        <f t="shared" si="202"/>
        <v>1.4583133454859445</v>
      </c>
      <c r="EBQ53" s="111">
        <f t="shared" si="202"/>
        <v>1.5487667944399273</v>
      </c>
      <c r="EBR53" s="111">
        <f t="shared" si="202"/>
        <v>1.7220085394685769</v>
      </c>
      <c r="EBS53" s="111">
        <f t="shared" si="202"/>
        <v>0.986607746764666</v>
      </c>
      <c r="EBT53" s="111">
        <f t="shared" si="202"/>
        <v>2.5951576332348631</v>
      </c>
      <c r="EBU53" s="111">
        <f t="shared" si="202"/>
        <v>1.8442982884131227</v>
      </c>
      <c r="EBV53" s="111">
        <f t="shared" si="202"/>
        <v>1.5588840100713273</v>
      </c>
      <c r="EBW53" s="111">
        <f t="shared" si="202"/>
        <v>1.0024999155433938</v>
      </c>
      <c r="EBX53" s="111">
        <f t="shared" si="202"/>
        <v>1.1480173454334124</v>
      </c>
      <c r="EBY53" s="111">
        <f t="shared" si="202"/>
        <v>2.0745349918270368</v>
      </c>
      <c r="EBZ53" s="111">
        <f t="shared" si="202"/>
        <v>3.3063192959777257</v>
      </c>
      <c r="ECA53" s="111">
        <f t="shared" si="202"/>
        <v>0.301062215477997</v>
      </c>
      <c r="ECB53" s="111">
        <f t="shared" si="202"/>
        <v>2.661768354402366</v>
      </c>
      <c r="ECC53" s="111">
        <f t="shared" ref="ECC53:EEN53" si="203">ECC50/ECC27*4*100</f>
        <v>1.975410773571987</v>
      </c>
      <c r="ECD53" s="111">
        <f t="shared" si="203"/>
        <v>1.8514166108654875</v>
      </c>
      <c r="ECE53" s="111">
        <f t="shared" si="203"/>
        <v>2.3729357062690397</v>
      </c>
      <c r="ECF53" s="111">
        <f t="shared" si="203"/>
        <v>3.5072352054938505</v>
      </c>
      <c r="ECG53" s="111">
        <f t="shared" si="203"/>
        <v>2.5475241647795461</v>
      </c>
      <c r="ECH53" s="111">
        <f t="shared" si="203"/>
        <v>2.8207035816771175</v>
      </c>
      <c r="ECI53" s="111">
        <f t="shared" si="203"/>
        <v>2.1860728484990677</v>
      </c>
      <c r="ECJ53" s="111">
        <f t="shared" si="203"/>
        <v>1.6267750801649106</v>
      </c>
      <c r="ECK53" s="111">
        <f t="shared" si="203"/>
        <v>2.0721329875231635</v>
      </c>
      <c r="ECL53" s="111">
        <f t="shared" si="203"/>
        <v>1.5518008946174557</v>
      </c>
      <c r="ECM53" s="111">
        <f t="shared" si="203"/>
        <v>0.69197622118076307</v>
      </c>
      <c r="ECN53" s="111">
        <f t="shared" si="203"/>
        <v>2.0149367272823491</v>
      </c>
      <c r="ECO53" s="111">
        <f t="shared" si="203"/>
        <v>2.1293196284082478</v>
      </c>
      <c r="ECP53" s="111">
        <f t="shared" si="203"/>
        <v>2.911088070019805</v>
      </c>
      <c r="ECQ53" s="111">
        <f t="shared" si="203"/>
        <v>2.0120387310385635</v>
      </c>
      <c r="ECR53" s="111">
        <f t="shared" si="203"/>
        <v>1.2757698317512325</v>
      </c>
      <c r="ECS53" s="111">
        <f t="shared" si="203"/>
        <v>2.0822364510266818</v>
      </c>
      <c r="ECT53" s="111">
        <f t="shared" si="203"/>
        <v>3.5773463058163744</v>
      </c>
      <c r="ECU53" s="111">
        <f t="shared" si="203"/>
        <v>2.6298405629659007</v>
      </c>
      <c r="ECV53" s="111" t="e">
        <f t="shared" si="203"/>
        <v>#VALUE!</v>
      </c>
      <c r="ECW53" s="111">
        <f t="shared" si="203"/>
        <v>1.8142299735512086</v>
      </c>
      <c r="ECX53" s="111">
        <f t="shared" si="203"/>
        <v>2.8809018475348802</v>
      </c>
      <c r="ECY53" s="111">
        <f t="shared" si="203"/>
        <v>2.5316455696202533</v>
      </c>
      <c r="ECZ53" s="111">
        <f t="shared" si="203"/>
        <v>1.4764824232054876</v>
      </c>
      <c r="EDA53" s="111">
        <f t="shared" si="203"/>
        <v>0.90692753863970632</v>
      </c>
      <c r="EDB53" s="111">
        <f t="shared" si="203"/>
        <v>2.1838686686119084</v>
      </c>
      <c r="EDC53" s="111">
        <f t="shared" si="203"/>
        <v>1.5032067449736974</v>
      </c>
      <c r="EDD53" s="111">
        <f t="shared" si="203"/>
        <v>0</v>
      </c>
      <c r="EDE53" s="111">
        <f t="shared" si="203"/>
        <v>2.6472467101060428</v>
      </c>
      <c r="EDF53" s="111">
        <f t="shared" si="203"/>
        <v>0.30916679548616477</v>
      </c>
      <c r="EDG53" s="111">
        <f t="shared" si="203"/>
        <v>3.2618792199081272</v>
      </c>
      <c r="EDH53" s="111">
        <f t="shared" si="203"/>
        <v>2.1059893704006538</v>
      </c>
      <c r="EDI53" s="111">
        <f t="shared" si="203"/>
        <v>1.1676587172936685</v>
      </c>
      <c r="EDJ53" s="111">
        <f t="shared" si="203"/>
        <v>2.7091674116123405</v>
      </c>
      <c r="EDK53" s="111">
        <f t="shared" si="203"/>
        <v>2.9367085211718664</v>
      </c>
      <c r="EDL53" s="111">
        <f t="shared" si="203"/>
        <v>2.7441938930439185</v>
      </c>
      <c r="EDM53" s="111">
        <f t="shared" si="203"/>
        <v>1.3801035077630821</v>
      </c>
      <c r="EDN53" s="111">
        <f t="shared" si="203"/>
        <v>1.7467780003268558</v>
      </c>
      <c r="EDO53" s="111">
        <f t="shared" si="203"/>
        <v>1.7045618546556631</v>
      </c>
      <c r="EDP53" s="111">
        <f t="shared" si="203"/>
        <v>1.859571342092621</v>
      </c>
      <c r="EDQ53" s="111">
        <f t="shared" si="203"/>
        <v>2.1456026619241579</v>
      </c>
      <c r="EDR53" s="111">
        <f t="shared" si="203"/>
        <v>1.6565415666242325</v>
      </c>
      <c r="EDS53" s="111">
        <f t="shared" si="203"/>
        <v>1.5999581710282085</v>
      </c>
      <c r="EDT53" s="111">
        <f t="shared" si="203"/>
        <v>2.4374443274759088</v>
      </c>
      <c r="EDU53" s="111">
        <f t="shared" si="203"/>
        <v>2.5747322427665584</v>
      </c>
      <c r="EDV53" s="111">
        <f t="shared" si="203"/>
        <v>1.4774177778984818</v>
      </c>
      <c r="EDW53" s="111">
        <f t="shared" si="203"/>
        <v>0.23508588453144988</v>
      </c>
      <c r="EDX53" s="111">
        <f t="shared" si="203"/>
        <v>1.8013250873653692</v>
      </c>
      <c r="EDY53" s="111">
        <f t="shared" si="203"/>
        <v>2.2583564443146984</v>
      </c>
      <c r="EDZ53" s="111">
        <f t="shared" si="203"/>
        <v>1.472423805790716</v>
      </c>
      <c r="EEA53" s="111">
        <f t="shared" si="203"/>
        <v>2.7799154659436676</v>
      </c>
      <c r="EEB53" s="111">
        <f t="shared" si="203"/>
        <v>1.9166646612279168</v>
      </c>
      <c r="EEC53" s="111">
        <f t="shared" si="203"/>
        <v>1.3040330868022334</v>
      </c>
      <c r="EED53" s="111">
        <f t="shared" si="203"/>
        <v>2.1062634066252275</v>
      </c>
      <c r="EEE53" s="111">
        <f t="shared" si="203"/>
        <v>1.1468283853237675</v>
      </c>
      <c r="EEF53" s="111">
        <f t="shared" si="203"/>
        <v>1.4370741964056588</v>
      </c>
      <c r="EEG53" s="111">
        <f t="shared" si="203"/>
        <v>2.705559906029757</v>
      </c>
      <c r="EEH53" s="111">
        <f t="shared" si="203"/>
        <v>1.6471986578381306</v>
      </c>
      <c r="EEI53" s="111">
        <f t="shared" si="203"/>
        <v>1.6672079679549638</v>
      </c>
      <c r="EEJ53" s="111">
        <f t="shared" si="203"/>
        <v>0.71984806893291642</v>
      </c>
      <c r="EEK53" s="111">
        <f t="shared" si="203"/>
        <v>0.47712170698993539</v>
      </c>
      <c r="EEL53" s="111">
        <f t="shared" si="203"/>
        <v>1.7211905696079939</v>
      </c>
      <c r="EEM53" s="111">
        <f t="shared" si="203"/>
        <v>1.7637353812909726</v>
      </c>
      <c r="EEN53" s="111">
        <f t="shared" si="203"/>
        <v>0.28609154929577468</v>
      </c>
      <c r="EEO53" s="111">
        <f t="shared" ref="EEO53:EGZ53" si="204">EEO50/EEO27*4*100</f>
        <v>1.2331118558566974</v>
      </c>
      <c r="EEP53" s="111">
        <f t="shared" si="204"/>
        <v>2.7406106176771572</v>
      </c>
      <c r="EEQ53" s="111">
        <f t="shared" si="204"/>
        <v>2.5936127659271597</v>
      </c>
      <c r="EER53" s="111">
        <f t="shared" si="204"/>
        <v>1.4517864633679256</v>
      </c>
      <c r="EES53" s="111">
        <f t="shared" si="204"/>
        <v>0.20397756246812851</v>
      </c>
      <c r="EET53" s="111">
        <f t="shared" si="204"/>
        <v>2.1338671881062123</v>
      </c>
      <c r="EEU53" s="111">
        <f t="shared" si="204"/>
        <v>1.9025469297823787</v>
      </c>
      <c r="EEV53" s="111">
        <f t="shared" si="204"/>
        <v>2.0676498642600341</v>
      </c>
      <c r="EEW53" s="111">
        <f t="shared" si="204"/>
        <v>1.4405041764617617</v>
      </c>
      <c r="EEX53" s="111">
        <f t="shared" si="204"/>
        <v>1.8948216023932443</v>
      </c>
      <c r="EEY53" s="111">
        <f t="shared" si="204"/>
        <v>2.450804515220931</v>
      </c>
      <c r="EEZ53" s="111">
        <f t="shared" si="204"/>
        <v>1.6630258614614895</v>
      </c>
      <c r="EFA53" s="111">
        <f t="shared" si="204"/>
        <v>2.8174213793706464</v>
      </c>
      <c r="EFB53" s="111">
        <f t="shared" si="204"/>
        <v>1.4362293921310811</v>
      </c>
      <c r="EFC53" s="111">
        <f t="shared" si="204"/>
        <v>1.057197581402336</v>
      </c>
      <c r="EFD53" s="111">
        <f t="shared" si="204"/>
        <v>2.463213663375813</v>
      </c>
      <c r="EFE53" s="111">
        <f t="shared" si="204"/>
        <v>2.9110136254030969</v>
      </c>
      <c r="EFF53" s="111">
        <f t="shared" si="204"/>
        <v>2.5498716513934041</v>
      </c>
      <c r="EFG53" s="111">
        <f t="shared" si="204"/>
        <v>1.4851184801261939</v>
      </c>
      <c r="EFH53" s="111">
        <f t="shared" si="204"/>
        <v>0.52416461264859127</v>
      </c>
      <c r="EFI53" s="111">
        <f t="shared" si="204"/>
        <v>2.6857574814353682</v>
      </c>
      <c r="EFJ53" s="111">
        <f t="shared" si="204"/>
        <v>1.797394914965019</v>
      </c>
      <c r="EFK53" s="111">
        <f t="shared" si="204"/>
        <v>2.4650366365635512</v>
      </c>
      <c r="EFL53" s="111">
        <f t="shared" si="204"/>
        <v>1.9405592239745288</v>
      </c>
      <c r="EFM53" s="111">
        <f t="shared" si="204"/>
        <v>1.4483309237641069</v>
      </c>
      <c r="EFN53" s="111">
        <f t="shared" si="204"/>
        <v>0.61031255072411494</v>
      </c>
      <c r="EFO53" s="111">
        <f t="shared" si="204"/>
        <v>0.48192527632403159</v>
      </c>
      <c r="EFP53" s="111">
        <f t="shared" si="204"/>
        <v>0.86435212375749382</v>
      </c>
      <c r="EFQ53" s="111">
        <f t="shared" si="204"/>
        <v>1.801722506402863</v>
      </c>
      <c r="EFR53" s="111">
        <f t="shared" si="204"/>
        <v>1.334394468227506</v>
      </c>
      <c r="EFS53" s="111">
        <f t="shared" si="204"/>
        <v>1.4024012315282413</v>
      </c>
      <c r="EFT53" s="111">
        <f t="shared" si="204"/>
        <v>2.4507219951434918</v>
      </c>
      <c r="EFU53" s="111">
        <f t="shared" si="204"/>
        <v>2.2864986409239911</v>
      </c>
      <c r="EFV53" s="111">
        <f t="shared" si="204"/>
        <v>1.2381049967330742</v>
      </c>
      <c r="EFW53" s="111">
        <f t="shared" si="204"/>
        <v>2.3589106590419049</v>
      </c>
      <c r="EFX53" s="111">
        <f t="shared" si="204"/>
        <v>1.347734259007549</v>
      </c>
      <c r="EFY53" s="111">
        <f t="shared" si="204"/>
        <v>1.5883841914964656</v>
      </c>
      <c r="EFZ53" s="111">
        <f t="shared" si="204"/>
        <v>1.9935194721205949</v>
      </c>
      <c r="EGA53" s="111">
        <f t="shared" si="204"/>
        <v>0</v>
      </c>
      <c r="EGB53" s="111">
        <f t="shared" si="204"/>
        <v>1.9249795966752841</v>
      </c>
      <c r="EGC53" s="111">
        <f t="shared" si="204"/>
        <v>2.1468947730349326</v>
      </c>
      <c r="EGD53" s="111">
        <f t="shared" si="204"/>
        <v>1.3727305356037429</v>
      </c>
      <c r="EGE53" s="111">
        <f t="shared" si="204"/>
        <v>1.511530473510722</v>
      </c>
      <c r="EGF53" s="111">
        <f t="shared" si="204"/>
        <v>1.8858917663883059</v>
      </c>
      <c r="EGG53" s="111">
        <f t="shared" si="204"/>
        <v>2.6748888630771992</v>
      </c>
      <c r="EGH53" s="111">
        <f t="shared" si="204"/>
        <v>2.1003427393761993</v>
      </c>
      <c r="EGI53" s="111">
        <f t="shared" si="204"/>
        <v>1.1214705199243507</v>
      </c>
      <c r="EGJ53" s="111">
        <f t="shared" si="204"/>
        <v>3.1909462219196731</v>
      </c>
      <c r="EGK53" s="111">
        <f t="shared" si="204"/>
        <v>2.6105725212286681</v>
      </c>
      <c r="EGL53" s="111">
        <f t="shared" si="204"/>
        <v>2.7536718570494352</v>
      </c>
      <c r="EGM53" s="111">
        <f t="shared" si="204"/>
        <v>3.0894559645734967</v>
      </c>
      <c r="EGN53" s="111">
        <f t="shared" si="204"/>
        <v>3.4604340082148957</v>
      </c>
      <c r="EGO53" s="111">
        <f t="shared" si="204"/>
        <v>2.7226960649064513</v>
      </c>
      <c r="EGP53" s="111">
        <f t="shared" si="204"/>
        <v>2.4794392901997324</v>
      </c>
      <c r="EGQ53" s="111">
        <f t="shared" si="204"/>
        <v>1.7994543404864516</v>
      </c>
      <c r="EGR53" s="111">
        <f t="shared" si="204"/>
        <v>1.4407440260194071</v>
      </c>
      <c r="EGS53" s="111">
        <f t="shared" si="204"/>
        <v>2.4805915127493505</v>
      </c>
      <c r="EGT53" s="111">
        <f t="shared" si="204"/>
        <v>2.2313910205907983</v>
      </c>
      <c r="EGU53" s="111">
        <f t="shared" si="204"/>
        <v>0.42570555733239224</v>
      </c>
      <c r="EGV53" s="111">
        <f t="shared" si="204"/>
        <v>1.6961846335014648</v>
      </c>
      <c r="EGW53" s="111">
        <f t="shared" si="204"/>
        <v>1.2232810871149571</v>
      </c>
      <c r="EGX53" s="111">
        <f t="shared" si="204"/>
        <v>3.0397630982749702</v>
      </c>
      <c r="EGY53" s="111">
        <f t="shared" si="204"/>
        <v>0.73583674691707934</v>
      </c>
      <c r="EGZ53" s="111">
        <f t="shared" si="204"/>
        <v>2.7927192215469137</v>
      </c>
      <c r="EHA53" s="111">
        <f t="shared" ref="EHA53:EJL53" si="205">EHA50/EHA27*4*100</f>
        <v>1.8989509052739864</v>
      </c>
      <c r="EHB53" s="111">
        <f t="shared" si="205"/>
        <v>2.4656643182929856</v>
      </c>
      <c r="EHC53" s="111">
        <f t="shared" si="205"/>
        <v>1.6807263903025287</v>
      </c>
      <c r="EHD53" s="111">
        <f t="shared" si="205"/>
        <v>3.0490506512636717</v>
      </c>
      <c r="EHE53" s="111">
        <f t="shared" si="205"/>
        <v>1.657654043422178</v>
      </c>
      <c r="EHF53" s="111">
        <f t="shared" si="205"/>
        <v>2.232942811381422</v>
      </c>
      <c r="EHG53" s="111">
        <f t="shared" si="205"/>
        <v>1.9997171571228216</v>
      </c>
      <c r="EHH53" s="111">
        <f t="shared" si="205"/>
        <v>2.5148161502972477</v>
      </c>
      <c r="EHI53" s="111">
        <f t="shared" si="205"/>
        <v>2.1008391352562565</v>
      </c>
      <c r="EHJ53" s="111">
        <f t="shared" si="205"/>
        <v>1.833126169795396</v>
      </c>
      <c r="EHK53" s="111">
        <f t="shared" si="205"/>
        <v>1.4423498282618767</v>
      </c>
      <c r="EHL53" s="111">
        <f t="shared" si="205"/>
        <v>2.6090138291481177</v>
      </c>
      <c r="EHM53" s="111">
        <f t="shared" si="205"/>
        <v>0.15761350435345184</v>
      </c>
      <c r="EHN53" s="111">
        <f t="shared" si="205"/>
        <v>1.9861392068466581</v>
      </c>
      <c r="EHO53" s="111">
        <f t="shared" si="205"/>
        <v>0</v>
      </c>
      <c r="EHP53" s="111">
        <f t="shared" si="205"/>
        <v>1.1046633907573469</v>
      </c>
      <c r="EHQ53" s="111">
        <f t="shared" si="205"/>
        <v>2.6705344803974054</v>
      </c>
      <c r="EHR53" s="111">
        <f t="shared" si="205"/>
        <v>1.3968689343206162</v>
      </c>
      <c r="EHS53" s="111">
        <f t="shared" si="205"/>
        <v>2.0921455617165234</v>
      </c>
      <c r="EHT53" s="111">
        <f t="shared" si="205"/>
        <v>0.86029489763445421</v>
      </c>
      <c r="EHU53" s="111">
        <f t="shared" si="205"/>
        <v>1.9003336604266734</v>
      </c>
      <c r="EHV53" s="111">
        <f t="shared" si="205"/>
        <v>2.2205216039259987</v>
      </c>
      <c r="EHW53" s="111">
        <f t="shared" si="205"/>
        <v>1.4277590009385852</v>
      </c>
      <c r="EHX53" s="111">
        <f t="shared" si="205"/>
        <v>1.5557571324067301</v>
      </c>
      <c r="EHY53" s="111">
        <f t="shared" si="205"/>
        <v>2.2660725652450671</v>
      </c>
      <c r="EHZ53" s="111">
        <f t="shared" si="205"/>
        <v>1.9752182326272083</v>
      </c>
      <c r="EIA53" s="111">
        <f t="shared" si="205"/>
        <v>2.5322283609576428</v>
      </c>
      <c r="EIB53" s="111">
        <f t="shared" si="205"/>
        <v>3.0478341878593569</v>
      </c>
      <c r="EIC53" s="111">
        <f t="shared" si="205"/>
        <v>2.3952095808383236</v>
      </c>
      <c r="EID53" s="111">
        <f t="shared" si="205"/>
        <v>1.4765627486130706</v>
      </c>
      <c r="EIE53" s="111">
        <f t="shared" si="205"/>
        <v>2.084842912183738</v>
      </c>
      <c r="EIF53" s="111">
        <f t="shared" si="205"/>
        <v>2.5632176034481851</v>
      </c>
      <c r="EIG53" s="111">
        <f t="shared" si="205"/>
        <v>1.0284969099983186</v>
      </c>
      <c r="EIH53" s="111">
        <f t="shared" si="205"/>
        <v>1.7130464735214994</v>
      </c>
      <c r="EII53" s="111">
        <f t="shared" si="205"/>
        <v>1.8419494995710224</v>
      </c>
      <c r="EIJ53" s="111">
        <f t="shared" si="205"/>
        <v>2.5808941303372457</v>
      </c>
      <c r="EIK53" s="111">
        <f t="shared" si="205"/>
        <v>2.0247349222570854</v>
      </c>
      <c r="EIL53" s="111">
        <f t="shared" si="205"/>
        <v>2.1389576015250973</v>
      </c>
      <c r="EIM53" s="111">
        <f t="shared" si="205"/>
        <v>1.8631540536479614</v>
      </c>
      <c r="EIN53" s="111">
        <f t="shared" si="205"/>
        <v>2.3480623571299484</v>
      </c>
      <c r="EIO53" s="111">
        <f t="shared" si="205"/>
        <v>1.7997789796470993</v>
      </c>
      <c r="EIP53" s="111">
        <f t="shared" si="205"/>
        <v>1.4895463184860755</v>
      </c>
      <c r="EIQ53" s="111">
        <f t="shared" si="205"/>
        <v>1.4168580307574283</v>
      </c>
      <c r="EIR53" s="111">
        <f t="shared" si="205"/>
        <v>3.1315583754875482</v>
      </c>
      <c r="EIS53" s="111">
        <f t="shared" si="205"/>
        <v>2.1489020325031727</v>
      </c>
      <c r="EIT53" s="111">
        <f t="shared" si="205"/>
        <v>1.8636658835705755</v>
      </c>
      <c r="EIU53" s="111">
        <f t="shared" si="205"/>
        <v>1.5573252433320692</v>
      </c>
      <c r="EIV53" s="111">
        <f t="shared" si="205"/>
        <v>1.9956631017132787</v>
      </c>
      <c r="EIW53" s="111">
        <f t="shared" si="205"/>
        <v>2.2268720246936975</v>
      </c>
      <c r="EIX53" s="111">
        <f t="shared" si="205"/>
        <v>1.430241457962858</v>
      </c>
      <c r="EIY53" s="111">
        <f t="shared" si="205"/>
        <v>1.9283770884396121</v>
      </c>
      <c r="EIZ53" s="111">
        <f t="shared" si="205"/>
        <v>2.350386319923802</v>
      </c>
      <c r="EJA53" s="111">
        <f t="shared" si="205"/>
        <v>1.2298314328872966</v>
      </c>
      <c r="EJB53" s="111">
        <f t="shared" si="205"/>
        <v>1.7910338873825129</v>
      </c>
      <c r="EJC53" s="111">
        <f t="shared" si="205"/>
        <v>1.9315397606983993</v>
      </c>
      <c r="EJD53" s="111">
        <f t="shared" si="205"/>
        <v>1.5405966724411957</v>
      </c>
      <c r="EJE53" s="111">
        <f t="shared" si="205"/>
        <v>1.9732512097712021</v>
      </c>
      <c r="EJF53" s="111">
        <f t="shared" si="205"/>
        <v>1.6476378576483139</v>
      </c>
      <c r="EJG53" s="111">
        <f t="shared" si="205"/>
        <v>2.6337847972823929</v>
      </c>
      <c r="EJH53" s="111">
        <f t="shared" si="205"/>
        <v>1.7898730503168561</v>
      </c>
      <c r="EJI53" s="111">
        <f t="shared" si="205"/>
        <v>2.0285985516402989</v>
      </c>
      <c r="EJJ53" s="111">
        <f t="shared" si="205"/>
        <v>3.3531548861032912</v>
      </c>
      <c r="EJK53" s="111">
        <f t="shared" si="205"/>
        <v>1.7992430286513019</v>
      </c>
      <c r="EJL53" s="111">
        <f t="shared" si="205"/>
        <v>1.8300755066580778</v>
      </c>
      <c r="EJM53" s="111">
        <f t="shared" ref="EJM53:ELX53" si="206">EJM50/EJM27*4*100</f>
        <v>3.151413962224773</v>
      </c>
      <c r="EJN53" s="111">
        <f t="shared" si="206"/>
        <v>1.2097958901505331E-2</v>
      </c>
      <c r="EJO53" s="111">
        <f t="shared" si="206"/>
        <v>2.8501682390974468</v>
      </c>
      <c r="EJP53" s="111">
        <f t="shared" si="206"/>
        <v>1.9276136707329368</v>
      </c>
      <c r="EJQ53" s="111">
        <f t="shared" si="206"/>
        <v>1.8841421793996695</v>
      </c>
      <c r="EJR53" s="111">
        <f t="shared" si="206"/>
        <v>2.8127543289685244</v>
      </c>
      <c r="EJS53" s="111">
        <f t="shared" si="206"/>
        <v>1.9552006219436435</v>
      </c>
      <c r="EJT53" s="111">
        <f t="shared" si="206"/>
        <v>2.5896101701053951</v>
      </c>
      <c r="EJU53" s="111">
        <f t="shared" si="206"/>
        <v>2.1439310654241455</v>
      </c>
      <c r="EJV53" s="111">
        <f t="shared" si="206"/>
        <v>1.5986159702454137</v>
      </c>
      <c r="EJW53" s="111">
        <f t="shared" si="206"/>
        <v>2.0157567092604176</v>
      </c>
      <c r="EJX53" s="111">
        <f t="shared" si="206"/>
        <v>1.8456428793244593</v>
      </c>
      <c r="EJY53" s="111">
        <f t="shared" si="206"/>
        <v>0</v>
      </c>
      <c r="EJZ53" s="111">
        <f t="shared" si="206"/>
        <v>3.2182085305846408</v>
      </c>
      <c r="EKA53" s="111">
        <f t="shared" si="206"/>
        <v>1.6686599858377222</v>
      </c>
      <c r="EKB53" s="111">
        <f t="shared" si="206"/>
        <v>1.6530736607555045</v>
      </c>
      <c r="EKC53" s="111">
        <f t="shared" si="206"/>
        <v>1.4470483393145308</v>
      </c>
      <c r="EKD53" s="111">
        <f t="shared" si="206"/>
        <v>1.6333155145652329</v>
      </c>
      <c r="EKE53" s="111">
        <f t="shared" si="206"/>
        <v>1.8608155658796957</v>
      </c>
      <c r="EKF53" s="111">
        <f t="shared" si="206"/>
        <v>1.2088126340417236</v>
      </c>
      <c r="EKG53" s="111">
        <f t="shared" si="206"/>
        <v>2.0368754559368338</v>
      </c>
      <c r="EKH53" s="111">
        <f t="shared" si="206"/>
        <v>2.933887512085616</v>
      </c>
      <c r="EKI53" s="111">
        <f t="shared" si="206"/>
        <v>3.5770076832339721</v>
      </c>
      <c r="EKJ53" s="111">
        <f t="shared" si="206"/>
        <v>3.5352730594771451</v>
      </c>
      <c r="EKK53" s="111">
        <f t="shared" si="206"/>
        <v>1.3191067353303145</v>
      </c>
      <c r="EKL53" s="111">
        <f t="shared" si="206"/>
        <v>0.10472258584231196</v>
      </c>
      <c r="EKM53" s="111">
        <f t="shared" si="206"/>
        <v>1.5862933098179302</v>
      </c>
      <c r="EKN53" s="111">
        <f t="shared" si="206"/>
        <v>2.3250047682624455</v>
      </c>
      <c r="EKO53" s="111">
        <f t="shared" si="206"/>
        <v>0</v>
      </c>
      <c r="EKP53" s="111">
        <f t="shared" si="206"/>
        <v>1.7176535926756658</v>
      </c>
      <c r="EKQ53" s="111">
        <f t="shared" si="206"/>
        <v>2.1636978201724721</v>
      </c>
      <c r="EKR53" s="111">
        <f t="shared" si="206"/>
        <v>2.7579209804291542</v>
      </c>
      <c r="EKS53" s="111">
        <f t="shared" si="206"/>
        <v>1.7764852010057861</v>
      </c>
      <c r="EKT53" s="111">
        <f t="shared" si="206"/>
        <v>1.723223709064543</v>
      </c>
      <c r="EKU53" s="111">
        <f t="shared" si="206"/>
        <v>1.4387017591708713</v>
      </c>
      <c r="EKV53" s="111">
        <f t="shared" si="206"/>
        <v>1.3126755875038054</v>
      </c>
      <c r="EKW53" s="111">
        <f t="shared" si="206"/>
        <v>2.0848939386463443</v>
      </c>
      <c r="EKX53" s="111">
        <f t="shared" si="206"/>
        <v>1.448784066833317</v>
      </c>
      <c r="EKY53" s="111">
        <f t="shared" si="206"/>
        <v>2.2351713422706552</v>
      </c>
      <c r="EKZ53" s="111">
        <f t="shared" si="206"/>
        <v>2.1536362746840001</v>
      </c>
      <c r="ELA53" s="111">
        <f t="shared" si="206"/>
        <v>2.4952697130578554</v>
      </c>
      <c r="ELB53" s="111">
        <f t="shared" si="206"/>
        <v>1.8840354053325021</v>
      </c>
      <c r="ELC53" s="111">
        <f t="shared" si="206"/>
        <v>0</v>
      </c>
      <c r="ELD53" s="111">
        <f t="shared" si="206"/>
        <v>3.3076232160932979</v>
      </c>
      <c r="ELE53" s="111">
        <f t="shared" si="206"/>
        <v>2.8108664517738822</v>
      </c>
      <c r="ELF53" s="111">
        <f t="shared" si="206"/>
        <v>1.1013970130895725</v>
      </c>
      <c r="ELG53" s="111">
        <f t="shared" si="206"/>
        <v>1.5062673096224521</v>
      </c>
      <c r="ELH53" s="111">
        <f t="shared" si="206"/>
        <v>1.9362987649108729</v>
      </c>
      <c r="ELI53" s="111">
        <f t="shared" si="206"/>
        <v>0.64681395247449935</v>
      </c>
      <c r="ELJ53" s="111">
        <f t="shared" si="206"/>
        <v>1.6667510652304443</v>
      </c>
      <c r="ELK53" s="111">
        <f t="shared" si="206"/>
        <v>1.9424815119145438</v>
      </c>
      <c r="ELL53" s="111">
        <f t="shared" si="206"/>
        <v>1.6871275852952541</v>
      </c>
      <c r="ELM53" s="111">
        <f t="shared" si="206"/>
        <v>0.60865535582130437</v>
      </c>
      <c r="ELN53" s="111">
        <f t="shared" si="206"/>
        <v>3.1338975968593004</v>
      </c>
      <c r="ELO53" s="111">
        <f t="shared" si="206"/>
        <v>0.54407612730514332</v>
      </c>
      <c r="ELP53" s="111">
        <f t="shared" si="206"/>
        <v>1.5105523173064388</v>
      </c>
      <c r="ELQ53" s="111">
        <f t="shared" si="206"/>
        <v>3.1084098096271173</v>
      </c>
      <c r="ELR53" s="111">
        <f t="shared" si="206"/>
        <v>2.0298793783215574</v>
      </c>
      <c r="ELS53" s="111">
        <f t="shared" si="206"/>
        <v>2.5359285796608741</v>
      </c>
      <c r="ELT53" s="111">
        <f t="shared" si="206"/>
        <v>1.0149928516358901</v>
      </c>
      <c r="ELU53" s="111">
        <f t="shared" si="206"/>
        <v>1.3197846241042872</v>
      </c>
      <c r="ELV53" s="111">
        <f t="shared" si="206"/>
        <v>1.423363277726277</v>
      </c>
      <c r="ELW53" s="111">
        <f t="shared" si="206"/>
        <v>0.27027747033850069</v>
      </c>
      <c r="ELX53" s="111">
        <f t="shared" si="206"/>
        <v>3.0631563960656374</v>
      </c>
      <c r="ELY53" s="111">
        <f t="shared" ref="ELY53:EOJ53" si="207">ELY50/ELY27*4*100</f>
        <v>1.7680723838118342</v>
      </c>
      <c r="ELZ53" s="111">
        <f t="shared" si="207"/>
        <v>0.73273367869970585</v>
      </c>
      <c r="EMA53" s="111">
        <f t="shared" si="207"/>
        <v>1.8989486560650644</v>
      </c>
      <c r="EMB53" s="111">
        <f t="shared" si="207"/>
        <v>0.58294685656709466</v>
      </c>
      <c r="EMC53" s="111">
        <f t="shared" si="207"/>
        <v>1.8941156103019618</v>
      </c>
      <c r="EMD53" s="111">
        <f t="shared" si="207"/>
        <v>2.364199268224036</v>
      </c>
      <c r="EME53" s="111">
        <f t="shared" si="207"/>
        <v>2.8823946047485602</v>
      </c>
      <c r="EMF53" s="111">
        <f t="shared" si="207"/>
        <v>1.8699764192804076</v>
      </c>
      <c r="EMG53" s="111">
        <f t="shared" si="207"/>
        <v>2.7463451624470219</v>
      </c>
      <c r="EMH53" s="111">
        <f t="shared" si="207"/>
        <v>0.92315954413049317</v>
      </c>
      <c r="EMI53" s="111">
        <f t="shared" si="207"/>
        <v>0.46853718332879324</v>
      </c>
      <c r="EMJ53" s="111">
        <f t="shared" si="207"/>
        <v>1.7055144968732234</v>
      </c>
      <c r="EMK53" s="111">
        <f t="shared" si="207"/>
        <v>2.1581377109715771</v>
      </c>
      <c r="EML53" s="111">
        <f t="shared" si="207"/>
        <v>2.2478426555717799</v>
      </c>
      <c r="EMM53" s="111">
        <f t="shared" si="207"/>
        <v>2.6212666298532485</v>
      </c>
      <c r="EMN53" s="111">
        <f t="shared" si="207"/>
        <v>1.3086649046360455</v>
      </c>
      <c r="EMO53" s="111">
        <f t="shared" si="207"/>
        <v>1.0759372964350908</v>
      </c>
      <c r="EMP53" s="111">
        <f t="shared" si="207"/>
        <v>0.93654444546190707</v>
      </c>
      <c r="EMQ53" s="111">
        <f t="shared" si="207"/>
        <v>1.2294994658981282</v>
      </c>
      <c r="EMR53" s="111">
        <f t="shared" si="207"/>
        <v>0.97624229309568733</v>
      </c>
      <c r="EMS53" s="111">
        <f t="shared" si="207"/>
        <v>1.1907980768964936</v>
      </c>
      <c r="EMT53" s="111">
        <f t="shared" si="207"/>
        <v>0.87586992895075044</v>
      </c>
      <c r="EMU53" s="111">
        <f t="shared" si="207"/>
        <v>1.8630899546582864</v>
      </c>
      <c r="EMV53" s="111">
        <f t="shared" si="207"/>
        <v>2.1292365743548278</v>
      </c>
      <c r="EMW53" s="111">
        <f t="shared" si="207"/>
        <v>3.8994198385368875</v>
      </c>
      <c r="EMX53" s="111">
        <f t="shared" si="207"/>
        <v>2.2336954137247305</v>
      </c>
      <c r="EMY53" s="111">
        <f t="shared" si="207"/>
        <v>0</v>
      </c>
      <c r="EMZ53" s="111">
        <f t="shared" si="207"/>
        <v>0.72194021432600108</v>
      </c>
      <c r="ENA53" s="111">
        <f t="shared" si="207"/>
        <v>2.6799119207286557</v>
      </c>
      <c r="ENB53" s="111">
        <f t="shared" si="207"/>
        <v>2.3366663413918722</v>
      </c>
      <c r="ENC53" s="111">
        <f t="shared" si="207"/>
        <v>2.3905734228572015</v>
      </c>
      <c r="END53" s="111">
        <f t="shared" si="207"/>
        <v>1.1618675083751282</v>
      </c>
      <c r="ENE53" s="111">
        <f t="shared" si="207"/>
        <v>2.2747782948237703</v>
      </c>
      <c r="ENF53" s="111">
        <f t="shared" si="207"/>
        <v>2.0155813446123312</v>
      </c>
      <c r="ENG53" s="111">
        <f t="shared" si="207"/>
        <v>1.9012732599382007</v>
      </c>
      <c r="ENH53" s="111">
        <f t="shared" si="207"/>
        <v>1.8393503571079151</v>
      </c>
      <c r="ENI53" s="111">
        <f t="shared" si="207"/>
        <v>1.5743906000377921</v>
      </c>
      <c r="ENJ53" s="111">
        <f t="shared" si="207"/>
        <v>2.1067827556949714</v>
      </c>
      <c r="ENK53" s="111">
        <f t="shared" si="207"/>
        <v>1.2236416807757426</v>
      </c>
      <c r="ENL53" s="111">
        <f t="shared" si="207"/>
        <v>2.0146861368264837</v>
      </c>
      <c r="ENM53" s="111">
        <f t="shared" si="207"/>
        <v>1.8472192376774339</v>
      </c>
      <c r="ENN53" s="111">
        <f t="shared" si="207"/>
        <v>1.4140521431727795</v>
      </c>
      <c r="ENO53" s="111">
        <f t="shared" si="207"/>
        <v>2.0038088929369877</v>
      </c>
      <c r="ENP53" s="111">
        <f t="shared" si="207"/>
        <v>2.3905533399469285</v>
      </c>
      <c r="ENQ53" s="111">
        <f t="shared" si="207"/>
        <v>2.3203496371955987</v>
      </c>
      <c r="ENR53" s="111">
        <f t="shared" si="207"/>
        <v>1.6416090756046047</v>
      </c>
      <c r="ENS53" s="111">
        <f t="shared" si="207"/>
        <v>1.3112511251125112</v>
      </c>
      <c r="ENT53" s="111">
        <f t="shared" si="207"/>
        <v>1.5740982989792145</v>
      </c>
      <c r="ENU53" s="111">
        <f t="shared" si="207"/>
        <v>2.3934964591161392</v>
      </c>
      <c r="ENV53" s="111">
        <f t="shared" si="207"/>
        <v>1.9238343158040023</v>
      </c>
      <c r="ENW53" s="111">
        <f t="shared" si="207"/>
        <v>1.1410074853327938</v>
      </c>
      <c r="ENX53" s="111">
        <f t="shared" si="207"/>
        <v>1.9179724291463311</v>
      </c>
      <c r="ENY53" s="111">
        <f t="shared" si="207"/>
        <v>3.0270924776751933</v>
      </c>
      <c r="ENZ53" s="111">
        <f t="shared" si="207"/>
        <v>2.5389437245637834</v>
      </c>
      <c r="EOA53" s="111">
        <f t="shared" si="207"/>
        <v>1.8138954375260019</v>
      </c>
      <c r="EOB53" s="111">
        <f t="shared" si="207"/>
        <v>1.4277166848913738</v>
      </c>
      <c r="EOC53" s="111">
        <f t="shared" si="207"/>
        <v>1.2923673400310782</v>
      </c>
      <c r="EOD53" s="111">
        <f t="shared" si="207"/>
        <v>1.6838033476968586</v>
      </c>
      <c r="EOE53" s="111">
        <f t="shared" si="207"/>
        <v>3.6176720066573727</v>
      </c>
      <c r="EOF53" s="111">
        <f t="shared" si="207"/>
        <v>3.9083639896894215E-2</v>
      </c>
      <c r="EOG53" s="111">
        <f t="shared" si="207"/>
        <v>1.5174395526638247</v>
      </c>
      <c r="EOH53" s="111">
        <f t="shared" si="207"/>
        <v>2.9592687502821047</v>
      </c>
      <c r="EOI53" s="111">
        <f t="shared" si="207"/>
        <v>2.124132306137466</v>
      </c>
      <c r="EOJ53" s="111">
        <f t="shared" si="207"/>
        <v>2.166361672469264</v>
      </c>
      <c r="EOK53" s="111">
        <f t="shared" ref="EOK53:EQV53" si="208">EOK50/EOK27*4*100</f>
        <v>1.6891573086722658</v>
      </c>
      <c r="EOL53" s="111">
        <f t="shared" si="208"/>
        <v>2.1739414276201541</v>
      </c>
      <c r="EOM53" s="111">
        <f t="shared" si="208"/>
        <v>2.5088772271627438</v>
      </c>
      <c r="EON53" s="111">
        <f t="shared" si="208"/>
        <v>1.7449543874055351</v>
      </c>
      <c r="EOO53" s="111">
        <f t="shared" si="208"/>
        <v>2.1433340327718748</v>
      </c>
      <c r="EOP53" s="111">
        <f t="shared" si="208"/>
        <v>2.0987790563520172</v>
      </c>
      <c r="EOQ53" s="111">
        <f t="shared" si="208"/>
        <v>0.54303005696740547</v>
      </c>
      <c r="EOR53" s="111">
        <f t="shared" si="208"/>
        <v>1.7165043253184389</v>
      </c>
      <c r="EOS53" s="111">
        <f t="shared" si="208"/>
        <v>0.35571098754489772</v>
      </c>
      <c r="EOT53" s="111">
        <f t="shared" si="208"/>
        <v>1.0916774269280431</v>
      </c>
      <c r="EOU53" s="111">
        <f t="shared" si="208"/>
        <v>2.0137253919751541</v>
      </c>
      <c r="EOV53" s="111">
        <f t="shared" si="208"/>
        <v>2.0771177352755972</v>
      </c>
      <c r="EOW53" s="111">
        <f t="shared" si="208"/>
        <v>1.4867125069689648</v>
      </c>
      <c r="EOX53" s="111">
        <f t="shared" si="208"/>
        <v>0.96367165834719914</v>
      </c>
      <c r="EOY53" s="111">
        <f t="shared" si="208"/>
        <v>0</v>
      </c>
      <c r="EOZ53" s="111" t="e">
        <f t="shared" si="208"/>
        <v>#VALUE!</v>
      </c>
      <c r="EPA53" s="111">
        <f t="shared" si="208"/>
        <v>1.7927264149634379</v>
      </c>
      <c r="EPB53" s="111">
        <f t="shared" si="208"/>
        <v>1.6283083608958446</v>
      </c>
      <c r="EPC53" s="111">
        <f t="shared" si="208"/>
        <v>2.1650004546687485</v>
      </c>
      <c r="EPD53" s="111">
        <f t="shared" si="208"/>
        <v>1.7092597859362333</v>
      </c>
      <c r="EPE53" s="111">
        <f t="shared" si="208"/>
        <v>1.2019230769230771</v>
      </c>
      <c r="EPF53" s="111">
        <f t="shared" si="208"/>
        <v>1.7122943777684387</v>
      </c>
      <c r="EPG53" s="111">
        <f t="shared" si="208"/>
        <v>1.1057085749117559</v>
      </c>
      <c r="EPH53" s="111">
        <f t="shared" si="208"/>
        <v>2.4559537009145735</v>
      </c>
      <c r="EPI53" s="111">
        <f t="shared" si="208"/>
        <v>1.869975399094135</v>
      </c>
      <c r="EPJ53" s="111">
        <f t="shared" si="208"/>
        <v>1.7378370973423616</v>
      </c>
      <c r="EPK53" s="111">
        <f t="shared" si="208"/>
        <v>1.9176934983791818</v>
      </c>
      <c r="EPL53" s="111">
        <f t="shared" si="208"/>
        <v>2.4272402066863932</v>
      </c>
      <c r="EPM53" s="111">
        <f t="shared" si="208"/>
        <v>1.7214659074127867</v>
      </c>
      <c r="EPN53" s="111">
        <f t="shared" si="208"/>
        <v>2.8808786912712634</v>
      </c>
      <c r="EPO53" s="111">
        <f t="shared" si="208"/>
        <v>2.6642567158114492</v>
      </c>
      <c r="EPP53" s="111">
        <f t="shared" si="208"/>
        <v>2.5151289367038001</v>
      </c>
      <c r="EPQ53" s="111">
        <f t="shared" si="208"/>
        <v>1.5642217980107871</v>
      </c>
      <c r="EPR53" s="111">
        <f t="shared" si="208"/>
        <v>2.5162516897987324</v>
      </c>
      <c r="EPS53" s="111">
        <f t="shared" si="208"/>
        <v>1.2739680019540791</v>
      </c>
      <c r="EPT53" s="111">
        <f t="shared" si="208"/>
        <v>2.6388297888392951</v>
      </c>
      <c r="EPU53" s="111">
        <f t="shared" si="208"/>
        <v>2.5114552520155446</v>
      </c>
      <c r="EPV53" s="111">
        <f t="shared" si="208"/>
        <v>1.5207568689955693</v>
      </c>
      <c r="EPW53" s="111">
        <f t="shared" si="208"/>
        <v>2.2343541204390935</v>
      </c>
      <c r="EPX53" s="111">
        <f t="shared" si="208"/>
        <v>2.0692227244157326</v>
      </c>
      <c r="EPY53" s="111">
        <f t="shared" si="208"/>
        <v>2.4024362116752083</v>
      </c>
      <c r="EPZ53" s="111">
        <f t="shared" si="208"/>
        <v>0.69433509541483895</v>
      </c>
      <c r="EQA53" s="111">
        <f t="shared" si="208"/>
        <v>2.0781246816598218</v>
      </c>
      <c r="EQB53" s="111">
        <f t="shared" si="208"/>
        <v>1.9718968475336471</v>
      </c>
      <c r="EQC53" s="111">
        <f t="shared" si="208"/>
        <v>2.8330725585072916</v>
      </c>
      <c r="EQD53" s="111">
        <f t="shared" si="208"/>
        <v>2.4027898163639665</v>
      </c>
      <c r="EQE53" s="111">
        <f t="shared" si="208"/>
        <v>2.4311915817639727</v>
      </c>
      <c r="EQF53" s="111">
        <f t="shared" si="208"/>
        <v>1.9460453721079549</v>
      </c>
      <c r="EQG53" s="111">
        <f t="shared" si="208"/>
        <v>1.6666073279004008</v>
      </c>
      <c r="EQH53" s="111">
        <f t="shared" si="208"/>
        <v>2.7475145838468493</v>
      </c>
      <c r="EQI53" s="111">
        <f t="shared" si="208"/>
        <v>2.5001045777151858</v>
      </c>
      <c r="EQJ53" s="111">
        <f t="shared" si="208"/>
        <v>1.1377075778753016</v>
      </c>
      <c r="EQK53" s="111">
        <f t="shared" si="208"/>
        <v>2.9604793836495933</v>
      </c>
      <c r="EQL53" s="111">
        <f t="shared" si="208"/>
        <v>2.1468459015091081</v>
      </c>
      <c r="EQM53" s="111">
        <f t="shared" si="208"/>
        <v>2.7417628167003687</v>
      </c>
      <c r="EQN53" s="111">
        <f t="shared" si="208"/>
        <v>1.2906069885993254</v>
      </c>
      <c r="EQO53" s="111">
        <f t="shared" si="208"/>
        <v>3.9622928075123673</v>
      </c>
      <c r="EQP53" s="111">
        <f t="shared" si="208"/>
        <v>2.4585031753536333</v>
      </c>
      <c r="EQQ53" s="111">
        <f t="shared" si="208"/>
        <v>2.4104918180886905</v>
      </c>
      <c r="EQR53" s="111">
        <f t="shared" si="208"/>
        <v>2.1138530518601053</v>
      </c>
      <c r="EQS53" s="111">
        <f t="shared" si="208"/>
        <v>1.2166090894538168</v>
      </c>
      <c r="EQT53" s="111">
        <f t="shared" si="208"/>
        <v>3.2967614049680085</v>
      </c>
      <c r="EQU53" s="111">
        <f t="shared" si="208"/>
        <v>2.3126585309828798</v>
      </c>
      <c r="EQV53" s="111">
        <f t="shared" si="208"/>
        <v>0.83605879656336957</v>
      </c>
      <c r="EQW53" s="111">
        <f t="shared" ref="EQW53:ETH53" si="209">EQW50/EQW27*4*100</f>
        <v>1.4214783867224816</v>
      </c>
      <c r="EQX53" s="111">
        <f t="shared" si="209"/>
        <v>2.5612758053067943</v>
      </c>
      <c r="EQY53" s="111">
        <f t="shared" si="209"/>
        <v>2.021637801243898</v>
      </c>
      <c r="EQZ53" s="111">
        <f t="shared" si="209"/>
        <v>1.6983094257892069</v>
      </c>
      <c r="ERA53" s="111">
        <f t="shared" si="209"/>
        <v>2.3802123681976535</v>
      </c>
      <c r="ERB53" s="111">
        <f t="shared" si="209"/>
        <v>1.9565429934907979</v>
      </c>
      <c r="ERC53" s="111">
        <f t="shared" si="209"/>
        <v>1.2648016803141457</v>
      </c>
      <c r="ERD53" s="111">
        <f t="shared" si="209"/>
        <v>1.53863996597982</v>
      </c>
      <c r="ERE53" s="111">
        <f t="shared" si="209"/>
        <v>2.4498023848527928</v>
      </c>
      <c r="ERF53" s="111">
        <f t="shared" si="209"/>
        <v>2.2814629628529337</v>
      </c>
      <c r="ERG53" s="111">
        <f t="shared" si="209"/>
        <v>1.2189417884427309</v>
      </c>
      <c r="ERH53" s="111">
        <f t="shared" si="209"/>
        <v>1.8138766027788946</v>
      </c>
      <c r="ERI53" s="111">
        <f t="shared" si="209"/>
        <v>3.4282380212727372</v>
      </c>
      <c r="ERJ53" s="111">
        <f t="shared" si="209"/>
        <v>2.1777680643813748</v>
      </c>
      <c r="ERK53" s="111">
        <f t="shared" si="209"/>
        <v>2.3442875785976982</v>
      </c>
      <c r="ERL53" s="111">
        <f t="shared" si="209"/>
        <v>1.2950715333314884</v>
      </c>
      <c r="ERM53" s="111">
        <f t="shared" si="209"/>
        <v>1.8564612356495698</v>
      </c>
      <c r="ERN53" s="111">
        <f t="shared" si="209"/>
        <v>1.306492815744156</v>
      </c>
      <c r="ERO53" s="111">
        <f t="shared" si="209"/>
        <v>1.96131844184146</v>
      </c>
      <c r="ERP53" s="111">
        <f t="shared" si="209"/>
        <v>3.3234049693758911</v>
      </c>
      <c r="ERQ53" s="111">
        <f t="shared" si="209"/>
        <v>3.0719750716412095</v>
      </c>
      <c r="ERR53" s="111">
        <f t="shared" si="209"/>
        <v>2.0704440304269438</v>
      </c>
      <c r="ERS53" s="111">
        <f t="shared" si="209"/>
        <v>2.5776020201538938</v>
      </c>
      <c r="ERT53" s="111">
        <f t="shared" si="209"/>
        <v>2.2269469241107793</v>
      </c>
      <c r="ERU53" s="111">
        <f t="shared" si="209"/>
        <v>3.5740506427980065</v>
      </c>
      <c r="ERV53" s="111">
        <f t="shared" si="209"/>
        <v>2.4520545821713085</v>
      </c>
      <c r="ERW53" s="111">
        <f t="shared" si="209"/>
        <v>1.7402540438975527</v>
      </c>
      <c r="ERX53" s="111">
        <f t="shared" si="209"/>
        <v>3.1086903465625353</v>
      </c>
      <c r="ERY53" s="111">
        <f t="shared" si="209"/>
        <v>2.4808004457688302</v>
      </c>
      <c r="ERZ53" s="111">
        <f t="shared" si="209"/>
        <v>1.7017668257808902</v>
      </c>
      <c r="ESA53" s="111">
        <f t="shared" si="209"/>
        <v>1.5460392252310153</v>
      </c>
      <c r="ESB53" s="111">
        <f t="shared" si="209"/>
        <v>2.5966086541540059</v>
      </c>
      <c r="ESC53" s="111">
        <f t="shared" si="209"/>
        <v>1.6267175442315613</v>
      </c>
      <c r="ESD53" s="111">
        <f t="shared" si="209"/>
        <v>2.8351807067906072</v>
      </c>
      <c r="ESE53" s="111">
        <f t="shared" si="209"/>
        <v>1.1774429397927395</v>
      </c>
      <c r="ESF53" s="111">
        <f t="shared" si="209"/>
        <v>2.9213646412471501</v>
      </c>
      <c r="ESG53" s="111">
        <f t="shared" si="209"/>
        <v>1.43179541642027</v>
      </c>
      <c r="ESH53" s="111">
        <f t="shared" si="209"/>
        <v>1.9453513418318273</v>
      </c>
      <c r="ESI53" s="111">
        <f t="shared" si="209"/>
        <v>2.4893456045082769</v>
      </c>
      <c r="ESJ53" s="111">
        <f t="shared" si="209"/>
        <v>2.3719013032636078</v>
      </c>
      <c r="ESK53" s="111">
        <f t="shared" si="209"/>
        <v>2.8353114186271653</v>
      </c>
      <c r="ESL53" s="111">
        <f t="shared" si="209"/>
        <v>1.5430592827518907</v>
      </c>
      <c r="ESM53" s="111">
        <f t="shared" si="209"/>
        <v>2.4853643436672952</v>
      </c>
      <c r="ESN53" s="111">
        <f t="shared" si="209"/>
        <v>2.6035206214304956</v>
      </c>
      <c r="ESO53" s="111">
        <f t="shared" si="209"/>
        <v>2.274907573339485</v>
      </c>
      <c r="ESP53" s="111">
        <f t="shared" si="209"/>
        <v>3.2672505954948701</v>
      </c>
      <c r="ESQ53" s="111">
        <f t="shared" si="209"/>
        <v>2.9964825817245426</v>
      </c>
      <c r="ESR53" s="111">
        <f t="shared" si="209"/>
        <v>2.6980092337574137</v>
      </c>
      <c r="ESS53" s="111">
        <f t="shared" si="209"/>
        <v>2.9891473592426507</v>
      </c>
      <c r="EST53" s="111">
        <f t="shared" si="209"/>
        <v>1.1543702720173308</v>
      </c>
      <c r="ESU53" s="111">
        <f t="shared" si="209"/>
        <v>2.7162772546126637</v>
      </c>
      <c r="ESV53" s="111">
        <f t="shared" si="209"/>
        <v>1.7344677061858165</v>
      </c>
      <c r="ESW53" s="111">
        <f t="shared" si="209"/>
        <v>1.6724535985020634</v>
      </c>
      <c r="ESX53" s="111">
        <f t="shared" si="209"/>
        <v>1.5776801140613854</v>
      </c>
      <c r="ESY53" s="111">
        <f t="shared" si="209"/>
        <v>2.2087919409645425</v>
      </c>
      <c r="ESZ53" s="111">
        <f t="shared" si="209"/>
        <v>1.4081726656576956</v>
      </c>
      <c r="ETA53" s="111">
        <f t="shared" si="209"/>
        <v>1.8805174249347565</v>
      </c>
      <c r="ETB53" s="111">
        <f t="shared" si="209"/>
        <v>2.8962938244532372</v>
      </c>
      <c r="ETC53" s="111">
        <f t="shared" si="209"/>
        <v>1.7461779863530358</v>
      </c>
      <c r="ETD53" s="111">
        <f t="shared" si="209"/>
        <v>2.1403222002205049</v>
      </c>
      <c r="ETE53" s="111">
        <f t="shared" si="209"/>
        <v>2.2896079992689966</v>
      </c>
      <c r="ETF53" s="111">
        <f t="shared" si="209"/>
        <v>2.3124134483804091</v>
      </c>
      <c r="ETG53" s="111">
        <f t="shared" si="209"/>
        <v>2.7560428191200885</v>
      </c>
      <c r="ETH53" s="111">
        <f t="shared" si="209"/>
        <v>2.2485883513073848</v>
      </c>
      <c r="ETI53" s="111">
        <f t="shared" ref="ETI53:EVT53" si="210">ETI50/ETI27*4*100</f>
        <v>1.773188534805056</v>
      </c>
      <c r="ETJ53" s="111">
        <f t="shared" si="210"/>
        <v>0.87002175054376363</v>
      </c>
      <c r="ETK53" s="111">
        <f t="shared" si="210"/>
        <v>2.1491694373225849</v>
      </c>
      <c r="ETL53" s="111">
        <f t="shared" si="210"/>
        <v>1.632380451055472</v>
      </c>
      <c r="ETM53" s="111">
        <f t="shared" si="210"/>
        <v>2.9115742572195966</v>
      </c>
      <c r="ETN53" s="111">
        <f t="shared" si="210"/>
        <v>2.3615024284420185</v>
      </c>
      <c r="ETO53" s="111">
        <f t="shared" si="210"/>
        <v>2.3206617832786058</v>
      </c>
      <c r="ETP53" s="111">
        <f t="shared" si="210"/>
        <v>1.630795141602118</v>
      </c>
      <c r="ETQ53" s="111">
        <f t="shared" si="210"/>
        <v>2.9317898722474984</v>
      </c>
      <c r="ETR53" s="111">
        <f t="shared" si="210"/>
        <v>2.6113569931287746</v>
      </c>
      <c r="ETS53" s="111">
        <f t="shared" si="210"/>
        <v>1.9012349478442696</v>
      </c>
      <c r="ETT53" s="111">
        <f t="shared" si="210"/>
        <v>2.0828226395170608</v>
      </c>
      <c r="ETU53" s="111">
        <f t="shared" si="210"/>
        <v>3.536254985416297</v>
      </c>
      <c r="ETV53" s="111">
        <f t="shared" si="210"/>
        <v>1.5697093974605936</v>
      </c>
      <c r="ETW53" s="111">
        <f t="shared" si="210"/>
        <v>2.8818248040145225</v>
      </c>
      <c r="ETX53" s="111">
        <f t="shared" si="210"/>
        <v>1.316420318207612</v>
      </c>
      <c r="ETY53" s="111">
        <f t="shared" si="210"/>
        <v>2.9123877469654578</v>
      </c>
      <c r="ETZ53" s="111">
        <f t="shared" si="210"/>
        <v>3.1460901896078317</v>
      </c>
      <c r="EUA53" s="111">
        <f t="shared" si="210"/>
        <v>1.454825527909116</v>
      </c>
      <c r="EUB53" s="111">
        <f t="shared" si="210"/>
        <v>1.127366974945827</v>
      </c>
      <c r="EUC53" s="111">
        <f t="shared" si="210"/>
        <v>0.99946457255041943</v>
      </c>
      <c r="EUD53" s="111">
        <f t="shared" si="210"/>
        <v>0.87895343874660958</v>
      </c>
      <c r="EUE53" s="111">
        <f t="shared" si="210"/>
        <v>1.1154164893497882</v>
      </c>
      <c r="EUF53" s="111">
        <f t="shared" si="210"/>
        <v>1.4048146228859473</v>
      </c>
      <c r="EUG53" s="111">
        <f t="shared" si="210"/>
        <v>1.2806126103443112</v>
      </c>
      <c r="EUH53" s="111">
        <f t="shared" si="210"/>
        <v>1.843476805132586</v>
      </c>
      <c r="EUI53" s="111">
        <f t="shared" si="210"/>
        <v>1.5316154403394391</v>
      </c>
      <c r="EUJ53" s="111">
        <f t="shared" si="210"/>
        <v>0.73494625430460658</v>
      </c>
      <c r="EUK53" s="111">
        <f t="shared" si="210"/>
        <v>2.308700551114109</v>
      </c>
      <c r="EUL53" s="111">
        <f t="shared" si="210"/>
        <v>2.9346261089642041</v>
      </c>
      <c r="EUM53" s="111" t="e">
        <f t="shared" si="210"/>
        <v>#VALUE!</v>
      </c>
      <c r="EUN53" s="111" t="e">
        <f t="shared" si="210"/>
        <v>#VALUE!</v>
      </c>
      <c r="EUO53" s="111">
        <f t="shared" si="210"/>
        <v>1.6721375866228991</v>
      </c>
      <c r="EUP53" s="111">
        <f t="shared" si="210"/>
        <v>2.3284286111298886</v>
      </c>
      <c r="EUQ53" s="111">
        <f t="shared" si="210"/>
        <v>1.6152016457377965</v>
      </c>
      <c r="EUR53" s="111" t="e">
        <f t="shared" si="210"/>
        <v>#VALUE!</v>
      </c>
      <c r="EUS53" s="111">
        <f t="shared" si="210"/>
        <v>2.0327751107015448</v>
      </c>
      <c r="EUT53" s="111">
        <f t="shared" si="210"/>
        <v>2.6737767096023135</v>
      </c>
      <c r="EUU53" s="111">
        <f t="shared" si="210"/>
        <v>4.5041663538773369E-2</v>
      </c>
      <c r="EUV53" s="111">
        <f t="shared" si="210"/>
        <v>1.3745179641861707</v>
      </c>
      <c r="EUW53" s="111">
        <f t="shared" si="210"/>
        <v>2.2038066186030587</v>
      </c>
      <c r="EUX53" s="111">
        <f t="shared" si="210"/>
        <v>1.7242790297920145</v>
      </c>
      <c r="EUY53" s="111">
        <f t="shared" si="210"/>
        <v>1.6232590927277228</v>
      </c>
      <c r="EUZ53" s="111" t="e">
        <f t="shared" si="210"/>
        <v>#VALUE!</v>
      </c>
      <c r="EVA53" s="111">
        <f t="shared" si="210"/>
        <v>2.1975306847662579</v>
      </c>
      <c r="EVB53" s="111">
        <f t="shared" si="210"/>
        <v>1.8132772706544338</v>
      </c>
      <c r="EVC53" s="111">
        <f t="shared" si="210"/>
        <v>3.177927979884196</v>
      </c>
      <c r="EVD53" s="111">
        <f t="shared" si="210"/>
        <v>1.7330318672411587</v>
      </c>
      <c r="EVE53" s="111">
        <f t="shared" si="210"/>
        <v>2.0681515134235342</v>
      </c>
      <c r="EVF53" s="111">
        <f t="shared" si="210"/>
        <v>0.87019289409120626</v>
      </c>
      <c r="EVG53" s="111">
        <f t="shared" si="210"/>
        <v>9.8330431219911918E-2</v>
      </c>
      <c r="EVH53" s="111">
        <f t="shared" si="210"/>
        <v>0.30585283059151552</v>
      </c>
      <c r="EVI53" s="111">
        <f t="shared" si="210"/>
        <v>1.4845942065258915</v>
      </c>
      <c r="EVJ53" s="111">
        <f t="shared" si="210"/>
        <v>2.3137761999631188</v>
      </c>
      <c r="EVK53" s="111">
        <f t="shared" si="210"/>
        <v>2.264655732763087</v>
      </c>
      <c r="EVL53" s="111">
        <f t="shared" si="210"/>
        <v>1.3895568098407958</v>
      </c>
      <c r="EVM53" s="111">
        <f t="shared" si="210"/>
        <v>2.4367926799903685</v>
      </c>
      <c r="EVN53" s="111">
        <f t="shared" si="210"/>
        <v>1.9060164743574106</v>
      </c>
      <c r="EVO53" s="111">
        <f t="shared" si="210"/>
        <v>1.7649837009832254</v>
      </c>
      <c r="EVP53" s="111">
        <f t="shared" si="210"/>
        <v>0.33504160467294869</v>
      </c>
      <c r="EVQ53" s="111">
        <f t="shared" si="210"/>
        <v>1.2568266220053885</v>
      </c>
      <c r="EVR53" s="111">
        <f t="shared" si="210"/>
        <v>2.036350645290939</v>
      </c>
      <c r="EVS53" s="111">
        <f t="shared" si="210"/>
        <v>1.6228131940148351</v>
      </c>
      <c r="EVT53" s="111">
        <f t="shared" si="210"/>
        <v>1.5917068542588615</v>
      </c>
      <c r="EVU53" s="111">
        <f t="shared" ref="EVU53:EYF53" si="211">EVU50/EVU27*4*100</f>
        <v>2.3086057848014017</v>
      </c>
      <c r="EVV53" s="111">
        <f t="shared" si="211"/>
        <v>1.8953823283471152</v>
      </c>
      <c r="EVW53" s="111">
        <f t="shared" si="211"/>
        <v>1.8401901560360343</v>
      </c>
      <c r="EVX53" s="111">
        <f t="shared" si="211"/>
        <v>1.8345543779785189</v>
      </c>
      <c r="EVY53" s="111">
        <f t="shared" si="211"/>
        <v>2.0933322487052255</v>
      </c>
      <c r="EVZ53" s="111">
        <f t="shared" si="211"/>
        <v>1.6621534287255577</v>
      </c>
      <c r="EWA53" s="111">
        <f t="shared" si="211"/>
        <v>0.84613603026325956</v>
      </c>
      <c r="EWB53" s="111">
        <f t="shared" si="211"/>
        <v>1.9033247461866025</v>
      </c>
      <c r="EWC53" s="111">
        <f t="shared" si="211"/>
        <v>1.4602433738956493</v>
      </c>
      <c r="EWD53" s="111">
        <f t="shared" si="211"/>
        <v>2.1170405636680236</v>
      </c>
      <c r="EWE53" s="111">
        <f t="shared" si="211"/>
        <v>2.5434862093266544</v>
      </c>
      <c r="EWF53" s="111">
        <f t="shared" si="211"/>
        <v>1.5198272236215933</v>
      </c>
      <c r="EWG53" s="111">
        <f t="shared" si="211"/>
        <v>1.5611084267311248</v>
      </c>
      <c r="EWH53" s="111">
        <f t="shared" si="211"/>
        <v>0.83241693230696412</v>
      </c>
      <c r="EWI53" s="111">
        <f t="shared" si="211"/>
        <v>1.8477622221771988</v>
      </c>
      <c r="EWJ53" s="111">
        <f t="shared" si="211"/>
        <v>1.6590100049711658</v>
      </c>
      <c r="EWK53" s="111">
        <f t="shared" si="211"/>
        <v>1.429193899782135</v>
      </c>
      <c r="EWL53" s="111">
        <f t="shared" si="211"/>
        <v>1.5967620919591246</v>
      </c>
      <c r="EWM53" s="111">
        <f t="shared" si="211"/>
        <v>1.5005244486608187</v>
      </c>
      <c r="EWN53" s="111">
        <f t="shared" si="211"/>
        <v>0.1878350241438887</v>
      </c>
      <c r="EWO53" s="111">
        <f t="shared" si="211"/>
        <v>1.2515748522061776</v>
      </c>
      <c r="EWP53" s="111">
        <f t="shared" si="211"/>
        <v>1.7371601208459215</v>
      </c>
      <c r="EWQ53" s="111">
        <f t="shared" si="211"/>
        <v>1.0363584929699428</v>
      </c>
      <c r="EWR53" s="111">
        <f t="shared" si="211"/>
        <v>2.3542073964073813</v>
      </c>
      <c r="EWS53" s="111">
        <f t="shared" si="211"/>
        <v>3.4603530821365904</v>
      </c>
      <c r="EWT53" s="111">
        <f t="shared" si="211"/>
        <v>1.7088039892363591</v>
      </c>
      <c r="EWU53" s="111">
        <f t="shared" si="211"/>
        <v>1.0946051602814699</v>
      </c>
      <c r="EWV53" s="111">
        <f t="shared" si="211"/>
        <v>2.2169279452951658</v>
      </c>
      <c r="EWW53" s="111">
        <f t="shared" si="211"/>
        <v>2.6855453555313522</v>
      </c>
      <c r="EWX53" s="111">
        <f t="shared" si="211"/>
        <v>2.7081549882818532</v>
      </c>
      <c r="EWY53" s="111">
        <f t="shared" si="211"/>
        <v>3.0137348931447714</v>
      </c>
      <c r="EWZ53" s="111">
        <f t="shared" si="211"/>
        <v>2.1350496476617553</v>
      </c>
      <c r="EXA53" s="111">
        <f t="shared" si="211"/>
        <v>2.0955610154654702</v>
      </c>
      <c r="EXB53" s="111">
        <f t="shared" si="211"/>
        <v>1.8195835503699558</v>
      </c>
      <c r="EXC53" s="111">
        <f t="shared" si="211"/>
        <v>2.0887299041980181</v>
      </c>
      <c r="EXD53" s="111">
        <f t="shared" si="211"/>
        <v>1.1820266184355961</v>
      </c>
      <c r="EXE53" s="111">
        <f t="shared" si="211"/>
        <v>0.63710204006908044</v>
      </c>
      <c r="EXF53" s="111">
        <f t="shared" si="211"/>
        <v>1.28074397356936</v>
      </c>
      <c r="EXG53" s="111">
        <f t="shared" si="211"/>
        <v>2.4060471036141795</v>
      </c>
      <c r="EXH53" s="111">
        <f t="shared" si="211"/>
        <v>1.4081590391385381</v>
      </c>
      <c r="EXI53" s="111">
        <f t="shared" si="211"/>
        <v>1.6972634880686344</v>
      </c>
      <c r="EXJ53" s="111">
        <f t="shared" si="211"/>
        <v>2.3121058910412997</v>
      </c>
      <c r="EXK53" s="111">
        <f t="shared" si="211"/>
        <v>1.9786717590622016</v>
      </c>
      <c r="EXL53" s="111">
        <f t="shared" si="211"/>
        <v>0.25063080391819492</v>
      </c>
      <c r="EXM53" s="111" t="e">
        <f t="shared" si="211"/>
        <v>#VALUE!</v>
      </c>
      <c r="EXN53" s="111">
        <f t="shared" si="211"/>
        <v>1.5074099444812068</v>
      </c>
      <c r="EXO53" s="111">
        <f t="shared" si="211"/>
        <v>1.3403233695464973</v>
      </c>
      <c r="EXP53" s="111">
        <f t="shared" si="211"/>
        <v>1.4230600411208909</v>
      </c>
      <c r="EXQ53" s="111">
        <f t="shared" si="211"/>
        <v>1.854765256272253</v>
      </c>
      <c r="EXR53" s="111">
        <f t="shared" si="211"/>
        <v>1.9979135483285708</v>
      </c>
      <c r="EXS53" s="111">
        <f t="shared" si="211"/>
        <v>1.4267247813215362</v>
      </c>
      <c r="EXT53" s="111" t="e">
        <f t="shared" si="211"/>
        <v>#VALUE!</v>
      </c>
      <c r="EXU53" s="111">
        <f t="shared" si="211"/>
        <v>1.400456803546466</v>
      </c>
      <c r="EXV53" s="111">
        <f t="shared" si="211"/>
        <v>2.9083705536363156</v>
      </c>
      <c r="EXW53" s="111">
        <f t="shared" si="211"/>
        <v>1.7302046213496494</v>
      </c>
      <c r="EXX53" s="111">
        <f t="shared" si="211"/>
        <v>1.9234843572442044</v>
      </c>
      <c r="EXY53" s="111">
        <f t="shared" si="211"/>
        <v>1.4612163509471585</v>
      </c>
      <c r="EXZ53" s="111">
        <f t="shared" si="211"/>
        <v>0.77643495193645096</v>
      </c>
      <c r="EYA53" s="111">
        <f t="shared" si="211"/>
        <v>1.0910469283043052</v>
      </c>
      <c r="EYB53" s="111">
        <f t="shared" si="211"/>
        <v>1.6631674803328864</v>
      </c>
      <c r="EYC53" s="111">
        <f t="shared" si="211"/>
        <v>0.88094599074848823</v>
      </c>
      <c r="EYD53" s="111">
        <f t="shared" si="211"/>
        <v>1.0086405006880268</v>
      </c>
      <c r="EYE53" s="111">
        <f t="shared" si="211"/>
        <v>2.0805321633288512</v>
      </c>
      <c r="EYF53" s="111">
        <f t="shared" si="211"/>
        <v>1.0567477277113355</v>
      </c>
      <c r="EYG53" s="111">
        <f t="shared" ref="EYG53:FAR53" si="212">EYG50/EYG27*4*100</f>
        <v>1.6740927933320031</v>
      </c>
      <c r="EYH53" s="111">
        <f t="shared" si="212"/>
        <v>0.52898830985739775</v>
      </c>
      <c r="EYI53" s="111">
        <f t="shared" si="212"/>
        <v>0.64216676453919463</v>
      </c>
      <c r="EYJ53" s="111">
        <f t="shared" si="212"/>
        <v>1.0885133199656258</v>
      </c>
      <c r="EYK53" s="111">
        <f t="shared" si="212"/>
        <v>1.7967949876498586</v>
      </c>
      <c r="EYL53" s="111">
        <f t="shared" si="212"/>
        <v>1.1540162270928789</v>
      </c>
      <c r="EYM53" s="111">
        <f t="shared" si="212"/>
        <v>2.632387528561293</v>
      </c>
      <c r="EYN53" s="111">
        <f t="shared" si="212"/>
        <v>1.7805942673695956</v>
      </c>
      <c r="EYO53" s="111">
        <f t="shared" si="212"/>
        <v>1.5934168209525856</v>
      </c>
      <c r="EYP53" s="111">
        <f t="shared" si="212"/>
        <v>2.158970612354441</v>
      </c>
      <c r="EYQ53" s="111">
        <f t="shared" si="212"/>
        <v>0.15600944267679359</v>
      </c>
      <c r="EYR53" s="111">
        <f t="shared" si="212"/>
        <v>1.170578115775508</v>
      </c>
      <c r="EYS53" s="111">
        <f t="shared" si="212"/>
        <v>1.9058084932106207</v>
      </c>
      <c r="EYT53" s="111">
        <f t="shared" si="212"/>
        <v>1.876461202327975</v>
      </c>
      <c r="EYU53" s="111">
        <f t="shared" si="212"/>
        <v>1.5505678171259913</v>
      </c>
      <c r="EYV53" s="111">
        <f t="shared" si="212"/>
        <v>1.1930542302571809</v>
      </c>
      <c r="EYW53" s="111">
        <f t="shared" si="212"/>
        <v>1.4751209210965583</v>
      </c>
      <c r="EYX53" s="111">
        <f t="shared" si="212"/>
        <v>0.93363503921143165</v>
      </c>
      <c r="EYY53" s="111">
        <f t="shared" si="212"/>
        <v>1.4841358627794192</v>
      </c>
      <c r="EYZ53" s="111">
        <f t="shared" si="212"/>
        <v>1.0374775940791872</v>
      </c>
      <c r="EZA53" s="111">
        <f t="shared" si="212"/>
        <v>1.2573716097311964</v>
      </c>
      <c r="EZB53" s="111" t="e">
        <f t="shared" si="212"/>
        <v>#VALUE!</v>
      </c>
      <c r="EZC53" s="111">
        <f t="shared" si="212"/>
        <v>1.978306725343441</v>
      </c>
      <c r="EZD53" s="111">
        <f t="shared" si="212"/>
        <v>0.84288708699208381</v>
      </c>
      <c r="EZE53" s="111">
        <f t="shared" si="212"/>
        <v>1.0449293174919934</v>
      </c>
      <c r="EZF53" s="111">
        <f t="shared" si="212"/>
        <v>2.3404736194470255</v>
      </c>
      <c r="EZG53" s="111">
        <f t="shared" si="212"/>
        <v>2.0338173613322077</v>
      </c>
      <c r="EZH53" s="111">
        <f t="shared" si="212"/>
        <v>2.4563929968146607</v>
      </c>
      <c r="EZI53" s="111">
        <f t="shared" si="212"/>
        <v>1.506612017207442</v>
      </c>
      <c r="EZJ53" s="111">
        <f t="shared" si="212"/>
        <v>2.7566597187917927</v>
      </c>
      <c r="EZK53" s="111">
        <f t="shared" si="212"/>
        <v>2.4226557472623571</v>
      </c>
      <c r="EZL53" s="111">
        <f t="shared" si="212"/>
        <v>1.3739948366714365</v>
      </c>
      <c r="EZM53" s="111">
        <f t="shared" si="212"/>
        <v>3.4875103535463622E-2</v>
      </c>
      <c r="EZN53" s="111">
        <f t="shared" si="212"/>
        <v>3.0197862841375529</v>
      </c>
      <c r="EZO53" s="111">
        <f t="shared" si="212"/>
        <v>3.3483409926827941</v>
      </c>
      <c r="EZP53" s="111">
        <f t="shared" si="212"/>
        <v>3.1663806871147941</v>
      </c>
      <c r="EZQ53" s="111">
        <f t="shared" si="212"/>
        <v>2.4263228725790409</v>
      </c>
      <c r="EZR53" s="111">
        <f t="shared" si="212"/>
        <v>1.7990286094679491</v>
      </c>
      <c r="EZS53" s="111">
        <f t="shared" si="212"/>
        <v>1.6274513485938193</v>
      </c>
      <c r="EZT53" s="111">
        <f t="shared" si="212"/>
        <v>1.1831198853797675</v>
      </c>
      <c r="EZU53" s="111">
        <f t="shared" si="212"/>
        <v>1.7577545563070414</v>
      </c>
      <c r="EZV53" s="111">
        <f t="shared" si="212"/>
        <v>3.4840936594840484</v>
      </c>
      <c r="EZW53" s="111">
        <f t="shared" si="212"/>
        <v>2.0768731520876904</v>
      </c>
      <c r="EZX53" s="111">
        <f t="shared" si="212"/>
        <v>0.59152724214921559</v>
      </c>
      <c r="EZY53" s="111">
        <f t="shared" si="212"/>
        <v>1.9341316844512859</v>
      </c>
      <c r="EZZ53" s="111">
        <f t="shared" si="212"/>
        <v>1.3149596904774079</v>
      </c>
      <c r="FAA53" s="111">
        <f t="shared" si="212"/>
        <v>0</v>
      </c>
      <c r="FAB53" s="111">
        <f t="shared" si="212"/>
        <v>1.8222590236298433</v>
      </c>
      <c r="FAC53" s="111">
        <f t="shared" si="212"/>
        <v>1.9566984034631159</v>
      </c>
      <c r="FAD53" s="111">
        <f t="shared" si="212"/>
        <v>1.735964137441685</v>
      </c>
      <c r="FAE53" s="111" t="e">
        <f t="shared" si="212"/>
        <v>#VALUE!</v>
      </c>
      <c r="FAF53" s="111">
        <f t="shared" si="212"/>
        <v>2.0984898988435119</v>
      </c>
      <c r="FAG53" s="111">
        <f t="shared" si="212"/>
        <v>1.4521548271665297</v>
      </c>
      <c r="FAH53" s="111">
        <f t="shared" si="212"/>
        <v>1.405173025940651</v>
      </c>
      <c r="FAI53" s="111">
        <f t="shared" si="212"/>
        <v>1.4100330251270767</v>
      </c>
      <c r="FAJ53" s="111">
        <f t="shared" si="212"/>
        <v>1.604797655703234</v>
      </c>
      <c r="FAK53" s="111">
        <f t="shared" si="212"/>
        <v>1.5261306350415262</v>
      </c>
      <c r="FAL53" s="111">
        <f t="shared" si="212"/>
        <v>1.9828986261615253</v>
      </c>
      <c r="FAM53" s="111">
        <f t="shared" si="212"/>
        <v>1.7462869324519472</v>
      </c>
      <c r="FAN53" s="111">
        <f t="shared" si="212"/>
        <v>1.3352013903243836</v>
      </c>
      <c r="FAO53" s="111">
        <f t="shared" si="212"/>
        <v>0.77755315131184333</v>
      </c>
      <c r="FAP53" s="111">
        <f t="shared" si="212"/>
        <v>2.872490489149794</v>
      </c>
      <c r="FAQ53" s="111">
        <f t="shared" si="212"/>
        <v>1.272371923190162</v>
      </c>
      <c r="FAR53" s="111">
        <f t="shared" si="212"/>
        <v>1.9041268430021487</v>
      </c>
      <c r="FAS53" s="111">
        <f t="shared" ref="FAS53:FDD53" si="213">FAS50/FAS27*4*100</f>
        <v>2.6530533317863632</v>
      </c>
      <c r="FAT53" s="111">
        <f t="shared" si="213"/>
        <v>1.7489667425206004</v>
      </c>
      <c r="FAU53" s="111">
        <f t="shared" si="213"/>
        <v>0</v>
      </c>
      <c r="FAV53" s="111">
        <f t="shared" si="213"/>
        <v>1.729839276763466</v>
      </c>
      <c r="FAW53" s="111">
        <f t="shared" si="213"/>
        <v>2.3627090706779672</v>
      </c>
      <c r="FAX53" s="111">
        <f t="shared" si="213"/>
        <v>1.4572794039890977</v>
      </c>
      <c r="FAY53" s="111">
        <f t="shared" si="213"/>
        <v>1.7287111475241947</v>
      </c>
      <c r="FAZ53" s="111">
        <f t="shared" si="213"/>
        <v>2.7763384626507768</v>
      </c>
      <c r="FBA53" s="111">
        <f t="shared" si="213"/>
        <v>1.6344094906527245</v>
      </c>
      <c r="FBB53" s="111">
        <f t="shared" si="213"/>
        <v>1.0224236086906007</v>
      </c>
      <c r="FBC53" s="111">
        <f t="shared" si="213"/>
        <v>2.9872107817541673</v>
      </c>
      <c r="FBD53" s="111">
        <f t="shared" si="213"/>
        <v>1.3402295655227408</v>
      </c>
      <c r="FBE53" s="111">
        <f t="shared" si="213"/>
        <v>1.0882318432476827</v>
      </c>
      <c r="FBF53" s="111">
        <f t="shared" si="213"/>
        <v>1.8273592741677849</v>
      </c>
      <c r="FBG53" s="111">
        <f t="shared" si="213"/>
        <v>1.3714037276473479</v>
      </c>
      <c r="FBH53" s="111">
        <f t="shared" si="213"/>
        <v>0.93993318853281516</v>
      </c>
      <c r="FBI53" s="111">
        <f t="shared" si="213"/>
        <v>3.1049712473701301</v>
      </c>
      <c r="FBJ53" s="111">
        <f t="shared" si="213"/>
        <v>2.4208120225110874</v>
      </c>
      <c r="FBK53" s="111">
        <f t="shared" si="213"/>
        <v>1.1291719558413109</v>
      </c>
      <c r="FBL53" s="111" t="e">
        <f t="shared" si="213"/>
        <v>#VALUE!</v>
      </c>
      <c r="FBM53" s="111" t="e">
        <f t="shared" si="213"/>
        <v>#VALUE!</v>
      </c>
      <c r="FBN53" s="111">
        <f t="shared" si="213"/>
        <v>2.0869687836003736</v>
      </c>
      <c r="FBO53" s="111">
        <f t="shared" si="213"/>
        <v>2.2776916471191693</v>
      </c>
      <c r="FBP53" s="111">
        <f t="shared" si="213"/>
        <v>1.4764531944609467</v>
      </c>
      <c r="FBQ53" s="111">
        <f t="shared" si="213"/>
        <v>2.9372599074123906</v>
      </c>
      <c r="FBR53" s="111">
        <f t="shared" si="213"/>
        <v>1.2174254157845967</v>
      </c>
      <c r="FBS53" s="111">
        <f t="shared" si="213"/>
        <v>2.3155777479752717</v>
      </c>
      <c r="FBT53" s="111">
        <f t="shared" si="213"/>
        <v>2.719333719519526</v>
      </c>
      <c r="FBU53" s="111" t="e">
        <f t="shared" si="213"/>
        <v>#VALUE!</v>
      </c>
      <c r="FBV53" s="111">
        <f t="shared" si="213"/>
        <v>0.95544290019249967</v>
      </c>
      <c r="FBW53" s="111">
        <f t="shared" si="213"/>
        <v>0.86766570429097356</v>
      </c>
      <c r="FBX53" s="111">
        <f t="shared" si="213"/>
        <v>2.2370009896885059</v>
      </c>
      <c r="FBY53" s="111">
        <f t="shared" si="213"/>
        <v>1.7551361146743223</v>
      </c>
      <c r="FBZ53" s="111">
        <f t="shared" si="213"/>
        <v>1.5676430888725759</v>
      </c>
      <c r="FCA53" s="111">
        <f t="shared" si="213"/>
        <v>1.1844889493654951</v>
      </c>
      <c r="FCB53" s="111">
        <f t="shared" si="213"/>
        <v>1.2307853801591624</v>
      </c>
      <c r="FCC53" s="111">
        <f t="shared" si="213"/>
        <v>2.1806961494085955</v>
      </c>
      <c r="FCD53" s="111">
        <f t="shared" si="213"/>
        <v>2.2493972250696621</v>
      </c>
      <c r="FCE53" s="111">
        <f t="shared" si="213"/>
        <v>1.8526871474744788</v>
      </c>
      <c r="FCF53" s="111">
        <f t="shared" si="213"/>
        <v>2.0880309863252835</v>
      </c>
      <c r="FCG53" s="111">
        <f t="shared" si="213"/>
        <v>2.1414564138338741</v>
      </c>
      <c r="FCH53" s="111">
        <f t="shared" si="213"/>
        <v>2.0074148959179956</v>
      </c>
      <c r="FCI53" s="111">
        <f t="shared" si="213"/>
        <v>0.35940603423815376</v>
      </c>
      <c r="FCJ53" s="111">
        <f t="shared" si="213"/>
        <v>1.2161838640172373</v>
      </c>
      <c r="FCK53" s="111">
        <f t="shared" si="213"/>
        <v>1.9722801887104939</v>
      </c>
      <c r="FCL53" s="111">
        <f t="shared" si="213"/>
        <v>1.4703504054642007</v>
      </c>
      <c r="FCM53" s="111">
        <f t="shared" si="213"/>
        <v>2.2685728459083778</v>
      </c>
      <c r="FCN53" s="111">
        <f t="shared" si="213"/>
        <v>2.1694466051299139</v>
      </c>
      <c r="FCO53" s="111" t="e">
        <f t="shared" si="213"/>
        <v>#VALUE!</v>
      </c>
      <c r="FCP53" s="111">
        <f t="shared" si="213"/>
        <v>0.67300338686769368</v>
      </c>
      <c r="FCQ53" s="111">
        <f t="shared" si="213"/>
        <v>1.9183352393291775</v>
      </c>
      <c r="FCR53" s="111" t="e">
        <f t="shared" si="213"/>
        <v>#VALUE!</v>
      </c>
      <c r="FCS53" s="111">
        <f t="shared" si="213"/>
        <v>1.689542019169566</v>
      </c>
      <c r="FCT53" s="111">
        <f t="shared" si="213"/>
        <v>1.9635489021128365</v>
      </c>
      <c r="FCU53" s="111">
        <f t="shared" si="213"/>
        <v>2.9064360835812306</v>
      </c>
      <c r="FCV53" s="111">
        <f t="shared" si="213"/>
        <v>2.5167733358068203</v>
      </c>
      <c r="FCW53" s="111">
        <f t="shared" si="213"/>
        <v>2.6929263088790414</v>
      </c>
      <c r="FCX53" s="111">
        <f t="shared" si="213"/>
        <v>2.0603740640005372</v>
      </c>
      <c r="FCY53" s="111">
        <f t="shared" si="213"/>
        <v>1.4474195485534636</v>
      </c>
      <c r="FCZ53" s="111">
        <f t="shared" si="213"/>
        <v>1.6277091899838683</v>
      </c>
      <c r="FDA53" s="111">
        <f t="shared" si="213"/>
        <v>2.2250502851065708</v>
      </c>
      <c r="FDB53" s="111">
        <f t="shared" si="213"/>
        <v>2.0328052138175017</v>
      </c>
      <c r="FDC53" s="111">
        <f t="shared" si="213"/>
        <v>1.0761819589217136</v>
      </c>
      <c r="FDD53" s="111">
        <f t="shared" si="213"/>
        <v>0.81376235809237496</v>
      </c>
      <c r="FDE53" s="111">
        <f t="shared" ref="FDE53:FFP53" si="214">FDE50/FDE27*4*100</f>
        <v>3.1167243674029037</v>
      </c>
      <c r="FDF53" s="111">
        <f t="shared" si="214"/>
        <v>2.634287754973426</v>
      </c>
      <c r="FDG53" s="111">
        <f t="shared" si="214"/>
        <v>1.8765929124527199</v>
      </c>
      <c r="FDH53" s="111">
        <f t="shared" si="214"/>
        <v>2.6735982176011883</v>
      </c>
      <c r="FDI53" s="111">
        <f t="shared" si="214"/>
        <v>1.5999127637533397</v>
      </c>
      <c r="FDJ53" s="111">
        <f t="shared" si="214"/>
        <v>3.7447791086275695</v>
      </c>
      <c r="FDK53" s="111">
        <f t="shared" si="214"/>
        <v>1.767830897084371</v>
      </c>
      <c r="FDL53" s="111">
        <f t="shared" si="214"/>
        <v>1.1496713040819446</v>
      </c>
      <c r="FDM53" s="111">
        <f t="shared" si="214"/>
        <v>1.9397372887552968</v>
      </c>
      <c r="FDN53" s="111">
        <f t="shared" si="214"/>
        <v>1.9233850089003288</v>
      </c>
      <c r="FDO53" s="111">
        <f t="shared" si="214"/>
        <v>2.8279973178220459</v>
      </c>
      <c r="FDP53" s="111">
        <f t="shared" si="214"/>
        <v>3.6099975904142294</v>
      </c>
      <c r="FDQ53" s="111" t="e">
        <f t="shared" si="214"/>
        <v>#VALUE!</v>
      </c>
      <c r="FDR53" s="111">
        <f t="shared" si="214"/>
        <v>1.3440095487712989</v>
      </c>
      <c r="FDS53" s="111">
        <f t="shared" si="214"/>
        <v>0.5402328963891122</v>
      </c>
      <c r="FDT53" s="111">
        <f t="shared" si="214"/>
        <v>2.3097981065358733</v>
      </c>
      <c r="FDU53" s="111">
        <f t="shared" si="214"/>
        <v>2.0902963302444642</v>
      </c>
      <c r="FDV53" s="111">
        <f t="shared" si="214"/>
        <v>2.3988748464799334</v>
      </c>
      <c r="FDW53" s="111">
        <f t="shared" si="214"/>
        <v>1.9302978743101691</v>
      </c>
      <c r="FDX53" s="111">
        <f t="shared" si="214"/>
        <v>2.3577636379582674</v>
      </c>
      <c r="FDY53" s="111">
        <f t="shared" si="214"/>
        <v>1.8991443009655873</v>
      </c>
      <c r="FDZ53" s="111">
        <f t="shared" si="214"/>
        <v>1.4893598907468883</v>
      </c>
      <c r="FEA53" s="111">
        <f t="shared" si="214"/>
        <v>2.8494794709171325</v>
      </c>
      <c r="FEB53" s="111">
        <f t="shared" si="214"/>
        <v>0.6063560538775401</v>
      </c>
      <c r="FEC53" s="111">
        <f t="shared" si="214"/>
        <v>1.612341762912636</v>
      </c>
      <c r="FED53" s="111">
        <f t="shared" si="214"/>
        <v>1.6998590226246182</v>
      </c>
      <c r="FEE53" s="111">
        <f t="shared" si="214"/>
        <v>1.2523887361262682</v>
      </c>
      <c r="FEF53" s="111">
        <f t="shared" si="214"/>
        <v>3.4562114262117611</v>
      </c>
      <c r="FEG53" s="111">
        <f t="shared" si="214"/>
        <v>2.316179406065745</v>
      </c>
      <c r="FEH53" s="111">
        <f t="shared" si="214"/>
        <v>1.0274330600480863</v>
      </c>
      <c r="FEI53" s="111">
        <f t="shared" si="214"/>
        <v>2.7236535296686295</v>
      </c>
      <c r="FEJ53" s="111">
        <f t="shared" si="214"/>
        <v>2.1604047519480747</v>
      </c>
      <c r="FEK53" s="111">
        <f t="shared" si="214"/>
        <v>2.1709054775232399</v>
      </c>
      <c r="FEL53" s="111">
        <f t="shared" si="214"/>
        <v>2.1898299405210691</v>
      </c>
      <c r="FEM53" s="111">
        <f t="shared" si="214"/>
        <v>2.318880988893536</v>
      </c>
      <c r="FEN53" s="111">
        <f t="shared" si="214"/>
        <v>0.92495659443122635</v>
      </c>
      <c r="FEO53" s="111">
        <f t="shared" si="214"/>
        <v>1.9570389732247579</v>
      </c>
      <c r="FEP53" s="111">
        <f t="shared" si="214"/>
        <v>2.8969610519498619</v>
      </c>
      <c r="FEQ53" s="111">
        <f t="shared" si="214"/>
        <v>1.5555088435782709</v>
      </c>
      <c r="FER53" s="111">
        <f t="shared" si="214"/>
        <v>1.8157184066278667</v>
      </c>
      <c r="FES53" s="111">
        <f t="shared" si="214"/>
        <v>0.90253519437489693</v>
      </c>
      <c r="FET53" s="111">
        <f t="shared" si="214"/>
        <v>0.16881386050644157</v>
      </c>
      <c r="FEU53" s="111">
        <f t="shared" si="214"/>
        <v>0.3151078176113225</v>
      </c>
      <c r="FEV53" s="111">
        <f t="shared" si="214"/>
        <v>1.6554274069872481</v>
      </c>
      <c r="FEW53" s="111">
        <f t="shared" si="214"/>
        <v>0.74490295641415571</v>
      </c>
      <c r="FEX53" s="111">
        <f t="shared" si="214"/>
        <v>1.1255211114919532</v>
      </c>
      <c r="FEY53" s="111">
        <f t="shared" si="214"/>
        <v>1.5187055222041108</v>
      </c>
      <c r="FEZ53" s="111">
        <f t="shared" si="214"/>
        <v>2.9995877440742471</v>
      </c>
      <c r="FFA53" s="111">
        <f t="shared" si="214"/>
        <v>1.1676417285962757</v>
      </c>
      <c r="FFB53" s="111">
        <f t="shared" si="214"/>
        <v>1.4925515843420727</v>
      </c>
      <c r="FFC53" s="111">
        <f t="shared" si="214"/>
        <v>0.66998274286874426</v>
      </c>
      <c r="FFD53" s="111">
        <f t="shared" si="214"/>
        <v>1.8528670101962506</v>
      </c>
      <c r="FFE53" s="111">
        <f t="shared" si="214"/>
        <v>2.0330901292695494</v>
      </c>
      <c r="FFF53" s="111">
        <f t="shared" si="214"/>
        <v>1.7280029889781432</v>
      </c>
      <c r="FFG53" s="111">
        <f t="shared" si="214"/>
        <v>1.7983891025273104</v>
      </c>
      <c r="FFH53" s="111">
        <f t="shared" si="214"/>
        <v>1.6816170899225185</v>
      </c>
      <c r="FFI53" s="111">
        <f t="shared" si="214"/>
        <v>1.178068989751913</v>
      </c>
      <c r="FFJ53" s="111">
        <f t="shared" si="214"/>
        <v>0.95296649246849074</v>
      </c>
      <c r="FFK53" s="111">
        <f t="shared" si="214"/>
        <v>1.339042428960685</v>
      </c>
      <c r="FFL53" s="111">
        <f t="shared" si="214"/>
        <v>0.73295667504199236</v>
      </c>
      <c r="FFM53" s="111">
        <f t="shared" si="214"/>
        <v>1.3066913486143628</v>
      </c>
      <c r="FFN53" s="111">
        <f t="shared" si="214"/>
        <v>0.66145863032445684</v>
      </c>
      <c r="FFO53" s="111">
        <f t="shared" si="214"/>
        <v>1.6146237807115609</v>
      </c>
      <c r="FFP53" s="111">
        <f t="shared" si="214"/>
        <v>1.5898479588171914</v>
      </c>
      <c r="FFQ53" s="111">
        <f t="shared" ref="FFQ53:FIB53" si="215">FFQ50/FFQ27*4*100</f>
        <v>1.6007825874296895</v>
      </c>
      <c r="FFR53" s="111">
        <f t="shared" si="215"/>
        <v>1.1762638075794654</v>
      </c>
      <c r="FFS53" s="111">
        <f t="shared" si="215"/>
        <v>2.1103964196938723</v>
      </c>
      <c r="FFT53" s="111">
        <f t="shared" si="215"/>
        <v>1.3019014917621259</v>
      </c>
      <c r="FFU53" s="111">
        <f t="shared" si="215"/>
        <v>1.2784121687504064</v>
      </c>
      <c r="FFV53" s="111">
        <f t="shared" si="215"/>
        <v>1.6380357452715599</v>
      </c>
      <c r="FFW53" s="111">
        <f t="shared" si="215"/>
        <v>2.1306832845281147</v>
      </c>
      <c r="FFX53" s="111">
        <f t="shared" si="215"/>
        <v>0.2332425895447974</v>
      </c>
      <c r="FFY53" s="111">
        <f t="shared" si="215"/>
        <v>8.8964014056314225E-2</v>
      </c>
      <c r="FFZ53" s="111">
        <f t="shared" si="215"/>
        <v>0.37096373653663156</v>
      </c>
      <c r="FGA53" s="111">
        <f t="shared" si="215"/>
        <v>3.4338545708010573</v>
      </c>
      <c r="FGB53" s="111">
        <f t="shared" si="215"/>
        <v>0.46182987176105839</v>
      </c>
      <c r="FGC53" s="111">
        <f t="shared" si="215"/>
        <v>1.3072180221791325</v>
      </c>
      <c r="FGD53" s="111">
        <f t="shared" si="215"/>
        <v>1.9637276016852672</v>
      </c>
      <c r="FGE53" s="111">
        <f t="shared" si="215"/>
        <v>2.2389009852002388</v>
      </c>
      <c r="FGF53" s="111">
        <f t="shared" si="215"/>
        <v>0.74679022884960933</v>
      </c>
      <c r="FGG53" s="111">
        <f t="shared" si="215"/>
        <v>0.72122052704576967</v>
      </c>
      <c r="FGH53" s="111">
        <f t="shared" si="215"/>
        <v>2.2398699811620437</v>
      </c>
      <c r="FGI53" s="111">
        <f t="shared" si="215"/>
        <v>0.99816186709742094</v>
      </c>
      <c r="FGJ53" s="111">
        <f t="shared" si="215"/>
        <v>1.2109142670025863</v>
      </c>
      <c r="FGK53" s="111">
        <f t="shared" si="215"/>
        <v>2.1702964307320025</v>
      </c>
      <c r="FGL53" s="111">
        <f t="shared" si="215"/>
        <v>1.0405769971920937</v>
      </c>
      <c r="FGM53" s="111">
        <f t="shared" si="215"/>
        <v>0.90626054243677023</v>
      </c>
      <c r="FGN53" s="111">
        <f t="shared" si="215"/>
        <v>1.4530878115996493</v>
      </c>
      <c r="FGO53" s="111">
        <f t="shared" si="215"/>
        <v>1.5968988551243488</v>
      </c>
      <c r="FGP53" s="111">
        <f t="shared" si="215"/>
        <v>1.3953863869095422</v>
      </c>
      <c r="FGQ53" s="111">
        <f t="shared" si="215"/>
        <v>1.2787968890144858</v>
      </c>
      <c r="FGR53" s="111">
        <f t="shared" si="215"/>
        <v>1.9310008084223327</v>
      </c>
      <c r="FGS53" s="111">
        <f t="shared" si="215"/>
        <v>0.63335092641462254</v>
      </c>
      <c r="FGT53" s="111">
        <f t="shared" si="215"/>
        <v>3.0324804167013331</v>
      </c>
      <c r="FGU53" s="111">
        <f t="shared" si="215"/>
        <v>0.84268376459812233</v>
      </c>
      <c r="FGV53" s="111">
        <f t="shared" si="215"/>
        <v>1.4995117411507179</v>
      </c>
      <c r="FGW53" s="111">
        <f t="shared" si="215"/>
        <v>1.9364061911323744</v>
      </c>
      <c r="FGX53" s="111">
        <f t="shared" si="215"/>
        <v>1.0923274230281392</v>
      </c>
      <c r="FGY53" s="111">
        <f t="shared" si="215"/>
        <v>2.8387273724629734</v>
      </c>
      <c r="FGZ53" s="111">
        <f t="shared" si="215"/>
        <v>1.7682213438735179</v>
      </c>
      <c r="FHA53" s="111">
        <f t="shared" si="215"/>
        <v>1.6167474738320722</v>
      </c>
      <c r="FHB53" s="111">
        <f t="shared" si="215"/>
        <v>3.1877347432031864</v>
      </c>
      <c r="FHC53" s="111">
        <f t="shared" si="215"/>
        <v>3.1650176899715081</v>
      </c>
      <c r="FHD53" s="111">
        <f t="shared" si="215"/>
        <v>1.4323637624387442</v>
      </c>
      <c r="FHE53" s="111">
        <f t="shared" si="215"/>
        <v>2.5019860025890792</v>
      </c>
      <c r="FHF53" s="111">
        <f t="shared" si="215"/>
        <v>3.6826473289288995</v>
      </c>
      <c r="FHG53" s="111">
        <f t="shared" si="215"/>
        <v>1.769512343216002</v>
      </c>
      <c r="FHH53" s="111">
        <f t="shared" si="215"/>
        <v>1.5683209724646139</v>
      </c>
      <c r="FHI53" s="111">
        <f t="shared" si="215"/>
        <v>1.7750794727944896</v>
      </c>
      <c r="FHJ53" s="111">
        <f t="shared" si="215"/>
        <v>2.7044358968757107</v>
      </c>
      <c r="FHK53" s="111">
        <f t="shared" si="215"/>
        <v>2.9686967209482877</v>
      </c>
      <c r="FHL53" s="111">
        <f t="shared" si="215"/>
        <v>2.8278976417461115</v>
      </c>
      <c r="FHM53" s="111">
        <f t="shared" si="215"/>
        <v>0.92179686275627237</v>
      </c>
      <c r="FHN53" s="111">
        <f t="shared" si="215"/>
        <v>2.3055147974553876</v>
      </c>
      <c r="FHO53" s="111">
        <f t="shared" si="215"/>
        <v>1.4611576978883736</v>
      </c>
      <c r="FHP53" s="111">
        <f t="shared" si="215"/>
        <v>2.6291732282924971</v>
      </c>
      <c r="FHQ53" s="111">
        <f t="shared" si="215"/>
        <v>2.1409543693097048</v>
      </c>
      <c r="FHR53" s="111">
        <f t="shared" si="215"/>
        <v>2.8082136882297868</v>
      </c>
      <c r="FHS53" s="111">
        <f t="shared" si="215"/>
        <v>2.8228161854091347</v>
      </c>
      <c r="FHT53" s="111">
        <f t="shared" si="215"/>
        <v>2.0277053902071045</v>
      </c>
      <c r="FHU53" s="111">
        <f t="shared" si="215"/>
        <v>2.1699639018595485</v>
      </c>
      <c r="FHV53" s="111">
        <f t="shared" si="215"/>
        <v>1.9768121940355134</v>
      </c>
      <c r="FHW53" s="111">
        <f t="shared" si="215"/>
        <v>2.3127275101614404</v>
      </c>
      <c r="FHX53" s="111">
        <f t="shared" si="215"/>
        <v>2.1927296970518775</v>
      </c>
      <c r="FHY53" s="111">
        <f t="shared" si="215"/>
        <v>1.6981318514292205</v>
      </c>
      <c r="FHZ53" s="111" t="e">
        <f t="shared" si="215"/>
        <v>#VALUE!</v>
      </c>
      <c r="FIA53" s="111">
        <f t="shared" si="215"/>
        <v>1.2720735574870337</v>
      </c>
      <c r="FIB53" s="111">
        <f t="shared" si="215"/>
        <v>2.0029971119654579</v>
      </c>
      <c r="FIC53" s="111">
        <f t="shared" ref="FIC53:FKN53" si="216">FIC50/FIC27*4*100</f>
        <v>1.564614868808285</v>
      </c>
      <c r="FID53" s="111">
        <f t="shared" si="216"/>
        <v>0.46234952496405513</v>
      </c>
      <c r="FIE53" s="111">
        <f t="shared" si="216"/>
        <v>3.394727121479217</v>
      </c>
      <c r="FIF53" s="111">
        <f t="shared" si="216"/>
        <v>3.3046418079466178</v>
      </c>
      <c r="FIG53" s="111">
        <f t="shared" si="216"/>
        <v>2.3906557085788491</v>
      </c>
      <c r="FIH53" s="111">
        <f t="shared" si="216"/>
        <v>3.404942714916154</v>
      </c>
      <c r="FII53" s="111">
        <f t="shared" si="216"/>
        <v>1.4258161842867418</v>
      </c>
      <c r="FIJ53" s="111">
        <f t="shared" si="216"/>
        <v>2.4769509125983928</v>
      </c>
      <c r="FIK53" s="111">
        <f t="shared" si="216"/>
        <v>2.9237770937767853</v>
      </c>
      <c r="FIL53" s="111">
        <f t="shared" si="216"/>
        <v>2.8096669764277862</v>
      </c>
      <c r="FIM53" s="111">
        <f t="shared" si="216"/>
        <v>1.6717033373396049</v>
      </c>
      <c r="FIN53" s="111">
        <f t="shared" si="216"/>
        <v>3.4414568251830766</v>
      </c>
      <c r="FIO53" s="111">
        <f t="shared" si="216"/>
        <v>1.8619391898583737</v>
      </c>
      <c r="FIP53" s="111" t="e">
        <f t="shared" si="216"/>
        <v>#VALUE!</v>
      </c>
      <c r="FIQ53" s="111">
        <f t="shared" si="216"/>
        <v>2.6409021106671267</v>
      </c>
      <c r="FIR53" s="111">
        <f t="shared" si="216"/>
        <v>0.25443419535185724</v>
      </c>
      <c r="FIS53" s="111">
        <f t="shared" si="216"/>
        <v>2.5677438835039639</v>
      </c>
      <c r="FIT53" s="111" t="e">
        <f t="shared" si="216"/>
        <v>#VALUE!</v>
      </c>
      <c r="FIU53" s="111" t="e">
        <f t="shared" si="216"/>
        <v>#VALUE!</v>
      </c>
      <c r="FIV53" s="111">
        <f t="shared" si="216"/>
        <v>0.14602750955865715</v>
      </c>
      <c r="FIW53" s="111">
        <f t="shared" si="216"/>
        <v>1.8023307012651539</v>
      </c>
      <c r="FIX53" s="111">
        <f t="shared" si="216"/>
        <v>3.3582497721057432</v>
      </c>
      <c r="FIY53" s="111">
        <f t="shared" si="216"/>
        <v>3.2854271331874316</v>
      </c>
      <c r="FIZ53" s="111">
        <f t="shared" si="216"/>
        <v>3.0576311947092671</v>
      </c>
      <c r="FJA53" s="111">
        <f t="shared" si="216"/>
        <v>3.1349846799986252</v>
      </c>
      <c r="FJB53" s="111">
        <f t="shared" si="216"/>
        <v>2.7414059255844343</v>
      </c>
      <c r="FJC53" s="111">
        <f t="shared" si="216"/>
        <v>3.4319114137866311</v>
      </c>
      <c r="FJD53" s="111">
        <f t="shared" si="216"/>
        <v>2.8266803138860457</v>
      </c>
      <c r="FJE53" s="111">
        <f t="shared" si="216"/>
        <v>3.3579451504769051</v>
      </c>
      <c r="FJF53" s="111" t="e">
        <f t="shared" si="216"/>
        <v>#VALUE!</v>
      </c>
      <c r="FJG53" s="111" t="e">
        <f t="shared" si="216"/>
        <v>#VALUE!</v>
      </c>
      <c r="FJH53" s="111">
        <f t="shared" si="216"/>
        <v>0.38807739988142081</v>
      </c>
      <c r="FJI53" s="111">
        <f t="shared" si="216"/>
        <v>3.590782407148664</v>
      </c>
      <c r="FJJ53" s="111" t="e">
        <f t="shared" si="216"/>
        <v>#VALUE!</v>
      </c>
      <c r="FJK53" s="111">
        <f t="shared" si="216"/>
        <v>3.7872724710493189</v>
      </c>
      <c r="FJL53" s="111">
        <f t="shared" si="216"/>
        <v>3.0155626609449211</v>
      </c>
      <c r="FJM53" s="111">
        <f t="shared" si="216"/>
        <v>0.44878293258004626</v>
      </c>
      <c r="FJN53" s="111">
        <f t="shared" si="216"/>
        <v>2.1415928990386757</v>
      </c>
      <c r="FJO53" s="111" t="e">
        <f t="shared" si="216"/>
        <v>#VALUE!</v>
      </c>
      <c r="FJP53" s="111">
        <f t="shared" si="216"/>
        <v>1.3188974644432028</v>
      </c>
      <c r="FJQ53" s="111">
        <f t="shared" si="216"/>
        <v>3.4169220609898576</v>
      </c>
      <c r="FJR53" s="111">
        <f t="shared" si="216"/>
        <v>0.71383221511059258</v>
      </c>
      <c r="FJS53" s="111" t="e">
        <f t="shared" si="216"/>
        <v>#VALUE!</v>
      </c>
      <c r="FJT53" s="111">
        <f t="shared" si="216"/>
        <v>3.7126696275802757</v>
      </c>
      <c r="FJU53" s="111">
        <f t="shared" si="216"/>
        <v>2.9647960358332131</v>
      </c>
      <c r="FJV53" s="111">
        <f t="shared" si="216"/>
        <v>1.3741586274392315</v>
      </c>
      <c r="FJW53" s="111">
        <f t="shared" si="216"/>
        <v>1.062166696758454</v>
      </c>
      <c r="FJX53" s="111">
        <f t="shared" si="216"/>
        <v>3.4792299827346107</v>
      </c>
      <c r="FJY53" s="111">
        <f t="shared" si="216"/>
        <v>0</v>
      </c>
      <c r="FJZ53" s="111">
        <f t="shared" si="216"/>
        <v>3.5140790783597273</v>
      </c>
      <c r="FKA53" s="111">
        <f t="shared" si="216"/>
        <v>1.888294751830635</v>
      </c>
      <c r="FKB53" s="111">
        <f t="shared" si="216"/>
        <v>2.0335579117235612</v>
      </c>
      <c r="FKC53" s="111">
        <f t="shared" si="216"/>
        <v>1.8399352419658965</v>
      </c>
      <c r="FKD53" s="111">
        <f t="shared" si="216"/>
        <v>1.8916449290498218</v>
      </c>
      <c r="FKE53" s="111">
        <f t="shared" si="216"/>
        <v>1.3465748630250007</v>
      </c>
      <c r="FKF53" s="111">
        <f t="shared" si="216"/>
        <v>1.3112841369754946</v>
      </c>
      <c r="FKG53" s="111">
        <f t="shared" si="216"/>
        <v>2.2048265105282052</v>
      </c>
      <c r="FKH53" s="111">
        <f t="shared" si="216"/>
        <v>1.8960424967737266</v>
      </c>
      <c r="FKI53" s="111">
        <f t="shared" si="216"/>
        <v>2.7907495808101941</v>
      </c>
      <c r="FKJ53" s="111">
        <f t="shared" si="216"/>
        <v>2.1765749422538496</v>
      </c>
      <c r="FKK53" s="111">
        <f t="shared" si="216"/>
        <v>0.27851062717183489</v>
      </c>
      <c r="FKL53" s="111">
        <f t="shared" si="216"/>
        <v>1.8975729315408301</v>
      </c>
      <c r="FKM53" s="111">
        <f t="shared" si="216"/>
        <v>1.6059640138649387</v>
      </c>
      <c r="FKN53" s="111">
        <f t="shared" si="216"/>
        <v>0.88149691234930427</v>
      </c>
      <c r="FKO53" s="111">
        <f t="shared" ref="FKO53:FMZ53" si="217">FKO50/FKO27*4*100</f>
        <v>2.1293639581118282</v>
      </c>
      <c r="FKP53" s="111">
        <f t="shared" si="217"/>
        <v>1.8862786130978828</v>
      </c>
      <c r="FKQ53" s="111" t="e">
        <f t="shared" si="217"/>
        <v>#VALUE!</v>
      </c>
      <c r="FKR53" s="111">
        <f t="shared" si="217"/>
        <v>1.9847032548779773</v>
      </c>
      <c r="FKS53" s="111">
        <f t="shared" si="217"/>
        <v>1.2099101803320327</v>
      </c>
      <c r="FKT53" s="111">
        <f t="shared" si="217"/>
        <v>0.99182598584082915</v>
      </c>
      <c r="FKU53" s="111">
        <f t="shared" si="217"/>
        <v>1.2701250181424055</v>
      </c>
      <c r="FKV53" s="111">
        <f t="shared" si="217"/>
        <v>0.68936499607692736</v>
      </c>
      <c r="FKW53" s="111">
        <f t="shared" si="217"/>
        <v>1.1013525076058699</v>
      </c>
      <c r="FKX53" s="111">
        <f t="shared" si="217"/>
        <v>2.2059565072001441</v>
      </c>
      <c r="FKY53" s="111">
        <f t="shared" si="217"/>
        <v>2.4625267174977425</v>
      </c>
      <c r="FKZ53" s="111">
        <f t="shared" si="217"/>
        <v>1.2797035099193372</v>
      </c>
      <c r="FLA53" s="111">
        <f t="shared" si="217"/>
        <v>0.85635536183577976</v>
      </c>
      <c r="FLB53" s="111">
        <f t="shared" si="217"/>
        <v>2.2475989483662118</v>
      </c>
      <c r="FLC53" s="111">
        <f t="shared" si="217"/>
        <v>2.6384629437441456</v>
      </c>
      <c r="FLD53" s="111">
        <f t="shared" si="217"/>
        <v>1.7170804798400132</v>
      </c>
      <c r="FLE53" s="111">
        <f t="shared" si="217"/>
        <v>2.5432118502850045</v>
      </c>
      <c r="FLF53" s="111">
        <f t="shared" si="217"/>
        <v>2.8867449573794577</v>
      </c>
      <c r="FLG53" s="111">
        <f t="shared" si="217"/>
        <v>1.8446443172526572</v>
      </c>
      <c r="FLH53" s="111">
        <f t="shared" si="217"/>
        <v>0.90864015313123392</v>
      </c>
      <c r="FLI53" s="111">
        <f t="shared" si="217"/>
        <v>1.9688183162938042</v>
      </c>
      <c r="FLJ53" s="111">
        <f t="shared" si="217"/>
        <v>1.8141523495724485</v>
      </c>
      <c r="FLK53" s="111">
        <f t="shared" si="217"/>
        <v>1.6508853444263374</v>
      </c>
      <c r="FLL53" s="111">
        <f t="shared" si="217"/>
        <v>2.5626759360763294</v>
      </c>
      <c r="FLM53" s="111">
        <f t="shared" si="217"/>
        <v>2.75251528111187</v>
      </c>
      <c r="FLN53" s="111">
        <f t="shared" si="217"/>
        <v>0</v>
      </c>
      <c r="FLO53" s="111">
        <f t="shared" si="217"/>
        <v>1.6876164223615195</v>
      </c>
      <c r="FLP53" s="111">
        <f t="shared" si="217"/>
        <v>2.053928637255646</v>
      </c>
      <c r="FLQ53" s="111" t="e">
        <f t="shared" si="217"/>
        <v>#VALUE!</v>
      </c>
      <c r="FLR53" s="111">
        <f t="shared" si="217"/>
        <v>2.8147245276854544</v>
      </c>
      <c r="FLS53" s="111">
        <f t="shared" si="217"/>
        <v>1.2963998855615384</v>
      </c>
      <c r="FLT53" s="111">
        <f t="shared" si="217"/>
        <v>1.117123407226392</v>
      </c>
      <c r="FLU53" s="111">
        <f t="shared" si="217"/>
        <v>1.1787950838886843</v>
      </c>
      <c r="FLV53" s="111">
        <f t="shared" si="217"/>
        <v>0.48850143978541283</v>
      </c>
      <c r="FLW53" s="111">
        <f t="shared" si="217"/>
        <v>1.7412935323383085</v>
      </c>
      <c r="FLX53" s="111">
        <f t="shared" si="217"/>
        <v>1.5113703441786526</v>
      </c>
      <c r="FLY53" s="111">
        <f t="shared" si="217"/>
        <v>2.479615383401256</v>
      </c>
      <c r="FLZ53" s="111">
        <f t="shared" si="217"/>
        <v>3.0039531777467272</v>
      </c>
      <c r="FMA53" s="111">
        <f t="shared" si="217"/>
        <v>1.7150341057918768</v>
      </c>
      <c r="FMB53" s="111">
        <f t="shared" si="217"/>
        <v>1.5125118489744744</v>
      </c>
      <c r="FMC53" s="111">
        <f t="shared" si="217"/>
        <v>1.7237028168817572</v>
      </c>
      <c r="FMD53" s="111">
        <f t="shared" si="217"/>
        <v>1.2548935925740503</v>
      </c>
      <c r="FME53" s="111">
        <f t="shared" si="217"/>
        <v>3.1083381512173185</v>
      </c>
      <c r="FMF53" s="111">
        <f t="shared" si="217"/>
        <v>1.9087635192023542</v>
      </c>
      <c r="FMG53" s="111">
        <f t="shared" si="217"/>
        <v>1.6005232873072168</v>
      </c>
      <c r="FMH53" s="111">
        <f t="shared" si="217"/>
        <v>1.8713101134805818</v>
      </c>
      <c r="FMI53" s="111">
        <f t="shared" si="217"/>
        <v>2.8417672999415555</v>
      </c>
      <c r="FMJ53" s="111">
        <f t="shared" si="217"/>
        <v>1.1766414334173614</v>
      </c>
      <c r="FMK53" s="111">
        <f t="shared" si="217"/>
        <v>1.6539937620205583</v>
      </c>
      <c r="FML53" s="111">
        <f t="shared" si="217"/>
        <v>2.1521979261933892</v>
      </c>
      <c r="FMM53" s="111">
        <f t="shared" si="217"/>
        <v>2.3520708009129412</v>
      </c>
      <c r="FMN53" s="111">
        <f t="shared" si="217"/>
        <v>1.0060796721831584</v>
      </c>
      <c r="FMO53" s="111">
        <f t="shared" si="217"/>
        <v>1.6503758741141166</v>
      </c>
      <c r="FMP53" s="111">
        <f t="shared" si="217"/>
        <v>1.5074134889036259</v>
      </c>
      <c r="FMQ53" s="111">
        <f t="shared" si="217"/>
        <v>0.84670022108283538</v>
      </c>
      <c r="FMR53" s="111">
        <f t="shared" si="217"/>
        <v>1.8890596431366571</v>
      </c>
      <c r="FMS53" s="111">
        <f t="shared" si="217"/>
        <v>2.1657506231226433</v>
      </c>
      <c r="FMT53" s="111">
        <f t="shared" si="217"/>
        <v>1.3270849046210689</v>
      </c>
      <c r="FMU53" s="111">
        <f t="shared" si="217"/>
        <v>2.151001536715889</v>
      </c>
      <c r="FMV53" s="111">
        <f t="shared" si="217"/>
        <v>0.89905318461495232</v>
      </c>
      <c r="FMW53" s="111">
        <f t="shared" si="217"/>
        <v>0.89670145700907689</v>
      </c>
      <c r="FMX53" s="111">
        <f t="shared" si="217"/>
        <v>1.4353478459752111</v>
      </c>
      <c r="FMY53" s="111">
        <f t="shared" si="217"/>
        <v>1.4922913608823452</v>
      </c>
      <c r="FMZ53" s="111">
        <f t="shared" si="217"/>
        <v>2.8296093550237584</v>
      </c>
      <c r="FNA53" s="111">
        <f t="shared" ref="FNA53:FPL53" si="218">FNA50/FNA27*4*100</f>
        <v>1.4868209261933694</v>
      </c>
      <c r="FNB53" s="111">
        <f t="shared" si="218"/>
        <v>1.5098727981687281</v>
      </c>
      <c r="FNC53" s="111">
        <f t="shared" si="218"/>
        <v>1.7950415655116605</v>
      </c>
      <c r="FND53" s="111">
        <f t="shared" si="218"/>
        <v>0.33416177606983982</v>
      </c>
      <c r="FNE53" s="111">
        <f t="shared" si="218"/>
        <v>2.4017984481133214</v>
      </c>
      <c r="FNF53" s="111">
        <f t="shared" si="218"/>
        <v>1.450042411916042</v>
      </c>
      <c r="FNG53" s="111">
        <f t="shared" si="218"/>
        <v>2.5038205487830312</v>
      </c>
      <c r="FNH53" s="111">
        <f t="shared" si="218"/>
        <v>1.1993136228045322</v>
      </c>
      <c r="FNI53" s="111">
        <f t="shared" si="218"/>
        <v>2.2925190645248597</v>
      </c>
      <c r="FNJ53" s="111">
        <f t="shared" si="218"/>
        <v>2.4317905958098054</v>
      </c>
      <c r="FNK53" s="111">
        <f t="shared" si="218"/>
        <v>2.505560577284407</v>
      </c>
      <c r="FNL53" s="111" t="e">
        <f t="shared" si="218"/>
        <v>#VALUE!</v>
      </c>
      <c r="FNM53" s="111">
        <f t="shared" si="218"/>
        <v>2.2462156845976224</v>
      </c>
      <c r="FNN53" s="111">
        <f t="shared" si="218"/>
        <v>3.3127560906838487</v>
      </c>
      <c r="FNO53" s="111">
        <f t="shared" si="218"/>
        <v>1.2808182483730441</v>
      </c>
      <c r="FNP53" s="111">
        <f t="shared" si="218"/>
        <v>2.5363741270804336</v>
      </c>
      <c r="FNQ53" s="111">
        <f t="shared" si="218"/>
        <v>2.1371696734238563</v>
      </c>
      <c r="FNR53" s="111">
        <f t="shared" si="218"/>
        <v>1.4324084891309334</v>
      </c>
      <c r="FNS53" s="111">
        <f t="shared" si="218"/>
        <v>2.1192395070287318</v>
      </c>
      <c r="FNT53" s="111">
        <f t="shared" si="218"/>
        <v>3.60813254027186</v>
      </c>
      <c r="FNU53" s="111">
        <f t="shared" si="218"/>
        <v>1.3161915058641034</v>
      </c>
      <c r="FNV53" s="111">
        <f t="shared" si="218"/>
        <v>2.163832162127814</v>
      </c>
      <c r="FNW53" s="111">
        <f t="shared" si="218"/>
        <v>0.36191035613115935</v>
      </c>
      <c r="FNX53" s="111" t="e">
        <f t="shared" si="218"/>
        <v>#VALUE!</v>
      </c>
      <c r="FNY53" s="111">
        <f t="shared" si="218"/>
        <v>1.7027303976172092</v>
      </c>
      <c r="FNZ53" s="111">
        <f t="shared" si="218"/>
        <v>0.42681322536322974</v>
      </c>
      <c r="FOA53" s="111">
        <f t="shared" si="218"/>
        <v>3.1857869413113566</v>
      </c>
      <c r="FOB53" s="111">
        <f t="shared" si="218"/>
        <v>2.5640567595208954</v>
      </c>
      <c r="FOC53" s="111">
        <f t="shared" si="218"/>
        <v>1.4524179504210746</v>
      </c>
      <c r="FOD53" s="111">
        <f t="shared" si="218"/>
        <v>1.764313595247138</v>
      </c>
      <c r="FOE53" s="111">
        <f t="shared" si="218"/>
        <v>1.7814711503693372</v>
      </c>
      <c r="FOF53" s="111">
        <f t="shared" si="218"/>
        <v>1.7595878953098307</v>
      </c>
      <c r="FOG53" s="111">
        <f t="shared" si="218"/>
        <v>1.1332709644497363</v>
      </c>
      <c r="FOH53" s="111">
        <f t="shared" si="218"/>
        <v>2.7319266555066766</v>
      </c>
      <c r="FOI53" s="111">
        <f t="shared" si="218"/>
        <v>2.4546656173640211</v>
      </c>
      <c r="FOJ53" s="111">
        <f t="shared" si="218"/>
        <v>0</v>
      </c>
      <c r="FOK53" s="111">
        <f t="shared" si="218"/>
        <v>1.4379490305932066</v>
      </c>
      <c r="FOL53" s="111">
        <f t="shared" si="218"/>
        <v>1.7647140842489382</v>
      </c>
      <c r="FOM53" s="111">
        <f t="shared" si="218"/>
        <v>3.3457442146573917</v>
      </c>
      <c r="FON53" s="111">
        <f t="shared" si="218"/>
        <v>0.89217128948366975</v>
      </c>
      <c r="FOO53" s="111">
        <f t="shared" si="218"/>
        <v>2.2555236902694187</v>
      </c>
      <c r="FOP53" s="111">
        <f t="shared" si="218"/>
        <v>2.7823064741412735</v>
      </c>
      <c r="FOQ53" s="111">
        <f t="shared" si="218"/>
        <v>1.9748070616479363</v>
      </c>
      <c r="FOR53" s="111">
        <f t="shared" si="218"/>
        <v>1.6405314879449602</v>
      </c>
      <c r="FOS53" s="111">
        <f t="shared" si="218"/>
        <v>1.6356446716727913</v>
      </c>
      <c r="FOT53" s="111">
        <f t="shared" si="218"/>
        <v>2.1098485842496126</v>
      </c>
      <c r="FOU53" s="111">
        <f t="shared" si="218"/>
        <v>1.9115029713258762</v>
      </c>
      <c r="FOV53" s="111">
        <f t="shared" si="218"/>
        <v>2.4958228468293417</v>
      </c>
      <c r="FOW53" s="111">
        <f t="shared" si="218"/>
        <v>2.4397500743826241</v>
      </c>
      <c r="FOX53" s="111">
        <f t="shared" si="218"/>
        <v>2.7773840738903455</v>
      </c>
      <c r="FOY53" s="111">
        <f t="shared" si="218"/>
        <v>1.0683596583297068</v>
      </c>
      <c r="FOZ53" s="111">
        <f t="shared" si="218"/>
        <v>1.6990583969969775</v>
      </c>
      <c r="FPA53" s="111">
        <f t="shared" si="218"/>
        <v>0.86612079415126719</v>
      </c>
      <c r="FPB53" s="111">
        <f t="shared" si="218"/>
        <v>2.1784182370234708</v>
      </c>
      <c r="FPC53" s="111">
        <f t="shared" si="218"/>
        <v>1.4542765590337687</v>
      </c>
      <c r="FPD53" s="111">
        <f t="shared" si="218"/>
        <v>2.6674506485777183</v>
      </c>
      <c r="FPE53" s="111">
        <f t="shared" si="218"/>
        <v>1.7867081874352704</v>
      </c>
      <c r="FPF53" s="111">
        <f t="shared" si="218"/>
        <v>2.1005330631305346</v>
      </c>
      <c r="FPG53" s="111">
        <f t="shared" si="218"/>
        <v>2.1252862091234661</v>
      </c>
      <c r="FPH53" s="111">
        <f t="shared" si="218"/>
        <v>2.3957482801949848</v>
      </c>
      <c r="FPI53" s="111">
        <f t="shared" si="218"/>
        <v>1.757447838763964</v>
      </c>
      <c r="FPJ53" s="111">
        <f t="shared" si="218"/>
        <v>1.5944674439602278</v>
      </c>
      <c r="FPK53" s="111">
        <f t="shared" si="218"/>
        <v>2.0020762361546511</v>
      </c>
      <c r="FPL53" s="111">
        <f t="shared" si="218"/>
        <v>2.2175297127291054</v>
      </c>
      <c r="FPM53" s="111">
        <f t="shared" ref="FPM53:FRX53" si="219">FPM50/FPM27*4*100</f>
        <v>1.8459253496472583</v>
      </c>
      <c r="FPN53" s="111">
        <f t="shared" si="219"/>
        <v>2.4320870965483441</v>
      </c>
      <c r="FPO53" s="111">
        <f t="shared" si="219"/>
        <v>2.3640297363372054</v>
      </c>
      <c r="FPP53" s="111">
        <f t="shared" si="219"/>
        <v>1.8792997371217628</v>
      </c>
      <c r="FPQ53" s="111">
        <f t="shared" si="219"/>
        <v>1.6657518115664263</v>
      </c>
      <c r="FPR53" s="111">
        <f t="shared" si="219"/>
        <v>2.002016751004922</v>
      </c>
      <c r="FPS53" s="111">
        <f t="shared" si="219"/>
        <v>2.1610886757858774</v>
      </c>
      <c r="FPT53" s="111">
        <f t="shared" si="219"/>
        <v>0.60040339603170878</v>
      </c>
      <c r="FPU53" s="111">
        <f t="shared" si="219"/>
        <v>1.7086391978511097</v>
      </c>
      <c r="FPV53" s="111">
        <f t="shared" si="219"/>
        <v>0.98597431170233363</v>
      </c>
      <c r="FPW53" s="111">
        <f t="shared" si="219"/>
        <v>1.337267604099587</v>
      </c>
      <c r="FPX53" s="111">
        <f t="shared" si="219"/>
        <v>0.88477146956343522</v>
      </c>
      <c r="FPY53" s="111">
        <f t="shared" si="219"/>
        <v>2.4501228836946729</v>
      </c>
      <c r="FPZ53" s="111">
        <f t="shared" si="219"/>
        <v>1.0085237162209204</v>
      </c>
      <c r="FQA53" s="111">
        <f t="shared" si="219"/>
        <v>3.0307185957213387</v>
      </c>
      <c r="FQB53" s="111">
        <f t="shared" si="219"/>
        <v>1.9817250650964082</v>
      </c>
      <c r="FQC53" s="111">
        <f t="shared" si="219"/>
        <v>3.0050185025599432</v>
      </c>
      <c r="FQD53" s="111">
        <f t="shared" si="219"/>
        <v>2.4667232865592892</v>
      </c>
      <c r="FQE53" s="111">
        <f t="shared" si="219"/>
        <v>2.2125615016008586</v>
      </c>
      <c r="FQF53" s="111">
        <f t="shared" si="219"/>
        <v>1.4902620907223534</v>
      </c>
      <c r="FQG53" s="111">
        <f t="shared" si="219"/>
        <v>2.1520012405451507</v>
      </c>
      <c r="FQH53" s="111">
        <f t="shared" si="219"/>
        <v>2.1566004732997222</v>
      </c>
      <c r="FQI53" s="111">
        <f t="shared" si="219"/>
        <v>1.7797250925728467</v>
      </c>
      <c r="FQJ53" s="111">
        <f t="shared" si="219"/>
        <v>2.8243289167931902</v>
      </c>
      <c r="FQK53" s="111">
        <f t="shared" si="219"/>
        <v>2.0345614607107922</v>
      </c>
      <c r="FQL53" s="111">
        <f t="shared" si="219"/>
        <v>1.7119683786350453</v>
      </c>
      <c r="FQM53" s="111">
        <f t="shared" si="219"/>
        <v>1.3733105950762157</v>
      </c>
      <c r="FQN53" s="111">
        <f t="shared" si="219"/>
        <v>1.3127187864644108</v>
      </c>
      <c r="FQO53" s="111">
        <f t="shared" si="219"/>
        <v>1.7049074298649849</v>
      </c>
      <c r="FQP53" s="111">
        <f t="shared" si="219"/>
        <v>1.4558902321609133</v>
      </c>
      <c r="FQQ53" s="111">
        <f t="shared" si="219"/>
        <v>1.801492620057709</v>
      </c>
      <c r="FQR53" s="111">
        <f t="shared" si="219"/>
        <v>2.0217560526512992</v>
      </c>
      <c r="FQS53" s="111">
        <f t="shared" si="219"/>
        <v>1.6143357342840492</v>
      </c>
      <c r="FQT53" s="111">
        <f t="shared" si="219"/>
        <v>1.7449074408951553</v>
      </c>
      <c r="FQU53" s="111">
        <f t="shared" si="219"/>
        <v>2.9749173434603624</v>
      </c>
      <c r="FQV53" s="111">
        <f t="shared" si="219"/>
        <v>2.8524300220141368</v>
      </c>
      <c r="FQW53" s="111">
        <f t="shared" si="219"/>
        <v>1.7856780503642378</v>
      </c>
      <c r="FQX53" s="111">
        <f t="shared" si="219"/>
        <v>2.2957659572384208</v>
      </c>
      <c r="FQY53" s="111">
        <f t="shared" si="219"/>
        <v>2.8933376473161831</v>
      </c>
      <c r="FQZ53" s="111">
        <f t="shared" si="219"/>
        <v>1.0013990133274429</v>
      </c>
      <c r="FRA53" s="111">
        <f t="shared" si="219"/>
        <v>1.7902084132411429</v>
      </c>
      <c r="FRB53" s="111">
        <f t="shared" si="219"/>
        <v>1.7983994245121844</v>
      </c>
      <c r="FRC53" s="111">
        <f t="shared" si="219"/>
        <v>2.2808869674870178</v>
      </c>
      <c r="FRD53" s="111">
        <f t="shared" si="219"/>
        <v>1.3398340094532732</v>
      </c>
      <c r="FRE53" s="111">
        <f t="shared" si="219"/>
        <v>1.6329942226057479</v>
      </c>
      <c r="FRF53" s="111">
        <f t="shared" si="219"/>
        <v>2.7461297281156525</v>
      </c>
      <c r="FRG53" s="111">
        <f t="shared" si="219"/>
        <v>3.9998367295978028</v>
      </c>
      <c r="FRH53" s="111">
        <f t="shared" si="219"/>
        <v>2.0452966923218812</v>
      </c>
      <c r="FRI53" s="111">
        <f t="shared" si="219"/>
        <v>3.5670119467671118</v>
      </c>
      <c r="FRJ53" s="111">
        <f t="shared" si="219"/>
        <v>1.8606820169046925</v>
      </c>
      <c r="FRK53" s="111">
        <f t="shared" si="219"/>
        <v>2.3027876317314524</v>
      </c>
      <c r="FRL53" s="111">
        <f t="shared" si="219"/>
        <v>1.7933129581204785</v>
      </c>
      <c r="FRM53" s="111">
        <f t="shared" si="219"/>
        <v>1.6570775178321866</v>
      </c>
      <c r="FRN53" s="111">
        <f t="shared" si="219"/>
        <v>1.6126359971281825</v>
      </c>
      <c r="FRO53" s="111">
        <f t="shared" si="219"/>
        <v>1.7464078815214457</v>
      </c>
      <c r="FRP53" s="111">
        <f t="shared" si="219"/>
        <v>2.041628012602422</v>
      </c>
      <c r="FRQ53" s="111">
        <f t="shared" si="219"/>
        <v>1.668778448455958</v>
      </c>
      <c r="FRR53" s="111">
        <f t="shared" si="219"/>
        <v>1.9683133086355806</v>
      </c>
      <c r="FRS53" s="111">
        <f t="shared" si="219"/>
        <v>1.9918815275406339</v>
      </c>
      <c r="FRT53" s="111">
        <f t="shared" si="219"/>
        <v>1.2818241512819721</v>
      </c>
      <c r="FRU53" s="111">
        <f t="shared" si="219"/>
        <v>1.1852894403681435</v>
      </c>
      <c r="FRV53" s="111">
        <f t="shared" si="219"/>
        <v>0.28303141971301743</v>
      </c>
      <c r="FRW53" s="111">
        <f t="shared" si="219"/>
        <v>2.0720081934924761</v>
      </c>
      <c r="FRX53" s="111">
        <f t="shared" si="219"/>
        <v>2.9346797096875985</v>
      </c>
      <c r="FRY53" s="111">
        <f t="shared" ref="FRY53:FUJ53" si="220">FRY50/FRY27*4*100</f>
        <v>2.5153774280481174</v>
      </c>
      <c r="FRZ53" s="111">
        <f t="shared" si="220"/>
        <v>1.8623429752508647</v>
      </c>
      <c r="FSA53" s="111">
        <f t="shared" si="220"/>
        <v>1.8744286008319095</v>
      </c>
      <c r="FSB53" s="111">
        <f t="shared" si="220"/>
        <v>1.4865249766035074</v>
      </c>
      <c r="FSC53" s="111">
        <f t="shared" si="220"/>
        <v>1.5385541805919369</v>
      </c>
      <c r="FSD53" s="111">
        <f t="shared" si="220"/>
        <v>1.5889679909889221</v>
      </c>
      <c r="FSE53" s="111">
        <f t="shared" si="220"/>
        <v>1.4991942495445156</v>
      </c>
      <c r="FSF53" s="111">
        <f t="shared" si="220"/>
        <v>2.1922020440164145</v>
      </c>
      <c r="FSG53" s="111">
        <f t="shared" si="220"/>
        <v>1.5574140264427248</v>
      </c>
      <c r="FSH53" s="111">
        <f t="shared" si="220"/>
        <v>1.4909264527104289</v>
      </c>
      <c r="FSI53" s="111">
        <f t="shared" si="220"/>
        <v>1.9440629219889851</v>
      </c>
      <c r="FSJ53" s="111">
        <f t="shared" si="220"/>
        <v>1.4888104332366088</v>
      </c>
      <c r="FSK53" s="111">
        <f t="shared" si="220"/>
        <v>2.2773145874602028</v>
      </c>
      <c r="FSL53" s="111">
        <f t="shared" si="220"/>
        <v>2.1980577597992923</v>
      </c>
      <c r="FSM53" s="111">
        <f t="shared" si="220"/>
        <v>0.79630129212908263</v>
      </c>
      <c r="FSN53" s="111">
        <f t="shared" si="220"/>
        <v>2.3280193183711049</v>
      </c>
      <c r="FSO53" s="111">
        <f t="shared" si="220"/>
        <v>1.6310592122554726</v>
      </c>
      <c r="FSP53" s="111">
        <f t="shared" si="220"/>
        <v>1.2244836020455885</v>
      </c>
      <c r="FSQ53" s="111">
        <f t="shared" si="220"/>
        <v>2.8921023359288096</v>
      </c>
      <c r="FSR53" s="111">
        <f t="shared" si="220"/>
        <v>2.0699093830224928</v>
      </c>
      <c r="FSS53" s="111">
        <f t="shared" si="220"/>
        <v>1.1183509805150054</v>
      </c>
      <c r="FST53" s="111">
        <f t="shared" si="220"/>
        <v>1.9158977248714519</v>
      </c>
      <c r="FSU53" s="111">
        <f t="shared" si="220"/>
        <v>2.9209030893974131</v>
      </c>
      <c r="FSV53" s="111">
        <f t="shared" si="220"/>
        <v>1.9898761416343156</v>
      </c>
      <c r="FSW53" s="111">
        <f t="shared" si="220"/>
        <v>1.8472514172877252</v>
      </c>
      <c r="FSX53" s="111">
        <f t="shared" si="220"/>
        <v>2.3949669364614157</v>
      </c>
      <c r="FSY53" s="111">
        <f t="shared" si="220"/>
        <v>2.851918058723212</v>
      </c>
      <c r="FSZ53" s="111">
        <f t="shared" si="220"/>
        <v>1.7783258612145172</v>
      </c>
      <c r="FTA53" s="111">
        <f t="shared" si="220"/>
        <v>1.5025953920407977</v>
      </c>
      <c r="FTB53" s="111">
        <f t="shared" si="220"/>
        <v>2.4953716296250801</v>
      </c>
      <c r="FTC53" s="111">
        <f t="shared" si="220"/>
        <v>2.7525065593229989</v>
      </c>
      <c r="FTD53" s="111">
        <f t="shared" si="220"/>
        <v>1.8212107168355525</v>
      </c>
      <c r="FTE53" s="111">
        <f t="shared" si="220"/>
        <v>2.1904137219916389</v>
      </c>
      <c r="FTF53" s="111">
        <f t="shared" si="220"/>
        <v>1.8554021539134573</v>
      </c>
      <c r="FTG53" s="111">
        <f t="shared" si="220"/>
        <v>2.9319224106442925</v>
      </c>
      <c r="FTH53" s="111">
        <f t="shared" si="220"/>
        <v>1.2857101436068643</v>
      </c>
      <c r="FTI53" s="111">
        <f t="shared" si="220"/>
        <v>1.6491806049489273</v>
      </c>
      <c r="FTJ53" s="111">
        <f t="shared" si="220"/>
        <v>1.6468836736931396</v>
      </c>
      <c r="FTK53" s="111">
        <f t="shared" si="220"/>
        <v>1.346236855110633</v>
      </c>
      <c r="FTL53" s="111">
        <f t="shared" si="220"/>
        <v>2.3075687251920884</v>
      </c>
      <c r="FTM53" s="111">
        <f t="shared" si="220"/>
        <v>0.91401133037086957</v>
      </c>
      <c r="FTN53" s="111">
        <f t="shared" si="220"/>
        <v>1.5477154624556508</v>
      </c>
      <c r="FTO53" s="111">
        <f t="shared" si="220"/>
        <v>2.1257249362989357</v>
      </c>
      <c r="FTP53" s="111">
        <f t="shared" si="220"/>
        <v>1.5963139120095127</v>
      </c>
      <c r="FTQ53" s="111">
        <f t="shared" si="220"/>
        <v>1.8895602668436311</v>
      </c>
      <c r="FTR53" s="111">
        <f t="shared" si="220"/>
        <v>1.5362161355961093</v>
      </c>
      <c r="FTS53" s="111">
        <f t="shared" si="220"/>
        <v>1.8950086238748947</v>
      </c>
      <c r="FTT53" s="111">
        <f t="shared" si="220"/>
        <v>0.24628375406807987</v>
      </c>
      <c r="FTU53" s="111">
        <f t="shared" si="220"/>
        <v>2.3024053983022661</v>
      </c>
      <c r="FTV53" s="111">
        <f t="shared" si="220"/>
        <v>0.98358033138577672</v>
      </c>
      <c r="FTW53" s="111">
        <f t="shared" si="220"/>
        <v>2.0014270102329279</v>
      </c>
      <c r="FTX53" s="111">
        <f t="shared" si="220"/>
        <v>2.0264169760464656</v>
      </c>
      <c r="FTY53" s="111">
        <f t="shared" si="220"/>
        <v>2.7551981993586572</v>
      </c>
      <c r="FTZ53" s="111">
        <f t="shared" si="220"/>
        <v>2.8327600231654468</v>
      </c>
      <c r="FUA53" s="111">
        <f t="shared" si="220"/>
        <v>1.4383986122259755</v>
      </c>
      <c r="FUB53" s="111">
        <f t="shared" si="220"/>
        <v>2.0133271346660471</v>
      </c>
      <c r="FUC53" s="111">
        <f t="shared" si="220"/>
        <v>2.5030559903122249</v>
      </c>
      <c r="FUD53" s="111">
        <f t="shared" si="220"/>
        <v>0.75416410225715746</v>
      </c>
      <c r="FUE53" s="111">
        <f t="shared" si="220"/>
        <v>1.3436914744770292</v>
      </c>
      <c r="FUF53" s="111">
        <f t="shared" si="220"/>
        <v>1.9034900207692873</v>
      </c>
      <c r="FUG53" s="111">
        <f t="shared" si="220"/>
        <v>1.0753900512128312</v>
      </c>
      <c r="FUH53" s="111">
        <f t="shared" si="220"/>
        <v>1.6371790526655956</v>
      </c>
      <c r="FUI53" s="111" t="e">
        <f t="shared" si="220"/>
        <v>#VALUE!</v>
      </c>
      <c r="FUJ53" s="111">
        <f t="shared" si="220"/>
        <v>2.285305523135424</v>
      </c>
      <c r="FUK53" s="111">
        <f t="shared" ref="FUK53:FWZ53" si="221">FUK50/FUK27*4*100</f>
        <v>1.165127605485287</v>
      </c>
      <c r="FUL53" s="111">
        <f t="shared" si="221"/>
        <v>1.3995051881392857</v>
      </c>
      <c r="FUM53" s="111">
        <f t="shared" si="221"/>
        <v>1.2278727105290086</v>
      </c>
      <c r="FUN53" s="111">
        <f t="shared" si="221"/>
        <v>1.9393954395741251</v>
      </c>
      <c r="FUO53" s="111">
        <f t="shared" si="221"/>
        <v>1.3946719383211192</v>
      </c>
      <c r="FUP53" s="111">
        <f t="shared" si="221"/>
        <v>1.4847695127326719</v>
      </c>
      <c r="FUQ53" s="111">
        <f t="shared" si="221"/>
        <v>1.58372439256165</v>
      </c>
      <c r="FUR53" s="111">
        <f t="shared" si="221"/>
        <v>1.7996861724520647</v>
      </c>
      <c r="FUS53" s="111">
        <f t="shared" si="221"/>
        <v>1.6418792351306839</v>
      </c>
      <c r="FUT53" s="111">
        <f t="shared" si="221"/>
        <v>1.9503678982846111</v>
      </c>
      <c r="FUU53" s="111">
        <f t="shared" si="221"/>
        <v>2.0586283185840708</v>
      </c>
      <c r="FUV53" s="111">
        <f t="shared" si="221"/>
        <v>3.1117053603986875</v>
      </c>
      <c r="FUW53" s="111">
        <f t="shared" si="221"/>
        <v>1.3328803282544495</v>
      </c>
      <c r="FUX53" s="111">
        <f t="shared" si="221"/>
        <v>1.7474344015196468</v>
      </c>
      <c r="FUY53" s="111">
        <f t="shared" si="221"/>
        <v>0.6404554349759829</v>
      </c>
      <c r="FUZ53" s="111">
        <f t="shared" si="221"/>
        <v>1.8208156960638415</v>
      </c>
      <c r="FVA53" s="111">
        <f t="shared" si="221"/>
        <v>1.9770323981050997</v>
      </c>
      <c r="FVB53" s="111">
        <f t="shared" si="221"/>
        <v>1.2239757164524301</v>
      </c>
      <c r="FVC53" s="111">
        <f t="shared" si="221"/>
        <v>2.3924375341215889</v>
      </c>
      <c r="FVD53" s="111">
        <f t="shared" si="221"/>
        <v>1.9910639960586447</v>
      </c>
      <c r="FVE53" s="111">
        <f t="shared" si="221"/>
        <v>1.0432453783725484</v>
      </c>
      <c r="FVF53" s="111">
        <f t="shared" si="221"/>
        <v>2.0895195373536213</v>
      </c>
      <c r="FVG53" s="111">
        <f t="shared" si="221"/>
        <v>1.0410094637223974</v>
      </c>
      <c r="FVH53" s="111">
        <f t="shared" si="221"/>
        <v>0.91372448389158079</v>
      </c>
      <c r="FVI53" s="111">
        <f t="shared" si="221"/>
        <v>2.2130002212160163</v>
      </c>
      <c r="FVJ53" s="111">
        <f t="shared" si="221"/>
        <v>1.7927262466409459</v>
      </c>
      <c r="FVK53" s="111">
        <f t="shared" si="221"/>
        <v>1.3943721125577488</v>
      </c>
      <c r="FVL53" s="111">
        <f t="shared" si="221"/>
        <v>1.8765495820160925</v>
      </c>
      <c r="FVM53" s="111">
        <f t="shared" si="221"/>
        <v>0</v>
      </c>
      <c r="FVN53" s="111">
        <f t="shared" si="221"/>
        <v>1.6110458074024572</v>
      </c>
      <c r="FVO53" s="111">
        <f t="shared" si="221"/>
        <v>1.9827335755558506</v>
      </c>
      <c r="FVP53" s="111">
        <f t="shared" si="221"/>
        <v>1.2805374058621322</v>
      </c>
      <c r="FVQ53" s="111">
        <f t="shared" si="221"/>
        <v>0.66096319394472425</v>
      </c>
      <c r="FVR53" s="111">
        <f t="shared" si="221"/>
        <v>2.2168905100441787</v>
      </c>
      <c r="FVS53" s="111">
        <f t="shared" si="221"/>
        <v>0.96978392417086789</v>
      </c>
      <c r="FVT53" s="111">
        <f t="shared" si="221"/>
        <v>1.2446364127191611</v>
      </c>
      <c r="FVU53" s="111">
        <f t="shared" si="221"/>
        <v>1.7881465914724628</v>
      </c>
      <c r="FVV53" s="111">
        <f t="shared" si="221"/>
        <v>1.2285070782006655</v>
      </c>
      <c r="FVW53" s="111">
        <f t="shared" si="221"/>
        <v>1.8635549702781129</v>
      </c>
      <c r="FVX53" s="111">
        <f t="shared" si="221"/>
        <v>1.5168747310949315</v>
      </c>
      <c r="FVY53" s="111">
        <f t="shared" si="221"/>
        <v>1.6949794949931398</v>
      </c>
      <c r="FVZ53" s="111">
        <f t="shared" si="221"/>
        <v>1.6157531113839341</v>
      </c>
      <c r="FWA53" s="111">
        <f t="shared" si="221"/>
        <v>1.2422490583458363</v>
      </c>
      <c r="FWB53" s="111">
        <f t="shared" si="221"/>
        <v>0.1877713883347025</v>
      </c>
      <c r="FWC53" s="111">
        <f t="shared" si="221"/>
        <v>1.596267261740882</v>
      </c>
      <c r="FWD53" s="111">
        <f t="shared" si="221"/>
        <v>1.9383499926657026</v>
      </c>
      <c r="FWE53" s="111">
        <f t="shared" si="221"/>
        <v>0.50497822664731262</v>
      </c>
      <c r="FWF53" s="111">
        <f t="shared" si="221"/>
        <v>1.3828238719068413</v>
      </c>
      <c r="FWG53" s="111">
        <f t="shared" si="221"/>
        <v>0.86608206127530585</v>
      </c>
      <c r="FWH53" s="111">
        <f t="shared" si="221"/>
        <v>0.65246593744003067</v>
      </c>
      <c r="FWI53" s="111">
        <f t="shared" si="221"/>
        <v>2.3794733783092878</v>
      </c>
      <c r="FWJ53" s="111">
        <f t="shared" si="221"/>
        <v>1.1915129443432824</v>
      </c>
      <c r="FWK53" s="111">
        <f t="shared" si="221"/>
        <v>2.0479359608212397</v>
      </c>
      <c r="FWL53" s="111">
        <f t="shared" si="221"/>
        <v>0.95857711561404979</v>
      </c>
      <c r="FWM53" s="111">
        <f t="shared" si="221"/>
        <v>1.1901712822154635</v>
      </c>
      <c r="FWN53" s="111">
        <f t="shared" si="221"/>
        <v>1.5323978738932482</v>
      </c>
      <c r="FWO53" s="111">
        <f t="shared" si="221"/>
        <v>2.0611956623899896</v>
      </c>
      <c r="FWP53" s="111">
        <f t="shared" si="221"/>
        <v>1.3185732590363242</v>
      </c>
      <c r="FWQ53" s="111">
        <f t="shared" si="221"/>
        <v>1.1246375887259865</v>
      </c>
      <c r="FWR53" s="111">
        <f t="shared" si="221"/>
        <v>1.8284006491250611</v>
      </c>
      <c r="FWS53" s="111">
        <f t="shared" si="221"/>
        <v>2.3214245310767696</v>
      </c>
      <c r="FWT53" s="111">
        <f t="shared" si="221"/>
        <v>2.2432611710788155</v>
      </c>
      <c r="FWU53" s="111">
        <f t="shared" si="221"/>
        <v>1.8668008204016873</v>
      </c>
      <c r="FWV53" s="111">
        <f t="shared" si="221"/>
        <v>1.6352272318746051</v>
      </c>
      <c r="FWW53" s="111">
        <f t="shared" si="221"/>
        <v>2.3383193305311396</v>
      </c>
      <c r="FWX53" s="111">
        <f t="shared" si="221"/>
        <v>2.6062652001887545</v>
      </c>
      <c r="FWY53" s="111">
        <f t="shared" si="221"/>
        <v>2.2784950134878548</v>
      </c>
      <c r="FWZ53" s="111">
        <f t="shared" si="221"/>
        <v>1.7221313272724206</v>
      </c>
      <c r="FXA53" s="111"/>
      <c r="FXB53" s="111"/>
      <c r="FXC53" s="111"/>
      <c r="FXD53" s="111"/>
      <c r="FXE53" s="111"/>
      <c r="FXF53" s="111"/>
      <c r="FXG53" s="111"/>
      <c r="FXH53" s="111"/>
      <c r="FXI53" s="111"/>
      <c r="FXJ53" s="111"/>
      <c r="FXK53" s="111"/>
      <c r="FXL53" s="111"/>
      <c r="FXM53" s="111"/>
      <c r="FXN53" s="111"/>
      <c r="FXO53" s="111"/>
      <c r="FXP53" s="111"/>
      <c r="FXQ53" s="111"/>
      <c r="FXR53" s="111"/>
      <c r="FXS53" s="111"/>
      <c r="FXT53" s="111"/>
      <c r="FXU53" s="111"/>
      <c r="FXV53" s="111"/>
      <c r="FXW53" s="111"/>
      <c r="FXX53" s="111"/>
      <c r="FXY53" s="111"/>
      <c r="FXZ53" s="111"/>
      <c r="FYA53" s="111"/>
      <c r="FYB53" s="111"/>
      <c r="FYC53" s="111"/>
      <c r="FYD53" s="111"/>
      <c r="FYE53" s="111"/>
      <c r="FYF53" s="111"/>
      <c r="FYG53" s="111"/>
      <c r="FYH53" s="111"/>
      <c r="FYI53" s="111"/>
      <c r="FYJ53" s="111"/>
      <c r="FYK53" s="111"/>
      <c r="FYL53" s="111"/>
      <c r="FYM53" s="111"/>
      <c r="FYN53" s="111"/>
      <c r="FYO53" s="111"/>
      <c r="FYP53" s="111"/>
      <c r="FYQ53" s="111"/>
      <c r="FYR53" s="111"/>
      <c r="FYS53" s="111"/>
      <c r="FYT53" s="111"/>
      <c r="FYU53" s="111"/>
      <c r="FYV53" s="111"/>
      <c r="FYW53" s="111"/>
      <c r="FYX53" s="111"/>
      <c r="FYY53" s="111"/>
      <c r="FYZ53" s="111"/>
      <c r="FZA53" s="111"/>
      <c r="FZB53" s="111"/>
      <c r="FZC53" s="111"/>
      <c r="FZD53" s="111"/>
      <c r="FZE53" s="111"/>
      <c r="FZF53" s="111"/>
      <c r="FZG53" s="111"/>
      <c r="FZH53" s="111"/>
      <c r="FZI53" s="111"/>
      <c r="FZJ53" s="111"/>
      <c r="FZK53" s="111"/>
      <c r="FZL53" s="111"/>
      <c r="FZM53" s="111"/>
      <c r="FZN53" s="111"/>
      <c r="FZO53" s="111"/>
      <c r="FZP53" s="111"/>
      <c r="FZQ53" s="111"/>
      <c r="FZR53" s="111"/>
      <c r="FZS53" s="111"/>
      <c r="FZT53" s="111"/>
      <c r="FZU53" s="111"/>
      <c r="FZV53" s="111"/>
      <c r="FZW53" s="111"/>
      <c r="FZX53" s="111"/>
      <c r="FZY53" s="111"/>
      <c r="FZZ53" s="111"/>
      <c r="GAA53" s="111"/>
      <c r="GAB53" s="111"/>
      <c r="GAC53" s="111"/>
      <c r="GAD53" s="111"/>
      <c r="GAE53" s="111"/>
      <c r="GAF53" s="111"/>
      <c r="GAG53" s="111"/>
      <c r="GAH53" s="111"/>
      <c r="GAI53" s="111"/>
      <c r="GAJ53" s="111"/>
      <c r="GAK53" s="111"/>
      <c r="GAL53" s="111"/>
      <c r="GAM53" s="111"/>
      <c r="GAN53" s="111"/>
      <c r="GAO53" s="111"/>
      <c r="GAP53" s="111"/>
      <c r="GAQ53" s="111"/>
      <c r="GAR53" s="111"/>
      <c r="GAS53" s="111"/>
      <c r="GAT53" s="111"/>
      <c r="GAU53" s="111"/>
      <c r="GAV53" s="111"/>
      <c r="GAW53" s="111"/>
      <c r="GAX53" s="111"/>
      <c r="GAY53" s="111"/>
      <c r="GAZ53" s="111"/>
      <c r="GBA53" s="111"/>
      <c r="GBB53" s="111"/>
      <c r="GBC53" s="111"/>
      <c r="GBD53" s="111"/>
      <c r="GBE53" s="111"/>
      <c r="GBF53" s="111"/>
      <c r="GBG53" s="111"/>
      <c r="GBH53" s="111"/>
      <c r="GBI53" s="111"/>
      <c r="GBJ53" s="111"/>
      <c r="GBK53" s="111"/>
      <c r="GBL53" s="111"/>
      <c r="GBM53" s="111"/>
      <c r="GBN53" s="111"/>
      <c r="GBO53" s="111"/>
      <c r="GBP53" s="111"/>
      <c r="GBQ53" s="111"/>
      <c r="GBR53" s="111"/>
      <c r="GBS53" s="111"/>
      <c r="GBT53" s="111"/>
      <c r="GBU53" s="111"/>
      <c r="GBV53" s="111"/>
      <c r="GBW53" s="111"/>
      <c r="GBX53" s="111"/>
      <c r="GBY53" s="111"/>
      <c r="GBZ53" s="111"/>
      <c r="GCA53" s="111"/>
      <c r="GCB53" s="111"/>
      <c r="GCC53" s="111"/>
      <c r="GCD53" s="111"/>
      <c r="GCE53" s="111"/>
      <c r="GCF53" s="111"/>
      <c r="GCG53" s="111"/>
      <c r="GCH53" s="111"/>
      <c r="GCI53" s="111"/>
      <c r="GCJ53" s="111"/>
      <c r="GCK53" s="111"/>
      <c r="GCL53" s="111"/>
      <c r="GCM53" s="111"/>
      <c r="GCN53" s="111"/>
      <c r="GCO53" s="111"/>
      <c r="GCP53" s="111"/>
      <c r="GCQ53" s="111"/>
      <c r="GCR53" s="111"/>
      <c r="GCS53" s="111"/>
      <c r="GCT53" s="111"/>
      <c r="GCU53" s="111"/>
      <c r="GCV53" s="111"/>
      <c r="GCW53" s="111"/>
      <c r="GCX53" s="111"/>
      <c r="GCY53" s="111"/>
      <c r="GCZ53" s="111"/>
      <c r="GDA53" s="111"/>
      <c r="GDB53" s="111"/>
      <c r="GDC53" s="111"/>
      <c r="GDD53" s="111"/>
      <c r="GDE53" s="111"/>
      <c r="GDF53" s="111"/>
      <c r="GDG53" s="111"/>
      <c r="GDH53" s="111"/>
      <c r="GDI53" s="111"/>
      <c r="GDJ53" s="111"/>
      <c r="GDK53" s="111"/>
      <c r="GDL53" s="111"/>
      <c r="GDM53" s="111"/>
      <c r="GDN53" s="111"/>
      <c r="GDO53" s="111"/>
      <c r="GDP53" s="111"/>
      <c r="GDQ53" s="111"/>
      <c r="GDR53" s="111"/>
      <c r="GDS53" s="111"/>
      <c r="GDT53" s="111"/>
      <c r="GDU53" s="111"/>
      <c r="GDV53" s="111"/>
      <c r="GDW53" s="111"/>
      <c r="GDX53" s="111"/>
      <c r="GDY53" s="111"/>
      <c r="GDZ53" s="111"/>
      <c r="GEA53" s="111"/>
      <c r="GEB53" s="111"/>
      <c r="GEC53" s="111"/>
      <c r="GED53" s="111"/>
      <c r="GEE53" s="111"/>
      <c r="GEF53" s="111"/>
      <c r="GEG53" s="111"/>
      <c r="GEH53" s="111"/>
      <c r="GEI53" s="111"/>
      <c r="GEJ53" s="111"/>
      <c r="GEK53" s="111"/>
      <c r="GEL53" s="111"/>
      <c r="GEM53" s="111"/>
      <c r="GEN53" s="111"/>
      <c r="GEO53" s="111"/>
      <c r="GEP53" s="111"/>
      <c r="GEQ53" s="111"/>
      <c r="GER53" s="111"/>
      <c r="GES53" s="111"/>
      <c r="GET53" s="111"/>
      <c r="GEU53" s="111"/>
      <c r="GEV53" s="111"/>
      <c r="GEW53" s="111"/>
      <c r="GEX53" s="111"/>
      <c r="GEY53" s="111"/>
      <c r="GEZ53" s="111"/>
      <c r="GFA53" s="111"/>
      <c r="GFB53" s="111"/>
      <c r="GFC53" s="111"/>
      <c r="GFD53" s="111"/>
      <c r="GFE53" s="111"/>
      <c r="GFF53" s="111"/>
      <c r="GFG53" s="111"/>
      <c r="GFH53" s="111"/>
      <c r="GFI53" s="111"/>
      <c r="GFJ53" s="111"/>
      <c r="GFK53" s="111"/>
      <c r="GFL53" s="111"/>
      <c r="GFM53" s="111"/>
      <c r="GFN53" s="111"/>
      <c r="GFO53" s="111"/>
      <c r="GFP53" s="111"/>
      <c r="GFQ53" s="111"/>
      <c r="GFR53" s="111"/>
      <c r="GFS53" s="111"/>
      <c r="GFT53" s="111"/>
      <c r="GFU53" s="111"/>
      <c r="GFV53" s="111"/>
      <c r="GFW53" s="111"/>
      <c r="GFX53" s="111"/>
      <c r="GFY53" s="111"/>
      <c r="GFZ53" s="111"/>
      <c r="GGA53" s="111"/>
      <c r="GGB53" s="111"/>
      <c r="GGC53" s="111"/>
      <c r="GGD53" s="111"/>
      <c r="GGE53" s="111"/>
      <c r="GGF53" s="111"/>
      <c r="GGG53" s="111"/>
      <c r="GGH53" s="111"/>
      <c r="GGI53" s="111"/>
      <c r="GGJ53" s="111"/>
      <c r="GGK53" s="111"/>
      <c r="GGL53" s="111"/>
      <c r="GGM53" s="111"/>
      <c r="GGN53" s="111"/>
      <c r="GGO53" s="111"/>
      <c r="GGP53" s="111"/>
      <c r="GGQ53" s="111"/>
      <c r="GGR53" s="111"/>
      <c r="GGS53" s="111"/>
      <c r="GGT53" s="111"/>
      <c r="GGU53" s="111"/>
      <c r="GGV53" s="111"/>
      <c r="GGW53" s="111"/>
      <c r="GGX53" s="111"/>
      <c r="GGY53" s="111"/>
      <c r="GGZ53" s="111"/>
      <c r="GHA53" s="111"/>
      <c r="GHB53" s="111"/>
      <c r="GHC53" s="111"/>
      <c r="GHD53" s="111"/>
      <c r="GHE53" s="111"/>
      <c r="GHF53" s="111"/>
      <c r="GHG53" s="111"/>
      <c r="GHH53" s="111"/>
      <c r="GHI53" s="111"/>
      <c r="GHJ53" s="111"/>
      <c r="GHK53" s="111"/>
      <c r="GHL53" s="111"/>
      <c r="GHM53" s="111"/>
    </row>
    <row r="54" spans="1:4953" x14ac:dyDescent="0.25">
      <c r="A54">
        <v>51</v>
      </c>
      <c r="B54" s="19" t="s">
        <v>9267</v>
      </c>
      <c r="C54" s="25">
        <v>142226</v>
      </c>
      <c r="D54" t="str">
        <f t="shared" si="0"/>
        <v>2025Q2</v>
      </c>
      <c r="E54" s="4">
        <v>65477</v>
      </c>
      <c r="F54" s="4">
        <v>81925</v>
      </c>
      <c r="G54" s="4">
        <v>590328</v>
      </c>
      <c r="H54" s="4">
        <v>118833</v>
      </c>
      <c r="I54" s="4">
        <v>238609</v>
      </c>
      <c r="J54" s="2">
        <v>35230</v>
      </c>
      <c r="K54" s="2">
        <v>2880</v>
      </c>
      <c r="L54" s="2">
        <v>33530</v>
      </c>
      <c r="M54" s="2">
        <v>108052</v>
      </c>
      <c r="N54" s="2">
        <v>243771</v>
      </c>
      <c r="O54" s="2">
        <v>10039</v>
      </c>
      <c r="P54" s="2">
        <v>10350</v>
      </c>
      <c r="Q54" s="2">
        <v>21429</v>
      </c>
      <c r="R54" s="2">
        <v>10282</v>
      </c>
      <c r="S54" s="2">
        <v>12170</v>
      </c>
      <c r="T54" s="2">
        <v>40902</v>
      </c>
      <c r="U54" s="2">
        <v>12101</v>
      </c>
      <c r="V54" s="2">
        <v>263421</v>
      </c>
      <c r="W54" s="2">
        <v>317409</v>
      </c>
      <c r="X54" s="2">
        <v>68137</v>
      </c>
      <c r="Y54" s="2">
        <v>69543</v>
      </c>
      <c r="Z54" s="2">
        <v>100830</v>
      </c>
      <c r="AA54" s="2">
        <v>16189</v>
      </c>
      <c r="AB54" s="2">
        <v>82876</v>
      </c>
      <c r="AC54" s="2">
        <v>10420</v>
      </c>
      <c r="AD54" s="2">
        <v>19913</v>
      </c>
      <c r="AE54" s="2">
        <v>20716</v>
      </c>
      <c r="AF54" s="2">
        <v>83489</v>
      </c>
      <c r="AG54" s="2">
        <v>14589</v>
      </c>
      <c r="AH54" s="2">
        <v>127475</v>
      </c>
      <c r="AI54" s="2">
        <v>17900</v>
      </c>
      <c r="AJ54" s="2">
        <v>37653</v>
      </c>
      <c r="AK54" s="2">
        <v>32950</v>
      </c>
      <c r="AL54" s="2">
        <v>113867</v>
      </c>
      <c r="AM54" s="2">
        <v>51541</v>
      </c>
      <c r="AN54" s="2">
        <v>19891</v>
      </c>
      <c r="AO54" s="2">
        <v>52418</v>
      </c>
      <c r="AP54" s="2">
        <v>55879</v>
      </c>
      <c r="AQ54" s="2">
        <v>12266</v>
      </c>
      <c r="AR54" s="2">
        <v>13102</v>
      </c>
      <c r="AS54" s="2">
        <v>17016</v>
      </c>
      <c r="AT54" s="2">
        <v>24789</v>
      </c>
      <c r="AU54" s="2">
        <v>59108</v>
      </c>
      <c r="AV54" s="2" t="s">
        <v>5</v>
      </c>
      <c r="AW54" s="2">
        <v>66905</v>
      </c>
      <c r="AX54" s="2">
        <v>26914</v>
      </c>
      <c r="AY54" s="2">
        <v>21115</v>
      </c>
      <c r="AZ54" s="2">
        <v>8787</v>
      </c>
      <c r="BA54" s="2">
        <v>67380</v>
      </c>
      <c r="BB54" s="2">
        <v>87567</v>
      </c>
      <c r="BC54" s="2">
        <v>43719</v>
      </c>
      <c r="BD54" s="2">
        <v>20431</v>
      </c>
      <c r="BE54" s="2">
        <v>103241</v>
      </c>
      <c r="BF54" s="2">
        <v>38976</v>
      </c>
      <c r="BG54" s="2">
        <v>29010</v>
      </c>
      <c r="BH54" s="2">
        <v>24925</v>
      </c>
      <c r="BI54" s="2">
        <v>25739</v>
      </c>
      <c r="BJ54" s="2">
        <v>13894</v>
      </c>
      <c r="BK54" s="2">
        <v>32035</v>
      </c>
      <c r="BL54" s="2">
        <v>14979</v>
      </c>
      <c r="BM54" s="2">
        <v>39723</v>
      </c>
      <c r="BN54" s="2">
        <v>162476</v>
      </c>
      <c r="BO54" s="2">
        <v>65793</v>
      </c>
      <c r="BP54" s="2">
        <v>15836</v>
      </c>
      <c r="BQ54" s="2">
        <v>45542</v>
      </c>
      <c r="BR54" s="2">
        <v>18200</v>
      </c>
      <c r="BS54" s="2">
        <v>24216</v>
      </c>
      <c r="BT54" s="2">
        <v>177520</v>
      </c>
      <c r="BU54" s="2">
        <v>146776</v>
      </c>
      <c r="BV54" s="2">
        <v>10897</v>
      </c>
      <c r="BW54" s="2">
        <v>12464</v>
      </c>
      <c r="BX54" s="2">
        <v>44268</v>
      </c>
      <c r="BY54" s="2">
        <v>20196</v>
      </c>
      <c r="BZ54" s="2">
        <v>42416</v>
      </c>
      <c r="CA54" s="2">
        <v>42632</v>
      </c>
      <c r="CB54" s="2">
        <v>33567</v>
      </c>
      <c r="CC54" s="2">
        <v>14372000</v>
      </c>
      <c r="CD54" s="2">
        <v>321804</v>
      </c>
      <c r="CE54" s="2">
        <v>49550</v>
      </c>
      <c r="CF54" s="2">
        <v>1783830</v>
      </c>
      <c r="CG54" s="2" t="s">
        <v>5</v>
      </c>
      <c r="CH54" s="2">
        <v>53560</v>
      </c>
      <c r="CI54" s="2">
        <v>124864</v>
      </c>
      <c r="CJ54" s="2">
        <v>37296</v>
      </c>
      <c r="CK54" s="2">
        <v>14403</v>
      </c>
      <c r="CL54" s="2">
        <v>67962</v>
      </c>
      <c r="CM54" s="2">
        <v>24009</v>
      </c>
      <c r="CN54" s="2">
        <v>15229</v>
      </c>
      <c r="CO54" s="2">
        <v>57255</v>
      </c>
      <c r="CP54" s="2">
        <v>10565</v>
      </c>
      <c r="CQ54" s="2">
        <v>57723</v>
      </c>
      <c r="CR54" s="2">
        <v>71429</v>
      </c>
      <c r="CS54" s="2">
        <v>17696</v>
      </c>
      <c r="CT54" s="2">
        <v>18625</v>
      </c>
      <c r="CU54" s="2">
        <v>81724</v>
      </c>
      <c r="CV54" s="2">
        <v>193653</v>
      </c>
      <c r="CW54" s="2">
        <v>18403</v>
      </c>
      <c r="CX54" s="2">
        <v>214777</v>
      </c>
      <c r="CY54" s="2">
        <v>30349</v>
      </c>
      <c r="CZ54" s="2">
        <v>108655</v>
      </c>
      <c r="DA54" s="2">
        <v>108150</v>
      </c>
      <c r="DB54" s="2">
        <v>42461</v>
      </c>
      <c r="DC54" s="2">
        <v>2411623</v>
      </c>
      <c r="DD54" s="2">
        <v>34634</v>
      </c>
      <c r="DE54" s="2">
        <v>7583</v>
      </c>
      <c r="DF54" s="2">
        <v>16060</v>
      </c>
      <c r="DG54" s="2">
        <v>26058</v>
      </c>
      <c r="DH54" s="2">
        <v>64929</v>
      </c>
      <c r="DI54" s="2">
        <v>13938</v>
      </c>
      <c r="DJ54" s="2">
        <v>27988</v>
      </c>
      <c r="DK54" s="2">
        <v>30741</v>
      </c>
      <c r="DL54" s="2">
        <v>5326621</v>
      </c>
      <c r="DM54" s="2">
        <v>25100</v>
      </c>
      <c r="DN54" s="2">
        <v>2670535</v>
      </c>
      <c r="DO54" s="2">
        <v>79454</v>
      </c>
      <c r="DP54" s="2">
        <v>182043</v>
      </c>
      <c r="DQ54" s="2">
        <v>63909</v>
      </c>
      <c r="DR54" s="2">
        <v>40786</v>
      </c>
      <c r="DS54" s="2">
        <v>8378</v>
      </c>
      <c r="DT54" s="2">
        <v>19120</v>
      </c>
      <c r="DU54" s="2">
        <v>52232</v>
      </c>
      <c r="DV54" s="2">
        <v>66893</v>
      </c>
      <c r="DW54" s="2">
        <v>89106</v>
      </c>
      <c r="DX54" s="2">
        <v>78131</v>
      </c>
      <c r="DY54" s="2">
        <v>331165</v>
      </c>
      <c r="DZ54" s="2">
        <v>44973</v>
      </c>
      <c r="EA54" s="2">
        <v>285684</v>
      </c>
      <c r="EB54" s="2">
        <v>50326</v>
      </c>
      <c r="EC54" s="2">
        <v>25559</v>
      </c>
      <c r="ED54" s="2">
        <v>67725</v>
      </c>
      <c r="EE54" s="2">
        <v>115876</v>
      </c>
      <c r="EF54" s="2">
        <v>281569</v>
      </c>
      <c r="EG54" s="2">
        <v>205147</v>
      </c>
      <c r="EH54" s="2">
        <v>270366</v>
      </c>
      <c r="EI54" s="2">
        <v>30656</v>
      </c>
      <c r="EJ54" s="2">
        <v>64125</v>
      </c>
      <c r="EK54" s="2">
        <v>70749</v>
      </c>
      <c r="EL54" s="2">
        <v>15580</v>
      </c>
      <c r="EM54" s="2">
        <v>1271172</v>
      </c>
      <c r="EN54" s="2">
        <v>75933</v>
      </c>
      <c r="EO54" s="2">
        <v>33996</v>
      </c>
      <c r="EP54" s="2">
        <v>66148</v>
      </c>
      <c r="EQ54" s="2">
        <v>37501</v>
      </c>
      <c r="ER54" s="2">
        <v>65124</v>
      </c>
      <c r="ES54" s="2">
        <v>77798</v>
      </c>
      <c r="ET54" s="2">
        <v>16749</v>
      </c>
      <c r="EU54" s="2">
        <v>107796</v>
      </c>
      <c r="EV54" s="2">
        <v>35119</v>
      </c>
      <c r="EW54" s="2">
        <v>97273</v>
      </c>
      <c r="EX54" s="2">
        <v>19670</v>
      </c>
      <c r="EY54" s="2">
        <v>30336</v>
      </c>
      <c r="EZ54" s="2">
        <v>35483</v>
      </c>
      <c r="FA54" s="2">
        <v>28921</v>
      </c>
      <c r="FB54" s="2">
        <v>52679</v>
      </c>
      <c r="FC54" s="2">
        <v>37568</v>
      </c>
      <c r="FD54" s="2">
        <v>40864</v>
      </c>
      <c r="FE54" s="2">
        <v>15417</v>
      </c>
      <c r="FF54" s="2">
        <v>181339</v>
      </c>
      <c r="FG54" s="2">
        <v>18109</v>
      </c>
      <c r="FH54" s="2">
        <v>6961</v>
      </c>
      <c r="FI54" s="2">
        <v>14454</v>
      </c>
      <c r="FJ54" s="2">
        <v>128765</v>
      </c>
      <c r="FK54" s="2">
        <v>2574737</v>
      </c>
      <c r="FL54" s="2">
        <v>26504</v>
      </c>
      <c r="FM54" s="2">
        <v>346399</v>
      </c>
      <c r="FN54" s="2">
        <v>72455</v>
      </c>
      <c r="FO54" s="2">
        <v>132738</v>
      </c>
      <c r="FP54" s="2">
        <v>180709</v>
      </c>
      <c r="FQ54" s="2">
        <v>261709</v>
      </c>
      <c r="FR54" s="2">
        <v>64886</v>
      </c>
      <c r="FS54" s="2">
        <v>5823</v>
      </c>
      <c r="FT54" s="2">
        <v>25897</v>
      </c>
      <c r="FU54" s="2">
        <v>31586</v>
      </c>
      <c r="FV54" s="2">
        <v>74463</v>
      </c>
      <c r="FW54" s="2">
        <v>33511</v>
      </c>
      <c r="FX54" s="2">
        <v>30425</v>
      </c>
      <c r="FY54" s="2">
        <v>22829</v>
      </c>
      <c r="FZ54" s="2">
        <v>69607</v>
      </c>
      <c r="GA54" s="2">
        <v>114678</v>
      </c>
      <c r="GB54" s="2">
        <v>8450</v>
      </c>
      <c r="GC54" s="2">
        <v>27696</v>
      </c>
      <c r="GD54" s="2">
        <v>57958</v>
      </c>
      <c r="GE54" s="2">
        <v>15707</v>
      </c>
      <c r="GF54" s="2">
        <v>16749</v>
      </c>
      <c r="GG54" s="2">
        <v>13271</v>
      </c>
      <c r="GH54" s="2">
        <v>109678</v>
      </c>
      <c r="GI54" s="2">
        <v>9372000</v>
      </c>
      <c r="GJ54" s="2">
        <v>8564</v>
      </c>
      <c r="GK54" s="2">
        <v>7439713</v>
      </c>
      <c r="GL54" s="2">
        <v>48954</v>
      </c>
      <c r="GM54" s="2">
        <v>21523</v>
      </c>
      <c r="GN54" s="2" t="s">
        <v>5</v>
      </c>
      <c r="GO54" s="2">
        <v>21970</v>
      </c>
      <c r="GP54" s="2">
        <v>443055</v>
      </c>
      <c r="GQ54" s="2">
        <v>56580</v>
      </c>
      <c r="GR54" s="2">
        <v>131791</v>
      </c>
      <c r="GS54" s="2">
        <v>150596</v>
      </c>
      <c r="GT54" s="2">
        <v>10961</v>
      </c>
      <c r="GU54" s="2">
        <v>264167</v>
      </c>
      <c r="GV54" s="2">
        <v>2360284</v>
      </c>
      <c r="GW54" s="2">
        <v>86974</v>
      </c>
      <c r="GX54" s="2">
        <v>46854</v>
      </c>
      <c r="GY54" s="2">
        <v>3472981</v>
      </c>
      <c r="GZ54" s="2">
        <v>67039</v>
      </c>
      <c r="HA54" s="2">
        <v>1847000</v>
      </c>
      <c r="HB54" s="2" t="s">
        <v>5</v>
      </c>
      <c r="HC54" s="2" t="s">
        <v>5</v>
      </c>
      <c r="HD54" s="2" t="s">
        <v>5</v>
      </c>
      <c r="HE54" s="2">
        <v>1917657</v>
      </c>
      <c r="HF54" s="2" t="s">
        <v>5</v>
      </c>
      <c r="HG54" s="2">
        <v>345869</v>
      </c>
      <c r="HH54" s="2">
        <v>78478</v>
      </c>
      <c r="HI54" s="2">
        <v>824137</v>
      </c>
      <c r="HJ54" s="2" t="s">
        <v>5</v>
      </c>
      <c r="HK54" s="2">
        <v>130646</v>
      </c>
      <c r="HL54" s="2">
        <v>431307</v>
      </c>
      <c r="HM54" s="2">
        <v>24506</v>
      </c>
      <c r="HN54" s="2" t="s">
        <v>5</v>
      </c>
      <c r="HO54" s="2">
        <v>14729</v>
      </c>
      <c r="HP54" s="2">
        <v>19502</v>
      </c>
      <c r="HQ54" s="2">
        <v>233635</v>
      </c>
      <c r="HR54" s="2">
        <v>15868</v>
      </c>
      <c r="HS54" s="2">
        <v>868212</v>
      </c>
      <c r="HT54" s="2" t="s">
        <v>5</v>
      </c>
      <c r="HU54" s="2">
        <v>86360</v>
      </c>
      <c r="HV54" s="2">
        <v>458653</v>
      </c>
      <c r="HW54" s="2">
        <v>16831</v>
      </c>
      <c r="HX54" s="2">
        <v>11700</v>
      </c>
      <c r="HY54" s="2">
        <v>40569</v>
      </c>
      <c r="HZ54" s="2">
        <v>265877</v>
      </c>
      <c r="IA54" s="2">
        <v>139692</v>
      </c>
      <c r="IB54" s="2">
        <v>2635066</v>
      </c>
      <c r="IC54" s="2" t="s">
        <v>5</v>
      </c>
      <c r="ID54" s="2" t="s">
        <v>5</v>
      </c>
      <c r="IE54" s="2">
        <v>53117</v>
      </c>
      <c r="IF54" s="2">
        <v>1717851</v>
      </c>
      <c r="IG54" s="2">
        <v>10423659</v>
      </c>
      <c r="IH54" s="2" t="s">
        <v>5</v>
      </c>
      <c r="II54" s="2" t="s">
        <v>5</v>
      </c>
      <c r="IJ54" s="2">
        <v>94464</v>
      </c>
      <c r="IK54" s="2">
        <v>141034</v>
      </c>
      <c r="IL54" s="2">
        <v>323745</v>
      </c>
      <c r="IM54" s="2">
        <v>258609</v>
      </c>
      <c r="IN54" s="2">
        <v>43950</v>
      </c>
      <c r="IO54" s="2">
        <v>61433</v>
      </c>
      <c r="IP54" s="2">
        <v>32815</v>
      </c>
      <c r="IQ54" s="2">
        <v>391361</v>
      </c>
      <c r="IR54" s="2">
        <v>745180</v>
      </c>
      <c r="IS54" s="2" t="s">
        <v>5</v>
      </c>
      <c r="IT54" s="2">
        <v>265098</v>
      </c>
      <c r="IU54" s="2" t="s">
        <v>5</v>
      </c>
      <c r="IV54" s="2" t="s">
        <v>5</v>
      </c>
      <c r="IW54" s="2">
        <v>22639</v>
      </c>
      <c r="IX54" s="2">
        <v>311776</v>
      </c>
      <c r="IY54" s="2">
        <v>75522</v>
      </c>
      <c r="IZ54" s="2">
        <v>215439</v>
      </c>
      <c r="JA54" s="2">
        <v>390102</v>
      </c>
      <c r="JB54" s="2">
        <v>628554</v>
      </c>
      <c r="JC54" s="2">
        <v>1382720</v>
      </c>
      <c r="JD54" s="2">
        <v>222140</v>
      </c>
      <c r="JE54" s="2">
        <v>569170</v>
      </c>
      <c r="JF54" s="2" t="s">
        <v>5</v>
      </c>
      <c r="JG54" s="2">
        <v>186986</v>
      </c>
      <c r="JH54" s="2">
        <v>234303</v>
      </c>
      <c r="JI54" s="2">
        <v>41039</v>
      </c>
      <c r="JJ54" s="2">
        <v>1156088</v>
      </c>
      <c r="JK54" s="2">
        <v>285526</v>
      </c>
      <c r="JL54" s="2">
        <v>211971</v>
      </c>
      <c r="JM54" s="2">
        <v>39280</v>
      </c>
      <c r="JN54" s="2">
        <v>484601</v>
      </c>
      <c r="JO54" s="2">
        <v>477824</v>
      </c>
      <c r="JP54" s="2">
        <v>26836</v>
      </c>
      <c r="JQ54" s="2">
        <v>99451</v>
      </c>
      <c r="JR54" s="2">
        <v>42063</v>
      </c>
      <c r="JS54" s="2">
        <v>86761</v>
      </c>
      <c r="JT54" s="2">
        <v>51578</v>
      </c>
      <c r="JU54" s="2">
        <v>873118</v>
      </c>
      <c r="JV54" s="2">
        <v>36684</v>
      </c>
      <c r="JW54" s="2">
        <v>113796</v>
      </c>
      <c r="JX54" s="2">
        <v>547248</v>
      </c>
      <c r="JY54" s="2">
        <v>31004</v>
      </c>
      <c r="JZ54" s="2" t="s">
        <v>5</v>
      </c>
      <c r="KA54" s="2">
        <v>13812</v>
      </c>
      <c r="KB54" s="2">
        <v>41263</v>
      </c>
      <c r="KC54" s="2" t="s">
        <v>5</v>
      </c>
      <c r="KD54" s="2">
        <v>12653</v>
      </c>
      <c r="KE54" s="2">
        <v>57892</v>
      </c>
      <c r="KF54" s="2">
        <v>228985</v>
      </c>
      <c r="KG54" s="2">
        <v>1591547</v>
      </c>
      <c r="KH54" s="2">
        <v>69514</v>
      </c>
      <c r="KI54" s="2" t="s">
        <v>5</v>
      </c>
      <c r="KJ54" s="2" t="s">
        <v>5</v>
      </c>
      <c r="KK54" s="2">
        <v>29237</v>
      </c>
      <c r="KL54" s="2">
        <v>214638</v>
      </c>
      <c r="KM54" s="2">
        <v>36850</v>
      </c>
      <c r="KN54" s="2">
        <v>74192</v>
      </c>
      <c r="KO54" s="2" t="s">
        <v>5</v>
      </c>
      <c r="KP54" s="2" t="s">
        <v>5</v>
      </c>
      <c r="KQ54" s="2">
        <v>226848</v>
      </c>
      <c r="KR54" s="2">
        <v>22964</v>
      </c>
      <c r="KS54" s="2" t="s">
        <v>5</v>
      </c>
      <c r="KT54" s="2">
        <v>51874</v>
      </c>
      <c r="KU54" s="2">
        <v>95551</v>
      </c>
      <c r="KV54" s="2">
        <v>23765</v>
      </c>
      <c r="KW54" s="2">
        <v>130344</v>
      </c>
      <c r="KX54" s="2">
        <v>211957</v>
      </c>
      <c r="KY54" s="2">
        <v>224902</v>
      </c>
      <c r="KZ54" s="2" t="s">
        <v>5</v>
      </c>
      <c r="LA54" s="2">
        <v>56939</v>
      </c>
      <c r="LB54" s="2">
        <v>140136</v>
      </c>
      <c r="LC54" s="2">
        <v>2196092</v>
      </c>
      <c r="LD54" s="2">
        <v>75149</v>
      </c>
      <c r="LE54" s="2">
        <v>59846</v>
      </c>
      <c r="LF54" s="2">
        <v>372004</v>
      </c>
      <c r="LG54" s="2" t="s">
        <v>5</v>
      </c>
      <c r="LH54" s="2">
        <v>105595</v>
      </c>
      <c r="LI54" s="2">
        <v>208487</v>
      </c>
      <c r="LJ54" s="2">
        <v>652766</v>
      </c>
      <c r="LK54" s="2">
        <v>768119</v>
      </c>
      <c r="LL54" s="2">
        <v>125198</v>
      </c>
      <c r="LM54" s="2" t="s">
        <v>5</v>
      </c>
      <c r="LN54" s="2">
        <v>62716</v>
      </c>
      <c r="LO54" s="2">
        <v>504287</v>
      </c>
      <c r="LP54" s="2">
        <v>64879</v>
      </c>
      <c r="LQ54" s="2">
        <v>521087</v>
      </c>
      <c r="LR54" s="2">
        <v>230456</v>
      </c>
      <c r="LS54" s="2" t="s">
        <v>5</v>
      </c>
      <c r="LT54" s="2" t="s">
        <v>5</v>
      </c>
      <c r="LU54" s="2">
        <v>960738</v>
      </c>
      <c r="LV54" s="2" t="s">
        <v>5</v>
      </c>
      <c r="LW54" s="2">
        <v>184615</v>
      </c>
      <c r="LX54" s="2" t="s">
        <v>5</v>
      </c>
      <c r="LY54" s="2" t="s">
        <v>5</v>
      </c>
      <c r="LZ54" s="2" t="s">
        <v>5</v>
      </c>
      <c r="MA54" s="2">
        <v>48455</v>
      </c>
      <c r="MB54" s="2">
        <v>102709</v>
      </c>
      <c r="MC54" s="2" t="s">
        <v>5</v>
      </c>
      <c r="MD54" s="2" t="s">
        <v>5</v>
      </c>
      <c r="ME54" s="2">
        <v>412871</v>
      </c>
      <c r="MF54" s="2">
        <v>1167759</v>
      </c>
      <c r="MG54" s="2">
        <v>11433</v>
      </c>
      <c r="MH54" s="2">
        <v>357137</v>
      </c>
      <c r="MI54" s="2" t="s">
        <v>5</v>
      </c>
      <c r="MJ54" s="2">
        <v>31578</v>
      </c>
      <c r="MK54" s="2">
        <v>150483</v>
      </c>
      <c r="ML54" s="2">
        <v>66404</v>
      </c>
      <c r="MM54" s="2">
        <v>140513</v>
      </c>
      <c r="MN54" s="2">
        <v>311020</v>
      </c>
      <c r="MO54" s="2">
        <v>612961</v>
      </c>
      <c r="MP54" s="2" t="s">
        <v>5</v>
      </c>
      <c r="MQ54" s="2">
        <v>63361</v>
      </c>
      <c r="MR54" s="2">
        <v>39793</v>
      </c>
      <c r="MS54" s="2">
        <v>660543</v>
      </c>
      <c r="MT54" s="2">
        <v>95945</v>
      </c>
      <c r="MU54" s="2">
        <v>247523</v>
      </c>
      <c r="MV54" s="2">
        <v>724861</v>
      </c>
      <c r="MW54" s="2">
        <v>17072</v>
      </c>
      <c r="MX54" s="2">
        <v>56883</v>
      </c>
      <c r="MY54" s="2" t="s">
        <v>5</v>
      </c>
      <c r="MZ54" s="2">
        <v>14000</v>
      </c>
      <c r="NA54" s="2">
        <v>17145</v>
      </c>
      <c r="NB54" s="2">
        <v>246909</v>
      </c>
      <c r="NC54" s="2">
        <v>24543</v>
      </c>
      <c r="ND54" s="2">
        <v>15111</v>
      </c>
      <c r="NE54" s="2">
        <v>26440</v>
      </c>
      <c r="NF54" s="2">
        <v>16742</v>
      </c>
      <c r="NG54" s="2">
        <v>40817</v>
      </c>
      <c r="NH54" s="2">
        <v>36636</v>
      </c>
      <c r="NI54" s="2">
        <v>26124</v>
      </c>
      <c r="NJ54" s="2">
        <v>44113</v>
      </c>
      <c r="NK54" s="2">
        <v>70593</v>
      </c>
      <c r="NL54" s="2">
        <v>26912</v>
      </c>
      <c r="NM54" s="2">
        <v>16328</v>
      </c>
      <c r="NN54" s="2">
        <v>15145</v>
      </c>
      <c r="NO54" s="2">
        <v>29916</v>
      </c>
      <c r="NP54" s="2">
        <v>105464</v>
      </c>
      <c r="NQ54" s="2">
        <v>264054</v>
      </c>
      <c r="NR54" s="2">
        <v>2403621</v>
      </c>
      <c r="NS54" s="2">
        <v>29895</v>
      </c>
      <c r="NT54" s="2">
        <v>34396</v>
      </c>
      <c r="NU54" s="2">
        <v>112856</v>
      </c>
      <c r="NV54" s="2">
        <v>18858</v>
      </c>
      <c r="NW54" s="2">
        <v>46335</v>
      </c>
      <c r="NX54" s="2">
        <v>65511</v>
      </c>
      <c r="NY54" s="2">
        <v>12921</v>
      </c>
      <c r="NZ54" s="2">
        <v>44447</v>
      </c>
      <c r="OA54" s="2">
        <v>41765</v>
      </c>
      <c r="OB54" s="2">
        <v>17465</v>
      </c>
      <c r="OC54" s="2">
        <v>35268</v>
      </c>
      <c r="OD54" s="2">
        <v>9977</v>
      </c>
      <c r="OE54" s="2">
        <v>55050</v>
      </c>
      <c r="OF54" s="2">
        <v>46938</v>
      </c>
      <c r="OG54" s="2">
        <v>974198</v>
      </c>
      <c r="OH54" s="2">
        <v>33212</v>
      </c>
      <c r="OI54" s="2">
        <v>17317</v>
      </c>
      <c r="OJ54" s="2">
        <v>16229</v>
      </c>
      <c r="OK54" s="2">
        <v>78575</v>
      </c>
      <c r="OL54" s="2">
        <v>30600</v>
      </c>
      <c r="OM54" s="2">
        <v>15349</v>
      </c>
      <c r="ON54" s="2">
        <v>15111</v>
      </c>
      <c r="OO54" s="2">
        <v>66675</v>
      </c>
      <c r="OP54" s="2">
        <v>122250</v>
      </c>
      <c r="OQ54" s="2">
        <v>60981</v>
      </c>
      <c r="OR54" s="2">
        <v>17405</v>
      </c>
      <c r="OS54" s="2">
        <v>31933</v>
      </c>
      <c r="OT54" s="2">
        <v>63903</v>
      </c>
      <c r="OU54" s="2">
        <v>71470</v>
      </c>
      <c r="OV54" s="2">
        <v>22883</v>
      </c>
      <c r="OW54" s="2">
        <v>3837</v>
      </c>
      <c r="OX54" s="2">
        <v>31872</v>
      </c>
      <c r="OY54" s="2">
        <v>79118</v>
      </c>
      <c r="OZ54" s="2">
        <v>24816</v>
      </c>
      <c r="PA54" s="2">
        <v>65754</v>
      </c>
      <c r="PB54" s="2">
        <v>1046</v>
      </c>
      <c r="PC54" s="2">
        <v>36810</v>
      </c>
      <c r="PD54" s="2">
        <v>26665</v>
      </c>
      <c r="PE54" s="2">
        <v>60781</v>
      </c>
      <c r="PF54" s="2">
        <v>2008</v>
      </c>
      <c r="PG54" s="2">
        <v>129899</v>
      </c>
      <c r="PH54" s="2">
        <v>336061</v>
      </c>
      <c r="PI54" s="2">
        <v>272718</v>
      </c>
      <c r="PJ54" s="2">
        <v>66458</v>
      </c>
      <c r="PK54" s="2">
        <v>135336</v>
      </c>
      <c r="PL54" s="2">
        <v>66830</v>
      </c>
      <c r="PM54" s="2">
        <v>61121</v>
      </c>
      <c r="PN54" s="2">
        <v>258785</v>
      </c>
      <c r="PO54" s="2">
        <v>69449</v>
      </c>
      <c r="PP54" s="2">
        <v>211630</v>
      </c>
      <c r="PQ54" s="2" t="s">
        <v>5</v>
      </c>
      <c r="PR54" s="2">
        <v>323778</v>
      </c>
      <c r="PS54" s="2">
        <v>218319</v>
      </c>
      <c r="PT54" s="2">
        <v>65069</v>
      </c>
      <c r="PU54" s="2">
        <v>1117214</v>
      </c>
      <c r="PV54" s="2">
        <v>16001</v>
      </c>
      <c r="PW54" s="2">
        <v>161816</v>
      </c>
      <c r="PX54" s="2">
        <v>103575</v>
      </c>
      <c r="PY54" s="2">
        <v>97903</v>
      </c>
      <c r="PZ54" s="2">
        <v>214798</v>
      </c>
      <c r="QA54" s="2">
        <v>69918</v>
      </c>
      <c r="QB54" s="2">
        <v>61519</v>
      </c>
      <c r="QC54" s="2">
        <v>26057</v>
      </c>
      <c r="QD54" s="2">
        <v>189378</v>
      </c>
      <c r="QE54" s="2">
        <v>190250</v>
      </c>
      <c r="QF54" s="2" t="s">
        <v>5</v>
      </c>
      <c r="QG54" s="2">
        <v>365234</v>
      </c>
      <c r="QH54" s="2">
        <v>7076737</v>
      </c>
      <c r="QI54" s="2">
        <v>85193</v>
      </c>
      <c r="QJ54" s="2">
        <v>188436</v>
      </c>
      <c r="QK54" s="2" t="s">
        <v>5</v>
      </c>
      <c r="QL54" s="2" t="s">
        <v>5</v>
      </c>
      <c r="QM54" s="2">
        <v>52645</v>
      </c>
      <c r="QN54" s="2">
        <v>118631</v>
      </c>
      <c r="QO54" s="2" t="s">
        <v>5</v>
      </c>
      <c r="QP54" s="2">
        <v>82608</v>
      </c>
      <c r="QQ54" s="2">
        <v>41606</v>
      </c>
      <c r="QR54" s="2">
        <v>45606</v>
      </c>
      <c r="QS54" s="2" t="s">
        <v>5</v>
      </c>
      <c r="QT54" s="2">
        <v>71980</v>
      </c>
      <c r="QU54" s="2">
        <v>5813000</v>
      </c>
      <c r="QV54" s="2">
        <v>30684</v>
      </c>
      <c r="QW54" s="2">
        <v>50649</v>
      </c>
      <c r="QX54" s="2" t="s">
        <v>5</v>
      </c>
      <c r="QY54" s="2">
        <v>9858</v>
      </c>
      <c r="QZ54" s="2">
        <v>23648</v>
      </c>
      <c r="RA54" s="2">
        <v>1063788</v>
      </c>
      <c r="RB54" s="2">
        <v>34741</v>
      </c>
      <c r="RC54" s="2">
        <v>88406</v>
      </c>
      <c r="RD54" s="2">
        <v>14096</v>
      </c>
      <c r="RE54" s="2">
        <v>55304</v>
      </c>
      <c r="RF54" s="2">
        <v>8833</v>
      </c>
      <c r="RG54" s="2">
        <v>7333</v>
      </c>
      <c r="RH54" s="2">
        <v>12306050</v>
      </c>
      <c r="RI54" s="2">
        <v>38622</v>
      </c>
      <c r="RJ54" s="2">
        <v>4407628</v>
      </c>
      <c r="RK54" s="2">
        <v>37820870</v>
      </c>
      <c r="RL54" s="2">
        <v>847908</v>
      </c>
      <c r="RM54" s="2">
        <v>240810</v>
      </c>
      <c r="RN54" s="2">
        <v>2100885</v>
      </c>
      <c r="RO54" s="2">
        <v>633700</v>
      </c>
      <c r="RP54" s="2" t="s">
        <v>5</v>
      </c>
      <c r="RQ54" s="2">
        <v>999441</v>
      </c>
      <c r="RR54" s="2">
        <v>44505</v>
      </c>
      <c r="RS54" s="2">
        <v>91334</v>
      </c>
      <c r="RT54" s="2" t="s">
        <v>5</v>
      </c>
      <c r="RU54" s="2" t="s">
        <v>5</v>
      </c>
      <c r="RV54" s="2" t="s">
        <v>5</v>
      </c>
      <c r="RW54" s="2" t="s">
        <v>5</v>
      </c>
      <c r="RX54" s="2" t="s">
        <v>5</v>
      </c>
      <c r="RY54" s="2" t="s">
        <v>5</v>
      </c>
      <c r="RZ54" s="2">
        <v>325545</v>
      </c>
      <c r="SA54" s="2" t="s">
        <v>5</v>
      </c>
      <c r="SB54" s="2" t="s">
        <v>5</v>
      </c>
      <c r="SC54" s="2" t="s">
        <v>5</v>
      </c>
      <c r="SD54" s="2">
        <v>593484</v>
      </c>
      <c r="SE54" s="2" t="s">
        <v>5</v>
      </c>
      <c r="SF54" s="2">
        <v>14905</v>
      </c>
      <c r="SG54" s="2">
        <v>100094</v>
      </c>
      <c r="SH54" s="2">
        <v>13191</v>
      </c>
      <c r="SI54" s="2">
        <v>41982</v>
      </c>
      <c r="SJ54" s="2">
        <v>36479</v>
      </c>
      <c r="SK54" s="2">
        <v>3289522</v>
      </c>
      <c r="SL54" s="2">
        <v>106646</v>
      </c>
      <c r="SM54" s="2">
        <v>548980</v>
      </c>
      <c r="SN54" s="2">
        <v>59366</v>
      </c>
      <c r="SO54" s="2">
        <v>4255</v>
      </c>
      <c r="SP54" s="2">
        <v>420161</v>
      </c>
      <c r="SQ54" s="2">
        <v>30490</v>
      </c>
      <c r="SR54" s="2">
        <v>9950</v>
      </c>
      <c r="SS54" s="2">
        <v>15373</v>
      </c>
      <c r="ST54" s="2">
        <v>112393</v>
      </c>
      <c r="SU54" s="2">
        <v>544660</v>
      </c>
      <c r="SV54" s="2">
        <v>2958551</v>
      </c>
      <c r="SW54" s="2">
        <v>104681</v>
      </c>
      <c r="SX54" s="2">
        <v>192503</v>
      </c>
      <c r="SY54" s="2">
        <v>17794</v>
      </c>
      <c r="SZ54" s="2">
        <v>25398</v>
      </c>
      <c r="TA54" s="2">
        <v>237393</v>
      </c>
      <c r="TB54" s="2">
        <v>25168</v>
      </c>
      <c r="TC54" s="2">
        <v>63428</v>
      </c>
      <c r="TD54" s="2">
        <v>37558</v>
      </c>
      <c r="TE54" s="2">
        <v>9908</v>
      </c>
      <c r="TF54" s="2">
        <v>38255</v>
      </c>
      <c r="TG54" s="2">
        <v>1056766</v>
      </c>
      <c r="TH54" s="2">
        <v>3782470</v>
      </c>
      <c r="TI54" s="2">
        <v>39409</v>
      </c>
      <c r="TJ54" s="2" t="s">
        <v>5</v>
      </c>
      <c r="TK54" s="2">
        <v>419185</v>
      </c>
      <c r="TL54" s="2">
        <v>73344</v>
      </c>
      <c r="TM54" s="2">
        <v>27909</v>
      </c>
      <c r="TN54" s="2">
        <v>456107</v>
      </c>
      <c r="TO54" s="2">
        <v>28607</v>
      </c>
      <c r="TP54" s="2">
        <v>10132</v>
      </c>
      <c r="TQ54" s="2">
        <v>121951</v>
      </c>
      <c r="TR54" s="2">
        <v>80676</v>
      </c>
      <c r="TS54" s="2">
        <v>64857</v>
      </c>
      <c r="TT54" s="2">
        <v>67858</v>
      </c>
      <c r="TU54" s="2">
        <v>9947</v>
      </c>
      <c r="TV54" s="2">
        <v>130141</v>
      </c>
      <c r="TW54" s="2">
        <v>17790</v>
      </c>
      <c r="TX54" s="2">
        <v>20320</v>
      </c>
      <c r="TY54" s="2">
        <v>32294</v>
      </c>
      <c r="TZ54" s="2">
        <v>132215</v>
      </c>
      <c r="UA54" s="2">
        <v>37119</v>
      </c>
      <c r="UB54" s="2">
        <v>116468</v>
      </c>
      <c r="UC54" s="2">
        <v>118273</v>
      </c>
      <c r="UD54" s="2">
        <v>53746</v>
      </c>
      <c r="UE54" s="2" t="s">
        <v>5</v>
      </c>
      <c r="UF54" s="2">
        <v>21168</v>
      </c>
      <c r="UG54" s="2">
        <v>44748</v>
      </c>
      <c r="UH54" s="2">
        <v>17311</v>
      </c>
      <c r="UI54" s="2">
        <v>79174</v>
      </c>
      <c r="UJ54" s="2">
        <v>62002</v>
      </c>
      <c r="UK54" s="2">
        <v>30820</v>
      </c>
      <c r="UL54" s="2">
        <v>45013</v>
      </c>
      <c r="UM54" s="2">
        <v>136358</v>
      </c>
      <c r="UN54" s="2">
        <v>692394</v>
      </c>
      <c r="UO54" s="2">
        <v>183550</v>
      </c>
      <c r="UP54" s="2">
        <v>116277</v>
      </c>
      <c r="UQ54" s="2">
        <v>154860</v>
      </c>
      <c r="UR54" s="2">
        <v>38368</v>
      </c>
      <c r="US54" s="2">
        <v>12138</v>
      </c>
      <c r="UT54" s="2">
        <v>15728</v>
      </c>
      <c r="UU54" s="2">
        <v>97446</v>
      </c>
      <c r="UV54" s="2">
        <v>3426693</v>
      </c>
      <c r="UW54" s="2">
        <v>65581</v>
      </c>
      <c r="UX54" s="2">
        <v>85968</v>
      </c>
      <c r="UY54" s="2">
        <v>1573593</v>
      </c>
      <c r="UZ54" s="2">
        <v>6252052</v>
      </c>
      <c r="VA54" s="2">
        <v>57699</v>
      </c>
      <c r="VB54" s="2">
        <v>60153</v>
      </c>
      <c r="VC54" s="2">
        <v>26337</v>
      </c>
      <c r="VD54" s="2">
        <v>74425</v>
      </c>
      <c r="VE54" s="2">
        <v>80549</v>
      </c>
      <c r="VF54" s="2">
        <v>315061</v>
      </c>
      <c r="VG54" s="2">
        <v>43337</v>
      </c>
      <c r="VH54" s="2">
        <v>28183</v>
      </c>
      <c r="VI54" s="2">
        <v>262180</v>
      </c>
      <c r="VJ54" s="2">
        <v>87361</v>
      </c>
      <c r="VK54" s="2">
        <v>42411</v>
      </c>
      <c r="VL54" s="2">
        <v>58206</v>
      </c>
      <c r="VM54" s="2">
        <v>32699</v>
      </c>
      <c r="VN54" s="2">
        <v>30409</v>
      </c>
      <c r="VO54" s="2">
        <v>95961</v>
      </c>
      <c r="VP54" s="2">
        <v>31434</v>
      </c>
      <c r="VQ54" s="2">
        <v>75912</v>
      </c>
      <c r="VR54" s="2">
        <v>88608</v>
      </c>
      <c r="VS54" s="2">
        <v>2932044</v>
      </c>
      <c r="VT54" s="2">
        <v>6696</v>
      </c>
      <c r="VU54" s="2">
        <v>24485</v>
      </c>
      <c r="VV54" s="2">
        <v>39193</v>
      </c>
      <c r="VW54" s="2">
        <v>15585</v>
      </c>
      <c r="VX54" s="2">
        <v>28627</v>
      </c>
      <c r="VY54" s="2">
        <v>45965</v>
      </c>
      <c r="VZ54" s="2">
        <v>17403</v>
      </c>
      <c r="WA54" s="2">
        <v>18467</v>
      </c>
      <c r="WB54" s="2">
        <v>2372</v>
      </c>
      <c r="WC54" s="2">
        <v>46880</v>
      </c>
      <c r="WD54" s="2">
        <v>20671</v>
      </c>
      <c r="WE54" s="2">
        <v>26739</v>
      </c>
      <c r="WF54" s="2">
        <v>10229</v>
      </c>
      <c r="WG54" s="2">
        <v>146487</v>
      </c>
      <c r="WH54" s="2">
        <v>51501</v>
      </c>
      <c r="WI54" s="2">
        <v>17150</v>
      </c>
      <c r="WJ54" s="2">
        <v>47740</v>
      </c>
      <c r="WK54" s="2">
        <v>161059</v>
      </c>
      <c r="WL54" s="2">
        <v>15590</v>
      </c>
      <c r="WM54" s="2">
        <v>48366</v>
      </c>
      <c r="WN54" s="2">
        <v>44181</v>
      </c>
      <c r="WO54" s="2">
        <v>23449</v>
      </c>
      <c r="WP54" s="2">
        <v>94891</v>
      </c>
      <c r="WQ54" s="2">
        <v>28340</v>
      </c>
      <c r="WR54" s="2">
        <v>294474</v>
      </c>
      <c r="WS54" s="2">
        <v>39551</v>
      </c>
      <c r="WT54" s="2">
        <v>19809</v>
      </c>
      <c r="WU54" s="2">
        <v>24808</v>
      </c>
      <c r="WV54" s="2">
        <v>81768</v>
      </c>
      <c r="WW54" s="2">
        <v>31240</v>
      </c>
      <c r="WX54" s="2">
        <v>33251</v>
      </c>
      <c r="WY54" s="2">
        <v>31794</v>
      </c>
      <c r="WZ54" s="2">
        <v>44067</v>
      </c>
      <c r="XA54" s="2">
        <v>22418</v>
      </c>
      <c r="XB54" s="2">
        <v>50887</v>
      </c>
      <c r="XC54" s="2">
        <v>6396</v>
      </c>
      <c r="XD54" s="2">
        <v>58738</v>
      </c>
      <c r="XE54" s="2">
        <v>20624</v>
      </c>
      <c r="XF54" s="2" t="s">
        <v>5</v>
      </c>
      <c r="XG54" s="2">
        <v>72297</v>
      </c>
      <c r="XH54" s="2">
        <v>25610</v>
      </c>
      <c r="XI54" s="2">
        <v>20452</v>
      </c>
      <c r="XJ54" s="2">
        <v>28514</v>
      </c>
      <c r="XK54" s="2">
        <v>108743</v>
      </c>
      <c r="XL54" s="2">
        <v>19456</v>
      </c>
      <c r="XM54" s="2">
        <v>7949</v>
      </c>
      <c r="XN54" s="2">
        <v>95260</v>
      </c>
      <c r="XO54" s="2">
        <v>32264</v>
      </c>
      <c r="XP54" s="2">
        <v>146103</v>
      </c>
      <c r="XQ54" s="2">
        <v>44936</v>
      </c>
      <c r="XR54" s="2">
        <v>25668</v>
      </c>
      <c r="XS54" s="2">
        <v>38656</v>
      </c>
      <c r="XT54" s="2">
        <v>87582</v>
      </c>
      <c r="XU54" s="2">
        <v>41427</v>
      </c>
      <c r="XV54" s="2">
        <v>56045</v>
      </c>
      <c r="XW54" s="2">
        <v>33196</v>
      </c>
      <c r="XX54" s="2">
        <v>45663</v>
      </c>
      <c r="XY54" s="2">
        <v>119341</v>
      </c>
      <c r="XZ54" s="2">
        <v>8073</v>
      </c>
      <c r="YA54" s="2">
        <v>29473</v>
      </c>
      <c r="YB54" s="2">
        <v>108578</v>
      </c>
      <c r="YC54" s="2">
        <v>231958</v>
      </c>
      <c r="YD54" s="2">
        <v>49727</v>
      </c>
      <c r="YE54" s="2">
        <v>24010</v>
      </c>
      <c r="YF54" s="2" t="s">
        <v>5</v>
      </c>
      <c r="YG54" s="2">
        <v>45504</v>
      </c>
      <c r="YH54" s="2">
        <v>36363</v>
      </c>
      <c r="YI54" s="2">
        <v>65090</v>
      </c>
      <c r="YJ54" s="2">
        <v>22280</v>
      </c>
      <c r="YK54" s="2">
        <v>24374</v>
      </c>
      <c r="YL54" s="2">
        <v>30192</v>
      </c>
      <c r="YM54" s="2">
        <v>427942</v>
      </c>
      <c r="YN54" s="2">
        <v>186042</v>
      </c>
      <c r="YO54" s="2">
        <v>19866</v>
      </c>
      <c r="YP54" s="2">
        <v>18476</v>
      </c>
      <c r="YQ54" s="2">
        <v>23606</v>
      </c>
      <c r="YR54" s="2">
        <v>82928</v>
      </c>
      <c r="YS54" s="2">
        <v>61427</v>
      </c>
      <c r="YT54" s="2">
        <v>77249</v>
      </c>
      <c r="YU54" s="2">
        <v>27928</v>
      </c>
      <c r="YV54" s="2">
        <v>19909</v>
      </c>
      <c r="YW54" s="2">
        <v>56702</v>
      </c>
      <c r="YX54" s="2">
        <v>119987</v>
      </c>
      <c r="YY54" s="2">
        <v>52232</v>
      </c>
      <c r="YZ54" s="2">
        <v>210473</v>
      </c>
      <c r="ZA54" s="2">
        <v>14627</v>
      </c>
      <c r="ZB54" s="2">
        <v>46372</v>
      </c>
      <c r="ZC54" s="2">
        <v>156464</v>
      </c>
      <c r="ZD54" s="2">
        <v>83489</v>
      </c>
      <c r="ZE54" s="2">
        <v>204312</v>
      </c>
      <c r="ZF54" s="2">
        <v>37082</v>
      </c>
      <c r="ZG54" s="2">
        <v>35619</v>
      </c>
      <c r="ZH54" s="2">
        <v>6385</v>
      </c>
      <c r="ZI54" s="2">
        <v>34239</v>
      </c>
      <c r="ZJ54" s="2">
        <v>25082</v>
      </c>
      <c r="ZK54" s="2">
        <v>26780</v>
      </c>
      <c r="ZL54" s="2">
        <v>73852</v>
      </c>
      <c r="ZM54" s="2">
        <v>8457</v>
      </c>
      <c r="ZN54" s="2">
        <v>78561</v>
      </c>
      <c r="ZO54" s="2">
        <v>31630</v>
      </c>
      <c r="ZP54" s="2">
        <v>42666</v>
      </c>
      <c r="ZQ54" s="2">
        <v>52442</v>
      </c>
      <c r="ZR54" s="2">
        <v>5834631</v>
      </c>
      <c r="ZS54" s="2">
        <v>135336</v>
      </c>
      <c r="ZT54" s="2">
        <v>4583</v>
      </c>
      <c r="ZU54" s="2">
        <v>26454</v>
      </c>
      <c r="ZV54" s="2">
        <v>57166</v>
      </c>
      <c r="ZW54" s="2">
        <v>7247</v>
      </c>
      <c r="ZX54" s="2">
        <v>43239</v>
      </c>
      <c r="ZY54" s="2">
        <v>26580</v>
      </c>
      <c r="ZZ54" s="2">
        <v>61975</v>
      </c>
      <c r="AAA54" s="2">
        <v>45072</v>
      </c>
      <c r="AAB54" s="2">
        <v>15714</v>
      </c>
      <c r="AAC54" s="2">
        <v>36070</v>
      </c>
      <c r="AAD54" s="2">
        <v>44073</v>
      </c>
      <c r="AAE54" s="2">
        <v>17177</v>
      </c>
      <c r="AAF54" s="2">
        <v>40870</v>
      </c>
      <c r="AAG54" s="2">
        <v>11882</v>
      </c>
      <c r="AAH54" s="2">
        <v>24574</v>
      </c>
      <c r="AAI54" s="2">
        <v>18758</v>
      </c>
      <c r="AAJ54" s="2">
        <v>13396</v>
      </c>
      <c r="AAK54" s="2">
        <v>19709</v>
      </c>
      <c r="AAL54" s="2">
        <v>9315</v>
      </c>
      <c r="AAM54" s="2">
        <v>7028</v>
      </c>
      <c r="AAN54" s="2">
        <v>191800</v>
      </c>
      <c r="AAO54" s="2">
        <v>53789</v>
      </c>
      <c r="AAP54" s="2">
        <v>270879</v>
      </c>
      <c r="AAQ54" s="2">
        <v>44295</v>
      </c>
      <c r="AAR54" s="2">
        <v>26876</v>
      </c>
      <c r="AAS54" s="2">
        <v>28544</v>
      </c>
      <c r="AAT54" s="2">
        <v>35904</v>
      </c>
      <c r="AAU54" s="2">
        <v>24923</v>
      </c>
      <c r="AAV54" s="2">
        <v>261436</v>
      </c>
      <c r="AAW54" s="2">
        <v>21109</v>
      </c>
      <c r="AAX54" s="2">
        <v>770323</v>
      </c>
      <c r="AAY54" s="2" t="s">
        <v>5</v>
      </c>
      <c r="AAZ54" s="2">
        <v>751553</v>
      </c>
      <c r="ABA54" s="2">
        <v>77476</v>
      </c>
      <c r="ABB54" s="2" t="s">
        <v>5</v>
      </c>
      <c r="ABC54" s="2">
        <v>90158</v>
      </c>
      <c r="ABD54" s="2">
        <v>48123</v>
      </c>
      <c r="ABE54" s="2">
        <v>53072</v>
      </c>
      <c r="ABF54" s="2">
        <v>36640</v>
      </c>
      <c r="ABG54" s="2">
        <v>148540</v>
      </c>
      <c r="ABH54" s="2">
        <v>5058</v>
      </c>
      <c r="ABI54" s="2">
        <v>7756</v>
      </c>
      <c r="ABJ54" s="2">
        <v>19283</v>
      </c>
      <c r="ABK54" s="2">
        <v>15666</v>
      </c>
      <c r="ABL54" s="2">
        <v>152252</v>
      </c>
      <c r="ABM54" s="2">
        <v>16323</v>
      </c>
      <c r="ABN54" s="2">
        <v>24804</v>
      </c>
      <c r="ABO54" s="2">
        <v>198166</v>
      </c>
      <c r="ABP54" s="2">
        <v>129377</v>
      </c>
      <c r="ABQ54" s="2">
        <v>14775</v>
      </c>
      <c r="ABR54" s="2">
        <v>739563</v>
      </c>
      <c r="ABS54" s="2">
        <v>96317</v>
      </c>
      <c r="ABT54" s="2">
        <v>24242</v>
      </c>
      <c r="ABU54" s="2">
        <v>7758</v>
      </c>
      <c r="ABV54" s="2">
        <v>31360</v>
      </c>
      <c r="ABW54" s="2">
        <v>15473</v>
      </c>
      <c r="ABX54" s="2">
        <v>11008</v>
      </c>
      <c r="ABY54" s="2">
        <v>14921</v>
      </c>
      <c r="ABZ54" s="2">
        <v>62523</v>
      </c>
      <c r="ACA54" s="2">
        <v>152264</v>
      </c>
      <c r="ACB54" s="2">
        <v>453450</v>
      </c>
      <c r="ACC54" s="2">
        <v>10512</v>
      </c>
      <c r="ACD54" s="2">
        <v>214974</v>
      </c>
      <c r="ACE54" s="2">
        <v>56528</v>
      </c>
      <c r="ACF54" s="2">
        <v>42837</v>
      </c>
      <c r="ACG54" s="2">
        <v>23906</v>
      </c>
      <c r="ACH54" s="2">
        <v>31577</v>
      </c>
      <c r="ACI54" s="2">
        <v>33813</v>
      </c>
      <c r="ACJ54" s="2">
        <v>27416</v>
      </c>
      <c r="ACK54" s="2">
        <v>35821</v>
      </c>
      <c r="ACL54" s="2">
        <v>7447</v>
      </c>
      <c r="ACM54" s="2">
        <v>23722</v>
      </c>
      <c r="ACN54" s="2">
        <v>15542</v>
      </c>
      <c r="ACO54" s="2">
        <v>24161</v>
      </c>
      <c r="ACP54" s="2">
        <v>22446</v>
      </c>
      <c r="ACQ54" s="2">
        <v>62662</v>
      </c>
      <c r="ACR54" s="2" t="s">
        <v>5</v>
      </c>
      <c r="ACS54" s="2">
        <v>50855</v>
      </c>
      <c r="ACT54" s="2">
        <v>26688</v>
      </c>
      <c r="ACU54" s="2">
        <v>14798</v>
      </c>
      <c r="ACV54" s="2">
        <v>24673</v>
      </c>
      <c r="ACW54" s="2">
        <v>13682</v>
      </c>
      <c r="ACX54" s="2">
        <v>60177</v>
      </c>
      <c r="ACY54" s="2">
        <v>8359</v>
      </c>
      <c r="ACZ54" s="2">
        <v>186208</v>
      </c>
      <c r="ADA54" s="2">
        <v>34387</v>
      </c>
      <c r="ADB54" s="2">
        <v>49684</v>
      </c>
      <c r="ADC54" s="2">
        <v>6356</v>
      </c>
      <c r="ADD54" s="2">
        <v>31793</v>
      </c>
      <c r="ADE54" s="2">
        <v>27716</v>
      </c>
      <c r="ADF54" s="2">
        <v>26363</v>
      </c>
      <c r="ADG54" s="2">
        <v>93106</v>
      </c>
      <c r="ADH54" s="2">
        <v>22088</v>
      </c>
      <c r="ADI54" s="2">
        <v>79363</v>
      </c>
      <c r="ADJ54" s="2">
        <v>3999</v>
      </c>
      <c r="ADK54" s="2">
        <v>25901</v>
      </c>
      <c r="ADL54" s="2">
        <v>23771</v>
      </c>
      <c r="ADM54" s="2">
        <v>1728</v>
      </c>
      <c r="ADN54" s="2">
        <v>34688</v>
      </c>
      <c r="ADO54" s="2">
        <v>15331</v>
      </c>
      <c r="ADP54" s="2">
        <v>26746</v>
      </c>
      <c r="ADQ54" s="2">
        <v>21040</v>
      </c>
      <c r="ADR54" s="2">
        <v>16234</v>
      </c>
      <c r="ADS54" s="2">
        <v>78309</v>
      </c>
      <c r="ADT54" s="2">
        <v>26349</v>
      </c>
      <c r="ADU54" s="2">
        <v>18015</v>
      </c>
      <c r="ADV54" s="2">
        <v>25439</v>
      </c>
      <c r="ADW54" s="2">
        <v>22320</v>
      </c>
      <c r="ADX54" s="2">
        <v>30627</v>
      </c>
      <c r="ADY54" s="2">
        <v>22305</v>
      </c>
      <c r="ADZ54" s="2">
        <v>18244</v>
      </c>
      <c r="AEA54" s="2">
        <v>8045</v>
      </c>
      <c r="AEB54" s="2">
        <v>28209</v>
      </c>
      <c r="AEC54" s="2">
        <v>4938</v>
      </c>
      <c r="AED54" s="2">
        <v>161800</v>
      </c>
      <c r="AEE54" s="2">
        <v>9944</v>
      </c>
      <c r="AEF54" s="2">
        <v>150670</v>
      </c>
      <c r="AEG54" s="2">
        <v>12858</v>
      </c>
      <c r="AEH54" s="2">
        <v>39926</v>
      </c>
      <c r="AEI54" s="2">
        <v>41485</v>
      </c>
      <c r="AEJ54" s="2">
        <v>56473</v>
      </c>
      <c r="AEK54" s="2">
        <v>14725</v>
      </c>
      <c r="AEL54" s="2">
        <v>187724</v>
      </c>
      <c r="AEM54" s="2">
        <v>86228</v>
      </c>
      <c r="AEN54" s="2">
        <v>27385</v>
      </c>
      <c r="AEO54" s="2">
        <v>96622</v>
      </c>
      <c r="AEP54" s="2">
        <v>208954</v>
      </c>
      <c r="AEQ54" s="2">
        <v>10478</v>
      </c>
      <c r="AER54" s="2">
        <v>9255</v>
      </c>
      <c r="AES54" s="2">
        <v>6583</v>
      </c>
      <c r="AET54" s="2">
        <v>38819</v>
      </c>
      <c r="AEU54" s="2">
        <v>105220</v>
      </c>
      <c r="AEV54" s="2">
        <v>7957</v>
      </c>
      <c r="AEW54" s="2">
        <v>52114</v>
      </c>
      <c r="AEX54" s="2">
        <v>12981</v>
      </c>
      <c r="AEY54" s="2">
        <v>14409</v>
      </c>
      <c r="AEZ54" s="2">
        <v>75730</v>
      </c>
      <c r="AFA54" s="2">
        <v>34069</v>
      </c>
      <c r="AFB54" s="2">
        <v>20495</v>
      </c>
      <c r="AFC54" s="2">
        <v>15346</v>
      </c>
      <c r="AFD54" s="2">
        <v>7423</v>
      </c>
      <c r="AFE54" s="2">
        <v>5627</v>
      </c>
      <c r="AFF54" s="2">
        <v>29735</v>
      </c>
      <c r="AFG54" s="2">
        <v>33447</v>
      </c>
      <c r="AFH54" s="2">
        <v>36292</v>
      </c>
      <c r="AFI54" s="2">
        <v>9525</v>
      </c>
      <c r="AFJ54" s="2">
        <v>24614</v>
      </c>
      <c r="AFK54" s="2">
        <v>43604</v>
      </c>
      <c r="AFL54" s="2">
        <v>37587</v>
      </c>
      <c r="AFM54" s="2">
        <v>68345</v>
      </c>
      <c r="AFN54" s="2">
        <v>64274</v>
      </c>
      <c r="AFO54" s="2">
        <v>56469</v>
      </c>
      <c r="AFP54" s="2">
        <v>33119</v>
      </c>
      <c r="AFQ54" s="2">
        <v>35526</v>
      </c>
      <c r="AFR54" s="2">
        <v>31107</v>
      </c>
      <c r="AFS54" s="2">
        <v>3582</v>
      </c>
      <c r="AFT54" s="2">
        <v>16222</v>
      </c>
      <c r="AFU54" s="2">
        <v>580696</v>
      </c>
      <c r="AFV54" s="2">
        <v>14715</v>
      </c>
      <c r="AFW54" s="2">
        <v>41140</v>
      </c>
      <c r="AFX54" s="2">
        <v>29589</v>
      </c>
      <c r="AFY54" s="2">
        <v>15771</v>
      </c>
      <c r="AFZ54" s="2">
        <v>26015</v>
      </c>
      <c r="AGA54" s="2">
        <v>23048</v>
      </c>
      <c r="AGB54" s="2">
        <v>73111</v>
      </c>
      <c r="AGC54" s="2">
        <v>51878</v>
      </c>
      <c r="AGD54" s="2">
        <v>40149</v>
      </c>
      <c r="AGE54" s="2">
        <v>134359</v>
      </c>
      <c r="AGF54" s="2">
        <v>23448</v>
      </c>
      <c r="AGG54" s="2">
        <v>25554</v>
      </c>
      <c r="AGH54" s="2">
        <v>54673</v>
      </c>
      <c r="AGI54" s="2">
        <v>28444</v>
      </c>
      <c r="AGJ54" s="2">
        <v>28958</v>
      </c>
      <c r="AGK54" s="2">
        <v>34456</v>
      </c>
      <c r="AGL54" s="2">
        <v>22229</v>
      </c>
      <c r="AGM54" s="2">
        <v>29561</v>
      </c>
      <c r="AGN54" s="2">
        <v>53323</v>
      </c>
      <c r="AGO54" s="2">
        <v>37087</v>
      </c>
      <c r="AGP54" s="2">
        <v>40557</v>
      </c>
      <c r="AGQ54" s="2">
        <v>160664</v>
      </c>
      <c r="AGR54" s="2">
        <v>7527</v>
      </c>
      <c r="AGS54" s="2">
        <v>220138</v>
      </c>
      <c r="AGT54" s="2">
        <v>20974</v>
      </c>
      <c r="AGU54" s="2">
        <v>72809</v>
      </c>
      <c r="AGV54" s="2">
        <v>69603</v>
      </c>
      <c r="AGW54" s="2">
        <v>60800</v>
      </c>
      <c r="AGX54" s="2">
        <v>3063</v>
      </c>
      <c r="AGY54" s="2">
        <v>16425</v>
      </c>
      <c r="AGZ54" s="2">
        <v>25063</v>
      </c>
      <c r="AHA54" s="2">
        <v>71196</v>
      </c>
      <c r="AHB54" s="2">
        <v>65346</v>
      </c>
      <c r="AHC54" s="2">
        <v>641150</v>
      </c>
      <c r="AHD54" s="2">
        <v>7688</v>
      </c>
      <c r="AHE54" s="2">
        <v>24098</v>
      </c>
      <c r="AHF54" s="2">
        <v>53728</v>
      </c>
      <c r="AHG54" s="2">
        <v>46154</v>
      </c>
      <c r="AHH54" s="2">
        <v>19887</v>
      </c>
      <c r="AHI54" s="2">
        <v>290368</v>
      </c>
      <c r="AHJ54" s="2">
        <v>37994</v>
      </c>
      <c r="AHK54" s="2">
        <v>56995</v>
      </c>
      <c r="AHL54" s="2">
        <v>5774</v>
      </c>
      <c r="AHM54" s="2">
        <v>35224</v>
      </c>
      <c r="AHN54" s="2">
        <v>39212</v>
      </c>
      <c r="AHO54" s="2">
        <v>114675</v>
      </c>
      <c r="AHP54" s="2">
        <v>17488</v>
      </c>
      <c r="AHQ54" s="2">
        <v>60601</v>
      </c>
      <c r="AHR54" s="2">
        <v>87579</v>
      </c>
      <c r="AHS54" s="2">
        <v>42455</v>
      </c>
      <c r="AHT54" s="2">
        <v>26426</v>
      </c>
      <c r="AHU54" s="2">
        <v>30771</v>
      </c>
      <c r="AHV54" s="2">
        <v>66226</v>
      </c>
      <c r="AHW54" s="2">
        <v>32413</v>
      </c>
      <c r="AHX54" s="2">
        <v>78154</v>
      </c>
      <c r="AHY54" s="2">
        <v>685512</v>
      </c>
      <c r="AHZ54" s="2">
        <v>310380</v>
      </c>
      <c r="AIA54" s="2">
        <v>43315</v>
      </c>
      <c r="AIB54" s="2">
        <v>26146</v>
      </c>
      <c r="AIC54" s="2">
        <v>51660</v>
      </c>
      <c r="AID54" s="2">
        <v>8129</v>
      </c>
      <c r="AIE54" s="2">
        <v>37499</v>
      </c>
      <c r="AIF54" s="2">
        <v>22110</v>
      </c>
      <c r="AIG54" s="2">
        <v>46891</v>
      </c>
      <c r="AIH54" s="2">
        <v>9834</v>
      </c>
      <c r="AII54" s="2">
        <v>27686</v>
      </c>
      <c r="AIJ54" s="2">
        <v>26705</v>
      </c>
      <c r="AIK54" s="2">
        <v>50819</v>
      </c>
      <c r="AIL54" s="2">
        <v>11867</v>
      </c>
      <c r="AIM54" s="2">
        <v>8504</v>
      </c>
      <c r="AIN54" s="2">
        <v>29152</v>
      </c>
      <c r="AIO54" s="2">
        <v>66436</v>
      </c>
      <c r="AIP54" s="2">
        <v>61680</v>
      </c>
      <c r="AIQ54" s="2">
        <v>17714</v>
      </c>
      <c r="AIR54" s="2">
        <v>6279</v>
      </c>
      <c r="AIS54" s="2">
        <v>21008</v>
      </c>
      <c r="AIT54" s="2">
        <v>5577</v>
      </c>
      <c r="AIU54" s="2">
        <v>8244</v>
      </c>
      <c r="AIV54" s="2">
        <v>11936</v>
      </c>
      <c r="AIW54" s="2">
        <v>23238</v>
      </c>
      <c r="AIX54" s="2">
        <v>18751</v>
      </c>
      <c r="AIY54" s="2">
        <v>31958</v>
      </c>
      <c r="AIZ54" s="2">
        <v>23183</v>
      </c>
      <c r="AJA54" s="2">
        <v>54491</v>
      </c>
      <c r="AJB54" s="2">
        <v>4809</v>
      </c>
      <c r="AJC54" s="2">
        <v>12531</v>
      </c>
      <c r="AJD54" s="2">
        <v>5130</v>
      </c>
      <c r="AJE54" s="2">
        <v>30532</v>
      </c>
      <c r="AJF54" s="2">
        <v>28228</v>
      </c>
      <c r="AJG54" s="2">
        <v>206680</v>
      </c>
      <c r="AJH54" s="2">
        <v>10084</v>
      </c>
      <c r="AJI54" s="2">
        <v>13185</v>
      </c>
      <c r="AJJ54" s="2">
        <v>13243</v>
      </c>
      <c r="AJK54" s="2">
        <v>8161</v>
      </c>
      <c r="AJL54" s="2">
        <v>43180</v>
      </c>
      <c r="AJM54" s="2">
        <v>37505</v>
      </c>
      <c r="AJN54" s="2">
        <v>12655</v>
      </c>
      <c r="AJO54" s="2">
        <v>129831</v>
      </c>
      <c r="AJP54" s="2">
        <v>10435</v>
      </c>
      <c r="AJQ54" s="2">
        <v>13399</v>
      </c>
      <c r="AJR54" s="2">
        <v>12277</v>
      </c>
      <c r="AJS54" s="2">
        <v>31415</v>
      </c>
      <c r="AJT54" s="2">
        <v>248122</v>
      </c>
      <c r="AJU54" s="2">
        <v>22492</v>
      </c>
      <c r="AJV54" s="2">
        <v>79222</v>
      </c>
      <c r="AJW54" s="2">
        <v>75186</v>
      </c>
      <c r="AJX54" s="2">
        <v>43312</v>
      </c>
      <c r="AJY54" s="2">
        <v>21473</v>
      </c>
      <c r="AJZ54" s="2">
        <v>428331</v>
      </c>
      <c r="AKA54" s="2">
        <v>27240</v>
      </c>
      <c r="AKB54" s="2">
        <v>18362</v>
      </c>
      <c r="AKC54" s="2">
        <v>11324</v>
      </c>
      <c r="AKD54" s="2">
        <v>30627</v>
      </c>
      <c r="AKE54" s="2">
        <v>350918</v>
      </c>
      <c r="AKF54" s="2">
        <v>97338</v>
      </c>
      <c r="AKG54" s="2">
        <v>132831</v>
      </c>
      <c r="AKH54" s="2">
        <v>104029</v>
      </c>
      <c r="AKI54" s="2">
        <v>23498</v>
      </c>
      <c r="AKJ54" s="2">
        <v>39189</v>
      </c>
      <c r="AKK54" s="2">
        <v>210509</v>
      </c>
      <c r="AKL54" s="2">
        <v>337935</v>
      </c>
      <c r="AKM54" s="2">
        <v>19681</v>
      </c>
      <c r="AKN54" s="2">
        <v>30113</v>
      </c>
      <c r="AKO54" s="2">
        <v>6807</v>
      </c>
      <c r="AKP54" s="2">
        <v>19966</v>
      </c>
      <c r="AKQ54" s="2">
        <v>119242</v>
      </c>
      <c r="AKR54" s="2">
        <v>35618</v>
      </c>
      <c r="AKS54" s="2">
        <v>128420</v>
      </c>
      <c r="AKT54" s="2">
        <v>164701</v>
      </c>
      <c r="AKU54" s="2">
        <v>114487</v>
      </c>
      <c r="AKV54" s="2">
        <v>42577</v>
      </c>
      <c r="AKW54" s="2">
        <v>13228</v>
      </c>
      <c r="AKX54" s="2">
        <v>7460</v>
      </c>
      <c r="AKY54" s="2">
        <v>17902</v>
      </c>
      <c r="AKZ54" s="2">
        <v>13849</v>
      </c>
      <c r="ALA54" s="2">
        <v>34210</v>
      </c>
      <c r="ALB54" s="2">
        <v>58668</v>
      </c>
      <c r="ALC54" s="2">
        <v>66204</v>
      </c>
      <c r="ALD54" s="2">
        <v>39986</v>
      </c>
      <c r="ALE54" s="2">
        <v>9230</v>
      </c>
      <c r="ALF54" s="2">
        <v>8952</v>
      </c>
      <c r="ALG54" s="2" t="s">
        <v>5</v>
      </c>
      <c r="ALH54" s="2">
        <v>24654</v>
      </c>
      <c r="ALI54" s="2">
        <v>63041</v>
      </c>
      <c r="ALJ54" s="2">
        <v>22568</v>
      </c>
      <c r="ALK54" s="2" t="s">
        <v>5</v>
      </c>
      <c r="ALL54" s="2">
        <v>50012</v>
      </c>
      <c r="ALM54" s="2">
        <v>107386</v>
      </c>
      <c r="ALN54" s="2">
        <v>29503</v>
      </c>
      <c r="ALO54" s="2">
        <v>157855</v>
      </c>
      <c r="ALP54" s="2">
        <v>12598</v>
      </c>
      <c r="ALQ54" s="2">
        <v>8227</v>
      </c>
      <c r="ALR54" s="2">
        <v>28474</v>
      </c>
      <c r="ALS54" s="2">
        <v>161946</v>
      </c>
      <c r="ALT54" s="2">
        <v>70106</v>
      </c>
      <c r="ALU54" s="2">
        <v>300358</v>
      </c>
      <c r="ALV54" s="2">
        <v>489230</v>
      </c>
      <c r="ALW54" s="2">
        <v>7985</v>
      </c>
      <c r="ALX54" s="2">
        <v>121879</v>
      </c>
      <c r="ALY54" s="2">
        <v>39921</v>
      </c>
      <c r="ALZ54" s="2">
        <v>250420</v>
      </c>
      <c r="AMA54" s="2">
        <v>193354</v>
      </c>
      <c r="AMB54" s="2">
        <v>26089723</v>
      </c>
      <c r="AMC54" s="2">
        <v>7140</v>
      </c>
      <c r="AMD54" s="2">
        <v>24028</v>
      </c>
      <c r="AME54" s="2">
        <v>6230</v>
      </c>
      <c r="AMF54" s="2">
        <v>35235</v>
      </c>
      <c r="AMG54" s="2">
        <v>28565</v>
      </c>
      <c r="AMH54" s="2">
        <v>2098016</v>
      </c>
      <c r="AMI54" s="2">
        <v>1145202</v>
      </c>
      <c r="AMJ54" s="2">
        <v>37869</v>
      </c>
      <c r="AMK54" s="2">
        <v>5559</v>
      </c>
      <c r="AML54" s="2">
        <v>2955</v>
      </c>
      <c r="AMM54" s="2" t="s">
        <v>5</v>
      </c>
      <c r="AMN54" s="2">
        <v>295442</v>
      </c>
      <c r="AMO54" s="2">
        <v>52343</v>
      </c>
      <c r="AMP54" s="2">
        <v>145213</v>
      </c>
      <c r="AMQ54" s="2">
        <v>20031</v>
      </c>
      <c r="AMR54" s="2">
        <v>28464</v>
      </c>
      <c r="AMS54" s="2">
        <v>30299</v>
      </c>
      <c r="AMT54" s="2">
        <v>6654</v>
      </c>
      <c r="AMU54" s="2">
        <v>2089</v>
      </c>
      <c r="AMV54" s="2">
        <v>7862954</v>
      </c>
      <c r="AMW54" s="2">
        <v>80835</v>
      </c>
      <c r="AMX54" s="2">
        <v>5512</v>
      </c>
      <c r="AMY54" s="2">
        <v>3260</v>
      </c>
      <c r="AMZ54" s="2">
        <v>54078</v>
      </c>
      <c r="ANA54" s="2">
        <v>59257</v>
      </c>
      <c r="ANB54" s="2">
        <v>45100</v>
      </c>
      <c r="ANC54" s="2">
        <v>5065</v>
      </c>
      <c r="AND54" s="2">
        <v>13690</v>
      </c>
      <c r="ANE54" s="2">
        <v>163244</v>
      </c>
      <c r="ANF54" s="2">
        <v>34378</v>
      </c>
      <c r="ANG54" s="2">
        <v>46637</v>
      </c>
      <c r="ANH54" s="2">
        <v>10705</v>
      </c>
      <c r="ANI54" s="2">
        <v>18655</v>
      </c>
      <c r="ANJ54" s="2">
        <v>13059</v>
      </c>
      <c r="ANK54" s="2">
        <v>25657</v>
      </c>
      <c r="ANL54" s="2">
        <v>6801</v>
      </c>
      <c r="ANM54" s="2">
        <v>32551</v>
      </c>
      <c r="ANN54" s="2">
        <v>59375</v>
      </c>
      <c r="ANO54" s="2">
        <v>37558</v>
      </c>
      <c r="ANP54" s="2">
        <v>37822</v>
      </c>
      <c r="ANQ54" s="2">
        <v>102643</v>
      </c>
      <c r="ANR54" s="2">
        <v>33174</v>
      </c>
      <c r="ANS54" s="2" t="s">
        <v>5</v>
      </c>
      <c r="ANT54" s="2">
        <v>35821</v>
      </c>
      <c r="ANU54" s="2">
        <v>186735</v>
      </c>
      <c r="ANV54" s="2">
        <v>28670</v>
      </c>
      <c r="ANW54" s="2">
        <v>2822</v>
      </c>
      <c r="ANX54" s="2">
        <v>17780</v>
      </c>
      <c r="ANY54" s="2">
        <v>126001</v>
      </c>
      <c r="ANZ54" s="2">
        <v>15017</v>
      </c>
      <c r="AOA54" s="2">
        <v>21561</v>
      </c>
      <c r="AOB54" s="2">
        <v>91125</v>
      </c>
      <c r="AOC54" s="2">
        <v>12742</v>
      </c>
      <c r="AOD54" s="2">
        <v>5495</v>
      </c>
      <c r="AOE54" s="2">
        <v>9391</v>
      </c>
      <c r="AOF54" s="2">
        <v>8477</v>
      </c>
      <c r="AOG54" s="2">
        <v>132366</v>
      </c>
      <c r="AOH54" s="2">
        <v>50935</v>
      </c>
      <c r="AOI54" s="2">
        <v>5528</v>
      </c>
      <c r="AOJ54" s="2">
        <v>11510</v>
      </c>
      <c r="AOK54" s="2">
        <v>30660</v>
      </c>
      <c r="AOL54" s="2">
        <v>10889</v>
      </c>
      <c r="AOM54" s="2">
        <v>26209</v>
      </c>
      <c r="AON54" s="2">
        <v>3110</v>
      </c>
      <c r="AOO54" s="2">
        <v>22111</v>
      </c>
      <c r="AOP54" s="2">
        <v>205076</v>
      </c>
      <c r="AOQ54" s="2">
        <v>9499</v>
      </c>
      <c r="AOR54" s="2">
        <v>15398</v>
      </c>
      <c r="AOS54" s="2">
        <v>573865</v>
      </c>
      <c r="AOT54" s="2">
        <v>32195</v>
      </c>
      <c r="AOU54" s="2">
        <v>188446</v>
      </c>
      <c r="AOV54" s="2">
        <v>24163</v>
      </c>
      <c r="AOW54" s="2">
        <v>114983</v>
      </c>
      <c r="AOX54" s="2">
        <v>26748</v>
      </c>
      <c r="AOY54" s="2">
        <v>14578</v>
      </c>
      <c r="AOZ54" s="2">
        <v>10546</v>
      </c>
      <c r="APA54" s="2">
        <v>6112</v>
      </c>
      <c r="APB54" s="2">
        <v>127780</v>
      </c>
      <c r="APC54" s="2">
        <v>22982</v>
      </c>
      <c r="APD54" s="2">
        <v>43828</v>
      </c>
      <c r="APE54" s="2">
        <v>24028</v>
      </c>
      <c r="APF54" s="2">
        <v>19805</v>
      </c>
      <c r="APG54" s="2">
        <v>824236</v>
      </c>
      <c r="APH54" s="2">
        <v>27552</v>
      </c>
      <c r="API54" s="2">
        <v>49720</v>
      </c>
      <c r="APJ54" s="2">
        <v>17186</v>
      </c>
      <c r="APK54" s="2">
        <v>28441</v>
      </c>
      <c r="APL54" s="2">
        <v>48120</v>
      </c>
      <c r="APM54" s="2">
        <v>8189</v>
      </c>
      <c r="APN54" s="2">
        <v>20042</v>
      </c>
      <c r="APO54" s="2">
        <v>38021</v>
      </c>
      <c r="APP54" s="2">
        <v>36906</v>
      </c>
      <c r="APQ54" s="2">
        <v>80817</v>
      </c>
      <c r="APR54" s="2">
        <v>69059</v>
      </c>
      <c r="APS54" s="2">
        <v>70895</v>
      </c>
      <c r="APT54" s="2">
        <v>41934</v>
      </c>
      <c r="APU54" s="2">
        <v>116909</v>
      </c>
      <c r="APV54" s="2">
        <v>38401</v>
      </c>
      <c r="APW54" s="2">
        <v>45983</v>
      </c>
      <c r="APX54" s="2">
        <v>35395</v>
      </c>
      <c r="APY54" s="2">
        <v>12351</v>
      </c>
      <c r="APZ54" s="2">
        <v>102477</v>
      </c>
      <c r="AQA54" s="2">
        <v>159095</v>
      </c>
      <c r="AQB54" s="2">
        <v>45062</v>
      </c>
      <c r="AQC54" s="2">
        <v>16198</v>
      </c>
      <c r="AQD54" s="2">
        <v>20953</v>
      </c>
      <c r="AQE54" s="2">
        <v>27560</v>
      </c>
      <c r="AQF54" s="2">
        <v>8896</v>
      </c>
      <c r="AQG54" s="2">
        <v>5524</v>
      </c>
      <c r="AQH54" s="2">
        <v>4892</v>
      </c>
      <c r="AQI54" s="2">
        <v>18802</v>
      </c>
      <c r="AQJ54" s="2">
        <v>39450</v>
      </c>
      <c r="AQK54" s="2">
        <v>27423</v>
      </c>
      <c r="AQL54" s="2">
        <v>10685</v>
      </c>
      <c r="AQM54" s="2">
        <v>56462</v>
      </c>
      <c r="AQN54" s="2">
        <v>173955</v>
      </c>
      <c r="AQO54" s="2">
        <v>26543</v>
      </c>
      <c r="AQP54" s="2">
        <v>73007</v>
      </c>
      <c r="AQQ54" s="2">
        <v>23524</v>
      </c>
      <c r="AQR54" s="2">
        <v>59556</v>
      </c>
      <c r="AQS54" s="2">
        <v>9450</v>
      </c>
      <c r="AQT54" s="2">
        <v>63909</v>
      </c>
      <c r="AQU54" s="2">
        <v>27323</v>
      </c>
      <c r="AQV54" s="2">
        <v>52664</v>
      </c>
      <c r="AQW54" s="2">
        <v>1586</v>
      </c>
      <c r="AQX54" s="2">
        <v>20448</v>
      </c>
      <c r="AQY54" s="2">
        <v>44481</v>
      </c>
      <c r="AQZ54" s="2">
        <v>2058</v>
      </c>
      <c r="ARA54" s="2">
        <v>599473</v>
      </c>
      <c r="ARB54" s="2">
        <v>14411</v>
      </c>
      <c r="ARC54" s="2">
        <v>75265</v>
      </c>
      <c r="ARD54" s="2">
        <v>528265</v>
      </c>
      <c r="ARE54" s="2">
        <v>27425</v>
      </c>
      <c r="ARF54" s="2">
        <v>89990</v>
      </c>
      <c r="ARG54" s="2">
        <v>32459</v>
      </c>
      <c r="ARH54" s="2">
        <v>89498</v>
      </c>
      <c r="ARI54" s="2">
        <v>22861</v>
      </c>
      <c r="ARJ54" s="2">
        <v>235570</v>
      </c>
      <c r="ARK54" s="2">
        <v>112516</v>
      </c>
      <c r="ARL54" s="2">
        <v>18691</v>
      </c>
      <c r="ARM54" s="2">
        <v>13901</v>
      </c>
      <c r="ARN54" s="2">
        <v>91704</v>
      </c>
      <c r="ARO54" s="2">
        <v>78236</v>
      </c>
      <c r="ARP54" s="2">
        <v>25607</v>
      </c>
      <c r="ARQ54" s="2">
        <v>8960</v>
      </c>
      <c r="ARR54" s="2">
        <v>848315</v>
      </c>
      <c r="ARS54" s="2">
        <v>297473</v>
      </c>
      <c r="ART54" s="2">
        <v>16245</v>
      </c>
      <c r="ARU54" s="2">
        <v>61036</v>
      </c>
      <c r="ARV54" s="2">
        <v>23515</v>
      </c>
      <c r="ARW54" s="2">
        <v>207652</v>
      </c>
      <c r="ARX54" s="2">
        <v>278122</v>
      </c>
      <c r="ARY54" s="2">
        <v>145313</v>
      </c>
      <c r="ARZ54" s="2">
        <v>53486</v>
      </c>
      <c r="ASA54" s="2">
        <v>20155</v>
      </c>
      <c r="ASB54" s="2">
        <v>170065</v>
      </c>
      <c r="ASC54" s="2">
        <v>6518</v>
      </c>
      <c r="ASD54" s="2">
        <v>13483</v>
      </c>
      <c r="ASE54" s="2" t="s">
        <v>5</v>
      </c>
      <c r="ASF54" s="2">
        <v>12658</v>
      </c>
      <c r="ASG54" s="2">
        <v>65980</v>
      </c>
      <c r="ASH54" s="2">
        <v>3409</v>
      </c>
      <c r="ASI54" s="2">
        <v>10572</v>
      </c>
      <c r="ASJ54" s="2">
        <v>12270</v>
      </c>
      <c r="ASK54" s="2">
        <v>716530</v>
      </c>
      <c r="ASL54" s="2">
        <v>58816</v>
      </c>
      <c r="ASM54" s="2">
        <v>9507</v>
      </c>
      <c r="ASN54" s="2">
        <v>3266</v>
      </c>
      <c r="ASO54" s="2">
        <v>21582</v>
      </c>
      <c r="ASP54" s="2">
        <v>74632</v>
      </c>
      <c r="ASQ54" s="2" t="s">
        <v>5</v>
      </c>
      <c r="ASR54" s="2">
        <v>544557</v>
      </c>
      <c r="ASS54" s="2" t="s">
        <v>5</v>
      </c>
      <c r="AST54" s="2">
        <v>56259</v>
      </c>
      <c r="ASU54" s="2">
        <v>22484</v>
      </c>
      <c r="ASV54" s="2">
        <v>15349</v>
      </c>
      <c r="ASW54" s="2">
        <v>12730</v>
      </c>
      <c r="ASX54" s="2">
        <v>11895</v>
      </c>
      <c r="ASY54" s="2">
        <v>19021</v>
      </c>
      <c r="ASZ54" s="2">
        <v>5153</v>
      </c>
      <c r="ATA54" s="2">
        <v>65125</v>
      </c>
      <c r="ATB54" s="2">
        <v>3854</v>
      </c>
      <c r="ATC54" s="2">
        <v>498635</v>
      </c>
      <c r="ATD54" s="2">
        <v>275843</v>
      </c>
      <c r="ATE54" s="2">
        <v>656886</v>
      </c>
      <c r="ATF54" s="2">
        <v>40681</v>
      </c>
      <c r="ATG54" s="2">
        <v>45881</v>
      </c>
      <c r="ATH54" s="2">
        <v>389561</v>
      </c>
      <c r="ATI54" s="2">
        <v>30235</v>
      </c>
      <c r="ATJ54" s="2">
        <v>59601</v>
      </c>
      <c r="ATK54" s="2">
        <v>29737</v>
      </c>
      <c r="ATL54" s="2">
        <v>3098</v>
      </c>
      <c r="ATM54" s="2">
        <v>60607</v>
      </c>
      <c r="ATN54" s="2">
        <v>171283</v>
      </c>
      <c r="ATO54" s="2">
        <v>5236</v>
      </c>
      <c r="ATP54" s="2">
        <v>32426</v>
      </c>
      <c r="ATQ54" s="2">
        <v>43643</v>
      </c>
      <c r="ATR54" s="2">
        <v>14770</v>
      </c>
      <c r="ATS54" s="2">
        <v>15821</v>
      </c>
      <c r="ATT54" s="2">
        <v>96808</v>
      </c>
      <c r="ATU54" s="2">
        <v>5977</v>
      </c>
      <c r="ATV54" s="2">
        <v>9320</v>
      </c>
      <c r="ATW54" s="2">
        <v>60704</v>
      </c>
      <c r="ATX54" s="2">
        <v>180392</v>
      </c>
      <c r="ATY54" s="2">
        <v>28060</v>
      </c>
      <c r="ATZ54" s="2">
        <v>356526</v>
      </c>
      <c r="AUA54" s="2">
        <v>70938</v>
      </c>
      <c r="AUB54" s="2">
        <v>19045</v>
      </c>
      <c r="AUC54" s="2">
        <v>3640</v>
      </c>
      <c r="AUD54" s="2">
        <v>62894</v>
      </c>
      <c r="AUE54" s="2">
        <v>224810</v>
      </c>
      <c r="AUF54" s="2">
        <v>27566</v>
      </c>
      <c r="AUG54" s="2">
        <v>18642</v>
      </c>
      <c r="AUH54" s="2">
        <v>29409</v>
      </c>
      <c r="AUI54" s="2">
        <v>187778</v>
      </c>
      <c r="AUJ54" s="2">
        <v>35567</v>
      </c>
      <c r="AUK54" s="2">
        <v>236583</v>
      </c>
      <c r="AUL54" s="2">
        <v>17719</v>
      </c>
      <c r="AUM54" s="2" t="s">
        <v>5</v>
      </c>
      <c r="AUN54" s="2">
        <v>43614</v>
      </c>
      <c r="AUO54" s="2">
        <v>23392</v>
      </c>
      <c r="AUP54" s="2">
        <v>26933</v>
      </c>
      <c r="AUQ54" s="2">
        <v>29123</v>
      </c>
      <c r="AUR54" s="2">
        <v>291324</v>
      </c>
      <c r="AUS54" s="2">
        <v>27065</v>
      </c>
      <c r="AUT54" s="2">
        <v>17969</v>
      </c>
      <c r="AUU54" s="2">
        <v>16064</v>
      </c>
      <c r="AUV54" s="2">
        <v>35761</v>
      </c>
      <c r="AUW54" s="2" t="s">
        <v>5</v>
      </c>
      <c r="AUX54" s="2">
        <v>9115</v>
      </c>
      <c r="AUY54" s="2">
        <v>3048</v>
      </c>
      <c r="AUZ54" s="2">
        <v>13373</v>
      </c>
      <c r="AVA54" s="2">
        <v>215245</v>
      </c>
      <c r="AVB54" s="2">
        <v>33578</v>
      </c>
      <c r="AVC54" s="2">
        <v>19758</v>
      </c>
      <c r="AVD54" s="2">
        <v>31995</v>
      </c>
      <c r="AVE54" s="2">
        <v>43558</v>
      </c>
      <c r="AVF54" s="2">
        <v>58607</v>
      </c>
      <c r="AVG54" s="2">
        <v>43439</v>
      </c>
      <c r="AVH54" s="2">
        <v>6192</v>
      </c>
      <c r="AVI54" s="2">
        <v>48258</v>
      </c>
      <c r="AVJ54" s="2">
        <v>9307</v>
      </c>
      <c r="AVK54" s="2">
        <v>30127</v>
      </c>
      <c r="AVL54" s="2">
        <v>58357</v>
      </c>
      <c r="AVM54" s="2">
        <v>60488</v>
      </c>
      <c r="AVN54" s="2">
        <v>22999</v>
      </c>
      <c r="AVO54" s="2">
        <v>77431</v>
      </c>
      <c r="AVP54" s="2">
        <v>30782</v>
      </c>
      <c r="AVQ54" s="2">
        <v>28729</v>
      </c>
      <c r="AVR54" s="2">
        <v>160970</v>
      </c>
      <c r="AVS54" s="2">
        <v>7713</v>
      </c>
      <c r="AVT54" s="2">
        <v>32340</v>
      </c>
      <c r="AVU54" s="2">
        <v>17297</v>
      </c>
      <c r="AVV54" s="2">
        <v>38217</v>
      </c>
      <c r="AVW54" s="2">
        <v>12698</v>
      </c>
      <c r="AVX54" s="2">
        <v>2613</v>
      </c>
      <c r="AVY54" s="2">
        <v>9743</v>
      </c>
      <c r="AVZ54" s="2">
        <v>6096</v>
      </c>
      <c r="AWA54" s="2">
        <v>65723</v>
      </c>
      <c r="AWB54" s="2">
        <v>16619</v>
      </c>
      <c r="AWC54" s="2">
        <v>8181</v>
      </c>
      <c r="AWD54" s="2">
        <v>20162</v>
      </c>
      <c r="AWE54" s="2">
        <v>13632</v>
      </c>
      <c r="AWF54" s="2">
        <v>3303</v>
      </c>
      <c r="AWG54" s="2">
        <v>52281</v>
      </c>
      <c r="AWH54" s="2">
        <v>31904</v>
      </c>
      <c r="AWI54" s="2">
        <v>57952</v>
      </c>
      <c r="AWJ54" s="2">
        <v>19737</v>
      </c>
      <c r="AWK54" s="2">
        <v>12161</v>
      </c>
      <c r="AWL54" s="2">
        <v>24358</v>
      </c>
      <c r="AWM54" s="2">
        <v>12159</v>
      </c>
      <c r="AWN54" s="2">
        <v>28735</v>
      </c>
      <c r="AWO54" s="2">
        <v>37306</v>
      </c>
      <c r="AWP54" s="2">
        <v>9600</v>
      </c>
      <c r="AWQ54" s="2">
        <v>15075</v>
      </c>
      <c r="AWR54" s="2">
        <v>2897</v>
      </c>
      <c r="AWS54" s="2">
        <v>11935</v>
      </c>
      <c r="AWT54" s="2" t="s">
        <v>5</v>
      </c>
      <c r="AWU54" s="2">
        <v>9955</v>
      </c>
      <c r="AWV54" s="2">
        <v>80216</v>
      </c>
      <c r="AWW54" s="2">
        <v>13930</v>
      </c>
      <c r="AWX54" s="2">
        <v>7733</v>
      </c>
      <c r="AWY54" s="2">
        <v>74232</v>
      </c>
      <c r="AWZ54" s="2">
        <v>27842</v>
      </c>
      <c r="AXA54" s="2">
        <v>29667</v>
      </c>
      <c r="AXB54" s="2">
        <v>18871</v>
      </c>
      <c r="AXC54" s="2">
        <v>56412</v>
      </c>
      <c r="AXD54" s="2">
        <v>23697</v>
      </c>
      <c r="AXE54" s="2">
        <v>41121</v>
      </c>
      <c r="AXF54" s="2">
        <v>16781</v>
      </c>
      <c r="AXG54" s="2">
        <v>381584</v>
      </c>
      <c r="AXH54" s="2" t="s">
        <v>5</v>
      </c>
      <c r="AXI54" s="2">
        <v>30629</v>
      </c>
      <c r="AXJ54" s="2">
        <v>6889</v>
      </c>
      <c r="AXK54" s="2">
        <v>10173</v>
      </c>
      <c r="AXL54" s="2">
        <v>302375</v>
      </c>
      <c r="AXM54" s="2">
        <v>27757</v>
      </c>
      <c r="AXN54" s="2">
        <v>69453</v>
      </c>
      <c r="AXO54" s="2">
        <v>7824</v>
      </c>
      <c r="AXP54" s="2">
        <v>21202</v>
      </c>
      <c r="AXQ54" s="2">
        <v>26634</v>
      </c>
      <c r="AXR54" s="2">
        <v>350155</v>
      </c>
      <c r="AXS54" s="2">
        <v>3756</v>
      </c>
      <c r="AXT54" s="2">
        <v>13447</v>
      </c>
      <c r="AXU54" s="2">
        <v>1024091</v>
      </c>
      <c r="AXV54" s="2">
        <v>127273</v>
      </c>
      <c r="AXW54" s="2">
        <v>1183063</v>
      </c>
      <c r="AXX54" s="2">
        <v>54707</v>
      </c>
      <c r="AXY54" s="2">
        <v>34239</v>
      </c>
      <c r="AXZ54" s="2">
        <v>31609</v>
      </c>
      <c r="AYA54" s="2">
        <v>27741</v>
      </c>
      <c r="AYB54" s="2">
        <v>26580</v>
      </c>
      <c r="AYC54" s="2">
        <v>5986</v>
      </c>
      <c r="AYD54" s="2">
        <v>35290</v>
      </c>
      <c r="AYE54" s="2">
        <v>983348</v>
      </c>
      <c r="AYF54" s="2">
        <v>18529</v>
      </c>
      <c r="AYG54" s="2">
        <v>66605</v>
      </c>
      <c r="AYH54" s="2">
        <v>88230</v>
      </c>
      <c r="AYI54" s="2">
        <v>25313</v>
      </c>
      <c r="AYJ54" s="2">
        <v>85502</v>
      </c>
      <c r="AYK54" s="2">
        <v>13949</v>
      </c>
      <c r="AYL54" s="2">
        <v>50628</v>
      </c>
      <c r="AYM54" s="2">
        <v>17078</v>
      </c>
      <c r="AYN54" s="2">
        <v>56284</v>
      </c>
      <c r="AYO54" s="2">
        <v>70244</v>
      </c>
      <c r="AYP54" s="2">
        <v>11922</v>
      </c>
      <c r="AYQ54" s="2">
        <v>8173</v>
      </c>
      <c r="AYR54" s="2">
        <v>25208</v>
      </c>
      <c r="AYS54" s="2">
        <v>18058</v>
      </c>
      <c r="AYT54" s="2">
        <v>128202</v>
      </c>
      <c r="AYU54" s="2">
        <v>74354</v>
      </c>
      <c r="AYV54" s="2">
        <v>102583</v>
      </c>
      <c r="AYW54" s="2">
        <v>166555</v>
      </c>
      <c r="AYX54" s="2">
        <v>322063</v>
      </c>
      <c r="AYY54" s="2">
        <v>19721</v>
      </c>
      <c r="AYZ54" s="2">
        <v>53417</v>
      </c>
      <c r="AZA54" s="2">
        <v>54813</v>
      </c>
      <c r="AZB54" s="2">
        <v>61571</v>
      </c>
      <c r="AZC54" s="2">
        <v>31963</v>
      </c>
      <c r="AZD54" s="2">
        <v>9677</v>
      </c>
      <c r="AZE54" s="2">
        <v>580947</v>
      </c>
      <c r="AZF54" s="2">
        <v>131562</v>
      </c>
      <c r="AZG54" s="2">
        <v>469414</v>
      </c>
      <c r="AZH54" s="2">
        <v>1798034</v>
      </c>
      <c r="AZI54" s="2">
        <v>40174</v>
      </c>
      <c r="AZJ54" s="2">
        <v>219214</v>
      </c>
      <c r="AZK54" s="2">
        <v>105804</v>
      </c>
      <c r="AZL54" s="2">
        <v>27158</v>
      </c>
      <c r="AZM54" s="2">
        <v>30548</v>
      </c>
      <c r="AZN54" s="2">
        <v>70503</v>
      </c>
      <c r="AZO54" s="2" t="s">
        <v>5</v>
      </c>
      <c r="AZP54" s="2">
        <v>869571</v>
      </c>
      <c r="AZQ54" s="2">
        <v>46674</v>
      </c>
      <c r="AZR54" s="2">
        <v>113362</v>
      </c>
      <c r="AZS54" s="2">
        <v>22671</v>
      </c>
      <c r="AZT54" s="2">
        <v>53528</v>
      </c>
      <c r="AZU54" s="2">
        <v>28949</v>
      </c>
      <c r="AZV54" s="2">
        <v>701145</v>
      </c>
      <c r="AZW54" s="2">
        <v>87963</v>
      </c>
      <c r="AZX54" s="2">
        <v>49292</v>
      </c>
      <c r="AZY54" s="2">
        <v>288</v>
      </c>
      <c r="AZZ54" s="2">
        <v>862427</v>
      </c>
      <c r="BAA54" s="2">
        <v>16120</v>
      </c>
      <c r="BAB54" s="2">
        <v>28170</v>
      </c>
      <c r="BAC54" s="2">
        <v>2129558</v>
      </c>
      <c r="BAD54" s="2">
        <v>33330</v>
      </c>
      <c r="BAE54" s="2">
        <v>7522</v>
      </c>
      <c r="BAF54" s="2">
        <v>5683828</v>
      </c>
      <c r="BAG54" s="2">
        <v>33202</v>
      </c>
      <c r="BAH54" s="2">
        <v>181428</v>
      </c>
      <c r="BAI54" s="2">
        <v>13388</v>
      </c>
      <c r="BAJ54" s="2">
        <v>31676</v>
      </c>
      <c r="BAK54" s="2">
        <v>14620</v>
      </c>
      <c r="BAL54" s="2">
        <v>42363</v>
      </c>
      <c r="BAM54" s="2">
        <v>18412</v>
      </c>
      <c r="BAN54" s="2">
        <v>72007</v>
      </c>
      <c r="BAO54" s="2">
        <v>325977</v>
      </c>
      <c r="BAP54" s="2">
        <v>76611</v>
      </c>
      <c r="BAQ54" s="2">
        <v>15763</v>
      </c>
      <c r="BAR54" s="2">
        <v>51598</v>
      </c>
      <c r="BAS54" s="2">
        <v>7441</v>
      </c>
      <c r="BAT54" s="2">
        <v>107666</v>
      </c>
      <c r="BAU54" s="2">
        <v>54852</v>
      </c>
      <c r="BAV54" s="2">
        <v>70521</v>
      </c>
      <c r="BAW54" s="2">
        <v>46037</v>
      </c>
      <c r="BAX54" s="2">
        <v>37548</v>
      </c>
      <c r="BAY54" s="2">
        <v>17449</v>
      </c>
      <c r="BAZ54" s="2">
        <v>38637</v>
      </c>
      <c r="BBA54" s="2">
        <v>50077</v>
      </c>
      <c r="BBB54" s="2">
        <v>265267</v>
      </c>
      <c r="BBC54" s="2">
        <v>61013</v>
      </c>
      <c r="BBD54" s="2">
        <v>62298</v>
      </c>
      <c r="BBE54" s="2">
        <v>29608</v>
      </c>
      <c r="BBF54" s="2">
        <v>49712</v>
      </c>
      <c r="BBG54" s="2">
        <v>30088</v>
      </c>
      <c r="BBH54" s="2">
        <v>27708</v>
      </c>
      <c r="BBI54" s="2">
        <v>24306</v>
      </c>
      <c r="BBJ54" s="2">
        <v>599893</v>
      </c>
      <c r="BBK54" s="2">
        <v>23124</v>
      </c>
      <c r="BBL54" s="2">
        <v>17137</v>
      </c>
      <c r="BBM54" s="2">
        <v>18655</v>
      </c>
      <c r="BBN54" s="2">
        <v>8070</v>
      </c>
      <c r="BBO54" s="2">
        <v>199753</v>
      </c>
      <c r="BBP54" s="2">
        <v>34024</v>
      </c>
      <c r="BBQ54" s="2">
        <v>43347</v>
      </c>
      <c r="BBR54" s="2">
        <v>6273</v>
      </c>
      <c r="BBS54" s="2">
        <v>35532</v>
      </c>
      <c r="BBT54" s="2">
        <v>79942</v>
      </c>
      <c r="BBU54" s="2">
        <v>16132</v>
      </c>
      <c r="BBV54" s="2">
        <v>41965</v>
      </c>
      <c r="BBW54" s="2">
        <v>38434</v>
      </c>
      <c r="BBX54" s="2">
        <v>35824</v>
      </c>
      <c r="BBY54" s="2">
        <v>10690</v>
      </c>
      <c r="BBZ54" s="2">
        <v>8859</v>
      </c>
      <c r="BCA54" s="2">
        <v>928186</v>
      </c>
      <c r="BCB54" s="2">
        <v>15817</v>
      </c>
      <c r="BCC54" s="2">
        <v>23773</v>
      </c>
      <c r="BCD54" s="2">
        <v>29914</v>
      </c>
      <c r="BCE54" s="2">
        <v>147144</v>
      </c>
      <c r="BCF54" s="2">
        <v>46140</v>
      </c>
      <c r="BCG54" s="2">
        <v>38136</v>
      </c>
      <c r="BCH54" s="2">
        <v>24077</v>
      </c>
      <c r="BCI54" s="2">
        <v>18534</v>
      </c>
      <c r="BCJ54" s="2">
        <v>25845</v>
      </c>
      <c r="BCK54" s="2">
        <v>6933</v>
      </c>
      <c r="BCL54" s="2">
        <v>18164</v>
      </c>
      <c r="BCM54" s="2">
        <v>33468</v>
      </c>
      <c r="BCN54" s="2">
        <v>20620</v>
      </c>
      <c r="BCO54" s="2">
        <v>10303</v>
      </c>
      <c r="BCP54" s="2">
        <v>37392</v>
      </c>
      <c r="BCQ54" s="2">
        <v>81101</v>
      </c>
      <c r="BCR54" s="2">
        <v>192789</v>
      </c>
      <c r="BCS54" s="2">
        <v>10258</v>
      </c>
      <c r="BCT54" s="2">
        <v>107454</v>
      </c>
      <c r="BCU54" s="2">
        <v>41138</v>
      </c>
      <c r="BCV54" s="2">
        <v>5454</v>
      </c>
      <c r="BCW54" s="2">
        <v>2742</v>
      </c>
      <c r="BCX54" s="2">
        <v>80815</v>
      </c>
      <c r="BCY54" s="2">
        <v>6809</v>
      </c>
      <c r="BCZ54" s="2">
        <v>206327</v>
      </c>
      <c r="BDA54" s="2">
        <v>577274</v>
      </c>
      <c r="BDB54" s="2">
        <v>33255</v>
      </c>
      <c r="BDC54" s="2">
        <v>74474</v>
      </c>
      <c r="BDD54" s="2">
        <v>10865</v>
      </c>
      <c r="BDE54" s="2">
        <v>64280</v>
      </c>
      <c r="BDF54" s="2">
        <v>56655</v>
      </c>
      <c r="BDG54" s="2">
        <v>3749</v>
      </c>
      <c r="BDH54" s="2">
        <v>231872</v>
      </c>
      <c r="BDI54" s="2">
        <v>15051</v>
      </c>
      <c r="BDJ54" s="2">
        <v>31239</v>
      </c>
      <c r="BDK54" s="2">
        <v>11853</v>
      </c>
      <c r="BDL54" s="2">
        <v>4969</v>
      </c>
      <c r="BDM54" s="2">
        <v>2488</v>
      </c>
      <c r="BDN54" s="2">
        <v>2082</v>
      </c>
      <c r="BDO54" s="2">
        <v>313937</v>
      </c>
      <c r="BDP54" s="2">
        <v>13890</v>
      </c>
      <c r="BDQ54" s="2">
        <v>19832</v>
      </c>
      <c r="BDR54" s="2">
        <v>48024</v>
      </c>
      <c r="BDS54" s="2">
        <v>14756</v>
      </c>
      <c r="BDT54" s="2">
        <v>111150</v>
      </c>
      <c r="BDU54" s="2">
        <v>13372</v>
      </c>
      <c r="BDV54" s="2">
        <v>27057</v>
      </c>
      <c r="BDW54" s="2">
        <v>24348</v>
      </c>
      <c r="BDX54" s="2">
        <v>44121</v>
      </c>
      <c r="BDY54" s="2">
        <v>13003</v>
      </c>
      <c r="BDZ54" s="2">
        <v>6363</v>
      </c>
      <c r="BEA54" s="2">
        <v>17795</v>
      </c>
      <c r="BEB54" s="2">
        <v>8813</v>
      </c>
      <c r="BEC54" s="2">
        <v>6897</v>
      </c>
      <c r="BED54" s="2">
        <v>59189</v>
      </c>
      <c r="BEE54" s="2">
        <v>40776</v>
      </c>
      <c r="BEF54" s="2">
        <v>24290</v>
      </c>
      <c r="BEG54" s="2">
        <v>21274</v>
      </c>
      <c r="BEH54" s="2">
        <v>28794</v>
      </c>
      <c r="BEI54" s="2">
        <v>22193</v>
      </c>
      <c r="BEJ54" s="2">
        <v>6183</v>
      </c>
      <c r="BEK54" s="2">
        <v>31894</v>
      </c>
      <c r="BEL54" s="2">
        <v>25944</v>
      </c>
      <c r="BEM54" s="2">
        <v>116679</v>
      </c>
      <c r="BEN54" s="2">
        <v>38608</v>
      </c>
      <c r="BEO54" s="2">
        <v>28459</v>
      </c>
      <c r="BEP54" s="2">
        <v>40870</v>
      </c>
      <c r="BEQ54" s="2">
        <v>49213</v>
      </c>
      <c r="BER54" s="2">
        <v>44027</v>
      </c>
      <c r="BES54" s="2">
        <v>14305</v>
      </c>
      <c r="BET54" s="2">
        <v>13719</v>
      </c>
      <c r="BEU54" s="2">
        <v>17734</v>
      </c>
      <c r="BEV54" s="2">
        <v>8912</v>
      </c>
      <c r="BEW54" s="2">
        <v>17247</v>
      </c>
      <c r="BEX54" s="2">
        <v>9483</v>
      </c>
      <c r="BEY54" s="2">
        <v>726667</v>
      </c>
      <c r="BEZ54" s="2">
        <v>14866</v>
      </c>
      <c r="BFA54" s="2">
        <v>18633</v>
      </c>
      <c r="BFB54" s="2">
        <v>12448</v>
      </c>
      <c r="BFC54" s="2">
        <v>36397</v>
      </c>
      <c r="BFD54" s="2">
        <v>6161</v>
      </c>
      <c r="BFE54" s="2">
        <v>41847</v>
      </c>
      <c r="BFF54" s="2">
        <v>20368</v>
      </c>
      <c r="BFG54" s="2">
        <v>307481</v>
      </c>
      <c r="BFH54" s="2">
        <v>65547</v>
      </c>
      <c r="BFI54" s="2">
        <v>146219</v>
      </c>
      <c r="BFJ54" s="2">
        <v>81869</v>
      </c>
      <c r="BFK54" s="2">
        <v>24988</v>
      </c>
      <c r="BFL54" s="2">
        <v>5660</v>
      </c>
      <c r="BFM54" s="2">
        <v>50511</v>
      </c>
      <c r="BFN54" s="2">
        <v>89787</v>
      </c>
      <c r="BFO54" s="2">
        <v>199425</v>
      </c>
      <c r="BFP54" s="2">
        <v>9799</v>
      </c>
      <c r="BFQ54" s="2">
        <v>5241</v>
      </c>
      <c r="BFR54" s="2">
        <v>56116</v>
      </c>
      <c r="BFS54" s="2">
        <v>22398</v>
      </c>
      <c r="BFT54" s="2">
        <v>128595</v>
      </c>
      <c r="BFU54" s="2">
        <v>4747</v>
      </c>
      <c r="BFV54" s="2">
        <v>11970</v>
      </c>
      <c r="BFW54" s="2">
        <v>2426</v>
      </c>
      <c r="BFX54" s="2">
        <v>468809</v>
      </c>
      <c r="BFY54" s="2">
        <v>8217</v>
      </c>
      <c r="BFZ54" s="2">
        <v>93189</v>
      </c>
      <c r="BGA54" s="2">
        <v>50986</v>
      </c>
      <c r="BGB54" s="2">
        <v>26605</v>
      </c>
      <c r="BGC54" s="2">
        <v>7313</v>
      </c>
      <c r="BGD54" s="2">
        <v>33923</v>
      </c>
      <c r="BGE54" s="2">
        <v>47128</v>
      </c>
      <c r="BGF54" s="2">
        <v>52785</v>
      </c>
      <c r="BGG54" s="2">
        <v>18450</v>
      </c>
      <c r="BGH54" s="2">
        <v>20787</v>
      </c>
      <c r="BGI54" s="2">
        <v>936</v>
      </c>
      <c r="BGJ54" s="2">
        <v>7751</v>
      </c>
      <c r="BGK54" s="2">
        <v>19162</v>
      </c>
      <c r="BGL54" s="2">
        <v>7521</v>
      </c>
      <c r="BGM54" s="2">
        <v>29519</v>
      </c>
      <c r="BGN54" s="2">
        <v>23915</v>
      </c>
      <c r="BGO54" s="2">
        <v>7000</v>
      </c>
      <c r="BGP54" s="2">
        <v>6040</v>
      </c>
      <c r="BGQ54" s="2">
        <v>10749</v>
      </c>
      <c r="BGR54" s="2">
        <v>62851</v>
      </c>
      <c r="BGS54" s="2">
        <v>9635</v>
      </c>
      <c r="BGT54" s="2">
        <v>3934</v>
      </c>
      <c r="BGU54" s="2">
        <v>11487</v>
      </c>
      <c r="BGV54" s="2">
        <v>15205</v>
      </c>
      <c r="BGW54" s="2">
        <v>63656</v>
      </c>
      <c r="BGX54" s="2">
        <v>5300</v>
      </c>
      <c r="BGY54" s="2">
        <v>124606</v>
      </c>
      <c r="BGZ54" s="2">
        <v>60299</v>
      </c>
      <c r="BHA54" s="2">
        <v>41355</v>
      </c>
      <c r="BHB54" s="2">
        <v>35845</v>
      </c>
      <c r="BHC54" s="2">
        <v>9636</v>
      </c>
      <c r="BHD54" s="2">
        <v>5038</v>
      </c>
      <c r="BHE54" s="2">
        <v>21203</v>
      </c>
      <c r="BHF54" s="2">
        <v>78028</v>
      </c>
      <c r="BHG54" s="2">
        <v>11052</v>
      </c>
      <c r="BHH54" s="2">
        <v>33545</v>
      </c>
      <c r="BHI54" s="2">
        <v>16413</v>
      </c>
      <c r="BHJ54" s="2">
        <v>10035</v>
      </c>
      <c r="BHK54" s="2">
        <v>33259</v>
      </c>
      <c r="BHL54" s="2">
        <v>9055</v>
      </c>
      <c r="BHM54" s="2">
        <v>6805</v>
      </c>
      <c r="BHN54" s="2">
        <v>37980</v>
      </c>
      <c r="BHO54" s="2">
        <v>43639</v>
      </c>
      <c r="BHP54" s="2">
        <v>13560</v>
      </c>
      <c r="BHQ54" s="2">
        <v>11408</v>
      </c>
      <c r="BHR54" s="2">
        <v>131427</v>
      </c>
      <c r="BHS54" s="2">
        <v>20254</v>
      </c>
      <c r="BHT54" s="2">
        <v>22659</v>
      </c>
      <c r="BHU54" s="2">
        <v>8597</v>
      </c>
      <c r="BHV54" s="2">
        <v>13294</v>
      </c>
      <c r="BHW54" s="2">
        <v>59987</v>
      </c>
      <c r="BHX54" s="2">
        <v>17803</v>
      </c>
      <c r="BHY54" s="2">
        <v>9967</v>
      </c>
      <c r="BHZ54" s="2">
        <v>16740</v>
      </c>
      <c r="BIA54" s="2">
        <v>7255</v>
      </c>
      <c r="BIB54" s="2">
        <v>31618</v>
      </c>
      <c r="BIC54" s="2">
        <v>6845</v>
      </c>
      <c r="BID54" s="2">
        <v>9797</v>
      </c>
      <c r="BIE54" s="2">
        <v>18208</v>
      </c>
      <c r="BIF54" s="2">
        <v>4097</v>
      </c>
      <c r="BIG54" s="2">
        <v>46010</v>
      </c>
      <c r="BIH54" s="2">
        <v>12891</v>
      </c>
      <c r="BII54" s="2">
        <v>5603</v>
      </c>
      <c r="BIJ54" s="2">
        <v>13579</v>
      </c>
      <c r="BIK54" s="2">
        <v>39800</v>
      </c>
      <c r="BIL54" s="2">
        <v>1967</v>
      </c>
      <c r="BIM54" s="2">
        <v>20658</v>
      </c>
      <c r="BIN54" s="2">
        <v>6833</v>
      </c>
      <c r="BIO54" s="2">
        <v>64331</v>
      </c>
      <c r="BIP54" s="2">
        <v>19831</v>
      </c>
      <c r="BIQ54" s="2">
        <v>5354</v>
      </c>
      <c r="BIR54" s="2">
        <v>96996</v>
      </c>
      <c r="BIS54" s="2">
        <v>24285</v>
      </c>
      <c r="BIT54" s="2">
        <v>29264</v>
      </c>
      <c r="BIU54" s="2">
        <v>8909</v>
      </c>
      <c r="BIV54" s="2">
        <v>83625</v>
      </c>
      <c r="BIW54" s="2">
        <v>11070</v>
      </c>
      <c r="BIX54" s="2">
        <v>29922</v>
      </c>
      <c r="BIY54" s="2">
        <v>80996</v>
      </c>
      <c r="BIZ54" s="2">
        <v>12127</v>
      </c>
      <c r="BJA54" s="2">
        <v>11367</v>
      </c>
      <c r="BJB54" s="2">
        <v>13463</v>
      </c>
      <c r="BJC54" s="2">
        <v>21385</v>
      </c>
      <c r="BJD54" s="2">
        <v>20562</v>
      </c>
      <c r="BJE54" s="2">
        <v>30101</v>
      </c>
      <c r="BJF54" s="2">
        <v>24604</v>
      </c>
      <c r="BJG54" s="2">
        <v>33229</v>
      </c>
      <c r="BJH54" s="2">
        <v>41382</v>
      </c>
      <c r="BJI54" s="2">
        <v>26391</v>
      </c>
      <c r="BJJ54" s="2">
        <v>41297</v>
      </c>
      <c r="BJK54" s="2">
        <v>9384</v>
      </c>
      <c r="BJL54" s="2">
        <v>17571</v>
      </c>
      <c r="BJM54" s="2">
        <v>9040</v>
      </c>
      <c r="BJN54" s="2">
        <v>6398</v>
      </c>
      <c r="BJO54" s="2">
        <v>455430</v>
      </c>
      <c r="BJP54" s="2">
        <v>19621</v>
      </c>
      <c r="BJQ54" s="2">
        <v>18903</v>
      </c>
      <c r="BJR54" s="2">
        <v>19445</v>
      </c>
      <c r="BJS54" s="2">
        <v>47332</v>
      </c>
      <c r="BJT54" s="2">
        <v>18789</v>
      </c>
      <c r="BJU54" s="2">
        <v>11373</v>
      </c>
      <c r="BJV54" s="2">
        <v>87108</v>
      </c>
      <c r="BJW54" s="2">
        <v>45233</v>
      </c>
      <c r="BJX54" s="2">
        <v>11460</v>
      </c>
      <c r="BJY54" s="2">
        <v>23511</v>
      </c>
      <c r="BJZ54" s="2">
        <v>12655</v>
      </c>
      <c r="BKA54" s="2">
        <v>21382</v>
      </c>
      <c r="BKB54" s="2">
        <v>22724</v>
      </c>
      <c r="BKC54" s="2">
        <v>143342</v>
      </c>
      <c r="BKD54" s="2">
        <v>842975</v>
      </c>
      <c r="BKE54" s="2">
        <v>55126</v>
      </c>
      <c r="BKF54" s="2">
        <v>74820</v>
      </c>
      <c r="BKG54" s="2">
        <v>44656</v>
      </c>
      <c r="BKH54" s="2">
        <v>117899</v>
      </c>
      <c r="BKI54" s="2">
        <v>24473</v>
      </c>
      <c r="BKJ54" s="2">
        <v>6202</v>
      </c>
      <c r="BKK54" s="2">
        <v>27552</v>
      </c>
      <c r="BKL54" s="2">
        <v>64573</v>
      </c>
      <c r="BKM54" s="2">
        <v>21085</v>
      </c>
      <c r="BKN54" s="2">
        <v>7606</v>
      </c>
      <c r="BKO54" s="2">
        <v>70979</v>
      </c>
      <c r="BKP54" s="2">
        <v>75641</v>
      </c>
      <c r="BKQ54" s="2">
        <v>20084</v>
      </c>
      <c r="BKR54" s="2">
        <v>38225</v>
      </c>
      <c r="BKS54" s="2">
        <v>17921</v>
      </c>
      <c r="BKT54" s="2">
        <v>10470</v>
      </c>
      <c r="BKU54" s="2">
        <v>29399</v>
      </c>
      <c r="BKV54" s="2">
        <v>53612</v>
      </c>
      <c r="BKW54" s="2">
        <v>20093</v>
      </c>
      <c r="BKX54" s="2">
        <v>21622</v>
      </c>
      <c r="BKY54" s="2">
        <v>118516</v>
      </c>
      <c r="BKZ54" s="2">
        <v>41461</v>
      </c>
      <c r="BLA54" s="2">
        <v>52509</v>
      </c>
      <c r="BLB54" s="2">
        <v>61500</v>
      </c>
      <c r="BLC54" s="2">
        <v>131185</v>
      </c>
      <c r="BLD54" s="2">
        <v>97751</v>
      </c>
      <c r="BLE54" s="2">
        <v>13514</v>
      </c>
      <c r="BLF54" s="2">
        <v>7553</v>
      </c>
      <c r="BLG54" s="2">
        <v>57105</v>
      </c>
      <c r="BLH54" s="2">
        <v>161053</v>
      </c>
      <c r="BLI54" s="2">
        <v>2943</v>
      </c>
      <c r="BLJ54" s="2">
        <v>25274</v>
      </c>
      <c r="BLK54" s="2">
        <v>13299</v>
      </c>
      <c r="BLL54" s="2">
        <v>332346</v>
      </c>
      <c r="BLM54" s="2">
        <v>19999</v>
      </c>
      <c r="BLN54" s="2">
        <v>47608</v>
      </c>
      <c r="BLO54" s="2">
        <v>49417</v>
      </c>
      <c r="BLP54" s="2">
        <v>19502</v>
      </c>
      <c r="BLQ54" s="2">
        <v>51536</v>
      </c>
      <c r="BLR54" s="2">
        <v>38095</v>
      </c>
      <c r="BLS54" s="2">
        <v>117600</v>
      </c>
      <c r="BLT54" s="2">
        <v>32556</v>
      </c>
      <c r="BLU54" s="2">
        <v>9422</v>
      </c>
      <c r="BLV54" s="2">
        <v>24569</v>
      </c>
      <c r="BLW54" s="2">
        <v>29640</v>
      </c>
      <c r="BLX54" s="2">
        <v>16965</v>
      </c>
      <c r="BLY54" s="2">
        <v>12711</v>
      </c>
      <c r="BLZ54" s="2">
        <v>59308</v>
      </c>
      <c r="BMA54" s="2">
        <v>56394</v>
      </c>
      <c r="BMB54" s="2">
        <v>8775</v>
      </c>
      <c r="BMC54" s="2">
        <v>226273</v>
      </c>
      <c r="BMD54" s="2">
        <v>968413</v>
      </c>
      <c r="BME54" s="2">
        <v>54082</v>
      </c>
      <c r="BMF54" s="2">
        <v>11175</v>
      </c>
      <c r="BMG54" s="2">
        <v>198651</v>
      </c>
      <c r="BMH54" s="2">
        <v>64545</v>
      </c>
      <c r="BMI54" s="2">
        <v>875724</v>
      </c>
      <c r="BMJ54" s="2">
        <v>29630</v>
      </c>
      <c r="BMK54" s="2">
        <v>35505</v>
      </c>
      <c r="BML54" s="2">
        <v>173548</v>
      </c>
      <c r="BMM54" s="2">
        <v>25689</v>
      </c>
      <c r="BMN54" s="2">
        <v>17610</v>
      </c>
      <c r="BMO54" s="2">
        <v>60954</v>
      </c>
      <c r="BMP54" s="2">
        <v>27669</v>
      </c>
      <c r="BMQ54" s="2">
        <v>39055</v>
      </c>
      <c r="BMR54" s="2">
        <v>96602</v>
      </c>
      <c r="BMS54" s="2">
        <v>15984</v>
      </c>
      <c r="BMT54" s="2">
        <v>8230</v>
      </c>
      <c r="BMU54" s="2">
        <v>44572</v>
      </c>
      <c r="BMV54" s="2">
        <v>43704</v>
      </c>
      <c r="BMW54" s="2">
        <v>63560</v>
      </c>
      <c r="BMX54" s="2">
        <v>48321</v>
      </c>
      <c r="BMY54" s="2">
        <v>113026</v>
      </c>
      <c r="BMZ54" s="2">
        <v>15819</v>
      </c>
      <c r="BNA54" s="2">
        <v>14440</v>
      </c>
      <c r="BNB54" s="2">
        <v>14542</v>
      </c>
      <c r="BNC54" s="2">
        <v>22230</v>
      </c>
      <c r="BND54" s="2">
        <v>51873</v>
      </c>
      <c r="BNE54" s="2">
        <v>247423</v>
      </c>
      <c r="BNF54" s="2" t="s">
        <v>5</v>
      </c>
      <c r="BNG54" s="2">
        <v>20397</v>
      </c>
      <c r="BNH54" s="2">
        <v>30517</v>
      </c>
      <c r="BNI54" s="2">
        <v>54312</v>
      </c>
      <c r="BNJ54" s="2">
        <v>50675</v>
      </c>
      <c r="BNK54" s="2">
        <v>40853</v>
      </c>
      <c r="BNL54" s="2">
        <v>43657</v>
      </c>
      <c r="BNM54" s="2">
        <v>257089</v>
      </c>
      <c r="BNN54" s="2">
        <v>73613</v>
      </c>
      <c r="BNO54" s="2">
        <v>19464</v>
      </c>
      <c r="BNP54" s="2">
        <v>34087</v>
      </c>
      <c r="BNQ54" s="2">
        <v>29146</v>
      </c>
      <c r="BNR54" s="2">
        <v>21030</v>
      </c>
      <c r="BNS54" s="2">
        <v>835148</v>
      </c>
      <c r="BNT54" s="2">
        <v>30637</v>
      </c>
      <c r="BNU54" s="2">
        <v>43067</v>
      </c>
      <c r="BNV54" s="2">
        <v>29461</v>
      </c>
      <c r="BNW54" s="2">
        <v>15259</v>
      </c>
      <c r="BNX54" s="2">
        <v>15426</v>
      </c>
      <c r="BNY54" s="2">
        <v>11134</v>
      </c>
      <c r="BNZ54" s="2">
        <v>15157</v>
      </c>
      <c r="BOA54" s="2">
        <v>36674</v>
      </c>
      <c r="BOB54" s="2">
        <v>20652</v>
      </c>
      <c r="BOC54" s="2">
        <v>21876</v>
      </c>
      <c r="BOD54" s="2">
        <v>50796</v>
      </c>
      <c r="BOE54" s="2">
        <v>8250</v>
      </c>
      <c r="BOF54" s="2">
        <v>8773</v>
      </c>
      <c r="BOG54" s="2">
        <v>157877</v>
      </c>
      <c r="BOH54" s="2">
        <v>156068</v>
      </c>
      <c r="BOI54" s="2">
        <v>27194</v>
      </c>
      <c r="BOJ54" s="2">
        <v>73682</v>
      </c>
      <c r="BOK54" s="2">
        <v>94382</v>
      </c>
      <c r="BOL54" s="2">
        <v>19713</v>
      </c>
      <c r="BOM54" s="2">
        <v>16655</v>
      </c>
      <c r="BON54" s="2">
        <v>51738</v>
      </c>
      <c r="BOO54" s="2">
        <v>26403</v>
      </c>
      <c r="BOP54" s="2">
        <v>44715</v>
      </c>
      <c r="BOQ54" s="2">
        <v>41555</v>
      </c>
      <c r="BOR54" s="2">
        <v>35741</v>
      </c>
      <c r="BOS54" s="2">
        <v>16356</v>
      </c>
      <c r="BOT54" s="2">
        <v>53501</v>
      </c>
      <c r="BOU54" s="2">
        <v>79771</v>
      </c>
      <c r="BOV54" s="2">
        <v>70605</v>
      </c>
      <c r="BOW54" s="2">
        <v>73190</v>
      </c>
      <c r="BOX54" s="2">
        <v>130435</v>
      </c>
      <c r="BOY54" s="2">
        <v>79857</v>
      </c>
      <c r="BOZ54" s="2">
        <v>28251</v>
      </c>
      <c r="BPA54" s="2">
        <v>58706</v>
      </c>
      <c r="BPB54" s="2">
        <v>18952</v>
      </c>
      <c r="BPC54" s="2">
        <v>23962</v>
      </c>
      <c r="BPD54" s="2">
        <v>15901</v>
      </c>
      <c r="BPE54" s="2">
        <v>62487</v>
      </c>
      <c r="BPF54" s="2">
        <v>20173</v>
      </c>
      <c r="BPG54" s="2">
        <v>255617</v>
      </c>
      <c r="BPH54" s="2">
        <v>111040</v>
      </c>
      <c r="BPI54" s="2">
        <v>184959</v>
      </c>
      <c r="BPJ54" s="2">
        <v>135850</v>
      </c>
      <c r="BPK54" s="2">
        <v>299980</v>
      </c>
      <c r="BPL54" s="2">
        <v>38744</v>
      </c>
      <c r="BPM54" s="2">
        <v>64404</v>
      </c>
      <c r="BPN54" s="2">
        <v>30483</v>
      </c>
      <c r="BPO54" s="2">
        <v>168810</v>
      </c>
      <c r="BPP54" s="2">
        <v>22827</v>
      </c>
      <c r="BPQ54" s="2">
        <v>85817</v>
      </c>
      <c r="BPR54" s="2">
        <v>36895</v>
      </c>
      <c r="BPS54" s="2">
        <v>41899</v>
      </c>
      <c r="BPT54" s="2">
        <v>78179</v>
      </c>
      <c r="BPU54" s="2">
        <v>300989</v>
      </c>
      <c r="BPV54" s="2">
        <v>19825</v>
      </c>
      <c r="BPW54" s="2">
        <v>28000</v>
      </c>
      <c r="BPX54" s="2">
        <v>17609</v>
      </c>
      <c r="BPY54" s="2">
        <v>387740</v>
      </c>
      <c r="BPZ54" s="2">
        <v>56720</v>
      </c>
      <c r="BQA54" s="2">
        <v>54976</v>
      </c>
      <c r="BQB54" s="2">
        <v>278269</v>
      </c>
      <c r="BQC54" s="2">
        <v>13191</v>
      </c>
      <c r="BQD54" s="2">
        <v>142164</v>
      </c>
      <c r="BQE54" s="2">
        <v>81849</v>
      </c>
      <c r="BQF54" s="2">
        <v>34794</v>
      </c>
      <c r="BQG54" s="2">
        <v>20915</v>
      </c>
      <c r="BQH54" s="2">
        <v>126230</v>
      </c>
      <c r="BQI54" s="2">
        <v>42938</v>
      </c>
      <c r="BQJ54" s="2">
        <v>81476</v>
      </c>
      <c r="BQK54" s="2">
        <v>27129</v>
      </c>
      <c r="BQL54" s="2">
        <v>57695</v>
      </c>
      <c r="BQM54" s="2">
        <v>72060</v>
      </c>
      <c r="BQN54" s="2">
        <v>17297</v>
      </c>
      <c r="BQO54" s="2" t="s">
        <v>5</v>
      </c>
      <c r="BQP54" s="2">
        <v>1078927</v>
      </c>
      <c r="BQQ54" s="2">
        <v>28578</v>
      </c>
      <c r="BQR54" s="2">
        <v>8248</v>
      </c>
      <c r="BQS54" s="2">
        <v>25471</v>
      </c>
      <c r="BQT54" s="2">
        <v>75493</v>
      </c>
      <c r="BQU54" s="2">
        <v>12718</v>
      </c>
      <c r="BQV54" s="2">
        <v>15237</v>
      </c>
      <c r="BQW54" s="2">
        <v>59048</v>
      </c>
      <c r="BQX54" s="2">
        <v>383452</v>
      </c>
      <c r="BQY54" s="2">
        <v>117939</v>
      </c>
      <c r="BQZ54" s="2">
        <v>140377</v>
      </c>
      <c r="BRA54" s="2">
        <v>11664</v>
      </c>
      <c r="BRB54" s="2">
        <v>22268</v>
      </c>
      <c r="BRC54" s="2">
        <v>20568</v>
      </c>
      <c r="BRD54" s="2">
        <v>94957</v>
      </c>
      <c r="BRE54" s="2">
        <v>40609</v>
      </c>
      <c r="BRF54" s="2">
        <v>33128</v>
      </c>
      <c r="BRG54" s="2">
        <v>15858</v>
      </c>
      <c r="BRH54" s="2">
        <v>132456</v>
      </c>
      <c r="BRI54" s="2">
        <v>25338</v>
      </c>
      <c r="BRJ54" s="2">
        <v>54372</v>
      </c>
      <c r="BRK54" s="2">
        <v>8723</v>
      </c>
      <c r="BRL54" s="2">
        <v>72517</v>
      </c>
      <c r="BRM54" s="2">
        <v>146673</v>
      </c>
      <c r="BRN54" s="2">
        <v>55134</v>
      </c>
      <c r="BRO54" s="2">
        <v>6195</v>
      </c>
      <c r="BRP54" s="2">
        <v>99896</v>
      </c>
      <c r="BRQ54" s="2">
        <v>17064</v>
      </c>
      <c r="BRR54" s="2">
        <v>32131</v>
      </c>
      <c r="BRS54" s="2">
        <v>42775</v>
      </c>
      <c r="BRT54" s="2">
        <v>17065</v>
      </c>
      <c r="BRU54" s="2">
        <v>99912</v>
      </c>
      <c r="BRV54" s="2">
        <v>82343</v>
      </c>
      <c r="BRW54" s="2">
        <v>218414</v>
      </c>
      <c r="BRX54" s="2">
        <v>23896</v>
      </c>
      <c r="BRY54" s="2">
        <v>200316</v>
      </c>
      <c r="BRZ54" s="2">
        <v>31553</v>
      </c>
      <c r="BSA54" s="2">
        <v>170272</v>
      </c>
      <c r="BSB54" s="2">
        <v>212286</v>
      </c>
      <c r="BSC54" s="2">
        <v>47540</v>
      </c>
      <c r="BSD54" s="2">
        <v>234842</v>
      </c>
      <c r="BSE54" s="2">
        <v>1261191</v>
      </c>
      <c r="BSF54" s="2">
        <v>151857</v>
      </c>
      <c r="BSG54" s="2">
        <v>26961</v>
      </c>
      <c r="BSH54" s="2">
        <v>439667</v>
      </c>
      <c r="BSI54" s="2">
        <v>587326</v>
      </c>
      <c r="BSJ54" s="2">
        <v>649415</v>
      </c>
      <c r="BSK54" s="2">
        <v>22957</v>
      </c>
      <c r="BSL54" s="2">
        <v>202948</v>
      </c>
      <c r="BSM54" s="2">
        <v>151713</v>
      </c>
      <c r="BSN54" s="2">
        <v>574090</v>
      </c>
      <c r="BSO54" s="2">
        <v>25719</v>
      </c>
      <c r="BSP54" s="2">
        <v>79009</v>
      </c>
      <c r="BSQ54" s="2">
        <v>107281</v>
      </c>
      <c r="BSR54" s="2">
        <v>64476</v>
      </c>
      <c r="BSS54" s="2">
        <v>32943</v>
      </c>
      <c r="BST54" s="2">
        <v>413373</v>
      </c>
      <c r="BSU54" s="2">
        <v>163274</v>
      </c>
      <c r="BSV54" s="2">
        <v>317072</v>
      </c>
      <c r="BSW54" s="2">
        <v>39280</v>
      </c>
      <c r="BSX54" s="2">
        <v>275445</v>
      </c>
      <c r="BSY54" s="2">
        <v>72231</v>
      </c>
      <c r="BSZ54" s="2">
        <v>151804</v>
      </c>
      <c r="BTA54" s="2">
        <v>2808563</v>
      </c>
      <c r="BTB54" s="2">
        <v>148763</v>
      </c>
      <c r="BTC54" s="2">
        <v>158885</v>
      </c>
      <c r="BTD54" s="2">
        <v>139241</v>
      </c>
      <c r="BTE54" s="2">
        <v>70119</v>
      </c>
      <c r="BTF54" s="2">
        <v>12348</v>
      </c>
      <c r="BTG54" s="2">
        <v>235709</v>
      </c>
      <c r="BTH54" s="2">
        <v>104885</v>
      </c>
      <c r="BTI54" s="2">
        <v>144208</v>
      </c>
      <c r="BTJ54" s="2">
        <v>525362</v>
      </c>
      <c r="BTK54" s="2">
        <v>63766</v>
      </c>
      <c r="BTL54" s="2">
        <v>445752</v>
      </c>
      <c r="BTM54" s="2">
        <v>627291</v>
      </c>
      <c r="BTN54" s="2">
        <v>547756</v>
      </c>
      <c r="BTO54" s="2">
        <v>51415</v>
      </c>
      <c r="BTP54" s="2">
        <v>183076</v>
      </c>
      <c r="BTQ54" s="2">
        <v>25721</v>
      </c>
      <c r="BTR54" s="2">
        <v>148364</v>
      </c>
      <c r="BTS54" s="2">
        <v>31817</v>
      </c>
      <c r="BTT54" s="2">
        <v>106212</v>
      </c>
      <c r="BTU54" s="2">
        <v>12740</v>
      </c>
      <c r="BTV54" s="2">
        <v>61896</v>
      </c>
      <c r="BTW54" s="2">
        <v>779502</v>
      </c>
      <c r="BTX54" s="2">
        <v>58641</v>
      </c>
      <c r="BTY54" s="2">
        <v>12362</v>
      </c>
      <c r="BTZ54" s="2">
        <v>71511</v>
      </c>
      <c r="BUA54" s="2">
        <v>145667</v>
      </c>
      <c r="BUB54" s="2">
        <v>250129</v>
      </c>
      <c r="BUC54" s="2">
        <v>44907</v>
      </c>
      <c r="BUD54" s="2">
        <v>639135</v>
      </c>
      <c r="BUE54" s="2">
        <v>28320</v>
      </c>
      <c r="BUF54" s="2">
        <v>155114</v>
      </c>
      <c r="BUG54" s="2">
        <v>45658</v>
      </c>
      <c r="BUH54" s="2">
        <v>23489</v>
      </c>
      <c r="BUI54" s="2">
        <v>151686</v>
      </c>
      <c r="BUJ54" s="2">
        <v>318536</v>
      </c>
      <c r="BUK54" s="2">
        <v>475905</v>
      </c>
      <c r="BUL54" s="2">
        <v>133743</v>
      </c>
      <c r="BUM54" s="2">
        <v>67834</v>
      </c>
      <c r="BUN54" s="2">
        <v>124446</v>
      </c>
      <c r="BUO54" s="2">
        <v>405120</v>
      </c>
      <c r="BUP54" s="2">
        <v>61818</v>
      </c>
      <c r="BUQ54" s="2">
        <v>76926</v>
      </c>
      <c r="BUR54" s="2">
        <v>2247433</v>
      </c>
      <c r="BUS54" s="2">
        <v>90221</v>
      </c>
      <c r="BUT54" s="2">
        <v>859245</v>
      </c>
      <c r="BUU54" s="2">
        <v>87467</v>
      </c>
      <c r="BUV54" s="2">
        <v>55990</v>
      </c>
      <c r="BUW54" s="2">
        <v>235474</v>
      </c>
      <c r="BUX54" s="2" t="s">
        <v>5</v>
      </c>
      <c r="BUY54" s="2">
        <v>77708</v>
      </c>
      <c r="BUZ54" s="2">
        <v>12761</v>
      </c>
      <c r="BVA54" s="2">
        <v>111737</v>
      </c>
      <c r="BVB54" s="2">
        <v>49241</v>
      </c>
      <c r="BVC54" s="2">
        <v>225192</v>
      </c>
      <c r="BVD54" s="2">
        <v>80977</v>
      </c>
      <c r="BVE54" s="2">
        <v>184747</v>
      </c>
      <c r="BVF54" s="2">
        <v>254138</v>
      </c>
      <c r="BVG54" s="2">
        <v>115160</v>
      </c>
      <c r="BVH54" s="2">
        <v>28626</v>
      </c>
      <c r="BVI54" s="2">
        <v>163891</v>
      </c>
      <c r="BVJ54" s="2">
        <v>153270</v>
      </c>
      <c r="BVK54" s="2">
        <v>51089</v>
      </c>
      <c r="BVL54" s="2">
        <v>250888</v>
      </c>
      <c r="BVM54" s="2">
        <v>104873</v>
      </c>
      <c r="BVN54" s="2">
        <v>98275</v>
      </c>
      <c r="BVO54" s="2">
        <v>40903</v>
      </c>
      <c r="BVP54" s="2">
        <v>16306</v>
      </c>
      <c r="BVQ54" s="2">
        <v>68169</v>
      </c>
      <c r="BVR54" s="2">
        <v>70781</v>
      </c>
      <c r="BVS54" s="2">
        <v>175037</v>
      </c>
      <c r="BVT54" s="2">
        <v>127885</v>
      </c>
      <c r="BVU54" s="2">
        <v>302233</v>
      </c>
      <c r="BVV54" s="2">
        <v>22694</v>
      </c>
      <c r="BVW54" s="2">
        <v>604761</v>
      </c>
      <c r="BVX54" s="2">
        <v>12978</v>
      </c>
      <c r="BVY54" s="2">
        <v>1305995</v>
      </c>
      <c r="BVZ54" s="2">
        <v>99434</v>
      </c>
      <c r="BWA54" s="2">
        <v>77368</v>
      </c>
      <c r="BWB54" s="2">
        <v>60672</v>
      </c>
      <c r="BWC54" s="2">
        <v>213510</v>
      </c>
      <c r="BWD54" s="2">
        <v>824054</v>
      </c>
      <c r="BWE54" s="2">
        <v>9044</v>
      </c>
      <c r="BWF54" s="2">
        <v>67922</v>
      </c>
      <c r="BWG54" s="2">
        <v>102047</v>
      </c>
      <c r="BWH54" s="2">
        <v>17010</v>
      </c>
      <c r="BWI54" s="2">
        <v>20048</v>
      </c>
      <c r="BWJ54" s="2">
        <v>100325</v>
      </c>
      <c r="BWK54" s="2">
        <v>92001</v>
      </c>
      <c r="BWL54" s="2">
        <v>83432</v>
      </c>
      <c r="BWM54" s="2">
        <v>250735</v>
      </c>
      <c r="BWN54" s="2">
        <v>546630</v>
      </c>
      <c r="BWO54" s="2">
        <v>36449</v>
      </c>
      <c r="BWP54" s="2">
        <v>61040</v>
      </c>
      <c r="BWQ54" s="2">
        <v>46530</v>
      </c>
      <c r="BWR54" s="2">
        <v>40423</v>
      </c>
      <c r="BWS54" s="2">
        <v>38086</v>
      </c>
      <c r="BWT54" s="2">
        <v>182461</v>
      </c>
      <c r="BWU54" s="2">
        <v>20115</v>
      </c>
      <c r="BWV54" s="2">
        <v>8164</v>
      </c>
      <c r="BWW54" s="2">
        <v>560487</v>
      </c>
      <c r="BWX54" s="2">
        <v>428968</v>
      </c>
      <c r="BWY54" s="2">
        <v>11811</v>
      </c>
      <c r="BWZ54" s="2">
        <v>227981</v>
      </c>
      <c r="BXA54" s="2">
        <v>563913</v>
      </c>
      <c r="BXB54" s="2">
        <v>26989</v>
      </c>
      <c r="BXC54" s="2" t="s">
        <v>5</v>
      </c>
      <c r="BXD54" s="2">
        <v>137628</v>
      </c>
      <c r="BXE54" s="2">
        <v>106394</v>
      </c>
      <c r="BXF54" s="2">
        <v>234836</v>
      </c>
      <c r="BXG54" s="2">
        <v>205918</v>
      </c>
      <c r="BXH54" s="2">
        <v>300245</v>
      </c>
      <c r="BXI54" s="2">
        <v>263953</v>
      </c>
      <c r="BXJ54" s="2">
        <v>494011</v>
      </c>
      <c r="BXK54" s="2">
        <v>279449</v>
      </c>
      <c r="BXL54" s="2">
        <v>107415</v>
      </c>
      <c r="BXM54" s="2">
        <v>8565</v>
      </c>
      <c r="BXN54" s="2">
        <v>144529</v>
      </c>
      <c r="BXO54" s="2">
        <v>126323</v>
      </c>
      <c r="BXP54" s="2">
        <v>53881</v>
      </c>
      <c r="BXQ54" s="2">
        <v>36773</v>
      </c>
      <c r="BXR54" s="2">
        <v>12197</v>
      </c>
      <c r="BXS54" s="2">
        <v>388819</v>
      </c>
      <c r="BXT54" s="2">
        <v>14853</v>
      </c>
      <c r="BXU54" s="2">
        <v>16926</v>
      </c>
      <c r="BXV54" s="2">
        <v>13032</v>
      </c>
      <c r="BXW54" s="2">
        <v>30227</v>
      </c>
      <c r="BXX54" s="2">
        <v>43137</v>
      </c>
      <c r="BXY54" s="2">
        <v>64978</v>
      </c>
      <c r="BXZ54" s="2">
        <v>25213</v>
      </c>
      <c r="BYA54" s="2">
        <v>52776</v>
      </c>
      <c r="BYB54" s="2">
        <v>368214</v>
      </c>
      <c r="BYC54" s="2">
        <v>37203</v>
      </c>
      <c r="BYD54" s="2">
        <v>36380</v>
      </c>
      <c r="BYE54" s="2">
        <v>106632</v>
      </c>
      <c r="BYF54" s="2">
        <v>59973</v>
      </c>
      <c r="BYG54" s="2">
        <v>21104</v>
      </c>
      <c r="BYH54" s="2">
        <v>110320</v>
      </c>
      <c r="BYI54" s="2">
        <v>77632</v>
      </c>
      <c r="BYJ54" s="2">
        <v>56021</v>
      </c>
      <c r="BYK54" s="2">
        <v>68587</v>
      </c>
      <c r="BYL54" s="2">
        <v>72357</v>
      </c>
      <c r="BYM54" s="2">
        <v>40585</v>
      </c>
      <c r="BYN54" s="2">
        <v>71474</v>
      </c>
      <c r="BYO54" s="2">
        <v>36340</v>
      </c>
      <c r="BYP54" s="2">
        <v>527143</v>
      </c>
      <c r="BYQ54" s="2">
        <v>90008</v>
      </c>
      <c r="BYR54" s="2">
        <v>121517</v>
      </c>
      <c r="BYS54" s="2">
        <v>12248</v>
      </c>
      <c r="BYT54" s="2">
        <v>8936</v>
      </c>
      <c r="BYU54" s="2">
        <v>15672</v>
      </c>
      <c r="BYV54" s="2">
        <v>49721</v>
      </c>
      <c r="BYW54" s="2">
        <v>41721</v>
      </c>
      <c r="BYX54" s="2">
        <v>46666</v>
      </c>
      <c r="BYY54" s="2">
        <v>6421</v>
      </c>
      <c r="BYZ54" s="2">
        <v>39494</v>
      </c>
      <c r="BZA54" s="2">
        <v>28555</v>
      </c>
      <c r="BZB54" s="2">
        <v>11532</v>
      </c>
      <c r="BZC54" s="2">
        <v>28200</v>
      </c>
      <c r="BZD54" s="2">
        <v>526962</v>
      </c>
      <c r="BZE54" s="2">
        <v>181950</v>
      </c>
      <c r="BZF54" s="2">
        <v>68813</v>
      </c>
      <c r="BZG54" s="2">
        <v>13954</v>
      </c>
      <c r="BZH54" s="2">
        <v>53662</v>
      </c>
      <c r="BZI54" s="2">
        <v>318004</v>
      </c>
      <c r="BZJ54" s="2">
        <v>11004</v>
      </c>
      <c r="BZK54" s="2">
        <v>720013</v>
      </c>
      <c r="BZL54" s="2">
        <v>20733</v>
      </c>
      <c r="BZM54" s="2">
        <v>17434</v>
      </c>
      <c r="BZN54" s="2">
        <v>610113</v>
      </c>
      <c r="BZO54" s="2">
        <v>97785</v>
      </c>
      <c r="BZP54" s="2">
        <v>101626</v>
      </c>
      <c r="BZQ54" s="2">
        <v>22855</v>
      </c>
      <c r="BZR54" s="2">
        <v>16716</v>
      </c>
      <c r="BZS54" s="2">
        <v>59844</v>
      </c>
      <c r="BZT54" s="2">
        <v>12409</v>
      </c>
      <c r="BZU54" s="2">
        <v>141259</v>
      </c>
      <c r="BZV54" s="2">
        <v>35394</v>
      </c>
      <c r="BZW54" s="2">
        <v>76446</v>
      </c>
      <c r="BZX54" s="2">
        <v>114229</v>
      </c>
      <c r="BZY54" s="2">
        <v>109651</v>
      </c>
      <c r="BZZ54" s="2">
        <v>23925</v>
      </c>
      <c r="CAA54" s="2">
        <v>5229</v>
      </c>
      <c r="CAB54" s="2">
        <v>16241</v>
      </c>
      <c r="CAC54" s="2">
        <v>11906</v>
      </c>
      <c r="CAD54" s="2">
        <v>33481</v>
      </c>
      <c r="CAE54" s="2">
        <v>16933</v>
      </c>
      <c r="CAF54" s="2">
        <v>59696</v>
      </c>
      <c r="CAG54" s="2">
        <v>76486</v>
      </c>
      <c r="CAH54" s="2">
        <v>31101</v>
      </c>
      <c r="CAI54" s="2">
        <v>102657</v>
      </c>
      <c r="CAJ54" s="2">
        <v>103865</v>
      </c>
      <c r="CAK54" s="2">
        <v>45687</v>
      </c>
      <c r="CAL54" s="2">
        <v>102214</v>
      </c>
      <c r="CAM54" s="2">
        <v>69368</v>
      </c>
      <c r="CAN54" s="2">
        <v>88163</v>
      </c>
      <c r="CAO54" s="2">
        <v>6291</v>
      </c>
      <c r="CAP54" s="2">
        <v>74794</v>
      </c>
      <c r="CAQ54" s="2">
        <v>66271</v>
      </c>
      <c r="CAR54" s="2">
        <v>47371</v>
      </c>
      <c r="CAS54" s="2">
        <v>8233</v>
      </c>
      <c r="CAT54" s="2">
        <v>19778</v>
      </c>
      <c r="CAU54" s="2">
        <v>1859525</v>
      </c>
      <c r="CAV54" s="2">
        <v>28012</v>
      </c>
      <c r="CAW54" s="2">
        <v>5998</v>
      </c>
      <c r="CAX54" s="2">
        <v>10453</v>
      </c>
      <c r="CAY54" s="2">
        <v>11897</v>
      </c>
      <c r="CAZ54" s="2">
        <v>36478</v>
      </c>
      <c r="CBA54" s="2">
        <v>58533</v>
      </c>
      <c r="CBB54" s="2">
        <v>20541</v>
      </c>
      <c r="CBC54" s="2">
        <v>7025</v>
      </c>
      <c r="CBD54" s="2">
        <v>546513</v>
      </c>
      <c r="CBE54" s="2">
        <v>39091</v>
      </c>
      <c r="CBF54" s="2">
        <v>6007</v>
      </c>
      <c r="CBG54" s="2">
        <v>26205</v>
      </c>
      <c r="CBH54" s="2">
        <v>13643</v>
      </c>
      <c r="CBI54" s="2">
        <v>136528</v>
      </c>
      <c r="CBJ54" s="2">
        <v>26714</v>
      </c>
      <c r="CBK54" s="2">
        <v>53081</v>
      </c>
      <c r="CBL54" s="2">
        <v>37832</v>
      </c>
      <c r="CBM54" s="2">
        <v>10370</v>
      </c>
      <c r="CBN54" s="2">
        <v>37325</v>
      </c>
      <c r="CBO54" s="2">
        <v>11042</v>
      </c>
      <c r="CBP54" s="2">
        <v>30263</v>
      </c>
      <c r="CBQ54" s="2">
        <v>47573</v>
      </c>
      <c r="CBR54" s="2">
        <v>7379</v>
      </c>
      <c r="CBS54" s="2">
        <v>15281</v>
      </c>
      <c r="CBT54" s="2">
        <v>55564</v>
      </c>
      <c r="CBU54" s="2">
        <v>8613</v>
      </c>
      <c r="CBV54" s="2">
        <v>24471</v>
      </c>
      <c r="CBW54" s="2">
        <v>34784</v>
      </c>
      <c r="CBX54" s="2">
        <v>10375</v>
      </c>
      <c r="CBY54" s="2">
        <v>17478</v>
      </c>
      <c r="CBZ54" s="2">
        <v>107907</v>
      </c>
      <c r="CCA54" s="2">
        <v>22490</v>
      </c>
      <c r="CCB54" s="2">
        <v>30469</v>
      </c>
      <c r="CCC54" s="2">
        <v>28288</v>
      </c>
      <c r="CCD54" s="2">
        <v>8867</v>
      </c>
      <c r="CCE54" s="2">
        <v>39714</v>
      </c>
      <c r="CCF54" s="2">
        <v>17893</v>
      </c>
      <c r="CCG54" s="2">
        <v>20283</v>
      </c>
      <c r="CCH54" s="2">
        <v>88496</v>
      </c>
      <c r="CCI54" s="2">
        <v>10856</v>
      </c>
      <c r="CCJ54" s="2">
        <v>12032</v>
      </c>
      <c r="CCK54" s="2">
        <v>5127</v>
      </c>
      <c r="CCL54" s="2">
        <v>7525</v>
      </c>
      <c r="CCM54" s="2">
        <v>32205</v>
      </c>
      <c r="CCN54" s="2">
        <v>17844</v>
      </c>
      <c r="CCO54" s="2">
        <v>4713</v>
      </c>
      <c r="CCP54" s="2">
        <v>12933</v>
      </c>
      <c r="CCQ54" s="2">
        <v>8753</v>
      </c>
      <c r="CCR54" s="2">
        <v>29739</v>
      </c>
      <c r="CCS54" s="2">
        <v>35425</v>
      </c>
      <c r="CCT54" s="2">
        <v>8497</v>
      </c>
      <c r="CCU54" s="2">
        <v>43881</v>
      </c>
      <c r="CCV54" s="2">
        <v>26546</v>
      </c>
      <c r="CCW54" s="2">
        <v>14247</v>
      </c>
      <c r="CCX54" s="2">
        <v>9878</v>
      </c>
      <c r="CCY54" s="2">
        <v>8283</v>
      </c>
      <c r="CCZ54" s="2">
        <v>7997</v>
      </c>
      <c r="CDA54" s="2">
        <v>47832</v>
      </c>
      <c r="CDB54" s="2">
        <v>7817</v>
      </c>
      <c r="CDC54" s="2">
        <v>9659</v>
      </c>
      <c r="CDD54" s="2">
        <v>39156</v>
      </c>
      <c r="CDE54" s="2">
        <v>94316</v>
      </c>
      <c r="CDF54" s="2">
        <v>56510</v>
      </c>
      <c r="CDG54" s="2">
        <v>11530</v>
      </c>
      <c r="CDH54" s="2">
        <v>9932</v>
      </c>
      <c r="CDI54" s="2">
        <v>5754</v>
      </c>
      <c r="CDJ54" s="2">
        <v>25065</v>
      </c>
      <c r="CDK54" s="2">
        <v>11981</v>
      </c>
      <c r="CDL54" s="2">
        <v>38306</v>
      </c>
      <c r="CDM54" s="2">
        <v>11016</v>
      </c>
      <c r="CDN54" s="2">
        <v>12558</v>
      </c>
      <c r="CDO54" s="2">
        <v>11552</v>
      </c>
      <c r="CDP54" s="2">
        <v>4326</v>
      </c>
      <c r="CDQ54" s="2">
        <v>38674</v>
      </c>
      <c r="CDR54" s="2">
        <v>39503</v>
      </c>
      <c r="CDS54" s="2">
        <v>51599</v>
      </c>
      <c r="CDT54" s="2">
        <v>41389</v>
      </c>
      <c r="CDU54" s="2">
        <v>320964</v>
      </c>
      <c r="CDV54" s="2">
        <v>16305</v>
      </c>
      <c r="CDW54" s="2">
        <v>8853</v>
      </c>
      <c r="CDX54" s="2">
        <v>30092</v>
      </c>
      <c r="CDY54" s="2" t="s">
        <v>5</v>
      </c>
      <c r="CDZ54" s="2">
        <v>8247</v>
      </c>
      <c r="CEA54" s="2">
        <v>9886</v>
      </c>
      <c r="CEB54" s="2">
        <v>22982</v>
      </c>
      <c r="CEC54" s="2">
        <v>6419</v>
      </c>
      <c r="CED54" s="2">
        <v>26998</v>
      </c>
      <c r="CEE54" s="2">
        <v>4779</v>
      </c>
      <c r="CEF54" s="2">
        <v>20337</v>
      </c>
      <c r="CEG54" s="2">
        <v>8414</v>
      </c>
      <c r="CEH54" s="2">
        <v>41519</v>
      </c>
      <c r="CEI54" s="2">
        <v>68456</v>
      </c>
      <c r="CEJ54" s="2">
        <v>25055</v>
      </c>
      <c r="CEK54" s="2">
        <v>51355</v>
      </c>
      <c r="CEL54" s="2">
        <v>8355</v>
      </c>
      <c r="CEM54" s="2">
        <v>9680</v>
      </c>
      <c r="CEN54" s="2">
        <v>7065</v>
      </c>
      <c r="CEO54" s="2">
        <v>11015</v>
      </c>
      <c r="CEP54" s="2">
        <v>15770</v>
      </c>
      <c r="CEQ54" s="2">
        <v>41094</v>
      </c>
      <c r="CER54" s="2">
        <v>9671</v>
      </c>
      <c r="CES54" s="2">
        <v>30686</v>
      </c>
      <c r="CET54" s="2">
        <v>3735</v>
      </c>
      <c r="CEU54" s="2">
        <v>58051</v>
      </c>
      <c r="CEV54" s="2">
        <v>16217</v>
      </c>
      <c r="CEW54" s="2">
        <v>16569</v>
      </c>
      <c r="CEX54" s="2">
        <v>38226</v>
      </c>
      <c r="CEY54" s="2">
        <v>7808</v>
      </c>
      <c r="CEZ54" s="2">
        <v>37950</v>
      </c>
      <c r="CFA54" s="2">
        <v>6962</v>
      </c>
      <c r="CFB54" s="2">
        <v>302828</v>
      </c>
      <c r="CFC54" s="2">
        <v>15953</v>
      </c>
      <c r="CFD54" s="2">
        <v>133213</v>
      </c>
      <c r="CFE54" s="2">
        <v>83375</v>
      </c>
      <c r="CFF54" s="2">
        <v>4150</v>
      </c>
      <c r="CFG54" s="2">
        <v>12626</v>
      </c>
      <c r="CFH54" s="2">
        <v>26359</v>
      </c>
      <c r="CFI54" s="2">
        <v>21181</v>
      </c>
      <c r="CFJ54" s="2" t="s">
        <v>5</v>
      </c>
      <c r="CFK54" s="2">
        <v>33069</v>
      </c>
      <c r="CFL54" s="2">
        <v>16773</v>
      </c>
      <c r="CFM54" s="2">
        <v>123965</v>
      </c>
      <c r="CFN54" s="2">
        <v>48105</v>
      </c>
      <c r="CFO54" s="2">
        <v>39764</v>
      </c>
      <c r="CFP54" s="2">
        <v>79652</v>
      </c>
      <c r="CFQ54" s="2">
        <v>47840</v>
      </c>
      <c r="CFR54" s="2">
        <v>9661</v>
      </c>
      <c r="CFS54" s="2">
        <v>46926</v>
      </c>
      <c r="CFT54" s="2">
        <v>17202</v>
      </c>
      <c r="CFU54" s="2">
        <v>15384</v>
      </c>
      <c r="CFV54" s="2">
        <v>6714</v>
      </c>
      <c r="CFW54" s="2">
        <v>146853</v>
      </c>
      <c r="CFX54" s="2">
        <v>33594</v>
      </c>
      <c r="CFY54" s="2">
        <v>6480</v>
      </c>
      <c r="CFZ54" s="2">
        <v>14397</v>
      </c>
      <c r="CGA54" s="2">
        <v>35388</v>
      </c>
      <c r="CGB54" s="2">
        <v>14548</v>
      </c>
      <c r="CGC54" s="2">
        <v>82553</v>
      </c>
      <c r="CGD54" s="2">
        <v>55687</v>
      </c>
      <c r="CGE54" s="2">
        <v>10140</v>
      </c>
      <c r="CGF54" s="2">
        <v>112718</v>
      </c>
      <c r="CGG54" s="2">
        <v>74796</v>
      </c>
      <c r="CGH54" s="2">
        <v>12557</v>
      </c>
      <c r="CGI54" s="2">
        <v>32813</v>
      </c>
      <c r="CGJ54" s="2">
        <v>10900</v>
      </c>
      <c r="CGK54" s="2">
        <v>50526</v>
      </c>
      <c r="CGL54" s="2">
        <v>29814</v>
      </c>
      <c r="CGM54" s="2">
        <v>6145</v>
      </c>
      <c r="CGN54" s="2">
        <v>16713</v>
      </c>
      <c r="CGO54" s="2">
        <v>27205</v>
      </c>
      <c r="CGP54" s="2">
        <v>25990</v>
      </c>
      <c r="CGQ54" s="2">
        <v>8724</v>
      </c>
      <c r="CGR54" s="2">
        <v>6899</v>
      </c>
      <c r="CGS54" s="2">
        <v>13685</v>
      </c>
      <c r="CGT54" s="2">
        <v>4203</v>
      </c>
      <c r="CGU54" s="2">
        <v>81442</v>
      </c>
      <c r="CGV54" s="2">
        <v>108919</v>
      </c>
      <c r="CGW54" s="2">
        <v>14374</v>
      </c>
      <c r="CGX54" s="2">
        <v>23392</v>
      </c>
      <c r="CGY54" s="2">
        <v>13787</v>
      </c>
      <c r="CGZ54" s="2">
        <v>16701</v>
      </c>
      <c r="CHA54" s="2">
        <v>8904</v>
      </c>
      <c r="CHB54" s="2">
        <v>23562</v>
      </c>
      <c r="CHC54" s="2">
        <v>7289</v>
      </c>
      <c r="CHD54" s="2">
        <v>11660</v>
      </c>
      <c r="CHE54" s="2">
        <v>22112</v>
      </c>
      <c r="CHF54" s="2">
        <v>30344</v>
      </c>
      <c r="CHG54" s="2">
        <v>28187</v>
      </c>
      <c r="CHH54" s="2">
        <v>39649</v>
      </c>
      <c r="CHI54" s="2">
        <v>7043</v>
      </c>
      <c r="CHJ54" s="2">
        <v>8008</v>
      </c>
      <c r="CHK54" s="2">
        <v>7717</v>
      </c>
      <c r="CHL54" s="2">
        <v>3724</v>
      </c>
      <c r="CHM54" s="2">
        <v>15451</v>
      </c>
      <c r="CHN54" s="2">
        <v>4915</v>
      </c>
      <c r="CHO54" s="2">
        <v>4803</v>
      </c>
      <c r="CHP54" s="2">
        <v>11916</v>
      </c>
      <c r="CHQ54" s="2">
        <v>6570</v>
      </c>
      <c r="CHR54" s="2">
        <v>476626</v>
      </c>
      <c r="CHS54" s="2">
        <v>18128</v>
      </c>
      <c r="CHT54" s="2">
        <v>37893</v>
      </c>
      <c r="CHU54" s="2">
        <v>271122</v>
      </c>
      <c r="CHV54" s="2">
        <v>62850</v>
      </c>
      <c r="CHW54" s="2">
        <v>42590</v>
      </c>
      <c r="CHX54" s="2">
        <v>3091</v>
      </c>
      <c r="CHY54" s="2">
        <v>112824</v>
      </c>
      <c r="CHZ54" s="2">
        <v>10409</v>
      </c>
      <c r="CIA54" s="2">
        <v>7973</v>
      </c>
      <c r="CIB54" s="2">
        <v>13643</v>
      </c>
      <c r="CIC54" s="2">
        <v>5805</v>
      </c>
      <c r="CID54" s="2">
        <v>34147</v>
      </c>
      <c r="CIE54" s="2">
        <v>16092</v>
      </c>
      <c r="CIF54" s="2">
        <v>8763</v>
      </c>
      <c r="CIG54" s="2">
        <v>28061</v>
      </c>
      <c r="CIH54" s="2">
        <v>20536</v>
      </c>
      <c r="CII54" s="2">
        <v>8003</v>
      </c>
      <c r="CIJ54" s="2">
        <v>2819</v>
      </c>
      <c r="CIK54" s="2">
        <v>3634</v>
      </c>
      <c r="CIL54" s="2">
        <v>7927</v>
      </c>
      <c r="CIM54" s="2">
        <v>9463</v>
      </c>
      <c r="CIN54" s="2">
        <v>8932</v>
      </c>
      <c r="CIO54" s="2">
        <v>8084</v>
      </c>
      <c r="CIP54" s="2">
        <v>27874</v>
      </c>
      <c r="CIQ54" s="2">
        <v>26255</v>
      </c>
      <c r="CIR54" s="2">
        <v>356565</v>
      </c>
      <c r="CIS54" s="2">
        <v>215426</v>
      </c>
      <c r="CIT54" s="2">
        <v>11390</v>
      </c>
      <c r="CIU54" s="2">
        <v>32935</v>
      </c>
      <c r="CIV54" s="2">
        <v>20227</v>
      </c>
      <c r="CIW54" s="2">
        <v>140781</v>
      </c>
      <c r="CIX54" s="2">
        <v>36329</v>
      </c>
      <c r="CIY54" s="2">
        <v>22332</v>
      </c>
      <c r="CIZ54" s="2">
        <v>3929</v>
      </c>
      <c r="CJA54" s="2">
        <v>85180</v>
      </c>
      <c r="CJB54" s="2">
        <v>14953</v>
      </c>
      <c r="CJC54" s="2">
        <v>6118</v>
      </c>
      <c r="CJD54" s="2">
        <v>8328</v>
      </c>
      <c r="CJE54" s="2">
        <v>110996</v>
      </c>
      <c r="CJF54" s="2">
        <v>99044</v>
      </c>
      <c r="CJG54" s="2">
        <v>25277</v>
      </c>
      <c r="CJH54" s="2">
        <v>36090</v>
      </c>
      <c r="CJI54" s="2">
        <v>25230</v>
      </c>
      <c r="CJJ54" s="2">
        <v>19106</v>
      </c>
      <c r="CJK54" s="2">
        <v>5122</v>
      </c>
      <c r="CJL54" s="2">
        <v>11643</v>
      </c>
      <c r="CJM54" s="2">
        <v>3292</v>
      </c>
      <c r="CJN54" s="2">
        <v>57535</v>
      </c>
      <c r="CJO54" s="2">
        <v>14014</v>
      </c>
      <c r="CJP54" s="2">
        <v>35890</v>
      </c>
      <c r="CJQ54" s="2">
        <v>14734</v>
      </c>
      <c r="CJR54" s="2">
        <v>18473</v>
      </c>
      <c r="CJS54" s="2">
        <v>423293</v>
      </c>
      <c r="CJT54" s="2">
        <v>23568</v>
      </c>
      <c r="CJU54" s="2">
        <v>53517</v>
      </c>
      <c r="CJV54" s="2">
        <v>22090</v>
      </c>
      <c r="CJW54" s="2">
        <v>10371</v>
      </c>
      <c r="CJX54" s="2">
        <v>92375</v>
      </c>
      <c r="CJY54" s="2">
        <v>5023</v>
      </c>
      <c r="CJZ54" s="2">
        <v>30928</v>
      </c>
      <c r="CKA54" s="2">
        <v>19956</v>
      </c>
      <c r="CKB54" s="2">
        <v>20173</v>
      </c>
      <c r="CKC54" s="2">
        <v>9507</v>
      </c>
      <c r="CKD54" s="2">
        <v>12809</v>
      </c>
      <c r="CKE54" s="2">
        <v>17751</v>
      </c>
      <c r="CKF54" s="2">
        <v>38095</v>
      </c>
      <c r="CKG54" s="2">
        <v>32543</v>
      </c>
      <c r="CKH54" s="2">
        <v>6272</v>
      </c>
      <c r="CKI54" s="2">
        <v>17874</v>
      </c>
      <c r="CKJ54" s="2">
        <v>4645</v>
      </c>
      <c r="CKK54" s="2">
        <v>15905</v>
      </c>
      <c r="CKL54" s="2">
        <v>83943</v>
      </c>
      <c r="CKM54" s="2">
        <v>13056</v>
      </c>
      <c r="CKN54" s="2">
        <v>48513</v>
      </c>
      <c r="CKO54" s="2">
        <v>136504</v>
      </c>
      <c r="CKP54" s="2">
        <v>18712</v>
      </c>
      <c r="CKQ54" s="2">
        <v>15325</v>
      </c>
      <c r="CKR54" s="2">
        <v>47790</v>
      </c>
      <c r="CKS54" s="2">
        <v>30877</v>
      </c>
      <c r="CKT54" s="2">
        <v>76853</v>
      </c>
      <c r="CKU54" s="2">
        <v>34533</v>
      </c>
      <c r="CKV54" s="2">
        <v>159058</v>
      </c>
      <c r="CKW54" s="2">
        <v>19468</v>
      </c>
      <c r="CKX54" s="2">
        <v>204109</v>
      </c>
      <c r="CKY54" s="2">
        <v>48043</v>
      </c>
      <c r="CKZ54" s="2">
        <v>24960</v>
      </c>
      <c r="CLA54" s="2">
        <v>12630</v>
      </c>
      <c r="CLB54" s="2">
        <v>17338</v>
      </c>
      <c r="CLC54" s="2">
        <v>44035</v>
      </c>
      <c r="CLD54" s="2">
        <v>13112</v>
      </c>
      <c r="CLE54" s="2">
        <v>35929</v>
      </c>
      <c r="CLF54" s="2">
        <v>25664</v>
      </c>
      <c r="CLG54" s="2">
        <v>13386</v>
      </c>
      <c r="CLH54" s="2">
        <v>19952</v>
      </c>
      <c r="CLI54" s="2">
        <v>15639</v>
      </c>
      <c r="CLJ54" s="2">
        <v>14872</v>
      </c>
      <c r="CLK54" s="2">
        <v>72167</v>
      </c>
      <c r="CLL54" s="2">
        <v>3472525</v>
      </c>
      <c r="CLM54" s="2">
        <v>22427</v>
      </c>
      <c r="CLN54" s="2">
        <v>16659</v>
      </c>
      <c r="CLO54" s="2">
        <v>33378</v>
      </c>
      <c r="CLP54" s="2">
        <v>21637</v>
      </c>
      <c r="CLQ54" s="2">
        <v>22996</v>
      </c>
      <c r="CLR54" s="2">
        <v>7419</v>
      </c>
      <c r="CLS54" s="2">
        <v>12023</v>
      </c>
      <c r="CLT54" s="2">
        <v>12771</v>
      </c>
      <c r="CLU54" s="2">
        <v>33463</v>
      </c>
      <c r="CLV54" s="2">
        <v>22718</v>
      </c>
      <c r="CLW54" s="2">
        <v>30851</v>
      </c>
      <c r="CLX54" s="2">
        <v>18555</v>
      </c>
      <c r="CLY54" s="2">
        <v>13004</v>
      </c>
      <c r="CLZ54" s="2">
        <v>35488</v>
      </c>
      <c r="CMA54" s="2">
        <v>13900</v>
      </c>
      <c r="CMB54" s="2">
        <v>48148</v>
      </c>
      <c r="CMC54" s="2" t="s">
        <v>5</v>
      </c>
      <c r="CMD54" s="2">
        <v>239187</v>
      </c>
      <c r="CME54" s="2">
        <v>10120</v>
      </c>
      <c r="CMF54" s="2">
        <v>131478</v>
      </c>
      <c r="CMG54" s="2">
        <v>1632640</v>
      </c>
      <c r="CMH54" s="2">
        <v>37557</v>
      </c>
      <c r="CMI54" s="2">
        <v>29678</v>
      </c>
      <c r="CMJ54" s="2">
        <v>44601</v>
      </c>
      <c r="CMK54" s="2">
        <v>18166</v>
      </c>
      <c r="CML54" s="2">
        <v>6043</v>
      </c>
      <c r="CMM54" s="2">
        <v>42128</v>
      </c>
      <c r="CMN54" s="2">
        <v>13572</v>
      </c>
      <c r="CMO54" s="2">
        <v>69984</v>
      </c>
      <c r="CMP54" s="2">
        <v>33562</v>
      </c>
      <c r="CMQ54" s="2">
        <v>15572</v>
      </c>
      <c r="CMR54" s="2">
        <v>603624</v>
      </c>
      <c r="CMS54" s="2">
        <v>135569</v>
      </c>
      <c r="CMT54" s="2">
        <v>15822</v>
      </c>
      <c r="CMU54" s="2">
        <v>62217</v>
      </c>
      <c r="CMV54" s="2">
        <v>78609</v>
      </c>
      <c r="CMW54" s="2">
        <v>19196</v>
      </c>
      <c r="CMX54" s="2">
        <v>24065</v>
      </c>
      <c r="CMY54" s="2">
        <v>21348</v>
      </c>
      <c r="CMZ54" s="2">
        <v>4475</v>
      </c>
      <c r="CNA54" s="2">
        <v>74269</v>
      </c>
      <c r="CNB54" s="2">
        <v>18996</v>
      </c>
      <c r="CNC54" s="2">
        <v>84729</v>
      </c>
      <c r="CND54" s="2">
        <v>464154</v>
      </c>
      <c r="CNE54" s="2" t="s">
        <v>5</v>
      </c>
      <c r="CNF54" s="2">
        <v>3697</v>
      </c>
      <c r="CNG54" s="2">
        <v>103167</v>
      </c>
      <c r="CNH54" s="2">
        <v>21685</v>
      </c>
      <c r="CNI54" s="2">
        <v>65770</v>
      </c>
      <c r="CNJ54" s="2">
        <v>28840</v>
      </c>
      <c r="CNK54" s="2">
        <v>661153</v>
      </c>
      <c r="CNL54" s="2">
        <v>282693</v>
      </c>
      <c r="CNM54" s="2">
        <v>201671</v>
      </c>
      <c r="CNN54" s="2">
        <v>36290</v>
      </c>
      <c r="CNO54" s="2">
        <v>22352</v>
      </c>
      <c r="CNP54" s="2">
        <v>111016</v>
      </c>
      <c r="CNQ54" s="2">
        <v>18080</v>
      </c>
      <c r="CNR54" s="2">
        <v>64448</v>
      </c>
      <c r="CNS54" s="2">
        <v>12417</v>
      </c>
      <c r="CNT54" s="2">
        <v>15420</v>
      </c>
      <c r="CNU54" s="2">
        <v>10767</v>
      </c>
      <c r="CNV54" s="2">
        <v>12607</v>
      </c>
      <c r="CNW54" s="2">
        <v>32708</v>
      </c>
      <c r="CNX54" s="2">
        <v>14423</v>
      </c>
      <c r="CNY54" s="2">
        <v>26316</v>
      </c>
      <c r="CNZ54" s="2">
        <v>133103</v>
      </c>
      <c r="COA54" s="2">
        <v>221370</v>
      </c>
      <c r="COB54" s="2">
        <v>102824</v>
      </c>
      <c r="COC54" s="2">
        <v>17414</v>
      </c>
      <c r="COD54" s="2">
        <v>146267</v>
      </c>
      <c r="COE54" s="2">
        <v>122752</v>
      </c>
      <c r="COF54" s="2">
        <v>36793</v>
      </c>
      <c r="COG54" s="2">
        <v>12425</v>
      </c>
      <c r="COH54" s="2">
        <v>112838</v>
      </c>
      <c r="COI54" s="2">
        <v>96040</v>
      </c>
      <c r="COJ54" s="2">
        <v>323650</v>
      </c>
      <c r="COK54" s="2">
        <v>47536</v>
      </c>
      <c r="COL54" s="2">
        <v>108431</v>
      </c>
      <c r="COM54" s="2">
        <v>105451</v>
      </c>
      <c r="CON54" s="2">
        <v>8466</v>
      </c>
      <c r="COO54" s="2">
        <v>94436</v>
      </c>
      <c r="COP54" s="2">
        <v>15263</v>
      </c>
      <c r="COQ54" s="2">
        <v>16342</v>
      </c>
      <c r="COR54" s="2">
        <v>56060</v>
      </c>
      <c r="COS54" s="2">
        <v>15702</v>
      </c>
      <c r="COT54" s="2">
        <v>422458</v>
      </c>
      <c r="COU54" s="2">
        <v>17050</v>
      </c>
      <c r="COV54" s="2">
        <v>280693</v>
      </c>
      <c r="COW54" s="2">
        <v>28698</v>
      </c>
      <c r="COX54" s="2">
        <v>167252</v>
      </c>
      <c r="COY54" s="2">
        <v>31573</v>
      </c>
      <c r="COZ54" s="2">
        <v>40111</v>
      </c>
      <c r="CPA54" s="2">
        <v>5481</v>
      </c>
      <c r="CPB54" s="2">
        <v>124005</v>
      </c>
      <c r="CPC54" s="2">
        <v>27338</v>
      </c>
      <c r="CPD54" s="2">
        <v>86421</v>
      </c>
      <c r="CPE54" s="2">
        <v>10738</v>
      </c>
      <c r="CPF54" s="2">
        <v>8482</v>
      </c>
      <c r="CPG54" s="2">
        <v>46271</v>
      </c>
      <c r="CPH54" s="2">
        <v>14790</v>
      </c>
      <c r="CPI54" s="2">
        <v>126374</v>
      </c>
      <c r="CPJ54" s="2">
        <v>65735</v>
      </c>
      <c r="CPK54" s="2">
        <v>49750</v>
      </c>
      <c r="CPL54" s="2">
        <v>36583</v>
      </c>
      <c r="CPM54" s="2">
        <v>10854</v>
      </c>
      <c r="CPN54" s="2">
        <v>17316</v>
      </c>
      <c r="CPO54" s="2">
        <v>41024</v>
      </c>
      <c r="CPP54" s="2">
        <v>61708</v>
      </c>
      <c r="CPQ54" s="2">
        <v>104097</v>
      </c>
      <c r="CPR54" s="2">
        <v>91298</v>
      </c>
      <c r="CPS54" s="2">
        <v>13316</v>
      </c>
      <c r="CPT54" s="2">
        <v>16227</v>
      </c>
      <c r="CPU54" s="2">
        <v>11552</v>
      </c>
      <c r="CPV54" s="2">
        <v>14940</v>
      </c>
      <c r="CPW54" s="2">
        <v>6218</v>
      </c>
      <c r="CPX54" s="2">
        <v>13571</v>
      </c>
      <c r="CPY54" s="2">
        <v>494186</v>
      </c>
      <c r="CPZ54" s="2">
        <v>101290</v>
      </c>
      <c r="CQA54" s="2">
        <v>28534</v>
      </c>
      <c r="CQB54" s="2">
        <v>35147</v>
      </c>
      <c r="CQC54" s="2">
        <v>12631</v>
      </c>
      <c r="CQD54" s="2">
        <v>12398</v>
      </c>
      <c r="CQE54" s="2">
        <v>171970</v>
      </c>
      <c r="CQF54" s="2">
        <v>810648</v>
      </c>
      <c r="CQG54" s="2">
        <v>1337013</v>
      </c>
      <c r="CQH54" s="2">
        <v>86374</v>
      </c>
      <c r="CQI54" s="2">
        <v>107369</v>
      </c>
      <c r="CQJ54" s="2">
        <v>35941</v>
      </c>
      <c r="CQK54" s="2">
        <v>18407</v>
      </c>
      <c r="CQL54" s="2">
        <v>63577</v>
      </c>
      <c r="CQM54" s="2">
        <v>24528</v>
      </c>
      <c r="CQN54" s="2">
        <v>8681</v>
      </c>
      <c r="CQO54" s="2">
        <v>316582</v>
      </c>
      <c r="CQP54" s="2">
        <v>101345</v>
      </c>
      <c r="CQQ54" s="2">
        <v>47617</v>
      </c>
      <c r="CQR54" s="2">
        <v>1642441</v>
      </c>
      <c r="CQS54" s="2">
        <v>13794</v>
      </c>
      <c r="CQT54" s="2">
        <v>28609</v>
      </c>
      <c r="CQU54" s="2">
        <v>24406</v>
      </c>
      <c r="CQV54" s="2">
        <v>17955</v>
      </c>
      <c r="CQW54" s="2">
        <v>10949</v>
      </c>
      <c r="CQX54" s="2">
        <v>87461</v>
      </c>
      <c r="CQY54" s="2">
        <v>56561</v>
      </c>
      <c r="CQZ54" s="2">
        <v>175397</v>
      </c>
      <c r="CRA54" s="2">
        <v>23868</v>
      </c>
      <c r="CRB54" s="2">
        <v>20749</v>
      </c>
      <c r="CRC54" s="2">
        <v>83757</v>
      </c>
      <c r="CRD54" s="2">
        <v>16244</v>
      </c>
      <c r="CRE54" s="2">
        <v>96922</v>
      </c>
      <c r="CRF54" s="2">
        <v>8136</v>
      </c>
      <c r="CRG54" s="2">
        <v>3053</v>
      </c>
      <c r="CRH54" s="2">
        <v>5144056</v>
      </c>
      <c r="CRI54" s="2">
        <v>42435</v>
      </c>
      <c r="CRJ54" s="2">
        <v>52897</v>
      </c>
      <c r="CRK54" s="2">
        <v>11902</v>
      </c>
      <c r="CRL54" s="2">
        <v>27191</v>
      </c>
      <c r="CRM54" s="2">
        <v>48537</v>
      </c>
      <c r="CRN54" s="2">
        <v>58375</v>
      </c>
      <c r="CRO54" s="2">
        <v>20540</v>
      </c>
      <c r="CRP54" s="2">
        <v>129815</v>
      </c>
      <c r="CRQ54" s="2">
        <v>9883</v>
      </c>
      <c r="CRR54" s="2">
        <v>28652</v>
      </c>
      <c r="CRS54" s="2">
        <v>28978</v>
      </c>
      <c r="CRT54" s="2">
        <v>127218</v>
      </c>
      <c r="CRU54" s="2">
        <v>30504</v>
      </c>
      <c r="CRV54" s="2">
        <v>30319</v>
      </c>
      <c r="CRW54" s="2">
        <v>29473</v>
      </c>
      <c r="CRX54" s="2">
        <v>30887</v>
      </c>
      <c r="CRY54" s="2">
        <v>19321</v>
      </c>
      <c r="CRZ54" s="2">
        <v>37114</v>
      </c>
      <c r="CSA54" s="2">
        <v>267534</v>
      </c>
      <c r="CSB54" s="2">
        <v>30974</v>
      </c>
      <c r="CSC54" s="2">
        <v>830248</v>
      </c>
      <c r="CSD54" s="2">
        <v>97981</v>
      </c>
      <c r="CSE54" s="2">
        <v>5038645</v>
      </c>
      <c r="CSF54" s="2">
        <v>53607</v>
      </c>
      <c r="CSG54" s="2">
        <v>61342</v>
      </c>
      <c r="CSH54" s="2">
        <v>13380</v>
      </c>
      <c r="CSI54" s="2">
        <v>19909</v>
      </c>
      <c r="CSJ54" s="2">
        <v>396689</v>
      </c>
      <c r="CSK54" s="2">
        <v>36224</v>
      </c>
      <c r="CSL54" s="2">
        <v>14604</v>
      </c>
      <c r="CSM54" s="2">
        <v>76420</v>
      </c>
      <c r="CSN54" s="2">
        <v>71379</v>
      </c>
      <c r="CSO54" s="2">
        <v>51953</v>
      </c>
      <c r="CSP54" s="2" t="s">
        <v>5</v>
      </c>
      <c r="CSQ54" s="2">
        <v>35486</v>
      </c>
      <c r="CSR54" s="2">
        <v>49414</v>
      </c>
      <c r="CSS54" s="2">
        <v>84350</v>
      </c>
      <c r="CST54" s="2">
        <v>31092</v>
      </c>
      <c r="CSU54" s="2">
        <v>99546</v>
      </c>
      <c r="CSV54" s="2">
        <v>102788</v>
      </c>
      <c r="CSW54" s="2">
        <v>41203</v>
      </c>
      <c r="CSX54" s="2">
        <v>13618</v>
      </c>
      <c r="CSY54" s="2">
        <v>29154</v>
      </c>
      <c r="CSZ54" s="2">
        <v>33069</v>
      </c>
      <c r="CTA54" s="2">
        <v>285367</v>
      </c>
      <c r="CTB54" s="2">
        <v>3749513</v>
      </c>
      <c r="CTC54" s="2">
        <v>21517</v>
      </c>
      <c r="CTD54" s="2">
        <v>94054</v>
      </c>
      <c r="CTE54" s="2">
        <v>35255</v>
      </c>
      <c r="CTF54" s="2">
        <v>58744</v>
      </c>
      <c r="CTG54" s="2">
        <v>46179</v>
      </c>
      <c r="CTH54" s="2">
        <v>212836</v>
      </c>
      <c r="CTI54" s="2">
        <v>132676</v>
      </c>
      <c r="CTJ54" s="2">
        <v>2480714</v>
      </c>
      <c r="CTK54" s="2">
        <v>8444</v>
      </c>
      <c r="CTL54" s="2">
        <v>52895</v>
      </c>
      <c r="CTM54" s="2">
        <v>77647</v>
      </c>
      <c r="CTN54" s="2">
        <v>125456</v>
      </c>
      <c r="CTO54" s="2">
        <v>206295</v>
      </c>
      <c r="CTP54" s="2">
        <v>36290</v>
      </c>
      <c r="CTQ54" s="2">
        <v>29807</v>
      </c>
      <c r="CTR54" s="2">
        <v>33962</v>
      </c>
      <c r="CTS54" s="2">
        <v>57707</v>
      </c>
      <c r="CTT54" s="2">
        <v>115100</v>
      </c>
      <c r="CTU54" s="2">
        <v>1864379</v>
      </c>
      <c r="CTV54" s="2">
        <v>62257</v>
      </c>
      <c r="CTW54" s="2">
        <v>30252</v>
      </c>
      <c r="CTX54" s="2">
        <v>63695</v>
      </c>
      <c r="CTY54" s="2">
        <v>9639</v>
      </c>
      <c r="CTZ54" s="2">
        <v>10352</v>
      </c>
      <c r="CUA54" s="2">
        <v>78428</v>
      </c>
      <c r="CUB54" s="2">
        <v>30753</v>
      </c>
      <c r="CUC54" s="2">
        <v>23412</v>
      </c>
      <c r="CUD54" s="2">
        <v>12703</v>
      </c>
      <c r="CUE54" s="2">
        <v>12585</v>
      </c>
      <c r="CUF54" s="2">
        <v>9580</v>
      </c>
      <c r="CUG54" s="2">
        <v>18282</v>
      </c>
      <c r="CUH54" s="2">
        <v>67651</v>
      </c>
      <c r="CUI54" s="2">
        <v>9066</v>
      </c>
      <c r="CUJ54" s="2">
        <v>2510324</v>
      </c>
      <c r="CUK54" s="2">
        <v>51456</v>
      </c>
      <c r="CUL54" s="2">
        <v>8162</v>
      </c>
      <c r="CUM54" s="2">
        <v>11365</v>
      </c>
      <c r="CUN54" s="2">
        <v>18140</v>
      </c>
      <c r="CUO54" s="2">
        <v>16777</v>
      </c>
      <c r="CUP54" s="2">
        <v>15329</v>
      </c>
      <c r="CUQ54" s="2">
        <v>2616338</v>
      </c>
      <c r="CUR54" s="2">
        <v>167091</v>
      </c>
      <c r="CUS54" s="2">
        <v>37487</v>
      </c>
      <c r="CUT54" s="2">
        <v>23933</v>
      </c>
      <c r="CUU54" s="2">
        <v>26940</v>
      </c>
      <c r="CUV54" s="2">
        <v>216849</v>
      </c>
      <c r="CUW54" s="2">
        <v>5018</v>
      </c>
      <c r="CUX54" s="2">
        <v>18926</v>
      </c>
      <c r="CUY54" s="2">
        <v>665499</v>
      </c>
      <c r="CUZ54" s="2">
        <v>17447</v>
      </c>
      <c r="CVA54" s="2">
        <v>26061</v>
      </c>
      <c r="CVB54" s="2">
        <v>32555</v>
      </c>
      <c r="CVC54" s="2">
        <v>32872</v>
      </c>
      <c r="CVD54" s="2">
        <v>85080</v>
      </c>
      <c r="CVE54" s="2">
        <v>19553</v>
      </c>
      <c r="CVF54" s="2">
        <v>18045</v>
      </c>
      <c r="CVG54" s="2">
        <v>163782</v>
      </c>
      <c r="CVH54" s="2">
        <v>25100</v>
      </c>
      <c r="CVI54" s="2" t="s">
        <v>5</v>
      </c>
      <c r="CVJ54" s="2">
        <v>75849</v>
      </c>
      <c r="CVK54" s="2">
        <v>19793</v>
      </c>
      <c r="CVL54" s="2">
        <v>5145</v>
      </c>
      <c r="CVM54" s="2">
        <v>62776</v>
      </c>
      <c r="CVN54" s="2">
        <v>10674</v>
      </c>
      <c r="CVO54" s="2">
        <v>227748</v>
      </c>
      <c r="CVP54" s="2">
        <v>134448</v>
      </c>
      <c r="CVQ54" s="2">
        <v>1373948</v>
      </c>
      <c r="CVR54" s="2">
        <v>403846</v>
      </c>
      <c r="CVS54" s="2">
        <v>24863</v>
      </c>
      <c r="CVT54" s="2">
        <v>82500</v>
      </c>
      <c r="CVU54" s="2">
        <v>13322</v>
      </c>
      <c r="CVV54" s="2" t="s">
        <v>5</v>
      </c>
      <c r="CVW54" s="2">
        <v>2228</v>
      </c>
      <c r="CVX54" s="2">
        <v>535800</v>
      </c>
      <c r="CVY54" s="2">
        <v>7108</v>
      </c>
      <c r="CVZ54" s="2">
        <v>67790</v>
      </c>
      <c r="CWA54" s="2">
        <v>53810</v>
      </c>
      <c r="CWB54" s="2">
        <v>1066764</v>
      </c>
      <c r="CWC54" s="2">
        <v>58872</v>
      </c>
      <c r="CWD54" s="2">
        <v>72248</v>
      </c>
      <c r="CWE54" s="2">
        <v>29987</v>
      </c>
      <c r="CWF54" s="2">
        <v>21635</v>
      </c>
      <c r="CWG54" s="2">
        <v>15974</v>
      </c>
      <c r="CWH54" s="2">
        <v>117655</v>
      </c>
      <c r="CWI54" s="2">
        <v>189572</v>
      </c>
      <c r="CWJ54" s="2">
        <v>244348</v>
      </c>
      <c r="CWK54" s="2">
        <v>159939</v>
      </c>
      <c r="CWL54" s="2">
        <v>818508</v>
      </c>
      <c r="CWM54" s="2">
        <v>17350</v>
      </c>
      <c r="CWN54" s="2">
        <v>64455</v>
      </c>
      <c r="CWO54" s="2">
        <v>514576</v>
      </c>
      <c r="CWP54" s="2">
        <v>6462</v>
      </c>
      <c r="CWQ54" s="2">
        <v>16745</v>
      </c>
      <c r="CWR54" s="2">
        <v>457952</v>
      </c>
      <c r="CWS54" s="2">
        <v>239268</v>
      </c>
      <c r="CWT54" s="2">
        <v>57626</v>
      </c>
      <c r="CWU54" s="2" t="s">
        <v>5</v>
      </c>
      <c r="CWV54" s="2">
        <v>112244</v>
      </c>
      <c r="CWW54" s="2">
        <v>477814</v>
      </c>
      <c r="CWX54" s="2">
        <v>73771</v>
      </c>
      <c r="CWY54" s="2">
        <v>78621</v>
      </c>
      <c r="CWZ54" s="2">
        <v>6078</v>
      </c>
      <c r="CXA54" s="2">
        <v>111804</v>
      </c>
      <c r="CXB54" s="2">
        <v>7239</v>
      </c>
      <c r="CXC54" s="2" t="s">
        <v>5</v>
      </c>
      <c r="CXD54" s="2">
        <v>63731</v>
      </c>
      <c r="CXE54" s="2">
        <v>1388090</v>
      </c>
      <c r="CXF54" s="2">
        <v>88342</v>
      </c>
      <c r="CXG54" s="2">
        <v>325440</v>
      </c>
      <c r="CXH54" s="2">
        <v>593011</v>
      </c>
      <c r="CXI54" s="2">
        <v>7066</v>
      </c>
      <c r="CXJ54" s="2">
        <v>17416</v>
      </c>
      <c r="CXK54" s="2">
        <v>151704</v>
      </c>
      <c r="CXL54" s="2">
        <v>112231</v>
      </c>
      <c r="CXM54" s="2">
        <v>37233</v>
      </c>
      <c r="CXN54" s="2">
        <v>44436</v>
      </c>
      <c r="CXO54" s="2">
        <v>13297</v>
      </c>
      <c r="CXP54" s="2">
        <v>20781</v>
      </c>
      <c r="CXQ54" s="2">
        <v>514047</v>
      </c>
      <c r="CXR54" s="2">
        <v>25009</v>
      </c>
      <c r="CXS54" s="2">
        <v>8851</v>
      </c>
      <c r="CXT54" s="2">
        <v>39441</v>
      </c>
      <c r="CXU54" s="2">
        <v>79874</v>
      </c>
      <c r="CXV54" s="2">
        <v>8036</v>
      </c>
      <c r="CXW54" s="2">
        <v>10484</v>
      </c>
      <c r="CXX54" s="2">
        <v>9989</v>
      </c>
      <c r="CXY54" s="2">
        <v>70747</v>
      </c>
      <c r="CXZ54" s="2">
        <v>205450</v>
      </c>
      <c r="CYA54" s="2">
        <v>364109</v>
      </c>
      <c r="CYB54" s="2">
        <v>6465</v>
      </c>
      <c r="CYC54" s="2">
        <v>7481</v>
      </c>
      <c r="CYD54" s="2">
        <v>21710</v>
      </c>
      <c r="CYE54" s="2">
        <v>3560</v>
      </c>
      <c r="CYF54" s="2">
        <v>32837</v>
      </c>
      <c r="CYG54" s="2">
        <v>54207</v>
      </c>
      <c r="CYH54" s="2">
        <v>20570</v>
      </c>
      <c r="CYI54" s="2">
        <v>11932</v>
      </c>
      <c r="CYJ54" s="2">
        <v>13466</v>
      </c>
      <c r="CYK54" s="2">
        <v>24705</v>
      </c>
      <c r="CYL54" s="2">
        <v>9691</v>
      </c>
      <c r="CYM54" s="2">
        <v>16878</v>
      </c>
      <c r="CYN54" s="2">
        <v>3053</v>
      </c>
      <c r="CYO54" s="2">
        <v>4877</v>
      </c>
      <c r="CYP54" s="2">
        <v>34066</v>
      </c>
      <c r="CYQ54" s="2">
        <v>191938</v>
      </c>
      <c r="CYR54" s="2">
        <v>16796</v>
      </c>
      <c r="CYS54" s="2">
        <v>9415</v>
      </c>
      <c r="CYT54" s="2">
        <v>6194</v>
      </c>
      <c r="CYU54" s="2">
        <v>35564</v>
      </c>
      <c r="CYV54" s="2">
        <v>8962</v>
      </c>
      <c r="CYW54" s="2">
        <v>32478</v>
      </c>
      <c r="CYX54" s="2">
        <v>9157</v>
      </c>
      <c r="CYY54" s="2">
        <v>19158</v>
      </c>
      <c r="CYZ54" s="2">
        <v>35062</v>
      </c>
      <c r="CZA54" s="2">
        <v>13221</v>
      </c>
      <c r="CZB54" s="2">
        <v>29572</v>
      </c>
      <c r="CZC54" s="2">
        <v>21347</v>
      </c>
      <c r="CZD54" s="2">
        <v>52853</v>
      </c>
      <c r="CZE54" s="2">
        <v>73136</v>
      </c>
      <c r="CZF54" s="2">
        <v>22973</v>
      </c>
      <c r="CZG54" s="2">
        <v>286901</v>
      </c>
      <c r="CZH54" s="2">
        <v>101335</v>
      </c>
      <c r="CZI54" s="2">
        <v>172722</v>
      </c>
      <c r="CZJ54" s="2">
        <v>26261</v>
      </c>
      <c r="CZK54" s="2">
        <v>10739</v>
      </c>
      <c r="CZL54" s="2">
        <v>7866</v>
      </c>
      <c r="CZM54" s="2">
        <v>24383</v>
      </c>
      <c r="CZN54" s="2">
        <v>511308</v>
      </c>
      <c r="CZO54" s="2">
        <v>56697</v>
      </c>
      <c r="CZP54" s="2">
        <v>37892</v>
      </c>
      <c r="CZQ54" s="2">
        <v>4918</v>
      </c>
      <c r="CZR54" s="2">
        <v>17822</v>
      </c>
      <c r="CZS54" s="2">
        <v>10813</v>
      </c>
      <c r="CZT54" s="2">
        <v>13109</v>
      </c>
      <c r="CZU54" s="2">
        <v>9190</v>
      </c>
      <c r="CZV54" s="2">
        <v>3836</v>
      </c>
      <c r="CZW54" s="2">
        <v>5235</v>
      </c>
      <c r="CZX54" s="2">
        <v>1879</v>
      </c>
      <c r="CZY54" s="2">
        <v>50685</v>
      </c>
      <c r="CZZ54" s="2">
        <v>166895</v>
      </c>
      <c r="DAA54" s="2">
        <v>37870</v>
      </c>
      <c r="DAB54" s="2">
        <v>4754</v>
      </c>
      <c r="DAC54" s="2">
        <v>3448</v>
      </c>
      <c r="DAD54" s="2">
        <v>59776</v>
      </c>
      <c r="DAE54" s="2">
        <v>16179</v>
      </c>
      <c r="DAF54" s="2">
        <v>6271</v>
      </c>
      <c r="DAG54" s="2">
        <v>50082</v>
      </c>
      <c r="DAH54" s="2">
        <v>16565</v>
      </c>
      <c r="DAI54" s="2">
        <v>10055</v>
      </c>
      <c r="DAJ54" s="2">
        <v>10226</v>
      </c>
      <c r="DAK54" s="2">
        <v>20419</v>
      </c>
      <c r="DAL54" s="2">
        <v>45609</v>
      </c>
      <c r="DAM54" s="2">
        <v>26964</v>
      </c>
      <c r="DAN54" s="2">
        <v>3595</v>
      </c>
      <c r="DAO54" s="2">
        <v>63752</v>
      </c>
      <c r="DAP54" s="2">
        <v>33136</v>
      </c>
      <c r="DAQ54" s="2">
        <v>8502</v>
      </c>
      <c r="DAR54" s="2">
        <v>23077</v>
      </c>
      <c r="DAS54" s="2">
        <v>8429</v>
      </c>
      <c r="DAT54" s="2">
        <v>22568</v>
      </c>
      <c r="DAU54" s="2">
        <v>21209</v>
      </c>
      <c r="DAV54" s="2">
        <v>4674</v>
      </c>
      <c r="DAW54" s="2">
        <v>97159</v>
      </c>
      <c r="DAX54" s="2">
        <v>2956</v>
      </c>
      <c r="DAY54" s="2">
        <v>246684</v>
      </c>
      <c r="DAZ54" s="2">
        <v>97915</v>
      </c>
      <c r="DBA54" s="2">
        <v>17213</v>
      </c>
      <c r="DBB54" s="2">
        <v>2179</v>
      </c>
      <c r="DBC54" s="2">
        <v>14766</v>
      </c>
      <c r="DBD54" s="2">
        <v>119483</v>
      </c>
      <c r="DBE54" s="2">
        <v>72676</v>
      </c>
      <c r="DBF54" s="2">
        <v>137294</v>
      </c>
      <c r="DBG54" s="2">
        <v>57821</v>
      </c>
      <c r="DBH54" s="2">
        <v>50501</v>
      </c>
      <c r="DBI54" s="2">
        <v>159849</v>
      </c>
      <c r="DBJ54" s="2">
        <v>15385</v>
      </c>
      <c r="DBK54" s="2">
        <v>40501</v>
      </c>
      <c r="DBL54" s="2">
        <v>100666</v>
      </c>
      <c r="DBM54" s="2">
        <v>21399</v>
      </c>
      <c r="DBN54" s="2">
        <v>13506</v>
      </c>
      <c r="DBO54" s="2">
        <v>20262</v>
      </c>
      <c r="DBP54" s="2">
        <v>9647</v>
      </c>
      <c r="DBQ54" s="2">
        <v>14858</v>
      </c>
      <c r="DBR54" s="2">
        <v>4136</v>
      </c>
      <c r="DBS54" s="2">
        <v>10704</v>
      </c>
      <c r="DBT54" s="2">
        <v>14916</v>
      </c>
      <c r="DBU54" s="2">
        <v>12636</v>
      </c>
      <c r="DBV54" s="2">
        <v>23885</v>
      </c>
      <c r="DBW54" s="2">
        <v>17562</v>
      </c>
      <c r="DBX54" s="2">
        <v>14228</v>
      </c>
      <c r="DBY54" s="2">
        <v>3428358</v>
      </c>
      <c r="DBZ54" s="2">
        <v>36839</v>
      </c>
      <c r="DCA54" s="2">
        <v>61756</v>
      </c>
      <c r="DCB54" s="2">
        <v>23387</v>
      </c>
      <c r="DCC54" s="2">
        <v>5654</v>
      </c>
      <c r="DCD54" s="2">
        <v>23056</v>
      </c>
      <c r="DCE54" s="2">
        <v>9208</v>
      </c>
      <c r="DCF54" s="2">
        <v>94473</v>
      </c>
      <c r="DCG54" s="2">
        <v>6781</v>
      </c>
      <c r="DCH54" s="2">
        <v>42061</v>
      </c>
      <c r="DCI54" s="2">
        <v>51524</v>
      </c>
      <c r="DCJ54" s="2">
        <v>124217</v>
      </c>
      <c r="DCK54" s="2">
        <v>207932</v>
      </c>
      <c r="DCL54" s="2">
        <v>54890</v>
      </c>
      <c r="DCM54" s="2">
        <v>30677</v>
      </c>
      <c r="DCN54" s="2">
        <v>18262</v>
      </c>
      <c r="DCO54" s="2">
        <v>128287</v>
      </c>
      <c r="DCP54" s="2">
        <v>5863</v>
      </c>
      <c r="DCQ54" s="2">
        <v>8923</v>
      </c>
      <c r="DCR54" s="2">
        <v>43576</v>
      </c>
      <c r="DCS54" s="2">
        <v>90170</v>
      </c>
      <c r="DCT54" s="2">
        <v>55125</v>
      </c>
      <c r="DCU54" s="2">
        <v>128003</v>
      </c>
      <c r="DCV54" s="2">
        <v>69031</v>
      </c>
      <c r="DCW54" s="2">
        <v>90429</v>
      </c>
      <c r="DCX54" s="2">
        <v>68633</v>
      </c>
      <c r="DCY54" s="2">
        <v>19817</v>
      </c>
      <c r="DCZ54" s="2">
        <v>48507</v>
      </c>
      <c r="DDA54" s="2">
        <v>13607</v>
      </c>
      <c r="DDB54" s="2">
        <v>44258</v>
      </c>
      <c r="DDC54" s="2">
        <v>87879</v>
      </c>
      <c r="DDD54" s="2">
        <v>108949</v>
      </c>
      <c r="DDE54" s="2">
        <v>40072</v>
      </c>
      <c r="DDF54" s="2">
        <v>62107</v>
      </c>
      <c r="DDG54" s="2">
        <v>42207</v>
      </c>
      <c r="DDH54" s="2">
        <v>20969</v>
      </c>
      <c r="DDI54" s="2">
        <v>3460</v>
      </c>
      <c r="DDJ54" s="2">
        <v>2917</v>
      </c>
      <c r="DDK54" s="2">
        <v>11680</v>
      </c>
      <c r="DDL54" s="2">
        <v>34529</v>
      </c>
      <c r="DDM54" s="2">
        <v>94324</v>
      </c>
      <c r="DDN54" s="2">
        <v>40129</v>
      </c>
      <c r="DDO54" s="2">
        <v>848637</v>
      </c>
      <c r="DDP54" s="2">
        <v>14657</v>
      </c>
      <c r="DDQ54" s="2">
        <v>110468</v>
      </c>
      <c r="DDR54" s="2">
        <v>46565</v>
      </c>
      <c r="DDS54" s="2">
        <v>52334</v>
      </c>
      <c r="DDT54" s="2">
        <v>49875</v>
      </c>
      <c r="DDU54" s="2">
        <v>30135</v>
      </c>
      <c r="DDV54" s="2">
        <v>12874</v>
      </c>
      <c r="DDW54" s="2">
        <v>39981</v>
      </c>
      <c r="DDX54" s="2">
        <v>166923</v>
      </c>
      <c r="DDY54" s="2">
        <v>177261</v>
      </c>
      <c r="DDZ54" s="2">
        <v>6660</v>
      </c>
      <c r="DEA54" s="2">
        <v>9718</v>
      </c>
      <c r="DEB54" s="2">
        <v>26813</v>
      </c>
      <c r="DEC54" s="2">
        <v>5613</v>
      </c>
      <c r="DED54" s="2">
        <v>12239</v>
      </c>
      <c r="DEE54" s="2">
        <v>13156</v>
      </c>
      <c r="DEF54" s="2">
        <v>25061</v>
      </c>
      <c r="DEG54" s="2">
        <v>11241</v>
      </c>
      <c r="DEH54" s="2">
        <v>10919</v>
      </c>
      <c r="DEI54" s="2">
        <v>46790</v>
      </c>
      <c r="DEJ54" s="2">
        <v>14720</v>
      </c>
      <c r="DEK54" s="2">
        <v>8362</v>
      </c>
      <c r="DEL54" s="2">
        <v>20440</v>
      </c>
      <c r="DEM54" s="2">
        <v>30573</v>
      </c>
      <c r="DEN54" s="2">
        <v>862894</v>
      </c>
      <c r="DEO54" s="2">
        <v>22579</v>
      </c>
      <c r="DEP54" s="2">
        <v>9836</v>
      </c>
      <c r="DEQ54" s="2">
        <v>76699</v>
      </c>
      <c r="DER54" s="2">
        <v>43164</v>
      </c>
      <c r="DES54" s="2">
        <v>157833</v>
      </c>
      <c r="DET54" s="2">
        <v>20551</v>
      </c>
      <c r="DEU54" s="2">
        <v>21838</v>
      </c>
      <c r="DEV54" s="2">
        <v>17053</v>
      </c>
      <c r="DEW54" s="2">
        <v>25059</v>
      </c>
      <c r="DEX54" s="2">
        <v>282089</v>
      </c>
      <c r="DEY54" s="2">
        <v>303215</v>
      </c>
      <c r="DEZ54" s="2">
        <v>75531</v>
      </c>
      <c r="DFA54" s="2">
        <v>51220</v>
      </c>
      <c r="DFB54" s="2">
        <v>81240</v>
      </c>
      <c r="DFC54" s="2">
        <v>257367</v>
      </c>
      <c r="DFD54" s="2">
        <v>157444</v>
      </c>
      <c r="DFE54" s="2">
        <v>131033</v>
      </c>
      <c r="DFF54" s="2">
        <v>48903</v>
      </c>
      <c r="DFG54" s="2">
        <v>105815</v>
      </c>
      <c r="DFH54" s="2">
        <v>27964</v>
      </c>
      <c r="DFI54" s="2">
        <v>67056</v>
      </c>
      <c r="DFJ54" s="2">
        <v>68511</v>
      </c>
      <c r="DFK54" s="2">
        <v>56434</v>
      </c>
      <c r="DFL54" s="2">
        <v>29228</v>
      </c>
      <c r="DFM54" s="2">
        <v>15698</v>
      </c>
      <c r="DFN54" s="2">
        <v>58075</v>
      </c>
      <c r="DFO54" s="2">
        <v>29347</v>
      </c>
      <c r="DFP54" s="2">
        <v>93143</v>
      </c>
      <c r="DFQ54" s="2">
        <v>351426</v>
      </c>
      <c r="DFR54" s="2">
        <v>35589</v>
      </c>
      <c r="DFS54" s="2">
        <v>355574</v>
      </c>
      <c r="DFT54" s="2">
        <v>124833</v>
      </c>
      <c r="DFU54" s="2">
        <v>286910</v>
      </c>
      <c r="DFV54" s="2">
        <v>130697</v>
      </c>
      <c r="DFW54" s="2">
        <v>142785</v>
      </c>
      <c r="DFX54" s="2">
        <v>83640</v>
      </c>
      <c r="DFY54" s="2">
        <v>1059986</v>
      </c>
      <c r="DFZ54" s="2">
        <v>1397045</v>
      </c>
      <c r="DGA54" s="2">
        <v>48421</v>
      </c>
      <c r="DGB54" s="2">
        <v>1060642</v>
      </c>
      <c r="DGC54" s="2">
        <v>157419</v>
      </c>
      <c r="DGD54" s="2">
        <v>366939</v>
      </c>
      <c r="DGE54" s="2">
        <v>168731</v>
      </c>
      <c r="DGF54" s="2">
        <v>62908</v>
      </c>
      <c r="DGG54" s="2">
        <v>19903</v>
      </c>
      <c r="DGH54" s="2">
        <v>38383</v>
      </c>
      <c r="DGI54" s="2" t="s">
        <v>5</v>
      </c>
      <c r="DGJ54" s="2">
        <v>32607</v>
      </c>
      <c r="DGK54" s="2">
        <v>77154</v>
      </c>
      <c r="DGL54" s="2" t="s">
        <v>5</v>
      </c>
      <c r="DGM54" s="2">
        <v>11307</v>
      </c>
      <c r="DGN54" s="2">
        <v>34895</v>
      </c>
      <c r="DGO54" s="2">
        <v>89579</v>
      </c>
      <c r="DGP54" s="2">
        <v>662232</v>
      </c>
      <c r="DGQ54" s="2" t="s">
        <v>5</v>
      </c>
      <c r="DGR54" s="2">
        <v>60410</v>
      </c>
      <c r="DGS54" s="2">
        <v>113057</v>
      </c>
      <c r="DGT54" s="2">
        <v>304827</v>
      </c>
      <c r="DGU54" s="2">
        <v>22437</v>
      </c>
      <c r="DGV54" s="2">
        <v>15163</v>
      </c>
      <c r="DGW54" s="2">
        <v>117836</v>
      </c>
      <c r="DGX54" s="2">
        <v>90594</v>
      </c>
      <c r="DGY54" s="2">
        <v>704242</v>
      </c>
      <c r="DGZ54" s="2">
        <v>1148368</v>
      </c>
      <c r="DHA54" s="2">
        <v>354249</v>
      </c>
      <c r="DHB54" s="2">
        <v>714365</v>
      </c>
      <c r="DHC54" s="2">
        <v>2399287</v>
      </c>
      <c r="DHD54" s="2" t="s">
        <v>5</v>
      </c>
      <c r="DHE54" s="2">
        <v>20676</v>
      </c>
      <c r="DHF54" s="2">
        <v>160873</v>
      </c>
      <c r="DHG54" s="2">
        <v>430384</v>
      </c>
      <c r="DHH54" s="2">
        <v>103782</v>
      </c>
      <c r="DHI54" s="2">
        <v>511585</v>
      </c>
      <c r="DHJ54" s="2">
        <v>241650</v>
      </c>
      <c r="DHK54" s="2">
        <v>26617</v>
      </c>
      <c r="DHL54" s="2">
        <v>151426</v>
      </c>
      <c r="DHM54" s="2">
        <v>26087</v>
      </c>
      <c r="DHN54" s="2">
        <v>316603</v>
      </c>
      <c r="DHO54" s="2">
        <v>6181833</v>
      </c>
      <c r="DHP54" s="2">
        <v>16525</v>
      </c>
      <c r="DHQ54" s="2">
        <v>17451</v>
      </c>
      <c r="DHR54" s="2">
        <v>38228</v>
      </c>
      <c r="DHS54" s="2">
        <v>127784</v>
      </c>
      <c r="DHT54" s="2">
        <v>114688</v>
      </c>
      <c r="DHU54" s="2">
        <v>87893</v>
      </c>
      <c r="DHV54" s="2">
        <v>25672</v>
      </c>
      <c r="DHW54" s="2">
        <v>3625</v>
      </c>
      <c r="DHX54" s="2">
        <v>204913</v>
      </c>
      <c r="DHY54" s="2">
        <v>50190</v>
      </c>
      <c r="DHZ54" s="2">
        <v>37718</v>
      </c>
      <c r="DIA54" s="2">
        <v>18074</v>
      </c>
      <c r="DIB54" s="2">
        <v>21230</v>
      </c>
      <c r="DIC54" s="2">
        <v>24793</v>
      </c>
      <c r="DID54" s="2">
        <v>60207</v>
      </c>
      <c r="DIE54" s="2">
        <v>143883</v>
      </c>
      <c r="DIF54" s="2">
        <v>39092</v>
      </c>
      <c r="DIG54" s="2">
        <v>63785</v>
      </c>
      <c r="DIH54" s="2">
        <v>28595</v>
      </c>
      <c r="DII54" s="2">
        <v>124263</v>
      </c>
      <c r="DIJ54" s="2">
        <v>48735</v>
      </c>
      <c r="DIK54" s="2">
        <v>45985</v>
      </c>
      <c r="DIL54" s="2">
        <v>75141</v>
      </c>
      <c r="DIM54" s="2">
        <v>58727</v>
      </c>
      <c r="DIN54" s="2">
        <v>5813</v>
      </c>
      <c r="DIO54" s="2">
        <v>38305</v>
      </c>
      <c r="DIP54" s="2">
        <v>36510</v>
      </c>
      <c r="DIQ54" s="2">
        <v>34014</v>
      </c>
      <c r="DIR54" s="2">
        <v>74482</v>
      </c>
      <c r="DIS54" s="2">
        <v>3070164</v>
      </c>
      <c r="DIT54" s="2">
        <v>6763</v>
      </c>
      <c r="DIU54" s="2">
        <v>633504</v>
      </c>
      <c r="DIV54" s="2">
        <v>141448</v>
      </c>
      <c r="DIW54" s="2">
        <v>108575</v>
      </c>
      <c r="DIX54" s="2">
        <v>72065</v>
      </c>
      <c r="DIY54" s="2">
        <v>165603</v>
      </c>
      <c r="DIZ54" s="2">
        <v>35612</v>
      </c>
      <c r="DJA54" s="2">
        <v>11708</v>
      </c>
      <c r="DJB54" s="2" t="s">
        <v>5</v>
      </c>
      <c r="DJC54" s="2">
        <v>32023</v>
      </c>
      <c r="DJD54" s="2">
        <v>185770</v>
      </c>
      <c r="DJE54" s="2">
        <v>24786</v>
      </c>
      <c r="DJF54" s="2">
        <v>13420</v>
      </c>
      <c r="DJG54" s="2">
        <v>31186</v>
      </c>
      <c r="DJH54" s="2">
        <v>952354</v>
      </c>
      <c r="DJI54" s="2">
        <v>23252</v>
      </c>
      <c r="DJJ54" s="2">
        <v>1565847</v>
      </c>
      <c r="DJK54" s="2">
        <v>51051</v>
      </c>
      <c r="DJL54" s="2">
        <v>82703</v>
      </c>
      <c r="DJM54" s="2" t="s">
        <v>5</v>
      </c>
      <c r="DJN54" s="2">
        <v>65594</v>
      </c>
      <c r="DJO54" s="2" t="s">
        <v>5</v>
      </c>
      <c r="DJP54" s="2">
        <v>149663</v>
      </c>
      <c r="DJQ54" s="2">
        <v>31476</v>
      </c>
      <c r="DJR54" s="2">
        <v>821619</v>
      </c>
      <c r="DJS54" s="2">
        <v>147100</v>
      </c>
      <c r="DJT54" s="2">
        <v>38980</v>
      </c>
      <c r="DJU54" s="2" t="s">
        <v>5</v>
      </c>
      <c r="DJV54" s="2">
        <v>1465923</v>
      </c>
      <c r="DJW54" s="2" t="s">
        <v>5</v>
      </c>
      <c r="DJX54" s="2">
        <v>400243</v>
      </c>
      <c r="DJY54" s="2" t="s">
        <v>5</v>
      </c>
      <c r="DJZ54" s="2">
        <v>72624</v>
      </c>
      <c r="DKA54" s="2" t="s">
        <v>5</v>
      </c>
      <c r="DKB54" s="2" t="s">
        <v>5</v>
      </c>
      <c r="DKC54" s="2" t="s">
        <v>5</v>
      </c>
      <c r="DKD54" s="2" t="s">
        <v>5</v>
      </c>
      <c r="DKE54" s="2" t="s">
        <v>5</v>
      </c>
      <c r="DKF54" s="2" t="s">
        <v>5</v>
      </c>
      <c r="DKG54" s="2" t="s">
        <v>5</v>
      </c>
      <c r="DKH54" s="2" t="s">
        <v>5</v>
      </c>
      <c r="DKI54" s="2" t="s">
        <v>5</v>
      </c>
      <c r="DKJ54" s="2" t="s">
        <v>5</v>
      </c>
      <c r="DKK54" s="2" t="s">
        <v>5</v>
      </c>
      <c r="DKL54" s="2" t="s">
        <v>5</v>
      </c>
      <c r="DKM54" s="2" t="s">
        <v>5</v>
      </c>
      <c r="DKN54" s="2" t="s">
        <v>5</v>
      </c>
      <c r="DKO54" s="2">
        <v>3271</v>
      </c>
      <c r="DKP54" s="2" t="s">
        <v>5</v>
      </c>
      <c r="DKQ54" s="2" t="s">
        <v>5</v>
      </c>
      <c r="DKR54" s="2" t="s">
        <v>5</v>
      </c>
      <c r="DKS54" s="2">
        <v>20201</v>
      </c>
      <c r="DKT54" s="2" t="s">
        <v>5</v>
      </c>
      <c r="DKU54" s="2">
        <v>33136</v>
      </c>
      <c r="DKV54" s="2" t="s">
        <v>5</v>
      </c>
      <c r="DKW54" s="2">
        <v>21151</v>
      </c>
      <c r="DKX54" s="2" t="s">
        <v>5</v>
      </c>
      <c r="DKY54" s="2">
        <v>340209</v>
      </c>
      <c r="DKZ54" s="2" t="s">
        <v>5</v>
      </c>
      <c r="DLA54" s="2" t="s">
        <v>5</v>
      </c>
      <c r="DLB54" s="2">
        <v>328582</v>
      </c>
      <c r="DLC54" s="2" t="s">
        <v>5</v>
      </c>
      <c r="DLD54" s="2" t="s">
        <v>5</v>
      </c>
      <c r="DLE54" s="2">
        <v>8022</v>
      </c>
      <c r="DLF54" s="2" t="s">
        <v>5</v>
      </c>
      <c r="DLG54" s="2" t="s">
        <v>5</v>
      </c>
      <c r="DLH54" s="2">
        <v>36782</v>
      </c>
      <c r="DLI54" s="2">
        <v>63520</v>
      </c>
      <c r="DLJ54" s="2">
        <v>40351</v>
      </c>
      <c r="DLK54" s="2">
        <v>26712</v>
      </c>
      <c r="DLL54" s="2">
        <v>51848</v>
      </c>
      <c r="DLM54" s="2" t="s">
        <v>5</v>
      </c>
      <c r="DLN54" s="2">
        <v>287419</v>
      </c>
      <c r="DLO54" s="2" t="s">
        <v>5</v>
      </c>
      <c r="DLP54" s="2" t="s">
        <v>5</v>
      </c>
      <c r="DLQ54" s="2" t="s">
        <v>5</v>
      </c>
      <c r="DLR54" s="2" t="s">
        <v>5</v>
      </c>
      <c r="DLS54" s="2" t="s">
        <v>5</v>
      </c>
      <c r="DLT54" s="2" t="s">
        <v>5</v>
      </c>
      <c r="DLU54" s="2" t="s">
        <v>5</v>
      </c>
      <c r="DLV54" s="2">
        <v>1277922</v>
      </c>
      <c r="DLW54" s="2">
        <v>90889</v>
      </c>
      <c r="DLX54" s="2" t="s">
        <v>5</v>
      </c>
      <c r="DLY54" s="2" t="s">
        <v>5</v>
      </c>
      <c r="DLZ54" s="2" t="s">
        <v>5</v>
      </c>
      <c r="DMA54" s="2">
        <v>65166</v>
      </c>
      <c r="DMB54" s="2" t="s">
        <v>5</v>
      </c>
      <c r="DMC54" s="2" t="s">
        <v>5</v>
      </c>
      <c r="DMD54" s="2">
        <v>10138000</v>
      </c>
      <c r="DME54" s="2">
        <v>129725</v>
      </c>
      <c r="DMF54" s="2">
        <v>149387</v>
      </c>
      <c r="DMG54" s="2">
        <v>1502162</v>
      </c>
      <c r="DMH54" s="2" t="s">
        <v>5</v>
      </c>
      <c r="DMI54" s="2" t="s">
        <v>5</v>
      </c>
      <c r="DMJ54" s="2">
        <v>33727</v>
      </c>
      <c r="DMK54" s="2">
        <v>2978</v>
      </c>
      <c r="DML54" s="2">
        <v>60931</v>
      </c>
      <c r="DMM54" s="2" t="s">
        <v>5</v>
      </c>
      <c r="DMN54" s="2">
        <v>241048</v>
      </c>
      <c r="DMO54" s="2">
        <v>95241</v>
      </c>
      <c r="DMP54" s="2" t="s">
        <v>5</v>
      </c>
      <c r="DMQ54" s="2">
        <v>65534</v>
      </c>
      <c r="DMR54" s="2">
        <v>62187</v>
      </c>
      <c r="DMS54" s="2">
        <v>622859</v>
      </c>
      <c r="DMT54" s="2">
        <v>8835239</v>
      </c>
      <c r="DMU54" s="2">
        <v>875604</v>
      </c>
      <c r="DMV54" s="2">
        <v>143796</v>
      </c>
      <c r="DMW54" s="2">
        <v>98961</v>
      </c>
      <c r="DMX54" s="2">
        <v>34472</v>
      </c>
      <c r="DMY54" s="2">
        <v>10067</v>
      </c>
      <c r="DMZ54" s="2">
        <v>125142</v>
      </c>
      <c r="DNA54" s="2">
        <v>36008</v>
      </c>
      <c r="DNB54" s="2" t="s">
        <v>5</v>
      </c>
      <c r="DNC54" s="2">
        <v>26715</v>
      </c>
      <c r="DND54" s="2">
        <v>110182</v>
      </c>
      <c r="DNE54" s="2" t="s">
        <v>5</v>
      </c>
      <c r="DNF54" s="2">
        <v>122243</v>
      </c>
      <c r="DNG54" s="2">
        <v>14378</v>
      </c>
      <c r="DNH54" s="2" t="s">
        <v>5</v>
      </c>
      <c r="DNI54" s="2" t="s">
        <v>5</v>
      </c>
      <c r="DNJ54" s="2" t="s">
        <v>5</v>
      </c>
      <c r="DNK54" s="2">
        <v>232247</v>
      </c>
      <c r="DNL54" s="2">
        <v>105619</v>
      </c>
      <c r="DNM54" s="2">
        <v>203282</v>
      </c>
      <c r="DNN54" s="2" t="s">
        <v>5</v>
      </c>
      <c r="DNO54" s="2" t="s">
        <v>5</v>
      </c>
      <c r="DNP54" s="2" t="s">
        <v>5</v>
      </c>
      <c r="DNQ54" s="2">
        <v>481086</v>
      </c>
      <c r="DNR54" s="2" t="s">
        <v>5</v>
      </c>
      <c r="DNS54" s="2" t="s">
        <v>5</v>
      </c>
      <c r="DNT54" s="2">
        <v>250683</v>
      </c>
      <c r="DNU54" s="2" t="s">
        <v>5</v>
      </c>
      <c r="DNV54" s="2">
        <v>1463894</v>
      </c>
      <c r="DNW54" s="2">
        <v>93015</v>
      </c>
      <c r="DNX54" s="2" t="s">
        <v>5</v>
      </c>
      <c r="DNY54" s="2" t="s">
        <v>5</v>
      </c>
      <c r="DNZ54" s="2" t="s">
        <v>5</v>
      </c>
      <c r="DOA54" s="2" t="s">
        <v>5</v>
      </c>
      <c r="DOB54" s="2" t="s">
        <v>5</v>
      </c>
      <c r="DOC54" s="2">
        <v>100442</v>
      </c>
      <c r="DOD54" s="2" t="s">
        <v>5</v>
      </c>
      <c r="DOE54" s="2" t="s">
        <v>5</v>
      </c>
      <c r="DOF54" s="2" t="s">
        <v>5</v>
      </c>
      <c r="DOG54" s="2" t="s">
        <v>5</v>
      </c>
      <c r="DOH54" s="2">
        <v>45723</v>
      </c>
      <c r="DOI54" s="2" t="s">
        <v>5</v>
      </c>
      <c r="DOJ54" s="2">
        <v>19639327</v>
      </c>
      <c r="DOK54" s="2">
        <v>10936</v>
      </c>
      <c r="DOL54" s="2" t="s">
        <v>5</v>
      </c>
      <c r="DOM54" s="2">
        <v>756133</v>
      </c>
      <c r="DON54" s="2">
        <v>28342</v>
      </c>
      <c r="DOO54" s="2" t="s">
        <v>5</v>
      </c>
      <c r="DOP54" s="2" t="s">
        <v>5</v>
      </c>
      <c r="DOQ54" s="2">
        <v>763433</v>
      </c>
      <c r="DOR54" s="2" t="s">
        <v>5</v>
      </c>
      <c r="DOS54" s="2" t="s">
        <v>5</v>
      </c>
      <c r="DOT54" s="2">
        <v>1294284</v>
      </c>
      <c r="DOU54" s="2" t="s">
        <v>5</v>
      </c>
      <c r="DOV54" s="2">
        <v>80383</v>
      </c>
      <c r="DOW54" s="2">
        <v>16879000</v>
      </c>
      <c r="DOX54" s="2" t="s">
        <v>5</v>
      </c>
      <c r="DOY54" s="2" t="s">
        <v>5</v>
      </c>
      <c r="DOZ54" s="2" t="s">
        <v>5</v>
      </c>
      <c r="DPA54" s="2" t="s">
        <v>5</v>
      </c>
      <c r="DPB54" s="2" t="s">
        <v>5</v>
      </c>
      <c r="DPC54" s="2" t="s">
        <v>5</v>
      </c>
      <c r="DPD54" s="2">
        <v>1401141</v>
      </c>
      <c r="DPE54" s="2">
        <v>19449</v>
      </c>
      <c r="DPF54" s="2">
        <v>85340</v>
      </c>
      <c r="DPG54" s="2" t="s">
        <v>5</v>
      </c>
      <c r="DPH54" s="2" t="s">
        <v>5</v>
      </c>
      <c r="DPI54" s="2" t="s">
        <v>5</v>
      </c>
      <c r="DPJ54" s="2" t="s">
        <v>5</v>
      </c>
      <c r="DPK54" s="2">
        <v>308675</v>
      </c>
      <c r="DPL54" s="2">
        <v>320316</v>
      </c>
      <c r="DPM54" s="2" t="s">
        <v>5</v>
      </c>
      <c r="DPN54" s="2" t="s">
        <v>5</v>
      </c>
      <c r="DPO54" s="2">
        <v>140726</v>
      </c>
      <c r="DPP54" s="2">
        <v>203899</v>
      </c>
      <c r="DPQ54" s="2" t="s">
        <v>5</v>
      </c>
      <c r="DPR54" s="2">
        <v>69225</v>
      </c>
      <c r="DPS54" s="2">
        <v>243263</v>
      </c>
      <c r="DPT54" s="2">
        <v>496519</v>
      </c>
      <c r="DPU54" s="2">
        <v>1556685</v>
      </c>
      <c r="DPV54" s="2" t="s">
        <v>5</v>
      </c>
      <c r="DPW54" s="2" t="s">
        <v>5</v>
      </c>
      <c r="DPX54" s="2">
        <v>74484</v>
      </c>
      <c r="DPY54" s="2">
        <v>133697</v>
      </c>
      <c r="DPZ54" s="2">
        <v>944367</v>
      </c>
      <c r="DQA54" s="2">
        <v>11290</v>
      </c>
      <c r="DQB54" s="2">
        <v>49073</v>
      </c>
      <c r="DQC54" s="2" t="s">
        <v>5</v>
      </c>
      <c r="DQD54" s="2" t="s">
        <v>5</v>
      </c>
      <c r="DQE54" s="2">
        <v>1059615</v>
      </c>
      <c r="DQF54" s="2">
        <v>16319</v>
      </c>
      <c r="DQG54" s="2">
        <v>30295</v>
      </c>
      <c r="DQH54" s="2">
        <v>26736</v>
      </c>
      <c r="DQI54" s="2" t="s">
        <v>5</v>
      </c>
      <c r="DQJ54" s="2" t="s">
        <v>5</v>
      </c>
      <c r="DQK54" s="2">
        <v>242067</v>
      </c>
      <c r="DQL54" s="2" t="s">
        <v>5</v>
      </c>
      <c r="DQM54" s="2" t="s">
        <v>5</v>
      </c>
      <c r="DQN54" s="2" t="s">
        <v>5</v>
      </c>
      <c r="DQO54" s="2" t="s">
        <v>5</v>
      </c>
      <c r="DQP54" s="2">
        <v>111410</v>
      </c>
      <c r="DQQ54" s="2">
        <v>84857</v>
      </c>
      <c r="DQR54" s="2" t="s">
        <v>5</v>
      </c>
      <c r="DQS54" s="2" t="s">
        <v>5</v>
      </c>
      <c r="DQT54" s="2">
        <v>57064</v>
      </c>
      <c r="DQU54" s="2" t="s">
        <v>5</v>
      </c>
      <c r="DQV54" s="2" t="s">
        <v>5</v>
      </c>
      <c r="DQW54" s="2">
        <v>10901</v>
      </c>
      <c r="DQX54" s="2" t="s">
        <v>5</v>
      </c>
      <c r="DQY54" s="2" t="s">
        <v>5</v>
      </c>
      <c r="DQZ54" s="2" t="s">
        <v>5</v>
      </c>
      <c r="DRA54" s="2" t="s">
        <v>5</v>
      </c>
      <c r="DRB54" s="2">
        <v>165761</v>
      </c>
      <c r="DRC54" s="2">
        <v>271869</v>
      </c>
      <c r="DRD54" s="2" t="s">
        <v>5</v>
      </c>
      <c r="DRE54" s="2" t="s">
        <v>5</v>
      </c>
      <c r="DRF54" s="2">
        <v>130612</v>
      </c>
      <c r="DRG54" s="2">
        <v>439846</v>
      </c>
      <c r="DRH54" s="2">
        <v>2576</v>
      </c>
      <c r="DRI54" s="2">
        <v>38156</v>
      </c>
      <c r="DRJ54" s="2">
        <v>863447</v>
      </c>
      <c r="DRK54" s="2">
        <v>26381</v>
      </c>
      <c r="DRL54" s="2">
        <v>29475</v>
      </c>
      <c r="DRM54" s="2">
        <v>132213</v>
      </c>
      <c r="DRN54" s="2">
        <v>174582</v>
      </c>
      <c r="DRO54" s="2">
        <v>47344</v>
      </c>
      <c r="DRP54" s="2">
        <v>49239</v>
      </c>
      <c r="DRQ54" s="2">
        <v>43561</v>
      </c>
      <c r="DRR54" s="2">
        <v>28463</v>
      </c>
      <c r="DRS54" s="2">
        <v>68166</v>
      </c>
      <c r="DRT54" s="2">
        <v>723575</v>
      </c>
      <c r="DRU54" s="2" t="s">
        <v>5</v>
      </c>
      <c r="DRV54" s="2">
        <v>666044</v>
      </c>
      <c r="DRW54" s="2" t="s">
        <v>5</v>
      </c>
      <c r="DRX54" s="2" t="s">
        <v>5</v>
      </c>
      <c r="DRY54" s="2" t="s">
        <v>5</v>
      </c>
      <c r="DRZ54" s="2">
        <v>129991</v>
      </c>
      <c r="DSA54" s="2" t="s">
        <v>5</v>
      </c>
      <c r="DSB54" s="2" t="s">
        <v>5</v>
      </c>
      <c r="DSC54" s="2" t="s">
        <v>5</v>
      </c>
      <c r="DSD54" s="2">
        <v>13228</v>
      </c>
      <c r="DSE54" s="2" t="s">
        <v>5</v>
      </c>
      <c r="DSF54" s="2">
        <v>92920</v>
      </c>
      <c r="DSG54" s="2">
        <v>40656</v>
      </c>
      <c r="DSH54" s="2">
        <v>152744</v>
      </c>
      <c r="DSI54" s="2" t="s">
        <v>5</v>
      </c>
      <c r="DSJ54" s="2">
        <v>505739</v>
      </c>
      <c r="DSK54" s="2" t="s">
        <v>5</v>
      </c>
      <c r="DSL54" s="2">
        <v>21161</v>
      </c>
      <c r="DSM54" s="2">
        <v>23387</v>
      </c>
      <c r="DSN54" s="2">
        <v>18877</v>
      </c>
      <c r="DSO54" s="2">
        <v>83076</v>
      </c>
      <c r="DSP54" s="2">
        <v>9033</v>
      </c>
      <c r="DSQ54" s="2">
        <v>30375</v>
      </c>
      <c r="DSR54" s="2">
        <v>42012</v>
      </c>
      <c r="DSS54" s="2">
        <v>232294</v>
      </c>
      <c r="DST54" s="2">
        <v>19472</v>
      </c>
      <c r="DSU54" s="2">
        <v>392749</v>
      </c>
      <c r="DSV54" s="2">
        <v>5212</v>
      </c>
      <c r="DSW54" s="2">
        <v>30762</v>
      </c>
      <c r="DSX54" s="2">
        <v>15635</v>
      </c>
      <c r="DSY54" s="2">
        <v>95651</v>
      </c>
      <c r="DSZ54" s="2">
        <v>38490</v>
      </c>
      <c r="DTA54" s="2">
        <v>32204</v>
      </c>
      <c r="DTB54" s="2">
        <v>37831</v>
      </c>
      <c r="DTC54" s="2">
        <v>80137</v>
      </c>
      <c r="DTD54" s="2">
        <v>16314</v>
      </c>
      <c r="DTE54" s="2">
        <v>21154</v>
      </c>
      <c r="DTF54" s="2">
        <v>22248</v>
      </c>
      <c r="DTG54" s="2">
        <v>21280000</v>
      </c>
      <c r="DTH54" s="2">
        <v>25065</v>
      </c>
      <c r="DTI54" s="2">
        <v>95398</v>
      </c>
      <c r="DTJ54" s="2">
        <v>39089</v>
      </c>
      <c r="DTK54" s="2">
        <v>25804</v>
      </c>
      <c r="DTL54" s="2">
        <v>78877</v>
      </c>
      <c r="DTM54" s="2">
        <v>5092</v>
      </c>
      <c r="DTN54" s="2">
        <v>38916</v>
      </c>
      <c r="DTO54" s="2">
        <v>234244</v>
      </c>
      <c r="DTP54" s="2">
        <v>59524</v>
      </c>
      <c r="DTQ54" s="2">
        <v>40045</v>
      </c>
      <c r="DTR54" s="2">
        <v>26407</v>
      </c>
      <c r="DTS54" s="2">
        <v>1778392</v>
      </c>
      <c r="DTT54" s="2">
        <v>10312</v>
      </c>
      <c r="DTU54" s="2">
        <v>47340</v>
      </c>
      <c r="DTV54" s="2">
        <v>97605</v>
      </c>
      <c r="DTW54" s="2">
        <v>19523</v>
      </c>
      <c r="DTX54" s="2">
        <v>19990</v>
      </c>
      <c r="DTY54" s="2">
        <v>76373</v>
      </c>
      <c r="DTZ54" s="2">
        <v>32495</v>
      </c>
      <c r="DUA54" s="2">
        <v>155240</v>
      </c>
      <c r="DUB54" s="2">
        <v>15687</v>
      </c>
      <c r="DUC54" s="2">
        <v>9878</v>
      </c>
      <c r="DUD54" s="2">
        <v>40148</v>
      </c>
      <c r="DUE54" s="2">
        <v>5235</v>
      </c>
      <c r="DUF54" s="2">
        <v>20143</v>
      </c>
      <c r="DUG54" s="2">
        <v>27722</v>
      </c>
      <c r="DUH54" s="2">
        <v>18125286</v>
      </c>
      <c r="DUI54" s="2">
        <v>51101</v>
      </c>
      <c r="DUJ54" s="2">
        <v>182256</v>
      </c>
      <c r="DUK54" s="2">
        <v>9845</v>
      </c>
      <c r="DUL54" s="2">
        <v>105232</v>
      </c>
      <c r="DUM54" s="2">
        <v>126982</v>
      </c>
      <c r="DUN54" s="2">
        <v>71685</v>
      </c>
      <c r="DUO54" s="2">
        <v>21594</v>
      </c>
      <c r="DUP54" s="2">
        <v>111458</v>
      </c>
      <c r="DUQ54" s="2">
        <v>28254</v>
      </c>
      <c r="DUR54" s="2">
        <v>75475</v>
      </c>
      <c r="DUS54" s="2">
        <v>14292</v>
      </c>
      <c r="DUT54" s="2">
        <v>2338</v>
      </c>
      <c r="DUU54" s="2">
        <v>421987</v>
      </c>
      <c r="DUV54" s="2">
        <v>59209</v>
      </c>
      <c r="DUW54" s="2">
        <v>24546</v>
      </c>
      <c r="DUX54" s="2">
        <v>2709</v>
      </c>
      <c r="DUY54" s="2">
        <v>39410</v>
      </c>
      <c r="DUZ54" s="2">
        <v>50278</v>
      </c>
      <c r="DVA54" s="2">
        <v>43721</v>
      </c>
      <c r="DVB54" s="2">
        <v>859394</v>
      </c>
      <c r="DVC54" s="2">
        <v>9745</v>
      </c>
      <c r="DVD54" s="2">
        <v>21362</v>
      </c>
      <c r="DVE54" s="2">
        <v>56216</v>
      </c>
      <c r="DVF54" s="2">
        <v>33541</v>
      </c>
      <c r="DVG54" s="2">
        <v>23374</v>
      </c>
      <c r="DVH54" s="2">
        <v>21732</v>
      </c>
      <c r="DVI54" s="2">
        <v>151296</v>
      </c>
      <c r="DVJ54" s="2">
        <v>27318</v>
      </c>
      <c r="DVK54" s="2">
        <v>27711</v>
      </c>
      <c r="DVL54" s="2">
        <v>37818</v>
      </c>
      <c r="DVM54" s="2">
        <v>20016</v>
      </c>
      <c r="DVN54" s="2">
        <v>211344</v>
      </c>
      <c r="DVO54" s="2">
        <v>56270</v>
      </c>
      <c r="DVP54" s="2">
        <v>15156</v>
      </c>
      <c r="DVQ54" s="2">
        <v>22495</v>
      </c>
      <c r="DVR54" s="2">
        <v>8790</v>
      </c>
      <c r="DVS54" s="2">
        <v>12997</v>
      </c>
      <c r="DVT54" s="2">
        <v>27607</v>
      </c>
      <c r="DVU54" s="2">
        <v>43082</v>
      </c>
      <c r="DVV54" s="2">
        <v>119870</v>
      </c>
      <c r="DVW54" s="2">
        <v>12508</v>
      </c>
      <c r="DVX54" s="2">
        <v>13077</v>
      </c>
      <c r="DVY54" s="2">
        <v>122219</v>
      </c>
      <c r="DVZ54" s="2">
        <v>66682</v>
      </c>
      <c r="DWA54" s="2">
        <v>11402</v>
      </c>
      <c r="DWB54" s="2">
        <v>10804</v>
      </c>
      <c r="DWC54" s="2">
        <v>14679</v>
      </c>
      <c r="DWD54" s="2">
        <v>130846</v>
      </c>
      <c r="DWE54" s="2">
        <v>2313</v>
      </c>
      <c r="DWF54" s="2">
        <v>58106</v>
      </c>
      <c r="DWG54" s="2">
        <v>301681</v>
      </c>
      <c r="DWH54" s="2">
        <v>19501</v>
      </c>
      <c r="DWI54" s="2">
        <v>41671</v>
      </c>
      <c r="DWJ54" s="2">
        <v>472048</v>
      </c>
      <c r="DWK54" s="2">
        <v>33780</v>
      </c>
      <c r="DWL54" s="2">
        <v>18894</v>
      </c>
      <c r="DWM54" s="2">
        <v>47373</v>
      </c>
      <c r="DWN54" s="2">
        <v>36140</v>
      </c>
      <c r="DWO54" s="2">
        <v>8144</v>
      </c>
      <c r="DWP54" s="2">
        <v>28307</v>
      </c>
      <c r="DWQ54" s="2">
        <v>7789</v>
      </c>
      <c r="DWR54" s="2">
        <v>15457</v>
      </c>
      <c r="DWS54" s="2">
        <v>22080</v>
      </c>
      <c r="DWT54" s="2">
        <v>22076</v>
      </c>
      <c r="DWU54" s="2">
        <v>17971</v>
      </c>
      <c r="DWV54" s="2">
        <v>32617</v>
      </c>
      <c r="DWW54" s="2">
        <v>8520</v>
      </c>
      <c r="DWX54" s="2">
        <v>50669</v>
      </c>
      <c r="DWY54" s="2">
        <v>17193</v>
      </c>
      <c r="DWZ54" s="2">
        <v>46698</v>
      </c>
      <c r="DXA54" s="2">
        <v>20040</v>
      </c>
      <c r="DXB54" s="2">
        <v>38305</v>
      </c>
      <c r="DXC54" s="2">
        <v>39128</v>
      </c>
      <c r="DXD54" s="2">
        <v>18057930</v>
      </c>
      <c r="DXE54" s="2">
        <v>82570</v>
      </c>
      <c r="DXF54" s="2">
        <v>8767</v>
      </c>
      <c r="DXG54" s="2">
        <v>198252</v>
      </c>
      <c r="DXH54" s="2">
        <v>12015</v>
      </c>
      <c r="DXI54" s="2">
        <v>126174</v>
      </c>
      <c r="DXJ54" s="2">
        <v>153522</v>
      </c>
      <c r="DXK54" s="2">
        <v>72622</v>
      </c>
      <c r="DXL54" s="2">
        <v>19659</v>
      </c>
      <c r="DXM54" s="2">
        <v>1007018</v>
      </c>
      <c r="DXN54" s="2">
        <v>6367</v>
      </c>
      <c r="DXO54" s="2">
        <v>92954</v>
      </c>
      <c r="DXP54" s="2">
        <v>31633</v>
      </c>
      <c r="DXQ54" s="2">
        <v>9358</v>
      </c>
      <c r="DXR54" s="2">
        <v>9143</v>
      </c>
      <c r="DXS54" s="2">
        <v>15832</v>
      </c>
      <c r="DXT54" s="2">
        <v>6263</v>
      </c>
      <c r="DXU54" s="2">
        <v>7780</v>
      </c>
      <c r="DXV54" s="2">
        <v>26327</v>
      </c>
      <c r="DXW54" s="2">
        <v>11357</v>
      </c>
      <c r="DXX54" s="2">
        <v>123856</v>
      </c>
      <c r="DXY54" s="2">
        <v>48632</v>
      </c>
      <c r="DXZ54" s="2">
        <v>12650</v>
      </c>
      <c r="DYA54" s="2">
        <v>57210</v>
      </c>
      <c r="DYB54" s="2">
        <v>152727</v>
      </c>
      <c r="DYC54" s="2">
        <v>7112</v>
      </c>
      <c r="DYD54" s="2">
        <v>11788</v>
      </c>
      <c r="DYE54" s="2">
        <v>116511</v>
      </c>
      <c r="DYF54" s="2">
        <v>6412</v>
      </c>
      <c r="DYG54" s="2">
        <v>12286</v>
      </c>
      <c r="DYH54" s="2">
        <v>7697</v>
      </c>
      <c r="DYI54" s="2">
        <v>37019</v>
      </c>
      <c r="DYJ54" s="2">
        <v>1734345</v>
      </c>
      <c r="DYK54" s="2">
        <v>60723879</v>
      </c>
      <c r="DYL54" s="2">
        <v>78328</v>
      </c>
      <c r="DYM54" s="2">
        <v>404396</v>
      </c>
      <c r="DYN54" s="2">
        <v>65796</v>
      </c>
      <c r="DYO54" s="2">
        <v>37394</v>
      </c>
      <c r="DYP54" s="2">
        <v>153942</v>
      </c>
      <c r="DYQ54" s="2">
        <v>9027</v>
      </c>
      <c r="DYR54" s="2">
        <v>167894</v>
      </c>
      <c r="DYS54" s="2">
        <v>250372</v>
      </c>
      <c r="DYT54" s="2">
        <v>9774</v>
      </c>
      <c r="DYU54" s="2">
        <v>3885</v>
      </c>
      <c r="DYV54" s="2">
        <v>16640</v>
      </c>
      <c r="DYW54" s="2">
        <v>62449</v>
      </c>
      <c r="DYX54" s="2">
        <v>12769</v>
      </c>
      <c r="DYY54" s="2">
        <v>6364</v>
      </c>
      <c r="DYZ54" s="2">
        <v>88050</v>
      </c>
      <c r="DZA54" s="2">
        <v>48745</v>
      </c>
      <c r="DZB54" s="2">
        <v>36548</v>
      </c>
      <c r="DZC54" s="2">
        <v>13211</v>
      </c>
      <c r="DZD54" s="2">
        <v>10982</v>
      </c>
      <c r="DZE54" s="2">
        <v>143028</v>
      </c>
      <c r="DZF54" s="2">
        <v>66689</v>
      </c>
      <c r="DZG54" s="2">
        <v>41814</v>
      </c>
      <c r="DZH54" s="2">
        <v>37788</v>
      </c>
      <c r="DZI54" s="2">
        <v>259899</v>
      </c>
      <c r="DZJ54" s="2">
        <v>51619</v>
      </c>
      <c r="DZK54" s="2">
        <v>1225694</v>
      </c>
      <c r="DZL54" s="2">
        <v>5514</v>
      </c>
      <c r="DZM54" s="2">
        <v>25014</v>
      </c>
      <c r="DZN54" s="2">
        <v>33606</v>
      </c>
      <c r="DZO54" s="2">
        <v>9794</v>
      </c>
      <c r="DZP54" s="2">
        <v>25086</v>
      </c>
      <c r="DZQ54" s="2">
        <v>19295</v>
      </c>
      <c r="DZR54" s="2">
        <v>3005</v>
      </c>
      <c r="DZS54" s="2">
        <v>33729</v>
      </c>
      <c r="DZT54" s="2">
        <v>223538</v>
      </c>
      <c r="DZU54" s="2">
        <v>109836</v>
      </c>
      <c r="DZV54" s="2">
        <v>4684174</v>
      </c>
      <c r="DZW54" s="2">
        <v>18588</v>
      </c>
      <c r="DZX54" s="2">
        <v>50815</v>
      </c>
      <c r="DZY54" s="2">
        <v>63827</v>
      </c>
      <c r="DZZ54" s="2">
        <v>32819</v>
      </c>
      <c r="EAA54" s="2">
        <v>30956</v>
      </c>
      <c r="EAB54" s="2">
        <v>19245</v>
      </c>
      <c r="EAC54" s="2">
        <v>14823</v>
      </c>
      <c r="EAD54" s="2">
        <v>11976</v>
      </c>
      <c r="EAE54" s="2">
        <v>8188</v>
      </c>
      <c r="EAF54" s="2">
        <v>21958</v>
      </c>
      <c r="EAG54" s="2">
        <v>6652</v>
      </c>
      <c r="EAH54" s="2">
        <v>8636</v>
      </c>
      <c r="EAI54" s="2">
        <v>12962</v>
      </c>
      <c r="EAJ54" s="2">
        <v>41820</v>
      </c>
      <c r="EAK54" s="2">
        <v>42614</v>
      </c>
      <c r="EAL54" s="2" t="s">
        <v>5</v>
      </c>
      <c r="EAM54" s="2">
        <v>12775</v>
      </c>
      <c r="EAN54" s="2">
        <v>9959</v>
      </c>
      <c r="EAO54" s="2">
        <v>2292</v>
      </c>
      <c r="EAP54" s="2">
        <v>2097</v>
      </c>
      <c r="EAQ54" s="2">
        <v>7202</v>
      </c>
      <c r="EAR54" s="2">
        <v>4507</v>
      </c>
      <c r="EAS54" s="2">
        <v>15338</v>
      </c>
      <c r="EAT54" s="2">
        <v>28529</v>
      </c>
      <c r="EAU54" s="2">
        <v>129558</v>
      </c>
      <c r="EAV54" s="2">
        <v>9459</v>
      </c>
      <c r="EAW54" s="2">
        <v>20177</v>
      </c>
      <c r="EAX54" s="2">
        <v>94777</v>
      </c>
      <c r="EAY54" s="2">
        <v>7942</v>
      </c>
      <c r="EAZ54" s="2">
        <v>28206</v>
      </c>
      <c r="EBA54" s="2">
        <v>25584</v>
      </c>
      <c r="EBB54" s="2">
        <v>290584</v>
      </c>
      <c r="EBC54" s="2">
        <v>94517</v>
      </c>
      <c r="EBD54" s="2">
        <v>10364</v>
      </c>
      <c r="EBE54" s="2">
        <v>60877</v>
      </c>
      <c r="EBF54" s="2">
        <v>40013</v>
      </c>
      <c r="EBG54" s="2">
        <v>65078</v>
      </c>
      <c r="EBH54" s="2">
        <v>86823</v>
      </c>
      <c r="EBI54" s="2">
        <v>107246</v>
      </c>
      <c r="EBJ54" s="2">
        <v>49710</v>
      </c>
      <c r="EBK54" s="2">
        <v>23873</v>
      </c>
      <c r="EBL54" s="2">
        <v>16125</v>
      </c>
      <c r="EBM54" s="2">
        <v>5780</v>
      </c>
      <c r="EBN54" s="2">
        <v>10235</v>
      </c>
      <c r="EBO54" s="2">
        <v>8855</v>
      </c>
      <c r="EBP54" s="2">
        <v>11084</v>
      </c>
      <c r="EBQ54" s="2">
        <v>6086</v>
      </c>
      <c r="EBR54" s="2">
        <v>4417</v>
      </c>
      <c r="EBS54" s="2">
        <v>25716</v>
      </c>
      <c r="EBT54" s="2">
        <v>1448367</v>
      </c>
      <c r="EBU54" s="2">
        <v>99665</v>
      </c>
      <c r="EBV54" s="2">
        <v>69530</v>
      </c>
      <c r="EBW54" s="2">
        <v>51383</v>
      </c>
      <c r="EBX54" s="2">
        <v>12344</v>
      </c>
      <c r="EBY54" s="2">
        <v>40576</v>
      </c>
      <c r="EBZ54" s="2">
        <v>67917</v>
      </c>
      <c r="ECA54" s="2">
        <v>76998</v>
      </c>
      <c r="ECB54" s="2">
        <v>241557</v>
      </c>
      <c r="ECC54" s="2">
        <v>68794</v>
      </c>
      <c r="ECD54" s="2">
        <v>111227</v>
      </c>
      <c r="ECE54" s="2">
        <v>9228</v>
      </c>
      <c r="ECF54" s="2">
        <v>10569</v>
      </c>
      <c r="ECG54" s="2">
        <v>164305</v>
      </c>
      <c r="ECH54" s="2">
        <v>22337</v>
      </c>
      <c r="ECI54" s="2">
        <v>511532</v>
      </c>
      <c r="ECJ54" s="2">
        <v>230834</v>
      </c>
      <c r="ECK54" s="2">
        <v>109617</v>
      </c>
      <c r="ECL54" s="2">
        <v>6212</v>
      </c>
      <c r="ECM54" s="2">
        <v>15873</v>
      </c>
      <c r="ECN54" s="2">
        <v>58340</v>
      </c>
      <c r="ECO54" s="2">
        <v>122966</v>
      </c>
      <c r="ECP54" s="2">
        <v>48731</v>
      </c>
      <c r="ECQ54" s="2">
        <v>155366</v>
      </c>
      <c r="ECR54" s="2">
        <v>29766</v>
      </c>
      <c r="ECS54" s="2">
        <v>56376</v>
      </c>
      <c r="ECT54" s="2">
        <v>22265</v>
      </c>
      <c r="ECU54" s="2">
        <v>3564575</v>
      </c>
      <c r="ECV54" s="2" t="s">
        <v>5</v>
      </c>
      <c r="ECW54" s="2">
        <v>27708</v>
      </c>
      <c r="ECX54" s="2">
        <v>18140</v>
      </c>
      <c r="ECY54" s="2">
        <v>9673</v>
      </c>
      <c r="ECZ54" s="2">
        <v>6905</v>
      </c>
      <c r="EDA54" s="2">
        <v>9756</v>
      </c>
      <c r="EDB54" s="2">
        <v>69612</v>
      </c>
      <c r="EDC54" s="2">
        <v>33832</v>
      </c>
      <c r="EDD54" s="2">
        <v>12774</v>
      </c>
      <c r="EDE54" s="2">
        <v>6922</v>
      </c>
      <c r="EDF54" s="2">
        <v>1757</v>
      </c>
      <c r="EDG54" s="2">
        <v>49823</v>
      </c>
      <c r="EDH54" s="2">
        <v>73777</v>
      </c>
      <c r="EDI54" s="2">
        <v>403775</v>
      </c>
      <c r="EDJ54" s="2">
        <v>169936</v>
      </c>
      <c r="EDK54" s="2">
        <v>101871</v>
      </c>
      <c r="EDL54" s="2">
        <v>12444</v>
      </c>
      <c r="EDM54" s="2">
        <v>14667</v>
      </c>
      <c r="EDN54" s="2">
        <v>28697</v>
      </c>
      <c r="EDO54" s="2">
        <v>44291</v>
      </c>
      <c r="EDP54" s="2">
        <v>48713</v>
      </c>
      <c r="EDQ54" s="2">
        <v>16276</v>
      </c>
      <c r="EDR54" s="2">
        <v>40528</v>
      </c>
      <c r="EDS54" s="2">
        <v>11236</v>
      </c>
      <c r="EDT54" s="2">
        <v>128930</v>
      </c>
      <c r="EDU54" s="2">
        <v>81951</v>
      </c>
      <c r="EDV54" s="2">
        <v>10502</v>
      </c>
      <c r="EDW54" s="2">
        <v>329597</v>
      </c>
      <c r="EDX54" s="2">
        <v>16379</v>
      </c>
      <c r="EDY54" s="2">
        <v>21723</v>
      </c>
      <c r="EDZ54" s="2">
        <v>50413</v>
      </c>
      <c r="EEA54" s="2">
        <v>37447</v>
      </c>
      <c r="EEB54" s="2">
        <v>34154</v>
      </c>
      <c r="EEC54" s="2">
        <v>59142</v>
      </c>
      <c r="EED54" s="2">
        <v>33831</v>
      </c>
      <c r="EEE54" s="2">
        <v>18142</v>
      </c>
      <c r="EEF54" s="2">
        <v>15329</v>
      </c>
      <c r="EEG54" s="2">
        <v>10787</v>
      </c>
      <c r="EEH54" s="2">
        <v>17224</v>
      </c>
      <c r="EEI54" s="2">
        <v>11163</v>
      </c>
      <c r="EEJ54" s="2">
        <v>37490</v>
      </c>
      <c r="EEK54" s="2">
        <v>26749</v>
      </c>
      <c r="EEL54" s="2">
        <v>135082</v>
      </c>
      <c r="EEM54" s="2">
        <v>6201</v>
      </c>
      <c r="EEN54" s="2">
        <v>2295</v>
      </c>
      <c r="EEO54" s="2">
        <v>14231</v>
      </c>
      <c r="EEP54" s="2">
        <v>16567</v>
      </c>
      <c r="EEQ54" s="2">
        <v>14265</v>
      </c>
      <c r="EER54" s="2">
        <v>7904</v>
      </c>
      <c r="EES54" s="2">
        <v>3054</v>
      </c>
      <c r="EET54" s="2">
        <v>38097</v>
      </c>
      <c r="EEU54" s="2">
        <v>30177</v>
      </c>
      <c r="EEV54" s="2">
        <v>41533</v>
      </c>
      <c r="EEW54" s="2">
        <v>26816</v>
      </c>
      <c r="EEX54" s="2">
        <v>34395</v>
      </c>
      <c r="EEY54" s="2">
        <v>18254</v>
      </c>
      <c r="EEZ54" s="2">
        <v>17166</v>
      </c>
      <c r="EFA54" s="2">
        <v>9165</v>
      </c>
      <c r="EFB54" s="2">
        <v>53810</v>
      </c>
      <c r="EFC54" s="2">
        <v>25999</v>
      </c>
      <c r="EFD54" s="2">
        <v>70784</v>
      </c>
      <c r="EFE54" s="2">
        <v>22807</v>
      </c>
      <c r="EFF54" s="2">
        <v>64310</v>
      </c>
      <c r="EFG54" s="2">
        <v>91519</v>
      </c>
      <c r="EFH54" s="2">
        <v>13647</v>
      </c>
      <c r="EFI54" s="2">
        <v>6616</v>
      </c>
      <c r="EFJ54" s="2">
        <v>8050</v>
      </c>
      <c r="EFK54" s="2">
        <v>51532</v>
      </c>
      <c r="EFL54" s="2">
        <v>43279</v>
      </c>
      <c r="EFM54" s="2">
        <v>21949</v>
      </c>
      <c r="EFN54" s="2">
        <v>96949</v>
      </c>
      <c r="EFO54" s="2">
        <v>112085</v>
      </c>
      <c r="EFP54" s="2">
        <v>34117</v>
      </c>
      <c r="EFQ54" s="2">
        <v>4647009</v>
      </c>
      <c r="EFR54" s="2">
        <v>78344</v>
      </c>
      <c r="EFS54" s="2">
        <v>78842</v>
      </c>
      <c r="EFT54" s="2">
        <v>40072</v>
      </c>
      <c r="EFU54" s="2">
        <v>44820</v>
      </c>
      <c r="EFV54" s="2">
        <v>91437</v>
      </c>
      <c r="EFW54" s="2">
        <v>35987</v>
      </c>
      <c r="EFX54" s="2">
        <v>113229</v>
      </c>
      <c r="EFY54" s="2">
        <v>102527</v>
      </c>
      <c r="EFZ54" s="2">
        <v>133787</v>
      </c>
      <c r="EGA54" s="2">
        <v>1910302</v>
      </c>
      <c r="EGB54" s="2">
        <v>75860</v>
      </c>
      <c r="EGC54" s="2">
        <v>125972</v>
      </c>
      <c r="EGD54" s="2">
        <v>337902</v>
      </c>
      <c r="EGE54" s="2">
        <v>43379</v>
      </c>
      <c r="EGF54" s="2">
        <v>70659</v>
      </c>
      <c r="EGG54" s="2">
        <v>109637</v>
      </c>
      <c r="EGH54" s="2">
        <v>131614</v>
      </c>
      <c r="EGI54" s="2">
        <v>21959</v>
      </c>
      <c r="EGJ54" s="2">
        <v>11764</v>
      </c>
      <c r="EGK54" s="2">
        <v>123474</v>
      </c>
      <c r="EGL54" s="2">
        <v>141816</v>
      </c>
      <c r="EGM54" s="2">
        <v>159883</v>
      </c>
      <c r="EGN54" s="2">
        <v>1993000</v>
      </c>
      <c r="EGO54" s="2">
        <v>101046</v>
      </c>
      <c r="EGP54" s="2">
        <v>81745</v>
      </c>
      <c r="EGQ54" s="2">
        <v>271878</v>
      </c>
      <c r="EGR54" s="2">
        <v>53564</v>
      </c>
      <c r="EGS54" s="2">
        <v>20257</v>
      </c>
      <c r="EGT54" s="2">
        <v>611478</v>
      </c>
      <c r="EGU54" s="2">
        <v>57142</v>
      </c>
      <c r="EGV54" s="2">
        <v>157125</v>
      </c>
      <c r="EGW54" s="2">
        <v>45061</v>
      </c>
      <c r="EGX54" s="2">
        <v>3307</v>
      </c>
      <c r="EGY54" s="2">
        <v>7068</v>
      </c>
      <c r="EGZ54" s="2">
        <v>1989341</v>
      </c>
      <c r="EHA54" s="2">
        <v>1314665</v>
      </c>
      <c r="EHB54" s="2">
        <v>50693</v>
      </c>
      <c r="EHC54" s="2">
        <v>159880</v>
      </c>
      <c r="EHD54" s="2">
        <v>39118</v>
      </c>
      <c r="EHE54" s="2">
        <v>209340</v>
      </c>
      <c r="EHF54" s="2">
        <v>222106</v>
      </c>
      <c r="EHG54" s="2">
        <v>188730</v>
      </c>
      <c r="EHH54" s="2">
        <v>24473</v>
      </c>
      <c r="EHI54" s="2">
        <v>269608</v>
      </c>
      <c r="EHJ54" s="2">
        <v>1163734</v>
      </c>
      <c r="EHK54" s="2">
        <v>156819</v>
      </c>
      <c r="EHL54" s="2">
        <v>150740</v>
      </c>
      <c r="EHM54" s="2">
        <v>138124</v>
      </c>
      <c r="EHN54" s="2">
        <v>4118673</v>
      </c>
      <c r="EHO54" s="2">
        <v>33091</v>
      </c>
      <c r="EHP54" s="2">
        <v>134710</v>
      </c>
      <c r="EHQ54" s="2">
        <v>56276</v>
      </c>
      <c r="EHR54" s="2">
        <v>30606</v>
      </c>
      <c r="EHS54" s="2">
        <v>621515</v>
      </c>
      <c r="EHT54" s="2">
        <v>29984</v>
      </c>
      <c r="EHU54" s="2">
        <v>3088003</v>
      </c>
      <c r="EHV54" s="2">
        <v>41994</v>
      </c>
      <c r="EHW54" s="2">
        <v>91355</v>
      </c>
      <c r="EHX54" s="2">
        <v>89120</v>
      </c>
      <c r="EHY54" s="2">
        <v>140126</v>
      </c>
      <c r="EHZ54" s="2">
        <v>33371</v>
      </c>
      <c r="EIA54" s="2">
        <v>3969</v>
      </c>
      <c r="EIB54" s="2">
        <v>45560</v>
      </c>
      <c r="EIC54" s="2">
        <v>58192</v>
      </c>
      <c r="EID54" s="2">
        <v>22917</v>
      </c>
      <c r="EIE54" s="2">
        <v>19061</v>
      </c>
      <c r="EIF54" s="2">
        <v>142548</v>
      </c>
      <c r="EIG54" s="2">
        <v>25321</v>
      </c>
      <c r="EIH54" s="2">
        <v>93035</v>
      </c>
      <c r="EII54" s="2">
        <v>149542</v>
      </c>
      <c r="EIJ54" s="2">
        <v>160585</v>
      </c>
      <c r="EIK54" s="2">
        <v>284441</v>
      </c>
      <c r="EIL54" s="2">
        <v>55595</v>
      </c>
      <c r="EIM54" s="2">
        <v>31933</v>
      </c>
      <c r="EIN54" s="2">
        <v>187476</v>
      </c>
      <c r="EIO54" s="2">
        <v>53918</v>
      </c>
      <c r="EIP54" s="2">
        <v>24314</v>
      </c>
      <c r="EIQ54" s="2">
        <v>59800</v>
      </c>
      <c r="EIR54" s="2">
        <v>232631</v>
      </c>
      <c r="EIS54" s="2">
        <v>609482</v>
      </c>
      <c r="EIT54" s="2">
        <v>59765</v>
      </c>
      <c r="EIU54" s="2">
        <v>15278</v>
      </c>
      <c r="EIV54" s="2">
        <v>68642</v>
      </c>
      <c r="EIW54" s="2">
        <v>251571</v>
      </c>
      <c r="EIX54" s="2">
        <v>1387064</v>
      </c>
      <c r="EIY54" s="2">
        <v>522681</v>
      </c>
      <c r="EIZ54" s="2">
        <v>377550</v>
      </c>
      <c r="EJA54" s="2">
        <v>32764</v>
      </c>
      <c r="EJB54" s="2">
        <v>61877</v>
      </c>
      <c r="EJC54" s="2">
        <v>503023</v>
      </c>
      <c r="EJD54" s="2">
        <v>76656</v>
      </c>
      <c r="EJE54" s="2">
        <v>50428149</v>
      </c>
      <c r="EJF54" s="2">
        <v>20965</v>
      </c>
      <c r="EJG54" s="2">
        <v>43940</v>
      </c>
      <c r="EJH54" s="2">
        <v>65821</v>
      </c>
      <c r="EJI54" s="2">
        <v>186722</v>
      </c>
      <c r="EJJ54" s="2">
        <v>67062</v>
      </c>
      <c r="EJK54" s="2">
        <v>78281</v>
      </c>
      <c r="EJL54" s="2">
        <v>1090174</v>
      </c>
      <c r="EJM54" s="2">
        <v>6943</v>
      </c>
      <c r="EJN54" s="2">
        <v>259013</v>
      </c>
      <c r="EJO54" s="2">
        <v>76617</v>
      </c>
      <c r="EJP54" s="2">
        <v>15917</v>
      </c>
      <c r="EJQ54" s="2">
        <v>17977</v>
      </c>
      <c r="EJR54" s="2">
        <v>97772</v>
      </c>
      <c r="EJS54" s="2">
        <v>206180</v>
      </c>
      <c r="EJT54" s="2">
        <v>26798</v>
      </c>
      <c r="EJU54" s="2">
        <v>52824</v>
      </c>
      <c r="EJV54" s="2">
        <v>67352</v>
      </c>
      <c r="EJW54" s="2">
        <v>126130</v>
      </c>
      <c r="EJX54" s="2">
        <v>247971</v>
      </c>
      <c r="EJY54" s="2">
        <v>85318</v>
      </c>
      <c r="EJZ54" s="2">
        <v>36735</v>
      </c>
      <c r="EKA54" s="2">
        <v>146741</v>
      </c>
      <c r="EKB54" s="2">
        <v>72104</v>
      </c>
      <c r="EKC54" s="2">
        <v>33808</v>
      </c>
      <c r="EKD54" s="2">
        <v>76806</v>
      </c>
      <c r="EKE54" s="2">
        <v>68497</v>
      </c>
      <c r="EKF54" s="2">
        <v>18981</v>
      </c>
      <c r="EKG54" s="2">
        <v>36716</v>
      </c>
      <c r="EKH54" s="2">
        <v>47995</v>
      </c>
      <c r="EKI54" s="2">
        <v>4255</v>
      </c>
      <c r="EKJ54" s="2">
        <v>1615615</v>
      </c>
      <c r="EKK54" s="2">
        <v>15401</v>
      </c>
      <c r="EKL54" s="2">
        <v>8976</v>
      </c>
      <c r="EKM54" s="2">
        <v>76805</v>
      </c>
      <c r="EKN54" s="2">
        <v>771100</v>
      </c>
      <c r="EKO54" s="2">
        <v>84572</v>
      </c>
      <c r="EKP54" s="2">
        <v>209879</v>
      </c>
      <c r="EKQ54" s="2">
        <v>221846</v>
      </c>
      <c r="EKR54" s="2">
        <v>33797</v>
      </c>
      <c r="EKS54" s="2">
        <v>44675</v>
      </c>
      <c r="EKT54" s="2">
        <v>52679</v>
      </c>
      <c r="EKU54" s="2">
        <v>4498000</v>
      </c>
      <c r="EKV54" s="2">
        <v>2162181</v>
      </c>
      <c r="EKW54" s="2">
        <v>74514</v>
      </c>
      <c r="EKX54" s="2">
        <v>1189212</v>
      </c>
      <c r="EKY54" s="2">
        <v>304310</v>
      </c>
      <c r="EKZ54" s="2">
        <v>312307</v>
      </c>
      <c r="ELA54" s="2">
        <v>382766</v>
      </c>
      <c r="ELB54" s="2">
        <v>20714112</v>
      </c>
      <c r="ELC54" s="2">
        <v>14970</v>
      </c>
      <c r="ELD54" s="2">
        <v>55013</v>
      </c>
      <c r="ELE54" s="2">
        <v>574473</v>
      </c>
      <c r="ELF54" s="2">
        <v>13480</v>
      </c>
      <c r="ELG54" s="2">
        <v>13506</v>
      </c>
      <c r="ELH54" s="2">
        <v>189465</v>
      </c>
      <c r="ELI54" s="2">
        <v>63957</v>
      </c>
      <c r="ELJ54" s="2">
        <v>15732</v>
      </c>
      <c r="ELK54" s="2">
        <v>31412</v>
      </c>
      <c r="ELL54" s="2">
        <v>148677</v>
      </c>
      <c r="ELM54" s="2">
        <v>36801</v>
      </c>
      <c r="ELN54" s="2">
        <v>67465</v>
      </c>
      <c r="ELO54" s="2">
        <v>17244</v>
      </c>
      <c r="ELP54" s="2">
        <v>103634</v>
      </c>
      <c r="ELQ54" s="2">
        <v>30510</v>
      </c>
      <c r="ELR54" s="2">
        <v>101015</v>
      </c>
      <c r="ELS54" s="2">
        <v>224984</v>
      </c>
      <c r="ELT54" s="2">
        <v>63039</v>
      </c>
      <c r="ELU54" s="2">
        <v>8727</v>
      </c>
      <c r="ELV54" s="2">
        <v>35594</v>
      </c>
      <c r="ELW54" s="2">
        <v>67115</v>
      </c>
      <c r="ELX54" s="2">
        <v>99685</v>
      </c>
      <c r="ELY54" s="2">
        <v>171611</v>
      </c>
      <c r="ELZ54" s="2">
        <v>35627</v>
      </c>
      <c r="EMA54" s="2">
        <v>92870</v>
      </c>
      <c r="EMB54" s="2">
        <v>160864</v>
      </c>
      <c r="EMC54" s="2">
        <v>107499</v>
      </c>
      <c r="EMD54" s="2">
        <v>5550</v>
      </c>
      <c r="EME54" s="2">
        <v>5860</v>
      </c>
      <c r="EMF54" s="2">
        <v>91452</v>
      </c>
      <c r="EMG54" s="2">
        <v>82605</v>
      </c>
      <c r="EMH54" s="2">
        <v>89067</v>
      </c>
      <c r="EMI54" s="2">
        <v>7310</v>
      </c>
      <c r="EMJ54" s="2">
        <v>14299</v>
      </c>
      <c r="EMK54" s="2">
        <v>164645</v>
      </c>
      <c r="EML54" s="2">
        <v>162083</v>
      </c>
      <c r="EMM54" s="2">
        <v>375582</v>
      </c>
      <c r="EMN54" s="2">
        <v>30881</v>
      </c>
      <c r="EMO54" s="2">
        <v>51927</v>
      </c>
      <c r="EMP54" s="2">
        <v>63132</v>
      </c>
      <c r="EMQ54" s="2">
        <v>102106</v>
      </c>
      <c r="EMR54" s="2">
        <v>34485</v>
      </c>
      <c r="EMS54" s="2">
        <v>184733</v>
      </c>
      <c r="EMT54" s="2">
        <v>54080</v>
      </c>
      <c r="EMU54" s="2">
        <v>2569206</v>
      </c>
      <c r="EMV54" s="2">
        <v>33000</v>
      </c>
      <c r="EMW54" s="2">
        <v>223371</v>
      </c>
      <c r="EMX54" s="2">
        <v>183151</v>
      </c>
      <c r="EMY54" s="2">
        <v>65396</v>
      </c>
      <c r="EMZ54" s="2">
        <v>3618</v>
      </c>
      <c r="ENA54" s="2">
        <v>30092</v>
      </c>
      <c r="ENB54" s="2">
        <v>168344</v>
      </c>
      <c r="ENC54" s="2">
        <v>52928</v>
      </c>
      <c r="END54" s="2">
        <v>5859</v>
      </c>
      <c r="ENE54" s="2">
        <v>28706</v>
      </c>
      <c r="ENF54" s="2">
        <v>17358</v>
      </c>
      <c r="ENG54" s="2">
        <v>28956</v>
      </c>
      <c r="ENH54" s="2">
        <v>8519</v>
      </c>
      <c r="ENI54" s="2">
        <v>149899</v>
      </c>
      <c r="ENJ54" s="2">
        <v>454642</v>
      </c>
      <c r="ENK54" s="2">
        <v>10541</v>
      </c>
      <c r="ENL54" s="2">
        <v>18431</v>
      </c>
      <c r="ENM54" s="2">
        <v>25364</v>
      </c>
      <c r="ENN54" s="2">
        <v>3550</v>
      </c>
      <c r="ENO54" s="2">
        <v>6798</v>
      </c>
      <c r="ENP54" s="2">
        <v>474712</v>
      </c>
      <c r="ENQ54" s="2">
        <v>310226</v>
      </c>
      <c r="ENR54" s="2">
        <v>61001</v>
      </c>
      <c r="ENS54" s="2">
        <v>413588</v>
      </c>
      <c r="ENT54" s="2">
        <v>69943</v>
      </c>
      <c r="ENU54" s="2">
        <v>50912</v>
      </c>
      <c r="ENV54" s="2">
        <v>475147</v>
      </c>
      <c r="ENW54" s="2">
        <v>272511</v>
      </c>
      <c r="ENX54" s="2">
        <v>19449</v>
      </c>
      <c r="ENY54" s="2">
        <v>10738</v>
      </c>
      <c r="ENZ54" s="2">
        <v>29670</v>
      </c>
      <c r="EOA54" s="2">
        <v>25529</v>
      </c>
      <c r="EOB54" s="2">
        <v>14903</v>
      </c>
      <c r="EOC54" s="2">
        <v>10752</v>
      </c>
      <c r="EOD54" s="2">
        <v>36239</v>
      </c>
      <c r="EOE54" s="2">
        <v>31748</v>
      </c>
      <c r="EOF54" s="2">
        <v>701461</v>
      </c>
      <c r="EOG54" s="2">
        <v>109181</v>
      </c>
      <c r="EOH54" s="2">
        <v>130806</v>
      </c>
      <c r="EOI54" s="2">
        <v>19847</v>
      </c>
      <c r="EOJ54" s="2">
        <v>75692</v>
      </c>
      <c r="EOK54" s="2">
        <v>6149</v>
      </c>
      <c r="EOL54" s="2">
        <v>25630</v>
      </c>
      <c r="EOM54" s="2">
        <v>31242</v>
      </c>
      <c r="EON54" s="2">
        <v>33594</v>
      </c>
      <c r="EOO54" s="2">
        <v>50923</v>
      </c>
      <c r="EOP54" s="2">
        <v>8475</v>
      </c>
      <c r="EOQ54" s="2">
        <v>9255</v>
      </c>
      <c r="EOR54" s="2">
        <v>7454</v>
      </c>
      <c r="EOS54" s="2">
        <v>940038</v>
      </c>
      <c r="EOT54" s="2">
        <v>4040</v>
      </c>
      <c r="EOU54" s="2">
        <v>4212</v>
      </c>
      <c r="EOV54" s="2">
        <v>211351</v>
      </c>
      <c r="EOW54" s="2">
        <v>3579</v>
      </c>
      <c r="EOX54" s="2">
        <v>10995</v>
      </c>
      <c r="EOY54" s="2">
        <v>174285</v>
      </c>
      <c r="EOZ54" s="2" t="s">
        <v>5</v>
      </c>
      <c r="EPA54" s="2">
        <v>7246</v>
      </c>
      <c r="EPB54" s="2">
        <v>62787</v>
      </c>
      <c r="EPC54" s="2">
        <v>198622</v>
      </c>
      <c r="EPD54" s="2">
        <v>45738</v>
      </c>
      <c r="EPE54" s="2">
        <v>64227</v>
      </c>
      <c r="EPF54" s="2">
        <v>30094</v>
      </c>
      <c r="EPG54" s="2">
        <v>32444</v>
      </c>
      <c r="EPH54" s="2">
        <v>49690</v>
      </c>
      <c r="EPI54" s="2">
        <v>29470</v>
      </c>
      <c r="EPJ54" s="2">
        <v>11108</v>
      </c>
      <c r="EPK54" s="2">
        <v>27684</v>
      </c>
      <c r="EPL54" s="2">
        <v>21545</v>
      </c>
      <c r="EPM54" s="2">
        <v>189193</v>
      </c>
      <c r="EPN54" s="2">
        <v>51738</v>
      </c>
      <c r="EPO54" s="2">
        <v>56143</v>
      </c>
      <c r="EPP54" s="2">
        <v>5758</v>
      </c>
      <c r="EPQ54" s="2">
        <v>172090</v>
      </c>
      <c r="EPR54" s="2">
        <v>48209</v>
      </c>
      <c r="EPS54" s="2">
        <v>78042</v>
      </c>
      <c r="EPT54" s="2">
        <v>31521</v>
      </c>
      <c r="EPU54" s="2">
        <v>84583</v>
      </c>
      <c r="EPV54" s="2">
        <v>18544</v>
      </c>
      <c r="EPW54" s="2">
        <v>164857</v>
      </c>
      <c r="EPX54" s="2">
        <v>134512</v>
      </c>
      <c r="EPY54" s="2">
        <v>170283</v>
      </c>
      <c r="EPZ54" s="2">
        <v>40468</v>
      </c>
      <c r="EQA54" s="2">
        <v>47895</v>
      </c>
      <c r="EQB54" s="2">
        <v>200352</v>
      </c>
      <c r="EQC54" s="2">
        <v>17363</v>
      </c>
      <c r="EQD54" s="2">
        <v>140982</v>
      </c>
      <c r="EQE54" s="2">
        <v>36432</v>
      </c>
      <c r="EQF54" s="2">
        <v>249436</v>
      </c>
      <c r="EQG54" s="2">
        <v>124902</v>
      </c>
      <c r="EQH54" s="2">
        <v>28230</v>
      </c>
      <c r="EQI54" s="2">
        <v>24439</v>
      </c>
      <c r="EQJ54" s="2">
        <v>133476</v>
      </c>
      <c r="EQK54" s="2">
        <v>151329</v>
      </c>
      <c r="EQL54" s="2">
        <v>135076</v>
      </c>
      <c r="EQM54" s="2">
        <v>6725</v>
      </c>
      <c r="EQN54" s="2">
        <v>27969</v>
      </c>
      <c r="EQO54" s="2">
        <v>105877</v>
      </c>
      <c r="EQP54" s="2">
        <v>65260</v>
      </c>
      <c r="EQQ54" s="2">
        <v>250870</v>
      </c>
      <c r="EQR54" s="2">
        <v>86654</v>
      </c>
      <c r="EQS54" s="2">
        <v>22161</v>
      </c>
      <c r="EQT54" s="2">
        <v>93906</v>
      </c>
      <c r="EQU54" s="2">
        <v>20918</v>
      </c>
      <c r="EQV54" s="2">
        <v>189698</v>
      </c>
      <c r="EQW54" s="2">
        <v>109390</v>
      </c>
      <c r="EQX54" s="2">
        <v>85591</v>
      </c>
      <c r="EQY54" s="2">
        <v>8295013</v>
      </c>
      <c r="EQZ54" s="2">
        <v>38110</v>
      </c>
      <c r="ERA54" s="2">
        <v>92775</v>
      </c>
      <c r="ERB54" s="2">
        <v>159209</v>
      </c>
      <c r="ERC54" s="2">
        <v>155172</v>
      </c>
      <c r="ERD54" s="2">
        <v>23798</v>
      </c>
      <c r="ERE54" s="2">
        <v>50134</v>
      </c>
      <c r="ERF54" s="2">
        <v>1390461</v>
      </c>
      <c r="ERG54" s="2">
        <v>29081</v>
      </c>
      <c r="ERH54" s="2">
        <v>29323</v>
      </c>
      <c r="ERI54" s="2">
        <v>12135</v>
      </c>
      <c r="ERJ54" s="2">
        <v>31929</v>
      </c>
      <c r="ERK54" s="2">
        <v>17234</v>
      </c>
      <c r="ERL54" s="2">
        <v>17189</v>
      </c>
      <c r="ERM54" s="2">
        <v>12627</v>
      </c>
      <c r="ERN54" s="2">
        <v>457420</v>
      </c>
      <c r="ERO54" s="2">
        <v>18807</v>
      </c>
      <c r="ERP54" s="2">
        <v>171859</v>
      </c>
      <c r="ERQ54" s="2">
        <v>104992</v>
      </c>
      <c r="ERR54" s="2">
        <v>47868</v>
      </c>
      <c r="ERS54" s="2">
        <v>17468</v>
      </c>
      <c r="ERT54" s="2">
        <v>88706</v>
      </c>
      <c r="ERU54" s="2">
        <v>14220</v>
      </c>
      <c r="ERV54" s="2">
        <v>75574</v>
      </c>
      <c r="ERW54" s="2">
        <v>52931</v>
      </c>
      <c r="ERX54" s="2">
        <v>165017</v>
      </c>
      <c r="ERY54" s="2">
        <v>23927</v>
      </c>
      <c r="ERZ54" s="2">
        <v>27840</v>
      </c>
      <c r="ESA54" s="2">
        <v>133234</v>
      </c>
      <c r="ESB54" s="2">
        <v>73931</v>
      </c>
      <c r="ESC54" s="2">
        <v>43869</v>
      </c>
      <c r="ESD54" s="2">
        <v>50843</v>
      </c>
      <c r="ESE54" s="2">
        <v>22495</v>
      </c>
      <c r="ESF54" s="2">
        <v>32481</v>
      </c>
      <c r="ESG54" s="2">
        <v>45522</v>
      </c>
      <c r="ESH54" s="2">
        <v>26926</v>
      </c>
      <c r="ESI54" s="2">
        <v>5093122</v>
      </c>
      <c r="ESJ54" s="2">
        <v>19571</v>
      </c>
      <c r="ESK54" s="2">
        <v>40816</v>
      </c>
      <c r="ESL54" s="2">
        <v>23538</v>
      </c>
      <c r="ESM54" s="2">
        <v>165517</v>
      </c>
      <c r="ESN54" s="2">
        <v>39247</v>
      </c>
      <c r="ESO54" s="2">
        <v>466919</v>
      </c>
      <c r="ESP54" s="2">
        <v>21185</v>
      </c>
      <c r="ESQ54" s="2">
        <v>274691</v>
      </c>
      <c r="ESR54" s="2">
        <v>42188</v>
      </c>
      <c r="ESS54" s="2">
        <v>103840</v>
      </c>
      <c r="EST54" s="2">
        <v>88043</v>
      </c>
      <c r="ESU54" s="2">
        <v>100733</v>
      </c>
      <c r="ESV54" s="2">
        <v>22578</v>
      </c>
      <c r="ESW54" s="2">
        <v>8788</v>
      </c>
      <c r="ESX54" s="2">
        <v>135921</v>
      </c>
      <c r="ESY54" s="2">
        <v>67691</v>
      </c>
      <c r="ESZ54" s="2">
        <v>7516</v>
      </c>
      <c r="ETA54" s="2">
        <v>11557</v>
      </c>
      <c r="ETB54" s="2">
        <v>71992</v>
      </c>
      <c r="ETC54" s="2">
        <v>31957</v>
      </c>
      <c r="ETD54" s="2">
        <v>37667</v>
      </c>
      <c r="ETE54" s="2">
        <v>31986</v>
      </c>
      <c r="ETF54" s="2">
        <v>50695</v>
      </c>
      <c r="ETG54" s="2">
        <v>113958</v>
      </c>
      <c r="ETH54" s="2">
        <v>23453</v>
      </c>
      <c r="ETI54" s="2">
        <v>25132</v>
      </c>
      <c r="ETJ54" s="2">
        <v>12818</v>
      </c>
      <c r="ETK54" s="2">
        <v>147068</v>
      </c>
      <c r="ETL54" s="2">
        <v>40996</v>
      </c>
      <c r="ETM54" s="2">
        <v>71578</v>
      </c>
      <c r="ETN54" s="2">
        <v>586456</v>
      </c>
      <c r="ETO54" s="2">
        <v>28993</v>
      </c>
      <c r="ETP54" s="2">
        <v>137584</v>
      </c>
      <c r="ETQ54" s="2">
        <v>121617</v>
      </c>
      <c r="ETR54" s="2">
        <v>1005872</v>
      </c>
      <c r="ETS54" s="2">
        <v>62167</v>
      </c>
      <c r="ETT54" s="2">
        <v>166428</v>
      </c>
      <c r="ETU54" s="2">
        <v>66204</v>
      </c>
      <c r="ETV54" s="2">
        <v>240484</v>
      </c>
      <c r="ETW54" s="2">
        <v>373158</v>
      </c>
      <c r="ETX54" s="2">
        <v>478217</v>
      </c>
      <c r="ETY54" s="2">
        <v>237237</v>
      </c>
      <c r="ETZ54" s="2">
        <v>72708</v>
      </c>
      <c r="EUA54" s="2">
        <v>7189</v>
      </c>
      <c r="EUB54" s="2">
        <v>25735</v>
      </c>
      <c r="EUC54" s="2">
        <v>8783</v>
      </c>
      <c r="EUD54" s="2">
        <v>31998</v>
      </c>
      <c r="EUE54" s="2">
        <v>13153</v>
      </c>
      <c r="EUF54" s="2">
        <v>438380</v>
      </c>
      <c r="EUG54" s="2">
        <v>37126</v>
      </c>
      <c r="EUH54" s="2">
        <v>43170</v>
      </c>
      <c r="EUI54" s="2">
        <v>6390</v>
      </c>
      <c r="EUJ54" s="2">
        <v>10887</v>
      </c>
      <c r="EUK54" s="2">
        <v>26393</v>
      </c>
      <c r="EUL54" s="2">
        <v>90541</v>
      </c>
      <c r="EUM54" s="2" t="s">
        <v>5</v>
      </c>
      <c r="EUN54" s="2" t="s">
        <v>5</v>
      </c>
      <c r="EUO54" s="2">
        <v>26465</v>
      </c>
      <c r="EUP54" s="2">
        <v>62827</v>
      </c>
      <c r="EUQ54" s="2">
        <v>73490</v>
      </c>
      <c r="EUR54" s="2" t="s">
        <v>5</v>
      </c>
      <c r="EUS54" s="2">
        <v>116099</v>
      </c>
      <c r="EUT54" s="2">
        <v>24348</v>
      </c>
      <c r="EUU54" s="2">
        <v>14458</v>
      </c>
      <c r="EUV54" s="2">
        <v>29213</v>
      </c>
      <c r="EUW54" s="2">
        <v>49742</v>
      </c>
      <c r="EUX54" s="2">
        <v>576764</v>
      </c>
      <c r="EUY54" s="2">
        <v>67402</v>
      </c>
      <c r="EUZ54" s="2" t="s">
        <v>5</v>
      </c>
      <c r="EVA54" s="2">
        <v>14617</v>
      </c>
      <c r="EVB54" s="2">
        <v>27870</v>
      </c>
      <c r="EVC54" s="2">
        <v>26350</v>
      </c>
      <c r="EVD54" s="2">
        <v>122960</v>
      </c>
      <c r="EVE54" s="2">
        <v>132807</v>
      </c>
      <c r="EVF54" s="2">
        <v>32114000</v>
      </c>
      <c r="EVG54" s="2">
        <v>3430000</v>
      </c>
      <c r="EVH54" s="2">
        <v>1240093</v>
      </c>
      <c r="EVI54" s="2">
        <v>34262</v>
      </c>
      <c r="EVJ54" s="2">
        <v>106425</v>
      </c>
      <c r="EVK54" s="2">
        <v>165285</v>
      </c>
      <c r="EVL54" s="2">
        <v>72294</v>
      </c>
      <c r="EVM54" s="2">
        <v>28500</v>
      </c>
      <c r="EVN54" s="2">
        <v>12679</v>
      </c>
      <c r="EVO54" s="2">
        <v>77093</v>
      </c>
      <c r="EVP54" s="2">
        <v>13030</v>
      </c>
      <c r="EVQ54" s="2">
        <v>30601</v>
      </c>
      <c r="EVR54" s="2">
        <v>12340</v>
      </c>
      <c r="EVS54" s="2">
        <v>233990</v>
      </c>
      <c r="EVT54" s="2">
        <v>139882</v>
      </c>
      <c r="EVU54" s="2">
        <v>26847</v>
      </c>
      <c r="EVV54" s="2">
        <v>12999</v>
      </c>
      <c r="EVW54" s="2">
        <v>49279</v>
      </c>
      <c r="EVX54" s="2">
        <v>50894</v>
      </c>
      <c r="EVY54" s="2">
        <v>8970</v>
      </c>
      <c r="EVZ54" s="2">
        <v>21567</v>
      </c>
      <c r="EWA54" s="2">
        <v>12034</v>
      </c>
      <c r="EWB54" s="2">
        <v>483178</v>
      </c>
      <c r="EWC54" s="2">
        <v>7584</v>
      </c>
      <c r="EWD54" s="2">
        <v>72294</v>
      </c>
      <c r="EWE54" s="2">
        <v>92264</v>
      </c>
      <c r="EWF54" s="2">
        <v>19671</v>
      </c>
      <c r="EWG54" s="2">
        <v>130900</v>
      </c>
      <c r="EWH54" s="2">
        <v>48270</v>
      </c>
      <c r="EWI54" s="2">
        <v>8460000</v>
      </c>
      <c r="EWJ54" s="2">
        <v>109226</v>
      </c>
      <c r="EWK54" s="2">
        <v>7419</v>
      </c>
      <c r="EWL54" s="2">
        <v>156761</v>
      </c>
      <c r="EWM54" s="2">
        <v>31029</v>
      </c>
      <c r="EWN54" s="2">
        <v>12712</v>
      </c>
      <c r="EWO54" s="2">
        <v>34613</v>
      </c>
      <c r="EWP54" s="2">
        <v>99235</v>
      </c>
      <c r="EWQ54" s="2">
        <v>283215</v>
      </c>
      <c r="EWR54" s="2">
        <v>159051</v>
      </c>
      <c r="EWS54" s="2">
        <v>340856</v>
      </c>
      <c r="EWT54" s="2">
        <v>38821</v>
      </c>
      <c r="EWU54" s="2">
        <v>5780</v>
      </c>
      <c r="EWV54" s="2">
        <v>26137</v>
      </c>
      <c r="EWW54" s="2">
        <v>14453</v>
      </c>
      <c r="EWX54" s="2">
        <v>121919</v>
      </c>
      <c r="EWY54" s="2">
        <v>64507</v>
      </c>
      <c r="EWZ54" s="2">
        <v>38904</v>
      </c>
      <c r="EXA54" s="2">
        <v>201824</v>
      </c>
      <c r="EXB54" s="2">
        <v>284960</v>
      </c>
      <c r="EXC54" s="2">
        <v>12836</v>
      </c>
      <c r="EXD54" s="2">
        <v>30324</v>
      </c>
      <c r="EXE54" s="2">
        <v>17081</v>
      </c>
      <c r="EXF54" s="2">
        <v>54790</v>
      </c>
      <c r="EXG54" s="2">
        <v>50474</v>
      </c>
      <c r="EXH54" s="2">
        <v>15691</v>
      </c>
      <c r="EXI54" s="2">
        <v>90474</v>
      </c>
      <c r="EXJ54" s="2">
        <v>18641</v>
      </c>
      <c r="EXK54" s="2">
        <v>9647</v>
      </c>
      <c r="EXL54" s="2">
        <v>102297</v>
      </c>
      <c r="EXM54" s="2" t="s">
        <v>5</v>
      </c>
      <c r="EXN54" s="2">
        <v>53100</v>
      </c>
      <c r="EXO54" s="2">
        <v>76064</v>
      </c>
      <c r="EXP54" s="2">
        <v>78393</v>
      </c>
      <c r="EXQ54" s="2">
        <v>11475</v>
      </c>
      <c r="EXR54" s="2">
        <v>73595</v>
      </c>
      <c r="EXS54" s="2">
        <v>1676973</v>
      </c>
      <c r="EXT54" s="2" t="s">
        <v>5</v>
      </c>
      <c r="EXU54" s="2">
        <v>78675</v>
      </c>
      <c r="EXV54" s="2">
        <v>151831</v>
      </c>
      <c r="EXW54" s="2">
        <v>9345</v>
      </c>
      <c r="EXX54" s="2">
        <v>101184</v>
      </c>
      <c r="EXY54" s="2">
        <v>47542</v>
      </c>
      <c r="EXZ54" s="2">
        <v>21397</v>
      </c>
      <c r="EYA54" s="2">
        <v>32011</v>
      </c>
      <c r="EYB54" s="2">
        <v>189782</v>
      </c>
      <c r="EYC54" s="2">
        <v>15759</v>
      </c>
      <c r="EYD54" s="2">
        <v>18698</v>
      </c>
      <c r="EYE54" s="2">
        <v>37121</v>
      </c>
      <c r="EYF54" s="2">
        <v>71738</v>
      </c>
      <c r="EYG54" s="2">
        <v>25714</v>
      </c>
      <c r="EYH54" s="2">
        <v>10201</v>
      </c>
      <c r="EYI54" s="2">
        <v>403753</v>
      </c>
      <c r="EYJ54" s="2">
        <v>13366</v>
      </c>
      <c r="EYK54" s="2">
        <v>29471</v>
      </c>
      <c r="EYL54" s="2">
        <v>79893</v>
      </c>
      <c r="EYM54" s="2">
        <v>21424</v>
      </c>
      <c r="EYN54" s="2">
        <v>42386</v>
      </c>
      <c r="EYO54" s="2">
        <v>175040</v>
      </c>
      <c r="EYP54" s="2">
        <v>22678</v>
      </c>
      <c r="EYQ54" s="2">
        <v>6112</v>
      </c>
      <c r="EYR54" s="2">
        <v>23153</v>
      </c>
      <c r="EYS54" s="2">
        <v>40040</v>
      </c>
      <c r="EYT54" s="2">
        <v>81403</v>
      </c>
      <c r="EYU54" s="2">
        <v>37921</v>
      </c>
      <c r="EYV54" s="2">
        <v>27661</v>
      </c>
      <c r="EYW54" s="2">
        <v>13810</v>
      </c>
      <c r="EYX54" s="2">
        <v>39594</v>
      </c>
      <c r="EYY54" s="2">
        <v>109410</v>
      </c>
      <c r="EYZ54" s="2">
        <v>34743</v>
      </c>
      <c r="EZA54" s="2">
        <v>6520</v>
      </c>
      <c r="EZB54" s="2" t="s">
        <v>5</v>
      </c>
      <c r="EZC54" s="2">
        <v>266553</v>
      </c>
      <c r="EZD54" s="2">
        <v>141578</v>
      </c>
      <c r="EZE54" s="2">
        <v>23062</v>
      </c>
      <c r="EZF54" s="2">
        <v>18311</v>
      </c>
      <c r="EZG54" s="2">
        <v>249397</v>
      </c>
      <c r="EZH54" s="2">
        <v>202887</v>
      </c>
      <c r="EZI54" s="2">
        <v>36298</v>
      </c>
      <c r="EZJ54" s="2">
        <v>36207</v>
      </c>
      <c r="EZK54" s="2">
        <v>93410</v>
      </c>
      <c r="EZL54" s="2">
        <v>4536485</v>
      </c>
      <c r="EZM54" s="2">
        <v>24413</v>
      </c>
      <c r="EZN54" s="2">
        <v>34781</v>
      </c>
      <c r="EZO54" s="2">
        <v>39719</v>
      </c>
      <c r="EZP54" s="2">
        <v>275086</v>
      </c>
      <c r="EZQ54" s="2">
        <v>16733</v>
      </c>
      <c r="EZR54" s="2">
        <v>71428</v>
      </c>
      <c r="EZS54" s="2">
        <v>17800</v>
      </c>
      <c r="EZT54" s="2">
        <v>23624</v>
      </c>
      <c r="EZU54" s="2">
        <v>353602</v>
      </c>
      <c r="EZV54" s="2">
        <v>77039</v>
      </c>
      <c r="EZW54" s="2">
        <v>78723</v>
      </c>
      <c r="EZX54" s="2">
        <v>9947</v>
      </c>
      <c r="EZY54" s="2">
        <v>29465</v>
      </c>
      <c r="EZZ54" s="2">
        <v>64929</v>
      </c>
      <c r="FAA54" s="2">
        <v>15571</v>
      </c>
      <c r="FAB54" s="2">
        <v>42331</v>
      </c>
      <c r="FAC54" s="2">
        <v>108384</v>
      </c>
      <c r="FAD54" s="2">
        <v>224710</v>
      </c>
      <c r="FAE54" s="2" t="s">
        <v>5</v>
      </c>
      <c r="FAF54" s="2">
        <v>24265</v>
      </c>
      <c r="FAG54" s="2">
        <v>36382</v>
      </c>
      <c r="FAH54" s="2">
        <v>600523</v>
      </c>
      <c r="FAI54" s="2">
        <v>70663</v>
      </c>
      <c r="FAJ54" s="2">
        <v>1694427</v>
      </c>
      <c r="FAK54" s="2">
        <v>27603</v>
      </c>
      <c r="FAL54" s="2">
        <v>430431</v>
      </c>
      <c r="FAM54" s="2">
        <v>258139</v>
      </c>
      <c r="FAN54" s="2">
        <v>18379</v>
      </c>
      <c r="FAO54" s="2">
        <v>10692</v>
      </c>
      <c r="FAP54" s="2">
        <v>97277</v>
      </c>
      <c r="FAQ54" s="2">
        <v>67181</v>
      </c>
      <c r="FAR54" s="2">
        <v>5989</v>
      </c>
      <c r="FAS54" s="2">
        <v>50116</v>
      </c>
      <c r="FAT54" s="2">
        <v>39238</v>
      </c>
      <c r="FAU54" s="2">
        <v>29223</v>
      </c>
      <c r="FAV54" s="2">
        <v>119301</v>
      </c>
      <c r="FAW54" s="2">
        <v>52586</v>
      </c>
      <c r="FAX54" s="2">
        <v>37061</v>
      </c>
      <c r="FAY54" s="2">
        <v>15989</v>
      </c>
      <c r="FAZ54" s="2">
        <v>22502</v>
      </c>
      <c r="FBA54" s="2">
        <v>389968</v>
      </c>
      <c r="FBB54" s="2">
        <v>6512</v>
      </c>
      <c r="FBC54" s="2">
        <v>115087</v>
      </c>
      <c r="FBD54" s="2">
        <v>20377</v>
      </c>
      <c r="FBE54" s="2">
        <v>28126</v>
      </c>
      <c r="FBF54" s="2">
        <v>30303</v>
      </c>
      <c r="FBG54" s="2">
        <v>43732</v>
      </c>
      <c r="FBH54" s="2">
        <v>9945</v>
      </c>
      <c r="FBI54" s="2">
        <v>1168978</v>
      </c>
      <c r="FBJ54" s="2">
        <v>227752</v>
      </c>
      <c r="FBK54" s="2">
        <v>33038</v>
      </c>
      <c r="FBL54" s="2" t="s">
        <v>5</v>
      </c>
      <c r="FBM54" s="2" t="s">
        <v>5</v>
      </c>
      <c r="FBN54" s="2">
        <v>26665</v>
      </c>
      <c r="FBO54" s="2">
        <v>58083</v>
      </c>
      <c r="FBP54" s="2">
        <v>111912</v>
      </c>
      <c r="FBQ54" s="2">
        <v>1348981</v>
      </c>
      <c r="FBR54" s="2">
        <v>23857</v>
      </c>
      <c r="FBS54" s="2">
        <v>180232</v>
      </c>
      <c r="FBT54" s="2">
        <v>38167</v>
      </c>
      <c r="FBU54" s="2" t="s">
        <v>5</v>
      </c>
      <c r="FBV54" s="2">
        <v>40885</v>
      </c>
      <c r="FBW54" s="2">
        <v>11686</v>
      </c>
      <c r="FBX54" s="2">
        <v>150732</v>
      </c>
      <c r="FBY54" s="2">
        <v>116459</v>
      </c>
      <c r="FBZ54" s="2">
        <v>17436</v>
      </c>
      <c r="FCA54" s="2">
        <v>18573</v>
      </c>
      <c r="FCB54" s="2">
        <v>14642</v>
      </c>
      <c r="FCC54" s="2">
        <v>39297</v>
      </c>
      <c r="FCD54" s="2">
        <v>73249</v>
      </c>
      <c r="FCE54" s="2">
        <v>269161</v>
      </c>
      <c r="FCF54" s="2">
        <v>138767</v>
      </c>
      <c r="FCG54" s="2">
        <v>1332135</v>
      </c>
      <c r="FCH54" s="2">
        <v>102116</v>
      </c>
      <c r="FCI54" s="2">
        <v>15868</v>
      </c>
      <c r="FCJ54" s="2">
        <v>10663</v>
      </c>
      <c r="FCK54" s="2">
        <v>27862</v>
      </c>
      <c r="FCL54" s="2">
        <v>3812887</v>
      </c>
      <c r="FCM54" s="2">
        <v>93293</v>
      </c>
      <c r="FCN54" s="2">
        <v>137931</v>
      </c>
      <c r="FCO54" s="2" t="s">
        <v>5</v>
      </c>
      <c r="FCP54" s="2">
        <v>6212</v>
      </c>
      <c r="FCQ54" s="2">
        <v>109830</v>
      </c>
      <c r="FCR54" s="2" t="s">
        <v>5</v>
      </c>
      <c r="FCS54" s="2">
        <v>72917</v>
      </c>
      <c r="FCT54" s="2">
        <v>34832</v>
      </c>
      <c r="FCU54" s="2">
        <v>99899</v>
      </c>
      <c r="FCV54" s="2">
        <v>19608</v>
      </c>
      <c r="FCW54" s="2">
        <v>43112</v>
      </c>
      <c r="FCX54" s="2">
        <v>113711</v>
      </c>
      <c r="FCY54" s="2">
        <v>227103</v>
      </c>
      <c r="FCZ54" s="2">
        <v>51198</v>
      </c>
      <c r="FDA54" s="2">
        <v>892870</v>
      </c>
      <c r="FDB54" s="2">
        <v>163843</v>
      </c>
      <c r="FDC54" s="2">
        <v>65702</v>
      </c>
      <c r="FDD54" s="2">
        <v>82241</v>
      </c>
      <c r="FDE54" s="2">
        <v>144834</v>
      </c>
      <c r="FDF54" s="2">
        <v>10355</v>
      </c>
      <c r="FDG54" s="2">
        <v>36672</v>
      </c>
      <c r="FDH54" s="2">
        <v>13631</v>
      </c>
      <c r="FDI54" s="2">
        <v>54904</v>
      </c>
      <c r="FDJ54" s="2">
        <v>405234</v>
      </c>
      <c r="FDK54" s="2">
        <v>1143816</v>
      </c>
      <c r="FDL54" s="2">
        <v>12474</v>
      </c>
      <c r="FDM54" s="2">
        <v>31158</v>
      </c>
      <c r="FDN54" s="2">
        <v>986046</v>
      </c>
      <c r="FDO54" s="2">
        <v>247318</v>
      </c>
      <c r="FDP54" s="2">
        <v>95915</v>
      </c>
      <c r="FDQ54" s="2" t="s">
        <v>5</v>
      </c>
      <c r="FDR54" s="2">
        <v>615637</v>
      </c>
      <c r="FDS54" s="2">
        <v>26151</v>
      </c>
      <c r="FDT54" s="2">
        <v>26259</v>
      </c>
      <c r="FDU54" s="2">
        <v>21316</v>
      </c>
      <c r="FDV54" s="2">
        <v>91373</v>
      </c>
      <c r="FDW54" s="2">
        <v>509464</v>
      </c>
      <c r="FDX54" s="2">
        <v>3397976</v>
      </c>
      <c r="FDY54" s="2">
        <v>44004</v>
      </c>
      <c r="FDZ54" s="2">
        <v>290530</v>
      </c>
      <c r="FEA54" s="2">
        <v>394905</v>
      </c>
      <c r="FEB54" s="2">
        <v>18587</v>
      </c>
      <c r="FEC54" s="2">
        <v>232659</v>
      </c>
      <c r="FED54" s="2">
        <v>86609</v>
      </c>
      <c r="FEE54" s="2">
        <v>20556</v>
      </c>
      <c r="FEF54" s="2">
        <v>84303</v>
      </c>
      <c r="FEG54" s="2">
        <v>106498</v>
      </c>
      <c r="FEH54" s="2">
        <v>15669</v>
      </c>
      <c r="FEI54" s="2">
        <v>92505</v>
      </c>
      <c r="FEJ54" s="2">
        <v>226292</v>
      </c>
      <c r="FEK54" s="2">
        <v>251940</v>
      </c>
      <c r="FEL54" s="2">
        <v>62062</v>
      </c>
      <c r="FEM54" s="2">
        <v>120548</v>
      </c>
      <c r="FEN54" s="2">
        <v>56614</v>
      </c>
      <c r="FEO54" s="2">
        <v>41554</v>
      </c>
      <c r="FEP54" s="2">
        <v>283031</v>
      </c>
      <c r="FEQ54" s="2">
        <v>17965</v>
      </c>
      <c r="FER54" s="2">
        <v>498261</v>
      </c>
      <c r="FES54" s="2">
        <v>56031</v>
      </c>
      <c r="FET54" s="2">
        <v>7317</v>
      </c>
      <c r="FEU54" s="2">
        <v>24025</v>
      </c>
      <c r="FEV54" s="2">
        <v>15504</v>
      </c>
      <c r="FEW54" s="2">
        <v>55986</v>
      </c>
      <c r="FEX54" s="2">
        <v>21992</v>
      </c>
      <c r="FEY54" s="2">
        <v>27659</v>
      </c>
      <c r="FEZ54" s="2">
        <v>32037</v>
      </c>
      <c r="FFA54" s="2">
        <v>10150</v>
      </c>
      <c r="FFB54" s="2">
        <v>128086</v>
      </c>
      <c r="FFC54" s="2">
        <v>31535</v>
      </c>
      <c r="FFD54" s="2">
        <v>11155</v>
      </c>
      <c r="FFE54" s="2">
        <v>35921</v>
      </c>
      <c r="FFF54" s="2">
        <v>20067</v>
      </c>
      <c r="FFG54" s="2">
        <v>17675</v>
      </c>
      <c r="FFH54" s="2">
        <v>9194</v>
      </c>
      <c r="FFI54" s="2">
        <v>90121</v>
      </c>
      <c r="FFJ54" s="2">
        <v>6522</v>
      </c>
      <c r="FFK54" s="2">
        <v>7405</v>
      </c>
      <c r="FFL54" s="2">
        <v>8158</v>
      </c>
      <c r="FFM54" s="2">
        <v>25420</v>
      </c>
      <c r="FFN54" s="2">
        <v>7567</v>
      </c>
      <c r="FFO54" s="2">
        <v>11318</v>
      </c>
      <c r="FFP54" s="2">
        <v>28138</v>
      </c>
      <c r="FFQ54" s="2">
        <v>123094</v>
      </c>
      <c r="FFR54" s="2">
        <v>17851</v>
      </c>
      <c r="FFS54" s="2">
        <v>57130</v>
      </c>
      <c r="FFT54" s="2">
        <v>16594</v>
      </c>
      <c r="FFU54" s="2">
        <v>107299</v>
      </c>
      <c r="FFV54" s="2">
        <v>16567</v>
      </c>
      <c r="FFW54" s="2">
        <v>38152</v>
      </c>
      <c r="FFX54" s="2">
        <v>37102</v>
      </c>
      <c r="FFY54" s="2">
        <v>2608</v>
      </c>
      <c r="FFZ54" s="2">
        <v>67738</v>
      </c>
      <c r="FGA54" s="2">
        <v>97315</v>
      </c>
      <c r="FGB54" s="2">
        <v>70881</v>
      </c>
      <c r="FGC54" s="2">
        <v>9955</v>
      </c>
      <c r="FGD54" s="2">
        <v>15773</v>
      </c>
      <c r="FGE54" s="2">
        <v>53441</v>
      </c>
      <c r="FGF54" s="2">
        <v>65110</v>
      </c>
      <c r="FGG54" s="2">
        <v>26810</v>
      </c>
      <c r="FGH54" s="2">
        <v>16675</v>
      </c>
      <c r="FGI54" s="2">
        <v>8790</v>
      </c>
      <c r="FGJ54" s="2">
        <v>34203</v>
      </c>
      <c r="FGK54" s="2">
        <v>14949</v>
      </c>
      <c r="FGL54" s="2">
        <v>24665</v>
      </c>
      <c r="FGM54" s="2">
        <v>90333</v>
      </c>
      <c r="FGN54" s="2">
        <v>7796</v>
      </c>
      <c r="FGO54" s="2">
        <v>33253</v>
      </c>
      <c r="FGP54" s="2">
        <v>62124</v>
      </c>
      <c r="FGQ54" s="2">
        <v>47122</v>
      </c>
      <c r="FGR54" s="2">
        <v>55340</v>
      </c>
      <c r="FGS54" s="2">
        <v>17396</v>
      </c>
      <c r="FGT54" s="2">
        <v>65842</v>
      </c>
      <c r="FGU54" s="2">
        <v>33318</v>
      </c>
      <c r="FGV54" s="2">
        <v>35405</v>
      </c>
      <c r="FGW54" s="2">
        <v>32418</v>
      </c>
      <c r="FGX54" s="2">
        <v>63071</v>
      </c>
      <c r="FGY54" s="2">
        <v>7654</v>
      </c>
      <c r="FGZ54" s="2">
        <v>50790</v>
      </c>
      <c r="FHA54" s="2">
        <v>36520</v>
      </c>
      <c r="FHB54" s="2">
        <v>574517</v>
      </c>
      <c r="FHC54" s="2">
        <v>399414</v>
      </c>
      <c r="FHD54" s="2">
        <v>73175</v>
      </c>
      <c r="FHE54" s="2">
        <v>82765</v>
      </c>
      <c r="FHF54" s="2">
        <v>73528</v>
      </c>
      <c r="FHG54" s="2">
        <v>63663</v>
      </c>
      <c r="FHH54" s="2">
        <v>32740</v>
      </c>
      <c r="FHI54" s="2">
        <v>62778</v>
      </c>
      <c r="FHJ54" s="2">
        <v>79246</v>
      </c>
      <c r="FHK54" s="2">
        <v>169659</v>
      </c>
      <c r="FHL54" s="2">
        <v>32049</v>
      </c>
      <c r="FHM54" s="2">
        <v>38307</v>
      </c>
      <c r="FHN54" s="2">
        <v>413165</v>
      </c>
      <c r="FHO54" s="2">
        <v>448003</v>
      </c>
      <c r="FHP54" s="2" t="s">
        <v>5</v>
      </c>
      <c r="FHQ54" s="2">
        <v>28739</v>
      </c>
      <c r="FHR54" s="2">
        <v>278303</v>
      </c>
      <c r="FHS54" s="2">
        <v>131697</v>
      </c>
      <c r="FHT54" s="2">
        <v>59379</v>
      </c>
      <c r="FHU54" s="2">
        <v>838125</v>
      </c>
      <c r="FHV54" s="2">
        <v>262990</v>
      </c>
      <c r="FHW54" s="2">
        <v>38012</v>
      </c>
      <c r="FHX54" s="2">
        <v>72629</v>
      </c>
      <c r="FHY54" s="2">
        <v>361950</v>
      </c>
      <c r="FHZ54" s="2" t="s">
        <v>5</v>
      </c>
      <c r="FIA54" s="2" t="s">
        <v>5</v>
      </c>
      <c r="FIB54" s="2">
        <v>54365</v>
      </c>
      <c r="FIC54" s="2">
        <v>12820</v>
      </c>
      <c r="FID54" s="2">
        <v>13040</v>
      </c>
      <c r="FIE54" s="2">
        <v>17664000</v>
      </c>
      <c r="FIF54" s="2">
        <v>18181353</v>
      </c>
      <c r="FIG54" s="2">
        <v>425324</v>
      </c>
      <c r="FIH54" s="2">
        <v>1764186</v>
      </c>
      <c r="FII54" s="2">
        <v>36238</v>
      </c>
      <c r="FIJ54" s="2">
        <v>368529</v>
      </c>
      <c r="FIK54" s="2">
        <v>165023</v>
      </c>
      <c r="FIL54" s="2">
        <v>758575</v>
      </c>
      <c r="FIM54" s="2">
        <v>299321</v>
      </c>
      <c r="FIN54" s="2">
        <v>1802314</v>
      </c>
      <c r="FIO54" s="2">
        <v>27362</v>
      </c>
      <c r="FIP54" s="2" t="s">
        <v>5</v>
      </c>
      <c r="FIQ54" s="2">
        <v>143711</v>
      </c>
      <c r="FIR54" s="2">
        <v>162056</v>
      </c>
      <c r="FIS54" s="2">
        <v>77100</v>
      </c>
      <c r="FIT54" s="2" t="s">
        <v>5</v>
      </c>
      <c r="FIU54" s="2" t="s">
        <v>5</v>
      </c>
      <c r="FIV54" s="2">
        <v>406732</v>
      </c>
      <c r="FIW54" s="2">
        <v>14283</v>
      </c>
      <c r="FIX54" s="2">
        <v>17864</v>
      </c>
      <c r="FIY54" s="2">
        <v>1112136</v>
      </c>
      <c r="FIZ54" s="2">
        <v>4902</v>
      </c>
      <c r="FJA54" s="2">
        <v>479652</v>
      </c>
      <c r="FJB54" s="2">
        <v>1750233</v>
      </c>
      <c r="FJC54" s="2">
        <v>49677</v>
      </c>
      <c r="FJD54" s="2">
        <v>24638000</v>
      </c>
      <c r="FJE54" s="2">
        <v>223986</v>
      </c>
      <c r="FJF54" s="2" t="s">
        <v>5</v>
      </c>
      <c r="FJG54" s="2" t="s">
        <v>5</v>
      </c>
      <c r="FJH54" s="2">
        <v>2175000</v>
      </c>
      <c r="FJI54" s="2">
        <v>92427</v>
      </c>
      <c r="FJJ54" s="2" t="s">
        <v>5</v>
      </c>
      <c r="FJK54" s="2">
        <v>3000167</v>
      </c>
      <c r="FJL54" s="2">
        <v>4685998</v>
      </c>
      <c r="FJM54" s="2">
        <v>721141</v>
      </c>
      <c r="FJN54" s="2">
        <v>288728</v>
      </c>
      <c r="FJO54" s="2" t="s">
        <v>5</v>
      </c>
      <c r="FJP54" s="2">
        <v>350191</v>
      </c>
      <c r="FJQ54" s="2">
        <v>13854000</v>
      </c>
      <c r="FJR54" s="2">
        <v>99370</v>
      </c>
      <c r="FJS54" s="2" t="s">
        <v>5</v>
      </c>
      <c r="FJT54" s="2">
        <v>169766</v>
      </c>
      <c r="FJU54" s="2">
        <v>10302265</v>
      </c>
      <c r="FJV54" s="2">
        <v>23800</v>
      </c>
      <c r="FJW54" s="2">
        <v>59468</v>
      </c>
      <c r="FJX54" s="2">
        <v>400085</v>
      </c>
      <c r="FJY54" s="2">
        <v>1340345</v>
      </c>
      <c r="FJZ54" s="2">
        <v>751650</v>
      </c>
      <c r="FKA54" s="2">
        <v>7636550</v>
      </c>
      <c r="FKB54" s="2">
        <v>3776076</v>
      </c>
      <c r="FKC54" s="2">
        <v>91049</v>
      </c>
      <c r="FKD54" s="2">
        <v>212065</v>
      </c>
      <c r="FKE54" s="2">
        <v>88930</v>
      </c>
      <c r="FKF54" s="2">
        <v>121761</v>
      </c>
      <c r="FKG54" s="2">
        <v>341443</v>
      </c>
      <c r="FKH54" s="2">
        <v>895380</v>
      </c>
      <c r="FKI54" s="2">
        <v>67831988</v>
      </c>
      <c r="FKJ54" s="2">
        <v>444729</v>
      </c>
      <c r="FKK54" s="2">
        <v>150419</v>
      </c>
      <c r="FKL54" s="2">
        <v>171796</v>
      </c>
      <c r="FKM54" s="2">
        <v>294822</v>
      </c>
      <c r="FKN54" s="2">
        <v>82549</v>
      </c>
      <c r="FKO54" s="2">
        <v>20361</v>
      </c>
      <c r="FKP54" s="2">
        <v>23310</v>
      </c>
      <c r="FKQ54" s="2" t="s">
        <v>5</v>
      </c>
      <c r="FKR54" s="2">
        <v>115522</v>
      </c>
      <c r="FKS54" s="2">
        <v>15118</v>
      </c>
      <c r="FKT54" s="2">
        <v>24285</v>
      </c>
      <c r="FKU54" s="2">
        <v>173240</v>
      </c>
      <c r="FKV54" s="2">
        <v>316274</v>
      </c>
      <c r="FKW54" s="2">
        <v>98056</v>
      </c>
      <c r="FKX54" s="2">
        <v>38354</v>
      </c>
      <c r="FKY54" s="2">
        <v>268752</v>
      </c>
      <c r="FKZ54" s="2">
        <v>23381</v>
      </c>
      <c r="FLA54" s="2">
        <v>21126</v>
      </c>
      <c r="FLB54" s="2">
        <v>285579</v>
      </c>
      <c r="FLC54" s="2">
        <v>31688</v>
      </c>
      <c r="FLD54" s="2">
        <v>72838</v>
      </c>
      <c r="FLE54" s="2">
        <v>71841</v>
      </c>
      <c r="FLF54" s="2">
        <v>282354</v>
      </c>
      <c r="FLG54" s="2">
        <v>6215</v>
      </c>
      <c r="FLH54" s="2">
        <v>12001</v>
      </c>
      <c r="FLI54" s="2">
        <v>14773</v>
      </c>
      <c r="FLJ54" s="2">
        <v>29197</v>
      </c>
      <c r="FLK54" s="2">
        <v>96278</v>
      </c>
      <c r="FLL54" s="2">
        <v>64565</v>
      </c>
      <c r="FLM54" s="2">
        <v>158671</v>
      </c>
      <c r="FLN54" s="2">
        <v>6566</v>
      </c>
      <c r="FLO54" s="2">
        <v>38133</v>
      </c>
      <c r="FLP54" s="2">
        <v>46897</v>
      </c>
      <c r="FLQ54" s="2" t="s">
        <v>5</v>
      </c>
      <c r="FLR54" s="2">
        <v>43567</v>
      </c>
      <c r="FLS54" s="2">
        <v>102887</v>
      </c>
      <c r="FLT54" s="2">
        <v>25168</v>
      </c>
      <c r="FLU54" s="2">
        <v>66568</v>
      </c>
      <c r="FLV54" s="2">
        <v>140537</v>
      </c>
      <c r="FLW54" s="2">
        <v>5911</v>
      </c>
      <c r="FLX54" s="2">
        <v>44483</v>
      </c>
      <c r="FLY54" s="2">
        <v>386315</v>
      </c>
      <c r="FLZ54" s="2">
        <v>118980</v>
      </c>
      <c r="FMA54" s="2">
        <v>194588</v>
      </c>
      <c r="FMB54" s="2">
        <v>151354</v>
      </c>
      <c r="FMC54" s="2">
        <v>1749122</v>
      </c>
      <c r="FMD54" s="2">
        <v>63837</v>
      </c>
      <c r="FME54" s="2">
        <v>100865</v>
      </c>
      <c r="FMF54" s="2">
        <v>3553318</v>
      </c>
      <c r="FMG54" s="2">
        <v>197858</v>
      </c>
      <c r="FMH54" s="2">
        <v>52737</v>
      </c>
      <c r="FMI54" s="2">
        <v>26282</v>
      </c>
      <c r="FMJ54" s="2">
        <v>28218</v>
      </c>
      <c r="FMK54" s="2">
        <v>119095</v>
      </c>
      <c r="FML54" s="2">
        <v>9949</v>
      </c>
      <c r="FMM54" s="2">
        <v>81061</v>
      </c>
      <c r="FMN54" s="2">
        <v>50962</v>
      </c>
      <c r="FMO54" s="2">
        <v>163126</v>
      </c>
      <c r="FMP54" s="2">
        <v>111227</v>
      </c>
      <c r="FMQ54" s="2">
        <v>42848</v>
      </c>
      <c r="FMR54" s="2">
        <v>68725</v>
      </c>
      <c r="FMS54" s="2">
        <v>115529</v>
      </c>
      <c r="FMT54" s="2">
        <v>26977</v>
      </c>
      <c r="FMU54" s="2">
        <v>349058</v>
      </c>
      <c r="FMV54" s="2">
        <v>62482</v>
      </c>
      <c r="FMW54" s="2">
        <v>131275</v>
      </c>
      <c r="FMX54" s="2">
        <v>1738518</v>
      </c>
      <c r="FMY54" s="2">
        <v>290276</v>
      </c>
      <c r="FMZ54" s="2">
        <v>462369</v>
      </c>
      <c r="FNA54" s="2">
        <v>63729</v>
      </c>
      <c r="FNB54" s="2">
        <v>59733</v>
      </c>
      <c r="FNC54" s="2">
        <v>3802</v>
      </c>
      <c r="FND54" s="2">
        <v>5389</v>
      </c>
      <c r="FNE54" s="2">
        <v>199317</v>
      </c>
      <c r="FNF54" s="2">
        <v>697967</v>
      </c>
      <c r="FNG54" s="2">
        <v>682744</v>
      </c>
      <c r="FNH54" s="2">
        <v>195546</v>
      </c>
      <c r="FNI54" s="2">
        <v>5322</v>
      </c>
      <c r="FNJ54" s="2">
        <v>18527</v>
      </c>
      <c r="FNK54" s="2">
        <v>90138</v>
      </c>
      <c r="FNL54" s="2" t="s">
        <v>5</v>
      </c>
      <c r="FNM54" s="2">
        <v>118183</v>
      </c>
      <c r="FNN54" s="2">
        <v>36161</v>
      </c>
      <c r="FNO54" s="2">
        <v>303996</v>
      </c>
      <c r="FNP54" s="2">
        <v>8012</v>
      </c>
      <c r="FNQ54" s="2">
        <v>28564</v>
      </c>
      <c r="FNR54" s="2">
        <v>166514</v>
      </c>
      <c r="FNS54" s="2">
        <v>54086</v>
      </c>
      <c r="FNT54" s="2">
        <v>95583</v>
      </c>
      <c r="FNU54" s="2">
        <v>5403</v>
      </c>
      <c r="FNV54" s="2">
        <v>111863</v>
      </c>
      <c r="FNW54" s="2">
        <v>28253</v>
      </c>
      <c r="FNX54" s="2" t="s">
        <v>5</v>
      </c>
      <c r="FNY54" s="2">
        <v>241598</v>
      </c>
      <c r="FNZ54" s="2">
        <v>7827</v>
      </c>
      <c r="FOA54" s="2">
        <v>29924</v>
      </c>
      <c r="FOB54" s="2">
        <v>2502215</v>
      </c>
      <c r="FOC54" s="2">
        <v>970085</v>
      </c>
      <c r="FOD54" s="2">
        <v>546713</v>
      </c>
      <c r="FOE54" s="2">
        <v>58786</v>
      </c>
      <c r="FOF54" s="2">
        <v>23155</v>
      </c>
      <c r="FOG54" s="2">
        <v>21131</v>
      </c>
      <c r="FOH54" s="2">
        <v>54986</v>
      </c>
      <c r="FOI54" s="2">
        <v>3523844</v>
      </c>
      <c r="FOJ54" s="2">
        <v>42965</v>
      </c>
      <c r="FOK54" s="2">
        <v>24418</v>
      </c>
      <c r="FOL54" s="2">
        <v>407435</v>
      </c>
      <c r="FOM54" s="2">
        <v>208341</v>
      </c>
      <c r="FON54" s="2">
        <v>160836</v>
      </c>
      <c r="FOO54" s="2">
        <v>15424</v>
      </c>
      <c r="FOP54" s="2">
        <v>52391</v>
      </c>
      <c r="FOQ54" s="2">
        <v>64118</v>
      </c>
      <c r="FOR54" s="2">
        <v>57011</v>
      </c>
      <c r="FOS54" s="2">
        <v>19345</v>
      </c>
      <c r="FOT54" s="2">
        <v>10738</v>
      </c>
      <c r="FOU54" s="2">
        <v>99027</v>
      </c>
      <c r="FOV54" s="2">
        <v>76546</v>
      </c>
      <c r="FOW54" s="2" t="s">
        <v>5</v>
      </c>
      <c r="FOX54" s="2">
        <v>178002</v>
      </c>
      <c r="FOY54" s="2">
        <v>16399</v>
      </c>
      <c r="FOZ54" s="2">
        <v>61776</v>
      </c>
      <c r="FPA54" s="2">
        <v>31408</v>
      </c>
      <c r="FPB54" s="2">
        <v>14580</v>
      </c>
      <c r="FPC54" s="2">
        <v>9373</v>
      </c>
      <c r="FPD54" s="2">
        <v>44433</v>
      </c>
      <c r="FPE54" s="2">
        <v>22421</v>
      </c>
      <c r="FPF54" s="2">
        <v>17005</v>
      </c>
      <c r="FPG54" s="2">
        <v>19202</v>
      </c>
      <c r="FPH54" s="2">
        <v>67399</v>
      </c>
      <c r="FPI54" s="2">
        <v>62156</v>
      </c>
      <c r="FPJ54" s="2">
        <v>151168</v>
      </c>
      <c r="FPK54" s="2">
        <v>208499</v>
      </c>
      <c r="FPL54" s="2">
        <v>33839</v>
      </c>
      <c r="FPM54" s="2">
        <v>19262</v>
      </c>
      <c r="FPN54" s="2">
        <v>43821</v>
      </c>
      <c r="FPO54" s="2">
        <v>74563</v>
      </c>
      <c r="FPP54" s="2">
        <v>34153</v>
      </c>
      <c r="FPQ54" s="2">
        <v>39024</v>
      </c>
      <c r="FPR54" s="2">
        <v>21537</v>
      </c>
      <c r="FPS54" s="2">
        <v>22018</v>
      </c>
      <c r="FPT54" s="2">
        <v>1902</v>
      </c>
      <c r="FPU54" s="2">
        <v>18514</v>
      </c>
      <c r="FPV54" s="2">
        <v>10886</v>
      </c>
      <c r="FPW54" s="2">
        <v>62371</v>
      </c>
      <c r="FPX54" s="2">
        <v>62900</v>
      </c>
      <c r="FPY54" s="2">
        <v>48617</v>
      </c>
      <c r="FPZ54" s="2">
        <v>25781</v>
      </c>
      <c r="FQA54" s="2">
        <v>30385</v>
      </c>
      <c r="FQB54" s="2">
        <v>83023</v>
      </c>
      <c r="FQC54" s="2">
        <v>89933</v>
      </c>
      <c r="FQD54" s="2">
        <v>17802</v>
      </c>
      <c r="FQE54" s="2">
        <v>21095</v>
      </c>
      <c r="FQF54" s="2">
        <v>19235</v>
      </c>
      <c r="FQG54" s="2">
        <v>26220</v>
      </c>
      <c r="FQH54" s="2">
        <v>77643</v>
      </c>
      <c r="FQI54" s="2">
        <v>44406</v>
      </c>
      <c r="FQJ54" s="2">
        <v>399691</v>
      </c>
      <c r="FQK54" s="2">
        <v>84942</v>
      </c>
      <c r="FQL54" s="2">
        <v>15946</v>
      </c>
      <c r="FQM54" s="2">
        <v>66344</v>
      </c>
      <c r="FQN54" s="2">
        <v>3778</v>
      </c>
      <c r="FQO54" s="2">
        <v>29890</v>
      </c>
      <c r="FQP54" s="2">
        <v>51818</v>
      </c>
      <c r="FQQ54" s="2">
        <v>39969</v>
      </c>
      <c r="FQR54" s="2">
        <v>89326</v>
      </c>
      <c r="FQS54" s="2">
        <v>97443</v>
      </c>
      <c r="FQT54" s="2">
        <v>59774</v>
      </c>
      <c r="FQU54" s="2">
        <v>163647</v>
      </c>
      <c r="FQV54" s="2">
        <v>17103</v>
      </c>
      <c r="FQW54" s="2">
        <v>14033</v>
      </c>
      <c r="FQX54" s="2">
        <v>11678</v>
      </c>
      <c r="FQY54" s="2">
        <v>76217</v>
      </c>
      <c r="FQZ54" s="2">
        <v>5106</v>
      </c>
      <c r="FRA54" s="2">
        <v>145711</v>
      </c>
      <c r="FRB54" s="2">
        <v>11706</v>
      </c>
      <c r="FRC54" s="2">
        <v>160051</v>
      </c>
      <c r="FRD54" s="2">
        <v>8038</v>
      </c>
      <c r="FRE54" s="2">
        <v>60156</v>
      </c>
      <c r="FRF54" s="2">
        <v>86903</v>
      </c>
      <c r="FRG54" s="2">
        <v>781289</v>
      </c>
      <c r="FRH54" s="2">
        <v>812754</v>
      </c>
      <c r="FRI54" s="2">
        <v>11489</v>
      </c>
      <c r="FRJ54" s="2">
        <v>8096</v>
      </c>
      <c r="FRK54" s="2">
        <v>298668</v>
      </c>
      <c r="FRL54" s="2">
        <v>28587</v>
      </c>
      <c r="FRM54" s="2">
        <v>36597</v>
      </c>
      <c r="FRN54" s="2">
        <v>10171</v>
      </c>
      <c r="FRO54" s="2">
        <v>64545</v>
      </c>
      <c r="FRP54" s="2">
        <v>183744</v>
      </c>
      <c r="FRQ54" s="2">
        <v>549007</v>
      </c>
      <c r="FRR54" s="2">
        <v>40008</v>
      </c>
      <c r="FRS54" s="2">
        <v>829357</v>
      </c>
      <c r="FRT54" s="2">
        <v>348396</v>
      </c>
      <c r="FRU54" s="2">
        <v>31536</v>
      </c>
      <c r="FRV54" s="2">
        <v>371568</v>
      </c>
      <c r="FRW54" s="2">
        <v>54298</v>
      </c>
      <c r="FRX54" s="2">
        <v>11500</v>
      </c>
      <c r="FRY54" s="2">
        <v>249109</v>
      </c>
      <c r="FRZ54" s="2">
        <v>46312</v>
      </c>
      <c r="FSA54" s="2">
        <v>31720</v>
      </c>
      <c r="FSB54" s="2">
        <v>10617</v>
      </c>
      <c r="FSC54" s="2">
        <v>40205</v>
      </c>
      <c r="FSD54" s="2">
        <v>48200</v>
      </c>
      <c r="FSE54" s="2">
        <v>105605</v>
      </c>
      <c r="FSF54" s="2">
        <v>142661</v>
      </c>
      <c r="FSG54" s="2">
        <v>26316</v>
      </c>
      <c r="FSH54" s="2">
        <v>24028</v>
      </c>
      <c r="FSI54" s="2" t="s">
        <v>5</v>
      </c>
      <c r="FSJ54" s="2">
        <v>53072</v>
      </c>
      <c r="FSK54" s="2">
        <v>123655</v>
      </c>
      <c r="FSL54" s="2">
        <v>64455</v>
      </c>
      <c r="FSM54" s="2">
        <v>20316</v>
      </c>
      <c r="FSN54" s="2">
        <v>114702</v>
      </c>
      <c r="FSO54" s="2">
        <v>15727</v>
      </c>
      <c r="FSP54" s="2">
        <v>78739</v>
      </c>
      <c r="FSQ54" s="2">
        <v>25879</v>
      </c>
      <c r="FSR54" s="2">
        <v>92338</v>
      </c>
      <c r="FSS54" s="2">
        <v>27234</v>
      </c>
      <c r="FST54" s="2">
        <v>42563</v>
      </c>
      <c r="FSU54" s="2">
        <v>47701</v>
      </c>
      <c r="FSV54" s="2">
        <v>49035</v>
      </c>
      <c r="FSW54" s="2">
        <v>57693</v>
      </c>
      <c r="FSX54" s="2">
        <v>51166</v>
      </c>
      <c r="FSY54" s="2">
        <v>14635</v>
      </c>
      <c r="FSZ54" s="2">
        <v>31880</v>
      </c>
      <c r="FTA54" s="2">
        <v>16097</v>
      </c>
      <c r="FTB54" s="2">
        <v>35062</v>
      </c>
      <c r="FTC54" s="2">
        <v>25222</v>
      </c>
      <c r="FTD54" s="2">
        <v>14501</v>
      </c>
      <c r="FTE54" s="2">
        <v>66501</v>
      </c>
      <c r="FTF54" s="2">
        <v>31002</v>
      </c>
      <c r="FTG54" s="2">
        <v>87847</v>
      </c>
      <c r="FTH54" s="2">
        <v>31082</v>
      </c>
      <c r="FTI54" s="2">
        <v>127152</v>
      </c>
      <c r="FTJ54" s="2">
        <v>102208</v>
      </c>
      <c r="FTK54" s="2">
        <v>32620</v>
      </c>
      <c r="FTL54" s="2">
        <v>64816</v>
      </c>
      <c r="FTM54" s="2">
        <v>13858</v>
      </c>
      <c r="FTN54" s="2">
        <v>72521</v>
      </c>
      <c r="FTO54" s="2">
        <v>155571</v>
      </c>
      <c r="FTP54" s="2">
        <v>15401</v>
      </c>
      <c r="FTQ54" s="2">
        <v>85569</v>
      </c>
      <c r="FTR54" s="2">
        <v>25050</v>
      </c>
      <c r="FTS54" s="2">
        <v>67484</v>
      </c>
      <c r="FTT54" s="2">
        <v>12032</v>
      </c>
      <c r="FTU54" s="2">
        <v>392516</v>
      </c>
      <c r="FTV54" s="2">
        <v>214135</v>
      </c>
      <c r="FTW54" s="2">
        <v>13283</v>
      </c>
      <c r="FTX54" s="2">
        <v>55895</v>
      </c>
      <c r="FTY54" s="2">
        <v>15024</v>
      </c>
      <c r="FTZ54" s="2">
        <v>341431</v>
      </c>
      <c r="FUA54" s="2">
        <v>182493</v>
      </c>
      <c r="FUB54" s="2">
        <v>30788</v>
      </c>
      <c r="FUC54" s="2">
        <v>66322</v>
      </c>
      <c r="FUD54" s="2">
        <v>80190</v>
      </c>
      <c r="FUE54" s="2">
        <v>41072</v>
      </c>
      <c r="FUF54" s="2">
        <v>36937</v>
      </c>
      <c r="FUG54" s="2">
        <v>72450</v>
      </c>
      <c r="FUH54" s="2">
        <v>91290</v>
      </c>
      <c r="FUI54" s="2" t="s">
        <v>5</v>
      </c>
      <c r="FUJ54" s="2">
        <v>24766</v>
      </c>
      <c r="FUK54" s="2">
        <v>20671</v>
      </c>
      <c r="FUL54" s="2">
        <v>22102</v>
      </c>
      <c r="FUM54" s="2">
        <v>9192</v>
      </c>
      <c r="FUN54" s="2">
        <v>68479</v>
      </c>
      <c r="FUO54" s="2">
        <v>630438</v>
      </c>
      <c r="FUP54" s="2">
        <v>19576</v>
      </c>
      <c r="FUQ54" s="2">
        <v>128732</v>
      </c>
      <c r="FUR54" s="2">
        <v>52301</v>
      </c>
      <c r="FUS54" s="2">
        <v>30499</v>
      </c>
      <c r="FUT54" s="2">
        <v>21696</v>
      </c>
      <c r="FUU54" s="2">
        <v>33697</v>
      </c>
      <c r="FUV54" s="2">
        <v>2688</v>
      </c>
      <c r="FUW54" s="2">
        <v>16649</v>
      </c>
      <c r="FUX54" s="2">
        <v>27546</v>
      </c>
      <c r="FUY54" s="2">
        <v>24548</v>
      </c>
      <c r="FUZ54" s="2">
        <v>41592</v>
      </c>
      <c r="FVA54" s="2">
        <v>19607</v>
      </c>
      <c r="FVB54" s="2">
        <v>88027</v>
      </c>
      <c r="FVC54" s="2">
        <v>83621</v>
      </c>
      <c r="FVD54" s="2">
        <v>43656</v>
      </c>
      <c r="FVE54" s="2">
        <v>37719</v>
      </c>
      <c r="FVF54" s="2">
        <v>42991</v>
      </c>
      <c r="FVG54" s="2">
        <v>9158</v>
      </c>
      <c r="FVH54" s="2">
        <v>25992</v>
      </c>
      <c r="FVI54" s="2">
        <v>349467</v>
      </c>
      <c r="FVJ54" s="2">
        <v>65650</v>
      </c>
      <c r="FVK54" s="2">
        <v>25364</v>
      </c>
      <c r="FVL54" s="2">
        <v>81537</v>
      </c>
      <c r="FVM54" s="2">
        <v>6839</v>
      </c>
      <c r="FVN54" s="2">
        <v>56789</v>
      </c>
      <c r="FVO54" s="2">
        <v>30557</v>
      </c>
      <c r="FVP54" s="2">
        <v>14067</v>
      </c>
      <c r="FVQ54" s="2">
        <v>11517</v>
      </c>
      <c r="FVR54" s="2">
        <v>9081</v>
      </c>
      <c r="FVS54" s="2">
        <v>16223</v>
      </c>
      <c r="FVT54" s="2">
        <v>7508</v>
      </c>
      <c r="FVU54" s="2">
        <v>47036</v>
      </c>
      <c r="FVV54" s="2">
        <v>40206</v>
      </c>
      <c r="FVW54" s="2">
        <v>2424314</v>
      </c>
      <c r="FVX54" s="2">
        <v>24970</v>
      </c>
      <c r="FVY54" s="2">
        <v>13241</v>
      </c>
      <c r="FVZ54" s="2">
        <v>23307</v>
      </c>
      <c r="FWA54" s="2">
        <v>23183</v>
      </c>
      <c r="FWB54" s="2">
        <v>12786</v>
      </c>
      <c r="FWC54" s="2">
        <v>40622</v>
      </c>
      <c r="FWD54" s="2">
        <v>19920</v>
      </c>
      <c r="FWE54" s="2">
        <v>16659</v>
      </c>
      <c r="FWF54" s="2">
        <v>6497</v>
      </c>
      <c r="FWG54" s="2">
        <v>6003</v>
      </c>
      <c r="FWH54" s="2">
        <v>3574</v>
      </c>
      <c r="FWI54" s="2">
        <v>67363</v>
      </c>
      <c r="FWJ54" s="2">
        <v>91283</v>
      </c>
      <c r="FWK54" s="2">
        <v>70387</v>
      </c>
      <c r="FWL54" s="2">
        <v>132329</v>
      </c>
      <c r="FWM54" s="2">
        <v>53194</v>
      </c>
      <c r="FWN54" s="2">
        <v>135088</v>
      </c>
      <c r="FWO54" s="2">
        <v>68975</v>
      </c>
      <c r="FWP54" s="2">
        <v>24413</v>
      </c>
      <c r="FWQ54" s="2">
        <v>48274</v>
      </c>
      <c r="FWR54" s="2">
        <v>45171</v>
      </c>
      <c r="FWS54" s="2">
        <v>9632</v>
      </c>
      <c r="FWT54" s="2">
        <v>2883</v>
      </c>
      <c r="FWU54" s="2">
        <v>31687</v>
      </c>
      <c r="FWV54" s="2">
        <v>43632</v>
      </c>
      <c r="FWW54" s="2">
        <v>98653</v>
      </c>
      <c r="FWX54" s="2">
        <v>26421</v>
      </c>
      <c r="FWY54" s="2">
        <v>38229</v>
      </c>
      <c r="FWZ54" s="2">
        <v>23045</v>
      </c>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row>
    <row r="55" spans="1:4953" x14ac:dyDescent="0.25">
      <c r="A55">
        <v>52</v>
      </c>
      <c r="B55" s="19" t="s">
        <v>9268</v>
      </c>
      <c r="C55" s="25">
        <v>215826</v>
      </c>
      <c r="D55" t="str">
        <f t="shared" si="0"/>
        <v>2025Q2</v>
      </c>
      <c r="E55" s="4">
        <v>8156</v>
      </c>
      <c r="F55" s="4">
        <v>5134</v>
      </c>
      <c r="G55" s="4">
        <v>20025</v>
      </c>
      <c r="H55" s="4">
        <v>4551</v>
      </c>
      <c r="I55" s="4">
        <v>26017</v>
      </c>
      <c r="J55" s="2">
        <v>4246</v>
      </c>
      <c r="K55" s="2">
        <v>165</v>
      </c>
      <c r="L55" s="2">
        <v>3122</v>
      </c>
      <c r="M55" s="2">
        <v>6965</v>
      </c>
      <c r="N55" s="2">
        <v>24972</v>
      </c>
      <c r="O55" s="2">
        <v>324</v>
      </c>
      <c r="P55" s="2">
        <v>513</v>
      </c>
      <c r="Q55" s="2">
        <v>573</v>
      </c>
      <c r="R55" s="2">
        <v>875</v>
      </c>
      <c r="S55" s="2">
        <v>1063</v>
      </c>
      <c r="T55" s="2">
        <v>2815</v>
      </c>
      <c r="U55" s="2">
        <v>705</v>
      </c>
      <c r="V55" s="2">
        <v>13756</v>
      </c>
      <c r="W55" s="2">
        <v>19207</v>
      </c>
      <c r="X55" s="2">
        <v>6443</v>
      </c>
      <c r="Y55" s="2">
        <v>5623</v>
      </c>
      <c r="Z55" s="2">
        <v>7011</v>
      </c>
      <c r="AA55" s="2">
        <v>917</v>
      </c>
      <c r="AB55" s="2">
        <v>7869</v>
      </c>
      <c r="AC55" s="2">
        <v>566</v>
      </c>
      <c r="AD55" s="2">
        <v>1434</v>
      </c>
      <c r="AE55" s="2">
        <v>1832</v>
      </c>
      <c r="AF55" s="2">
        <v>2882</v>
      </c>
      <c r="AG55" s="2">
        <v>225</v>
      </c>
      <c r="AH55" s="2">
        <v>8409</v>
      </c>
      <c r="AI55" s="2">
        <v>180</v>
      </c>
      <c r="AJ55" s="2">
        <v>2006</v>
      </c>
      <c r="AK55" s="2">
        <v>1337</v>
      </c>
      <c r="AL55" s="2">
        <v>7649</v>
      </c>
      <c r="AM55" s="2">
        <v>1025</v>
      </c>
      <c r="AN55" s="2">
        <v>1360</v>
      </c>
      <c r="AO55" s="2">
        <v>3435</v>
      </c>
      <c r="AP55" s="2">
        <v>8133</v>
      </c>
      <c r="AQ55" s="2">
        <v>834</v>
      </c>
      <c r="AR55" s="2">
        <v>1380</v>
      </c>
      <c r="AS55" s="2">
        <v>996</v>
      </c>
      <c r="AT55" s="2">
        <v>1357</v>
      </c>
      <c r="AU55" s="2">
        <v>3050</v>
      </c>
      <c r="AV55" s="2">
        <v>6433</v>
      </c>
      <c r="AW55" s="2">
        <v>1975</v>
      </c>
      <c r="AX55" s="2">
        <v>2487</v>
      </c>
      <c r="AY55" s="2">
        <v>917</v>
      </c>
      <c r="AZ55" s="2">
        <v>147</v>
      </c>
      <c r="BA55" s="2">
        <v>5605</v>
      </c>
      <c r="BB55" s="2">
        <v>5720</v>
      </c>
      <c r="BC55" s="2">
        <v>2432</v>
      </c>
      <c r="BD55" s="2">
        <v>610</v>
      </c>
      <c r="BE55" s="2">
        <v>11388</v>
      </c>
      <c r="BF55" s="2">
        <v>2190</v>
      </c>
      <c r="BG55" s="2">
        <v>2589</v>
      </c>
      <c r="BH55" s="2">
        <v>1985</v>
      </c>
      <c r="BI55" s="2">
        <v>1591</v>
      </c>
      <c r="BJ55" s="2">
        <v>612</v>
      </c>
      <c r="BK55" s="2">
        <v>2376</v>
      </c>
      <c r="BL55" s="2">
        <v>1030</v>
      </c>
      <c r="BM55" s="2">
        <v>2939</v>
      </c>
      <c r="BN55" s="2">
        <v>7205</v>
      </c>
      <c r="BO55" s="2">
        <v>7077</v>
      </c>
      <c r="BP55" s="2">
        <v>1420</v>
      </c>
      <c r="BQ55" s="2">
        <v>3334</v>
      </c>
      <c r="BR55" s="2">
        <v>1531</v>
      </c>
      <c r="BS55" s="2">
        <v>735</v>
      </c>
      <c r="BT55" s="2">
        <v>17945</v>
      </c>
      <c r="BU55" s="2">
        <v>15220</v>
      </c>
      <c r="BV55" s="2">
        <v>683</v>
      </c>
      <c r="BW55" s="2">
        <v>723</v>
      </c>
      <c r="BX55" s="2">
        <v>1921</v>
      </c>
      <c r="BY55" s="2">
        <v>2232</v>
      </c>
      <c r="BZ55" s="2">
        <v>1220</v>
      </c>
      <c r="CA55" s="2">
        <v>2270</v>
      </c>
      <c r="CB55" s="2">
        <v>2127</v>
      </c>
      <c r="CC55" s="2">
        <v>1612000</v>
      </c>
      <c r="CD55" s="2">
        <v>33552</v>
      </c>
      <c r="CE55" s="2">
        <v>4717</v>
      </c>
      <c r="CF55" s="2">
        <v>169959</v>
      </c>
      <c r="CG55" s="2" t="s">
        <v>5</v>
      </c>
      <c r="CH55" s="2">
        <v>1899</v>
      </c>
      <c r="CI55" s="2">
        <v>14459</v>
      </c>
      <c r="CJ55" s="2">
        <v>2394</v>
      </c>
      <c r="CK55" s="2">
        <v>1072</v>
      </c>
      <c r="CL55" s="2">
        <v>2720</v>
      </c>
      <c r="CM55" s="2">
        <v>1663</v>
      </c>
      <c r="CN55" s="2">
        <v>488</v>
      </c>
      <c r="CO55" s="2">
        <v>984</v>
      </c>
      <c r="CP55" s="2">
        <v>573</v>
      </c>
      <c r="CQ55" s="2">
        <v>2533</v>
      </c>
      <c r="CR55" s="2">
        <v>3893</v>
      </c>
      <c r="CS55" s="2">
        <v>640</v>
      </c>
      <c r="CT55" s="2">
        <v>1850</v>
      </c>
      <c r="CU55" s="2">
        <v>9589</v>
      </c>
      <c r="CV55" s="2">
        <v>13135</v>
      </c>
      <c r="CW55" s="2">
        <v>1102</v>
      </c>
      <c r="CX55" s="2">
        <v>12080</v>
      </c>
      <c r="CY55" s="2">
        <v>1806</v>
      </c>
      <c r="CZ55" s="2">
        <v>6876</v>
      </c>
      <c r="DA55" s="2">
        <v>10239</v>
      </c>
      <c r="DB55" s="2">
        <v>4264</v>
      </c>
      <c r="DC55" s="2">
        <v>216020</v>
      </c>
      <c r="DD55" s="2">
        <v>2773</v>
      </c>
      <c r="DE55" s="2">
        <v>391</v>
      </c>
      <c r="DF55" s="2">
        <v>840</v>
      </c>
      <c r="DG55" s="2">
        <v>1160</v>
      </c>
      <c r="DH55" s="2">
        <v>3446</v>
      </c>
      <c r="DI55" s="2">
        <v>2559</v>
      </c>
      <c r="DJ55" s="2">
        <v>2193</v>
      </c>
      <c r="DK55" s="2">
        <v>3625</v>
      </c>
      <c r="DL55" s="2">
        <v>518634</v>
      </c>
      <c r="DM55" s="2">
        <v>2620</v>
      </c>
      <c r="DN55" s="2">
        <v>281869</v>
      </c>
      <c r="DO55" s="2">
        <v>9782</v>
      </c>
      <c r="DP55" s="2">
        <v>13116</v>
      </c>
      <c r="DQ55" s="2">
        <v>4385</v>
      </c>
      <c r="DR55" s="2">
        <v>2656</v>
      </c>
      <c r="DS55" s="2">
        <v>559</v>
      </c>
      <c r="DT55" s="2">
        <v>1830</v>
      </c>
      <c r="DU55" s="2">
        <v>7049</v>
      </c>
      <c r="DV55" s="2">
        <v>8282</v>
      </c>
      <c r="DW55" s="2">
        <v>7456</v>
      </c>
      <c r="DX55" s="2">
        <v>2465</v>
      </c>
      <c r="DY55" s="2">
        <v>38858</v>
      </c>
      <c r="DZ55" s="2">
        <v>1247</v>
      </c>
      <c r="EA55" s="2">
        <v>36425</v>
      </c>
      <c r="EB55" s="2">
        <v>7008</v>
      </c>
      <c r="EC55" s="2">
        <v>2254</v>
      </c>
      <c r="ED55" s="2">
        <v>3534</v>
      </c>
      <c r="EE55" s="2">
        <v>9082</v>
      </c>
      <c r="EF55" s="2">
        <v>21418</v>
      </c>
      <c r="EG55" s="2">
        <v>16030</v>
      </c>
      <c r="EH55" s="2">
        <v>25583</v>
      </c>
      <c r="EI55" s="2">
        <v>1119</v>
      </c>
      <c r="EJ55" s="2">
        <v>4328</v>
      </c>
      <c r="EK55" s="2">
        <v>1063</v>
      </c>
      <c r="EL55" s="2">
        <v>1317</v>
      </c>
      <c r="EM55" s="2">
        <v>108823</v>
      </c>
      <c r="EN55" s="2">
        <v>9677</v>
      </c>
      <c r="EO55" s="2">
        <v>3062</v>
      </c>
      <c r="EP55" s="2">
        <v>5647</v>
      </c>
      <c r="EQ55" s="2">
        <v>3841</v>
      </c>
      <c r="ER55" s="2">
        <v>5135</v>
      </c>
      <c r="ES55" s="2">
        <v>10764</v>
      </c>
      <c r="ET55" s="2">
        <v>2095</v>
      </c>
      <c r="EU55" s="2">
        <v>7327</v>
      </c>
      <c r="EV55" s="2">
        <v>3980</v>
      </c>
      <c r="EW55" s="2">
        <v>12515</v>
      </c>
      <c r="EX55" s="2">
        <v>766</v>
      </c>
      <c r="EY55" s="2">
        <v>2621</v>
      </c>
      <c r="EZ55" s="2">
        <v>1781</v>
      </c>
      <c r="FA55" s="2">
        <v>2880</v>
      </c>
      <c r="FB55" s="2">
        <v>6836</v>
      </c>
      <c r="FC55" s="2">
        <v>2295</v>
      </c>
      <c r="FD55" s="2">
        <v>2459</v>
      </c>
      <c r="FE55" s="2">
        <v>1230</v>
      </c>
      <c r="FF55" s="2">
        <v>13621</v>
      </c>
      <c r="FG55" s="2">
        <v>1702</v>
      </c>
      <c r="FH55" s="2">
        <v>17</v>
      </c>
      <c r="FI55" s="2">
        <v>1234</v>
      </c>
      <c r="FJ55" s="2">
        <v>14034</v>
      </c>
      <c r="FK55" s="2">
        <v>253536</v>
      </c>
      <c r="FL55" s="2">
        <v>1277</v>
      </c>
      <c r="FM55" s="2">
        <v>18718</v>
      </c>
      <c r="FN55" s="2">
        <v>9783</v>
      </c>
      <c r="FO55" s="2">
        <v>16730</v>
      </c>
      <c r="FP55" s="2">
        <v>16205</v>
      </c>
      <c r="FQ55" s="2">
        <v>20435</v>
      </c>
      <c r="FR55" s="2">
        <v>7651</v>
      </c>
      <c r="FS55" s="2">
        <v>129</v>
      </c>
      <c r="FT55" s="2">
        <v>3053</v>
      </c>
      <c r="FU55" s="2">
        <v>2923</v>
      </c>
      <c r="FV55" s="2">
        <v>6811</v>
      </c>
      <c r="FW55" s="2">
        <v>4329</v>
      </c>
      <c r="FX55" s="2">
        <v>3645</v>
      </c>
      <c r="FY55" s="2">
        <v>864</v>
      </c>
      <c r="FZ55" s="2">
        <v>3207</v>
      </c>
      <c r="GA55" s="2">
        <v>9150</v>
      </c>
      <c r="GB55" s="2">
        <v>834</v>
      </c>
      <c r="GC55" s="2">
        <v>1505</v>
      </c>
      <c r="GD55" s="2">
        <v>5147</v>
      </c>
      <c r="GE55" s="2">
        <v>881</v>
      </c>
      <c r="GF55" s="2">
        <v>828</v>
      </c>
      <c r="GG55" s="2">
        <v>709</v>
      </c>
      <c r="GH55" s="2">
        <v>10492</v>
      </c>
      <c r="GI55" s="2">
        <v>1796000</v>
      </c>
      <c r="GJ55" s="2">
        <v>775</v>
      </c>
      <c r="GK55" s="2">
        <v>394716</v>
      </c>
      <c r="GL55" s="2">
        <v>0</v>
      </c>
      <c r="GM55" s="2">
        <v>358</v>
      </c>
      <c r="GN55" s="2" t="s">
        <v>5</v>
      </c>
      <c r="GO55" s="2">
        <v>93</v>
      </c>
      <c r="GP55" s="2">
        <v>31892</v>
      </c>
      <c r="GQ55" s="2">
        <v>4104</v>
      </c>
      <c r="GR55" s="2">
        <v>10689</v>
      </c>
      <c r="GS55" s="2">
        <v>12497</v>
      </c>
      <c r="GT55" s="2">
        <v>582</v>
      </c>
      <c r="GU55" s="2">
        <v>19624</v>
      </c>
      <c r="GV55" s="2">
        <v>255527</v>
      </c>
      <c r="GW55" s="2">
        <v>6902</v>
      </c>
      <c r="GX55" s="2">
        <v>8094</v>
      </c>
      <c r="GY55" s="2">
        <v>229338</v>
      </c>
      <c r="GZ55" s="2">
        <v>2320</v>
      </c>
      <c r="HA55" s="2">
        <v>13000</v>
      </c>
      <c r="HB55" s="2" t="s">
        <v>5</v>
      </c>
      <c r="HC55" s="2" t="s">
        <v>5</v>
      </c>
      <c r="HD55" s="2" t="s">
        <v>5</v>
      </c>
      <c r="HE55" s="2">
        <v>149505</v>
      </c>
      <c r="HF55" s="2" t="s">
        <v>5</v>
      </c>
      <c r="HG55" s="2">
        <v>29854</v>
      </c>
      <c r="HH55" s="2">
        <v>7258</v>
      </c>
      <c r="HI55" s="2">
        <v>77477</v>
      </c>
      <c r="HJ55" s="2" t="s">
        <v>5</v>
      </c>
      <c r="HK55" s="2">
        <v>13049</v>
      </c>
      <c r="HL55" s="2">
        <v>21680</v>
      </c>
      <c r="HM55" s="2">
        <v>2306</v>
      </c>
      <c r="HN55" s="2" t="s">
        <v>5</v>
      </c>
      <c r="HO55" s="2">
        <v>1272</v>
      </c>
      <c r="HP55" s="2">
        <v>1567</v>
      </c>
      <c r="HQ55" s="2">
        <v>23467</v>
      </c>
      <c r="HR55" s="2">
        <v>0</v>
      </c>
      <c r="HS55" s="2">
        <v>0</v>
      </c>
      <c r="HT55" s="2" t="s">
        <v>5</v>
      </c>
      <c r="HU55" s="2">
        <v>7943</v>
      </c>
      <c r="HV55" s="2">
        <v>41110</v>
      </c>
      <c r="HW55" s="2">
        <v>1596</v>
      </c>
      <c r="HX55" s="2">
        <v>2387</v>
      </c>
      <c r="HY55" s="2">
        <v>5395</v>
      </c>
      <c r="HZ55" s="2">
        <v>28178</v>
      </c>
      <c r="IA55" s="2">
        <v>0</v>
      </c>
      <c r="IB55" s="2">
        <v>173531</v>
      </c>
      <c r="IC55" s="2" t="s">
        <v>5</v>
      </c>
      <c r="ID55" s="2" t="s">
        <v>5</v>
      </c>
      <c r="IE55" s="2">
        <v>4637</v>
      </c>
      <c r="IF55" s="2">
        <v>78003</v>
      </c>
      <c r="IG55" s="2">
        <v>728397</v>
      </c>
      <c r="IH55" s="2" t="s">
        <v>5</v>
      </c>
      <c r="II55" s="2" t="s">
        <v>5</v>
      </c>
      <c r="IJ55" s="2">
        <v>2160</v>
      </c>
      <c r="IK55" s="2">
        <v>11444</v>
      </c>
      <c r="IL55" s="2">
        <v>31344</v>
      </c>
      <c r="IM55" s="2">
        <v>15461</v>
      </c>
      <c r="IN55" s="2">
        <v>2854</v>
      </c>
      <c r="IO55" s="2">
        <v>3398</v>
      </c>
      <c r="IP55" s="2">
        <v>2784</v>
      </c>
      <c r="IQ55" s="2">
        <v>28722</v>
      </c>
      <c r="IR55" s="2">
        <v>48770</v>
      </c>
      <c r="IS55" s="2" t="s">
        <v>5</v>
      </c>
      <c r="IT55" s="2">
        <v>0</v>
      </c>
      <c r="IU55" s="2" t="s">
        <v>5</v>
      </c>
      <c r="IV55" s="2" t="s">
        <v>5</v>
      </c>
      <c r="IW55" s="2">
        <v>1300</v>
      </c>
      <c r="IX55" s="2">
        <v>5995</v>
      </c>
      <c r="IY55" s="2">
        <v>8533</v>
      </c>
      <c r="IZ55" s="2">
        <v>9720</v>
      </c>
      <c r="JA55" s="2">
        <v>34697</v>
      </c>
      <c r="JB55" s="2">
        <v>76169</v>
      </c>
      <c r="JC55" s="2">
        <v>97528</v>
      </c>
      <c r="JD55" s="2">
        <v>15330</v>
      </c>
      <c r="JE55" s="2">
        <v>0</v>
      </c>
      <c r="JF55" s="2" t="s">
        <v>5</v>
      </c>
      <c r="JG55" s="2">
        <v>10202</v>
      </c>
      <c r="JH55" s="2">
        <v>14086</v>
      </c>
      <c r="JI55" s="2">
        <v>1300</v>
      </c>
      <c r="JJ55" s="2">
        <v>37560</v>
      </c>
      <c r="JK55" s="2">
        <v>12495</v>
      </c>
      <c r="JL55" s="2">
        <v>16122</v>
      </c>
      <c r="JM55" s="2">
        <v>3180</v>
      </c>
      <c r="JN55" s="2">
        <v>40167</v>
      </c>
      <c r="JO55" s="2">
        <v>72497</v>
      </c>
      <c r="JP55" s="2">
        <v>2521</v>
      </c>
      <c r="JQ55" s="2">
        <v>5384</v>
      </c>
      <c r="JR55" s="2">
        <v>4000</v>
      </c>
      <c r="JS55" s="2">
        <v>10532</v>
      </c>
      <c r="JT55" s="2">
        <v>3940</v>
      </c>
      <c r="JU55" s="2">
        <v>66756</v>
      </c>
      <c r="JV55" s="2">
        <v>2509</v>
      </c>
      <c r="JW55" s="2">
        <v>9742</v>
      </c>
      <c r="JX55" s="2">
        <v>48633</v>
      </c>
      <c r="JY55" s="2">
        <v>2382</v>
      </c>
      <c r="JZ55" s="2" t="s">
        <v>5</v>
      </c>
      <c r="KA55" s="2">
        <v>1263</v>
      </c>
      <c r="KB55" s="2">
        <v>3609</v>
      </c>
      <c r="KC55" s="2" t="s">
        <v>5</v>
      </c>
      <c r="KD55" s="2">
        <v>783</v>
      </c>
      <c r="KE55" s="2">
        <v>4108</v>
      </c>
      <c r="KF55" s="2">
        <v>3678</v>
      </c>
      <c r="KG55" s="2">
        <v>68334</v>
      </c>
      <c r="KH55" s="2">
        <v>5028</v>
      </c>
      <c r="KI55" s="2" t="s">
        <v>5</v>
      </c>
      <c r="KJ55" s="2" t="s">
        <v>5</v>
      </c>
      <c r="KK55" s="2">
        <v>3106</v>
      </c>
      <c r="KL55" s="2">
        <v>20332</v>
      </c>
      <c r="KM55" s="2">
        <v>2537</v>
      </c>
      <c r="KN55" s="2">
        <v>8289</v>
      </c>
      <c r="KO55" s="2" t="s">
        <v>5</v>
      </c>
      <c r="KP55" s="2" t="s">
        <v>5</v>
      </c>
      <c r="KQ55" s="2">
        <v>14131</v>
      </c>
      <c r="KR55" s="2">
        <v>1332</v>
      </c>
      <c r="KS55" s="2" t="s">
        <v>5</v>
      </c>
      <c r="KT55" s="2">
        <v>4035</v>
      </c>
      <c r="KU55" s="2">
        <v>20400</v>
      </c>
      <c r="KV55" s="2">
        <v>1921</v>
      </c>
      <c r="KW55" s="2">
        <v>5950</v>
      </c>
      <c r="KX55" s="2">
        <v>11430</v>
      </c>
      <c r="KY55" s="2">
        <v>26286</v>
      </c>
      <c r="KZ55" s="2" t="s">
        <v>5</v>
      </c>
      <c r="LA55" s="2">
        <v>5233</v>
      </c>
      <c r="LB55" s="2">
        <v>4437</v>
      </c>
      <c r="LC55" s="2">
        <v>170663</v>
      </c>
      <c r="LD55" s="2">
        <v>7672</v>
      </c>
      <c r="LE55" s="2">
        <v>8820</v>
      </c>
      <c r="LF55" s="2">
        <v>33554</v>
      </c>
      <c r="LG55" s="2" t="s">
        <v>5</v>
      </c>
      <c r="LH55" s="2">
        <v>6905</v>
      </c>
      <c r="LI55" s="2">
        <v>14209</v>
      </c>
      <c r="LJ55" s="2">
        <v>82239</v>
      </c>
      <c r="LK55" s="2">
        <v>73830</v>
      </c>
      <c r="LL55" s="2">
        <v>6424</v>
      </c>
      <c r="LM55" s="2" t="s">
        <v>5</v>
      </c>
      <c r="LN55" s="2">
        <v>6223</v>
      </c>
      <c r="LO55" s="2">
        <v>101415</v>
      </c>
      <c r="LP55" s="2">
        <v>4600</v>
      </c>
      <c r="LQ55" s="2">
        <v>51014</v>
      </c>
      <c r="LR55" s="2">
        <v>18567</v>
      </c>
      <c r="LS55" s="2" t="s">
        <v>5</v>
      </c>
      <c r="LT55" s="2" t="s">
        <v>5</v>
      </c>
      <c r="LU55" s="2">
        <v>235362</v>
      </c>
      <c r="LV55" s="2" t="s">
        <v>5</v>
      </c>
      <c r="LW55" s="2">
        <v>15189</v>
      </c>
      <c r="LX55" s="2" t="s">
        <v>5</v>
      </c>
      <c r="LY55" s="2" t="s">
        <v>5</v>
      </c>
      <c r="LZ55" s="2" t="s">
        <v>5</v>
      </c>
      <c r="MA55" s="2">
        <v>6879</v>
      </c>
      <c r="MB55" s="2">
        <v>13133</v>
      </c>
      <c r="MC55" s="2" t="s">
        <v>5</v>
      </c>
      <c r="MD55" s="2" t="s">
        <v>5</v>
      </c>
      <c r="ME55" s="2">
        <v>0</v>
      </c>
      <c r="MF55" s="2">
        <v>124455</v>
      </c>
      <c r="MG55" s="2">
        <v>2170</v>
      </c>
      <c r="MH55" s="2">
        <v>18700</v>
      </c>
      <c r="MI55" s="2" t="s">
        <v>5</v>
      </c>
      <c r="MJ55" s="2">
        <v>2809</v>
      </c>
      <c r="MK55" s="2">
        <v>15965</v>
      </c>
      <c r="ML55" s="2">
        <v>3071</v>
      </c>
      <c r="MM55" s="2">
        <v>14763</v>
      </c>
      <c r="MN55" s="2">
        <v>33551</v>
      </c>
      <c r="MO55" s="2">
        <v>13787</v>
      </c>
      <c r="MP55" s="2" t="s">
        <v>5</v>
      </c>
      <c r="MQ55" s="2">
        <v>4032</v>
      </c>
      <c r="MR55" s="2">
        <v>1949</v>
      </c>
      <c r="MS55" s="2">
        <v>46441</v>
      </c>
      <c r="MT55" s="2">
        <v>2851</v>
      </c>
      <c r="MU55" s="2">
        <v>16069</v>
      </c>
      <c r="MV55" s="2">
        <v>61908</v>
      </c>
      <c r="MW55" s="2">
        <v>1660</v>
      </c>
      <c r="MX55" s="2">
        <v>5718</v>
      </c>
      <c r="MY55" s="2" t="s">
        <v>5</v>
      </c>
      <c r="MZ55" s="2">
        <v>288</v>
      </c>
      <c r="NA55" s="2">
        <v>389</v>
      </c>
      <c r="NB55" s="2">
        <v>13537</v>
      </c>
      <c r="NC55" s="2">
        <v>3616</v>
      </c>
      <c r="ND55" s="2">
        <v>1334</v>
      </c>
      <c r="NE55" s="2">
        <v>339</v>
      </c>
      <c r="NF55" s="2">
        <v>1023</v>
      </c>
      <c r="NG55" s="2">
        <v>2959</v>
      </c>
      <c r="NH55" s="2">
        <v>1571</v>
      </c>
      <c r="NI55" s="2">
        <v>2983</v>
      </c>
      <c r="NJ55" s="2">
        <v>2788</v>
      </c>
      <c r="NK55" s="2">
        <v>6691</v>
      </c>
      <c r="NL55" s="2">
        <v>2045</v>
      </c>
      <c r="NM55" s="2">
        <v>1380</v>
      </c>
      <c r="NN55" s="2">
        <v>1191</v>
      </c>
      <c r="NO55" s="2">
        <v>1494</v>
      </c>
      <c r="NP55" s="2">
        <v>4513</v>
      </c>
      <c r="NQ55" s="2">
        <v>18994</v>
      </c>
      <c r="NR55" s="2">
        <v>167054</v>
      </c>
      <c r="NS55" s="2">
        <v>3177</v>
      </c>
      <c r="NT55" s="2">
        <v>3001</v>
      </c>
      <c r="NU55" s="2">
        <v>9408</v>
      </c>
      <c r="NV55" s="2">
        <v>1736</v>
      </c>
      <c r="NW55" s="2">
        <v>3985</v>
      </c>
      <c r="NX55" s="2">
        <v>5326</v>
      </c>
      <c r="NY55" s="2">
        <v>510</v>
      </c>
      <c r="NZ55" s="2">
        <v>4739</v>
      </c>
      <c r="OA55" s="2">
        <v>4150</v>
      </c>
      <c r="OB55" s="2">
        <v>1600</v>
      </c>
      <c r="OC55" s="2">
        <v>3375</v>
      </c>
      <c r="OD55" s="2">
        <v>782</v>
      </c>
      <c r="OE55" s="2">
        <v>4821</v>
      </c>
      <c r="OF55" s="2">
        <v>1745</v>
      </c>
      <c r="OG55" s="2">
        <v>88866</v>
      </c>
      <c r="OH55" s="2">
        <v>3596</v>
      </c>
      <c r="OI55" s="2">
        <v>1071</v>
      </c>
      <c r="OJ55" s="2">
        <v>1113</v>
      </c>
      <c r="OK55" s="2">
        <v>8581</v>
      </c>
      <c r="OL55" s="2">
        <v>2836</v>
      </c>
      <c r="OM55" s="2">
        <v>1366</v>
      </c>
      <c r="ON55" s="2">
        <v>885</v>
      </c>
      <c r="OO55" s="2">
        <v>2670</v>
      </c>
      <c r="OP55" s="2">
        <v>11219</v>
      </c>
      <c r="OQ55" s="2">
        <v>7262</v>
      </c>
      <c r="OR55" s="2">
        <v>1540</v>
      </c>
      <c r="OS55" s="2">
        <v>2188</v>
      </c>
      <c r="OT55" s="2">
        <v>3748</v>
      </c>
      <c r="OU55" s="2">
        <v>6050</v>
      </c>
      <c r="OV55" s="2">
        <v>772</v>
      </c>
      <c r="OW55" s="2">
        <v>334</v>
      </c>
      <c r="OX55" s="2">
        <v>1996</v>
      </c>
      <c r="OY55" s="2">
        <v>6866</v>
      </c>
      <c r="OZ55" s="2">
        <v>1196</v>
      </c>
      <c r="PA55" s="2">
        <v>7386</v>
      </c>
      <c r="PB55" s="2">
        <v>0</v>
      </c>
      <c r="PC55" s="2">
        <v>1344</v>
      </c>
      <c r="PD55" s="2">
        <v>3048</v>
      </c>
      <c r="PE55" s="2">
        <v>7235</v>
      </c>
      <c r="PF55" s="2">
        <v>5</v>
      </c>
      <c r="PG55" s="2">
        <v>5526</v>
      </c>
      <c r="PH55" s="2">
        <v>29256</v>
      </c>
      <c r="PI55" s="2">
        <v>11492</v>
      </c>
      <c r="PJ55" s="2">
        <v>3447</v>
      </c>
      <c r="PK55" s="2">
        <v>8312</v>
      </c>
      <c r="PL55" s="2">
        <v>4498</v>
      </c>
      <c r="PM55" s="2">
        <v>3245</v>
      </c>
      <c r="PN55" s="2">
        <v>18118</v>
      </c>
      <c r="PO55" s="2">
        <v>8554</v>
      </c>
      <c r="PP55" s="2">
        <v>17886</v>
      </c>
      <c r="PQ55" s="2" t="s">
        <v>5</v>
      </c>
      <c r="PR55" s="2">
        <v>21433</v>
      </c>
      <c r="PS55" s="2">
        <v>17560</v>
      </c>
      <c r="PT55" s="2">
        <v>3407</v>
      </c>
      <c r="PU55" s="2">
        <v>77362</v>
      </c>
      <c r="PV55" s="2">
        <v>1865</v>
      </c>
      <c r="PW55" s="2">
        <v>17313</v>
      </c>
      <c r="PX55" s="2">
        <v>9520</v>
      </c>
      <c r="PY55" s="2">
        <v>7795</v>
      </c>
      <c r="PZ55" s="2">
        <v>1198</v>
      </c>
      <c r="QA55" s="2">
        <v>7756</v>
      </c>
      <c r="QB55" s="2">
        <v>4730</v>
      </c>
      <c r="QC55" s="2">
        <v>1153</v>
      </c>
      <c r="QD55" s="2">
        <v>6266</v>
      </c>
      <c r="QE55" s="2">
        <v>12433</v>
      </c>
      <c r="QF55" s="2" t="s">
        <v>5</v>
      </c>
      <c r="QG55" s="2">
        <v>23723</v>
      </c>
      <c r="QH55" s="2">
        <v>722046</v>
      </c>
      <c r="QI55" s="2">
        <v>5370</v>
      </c>
      <c r="QJ55" s="2">
        <v>8582</v>
      </c>
      <c r="QK55" s="2" t="s">
        <v>5</v>
      </c>
      <c r="QL55" s="2" t="s">
        <v>5</v>
      </c>
      <c r="QM55" s="2">
        <v>2971</v>
      </c>
      <c r="QN55" s="2">
        <v>12255</v>
      </c>
      <c r="QO55" s="2" t="s">
        <v>5</v>
      </c>
      <c r="QP55" s="2">
        <v>6225</v>
      </c>
      <c r="QQ55" s="2">
        <v>0</v>
      </c>
      <c r="QR55" s="2">
        <v>318</v>
      </c>
      <c r="QS55" s="2" t="s">
        <v>5</v>
      </c>
      <c r="QT55" s="2">
        <v>5037</v>
      </c>
      <c r="QU55" s="2">
        <v>2271000</v>
      </c>
      <c r="QV55" s="2">
        <v>0</v>
      </c>
      <c r="QW55" s="2">
        <v>3</v>
      </c>
      <c r="QX55" s="2" t="s">
        <v>5</v>
      </c>
      <c r="QY55" s="2">
        <v>0</v>
      </c>
      <c r="QZ55" s="2">
        <v>0</v>
      </c>
      <c r="RA55" s="2">
        <v>775370</v>
      </c>
      <c r="RB55" s="2">
        <v>3132</v>
      </c>
      <c r="RC55" s="2">
        <v>4142</v>
      </c>
      <c r="RD55" s="2">
        <v>0</v>
      </c>
      <c r="RE55" s="2">
        <v>0</v>
      </c>
      <c r="RF55" s="2">
        <v>0</v>
      </c>
      <c r="RG55" s="2">
        <v>0</v>
      </c>
      <c r="RH55" s="2">
        <v>1268250</v>
      </c>
      <c r="RI55" s="2">
        <v>0</v>
      </c>
      <c r="RJ55" s="2">
        <v>917792</v>
      </c>
      <c r="RK55" s="2">
        <v>2707856</v>
      </c>
      <c r="RL55" s="2">
        <v>0</v>
      </c>
      <c r="RM55" s="2">
        <v>0</v>
      </c>
      <c r="RN55" s="2">
        <v>186304</v>
      </c>
      <c r="RO55" s="2">
        <v>649</v>
      </c>
      <c r="RP55" s="2" t="s">
        <v>5</v>
      </c>
      <c r="RQ55" s="2">
        <v>86519</v>
      </c>
      <c r="RR55" s="2">
        <v>2745</v>
      </c>
      <c r="RS55" s="2">
        <v>7871</v>
      </c>
      <c r="RT55" s="2" t="s">
        <v>5</v>
      </c>
      <c r="RU55" s="2" t="s">
        <v>5</v>
      </c>
      <c r="RV55" s="2" t="s">
        <v>5</v>
      </c>
      <c r="RW55" s="2" t="s">
        <v>5</v>
      </c>
      <c r="RX55" s="2" t="s">
        <v>5</v>
      </c>
      <c r="RY55" s="2" t="s">
        <v>5</v>
      </c>
      <c r="RZ55" s="2">
        <v>25166</v>
      </c>
      <c r="SA55" s="2" t="s">
        <v>5</v>
      </c>
      <c r="SB55" s="2" t="s">
        <v>5</v>
      </c>
      <c r="SC55" s="2" t="s">
        <v>5</v>
      </c>
      <c r="SD55" s="2">
        <v>39786</v>
      </c>
      <c r="SE55" s="2" t="s">
        <v>5</v>
      </c>
      <c r="SF55" s="2">
        <v>450</v>
      </c>
      <c r="SG55" s="2">
        <v>7801</v>
      </c>
      <c r="SH55" s="2">
        <v>548</v>
      </c>
      <c r="SI55" s="2">
        <v>4304</v>
      </c>
      <c r="SJ55" s="2">
        <v>130</v>
      </c>
      <c r="SK55" s="2">
        <v>222730</v>
      </c>
      <c r="SL55" s="2">
        <v>17041</v>
      </c>
      <c r="SM55" s="2">
        <v>38682</v>
      </c>
      <c r="SN55" s="2">
        <v>3824</v>
      </c>
      <c r="SO55" s="2">
        <v>0</v>
      </c>
      <c r="SP55" s="2">
        <v>29862</v>
      </c>
      <c r="SQ55" s="2">
        <v>2288</v>
      </c>
      <c r="SR55" s="2">
        <v>992</v>
      </c>
      <c r="SS55" s="2">
        <v>0</v>
      </c>
      <c r="ST55" s="2">
        <v>9037</v>
      </c>
      <c r="SU55" s="2">
        <v>23276</v>
      </c>
      <c r="SV55" s="2">
        <v>210351</v>
      </c>
      <c r="SW55" s="2">
        <v>10692</v>
      </c>
      <c r="SX55" s="2">
        <v>18282</v>
      </c>
      <c r="SY55" s="2">
        <v>1823</v>
      </c>
      <c r="SZ55" s="2">
        <v>955</v>
      </c>
      <c r="TA55" s="2">
        <v>23724</v>
      </c>
      <c r="TB55" s="2">
        <v>1535</v>
      </c>
      <c r="TC55" s="2">
        <v>2771</v>
      </c>
      <c r="TD55" s="2">
        <v>1732</v>
      </c>
      <c r="TE55" s="2">
        <v>1515</v>
      </c>
      <c r="TF55" s="2">
        <v>2156</v>
      </c>
      <c r="TG55" s="2">
        <v>88306</v>
      </c>
      <c r="TH55" s="2">
        <v>276771</v>
      </c>
      <c r="TI55" s="2">
        <v>2083</v>
      </c>
      <c r="TJ55" s="2" t="s">
        <v>5</v>
      </c>
      <c r="TK55" s="2">
        <v>23114</v>
      </c>
      <c r="TL55" s="2">
        <v>7952</v>
      </c>
      <c r="TM55" s="2">
        <v>3140</v>
      </c>
      <c r="TN55" s="2">
        <v>9188</v>
      </c>
      <c r="TO55" s="2">
        <v>2855</v>
      </c>
      <c r="TP55" s="2">
        <v>1024</v>
      </c>
      <c r="TQ55" s="2">
        <v>9350</v>
      </c>
      <c r="TR55" s="2">
        <v>5674</v>
      </c>
      <c r="TS55" s="2">
        <v>6130</v>
      </c>
      <c r="TT55" s="2">
        <v>4027</v>
      </c>
      <c r="TU55" s="2">
        <v>70</v>
      </c>
      <c r="TV55" s="2">
        <v>11645</v>
      </c>
      <c r="TW55" s="2">
        <v>1513</v>
      </c>
      <c r="TX55" s="2">
        <v>1566</v>
      </c>
      <c r="TY55" s="2">
        <v>2466</v>
      </c>
      <c r="TZ55" s="2">
        <v>10835</v>
      </c>
      <c r="UA55" s="2">
        <v>4840</v>
      </c>
      <c r="UB55" s="2">
        <v>9701</v>
      </c>
      <c r="UC55" s="2">
        <v>14351</v>
      </c>
      <c r="UD55" s="2">
        <v>6237</v>
      </c>
      <c r="UE55" s="2" t="s">
        <v>5</v>
      </c>
      <c r="UF55" s="2">
        <v>2884</v>
      </c>
      <c r="UG55" s="2">
        <v>4095</v>
      </c>
      <c r="UH55" s="2">
        <v>1578</v>
      </c>
      <c r="UI55" s="2">
        <v>7559</v>
      </c>
      <c r="UJ55" s="2">
        <v>6890</v>
      </c>
      <c r="UK55" s="2">
        <v>0</v>
      </c>
      <c r="UL55" s="2">
        <v>1486</v>
      </c>
      <c r="UM55" s="2">
        <v>42625</v>
      </c>
      <c r="UN55" s="2">
        <v>78994</v>
      </c>
      <c r="UO55" s="2">
        <v>13168</v>
      </c>
      <c r="UP55" s="2">
        <v>9338</v>
      </c>
      <c r="UQ55" s="2">
        <v>6581</v>
      </c>
      <c r="UR55" s="2">
        <v>3017</v>
      </c>
      <c r="US55" s="2">
        <v>379</v>
      </c>
      <c r="UT55" s="2">
        <v>1425</v>
      </c>
      <c r="UU55" s="2">
        <v>5776</v>
      </c>
      <c r="UV55" s="2">
        <v>407298</v>
      </c>
      <c r="UW55" s="2">
        <v>0</v>
      </c>
      <c r="UX55" s="2">
        <v>8567</v>
      </c>
      <c r="UY55" s="2">
        <v>142184</v>
      </c>
      <c r="UZ55" s="2">
        <v>621046</v>
      </c>
      <c r="VA55" s="2">
        <v>5899</v>
      </c>
      <c r="VB55" s="2">
        <v>3756</v>
      </c>
      <c r="VC55" s="2">
        <v>1111</v>
      </c>
      <c r="VD55" s="2">
        <v>11077</v>
      </c>
      <c r="VE55" s="2">
        <v>7167</v>
      </c>
      <c r="VF55" s="2">
        <v>25516</v>
      </c>
      <c r="VG55" s="2">
        <v>2072</v>
      </c>
      <c r="VH55" s="2">
        <v>535</v>
      </c>
      <c r="VI55" s="2">
        <v>24933</v>
      </c>
      <c r="VJ55" s="2">
        <v>9248</v>
      </c>
      <c r="VK55" s="2">
        <v>2334</v>
      </c>
      <c r="VL55" s="2">
        <v>5862</v>
      </c>
      <c r="VM55" s="2">
        <v>1984</v>
      </c>
      <c r="VN55" s="2">
        <v>2468</v>
      </c>
      <c r="VO55" s="2">
        <v>8564</v>
      </c>
      <c r="VP55" s="2">
        <v>3529</v>
      </c>
      <c r="VQ55" s="2">
        <v>9123</v>
      </c>
      <c r="VR55" s="2">
        <v>4710</v>
      </c>
      <c r="VS55" s="2">
        <v>341567</v>
      </c>
      <c r="VT55" s="2">
        <v>484</v>
      </c>
      <c r="VU55" s="2">
        <v>2934</v>
      </c>
      <c r="VV55" s="2">
        <v>1330</v>
      </c>
      <c r="VW55" s="2">
        <v>1179</v>
      </c>
      <c r="VX55" s="2">
        <v>1514</v>
      </c>
      <c r="VY55" s="2">
        <v>4083</v>
      </c>
      <c r="VZ55" s="2">
        <v>816</v>
      </c>
      <c r="WA55" s="2">
        <v>1968</v>
      </c>
      <c r="WB55" s="2">
        <v>185</v>
      </c>
      <c r="WC55" s="2">
        <v>4583</v>
      </c>
      <c r="WD55" s="2">
        <v>1529</v>
      </c>
      <c r="WE55" s="2">
        <v>3983</v>
      </c>
      <c r="WF55" s="2">
        <v>523</v>
      </c>
      <c r="WG55" s="2">
        <v>13240</v>
      </c>
      <c r="WH55" s="2">
        <v>5408</v>
      </c>
      <c r="WI55" s="2">
        <v>1058</v>
      </c>
      <c r="WJ55" s="2">
        <v>2274</v>
      </c>
      <c r="WK55" s="2">
        <v>0</v>
      </c>
      <c r="WL55" s="2">
        <v>1309</v>
      </c>
      <c r="WM55" s="2">
        <v>4201</v>
      </c>
      <c r="WN55" s="2">
        <v>3485</v>
      </c>
      <c r="WO55" s="2">
        <v>1464</v>
      </c>
      <c r="WP55" s="2">
        <v>4712</v>
      </c>
      <c r="WQ55" s="2">
        <v>1765</v>
      </c>
      <c r="WR55" s="2">
        <v>19153</v>
      </c>
      <c r="WS55" s="2">
        <v>3620</v>
      </c>
      <c r="WT55" s="2">
        <v>5861</v>
      </c>
      <c r="WU55" s="2">
        <v>3310</v>
      </c>
      <c r="WV55" s="2">
        <v>5667</v>
      </c>
      <c r="WW55" s="2">
        <v>3693</v>
      </c>
      <c r="WX55" s="2">
        <v>2754</v>
      </c>
      <c r="WY55" s="2">
        <v>2373</v>
      </c>
      <c r="WZ55" s="2">
        <v>3920</v>
      </c>
      <c r="XA55" s="2">
        <v>1729</v>
      </c>
      <c r="XB55" s="2">
        <v>3556</v>
      </c>
      <c r="XC55" s="2">
        <v>675</v>
      </c>
      <c r="XD55" s="2">
        <v>4636</v>
      </c>
      <c r="XE55" s="2">
        <v>2106</v>
      </c>
      <c r="XF55" s="2" t="s">
        <v>5</v>
      </c>
      <c r="XG55" s="2">
        <v>6785</v>
      </c>
      <c r="XH55" s="2">
        <v>984</v>
      </c>
      <c r="XI55" s="2">
        <v>2924</v>
      </c>
      <c r="XJ55" s="2">
        <v>1524</v>
      </c>
      <c r="XK55" s="2">
        <v>7583</v>
      </c>
      <c r="XL55" s="2">
        <v>927</v>
      </c>
      <c r="XM55" s="2">
        <v>784</v>
      </c>
      <c r="XN55" s="2">
        <v>459</v>
      </c>
      <c r="XO55" s="2">
        <v>967</v>
      </c>
      <c r="XP55" s="2">
        <v>12737</v>
      </c>
      <c r="XQ55" s="2">
        <v>3368</v>
      </c>
      <c r="XR55" s="2">
        <v>2383</v>
      </c>
      <c r="XS55" s="2">
        <v>1907</v>
      </c>
      <c r="XT55" s="2">
        <v>6578</v>
      </c>
      <c r="XU55" s="2">
        <v>4466</v>
      </c>
      <c r="XV55" s="2">
        <v>5953</v>
      </c>
      <c r="XW55" s="2">
        <v>1967</v>
      </c>
      <c r="XX55" s="2">
        <v>4650</v>
      </c>
      <c r="XY55" s="2">
        <v>6434</v>
      </c>
      <c r="XZ55" s="2">
        <v>313</v>
      </c>
      <c r="YA55" s="2">
        <v>3494</v>
      </c>
      <c r="YB55" s="2">
        <v>13938</v>
      </c>
      <c r="YC55" s="2">
        <v>24974</v>
      </c>
      <c r="YD55" s="2">
        <v>3149</v>
      </c>
      <c r="YE55" s="2">
        <v>3332</v>
      </c>
      <c r="YF55" s="2" t="s">
        <v>5</v>
      </c>
      <c r="YG55" s="2">
        <v>4072</v>
      </c>
      <c r="YH55" s="2">
        <v>4353</v>
      </c>
      <c r="YI55" s="2">
        <v>5636</v>
      </c>
      <c r="YJ55" s="2">
        <v>1582</v>
      </c>
      <c r="YK55" s="2">
        <v>1619</v>
      </c>
      <c r="YL55" s="2">
        <v>2403</v>
      </c>
      <c r="YM55" s="2">
        <v>18748</v>
      </c>
      <c r="YN55" s="2">
        <v>14817</v>
      </c>
      <c r="YO55" s="2">
        <v>477</v>
      </c>
      <c r="YP55" s="2">
        <v>1383</v>
      </c>
      <c r="YQ55" s="2">
        <v>1953</v>
      </c>
      <c r="YR55" s="2">
        <v>4976</v>
      </c>
      <c r="YS55" s="2">
        <v>6167</v>
      </c>
      <c r="YT55" s="2">
        <v>5758</v>
      </c>
      <c r="YU55" s="2">
        <v>2833</v>
      </c>
      <c r="YV55" s="2">
        <v>1545</v>
      </c>
      <c r="YW55" s="2">
        <v>2476</v>
      </c>
      <c r="YX55" s="2">
        <v>10221</v>
      </c>
      <c r="YY55" s="2">
        <v>6382</v>
      </c>
      <c r="YZ55" s="2">
        <v>20871</v>
      </c>
      <c r="ZA55" s="2">
        <v>1229</v>
      </c>
      <c r="ZB55" s="2">
        <v>5141</v>
      </c>
      <c r="ZC55" s="2">
        <v>16506</v>
      </c>
      <c r="ZD55" s="2">
        <v>5873</v>
      </c>
      <c r="ZE55" s="2">
        <v>11705</v>
      </c>
      <c r="ZF55" s="2">
        <v>2961</v>
      </c>
      <c r="ZG55" s="2">
        <v>3975</v>
      </c>
      <c r="ZH55" s="2">
        <v>555</v>
      </c>
      <c r="ZI55" s="2">
        <v>2197</v>
      </c>
      <c r="ZJ55" s="2">
        <v>2845</v>
      </c>
      <c r="ZK55" s="2">
        <v>2953</v>
      </c>
      <c r="ZL55" s="2">
        <v>4859</v>
      </c>
      <c r="ZM55" s="2">
        <v>334</v>
      </c>
      <c r="ZN55" s="2">
        <v>8379</v>
      </c>
      <c r="ZO55" s="2">
        <v>2275</v>
      </c>
      <c r="ZP55" s="2">
        <v>5144</v>
      </c>
      <c r="ZQ55" s="2">
        <v>6387</v>
      </c>
      <c r="ZR55" s="2">
        <v>464831</v>
      </c>
      <c r="ZS55" s="2">
        <v>0</v>
      </c>
      <c r="ZT55" s="2">
        <v>199</v>
      </c>
      <c r="ZU55" s="2">
        <v>2563</v>
      </c>
      <c r="ZV55" s="2">
        <v>5084</v>
      </c>
      <c r="ZW55" s="2">
        <v>592</v>
      </c>
      <c r="ZX55" s="2">
        <v>968</v>
      </c>
      <c r="ZY55" s="2">
        <v>2320</v>
      </c>
      <c r="ZZ55" s="2">
        <v>4010</v>
      </c>
      <c r="AAA55" s="2">
        <v>5364</v>
      </c>
      <c r="AAB55" s="2">
        <v>1381</v>
      </c>
      <c r="AAC55" s="2">
        <v>2486</v>
      </c>
      <c r="AAD55" s="2">
        <v>5532</v>
      </c>
      <c r="AAE55" s="2">
        <v>1083</v>
      </c>
      <c r="AAF55" s="2">
        <v>1949</v>
      </c>
      <c r="AAG55" s="2">
        <v>1355</v>
      </c>
      <c r="AAH55" s="2">
        <v>1611</v>
      </c>
      <c r="AAI55" s="2">
        <v>970</v>
      </c>
      <c r="AAJ55" s="2">
        <v>251</v>
      </c>
      <c r="AAK55" s="2">
        <v>1801</v>
      </c>
      <c r="AAL55" s="2">
        <v>750</v>
      </c>
      <c r="AAM55" s="2">
        <v>312</v>
      </c>
      <c r="AAN55" s="2">
        <v>33482</v>
      </c>
      <c r="AAO55" s="2">
        <v>2248</v>
      </c>
      <c r="AAP55" s="2">
        <v>17665</v>
      </c>
      <c r="AAQ55" s="2">
        <v>5637</v>
      </c>
      <c r="AAR55" s="2">
        <v>903</v>
      </c>
      <c r="AAS55" s="2">
        <v>2339</v>
      </c>
      <c r="AAT55" s="2">
        <v>1696</v>
      </c>
      <c r="AAU55" s="2">
        <v>1429</v>
      </c>
      <c r="AAV55" s="2">
        <v>32520</v>
      </c>
      <c r="AAW55" s="2">
        <v>1077</v>
      </c>
      <c r="AAX55" s="2">
        <v>65528</v>
      </c>
      <c r="AAY55" s="2" t="s">
        <v>5</v>
      </c>
      <c r="AAZ55" s="2">
        <v>59611</v>
      </c>
      <c r="ABA55" s="2">
        <v>12368</v>
      </c>
      <c r="ABB55" s="2" t="s">
        <v>5</v>
      </c>
      <c r="ABC55" s="2">
        <v>7212</v>
      </c>
      <c r="ABD55" s="2">
        <v>4551</v>
      </c>
      <c r="ABE55" s="2">
        <v>5339</v>
      </c>
      <c r="ABF55" s="2">
        <v>2763</v>
      </c>
      <c r="ABG55" s="2">
        <v>16760</v>
      </c>
      <c r="ABH55" s="2">
        <v>321</v>
      </c>
      <c r="ABI55" s="2">
        <v>416</v>
      </c>
      <c r="ABJ55" s="2">
        <v>1023</v>
      </c>
      <c r="ABK55" s="2">
        <v>1183</v>
      </c>
      <c r="ABL55" s="2">
        <v>13418</v>
      </c>
      <c r="ABM55" s="2">
        <v>2090</v>
      </c>
      <c r="ABN55" s="2">
        <v>1399</v>
      </c>
      <c r="ABO55" s="2">
        <v>22616</v>
      </c>
      <c r="ABP55" s="2">
        <v>11372</v>
      </c>
      <c r="ABQ55" s="2">
        <v>1118</v>
      </c>
      <c r="ABR55" s="2">
        <v>75925</v>
      </c>
      <c r="ABS55" s="2">
        <v>7500</v>
      </c>
      <c r="ABT55" s="2">
        <v>1618</v>
      </c>
      <c r="ABU55" s="2">
        <v>232</v>
      </c>
      <c r="ABV55" s="2">
        <v>2630</v>
      </c>
      <c r="ABW55" s="2">
        <v>970</v>
      </c>
      <c r="ABX55" s="2">
        <v>450</v>
      </c>
      <c r="ABY55" s="2">
        <v>775</v>
      </c>
      <c r="ABZ55" s="2">
        <v>3536</v>
      </c>
      <c r="ACA55" s="2">
        <v>11500</v>
      </c>
      <c r="ACB55" s="2">
        <v>25037</v>
      </c>
      <c r="ACC55" s="2">
        <v>747</v>
      </c>
      <c r="ACD55" s="2">
        <v>19355</v>
      </c>
      <c r="ACE55" s="2">
        <v>4756</v>
      </c>
      <c r="ACF55" s="2">
        <v>4940</v>
      </c>
      <c r="ACG55" s="2">
        <v>1482</v>
      </c>
      <c r="ACH55" s="2">
        <v>589</v>
      </c>
      <c r="ACI55" s="2">
        <v>2006</v>
      </c>
      <c r="ACJ55" s="2">
        <v>3194</v>
      </c>
      <c r="ACK55" s="2">
        <v>2575</v>
      </c>
      <c r="ACL55" s="2">
        <v>451</v>
      </c>
      <c r="ACM55" s="2">
        <v>1274</v>
      </c>
      <c r="ACN55" s="2">
        <v>685</v>
      </c>
      <c r="ACO55" s="2">
        <v>583</v>
      </c>
      <c r="ACP55" s="2">
        <v>1304</v>
      </c>
      <c r="ACQ55" s="2">
        <v>3520</v>
      </c>
      <c r="ACR55" s="2">
        <v>7407</v>
      </c>
      <c r="ACS55" s="2">
        <v>5857</v>
      </c>
      <c r="ACT55" s="2">
        <v>2242</v>
      </c>
      <c r="ACU55" s="2">
        <v>747</v>
      </c>
      <c r="ACV55" s="2">
        <v>2576</v>
      </c>
      <c r="ACW55" s="2">
        <v>605</v>
      </c>
      <c r="ACX55" s="2">
        <v>4710</v>
      </c>
      <c r="ACY55" s="2">
        <v>544</v>
      </c>
      <c r="ACZ55" s="2">
        <v>13100</v>
      </c>
      <c r="ADA55" s="2">
        <v>2192</v>
      </c>
      <c r="ADB55" s="2">
        <v>5097</v>
      </c>
      <c r="ADC55" s="2">
        <v>367</v>
      </c>
      <c r="ADD55" s="2">
        <v>2409</v>
      </c>
      <c r="ADE55" s="2">
        <v>2728</v>
      </c>
      <c r="ADF55" s="2">
        <v>2239</v>
      </c>
      <c r="ADG55" s="2">
        <v>8284</v>
      </c>
      <c r="ADH55" s="2">
        <v>1226</v>
      </c>
      <c r="ADI55" s="2">
        <v>8335</v>
      </c>
      <c r="ADJ55" s="2">
        <v>177</v>
      </c>
      <c r="ADK55" s="2">
        <v>1867</v>
      </c>
      <c r="ADL55" s="2">
        <v>2217</v>
      </c>
      <c r="ADM55" s="2">
        <v>120</v>
      </c>
      <c r="ADN55" s="2">
        <v>5143</v>
      </c>
      <c r="ADO55" s="2">
        <v>762</v>
      </c>
      <c r="ADP55" s="2">
        <v>1868</v>
      </c>
      <c r="ADQ55" s="2">
        <v>1743</v>
      </c>
      <c r="ADR55" s="2">
        <v>1026</v>
      </c>
      <c r="ADS55" s="2">
        <v>7746</v>
      </c>
      <c r="ADT55" s="2">
        <v>1441</v>
      </c>
      <c r="ADU55" s="2">
        <v>1168</v>
      </c>
      <c r="ADV55" s="2">
        <v>2210</v>
      </c>
      <c r="ADW55" s="2">
        <v>830</v>
      </c>
      <c r="ADX55" s="2">
        <v>3891</v>
      </c>
      <c r="ADY55" s="2">
        <v>691</v>
      </c>
      <c r="ADZ55" s="2">
        <v>1409</v>
      </c>
      <c r="AEA55" s="2">
        <v>325</v>
      </c>
      <c r="AEB55" s="2">
        <v>1236</v>
      </c>
      <c r="AEC55" s="2">
        <v>410</v>
      </c>
      <c r="AED55" s="2">
        <v>13136</v>
      </c>
      <c r="AEE55" s="2">
        <v>871</v>
      </c>
      <c r="AEF55" s="2">
        <v>9346</v>
      </c>
      <c r="AEG55" s="2">
        <v>907</v>
      </c>
      <c r="AEH55" s="2">
        <v>5101</v>
      </c>
      <c r="AEI55" s="2">
        <v>591</v>
      </c>
      <c r="AEJ55" s="2">
        <v>6279</v>
      </c>
      <c r="AEK55" s="2">
        <v>1190</v>
      </c>
      <c r="AEL55" s="2">
        <v>18697</v>
      </c>
      <c r="AEM55" s="2">
        <v>6063</v>
      </c>
      <c r="AEN55" s="2">
        <v>3835</v>
      </c>
      <c r="AEO55" s="2">
        <v>5266</v>
      </c>
      <c r="AEP55" s="2">
        <v>18642</v>
      </c>
      <c r="AEQ55" s="2">
        <v>848</v>
      </c>
      <c r="AER55" s="2">
        <v>0</v>
      </c>
      <c r="AES55" s="2">
        <v>595</v>
      </c>
      <c r="AET55" s="2">
        <v>4242</v>
      </c>
      <c r="AEU55" s="2">
        <v>8353</v>
      </c>
      <c r="AEV55" s="2">
        <v>512</v>
      </c>
      <c r="AEW55" s="2">
        <v>4448</v>
      </c>
      <c r="AEX55" s="2">
        <v>628</v>
      </c>
      <c r="AEY55" s="2">
        <v>965</v>
      </c>
      <c r="AEZ55" s="2">
        <v>5394</v>
      </c>
      <c r="AFA55" s="2">
        <v>2699</v>
      </c>
      <c r="AFB55" s="2">
        <v>858</v>
      </c>
      <c r="AFC55" s="2">
        <v>419</v>
      </c>
      <c r="AFD55" s="2">
        <v>492</v>
      </c>
      <c r="AFE55" s="2">
        <v>145</v>
      </c>
      <c r="AFF55" s="2">
        <v>3170</v>
      </c>
      <c r="AFG55" s="2">
        <v>453</v>
      </c>
      <c r="AFH55" s="2">
        <v>4335</v>
      </c>
      <c r="AFI55" s="2">
        <v>762</v>
      </c>
      <c r="AFJ55" s="2">
        <v>2768</v>
      </c>
      <c r="AFK55" s="2">
        <v>3485</v>
      </c>
      <c r="AFL55" s="2">
        <v>2199</v>
      </c>
      <c r="AFM55" s="2">
        <v>6389</v>
      </c>
      <c r="AFN55" s="2">
        <v>8462</v>
      </c>
      <c r="AFO55" s="2">
        <v>4917</v>
      </c>
      <c r="AFP55" s="2">
        <v>1824</v>
      </c>
      <c r="AFQ55" s="2">
        <v>1479</v>
      </c>
      <c r="AFR55" s="2">
        <v>3189</v>
      </c>
      <c r="AFS55" s="2">
        <v>179</v>
      </c>
      <c r="AFT55" s="2">
        <v>1178</v>
      </c>
      <c r="AFU55" s="2">
        <v>54020</v>
      </c>
      <c r="AFV55" s="2">
        <v>413</v>
      </c>
      <c r="AFW55" s="2">
        <v>4677</v>
      </c>
      <c r="AFX55" s="2">
        <v>1984</v>
      </c>
      <c r="AFY55" s="2">
        <v>1063</v>
      </c>
      <c r="AFZ55" s="2">
        <v>2047</v>
      </c>
      <c r="AGA55" s="2">
        <v>2688</v>
      </c>
      <c r="AGB55" s="2">
        <v>1994</v>
      </c>
      <c r="AGC55" s="2">
        <v>4045</v>
      </c>
      <c r="AGD55" s="2">
        <v>9055</v>
      </c>
      <c r="AGE55" s="2">
        <v>9470</v>
      </c>
      <c r="AGF55" s="2">
        <v>2168</v>
      </c>
      <c r="AGG55" s="2">
        <v>2021</v>
      </c>
      <c r="AGH55" s="2">
        <v>5517</v>
      </c>
      <c r="AGI55" s="2">
        <v>1406</v>
      </c>
      <c r="AGJ55" s="2">
        <v>0</v>
      </c>
      <c r="AGK55" s="2">
        <v>2199</v>
      </c>
      <c r="AGL55" s="2">
        <v>1374</v>
      </c>
      <c r="AGM55" s="2">
        <v>2090</v>
      </c>
      <c r="AGN55" s="2">
        <v>4470</v>
      </c>
      <c r="AGO55" s="2">
        <v>1417</v>
      </c>
      <c r="AGP55" s="2">
        <v>2791</v>
      </c>
      <c r="AGQ55" s="2">
        <v>16706</v>
      </c>
      <c r="AGR55" s="2">
        <v>657</v>
      </c>
      <c r="AGS55" s="2">
        <v>18126</v>
      </c>
      <c r="AGT55" s="2">
        <v>2065</v>
      </c>
      <c r="AGU55" s="2">
        <v>7165</v>
      </c>
      <c r="AGV55" s="2">
        <v>2565</v>
      </c>
      <c r="AGW55" s="2">
        <v>2803</v>
      </c>
      <c r="AGX55" s="2">
        <v>122</v>
      </c>
      <c r="AGY55" s="2">
        <v>925</v>
      </c>
      <c r="AGZ55" s="2">
        <v>2165</v>
      </c>
      <c r="AHA55" s="2">
        <v>8821</v>
      </c>
      <c r="AHB55" s="2">
        <v>3872</v>
      </c>
      <c r="AHC55" s="2">
        <v>65800</v>
      </c>
      <c r="AHD55" s="2">
        <v>498</v>
      </c>
      <c r="AHE55" s="2">
        <v>1109</v>
      </c>
      <c r="AHF55" s="2">
        <v>1048</v>
      </c>
      <c r="AHG55" s="2">
        <v>4214</v>
      </c>
      <c r="AHH55" s="2">
        <v>1281</v>
      </c>
      <c r="AHI55" s="2">
        <v>29761</v>
      </c>
      <c r="AHJ55" s="2">
        <v>3588</v>
      </c>
      <c r="AHK55" s="2">
        <v>3604</v>
      </c>
      <c r="AHL55" s="2">
        <v>223</v>
      </c>
      <c r="AHM55" s="2">
        <v>2027</v>
      </c>
      <c r="AHN55" s="2">
        <v>2541</v>
      </c>
      <c r="AHO55" s="2">
        <v>11910</v>
      </c>
      <c r="AHP55" s="2">
        <v>1404</v>
      </c>
      <c r="AHQ55" s="2">
        <v>4196</v>
      </c>
      <c r="AHR55" s="2">
        <v>8421</v>
      </c>
      <c r="AHS55" s="2">
        <v>2153</v>
      </c>
      <c r="AHT55" s="2">
        <v>2590</v>
      </c>
      <c r="AHU55" s="2">
        <v>265</v>
      </c>
      <c r="AHV55" s="2">
        <v>7740</v>
      </c>
      <c r="AHW55" s="2">
        <v>2484</v>
      </c>
      <c r="AHX55" s="2">
        <v>6675</v>
      </c>
      <c r="AHY55" s="2">
        <v>9117</v>
      </c>
      <c r="AHZ55" s="2">
        <v>26871</v>
      </c>
      <c r="AIA55" s="2">
        <v>4368</v>
      </c>
      <c r="AIB55" s="2">
        <v>3040</v>
      </c>
      <c r="AIC55" s="2">
        <v>3715</v>
      </c>
      <c r="AID55" s="2">
        <v>799</v>
      </c>
      <c r="AIE55" s="2">
        <v>3937</v>
      </c>
      <c r="AIF55" s="2">
        <v>2164</v>
      </c>
      <c r="AIG55" s="2">
        <v>4398</v>
      </c>
      <c r="AIH55" s="2">
        <v>629</v>
      </c>
      <c r="AII55" s="2">
        <v>1848</v>
      </c>
      <c r="AIJ55" s="2">
        <v>1334</v>
      </c>
      <c r="AIK55" s="2">
        <v>4377</v>
      </c>
      <c r="AIL55" s="2">
        <v>787</v>
      </c>
      <c r="AIM55" s="2">
        <v>339</v>
      </c>
      <c r="AIN55" s="2">
        <v>712</v>
      </c>
      <c r="AIO55" s="2">
        <v>3432</v>
      </c>
      <c r="AIP55" s="2">
        <v>6200</v>
      </c>
      <c r="AIQ55" s="2">
        <v>994</v>
      </c>
      <c r="AIR55" s="2">
        <v>579</v>
      </c>
      <c r="AIS55" s="2">
        <v>1603</v>
      </c>
      <c r="AIT55" s="2">
        <v>168</v>
      </c>
      <c r="AIU55" s="2">
        <v>782</v>
      </c>
      <c r="AIV55" s="2">
        <v>1034</v>
      </c>
      <c r="AIW55" s="2">
        <v>3911</v>
      </c>
      <c r="AIX55" s="2">
        <v>1338</v>
      </c>
      <c r="AIY55" s="2">
        <v>2021</v>
      </c>
      <c r="AIZ55" s="2">
        <v>1517</v>
      </c>
      <c r="AJA55" s="2">
        <v>3174</v>
      </c>
      <c r="AJB55" s="2">
        <v>388</v>
      </c>
      <c r="AJC55" s="2">
        <v>729</v>
      </c>
      <c r="AJD55" s="2">
        <v>300</v>
      </c>
      <c r="AJE55" s="2">
        <v>2442</v>
      </c>
      <c r="AJF55" s="2">
        <v>1348</v>
      </c>
      <c r="AJG55" s="2">
        <v>17475</v>
      </c>
      <c r="AJH55" s="2">
        <v>1435</v>
      </c>
      <c r="AJI55" s="2">
        <v>1896</v>
      </c>
      <c r="AJJ55" s="2">
        <v>170</v>
      </c>
      <c r="AJK55" s="2">
        <v>735</v>
      </c>
      <c r="AJL55" s="2">
        <v>3071</v>
      </c>
      <c r="AJM55" s="2">
        <v>2310</v>
      </c>
      <c r="AJN55" s="2">
        <v>1856</v>
      </c>
      <c r="AJO55" s="2">
        <v>12767</v>
      </c>
      <c r="AJP55" s="2">
        <v>534</v>
      </c>
      <c r="AJQ55" s="2">
        <v>746</v>
      </c>
      <c r="AJR55" s="2">
        <v>977</v>
      </c>
      <c r="AJS55" s="2">
        <v>1694</v>
      </c>
      <c r="AJT55" s="2">
        <v>22130</v>
      </c>
      <c r="AJU55" s="2">
        <v>2967</v>
      </c>
      <c r="AJV55" s="2">
        <v>8261</v>
      </c>
      <c r="AJW55" s="2">
        <v>4682</v>
      </c>
      <c r="AJX55" s="2">
        <v>4970</v>
      </c>
      <c r="AJY55" s="2">
        <v>1318</v>
      </c>
      <c r="AJZ55" s="2">
        <v>30539</v>
      </c>
      <c r="AKA55" s="2">
        <v>1157</v>
      </c>
      <c r="AKB55" s="2">
        <v>1256</v>
      </c>
      <c r="AKC55" s="2">
        <v>650</v>
      </c>
      <c r="AKD55" s="2">
        <v>1861</v>
      </c>
      <c r="AKE55" s="2">
        <v>22374</v>
      </c>
      <c r="AKF55" s="2">
        <v>6473</v>
      </c>
      <c r="AKG55" s="2">
        <v>9757</v>
      </c>
      <c r="AKH55" s="2">
        <v>7826</v>
      </c>
      <c r="AKI55" s="2">
        <v>1245</v>
      </c>
      <c r="AKJ55" s="2">
        <v>2685</v>
      </c>
      <c r="AKK55" s="2">
        <v>15205</v>
      </c>
      <c r="AKL55" s="2">
        <v>25255</v>
      </c>
      <c r="AKM55" s="2">
        <v>1177</v>
      </c>
      <c r="AKN55" s="2">
        <v>1907</v>
      </c>
      <c r="AKO55" s="2">
        <v>433</v>
      </c>
      <c r="AKP55" s="2">
        <v>1487</v>
      </c>
      <c r="AKQ55" s="2">
        <v>5508</v>
      </c>
      <c r="AKR55" s="2">
        <v>2547</v>
      </c>
      <c r="AKS55" s="2">
        <v>11102</v>
      </c>
      <c r="AKT55" s="2">
        <v>22646</v>
      </c>
      <c r="AKU55" s="2">
        <v>9318</v>
      </c>
      <c r="AKV55" s="2">
        <v>1237</v>
      </c>
      <c r="AKW55" s="2">
        <v>1132</v>
      </c>
      <c r="AKX55" s="2">
        <v>231</v>
      </c>
      <c r="AKY55" s="2">
        <v>232</v>
      </c>
      <c r="AKZ55" s="2">
        <v>352</v>
      </c>
      <c r="ALA55" s="2">
        <v>1863</v>
      </c>
      <c r="ALB55" s="2">
        <v>3603</v>
      </c>
      <c r="ALC55" s="2">
        <v>6607</v>
      </c>
      <c r="ALD55" s="2">
        <v>3478</v>
      </c>
      <c r="ALE55" s="2">
        <v>1005</v>
      </c>
      <c r="ALF55" s="2">
        <v>286</v>
      </c>
      <c r="ALG55" s="2" t="s">
        <v>5</v>
      </c>
      <c r="ALH55" s="2">
        <v>1752</v>
      </c>
      <c r="ALI55" s="2">
        <v>5786</v>
      </c>
      <c r="ALJ55" s="2">
        <v>358</v>
      </c>
      <c r="ALK55" s="2" t="s">
        <v>5</v>
      </c>
      <c r="ALL55" s="2">
        <v>4372</v>
      </c>
      <c r="ALM55" s="2">
        <v>9212</v>
      </c>
      <c r="ALN55" s="2">
        <v>1802</v>
      </c>
      <c r="ALO55" s="2">
        <v>15962</v>
      </c>
      <c r="ALP55" s="2">
        <v>484</v>
      </c>
      <c r="ALQ55" s="2">
        <v>941</v>
      </c>
      <c r="ALR55" s="2">
        <v>3388</v>
      </c>
      <c r="ALS55" s="2">
        <v>9116</v>
      </c>
      <c r="ALT55" s="2">
        <v>4312</v>
      </c>
      <c r="ALU55" s="2">
        <v>23458</v>
      </c>
      <c r="ALV55" s="2">
        <v>19608</v>
      </c>
      <c r="ALW55" s="2">
        <v>281</v>
      </c>
      <c r="ALX55" s="2">
        <v>8517</v>
      </c>
      <c r="ALY55" s="2">
        <v>3677</v>
      </c>
      <c r="ALZ55" s="2">
        <v>18661</v>
      </c>
      <c r="AMA55" s="2">
        <v>10996</v>
      </c>
      <c r="AMB55" s="2">
        <v>2317123</v>
      </c>
      <c r="AMC55" s="2">
        <v>0</v>
      </c>
      <c r="AMD55" s="2">
        <v>1651</v>
      </c>
      <c r="AME55" s="2">
        <v>489</v>
      </c>
      <c r="AMF55" s="2">
        <v>2754</v>
      </c>
      <c r="AMG55" s="2">
        <v>2010</v>
      </c>
      <c r="AMH55" s="2">
        <v>183334</v>
      </c>
      <c r="AMI55" s="2">
        <v>107727</v>
      </c>
      <c r="AMJ55" s="2">
        <v>2321</v>
      </c>
      <c r="AMK55" s="2">
        <v>173</v>
      </c>
      <c r="AML55" s="2">
        <v>160</v>
      </c>
      <c r="AMM55" s="2" t="s">
        <v>5</v>
      </c>
      <c r="AMN55" s="2">
        <v>33543</v>
      </c>
      <c r="AMO55" s="2">
        <v>6010</v>
      </c>
      <c r="AMP55" s="2">
        <v>11440</v>
      </c>
      <c r="AMQ55" s="2">
        <v>1491</v>
      </c>
      <c r="AMR55" s="2">
        <v>1500</v>
      </c>
      <c r="AMS55" s="2">
        <v>1494</v>
      </c>
      <c r="AMT55" s="2">
        <v>414</v>
      </c>
      <c r="AMU55" s="2">
        <v>203</v>
      </c>
      <c r="AMV55" s="2">
        <v>491566</v>
      </c>
      <c r="AMW55" s="2">
        <v>8792</v>
      </c>
      <c r="AMX55" s="2">
        <v>304</v>
      </c>
      <c r="AMY55" s="2">
        <v>150</v>
      </c>
      <c r="AMZ55" s="2">
        <v>5138</v>
      </c>
      <c r="ANA55" s="2">
        <v>3196</v>
      </c>
      <c r="ANB55" s="2">
        <v>3107</v>
      </c>
      <c r="ANC55" s="2">
        <v>120</v>
      </c>
      <c r="AND55" s="2">
        <v>453</v>
      </c>
      <c r="ANE55" s="2">
        <v>15093</v>
      </c>
      <c r="ANF55" s="2">
        <v>631</v>
      </c>
      <c r="ANG55" s="2">
        <v>1901</v>
      </c>
      <c r="ANH55" s="2">
        <v>54</v>
      </c>
      <c r="ANI55" s="2">
        <v>2043</v>
      </c>
      <c r="ANJ55" s="2">
        <v>1274</v>
      </c>
      <c r="ANK55" s="2">
        <v>2288</v>
      </c>
      <c r="ANL55" s="2">
        <v>558</v>
      </c>
      <c r="ANM55" s="2">
        <v>639</v>
      </c>
      <c r="ANN55" s="2">
        <v>2142</v>
      </c>
      <c r="ANO55" s="2">
        <v>4055</v>
      </c>
      <c r="ANP55" s="2">
        <v>3969</v>
      </c>
      <c r="ANQ55" s="2">
        <v>8731</v>
      </c>
      <c r="ANR55" s="2">
        <v>0</v>
      </c>
      <c r="ANS55" s="2" t="s">
        <v>5</v>
      </c>
      <c r="ANT55" s="2">
        <v>1481</v>
      </c>
      <c r="ANU55" s="2">
        <v>12483</v>
      </c>
      <c r="ANV55" s="2">
        <v>2270</v>
      </c>
      <c r="ANW55" s="2">
        <v>103</v>
      </c>
      <c r="ANX55" s="2">
        <v>549</v>
      </c>
      <c r="ANY55" s="2">
        <v>12750</v>
      </c>
      <c r="ANZ55" s="2">
        <v>656</v>
      </c>
      <c r="AOA55" s="2">
        <v>1982</v>
      </c>
      <c r="AOB55" s="2">
        <v>2655</v>
      </c>
      <c r="AOC55" s="2">
        <v>600</v>
      </c>
      <c r="AOD55" s="2">
        <v>211</v>
      </c>
      <c r="AOE55" s="2">
        <v>100</v>
      </c>
      <c r="AOF55" s="2">
        <v>313</v>
      </c>
      <c r="AOG55" s="2">
        <v>15505</v>
      </c>
      <c r="AOH55" s="2">
        <v>2178</v>
      </c>
      <c r="AOI55" s="2">
        <v>501</v>
      </c>
      <c r="AOJ55" s="2">
        <v>1023</v>
      </c>
      <c r="AOK55" s="2">
        <v>2971</v>
      </c>
      <c r="AOL55" s="2">
        <v>84</v>
      </c>
      <c r="AOM55" s="2">
        <v>1283</v>
      </c>
      <c r="AON55" s="2">
        <v>69</v>
      </c>
      <c r="AOO55" s="2">
        <v>1458</v>
      </c>
      <c r="AOP55" s="2">
        <v>20540</v>
      </c>
      <c r="AOQ55" s="2">
        <v>641</v>
      </c>
      <c r="AOR55" s="2">
        <v>905</v>
      </c>
      <c r="AOS55" s="2">
        <v>43048</v>
      </c>
      <c r="AOT55" s="2">
        <v>2351</v>
      </c>
      <c r="AOU55" s="2">
        <v>11877</v>
      </c>
      <c r="AOV55" s="2">
        <v>1570</v>
      </c>
      <c r="AOW55" s="2">
        <v>8721</v>
      </c>
      <c r="AOX55" s="2">
        <v>1630</v>
      </c>
      <c r="AOY55" s="2">
        <v>744</v>
      </c>
      <c r="AOZ55" s="2">
        <v>876</v>
      </c>
      <c r="APA55" s="2">
        <v>183</v>
      </c>
      <c r="APB55" s="2">
        <v>5355</v>
      </c>
      <c r="APC55" s="2">
        <v>1883</v>
      </c>
      <c r="APD55" s="2">
        <v>3268</v>
      </c>
      <c r="APE55" s="2">
        <v>1022</v>
      </c>
      <c r="APF55" s="2">
        <v>1300</v>
      </c>
      <c r="APG55" s="2">
        <v>71160</v>
      </c>
      <c r="APH55" s="2">
        <v>902</v>
      </c>
      <c r="API55" s="2">
        <v>3332</v>
      </c>
      <c r="APJ55" s="2">
        <v>545</v>
      </c>
      <c r="APK55" s="2">
        <v>897</v>
      </c>
      <c r="APL55" s="2">
        <v>5660</v>
      </c>
      <c r="APM55" s="2">
        <v>431</v>
      </c>
      <c r="APN55" s="2">
        <v>1258</v>
      </c>
      <c r="APO55" s="2">
        <v>2619</v>
      </c>
      <c r="APP55" s="2">
        <v>1202</v>
      </c>
      <c r="APQ55" s="2">
        <v>8205</v>
      </c>
      <c r="APR55" s="2">
        <v>7789</v>
      </c>
      <c r="APS55" s="2">
        <v>6675</v>
      </c>
      <c r="APT55" s="2">
        <v>3119</v>
      </c>
      <c r="APU55" s="2">
        <v>1963</v>
      </c>
      <c r="APV55" s="2">
        <v>3477</v>
      </c>
      <c r="APW55" s="2">
        <v>3914</v>
      </c>
      <c r="APX55" s="2">
        <v>1916</v>
      </c>
      <c r="APY55" s="2">
        <v>1136</v>
      </c>
      <c r="APZ55" s="2">
        <v>7550</v>
      </c>
      <c r="AQA55" s="2">
        <v>14665</v>
      </c>
      <c r="AQB55" s="2">
        <v>2155</v>
      </c>
      <c r="AQC55" s="2">
        <v>1398</v>
      </c>
      <c r="AQD55" s="2">
        <v>963</v>
      </c>
      <c r="AQE55" s="2">
        <v>2519</v>
      </c>
      <c r="AQF55" s="2">
        <v>462</v>
      </c>
      <c r="AQG55" s="2">
        <v>133</v>
      </c>
      <c r="AQH55" s="2">
        <v>207</v>
      </c>
      <c r="AQI55" s="2">
        <v>1356</v>
      </c>
      <c r="AQJ55" s="2">
        <v>1709</v>
      </c>
      <c r="AQK55" s="2">
        <v>1624</v>
      </c>
      <c r="AQL55" s="2">
        <v>225</v>
      </c>
      <c r="AQM55" s="2">
        <v>3608</v>
      </c>
      <c r="AQN55" s="2">
        <v>12626</v>
      </c>
      <c r="AQO55" s="2">
        <v>2946</v>
      </c>
      <c r="AQP55" s="2">
        <v>9671</v>
      </c>
      <c r="AQQ55" s="2">
        <v>1854</v>
      </c>
      <c r="AQR55" s="2">
        <v>2698</v>
      </c>
      <c r="AQS55" s="2">
        <v>394</v>
      </c>
      <c r="AQT55" s="2">
        <v>13233</v>
      </c>
      <c r="AQU55" s="2">
        <v>2225</v>
      </c>
      <c r="AQV55" s="2">
        <v>3443</v>
      </c>
      <c r="AQW55" s="2">
        <v>550</v>
      </c>
      <c r="AQX55" s="2">
        <v>1594</v>
      </c>
      <c r="AQY55" s="2">
        <v>2972</v>
      </c>
      <c r="AQZ55" s="2">
        <v>194</v>
      </c>
      <c r="ARA55" s="2">
        <v>41659</v>
      </c>
      <c r="ARB55" s="2">
        <v>899</v>
      </c>
      <c r="ARC55" s="2">
        <v>5440</v>
      </c>
      <c r="ARD55" s="2">
        <v>28295</v>
      </c>
      <c r="ARE55" s="2">
        <v>2791</v>
      </c>
      <c r="ARF55" s="2">
        <v>5584</v>
      </c>
      <c r="ARG55" s="2">
        <v>1988</v>
      </c>
      <c r="ARH55" s="2">
        <v>2412</v>
      </c>
      <c r="ARI55" s="2">
        <v>1021</v>
      </c>
      <c r="ARJ55" s="2">
        <v>20786</v>
      </c>
      <c r="ARK55" s="2">
        <v>13084</v>
      </c>
      <c r="ARL55" s="2">
        <v>1214</v>
      </c>
      <c r="ARM55" s="2">
        <v>408</v>
      </c>
      <c r="ARN55" s="2">
        <v>6627</v>
      </c>
      <c r="ARO55" s="2">
        <v>7360</v>
      </c>
      <c r="ARP55" s="2">
        <v>1229</v>
      </c>
      <c r="ARQ55" s="2">
        <v>400</v>
      </c>
      <c r="ARR55" s="2">
        <v>44507</v>
      </c>
      <c r="ARS55" s="2">
        <v>26474</v>
      </c>
      <c r="ART55" s="2">
        <v>1037</v>
      </c>
      <c r="ARU55" s="2">
        <v>3951</v>
      </c>
      <c r="ARV55" s="2">
        <v>979</v>
      </c>
      <c r="ARW55" s="2">
        <v>3114</v>
      </c>
      <c r="ARX55" s="2">
        <v>16622</v>
      </c>
      <c r="ARY55" s="2">
        <v>2895</v>
      </c>
      <c r="ARZ55" s="2">
        <v>3983</v>
      </c>
      <c r="ASA55" s="2">
        <v>1677</v>
      </c>
      <c r="ASB55" s="2">
        <v>15126</v>
      </c>
      <c r="ASC55" s="2">
        <v>354</v>
      </c>
      <c r="ASD55" s="2">
        <v>148</v>
      </c>
      <c r="ASE55" s="2" t="s">
        <v>5</v>
      </c>
      <c r="ASF55" s="2">
        <v>7775</v>
      </c>
      <c r="ASG55" s="2">
        <v>7161</v>
      </c>
      <c r="ASH55" s="2">
        <v>272</v>
      </c>
      <c r="ASI55" s="2">
        <v>252</v>
      </c>
      <c r="ASJ55" s="2">
        <v>192</v>
      </c>
      <c r="ASK55" s="2">
        <v>92690</v>
      </c>
      <c r="ASL55" s="2">
        <v>4864</v>
      </c>
      <c r="ASM55" s="2">
        <v>970</v>
      </c>
      <c r="ASN55" s="2">
        <v>254</v>
      </c>
      <c r="ASO55" s="2">
        <v>1185</v>
      </c>
      <c r="ASP55" s="2">
        <v>9249</v>
      </c>
      <c r="ASQ55" s="2" t="s">
        <v>5</v>
      </c>
      <c r="ASR55" s="2">
        <v>41279</v>
      </c>
      <c r="ASS55" s="2" t="s">
        <v>5</v>
      </c>
      <c r="AST55" s="2">
        <v>2966</v>
      </c>
      <c r="ASU55" s="2">
        <v>1311</v>
      </c>
      <c r="ASV55" s="2">
        <v>1318</v>
      </c>
      <c r="ASW55" s="2">
        <v>668</v>
      </c>
      <c r="ASX55" s="2">
        <v>1116</v>
      </c>
      <c r="ASY55" s="2">
        <v>1296</v>
      </c>
      <c r="ASZ55" s="2">
        <v>132</v>
      </c>
      <c r="ATA55" s="2">
        <v>1200</v>
      </c>
      <c r="ATB55" s="2">
        <v>287</v>
      </c>
      <c r="ATC55" s="2">
        <v>25409</v>
      </c>
      <c r="ATD55" s="2">
        <v>13226</v>
      </c>
      <c r="ATE55" s="2">
        <v>42990</v>
      </c>
      <c r="ATF55" s="2">
        <v>4093</v>
      </c>
      <c r="ATG55" s="2">
        <v>5681</v>
      </c>
      <c r="ATH55" s="2">
        <v>33925</v>
      </c>
      <c r="ATI55" s="2">
        <v>2252</v>
      </c>
      <c r="ATJ55" s="2">
        <v>4061</v>
      </c>
      <c r="ATK55" s="2">
        <v>2068</v>
      </c>
      <c r="ATL55" s="2">
        <v>76</v>
      </c>
      <c r="ATM55" s="2">
        <v>2751</v>
      </c>
      <c r="ATN55" s="2">
        <v>20075</v>
      </c>
      <c r="ATO55" s="2">
        <v>114</v>
      </c>
      <c r="ATP55" s="2">
        <v>813</v>
      </c>
      <c r="ATQ55" s="2">
        <v>2529</v>
      </c>
      <c r="ATR55" s="2">
        <v>806</v>
      </c>
      <c r="ATS55" s="2">
        <v>2169</v>
      </c>
      <c r="ATT55" s="2">
        <v>5613</v>
      </c>
      <c r="ATU55" s="2">
        <v>266</v>
      </c>
      <c r="ATV55" s="2">
        <v>1190</v>
      </c>
      <c r="ATW55" s="2">
        <v>3772</v>
      </c>
      <c r="ATX55" s="2">
        <v>17612</v>
      </c>
      <c r="ATY55" s="2">
        <v>1644</v>
      </c>
      <c r="ATZ55" s="2">
        <v>22484</v>
      </c>
      <c r="AUA55" s="2">
        <v>4882</v>
      </c>
      <c r="AUB55" s="2">
        <v>649</v>
      </c>
      <c r="AUC55" s="2">
        <v>94</v>
      </c>
      <c r="AUD55" s="2">
        <v>6859</v>
      </c>
      <c r="AUE55" s="2">
        <v>10858</v>
      </c>
      <c r="AUF55" s="2">
        <v>1110</v>
      </c>
      <c r="AUG55" s="2">
        <v>1149</v>
      </c>
      <c r="AUH55" s="2">
        <v>1672</v>
      </c>
      <c r="AUI55" s="2">
        <v>4475</v>
      </c>
      <c r="AUJ55" s="2">
        <v>1871</v>
      </c>
      <c r="AUK55" s="2">
        <v>13498</v>
      </c>
      <c r="AUL55" s="2">
        <v>1816</v>
      </c>
      <c r="AUM55" s="2" t="s">
        <v>5</v>
      </c>
      <c r="AUN55" s="2">
        <v>2280</v>
      </c>
      <c r="AUO55" s="2">
        <v>894</v>
      </c>
      <c r="AUP55" s="2">
        <v>2386</v>
      </c>
      <c r="AUQ55" s="2">
        <v>1343</v>
      </c>
      <c r="AUR55" s="2">
        <v>16601</v>
      </c>
      <c r="AUS55" s="2">
        <v>2468</v>
      </c>
      <c r="AUT55" s="2">
        <v>1431</v>
      </c>
      <c r="AUU55" s="2">
        <v>1926</v>
      </c>
      <c r="AUV55" s="2">
        <v>2305</v>
      </c>
      <c r="AUW55" s="2" t="s">
        <v>5</v>
      </c>
      <c r="AUX55" s="2">
        <v>502</v>
      </c>
      <c r="AUY55" s="2">
        <v>360</v>
      </c>
      <c r="AUZ55" s="2">
        <v>1454</v>
      </c>
      <c r="AVA55" s="2">
        <v>8637</v>
      </c>
      <c r="AVB55" s="2">
        <v>1784</v>
      </c>
      <c r="AVC55" s="2">
        <v>1272</v>
      </c>
      <c r="AVD55" s="2">
        <v>3210</v>
      </c>
      <c r="AVE55" s="2">
        <v>6787</v>
      </c>
      <c r="AVF55" s="2">
        <v>2401</v>
      </c>
      <c r="AVG55" s="2">
        <v>282</v>
      </c>
      <c r="AVH55" s="2">
        <v>332</v>
      </c>
      <c r="AVI55" s="2">
        <v>2156</v>
      </c>
      <c r="AVJ55" s="2">
        <v>238</v>
      </c>
      <c r="AVK55" s="2">
        <v>2958</v>
      </c>
      <c r="AVL55" s="2">
        <v>4412</v>
      </c>
      <c r="AVM55" s="2">
        <v>3242</v>
      </c>
      <c r="AVN55" s="2">
        <v>1415</v>
      </c>
      <c r="AVO55" s="2">
        <v>4619</v>
      </c>
      <c r="AVP55" s="2">
        <v>1753</v>
      </c>
      <c r="AVQ55" s="2">
        <v>2431</v>
      </c>
      <c r="AVR55" s="2">
        <v>7963</v>
      </c>
      <c r="AVS55" s="2">
        <v>1021</v>
      </c>
      <c r="AVT55" s="2">
        <v>2426</v>
      </c>
      <c r="AVU55" s="2">
        <v>1375</v>
      </c>
      <c r="AVV55" s="2">
        <v>2256</v>
      </c>
      <c r="AVW55" s="2">
        <v>1060</v>
      </c>
      <c r="AVX55" s="2">
        <v>94</v>
      </c>
      <c r="AVY55" s="2">
        <v>775</v>
      </c>
      <c r="AVZ55" s="2">
        <v>389</v>
      </c>
      <c r="AWA55" s="2">
        <v>6390</v>
      </c>
      <c r="AWB55" s="2">
        <v>1353</v>
      </c>
      <c r="AWC55" s="2">
        <v>176</v>
      </c>
      <c r="AWD55" s="2">
        <v>935</v>
      </c>
      <c r="AWE55" s="2">
        <v>594</v>
      </c>
      <c r="AWF55" s="2">
        <v>182</v>
      </c>
      <c r="AWG55" s="2">
        <v>1787</v>
      </c>
      <c r="AWH55" s="2">
        <v>2473</v>
      </c>
      <c r="AWI55" s="2">
        <v>3044</v>
      </c>
      <c r="AWJ55" s="2">
        <v>984</v>
      </c>
      <c r="AWK55" s="2">
        <v>711</v>
      </c>
      <c r="AWL55" s="2">
        <v>2038</v>
      </c>
      <c r="AWM55" s="2">
        <v>667</v>
      </c>
      <c r="AWN55" s="2">
        <v>1869</v>
      </c>
      <c r="AWO55" s="2">
        <v>2226</v>
      </c>
      <c r="AWP55" s="2">
        <v>464</v>
      </c>
      <c r="AWQ55" s="2">
        <v>2154</v>
      </c>
      <c r="AWR55" s="2">
        <v>36</v>
      </c>
      <c r="AWS55" s="2">
        <v>803</v>
      </c>
      <c r="AWT55" s="2" t="s">
        <v>5</v>
      </c>
      <c r="AWU55" s="2">
        <v>411</v>
      </c>
      <c r="AWV55" s="2">
        <v>5565</v>
      </c>
      <c r="AWW55" s="2">
        <v>1322</v>
      </c>
      <c r="AWX55" s="2">
        <v>746</v>
      </c>
      <c r="AWY55" s="2">
        <v>8495</v>
      </c>
      <c r="AWZ55" s="2">
        <v>1361</v>
      </c>
      <c r="AXA55" s="2">
        <v>2268</v>
      </c>
      <c r="AXB55" s="2">
        <v>1408</v>
      </c>
      <c r="AXC55" s="2">
        <v>6052</v>
      </c>
      <c r="AXD55" s="2">
        <v>1417</v>
      </c>
      <c r="AXE55" s="2">
        <v>3586</v>
      </c>
      <c r="AXF55" s="2">
        <v>912</v>
      </c>
      <c r="AXG55" s="2">
        <v>32595</v>
      </c>
      <c r="AXH55" s="2" t="s">
        <v>5</v>
      </c>
      <c r="AXI55" s="2">
        <v>1239</v>
      </c>
      <c r="AXJ55" s="2">
        <v>707</v>
      </c>
      <c r="AXK55" s="2">
        <v>778</v>
      </c>
      <c r="AXL55" s="2">
        <v>20158</v>
      </c>
      <c r="AXM55" s="2">
        <v>1684</v>
      </c>
      <c r="AXN55" s="2">
        <v>3518</v>
      </c>
      <c r="AXO55" s="2">
        <v>325</v>
      </c>
      <c r="AXP55" s="2">
        <v>527</v>
      </c>
      <c r="AXQ55" s="2">
        <v>1552</v>
      </c>
      <c r="AXR55" s="2">
        <v>22560</v>
      </c>
      <c r="AXS55" s="2">
        <v>0</v>
      </c>
      <c r="AXT55" s="2">
        <v>374</v>
      </c>
      <c r="AXU55" s="2">
        <v>89284</v>
      </c>
      <c r="AXV55" s="2">
        <v>0</v>
      </c>
      <c r="AXW55" s="2">
        <v>163484</v>
      </c>
      <c r="AXX55" s="2">
        <v>4890</v>
      </c>
      <c r="AXY55" s="2">
        <v>3142</v>
      </c>
      <c r="AXZ55" s="2">
        <v>2313</v>
      </c>
      <c r="AYA55" s="2">
        <v>2444</v>
      </c>
      <c r="AYB55" s="2">
        <v>2030</v>
      </c>
      <c r="AYC55" s="2">
        <v>432</v>
      </c>
      <c r="AYD55" s="2">
        <v>1809</v>
      </c>
      <c r="AYE55" s="2">
        <v>89631</v>
      </c>
      <c r="AYF55" s="2">
        <v>1264</v>
      </c>
      <c r="AYG55" s="2">
        <v>5870</v>
      </c>
      <c r="AYH55" s="2">
        <v>6797</v>
      </c>
      <c r="AYI55" s="2">
        <v>0</v>
      </c>
      <c r="AYJ55" s="2">
        <v>10612</v>
      </c>
      <c r="AYK55" s="2">
        <v>1150</v>
      </c>
      <c r="AYL55" s="2">
        <v>4373</v>
      </c>
      <c r="AYM55" s="2">
        <v>1222</v>
      </c>
      <c r="AYN55" s="2">
        <v>5703</v>
      </c>
      <c r="AYO55" s="2">
        <v>3469</v>
      </c>
      <c r="AYP55" s="2">
        <v>0</v>
      </c>
      <c r="AYQ55" s="2">
        <v>266</v>
      </c>
      <c r="AYR55" s="2">
        <v>1171</v>
      </c>
      <c r="AYS55" s="2">
        <v>1579</v>
      </c>
      <c r="AYT55" s="2">
        <v>7540</v>
      </c>
      <c r="AYU55" s="2">
        <v>6241</v>
      </c>
      <c r="AYV55" s="2">
        <v>10758</v>
      </c>
      <c r="AYW55" s="2">
        <v>16219</v>
      </c>
      <c r="AYX55" s="2">
        <v>35930</v>
      </c>
      <c r="AYY55" s="2">
        <v>1256</v>
      </c>
      <c r="AYZ55" s="2">
        <v>4897</v>
      </c>
      <c r="AZA55" s="2">
        <v>6596</v>
      </c>
      <c r="AZB55" s="2">
        <v>5918</v>
      </c>
      <c r="AZC55" s="2">
        <v>1022</v>
      </c>
      <c r="AZD55" s="2">
        <v>598</v>
      </c>
      <c r="AZE55" s="2">
        <v>47087</v>
      </c>
      <c r="AZF55" s="2">
        <v>9728</v>
      </c>
      <c r="AZG55" s="2">
        <v>46517</v>
      </c>
      <c r="AZH55" s="2">
        <v>195316</v>
      </c>
      <c r="AZI55" s="2">
        <v>4361</v>
      </c>
      <c r="AZJ55" s="2">
        <v>20522</v>
      </c>
      <c r="AZK55" s="2">
        <v>7943</v>
      </c>
      <c r="AZL55" s="2">
        <v>990</v>
      </c>
      <c r="AZM55" s="2">
        <v>1484</v>
      </c>
      <c r="AZN55" s="2">
        <v>7384</v>
      </c>
      <c r="AZO55" s="2" t="s">
        <v>5</v>
      </c>
      <c r="AZP55" s="2">
        <v>75510</v>
      </c>
      <c r="AZQ55" s="2">
        <v>5064</v>
      </c>
      <c r="AZR55" s="2">
        <v>8651</v>
      </c>
      <c r="AZS55" s="2">
        <v>1635</v>
      </c>
      <c r="AZT55" s="2">
        <v>2857</v>
      </c>
      <c r="AZU55" s="2">
        <v>2915</v>
      </c>
      <c r="AZV55" s="2">
        <v>54399</v>
      </c>
      <c r="AZW55" s="2">
        <v>8368</v>
      </c>
      <c r="AZX55" s="2">
        <v>3573</v>
      </c>
      <c r="AZY55" s="2">
        <v>30</v>
      </c>
      <c r="AZZ55" s="2">
        <v>66552</v>
      </c>
      <c r="BAA55" s="2">
        <v>1627</v>
      </c>
      <c r="BAB55" s="2">
        <v>1872</v>
      </c>
      <c r="BAC55" s="2">
        <v>91811</v>
      </c>
      <c r="BAD55" s="2">
        <v>2953</v>
      </c>
      <c r="BAE55" s="2">
        <v>0</v>
      </c>
      <c r="BAF55" s="2">
        <v>565109</v>
      </c>
      <c r="BAG55" s="2">
        <v>3340</v>
      </c>
      <c r="BAH55" s="2">
        <v>18184</v>
      </c>
      <c r="BAI55" s="2">
        <v>346</v>
      </c>
      <c r="BAJ55" s="2">
        <v>1694</v>
      </c>
      <c r="BAK55" s="2">
        <v>306</v>
      </c>
      <c r="BAL55" s="2">
        <v>3084</v>
      </c>
      <c r="BAM55" s="2">
        <v>515</v>
      </c>
      <c r="BAN55" s="2">
        <v>6613</v>
      </c>
      <c r="BAO55" s="2">
        <v>19635</v>
      </c>
      <c r="BAP55" s="2">
        <v>9660</v>
      </c>
      <c r="BAQ55" s="2">
        <v>511</v>
      </c>
      <c r="BAR55" s="2">
        <v>3569</v>
      </c>
      <c r="BAS55" s="2">
        <v>767</v>
      </c>
      <c r="BAT55" s="2">
        <v>10306</v>
      </c>
      <c r="BAU55" s="2">
        <v>4737</v>
      </c>
      <c r="BAV55" s="2">
        <v>5749</v>
      </c>
      <c r="BAW55" s="2">
        <v>3392</v>
      </c>
      <c r="BAX55" s="2">
        <v>2800</v>
      </c>
      <c r="BAY55" s="2">
        <v>1702</v>
      </c>
      <c r="BAZ55" s="2">
        <v>3051</v>
      </c>
      <c r="BBA55" s="2">
        <v>4408</v>
      </c>
      <c r="BBB55" s="2">
        <v>24677</v>
      </c>
      <c r="BBC55" s="2">
        <v>4742</v>
      </c>
      <c r="BBD55" s="2">
        <v>9682</v>
      </c>
      <c r="BBE55" s="2">
        <v>1220</v>
      </c>
      <c r="BBF55" s="2">
        <v>2624</v>
      </c>
      <c r="BBG55" s="2">
        <v>3385</v>
      </c>
      <c r="BBH55" s="2">
        <v>2865</v>
      </c>
      <c r="BBI55" s="2">
        <v>2246</v>
      </c>
      <c r="BBJ55" s="2">
        <v>81404</v>
      </c>
      <c r="BBK55" s="2">
        <v>2060</v>
      </c>
      <c r="BBL55" s="2">
        <v>1393</v>
      </c>
      <c r="BBM55" s="2">
        <v>2359</v>
      </c>
      <c r="BBN55" s="2">
        <v>366</v>
      </c>
      <c r="BBO55" s="2">
        <v>11473</v>
      </c>
      <c r="BBP55" s="2">
        <v>2375</v>
      </c>
      <c r="BBQ55" s="2">
        <v>3840</v>
      </c>
      <c r="BBR55" s="2">
        <v>318</v>
      </c>
      <c r="BBS55" s="2">
        <v>2055</v>
      </c>
      <c r="BBT55" s="2">
        <v>4873</v>
      </c>
      <c r="BBU55" s="2">
        <v>1005</v>
      </c>
      <c r="BBV55" s="2">
        <v>4845</v>
      </c>
      <c r="BBW55" s="2">
        <v>4269</v>
      </c>
      <c r="BBX55" s="2">
        <v>3174</v>
      </c>
      <c r="BBY55" s="2">
        <v>798</v>
      </c>
      <c r="BBZ55" s="2">
        <v>677</v>
      </c>
      <c r="BCA55" s="2">
        <v>22808</v>
      </c>
      <c r="BCB55" s="2">
        <v>1607</v>
      </c>
      <c r="BCC55" s="2">
        <v>198</v>
      </c>
      <c r="BCD55" s="2">
        <v>1649</v>
      </c>
      <c r="BCE55" s="2">
        <v>14463</v>
      </c>
      <c r="BCF55" s="2">
        <v>2562</v>
      </c>
      <c r="BCG55" s="2">
        <v>419</v>
      </c>
      <c r="BCH55" s="2">
        <v>1675</v>
      </c>
      <c r="BCI55" s="2">
        <v>977</v>
      </c>
      <c r="BCJ55" s="2">
        <v>1905</v>
      </c>
      <c r="BCK55" s="2">
        <v>700</v>
      </c>
      <c r="BCL55" s="2">
        <v>617</v>
      </c>
      <c r="BCM55" s="2">
        <v>2329</v>
      </c>
      <c r="BCN55" s="2">
        <v>1459</v>
      </c>
      <c r="BCO55" s="2">
        <v>1224</v>
      </c>
      <c r="BCP55" s="2">
        <v>4790</v>
      </c>
      <c r="BCQ55" s="2">
        <v>4736</v>
      </c>
      <c r="BCR55" s="2">
        <v>17972</v>
      </c>
      <c r="BCS55" s="2">
        <v>1004</v>
      </c>
      <c r="BCT55" s="2">
        <v>8219</v>
      </c>
      <c r="BCU55" s="2">
        <v>4724</v>
      </c>
      <c r="BCV55" s="2">
        <v>269</v>
      </c>
      <c r="BCW55" s="2">
        <v>359</v>
      </c>
      <c r="BCX55" s="2">
        <v>11207</v>
      </c>
      <c r="BCY55" s="2">
        <v>416</v>
      </c>
      <c r="BCZ55" s="2">
        <v>18916</v>
      </c>
      <c r="BDA55" s="2">
        <v>45270</v>
      </c>
      <c r="BDB55" s="2">
        <v>2444</v>
      </c>
      <c r="BDC55" s="2">
        <v>5317</v>
      </c>
      <c r="BDD55" s="2">
        <v>827</v>
      </c>
      <c r="BDE55" s="2">
        <v>3995</v>
      </c>
      <c r="BDF55" s="2">
        <v>1446</v>
      </c>
      <c r="BDG55" s="2">
        <v>451</v>
      </c>
      <c r="BDH55" s="2">
        <v>5426</v>
      </c>
      <c r="BDI55" s="2">
        <v>881</v>
      </c>
      <c r="BDJ55" s="2">
        <v>1579</v>
      </c>
      <c r="BDK55" s="2">
        <v>1453</v>
      </c>
      <c r="BDL55" s="2">
        <v>413</v>
      </c>
      <c r="BDM55" s="2">
        <v>193</v>
      </c>
      <c r="BDN55" s="2">
        <v>125</v>
      </c>
      <c r="BDO55" s="2">
        <v>32610</v>
      </c>
      <c r="BDP55" s="2">
        <v>839</v>
      </c>
      <c r="BDQ55" s="2">
        <v>2006</v>
      </c>
      <c r="BDR55" s="2">
        <v>5125</v>
      </c>
      <c r="BDS55" s="2">
        <v>1077</v>
      </c>
      <c r="BDT55" s="2">
        <v>12516</v>
      </c>
      <c r="BDU55" s="2">
        <v>1011</v>
      </c>
      <c r="BDV55" s="2">
        <v>1513</v>
      </c>
      <c r="BDW55" s="2">
        <v>1939</v>
      </c>
      <c r="BDX55" s="2">
        <v>4233</v>
      </c>
      <c r="BDY55" s="2">
        <v>852</v>
      </c>
      <c r="BDZ55" s="2">
        <v>423</v>
      </c>
      <c r="BEA55" s="2">
        <v>917</v>
      </c>
      <c r="BEB55" s="2">
        <v>504</v>
      </c>
      <c r="BEC55" s="2">
        <v>498</v>
      </c>
      <c r="BED55" s="2">
        <v>3957</v>
      </c>
      <c r="BEE55" s="2">
        <v>4453</v>
      </c>
      <c r="BEF55" s="2">
        <v>1843</v>
      </c>
      <c r="BEG55" s="2">
        <v>1000</v>
      </c>
      <c r="BEH55" s="2">
        <v>2738</v>
      </c>
      <c r="BEI55" s="2">
        <v>926</v>
      </c>
      <c r="BEJ55" s="2">
        <v>300</v>
      </c>
      <c r="BEK55" s="2">
        <v>1944</v>
      </c>
      <c r="BEL55" s="2">
        <v>615</v>
      </c>
      <c r="BEM55" s="2">
        <v>9036</v>
      </c>
      <c r="BEN55" s="2">
        <v>2609</v>
      </c>
      <c r="BEO55" s="2">
        <v>4542</v>
      </c>
      <c r="BEP55" s="2">
        <v>3053</v>
      </c>
      <c r="BEQ55" s="2">
        <v>3550</v>
      </c>
      <c r="BER55" s="2">
        <v>2794</v>
      </c>
      <c r="BES55" s="2">
        <v>1758</v>
      </c>
      <c r="BET55" s="2">
        <v>1645</v>
      </c>
      <c r="BEU55" s="2">
        <v>980</v>
      </c>
      <c r="BEV55" s="2">
        <v>586</v>
      </c>
      <c r="BEW55" s="2">
        <v>1229</v>
      </c>
      <c r="BEX55" s="2">
        <v>378</v>
      </c>
      <c r="BEY55" s="2">
        <v>55862</v>
      </c>
      <c r="BEZ55" s="2">
        <v>1313</v>
      </c>
      <c r="BFA55" s="2">
        <v>1055</v>
      </c>
      <c r="BFB55" s="2">
        <v>1659</v>
      </c>
      <c r="BFC55" s="2">
        <v>3226</v>
      </c>
      <c r="BFD55" s="2">
        <v>363</v>
      </c>
      <c r="BFE55" s="2">
        <v>3027</v>
      </c>
      <c r="BFF55" s="2">
        <v>2699</v>
      </c>
      <c r="BFG55" s="2">
        <v>37849</v>
      </c>
      <c r="BFH55" s="2">
        <v>3040</v>
      </c>
      <c r="BFI55" s="2">
        <v>13762</v>
      </c>
      <c r="BFJ55" s="2">
        <v>7686</v>
      </c>
      <c r="BFK55" s="2">
        <v>1707</v>
      </c>
      <c r="BFL55" s="2">
        <v>441</v>
      </c>
      <c r="BFM55" s="2">
        <v>4312</v>
      </c>
      <c r="BFN55" s="2">
        <v>2473</v>
      </c>
      <c r="BFO55" s="2">
        <v>11391</v>
      </c>
      <c r="BFP55" s="2">
        <v>921</v>
      </c>
      <c r="BFQ55" s="2">
        <v>266</v>
      </c>
      <c r="BFR55" s="2">
        <v>11057</v>
      </c>
      <c r="BFS55" s="2">
        <v>1992</v>
      </c>
      <c r="BFT55" s="2">
        <v>14509</v>
      </c>
      <c r="BFU55" s="2">
        <v>183</v>
      </c>
      <c r="BFV55" s="2">
        <v>801</v>
      </c>
      <c r="BFW55" s="2">
        <v>120</v>
      </c>
      <c r="BFX55" s="2">
        <v>31574</v>
      </c>
      <c r="BFY55" s="2">
        <v>549</v>
      </c>
      <c r="BFZ55" s="2">
        <v>7161</v>
      </c>
      <c r="BGA55" s="2">
        <v>3517</v>
      </c>
      <c r="BGB55" s="2">
        <v>3377</v>
      </c>
      <c r="BGC55" s="2">
        <v>1041</v>
      </c>
      <c r="BGD55" s="2">
        <v>5219</v>
      </c>
      <c r="BGE55" s="2">
        <v>5023</v>
      </c>
      <c r="BGF55" s="2">
        <v>4108</v>
      </c>
      <c r="BGG55" s="2">
        <v>1293</v>
      </c>
      <c r="BGH55" s="2">
        <v>953</v>
      </c>
      <c r="BGI55" s="2">
        <v>153</v>
      </c>
      <c r="BGJ55" s="2">
        <v>129</v>
      </c>
      <c r="BGK55" s="2">
        <v>1056</v>
      </c>
      <c r="BGL55" s="2">
        <v>915</v>
      </c>
      <c r="BGM55" s="2">
        <v>1600</v>
      </c>
      <c r="BGN55" s="2">
        <v>2146</v>
      </c>
      <c r="BGO55" s="2">
        <v>425</v>
      </c>
      <c r="BGP55" s="2">
        <v>663</v>
      </c>
      <c r="BGQ55" s="2">
        <v>641</v>
      </c>
      <c r="BGR55" s="2">
        <v>7292</v>
      </c>
      <c r="BGS55" s="2">
        <v>449</v>
      </c>
      <c r="BGT55" s="2">
        <v>129</v>
      </c>
      <c r="BGU55" s="2">
        <v>629</v>
      </c>
      <c r="BGV55" s="2">
        <v>695</v>
      </c>
      <c r="BGW55" s="2">
        <v>6665</v>
      </c>
      <c r="BGX55" s="2">
        <v>192</v>
      </c>
      <c r="BGY55" s="2">
        <v>17114</v>
      </c>
      <c r="BGZ55" s="2">
        <v>3403</v>
      </c>
      <c r="BHA55" s="2">
        <v>4106</v>
      </c>
      <c r="BHB55" s="2">
        <v>2336</v>
      </c>
      <c r="BHC55" s="2">
        <v>891</v>
      </c>
      <c r="BHD55" s="2">
        <v>345</v>
      </c>
      <c r="BHE55" s="2">
        <v>1485</v>
      </c>
      <c r="BHF55" s="2">
        <v>3212</v>
      </c>
      <c r="BHG55" s="2">
        <v>978</v>
      </c>
      <c r="BHH55" s="2">
        <v>2461</v>
      </c>
      <c r="BHI55" s="2">
        <v>900</v>
      </c>
      <c r="BHJ55" s="2">
        <v>560</v>
      </c>
      <c r="BHK55" s="2">
        <v>1870</v>
      </c>
      <c r="BHL55" s="2">
        <v>401</v>
      </c>
      <c r="BHM55" s="2">
        <v>607</v>
      </c>
      <c r="BHN55" s="2">
        <v>2300</v>
      </c>
      <c r="BHO55" s="2">
        <v>675</v>
      </c>
      <c r="BHP55" s="2">
        <v>617</v>
      </c>
      <c r="BHQ55" s="2">
        <v>978</v>
      </c>
      <c r="BHR55" s="2">
        <v>12635</v>
      </c>
      <c r="BHS55" s="2">
        <v>1326</v>
      </c>
      <c r="BHT55" s="2">
        <v>1335</v>
      </c>
      <c r="BHU55" s="2">
        <v>846</v>
      </c>
      <c r="BHV55" s="2">
        <v>906</v>
      </c>
      <c r="BHW55" s="2">
        <v>4881</v>
      </c>
      <c r="BHX55" s="2">
        <v>1136</v>
      </c>
      <c r="BHY55" s="2">
        <v>425</v>
      </c>
      <c r="BHZ55" s="2">
        <v>1692</v>
      </c>
      <c r="BIA55" s="2">
        <v>396</v>
      </c>
      <c r="BIB55" s="2">
        <v>2204</v>
      </c>
      <c r="BIC55" s="2">
        <v>80</v>
      </c>
      <c r="BID55" s="2">
        <v>806</v>
      </c>
      <c r="BIE55" s="2">
        <v>1823</v>
      </c>
      <c r="BIF55" s="2">
        <v>186</v>
      </c>
      <c r="BIG55" s="2">
        <v>3263</v>
      </c>
      <c r="BIH55" s="2">
        <v>1106</v>
      </c>
      <c r="BII55" s="2">
        <v>228</v>
      </c>
      <c r="BIJ55" s="2">
        <v>1192</v>
      </c>
      <c r="BIK55" s="2">
        <v>3787</v>
      </c>
      <c r="BIL55" s="2">
        <v>31</v>
      </c>
      <c r="BIM55" s="2">
        <v>1563</v>
      </c>
      <c r="BIN55" s="2">
        <v>581</v>
      </c>
      <c r="BIO55" s="2">
        <v>4788</v>
      </c>
      <c r="BIP55" s="2">
        <v>1426</v>
      </c>
      <c r="BIQ55" s="2">
        <v>729</v>
      </c>
      <c r="BIR55" s="2">
        <v>8232</v>
      </c>
      <c r="BIS55" s="2">
        <v>893</v>
      </c>
      <c r="BIT55" s="2">
        <v>1862</v>
      </c>
      <c r="BIU55" s="2">
        <v>291</v>
      </c>
      <c r="BIV55" s="2">
        <v>11590</v>
      </c>
      <c r="BIW55" s="2">
        <v>876</v>
      </c>
      <c r="BIX55" s="2">
        <v>1662</v>
      </c>
      <c r="BIY55" s="2">
        <v>6519</v>
      </c>
      <c r="BIZ55" s="2">
        <v>775</v>
      </c>
      <c r="BJA55" s="2">
        <v>893</v>
      </c>
      <c r="BJB55" s="2">
        <v>839</v>
      </c>
      <c r="BJC55" s="2">
        <v>617</v>
      </c>
      <c r="BJD55" s="2">
        <v>2811</v>
      </c>
      <c r="BJE55" s="2">
        <v>1913</v>
      </c>
      <c r="BJF55" s="2">
        <v>1477</v>
      </c>
      <c r="BJG55" s="2">
        <v>2252</v>
      </c>
      <c r="BJH55" s="2">
        <v>1672</v>
      </c>
      <c r="BJI55" s="2">
        <v>704</v>
      </c>
      <c r="BJJ55" s="2">
        <v>4997</v>
      </c>
      <c r="BJK55" s="2">
        <v>913</v>
      </c>
      <c r="BJL55" s="2">
        <v>1184</v>
      </c>
      <c r="BJM55" s="2">
        <v>398</v>
      </c>
      <c r="BJN55" s="2">
        <v>192</v>
      </c>
      <c r="BJO55" s="2">
        <v>28913</v>
      </c>
      <c r="BJP55" s="2">
        <v>1332</v>
      </c>
      <c r="BJQ55" s="2">
        <v>2150</v>
      </c>
      <c r="BJR55" s="2">
        <v>2085</v>
      </c>
      <c r="BJS55" s="2">
        <v>3269</v>
      </c>
      <c r="BJT55" s="2">
        <v>387</v>
      </c>
      <c r="BJU55" s="2">
        <v>760</v>
      </c>
      <c r="BJV55" s="2">
        <v>4884</v>
      </c>
      <c r="BJW55" s="2">
        <v>4616</v>
      </c>
      <c r="BJX55" s="2">
        <v>272</v>
      </c>
      <c r="BJY55" s="2">
        <v>3064</v>
      </c>
      <c r="BJZ55" s="2">
        <v>536</v>
      </c>
      <c r="BKA55" s="2">
        <v>1288</v>
      </c>
      <c r="BKB55" s="2">
        <v>680</v>
      </c>
      <c r="BKC55" s="2">
        <v>14499</v>
      </c>
      <c r="BKD55" s="2">
        <v>57825</v>
      </c>
      <c r="BKE55" s="2">
        <v>8423</v>
      </c>
      <c r="BKF55" s="2">
        <v>7112</v>
      </c>
      <c r="BKG55" s="2">
        <v>3724</v>
      </c>
      <c r="BKH55" s="2">
        <v>9460</v>
      </c>
      <c r="BKI55" s="2">
        <v>811</v>
      </c>
      <c r="BKJ55" s="2">
        <v>609</v>
      </c>
      <c r="BKK55" s="2">
        <v>2307</v>
      </c>
      <c r="BKL55" s="2">
        <v>3894</v>
      </c>
      <c r="BKM55" s="2">
        <v>2056</v>
      </c>
      <c r="BKN55" s="2">
        <v>734</v>
      </c>
      <c r="BKO55" s="2">
        <v>8245</v>
      </c>
      <c r="BKP55" s="2">
        <v>7313</v>
      </c>
      <c r="BKQ55" s="2">
        <v>3759</v>
      </c>
      <c r="BKR55" s="2">
        <v>3037</v>
      </c>
      <c r="BKS55" s="2">
        <v>502</v>
      </c>
      <c r="BKT55" s="2">
        <v>445</v>
      </c>
      <c r="BKU55" s="2">
        <v>1667</v>
      </c>
      <c r="BKV55" s="2">
        <v>4732</v>
      </c>
      <c r="BKW55" s="2">
        <v>2434</v>
      </c>
      <c r="BKX55" s="2">
        <v>2232</v>
      </c>
      <c r="BKY55" s="2">
        <v>11616</v>
      </c>
      <c r="BKZ55" s="2">
        <v>670</v>
      </c>
      <c r="BLA55" s="2">
        <v>4421</v>
      </c>
      <c r="BLB55" s="2">
        <v>8285</v>
      </c>
      <c r="BLC55" s="2">
        <v>13403</v>
      </c>
      <c r="BLD55" s="2">
        <v>6398</v>
      </c>
      <c r="BLE55" s="2">
        <v>1030</v>
      </c>
      <c r="BLF55" s="2">
        <v>1014</v>
      </c>
      <c r="BLG55" s="2">
        <v>5129</v>
      </c>
      <c r="BLH55" s="2">
        <v>13458</v>
      </c>
      <c r="BLI55" s="2">
        <v>151</v>
      </c>
      <c r="BLJ55" s="2">
        <v>1465</v>
      </c>
      <c r="BLK55" s="2">
        <v>992</v>
      </c>
      <c r="BLL55" s="2">
        <v>20099</v>
      </c>
      <c r="BLM55" s="2">
        <v>1138</v>
      </c>
      <c r="BLN55" s="2">
        <v>1985</v>
      </c>
      <c r="BLO55" s="2">
        <v>1660</v>
      </c>
      <c r="BLP55" s="2">
        <v>1650</v>
      </c>
      <c r="BLQ55" s="2">
        <v>6053</v>
      </c>
      <c r="BLR55" s="2">
        <v>1111</v>
      </c>
      <c r="BLS55" s="2">
        <v>9535</v>
      </c>
      <c r="BLT55" s="2">
        <v>2134</v>
      </c>
      <c r="BLU55" s="2">
        <v>884</v>
      </c>
      <c r="BLV55" s="2">
        <v>801</v>
      </c>
      <c r="BLW55" s="2">
        <v>2977</v>
      </c>
      <c r="BLX55" s="2">
        <v>1237</v>
      </c>
      <c r="BLY55" s="2">
        <v>983</v>
      </c>
      <c r="BLZ55" s="2">
        <v>9932</v>
      </c>
      <c r="BMA55" s="2">
        <v>5601</v>
      </c>
      <c r="BMB55" s="2">
        <v>434</v>
      </c>
      <c r="BMC55" s="2">
        <v>20312</v>
      </c>
      <c r="BMD55" s="2">
        <v>81760</v>
      </c>
      <c r="BME55" s="2">
        <v>2580</v>
      </c>
      <c r="BMF55" s="2">
        <v>290</v>
      </c>
      <c r="BMG55" s="2">
        <v>15934</v>
      </c>
      <c r="BMH55" s="2">
        <v>3351</v>
      </c>
      <c r="BMI55" s="2">
        <v>90722</v>
      </c>
      <c r="BMJ55" s="2">
        <v>1500</v>
      </c>
      <c r="BMK55" s="2">
        <v>2791</v>
      </c>
      <c r="BML55" s="2">
        <v>10680</v>
      </c>
      <c r="BMM55" s="2">
        <v>1838</v>
      </c>
      <c r="BMN55" s="2">
        <v>1443</v>
      </c>
      <c r="BMO55" s="2">
        <v>5468</v>
      </c>
      <c r="BMP55" s="2">
        <v>2089</v>
      </c>
      <c r="BMQ55" s="2">
        <v>1605</v>
      </c>
      <c r="BMR55" s="2">
        <v>9890</v>
      </c>
      <c r="BMS55" s="2">
        <v>985</v>
      </c>
      <c r="BMT55" s="2">
        <v>442</v>
      </c>
      <c r="BMU55" s="2">
        <v>2510</v>
      </c>
      <c r="BMV55" s="2">
        <v>3045</v>
      </c>
      <c r="BMW55" s="2">
        <v>4278</v>
      </c>
      <c r="BMX55" s="2">
        <v>5995</v>
      </c>
      <c r="BMY55" s="2">
        <v>11955</v>
      </c>
      <c r="BMZ55" s="2">
        <v>1347</v>
      </c>
      <c r="BNA55" s="2">
        <v>1711</v>
      </c>
      <c r="BNB55" s="2">
        <v>841</v>
      </c>
      <c r="BNC55" s="2">
        <v>788</v>
      </c>
      <c r="BND55" s="2">
        <v>2798</v>
      </c>
      <c r="BNE55" s="2">
        <v>16594</v>
      </c>
      <c r="BNF55" s="2" t="s">
        <v>5</v>
      </c>
      <c r="BNG55" s="2">
        <v>1614</v>
      </c>
      <c r="BNH55" s="2">
        <v>2932</v>
      </c>
      <c r="BNI55" s="2">
        <v>3382</v>
      </c>
      <c r="BNJ55" s="2">
        <v>4625</v>
      </c>
      <c r="BNK55" s="2">
        <v>2837</v>
      </c>
      <c r="BNL55" s="2">
        <v>2180</v>
      </c>
      <c r="BNM55" s="2">
        <v>15900</v>
      </c>
      <c r="BNN55" s="2">
        <v>5328</v>
      </c>
      <c r="BNO55" s="2">
        <v>423</v>
      </c>
      <c r="BNP55" s="2">
        <v>3638</v>
      </c>
      <c r="BNQ55" s="2">
        <v>1685</v>
      </c>
      <c r="BNR55" s="2">
        <v>1787</v>
      </c>
      <c r="BNS55" s="2">
        <v>58496</v>
      </c>
      <c r="BNT55" s="2">
        <v>1773</v>
      </c>
      <c r="BNU55" s="2">
        <v>622</v>
      </c>
      <c r="BNV55" s="2">
        <v>1969</v>
      </c>
      <c r="BNW55" s="2">
        <v>691</v>
      </c>
      <c r="BNX55" s="2">
        <v>1398</v>
      </c>
      <c r="BNY55" s="2">
        <v>1775</v>
      </c>
      <c r="BNZ55" s="2">
        <v>926</v>
      </c>
      <c r="BOA55" s="2">
        <v>3512</v>
      </c>
      <c r="BOB55" s="2">
        <v>1757</v>
      </c>
      <c r="BOC55" s="2">
        <v>745</v>
      </c>
      <c r="BOD55" s="2">
        <v>2635</v>
      </c>
      <c r="BOE55" s="2">
        <v>840</v>
      </c>
      <c r="BOF55" s="2">
        <v>740</v>
      </c>
      <c r="BOG55" s="2">
        <v>7554</v>
      </c>
      <c r="BOH55" s="2">
        <v>12234</v>
      </c>
      <c r="BOI55" s="2">
        <v>2655</v>
      </c>
      <c r="BOJ55" s="2">
        <v>2431</v>
      </c>
      <c r="BOK55" s="2">
        <v>6601</v>
      </c>
      <c r="BOL55" s="2">
        <v>1430</v>
      </c>
      <c r="BOM55" s="2">
        <v>330</v>
      </c>
      <c r="BON55" s="2">
        <v>5377</v>
      </c>
      <c r="BOO55" s="2">
        <v>1661</v>
      </c>
      <c r="BOP55" s="2">
        <v>6407</v>
      </c>
      <c r="BOQ55" s="2">
        <v>2181</v>
      </c>
      <c r="BOR55" s="2">
        <v>2844</v>
      </c>
      <c r="BOS55" s="2">
        <v>347</v>
      </c>
      <c r="BOT55" s="2">
        <v>3346</v>
      </c>
      <c r="BOU55" s="2">
        <v>1426</v>
      </c>
      <c r="BOV55" s="2">
        <v>7908</v>
      </c>
      <c r="BOW55" s="2">
        <v>4253</v>
      </c>
      <c r="BOX55" s="2">
        <v>83499</v>
      </c>
      <c r="BOY55" s="2">
        <v>3200</v>
      </c>
      <c r="BOZ55" s="2">
        <v>2714</v>
      </c>
      <c r="BPA55" s="2">
        <v>3074</v>
      </c>
      <c r="BPB55" s="2">
        <v>825</v>
      </c>
      <c r="BPC55" s="2">
        <v>955</v>
      </c>
      <c r="BPD55" s="2">
        <v>1548</v>
      </c>
      <c r="BPE55" s="2">
        <v>3613</v>
      </c>
      <c r="BPF55" s="2">
        <v>1872</v>
      </c>
      <c r="BPG55" s="2">
        <v>6159</v>
      </c>
      <c r="BPH55" s="2">
        <v>1699</v>
      </c>
      <c r="BPI55" s="2">
        <v>13926</v>
      </c>
      <c r="BPJ55" s="2">
        <v>6762</v>
      </c>
      <c r="BPK55" s="2">
        <v>56963</v>
      </c>
      <c r="BPL55" s="2">
        <v>2559</v>
      </c>
      <c r="BPM55" s="2">
        <v>5192</v>
      </c>
      <c r="BPN55" s="2">
        <v>1411</v>
      </c>
      <c r="BPO55" s="2">
        <v>17223</v>
      </c>
      <c r="BPP55" s="2">
        <v>1641</v>
      </c>
      <c r="BPQ55" s="2">
        <v>3297</v>
      </c>
      <c r="BPR55" s="2">
        <v>1811</v>
      </c>
      <c r="BPS55" s="2">
        <v>2329</v>
      </c>
      <c r="BPT55" s="2">
        <v>3634</v>
      </c>
      <c r="BPU55" s="2">
        <v>49805</v>
      </c>
      <c r="BPV55" s="2">
        <v>1300</v>
      </c>
      <c r="BPW55" s="2">
        <v>2591</v>
      </c>
      <c r="BPX55" s="2">
        <v>1325</v>
      </c>
      <c r="BPY55" s="2">
        <v>33432</v>
      </c>
      <c r="BPZ55" s="2">
        <v>4484</v>
      </c>
      <c r="BQA55" s="2">
        <v>5823</v>
      </c>
      <c r="BQB55" s="2">
        <v>26620</v>
      </c>
      <c r="BQC55" s="2">
        <v>280</v>
      </c>
      <c r="BQD55" s="2">
        <v>9475</v>
      </c>
      <c r="BQE55" s="2">
        <v>4185</v>
      </c>
      <c r="BQF55" s="2">
        <v>2189</v>
      </c>
      <c r="BQG55" s="2">
        <v>1425</v>
      </c>
      <c r="BQH55" s="2">
        <v>7669</v>
      </c>
      <c r="BQI55" s="2">
        <v>4291</v>
      </c>
      <c r="BQJ55" s="2">
        <v>5008</v>
      </c>
      <c r="BQK55" s="2">
        <v>1702</v>
      </c>
      <c r="BQL55" s="2">
        <v>2592</v>
      </c>
      <c r="BQM55" s="2">
        <v>4693</v>
      </c>
      <c r="BQN55" s="2">
        <v>185</v>
      </c>
      <c r="BQO55" s="2" t="s">
        <v>5</v>
      </c>
      <c r="BQP55" s="2">
        <v>92426</v>
      </c>
      <c r="BQQ55" s="2">
        <v>2476</v>
      </c>
      <c r="BQR55" s="2">
        <v>956</v>
      </c>
      <c r="BQS55" s="2">
        <v>1154</v>
      </c>
      <c r="BQT55" s="2">
        <v>7527</v>
      </c>
      <c r="BQU55" s="2">
        <v>521</v>
      </c>
      <c r="BQV55" s="2">
        <v>300</v>
      </c>
      <c r="BQW55" s="2">
        <v>6046</v>
      </c>
      <c r="BQX55" s="2">
        <v>22222</v>
      </c>
      <c r="BQY55" s="2">
        <v>4857</v>
      </c>
      <c r="BQZ55" s="2">
        <v>8290</v>
      </c>
      <c r="BRA55" s="2">
        <v>721</v>
      </c>
      <c r="BRB55" s="2">
        <v>2784</v>
      </c>
      <c r="BRC55" s="2">
        <v>2953</v>
      </c>
      <c r="BRD55" s="2">
        <v>13984</v>
      </c>
      <c r="BRE55" s="2">
        <v>2109</v>
      </c>
      <c r="BRF55" s="2">
        <v>2161</v>
      </c>
      <c r="BRG55" s="2">
        <v>1470</v>
      </c>
      <c r="BRH55" s="2">
        <v>15396</v>
      </c>
      <c r="BRI55" s="2">
        <v>1133</v>
      </c>
      <c r="BRJ55" s="2">
        <v>5294</v>
      </c>
      <c r="BRK55" s="2">
        <v>396</v>
      </c>
      <c r="BRL55" s="2">
        <v>4869</v>
      </c>
      <c r="BRM55" s="2">
        <v>13172</v>
      </c>
      <c r="BRN55" s="2">
        <v>7080</v>
      </c>
      <c r="BRO55" s="2">
        <v>313</v>
      </c>
      <c r="BRP55" s="2">
        <v>16681</v>
      </c>
      <c r="BRQ55" s="2">
        <v>2263</v>
      </c>
      <c r="BRR55" s="2">
        <v>3089</v>
      </c>
      <c r="BRS55" s="2">
        <v>2407</v>
      </c>
      <c r="BRT55" s="2">
        <v>2112</v>
      </c>
      <c r="BRU55" s="2">
        <v>5176</v>
      </c>
      <c r="BRV55" s="2">
        <v>4554</v>
      </c>
      <c r="BRW55" s="2">
        <v>23425</v>
      </c>
      <c r="BRX55" s="2">
        <v>662</v>
      </c>
      <c r="BRY55" s="2">
        <v>17138</v>
      </c>
      <c r="BRZ55" s="2">
        <v>3527</v>
      </c>
      <c r="BSA55" s="2">
        <v>12513</v>
      </c>
      <c r="BSB55" s="2">
        <v>20796</v>
      </c>
      <c r="BSC55" s="2">
        <v>4362</v>
      </c>
      <c r="BSD55" s="2">
        <v>27680</v>
      </c>
      <c r="BSE55" s="2">
        <v>117344</v>
      </c>
      <c r="BSF55" s="2">
        <v>7374</v>
      </c>
      <c r="BSG55" s="2">
        <v>6</v>
      </c>
      <c r="BSH55" s="2">
        <v>24177</v>
      </c>
      <c r="BSI55" s="2">
        <v>85849</v>
      </c>
      <c r="BSJ55" s="2">
        <v>50545</v>
      </c>
      <c r="BSK55" s="2">
        <v>672</v>
      </c>
      <c r="BSL55" s="2">
        <v>6173</v>
      </c>
      <c r="BSM55" s="2">
        <v>9856</v>
      </c>
      <c r="BSN55" s="2">
        <v>23088</v>
      </c>
      <c r="BSO55" s="2">
        <v>1516</v>
      </c>
      <c r="BSP55" s="2">
        <v>7285</v>
      </c>
      <c r="BSQ55" s="2">
        <v>7868</v>
      </c>
      <c r="BSR55" s="2">
        <v>1547</v>
      </c>
      <c r="BSS55" s="2">
        <v>777</v>
      </c>
      <c r="BST55" s="2">
        <v>0</v>
      </c>
      <c r="BSU55" s="2">
        <v>11341</v>
      </c>
      <c r="BSV55" s="2">
        <v>15486</v>
      </c>
      <c r="BSW55" s="2">
        <v>3216</v>
      </c>
      <c r="BSX55" s="2">
        <v>13335</v>
      </c>
      <c r="BSY55" s="2">
        <v>4525</v>
      </c>
      <c r="BSZ55" s="2">
        <v>7911</v>
      </c>
      <c r="BTA55" s="2">
        <v>232113</v>
      </c>
      <c r="BTB55" s="2">
        <v>9886</v>
      </c>
      <c r="BTC55" s="2">
        <v>9391</v>
      </c>
      <c r="BTD55" s="2">
        <v>7983</v>
      </c>
      <c r="BTE55" s="2">
        <v>0</v>
      </c>
      <c r="BTF55" s="2">
        <v>0</v>
      </c>
      <c r="BTG55" s="2">
        <v>7081</v>
      </c>
      <c r="BTH55" s="2">
        <v>4698</v>
      </c>
      <c r="BTI55" s="2">
        <v>8336</v>
      </c>
      <c r="BTJ55" s="2">
        <v>47964</v>
      </c>
      <c r="BTK55" s="2">
        <v>3679</v>
      </c>
      <c r="BTL55" s="2">
        <v>27730</v>
      </c>
      <c r="BTM55" s="2">
        <v>14149</v>
      </c>
      <c r="BTN55" s="2">
        <v>37148</v>
      </c>
      <c r="BTO55" s="2">
        <v>4042</v>
      </c>
      <c r="BTP55" s="2">
        <v>11172</v>
      </c>
      <c r="BTQ55" s="2">
        <v>1280</v>
      </c>
      <c r="BTR55" s="2">
        <v>8827</v>
      </c>
      <c r="BTS55" s="2">
        <v>0</v>
      </c>
      <c r="BTT55" s="2">
        <v>5651</v>
      </c>
      <c r="BTU55" s="2">
        <v>394</v>
      </c>
      <c r="BTV55" s="2">
        <v>6519</v>
      </c>
      <c r="BTW55" s="2">
        <v>35301</v>
      </c>
      <c r="BTX55" s="2">
        <v>2076</v>
      </c>
      <c r="BTY55" s="2">
        <v>602</v>
      </c>
      <c r="BTZ55" s="2">
        <v>4063</v>
      </c>
      <c r="BUA55" s="2">
        <v>8158</v>
      </c>
      <c r="BUB55" s="2">
        <v>43882</v>
      </c>
      <c r="BUC55" s="2">
        <v>1287</v>
      </c>
      <c r="BUD55" s="2">
        <v>42601</v>
      </c>
      <c r="BUE55" s="2">
        <v>5876</v>
      </c>
      <c r="BUF55" s="2">
        <v>17921</v>
      </c>
      <c r="BUG55" s="2">
        <v>1792</v>
      </c>
      <c r="BUH55" s="2">
        <v>513</v>
      </c>
      <c r="BUI55" s="2">
        <v>5905</v>
      </c>
      <c r="BUJ55" s="2">
        <v>11040</v>
      </c>
      <c r="BUK55" s="2">
        <v>64944</v>
      </c>
      <c r="BUL55" s="2">
        <v>8028</v>
      </c>
      <c r="BUM55" s="2">
        <v>1631</v>
      </c>
      <c r="BUN55" s="2">
        <v>8048</v>
      </c>
      <c r="BUO55" s="2">
        <v>17227</v>
      </c>
      <c r="BUP55" s="2">
        <v>2273</v>
      </c>
      <c r="BUQ55" s="2">
        <v>6056</v>
      </c>
      <c r="BUR55" s="2">
        <v>144773</v>
      </c>
      <c r="BUS55" s="2">
        <v>6208</v>
      </c>
      <c r="BUT55" s="2">
        <v>70760</v>
      </c>
      <c r="BUU55" s="2">
        <v>7272</v>
      </c>
      <c r="BUV55" s="2">
        <v>2100</v>
      </c>
      <c r="BUW55" s="2">
        <v>15220</v>
      </c>
      <c r="BUX55" s="2" t="s">
        <v>5</v>
      </c>
      <c r="BUY55" s="2">
        <v>6681</v>
      </c>
      <c r="BUZ55" s="2">
        <v>734</v>
      </c>
      <c r="BVA55" s="2">
        <v>5153</v>
      </c>
      <c r="BVB55" s="2">
        <v>3670</v>
      </c>
      <c r="BVC55" s="2">
        <v>15246</v>
      </c>
      <c r="BVD55" s="2">
        <v>7787</v>
      </c>
      <c r="BVE55" s="2">
        <v>7890</v>
      </c>
      <c r="BVF55" s="2">
        <v>29195</v>
      </c>
      <c r="BVG55" s="2">
        <v>6886</v>
      </c>
      <c r="BVH55" s="2">
        <v>1546</v>
      </c>
      <c r="BVI55" s="2">
        <v>1900</v>
      </c>
      <c r="BVJ55" s="2">
        <v>9420</v>
      </c>
      <c r="BVK55" s="2">
        <v>0</v>
      </c>
      <c r="BVL55" s="2">
        <v>19733</v>
      </c>
      <c r="BVM55" s="2">
        <v>2083</v>
      </c>
      <c r="BVN55" s="2">
        <v>4151</v>
      </c>
      <c r="BVO55" s="2">
        <v>1865</v>
      </c>
      <c r="BVP55" s="2">
        <v>406</v>
      </c>
      <c r="BVQ55" s="2">
        <v>2242</v>
      </c>
      <c r="BVR55" s="2">
        <v>3058</v>
      </c>
      <c r="BVS55" s="2">
        <v>9159</v>
      </c>
      <c r="BVT55" s="2">
        <v>4698</v>
      </c>
      <c r="BVU55" s="2">
        <v>46832</v>
      </c>
      <c r="BVV55" s="2">
        <v>1733</v>
      </c>
      <c r="BVW55" s="2">
        <v>58598</v>
      </c>
      <c r="BVX55" s="2">
        <v>1571</v>
      </c>
      <c r="BVY55" s="2">
        <v>183796</v>
      </c>
      <c r="BVZ55" s="2">
        <v>3673</v>
      </c>
      <c r="BWA55" s="2">
        <v>4233</v>
      </c>
      <c r="BWB55" s="2">
        <v>3833</v>
      </c>
      <c r="BWC55" s="2">
        <v>19044</v>
      </c>
      <c r="BWD55" s="2">
        <v>48346</v>
      </c>
      <c r="BWE55" s="2">
        <v>364</v>
      </c>
      <c r="BWF55" s="2">
        <v>6012</v>
      </c>
      <c r="BWG55" s="2">
        <v>8253</v>
      </c>
      <c r="BWH55" s="2">
        <v>457</v>
      </c>
      <c r="BWI55" s="2">
        <v>1200</v>
      </c>
      <c r="BWJ55" s="2">
        <v>8675</v>
      </c>
      <c r="BWK55" s="2">
        <v>7382</v>
      </c>
      <c r="BWL55" s="2">
        <v>6569</v>
      </c>
      <c r="BWM55" s="2">
        <v>8319</v>
      </c>
      <c r="BWN55" s="2">
        <v>58483</v>
      </c>
      <c r="BWO55" s="2">
        <v>2587</v>
      </c>
      <c r="BWP55" s="2">
        <v>4371</v>
      </c>
      <c r="BWQ55" s="2">
        <v>2786</v>
      </c>
      <c r="BWR55" s="2">
        <v>2519</v>
      </c>
      <c r="BWS55" s="2">
        <v>3624</v>
      </c>
      <c r="BWT55" s="2">
        <v>13637</v>
      </c>
      <c r="BWU55" s="2">
        <v>880</v>
      </c>
      <c r="BWV55" s="2">
        <v>799</v>
      </c>
      <c r="BWW55" s="2">
        <v>37818</v>
      </c>
      <c r="BWX55" s="2">
        <v>28885</v>
      </c>
      <c r="BWY55" s="2">
        <v>678</v>
      </c>
      <c r="BWZ55" s="2">
        <v>12187</v>
      </c>
      <c r="BXA55" s="2">
        <v>53022</v>
      </c>
      <c r="BXB55" s="2">
        <v>1947</v>
      </c>
      <c r="BXC55" s="2">
        <v>24829</v>
      </c>
      <c r="BXD55" s="2">
        <v>4538</v>
      </c>
      <c r="BXE55" s="2">
        <v>8307</v>
      </c>
      <c r="BXF55" s="2">
        <v>9177</v>
      </c>
      <c r="BXG55" s="2">
        <v>16896</v>
      </c>
      <c r="BXH55" s="2">
        <v>19393</v>
      </c>
      <c r="BXI55" s="2">
        <v>16010</v>
      </c>
      <c r="BXJ55" s="2">
        <v>47930</v>
      </c>
      <c r="BXK55" s="2">
        <v>10083</v>
      </c>
      <c r="BXL55" s="2">
        <v>8372</v>
      </c>
      <c r="BXM55" s="2">
        <v>631</v>
      </c>
      <c r="BXN55" s="2">
        <v>4814</v>
      </c>
      <c r="BXO55" s="2">
        <v>6101</v>
      </c>
      <c r="BXP55" s="2">
        <v>5470</v>
      </c>
      <c r="BXQ55" s="2">
        <v>5002</v>
      </c>
      <c r="BXR55" s="2">
        <v>1701</v>
      </c>
      <c r="BXS55" s="2">
        <v>31995</v>
      </c>
      <c r="BXT55" s="2">
        <v>1733</v>
      </c>
      <c r="BXU55" s="2">
        <v>1801</v>
      </c>
      <c r="BXV55" s="2">
        <v>979</v>
      </c>
      <c r="BXW55" s="2">
        <v>3973</v>
      </c>
      <c r="BXX55" s="2">
        <v>3617</v>
      </c>
      <c r="BXY55" s="2">
        <v>3584</v>
      </c>
      <c r="BXZ55" s="2">
        <v>1507</v>
      </c>
      <c r="BYA55" s="2">
        <v>4234</v>
      </c>
      <c r="BYB55" s="2">
        <v>34798</v>
      </c>
      <c r="BYC55" s="2">
        <v>3430</v>
      </c>
      <c r="BYD55" s="2">
        <v>3468</v>
      </c>
      <c r="BYE55" s="2">
        <v>0</v>
      </c>
      <c r="BYF55" s="2">
        <v>3432</v>
      </c>
      <c r="BYG55" s="2">
        <v>616</v>
      </c>
      <c r="BYH55" s="2">
        <v>12957</v>
      </c>
      <c r="BYI55" s="2">
        <v>1625</v>
      </c>
      <c r="BYJ55" s="2">
        <v>2436</v>
      </c>
      <c r="BYK55" s="2">
        <v>2905</v>
      </c>
      <c r="BYL55" s="2">
        <v>5088</v>
      </c>
      <c r="BYM55" s="2">
        <v>3962</v>
      </c>
      <c r="BYN55" s="2">
        <v>5561</v>
      </c>
      <c r="BYO55" s="2">
        <v>3914</v>
      </c>
      <c r="BYP55" s="2">
        <v>65758</v>
      </c>
      <c r="BYQ55" s="2">
        <v>10422</v>
      </c>
      <c r="BYR55" s="2">
        <v>13312</v>
      </c>
      <c r="BYS55" s="2">
        <v>397</v>
      </c>
      <c r="BYT55" s="2">
        <v>262</v>
      </c>
      <c r="BYU55" s="2">
        <v>1441</v>
      </c>
      <c r="BYV55" s="2">
        <v>5076</v>
      </c>
      <c r="BYW55" s="2">
        <v>0</v>
      </c>
      <c r="BYX55" s="2">
        <v>3728</v>
      </c>
      <c r="BYY55" s="2">
        <v>548</v>
      </c>
      <c r="BYZ55" s="2">
        <v>4184</v>
      </c>
      <c r="BZA55" s="2">
        <v>2790</v>
      </c>
      <c r="BZB55" s="2">
        <v>828</v>
      </c>
      <c r="BZC55" s="2">
        <v>2698</v>
      </c>
      <c r="BZD55" s="2">
        <v>61157</v>
      </c>
      <c r="BZE55" s="2">
        <v>12977</v>
      </c>
      <c r="BZF55" s="2">
        <v>0</v>
      </c>
      <c r="BZG55" s="2">
        <v>520</v>
      </c>
      <c r="BZH55" s="2">
        <v>3457</v>
      </c>
      <c r="BZI55" s="2">
        <v>22992</v>
      </c>
      <c r="BZJ55" s="2">
        <v>549</v>
      </c>
      <c r="BZK55" s="2">
        <v>58375</v>
      </c>
      <c r="BZL55" s="2">
        <v>4620</v>
      </c>
      <c r="BZM55" s="2">
        <v>790</v>
      </c>
      <c r="BZN55" s="2">
        <v>12375</v>
      </c>
      <c r="BZO55" s="2">
        <v>11361</v>
      </c>
      <c r="BZP55" s="2">
        <v>7293</v>
      </c>
      <c r="BZQ55" s="2">
        <v>2256</v>
      </c>
      <c r="BZR55" s="2">
        <v>0</v>
      </c>
      <c r="BZS55" s="2">
        <v>4962</v>
      </c>
      <c r="BZT55" s="2">
        <v>1366</v>
      </c>
      <c r="BZU55" s="2">
        <v>13224</v>
      </c>
      <c r="BZV55" s="2">
        <v>2531</v>
      </c>
      <c r="BZW55" s="2">
        <v>9254</v>
      </c>
      <c r="BZX55" s="2">
        <v>8782</v>
      </c>
      <c r="BZY55" s="2">
        <v>13362</v>
      </c>
      <c r="BZZ55" s="2">
        <v>958</v>
      </c>
      <c r="CAA55" s="2">
        <v>275</v>
      </c>
      <c r="CAB55" s="2">
        <v>804</v>
      </c>
      <c r="CAC55" s="2">
        <v>311</v>
      </c>
      <c r="CAD55" s="2">
        <v>2350</v>
      </c>
      <c r="CAE55" s="2">
        <v>910</v>
      </c>
      <c r="CAF55" s="2">
        <v>4165</v>
      </c>
      <c r="CAG55" s="2">
        <v>4679</v>
      </c>
      <c r="CAH55" s="2">
        <v>3416</v>
      </c>
      <c r="CAI55" s="2">
        <v>8250</v>
      </c>
      <c r="CAJ55" s="2">
        <v>4743</v>
      </c>
      <c r="CAK55" s="2">
        <v>3427</v>
      </c>
      <c r="CAL55" s="2">
        <v>11969</v>
      </c>
      <c r="CAM55" s="2">
        <v>5850</v>
      </c>
      <c r="CAN55" s="2">
        <v>5767</v>
      </c>
      <c r="CAO55" s="2">
        <v>624</v>
      </c>
      <c r="CAP55" s="2">
        <v>10128</v>
      </c>
      <c r="CAQ55" s="2">
        <v>6028</v>
      </c>
      <c r="CAR55" s="2">
        <v>5333</v>
      </c>
      <c r="CAS55" s="2">
        <v>479</v>
      </c>
      <c r="CAT55" s="2">
        <v>1605</v>
      </c>
      <c r="CAU55" s="2">
        <v>10738</v>
      </c>
      <c r="CAV55" s="2">
        <v>1968</v>
      </c>
      <c r="CAW55" s="2">
        <v>219</v>
      </c>
      <c r="CAX55" s="2">
        <v>323</v>
      </c>
      <c r="CAY55" s="2">
        <v>551</v>
      </c>
      <c r="CAZ55" s="2">
        <v>3467</v>
      </c>
      <c r="CBA55" s="2">
        <v>8345</v>
      </c>
      <c r="CBB55" s="2">
        <v>1252</v>
      </c>
      <c r="CBC55" s="2">
        <v>277</v>
      </c>
      <c r="CBD55" s="2">
        <v>55765</v>
      </c>
      <c r="CBE55" s="2">
        <v>3507</v>
      </c>
      <c r="CBF55" s="2">
        <v>518</v>
      </c>
      <c r="CBG55" s="2">
        <v>1279</v>
      </c>
      <c r="CBH55" s="2">
        <v>0</v>
      </c>
      <c r="CBI55" s="2">
        <v>10808</v>
      </c>
      <c r="CBJ55" s="2">
        <v>2105</v>
      </c>
      <c r="CBK55" s="2">
        <v>2924</v>
      </c>
      <c r="CBL55" s="2">
        <v>4362</v>
      </c>
      <c r="CBM55" s="2">
        <v>911</v>
      </c>
      <c r="CBN55" s="2">
        <v>1859</v>
      </c>
      <c r="CBO55" s="2">
        <v>819</v>
      </c>
      <c r="CBP55" s="2">
        <v>3322</v>
      </c>
      <c r="CBQ55" s="2">
        <v>4745</v>
      </c>
      <c r="CBR55" s="2">
        <v>589</v>
      </c>
      <c r="CBS55" s="2">
        <v>940</v>
      </c>
      <c r="CBT55" s="2">
        <v>5410</v>
      </c>
      <c r="CBU55" s="2">
        <v>1406</v>
      </c>
      <c r="CBV55" s="2">
        <v>1126</v>
      </c>
      <c r="CBW55" s="2">
        <v>3896</v>
      </c>
      <c r="CBX55" s="2">
        <v>1359</v>
      </c>
      <c r="CBY55" s="2">
        <v>0</v>
      </c>
      <c r="CBZ55" s="2">
        <v>7365</v>
      </c>
      <c r="CCA55" s="2">
        <v>3099</v>
      </c>
      <c r="CCB55" s="2">
        <v>2113</v>
      </c>
      <c r="CCC55" s="2">
        <v>2210</v>
      </c>
      <c r="CCD55" s="2">
        <v>785</v>
      </c>
      <c r="CCE55" s="2">
        <v>3414</v>
      </c>
      <c r="CCF55" s="2">
        <v>1604</v>
      </c>
      <c r="CCG55" s="2">
        <v>1813</v>
      </c>
      <c r="CCH55" s="2">
        <v>16756</v>
      </c>
      <c r="CCI55" s="2">
        <v>507</v>
      </c>
      <c r="CCJ55" s="2">
        <v>1497</v>
      </c>
      <c r="CCK55" s="2">
        <v>350</v>
      </c>
      <c r="CCL55" s="2">
        <v>1160</v>
      </c>
      <c r="CCM55" s="2">
        <v>2694</v>
      </c>
      <c r="CCN55" s="2">
        <v>970</v>
      </c>
      <c r="CCO55" s="2">
        <v>199</v>
      </c>
      <c r="CCP55" s="2">
        <v>559</v>
      </c>
      <c r="CCQ55" s="2">
        <v>1034</v>
      </c>
      <c r="CCR55" s="2">
        <v>2303</v>
      </c>
      <c r="CCS55" s="2">
        <v>2580</v>
      </c>
      <c r="CCT55" s="2">
        <v>385</v>
      </c>
      <c r="CCU55" s="2">
        <v>2799</v>
      </c>
      <c r="CCV55" s="2">
        <v>2044</v>
      </c>
      <c r="CCW55" s="2">
        <v>1419</v>
      </c>
      <c r="CCX55" s="2">
        <v>1318</v>
      </c>
      <c r="CCY55" s="2">
        <v>932</v>
      </c>
      <c r="CCZ55" s="2">
        <v>368</v>
      </c>
      <c r="CDA55" s="2">
        <v>4678</v>
      </c>
      <c r="CDB55" s="2">
        <v>335</v>
      </c>
      <c r="CDC55" s="2">
        <v>862</v>
      </c>
      <c r="CDD55" s="2">
        <v>4734</v>
      </c>
      <c r="CDE55" s="2">
        <v>9431</v>
      </c>
      <c r="CDF55" s="2">
        <v>6945</v>
      </c>
      <c r="CDG55" s="2">
        <v>1280</v>
      </c>
      <c r="CDH55" s="2">
        <v>439</v>
      </c>
      <c r="CDI55" s="2">
        <v>164</v>
      </c>
      <c r="CDJ55" s="2">
        <v>723</v>
      </c>
      <c r="CDK55" s="2">
        <v>1083</v>
      </c>
      <c r="CDL55" s="2">
        <v>3749</v>
      </c>
      <c r="CDM55" s="2">
        <v>1247</v>
      </c>
      <c r="CDN55" s="2">
        <v>967</v>
      </c>
      <c r="CDO55" s="2">
        <v>1078</v>
      </c>
      <c r="CDP55" s="2">
        <v>254</v>
      </c>
      <c r="CDQ55" s="2">
        <v>1688</v>
      </c>
      <c r="CDR55" s="2">
        <v>2581</v>
      </c>
      <c r="CDS55" s="2">
        <v>2253</v>
      </c>
      <c r="CDT55" s="2">
        <v>2601</v>
      </c>
      <c r="CDU55" s="2">
        <v>34523</v>
      </c>
      <c r="CDV55" s="2">
        <v>908</v>
      </c>
      <c r="CDW55" s="2">
        <v>526</v>
      </c>
      <c r="CDX55" s="2">
        <v>2821</v>
      </c>
      <c r="CDY55" s="2">
        <v>5758</v>
      </c>
      <c r="CDZ55" s="2">
        <v>511</v>
      </c>
      <c r="CEA55" s="2">
        <v>771</v>
      </c>
      <c r="CEB55" s="2">
        <v>4085</v>
      </c>
      <c r="CEC55" s="2">
        <v>715</v>
      </c>
      <c r="CED55" s="2">
        <v>1871</v>
      </c>
      <c r="CEE55" s="2">
        <v>374</v>
      </c>
      <c r="CEF55" s="2">
        <v>2296</v>
      </c>
      <c r="CEG55" s="2">
        <v>844</v>
      </c>
      <c r="CEH55" s="2">
        <v>6541</v>
      </c>
      <c r="CEI55" s="2">
        <v>11252</v>
      </c>
      <c r="CEJ55" s="2">
        <v>1365</v>
      </c>
      <c r="CEK55" s="2">
        <v>5758</v>
      </c>
      <c r="CEL55" s="2">
        <v>952</v>
      </c>
      <c r="CEM55" s="2">
        <v>1235</v>
      </c>
      <c r="CEN55" s="2">
        <v>142</v>
      </c>
      <c r="CEO55" s="2">
        <v>763</v>
      </c>
      <c r="CEP55" s="2">
        <v>1866</v>
      </c>
      <c r="CEQ55" s="2">
        <v>2480</v>
      </c>
      <c r="CER55" s="2">
        <v>1172</v>
      </c>
      <c r="CES55" s="2">
        <v>2156</v>
      </c>
      <c r="CET55" s="2">
        <v>189</v>
      </c>
      <c r="CEU55" s="2">
        <v>5586</v>
      </c>
      <c r="CEV55" s="2">
        <v>769</v>
      </c>
      <c r="CEW55" s="2">
        <v>1763</v>
      </c>
      <c r="CEX55" s="2">
        <v>1367</v>
      </c>
      <c r="CEY55" s="2">
        <v>1022</v>
      </c>
      <c r="CEZ55" s="2">
        <v>5231</v>
      </c>
      <c r="CFA55" s="2">
        <v>331</v>
      </c>
      <c r="CFB55" s="2">
        <v>27528</v>
      </c>
      <c r="CFC55" s="2">
        <v>632</v>
      </c>
      <c r="CFD55" s="2">
        <v>12755</v>
      </c>
      <c r="CFE55" s="2">
        <v>6216</v>
      </c>
      <c r="CFF55" s="2">
        <v>409</v>
      </c>
      <c r="CFG55" s="2">
        <v>1885</v>
      </c>
      <c r="CFH55" s="2">
        <v>2509</v>
      </c>
      <c r="CFI55" s="2">
        <v>2530</v>
      </c>
      <c r="CFJ55" s="2">
        <v>33136</v>
      </c>
      <c r="CFK55" s="2">
        <v>2116</v>
      </c>
      <c r="CFL55" s="2">
        <v>1421</v>
      </c>
      <c r="CFM55" s="2">
        <v>9441</v>
      </c>
      <c r="CFN55" s="2">
        <v>2510</v>
      </c>
      <c r="CFO55" s="2">
        <v>4618</v>
      </c>
      <c r="CFP55" s="2">
        <v>5404</v>
      </c>
      <c r="CFQ55" s="2">
        <v>2776</v>
      </c>
      <c r="CFR55" s="2">
        <v>558</v>
      </c>
      <c r="CFS55" s="2">
        <v>4815</v>
      </c>
      <c r="CFT55" s="2">
        <v>1844</v>
      </c>
      <c r="CFU55" s="2">
        <v>1106</v>
      </c>
      <c r="CFV55" s="2">
        <v>630</v>
      </c>
      <c r="CFW55" s="2">
        <v>9021</v>
      </c>
      <c r="CFX55" s="2">
        <v>2970</v>
      </c>
      <c r="CFY55" s="2">
        <v>524</v>
      </c>
      <c r="CFZ55" s="2">
        <v>752</v>
      </c>
      <c r="CGA55" s="2">
        <v>2711</v>
      </c>
      <c r="CGB55" s="2">
        <v>1151</v>
      </c>
      <c r="CGC55" s="2">
        <v>6421</v>
      </c>
      <c r="CGD55" s="2">
        <v>8286</v>
      </c>
      <c r="CGE55" s="2">
        <v>1350</v>
      </c>
      <c r="CGF55" s="2">
        <v>11814</v>
      </c>
      <c r="CGG55" s="2">
        <v>7106</v>
      </c>
      <c r="CGH55" s="2">
        <v>1026</v>
      </c>
      <c r="CGI55" s="2">
        <v>12045</v>
      </c>
      <c r="CGJ55" s="2">
        <v>598</v>
      </c>
      <c r="CGK55" s="2">
        <v>5310</v>
      </c>
      <c r="CGL55" s="2">
        <v>653</v>
      </c>
      <c r="CGM55" s="2">
        <v>555</v>
      </c>
      <c r="CGN55" s="2">
        <v>1329</v>
      </c>
      <c r="CGO55" s="2">
        <v>4082</v>
      </c>
      <c r="CGP55" s="2">
        <v>2360</v>
      </c>
      <c r="CGQ55" s="2">
        <v>249</v>
      </c>
      <c r="CGR55" s="2">
        <v>468</v>
      </c>
      <c r="CGS55" s="2">
        <v>1539</v>
      </c>
      <c r="CGT55" s="2">
        <v>197</v>
      </c>
      <c r="CGU55" s="2">
        <v>3851</v>
      </c>
      <c r="CGV55" s="2">
        <v>7219</v>
      </c>
      <c r="CGW55" s="2">
        <v>1331</v>
      </c>
      <c r="CGX55" s="2">
        <v>2471</v>
      </c>
      <c r="CGY55" s="2">
        <v>1101</v>
      </c>
      <c r="CGZ55" s="2">
        <v>1525</v>
      </c>
      <c r="CHA55" s="2">
        <v>512</v>
      </c>
      <c r="CHB55" s="2">
        <v>2119</v>
      </c>
      <c r="CHC55" s="2">
        <v>361</v>
      </c>
      <c r="CHD55" s="2">
        <v>896</v>
      </c>
      <c r="CHE55" s="2">
        <v>1939</v>
      </c>
      <c r="CHF55" s="2">
        <v>3312</v>
      </c>
      <c r="CHG55" s="2">
        <v>3221</v>
      </c>
      <c r="CHH55" s="2">
        <v>4142</v>
      </c>
      <c r="CHI55" s="2">
        <v>294</v>
      </c>
      <c r="CHJ55" s="2">
        <v>788</v>
      </c>
      <c r="CHK55" s="2">
        <v>303</v>
      </c>
      <c r="CHL55" s="2">
        <v>263</v>
      </c>
      <c r="CHM55" s="2">
        <v>2065</v>
      </c>
      <c r="CHN55" s="2">
        <v>255</v>
      </c>
      <c r="CHO55" s="2">
        <v>329</v>
      </c>
      <c r="CHP55" s="2">
        <v>969</v>
      </c>
      <c r="CHQ55" s="2">
        <v>208</v>
      </c>
      <c r="CHR55" s="2">
        <v>101297</v>
      </c>
      <c r="CHS55" s="2">
        <v>905</v>
      </c>
      <c r="CHT55" s="2">
        <v>3295</v>
      </c>
      <c r="CHU55" s="2">
        <v>24206</v>
      </c>
      <c r="CHV55" s="2">
        <v>4460</v>
      </c>
      <c r="CHW55" s="2">
        <v>4756</v>
      </c>
      <c r="CHX55" s="2">
        <v>356</v>
      </c>
      <c r="CHY55" s="2">
        <v>3188</v>
      </c>
      <c r="CHZ55" s="2">
        <v>1262</v>
      </c>
      <c r="CIA55" s="2">
        <v>403</v>
      </c>
      <c r="CIB55" s="2">
        <v>395</v>
      </c>
      <c r="CIC55" s="2">
        <v>657</v>
      </c>
      <c r="CID55" s="2">
        <v>3192</v>
      </c>
      <c r="CIE55" s="2">
        <v>1101</v>
      </c>
      <c r="CIF55" s="2">
        <v>282</v>
      </c>
      <c r="CIG55" s="2">
        <v>2076</v>
      </c>
      <c r="CIH55" s="2">
        <v>1057</v>
      </c>
      <c r="CII55" s="2">
        <v>714</v>
      </c>
      <c r="CIJ55" s="2">
        <v>95</v>
      </c>
      <c r="CIK55" s="2">
        <v>175</v>
      </c>
      <c r="CIL55" s="2">
        <v>305</v>
      </c>
      <c r="CIM55" s="2">
        <v>854</v>
      </c>
      <c r="CIN55" s="2">
        <v>714</v>
      </c>
      <c r="CIO55" s="2">
        <v>616</v>
      </c>
      <c r="CIP55" s="2">
        <v>3365</v>
      </c>
      <c r="CIQ55" s="2">
        <v>2148</v>
      </c>
      <c r="CIR55" s="2">
        <v>6452</v>
      </c>
      <c r="CIS55" s="2">
        <v>26299</v>
      </c>
      <c r="CIT55" s="2">
        <v>818</v>
      </c>
      <c r="CIU55" s="2">
        <v>2627</v>
      </c>
      <c r="CIV55" s="2">
        <v>2117</v>
      </c>
      <c r="CIW55" s="2">
        <v>12740</v>
      </c>
      <c r="CIX55" s="2">
        <v>3177</v>
      </c>
      <c r="CIY55" s="2">
        <v>2677</v>
      </c>
      <c r="CIZ55" s="2">
        <v>331</v>
      </c>
      <c r="CJA55" s="2">
        <v>8090</v>
      </c>
      <c r="CJB55" s="2">
        <v>771</v>
      </c>
      <c r="CJC55" s="2">
        <v>751</v>
      </c>
      <c r="CJD55" s="2">
        <v>414</v>
      </c>
      <c r="CJE55" s="2">
        <v>6991</v>
      </c>
      <c r="CJF55" s="2">
        <v>365</v>
      </c>
      <c r="CJG55" s="2">
        <v>3007</v>
      </c>
      <c r="CJH55" s="2">
        <v>3831</v>
      </c>
      <c r="CJI55" s="2">
        <v>1991</v>
      </c>
      <c r="CJJ55" s="2">
        <v>1235</v>
      </c>
      <c r="CJK55" s="2">
        <v>448</v>
      </c>
      <c r="CJL55" s="2">
        <v>738</v>
      </c>
      <c r="CJM55" s="2">
        <v>212</v>
      </c>
      <c r="CJN55" s="2">
        <v>4289</v>
      </c>
      <c r="CJO55" s="2">
        <v>1181</v>
      </c>
      <c r="CJP55" s="2">
        <v>2208</v>
      </c>
      <c r="CJQ55" s="2">
        <v>410</v>
      </c>
      <c r="CJR55" s="2">
        <v>3057</v>
      </c>
      <c r="CJS55" s="2">
        <v>32465</v>
      </c>
      <c r="CJT55" s="2">
        <v>1562</v>
      </c>
      <c r="CJU55" s="2">
        <v>4059</v>
      </c>
      <c r="CJV55" s="2">
        <v>2425</v>
      </c>
      <c r="CJW55" s="2">
        <v>597</v>
      </c>
      <c r="CJX55" s="2">
        <v>12933</v>
      </c>
      <c r="CJY55" s="2">
        <v>645</v>
      </c>
      <c r="CJZ55" s="2">
        <v>1490</v>
      </c>
      <c r="CKA55" s="2">
        <v>2177</v>
      </c>
      <c r="CKB55" s="2">
        <v>1623</v>
      </c>
      <c r="CKC55" s="2">
        <v>610</v>
      </c>
      <c r="CKD55" s="2">
        <v>373</v>
      </c>
      <c r="CKE55" s="2">
        <v>697</v>
      </c>
      <c r="CKF55" s="2">
        <v>3968</v>
      </c>
      <c r="CKG55" s="2">
        <v>1354</v>
      </c>
      <c r="CKH55" s="2">
        <v>517</v>
      </c>
      <c r="CKI55" s="2">
        <v>1002</v>
      </c>
      <c r="CKJ55" s="2">
        <v>229</v>
      </c>
      <c r="CKK55" s="2">
        <v>891</v>
      </c>
      <c r="CKL55" s="2">
        <v>6170</v>
      </c>
      <c r="CKM55" s="2">
        <v>676</v>
      </c>
      <c r="CKN55" s="2">
        <v>3975</v>
      </c>
      <c r="CKO55" s="2">
        <v>21451</v>
      </c>
      <c r="CKP55" s="2">
        <v>2182</v>
      </c>
      <c r="CKQ55" s="2">
        <v>2016</v>
      </c>
      <c r="CKR55" s="2">
        <v>4054</v>
      </c>
      <c r="CKS55" s="2">
        <v>2840</v>
      </c>
      <c r="CKT55" s="2">
        <v>10195</v>
      </c>
      <c r="CKU55" s="2">
        <v>3812</v>
      </c>
      <c r="CKV55" s="2">
        <v>11549</v>
      </c>
      <c r="CKW55" s="2">
        <v>831</v>
      </c>
      <c r="CKX55" s="2">
        <v>13524</v>
      </c>
      <c r="CKY55" s="2">
        <v>3686</v>
      </c>
      <c r="CKZ55" s="2">
        <v>4019</v>
      </c>
      <c r="CLA55" s="2">
        <v>1032</v>
      </c>
      <c r="CLB55" s="2">
        <v>1790</v>
      </c>
      <c r="CLC55" s="2">
        <v>5143</v>
      </c>
      <c r="CLD55" s="2">
        <v>565</v>
      </c>
      <c r="CLE55" s="2">
        <v>1570</v>
      </c>
      <c r="CLF55" s="2">
        <v>2347</v>
      </c>
      <c r="CLG55" s="2">
        <v>1840</v>
      </c>
      <c r="CLH55" s="2">
        <v>2077</v>
      </c>
      <c r="CLI55" s="2">
        <v>1181</v>
      </c>
      <c r="CLJ55" s="2">
        <v>1308</v>
      </c>
      <c r="CLK55" s="2">
        <v>11546</v>
      </c>
      <c r="CLL55" s="2">
        <v>165260</v>
      </c>
      <c r="CLM55" s="2">
        <v>2061</v>
      </c>
      <c r="CLN55" s="2">
        <v>1094</v>
      </c>
      <c r="CLO55" s="2">
        <v>1874</v>
      </c>
      <c r="CLP55" s="2">
        <v>873</v>
      </c>
      <c r="CLQ55" s="2">
        <v>1495</v>
      </c>
      <c r="CLR55" s="2">
        <v>721</v>
      </c>
      <c r="CLS55" s="2">
        <v>579</v>
      </c>
      <c r="CLT55" s="2">
        <v>113</v>
      </c>
      <c r="CLU55" s="2">
        <v>554</v>
      </c>
      <c r="CLV55" s="2">
        <v>4061</v>
      </c>
      <c r="CLW55" s="2">
        <v>1854</v>
      </c>
      <c r="CLX55" s="2">
        <v>2054</v>
      </c>
      <c r="CLY55" s="2">
        <v>977</v>
      </c>
      <c r="CLZ55" s="2">
        <v>1859</v>
      </c>
      <c r="CMA55" s="2">
        <v>1207</v>
      </c>
      <c r="CMB55" s="2">
        <v>4677</v>
      </c>
      <c r="CMC55" s="2" t="s">
        <v>5</v>
      </c>
      <c r="CMD55" s="2">
        <v>17826</v>
      </c>
      <c r="CME55" s="2">
        <v>1216</v>
      </c>
      <c r="CMF55" s="2">
        <v>0</v>
      </c>
      <c r="CMG55" s="2">
        <v>145133</v>
      </c>
      <c r="CMH55" s="2">
        <v>3375</v>
      </c>
      <c r="CMI55" s="2">
        <v>2860</v>
      </c>
      <c r="CMJ55" s="2">
        <v>4928</v>
      </c>
      <c r="CMK55" s="2">
        <v>1328</v>
      </c>
      <c r="CML55" s="2">
        <v>658</v>
      </c>
      <c r="CMM55" s="2">
        <v>2865</v>
      </c>
      <c r="CMN55" s="2">
        <v>211</v>
      </c>
      <c r="CMO55" s="2">
        <v>3603</v>
      </c>
      <c r="CMP55" s="2">
        <v>1813</v>
      </c>
      <c r="CMQ55" s="2">
        <v>1224</v>
      </c>
      <c r="CMR55" s="2">
        <v>39697</v>
      </c>
      <c r="CMS55" s="2">
        <v>10400</v>
      </c>
      <c r="CMT55" s="2">
        <v>1019</v>
      </c>
      <c r="CMU55" s="2">
        <v>4814</v>
      </c>
      <c r="CMV55" s="2">
        <v>7775</v>
      </c>
      <c r="CMW55" s="2">
        <v>3331</v>
      </c>
      <c r="CMX55" s="2">
        <v>2868</v>
      </c>
      <c r="CMY55" s="2">
        <v>2259</v>
      </c>
      <c r="CMZ55" s="2">
        <v>566</v>
      </c>
      <c r="CNA55" s="2">
        <v>5797</v>
      </c>
      <c r="CNB55" s="2">
        <v>1451</v>
      </c>
      <c r="CNC55" s="2">
        <v>6627</v>
      </c>
      <c r="CND55" s="2">
        <v>30663</v>
      </c>
      <c r="CNE55" s="2">
        <v>373</v>
      </c>
      <c r="CNF55" s="2">
        <v>188</v>
      </c>
      <c r="CNG55" s="2">
        <v>7744</v>
      </c>
      <c r="CNH55" s="2">
        <v>595</v>
      </c>
      <c r="CNI55" s="2">
        <v>4729</v>
      </c>
      <c r="CNJ55" s="2">
        <v>1801</v>
      </c>
      <c r="CNK55" s="2">
        <v>64815</v>
      </c>
      <c r="CNL55" s="2">
        <v>23724</v>
      </c>
      <c r="CNM55" s="2">
        <v>21570</v>
      </c>
      <c r="CNN55" s="2">
        <v>3462</v>
      </c>
      <c r="CNO55" s="2">
        <v>3254</v>
      </c>
      <c r="CNP55" s="2">
        <v>6928</v>
      </c>
      <c r="CNQ55" s="2">
        <v>992</v>
      </c>
      <c r="CNR55" s="2">
        <v>5458</v>
      </c>
      <c r="CNS55" s="2">
        <v>1221</v>
      </c>
      <c r="CNT55" s="2">
        <v>976</v>
      </c>
      <c r="CNU55" s="2">
        <v>611</v>
      </c>
      <c r="CNV55" s="2">
        <v>1084</v>
      </c>
      <c r="CNW55" s="2">
        <v>2572</v>
      </c>
      <c r="CNX55" s="2">
        <v>672</v>
      </c>
      <c r="CNY55" s="2">
        <v>1964</v>
      </c>
      <c r="CNZ55" s="2">
        <v>8043</v>
      </c>
      <c r="COA55" s="2">
        <v>18457</v>
      </c>
      <c r="COB55" s="2">
        <v>4805</v>
      </c>
      <c r="COC55" s="2">
        <v>1215</v>
      </c>
      <c r="COD55" s="2">
        <v>15163</v>
      </c>
      <c r="COE55" s="2">
        <v>12776</v>
      </c>
      <c r="COF55" s="2">
        <v>3062</v>
      </c>
      <c r="COG55" s="2">
        <v>800</v>
      </c>
      <c r="COH55" s="2">
        <v>8290</v>
      </c>
      <c r="COI55" s="2">
        <v>7678</v>
      </c>
      <c r="COJ55" s="2">
        <v>33422</v>
      </c>
      <c r="COK55" s="2">
        <v>4548</v>
      </c>
      <c r="COL55" s="2">
        <v>12359</v>
      </c>
      <c r="COM55" s="2">
        <v>9835</v>
      </c>
      <c r="CON55" s="2">
        <v>541</v>
      </c>
      <c r="COO55" s="2">
        <v>14093</v>
      </c>
      <c r="COP55" s="2">
        <v>0</v>
      </c>
      <c r="COQ55" s="2">
        <v>276</v>
      </c>
      <c r="COR55" s="2">
        <v>3765</v>
      </c>
      <c r="COS55" s="2">
        <v>1099</v>
      </c>
      <c r="COT55" s="2">
        <v>30112</v>
      </c>
      <c r="COU55" s="2">
        <v>809</v>
      </c>
      <c r="COV55" s="2">
        <v>33054</v>
      </c>
      <c r="COW55" s="2">
        <v>2353</v>
      </c>
      <c r="COX55" s="2">
        <v>25727</v>
      </c>
      <c r="COY55" s="2">
        <v>3050</v>
      </c>
      <c r="COZ55" s="2">
        <v>2205</v>
      </c>
      <c r="CPA55" s="2">
        <v>563</v>
      </c>
      <c r="CPB55" s="2">
        <v>14800</v>
      </c>
      <c r="CPC55" s="2">
        <v>1804</v>
      </c>
      <c r="CPD55" s="2">
        <v>5126</v>
      </c>
      <c r="CPE55" s="2">
        <v>801</v>
      </c>
      <c r="CPF55" s="2">
        <v>667</v>
      </c>
      <c r="CPG55" s="2">
        <v>5254</v>
      </c>
      <c r="CPH55" s="2">
        <v>1901</v>
      </c>
      <c r="CPI55" s="2">
        <v>5533</v>
      </c>
      <c r="CPJ55" s="2">
        <v>5849</v>
      </c>
      <c r="CPK55" s="2">
        <v>4012</v>
      </c>
      <c r="CPL55" s="2">
        <v>3714</v>
      </c>
      <c r="CPM55" s="2">
        <v>477</v>
      </c>
      <c r="CPN55" s="2">
        <v>1504</v>
      </c>
      <c r="CPO55" s="2">
        <v>3025</v>
      </c>
      <c r="CPP55" s="2">
        <v>4428</v>
      </c>
      <c r="CPQ55" s="2">
        <v>5401</v>
      </c>
      <c r="CPR55" s="2">
        <v>12356</v>
      </c>
      <c r="CPS55" s="2">
        <v>1221</v>
      </c>
      <c r="CPT55" s="2">
        <v>1349</v>
      </c>
      <c r="CPU55" s="2">
        <v>974</v>
      </c>
      <c r="CPV55" s="2">
        <v>786</v>
      </c>
      <c r="CPW55" s="2">
        <v>406</v>
      </c>
      <c r="CPX55" s="2">
        <v>613</v>
      </c>
      <c r="CPY55" s="2">
        <v>51629</v>
      </c>
      <c r="CPZ55" s="2">
        <v>6187</v>
      </c>
      <c r="CQA55" s="2">
        <v>1940</v>
      </c>
      <c r="CQB55" s="2">
        <v>3810</v>
      </c>
      <c r="CQC55" s="2">
        <v>835</v>
      </c>
      <c r="CQD55" s="2">
        <v>805</v>
      </c>
      <c r="CQE55" s="2">
        <v>13170</v>
      </c>
      <c r="CQF55" s="2">
        <v>29906</v>
      </c>
      <c r="CQG55" s="2">
        <v>105829</v>
      </c>
      <c r="CQH55" s="2">
        <v>0</v>
      </c>
      <c r="CQI55" s="2">
        <v>12418</v>
      </c>
      <c r="CQJ55" s="2">
        <v>3381</v>
      </c>
      <c r="CQK55" s="2">
        <v>7593</v>
      </c>
      <c r="CQL55" s="2">
        <v>5493</v>
      </c>
      <c r="CQM55" s="2">
        <v>1000</v>
      </c>
      <c r="CQN55" s="2">
        <v>2053</v>
      </c>
      <c r="CQO55" s="2">
        <v>21036</v>
      </c>
      <c r="CQP55" s="2">
        <v>7819</v>
      </c>
      <c r="CQQ55" s="2">
        <v>4473</v>
      </c>
      <c r="CQR55" s="2">
        <v>149381</v>
      </c>
      <c r="CQS55" s="2">
        <v>970</v>
      </c>
      <c r="CQT55" s="2">
        <v>1731</v>
      </c>
      <c r="CQU55" s="2">
        <v>2618</v>
      </c>
      <c r="CQV55" s="2">
        <v>869</v>
      </c>
      <c r="CQW55" s="2">
        <v>283</v>
      </c>
      <c r="CQX55" s="2">
        <v>5271</v>
      </c>
      <c r="CQY55" s="2">
        <v>3619</v>
      </c>
      <c r="CQZ55" s="2">
        <v>12688</v>
      </c>
      <c r="CRA55" s="2">
        <v>1628</v>
      </c>
      <c r="CRB55" s="2">
        <v>1770</v>
      </c>
      <c r="CRC55" s="2">
        <v>6163</v>
      </c>
      <c r="CRD55" s="2">
        <v>777</v>
      </c>
      <c r="CRE55" s="2">
        <v>13185</v>
      </c>
      <c r="CRF55" s="2">
        <v>635</v>
      </c>
      <c r="CRG55" s="2">
        <v>0</v>
      </c>
      <c r="CRH55" s="2">
        <v>389918</v>
      </c>
      <c r="CRI55" s="2">
        <v>3544</v>
      </c>
      <c r="CRJ55" s="2">
        <v>6635</v>
      </c>
      <c r="CRK55" s="2">
        <v>911</v>
      </c>
      <c r="CRL55" s="2">
        <v>3111</v>
      </c>
      <c r="CRM55" s="2">
        <v>4716</v>
      </c>
      <c r="CRN55" s="2">
        <v>3924</v>
      </c>
      <c r="CRO55" s="2">
        <v>938</v>
      </c>
      <c r="CRP55" s="2">
        <v>12461</v>
      </c>
      <c r="CRQ55" s="2">
        <v>532</v>
      </c>
      <c r="CRR55" s="2">
        <v>2317</v>
      </c>
      <c r="CRS55" s="2">
        <v>1160</v>
      </c>
      <c r="CRT55" s="2">
        <v>5423</v>
      </c>
      <c r="CRU55" s="2">
        <v>1968</v>
      </c>
      <c r="CRV55" s="2">
        <v>2439</v>
      </c>
      <c r="CRW55" s="2">
        <v>2401</v>
      </c>
      <c r="CRX55" s="2">
        <v>1343</v>
      </c>
      <c r="CRY55" s="2">
        <v>774</v>
      </c>
      <c r="CRZ55" s="2">
        <v>1894</v>
      </c>
      <c r="CSA55" s="2">
        <v>24050</v>
      </c>
      <c r="CSB55" s="2">
        <v>2512</v>
      </c>
      <c r="CSC55" s="2">
        <v>71428</v>
      </c>
      <c r="CSD55" s="2">
        <v>6900</v>
      </c>
      <c r="CSE55" s="2">
        <v>474651</v>
      </c>
      <c r="CSF55" s="2">
        <v>5254</v>
      </c>
      <c r="CSG55" s="2">
        <v>3841</v>
      </c>
      <c r="CSH55" s="2">
        <v>1943</v>
      </c>
      <c r="CSI55" s="2">
        <v>1697</v>
      </c>
      <c r="CSJ55" s="2">
        <v>33404</v>
      </c>
      <c r="CSK55" s="2">
        <v>2772</v>
      </c>
      <c r="CSL55" s="2">
        <v>604</v>
      </c>
      <c r="CSM55" s="2">
        <v>7171</v>
      </c>
      <c r="CSN55" s="2">
        <v>5201</v>
      </c>
      <c r="CSO55" s="2">
        <v>3973</v>
      </c>
      <c r="CSP55" s="2" t="s">
        <v>5</v>
      </c>
      <c r="CSQ55" s="2">
        <v>1276</v>
      </c>
      <c r="CSR55" s="2">
        <v>2571</v>
      </c>
      <c r="CSS55" s="2">
        <v>7553</v>
      </c>
      <c r="CST55" s="2">
        <v>2015</v>
      </c>
      <c r="CSU55" s="2">
        <v>4319</v>
      </c>
      <c r="CSV55" s="2">
        <v>4650</v>
      </c>
      <c r="CSW55" s="2">
        <v>2006</v>
      </c>
      <c r="CSX55" s="2">
        <v>545</v>
      </c>
      <c r="CSY55" s="2">
        <v>1389</v>
      </c>
      <c r="CSZ55" s="2">
        <v>948</v>
      </c>
      <c r="CTA55" s="2">
        <v>25894</v>
      </c>
      <c r="CTB55" s="2">
        <v>313189</v>
      </c>
      <c r="CTC55" s="2">
        <v>994</v>
      </c>
      <c r="CTD55" s="2">
        <v>6680</v>
      </c>
      <c r="CTE55" s="2">
        <v>2105</v>
      </c>
      <c r="CTF55" s="2">
        <v>5576</v>
      </c>
      <c r="CTG55" s="2">
        <v>2061</v>
      </c>
      <c r="CTH55" s="2">
        <v>12946</v>
      </c>
      <c r="CTI55" s="2">
        <v>13445</v>
      </c>
      <c r="CTJ55" s="2">
        <v>290770</v>
      </c>
      <c r="CTK55" s="2">
        <v>785</v>
      </c>
      <c r="CTL55" s="2">
        <v>4310</v>
      </c>
      <c r="CTM55" s="2">
        <v>4289</v>
      </c>
      <c r="CTN55" s="2">
        <v>8180</v>
      </c>
      <c r="CTO55" s="2">
        <v>14907</v>
      </c>
      <c r="CTP55" s="2">
        <v>2217</v>
      </c>
      <c r="CTQ55" s="2">
        <v>2429</v>
      </c>
      <c r="CTR55" s="2">
        <v>7005</v>
      </c>
      <c r="CTS55" s="2">
        <v>3028</v>
      </c>
      <c r="CTT55" s="2">
        <v>2966</v>
      </c>
      <c r="CTU55" s="2">
        <v>168237</v>
      </c>
      <c r="CTV55" s="2">
        <v>3117</v>
      </c>
      <c r="CTW55" s="2">
        <v>2209</v>
      </c>
      <c r="CTX55" s="2">
        <v>6587</v>
      </c>
      <c r="CTY55" s="2">
        <v>1200</v>
      </c>
      <c r="CTZ55" s="2">
        <v>1220</v>
      </c>
      <c r="CUA55" s="2">
        <v>5968</v>
      </c>
      <c r="CUB55" s="2">
        <v>483</v>
      </c>
      <c r="CUC55" s="2">
        <v>2406</v>
      </c>
      <c r="CUD55" s="2">
        <v>855</v>
      </c>
      <c r="CUE55" s="2">
        <v>1607</v>
      </c>
      <c r="CUF55" s="2">
        <v>0</v>
      </c>
      <c r="CUG55" s="2">
        <v>2499</v>
      </c>
      <c r="CUH55" s="2">
        <v>6518</v>
      </c>
      <c r="CUI55" s="2">
        <v>720</v>
      </c>
      <c r="CUJ55" s="2">
        <v>209577</v>
      </c>
      <c r="CUK55" s="2">
        <v>3371</v>
      </c>
      <c r="CUL55" s="2">
        <v>693</v>
      </c>
      <c r="CUM55" s="2">
        <v>644</v>
      </c>
      <c r="CUN55" s="2">
        <v>1903</v>
      </c>
      <c r="CUO55" s="2">
        <v>1733</v>
      </c>
      <c r="CUP55" s="2">
        <v>1017</v>
      </c>
      <c r="CUQ55" s="2">
        <v>226799</v>
      </c>
      <c r="CUR55" s="2">
        <v>13064</v>
      </c>
      <c r="CUS55" s="2">
        <v>4124</v>
      </c>
      <c r="CUT55" s="2">
        <v>2043</v>
      </c>
      <c r="CUU55" s="2">
        <v>3357</v>
      </c>
      <c r="CUV55" s="2">
        <v>17730</v>
      </c>
      <c r="CUW55" s="2">
        <v>404</v>
      </c>
      <c r="CUX55" s="2">
        <v>1175</v>
      </c>
      <c r="CUY55" s="2">
        <v>91177</v>
      </c>
      <c r="CUZ55" s="2">
        <v>1268</v>
      </c>
      <c r="CVA55" s="2">
        <v>1781</v>
      </c>
      <c r="CVB55" s="2">
        <v>79</v>
      </c>
      <c r="CVC55" s="2">
        <v>3024</v>
      </c>
      <c r="CVD55" s="2">
        <v>10638</v>
      </c>
      <c r="CVE55" s="2">
        <v>2090</v>
      </c>
      <c r="CVF55" s="2">
        <v>2248</v>
      </c>
      <c r="CVG55" s="2">
        <v>3194</v>
      </c>
      <c r="CVH55" s="2">
        <v>1423</v>
      </c>
      <c r="CVI55" s="2" t="s">
        <v>5</v>
      </c>
      <c r="CVJ55" s="2">
        <v>5921</v>
      </c>
      <c r="CVK55" s="2">
        <v>449</v>
      </c>
      <c r="CVL55" s="2">
        <v>62</v>
      </c>
      <c r="CVM55" s="2">
        <v>4368</v>
      </c>
      <c r="CVN55" s="2">
        <v>0</v>
      </c>
      <c r="CVO55" s="2">
        <v>20599</v>
      </c>
      <c r="CVP55" s="2">
        <v>10489</v>
      </c>
      <c r="CVQ55" s="2">
        <v>120545</v>
      </c>
      <c r="CVR55" s="2">
        <v>21760</v>
      </c>
      <c r="CVS55" s="2">
        <v>2044</v>
      </c>
      <c r="CVT55" s="2">
        <v>3640</v>
      </c>
      <c r="CVU55" s="2">
        <v>198</v>
      </c>
      <c r="CVV55" s="2" t="s">
        <v>5</v>
      </c>
      <c r="CVW55" s="2">
        <v>128</v>
      </c>
      <c r="CVX55" s="2">
        <v>44139</v>
      </c>
      <c r="CVY55" s="2">
        <v>68</v>
      </c>
      <c r="CVZ55" s="2">
        <v>4667</v>
      </c>
      <c r="CWA55" s="2">
        <v>4417</v>
      </c>
      <c r="CWB55" s="2">
        <v>182231</v>
      </c>
      <c r="CWC55" s="2">
        <v>1382</v>
      </c>
      <c r="CWD55" s="2">
        <v>4329</v>
      </c>
      <c r="CWE55" s="2">
        <v>2388</v>
      </c>
      <c r="CWF55" s="2">
        <v>1941</v>
      </c>
      <c r="CWG55" s="2">
        <v>1266</v>
      </c>
      <c r="CWH55" s="2">
        <v>8266</v>
      </c>
      <c r="CWI55" s="2">
        <v>9792</v>
      </c>
      <c r="CWJ55" s="2">
        <v>6406</v>
      </c>
      <c r="CWK55" s="2">
        <v>10487</v>
      </c>
      <c r="CWL55" s="2">
        <v>23020</v>
      </c>
      <c r="CWM55" s="2">
        <v>365</v>
      </c>
      <c r="CWN55" s="2">
        <v>2267</v>
      </c>
      <c r="CWO55" s="2">
        <v>34459</v>
      </c>
      <c r="CWP55" s="2">
        <v>165</v>
      </c>
      <c r="CWQ55" s="2">
        <v>1355</v>
      </c>
      <c r="CWR55" s="2">
        <v>33470</v>
      </c>
      <c r="CWS55" s="2">
        <v>0</v>
      </c>
      <c r="CWT55" s="2">
        <v>3563</v>
      </c>
      <c r="CWU55" s="2" t="s">
        <v>5</v>
      </c>
      <c r="CWV55" s="2">
        <v>6231</v>
      </c>
      <c r="CWW55" s="2">
        <v>59278</v>
      </c>
      <c r="CWX55" s="2">
        <v>7009</v>
      </c>
      <c r="CWY55" s="2">
        <v>6251</v>
      </c>
      <c r="CWZ55" s="2">
        <v>573</v>
      </c>
      <c r="CXA55" s="2">
        <v>5618</v>
      </c>
      <c r="CXB55" s="2">
        <v>330</v>
      </c>
      <c r="CXC55" s="2" t="s">
        <v>5</v>
      </c>
      <c r="CXD55" s="2">
        <v>5695</v>
      </c>
      <c r="CXE55" s="2">
        <v>123762</v>
      </c>
      <c r="CXF55" s="2">
        <v>11115</v>
      </c>
      <c r="CXG55" s="2">
        <v>28557</v>
      </c>
      <c r="CXH55" s="2">
        <v>40839</v>
      </c>
      <c r="CXI55" s="2">
        <v>318</v>
      </c>
      <c r="CXJ55" s="2">
        <v>1050</v>
      </c>
      <c r="CXK55" s="2">
        <v>16819</v>
      </c>
      <c r="CXL55" s="2">
        <v>9630</v>
      </c>
      <c r="CXM55" s="2">
        <v>4145</v>
      </c>
      <c r="CXN55" s="2">
        <v>4731</v>
      </c>
      <c r="CXO55" s="2">
        <v>465</v>
      </c>
      <c r="CXP55" s="2">
        <v>627</v>
      </c>
      <c r="CXQ55" s="2">
        <v>47836</v>
      </c>
      <c r="CXR55" s="2">
        <v>1769</v>
      </c>
      <c r="CXS55" s="2">
        <v>301</v>
      </c>
      <c r="CXT55" s="2">
        <v>4469</v>
      </c>
      <c r="CXU55" s="2">
        <v>2978</v>
      </c>
      <c r="CXV55" s="2">
        <v>307</v>
      </c>
      <c r="CXW55" s="2">
        <v>409</v>
      </c>
      <c r="CXX55" s="2">
        <v>399</v>
      </c>
      <c r="CXY55" s="2">
        <v>7015</v>
      </c>
      <c r="CXZ55" s="2">
        <v>20951</v>
      </c>
      <c r="CYA55" s="2">
        <v>19830</v>
      </c>
      <c r="CYB55" s="2">
        <v>226</v>
      </c>
      <c r="CYC55" s="2">
        <v>451</v>
      </c>
      <c r="CYD55" s="2">
        <v>1616</v>
      </c>
      <c r="CYE55" s="2">
        <v>209</v>
      </c>
      <c r="CYF55" s="2">
        <v>2707</v>
      </c>
      <c r="CYG55" s="2">
        <v>4413</v>
      </c>
      <c r="CYH55" s="2">
        <v>898</v>
      </c>
      <c r="CYI55" s="2">
        <v>953</v>
      </c>
      <c r="CYJ55" s="2">
        <v>1747</v>
      </c>
      <c r="CYK55" s="2">
        <v>2132</v>
      </c>
      <c r="CYL55" s="2">
        <v>525</v>
      </c>
      <c r="CYM55" s="2">
        <v>1842</v>
      </c>
      <c r="CYN55" s="2">
        <v>235</v>
      </c>
      <c r="CYO55" s="2">
        <v>277</v>
      </c>
      <c r="CYP55" s="2">
        <v>4798</v>
      </c>
      <c r="CYQ55" s="2">
        <v>16726</v>
      </c>
      <c r="CYR55" s="2">
        <v>873</v>
      </c>
      <c r="CYS55" s="2">
        <v>1365</v>
      </c>
      <c r="CYT55" s="2">
        <v>358</v>
      </c>
      <c r="CYU55" s="2">
        <v>1006</v>
      </c>
      <c r="CYV55" s="2">
        <v>236</v>
      </c>
      <c r="CYW55" s="2">
        <v>1084</v>
      </c>
      <c r="CYX55" s="2">
        <v>423</v>
      </c>
      <c r="CYY55" s="2">
        <v>1328</v>
      </c>
      <c r="CYZ55" s="2">
        <v>3132</v>
      </c>
      <c r="CZA55" s="2">
        <v>459</v>
      </c>
      <c r="CZB55" s="2">
        <v>1977</v>
      </c>
      <c r="CZC55" s="2">
        <v>2343</v>
      </c>
      <c r="CZD55" s="2">
        <v>6058</v>
      </c>
      <c r="CZE55" s="2">
        <v>5925</v>
      </c>
      <c r="CZF55" s="2">
        <v>1713</v>
      </c>
      <c r="CZG55" s="2">
        <v>38528</v>
      </c>
      <c r="CZH55" s="2">
        <v>10467</v>
      </c>
      <c r="CZI55" s="2">
        <v>10960</v>
      </c>
      <c r="CZJ55" s="2">
        <v>1380</v>
      </c>
      <c r="CZK55" s="2">
        <v>256</v>
      </c>
      <c r="CZL55" s="2">
        <v>644</v>
      </c>
      <c r="CZM55" s="2">
        <v>1509</v>
      </c>
      <c r="CZN55" s="2">
        <v>41224</v>
      </c>
      <c r="CZO55" s="2">
        <v>5458</v>
      </c>
      <c r="CZP55" s="2">
        <v>1403</v>
      </c>
      <c r="CZQ55" s="2">
        <v>634</v>
      </c>
      <c r="CZR55" s="2">
        <v>1163</v>
      </c>
      <c r="CZS55" s="2">
        <v>690</v>
      </c>
      <c r="CZT55" s="2">
        <v>1223</v>
      </c>
      <c r="CZU55" s="2">
        <v>770</v>
      </c>
      <c r="CZV55" s="2">
        <v>482</v>
      </c>
      <c r="CZW55" s="2">
        <v>339</v>
      </c>
      <c r="CZX55" s="2">
        <v>76</v>
      </c>
      <c r="CZY55" s="2">
        <v>6442</v>
      </c>
      <c r="CZZ55" s="2">
        <v>11073</v>
      </c>
      <c r="DAA55" s="2">
        <v>3766</v>
      </c>
      <c r="DAB55" s="2">
        <v>392</v>
      </c>
      <c r="DAC55" s="2">
        <v>208</v>
      </c>
      <c r="DAD55" s="2">
        <v>6666</v>
      </c>
      <c r="DAE55" s="2">
        <v>1866</v>
      </c>
      <c r="DAF55" s="2">
        <v>391</v>
      </c>
      <c r="DAG55" s="2">
        <v>3908</v>
      </c>
      <c r="DAH55" s="2">
        <v>1176</v>
      </c>
      <c r="DAI55" s="2">
        <v>888</v>
      </c>
      <c r="DAJ55" s="2">
        <v>716</v>
      </c>
      <c r="DAK55" s="2">
        <v>638</v>
      </c>
      <c r="DAL55" s="2">
        <v>4777</v>
      </c>
      <c r="DAM55" s="2">
        <v>1387</v>
      </c>
      <c r="DAN55" s="2">
        <v>200</v>
      </c>
      <c r="DAO55" s="2">
        <v>7424</v>
      </c>
      <c r="DAP55" s="2">
        <v>2941</v>
      </c>
      <c r="DAQ55" s="2">
        <v>892</v>
      </c>
      <c r="DAR55" s="2">
        <v>2680</v>
      </c>
      <c r="DAS55" s="2">
        <v>569</v>
      </c>
      <c r="DAT55" s="2">
        <v>2218</v>
      </c>
      <c r="DAU55" s="2">
        <v>242</v>
      </c>
      <c r="DAV55" s="2">
        <v>433</v>
      </c>
      <c r="DAW55" s="2">
        <v>12987</v>
      </c>
      <c r="DAX55" s="2">
        <v>214</v>
      </c>
      <c r="DAY55" s="2">
        <v>23548</v>
      </c>
      <c r="DAZ55" s="2">
        <v>10747</v>
      </c>
      <c r="DBA55" s="2">
        <v>635</v>
      </c>
      <c r="DBB55" s="2">
        <v>113</v>
      </c>
      <c r="DBC55" s="2">
        <v>742</v>
      </c>
      <c r="DBD55" s="2">
        <v>11123</v>
      </c>
      <c r="DBE55" s="2">
        <v>9464</v>
      </c>
      <c r="DBF55" s="2">
        <v>12879</v>
      </c>
      <c r="DBG55" s="2">
        <v>4985</v>
      </c>
      <c r="DBH55" s="2">
        <v>6100</v>
      </c>
      <c r="DBI55" s="2">
        <v>14978</v>
      </c>
      <c r="DBJ55" s="2">
        <v>1050</v>
      </c>
      <c r="DBK55" s="2">
        <v>3646</v>
      </c>
      <c r="DBL55" s="2">
        <v>965</v>
      </c>
      <c r="DBM55" s="2">
        <v>1634</v>
      </c>
      <c r="DBN55" s="2">
        <v>1112</v>
      </c>
      <c r="DBO55" s="2">
        <v>1607</v>
      </c>
      <c r="DBP55" s="2">
        <v>740</v>
      </c>
      <c r="DBQ55" s="2">
        <v>959</v>
      </c>
      <c r="DBR55" s="2">
        <v>203</v>
      </c>
      <c r="DBS55" s="2">
        <v>1098</v>
      </c>
      <c r="DBT55" s="2">
        <v>1257</v>
      </c>
      <c r="DBU55" s="2">
        <v>1412</v>
      </c>
      <c r="DBV55" s="2">
        <v>3177</v>
      </c>
      <c r="DBW55" s="2">
        <v>1315</v>
      </c>
      <c r="DBX55" s="2">
        <v>239</v>
      </c>
      <c r="DBY55" s="2">
        <v>933318</v>
      </c>
      <c r="DBZ55" s="2">
        <v>3047</v>
      </c>
      <c r="DCA55" s="2">
        <v>3424</v>
      </c>
      <c r="DCB55" s="2">
        <v>1945</v>
      </c>
      <c r="DCC55" s="2">
        <v>605</v>
      </c>
      <c r="DCD55" s="2">
        <v>1543</v>
      </c>
      <c r="DCE55" s="2">
        <v>934</v>
      </c>
      <c r="DCF55" s="2">
        <v>7977</v>
      </c>
      <c r="DCG55" s="2">
        <v>467</v>
      </c>
      <c r="DCH55" s="2">
        <v>4814</v>
      </c>
      <c r="DCI55" s="2">
        <v>3586</v>
      </c>
      <c r="DCJ55" s="2">
        <v>12491</v>
      </c>
      <c r="DCK55" s="2">
        <v>18412</v>
      </c>
      <c r="DCL55" s="2">
        <v>2725</v>
      </c>
      <c r="DCM55" s="2">
        <v>3368</v>
      </c>
      <c r="DCN55" s="2">
        <v>1785</v>
      </c>
      <c r="DCO55" s="2">
        <v>14371</v>
      </c>
      <c r="DCP55" s="2">
        <v>604</v>
      </c>
      <c r="DCQ55" s="2">
        <v>524</v>
      </c>
      <c r="DCR55" s="2">
        <v>4700</v>
      </c>
      <c r="DCS55" s="2">
        <v>6964</v>
      </c>
      <c r="DCT55" s="2">
        <v>3436</v>
      </c>
      <c r="DCU55" s="2">
        <v>2374</v>
      </c>
      <c r="DCV55" s="2">
        <v>5439</v>
      </c>
      <c r="DCW55" s="2">
        <v>3872</v>
      </c>
      <c r="DCX55" s="2">
        <v>2910</v>
      </c>
      <c r="DCY55" s="2">
        <v>2145</v>
      </c>
      <c r="DCZ55" s="2">
        <v>4089</v>
      </c>
      <c r="DDA55" s="2">
        <v>1479</v>
      </c>
      <c r="DDB55" s="2">
        <v>4000</v>
      </c>
      <c r="DDC55" s="2">
        <v>6374</v>
      </c>
      <c r="DDD55" s="2">
        <v>12283</v>
      </c>
      <c r="DDE55" s="2">
        <v>2188</v>
      </c>
      <c r="DDF55" s="2">
        <v>5385</v>
      </c>
      <c r="DDG55" s="2">
        <v>4314</v>
      </c>
      <c r="DDH55" s="2">
        <v>2281</v>
      </c>
      <c r="DDI55" s="2">
        <v>123</v>
      </c>
      <c r="DDJ55" s="2">
        <v>142</v>
      </c>
      <c r="DDK55" s="2">
        <v>524</v>
      </c>
      <c r="DDL55" s="2">
        <v>2497</v>
      </c>
      <c r="DDM55" s="2">
        <v>7166</v>
      </c>
      <c r="DDN55" s="2">
        <v>3484</v>
      </c>
      <c r="DDO55" s="2">
        <v>72388</v>
      </c>
      <c r="DDP55" s="2">
        <v>609</v>
      </c>
      <c r="DDQ55" s="2">
        <v>10633</v>
      </c>
      <c r="DDR55" s="2">
        <v>3743</v>
      </c>
      <c r="DDS55" s="2">
        <v>5996</v>
      </c>
      <c r="DDT55" s="2">
        <v>6918</v>
      </c>
      <c r="DDU55" s="2">
        <v>2773</v>
      </c>
      <c r="DDV55" s="2">
        <v>969</v>
      </c>
      <c r="DDW55" s="2">
        <v>2401</v>
      </c>
      <c r="DDX55" s="2">
        <v>16965</v>
      </c>
      <c r="DDY55" s="2">
        <v>19144</v>
      </c>
      <c r="DDZ55" s="2">
        <v>119</v>
      </c>
      <c r="DEA55" s="2">
        <v>352</v>
      </c>
      <c r="DEB55" s="2">
        <v>1298</v>
      </c>
      <c r="DEC55" s="2">
        <v>404</v>
      </c>
      <c r="DED55" s="2">
        <v>949</v>
      </c>
      <c r="DEE55" s="2">
        <v>1338</v>
      </c>
      <c r="DEF55" s="2">
        <v>2082</v>
      </c>
      <c r="DEG55" s="2">
        <v>335</v>
      </c>
      <c r="DEH55" s="2">
        <v>714</v>
      </c>
      <c r="DEI55" s="2">
        <v>3424</v>
      </c>
      <c r="DEJ55" s="2">
        <v>1543</v>
      </c>
      <c r="DEK55" s="2">
        <v>308</v>
      </c>
      <c r="DEL55" s="2">
        <v>1826</v>
      </c>
      <c r="DEM55" s="2">
        <v>1759</v>
      </c>
      <c r="DEN55" s="2">
        <v>108054</v>
      </c>
      <c r="DEO55" s="2">
        <v>2466</v>
      </c>
      <c r="DEP55" s="2">
        <v>822</v>
      </c>
      <c r="DEQ55" s="2">
        <v>5831</v>
      </c>
      <c r="DER55" s="2">
        <v>6315</v>
      </c>
      <c r="DES55" s="2">
        <v>9941</v>
      </c>
      <c r="DET55" s="2">
        <v>1204</v>
      </c>
      <c r="DEU55" s="2">
        <v>2248</v>
      </c>
      <c r="DEV55" s="2">
        <v>1437</v>
      </c>
      <c r="DEW55" s="2">
        <v>1531</v>
      </c>
      <c r="DEX55" s="2">
        <v>15558</v>
      </c>
      <c r="DEY55" s="2">
        <v>25114</v>
      </c>
      <c r="DEZ55" s="2">
        <v>3941</v>
      </c>
      <c r="DFA55" s="2">
        <v>3517</v>
      </c>
      <c r="DFB55" s="2">
        <v>5753</v>
      </c>
      <c r="DFC55" s="2">
        <v>17634</v>
      </c>
      <c r="DFD55" s="2">
        <v>13780</v>
      </c>
      <c r="DFE55" s="2">
        <v>12807</v>
      </c>
      <c r="DFF55" s="2">
        <v>1449</v>
      </c>
      <c r="DFG55" s="2">
        <v>6024</v>
      </c>
      <c r="DFH55" s="2">
        <v>766</v>
      </c>
      <c r="DFI55" s="2">
        <v>2960</v>
      </c>
      <c r="DFJ55" s="2">
        <v>6012</v>
      </c>
      <c r="DFK55" s="2">
        <v>2430</v>
      </c>
      <c r="DFL55" s="2">
        <v>1985</v>
      </c>
      <c r="DFM55" s="2">
        <v>722</v>
      </c>
      <c r="DFN55" s="2">
        <v>3759</v>
      </c>
      <c r="DFO55" s="2">
        <v>1370</v>
      </c>
      <c r="DFP55" s="2">
        <v>9111</v>
      </c>
      <c r="DFQ55" s="2">
        <v>30719</v>
      </c>
      <c r="DFR55" s="2">
        <v>1672</v>
      </c>
      <c r="DFS55" s="2">
        <v>50658</v>
      </c>
      <c r="DFT55" s="2">
        <v>0</v>
      </c>
      <c r="DFU55" s="2">
        <v>13304</v>
      </c>
      <c r="DFV55" s="2">
        <v>2591</v>
      </c>
      <c r="DFW55" s="2">
        <v>663</v>
      </c>
      <c r="DFX55" s="2">
        <v>4589</v>
      </c>
      <c r="DFY55" s="2">
        <v>64467</v>
      </c>
      <c r="DFZ55" s="2">
        <v>156190</v>
      </c>
      <c r="DGA55" s="2">
        <v>2563</v>
      </c>
      <c r="DGB55" s="2">
        <v>114279</v>
      </c>
      <c r="DGC55" s="2">
        <v>4065</v>
      </c>
      <c r="DGD55" s="2">
        <v>40877</v>
      </c>
      <c r="DGE55" s="2">
        <v>15220</v>
      </c>
      <c r="DGF55" s="2">
        <v>5529</v>
      </c>
      <c r="DGG55" s="2">
        <v>1124</v>
      </c>
      <c r="DGH55" s="2">
        <v>4077</v>
      </c>
      <c r="DGI55" s="2" t="s">
        <v>5</v>
      </c>
      <c r="DGJ55" s="2">
        <v>1827</v>
      </c>
      <c r="DGK55" s="2">
        <v>4225</v>
      </c>
      <c r="DGL55" s="2" t="s">
        <v>5</v>
      </c>
      <c r="DGM55" s="2">
        <v>836</v>
      </c>
      <c r="DGN55" s="2">
        <v>1291</v>
      </c>
      <c r="DGO55" s="2">
        <v>6866</v>
      </c>
      <c r="DGP55" s="2">
        <v>46191</v>
      </c>
      <c r="DGQ55" s="2" t="s">
        <v>5</v>
      </c>
      <c r="DGR55" s="2">
        <v>2587</v>
      </c>
      <c r="DGS55" s="2">
        <v>8059</v>
      </c>
      <c r="DGT55" s="2">
        <v>22010</v>
      </c>
      <c r="DGU55" s="2">
        <v>1395</v>
      </c>
      <c r="DGV55" s="2">
        <v>974</v>
      </c>
      <c r="DGW55" s="2">
        <v>10442</v>
      </c>
      <c r="DGX55" s="2">
        <v>6094</v>
      </c>
      <c r="DGY55" s="2">
        <v>36120</v>
      </c>
      <c r="DGZ55" s="2">
        <v>79266</v>
      </c>
      <c r="DHA55" s="2">
        <v>33770</v>
      </c>
      <c r="DHB55" s="2">
        <v>81770</v>
      </c>
      <c r="DHC55" s="2">
        <v>187871</v>
      </c>
      <c r="DHD55" s="2" t="s">
        <v>5</v>
      </c>
      <c r="DHE55" s="2">
        <v>1020</v>
      </c>
      <c r="DHF55" s="2">
        <v>5204</v>
      </c>
      <c r="DHG55" s="2">
        <v>27993</v>
      </c>
      <c r="DHH55" s="2">
        <v>3813</v>
      </c>
      <c r="DHI55" s="2">
        <v>0</v>
      </c>
      <c r="DHJ55" s="2">
        <v>21014</v>
      </c>
      <c r="DHK55" s="2">
        <v>1206</v>
      </c>
      <c r="DHL55" s="2">
        <v>1867</v>
      </c>
      <c r="DHM55" s="2">
        <v>1648</v>
      </c>
      <c r="DHN55" s="2">
        <v>29012</v>
      </c>
      <c r="DHO55" s="2">
        <v>579500</v>
      </c>
      <c r="DHP55" s="2">
        <v>1191</v>
      </c>
      <c r="DHQ55" s="2">
        <v>1290</v>
      </c>
      <c r="DHR55" s="2">
        <v>1670</v>
      </c>
      <c r="DHS55" s="2">
        <v>25577</v>
      </c>
      <c r="DHT55" s="2">
        <v>10684</v>
      </c>
      <c r="DHU55" s="2">
        <v>9483</v>
      </c>
      <c r="DHV55" s="2">
        <v>1372</v>
      </c>
      <c r="DHW55" s="2">
        <v>0</v>
      </c>
      <c r="DHX55" s="2">
        <v>19849</v>
      </c>
      <c r="DHY55" s="2">
        <v>3637</v>
      </c>
      <c r="DHZ55" s="2">
        <v>2672</v>
      </c>
      <c r="DIA55" s="2">
        <v>1168</v>
      </c>
      <c r="DIB55" s="2">
        <v>1746</v>
      </c>
      <c r="DIC55" s="2">
        <v>1187</v>
      </c>
      <c r="DID55" s="2">
        <v>7015</v>
      </c>
      <c r="DIE55" s="2">
        <v>13025</v>
      </c>
      <c r="DIF55" s="2">
        <v>4719</v>
      </c>
      <c r="DIG55" s="2">
        <v>2520</v>
      </c>
      <c r="DIH55" s="2">
        <v>2834</v>
      </c>
      <c r="DII55" s="2">
        <v>9457</v>
      </c>
      <c r="DIJ55" s="2">
        <v>2675</v>
      </c>
      <c r="DIK55" s="2">
        <v>2926</v>
      </c>
      <c r="DIL55" s="2">
        <v>3842</v>
      </c>
      <c r="DIM55" s="2">
        <v>3527</v>
      </c>
      <c r="DIN55" s="2">
        <v>283</v>
      </c>
      <c r="DIO55" s="2">
        <v>3011</v>
      </c>
      <c r="DIP55" s="2">
        <v>1559</v>
      </c>
      <c r="DIQ55" s="2">
        <v>1891</v>
      </c>
      <c r="DIR55" s="2">
        <v>5040</v>
      </c>
      <c r="DIS55" s="2">
        <v>23874</v>
      </c>
      <c r="DIT55" s="2">
        <v>0</v>
      </c>
      <c r="DIU55" s="2">
        <v>183644</v>
      </c>
      <c r="DIV55" s="2">
        <v>161</v>
      </c>
      <c r="DIW55" s="2">
        <v>13380</v>
      </c>
      <c r="DIX55" s="2">
        <v>2764</v>
      </c>
      <c r="DIY55" s="2">
        <v>9205</v>
      </c>
      <c r="DIZ55" s="2">
        <v>1194</v>
      </c>
      <c r="DJA55" s="2">
        <v>0</v>
      </c>
      <c r="DJB55" s="2" t="s">
        <v>5</v>
      </c>
      <c r="DJC55" s="2">
        <v>2951</v>
      </c>
      <c r="DJD55" s="2">
        <v>14128</v>
      </c>
      <c r="DJE55" s="2">
        <v>1014</v>
      </c>
      <c r="DJF55" s="2">
        <v>125</v>
      </c>
      <c r="DJG55" s="2">
        <v>2252</v>
      </c>
      <c r="DJH55" s="2">
        <v>40774</v>
      </c>
      <c r="DJI55" s="2">
        <v>2222</v>
      </c>
      <c r="DJJ55" s="2">
        <v>17807</v>
      </c>
      <c r="DJK55" s="2">
        <v>2989</v>
      </c>
      <c r="DJL55" s="2">
        <v>4662</v>
      </c>
      <c r="DJM55" s="2" t="s">
        <v>5</v>
      </c>
      <c r="DJN55" s="2">
        <v>3400</v>
      </c>
      <c r="DJO55" s="2" t="s">
        <v>5</v>
      </c>
      <c r="DJP55" s="2">
        <v>24372</v>
      </c>
      <c r="DJQ55" s="2">
        <v>1124</v>
      </c>
      <c r="DJR55" s="2">
        <v>58998</v>
      </c>
      <c r="DJS55" s="2">
        <v>6925</v>
      </c>
      <c r="DJT55" s="2">
        <v>2778</v>
      </c>
      <c r="DJU55" s="2" t="s">
        <v>5</v>
      </c>
      <c r="DJV55" s="2">
        <v>67207</v>
      </c>
      <c r="DJW55" s="2" t="s">
        <v>5</v>
      </c>
      <c r="DJX55" s="2">
        <v>34191</v>
      </c>
      <c r="DJY55" s="2" t="s">
        <v>5</v>
      </c>
      <c r="DJZ55" s="2">
        <v>8488</v>
      </c>
      <c r="DKA55" s="2" t="s">
        <v>5</v>
      </c>
      <c r="DKB55" s="2" t="s">
        <v>5</v>
      </c>
      <c r="DKC55" s="2" t="s">
        <v>5</v>
      </c>
      <c r="DKD55" s="2" t="s">
        <v>5</v>
      </c>
      <c r="DKE55" s="2" t="s">
        <v>5</v>
      </c>
      <c r="DKF55" s="2" t="s">
        <v>5</v>
      </c>
      <c r="DKG55" s="2" t="s">
        <v>5</v>
      </c>
      <c r="DKH55" s="2" t="s">
        <v>5</v>
      </c>
      <c r="DKI55" s="2" t="s">
        <v>5</v>
      </c>
      <c r="DKJ55" s="2" t="s">
        <v>5</v>
      </c>
      <c r="DKK55" s="2" t="s">
        <v>5</v>
      </c>
      <c r="DKL55" s="2" t="s">
        <v>5</v>
      </c>
      <c r="DKM55" s="2" t="s">
        <v>5</v>
      </c>
      <c r="DKN55" s="2" t="s">
        <v>5</v>
      </c>
      <c r="DKO55" s="2">
        <v>206</v>
      </c>
      <c r="DKP55" s="2" t="s">
        <v>5</v>
      </c>
      <c r="DKQ55" s="2" t="s">
        <v>5</v>
      </c>
      <c r="DKR55" s="2" t="s">
        <v>5</v>
      </c>
      <c r="DKS55" s="2">
        <v>1781</v>
      </c>
      <c r="DKT55" s="2" t="s">
        <v>5</v>
      </c>
      <c r="DKU55" s="2">
        <v>2390</v>
      </c>
      <c r="DKV55" s="2" t="s">
        <v>5</v>
      </c>
      <c r="DKW55" s="2">
        <v>1372</v>
      </c>
      <c r="DKX55" s="2" t="s">
        <v>5</v>
      </c>
      <c r="DKY55" s="2">
        <v>1149</v>
      </c>
      <c r="DKZ55" s="2" t="s">
        <v>5</v>
      </c>
      <c r="DLA55" s="2" t="s">
        <v>5</v>
      </c>
      <c r="DLB55" s="2">
        <v>0</v>
      </c>
      <c r="DLC55" s="2" t="s">
        <v>5</v>
      </c>
      <c r="DLD55" s="2" t="s">
        <v>5</v>
      </c>
      <c r="DLE55" s="2">
        <v>0</v>
      </c>
      <c r="DLF55" s="2" t="s">
        <v>5</v>
      </c>
      <c r="DLG55" s="2" t="s">
        <v>5</v>
      </c>
      <c r="DLH55" s="2">
        <v>1429</v>
      </c>
      <c r="DLI55" s="2">
        <v>6321</v>
      </c>
      <c r="DLJ55" s="2">
        <v>1403</v>
      </c>
      <c r="DLK55" s="2">
        <v>2479</v>
      </c>
      <c r="DLL55" s="2">
        <v>3580</v>
      </c>
      <c r="DLM55" s="2" t="s">
        <v>5</v>
      </c>
      <c r="DLN55" s="2">
        <v>22665</v>
      </c>
      <c r="DLO55" s="2" t="s">
        <v>5</v>
      </c>
      <c r="DLP55" s="2" t="s">
        <v>5</v>
      </c>
      <c r="DLQ55" s="2" t="s">
        <v>5</v>
      </c>
      <c r="DLR55" s="2" t="s">
        <v>5</v>
      </c>
      <c r="DLS55" s="2" t="s">
        <v>5</v>
      </c>
      <c r="DLT55" s="2" t="s">
        <v>5</v>
      </c>
      <c r="DLU55" s="2" t="s">
        <v>5</v>
      </c>
      <c r="DLV55" s="2">
        <v>82226</v>
      </c>
      <c r="DLW55" s="2">
        <v>3294</v>
      </c>
      <c r="DLX55" s="2" t="s">
        <v>5</v>
      </c>
      <c r="DLY55" s="2" t="s">
        <v>5</v>
      </c>
      <c r="DLZ55" s="2" t="s">
        <v>5</v>
      </c>
      <c r="DMA55" s="2">
        <v>2033</v>
      </c>
      <c r="DMB55" s="2" t="s">
        <v>5</v>
      </c>
      <c r="DMC55" s="2" t="s">
        <v>5</v>
      </c>
      <c r="DMD55" s="2">
        <v>36000</v>
      </c>
      <c r="DME55" s="2">
        <v>0</v>
      </c>
      <c r="DMF55" s="2">
        <v>0</v>
      </c>
      <c r="DMG55" s="2">
        <v>93189</v>
      </c>
      <c r="DMH55" s="2" t="s">
        <v>5</v>
      </c>
      <c r="DMI55" s="2" t="s">
        <v>5</v>
      </c>
      <c r="DMJ55" s="2">
        <v>2232</v>
      </c>
      <c r="DMK55" s="2">
        <v>0</v>
      </c>
      <c r="DML55" s="2">
        <v>5169</v>
      </c>
      <c r="DMM55" s="2" t="s">
        <v>5</v>
      </c>
      <c r="DMN55" s="2">
        <v>19337</v>
      </c>
      <c r="DMO55" s="2">
        <v>9191</v>
      </c>
      <c r="DMP55" s="2" t="s">
        <v>5</v>
      </c>
      <c r="DMQ55" s="2">
        <v>1605</v>
      </c>
      <c r="DMR55" s="2">
        <v>5481</v>
      </c>
      <c r="DMS55" s="2">
        <v>47291</v>
      </c>
      <c r="DMT55" s="2">
        <v>1106000</v>
      </c>
      <c r="DMU55" s="2">
        <v>41247</v>
      </c>
      <c r="DMV55" s="2">
        <v>1374</v>
      </c>
      <c r="DMW55" s="2">
        <v>1104</v>
      </c>
      <c r="DMX55" s="2">
        <v>2717</v>
      </c>
      <c r="DMY55" s="2">
        <v>0</v>
      </c>
      <c r="DMZ55" s="2">
        <v>11767</v>
      </c>
      <c r="DNA55" s="2">
        <v>2567</v>
      </c>
      <c r="DNB55" s="2" t="s">
        <v>5</v>
      </c>
      <c r="DNC55" s="2">
        <v>1072</v>
      </c>
      <c r="DND55" s="2">
        <v>8911</v>
      </c>
      <c r="DNE55" s="2" t="s">
        <v>5</v>
      </c>
      <c r="DNF55" s="2">
        <v>0</v>
      </c>
      <c r="DNG55" s="2">
        <v>0</v>
      </c>
      <c r="DNH55" s="2" t="s">
        <v>5</v>
      </c>
      <c r="DNI55" s="2" t="s">
        <v>5</v>
      </c>
      <c r="DNJ55" s="2" t="s">
        <v>5</v>
      </c>
      <c r="DNK55" s="2">
        <v>23134</v>
      </c>
      <c r="DNL55" s="2">
        <v>5117</v>
      </c>
      <c r="DNM55" s="2">
        <v>21571</v>
      </c>
      <c r="DNN55" s="2" t="s">
        <v>5</v>
      </c>
      <c r="DNO55" s="2" t="s">
        <v>5</v>
      </c>
      <c r="DNP55" s="2" t="s">
        <v>5</v>
      </c>
      <c r="DNQ55" s="2">
        <v>21094</v>
      </c>
      <c r="DNR55" s="2" t="s">
        <v>5</v>
      </c>
      <c r="DNS55" s="2" t="s">
        <v>5</v>
      </c>
      <c r="DNT55" s="2">
        <v>9760</v>
      </c>
      <c r="DNU55" s="2" t="s">
        <v>5</v>
      </c>
      <c r="DNV55" s="2">
        <v>85862</v>
      </c>
      <c r="DNW55" s="2">
        <v>4754</v>
      </c>
      <c r="DNX55" s="2" t="s">
        <v>5</v>
      </c>
      <c r="DNY55" s="2" t="s">
        <v>5</v>
      </c>
      <c r="DNZ55" s="2" t="s">
        <v>5</v>
      </c>
      <c r="DOA55" s="2" t="s">
        <v>5</v>
      </c>
      <c r="DOB55" s="2" t="s">
        <v>5</v>
      </c>
      <c r="DOC55" s="2">
        <v>5164</v>
      </c>
      <c r="DOD55" s="2" t="s">
        <v>5</v>
      </c>
      <c r="DOE55" s="2" t="s">
        <v>5</v>
      </c>
      <c r="DOF55" s="2" t="s">
        <v>5</v>
      </c>
      <c r="DOG55" s="2" t="s">
        <v>5</v>
      </c>
      <c r="DOH55" s="2">
        <v>2745</v>
      </c>
      <c r="DOI55" s="2" t="s">
        <v>5</v>
      </c>
      <c r="DOJ55" s="2">
        <v>2195879</v>
      </c>
      <c r="DOK55" s="2">
        <v>881</v>
      </c>
      <c r="DOL55" s="2" t="s">
        <v>5</v>
      </c>
      <c r="DOM55" s="2">
        <v>17908</v>
      </c>
      <c r="DON55" s="2">
        <v>1242</v>
      </c>
      <c r="DOO55" s="2" t="s">
        <v>5</v>
      </c>
      <c r="DOP55" s="2" t="s">
        <v>5</v>
      </c>
      <c r="DOQ55" s="2">
        <v>74071</v>
      </c>
      <c r="DOR55" s="2" t="s">
        <v>5</v>
      </c>
      <c r="DOS55" s="2" t="s">
        <v>5</v>
      </c>
      <c r="DOT55" s="2">
        <v>3224</v>
      </c>
      <c r="DOU55" s="2" t="s">
        <v>5</v>
      </c>
      <c r="DOV55" s="2">
        <v>6972</v>
      </c>
      <c r="DOW55" s="2">
        <v>397000</v>
      </c>
      <c r="DOX55" s="2" t="s">
        <v>5</v>
      </c>
      <c r="DOY55" s="2" t="s">
        <v>5</v>
      </c>
      <c r="DOZ55" s="2" t="s">
        <v>5</v>
      </c>
      <c r="DPA55" s="2" t="s">
        <v>5</v>
      </c>
      <c r="DPB55" s="2" t="s">
        <v>5</v>
      </c>
      <c r="DPC55" s="2" t="s">
        <v>5</v>
      </c>
      <c r="DPD55" s="2">
        <v>140200</v>
      </c>
      <c r="DPE55" s="2">
        <v>0</v>
      </c>
      <c r="DPF55" s="2">
        <v>5266</v>
      </c>
      <c r="DPG55" s="2" t="s">
        <v>5</v>
      </c>
      <c r="DPH55" s="2" t="s">
        <v>5</v>
      </c>
      <c r="DPI55" s="2" t="s">
        <v>5</v>
      </c>
      <c r="DPJ55" s="2" t="s">
        <v>5</v>
      </c>
      <c r="DPK55" s="2">
        <v>4695</v>
      </c>
      <c r="DPL55" s="2">
        <v>28408</v>
      </c>
      <c r="DPM55" s="2" t="s">
        <v>5</v>
      </c>
      <c r="DPN55" s="2" t="s">
        <v>5</v>
      </c>
      <c r="DPO55" s="2">
        <v>15983</v>
      </c>
      <c r="DPP55" s="2">
        <v>16307</v>
      </c>
      <c r="DPQ55" s="2" t="s">
        <v>5</v>
      </c>
      <c r="DPR55" s="2">
        <v>5137</v>
      </c>
      <c r="DPS55" s="2">
        <v>23804</v>
      </c>
      <c r="DPT55" s="2">
        <v>24100</v>
      </c>
      <c r="DPU55" s="2">
        <v>90236</v>
      </c>
      <c r="DPV55" s="2" t="s">
        <v>5</v>
      </c>
      <c r="DPW55" s="2" t="s">
        <v>5</v>
      </c>
      <c r="DPX55" s="2">
        <v>965</v>
      </c>
      <c r="DPY55" s="2">
        <v>8231</v>
      </c>
      <c r="DPZ55" s="2">
        <v>37989</v>
      </c>
      <c r="DQA55" s="2">
        <v>0</v>
      </c>
      <c r="DQB55" s="2">
        <v>4142</v>
      </c>
      <c r="DQC55" s="2" t="s">
        <v>5</v>
      </c>
      <c r="DQD55" s="2" t="s">
        <v>5</v>
      </c>
      <c r="DQE55" s="2">
        <v>26054</v>
      </c>
      <c r="DQF55" s="2">
        <v>1242</v>
      </c>
      <c r="DQG55" s="2">
        <v>2325</v>
      </c>
      <c r="DQH55" s="2">
        <v>1751</v>
      </c>
      <c r="DQI55" s="2" t="s">
        <v>5</v>
      </c>
      <c r="DQJ55" s="2" t="s">
        <v>5</v>
      </c>
      <c r="DQK55" s="2">
        <v>11237</v>
      </c>
      <c r="DQL55" s="2" t="s">
        <v>5</v>
      </c>
      <c r="DQM55" s="2" t="s">
        <v>5</v>
      </c>
      <c r="DQN55" s="2" t="s">
        <v>5</v>
      </c>
      <c r="DQO55" s="2" t="s">
        <v>5</v>
      </c>
      <c r="DQP55" s="2">
        <v>7924</v>
      </c>
      <c r="DQQ55" s="2">
        <v>4207</v>
      </c>
      <c r="DQR55" s="2" t="s">
        <v>5</v>
      </c>
      <c r="DQS55" s="2" t="s">
        <v>5</v>
      </c>
      <c r="DQT55" s="2">
        <v>0</v>
      </c>
      <c r="DQU55" s="2" t="s">
        <v>5</v>
      </c>
      <c r="DQV55" s="2" t="s">
        <v>5</v>
      </c>
      <c r="DQW55" s="2">
        <v>519</v>
      </c>
      <c r="DQX55" s="2" t="s">
        <v>5</v>
      </c>
      <c r="DQY55" s="2" t="s">
        <v>5</v>
      </c>
      <c r="DQZ55" s="2" t="s">
        <v>5</v>
      </c>
      <c r="DRA55" s="2" t="s">
        <v>5</v>
      </c>
      <c r="DRB55" s="2">
        <v>19974</v>
      </c>
      <c r="DRC55" s="2">
        <v>20146</v>
      </c>
      <c r="DRD55" s="2" t="s">
        <v>5</v>
      </c>
      <c r="DRE55" s="2" t="s">
        <v>5</v>
      </c>
      <c r="DRF55" s="2">
        <v>9178</v>
      </c>
      <c r="DRG55" s="2">
        <v>36872</v>
      </c>
      <c r="DRH55" s="2">
        <v>138</v>
      </c>
      <c r="DRI55" s="2">
        <v>1283</v>
      </c>
      <c r="DRJ55" s="2">
        <v>0</v>
      </c>
      <c r="DRK55" s="2">
        <v>1264</v>
      </c>
      <c r="DRL55" s="2">
        <v>1306</v>
      </c>
      <c r="DRM55" s="2">
        <v>0</v>
      </c>
      <c r="DRN55" s="2">
        <v>22178</v>
      </c>
      <c r="DRO55" s="2">
        <v>4007</v>
      </c>
      <c r="DRP55" s="2">
        <v>1242</v>
      </c>
      <c r="DRQ55" s="2">
        <v>1514</v>
      </c>
      <c r="DRR55" s="2">
        <v>2648</v>
      </c>
      <c r="DRS55" s="2">
        <v>6227</v>
      </c>
      <c r="DRT55" s="2">
        <v>58555</v>
      </c>
      <c r="DRU55" s="2" t="s">
        <v>5</v>
      </c>
      <c r="DRV55" s="2">
        <v>51265</v>
      </c>
      <c r="DRW55" s="2" t="s">
        <v>5</v>
      </c>
      <c r="DRX55" s="2" t="s">
        <v>5</v>
      </c>
      <c r="DRY55" s="2" t="s">
        <v>5</v>
      </c>
      <c r="DRZ55" s="2">
        <v>11814</v>
      </c>
      <c r="DSA55" s="2" t="s">
        <v>5</v>
      </c>
      <c r="DSB55" s="2" t="s">
        <v>5</v>
      </c>
      <c r="DSC55" s="2" t="s">
        <v>5</v>
      </c>
      <c r="DSD55" s="2">
        <v>1082</v>
      </c>
      <c r="DSE55" s="2" t="s">
        <v>5</v>
      </c>
      <c r="DSF55" s="2">
        <v>7621</v>
      </c>
      <c r="DSG55" s="2">
        <v>3442</v>
      </c>
      <c r="DSH55" s="2">
        <v>6183</v>
      </c>
      <c r="DSI55" s="2" t="s">
        <v>5</v>
      </c>
      <c r="DSJ55" s="2">
        <v>37642</v>
      </c>
      <c r="DSK55" s="2" t="s">
        <v>5</v>
      </c>
      <c r="DSL55" s="2">
        <v>0</v>
      </c>
      <c r="DSM55" s="2">
        <v>2111</v>
      </c>
      <c r="DSN55" s="2">
        <v>1054</v>
      </c>
      <c r="DSO55" s="2">
        <v>2737</v>
      </c>
      <c r="DSP55" s="2">
        <v>122</v>
      </c>
      <c r="DSQ55" s="2">
        <v>2120</v>
      </c>
      <c r="DSR55" s="2">
        <v>2658</v>
      </c>
      <c r="DSS55" s="2">
        <v>19122</v>
      </c>
      <c r="DST55" s="2">
        <v>300</v>
      </c>
      <c r="DSU55" s="2">
        <v>40455</v>
      </c>
      <c r="DSV55" s="2">
        <v>168</v>
      </c>
      <c r="DSW55" s="2">
        <v>2738</v>
      </c>
      <c r="DSX55" s="2">
        <v>380</v>
      </c>
      <c r="DSY55" s="2">
        <v>8470</v>
      </c>
      <c r="DSZ55" s="2">
        <v>0</v>
      </c>
      <c r="DTA55" s="2">
        <v>1145</v>
      </c>
      <c r="DTB55" s="2">
        <v>4203</v>
      </c>
      <c r="DTC55" s="2">
        <v>3273</v>
      </c>
      <c r="DTD55" s="2">
        <v>1215</v>
      </c>
      <c r="DTE55" s="2">
        <v>9</v>
      </c>
      <c r="DTF55" s="2">
        <v>669</v>
      </c>
      <c r="DTG55" s="2">
        <v>2412000</v>
      </c>
      <c r="DTH55" s="2">
        <v>1988</v>
      </c>
      <c r="DTI55" s="2">
        <v>6656</v>
      </c>
      <c r="DTJ55" s="2">
        <v>586</v>
      </c>
      <c r="DTK55" s="2">
        <v>2531</v>
      </c>
      <c r="DTL55" s="2">
        <v>6636</v>
      </c>
      <c r="DTM55" s="2">
        <v>145</v>
      </c>
      <c r="DTN55" s="2">
        <v>740</v>
      </c>
      <c r="DTO55" s="2">
        <v>20218</v>
      </c>
      <c r="DTP55" s="2">
        <v>1659</v>
      </c>
      <c r="DTQ55" s="2">
        <v>1439</v>
      </c>
      <c r="DTR55" s="2">
        <v>249</v>
      </c>
      <c r="DTS55" s="2">
        <v>158522</v>
      </c>
      <c r="DTT55" s="2">
        <v>579</v>
      </c>
      <c r="DTU55" s="2">
        <v>2620</v>
      </c>
      <c r="DTV55" s="2">
        <v>7191</v>
      </c>
      <c r="DTW55" s="2">
        <v>44</v>
      </c>
      <c r="DTX55" s="2">
        <v>1704</v>
      </c>
      <c r="DTY55" s="2">
        <v>5505</v>
      </c>
      <c r="DTZ55" s="2">
        <v>1491</v>
      </c>
      <c r="DUA55" s="2">
        <v>11415</v>
      </c>
      <c r="DUB55" s="2">
        <v>949</v>
      </c>
      <c r="DUC55" s="2">
        <v>895</v>
      </c>
      <c r="DUD55" s="2">
        <v>1899</v>
      </c>
      <c r="DUE55" s="2">
        <v>265</v>
      </c>
      <c r="DUF55" s="2">
        <v>1266</v>
      </c>
      <c r="DUG55" s="2">
        <v>3927</v>
      </c>
      <c r="DUH55" s="2">
        <v>1458316</v>
      </c>
      <c r="DUI55" s="2">
        <v>3893</v>
      </c>
      <c r="DUJ55" s="2">
        <v>12108</v>
      </c>
      <c r="DUK55" s="2">
        <v>71</v>
      </c>
      <c r="DUL55" s="2">
        <v>7755</v>
      </c>
      <c r="DUM55" s="2">
        <v>12398</v>
      </c>
      <c r="DUN55" s="2">
        <v>6715</v>
      </c>
      <c r="DUO55" s="2">
        <v>962</v>
      </c>
      <c r="DUP55" s="2">
        <v>11234</v>
      </c>
      <c r="DUQ55" s="2">
        <v>1331</v>
      </c>
      <c r="DUR55" s="2">
        <v>4835</v>
      </c>
      <c r="DUS55" s="2">
        <v>935</v>
      </c>
      <c r="DUT55" s="2">
        <v>297</v>
      </c>
      <c r="DUU55" s="2">
        <v>29015</v>
      </c>
      <c r="DUV55" s="2">
        <v>0</v>
      </c>
      <c r="DUW55" s="2">
        <v>2207</v>
      </c>
      <c r="DUX55" s="2">
        <v>86</v>
      </c>
      <c r="DUY55" s="2">
        <v>2520</v>
      </c>
      <c r="DUZ55" s="2">
        <v>4407</v>
      </c>
      <c r="DVA55" s="2">
        <v>5268</v>
      </c>
      <c r="DVB55" s="2">
        <v>74680</v>
      </c>
      <c r="DVC55" s="2">
        <v>615</v>
      </c>
      <c r="DVD55" s="2">
        <v>1379</v>
      </c>
      <c r="DVE55" s="2">
        <v>3635</v>
      </c>
      <c r="DVF55" s="2">
        <v>3541</v>
      </c>
      <c r="DVG55" s="2">
        <v>1630</v>
      </c>
      <c r="DVH55" s="2">
        <v>1594</v>
      </c>
      <c r="DVI55" s="2">
        <v>10483</v>
      </c>
      <c r="DVJ55" s="2">
        <v>2343</v>
      </c>
      <c r="DVK55" s="2">
        <v>1159</v>
      </c>
      <c r="DVL55" s="2">
        <v>479</v>
      </c>
      <c r="DVM55" s="2">
        <v>2076</v>
      </c>
      <c r="DVN55" s="2">
        <v>7448</v>
      </c>
      <c r="DVO55" s="2">
        <v>1586</v>
      </c>
      <c r="DVP55" s="2">
        <v>869</v>
      </c>
      <c r="DVQ55" s="2">
        <v>1882</v>
      </c>
      <c r="DVR55" s="2">
        <v>885</v>
      </c>
      <c r="DVS55" s="2">
        <v>754</v>
      </c>
      <c r="DVT55" s="2">
        <v>1172</v>
      </c>
      <c r="DVU55" s="2">
        <v>5563</v>
      </c>
      <c r="DVV55" s="2">
        <v>13004</v>
      </c>
      <c r="DVW55" s="2">
        <v>797</v>
      </c>
      <c r="DVX55" s="2">
        <v>394</v>
      </c>
      <c r="DVY55" s="2">
        <v>8251</v>
      </c>
      <c r="DVZ55" s="2">
        <v>4610</v>
      </c>
      <c r="DWA55" s="2">
        <v>290</v>
      </c>
      <c r="DWB55" s="2">
        <v>570</v>
      </c>
      <c r="DWC55" s="2">
        <v>228</v>
      </c>
      <c r="DWD55" s="2">
        <v>8701</v>
      </c>
      <c r="DWE55" s="2">
        <v>50</v>
      </c>
      <c r="DWF55" s="2">
        <v>2965</v>
      </c>
      <c r="DWG55" s="2">
        <v>26977</v>
      </c>
      <c r="DWH55" s="2">
        <v>1687</v>
      </c>
      <c r="DWI55" s="2">
        <v>2891</v>
      </c>
      <c r="DWJ55" s="2">
        <v>38563</v>
      </c>
      <c r="DWK55" s="2">
        <v>2406</v>
      </c>
      <c r="DWL55" s="2">
        <v>485</v>
      </c>
      <c r="DWM55" s="2">
        <v>2621</v>
      </c>
      <c r="DWN55" s="2">
        <v>2240</v>
      </c>
      <c r="DWO55" s="2">
        <v>308</v>
      </c>
      <c r="DWP55" s="2">
        <v>2056</v>
      </c>
      <c r="DWQ55" s="2">
        <v>461</v>
      </c>
      <c r="DWR55" s="2">
        <v>1218</v>
      </c>
      <c r="DWS55" s="2">
        <v>2311</v>
      </c>
      <c r="DWT55" s="2">
        <v>1422</v>
      </c>
      <c r="DWU55" s="2">
        <v>766</v>
      </c>
      <c r="DWV55" s="2">
        <v>5398</v>
      </c>
      <c r="DWW55" s="2">
        <v>347</v>
      </c>
      <c r="DWX55" s="2">
        <v>5253</v>
      </c>
      <c r="DWY55" s="2">
        <v>1266</v>
      </c>
      <c r="DWZ55" s="2">
        <v>1115</v>
      </c>
      <c r="DXA55" s="2">
        <v>1239</v>
      </c>
      <c r="DXB55" s="2">
        <v>2545</v>
      </c>
      <c r="DXC55" s="2">
        <v>3971</v>
      </c>
      <c r="DXD55" s="2">
        <v>2330777</v>
      </c>
      <c r="DXE55" s="2">
        <v>4893</v>
      </c>
      <c r="DXF55" s="2">
        <v>858</v>
      </c>
      <c r="DXG55" s="2">
        <v>22335</v>
      </c>
      <c r="DXH55" s="2">
        <v>767</v>
      </c>
      <c r="DXI55" s="2">
        <v>8876</v>
      </c>
      <c r="DXJ55" s="2">
        <v>10583</v>
      </c>
      <c r="DXK55" s="2">
        <v>4749</v>
      </c>
      <c r="DXL55" s="2">
        <v>1170</v>
      </c>
      <c r="DXM55" s="2">
        <v>89785</v>
      </c>
      <c r="DXN55" s="2">
        <v>241</v>
      </c>
      <c r="DXO55" s="2">
        <v>4747</v>
      </c>
      <c r="DXP55" s="2">
        <v>241</v>
      </c>
      <c r="DXQ55" s="2">
        <v>800</v>
      </c>
      <c r="DXR55" s="2">
        <v>466</v>
      </c>
      <c r="DXS55" s="2">
        <v>1138</v>
      </c>
      <c r="DXT55" s="2">
        <v>329</v>
      </c>
      <c r="DXU55" s="2">
        <v>0</v>
      </c>
      <c r="DXV55" s="2">
        <v>0</v>
      </c>
      <c r="DXW55" s="2">
        <v>551</v>
      </c>
      <c r="DXX55" s="2">
        <v>8109</v>
      </c>
      <c r="DXY55" s="2">
        <v>3329</v>
      </c>
      <c r="DXZ55" s="2">
        <v>920</v>
      </c>
      <c r="DYA55" s="2">
        <v>2845</v>
      </c>
      <c r="DYB55" s="2">
        <v>15645</v>
      </c>
      <c r="DYC55" s="2">
        <v>0</v>
      </c>
      <c r="DYD55" s="2">
        <v>781</v>
      </c>
      <c r="DYE55" s="2">
        <v>8445</v>
      </c>
      <c r="DYF55" s="2">
        <v>79</v>
      </c>
      <c r="DYG55" s="2">
        <v>530</v>
      </c>
      <c r="DYH55" s="2">
        <v>350</v>
      </c>
      <c r="DYI55" s="2">
        <v>6560</v>
      </c>
      <c r="DYJ55" s="2">
        <v>72540</v>
      </c>
      <c r="DYK55" s="2">
        <v>7536759</v>
      </c>
      <c r="DYL55" s="2">
        <v>4156</v>
      </c>
      <c r="DYM55" s="2">
        <v>28529</v>
      </c>
      <c r="DYN55" s="2">
        <v>8792</v>
      </c>
      <c r="DYO55" s="2">
        <v>1779</v>
      </c>
      <c r="DYP55" s="2">
        <v>10982</v>
      </c>
      <c r="DYQ55" s="2">
        <v>498</v>
      </c>
      <c r="DYR55" s="2">
        <v>15393</v>
      </c>
      <c r="DYS55" s="2">
        <v>19349</v>
      </c>
      <c r="DYT55" s="2">
        <v>766</v>
      </c>
      <c r="DYU55" s="2">
        <v>161</v>
      </c>
      <c r="DYV55" s="2">
        <v>2215</v>
      </c>
      <c r="DYW55" s="2">
        <v>6228</v>
      </c>
      <c r="DYX55" s="2">
        <v>1460</v>
      </c>
      <c r="DYY55" s="2">
        <v>933</v>
      </c>
      <c r="DYZ55" s="2">
        <v>5581</v>
      </c>
      <c r="DZA55" s="2">
        <v>971</v>
      </c>
      <c r="DZB55" s="2">
        <v>4031</v>
      </c>
      <c r="DZC55" s="2">
        <v>842</v>
      </c>
      <c r="DZD55" s="2">
        <v>1427</v>
      </c>
      <c r="DZE55" s="2">
        <v>7265</v>
      </c>
      <c r="DZF55" s="2">
        <v>7593</v>
      </c>
      <c r="DZG55" s="2">
        <v>4371</v>
      </c>
      <c r="DZH55" s="2">
        <v>3237</v>
      </c>
      <c r="DZI55" s="2">
        <v>17779</v>
      </c>
      <c r="DZJ55" s="2">
        <v>7071</v>
      </c>
      <c r="DZK55" s="2">
        <v>82958</v>
      </c>
      <c r="DZL55" s="2">
        <v>550</v>
      </c>
      <c r="DZM55" s="2">
        <v>2065</v>
      </c>
      <c r="DZN55" s="2">
        <v>3085</v>
      </c>
      <c r="DZO55" s="2">
        <v>555</v>
      </c>
      <c r="DZP55" s="2">
        <v>950</v>
      </c>
      <c r="DZQ55" s="2">
        <v>1420</v>
      </c>
      <c r="DZR55" s="2">
        <v>335</v>
      </c>
      <c r="DZS55" s="2">
        <v>3204</v>
      </c>
      <c r="DZT55" s="2">
        <v>18222</v>
      </c>
      <c r="DZU55" s="2">
        <v>13239</v>
      </c>
      <c r="DZV55" s="2">
        <v>277049</v>
      </c>
      <c r="DZW55" s="2">
        <v>1773</v>
      </c>
      <c r="DZX55" s="2">
        <v>4317</v>
      </c>
      <c r="DZY55" s="2">
        <v>3890</v>
      </c>
      <c r="DZZ55" s="2">
        <v>2015</v>
      </c>
      <c r="EAA55" s="2">
        <v>2079</v>
      </c>
      <c r="EAB55" s="2">
        <v>614</v>
      </c>
      <c r="EAC55" s="2">
        <v>847</v>
      </c>
      <c r="EAD55" s="2">
        <v>1059</v>
      </c>
      <c r="EAE55" s="2">
        <v>311</v>
      </c>
      <c r="EAF55" s="2">
        <v>567</v>
      </c>
      <c r="EAG55" s="2">
        <v>581</v>
      </c>
      <c r="EAH55" s="2">
        <v>961</v>
      </c>
      <c r="EAI55" s="2">
        <v>1027</v>
      </c>
      <c r="EAJ55" s="2">
        <v>3501</v>
      </c>
      <c r="EAK55" s="2">
        <v>3852</v>
      </c>
      <c r="EAL55" s="2">
        <v>7046</v>
      </c>
      <c r="EAM55" s="2">
        <v>239</v>
      </c>
      <c r="EAN55" s="2">
        <v>509</v>
      </c>
      <c r="EAO55" s="2">
        <v>125</v>
      </c>
      <c r="EAP55" s="2">
        <v>396</v>
      </c>
      <c r="EAQ55" s="2">
        <v>514</v>
      </c>
      <c r="EAR55" s="2">
        <v>448</v>
      </c>
      <c r="EAS55" s="2">
        <v>1529</v>
      </c>
      <c r="EAT55" s="2">
        <v>1815</v>
      </c>
      <c r="EAU55" s="2">
        <v>10835</v>
      </c>
      <c r="EAV55" s="2">
        <v>265</v>
      </c>
      <c r="EAW55" s="2">
        <v>1015</v>
      </c>
      <c r="EAX55" s="2">
        <v>6465</v>
      </c>
      <c r="EAY55" s="2">
        <v>501</v>
      </c>
      <c r="EAZ55" s="2">
        <v>1727</v>
      </c>
      <c r="EBA55" s="2">
        <v>1585</v>
      </c>
      <c r="EBB55" s="2">
        <v>23811</v>
      </c>
      <c r="EBC55" s="2">
        <v>10284</v>
      </c>
      <c r="EBD55" s="2">
        <v>840</v>
      </c>
      <c r="EBE55" s="2">
        <v>4759</v>
      </c>
      <c r="EBF55" s="2">
        <v>2930</v>
      </c>
      <c r="EBG55" s="2">
        <v>5460</v>
      </c>
      <c r="EBH55" s="2">
        <v>9287</v>
      </c>
      <c r="EBI55" s="2">
        <v>9548</v>
      </c>
      <c r="EBJ55" s="2">
        <v>6111</v>
      </c>
      <c r="EBK55" s="2">
        <v>2467</v>
      </c>
      <c r="EBL55" s="2">
        <v>788</v>
      </c>
      <c r="EBM55" s="2">
        <v>205</v>
      </c>
      <c r="EBN55" s="2">
        <v>978</v>
      </c>
      <c r="EBO55" s="2">
        <v>692</v>
      </c>
      <c r="EBP55" s="2">
        <v>1296</v>
      </c>
      <c r="EBQ55" s="2">
        <v>254</v>
      </c>
      <c r="EBR55" s="2">
        <v>208</v>
      </c>
      <c r="EBS55" s="2">
        <v>2083</v>
      </c>
      <c r="EBT55" s="2">
        <v>133308</v>
      </c>
      <c r="EBU55" s="2">
        <v>7832</v>
      </c>
      <c r="EBV55" s="2">
        <v>5272</v>
      </c>
      <c r="EBW55" s="2">
        <v>5818</v>
      </c>
      <c r="EBX55" s="2">
        <v>949</v>
      </c>
      <c r="EBY55" s="2">
        <v>2987</v>
      </c>
      <c r="EBZ55" s="2">
        <v>5969</v>
      </c>
      <c r="ECA55" s="2">
        <v>2688</v>
      </c>
      <c r="ECB55" s="2">
        <v>10849</v>
      </c>
      <c r="ECC55" s="2">
        <v>8822</v>
      </c>
      <c r="ECD55" s="2">
        <v>7839</v>
      </c>
      <c r="ECE55" s="2">
        <v>390</v>
      </c>
      <c r="ECF55" s="2">
        <v>954</v>
      </c>
      <c r="ECG55" s="2">
        <v>17433</v>
      </c>
      <c r="ECH55" s="2">
        <v>1632</v>
      </c>
      <c r="ECI55" s="2">
        <v>36125</v>
      </c>
      <c r="ECJ55" s="2">
        <v>11496</v>
      </c>
      <c r="ECK55" s="2">
        <v>16383</v>
      </c>
      <c r="ECL55" s="2">
        <v>995</v>
      </c>
      <c r="ECM55" s="2">
        <v>216</v>
      </c>
      <c r="ECN55" s="2">
        <v>5770</v>
      </c>
      <c r="ECO55" s="2">
        <v>10055</v>
      </c>
      <c r="ECP55" s="2">
        <v>2038</v>
      </c>
      <c r="ECQ55" s="2">
        <v>15549</v>
      </c>
      <c r="ECR55" s="2">
        <v>2185</v>
      </c>
      <c r="ECS55" s="2">
        <v>3749</v>
      </c>
      <c r="ECT55" s="2">
        <v>1962</v>
      </c>
      <c r="ECU55" s="2">
        <v>224815</v>
      </c>
      <c r="ECV55" s="2" t="s">
        <v>5</v>
      </c>
      <c r="ECW55" s="2">
        <v>1809</v>
      </c>
      <c r="ECX55" s="2">
        <v>1232</v>
      </c>
      <c r="ECY55" s="2">
        <v>708</v>
      </c>
      <c r="ECZ55" s="2">
        <v>399</v>
      </c>
      <c r="EDA55" s="2">
        <v>193</v>
      </c>
      <c r="EDB55" s="2">
        <v>5438</v>
      </c>
      <c r="EDC55" s="2">
        <v>2891</v>
      </c>
      <c r="EDD55" s="2">
        <v>0</v>
      </c>
      <c r="EDE55" s="2">
        <v>319</v>
      </c>
      <c r="EDF55" s="2">
        <v>81</v>
      </c>
      <c r="EDG55" s="2">
        <v>5381</v>
      </c>
      <c r="EDH55" s="2">
        <v>7457</v>
      </c>
      <c r="EDI55" s="2">
        <v>26172</v>
      </c>
      <c r="EDJ55" s="2">
        <v>17654</v>
      </c>
      <c r="EDK55" s="2">
        <v>15674</v>
      </c>
      <c r="EDL55" s="2">
        <v>1631</v>
      </c>
      <c r="EDM55" s="2">
        <v>1343</v>
      </c>
      <c r="EDN55" s="2">
        <v>2882</v>
      </c>
      <c r="EDO55" s="2">
        <v>3388</v>
      </c>
      <c r="EDP55" s="2">
        <v>3699</v>
      </c>
      <c r="EDQ55" s="2">
        <v>1092</v>
      </c>
      <c r="EDR55" s="2">
        <v>2411</v>
      </c>
      <c r="EDS55" s="2">
        <v>790</v>
      </c>
      <c r="EDT55" s="2">
        <v>13829</v>
      </c>
      <c r="EDU55" s="2">
        <v>7955</v>
      </c>
      <c r="EDV55" s="2">
        <v>468</v>
      </c>
      <c r="EDW55" s="2">
        <v>19687</v>
      </c>
      <c r="EDX55" s="2">
        <v>1364</v>
      </c>
      <c r="EDY55" s="2">
        <v>2353</v>
      </c>
      <c r="EDZ55" s="2">
        <v>3500</v>
      </c>
      <c r="EEA55" s="2">
        <v>3265</v>
      </c>
      <c r="EEB55" s="2">
        <v>3354</v>
      </c>
      <c r="EEC55" s="2">
        <v>6387</v>
      </c>
      <c r="EED55" s="2">
        <v>3567</v>
      </c>
      <c r="EEE55" s="2">
        <v>770</v>
      </c>
      <c r="EEF55" s="2">
        <v>949</v>
      </c>
      <c r="EEG55" s="2">
        <v>1139</v>
      </c>
      <c r="EEH55" s="2">
        <v>1793</v>
      </c>
      <c r="EEI55" s="2">
        <v>1037</v>
      </c>
      <c r="EEJ55" s="2">
        <v>2946</v>
      </c>
      <c r="EEK55" s="2">
        <v>1487</v>
      </c>
      <c r="EEL55" s="2">
        <v>7255</v>
      </c>
      <c r="EEM55" s="2">
        <v>366</v>
      </c>
      <c r="EEN55" s="2">
        <v>235</v>
      </c>
      <c r="EEO55" s="2">
        <v>746</v>
      </c>
      <c r="EEP55" s="2">
        <v>1547</v>
      </c>
      <c r="EEQ55" s="2">
        <v>622</v>
      </c>
      <c r="EER55" s="2">
        <v>717</v>
      </c>
      <c r="EES55" s="2">
        <v>105</v>
      </c>
      <c r="EET55" s="2">
        <v>4877</v>
      </c>
      <c r="EEU55" s="2">
        <v>4618</v>
      </c>
      <c r="EEV55" s="2">
        <v>1534</v>
      </c>
      <c r="EEW55" s="2">
        <v>1149</v>
      </c>
      <c r="EEX55" s="2">
        <v>2936</v>
      </c>
      <c r="EEY55" s="2">
        <v>1506</v>
      </c>
      <c r="EEZ55" s="2">
        <v>660</v>
      </c>
      <c r="EFA55" s="2">
        <v>1436</v>
      </c>
      <c r="EFB55" s="2">
        <v>2384</v>
      </c>
      <c r="EFC55" s="2">
        <v>2342</v>
      </c>
      <c r="EFD55" s="2">
        <v>7596</v>
      </c>
      <c r="EFE55" s="2">
        <v>2131</v>
      </c>
      <c r="EFF55" s="2">
        <v>6697</v>
      </c>
      <c r="EFG55" s="2">
        <v>10076</v>
      </c>
      <c r="EFH55" s="2">
        <v>468</v>
      </c>
      <c r="EFI55" s="2">
        <v>418</v>
      </c>
      <c r="EFJ55" s="2">
        <v>657</v>
      </c>
      <c r="EFK55" s="2">
        <v>3813</v>
      </c>
      <c r="EFL55" s="2">
        <v>4710</v>
      </c>
      <c r="EFM55" s="2">
        <v>1136</v>
      </c>
      <c r="EFN55" s="2">
        <v>6796</v>
      </c>
      <c r="EFO55" s="2">
        <v>5930</v>
      </c>
      <c r="EFP55" s="2">
        <v>1541</v>
      </c>
      <c r="EFQ55" s="2">
        <v>420907</v>
      </c>
      <c r="EFR55" s="2">
        <v>6520</v>
      </c>
      <c r="EFS55" s="2">
        <v>4195</v>
      </c>
      <c r="EFT55" s="2">
        <v>1797</v>
      </c>
      <c r="EFU55" s="2">
        <v>2860</v>
      </c>
      <c r="EFV55" s="2">
        <v>7388</v>
      </c>
      <c r="EFW55" s="2">
        <v>2946</v>
      </c>
      <c r="EFX55" s="2">
        <v>5971</v>
      </c>
      <c r="EFY55" s="2">
        <v>8303</v>
      </c>
      <c r="EFZ55" s="2">
        <v>13512</v>
      </c>
      <c r="EGA55" s="2">
        <v>0</v>
      </c>
      <c r="EGB55" s="2">
        <v>3191</v>
      </c>
      <c r="EGC55" s="2">
        <v>6250</v>
      </c>
      <c r="EGD55" s="2">
        <v>24353</v>
      </c>
      <c r="EGE55" s="2">
        <v>2506</v>
      </c>
      <c r="EGF55" s="2">
        <v>2787</v>
      </c>
      <c r="EGG55" s="2">
        <v>7687</v>
      </c>
      <c r="EGH55" s="2">
        <v>14060</v>
      </c>
      <c r="EGI55" s="2">
        <v>1482</v>
      </c>
      <c r="EGJ55" s="2">
        <v>350</v>
      </c>
      <c r="EGK55" s="2">
        <v>4912</v>
      </c>
      <c r="EGL55" s="2">
        <v>11401</v>
      </c>
      <c r="EGM55" s="2">
        <v>9298</v>
      </c>
      <c r="EGN55" s="2">
        <v>22000</v>
      </c>
      <c r="EGO55" s="2">
        <v>4716</v>
      </c>
      <c r="EGP55" s="2">
        <v>2573</v>
      </c>
      <c r="EGQ55" s="2">
        <v>21699</v>
      </c>
      <c r="EGR55" s="2">
        <v>1006</v>
      </c>
      <c r="EGS55" s="2">
        <v>1518</v>
      </c>
      <c r="EGT55" s="2">
        <v>46161</v>
      </c>
      <c r="EGU55" s="2">
        <v>865</v>
      </c>
      <c r="EGV55" s="2">
        <v>9722</v>
      </c>
      <c r="EGW55" s="2">
        <v>3038</v>
      </c>
      <c r="EGX55" s="2">
        <v>320</v>
      </c>
      <c r="EGY55" s="2">
        <v>386</v>
      </c>
      <c r="EGZ55" s="2">
        <v>147418</v>
      </c>
      <c r="EHA55" s="2">
        <v>83352</v>
      </c>
      <c r="EHB55" s="2">
        <v>4926</v>
      </c>
      <c r="EHC55" s="2">
        <v>11905</v>
      </c>
      <c r="EHD55" s="2">
        <v>1096</v>
      </c>
      <c r="EHE55" s="2">
        <v>16543</v>
      </c>
      <c r="EHF55" s="2">
        <v>15653</v>
      </c>
      <c r="EHG55" s="2">
        <v>19122</v>
      </c>
      <c r="EHH55" s="2">
        <v>492</v>
      </c>
      <c r="EHI55" s="2">
        <v>22109</v>
      </c>
      <c r="EHJ55" s="2">
        <v>132966</v>
      </c>
      <c r="EHK55" s="2">
        <v>1420</v>
      </c>
      <c r="EHL55" s="2">
        <v>7762</v>
      </c>
      <c r="EHM55" s="2">
        <v>3395</v>
      </c>
      <c r="EHN55" s="2">
        <v>428742</v>
      </c>
      <c r="EHO55" s="2">
        <v>0</v>
      </c>
      <c r="EHP55" s="2">
        <v>8886</v>
      </c>
      <c r="EHQ55" s="2">
        <v>4734</v>
      </c>
      <c r="EHR55" s="2">
        <v>1050</v>
      </c>
      <c r="EHS55" s="2">
        <v>81903</v>
      </c>
      <c r="EHT55" s="2">
        <v>2923</v>
      </c>
      <c r="EHU55" s="2">
        <v>377337</v>
      </c>
      <c r="EHV55" s="2">
        <v>1687</v>
      </c>
      <c r="EHW55" s="2">
        <v>3319</v>
      </c>
      <c r="EHX55" s="2">
        <v>4949</v>
      </c>
      <c r="EHY55" s="2">
        <v>3183</v>
      </c>
      <c r="EHZ55" s="2">
        <v>2143</v>
      </c>
      <c r="EIA55" s="2">
        <v>94</v>
      </c>
      <c r="EIB55" s="2">
        <v>3134</v>
      </c>
      <c r="EIC55" s="2">
        <v>6894</v>
      </c>
      <c r="EID55" s="2">
        <v>385</v>
      </c>
      <c r="EIE55" s="2">
        <v>932</v>
      </c>
      <c r="EIF55" s="2">
        <v>8197</v>
      </c>
      <c r="EIG55" s="2">
        <v>1328</v>
      </c>
      <c r="EIH55" s="2">
        <v>9468</v>
      </c>
      <c r="EII55" s="2">
        <v>10167</v>
      </c>
      <c r="EIJ55" s="2">
        <v>10171</v>
      </c>
      <c r="EIK55" s="2">
        <v>24651</v>
      </c>
      <c r="EIL55" s="2">
        <v>2441</v>
      </c>
      <c r="EIM55" s="2">
        <v>2854</v>
      </c>
      <c r="EIN55" s="2">
        <v>5645</v>
      </c>
      <c r="EIO55" s="2">
        <v>3871</v>
      </c>
      <c r="EIP55" s="2">
        <v>2068</v>
      </c>
      <c r="EIQ55" s="2">
        <v>4812</v>
      </c>
      <c r="EIR55" s="2">
        <v>20851</v>
      </c>
      <c r="EIS55" s="2">
        <v>37615</v>
      </c>
      <c r="EIT55" s="2">
        <v>4636</v>
      </c>
      <c r="EIU55" s="2">
        <v>592</v>
      </c>
      <c r="EIV55" s="2">
        <v>5604</v>
      </c>
      <c r="EIW55" s="2">
        <v>23603</v>
      </c>
      <c r="EIX55" s="2">
        <v>129159</v>
      </c>
      <c r="EIY55" s="2">
        <v>47898</v>
      </c>
      <c r="EIZ55" s="2">
        <v>19183</v>
      </c>
      <c r="EJA55" s="2">
        <v>283</v>
      </c>
      <c r="EJB55" s="2">
        <v>5392</v>
      </c>
      <c r="EJC55" s="2">
        <v>40890</v>
      </c>
      <c r="EJD55" s="2">
        <v>5833</v>
      </c>
      <c r="EJE55" s="2">
        <v>4522547</v>
      </c>
      <c r="EJF55" s="2">
        <v>1045</v>
      </c>
      <c r="EJG55" s="2">
        <v>4498</v>
      </c>
      <c r="EJH55" s="2">
        <v>4857</v>
      </c>
      <c r="EJI55" s="2">
        <v>9169</v>
      </c>
      <c r="EJJ55" s="2">
        <v>6326</v>
      </c>
      <c r="EJK55" s="2">
        <v>4420</v>
      </c>
      <c r="EJL55" s="2">
        <v>98580</v>
      </c>
      <c r="EJM55" s="2">
        <v>375</v>
      </c>
      <c r="EJN55" s="2">
        <v>0</v>
      </c>
      <c r="EJO55" s="2">
        <v>476</v>
      </c>
      <c r="EJP55" s="2">
        <v>1373</v>
      </c>
      <c r="EJQ55" s="2">
        <v>199</v>
      </c>
      <c r="EJR55" s="2">
        <v>2431</v>
      </c>
      <c r="EJS55" s="2">
        <v>20390</v>
      </c>
      <c r="EJT55" s="2">
        <v>2764</v>
      </c>
      <c r="EJU55" s="2">
        <v>3413</v>
      </c>
      <c r="EJV55" s="2">
        <v>2911</v>
      </c>
      <c r="EJW55" s="2">
        <v>12022</v>
      </c>
      <c r="EJX55" s="2">
        <v>19975</v>
      </c>
      <c r="EJY55" s="2">
        <v>0</v>
      </c>
      <c r="EJZ55" s="2">
        <v>279</v>
      </c>
      <c r="EKA55" s="2">
        <v>13678</v>
      </c>
      <c r="EKB55" s="2">
        <v>6622</v>
      </c>
      <c r="EKC55" s="2">
        <v>2410</v>
      </c>
      <c r="EKD55" s="2">
        <v>2215</v>
      </c>
      <c r="EKE55" s="2">
        <v>3866</v>
      </c>
      <c r="EKF55" s="2">
        <v>124</v>
      </c>
      <c r="EKG55" s="2">
        <v>1479</v>
      </c>
      <c r="EKH55" s="2">
        <v>3493</v>
      </c>
      <c r="EKI55" s="2">
        <v>1373</v>
      </c>
      <c r="EKJ55" s="2">
        <v>58157</v>
      </c>
      <c r="EKK55" s="2">
        <v>812</v>
      </c>
      <c r="EKL55" s="2">
        <v>131</v>
      </c>
      <c r="EKM55" s="2">
        <v>1318</v>
      </c>
      <c r="EKN55" s="2">
        <v>86989</v>
      </c>
      <c r="EKO55" s="2">
        <v>0</v>
      </c>
      <c r="EKP55" s="2">
        <v>11414</v>
      </c>
      <c r="EKQ55" s="2">
        <v>20908</v>
      </c>
      <c r="EKR55" s="2">
        <v>572</v>
      </c>
      <c r="EKS55" s="2">
        <v>417</v>
      </c>
      <c r="EKT55" s="2">
        <v>5834</v>
      </c>
      <c r="EKU55" s="2">
        <v>679000</v>
      </c>
      <c r="EKV55" s="2">
        <v>248578</v>
      </c>
      <c r="EKW55" s="2">
        <v>995</v>
      </c>
      <c r="EKX55" s="2">
        <v>189944</v>
      </c>
      <c r="EKY55" s="2">
        <v>24569</v>
      </c>
      <c r="EKZ55" s="2">
        <v>20651</v>
      </c>
      <c r="ELA55" s="2">
        <v>18321</v>
      </c>
      <c r="ELB55" s="2">
        <v>2007605</v>
      </c>
      <c r="ELC55" s="2">
        <v>0</v>
      </c>
      <c r="ELD55" s="2">
        <v>10005</v>
      </c>
      <c r="ELE55" s="2">
        <v>41059</v>
      </c>
      <c r="ELF55" s="2">
        <v>950</v>
      </c>
      <c r="ELG55" s="2">
        <v>765</v>
      </c>
      <c r="ELH55" s="2">
        <v>29883</v>
      </c>
      <c r="ELI55" s="2">
        <v>6081</v>
      </c>
      <c r="ELJ55" s="2">
        <v>1095</v>
      </c>
      <c r="ELK55" s="2">
        <v>2769</v>
      </c>
      <c r="ELL55" s="2">
        <v>11524</v>
      </c>
      <c r="ELM55" s="2">
        <v>1145</v>
      </c>
      <c r="ELN55" s="2">
        <v>6336</v>
      </c>
      <c r="ELO55" s="2">
        <v>1959</v>
      </c>
      <c r="ELP55" s="2">
        <v>8330</v>
      </c>
      <c r="ELQ55" s="2">
        <v>1070</v>
      </c>
      <c r="ELR55" s="2">
        <v>9292</v>
      </c>
      <c r="ELS55" s="2">
        <v>17497</v>
      </c>
      <c r="ELT55" s="2">
        <v>3506</v>
      </c>
      <c r="ELU55" s="2">
        <v>411</v>
      </c>
      <c r="ELV55" s="2">
        <v>1804</v>
      </c>
      <c r="ELW55" s="2">
        <v>1263</v>
      </c>
      <c r="ELX55" s="2">
        <v>9165</v>
      </c>
      <c r="ELY55" s="2">
        <v>13330</v>
      </c>
      <c r="ELZ55" s="2">
        <v>1810</v>
      </c>
      <c r="EMA55" s="2">
        <v>11818</v>
      </c>
      <c r="EMB55" s="2">
        <v>6015</v>
      </c>
      <c r="EMC55" s="2">
        <v>8536</v>
      </c>
      <c r="EMD55" s="2">
        <v>426</v>
      </c>
      <c r="EME55" s="2">
        <v>244</v>
      </c>
      <c r="EMF55" s="2">
        <v>3393</v>
      </c>
      <c r="EMG55" s="2">
        <v>2150</v>
      </c>
      <c r="EMH55" s="2">
        <v>3901</v>
      </c>
      <c r="EMI55" s="2">
        <v>562</v>
      </c>
      <c r="EMJ55" s="2">
        <v>823</v>
      </c>
      <c r="EMK55" s="2">
        <v>14007</v>
      </c>
      <c r="EML55" s="2">
        <v>12706</v>
      </c>
      <c r="EMM55" s="2">
        <v>41285</v>
      </c>
      <c r="EMN55" s="2">
        <v>1156</v>
      </c>
      <c r="EMO55" s="2">
        <v>1865</v>
      </c>
      <c r="EMP55" s="2">
        <v>3814</v>
      </c>
      <c r="EMQ55" s="2">
        <v>7067</v>
      </c>
      <c r="EMR55" s="2">
        <v>1211</v>
      </c>
      <c r="EMS55" s="2">
        <v>8777</v>
      </c>
      <c r="EMT55" s="2">
        <v>3013</v>
      </c>
      <c r="EMU55" s="2">
        <v>216500</v>
      </c>
      <c r="EMV55" s="2">
        <v>700</v>
      </c>
      <c r="EMW55" s="2">
        <v>18792</v>
      </c>
      <c r="EMX55" s="2">
        <v>15454</v>
      </c>
      <c r="EMY55" s="2">
        <v>0</v>
      </c>
      <c r="EMZ55" s="2">
        <v>217</v>
      </c>
      <c r="ENA55" s="2">
        <v>2705</v>
      </c>
      <c r="ENB55" s="2">
        <v>14224</v>
      </c>
      <c r="ENC55" s="2">
        <v>5057</v>
      </c>
      <c r="END55" s="2">
        <v>1793</v>
      </c>
      <c r="ENE55" s="2">
        <v>2697</v>
      </c>
      <c r="ENF55" s="2">
        <v>1213</v>
      </c>
      <c r="ENG55" s="2">
        <v>1850</v>
      </c>
      <c r="ENH55" s="2">
        <v>459</v>
      </c>
      <c r="ENI55" s="2">
        <v>13570</v>
      </c>
      <c r="ENJ55" s="2">
        <v>40132</v>
      </c>
      <c r="ENK55" s="2">
        <v>461</v>
      </c>
      <c r="ENL55" s="2">
        <v>1725</v>
      </c>
      <c r="ENM55" s="2">
        <v>1366</v>
      </c>
      <c r="ENN55" s="2">
        <v>304</v>
      </c>
      <c r="ENO55" s="2">
        <v>248</v>
      </c>
      <c r="ENP55" s="2">
        <v>43232</v>
      </c>
      <c r="ENQ55" s="2">
        <v>33041</v>
      </c>
      <c r="ENR55" s="2">
        <v>2001</v>
      </c>
      <c r="ENS55" s="2">
        <v>78267</v>
      </c>
      <c r="ENT55" s="2">
        <v>25533</v>
      </c>
      <c r="ENU55" s="2">
        <v>3753</v>
      </c>
      <c r="ENV55" s="2">
        <v>31112</v>
      </c>
      <c r="ENW55" s="2">
        <v>69129</v>
      </c>
      <c r="ENX55" s="2">
        <v>969</v>
      </c>
      <c r="ENY55" s="2">
        <v>389</v>
      </c>
      <c r="ENZ55" s="2">
        <v>2586</v>
      </c>
      <c r="EOA55" s="2">
        <v>1657</v>
      </c>
      <c r="EOB55" s="2">
        <v>960</v>
      </c>
      <c r="EOC55" s="2">
        <v>255</v>
      </c>
      <c r="EOD55" s="2">
        <v>1010</v>
      </c>
      <c r="EOE55" s="2">
        <v>6110</v>
      </c>
      <c r="EOF55" s="2">
        <v>105995</v>
      </c>
      <c r="EOG55" s="2">
        <v>5778</v>
      </c>
      <c r="EOH55" s="2">
        <v>10517</v>
      </c>
      <c r="EOI55" s="2">
        <v>817</v>
      </c>
      <c r="EOJ55" s="2">
        <v>4661</v>
      </c>
      <c r="EOK55" s="2">
        <v>481</v>
      </c>
      <c r="EOL55" s="2">
        <v>2768</v>
      </c>
      <c r="EOM55" s="2">
        <v>2951</v>
      </c>
      <c r="EON55" s="2">
        <v>2285</v>
      </c>
      <c r="EOO55" s="2">
        <v>4568</v>
      </c>
      <c r="EOP55" s="2">
        <v>725</v>
      </c>
      <c r="EOQ55" s="2">
        <v>819</v>
      </c>
      <c r="EOR55" s="2">
        <v>607</v>
      </c>
      <c r="EOS55" s="2">
        <v>59393</v>
      </c>
      <c r="EOT55" s="2">
        <v>224</v>
      </c>
      <c r="EOU55" s="2">
        <v>233</v>
      </c>
      <c r="EOV55" s="2">
        <v>21467</v>
      </c>
      <c r="EOW55" s="2">
        <v>165</v>
      </c>
      <c r="EOX55" s="2">
        <v>173</v>
      </c>
      <c r="EOY55" s="2">
        <v>0</v>
      </c>
      <c r="EOZ55" s="2" t="s">
        <v>5</v>
      </c>
      <c r="EPA55" s="2">
        <v>385</v>
      </c>
      <c r="EPB55" s="2">
        <v>6911</v>
      </c>
      <c r="EPC55" s="2">
        <v>11896</v>
      </c>
      <c r="EPD55" s="2">
        <v>3440</v>
      </c>
      <c r="EPE55" s="2">
        <v>3095</v>
      </c>
      <c r="EPF55" s="2">
        <v>2682</v>
      </c>
      <c r="EPG55" s="2">
        <v>1956</v>
      </c>
      <c r="EPH55" s="2">
        <v>6701</v>
      </c>
      <c r="EPI55" s="2">
        <v>793</v>
      </c>
      <c r="EPJ55" s="2">
        <v>925</v>
      </c>
      <c r="EPK55" s="2">
        <v>1690</v>
      </c>
      <c r="EPL55" s="2">
        <v>1911</v>
      </c>
      <c r="EPM55" s="2">
        <v>15403</v>
      </c>
      <c r="EPN55" s="2">
        <v>4497</v>
      </c>
      <c r="EPO55" s="2">
        <v>6433</v>
      </c>
      <c r="EPP55" s="2">
        <v>478</v>
      </c>
      <c r="EPQ55" s="2">
        <v>18940</v>
      </c>
      <c r="EPR55" s="2">
        <v>3411</v>
      </c>
      <c r="EPS55" s="2">
        <v>4934</v>
      </c>
      <c r="EPT55" s="2">
        <v>1397</v>
      </c>
      <c r="EPU55" s="2">
        <v>11144</v>
      </c>
      <c r="EPV55" s="2">
        <v>1123</v>
      </c>
      <c r="EPW55" s="2">
        <v>12993</v>
      </c>
      <c r="EPX55" s="2">
        <v>5159</v>
      </c>
      <c r="EPY55" s="2">
        <v>10707</v>
      </c>
      <c r="EPZ55" s="2">
        <v>1261</v>
      </c>
      <c r="EQA55" s="2">
        <v>3290</v>
      </c>
      <c r="EQB55" s="2">
        <v>14335</v>
      </c>
      <c r="EQC55" s="2">
        <v>1660</v>
      </c>
      <c r="EQD55" s="2">
        <v>17795</v>
      </c>
      <c r="EQE55" s="2">
        <v>4023</v>
      </c>
      <c r="EQF55" s="2">
        <v>17989</v>
      </c>
      <c r="EQG55" s="2">
        <v>8189</v>
      </c>
      <c r="EQH55" s="2">
        <v>2471</v>
      </c>
      <c r="EQI55" s="2">
        <v>2203</v>
      </c>
      <c r="EQJ55" s="2">
        <v>1495</v>
      </c>
      <c r="EQK55" s="2">
        <v>15358</v>
      </c>
      <c r="EQL55" s="2">
        <v>8435</v>
      </c>
      <c r="EQM55" s="2">
        <v>641</v>
      </c>
      <c r="EQN55" s="2">
        <v>1547</v>
      </c>
      <c r="EQO55" s="2">
        <v>8433</v>
      </c>
      <c r="EQP55" s="2">
        <v>6397</v>
      </c>
      <c r="EQQ55" s="2">
        <v>18103</v>
      </c>
      <c r="EQR55" s="2">
        <v>5169</v>
      </c>
      <c r="EQS55" s="2">
        <v>1655</v>
      </c>
      <c r="EQT55" s="2">
        <v>3142</v>
      </c>
      <c r="EQU55" s="2">
        <v>2379</v>
      </c>
      <c r="EQV55" s="2">
        <v>8196</v>
      </c>
      <c r="EQW55" s="2">
        <v>12195</v>
      </c>
      <c r="EQX55" s="2">
        <v>7127</v>
      </c>
      <c r="EQY55" s="2">
        <v>814401</v>
      </c>
      <c r="EQZ55" s="2">
        <v>5511</v>
      </c>
      <c r="ERA55" s="2">
        <v>7115</v>
      </c>
      <c r="ERB55" s="2">
        <v>12999</v>
      </c>
      <c r="ERC55" s="2">
        <v>9371</v>
      </c>
      <c r="ERD55" s="2">
        <v>2414</v>
      </c>
      <c r="ERE55" s="2">
        <v>3689</v>
      </c>
      <c r="ERF55" s="2">
        <v>148948</v>
      </c>
      <c r="ERG55" s="2">
        <v>2632</v>
      </c>
      <c r="ERH55" s="2">
        <v>2105</v>
      </c>
      <c r="ERI55" s="2">
        <v>929</v>
      </c>
      <c r="ERJ55" s="2">
        <v>5487</v>
      </c>
      <c r="ERK55" s="2">
        <v>1951</v>
      </c>
      <c r="ERL55" s="2">
        <v>269</v>
      </c>
      <c r="ERM55" s="2">
        <v>546</v>
      </c>
      <c r="ERN55" s="2">
        <v>12858</v>
      </c>
      <c r="ERO55" s="2">
        <v>1187</v>
      </c>
      <c r="ERP55" s="2">
        <v>14479</v>
      </c>
      <c r="ERQ55" s="2">
        <v>10548</v>
      </c>
      <c r="ERR55" s="2">
        <v>5661</v>
      </c>
      <c r="ERS55" s="2">
        <v>149</v>
      </c>
      <c r="ERT55" s="2">
        <v>5657</v>
      </c>
      <c r="ERU55" s="2">
        <v>643</v>
      </c>
      <c r="ERV55" s="2">
        <v>3933</v>
      </c>
      <c r="ERW55" s="2">
        <v>4898</v>
      </c>
      <c r="ERX55" s="2">
        <v>11640</v>
      </c>
      <c r="ERY55" s="2">
        <v>1790</v>
      </c>
      <c r="ERZ55" s="2">
        <v>1628</v>
      </c>
      <c r="ESA55" s="2">
        <v>5937</v>
      </c>
      <c r="ESB55" s="2">
        <v>8269</v>
      </c>
      <c r="ESC55" s="2">
        <v>2906</v>
      </c>
      <c r="ESD55" s="2">
        <v>3076</v>
      </c>
      <c r="ESE55" s="2">
        <v>1481</v>
      </c>
      <c r="ESF55" s="2">
        <v>2649</v>
      </c>
      <c r="ESG55" s="2">
        <v>3671</v>
      </c>
      <c r="ESH55" s="2">
        <v>2000</v>
      </c>
      <c r="ESI55" s="2">
        <v>422125</v>
      </c>
      <c r="ESJ55" s="2">
        <v>2013</v>
      </c>
      <c r="ESK55" s="2">
        <v>2420</v>
      </c>
      <c r="ESL55" s="2">
        <v>1176</v>
      </c>
      <c r="ESM55" s="2">
        <v>3219</v>
      </c>
      <c r="ESN55" s="2">
        <v>2780</v>
      </c>
      <c r="ESO55" s="2">
        <v>39776</v>
      </c>
      <c r="ESP55" s="2">
        <v>1816</v>
      </c>
      <c r="ESQ55" s="2">
        <v>17153</v>
      </c>
      <c r="ESR55" s="2">
        <v>3175</v>
      </c>
      <c r="ESS55" s="2">
        <v>9286</v>
      </c>
      <c r="EST55" s="2">
        <v>7268</v>
      </c>
      <c r="ESU55" s="2">
        <v>9863</v>
      </c>
      <c r="ESV55" s="2">
        <v>1018</v>
      </c>
      <c r="ESW55" s="2">
        <v>224</v>
      </c>
      <c r="ESX55" s="2">
        <v>7283</v>
      </c>
      <c r="ESY55" s="2">
        <v>4717</v>
      </c>
      <c r="ESZ55" s="2">
        <v>379</v>
      </c>
      <c r="ETA55" s="2">
        <v>678</v>
      </c>
      <c r="ETB55" s="2">
        <v>3996</v>
      </c>
      <c r="ETC55" s="2">
        <v>2548</v>
      </c>
      <c r="ETD55" s="2">
        <v>2848</v>
      </c>
      <c r="ETE55" s="2">
        <v>1827</v>
      </c>
      <c r="ETF55" s="2">
        <v>3478</v>
      </c>
      <c r="ETG55" s="2">
        <v>6689</v>
      </c>
      <c r="ETH55" s="2">
        <v>2020</v>
      </c>
      <c r="ETI55" s="2">
        <v>683</v>
      </c>
      <c r="ETJ55" s="2">
        <v>1287</v>
      </c>
      <c r="ETK55" s="2">
        <v>11489</v>
      </c>
      <c r="ETL55" s="2">
        <v>1280</v>
      </c>
      <c r="ETM55" s="2">
        <v>4717</v>
      </c>
      <c r="ETN55" s="2">
        <v>53854</v>
      </c>
      <c r="ETO55" s="2">
        <v>1714</v>
      </c>
      <c r="ETP55" s="2">
        <v>8646</v>
      </c>
      <c r="ETQ55" s="2">
        <v>9273</v>
      </c>
      <c r="ETR55" s="2">
        <v>90237</v>
      </c>
      <c r="ETS55" s="2">
        <v>5311</v>
      </c>
      <c r="ETT55" s="2">
        <v>12429</v>
      </c>
      <c r="ETU55" s="2">
        <v>6132</v>
      </c>
      <c r="ETV55" s="2">
        <v>19173</v>
      </c>
      <c r="ETW55" s="2">
        <v>24660</v>
      </c>
      <c r="ETX55" s="2">
        <v>22554</v>
      </c>
      <c r="ETY55" s="2">
        <v>18977</v>
      </c>
      <c r="ETZ55" s="2">
        <v>6267</v>
      </c>
      <c r="EUA55" s="2">
        <v>433</v>
      </c>
      <c r="EUB55" s="2">
        <v>2379</v>
      </c>
      <c r="EUC55" s="2">
        <v>612</v>
      </c>
      <c r="EUD55" s="2">
        <v>1704</v>
      </c>
      <c r="EUE55" s="2">
        <v>235</v>
      </c>
      <c r="EUF55" s="2">
        <v>34177</v>
      </c>
      <c r="EUG55" s="2">
        <v>1576</v>
      </c>
      <c r="EUH55" s="2">
        <v>5522</v>
      </c>
      <c r="EUI55" s="2">
        <v>122</v>
      </c>
      <c r="EUJ55" s="2">
        <v>466</v>
      </c>
      <c r="EUK55" s="2">
        <v>1522</v>
      </c>
      <c r="EUL55" s="2">
        <v>4360</v>
      </c>
      <c r="EUM55" s="2" t="s">
        <v>5</v>
      </c>
      <c r="EUN55" s="2" t="s">
        <v>5</v>
      </c>
      <c r="EUO55" s="2">
        <v>1345</v>
      </c>
      <c r="EUP55" s="2">
        <v>5703</v>
      </c>
      <c r="EUQ55" s="2">
        <v>5231</v>
      </c>
      <c r="EUR55" s="2" t="s">
        <v>5</v>
      </c>
      <c r="EUS55" s="2">
        <v>9661</v>
      </c>
      <c r="EUT55" s="2">
        <v>2254</v>
      </c>
      <c r="EUU55" s="2">
        <v>256</v>
      </c>
      <c r="EUV55" s="2">
        <v>1186</v>
      </c>
      <c r="EUW55" s="2">
        <v>3227</v>
      </c>
      <c r="EUX55" s="2">
        <v>37376</v>
      </c>
      <c r="EUY55" s="2">
        <v>6626</v>
      </c>
      <c r="EUZ55" s="2" t="s">
        <v>5</v>
      </c>
      <c r="EVA55" s="2">
        <v>194</v>
      </c>
      <c r="EVB55" s="2">
        <v>2058</v>
      </c>
      <c r="EVC55" s="2">
        <v>2151</v>
      </c>
      <c r="EVD55" s="2">
        <v>9793</v>
      </c>
      <c r="EVE55" s="2">
        <v>13200</v>
      </c>
      <c r="EVF55" s="2">
        <v>22000</v>
      </c>
      <c r="EVG55" s="2">
        <v>0</v>
      </c>
      <c r="EVH55" s="2">
        <v>0</v>
      </c>
      <c r="EVI55" s="2">
        <v>2597</v>
      </c>
      <c r="EVJ55" s="2">
        <v>10867</v>
      </c>
      <c r="EVK55" s="2">
        <v>2070</v>
      </c>
      <c r="EVL55" s="2">
        <v>8976</v>
      </c>
      <c r="EVM55" s="2">
        <v>1342</v>
      </c>
      <c r="EVN55" s="2">
        <v>1159</v>
      </c>
      <c r="EVO55" s="2">
        <v>6615</v>
      </c>
      <c r="EVP55" s="2">
        <v>670</v>
      </c>
      <c r="EVQ55" s="2">
        <v>1861</v>
      </c>
      <c r="EVR55" s="2">
        <v>205</v>
      </c>
      <c r="EVS55" s="2">
        <v>16566</v>
      </c>
      <c r="EVT55" s="2">
        <v>7085</v>
      </c>
      <c r="EVU55" s="2">
        <v>2620</v>
      </c>
      <c r="EVV55" s="2">
        <v>630</v>
      </c>
      <c r="EVW55" s="2">
        <v>2874</v>
      </c>
      <c r="EVX55" s="2">
        <v>2993</v>
      </c>
      <c r="EVY55" s="2">
        <v>404</v>
      </c>
      <c r="EVZ55" s="2">
        <v>1499</v>
      </c>
      <c r="EWA55" s="2">
        <v>1095</v>
      </c>
      <c r="EWB55" s="2">
        <v>45010</v>
      </c>
      <c r="EWC55" s="2">
        <v>587</v>
      </c>
      <c r="EWD55" s="2">
        <v>6154</v>
      </c>
      <c r="EWE55" s="2">
        <v>8557</v>
      </c>
      <c r="EWF55" s="2">
        <v>1529</v>
      </c>
      <c r="EWG55" s="2">
        <v>8065</v>
      </c>
      <c r="EWH55" s="2">
        <v>202</v>
      </c>
      <c r="EWI55" s="2">
        <v>698000</v>
      </c>
      <c r="EWJ55" s="2">
        <v>2984</v>
      </c>
      <c r="EWK55" s="2">
        <v>222</v>
      </c>
      <c r="EWL55" s="2">
        <v>15911</v>
      </c>
      <c r="EWM55" s="2">
        <v>1987</v>
      </c>
      <c r="EWN55" s="2">
        <v>841</v>
      </c>
      <c r="EWO55" s="2">
        <v>2616</v>
      </c>
      <c r="EWP55" s="2">
        <v>5272</v>
      </c>
      <c r="EWQ55" s="2">
        <v>24903</v>
      </c>
      <c r="EWR55" s="2">
        <v>11125</v>
      </c>
      <c r="EWS55" s="2">
        <v>8102</v>
      </c>
      <c r="EWT55" s="2">
        <v>2463</v>
      </c>
      <c r="EWU55" s="2">
        <v>240</v>
      </c>
      <c r="EWV55" s="2">
        <v>1332</v>
      </c>
      <c r="EWW55" s="2">
        <v>409</v>
      </c>
      <c r="EWX55" s="2">
        <v>7388</v>
      </c>
      <c r="EWY55" s="2">
        <v>4384</v>
      </c>
      <c r="EWZ55" s="2">
        <v>3119</v>
      </c>
      <c r="EXA55" s="2">
        <v>31423</v>
      </c>
      <c r="EXB55" s="2">
        <v>14087</v>
      </c>
      <c r="EXC55" s="2">
        <v>1407</v>
      </c>
      <c r="EXD55" s="2">
        <v>1918</v>
      </c>
      <c r="EXE55" s="2">
        <v>1031</v>
      </c>
      <c r="EXF55" s="2">
        <v>3103</v>
      </c>
      <c r="EXG55" s="2">
        <v>3068</v>
      </c>
      <c r="EXH55" s="2">
        <v>469</v>
      </c>
      <c r="EXI55" s="2">
        <v>11248</v>
      </c>
      <c r="EXJ55" s="2">
        <v>619</v>
      </c>
      <c r="EXK55" s="2">
        <v>1263</v>
      </c>
      <c r="EXL55" s="2">
        <v>5149</v>
      </c>
      <c r="EXM55" s="2" t="s">
        <v>5</v>
      </c>
      <c r="EXN55" s="2">
        <v>4581</v>
      </c>
      <c r="EXO55" s="2">
        <v>6036</v>
      </c>
      <c r="EXP55" s="2">
        <v>7735</v>
      </c>
      <c r="EXQ55" s="2">
        <v>671</v>
      </c>
      <c r="EXR55" s="2">
        <v>5856</v>
      </c>
      <c r="EXS55" s="2">
        <v>102792</v>
      </c>
      <c r="EXT55" s="2" t="s">
        <v>5</v>
      </c>
      <c r="EXU55" s="2">
        <v>4337</v>
      </c>
      <c r="EXV55" s="2">
        <v>10726</v>
      </c>
      <c r="EXW55" s="2">
        <v>843</v>
      </c>
      <c r="EXX55" s="2">
        <v>9131</v>
      </c>
      <c r="EXY55" s="2">
        <v>1800</v>
      </c>
      <c r="EXZ55" s="2">
        <v>1778</v>
      </c>
      <c r="EYA55" s="2">
        <v>1324</v>
      </c>
      <c r="EYB55" s="2">
        <v>15109</v>
      </c>
      <c r="EYC55" s="2">
        <v>1673</v>
      </c>
      <c r="EYD55" s="2">
        <v>1848</v>
      </c>
      <c r="EYE55" s="2">
        <v>3509</v>
      </c>
      <c r="EYF55" s="2">
        <v>6283</v>
      </c>
      <c r="EYG55" s="2">
        <v>503</v>
      </c>
      <c r="EYH55" s="2">
        <v>580</v>
      </c>
      <c r="EYI55" s="2">
        <v>26353</v>
      </c>
      <c r="EYJ55" s="2">
        <v>753</v>
      </c>
      <c r="EYK55" s="2">
        <v>1630</v>
      </c>
      <c r="EYL55" s="2">
        <v>6226</v>
      </c>
      <c r="EYM55" s="2">
        <v>1579</v>
      </c>
      <c r="EYN55" s="2">
        <v>1093</v>
      </c>
      <c r="EYO55" s="2">
        <v>13471</v>
      </c>
      <c r="EYP55" s="2">
        <v>1740</v>
      </c>
      <c r="EYQ55" s="2">
        <v>471</v>
      </c>
      <c r="EYR55" s="2">
        <v>1108</v>
      </c>
      <c r="EYS55" s="2">
        <v>4021</v>
      </c>
      <c r="EYT55" s="2">
        <v>1456</v>
      </c>
      <c r="EYU55" s="2">
        <v>1785</v>
      </c>
      <c r="EYV55" s="2">
        <v>1027</v>
      </c>
      <c r="EYW55" s="2">
        <v>680</v>
      </c>
      <c r="EYX55" s="2">
        <v>1350</v>
      </c>
      <c r="EYY55" s="2">
        <v>2387</v>
      </c>
      <c r="EYZ55" s="2">
        <v>2573</v>
      </c>
      <c r="EZA55" s="2">
        <v>286</v>
      </c>
      <c r="EZB55" s="2" t="s">
        <v>5</v>
      </c>
      <c r="EZC55" s="2">
        <v>10647</v>
      </c>
      <c r="EZD55" s="2">
        <v>2684</v>
      </c>
      <c r="EZE55" s="2">
        <v>422</v>
      </c>
      <c r="EZF55" s="2">
        <v>1522</v>
      </c>
      <c r="EZG55" s="2">
        <v>19846</v>
      </c>
      <c r="EZH55" s="2">
        <v>15579</v>
      </c>
      <c r="EZI55" s="2">
        <v>3224</v>
      </c>
      <c r="EZJ55" s="2">
        <v>1903</v>
      </c>
      <c r="EZK55" s="2">
        <v>4983</v>
      </c>
      <c r="EZL55" s="2">
        <v>277803</v>
      </c>
      <c r="EZM55" s="2">
        <v>0</v>
      </c>
      <c r="EZN55" s="2">
        <v>3500</v>
      </c>
      <c r="EZO55" s="2">
        <v>2618</v>
      </c>
      <c r="EZP55" s="2">
        <v>20741</v>
      </c>
      <c r="EZQ55" s="2">
        <v>1766</v>
      </c>
      <c r="EZR55" s="2">
        <v>6171</v>
      </c>
      <c r="EZS55" s="2">
        <v>1482</v>
      </c>
      <c r="EZT55" s="2">
        <v>1990</v>
      </c>
      <c r="EZU55" s="2">
        <v>27586</v>
      </c>
      <c r="EZV55" s="2">
        <v>3335</v>
      </c>
      <c r="EZW55" s="2">
        <v>7268</v>
      </c>
      <c r="EZX55" s="2">
        <v>302</v>
      </c>
      <c r="EZY55" s="2">
        <v>1523</v>
      </c>
      <c r="EZZ55" s="2">
        <v>3176</v>
      </c>
      <c r="FAA55" s="2">
        <v>0</v>
      </c>
      <c r="FAB55" s="2">
        <v>4231</v>
      </c>
      <c r="FAC55" s="2">
        <v>7016</v>
      </c>
      <c r="FAD55" s="2">
        <v>26929</v>
      </c>
      <c r="FAE55" s="2" t="s">
        <v>5</v>
      </c>
      <c r="FAF55" s="2">
        <v>2512</v>
      </c>
      <c r="FAG55" s="2">
        <v>965</v>
      </c>
      <c r="FAH55" s="2">
        <v>26513</v>
      </c>
      <c r="FAI55" s="2">
        <v>2383</v>
      </c>
      <c r="FAJ55" s="2">
        <v>110340</v>
      </c>
      <c r="FAK55" s="2">
        <v>2158</v>
      </c>
      <c r="FAL55" s="2">
        <v>21523</v>
      </c>
      <c r="FAM55" s="2">
        <v>15546</v>
      </c>
      <c r="FAN55" s="2">
        <v>967</v>
      </c>
      <c r="FAO55" s="2">
        <v>342</v>
      </c>
      <c r="FAP55" s="2">
        <v>7699</v>
      </c>
      <c r="FAQ55" s="2">
        <v>6055</v>
      </c>
      <c r="FAR55" s="2">
        <v>359</v>
      </c>
      <c r="FAS55" s="2">
        <v>2317</v>
      </c>
      <c r="FAT55" s="2">
        <v>3304</v>
      </c>
      <c r="FAU55" s="2">
        <v>0</v>
      </c>
      <c r="FAV55" s="2">
        <v>8641</v>
      </c>
      <c r="FAW55" s="2">
        <v>4194</v>
      </c>
      <c r="FAX55" s="2">
        <v>3818</v>
      </c>
      <c r="FAY55" s="2">
        <v>1176</v>
      </c>
      <c r="FAZ55" s="2">
        <v>1792</v>
      </c>
      <c r="FBA55" s="2">
        <v>21748</v>
      </c>
      <c r="FBB55" s="2">
        <v>337</v>
      </c>
      <c r="FBC55" s="2">
        <v>11710</v>
      </c>
      <c r="FBD55" s="2">
        <v>357</v>
      </c>
      <c r="FBE55" s="2">
        <v>940</v>
      </c>
      <c r="FBF55" s="2">
        <v>2315</v>
      </c>
      <c r="FBG55" s="2">
        <v>3116</v>
      </c>
      <c r="FBH55" s="2">
        <v>222</v>
      </c>
      <c r="FBI55" s="2">
        <v>12567</v>
      </c>
      <c r="FBJ55" s="2">
        <v>17465</v>
      </c>
      <c r="FBK55" s="2">
        <v>639</v>
      </c>
      <c r="FBL55" s="2" t="s">
        <v>5</v>
      </c>
      <c r="FBM55" s="2" t="s">
        <v>5</v>
      </c>
      <c r="FBN55" s="2">
        <v>1539</v>
      </c>
      <c r="FBO55" s="2">
        <v>5407</v>
      </c>
      <c r="FBP55" s="2">
        <v>9674</v>
      </c>
      <c r="FBQ55" s="2">
        <v>36616</v>
      </c>
      <c r="FBR55" s="2">
        <v>1267</v>
      </c>
      <c r="FBS55" s="2">
        <v>19081</v>
      </c>
      <c r="FBT55" s="2">
        <v>3319</v>
      </c>
      <c r="FBU55" s="2" t="s">
        <v>5</v>
      </c>
      <c r="FBV55" s="2">
        <v>2566</v>
      </c>
      <c r="FBW55" s="2">
        <v>709</v>
      </c>
      <c r="FBX55" s="2">
        <v>9979</v>
      </c>
      <c r="FBY55" s="2">
        <v>6286</v>
      </c>
      <c r="FBZ55" s="2">
        <v>1142</v>
      </c>
      <c r="FCA55" s="2">
        <v>628</v>
      </c>
      <c r="FCB55" s="2">
        <v>160</v>
      </c>
      <c r="FCC55" s="2">
        <v>1219</v>
      </c>
      <c r="FCD55" s="2">
        <v>3861</v>
      </c>
      <c r="FCE55" s="2">
        <v>21020</v>
      </c>
      <c r="FCF55" s="2">
        <v>8811</v>
      </c>
      <c r="FCG55" s="2">
        <v>97941</v>
      </c>
      <c r="FCH55" s="2">
        <v>8508</v>
      </c>
      <c r="FCI55" s="2">
        <v>524</v>
      </c>
      <c r="FCJ55" s="2">
        <v>1901</v>
      </c>
      <c r="FCK55" s="2">
        <v>1529</v>
      </c>
      <c r="FCL55" s="2">
        <v>346084</v>
      </c>
      <c r="FCM55" s="2">
        <v>8976</v>
      </c>
      <c r="FCN55" s="2">
        <v>6491</v>
      </c>
      <c r="FCO55" s="2" t="s">
        <v>5</v>
      </c>
      <c r="FCP55" s="2">
        <v>287</v>
      </c>
      <c r="FCQ55" s="2">
        <v>5207</v>
      </c>
      <c r="FCR55" s="2" t="s">
        <v>5</v>
      </c>
      <c r="FCS55" s="2">
        <v>4963</v>
      </c>
      <c r="FCT55" s="2">
        <v>1697</v>
      </c>
      <c r="FCU55" s="2">
        <v>9490</v>
      </c>
      <c r="FCV55" s="2">
        <v>1495</v>
      </c>
      <c r="FCW55" s="2">
        <v>1992</v>
      </c>
      <c r="FCX55" s="2">
        <v>4725</v>
      </c>
      <c r="FCY55" s="2">
        <v>14205</v>
      </c>
      <c r="FCZ55" s="2">
        <v>4161</v>
      </c>
      <c r="FDA55" s="2">
        <v>44421</v>
      </c>
      <c r="FDB55" s="2">
        <v>7535</v>
      </c>
      <c r="FDC55" s="2">
        <v>5555</v>
      </c>
      <c r="FDD55" s="2">
        <v>15447</v>
      </c>
      <c r="FDE55" s="2">
        <v>12960</v>
      </c>
      <c r="FDF55" s="2">
        <v>727</v>
      </c>
      <c r="FDG55" s="2">
        <v>4163</v>
      </c>
      <c r="FDH55" s="2">
        <v>746</v>
      </c>
      <c r="FDI55" s="2">
        <v>5432</v>
      </c>
      <c r="FDJ55" s="2">
        <v>23978</v>
      </c>
      <c r="FDK55" s="2">
        <v>83165</v>
      </c>
      <c r="FDL55" s="2">
        <v>281</v>
      </c>
      <c r="FDM55" s="2">
        <v>1722</v>
      </c>
      <c r="FDN55" s="2">
        <v>82993</v>
      </c>
      <c r="FDO55" s="2">
        <v>25211</v>
      </c>
      <c r="FDP55" s="2">
        <v>10748</v>
      </c>
      <c r="FDQ55" s="2" t="s">
        <v>5</v>
      </c>
      <c r="FDR55" s="2">
        <v>38691</v>
      </c>
      <c r="FDS55" s="2">
        <v>1962</v>
      </c>
      <c r="FDT55" s="2">
        <v>3350</v>
      </c>
      <c r="FDU55" s="2">
        <v>1133</v>
      </c>
      <c r="FDV55" s="2">
        <v>6697</v>
      </c>
      <c r="FDW55" s="2">
        <v>42530</v>
      </c>
      <c r="FDX55" s="2">
        <v>277648</v>
      </c>
      <c r="FDY55" s="2">
        <v>3896</v>
      </c>
      <c r="FDZ55" s="2">
        <v>21952</v>
      </c>
      <c r="FEA55" s="2">
        <v>12559</v>
      </c>
      <c r="FEB55" s="2">
        <v>1058</v>
      </c>
      <c r="FEC55" s="2">
        <v>15863</v>
      </c>
      <c r="FED55" s="2">
        <v>5449</v>
      </c>
      <c r="FEE55" s="2">
        <v>1746</v>
      </c>
      <c r="FEF55" s="2">
        <v>9680</v>
      </c>
      <c r="FEG55" s="2">
        <v>9685</v>
      </c>
      <c r="FEH55" s="2">
        <v>598</v>
      </c>
      <c r="FEI55" s="2">
        <v>8355</v>
      </c>
      <c r="FEJ55" s="2">
        <v>21997</v>
      </c>
      <c r="FEK55" s="2">
        <v>16552</v>
      </c>
      <c r="FEL55" s="2">
        <v>5570</v>
      </c>
      <c r="FEM55" s="2">
        <v>11707</v>
      </c>
      <c r="FEN55" s="2">
        <v>2402</v>
      </c>
      <c r="FEO55" s="2">
        <v>2106</v>
      </c>
      <c r="FEP55" s="2">
        <v>22638</v>
      </c>
      <c r="FEQ55" s="2">
        <v>1593</v>
      </c>
      <c r="FER55" s="2">
        <v>38715</v>
      </c>
      <c r="FES55" s="2">
        <v>4117</v>
      </c>
      <c r="FET55" s="2">
        <v>247</v>
      </c>
      <c r="FEU55" s="2">
        <v>662</v>
      </c>
      <c r="FEV55" s="2">
        <v>1287</v>
      </c>
      <c r="FEW55" s="2">
        <v>2229</v>
      </c>
      <c r="FEX55" s="2">
        <v>698</v>
      </c>
      <c r="FEY55" s="2">
        <v>632</v>
      </c>
      <c r="FEZ55" s="2">
        <v>3301</v>
      </c>
      <c r="FFA55" s="2">
        <v>294</v>
      </c>
      <c r="FFB55" s="2">
        <v>14148</v>
      </c>
      <c r="FFC55" s="2">
        <v>1594</v>
      </c>
      <c r="FFD55" s="2">
        <v>617</v>
      </c>
      <c r="FFE55" s="2">
        <v>3343</v>
      </c>
      <c r="FFF55" s="2">
        <v>935</v>
      </c>
      <c r="FFG55" s="2">
        <v>803</v>
      </c>
      <c r="FFH55" s="2">
        <v>219</v>
      </c>
      <c r="FFI55" s="2">
        <v>1796</v>
      </c>
      <c r="FFJ55" s="2">
        <v>488</v>
      </c>
      <c r="FFK55" s="2">
        <v>245</v>
      </c>
      <c r="FFL55" s="2">
        <v>440</v>
      </c>
      <c r="FFM55" s="2">
        <v>1979</v>
      </c>
      <c r="FFN55" s="2">
        <v>1015</v>
      </c>
      <c r="FFO55" s="2">
        <v>542</v>
      </c>
      <c r="FFP55" s="2">
        <v>3171</v>
      </c>
      <c r="FFQ55" s="2">
        <v>6993</v>
      </c>
      <c r="FFR55" s="2">
        <v>1823</v>
      </c>
      <c r="FFS55" s="2">
        <v>4486</v>
      </c>
      <c r="FFT55" s="2">
        <v>1265</v>
      </c>
      <c r="FFU55" s="2">
        <v>6372</v>
      </c>
      <c r="FFV55" s="2">
        <v>236</v>
      </c>
      <c r="FFW55" s="2">
        <v>3154</v>
      </c>
      <c r="FFX55" s="2">
        <v>2654</v>
      </c>
      <c r="FFY55" s="2">
        <v>89</v>
      </c>
      <c r="FFZ55" s="2">
        <v>3100</v>
      </c>
      <c r="FGA55" s="2">
        <v>9158</v>
      </c>
      <c r="FGB55" s="2">
        <v>1619</v>
      </c>
      <c r="FGC55" s="2">
        <v>278</v>
      </c>
      <c r="FGD55" s="2">
        <v>925</v>
      </c>
      <c r="FGE55" s="2">
        <v>4762</v>
      </c>
      <c r="FGF55" s="2">
        <v>2296</v>
      </c>
      <c r="FGG55" s="2">
        <v>488</v>
      </c>
      <c r="FGH55" s="2">
        <v>1761</v>
      </c>
      <c r="FGI55" s="2">
        <v>591</v>
      </c>
      <c r="FGJ55" s="2">
        <v>1314</v>
      </c>
      <c r="FGK55" s="2">
        <v>1081</v>
      </c>
      <c r="FGL55" s="2">
        <v>359</v>
      </c>
      <c r="FGM55" s="2">
        <v>8057</v>
      </c>
      <c r="FGN55" s="2">
        <v>328</v>
      </c>
      <c r="FGO55" s="2">
        <v>2275</v>
      </c>
      <c r="FGP55" s="2">
        <v>3529</v>
      </c>
      <c r="FGQ55" s="2">
        <v>1811</v>
      </c>
      <c r="FGR55" s="2">
        <v>5464</v>
      </c>
      <c r="FGS55" s="2">
        <v>390</v>
      </c>
      <c r="FGT55" s="2">
        <v>7914</v>
      </c>
      <c r="FGU55" s="2">
        <v>3723</v>
      </c>
      <c r="FGV55" s="2">
        <v>2180</v>
      </c>
      <c r="FGW55" s="2">
        <v>2020</v>
      </c>
      <c r="FGX55" s="2">
        <v>1964</v>
      </c>
      <c r="FGY55" s="2">
        <v>912</v>
      </c>
      <c r="FGZ55" s="2">
        <v>5298</v>
      </c>
      <c r="FHA55" s="2">
        <v>2666</v>
      </c>
      <c r="FHB55" s="2">
        <v>40035</v>
      </c>
      <c r="FHC55" s="2">
        <v>24070</v>
      </c>
      <c r="FHD55" s="2">
        <v>3838</v>
      </c>
      <c r="FHE55" s="2">
        <v>7547</v>
      </c>
      <c r="FHF55" s="2">
        <v>7045</v>
      </c>
      <c r="FHG55" s="2">
        <v>5589</v>
      </c>
      <c r="FHH55" s="2">
        <v>1795</v>
      </c>
      <c r="FHI55" s="2">
        <v>4261</v>
      </c>
      <c r="FHJ55" s="2">
        <v>7313</v>
      </c>
      <c r="FHK55" s="2">
        <v>6438</v>
      </c>
      <c r="FHL55" s="2">
        <v>1985</v>
      </c>
      <c r="FHM55" s="2">
        <v>1991</v>
      </c>
      <c r="FHN55" s="2">
        <v>46691</v>
      </c>
      <c r="FHO55" s="2">
        <v>35686</v>
      </c>
      <c r="FHP55" s="2">
        <v>112262</v>
      </c>
      <c r="FHQ55" s="2">
        <v>1088</v>
      </c>
      <c r="FHR55" s="2">
        <v>21197</v>
      </c>
      <c r="FHS55" s="2">
        <v>8567</v>
      </c>
      <c r="FHT55" s="2">
        <v>4567</v>
      </c>
      <c r="FHU55" s="2">
        <v>3147</v>
      </c>
      <c r="FHV55" s="2">
        <v>29091</v>
      </c>
      <c r="FHW55" s="2">
        <v>3594</v>
      </c>
      <c r="FHX55" s="2">
        <v>8139</v>
      </c>
      <c r="FHY55" s="2">
        <v>24481</v>
      </c>
      <c r="FHZ55" s="2" t="s">
        <v>5</v>
      </c>
      <c r="FIA55" s="2">
        <v>96763</v>
      </c>
      <c r="FIB55" s="2">
        <v>4550</v>
      </c>
      <c r="FIC55" s="2">
        <v>431</v>
      </c>
      <c r="FID55" s="2">
        <v>100</v>
      </c>
      <c r="FIE55" s="2">
        <v>3423000</v>
      </c>
      <c r="FIF55" s="2">
        <v>5695458</v>
      </c>
      <c r="FIG55" s="2">
        <v>34884</v>
      </c>
      <c r="FIH55" s="2">
        <v>38113</v>
      </c>
      <c r="FII55" s="2">
        <v>2669</v>
      </c>
      <c r="FIJ55" s="2">
        <v>32916</v>
      </c>
      <c r="FIK55" s="2">
        <v>35871</v>
      </c>
      <c r="FIL55" s="2">
        <v>55395</v>
      </c>
      <c r="FIM55" s="2">
        <v>41499</v>
      </c>
      <c r="FIN55" s="2">
        <v>1323122</v>
      </c>
      <c r="FIO55" s="2">
        <v>3421</v>
      </c>
      <c r="FIP55" s="2" t="s">
        <v>5</v>
      </c>
      <c r="FIQ55" s="2">
        <v>16247</v>
      </c>
      <c r="FIR55" s="2">
        <v>0</v>
      </c>
      <c r="FIS55" s="2">
        <v>8277</v>
      </c>
      <c r="FIT55" s="2" t="s">
        <v>5</v>
      </c>
      <c r="FIU55" s="2" t="s">
        <v>5</v>
      </c>
      <c r="FIV55" s="2">
        <v>7699</v>
      </c>
      <c r="FIW55" s="2">
        <v>565</v>
      </c>
      <c r="FIX55" s="2">
        <v>910</v>
      </c>
      <c r="FIY55" s="2">
        <v>252989</v>
      </c>
      <c r="FIZ55" s="2">
        <v>0</v>
      </c>
      <c r="FJA55" s="2">
        <v>95462</v>
      </c>
      <c r="FJB55" s="2">
        <v>1238470</v>
      </c>
      <c r="FJC55" s="2">
        <v>8172</v>
      </c>
      <c r="FJD55" s="2">
        <v>629000</v>
      </c>
      <c r="FJE55" s="2">
        <v>22274</v>
      </c>
      <c r="FJF55" s="2" t="s">
        <v>5</v>
      </c>
      <c r="FJG55" s="2" t="s">
        <v>5</v>
      </c>
      <c r="FJH55" s="2">
        <v>71000</v>
      </c>
      <c r="FJI55" s="2">
        <v>28903</v>
      </c>
      <c r="FJJ55" s="2" t="s">
        <v>5</v>
      </c>
      <c r="FJK55" s="2">
        <v>1478080</v>
      </c>
      <c r="FJL55" s="2">
        <v>47838</v>
      </c>
      <c r="FJM55" s="2">
        <v>29097</v>
      </c>
      <c r="FJN55" s="2">
        <v>22356</v>
      </c>
      <c r="FJO55" s="2" t="s">
        <v>5</v>
      </c>
      <c r="FJP55" s="2">
        <v>53711</v>
      </c>
      <c r="FJQ55" s="2">
        <v>10269000</v>
      </c>
      <c r="FJR55" s="2">
        <v>7227</v>
      </c>
      <c r="FJS55" s="2" t="s">
        <v>5</v>
      </c>
      <c r="FJT55" s="2">
        <v>25803</v>
      </c>
      <c r="FJU55" s="2">
        <v>90645</v>
      </c>
      <c r="FJV55" s="2">
        <v>1984</v>
      </c>
      <c r="FJW55" s="2">
        <v>5994</v>
      </c>
      <c r="FJX55" s="2">
        <v>22664</v>
      </c>
      <c r="FJY55" s="2">
        <v>0</v>
      </c>
      <c r="FJZ55" s="2">
        <v>44853</v>
      </c>
      <c r="FKA55" s="2">
        <v>689950</v>
      </c>
      <c r="FKB55" s="2">
        <v>315574</v>
      </c>
      <c r="FKC55" s="2">
        <v>8350</v>
      </c>
      <c r="FKD55" s="2">
        <v>15979</v>
      </c>
      <c r="FKE55" s="2">
        <v>6308</v>
      </c>
      <c r="FKF55" s="2">
        <v>8460</v>
      </c>
      <c r="FKG55" s="2">
        <v>21974</v>
      </c>
      <c r="FKH55" s="2">
        <v>67256</v>
      </c>
      <c r="FKI55" s="2">
        <v>23872940</v>
      </c>
      <c r="FKJ55" s="2">
        <v>71023</v>
      </c>
      <c r="FKK55" s="2">
        <v>4193</v>
      </c>
      <c r="FKL55" s="2">
        <v>10793</v>
      </c>
      <c r="FKM55" s="2">
        <v>39578</v>
      </c>
      <c r="FKN55" s="2">
        <v>3438</v>
      </c>
      <c r="FKO55" s="2">
        <v>1885</v>
      </c>
      <c r="FKP55" s="2">
        <v>1482</v>
      </c>
      <c r="FKQ55" s="2" t="s">
        <v>5</v>
      </c>
      <c r="FKR55" s="2">
        <v>8312</v>
      </c>
      <c r="FKS55" s="2">
        <v>693</v>
      </c>
      <c r="FKT55" s="2">
        <v>1536</v>
      </c>
      <c r="FKU55" s="2">
        <v>15186</v>
      </c>
      <c r="FKV55" s="2">
        <v>33020</v>
      </c>
      <c r="FKW55" s="2">
        <v>5156</v>
      </c>
      <c r="FKX55" s="2">
        <v>3514</v>
      </c>
      <c r="FKY55" s="2">
        <v>18065</v>
      </c>
      <c r="FKZ55" s="2">
        <v>1324</v>
      </c>
      <c r="FLA55" s="2">
        <v>236</v>
      </c>
      <c r="FLB55" s="2">
        <v>19298</v>
      </c>
      <c r="FLC55" s="2">
        <v>2797</v>
      </c>
      <c r="FLD55" s="2">
        <v>2891</v>
      </c>
      <c r="FLE55" s="2">
        <v>1720</v>
      </c>
      <c r="FLF55" s="2">
        <v>19057</v>
      </c>
      <c r="FLG55" s="2">
        <v>159</v>
      </c>
      <c r="FLH55" s="2">
        <v>620</v>
      </c>
      <c r="FLI55" s="2">
        <v>928</v>
      </c>
      <c r="FLJ55" s="2">
        <v>1331</v>
      </c>
      <c r="FLK55" s="2">
        <v>7948</v>
      </c>
      <c r="FLL55" s="2">
        <v>3144</v>
      </c>
      <c r="FLM55" s="2">
        <v>11929</v>
      </c>
      <c r="FLN55" s="2">
        <v>0</v>
      </c>
      <c r="FLO55" s="2">
        <v>2589</v>
      </c>
      <c r="FLP55" s="2">
        <v>4950</v>
      </c>
      <c r="FLQ55" s="2" t="s">
        <v>5</v>
      </c>
      <c r="FLR55" s="2">
        <v>3589</v>
      </c>
      <c r="FLS55" s="2">
        <v>8374</v>
      </c>
      <c r="FLT55" s="2">
        <v>1363</v>
      </c>
      <c r="FLU55" s="2">
        <v>4052</v>
      </c>
      <c r="FLV55" s="2">
        <v>3760</v>
      </c>
      <c r="FLW55" s="2">
        <v>449</v>
      </c>
      <c r="FLX55" s="2">
        <v>1400</v>
      </c>
      <c r="FLY55" s="2">
        <v>42594</v>
      </c>
      <c r="FLZ55" s="2">
        <v>7188</v>
      </c>
      <c r="FMA55" s="2">
        <v>10422</v>
      </c>
      <c r="FMB55" s="2">
        <v>11941</v>
      </c>
      <c r="FMC55" s="2">
        <v>134187</v>
      </c>
      <c r="FMD55" s="2">
        <v>3291</v>
      </c>
      <c r="FME55" s="2">
        <v>8118</v>
      </c>
      <c r="FMF55" s="2">
        <v>307962</v>
      </c>
      <c r="FMG55" s="2">
        <v>8347</v>
      </c>
      <c r="FMH55" s="2">
        <v>2197</v>
      </c>
      <c r="FMI55" s="2">
        <v>1285</v>
      </c>
      <c r="FMJ55" s="2">
        <v>2172</v>
      </c>
      <c r="FMK55" s="2">
        <v>10550</v>
      </c>
      <c r="FML55" s="2">
        <v>950</v>
      </c>
      <c r="FMM55" s="2">
        <v>4420</v>
      </c>
      <c r="FMN55" s="2">
        <v>1323</v>
      </c>
      <c r="FMO55" s="2">
        <v>8930</v>
      </c>
      <c r="FMP55" s="2">
        <v>7122</v>
      </c>
      <c r="FMQ55" s="2">
        <v>3669</v>
      </c>
      <c r="FMR55" s="2">
        <v>5313</v>
      </c>
      <c r="FMS55" s="2">
        <v>8307</v>
      </c>
      <c r="FMT55" s="2">
        <v>1710</v>
      </c>
      <c r="FMU55" s="2">
        <v>32189</v>
      </c>
      <c r="FMV55" s="2">
        <v>4065</v>
      </c>
      <c r="FMW55" s="2">
        <v>9222</v>
      </c>
      <c r="FMX55" s="2">
        <v>160501</v>
      </c>
      <c r="FMY55" s="2">
        <v>12019</v>
      </c>
      <c r="FMZ55" s="2">
        <v>164794</v>
      </c>
      <c r="FNA55" s="2">
        <v>6143</v>
      </c>
      <c r="FNB55" s="2">
        <v>3774</v>
      </c>
      <c r="FNC55" s="2">
        <v>622</v>
      </c>
      <c r="FND55" s="2">
        <v>220</v>
      </c>
      <c r="FNE55" s="2">
        <v>18345</v>
      </c>
      <c r="FNF55" s="2">
        <v>52529</v>
      </c>
      <c r="FNG55" s="2">
        <v>45806</v>
      </c>
      <c r="FNH55" s="2">
        <v>10273</v>
      </c>
      <c r="FNI55" s="2">
        <v>1493</v>
      </c>
      <c r="FNJ55" s="2">
        <v>1268</v>
      </c>
      <c r="FNK55" s="2">
        <v>12762</v>
      </c>
      <c r="FNL55" s="2" t="s">
        <v>5</v>
      </c>
      <c r="FNM55" s="2">
        <v>5217</v>
      </c>
      <c r="FNN55" s="2">
        <v>3764</v>
      </c>
      <c r="FNO55" s="2">
        <v>29339</v>
      </c>
      <c r="FNP55" s="2">
        <v>623</v>
      </c>
      <c r="FNQ55" s="2">
        <v>3057</v>
      </c>
      <c r="FNR55" s="2">
        <v>15426</v>
      </c>
      <c r="FNS55" s="2">
        <v>6129</v>
      </c>
      <c r="FNT55" s="2">
        <v>21516</v>
      </c>
      <c r="FNU55" s="2">
        <v>634</v>
      </c>
      <c r="FNV55" s="2">
        <v>8536</v>
      </c>
      <c r="FNW55" s="2">
        <v>1427</v>
      </c>
      <c r="FNX55" s="2" t="s">
        <v>5</v>
      </c>
      <c r="FNY55" s="2">
        <v>17878</v>
      </c>
      <c r="FNZ55" s="2">
        <v>545</v>
      </c>
      <c r="FOA55" s="2">
        <v>3798</v>
      </c>
      <c r="FOB55" s="2">
        <v>198768</v>
      </c>
      <c r="FOC55" s="2">
        <v>155927</v>
      </c>
      <c r="FOD55" s="2">
        <v>4749</v>
      </c>
      <c r="FOE55" s="2">
        <v>4880</v>
      </c>
      <c r="FOF55" s="2">
        <v>2440</v>
      </c>
      <c r="FOG55" s="2">
        <v>1341</v>
      </c>
      <c r="FOH55" s="2">
        <v>3301</v>
      </c>
      <c r="FOI55" s="2">
        <v>376515</v>
      </c>
      <c r="FOJ55" s="2">
        <v>0</v>
      </c>
      <c r="FOK55" s="2">
        <v>1472</v>
      </c>
      <c r="FOL55" s="2">
        <v>44292</v>
      </c>
      <c r="FOM55" s="2">
        <v>9607</v>
      </c>
      <c r="FON55" s="2">
        <v>2936</v>
      </c>
      <c r="FOO55" s="2">
        <v>964</v>
      </c>
      <c r="FOP55" s="2">
        <v>2165</v>
      </c>
      <c r="FOQ55" s="2">
        <v>4907</v>
      </c>
      <c r="FOR55" s="2">
        <v>4677</v>
      </c>
      <c r="FOS55" s="2">
        <v>1948</v>
      </c>
      <c r="FOT55" s="2">
        <v>1296</v>
      </c>
      <c r="FOU55" s="2">
        <v>5339</v>
      </c>
      <c r="FOV55" s="2">
        <v>7444</v>
      </c>
      <c r="FOW55" s="2">
        <v>13107</v>
      </c>
      <c r="FOX55" s="2">
        <v>11221</v>
      </c>
      <c r="FOY55" s="2">
        <v>350</v>
      </c>
      <c r="FOZ55" s="2">
        <v>5392</v>
      </c>
      <c r="FPA55" s="2">
        <v>2482</v>
      </c>
      <c r="FPB55" s="2">
        <v>1238</v>
      </c>
      <c r="FPC55" s="2">
        <v>1204</v>
      </c>
      <c r="FPD55" s="2">
        <v>3405</v>
      </c>
      <c r="FPE55" s="2">
        <v>996</v>
      </c>
      <c r="FPF55" s="2">
        <v>648</v>
      </c>
      <c r="FPG55" s="2">
        <v>1529</v>
      </c>
      <c r="FPH55" s="2">
        <v>6052</v>
      </c>
      <c r="FPI55" s="2">
        <v>4300</v>
      </c>
      <c r="FPJ55" s="2">
        <v>8078</v>
      </c>
      <c r="FPK55" s="2">
        <v>21347</v>
      </c>
      <c r="FPL55" s="2">
        <v>3119</v>
      </c>
      <c r="FPM55" s="2">
        <v>2642</v>
      </c>
      <c r="FPN55" s="2">
        <v>4617</v>
      </c>
      <c r="FPO55" s="2">
        <v>6960</v>
      </c>
      <c r="FPP55" s="2">
        <v>1659</v>
      </c>
      <c r="FPQ55" s="2">
        <v>756</v>
      </c>
      <c r="FPR55" s="2">
        <v>1800</v>
      </c>
      <c r="FPS55" s="2">
        <v>1372</v>
      </c>
      <c r="FPT55" s="2">
        <v>215</v>
      </c>
      <c r="FPU55" s="2">
        <v>1737</v>
      </c>
      <c r="FPV55" s="2">
        <v>677</v>
      </c>
      <c r="FPW55" s="2">
        <v>4445</v>
      </c>
      <c r="FPX55" s="2">
        <v>5415</v>
      </c>
      <c r="FPY55" s="2">
        <v>9954</v>
      </c>
      <c r="FPZ55" s="2">
        <v>1983</v>
      </c>
      <c r="FQA55" s="2">
        <v>1347</v>
      </c>
      <c r="FQB55" s="2">
        <v>7030</v>
      </c>
      <c r="FQC55" s="2">
        <v>7645</v>
      </c>
      <c r="FQD55" s="2">
        <v>1196</v>
      </c>
      <c r="FQE55" s="2">
        <v>1659</v>
      </c>
      <c r="FQF55" s="2">
        <v>942</v>
      </c>
      <c r="FQG55" s="2">
        <v>2334</v>
      </c>
      <c r="FQH55" s="2">
        <v>11930</v>
      </c>
      <c r="FQI55" s="2">
        <v>2540</v>
      </c>
      <c r="FQJ55" s="2">
        <v>36861</v>
      </c>
      <c r="FQK55" s="2">
        <v>6613</v>
      </c>
      <c r="FQL55" s="2">
        <v>1306</v>
      </c>
      <c r="FQM55" s="2">
        <v>2741</v>
      </c>
      <c r="FQN55" s="2">
        <v>92</v>
      </c>
      <c r="FQO55" s="2">
        <v>1965</v>
      </c>
      <c r="FQP55" s="2">
        <v>3708</v>
      </c>
      <c r="FQQ55" s="2">
        <v>3364</v>
      </c>
      <c r="FQR55" s="2">
        <v>6665</v>
      </c>
      <c r="FQS55" s="2">
        <v>8248</v>
      </c>
      <c r="FQT55" s="2">
        <v>2675</v>
      </c>
      <c r="FQU55" s="2">
        <v>4009</v>
      </c>
      <c r="FQV55" s="2">
        <v>1105</v>
      </c>
      <c r="FQW55" s="2">
        <v>1402</v>
      </c>
      <c r="FQX55" s="2">
        <v>790</v>
      </c>
      <c r="FQY55" s="2">
        <v>5192</v>
      </c>
      <c r="FQZ55" s="2">
        <v>377</v>
      </c>
      <c r="FRA55" s="2">
        <v>14484</v>
      </c>
      <c r="FRB55" s="2">
        <v>435</v>
      </c>
      <c r="FRC55" s="2">
        <v>15524</v>
      </c>
      <c r="FRD55" s="2">
        <v>693</v>
      </c>
      <c r="FRE55" s="2">
        <v>2189</v>
      </c>
      <c r="FRF55" s="2">
        <v>7473</v>
      </c>
      <c r="FRG55" s="2">
        <v>12035</v>
      </c>
      <c r="FRH55" s="2">
        <v>79634</v>
      </c>
      <c r="FRI55" s="2">
        <v>224</v>
      </c>
      <c r="FRJ55" s="2">
        <v>552</v>
      </c>
      <c r="FRK55" s="2">
        <v>25074</v>
      </c>
      <c r="FRL55" s="2">
        <v>1892</v>
      </c>
      <c r="FRM55" s="2">
        <v>1826</v>
      </c>
      <c r="FRN55" s="2">
        <v>457</v>
      </c>
      <c r="FRO55" s="2">
        <v>5855</v>
      </c>
      <c r="FRP55" s="2">
        <v>16394</v>
      </c>
      <c r="FRQ55" s="2">
        <v>48568</v>
      </c>
      <c r="FRR55" s="2">
        <v>4000</v>
      </c>
      <c r="FRS55" s="2">
        <v>68408</v>
      </c>
      <c r="FRT55" s="2">
        <v>13590</v>
      </c>
      <c r="FRU55" s="2">
        <v>1709</v>
      </c>
      <c r="FRV55" s="2">
        <v>0</v>
      </c>
      <c r="FRW55" s="2">
        <v>5988</v>
      </c>
      <c r="FRX55" s="2">
        <v>1179</v>
      </c>
      <c r="FRY55" s="2">
        <v>19186</v>
      </c>
      <c r="FRZ55" s="2">
        <v>4143</v>
      </c>
      <c r="FSA55" s="2">
        <v>1500</v>
      </c>
      <c r="FSB55" s="2">
        <v>1446</v>
      </c>
      <c r="FSC55" s="2">
        <v>2409</v>
      </c>
      <c r="FSD55" s="2">
        <v>3350</v>
      </c>
      <c r="FSE55" s="2">
        <v>9271</v>
      </c>
      <c r="FSF55" s="2">
        <v>12553</v>
      </c>
      <c r="FSG55" s="2">
        <v>1983</v>
      </c>
      <c r="FSH55" s="2">
        <v>1795</v>
      </c>
      <c r="FSI55" s="2">
        <v>3992</v>
      </c>
      <c r="FSJ55" s="2">
        <v>4506</v>
      </c>
      <c r="FSK55" s="2">
        <v>7709</v>
      </c>
      <c r="FSL55" s="2">
        <v>4777</v>
      </c>
      <c r="FSM55" s="2">
        <v>679</v>
      </c>
      <c r="FSN55" s="2">
        <v>10122</v>
      </c>
      <c r="FSO55" s="2">
        <v>1338</v>
      </c>
      <c r="FSP55" s="2">
        <v>7854</v>
      </c>
      <c r="FSQ55" s="2">
        <v>1786</v>
      </c>
      <c r="FSR55" s="2">
        <v>10017</v>
      </c>
      <c r="FSS55" s="2">
        <v>1499</v>
      </c>
      <c r="FST55" s="2">
        <v>2826</v>
      </c>
      <c r="FSU55" s="2">
        <v>4831</v>
      </c>
      <c r="FSV55" s="2">
        <v>3016</v>
      </c>
      <c r="FSW55" s="2">
        <v>6909</v>
      </c>
      <c r="FSX55" s="2">
        <v>2296</v>
      </c>
      <c r="FSY55" s="2">
        <v>558</v>
      </c>
      <c r="FSZ55" s="2">
        <v>2309</v>
      </c>
      <c r="FTA55" s="2">
        <v>1689</v>
      </c>
      <c r="FTB55" s="2">
        <v>2813</v>
      </c>
      <c r="FTC55" s="2">
        <v>2791</v>
      </c>
      <c r="FTD55" s="2">
        <v>1439</v>
      </c>
      <c r="FTE55" s="2">
        <v>6352</v>
      </c>
      <c r="FTF55" s="2">
        <v>2609</v>
      </c>
      <c r="FTG55" s="2">
        <v>8349</v>
      </c>
      <c r="FTH55" s="2">
        <v>2167</v>
      </c>
      <c r="FTI55" s="2">
        <v>11997</v>
      </c>
      <c r="FTJ55" s="2">
        <v>2064</v>
      </c>
      <c r="FTK55" s="2">
        <v>2889</v>
      </c>
      <c r="FTL55" s="2">
        <v>6211</v>
      </c>
      <c r="FTM55" s="2">
        <v>405</v>
      </c>
      <c r="FTN55" s="2">
        <v>11027</v>
      </c>
      <c r="FTO55" s="2">
        <v>16027</v>
      </c>
      <c r="FTP55" s="2">
        <v>644</v>
      </c>
      <c r="FTQ55" s="2">
        <v>6002</v>
      </c>
      <c r="FTR55" s="2">
        <v>1221</v>
      </c>
      <c r="FTS55" s="2">
        <v>6874</v>
      </c>
      <c r="FTT55" s="2">
        <v>0</v>
      </c>
      <c r="FTU55" s="2">
        <v>21809</v>
      </c>
      <c r="FTV55" s="2">
        <v>14433</v>
      </c>
      <c r="FTW55" s="2">
        <v>753</v>
      </c>
      <c r="FTX55" s="2">
        <v>9631</v>
      </c>
      <c r="FTY55" s="2">
        <v>1011</v>
      </c>
      <c r="FTZ55" s="2">
        <v>17800</v>
      </c>
      <c r="FUA55" s="2">
        <v>9675</v>
      </c>
      <c r="FUB55" s="2">
        <v>2712</v>
      </c>
      <c r="FUC55" s="2">
        <v>4944</v>
      </c>
      <c r="FUD55" s="2">
        <v>5995</v>
      </c>
      <c r="FUE55" s="2">
        <v>4701</v>
      </c>
      <c r="FUF55" s="2">
        <v>2317</v>
      </c>
      <c r="FUG55" s="2">
        <v>6698</v>
      </c>
      <c r="FUH55" s="2">
        <v>7359</v>
      </c>
      <c r="FUI55" s="2" t="s">
        <v>5</v>
      </c>
      <c r="FUJ55" s="2">
        <v>1597</v>
      </c>
      <c r="FUK55" s="2">
        <v>1993</v>
      </c>
      <c r="FUL55" s="2">
        <v>1961</v>
      </c>
      <c r="FUM55" s="2">
        <v>761</v>
      </c>
      <c r="FUN55" s="2">
        <v>5363</v>
      </c>
      <c r="FUO55" s="2">
        <v>19725</v>
      </c>
      <c r="FUP55" s="2">
        <v>1200</v>
      </c>
      <c r="FUQ55" s="2">
        <v>9704</v>
      </c>
      <c r="FUR55" s="2">
        <v>5738</v>
      </c>
      <c r="FUS55" s="2">
        <v>2103</v>
      </c>
      <c r="FUT55" s="2">
        <v>1927</v>
      </c>
      <c r="FUU55" s="2">
        <v>4623</v>
      </c>
      <c r="FUV55" s="2">
        <v>113</v>
      </c>
      <c r="FUW55" s="2">
        <v>1032</v>
      </c>
      <c r="FUX55" s="2">
        <v>2099</v>
      </c>
      <c r="FUY55" s="2">
        <v>1814</v>
      </c>
      <c r="FUZ55" s="2">
        <v>3239</v>
      </c>
      <c r="FVA55" s="2">
        <v>1937</v>
      </c>
      <c r="FVB55" s="2">
        <v>4530</v>
      </c>
      <c r="FVC55" s="2">
        <v>2398</v>
      </c>
      <c r="FVD55" s="2">
        <v>4143</v>
      </c>
      <c r="FVE55" s="2">
        <v>1404</v>
      </c>
      <c r="FVF55" s="2">
        <v>2735</v>
      </c>
      <c r="FVG55" s="2">
        <v>150</v>
      </c>
      <c r="FVH55" s="2">
        <v>1546</v>
      </c>
      <c r="FVI55" s="2">
        <v>20785</v>
      </c>
      <c r="FVJ55" s="2">
        <v>5615</v>
      </c>
      <c r="FVK55" s="2">
        <v>1359</v>
      </c>
      <c r="FVL55" s="2">
        <v>5019</v>
      </c>
      <c r="FVM55" s="2">
        <v>0</v>
      </c>
      <c r="FVN55" s="2">
        <v>2537</v>
      </c>
      <c r="FVO55" s="2">
        <v>2434</v>
      </c>
      <c r="FVP55" s="2">
        <v>823</v>
      </c>
      <c r="FVQ55" s="2">
        <v>550</v>
      </c>
      <c r="FVR55" s="2">
        <v>1267</v>
      </c>
      <c r="FVS55" s="2">
        <v>883</v>
      </c>
      <c r="FVT55" s="2">
        <v>409</v>
      </c>
      <c r="FVU55" s="2">
        <v>3656</v>
      </c>
      <c r="FVV55" s="2">
        <v>1399</v>
      </c>
      <c r="FVW55" s="2">
        <v>223866</v>
      </c>
      <c r="FVX55" s="2">
        <v>1720</v>
      </c>
      <c r="FVY55" s="2">
        <v>750</v>
      </c>
      <c r="FVZ55" s="2">
        <v>1501</v>
      </c>
      <c r="FWA55" s="2">
        <v>1727</v>
      </c>
      <c r="FWB55" s="2">
        <v>27</v>
      </c>
      <c r="FWC55" s="2">
        <v>2104</v>
      </c>
      <c r="FWD55" s="2">
        <v>2691</v>
      </c>
      <c r="FWE55" s="2">
        <v>791</v>
      </c>
      <c r="FWF55" s="2">
        <v>391</v>
      </c>
      <c r="FWG55" s="2">
        <v>750</v>
      </c>
      <c r="FWH55" s="2">
        <v>199</v>
      </c>
      <c r="FWI55" s="2">
        <v>6912</v>
      </c>
      <c r="FWJ55" s="2">
        <v>2590</v>
      </c>
      <c r="FWK55" s="2">
        <v>5854</v>
      </c>
      <c r="FWL55" s="2">
        <v>7267</v>
      </c>
      <c r="FWM55" s="2">
        <v>6145</v>
      </c>
      <c r="FWN55" s="2">
        <v>10603</v>
      </c>
      <c r="FWO55" s="2">
        <v>11625</v>
      </c>
      <c r="FWP55" s="2">
        <v>2187</v>
      </c>
      <c r="FWQ55" s="2">
        <v>1505</v>
      </c>
      <c r="FWR55" s="2">
        <v>3190</v>
      </c>
      <c r="FWS55" s="2">
        <v>933</v>
      </c>
      <c r="FWT55" s="2">
        <v>854</v>
      </c>
      <c r="FWU55" s="2">
        <v>2843</v>
      </c>
      <c r="FWV55" s="2">
        <v>2994</v>
      </c>
      <c r="FWW55" s="2">
        <v>4106</v>
      </c>
      <c r="FWX55" s="2">
        <v>963</v>
      </c>
      <c r="FWY55" s="2">
        <v>2245</v>
      </c>
      <c r="FWZ55" s="2">
        <v>2040</v>
      </c>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row>
    <row r="56" spans="1:4953" x14ac:dyDescent="0.25">
      <c r="A56">
        <v>53</v>
      </c>
      <c r="B56" s="19" t="s">
        <v>9269</v>
      </c>
      <c r="C56" s="25">
        <v>216517</v>
      </c>
      <c r="D56" t="str">
        <f t="shared" si="0"/>
        <v>2025Q2</v>
      </c>
      <c r="E56" s="4">
        <v>5820</v>
      </c>
      <c r="F56" s="4">
        <v>4176</v>
      </c>
      <c r="G56" s="4">
        <v>14771</v>
      </c>
      <c r="H56" s="4">
        <v>5320</v>
      </c>
      <c r="I56" s="4">
        <v>15687</v>
      </c>
      <c r="J56" s="2">
        <v>6782</v>
      </c>
      <c r="K56" s="2">
        <v>1124</v>
      </c>
      <c r="L56" s="2">
        <v>1737</v>
      </c>
      <c r="M56" s="2">
        <v>301</v>
      </c>
      <c r="N56" s="2">
        <v>3464</v>
      </c>
      <c r="O56" s="2">
        <v>0</v>
      </c>
      <c r="P56" s="2">
        <v>153</v>
      </c>
      <c r="Q56" s="2">
        <v>46</v>
      </c>
      <c r="R56" s="2">
        <v>21</v>
      </c>
      <c r="S56" s="2">
        <v>494</v>
      </c>
      <c r="T56" s="2">
        <v>37</v>
      </c>
      <c r="U56" s="2">
        <v>1094</v>
      </c>
      <c r="V56" s="2">
        <v>11680</v>
      </c>
      <c r="W56" s="2">
        <v>42338</v>
      </c>
      <c r="X56" s="2">
        <v>2624</v>
      </c>
      <c r="Y56" s="2">
        <v>1717</v>
      </c>
      <c r="Z56" s="2">
        <v>1632</v>
      </c>
      <c r="AA56" s="2">
        <v>239</v>
      </c>
      <c r="AB56" s="2">
        <v>0</v>
      </c>
      <c r="AC56" s="2">
        <v>455</v>
      </c>
      <c r="AD56" s="2">
        <v>1628</v>
      </c>
      <c r="AE56" s="2">
        <v>256</v>
      </c>
      <c r="AF56" s="2">
        <v>919</v>
      </c>
      <c r="AG56" s="2">
        <v>63</v>
      </c>
      <c r="AH56" s="2">
        <v>13181</v>
      </c>
      <c r="AI56" s="2">
        <v>0</v>
      </c>
      <c r="AJ56" s="2">
        <v>109</v>
      </c>
      <c r="AK56" s="2">
        <v>1143</v>
      </c>
      <c r="AL56" s="2">
        <v>3079</v>
      </c>
      <c r="AM56" s="2">
        <v>0</v>
      </c>
      <c r="AN56" s="2">
        <v>0</v>
      </c>
      <c r="AO56" s="2">
        <v>7593</v>
      </c>
      <c r="AP56" s="2">
        <v>1165</v>
      </c>
      <c r="AQ56" s="2">
        <v>0</v>
      </c>
      <c r="AR56" s="2">
        <v>905</v>
      </c>
      <c r="AS56" s="2">
        <v>157</v>
      </c>
      <c r="AT56" s="2">
        <v>258</v>
      </c>
      <c r="AU56" s="2">
        <v>428</v>
      </c>
      <c r="AV56" s="2">
        <v>2093</v>
      </c>
      <c r="AW56" s="2">
        <v>788</v>
      </c>
      <c r="AX56" s="2">
        <v>1969</v>
      </c>
      <c r="AY56" s="2">
        <v>2114</v>
      </c>
      <c r="AZ56" s="2">
        <v>311</v>
      </c>
      <c r="BA56" s="2">
        <v>35720</v>
      </c>
      <c r="BB56" s="2">
        <v>379</v>
      </c>
      <c r="BC56" s="2">
        <v>2238</v>
      </c>
      <c r="BD56" s="2">
        <v>498</v>
      </c>
      <c r="BE56" s="2">
        <v>3754</v>
      </c>
      <c r="BF56" s="2">
        <v>1893</v>
      </c>
      <c r="BG56" s="2">
        <v>864</v>
      </c>
      <c r="BH56" s="2">
        <v>1975</v>
      </c>
      <c r="BI56" s="2">
        <v>310</v>
      </c>
      <c r="BJ56" s="2">
        <v>344</v>
      </c>
      <c r="BK56" s="2">
        <v>3554</v>
      </c>
      <c r="BL56" s="2">
        <v>2617</v>
      </c>
      <c r="BM56" s="2">
        <v>817</v>
      </c>
      <c r="BN56" s="2">
        <v>3265</v>
      </c>
      <c r="BO56" s="2">
        <v>406</v>
      </c>
      <c r="BP56" s="2">
        <v>393</v>
      </c>
      <c r="BQ56" s="2">
        <v>258</v>
      </c>
      <c r="BR56" s="2">
        <v>197</v>
      </c>
      <c r="BS56" s="2">
        <v>13</v>
      </c>
      <c r="BT56" s="2">
        <v>17187</v>
      </c>
      <c r="BU56" s="2">
        <v>3626</v>
      </c>
      <c r="BV56" s="2">
        <v>392</v>
      </c>
      <c r="BW56" s="2">
        <v>1800</v>
      </c>
      <c r="BX56" s="2">
        <v>245</v>
      </c>
      <c r="BY56" s="2">
        <v>1996</v>
      </c>
      <c r="BZ56" s="2">
        <v>238</v>
      </c>
      <c r="CA56" s="2">
        <v>0</v>
      </c>
      <c r="CB56" s="2">
        <v>1441</v>
      </c>
      <c r="CC56" s="2">
        <v>1171000</v>
      </c>
      <c r="CD56" s="2">
        <v>7559</v>
      </c>
      <c r="CE56" s="2">
        <v>418</v>
      </c>
      <c r="CF56" s="2">
        <v>80036</v>
      </c>
      <c r="CG56" s="2" t="s">
        <v>5</v>
      </c>
      <c r="CH56" s="2">
        <v>227</v>
      </c>
      <c r="CI56" s="2">
        <v>41182</v>
      </c>
      <c r="CJ56" s="2">
        <v>2216</v>
      </c>
      <c r="CK56" s="2">
        <v>235</v>
      </c>
      <c r="CL56" s="2">
        <v>1860</v>
      </c>
      <c r="CM56" s="2">
        <v>280</v>
      </c>
      <c r="CN56" s="2">
        <v>252</v>
      </c>
      <c r="CO56" s="2">
        <v>1942</v>
      </c>
      <c r="CP56" s="2">
        <v>410</v>
      </c>
      <c r="CQ56" s="2">
        <v>5</v>
      </c>
      <c r="CR56" s="2">
        <v>4600</v>
      </c>
      <c r="CS56" s="2">
        <v>0</v>
      </c>
      <c r="CT56" s="2">
        <v>2302</v>
      </c>
      <c r="CU56" s="2">
        <v>11508</v>
      </c>
      <c r="CV56" s="2">
        <v>11588</v>
      </c>
      <c r="CW56" s="2">
        <v>656</v>
      </c>
      <c r="CX56" s="2">
        <v>11287</v>
      </c>
      <c r="CY56" s="2">
        <v>323</v>
      </c>
      <c r="CZ56" s="2">
        <v>3974</v>
      </c>
      <c r="DA56" s="2">
        <v>1738</v>
      </c>
      <c r="DB56" s="2">
        <v>635</v>
      </c>
      <c r="DC56" s="2">
        <v>189301</v>
      </c>
      <c r="DD56" s="2">
        <v>2475</v>
      </c>
      <c r="DE56" s="2">
        <v>3</v>
      </c>
      <c r="DF56" s="2">
        <v>1844</v>
      </c>
      <c r="DG56" s="2">
        <v>775</v>
      </c>
      <c r="DH56" s="2">
        <v>5931</v>
      </c>
      <c r="DI56" s="2">
        <v>581</v>
      </c>
      <c r="DJ56" s="2">
        <v>2502</v>
      </c>
      <c r="DK56" s="2">
        <v>292</v>
      </c>
      <c r="DL56" s="2">
        <v>313266</v>
      </c>
      <c r="DM56" s="2">
        <v>3301</v>
      </c>
      <c r="DN56" s="2">
        <v>140539</v>
      </c>
      <c r="DO56" s="2">
        <v>8211</v>
      </c>
      <c r="DP56" s="2">
        <v>1991</v>
      </c>
      <c r="DQ56" s="2">
        <v>1586</v>
      </c>
      <c r="DR56" s="2">
        <v>11956</v>
      </c>
      <c r="DS56" s="2">
        <v>187</v>
      </c>
      <c r="DT56" s="2">
        <v>334</v>
      </c>
      <c r="DU56" s="2">
        <v>4253</v>
      </c>
      <c r="DV56" s="2">
        <v>2380</v>
      </c>
      <c r="DW56" s="2">
        <v>6949</v>
      </c>
      <c r="DX56" s="2">
        <v>1350</v>
      </c>
      <c r="DY56" s="2">
        <v>4586</v>
      </c>
      <c r="DZ56" s="2">
        <v>297</v>
      </c>
      <c r="EA56" s="2">
        <v>13299</v>
      </c>
      <c r="EB56" s="2">
        <v>11763</v>
      </c>
      <c r="EC56" s="2">
        <v>2979</v>
      </c>
      <c r="ED56" s="2">
        <v>1566</v>
      </c>
      <c r="EE56" s="2">
        <v>15920</v>
      </c>
      <c r="EF56" s="2">
        <v>25094</v>
      </c>
      <c r="EG56" s="2">
        <v>39282</v>
      </c>
      <c r="EH56" s="2">
        <v>7688</v>
      </c>
      <c r="EI56" s="2">
        <v>481</v>
      </c>
      <c r="EJ56" s="2">
        <v>32</v>
      </c>
      <c r="EK56" s="2">
        <v>4346</v>
      </c>
      <c r="EL56" s="2">
        <v>664</v>
      </c>
      <c r="EM56" s="2">
        <v>7013</v>
      </c>
      <c r="EN56" s="2">
        <v>6951</v>
      </c>
      <c r="EO56" s="2">
        <v>0</v>
      </c>
      <c r="EP56" s="2">
        <v>256</v>
      </c>
      <c r="EQ56" s="2">
        <v>2981</v>
      </c>
      <c r="ER56" s="2">
        <v>4019</v>
      </c>
      <c r="ES56" s="2">
        <v>2851</v>
      </c>
      <c r="ET56" s="2">
        <v>5577</v>
      </c>
      <c r="EU56" s="2">
        <v>9477</v>
      </c>
      <c r="EV56" s="2">
        <v>3836</v>
      </c>
      <c r="EW56" s="2">
        <v>7703</v>
      </c>
      <c r="EX56" s="2">
        <v>114</v>
      </c>
      <c r="EY56" s="2">
        <v>2751</v>
      </c>
      <c r="EZ56" s="2">
        <v>5583</v>
      </c>
      <c r="FA56" s="2">
        <v>1857</v>
      </c>
      <c r="FB56" s="2">
        <v>1279</v>
      </c>
      <c r="FC56" s="2">
        <v>51</v>
      </c>
      <c r="FD56" s="2">
        <v>591</v>
      </c>
      <c r="FE56" s="2">
        <v>3648</v>
      </c>
      <c r="FF56" s="2">
        <v>3299</v>
      </c>
      <c r="FG56" s="2">
        <v>1939</v>
      </c>
      <c r="FH56" s="2">
        <v>312</v>
      </c>
      <c r="FI56" s="2">
        <v>236</v>
      </c>
      <c r="FJ56" s="2">
        <v>365</v>
      </c>
      <c r="FK56" s="2">
        <v>165247</v>
      </c>
      <c r="FL56" s="2">
        <v>895</v>
      </c>
      <c r="FM56" s="2">
        <v>29077</v>
      </c>
      <c r="FN56" s="2">
        <v>11273</v>
      </c>
      <c r="FO56" s="2">
        <v>3474</v>
      </c>
      <c r="FP56" s="2">
        <v>15505</v>
      </c>
      <c r="FQ56" s="2">
        <v>2301</v>
      </c>
      <c r="FR56" s="2">
        <v>1963</v>
      </c>
      <c r="FS56" s="2">
        <v>58</v>
      </c>
      <c r="FT56" s="2">
        <v>4589</v>
      </c>
      <c r="FU56" s="2">
        <v>749</v>
      </c>
      <c r="FV56" s="2">
        <v>2236</v>
      </c>
      <c r="FW56" s="2">
        <v>5406</v>
      </c>
      <c r="FX56" s="2">
        <v>463</v>
      </c>
      <c r="FY56" s="2">
        <v>2992</v>
      </c>
      <c r="FZ56" s="2">
        <v>1163</v>
      </c>
      <c r="GA56" s="2">
        <v>5784</v>
      </c>
      <c r="GB56" s="2">
        <v>259</v>
      </c>
      <c r="GC56" s="2">
        <v>0</v>
      </c>
      <c r="GD56" s="2">
        <v>8585</v>
      </c>
      <c r="GE56" s="2">
        <v>747</v>
      </c>
      <c r="GF56" s="2">
        <v>190</v>
      </c>
      <c r="GG56" s="2">
        <v>0</v>
      </c>
      <c r="GH56" s="2">
        <v>4360</v>
      </c>
      <c r="GI56" s="2">
        <v>555000</v>
      </c>
      <c r="GJ56" s="2">
        <v>868</v>
      </c>
      <c r="GK56" s="2">
        <v>803750</v>
      </c>
      <c r="GL56" s="2">
        <v>0</v>
      </c>
      <c r="GM56" s="2">
        <v>0</v>
      </c>
      <c r="GN56" s="2" t="s">
        <v>5</v>
      </c>
      <c r="GO56" s="2">
        <v>0</v>
      </c>
      <c r="GP56" s="2">
        <v>12259</v>
      </c>
      <c r="GQ56" s="2">
        <v>11023</v>
      </c>
      <c r="GR56" s="2">
        <v>2760</v>
      </c>
      <c r="GS56" s="2">
        <v>8443</v>
      </c>
      <c r="GT56" s="2">
        <v>0</v>
      </c>
      <c r="GU56" s="2">
        <v>43356</v>
      </c>
      <c r="GV56" s="2">
        <v>128084</v>
      </c>
      <c r="GW56" s="2">
        <v>0</v>
      </c>
      <c r="GX56" s="2">
        <v>1334</v>
      </c>
      <c r="GY56" s="2">
        <v>643891</v>
      </c>
      <c r="GZ56" s="2">
        <v>0</v>
      </c>
      <c r="HA56" s="2">
        <v>78000</v>
      </c>
      <c r="HB56" s="2" t="s">
        <v>5</v>
      </c>
      <c r="HC56" s="2" t="s">
        <v>5</v>
      </c>
      <c r="HD56" s="2" t="s">
        <v>5</v>
      </c>
      <c r="HE56" s="2">
        <v>157724</v>
      </c>
      <c r="HF56" s="2" t="s">
        <v>5</v>
      </c>
      <c r="HG56" s="2">
        <v>36546</v>
      </c>
      <c r="HH56" s="2">
        <v>1536</v>
      </c>
      <c r="HI56" s="2">
        <v>4748</v>
      </c>
      <c r="HJ56" s="2" t="s">
        <v>5</v>
      </c>
      <c r="HK56" s="2">
        <v>8450</v>
      </c>
      <c r="HL56" s="2">
        <v>15929</v>
      </c>
      <c r="HM56" s="2">
        <v>0</v>
      </c>
      <c r="HN56" s="2" t="s">
        <v>5</v>
      </c>
      <c r="HO56" s="2">
        <v>0</v>
      </c>
      <c r="HP56" s="2">
        <v>0</v>
      </c>
      <c r="HQ56" s="2">
        <v>35269</v>
      </c>
      <c r="HR56" s="2">
        <v>0</v>
      </c>
      <c r="HS56" s="2">
        <v>0</v>
      </c>
      <c r="HT56" s="2" t="s">
        <v>5</v>
      </c>
      <c r="HU56" s="2">
        <v>0</v>
      </c>
      <c r="HV56" s="2">
        <v>34343</v>
      </c>
      <c r="HW56" s="2">
        <v>1686</v>
      </c>
      <c r="HX56" s="2">
        <v>2096</v>
      </c>
      <c r="HY56" s="2">
        <v>6465</v>
      </c>
      <c r="HZ56" s="2">
        <v>16290</v>
      </c>
      <c r="IA56" s="2">
        <v>0</v>
      </c>
      <c r="IB56" s="2">
        <v>212386</v>
      </c>
      <c r="IC56" s="2" t="s">
        <v>5</v>
      </c>
      <c r="ID56" s="2" t="s">
        <v>5</v>
      </c>
      <c r="IE56" s="2">
        <v>835</v>
      </c>
      <c r="IF56" s="2">
        <v>36159</v>
      </c>
      <c r="IG56" s="2">
        <v>435889</v>
      </c>
      <c r="IH56" s="2" t="s">
        <v>5</v>
      </c>
      <c r="II56" s="2" t="s">
        <v>5</v>
      </c>
      <c r="IJ56" s="2">
        <v>1256</v>
      </c>
      <c r="IK56" s="2">
        <v>8739</v>
      </c>
      <c r="IL56" s="2">
        <v>22612</v>
      </c>
      <c r="IM56" s="2">
        <v>27143</v>
      </c>
      <c r="IN56" s="2">
        <v>0</v>
      </c>
      <c r="IO56" s="2">
        <v>2704</v>
      </c>
      <c r="IP56" s="2">
        <v>0</v>
      </c>
      <c r="IQ56" s="2">
        <v>6866</v>
      </c>
      <c r="IR56" s="2">
        <v>55665</v>
      </c>
      <c r="IS56" s="2" t="s">
        <v>5</v>
      </c>
      <c r="IT56" s="2">
        <v>0</v>
      </c>
      <c r="IU56" s="2" t="s">
        <v>5</v>
      </c>
      <c r="IV56" s="2" t="s">
        <v>5</v>
      </c>
      <c r="IW56" s="2">
        <v>0</v>
      </c>
      <c r="IX56" s="2">
        <v>931</v>
      </c>
      <c r="IY56" s="2">
        <v>5228</v>
      </c>
      <c r="IZ56" s="2">
        <v>2416</v>
      </c>
      <c r="JA56" s="2">
        <v>10781</v>
      </c>
      <c r="JB56" s="2">
        <v>3915</v>
      </c>
      <c r="JC56" s="2">
        <v>100156</v>
      </c>
      <c r="JD56" s="2">
        <v>27234</v>
      </c>
      <c r="JE56" s="2">
        <v>0</v>
      </c>
      <c r="JF56" s="2" t="s">
        <v>5</v>
      </c>
      <c r="JG56" s="2">
        <v>3011</v>
      </c>
      <c r="JH56" s="2">
        <v>14057</v>
      </c>
      <c r="JI56" s="2">
        <v>0</v>
      </c>
      <c r="JJ56" s="2">
        <v>41514</v>
      </c>
      <c r="JK56" s="2">
        <v>12692</v>
      </c>
      <c r="JL56" s="2">
        <v>12828</v>
      </c>
      <c r="JM56" s="2">
        <v>1015</v>
      </c>
      <c r="JN56" s="2">
        <v>2278</v>
      </c>
      <c r="JO56" s="2">
        <v>26025</v>
      </c>
      <c r="JP56" s="2">
        <v>3174</v>
      </c>
      <c r="JQ56" s="2">
        <v>6931</v>
      </c>
      <c r="JR56" s="2">
        <v>0</v>
      </c>
      <c r="JS56" s="2">
        <v>11730</v>
      </c>
      <c r="JT56" s="2">
        <v>0</v>
      </c>
      <c r="JU56" s="2">
        <v>81484</v>
      </c>
      <c r="JV56" s="2">
        <v>0</v>
      </c>
      <c r="JW56" s="2">
        <v>0</v>
      </c>
      <c r="JX56" s="2">
        <v>6060</v>
      </c>
      <c r="JY56" s="2">
        <v>61</v>
      </c>
      <c r="JZ56" s="2" t="s">
        <v>5</v>
      </c>
      <c r="KA56" s="2">
        <v>42</v>
      </c>
      <c r="KB56" s="2">
        <v>531</v>
      </c>
      <c r="KC56" s="2" t="s">
        <v>5</v>
      </c>
      <c r="KD56" s="2">
        <v>775</v>
      </c>
      <c r="KE56" s="2">
        <v>0</v>
      </c>
      <c r="KF56" s="2">
        <v>0</v>
      </c>
      <c r="KG56" s="2">
        <v>21113</v>
      </c>
      <c r="KH56" s="2">
        <v>7322</v>
      </c>
      <c r="KI56" s="2" t="s">
        <v>5</v>
      </c>
      <c r="KJ56" s="2" t="s">
        <v>5</v>
      </c>
      <c r="KK56" s="2">
        <v>4382</v>
      </c>
      <c r="KL56" s="2">
        <v>1698</v>
      </c>
      <c r="KM56" s="2">
        <v>0</v>
      </c>
      <c r="KN56" s="2">
        <v>12398</v>
      </c>
      <c r="KO56" s="2" t="s">
        <v>5</v>
      </c>
      <c r="KP56" s="2" t="s">
        <v>5</v>
      </c>
      <c r="KQ56" s="2">
        <v>8495</v>
      </c>
      <c r="KR56" s="2">
        <v>5018</v>
      </c>
      <c r="KS56" s="2" t="s">
        <v>5</v>
      </c>
      <c r="KT56" s="2">
        <v>1179</v>
      </c>
      <c r="KU56" s="2">
        <v>62462</v>
      </c>
      <c r="KV56" s="2">
        <v>1656</v>
      </c>
      <c r="KW56" s="2">
        <v>8406</v>
      </c>
      <c r="KX56" s="2">
        <v>0</v>
      </c>
      <c r="KY56" s="2">
        <v>29322</v>
      </c>
      <c r="KZ56" s="2" t="s">
        <v>5</v>
      </c>
      <c r="LA56" s="2">
        <v>613</v>
      </c>
      <c r="LB56" s="2">
        <v>0</v>
      </c>
      <c r="LC56" s="2">
        <v>26301</v>
      </c>
      <c r="LD56" s="2">
        <v>497</v>
      </c>
      <c r="LE56" s="2">
        <v>0</v>
      </c>
      <c r="LF56" s="2">
        <v>17906</v>
      </c>
      <c r="LG56" s="2" t="s">
        <v>5</v>
      </c>
      <c r="LH56" s="2">
        <v>15686</v>
      </c>
      <c r="LI56" s="2">
        <v>14515</v>
      </c>
      <c r="LJ56" s="2">
        <v>142630</v>
      </c>
      <c r="LK56" s="2">
        <v>64952</v>
      </c>
      <c r="LL56" s="2">
        <v>1402</v>
      </c>
      <c r="LM56" s="2" t="s">
        <v>5</v>
      </c>
      <c r="LN56" s="2">
        <v>1512</v>
      </c>
      <c r="LO56" s="2">
        <v>42</v>
      </c>
      <c r="LP56" s="2">
        <v>0</v>
      </c>
      <c r="LQ56" s="2">
        <v>71370</v>
      </c>
      <c r="LR56" s="2">
        <v>333</v>
      </c>
      <c r="LS56" s="2" t="s">
        <v>5</v>
      </c>
      <c r="LT56" s="2" t="s">
        <v>5</v>
      </c>
      <c r="LU56" s="2">
        <v>85808</v>
      </c>
      <c r="LV56" s="2" t="s">
        <v>5</v>
      </c>
      <c r="LW56" s="2">
        <v>4939</v>
      </c>
      <c r="LX56" s="2" t="s">
        <v>5</v>
      </c>
      <c r="LY56" s="2" t="s">
        <v>5</v>
      </c>
      <c r="LZ56" s="2" t="s">
        <v>5</v>
      </c>
      <c r="MA56" s="2">
        <v>349</v>
      </c>
      <c r="MB56" s="2">
        <v>22894</v>
      </c>
      <c r="MC56" s="2" t="s">
        <v>5</v>
      </c>
      <c r="MD56" s="2" t="s">
        <v>5</v>
      </c>
      <c r="ME56" s="2">
        <v>0</v>
      </c>
      <c r="MF56" s="2">
        <v>67778</v>
      </c>
      <c r="MG56" s="2">
        <v>0</v>
      </c>
      <c r="MH56" s="2">
        <v>13377</v>
      </c>
      <c r="MI56" s="2" t="s">
        <v>5</v>
      </c>
      <c r="MJ56" s="2">
        <v>0</v>
      </c>
      <c r="MK56" s="2">
        <v>13185</v>
      </c>
      <c r="ML56" s="2">
        <v>2186</v>
      </c>
      <c r="MM56" s="2">
        <v>15809</v>
      </c>
      <c r="MN56" s="2">
        <v>14216</v>
      </c>
      <c r="MO56" s="2">
        <v>4553</v>
      </c>
      <c r="MP56" s="2" t="s">
        <v>5</v>
      </c>
      <c r="MQ56" s="2">
        <v>10132</v>
      </c>
      <c r="MR56" s="2">
        <v>12</v>
      </c>
      <c r="MS56" s="2">
        <v>46569</v>
      </c>
      <c r="MT56" s="2">
        <v>1981</v>
      </c>
      <c r="MU56" s="2">
        <v>2932</v>
      </c>
      <c r="MV56" s="2">
        <v>3286</v>
      </c>
      <c r="MW56" s="2">
        <v>1118</v>
      </c>
      <c r="MX56" s="2">
        <v>0</v>
      </c>
      <c r="MY56" s="2" t="s">
        <v>5</v>
      </c>
      <c r="MZ56" s="2">
        <v>508</v>
      </c>
      <c r="NA56" s="2">
        <v>24</v>
      </c>
      <c r="NB56" s="2">
        <v>8743</v>
      </c>
      <c r="NC56" s="2">
        <v>1118</v>
      </c>
      <c r="ND56" s="2">
        <v>1100</v>
      </c>
      <c r="NE56" s="2">
        <v>106</v>
      </c>
      <c r="NF56" s="2">
        <v>0</v>
      </c>
      <c r="NG56" s="2">
        <v>5460</v>
      </c>
      <c r="NH56" s="2">
        <v>195</v>
      </c>
      <c r="NI56" s="2">
        <v>3035</v>
      </c>
      <c r="NJ56" s="2">
        <v>2462</v>
      </c>
      <c r="NK56" s="2">
        <v>0</v>
      </c>
      <c r="NL56" s="2">
        <v>1835</v>
      </c>
      <c r="NM56" s="2">
        <v>0</v>
      </c>
      <c r="NN56" s="2">
        <v>553</v>
      </c>
      <c r="NO56" s="2">
        <v>3640</v>
      </c>
      <c r="NP56" s="2">
        <v>1888</v>
      </c>
      <c r="NQ56" s="2">
        <v>19740</v>
      </c>
      <c r="NR56" s="2">
        <v>105527</v>
      </c>
      <c r="NS56" s="2">
        <v>1003</v>
      </c>
      <c r="NT56" s="2">
        <v>1118</v>
      </c>
      <c r="NU56" s="2">
        <v>2618</v>
      </c>
      <c r="NV56" s="2">
        <v>1089</v>
      </c>
      <c r="NW56" s="2">
        <v>25</v>
      </c>
      <c r="NX56" s="2">
        <v>614</v>
      </c>
      <c r="NY56" s="2">
        <v>861</v>
      </c>
      <c r="NZ56" s="2">
        <v>3906</v>
      </c>
      <c r="OA56" s="2">
        <v>9205</v>
      </c>
      <c r="OB56" s="2">
        <v>4110</v>
      </c>
      <c r="OC56" s="2">
        <v>2535</v>
      </c>
      <c r="OD56" s="2">
        <v>109</v>
      </c>
      <c r="OE56" s="2">
        <v>945</v>
      </c>
      <c r="OF56" s="2">
        <v>2377</v>
      </c>
      <c r="OG56" s="2">
        <v>51448</v>
      </c>
      <c r="OH56" s="2">
        <v>3565</v>
      </c>
      <c r="OI56" s="2">
        <v>1091</v>
      </c>
      <c r="OJ56" s="2">
        <v>0</v>
      </c>
      <c r="OK56" s="2">
        <v>2546</v>
      </c>
      <c r="OL56" s="2">
        <v>2051</v>
      </c>
      <c r="OM56" s="2">
        <v>2017</v>
      </c>
      <c r="ON56" s="2">
        <v>1293</v>
      </c>
      <c r="OO56" s="2">
        <v>1284</v>
      </c>
      <c r="OP56" s="2">
        <v>4739</v>
      </c>
      <c r="OQ56" s="2">
        <v>2736</v>
      </c>
      <c r="OR56" s="2">
        <v>185</v>
      </c>
      <c r="OS56" s="2">
        <v>724</v>
      </c>
      <c r="OT56" s="2">
        <v>2569</v>
      </c>
      <c r="OU56" s="2">
        <v>516</v>
      </c>
      <c r="OV56" s="2">
        <v>102</v>
      </c>
      <c r="OW56" s="2">
        <v>368</v>
      </c>
      <c r="OX56" s="2">
        <v>85</v>
      </c>
      <c r="OY56" s="2">
        <v>4695</v>
      </c>
      <c r="OZ56" s="2">
        <v>684</v>
      </c>
      <c r="PA56" s="2">
        <v>474</v>
      </c>
      <c r="PB56" s="2">
        <v>0</v>
      </c>
      <c r="PC56" s="2">
        <v>0</v>
      </c>
      <c r="PD56" s="2">
        <v>1949</v>
      </c>
      <c r="PE56" s="2">
        <v>429</v>
      </c>
      <c r="PF56" s="2">
        <v>0</v>
      </c>
      <c r="PG56" s="2">
        <v>1366</v>
      </c>
      <c r="PH56" s="2">
        <v>31459</v>
      </c>
      <c r="PI56" s="2">
        <v>14149</v>
      </c>
      <c r="PJ56" s="2">
        <v>3189</v>
      </c>
      <c r="PK56" s="2">
        <v>4868</v>
      </c>
      <c r="PL56" s="2">
        <v>5402</v>
      </c>
      <c r="PM56" s="2">
        <v>5196</v>
      </c>
      <c r="PN56" s="2">
        <v>2485</v>
      </c>
      <c r="PO56" s="2">
        <v>13561</v>
      </c>
      <c r="PP56" s="2">
        <v>3160</v>
      </c>
      <c r="PQ56" s="2" t="s">
        <v>5</v>
      </c>
      <c r="PR56" s="2">
        <v>20026</v>
      </c>
      <c r="PS56" s="2">
        <v>19711</v>
      </c>
      <c r="PT56" s="2">
        <v>2279</v>
      </c>
      <c r="PU56" s="2">
        <v>105699</v>
      </c>
      <c r="PV56" s="2">
        <v>0</v>
      </c>
      <c r="PW56" s="2">
        <v>6517</v>
      </c>
      <c r="PX56" s="2">
        <v>6213</v>
      </c>
      <c r="PY56" s="2">
        <v>27474</v>
      </c>
      <c r="PZ56" s="2">
        <v>212</v>
      </c>
      <c r="QA56" s="2">
        <v>0</v>
      </c>
      <c r="QB56" s="2">
        <v>1099</v>
      </c>
      <c r="QC56" s="2">
        <v>0</v>
      </c>
      <c r="QD56" s="2">
        <v>1592</v>
      </c>
      <c r="QE56" s="2">
        <v>8748</v>
      </c>
      <c r="QF56" s="2" t="s">
        <v>5</v>
      </c>
      <c r="QG56" s="2">
        <v>14927</v>
      </c>
      <c r="QH56" s="2">
        <v>801240</v>
      </c>
      <c r="QI56" s="2">
        <v>5344</v>
      </c>
      <c r="QJ56" s="2">
        <v>4021</v>
      </c>
      <c r="QK56" s="2" t="s">
        <v>5</v>
      </c>
      <c r="QL56" s="2" t="s">
        <v>5</v>
      </c>
      <c r="QM56" s="2">
        <v>0</v>
      </c>
      <c r="QN56" s="2">
        <v>14902</v>
      </c>
      <c r="QO56" s="2" t="s">
        <v>5</v>
      </c>
      <c r="QP56" s="2">
        <v>4168</v>
      </c>
      <c r="QQ56" s="2">
        <v>0</v>
      </c>
      <c r="QR56" s="2">
        <v>0</v>
      </c>
      <c r="QS56" s="2" t="s">
        <v>5</v>
      </c>
      <c r="QT56" s="2">
        <v>1503</v>
      </c>
      <c r="QU56" s="2">
        <v>327000</v>
      </c>
      <c r="QV56" s="2">
        <v>0</v>
      </c>
      <c r="QW56" s="2">
        <v>200</v>
      </c>
      <c r="QX56" s="2" t="s">
        <v>5</v>
      </c>
      <c r="QY56" s="2">
        <v>0</v>
      </c>
      <c r="QZ56" s="2">
        <v>0</v>
      </c>
      <c r="RA56" s="2">
        <v>128194</v>
      </c>
      <c r="RB56" s="2">
        <v>151</v>
      </c>
      <c r="RC56" s="2">
        <v>1411</v>
      </c>
      <c r="RD56" s="2">
        <v>0</v>
      </c>
      <c r="RE56" s="2">
        <v>0</v>
      </c>
      <c r="RF56" s="2">
        <v>0</v>
      </c>
      <c r="RG56" s="2">
        <v>0</v>
      </c>
      <c r="RH56" s="2">
        <v>2506257</v>
      </c>
      <c r="RI56" s="2">
        <v>0</v>
      </c>
      <c r="RJ56" s="2">
        <v>91379</v>
      </c>
      <c r="RK56" s="2">
        <v>1743166</v>
      </c>
      <c r="RL56" s="2">
        <v>0</v>
      </c>
      <c r="RM56" s="2">
        <v>0</v>
      </c>
      <c r="RN56" s="2">
        <v>217428</v>
      </c>
      <c r="RO56" s="2">
        <v>1461</v>
      </c>
      <c r="RP56" s="2" t="s">
        <v>5</v>
      </c>
      <c r="RQ56" s="2">
        <v>96682</v>
      </c>
      <c r="RR56" s="2">
        <v>14118</v>
      </c>
      <c r="RS56" s="2">
        <v>5244</v>
      </c>
      <c r="RT56" s="2" t="s">
        <v>5</v>
      </c>
      <c r="RU56" s="2" t="s">
        <v>5</v>
      </c>
      <c r="RV56" s="2" t="s">
        <v>5</v>
      </c>
      <c r="RW56" s="2" t="s">
        <v>5</v>
      </c>
      <c r="RX56" s="2" t="s">
        <v>5</v>
      </c>
      <c r="RY56" s="2" t="s">
        <v>5</v>
      </c>
      <c r="RZ56" s="2">
        <v>6932</v>
      </c>
      <c r="SA56" s="2" t="s">
        <v>5</v>
      </c>
      <c r="SB56" s="2" t="s">
        <v>5</v>
      </c>
      <c r="SC56" s="2" t="s">
        <v>5</v>
      </c>
      <c r="SD56" s="2">
        <v>26828</v>
      </c>
      <c r="SE56" s="2" t="s">
        <v>5</v>
      </c>
      <c r="SF56" s="2">
        <v>66</v>
      </c>
      <c r="SG56" s="2">
        <v>27</v>
      </c>
      <c r="SH56" s="2">
        <v>0</v>
      </c>
      <c r="SI56" s="2">
        <v>0</v>
      </c>
      <c r="SJ56" s="2">
        <v>0</v>
      </c>
      <c r="SK56" s="2">
        <v>614404</v>
      </c>
      <c r="SL56" s="2">
        <v>20540</v>
      </c>
      <c r="SM56" s="2">
        <v>10237</v>
      </c>
      <c r="SN56" s="2">
        <v>2478</v>
      </c>
      <c r="SO56" s="2">
        <v>0</v>
      </c>
      <c r="SP56" s="2">
        <v>6582</v>
      </c>
      <c r="SQ56" s="2">
        <v>808</v>
      </c>
      <c r="SR56" s="2">
        <v>71</v>
      </c>
      <c r="SS56" s="2">
        <v>0</v>
      </c>
      <c r="ST56" s="2">
        <v>14728</v>
      </c>
      <c r="SU56" s="2">
        <v>2204</v>
      </c>
      <c r="SV56" s="2">
        <v>142853</v>
      </c>
      <c r="SW56" s="2">
        <v>0</v>
      </c>
      <c r="SX56" s="2">
        <v>3089</v>
      </c>
      <c r="SY56" s="2">
        <v>2342</v>
      </c>
      <c r="SZ56" s="2">
        <v>0</v>
      </c>
      <c r="TA56" s="2">
        <v>516</v>
      </c>
      <c r="TB56" s="2">
        <v>0</v>
      </c>
      <c r="TC56" s="2">
        <v>118</v>
      </c>
      <c r="TD56" s="2">
        <v>4152</v>
      </c>
      <c r="TE56" s="2">
        <v>46</v>
      </c>
      <c r="TF56" s="2">
        <v>0</v>
      </c>
      <c r="TG56" s="2">
        <v>222745</v>
      </c>
      <c r="TH56" s="2">
        <v>297943</v>
      </c>
      <c r="TI56" s="2">
        <v>0</v>
      </c>
      <c r="TJ56" s="2" t="s">
        <v>5</v>
      </c>
      <c r="TK56" s="2">
        <v>650</v>
      </c>
      <c r="TL56" s="2">
        <v>0</v>
      </c>
      <c r="TM56" s="2">
        <v>0</v>
      </c>
      <c r="TN56" s="2">
        <v>6015</v>
      </c>
      <c r="TO56" s="2">
        <v>869</v>
      </c>
      <c r="TP56" s="2">
        <v>713</v>
      </c>
      <c r="TQ56" s="2">
        <v>1184</v>
      </c>
      <c r="TR56" s="2">
        <v>0</v>
      </c>
      <c r="TS56" s="2">
        <v>2267</v>
      </c>
      <c r="TT56" s="2">
        <v>18</v>
      </c>
      <c r="TU56" s="2">
        <v>0</v>
      </c>
      <c r="TV56" s="2">
        <v>0</v>
      </c>
      <c r="TW56" s="2">
        <v>0</v>
      </c>
      <c r="TX56" s="2">
        <v>0</v>
      </c>
      <c r="TY56" s="2">
        <v>139</v>
      </c>
      <c r="TZ56" s="2">
        <v>11177</v>
      </c>
      <c r="UA56" s="2">
        <v>4316</v>
      </c>
      <c r="UB56" s="2">
        <v>3240</v>
      </c>
      <c r="UC56" s="2">
        <v>2594</v>
      </c>
      <c r="UD56" s="2">
        <v>7126</v>
      </c>
      <c r="UE56" s="2" t="s">
        <v>5</v>
      </c>
      <c r="UF56" s="2">
        <v>1409</v>
      </c>
      <c r="UG56" s="2">
        <v>2576</v>
      </c>
      <c r="UH56" s="2">
        <v>329</v>
      </c>
      <c r="UI56" s="2">
        <v>8463</v>
      </c>
      <c r="UJ56" s="2">
        <v>190</v>
      </c>
      <c r="UK56" s="2">
        <v>0</v>
      </c>
      <c r="UL56" s="2">
        <v>288</v>
      </c>
      <c r="UM56" s="2">
        <v>54437</v>
      </c>
      <c r="UN56" s="2">
        <v>12800</v>
      </c>
      <c r="UO56" s="2">
        <v>1013</v>
      </c>
      <c r="UP56" s="2">
        <v>3219</v>
      </c>
      <c r="UQ56" s="2">
        <v>367</v>
      </c>
      <c r="UR56" s="2">
        <v>727</v>
      </c>
      <c r="US56" s="2">
        <v>432</v>
      </c>
      <c r="UT56" s="2">
        <v>1505</v>
      </c>
      <c r="UU56" s="2">
        <v>4825</v>
      </c>
      <c r="UV56" s="2">
        <v>178051</v>
      </c>
      <c r="UW56" s="2">
        <v>0</v>
      </c>
      <c r="UX56" s="2">
        <v>18271</v>
      </c>
      <c r="UY56" s="2">
        <v>75188</v>
      </c>
      <c r="UZ56" s="2">
        <v>355271</v>
      </c>
      <c r="VA56" s="2">
        <v>0</v>
      </c>
      <c r="VB56" s="2">
        <v>319</v>
      </c>
      <c r="VC56" s="2">
        <v>294</v>
      </c>
      <c r="VD56" s="2">
        <v>361</v>
      </c>
      <c r="VE56" s="2">
        <v>14</v>
      </c>
      <c r="VF56" s="2">
        <v>9043</v>
      </c>
      <c r="VG56" s="2">
        <v>617</v>
      </c>
      <c r="VH56" s="2">
        <v>0</v>
      </c>
      <c r="VI56" s="2">
        <v>1401</v>
      </c>
      <c r="VJ56" s="2">
        <v>3169</v>
      </c>
      <c r="VK56" s="2">
        <v>0</v>
      </c>
      <c r="VL56" s="2">
        <v>2580</v>
      </c>
      <c r="VM56" s="2">
        <v>1182</v>
      </c>
      <c r="VN56" s="2">
        <v>0</v>
      </c>
      <c r="VO56" s="2">
        <v>4800</v>
      </c>
      <c r="VP56" s="2">
        <v>5012</v>
      </c>
      <c r="VQ56" s="2">
        <v>11467</v>
      </c>
      <c r="VR56" s="2">
        <v>286</v>
      </c>
      <c r="VS56" s="2">
        <v>119693</v>
      </c>
      <c r="VT56" s="2">
        <v>64</v>
      </c>
      <c r="VU56" s="2">
        <v>554</v>
      </c>
      <c r="VV56" s="2">
        <v>550</v>
      </c>
      <c r="VW56" s="2">
        <v>936</v>
      </c>
      <c r="VX56" s="2">
        <v>3713</v>
      </c>
      <c r="VY56" s="2">
        <v>182</v>
      </c>
      <c r="VZ56" s="2">
        <v>73</v>
      </c>
      <c r="WA56" s="2">
        <v>897</v>
      </c>
      <c r="WB56" s="2">
        <v>0</v>
      </c>
      <c r="WC56" s="2">
        <v>897</v>
      </c>
      <c r="WD56" s="2">
        <v>2060</v>
      </c>
      <c r="WE56" s="2">
        <v>1381</v>
      </c>
      <c r="WF56" s="2">
        <v>0</v>
      </c>
      <c r="WG56" s="2">
        <v>2737</v>
      </c>
      <c r="WH56" s="2">
        <v>236</v>
      </c>
      <c r="WI56" s="2">
        <v>1748</v>
      </c>
      <c r="WJ56" s="2">
        <v>397</v>
      </c>
      <c r="WK56" s="2">
        <v>0</v>
      </c>
      <c r="WL56" s="2">
        <v>58</v>
      </c>
      <c r="WM56" s="2">
        <v>1810</v>
      </c>
      <c r="WN56" s="2">
        <v>779</v>
      </c>
      <c r="WO56" s="2">
        <v>897</v>
      </c>
      <c r="WP56" s="2">
        <v>6737</v>
      </c>
      <c r="WQ56" s="2">
        <v>0</v>
      </c>
      <c r="WR56" s="2">
        <v>11924</v>
      </c>
      <c r="WS56" s="2">
        <v>592</v>
      </c>
      <c r="WT56" s="2">
        <v>23232</v>
      </c>
      <c r="WU56" s="2">
        <v>881</v>
      </c>
      <c r="WV56" s="2">
        <v>7623</v>
      </c>
      <c r="WW56" s="2">
        <v>1195</v>
      </c>
      <c r="WX56" s="2">
        <v>4099</v>
      </c>
      <c r="WY56" s="2">
        <v>171</v>
      </c>
      <c r="WZ56" s="2">
        <v>246</v>
      </c>
      <c r="XA56" s="2">
        <v>0</v>
      </c>
      <c r="XB56" s="2">
        <v>771</v>
      </c>
      <c r="XC56" s="2">
        <v>568</v>
      </c>
      <c r="XD56" s="2">
        <v>1234</v>
      </c>
      <c r="XE56" s="2">
        <v>1967</v>
      </c>
      <c r="XF56" s="2" t="s">
        <v>5</v>
      </c>
      <c r="XG56" s="2">
        <v>17074</v>
      </c>
      <c r="XH56" s="2">
        <v>196</v>
      </c>
      <c r="XI56" s="2">
        <v>2151</v>
      </c>
      <c r="XJ56" s="2">
        <v>115</v>
      </c>
      <c r="XK56" s="2">
        <v>313</v>
      </c>
      <c r="XL56" s="2">
        <v>0</v>
      </c>
      <c r="XM56" s="2">
        <v>639</v>
      </c>
      <c r="XN56" s="2">
        <v>3</v>
      </c>
      <c r="XO56" s="2">
        <v>3897</v>
      </c>
      <c r="XP56" s="2">
        <v>7924</v>
      </c>
      <c r="XQ56" s="2">
        <v>869</v>
      </c>
      <c r="XR56" s="2">
        <v>1112</v>
      </c>
      <c r="XS56" s="2">
        <v>123</v>
      </c>
      <c r="XT56" s="2">
        <v>5837</v>
      </c>
      <c r="XU56" s="2">
        <v>495</v>
      </c>
      <c r="XV56" s="2">
        <v>3774</v>
      </c>
      <c r="XW56" s="2">
        <v>0</v>
      </c>
      <c r="XX56" s="2">
        <v>898</v>
      </c>
      <c r="XY56" s="2">
        <v>7836</v>
      </c>
      <c r="XZ56" s="2">
        <v>1483</v>
      </c>
      <c r="YA56" s="2">
        <v>4943</v>
      </c>
      <c r="YB56" s="2">
        <v>680</v>
      </c>
      <c r="YC56" s="2">
        <v>9461</v>
      </c>
      <c r="YD56" s="2">
        <v>2614</v>
      </c>
      <c r="YE56" s="2">
        <v>1810</v>
      </c>
      <c r="YF56" s="2" t="s">
        <v>5</v>
      </c>
      <c r="YG56" s="2">
        <v>1661</v>
      </c>
      <c r="YH56" s="2">
        <v>272</v>
      </c>
      <c r="YI56" s="2">
        <v>7035</v>
      </c>
      <c r="YJ56" s="2">
        <v>0</v>
      </c>
      <c r="YK56" s="2">
        <v>710</v>
      </c>
      <c r="YL56" s="2">
        <v>912</v>
      </c>
      <c r="YM56" s="2">
        <v>29333</v>
      </c>
      <c r="YN56" s="2">
        <v>5389</v>
      </c>
      <c r="YO56" s="2">
        <v>12</v>
      </c>
      <c r="YP56" s="2">
        <v>260</v>
      </c>
      <c r="YQ56" s="2">
        <v>1313</v>
      </c>
      <c r="YR56" s="2">
        <v>503</v>
      </c>
      <c r="YS56" s="2">
        <v>5353</v>
      </c>
      <c r="YT56" s="2">
        <v>0</v>
      </c>
      <c r="YU56" s="2">
        <v>176</v>
      </c>
      <c r="YV56" s="2">
        <v>0</v>
      </c>
      <c r="YW56" s="2">
        <v>468</v>
      </c>
      <c r="YX56" s="2">
        <v>8566</v>
      </c>
      <c r="YY56" s="2">
        <v>3384</v>
      </c>
      <c r="YZ56" s="2">
        <v>1367</v>
      </c>
      <c r="ZA56" s="2">
        <v>569</v>
      </c>
      <c r="ZB56" s="2">
        <v>6010</v>
      </c>
      <c r="ZC56" s="2">
        <v>6993</v>
      </c>
      <c r="ZD56" s="2">
        <v>8541</v>
      </c>
      <c r="ZE56" s="2">
        <v>4413</v>
      </c>
      <c r="ZF56" s="2">
        <v>1117</v>
      </c>
      <c r="ZG56" s="2">
        <v>0</v>
      </c>
      <c r="ZH56" s="2">
        <v>858</v>
      </c>
      <c r="ZI56" s="2">
        <v>2590</v>
      </c>
      <c r="ZJ56" s="2">
        <v>777</v>
      </c>
      <c r="ZK56" s="2">
        <v>1361</v>
      </c>
      <c r="ZL56" s="2">
        <v>1215</v>
      </c>
      <c r="ZM56" s="2">
        <v>0</v>
      </c>
      <c r="ZN56" s="2">
        <v>1209</v>
      </c>
      <c r="ZO56" s="2">
        <v>2737</v>
      </c>
      <c r="ZP56" s="2">
        <v>2132</v>
      </c>
      <c r="ZQ56" s="2">
        <v>102</v>
      </c>
      <c r="ZR56" s="2">
        <v>334040</v>
      </c>
      <c r="ZS56" s="2">
        <v>0</v>
      </c>
      <c r="ZT56" s="2">
        <v>552</v>
      </c>
      <c r="ZU56" s="2">
        <v>446</v>
      </c>
      <c r="ZV56" s="2">
        <v>3063</v>
      </c>
      <c r="ZW56" s="2">
        <v>336</v>
      </c>
      <c r="ZX56" s="2">
        <v>1752</v>
      </c>
      <c r="ZY56" s="2">
        <v>606</v>
      </c>
      <c r="ZZ56" s="2">
        <v>0</v>
      </c>
      <c r="AAA56" s="2">
        <v>217</v>
      </c>
      <c r="AAB56" s="2">
        <v>379</v>
      </c>
      <c r="AAC56" s="2">
        <v>1029</v>
      </c>
      <c r="AAD56" s="2">
        <v>149</v>
      </c>
      <c r="AAE56" s="2">
        <v>0</v>
      </c>
      <c r="AAF56" s="2">
        <v>179</v>
      </c>
      <c r="AAG56" s="2">
        <v>301</v>
      </c>
      <c r="AAH56" s="2">
        <v>1453</v>
      </c>
      <c r="AAI56" s="2">
        <v>80</v>
      </c>
      <c r="AAJ56" s="2">
        <v>522</v>
      </c>
      <c r="AAK56" s="2">
        <v>505</v>
      </c>
      <c r="AAL56" s="2">
        <v>7</v>
      </c>
      <c r="AAM56" s="2">
        <v>407</v>
      </c>
      <c r="AAN56" s="2">
        <v>2870</v>
      </c>
      <c r="AAO56" s="2">
        <v>22409</v>
      </c>
      <c r="AAP56" s="2">
        <v>4827</v>
      </c>
      <c r="AAQ56" s="2">
        <v>7670</v>
      </c>
      <c r="AAR56" s="2">
        <v>676</v>
      </c>
      <c r="AAS56" s="2">
        <v>275</v>
      </c>
      <c r="AAT56" s="2">
        <v>0</v>
      </c>
      <c r="AAU56" s="2">
        <v>60</v>
      </c>
      <c r="AAV56" s="2">
        <v>52858</v>
      </c>
      <c r="AAW56" s="2">
        <v>4647</v>
      </c>
      <c r="AAX56" s="2">
        <v>19262</v>
      </c>
      <c r="AAY56" s="2" t="s">
        <v>5</v>
      </c>
      <c r="AAZ56" s="2">
        <v>15147</v>
      </c>
      <c r="ABA56" s="2">
        <v>4340</v>
      </c>
      <c r="ABB56" s="2" t="s">
        <v>5</v>
      </c>
      <c r="ABC56" s="2">
        <v>14428</v>
      </c>
      <c r="ABD56" s="2">
        <v>1862</v>
      </c>
      <c r="ABE56" s="2">
        <v>452</v>
      </c>
      <c r="ABF56" s="2">
        <v>231</v>
      </c>
      <c r="ABG56" s="2">
        <v>22650</v>
      </c>
      <c r="ABH56" s="2">
        <v>672</v>
      </c>
      <c r="ABI56" s="2">
        <v>0</v>
      </c>
      <c r="ABJ56" s="2">
        <v>96</v>
      </c>
      <c r="ABK56" s="2">
        <v>0</v>
      </c>
      <c r="ABL56" s="2">
        <v>5870</v>
      </c>
      <c r="ABM56" s="2">
        <v>1139</v>
      </c>
      <c r="ABN56" s="2">
        <v>0</v>
      </c>
      <c r="ABO56" s="2">
        <v>28635</v>
      </c>
      <c r="ABP56" s="2">
        <v>3908</v>
      </c>
      <c r="ABQ56" s="2">
        <v>731</v>
      </c>
      <c r="ABR56" s="2">
        <v>1384</v>
      </c>
      <c r="ABS56" s="2">
        <v>1305</v>
      </c>
      <c r="ABT56" s="2">
        <v>897</v>
      </c>
      <c r="ABU56" s="2">
        <v>0</v>
      </c>
      <c r="ABV56" s="2">
        <v>719</v>
      </c>
      <c r="ABW56" s="2">
        <v>0</v>
      </c>
      <c r="ABX56" s="2">
        <v>0</v>
      </c>
      <c r="ABY56" s="2">
        <v>21</v>
      </c>
      <c r="ABZ56" s="2">
        <v>0</v>
      </c>
      <c r="ACA56" s="2">
        <v>6248</v>
      </c>
      <c r="ACB56" s="2">
        <v>9631</v>
      </c>
      <c r="ACC56" s="2">
        <v>76</v>
      </c>
      <c r="ACD56" s="2">
        <v>1054</v>
      </c>
      <c r="ACE56" s="2">
        <v>678</v>
      </c>
      <c r="ACF56" s="2">
        <v>199</v>
      </c>
      <c r="ACG56" s="2">
        <v>4</v>
      </c>
      <c r="ACH56" s="2">
        <v>211</v>
      </c>
      <c r="ACI56" s="2">
        <v>0</v>
      </c>
      <c r="ACJ56" s="2">
        <v>2752</v>
      </c>
      <c r="ACK56" s="2">
        <v>1671</v>
      </c>
      <c r="ACL56" s="2">
        <v>0</v>
      </c>
      <c r="ACM56" s="2">
        <v>26</v>
      </c>
      <c r="ACN56" s="2">
        <v>0</v>
      </c>
      <c r="ACO56" s="2">
        <v>4</v>
      </c>
      <c r="ACP56" s="2">
        <v>0</v>
      </c>
      <c r="ACQ56" s="2">
        <v>5711</v>
      </c>
      <c r="ACR56" s="2">
        <v>892</v>
      </c>
      <c r="ACS56" s="2">
        <v>595</v>
      </c>
      <c r="ACT56" s="2">
        <v>43</v>
      </c>
      <c r="ACU56" s="2">
        <v>353</v>
      </c>
      <c r="ACV56" s="2">
        <v>197</v>
      </c>
      <c r="ACW56" s="2">
        <v>0</v>
      </c>
      <c r="ACX56" s="2">
        <v>5013</v>
      </c>
      <c r="ACY56" s="2">
        <v>584</v>
      </c>
      <c r="ACZ56" s="2">
        <v>5383</v>
      </c>
      <c r="ADA56" s="2">
        <v>1286</v>
      </c>
      <c r="ADB56" s="2">
        <v>1363</v>
      </c>
      <c r="ADC56" s="2">
        <v>135</v>
      </c>
      <c r="ADD56" s="2">
        <v>1118</v>
      </c>
      <c r="ADE56" s="2">
        <v>1345</v>
      </c>
      <c r="ADF56" s="2">
        <v>374</v>
      </c>
      <c r="ADG56" s="2">
        <v>15660</v>
      </c>
      <c r="ADH56" s="2">
        <v>4003</v>
      </c>
      <c r="ADI56" s="2">
        <v>778</v>
      </c>
      <c r="ADJ56" s="2">
        <v>0</v>
      </c>
      <c r="ADK56" s="2">
        <v>96</v>
      </c>
      <c r="ADL56" s="2">
        <v>3375</v>
      </c>
      <c r="ADM56" s="2">
        <v>0</v>
      </c>
      <c r="ADN56" s="2">
        <v>383</v>
      </c>
      <c r="ADO56" s="2">
        <v>0</v>
      </c>
      <c r="ADP56" s="2">
        <v>2627</v>
      </c>
      <c r="ADQ56" s="2">
        <v>979</v>
      </c>
      <c r="ADR56" s="2">
        <v>0</v>
      </c>
      <c r="ADS56" s="2">
        <v>7387</v>
      </c>
      <c r="ADT56" s="2">
        <v>0</v>
      </c>
      <c r="ADU56" s="2">
        <v>622</v>
      </c>
      <c r="ADV56" s="2">
        <v>2822</v>
      </c>
      <c r="ADW56" s="2">
        <v>632</v>
      </c>
      <c r="ADX56" s="2">
        <v>2766</v>
      </c>
      <c r="ADY56" s="2">
        <v>0</v>
      </c>
      <c r="ADZ56" s="2">
        <v>145</v>
      </c>
      <c r="AEA56" s="2">
        <v>0</v>
      </c>
      <c r="AEB56" s="2">
        <v>1053</v>
      </c>
      <c r="AEC56" s="2">
        <v>0</v>
      </c>
      <c r="AED56" s="2">
        <v>165</v>
      </c>
      <c r="AEE56" s="2">
        <v>856</v>
      </c>
      <c r="AEF56" s="2">
        <v>1740</v>
      </c>
      <c r="AEG56" s="2">
        <v>0</v>
      </c>
      <c r="AEH56" s="2">
        <v>2428</v>
      </c>
      <c r="AEI56" s="2">
        <v>561</v>
      </c>
      <c r="AEJ56" s="2">
        <v>3405</v>
      </c>
      <c r="AEK56" s="2">
        <v>919</v>
      </c>
      <c r="AEL56" s="2">
        <v>12765</v>
      </c>
      <c r="AEM56" s="2">
        <v>1634</v>
      </c>
      <c r="AEN56" s="2">
        <v>2307</v>
      </c>
      <c r="AEO56" s="2">
        <v>2714</v>
      </c>
      <c r="AEP56" s="2">
        <v>10453</v>
      </c>
      <c r="AEQ56" s="2">
        <v>1006</v>
      </c>
      <c r="AER56" s="2">
        <v>0</v>
      </c>
      <c r="AES56" s="2">
        <v>0</v>
      </c>
      <c r="AET56" s="2">
        <v>4102</v>
      </c>
      <c r="AEU56" s="2">
        <v>11038</v>
      </c>
      <c r="AEV56" s="2">
        <v>0</v>
      </c>
      <c r="AEW56" s="2">
        <v>2509</v>
      </c>
      <c r="AEX56" s="2">
        <v>1407</v>
      </c>
      <c r="AEY56" s="2">
        <v>0</v>
      </c>
      <c r="AEZ56" s="2">
        <v>0</v>
      </c>
      <c r="AFA56" s="2">
        <v>219</v>
      </c>
      <c r="AFB56" s="2">
        <v>315</v>
      </c>
      <c r="AFC56" s="2">
        <v>451</v>
      </c>
      <c r="AFD56" s="2">
        <v>0</v>
      </c>
      <c r="AFE56" s="2">
        <v>165</v>
      </c>
      <c r="AFF56" s="2">
        <v>3605</v>
      </c>
      <c r="AFG56" s="2">
        <v>0</v>
      </c>
      <c r="AFH56" s="2">
        <v>0</v>
      </c>
      <c r="AFI56" s="2">
        <v>0</v>
      </c>
      <c r="AFJ56" s="2">
        <v>0</v>
      </c>
      <c r="AFK56" s="2">
        <v>1896</v>
      </c>
      <c r="AFL56" s="2">
        <v>2592</v>
      </c>
      <c r="AFM56" s="2">
        <v>6568</v>
      </c>
      <c r="AFN56" s="2">
        <v>1501</v>
      </c>
      <c r="AFO56" s="2">
        <v>8797</v>
      </c>
      <c r="AFP56" s="2">
        <v>44</v>
      </c>
      <c r="AFQ56" s="2">
        <v>2913</v>
      </c>
      <c r="AFR56" s="2">
        <v>423</v>
      </c>
      <c r="AFS56" s="2">
        <v>0</v>
      </c>
      <c r="AFT56" s="2">
        <v>282</v>
      </c>
      <c r="AFU56" s="2">
        <v>29062</v>
      </c>
      <c r="AFV56" s="2">
        <v>0</v>
      </c>
      <c r="AFW56" s="2">
        <v>2820</v>
      </c>
      <c r="AFX56" s="2">
        <v>1979</v>
      </c>
      <c r="AFY56" s="2">
        <v>413</v>
      </c>
      <c r="AFZ56" s="2">
        <v>0</v>
      </c>
      <c r="AGA56" s="2">
        <v>331</v>
      </c>
      <c r="AGB56" s="2">
        <v>320</v>
      </c>
      <c r="AGC56" s="2">
        <v>1197</v>
      </c>
      <c r="AGD56" s="2">
        <v>8893</v>
      </c>
      <c r="AGE56" s="2">
        <v>626</v>
      </c>
      <c r="AGF56" s="2">
        <v>110</v>
      </c>
      <c r="AGG56" s="2">
        <v>11</v>
      </c>
      <c r="AGH56" s="2">
        <v>2541</v>
      </c>
      <c r="AGI56" s="2">
        <v>39</v>
      </c>
      <c r="AGJ56" s="2">
        <v>0</v>
      </c>
      <c r="AGK56" s="2">
        <v>4403</v>
      </c>
      <c r="AGL56" s="2">
        <v>2412</v>
      </c>
      <c r="AGM56" s="2">
        <v>2719</v>
      </c>
      <c r="AGN56" s="2">
        <v>0</v>
      </c>
      <c r="AGO56" s="2">
        <v>0</v>
      </c>
      <c r="AGP56" s="2">
        <v>4077</v>
      </c>
      <c r="AGQ56" s="2">
        <v>48060</v>
      </c>
      <c r="AGR56" s="2">
        <v>0</v>
      </c>
      <c r="AGS56" s="2">
        <v>2539</v>
      </c>
      <c r="AGT56" s="2">
        <v>44</v>
      </c>
      <c r="AGU56" s="2">
        <v>1052</v>
      </c>
      <c r="AGV56" s="2">
        <v>5406</v>
      </c>
      <c r="AGW56" s="2">
        <v>7256</v>
      </c>
      <c r="AGX56" s="2">
        <v>42</v>
      </c>
      <c r="AGY56" s="2">
        <v>60</v>
      </c>
      <c r="AGZ56" s="2">
        <v>1386</v>
      </c>
      <c r="AHA56" s="2">
        <v>3048</v>
      </c>
      <c r="AHB56" s="2">
        <v>32</v>
      </c>
      <c r="AHC56" s="2">
        <v>46080</v>
      </c>
      <c r="AHD56" s="2">
        <v>729</v>
      </c>
      <c r="AHE56" s="2">
        <v>1</v>
      </c>
      <c r="AHF56" s="2">
        <v>0</v>
      </c>
      <c r="AHG56" s="2">
        <v>48</v>
      </c>
      <c r="AHH56" s="2">
        <v>0</v>
      </c>
      <c r="AHI56" s="2">
        <v>9941</v>
      </c>
      <c r="AHJ56" s="2">
        <v>2175</v>
      </c>
      <c r="AHK56" s="2">
        <v>4467</v>
      </c>
      <c r="AHL56" s="2">
        <v>27</v>
      </c>
      <c r="AHM56" s="2">
        <v>891</v>
      </c>
      <c r="AHN56" s="2">
        <v>1143</v>
      </c>
      <c r="AHO56" s="2">
        <v>67</v>
      </c>
      <c r="AHP56" s="2">
        <v>682</v>
      </c>
      <c r="AHQ56" s="2">
        <v>4360</v>
      </c>
      <c r="AHR56" s="2">
        <v>756</v>
      </c>
      <c r="AHS56" s="2">
        <v>4544</v>
      </c>
      <c r="AHT56" s="2">
        <v>0</v>
      </c>
      <c r="AHU56" s="2">
        <v>0</v>
      </c>
      <c r="AHV56" s="2">
        <v>10</v>
      </c>
      <c r="AHW56" s="2">
        <v>692</v>
      </c>
      <c r="AHX56" s="2">
        <v>6917</v>
      </c>
      <c r="AHY56" s="2">
        <v>12707</v>
      </c>
      <c r="AHZ56" s="2">
        <v>14786</v>
      </c>
      <c r="AIA56" s="2">
        <v>3678</v>
      </c>
      <c r="AIB56" s="2">
        <v>5461</v>
      </c>
      <c r="AIC56" s="2">
        <v>312</v>
      </c>
      <c r="AID56" s="2">
        <v>395</v>
      </c>
      <c r="AIE56" s="2">
        <v>3588</v>
      </c>
      <c r="AIF56" s="2">
        <v>16</v>
      </c>
      <c r="AIG56" s="2">
        <v>968</v>
      </c>
      <c r="AIH56" s="2">
        <v>563</v>
      </c>
      <c r="AII56" s="2">
        <v>921</v>
      </c>
      <c r="AIJ56" s="2">
        <v>592</v>
      </c>
      <c r="AIK56" s="2">
        <v>637</v>
      </c>
      <c r="AIL56" s="2">
        <v>189</v>
      </c>
      <c r="AIM56" s="2">
        <v>365</v>
      </c>
      <c r="AIN56" s="2">
        <v>6673</v>
      </c>
      <c r="AIO56" s="2">
        <v>2410</v>
      </c>
      <c r="AIP56" s="2">
        <v>2337</v>
      </c>
      <c r="AIQ56" s="2">
        <v>0</v>
      </c>
      <c r="AIR56" s="2">
        <v>60</v>
      </c>
      <c r="AIS56" s="2">
        <v>1430</v>
      </c>
      <c r="AIT56" s="2">
        <v>185</v>
      </c>
      <c r="AIU56" s="2">
        <v>696</v>
      </c>
      <c r="AIV56" s="2">
        <v>328</v>
      </c>
      <c r="AIW56" s="2">
        <v>286</v>
      </c>
      <c r="AIX56" s="2">
        <v>0</v>
      </c>
      <c r="AIY56" s="2">
        <v>744</v>
      </c>
      <c r="AIZ56" s="2">
        <v>24</v>
      </c>
      <c r="AJA56" s="2">
        <v>2007</v>
      </c>
      <c r="AJB56" s="2">
        <v>28</v>
      </c>
      <c r="AJC56" s="2">
        <v>0</v>
      </c>
      <c r="AJD56" s="2">
        <v>0</v>
      </c>
      <c r="AJE56" s="2">
        <v>527</v>
      </c>
      <c r="AJF56" s="2">
        <v>0</v>
      </c>
      <c r="AJG56" s="2">
        <v>9012</v>
      </c>
      <c r="AJH56" s="2">
        <v>0</v>
      </c>
      <c r="AJI56" s="2">
        <v>3353</v>
      </c>
      <c r="AJJ56" s="2">
        <v>0</v>
      </c>
      <c r="AJK56" s="2">
        <v>3218</v>
      </c>
      <c r="AJL56" s="2">
        <v>235</v>
      </c>
      <c r="AJM56" s="2">
        <v>3576</v>
      </c>
      <c r="AJN56" s="2">
        <v>788</v>
      </c>
      <c r="AJO56" s="2">
        <v>15386</v>
      </c>
      <c r="AJP56" s="2">
        <v>0</v>
      </c>
      <c r="AJQ56" s="2">
        <v>4</v>
      </c>
      <c r="AJR56" s="2">
        <v>1085</v>
      </c>
      <c r="AJS56" s="2">
        <v>0</v>
      </c>
      <c r="AJT56" s="2">
        <v>5374</v>
      </c>
      <c r="AJU56" s="2">
        <v>3038</v>
      </c>
      <c r="AJV56" s="2">
        <v>2557</v>
      </c>
      <c r="AJW56" s="2">
        <v>2961</v>
      </c>
      <c r="AJX56" s="2">
        <v>0</v>
      </c>
      <c r="AJY56" s="2">
        <v>407</v>
      </c>
      <c r="AJZ56" s="2">
        <v>0</v>
      </c>
      <c r="AKA56" s="2">
        <v>0</v>
      </c>
      <c r="AKB56" s="2">
        <v>60</v>
      </c>
      <c r="AKC56" s="2">
        <v>0</v>
      </c>
      <c r="AKD56" s="2">
        <v>628</v>
      </c>
      <c r="AKE56" s="2">
        <v>3786</v>
      </c>
      <c r="AKF56" s="2">
        <v>1158</v>
      </c>
      <c r="AKG56" s="2">
        <v>2408</v>
      </c>
      <c r="AKH56" s="2">
        <v>0</v>
      </c>
      <c r="AKI56" s="2">
        <v>0</v>
      </c>
      <c r="AKJ56" s="2">
        <v>1584</v>
      </c>
      <c r="AKK56" s="2">
        <v>19953</v>
      </c>
      <c r="AKL56" s="2">
        <v>3809</v>
      </c>
      <c r="AKM56" s="2">
        <v>289</v>
      </c>
      <c r="AKN56" s="2">
        <v>955</v>
      </c>
      <c r="AKO56" s="2">
        <v>557</v>
      </c>
      <c r="AKP56" s="2">
        <v>884</v>
      </c>
      <c r="AKQ56" s="2">
        <v>10568</v>
      </c>
      <c r="AKR56" s="2">
        <v>1230</v>
      </c>
      <c r="AKS56" s="2">
        <v>10718</v>
      </c>
      <c r="AKT56" s="2">
        <v>8552</v>
      </c>
      <c r="AKU56" s="2">
        <v>2065</v>
      </c>
      <c r="AKV56" s="2">
        <v>390</v>
      </c>
      <c r="AKW56" s="2">
        <v>0</v>
      </c>
      <c r="AKX56" s="2">
        <v>0</v>
      </c>
      <c r="AKY56" s="2">
        <v>0</v>
      </c>
      <c r="AKZ56" s="2">
        <v>441</v>
      </c>
      <c r="ALA56" s="2">
        <v>5878</v>
      </c>
      <c r="ALB56" s="2">
        <v>371</v>
      </c>
      <c r="ALC56" s="2">
        <v>2622</v>
      </c>
      <c r="ALD56" s="2">
        <v>5831</v>
      </c>
      <c r="ALE56" s="2">
        <v>0</v>
      </c>
      <c r="ALF56" s="2">
        <v>190</v>
      </c>
      <c r="ALG56" s="2" t="s">
        <v>5</v>
      </c>
      <c r="ALH56" s="2">
        <v>1037</v>
      </c>
      <c r="ALI56" s="2">
        <v>955</v>
      </c>
      <c r="ALJ56" s="2">
        <v>166</v>
      </c>
      <c r="ALK56" s="2" t="s">
        <v>5</v>
      </c>
      <c r="ALL56" s="2">
        <v>2104</v>
      </c>
      <c r="ALM56" s="2">
        <v>2069</v>
      </c>
      <c r="ALN56" s="2">
        <v>0</v>
      </c>
      <c r="ALO56" s="2">
        <v>26947</v>
      </c>
      <c r="ALP56" s="2">
        <v>296</v>
      </c>
      <c r="ALQ56" s="2">
        <v>2284</v>
      </c>
      <c r="ALR56" s="2">
        <v>660</v>
      </c>
      <c r="ALS56" s="2">
        <v>9219</v>
      </c>
      <c r="ALT56" s="2">
        <v>914</v>
      </c>
      <c r="ALU56" s="2">
        <v>9318</v>
      </c>
      <c r="ALV56" s="2">
        <v>15002</v>
      </c>
      <c r="ALW56" s="2">
        <v>548</v>
      </c>
      <c r="ALX56" s="2">
        <v>1179</v>
      </c>
      <c r="ALY56" s="2">
        <v>4945</v>
      </c>
      <c r="ALZ56" s="2">
        <v>14287</v>
      </c>
      <c r="AMA56" s="2">
        <v>21715</v>
      </c>
      <c r="AMB56" s="2">
        <v>2815201</v>
      </c>
      <c r="AMC56" s="2">
        <v>0</v>
      </c>
      <c r="AMD56" s="2">
        <v>0</v>
      </c>
      <c r="AME56" s="2">
        <v>621</v>
      </c>
      <c r="AMF56" s="2">
        <v>910</v>
      </c>
      <c r="AMG56" s="2">
        <v>0</v>
      </c>
      <c r="AMH56" s="2">
        <v>108640</v>
      </c>
      <c r="AMI56" s="2">
        <v>102821</v>
      </c>
      <c r="AMJ56" s="2">
        <v>2686</v>
      </c>
      <c r="AMK56" s="2">
        <v>19</v>
      </c>
      <c r="AML56" s="2">
        <v>0</v>
      </c>
      <c r="AMM56" s="2" t="s">
        <v>5</v>
      </c>
      <c r="AMN56" s="2">
        <v>24960</v>
      </c>
      <c r="AMO56" s="2">
        <v>5701</v>
      </c>
      <c r="AMP56" s="2">
        <v>8738</v>
      </c>
      <c r="AMQ56" s="2">
        <v>2699</v>
      </c>
      <c r="AMR56" s="2">
        <v>725</v>
      </c>
      <c r="AMS56" s="2">
        <v>7135</v>
      </c>
      <c r="AMT56" s="2">
        <v>0</v>
      </c>
      <c r="AMU56" s="2">
        <v>45</v>
      </c>
      <c r="AMV56" s="2">
        <v>901542</v>
      </c>
      <c r="AMW56" s="2">
        <v>7918</v>
      </c>
      <c r="AMX56" s="2">
        <v>102</v>
      </c>
      <c r="AMY56" s="2">
        <v>0</v>
      </c>
      <c r="AMZ56" s="2">
        <v>15087</v>
      </c>
      <c r="ANA56" s="2">
        <v>1338</v>
      </c>
      <c r="ANB56" s="2">
        <v>752</v>
      </c>
      <c r="ANC56" s="2">
        <v>0</v>
      </c>
      <c r="AND56" s="2">
        <v>1296</v>
      </c>
      <c r="ANE56" s="2">
        <v>8690</v>
      </c>
      <c r="ANF56" s="2">
        <v>86</v>
      </c>
      <c r="ANG56" s="2">
        <v>3206</v>
      </c>
      <c r="ANH56" s="2">
        <v>0</v>
      </c>
      <c r="ANI56" s="2">
        <v>707</v>
      </c>
      <c r="ANJ56" s="2">
        <v>1279</v>
      </c>
      <c r="ANK56" s="2">
        <v>1968</v>
      </c>
      <c r="ANL56" s="2">
        <v>504</v>
      </c>
      <c r="ANM56" s="2">
        <v>1832</v>
      </c>
      <c r="ANN56" s="2">
        <v>2100</v>
      </c>
      <c r="ANO56" s="2">
        <v>1663</v>
      </c>
      <c r="ANP56" s="2">
        <v>7883</v>
      </c>
      <c r="ANQ56" s="2">
        <v>682</v>
      </c>
      <c r="ANR56" s="2">
        <v>0</v>
      </c>
      <c r="ANS56" s="2" t="s">
        <v>5</v>
      </c>
      <c r="ANT56" s="2">
        <v>0</v>
      </c>
      <c r="ANU56" s="2">
        <v>8428</v>
      </c>
      <c r="ANV56" s="2">
        <v>4192</v>
      </c>
      <c r="ANW56" s="2">
        <v>0</v>
      </c>
      <c r="ANX56" s="2">
        <v>815</v>
      </c>
      <c r="ANY56" s="2">
        <v>3529</v>
      </c>
      <c r="ANZ56" s="2">
        <v>106</v>
      </c>
      <c r="AOA56" s="2">
        <v>711</v>
      </c>
      <c r="AOB56" s="2">
        <v>2568</v>
      </c>
      <c r="AOC56" s="2">
        <v>0</v>
      </c>
      <c r="AOD56" s="2">
        <v>234</v>
      </c>
      <c r="AOE56" s="2">
        <v>0</v>
      </c>
      <c r="AOF56" s="2">
        <v>34</v>
      </c>
      <c r="AOG56" s="2">
        <v>225</v>
      </c>
      <c r="AOH56" s="2">
        <v>1200</v>
      </c>
      <c r="AOI56" s="2">
        <v>1285</v>
      </c>
      <c r="AOJ56" s="2">
        <v>80</v>
      </c>
      <c r="AOK56" s="2">
        <v>3478</v>
      </c>
      <c r="AOL56" s="2">
        <v>56</v>
      </c>
      <c r="AOM56" s="2">
        <v>182</v>
      </c>
      <c r="AON56" s="2">
        <v>18</v>
      </c>
      <c r="AOO56" s="2">
        <v>624</v>
      </c>
      <c r="AOP56" s="2">
        <v>6701</v>
      </c>
      <c r="AOQ56" s="2">
        <v>1338</v>
      </c>
      <c r="AOR56" s="2">
        <v>595</v>
      </c>
      <c r="AOS56" s="2">
        <v>9933</v>
      </c>
      <c r="AOT56" s="2">
        <v>1146</v>
      </c>
      <c r="AOU56" s="2">
        <v>15962</v>
      </c>
      <c r="AOV56" s="2">
        <v>0</v>
      </c>
      <c r="AOW56" s="2">
        <v>10472</v>
      </c>
      <c r="AOX56" s="2">
        <v>3765</v>
      </c>
      <c r="AOY56" s="2">
        <v>483</v>
      </c>
      <c r="AOZ56" s="2">
        <v>0</v>
      </c>
      <c r="APA56" s="2">
        <v>220</v>
      </c>
      <c r="APB56" s="2">
        <v>20</v>
      </c>
      <c r="APC56" s="2">
        <v>1108</v>
      </c>
      <c r="APD56" s="2">
        <v>6709</v>
      </c>
      <c r="APE56" s="2">
        <v>129</v>
      </c>
      <c r="APF56" s="2">
        <v>3533</v>
      </c>
      <c r="APG56" s="2">
        <v>23565</v>
      </c>
      <c r="APH56" s="2">
        <v>2223</v>
      </c>
      <c r="API56" s="2">
        <v>2658</v>
      </c>
      <c r="APJ56" s="2">
        <v>1050</v>
      </c>
      <c r="APK56" s="2">
        <v>80</v>
      </c>
      <c r="APL56" s="2">
        <v>753</v>
      </c>
      <c r="APM56" s="2">
        <v>49</v>
      </c>
      <c r="APN56" s="2">
        <v>199</v>
      </c>
      <c r="APO56" s="2">
        <v>1163</v>
      </c>
      <c r="APP56" s="2">
        <v>626</v>
      </c>
      <c r="APQ56" s="2">
        <v>10370</v>
      </c>
      <c r="APR56" s="2">
        <v>0</v>
      </c>
      <c r="APS56" s="2">
        <v>16878</v>
      </c>
      <c r="APT56" s="2">
        <v>1245</v>
      </c>
      <c r="APU56" s="2">
        <v>197</v>
      </c>
      <c r="APV56" s="2">
        <v>11244</v>
      </c>
      <c r="APW56" s="2">
        <v>10106</v>
      </c>
      <c r="APX56" s="2">
        <v>2470</v>
      </c>
      <c r="APY56" s="2">
        <v>961</v>
      </c>
      <c r="APZ56" s="2">
        <v>13307</v>
      </c>
      <c r="AQA56" s="2">
        <v>3776</v>
      </c>
      <c r="AQB56" s="2">
        <v>1732</v>
      </c>
      <c r="AQC56" s="2">
        <v>2115</v>
      </c>
      <c r="AQD56" s="2">
        <v>555</v>
      </c>
      <c r="AQE56" s="2">
        <v>2897</v>
      </c>
      <c r="AQF56" s="2">
        <v>45</v>
      </c>
      <c r="AQG56" s="2">
        <v>24</v>
      </c>
      <c r="AQH56" s="2">
        <v>14</v>
      </c>
      <c r="AQI56" s="2">
        <v>1476</v>
      </c>
      <c r="AQJ56" s="2">
        <v>2586</v>
      </c>
      <c r="AQK56" s="2">
        <v>1932</v>
      </c>
      <c r="AQL56" s="2">
        <v>125</v>
      </c>
      <c r="AQM56" s="2">
        <v>0</v>
      </c>
      <c r="AQN56" s="2">
        <v>20653</v>
      </c>
      <c r="AQO56" s="2">
        <v>6914</v>
      </c>
      <c r="AQP56" s="2">
        <v>13213</v>
      </c>
      <c r="AQQ56" s="2">
        <v>1863</v>
      </c>
      <c r="AQR56" s="2">
        <v>0</v>
      </c>
      <c r="AQS56" s="2">
        <v>2388</v>
      </c>
      <c r="AQT56" s="2">
        <v>1561</v>
      </c>
      <c r="AQU56" s="2">
        <v>626</v>
      </c>
      <c r="AQV56" s="2">
        <v>1284</v>
      </c>
      <c r="AQW56" s="2">
        <v>1661</v>
      </c>
      <c r="AQX56" s="2">
        <v>37</v>
      </c>
      <c r="AQY56" s="2">
        <v>130</v>
      </c>
      <c r="AQZ56" s="2">
        <v>0</v>
      </c>
      <c r="ARA56" s="2">
        <v>6737</v>
      </c>
      <c r="ARB56" s="2">
        <v>0</v>
      </c>
      <c r="ARC56" s="2">
        <v>3170</v>
      </c>
      <c r="ARD56" s="2">
        <v>6861</v>
      </c>
      <c r="ARE56" s="2">
        <v>517</v>
      </c>
      <c r="ARF56" s="2">
        <v>350</v>
      </c>
      <c r="ARG56" s="2">
        <v>305</v>
      </c>
      <c r="ARH56" s="2">
        <v>1752</v>
      </c>
      <c r="ARI56" s="2">
        <v>2619</v>
      </c>
      <c r="ARJ56" s="2">
        <v>65213</v>
      </c>
      <c r="ARK56" s="2">
        <v>8074</v>
      </c>
      <c r="ARL56" s="2">
        <v>57</v>
      </c>
      <c r="ARM56" s="2">
        <v>537</v>
      </c>
      <c r="ARN56" s="2">
        <v>182</v>
      </c>
      <c r="ARO56" s="2">
        <v>612</v>
      </c>
      <c r="ARP56" s="2">
        <v>273</v>
      </c>
      <c r="ARQ56" s="2">
        <v>385</v>
      </c>
      <c r="ARR56" s="2">
        <v>28799</v>
      </c>
      <c r="ARS56" s="2">
        <v>2090</v>
      </c>
      <c r="ART56" s="2">
        <v>497</v>
      </c>
      <c r="ARU56" s="2">
        <v>4485</v>
      </c>
      <c r="ARV56" s="2">
        <v>40</v>
      </c>
      <c r="ARW56" s="2">
        <v>215</v>
      </c>
      <c r="ARX56" s="2">
        <v>18698</v>
      </c>
      <c r="ARY56" s="2">
        <v>4712</v>
      </c>
      <c r="ARZ56" s="2">
        <v>5349</v>
      </c>
      <c r="ASA56" s="2">
        <v>1701</v>
      </c>
      <c r="ASB56" s="2">
        <v>2057</v>
      </c>
      <c r="ASC56" s="2">
        <v>115</v>
      </c>
      <c r="ASD56" s="2">
        <v>58</v>
      </c>
      <c r="ASE56" s="2" t="s">
        <v>5</v>
      </c>
      <c r="ASF56" s="2">
        <v>27598</v>
      </c>
      <c r="ASG56" s="2">
        <v>27575</v>
      </c>
      <c r="ASH56" s="2">
        <v>0</v>
      </c>
      <c r="ASI56" s="2">
        <v>0</v>
      </c>
      <c r="ASJ56" s="2">
        <v>535</v>
      </c>
      <c r="ASK56" s="2">
        <v>136984</v>
      </c>
      <c r="ASL56" s="2">
        <v>836</v>
      </c>
      <c r="ASM56" s="2">
        <v>2030</v>
      </c>
      <c r="ASN56" s="2">
        <v>476</v>
      </c>
      <c r="ASO56" s="2">
        <v>964</v>
      </c>
      <c r="ASP56" s="2">
        <v>21026</v>
      </c>
      <c r="ASQ56" s="2" t="s">
        <v>5</v>
      </c>
      <c r="ASR56" s="2">
        <v>35330</v>
      </c>
      <c r="ASS56" s="2" t="s">
        <v>5</v>
      </c>
      <c r="AST56" s="2">
        <v>0</v>
      </c>
      <c r="ASU56" s="2">
        <v>5455</v>
      </c>
      <c r="ASV56" s="2">
        <v>2017</v>
      </c>
      <c r="ASW56" s="2">
        <v>0</v>
      </c>
      <c r="ASX56" s="2">
        <v>267</v>
      </c>
      <c r="ASY56" s="2">
        <v>638</v>
      </c>
      <c r="ASZ56" s="2">
        <v>0</v>
      </c>
      <c r="ATA56" s="2">
        <v>287</v>
      </c>
      <c r="ATB56" s="2">
        <v>1068</v>
      </c>
      <c r="ATC56" s="2">
        <v>12939</v>
      </c>
      <c r="ATD56" s="2">
        <v>9195</v>
      </c>
      <c r="ATE56" s="2">
        <v>71967</v>
      </c>
      <c r="ATF56" s="2">
        <v>560</v>
      </c>
      <c r="ATG56" s="2">
        <v>101</v>
      </c>
      <c r="ATH56" s="2">
        <v>39256</v>
      </c>
      <c r="ATI56" s="2">
        <v>674</v>
      </c>
      <c r="ATJ56" s="2">
        <v>4938</v>
      </c>
      <c r="ATK56" s="2">
        <v>200</v>
      </c>
      <c r="ATL56" s="2">
        <v>0</v>
      </c>
      <c r="ATM56" s="2">
        <v>5872</v>
      </c>
      <c r="ATN56" s="2">
        <v>36934</v>
      </c>
      <c r="ATO56" s="2">
        <v>0</v>
      </c>
      <c r="ATP56" s="2">
        <v>220</v>
      </c>
      <c r="ATQ56" s="2">
        <v>917</v>
      </c>
      <c r="ATR56" s="2">
        <v>129</v>
      </c>
      <c r="ATS56" s="2">
        <v>541</v>
      </c>
      <c r="ATT56" s="2">
        <v>1487</v>
      </c>
      <c r="ATU56" s="2">
        <v>432</v>
      </c>
      <c r="ATV56" s="2">
        <v>2408</v>
      </c>
      <c r="ATW56" s="2">
        <v>4134</v>
      </c>
      <c r="ATX56" s="2">
        <v>24084</v>
      </c>
      <c r="ATY56" s="2">
        <v>8709</v>
      </c>
      <c r="ATZ56" s="2">
        <v>79286</v>
      </c>
      <c r="AUA56" s="2">
        <v>9338</v>
      </c>
      <c r="AUB56" s="2">
        <v>171</v>
      </c>
      <c r="AUC56" s="2">
        <v>222</v>
      </c>
      <c r="AUD56" s="2">
        <v>3439</v>
      </c>
      <c r="AUE56" s="2">
        <v>2254</v>
      </c>
      <c r="AUF56" s="2">
        <v>198</v>
      </c>
      <c r="AUG56" s="2">
        <v>790</v>
      </c>
      <c r="AUH56" s="2">
        <v>1104</v>
      </c>
      <c r="AUI56" s="2">
        <v>5821</v>
      </c>
      <c r="AUJ56" s="2">
        <v>1749</v>
      </c>
      <c r="AUK56" s="2">
        <v>16808</v>
      </c>
      <c r="AUL56" s="2">
        <v>3227</v>
      </c>
      <c r="AUM56" s="2" t="s">
        <v>5</v>
      </c>
      <c r="AUN56" s="2">
        <v>6499</v>
      </c>
      <c r="AUO56" s="2">
        <v>635</v>
      </c>
      <c r="AUP56" s="2">
        <v>5278</v>
      </c>
      <c r="AUQ56" s="2">
        <v>239</v>
      </c>
      <c r="AUR56" s="2">
        <v>13592</v>
      </c>
      <c r="AUS56" s="2">
        <v>3505</v>
      </c>
      <c r="AUT56" s="2">
        <v>767</v>
      </c>
      <c r="AUU56" s="2">
        <v>10</v>
      </c>
      <c r="AUV56" s="2">
        <v>7298</v>
      </c>
      <c r="AUW56" s="2" t="s">
        <v>5</v>
      </c>
      <c r="AUX56" s="2">
        <v>0</v>
      </c>
      <c r="AUY56" s="2">
        <v>1225</v>
      </c>
      <c r="AUZ56" s="2">
        <v>349</v>
      </c>
      <c r="AVA56" s="2">
        <v>1838</v>
      </c>
      <c r="AVB56" s="2">
        <v>207</v>
      </c>
      <c r="AVC56" s="2">
        <v>704</v>
      </c>
      <c r="AVD56" s="2">
        <v>212</v>
      </c>
      <c r="AVE56" s="2">
        <v>22878</v>
      </c>
      <c r="AVF56" s="2">
        <v>0</v>
      </c>
      <c r="AVG56" s="2">
        <v>744</v>
      </c>
      <c r="AVH56" s="2">
        <v>272</v>
      </c>
      <c r="AVI56" s="2">
        <v>1143</v>
      </c>
      <c r="AVJ56" s="2">
        <v>0</v>
      </c>
      <c r="AVK56" s="2">
        <v>2082</v>
      </c>
      <c r="AVL56" s="2">
        <v>2963</v>
      </c>
      <c r="AVM56" s="2">
        <v>4293</v>
      </c>
      <c r="AVN56" s="2">
        <v>539</v>
      </c>
      <c r="AVO56" s="2">
        <v>5824</v>
      </c>
      <c r="AVP56" s="2">
        <v>136</v>
      </c>
      <c r="AVQ56" s="2">
        <v>2290</v>
      </c>
      <c r="AVR56" s="2">
        <v>28565</v>
      </c>
      <c r="AVS56" s="2">
        <v>4773</v>
      </c>
      <c r="AVT56" s="2">
        <v>0</v>
      </c>
      <c r="AVU56" s="2">
        <v>163</v>
      </c>
      <c r="AVV56" s="2">
        <v>1963</v>
      </c>
      <c r="AVW56" s="2">
        <v>25</v>
      </c>
      <c r="AVX56" s="2">
        <v>86</v>
      </c>
      <c r="AVY56" s="2">
        <v>106</v>
      </c>
      <c r="AVZ56" s="2">
        <v>219</v>
      </c>
      <c r="AWA56" s="2">
        <v>4949</v>
      </c>
      <c r="AWB56" s="2">
        <v>141</v>
      </c>
      <c r="AWC56" s="2">
        <v>0</v>
      </c>
      <c r="AWD56" s="2">
        <v>760</v>
      </c>
      <c r="AWE56" s="2">
        <v>238</v>
      </c>
      <c r="AWF56" s="2">
        <v>214</v>
      </c>
      <c r="AWG56" s="2">
        <v>784</v>
      </c>
      <c r="AWH56" s="2">
        <v>556</v>
      </c>
      <c r="AWI56" s="2">
        <v>776</v>
      </c>
      <c r="AWJ56" s="2">
        <v>0</v>
      </c>
      <c r="AWK56" s="2">
        <v>847</v>
      </c>
      <c r="AWL56" s="2">
        <v>26</v>
      </c>
      <c r="AWM56" s="2">
        <v>139</v>
      </c>
      <c r="AWN56" s="2">
        <v>473</v>
      </c>
      <c r="AWO56" s="2">
        <v>738</v>
      </c>
      <c r="AWP56" s="2">
        <v>0</v>
      </c>
      <c r="AWQ56" s="2">
        <v>3735</v>
      </c>
      <c r="AWR56" s="2">
        <v>852</v>
      </c>
      <c r="AWS56" s="2">
        <v>845</v>
      </c>
      <c r="AWT56" s="2" t="s">
        <v>5</v>
      </c>
      <c r="AWU56" s="2">
        <v>23</v>
      </c>
      <c r="AWV56" s="2">
        <v>1159</v>
      </c>
      <c r="AWW56" s="2">
        <v>623</v>
      </c>
      <c r="AWX56" s="2">
        <v>170</v>
      </c>
      <c r="AWY56" s="2">
        <v>4523</v>
      </c>
      <c r="AWZ56" s="2">
        <v>1400</v>
      </c>
      <c r="AXA56" s="2">
        <v>2379</v>
      </c>
      <c r="AXB56" s="2">
        <v>0</v>
      </c>
      <c r="AXC56" s="2">
        <v>3692</v>
      </c>
      <c r="AXD56" s="2">
        <v>379</v>
      </c>
      <c r="AXE56" s="2">
        <v>3</v>
      </c>
      <c r="AXF56" s="2">
        <v>152</v>
      </c>
      <c r="AXG56" s="2">
        <v>6772</v>
      </c>
      <c r="AXH56" s="2" t="s">
        <v>5</v>
      </c>
      <c r="AXI56" s="2">
        <v>122</v>
      </c>
      <c r="AXJ56" s="2">
        <v>1318</v>
      </c>
      <c r="AXK56" s="2">
        <v>6</v>
      </c>
      <c r="AXL56" s="2">
        <v>11973</v>
      </c>
      <c r="AXM56" s="2">
        <v>1217</v>
      </c>
      <c r="AXN56" s="2">
        <v>8891</v>
      </c>
      <c r="AXO56" s="2">
        <v>74</v>
      </c>
      <c r="AXP56" s="2">
        <v>735</v>
      </c>
      <c r="AXQ56" s="2">
        <v>1171</v>
      </c>
      <c r="AXR56" s="2">
        <v>21596</v>
      </c>
      <c r="AXS56" s="2">
        <v>0</v>
      </c>
      <c r="AXT56" s="2">
        <v>763</v>
      </c>
      <c r="AXU56" s="2">
        <v>78273</v>
      </c>
      <c r="AXV56" s="2">
        <v>0</v>
      </c>
      <c r="AXW56" s="2">
        <v>83299</v>
      </c>
      <c r="AXX56" s="2">
        <v>458</v>
      </c>
      <c r="AXY56" s="2">
        <v>2730</v>
      </c>
      <c r="AXZ56" s="2">
        <v>353</v>
      </c>
      <c r="AYA56" s="2">
        <v>1785</v>
      </c>
      <c r="AYB56" s="2">
        <v>4430</v>
      </c>
      <c r="AYC56" s="2">
        <v>453</v>
      </c>
      <c r="AYD56" s="2">
        <v>0</v>
      </c>
      <c r="AYE56" s="2">
        <v>12593</v>
      </c>
      <c r="AYF56" s="2">
        <v>574</v>
      </c>
      <c r="AYG56" s="2">
        <v>453</v>
      </c>
      <c r="AYH56" s="2">
        <v>1785</v>
      </c>
      <c r="AYI56" s="2">
        <v>0</v>
      </c>
      <c r="AYJ56" s="2">
        <v>15150</v>
      </c>
      <c r="AYK56" s="2">
        <v>611</v>
      </c>
      <c r="AYL56" s="2">
        <v>1849</v>
      </c>
      <c r="AYM56" s="2">
        <v>370</v>
      </c>
      <c r="AYN56" s="2">
        <v>8864</v>
      </c>
      <c r="AYO56" s="2">
        <v>9237</v>
      </c>
      <c r="AYP56" s="2">
        <v>0</v>
      </c>
      <c r="AYQ56" s="2">
        <v>998</v>
      </c>
      <c r="AYR56" s="2">
        <v>0</v>
      </c>
      <c r="AYS56" s="2">
        <v>0</v>
      </c>
      <c r="AYT56" s="2">
        <v>3974</v>
      </c>
      <c r="AYU56" s="2">
        <v>1465</v>
      </c>
      <c r="AYV56" s="2">
        <v>6370</v>
      </c>
      <c r="AYW56" s="2">
        <v>5777</v>
      </c>
      <c r="AYX56" s="2">
        <v>64777</v>
      </c>
      <c r="AYY56" s="2">
        <v>2379</v>
      </c>
      <c r="AYZ56" s="2">
        <v>9620</v>
      </c>
      <c r="AZA56" s="2">
        <v>8782</v>
      </c>
      <c r="AZB56" s="2">
        <v>12674</v>
      </c>
      <c r="AZC56" s="2">
        <v>54</v>
      </c>
      <c r="AZD56" s="2">
        <v>1651</v>
      </c>
      <c r="AZE56" s="2">
        <v>12145</v>
      </c>
      <c r="AZF56" s="2">
        <v>4711</v>
      </c>
      <c r="AZG56" s="2">
        <v>78812</v>
      </c>
      <c r="AZH56" s="2">
        <v>125403</v>
      </c>
      <c r="AZI56" s="2">
        <v>663</v>
      </c>
      <c r="AZJ56" s="2">
        <v>16493</v>
      </c>
      <c r="AZK56" s="2">
        <v>1866</v>
      </c>
      <c r="AZL56" s="2">
        <v>1642</v>
      </c>
      <c r="AZM56" s="2">
        <v>264</v>
      </c>
      <c r="AZN56" s="2">
        <v>762</v>
      </c>
      <c r="AZO56" s="2" t="s">
        <v>5</v>
      </c>
      <c r="AZP56" s="2">
        <v>22835</v>
      </c>
      <c r="AZQ56" s="2">
        <v>4728</v>
      </c>
      <c r="AZR56" s="2">
        <v>8217</v>
      </c>
      <c r="AZS56" s="2">
        <v>1180</v>
      </c>
      <c r="AZT56" s="2">
        <v>3327</v>
      </c>
      <c r="AZU56" s="2">
        <v>379</v>
      </c>
      <c r="AZV56" s="2">
        <v>36523</v>
      </c>
      <c r="AZW56" s="2">
        <v>4381</v>
      </c>
      <c r="AZX56" s="2">
        <v>1828</v>
      </c>
      <c r="AZY56" s="2">
        <v>225</v>
      </c>
      <c r="AZZ56" s="2">
        <v>35040</v>
      </c>
      <c r="BAA56" s="2">
        <v>92</v>
      </c>
      <c r="BAB56" s="2">
        <v>3395</v>
      </c>
      <c r="BAC56" s="2">
        <v>387698</v>
      </c>
      <c r="BAD56" s="2">
        <v>1750</v>
      </c>
      <c r="BAE56" s="2">
        <v>0</v>
      </c>
      <c r="BAF56" s="2">
        <v>723307</v>
      </c>
      <c r="BAG56" s="2">
        <v>2533</v>
      </c>
      <c r="BAH56" s="2">
        <v>15295</v>
      </c>
      <c r="BAI56" s="2">
        <v>288</v>
      </c>
      <c r="BAJ56" s="2">
        <v>1808</v>
      </c>
      <c r="BAK56" s="2">
        <v>57</v>
      </c>
      <c r="BAL56" s="2">
        <v>1552</v>
      </c>
      <c r="BAM56" s="2">
        <v>1031</v>
      </c>
      <c r="BAN56" s="2">
        <v>1051</v>
      </c>
      <c r="BAO56" s="2">
        <v>6628</v>
      </c>
      <c r="BAP56" s="2">
        <v>1794</v>
      </c>
      <c r="BAQ56" s="2">
        <v>237</v>
      </c>
      <c r="BAR56" s="2">
        <v>3236</v>
      </c>
      <c r="BAS56" s="2">
        <v>513</v>
      </c>
      <c r="BAT56" s="2">
        <v>2762</v>
      </c>
      <c r="BAU56" s="2">
        <v>633</v>
      </c>
      <c r="BAV56" s="2">
        <v>1709</v>
      </c>
      <c r="BAW56" s="2">
        <v>792</v>
      </c>
      <c r="BAX56" s="2">
        <v>2442</v>
      </c>
      <c r="BAY56" s="2">
        <v>756</v>
      </c>
      <c r="BAZ56" s="2">
        <v>1857</v>
      </c>
      <c r="BBA56" s="2">
        <v>623</v>
      </c>
      <c r="BBB56" s="2">
        <v>7574</v>
      </c>
      <c r="BBC56" s="2">
        <v>3247</v>
      </c>
      <c r="BBD56" s="2">
        <v>1687</v>
      </c>
      <c r="BBE56" s="2">
        <v>1475</v>
      </c>
      <c r="BBF56" s="2">
        <v>667</v>
      </c>
      <c r="BBG56" s="2">
        <v>3072</v>
      </c>
      <c r="BBH56" s="2">
        <v>753</v>
      </c>
      <c r="BBI56" s="2">
        <v>1590</v>
      </c>
      <c r="BBJ56" s="2">
        <v>17369</v>
      </c>
      <c r="BBK56" s="2">
        <v>43</v>
      </c>
      <c r="BBL56" s="2">
        <v>0</v>
      </c>
      <c r="BBM56" s="2">
        <v>570</v>
      </c>
      <c r="BBN56" s="2">
        <v>334</v>
      </c>
      <c r="BBO56" s="2">
        <v>11470</v>
      </c>
      <c r="BBP56" s="2">
        <v>6</v>
      </c>
      <c r="BBQ56" s="2">
        <v>5</v>
      </c>
      <c r="BBR56" s="2">
        <v>38</v>
      </c>
      <c r="BBS56" s="2">
        <v>300</v>
      </c>
      <c r="BBT56" s="2">
        <v>496</v>
      </c>
      <c r="BBU56" s="2">
        <v>52</v>
      </c>
      <c r="BBV56" s="2">
        <v>2033</v>
      </c>
      <c r="BBW56" s="2">
        <v>2119</v>
      </c>
      <c r="BBX56" s="2">
        <v>3060</v>
      </c>
      <c r="BBY56" s="2">
        <v>0</v>
      </c>
      <c r="BBZ56" s="2">
        <v>0</v>
      </c>
      <c r="BCA56" s="2">
        <v>69701</v>
      </c>
      <c r="BCB56" s="2">
        <v>0</v>
      </c>
      <c r="BCC56" s="2">
        <v>85</v>
      </c>
      <c r="BCD56" s="2">
        <v>13</v>
      </c>
      <c r="BCE56" s="2">
        <v>5065</v>
      </c>
      <c r="BCF56" s="2">
        <v>273</v>
      </c>
      <c r="BCG56" s="2">
        <v>229</v>
      </c>
      <c r="BCH56" s="2">
        <v>0</v>
      </c>
      <c r="BCI56" s="2">
        <v>671</v>
      </c>
      <c r="BCJ56" s="2">
        <v>119</v>
      </c>
      <c r="BCK56" s="2">
        <v>0</v>
      </c>
      <c r="BCL56" s="2">
        <v>0</v>
      </c>
      <c r="BCM56" s="2">
        <v>1686</v>
      </c>
      <c r="BCN56" s="2">
        <v>1</v>
      </c>
      <c r="BCO56" s="2">
        <v>757</v>
      </c>
      <c r="BCP56" s="2">
        <v>4165</v>
      </c>
      <c r="BCQ56" s="2">
        <v>7808</v>
      </c>
      <c r="BCR56" s="2">
        <v>14343</v>
      </c>
      <c r="BCS56" s="2">
        <v>1311</v>
      </c>
      <c r="BCT56" s="2">
        <v>2924</v>
      </c>
      <c r="BCU56" s="2">
        <v>658</v>
      </c>
      <c r="BCV56" s="2">
        <v>0</v>
      </c>
      <c r="BCW56" s="2">
        <v>213</v>
      </c>
      <c r="BCX56" s="2">
        <v>11437</v>
      </c>
      <c r="BCY56" s="2">
        <v>0</v>
      </c>
      <c r="BCZ56" s="2">
        <v>6632</v>
      </c>
      <c r="BDA56" s="2">
        <v>62993</v>
      </c>
      <c r="BDB56" s="2">
        <v>8445</v>
      </c>
      <c r="BDC56" s="2">
        <v>179</v>
      </c>
      <c r="BDD56" s="2">
        <v>79</v>
      </c>
      <c r="BDE56" s="2">
        <v>0</v>
      </c>
      <c r="BDF56" s="2">
        <v>431</v>
      </c>
      <c r="BDG56" s="2">
        <v>42</v>
      </c>
      <c r="BDH56" s="2">
        <v>7677</v>
      </c>
      <c r="BDI56" s="2">
        <v>1351</v>
      </c>
      <c r="BDJ56" s="2">
        <v>454</v>
      </c>
      <c r="BDK56" s="2">
        <v>0</v>
      </c>
      <c r="BDL56" s="2">
        <v>705</v>
      </c>
      <c r="BDM56" s="2">
        <v>0</v>
      </c>
      <c r="BDN56" s="2">
        <v>156</v>
      </c>
      <c r="BDO56" s="2">
        <v>34167</v>
      </c>
      <c r="BDP56" s="2">
        <v>0</v>
      </c>
      <c r="BDQ56" s="2">
        <v>720</v>
      </c>
      <c r="BDR56" s="2">
        <v>280</v>
      </c>
      <c r="BDS56" s="2">
        <v>349</v>
      </c>
      <c r="BDT56" s="2">
        <v>5101</v>
      </c>
      <c r="BDU56" s="2">
        <v>2387</v>
      </c>
      <c r="BDV56" s="2">
        <v>50</v>
      </c>
      <c r="BDW56" s="2">
        <v>0</v>
      </c>
      <c r="BDX56" s="2">
        <v>4394</v>
      </c>
      <c r="BDY56" s="2">
        <v>1386</v>
      </c>
      <c r="BDZ56" s="2">
        <v>223</v>
      </c>
      <c r="BEA56" s="2">
        <v>206</v>
      </c>
      <c r="BEB56" s="2">
        <v>42</v>
      </c>
      <c r="BEC56" s="2">
        <v>77</v>
      </c>
      <c r="BED56" s="2">
        <v>161</v>
      </c>
      <c r="BEE56" s="2">
        <v>4904</v>
      </c>
      <c r="BEF56" s="2">
        <v>0</v>
      </c>
      <c r="BEG56" s="2">
        <v>0</v>
      </c>
      <c r="BEH56" s="2">
        <v>5472</v>
      </c>
      <c r="BEI56" s="2">
        <v>979</v>
      </c>
      <c r="BEJ56" s="2">
        <v>0</v>
      </c>
      <c r="BEK56" s="2">
        <v>0</v>
      </c>
      <c r="BEL56" s="2">
        <v>0</v>
      </c>
      <c r="BEM56" s="2">
        <v>1253</v>
      </c>
      <c r="BEN56" s="2">
        <v>1220</v>
      </c>
      <c r="BEO56" s="2">
        <v>6957</v>
      </c>
      <c r="BEP56" s="2">
        <v>7948</v>
      </c>
      <c r="BEQ56" s="2">
        <v>0</v>
      </c>
      <c r="BER56" s="2">
        <v>1851</v>
      </c>
      <c r="BES56" s="2">
        <v>131</v>
      </c>
      <c r="BET56" s="2">
        <v>297</v>
      </c>
      <c r="BEU56" s="2">
        <v>87</v>
      </c>
      <c r="BEV56" s="2">
        <v>22</v>
      </c>
      <c r="BEW56" s="2">
        <v>821</v>
      </c>
      <c r="BEX56" s="2">
        <v>0</v>
      </c>
      <c r="BEY56" s="2">
        <v>45445</v>
      </c>
      <c r="BEZ56" s="2">
        <v>2376</v>
      </c>
      <c r="BFA56" s="2">
        <v>531</v>
      </c>
      <c r="BFB56" s="2">
        <v>456</v>
      </c>
      <c r="BFC56" s="2">
        <v>106</v>
      </c>
      <c r="BFD56" s="2">
        <v>285</v>
      </c>
      <c r="BFE56" s="2">
        <v>2526</v>
      </c>
      <c r="BFF56" s="2">
        <v>4047</v>
      </c>
      <c r="BFG56" s="2">
        <v>44035</v>
      </c>
      <c r="BFH56" s="2">
        <v>4934</v>
      </c>
      <c r="BFI56" s="2">
        <v>17268</v>
      </c>
      <c r="BFJ56" s="2">
        <v>56</v>
      </c>
      <c r="BFK56" s="2">
        <v>220</v>
      </c>
      <c r="BFL56" s="2">
        <v>0</v>
      </c>
      <c r="BFM56" s="2">
        <v>0</v>
      </c>
      <c r="BFN56" s="2">
        <v>696</v>
      </c>
      <c r="BFO56" s="2">
        <v>9831</v>
      </c>
      <c r="BFP56" s="2">
        <v>937</v>
      </c>
      <c r="BFQ56" s="2">
        <v>544</v>
      </c>
      <c r="BFR56" s="2">
        <v>11209</v>
      </c>
      <c r="BFS56" s="2">
        <v>118</v>
      </c>
      <c r="BFT56" s="2">
        <v>2593</v>
      </c>
      <c r="BFU56" s="2">
        <v>121</v>
      </c>
      <c r="BFV56" s="2">
        <v>632</v>
      </c>
      <c r="BFW56" s="2">
        <v>0</v>
      </c>
      <c r="BFX56" s="2">
        <v>3692</v>
      </c>
      <c r="BFY56" s="2">
        <v>418</v>
      </c>
      <c r="BFZ56" s="2">
        <v>1711</v>
      </c>
      <c r="BGA56" s="2">
        <v>0</v>
      </c>
      <c r="BGB56" s="2">
        <v>2621</v>
      </c>
      <c r="BGC56" s="2">
        <v>1421</v>
      </c>
      <c r="BGD56" s="2">
        <v>110</v>
      </c>
      <c r="BGE56" s="2">
        <v>1409</v>
      </c>
      <c r="BGF56" s="2">
        <v>570</v>
      </c>
      <c r="BGG56" s="2">
        <v>526</v>
      </c>
      <c r="BGH56" s="2">
        <v>0</v>
      </c>
      <c r="BGI56" s="2">
        <v>292</v>
      </c>
      <c r="BGJ56" s="2">
        <v>0</v>
      </c>
      <c r="BGK56" s="2">
        <v>1774</v>
      </c>
      <c r="BGL56" s="2">
        <v>119</v>
      </c>
      <c r="BGM56" s="2">
        <v>0</v>
      </c>
      <c r="BGN56" s="2">
        <v>0</v>
      </c>
      <c r="BGO56" s="2">
        <v>366</v>
      </c>
      <c r="BGP56" s="2">
        <v>58</v>
      </c>
      <c r="BGQ56" s="2">
        <v>45</v>
      </c>
      <c r="BGR56" s="2">
        <v>10815</v>
      </c>
      <c r="BGS56" s="2">
        <v>819</v>
      </c>
      <c r="BGT56" s="2">
        <v>468</v>
      </c>
      <c r="BGU56" s="2">
        <v>1563</v>
      </c>
      <c r="BGV56" s="2">
        <v>44</v>
      </c>
      <c r="BGW56" s="2">
        <v>356</v>
      </c>
      <c r="BGX56" s="2">
        <v>241</v>
      </c>
      <c r="BGY56" s="2">
        <v>1076</v>
      </c>
      <c r="BGZ56" s="2">
        <v>488</v>
      </c>
      <c r="BHA56" s="2">
        <v>0</v>
      </c>
      <c r="BHB56" s="2">
        <v>273</v>
      </c>
      <c r="BHC56" s="2">
        <v>0</v>
      </c>
      <c r="BHD56" s="2">
        <v>80</v>
      </c>
      <c r="BHE56" s="2">
        <v>112</v>
      </c>
      <c r="BHF56" s="2">
        <v>2093</v>
      </c>
      <c r="BHG56" s="2">
        <v>5</v>
      </c>
      <c r="BHH56" s="2">
        <v>2979</v>
      </c>
      <c r="BHI56" s="2">
        <v>55</v>
      </c>
      <c r="BHJ56" s="2">
        <v>963</v>
      </c>
      <c r="BHK56" s="2">
        <v>314</v>
      </c>
      <c r="BHL56" s="2">
        <v>0</v>
      </c>
      <c r="BHM56" s="2">
        <v>0</v>
      </c>
      <c r="BHN56" s="2">
        <v>0</v>
      </c>
      <c r="BHO56" s="2">
        <v>0</v>
      </c>
      <c r="BHP56" s="2">
        <v>1375</v>
      </c>
      <c r="BHQ56" s="2">
        <v>3244</v>
      </c>
      <c r="BHR56" s="2">
        <v>3748</v>
      </c>
      <c r="BHS56" s="2">
        <v>0</v>
      </c>
      <c r="BHT56" s="2">
        <v>408</v>
      </c>
      <c r="BHU56" s="2">
        <v>838</v>
      </c>
      <c r="BHV56" s="2">
        <v>249</v>
      </c>
      <c r="BHW56" s="2">
        <v>750</v>
      </c>
      <c r="BHX56" s="2">
        <v>966</v>
      </c>
      <c r="BHY56" s="2">
        <v>40</v>
      </c>
      <c r="BHZ56" s="2">
        <v>100</v>
      </c>
      <c r="BIA56" s="2">
        <v>0</v>
      </c>
      <c r="BIB56" s="2">
        <v>77</v>
      </c>
      <c r="BIC56" s="2">
        <v>0</v>
      </c>
      <c r="BID56" s="2">
        <v>0</v>
      </c>
      <c r="BIE56" s="2">
        <v>254</v>
      </c>
      <c r="BIF56" s="2">
        <v>0</v>
      </c>
      <c r="BIG56" s="2">
        <v>4682</v>
      </c>
      <c r="BIH56" s="2">
        <v>0</v>
      </c>
      <c r="BII56" s="2">
        <v>428</v>
      </c>
      <c r="BIJ56" s="2">
        <v>0</v>
      </c>
      <c r="BIK56" s="2">
        <v>584</v>
      </c>
      <c r="BIL56" s="2">
        <v>147</v>
      </c>
      <c r="BIM56" s="2">
        <v>0</v>
      </c>
      <c r="BIN56" s="2">
        <v>252</v>
      </c>
      <c r="BIO56" s="2">
        <v>614</v>
      </c>
      <c r="BIP56" s="2">
        <v>0</v>
      </c>
      <c r="BIQ56" s="2">
        <v>0</v>
      </c>
      <c r="BIR56" s="2">
        <v>990</v>
      </c>
      <c r="BIS56" s="2">
        <v>466</v>
      </c>
      <c r="BIT56" s="2">
        <v>1237</v>
      </c>
      <c r="BIU56" s="2">
        <v>0</v>
      </c>
      <c r="BIV56" s="2">
        <v>3602</v>
      </c>
      <c r="BIW56" s="2">
        <v>194</v>
      </c>
      <c r="BIX56" s="2">
        <v>769</v>
      </c>
      <c r="BIY56" s="2">
        <v>1957</v>
      </c>
      <c r="BIZ56" s="2">
        <v>151</v>
      </c>
      <c r="BJA56" s="2">
        <v>124</v>
      </c>
      <c r="BJB56" s="2">
        <v>0</v>
      </c>
      <c r="BJC56" s="2">
        <v>1991</v>
      </c>
      <c r="BJD56" s="2">
        <v>323</v>
      </c>
      <c r="BJE56" s="2">
        <v>3665</v>
      </c>
      <c r="BJF56" s="2">
        <v>1109</v>
      </c>
      <c r="BJG56" s="2">
        <v>406</v>
      </c>
      <c r="BJH56" s="2">
        <v>0</v>
      </c>
      <c r="BJI56" s="2">
        <v>119</v>
      </c>
      <c r="BJJ56" s="2">
        <v>94</v>
      </c>
      <c r="BJK56" s="2">
        <v>363</v>
      </c>
      <c r="BJL56" s="2">
        <v>1639</v>
      </c>
      <c r="BJM56" s="2">
        <v>0</v>
      </c>
      <c r="BJN56" s="2">
        <v>159</v>
      </c>
      <c r="BJO56" s="2">
        <v>5512</v>
      </c>
      <c r="BJP56" s="2">
        <v>1661</v>
      </c>
      <c r="BJQ56" s="2">
        <v>2367</v>
      </c>
      <c r="BJR56" s="2">
        <v>2291</v>
      </c>
      <c r="BJS56" s="2">
        <v>1224</v>
      </c>
      <c r="BJT56" s="2">
        <v>0</v>
      </c>
      <c r="BJU56" s="2">
        <v>809</v>
      </c>
      <c r="BJV56" s="2">
        <v>2599</v>
      </c>
      <c r="BJW56" s="2">
        <v>188</v>
      </c>
      <c r="BJX56" s="2">
        <v>0</v>
      </c>
      <c r="BJY56" s="2">
        <v>4686</v>
      </c>
      <c r="BJZ56" s="2">
        <v>273</v>
      </c>
      <c r="BKA56" s="2">
        <v>1875</v>
      </c>
      <c r="BKB56" s="2">
        <v>23</v>
      </c>
      <c r="BKC56" s="2">
        <v>10010</v>
      </c>
      <c r="BKD56" s="2">
        <v>60711</v>
      </c>
      <c r="BKE56" s="2">
        <v>95</v>
      </c>
      <c r="BKF56" s="2">
        <v>4370</v>
      </c>
      <c r="BKG56" s="2">
        <v>1165</v>
      </c>
      <c r="BKH56" s="2">
        <v>629</v>
      </c>
      <c r="BKI56" s="2">
        <v>9</v>
      </c>
      <c r="BKJ56" s="2">
        <v>254</v>
      </c>
      <c r="BKK56" s="2">
        <v>0</v>
      </c>
      <c r="BKL56" s="2">
        <v>764</v>
      </c>
      <c r="BKM56" s="2">
        <v>182</v>
      </c>
      <c r="BKN56" s="2">
        <v>651</v>
      </c>
      <c r="BKO56" s="2">
        <v>5507</v>
      </c>
      <c r="BKP56" s="2">
        <v>859</v>
      </c>
      <c r="BKQ56" s="2">
        <v>19706</v>
      </c>
      <c r="BKR56" s="2">
        <v>431</v>
      </c>
      <c r="BKS56" s="2">
        <v>1618</v>
      </c>
      <c r="BKT56" s="2">
        <v>1044</v>
      </c>
      <c r="BKU56" s="2">
        <v>1645</v>
      </c>
      <c r="BKV56" s="2">
        <v>751</v>
      </c>
      <c r="BKW56" s="2">
        <v>458</v>
      </c>
      <c r="BKX56" s="2">
        <v>1364</v>
      </c>
      <c r="BKY56" s="2">
        <v>3312</v>
      </c>
      <c r="BKZ56" s="2">
        <v>3284</v>
      </c>
      <c r="BLA56" s="2">
        <v>898</v>
      </c>
      <c r="BLB56" s="2">
        <v>4087</v>
      </c>
      <c r="BLC56" s="2">
        <v>1555</v>
      </c>
      <c r="BLD56" s="2">
        <v>2124</v>
      </c>
      <c r="BLE56" s="2">
        <v>1070</v>
      </c>
      <c r="BLF56" s="2">
        <v>0</v>
      </c>
      <c r="BLG56" s="2">
        <v>2492</v>
      </c>
      <c r="BLH56" s="2">
        <v>9085</v>
      </c>
      <c r="BLI56" s="2">
        <v>1006</v>
      </c>
      <c r="BLJ56" s="2">
        <v>1028</v>
      </c>
      <c r="BLK56" s="2">
        <v>166</v>
      </c>
      <c r="BLL56" s="2">
        <v>3593</v>
      </c>
      <c r="BLM56" s="2">
        <v>615</v>
      </c>
      <c r="BLN56" s="2">
        <v>252</v>
      </c>
      <c r="BLO56" s="2">
        <v>490</v>
      </c>
      <c r="BLP56" s="2">
        <v>1004</v>
      </c>
      <c r="BLQ56" s="2">
        <v>8013</v>
      </c>
      <c r="BLR56" s="2">
        <v>40</v>
      </c>
      <c r="BLS56" s="2">
        <v>794</v>
      </c>
      <c r="BLT56" s="2">
        <v>1130</v>
      </c>
      <c r="BLU56" s="2">
        <v>248</v>
      </c>
      <c r="BLV56" s="2">
        <v>668</v>
      </c>
      <c r="BLW56" s="2">
        <v>6506</v>
      </c>
      <c r="BLX56" s="2">
        <v>0</v>
      </c>
      <c r="BLY56" s="2">
        <v>1034</v>
      </c>
      <c r="BLZ56" s="2">
        <v>7879</v>
      </c>
      <c r="BMA56" s="2">
        <v>1382</v>
      </c>
      <c r="BMB56" s="2">
        <v>402</v>
      </c>
      <c r="BMC56" s="2">
        <v>17058</v>
      </c>
      <c r="BMD56" s="2">
        <v>27070</v>
      </c>
      <c r="BME56" s="2">
        <v>1609</v>
      </c>
      <c r="BMF56" s="2">
        <v>28</v>
      </c>
      <c r="BMG56" s="2">
        <v>20318</v>
      </c>
      <c r="BMH56" s="2">
        <v>174</v>
      </c>
      <c r="BMI56" s="2">
        <v>17660</v>
      </c>
      <c r="BMJ56" s="2">
        <v>2279</v>
      </c>
      <c r="BMK56" s="2">
        <v>1182</v>
      </c>
      <c r="BML56" s="2">
        <v>4595</v>
      </c>
      <c r="BMM56" s="2">
        <v>48</v>
      </c>
      <c r="BMN56" s="2">
        <v>475</v>
      </c>
      <c r="BMO56" s="2">
        <v>662</v>
      </c>
      <c r="BMP56" s="2">
        <v>1736</v>
      </c>
      <c r="BMQ56" s="2">
        <v>1622</v>
      </c>
      <c r="BMR56" s="2">
        <v>2990</v>
      </c>
      <c r="BMS56" s="2">
        <v>0</v>
      </c>
      <c r="BMT56" s="2">
        <v>96</v>
      </c>
      <c r="BMU56" s="2">
        <v>3459</v>
      </c>
      <c r="BMV56" s="2">
        <v>452</v>
      </c>
      <c r="BMW56" s="2">
        <v>2579</v>
      </c>
      <c r="BMX56" s="2">
        <v>2697</v>
      </c>
      <c r="BMY56" s="2">
        <v>666</v>
      </c>
      <c r="BMZ56" s="2">
        <v>1168</v>
      </c>
      <c r="BNA56" s="2">
        <v>947</v>
      </c>
      <c r="BNB56" s="2">
        <v>417</v>
      </c>
      <c r="BNC56" s="2">
        <v>0</v>
      </c>
      <c r="BND56" s="2">
        <v>4024</v>
      </c>
      <c r="BNE56" s="2">
        <v>6818</v>
      </c>
      <c r="BNF56" s="2" t="s">
        <v>5</v>
      </c>
      <c r="BNG56" s="2">
        <v>2774</v>
      </c>
      <c r="BNH56" s="2">
        <v>472</v>
      </c>
      <c r="BNI56" s="2">
        <v>153</v>
      </c>
      <c r="BNJ56" s="2">
        <v>6132</v>
      </c>
      <c r="BNK56" s="2">
        <v>2116</v>
      </c>
      <c r="BNL56" s="2">
        <v>1971</v>
      </c>
      <c r="BNM56" s="2">
        <v>1276</v>
      </c>
      <c r="BNN56" s="2">
        <v>677</v>
      </c>
      <c r="BNO56" s="2">
        <v>300</v>
      </c>
      <c r="BNP56" s="2">
        <v>11811</v>
      </c>
      <c r="BNQ56" s="2">
        <v>205</v>
      </c>
      <c r="BNR56" s="2">
        <v>743</v>
      </c>
      <c r="BNS56" s="2">
        <v>57891</v>
      </c>
      <c r="BNT56" s="2">
        <v>2984</v>
      </c>
      <c r="BNU56" s="2">
        <v>238</v>
      </c>
      <c r="BNV56" s="2">
        <v>2684</v>
      </c>
      <c r="BNW56" s="2">
        <v>2958</v>
      </c>
      <c r="BNX56" s="2">
        <v>1938</v>
      </c>
      <c r="BNY56" s="2">
        <v>1750</v>
      </c>
      <c r="BNZ56" s="2">
        <v>0</v>
      </c>
      <c r="BOA56" s="2">
        <v>1783</v>
      </c>
      <c r="BOB56" s="2">
        <v>809</v>
      </c>
      <c r="BOC56" s="2">
        <v>39</v>
      </c>
      <c r="BOD56" s="2">
        <v>538</v>
      </c>
      <c r="BOE56" s="2">
        <v>1327</v>
      </c>
      <c r="BOF56" s="2">
        <v>2001</v>
      </c>
      <c r="BOG56" s="2">
        <v>4296</v>
      </c>
      <c r="BOH56" s="2">
        <v>11776</v>
      </c>
      <c r="BOI56" s="2">
        <v>3124</v>
      </c>
      <c r="BOJ56" s="2">
        <v>1722</v>
      </c>
      <c r="BOK56" s="2">
        <v>3604</v>
      </c>
      <c r="BOL56" s="2">
        <v>3692</v>
      </c>
      <c r="BOM56" s="2">
        <v>761</v>
      </c>
      <c r="BON56" s="2">
        <v>5962</v>
      </c>
      <c r="BOO56" s="2">
        <v>895</v>
      </c>
      <c r="BOP56" s="2">
        <v>10543</v>
      </c>
      <c r="BOQ56" s="2">
        <v>15</v>
      </c>
      <c r="BOR56" s="2">
        <v>4306</v>
      </c>
      <c r="BOS56" s="2">
        <v>29</v>
      </c>
      <c r="BOT56" s="2">
        <v>7311</v>
      </c>
      <c r="BOU56" s="2">
        <v>3219</v>
      </c>
      <c r="BOV56" s="2">
        <v>1315</v>
      </c>
      <c r="BOW56" s="2">
        <v>14197</v>
      </c>
      <c r="BOX56" s="2">
        <v>13551</v>
      </c>
      <c r="BOY56" s="2">
        <v>5148</v>
      </c>
      <c r="BOZ56" s="2">
        <v>514</v>
      </c>
      <c r="BPA56" s="2">
        <v>3190</v>
      </c>
      <c r="BPB56" s="2">
        <v>694</v>
      </c>
      <c r="BPC56" s="2">
        <v>865</v>
      </c>
      <c r="BPD56" s="2">
        <v>931</v>
      </c>
      <c r="BPE56" s="2">
        <v>3006</v>
      </c>
      <c r="BPF56" s="2">
        <v>2777</v>
      </c>
      <c r="BPG56" s="2">
        <v>15693</v>
      </c>
      <c r="BPH56" s="2">
        <v>1310</v>
      </c>
      <c r="BPI56" s="2">
        <v>10297</v>
      </c>
      <c r="BPJ56" s="2">
        <v>18595</v>
      </c>
      <c r="BPK56" s="2">
        <v>145527</v>
      </c>
      <c r="BPL56" s="2">
        <v>3297</v>
      </c>
      <c r="BPM56" s="2">
        <v>0</v>
      </c>
      <c r="BPN56" s="2">
        <v>0</v>
      </c>
      <c r="BPO56" s="2">
        <v>5004</v>
      </c>
      <c r="BPP56" s="2">
        <v>615</v>
      </c>
      <c r="BPQ56" s="2">
        <v>14787</v>
      </c>
      <c r="BPR56" s="2">
        <v>6030</v>
      </c>
      <c r="BPS56" s="2">
        <v>4793</v>
      </c>
      <c r="BPT56" s="2">
        <v>2293</v>
      </c>
      <c r="BPU56" s="2">
        <v>52381</v>
      </c>
      <c r="BPV56" s="2">
        <v>324</v>
      </c>
      <c r="BPW56" s="2">
        <v>5867</v>
      </c>
      <c r="BPX56" s="2">
        <v>2169</v>
      </c>
      <c r="BPY56" s="2">
        <v>28455</v>
      </c>
      <c r="BPZ56" s="2">
        <v>3569</v>
      </c>
      <c r="BQA56" s="2">
        <v>10633</v>
      </c>
      <c r="BQB56" s="2">
        <v>13081</v>
      </c>
      <c r="BQC56" s="2">
        <v>4</v>
      </c>
      <c r="BQD56" s="2">
        <v>13379</v>
      </c>
      <c r="BQE56" s="2">
        <v>2379</v>
      </c>
      <c r="BQF56" s="2">
        <v>2030</v>
      </c>
      <c r="BQG56" s="2">
        <v>3599</v>
      </c>
      <c r="BQH56" s="2">
        <v>10130</v>
      </c>
      <c r="BQI56" s="2">
        <v>8479</v>
      </c>
      <c r="BQJ56" s="2">
        <v>1778</v>
      </c>
      <c r="BQK56" s="2">
        <v>2188</v>
      </c>
      <c r="BQL56" s="2">
        <v>2682</v>
      </c>
      <c r="BQM56" s="2">
        <v>1805</v>
      </c>
      <c r="BQN56" s="2">
        <v>73</v>
      </c>
      <c r="BQO56" s="2" t="s">
        <v>5</v>
      </c>
      <c r="BQP56" s="2">
        <v>115152</v>
      </c>
      <c r="BQQ56" s="2">
        <v>458</v>
      </c>
      <c r="BQR56" s="2">
        <v>2891</v>
      </c>
      <c r="BQS56" s="2">
        <v>0</v>
      </c>
      <c r="BQT56" s="2">
        <v>0</v>
      </c>
      <c r="BQU56" s="2">
        <v>1517</v>
      </c>
      <c r="BQV56" s="2">
        <v>145</v>
      </c>
      <c r="BQW56" s="2">
        <v>72</v>
      </c>
      <c r="BQX56" s="2">
        <v>2391</v>
      </c>
      <c r="BQY56" s="2">
        <v>1105</v>
      </c>
      <c r="BQZ56" s="2">
        <v>13236</v>
      </c>
      <c r="BRA56" s="2">
        <v>3033</v>
      </c>
      <c r="BRB56" s="2">
        <v>5696</v>
      </c>
      <c r="BRC56" s="2">
        <v>2526</v>
      </c>
      <c r="BRD56" s="2">
        <v>2204</v>
      </c>
      <c r="BRE56" s="2">
        <v>3576</v>
      </c>
      <c r="BRF56" s="2">
        <v>5910</v>
      </c>
      <c r="BRG56" s="2">
        <v>626</v>
      </c>
      <c r="BRH56" s="2">
        <v>16118</v>
      </c>
      <c r="BRI56" s="2">
        <v>2936</v>
      </c>
      <c r="BRJ56" s="2">
        <v>3037</v>
      </c>
      <c r="BRK56" s="2">
        <v>403</v>
      </c>
      <c r="BRL56" s="2">
        <v>3729</v>
      </c>
      <c r="BRM56" s="2">
        <v>14110</v>
      </c>
      <c r="BRN56" s="2">
        <v>3458</v>
      </c>
      <c r="BRO56" s="2">
        <v>0</v>
      </c>
      <c r="BRP56" s="2">
        <v>6162</v>
      </c>
      <c r="BRQ56" s="2">
        <v>1380</v>
      </c>
      <c r="BRR56" s="2">
        <v>11891</v>
      </c>
      <c r="BRS56" s="2">
        <v>2288</v>
      </c>
      <c r="BRT56" s="2">
        <v>56</v>
      </c>
      <c r="BRU56" s="2">
        <v>4272</v>
      </c>
      <c r="BRV56" s="2">
        <v>4618</v>
      </c>
      <c r="BRW56" s="2">
        <v>24110</v>
      </c>
      <c r="BRX56" s="2">
        <v>183</v>
      </c>
      <c r="BRY56" s="2">
        <v>36919</v>
      </c>
      <c r="BRZ56" s="2">
        <v>7450</v>
      </c>
      <c r="BSA56" s="2">
        <v>4289</v>
      </c>
      <c r="BSB56" s="2">
        <v>67602</v>
      </c>
      <c r="BSC56" s="2">
        <v>3146</v>
      </c>
      <c r="BSD56" s="2">
        <v>26660</v>
      </c>
      <c r="BSE56" s="2">
        <v>96279</v>
      </c>
      <c r="BSF56" s="2">
        <v>2168</v>
      </c>
      <c r="BSG56" s="2">
        <v>0</v>
      </c>
      <c r="BSH56" s="2">
        <v>17814</v>
      </c>
      <c r="BSI56" s="2">
        <v>58542</v>
      </c>
      <c r="BSJ56" s="2">
        <v>57054</v>
      </c>
      <c r="BSK56" s="2">
        <v>762</v>
      </c>
      <c r="BSL56" s="2">
        <v>3169</v>
      </c>
      <c r="BSM56" s="2">
        <v>16679</v>
      </c>
      <c r="BSN56" s="2">
        <v>17187</v>
      </c>
      <c r="BSO56" s="2">
        <v>484</v>
      </c>
      <c r="BSP56" s="2">
        <v>15000</v>
      </c>
      <c r="BSQ56" s="2">
        <v>8835</v>
      </c>
      <c r="BSR56" s="2">
        <v>0</v>
      </c>
      <c r="BSS56" s="2">
        <v>325</v>
      </c>
      <c r="BST56" s="2">
        <v>0</v>
      </c>
      <c r="BSU56" s="2">
        <v>8670</v>
      </c>
      <c r="BSV56" s="2">
        <v>46494</v>
      </c>
      <c r="BSW56" s="2">
        <v>405</v>
      </c>
      <c r="BSX56" s="2">
        <v>17996</v>
      </c>
      <c r="BSY56" s="2">
        <v>286</v>
      </c>
      <c r="BSZ56" s="2">
        <v>2575</v>
      </c>
      <c r="BTA56" s="2">
        <v>74528</v>
      </c>
      <c r="BTB56" s="2">
        <v>1286</v>
      </c>
      <c r="BTC56" s="2">
        <v>5831</v>
      </c>
      <c r="BTD56" s="2">
        <v>9259</v>
      </c>
      <c r="BTE56" s="2">
        <v>0</v>
      </c>
      <c r="BTF56" s="2">
        <v>0</v>
      </c>
      <c r="BTG56" s="2">
        <v>2540</v>
      </c>
      <c r="BTH56" s="2">
        <v>5522</v>
      </c>
      <c r="BTI56" s="2">
        <v>3588</v>
      </c>
      <c r="BTJ56" s="2">
        <v>33628</v>
      </c>
      <c r="BTK56" s="2">
        <v>312</v>
      </c>
      <c r="BTL56" s="2">
        <v>31885</v>
      </c>
      <c r="BTM56" s="2">
        <v>385</v>
      </c>
      <c r="BTN56" s="2">
        <v>1455</v>
      </c>
      <c r="BTO56" s="2">
        <v>3720</v>
      </c>
      <c r="BTP56" s="2">
        <v>7440</v>
      </c>
      <c r="BTQ56" s="2">
        <v>222</v>
      </c>
      <c r="BTR56" s="2">
        <v>731</v>
      </c>
      <c r="BTS56" s="2">
        <v>0</v>
      </c>
      <c r="BTT56" s="2">
        <v>520</v>
      </c>
      <c r="BTU56" s="2">
        <v>1144</v>
      </c>
      <c r="BTV56" s="2">
        <v>256</v>
      </c>
      <c r="BTW56" s="2">
        <v>8526</v>
      </c>
      <c r="BTX56" s="2">
        <v>1066</v>
      </c>
      <c r="BTY56" s="2">
        <v>2136</v>
      </c>
      <c r="BTZ56" s="2">
        <v>766</v>
      </c>
      <c r="BUA56" s="2">
        <v>19513</v>
      </c>
      <c r="BUB56" s="2">
        <v>113403</v>
      </c>
      <c r="BUC56" s="2">
        <v>0</v>
      </c>
      <c r="BUD56" s="2">
        <v>12478</v>
      </c>
      <c r="BUE56" s="2">
        <v>9276</v>
      </c>
      <c r="BUF56" s="2">
        <v>25084</v>
      </c>
      <c r="BUG56" s="2">
        <v>761</v>
      </c>
      <c r="BUH56" s="2">
        <v>0</v>
      </c>
      <c r="BUI56" s="2">
        <v>5967</v>
      </c>
      <c r="BUJ56" s="2">
        <v>13295</v>
      </c>
      <c r="BUK56" s="2">
        <v>140410</v>
      </c>
      <c r="BUL56" s="2">
        <v>406</v>
      </c>
      <c r="BUM56" s="2">
        <v>871</v>
      </c>
      <c r="BUN56" s="2">
        <v>6976</v>
      </c>
      <c r="BUO56" s="2">
        <v>12652</v>
      </c>
      <c r="BUP56" s="2">
        <v>1394</v>
      </c>
      <c r="BUQ56" s="2">
        <v>7298</v>
      </c>
      <c r="BUR56" s="2">
        <v>158333</v>
      </c>
      <c r="BUS56" s="2">
        <v>646</v>
      </c>
      <c r="BUT56" s="2">
        <v>30000</v>
      </c>
      <c r="BUU56" s="2">
        <v>9616</v>
      </c>
      <c r="BUV56" s="2">
        <v>2543</v>
      </c>
      <c r="BUW56" s="2">
        <v>4603</v>
      </c>
      <c r="BUX56" s="2" t="s">
        <v>5</v>
      </c>
      <c r="BUY56" s="2">
        <v>1179</v>
      </c>
      <c r="BUZ56" s="2">
        <v>147</v>
      </c>
      <c r="BVA56" s="2">
        <v>226</v>
      </c>
      <c r="BVB56" s="2">
        <v>2724</v>
      </c>
      <c r="BVC56" s="2">
        <v>20303</v>
      </c>
      <c r="BVD56" s="2">
        <v>10902</v>
      </c>
      <c r="BVE56" s="2">
        <v>2257</v>
      </c>
      <c r="BVF56" s="2">
        <v>10503</v>
      </c>
      <c r="BVG56" s="2">
        <v>2739</v>
      </c>
      <c r="BVH56" s="2">
        <v>1927</v>
      </c>
      <c r="BVI56" s="2">
        <v>0</v>
      </c>
      <c r="BVJ56" s="2">
        <v>9597</v>
      </c>
      <c r="BVK56" s="2">
        <v>0</v>
      </c>
      <c r="BVL56" s="2">
        <v>5706</v>
      </c>
      <c r="BVM56" s="2">
        <v>1065</v>
      </c>
      <c r="BVN56" s="2">
        <v>2213</v>
      </c>
      <c r="BVO56" s="2">
        <v>1547</v>
      </c>
      <c r="BVP56" s="2">
        <v>156</v>
      </c>
      <c r="BVQ56" s="2">
        <v>1519</v>
      </c>
      <c r="BVR56" s="2">
        <v>0</v>
      </c>
      <c r="BVS56" s="2">
        <v>5554</v>
      </c>
      <c r="BVT56" s="2">
        <v>1137</v>
      </c>
      <c r="BVU56" s="2">
        <v>37029</v>
      </c>
      <c r="BVV56" s="2">
        <v>2210</v>
      </c>
      <c r="BVW56" s="2">
        <v>319964</v>
      </c>
      <c r="BVX56" s="2">
        <v>282</v>
      </c>
      <c r="BVY56" s="2">
        <v>446011</v>
      </c>
      <c r="BVZ56" s="2">
        <v>14167</v>
      </c>
      <c r="BWA56" s="2">
        <v>7734</v>
      </c>
      <c r="BWB56" s="2">
        <v>1089</v>
      </c>
      <c r="BWC56" s="2">
        <v>7857</v>
      </c>
      <c r="BWD56" s="2">
        <v>127206</v>
      </c>
      <c r="BWE56" s="2">
        <v>590</v>
      </c>
      <c r="BWF56" s="2">
        <v>6206</v>
      </c>
      <c r="BWG56" s="2">
        <v>758</v>
      </c>
      <c r="BWH56" s="2">
        <v>0</v>
      </c>
      <c r="BWI56" s="2">
        <v>508</v>
      </c>
      <c r="BWJ56" s="2">
        <v>1562</v>
      </c>
      <c r="BWK56" s="2">
        <v>11359</v>
      </c>
      <c r="BWL56" s="2">
        <v>518</v>
      </c>
      <c r="BWM56" s="2">
        <v>6472</v>
      </c>
      <c r="BWN56" s="2">
        <v>23670</v>
      </c>
      <c r="BWO56" s="2">
        <v>1066</v>
      </c>
      <c r="BWP56" s="2">
        <v>2101</v>
      </c>
      <c r="BWQ56" s="2">
        <v>9387</v>
      </c>
      <c r="BWR56" s="2">
        <v>854</v>
      </c>
      <c r="BWS56" s="2">
        <v>0</v>
      </c>
      <c r="BWT56" s="2">
        <v>5132</v>
      </c>
      <c r="BWU56" s="2">
        <v>1044</v>
      </c>
      <c r="BWV56" s="2">
        <v>822</v>
      </c>
      <c r="BWW56" s="2">
        <v>38464</v>
      </c>
      <c r="BWX56" s="2">
        <v>10116</v>
      </c>
      <c r="BWY56" s="2">
        <v>1353</v>
      </c>
      <c r="BWZ56" s="2">
        <v>1306</v>
      </c>
      <c r="BXA56" s="2">
        <v>23116</v>
      </c>
      <c r="BXB56" s="2">
        <v>6466</v>
      </c>
      <c r="BXC56" s="2">
        <v>12683</v>
      </c>
      <c r="BXD56" s="2">
        <v>8281</v>
      </c>
      <c r="BXE56" s="2">
        <v>1657</v>
      </c>
      <c r="BXF56" s="2">
        <v>5712</v>
      </c>
      <c r="BXG56" s="2">
        <v>2263</v>
      </c>
      <c r="BXH56" s="2">
        <v>20879</v>
      </c>
      <c r="BXI56" s="2">
        <v>17195</v>
      </c>
      <c r="BXJ56" s="2">
        <v>99570</v>
      </c>
      <c r="BXK56" s="2">
        <v>10168</v>
      </c>
      <c r="BXL56" s="2">
        <v>2563</v>
      </c>
      <c r="BXM56" s="2">
        <v>630</v>
      </c>
      <c r="BXN56" s="2">
        <v>407</v>
      </c>
      <c r="BXO56" s="2">
        <v>4073</v>
      </c>
      <c r="BXP56" s="2">
        <v>2000</v>
      </c>
      <c r="BXQ56" s="2">
        <v>2460</v>
      </c>
      <c r="BXR56" s="2">
        <v>6594</v>
      </c>
      <c r="BXS56" s="2">
        <v>6402</v>
      </c>
      <c r="BXT56" s="2">
        <v>1002</v>
      </c>
      <c r="BXU56" s="2">
        <v>1551</v>
      </c>
      <c r="BXV56" s="2">
        <v>798</v>
      </c>
      <c r="BXW56" s="2">
        <v>161</v>
      </c>
      <c r="BXX56" s="2">
        <v>1339</v>
      </c>
      <c r="BXY56" s="2">
        <v>2499</v>
      </c>
      <c r="BXZ56" s="2">
        <v>759</v>
      </c>
      <c r="BYA56" s="2">
        <v>825</v>
      </c>
      <c r="BYB56" s="2">
        <v>20421</v>
      </c>
      <c r="BYC56" s="2">
        <v>238</v>
      </c>
      <c r="BYD56" s="2">
        <v>9358</v>
      </c>
      <c r="BYE56" s="2">
        <v>0</v>
      </c>
      <c r="BYF56" s="2">
        <v>2165</v>
      </c>
      <c r="BYG56" s="2">
        <v>0</v>
      </c>
      <c r="BYH56" s="2">
        <v>8853</v>
      </c>
      <c r="BYI56" s="2">
        <v>0</v>
      </c>
      <c r="BYJ56" s="2">
        <v>1230</v>
      </c>
      <c r="BYK56" s="2">
        <v>1240</v>
      </c>
      <c r="BYL56" s="2">
        <v>2248</v>
      </c>
      <c r="BYM56" s="2">
        <v>0</v>
      </c>
      <c r="BYN56" s="2">
        <v>2205</v>
      </c>
      <c r="BYO56" s="2">
        <v>12788</v>
      </c>
      <c r="BYP56" s="2">
        <v>111294</v>
      </c>
      <c r="BYQ56" s="2">
        <v>279</v>
      </c>
      <c r="BYR56" s="2">
        <v>5013</v>
      </c>
      <c r="BYS56" s="2">
        <v>0</v>
      </c>
      <c r="BYT56" s="2">
        <v>58</v>
      </c>
      <c r="BYU56" s="2">
        <v>1022</v>
      </c>
      <c r="BYV56" s="2">
        <v>1523</v>
      </c>
      <c r="BYW56" s="2">
        <v>0</v>
      </c>
      <c r="BYX56" s="2">
        <v>178</v>
      </c>
      <c r="BYY56" s="2">
        <v>878</v>
      </c>
      <c r="BYZ56" s="2">
        <v>484</v>
      </c>
      <c r="BZA56" s="2">
        <v>2598</v>
      </c>
      <c r="BZB56" s="2">
        <v>1103</v>
      </c>
      <c r="BZC56" s="2">
        <v>216</v>
      </c>
      <c r="BZD56" s="2">
        <v>11044</v>
      </c>
      <c r="BZE56" s="2">
        <v>16191</v>
      </c>
      <c r="BZF56" s="2">
        <v>0</v>
      </c>
      <c r="BZG56" s="2">
        <v>1</v>
      </c>
      <c r="BZH56" s="2">
        <v>1530</v>
      </c>
      <c r="BZI56" s="2">
        <v>3576</v>
      </c>
      <c r="BZJ56" s="2">
        <v>570</v>
      </c>
      <c r="BZK56" s="2">
        <v>22645</v>
      </c>
      <c r="BZL56" s="2">
        <v>5016</v>
      </c>
      <c r="BZM56" s="2">
        <v>1085</v>
      </c>
      <c r="BZN56" s="2">
        <v>86651</v>
      </c>
      <c r="BZO56" s="2">
        <v>22844</v>
      </c>
      <c r="BZP56" s="2">
        <v>20035</v>
      </c>
      <c r="BZQ56" s="2">
        <v>1671</v>
      </c>
      <c r="BZR56" s="2">
        <v>0</v>
      </c>
      <c r="BZS56" s="2">
        <v>826</v>
      </c>
      <c r="BZT56" s="2">
        <v>143</v>
      </c>
      <c r="BZU56" s="2">
        <v>0</v>
      </c>
      <c r="BZV56" s="2">
        <v>812</v>
      </c>
      <c r="BZW56" s="2">
        <v>9957</v>
      </c>
      <c r="BZX56" s="2">
        <v>11367</v>
      </c>
      <c r="BZY56" s="2">
        <v>18178</v>
      </c>
      <c r="BZZ56" s="2">
        <v>516</v>
      </c>
      <c r="CAA56" s="2">
        <v>252</v>
      </c>
      <c r="CAB56" s="2">
        <v>796</v>
      </c>
      <c r="CAC56" s="2">
        <v>0</v>
      </c>
      <c r="CAD56" s="2">
        <v>2401</v>
      </c>
      <c r="CAE56" s="2">
        <v>410</v>
      </c>
      <c r="CAF56" s="2">
        <v>214</v>
      </c>
      <c r="CAG56" s="2">
        <v>2464</v>
      </c>
      <c r="CAH56" s="2">
        <v>5036</v>
      </c>
      <c r="CAI56" s="2">
        <v>2476</v>
      </c>
      <c r="CAJ56" s="2">
        <v>4104</v>
      </c>
      <c r="CAK56" s="2">
        <v>181</v>
      </c>
      <c r="CAL56" s="2">
        <v>5618</v>
      </c>
      <c r="CAM56" s="2">
        <v>1404</v>
      </c>
      <c r="CAN56" s="2">
        <v>2337</v>
      </c>
      <c r="CAO56" s="2">
        <v>0</v>
      </c>
      <c r="CAP56" s="2">
        <v>8521</v>
      </c>
      <c r="CAQ56" s="2">
        <v>355</v>
      </c>
      <c r="CAR56" s="2">
        <v>4516</v>
      </c>
      <c r="CAS56" s="2">
        <v>0</v>
      </c>
      <c r="CAT56" s="2">
        <v>54</v>
      </c>
      <c r="CAU56" s="2">
        <v>2514</v>
      </c>
      <c r="CAV56" s="2">
        <v>1533</v>
      </c>
      <c r="CAW56" s="2">
        <v>5</v>
      </c>
      <c r="CAX56" s="2">
        <v>58</v>
      </c>
      <c r="CAY56" s="2">
        <v>652</v>
      </c>
      <c r="CAZ56" s="2">
        <v>1486</v>
      </c>
      <c r="CBA56" s="2">
        <v>25586</v>
      </c>
      <c r="CBB56" s="2">
        <v>570</v>
      </c>
      <c r="CBC56" s="2">
        <v>6</v>
      </c>
      <c r="CBD56" s="2">
        <v>10385</v>
      </c>
      <c r="CBE56" s="2">
        <v>50</v>
      </c>
      <c r="CBF56" s="2">
        <v>15</v>
      </c>
      <c r="CBG56" s="2">
        <v>3</v>
      </c>
      <c r="CBH56" s="2">
        <v>0</v>
      </c>
      <c r="CBI56" s="2">
        <v>1703</v>
      </c>
      <c r="CBJ56" s="2">
        <v>754</v>
      </c>
      <c r="CBK56" s="2">
        <v>203</v>
      </c>
      <c r="CBL56" s="2">
        <v>4322</v>
      </c>
      <c r="CBM56" s="2">
        <v>2693</v>
      </c>
      <c r="CBN56" s="2">
        <v>751</v>
      </c>
      <c r="CBO56" s="2">
        <v>1920</v>
      </c>
      <c r="CBP56" s="2">
        <v>2432</v>
      </c>
      <c r="CBQ56" s="2">
        <v>10917</v>
      </c>
      <c r="CBR56" s="2">
        <v>27</v>
      </c>
      <c r="CBS56" s="2">
        <v>890</v>
      </c>
      <c r="CBT56" s="2">
        <v>5975</v>
      </c>
      <c r="CBU56" s="2">
        <v>838</v>
      </c>
      <c r="CBV56" s="2">
        <v>650</v>
      </c>
      <c r="CBW56" s="2">
        <v>6478</v>
      </c>
      <c r="CBX56" s="2">
        <v>886</v>
      </c>
      <c r="CBY56" s="2">
        <v>0</v>
      </c>
      <c r="CBZ56" s="2">
        <v>14295</v>
      </c>
      <c r="CCA56" s="2">
        <v>4159</v>
      </c>
      <c r="CCB56" s="2">
        <v>287</v>
      </c>
      <c r="CCC56" s="2">
        <v>3094</v>
      </c>
      <c r="CCD56" s="2">
        <v>796</v>
      </c>
      <c r="CCE56" s="2">
        <v>0</v>
      </c>
      <c r="CCF56" s="2">
        <v>643</v>
      </c>
      <c r="CCG56" s="2">
        <v>0</v>
      </c>
      <c r="CCH56" s="2">
        <v>5505</v>
      </c>
      <c r="CCI56" s="2">
        <v>105</v>
      </c>
      <c r="CCJ56" s="2">
        <v>0</v>
      </c>
      <c r="CCK56" s="2">
        <v>182</v>
      </c>
      <c r="CCL56" s="2">
        <v>1234</v>
      </c>
      <c r="CCM56" s="2">
        <v>4889</v>
      </c>
      <c r="CCN56" s="2">
        <v>0</v>
      </c>
      <c r="CCO56" s="2">
        <v>0</v>
      </c>
      <c r="CCP56" s="2">
        <v>265</v>
      </c>
      <c r="CCQ56" s="2">
        <v>0</v>
      </c>
      <c r="CCR56" s="2">
        <v>653</v>
      </c>
      <c r="CCS56" s="2">
        <v>66</v>
      </c>
      <c r="CCT56" s="2">
        <v>0</v>
      </c>
      <c r="CCU56" s="2">
        <v>24</v>
      </c>
      <c r="CCV56" s="2">
        <v>0</v>
      </c>
      <c r="CCW56" s="2">
        <v>248</v>
      </c>
      <c r="CCX56" s="2">
        <v>1955</v>
      </c>
      <c r="CCY56" s="2">
        <v>0</v>
      </c>
      <c r="CCZ56" s="2">
        <v>295</v>
      </c>
      <c r="CDA56" s="2">
        <v>391</v>
      </c>
      <c r="CDB56" s="2">
        <v>1310</v>
      </c>
      <c r="CDC56" s="2">
        <v>60</v>
      </c>
      <c r="CDD56" s="2">
        <v>5561</v>
      </c>
      <c r="CDE56" s="2">
        <v>2122</v>
      </c>
      <c r="CDF56" s="2">
        <v>1838</v>
      </c>
      <c r="CDG56" s="2">
        <v>286</v>
      </c>
      <c r="CDH56" s="2">
        <v>0</v>
      </c>
      <c r="CDI56" s="2">
        <v>0</v>
      </c>
      <c r="CDJ56" s="2">
        <v>0</v>
      </c>
      <c r="CDK56" s="2">
        <v>223</v>
      </c>
      <c r="CDL56" s="2">
        <v>0</v>
      </c>
      <c r="CDM56" s="2">
        <v>236</v>
      </c>
      <c r="CDN56" s="2">
        <v>3856</v>
      </c>
      <c r="CDO56" s="2">
        <v>24</v>
      </c>
      <c r="CDP56" s="2">
        <v>733</v>
      </c>
      <c r="CDQ56" s="2">
        <v>1142</v>
      </c>
      <c r="CDR56" s="2">
        <v>1084</v>
      </c>
      <c r="CDS56" s="2">
        <v>10</v>
      </c>
      <c r="CDT56" s="2">
        <v>14856</v>
      </c>
      <c r="CDU56" s="2">
        <v>27344</v>
      </c>
      <c r="CDV56" s="2">
        <v>0</v>
      </c>
      <c r="CDW56" s="2">
        <v>114</v>
      </c>
      <c r="CDX56" s="2">
        <v>0</v>
      </c>
      <c r="CDY56" s="2">
        <v>6361</v>
      </c>
      <c r="CDZ56" s="2">
        <v>0</v>
      </c>
      <c r="CEA56" s="2">
        <v>0</v>
      </c>
      <c r="CEB56" s="2">
        <v>4922</v>
      </c>
      <c r="CEC56" s="2">
        <v>2100</v>
      </c>
      <c r="CED56" s="2">
        <v>1914</v>
      </c>
      <c r="CEE56" s="2">
        <v>146</v>
      </c>
      <c r="CEF56" s="2">
        <v>1494</v>
      </c>
      <c r="CEG56" s="2">
        <v>254</v>
      </c>
      <c r="CEH56" s="2">
        <v>7247</v>
      </c>
      <c r="CEI56" s="2">
        <v>11510</v>
      </c>
      <c r="CEJ56" s="2">
        <v>489</v>
      </c>
      <c r="CEK56" s="2">
        <v>1313</v>
      </c>
      <c r="CEL56" s="2">
        <v>544</v>
      </c>
      <c r="CEM56" s="2">
        <v>1716</v>
      </c>
      <c r="CEN56" s="2">
        <v>58</v>
      </c>
      <c r="CEO56" s="2">
        <v>0</v>
      </c>
      <c r="CEP56" s="2">
        <v>0</v>
      </c>
      <c r="CEQ56" s="2">
        <v>3908</v>
      </c>
      <c r="CER56" s="2">
        <v>3169</v>
      </c>
      <c r="CES56" s="2">
        <v>21</v>
      </c>
      <c r="CET56" s="2">
        <v>0</v>
      </c>
      <c r="CEU56" s="2">
        <v>3483</v>
      </c>
      <c r="CEV56" s="2">
        <v>147</v>
      </c>
      <c r="CEW56" s="2">
        <v>330</v>
      </c>
      <c r="CEX56" s="2">
        <v>0</v>
      </c>
      <c r="CEY56" s="2">
        <v>2110</v>
      </c>
      <c r="CEZ56" s="2">
        <v>12244</v>
      </c>
      <c r="CFA56" s="2">
        <v>0</v>
      </c>
      <c r="CFB56" s="2">
        <v>25829</v>
      </c>
      <c r="CFC56" s="2">
        <v>825</v>
      </c>
      <c r="CFD56" s="2">
        <v>20430</v>
      </c>
      <c r="CFE56" s="2">
        <v>185</v>
      </c>
      <c r="CFF56" s="2">
        <v>28</v>
      </c>
      <c r="CFG56" s="2">
        <v>2016</v>
      </c>
      <c r="CFH56" s="2">
        <v>504</v>
      </c>
      <c r="CFI56" s="2">
        <v>0</v>
      </c>
      <c r="CFJ56" s="2">
        <v>29440</v>
      </c>
      <c r="CFK56" s="2">
        <v>0</v>
      </c>
      <c r="CFL56" s="2">
        <v>90</v>
      </c>
      <c r="CFM56" s="2">
        <v>8958</v>
      </c>
      <c r="CFN56" s="2">
        <v>864</v>
      </c>
      <c r="CFO56" s="2">
        <v>0</v>
      </c>
      <c r="CFP56" s="2">
        <v>6502</v>
      </c>
      <c r="CFQ56" s="2">
        <v>185</v>
      </c>
      <c r="CFR56" s="2">
        <v>0</v>
      </c>
      <c r="CFS56" s="2">
        <v>2468</v>
      </c>
      <c r="CFT56" s="2">
        <v>3793</v>
      </c>
      <c r="CFU56" s="2">
        <v>692</v>
      </c>
      <c r="CFV56" s="2">
        <v>735</v>
      </c>
      <c r="CFW56" s="2">
        <v>1702</v>
      </c>
      <c r="CFX56" s="2">
        <v>820</v>
      </c>
      <c r="CFY56" s="2">
        <v>82</v>
      </c>
      <c r="CFZ56" s="2">
        <v>159</v>
      </c>
      <c r="CGA56" s="2">
        <v>2577</v>
      </c>
      <c r="CGB56" s="2">
        <v>929</v>
      </c>
      <c r="CGC56" s="2">
        <v>5060</v>
      </c>
      <c r="CGD56" s="2">
        <v>18002</v>
      </c>
      <c r="CGE56" s="2">
        <v>19</v>
      </c>
      <c r="CGF56" s="2">
        <v>13131</v>
      </c>
      <c r="CGG56" s="2">
        <v>4618</v>
      </c>
      <c r="CGH56" s="2">
        <v>1503</v>
      </c>
      <c r="CGI56" s="2">
        <v>672</v>
      </c>
      <c r="CGJ56" s="2">
        <v>762</v>
      </c>
      <c r="CGK56" s="2">
        <v>1115</v>
      </c>
      <c r="CGL56" s="2">
        <v>106</v>
      </c>
      <c r="CGM56" s="2">
        <v>1119</v>
      </c>
      <c r="CGN56" s="2">
        <v>8442</v>
      </c>
      <c r="CGO56" s="2">
        <v>2465</v>
      </c>
      <c r="CGP56" s="2">
        <v>870</v>
      </c>
      <c r="CGQ56" s="2">
        <v>0</v>
      </c>
      <c r="CGR56" s="2">
        <v>1600</v>
      </c>
      <c r="CGS56" s="2">
        <v>2</v>
      </c>
      <c r="CGT56" s="2">
        <v>0</v>
      </c>
      <c r="CGU56" s="2">
        <v>210</v>
      </c>
      <c r="CGV56" s="2">
        <v>746</v>
      </c>
      <c r="CGW56" s="2">
        <v>1972</v>
      </c>
      <c r="CGX56" s="2">
        <v>2078</v>
      </c>
      <c r="CGY56" s="2">
        <v>615</v>
      </c>
      <c r="CGZ56" s="2">
        <v>1828</v>
      </c>
      <c r="CHA56" s="2">
        <v>394</v>
      </c>
      <c r="CHB56" s="2">
        <v>267</v>
      </c>
      <c r="CHC56" s="2">
        <v>22</v>
      </c>
      <c r="CHD56" s="2">
        <v>0</v>
      </c>
      <c r="CHE56" s="2">
        <v>0</v>
      </c>
      <c r="CHF56" s="2">
        <v>44</v>
      </c>
      <c r="CHG56" s="2">
        <v>0</v>
      </c>
      <c r="CHH56" s="2">
        <v>15160</v>
      </c>
      <c r="CHI56" s="2">
        <v>15</v>
      </c>
      <c r="CHJ56" s="2">
        <v>0</v>
      </c>
      <c r="CHK56" s="2">
        <v>445</v>
      </c>
      <c r="CHL56" s="2">
        <v>236</v>
      </c>
      <c r="CHM56" s="2">
        <v>1877</v>
      </c>
      <c r="CHN56" s="2">
        <v>0</v>
      </c>
      <c r="CHO56" s="2">
        <v>417</v>
      </c>
      <c r="CHP56" s="2">
        <v>125</v>
      </c>
      <c r="CHQ56" s="2">
        <v>736</v>
      </c>
      <c r="CHR56" s="2">
        <v>110276</v>
      </c>
      <c r="CHS56" s="2">
        <v>405</v>
      </c>
      <c r="CHT56" s="2">
        <v>1200</v>
      </c>
      <c r="CHU56" s="2">
        <v>19106</v>
      </c>
      <c r="CHV56" s="2">
        <v>140</v>
      </c>
      <c r="CHW56" s="2">
        <v>718</v>
      </c>
      <c r="CHX56" s="2">
        <v>133</v>
      </c>
      <c r="CHY56" s="2">
        <v>16274</v>
      </c>
      <c r="CHZ56" s="2">
        <v>405</v>
      </c>
      <c r="CIA56" s="2">
        <v>0</v>
      </c>
      <c r="CIB56" s="2">
        <v>632</v>
      </c>
      <c r="CIC56" s="2">
        <v>0</v>
      </c>
      <c r="CID56" s="2">
        <v>2475</v>
      </c>
      <c r="CIE56" s="2">
        <v>236</v>
      </c>
      <c r="CIF56" s="2">
        <v>27</v>
      </c>
      <c r="CIG56" s="2">
        <v>1237</v>
      </c>
      <c r="CIH56" s="2">
        <v>123</v>
      </c>
      <c r="CII56" s="2">
        <v>333</v>
      </c>
      <c r="CIJ56" s="2">
        <v>8</v>
      </c>
      <c r="CIK56" s="2">
        <v>20</v>
      </c>
      <c r="CIL56" s="2">
        <v>440</v>
      </c>
      <c r="CIM56" s="2">
        <v>1013</v>
      </c>
      <c r="CIN56" s="2">
        <v>30</v>
      </c>
      <c r="CIO56" s="2">
        <v>143</v>
      </c>
      <c r="CIP56" s="2">
        <v>1105</v>
      </c>
      <c r="CIQ56" s="2">
        <v>118</v>
      </c>
      <c r="CIR56" s="2">
        <v>2190</v>
      </c>
      <c r="CIS56" s="2">
        <v>54219</v>
      </c>
      <c r="CIT56" s="2">
        <v>1146</v>
      </c>
      <c r="CIU56" s="2">
        <v>822</v>
      </c>
      <c r="CIV56" s="2">
        <v>2993</v>
      </c>
      <c r="CIW56" s="2">
        <v>7382</v>
      </c>
      <c r="CIX56" s="2">
        <v>1780</v>
      </c>
      <c r="CIY56" s="2">
        <v>0</v>
      </c>
      <c r="CIZ56" s="2">
        <v>177</v>
      </c>
      <c r="CJA56" s="2">
        <v>2938</v>
      </c>
      <c r="CJB56" s="2">
        <v>0</v>
      </c>
      <c r="CJC56" s="2">
        <v>0</v>
      </c>
      <c r="CJD56" s="2">
        <v>0</v>
      </c>
      <c r="CJE56" s="2">
        <v>1472</v>
      </c>
      <c r="CJF56" s="2">
        <v>110</v>
      </c>
      <c r="CJG56" s="2">
        <v>1879</v>
      </c>
      <c r="CJH56" s="2">
        <v>4661</v>
      </c>
      <c r="CJI56" s="2">
        <v>7515</v>
      </c>
      <c r="CJJ56" s="2">
        <v>0</v>
      </c>
      <c r="CJK56" s="2">
        <v>0</v>
      </c>
      <c r="CJL56" s="2">
        <v>3442</v>
      </c>
      <c r="CJM56" s="2">
        <v>205</v>
      </c>
      <c r="CJN56" s="2">
        <v>3979</v>
      </c>
      <c r="CJO56" s="2">
        <v>575</v>
      </c>
      <c r="CJP56" s="2">
        <v>2009</v>
      </c>
      <c r="CJQ56" s="2">
        <v>232</v>
      </c>
      <c r="CJR56" s="2">
        <v>2260</v>
      </c>
      <c r="CJS56" s="2">
        <v>57706</v>
      </c>
      <c r="CJT56" s="2">
        <v>508</v>
      </c>
      <c r="CJU56" s="2">
        <v>367</v>
      </c>
      <c r="CJV56" s="2">
        <v>1872</v>
      </c>
      <c r="CJW56" s="2">
        <v>275</v>
      </c>
      <c r="CJX56" s="2">
        <v>18449</v>
      </c>
      <c r="CJY56" s="2">
        <v>628</v>
      </c>
      <c r="CJZ56" s="2">
        <v>2678</v>
      </c>
      <c r="CKA56" s="2">
        <v>1929</v>
      </c>
      <c r="CKB56" s="2">
        <v>1289</v>
      </c>
      <c r="CKC56" s="2">
        <v>1224</v>
      </c>
      <c r="CKD56" s="2">
        <v>0</v>
      </c>
      <c r="CKE56" s="2">
        <v>1283</v>
      </c>
      <c r="CKF56" s="2">
        <v>846</v>
      </c>
      <c r="CKG56" s="2">
        <v>7068</v>
      </c>
      <c r="CKH56" s="2">
        <v>519</v>
      </c>
      <c r="CKI56" s="2">
        <v>2543</v>
      </c>
      <c r="CKJ56" s="2">
        <v>0</v>
      </c>
      <c r="CKK56" s="2">
        <v>52</v>
      </c>
      <c r="CKL56" s="2">
        <v>3407</v>
      </c>
      <c r="CKM56" s="2">
        <v>649</v>
      </c>
      <c r="CKN56" s="2">
        <v>1676</v>
      </c>
      <c r="CKO56" s="2">
        <v>55570</v>
      </c>
      <c r="CKP56" s="2">
        <v>849</v>
      </c>
      <c r="CKQ56" s="2">
        <v>121</v>
      </c>
      <c r="CKR56" s="2">
        <v>1540</v>
      </c>
      <c r="CKS56" s="2">
        <v>1034</v>
      </c>
      <c r="CKT56" s="2">
        <v>9001</v>
      </c>
      <c r="CKU56" s="2">
        <v>2287</v>
      </c>
      <c r="CKV56" s="2">
        <v>10309</v>
      </c>
      <c r="CKW56" s="2">
        <v>203</v>
      </c>
      <c r="CKX56" s="2">
        <v>29007</v>
      </c>
      <c r="CKY56" s="2">
        <v>0</v>
      </c>
      <c r="CKZ56" s="2">
        <v>3503</v>
      </c>
      <c r="CLA56" s="2">
        <v>1070</v>
      </c>
      <c r="CLB56" s="2">
        <v>563</v>
      </c>
      <c r="CLC56" s="2">
        <v>7422</v>
      </c>
      <c r="CLD56" s="2">
        <v>128</v>
      </c>
      <c r="CLE56" s="2">
        <v>852</v>
      </c>
      <c r="CLF56" s="2">
        <v>2900</v>
      </c>
      <c r="CLG56" s="2">
        <v>676</v>
      </c>
      <c r="CLH56" s="2">
        <v>6137</v>
      </c>
      <c r="CLI56" s="2">
        <v>476</v>
      </c>
      <c r="CLJ56" s="2">
        <v>762</v>
      </c>
      <c r="CLK56" s="2">
        <v>3511</v>
      </c>
      <c r="CLL56" s="2">
        <v>222205</v>
      </c>
      <c r="CLM56" s="2">
        <v>1546</v>
      </c>
      <c r="CLN56" s="2">
        <v>434</v>
      </c>
      <c r="CLO56" s="2">
        <v>60</v>
      </c>
      <c r="CLP56" s="2">
        <v>326</v>
      </c>
      <c r="CLQ56" s="2">
        <v>0</v>
      </c>
      <c r="CLR56" s="2">
        <v>0</v>
      </c>
      <c r="CLS56" s="2">
        <v>768</v>
      </c>
      <c r="CLT56" s="2">
        <v>0</v>
      </c>
      <c r="CLU56" s="2">
        <v>70</v>
      </c>
      <c r="CLV56" s="2">
        <v>386</v>
      </c>
      <c r="CLW56" s="2">
        <v>1630</v>
      </c>
      <c r="CLX56" s="2">
        <v>331</v>
      </c>
      <c r="CLY56" s="2">
        <v>335</v>
      </c>
      <c r="CLZ56" s="2">
        <v>605</v>
      </c>
      <c r="CMA56" s="2">
        <v>400</v>
      </c>
      <c r="CMB56" s="2">
        <v>0</v>
      </c>
      <c r="CMC56" s="2" t="s">
        <v>5</v>
      </c>
      <c r="CMD56" s="2">
        <v>10681</v>
      </c>
      <c r="CME56" s="2">
        <v>0</v>
      </c>
      <c r="CMF56" s="2">
        <v>0</v>
      </c>
      <c r="CMG56" s="2">
        <v>161577</v>
      </c>
      <c r="CMH56" s="2">
        <v>8147</v>
      </c>
      <c r="CMI56" s="2">
        <v>3240</v>
      </c>
      <c r="CMJ56" s="2">
        <v>213</v>
      </c>
      <c r="CMK56" s="2">
        <v>1683</v>
      </c>
      <c r="CML56" s="2">
        <v>383</v>
      </c>
      <c r="CMM56" s="2">
        <v>67</v>
      </c>
      <c r="CMN56" s="2">
        <v>0</v>
      </c>
      <c r="CMO56" s="2">
        <v>595</v>
      </c>
      <c r="CMP56" s="2">
        <v>2180</v>
      </c>
      <c r="CMQ56" s="2">
        <v>317</v>
      </c>
      <c r="CMR56" s="2">
        <v>18910</v>
      </c>
      <c r="CMS56" s="2">
        <v>69572</v>
      </c>
      <c r="CMT56" s="2">
        <v>948</v>
      </c>
      <c r="CMU56" s="2">
        <v>197</v>
      </c>
      <c r="CMV56" s="2">
        <v>4458</v>
      </c>
      <c r="CMW56" s="2">
        <v>287</v>
      </c>
      <c r="CMX56" s="2">
        <v>854</v>
      </c>
      <c r="CMY56" s="2">
        <v>0</v>
      </c>
      <c r="CMZ56" s="2">
        <v>243</v>
      </c>
      <c r="CNA56" s="2">
        <v>7007</v>
      </c>
      <c r="CNB56" s="2">
        <v>2173</v>
      </c>
      <c r="CNC56" s="2">
        <v>3727</v>
      </c>
      <c r="CND56" s="2">
        <v>18549</v>
      </c>
      <c r="CNE56" s="2">
        <v>96</v>
      </c>
      <c r="CNF56" s="2">
        <v>486</v>
      </c>
      <c r="CNG56" s="2">
        <v>2417</v>
      </c>
      <c r="CNH56" s="2">
        <v>0</v>
      </c>
      <c r="CNI56" s="2">
        <v>1812</v>
      </c>
      <c r="CNJ56" s="2">
        <v>0</v>
      </c>
      <c r="CNK56" s="2">
        <v>10835</v>
      </c>
      <c r="CNL56" s="2">
        <v>12744</v>
      </c>
      <c r="CNM56" s="2">
        <v>4681</v>
      </c>
      <c r="CNN56" s="2">
        <v>964</v>
      </c>
      <c r="CNO56" s="2">
        <v>2812</v>
      </c>
      <c r="CNP56" s="2">
        <v>1739</v>
      </c>
      <c r="CNQ56" s="2">
        <v>739</v>
      </c>
      <c r="CNR56" s="2">
        <v>17169</v>
      </c>
      <c r="CNS56" s="2">
        <v>561</v>
      </c>
      <c r="CNT56" s="2">
        <v>261</v>
      </c>
      <c r="CNU56" s="2">
        <v>65</v>
      </c>
      <c r="CNV56" s="2">
        <v>0</v>
      </c>
      <c r="CNW56" s="2">
        <v>0</v>
      </c>
      <c r="CNX56" s="2">
        <v>119</v>
      </c>
      <c r="CNY56" s="2">
        <v>138</v>
      </c>
      <c r="CNZ56" s="2">
        <v>4818</v>
      </c>
      <c r="COA56" s="2">
        <v>454</v>
      </c>
      <c r="COB56" s="2">
        <v>1159</v>
      </c>
      <c r="COC56" s="2">
        <v>173</v>
      </c>
      <c r="COD56" s="2">
        <v>2458</v>
      </c>
      <c r="COE56" s="2">
        <v>0</v>
      </c>
      <c r="COF56" s="2">
        <v>1223</v>
      </c>
      <c r="COG56" s="2">
        <v>28</v>
      </c>
      <c r="COH56" s="2">
        <v>703</v>
      </c>
      <c r="COI56" s="2">
        <v>2383</v>
      </c>
      <c r="COJ56" s="2">
        <v>15258</v>
      </c>
      <c r="COK56" s="2">
        <v>0</v>
      </c>
      <c r="COL56" s="2">
        <v>42633</v>
      </c>
      <c r="COM56" s="2">
        <v>5219</v>
      </c>
      <c r="CON56" s="2">
        <v>29</v>
      </c>
      <c r="COO56" s="2">
        <v>64333</v>
      </c>
      <c r="COP56" s="2">
        <v>0</v>
      </c>
      <c r="COQ56" s="2">
        <v>1051</v>
      </c>
      <c r="COR56" s="2">
        <v>6954</v>
      </c>
      <c r="COS56" s="2">
        <v>0</v>
      </c>
      <c r="COT56" s="2">
        <v>25820</v>
      </c>
      <c r="COU56" s="2">
        <v>0</v>
      </c>
      <c r="COV56" s="2">
        <v>29110</v>
      </c>
      <c r="COW56" s="2">
        <v>2632</v>
      </c>
      <c r="COX56" s="2">
        <v>13795</v>
      </c>
      <c r="COY56" s="2">
        <v>0</v>
      </c>
      <c r="COZ56" s="2">
        <v>3095</v>
      </c>
      <c r="CPA56" s="2">
        <v>1097</v>
      </c>
      <c r="CPB56" s="2">
        <v>1542</v>
      </c>
      <c r="CPC56" s="2">
        <v>365</v>
      </c>
      <c r="CPD56" s="2">
        <v>1419</v>
      </c>
      <c r="CPE56" s="2">
        <v>66</v>
      </c>
      <c r="CPF56" s="2">
        <v>398</v>
      </c>
      <c r="CPG56" s="2">
        <v>994</v>
      </c>
      <c r="CPH56" s="2">
        <v>118</v>
      </c>
      <c r="CPI56" s="2">
        <v>8809</v>
      </c>
      <c r="CPJ56" s="2">
        <v>1482</v>
      </c>
      <c r="CPK56" s="2">
        <v>495</v>
      </c>
      <c r="CPL56" s="2">
        <v>330</v>
      </c>
      <c r="CPM56" s="2">
        <v>0</v>
      </c>
      <c r="CPN56" s="2">
        <v>3607</v>
      </c>
      <c r="CPO56" s="2">
        <v>48</v>
      </c>
      <c r="CPP56" s="2">
        <v>173</v>
      </c>
      <c r="CPQ56" s="2">
        <v>28618</v>
      </c>
      <c r="CPR56" s="2">
        <v>22818</v>
      </c>
      <c r="CPS56" s="2">
        <v>1069</v>
      </c>
      <c r="CPT56" s="2">
        <v>935</v>
      </c>
      <c r="CPU56" s="2">
        <v>1367</v>
      </c>
      <c r="CPV56" s="2">
        <v>0</v>
      </c>
      <c r="CPW56" s="2">
        <v>114</v>
      </c>
      <c r="CPX56" s="2">
        <v>0</v>
      </c>
      <c r="CPY56" s="2">
        <v>50307</v>
      </c>
      <c r="CPZ56" s="2">
        <v>2287</v>
      </c>
      <c r="CQA56" s="2">
        <v>0</v>
      </c>
      <c r="CQB56" s="2">
        <v>7109</v>
      </c>
      <c r="CQC56" s="2">
        <v>2075</v>
      </c>
      <c r="CQD56" s="2">
        <v>0</v>
      </c>
      <c r="CQE56" s="2">
        <v>8360</v>
      </c>
      <c r="CQF56" s="2">
        <v>81</v>
      </c>
      <c r="CQG56" s="2">
        <v>157268</v>
      </c>
      <c r="CQH56" s="2">
        <v>0</v>
      </c>
      <c r="CQI56" s="2">
        <v>16989</v>
      </c>
      <c r="CQJ56" s="2">
        <v>191</v>
      </c>
      <c r="CQK56" s="2">
        <v>0</v>
      </c>
      <c r="CQL56" s="2">
        <v>2917</v>
      </c>
      <c r="CQM56" s="2">
        <v>0</v>
      </c>
      <c r="CQN56" s="2">
        <v>811</v>
      </c>
      <c r="CQO56" s="2">
        <v>12581</v>
      </c>
      <c r="CQP56" s="2">
        <v>6</v>
      </c>
      <c r="CQQ56" s="2">
        <v>1728</v>
      </c>
      <c r="CQR56" s="2">
        <v>86996</v>
      </c>
      <c r="CQS56" s="2">
        <v>108</v>
      </c>
      <c r="CQT56" s="2">
        <v>2448</v>
      </c>
      <c r="CQU56" s="2">
        <v>1826</v>
      </c>
      <c r="CQV56" s="2">
        <v>208</v>
      </c>
      <c r="CQW56" s="2">
        <v>5</v>
      </c>
      <c r="CQX56" s="2">
        <v>2029</v>
      </c>
      <c r="CQY56" s="2">
        <v>90</v>
      </c>
      <c r="CQZ56" s="2">
        <v>478</v>
      </c>
      <c r="CRA56" s="2">
        <v>141</v>
      </c>
      <c r="CRB56" s="2">
        <v>563</v>
      </c>
      <c r="CRC56" s="2">
        <v>1437</v>
      </c>
      <c r="CRD56" s="2">
        <v>0</v>
      </c>
      <c r="CRE56" s="2">
        <v>1249</v>
      </c>
      <c r="CRF56" s="2">
        <v>1455</v>
      </c>
      <c r="CRG56" s="2">
        <v>0</v>
      </c>
      <c r="CRH56" s="2">
        <v>107986</v>
      </c>
      <c r="CRI56" s="2">
        <v>6446</v>
      </c>
      <c r="CRJ56" s="2">
        <v>12896</v>
      </c>
      <c r="CRK56" s="2">
        <v>127</v>
      </c>
      <c r="CRL56" s="2">
        <v>153</v>
      </c>
      <c r="CRM56" s="2">
        <v>335</v>
      </c>
      <c r="CRN56" s="2">
        <v>2719</v>
      </c>
      <c r="CRO56" s="2">
        <v>2241</v>
      </c>
      <c r="CRP56" s="2">
        <v>1941</v>
      </c>
      <c r="CRQ56" s="2">
        <v>272</v>
      </c>
      <c r="CRR56" s="2">
        <v>2246</v>
      </c>
      <c r="CRS56" s="2">
        <v>0</v>
      </c>
      <c r="CRT56" s="2">
        <v>2134</v>
      </c>
      <c r="CRU56" s="2">
        <v>1069</v>
      </c>
      <c r="CRV56" s="2">
        <v>4108</v>
      </c>
      <c r="CRW56" s="2">
        <v>2236</v>
      </c>
      <c r="CRX56" s="2">
        <v>264</v>
      </c>
      <c r="CRY56" s="2">
        <v>817</v>
      </c>
      <c r="CRZ56" s="2">
        <v>0</v>
      </c>
      <c r="CSA56" s="2">
        <v>14081</v>
      </c>
      <c r="CSB56" s="2">
        <v>2483</v>
      </c>
      <c r="CSC56" s="2">
        <v>65326</v>
      </c>
      <c r="CSD56" s="2">
        <v>4174</v>
      </c>
      <c r="CSE56" s="2">
        <v>408441</v>
      </c>
      <c r="CSF56" s="2">
        <v>5063</v>
      </c>
      <c r="CSG56" s="2">
        <v>2440</v>
      </c>
      <c r="CSH56" s="2">
        <v>4805</v>
      </c>
      <c r="CSI56" s="2">
        <v>1567</v>
      </c>
      <c r="CSJ56" s="2">
        <v>12481</v>
      </c>
      <c r="CSK56" s="2">
        <v>307</v>
      </c>
      <c r="CSL56" s="2">
        <v>641</v>
      </c>
      <c r="CSM56" s="2">
        <v>4336</v>
      </c>
      <c r="CSN56" s="2">
        <v>3213</v>
      </c>
      <c r="CSO56" s="2">
        <v>2134</v>
      </c>
      <c r="CSP56" s="2" t="s">
        <v>5</v>
      </c>
      <c r="CSQ56" s="2">
        <v>2121</v>
      </c>
      <c r="CSR56" s="2">
        <v>1656</v>
      </c>
      <c r="CSS56" s="2">
        <v>4613</v>
      </c>
      <c r="CST56" s="2">
        <v>2098</v>
      </c>
      <c r="CSU56" s="2">
        <v>9025</v>
      </c>
      <c r="CSV56" s="2">
        <v>874</v>
      </c>
      <c r="CSW56" s="2">
        <v>3431</v>
      </c>
      <c r="CSX56" s="2">
        <v>1136</v>
      </c>
      <c r="CSY56" s="2">
        <v>1014</v>
      </c>
      <c r="CSZ56" s="2">
        <v>1165</v>
      </c>
      <c r="CTA56" s="2">
        <v>45691</v>
      </c>
      <c r="CTB56" s="2">
        <v>182178</v>
      </c>
      <c r="CTC56" s="2">
        <v>1097</v>
      </c>
      <c r="CTD56" s="2">
        <v>1989</v>
      </c>
      <c r="CTE56" s="2">
        <v>372</v>
      </c>
      <c r="CTF56" s="2">
        <v>19465</v>
      </c>
      <c r="CTG56" s="2">
        <v>2284</v>
      </c>
      <c r="CTH56" s="2">
        <v>8826</v>
      </c>
      <c r="CTI56" s="2">
        <v>3574</v>
      </c>
      <c r="CTJ56" s="2">
        <v>186013</v>
      </c>
      <c r="CTK56" s="2">
        <v>304</v>
      </c>
      <c r="CTL56" s="2">
        <v>760</v>
      </c>
      <c r="CTM56" s="2">
        <v>9082</v>
      </c>
      <c r="CTN56" s="2">
        <v>8621</v>
      </c>
      <c r="CTO56" s="2">
        <v>12691</v>
      </c>
      <c r="CTP56" s="2">
        <v>892</v>
      </c>
      <c r="CTQ56" s="2">
        <v>601</v>
      </c>
      <c r="CTR56" s="2">
        <v>368</v>
      </c>
      <c r="CTS56" s="2">
        <v>902</v>
      </c>
      <c r="CTT56" s="2">
        <v>619</v>
      </c>
      <c r="CTU56" s="2">
        <v>110075</v>
      </c>
      <c r="CTV56" s="2">
        <v>4141</v>
      </c>
      <c r="CTW56" s="2">
        <v>2135</v>
      </c>
      <c r="CTX56" s="2">
        <v>6164</v>
      </c>
      <c r="CTY56" s="2">
        <v>457</v>
      </c>
      <c r="CTZ56" s="2">
        <v>89</v>
      </c>
      <c r="CUA56" s="2">
        <v>4486</v>
      </c>
      <c r="CUB56" s="2">
        <v>0</v>
      </c>
      <c r="CUC56" s="2">
        <v>1515</v>
      </c>
      <c r="CUD56" s="2">
        <v>493</v>
      </c>
      <c r="CUE56" s="2">
        <v>224</v>
      </c>
      <c r="CUF56" s="2">
        <v>0</v>
      </c>
      <c r="CUG56" s="2">
        <v>104</v>
      </c>
      <c r="CUH56" s="2">
        <v>2845</v>
      </c>
      <c r="CUI56" s="2">
        <v>0</v>
      </c>
      <c r="CUJ56" s="2">
        <v>220925</v>
      </c>
      <c r="CUK56" s="2">
        <v>1122</v>
      </c>
      <c r="CUL56" s="2">
        <v>0</v>
      </c>
      <c r="CUM56" s="2">
        <v>4280</v>
      </c>
      <c r="CUN56" s="2">
        <v>1175</v>
      </c>
      <c r="CUO56" s="2">
        <v>412</v>
      </c>
      <c r="CUP56" s="2">
        <v>624</v>
      </c>
      <c r="CUQ56" s="2">
        <v>86020</v>
      </c>
      <c r="CUR56" s="2">
        <v>1230</v>
      </c>
      <c r="CUS56" s="2">
        <v>1640</v>
      </c>
      <c r="CUT56" s="2">
        <v>1477</v>
      </c>
      <c r="CUU56" s="2">
        <v>23</v>
      </c>
      <c r="CUV56" s="2">
        <v>6715</v>
      </c>
      <c r="CUW56" s="2">
        <v>368</v>
      </c>
      <c r="CUX56" s="2">
        <v>0</v>
      </c>
      <c r="CUY56" s="2">
        <v>32059</v>
      </c>
      <c r="CUZ56" s="2">
        <v>1130</v>
      </c>
      <c r="CVA56" s="2">
        <v>5776</v>
      </c>
      <c r="CVB56" s="2">
        <v>2</v>
      </c>
      <c r="CVC56" s="2">
        <v>1512</v>
      </c>
      <c r="CVD56" s="2">
        <v>600</v>
      </c>
      <c r="CVE56" s="2">
        <v>853</v>
      </c>
      <c r="CVF56" s="2">
        <v>1703</v>
      </c>
      <c r="CVG56" s="2">
        <v>0</v>
      </c>
      <c r="CVH56" s="2">
        <v>0</v>
      </c>
      <c r="CVI56" s="2" t="s">
        <v>5</v>
      </c>
      <c r="CVJ56" s="2">
        <v>18488</v>
      </c>
      <c r="CVK56" s="2">
        <v>1608</v>
      </c>
      <c r="CVL56" s="2">
        <v>43</v>
      </c>
      <c r="CVM56" s="2">
        <v>0</v>
      </c>
      <c r="CVN56" s="2">
        <v>0</v>
      </c>
      <c r="CVO56" s="2">
        <v>15480</v>
      </c>
      <c r="CVP56" s="2">
        <v>2367</v>
      </c>
      <c r="CVQ56" s="2">
        <v>40621</v>
      </c>
      <c r="CVR56" s="2">
        <v>46680</v>
      </c>
      <c r="CVS56" s="2">
        <v>1812</v>
      </c>
      <c r="CVT56" s="2">
        <v>689</v>
      </c>
      <c r="CVU56" s="2">
        <v>128</v>
      </c>
      <c r="CVV56" s="2" t="s">
        <v>5</v>
      </c>
      <c r="CVW56" s="2">
        <v>0</v>
      </c>
      <c r="CVX56" s="2">
        <v>35491</v>
      </c>
      <c r="CVY56" s="2">
        <v>72</v>
      </c>
      <c r="CVZ56" s="2">
        <v>577</v>
      </c>
      <c r="CWA56" s="2">
        <v>4168</v>
      </c>
      <c r="CWB56" s="2">
        <v>542030</v>
      </c>
      <c r="CWC56" s="2">
        <v>1547</v>
      </c>
      <c r="CWD56" s="2">
        <v>2611</v>
      </c>
      <c r="CWE56" s="2">
        <v>244</v>
      </c>
      <c r="CWF56" s="2">
        <v>755</v>
      </c>
      <c r="CWG56" s="2">
        <v>113</v>
      </c>
      <c r="CWH56" s="2">
        <v>2818</v>
      </c>
      <c r="CWI56" s="2">
        <v>5815</v>
      </c>
      <c r="CWJ56" s="2">
        <v>1038</v>
      </c>
      <c r="CWK56" s="2">
        <v>805</v>
      </c>
      <c r="CWL56" s="2">
        <v>15399</v>
      </c>
      <c r="CWM56" s="2">
        <v>111</v>
      </c>
      <c r="CWN56" s="2">
        <v>574</v>
      </c>
      <c r="CWO56" s="2">
        <v>4800</v>
      </c>
      <c r="CWP56" s="2">
        <v>15</v>
      </c>
      <c r="CWQ56" s="2">
        <v>920</v>
      </c>
      <c r="CWR56" s="2">
        <v>23967</v>
      </c>
      <c r="CWS56" s="2">
        <v>0</v>
      </c>
      <c r="CWT56" s="2">
        <v>7513</v>
      </c>
      <c r="CWU56" s="2" t="s">
        <v>5</v>
      </c>
      <c r="CWV56" s="2">
        <v>1451</v>
      </c>
      <c r="CWW56" s="2">
        <v>47389</v>
      </c>
      <c r="CWX56" s="2">
        <v>387</v>
      </c>
      <c r="CWY56" s="2">
        <v>7406</v>
      </c>
      <c r="CWZ56" s="2">
        <v>491</v>
      </c>
      <c r="CXA56" s="2">
        <v>15482</v>
      </c>
      <c r="CXB56" s="2">
        <v>0</v>
      </c>
      <c r="CXC56" s="2" t="s">
        <v>5</v>
      </c>
      <c r="CXD56" s="2">
        <v>1489</v>
      </c>
      <c r="CXE56" s="2">
        <v>108498</v>
      </c>
      <c r="CXF56" s="2">
        <v>18324</v>
      </c>
      <c r="CXG56" s="2">
        <v>34181</v>
      </c>
      <c r="CXH56" s="2">
        <v>32136</v>
      </c>
      <c r="CXI56" s="2">
        <v>0</v>
      </c>
      <c r="CXJ56" s="2">
        <v>0</v>
      </c>
      <c r="CXK56" s="2">
        <v>11056</v>
      </c>
      <c r="CXL56" s="2">
        <v>404</v>
      </c>
      <c r="CXM56" s="2">
        <v>1001</v>
      </c>
      <c r="CXN56" s="2">
        <v>2497</v>
      </c>
      <c r="CXO56" s="2">
        <v>1007</v>
      </c>
      <c r="CXP56" s="2">
        <v>0</v>
      </c>
      <c r="CXQ56" s="2">
        <v>111539</v>
      </c>
      <c r="CXR56" s="2">
        <v>285</v>
      </c>
      <c r="CXS56" s="2">
        <v>0</v>
      </c>
      <c r="CXT56" s="2">
        <v>6549</v>
      </c>
      <c r="CXU56" s="2">
        <v>244</v>
      </c>
      <c r="CXV56" s="2">
        <v>284</v>
      </c>
      <c r="CXW56" s="2">
        <v>1364</v>
      </c>
      <c r="CXX56" s="2">
        <v>0</v>
      </c>
      <c r="CXY56" s="2">
        <v>571</v>
      </c>
      <c r="CXZ56" s="2">
        <v>51447</v>
      </c>
      <c r="CYA56" s="2">
        <v>20453</v>
      </c>
      <c r="CYB56" s="2">
        <v>0</v>
      </c>
      <c r="CYC56" s="2">
        <v>935</v>
      </c>
      <c r="CYD56" s="2">
        <v>0</v>
      </c>
      <c r="CYE56" s="2">
        <v>89</v>
      </c>
      <c r="CYF56" s="2">
        <v>119</v>
      </c>
      <c r="CYG56" s="2">
        <v>1013</v>
      </c>
      <c r="CYH56" s="2">
        <v>0</v>
      </c>
      <c r="CYI56" s="2">
        <v>653</v>
      </c>
      <c r="CYJ56" s="2">
        <v>345</v>
      </c>
      <c r="CYK56" s="2">
        <v>1885</v>
      </c>
      <c r="CYL56" s="2">
        <v>0</v>
      </c>
      <c r="CYM56" s="2">
        <v>579</v>
      </c>
      <c r="CYN56" s="2">
        <v>0</v>
      </c>
      <c r="CYO56" s="2">
        <v>260</v>
      </c>
      <c r="CYP56" s="2">
        <v>4698</v>
      </c>
      <c r="CYQ56" s="2">
        <v>10533</v>
      </c>
      <c r="CYR56" s="2">
        <v>3101</v>
      </c>
      <c r="CYS56" s="2">
        <v>49</v>
      </c>
      <c r="CYT56" s="2">
        <v>51</v>
      </c>
      <c r="CYU56" s="2">
        <v>0</v>
      </c>
      <c r="CYV56" s="2">
        <v>0</v>
      </c>
      <c r="CYW56" s="2">
        <v>645</v>
      </c>
      <c r="CYX56" s="2">
        <v>397</v>
      </c>
      <c r="CYY56" s="2">
        <v>0</v>
      </c>
      <c r="CYZ56" s="2">
        <v>3350</v>
      </c>
      <c r="CZA56" s="2">
        <v>405</v>
      </c>
      <c r="CZB56" s="2">
        <v>4368</v>
      </c>
      <c r="CZC56" s="2">
        <v>1675</v>
      </c>
      <c r="CZD56" s="2">
        <v>1885</v>
      </c>
      <c r="CZE56" s="2">
        <v>2212</v>
      </c>
      <c r="CZF56" s="2">
        <v>2018</v>
      </c>
      <c r="CZG56" s="2">
        <v>23206</v>
      </c>
      <c r="CZH56" s="2">
        <v>0</v>
      </c>
      <c r="CZI56" s="2">
        <v>11000</v>
      </c>
      <c r="CZJ56" s="2">
        <v>0</v>
      </c>
      <c r="CZK56" s="2">
        <v>0</v>
      </c>
      <c r="CZL56" s="2">
        <v>0</v>
      </c>
      <c r="CZM56" s="2">
        <v>362</v>
      </c>
      <c r="CZN56" s="2">
        <v>34787</v>
      </c>
      <c r="CZO56" s="2">
        <v>8642</v>
      </c>
      <c r="CZP56" s="2">
        <v>0</v>
      </c>
      <c r="CZQ56" s="2">
        <v>624</v>
      </c>
      <c r="CZR56" s="2">
        <v>2291</v>
      </c>
      <c r="CZS56" s="2">
        <v>0</v>
      </c>
      <c r="CZT56" s="2">
        <v>0</v>
      </c>
      <c r="CZU56" s="2">
        <v>0</v>
      </c>
      <c r="CZV56" s="2">
        <v>0</v>
      </c>
      <c r="CZW56" s="2">
        <v>41</v>
      </c>
      <c r="CZX56" s="2">
        <v>0</v>
      </c>
      <c r="CZY56" s="2">
        <v>223</v>
      </c>
      <c r="CZZ56" s="2">
        <v>17510</v>
      </c>
      <c r="DAA56" s="2">
        <v>6001</v>
      </c>
      <c r="DAB56" s="2">
        <v>82</v>
      </c>
      <c r="DAC56" s="2">
        <v>0</v>
      </c>
      <c r="DAD56" s="2">
        <v>17</v>
      </c>
      <c r="DAE56" s="2">
        <v>1877</v>
      </c>
      <c r="DAF56" s="2">
        <v>0</v>
      </c>
      <c r="DAG56" s="2">
        <v>892</v>
      </c>
      <c r="DAH56" s="2">
        <v>314</v>
      </c>
      <c r="DAI56" s="2">
        <v>178</v>
      </c>
      <c r="DAJ56" s="2">
        <v>0</v>
      </c>
      <c r="DAK56" s="2">
        <v>190</v>
      </c>
      <c r="DAL56" s="2">
        <v>1173</v>
      </c>
      <c r="DAM56" s="2">
        <v>184</v>
      </c>
      <c r="DAN56" s="2">
        <v>284</v>
      </c>
      <c r="DAO56" s="2">
        <v>1618</v>
      </c>
      <c r="DAP56" s="2">
        <v>3037</v>
      </c>
      <c r="DAQ56" s="2">
        <v>171</v>
      </c>
      <c r="DAR56" s="2">
        <v>753</v>
      </c>
      <c r="DAS56" s="2">
        <v>400</v>
      </c>
      <c r="DAT56" s="2">
        <v>336</v>
      </c>
      <c r="DAU56" s="2">
        <v>0</v>
      </c>
      <c r="DAV56" s="2">
        <v>0</v>
      </c>
      <c r="DAW56" s="2">
        <v>4423</v>
      </c>
      <c r="DAX56" s="2">
        <v>30</v>
      </c>
      <c r="DAY56" s="2">
        <v>14553</v>
      </c>
      <c r="DAZ56" s="2">
        <v>496</v>
      </c>
      <c r="DBA56" s="2">
        <v>0</v>
      </c>
      <c r="DBB56" s="2">
        <v>0</v>
      </c>
      <c r="DBC56" s="2">
        <v>50</v>
      </c>
      <c r="DBD56" s="2">
        <v>12838</v>
      </c>
      <c r="DBE56" s="2">
        <v>120</v>
      </c>
      <c r="DBF56" s="2">
        <v>280</v>
      </c>
      <c r="DBG56" s="2">
        <v>0</v>
      </c>
      <c r="DBH56" s="2">
        <v>1595</v>
      </c>
      <c r="DBI56" s="2">
        <v>14163</v>
      </c>
      <c r="DBJ56" s="2">
        <v>0</v>
      </c>
      <c r="DBK56" s="2">
        <v>333</v>
      </c>
      <c r="DBL56" s="2">
        <v>1</v>
      </c>
      <c r="DBM56" s="2">
        <v>1394</v>
      </c>
      <c r="DBN56" s="2">
        <v>0</v>
      </c>
      <c r="DBO56" s="2">
        <v>67</v>
      </c>
      <c r="DBP56" s="2">
        <v>0</v>
      </c>
      <c r="DBQ56" s="2">
        <v>0</v>
      </c>
      <c r="DBR56" s="2">
        <v>584</v>
      </c>
      <c r="DBS56" s="2">
        <v>799</v>
      </c>
      <c r="DBT56" s="2">
        <v>7914</v>
      </c>
      <c r="DBU56" s="2">
        <v>6211</v>
      </c>
      <c r="DBV56" s="2">
        <v>0</v>
      </c>
      <c r="DBW56" s="2">
        <v>0</v>
      </c>
      <c r="DBX56" s="2">
        <v>0</v>
      </c>
      <c r="DBY56" s="2">
        <v>256270</v>
      </c>
      <c r="DBZ56" s="2">
        <v>393</v>
      </c>
      <c r="DCA56" s="2">
        <v>447</v>
      </c>
      <c r="DCB56" s="2">
        <v>296</v>
      </c>
      <c r="DCC56" s="2">
        <v>0</v>
      </c>
      <c r="DCD56" s="2">
        <v>489</v>
      </c>
      <c r="DCE56" s="2">
        <v>0</v>
      </c>
      <c r="DCF56" s="2">
        <v>2066</v>
      </c>
      <c r="DCG56" s="2">
        <v>27</v>
      </c>
      <c r="DCH56" s="2">
        <v>75</v>
      </c>
      <c r="DCI56" s="2">
        <v>103</v>
      </c>
      <c r="DCJ56" s="2">
        <v>42293</v>
      </c>
      <c r="DCK56" s="2">
        <v>318</v>
      </c>
      <c r="DCL56" s="2">
        <v>0</v>
      </c>
      <c r="DCM56" s="2">
        <v>121</v>
      </c>
      <c r="DCN56" s="2">
        <v>315</v>
      </c>
      <c r="DCO56" s="2">
        <v>3690</v>
      </c>
      <c r="DCP56" s="2">
        <v>71</v>
      </c>
      <c r="DCQ56" s="2">
        <v>0</v>
      </c>
      <c r="DCR56" s="2">
        <v>453</v>
      </c>
      <c r="DCS56" s="2">
        <v>1610</v>
      </c>
      <c r="DCT56" s="2">
        <v>1364</v>
      </c>
      <c r="DCU56" s="2">
        <v>0</v>
      </c>
      <c r="DCV56" s="2">
        <v>470</v>
      </c>
      <c r="DCW56" s="2">
        <v>694</v>
      </c>
      <c r="DCX56" s="2">
        <v>5949</v>
      </c>
      <c r="DCY56" s="2">
        <v>3644</v>
      </c>
      <c r="DCZ56" s="2">
        <v>622</v>
      </c>
      <c r="DDA56" s="2">
        <v>3987</v>
      </c>
      <c r="DDB56" s="2">
        <v>713</v>
      </c>
      <c r="DDC56" s="2">
        <v>672</v>
      </c>
      <c r="DDD56" s="2">
        <v>45</v>
      </c>
      <c r="DDE56" s="2">
        <v>2546</v>
      </c>
      <c r="DDF56" s="2">
        <v>695</v>
      </c>
      <c r="DDG56" s="2">
        <v>2979</v>
      </c>
      <c r="DDH56" s="2">
        <v>85</v>
      </c>
      <c r="DDI56" s="2">
        <v>0</v>
      </c>
      <c r="DDJ56" s="2">
        <v>0</v>
      </c>
      <c r="DDK56" s="2">
        <v>0</v>
      </c>
      <c r="DDL56" s="2">
        <v>4</v>
      </c>
      <c r="DDM56" s="2">
        <v>4303</v>
      </c>
      <c r="DDN56" s="2">
        <v>369</v>
      </c>
      <c r="DDO56" s="2">
        <v>12706</v>
      </c>
      <c r="DDP56" s="2">
        <v>11</v>
      </c>
      <c r="DDQ56" s="2">
        <v>3536</v>
      </c>
      <c r="DDR56" s="2">
        <v>0</v>
      </c>
      <c r="DDS56" s="2">
        <v>239</v>
      </c>
      <c r="DDT56" s="2">
        <v>634</v>
      </c>
      <c r="DDU56" s="2">
        <v>374</v>
      </c>
      <c r="DDV56" s="2">
        <v>73</v>
      </c>
      <c r="DDW56" s="2">
        <v>472</v>
      </c>
      <c r="DDX56" s="2">
        <v>10539</v>
      </c>
      <c r="DDY56" s="2">
        <v>15118</v>
      </c>
      <c r="DDZ56" s="2">
        <v>3</v>
      </c>
      <c r="DEA56" s="2">
        <v>0</v>
      </c>
      <c r="DEB56" s="2">
        <v>1133</v>
      </c>
      <c r="DEC56" s="2">
        <v>371</v>
      </c>
      <c r="DED56" s="2">
        <v>1423</v>
      </c>
      <c r="DEE56" s="2">
        <v>448</v>
      </c>
      <c r="DEF56" s="2">
        <v>1806</v>
      </c>
      <c r="DEG56" s="2">
        <v>53</v>
      </c>
      <c r="DEH56" s="2">
        <v>1639</v>
      </c>
      <c r="DEI56" s="2">
        <v>1509</v>
      </c>
      <c r="DEJ56" s="2">
        <v>1642</v>
      </c>
      <c r="DEK56" s="2">
        <v>305</v>
      </c>
      <c r="DEL56" s="2">
        <v>325</v>
      </c>
      <c r="DEM56" s="2">
        <v>102</v>
      </c>
      <c r="DEN56" s="2">
        <v>48101</v>
      </c>
      <c r="DEO56" s="2">
        <v>13160</v>
      </c>
      <c r="DEP56" s="2">
        <v>0</v>
      </c>
      <c r="DEQ56" s="2">
        <v>1344</v>
      </c>
      <c r="DER56" s="2">
        <v>4866</v>
      </c>
      <c r="DES56" s="2">
        <v>3294</v>
      </c>
      <c r="DET56" s="2">
        <v>0</v>
      </c>
      <c r="DEU56" s="2">
        <v>65</v>
      </c>
      <c r="DEV56" s="2">
        <v>22</v>
      </c>
      <c r="DEW56" s="2">
        <v>337</v>
      </c>
      <c r="DEX56" s="2">
        <v>51580</v>
      </c>
      <c r="DEY56" s="2">
        <v>1184</v>
      </c>
      <c r="DEZ56" s="2">
        <v>2194</v>
      </c>
      <c r="DFA56" s="2">
        <v>185</v>
      </c>
      <c r="DFB56" s="2">
        <v>150</v>
      </c>
      <c r="DFC56" s="2">
        <v>2831</v>
      </c>
      <c r="DFD56" s="2">
        <v>5006</v>
      </c>
      <c r="DFE56" s="2">
        <v>7797</v>
      </c>
      <c r="DFF56" s="2">
        <v>22</v>
      </c>
      <c r="DFG56" s="2">
        <v>7198</v>
      </c>
      <c r="DFH56" s="2">
        <v>579</v>
      </c>
      <c r="DFI56" s="2">
        <v>2335</v>
      </c>
      <c r="DFJ56" s="2">
        <v>1404</v>
      </c>
      <c r="DFK56" s="2">
        <v>1566</v>
      </c>
      <c r="DFL56" s="2">
        <v>0</v>
      </c>
      <c r="DFM56" s="2">
        <v>4592</v>
      </c>
      <c r="DFN56" s="2">
        <v>562</v>
      </c>
      <c r="DFO56" s="2">
        <v>437</v>
      </c>
      <c r="DFP56" s="2">
        <v>7410</v>
      </c>
      <c r="DFQ56" s="2">
        <v>45317</v>
      </c>
      <c r="DFR56" s="2">
        <v>658</v>
      </c>
      <c r="DFS56" s="2">
        <v>220670</v>
      </c>
      <c r="DFT56" s="2">
        <v>0</v>
      </c>
      <c r="DFU56" s="2">
        <v>8175</v>
      </c>
      <c r="DFV56" s="2">
        <v>13864</v>
      </c>
      <c r="DFW56" s="2">
        <v>3920</v>
      </c>
      <c r="DFX56" s="2">
        <v>0</v>
      </c>
      <c r="DFY56" s="2">
        <v>46536</v>
      </c>
      <c r="DFZ56" s="2">
        <v>137095</v>
      </c>
      <c r="DGA56" s="2">
        <v>0</v>
      </c>
      <c r="DGB56" s="2">
        <v>159134</v>
      </c>
      <c r="DGC56" s="2">
        <v>51659</v>
      </c>
      <c r="DGD56" s="2">
        <v>11563</v>
      </c>
      <c r="DGE56" s="2">
        <v>17900</v>
      </c>
      <c r="DGF56" s="2">
        <v>446</v>
      </c>
      <c r="DGG56" s="2">
        <v>180</v>
      </c>
      <c r="DGH56" s="2">
        <v>430</v>
      </c>
      <c r="DGI56" s="2" t="s">
        <v>5</v>
      </c>
      <c r="DGJ56" s="2">
        <v>444</v>
      </c>
      <c r="DGK56" s="2">
        <v>2664</v>
      </c>
      <c r="DGL56" s="2" t="s">
        <v>5</v>
      </c>
      <c r="DGM56" s="2">
        <v>512</v>
      </c>
      <c r="DGN56" s="2">
        <v>736</v>
      </c>
      <c r="DGO56" s="2">
        <v>4977</v>
      </c>
      <c r="DGP56" s="2">
        <v>65236</v>
      </c>
      <c r="DGQ56" s="2" t="s">
        <v>5</v>
      </c>
      <c r="DGR56" s="2">
        <v>392</v>
      </c>
      <c r="DGS56" s="2">
        <v>2732</v>
      </c>
      <c r="DGT56" s="2">
        <v>22760</v>
      </c>
      <c r="DGU56" s="2">
        <v>704</v>
      </c>
      <c r="DGV56" s="2">
        <v>87</v>
      </c>
      <c r="DGW56" s="2">
        <v>5864</v>
      </c>
      <c r="DGX56" s="2">
        <v>205</v>
      </c>
      <c r="DGY56" s="2">
        <v>15344</v>
      </c>
      <c r="DGZ56" s="2">
        <v>73279</v>
      </c>
      <c r="DHA56" s="2">
        <v>12759</v>
      </c>
      <c r="DHB56" s="2">
        <v>226920</v>
      </c>
      <c r="DHC56" s="2">
        <v>133202</v>
      </c>
      <c r="DHD56" s="2" t="s">
        <v>5</v>
      </c>
      <c r="DHE56" s="2">
        <v>769</v>
      </c>
      <c r="DHF56" s="2">
        <v>0</v>
      </c>
      <c r="DHG56" s="2">
        <v>22371</v>
      </c>
      <c r="DHH56" s="2">
        <v>582</v>
      </c>
      <c r="DHI56" s="2">
        <v>0</v>
      </c>
      <c r="DHJ56" s="2">
        <v>21999</v>
      </c>
      <c r="DHK56" s="2">
        <v>845</v>
      </c>
      <c r="DHL56" s="2">
        <v>1552</v>
      </c>
      <c r="DHM56" s="2">
        <v>949</v>
      </c>
      <c r="DHN56" s="2">
        <v>22548</v>
      </c>
      <c r="DHO56" s="2">
        <v>708599</v>
      </c>
      <c r="DHP56" s="2">
        <v>185</v>
      </c>
      <c r="DHQ56" s="2">
        <v>543</v>
      </c>
      <c r="DHR56" s="2">
        <v>0</v>
      </c>
      <c r="DHS56" s="2">
        <v>50525</v>
      </c>
      <c r="DHT56" s="2">
        <v>12</v>
      </c>
      <c r="DHU56" s="2">
        <v>428</v>
      </c>
      <c r="DHV56" s="2">
        <v>0</v>
      </c>
      <c r="DHW56" s="2">
        <v>0</v>
      </c>
      <c r="DHX56" s="2">
        <v>9661</v>
      </c>
      <c r="DHY56" s="2">
        <v>7713</v>
      </c>
      <c r="DHZ56" s="2">
        <v>3305</v>
      </c>
      <c r="DIA56" s="2">
        <v>135</v>
      </c>
      <c r="DIB56" s="2">
        <v>0</v>
      </c>
      <c r="DIC56" s="2">
        <v>53</v>
      </c>
      <c r="DID56" s="2">
        <v>12943</v>
      </c>
      <c r="DIE56" s="2">
        <v>14567</v>
      </c>
      <c r="DIF56" s="2">
        <v>3428</v>
      </c>
      <c r="DIG56" s="2">
        <v>11806</v>
      </c>
      <c r="DIH56" s="2">
        <v>1022</v>
      </c>
      <c r="DII56" s="2">
        <v>25603</v>
      </c>
      <c r="DIJ56" s="2">
        <v>872</v>
      </c>
      <c r="DIK56" s="2">
        <v>678</v>
      </c>
      <c r="DIL56" s="2">
        <v>2719</v>
      </c>
      <c r="DIM56" s="2">
        <v>6057</v>
      </c>
      <c r="DIN56" s="2">
        <v>306</v>
      </c>
      <c r="DIO56" s="2">
        <v>4570</v>
      </c>
      <c r="DIP56" s="2">
        <v>1131</v>
      </c>
      <c r="DIQ56" s="2">
        <v>0</v>
      </c>
      <c r="DIR56" s="2">
        <v>11773</v>
      </c>
      <c r="DIS56" s="2">
        <v>437415</v>
      </c>
      <c r="DIT56" s="2">
        <v>0</v>
      </c>
      <c r="DIU56" s="2">
        <v>3602</v>
      </c>
      <c r="DIV56" s="2">
        <v>0</v>
      </c>
      <c r="DIW56" s="2">
        <v>5088</v>
      </c>
      <c r="DIX56" s="2">
        <v>2983</v>
      </c>
      <c r="DIY56" s="2">
        <v>18228</v>
      </c>
      <c r="DIZ56" s="2">
        <v>0</v>
      </c>
      <c r="DJA56" s="2">
        <v>0</v>
      </c>
      <c r="DJB56" s="2" t="s">
        <v>5</v>
      </c>
      <c r="DJC56" s="2">
        <v>1847</v>
      </c>
      <c r="DJD56" s="2">
        <v>11764</v>
      </c>
      <c r="DJE56" s="2">
        <v>0</v>
      </c>
      <c r="DJF56" s="2">
        <v>0</v>
      </c>
      <c r="DJG56" s="2">
        <v>1164</v>
      </c>
      <c r="DJH56" s="2">
        <v>1027</v>
      </c>
      <c r="DJI56" s="2">
        <v>849</v>
      </c>
      <c r="DJJ56" s="2">
        <v>42911</v>
      </c>
      <c r="DJK56" s="2">
        <v>1607</v>
      </c>
      <c r="DJL56" s="2">
        <v>8558</v>
      </c>
      <c r="DJM56" s="2" t="s">
        <v>5</v>
      </c>
      <c r="DJN56" s="2">
        <v>3583</v>
      </c>
      <c r="DJO56" s="2" t="s">
        <v>5</v>
      </c>
      <c r="DJP56" s="2">
        <v>53431</v>
      </c>
      <c r="DJQ56" s="2">
        <v>0</v>
      </c>
      <c r="DJR56" s="2">
        <v>49905</v>
      </c>
      <c r="DJS56" s="2">
        <v>6483</v>
      </c>
      <c r="DJT56" s="2">
        <v>0</v>
      </c>
      <c r="DJU56" s="2" t="s">
        <v>5</v>
      </c>
      <c r="DJV56" s="2">
        <v>92248</v>
      </c>
      <c r="DJW56" s="2" t="s">
        <v>5</v>
      </c>
      <c r="DJX56" s="2">
        <v>5384</v>
      </c>
      <c r="DJY56" s="2" t="s">
        <v>5</v>
      </c>
      <c r="DJZ56" s="2">
        <v>1062</v>
      </c>
      <c r="DKA56" s="2" t="s">
        <v>5</v>
      </c>
      <c r="DKB56" s="2" t="s">
        <v>5</v>
      </c>
      <c r="DKC56" s="2" t="s">
        <v>5</v>
      </c>
      <c r="DKD56" s="2" t="s">
        <v>5</v>
      </c>
      <c r="DKE56" s="2" t="s">
        <v>5</v>
      </c>
      <c r="DKF56" s="2" t="s">
        <v>5</v>
      </c>
      <c r="DKG56" s="2" t="s">
        <v>5</v>
      </c>
      <c r="DKH56" s="2" t="s">
        <v>5</v>
      </c>
      <c r="DKI56" s="2" t="s">
        <v>5</v>
      </c>
      <c r="DKJ56" s="2" t="s">
        <v>5</v>
      </c>
      <c r="DKK56" s="2" t="s">
        <v>5</v>
      </c>
      <c r="DKL56" s="2" t="s">
        <v>5</v>
      </c>
      <c r="DKM56" s="2" t="s">
        <v>5</v>
      </c>
      <c r="DKN56" s="2" t="s">
        <v>5</v>
      </c>
      <c r="DKO56" s="2">
        <v>266</v>
      </c>
      <c r="DKP56" s="2" t="s">
        <v>5</v>
      </c>
      <c r="DKQ56" s="2" t="s">
        <v>5</v>
      </c>
      <c r="DKR56" s="2" t="s">
        <v>5</v>
      </c>
      <c r="DKS56" s="2">
        <v>562</v>
      </c>
      <c r="DKT56" s="2" t="s">
        <v>5</v>
      </c>
      <c r="DKU56" s="2">
        <v>719</v>
      </c>
      <c r="DKV56" s="2" t="s">
        <v>5</v>
      </c>
      <c r="DKW56" s="2">
        <v>192</v>
      </c>
      <c r="DKX56" s="2" t="s">
        <v>5</v>
      </c>
      <c r="DKY56" s="2">
        <v>233</v>
      </c>
      <c r="DKZ56" s="2" t="s">
        <v>5</v>
      </c>
      <c r="DLA56" s="2" t="s">
        <v>5</v>
      </c>
      <c r="DLB56" s="2">
        <v>0</v>
      </c>
      <c r="DLC56" s="2" t="s">
        <v>5</v>
      </c>
      <c r="DLD56" s="2" t="s">
        <v>5</v>
      </c>
      <c r="DLE56" s="2">
        <v>0</v>
      </c>
      <c r="DLF56" s="2" t="s">
        <v>5</v>
      </c>
      <c r="DLG56" s="2" t="s">
        <v>5</v>
      </c>
      <c r="DLH56" s="2">
        <v>271</v>
      </c>
      <c r="DLI56" s="2">
        <v>25507</v>
      </c>
      <c r="DLJ56" s="2">
        <v>4290</v>
      </c>
      <c r="DLK56" s="2">
        <v>2547</v>
      </c>
      <c r="DLL56" s="2">
        <v>2402</v>
      </c>
      <c r="DLM56" s="2" t="s">
        <v>5</v>
      </c>
      <c r="DLN56" s="2">
        <v>8966</v>
      </c>
      <c r="DLO56" s="2" t="s">
        <v>5</v>
      </c>
      <c r="DLP56" s="2" t="s">
        <v>5</v>
      </c>
      <c r="DLQ56" s="2" t="s">
        <v>5</v>
      </c>
      <c r="DLR56" s="2" t="s">
        <v>5</v>
      </c>
      <c r="DLS56" s="2" t="s">
        <v>5</v>
      </c>
      <c r="DLT56" s="2" t="s">
        <v>5</v>
      </c>
      <c r="DLU56" s="2" t="s">
        <v>5</v>
      </c>
      <c r="DLV56" s="2">
        <v>77419</v>
      </c>
      <c r="DLW56" s="2">
        <v>2186</v>
      </c>
      <c r="DLX56" s="2" t="s">
        <v>5</v>
      </c>
      <c r="DLY56" s="2" t="s">
        <v>5</v>
      </c>
      <c r="DLZ56" s="2" t="s">
        <v>5</v>
      </c>
      <c r="DMA56" s="2">
        <v>4366</v>
      </c>
      <c r="DMB56" s="2" t="s">
        <v>5</v>
      </c>
      <c r="DMC56" s="2" t="s">
        <v>5</v>
      </c>
      <c r="DMD56" s="2">
        <v>409000</v>
      </c>
      <c r="DME56" s="2">
        <v>0</v>
      </c>
      <c r="DMF56" s="2">
        <v>0</v>
      </c>
      <c r="DMG56" s="2">
        <v>125905</v>
      </c>
      <c r="DMH56" s="2" t="s">
        <v>5</v>
      </c>
      <c r="DMI56" s="2" t="s">
        <v>5</v>
      </c>
      <c r="DMJ56" s="2">
        <v>512</v>
      </c>
      <c r="DMK56" s="2">
        <v>0</v>
      </c>
      <c r="DML56" s="2">
        <v>6230</v>
      </c>
      <c r="DMM56" s="2" t="s">
        <v>5</v>
      </c>
      <c r="DMN56" s="2">
        <v>8736</v>
      </c>
      <c r="DMO56" s="2">
        <v>20000</v>
      </c>
      <c r="DMP56" s="2" t="s">
        <v>5</v>
      </c>
      <c r="DMQ56" s="2">
        <v>352</v>
      </c>
      <c r="DMR56" s="2">
        <v>6566</v>
      </c>
      <c r="DMS56" s="2">
        <v>33785</v>
      </c>
      <c r="DMT56" s="2">
        <v>3410414</v>
      </c>
      <c r="DMU56" s="2">
        <v>114694</v>
      </c>
      <c r="DMV56" s="2">
        <v>1260</v>
      </c>
      <c r="DMW56" s="2">
        <v>555</v>
      </c>
      <c r="DMX56" s="2">
        <v>3399</v>
      </c>
      <c r="DMY56" s="2">
        <v>0</v>
      </c>
      <c r="DMZ56" s="2">
        <v>7243</v>
      </c>
      <c r="DNA56" s="2">
        <v>1460</v>
      </c>
      <c r="DNB56" s="2" t="s">
        <v>5</v>
      </c>
      <c r="DNC56" s="2">
        <v>681</v>
      </c>
      <c r="DND56" s="2">
        <v>16435</v>
      </c>
      <c r="DNE56" s="2" t="s">
        <v>5</v>
      </c>
      <c r="DNF56" s="2">
        <v>0</v>
      </c>
      <c r="DNG56" s="2">
        <v>0</v>
      </c>
      <c r="DNH56" s="2" t="s">
        <v>5</v>
      </c>
      <c r="DNI56" s="2" t="s">
        <v>5</v>
      </c>
      <c r="DNJ56" s="2" t="s">
        <v>5</v>
      </c>
      <c r="DNK56" s="2">
        <v>4832</v>
      </c>
      <c r="DNL56" s="2">
        <v>65</v>
      </c>
      <c r="DNM56" s="2">
        <v>12651</v>
      </c>
      <c r="DNN56" s="2" t="s">
        <v>5</v>
      </c>
      <c r="DNO56" s="2" t="s">
        <v>5</v>
      </c>
      <c r="DNP56" s="2" t="s">
        <v>5</v>
      </c>
      <c r="DNQ56" s="2">
        <v>129449</v>
      </c>
      <c r="DNR56" s="2" t="s">
        <v>5</v>
      </c>
      <c r="DNS56" s="2" t="s">
        <v>5</v>
      </c>
      <c r="DNT56" s="2">
        <v>43566</v>
      </c>
      <c r="DNU56" s="2" t="s">
        <v>5</v>
      </c>
      <c r="DNV56" s="2">
        <v>300682</v>
      </c>
      <c r="DNW56" s="2">
        <v>1702</v>
      </c>
      <c r="DNX56" s="2" t="s">
        <v>5</v>
      </c>
      <c r="DNY56" s="2" t="s">
        <v>5</v>
      </c>
      <c r="DNZ56" s="2" t="s">
        <v>5</v>
      </c>
      <c r="DOA56" s="2" t="s">
        <v>5</v>
      </c>
      <c r="DOB56" s="2" t="s">
        <v>5</v>
      </c>
      <c r="DOC56" s="2">
        <v>2825</v>
      </c>
      <c r="DOD56" s="2" t="s">
        <v>5</v>
      </c>
      <c r="DOE56" s="2" t="s">
        <v>5</v>
      </c>
      <c r="DOF56" s="2" t="s">
        <v>5</v>
      </c>
      <c r="DOG56" s="2" t="s">
        <v>5</v>
      </c>
      <c r="DOH56" s="2">
        <v>666</v>
      </c>
      <c r="DOI56" s="2" t="s">
        <v>5</v>
      </c>
      <c r="DOJ56" s="2">
        <v>2671156</v>
      </c>
      <c r="DOK56" s="2">
        <v>1206</v>
      </c>
      <c r="DOL56" s="2" t="s">
        <v>5</v>
      </c>
      <c r="DOM56" s="2">
        <v>52300</v>
      </c>
      <c r="DON56" s="2">
        <v>4208</v>
      </c>
      <c r="DOO56" s="2" t="s">
        <v>5</v>
      </c>
      <c r="DOP56" s="2" t="s">
        <v>5</v>
      </c>
      <c r="DOQ56" s="2">
        <v>95374</v>
      </c>
      <c r="DOR56" s="2" t="s">
        <v>5</v>
      </c>
      <c r="DOS56" s="2" t="s">
        <v>5</v>
      </c>
      <c r="DOT56" s="2">
        <v>0</v>
      </c>
      <c r="DOU56" s="2" t="s">
        <v>5</v>
      </c>
      <c r="DOV56" s="2">
        <v>33151</v>
      </c>
      <c r="DOW56" s="2">
        <v>505000</v>
      </c>
      <c r="DOX56" s="2" t="s">
        <v>5</v>
      </c>
      <c r="DOY56" s="2" t="s">
        <v>5</v>
      </c>
      <c r="DOZ56" s="2" t="s">
        <v>5</v>
      </c>
      <c r="DPA56" s="2" t="s">
        <v>5</v>
      </c>
      <c r="DPB56" s="2" t="s">
        <v>5</v>
      </c>
      <c r="DPC56" s="2" t="s">
        <v>5</v>
      </c>
      <c r="DPD56" s="2">
        <v>44460</v>
      </c>
      <c r="DPE56" s="2">
        <v>0</v>
      </c>
      <c r="DPF56" s="2">
        <v>6954</v>
      </c>
      <c r="DPG56" s="2" t="s">
        <v>5</v>
      </c>
      <c r="DPH56" s="2" t="s">
        <v>5</v>
      </c>
      <c r="DPI56" s="2" t="s">
        <v>5</v>
      </c>
      <c r="DPJ56" s="2" t="s">
        <v>5</v>
      </c>
      <c r="DPK56" s="2">
        <v>767</v>
      </c>
      <c r="DPL56" s="2">
        <v>21750</v>
      </c>
      <c r="DPM56" s="2" t="s">
        <v>5</v>
      </c>
      <c r="DPN56" s="2" t="s">
        <v>5</v>
      </c>
      <c r="DPO56" s="2">
        <v>24647</v>
      </c>
      <c r="DPP56" s="2">
        <v>3458</v>
      </c>
      <c r="DPQ56" s="2" t="s">
        <v>5</v>
      </c>
      <c r="DPR56" s="2">
        <v>6827</v>
      </c>
      <c r="DPS56" s="2">
        <v>11482</v>
      </c>
      <c r="DPT56" s="2">
        <v>28507</v>
      </c>
      <c r="DPU56" s="2">
        <v>186842</v>
      </c>
      <c r="DPV56" s="2" t="s">
        <v>5</v>
      </c>
      <c r="DPW56" s="2" t="s">
        <v>5</v>
      </c>
      <c r="DPX56" s="2">
        <v>12377</v>
      </c>
      <c r="DPY56" s="2">
        <v>3004</v>
      </c>
      <c r="DPZ56" s="2">
        <v>93986</v>
      </c>
      <c r="DQA56" s="2">
        <v>0</v>
      </c>
      <c r="DQB56" s="2">
        <v>3795</v>
      </c>
      <c r="DQC56" s="2" t="s">
        <v>5</v>
      </c>
      <c r="DQD56" s="2" t="s">
        <v>5</v>
      </c>
      <c r="DQE56" s="2">
        <v>2484</v>
      </c>
      <c r="DQF56" s="2">
        <v>597</v>
      </c>
      <c r="DQG56" s="2">
        <v>4046</v>
      </c>
      <c r="DQH56" s="2">
        <v>1366</v>
      </c>
      <c r="DQI56" s="2" t="s">
        <v>5</v>
      </c>
      <c r="DQJ56" s="2" t="s">
        <v>5</v>
      </c>
      <c r="DQK56" s="2">
        <v>7430</v>
      </c>
      <c r="DQL56" s="2" t="s">
        <v>5</v>
      </c>
      <c r="DQM56" s="2" t="s">
        <v>5</v>
      </c>
      <c r="DQN56" s="2" t="s">
        <v>5</v>
      </c>
      <c r="DQO56" s="2" t="s">
        <v>5</v>
      </c>
      <c r="DQP56" s="2">
        <v>744</v>
      </c>
      <c r="DQQ56" s="2">
        <v>5427</v>
      </c>
      <c r="DQR56" s="2" t="s">
        <v>5</v>
      </c>
      <c r="DQS56" s="2" t="s">
        <v>5</v>
      </c>
      <c r="DQT56" s="2">
        <v>0</v>
      </c>
      <c r="DQU56" s="2" t="s">
        <v>5</v>
      </c>
      <c r="DQV56" s="2" t="s">
        <v>5</v>
      </c>
      <c r="DQW56" s="2">
        <v>96</v>
      </c>
      <c r="DQX56" s="2" t="s">
        <v>5</v>
      </c>
      <c r="DQY56" s="2" t="s">
        <v>5</v>
      </c>
      <c r="DQZ56" s="2" t="s">
        <v>5</v>
      </c>
      <c r="DRA56" s="2" t="s">
        <v>5</v>
      </c>
      <c r="DRB56" s="2">
        <v>4444</v>
      </c>
      <c r="DRC56" s="2">
        <v>5890</v>
      </c>
      <c r="DRD56" s="2" t="s">
        <v>5</v>
      </c>
      <c r="DRE56" s="2" t="s">
        <v>5</v>
      </c>
      <c r="DRF56" s="2">
        <v>10377</v>
      </c>
      <c r="DRG56" s="2">
        <v>45953</v>
      </c>
      <c r="DRH56" s="2">
        <v>108</v>
      </c>
      <c r="DRI56" s="2">
        <v>1711</v>
      </c>
      <c r="DRJ56" s="2">
        <v>0</v>
      </c>
      <c r="DRK56" s="2">
        <v>608</v>
      </c>
      <c r="DRL56" s="2">
        <v>568</v>
      </c>
      <c r="DRM56" s="2">
        <v>0</v>
      </c>
      <c r="DRN56" s="2">
        <v>8360</v>
      </c>
      <c r="DRO56" s="2">
        <v>1697</v>
      </c>
      <c r="DRP56" s="2">
        <v>1416</v>
      </c>
      <c r="DRQ56" s="2">
        <v>3999</v>
      </c>
      <c r="DRR56" s="2">
        <v>0</v>
      </c>
      <c r="DRS56" s="2">
        <v>3645</v>
      </c>
      <c r="DRT56" s="2">
        <v>56598</v>
      </c>
      <c r="DRU56" s="2" t="s">
        <v>5</v>
      </c>
      <c r="DRV56" s="2">
        <v>19045</v>
      </c>
      <c r="DRW56" s="2" t="s">
        <v>5</v>
      </c>
      <c r="DRX56" s="2" t="s">
        <v>5</v>
      </c>
      <c r="DRY56" s="2" t="s">
        <v>5</v>
      </c>
      <c r="DRZ56" s="2">
        <v>19228</v>
      </c>
      <c r="DSA56" s="2" t="s">
        <v>5</v>
      </c>
      <c r="DSB56" s="2" t="s">
        <v>5</v>
      </c>
      <c r="DSC56" s="2" t="s">
        <v>5</v>
      </c>
      <c r="DSD56" s="2">
        <v>632</v>
      </c>
      <c r="DSE56" s="2" t="s">
        <v>5</v>
      </c>
      <c r="DSF56" s="2">
        <v>3920</v>
      </c>
      <c r="DSG56" s="2">
        <v>3035</v>
      </c>
      <c r="DSH56" s="2">
        <v>12645</v>
      </c>
      <c r="DSI56" s="2" t="s">
        <v>5</v>
      </c>
      <c r="DSJ56" s="2">
        <v>9072</v>
      </c>
      <c r="DSK56" s="2" t="s">
        <v>5</v>
      </c>
      <c r="DSL56" s="2">
        <v>0</v>
      </c>
      <c r="DSM56" s="2">
        <v>718</v>
      </c>
      <c r="DSN56" s="2">
        <v>0</v>
      </c>
      <c r="DSO56" s="2">
        <v>4925</v>
      </c>
      <c r="DSP56" s="2">
        <v>0</v>
      </c>
      <c r="DSQ56" s="2">
        <v>64</v>
      </c>
      <c r="DSR56" s="2">
        <v>199</v>
      </c>
      <c r="DSS56" s="2">
        <v>17239</v>
      </c>
      <c r="DST56" s="2">
        <v>0</v>
      </c>
      <c r="DSU56" s="2">
        <v>22951</v>
      </c>
      <c r="DSV56" s="2">
        <v>0</v>
      </c>
      <c r="DSW56" s="2">
        <v>1622</v>
      </c>
      <c r="DSX56" s="2">
        <v>172</v>
      </c>
      <c r="DSY56" s="2">
        <v>930</v>
      </c>
      <c r="DSZ56" s="2">
        <v>0</v>
      </c>
      <c r="DTA56" s="2">
        <v>445</v>
      </c>
      <c r="DTB56" s="2">
        <v>196</v>
      </c>
      <c r="DTC56" s="2">
        <v>1428</v>
      </c>
      <c r="DTD56" s="2">
        <v>871</v>
      </c>
      <c r="DTE56" s="2">
        <v>0</v>
      </c>
      <c r="DTF56" s="2">
        <v>0</v>
      </c>
      <c r="DTG56" s="2">
        <v>1425000</v>
      </c>
      <c r="DTH56" s="2">
        <v>0</v>
      </c>
      <c r="DTI56" s="2">
        <v>127</v>
      </c>
      <c r="DTJ56" s="2">
        <v>1989</v>
      </c>
      <c r="DTK56" s="2">
        <v>2373</v>
      </c>
      <c r="DTL56" s="2">
        <v>718</v>
      </c>
      <c r="DTM56" s="2">
        <v>0</v>
      </c>
      <c r="DTN56" s="2">
        <v>128</v>
      </c>
      <c r="DTO56" s="2">
        <v>11180</v>
      </c>
      <c r="DTP56" s="2">
        <v>3577</v>
      </c>
      <c r="DTQ56" s="2">
        <v>3405</v>
      </c>
      <c r="DTR56" s="2">
        <v>410</v>
      </c>
      <c r="DTS56" s="2">
        <v>83606</v>
      </c>
      <c r="DTT56" s="2">
        <v>353</v>
      </c>
      <c r="DTU56" s="2">
        <v>274</v>
      </c>
      <c r="DTV56" s="2">
        <v>2851</v>
      </c>
      <c r="DTW56" s="2">
        <v>0</v>
      </c>
      <c r="DTX56" s="2">
        <v>1018</v>
      </c>
      <c r="DTY56" s="2">
        <v>1127</v>
      </c>
      <c r="DTZ56" s="2">
        <v>0</v>
      </c>
      <c r="DUA56" s="2">
        <v>4901</v>
      </c>
      <c r="DUB56" s="2">
        <v>877</v>
      </c>
      <c r="DUC56" s="2">
        <v>976</v>
      </c>
      <c r="DUD56" s="2">
        <v>2183</v>
      </c>
      <c r="DUE56" s="2">
        <v>0</v>
      </c>
      <c r="DUF56" s="2">
        <v>4682</v>
      </c>
      <c r="DUG56" s="2">
        <v>852</v>
      </c>
      <c r="DUH56" s="2">
        <v>1060667</v>
      </c>
      <c r="DUI56" s="2">
        <v>857</v>
      </c>
      <c r="DUJ56" s="2">
        <v>9567</v>
      </c>
      <c r="DUK56" s="2">
        <v>612</v>
      </c>
      <c r="DUL56" s="2">
        <v>13512</v>
      </c>
      <c r="DUM56" s="2">
        <v>7319</v>
      </c>
      <c r="DUN56" s="2">
        <v>3418</v>
      </c>
      <c r="DUO56" s="2">
        <v>707</v>
      </c>
      <c r="DUP56" s="2">
        <v>4245</v>
      </c>
      <c r="DUQ56" s="2">
        <v>475</v>
      </c>
      <c r="DUR56" s="2">
        <v>878</v>
      </c>
      <c r="DUS56" s="2">
        <v>982</v>
      </c>
      <c r="DUT56" s="2">
        <v>0</v>
      </c>
      <c r="DUU56" s="2">
        <v>19359</v>
      </c>
      <c r="DUV56" s="2">
        <v>0</v>
      </c>
      <c r="DUW56" s="2">
        <v>4171</v>
      </c>
      <c r="DUX56" s="2">
        <v>56</v>
      </c>
      <c r="DUY56" s="2">
        <v>3250</v>
      </c>
      <c r="DUZ56" s="2">
        <v>0</v>
      </c>
      <c r="DVA56" s="2">
        <v>1051</v>
      </c>
      <c r="DVB56" s="2">
        <v>54084</v>
      </c>
      <c r="DVC56" s="2">
        <v>610</v>
      </c>
      <c r="DVD56" s="2">
        <v>317</v>
      </c>
      <c r="DVE56" s="2">
        <v>1172</v>
      </c>
      <c r="DVF56" s="2">
        <v>421</v>
      </c>
      <c r="DVG56" s="2">
        <v>0</v>
      </c>
      <c r="DVH56" s="2">
        <v>190</v>
      </c>
      <c r="DVI56" s="2">
        <v>0</v>
      </c>
      <c r="DVJ56" s="2">
        <v>1457</v>
      </c>
      <c r="DVK56" s="2">
        <v>905</v>
      </c>
      <c r="DVL56" s="2">
        <v>750</v>
      </c>
      <c r="DVM56" s="2">
        <v>770</v>
      </c>
      <c r="DVN56" s="2">
        <v>0</v>
      </c>
      <c r="DVO56" s="2">
        <v>889</v>
      </c>
      <c r="DVP56" s="2">
        <v>603</v>
      </c>
      <c r="DVQ56" s="2">
        <v>175</v>
      </c>
      <c r="DVR56" s="2">
        <v>9</v>
      </c>
      <c r="DVS56" s="2">
        <v>36</v>
      </c>
      <c r="DVT56" s="2">
        <v>1</v>
      </c>
      <c r="DVU56" s="2">
        <v>638</v>
      </c>
      <c r="DVV56" s="2">
        <v>1133</v>
      </c>
      <c r="DVW56" s="2">
        <v>619</v>
      </c>
      <c r="DVX56" s="2">
        <v>0</v>
      </c>
      <c r="DVY56" s="2">
        <v>1479</v>
      </c>
      <c r="DVZ56" s="2">
        <v>3264</v>
      </c>
      <c r="DWA56" s="2">
        <v>465</v>
      </c>
      <c r="DWB56" s="2">
        <v>0</v>
      </c>
      <c r="DWC56" s="2">
        <v>0</v>
      </c>
      <c r="DWD56" s="2">
        <v>2685</v>
      </c>
      <c r="DWE56" s="2">
        <v>13</v>
      </c>
      <c r="DWF56" s="2">
        <v>3464</v>
      </c>
      <c r="DWG56" s="2">
        <v>3803</v>
      </c>
      <c r="DWH56" s="2">
        <v>2889</v>
      </c>
      <c r="DWI56" s="2">
        <v>6631</v>
      </c>
      <c r="DWJ56" s="2">
        <v>39390</v>
      </c>
      <c r="DWK56" s="2">
        <v>0</v>
      </c>
      <c r="DWL56" s="2">
        <v>15</v>
      </c>
      <c r="DWM56" s="2">
        <v>0</v>
      </c>
      <c r="DWN56" s="2">
        <v>242</v>
      </c>
      <c r="DWO56" s="2">
        <v>16</v>
      </c>
      <c r="DWP56" s="2">
        <v>383</v>
      </c>
      <c r="DWQ56" s="2">
        <v>354</v>
      </c>
      <c r="DWR56" s="2">
        <v>339</v>
      </c>
      <c r="DWS56" s="2">
        <v>492</v>
      </c>
      <c r="DWT56" s="2">
        <v>0</v>
      </c>
      <c r="DWU56" s="2">
        <v>3249</v>
      </c>
      <c r="DWV56" s="2">
        <v>1055</v>
      </c>
      <c r="DWW56" s="2">
        <v>303</v>
      </c>
      <c r="DWX56" s="2">
        <v>88</v>
      </c>
      <c r="DWY56" s="2">
        <v>1992</v>
      </c>
      <c r="DWZ56" s="2">
        <v>957</v>
      </c>
      <c r="DXA56" s="2">
        <v>1544</v>
      </c>
      <c r="DXB56" s="2">
        <v>499</v>
      </c>
      <c r="DXC56" s="2">
        <v>2407</v>
      </c>
      <c r="DXD56" s="2">
        <v>1563841</v>
      </c>
      <c r="DXE56" s="2">
        <v>434</v>
      </c>
      <c r="DXF56" s="2">
        <v>396</v>
      </c>
      <c r="DXG56" s="2">
        <v>32935</v>
      </c>
      <c r="DXH56" s="2">
        <v>437</v>
      </c>
      <c r="DXI56" s="2">
        <v>3009</v>
      </c>
      <c r="DXJ56" s="2">
        <v>4667</v>
      </c>
      <c r="DXK56" s="2">
        <v>0</v>
      </c>
      <c r="DXL56" s="2">
        <v>0</v>
      </c>
      <c r="DXM56" s="2">
        <v>99617</v>
      </c>
      <c r="DXN56" s="2">
        <v>106</v>
      </c>
      <c r="DXO56" s="2">
        <v>87</v>
      </c>
      <c r="DXP56" s="2">
        <v>291</v>
      </c>
      <c r="DXQ56" s="2">
        <v>0</v>
      </c>
      <c r="DXR56" s="2">
        <v>198</v>
      </c>
      <c r="DXS56" s="2">
        <v>788</v>
      </c>
      <c r="DXT56" s="2">
        <v>0</v>
      </c>
      <c r="DXU56" s="2">
        <v>0</v>
      </c>
      <c r="DXV56" s="2">
        <v>0</v>
      </c>
      <c r="DXW56" s="2">
        <v>264</v>
      </c>
      <c r="DXX56" s="2">
        <v>1797</v>
      </c>
      <c r="DXY56" s="2">
        <v>1654</v>
      </c>
      <c r="DXZ56" s="2">
        <v>1756</v>
      </c>
      <c r="DYA56" s="2">
        <v>2615</v>
      </c>
      <c r="DYB56" s="2">
        <v>6236</v>
      </c>
      <c r="DYC56" s="2">
        <v>0</v>
      </c>
      <c r="DYD56" s="2">
        <v>51</v>
      </c>
      <c r="DYE56" s="2">
        <v>4631</v>
      </c>
      <c r="DYF56" s="2">
        <v>0</v>
      </c>
      <c r="DYG56" s="2">
        <v>0</v>
      </c>
      <c r="DYH56" s="2">
        <v>8</v>
      </c>
      <c r="DYI56" s="2">
        <v>3072</v>
      </c>
      <c r="DYJ56" s="2">
        <v>40773</v>
      </c>
      <c r="DYK56" s="2">
        <v>4206403</v>
      </c>
      <c r="DYL56" s="2">
        <v>5074</v>
      </c>
      <c r="DYM56" s="2">
        <v>12462</v>
      </c>
      <c r="DYN56" s="2">
        <v>7953</v>
      </c>
      <c r="DYO56" s="2">
        <v>300</v>
      </c>
      <c r="DYP56" s="2">
        <v>2657</v>
      </c>
      <c r="DYQ56" s="2">
        <v>328</v>
      </c>
      <c r="DYR56" s="2">
        <v>4669</v>
      </c>
      <c r="DYS56" s="2">
        <v>4854</v>
      </c>
      <c r="DYT56" s="2">
        <v>536</v>
      </c>
      <c r="DYU56" s="2">
        <v>58</v>
      </c>
      <c r="DYV56" s="2">
        <v>4467</v>
      </c>
      <c r="DYW56" s="2">
        <v>21348</v>
      </c>
      <c r="DYX56" s="2">
        <v>0</v>
      </c>
      <c r="DYY56" s="2">
        <v>1841</v>
      </c>
      <c r="DYZ56" s="2">
        <v>4074</v>
      </c>
      <c r="DZA56" s="2">
        <v>0</v>
      </c>
      <c r="DZB56" s="2">
        <v>8561</v>
      </c>
      <c r="DZC56" s="2">
        <v>916</v>
      </c>
      <c r="DZD56" s="2">
        <v>0</v>
      </c>
      <c r="DZE56" s="2">
        <v>3211</v>
      </c>
      <c r="DZF56" s="2">
        <v>6093</v>
      </c>
      <c r="DZG56" s="2">
        <v>6997</v>
      </c>
      <c r="DZH56" s="2">
        <v>30</v>
      </c>
      <c r="DZI56" s="2">
        <v>6749</v>
      </c>
      <c r="DZJ56" s="2">
        <v>9010</v>
      </c>
      <c r="DZK56" s="2">
        <v>71020</v>
      </c>
      <c r="DZL56" s="2">
        <v>1948</v>
      </c>
      <c r="DZM56" s="2">
        <v>750</v>
      </c>
      <c r="DZN56" s="2">
        <v>7782</v>
      </c>
      <c r="DZO56" s="2">
        <v>1127</v>
      </c>
      <c r="DZP56" s="2">
        <v>0</v>
      </c>
      <c r="DZQ56" s="2">
        <v>109</v>
      </c>
      <c r="DZR56" s="2">
        <v>470</v>
      </c>
      <c r="DZS56" s="2">
        <v>6804</v>
      </c>
      <c r="DZT56" s="2">
        <v>14028</v>
      </c>
      <c r="DZU56" s="2">
        <v>26342</v>
      </c>
      <c r="DZV56" s="2">
        <v>210008</v>
      </c>
      <c r="DZW56" s="2">
        <v>688</v>
      </c>
      <c r="DZX56" s="2">
        <v>512</v>
      </c>
      <c r="DZY56" s="2">
        <v>13066</v>
      </c>
      <c r="DZZ56" s="2">
        <v>0</v>
      </c>
      <c r="EAA56" s="2">
        <v>13</v>
      </c>
      <c r="EAB56" s="2">
        <v>155</v>
      </c>
      <c r="EAC56" s="2">
        <v>1538</v>
      </c>
      <c r="EAD56" s="2">
        <v>485</v>
      </c>
      <c r="EAE56" s="2">
        <v>1209</v>
      </c>
      <c r="EAF56" s="2">
        <v>50</v>
      </c>
      <c r="EAG56" s="2">
        <v>402</v>
      </c>
      <c r="EAH56" s="2">
        <v>285</v>
      </c>
      <c r="EAI56" s="2">
        <v>0</v>
      </c>
      <c r="EAJ56" s="2">
        <v>5150</v>
      </c>
      <c r="EAK56" s="2">
        <v>4363</v>
      </c>
      <c r="EAL56" s="2">
        <v>36845</v>
      </c>
      <c r="EAM56" s="2">
        <v>0</v>
      </c>
      <c r="EAN56" s="2">
        <v>10</v>
      </c>
      <c r="EAO56" s="2">
        <v>0</v>
      </c>
      <c r="EAP56" s="2">
        <v>554</v>
      </c>
      <c r="EAQ56" s="2">
        <v>189</v>
      </c>
      <c r="EAR56" s="2">
        <v>435</v>
      </c>
      <c r="EAS56" s="2">
        <v>0</v>
      </c>
      <c r="EAT56" s="2">
        <v>2304</v>
      </c>
      <c r="EAU56" s="2">
        <v>39937</v>
      </c>
      <c r="EAV56" s="2">
        <v>81</v>
      </c>
      <c r="EAW56" s="2">
        <v>0</v>
      </c>
      <c r="EAX56" s="2">
        <v>0</v>
      </c>
      <c r="EAY56" s="2">
        <v>332</v>
      </c>
      <c r="EAZ56" s="2">
        <v>318</v>
      </c>
      <c r="EBA56" s="2">
        <v>15158</v>
      </c>
      <c r="EBB56" s="2">
        <v>12151</v>
      </c>
      <c r="EBC56" s="2">
        <v>13263</v>
      </c>
      <c r="EBD56" s="2">
        <v>11</v>
      </c>
      <c r="EBE56" s="2">
        <v>6483</v>
      </c>
      <c r="EBF56" s="2">
        <v>1504</v>
      </c>
      <c r="EBG56" s="2">
        <v>1003</v>
      </c>
      <c r="EBH56" s="2">
        <v>9649</v>
      </c>
      <c r="EBI56" s="2">
        <v>7470</v>
      </c>
      <c r="EBJ56" s="2">
        <v>11150</v>
      </c>
      <c r="EBK56" s="2">
        <v>1106</v>
      </c>
      <c r="EBL56" s="2">
        <v>178</v>
      </c>
      <c r="EBM56" s="2">
        <v>169</v>
      </c>
      <c r="EBN56" s="2">
        <v>92</v>
      </c>
      <c r="EBO56" s="2">
        <v>1303</v>
      </c>
      <c r="EBP56" s="2">
        <v>78</v>
      </c>
      <c r="EBQ56" s="2">
        <v>6</v>
      </c>
      <c r="EBR56" s="2">
        <v>10</v>
      </c>
      <c r="EBS56" s="2">
        <v>4895</v>
      </c>
      <c r="EBT56" s="2">
        <v>354030</v>
      </c>
      <c r="EBU56" s="2">
        <v>5286</v>
      </c>
      <c r="EBV56" s="2">
        <v>886</v>
      </c>
      <c r="EBW56" s="2">
        <v>8649</v>
      </c>
      <c r="EBX56" s="2">
        <v>383</v>
      </c>
      <c r="EBY56" s="2">
        <v>1441</v>
      </c>
      <c r="EBZ56" s="2">
        <v>102</v>
      </c>
      <c r="ECA56" s="2">
        <v>3389</v>
      </c>
      <c r="ECB56" s="2">
        <v>12657</v>
      </c>
      <c r="ECC56" s="2">
        <v>21</v>
      </c>
      <c r="ECD56" s="2">
        <v>8965</v>
      </c>
      <c r="ECE56" s="2">
        <v>18</v>
      </c>
      <c r="ECF56" s="2">
        <v>0</v>
      </c>
      <c r="ECG56" s="2">
        <v>17729</v>
      </c>
      <c r="ECH56" s="2">
        <v>859</v>
      </c>
      <c r="ECI56" s="2">
        <v>27755</v>
      </c>
      <c r="ECJ56" s="2">
        <v>5567</v>
      </c>
      <c r="ECK56" s="2">
        <v>16761</v>
      </c>
      <c r="ECL56" s="2">
        <v>1735</v>
      </c>
      <c r="ECM56" s="2">
        <v>64</v>
      </c>
      <c r="ECN56" s="2">
        <v>18459</v>
      </c>
      <c r="ECO56" s="2">
        <v>713</v>
      </c>
      <c r="ECP56" s="2">
        <v>493</v>
      </c>
      <c r="ECQ56" s="2">
        <v>7239</v>
      </c>
      <c r="ECR56" s="2">
        <v>1101</v>
      </c>
      <c r="ECS56" s="2">
        <v>822</v>
      </c>
      <c r="ECT56" s="2">
        <v>3</v>
      </c>
      <c r="ECU56" s="2">
        <v>280931</v>
      </c>
      <c r="ECV56" s="2" t="s">
        <v>5</v>
      </c>
      <c r="ECW56" s="2">
        <v>353</v>
      </c>
      <c r="ECX56" s="2">
        <v>380</v>
      </c>
      <c r="ECY56" s="2">
        <v>1505</v>
      </c>
      <c r="ECZ56" s="2">
        <v>34</v>
      </c>
      <c r="EDA56" s="2">
        <v>79</v>
      </c>
      <c r="EDB56" s="2">
        <v>8975</v>
      </c>
      <c r="EDC56" s="2">
        <v>1810</v>
      </c>
      <c r="EDD56" s="2">
        <v>0</v>
      </c>
      <c r="EDE56" s="2">
        <v>1543</v>
      </c>
      <c r="EDF56" s="2">
        <v>0</v>
      </c>
      <c r="EDG56" s="2">
        <v>2831</v>
      </c>
      <c r="EDH56" s="2">
        <v>3043</v>
      </c>
      <c r="EDI56" s="2">
        <v>15687</v>
      </c>
      <c r="EDJ56" s="2">
        <v>38645</v>
      </c>
      <c r="EDK56" s="2">
        <v>4099</v>
      </c>
      <c r="EDL56" s="2">
        <v>573</v>
      </c>
      <c r="EDM56" s="2">
        <v>326</v>
      </c>
      <c r="EDN56" s="2">
        <v>1677</v>
      </c>
      <c r="EDO56" s="2">
        <v>3424</v>
      </c>
      <c r="EDP56" s="2">
        <v>79</v>
      </c>
      <c r="EDQ56" s="2">
        <v>3173</v>
      </c>
      <c r="EDR56" s="2">
        <v>2341</v>
      </c>
      <c r="EDS56" s="2">
        <v>828</v>
      </c>
      <c r="EDT56" s="2">
        <v>1084</v>
      </c>
      <c r="EDU56" s="2">
        <v>11487</v>
      </c>
      <c r="EDV56" s="2">
        <v>10</v>
      </c>
      <c r="EDW56" s="2">
        <v>25594</v>
      </c>
      <c r="EDX56" s="2">
        <v>80</v>
      </c>
      <c r="EDY56" s="2">
        <v>708</v>
      </c>
      <c r="EDZ56" s="2">
        <v>1730</v>
      </c>
      <c r="EEA56" s="2">
        <v>0</v>
      </c>
      <c r="EEB56" s="2">
        <v>1389</v>
      </c>
      <c r="EEC56" s="2">
        <v>10662</v>
      </c>
      <c r="EED56" s="2">
        <v>993</v>
      </c>
      <c r="EEE56" s="2">
        <v>1623</v>
      </c>
      <c r="EEF56" s="2">
        <v>967</v>
      </c>
      <c r="EEG56" s="2">
        <v>691</v>
      </c>
      <c r="EEH56" s="2">
        <v>696</v>
      </c>
      <c r="EEI56" s="2">
        <v>7</v>
      </c>
      <c r="EEJ56" s="2">
        <v>5297</v>
      </c>
      <c r="EEK56" s="2">
        <v>0</v>
      </c>
      <c r="EEL56" s="2">
        <v>16078</v>
      </c>
      <c r="EEM56" s="2">
        <v>0</v>
      </c>
      <c r="EEN56" s="2">
        <v>26</v>
      </c>
      <c r="EEO56" s="2">
        <v>1054</v>
      </c>
      <c r="EEP56" s="2">
        <v>733</v>
      </c>
      <c r="EEQ56" s="2">
        <v>63</v>
      </c>
      <c r="EER56" s="2">
        <v>96</v>
      </c>
      <c r="EES56" s="2">
        <v>576</v>
      </c>
      <c r="EET56" s="2">
        <v>15299</v>
      </c>
      <c r="EEU56" s="2">
        <v>13298</v>
      </c>
      <c r="EEV56" s="2">
        <v>632</v>
      </c>
      <c r="EEW56" s="2">
        <v>95</v>
      </c>
      <c r="EEX56" s="2">
        <v>614</v>
      </c>
      <c r="EEY56" s="2">
        <v>205</v>
      </c>
      <c r="EEZ56" s="2">
        <v>172</v>
      </c>
      <c r="EFA56" s="2">
        <v>9724</v>
      </c>
      <c r="EFB56" s="2">
        <v>715</v>
      </c>
      <c r="EFC56" s="2">
        <v>416</v>
      </c>
      <c r="EFD56" s="2">
        <v>2220</v>
      </c>
      <c r="EFE56" s="2">
        <v>5</v>
      </c>
      <c r="EFF56" s="2">
        <v>1214</v>
      </c>
      <c r="EFG56" s="2">
        <v>9818</v>
      </c>
      <c r="EFH56" s="2">
        <v>105</v>
      </c>
      <c r="EFI56" s="2">
        <v>266</v>
      </c>
      <c r="EFJ56" s="2">
        <v>3635</v>
      </c>
      <c r="EFK56" s="2">
        <v>0</v>
      </c>
      <c r="EFL56" s="2">
        <v>820</v>
      </c>
      <c r="EFM56" s="2">
        <v>160</v>
      </c>
      <c r="EFN56" s="2">
        <v>2173</v>
      </c>
      <c r="EFO56" s="2">
        <v>2189</v>
      </c>
      <c r="EFP56" s="2">
        <v>0</v>
      </c>
      <c r="EFQ56" s="2">
        <v>267553</v>
      </c>
      <c r="EFR56" s="2">
        <v>4417</v>
      </c>
      <c r="EFS56" s="2">
        <v>471</v>
      </c>
      <c r="EFT56" s="2">
        <v>1084</v>
      </c>
      <c r="EFU56" s="2">
        <v>7018</v>
      </c>
      <c r="EFV56" s="2">
        <v>652</v>
      </c>
      <c r="EFW56" s="2">
        <v>8440</v>
      </c>
      <c r="EFX56" s="2">
        <v>4043</v>
      </c>
      <c r="EFY56" s="2">
        <v>1268</v>
      </c>
      <c r="EFZ56" s="2">
        <v>3053</v>
      </c>
      <c r="EGA56" s="2">
        <v>0</v>
      </c>
      <c r="EGB56" s="2">
        <v>912</v>
      </c>
      <c r="EGC56" s="2">
        <v>3326</v>
      </c>
      <c r="EGD56" s="2">
        <v>7705</v>
      </c>
      <c r="EGE56" s="2">
        <v>3858</v>
      </c>
      <c r="EGF56" s="2">
        <v>170</v>
      </c>
      <c r="EGG56" s="2">
        <v>3530</v>
      </c>
      <c r="EGH56" s="2">
        <v>14942</v>
      </c>
      <c r="EGI56" s="2">
        <v>0</v>
      </c>
      <c r="EGJ56" s="2">
        <v>119</v>
      </c>
      <c r="EGK56" s="2">
        <v>3745</v>
      </c>
      <c r="EGL56" s="2">
        <v>8181</v>
      </c>
      <c r="EGM56" s="2">
        <v>4756</v>
      </c>
      <c r="EGN56" s="2">
        <v>49000</v>
      </c>
      <c r="EGO56" s="2">
        <v>4892</v>
      </c>
      <c r="EGP56" s="2">
        <v>1058</v>
      </c>
      <c r="EGQ56" s="2">
        <v>26604</v>
      </c>
      <c r="EGR56" s="2">
        <v>1762</v>
      </c>
      <c r="EGS56" s="2">
        <v>1644</v>
      </c>
      <c r="EGT56" s="2">
        <v>49497</v>
      </c>
      <c r="EGU56" s="2">
        <v>93</v>
      </c>
      <c r="EGV56" s="2">
        <v>1925</v>
      </c>
      <c r="EGW56" s="2">
        <v>3571</v>
      </c>
      <c r="EGX56" s="2">
        <v>297</v>
      </c>
      <c r="EGY56" s="2">
        <v>0</v>
      </c>
      <c r="EGZ56" s="2">
        <v>72145</v>
      </c>
      <c r="EHA56" s="2">
        <v>206307</v>
      </c>
      <c r="EHB56" s="2">
        <v>5579</v>
      </c>
      <c r="EHC56" s="2">
        <v>2130</v>
      </c>
      <c r="EHD56" s="2">
        <v>28721</v>
      </c>
      <c r="EHE56" s="2">
        <v>11173</v>
      </c>
      <c r="EHF56" s="2">
        <v>14928</v>
      </c>
      <c r="EHG56" s="2">
        <v>10828</v>
      </c>
      <c r="EHH56" s="2">
        <v>1331</v>
      </c>
      <c r="EHI56" s="2">
        <v>27179</v>
      </c>
      <c r="EHJ56" s="2">
        <v>117091</v>
      </c>
      <c r="EHK56" s="2">
        <v>3633</v>
      </c>
      <c r="EHL56" s="2">
        <v>4218</v>
      </c>
      <c r="EHM56" s="2">
        <v>60</v>
      </c>
      <c r="EHN56" s="2">
        <v>191321</v>
      </c>
      <c r="EHO56" s="2">
        <v>0</v>
      </c>
      <c r="EHP56" s="2">
        <v>5333</v>
      </c>
      <c r="EHQ56" s="2">
        <v>329</v>
      </c>
      <c r="EHR56" s="2">
        <v>1646</v>
      </c>
      <c r="EHS56" s="2">
        <v>39071</v>
      </c>
      <c r="EHT56" s="2">
        <v>1432</v>
      </c>
      <c r="EHU56" s="2">
        <v>289915</v>
      </c>
      <c r="EHV56" s="2">
        <v>621</v>
      </c>
      <c r="EHW56" s="2">
        <v>926</v>
      </c>
      <c r="EHX56" s="2">
        <v>1476</v>
      </c>
      <c r="EHY56" s="2">
        <v>7809</v>
      </c>
      <c r="EHZ56" s="2">
        <v>1685</v>
      </c>
      <c r="EIA56" s="2">
        <v>68</v>
      </c>
      <c r="EIB56" s="2">
        <v>3875</v>
      </c>
      <c r="EIC56" s="2">
        <v>1289</v>
      </c>
      <c r="EID56" s="2">
        <v>98</v>
      </c>
      <c r="EIE56" s="2">
        <v>28</v>
      </c>
      <c r="EIF56" s="2">
        <v>8153</v>
      </c>
      <c r="EIG56" s="2">
        <v>0</v>
      </c>
      <c r="EIH56" s="2">
        <v>1157</v>
      </c>
      <c r="EII56" s="2">
        <v>14362</v>
      </c>
      <c r="EIJ56" s="2">
        <v>5134</v>
      </c>
      <c r="EIK56" s="2">
        <v>25137</v>
      </c>
      <c r="EIL56" s="2">
        <v>1535</v>
      </c>
      <c r="EIM56" s="2">
        <v>8229</v>
      </c>
      <c r="EIN56" s="2">
        <v>7021</v>
      </c>
      <c r="EIO56" s="2">
        <v>4461</v>
      </c>
      <c r="EIP56" s="2">
        <v>1595</v>
      </c>
      <c r="EIQ56" s="2">
        <v>8493</v>
      </c>
      <c r="EIR56" s="2">
        <v>68715</v>
      </c>
      <c r="EIS56" s="2">
        <v>26503</v>
      </c>
      <c r="EIT56" s="2">
        <v>2997</v>
      </c>
      <c r="EIU56" s="2">
        <v>0</v>
      </c>
      <c r="EIV56" s="2">
        <v>3487</v>
      </c>
      <c r="EIW56" s="2">
        <v>47646</v>
      </c>
      <c r="EIX56" s="2">
        <v>110822</v>
      </c>
      <c r="EIY56" s="2">
        <v>28183</v>
      </c>
      <c r="EIZ56" s="2">
        <v>14889</v>
      </c>
      <c r="EJA56" s="2">
        <v>629</v>
      </c>
      <c r="EJB56" s="2">
        <v>4069</v>
      </c>
      <c r="EJC56" s="2">
        <v>18575</v>
      </c>
      <c r="EJD56" s="2">
        <v>3857</v>
      </c>
      <c r="EJE56" s="2">
        <v>4381749</v>
      </c>
      <c r="EJF56" s="2">
        <v>639</v>
      </c>
      <c r="EJG56" s="2">
        <v>1375</v>
      </c>
      <c r="EJH56" s="2">
        <v>925</v>
      </c>
      <c r="EJI56" s="2">
        <v>9946</v>
      </c>
      <c r="EJJ56" s="2">
        <v>4756</v>
      </c>
      <c r="EJK56" s="2">
        <v>3670</v>
      </c>
      <c r="EJL56" s="2">
        <v>30153</v>
      </c>
      <c r="EJM56" s="2">
        <v>0</v>
      </c>
      <c r="EJN56" s="2">
        <v>0</v>
      </c>
      <c r="EJO56" s="2">
        <v>0</v>
      </c>
      <c r="EJP56" s="2">
        <v>744</v>
      </c>
      <c r="EJQ56" s="2">
        <v>11</v>
      </c>
      <c r="EJR56" s="2">
        <v>3024</v>
      </c>
      <c r="EJS56" s="2">
        <v>25101</v>
      </c>
      <c r="EJT56" s="2">
        <v>9202</v>
      </c>
      <c r="EJU56" s="2">
        <v>1405</v>
      </c>
      <c r="EJV56" s="2">
        <v>2818</v>
      </c>
      <c r="EJW56" s="2">
        <v>11953</v>
      </c>
      <c r="EJX56" s="2">
        <v>15619</v>
      </c>
      <c r="EJY56" s="2">
        <v>0</v>
      </c>
      <c r="EJZ56" s="2">
        <v>0</v>
      </c>
      <c r="EKA56" s="2">
        <v>2787</v>
      </c>
      <c r="EKB56" s="2">
        <v>513</v>
      </c>
      <c r="EKC56" s="2">
        <v>267</v>
      </c>
      <c r="EKD56" s="2">
        <v>269</v>
      </c>
      <c r="EKE56" s="2">
        <v>656</v>
      </c>
      <c r="EKF56" s="2">
        <v>0</v>
      </c>
      <c r="EKG56" s="2">
        <v>1795</v>
      </c>
      <c r="EKH56" s="2">
        <v>10</v>
      </c>
      <c r="EKI56" s="2">
        <v>4056</v>
      </c>
      <c r="EKJ56" s="2">
        <v>46028</v>
      </c>
      <c r="EKK56" s="2">
        <v>0</v>
      </c>
      <c r="EKL56" s="2">
        <v>9236</v>
      </c>
      <c r="EKM56" s="2">
        <v>0</v>
      </c>
      <c r="EKN56" s="2">
        <v>70012</v>
      </c>
      <c r="EKO56" s="2">
        <v>0</v>
      </c>
      <c r="EKP56" s="2">
        <v>25909</v>
      </c>
      <c r="EKQ56" s="2">
        <v>12109</v>
      </c>
      <c r="EKR56" s="2">
        <v>0</v>
      </c>
      <c r="EKS56" s="2">
        <v>943</v>
      </c>
      <c r="EKT56" s="2">
        <v>15633</v>
      </c>
      <c r="EKU56" s="2">
        <v>790000</v>
      </c>
      <c r="EKV56" s="2">
        <v>296372</v>
      </c>
      <c r="EKW56" s="2">
        <v>0</v>
      </c>
      <c r="EKX56" s="2">
        <v>108438</v>
      </c>
      <c r="EKY56" s="2">
        <v>5222</v>
      </c>
      <c r="EKZ56" s="2">
        <v>22841</v>
      </c>
      <c r="ELA56" s="2">
        <v>16220</v>
      </c>
      <c r="ELB56" s="2">
        <v>2431376</v>
      </c>
      <c r="ELC56" s="2">
        <v>0</v>
      </c>
      <c r="ELD56" s="2">
        <v>4670</v>
      </c>
      <c r="ELE56" s="2">
        <v>32554</v>
      </c>
      <c r="ELF56" s="2">
        <v>0</v>
      </c>
      <c r="ELG56" s="2">
        <v>818</v>
      </c>
      <c r="ELH56" s="2">
        <v>9431</v>
      </c>
      <c r="ELI56" s="2">
        <v>5219</v>
      </c>
      <c r="ELJ56" s="2">
        <v>357</v>
      </c>
      <c r="ELK56" s="2">
        <v>650</v>
      </c>
      <c r="ELL56" s="2">
        <v>1502</v>
      </c>
      <c r="ELM56" s="2">
        <v>722</v>
      </c>
      <c r="ELN56" s="2">
        <v>300</v>
      </c>
      <c r="ELO56" s="2">
        <v>86</v>
      </c>
      <c r="ELP56" s="2">
        <v>4297</v>
      </c>
      <c r="ELQ56" s="2">
        <v>61</v>
      </c>
      <c r="ELR56" s="2">
        <v>63</v>
      </c>
      <c r="ELS56" s="2">
        <v>14611</v>
      </c>
      <c r="ELT56" s="2">
        <v>3337</v>
      </c>
      <c r="ELU56" s="2">
        <v>572</v>
      </c>
      <c r="ELV56" s="2">
        <v>10977</v>
      </c>
      <c r="ELW56" s="2">
        <v>1532</v>
      </c>
      <c r="ELX56" s="2">
        <v>833</v>
      </c>
      <c r="ELY56" s="2">
        <v>1644</v>
      </c>
      <c r="ELZ56" s="2">
        <v>1311</v>
      </c>
      <c r="EMA56" s="2">
        <v>1167</v>
      </c>
      <c r="EMB56" s="2">
        <v>3620</v>
      </c>
      <c r="EMC56" s="2">
        <v>1002</v>
      </c>
      <c r="EMD56" s="2">
        <v>244</v>
      </c>
      <c r="EME56" s="2">
        <v>858</v>
      </c>
      <c r="EMF56" s="2">
        <v>1252</v>
      </c>
      <c r="EMG56" s="2">
        <v>1519</v>
      </c>
      <c r="EMH56" s="2">
        <v>609</v>
      </c>
      <c r="EMI56" s="2">
        <v>0</v>
      </c>
      <c r="EMJ56" s="2">
        <v>1</v>
      </c>
      <c r="EMK56" s="2">
        <v>6658</v>
      </c>
      <c r="EML56" s="2">
        <v>0</v>
      </c>
      <c r="EMM56" s="2">
        <v>11669</v>
      </c>
      <c r="EMN56" s="2">
        <v>156</v>
      </c>
      <c r="EMO56" s="2">
        <v>208</v>
      </c>
      <c r="EMP56" s="2">
        <v>1110</v>
      </c>
      <c r="EMQ56" s="2">
        <v>2112</v>
      </c>
      <c r="EMR56" s="2">
        <v>643</v>
      </c>
      <c r="EMS56" s="2">
        <v>879</v>
      </c>
      <c r="EMT56" s="2">
        <v>26</v>
      </c>
      <c r="EMU56" s="2">
        <v>161545</v>
      </c>
      <c r="EMV56" s="2">
        <v>261</v>
      </c>
      <c r="EMW56" s="2">
        <v>23627</v>
      </c>
      <c r="EMX56" s="2">
        <v>0</v>
      </c>
      <c r="EMY56" s="2">
        <v>0</v>
      </c>
      <c r="EMZ56" s="2">
        <v>0</v>
      </c>
      <c r="ENA56" s="2">
        <v>1819</v>
      </c>
      <c r="ENB56" s="2">
        <v>46392</v>
      </c>
      <c r="ENC56" s="2">
        <v>0</v>
      </c>
      <c r="END56" s="2">
        <v>185</v>
      </c>
      <c r="ENE56" s="2">
        <v>726</v>
      </c>
      <c r="ENF56" s="2">
        <v>1</v>
      </c>
      <c r="ENG56" s="2">
        <v>2489</v>
      </c>
      <c r="ENH56" s="2">
        <v>75</v>
      </c>
      <c r="ENI56" s="2">
        <v>1121</v>
      </c>
      <c r="ENJ56" s="2">
        <v>47250</v>
      </c>
      <c r="ENK56" s="2">
        <v>20</v>
      </c>
      <c r="ENL56" s="2">
        <v>689</v>
      </c>
      <c r="ENM56" s="2">
        <v>0</v>
      </c>
      <c r="ENN56" s="2">
        <v>0</v>
      </c>
      <c r="ENO56" s="2">
        <v>0</v>
      </c>
      <c r="ENP56" s="2">
        <v>15467</v>
      </c>
      <c r="ENQ56" s="2">
        <v>12283</v>
      </c>
      <c r="ENR56" s="2">
        <v>82</v>
      </c>
      <c r="ENS56" s="2">
        <v>21019</v>
      </c>
      <c r="ENT56" s="2">
        <v>10686</v>
      </c>
      <c r="ENU56" s="2">
        <v>0</v>
      </c>
      <c r="ENV56" s="2">
        <v>2384</v>
      </c>
      <c r="ENW56" s="2">
        <v>8559</v>
      </c>
      <c r="ENX56" s="2">
        <v>803</v>
      </c>
      <c r="ENY56" s="2">
        <v>88</v>
      </c>
      <c r="ENZ56" s="2">
        <v>712</v>
      </c>
      <c r="EOA56" s="2">
        <v>1517</v>
      </c>
      <c r="EOB56" s="2">
        <v>0</v>
      </c>
      <c r="EOC56" s="2">
        <v>0</v>
      </c>
      <c r="EOD56" s="2">
        <v>339</v>
      </c>
      <c r="EOE56" s="2">
        <v>276</v>
      </c>
      <c r="EOF56" s="2">
        <v>72434</v>
      </c>
      <c r="EOG56" s="2">
        <v>0</v>
      </c>
      <c r="EOH56" s="2">
        <v>33877</v>
      </c>
      <c r="EOI56" s="2">
        <v>142</v>
      </c>
      <c r="EOJ56" s="2">
        <v>3176</v>
      </c>
      <c r="EOK56" s="2">
        <v>0</v>
      </c>
      <c r="EOL56" s="2">
        <v>526</v>
      </c>
      <c r="EOM56" s="2">
        <v>1490</v>
      </c>
      <c r="EON56" s="2">
        <v>0</v>
      </c>
      <c r="EOO56" s="2">
        <v>342</v>
      </c>
      <c r="EOP56" s="2">
        <v>0</v>
      </c>
      <c r="EOQ56" s="2">
        <v>438</v>
      </c>
      <c r="EOR56" s="2">
        <v>708</v>
      </c>
      <c r="EOS56" s="2">
        <v>140724</v>
      </c>
      <c r="EOT56" s="2">
        <v>67</v>
      </c>
      <c r="EOU56" s="2">
        <v>0</v>
      </c>
      <c r="EOV56" s="2">
        <v>3665</v>
      </c>
      <c r="EOW56" s="2">
        <v>0</v>
      </c>
      <c r="EOX56" s="2">
        <v>0</v>
      </c>
      <c r="EOY56" s="2">
        <v>0</v>
      </c>
      <c r="EOZ56" s="2" t="s">
        <v>5</v>
      </c>
      <c r="EPA56" s="2">
        <v>0</v>
      </c>
      <c r="EPB56" s="2">
        <v>4621</v>
      </c>
      <c r="EPC56" s="2">
        <v>18926</v>
      </c>
      <c r="EPD56" s="2">
        <v>7211</v>
      </c>
      <c r="EPE56" s="2">
        <v>0</v>
      </c>
      <c r="EPF56" s="2">
        <v>82</v>
      </c>
      <c r="EPG56" s="2">
        <v>2072</v>
      </c>
      <c r="EPH56" s="2">
        <v>28479</v>
      </c>
      <c r="EPI56" s="2">
        <v>786</v>
      </c>
      <c r="EPJ56" s="2">
        <v>324</v>
      </c>
      <c r="EPK56" s="2">
        <v>150</v>
      </c>
      <c r="EPL56" s="2">
        <v>1060</v>
      </c>
      <c r="EPM56" s="2">
        <v>11218</v>
      </c>
      <c r="EPN56" s="2">
        <v>0</v>
      </c>
      <c r="EPO56" s="2">
        <v>4742</v>
      </c>
      <c r="EPP56" s="2">
        <v>26</v>
      </c>
      <c r="EPQ56" s="2">
        <v>10147</v>
      </c>
      <c r="EPR56" s="2">
        <v>4737</v>
      </c>
      <c r="EPS56" s="2">
        <v>1190</v>
      </c>
      <c r="EPT56" s="2">
        <v>118</v>
      </c>
      <c r="EPU56" s="2">
        <v>1228</v>
      </c>
      <c r="EPV56" s="2">
        <v>104</v>
      </c>
      <c r="EPW56" s="2">
        <v>6551</v>
      </c>
      <c r="EPX56" s="2">
        <v>2232</v>
      </c>
      <c r="EPY56" s="2">
        <v>9943</v>
      </c>
      <c r="EPZ56" s="2">
        <v>930</v>
      </c>
      <c r="EQA56" s="2">
        <v>1805</v>
      </c>
      <c r="EQB56" s="2">
        <v>248</v>
      </c>
      <c r="EQC56" s="2">
        <v>7194</v>
      </c>
      <c r="EQD56" s="2">
        <v>8455</v>
      </c>
      <c r="EQE56" s="2">
        <v>2222</v>
      </c>
      <c r="EQF56" s="2">
        <v>6709</v>
      </c>
      <c r="EQG56" s="2">
        <v>175</v>
      </c>
      <c r="EQH56" s="2">
        <v>227</v>
      </c>
      <c r="EQI56" s="2">
        <v>739</v>
      </c>
      <c r="EQJ56" s="2">
        <v>211</v>
      </c>
      <c r="EQK56" s="2">
        <v>5663</v>
      </c>
      <c r="EQL56" s="2">
        <v>1232</v>
      </c>
      <c r="EQM56" s="2">
        <v>0</v>
      </c>
      <c r="EQN56" s="2">
        <v>439</v>
      </c>
      <c r="EQO56" s="2">
        <v>5353</v>
      </c>
      <c r="EQP56" s="2">
        <v>279</v>
      </c>
      <c r="EQQ56" s="2">
        <v>2973</v>
      </c>
      <c r="EQR56" s="2">
        <v>441</v>
      </c>
      <c r="EQS56" s="2">
        <v>158</v>
      </c>
      <c r="EQT56" s="2">
        <v>3188</v>
      </c>
      <c r="EQU56" s="2">
        <v>1076</v>
      </c>
      <c r="EQV56" s="2">
        <v>1354</v>
      </c>
      <c r="EQW56" s="2">
        <v>4897</v>
      </c>
      <c r="EQX56" s="2">
        <v>479</v>
      </c>
      <c r="EQY56" s="2">
        <v>980285</v>
      </c>
      <c r="EQZ56" s="2">
        <v>572</v>
      </c>
      <c r="ERA56" s="2">
        <v>7742</v>
      </c>
      <c r="ERB56" s="2">
        <v>1316</v>
      </c>
      <c r="ERC56" s="2">
        <v>3057</v>
      </c>
      <c r="ERD56" s="2">
        <v>28</v>
      </c>
      <c r="ERE56" s="2">
        <v>5711</v>
      </c>
      <c r="ERF56" s="2">
        <v>89302</v>
      </c>
      <c r="ERG56" s="2">
        <v>1370</v>
      </c>
      <c r="ERH56" s="2">
        <v>3069</v>
      </c>
      <c r="ERI56" s="2">
        <v>1396</v>
      </c>
      <c r="ERJ56" s="2">
        <v>3191</v>
      </c>
      <c r="ERK56" s="2">
        <v>5</v>
      </c>
      <c r="ERL56" s="2">
        <v>0</v>
      </c>
      <c r="ERM56" s="2">
        <v>326</v>
      </c>
      <c r="ERN56" s="2">
        <v>6144</v>
      </c>
      <c r="ERO56" s="2">
        <v>705</v>
      </c>
      <c r="ERP56" s="2">
        <v>9909</v>
      </c>
      <c r="ERQ56" s="2">
        <v>5177</v>
      </c>
      <c r="ERR56" s="2">
        <v>6385</v>
      </c>
      <c r="ERS56" s="2">
        <v>2251</v>
      </c>
      <c r="ERT56" s="2">
        <v>0</v>
      </c>
      <c r="ERU56" s="2">
        <v>1328</v>
      </c>
      <c r="ERV56" s="2">
        <v>43</v>
      </c>
      <c r="ERW56" s="2">
        <v>15164</v>
      </c>
      <c r="ERX56" s="2">
        <v>14188</v>
      </c>
      <c r="ERY56" s="2">
        <v>628</v>
      </c>
      <c r="ERZ56" s="2">
        <v>813</v>
      </c>
      <c r="ESA56" s="2">
        <v>2669</v>
      </c>
      <c r="ESB56" s="2">
        <v>2380</v>
      </c>
      <c r="ESC56" s="2">
        <v>798</v>
      </c>
      <c r="ESD56" s="2">
        <v>1265</v>
      </c>
      <c r="ESE56" s="2">
        <v>253</v>
      </c>
      <c r="ESF56" s="2">
        <v>2978</v>
      </c>
      <c r="ESG56" s="2">
        <v>914</v>
      </c>
      <c r="ESH56" s="2">
        <v>1130</v>
      </c>
      <c r="ESI56" s="2">
        <v>166621</v>
      </c>
      <c r="ESJ56" s="2">
        <v>0</v>
      </c>
      <c r="ESK56" s="2">
        <v>47</v>
      </c>
      <c r="ESL56" s="2">
        <v>458</v>
      </c>
      <c r="ESM56" s="2">
        <v>1105</v>
      </c>
      <c r="ESN56" s="2">
        <v>172</v>
      </c>
      <c r="ESO56" s="2">
        <v>9061</v>
      </c>
      <c r="ESP56" s="2">
        <v>636</v>
      </c>
      <c r="ESQ56" s="2">
        <v>4654</v>
      </c>
      <c r="ESR56" s="2">
        <v>5</v>
      </c>
      <c r="ESS56" s="2">
        <v>5805</v>
      </c>
      <c r="EST56" s="2">
        <v>67</v>
      </c>
      <c r="ESU56" s="2">
        <v>11026</v>
      </c>
      <c r="ESV56" s="2">
        <v>169</v>
      </c>
      <c r="ESW56" s="2">
        <v>0</v>
      </c>
      <c r="ESX56" s="2">
        <v>6482</v>
      </c>
      <c r="ESY56" s="2">
        <v>4219</v>
      </c>
      <c r="ESZ56" s="2">
        <v>351</v>
      </c>
      <c r="ETA56" s="2">
        <v>835</v>
      </c>
      <c r="ETB56" s="2">
        <v>880</v>
      </c>
      <c r="ETC56" s="2">
        <v>4398</v>
      </c>
      <c r="ETD56" s="2">
        <v>2416</v>
      </c>
      <c r="ETE56" s="2">
        <v>0</v>
      </c>
      <c r="ETF56" s="2">
        <v>3997</v>
      </c>
      <c r="ETG56" s="2">
        <v>4883</v>
      </c>
      <c r="ETH56" s="2">
        <v>933</v>
      </c>
      <c r="ETI56" s="2">
        <v>2282</v>
      </c>
      <c r="ETJ56" s="2">
        <v>885</v>
      </c>
      <c r="ETK56" s="2">
        <v>5599</v>
      </c>
      <c r="ETL56" s="2">
        <v>903</v>
      </c>
      <c r="ETM56" s="2">
        <v>5400</v>
      </c>
      <c r="ETN56" s="2">
        <v>11947</v>
      </c>
      <c r="ETO56" s="2">
        <v>91</v>
      </c>
      <c r="ETP56" s="2">
        <v>22076</v>
      </c>
      <c r="ETQ56" s="2">
        <v>16425</v>
      </c>
      <c r="ETR56" s="2">
        <v>140120</v>
      </c>
      <c r="ETS56" s="2">
        <v>1816</v>
      </c>
      <c r="ETT56" s="2">
        <v>2936</v>
      </c>
      <c r="ETU56" s="2">
        <v>607</v>
      </c>
      <c r="ETV56" s="2">
        <v>4937</v>
      </c>
      <c r="ETW56" s="2">
        <v>39697</v>
      </c>
      <c r="ETX56" s="2">
        <v>12219</v>
      </c>
      <c r="ETY56" s="2">
        <v>17177</v>
      </c>
      <c r="ETZ56" s="2">
        <v>6097</v>
      </c>
      <c r="EUA56" s="2">
        <v>0</v>
      </c>
      <c r="EUB56" s="2">
        <v>31</v>
      </c>
      <c r="EUC56" s="2">
        <v>367</v>
      </c>
      <c r="EUD56" s="2">
        <v>636</v>
      </c>
      <c r="EUE56" s="2">
        <v>0</v>
      </c>
      <c r="EUF56" s="2">
        <v>14196</v>
      </c>
      <c r="EUG56" s="2">
        <v>308</v>
      </c>
      <c r="EUH56" s="2">
        <v>454</v>
      </c>
      <c r="EUI56" s="2">
        <v>5</v>
      </c>
      <c r="EUJ56" s="2">
        <v>0</v>
      </c>
      <c r="EUK56" s="2">
        <v>1606</v>
      </c>
      <c r="EUL56" s="2">
        <v>1466</v>
      </c>
      <c r="EUM56" s="2" t="s">
        <v>5</v>
      </c>
      <c r="EUN56" s="2" t="s">
        <v>5</v>
      </c>
      <c r="EUO56" s="2">
        <v>290</v>
      </c>
      <c r="EUP56" s="2">
        <v>5368</v>
      </c>
      <c r="EUQ56" s="2">
        <v>4045</v>
      </c>
      <c r="EUR56" s="2" t="s">
        <v>5</v>
      </c>
      <c r="EUS56" s="2">
        <v>1782</v>
      </c>
      <c r="EUT56" s="2">
        <v>0</v>
      </c>
      <c r="EUU56" s="2">
        <v>0</v>
      </c>
      <c r="EUV56" s="2">
        <v>1105</v>
      </c>
      <c r="EUW56" s="2">
        <v>11188</v>
      </c>
      <c r="EUX56" s="2">
        <v>25389</v>
      </c>
      <c r="EUY56" s="2">
        <v>73</v>
      </c>
      <c r="EUZ56" s="2" t="s">
        <v>5</v>
      </c>
      <c r="EVA56" s="2">
        <v>0</v>
      </c>
      <c r="EVB56" s="2">
        <v>374</v>
      </c>
      <c r="EVC56" s="2">
        <v>802</v>
      </c>
      <c r="EVD56" s="2">
        <v>2911</v>
      </c>
      <c r="EVE56" s="2">
        <v>103</v>
      </c>
      <c r="EVF56" s="2">
        <v>39000</v>
      </c>
      <c r="EVG56" s="2">
        <v>0</v>
      </c>
      <c r="EVH56" s="2">
        <v>0</v>
      </c>
      <c r="EVI56" s="2">
        <v>4324</v>
      </c>
      <c r="EVJ56" s="2">
        <v>42407</v>
      </c>
      <c r="EVK56" s="2">
        <v>10582</v>
      </c>
      <c r="EVL56" s="2">
        <v>166</v>
      </c>
      <c r="EVM56" s="2">
        <v>0</v>
      </c>
      <c r="EVN56" s="2">
        <v>0</v>
      </c>
      <c r="EVO56" s="2">
        <v>0</v>
      </c>
      <c r="EVP56" s="2">
        <v>0</v>
      </c>
      <c r="EVQ56" s="2">
        <v>92</v>
      </c>
      <c r="EVR56" s="2">
        <v>0</v>
      </c>
      <c r="EVS56" s="2">
        <v>21367</v>
      </c>
      <c r="EVT56" s="2">
        <v>10680</v>
      </c>
      <c r="EVU56" s="2">
        <v>2088</v>
      </c>
      <c r="EVV56" s="2">
        <v>0</v>
      </c>
      <c r="EVW56" s="2">
        <v>0</v>
      </c>
      <c r="EVX56" s="2">
        <v>300</v>
      </c>
      <c r="EVY56" s="2">
        <v>363</v>
      </c>
      <c r="EVZ56" s="2">
        <v>6</v>
      </c>
      <c r="EWA56" s="2">
        <v>459</v>
      </c>
      <c r="EWB56" s="2">
        <v>9698</v>
      </c>
      <c r="EWC56" s="2">
        <v>0</v>
      </c>
      <c r="EWD56" s="2">
        <v>412</v>
      </c>
      <c r="EWE56" s="2">
        <v>5408</v>
      </c>
      <c r="EWF56" s="2">
        <v>107</v>
      </c>
      <c r="EWG56" s="2">
        <v>35686</v>
      </c>
      <c r="EWH56" s="2">
        <v>0</v>
      </c>
      <c r="EWI56" s="2">
        <v>474000</v>
      </c>
      <c r="EWJ56" s="2">
        <v>23</v>
      </c>
      <c r="EWK56" s="2">
        <v>625</v>
      </c>
      <c r="EWL56" s="2">
        <v>2176</v>
      </c>
      <c r="EWM56" s="2">
        <v>0</v>
      </c>
      <c r="EWN56" s="2">
        <v>3540</v>
      </c>
      <c r="EWO56" s="2">
        <v>0</v>
      </c>
      <c r="EWP56" s="2">
        <v>4138</v>
      </c>
      <c r="EWQ56" s="2">
        <v>15329</v>
      </c>
      <c r="EWR56" s="2">
        <v>13872</v>
      </c>
      <c r="EWS56" s="2">
        <v>34184</v>
      </c>
      <c r="EWT56" s="2">
        <v>5209</v>
      </c>
      <c r="EWU56" s="2">
        <v>0</v>
      </c>
      <c r="EWV56" s="2">
        <v>2733</v>
      </c>
      <c r="EWW56" s="2">
        <v>262</v>
      </c>
      <c r="EWX56" s="2">
        <v>21</v>
      </c>
      <c r="EWY56" s="2">
        <v>4029</v>
      </c>
      <c r="EWZ56" s="2">
        <v>258</v>
      </c>
      <c r="EXA56" s="2">
        <v>1026</v>
      </c>
      <c r="EXB56" s="2">
        <v>4176</v>
      </c>
      <c r="EXC56" s="2">
        <v>231</v>
      </c>
      <c r="EXD56" s="2">
        <v>0</v>
      </c>
      <c r="EXE56" s="2">
        <v>238</v>
      </c>
      <c r="EXF56" s="2">
        <v>1522</v>
      </c>
      <c r="EXG56" s="2">
        <v>0</v>
      </c>
      <c r="EXH56" s="2">
        <v>0</v>
      </c>
      <c r="EXI56" s="2">
        <v>6895</v>
      </c>
      <c r="EXJ56" s="2">
        <v>0</v>
      </c>
      <c r="EXK56" s="2">
        <v>154</v>
      </c>
      <c r="EXL56" s="2">
        <v>548</v>
      </c>
      <c r="EXM56" s="2" t="s">
        <v>5</v>
      </c>
      <c r="EXN56" s="2">
        <v>1178</v>
      </c>
      <c r="EXO56" s="2">
        <v>300</v>
      </c>
      <c r="EXP56" s="2">
        <v>2686</v>
      </c>
      <c r="EXQ56" s="2">
        <v>0</v>
      </c>
      <c r="EXR56" s="2">
        <v>1826</v>
      </c>
      <c r="EXS56" s="2">
        <v>63512</v>
      </c>
      <c r="EXT56" s="2" t="s">
        <v>5</v>
      </c>
      <c r="EXU56" s="2">
        <v>888</v>
      </c>
      <c r="EXV56" s="2">
        <v>6380</v>
      </c>
      <c r="EXW56" s="2">
        <v>0</v>
      </c>
      <c r="EXX56" s="2">
        <v>36970</v>
      </c>
      <c r="EXY56" s="2">
        <v>0</v>
      </c>
      <c r="EXZ56" s="2">
        <v>1091</v>
      </c>
      <c r="EYA56" s="2">
        <v>0</v>
      </c>
      <c r="EYB56" s="2">
        <v>1578</v>
      </c>
      <c r="EYC56" s="2">
        <v>163</v>
      </c>
      <c r="EYD56" s="2">
        <v>5118</v>
      </c>
      <c r="EYE56" s="2">
        <v>7954</v>
      </c>
      <c r="EYF56" s="2">
        <v>592</v>
      </c>
      <c r="EYG56" s="2">
        <v>2</v>
      </c>
      <c r="EYH56" s="2">
        <v>560</v>
      </c>
      <c r="EYI56" s="2">
        <v>7139</v>
      </c>
      <c r="EYJ56" s="2">
        <v>1</v>
      </c>
      <c r="EYK56" s="2">
        <v>83</v>
      </c>
      <c r="EYL56" s="2">
        <v>1529</v>
      </c>
      <c r="EYM56" s="2">
        <v>1323</v>
      </c>
      <c r="EYN56" s="2">
        <v>0</v>
      </c>
      <c r="EYO56" s="2">
        <v>15055</v>
      </c>
      <c r="EYP56" s="2">
        <v>758</v>
      </c>
      <c r="EYQ56" s="2">
        <v>448</v>
      </c>
      <c r="EYR56" s="2">
        <v>321</v>
      </c>
      <c r="EYS56" s="2">
        <v>4616</v>
      </c>
      <c r="EYT56" s="2">
        <v>2658</v>
      </c>
      <c r="EYU56" s="2">
        <v>1014</v>
      </c>
      <c r="EYV56" s="2">
        <v>0</v>
      </c>
      <c r="EYW56" s="2">
        <v>55</v>
      </c>
      <c r="EYX56" s="2">
        <v>48</v>
      </c>
      <c r="EYY56" s="2">
        <v>453</v>
      </c>
      <c r="EYZ56" s="2">
        <v>0</v>
      </c>
      <c r="EZA56" s="2">
        <v>299</v>
      </c>
      <c r="EZB56" s="2" t="s">
        <v>5</v>
      </c>
      <c r="EZC56" s="2">
        <v>10328</v>
      </c>
      <c r="EZD56" s="2">
        <v>5942</v>
      </c>
      <c r="EZE56" s="2">
        <v>0</v>
      </c>
      <c r="EZF56" s="2">
        <v>1000</v>
      </c>
      <c r="EZG56" s="2">
        <v>34541</v>
      </c>
      <c r="EZH56" s="2">
        <v>8938</v>
      </c>
      <c r="EZI56" s="2">
        <v>902</v>
      </c>
      <c r="EZJ56" s="2">
        <v>1850</v>
      </c>
      <c r="EZK56" s="2">
        <v>2552</v>
      </c>
      <c r="EZL56" s="2">
        <v>66842</v>
      </c>
      <c r="EZM56" s="2">
        <v>0</v>
      </c>
      <c r="EZN56" s="2">
        <v>2309</v>
      </c>
      <c r="EZO56" s="2">
        <v>0</v>
      </c>
      <c r="EZP56" s="2">
        <v>31463</v>
      </c>
      <c r="EZQ56" s="2">
        <v>861</v>
      </c>
      <c r="EZR56" s="2">
        <v>203</v>
      </c>
      <c r="EZS56" s="2">
        <v>43</v>
      </c>
      <c r="EZT56" s="2">
        <v>0</v>
      </c>
      <c r="EZU56" s="2">
        <v>10381</v>
      </c>
      <c r="EZV56" s="2">
        <v>4044</v>
      </c>
      <c r="EZW56" s="2">
        <v>2992</v>
      </c>
      <c r="EZX56" s="2">
        <v>0</v>
      </c>
      <c r="EZY56" s="2">
        <v>3770</v>
      </c>
      <c r="EZZ56" s="2">
        <v>979</v>
      </c>
      <c r="FAA56" s="2">
        <v>0</v>
      </c>
      <c r="FAB56" s="2">
        <v>1917</v>
      </c>
      <c r="FAC56" s="2">
        <v>473</v>
      </c>
      <c r="FAD56" s="2">
        <v>0</v>
      </c>
      <c r="FAE56" s="2" t="s">
        <v>5</v>
      </c>
      <c r="FAF56" s="2">
        <v>1240</v>
      </c>
      <c r="FAG56" s="2">
        <v>0</v>
      </c>
      <c r="FAH56" s="2">
        <v>111788</v>
      </c>
      <c r="FAI56" s="2">
        <v>699</v>
      </c>
      <c r="FAJ56" s="2">
        <v>69517</v>
      </c>
      <c r="FAK56" s="2">
        <v>3363</v>
      </c>
      <c r="FAL56" s="2">
        <v>18375</v>
      </c>
      <c r="FAM56" s="2">
        <v>6410</v>
      </c>
      <c r="FAN56" s="2">
        <v>341</v>
      </c>
      <c r="FAO56" s="2">
        <v>4</v>
      </c>
      <c r="FAP56" s="2">
        <v>964</v>
      </c>
      <c r="FAQ56" s="2">
        <v>5148</v>
      </c>
      <c r="FAR56" s="2">
        <v>0</v>
      </c>
      <c r="FAS56" s="2">
        <v>0</v>
      </c>
      <c r="FAT56" s="2">
        <v>0</v>
      </c>
      <c r="FAU56" s="2">
        <v>0</v>
      </c>
      <c r="FAV56" s="2">
        <v>722</v>
      </c>
      <c r="FAW56" s="2">
        <v>260</v>
      </c>
      <c r="FAX56" s="2">
        <v>864</v>
      </c>
      <c r="FAY56" s="2">
        <v>552</v>
      </c>
      <c r="FAZ56" s="2">
        <v>138</v>
      </c>
      <c r="FBA56" s="2">
        <v>11028</v>
      </c>
      <c r="FBB56" s="2">
        <v>437</v>
      </c>
      <c r="FBC56" s="2">
        <v>313</v>
      </c>
      <c r="FBD56" s="2">
        <v>87</v>
      </c>
      <c r="FBE56" s="2">
        <v>1171</v>
      </c>
      <c r="FBF56" s="2">
        <v>497</v>
      </c>
      <c r="FBG56" s="2">
        <v>1945</v>
      </c>
      <c r="FBH56" s="2">
        <v>0</v>
      </c>
      <c r="FBI56" s="2">
        <v>51478</v>
      </c>
      <c r="FBJ56" s="2">
        <v>19537</v>
      </c>
      <c r="FBK56" s="2">
        <v>0</v>
      </c>
      <c r="FBL56" s="2" t="s">
        <v>5</v>
      </c>
      <c r="FBM56" s="2" t="s">
        <v>5</v>
      </c>
      <c r="FBN56" s="2">
        <v>288</v>
      </c>
      <c r="FBO56" s="2">
        <v>10018</v>
      </c>
      <c r="FBP56" s="2">
        <v>2440</v>
      </c>
      <c r="FBQ56" s="2">
        <v>109627</v>
      </c>
      <c r="FBR56" s="2">
        <v>1552</v>
      </c>
      <c r="FBS56" s="2">
        <v>653</v>
      </c>
      <c r="FBT56" s="2">
        <v>653</v>
      </c>
      <c r="FBU56" s="2" t="s">
        <v>5</v>
      </c>
      <c r="FBV56" s="2">
        <v>875</v>
      </c>
      <c r="FBW56" s="2">
        <v>0</v>
      </c>
      <c r="FBX56" s="2">
        <v>0</v>
      </c>
      <c r="FBY56" s="2">
        <v>5922</v>
      </c>
      <c r="FBZ56" s="2">
        <v>298</v>
      </c>
      <c r="FCA56" s="2">
        <v>1269</v>
      </c>
      <c r="FCB56" s="2">
        <v>0</v>
      </c>
      <c r="FCC56" s="2">
        <v>58</v>
      </c>
      <c r="FCD56" s="2">
        <v>5112</v>
      </c>
      <c r="FCE56" s="2">
        <v>29827</v>
      </c>
      <c r="FCF56" s="2">
        <v>10758</v>
      </c>
      <c r="FCG56" s="2">
        <v>104486</v>
      </c>
      <c r="FCH56" s="2">
        <v>743</v>
      </c>
      <c r="FCI56" s="2">
        <v>11</v>
      </c>
      <c r="FCJ56" s="2">
        <v>1126</v>
      </c>
      <c r="FCK56" s="2">
        <v>10</v>
      </c>
      <c r="FCL56" s="2">
        <v>208049</v>
      </c>
      <c r="FCM56" s="2">
        <v>17734</v>
      </c>
      <c r="FCN56" s="2">
        <v>4566</v>
      </c>
      <c r="FCO56" s="2" t="s">
        <v>5</v>
      </c>
      <c r="FCP56" s="2">
        <v>282</v>
      </c>
      <c r="FCQ56" s="2">
        <v>0</v>
      </c>
      <c r="FCR56" s="2" t="s">
        <v>5</v>
      </c>
      <c r="FCS56" s="2">
        <v>6135</v>
      </c>
      <c r="FCT56" s="2">
        <v>0</v>
      </c>
      <c r="FCU56" s="2">
        <v>6577</v>
      </c>
      <c r="FCV56" s="2">
        <v>434</v>
      </c>
      <c r="FCW56" s="2">
        <v>81</v>
      </c>
      <c r="FCX56" s="2">
        <v>412</v>
      </c>
      <c r="FCY56" s="2">
        <v>16926</v>
      </c>
      <c r="FCZ56" s="2">
        <v>943</v>
      </c>
      <c r="FDA56" s="2">
        <v>32888</v>
      </c>
      <c r="FDB56" s="2">
        <v>10377</v>
      </c>
      <c r="FDC56" s="2">
        <v>566</v>
      </c>
      <c r="FDD56" s="2">
        <v>3416</v>
      </c>
      <c r="FDE56" s="2">
        <v>1559</v>
      </c>
      <c r="FDF56" s="2">
        <v>189</v>
      </c>
      <c r="FDG56" s="2">
        <v>1134</v>
      </c>
      <c r="FDH56" s="2">
        <v>0</v>
      </c>
      <c r="FDI56" s="2">
        <v>270</v>
      </c>
      <c r="FDJ56" s="2">
        <v>78025</v>
      </c>
      <c r="FDK56" s="2">
        <v>75939</v>
      </c>
      <c r="FDL56" s="2">
        <v>1033</v>
      </c>
      <c r="FDM56" s="2">
        <v>0</v>
      </c>
      <c r="FDN56" s="2">
        <v>82816</v>
      </c>
      <c r="FDO56" s="2">
        <v>30230</v>
      </c>
      <c r="FDP56" s="2">
        <v>29501</v>
      </c>
      <c r="FDQ56" s="2" t="s">
        <v>5</v>
      </c>
      <c r="FDR56" s="2">
        <v>211903</v>
      </c>
      <c r="FDS56" s="2">
        <v>38</v>
      </c>
      <c r="FDT56" s="2">
        <v>419</v>
      </c>
      <c r="FDU56" s="2">
        <v>1444</v>
      </c>
      <c r="FDV56" s="2">
        <v>3827</v>
      </c>
      <c r="FDW56" s="2">
        <v>10888</v>
      </c>
      <c r="FDX56" s="2">
        <v>144541</v>
      </c>
      <c r="FDY56" s="2">
        <v>2256</v>
      </c>
      <c r="FDZ56" s="2">
        <v>282</v>
      </c>
      <c r="FEA56" s="2">
        <v>0</v>
      </c>
      <c r="FEB56" s="2">
        <v>0</v>
      </c>
      <c r="FEC56" s="2">
        <v>816</v>
      </c>
      <c r="FED56" s="2">
        <v>720</v>
      </c>
      <c r="FEE56" s="2">
        <v>128</v>
      </c>
      <c r="FEF56" s="2">
        <v>622</v>
      </c>
      <c r="FEG56" s="2">
        <v>3068</v>
      </c>
      <c r="FEH56" s="2">
        <v>0</v>
      </c>
      <c r="FEI56" s="2">
        <v>1245</v>
      </c>
      <c r="FEJ56" s="2">
        <v>19229</v>
      </c>
      <c r="FEK56" s="2">
        <v>2477</v>
      </c>
      <c r="FEL56" s="2">
        <v>5759</v>
      </c>
      <c r="FEM56" s="2">
        <v>823</v>
      </c>
      <c r="FEN56" s="2">
        <v>0</v>
      </c>
      <c r="FEO56" s="2">
        <v>0</v>
      </c>
      <c r="FEP56" s="2">
        <v>16854</v>
      </c>
      <c r="FEQ56" s="2">
        <v>658</v>
      </c>
      <c r="FER56" s="2">
        <v>3866</v>
      </c>
      <c r="FES56" s="2">
        <v>427</v>
      </c>
      <c r="FET56" s="2">
        <v>0</v>
      </c>
      <c r="FEU56" s="2">
        <v>0</v>
      </c>
      <c r="FEV56" s="2">
        <v>0</v>
      </c>
      <c r="FEW56" s="2">
        <v>4479</v>
      </c>
      <c r="FEX56" s="2">
        <v>427</v>
      </c>
      <c r="FEY56" s="2">
        <v>0</v>
      </c>
      <c r="FEZ56" s="2">
        <v>475</v>
      </c>
      <c r="FFA56" s="2">
        <v>0</v>
      </c>
      <c r="FFB56" s="2">
        <v>7926</v>
      </c>
      <c r="FFC56" s="2">
        <v>671</v>
      </c>
      <c r="FFD56" s="2">
        <v>0</v>
      </c>
      <c r="FFE56" s="2">
        <v>0</v>
      </c>
      <c r="FFF56" s="2">
        <v>162</v>
      </c>
      <c r="FFG56" s="2">
        <v>1440</v>
      </c>
      <c r="FFH56" s="2">
        <v>0</v>
      </c>
      <c r="FFI56" s="2">
        <v>4368</v>
      </c>
      <c r="FFJ56" s="2">
        <v>0</v>
      </c>
      <c r="FFK56" s="2">
        <v>0</v>
      </c>
      <c r="FFL56" s="2">
        <v>47</v>
      </c>
      <c r="FFM56" s="2">
        <v>68</v>
      </c>
      <c r="FFN56" s="2">
        <v>128</v>
      </c>
      <c r="FFO56" s="2">
        <v>121</v>
      </c>
      <c r="FFP56" s="2">
        <v>66</v>
      </c>
      <c r="FFQ56" s="2">
        <v>2543</v>
      </c>
      <c r="FFR56" s="2">
        <v>3078</v>
      </c>
      <c r="FFS56" s="2">
        <v>3123</v>
      </c>
      <c r="FFT56" s="2">
        <v>159</v>
      </c>
      <c r="FFU56" s="2">
        <v>7019</v>
      </c>
      <c r="FFV56" s="2">
        <v>20</v>
      </c>
      <c r="FFW56" s="2">
        <v>0</v>
      </c>
      <c r="FFX56" s="2">
        <v>3956</v>
      </c>
      <c r="FFY56" s="2">
        <v>0</v>
      </c>
      <c r="FFZ56" s="2">
        <v>143</v>
      </c>
      <c r="FGA56" s="2">
        <v>11286</v>
      </c>
      <c r="FGB56" s="2">
        <v>0</v>
      </c>
      <c r="FGC56" s="2">
        <v>0</v>
      </c>
      <c r="FGD56" s="2">
        <v>1193</v>
      </c>
      <c r="FGE56" s="2">
        <v>10489</v>
      </c>
      <c r="FGF56" s="2">
        <v>4</v>
      </c>
      <c r="FGG56" s="2">
        <v>0</v>
      </c>
      <c r="FGH56" s="2">
        <v>1257</v>
      </c>
      <c r="FGI56" s="2">
        <v>358</v>
      </c>
      <c r="FGJ56" s="2">
        <v>2608</v>
      </c>
      <c r="FGK56" s="2">
        <v>337</v>
      </c>
      <c r="FGL56" s="2">
        <v>58</v>
      </c>
      <c r="FGM56" s="2">
        <v>7552</v>
      </c>
      <c r="FGN56" s="2">
        <v>10</v>
      </c>
      <c r="FGO56" s="2">
        <v>22</v>
      </c>
      <c r="FGP56" s="2">
        <v>17138</v>
      </c>
      <c r="FGQ56" s="2">
        <v>1078</v>
      </c>
      <c r="FGR56" s="2">
        <v>673</v>
      </c>
      <c r="FGS56" s="2">
        <v>597</v>
      </c>
      <c r="FGT56" s="2">
        <v>14198</v>
      </c>
      <c r="FGU56" s="2">
        <v>1589</v>
      </c>
      <c r="FGV56" s="2">
        <v>988</v>
      </c>
      <c r="FGW56" s="2">
        <v>0</v>
      </c>
      <c r="FGX56" s="2">
        <v>0</v>
      </c>
      <c r="FGY56" s="2">
        <v>608</v>
      </c>
      <c r="FGZ56" s="2">
        <v>2427</v>
      </c>
      <c r="FHA56" s="2">
        <v>2945</v>
      </c>
      <c r="FHB56" s="2">
        <v>21938</v>
      </c>
      <c r="FHC56" s="2">
        <v>18617</v>
      </c>
      <c r="FHD56" s="2">
        <v>418</v>
      </c>
      <c r="FHE56" s="2">
        <v>0</v>
      </c>
      <c r="FHF56" s="2">
        <v>15153</v>
      </c>
      <c r="FHG56" s="2">
        <v>424</v>
      </c>
      <c r="FHH56" s="2">
        <v>657</v>
      </c>
      <c r="FHI56" s="2">
        <v>2229</v>
      </c>
      <c r="FHJ56" s="2">
        <v>6878</v>
      </c>
      <c r="FHK56" s="2">
        <v>18255</v>
      </c>
      <c r="FHL56" s="2">
        <v>2687</v>
      </c>
      <c r="FHM56" s="2">
        <v>0</v>
      </c>
      <c r="FHN56" s="2">
        <v>72091</v>
      </c>
      <c r="FHO56" s="2">
        <v>15279</v>
      </c>
      <c r="FHP56" s="2">
        <v>138616</v>
      </c>
      <c r="FHQ56" s="2">
        <v>35</v>
      </c>
      <c r="FHR56" s="2">
        <v>3339</v>
      </c>
      <c r="FHS56" s="2">
        <v>62244</v>
      </c>
      <c r="FHT56" s="2">
        <v>8916</v>
      </c>
      <c r="FHU56" s="2">
        <v>28587</v>
      </c>
      <c r="FHV56" s="2">
        <v>27907</v>
      </c>
      <c r="FHW56" s="2">
        <v>7560</v>
      </c>
      <c r="FHX56" s="2">
        <v>6882</v>
      </c>
      <c r="FHY56" s="2">
        <v>3259</v>
      </c>
      <c r="FHZ56" s="2" t="s">
        <v>5</v>
      </c>
      <c r="FIA56" s="2">
        <v>112140</v>
      </c>
      <c r="FIB56" s="2">
        <v>5</v>
      </c>
      <c r="FIC56" s="2">
        <v>1159</v>
      </c>
      <c r="FID56" s="2">
        <v>0</v>
      </c>
      <c r="FIE56" s="2">
        <v>1754000</v>
      </c>
      <c r="FIF56" s="2">
        <v>3306659</v>
      </c>
      <c r="FIG56" s="2">
        <v>13658</v>
      </c>
      <c r="FIH56" s="2">
        <v>8455</v>
      </c>
      <c r="FII56" s="2">
        <v>4619</v>
      </c>
      <c r="FIJ56" s="2">
        <v>11348</v>
      </c>
      <c r="FIK56" s="2">
        <v>26378</v>
      </c>
      <c r="FIL56" s="2">
        <v>92758</v>
      </c>
      <c r="FIM56" s="2">
        <v>4238</v>
      </c>
      <c r="FIN56" s="2">
        <v>201620</v>
      </c>
      <c r="FIO56" s="2">
        <v>2150</v>
      </c>
      <c r="FIP56" s="2" t="s">
        <v>5</v>
      </c>
      <c r="FIQ56" s="2">
        <v>40833</v>
      </c>
      <c r="FIR56" s="2">
        <v>0</v>
      </c>
      <c r="FIS56" s="2">
        <v>25325</v>
      </c>
      <c r="FIT56" s="2" t="s">
        <v>5</v>
      </c>
      <c r="FIU56" s="2" t="s">
        <v>5</v>
      </c>
      <c r="FIV56" s="2">
        <v>1786</v>
      </c>
      <c r="FIW56" s="2">
        <v>104</v>
      </c>
      <c r="FIX56" s="2">
        <v>0</v>
      </c>
      <c r="FIY56" s="2">
        <v>117496</v>
      </c>
      <c r="FIZ56" s="2">
        <v>0</v>
      </c>
      <c r="FJA56" s="2">
        <v>9227</v>
      </c>
      <c r="FJB56" s="2">
        <v>93822</v>
      </c>
      <c r="FJC56" s="2">
        <v>6824</v>
      </c>
      <c r="FJD56" s="2">
        <v>1124000</v>
      </c>
      <c r="FJE56" s="2">
        <v>306</v>
      </c>
      <c r="FJF56" s="2" t="s">
        <v>5</v>
      </c>
      <c r="FJG56" s="2" t="s">
        <v>5</v>
      </c>
      <c r="FJH56" s="2">
        <v>10000</v>
      </c>
      <c r="FJI56" s="2">
        <v>17356</v>
      </c>
      <c r="FJJ56" s="2" t="s">
        <v>5</v>
      </c>
      <c r="FJK56" s="2">
        <v>1305151</v>
      </c>
      <c r="FJL56" s="2">
        <v>2660</v>
      </c>
      <c r="FJM56" s="2">
        <v>7647</v>
      </c>
      <c r="FJN56" s="2">
        <v>11555</v>
      </c>
      <c r="FJO56" s="2" t="s">
        <v>5</v>
      </c>
      <c r="FJP56" s="2">
        <v>9394</v>
      </c>
      <c r="FJQ56" s="2">
        <v>1057000</v>
      </c>
      <c r="FJR56" s="2">
        <v>3376</v>
      </c>
      <c r="FJS56" s="2" t="s">
        <v>5</v>
      </c>
      <c r="FJT56" s="2">
        <v>44250</v>
      </c>
      <c r="FJU56" s="2">
        <v>81730</v>
      </c>
      <c r="FJV56" s="2">
        <v>4022</v>
      </c>
      <c r="FJW56" s="2">
        <v>9</v>
      </c>
      <c r="FJX56" s="2">
        <v>18036</v>
      </c>
      <c r="FJY56" s="2">
        <v>0</v>
      </c>
      <c r="FJZ56" s="2">
        <v>2184</v>
      </c>
      <c r="FKA56" s="2">
        <v>835261</v>
      </c>
      <c r="FKB56" s="2">
        <v>224904</v>
      </c>
      <c r="FKC56" s="2">
        <v>2001</v>
      </c>
      <c r="FKD56" s="2">
        <v>18573</v>
      </c>
      <c r="FKE56" s="2">
        <v>1846</v>
      </c>
      <c r="FKF56" s="2">
        <v>1122</v>
      </c>
      <c r="FKG56" s="2">
        <v>25142</v>
      </c>
      <c r="FKH56" s="2">
        <v>83801</v>
      </c>
      <c r="FKI56" s="2">
        <v>7536638</v>
      </c>
      <c r="FKJ56" s="2">
        <v>253291</v>
      </c>
      <c r="FKK56" s="2">
        <v>0</v>
      </c>
      <c r="FKL56" s="2">
        <v>4420</v>
      </c>
      <c r="FKM56" s="2">
        <v>7317</v>
      </c>
      <c r="FKN56" s="2">
        <v>554</v>
      </c>
      <c r="FKO56" s="2">
        <v>0</v>
      </c>
      <c r="FKP56" s="2">
        <v>1867</v>
      </c>
      <c r="FKQ56" s="2" t="s">
        <v>5</v>
      </c>
      <c r="FKR56" s="2">
        <v>13084</v>
      </c>
      <c r="FKS56" s="2">
        <v>36</v>
      </c>
      <c r="FKT56" s="2">
        <v>418</v>
      </c>
      <c r="FKU56" s="2">
        <v>6796</v>
      </c>
      <c r="FKV56" s="2">
        <v>24608</v>
      </c>
      <c r="FKW56" s="2">
        <v>961</v>
      </c>
      <c r="FKX56" s="2">
        <v>610</v>
      </c>
      <c r="FKY56" s="2">
        <v>22894</v>
      </c>
      <c r="FKZ56" s="2">
        <v>1441</v>
      </c>
      <c r="FLA56" s="2">
        <v>0</v>
      </c>
      <c r="FLB56" s="2">
        <v>1492</v>
      </c>
      <c r="FLC56" s="2">
        <v>680</v>
      </c>
      <c r="FLD56" s="2">
        <v>2907</v>
      </c>
      <c r="FLE56" s="2">
        <v>1745</v>
      </c>
      <c r="FLF56" s="2">
        <v>37789</v>
      </c>
      <c r="FLG56" s="2">
        <v>238</v>
      </c>
      <c r="FLH56" s="2">
        <v>1278</v>
      </c>
      <c r="FLI56" s="2">
        <v>1018</v>
      </c>
      <c r="FLJ56" s="2">
        <v>272</v>
      </c>
      <c r="FLK56" s="2">
        <v>3545</v>
      </c>
      <c r="FLL56" s="2">
        <v>0</v>
      </c>
      <c r="FLM56" s="2">
        <v>13968</v>
      </c>
      <c r="FLN56" s="2">
        <v>0</v>
      </c>
      <c r="FLO56" s="2">
        <v>324</v>
      </c>
      <c r="FLP56" s="2">
        <v>526</v>
      </c>
      <c r="FLQ56" s="2" t="s">
        <v>5</v>
      </c>
      <c r="FLR56" s="2">
        <v>6643</v>
      </c>
      <c r="FLS56" s="2">
        <v>2651</v>
      </c>
      <c r="FLT56" s="2">
        <v>252</v>
      </c>
      <c r="FLU56" s="2">
        <v>1565</v>
      </c>
      <c r="FLV56" s="2">
        <v>168</v>
      </c>
      <c r="FLW56" s="2">
        <v>357</v>
      </c>
      <c r="FLX56" s="2">
        <v>1721</v>
      </c>
      <c r="FLY56" s="2">
        <v>13059</v>
      </c>
      <c r="FLZ56" s="2">
        <v>10649</v>
      </c>
      <c r="FMA56" s="2">
        <v>2111</v>
      </c>
      <c r="FMB56" s="2">
        <v>795</v>
      </c>
      <c r="FMC56" s="2">
        <v>68453</v>
      </c>
      <c r="FMD56" s="2">
        <v>74</v>
      </c>
      <c r="FME56" s="2">
        <v>5450</v>
      </c>
      <c r="FMF56" s="2">
        <v>97276</v>
      </c>
      <c r="FMG56" s="2">
        <v>3101</v>
      </c>
      <c r="FMH56" s="2">
        <v>4326</v>
      </c>
      <c r="FMI56" s="2">
        <v>0</v>
      </c>
      <c r="FMJ56" s="2">
        <v>512</v>
      </c>
      <c r="FMK56" s="2">
        <v>8674</v>
      </c>
      <c r="FML56" s="2">
        <v>1703</v>
      </c>
      <c r="FMM56" s="2">
        <v>1191</v>
      </c>
      <c r="FMN56" s="2">
        <v>804</v>
      </c>
      <c r="FMO56" s="2">
        <v>7962</v>
      </c>
      <c r="FMP56" s="2">
        <v>12445</v>
      </c>
      <c r="FMQ56" s="2">
        <v>2230</v>
      </c>
      <c r="FMR56" s="2">
        <v>1791</v>
      </c>
      <c r="FMS56" s="2">
        <v>18576</v>
      </c>
      <c r="FMT56" s="2">
        <v>663</v>
      </c>
      <c r="FMU56" s="2">
        <v>20991</v>
      </c>
      <c r="FMV56" s="2">
        <v>3035</v>
      </c>
      <c r="FMW56" s="2">
        <v>468</v>
      </c>
      <c r="FMX56" s="2">
        <v>52134</v>
      </c>
      <c r="FMY56" s="2">
        <v>16247</v>
      </c>
      <c r="FMZ56" s="2">
        <v>45800</v>
      </c>
      <c r="FNA56" s="2">
        <v>0</v>
      </c>
      <c r="FNB56" s="2">
        <v>224</v>
      </c>
      <c r="FNC56" s="2">
        <v>0</v>
      </c>
      <c r="FND56" s="2">
        <v>149</v>
      </c>
      <c r="FNE56" s="2">
        <v>33689</v>
      </c>
      <c r="FNF56" s="2">
        <v>55753</v>
      </c>
      <c r="FNG56" s="2">
        <v>70572</v>
      </c>
      <c r="FNH56" s="2">
        <v>85</v>
      </c>
      <c r="FNI56" s="2">
        <v>917</v>
      </c>
      <c r="FNJ56" s="2">
        <v>235</v>
      </c>
      <c r="FNK56" s="2">
        <v>5724</v>
      </c>
      <c r="FNL56" s="2" t="s">
        <v>5</v>
      </c>
      <c r="FNM56" s="2">
        <v>2773</v>
      </c>
      <c r="FNN56" s="2">
        <v>1590</v>
      </c>
      <c r="FNO56" s="2">
        <v>7388</v>
      </c>
      <c r="FNP56" s="2">
        <v>446</v>
      </c>
      <c r="FNQ56" s="2">
        <v>1153</v>
      </c>
      <c r="FNR56" s="2">
        <v>8213</v>
      </c>
      <c r="FNS56" s="2">
        <v>6880</v>
      </c>
      <c r="FNT56" s="2">
        <v>54993</v>
      </c>
      <c r="FNU56" s="2">
        <v>0</v>
      </c>
      <c r="FNV56" s="2">
        <v>4900</v>
      </c>
      <c r="FNW56" s="2">
        <v>432</v>
      </c>
      <c r="FNX56" s="2" t="s">
        <v>5</v>
      </c>
      <c r="FNY56" s="2">
        <v>4104</v>
      </c>
      <c r="FNZ56" s="2">
        <v>425</v>
      </c>
      <c r="FOA56" s="2">
        <v>8751</v>
      </c>
      <c r="FOB56" s="2">
        <v>263574</v>
      </c>
      <c r="FOC56" s="2">
        <v>70519</v>
      </c>
      <c r="FOD56" s="2">
        <v>4459</v>
      </c>
      <c r="FOE56" s="2">
        <v>6038</v>
      </c>
      <c r="FOF56" s="2">
        <v>722</v>
      </c>
      <c r="FOG56" s="2">
        <v>4422</v>
      </c>
      <c r="FOH56" s="2">
        <v>661</v>
      </c>
      <c r="FOI56" s="2">
        <v>151348</v>
      </c>
      <c r="FOJ56" s="2">
        <v>0</v>
      </c>
      <c r="FOK56" s="2">
        <v>192</v>
      </c>
      <c r="FOL56" s="2">
        <v>13048</v>
      </c>
      <c r="FOM56" s="2">
        <v>12873</v>
      </c>
      <c r="FON56" s="2">
        <v>2210</v>
      </c>
      <c r="FOO56" s="2">
        <v>19</v>
      </c>
      <c r="FOP56" s="2">
        <v>1464</v>
      </c>
      <c r="FOQ56" s="2">
        <v>3696</v>
      </c>
      <c r="FOR56" s="2">
        <v>15</v>
      </c>
      <c r="FOS56" s="2">
        <v>353</v>
      </c>
      <c r="FOT56" s="2">
        <v>4281</v>
      </c>
      <c r="FOU56" s="2">
        <v>0</v>
      </c>
      <c r="FOV56" s="2">
        <v>0</v>
      </c>
      <c r="FOW56" s="2">
        <v>2870</v>
      </c>
      <c r="FOX56" s="2">
        <v>16763</v>
      </c>
      <c r="FOY56" s="2">
        <v>0</v>
      </c>
      <c r="FOZ56" s="2">
        <v>64</v>
      </c>
      <c r="FPA56" s="2">
        <v>5201</v>
      </c>
      <c r="FPB56" s="2">
        <v>851</v>
      </c>
      <c r="FPC56" s="2">
        <v>326</v>
      </c>
      <c r="FPD56" s="2">
        <v>1415</v>
      </c>
      <c r="FPE56" s="2">
        <v>852</v>
      </c>
      <c r="FPF56" s="2">
        <v>757</v>
      </c>
      <c r="FPG56" s="2">
        <v>892</v>
      </c>
      <c r="FPH56" s="2">
        <v>4582</v>
      </c>
      <c r="FPI56" s="2">
        <v>1083</v>
      </c>
      <c r="FPJ56" s="2">
        <v>2931</v>
      </c>
      <c r="FPK56" s="2">
        <v>18896</v>
      </c>
      <c r="FPL56" s="2">
        <v>2273</v>
      </c>
      <c r="FPM56" s="2">
        <v>943</v>
      </c>
      <c r="FPN56" s="2">
        <v>2214</v>
      </c>
      <c r="FPO56" s="2">
        <v>6418</v>
      </c>
      <c r="FPP56" s="2">
        <v>287</v>
      </c>
      <c r="FPQ56" s="2">
        <v>593</v>
      </c>
      <c r="FPR56" s="2">
        <v>1500</v>
      </c>
      <c r="FPS56" s="2">
        <v>51</v>
      </c>
      <c r="FPT56" s="2">
        <v>2433</v>
      </c>
      <c r="FPU56" s="2">
        <v>443</v>
      </c>
      <c r="FPV56" s="2">
        <v>48</v>
      </c>
      <c r="FPW56" s="2">
        <v>1020</v>
      </c>
      <c r="FPX56" s="2">
        <v>1092</v>
      </c>
      <c r="FPY56" s="2">
        <v>16100</v>
      </c>
      <c r="FPZ56" s="2">
        <v>1176</v>
      </c>
      <c r="FQA56" s="2">
        <v>776</v>
      </c>
      <c r="FQB56" s="2">
        <v>134</v>
      </c>
      <c r="FQC56" s="2">
        <v>0</v>
      </c>
      <c r="FQD56" s="2">
        <v>61</v>
      </c>
      <c r="FQE56" s="2">
        <v>3616</v>
      </c>
      <c r="FQF56" s="2">
        <v>1830</v>
      </c>
      <c r="FQG56" s="2">
        <v>168</v>
      </c>
      <c r="FQH56" s="2">
        <v>1355</v>
      </c>
      <c r="FQI56" s="2">
        <v>1207</v>
      </c>
      <c r="FQJ56" s="2">
        <v>35481</v>
      </c>
      <c r="FQK56" s="2">
        <v>0</v>
      </c>
      <c r="FQL56" s="2">
        <v>71</v>
      </c>
      <c r="FQM56" s="2">
        <v>5035</v>
      </c>
      <c r="FQN56" s="2">
        <v>0</v>
      </c>
      <c r="FQO56" s="2">
        <v>1337</v>
      </c>
      <c r="FQP56" s="2">
        <v>1223</v>
      </c>
      <c r="FQQ56" s="2">
        <v>111</v>
      </c>
      <c r="FQR56" s="2">
        <v>5203</v>
      </c>
      <c r="FQS56" s="2">
        <v>7022</v>
      </c>
      <c r="FQT56" s="2">
        <v>1043</v>
      </c>
      <c r="FQU56" s="2">
        <v>5828</v>
      </c>
      <c r="FQV56" s="2">
        <v>1736</v>
      </c>
      <c r="FQW56" s="2">
        <v>29</v>
      </c>
      <c r="FQX56" s="2">
        <v>4999</v>
      </c>
      <c r="FQY56" s="2">
        <v>18527</v>
      </c>
      <c r="FQZ56" s="2">
        <v>0</v>
      </c>
      <c r="FRA56" s="2">
        <v>11414</v>
      </c>
      <c r="FRB56" s="2">
        <v>177</v>
      </c>
      <c r="FRC56" s="2">
        <v>27412</v>
      </c>
      <c r="FRD56" s="2">
        <v>156</v>
      </c>
      <c r="FRE56" s="2">
        <v>346</v>
      </c>
      <c r="FRF56" s="2">
        <v>1056</v>
      </c>
      <c r="FRG56" s="2">
        <v>13195</v>
      </c>
      <c r="FRH56" s="2">
        <v>20062</v>
      </c>
      <c r="FRI56" s="2">
        <v>0</v>
      </c>
      <c r="FRJ56" s="2">
        <v>1542</v>
      </c>
      <c r="FRK56" s="2">
        <v>11493</v>
      </c>
      <c r="FRL56" s="2">
        <v>3224</v>
      </c>
      <c r="FRM56" s="2">
        <v>1464</v>
      </c>
      <c r="FRN56" s="2">
        <v>156</v>
      </c>
      <c r="FRO56" s="2">
        <v>4595</v>
      </c>
      <c r="FRP56" s="2">
        <v>5232</v>
      </c>
      <c r="FRQ56" s="2">
        <v>45256</v>
      </c>
      <c r="FRR56" s="2">
        <v>333</v>
      </c>
      <c r="FRS56" s="2">
        <v>28616</v>
      </c>
      <c r="FRT56" s="2">
        <v>2923</v>
      </c>
      <c r="FRU56" s="2">
        <v>1631</v>
      </c>
      <c r="FRV56" s="2">
        <v>0</v>
      </c>
      <c r="FRW56" s="2">
        <v>1536</v>
      </c>
      <c r="FRX56" s="2">
        <v>75</v>
      </c>
      <c r="FRY56" s="2">
        <v>8283</v>
      </c>
      <c r="FRZ56" s="2">
        <v>592</v>
      </c>
      <c r="FSA56" s="2">
        <v>1242</v>
      </c>
      <c r="FSB56" s="2">
        <v>1386</v>
      </c>
      <c r="FSC56" s="2">
        <v>588</v>
      </c>
      <c r="FSD56" s="2">
        <v>391</v>
      </c>
      <c r="FSE56" s="2">
        <v>1443</v>
      </c>
      <c r="FSF56" s="2">
        <v>15642</v>
      </c>
      <c r="FSG56" s="2">
        <v>33</v>
      </c>
      <c r="FSH56" s="2">
        <v>2432</v>
      </c>
      <c r="FSI56" s="2">
        <v>262</v>
      </c>
      <c r="FSJ56" s="2">
        <v>3387</v>
      </c>
      <c r="FSK56" s="2">
        <v>2150</v>
      </c>
      <c r="FSL56" s="2">
        <v>1786</v>
      </c>
      <c r="FSM56" s="2">
        <v>0</v>
      </c>
      <c r="FSN56" s="2">
        <v>2804</v>
      </c>
      <c r="FSO56" s="2">
        <v>93</v>
      </c>
      <c r="FSP56" s="2">
        <v>1067</v>
      </c>
      <c r="FSQ56" s="2">
        <v>2443</v>
      </c>
      <c r="FSR56" s="2">
        <v>8838</v>
      </c>
      <c r="FSS56" s="2">
        <v>1366</v>
      </c>
      <c r="FST56" s="2">
        <v>131</v>
      </c>
      <c r="FSU56" s="2">
        <v>10539</v>
      </c>
      <c r="FSV56" s="2">
        <v>786</v>
      </c>
      <c r="FSW56" s="2">
        <v>2050</v>
      </c>
      <c r="FSX56" s="2">
        <v>143</v>
      </c>
      <c r="FSY56" s="2">
        <v>0</v>
      </c>
      <c r="FSZ56" s="2">
        <v>0</v>
      </c>
      <c r="FTA56" s="2">
        <v>1621</v>
      </c>
      <c r="FTB56" s="2">
        <v>901</v>
      </c>
      <c r="FTC56" s="2">
        <v>280</v>
      </c>
      <c r="FTD56" s="2">
        <v>108</v>
      </c>
      <c r="FTE56" s="2">
        <v>4832</v>
      </c>
      <c r="FTF56" s="2">
        <v>522</v>
      </c>
      <c r="FTG56" s="2">
        <v>10667</v>
      </c>
      <c r="FTH56" s="2">
        <v>147</v>
      </c>
      <c r="FTI56" s="2">
        <v>1146</v>
      </c>
      <c r="FTJ56" s="2">
        <v>1085</v>
      </c>
      <c r="FTK56" s="2">
        <v>50</v>
      </c>
      <c r="FTL56" s="2">
        <v>4506</v>
      </c>
      <c r="FTM56" s="2">
        <v>0</v>
      </c>
      <c r="FTN56" s="2">
        <v>0</v>
      </c>
      <c r="FTO56" s="2">
        <v>2944</v>
      </c>
      <c r="FTP56" s="2">
        <v>0</v>
      </c>
      <c r="FTQ56" s="2">
        <v>1910</v>
      </c>
      <c r="FTR56" s="2">
        <v>138</v>
      </c>
      <c r="FTS56" s="2">
        <v>6048</v>
      </c>
      <c r="FTT56" s="2">
        <v>0</v>
      </c>
      <c r="FTU56" s="2">
        <v>5962</v>
      </c>
      <c r="FTV56" s="2">
        <v>16602</v>
      </c>
      <c r="FTW56" s="2">
        <v>274</v>
      </c>
      <c r="FTX56" s="2">
        <v>42290</v>
      </c>
      <c r="FTY56" s="2">
        <v>1997</v>
      </c>
      <c r="FTZ56" s="2">
        <v>8281</v>
      </c>
      <c r="FUA56" s="2">
        <v>4774</v>
      </c>
      <c r="FUB56" s="2">
        <v>5651</v>
      </c>
      <c r="FUC56" s="2">
        <v>12110</v>
      </c>
      <c r="FUD56" s="2">
        <v>538</v>
      </c>
      <c r="FUE56" s="2">
        <v>770</v>
      </c>
      <c r="FUF56" s="2">
        <v>792</v>
      </c>
      <c r="FUG56" s="2">
        <v>10911</v>
      </c>
      <c r="FUH56" s="2">
        <v>2244</v>
      </c>
      <c r="FUI56" s="2" t="s">
        <v>5</v>
      </c>
      <c r="FUJ56" s="2">
        <v>374</v>
      </c>
      <c r="FUK56" s="2">
        <v>1606</v>
      </c>
      <c r="FUL56" s="2">
        <v>1877</v>
      </c>
      <c r="FUM56" s="2">
        <v>218</v>
      </c>
      <c r="FUN56" s="2">
        <v>2679</v>
      </c>
      <c r="FUO56" s="2">
        <v>14183</v>
      </c>
      <c r="FUP56" s="2">
        <v>253</v>
      </c>
      <c r="FUQ56" s="2">
        <v>3003</v>
      </c>
      <c r="FUR56" s="2">
        <v>239</v>
      </c>
      <c r="FUS56" s="2">
        <v>1745</v>
      </c>
      <c r="FUT56" s="2">
        <v>2658</v>
      </c>
      <c r="FUU56" s="2">
        <v>8130</v>
      </c>
      <c r="FUV56" s="2">
        <v>168</v>
      </c>
      <c r="FUW56" s="2">
        <v>0</v>
      </c>
      <c r="FUX56" s="2">
        <v>1119</v>
      </c>
      <c r="FUY56" s="2">
        <v>905</v>
      </c>
      <c r="FUZ56" s="2">
        <v>3950</v>
      </c>
      <c r="FVA56" s="2">
        <v>1805</v>
      </c>
      <c r="FVB56" s="2">
        <v>3828</v>
      </c>
      <c r="FVC56" s="2">
        <v>1530</v>
      </c>
      <c r="FVD56" s="2">
        <v>56</v>
      </c>
      <c r="FVE56" s="2">
        <v>1396</v>
      </c>
      <c r="FVF56" s="2">
        <v>3479</v>
      </c>
      <c r="FVG56" s="2">
        <v>229</v>
      </c>
      <c r="FVH56" s="2">
        <v>319</v>
      </c>
      <c r="FVI56" s="2">
        <v>36936</v>
      </c>
      <c r="FVJ56" s="2">
        <v>6310</v>
      </c>
      <c r="FVK56" s="2">
        <v>173</v>
      </c>
      <c r="FVL56" s="2">
        <v>8014</v>
      </c>
      <c r="FVM56" s="2">
        <v>0</v>
      </c>
      <c r="FVN56" s="2">
        <v>5572</v>
      </c>
      <c r="FVO56" s="2">
        <v>1342</v>
      </c>
      <c r="FVP56" s="2">
        <v>44</v>
      </c>
      <c r="FVQ56" s="2">
        <v>208</v>
      </c>
      <c r="FVR56" s="2">
        <v>1276</v>
      </c>
      <c r="FVS56" s="2">
        <v>0</v>
      </c>
      <c r="FVT56" s="2">
        <v>146</v>
      </c>
      <c r="FVU56" s="2">
        <v>2225</v>
      </c>
      <c r="FVV56" s="2">
        <v>979</v>
      </c>
      <c r="FVW56" s="2">
        <v>194156</v>
      </c>
      <c r="FVX56" s="2">
        <v>95</v>
      </c>
      <c r="FVY56" s="2">
        <v>452</v>
      </c>
      <c r="FVZ56" s="2">
        <v>203</v>
      </c>
      <c r="FWA56" s="2">
        <v>5</v>
      </c>
      <c r="FWB56" s="2">
        <v>0</v>
      </c>
      <c r="FWC56" s="2">
        <v>640</v>
      </c>
      <c r="FWD56" s="2">
        <v>725</v>
      </c>
      <c r="FWE56" s="2">
        <v>228</v>
      </c>
      <c r="FWF56" s="2">
        <v>1129</v>
      </c>
      <c r="FWG56" s="2">
        <v>959</v>
      </c>
      <c r="FWH56" s="2">
        <v>0</v>
      </c>
      <c r="FWI56" s="2">
        <v>15330</v>
      </c>
      <c r="FWJ56" s="2">
        <v>1495</v>
      </c>
      <c r="FWK56" s="2">
        <v>1413</v>
      </c>
      <c r="FWL56" s="2">
        <v>713</v>
      </c>
      <c r="FWM56" s="2">
        <v>2098</v>
      </c>
      <c r="FWN56" s="2">
        <v>2935</v>
      </c>
      <c r="FWO56" s="2">
        <v>2179</v>
      </c>
      <c r="FWP56" s="2">
        <v>141</v>
      </c>
      <c r="FWQ56" s="2">
        <v>415</v>
      </c>
      <c r="FWR56" s="2">
        <v>209</v>
      </c>
      <c r="FWS56" s="2">
        <v>0</v>
      </c>
      <c r="FWT56" s="2">
        <v>195</v>
      </c>
      <c r="FWU56" s="2">
        <v>1599</v>
      </c>
      <c r="FWV56" s="2">
        <v>1256</v>
      </c>
      <c r="FWW56" s="2">
        <v>4505</v>
      </c>
      <c r="FWX56" s="2">
        <v>595</v>
      </c>
      <c r="FWY56" s="2">
        <v>0</v>
      </c>
      <c r="FWZ56" s="2">
        <v>285</v>
      </c>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row>
    <row r="57" spans="1:4953" x14ac:dyDescent="0.25">
      <c r="A57">
        <v>54</v>
      </c>
      <c r="B57" s="19" t="s">
        <v>9270</v>
      </c>
      <c r="C57" s="25">
        <v>216819</v>
      </c>
      <c r="D57" t="str">
        <f t="shared" si="0"/>
        <v>2025Q2</v>
      </c>
      <c r="E57" s="4">
        <v>6036</v>
      </c>
      <c r="F57" s="4">
        <v>0</v>
      </c>
      <c r="G57" s="4">
        <v>9802</v>
      </c>
      <c r="H57" s="4">
        <v>2609</v>
      </c>
      <c r="I57" s="4">
        <v>11878</v>
      </c>
      <c r="J57" s="2">
        <v>6884</v>
      </c>
      <c r="K57" s="2">
        <v>1074</v>
      </c>
      <c r="L57" s="2">
        <v>1577</v>
      </c>
      <c r="M57" s="2">
        <v>301</v>
      </c>
      <c r="N57" s="2">
        <v>3734</v>
      </c>
      <c r="O57" s="2">
        <v>0</v>
      </c>
      <c r="P57" s="2">
        <v>0</v>
      </c>
      <c r="Q57" s="2">
        <v>134</v>
      </c>
      <c r="R57" s="2">
        <v>46</v>
      </c>
      <c r="S57" s="2">
        <v>502</v>
      </c>
      <c r="T57" s="2">
        <v>37</v>
      </c>
      <c r="U57" s="2">
        <v>1262</v>
      </c>
      <c r="V57" s="2">
        <v>994</v>
      </c>
      <c r="W57" s="2">
        <v>38657</v>
      </c>
      <c r="X57" s="2">
        <v>102</v>
      </c>
      <c r="Y57" s="2">
        <v>1062</v>
      </c>
      <c r="Z57" s="2">
        <v>1431</v>
      </c>
      <c r="AA57" s="2">
        <v>239</v>
      </c>
      <c r="AB57" s="2">
        <v>0</v>
      </c>
      <c r="AC57" s="2">
        <v>455</v>
      </c>
      <c r="AD57" s="2">
        <v>1018</v>
      </c>
      <c r="AE57" s="2">
        <v>31</v>
      </c>
      <c r="AF57" s="2">
        <v>1199</v>
      </c>
      <c r="AG57" s="2">
        <v>63</v>
      </c>
      <c r="AH57" s="2">
        <v>8809</v>
      </c>
      <c r="AI57" s="2">
        <v>99</v>
      </c>
      <c r="AJ57" s="2">
        <v>639</v>
      </c>
      <c r="AK57" s="2">
        <v>1152</v>
      </c>
      <c r="AL57" s="2">
        <v>1623</v>
      </c>
      <c r="AM57" s="2">
        <v>43</v>
      </c>
      <c r="AN57" s="2">
        <v>0</v>
      </c>
      <c r="AO57" s="2">
        <v>2935</v>
      </c>
      <c r="AP57" s="2">
        <v>1229</v>
      </c>
      <c r="AQ57" s="2">
        <v>0</v>
      </c>
      <c r="AR57" s="2">
        <v>726</v>
      </c>
      <c r="AS57" s="2">
        <v>157</v>
      </c>
      <c r="AT57" s="2">
        <v>2108</v>
      </c>
      <c r="AU57" s="2">
        <v>28</v>
      </c>
      <c r="AV57" s="2">
        <v>2160</v>
      </c>
      <c r="AW57" s="2">
        <v>565</v>
      </c>
      <c r="AX57" s="2">
        <v>1969</v>
      </c>
      <c r="AY57" s="2">
        <v>1312</v>
      </c>
      <c r="AZ57" s="2">
        <v>153</v>
      </c>
      <c r="BA57" s="2">
        <v>30220</v>
      </c>
      <c r="BB57" s="2">
        <v>821</v>
      </c>
      <c r="BC57" s="2">
        <v>2614</v>
      </c>
      <c r="BD57" s="2">
        <v>203</v>
      </c>
      <c r="BE57" s="2">
        <v>2447</v>
      </c>
      <c r="BF57" s="2">
        <v>1220</v>
      </c>
      <c r="BG57" s="2">
        <v>889</v>
      </c>
      <c r="BH57" s="2">
        <v>2167</v>
      </c>
      <c r="BI57" s="2">
        <v>315</v>
      </c>
      <c r="BJ57" s="2">
        <v>78</v>
      </c>
      <c r="BK57" s="2">
        <v>2848</v>
      </c>
      <c r="BL57" s="2">
        <v>2617</v>
      </c>
      <c r="BM57" s="2">
        <v>1006</v>
      </c>
      <c r="BN57" s="2">
        <v>2777</v>
      </c>
      <c r="BO57" s="2">
        <v>211</v>
      </c>
      <c r="BP57" s="2">
        <v>41</v>
      </c>
      <c r="BQ57" s="2">
        <v>267</v>
      </c>
      <c r="BR57" s="2">
        <v>197</v>
      </c>
      <c r="BS57" s="2">
        <v>13</v>
      </c>
      <c r="BT57" s="2">
        <v>542</v>
      </c>
      <c r="BU57" s="2">
        <v>1379</v>
      </c>
      <c r="BV57" s="2">
        <v>392</v>
      </c>
      <c r="BW57" s="2">
        <v>1597</v>
      </c>
      <c r="BX57" s="2">
        <v>356</v>
      </c>
      <c r="BY57" s="2">
        <v>1822</v>
      </c>
      <c r="BZ57" s="2">
        <v>343</v>
      </c>
      <c r="CA57" s="2">
        <v>0</v>
      </c>
      <c r="CB57" s="2">
        <v>91</v>
      </c>
      <c r="CC57" s="2">
        <v>1007000</v>
      </c>
      <c r="CD57" s="2">
        <v>5274</v>
      </c>
      <c r="CE57" s="2">
        <v>357</v>
      </c>
      <c r="CF57" s="2">
        <v>72169</v>
      </c>
      <c r="CG57" s="2" t="s">
        <v>5</v>
      </c>
      <c r="CH57" s="2">
        <v>124</v>
      </c>
      <c r="CI57" s="2">
        <v>40763</v>
      </c>
      <c r="CJ57" s="2">
        <v>1842</v>
      </c>
      <c r="CK57" s="2">
        <v>219</v>
      </c>
      <c r="CL57" s="2">
        <v>286</v>
      </c>
      <c r="CM57" s="2">
        <v>981</v>
      </c>
      <c r="CN57" s="2">
        <v>827</v>
      </c>
      <c r="CO57" s="2">
        <v>64</v>
      </c>
      <c r="CP57" s="2">
        <v>690</v>
      </c>
      <c r="CQ57" s="2">
        <v>5</v>
      </c>
      <c r="CR57" s="2">
        <v>3381</v>
      </c>
      <c r="CS57" s="2">
        <v>0</v>
      </c>
      <c r="CT57" s="2">
        <v>2257</v>
      </c>
      <c r="CU57" s="2">
        <v>5212</v>
      </c>
      <c r="CV57" s="2">
        <v>9246</v>
      </c>
      <c r="CW57" s="2">
        <v>190</v>
      </c>
      <c r="CX57" s="2">
        <v>9719</v>
      </c>
      <c r="CY57" s="2">
        <v>577</v>
      </c>
      <c r="CZ57" s="2">
        <v>5317</v>
      </c>
      <c r="DA57" s="2">
        <v>1047</v>
      </c>
      <c r="DB57" s="2">
        <v>635</v>
      </c>
      <c r="DC57" s="2">
        <v>165747</v>
      </c>
      <c r="DD57" s="2">
        <v>2620</v>
      </c>
      <c r="DE57" s="2">
        <v>3</v>
      </c>
      <c r="DF57" s="2">
        <v>2091</v>
      </c>
      <c r="DG57" s="2">
        <v>1906</v>
      </c>
      <c r="DH57" s="2">
        <v>3456</v>
      </c>
      <c r="DI57" s="2">
        <v>838</v>
      </c>
      <c r="DJ57" s="2">
        <v>2330</v>
      </c>
      <c r="DK57" s="2">
        <v>529</v>
      </c>
      <c r="DL57" s="2">
        <v>58545</v>
      </c>
      <c r="DM57" s="2">
        <v>4948</v>
      </c>
      <c r="DN57" s="2">
        <v>96293</v>
      </c>
      <c r="DO57" s="2">
        <v>7439</v>
      </c>
      <c r="DP57" s="2">
        <v>2047</v>
      </c>
      <c r="DQ57" s="2">
        <v>1101</v>
      </c>
      <c r="DR57" s="2">
        <v>8966</v>
      </c>
      <c r="DS57" s="2">
        <v>187</v>
      </c>
      <c r="DT57" s="2">
        <v>46</v>
      </c>
      <c r="DU57" s="2">
        <v>4125</v>
      </c>
      <c r="DV57" s="2">
        <v>3121</v>
      </c>
      <c r="DW57" s="2">
        <v>3059</v>
      </c>
      <c r="DX57" s="2">
        <v>1332</v>
      </c>
      <c r="DY57" s="2">
        <v>4396</v>
      </c>
      <c r="DZ57" s="2">
        <v>540</v>
      </c>
      <c r="EA57" s="2">
        <v>13425</v>
      </c>
      <c r="EB57" s="2">
        <v>10513</v>
      </c>
      <c r="EC57" s="2">
        <v>1285</v>
      </c>
      <c r="ED57" s="2">
        <v>0</v>
      </c>
      <c r="EE57" s="2">
        <v>12603</v>
      </c>
      <c r="EF57" s="2">
        <v>6166</v>
      </c>
      <c r="EG57" s="2">
        <v>28968</v>
      </c>
      <c r="EH57" s="2">
        <v>7512</v>
      </c>
      <c r="EI57" s="2">
        <v>207</v>
      </c>
      <c r="EJ57" s="2">
        <v>1302</v>
      </c>
      <c r="EK57" s="2">
        <v>4251</v>
      </c>
      <c r="EL57" s="2">
        <v>664</v>
      </c>
      <c r="EM57" s="2">
        <v>6863</v>
      </c>
      <c r="EN57" s="2">
        <v>5182</v>
      </c>
      <c r="EO57" s="2">
        <v>0</v>
      </c>
      <c r="EP57" s="2">
        <v>0</v>
      </c>
      <c r="EQ57" s="2">
        <v>2981</v>
      </c>
      <c r="ER57" s="2">
        <v>4019</v>
      </c>
      <c r="ES57" s="2">
        <v>2841</v>
      </c>
      <c r="ET57" s="2">
        <v>4467</v>
      </c>
      <c r="EU57" s="2">
        <v>9361</v>
      </c>
      <c r="EV57" s="2">
        <v>2576</v>
      </c>
      <c r="EW57" s="2">
        <v>2964</v>
      </c>
      <c r="EX57" s="2">
        <v>160</v>
      </c>
      <c r="EY57" s="2">
        <v>2185</v>
      </c>
      <c r="EZ57" s="2">
        <v>5779</v>
      </c>
      <c r="FA57" s="2">
        <v>934</v>
      </c>
      <c r="FB57" s="2">
        <v>1002</v>
      </c>
      <c r="FC57" s="2">
        <v>51</v>
      </c>
      <c r="FD57" s="2">
        <v>149</v>
      </c>
      <c r="FE57" s="2">
        <v>2399</v>
      </c>
      <c r="FF57" s="2">
        <v>2931</v>
      </c>
      <c r="FG57" s="2">
        <v>1921</v>
      </c>
      <c r="FH57" s="2">
        <v>29</v>
      </c>
      <c r="FI57" s="2">
        <v>141</v>
      </c>
      <c r="FJ57" s="2">
        <v>365</v>
      </c>
      <c r="FK57" s="2">
        <v>157162</v>
      </c>
      <c r="FL57" s="2">
        <v>854</v>
      </c>
      <c r="FM57" s="2">
        <v>17852</v>
      </c>
      <c r="FN57" s="2">
        <v>10204</v>
      </c>
      <c r="FO57" s="2">
        <v>3465</v>
      </c>
      <c r="FP57" s="2">
        <v>3624</v>
      </c>
      <c r="FQ57" s="2">
        <v>3285</v>
      </c>
      <c r="FR57" s="2">
        <v>325</v>
      </c>
      <c r="FS57" s="2">
        <v>10</v>
      </c>
      <c r="FT57" s="2">
        <v>3385</v>
      </c>
      <c r="FU57" s="2">
        <v>87</v>
      </c>
      <c r="FV57" s="2">
        <v>1625</v>
      </c>
      <c r="FW57" s="2">
        <v>3820</v>
      </c>
      <c r="FX57" s="2">
        <v>443</v>
      </c>
      <c r="FY57" s="2">
        <v>1183</v>
      </c>
      <c r="FZ57" s="2">
        <v>1163</v>
      </c>
      <c r="GA57" s="2">
        <v>5789</v>
      </c>
      <c r="GB57" s="2">
        <v>259</v>
      </c>
      <c r="GC57" s="2">
        <v>0</v>
      </c>
      <c r="GD57" s="2">
        <v>11083</v>
      </c>
      <c r="GE57" s="2">
        <v>747</v>
      </c>
      <c r="GF57" s="2">
        <v>0</v>
      </c>
      <c r="GG57" s="2">
        <v>0</v>
      </c>
      <c r="GH57" s="2">
        <v>4360</v>
      </c>
      <c r="GI57" s="2">
        <v>487000</v>
      </c>
      <c r="GJ57" s="2">
        <v>868</v>
      </c>
      <c r="GK57" s="2">
        <v>1136823</v>
      </c>
      <c r="GL57" s="2">
        <v>0</v>
      </c>
      <c r="GM57" s="2">
        <v>0</v>
      </c>
      <c r="GN57" s="2" t="s">
        <v>5</v>
      </c>
      <c r="GO57" s="2">
        <v>0</v>
      </c>
      <c r="GP57" s="2">
        <v>11553</v>
      </c>
      <c r="GQ57" s="2">
        <v>11023</v>
      </c>
      <c r="GR57" s="2">
        <v>0</v>
      </c>
      <c r="GS57" s="2">
        <v>8443</v>
      </c>
      <c r="GT57" s="2">
        <v>0</v>
      </c>
      <c r="GU57" s="2">
        <v>1332</v>
      </c>
      <c r="GV57" s="2">
        <v>124928</v>
      </c>
      <c r="GW57" s="2">
        <v>0</v>
      </c>
      <c r="GX57" s="2">
        <v>1181</v>
      </c>
      <c r="GY57" s="2">
        <v>315992</v>
      </c>
      <c r="GZ57" s="2">
        <v>0</v>
      </c>
      <c r="HA57" s="2">
        <v>75000</v>
      </c>
      <c r="HB57" s="2" t="s">
        <v>5</v>
      </c>
      <c r="HC57" s="2" t="s">
        <v>5</v>
      </c>
      <c r="HD57" s="2" t="s">
        <v>5</v>
      </c>
      <c r="HE57" s="2">
        <v>128226</v>
      </c>
      <c r="HF57" s="2" t="s">
        <v>5</v>
      </c>
      <c r="HG57" s="2">
        <v>32472</v>
      </c>
      <c r="HH57" s="2">
        <v>1117</v>
      </c>
      <c r="HI57" s="2">
        <v>4763</v>
      </c>
      <c r="HJ57" s="2" t="s">
        <v>5</v>
      </c>
      <c r="HK57" s="2">
        <v>9599</v>
      </c>
      <c r="HL57" s="2">
        <v>14982</v>
      </c>
      <c r="HM57" s="2">
        <v>0</v>
      </c>
      <c r="HN57" s="2" t="s">
        <v>5</v>
      </c>
      <c r="HO57" s="2">
        <v>0</v>
      </c>
      <c r="HP57" s="2">
        <v>0</v>
      </c>
      <c r="HQ57" s="2">
        <v>20255</v>
      </c>
      <c r="HR57" s="2">
        <v>0</v>
      </c>
      <c r="HS57" s="2">
        <v>0</v>
      </c>
      <c r="HT57" s="2" t="s">
        <v>5</v>
      </c>
      <c r="HU57" s="2">
        <v>0</v>
      </c>
      <c r="HV57" s="2">
        <v>18354</v>
      </c>
      <c r="HW57" s="2">
        <v>1686</v>
      </c>
      <c r="HX57" s="2">
        <v>0</v>
      </c>
      <c r="HY57" s="2">
        <v>3377</v>
      </c>
      <c r="HZ57" s="2">
        <v>7722</v>
      </c>
      <c r="IA57" s="2">
        <v>0</v>
      </c>
      <c r="IB57" s="2">
        <v>189300</v>
      </c>
      <c r="IC57" s="2" t="s">
        <v>5</v>
      </c>
      <c r="ID57" s="2" t="s">
        <v>5</v>
      </c>
      <c r="IE57" s="2">
        <v>835</v>
      </c>
      <c r="IF57" s="2">
        <v>25969</v>
      </c>
      <c r="IG57" s="2">
        <v>328272</v>
      </c>
      <c r="IH57" s="2" t="s">
        <v>5</v>
      </c>
      <c r="II57" s="2" t="s">
        <v>5</v>
      </c>
      <c r="IJ57" s="2">
        <v>935</v>
      </c>
      <c r="IK57" s="2">
        <v>8579</v>
      </c>
      <c r="IL57" s="2">
        <v>15446</v>
      </c>
      <c r="IM57" s="2">
        <v>25390</v>
      </c>
      <c r="IN57" s="2">
        <v>10</v>
      </c>
      <c r="IO57" s="2">
        <v>1</v>
      </c>
      <c r="IP57" s="2">
        <v>0</v>
      </c>
      <c r="IQ57" s="2">
        <v>6769</v>
      </c>
      <c r="IR57" s="2">
        <v>9952</v>
      </c>
      <c r="IS57" s="2" t="s">
        <v>5</v>
      </c>
      <c r="IT57" s="2">
        <v>0</v>
      </c>
      <c r="IU57" s="2" t="s">
        <v>5</v>
      </c>
      <c r="IV57" s="2" t="s">
        <v>5</v>
      </c>
      <c r="IW57" s="2">
        <v>0</v>
      </c>
      <c r="IX57" s="2">
        <v>931</v>
      </c>
      <c r="IY57" s="2">
        <v>1994</v>
      </c>
      <c r="IZ57" s="2">
        <v>2255</v>
      </c>
      <c r="JA57" s="2">
        <v>5277</v>
      </c>
      <c r="JB57" s="2">
        <v>0</v>
      </c>
      <c r="JC57" s="2">
        <v>46573</v>
      </c>
      <c r="JD57" s="2">
        <v>26331</v>
      </c>
      <c r="JE57" s="2">
        <v>0</v>
      </c>
      <c r="JF57" s="2" t="s">
        <v>5</v>
      </c>
      <c r="JG57" s="2">
        <v>1737</v>
      </c>
      <c r="JH57" s="2">
        <v>14057</v>
      </c>
      <c r="JI57" s="2">
        <v>0</v>
      </c>
      <c r="JJ57" s="2">
        <v>34982</v>
      </c>
      <c r="JK57" s="2">
        <v>9739</v>
      </c>
      <c r="JL57" s="2">
        <v>8896</v>
      </c>
      <c r="JM57" s="2">
        <v>1015</v>
      </c>
      <c r="JN57" s="2">
        <v>2278</v>
      </c>
      <c r="JO57" s="2">
        <v>25027</v>
      </c>
      <c r="JP57" s="2">
        <v>4874</v>
      </c>
      <c r="JQ57" s="2">
        <v>6931</v>
      </c>
      <c r="JR57" s="2">
        <v>0</v>
      </c>
      <c r="JS57" s="2">
        <v>11730</v>
      </c>
      <c r="JT57" s="2">
        <v>0</v>
      </c>
      <c r="JU57" s="2">
        <v>25968</v>
      </c>
      <c r="JV57" s="2">
        <v>151</v>
      </c>
      <c r="JW57" s="2">
        <v>0</v>
      </c>
      <c r="JX57" s="2">
        <v>6178</v>
      </c>
      <c r="JY57" s="2">
        <v>61</v>
      </c>
      <c r="JZ57" s="2" t="s">
        <v>5</v>
      </c>
      <c r="KA57" s="2">
        <v>24</v>
      </c>
      <c r="KB57" s="2">
        <v>531</v>
      </c>
      <c r="KC57" s="2" t="s">
        <v>5</v>
      </c>
      <c r="KD57" s="2">
        <v>775</v>
      </c>
      <c r="KE57" s="2">
        <v>0</v>
      </c>
      <c r="KF57" s="2">
        <v>0</v>
      </c>
      <c r="KG57" s="2">
        <v>19945</v>
      </c>
      <c r="KH57" s="2">
        <v>6132</v>
      </c>
      <c r="KI57" s="2" t="s">
        <v>5</v>
      </c>
      <c r="KJ57" s="2" t="s">
        <v>5</v>
      </c>
      <c r="KK57" s="2">
        <v>0</v>
      </c>
      <c r="KL57" s="2">
        <v>1698</v>
      </c>
      <c r="KM57" s="2">
        <v>0</v>
      </c>
      <c r="KN57" s="2">
        <v>12698</v>
      </c>
      <c r="KO57" s="2" t="s">
        <v>5</v>
      </c>
      <c r="KP57" s="2" t="s">
        <v>5</v>
      </c>
      <c r="KQ57" s="2">
        <v>2541</v>
      </c>
      <c r="KR57" s="2">
        <v>1364</v>
      </c>
      <c r="KS57" s="2" t="s">
        <v>5</v>
      </c>
      <c r="KT57" s="2">
        <v>999</v>
      </c>
      <c r="KU57" s="2">
        <v>62462</v>
      </c>
      <c r="KV57" s="2">
        <v>1656</v>
      </c>
      <c r="KW57" s="2">
        <v>11644</v>
      </c>
      <c r="KX57" s="2">
        <v>0</v>
      </c>
      <c r="KY57" s="2">
        <v>22863</v>
      </c>
      <c r="KZ57" s="2" t="s">
        <v>5</v>
      </c>
      <c r="LA57" s="2">
        <v>613</v>
      </c>
      <c r="LB57" s="2">
        <v>0</v>
      </c>
      <c r="LC57" s="2">
        <v>26301</v>
      </c>
      <c r="LD57" s="2">
        <v>230</v>
      </c>
      <c r="LE57" s="2">
        <v>0</v>
      </c>
      <c r="LF57" s="2">
        <v>8932</v>
      </c>
      <c r="LG57" s="2" t="s">
        <v>5</v>
      </c>
      <c r="LH57" s="2">
        <v>8283</v>
      </c>
      <c r="LI57" s="2">
        <v>13652</v>
      </c>
      <c r="LJ57" s="2">
        <v>95392</v>
      </c>
      <c r="LK57" s="2">
        <v>52286</v>
      </c>
      <c r="LL57" s="2">
        <v>1402</v>
      </c>
      <c r="LM57" s="2" t="s">
        <v>5</v>
      </c>
      <c r="LN57" s="2">
        <v>1512</v>
      </c>
      <c r="LO57" s="2">
        <v>42</v>
      </c>
      <c r="LP57" s="2">
        <v>0</v>
      </c>
      <c r="LQ57" s="2">
        <v>56994</v>
      </c>
      <c r="LR57" s="2">
        <v>150</v>
      </c>
      <c r="LS57" s="2" t="s">
        <v>5</v>
      </c>
      <c r="LT57" s="2" t="s">
        <v>5</v>
      </c>
      <c r="LU57" s="2">
        <v>49647</v>
      </c>
      <c r="LV57" s="2" t="s">
        <v>5</v>
      </c>
      <c r="LW57" s="2">
        <v>4939</v>
      </c>
      <c r="LX57" s="2" t="s">
        <v>5</v>
      </c>
      <c r="LY57" s="2" t="s">
        <v>5</v>
      </c>
      <c r="LZ57" s="2" t="s">
        <v>5</v>
      </c>
      <c r="MA57" s="2">
        <v>0</v>
      </c>
      <c r="MB57" s="2">
        <v>9325</v>
      </c>
      <c r="MC57" s="2" t="s">
        <v>5</v>
      </c>
      <c r="MD57" s="2" t="s">
        <v>5</v>
      </c>
      <c r="ME57" s="2">
        <v>0</v>
      </c>
      <c r="MF57" s="2">
        <v>64783</v>
      </c>
      <c r="MG57" s="2">
        <v>0</v>
      </c>
      <c r="MH57" s="2">
        <v>16288</v>
      </c>
      <c r="MI57" s="2" t="s">
        <v>5</v>
      </c>
      <c r="MJ57" s="2">
        <v>0</v>
      </c>
      <c r="MK57" s="2">
        <v>5959</v>
      </c>
      <c r="ML57" s="2">
        <v>10085</v>
      </c>
      <c r="MM57" s="2">
        <v>15612</v>
      </c>
      <c r="MN57" s="2">
        <v>4325</v>
      </c>
      <c r="MO57" s="2">
        <v>4964</v>
      </c>
      <c r="MP57" s="2" t="s">
        <v>5</v>
      </c>
      <c r="MQ57" s="2">
        <v>2525</v>
      </c>
      <c r="MR57" s="2">
        <v>12</v>
      </c>
      <c r="MS57" s="2">
        <v>10828</v>
      </c>
      <c r="MT57" s="2">
        <v>122</v>
      </c>
      <c r="MU57" s="2">
        <v>1168</v>
      </c>
      <c r="MV57" s="2">
        <v>3241</v>
      </c>
      <c r="MW57" s="2">
        <v>678</v>
      </c>
      <c r="MX57" s="2">
        <v>0</v>
      </c>
      <c r="MY57" s="2" t="s">
        <v>5</v>
      </c>
      <c r="MZ57" s="2">
        <v>364</v>
      </c>
      <c r="NA57" s="2">
        <v>0</v>
      </c>
      <c r="NB57" s="2">
        <v>5035</v>
      </c>
      <c r="NC57" s="2">
        <v>1678</v>
      </c>
      <c r="ND57" s="2">
        <v>628</v>
      </c>
      <c r="NE57" s="2">
        <v>0</v>
      </c>
      <c r="NF57" s="2">
        <v>124</v>
      </c>
      <c r="NG57" s="2">
        <v>1361</v>
      </c>
      <c r="NH57" s="2">
        <v>215</v>
      </c>
      <c r="NI57" s="2">
        <v>643</v>
      </c>
      <c r="NJ57" s="2">
        <v>956</v>
      </c>
      <c r="NK57" s="2">
        <v>68</v>
      </c>
      <c r="NL57" s="2">
        <v>1734</v>
      </c>
      <c r="NM57" s="2">
        <v>58</v>
      </c>
      <c r="NN57" s="2">
        <v>553</v>
      </c>
      <c r="NO57" s="2">
        <v>3640</v>
      </c>
      <c r="NP57" s="2">
        <v>981</v>
      </c>
      <c r="NQ57" s="2">
        <v>14409</v>
      </c>
      <c r="NR57" s="2">
        <v>105766</v>
      </c>
      <c r="NS57" s="2">
        <v>0</v>
      </c>
      <c r="NT57" s="2">
        <v>1651</v>
      </c>
      <c r="NU57" s="2">
        <v>5927</v>
      </c>
      <c r="NV57" s="2">
        <v>2894</v>
      </c>
      <c r="NW57" s="2">
        <v>25</v>
      </c>
      <c r="NX57" s="2">
        <v>614</v>
      </c>
      <c r="NY57" s="2">
        <v>861</v>
      </c>
      <c r="NZ57" s="2">
        <v>3906</v>
      </c>
      <c r="OA57" s="2">
        <v>7548</v>
      </c>
      <c r="OB57" s="2">
        <v>4110</v>
      </c>
      <c r="OC57" s="2">
        <v>1372</v>
      </c>
      <c r="OD57" s="2">
        <v>454</v>
      </c>
      <c r="OE57" s="2">
        <v>960</v>
      </c>
      <c r="OF57" s="2">
        <v>2377</v>
      </c>
      <c r="OG57" s="2">
        <v>40651</v>
      </c>
      <c r="OH57" s="2">
        <v>3565</v>
      </c>
      <c r="OI57" s="2">
        <v>9</v>
      </c>
      <c r="OJ57" s="2">
        <v>0</v>
      </c>
      <c r="OK57" s="2">
        <v>2515</v>
      </c>
      <c r="OL57" s="2">
        <v>2051</v>
      </c>
      <c r="OM57" s="2">
        <v>2017</v>
      </c>
      <c r="ON57" s="2">
        <v>1293</v>
      </c>
      <c r="OO57" s="2">
        <v>665</v>
      </c>
      <c r="OP57" s="2">
        <v>5476</v>
      </c>
      <c r="OQ57" s="2">
        <v>1440</v>
      </c>
      <c r="OR57" s="2">
        <v>42</v>
      </c>
      <c r="OS57" s="2">
        <v>339</v>
      </c>
      <c r="OT57" s="2">
        <v>2888</v>
      </c>
      <c r="OU57" s="2">
        <v>516</v>
      </c>
      <c r="OV57" s="2">
        <v>102</v>
      </c>
      <c r="OW57" s="2">
        <v>269</v>
      </c>
      <c r="OX57" s="2">
        <v>85</v>
      </c>
      <c r="OY57" s="2">
        <v>130</v>
      </c>
      <c r="OZ57" s="2">
        <v>1048</v>
      </c>
      <c r="PA57" s="2">
        <v>474</v>
      </c>
      <c r="PB57" s="2">
        <v>0</v>
      </c>
      <c r="PC57" s="2">
        <v>0</v>
      </c>
      <c r="PD57" s="2">
        <v>10172</v>
      </c>
      <c r="PE57" s="2">
        <v>429</v>
      </c>
      <c r="PF57" s="2">
        <v>0</v>
      </c>
      <c r="PG57" s="2">
        <v>1604</v>
      </c>
      <c r="PH57" s="2">
        <v>23915</v>
      </c>
      <c r="PI57" s="2">
        <v>9197</v>
      </c>
      <c r="PJ57" s="2">
        <v>2633</v>
      </c>
      <c r="PK57" s="2">
        <v>2637</v>
      </c>
      <c r="PL57" s="2">
        <v>552</v>
      </c>
      <c r="PM57" s="2">
        <v>5196</v>
      </c>
      <c r="PN57" s="2">
        <v>739</v>
      </c>
      <c r="PO57" s="2">
        <v>21956</v>
      </c>
      <c r="PP57" s="2">
        <v>2329</v>
      </c>
      <c r="PQ57" s="2" t="s">
        <v>5</v>
      </c>
      <c r="PR57" s="2">
        <v>14667</v>
      </c>
      <c r="PS57" s="2">
        <v>23516</v>
      </c>
      <c r="PT57" s="2">
        <v>2110</v>
      </c>
      <c r="PU57" s="2">
        <v>28711</v>
      </c>
      <c r="PV57" s="2">
        <v>530</v>
      </c>
      <c r="PW57" s="2">
        <v>6517</v>
      </c>
      <c r="PX57" s="2">
        <v>4935</v>
      </c>
      <c r="PY57" s="2">
        <v>24246</v>
      </c>
      <c r="PZ57" s="2">
        <v>212</v>
      </c>
      <c r="QA57" s="2">
        <v>0</v>
      </c>
      <c r="QB57" s="2">
        <v>1099</v>
      </c>
      <c r="QC57" s="2">
        <v>0</v>
      </c>
      <c r="QD57" s="2">
        <v>1453</v>
      </c>
      <c r="QE57" s="2">
        <v>8458</v>
      </c>
      <c r="QF57" s="2" t="s">
        <v>5</v>
      </c>
      <c r="QG57" s="2">
        <v>8520</v>
      </c>
      <c r="QH57" s="2">
        <v>570249</v>
      </c>
      <c r="QI57" s="2">
        <v>5285</v>
      </c>
      <c r="QJ57" s="2">
        <v>4447</v>
      </c>
      <c r="QK57" s="2" t="s">
        <v>5</v>
      </c>
      <c r="QL57" s="2" t="s">
        <v>5</v>
      </c>
      <c r="QM57" s="2">
        <v>0</v>
      </c>
      <c r="QN57" s="2">
        <v>17005</v>
      </c>
      <c r="QO57" s="2" t="s">
        <v>5</v>
      </c>
      <c r="QP57" s="2">
        <v>4168</v>
      </c>
      <c r="QQ57" s="2">
        <v>0</v>
      </c>
      <c r="QR57" s="2">
        <v>0</v>
      </c>
      <c r="QS57" s="2" t="s">
        <v>5</v>
      </c>
      <c r="QT57" s="2">
        <v>1543</v>
      </c>
      <c r="QU57" s="2">
        <v>535000</v>
      </c>
      <c r="QV57" s="2">
        <v>0</v>
      </c>
      <c r="QW57" s="2">
        <v>200</v>
      </c>
      <c r="QX57" s="2" t="s">
        <v>5</v>
      </c>
      <c r="QY57" s="2">
        <v>0</v>
      </c>
      <c r="QZ57" s="2">
        <v>0</v>
      </c>
      <c r="RA57" s="2">
        <v>227822</v>
      </c>
      <c r="RB57" s="2">
        <v>67</v>
      </c>
      <c r="RC57" s="2">
        <v>349</v>
      </c>
      <c r="RD57" s="2">
        <v>0</v>
      </c>
      <c r="RE57" s="2">
        <v>0</v>
      </c>
      <c r="RF57" s="2">
        <v>0</v>
      </c>
      <c r="RG57" s="2">
        <v>0</v>
      </c>
      <c r="RH57" s="2">
        <v>1023691</v>
      </c>
      <c r="RI57" s="2">
        <v>0</v>
      </c>
      <c r="RJ57" s="2">
        <v>214287</v>
      </c>
      <c r="RK57" s="2">
        <v>1806326</v>
      </c>
      <c r="RL57" s="2">
        <v>0</v>
      </c>
      <c r="RM57" s="2">
        <v>0</v>
      </c>
      <c r="RN57" s="2">
        <v>128248</v>
      </c>
      <c r="RO57" s="2">
        <v>1461</v>
      </c>
      <c r="RP57" s="2" t="s">
        <v>5</v>
      </c>
      <c r="RQ57" s="2">
        <v>82485</v>
      </c>
      <c r="RR57" s="2">
        <v>975</v>
      </c>
      <c r="RS57" s="2">
        <v>4537</v>
      </c>
      <c r="RT57" s="2" t="s">
        <v>5</v>
      </c>
      <c r="RU57" s="2" t="s">
        <v>5</v>
      </c>
      <c r="RV57" s="2" t="s">
        <v>5</v>
      </c>
      <c r="RW57" s="2" t="s">
        <v>5</v>
      </c>
      <c r="RX57" s="2" t="s">
        <v>5</v>
      </c>
      <c r="RY57" s="2" t="s">
        <v>5</v>
      </c>
      <c r="RZ57" s="2">
        <v>6944</v>
      </c>
      <c r="SA57" s="2" t="s">
        <v>5</v>
      </c>
      <c r="SB57" s="2" t="s">
        <v>5</v>
      </c>
      <c r="SC57" s="2" t="s">
        <v>5</v>
      </c>
      <c r="SD57" s="2">
        <v>26715</v>
      </c>
      <c r="SE57" s="2" t="s">
        <v>5</v>
      </c>
      <c r="SF57" s="2">
        <v>0</v>
      </c>
      <c r="SG57" s="2">
        <v>27</v>
      </c>
      <c r="SH57" s="2">
        <v>0</v>
      </c>
      <c r="SI57" s="2">
        <v>0</v>
      </c>
      <c r="SJ57" s="2">
        <v>0</v>
      </c>
      <c r="SK57" s="2">
        <v>570083</v>
      </c>
      <c r="SL57" s="2">
        <v>23597</v>
      </c>
      <c r="SM57" s="2">
        <v>10237</v>
      </c>
      <c r="SN57" s="2">
        <v>2051</v>
      </c>
      <c r="SO57" s="2">
        <v>0</v>
      </c>
      <c r="SP57" s="2">
        <v>6450</v>
      </c>
      <c r="SQ57" s="2">
        <v>808</v>
      </c>
      <c r="SR57" s="2">
        <v>302</v>
      </c>
      <c r="SS57" s="2">
        <v>0</v>
      </c>
      <c r="ST57" s="2">
        <v>7310</v>
      </c>
      <c r="SU57" s="2">
        <v>1821</v>
      </c>
      <c r="SV57" s="2">
        <v>126246</v>
      </c>
      <c r="SW57" s="2">
        <v>0</v>
      </c>
      <c r="SX57" s="2">
        <v>3089</v>
      </c>
      <c r="SY57" s="2">
        <v>2342</v>
      </c>
      <c r="SZ57" s="2">
        <v>0</v>
      </c>
      <c r="TA57" s="2">
        <v>1114</v>
      </c>
      <c r="TB57" s="2">
        <v>0</v>
      </c>
      <c r="TC57" s="2">
        <v>118</v>
      </c>
      <c r="TD57" s="2">
        <v>2627</v>
      </c>
      <c r="TE57" s="2">
        <v>0</v>
      </c>
      <c r="TF57" s="2">
        <v>0</v>
      </c>
      <c r="TG57" s="2">
        <v>212650</v>
      </c>
      <c r="TH57" s="2">
        <v>491634</v>
      </c>
      <c r="TI57" s="2">
        <v>0</v>
      </c>
      <c r="TJ57" s="2" t="s">
        <v>5</v>
      </c>
      <c r="TK57" s="2">
        <v>690</v>
      </c>
      <c r="TL57" s="2">
        <v>0</v>
      </c>
      <c r="TM57" s="2">
        <v>0</v>
      </c>
      <c r="TN57" s="2">
        <v>40240</v>
      </c>
      <c r="TO57" s="2">
        <v>760</v>
      </c>
      <c r="TP57" s="2">
        <v>713</v>
      </c>
      <c r="TQ57" s="2">
        <v>1715</v>
      </c>
      <c r="TR57" s="2">
        <v>0</v>
      </c>
      <c r="TS57" s="2">
        <v>1923</v>
      </c>
      <c r="TT57" s="2">
        <v>19</v>
      </c>
      <c r="TU57" s="2">
        <v>0</v>
      </c>
      <c r="TV57" s="2">
        <v>0</v>
      </c>
      <c r="TW57" s="2">
        <v>0</v>
      </c>
      <c r="TX57" s="2">
        <v>0</v>
      </c>
      <c r="TY57" s="2">
        <v>139</v>
      </c>
      <c r="TZ57" s="2">
        <v>9558</v>
      </c>
      <c r="UA57" s="2">
        <v>2214</v>
      </c>
      <c r="UB57" s="2">
        <v>3</v>
      </c>
      <c r="UC57" s="2">
        <v>2594</v>
      </c>
      <c r="UD57" s="2">
        <v>7126</v>
      </c>
      <c r="UE57" s="2" t="s">
        <v>5</v>
      </c>
      <c r="UF57" s="2">
        <v>1053</v>
      </c>
      <c r="UG57" s="2">
        <v>2576</v>
      </c>
      <c r="UH57" s="2">
        <v>292</v>
      </c>
      <c r="UI57" s="2">
        <v>8065</v>
      </c>
      <c r="UJ57" s="2">
        <v>0</v>
      </c>
      <c r="UK57" s="2">
        <v>0</v>
      </c>
      <c r="UL57" s="2">
        <v>497</v>
      </c>
      <c r="UM57" s="2">
        <v>53719</v>
      </c>
      <c r="UN57" s="2">
        <v>12230</v>
      </c>
      <c r="UO57" s="2">
        <v>843</v>
      </c>
      <c r="UP57" s="2">
        <v>3219</v>
      </c>
      <c r="UQ57" s="2">
        <v>0</v>
      </c>
      <c r="UR57" s="2">
        <v>727</v>
      </c>
      <c r="US57" s="2">
        <v>0</v>
      </c>
      <c r="UT57" s="2">
        <v>1466</v>
      </c>
      <c r="UU57" s="2">
        <v>4825</v>
      </c>
      <c r="UV57" s="2">
        <v>168032</v>
      </c>
      <c r="UW57" s="2">
        <v>0</v>
      </c>
      <c r="UX57" s="2">
        <v>16433</v>
      </c>
      <c r="UY57" s="2">
        <v>64453</v>
      </c>
      <c r="UZ57" s="2">
        <v>297770</v>
      </c>
      <c r="VA57" s="2">
        <v>0</v>
      </c>
      <c r="VB57" s="2">
        <v>0</v>
      </c>
      <c r="VC57" s="2">
        <v>294</v>
      </c>
      <c r="VD57" s="2">
        <v>2988</v>
      </c>
      <c r="VE57" s="2">
        <v>182</v>
      </c>
      <c r="VF57" s="2">
        <v>3921</v>
      </c>
      <c r="VG57" s="2">
        <v>438</v>
      </c>
      <c r="VH57" s="2">
        <v>0</v>
      </c>
      <c r="VI57" s="2">
        <v>1366</v>
      </c>
      <c r="VJ57" s="2">
        <v>1604</v>
      </c>
      <c r="VK57" s="2">
        <v>0</v>
      </c>
      <c r="VL57" s="2">
        <v>2580</v>
      </c>
      <c r="VM57" s="2">
        <v>849</v>
      </c>
      <c r="VN57" s="2">
        <v>0</v>
      </c>
      <c r="VO57" s="2">
        <v>4564</v>
      </c>
      <c r="VP57" s="2">
        <v>4970</v>
      </c>
      <c r="VQ57" s="2">
        <v>10906</v>
      </c>
      <c r="VR57" s="2">
        <v>13</v>
      </c>
      <c r="VS57" s="2">
        <v>96199</v>
      </c>
      <c r="VT57" s="2">
        <v>65</v>
      </c>
      <c r="VU57" s="2">
        <v>505</v>
      </c>
      <c r="VV57" s="2">
        <v>510</v>
      </c>
      <c r="VW57" s="2">
        <v>431</v>
      </c>
      <c r="VX57" s="2">
        <v>3258</v>
      </c>
      <c r="VY57" s="2">
        <v>186</v>
      </c>
      <c r="VZ57" s="2">
        <v>104</v>
      </c>
      <c r="WA57" s="2">
        <v>897</v>
      </c>
      <c r="WB57" s="2">
        <v>43</v>
      </c>
      <c r="WC57" s="2">
        <v>110</v>
      </c>
      <c r="WD57" s="2">
        <v>2060</v>
      </c>
      <c r="WE57" s="2">
        <v>1215</v>
      </c>
      <c r="WF57" s="2">
        <v>0</v>
      </c>
      <c r="WG57" s="2">
        <v>981</v>
      </c>
      <c r="WH57" s="2">
        <v>236</v>
      </c>
      <c r="WI57" s="2">
        <v>1155</v>
      </c>
      <c r="WJ57" s="2">
        <v>397</v>
      </c>
      <c r="WK57" s="2">
        <v>0</v>
      </c>
      <c r="WL57" s="2">
        <v>60</v>
      </c>
      <c r="WM57" s="2">
        <v>1758</v>
      </c>
      <c r="WN57" s="2">
        <v>538</v>
      </c>
      <c r="WO57" s="2">
        <v>665</v>
      </c>
      <c r="WP57" s="2">
        <v>5387</v>
      </c>
      <c r="WQ57" s="2">
        <v>0</v>
      </c>
      <c r="WR57" s="2">
        <v>10691</v>
      </c>
      <c r="WS57" s="2">
        <v>84</v>
      </c>
      <c r="WT57" s="2">
        <v>28310</v>
      </c>
      <c r="WU57" s="2">
        <v>700</v>
      </c>
      <c r="WV57" s="2">
        <v>5643</v>
      </c>
      <c r="WW57" s="2">
        <v>1191</v>
      </c>
      <c r="WX57" s="2">
        <v>1488</v>
      </c>
      <c r="WY57" s="2">
        <v>170</v>
      </c>
      <c r="WZ57" s="2">
        <v>214</v>
      </c>
      <c r="XA57" s="2">
        <v>0</v>
      </c>
      <c r="XB57" s="2">
        <v>684</v>
      </c>
      <c r="XC57" s="2">
        <v>362</v>
      </c>
      <c r="XD57" s="2">
        <v>1234</v>
      </c>
      <c r="XE57" s="2">
        <v>1947</v>
      </c>
      <c r="XF57" s="2" t="s">
        <v>5</v>
      </c>
      <c r="XG57" s="2">
        <v>15971</v>
      </c>
      <c r="XH57" s="2">
        <v>196</v>
      </c>
      <c r="XI57" s="2">
        <v>269</v>
      </c>
      <c r="XJ57" s="2">
        <v>115</v>
      </c>
      <c r="XK57" s="2">
        <v>20</v>
      </c>
      <c r="XL57" s="2">
        <v>10</v>
      </c>
      <c r="XM57" s="2">
        <v>639</v>
      </c>
      <c r="XN57" s="2">
        <v>4</v>
      </c>
      <c r="XO57" s="2">
        <v>1609</v>
      </c>
      <c r="XP57" s="2">
        <v>7924</v>
      </c>
      <c r="XQ57" s="2">
        <v>5</v>
      </c>
      <c r="XR57" s="2">
        <v>1142</v>
      </c>
      <c r="XS57" s="2">
        <v>211</v>
      </c>
      <c r="XT57" s="2">
        <v>5837</v>
      </c>
      <c r="XU57" s="2">
        <v>177</v>
      </c>
      <c r="XV57" s="2">
        <v>3244</v>
      </c>
      <c r="XW57" s="2">
        <v>0</v>
      </c>
      <c r="XX57" s="2">
        <v>898</v>
      </c>
      <c r="XY57" s="2">
        <v>7961</v>
      </c>
      <c r="XZ57" s="2">
        <v>1241</v>
      </c>
      <c r="YA57" s="2">
        <v>4698</v>
      </c>
      <c r="YB57" s="2">
        <v>0</v>
      </c>
      <c r="YC57" s="2">
        <v>12047</v>
      </c>
      <c r="YD57" s="2">
        <v>1624</v>
      </c>
      <c r="YE57" s="2">
        <v>1673</v>
      </c>
      <c r="YF57" s="2" t="s">
        <v>5</v>
      </c>
      <c r="YG57" s="2">
        <v>1661</v>
      </c>
      <c r="YH57" s="2">
        <v>108</v>
      </c>
      <c r="YI57" s="2">
        <v>6141</v>
      </c>
      <c r="YJ57" s="2">
        <v>0</v>
      </c>
      <c r="YK57" s="2">
        <v>175</v>
      </c>
      <c r="YL57" s="2">
        <v>464</v>
      </c>
      <c r="YM57" s="2">
        <v>14448</v>
      </c>
      <c r="YN57" s="2">
        <v>4268</v>
      </c>
      <c r="YO57" s="2">
        <v>12</v>
      </c>
      <c r="YP57" s="2">
        <v>582</v>
      </c>
      <c r="YQ57" s="2">
        <v>158</v>
      </c>
      <c r="YR57" s="2">
        <v>535</v>
      </c>
      <c r="YS57" s="2">
        <v>5367</v>
      </c>
      <c r="YT57" s="2">
        <v>0</v>
      </c>
      <c r="YU57" s="2">
        <v>9</v>
      </c>
      <c r="YV57" s="2">
        <v>0</v>
      </c>
      <c r="YW57" s="2">
        <v>468</v>
      </c>
      <c r="YX57" s="2">
        <v>7046</v>
      </c>
      <c r="YY57" s="2">
        <v>3285</v>
      </c>
      <c r="YZ57" s="2">
        <v>1367</v>
      </c>
      <c r="ZA57" s="2">
        <v>568</v>
      </c>
      <c r="ZB57" s="2">
        <v>5794</v>
      </c>
      <c r="ZC57" s="2">
        <v>6643</v>
      </c>
      <c r="ZD57" s="2">
        <v>7140</v>
      </c>
      <c r="ZE57" s="2">
        <v>9060</v>
      </c>
      <c r="ZF57" s="2">
        <v>169</v>
      </c>
      <c r="ZG57" s="2">
        <v>0</v>
      </c>
      <c r="ZH57" s="2">
        <v>858</v>
      </c>
      <c r="ZI57" s="2">
        <v>492</v>
      </c>
      <c r="ZJ57" s="2">
        <v>777</v>
      </c>
      <c r="ZK57" s="2">
        <v>1384</v>
      </c>
      <c r="ZL57" s="2">
        <v>435</v>
      </c>
      <c r="ZM57" s="2">
        <v>0</v>
      </c>
      <c r="ZN57" s="2">
        <v>1169</v>
      </c>
      <c r="ZO57" s="2">
        <v>1888</v>
      </c>
      <c r="ZP57" s="2">
        <v>2113</v>
      </c>
      <c r="ZQ57" s="2">
        <v>60</v>
      </c>
      <c r="ZR57" s="2">
        <v>297480</v>
      </c>
      <c r="ZS57" s="2">
        <v>0</v>
      </c>
      <c r="ZT57" s="2">
        <v>730</v>
      </c>
      <c r="ZU57" s="2">
        <v>446</v>
      </c>
      <c r="ZV57" s="2">
        <v>2841</v>
      </c>
      <c r="ZW57" s="2">
        <v>750</v>
      </c>
      <c r="ZX57" s="2">
        <v>1475</v>
      </c>
      <c r="ZY57" s="2">
        <v>607</v>
      </c>
      <c r="ZZ57" s="2">
        <v>0</v>
      </c>
      <c r="AAA57" s="2">
        <v>219</v>
      </c>
      <c r="AAB57" s="2">
        <v>2</v>
      </c>
      <c r="AAC57" s="2">
        <v>909</v>
      </c>
      <c r="AAD57" s="2">
        <v>149</v>
      </c>
      <c r="AAE57" s="2">
        <v>1</v>
      </c>
      <c r="AAF57" s="2">
        <v>323</v>
      </c>
      <c r="AAG57" s="2">
        <v>319</v>
      </c>
      <c r="AAH57" s="2">
        <v>1453</v>
      </c>
      <c r="AAI57" s="2">
        <v>63</v>
      </c>
      <c r="AAJ57" s="2">
        <v>381</v>
      </c>
      <c r="AAK57" s="2">
        <v>782</v>
      </c>
      <c r="AAL57" s="2">
        <v>7</v>
      </c>
      <c r="AAM57" s="2">
        <v>302</v>
      </c>
      <c r="AAN57" s="2">
        <v>2870</v>
      </c>
      <c r="AAO57" s="2">
        <v>15521</v>
      </c>
      <c r="AAP57" s="2">
        <v>4915</v>
      </c>
      <c r="AAQ57" s="2">
        <v>1555</v>
      </c>
      <c r="AAR57" s="2">
        <v>676</v>
      </c>
      <c r="AAS57" s="2">
        <v>275</v>
      </c>
      <c r="AAT57" s="2">
        <v>26</v>
      </c>
      <c r="AAU57" s="2">
        <v>63</v>
      </c>
      <c r="AAV57" s="2">
        <v>50679</v>
      </c>
      <c r="AAW57" s="2">
        <v>4502</v>
      </c>
      <c r="AAX57" s="2">
        <v>14190</v>
      </c>
      <c r="AAY57" s="2" t="s">
        <v>5</v>
      </c>
      <c r="AAZ57" s="2">
        <v>16959</v>
      </c>
      <c r="ABA57" s="2">
        <v>4416</v>
      </c>
      <c r="ABB57" s="2" t="s">
        <v>5</v>
      </c>
      <c r="ABC57" s="2">
        <v>92</v>
      </c>
      <c r="ABD57" s="2">
        <v>2442</v>
      </c>
      <c r="ABE57" s="2">
        <v>452</v>
      </c>
      <c r="ABF57" s="2">
        <v>231</v>
      </c>
      <c r="ABG57" s="2">
        <v>24676</v>
      </c>
      <c r="ABH57" s="2">
        <v>563</v>
      </c>
      <c r="ABI57" s="2">
        <v>1392</v>
      </c>
      <c r="ABJ57" s="2">
        <v>341</v>
      </c>
      <c r="ABK57" s="2">
        <v>1</v>
      </c>
      <c r="ABL57" s="2">
        <v>1950</v>
      </c>
      <c r="ABM57" s="2">
        <v>1147</v>
      </c>
      <c r="ABN57" s="2">
        <v>0</v>
      </c>
      <c r="ABO57" s="2">
        <v>27782</v>
      </c>
      <c r="ABP57" s="2">
        <v>6276</v>
      </c>
      <c r="ABQ57" s="2">
        <v>1017</v>
      </c>
      <c r="ABR57" s="2">
        <v>1695</v>
      </c>
      <c r="ABS57" s="2">
        <v>1237</v>
      </c>
      <c r="ABT57" s="2">
        <v>897</v>
      </c>
      <c r="ABU57" s="2">
        <v>0</v>
      </c>
      <c r="ABV57" s="2">
        <v>794</v>
      </c>
      <c r="ABW57" s="2">
        <v>0</v>
      </c>
      <c r="ABX57" s="2">
        <v>0</v>
      </c>
      <c r="ABY57" s="2">
        <v>21</v>
      </c>
      <c r="ABZ57" s="2">
        <v>0</v>
      </c>
      <c r="ACA57" s="2">
        <v>2063</v>
      </c>
      <c r="ACB57" s="2">
        <v>9631</v>
      </c>
      <c r="ACC57" s="2">
        <v>1125</v>
      </c>
      <c r="ACD57" s="2">
        <v>2025</v>
      </c>
      <c r="ACE57" s="2">
        <v>678</v>
      </c>
      <c r="ACF57" s="2">
        <v>1327</v>
      </c>
      <c r="ACG57" s="2">
        <v>4</v>
      </c>
      <c r="ACH57" s="2">
        <v>211</v>
      </c>
      <c r="ACI57" s="2">
        <v>0</v>
      </c>
      <c r="ACJ57" s="2">
        <v>3510</v>
      </c>
      <c r="ACK57" s="2">
        <v>284</v>
      </c>
      <c r="ACL57" s="2">
        <v>0</v>
      </c>
      <c r="ACM57" s="2">
        <v>141</v>
      </c>
      <c r="ACN57" s="2">
        <v>0</v>
      </c>
      <c r="ACO57" s="2">
        <v>2186</v>
      </c>
      <c r="ACP57" s="2">
        <v>1</v>
      </c>
      <c r="ACQ57" s="2">
        <v>5290</v>
      </c>
      <c r="ACR57" s="2">
        <v>1331</v>
      </c>
      <c r="ACS57" s="2">
        <v>595</v>
      </c>
      <c r="ACT57" s="2">
        <v>619</v>
      </c>
      <c r="ACU57" s="2">
        <v>284</v>
      </c>
      <c r="ACV57" s="2">
        <v>268</v>
      </c>
      <c r="ACW57" s="2">
        <v>0</v>
      </c>
      <c r="ACX57" s="2">
        <v>4030</v>
      </c>
      <c r="ACY57" s="2">
        <v>584</v>
      </c>
      <c r="ACZ57" s="2">
        <v>5383</v>
      </c>
      <c r="ADA57" s="2">
        <v>1198</v>
      </c>
      <c r="ADB57" s="2">
        <v>1745</v>
      </c>
      <c r="ADC57" s="2">
        <v>135</v>
      </c>
      <c r="ADD57" s="2">
        <v>1079</v>
      </c>
      <c r="ADE57" s="2">
        <v>1775</v>
      </c>
      <c r="ADF57" s="2">
        <v>3840</v>
      </c>
      <c r="ADG57" s="2">
        <v>4401</v>
      </c>
      <c r="ADH57" s="2">
        <v>4154</v>
      </c>
      <c r="ADI57" s="2">
        <v>676</v>
      </c>
      <c r="ADJ57" s="2">
        <v>616</v>
      </c>
      <c r="ADK57" s="2">
        <v>0</v>
      </c>
      <c r="ADL57" s="2">
        <v>3445</v>
      </c>
      <c r="ADM57" s="2">
        <v>0</v>
      </c>
      <c r="ADN57" s="2">
        <v>542</v>
      </c>
      <c r="ADO57" s="2">
        <v>0</v>
      </c>
      <c r="ADP57" s="2">
        <v>14</v>
      </c>
      <c r="ADQ57" s="2">
        <v>1482</v>
      </c>
      <c r="ADR57" s="2">
        <v>0</v>
      </c>
      <c r="ADS57" s="2">
        <v>8758</v>
      </c>
      <c r="ADT57" s="2">
        <v>0</v>
      </c>
      <c r="ADU57" s="2">
        <v>256</v>
      </c>
      <c r="ADV57" s="2">
        <v>2895</v>
      </c>
      <c r="ADW57" s="2">
        <v>632</v>
      </c>
      <c r="ADX57" s="2">
        <v>3648</v>
      </c>
      <c r="ADY57" s="2">
        <v>0</v>
      </c>
      <c r="ADZ57" s="2">
        <v>145</v>
      </c>
      <c r="AEA57" s="2">
        <v>0</v>
      </c>
      <c r="AEB57" s="2">
        <v>1141</v>
      </c>
      <c r="AEC57" s="2">
        <v>0</v>
      </c>
      <c r="AED57" s="2">
        <v>31</v>
      </c>
      <c r="AEE57" s="2">
        <v>856</v>
      </c>
      <c r="AEF57" s="2">
        <v>1753</v>
      </c>
      <c r="AEG57" s="2">
        <v>413</v>
      </c>
      <c r="AEH57" s="2">
        <v>2428</v>
      </c>
      <c r="AEI57" s="2">
        <v>249</v>
      </c>
      <c r="AEJ57" s="2">
        <v>4266</v>
      </c>
      <c r="AEK57" s="2">
        <v>702</v>
      </c>
      <c r="AEL57" s="2">
        <v>15877</v>
      </c>
      <c r="AEM57" s="2">
        <v>3094</v>
      </c>
      <c r="AEN57" s="2">
        <v>3369</v>
      </c>
      <c r="AEO57" s="2">
        <v>2961</v>
      </c>
      <c r="AEP57" s="2">
        <v>10484</v>
      </c>
      <c r="AEQ57" s="2">
        <v>1006</v>
      </c>
      <c r="AER57" s="2">
        <v>0</v>
      </c>
      <c r="AES57" s="2">
        <v>0</v>
      </c>
      <c r="AET57" s="2">
        <v>5910</v>
      </c>
      <c r="AEU57" s="2">
        <v>11038</v>
      </c>
      <c r="AEV57" s="2">
        <v>0</v>
      </c>
      <c r="AEW57" s="2">
        <v>389</v>
      </c>
      <c r="AEX57" s="2">
        <v>1661</v>
      </c>
      <c r="AEY57" s="2">
        <v>0</v>
      </c>
      <c r="AEZ57" s="2">
        <v>1200</v>
      </c>
      <c r="AFA57" s="2">
        <v>710</v>
      </c>
      <c r="AFB57" s="2">
        <v>315</v>
      </c>
      <c r="AFC57" s="2">
        <v>533</v>
      </c>
      <c r="AFD57" s="2">
        <v>0</v>
      </c>
      <c r="AFE57" s="2">
        <v>165</v>
      </c>
      <c r="AFF57" s="2">
        <v>6005</v>
      </c>
      <c r="AFG57" s="2">
        <v>0</v>
      </c>
      <c r="AFH57" s="2">
        <v>0</v>
      </c>
      <c r="AFI57" s="2">
        <v>0</v>
      </c>
      <c r="AFJ57" s="2">
        <v>0</v>
      </c>
      <c r="AFK57" s="2">
        <v>2750</v>
      </c>
      <c r="AFL57" s="2">
        <v>2625</v>
      </c>
      <c r="AFM57" s="2">
        <v>6252</v>
      </c>
      <c r="AFN57" s="2">
        <v>104</v>
      </c>
      <c r="AFO57" s="2">
        <v>4981</v>
      </c>
      <c r="AFP57" s="2">
        <v>1821</v>
      </c>
      <c r="AFQ57" s="2">
        <v>2913</v>
      </c>
      <c r="AFR57" s="2">
        <v>1084</v>
      </c>
      <c r="AFS57" s="2">
        <v>0</v>
      </c>
      <c r="AFT57" s="2">
        <v>130</v>
      </c>
      <c r="AFU57" s="2">
        <v>22293</v>
      </c>
      <c r="AFV57" s="2">
        <v>0</v>
      </c>
      <c r="AFW57" s="2">
        <v>0</v>
      </c>
      <c r="AFX57" s="2">
        <v>3206</v>
      </c>
      <c r="AFY57" s="2">
        <v>422</v>
      </c>
      <c r="AFZ57" s="2">
        <v>0</v>
      </c>
      <c r="AGA57" s="2">
        <v>331</v>
      </c>
      <c r="AGB57" s="2">
        <v>48</v>
      </c>
      <c r="AGC57" s="2">
        <v>456</v>
      </c>
      <c r="AGD57" s="2">
        <v>9776</v>
      </c>
      <c r="AGE57" s="2">
        <v>12903</v>
      </c>
      <c r="AGF57" s="2">
        <v>162</v>
      </c>
      <c r="AGG57" s="2">
        <v>11</v>
      </c>
      <c r="AGH57" s="2">
        <v>441</v>
      </c>
      <c r="AGI57" s="2">
        <v>0</v>
      </c>
      <c r="AGJ57" s="2">
        <v>0</v>
      </c>
      <c r="AGK57" s="2">
        <v>823</v>
      </c>
      <c r="AGL57" s="2">
        <v>1817</v>
      </c>
      <c r="AGM57" s="2">
        <v>2888</v>
      </c>
      <c r="AGN57" s="2">
        <v>0</v>
      </c>
      <c r="AGO57" s="2">
        <v>2</v>
      </c>
      <c r="AGP57" s="2">
        <v>4819</v>
      </c>
      <c r="AGQ57" s="2">
        <v>35109</v>
      </c>
      <c r="AGR57" s="2">
        <v>274</v>
      </c>
      <c r="AGS57" s="2">
        <v>465</v>
      </c>
      <c r="AGT57" s="2">
        <v>1218</v>
      </c>
      <c r="AGU57" s="2">
        <v>2949</v>
      </c>
      <c r="AGV57" s="2">
        <v>2488</v>
      </c>
      <c r="AGW57" s="2">
        <v>524</v>
      </c>
      <c r="AGX57" s="2">
        <v>42</v>
      </c>
      <c r="AGY57" s="2">
        <v>591</v>
      </c>
      <c r="AGZ57" s="2">
        <v>457</v>
      </c>
      <c r="AHA57" s="2">
        <v>3048</v>
      </c>
      <c r="AHB57" s="2">
        <v>392</v>
      </c>
      <c r="AHC57" s="2">
        <v>37192</v>
      </c>
      <c r="AHD57" s="2">
        <v>963</v>
      </c>
      <c r="AHE57" s="2">
        <v>1</v>
      </c>
      <c r="AHF57" s="2">
        <v>45</v>
      </c>
      <c r="AHG57" s="2">
        <v>48</v>
      </c>
      <c r="AHH57" s="2">
        <v>77</v>
      </c>
      <c r="AHI57" s="2">
        <v>11931</v>
      </c>
      <c r="AHJ57" s="2">
        <v>2166</v>
      </c>
      <c r="AHK57" s="2">
        <v>2801</v>
      </c>
      <c r="AHL57" s="2">
        <v>61</v>
      </c>
      <c r="AHM57" s="2">
        <v>2358</v>
      </c>
      <c r="AHN57" s="2">
        <v>334</v>
      </c>
      <c r="AHO57" s="2">
        <v>8626</v>
      </c>
      <c r="AHP57" s="2">
        <v>682</v>
      </c>
      <c r="AHQ57" s="2">
        <v>4057</v>
      </c>
      <c r="AHR57" s="2">
        <v>836</v>
      </c>
      <c r="AHS57" s="2">
        <v>4544</v>
      </c>
      <c r="AHT57" s="2">
        <v>0</v>
      </c>
      <c r="AHU57" s="2">
        <v>0</v>
      </c>
      <c r="AHV57" s="2">
        <v>2998</v>
      </c>
      <c r="AHW57" s="2">
        <v>713</v>
      </c>
      <c r="AHX57" s="2">
        <v>17777</v>
      </c>
      <c r="AHY57" s="2">
        <v>11340</v>
      </c>
      <c r="AHZ57" s="2">
        <v>14730</v>
      </c>
      <c r="AIA57" s="2">
        <v>4168</v>
      </c>
      <c r="AIB57" s="2">
        <v>5461</v>
      </c>
      <c r="AIC57" s="2">
        <v>312</v>
      </c>
      <c r="AID57" s="2">
        <v>6</v>
      </c>
      <c r="AIE57" s="2">
        <v>2360</v>
      </c>
      <c r="AIF57" s="2">
        <v>61</v>
      </c>
      <c r="AIG57" s="2">
        <v>1028</v>
      </c>
      <c r="AIH57" s="2">
        <v>1318</v>
      </c>
      <c r="AII57" s="2">
        <v>4782</v>
      </c>
      <c r="AIJ57" s="2">
        <v>592</v>
      </c>
      <c r="AIK57" s="2">
        <v>4352</v>
      </c>
      <c r="AIL57" s="2">
        <v>975</v>
      </c>
      <c r="AIM57" s="2">
        <v>968</v>
      </c>
      <c r="AIN57" s="2">
        <v>4951</v>
      </c>
      <c r="AIO57" s="2">
        <v>2624</v>
      </c>
      <c r="AIP57" s="2">
        <v>2337</v>
      </c>
      <c r="AIQ57" s="2">
        <v>1102</v>
      </c>
      <c r="AIR57" s="2">
        <v>60</v>
      </c>
      <c r="AIS57" s="2">
        <v>1438</v>
      </c>
      <c r="AIT57" s="2">
        <v>345</v>
      </c>
      <c r="AIU57" s="2">
        <v>361</v>
      </c>
      <c r="AIV57" s="2">
        <v>328</v>
      </c>
      <c r="AIW57" s="2">
        <v>286</v>
      </c>
      <c r="AIX57" s="2">
        <v>654</v>
      </c>
      <c r="AIY57" s="2">
        <v>744</v>
      </c>
      <c r="AIZ57" s="2">
        <v>348</v>
      </c>
      <c r="AJA57" s="2">
        <v>1661</v>
      </c>
      <c r="AJB57" s="2">
        <v>28</v>
      </c>
      <c r="AJC57" s="2">
        <v>0</v>
      </c>
      <c r="AJD57" s="2">
        <v>0</v>
      </c>
      <c r="AJE57" s="2">
        <v>1119</v>
      </c>
      <c r="AJF57" s="2">
        <v>1295</v>
      </c>
      <c r="AJG57" s="2">
        <v>5090</v>
      </c>
      <c r="AJH57" s="2">
        <v>0</v>
      </c>
      <c r="AJI57" s="2">
        <v>2724</v>
      </c>
      <c r="AJJ57" s="2">
        <v>0</v>
      </c>
      <c r="AJK57" s="2">
        <v>2999</v>
      </c>
      <c r="AJL57" s="2">
        <v>5525</v>
      </c>
      <c r="AJM57" s="2">
        <v>839</v>
      </c>
      <c r="AJN57" s="2">
        <v>1814</v>
      </c>
      <c r="AJO57" s="2">
        <v>15603</v>
      </c>
      <c r="AJP57" s="2">
        <v>0</v>
      </c>
      <c r="AJQ57" s="2">
        <v>199</v>
      </c>
      <c r="AJR57" s="2">
        <v>1085</v>
      </c>
      <c r="AJS57" s="2">
        <v>262</v>
      </c>
      <c r="AJT57" s="2">
        <v>5809</v>
      </c>
      <c r="AJU57" s="2">
        <v>3095</v>
      </c>
      <c r="AJV57" s="2">
        <v>2606</v>
      </c>
      <c r="AJW57" s="2">
        <v>4197</v>
      </c>
      <c r="AJX57" s="2">
        <v>0</v>
      </c>
      <c r="AJY57" s="2">
        <v>4173</v>
      </c>
      <c r="AJZ57" s="2">
        <v>0</v>
      </c>
      <c r="AKA57" s="2">
        <v>13</v>
      </c>
      <c r="AKB57" s="2">
        <v>418</v>
      </c>
      <c r="AKC57" s="2">
        <v>0</v>
      </c>
      <c r="AKD57" s="2">
        <v>628</v>
      </c>
      <c r="AKE57" s="2">
        <v>3813</v>
      </c>
      <c r="AKF57" s="2">
        <v>1174</v>
      </c>
      <c r="AKG57" s="2">
        <v>52</v>
      </c>
      <c r="AKH57" s="2">
        <v>0</v>
      </c>
      <c r="AKI57" s="2">
        <v>0</v>
      </c>
      <c r="AKJ57" s="2">
        <v>141</v>
      </c>
      <c r="AKK57" s="2">
        <v>20235</v>
      </c>
      <c r="AKL57" s="2">
        <v>4784</v>
      </c>
      <c r="AKM57" s="2">
        <v>289</v>
      </c>
      <c r="AKN57" s="2">
        <v>598</v>
      </c>
      <c r="AKO57" s="2">
        <v>670</v>
      </c>
      <c r="AKP57" s="2">
        <v>884</v>
      </c>
      <c r="AKQ57" s="2">
        <v>10568</v>
      </c>
      <c r="AKR57" s="2">
        <v>1161</v>
      </c>
      <c r="AKS57" s="2">
        <v>10718</v>
      </c>
      <c r="AKT57" s="2">
        <v>8910</v>
      </c>
      <c r="AKU57" s="2">
        <v>2065</v>
      </c>
      <c r="AKV57" s="2">
        <v>113</v>
      </c>
      <c r="AKW57" s="2">
        <v>0</v>
      </c>
      <c r="AKX57" s="2">
        <v>0</v>
      </c>
      <c r="AKY57" s="2">
        <v>0</v>
      </c>
      <c r="AKZ57" s="2">
        <v>54</v>
      </c>
      <c r="ALA57" s="2">
        <v>3503</v>
      </c>
      <c r="ALB57" s="2">
        <v>234</v>
      </c>
      <c r="ALC57" s="2">
        <v>1246</v>
      </c>
      <c r="ALD57" s="2">
        <v>5831</v>
      </c>
      <c r="ALE57" s="2">
        <v>0</v>
      </c>
      <c r="ALF57" s="2">
        <v>12</v>
      </c>
      <c r="ALG57" s="2" t="s">
        <v>5</v>
      </c>
      <c r="ALH57" s="2">
        <v>3553</v>
      </c>
      <c r="ALI57" s="2">
        <v>955</v>
      </c>
      <c r="ALJ57" s="2">
        <v>1061</v>
      </c>
      <c r="ALK57" s="2" t="s">
        <v>5</v>
      </c>
      <c r="ALL57" s="2">
        <v>1452</v>
      </c>
      <c r="ALM57" s="2">
        <v>1538</v>
      </c>
      <c r="ALN57" s="2">
        <v>0</v>
      </c>
      <c r="ALO57" s="2">
        <v>26582</v>
      </c>
      <c r="ALP57" s="2">
        <v>239</v>
      </c>
      <c r="ALQ57" s="2">
        <v>2315</v>
      </c>
      <c r="ALR57" s="2">
        <v>14</v>
      </c>
      <c r="ALS57" s="2">
        <v>11445</v>
      </c>
      <c r="ALT57" s="2">
        <v>501</v>
      </c>
      <c r="ALU57" s="2">
        <v>9260</v>
      </c>
      <c r="ALV57" s="2">
        <v>166091</v>
      </c>
      <c r="ALW57" s="2">
        <v>776</v>
      </c>
      <c r="ALX57" s="2">
        <v>1179</v>
      </c>
      <c r="ALY57" s="2">
        <v>4476</v>
      </c>
      <c r="ALZ57" s="2">
        <v>13895</v>
      </c>
      <c r="AMA57" s="2">
        <v>4143</v>
      </c>
      <c r="AMB57" s="2">
        <v>1802445</v>
      </c>
      <c r="AMC57" s="2">
        <v>0</v>
      </c>
      <c r="AMD57" s="2">
        <v>72</v>
      </c>
      <c r="AME57" s="2">
        <v>621</v>
      </c>
      <c r="AMF57" s="2">
        <v>788</v>
      </c>
      <c r="AMG57" s="2">
        <v>0</v>
      </c>
      <c r="AMH57" s="2">
        <v>54555</v>
      </c>
      <c r="AMI57" s="2">
        <v>67552</v>
      </c>
      <c r="AMJ57" s="2">
        <v>2521</v>
      </c>
      <c r="AMK57" s="2">
        <v>0</v>
      </c>
      <c r="AML57" s="2">
        <v>0</v>
      </c>
      <c r="AMM57" s="2" t="s">
        <v>5</v>
      </c>
      <c r="AMN57" s="2">
        <v>4473</v>
      </c>
      <c r="AMO57" s="2">
        <v>998</v>
      </c>
      <c r="AMP57" s="2">
        <v>3603</v>
      </c>
      <c r="AMQ57" s="2">
        <v>1074</v>
      </c>
      <c r="AMR57" s="2">
        <v>725</v>
      </c>
      <c r="AMS57" s="2">
        <v>6711</v>
      </c>
      <c r="AMT57" s="2">
        <v>0</v>
      </c>
      <c r="AMU57" s="2">
        <v>2224</v>
      </c>
      <c r="AMV57" s="2">
        <v>643631</v>
      </c>
      <c r="AMW57" s="2">
        <v>12938</v>
      </c>
      <c r="AMX57" s="2">
        <v>236</v>
      </c>
      <c r="AMY57" s="2">
        <v>0</v>
      </c>
      <c r="AMZ57" s="2">
        <v>10705</v>
      </c>
      <c r="ANA57" s="2">
        <v>1114</v>
      </c>
      <c r="ANB57" s="2">
        <v>2525</v>
      </c>
      <c r="ANC57" s="2">
        <v>37</v>
      </c>
      <c r="AND57" s="2">
        <v>1723</v>
      </c>
      <c r="ANE57" s="2">
        <v>6181</v>
      </c>
      <c r="ANF57" s="2">
        <v>86</v>
      </c>
      <c r="ANG57" s="2">
        <v>3113</v>
      </c>
      <c r="ANH57" s="2">
        <v>0</v>
      </c>
      <c r="ANI57" s="2">
        <v>51</v>
      </c>
      <c r="ANJ57" s="2">
        <v>3679</v>
      </c>
      <c r="ANK57" s="2">
        <v>1825</v>
      </c>
      <c r="ANL57" s="2">
        <v>504</v>
      </c>
      <c r="ANM57" s="2">
        <v>1822</v>
      </c>
      <c r="ANN57" s="2">
        <v>675</v>
      </c>
      <c r="ANO57" s="2">
        <v>3456</v>
      </c>
      <c r="ANP57" s="2">
        <v>8417</v>
      </c>
      <c r="ANQ57" s="2">
        <v>682</v>
      </c>
      <c r="ANR57" s="2">
        <v>0</v>
      </c>
      <c r="ANS57" s="2" t="s">
        <v>5</v>
      </c>
      <c r="ANT57" s="2">
        <v>0</v>
      </c>
      <c r="ANU57" s="2">
        <v>3700</v>
      </c>
      <c r="ANV57" s="2">
        <v>367</v>
      </c>
      <c r="ANW57" s="2">
        <v>0</v>
      </c>
      <c r="ANX57" s="2">
        <v>771</v>
      </c>
      <c r="ANY57" s="2">
        <v>3529</v>
      </c>
      <c r="ANZ57" s="2">
        <v>42</v>
      </c>
      <c r="AOA57" s="2">
        <v>1821</v>
      </c>
      <c r="AOB57" s="2">
        <v>2568</v>
      </c>
      <c r="AOC57" s="2">
        <v>0</v>
      </c>
      <c r="AOD57" s="2">
        <v>166</v>
      </c>
      <c r="AOE57" s="2">
        <v>20</v>
      </c>
      <c r="AOF57" s="2">
        <v>34</v>
      </c>
      <c r="AOG57" s="2">
        <v>445</v>
      </c>
      <c r="AOH57" s="2">
        <v>3669</v>
      </c>
      <c r="AOI57" s="2">
        <v>1436</v>
      </c>
      <c r="AOJ57" s="2">
        <v>161</v>
      </c>
      <c r="AOK57" s="2">
        <v>4047</v>
      </c>
      <c r="AOL57" s="2">
        <v>0</v>
      </c>
      <c r="AOM57" s="2">
        <v>182</v>
      </c>
      <c r="AON57" s="2">
        <v>18</v>
      </c>
      <c r="AOO57" s="2">
        <v>996</v>
      </c>
      <c r="AOP57" s="2">
        <v>8053</v>
      </c>
      <c r="AOQ57" s="2">
        <v>226</v>
      </c>
      <c r="AOR57" s="2">
        <v>438</v>
      </c>
      <c r="AOS57" s="2">
        <v>12333</v>
      </c>
      <c r="AOT57" s="2">
        <v>5167</v>
      </c>
      <c r="AOU57" s="2">
        <v>6946</v>
      </c>
      <c r="AOV57" s="2">
        <v>60</v>
      </c>
      <c r="AOW57" s="2">
        <v>10381</v>
      </c>
      <c r="AOX57" s="2">
        <v>3306</v>
      </c>
      <c r="AOY57" s="2">
        <v>349</v>
      </c>
      <c r="AOZ57" s="2">
        <v>80</v>
      </c>
      <c r="APA57" s="2">
        <v>449</v>
      </c>
      <c r="APB57" s="2">
        <v>17</v>
      </c>
      <c r="APC57" s="2">
        <v>728</v>
      </c>
      <c r="APD57" s="2">
        <v>4433</v>
      </c>
      <c r="APE57" s="2">
        <v>89</v>
      </c>
      <c r="APF57" s="2">
        <v>3533</v>
      </c>
      <c r="APG57" s="2">
        <v>20354</v>
      </c>
      <c r="APH57" s="2">
        <v>251</v>
      </c>
      <c r="API57" s="2">
        <v>2041</v>
      </c>
      <c r="APJ57" s="2">
        <v>1064</v>
      </c>
      <c r="APK57" s="2">
        <v>80</v>
      </c>
      <c r="APL57" s="2">
        <v>753</v>
      </c>
      <c r="APM57" s="2">
        <v>1116</v>
      </c>
      <c r="APN57" s="2">
        <v>416</v>
      </c>
      <c r="APO57" s="2">
        <v>592</v>
      </c>
      <c r="APP57" s="2">
        <v>375</v>
      </c>
      <c r="APQ57" s="2">
        <v>7886</v>
      </c>
      <c r="APR57" s="2">
        <v>0</v>
      </c>
      <c r="APS57" s="2">
        <v>16769</v>
      </c>
      <c r="APT57" s="2">
        <v>1245</v>
      </c>
      <c r="APU57" s="2">
        <v>146</v>
      </c>
      <c r="APV57" s="2">
        <v>12540</v>
      </c>
      <c r="APW57" s="2">
        <v>9937</v>
      </c>
      <c r="APX57" s="2">
        <v>8414</v>
      </c>
      <c r="APY57" s="2">
        <v>961</v>
      </c>
      <c r="APZ57" s="2">
        <v>12100</v>
      </c>
      <c r="AQA57" s="2">
        <v>3767</v>
      </c>
      <c r="AQB57" s="2">
        <v>818</v>
      </c>
      <c r="AQC57" s="2">
        <v>575</v>
      </c>
      <c r="AQD57" s="2">
        <v>417</v>
      </c>
      <c r="AQE57" s="2">
        <v>4645</v>
      </c>
      <c r="AQF57" s="2">
        <v>317</v>
      </c>
      <c r="AQG57" s="2">
        <v>94</v>
      </c>
      <c r="AQH57" s="2">
        <v>64</v>
      </c>
      <c r="AQI57" s="2">
        <v>2090</v>
      </c>
      <c r="AQJ57" s="2">
        <v>2580</v>
      </c>
      <c r="AQK57" s="2">
        <v>1584</v>
      </c>
      <c r="AQL57" s="2">
        <v>99</v>
      </c>
      <c r="AQM57" s="2">
        <v>0</v>
      </c>
      <c r="AQN57" s="2">
        <v>20187</v>
      </c>
      <c r="AQO57" s="2">
        <v>6914</v>
      </c>
      <c r="AQP57" s="2">
        <v>17198</v>
      </c>
      <c r="AQQ57" s="2">
        <v>1863</v>
      </c>
      <c r="AQR57" s="2">
        <v>0</v>
      </c>
      <c r="AQS57" s="2">
        <v>2206</v>
      </c>
      <c r="AQT57" s="2">
        <v>2374</v>
      </c>
      <c r="AQU57" s="2">
        <v>936</v>
      </c>
      <c r="AQV57" s="2">
        <v>1267</v>
      </c>
      <c r="AQW57" s="2">
        <v>1976</v>
      </c>
      <c r="AQX57" s="2">
        <v>97</v>
      </c>
      <c r="AQY57" s="2">
        <v>0</v>
      </c>
      <c r="AQZ57" s="2">
        <v>107</v>
      </c>
      <c r="ARA57" s="2">
        <v>5624</v>
      </c>
      <c r="ARB57" s="2">
        <v>0</v>
      </c>
      <c r="ARC57" s="2">
        <v>359</v>
      </c>
      <c r="ARD57" s="2">
        <v>4955</v>
      </c>
      <c r="ARE57" s="2">
        <v>51</v>
      </c>
      <c r="ARF57" s="2">
        <v>401</v>
      </c>
      <c r="ARG57" s="2">
        <v>305</v>
      </c>
      <c r="ARH57" s="2">
        <v>723</v>
      </c>
      <c r="ARI57" s="2">
        <v>2510</v>
      </c>
      <c r="ARJ57" s="2">
        <v>16721</v>
      </c>
      <c r="ARK57" s="2">
        <v>820</v>
      </c>
      <c r="ARL57" s="2">
        <v>256</v>
      </c>
      <c r="ARM57" s="2">
        <v>533</v>
      </c>
      <c r="ARN57" s="2">
        <v>46</v>
      </c>
      <c r="ARO57" s="2">
        <v>612</v>
      </c>
      <c r="ARP57" s="2">
        <v>194</v>
      </c>
      <c r="ARQ57" s="2">
        <v>336</v>
      </c>
      <c r="ARR57" s="2">
        <v>19788</v>
      </c>
      <c r="ARS57" s="2">
        <v>995</v>
      </c>
      <c r="ART57" s="2">
        <v>497</v>
      </c>
      <c r="ARU57" s="2">
        <v>4420</v>
      </c>
      <c r="ARV57" s="2">
        <v>132</v>
      </c>
      <c r="ARW57" s="2">
        <v>203</v>
      </c>
      <c r="ARX57" s="2">
        <v>11562</v>
      </c>
      <c r="ARY57" s="2">
        <v>3566</v>
      </c>
      <c r="ARZ57" s="2">
        <v>5749</v>
      </c>
      <c r="ASA57" s="2">
        <v>1856</v>
      </c>
      <c r="ASB57" s="2">
        <v>1431</v>
      </c>
      <c r="ASC57" s="2">
        <v>242</v>
      </c>
      <c r="ASD57" s="2">
        <v>58</v>
      </c>
      <c r="ASE57" s="2" t="s">
        <v>5</v>
      </c>
      <c r="ASF57" s="2">
        <v>18332</v>
      </c>
      <c r="ASG57" s="2">
        <v>22544</v>
      </c>
      <c r="ASH57" s="2">
        <v>0</v>
      </c>
      <c r="ASI57" s="2">
        <v>131</v>
      </c>
      <c r="ASJ57" s="2">
        <v>535</v>
      </c>
      <c r="ASK57" s="2">
        <v>109512</v>
      </c>
      <c r="ASL57" s="2">
        <v>793</v>
      </c>
      <c r="ASM57" s="2">
        <v>1852</v>
      </c>
      <c r="ASN57" s="2">
        <v>748</v>
      </c>
      <c r="ASO57" s="2">
        <v>964</v>
      </c>
      <c r="ASP57" s="2">
        <v>15086</v>
      </c>
      <c r="ASQ57" s="2" t="s">
        <v>5</v>
      </c>
      <c r="ASR57" s="2">
        <v>22035</v>
      </c>
      <c r="ASS57" s="2" t="s">
        <v>5</v>
      </c>
      <c r="AST57" s="2">
        <v>0</v>
      </c>
      <c r="ASU57" s="2">
        <v>5363</v>
      </c>
      <c r="ASV57" s="2">
        <v>2017</v>
      </c>
      <c r="ASW57" s="2">
        <v>0</v>
      </c>
      <c r="ASX57" s="2">
        <v>889</v>
      </c>
      <c r="ASY57" s="2">
        <v>129</v>
      </c>
      <c r="ASZ57" s="2">
        <v>0</v>
      </c>
      <c r="ATA57" s="2">
        <v>287</v>
      </c>
      <c r="ATB57" s="2">
        <v>533</v>
      </c>
      <c r="ATC57" s="2">
        <v>9869</v>
      </c>
      <c r="ATD57" s="2">
        <v>9769</v>
      </c>
      <c r="ATE57" s="2">
        <v>32247</v>
      </c>
      <c r="ATF57" s="2">
        <v>3926</v>
      </c>
      <c r="ATG57" s="2">
        <v>101</v>
      </c>
      <c r="ATH57" s="2">
        <v>31465</v>
      </c>
      <c r="ATI57" s="2">
        <v>674</v>
      </c>
      <c r="ATJ57" s="2">
        <v>5194</v>
      </c>
      <c r="ATK57" s="2">
        <v>200</v>
      </c>
      <c r="ATL57" s="2">
        <v>0</v>
      </c>
      <c r="ATM57" s="2">
        <v>4725</v>
      </c>
      <c r="ATN57" s="2">
        <v>13474</v>
      </c>
      <c r="ATO57" s="2">
        <v>0</v>
      </c>
      <c r="ATP57" s="2">
        <v>220</v>
      </c>
      <c r="ATQ57" s="2">
        <v>766</v>
      </c>
      <c r="ATR57" s="2">
        <v>129</v>
      </c>
      <c r="ATS57" s="2">
        <v>109</v>
      </c>
      <c r="ATT57" s="2">
        <v>1668</v>
      </c>
      <c r="ATU57" s="2">
        <v>1061</v>
      </c>
      <c r="ATV57" s="2">
        <v>2315</v>
      </c>
      <c r="ATW57" s="2">
        <v>1421</v>
      </c>
      <c r="ATX57" s="2">
        <v>5133</v>
      </c>
      <c r="ATY57" s="2">
        <v>2769</v>
      </c>
      <c r="ATZ57" s="2">
        <v>9843</v>
      </c>
      <c r="AUA57" s="2">
        <v>7841</v>
      </c>
      <c r="AUB57" s="2">
        <v>171</v>
      </c>
      <c r="AUC57" s="2">
        <v>0</v>
      </c>
      <c r="AUD57" s="2">
        <v>6563</v>
      </c>
      <c r="AUE57" s="2">
        <v>2446</v>
      </c>
      <c r="AUF57" s="2">
        <v>360</v>
      </c>
      <c r="AUG57" s="2">
        <v>813</v>
      </c>
      <c r="AUH57" s="2">
        <v>1099</v>
      </c>
      <c r="AUI57" s="2">
        <v>4001</v>
      </c>
      <c r="AUJ57" s="2">
        <v>1282</v>
      </c>
      <c r="AUK57" s="2">
        <v>16835</v>
      </c>
      <c r="AUL57" s="2">
        <v>2190</v>
      </c>
      <c r="AUM57" s="2" t="s">
        <v>5</v>
      </c>
      <c r="AUN57" s="2">
        <v>4572</v>
      </c>
      <c r="AUO57" s="2">
        <v>4696</v>
      </c>
      <c r="AUP57" s="2">
        <v>3911</v>
      </c>
      <c r="AUQ57" s="2">
        <v>1110</v>
      </c>
      <c r="AUR57" s="2">
        <v>14188</v>
      </c>
      <c r="AUS57" s="2">
        <v>1762</v>
      </c>
      <c r="AUT57" s="2">
        <v>916</v>
      </c>
      <c r="AUU57" s="2">
        <v>2771</v>
      </c>
      <c r="AUV57" s="2">
        <v>7298</v>
      </c>
      <c r="AUW57" s="2" t="s">
        <v>5</v>
      </c>
      <c r="AUX57" s="2">
        <v>156</v>
      </c>
      <c r="AUY57" s="2">
        <v>728</v>
      </c>
      <c r="AUZ57" s="2">
        <v>841</v>
      </c>
      <c r="AVA57" s="2">
        <v>2276</v>
      </c>
      <c r="AVB57" s="2">
        <v>149</v>
      </c>
      <c r="AVC57" s="2">
        <v>2668</v>
      </c>
      <c r="AVD57" s="2">
        <v>814</v>
      </c>
      <c r="AVE57" s="2">
        <v>21213</v>
      </c>
      <c r="AVF57" s="2">
        <v>0</v>
      </c>
      <c r="AVG57" s="2">
        <v>608</v>
      </c>
      <c r="AVH57" s="2">
        <v>2662</v>
      </c>
      <c r="AVI57" s="2">
        <v>2</v>
      </c>
      <c r="AVJ57" s="2">
        <v>189</v>
      </c>
      <c r="AVK57" s="2">
        <v>1601</v>
      </c>
      <c r="AVL57" s="2">
        <v>2769</v>
      </c>
      <c r="AVM57" s="2">
        <v>4296</v>
      </c>
      <c r="AVN57" s="2">
        <v>1002</v>
      </c>
      <c r="AVO57" s="2">
        <v>9231</v>
      </c>
      <c r="AVP57" s="2">
        <v>215</v>
      </c>
      <c r="AVQ57" s="2">
        <v>2332</v>
      </c>
      <c r="AVR57" s="2">
        <v>19140</v>
      </c>
      <c r="AVS57" s="2">
        <v>1657</v>
      </c>
      <c r="AVT57" s="2">
        <v>0</v>
      </c>
      <c r="AVU57" s="2">
        <v>379</v>
      </c>
      <c r="AVV57" s="2">
        <v>1628</v>
      </c>
      <c r="AVW57" s="2">
        <v>25</v>
      </c>
      <c r="AVX57" s="2">
        <v>86</v>
      </c>
      <c r="AVY57" s="2">
        <v>106</v>
      </c>
      <c r="AVZ57" s="2">
        <v>219</v>
      </c>
      <c r="AWA57" s="2">
        <v>3548</v>
      </c>
      <c r="AWB57" s="2">
        <v>144</v>
      </c>
      <c r="AWC57" s="2">
        <v>0</v>
      </c>
      <c r="AWD57" s="2">
        <v>658</v>
      </c>
      <c r="AWE57" s="2">
        <v>171</v>
      </c>
      <c r="AWF57" s="2">
        <v>51</v>
      </c>
      <c r="AWG57" s="2">
        <v>52</v>
      </c>
      <c r="AWH57" s="2">
        <v>1377</v>
      </c>
      <c r="AWI57" s="2">
        <v>181</v>
      </c>
      <c r="AWJ57" s="2">
        <v>168</v>
      </c>
      <c r="AWK57" s="2">
        <v>1090</v>
      </c>
      <c r="AWL57" s="2">
        <v>311</v>
      </c>
      <c r="AWM57" s="2">
        <v>164</v>
      </c>
      <c r="AWN57" s="2">
        <v>152</v>
      </c>
      <c r="AWO57" s="2">
        <v>6268</v>
      </c>
      <c r="AWP57" s="2">
        <v>2</v>
      </c>
      <c r="AWQ57" s="2">
        <v>5923</v>
      </c>
      <c r="AWR57" s="2">
        <v>0</v>
      </c>
      <c r="AWS57" s="2">
        <v>798</v>
      </c>
      <c r="AWT57" s="2" t="s">
        <v>5</v>
      </c>
      <c r="AWU57" s="2">
        <v>104</v>
      </c>
      <c r="AWV57" s="2">
        <v>877</v>
      </c>
      <c r="AWW57" s="2">
        <v>99</v>
      </c>
      <c r="AWX57" s="2">
        <v>429</v>
      </c>
      <c r="AWY57" s="2">
        <v>4524</v>
      </c>
      <c r="AWZ57" s="2">
        <v>1115</v>
      </c>
      <c r="AXA57" s="2">
        <v>191</v>
      </c>
      <c r="AXB57" s="2">
        <v>0</v>
      </c>
      <c r="AXC57" s="2">
        <v>8918</v>
      </c>
      <c r="AXD57" s="2">
        <v>358</v>
      </c>
      <c r="AXE57" s="2">
        <v>3</v>
      </c>
      <c r="AXF57" s="2">
        <v>274</v>
      </c>
      <c r="AXG57" s="2">
        <v>3767</v>
      </c>
      <c r="AXH57" s="2" t="s">
        <v>5</v>
      </c>
      <c r="AXI57" s="2">
        <v>135</v>
      </c>
      <c r="AXJ57" s="2">
        <v>699</v>
      </c>
      <c r="AXK57" s="2">
        <v>0</v>
      </c>
      <c r="AXL57" s="2">
        <v>12142</v>
      </c>
      <c r="AXM57" s="2">
        <v>527</v>
      </c>
      <c r="AXN57" s="2">
        <v>1587</v>
      </c>
      <c r="AXO57" s="2">
        <v>279</v>
      </c>
      <c r="AXP57" s="2">
        <v>0</v>
      </c>
      <c r="AXQ57" s="2">
        <v>4091</v>
      </c>
      <c r="AXR57" s="2">
        <v>11524</v>
      </c>
      <c r="AXS57" s="2">
        <v>0</v>
      </c>
      <c r="AXT57" s="2">
        <v>1041</v>
      </c>
      <c r="AXU57" s="2">
        <v>56907</v>
      </c>
      <c r="AXV57" s="2">
        <v>0</v>
      </c>
      <c r="AXW57" s="2">
        <v>73746</v>
      </c>
      <c r="AXX57" s="2">
        <v>72</v>
      </c>
      <c r="AXY57" s="2">
        <v>2730</v>
      </c>
      <c r="AXZ57" s="2">
        <v>313</v>
      </c>
      <c r="AYA57" s="2">
        <v>1864</v>
      </c>
      <c r="AYB57" s="2">
        <v>4430</v>
      </c>
      <c r="AYC57" s="2">
        <v>184</v>
      </c>
      <c r="AYD57" s="2">
        <v>128</v>
      </c>
      <c r="AYE57" s="2">
        <v>9858</v>
      </c>
      <c r="AYF57" s="2">
        <v>512</v>
      </c>
      <c r="AYG57" s="2">
        <v>98</v>
      </c>
      <c r="AYH57" s="2">
        <v>1487</v>
      </c>
      <c r="AYI57" s="2">
        <v>0</v>
      </c>
      <c r="AYJ57" s="2">
        <v>5017</v>
      </c>
      <c r="AYK57" s="2">
        <v>494</v>
      </c>
      <c r="AYL57" s="2">
        <v>211</v>
      </c>
      <c r="AYM57" s="2">
        <v>724</v>
      </c>
      <c r="AYN57" s="2">
        <v>8085</v>
      </c>
      <c r="AYO57" s="2">
        <v>10351</v>
      </c>
      <c r="AYP57" s="2">
        <v>0</v>
      </c>
      <c r="AYQ57" s="2">
        <v>998</v>
      </c>
      <c r="AYR57" s="2">
        <v>537</v>
      </c>
      <c r="AYS57" s="2">
        <v>15</v>
      </c>
      <c r="AYT57" s="2">
        <v>660</v>
      </c>
      <c r="AYU57" s="2">
        <v>118</v>
      </c>
      <c r="AYV57" s="2">
        <v>6370</v>
      </c>
      <c r="AYW57" s="2">
        <v>8064</v>
      </c>
      <c r="AYX57" s="2">
        <v>24141</v>
      </c>
      <c r="AYY57" s="2">
        <v>1159</v>
      </c>
      <c r="AYZ57" s="2">
        <v>1881</v>
      </c>
      <c r="AZA57" s="2">
        <v>6230</v>
      </c>
      <c r="AZB57" s="2">
        <v>4196</v>
      </c>
      <c r="AZC57" s="2">
        <v>0</v>
      </c>
      <c r="AZD57" s="2">
        <v>1366</v>
      </c>
      <c r="AZE57" s="2">
        <v>9795</v>
      </c>
      <c r="AZF57" s="2">
        <v>4010</v>
      </c>
      <c r="AZG57" s="2">
        <v>43541</v>
      </c>
      <c r="AZH57" s="2">
        <v>71801</v>
      </c>
      <c r="AZI57" s="2">
        <v>1199</v>
      </c>
      <c r="AZJ57" s="2">
        <v>15380</v>
      </c>
      <c r="AZK57" s="2">
        <v>1871</v>
      </c>
      <c r="AZL57" s="2">
        <v>0</v>
      </c>
      <c r="AZM57" s="2">
        <v>289</v>
      </c>
      <c r="AZN57" s="2">
        <v>1020</v>
      </c>
      <c r="AZO57" s="2" t="s">
        <v>5</v>
      </c>
      <c r="AZP57" s="2">
        <v>25088</v>
      </c>
      <c r="AZQ57" s="2">
        <v>5389</v>
      </c>
      <c r="AZR57" s="2">
        <v>7544</v>
      </c>
      <c r="AZS57" s="2">
        <v>845</v>
      </c>
      <c r="AZT57" s="2">
        <v>2278</v>
      </c>
      <c r="AZU57" s="2">
        <v>777</v>
      </c>
      <c r="AZV57" s="2">
        <v>26408</v>
      </c>
      <c r="AZW57" s="2">
        <v>4008</v>
      </c>
      <c r="AZX57" s="2">
        <v>1767</v>
      </c>
      <c r="AZY57" s="2">
        <v>225</v>
      </c>
      <c r="AZZ57" s="2">
        <v>30655</v>
      </c>
      <c r="BAA57" s="2">
        <v>65</v>
      </c>
      <c r="BAB57" s="2">
        <v>3395</v>
      </c>
      <c r="BAC57" s="2">
        <v>251532</v>
      </c>
      <c r="BAD57" s="2">
        <v>1750</v>
      </c>
      <c r="BAE57" s="2">
        <v>0</v>
      </c>
      <c r="BAF57" s="2">
        <v>611602</v>
      </c>
      <c r="BAG57" s="2">
        <v>1627</v>
      </c>
      <c r="BAH57" s="2">
        <v>13671</v>
      </c>
      <c r="BAI57" s="2">
        <v>288</v>
      </c>
      <c r="BAJ57" s="2">
        <v>2047</v>
      </c>
      <c r="BAK57" s="2">
        <v>57</v>
      </c>
      <c r="BAL57" s="2">
        <v>1132</v>
      </c>
      <c r="BAM57" s="2">
        <v>1440</v>
      </c>
      <c r="BAN57" s="2">
        <v>1304</v>
      </c>
      <c r="BAO57" s="2">
        <v>5508</v>
      </c>
      <c r="BAP57" s="2">
        <v>1785</v>
      </c>
      <c r="BAQ57" s="2">
        <v>187</v>
      </c>
      <c r="BAR57" s="2">
        <v>3162</v>
      </c>
      <c r="BAS57" s="2">
        <v>1102</v>
      </c>
      <c r="BAT57" s="2">
        <v>2767</v>
      </c>
      <c r="BAU57" s="2">
        <v>515</v>
      </c>
      <c r="BAV57" s="2">
        <v>1709</v>
      </c>
      <c r="BAW57" s="2">
        <v>710</v>
      </c>
      <c r="BAX57" s="2">
        <v>759</v>
      </c>
      <c r="BAY57" s="2">
        <v>446</v>
      </c>
      <c r="BAZ57" s="2">
        <v>2201</v>
      </c>
      <c r="BBA57" s="2">
        <v>956</v>
      </c>
      <c r="BBB57" s="2">
        <v>4294</v>
      </c>
      <c r="BBC57" s="2">
        <v>3222</v>
      </c>
      <c r="BBD57" s="2">
        <v>276</v>
      </c>
      <c r="BBE57" s="2">
        <v>1475</v>
      </c>
      <c r="BBF57" s="2">
        <v>667</v>
      </c>
      <c r="BBG57" s="2">
        <v>2736</v>
      </c>
      <c r="BBH57" s="2">
        <v>871</v>
      </c>
      <c r="BBI57" s="2">
        <v>1560</v>
      </c>
      <c r="BBJ57" s="2">
        <v>20687</v>
      </c>
      <c r="BBK57" s="2">
        <v>311</v>
      </c>
      <c r="BBL57" s="2">
        <v>0</v>
      </c>
      <c r="BBM57" s="2">
        <v>0</v>
      </c>
      <c r="BBN57" s="2">
        <v>376</v>
      </c>
      <c r="BBO57" s="2">
        <v>1025</v>
      </c>
      <c r="BBP57" s="2">
        <v>143</v>
      </c>
      <c r="BBQ57" s="2">
        <v>155</v>
      </c>
      <c r="BBR57" s="2">
        <v>38</v>
      </c>
      <c r="BBS57" s="2">
        <v>300</v>
      </c>
      <c r="BBT57" s="2">
        <v>448</v>
      </c>
      <c r="BBU57" s="2">
        <v>52</v>
      </c>
      <c r="BBV57" s="2">
        <v>2036</v>
      </c>
      <c r="BBW57" s="2">
        <v>1903</v>
      </c>
      <c r="BBX57" s="2">
        <v>3478</v>
      </c>
      <c r="BBY57" s="2">
        <v>0</v>
      </c>
      <c r="BBZ57" s="2">
        <v>549</v>
      </c>
      <c r="BCA57" s="2">
        <v>48337</v>
      </c>
      <c r="BCB57" s="2">
        <v>0</v>
      </c>
      <c r="BCC57" s="2">
        <v>85</v>
      </c>
      <c r="BCD57" s="2">
        <v>13</v>
      </c>
      <c r="BCE57" s="2">
        <v>281</v>
      </c>
      <c r="BCF57" s="2">
        <v>191</v>
      </c>
      <c r="BCG57" s="2">
        <v>352</v>
      </c>
      <c r="BCH57" s="2">
        <v>0</v>
      </c>
      <c r="BCI57" s="2">
        <v>0</v>
      </c>
      <c r="BCJ57" s="2">
        <v>93</v>
      </c>
      <c r="BCK57" s="2">
        <v>0</v>
      </c>
      <c r="BCL57" s="2">
        <v>0</v>
      </c>
      <c r="BCM57" s="2">
        <v>1752</v>
      </c>
      <c r="BCN57" s="2">
        <v>1</v>
      </c>
      <c r="BCO57" s="2">
        <v>757</v>
      </c>
      <c r="BCP57" s="2">
        <v>4165</v>
      </c>
      <c r="BCQ57" s="2">
        <v>6200</v>
      </c>
      <c r="BCR57" s="2">
        <v>14125</v>
      </c>
      <c r="BCS57" s="2">
        <v>1189</v>
      </c>
      <c r="BCT57" s="2">
        <v>2644</v>
      </c>
      <c r="BCU57" s="2">
        <v>658</v>
      </c>
      <c r="BCV57" s="2">
        <v>9</v>
      </c>
      <c r="BCW57" s="2">
        <v>233</v>
      </c>
      <c r="BCX57" s="2">
        <v>13201</v>
      </c>
      <c r="BCY57" s="2">
        <v>9</v>
      </c>
      <c r="BCZ57" s="2">
        <v>5617</v>
      </c>
      <c r="BDA57" s="2">
        <v>43297</v>
      </c>
      <c r="BDB57" s="2">
        <v>2704</v>
      </c>
      <c r="BDC57" s="2">
        <v>242</v>
      </c>
      <c r="BDD57" s="2">
        <v>34</v>
      </c>
      <c r="BDE57" s="2">
        <v>3214</v>
      </c>
      <c r="BDF57" s="2">
        <v>385</v>
      </c>
      <c r="BDG57" s="2">
        <v>316</v>
      </c>
      <c r="BDH57" s="2">
        <v>2584</v>
      </c>
      <c r="BDI57" s="2">
        <v>1055</v>
      </c>
      <c r="BDJ57" s="2">
        <v>454</v>
      </c>
      <c r="BDK57" s="2">
        <v>5</v>
      </c>
      <c r="BDL57" s="2">
        <v>419</v>
      </c>
      <c r="BDM57" s="2">
        <v>4</v>
      </c>
      <c r="BDN57" s="2">
        <v>156</v>
      </c>
      <c r="BDO57" s="2">
        <v>8127</v>
      </c>
      <c r="BDP57" s="2">
        <v>25</v>
      </c>
      <c r="BDQ57" s="2">
        <v>256</v>
      </c>
      <c r="BDR57" s="2">
        <v>90</v>
      </c>
      <c r="BDS57" s="2">
        <v>184</v>
      </c>
      <c r="BDT57" s="2">
        <v>5066</v>
      </c>
      <c r="BDU57" s="2">
        <v>1633</v>
      </c>
      <c r="BDV57" s="2">
        <v>798</v>
      </c>
      <c r="BDW57" s="2">
        <v>0</v>
      </c>
      <c r="BDX57" s="2">
        <v>4523</v>
      </c>
      <c r="BDY57" s="2">
        <v>1393</v>
      </c>
      <c r="BDZ57" s="2">
        <v>223</v>
      </c>
      <c r="BEA57" s="2">
        <v>206</v>
      </c>
      <c r="BEB57" s="2">
        <v>42</v>
      </c>
      <c r="BEC57" s="2">
        <v>77</v>
      </c>
      <c r="BED57" s="2">
        <v>102</v>
      </c>
      <c r="BEE57" s="2">
        <v>3972</v>
      </c>
      <c r="BEF57" s="2">
        <v>0</v>
      </c>
      <c r="BEG57" s="2">
        <v>0</v>
      </c>
      <c r="BEH57" s="2">
        <v>5472</v>
      </c>
      <c r="BEI57" s="2">
        <v>310</v>
      </c>
      <c r="BEJ57" s="2">
        <v>0</v>
      </c>
      <c r="BEK57" s="2">
        <v>0</v>
      </c>
      <c r="BEL57" s="2">
        <v>0</v>
      </c>
      <c r="BEM57" s="2">
        <v>1167</v>
      </c>
      <c r="BEN57" s="2">
        <v>1561</v>
      </c>
      <c r="BEO57" s="2">
        <v>6176</v>
      </c>
      <c r="BEP57" s="2">
        <v>8280</v>
      </c>
      <c r="BEQ57" s="2">
        <v>0</v>
      </c>
      <c r="BER57" s="2">
        <v>1851</v>
      </c>
      <c r="BES57" s="2">
        <v>0</v>
      </c>
      <c r="BET57" s="2">
        <v>297</v>
      </c>
      <c r="BEU57" s="2">
        <v>87</v>
      </c>
      <c r="BEV57" s="2">
        <v>22</v>
      </c>
      <c r="BEW57" s="2">
        <v>1185</v>
      </c>
      <c r="BEX57" s="2">
        <v>0</v>
      </c>
      <c r="BEY57" s="2">
        <v>36103</v>
      </c>
      <c r="BEZ57" s="2">
        <v>48</v>
      </c>
      <c r="BFA57" s="2">
        <v>531</v>
      </c>
      <c r="BFB57" s="2">
        <v>471</v>
      </c>
      <c r="BFC57" s="2">
        <v>58</v>
      </c>
      <c r="BFD57" s="2">
        <v>490</v>
      </c>
      <c r="BFE57" s="2">
        <v>2045</v>
      </c>
      <c r="BFF57" s="2">
        <v>5122</v>
      </c>
      <c r="BFG57" s="2">
        <v>23745</v>
      </c>
      <c r="BFH57" s="2">
        <v>4699</v>
      </c>
      <c r="BFI57" s="2">
        <v>16984</v>
      </c>
      <c r="BFJ57" s="2">
        <v>6</v>
      </c>
      <c r="BFK57" s="2">
        <v>73</v>
      </c>
      <c r="BFL57" s="2">
        <v>467</v>
      </c>
      <c r="BFM57" s="2">
        <v>1452</v>
      </c>
      <c r="BFN57" s="2">
        <v>3063</v>
      </c>
      <c r="BFO57" s="2">
        <v>7140</v>
      </c>
      <c r="BFP57" s="2">
        <v>1128</v>
      </c>
      <c r="BFQ57" s="2">
        <v>812</v>
      </c>
      <c r="BFR57" s="2">
        <v>10083</v>
      </c>
      <c r="BFS57" s="2">
        <v>0</v>
      </c>
      <c r="BFT57" s="2">
        <v>4655</v>
      </c>
      <c r="BFU57" s="2">
        <v>105</v>
      </c>
      <c r="BFV57" s="2">
        <v>0</v>
      </c>
      <c r="BFW57" s="2">
        <v>0</v>
      </c>
      <c r="BFX57" s="2">
        <v>145</v>
      </c>
      <c r="BFY57" s="2">
        <v>295</v>
      </c>
      <c r="BFZ57" s="2">
        <v>1988</v>
      </c>
      <c r="BGA57" s="2">
        <v>0</v>
      </c>
      <c r="BGB57" s="2">
        <v>1048</v>
      </c>
      <c r="BGC57" s="2">
        <v>1346</v>
      </c>
      <c r="BGD57" s="2">
        <v>0</v>
      </c>
      <c r="BGE57" s="2">
        <v>174</v>
      </c>
      <c r="BGF57" s="2">
        <v>624</v>
      </c>
      <c r="BGG57" s="2">
        <v>949</v>
      </c>
      <c r="BGH57" s="2">
        <v>0</v>
      </c>
      <c r="BGI57" s="2">
        <v>292</v>
      </c>
      <c r="BGJ57" s="2">
        <v>0</v>
      </c>
      <c r="BGK57" s="2">
        <v>0</v>
      </c>
      <c r="BGL57" s="2">
        <v>29</v>
      </c>
      <c r="BGM57" s="2">
        <v>0</v>
      </c>
      <c r="BGN57" s="2">
        <v>0</v>
      </c>
      <c r="BGO57" s="2">
        <v>447</v>
      </c>
      <c r="BGP57" s="2">
        <v>20</v>
      </c>
      <c r="BGQ57" s="2">
        <v>45</v>
      </c>
      <c r="BGR57" s="2">
        <v>12517</v>
      </c>
      <c r="BGS57" s="2">
        <v>972</v>
      </c>
      <c r="BGT57" s="2">
        <v>322</v>
      </c>
      <c r="BGU57" s="2">
        <v>1276</v>
      </c>
      <c r="BGV57" s="2">
        <v>44</v>
      </c>
      <c r="BGW57" s="2">
        <v>909</v>
      </c>
      <c r="BGX57" s="2">
        <v>300</v>
      </c>
      <c r="BGY57" s="2">
        <v>1939</v>
      </c>
      <c r="BGZ57" s="2">
        <v>508</v>
      </c>
      <c r="BHA57" s="2">
        <v>106</v>
      </c>
      <c r="BHB57" s="2">
        <v>2205</v>
      </c>
      <c r="BHC57" s="2">
        <v>0</v>
      </c>
      <c r="BHD57" s="2">
        <v>0</v>
      </c>
      <c r="BHE57" s="2">
        <v>352</v>
      </c>
      <c r="BHF57" s="2">
        <v>1556</v>
      </c>
      <c r="BHG57" s="2">
        <v>5</v>
      </c>
      <c r="BHH57" s="2">
        <v>5710</v>
      </c>
      <c r="BHI57" s="2">
        <v>55</v>
      </c>
      <c r="BHJ57" s="2">
        <v>343</v>
      </c>
      <c r="BHK57" s="2">
        <v>1213</v>
      </c>
      <c r="BHL57" s="2">
        <v>329</v>
      </c>
      <c r="BHM57" s="2">
        <v>0</v>
      </c>
      <c r="BHN57" s="2">
        <v>0</v>
      </c>
      <c r="BHO57" s="2">
        <v>3</v>
      </c>
      <c r="BHP57" s="2">
        <v>1930</v>
      </c>
      <c r="BHQ57" s="2">
        <v>2709</v>
      </c>
      <c r="BHR57" s="2">
        <v>3812</v>
      </c>
      <c r="BHS57" s="2">
        <v>246</v>
      </c>
      <c r="BHT57" s="2">
        <v>571</v>
      </c>
      <c r="BHU57" s="2">
        <v>1098</v>
      </c>
      <c r="BHV57" s="2">
        <v>0</v>
      </c>
      <c r="BHW57" s="2">
        <v>3010</v>
      </c>
      <c r="BHX57" s="2">
        <v>336</v>
      </c>
      <c r="BHY57" s="2">
        <v>90</v>
      </c>
      <c r="BHZ57" s="2">
        <v>1</v>
      </c>
      <c r="BIA57" s="2">
        <v>0</v>
      </c>
      <c r="BIB57" s="2">
        <v>473</v>
      </c>
      <c r="BIC57" s="2">
        <v>0</v>
      </c>
      <c r="BID57" s="2">
        <v>528</v>
      </c>
      <c r="BIE57" s="2">
        <v>182</v>
      </c>
      <c r="BIF57" s="2">
        <v>0</v>
      </c>
      <c r="BIG57" s="2">
        <v>715</v>
      </c>
      <c r="BIH57" s="2">
        <v>0</v>
      </c>
      <c r="BII57" s="2">
        <v>428</v>
      </c>
      <c r="BIJ57" s="2">
        <v>0</v>
      </c>
      <c r="BIK57" s="2">
        <v>2107</v>
      </c>
      <c r="BIL57" s="2">
        <v>116</v>
      </c>
      <c r="BIM57" s="2">
        <v>0</v>
      </c>
      <c r="BIN57" s="2">
        <v>148</v>
      </c>
      <c r="BIO57" s="2">
        <v>200</v>
      </c>
      <c r="BIP57" s="2">
        <v>61</v>
      </c>
      <c r="BIQ57" s="2">
        <v>0</v>
      </c>
      <c r="BIR57" s="2">
        <v>0</v>
      </c>
      <c r="BIS57" s="2">
        <v>391</v>
      </c>
      <c r="BIT57" s="2">
        <v>73</v>
      </c>
      <c r="BIU57" s="2">
        <v>0</v>
      </c>
      <c r="BIV57" s="2">
        <v>3602</v>
      </c>
      <c r="BIW57" s="2">
        <v>194</v>
      </c>
      <c r="BIX57" s="2">
        <v>2616</v>
      </c>
      <c r="BIY57" s="2">
        <v>1738</v>
      </c>
      <c r="BIZ57" s="2">
        <v>163</v>
      </c>
      <c r="BJA57" s="2">
        <v>1058</v>
      </c>
      <c r="BJB57" s="2">
        <v>60</v>
      </c>
      <c r="BJC57" s="2">
        <v>23</v>
      </c>
      <c r="BJD57" s="2">
        <v>282</v>
      </c>
      <c r="BJE57" s="2">
        <v>1174</v>
      </c>
      <c r="BJF57" s="2">
        <v>2422</v>
      </c>
      <c r="BJG57" s="2">
        <v>12</v>
      </c>
      <c r="BJH57" s="2">
        <v>505</v>
      </c>
      <c r="BJI57" s="2">
        <v>67</v>
      </c>
      <c r="BJJ57" s="2">
        <v>94</v>
      </c>
      <c r="BJK57" s="2">
        <v>340</v>
      </c>
      <c r="BJL57" s="2">
        <v>1336</v>
      </c>
      <c r="BJM57" s="2">
        <v>0</v>
      </c>
      <c r="BJN57" s="2">
        <v>159</v>
      </c>
      <c r="BJO57" s="2">
        <v>5062</v>
      </c>
      <c r="BJP57" s="2">
        <v>107</v>
      </c>
      <c r="BJQ57" s="2">
        <v>2189</v>
      </c>
      <c r="BJR57" s="2">
        <v>587</v>
      </c>
      <c r="BJS57" s="2">
        <v>540</v>
      </c>
      <c r="BJT57" s="2">
        <v>36</v>
      </c>
      <c r="BJU57" s="2">
        <v>330</v>
      </c>
      <c r="BJV57" s="2">
        <v>2487</v>
      </c>
      <c r="BJW57" s="2">
        <v>1580</v>
      </c>
      <c r="BJX57" s="2">
        <v>32</v>
      </c>
      <c r="BJY57" s="2">
        <v>4682</v>
      </c>
      <c r="BJZ57" s="2">
        <v>42</v>
      </c>
      <c r="BKA57" s="2">
        <v>1685</v>
      </c>
      <c r="BKB57" s="2">
        <v>69</v>
      </c>
      <c r="BKC57" s="2">
        <v>9164</v>
      </c>
      <c r="BKD57" s="2">
        <v>24386</v>
      </c>
      <c r="BKE57" s="2">
        <v>53</v>
      </c>
      <c r="BKF57" s="2">
        <v>3538</v>
      </c>
      <c r="BKG57" s="2">
        <v>1315</v>
      </c>
      <c r="BKH57" s="2">
        <v>1105</v>
      </c>
      <c r="BKI57" s="2">
        <v>71</v>
      </c>
      <c r="BKJ57" s="2">
        <v>105</v>
      </c>
      <c r="BKK57" s="2">
        <v>0</v>
      </c>
      <c r="BKL57" s="2">
        <v>873</v>
      </c>
      <c r="BKM57" s="2">
        <v>220</v>
      </c>
      <c r="BKN57" s="2">
        <v>613</v>
      </c>
      <c r="BKO57" s="2">
        <v>6909</v>
      </c>
      <c r="BKP57" s="2">
        <v>1247</v>
      </c>
      <c r="BKQ57" s="2">
        <v>19706</v>
      </c>
      <c r="BKR57" s="2">
        <v>8310</v>
      </c>
      <c r="BKS57" s="2">
        <v>1636</v>
      </c>
      <c r="BKT57" s="2">
        <v>696</v>
      </c>
      <c r="BKU57" s="2">
        <v>2246</v>
      </c>
      <c r="BKV57" s="2">
        <v>751</v>
      </c>
      <c r="BKW57" s="2">
        <v>364</v>
      </c>
      <c r="BKX57" s="2">
        <v>2393</v>
      </c>
      <c r="BKY57" s="2">
        <v>3684</v>
      </c>
      <c r="BKZ57" s="2">
        <v>278</v>
      </c>
      <c r="BLA57" s="2">
        <v>758</v>
      </c>
      <c r="BLB57" s="2">
        <v>892</v>
      </c>
      <c r="BLC57" s="2">
        <v>1555</v>
      </c>
      <c r="BLD57" s="2">
        <v>1929</v>
      </c>
      <c r="BLE57" s="2">
        <v>1237</v>
      </c>
      <c r="BLF57" s="2">
        <v>0</v>
      </c>
      <c r="BLG57" s="2">
        <v>736</v>
      </c>
      <c r="BLH57" s="2">
        <v>4357</v>
      </c>
      <c r="BLI57" s="2">
        <v>1006</v>
      </c>
      <c r="BLJ57" s="2">
        <v>1028</v>
      </c>
      <c r="BLK57" s="2">
        <v>222</v>
      </c>
      <c r="BLL57" s="2">
        <v>2664</v>
      </c>
      <c r="BLM57" s="2">
        <v>0</v>
      </c>
      <c r="BLN57" s="2">
        <v>280</v>
      </c>
      <c r="BLO57" s="2">
        <v>228</v>
      </c>
      <c r="BLP57" s="2">
        <v>666</v>
      </c>
      <c r="BLQ57" s="2">
        <v>7610</v>
      </c>
      <c r="BLR57" s="2">
        <v>6</v>
      </c>
      <c r="BLS57" s="2">
        <v>805</v>
      </c>
      <c r="BLT57" s="2">
        <v>1052</v>
      </c>
      <c r="BLU57" s="2">
        <v>249</v>
      </c>
      <c r="BLV57" s="2">
        <v>714</v>
      </c>
      <c r="BLW57" s="2">
        <v>4428</v>
      </c>
      <c r="BLX57" s="2">
        <v>177</v>
      </c>
      <c r="BLY57" s="2">
        <v>1034</v>
      </c>
      <c r="BLZ57" s="2">
        <v>7507</v>
      </c>
      <c r="BMA57" s="2">
        <v>471</v>
      </c>
      <c r="BMB57" s="2">
        <v>126</v>
      </c>
      <c r="BMC57" s="2">
        <v>1201</v>
      </c>
      <c r="BMD57" s="2">
        <v>21658</v>
      </c>
      <c r="BME57" s="2">
        <v>0</v>
      </c>
      <c r="BMF57" s="2">
        <v>28</v>
      </c>
      <c r="BMG57" s="2">
        <v>5374</v>
      </c>
      <c r="BMH57" s="2">
        <v>402</v>
      </c>
      <c r="BMI57" s="2">
        <v>18028</v>
      </c>
      <c r="BMJ57" s="2">
        <v>3063</v>
      </c>
      <c r="BMK57" s="2">
        <v>1125</v>
      </c>
      <c r="BML57" s="2">
        <v>3401</v>
      </c>
      <c r="BMM57" s="2">
        <v>97</v>
      </c>
      <c r="BMN57" s="2">
        <v>485</v>
      </c>
      <c r="BMO57" s="2">
        <v>521</v>
      </c>
      <c r="BMP57" s="2">
        <v>3729</v>
      </c>
      <c r="BMQ57" s="2">
        <v>1622</v>
      </c>
      <c r="BMR57" s="2">
        <v>2967</v>
      </c>
      <c r="BMS57" s="2">
        <v>0</v>
      </c>
      <c r="BMT57" s="2">
        <v>186</v>
      </c>
      <c r="BMU57" s="2">
        <v>3331</v>
      </c>
      <c r="BMV57" s="2">
        <v>46</v>
      </c>
      <c r="BMW57" s="2">
        <v>1678</v>
      </c>
      <c r="BMX57" s="2">
        <v>2697</v>
      </c>
      <c r="BMY57" s="2">
        <v>251</v>
      </c>
      <c r="BMZ57" s="2">
        <v>605</v>
      </c>
      <c r="BNA57" s="2">
        <v>344</v>
      </c>
      <c r="BNB57" s="2">
        <v>476</v>
      </c>
      <c r="BNC57" s="2">
        <v>154</v>
      </c>
      <c r="BND57" s="2">
        <v>627</v>
      </c>
      <c r="BNE57" s="2">
        <v>2938</v>
      </c>
      <c r="BNF57" s="2" t="s">
        <v>5</v>
      </c>
      <c r="BNG57" s="2">
        <v>2569</v>
      </c>
      <c r="BNH57" s="2">
        <v>1061</v>
      </c>
      <c r="BNI57" s="2">
        <v>153</v>
      </c>
      <c r="BNJ57" s="2">
        <v>5003</v>
      </c>
      <c r="BNK57" s="2">
        <v>2063</v>
      </c>
      <c r="BNL57" s="2">
        <v>600</v>
      </c>
      <c r="BNM57" s="2">
        <v>1363</v>
      </c>
      <c r="BNN57" s="2">
        <v>254</v>
      </c>
      <c r="BNO57" s="2">
        <v>999</v>
      </c>
      <c r="BNP57" s="2">
        <v>6523</v>
      </c>
      <c r="BNQ57" s="2">
        <v>11</v>
      </c>
      <c r="BNR57" s="2">
        <v>0</v>
      </c>
      <c r="BNS57" s="2">
        <v>58844</v>
      </c>
      <c r="BNT57" s="2">
        <v>322</v>
      </c>
      <c r="BNU57" s="2">
        <v>350</v>
      </c>
      <c r="BNV57" s="2">
        <v>2436</v>
      </c>
      <c r="BNW57" s="2">
        <v>2357</v>
      </c>
      <c r="BNX57" s="2">
        <v>1938</v>
      </c>
      <c r="BNY57" s="2">
        <v>2465</v>
      </c>
      <c r="BNZ57" s="2">
        <v>0</v>
      </c>
      <c r="BOA57" s="2">
        <v>2700</v>
      </c>
      <c r="BOB57" s="2">
        <v>2197</v>
      </c>
      <c r="BOC57" s="2">
        <v>174</v>
      </c>
      <c r="BOD57" s="2">
        <v>539</v>
      </c>
      <c r="BOE57" s="2">
        <v>1413</v>
      </c>
      <c r="BOF57" s="2">
        <v>3422</v>
      </c>
      <c r="BOG57" s="2">
        <v>16473</v>
      </c>
      <c r="BOH57" s="2">
        <v>814</v>
      </c>
      <c r="BOI57" s="2">
        <v>5145</v>
      </c>
      <c r="BOJ57" s="2">
        <v>1670</v>
      </c>
      <c r="BOK57" s="2">
        <v>3488</v>
      </c>
      <c r="BOL57" s="2">
        <v>3692</v>
      </c>
      <c r="BOM57" s="2">
        <v>699</v>
      </c>
      <c r="BON57" s="2">
        <v>6853</v>
      </c>
      <c r="BOO57" s="2">
        <v>7223</v>
      </c>
      <c r="BOP57" s="2">
        <v>2454</v>
      </c>
      <c r="BOQ57" s="2">
        <v>15</v>
      </c>
      <c r="BOR57" s="2">
        <v>4088</v>
      </c>
      <c r="BOS57" s="2">
        <v>147</v>
      </c>
      <c r="BOT57" s="2">
        <v>10402</v>
      </c>
      <c r="BOU57" s="2">
        <v>641</v>
      </c>
      <c r="BOV57" s="2">
        <v>1256</v>
      </c>
      <c r="BOW57" s="2">
        <v>9225</v>
      </c>
      <c r="BOX57" s="2">
        <v>26354</v>
      </c>
      <c r="BOY57" s="2">
        <v>3935</v>
      </c>
      <c r="BOZ57" s="2">
        <v>514</v>
      </c>
      <c r="BPA57" s="2">
        <v>8138</v>
      </c>
      <c r="BPB57" s="2">
        <v>576</v>
      </c>
      <c r="BPC57" s="2">
        <v>919</v>
      </c>
      <c r="BPD57" s="2">
        <v>24</v>
      </c>
      <c r="BPE57" s="2">
        <v>2329</v>
      </c>
      <c r="BPF57" s="2">
        <v>2465</v>
      </c>
      <c r="BPG57" s="2">
        <v>13047</v>
      </c>
      <c r="BPH57" s="2">
        <v>1301</v>
      </c>
      <c r="BPI57" s="2">
        <v>10266</v>
      </c>
      <c r="BPJ57" s="2">
        <v>18190</v>
      </c>
      <c r="BPK57" s="2">
        <v>119463</v>
      </c>
      <c r="BPL57" s="2">
        <v>2710</v>
      </c>
      <c r="BPM57" s="2">
        <v>1</v>
      </c>
      <c r="BPN57" s="2">
        <v>35</v>
      </c>
      <c r="BPO57" s="2">
        <v>5004</v>
      </c>
      <c r="BPP57" s="2">
        <v>270</v>
      </c>
      <c r="BPQ57" s="2">
        <v>4784</v>
      </c>
      <c r="BPR57" s="2">
        <v>6236</v>
      </c>
      <c r="BPS57" s="2">
        <v>9052</v>
      </c>
      <c r="BPT57" s="2">
        <v>2084</v>
      </c>
      <c r="BPU57" s="2">
        <v>58444</v>
      </c>
      <c r="BPV57" s="2">
        <v>506</v>
      </c>
      <c r="BPW57" s="2">
        <v>5867</v>
      </c>
      <c r="BPX57" s="2">
        <v>1833</v>
      </c>
      <c r="BPY57" s="2">
        <v>23352</v>
      </c>
      <c r="BPZ57" s="2">
        <v>2766</v>
      </c>
      <c r="BQA57" s="2">
        <v>5423</v>
      </c>
      <c r="BQB57" s="2">
        <v>7478</v>
      </c>
      <c r="BQC57" s="2">
        <v>453</v>
      </c>
      <c r="BQD57" s="2">
        <v>5505</v>
      </c>
      <c r="BQE57" s="2">
        <v>1203</v>
      </c>
      <c r="BQF57" s="2">
        <v>2030</v>
      </c>
      <c r="BQG57" s="2">
        <v>2939</v>
      </c>
      <c r="BQH57" s="2">
        <v>5026</v>
      </c>
      <c r="BQI57" s="2">
        <v>6418</v>
      </c>
      <c r="BQJ57" s="2">
        <v>1151</v>
      </c>
      <c r="BQK57" s="2">
        <v>2026</v>
      </c>
      <c r="BQL57" s="2">
        <v>1710</v>
      </c>
      <c r="BQM57" s="2">
        <v>1817</v>
      </c>
      <c r="BQN57" s="2">
        <v>73</v>
      </c>
      <c r="BQO57" s="2" t="s">
        <v>5</v>
      </c>
      <c r="BQP57" s="2">
        <v>85332</v>
      </c>
      <c r="BQQ57" s="2">
        <v>172</v>
      </c>
      <c r="BQR57" s="2">
        <v>2921</v>
      </c>
      <c r="BQS57" s="2">
        <v>0</v>
      </c>
      <c r="BQT57" s="2">
        <v>0</v>
      </c>
      <c r="BQU57" s="2">
        <v>1295</v>
      </c>
      <c r="BQV57" s="2">
        <v>387</v>
      </c>
      <c r="BQW57" s="2">
        <v>886</v>
      </c>
      <c r="BQX57" s="2">
        <v>1119</v>
      </c>
      <c r="BQY57" s="2">
        <v>264</v>
      </c>
      <c r="BQZ57" s="2">
        <v>10570</v>
      </c>
      <c r="BRA57" s="2">
        <v>871</v>
      </c>
      <c r="BRB57" s="2">
        <v>4283</v>
      </c>
      <c r="BRC57" s="2">
        <v>2511</v>
      </c>
      <c r="BRD57" s="2">
        <v>1689</v>
      </c>
      <c r="BRE57" s="2">
        <v>3176</v>
      </c>
      <c r="BRF57" s="2">
        <v>982</v>
      </c>
      <c r="BRG57" s="2">
        <v>626</v>
      </c>
      <c r="BRH57" s="2">
        <v>21324</v>
      </c>
      <c r="BRI57" s="2">
        <v>2502</v>
      </c>
      <c r="BRJ57" s="2">
        <v>2554</v>
      </c>
      <c r="BRK57" s="2">
        <v>3</v>
      </c>
      <c r="BRL57" s="2">
        <v>3959</v>
      </c>
      <c r="BRM57" s="2">
        <v>13144</v>
      </c>
      <c r="BRN57" s="2">
        <v>2902</v>
      </c>
      <c r="BRO57" s="2">
        <v>358</v>
      </c>
      <c r="BRP57" s="2">
        <v>2953</v>
      </c>
      <c r="BRQ57" s="2">
        <v>1082</v>
      </c>
      <c r="BRR57" s="2">
        <v>6970</v>
      </c>
      <c r="BRS57" s="2">
        <v>3065</v>
      </c>
      <c r="BRT57" s="2">
        <v>56</v>
      </c>
      <c r="BRU57" s="2">
        <v>3921</v>
      </c>
      <c r="BRV57" s="2">
        <v>3845</v>
      </c>
      <c r="BRW57" s="2">
        <v>11296</v>
      </c>
      <c r="BRX57" s="2">
        <v>186</v>
      </c>
      <c r="BRY57" s="2">
        <v>35879</v>
      </c>
      <c r="BRZ57" s="2">
        <v>7450</v>
      </c>
      <c r="BSA57" s="2">
        <v>4289</v>
      </c>
      <c r="BSB57" s="2">
        <v>34440</v>
      </c>
      <c r="BSC57" s="2">
        <v>2130</v>
      </c>
      <c r="BSD57" s="2">
        <v>6563</v>
      </c>
      <c r="BSE57" s="2">
        <v>30078</v>
      </c>
      <c r="BSF57" s="2">
        <v>1004</v>
      </c>
      <c r="BSG57" s="2">
        <v>0</v>
      </c>
      <c r="BSH57" s="2">
        <v>15746</v>
      </c>
      <c r="BSI57" s="2">
        <v>69141</v>
      </c>
      <c r="BSJ57" s="2">
        <v>27632</v>
      </c>
      <c r="BSK57" s="2">
        <v>762</v>
      </c>
      <c r="BSL57" s="2">
        <v>3169</v>
      </c>
      <c r="BSM57" s="2">
        <v>16679</v>
      </c>
      <c r="BSN57" s="2">
        <v>17187</v>
      </c>
      <c r="BSO57" s="2">
        <v>1263</v>
      </c>
      <c r="BSP57" s="2">
        <v>12750</v>
      </c>
      <c r="BSQ57" s="2">
        <v>6434</v>
      </c>
      <c r="BSR57" s="2">
        <v>0</v>
      </c>
      <c r="BSS57" s="2">
        <v>325</v>
      </c>
      <c r="BST57" s="2">
        <v>0</v>
      </c>
      <c r="BSU57" s="2">
        <v>7052</v>
      </c>
      <c r="BSV57" s="2">
        <v>20717</v>
      </c>
      <c r="BSW57" s="2">
        <v>405</v>
      </c>
      <c r="BSX57" s="2">
        <v>14320</v>
      </c>
      <c r="BSY57" s="2">
        <v>286</v>
      </c>
      <c r="BSZ57" s="2">
        <v>2477</v>
      </c>
      <c r="BTA57" s="2">
        <v>54712</v>
      </c>
      <c r="BTB57" s="2">
        <v>1286</v>
      </c>
      <c r="BTC57" s="2">
        <v>5831</v>
      </c>
      <c r="BTD57" s="2">
        <v>9259</v>
      </c>
      <c r="BTE57" s="2">
        <v>0</v>
      </c>
      <c r="BTF57" s="2">
        <v>0</v>
      </c>
      <c r="BTG57" s="2">
        <v>2540</v>
      </c>
      <c r="BTH57" s="2">
        <v>4504</v>
      </c>
      <c r="BTI57" s="2">
        <v>3506</v>
      </c>
      <c r="BTJ57" s="2">
        <v>32703</v>
      </c>
      <c r="BTK57" s="2">
        <v>96</v>
      </c>
      <c r="BTL57" s="2">
        <v>31885</v>
      </c>
      <c r="BTM57" s="2">
        <v>944</v>
      </c>
      <c r="BTN57" s="2">
        <v>1455</v>
      </c>
      <c r="BTO57" s="2">
        <v>2418</v>
      </c>
      <c r="BTP57" s="2">
        <v>7298</v>
      </c>
      <c r="BTQ57" s="2">
        <v>222</v>
      </c>
      <c r="BTR57" s="2">
        <v>487</v>
      </c>
      <c r="BTS57" s="2">
        <v>0</v>
      </c>
      <c r="BTT57" s="2">
        <v>210</v>
      </c>
      <c r="BTU57" s="2">
        <v>895</v>
      </c>
      <c r="BTV57" s="2">
        <v>503</v>
      </c>
      <c r="BTW57" s="2">
        <v>6931</v>
      </c>
      <c r="BTX57" s="2">
        <v>1069</v>
      </c>
      <c r="BTY57" s="2">
        <v>2136</v>
      </c>
      <c r="BTZ57" s="2">
        <v>766</v>
      </c>
      <c r="BUA57" s="2">
        <v>2411</v>
      </c>
      <c r="BUB57" s="2">
        <v>103983</v>
      </c>
      <c r="BUC57" s="2">
        <v>0</v>
      </c>
      <c r="BUD57" s="2">
        <v>12478</v>
      </c>
      <c r="BUE57" s="2">
        <v>9276</v>
      </c>
      <c r="BUF57" s="2">
        <v>34457</v>
      </c>
      <c r="BUG57" s="2">
        <v>526</v>
      </c>
      <c r="BUH57" s="2">
        <v>0</v>
      </c>
      <c r="BUI57" s="2">
        <v>6044</v>
      </c>
      <c r="BUJ57" s="2">
        <v>13295</v>
      </c>
      <c r="BUK57" s="2">
        <v>69832</v>
      </c>
      <c r="BUL57" s="2">
        <v>406</v>
      </c>
      <c r="BUM57" s="2">
        <v>150</v>
      </c>
      <c r="BUN57" s="2">
        <v>6663</v>
      </c>
      <c r="BUO57" s="2">
        <v>11152</v>
      </c>
      <c r="BUP57" s="2">
        <v>1394</v>
      </c>
      <c r="BUQ57" s="2">
        <v>7861</v>
      </c>
      <c r="BUR57" s="2">
        <v>56217</v>
      </c>
      <c r="BUS57" s="2">
        <v>732</v>
      </c>
      <c r="BUT57" s="2">
        <v>19728</v>
      </c>
      <c r="BUU57" s="2">
        <v>8222</v>
      </c>
      <c r="BUV57" s="2">
        <v>2543</v>
      </c>
      <c r="BUW57" s="2">
        <v>5583</v>
      </c>
      <c r="BUX57" s="2" t="s">
        <v>5</v>
      </c>
      <c r="BUY57" s="2">
        <v>1043</v>
      </c>
      <c r="BUZ57" s="2">
        <v>147</v>
      </c>
      <c r="BVA57" s="2">
        <v>226</v>
      </c>
      <c r="BVB57" s="2">
        <v>1755</v>
      </c>
      <c r="BVC57" s="2">
        <v>20303</v>
      </c>
      <c r="BVD57" s="2">
        <v>10902</v>
      </c>
      <c r="BVE57" s="2">
        <v>964</v>
      </c>
      <c r="BVF57" s="2">
        <v>10239</v>
      </c>
      <c r="BVG57" s="2">
        <v>2739</v>
      </c>
      <c r="BVH57" s="2">
        <v>910</v>
      </c>
      <c r="BVI57" s="2">
        <v>1335</v>
      </c>
      <c r="BVJ57" s="2">
        <v>9623</v>
      </c>
      <c r="BVK57" s="2">
        <v>0</v>
      </c>
      <c r="BVL57" s="2">
        <v>5706</v>
      </c>
      <c r="BVM57" s="2">
        <v>4706</v>
      </c>
      <c r="BVN57" s="2">
        <v>2213</v>
      </c>
      <c r="BVO57" s="2">
        <v>528</v>
      </c>
      <c r="BVP57" s="2">
        <v>0</v>
      </c>
      <c r="BVQ57" s="2">
        <v>1680</v>
      </c>
      <c r="BVR57" s="2">
        <v>134</v>
      </c>
      <c r="BVS57" s="2">
        <v>4380</v>
      </c>
      <c r="BVT57" s="2">
        <v>1404</v>
      </c>
      <c r="BVU57" s="2">
        <v>36733</v>
      </c>
      <c r="BVV57" s="2">
        <v>1419</v>
      </c>
      <c r="BVW57" s="2">
        <v>178948</v>
      </c>
      <c r="BVX57" s="2">
        <v>42</v>
      </c>
      <c r="BVY57" s="2">
        <v>248833</v>
      </c>
      <c r="BVZ57" s="2">
        <v>12979</v>
      </c>
      <c r="BWA57" s="2">
        <v>579</v>
      </c>
      <c r="BWB57" s="2">
        <v>1089</v>
      </c>
      <c r="BWC57" s="2">
        <v>4348</v>
      </c>
      <c r="BWD57" s="2">
        <v>79705</v>
      </c>
      <c r="BWE57" s="2">
        <v>1180</v>
      </c>
      <c r="BWF57" s="2">
        <v>6030</v>
      </c>
      <c r="BWG57" s="2">
        <v>758</v>
      </c>
      <c r="BWH57" s="2">
        <v>0</v>
      </c>
      <c r="BWI57" s="2">
        <v>749</v>
      </c>
      <c r="BWJ57" s="2">
        <v>1442</v>
      </c>
      <c r="BWK57" s="2">
        <v>9344</v>
      </c>
      <c r="BWL57" s="2">
        <v>518</v>
      </c>
      <c r="BWM57" s="2">
        <v>5710</v>
      </c>
      <c r="BWN57" s="2">
        <v>16997</v>
      </c>
      <c r="BWO57" s="2">
        <v>1066</v>
      </c>
      <c r="BWP57" s="2">
        <v>313</v>
      </c>
      <c r="BWQ57" s="2">
        <v>5164</v>
      </c>
      <c r="BWR57" s="2">
        <v>545</v>
      </c>
      <c r="BWS57" s="2">
        <v>300</v>
      </c>
      <c r="BWT57" s="2">
        <v>2425</v>
      </c>
      <c r="BWU57" s="2">
        <v>662</v>
      </c>
      <c r="BWV57" s="2">
        <v>99</v>
      </c>
      <c r="BWW57" s="2">
        <v>33535</v>
      </c>
      <c r="BWX57" s="2">
        <v>10161</v>
      </c>
      <c r="BWY57" s="2">
        <v>1353</v>
      </c>
      <c r="BWZ57" s="2">
        <v>1372</v>
      </c>
      <c r="BXA57" s="2">
        <v>18177</v>
      </c>
      <c r="BXB57" s="2">
        <v>3102</v>
      </c>
      <c r="BXC57" s="2">
        <v>6496</v>
      </c>
      <c r="BXD57" s="2">
        <v>8422</v>
      </c>
      <c r="BXE57" s="2">
        <v>1392</v>
      </c>
      <c r="BXF57" s="2">
        <v>5391</v>
      </c>
      <c r="BXG57" s="2">
        <v>2446</v>
      </c>
      <c r="BXH57" s="2">
        <v>9740</v>
      </c>
      <c r="BXI57" s="2">
        <v>14212</v>
      </c>
      <c r="BXJ57" s="2">
        <v>35011</v>
      </c>
      <c r="BXK57" s="2">
        <v>10168</v>
      </c>
      <c r="BXL57" s="2">
        <v>2574</v>
      </c>
      <c r="BXM57" s="2">
        <v>86</v>
      </c>
      <c r="BXN57" s="2">
        <v>407</v>
      </c>
      <c r="BXO57" s="2">
        <v>1894</v>
      </c>
      <c r="BXP57" s="2">
        <v>2000</v>
      </c>
      <c r="BXQ57" s="2">
        <v>348</v>
      </c>
      <c r="BXR57" s="2">
        <v>6378</v>
      </c>
      <c r="BXS57" s="2">
        <v>4421</v>
      </c>
      <c r="BXT57" s="2">
        <v>311</v>
      </c>
      <c r="BXU57" s="2">
        <v>1434</v>
      </c>
      <c r="BXV57" s="2">
        <v>399</v>
      </c>
      <c r="BXW57" s="2">
        <v>20</v>
      </c>
      <c r="BXX57" s="2">
        <v>183</v>
      </c>
      <c r="BXY57" s="2">
        <v>2657</v>
      </c>
      <c r="BXZ57" s="2">
        <v>759</v>
      </c>
      <c r="BYA57" s="2">
        <v>225</v>
      </c>
      <c r="BYB57" s="2">
        <v>16853</v>
      </c>
      <c r="BYC57" s="2">
        <v>109</v>
      </c>
      <c r="BYD57" s="2">
        <v>4601</v>
      </c>
      <c r="BYE57" s="2">
        <v>0</v>
      </c>
      <c r="BYF57" s="2">
        <v>1499</v>
      </c>
      <c r="BYG57" s="2">
        <v>0</v>
      </c>
      <c r="BYH57" s="2">
        <v>7050</v>
      </c>
      <c r="BYI57" s="2">
        <v>0</v>
      </c>
      <c r="BYJ57" s="2">
        <v>985</v>
      </c>
      <c r="BYK57" s="2">
        <v>874</v>
      </c>
      <c r="BYL57" s="2">
        <v>2452</v>
      </c>
      <c r="BYM57" s="2">
        <v>0</v>
      </c>
      <c r="BYN57" s="2">
        <v>2213</v>
      </c>
      <c r="BYO57" s="2">
        <v>8312</v>
      </c>
      <c r="BYP57" s="2">
        <v>104826</v>
      </c>
      <c r="BYQ57" s="2">
        <v>279</v>
      </c>
      <c r="BYR57" s="2">
        <v>4061</v>
      </c>
      <c r="BYS57" s="2">
        <v>325</v>
      </c>
      <c r="BYT57" s="2">
        <v>0</v>
      </c>
      <c r="BYU57" s="2">
        <v>1001</v>
      </c>
      <c r="BYV57" s="2">
        <v>460</v>
      </c>
      <c r="BYW57" s="2">
        <v>0</v>
      </c>
      <c r="BYX57" s="2">
        <v>189</v>
      </c>
      <c r="BYY57" s="2">
        <v>291</v>
      </c>
      <c r="BYZ57" s="2">
        <v>433</v>
      </c>
      <c r="BZA57" s="2">
        <v>4880</v>
      </c>
      <c r="BZB57" s="2">
        <v>964</v>
      </c>
      <c r="BZC57" s="2">
        <v>216</v>
      </c>
      <c r="BZD57" s="2">
        <v>10453</v>
      </c>
      <c r="BZE57" s="2">
        <v>1195</v>
      </c>
      <c r="BZF57" s="2">
        <v>0</v>
      </c>
      <c r="BZG57" s="2">
        <v>1</v>
      </c>
      <c r="BZH57" s="2">
        <v>807</v>
      </c>
      <c r="BZI57" s="2">
        <v>2901</v>
      </c>
      <c r="BZJ57" s="2">
        <v>570</v>
      </c>
      <c r="BZK57" s="2">
        <v>9743</v>
      </c>
      <c r="BZL57" s="2">
        <v>5016</v>
      </c>
      <c r="BZM57" s="2">
        <v>243</v>
      </c>
      <c r="BZN57" s="2">
        <v>86891</v>
      </c>
      <c r="BZO57" s="2">
        <v>9427</v>
      </c>
      <c r="BZP57" s="2">
        <v>10568</v>
      </c>
      <c r="BZQ57" s="2">
        <v>1468</v>
      </c>
      <c r="BZR57" s="2">
        <v>0</v>
      </c>
      <c r="BZS57" s="2">
        <v>332</v>
      </c>
      <c r="BZT57" s="2">
        <v>28</v>
      </c>
      <c r="BZU57" s="2">
        <v>74</v>
      </c>
      <c r="BZV57" s="2">
        <v>813</v>
      </c>
      <c r="BZW57" s="2">
        <v>5724</v>
      </c>
      <c r="BZX57" s="2">
        <v>6283</v>
      </c>
      <c r="BZY57" s="2">
        <v>14355</v>
      </c>
      <c r="BZZ57" s="2">
        <v>476</v>
      </c>
      <c r="CAA57" s="2">
        <v>152</v>
      </c>
      <c r="CAB57" s="2">
        <v>39</v>
      </c>
      <c r="CAC57" s="2">
        <v>0</v>
      </c>
      <c r="CAD57" s="2">
        <v>313</v>
      </c>
      <c r="CAE57" s="2">
        <v>60</v>
      </c>
      <c r="CAF57" s="2">
        <v>144</v>
      </c>
      <c r="CAG57" s="2">
        <v>2464</v>
      </c>
      <c r="CAH57" s="2">
        <v>6034</v>
      </c>
      <c r="CAI57" s="2">
        <v>382</v>
      </c>
      <c r="CAJ57" s="2">
        <v>3619</v>
      </c>
      <c r="CAK57" s="2">
        <v>10</v>
      </c>
      <c r="CAL57" s="2">
        <v>5618</v>
      </c>
      <c r="CAM57" s="2">
        <v>371</v>
      </c>
      <c r="CAN57" s="2">
        <v>1483</v>
      </c>
      <c r="CAO57" s="2">
        <v>134</v>
      </c>
      <c r="CAP57" s="2">
        <v>48</v>
      </c>
      <c r="CAQ57" s="2">
        <v>0</v>
      </c>
      <c r="CAR57" s="2">
        <v>4140</v>
      </c>
      <c r="CAS57" s="2">
        <v>0</v>
      </c>
      <c r="CAT57" s="2">
        <v>54</v>
      </c>
      <c r="CAU57" s="2">
        <v>2569</v>
      </c>
      <c r="CAV57" s="2">
        <v>262</v>
      </c>
      <c r="CAW57" s="2">
        <v>12</v>
      </c>
      <c r="CAX57" s="2">
        <v>58</v>
      </c>
      <c r="CAY57" s="2">
        <v>731</v>
      </c>
      <c r="CAZ57" s="2">
        <v>910</v>
      </c>
      <c r="CBA57" s="2">
        <v>11188</v>
      </c>
      <c r="CBB57" s="2">
        <v>513</v>
      </c>
      <c r="CBC57" s="2">
        <v>6</v>
      </c>
      <c r="CBD57" s="2">
        <v>10134</v>
      </c>
      <c r="CBE57" s="2">
        <v>112</v>
      </c>
      <c r="CBF57" s="2">
        <v>15</v>
      </c>
      <c r="CBG57" s="2">
        <v>3</v>
      </c>
      <c r="CBH57" s="2">
        <v>0</v>
      </c>
      <c r="CBI57" s="2">
        <v>5037</v>
      </c>
      <c r="CBJ57" s="2">
        <v>754</v>
      </c>
      <c r="CBK57" s="2">
        <v>70</v>
      </c>
      <c r="CBL57" s="2">
        <v>3922</v>
      </c>
      <c r="CBM57" s="2">
        <v>2498</v>
      </c>
      <c r="CBN57" s="2">
        <v>762</v>
      </c>
      <c r="CBO57" s="2">
        <v>1920</v>
      </c>
      <c r="CBP57" s="2">
        <v>1595</v>
      </c>
      <c r="CBQ57" s="2">
        <v>10917</v>
      </c>
      <c r="CBR57" s="2">
        <v>0</v>
      </c>
      <c r="CBS57" s="2">
        <v>948</v>
      </c>
      <c r="CBT57" s="2">
        <v>4142</v>
      </c>
      <c r="CBU57" s="2">
        <v>2189</v>
      </c>
      <c r="CBV57" s="2">
        <v>650</v>
      </c>
      <c r="CBW57" s="2">
        <v>6338</v>
      </c>
      <c r="CBX57" s="2">
        <v>896</v>
      </c>
      <c r="CBY57" s="2">
        <v>0</v>
      </c>
      <c r="CBZ57" s="2">
        <v>3963</v>
      </c>
      <c r="CCA57" s="2">
        <v>3765</v>
      </c>
      <c r="CCB57" s="2">
        <v>87</v>
      </c>
      <c r="CCC57" s="2">
        <v>2892</v>
      </c>
      <c r="CCD57" s="2">
        <v>267</v>
      </c>
      <c r="CCE57" s="2">
        <v>0</v>
      </c>
      <c r="CCF57" s="2">
        <v>167</v>
      </c>
      <c r="CCG57" s="2">
        <v>274</v>
      </c>
      <c r="CCH57" s="2">
        <v>5849</v>
      </c>
      <c r="CCI57" s="2">
        <v>6</v>
      </c>
      <c r="CCJ57" s="2">
        <v>0</v>
      </c>
      <c r="CCK57" s="2">
        <v>72</v>
      </c>
      <c r="CCL57" s="2">
        <v>811</v>
      </c>
      <c r="CCM57" s="2">
        <v>2357</v>
      </c>
      <c r="CCN57" s="2">
        <v>0</v>
      </c>
      <c r="CCO57" s="2">
        <v>0</v>
      </c>
      <c r="CCP57" s="2">
        <v>1065</v>
      </c>
      <c r="CCQ57" s="2">
        <v>0</v>
      </c>
      <c r="CCR57" s="2">
        <v>653</v>
      </c>
      <c r="CCS57" s="2">
        <v>529</v>
      </c>
      <c r="CCT57" s="2">
        <v>0</v>
      </c>
      <c r="CCU57" s="2">
        <v>24</v>
      </c>
      <c r="CCV57" s="2">
        <v>0</v>
      </c>
      <c r="CCW57" s="2">
        <v>256</v>
      </c>
      <c r="CCX57" s="2">
        <v>2280</v>
      </c>
      <c r="CCY57" s="2">
        <v>0</v>
      </c>
      <c r="CCZ57" s="2">
        <v>610</v>
      </c>
      <c r="CDA57" s="2">
        <v>881</v>
      </c>
      <c r="CDB57" s="2">
        <v>1144</v>
      </c>
      <c r="CDC57" s="2">
        <v>533</v>
      </c>
      <c r="CDD57" s="2">
        <v>4387</v>
      </c>
      <c r="CDE57" s="2">
        <v>692</v>
      </c>
      <c r="CDF57" s="2">
        <v>1838</v>
      </c>
      <c r="CDG57" s="2">
        <v>286</v>
      </c>
      <c r="CDH57" s="2">
        <v>0</v>
      </c>
      <c r="CDI57" s="2">
        <v>0</v>
      </c>
      <c r="CDJ57" s="2">
        <v>47</v>
      </c>
      <c r="CDK57" s="2">
        <v>52</v>
      </c>
      <c r="CDL57" s="2">
        <v>85</v>
      </c>
      <c r="CDM57" s="2">
        <v>680</v>
      </c>
      <c r="CDN57" s="2">
        <v>4827</v>
      </c>
      <c r="CDO57" s="2">
        <v>61</v>
      </c>
      <c r="CDP57" s="2">
        <v>135</v>
      </c>
      <c r="CDQ57" s="2">
        <v>567</v>
      </c>
      <c r="CDR57" s="2">
        <v>1084</v>
      </c>
      <c r="CDS57" s="2">
        <v>10</v>
      </c>
      <c r="CDT57" s="2">
        <v>4687</v>
      </c>
      <c r="CDU57" s="2">
        <v>20661</v>
      </c>
      <c r="CDV57" s="2">
        <v>0</v>
      </c>
      <c r="CDW57" s="2">
        <v>147</v>
      </c>
      <c r="CDX57" s="2">
        <v>30</v>
      </c>
      <c r="CDY57" s="2">
        <v>7189</v>
      </c>
      <c r="CDZ57" s="2">
        <v>61</v>
      </c>
      <c r="CEA57" s="2">
        <v>3</v>
      </c>
      <c r="CEB57" s="2">
        <v>3222</v>
      </c>
      <c r="CEC57" s="2">
        <v>1466</v>
      </c>
      <c r="CED57" s="2">
        <v>1195</v>
      </c>
      <c r="CEE57" s="2">
        <v>73</v>
      </c>
      <c r="CEF57" s="2">
        <v>1494</v>
      </c>
      <c r="CEG57" s="2">
        <v>651</v>
      </c>
      <c r="CEH57" s="2">
        <v>7246</v>
      </c>
      <c r="CEI57" s="2">
        <v>10624</v>
      </c>
      <c r="CEJ57" s="2">
        <v>529</v>
      </c>
      <c r="CEK57" s="2">
        <v>1345</v>
      </c>
      <c r="CEL57" s="2">
        <v>1349</v>
      </c>
      <c r="CEM57" s="2">
        <v>1882</v>
      </c>
      <c r="CEN57" s="2">
        <v>58</v>
      </c>
      <c r="CEO57" s="2">
        <v>0</v>
      </c>
      <c r="CEP57" s="2">
        <v>139</v>
      </c>
      <c r="CEQ57" s="2">
        <v>3789</v>
      </c>
      <c r="CER57" s="2">
        <v>0</v>
      </c>
      <c r="CES57" s="2">
        <v>124</v>
      </c>
      <c r="CET57" s="2">
        <v>0</v>
      </c>
      <c r="CEU57" s="2">
        <v>173</v>
      </c>
      <c r="CEV57" s="2">
        <v>147</v>
      </c>
      <c r="CEW57" s="2">
        <v>960</v>
      </c>
      <c r="CEX57" s="2">
        <v>0</v>
      </c>
      <c r="CEY57" s="2">
        <v>2417</v>
      </c>
      <c r="CEZ57" s="2">
        <v>12244</v>
      </c>
      <c r="CFA57" s="2">
        <v>0</v>
      </c>
      <c r="CFB57" s="2">
        <v>16247</v>
      </c>
      <c r="CFC57" s="2">
        <v>984</v>
      </c>
      <c r="CFD57" s="2">
        <v>16386</v>
      </c>
      <c r="CFE57" s="2">
        <v>185</v>
      </c>
      <c r="CFF57" s="2">
        <v>28</v>
      </c>
      <c r="CFG57" s="2">
        <v>2092</v>
      </c>
      <c r="CFH57" s="2">
        <v>340</v>
      </c>
      <c r="CFI57" s="2">
        <v>1312</v>
      </c>
      <c r="CFJ57" s="2">
        <v>22228</v>
      </c>
      <c r="CFK57" s="2">
        <v>318</v>
      </c>
      <c r="CFL57" s="2">
        <v>0</v>
      </c>
      <c r="CFM57" s="2">
        <v>3511</v>
      </c>
      <c r="CFN57" s="2">
        <v>581</v>
      </c>
      <c r="CFO57" s="2">
        <v>0</v>
      </c>
      <c r="CFP57" s="2">
        <v>3295</v>
      </c>
      <c r="CFQ57" s="2">
        <v>551</v>
      </c>
      <c r="CFR57" s="2">
        <v>0</v>
      </c>
      <c r="CFS57" s="2">
        <v>2033</v>
      </c>
      <c r="CFT57" s="2">
        <v>3797</v>
      </c>
      <c r="CFU57" s="2">
        <v>678</v>
      </c>
      <c r="CFV57" s="2">
        <v>902</v>
      </c>
      <c r="CFW57" s="2">
        <v>1702</v>
      </c>
      <c r="CFX57" s="2">
        <v>453</v>
      </c>
      <c r="CFY57" s="2">
        <v>82</v>
      </c>
      <c r="CFZ57" s="2">
        <v>220</v>
      </c>
      <c r="CGA57" s="2">
        <v>330</v>
      </c>
      <c r="CGB57" s="2">
        <v>123</v>
      </c>
      <c r="CGC57" s="2">
        <v>5040</v>
      </c>
      <c r="CGD57" s="2">
        <v>12266</v>
      </c>
      <c r="CGE57" s="2">
        <v>1861</v>
      </c>
      <c r="CGF57" s="2">
        <v>704</v>
      </c>
      <c r="CGG57" s="2">
        <v>149</v>
      </c>
      <c r="CGH57" s="2">
        <v>550</v>
      </c>
      <c r="CGI57" s="2">
        <v>2837</v>
      </c>
      <c r="CGJ57" s="2">
        <v>762</v>
      </c>
      <c r="CGK57" s="2">
        <v>762</v>
      </c>
      <c r="CGL57" s="2">
        <v>1</v>
      </c>
      <c r="CGM57" s="2">
        <v>1228</v>
      </c>
      <c r="CGN57" s="2">
        <v>13278</v>
      </c>
      <c r="CGO57" s="2">
        <v>2996</v>
      </c>
      <c r="CGP57" s="2">
        <v>870</v>
      </c>
      <c r="CGQ57" s="2">
        <v>0</v>
      </c>
      <c r="CGR57" s="2">
        <v>510</v>
      </c>
      <c r="CGS57" s="2">
        <v>7</v>
      </c>
      <c r="CGT57" s="2">
        <v>0</v>
      </c>
      <c r="CGU57" s="2">
        <v>271</v>
      </c>
      <c r="CGV57" s="2">
        <v>398</v>
      </c>
      <c r="CGW57" s="2">
        <v>1976</v>
      </c>
      <c r="CGX57" s="2">
        <v>2099</v>
      </c>
      <c r="CGY57" s="2">
        <v>0</v>
      </c>
      <c r="CGZ57" s="2">
        <v>1828</v>
      </c>
      <c r="CHA57" s="2">
        <v>0</v>
      </c>
      <c r="CHB57" s="2">
        <v>288</v>
      </c>
      <c r="CHC57" s="2">
        <v>1</v>
      </c>
      <c r="CHD57" s="2">
        <v>156</v>
      </c>
      <c r="CHE57" s="2">
        <v>1097</v>
      </c>
      <c r="CHF57" s="2">
        <v>44</v>
      </c>
      <c r="CHG57" s="2">
        <v>0</v>
      </c>
      <c r="CHH57" s="2">
        <v>12802</v>
      </c>
      <c r="CHI57" s="2">
        <v>286</v>
      </c>
      <c r="CHJ57" s="2">
        <v>785</v>
      </c>
      <c r="CHK57" s="2">
        <v>445</v>
      </c>
      <c r="CHL57" s="2">
        <v>258</v>
      </c>
      <c r="CHM57" s="2">
        <v>1010</v>
      </c>
      <c r="CHN57" s="2">
        <v>0</v>
      </c>
      <c r="CHO57" s="2">
        <v>417</v>
      </c>
      <c r="CHP57" s="2">
        <v>533</v>
      </c>
      <c r="CHQ57" s="2">
        <v>0</v>
      </c>
      <c r="CHR57" s="2">
        <v>67867</v>
      </c>
      <c r="CHS57" s="2">
        <v>351</v>
      </c>
      <c r="CHT57" s="2">
        <v>251</v>
      </c>
      <c r="CHU57" s="2">
        <v>18829</v>
      </c>
      <c r="CHV57" s="2">
        <v>1033</v>
      </c>
      <c r="CHW57" s="2">
        <v>630</v>
      </c>
      <c r="CHX57" s="2">
        <v>66</v>
      </c>
      <c r="CHY57" s="2">
        <v>11851</v>
      </c>
      <c r="CHZ57" s="2">
        <v>405</v>
      </c>
      <c r="CIA57" s="2">
        <v>0</v>
      </c>
      <c r="CIB57" s="2">
        <v>316</v>
      </c>
      <c r="CIC57" s="2">
        <v>84</v>
      </c>
      <c r="CID57" s="2">
        <v>2480</v>
      </c>
      <c r="CIE57" s="2">
        <v>3268</v>
      </c>
      <c r="CIF57" s="2">
        <v>342</v>
      </c>
      <c r="CIG57" s="2">
        <v>1847</v>
      </c>
      <c r="CIH57" s="2">
        <v>64</v>
      </c>
      <c r="CII57" s="2">
        <v>333</v>
      </c>
      <c r="CIJ57" s="2">
        <v>8</v>
      </c>
      <c r="CIK57" s="2">
        <v>20</v>
      </c>
      <c r="CIL57" s="2">
        <v>512</v>
      </c>
      <c r="CIM57" s="2">
        <v>3699</v>
      </c>
      <c r="CIN57" s="2">
        <v>30</v>
      </c>
      <c r="CIO57" s="2">
        <v>199</v>
      </c>
      <c r="CIP57" s="2">
        <v>1204</v>
      </c>
      <c r="CIQ57" s="2">
        <v>118</v>
      </c>
      <c r="CIR57" s="2">
        <v>2457</v>
      </c>
      <c r="CIS57" s="2">
        <v>4585</v>
      </c>
      <c r="CIT57" s="2">
        <v>401</v>
      </c>
      <c r="CIU57" s="2">
        <v>2326</v>
      </c>
      <c r="CIV57" s="2">
        <v>3184</v>
      </c>
      <c r="CIW57" s="2">
        <v>3353</v>
      </c>
      <c r="CIX57" s="2">
        <v>1653</v>
      </c>
      <c r="CIY57" s="2">
        <v>0</v>
      </c>
      <c r="CIZ57" s="2">
        <v>109</v>
      </c>
      <c r="CJA57" s="2">
        <v>2890</v>
      </c>
      <c r="CJB57" s="2">
        <v>0</v>
      </c>
      <c r="CJC57" s="2">
        <v>0</v>
      </c>
      <c r="CJD57" s="2">
        <v>0</v>
      </c>
      <c r="CJE57" s="2">
        <v>339</v>
      </c>
      <c r="CJF57" s="2">
        <v>123</v>
      </c>
      <c r="CJG57" s="2">
        <v>2562</v>
      </c>
      <c r="CJH57" s="2">
        <v>2488</v>
      </c>
      <c r="CJI57" s="2">
        <v>5954</v>
      </c>
      <c r="CJJ57" s="2">
        <v>626</v>
      </c>
      <c r="CJK57" s="2">
        <v>10</v>
      </c>
      <c r="CJL57" s="2">
        <v>36</v>
      </c>
      <c r="CJM57" s="2">
        <v>139</v>
      </c>
      <c r="CJN57" s="2">
        <v>10</v>
      </c>
      <c r="CJO57" s="2">
        <v>599</v>
      </c>
      <c r="CJP57" s="2">
        <v>1513</v>
      </c>
      <c r="CJQ57" s="2">
        <v>232</v>
      </c>
      <c r="CJR57" s="2">
        <v>2260</v>
      </c>
      <c r="CJS57" s="2">
        <v>17223</v>
      </c>
      <c r="CJT57" s="2">
        <v>308</v>
      </c>
      <c r="CJU57" s="2">
        <v>419</v>
      </c>
      <c r="CJV57" s="2">
        <v>71</v>
      </c>
      <c r="CJW57" s="2">
        <v>426</v>
      </c>
      <c r="CJX57" s="2">
        <v>14835</v>
      </c>
      <c r="CJY57" s="2">
        <v>0</v>
      </c>
      <c r="CJZ57" s="2">
        <v>2743</v>
      </c>
      <c r="CKA57" s="2">
        <v>84</v>
      </c>
      <c r="CKB57" s="2">
        <v>215</v>
      </c>
      <c r="CKC57" s="2">
        <v>1224</v>
      </c>
      <c r="CKD57" s="2">
        <v>0</v>
      </c>
      <c r="CKE57" s="2">
        <v>1283</v>
      </c>
      <c r="CKF57" s="2">
        <v>85</v>
      </c>
      <c r="CKG57" s="2">
        <v>3826</v>
      </c>
      <c r="CKH57" s="2">
        <v>385</v>
      </c>
      <c r="CKI57" s="2">
        <v>2399</v>
      </c>
      <c r="CKJ57" s="2">
        <v>0</v>
      </c>
      <c r="CKK57" s="2">
        <v>138</v>
      </c>
      <c r="CKL57" s="2">
        <v>6725</v>
      </c>
      <c r="CKM57" s="2">
        <v>649</v>
      </c>
      <c r="CKN57" s="2">
        <v>0</v>
      </c>
      <c r="CKO57" s="2">
        <v>26229</v>
      </c>
      <c r="CKP57" s="2">
        <v>1473</v>
      </c>
      <c r="CKQ57" s="2">
        <v>112</v>
      </c>
      <c r="CKR57" s="2">
        <v>1827</v>
      </c>
      <c r="CKS57" s="2">
        <v>1035</v>
      </c>
      <c r="CKT57" s="2">
        <v>1332</v>
      </c>
      <c r="CKU57" s="2">
        <v>2394</v>
      </c>
      <c r="CKV57" s="2">
        <v>12027</v>
      </c>
      <c r="CKW57" s="2">
        <v>217</v>
      </c>
      <c r="CKX57" s="2">
        <v>3380</v>
      </c>
      <c r="CKY57" s="2">
        <v>0</v>
      </c>
      <c r="CKZ57" s="2">
        <v>3503</v>
      </c>
      <c r="CLA57" s="2">
        <v>1019</v>
      </c>
      <c r="CLB57" s="2">
        <v>182</v>
      </c>
      <c r="CLC57" s="2">
        <v>7254</v>
      </c>
      <c r="CLD57" s="2">
        <v>128</v>
      </c>
      <c r="CLE57" s="2">
        <v>852</v>
      </c>
      <c r="CLF57" s="2">
        <v>1918</v>
      </c>
      <c r="CLG57" s="2">
        <v>448</v>
      </c>
      <c r="CLH57" s="2">
        <v>362</v>
      </c>
      <c r="CLI57" s="2">
        <v>313</v>
      </c>
      <c r="CLJ57" s="2">
        <v>762</v>
      </c>
      <c r="CLK57" s="2">
        <v>3528</v>
      </c>
      <c r="CLL57" s="2">
        <v>44173</v>
      </c>
      <c r="CLM57" s="2">
        <v>1327</v>
      </c>
      <c r="CLN57" s="2">
        <v>507</v>
      </c>
      <c r="CLO57" s="2">
        <v>60</v>
      </c>
      <c r="CLP57" s="2">
        <v>189</v>
      </c>
      <c r="CLQ57" s="2">
        <v>245</v>
      </c>
      <c r="CLR57" s="2">
        <v>0</v>
      </c>
      <c r="CLS57" s="2">
        <v>768</v>
      </c>
      <c r="CLT57" s="2">
        <v>6</v>
      </c>
      <c r="CLU57" s="2">
        <v>77</v>
      </c>
      <c r="CLV57" s="2">
        <v>681</v>
      </c>
      <c r="CLW57" s="2">
        <v>112</v>
      </c>
      <c r="CLX57" s="2">
        <v>331</v>
      </c>
      <c r="CLY57" s="2">
        <v>265</v>
      </c>
      <c r="CLZ57" s="2">
        <v>605</v>
      </c>
      <c r="CMA57" s="2">
        <v>335</v>
      </c>
      <c r="CMB57" s="2">
        <v>0</v>
      </c>
      <c r="CMC57" s="2" t="s">
        <v>5</v>
      </c>
      <c r="CMD57" s="2">
        <v>10321</v>
      </c>
      <c r="CME57" s="2">
        <v>0</v>
      </c>
      <c r="CMF57" s="2">
        <v>0</v>
      </c>
      <c r="CMG57" s="2">
        <v>132343</v>
      </c>
      <c r="CMH57" s="2">
        <v>8655</v>
      </c>
      <c r="CMI57" s="2">
        <v>3120</v>
      </c>
      <c r="CMJ57" s="2">
        <v>703</v>
      </c>
      <c r="CMK57" s="2">
        <v>1080</v>
      </c>
      <c r="CML57" s="2">
        <v>422</v>
      </c>
      <c r="CMM57" s="2">
        <v>177</v>
      </c>
      <c r="CMN57" s="2">
        <v>7</v>
      </c>
      <c r="CMO57" s="2">
        <v>595</v>
      </c>
      <c r="CMP57" s="2">
        <v>1397</v>
      </c>
      <c r="CMQ57" s="2">
        <v>147</v>
      </c>
      <c r="CMR57" s="2">
        <v>12981</v>
      </c>
      <c r="CMS57" s="2">
        <v>62215</v>
      </c>
      <c r="CMT57" s="2">
        <v>1019</v>
      </c>
      <c r="CMU57" s="2">
        <v>884</v>
      </c>
      <c r="CMV57" s="2">
        <v>4926</v>
      </c>
      <c r="CMW57" s="2">
        <v>74</v>
      </c>
      <c r="CMX57" s="2">
        <v>2154</v>
      </c>
      <c r="CMY57" s="2">
        <v>0</v>
      </c>
      <c r="CMZ57" s="2">
        <v>84</v>
      </c>
      <c r="CNA57" s="2">
        <v>6756</v>
      </c>
      <c r="CNB57" s="2">
        <v>2136</v>
      </c>
      <c r="CNC57" s="2">
        <v>3195</v>
      </c>
      <c r="CND57" s="2">
        <v>16534</v>
      </c>
      <c r="CNE57" s="2">
        <v>96</v>
      </c>
      <c r="CNF57" s="2">
        <v>2</v>
      </c>
      <c r="CNG57" s="2">
        <v>1708</v>
      </c>
      <c r="CNH57" s="2">
        <v>0</v>
      </c>
      <c r="CNI57" s="2">
        <v>627</v>
      </c>
      <c r="CNJ57" s="2">
        <v>0</v>
      </c>
      <c r="CNK57" s="2">
        <v>2044</v>
      </c>
      <c r="CNL57" s="2">
        <v>12744</v>
      </c>
      <c r="CNM57" s="2">
        <v>2761</v>
      </c>
      <c r="CNN57" s="2">
        <v>639</v>
      </c>
      <c r="CNO57" s="2">
        <v>2718</v>
      </c>
      <c r="CNP57" s="2">
        <v>1168</v>
      </c>
      <c r="CNQ57" s="2">
        <v>716</v>
      </c>
      <c r="CNR57" s="2">
        <v>3823</v>
      </c>
      <c r="CNS57" s="2">
        <v>332</v>
      </c>
      <c r="CNT57" s="2">
        <v>196</v>
      </c>
      <c r="CNU57" s="2">
        <v>355</v>
      </c>
      <c r="CNV57" s="2">
        <v>0</v>
      </c>
      <c r="CNW57" s="2">
        <v>1197</v>
      </c>
      <c r="CNX57" s="2">
        <v>1501</v>
      </c>
      <c r="CNY57" s="2">
        <v>138</v>
      </c>
      <c r="CNZ57" s="2">
        <v>16034</v>
      </c>
      <c r="COA57" s="2">
        <v>1875</v>
      </c>
      <c r="COB57" s="2">
        <v>1111</v>
      </c>
      <c r="COC57" s="2">
        <v>173</v>
      </c>
      <c r="COD57" s="2">
        <v>3507</v>
      </c>
      <c r="COE57" s="2">
        <v>0</v>
      </c>
      <c r="COF57" s="2">
        <v>2434</v>
      </c>
      <c r="COG57" s="2">
        <v>0</v>
      </c>
      <c r="COH57" s="2">
        <v>871</v>
      </c>
      <c r="COI57" s="2">
        <v>2044</v>
      </c>
      <c r="COJ57" s="2">
        <v>14998</v>
      </c>
      <c r="COK57" s="2">
        <v>0</v>
      </c>
      <c r="COL57" s="2">
        <v>42877</v>
      </c>
      <c r="COM57" s="2">
        <v>3153</v>
      </c>
      <c r="CON57" s="2">
        <v>45</v>
      </c>
      <c r="COO57" s="2">
        <v>48476</v>
      </c>
      <c r="COP57" s="2">
        <v>0</v>
      </c>
      <c r="COQ57" s="2">
        <v>999</v>
      </c>
      <c r="COR57" s="2">
        <v>6964</v>
      </c>
      <c r="COS57" s="2">
        <v>0</v>
      </c>
      <c r="COT57" s="2">
        <v>18680</v>
      </c>
      <c r="COU57" s="2">
        <v>85</v>
      </c>
      <c r="COV57" s="2">
        <v>16468</v>
      </c>
      <c r="COW57" s="2">
        <v>2612</v>
      </c>
      <c r="COX57" s="2">
        <v>14957</v>
      </c>
      <c r="COY57" s="2">
        <v>0</v>
      </c>
      <c r="COZ57" s="2">
        <v>2376</v>
      </c>
      <c r="CPA57" s="2">
        <v>58</v>
      </c>
      <c r="CPB57" s="2">
        <v>1542</v>
      </c>
      <c r="CPC57" s="2">
        <v>365</v>
      </c>
      <c r="CPD57" s="2">
        <v>874</v>
      </c>
      <c r="CPE57" s="2">
        <v>66</v>
      </c>
      <c r="CPF57" s="2">
        <v>398</v>
      </c>
      <c r="CPG57" s="2">
        <v>3493</v>
      </c>
      <c r="CPH57" s="2">
        <v>268</v>
      </c>
      <c r="CPI57" s="2">
        <v>8320</v>
      </c>
      <c r="CPJ57" s="2">
        <v>1164</v>
      </c>
      <c r="CPK57" s="2">
        <v>536</v>
      </c>
      <c r="CPL57" s="2">
        <v>330</v>
      </c>
      <c r="CPM57" s="2">
        <v>58</v>
      </c>
      <c r="CPN57" s="2">
        <v>2787</v>
      </c>
      <c r="CPO57" s="2">
        <v>850</v>
      </c>
      <c r="CPP57" s="2">
        <v>173</v>
      </c>
      <c r="CPQ57" s="2">
        <v>4457</v>
      </c>
      <c r="CPR57" s="2">
        <v>12703</v>
      </c>
      <c r="CPS57" s="2">
        <v>561</v>
      </c>
      <c r="CPT57" s="2">
        <v>3598</v>
      </c>
      <c r="CPU57" s="2">
        <v>746</v>
      </c>
      <c r="CPV57" s="2">
        <v>2384</v>
      </c>
      <c r="CPW57" s="2">
        <v>440</v>
      </c>
      <c r="CPX57" s="2">
        <v>0</v>
      </c>
      <c r="CPY57" s="2">
        <v>23040</v>
      </c>
      <c r="CPZ57" s="2">
        <v>949</v>
      </c>
      <c r="CQA57" s="2">
        <v>762</v>
      </c>
      <c r="CQB57" s="2">
        <v>7109</v>
      </c>
      <c r="CQC57" s="2">
        <v>2075</v>
      </c>
      <c r="CQD57" s="2">
        <v>0</v>
      </c>
      <c r="CQE57" s="2">
        <v>8360</v>
      </c>
      <c r="CQF57" s="2">
        <v>162</v>
      </c>
      <c r="CQG57" s="2">
        <v>158118</v>
      </c>
      <c r="CQH57" s="2">
        <v>0</v>
      </c>
      <c r="CQI57" s="2">
        <v>9876</v>
      </c>
      <c r="CQJ57" s="2">
        <v>630</v>
      </c>
      <c r="CQK57" s="2">
        <v>0</v>
      </c>
      <c r="CQL57" s="2">
        <v>2611</v>
      </c>
      <c r="CQM57" s="2">
        <v>0</v>
      </c>
      <c r="CQN57" s="2">
        <v>811</v>
      </c>
      <c r="CQO57" s="2">
        <v>4780</v>
      </c>
      <c r="CQP57" s="2">
        <v>6</v>
      </c>
      <c r="CQQ57" s="2">
        <v>1924</v>
      </c>
      <c r="CQR57" s="2">
        <v>47322</v>
      </c>
      <c r="CQS57" s="2">
        <v>107</v>
      </c>
      <c r="CQT57" s="2">
        <v>2199</v>
      </c>
      <c r="CQU57" s="2">
        <v>2525</v>
      </c>
      <c r="CQV57" s="2">
        <v>329</v>
      </c>
      <c r="CQW57" s="2">
        <v>691</v>
      </c>
      <c r="CQX57" s="2">
        <v>1193</v>
      </c>
      <c r="CQY57" s="2">
        <v>186</v>
      </c>
      <c r="CQZ57" s="2">
        <v>456</v>
      </c>
      <c r="CRA57" s="2">
        <v>14</v>
      </c>
      <c r="CRB57" s="2">
        <v>258</v>
      </c>
      <c r="CRC57" s="2">
        <v>1284</v>
      </c>
      <c r="CRD57" s="2">
        <v>0</v>
      </c>
      <c r="CRE57" s="2">
        <v>1249</v>
      </c>
      <c r="CRF57" s="2">
        <v>592</v>
      </c>
      <c r="CRG57" s="2">
        <v>0</v>
      </c>
      <c r="CRH57" s="2">
        <v>103842</v>
      </c>
      <c r="CRI57" s="2">
        <v>5926</v>
      </c>
      <c r="CRJ57" s="2">
        <v>12694</v>
      </c>
      <c r="CRK57" s="2">
        <v>320</v>
      </c>
      <c r="CRL57" s="2">
        <v>153</v>
      </c>
      <c r="CRM57" s="2">
        <v>252</v>
      </c>
      <c r="CRN57" s="2">
        <v>2542</v>
      </c>
      <c r="CRO57" s="2">
        <v>2814</v>
      </c>
      <c r="CRP57" s="2">
        <v>1955</v>
      </c>
      <c r="CRQ57" s="2">
        <v>595</v>
      </c>
      <c r="CRR57" s="2">
        <v>5436</v>
      </c>
      <c r="CRS57" s="2">
        <v>6</v>
      </c>
      <c r="CRT57" s="2">
        <v>2828</v>
      </c>
      <c r="CRU57" s="2">
        <v>1186</v>
      </c>
      <c r="CRV57" s="2">
        <v>1836</v>
      </c>
      <c r="CRW57" s="2">
        <v>2236</v>
      </c>
      <c r="CRX57" s="2">
        <v>757</v>
      </c>
      <c r="CRY57" s="2">
        <v>719</v>
      </c>
      <c r="CRZ57" s="2">
        <v>0</v>
      </c>
      <c r="CSA57" s="2">
        <v>14291</v>
      </c>
      <c r="CSB57" s="2">
        <v>2208</v>
      </c>
      <c r="CSC57" s="2">
        <v>23903</v>
      </c>
      <c r="CSD57" s="2">
        <v>4024</v>
      </c>
      <c r="CSE57" s="2">
        <v>299397</v>
      </c>
      <c r="CSF57" s="2">
        <v>1775</v>
      </c>
      <c r="CSG57" s="2">
        <v>1895</v>
      </c>
      <c r="CSH57" s="2">
        <v>3242</v>
      </c>
      <c r="CSI57" s="2">
        <v>1420</v>
      </c>
      <c r="CSJ57" s="2">
        <v>11101</v>
      </c>
      <c r="CSK57" s="2">
        <v>389</v>
      </c>
      <c r="CSL57" s="2">
        <v>1903</v>
      </c>
      <c r="CSM57" s="2">
        <v>4127</v>
      </c>
      <c r="CSN57" s="2">
        <v>2636</v>
      </c>
      <c r="CSO57" s="2">
        <v>1553</v>
      </c>
      <c r="CSP57" s="2" t="s">
        <v>5</v>
      </c>
      <c r="CSQ57" s="2">
        <v>283</v>
      </c>
      <c r="CSR57" s="2">
        <v>1598</v>
      </c>
      <c r="CSS57" s="2">
        <v>4652</v>
      </c>
      <c r="CST57" s="2">
        <v>1078</v>
      </c>
      <c r="CSU57" s="2">
        <v>5463</v>
      </c>
      <c r="CSV57" s="2">
        <v>745</v>
      </c>
      <c r="CSW57" s="2">
        <v>1799</v>
      </c>
      <c r="CSX57" s="2">
        <v>1145</v>
      </c>
      <c r="CSY57" s="2">
        <v>1194</v>
      </c>
      <c r="CSZ57" s="2">
        <v>625</v>
      </c>
      <c r="CTA57" s="2">
        <v>37479</v>
      </c>
      <c r="CTB57" s="2">
        <v>153624</v>
      </c>
      <c r="CTC57" s="2">
        <v>781</v>
      </c>
      <c r="CTD57" s="2">
        <v>2041</v>
      </c>
      <c r="CTE57" s="2">
        <v>4</v>
      </c>
      <c r="CTF57" s="2">
        <v>16599</v>
      </c>
      <c r="CTG57" s="2">
        <v>908</v>
      </c>
      <c r="CTH57" s="2">
        <v>5023</v>
      </c>
      <c r="CTI57" s="2">
        <v>4025</v>
      </c>
      <c r="CTJ57" s="2">
        <v>141894</v>
      </c>
      <c r="CTK57" s="2">
        <v>0</v>
      </c>
      <c r="CTL57" s="2">
        <v>1644</v>
      </c>
      <c r="CTM57" s="2">
        <v>8999</v>
      </c>
      <c r="CTN57" s="2">
        <v>6308</v>
      </c>
      <c r="CTO57" s="2">
        <v>12009</v>
      </c>
      <c r="CTP57" s="2">
        <v>443</v>
      </c>
      <c r="CTQ57" s="2">
        <v>847</v>
      </c>
      <c r="CTR57" s="2">
        <v>368</v>
      </c>
      <c r="CTS57" s="2">
        <v>907</v>
      </c>
      <c r="CTT57" s="2">
        <v>610</v>
      </c>
      <c r="CTU57" s="2">
        <v>160418</v>
      </c>
      <c r="CTV57" s="2">
        <v>727</v>
      </c>
      <c r="CTW57" s="2">
        <v>1611</v>
      </c>
      <c r="CTX57" s="2">
        <v>5109</v>
      </c>
      <c r="CTY57" s="2">
        <v>617</v>
      </c>
      <c r="CTZ57" s="2">
        <v>355</v>
      </c>
      <c r="CUA57" s="2">
        <v>4198</v>
      </c>
      <c r="CUB57" s="2">
        <v>0</v>
      </c>
      <c r="CUC57" s="2">
        <v>1364</v>
      </c>
      <c r="CUD57" s="2">
        <v>197</v>
      </c>
      <c r="CUE57" s="2">
        <v>71</v>
      </c>
      <c r="CUF57" s="2">
        <v>0</v>
      </c>
      <c r="CUG57" s="2">
        <v>0</v>
      </c>
      <c r="CUH57" s="2">
        <v>2707</v>
      </c>
      <c r="CUI57" s="2">
        <v>0</v>
      </c>
      <c r="CUJ57" s="2">
        <v>194118</v>
      </c>
      <c r="CUK57" s="2">
        <v>1087</v>
      </c>
      <c r="CUL57" s="2">
        <v>0</v>
      </c>
      <c r="CUM57" s="2">
        <v>1583</v>
      </c>
      <c r="CUN57" s="2">
        <v>1389</v>
      </c>
      <c r="CUO57" s="2">
        <v>412</v>
      </c>
      <c r="CUP57" s="2">
        <v>3907</v>
      </c>
      <c r="CUQ57" s="2">
        <v>46727</v>
      </c>
      <c r="CUR57" s="2">
        <v>1171</v>
      </c>
      <c r="CUS57" s="2">
        <v>1640</v>
      </c>
      <c r="CUT57" s="2">
        <v>1779</v>
      </c>
      <c r="CUU57" s="2">
        <v>30</v>
      </c>
      <c r="CUV57" s="2">
        <v>5083</v>
      </c>
      <c r="CUW57" s="2">
        <v>368</v>
      </c>
      <c r="CUX57" s="2">
        <v>60</v>
      </c>
      <c r="CUY57" s="2">
        <v>31405</v>
      </c>
      <c r="CUZ57" s="2">
        <v>769</v>
      </c>
      <c r="CVA57" s="2">
        <v>2873</v>
      </c>
      <c r="CVB57" s="2">
        <v>2</v>
      </c>
      <c r="CVC57" s="2">
        <v>1512</v>
      </c>
      <c r="CVD57" s="2">
        <v>600</v>
      </c>
      <c r="CVE57" s="2">
        <v>856</v>
      </c>
      <c r="CVF57" s="2">
        <v>543</v>
      </c>
      <c r="CVG57" s="2">
        <v>23</v>
      </c>
      <c r="CVH57" s="2">
        <v>0</v>
      </c>
      <c r="CVI57" s="2" t="s">
        <v>5</v>
      </c>
      <c r="CVJ57" s="2">
        <v>4914</v>
      </c>
      <c r="CVK57" s="2">
        <v>1089</v>
      </c>
      <c r="CVL57" s="2">
        <v>0</v>
      </c>
      <c r="CVM57" s="2">
        <v>0</v>
      </c>
      <c r="CVN57" s="2">
        <v>0</v>
      </c>
      <c r="CVO57" s="2">
        <v>15196</v>
      </c>
      <c r="CVP57" s="2">
        <v>1034</v>
      </c>
      <c r="CVQ57" s="2">
        <v>34625</v>
      </c>
      <c r="CVR57" s="2">
        <v>24245</v>
      </c>
      <c r="CVS57" s="2">
        <v>1641</v>
      </c>
      <c r="CVT57" s="2">
        <v>689</v>
      </c>
      <c r="CVU57" s="2">
        <v>127</v>
      </c>
      <c r="CVV57" s="2" t="s">
        <v>5</v>
      </c>
      <c r="CVW57" s="2">
        <v>0</v>
      </c>
      <c r="CVX57" s="2">
        <v>29827</v>
      </c>
      <c r="CVY57" s="2">
        <v>264</v>
      </c>
      <c r="CVZ57" s="2">
        <v>77</v>
      </c>
      <c r="CWA57" s="2">
        <v>3418</v>
      </c>
      <c r="CWB57" s="2">
        <v>463969</v>
      </c>
      <c r="CWC57" s="2">
        <v>1592</v>
      </c>
      <c r="CWD57" s="2">
        <v>1538</v>
      </c>
      <c r="CWE57" s="2">
        <v>244</v>
      </c>
      <c r="CWF57" s="2">
        <v>755</v>
      </c>
      <c r="CWG57" s="2">
        <v>113</v>
      </c>
      <c r="CWH57" s="2">
        <v>2818</v>
      </c>
      <c r="CWI57" s="2">
        <v>4822</v>
      </c>
      <c r="CWJ57" s="2">
        <v>1038</v>
      </c>
      <c r="CWK57" s="2">
        <v>394</v>
      </c>
      <c r="CWL57" s="2">
        <v>19441</v>
      </c>
      <c r="CWM57" s="2">
        <v>24</v>
      </c>
      <c r="CWN57" s="2">
        <v>531</v>
      </c>
      <c r="CWO57" s="2">
        <v>4800</v>
      </c>
      <c r="CWP57" s="2">
        <v>15</v>
      </c>
      <c r="CWQ57" s="2">
        <v>764</v>
      </c>
      <c r="CWR57" s="2">
        <v>15555</v>
      </c>
      <c r="CWS57" s="2">
        <v>0</v>
      </c>
      <c r="CWT57" s="2">
        <v>2511</v>
      </c>
      <c r="CWU57" s="2" t="s">
        <v>5</v>
      </c>
      <c r="CWV57" s="2">
        <v>311</v>
      </c>
      <c r="CWW57" s="2">
        <v>47552</v>
      </c>
      <c r="CWX57" s="2">
        <v>125</v>
      </c>
      <c r="CWY57" s="2">
        <v>8769</v>
      </c>
      <c r="CWZ57" s="2">
        <v>491</v>
      </c>
      <c r="CXA57" s="2">
        <v>2829</v>
      </c>
      <c r="CXB57" s="2">
        <v>74</v>
      </c>
      <c r="CXC57" s="2" t="s">
        <v>5</v>
      </c>
      <c r="CXD57" s="2">
        <v>1515</v>
      </c>
      <c r="CXE57" s="2">
        <v>87262</v>
      </c>
      <c r="CXF57" s="2">
        <v>11503</v>
      </c>
      <c r="CXG57" s="2">
        <v>30838</v>
      </c>
      <c r="CXH57" s="2">
        <v>12901</v>
      </c>
      <c r="CXI57" s="2">
        <v>97</v>
      </c>
      <c r="CXJ57" s="2">
        <v>0</v>
      </c>
      <c r="CXK57" s="2">
        <v>10213</v>
      </c>
      <c r="CXL57" s="2">
        <v>404</v>
      </c>
      <c r="CXM57" s="2">
        <v>1996</v>
      </c>
      <c r="CXN57" s="2">
        <v>2621</v>
      </c>
      <c r="CXO57" s="2">
        <v>284</v>
      </c>
      <c r="CXP57" s="2">
        <v>476</v>
      </c>
      <c r="CXQ57" s="2">
        <v>87920</v>
      </c>
      <c r="CXR57" s="2">
        <v>288</v>
      </c>
      <c r="CXS57" s="2">
        <v>0</v>
      </c>
      <c r="CXT57" s="2">
        <v>41</v>
      </c>
      <c r="CXU57" s="2">
        <v>244</v>
      </c>
      <c r="CXV57" s="2">
        <v>110</v>
      </c>
      <c r="CXW57" s="2">
        <v>1364</v>
      </c>
      <c r="CXX57" s="2">
        <v>362</v>
      </c>
      <c r="CXY57" s="2">
        <v>1379</v>
      </c>
      <c r="CXZ57" s="2">
        <v>30157</v>
      </c>
      <c r="CYA57" s="2">
        <v>21389</v>
      </c>
      <c r="CYB57" s="2">
        <v>0</v>
      </c>
      <c r="CYC57" s="2">
        <v>935</v>
      </c>
      <c r="CYD57" s="2">
        <v>0</v>
      </c>
      <c r="CYE57" s="2">
        <v>100</v>
      </c>
      <c r="CYF57" s="2">
        <v>0</v>
      </c>
      <c r="CYG57" s="2">
        <v>2281</v>
      </c>
      <c r="CYH57" s="2">
        <v>105</v>
      </c>
      <c r="CYI57" s="2">
        <v>500</v>
      </c>
      <c r="CYJ57" s="2">
        <v>46</v>
      </c>
      <c r="CYK57" s="2">
        <v>3611</v>
      </c>
      <c r="CYL57" s="2">
        <v>0</v>
      </c>
      <c r="CYM57" s="2">
        <v>579</v>
      </c>
      <c r="CYN57" s="2">
        <v>0</v>
      </c>
      <c r="CYO57" s="2">
        <v>13</v>
      </c>
      <c r="CYP57" s="2">
        <v>4494</v>
      </c>
      <c r="CYQ57" s="2">
        <v>2705</v>
      </c>
      <c r="CYR57" s="2">
        <v>0</v>
      </c>
      <c r="CYS57" s="2">
        <v>49</v>
      </c>
      <c r="CYT57" s="2">
        <v>152</v>
      </c>
      <c r="CYU57" s="2">
        <v>56</v>
      </c>
      <c r="CYV57" s="2">
        <v>0</v>
      </c>
      <c r="CYW57" s="2">
        <v>526</v>
      </c>
      <c r="CYX57" s="2">
        <v>397</v>
      </c>
      <c r="CYY57" s="2">
        <v>4746</v>
      </c>
      <c r="CYZ57" s="2">
        <v>3091</v>
      </c>
      <c r="CZA57" s="2">
        <v>30</v>
      </c>
      <c r="CZB57" s="2">
        <v>4257</v>
      </c>
      <c r="CZC57" s="2">
        <v>1675</v>
      </c>
      <c r="CZD57" s="2">
        <v>2226</v>
      </c>
      <c r="CZE57" s="2">
        <v>1354</v>
      </c>
      <c r="CZF57" s="2">
        <v>2723</v>
      </c>
      <c r="CZG57" s="2">
        <v>22581</v>
      </c>
      <c r="CZH57" s="2">
        <v>412</v>
      </c>
      <c r="CZI57" s="2">
        <v>1221</v>
      </c>
      <c r="CZJ57" s="2">
        <v>0</v>
      </c>
      <c r="CZK57" s="2">
        <v>24</v>
      </c>
      <c r="CZL57" s="2">
        <v>439</v>
      </c>
      <c r="CZM57" s="2">
        <v>362</v>
      </c>
      <c r="CZN57" s="2">
        <v>33722</v>
      </c>
      <c r="CZO57" s="2">
        <v>7258</v>
      </c>
      <c r="CZP57" s="2">
        <v>0</v>
      </c>
      <c r="CZQ57" s="2">
        <v>707</v>
      </c>
      <c r="CZR57" s="2">
        <v>2221</v>
      </c>
      <c r="CZS57" s="2">
        <v>0</v>
      </c>
      <c r="CZT57" s="2">
        <v>127</v>
      </c>
      <c r="CZU57" s="2">
        <v>0</v>
      </c>
      <c r="CZV57" s="2">
        <v>0</v>
      </c>
      <c r="CZW57" s="2">
        <v>41</v>
      </c>
      <c r="CZX57" s="2">
        <v>0</v>
      </c>
      <c r="CZY57" s="2">
        <v>988</v>
      </c>
      <c r="CZZ57" s="2">
        <v>17510</v>
      </c>
      <c r="DAA57" s="2">
        <v>4436</v>
      </c>
      <c r="DAB57" s="2">
        <v>0</v>
      </c>
      <c r="DAC57" s="2">
        <v>0</v>
      </c>
      <c r="DAD57" s="2">
        <v>17</v>
      </c>
      <c r="DAE57" s="2">
        <v>1877</v>
      </c>
      <c r="DAF57" s="2">
        <v>0</v>
      </c>
      <c r="DAG57" s="2">
        <v>895</v>
      </c>
      <c r="DAH57" s="2">
        <v>680</v>
      </c>
      <c r="DAI57" s="2">
        <v>434</v>
      </c>
      <c r="DAJ57" s="2">
        <v>254</v>
      </c>
      <c r="DAK57" s="2">
        <v>190</v>
      </c>
      <c r="DAL57" s="2">
        <v>1171</v>
      </c>
      <c r="DAM57" s="2">
        <v>1990</v>
      </c>
      <c r="DAN57" s="2">
        <v>284</v>
      </c>
      <c r="DAO57" s="2">
        <v>880</v>
      </c>
      <c r="DAP57" s="2">
        <v>849</v>
      </c>
      <c r="DAQ57" s="2">
        <v>119</v>
      </c>
      <c r="DAR57" s="2">
        <v>198</v>
      </c>
      <c r="DAS57" s="2">
        <v>400</v>
      </c>
      <c r="DAT57" s="2">
        <v>417</v>
      </c>
      <c r="DAU57" s="2">
        <v>0</v>
      </c>
      <c r="DAV57" s="2">
        <v>116</v>
      </c>
      <c r="DAW57" s="2">
        <v>2021</v>
      </c>
      <c r="DAX57" s="2">
        <v>127</v>
      </c>
      <c r="DAY57" s="2">
        <v>16104</v>
      </c>
      <c r="DAZ57" s="2">
        <v>403</v>
      </c>
      <c r="DBA57" s="2">
        <v>11</v>
      </c>
      <c r="DBB57" s="2">
        <v>0</v>
      </c>
      <c r="DBC57" s="2">
        <v>110</v>
      </c>
      <c r="DBD57" s="2">
        <v>8126</v>
      </c>
      <c r="DBE57" s="2">
        <v>152</v>
      </c>
      <c r="DBF57" s="2">
        <v>6273</v>
      </c>
      <c r="DBG57" s="2">
        <v>0</v>
      </c>
      <c r="DBH57" s="2">
        <v>1596</v>
      </c>
      <c r="DBI57" s="2">
        <v>14047</v>
      </c>
      <c r="DBJ57" s="2">
        <v>0</v>
      </c>
      <c r="DBK57" s="2">
        <v>935</v>
      </c>
      <c r="DBL57" s="2">
        <v>1</v>
      </c>
      <c r="DBM57" s="2">
        <v>1729</v>
      </c>
      <c r="DBN57" s="2">
        <v>0</v>
      </c>
      <c r="DBO57" s="2">
        <v>1075</v>
      </c>
      <c r="DBP57" s="2">
        <v>388</v>
      </c>
      <c r="DBQ57" s="2">
        <v>3</v>
      </c>
      <c r="DBR57" s="2">
        <v>36</v>
      </c>
      <c r="DBS57" s="2">
        <v>680</v>
      </c>
      <c r="DBT57" s="2">
        <v>7388</v>
      </c>
      <c r="DBU57" s="2">
        <v>5812</v>
      </c>
      <c r="DBV57" s="2">
        <v>0</v>
      </c>
      <c r="DBW57" s="2">
        <v>0</v>
      </c>
      <c r="DBX57" s="2">
        <v>0</v>
      </c>
      <c r="DBY57" s="2">
        <v>179334</v>
      </c>
      <c r="DBZ57" s="2">
        <v>913</v>
      </c>
      <c r="DCA57" s="2">
        <v>447</v>
      </c>
      <c r="DCB57" s="2">
        <v>1248</v>
      </c>
      <c r="DCC57" s="2">
        <v>0</v>
      </c>
      <c r="DCD57" s="2">
        <v>625</v>
      </c>
      <c r="DCE57" s="2">
        <v>0</v>
      </c>
      <c r="DCF57" s="2">
        <v>1126</v>
      </c>
      <c r="DCG57" s="2">
        <v>0</v>
      </c>
      <c r="DCH57" s="2">
        <v>1700</v>
      </c>
      <c r="DCI57" s="2">
        <v>929</v>
      </c>
      <c r="DCJ57" s="2">
        <v>28061</v>
      </c>
      <c r="DCK57" s="2">
        <v>233</v>
      </c>
      <c r="DCL57" s="2">
        <v>3</v>
      </c>
      <c r="DCM57" s="2">
        <v>133</v>
      </c>
      <c r="DCN57" s="2">
        <v>358</v>
      </c>
      <c r="DCO57" s="2">
        <v>3690</v>
      </c>
      <c r="DCP57" s="2">
        <v>71</v>
      </c>
      <c r="DCQ57" s="2">
        <v>2</v>
      </c>
      <c r="DCR57" s="2">
        <v>553</v>
      </c>
      <c r="DCS57" s="2">
        <v>1299</v>
      </c>
      <c r="DCT57" s="2">
        <v>2488</v>
      </c>
      <c r="DCU57" s="2">
        <v>8</v>
      </c>
      <c r="DCV57" s="2">
        <v>635</v>
      </c>
      <c r="DCW57" s="2">
        <v>792</v>
      </c>
      <c r="DCX57" s="2">
        <v>4895</v>
      </c>
      <c r="DCY57" s="2">
        <v>3741</v>
      </c>
      <c r="DCZ57" s="2">
        <v>622</v>
      </c>
      <c r="DDA57" s="2">
        <v>3987</v>
      </c>
      <c r="DDB57" s="2">
        <v>713</v>
      </c>
      <c r="DDC57" s="2">
        <v>672</v>
      </c>
      <c r="DDD57" s="2">
        <v>886</v>
      </c>
      <c r="DDE57" s="2">
        <v>1983</v>
      </c>
      <c r="DDF57" s="2">
        <v>6831</v>
      </c>
      <c r="DDG57" s="2">
        <v>3108</v>
      </c>
      <c r="DDH57" s="2">
        <v>85</v>
      </c>
      <c r="DDI57" s="2">
        <v>477</v>
      </c>
      <c r="DDJ57" s="2">
        <v>288</v>
      </c>
      <c r="DDK57" s="2">
        <v>1002</v>
      </c>
      <c r="DDL57" s="2">
        <v>271</v>
      </c>
      <c r="DDM57" s="2">
        <v>7953</v>
      </c>
      <c r="DDN57" s="2">
        <v>2666</v>
      </c>
      <c r="DDO57" s="2">
        <v>6383</v>
      </c>
      <c r="DDP57" s="2">
        <v>11</v>
      </c>
      <c r="DDQ57" s="2">
        <v>6187</v>
      </c>
      <c r="DDR57" s="2">
        <v>90</v>
      </c>
      <c r="DDS57" s="2">
        <v>43</v>
      </c>
      <c r="DDT57" s="2">
        <v>842</v>
      </c>
      <c r="DDU57" s="2">
        <v>429</v>
      </c>
      <c r="DDV57" s="2">
        <v>1075</v>
      </c>
      <c r="DDW57" s="2">
        <v>0</v>
      </c>
      <c r="DDX57" s="2">
        <v>4813</v>
      </c>
      <c r="DDY57" s="2">
        <v>1890</v>
      </c>
      <c r="DDZ57" s="2">
        <v>3</v>
      </c>
      <c r="DEA57" s="2">
        <v>1</v>
      </c>
      <c r="DEB57" s="2">
        <v>2858</v>
      </c>
      <c r="DEC57" s="2">
        <v>371</v>
      </c>
      <c r="DED57" s="2">
        <v>1652</v>
      </c>
      <c r="DEE57" s="2">
        <v>448</v>
      </c>
      <c r="DEF57" s="2">
        <v>2185</v>
      </c>
      <c r="DEG57" s="2">
        <v>54</v>
      </c>
      <c r="DEH57" s="2">
        <v>54</v>
      </c>
      <c r="DEI57" s="2">
        <v>1522</v>
      </c>
      <c r="DEJ57" s="2">
        <v>1648</v>
      </c>
      <c r="DEK57" s="2">
        <v>444</v>
      </c>
      <c r="DEL57" s="2">
        <v>276</v>
      </c>
      <c r="DEM57" s="2">
        <v>11</v>
      </c>
      <c r="DEN57" s="2">
        <v>26113</v>
      </c>
      <c r="DEO57" s="2">
        <v>4979</v>
      </c>
      <c r="DEP57" s="2">
        <v>0</v>
      </c>
      <c r="DEQ57" s="2">
        <v>2040</v>
      </c>
      <c r="DER57" s="2">
        <v>2078</v>
      </c>
      <c r="DES57" s="2">
        <v>2641</v>
      </c>
      <c r="DET57" s="2">
        <v>0</v>
      </c>
      <c r="DEU57" s="2">
        <v>65</v>
      </c>
      <c r="DEV57" s="2">
        <v>22</v>
      </c>
      <c r="DEW57" s="2">
        <v>474</v>
      </c>
      <c r="DEX57" s="2">
        <v>11424</v>
      </c>
      <c r="DEY57" s="2">
        <v>1020</v>
      </c>
      <c r="DEZ57" s="2">
        <v>2194</v>
      </c>
      <c r="DFA57" s="2">
        <v>14</v>
      </c>
      <c r="DFB57" s="2">
        <v>150</v>
      </c>
      <c r="DFC57" s="2">
        <v>1554</v>
      </c>
      <c r="DFD57" s="2">
        <v>5016</v>
      </c>
      <c r="DFE57" s="2">
        <v>7677</v>
      </c>
      <c r="DFF57" s="2">
        <v>22</v>
      </c>
      <c r="DFG57" s="2">
        <v>13800</v>
      </c>
      <c r="DFH57" s="2">
        <v>0</v>
      </c>
      <c r="DFI57" s="2">
        <v>2044</v>
      </c>
      <c r="DFJ57" s="2">
        <v>1404</v>
      </c>
      <c r="DFK57" s="2">
        <v>1388</v>
      </c>
      <c r="DFL57" s="2">
        <v>0</v>
      </c>
      <c r="DFM57" s="2">
        <v>2835</v>
      </c>
      <c r="DFN57" s="2">
        <v>566</v>
      </c>
      <c r="DFO57" s="2">
        <v>90</v>
      </c>
      <c r="DFP57" s="2">
        <v>4495</v>
      </c>
      <c r="DFQ57" s="2">
        <v>10137</v>
      </c>
      <c r="DFR57" s="2">
        <v>707</v>
      </c>
      <c r="DFS57" s="2">
        <v>112570</v>
      </c>
      <c r="DFT57" s="2">
        <v>0</v>
      </c>
      <c r="DFU57" s="2">
        <v>6281</v>
      </c>
      <c r="DFV57" s="2">
        <v>13864</v>
      </c>
      <c r="DFW57" s="2">
        <v>8740</v>
      </c>
      <c r="DFX57" s="2">
        <v>0</v>
      </c>
      <c r="DFY57" s="2">
        <v>41175</v>
      </c>
      <c r="DFZ57" s="2">
        <v>39228</v>
      </c>
      <c r="DGA57" s="2">
        <v>0</v>
      </c>
      <c r="DGB57" s="2">
        <v>174907</v>
      </c>
      <c r="DGC57" s="2">
        <v>45207</v>
      </c>
      <c r="DGD57" s="2">
        <v>11621</v>
      </c>
      <c r="DGE57" s="2">
        <v>17900</v>
      </c>
      <c r="DGF57" s="2">
        <v>0</v>
      </c>
      <c r="DGG57" s="2">
        <v>102</v>
      </c>
      <c r="DGH57" s="2">
        <v>506</v>
      </c>
      <c r="DGI57" s="2" t="s">
        <v>5</v>
      </c>
      <c r="DGJ57" s="2">
        <v>237</v>
      </c>
      <c r="DGK57" s="2">
        <v>2664</v>
      </c>
      <c r="DGL57" s="2" t="s">
        <v>5</v>
      </c>
      <c r="DGM57" s="2">
        <v>546</v>
      </c>
      <c r="DGN57" s="2">
        <v>427</v>
      </c>
      <c r="DGO57" s="2">
        <v>5301</v>
      </c>
      <c r="DGP57" s="2">
        <v>45597</v>
      </c>
      <c r="DGQ57" s="2" t="s">
        <v>5</v>
      </c>
      <c r="DGR57" s="2">
        <v>392</v>
      </c>
      <c r="DGS57" s="2">
        <v>920</v>
      </c>
      <c r="DGT57" s="2">
        <v>20249</v>
      </c>
      <c r="DGU57" s="2">
        <v>103</v>
      </c>
      <c r="DGV57" s="2">
        <v>672</v>
      </c>
      <c r="DGW57" s="2">
        <v>4046</v>
      </c>
      <c r="DGX57" s="2">
        <v>332</v>
      </c>
      <c r="DGY57" s="2">
        <v>16388</v>
      </c>
      <c r="DGZ57" s="2">
        <v>33614</v>
      </c>
      <c r="DHA57" s="2">
        <v>11197</v>
      </c>
      <c r="DHB57" s="2">
        <v>114958</v>
      </c>
      <c r="DHC57" s="2">
        <v>102147</v>
      </c>
      <c r="DHD57" s="2" t="s">
        <v>5</v>
      </c>
      <c r="DHE57" s="2">
        <v>650</v>
      </c>
      <c r="DHF57" s="2">
        <v>0</v>
      </c>
      <c r="DHG57" s="2">
        <v>21064</v>
      </c>
      <c r="DHH57" s="2">
        <v>352</v>
      </c>
      <c r="DHI57" s="2">
        <v>0</v>
      </c>
      <c r="DHJ57" s="2">
        <v>16530</v>
      </c>
      <c r="DHK57" s="2">
        <v>862</v>
      </c>
      <c r="DHL57" s="2">
        <v>1552</v>
      </c>
      <c r="DHM57" s="2">
        <v>117</v>
      </c>
      <c r="DHN57" s="2">
        <v>18716</v>
      </c>
      <c r="DHO57" s="2">
        <v>357280</v>
      </c>
      <c r="DHP57" s="2">
        <v>2145</v>
      </c>
      <c r="DHQ57" s="2">
        <v>88</v>
      </c>
      <c r="DHR57" s="2">
        <v>133</v>
      </c>
      <c r="DHS57" s="2">
        <v>30315</v>
      </c>
      <c r="DHT57" s="2">
        <v>0</v>
      </c>
      <c r="DHU57" s="2">
        <v>383</v>
      </c>
      <c r="DHV57" s="2">
        <v>0</v>
      </c>
      <c r="DHW57" s="2">
        <v>0</v>
      </c>
      <c r="DHX57" s="2">
        <v>9413</v>
      </c>
      <c r="DHY57" s="2">
        <v>4705</v>
      </c>
      <c r="DHZ57" s="2">
        <v>1028</v>
      </c>
      <c r="DIA57" s="2">
        <v>135</v>
      </c>
      <c r="DIB57" s="2">
        <v>0</v>
      </c>
      <c r="DIC57" s="2">
        <v>2</v>
      </c>
      <c r="DID57" s="2">
        <v>10295</v>
      </c>
      <c r="DIE57" s="2">
        <v>9813</v>
      </c>
      <c r="DIF57" s="2">
        <v>2901</v>
      </c>
      <c r="DIG57" s="2">
        <v>12650</v>
      </c>
      <c r="DIH57" s="2">
        <v>1022</v>
      </c>
      <c r="DII57" s="2">
        <v>13719</v>
      </c>
      <c r="DIJ57" s="2">
        <v>833</v>
      </c>
      <c r="DIK57" s="2">
        <v>359</v>
      </c>
      <c r="DIL57" s="2">
        <v>2719</v>
      </c>
      <c r="DIM57" s="2">
        <v>25</v>
      </c>
      <c r="DIN57" s="2">
        <v>270</v>
      </c>
      <c r="DIO57" s="2">
        <v>4549</v>
      </c>
      <c r="DIP57" s="2">
        <v>1131</v>
      </c>
      <c r="DIQ57" s="2">
        <v>0</v>
      </c>
      <c r="DIR57" s="2">
        <v>12135</v>
      </c>
      <c r="DIS57" s="2">
        <v>389886</v>
      </c>
      <c r="DIT57" s="2">
        <v>0</v>
      </c>
      <c r="DIU57" s="2">
        <v>48666</v>
      </c>
      <c r="DIV57" s="2">
        <v>0</v>
      </c>
      <c r="DIW57" s="2">
        <v>4554</v>
      </c>
      <c r="DIX57" s="2">
        <v>2983</v>
      </c>
      <c r="DIY57" s="2">
        <v>18374</v>
      </c>
      <c r="DIZ57" s="2">
        <v>108</v>
      </c>
      <c r="DJA57" s="2">
        <v>0</v>
      </c>
      <c r="DJB57" s="2" t="s">
        <v>5</v>
      </c>
      <c r="DJC57" s="2">
        <v>1847</v>
      </c>
      <c r="DJD57" s="2">
        <v>14246</v>
      </c>
      <c r="DJE57" s="2">
        <v>24</v>
      </c>
      <c r="DJF57" s="2">
        <v>0</v>
      </c>
      <c r="DJG57" s="2">
        <v>1164</v>
      </c>
      <c r="DJH57" s="2">
        <v>1013</v>
      </c>
      <c r="DJI57" s="2">
        <v>849</v>
      </c>
      <c r="DJJ57" s="2">
        <v>43127</v>
      </c>
      <c r="DJK57" s="2">
        <v>1515</v>
      </c>
      <c r="DJL57" s="2">
        <v>7309</v>
      </c>
      <c r="DJM57" s="2" t="s">
        <v>5</v>
      </c>
      <c r="DJN57" s="2">
        <v>3365</v>
      </c>
      <c r="DJO57" s="2" t="s">
        <v>5</v>
      </c>
      <c r="DJP57" s="2">
        <v>16375</v>
      </c>
      <c r="DJQ57" s="2">
        <v>0</v>
      </c>
      <c r="DJR57" s="2">
        <v>35159</v>
      </c>
      <c r="DJS57" s="2">
        <v>6483</v>
      </c>
      <c r="DJT57" s="2">
        <v>0</v>
      </c>
      <c r="DJU57" s="2" t="s">
        <v>5</v>
      </c>
      <c r="DJV57" s="2">
        <v>90661</v>
      </c>
      <c r="DJW57" s="2" t="s">
        <v>5</v>
      </c>
      <c r="DJX57" s="2">
        <v>6227</v>
      </c>
      <c r="DJY57" s="2" t="s">
        <v>5</v>
      </c>
      <c r="DJZ57" s="2">
        <v>578</v>
      </c>
      <c r="DKA57" s="2" t="s">
        <v>5</v>
      </c>
      <c r="DKB57" s="2" t="s">
        <v>5</v>
      </c>
      <c r="DKC57" s="2" t="s">
        <v>5</v>
      </c>
      <c r="DKD57" s="2" t="s">
        <v>5</v>
      </c>
      <c r="DKE57" s="2" t="s">
        <v>5</v>
      </c>
      <c r="DKF57" s="2" t="s">
        <v>5</v>
      </c>
      <c r="DKG57" s="2" t="s">
        <v>5</v>
      </c>
      <c r="DKH57" s="2" t="s">
        <v>5</v>
      </c>
      <c r="DKI57" s="2" t="s">
        <v>5</v>
      </c>
      <c r="DKJ57" s="2" t="s">
        <v>5</v>
      </c>
      <c r="DKK57" s="2" t="s">
        <v>5</v>
      </c>
      <c r="DKL57" s="2" t="s">
        <v>5</v>
      </c>
      <c r="DKM57" s="2" t="s">
        <v>5</v>
      </c>
      <c r="DKN57" s="2" t="s">
        <v>5</v>
      </c>
      <c r="DKO57" s="2">
        <v>210</v>
      </c>
      <c r="DKP57" s="2" t="s">
        <v>5</v>
      </c>
      <c r="DKQ57" s="2" t="s">
        <v>5</v>
      </c>
      <c r="DKR57" s="2" t="s">
        <v>5</v>
      </c>
      <c r="DKS57" s="2">
        <v>675</v>
      </c>
      <c r="DKT57" s="2" t="s">
        <v>5</v>
      </c>
      <c r="DKU57" s="2">
        <v>1085</v>
      </c>
      <c r="DKV57" s="2" t="s">
        <v>5</v>
      </c>
      <c r="DKW57" s="2">
        <v>195</v>
      </c>
      <c r="DKX57" s="2" t="s">
        <v>5</v>
      </c>
      <c r="DKY57" s="2">
        <v>1668</v>
      </c>
      <c r="DKZ57" s="2" t="s">
        <v>5</v>
      </c>
      <c r="DLA57" s="2" t="s">
        <v>5</v>
      </c>
      <c r="DLB57" s="2">
        <v>0</v>
      </c>
      <c r="DLC57" s="2" t="s">
        <v>5</v>
      </c>
      <c r="DLD57" s="2" t="s">
        <v>5</v>
      </c>
      <c r="DLE57" s="2">
        <v>0</v>
      </c>
      <c r="DLF57" s="2" t="s">
        <v>5</v>
      </c>
      <c r="DLG57" s="2" t="s">
        <v>5</v>
      </c>
      <c r="DLH57" s="2">
        <v>132</v>
      </c>
      <c r="DLI57" s="2">
        <v>25642</v>
      </c>
      <c r="DLJ57" s="2">
        <v>3599</v>
      </c>
      <c r="DLK57" s="2">
        <v>2800</v>
      </c>
      <c r="DLL57" s="2">
        <v>379</v>
      </c>
      <c r="DLM57" s="2" t="s">
        <v>5</v>
      </c>
      <c r="DLN57" s="2">
        <v>8187</v>
      </c>
      <c r="DLO57" s="2" t="s">
        <v>5</v>
      </c>
      <c r="DLP57" s="2" t="s">
        <v>5</v>
      </c>
      <c r="DLQ57" s="2" t="s">
        <v>5</v>
      </c>
      <c r="DLR57" s="2" t="s">
        <v>5</v>
      </c>
      <c r="DLS57" s="2" t="s">
        <v>5</v>
      </c>
      <c r="DLT57" s="2" t="s">
        <v>5</v>
      </c>
      <c r="DLU57" s="2" t="s">
        <v>5</v>
      </c>
      <c r="DLV57" s="2">
        <v>53327</v>
      </c>
      <c r="DLW57" s="2">
        <v>2383</v>
      </c>
      <c r="DLX57" s="2" t="s">
        <v>5</v>
      </c>
      <c r="DLY57" s="2" t="s">
        <v>5</v>
      </c>
      <c r="DLZ57" s="2" t="s">
        <v>5</v>
      </c>
      <c r="DMA57" s="2">
        <v>3424</v>
      </c>
      <c r="DMB57" s="2" t="s">
        <v>5</v>
      </c>
      <c r="DMC57" s="2" t="s">
        <v>5</v>
      </c>
      <c r="DMD57" s="2">
        <v>235000</v>
      </c>
      <c r="DME57" s="2">
        <v>0</v>
      </c>
      <c r="DMF57" s="2">
        <v>0</v>
      </c>
      <c r="DMG57" s="2">
        <v>53214</v>
      </c>
      <c r="DMH57" s="2" t="s">
        <v>5</v>
      </c>
      <c r="DMI57" s="2" t="s">
        <v>5</v>
      </c>
      <c r="DMJ57" s="2">
        <v>0</v>
      </c>
      <c r="DMK57" s="2">
        <v>0</v>
      </c>
      <c r="DML57" s="2">
        <v>6230</v>
      </c>
      <c r="DMM57" s="2" t="s">
        <v>5</v>
      </c>
      <c r="DMN57" s="2">
        <v>8736</v>
      </c>
      <c r="DMO57" s="2">
        <v>8781</v>
      </c>
      <c r="DMP57" s="2" t="s">
        <v>5</v>
      </c>
      <c r="DMQ57" s="2">
        <v>352</v>
      </c>
      <c r="DMR57" s="2">
        <v>7051</v>
      </c>
      <c r="DMS57" s="2">
        <v>32436</v>
      </c>
      <c r="DMT57" s="2">
        <v>3395652</v>
      </c>
      <c r="DMU57" s="2">
        <v>49247</v>
      </c>
      <c r="DMV57" s="2">
        <v>1232</v>
      </c>
      <c r="DMW57" s="2">
        <v>478</v>
      </c>
      <c r="DMX57" s="2">
        <v>3314</v>
      </c>
      <c r="DMY57" s="2">
        <v>0</v>
      </c>
      <c r="DMZ57" s="2">
        <v>6314</v>
      </c>
      <c r="DNA57" s="2">
        <v>6694</v>
      </c>
      <c r="DNB57" s="2" t="s">
        <v>5</v>
      </c>
      <c r="DNC57" s="2">
        <v>550</v>
      </c>
      <c r="DND57" s="2">
        <v>15985</v>
      </c>
      <c r="DNE57" s="2" t="s">
        <v>5</v>
      </c>
      <c r="DNF57" s="2">
        <v>0</v>
      </c>
      <c r="DNG57" s="2">
        <v>0</v>
      </c>
      <c r="DNH57" s="2" t="s">
        <v>5</v>
      </c>
      <c r="DNI57" s="2" t="s">
        <v>5</v>
      </c>
      <c r="DNJ57" s="2" t="s">
        <v>5</v>
      </c>
      <c r="DNK57" s="2">
        <v>4832</v>
      </c>
      <c r="DNL57" s="2">
        <v>65</v>
      </c>
      <c r="DNM57" s="2">
        <v>17328</v>
      </c>
      <c r="DNN57" s="2" t="s">
        <v>5</v>
      </c>
      <c r="DNO57" s="2" t="s">
        <v>5</v>
      </c>
      <c r="DNP57" s="2" t="s">
        <v>5</v>
      </c>
      <c r="DNQ57" s="2">
        <v>120468</v>
      </c>
      <c r="DNR57" s="2" t="s">
        <v>5</v>
      </c>
      <c r="DNS57" s="2" t="s">
        <v>5</v>
      </c>
      <c r="DNT57" s="2">
        <v>35469</v>
      </c>
      <c r="DNU57" s="2" t="s">
        <v>5</v>
      </c>
      <c r="DNV57" s="2">
        <v>95199</v>
      </c>
      <c r="DNW57" s="2">
        <v>1367</v>
      </c>
      <c r="DNX57" s="2" t="s">
        <v>5</v>
      </c>
      <c r="DNY57" s="2" t="s">
        <v>5</v>
      </c>
      <c r="DNZ57" s="2" t="s">
        <v>5</v>
      </c>
      <c r="DOA57" s="2" t="s">
        <v>5</v>
      </c>
      <c r="DOB57" s="2" t="s">
        <v>5</v>
      </c>
      <c r="DOC57" s="2">
        <v>1777</v>
      </c>
      <c r="DOD57" s="2" t="s">
        <v>5</v>
      </c>
      <c r="DOE57" s="2" t="s">
        <v>5</v>
      </c>
      <c r="DOF57" s="2" t="s">
        <v>5</v>
      </c>
      <c r="DOG57" s="2" t="s">
        <v>5</v>
      </c>
      <c r="DOH57" s="2">
        <v>666</v>
      </c>
      <c r="DOI57" s="2" t="s">
        <v>5</v>
      </c>
      <c r="DOJ57" s="2">
        <v>2067232</v>
      </c>
      <c r="DOK57" s="2">
        <v>1177</v>
      </c>
      <c r="DOL57" s="2" t="s">
        <v>5</v>
      </c>
      <c r="DOM57" s="2">
        <v>26365</v>
      </c>
      <c r="DON57" s="2">
        <v>2864</v>
      </c>
      <c r="DOO57" s="2" t="s">
        <v>5</v>
      </c>
      <c r="DOP57" s="2" t="s">
        <v>5</v>
      </c>
      <c r="DOQ57" s="2">
        <v>39938</v>
      </c>
      <c r="DOR57" s="2" t="s">
        <v>5</v>
      </c>
      <c r="DOS57" s="2" t="s">
        <v>5</v>
      </c>
      <c r="DOT57" s="2">
        <v>0</v>
      </c>
      <c r="DOU57" s="2" t="s">
        <v>5</v>
      </c>
      <c r="DOV57" s="2">
        <v>33151</v>
      </c>
      <c r="DOW57" s="2">
        <v>498000</v>
      </c>
      <c r="DOX57" s="2" t="s">
        <v>5</v>
      </c>
      <c r="DOY57" s="2" t="s">
        <v>5</v>
      </c>
      <c r="DOZ57" s="2" t="s">
        <v>5</v>
      </c>
      <c r="DPA57" s="2" t="s">
        <v>5</v>
      </c>
      <c r="DPB57" s="2" t="s">
        <v>5</v>
      </c>
      <c r="DPC57" s="2" t="s">
        <v>5</v>
      </c>
      <c r="DPD57" s="2">
        <v>46392</v>
      </c>
      <c r="DPE57" s="2">
        <v>0</v>
      </c>
      <c r="DPF57" s="2">
        <v>6954</v>
      </c>
      <c r="DPG57" s="2" t="s">
        <v>5</v>
      </c>
      <c r="DPH57" s="2" t="s">
        <v>5</v>
      </c>
      <c r="DPI57" s="2" t="s">
        <v>5</v>
      </c>
      <c r="DPJ57" s="2" t="s">
        <v>5</v>
      </c>
      <c r="DPK57" s="2">
        <v>0</v>
      </c>
      <c r="DPL57" s="2">
        <v>11699</v>
      </c>
      <c r="DPM57" s="2" t="s">
        <v>5</v>
      </c>
      <c r="DPN57" s="2" t="s">
        <v>5</v>
      </c>
      <c r="DPO57" s="2">
        <v>11689</v>
      </c>
      <c r="DPP57" s="2">
        <v>13494</v>
      </c>
      <c r="DPQ57" s="2" t="s">
        <v>5</v>
      </c>
      <c r="DPR57" s="2">
        <v>6827</v>
      </c>
      <c r="DPS57" s="2">
        <v>10888</v>
      </c>
      <c r="DPT57" s="2">
        <v>24790</v>
      </c>
      <c r="DPU57" s="2">
        <v>54092</v>
      </c>
      <c r="DPV57" s="2" t="s">
        <v>5</v>
      </c>
      <c r="DPW57" s="2" t="s">
        <v>5</v>
      </c>
      <c r="DPX57" s="2">
        <v>14828</v>
      </c>
      <c r="DPY57" s="2">
        <v>3004</v>
      </c>
      <c r="DPZ57" s="2">
        <v>93111</v>
      </c>
      <c r="DQA57" s="2">
        <v>0</v>
      </c>
      <c r="DQB57" s="2">
        <v>3770</v>
      </c>
      <c r="DQC57" s="2" t="s">
        <v>5</v>
      </c>
      <c r="DQD57" s="2" t="s">
        <v>5</v>
      </c>
      <c r="DQE57" s="2">
        <v>2484</v>
      </c>
      <c r="DQF57" s="2">
        <v>597</v>
      </c>
      <c r="DQG57" s="2">
        <v>3646</v>
      </c>
      <c r="DQH57" s="2">
        <v>444</v>
      </c>
      <c r="DQI57" s="2" t="s">
        <v>5</v>
      </c>
      <c r="DQJ57" s="2" t="s">
        <v>5</v>
      </c>
      <c r="DQK57" s="2">
        <v>7430</v>
      </c>
      <c r="DQL57" s="2" t="s">
        <v>5</v>
      </c>
      <c r="DQM57" s="2" t="s">
        <v>5</v>
      </c>
      <c r="DQN57" s="2" t="s">
        <v>5</v>
      </c>
      <c r="DQO57" s="2" t="s">
        <v>5</v>
      </c>
      <c r="DQP57" s="2">
        <v>827</v>
      </c>
      <c r="DQQ57" s="2">
        <v>5235</v>
      </c>
      <c r="DQR57" s="2" t="s">
        <v>5</v>
      </c>
      <c r="DQS57" s="2" t="s">
        <v>5</v>
      </c>
      <c r="DQT57" s="2">
        <v>0</v>
      </c>
      <c r="DQU57" s="2" t="s">
        <v>5</v>
      </c>
      <c r="DQV57" s="2" t="s">
        <v>5</v>
      </c>
      <c r="DQW57" s="2">
        <v>96</v>
      </c>
      <c r="DQX57" s="2" t="s">
        <v>5</v>
      </c>
      <c r="DQY57" s="2" t="s">
        <v>5</v>
      </c>
      <c r="DQZ57" s="2" t="s">
        <v>5</v>
      </c>
      <c r="DRA57" s="2" t="s">
        <v>5</v>
      </c>
      <c r="DRB57" s="2">
        <v>4429</v>
      </c>
      <c r="DRC57" s="2">
        <v>3069</v>
      </c>
      <c r="DRD57" s="2" t="s">
        <v>5</v>
      </c>
      <c r="DRE57" s="2" t="s">
        <v>5</v>
      </c>
      <c r="DRF57" s="2">
        <v>10752</v>
      </c>
      <c r="DRG57" s="2">
        <v>39276</v>
      </c>
      <c r="DRH57" s="2">
        <v>128</v>
      </c>
      <c r="DRI57" s="2">
        <v>1658</v>
      </c>
      <c r="DRJ57" s="2">
        <v>0</v>
      </c>
      <c r="DRK57" s="2">
        <v>954</v>
      </c>
      <c r="DRL57" s="2">
        <v>1217</v>
      </c>
      <c r="DRM57" s="2">
        <v>0</v>
      </c>
      <c r="DRN57" s="2">
        <v>5139</v>
      </c>
      <c r="DRO57" s="2">
        <v>1697</v>
      </c>
      <c r="DRP57" s="2">
        <v>1892</v>
      </c>
      <c r="DRQ57" s="2">
        <v>762</v>
      </c>
      <c r="DRR57" s="2">
        <v>0</v>
      </c>
      <c r="DRS57" s="2">
        <v>2787</v>
      </c>
      <c r="DRT57" s="2">
        <v>52491</v>
      </c>
      <c r="DRU57" s="2" t="s">
        <v>5</v>
      </c>
      <c r="DRV57" s="2">
        <v>17909</v>
      </c>
      <c r="DRW57" s="2" t="s">
        <v>5</v>
      </c>
      <c r="DRX57" s="2" t="s">
        <v>5</v>
      </c>
      <c r="DRY57" s="2" t="s">
        <v>5</v>
      </c>
      <c r="DRZ57" s="2">
        <v>14474</v>
      </c>
      <c r="DSA57" s="2" t="s">
        <v>5</v>
      </c>
      <c r="DSB57" s="2" t="s">
        <v>5</v>
      </c>
      <c r="DSC57" s="2" t="s">
        <v>5</v>
      </c>
      <c r="DSD57" s="2">
        <v>632</v>
      </c>
      <c r="DSE57" s="2" t="s">
        <v>5</v>
      </c>
      <c r="DSF57" s="2">
        <v>2232</v>
      </c>
      <c r="DSG57" s="2">
        <v>784</v>
      </c>
      <c r="DSH57" s="2">
        <v>14643</v>
      </c>
      <c r="DSI57" s="2" t="s">
        <v>5</v>
      </c>
      <c r="DSJ57" s="2">
        <v>9072</v>
      </c>
      <c r="DSK57" s="2" t="s">
        <v>5</v>
      </c>
      <c r="DSL57" s="2">
        <v>0</v>
      </c>
      <c r="DSM57" s="2">
        <v>718</v>
      </c>
      <c r="DSN57" s="2">
        <v>0</v>
      </c>
      <c r="DSO57" s="2">
        <v>4910</v>
      </c>
      <c r="DSP57" s="2">
        <v>0</v>
      </c>
      <c r="DSQ57" s="2">
        <v>141</v>
      </c>
      <c r="DSR57" s="2">
        <v>124</v>
      </c>
      <c r="DSS57" s="2">
        <v>16632</v>
      </c>
      <c r="DST57" s="2">
        <v>187</v>
      </c>
      <c r="DSU57" s="2">
        <v>22965</v>
      </c>
      <c r="DSV57" s="2">
        <v>0</v>
      </c>
      <c r="DSW57" s="2">
        <v>1587</v>
      </c>
      <c r="DSX57" s="2">
        <v>172</v>
      </c>
      <c r="DSY57" s="2">
        <v>1031</v>
      </c>
      <c r="DSZ57" s="2">
        <v>0</v>
      </c>
      <c r="DTA57" s="2">
        <v>540</v>
      </c>
      <c r="DTB57" s="2">
        <v>0</v>
      </c>
      <c r="DTC57" s="2">
        <v>1428</v>
      </c>
      <c r="DTD57" s="2">
        <v>0</v>
      </c>
      <c r="DTE57" s="2">
        <v>0</v>
      </c>
      <c r="DTF57" s="2">
        <v>192</v>
      </c>
      <c r="DTG57" s="2">
        <v>1073000</v>
      </c>
      <c r="DTH57" s="2">
        <v>0</v>
      </c>
      <c r="DTI57" s="2">
        <v>540</v>
      </c>
      <c r="DTJ57" s="2">
        <v>1211</v>
      </c>
      <c r="DTK57" s="2">
        <v>672</v>
      </c>
      <c r="DTL57" s="2">
        <v>702</v>
      </c>
      <c r="DTM57" s="2">
        <v>0</v>
      </c>
      <c r="DTN57" s="2">
        <v>153</v>
      </c>
      <c r="DTO57" s="2">
        <v>9776</v>
      </c>
      <c r="DTP57" s="2">
        <v>2215</v>
      </c>
      <c r="DTQ57" s="2">
        <v>1668</v>
      </c>
      <c r="DTR57" s="2">
        <v>723</v>
      </c>
      <c r="DTS57" s="2">
        <v>77638</v>
      </c>
      <c r="DTT57" s="2">
        <v>347</v>
      </c>
      <c r="DTU57" s="2">
        <v>274</v>
      </c>
      <c r="DTV57" s="2">
        <v>2345</v>
      </c>
      <c r="DTW57" s="2">
        <v>0</v>
      </c>
      <c r="DTX57" s="2">
        <v>982</v>
      </c>
      <c r="DTY57" s="2">
        <v>645</v>
      </c>
      <c r="DTZ57" s="2">
        <v>105</v>
      </c>
      <c r="DUA57" s="2">
        <v>4734</v>
      </c>
      <c r="DUB57" s="2">
        <v>877</v>
      </c>
      <c r="DUC57" s="2">
        <v>884</v>
      </c>
      <c r="DUD57" s="2">
        <v>2626</v>
      </c>
      <c r="DUE57" s="2">
        <v>0</v>
      </c>
      <c r="DUF57" s="2">
        <v>3361</v>
      </c>
      <c r="DUG57" s="2">
        <v>1333</v>
      </c>
      <c r="DUH57" s="2">
        <v>853887</v>
      </c>
      <c r="DUI57" s="2">
        <v>857</v>
      </c>
      <c r="DUJ57" s="2">
        <v>4774</v>
      </c>
      <c r="DUK57" s="2">
        <v>397</v>
      </c>
      <c r="DUL57" s="2">
        <v>9604</v>
      </c>
      <c r="DUM57" s="2">
        <v>4748</v>
      </c>
      <c r="DUN57" s="2">
        <v>2383</v>
      </c>
      <c r="DUO57" s="2">
        <v>810</v>
      </c>
      <c r="DUP57" s="2">
        <v>4728</v>
      </c>
      <c r="DUQ57" s="2">
        <v>459</v>
      </c>
      <c r="DUR57" s="2">
        <v>458</v>
      </c>
      <c r="DUS57" s="2">
        <v>650</v>
      </c>
      <c r="DUT57" s="2">
        <v>4</v>
      </c>
      <c r="DUU57" s="2">
        <v>65618</v>
      </c>
      <c r="DUV57" s="2">
        <v>0</v>
      </c>
      <c r="DUW57" s="2">
        <v>4843</v>
      </c>
      <c r="DUX57" s="2">
        <v>0</v>
      </c>
      <c r="DUY57" s="2">
        <v>3250</v>
      </c>
      <c r="DUZ57" s="2">
        <v>0</v>
      </c>
      <c r="DVA57" s="2">
        <v>704</v>
      </c>
      <c r="DVB57" s="2">
        <v>40611</v>
      </c>
      <c r="DVC57" s="2">
        <v>610</v>
      </c>
      <c r="DVD57" s="2">
        <v>319</v>
      </c>
      <c r="DVE57" s="2">
        <v>1294</v>
      </c>
      <c r="DVF57" s="2">
        <v>421</v>
      </c>
      <c r="DVG57" s="2">
        <v>0</v>
      </c>
      <c r="DVH57" s="2">
        <v>190</v>
      </c>
      <c r="DVI57" s="2">
        <v>0</v>
      </c>
      <c r="DVJ57" s="2">
        <v>1136</v>
      </c>
      <c r="DVK57" s="2">
        <v>611</v>
      </c>
      <c r="DVL57" s="2">
        <v>750</v>
      </c>
      <c r="DVM57" s="2">
        <v>422</v>
      </c>
      <c r="DVN57" s="2">
        <v>0</v>
      </c>
      <c r="DVO57" s="2">
        <v>525</v>
      </c>
      <c r="DVP57" s="2">
        <v>895</v>
      </c>
      <c r="DVQ57" s="2">
        <v>0</v>
      </c>
      <c r="DVR57" s="2">
        <v>0</v>
      </c>
      <c r="DVS57" s="2">
        <v>36</v>
      </c>
      <c r="DVT57" s="2">
        <v>1</v>
      </c>
      <c r="DVU57" s="2">
        <v>638</v>
      </c>
      <c r="DVV57" s="2">
        <v>965</v>
      </c>
      <c r="DVW57" s="2">
        <v>448</v>
      </c>
      <c r="DVX57" s="2">
        <v>111</v>
      </c>
      <c r="DVY57" s="2">
        <v>1357</v>
      </c>
      <c r="DVZ57" s="2">
        <v>1967</v>
      </c>
      <c r="DWA57" s="2">
        <v>465</v>
      </c>
      <c r="DWB57" s="2">
        <v>0</v>
      </c>
      <c r="DWC57" s="2">
        <v>0</v>
      </c>
      <c r="DWD57" s="2">
        <v>801</v>
      </c>
      <c r="DWE57" s="2">
        <v>13</v>
      </c>
      <c r="DWF57" s="2">
        <v>8831</v>
      </c>
      <c r="DWG57" s="2">
        <v>3745</v>
      </c>
      <c r="DWH57" s="2">
        <v>3481</v>
      </c>
      <c r="DWI57" s="2">
        <v>3774</v>
      </c>
      <c r="DWJ57" s="2">
        <v>27819</v>
      </c>
      <c r="DWK57" s="2">
        <v>123</v>
      </c>
      <c r="DWL57" s="2">
        <v>15</v>
      </c>
      <c r="DWM57" s="2">
        <v>79</v>
      </c>
      <c r="DWN57" s="2">
        <v>254</v>
      </c>
      <c r="DWO57" s="2">
        <v>16</v>
      </c>
      <c r="DWP57" s="2">
        <v>598</v>
      </c>
      <c r="DWQ57" s="2">
        <v>357</v>
      </c>
      <c r="DWR57" s="2">
        <v>918</v>
      </c>
      <c r="DWS57" s="2">
        <v>332</v>
      </c>
      <c r="DWT57" s="2">
        <v>0</v>
      </c>
      <c r="DWU57" s="2">
        <v>2889</v>
      </c>
      <c r="DWV57" s="2">
        <v>1199</v>
      </c>
      <c r="DWW57" s="2">
        <v>281</v>
      </c>
      <c r="DWX57" s="2">
        <v>88</v>
      </c>
      <c r="DWY57" s="2">
        <v>2228</v>
      </c>
      <c r="DWZ57" s="2">
        <v>659</v>
      </c>
      <c r="DXA57" s="2">
        <v>772</v>
      </c>
      <c r="DXB57" s="2">
        <v>328</v>
      </c>
      <c r="DXC57" s="2">
        <v>1725</v>
      </c>
      <c r="DXD57" s="2">
        <v>1081692</v>
      </c>
      <c r="DXE57" s="2">
        <v>79</v>
      </c>
      <c r="DXF57" s="2">
        <v>46</v>
      </c>
      <c r="DXG57" s="2">
        <v>25052</v>
      </c>
      <c r="DXH57" s="2">
        <v>1133</v>
      </c>
      <c r="DXI57" s="2">
        <v>3012</v>
      </c>
      <c r="DXJ57" s="2">
        <v>4818</v>
      </c>
      <c r="DXK57" s="2">
        <v>0</v>
      </c>
      <c r="DXL57" s="2">
        <v>0</v>
      </c>
      <c r="DXM57" s="2">
        <v>65564</v>
      </c>
      <c r="DXN57" s="2">
        <v>277</v>
      </c>
      <c r="DXO57" s="2">
        <v>122</v>
      </c>
      <c r="DXP57" s="2">
        <v>960</v>
      </c>
      <c r="DXQ57" s="2">
        <v>0</v>
      </c>
      <c r="DXR57" s="2">
        <v>328</v>
      </c>
      <c r="DXS57" s="2">
        <v>672</v>
      </c>
      <c r="DXT57" s="2">
        <v>0</v>
      </c>
      <c r="DXU57" s="2">
        <v>0</v>
      </c>
      <c r="DXV57" s="2">
        <v>0</v>
      </c>
      <c r="DXW57" s="2">
        <v>996</v>
      </c>
      <c r="DXX57" s="2">
        <v>2196</v>
      </c>
      <c r="DXY57" s="2">
        <v>877</v>
      </c>
      <c r="DXZ57" s="2">
        <v>1756</v>
      </c>
      <c r="DYA57" s="2">
        <v>2615</v>
      </c>
      <c r="DYB57" s="2">
        <v>5872</v>
      </c>
      <c r="DYC57" s="2">
        <v>0</v>
      </c>
      <c r="DYD57" s="2">
        <v>120</v>
      </c>
      <c r="DYE57" s="2">
        <v>2562</v>
      </c>
      <c r="DYF57" s="2">
        <v>59</v>
      </c>
      <c r="DYG57" s="2">
        <v>0</v>
      </c>
      <c r="DYH57" s="2">
        <v>40</v>
      </c>
      <c r="DYI57" s="2">
        <v>1567</v>
      </c>
      <c r="DYJ57" s="2">
        <v>37255</v>
      </c>
      <c r="DYK57" s="2">
        <v>4789721</v>
      </c>
      <c r="DYL57" s="2">
        <v>1798</v>
      </c>
      <c r="DYM57" s="2">
        <v>14149</v>
      </c>
      <c r="DYN57" s="2">
        <v>7006</v>
      </c>
      <c r="DYO57" s="2">
        <v>300</v>
      </c>
      <c r="DYP57" s="2">
        <v>2641</v>
      </c>
      <c r="DYQ57" s="2">
        <v>328</v>
      </c>
      <c r="DYR57" s="2">
        <v>4669</v>
      </c>
      <c r="DYS57" s="2">
        <v>3794</v>
      </c>
      <c r="DYT57" s="2">
        <v>504</v>
      </c>
      <c r="DYU57" s="2">
        <v>36</v>
      </c>
      <c r="DYV57" s="2">
        <v>3513</v>
      </c>
      <c r="DYW57" s="2">
        <v>21359</v>
      </c>
      <c r="DYX57" s="2">
        <v>0</v>
      </c>
      <c r="DYY57" s="2">
        <v>2666</v>
      </c>
      <c r="DYZ57" s="2">
        <v>2096</v>
      </c>
      <c r="DZA57" s="2">
        <v>0</v>
      </c>
      <c r="DZB57" s="2">
        <v>8812</v>
      </c>
      <c r="DZC57" s="2">
        <v>519</v>
      </c>
      <c r="DZD57" s="2">
        <v>0</v>
      </c>
      <c r="DZE57" s="2">
        <v>807</v>
      </c>
      <c r="DZF57" s="2">
        <v>490</v>
      </c>
      <c r="DZG57" s="2">
        <v>7147</v>
      </c>
      <c r="DZH57" s="2">
        <v>0</v>
      </c>
      <c r="DZI57" s="2">
        <v>5502</v>
      </c>
      <c r="DZJ57" s="2">
        <v>1938</v>
      </c>
      <c r="DZK57" s="2">
        <v>55484</v>
      </c>
      <c r="DZL57" s="2">
        <v>1948</v>
      </c>
      <c r="DZM57" s="2">
        <v>750</v>
      </c>
      <c r="DZN57" s="2">
        <v>6772</v>
      </c>
      <c r="DZO57" s="2">
        <v>631</v>
      </c>
      <c r="DZP57" s="2">
        <v>89</v>
      </c>
      <c r="DZQ57" s="2">
        <v>109</v>
      </c>
      <c r="DZR57" s="2">
        <v>828</v>
      </c>
      <c r="DZS57" s="2">
        <v>6874</v>
      </c>
      <c r="DZT57" s="2">
        <v>5469</v>
      </c>
      <c r="DZU57" s="2">
        <v>13277</v>
      </c>
      <c r="DZV57" s="2">
        <v>142179</v>
      </c>
      <c r="DZW57" s="2">
        <v>688</v>
      </c>
      <c r="DZX57" s="2">
        <v>7854</v>
      </c>
      <c r="DZY57" s="2">
        <v>6093</v>
      </c>
      <c r="DZZ57" s="2">
        <v>0</v>
      </c>
      <c r="EAA57" s="2">
        <v>0</v>
      </c>
      <c r="EAB57" s="2">
        <v>207</v>
      </c>
      <c r="EAC57" s="2">
        <v>1556</v>
      </c>
      <c r="EAD57" s="2">
        <v>185</v>
      </c>
      <c r="EAE57" s="2">
        <v>1235</v>
      </c>
      <c r="EAF57" s="2">
        <v>0</v>
      </c>
      <c r="EAG57" s="2">
        <v>405</v>
      </c>
      <c r="EAH57" s="2">
        <v>285</v>
      </c>
      <c r="EAI57" s="2">
        <v>0</v>
      </c>
      <c r="EAJ57" s="2">
        <v>5182</v>
      </c>
      <c r="EAK57" s="2">
        <v>4711</v>
      </c>
      <c r="EAL57" s="2">
        <v>2559</v>
      </c>
      <c r="EAM57" s="2">
        <v>0</v>
      </c>
      <c r="EAN57" s="2">
        <v>10</v>
      </c>
      <c r="EAO57" s="2">
        <v>0</v>
      </c>
      <c r="EAP57" s="2">
        <v>554</v>
      </c>
      <c r="EAQ57" s="2">
        <v>190</v>
      </c>
      <c r="EAR57" s="2">
        <v>333</v>
      </c>
      <c r="EAS57" s="2">
        <v>75</v>
      </c>
      <c r="EAT57" s="2">
        <v>2158</v>
      </c>
      <c r="EAU57" s="2">
        <v>39626</v>
      </c>
      <c r="EAV57" s="2">
        <v>117</v>
      </c>
      <c r="EAW57" s="2">
        <v>0</v>
      </c>
      <c r="EAX57" s="2">
        <v>85</v>
      </c>
      <c r="EAY57" s="2">
        <v>383</v>
      </c>
      <c r="EAZ57" s="2">
        <v>318</v>
      </c>
      <c r="EBA57" s="2">
        <v>15158</v>
      </c>
      <c r="EBB57" s="2">
        <v>11591</v>
      </c>
      <c r="EBC57" s="2">
        <v>7355</v>
      </c>
      <c r="EBD57" s="2">
        <v>217</v>
      </c>
      <c r="EBE57" s="2">
        <v>5759</v>
      </c>
      <c r="EBF57" s="2">
        <v>1103</v>
      </c>
      <c r="EBG57" s="2">
        <v>1253</v>
      </c>
      <c r="EBH57" s="2">
        <v>9225</v>
      </c>
      <c r="EBI57" s="2">
        <v>7695</v>
      </c>
      <c r="EBJ57" s="2">
        <v>12399</v>
      </c>
      <c r="EBK57" s="2">
        <v>4859</v>
      </c>
      <c r="EBL57" s="2">
        <v>178</v>
      </c>
      <c r="EBM57" s="2">
        <v>119</v>
      </c>
      <c r="EBN57" s="2">
        <v>59</v>
      </c>
      <c r="EBO57" s="2">
        <v>1030</v>
      </c>
      <c r="EBP57" s="2">
        <v>518</v>
      </c>
      <c r="EBQ57" s="2">
        <v>6</v>
      </c>
      <c r="EBR57" s="2">
        <v>0</v>
      </c>
      <c r="EBS57" s="2">
        <v>4895</v>
      </c>
      <c r="EBT57" s="2">
        <v>246962</v>
      </c>
      <c r="EBU57" s="2">
        <v>4295</v>
      </c>
      <c r="EBV57" s="2">
        <v>962</v>
      </c>
      <c r="EBW57" s="2">
        <v>8118</v>
      </c>
      <c r="EBX57" s="2">
        <v>383</v>
      </c>
      <c r="EBY57" s="2">
        <v>0</v>
      </c>
      <c r="EBZ57" s="2">
        <v>1033</v>
      </c>
      <c r="ECA57" s="2">
        <v>361</v>
      </c>
      <c r="ECB57" s="2">
        <v>58140</v>
      </c>
      <c r="ECC57" s="2">
        <v>230</v>
      </c>
      <c r="ECD57" s="2">
        <v>8274</v>
      </c>
      <c r="ECE57" s="2">
        <v>66</v>
      </c>
      <c r="ECF57" s="2">
        <v>0</v>
      </c>
      <c r="ECG57" s="2">
        <v>15732</v>
      </c>
      <c r="ECH57" s="2">
        <v>1343</v>
      </c>
      <c r="ECI57" s="2">
        <v>29295</v>
      </c>
      <c r="ECJ57" s="2">
        <v>684</v>
      </c>
      <c r="ECK57" s="2">
        <v>68</v>
      </c>
      <c r="ECL57" s="2">
        <v>1493</v>
      </c>
      <c r="ECM57" s="2">
        <v>47</v>
      </c>
      <c r="ECN57" s="2">
        <v>17619</v>
      </c>
      <c r="ECO57" s="2">
        <v>313</v>
      </c>
      <c r="ECP57" s="2">
        <v>619</v>
      </c>
      <c r="ECQ57" s="2">
        <v>7242</v>
      </c>
      <c r="ECR57" s="2">
        <v>1788</v>
      </c>
      <c r="ECS57" s="2">
        <v>822</v>
      </c>
      <c r="ECT57" s="2">
        <v>839</v>
      </c>
      <c r="ECU57" s="2">
        <v>4289451</v>
      </c>
      <c r="ECV57" s="2" t="s">
        <v>5</v>
      </c>
      <c r="ECW57" s="2">
        <v>677</v>
      </c>
      <c r="ECX57" s="2">
        <v>380</v>
      </c>
      <c r="ECY57" s="2">
        <v>175</v>
      </c>
      <c r="ECZ57" s="2">
        <v>40</v>
      </c>
      <c r="EDA57" s="2">
        <v>79</v>
      </c>
      <c r="EDB57" s="2">
        <v>8002</v>
      </c>
      <c r="EDC57" s="2">
        <v>2026</v>
      </c>
      <c r="EDD57" s="2">
        <v>0</v>
      </c>
      <c r="EDE57" s="2">
        <v>1451</v>
      </c>
      <c r="EDF57" s="2">
        <v>0</v>
      </c>
      <c r="EDG57" s="2">
        <v>3155</v>
      </c>
      <c r="EDH57" s="2">
        <v>3412</v>
      </c>
      <c r="EDI57" s="2">
        <v>15267</v>
      </c>
      <c r="EDJ57" s="2">
        <v>35150</v>
      </c>
      <c r="EDK57" s="2">
        <v>4054</v>
      </c>
      <c r="EDL57" s="2">
        <v>321</v>
      </c>
      <c r="EDM57" s="2">
        <v>77</v>
      </c>
      <c r="EDN57" s="2">
        <v>1905</v>
      </c>
      <c r="EDO57" s="2">
        <v>4112</v>
      </c>
      <c r="EDP57" s="2">
        <v>83</v>
      </c>
      <c r="EDQ57" s="2">
        <v>2677</v>
      </c>
      <c r="EDR57" s="2">
        <v>0</v>
      </c>
      <c r="EDS57" s="2">
        <v>1153</v>
      </c>
      <c r="EDT57" s="2">
        <v>0</v>
      </c>
      <c r="EDU57" s="2">
        <v>10389</v>
      </c>
      <c r="EDV57" s="2">
        <v>128</v>
      </c>
      <c r="EDW57" s="2">
        <v>25170</v>
      </c>
      <c r="EDX57" s="2">
        <v>51</v>
      </c>
      <c r="EDY57" s="2">
        <v>708</v>
      </c>
      <c r="EDZ57" s="2">
        <v>1982</v>
      </c>
      <c r="EEA57" s="2">
        <v>0</v>
      </c>
      <c r="EEB57" s="2">
        <v>1389</v>
      </c>
      <c r="EEC57" s="2">
        <v>1955</v>
      </c>
      <c r="EED57" s="2">
        <v>541</v>
      </c>
      <c r="EEE57" s="2">
        <v>4126</v>
      </c>
      <c r="EEF57" s="2">
        <v>967</v>
      </c>
      <c r="EEG57" s="2">
        <v>325</v>
      </c>
      <c r="EEH57" s="2">
        <v>722</v>
      </c>
      <c r="EEI57" s="2">
        <v>7</v>
      </c>
      <c r="EEJ57" s="2">
        <v>5297</v>
      </c>
      <c r="EEK57" s="2">
        <v>51</v>
      </c>
      <c r="EEL57" s="2">
        <v>13600</v>
      </c>
      <c r="EEM57" s="2">
        <v>0</v>
      </c>
      <c r="EEN57" s="2">
        <v>26</v>
      </c>
      <c r="EEO57" s="2">
        <v>1168</v>
      </c>
      <c r="EEP57" s="2">
        <v>2147</v>
      </c>
      <c r="EEQ57" s="2">
        <v>70</v>
      </c>
      <c r="EER57" s="2">
        <v>26</v>
      </c>
      <c r="EES57" s="2">
        <v>0</v>
      </c>
      <c r="EET57" s="2">
        <v>15894</v>
      </c>
      <c r="EEU57" s="2">
        <v>13497</v>
      </c>
      <c r="EEV57" s="2">
        <v>1716</v>
      </c>
      <c r="EEW57" s="2">
        <v>150</v>
      </c>
      <c r="EEX57" s="2">
        <v>533</v>
      </c>
      <c r="EEY57" s="2">
        <v>205</v>
      </c>
      <c r="EEZ57" s="2">
        <v>0</v>
      </c>
      <c r="EFA57" s="2">
        <v>8521</v>
      </c>
      <c r="EFB57" s="2">
        <v>715</v>
      </c>
      <c r="EFC57" s="2">
        <v>7638</v>
      </c>
      <c r="EFD57" s="2">
        <v>1920</v>
      </c>
      <c r="EFE57" s="2">
        <v>153</v>
      </c>
      <c r="EFF57" s="2">
        <v>1185</v>
      </c>
      <c r="EFG57" s="2">
        <v>6983</v>
      </c>
      <c r="EFH57" s="2">
        <v>0</v>
      </c>
      <c r="EFI57" s="2">
        <v>1548</v>
      </c>
      <c r="EFJ57" s="2">
        <v>3596</v>
      </c>
      <c r="EFK57" s="2">
        <v>0</v>
      </c>
      <c r="EFL57" s="2">
        <v>1579</v>
      </c>
      <c r="EFM57" s="2">
        <v>161</v>
      </c>
      <c r="EFN57" s="2">
        <v>2173</v>
      </c>
      <c r="EFO57" s="2">
        <v>2024</v>
      </c>
      <c r="EFP57" s="2">
        <v>0</v>
      </c>
      <c r="EFQ57" s="2">
        <v>182466</v>
      </c>
      <c r="EFR57" s="2">
        <v>4417</v>
      </c>
      <c r="EFS57" s="2">
        <v>687</v>
      </c>
      <c r="EFT57" s="2">
        <v>1084</v>
      </c>
      <c r="EFU57" s="2">
        <v>4587</v>
      </c>
      <c r="EFV57" s="2">
        <v>495</v>
      </c>
      <c r="EFW57" s="2">
        <v>8440</v>
      </c>
      <c r="EFX57" s="2">
        <v>3371</v>
      </c>
      <c r="EFY57" s="2">
        <v>1268</v>
      </c>
      <c r="EFZ57" s="2">
        <v>276</v>
      </c>
      <c r="EGA57" s="2">
        <v>0</v>
      </c>
      <c r="EGB57" s="2">
        <v>912</v>
      </c>
      <c r="EGC57" s="2">
        <v>3294</v>
      </c>
      <c r="EGD57" s="2">
        <v>10100</v>
      </c>
      <c r="EGE57" s="2">
        <v>3658</v>
      </c>
      <c r="EGF57" s="2">
        <v>170</v>
      </c>
      <c r="EGG57" s="2">
        <v>0</v>
      </c>
      <c r="EGH57" s="2">
        <v>15161</v>
      </c>
      <c r="EGI57" s="2">
        <v>133</v>
      </c>
      <c r="EGJ57" s="2">
        <v>664</v>
      </c>
      <c r="EGK57" s="2">
        <v>3745</v>
      </c>
      <c r="EGL57" s="2">
        <v>3249</v>
      </c>
      <c r="EGM57" s="2">
        <v>373</v>
      </c>
      <c r="EGN57" s="2">
        <v>6000</v>
      </c>
      <c r="EGO57" s="2">
        <v>4506</v>
      </c>
      <c r="EGP57" s="2">
        <v>1006</v>
      </c>
      <c r="EGQ57" s="2">
        <v>25276</v>
      </c>
      <c r="EGR57" s="2">
        <v>1317</v>
      </c>
      <c r="EGS57" s="2">
        <v>693</v>
      </c>
      <c r="EGT57" s="2">
        <v>28266</v>
      </c>
      <c r="EGU57" s="2">
        <v>93</v>
      </c>
      <c r="EGV57" s="2">
        <v>1767</v>
      </c>
      <c r="EGW57" s="2">
        <v>1931</v>
      </c>
      <c r="EGX57" s="2">
        <v>132</v>
      </c>
      <c r="EGY57" s="2">
        <v>0</v>
      </c>
      <c r="EGZ57" s="2">
        <v>36600</v>
      </c>
      <c r="EHA57" s="2">
        <v>64929</v>
      </c>
      <c r="EHB57" s="2">
        <v>4365</v>
      </c>
      <c r="EHC57" s="2">
        <v>485</v>
      </c>
      <c r="EHD57" s="2">
        <v>8400</v>
      </c>
      <c r="EHE57" s="2">
        <v>10283</v>
      </c>
      <c r="EHF57" s="2">
        <v>7771</v>
      </c>
      <c r="EHG57" s="2">
        <v>10828</v>
      </c>
      <c r="EHH57" s="2">
        <v>1331</v>
      </c>
      <c r="EHI57" s="2">
        <v>24942</v>
      </c>
      <c r="EHJ57" s="2">
        <v>100804</v>
      </c>
      <c r="EHK57" s="2">
        <v>3658</v>
      </c>
      <c r="EHL57" s="2">
        <v>4690</v>
      </c>
      <c r="EHM57" s="2">
        <v>60</v>
      </c>
      <c r="EHN57" s="2">
        <v>158926</v>
      </c>
      <c r="EHO57" s="2">
        <v>0</v>
      </c>
      <c r="EHP57" s="2">
        <v>3748</v>
      </c>
      <c r="EHQ57" s="2">
        <v>215</v>
      </c>
      <c r="EHR57" s="2">
        <v>1610</v>
      </c>
      <c r="EHS57" s="2">
        <v>33576</v>
      </c>
      <c r="EHT57" s="2">
        <v>1423</v>
      </c>
      <c r="EHU57" s="2">
        <v>212942</v>
      </c>
      <c r="EHV57" s="2">
        <v>847</v>
      </c>
      <c r="EHW57" s="2">
        <v>3497</v>
      </c>
      <c r="EHX57" s="2">
        <v>987</v>
      </c>
      <c r="EHY57" s="2">
        <v>2581</v>
      </c>
      <c r="EHZ57" s="2">
        <v>155</v>
      </c>
      <c r="EIA57" s="2">
        <v>68</v>
      </c>
      <c r="EIB57" s="2">
        <v>3192</v>
      </c>
      <c r="EIC57" s="2">
        <v>1371</v>
      </c>
      <c r="EID57" s="2">
        <v>98</v>
      </c>
      <c r="EIE57" s="2">
        <v>28</v>
      </c>
      <c r="EIF57" s="2">
        <v>9466</v>
      </c>
      <c r="EIG57" s="2">
        <v>74</v>
      </c>
      <c r="EIH57" s="2">
        <v>544</v>
      </c>
      <c r="EII57" s="2">
        <v>13774</v>
      </c>
      <c r="EIJ57" s="2">
        <v>506</v>
      </c>
      <c r="EIK57" s="2">
        <v>21878</v>
      </c>
      <c r="EIL57" s="2">
        <v>1599</v>
      </c>
      <c r="EIM57" s="2">
        <v>1944</v>
      </c>
      <c r="EIN57" s="2">
        <v>6835</v>
      </c>
      <c r="EIO57" s="2">
        <v>2351</v>
      </c>
      <c r="EIP57" s="2">
        <v>1257</v>
      </c>
      <c r="EIQ57" s="2">
        <v>7465</v>
      </c>
      <c r="EIR57" s="2">
        <v>50534</v>
      </c>
      <c r="EIS57" s="2">
        <v>17994</v>
      </c>
      <c r="EIT57" s="2">
        <v>183</v>
      </c>
      <c r="EIU57" s="2">
        <v>0</v>
      </c>
      <c r="EIV57" s="2">
        <v>3487</v>
      </c>
      <c r="EIW57" s="2">
        <v>23209</v>
      </c>
      <c r="EIX57" s="2">
        <v>102887</v>
      </c>
      <c r="EIY57" s="2">
        <v>23735</v>
      </c>
      <c r="EIZ57" s="2">
        <v>2913</v>
      </c>
      <c r="EJA57" s="2">
        <v>683</v>
      </c>
      <c r="EJB57" s="2">
        <v>3206</v>
      </c>
      <c r="EJC57" s="2">
        <v>17462</v>
      </c>
      <c r="EJD57" s="2">
        <v>3857</v>
      </c>
      <c r="EJE57" s="2">
        <v>2769029</v>
      </c>
      <c r="EJF57" s="2">
        <v>639</v>
      </c>
      <c r="EJG57" s="2">
        <v>903</v>
      </c>
      <c r="EJH57" s="2">
        <v>1249</v>
      </c>
      <c r="EJI57" s="2">
        <v>8947</v>
      </c>
      <c r="EJJ57" s="2">
        <v>5934</v>
      </c>
      <c r="EJK57" s="2">
        <v>3640</v>
      </c>
      <c r="EJL57" s="2">
        <v>21312</v>
      </c>
      <c r="EJM57" s="2">
        <v>0</v>
      </c>
      <c r="EJN57" s="2">
        <v>0</v>
      </c>
      <c r="EJO57" s="2">
        <v>0</v>
      </c>
      <c r="EJP57" s="2">
        <v>0</v>
      </c>
      <c r="EJQ57" s="2">
        <v>577</v>
      </c>
      <c r="EJR57" s="2">
        <v>4457</v>
      </c>
      <c r="EJS57" s="2">
        <v>38451</v>
      </c>
      <c r="EJT57" s="2">
        <v>3311</v>
      </c>
      <c r="EJU57" s="2">
        <v>1405</v>
      </c>
      <c r="EJV57" s="2">
        <v>2133</v>
      </c>
      <c r="EJW57" s="2">
        <v>11127</v>
      </c>
      <c r="EJX57" s="2">
        <v>3074</v>
      </c>
      <c r="EJY57" s="2">
        <v>0</v>
      </c>
      <c r="EJZ57" s="2">
        <v>0</v>
      </c>
      <c r="EKA57" s="2">
        <v>2897</v>
      </c>
      <c r="EKB57" s="2">
        <v>513</v>
      </c>
      <c r="EKC57" s="2">
        <v>267</v>
      </c>
      <c r="EKD57" s="2">
        <v>143</v>
      </c>
      <c r="EKE57" s="2">
        <v>848</v>
      </c>
      <c r="EKF57" s="2">
        <v>0</v>
      </c>
      <c r="EKG57" s="2">
        <v>1795</v>
      </c>
      <c r="EKH57" s="2">
        <v>0</v>
      </c>
      <c r="EKI57" s="2">
        <v>3944</v>
      </c>
      <c r="EKJ57" s="2">
        <v>46156</v>
      </c>
      <c r="EKK57" s="2">
        <v>265</v>
      </c>
      <c r="EKL57" s="2">
        <v>2501</v>
      </c>
      <c r="EKM57" s="2">
        <v>0</v>
      </c>
      <c r="EKN57" s="2">
        <v>28034</v>
      </c>
      <c r="EKO57" s="2">
        <v>0</v>
      </c>
      <c r="EKP57" s="2">
        <v>7883</v>
      </c>
      <c r="EKQ57" s="2">
        <v>8091</v>
      </c>
      <c r="EKR57" s="2">
        <v>0</v>
      </c>
      <c r="EKS57" s="2">
        <v>943</v>
      </c>
      <c r="EKT57" s="2">
        <v>9537</v>
      </c>
      <c r="EKU57" s="2">
        <v>464000</v>
      </c>
      <c r="EKV57" s="2">
        <v>129633</v>
      </c>
      <c r="EKW57" s="2">
        <v>0</v>
      </c>
      <c r="EKX57" s="2">
        <v>158991</v>
      </c>
      <c r="EKY57" s="2">
        <v>4572</v>
      </c>
      <c r="EKZ57" s="2">
        <v>19046</v>
      </c>
      <c r="ELA57" s="2">
        <v>15729</v>
      </c>
      <c r="ELB57" s="2">
        <v>2013215</v>
      </c>
      <c r="ELC57" s="2">
        <v>0</v>
      </c>
      <c r="ELD57" s="2">
        <v>3444</v>
      </c>
      <c r="ELE57" s="2">
        <v>26125</v>
      </c>
      <c r="ELF57" s="2">
        <v>0</v>
      </c>
      <c r="ELG57" s="2">
        <v>492</v>
      </c>
      <c r="ELH57" s="2">
        <v>9131</v>
      </c>
      <c r="ELI57" s="2">
        <v>3471</v>
      </c>
      <c r="ELJ57" s="2">
        <v>526</v>
      </c>
      <c r="ELK57" s="2">
        <v>650</v>
      </c>
      <c r="ELL57" s="2">
        <v>820</v>
      </c>
      <c r="ELM57" s="2">
        <v>631</v>
      </c>
      <c r="ELN57" s="2">
        <v>300</v>
      </c>
      <c r="ELO57" s="2">
        <v>46</v>
      </c>
      <c r="ELP57" s="2">
        <v>2243</v>
      </c>
      <c r="ELQ57" s="2">
        <v>61</v>
      </c>
      <c r="ELR57" s="2">
        <v>0</v>
      </c>
      <c r="ELS57" s="2">
        <v>14704</v>
      </c>
      <c r="ELT57" s="2">
        <v>3337</v>
      </c>
      <c r="ELU57" s="2">
        <v>431</v>
      </c>
      <c r="ELV57" s="2">
        <v>10977</v>
      </c>
      <c r="ELW57" s="2">
        <v>785</v>
      </c>
      <c r="ELX57" s="2">
        <v>833</v>
      </c>
      <c r="ELY57" s="2">
        <v>276</v>
      </c>
      <c r="ELZ57" s="2">
        <v>926</v>
      </c>
      <c r="EMA57" s="2">
        <v>674</v>
      </c>
      <c r="EMB57" s="2">
        <v>3620</v>
      </c>
      <c r="EMC57" s="2">
        <v>205</v>
      </c>
      <c r="EMD57" s="2">
        <v>154</v>
      </c>
      <c r="EME57" s="2">
        <v>858</v>
      </c>
      <c r="EMF57" s="2">
        <v>1252</v>
      </c>
      <c r="EMG57" s="2">
        <v>11502</v>
      </c>
      <c r="EMH57" s="2">
        <v>425</v>
      </c>
      <c r="EMI57" s="2">
        <v>0</v>
      </c>
      <c r="EMJ57" s="2">
        <v>25</v>
      </c>
      <c r="EMK57" s="2">
        <v>5957</v>
      </c>
      <c r="EML57" s="2">
        <v>0</v>
      </c>
      <c r="EMM57" s="2">
        <v>11598</v>
      </c>
      <c r="EMN57" s="2">
        <v>139</v>
      </c>
      <c r="EMO57" s="2">
        <v>2</v>
      </c>
      <c r="EMP57" s="2">
        <v>1076</v>
      </c>
      <c r="EMQ57" s="2">
        <v>1386</v>
      </c>
      <c r="EMR57" s="2">
        <v>619</v>
      </c>
      <c r="EMS57" s="2">
        <v>455</v>
      </c>
      <c r="EMT57" s="2">
        <v>0</v>
      </c>
      <c r="EMU57" s="2">
        <v>80454</v>
      </c>
      <c r="EMV57" s="2">
        <v>261</v>
      </c>
      <c r="EMW57" s="2">
        <v>12397</v>
      </c>
      <c r="EMX57" s="2">
        <v>162</v>
      </c>
      <c r="EMY57" s="2">
        <v>0</v>
      </c>
      <c r="EMZ57" s="2">
        <v>0</v>
      </c>
      <c r="ENA57" s="2">
        <v>547</v>
      </c>
      <c r="ENB57" s="2">
        <v>46392</v>
      </c>
      <c r="ENC57" s="2">
        <v>0</v>
      </c>
      <c r="END57" s="2">
        <v>120</v>
      </c>
      <c r="ENE57" s="2">
        <v>885</v>
      </c>
      <c r="ENF57" s="2">
        <v>0</v>
      </c>
      <c r="ENG57" s="2">
        <v>2268</v>
      </c>
      <c r="ENH57" s="2">
        <v>110</v>
      </c>
      <c r="ENI57" s="2">
        <v>5244</v>
      </c>
      <c r="ENJ57" s="2">
        <v>49778</v>
      </c>
      <c r="ENK57" s="2">
        <v>20</v>
      </c>
      <c r="ENL57" s="2">
        <v>1043</v>
      </c>
      <c r="ENM57" s="2">
        <v>0</v>
      </c>
      <c r="ENN57" s="2">
        <v>0</v>
      </c>
      <c r="ENO57" s="2">
        <v>0</v>
      </c>
      <c r="ENP57" s="2">
        <v>7376</v>
      </c>
      <c r="ENQ57" s="2">
        <v>10199</v>
      </c>
      <c r="ENR57" s="2">
        <v>742</v>
      </c>
      <c r="ENS57" s="2">
        <v>14563</v>
      </c>
      <c r="ENT57" s="2">
        <v>8415</v>
      </c>
      <c r="ENU57" s="2">
        <v>0</v>
      </c>
      <c r="ENV57" s="2">
        <v>3134</v>
      </c>
      <c r="ENW57" s="2">
        <v>5888</v>
      </c>
      <c r="ENX57" s="2">
        <v>0</v>
      </c>
      <c r="ENY57" s="2">
        <v>88</v>
      </c>
      <c r="ENZ57" s="2">
        <v>0</v>
      </c>
      <c r="EOA57" s="2">
        <v>1517</v>
      </c>
      <c r="EOB57" s="2">
        <v>0</v>
      </c>
      <c r="EOC57" s="2">
        <v>0</v>
      </c>
      <c r="EOD57" s="2">
        <v>295</v>
      </c>
      <c r="EOE57" s="2">
        <v>1334</v>
      </c>
      <c r="EOF57" s="2">
        <v>71295</v>
      </c>
      <c r="EOG57" s="2">
        <v>45</v>
      </c>
      <c r="EOH57" s="2">
        <v>15285</v>
      </c>
      <c r="EOI57" s="2">
        <v>146</v>
      </c>
      <c r="EOJ57" s="2">
        <v>3102</v>
      </c>
      <c r="EOK57" s="2">
        <v>0</v>
      </c>
      <c r="EOL57" s="2">
        <v>210</v>
      </c>
      <c r="EOM57" s="2">
        <v>0</v>
      </c>
      <c r="EON57" s="2">
        <v>0</v>
      </c>
      <c r="EOO57" s="2">
        <v>295</v>
      </c>
      <c r="EOP57" s="2">
        <v>0</v>
      </c>
      <c r="EOQ57" s="2">
        <v>438</v>
      </c>
      <c r="EOR57" s="2">
        <v>0</v>
      </c>
      <c r="EOS57" s="2">
        <v>83396</v>
      </c>
      <c r="EOT57" s="2">
        <v>85</v>
      </c>
      <c r="EOU57" s="2">
        <v>73</v>
      </c>
      <c r="EOV57" s="2">
        <v>5526</v>
      </c>
      <c r="EOW57" s="2">
        <v>0</v>
      </c>
      <c r="EOX57" s="2">
        <v>4</v>
      </c>
      <c r="EOY57" s="2">
        <v>0</v>
      </c>
      <c r="EOZ57" s="2" t="s">
        <v>5</v>
      </c>
      <c r="EPA57" s="2">
        <v>0</v>
      </c>
      <c r="EPB57" s="2">
        <v>3890</v>
      </c>
      <c r="EPC57" s="2">
        <v>26852</v>
      </c>
      <c r="EPD57" s="2">
        <v>3544</v>
      </c>
      <c r="EPE57" s="2">
        <v>0</v>
      </c>
      <c r="EPF57" s="2">
        <v>82</v>
      </c>
      <c r="EPG57" s="2">
        <v>1783</v>
      </c>
      <c r="EPH57" s="2">
        <v>22261</v>
      </c>
      <c r="EPI57" s="2">
        <v>150</v>
      </c>
      <c r="EPJ57" s="2">
        <v>324</v>
      </c>
      <c r="EPK57" s="2">
        <v>150</v>
      </c>
      <c r="EPL57" s="2">
        <v>621</v>
      </c>
      <c r="EPM57" s="2">
        <v>5991</v>
      </c>
      <c r="EPN57" s="2">
        <v>45</v>
      </c>
      <c r="EPO57" s="2">
        <v>4742</v>
      </c>
      <c r="EPP57" s="2">
        <v>26</v>
      </c>
      <c r="EPQ57" s="2">
        <v>10126</v>
      </c>
      <c r="EPR57" s="2">
        <v>3971</v>
      </c>
      <c r="EPS57" s="2">
        <v>150</v>
      </c>
      <c r="EPT57" s="2">
        <v>0</v>
      </c>
      <c r="EPU57" s="2">
        <v>1141</v>
      </c>
      <c r="EPV57" s="2">
        <v>104</v>
      </c>
      <c r="EPW57" s="2">
        <v>6538</v>
      </c>
      <c r="EPX57" s="2">
        <v>2485</v>
      </c>
      <c r="EPY57" s="2">
        <v>8512</v>
      </c>
      <c r="EPZ57" s="2">
        <v>607</v>
      </c>
      <c r="EQA57" s="2">
        <v>402</v>
      </c>
      <c r="EQB57" s="2">
        <v>383</v>
      </c>
      <c r="EQC57" s="2">
        <v>4286</v>
      </c>
      <c r="EQD57" s="2">
        <v>7198</v>
      </c>
      <c r="EQE57" s="2">
        <v>889</v>
      </c>
      <c r="EQF57" s="2">
        <v>5853</v>
      </c>
      <c r="EQG57" s="2">
        <v>97</v>
      </c>
      <c r="EQH57" s="2">
        <v>227</v>
      </c>
      <c r="EQI57" s="2">
        <v>739</v>
      </c>
      <c r="EQJ57" s="2">
        <v>2</v>
      </c>
      <c r="EQK57" s="2">
        <v>6346</v>
      </c>
      <c r="EQL57" s="2">
        <v>830</v>
      </c>
      <c r="EQM57" s="2">
        <v>241</v>
      </c>
      <c r="EQN57" s="2">
        <v>232</v>
      </c>
      <c r="EQO57" s="2">
        <v>5105</v>
      </c>
      <c r="EQP57" s="2">
        <v>190</v>
      </c>
      <c r="EQQ57" s="2">
        <v>3193</v>
      </c>
      <c r="EQR57" s="2">
        <v>379</v>
      </c>
      <c r="EQS57" s="2">
        <v>93</v>
      </c>
      <c r="EQT57" s="2">
        <v>5577</v>
      </c>
      <c r="EQU57" s="2">
        <v>1586</v>
      </c>
      <c r="EQV57" s="2">
        <v>1319</v>
      </c>
      <c r="EQW57" s="2">
        <v>3354</v>
      </c>
      <c r="EQX57" s="2">
        <v>602</v>
      </c>
      <c r="EQY57" s="2">
        <v>610418</v>
      </c>
      <c r="EQZ57" s="2">
        <v>643</v>
      </c>
      <c r="ERA57" s="2">
        <v>8028</v>
      </c>
      <c r="ERB57" s="2">
        <v>317</v>
      </c>
      <c r="ERC57" s="2">
        <v>1360</v>
      </c>
      <c r="ERD57" s="2">
        <v>28</v>
      </c>
      <c r="ERE57" s="2">
        <v>5536</v>
      </c>
      <c r="ERF57" s="2">
        <v>116889</v>
      </c>
      <c r="ERG57" s="2">
        <v>2167</v>
      </c>
      <c r="ERH57" s="2">
        <v>3080</v>
      </c>
      <c r="ERI57" s="2">
        <v>1283</v>
      </c>
      <c r="ERJ57" s="2">
        <v>1588</v>
      </c>
      <c r="ERK57" s="2">
        <v>5</v>
      </c>
      <c r="ERL57" s="2">
        <v>0</v>
      </c>
      <c r="ERM57" s="2">
        <v>326</v>
      </c>
      <c r="ERN57" s="2">
        <v>5209</v>
      </c>
      <c r="ERO57" s="2">
        <v>596</v>
      </c>
      <c r="ERP57" s="2">
        <v>4602</v>
      </c>
      <c r="ERQ57" s="2">
        <v>5177</v>
      </c>
      <c r="ERR57" s="2">
        <v>6594</v>
      </c>
      <c r="ERS57" s="2">
        <v>716</v>
      </c>
      <c r="ERT57" s="2">
        <v>68</v>
      </c>
      <c r="ERU57" s="2">
        <v>14</v>
      </c>
      <c r="ERV57" s="2">
        <v>603</v>
      </c>
      <c r="ERW57" s="2">
        <v>15103</v>
      </c>
      <c r="ERX57" s="2">
        <v>7638</v>
      </c>
      <c r="ERY57" s="2">
        <v>781</v>
      </c>
      <c r="ERZ57" s="2">
        <v>679</v>
      </c>
      <c r="ESA57" s="2">
        <v>564</v>
      </c>
      <c r="ESB57" s="2">
        <v>2212</v>
      </c>
      <c r="ESC57" s="2">
        <v>798</v>
      </c>
      <c r="ESD57" s="2">
        <v>1135</v>
      </c>
      <c r="ESE57" s="2">
        <v>259</v>
      </c>
      <c r="ESF57" s="2">
        <v>2773</v>
      </c>
      <c r="ESG57" s="2">
        <v>785</v>
      </c>
      <c r="ESH57" s="2">
        <v>1130</v>
      </c>
      <c r="ESI57" s="2">
        <v>161822</v>
      </c>
      <c r="ESJ57" s="2">
        <v>216</v>
      </c>
      <c r="ESK57" s="2">
        <v>0</v>
      </c>
      <c r="ESL57" s="2">
        <v>466</v>
      </c>
      <c r="ESM57" s="2">
        <v>676</v>
      </c>
      <c r="ESN57" s="2">
        <v>172</v>
      </c>
      <c r="ESO57" s="2">
        <v>7921</v>
      </c>
      <c r="ESP57" s="2">
        <v>2785</v>
      </c>
      <c r="ESQ57" s="2">
        <v>96118</v>
      </c>
      <c r="ESR57" s="2">
        <v>43</v>
      </c>
      <c r="ESS57" s="2">
        <v>2874</v>
      </c>
      <c r="EST57" s="2">
        <v>177</v>
      </c>
      <c r="ESU57" s="2">
        <v>9745</v>
      </c>
      <c r="ESV57" s="2">
        <v>169</v>
      </c>
      <c r="ESW57" s="2">
        <v>0</v>
      </c>
      <c r="ESX57" s="2">
        <v>4106</v>
      </c>
      <c r="ESY57" s="2">
        <v>1986</v>
      </c>
      <c r="ESZ57" s="2">
        <v>283</v>
      </c>
      <c r="ETA57" s="2">
        <v>145</v>
      </c>
      <c r="ETB57" s="2">
        <v>637</v>
      </c>
      <c r="ETC57" s="2">
        <v>3323</v>
      </c>
      <c r="ETD57" s="2">
        <v>685</v>
      </c>
      <c r="ETE57" s="2">
        <v>0</v>
      </c>
      <c r="ETF57" s="2">
        <v>468</v>
      </c>
      <c r="ETG57" s="2">
        <v>0</v>
      </c>
      <c r="ETH57" s="2">
        <v>941</v>
      </c>
      <c r="ETI57" s="2">
        <v>1120</v>
      </c>
      <c r="ETJ57" s="2">
        <v>391</v>
      </c>
      <c r="ETK57" s="2">
        <v>5126</v>
      </c>
      <c r="ETL57" s="2">
        <v>678</v>
      </c>
      <c r="ETM57" s="2">
        <v>3013</v>
      </c>
      <c r="ETN57" s="2">
        <v>10495</v>
      </c>
      <c r="ETO57" s="2">
        <v>91</v>
      </c>
      <c r="ETP57" s="2">
        <v>6362</v>
      </c>
      <c r="ETQ57" s="2">
        <v>120</v>
      </c>
      <c r="ETR57" s="2">
        <v>138901</v>
      </c>
      <c r="ETS57" s="2">
        <v>1816</v>
      </c>
      <c r="ETT57" s="2">
        <v>1491</v>
      </c>
      <c r="ETU57" s="2">
        <v>743</v>
      </c>
      <c r="ETV57" s="2">
        <v>4812</v>
      </c>
      <c r="ETW57" s="2">
        <v>39697</v>
      </c>
      <c r="ETX57" s="2">
        <v>25803</v>
      </c>
      <c r="ETY57" s="2">
        <v>21511</v>
      </c>
      <c r="ETZ57" s="2">
        <v>6409</v>
      </c>
      <c r="EUA57" s="2">
        <v>0</v>
      </c>
      <c r="EUB57" s="2">
        <v>31</v>
      </c>
      <c r="EUC57" s="2">
        <v>108</v>
      </c>
      <c r="EUD57" s="2">
        <v>636</v>
      </c>
      <c r="EUE57" s="2">
        <v>1183</v>
      </c>
      <c r="EUF57" s="2">
        <v>11809</v>
      </c>
      <c r="EUG57" s="2">
        <v>474</v>
      </c>
      <c r="EUH57" s="2">
        <v>905</v>
      </c>
      <c r="EUI57" s="2">
        <v>5</v>
      </c>
      <c r="EUJ57" s="2">
        <v>0</v>
      </c>
      <c r="EUK57" s="2">
        <v>1089</v>
      </c>
      <c r="EUL57" s="2">
        <v>1278</v>
      </c>
      <c r="EUM57" s="2" t="s">
        <v>5</v>
      </c>
      <c r="EUN57" s="2" t="s">
        <v>5</v>
      </c>
      <c r="EUO57" s="2">
        <v>295</v>
      </c>
      <c r="EUP57" s="2">
        <v>5368</v>
      </c>
      <c r="EUQ57" s="2">
        <v>0</v>
      </c>
      <c r="EUR57" s="2" t="s">
        <v>5</v>
      </c>
      <c r="EUS57" s="2">
        <v>1685</v>
      </c>
      <c r="EUT57" s="2">
        <v>0</v>
      </c>
      <c r="EUU57" s="2">
        <v>0</v>
      </c>
      <c r="EUV57" s="2">
        <v>268</v>
      </c>
      <c r="EUW57" s="2">
        <v>10661</v>
      </c>
      <c r="EUX57" s="2">
        <v>4010</v>
      </c>
      <c r="EUY57" s="2">
        <v>0</v>
      </c>
      <c r="EUZ57" s="2" t="s">
        <v>5</v>
      </c>
      <c r="EVA57" s="2">
        <v>476</v>
      </c>
      <c r="EVB57" s="2">
        <v>374</v>
      </c>
      <c r="EVC57" s="2">
        <v>1353</v>
      </c>
      <c r="EVD57" s="2">
        <v>1011</v>
      </c>
      <c r="EVE57" s="2">
        <v>293</v>
      </c>
      <c r="EVF57" s="2">
        <v>37000</v>
      </c>
      <c r="EVG57" s="2">
        <v>0</v>
      </c>
      <c r="EVH57" s="2">
        <v>0</v>
      </c>
      <c r="EVI57" s="2">
        <v>1047</v>
      </c>
      <c r="EVJ57" s="2">
        <v>10788</v>
      </c>
      <c r="EVK57" s="2">
        <v>7790</v>
      </c>
      <c r="EVL57" s="2">
        <v>126</v>
      </c>
      <c r="EVM57" s="2">
        <v>2</v>
      </c>
      <c r="EVN57" s="2">
        <v>0</v>
      </c>
      <c r="EVO57" s="2">
        <v>0</v>
      </c>
      <c r="EVP57" s="2">
        <v>0</v>
      </c>
      <c r="EVQ57" s="2">
        <v>821</v>
      </c>
      <c r="EVR57" s="2">
        <v>0</v>
      </c>
      <c r="EVS57" s="2">
        <v>16782</v>
      </c>
      <c r="EVT57" s="2">
        <v>12243</v>
      </c>
      <c r="EVU57" s="2">
        <v>291</v>
      </c>
      <c r="EVV57" s="2">
        <v>18</v>
      </c>
      <c r="EVW57" s="2">
        <v>0</v>
      </c>
      <c r="EVX57" s="2">
        <v>0</v>
      </c>
      <c r="EVY57" s="2">
        <v>205</v>
      </c>
      <c r="EVZ57" s="2">
        <v>1030</v>
      </c>
      <c r="EWA57" s="2">
        <v>728</v>
      </c>
      <c r="EWB57" s="2">
        <v>10461</v>
      </c>
      <c r="EWC57" s="2">
        <v>0</v>
      </c>
      <c r="EWD57" s="2">
        <v>412</v>
      </c>
      <c r="EWE57" s="2">
        <v>5598</v>
      </c>
      <c r="EWF57" s="2">
        <v>662</v>
      </c>
      <c r="EWG57" s="2">
        <v>34758</v>
      </c>
      <c r="EWH57" s="2">
        <v>0</v>
      </c>
      <c r="EWI57" s="2">
        <v>304000</v>
      </c>
      <c r="EWJ57" s="2">
        <v>290</v>
      </c>
      <c r="EWK57" s="2">
        <v>338</v>
      </c>
      <c r="EWL57" s="2">
        <v>1267</v>
      </c>
      <c r="EWM57" s="2">
        <v>50</v>
      </c>
      <c r="EWN57" s="2">
        <v>3993</v>
      </c>
      <c r="EWO57" s="2">
        <v>0</v>
      </c>
      <c r="EWP57" s="2">
        <v>4233</v>
      </c>
      <c r="EWQ57" s="2">
        <v>16835</v>
      </c>
      <c r="EWR57" s="2">
        <v>454</v>
      </c>
      <c r="EWS57" s="2">
        <v>41196</v>
      </c>
      <c r="EWT57" s="2">
        <v>4807</v>
      </c>
      <c r="EWU57" s="2">
        <v>0</v>
      </c>
      <c r="EWV57" s="2">
        <v>2710</v>
      </c>
      <c r="EWW57" s="2">
        <v>351</v>
      </c>
      <c r="EWX57" s="2">
        <v>21</v>
      </c>
      <c r="EWY57" s="2">
        <v>0</v>
      </c>
      <c r="EWZ57" s="2">
        <v>311</v>
      </c>
      <c r="EXA57" s="2">
        <v>1384</v>
      </c>
      <c r="EXB57" s="2">
        <v>3763</v>
      </c>
      <c r="EXC57" s="2">
        <v>231</v>
      </c>
      <c r="EXD57" s="2">
        <v>0</v>
      </c>
      <c r="EXE57" s="2">
        <v>42</v>
      </c>
      <c r="EXF57" s="2">
        <v>1082</v>
      </c>
      <c r="EXG57" s="2">
        <v>565</v>
      </c>
      <c r="EXH57" s="2">
        <v>0</v>
      </c>
      <c r="EXI57" s="2">
        <v>5988</v>
      </c>
      <c r="EXJ57" s="2">
        <v>0</v>
      </c>
      <c r="EXK57" s="2">
        <v>1646</v>
      </c>
      <c r="EXL57" s="2">
        <v>399</v>
      </c>
      <c r="EXM57" s="2" t="s">
        <v>5</v>
      </c>
      <c r="EXN57" s="2">
        <v>1179</v>
      </c>
      <c r="EXO57" s="2">
        <v>300</v>
      </c>
      <c r="EXP57" s="2">
        <v>2579</v>
      </c>
      <c r="EXQ57" s="2">
        <v>423</v>
      </c>
      <c r="EXR57" s="2">
        <v>6021</v>
      </c>
      <c r="EXS57" s="2">
        <v>63219</v>
      </c>
      <c r="EXT57" s="2" t="s">
        <v>5</v>
      </c>
      <c r="EXU57" s="2">
        <v>774</v>
      </c>
      <c r="EXV57" s="2">
        <v>6406</v>
      </c>
      <c r="EXW57" s="2">
        <v>58</v>
      </c>
      <c r="EXX57" s="2">
        <v>36120</v>
      </c>
      <c r="EXY57" s="2">
        <v>3752</v>
      </c>
      <c r="EXZ57" s="2">
        <v>1311</v>
      </c>
      <c r="EYA57" s="2">
        <v>0</v>
      </c>
      <c r="EYB57" s="2">
        <v>1578</v>
      </c>
      <c r="EYC57" s="2">
        <v>163</v>
      </c>
      <c r="EYD57" s="2">
        <v>0</v>
      </c>
      <c r="EYE57" s="2">
        <v>4869</v>
      </c>
      <c r="EYF57" s="2">
        <v>358</v>
      </c>
      <c r="EYG57" s="2">
        <v>2</v>
      </c>
      <c r="EYH57" s="2">
        <v>560</v>
      </c>
      <c r="EYI57" s="2">
        <v>25653</v>
      </c>
      <c r="EYJ57" s="2">
        <v>3</v>
      </c>
      <c r="EYK57" s="2">
        <v>257</v>
      </c>
      <c r="EYL57" s="2">
        <v>1568</v>
      </c>
      <c r="EYM57" s="2">
        <v>813</v>
      </c>
      <c r="EYN57" s="2">
        <v>0</v>
      </c>
      <c r="EYO57" s="2">
        <v>14985</v>
      </c>
      <c r="EYP57" s="2">
        <v>758</v>
      </c>
      <c r="EYQ57" s="2">
        <v>448</v>
      </c>
      <c r="EYR57" s="2">
        <v>1193</v>
      </c>
      <c r="EYS57" s="2">
        <v>7112</v>
      </c>
      <c r="EYT57" s="2">
        <v>3032</v>
      </c>
      <c r="EYU57" s="2">
        <v>1014</v>
      </c>
      <c r="EYV57" s="2">
        <v>0</v>
      </c>
      <c r="EYW57" s="2">
        <v>151</v>
      </c>
      <c r="EYX57" s="2">
        <v>25</v>
      </c>
      <c r="EYY57" s="2">
        <v>1406</v>
      </c>
      <c r="EYZ57" s="2">
        <v>0</v>
      </c>
      <c r="EZA57" s="2">
        <v>382</v>
      </c>
      <c r="EZB57" s="2" t="s">
        <v>5</v>
      </c>
      <c r="EZC57" s="2">
        <v>10377</v>
      </c>
      <c r="EZD57" s="2">
        <v>5942</v>
      </c>
      <c r="EZE57" s="2">
        <v>0</v>
      </c>
      <c r="EZF57" s="2">
        <v>1000</v>
      </c>
      <c r="EZG57" s="2">
        <v>13474</v>
      </c>
      <c r="EZH57" s="2">
        <v>4136</v>
      </c>
      <c r="EZI57" s="2">
        <v>1627</v>
      </c>
      <c r="EZJ57" s="2">
        <v>671</v>
      </c>
      <c r="EZK57" s="2">
        <v>1705</v>
      </c>
      <c r="EZL57" s="2">
        <v>111330</v>
      </c>
      <c r="EZM57" s="2">
        <v>0</v>
      </c>
      <c r="EZN57" s="2">
        <v>6380</v>
      </c>
      <c r="EZO57" s="2">
        <v>0</v>
      </c>
      <c r="EZP57" s="2">
        <v>31665</v>
      </c>
      <c r="EZQ57" s="2">
        <v>1594</v>
      </c>
      <c r="EZR57" s="2">
        <v>203</v>
      </c>
      <c r="EZS57" s="2">
        <v>47</v>
      </c>
      <c r="EZT57" s="2">
        <v>0</v>
      </c>
      <c r="EZU57" s="2">
        <v>10309</v>
      </c>
      <c r="EZV57" s="2">
        <v>4044</v>
      </c>
      <c r="EZW57" s="2">
        <v>2992</v>
      </c>
      <c r="EZX57" s="2">
        <v>16</v>
      </c>
      <c r="EZY57" s="2">
        <v>3420</v>
      </c>
      <c r="EZZ57" s="2">
        <v>1110</v>
      </c>
      <c r="FAA57" s="2">
        <v>0</v>
      </c>
      <c r="FAB57" s="2">
        <v>77</v>
      </c>
      <c r="FAC57" s="2">
        <v>473</v>
      </c>
      <c r="FAD57" s="2">
        <v>0</v>
      </c>
      <c r="FAE57" s="2" t="s">
        <v>5</v>
      </c>
      <c r="FAF57" s="2">
        <v>1372</v>
      </c>
      <c r="FAG57" s="2">
        <v>0</v>
      </c>
      <c r="FAH57" s="2">
        <v>94732</v>
      </c>
      <c r="FAI57" s="2">
        <v>150</v>
      </c>
      <c r="FAJ57" s="2">
        <v>70341</v>
      </c>
      <c r="FAK57" s="2">
        <v>2503</v>
      </c>
      <c r="FAL57" s="2">
        <v>18375</v>
      </c>
      <c r="FAM57" s="2">
        <v>6054</v>
      </c>
      <c r="FAN57" s="2">
        <v>458</v>
      </c>
      <c r="FAO57" s="2">
        <v>4</v>
      </c>
      <c r="FAP57" s="2">
        <v>860</v>
      </c>
      <c r="FAQ57" s="2">
        <v>2468</v>
      </c>
      <c r="FAR57" s="2">
        <v>0</v>
      </c>
      <c r="FAS57" s="2">
        <v>0</v>
      </c>
      <c r="FAT57" s="2">
        <v>0</v>
      </c>
      <c r="FAU57" s="2">
        <v>0</v>
      </c>
      <c r="FAV57" s="2">
        <v>573</v>
      </c>
      <c r="FAW57" s="2">
        <v>260</v>
      </c>
      <c r="FAX57" s="2">
        <v>884</v>
      </c>
      <c r="FAY57" s="2">
        <v>552</v>
      </c>
      <c r="FAZ57" s="2">
        <v>138</v>
      </c>
      <c r="FBA57" s="2">
        <v>9795</v>
      </c>
      <c r="FBB57" s="2">
        <v>188</v>
      </c>
      <c r="FBC57" s="2">
        <v>355</v>
      </c>
      <c r="FBD57" s="2">
        <v>87</v>
      </c>
      <c r="FBE57" s="2">
        <v>2251</v>
      </c>
      <c r="FBF57" s="2">
        <v>205</v>
      </c>
      <c r="FBG57" s="2">
        <v>270</v>
      </c>
      <c r="FBH57" s="2">
        <v>0</v>
      </c>
      <c r="FBI57" s="2">
        <v>48039</v>
      </c>
      <c r="FBJ57" s="2">
        <v>12629</v>
      </c>
      <c r="FBK57" s="2">
        <v>0</v>
      </c>
      <c r="FBL57" s="2" t="s">
        <v>5</v>
      </c>
      <c r="FBM57" s="2" t="s">
        <v>5</v>
      </c>
      <c r="FBN57" s="2">
        <v>288</v>
      </c>
      <c r="FBO57" s="2">
        <v>10030</v>
      </c>
      <c r="FBP57" s="2">
        <v>2361</v>
      </c>
      <c r="FBQ57" s="2">
        <v>145627</v>
      </c>
      <c r="FBR57" s="2">
        <v>1503</v>
      </c>
      <c r="FBS57" s="2">
        <v>653</v>
      </c>
      <c r="FBT57" s="2">
        <v>227</v>
      </c>
      <c r="FBU57" s="2" t="s">
        <v>5</v>
      </c>
      <c r="FBV57" s="2">
        <v>625</v>
      </c>
      <c r="FBW57" s="2">
        <v>0</v>
      </c>
      <c r="FBX57" s="2">
        <v>0</v>
      </c>
      <c r="FBY57" s="2">
        <v>5938</v>
      </c>
      <c r="FBZ57" s="2">
        <v>456</v>
      </c>
      <c r="FCA57" s="2">
        <v>0</v>
      </c>
      <c r="FCB57" s="2">
        <v>47</v>
      </c>
      <c r="FCC57" s="2">
        <v>58</v>
      </c>
      <c r="FCD57" s="2">
        <v>0</v>
      </c>
      <c r="FCE57" s="2">
        <v>503</v>
      </c>
      <c r="FCF57" s="2">
        <v>10742</v>
      </c>
      <c r="FCG57" s="2">
        <v>101120</v>
      </c>
      <c r="FCH57" s="2">
        <v>558</v>
      </c>
      <c r="FCI57" s="2">
        <v>0</v>
      </c>
      <c r="FCJ57" s="2">
        <v>891</v>
      </c>
      <c r="FCK57" s="2">
        <v>0</v>
      </c>
      <c r="FCL57" s="2">
        <v>102607</v>
      </c>
      <c r="FCM57" s="2">
        <v>36612</v>
      </c>
      <c r="FCN57" s="2">
        <v>3671</v>
      </c>
      <c r="FCO57" s="2" t="s">
        <v>5</v>
      </c>
      <c r="FCP57" s="2">
        <v>282</v>
      </c>
      <c r="FCQ57" s="2">
        <v>2</v>
      </c>
      <c r="FCR57" s="2" t="s">
        <v>5</v>
      </c>
      <c r="FCS57" s="2">
        <v>169</v>
      </c>
      <c r="FCT57" s="2">
        <v>0</v>
      </c>
      <c r="FCU57" s="2">
        <v>1242</v>
      </c>
      <c r="FCV57" s="2">
        <v>247</v>
      </c>
      <c r="FCW57" s="2">
        <v>224</v>
      </c>
      <c r="FCX57" s="2">
        <v>414</v>
      </c>
      <c r="FCY57" s="2">
        <v>37396</v>
      </c>
      <c r="FCZ57" s="2">
        <v>1397</v>
      </c>
      <c r="FDA57" s="2">
        <v>4998</v>
      </c>
      <c r="FDB57" s="2">
        <v>6986</v>
      </c>
      <c r="FDC57" s="2">
        <v>318</v>
      </c>
      <c r="FDD57" s="2">
        <v>3995</v>
      </c>
      <c r="FDE57" s="2">
        <v>1762</v>
      </c>
      <c r="FDF57" s="2">
        <v>189</v>
      </c>
      <c r="FDG57" s="2">
        <v>1233</v>
      </c>
      <c r="FDH57" s="2">
        <v>385</v>
      </c>
      <c r="FDI57" s="2">
        <v>510</v>
      </c>
      <c r="FDJ57" s="2">
        <v>54905</v>
      </c>
      <c r="FDK57" s="2">
        <v>50504</v>
      </c>
      <c r="FDL57" s="2">
        <v>1033</v>
      </c>
      <c r="FDM57" s="2">
        <v>0</v>
      </c>
      <c r="FDN57" s="2">
        <v>58311</v>
      </c>
      <c r="FDO57" s="2">
        <v>19123</v>
      </c>
      <c r="FDP57" s="2">
        <v>30962</v>
      </c>
      <c r="FDQ57" s="2" t="s">
        <v>5</v>
      </c>
      <c r="FDR57" s="2">
        <v>79046</v>
      </c>
      <c r="FDS57" s="2">
        <v>71</v>
      </c>
      <c r="FDT57" s="2">
        <v>319</v>
      </c>
      <c r="FDU57" s="2">
        <v>1444</v>
      </c>
      <c r="FDV57" s="2">
        <v>779</v>
      </c>
      <c r="FDW57" s="2">
        <v>10102</v>
      </c>
      <c r="FDX57" s="2">
        <v>115677</v>
      </c>
      <c r="FDY57" s="2">
        <v>236</v>
      </c>
      <c r="FDZ57" s="2">
        <v>565</v>
      </c>
      <c r="FEA57" s="2">
        <v>0</v>
      </c>
      <c r="FEB57" s="2">
        <v>0</v>
      </c>
      <c r="FEC57" s="2">
        <v>1247</v>
      </c>
      <c r="FED57" s="2">
        <v>55</v>
      </c>
      <c r="FEE57" s="2">
        <v>298</v>
      </c>
      <c r="FEF57" s="2">
        <v>622</v>
      </c>
      <c r="FEG57" s="2">
        <v>2348</v>
      </c>
      <c r="FEH57" s="2">
        <v>0</v>
      </c>
      <c r="FEI57" s="2">
        <v>1389</v>
      </c>
      <c r="FEJ57" s="2">
        <v>126</v>
      </c>
      <c r="FEK57" s="2">
        <v>2406</v>
      </c>
      <c r="FEL57" s="2">
        <v>7685</v>
      </c>
      <c r="FEM57" s="2">
        <v>823</v>
      </c>
      <c r="FEN57" s="2">
        <v>0</v>
      </c>
      <c r="FEO57" s="2">
        <v>0</v>
      </c>
      <c r="FEP57" s="2">
        <v>13985</v>
      </c>
      <c r="FEQ57" s="2">
        <v>290</v>
      </c>
      <c r="FER57" s="2">
        <v>3675</v>
      </c>
      <c r="FES57" s="2">
        <v>190</v>
      </c>
      <c r="FET57" s="2">
        <v>0</v>
      </c>
      <c r="FEU57" s="2">
        <v>45</v>
      </c>
      <c r="FEV57" s="2">
        <v>0</v>
      </c>
      <c r="FEW57" s="2">
        <v>4479</v>
      </c>
      <c r="FEX57" s="2">
        <v>429</v>
      </c>
      <c r="FEY57" s="2">
        <v>2</v>
      </c>
      <c r="FEZ57" s="2">
        <v>425</v>
      </c>
      <c r="FFA57" s="2">
        <v>0</v>
      </c>
      <c r="FFB57" s="2">
        <v>7516</v>
      </c>
      <c r="FFC57" s="2">
        <v>992</v>
      </c>
      <c r="FFD57" s="2">
        <v>0</v>
      </c>
      <c r="FFE57" s="2">
        <v>4069</v>
      </c>
      <c r="FFF57" s="2">
        <v>162</v>
      </c>
      <c r="FFG57" s="2">
        <v>733</v>
      </c>
      <c r="FFH57" s="2">
        <v>32</v>
      </c>
      <c r="FFI57" s="2">
        <v>2804</v>
      </c>
      <c r="FFJ57" s="2">
        <v>5</v>
      </c>
      <c r="FFK57" s="2">
        <v>1</v>
      </c>
      <c r="FFL57" s="2">
        <v>37</v>
      </c>
      <c r="FFM57" s="2">
        <v>2859</v>
      </c>
      <c r="FFN57" s="2">
        <v>382</v>
      </c>
      <c r="FFO57" s="2">
        <v>121</v>
      </c>
      <c r="FFP57" s="2">
        <v>66</v>
      </c>
      <c r="FFQ57" s="2">
        <v>2546</v>
      </c>
      <c r="FFR57" s="2">
        <v>3078</v>
      </c>
      <c r="FFS57" s="2">
        <v>3982</v>
      </c>
      <c r="FFT57" s="2">
        <v>159</v>
      </c>
      <c r="FFU57" s="2">
        <v>4835</v>
      </c>
      <c r="FFV57" s="2">
        <v>133</v>
      </c>
      <c r="FFW57" s="2">
        <v>100</v>
      </c>
      <c r="FFX57" s="2">
        <v>5149</v>
      </c>
      <c r="FFY57" s="2">
        <v>0</v>
      </c>
      <c r="FFZ57" s="2">
        <v>143</v>
      </c>
      <c r="FGA57" s="2">
        <v>5430</v>
      </c>
      <c r="FGB57" s="2">
        <v>0</v>
      </c>
      <c r="FGC57" s="2">
        <v>0</v>
      </c>
      <c r="FGD57" s="2">
        <v>1219</v>
      </c>
      <c r="FGE57" s="2">
        <v>8822</v>
      </c>
      <c r="FGF57" s="2">
        <v>4</v>
      </c>
      <c r="FGG57" s="2">
        <v>0</v>
      </c>
      <c r="FGH57" s="2">
        <v>1653</v>
      </c>
      <c r="FGI57" s="2">
        <v>133</v>
      </c>
      <c r="FGJ57" s="2">
        <v>19</v>
      </c>
      <c r="FGK57" s="2">
        <v>337</v>
      </c>
      <c r="FGL57" s="2">
        <v>59</v>
      </c>
      <c r="FGM57" s="2">
        <v>5912</v>
      </c>
      <c r="FGN57" s="2">
        <v>10</v>
      </c>
      <c r="FGO57" s="2">
        <v>136</v>
      </c>
      <c r="FGP57" s="2">
        <v>11020</v>
      </c>
      <c r="FGQ57" s="2">
        <v>1078</v>
      </c>
      <c r="FGR57" s="2">
        <v>1330</v>
      </c>
      <c r="FGS57" s="2">
        <v>92</v>
      </c>
      <c r="FGT57" s="2">
        <v>6518</v>
      </c>
      <c r="FGU57" s="2">
        <v>5884</v>
      </c>
      <c r="FGV57" s="2">
        <v>1344</v>
      </c>
      <c r="FGW57" s="2">
        <v>1</v>
      </c>
      <c r="FGX57" s="2">
        <v>0</v>
      </c>
      <c r="FGY57" s="2">
        <v>164</v>
      </c>
      <c r="FGZ57" s="2">
        <v>3896</v>
      </c>
      <c r="FHA57" s="2">
        <v>2674</v>
      </c>
      <c r="FHB57" s="2">
        <v>20113</v>
      </c>
      <c r="FHC57" s="2">
        <v>15090</v>
      </c>
      <c r="FHD57" s="2">
        <v>1742</v>
      </c>
      <c r="FHE57" s="2">
        <v>0</v>
      </c>
      <c r="FHF57" s="2">
        <v>23003</v>
      </c>
      <c r="FHG57" s="2">
        <v>424</v>
      </c>
      <c r="FHH57" s="2">
        <v>657</v>
      </c>
      <c r="FHI57" s="2">
        <v>3660</v>
      </c>
      <c r="FHJ57" s="2">
        <v>2899</v>
      </c>
      <c r="FHK57" s="2">
        <v>15755</v>
      </c>
      <c r="FHL57" s="2">
        <v>2103</v>
      </c>
      <c r="FHM57" s="2">
        <v>0</v>
      </c>
      <c r="FHN57" s="2">
        <v>7381</v>
      </c>
      <c r="FHO57" s="2">
        <v>16991</v>
      </c>
      <c r="FHP57" s="2">
        <v>66247</v>
      </c>
      <c r="FHQ57" s="2">
        <v>54</v>
      </c>
      <c r="FHR57" s="2">
        <v>2793</v>
      </c>
      <c r="FHS57" s="2">
        <v>13833</v>
      </c>
      <c r="FHT57" s="2">
        <v>17398</v>
      </c>
      <c r="FHU57" s="2">
        <v>28562</v>
      </c>
      <c r="FHV57" s="2">
        <v>23218</v>
      </c>
      <c r="FHW57" s="2">
        <v>3964</v>
      </c>
      <c r="FHX57" s="2">
        <v>1807</v>
      </c>
      <c r="FHY57" s="2">
        <v>2140</v>
      </c>
      <c r="FHZ57" s="2" t="s">
        <v>5</v>
      </c>
      <c r="FIA57" s="2">
        <v>63645</v>
      </c>
      <c r="FIB57" s="2">
        <v>5</v>
      </c>
      <c r="FIC57" s="2">
        <v>0</v>
      </c>
      <c r="FID57" s="2">
        <v>0</v>
      </c>
      <c r="FIE57" s="2">
        <v>1360000</v>
      </c>
      <c r="FIF57" s="2">
        <v>1123413</v>
      </c>
      <c r="FIG57" s="2">
        <v>10220</v>
      </c>
      <c r="FIH57" s="2">
        <v>8455</v>
      </c>
      <c r="FII57" s="2">
        <v>4447</v>
      </c>
      <c r="FIJ57" s="2">
        <v>6698</v>
      </c>
      <c r="FIK57" s="2">
        <v>24925</v>
      </c>
      <c r="FIL57" s="2">
        <v>90769</v>
      </c>
      <c r="FIM57" s="2">
        <v>10463</v>
      </c>
      <c r="FIN57" s="2">
        <v>399659</v>
      </c>
      <c r="FIO57" s="2">
        <v>2229</v>
      </c>
      <c r="FIP57" s="2" t="s">
        <v>5</v>
      </c>
      <c r="FIQ57" s="2">
        <v>39247</v>
      </c>
      <c r="FIR57" s="2">
        <v>0</v>
      </c>
      <c r="FIS57" s="2">
        <v>21958</v>
      </c>
      <c r="FIT57" s="2" t="s">
        <v>5</v>
      </c>
      <c r="FIU57" s="2" t="s">
        <v>5</v>
      </c>
      <c r="FIV57" s="2">
        <v>1786</v>
      </c>
      <c r="FIW57" s="2">
        <v>21</v>
      </c>
      <c r="FIX57" s="2">
        <v>0</v>
      </c>
      <c r="FIY57" s="2">
        <v>59131</v>
      </c>
      <c r="FIZ57" s="2">
        <v>0</v>
      </c>
      <c r="FJA57" s="2">
        <v>9227</v>
      </c>
      <c r="FJB57" s="2">
        <v>288943</v>
      </c>
      <c r="FJC57" s="2">
        <v>5020</v>
      </c>
      <c r="FJD57" s="2">
        <v>808000</v>
      </c>
      <c r="FJE57" s="2">
        <v>8703</v>
      </c>
      <c r="FJF57" s="2" t="s">
        <v>5</v>
      </c>
      <c r="FJG57" s="2" t="s">
        <v>5</v>
      </c>
      <c r="FJH57" s="2">
        <v>15000</v>
      </c>
      <c r="FJI57" s="2">
        <v>17356</v>
      </c>
      <c r="FJJ57" s="2" t="s">
        <v>5</v>
      </c>
      <c r="FJK57" s="2">
        <v>125499</v>
      </c>
      <c r="FJL57" s="2">
        <v>25456</v>
      </c>
      <c r="FJM57" s="2">
        <v>7647</v>
      </c>
      <c r="FJN57" s="2">
        <v>8127</v>
      </c>
      <c r="FJO57" s="2" t="s">
        <v>5</v>
      </c>
      <c r="FJP57" s="2">
        <v>9395</v>
      </c>
      <c r="FJQ57" s="2">
        <v>2014000</v>
      </c>
      <c r="FJR57" s="2">
        <v>1844</v>
      </c>
      <c r="FJS57" s="2" t="s">
        <v>5</v>
      </c>
      <c r="FJT57" s="2">
        <v>35762</v>
      </c>
      <c r="FJU57" s="2">
        <v>82769</v>
      </c>
      <c r="FJV57" s="2">
        <v>3924</v>
      </c>
      <c r="FJW57" s="2">
        <v>422</v>
      </c>
      <c r="FJX57" s="2">
        <v>23216</v>
      </c>
      <c r="FJY57" s="2">
        <v>0</v>
      </c>
      <c r="FJZ57" s="2">
        <v>18699</v>
      </c>
      <c r="FKA57" s="2">
        <v>312852</v>
      </c>
      <c r="FKB57" s="2">
        <v>202428</v>
      </c>
      <c r="FKC57" s="2">
        <v>1436</v>
      </c>
      <c r="FKD57" s="2">
        <v>17323</v>
      </c>
      <c r="FKE57" s="2">
        <v>1846</v>
      </c>
      <c r="FKF57" s="2">
        <v>3783</v>
      </c>
      <c r="FKG57" s="2">
        <v>24209</v>
      </c>
      <c r="FKH57" s="2">
        <v>85531</v>
      </c>
      <c r="FKI57" s="2">
        <v>7283205</v>
      </c>
      <c r="FKJ57" s="2">
        <v>250581</v>
      </c>
      <c r="FKK57" s="2">
        <v>0</v>
      </c>
      <c r="FKL57" s="2">
        <v>4228</v>
      </c>
      <c r="FKM57" s="2">
        <v>1854</v>
      </c>
      <c r="FKN57" s="2">
        <v>262</v>
      </c>
      <c r="FKO57" s="2">
        <v>0</v>
      </c>
      <c r="FKP57" s="2">
        <v>1867</v>
      </c>
      <c r="FKQ57" s="2" t="s">
        <v>5</v>
      </c>
      <c r="FKR57" s="2">
        <v>7655</v>
      </c>
      <c r="FKS57" s="2">
        <v>0</v>
      </c>
      <c r="FKT57" s="2">
        <v>152</v>
      </c>
      <c r="FKU57" s="2">
        <v>6798</v>
      </c>
      <c r="FKV57" s="2">
        <v>18652</v>
      </c>
      <c r="FKW57" s="2">
        <v>975</v>
      </c>
      <c r="FKX57" s="2">
        <v>447</v>
      </c>
      <c r="FKY57" s="2">
        <v>10564</v>
      </c>
      <c r="FKZ57" s="2">
        <v>1441</v>
      </c>
      <c r="FLA57" s="2">
        <v>0</v>
      </c>
      <c r="FLB57" s="2">
        <v>0</v>
      </c>
      <c r="FLC57" s="2">
        <v>1236</v>
      </c>
      <c r="FLD57" s="2">
        <v>1934</v>
      </c>
      <c r="FLE57" s="2">
        <v>1745</v>
      </c>
      <c r="FLF57" s="2">
        <v>7169</v>
      </c>
      <c r="FLG57" s="2">
        <v>274</v>
      </c>
      <c r="FLH57" s="2">
        <v>835</v>
      </c>
      <c r="FLI57" s="2">
        <v>86</v>
      </c>
      <c r="FLJ57" s="2">
        <v>351</v>
      </c>
      <c r="FLK57" s="2">
        <v>3499</v>
      </c>
      <c r="FLL57" s="2">
        <v>1</v>
      </c>
      <c r="FLM57" s="2">
        <v>13968</v>
      </c>
      <c r="FLN57" s="2">
        <v>0</v>
      </c>
      <c r="FLO57" s="2">
        <v>172</v>
      </c>
      <c r="FLP57" s="2">
        <v>443</v>
      </c>
      <c r="FLQ57" s="2" t="s">
        <v>5</v>
      </c>
      <c r="FLR57" s="2">
        <v>3887</v>
      </c>
      <c r="FLS57" s="2">
        <v>2052</v>
      </c>
      <c r="FLT57" s="2">
        <v>735</v>
      </c>
      <c r="FLU57" s="2">
        <v>5403</v>
      </c>
      <c r="FLV57" s="2">
        <v>74</v>
      </c>
      <c r="FLW57" s="2">
        <v>203</v>
      </c>
      <c r="FLX57" s="2">
        <v>1566</v>
      </c>
      <c r="FLY57" s="2">
        <v>19105</v>
      </c>
      <c r="FLZ57" s="2">
        <v>10649</v>
      </c>
      <c r="FMA57" s="2">
        <v>2132</v>
      </c>
      <c r="FMB57" s="2">
        <v>978</v>
      </c>
      <c r="FMC57" s="2">
        <v>8192</v>
      </c>
      <c r="FMD57" s="2">
        <v>121</v>
      </c>
      <c r="FME57" s="2">
        <v>269</v>
      </c>
      <c r="FMF57" s="2">
        <v>68267</v>
      </c>
      <c r="FMG57" s="2">
        <v>7792</v>
      </c>
      <c r="FMH57" s="2">
        <v>4326</v>
      </c>
      <c r="FMI57" s="2">
        <v>0</v>
      </c>
      <c r="FMJ57" s="2">
        <v>324</v>
      </c>
      <c r="FMK57" s="2">
        <v>9231</v>
      </c>
      <c r="FML57" s="2">
        <v>1455</v>
      </c>
      <c r="FMM57" s="2">
        <v>1191</v>
      </c>
      <c r="FMN57" s="2">
        <v>652</v>
      </c>
      <c r="FMO57" s="2">
        <v>7436</v>
      </c>
      <c r="FMP57" s="2">
        <v>2713</v>
      </c>
      <c r="FMQ57" s="2">
        <v>1012</v>
      </c>
      <c r="FMR57" s="2">
        <v>1787</v>
      </c>
      <c r="FMS57" s="2">
        <v>15261</v>
      </c>
      <c r="FMT57" s="2">
        <v>1077</v>
      </c>
      <c r="FMU57" s="2">
        <v>18996</v>
      </c>
      <c r="FMV57" s="2">
        <v>3831</v>
      </c>
      <c r="FMW57" s="2">
        <v>468</v>
      </c>
      <c r="FMX57" s="2">
        <v>42974</v>
      </c>
      <c r="FMY57" s="2">
        <v>4198</v>
      </c>
      <c r="FMZ57" s="2">
        <v>60867</v>
      </c>
      <c r="FNA57" s="2">
        <v>0</v>
      </c>
      <c r="FNB57" s="2">
        <v>224</v>
      </c>
      <c r="FNC57" s="2">
        <v>0</v>
      </c>
      <c r="FND57" s="2">
        <v>0</v>
      </c>
      <c r="FNE57" s="2">
        <v>20437</v>
      </c>
      <c r="FNF57" s="2">
        <v>18478</v>
      </c>
      <c r="FNG57" s="2">
        <v>67601</v>
      </c>
      <c r="FNH57" s="2">
        <v>85</v>
      </c>
      <c r="FNI57" s="2">
        <v>917</v>
      </c>
      <c r="FNJ57" s="2">
        <v>235</v>
      </c>
      <c r="FNK57" s="2">
        <v>5454</v>
      </c>
      <c r="FNL57" s="2" t="s">
        <v>5</v>
      </c>
      <c r="FNM57" s="2">
        <v>2724</v>
      </c>
      <c r="FNN57" s="2">
        <v>1264</v>
      </c>
      <c r="FNO57" s="2">
        <v>2828</v>
      </c>
      <c r="FNP57" s="2">
        <v>446</v>
      </c>
      <c r="FNQ57" s="2">
        <v>1153</v>
      </c>
      <c r="FNR57" s="2">
        <v>143</v>
      </c>
      <c r="FNS57" s="2">
        <v>5078</v>
      </c>
      <c r="FNT57" s="2">
        <v>32070</v>
      </c>
      <c r="FNU57" s="2">
        <v>17</v>
      </c>
      <c r="FNV57" s="2">
        <v>3363</v>
      </c>
      <c r="FNW57" s="2">
        <v>0</v>
      </c>
      <c r="FNX57" s="2" t="s">
        <v>5</v>
      </c>
      <c r="FNY57" s="2">
        <v>3843</v>
      </c>
      <c r="FNZ57" s="2">
        <v>0</v>
      </c>
      <c r="FOA57" s="2">
        <v>5589</v>
      </c>
      <c r="FOB57" s="2">
        <v>82696</v>
      </c>
      <c r="FOC57" s="2">
        <v>69932</v>
      </c>
      <c r="FOD57" s="2">
        <v>2732</v>
      </c>
      <c r="FOE57" s="2">
        <v>7112</v>
      </c>
      <c r="FOF57" s="2">
        <v>683</v>
      </c>
      <c r="FOG57" s="2">
        <v>1394</v>
      </c>
      <c r="FOH57" s="2">
        <v>281</v>
      </c>
      <c r="FOI57" s="2">
        <v>129373</v>
      </c>
      <c r="FOJ57" s="2">
        <v>0</v>
      </c>
      <c r="FOK57" s="2">
        <v>156</v>
      </c>
      <c r="FOL57" s="2">
        <v>13597</v>
      </c>
      <c r="FOM57" s="2">
        <v>11197</v>
      </c>
      <c r="FON57" s="2">
        <v>2515</v>
      </c>
      <c r="FOO57" s="2">
        <v>19</v>
      </c>
      <c r="FOP57" s="2">
        <v>2442</v>
      </c>
      <c r="FOQ57" s="2">
        <v>202</v>
      </c>
      <c r="FOR57" s="2">
        <v>15</v>
      </c>
      <c r="FOS57" s="2">
        <v>49</v>
      </c>
      <c r="FOT57" s="2">
        <v>4281</v>
      </c>
      <c r="FOU57" s="2">
        <v>0</v>
      </c>
      <c r="FOV57" s="2">
        <v>28</v>
      </c>
      <c r="FOW57" s="2">
        <v>1138</v>
      </c>
      <c r="FOX57" s="2">
        <v>16655</v>
      </c>
      <c r="FOY57" s="2">
        <v>0</v>
      </c>
      <c r="FOZ57" s="2">
        <v>64</v>
      </c>
      <c r="FPA57" s="2">
        <v>3687</v>
      </c>
      <c r="FPB57" s="2">
        <v>848</v>
      </c>
      <c r="FPC57" s="2">
        <v>326</v>
      </c>
      <c r="FPD57" s="2">
        <v>1415</v>
      </c>
      <c r="FPE57" s="2">
        <v>20</v>
      </c>
      <c r="FPF57" s="2">
        <v>757</v>
      </c>
      <c r="FPG57" s="2">
        <v>892</v>
      </c>
      <c r="FPH57" s="2">
        <v>33</v>
      </c>
      <c r="FPI57" s="2">
        <v>1083</v>
      </c>
      <c r="FPJ57" s="2">
        <v>2699</v>
      </c>
      <c r="FPK57" s="2">
        <v>12130</v>
      </c>
      <c r="FPL57" s="2">
        <v>1120</v>
      </c>
      <c r="FPM57" s="2">
        <v>871</v>
      </c>
      <c r="FPN57" s="2">
        <v>2214</v>
      </c>
      <c r="FPO57" s="2">
        <v>5766</v>
      </c>
      <c r="FPP57" s="2">
        <v>167</v>
      </c>
      <c r="FPQ57" s="2">
        <v>831</v>
      </c>
      <c r="FPR57" s="2">
        <v>977</v>
      </c>
      <c r="FPS57" s="2">
        <v>51</v>
      </c>
      <c r="FPT57" s="2">
        <v>1357</v>
      </c>
      <c r="FPU57" s="2">
        <v>443</v>
      </c>
      <c r="FPV57" s="2">
        <v>51</v>
      </c>
      <c r="FPW57" s="2">
        <v>455</v>
      </c>
      <c r="FPX57" s="2">
        <v>1078</v>
      </c>
      <c r="FPY57" s="2">
        <v>15744</v>
      </c>
      <c r="FPZ57" s="2">
        <v>917</v>
      </c>
      <c r="FQA57" s="2">
        <v>765</v>
      </c>
      <c r="FQB57" s="2">
        <v>134</v>
      </c>
      <c r="FQC57" s="2">
        <v>0</v>
      </c>
      <c r="FQD57" s="2">
        <v>61</v>
      </c>
      <c r="FQE57" s="2">
        <v>3616</v>
      </c>
      <c r="FQF57" s="2">
        <v>1713</v>
      </c>
      <c r="FQG57" s="2">
        <v>1</v>
      </c>
      <c r="FQH57" s="2">
        <v>297</v>
      </c>
      <c r="FQI57" s="2">
        <v>1276</v>
      </c>
      <c r="FQJ57" s="2">
        <v>28633</v>
      </c>
      <c r="FQK57" s="2">
        <v>0</v>
      </c>
      <c r="FQL57" s="2">
        <v>71</v>
      </c>
      <c r="FQM57" s="2">
        <v>0</v>
      </c>
      <c r="FQN57" s="2">
        <v>0</v>
      </c>
      <c r="FQO57" s="2">
        <v>342</v>
      </c>
      <c r="FQP57" s="2">
        <v>246</v>
      </c>
      <c r="FQQ57" s="2">
        <v>37</v>
      </c>
      <c r="FQR57" s="2">
        <v>5203</v>
      </c>
      <c r="FQS57" s="2">
        <v>3264</v>
      </c>
      <c r="FQT57" s="2">
        <v>822</v>
      </c>
      <c r="FQU57" s="2">
        <v>5828</v>
      </c>
      <c r="FQV57" s="2">
        <v>1617</v>
      </c>
      <c r="FQW57" s="2">
        <v>29</v>
      </c>
      <c r="FQX57" s="2">
        <v>4999</v>
      </c>
      <c r="FQY57" s="2">
        <v>13724</v>
      </c>
      <c r="FQZ57" s="2">
        <v>0</v>
      </c>
      <c r="FRA57" s="2">
        <v>11011</v>
      </c>
      <c r="FRB57" s="2">
        <v>177</v>
      </c>
      <c r="FRC57" s="2">
        <v>13762</v>
      </c>
      <c r="FRD57" s="2">
        <v>148</v>
      </c>
      <c r="FRE57" s="2">
        <v>226</v>
      </c>
      <c r="FRF57" s="2">
        <v>527</v>
      </c>
      <c r="FRG57" s="2">
        <v>13142</v>
      </c>
      <c r="FRH57" s="2">
        <v>18957</v>
      </c>
      <c r="FRI57" s="2">
        <v>1</v>
      </c>
      <c r="FRJ57" s="2">
        <v>962</v>
      </c>
      <c r="FRK57" s="2">
        <v>11612</v>
      </c>
      <c r="FRL57" s="2">
        <v>3224</v>
      </c>
      <c r="FRM57" s="2">
        <v>67</v>
      </c>
      <c r="FRN57" s="2">
        <v>156</v>
      </c>
      <c r="FRO57" s="2">
        <v>1620</v>
      </c>
      <c r="FRP57" s="2">
        <v>10692</v>
      </c>
      <c r="FRQ57" s="2">
        <v>44317</v>
      </c>
      <c r="FRR57" s="2">
        <v>2</v>
      </c>
      <c r="FRS57" s="2">
        <v>27735</v>
      </c>
      <c r="FRT57" s="2">
        <v>2923</v>
      </c>
      <c r="FRU57" s="2">
        <v>1631</v>
      </c>
      <c r="FRV57" s="2">
        <v>0</v>
      </c>
      <c r="FRW57" s="2">
        <v>1551</v>
      </c>
      <c r="FRX57" s="2">
        <v>75</v>
      </c>
      <c r="FRY57" s="2">
        <v>8006</v>
      </c>
      <c r="FRZ57" s="2">
        <v>1174</v>
      </c>
      <c r="FSA57" s="2">
        <v>961</v>
      </c>
      <c r="FSB57" s="2">
        <v>1386</v>
      </c>
      <c r="FSC57" s="2">
        <v>588</v>
      </c>
      <c r="FSD57" s="2">
        <v>73</v>
      </c>
      <c r="FSE57" s="2">
        <v>886</v>
      </c>
      <c r="FSF57" s="2">
        <v>15612</v>
      </c>
      <c r="FSG57" s="2">
        <v>33</v>
      </c>
      <c r="FSH57" s="2">
        <v>1974</v>
      </c>
      <c r="FSI57" s="2">
        <v>0</v>
      </c>
      <c r="FSJ57" s="2">
        <v>976</v>
      </c>
      <c r="FSK57" s="2">
        <v>1444</v>
      </c>
      <c r="FSL57" s="2">
        <v>1425</v>
      </c>
      <c r="FSM57" s="2">
        <v>0</v>
      </c>
      <c r="FSN57" s="2">
        <v>2027</v>
      </c>
      <c r="FSO57" s="2">
        <v>93</v>
      </c>
      <c r="FSP57" s="2">
        <v>1067</v>
      </c>
      <c r="FSQ57" s="2">
        <v>2443</v>
      </c>
      <c r="FSR57" s="2">
        <v>8373</v>
      </c>
      <c r="FSS57" s="2">
        <v>1366</v>
      </c>
      <c r="FST57" s="2">
        <v>131</v>
      </c>
      <c r="FSU57" s="2">
        <v>11614</v>
      </c>
      <c r="FSV57" s="2">
        <v>786</v>
      </c>
      <c r="FSW57" s="2">
        <v>1127</v>
      </c>
      <c r="FSX57" s="2">
        <v>143</v>
      </c>
      <c r="FSY57" s="2">
        <v>0</v>
      </c>
      <c r="FSZ57" s="2">
        <v>0</v>
      </c>
      <c r="FTA57" s="2">
        <v>799</v>
      </c>
      <c r="FTB57" s="2">
        <v>283</v>
      </c>
      <c r="FTC57" s="2">
        <v>280</v>
      </c>
      <c r="FTD57" s="2">
        <v>108</v>
      </c>
      <c r="FTE57" s="2">
        <v>4832</v>
      </c>
      <c r="FTF57" s="2">
        <v>406</v>
      </c>
      <c r="FTG57" s="2">
        <v>10401</v>
      </c>
      <c r="FTH57" s="2">
        <v>147</v>
      </c>
      <c r="FTI57" s="2">
        <v>386</v>
      </c>
      <c r="FTJ57" s="2">
        <v>1925</v>
      </c>
      <c r="FTK57" s="2">
        <v>57</v>
      </c>
      <c r="FTL57" s="2">
        <v>2442</v>
      </c>
      <c r="FTM57" s="2">
        <v>0</v>
      </c>
      <c r="FTN57" s="2">
        <v>0</v>
      </c>
      <c r="FTO57" s="2">
        <v>2944</v>
      </c>
      <c r="FTP57" s="2">
        <v>0</v>
      </c>
      <c r="FTQ57" s="2">
        <v>1667</v>
      </c>
      <c r="FTR57" s="2">
        <v>138</v>
      </c>
      <c r="FTS57" s="2">
        <v>3414</v>
      </c>
      <c r="FTT57" s="2">
        <v>0</v>
      </c>
      <c r="FTU57" s="2">
        <v>5934</v>
      </c>
      <c r="FTV57" s="2">
        <v>8286</v>
      </c>
      <c r="FTW57" s="2">
        <v>242</v>
      </c>
      <c r="FTX57" s="2">
        <v>31618</v>
      </c>
      <c r="FTY57" s="2">
        <v>1723</v>
      </c>
      <c r="FTZ57" s="2">
        <v>8196</v>
      </c>
      <c r="FUA57" s="2">
        <v>4297</v>
      </c>
      <c r="FUB57" s="2">
        <v>4647</v>
      </c>
      <c r="FUC57" s="2">
        <v>11896</v>
      </c>
      <c r="FUD57" s="2">
        <v>0</v>
      </c>
      <c r="FUE57" s="2">
        <v>149</v>
      </c>
      <c r="FUF57" s="2">
        <v>729</v>
      </c>
      <c r="FUG57" s="2">
        <v>10911</v>
      </c>
      <c r="FUH57" s="2">
        <v>2395</v>
      </c>
      <c r="FUI57" s="2" t="s">
        <v>5</v>
      </c>
      <c r="FUJ57" s="2">
        <v>374</v>
      </c>
      <c r="FUK57" s="2">
        <v>648</v>
      </c>
      <c r="FUL57" s="2">
        <v>1879</v>
      </c>
      <c r="FUM57" s="2">
        <v>218</v>
      </c>
      <c r="FUN57" s="2">
        <v>1817</v>
      </c>
      <c r="FUO57" s="2">
        <v>14061</v>
      </c>
      <c r="FUP57" s="2">
        <v>263</v>
      </c>
      <c r="FUQ57" s="2">
        <v>2469</v>
      </c>
      <c r="FUR57" s="2">
        <v>258</v>
      </c>
      <c r="FUS57" s="2">
        <v>1231</v>
      </c>
      <c r="FUT57" s="2">
        <v>1700</v>
      </c>
      <c r="FUU57" s="2">
        <v>7978</v>
      </c>
      <c r="FUV57" s="2">
        <v>168</v>
      </c>
      <c r="FUW57" s="2">
        <v>0</v>
      </c>
      <c r="FUX57" s="2">
        <v>1087</v>
      </c>
      <c r="FUY57" s="2">
        <v>421</v>
      </c>
      <c r="FUZ57" s="2">
        <v>4069</v>
      </c>
      <c r="FVA57" s="2">
        <v>2105</v>
      </c>
      <c r="FVB57" s="2">
        <v>2667</v>
      </c>
      <c r="FVC57" s="2">
        <v>1424</v>
      </c>
      <c r="FVD57" s="2">
        <v>107</v>
      </c>
      <c r="FVE57" s="2">
        <v>513</v>
      </c>
      <c r="FVF57" s="2">
        <v>287</v>
      </c>
      <c r="FVG57" s="2">
        <v>280</v>
      </c>
      <c r="FVH57" s="2">
        <v>644</v>
      </c>
      <c r="FVI57" s="2">
        <v>39039</v>
      </c>
      <c r="FVJ57" s="2">
        <v>4159</v>
      </c>
      <c r="FVK57" s="2">
        <v>473</v>
      </c>
      <c r="FVL57" s="2">
        <v>0</v>
      </c>
      <c r="FVM57" s="2">
        <v>0</v>
      </c>
      <c r="FVN57" s="2">
        <v>3493</v>
      </c>
      <c r="FVO57" s="2">
        <v>1286</v>
      </c>
      <c r="FVP57" s="2">
        <v>178</v>
      </c>
      <c r="FVQ57" s="2">
        <v>208</v>
      </c>
      <c r="FVR57" s="2">
        <v>1394</v>
      </c>
      <c r="FVS57" s="2">
        <v>216</v>
      </c>
      <c r="FVT57" s="2">
        <v>228</v>
      </c>
      <c r="FVU57" s="2">
        <v>2110</v>
      </c>
      <c r="FVV57" s="2">
        <v>859</v>
      </c>
      <c r="FVW57" s="2">
        <v>105209</v>
      </c>
      <c r="FVX57" s="2">
        <v>123</v>
      </c>
      <c r="FVY57" s="2">
        <v>330</v>
      </c>
      <c r="FVZ57" s="2">
        <v>644</v>
      </c>
      <c r="FWA57" s="2">
        <v>5</v>
      </c>
      <c r="FWB57" s="2">
        <v>0</v>
      </c>
      <c r="FWC57" s="2">
        <v>438</v>
      </c>
      <c r="FWD57" s="2">
        <v>859</v>
      </c>
      <c r="FWE57" s="2">
        <v>26</v>
      </c>
      <c r="FWF57" s="2">
        <v>1129</v>
      </c>
      <c r="FWG57" s="2">
        <v>959</v>
      </c>
      <c r="FWH57" s="2">
        <v>0</v>
      </c>
      <c r="FWI57" s="2">
        <v>15387</v>
      </c>
      <c r="FWJ57" s="2">
        <v>1495</v>
      </c>
      <c r="FWK57" s="2">
        <v>1651</v>
      </c>
      <c r="FWL57" s="2">
        <v>0</v>
      </c>
      <c r="FWM57" s="2">
        <v>407</v>
      </c>
      <c r="FWN57" s="2">
        <v>2225</v>
      </c>
      <c r="FWO57" s="2">
        <v>2360</v>
      </c>
      <c r="FWP57" s="2">
        <v>141</v>
      </c>
      <c r="FWQ57" s="2">
        <v>415</v>
      </c>
      <c r="FWR57" s="2">
        <v>209</v>
      </c>
      <c r="FWS57" s="2">
        <v>0</v>
      </c>
      <c r="FWT57" s="2">
        <v>195</v>
      </c>
      <c r="FWU57" s="2">
        <v>1599</v>
      </c>
      <c r="FWV57" s="2">
        <v>553</v>
      </c>
      <c r="FWW57" s="2">
        <v>4980</v>
      </c>
      <c r="FWX57" s="2">
        <v>595</v>
      </c>
      <c r="FWY57" s="2">
        <v>0</v>
      </c>
      <c r="FWZ57" s="2">
        <v>285</v>
      </c>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row>
    <row r="58" spans="1:4953" x14ac:dyDescent="0.25">
      <c r="A58">
        <v>55</v>
      </c>
      <c r="D58" t="str">
        <f t="shared" si="0"/>
        <v>2025Q2</v>
      </c>
      <c r="E58" s="4"/>
      <c r="F58" s="4"/>
      <c r="G58" s="4"/>
      <c r="H58" s="4"/>
      <c r="I58" s="4"/>
    </row>
    <row r="59" spans="1:4953" x14ac:dyDescent="0.25">
      <c r="A59">
        <v>56</v>
      </c>
      <c r="D59" t="str">
        <f t="shared" si="0"/>
        <v>2025Q2</v>
      </c>
      <c r="E59" s="4"/>
      <c r="F59" s="4"/>
      <c r="G59" s="4"/>
      <c r="H59" s="4"/>
      <c r="I59" s="4"/>
    </row>
    <row r="60" spans="1:4953" x14ac:dyDescent="0.25">
      <c r="A60">
        <v>57</v>
      </c>
      <c r="D60" t="str">
        <f t="shared" si="0"/>
        <v>2025Q2</v>
      </c>
      <c r="E60" s="4"/>
      <c r="F60" s="4"/>
      <c r="G60" s="4"/>
      <c r="H60" s="4"/>
      <c r="I60" s="4"/>
    </row>
    <row r="61" spans="1:4953" x14ac:dyDescent="0.25">
      <c r="A61">
        <v>58</v>
      </c>
      <c r="D61" t="str">
        <f t="shared" si="0"/>
        <v>2025Q2</v>
      </c>
      <c r="E61" s="4"/>
      <c r="F61" s="4"/>
      <c r="G61" s="4"/>
      <c r="H61" s="4"/>
      <c r="I61" s="4"/>
    </row>
    <row r="62" spans="1:4953" x14ac:dyDescent="0.25">
      <c r="A62">
        <v>59</v>
      </c>
      <c r="D62" t="str">
        <f t="shared" si="0"/>
        <v>2025Q2</v>
      </c>
      <c r="E62" s="4"/>
      <c r="F62" s="4"/>
      <c r="G62" s="4"/>
      <c r="H62" s="4"/>
      <c r="I62" s="4"/>
    </row>
    <row r="63" spans="1:4953" x14ac:dyDescent="0.25">
      <c r="A63">
        <v>60</v>
      </c>
      <c r="D63" t="str">
        <f t="shared" si="0"/>
        <v>2025Q2</v>
      </c>
      <c r="E63" s="4"/>
      <c r="F63" s="4"/>
      <c r="G63" s="4"/>
      <c r="H63" s="4"/>
      <c r="I63" s="4"/>
    </row>
  </sheetData>
  <sheetProtection selectLockedCells="1"/>
  <mergeCells count="1">
    <mergeCell ref="A6:C6"/>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32"/>
  <sheetViews>
    <sheetView workbookViewId="0">
      <pane xSplit="3" ySplit="7" topLeftCell="D8" activePane="bottomRight" state="frozen"/>
      <selection activeCell="F10" sqref="F10"/>
      <selection pane="topRight" activeCell="F10" sqref="F10"/>
      <selection pane="bottomLeft" activeCell="F10" sqref="F10"/>
      <selection pane="bottomRight" activeCell="F10" sqref="F10"/>
    </sheetView>
  </sheetViews>
  <sheetFormatPr defaultRowHeight="15" x14ac:dyDescent="0.25"/>
  <cols>
    <col min="1" max="1" width="7.28515625" customWidth="1"/>
    <col min="2" max="2" width="37.28515625" bestFit="1" customWidth="1"/>
    <col min="3" max="3" width="5.42578125" customWidth="1"/>
    <col min="4" max="4" width="13.85546875" bestFit="1" customWidth="1"/>
    <col min="5" max="24" width="12.7109375" bestFit="1" customWidth="1"/>
  </cols>
  <sheetData>
    <row r="1" spans="1:31" x14ac:dyDescent="0.25">
      <c r="A1" t="s">
        <v>5585</v>
      </c>
    </row>
    <row r="2" spans="1:31" x14ac:dyDescent="0.25">
      <c r="A2" t="s">
        <v>5587</v>
      </c>
    </row>
    <row r="4" spans="1:31" x14ac:dyDescent="0.25">
      <c r="C4" s="9">
        <v>1</v>
      </c>
      <c r="D4">
        <v>1</v>
      </c>
      <c r="E4">
        <v>2</v>
      </c>
      <c r="F4">
        <v>3</v>
      </c>
      <c r="G4">
        <v>4</v>
      </c>
      <c r="H4">
        <v>5</v>
      </c>
      <c r="I4">
        <v>6</v>
      </c>
      <c r="J4">
        <v>7</v>
      </c>
      <c r="K4">
        <v>8</v>
      </c>
      <c r="L4">
        <v>9</v>
      </c>
      <c r="M4">
        <v>10</v>
      </c>
      <c r="N4">
        <v>11</v>
      </c>
      <c r="O4">
        <v>12</v>
      </c>
      <c r="P4">
        <v>13</v>
      </c>
      <c r="Q4">
        <v>14</v>
      </c>
      <c r="R4">
        <v>15</v>
      </c>
      <c r="S4">
        <v>16</v>
      </c>
      <c r="T4">
        <v>17</v>
      </c>
      <c r="U4">
        <v>101</v>
      </c>
      <c r="V4">
        <v>102</v>
      </c>
      <c r="W4">
        <v>103</v>
      </c>
      <c r="X4">
        <v>104</v>
      </c>
      <c r="Y4">
        <v>2017</v>
      </c>
      <c r="Z4">
        <v>2018</v>
      </c>
      <c r="AA4">
        <v>2019</v>
      </c>
      <c r="AB4">
        <v>2020</v>
      </c>
      <c r="AC4">
        <v>2021</v>
      </c>
      <c r="AD4">
        <v>2022</v>
      </c>
      <c r="AE4">
        <v>2023</v>
      </c>
    </row>
    <row r="5" spans="1:31" ht="15.75" thickBot="1" x14ac:dyDescent="0.3">
      <c r="C5" s="9">
        <v>2</v>
      </c>
      <c r="D5" s="25" t="s">
        <v>5581</v>
      </c>
      <c r="E5" s="25" t="s">
        <v>5581</v>
      </c>
      <c r="F5" s="25" t="s">
        <v>5581</v>
      </c>
      <c r="G5" s="25" t="s">
        <v>5581</v>
      </c>
      <c r="H5" s="25" t="s">
        <v>5581</v>
      </c>
      <c r="I5" s="25" t="s">
        <v>5581</v>
      </c>
      <c r="J5" s="25" t="s">
        <v>5581</v>
      </c>
      <c r="K5" s="25" t="s">
        <v>5581</v>
      </c>
      <c r="L5" s="25" t="s">
        <v>5581</v>
      </c>
      <c r="M5" s="25" t="s">
        <v>5581</v>
      </c>
      <c r="N5" s="25" t="s">
        <v>5581</v>
      </c>
      <c r="O5" s="25" t="s">
        <v>5581</v>
      </c>
      <c r="P5" s="25" t="s">
        <v>5581</v>
      </c>
      <c r="Q5" s="25" t="s">
        <v>5581</v>
      </c>
      <c r="R5" s="25" t="s">
        <v>5581</v>
      </c>
      <c r="S5" s="25" t="s">
        <v>5581</v>
      </c>
      <c r="T5" s="25" t="s">
        <v>5581</v>
      </c>
      <c r="U5" s="25" t="s">
        <v>5581</v>
      </c>
      <c r="V5" s="25" t="s">
        <v>5581</v>
      </c>
      <c r="W5" s="25" t="s">
        <v>5581</v>
      </c>
      <c r="X5" s="25" t="s">
        <v>5581</v>
      </c>
      <c r="Y5" s="25" t="s">
        <v>5581</v>
      </c>
      <c r="Z5" s="25" t="s">
        <v>5581</v>
      </c>
      <c r="AA5" s="25" t="s">
        <v>5581</v>
      </c>
      <c r="AB5" s="25" t="s">
        <v>5581</v>
      </c>
      <c r="AC5" s="25" t="s">
        <v>5581</v>
      </c>
      <c r="AD5" s="25" t="s">
        <v>5581</v>
      </c>
      <c r="AE5" s="25" t="s">
        <v>5581</v>
      </c>
    </row>
    <row r="6" spans="1:31" ht="15.75" thickBot="1" x14ac:dyDescent="0.3">
      <c r="C6" s="9">
        <v>3</v>
      </c>
      <c r="D6" s="16" t="s">
        <v>10943</v>
      </c>
      <c r="E6" s="17" t="s">
        <v>10944</v>
      </c>
      <c r="F6" s="17" t="s">
        <v>10945</v>
      </c>
      <c r="G6" s="17" t="s">
        <v>10946</v>
      </c>
      <c r="H6" s="17" t="s">
        <v>10947</v>
      </c>
      <c r="I6" s="17" t="s">
        <v>10948</v>
      </c>
      <c r="J6" s="17" t="s">
        <v>10949</v>
      </c>
      <c r="K6" s="17" t="s">
        <v>10950</v>
      </c>
      <c r="L6" s="17" t="s">
        <v>10951</v>
      </c>
      <c r="M6" s="17" t="s">
        <v>10952</v>
      </c>
      <c r="N6" s="17" t="s">
        <v>10953</v>
      </c>
      <c r="O6" s="17" t="s">
        <v>10954</v>
      </c>
      <c r="P6" s="17" t="s">
        <v>10955</v>
      </c>
      <c r="Q6" s="17" t="s">
        <v>10956</v>
      </c>
      <c r="R6" s="17" t="s">
        <v>10957</v>
      </c>
      <c r="S6" s="17" t="s">
        <v>10958</v>
      </c>
      <c r="T6" s="17" t="s">
        <v>10959</v>
      </c>
      <c r="U6" s="17" t="s">
        <v>10960</v>
      </c>
      <c r="V6" s="17" t="s">
        <v>10961</v>
      </c>
      <c r="W6" s="17" t="s">
        <v>10962</v>
      </c>
      <c r="X6" s="17" t="s">
        <v>10963</v>
      </c>
      <c r="Y6" s="17" t="s">
        <v>10964</v>
      </c>
      <c r="Z6" s="17" t="s">
        <v>10965</v>
      </c>
      <c r="AA6" s="17" t="s">
        <v>10966</v>
      </c>
      <c r="AB6" s="17" t="s">
        <v>10967</v>
      </c>
      <c r="AC6" s="17" t="s">
        <v>10968</v>
      </c>
      <c r="AD6" s="17" t="s">
        <v>10969</v>
      </c>
      <c r="AE6" s="18" t="s">
        <v>10970</v>
      </c>
    </row>
    <row r="7" spans="1:31" ht="15.75" thickBot="1" x14ac:dyDescent="0.3">
      <c r="B7" t="s">
        <v>5584</v>
      </c>
      <c r="C7" s="9">
        <v>4</v>
      </c>
      <c r="D7" s="34">
        <v>29</v>
      </c>
      <c r="E7" s="34">
        <v>109</v>
      </c>
      <c r="F7" s="34">
        <v>230</v>
      </c>
      <c r="G7" s="34">
        <v>514</v>
      </c>
      <c r="H7" s="34">
        <v>1302</v>
      </c>
      <c r="I7" s="34">
        <v>238</v>
      </c>
      <c r="J7" s="34">
        <v>396</v>
      </c>
      <c r="K7" s="34">
        <v>222</v>
      </c>
      <c r="L7" s="34">
        <v>306</v>
      </c>
      <c r="M7" s="34">
        <v>16</v>
      </c>
      <c r="N7" s="34">
        <v>37</v>
      </c>
      <c r="O7" s="34">
        <v>96</v>
      </c>
      <c r="P7" s="34">
        <v>234</v>
      </c>
      <c r="Q7" s="34">
        <v>7</v>
      </c>
      <c r="R7" s="34">
        <v>22</v>
      </c>
      <c r="S7" s="34">
        <v>45</v>
      </c>
      <c r="T7" s="34">
        <v>82</v>
      </c>
      <c r="U7" s="34">
        <v>128</v>
      </c>
      <c r="V7" s="34">
        <v>168</v>
      </c>
      <c r="W7" s="34">
        <v>127</v>
      </c>
      <c r="X7" s="34">
        <v>81</v>
      </c>
      <c r="Y7" s="34">
        <v>1</v>
      </c>
      <c r="Z7" s="34">
        <v>7</v>
      </c>
      <c r="AA7" s="34">
        <v>13</v>
      </c>
      <c r="AB7" s="34">
        <v>6</v>
      </c>
      <c r="AC7" s="34">
        <v>9</v>
      </c>
      <c r="AD7" s="34">
        <v>14</v>
      </c>
      <c r="AE7" s="34">
        <v>5</v>
      </c>
    </row>
    <row r="8" spans="1:31" ht="15.75" customHeight="1" thickBot="1" x14ac:dyDescent="0.3">
      <c r="A8" s="153" t="s">
        <v>2789</v>
      </c>
      <c r="B8" s="10" t="s">
        <v>5541</v>
      </c>
      <c r="C8" s="9">
        <v>5</v>
      </c>
      <c r="D8" s="34">
        <v>17416279300</v>
      </c>
      <c r="E8" s="34">
        <v>3267254812</v>
      </c>
      <c r="F8" s="34">
        <v>1226119393</v>
      </c>
      <c r="G8" s="34">
        <v>878800202</v>
      </c>
      <c r="H8" s="34">
        <v>697574821</v>
      </c>
      <c r="I8" s="34">
        <v>48223711</v>
      </c>
      <c r="J8" s="34">
        <v>77976459</v>
      </c>
      <c r="K8" s="34">
        <v>40073825</v>
      </c>
      <c r="L8" s="34">
        <v>50944578</v>
      </c>
      <c r="M8" s="34">
        <v>1135682</v>
      </c>
      <c r="N8" s="34">
        <v>3313984</v>
      </c>
      <c r="O8" s="34">
        <v>6919629</v>
      </c>
      <c r="P8" s="34">
        <v>16814063</v>
      </c>
      <c r="Q8" s="34">
        <v>246736</v>
      </c>
      <c r="R8" s="34">
        <v>794188</v>
      </c>
      <c r="S8" s="34">
        <v>1375535</v>
      </c>
      <c r="T8" s="34">
        <v>2601925</v>
      </c>
      <c r="U8" s="34">
        <v>622031988</v>
      </c>
      <c r="V8" s="34">
        <v>95045548</v>
      </c>
      <c r="W8" s="34">
        <v>23323318</v>
      </c>
      <c r="X8" s="34">
        <v>4868690</v>
      </c>
      <c r="Y8" s="34">
        <v>794955</v>
      </c>
      <c r="Z8" s="34">
        <v>4126737</v>
      </c>
      <c r="AA8" s="34">
        <v>6175451</v>
      </c>
      <c r="AB8" s="34">
        <v>1898253</v>
      </c>
      <c r="AC8" s="34">
        <v>4231407</v>
      </c>
      <c r="AD8" s="34">
        <v>2645749</v>
      </c>
      <c r="AE8" s="34">
        <v>739702</v>
      </c>
    </row>
    <row r="9" spans="1:31" ht="15.75" thickBot="1" x14ac:dyDescent="0.3">
      <c r="A9" s="153"/>
      <c r="B9" s="10" t="s">
        <v>5544</v>
      </c>
      <c r="C9" s="9">
        <v>6</v>
      </c>
      <c r="D9" s="34">
        <v>15955372880</v>
      </c>
      <c r="E9" s="34">
        <v>3005899553</v>
      </c>
      <c r="F9" s="34">
        <v>1152989437</v>
      </c>
      <c r="G9" s="34">
        <v>828867460</v>
      </c>
      <c r="H9" s="34">
        <v>652413787</v>
      </c>
      <c r="I9" s="34">
        <v>45342419</v>
      </c>
      <c r="J9" s="34">
        <v>73549506</v>
      </c>
      <c r="K9" s="34">
        <v>38100426</v>
      </c>
      <c r="L9" s="34">
        <v>48448773</v>
      </c>
      <c r="M9" s="34">
        <v>1066825</v>
      </c>
      <c r="N9" s="34">
        <v>3109250</v>
      </c>
      <c r="O9" s="34">
        <v>6489200</v>
      </c>
      <c r="P9" s="34">
        <v>15863270</v>
      </c>
      <c r="Q9" s="34">
        <v>231718</v>
      </c>
      <c r="R9" s="34">
        <v>738008</v>
      </c>
      <c r="S9" s="34">
        <v>1268552</v>
      </c>
      <c r="T9" s="34">
        <v>2434946</v>
      </c>
      <c r="U9" s="34">
        <v>583346693</v>
      </c>
      <c r="V9" s="34">
        <v>89566789</v>
      </c>
      <c r="W9" s="34">
        <v>21841390</v>
      </c>
      <c r="X9" s="34">
        <v>4491896</v>
      </c>
      <c r="Y9" s="34">
        <v>773915</v>
      </c>
      <c r="Z9" s="34">
        <v>3998127</v>
      </c>
      <c r="AA9" s="34">
        <v>6019536</v>
      </c>
      <c r="AB9" s="34">
        <v>1744937</v>
      </c>
      <c r="AC9" s="34">
        <v>4104460</v>
      </c>
      <c r="AD9" s="34">
        <v>2570863</v>
      </c>
      <c r="AE9" s="34">
        <v>720603</v>
      </c>
    </row>
    <row r="10" spans="1:31" ht="15.75" thickBot="1" x14ac:dyDescent="0.3">
      <c r="A10" s="153"/>
      <c r="B10" s="10" t="s">
        <v>5545</v>
      </c>
      <c r="C10" s="9">
        <v>7</v>
      </c>
      <c r="D10" s="34">
        <v>7864017462</v>
      </c>
      <c r="E10" s="34">
        <v>2156254147</v>
      </c>
      <c r="F10" s="34">
        <v>868689735</v>
      </c>
      <c r="G10" s="34">
        <v>628539544</v>
      </c>
      <c r="H10" s="34">
        <v>468080566</v>
      </c>
      <c r="I10" s="34">
        <v>30721850</v>
      </c>
      <c r="J10" s="34">
        <v>51204935</v>
      </c>
      <c r="K10" s="34">
        <v>26394688</v>
      </c>
      <c r="L10" s="34">
        <v>30028747</v>
      </c>
      <c r="M10" s="34">
        <v>670066</v>
      </c>
      <c r="N10" s="34">
        <v>2004197</v>
      </c>
      <c r="O10" s="34">
        <v>3934027</v>
      </c>
      <c r="P10" s="34">
        <v>9689199</v>
      </c>
      <c r="Q10" s="34">
        <v>125359</v>
      </c>
      <c r="R10" s="34">
        <v>391117</v>
      </c>
      <c r="S10" s="34">
        <v>598294</v>
      </c>
      <c r="T10" s="34">
        <v>1244133</v>
      </c>
      <c r="U10" s="34">
        <v>408635145</v>
      </c>
      <c r="V10" s="34">
        <v>67873713</v>
      </c>
      <c r="W10" s="34">
        <v>15528335</v>
      </c>
      <c r="X10" s="34">
        <v>3153946</v>
      </c>
      <c r="Y10" s="34">
        <v>456732</v>
      </c>
      <c r="Z10" s="34">
        <v>3340286</v>
      </c>
      <c r="AA10" s="34">
        <v>4440131</v>
      </c>
      <c r="AB10" s="34">
        <v>1328073</v>
      </c>
      <c r="AC10" s="34">
        <v>3044076</v>
      </c>
      <c r="AD10" s="34">
        <v>1888642</v>
      </c>
      <c r="AE10" s="34">
        <v>457915</v>
      </c>
    </row>
    <row r="11" spans="1:31" ht="15.75" thickBot="1" x14ac:dyDescent="0.3">
      <c r="A11" s="153"/>
      <c r="B11" s="10" t="s">
        <v>6</v>
      </c>
      <c r="C11" s="9">
        <v>8</v>
      </c>
      <c r="D11" s="34">
        <v>4046567011</v>
      </c>
      <c r="E11" s="34">
        <v>631231317</v>
      </c>
      <c r="F11" s="34">
        <v>209631153</v>
      </c>
      <c r="G11" s="34">
        <v>144753061</v>
      </c>
      <c r="H11" s="34">
        <v>136579341</v>
      </c>
      <c r="I11" s="34">
        <v>10309895</v>
      </c>
      <c r="J11" s="34">
        <v>16557944</v>
      </c>
      <c r="K11" s="34">
        <v>6923799</v>
      </c>
      <c r="L11" s="34">
        <v>13746809</v>
      </c>
      <c r="M11" s="34">
        <v>232139</v>
      </c>
      <c r="N11" s="34">
        <v>775892</v>
      </c>
      <c r="O11" s="34">
        <v>1608172</v>
      </c>
      <c r="P11" s="34">
        <v>4268134</v>
      </c>
      <c r="Q11" s="34">
        <v>36137</v>
      </c>
      <c r="R11" s="34">
        <v>188888</v>
      </c>
      <c r="S11" s="34">
        <v>370404</v>
      </c>
      <c r="T11" s="34">
        <v>715638</v>
      </c>
      <c r="U11" s="34">
        <v>145896532</v>
      </c>
      <c r="V11" s="34">
        <v>15300109</v>
      </c>
      <c r="W11" s="34">
        <v>4301032</v>
      </c>
      <c r="X11" s="34">
        <v>676548</v>
      </c>
      <c r="Y11" s="34">
        <v>179645</v>
      </c>
      <c r="Z11" s="34">
        <v>336372</v>
      </c>
      <c r="AA11" s="34">
        <v>864903</v>
      </c>
      <c r="AB11" s="34">
        <v>214130</v>
      </c>
      <c r="AC11" s="34">
        <v>118590</v>
      </c>
      <c r="AD11" s="34">
        <v>217606</v>
      </c>
      <c r="AE11" s="34">
        <v>64583</v>
      </c>
    </row>
    <row r="12" spans="1:31" ht="15.75" thickBot="1" x14ac:dyDescent="0.3">
      <c r="A12" s="153"/>
      <c r="B12" s="10" t="s">
        <v>5550</v>
      </c>
      <c r="C12" s="9">
        <v>9</v>
      </c>
      <c r="D12" s="34">
        <v>1942799555</v>
      </c>
      <c r="E12" s="34">
        <v>182163680</v>
      </c>
      <c r="F12" s="34">
        <v>66272201</v>
      </c>
      <c r="G12" s="34">
        <v>50423012</v>
      </c>
      <c r="H12" s="34">
        <v>42092740</v>
      </c>
      <c r="I12" s="34">
        <v>3682691</v>
      </c>
      <c r="J12" s="34">
        <v>4462730</v>
      </c>
      <c r="K12" s="34">
        <v>4036662</v>
      </c>
      <c r="L12" s="34">
        <v>3570397</v>
      </c>
      <c r="M12" s="34">
        <v>79983</v>
      </c>
      <c r="N12" s="34">
        <v>212335</v>
      </c>
      <c r="O12" s="34">
        <v>736990</v>
      </c>
      <c r="P12" s="34">
        <v>1341570</v>
      </c>
      <c r="Q12" s="34">
        <v>63050</v>
      </c>
      <c r="R12" s="34">
        <v>107983</v>
      </c>
      <c r="S12" s="34">
        <v>268597</v>
      </c>
      <c r="T12" s="34">
        <v>368496</v>
      </c>
      <c r="U12" s="34">
        <v>21700434</v>
      </c>
      <c r="V12" s="34">
        <v>5325639</v>
      </c>
      <c r="W12" s="34">
        <v>1658876</v>
      </c>
      <c r="X12" s="34">
        <v>469784</v>
      </c>
      <c r="Y12" s="34">
        <v>116822</v>
      </c>
      <c r="Z12" s="34">
        <v>313615</v>
      </c>
      <c r="AA12" s="34">
        <v>660738</v>
      </c>
      <c r="AB12" s="34">
        <v>198409</v>
      </c>
      <c r="AC12" s="34">
        <v>916685</v>
      </c>
      <c r="AD12" s="34">
        <v>385547</v>
      </c>
      <c r="AE12" s="34">
        <v>152595</v>
      </c>
    </row>
    <row r="13" spans="1:31" x14ac:dyDescent="0.25">
      <c r="A13" s="154" t="s">
        <v>5566</v>
      </c>
      <c r="B13" s="19" t="s">
        <v>88</v>
      </c>
      <c r="C13" s="9">
        <v>10</v>
      </c>
      <c r="D13" s="34">
        <v>84357589</v>
      </c>
      <c r="E13" s="34">
        <v>56698415</v>
      </c>
      <c r="F13" s="34">
        <v>32139286</v>
      </c>
      <c r="G13" s="34">
        <v>35303462</v>
      </c>
      <c r="H13" s="34">
        <v>41916633</v>
      </c>
      <c r="I13" s="34">
        <v>3389987</v>
      </c>
      <c r="J13" s="34">
        <v>5393479</v>
      </c>
      <c r="K13" s="34">
        <v>1985934</v>
      </c>
      <c r="L13" s="34">
        <v>5117505</v>
      </c>
      <c r="M13" s="34">
        <v>85965</v>
      </c>
      <c r="N13" s="34">
        <v>234391</v>
      </c>
      <c r="O13" s="34">
        <v>453594</v>
      </c>
      <c r="P13" s="34">
        <v>1480162</v>
      </c>
      <c r="Q13" s="34">
        <v>7616</v>
      </c>
      <c r="R13" s="34">
        <v>82590</v>
      </c>
      <c r="S13" s="34">
        <v>99868</v>
      </c>
      <c r="T13" s="34">
        <v>198077</v>
      </c>
      <c r="U13" s="34">
        <v>5551758</v>
      </c>
      <c r="V13" s="34">
        <v>2234089</v>
      </c>
      <c r="W13" s="34">
        <v>950551</v>
      </c>
      <c r="X13" s="34">
        <v>123365</v>
      </c>
      <c r="Y13" s="34">
        <v>23951</v>
      </c>
      <c r="Z13" s="34">
        <v>57513</v>
      </c>
      <c r="AA13" s="34">
        <v>45883</v>
      </c>
      <c r="AB13" s="34">
        <v>11448</v>
      </c>
      <c r="AC13" s="34">
        <v>10635</v>
      </c>
      <c r="AD13" s="34">
        <v>7117</v>
      </c>
      <c r="AE13" s="34">
        <v>0</v>
      </c>
    </row>
    <row r="14" spans="1:31" x14ac:dyDescent="0.25">
      <c r="A14" s="155"/>
      <c r="B14" s="32" t="s">
        <v>2793</v>
      </c>
      <c r="C14" s="9">
        <v>11</v>
      </c>
      <c r="D14" s="34">
        <v>1471830227</v>
      </c>
      <c r="E14" s="34">
        <v>177786120</v>
      </c>
      <c r="F14" s="34">
        <v>51833810</v>
      </c>
      <c r="G14" s="34">
        <v>35312679</v>
      </c>
      <c r="H14" s="34">
        <v>28988900</v>
      </c>
      <c r="I14" s="34">
        <v>2116953</v>
      </c>
      <c r="J14" s="34">
        <v>3044926</v>
      </c>
      <c r="K14" s="34">
        <v>1605931</v>
      </c>
      <c r="L14" s="34">
        <v>2639935</v>
      </c>
      <c r="M14" s="34">
        <v>63546</v>
      </c>
      <c r="N14" s="34">
        <v>112048</v>
      </c>
      <c r="O14" s="34">
        <v>289968</v>
      </c>
      <c r="P14" s="34">
        <v>729780</v>
      </c>
      <c r="Q14" s="34">
        <v>2303</v>
      </c>
      <c r="R14" s="34">
        <v>33814</v>
      </c>
      <c r="S14" s="34">
        <v>61210</v>
      </c>
      <c r="T14" s="34">
        <v>91585</v>
      </c>
      <c r="U14" s="34">
        <v>63432966</v>
      </c>
      <c r="V14" s="34">
        <v>5309453</v>
      </c>
      <c r="W14" s="34">
        <v>1140217</v>
      </c>
      <c r="X14" s="34">
        <v>207273</v>
      </c>
      <c r="Y14" s="34">
        <v>13122</v>
      </c>
      <c r="Z14" s="34">
        <v>92075</v>
      </c>
      <c r="AA14" s="34">
        <v>369721</v>
      </c>
      <c r="AB14" s="34">
        <v>66757</v>
      </c>
      <c r="AC14" s="34">
        <v>52129</v>
      </c>
      <c r="AD14" s="34">
        <v>50072</v>
      </c>
      <c r="AE14" s="34">
        <v>44214</v>
      </c>
    </row>
    <row r="15" spans="1:31" x14ac:dyDescent="0.25">
      <c r="A15" s="155"/>
      <c r="B15" s="32" t="s">
        <v>5467</v>
      </c>
      <c r="C15" s="9">
        <v>12</v>
      </c>
      <c r="D15" s="34">
        <v>261692749</v>
      </c>
      <c r="E15" s="34">
        <v>80852924</v>
      </c>
      <c r="F15" s="34">
        <v>17504531</v>
      </c>
      <c r="G15" s="34">
        <v>9503192</v>
      </c>
      <c r="H15" s="34">
        <v>6942027</v>
      </c>
      <c r="I15" s="34">
        <v>419094</v>
      </c>
      <c r="J15" s="34">
        <v>606043</v>
      </c>
      <c r="K15" s="34">
        <v>264145</v>
      </c>
      <c r="L15" s="34">
        <v>324037</v>
      </c>
      <c r="M15" s="34">
        <v>609</v>
      </c>
      <c r="N15" s="34">
        <v>24681</v>
      </c>
      <c r="O15" s="34">
        <v>38499</v>
      </c>
      <c r="P15" s="34">
        <v>78380</v>
      </c>
      <c r="Q15" s="34">
        <v>956</v>
      </c>
      <c r="R15" s="34">
        <v>1225</v>
      </c>
      <c r="S15" s="34">
        <v>5560</v>
      </c>
      <c r="T15" s="34">
        <v>3062</v>
      </c>
      <c r="U15" s="34">
        <v>21123542</v>
      </c>
      <c r="V15" s="34">
        <v>953733</v>
      </c>
      <c r="W15" s="34">
        <v>207003</v>
      </c>
      <c r="X15" s="34">
        <v>28718</v>
      </c>
      <c r="Y15" s="34">
        <v>101819</v>
      </c>
      <c r="Z15" s="34">
        <v>23707</v>
      </c>
      <c r="AA15" s="34">
        <v>41265</v>
      </c>
      <c r="AB15" s="34">
        <v>8687</v>
      </c>
      <c r="AC15" s="34">
        <v>5849</v>
      </c>
      <c r="AD15" s="34">
        <v>1725</v>
      </c>
      <c r="AE15" s="34">
        <v>5474</v>
      </c>
    </row>
    <row r="16" spans="1:31" x14ac:dyDescent="0.25">
      <c r="A16" s="155"/>
      <c r="B16" s="32" t="s">
        <v>5466</v>
      </c>
      <c r="C16" s="9">
        <v>13</v>
      </c>
      <c r="D16" s="34">
        <v>311182649</v>
      </c>
      <c r="E16" s="34">
        <v>124476630</v>
      </c>
      <c r="F16" s="34">
        <v>35323630</v>
      </c>
      <c r="G16" s="34">
        <v>21005742</v>
      </c>
      <c r="H16" s="34">
        <v>15809296</v>
      </c>
      <c r="I16" s="34">
        <v>693345</v>
      </c>
      <c r="J16" s="34">
        <v>1488430</v>
      </c>
      <c r="K16" s="34">
        <v>628599</v>
      </c>
      <c r="L16" s="34">
        <v>1033199</v>
      </c>
      <c r="M16" s="34">
        <v>20802</v>
      </c>
      <c r="N16" s="34">
        <v>88537</v>
      </c>
      <c r="O16" s="34">
        <v>175951</v>
      </c>
      <c r="P16" s="34">
        <v>237258</v>
      </c>
      <c r="Q16" s="34">
        <v>0</v>
      </c>
      <c r="R16" s="34">
        <v>12603</v>
      </c>
      <c r="S16" s="34">
        <v>20735</v>
      </c>
      <c r="T16" s="34">
        <v>26524</v>
      </c>
      <c r="U16" s="34">
        <v>26894558</v>
      </c>
      <c r="V16" s="34">
        <v>2011847</v>
      </c>
      <c r="W16" s="34">
        <v>528303</v>
      </c>
      <c r="X16" s="34">
        <v>85964</v>
      </c>
      <c r="Y16" s="34">
        <v>3006</v>
      </c>
      <c r="Z16" s="34">
        <v>63822</v>
      </c>
      <c r="AA16" s="34">
        <v>141892</v>
      </c>
      <c r="AB16" s="34">
        <v>34046</v>
      </c>
      <c r="AC16" s="34">
        <v>30128</v>
      </c>
      <c r="AD16" s="34">
        <v>13847</v>
      </c>
      <c r="AE16" s="34">
        <v>8959</v>
      </c>
    </row>
    <row r="17" spans="1:31" x14ac:dyDescent="0.25">
      <c r="A17" s="155"/>
      <c r="B17" s="19" t="s">
        <v>5663</v>
      </c>
      <c r="C17" s="9">
        <v>14</v>
      </c>
      <c r="D17" s="34">
        <v>9161325</v>
      </c>
      <c r="E17" s="34">
        <v>7026353</v>
      </c>
      <c r="F17" s="34">
        <v>4074557</v>
      </c>
      <c r="G17" s="34">
        <v>3039549</v>
      </c>
      <c r="H17" s="34">
        <v>2034585</v>
      </c>
      <c r="I17" s="34">
        <v>290948</v>
      </c>
      <c r="J17" s="34">
        <v>671118</v>
      </c>
      <c r="K17" s="34">
        <v>168819</v>
      </c>
      <c r="L17" s="34">
        <v>309059</v>
      </c>
      <c r="M17" s="34">
        <v>998</v>
      </c>
      <c r="N17" s="34">
        <v>47497</v>
      </c>
      <c r="O17" s="34">
        <v>68296</v>
      </c>
      <c r="P17" s="34">
        <v>127375</v>
      </c>
      <c r="Q17" s="34">
        <v>0</v>
      </c>
      <c r="R17" s="34">
        <v>663</v>
      </c>
      <c r="S17" s="34">
        <v>28880</v>
      </c>
      <c r="T17" s="34">
        <v>63788</v>
      </c>
      <c r="U17" s="34">
        <v>2016748</v>
      </c>
      <c r="V17" s="34">
        <v>653676</v>
      </c>
      <c r="W17" s="34">
        <v>332514</v>
      </c>
      <c r="X17" s="34">
        <v>53218</v>
      </c>
      <c r="Y17" s="34">
        <v>39209</v>
      </c>
      <c r="Z17" s="34">
        <v>2945</v>
      </c>
      <c r="AA17" s="34">
        <v>0</v>
      </c>
      <c r="AB17" s="34">
        <v>2819</v>
      </c>
      <c r="AC17" s="34">
        <v>0</v>
      </c>
      <c r="AD17" s="34">
        <v>0</v>
      </c>
      <c r="AE17" s="34">
        <v>0</v>
      </c>
    </row>
    <row r="18" spans="1:31" ht="15.75" thickBot="1" x14ac:dyDescent="0.3">
      <c r="A18" s="156"/>
      <c r="B18" s="19" t="s">
        <v>5605</v>
      </c>
      <c r="C18" s="9">
        <v>15</v>
      </c>
      <c r="D18" s="34">
        <v>16554136</v>
      </c>
      <c r="E18" s="34">
        <v>17497342</v>
      </c>
      <c r="F18" s="34">
        <v>16730309</v>
      </c>
      <c r="G18" s="34">
        <v>13477249</v>
      </c>
      <c r="H18" s="34">
        <v>17243210</v>
      </c>
      <c r="I18" s="34">
        <v>1816768</v>
      </c>
      <c r="J18" s="34">
        <v>2925236</v>
      </c>
      <c r="K18" s="34">
        <v>1026284</v>
      </c>
      <c r="L18" s="34">
        <v>2226816</v>
      </c>
      <c r="M18" s="34">
        <v>38063</v>
      </c>
      <c r="N18" s="34">
        <v>115671</v>
      </c>
      <c r="O18" s="34">
        <v>274852</v>
      </c>
      <c r="P18" s="34">
        <v>878967</v>
      </c>
      <c r="Q18" s="34">
        <v>15348</v>
      </c>
      <c r="R18" s="34">
        <v>17565</v>
      </c>
      <c r="S18" s="34">
        <v>51645</v>
      </c>
      <c r="T18" s="34">
        <v>86859</v>
      </c>
      <c r="U18" s="34">
        <v>5403731</v>
      </c>
      <c r="V18" s="34">
        <v>1904929</v>
      </c>
      <c r="W18" s="34">
        <v>510723</v>
      </c>
      <c r="X18" s="34">
        <v>96346</v>
      </c>
      <c r="Y18" s="34">
        <v>4607</v>
      </c>
      <c r="Z18" s="34">
        <v>14757</v>
      </c>
      <c r="AA18" s="34">
        <v>151137</v>
      </c>
      <c r="AB18" s="34">
        <v>29347</v>
      </c>
      <c r="AC18" s="34">
        <v>4163</v>
      </c>
      <c r="AD18" s="34">
        <v>31718</v>
      </c>
      <c r="AE18" s="34">
        <v>3320</v>
      </c>
    </row>
    <row r="19" spans="1:31" ht="15" customHeight="1" x14ac:dyDescent="0.25">
      <c r="A19" s="154" t="s">
        <v>5567</v>
      </c>
      <c r="B19" s="10" t="s">
        <v>5554</v>
      </c>
      <c r="C19" s="9">
        <v>16</v>
      </c>
      <c r="D19" s="35">
        <v>3.4459259259259274</v>
      </c>
      <c r="E19" s="35">
        <v>3.388163265306122</v>
      </c>
      <c r="F19" s="35">
        <v>3.2486829268292694</v>
      </c>
      <c r="G19" s="35">
        <v>3.1646367521367536</v>
      </c>
      <c r="H19" s="35">
        <v>3.0124074074074065</v>
      </c>
      <c r="I19" s="35">
        <v>2.8577725118483395</v>
      </c>
      <c r="J19" s="35">
        <v>2.8683430232558145</v>
      </c>
      <c r="K19" s="35">
        <v>2.9837096774193506</v>
      </c>
      <c r="L19" s="35">
        <v>2.8491881918819182</v>
      </c>
      <c r="M19" s="35">
        <v>3.0749999999999997</v>
      </c>
      <c r="N19" s="35">
        <v>2.7213513513513514</v>
      </c>
      <c r="O19" s="35">
        <v>2.9543037974683544</v>
      </c>
      <c r="P19" s="35">
        <v>2.823645320197044</v>
      </c>
      <c r="Q19" s="35">
        <v>2.54</v>
      </c>
      <c r="R19" s="35">
        <v>3.7660000000000009</v>
      </c>
      <c r="S19" s="35">
        <v>2.9864864864864868</v>
      </c>
      <c r="T19" s="35">
        <v>3.0729411764705876</v>
      </c>
      <c r="U19" s="35">
        <v>3.0294871794871789</v>
      </c>
      <c r="V19" s="35">
        <v>2.9886301369863024</v>
      </c>
      <c r="W19" s="35">
        <v>3.0013888888888864</v>
      </c>
      <c r="X19" s="35">
        <v>2.8401562499999997</v>
      </c>
      <c r="Y19" s="35">
        <v>1.94</v>
      </c>
      <c r="Z19" s="35">
        <v>3.2314285714285718</v>
      </c>
      <c r="AA19" s="35">
        <v>3.3176923076923073</v>
      </c>
      <c r="AB19" s="35">
        <v>2.76</v>
      </c>
      <c r="AC19" s="35">
        <v>3.9037500000000001</v>
      </c>
      <c r="AD19" s="35">
        <v>4.4109999999999996</v>
      </c>
      <c r="AE19" s="35">
        <v>4.6659999999999995</v>
      </c>
    </row>
    <row r="20" spans="1:31" x14ac:dyDescent="0.25">
      <c r="A20" s="155"/>
      <c r="B20" s="10" t="s">
        <v>96</v>
      </c>
      <c r="C20" s="9">
        <v>17</v>
      </c>
      <c r="D20" s="35">
        <v>5.9674074074074062</v>
      </c>
      <c r="E20" s="35">
        <v>6.1515463917525777</v>
      </c>
      <c r="F20" s="35">
        <v>6.2555825242718432</v>
      </c>
      <c r="G20" s="35">
        <v>6.3924358974358997</v>
      </c>
      <c r="H20" s="35">
        <v>6.6313108945969859</v>
      </c>
      <c r="I20" s="35">
        <v>6.7703271028037415</v>
      </c>
      <c r="J20" s="35">
        <v>6.8393103448275889</v>
      </c>
      <c r="K20" s="35">
        <v>6.8332142857142868</v>
      </c>
      <c r="L20" s="35">
        <v>6.8531985294117632</v>
      </c>
      <c r="M20" s="35">
        <v>6.6492857142857149</v>
      </c>
      <c r="N20" s="35">
        <v>7.0745945945945925</v>
      </c>
      <c r="O20" s="35">
        <v>6.91144578313253</v>
      </c>
      <c r="P20" s="35">
        <v>7.0028502415458957</v>
      </c>
      <c r="Q20" s="35">
        <v>7.1871428571428568</v>
      </c>
      <c r="R20" s="35">
        <v>7.2100000000000009</v>
      </c>
      <c r="S20" s="35">
        <v>6.7611111111111102</v>
      </c>
      <c r="T20" s="35">
        <v>6.9466197183098588</v>
      </c>
      <c r="U20" s="35">
        <v>5.5210084033613427</v>
      </c>
      <c r="V20" s="35">
        <v>5.5460958904109576</v>
      </c>
      <c r="W20" s="35">
        <v>5.6966055045871569</v>
      </c>
      <c r="X20" s="35">
        <v>5.6592753623188408</v>
      </c>
      <c r="Y20" s="35">
        <v>6.4</v>
      </c>
      <c r="Z20" s="35">
        <v>6.9233333333333347</v>
      </c>
      <c r="AA20" s="35">
        <v>6.514615384615384</v>
      </c>
      <c r="AB20" s="35">
        <v>8.6883333333333344</v>
      </c>
      <c r="AC20" s="35">
        <v>9.6233333333333348</v>
      </c>
      <c r="AD20" s="35">
        <v>7.5261538461538455</v>
      </c>
      <c r="AE20" s="35">
        <v>7.3879999999999999</v>
      </c>
    </row>
    <row r="21" spans="1:31" x14ac:dyDescent="0.25">
      <c r="A21" s="155"/>
      <c r="B21" s="10" t="s">
        <v>5640</v>
      </c>
      <c r="C21" s="9">
        <v>18</v>
      </c>
      <c r="D21" s="35">
        <v>5.2092218411567348</v>
      </c>
      <c r="E21" s="35">
        <v>5.4223747781975407</v>
      </c>
      <c r="F21" s="35">
        <v>5.5885851018721526</v>
      </c>
      <c r="G21" s="35">
        <v>5.6701915930202311</v>
      </c>
      <c r="H21" s="35">
        <v>5.637073154263784</v>
      </c>
      <c r="I21" s="35">
        <v>5.5837670011146994</v>
      </c>
      <c r="J21" s="35">
        <v>5.6862082488326404</v>
      </c>
      <c r="K21" s="35">
        <v>5.7535004642738548</v>
      </c>
      <c r="L21" s="35">
        <v>5.3875796695506493</v>
      </c>
      <c r="M21" s="35">
        <v>5.3346760792875045</v>
      </c>
      <c r="N21" s="35">
        <v>5.6175434035829497</v>
      </c>
      <c r="O21" s="35">
        <v>5.4820415262354043</v>
      </c>
      <c r="P21" s="35">
        <v>5.4782876359061099</v>
      </c>
      <c r="Q21" s="35">
        <v>5.4513372033711534</v>
      </c>
      <c r="R21" s="35">
        <v>5.3208356275197186</v>
      </c>
      <c r="S21" s="35">
        <v>5.0246345048387688</v>
      </c>
      <c r="T21" s="35">
        <v>5.2151589980873005</v>
      </c>
      <c r="U21" s="35">
        <v>5.0091149018689354</v>
      </c>
      <c r="V21" s="35">
        <v>5.0109656637143338</v>
      </c>
      <c r="W21" s="35">
        <v>5.0169938264483047</v>
      </c>
      <c r="X21" s="35">
        <v>4.9731984417634436</v>
      </c>
      <c r="Y21" s="35">
        <v>4.9190165031165174</v>
      </c>
      <c r="Z21" s="35">
        <v>5.8688000890838721</v>
      </c>
      <c r="AA21" s="35">
        <v>5.8324402099957533</v>
      </c>
      <c r="AB21" s="35">
        <v>6.843256412666574</v>
      </c>
      <c r="AC21" s="35">
        <v>7.4923838650696535</v>
      </c>
      <c r="AD21" s="35">
        <v>6.6077361333737263</v>
      </c>
      <c r="AE21" s="35">
        <v>6.5384001301753472</v>
      </c>
    </row>
    <row r="22" spans="1:31" x14ac:dyDescent="0.25">
      <c r="A22" s="155"/>
      <c r="B22" s="32" t="s">
        <v>5641</v>
      </c>
      <c r="C22" s="9">
        <v>19</v>
      </c>
      <c r="D22" s="35">
        <v>2.456809060045702</v>
      </c>
      <c r="E22" s="35">
        <v>2.1190537362991484</v>
      </c>
      <c r="F22" s="35">
        <v>2.1029367622440529</v>
      </c>
      <c r="G22" s="35">
        <v>2.0690606806494629</v>
      </c>
      <c r="H22" s="35">
        <v>1.8698035498466974</v>
      </c>
      <c r="I22" s="35">
        <v>1.6215513518009297</v>
      </c>
      <c r="J22" s="35">
        <v>1.6862920803108896</v>
      </c>
      <c r="K22" s="35">
        <v>1.901979360130599</v>
      </c>
      <c r="L22" s="35">
        <v>1.6972303830973139</v>
      </c>
      <c r="M22" s="35">
        <v>1.3256759146967569</v>
      </c>
      <c r="N22" s="35">
        <v>1.5375453148975222</v>
      </c>
      <c r="O22" s="35">
        <v>1.521003650954291</v>
      </c>
      <c r="P22" s="35">
        <v>1.5674339208648411</v>
      </c>
      <c r="Q22" s="35">
        <v>1.7895637373485331</v>
      </c>
      <c r="R22" s="35">
        <v>1.2342399650014793</v>
      </c>
      <c r="S22" s="35">
        <v>1.0755247828285561</v>
      </c>
      <c r="T22" s="35">
        <v>1.1756776674688216</v>
      </c>
      <c r="U22" s="35">
        <v>2.0464560255355217</v>
      </c>
      <c r="V22" s="35">
        <v>1.9516476851031237</v>
      </c>
      <c r="W22" s="35">
        <v>1.9050560390506639</v>
      </c>
      <c r="X22" s="35">
        <v>1.887280335221617</v>
      </c>
      <c r="Y22" s="35">
        <v>1.9452381499554421</v>
      </c>
      <c r="Z22" s="35">
        <v>2.0054525964191092</v>
      </c>
      <c r="AA22" s="35">
        <v>2.6073174419706078</v>
      </c>
      <c r="AB22" s="35">
        <v>2.1352328795258075</v>
      </c>
      <c r="AC22" s="35">
        <v>2.3375285378287347</v>
      </c>
      <c r="AD22" s="35">
        <v>2.5478530506405654</v>
      </c>
      <c r="AE22" s="35">
        <v>2.6187357633149029</v>
      </c>
    </row>
    <row r="23" spans="1:31" x14ac:dyDescent="0.25">
      <c r="A23" s="155"/>
      <c r="B23" s="10" t="s">
        <v>5559</v>
      </c>
      <c r="C23" s="9">
        <v>20</v>
      </c>
      <c r="D23" s="35">
        <v>2.6633333333333331</v>
      </c>
      <c r="E23" s="35">
        <v>3.3484848484848491</v>
      </c>
      <c r="F23" s="35">
        <v>3.5222705314009657</v>
      </c>
      <c r="G23" s="35">
        <v>3.6162553191489355</v>
      </c>
      <c r="H23" s="35">
        <v>3.7660052447552435</v>
      </c>
      <c r="I23" s="35">
        <v>3.9585581395348837</v>
      </c>
      <c r="J23" s="35">
        <v>3.9960057471264356</v>
      </c>
      <c r="K23" s="35">
        <v>3.8259296482412077</v>
      </c>
      <c r="L23" s="35">
        <v>3.6898529411764702</v>
      </c>
      <c r="M23" s="35">
        <v>4.0750000000000002</v>
      </c>
      <c r="N23" s="35">
        <v>4.0740540540540557</v>
      </c>
      <c r="O23" s="35">
        <v>3.9747058823529406</v>
      </c>
      <c r="P23" s="35">
        <v>3.8981159420289848</v>
      </c>
      <c r="Q23" s="35">
        <v>3.6614285714285719</v>
      </c>
      <c r="R23" s="35">
        <v>4.0863157894736837</v>
      </c>
      <c r="S23" s="35">
        <v>3.9253488372093033</v>
      </c>
      <c r="T23" s="35">
        <v>4.0198611111111129</v>
      </c>
      <c r="U23" s="35">
        <v>3.0045833333333323</v>
      </c>
      <c r="V23" s="35">
        <v>3.0763945578231295</v>
      </c>
      <c r="W23" s="35">
        <v>3.1409821428571436</v>
      </c>
      <c r="X23" s="35">
        <v>3.1335135135135133</v>
      </c>
      <c r="Y23" s="35">
        <v>2.97</v>
      </c>
      <c r="Z23" s="35">
        <v>3.8642857142857148</v>
      </c>
      <c r="AA23" s="35">
        <v>3.2246153846153849</v>
      </c>
      <c r="AB23" s="35">
        <v>4.71</v>
      </c>
      <c r="AC23" s="35">
        <v>5.1533333333333324</v>
      </c>
      <c r="AD23" s="35">
        <v>4.0599999999999996</v>
      </c>
      <c r="AE23" s="35">
        <v>3.9200000000000004</v>
      </c>
    </row>
    <row r="24" spans="1:31" x14ac:dyDescent="0.25">
      <c r="A24" s="155"/>
      <c r="B24" s="10" t="s">
        <v>98</v>
      </c>
      <c r="C24" s="9">
        <v>21</v>
      </c>
      <c r="D24" s="35">
        <v>1.0837037037037036</v>
      </c>
      <c r="E24" s="35">
        <v>1.1224489795918369</v>
      </c>
      <c r="F24" s="35">
        <v>1.228115942028986</v>
      </c>
      <c r="G24" s="35">
        <v>1.1454700854700868</v>
      </c>
      <c r="H24" s="35">
        <v>1.1615209790209791</v>
      </c>
      <c r="I24" s="35">
        <v>1.0689573459715636</v>
      </c>
      <c r="J24" s="35">
        <v>1.1651020408163271</v>
      </c>
      <c r="K24" s="35">
        <v>1.1232994923857871</v>
      </c>
      <c r="L24" s="35">
        <v>1.2331818181818177</v>
      </c>
      <c r="M24" s="35">
        <v>0.54500000000000004</v>
      </c>
      <c r="N24" s="35">
        <v>0.90277777777777801</v>
      </c>
      <c r="O24" s="35">
        <v>0.91109756097560968</v>
      </c>
      <c r="P24" s="35">
        <v>1.0628000000000004</v>
      </c>
      <c r="Q24" s="35">
        <v>-1.8833333333333335</v>
      </c>
      <c r="R24" s="35">
        <v>0.39611111111111108</v>
      </c>
      <c r="S24" s="35">
        <v>1.1811904761904763</v>
      </c>
      <c r="T24" s="35">
        <v>1.0562857142857143</v>
      </c>
      <c r="U24" s="35">
        <v>0.77733333333333332</v>
      </c>
      <c r="V24" s="35">
        <v>0.61217687074829941</v>
      </c>
      <c r="W24" s="35">
        <v>0.49419642857142848</v>
      </c>
      <c r="X24" s="35">
        <v>0.63513513513513498</v>
      </c>
      <c r="Y24" s="35">
        <v>1.43</v>
      </c>
      <c r="Z24" s="35">
        <v>1.137142857142857</v>
      </c>
      <c r="AA24" s="35">
        <v>0.42000000000000004</v>
      </c>
      <c r="AB24" s="35">
        <v>-3.5383333333333336</v>
      </c>
      <c r="AC24" s="35">
        <v>3.74</v>
      </c>
      <c r="AD24" s="35">
        <v>0.12714285714285711</v>
      </c>
      <c r="AE24" s="35">
        <v>-2.9279999999999999</v>
      </c>
    </row>
    <row r="25" spans="1:31" ht="15.75" thickBot="1" x14ac:dyDescent="0.3">
      <c r="A25" s="156"/>
      <c r="B25" s="10" t="s">
        <v>99</v>
      </c>
      <c r="C25" s="9">
        <v>22</v>
      </c>
      <c r="D25" s="35">
        <v>11.067407407407408</v>
      </c>
      <c r="E25" s="35">
        <v>10.196938775510199</v>
      </c>
      <c r="F25" s="35">
        <v>11.861573429951688</v>
      </c>
      <c r="G25" s="35">
        <v>11.66794361702128</v>
      </c>
      <c r="H25" s="35">
        <v>12.213871590909095</v>
      </c>
      <c r="I25" s="35">
        <v>10.789549065420564</v>
      </c>
      <c r="J25" s="35">
        <v>11.726816666666672</v>
      </c>
      <c r="K25" s="35">
        <v>10.152344500000002</v>
      </c>
      <c r="L25" s="35">
        <v>11.845150735294121</v>
      </c>
      <c r="M25" s="35">
        <v>5.0949230769230773</v>
      </c>
      <c r="N25" s="35">
        <v>8.9454918918918942</v>
      </c>
      <c r="O25" s="35">
        <v>7.9578188235294123</v>
      </c>
      <c r="P25" s="35">
        <v>8.9624454106280211</v>
      </c>
      <c r="Q25" s="35">
        <v>-13.458357142857142</v>
      </c>
      <c r="R25" s="35">
        <v>1.7606052631578948</v>
      </c>
      <c r="S25" s="35">
        <v>5.4820465116279076</v>
      </c>
      <c r="T25" s="35">
        <v>7.0135347222222233</v>
      </c>
      <c r="U25" s="35">
        <v>7.3185899159663865</v>
      </c>
      <c r="V25" s="35">
        <v>5.4097472602739698</v>
      </c>
      <c r="W25" s="35">
        <v>3.9848053571428572</v>
      </c>
      <c r="X25" s="35">
        <v>2.3368794520547942</v>
      </c>
      <c r="Y25" s="35">
        <v>23.873799999999999</v>
      </c>
      <c r="Z25" s="35">
        <v>9.6914285714285722</v>
      </c>
      <c r="AA25" s="35">
        <v>3.7884615384615383</v>
      </c>
      <c r="AB25" s="35">
        <v>-9.168333333333333</v>
      </c>
      <c r="AC25" s="35">
        <v>11.138888888888889</v>
      </c>
      <c r="AD25" s="35">
        <v>0.73997142857142806</v>
      </c>
      <c r="AE25" s="35">
        <v>-15.975999999999999</v>
      </c>
    </row>
    <row r="26" spans="1:31" ht="15" customHeight="1" x14ac:dyDescent="0.25">
      <c r="A26" s="154" t="s">
        <v>5592</v>
      </c>
      <c r="B26" s="10" t="s">
        <v>5577</v>
      </c>
      <c r="C26" s="9">
        <v>23</v>
      </c>
      <c r="D26" s="35">
        <v>9.4370370370370367</v>
      </c>
      <c r="E26" s="35">
        <v>10.237676767676772</v>
      </c>
      <c r="F26" s="35">
        <v>10.530096618357488</v>
      </c>
      <c r="G26" s="35">
        <v>10.490680851063823</v>
      </c>
      <c r="H26" s="35">
        <v>10.795550699300708</v>
      </c>
      <c r="I26" s="35">
        <v>11.25711627906977</v>
      </c>
      <c r="J26" s="35">
        <v>10.98508620689655</v>
      </c>
      <c r="K26" s="35">
        <v>11.952700000000007</v>
      </c>
      <c r="L26" s="35">
        <v>12.101360294117637</v>
      </c>
      <c r="M26" s="35">
        <v>11.776428571428571</v>
      </c>
      <c r="N26" s="35">
        <v>11.42</v>
      </c>
      <c r="O26" s="35">
        <v>12.482941176470588</v>
      </c>
      <c r="P26" s="35">
        <v>12.690434782608706</v>
      </c>
      <c r="Q26" s="35">
        <v>14.074285714285713</v>
      </c>
      <c r="R26" s="35">
        <v>12.921052631578949</v>
      </c>
      <c r="S26" s="35">
        <v>26.839767441860467</v>
      </c>
      <c r="T26" s="35">
        <v>14.61109589041096</v>
      </c>
      <c r="U26" s="35">
        <v>11.448166666666669</v>
      </c>
      <c r="V26" s="35">
        <v>12.325170068027212</v>
      </c>
      <c r="W26" s="35">
        <v>13.941160714285711</v>
      </c>
      <c r="X26" s="35">
        <v>19.459864864864869</v>
      </c>
      <c r="Y26" s="35">
        <v>7.23</v>
      </c>
      <c r="Z26" s="35">
        <v>22.932857142857141</v>
      </c>
      <c r="AA26" s="35">
        <v>10.920769230769231</v>
      </c>
      <c r="AB26" s="35">
        <v>13.168333333333335</v>
      </c>
      <c r="AC26" s="35">
        <v>19.812222222222221</v>
      </c>
      <c r="AD26" s="35">
        <v>17.143571428571427</v>
      </c>
      <c r="AE26" s="35">
        <v>21.003999999999998</v>
      </c>
    </row>
    <row r="27" spans="1:31" x14ac:dyDescent="0.25">
      <c r="A27" s="155"/>
      <c r="B27" s="10" t="s">
        <v>5578</v>
      </c>
      <c r="C27" s="9">
        <v>24</v>
      </c>
      <c r="D27" s="35">
        <v>16.606296296296293</v>
      </c>
      <c r="E27" s="35">
        <v>14.986734693877557</v>
      </c>
      <c r="F27" s="35">
        <v>14.553193717277479</v>
      </c>
      <c r="G27" s="35">
        <v>14.654672131147541</v>
      </c>
      <c r="H27" s="35">
        <v>15.843447782546489</v>
      </c>
      <c r="I27" s="35">
        <v>17.991545454545459</v>
      </c>
      <c r="J27" s="35">
        <v>17.080110497237566</v>
      </c>
      <c r="K27" s="35">
        <v>17.341428571428569</v>
      </c>
      <c r="L27" s="35">
        <v>19.118230088495583</v>
      </c>
      <c r="M27" s="35">
        <v>20.71</v>
      </c>
      <c r="N27" s="35">
        <v>18.059090909090909</v>
      </c>
      <c r="O27" s="35">
        <v>20.093749999999996</v>
      </c>
      <c r="P27" s="35">
        <v>21.885955056179764</v>
      </c>
      <c r="Q27" s="35">
        <v>194.76666666666668</v>
      </c>
      <c r="R27" s="35">
        <v>21.765000000000001</v>
      </c>
      <c r="S27" s="35">
        <v>84.001199999999983</v>
      </c>
      <c r="T27" s="35">
        <v>32.970999999999997</v>
      </c>
      <c r="U27" s="35">
        <v>16.654880952380957</v>
      </c>
      <c r="V27" s="35">
        <v>19.642395833333335</v>
      </c>
      <c r="W27" s="35">
        <v>25.105964912280697</v>
      </c>
      <c r="X27" s="35">
        <v>37.326578947368432</v>
      </c>
      <c r="Y27" s="35">
        <v>12.11</v>
      </c>
      <c r="Z27" s="35">
        <v>83.481666666666669</v>
      </c>
      <c r="AA27" s="35">
        <v>15.327999999999998</v>
      </c>
      <c r="AB27" s="35">
        <v>12.773333333333333</v>
      </c>
      <c r="AC27" s="35">
        <v>34.233333333333334</v>
      </c>
      <c r="AD27" s="35">
        <v>40.14</v>
      </c>
      <c r="AE27" s="35">
        <v>53.230000000000004</v>
      </c>
    </row>
    <row r="28" spans="1:31" x14ac:dyDescent="0.25">
      <c r="A28" s="155"/>
      <c r="B28" s="10" t="s">
        <v>5573</v>
      </c>
      <c r="C28" s="9">
        <v>25</v>
      </c>
      <c r="D28" s="35">
        <v>4.2699999999999996</v>
      </c>
      <c r="E28" s="35">
        <v>5.9844897959183676</v>
      </c>
      <c r="F28" s="35">
        <v>3.5336714975845425</v>
      </c>
      <c r="G28" s="35">
        <v>3.9011087420042641</v>
      </c>
      <c r="H28" s="35">
        <v>2.3197084805653714</v>
      </c>
      <c r="I28" s="35">
        <v>0.37677570093457946</v>
      </c>
      <c r="J28" s="35">
        <v>1.8426724137931032</v>
      </c>
      <c r="K28" s="35">
        <v>4.4131500000000026</v>
      </c>
      <c r="L28" s="35">
        <v>1.9194485294117649</v>
      </c>
      <c r="M28" s="35">
        <v>2.3371428571428559</v>
      </c>
      <c r="N28" s="35">
        <v>2.6956756756756759</v>
      </c>
      <c r="O28" s="35">
        <v>3.0585882352941187</v>
      </c>
      <c r="P28" s="35">
        <v>-0.20483091787439606</v>
      </c>
      <c r="Q28" s="35">
        <v>-8.2442857142857129</v>
      </c>
      <c r="R28" s="35">
        <v>-10.915263157894737</v>
      </c>
      <c r="S28" s="35">
        <v>-4.290465116279071</v>
      </c>
      <c r="T28" s="35">
        <v>-2.6901388888888897</v>
      </c>
      <c r="U28" s="35">
        <v>3.3906666666666654</v>
      </c>
      <c r="V28" s="35">
        <v>4.0049659863945566</v>
      </c>
      <c r="W28" s="35">
        <v>2.5819642857142853</v>
      </c>
      <c r="X28" s="35">
        <v>2.4281081081081082</v>
      </c>
      <c r="Y28" s="35">
        <v>-4.2699999999999996</v>
      </c>
      <c r="Z28" s="35">
        <v>6.2966666666666669</v>
      </c>
      <c r="AA28" s="35">
        <v>16.58230769230769</v>
      </c>
      <c r="AB28" s="35">
        <v>-3.1049999999999991</v>
      </c>
      <c r="AC28" s="35">
        <v>70.232222222222219</v>
      </c>
      <c r="AD28" s="35">
        <v>36.61785714285714</v>
      </c>
      <c r="AE28" s="35">
        <v>55.798000000000002</v>
      </c>
    </row>
    <row r="29" spans="1:31" x14ac:dyDescent="0.25">
      <c r="A29" s="155"/>
      <c r="B29" s="10" t="s">
        <v>5579</v>
      </c>
      <c r="C29" s="9">
        <v>26</v>
      </c>
      <c r="D29" s="35">
        <v>3.7511111111111117</v>
      </c>
      <c r="E29" s="35">
        <v>5.7926530612244918</v>
      </c>
      <c r="F29" s="35">
        <v>7.6473429951690832</v>
      </c>
      <c r="G29" s="35">
        <v>7.6774468085106378</v>
      </c>
      <c r="H29" s="35">
        <v>6.5226855123674872</v>
      </c>
      <c r="I29" s="35">
        <v>5.2492990654205638</v>
      </c>
      <c r="J29" s="35">
        <v>6.2058620689655131</v>
      </c>
      <c r="K29" s="35">
        <v>6.0570499999999967</v>
      </c>
      <c r="L29" s="35">
        <v>5.2395588235294071</v>
      </c>
      <c r="M29" s="35">
        <v>2.0399999999999996</v>
      </c>
      <c r="N29" s="35">
        <v>6.1008108108108114</v>
      </c>
      <c r="O29" s="35">
        <v>3.6440000000000006</v>
      </c>
      <c r="P29" s="35">
        <v>4.1504830917874393</v>
      </c>
      <c r="Q29" s="35">
        <v>6.9014285714285721</v>
      </c>
      <c r="R29" s="35">
        <v>0.66249999999999998</v>
      </c>
      <c r="S29" s="35">
        <v>5.2551162790697674</v>
      </c>
      <c r="T29" s="35">
        <v>4.3091780821917798</v>
      </c>
      <c r="U29" s="35">
        <v>4.2280833333333332</v>
      </c>
      <c r="V29" s="35">
        <v>3.6836054421768685</v>
      </c>
      <c r="W29" s="35">
        <v>3.506160714285715</v>
      </c>
      <c r="X29" s="35">
        <v>1.1063513513513512</v>
      </c>
      <c r="Y29" s="35">
        <v>7.11</v>
      </c>
      <c r="Z29" s="35">
        <v>11.814285714285715</v>
      </c>
      <c r="AA29" s="35">
        <v>10.265384615384617</v>
      </c>
      <c r="AB29" s="35">
        <v>4.9433333333333342</v>
      </c>
      <c r="AC29" s="35">
        <v>15.292222222222222</v>
      </c>
      <c r="AD29" s="35">
        <v>16.831428571428571</v>
      </c>
      <c r="AE29" s="35">
        <v>-12.842000000000002</v>
      </c>
    </row>
    <row r="30" spans="1:31" x14ac:dyDescent="0.25">
      <c r="A30" s="155"/>
      <c r="B30" s="10" t="s">
        <v>5534</v>
      </c>
      <c r="C30" s="9">
        <v>27</v>
      </c>
      <c r="D30" s="35">
        <v>6.4131385659808791</v>
      </c>
      <c r="E30" s="35">
        <v>6.4067948754300375</v>
      </c>
      <c r="F30" s="35">
        <v>4.9175322436473641</v>
      </c>
      <c r="G30" s="35">
        <v>5.0126928931568333</v>
      </c>
      <c r="H30" s="35" t="e">
        <v>#VALUE!</v>
      </c>
      <c r="I30" s="35" t="e">
        <v>#VALUE!</v>
      </c>
      <c r="J30" s="35">
        <v>3.5247764018848891</v>
      </c>
      <c r="K30" s="35">
        <v>2.9866299529156963</v>
      </c>
      <c r="L30" s="35">
        <v>3.1357123950283068</v>
      </c>
      <c r="M30" s="35">
        <v>8.3420247363817097</v>
      </c>
      <c r="N30" s="35">
        <v>4.0633529848289305</v>
      </c>
      <c r="O30" s="35">
        <v>4.0288326899396427</v>
      </c>
      <c r="P30" s="35">
        <v>3.0833369561364772</v>
      </c>
      <c r="Q30" s="35">
        <v>0.10198127518946631</v>
      </c>
      <c r="R30" s="35">
        <v>4.5855213576813654</v>
      </c>
      <c r="S30" s="35">
        <v>2.0246497232515175</v>
      </c>
      <c r="T30" s="35">
        <v>3.2314973004877476</v>
      </c>
      <c r="U30" s="35">
        <v>4.6953365405157887</v>
      </c>
      <c r="V30" s="35">
        <v>3.8562432717766146</v>
      </c>
      <c r="W30" s="35">
        <v>3.9246899410150609</v>
      </c>
      <c r="X30" s="35">
        <v>4.3492156612161565</v>
      </c>
      <c r="Y30" s="35">
        <v>4.0140023337222868</v>
      </c>
      <c r="Z30" s="35">
        <v>1.8835941699250296</v>
      </c>
      <c r="AA30" s="35">
        <v>7.1635234750120755</v>
      </c>
      <c r="AB30" s="35">
        <v>3.9337058911763161</v>
      </c>
      <c r="AC30" s="35">
        <v>0.94411341458188858</v>
      </c>
      <c r="AD30" s="35">
        <v>1.3350332812000458</v>
      </c>
      <c r="AE30" s="35">
        <v>5.5721393034825872E-2</v>
      </c>
    </row>
    <row r="31" spans="1:31" ht="15.75" thickBot="1" x14ac:dyDescent="0.3">
      <c r="A31" s="156"/>
      <c r="B31" s="12" t="s">
        <v>5535</v>
      </c>
      <c r="C31" s="9">
        <v>28</v>
      </c>
      <c r="D31" s="35">
        <v>4.8438242598562304</v>
      </c>
      <c r="E31" s="35">
        <v>4.5566765261922235</v>
      </c>
      <c r="F31" s="35">
        <v>3.9030833753515188</v>
      </c>
      <c r="G31" s="35">
        <v>3.7248479943529791</v>
      </c>
      <c r="H31" s="35" t="e">
        <v>#VALUE!</v>
      </c>
      <c r="I31" s="35" t="e">
        <v>#VALUE!</v>
      </c>
      <c r="J31" s="35">
        <v>3.5114532041542668</v>
      </c>
      <c r="K31" s="35">
        <v>3.0809662814483887</v>
      </c>
      <c r="L31" s="35">
        <v>3.187268128142962</v>
      </c>
      <c r="M31" s="35">
        <v>7.0040228743158179</v>
      </c>
      <c r="N31" s="35">
        <v>3.6523430854579022</v>
      </c>
      <c r="O31" s="35">
        <v>3.5377737068742583</v>
      </c>
      <c r="P31" s="35">
        <v>3.4888705701086398</v>
      </c>
      <c r="Q31" s="35">
        <v>0.42646587615732556</v>
      </c>
      <c r="R31" s="35">
        <v>3.9788667342574033</v>
      </c>
      <c r="S31" s="35">
        <v>2.9785289246186717</v>
      </c>
      <c r="T31" s="35">
        <v>2.9462621331069299</v>
      </c>
      <c r="U31" s="35">
        <v>3.6942315358946334</v>
      </c>
      <c r="V31" s="35">
        <v>3.0701997906458929</v>
      </c>
      <c r="W31" s="35">
        <v>3.2795926391874572</v>
      </c>
      <c r="X31" s="35">
        <v>3.9834463860776523</v>
      </c>
      <c r="Y31" s="35">
        <v>4.0140023337222868</v>
      </c>
      <c r="Z31" s="35">
        <v>0.96912696477920635</v>
      </c>
      <c r="AA31" s="35">
        <v>6.6117255536368624</v>
      </c>
      <c r="AB31" s="35">
        <v>1.4760371660309211</v>
      </c>
      <c r="AC31" s="35">
        <v>0.93209393791501738</v>
      </c>
      <c r="AD31" s="35">
        <v>1.3350332812000458</v>
      </c>
      <c r="AE31" s="35">
        <v>3.1840796019900496E-2</v>
      </c>
    </row>
    <row r="32" spans="1:31" x14ac:dyDescent="0.25">
      <c r="A32" s="36"/>
    </row>
  </sheetData>
  <protectedRanges>
    <protectedRange algorithmName="SHA-512" hashValue="qAKvrMaBhOwlgk5a2ZZM6+N9OhJh9rnXrD/PHHCajcS/O+96wDBXgxqAlrvS1WiqI/0jvEiojalRb/0JAC3tvQ==" saltValue="VLWCMgZSYNkDPYxwQ9q5QA==" spinCount="100000" sqref="B8:B12" name="Range1"/>
    <protectedRange algorithmName="SHA-512" hashValue="qAKvrMaBhOwlgk5a2ZZM6+N9OhJh9rnXrD/PHHCajcS/O+96wDBXgxqAlrvS1WiqI/0jvEiojalRb/0JAC3tvQ==" saltValue="VLWCMgZSYNkDPYxwQ9q5QA==" spinCount="100000" sqref="B19:B21 B23:B25" name="Range1_1"/>
    <protectedRange algorithmName="SHA-512" hashValue="qAKvrMaBhOwlgk5a2ZZM6+N9OhJh9rnXrD/PHHCajcS/O+96wDBXgxqAlrvS1WiqI/0jvEiojalRb/0JAC3tvQ==" saltValue="VLWCMgZSYNkDPYxwQ9q5QA==" spinCount="100000" sqref="B28:B30" name="Range1_2"/>
  </protectedRanges>
  <mergeCells count="4">
    <mergeCell ref="A8:A12"/>
    <mergeCell ref="A13:A18"/>
    <mergeCell ref="A19:A25"/>
    <mergeCell ref="A26:A31"/>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A51"/>
  <sheetViews>
    <sheetView zoomScaleNormal="100" workbookViewId="0">
      <pane xSplit="3" ySplit="5" topLeftCell="D6" activePane="bottomRight" state="frozen"/>
      <selection activeCell="F10" sqref="F10"/>
      <selection pane="topRight" activeCell="F10" sqref="F10"/>
      <selection pane="bottomLeft" activeCell="F10" sqref="F10"/>
      <selection pane="bottomRight" activeCell="F10" sqref="F10"/>
    </sheetView>
  </sheetViews>
  <sheetFormatPr defaultRowHeight="15" x14ac:dyDescent="0.25"/>
  <cols>
    <col min="2" max="2" width="36.5703125" bestFit="1" customWidth="1"/>
    <col min="3" max="3" width="6.5703125" customWidth="1"/>
    <col min="4" max="4" width="25.85546875" bestFit="1" customWidth="1"/>
    <col min="5" max="5" width="23.7109375" bestFit="1" customWidth="1"/>
    <col min="6" max="6" width="24.7109375" bestFit="1" customWidth="1"/>
    <col min="7" max="7" width="26" bestFit="1" customWidth="1"/>
    <col min="8" max="8" width="26.7109375" bestFit="1" customWidth="1"/>
    <col min="9" max="9" width="26.140625" bestFit="1" customWidth="1"/>
    <col min="10" max="10" width="28.7109375" bestFit="1" customWidth="1"/>
    <col min="11" max="11" width="26.5703125" bestFit="1" customWidth="1"/>
    <col min="12" max="12" width="24.140625" bestFit="1" customWidth="1"/>
    <col min="13" max="13" width="24.85546875" bestFit="1" customWidth="1"/>
    <col min="14" max="14" width="24" bestFit="1" customWidth="1"/>
    <col min="15" max="15" width="23" bestFit="1" customWidth="1"/>
    <col min="16" max="16" width="24" bestFit="1" customWidth="1"/>
    <col min="17" max="17" width="24.5703125" bestFit="1" customWidth="1"/>
    <col min="18" max="18" width="22.28515625" bestFit="1" customWidth="1"/>
    <col min="19" max="19" width="24" bestFit="1" customWidth="1"/>
    <col min="20" max="20" width="26.28515625" bestFit="1" customWidth="1"/>
    <col min="21" max="21" width="26.42578125" bestFit="1" customWidth="1"/>
    <col min="22" max="22" width="23.5703125" bestFit="1" customWidth="1"/>
    <col min="23" max="23" width="26.42578125" bestFit="1" customWidth="1"/>
    <col min="24" max="24" width="31.140625" bestFit="1" customWidth="1"/>
    <col min="25" max="25" width="26.140625" bestFit="1" customWidth="1"/>
    <col min="26" max="26" width="27.85546875" bestFit="1" customWidth="1"/>
    <col min="27" max="27" width="27.5703125" bestFit="1" customWidth="1"/>
    <col min="28" max="28" width="27.85546875" bestFit="1" customWidth="1"/>
    <col min="29" max="29" width="25.7109375" bestFit="1" customWidth="1"/>
    <col min="30" max="30" width="26" bestFit="1" customWidth="1"/>
    <col min="31" max="31" width="26.42578125" bestFit="1" customWidth="1"/>
    <col min="32" max="32" width="24.7109375" bestFit="1" customWidth="1"/>
    <col min="33" max="33" width="32.42578125" bestFit="1" customWidth="1"/>
    <col min="34" max="34" width="28.28515625" bestFit="1" customWidth="1"/>
    <col min="35" max="35" width="29.140625" bestFit="1" customWidth="1"/>
    <col min="36" max="36" width="26.5703125" bestFit="1" customWidth="1"/>
    <col min="37" max="37" width="31.140625" bestFit="1" customWidth="1"/>
    <col min="38" max="38" width="30" bestFit="1" customWidth="1"/>
    <col min="39" max="39" width="22.28515625" bestFit="1" customWidth="1"/>
    <col min="40" max="40" width="27.140625" bestFit="1" customWidth="1"/>
    <col min="41" max="41" width="24.5703125" bestFit="1" customWidth="1"/>
    <col min="42" max="42" width="30" bestFit="1" customWidth="1"/>
    <col min="43" max="43" width="29.7109375" bestFit="1" customWidth="1"/>
    <col min="44" max="44" width="31.140625" bestFit="1" customWidth="1"/>
    <col min="45" max="45" width="30" bestFit="1" customWidth="1"/>
    <col min="46" max="46" width="27.7109375" bestFit="1" customWidth="1"/>
    <col min="47" max="47" width="23" bestFit="1" customWidth="1"/>
    <col min="48" max="48" width="22.140625" bestFit="1" customWidth="1"/>
    <col min="49" max="49" width="26" bestFit="1" customWidth="1"/>
    <col min="50" max="50" width="24.85546875" bestFit="1" customWidth="1"/>
    <col min="51" max="51" width="28.7109375" bestFit="1" customWidth="1"/>
    <col min="52" max="52" width="30.140625" bestFit="1" customWidth="1"/>
    <col min="53" max="53" width="27.140625" bestFit="1" customWidth="1"/>
    <col min="54" max="54" width="26.5703125" bestFit="1" customWidth="1"/>
  </cols>
  <sheetData>
    <row r="1" spans="1:53" x14ac:dyDescent="0.25">
      <c r="A1" t="s">
        <v>5585</v>
      </c>
    </row>
    <row r="2" spans="1:53" x14ac:dyDescent="0.25">
      <c r="A2" t="s">
        <v>5587</v>
      </c>
    </row>
    <row r="3" spans="1:53" x14ac:dyDescent="0.25">
      <c r="D3" t="s">
        <v>5427</v>
      </c>
      <c r="E3" t="s">
        <v>5428</v>
      </c>
      <c r="F3" t="s">
        <v>5429</v>
      </c>
      <c r="G3" t="s">
        <v>5430</v>
      </c>
      <c r="H3" t="s">
        <v>5431</v>
      </c>
      <c r="I3" t="s">
        <v>5432</v>
      </c>
      <c r="J3" t="s">
        <v>5433</v>
      </c>
      <c r="K3" t="s">
        <v>4737</v>
      </c>
      <c r="L3" t="s">
        <v>5434</v>
      </c>
      <c r="M3" t="s">
        <v>5435</v>
      </c>
      <c r="N3" t="s">
        <v>5436</v>
      </c>
      <c r="O3" t="s">
        <v>5437</v>
      </c>
      <c r="P3" t="s">
        <v>5438</v>
      </c>
      <c r="Q3" t="s">
        <v>4942</v>
      </c>
      <c r="R3" t="s">
        <v>5439</v>
      </c>
      <c r="S3" t="s">
        <v>5440</v>
      </c>
      <c r="T3" t="s">
        <v>2795</v>
      </c>
      <c r="U3" t="s">
        <v>4323</v>
      </c>
      <c r="V3" t="s">
        <v>5441</v>
      </c>
      <c r="W3" t="s">
        <v>5442</v>
      </c>
      <c r="X3" t="s">
        <v>5443</v>
      </c>
      <c r="Y3" t="s">
        <v>5444</v>
      </c>
      <c r="Z3" t="s">
        <v>5445</v>
      </c>
      <c r="AA3" t="s">
        <v>5446</v>
      </c>
      <c r="AB3" t="s">
        <v>5447</v>
      </c>
      <c r="AC3" t="s">
        <v>5448</v>
      </c>
      <c r="AD3" t="s">
        <v>5449</v>
      </c>
      <c r="AE3" t="s">
        <v>3287</v>
      </c>
      <c r="AF3" t="s">
        <v>5450</v>
      </c>
      <c r="AG3" t="s">
        <v>5451</v>
      </c>
      <c r="AH3" t="s">
        <v>5452</v>
      </c>
      <c r="AI3" t="s">
        <v>4669</v>
      </c>
      <c r="AJ3" t="s">
        <v>5453</v>
      </c>
      <c r="AK3" t="s">
        <v>5454</v>
      </c>
      <c r="AL3" t="s">
        <v>5455</v>
      </c>
      <c r="AM3" t="s">
        <v>5456</v>
      </c>
      <c r="AN3" t="s">
        <v>5395</v>
      </c>
      <c r="AO3" t="s">
        <v>5457</v>
      </c>
      <c r="AP3" t="s">
        <v>5458</v>
      </c>
      <c r="AQ3" t="s">
        <v>5459</v>
      </c>
      <c r="AR3" t="s">
        <v>5460</v>
      </c>
      <c r="AS3" t="s">
        <v>5461</v>
      </c>
      <c r="AT3" t="s">
        <v>5462</v>
      </c>
      <c r="AU3" t="s">
        <v>5463</v>
      </c>
      <c r="AV3" t="s">
        <v>3662</v>
      </c>
      <c r="AW3" t="s">
        <v>3625</v>
      </c>
      <c r="AX3" t="s">
        <v>3085</v>
      </c>
      <c r="AY3" t="s">
        <v>5464</v>
      </c>
      <c r="AZ3" t="s">
        <v>5465</v>
      </c>
      <c r="BA3" t="s">
        <v>3283</v>
      </c>
    </row>
    <row r="4" spans="1:53" ht="15.75" thickBot="1" x14ac:dyDescent="0.3">
      <c r="C4" s="9"/>
      <c r="D4">
        <v>1</v>
      </c>
      <c r="E4">
        <v>2</v>
      </c>
      <c r="F4">
        <v>3</v>
      </c>
      <c r="G4">
        <v>4</v>
      </c>
      <c r="H4">
        <v>5</v>
      </c>
      <c r="I4">
        <v>6</v>
      </c>
      <c r="J4">
        <v>7</v>
      </c>
      <c r="K4">
        <v>8</v>
      </c>
      <c r="L4">
        <v>9</v>
      </c>
      <c r="M4">
        <v>10</v>
      </c>
      <c r="N4">
        <v>11</v>
      </c>
      <c r="O4">
        <v>12</v>
      </c>
      <c r="P4">
        <v>13</v>
      </c>
      <c r="Q4">
        <v>14</v>
      </c>
      <c r="R4">
        <v>15</v>
      </c>
      <c r="S4">
        <v>16</v>
      </c>
      <c r="T4">
        <v>17</v>
      </c>
      <c r="U4">
        <v>18</v>
      </c>
      <c r="V4">
        <v>19</v>
      </c>
      <c r="W4">
        <v>20</v>
      </c>
      <c r="X4">
        <v>21</v>
      </c>
      <c r="Y4">
        <v>22</v>
      </c>
      <c r="Z4">
        <v>23</v>
      </c>
      <c r="AA4">
        <v>24</v>
      </c>
      <c r="AB4">
        <v>25</v>
      </c>
      <c r="AC4">
        <v>26</v>
      </c>
      <c r="AD4">
        <v>27</v>
      </c>
      <c r="AE4">
        <v>28</v>
      </c>
      <c r="AF4">
        <v>29</v>
      </c>
      <c r="AG4">
        <v>30</v>
      </c>
      <c r="AH4">
        <v>31</v>
      </c>
      <c r="AI4">
        <v>32</v>
      </c>
      <c r="AJ4">
        <v>33</v>
      </c>
      <c r="AK4">
        <v>34</v>
      </c>
      <c r="AL4">
        <v>35</v>
      </c>
      <c r="AM4">
        <v>36</v>
      </c>
      <c r="AN4">
        <v>37</v>
      </c>
      <c r="AO4">
        <v>38</v>
      </c>
      <c r="AP4">
        <v>39</v>
      </c>
      <c r="AQ4">
        <v>40</v>
      </c>
      <c r="AR4">
        <v>41</v>
      </c>
      <c r="AS4">
        <v>42</v>
      </c>
      <c r="AT4">
        <v>43</v>
      </c>
      <c r="AU4">
        <v>44</v>
      </c>
      <c r="AV4">
        <v>45</v>
      </c>
      <c r="AW4">
        <v>46</v>
      </c>
      <c r="AX4">
        <v>47</v>
      </c>
      <c r="AY4">
        <v>48</v>
      </c>
      <c r="AZ4">
        <v>49</v>
      </c>
      <c r="BA4">
        <v>50</v>
      </c>
    </row>
    <row r="5" spans="1:53" ht="15.75" thickBot="1" x14ac:dyDescent="0.3">
      <c r="C5" s="9">
        <v>1</v>
      </c>
      <c r="D5" s="16" t="s">
        <v>5427</v>
      </c>
      <c r="E5" s="17" t="s">
        <v>5428</v>
      </c>
      <c r="F5" s="17" t="s">
        <v>5429</v>
      </c>
      <c r="G5" s="17" t="s">
        <v>5430</v>
      </c>
      <c r="H5" s="17" t="s">
        <v>5431</v>
      </c>
      <c r="I5" s="17" t="s">
        <v>5432</v>
      </c>
      <c r="J5" s="17" t="s">
        <v>5433</v>
      </c>
      <c r="K5" s="17" t="s">
        <v>4737</v>
      </c>
      <c r="L5" s="17" t="s">
        <v>5434</v>
      </c>
      <c r="M5" s="17" t="s">
        <v>5435</v>
      </c>
      <c r="N5" s="17" t="s">
        <v>5436</v>
      </c>
      <c r="O5" s="17" t="s">
        <v>5437</v>
      </c>
      <c r="P5" s="17" t="s">
        <v>5438</v>
      </c>
      <c r="Q5" s="17" t="s">
        <v>4942</v>
      </c>
      <c r="R5" s="17" t="s">
        <v>5439</v>
      </c>
      <c r="S5" s="17" t="s">
        <v>5440</v>
      </c>
      <c r="T5" s="17" t="s">
        <v>2795</v>
      </c>
      <c r="U5" s="17" t="s">
        <v>4323</v>
      </c>
      <c r="V5" s="17" t="s">
        <v>5441</v>
      </c>
      <c r="W5" s="17" t="s">
        <v>5442</v>
      </c>
      <c r="X5" s="17" t="s">
        <v>5443</v>
      </c>
      <c r="Y5" s="17" t="s">
        <v>5444</v>
      </c>
      <c r="Z5" s="17" t="s">
        <v>5445</v>
      </c>
      <c r="AA5" s="17" t="s">
        <v>5446</v>
      </c>
      <c r="AB5" s="17" t="s">
        <v>5447</v>
      </c>
      <c r="AC5" s="17" t="s">
        <v>5448</v>
      </c>
      <c r="AD5" s="17" t="s">
        <v>5449</v>
      </c>
      <c r="AE5" s="17" t="s">
        <v>3287</v>
      </c>
      <c r="AF5" s="17" t="s">
        <v>5450</v>
      </c>
      <c r="AG5" s="17" t="s">
        <v>5451</v>
      </c>
      <c r="AH5" s="17" t="s">
        <v>5452</v>
      </c>
      <c r="AI5" s="17" t="s">
        <v>4669</v>
      </c>
      <c r="AJ5" s="17" t="s">
        <v>5453</v>
      </c>
      <c r="AK5" s="17" t="s">
        <v>5454</v>
      </c>
      <c r="AL5" s="17" t="s">
        <v>5455</v>
      </c>
      <c r="AM5" s="17" t="s">
        <v>5456</v>
      </c>
      <c r="AN5" s="17" t="s">
        <v>5395</v>
      </c>
      <c r="AO5" s="17" t="s">
        <v>5457</v>
      </c>
      <c r="AP5" s="17" t="s">
        <v>5458</v>
      </c>
      <c r="AQ5" s="17" t="s">
        <v>5459</v>
      </c>
      <c r="AR5" s="17" t="s">
        <v>5460</v>
      </c>
      <c r="AS5" s="17" t="s">
        <v>5461</v>
      </c>
      <c r="AT5" s="17" t="s">
        <v>5462</v>
      </c>
      <c r="AU5" s="17" t="s">
        <v>5463</v>
      </c>
      <c r="AV5" s="17" t="s">
        <v>3662</v>
      </c>
      <c r="AW5" s="17" t="s">
        <v>3625</v>
      </c>
      <c r="AX5" s="17" t="s">
        <v>3085</v>
      </c>
      <c r="AY5" s="17" t="s">
        <v>5464</v>
      </c>
      <c r="AZ5" s="17" t="s">
        <v>5465</v>
      </c>
      <c r="BA5" s="18" t="s">
        <v>3283</v>
      </c>
    </row>
    <row r="6" spans="1:53" ht="18.75" x14ac:dyDescent="0.3">
      <c r="C6" s="9">
        <v>2</v>
      </c>
      <c r="AA6" s="24"/>
    </row>
    <row r="7" spans="1:53" ht="18.75" x14ac:dyDescent="0.3">
      <c r="C7" s="9">
        <v>3</v>
      </c>
      <c r="AA7" s="24"/>
    </row>
    <row r="8" spans="1:53" ht="15.75" thickBot="1" x14ac:dyDescent="0.3">
      <c r="B8" t="s">
        <v>5604</v>
      </c>
      <c r="C8" s="9">
        <v>4</v>
      </c>
      <c r="D8">
        <v>94</v>
      </c>
      <c r="E8">
        <v>5</v>
      </c>
      <c r="F8">
        <v>14</v>
      </c>
      <c r="G8">
        <v>77</v>
      </c>
      <c r="H8">
        <v>123</v>
      </c>
      <c r="I8">
        <v>67</v>
      </c>
      <c r="J8">
        <v>27</v>
      </c>
      <c r="K8">
        <v>23</v>
      </c>
      <c r="L8">
        <v>88</v>
      </c>
      <c r="M8">
        <v>136</v>
      </c>
      <c r="N8">
        <v>4</v>
      </c>
      <c r="O8">
        <v>10</v>
      </c>
      <c r="P8">
        <v>336</v>
      </c>
      <c r="Q8">
        <v>92</v>
      </c>
      <c r="R8">
        <v>233</v>
      </c>
      <c r="S8">
        <v>194</v>
      </c>
      <c r="T8">
        <v>120</v>
      </c>
      <c r="U8">
        <v>108</v>
      </c>
      <c r="V8">
        <v>22</v>
      </c>
      <c r="W8">
        <v>29</v>
      </c>
      <c r="X8">
        <v>100</v>
      </c>
      <c r="Y8">
        <v>76</v>
      </c>
      <c r="Z8">
        <v>235</v>
      </c>
      <c r="AA8">
        <v>58</v>
      </c>
      <c r="AB8">
        <v>205</v>
      </c>
      <c r="AC8">
        <v>36</v>
      </c>
      <c r="AD8">
        <v>146</v>
      </c>
      <c r="AE8">
        <v>17</v>
      </c>
      <c r="AF8">
        <v>17</v>
      </c>
      <c r="AG8">
        <v>49</v>
      </c>
      <c r="AH8">
        <v>29</v>
      </c>
      <c r="AI8">
        <v>118</v>
      </c>
      <c r="AJ8">
        <v>38</v>
      </c>
      <c r="AK8">
        <v>62</v>
      </c>
      <c r="AL8">
        <v>164</v>
      </c>
      <c r="AM8">
        <v>173</v>
      </c>
      <c r="AN8">
        <v>15</v>
      </c>
      <c r="AO8">
        <v>122</v>
      </c>
      <c r="AP8">
        <v>7</v>
      </c>
      <c r="AQ8">
        <v>43</v>
      </c>
      <c r="AR8">
        <v>56</v>
      </c>
      <c r="AS8">
        <v>117</v>
      </c>
      <c r="AT8">
        <v>363</v>
      </c>
      <c r="AU8">
        <v>41</v>
      </c>
      <c r="AV8">
        <v>12</v>
      </c>
      <c r="AW8">
        <v>56</v>
      </c>
      <c r="AX8">
        <v>34</v>
      </c>
      <c r="AY8">
        <v>44</v>
      </c>
      <c r="AZ8">
        <v>157</v>
      </c>
      <c r="BA8">
        <v>26</v>
      </c>
    </row>
    <row r="9" spans="1:53" ht="15.75" thickBot="1" x14ac:dyDescent="0.3">
      <c r="A9" s="153" t="s">
        <v>2789</v>
      </c>
      <c r="B9" s="10" t="s">
        <v>5541</v>
      </c>
      <c r="C9" s="11">
        <v>5</v>
      </c>
      <c r="D9" s="2">
        <v>224289667</v>
      </c>
      <c r="E9" s="2">
        <v>10179198</v>
      </c>
      <c r="F9" s="2">
        <v>196939007</v>
      </c>
      <c r="G9" s="2">
        <v>177800285</v>
      </c>
      <c r="H9" s="2">
        <v>480720211</v>
      </c>
      <c r="I9" s="2">
        <v>79740992</v>
      </c>
      <c r="J9" s="2">
        <v>122658758</v>
      </c>
      <c r="K9" s="2">
        <v>571181524</v>
      </c>
      <c r="L9" s="2">
        <v>332780040</v>
      </c>
      <c r="M9" s="2">
        <v>151923998</v>
      </c>
      <c r="N9" s="2">
        <v>17748768</v>
      </c>
      <c r="O9" s="2">
        <v>11417271</v>
      </c>
      <c r="P9" s="2">
        <v>578245663</v>
      </c>
      <c r="Q9" s="2">
        <v>214843889</v>
      </c>
      <c r="R9" s="2">
        <v>120024424</v>
      </c>
      <c r="S9" s="2">
        <v>90628534</v>
      </c>
      <c r="T9" s="2">
        <v>81436785</v>
      </c>
      <c r="U9" s="2">
        <v>79296644</v>
      </c>
      <c r="V9" s="2">
        <v>46030037</v>
      </c>
      <c r="W9" s="2">
        <v>47747242</v>
      </c>
      <c r="X9" s="2">
        <v>212760166</v>
      </c>
      <c r="Y9" s="2">
        <v>68398750</v>
      </c>
      <c r="Z9" s="2">
        <v>109115889</v>
      </c>
      <c r="AA9" s="2">
        <v>174001837</v>
      </c>
      <c r="AB9" s="2">
        <v>288252737</v>
      </c>
      <c r="AC9" s="2">
        <v>75895215</v>
      </c>
      <c r="AD9" s="2">
        <v>110359629</v>
      </c>
      <c r="AE9" s="2">
        <v>46200428</v>
      </c>
      <c r="AF9" s="2">
        <v>16641021</v>
      </c>
      <c r="AG9" s="2">
        <v>205030471</v>
      </c>
      <c r="AH9" s="2">
        <v>15936519</v>
      </c>
      <c r="AI9" s="2">
        <v>3498</v>
      </c>
      <c r="AJ9" s="2">
        <v>67345190</v>
      </c>
      <c r="AK9" s="2">
        <v>61727313</v>
      </c>
      <c r="AL9" s="2">
        <v>1413293755</v>
      </c>
      <c r="AM9" s="2">
        <v>199356833</v>
      </c>
      <c r="AN9" s="2">
        <v>62935728</v>
      </c>
      <c r="AO9" s="2">
        <v>883766290</v>
      </c>
      <c r="AP9" s="2">
        <v>234671064</v>
      </c>
      <c r="AQ9" s="2">
        <v>61818062</v>
      </c>
      <c r="AR9" s="2">
        <v>53953529</v>
      </c>
      <c r="AS9" s="2">
        <v>239045845</v>
      </c>
      <c r="AT9" s="2">
        <v>848271879</v>
      </c>
      <c r="AU9" s="2">
        <v>1127006128</v>
      </c>
      <c r="AV9" s="2">
        <v>8519326</v>
      </c>
      <c r="AW9" s="2">
        <v>799937999</v>
      </c>
      <c r="AX9" s="2">
        <v>99708071</v>
      </c>
      <c r="AY9" s="2">
        <v>50568056</v>
      </c>
      <c r="AZ9" s="2">
        <v>161590211</v>
      </c>
      <c r="BA9" s="2">
        <v>10489022</v>
      </c>
    </row>
    <row r="10" spans="1:53" ht="15.75" thickBot="1" x14ac:dyDescent="0.3">
      <c r="A10" s="153"/>
      <c r="B10" s="10" t="s">
        <v>5544</v>
      </c>
      <c r="C10" s="9">
        <v>6</v>
      </c>
      <c r="D10" s="2">
        <v>200764836</v>
      </c>
      <c r="E10" s="2">
        <v>9698589</v>
      </c>
      <c r="F10" s="2">
        <v>181868271</v>
      </c>
      <c r="G10" s="2">
        <v>162802092</v>
      </c>
      <c r="H10" s="2">
        <v>450253798</v>
      </c>
      <c r="I10" s="2">
        <v>75425879</v>
      </c>
      <c r="J10" s="2">
        <v>113067396</v>
      </c>
      <c r="K10" s="2">
        <v>522621937</v>
      </c>
      <c r="L10" s="2">
        <v>314873101</v>
      </c>
      <c r="M10" s="2">
        <v>141657277</v>
      </c>
      <c r="N10" s="2">
        <v>16348367</v>
      </c>
      <c r="O10" s="2">
        <v>10882680</v>
      </c>
      <c r="P10" s="2">
        <v>532141884</v>
      </c>
      <c r="Q10" s="2">
        <v>197429524</v>
      </c>
      <c r="R10" s="2">
        <v>113417385</v>
      </c>
      <c r="S10" s="2">
        <v>85200330</v>
      </c>
      <c r="T10" s="2">
        <v>76726102</v>
      </c>
      <c r="U10" s="2">
        <v>74794896</v>
      </c>
      <c r="V10" s="2">
        <v>43095902</v>
      </c>
      <c r="W10" s="2">
        <v>45456880</v>
      </c>
      <c r="X10" s="2">
        <v>198998032</v>
      </c>
      <c r="Y10" s="2">
        <v>63946650</v>
      </c>
      <c r="Z10" s="2">
        <v>104924667</v>
      </c>
      <c r="AA10" s="2">
        <v>158250279</v>
      </c>
      <c r="AB10" s="2">
        <v>270602457</v>
      </c>
      <c r="AC10" s="2">
        <v>69296556</v>
      </c>
      <c r="AD10" s="2">
        <v>104358834</v>
      </c>
      <c r="AE10" s="2">
        <v>43271549</v>
      </c>
      <c r="AF10" s="2">
        <v>15871271</v>
      </c>
      <c r="AG10" s="2">
        <v>190976746</v>
      </c>
      <c r="AH10" s="2">
        <v>15125023</v>
      </c>
      <c r="AI10" s="2">
        <v>797275744</v>
      </c>
      <c r="AJ10" s="2">
        <v>63804505</v>
      </c>
      <c r="AK10" s="2">
        <v>58438431</v>
      </c>
      <c r="AL10" s="2">
        <v>1283196757</v>
      </c>
      <c r="AM10" s="2">
        <v>185153791</v>
      </c>
      <c r="AN10" s="2">
        <v>57503362</v>
      </c>
      <c r="AO10" s="2">
        <v>809837516</v>
      </c>
      <c r="AP10" s="2">
        <v>208840346</v>
      </c>
      <c r="AQ10" s="2">
        <v>57661487</v>
      </c>
      <c r="AR10" s="2">
        <v>50500638</v>
      </c>
      <c r="AS10" s="2">
        <v>221269002</v>
      </c>
      <c r="AT10" s="2">
        <v>801488895</v>
      </c>
      <c r="AU10" s="2">
        <v>1099468401</v>
      </c>
      <c r="AV10" s="2">
        <v>7970364</v>
      </c>
      <c r="AW10" s="2">
        <v>731032376</v>
      </c>
      <c r="AX10" s="2">
        <v>93326901</v>
      </c>
      <c r="AY10" s="2">
        <v>45590827</v>
      </c>
      <c r="AZ10" s="2">
        <v>150822388</v>
      </c>
      <c r="BA10" s="2">
        <v>10022660</v>
      </c>
    </row>
    <row r="11" spans="1:53" ht="15.75" thickBot="1" x14ac:dyDescent="0.3">
      <c r="A11" s="153"/>
      <c r="B11" s="10" t="s">
        <v>5545</v>
      </c>
      <c r="C11" s="11">
        <v>7</v>
      </c>
      <c r="D11" s="2">
        <v>141342093</v>
      </c>
      <c r="E11" s="2">
        <v>5917029</v>
      </c>
      <c r="F11" s="2">
        <v>106015855</v>
      </c>
      <c r="G11" s="2">
        <v>126653139</v>
      </c>
      <c r="H11" s="2">
        <v>327987374</v>
      </c>
      <c r="I11" s="2">
        <v>52627970</v>
      </c>
      <c r="J11" s="2">
        <v>84800537</v>
      </c>
      <c r="K11" s="2">
        <v>284105119</v>
      </c>
      <c r="L11" s="2">
        <v>236171139</v>
      </c>
      <c r="M11" s="2">
        <v>108970482</v>
      </c>
      <c r="N11" s="2">
        <v>12390526</v>
      </c>
      <c r="O11" s="2">
        <v>6852599</v>
      </c>
      <c r="P11" s="2">
        <v>363214810</v>
      </c>
      <c r="Q11" s="2">
        <v>151476645</v>
      </c>
      <c r="R11" s="2">
        <v>86757774</v>
      </c>
      <c r="S11" s="2">
        <v>60960834</v>
      </c>
      <c r="T11" s="2">
        <v>57888205</v>
      </c>
      <c r="U11" s="2">
        <v>55480112</v>
      </c>
      <c r="V11" s="2">
        <v>35351735</v>
      </c>
      <c r="W11" s="2">
        <v>34916111</v>
      </c>
      <c r="X11" s="2">
        <v>162819237</v>
      </c>
      <c r="Y11" s="2">
        <v>51200820</v>
      </c>
      <c r="Z11" s="2">
        <v>61880380</v>
      </c>
      <c r="AA11" s="2">
        <v>119730725</v>
      </c>
      <c r="AB11" s="2">
        <v>186874621</v>
      </c>
      <c r="AC11" s="2">
        <v>48279473</v>
      </c>
      <c r="AD11" s="2">
        <v>79777730</v>
      </c>
      <c r="AE11" s="2">
        <v>20639652</v>
      </c>
      <c r="AF11" s="2">
        <v>13380744</v>
      </c>
      <c r="AG11" s="2">
        <v>154042969</v>
      </c>
      <c r="AH11" s="2">
        <v>8709957</v>
      </c>
      <c r="AI11" s="2">
        <v>548557375</v>
      </c>
      <c r="AJ11" s="2">
        <v>47018414</v>
      </c>
      <c r="AK11" s="2">
        <v>46296938</v>
      </c>
      <c r="AL11" s="2">
        <v>853053505</v>
      </c>
      <c r="AM11" s="2">
        <v>133071724</v>
      </c>
      <c r="AN11" s="2">
        <v>43509441</v>
      </c>
      <c r="AO11" s="2">
        <v>568050329</v>
      </c>
      <c r="AP11" s="2">
        <v>154538362</v>
      </c>
      <c r="AQ11" s="2">
        <v>41835331</v>
      </c>
      <c r="AR11" s="2">
        <v>39091813</v>
      </c>
      <c r="AS11" s="2">
        <v>174226256</v>
      </c>
      <c r="AT11" s="2">
        <v>407385760</v>
      </c>
      <c r="AU11" s="2">
        <v>759819040</v>
      </c>
      <c r="AV11" s="2">
        <v>6141590</v>
      </c>
      <c r="AW11" s="2">
        <v>557217854</v>
      </c>
      <c r="AX11" s="2">
        <v>72805607</v>
      </c>
      <c r="AY11" s="2">
        <v>34869951</v>
      </c>
      <c r="AZ11" s="2">
        <v>118455434</v>
      </c>
      <c r="BA11" s="2">
        <v>5947339</v>
      </c>
    </row>
    <row r="12" spans="1:53" ht="15.75" thickBot="1" x14ac:dyDescent="0.3">
      <c r="A12" s="153"/>
      <c r="B12" s="10" t="s">
        <v>6</v>
      </c>
      <c r="C12" s="9">
        <v>8</v>
      </c>
      <c r="D12" s="2">
        <v>44592860</v>
      </c>
      <c r="E12" s="2">
        <v>3167365</v>
      </c>
      <c r="F12" s="2">
        <v>67926804</v>
      </c>
      <c r="G12" s="2">
        <v>28207776</v>
      </c>
      <c r="H12" s="2">
        <v>80406633</v>
      </c>
      <c r="I12" s="2">
        <v>19446186</v>
      </c>
      <c r="J12" s="2">
        <v>21903439</v>
      </c>
      <c r="K12" s="2">
        <v>166726751</v>
      </c>
      <c r="L12" s="2">
        <v>61614216</v>
      </c>
      <c r="M12" s="2">
        <v>22708542</v>
      </c>
      <c r="N12" s="2">
        <v>3252314</v>
      </c>
      <c r="O12" s="2">
        <v>2642017</v>
      </c>
      <c r="P12" s="2">
        <v>121607226</v>
      </c>
      <c r="Q12" s="2">
        <v>38246056</v>
      </c>
      <c r="R12" s="2">
        <v>22845628</v>
      </c>
      <c r="S12" s="2">
        <v>19966342</v>
      </c>
      <c r="T12" s="2">
        <v>14638931</v>
      </c>
      <c r="U12" s="2">
        <v>14360563</v>
      </c>
      <c r="V12" s="2">
        <v>6510903</v>
      </c>
      <c r="W12" s="2">
        <v>7204161</v>
      </c>
      <c r="X12" s="2">
        <v>26865985</v>
      </c>
      <c r="Y12" s="2">
        <v>8497802</v>
      </c>
      <c r="Z12" s="2">
        <v>35576614</v>
      </c>
      <c r="AA12" s="2">
        <v>33029111</v>
      </c>
      <c r="AB12" s="2">
        <v>59874814</v>
      </c>
      <c r="AC12" s="2">
        <v>18238318</v>
      </c>
      <c r="AD12" s="2">
        <v>20560851</v>
      </c>
      <c r="AE12" s="2">
        <v>17624517</v>
      </c>
      <c r="AF12" s="2">
        <v>1758583</v>
      </c>
      <c r="AG12" s="2">
        <v>25658065</v>
      </c>
      <c r="AH12" s="2">
        <v>4894522</v>
      </c>
      <c r="AI12" s="2">
        <v>0</v>
      </c>
      <c r="AJ12" s="2">
        <v>13215679</v>
      </c>
      <c r="AK12" s="2">
        <v>9272045</v>
      </c>
      <c r="AL12" s="2">
        <v>316962455</v>
      </c>
      <c r="AM12" s="2">
        <v>35746289</v>
      </c>
      <c r="AN12" s="2">
        <v>10231571</v>
      </c>
      <c r="AO12" s="2">
        <v>182500491</v>
      </c>
      <c r="AP12" s="2">
        <v>43950868</v>
      </c>
      <c r="AQ12" s="2">
        <v>12362622</v>
      </c>
      <c r="AR12" s="2">
        <v>9180668</v>
      </c>
      <c r="AS12" s="2">
        <v>33724689</v>
      </c>
      <c r="AT12" s="2">
        <v>316012197</v>
      </c>
      <c r="AU12" s="2">
        <v>162704744</v>
      </c>
      <c r="AV12" s="2">
        <v>1540710</v>
      </c>
      <c r="AW12" s="2">
        <v>107985968</v>
      </c>
      <c r="AX12" s="2">
        <v>16022951</v>
      </c>
      <c r="AY12" s="2">
        <v>8694403</v>
      </c>
      <c r="AZ12" s="2">
        <v>26534268</v>
      </c>
      <c r="BA12" s="2">
        <v>3364314</v>
      </c>
    </row>
    <row r="13" spans="1:53" ht="15.75" thickBot="1" x14ac:dyDescent="0.3">
      <c r="A13" s="153"/>
      <c r="B13" s="10" t="s">
        <v>5550</v>
      </c>
      <c r="C13" s="11">
        <v>9</v>
      </c>
      <c r="D13" s="2">
        <v>12659395</v>
      </c>
      <c r="E13" s="2">
        <v>599287</v>
      </c>
      <c r="F13" s="2">
        <v>4325169</v>
      </c>
      <c r="G13" s="2">
        <v>6163138</v>
      </c>
      <c r="H13" s="2">
        <v>37446172</v>
      </c>
      <c r="I13" s="2">
        <v>2611797</v>
      </c>
      <c r="J13" s="2">
        <v>4704863</v>
      </c>
      <c r="K13" s="2">
        <v>66406422</v>
      </c>
      <c r="L13" s="2">
        <v>14911612</v>
      </c>
      <c r="M13" s="2">
        <v>8855920</v>
      </c>
      <c r="N13" s="2">
        <v>510359</v>
      </c>
      <c r="O13" s="2">
        <v>1236848</v>
      </c>
      <c r="P13" s="2">
        <v>44536061</v>
      </c>
      <c r="Q13" s="2">
        <v>5466999</v>
      </c>
      <c r="R13" s="2">
        <v>2980277</v>
      </c>
      <c r="S13" s="2">
        <v>3345903</v>
      </c>
      <c r="T13" s="2">
        <v>3527405</v>
      </c>
      <c r="U13" s="2">
        <v>4449061</v>
      </c>
      <c r="V13" s="2">
        <v>865827</v>
      </c>
      <c r="W13" s="2">
        <v>3050489</v>
      </c>
      <c r="X13" s="2">
        <v>7300500</v>
      </c>
      <c r="Y13" s="2">
        <v>3915136</v>
      </c>
      <c r="Z13" s="2">
        <v>6801723</v>
      </c>
      <c r="AA13" s="2">
        <v>4694244</v>
      </c>
      <c r="AB13" s="2">
        <v>20544206</v>
      </c>
      <c r="AC13" s="2">
        <v>2021048</v>
      </c>
      <c r="AD13" s="2">
        <v>3270603</v>
      </c>
      <c r="AE13" s="2">
        <v>4892101</v>
      </c>
      <c r="AF13" s="2">
        <v>659726</v>
      </c>
      <c r="AG13" s="2">
        <v>10178851</v>
      </c>
      <c r="AH13" s="2">
        <v>1201996</v>
      </c>
      <c r="AI13" s="2">
        <v>97833036</v>
      </c>
      <c r="AJ13" s="2">
        <v>3318452</v>
      </c>
      <c r="AK13" s="2">
        <v>2587134</v>
      </c>
      <c r="AL13" s="2">
        <v>90724316</v>
      </c>
      <c r="AM13" s="2">
        <v>8451637</v>
      </c>
      <c r="AN13" s="2">
        <v>3627717</v>
      </c>
      <c r="AO13" s="2">
        <v>43613272</v>
      </c>
      <c r="AP13" s="2">
        <v>7975574</v>
      </c>
      <c r="AQ13" s="2">
        <v>2762298</v>
      </c>
      <c r="AR13" s="2">
        <v>1983572</v>
      </c>
      <c r="AS13" s="2">
        <v>9300286</v>
      </c>
      <c r="AT13" s="2">
        <v>62816730</v>
      </c>
      <c r="AU13" s="2">
        <v>130214696</v>
      </c>
      <c r="AV13" s="2">
        <v>216870</v>
      </c>
      <c r="AW13" s="2">
        <v>60372486</v>
      </c>
      <c r="AX13" s="2">
        <v>3684438</v>
      </c>
      <c r="AY13" s="2">
        <v>1745866</v>
      </c>
      <c r="AZ13" s="2">
        <v>4551557</v>
      </c>
      <c r="BA13" s="2">
        <v>578337</v>
      </c>
    </row>
    <row r="14" spans="1:53" ht="19.5" customHeight="1" x14ac:dyDescent="0.25">
      <c r="A14" s="154" t="s">
        <v>5566</v>
      </c>
      <c r="B14" s="19" t="s">
        <v>88</v>
      </c>
      <c r="C14" s="9">
        <v>10</v>
      </c>
      <c r="D14" s="2">
        <v>3662519</v>
      </c>
      <c r="E14" s="2">
        <v>310672</v>
      </c>
      <c r="F14" s="2">
        <v>2115002</v>
      </c>
      <c r="G14" s="2">
        <v>11492850</v>
      </c>
      <c r="H14" s="2">
        <v>8539613</v>
      </c>
      <c r="I14" s="2">
        <v>2995863</v>
      </c>
      <c r="J14" s="2">
        <v>1242121</v>
      </c>
      <c r="K14" s="2">
        <v>211270</v>
      </c>
      <c r="L14" s="2">
        <v>3580578</v>
      </c>
      <c r="M14" s="2">
        <v>2091070</v>
      </c>
      <c r="N14" s="2">
        <v>160771</v>
      </c>
      <c r="O14" s="2">
        <v>616521</v>
      </c>
      <c r="P14" s="2">
        <v>11447162</v>
      </c>
      <c r="Q14" s="2">
        <v>9566854</v>
      </c>
      <c r="R14" s="2">
        <v>9247128</v>
      </c>
      <c r="S14" s="2">
        <v>5309276</v>
      </c>
      <c r="T14" s="2">
        <v>4161854</v>
      </c>
      <c r="U14" s="2">
        <v>2985830</v>
      </c>
      <c r="V14" s="2">
        <v>584583</v>
      </c>
      <c r="W14" s="2">
        <v>412723</v>
      </c>
      <c r="X14" s="2">
        <v>2028874</v>
      </c>
      <c r="Y14" s="2">
        <v>2511165</v>
      </c>
      <c r="Z14" s="2">
        <v>3654606</v>
      </c>
      <c r="AA14" s="2">
        <v>4153660</v>
      </c>
      <c r="AB14" s="2">
        <v>11275525</v>
      </c>
      <c r="AC14" s="2">
        <v>2615398</v>
      </c>
      <c r="AD14" s="2">
        <v>4068025</v>
      </c>
      <c r="AE14" s="2">
        <v>85302</v>
      </c>
      <c r="AF14" s="2">
        <v>203172</v>
      </c>
      <c r="AG14" s="2">
        <v>2102066</v>
      </c>
      <c r="AH14" s="2">
        <v>1166498</v>
      </c>
      <c r="AI14" s="2">
        <v>0</v>
      </c>
      <c r="AJ14" s="2">
        <v>1392323</v>
      </c>
      <c r="AK14" s="2">
        <v>2684095</v>
      </c>
      <c r="AL14" s="2">
        <v>18289313</v>
      </c>
      <c r="AM14" s="2">
        <v>5031390</v>
      </c>
      <c r="AN14" s="2">
        <v>1143916</v>
      </c>
      <c r="AO14" s="2">
        <v>8253583</v>
      </c>
      <c r="AP14" s="2">
        <v>96141</v>
      </c>
      <c r="AQ14" s="2">
        <v>1622594</v>
      </c>
      <c r="AR14" s="2">
        <v>1759143</v>
      </c>
      <c r="AS14" s="2">
        <v>7283188</v>
      </c>
      <c r="AT14" s="2">
        <v>24145836</v>
      </c>
      <c r="AU14" s="2">
        <v>3818748</v>
      </c>
      <c r="AV14" s="2">
        <v>321593</v>
      </c>
      <c r="AW14" s="2">
        <v>4926739</v>
      </c>
      <c r="AX14" s="2">
        <v>1966849</v>
      </c>
      <c r="AY14" s="2">
        <v>1992293</v>
      </c>
      <c r="AZ14" s="2">
        <v>6212090</v>
      </c>
      <c r="BA14" s="2">
        <v>1010703</v>
      </c>
    </row>
    <row r="15" spans="1:53" ht="18.75" customHeight="1" x14ac:dyDescent="0.25">
      <c r="A15" s="155"/>
      <c r="B15" s="32" t="s">
        <v>2793</v>
      </c>
      <c r="C15" s="11">
        <v>11</v>
      </c>
      <c r="D15" s="2">
        <v>25446396</v>
      </c>
      <c r="E15" s="2">
        <v>373611</v>
      </c>
      <c r="F15" s="2">
        <v>29912086</v>
      </c>
      <c r="G15" s="2">
        <v>5713011</v>
      </c>
      <c r="H15" s="2">
        <v>22056498</v>
      </c>
      <c r="I15" s="2">
        <v>5175319</v>
      </c>
      <c r="J15" s="2">
        <v>9234762</v>
      </c>
      <c r="K15" s="2">
        <v>6892486</v>
      </c>
      <c r="L15" s="2">
        <v>14507510</v>
      </c>
      <c r="M15" s="2">
        <v>9193327</v>
      </c>
      <c r="N15" s="2">
        <v>1250277</v>
      </c>
      <c r="O15" s="2">
        <v>835336</v>
      </c>
      <c r="P15" s="2">
        <v>22599937</v>
      </c>
      <c r="Q15" s="2">
        <v>9434739</v>
      </c>
      <c r="R15" s="2">
        <v>3492672</v>
      </c>
      <c r="S15" s="2">
        <v>4960256</v>
      </c>
      <c r="T15" s="2">
        <v>3059776</v>
      </c>
      <c r="U15" s="2">
        <v>4019902</v>
      </c>
      <c r="V15" s="2">
        <v>3239754</v>
      </c>
      <c r="W15" s="2">
        <v>1998156</v>
      </c>
      <c r="X15" s="2">
        <v>9287793</v>
      </c>
      <c r="Y15" s="2">
        <v>1075072</v>
      </c>
      <c r="Z15" s="2">
        <v>8173490</v>
      </c>
      <c r="AA15" s="2">
        <v>11315847</v>
      </c>
      <c r="AB15" s="2">
        <v>10635013</v>
      </c>
      <c r="AC15" s="2">
        <v>6117043</v>
      </c>
      <c r="AD15" s="2">
        <v>1609159</v>
      </c>
      <c r="AE15" s="2">
        <v>937049</v>
      </c>
      <c r="AF15" s="2">
        <v>771947</v>
      </c>
      <c r="AG15" s="2">
        <v>10421551</v>
      </c>
      <c r="AH15" s="2">
        <v>1068991</v>
      </c>
      <c r="AI15" s="2">
        <v>36871430</v>
      </c>
      <c r="AJ15" s="2">
        <v>4192986</v>
      </c>
      <c r="AK15" s="2">
        <v>2009254</v>
      </c>
      <c r="AL15" s="2">
        <v>143366893</v>
      </c>
      <c r="AM15" s="2">
        <v>14744569</v>
      </c>
      <c r="AN15" s="2">
        <v>3319227</v>
      </c>
      <c r="AO15" s="2">
        <v>71941767</v>
      </c>
      <c r="AP15" s="2">
        <v>24029390</v>
      </c>
      <c r="AQ15" s="2">
        <v>2776215</v>
      </c>
      <c r="AR15" s="2">
        <v>3382032</v>
      </c>
      <c r="AS15" s="2">
        <v>7393088</v>
      </c>
      <c r="AT15" s="2">
        <v>117794387</v>
      </c>
      <c r="AU15" s="2">
        <v>47688576</v>
      </c>
      <c r="AV15" s="2">
        <v>547687</v>
      </c>
      <c r="AW15" s="2">
        <v>49498668</v>
      </c>
      <c r="AX15" s="2">
        <v>4561260</v>
      </c>
      <c r="AY15" s="2">
        <v>2680305</v>
      </c>
      <c r="AZ15" s="2">
        <v>5124455</v>
      </c>
      <c r="BA15" s="2">
        <v>789267</v>
      </c>
    </row>
    <row r="16" spans="1:53" x14ac:dyDescent="0.25">
      <c r="A16" s="155"/>
      <c r="B16" s="32" t="s">
        <v>5467</v>
      </c>
      <c r="C16" s="9">
        <v>12</v>
      </c>
      <c r="D16" s="2">
        <v>2346735</v>
      </c>
      <c r="E16" s="2">
        <v>73651</v>
      </c>
      <c r="F16" s="2">
        <v>10349476</v>
      </c>
      <c r="G16" s="2">
        <v>2794937</v>
      </c>
      <c r="H16" s="2">
        <v>8091864</v>
      </c>
      <c r="I16" s="2">
        <v>850508</v>
      </c>
      <c r="J16" s="2">
        <v>8731606</v>
      </c>
      <c r="K16" s="2">
        <v>44771587</v>
      </c>
      <c r="L16" s="2">
        <v>8941539</v>
      </c>
      <c r="M16" s="2">
        <v>2542749</v>
      </c>
      <c r="N16" s="2">
        <v>369007</v>
      </c>
      <c r="O16" s="2">
        <v>75642</v>
      </c>
      <c r="P16" s="2">
        <v>14172458</v>
      </c>
      <c r="Q16" s="2">
        <v>4840715</v>
      </c>
      <c r="R16" s="2">
        <v>695621</v>
      </c>
      <c r="S16" s="2">
        <v>985984</v>
      </c>
      <c r="T16" s="2">
        <v>1016046</v>
      </c>
      <c r="U16" s="2">
        <v>1170781</v>
      </c>
      <c r="V16" s="2">
        <v>581826</v>
      </c>
      <c r="W16" s="2">
        <v>692930</v>
      </c>
      <c r="X16" s="2">
        <v>3417666</v>
      </c>
      <c r="Y16" s="2">
        <v>418994</v>
      </c>
      <c r="Z16" s="2">
        <v>2042044</v>
      </c>
      <c r="AA16" s="2">
        <v>3818032</v>
      </c>
      <c r="AB16" s="2">
        <v>4272572</v>
      </c>
      <c r="AC16" s="2">
        <v>2434267</v>
      </c>
      <c r="AD16" s="2">
        <v>2740577</v>
      </c>
      <c r="AE16" s="2">
        <v>561049</v>
      </c>
      <c r="AF16" s="2">
        <v>76544</v>
      </c>
      <c r="AG16" s="2">
        <v>1678030</v>
      </c>
      <c r="AH16" s="2">
        <v>520683</v>
      </c>
      <c r="AI16" s="2">
        <v>16998700</v>
      </c>
      <c r="AJ16" s="2">
        <v>1960249</v>
      </c>
      <c r="AK16" s="2">
        <v>686944</v>
      </c>
      <c r="AL16" s="2">
        <v>32092542</v>
      </c>
      <c r="AM16" s="2">
        <v>3274639</v>
      </c>
      <c r="AN16" s="2">
        <v>1967524</v>
      </c>
      <c r="AO16" s="2">
        <v>10349254</v>
      </c>
      <c r="AP16" s="2">
        <v>3015984</v>
      </c>
      <c r="AQ16" s="2">
        <v>1735952</v>
      </c>
      <c r="AR16" s="2">
        <v>1096738</v>
      </c>
      <c r="AS16" s="2">
        <v>4021570</v>
      </c>
      <c r="AT16" s="2">
        <v>57730430</v>
      </c>
      <c r="AU16" s="2">
        <v>12856641</v>
      </c>
      <c r="AV16" s="2">
        <v>43963</v>
      </c>
      <c r="AW16" s="2">
        <v>5479877</v>
      </c>
      <c r="AX16" s="2">
        <v>2517939</v>
      </c>
      <c r="AY16" s="2">
        <v>536724</v>
      </c>
      <c r="AZ16" s="2">
        <v>3041889</v>
      </c>
      <c r="BA16" s="2">
        <v>219546</v>
      </c>
    </row>
    <row r="17" spans="1:53" x14ac:dyDescent="0.25">
      <c r="A17" s="155"/>
      <c r="B17" s="32" t="s">
        <v>5466</v>
      </c>
      <c r="C17" s="11">
        <v>13</v>
      </c>
      <c r="D17" s="2">
        <v>2571501</v>
      </c>
      <c r="E17" s="2">
        <v>201566</v>
      </c>
      <c r="F17" s="2">
        <v>10065534</v>
      </c>
      <c r="G17" s="2">
        <v>3579458</v>
      </c>
      <c r="H17" s="2">
        <v>8608175</v>
      </c>
      <c r="I17" s="2">
        <v>4321128</v>
      </c>
      <c r="J17" s="2">
        <v>1211151</v>
      </c>
      <c r="K17" s="2">
        <v>24779471</v>
      </c>
      <c r="L17" s="2">
        <v>23201656</v>
      </c>
      <c r="M17" s="2">
        <v>1855383</v>
      </c>
      <c r="N17" s="2">
        <v>903989</v>
      </c>
      <c r="O17" s="2">
        <v>350328</v>
      </c>
      <c r="P17" s="2">
        <v>23734344</v>
      </c>
      <c r="Q17" s="2">
        <v>7317927</v>
      </c>
      <c r="R17" s="2">
        <v>2459756</v>
      </c>
      <c r="S17" s="2">
        <v>3077039</v>
      </c>
      <c r="T17" s="2">
        <v>1987958</v>
      </c>
      <c r="U17" s="2">
        <v>2252340</v>
      </c>
      <c r="V17" s="2">
        <v>741659</v>
      </c>
      <c r="W17" s="2">
        <v>1278983</v>
      </c>
      <c r="X17" s="2">
        <v>3653618</v>
      </c>
      <c r="Y17" s="2">
        <v>784808</v>
      </c>
      <c r="Z17" s="2">
        <v>12966848</v>
      </c>
      <c r="AA17" s="2">
        <v>4560479</v>
      </c>
      <c r="AB17" s="2">
        <v>10697491</v>
      </c>
      <c r="AC17" s="2">
        <v>2346721</v>
      </c>
      <c r="AD17" s="2">
        <v>3505060</v>
      </c>
      <c r="AE17" s="2">
        <v>473726</v>
      </c>
      <c r="AF17" s="2">
        <v>98070</v>
      </c>
      <c r="AG17" s="2">
        <v>5425211</v>
      </c>
      <c r="AH17" s="2">
        <v>952779</v>
      </c>
      <c r="AI17" s="2">
        <v>25969013</v>
      </c>
      <c r="AJ17" s="2">
        <v>1885690</v>
      </c>
      <c r="AK17" s="2">
        <v>1665178</v>
      </c>
      <c r="AL17" s="2">
        <v>38058639</v>
      </c>
      <c r="AM17" s="2">
        <v>6666759</v>
      </c>
      <c r="AN17" s="2">
        <v>1105900</v>
      </c>
      <c r="AO17" s="2">
        <v>22712048</v>
      </c>
      <c r="AP17" s="2">
        <v>9552434</v>
      </c>
      <c r="AQ17" s="2">
        <v>2706025</v>
      </c>
      <c r="AR17" s="2">
        <v>1054110</v>
      </c>
      <c r="AS17" s="2">
        <v>5070011</v>
      </c>
      <c r="AT17" s="2">
        <v>65388923</v>
      </c>
      <c r="AU17" s="2">
        <v>20048955</v>
      </c>
      <c r="AV17" s="2">
        <v>111629</v>
      </c>
      <c r="AW17" s="2">
        <v>25037590</v>
      </c>
      <c r="AX17" s="2">
        <v>3196458</v>
      </c>
      <c r="AY17" s="2">
        <v>2024066</v>
      </c>
      <c r="AZ17" s="2">
        <v>8043760</v>
      </c>
      <c r="BA17" s="2">
        <v>660018</v>
      </c>
    </row>
    <row r="18" spans="1:53" x14ac:dyDescent="0.25">
      <c r="A18" s="155"/>
      <c r="B18" s="19" t="s">
        <v>5663</v>
      </c>
      <c r="C18" s="9">
        <v>14</v>
      </c>
      <c r="D18" s="2">
        <v>302730</v>
      </c>
      <c r="E18" s="2">
        <v>38097</v>
      </c>
      <c r="F18" s="2">
        <v>17188</v>
      </c>
      <c r="G18" s="2">
        <v>533255</v>
      </c>
      <c r="H18" s="2">
        <v>1094025</v>
      </c>
      <c r="I18" s="2">
        <v>2128499</v>
      </c>
      <c r="J18" s="2">
        <v>15576</v>
      </c>
      <c r="K18" s="2">
        <v>0</v>
      </c>
      <c r="L18" s="2">
        <v>654169</v>
      </c>
      <c r="M18" s="2">
        <v>227242</v>
      </c>
      <c r="N18" s="2">
        <v>0</v>
      </c>
      <c r="O18" s="2">
        <v>179243</v>
      </c>
      <c r="P18" s="2">
        <v>1317250</v>
      </c>
      <c r="Q18" s="2">
        <v>1310514</v>
      </c>
      <c r="R18" s="2">
        <v>63612</v>
      </c>
      <c r="S18" s="2">
        <v>115279</v>
      </c>
      <c r="T18" s="2">
        <v>210597</v>
      </c>
      <c r="U18" s="2">
        <v>497502</v>
      </c>
      <c r="V18" s="2">
        <v>37589</v>
      </c>
      <c r="W18" s="2">
        <v>301982</v>
      </c>
      <c r="X18" s="2">
        <v>1247035</v>
      </c>
      <c r="Y18" s="2">
        <v>105429</v>
      </c>
      <c r="Z18" s="2">
        <v>33065</v>
      </c>
      <c r="AA18" s="2">
        <v>386597</v>
      </c>
      <c r="AB18" s="2">
        <v>669869</v>
      </c>
      <c r="AC18" s="2">
        <v>447667</v>
      </c>
      <c r="AD18" s="2">
        <v>246726</v>
      </c>
      <c r="AE18" s="2">
        <v>1780</v>
      </c>
      <c r="AF18" s="2">
        <v>64483</v>
      </c>
      <c r="AG18" s="2">
        <v>497862</v>
      </c>
      <c r="AH18" s="2">
        <v>216635</v>
      </c>
      <c r="AI18" s="2">
        <v>664250</v>
      </c>
      <c r="AJ18" s="2">
        <v>44421</v>
      </c>
      <c r="AK18" s="2">
        <v>51401</v>
      </c>
      <c r="AL18" s="2">
        <v>575284</v>
      </c>
      <c r="AM18" s="2">
        <v>57657</v>
      </c>
      <c r="AN18" s="2">
        <v>0</v>
      </c>
      <c r="AO18" s="2">
        <v>5532905</v>
      </c>
      <c r="AP18" s="2">
        <v>0</v>
      </c>
      <c r="AQ18" s="2">
        <v>518849</v>
      </c>
      <c r="AR18" s="2">
        <v>18478</v>
      </c>
      <c r="AS18" s="2">
        <v>1628975</v>
      </c>
      <c r="AT18" s="2">
        <v>1305713</v>
      </c>
      <c r="AU18" s="2">
        <v>150498</v>
      </c>
      <c r="AV18" s="2">
        <v>51127</v>
      </c>
      <c r="AW18" s="2">
        <v>195119</v>
      </c>
      <c r="AX18" s="2">
        <v>1209454</v>
      </c>
      <c r="AY18" s="2">
        <v>91993</v>
      </c>
      <c r="AZ18" s="2">
        <v>369126</v>
      </c>
      <c r="BA18" s="2">
        <v>69899</v>
      </c>
    </row>
    <row r="19" spans="1:53" ht="15.75" thickBot="1" x14ac:dyDescent="0.3">
      <c r="A19" s="156"/>
      <c r="B19" s="19" t="s">
        <v>5605</v>
      </c>
      <c r="C19" s="11">
        <v>15</v>
      </c>
      <c r="D19" s="2">
        <v>1997365</v>
      </c>
      <c r="E19" s="2">
        <v>781520</v>
      </c>
      <c r="F19" s="2">
        <v>42249</v>
      </c>
      <c r="G19" s="2">
        <v>1300596</v>
      </c>
      <c r="H19" s="2">
        <v>4108243</v>
      </c>
      <c r="I19" s="2">
        <v>1531135</v>
      </c>
      <c r="J19" s="2">
        <v>691401</v>
      </c>
      <c r="K19" s="2">
        <v>882019</v>
      </c>
      <c r="L19" s="2">
        <v>2463856</v>
      </c>
      <c r="M19" s="2">
        <v>1602418</v>
      </c>
      <c r="N19" s="2">
        <v>55959</v>
      </c>
      <c r="O19" s="2">
        <v>214858</v>
      </c>
      <c r="P19" s="2">
        <v>6713269</v>
      </c>
      <c r="Q19" s="2">
        <v>3478301</v>
      </c>
      <c r="R19" s="2">
        <v>2498272</v>
      </c>
      <c r="S19" s="2">
        <v>2286894</v>
      </c>
      <c r="T19" s="2">
        <v>2177425</v>
      </c>
      <c r="U19" s="2">
        <v>1311620</v>
      </c>
      <c r="V19" s="2">
        <v>697336</v>
      </c>
      <c r="W19" s="2">
        <v>830167</v>
      </c>
      <c r="X19" s="2">
        <v>2599650</v>
      </c>
      <c r="Y19" s="2">
        <v>1690708</v>
      </c>
      <c r="Z19" s="2">
        <v>2073659</v>
      </c>
      <c r="AA19" s="2">
        <v>2435842</v>
      </c>
      <c r="AB19" s="2">
        <v>2857520</v>
      </c>
      <c r="AC19" s="2">
        <v>744718</v>
      </c>
      <c r="AD19" s="2">
        <v>1405134</v>
      </c>
      <c r="AE19" s="2">
        <v>93652</v>
      </c>
      <c r="AF19" s="2">
        <v>206261</v>
      </c>
      <c r="AG19" s="2">
        <v>1627427</v>
      </c>
      <c r="AH19" s="2">
        <v>256546</v>
      </c>
      <c r="AI19" s="2">
        <v>5637363</v>
      </c>
      <c r="AJ19" s="2">
        <v>1368237</v>
      </c>
      <c r="AK19" s="2">
        <v>598194</v>
      </c>
      <c r="AL19" s="2">
        <v>7529711</v>
      </c>
      <c r="AM19" s="2">
        <v>1525951</v>
      </c>
      <c r="AN19" s="2">
        <v>1522118</v>
      </c>
      <c r="AO19" s="2">
        <v>3747364</v>
      </c>
      <c r="AP19" s="2">
        <v>96729</v>
      </c>
      <c r="AQ19" s="2">
        <v>1252498</v>
      </c>
      <c r="AR19" s="2">
        <v>611645</v>
      </c>
      <c r="AS19" s="2">
        <v>3343063</v>
      </c>
      <c r="AT19" s="2">
        <v>4655855</v>
      </c>
      <c r="AU19" s="2">
        <v>1517200</v>
      </c>
      <c r="AV19" s="2">
        <v>229459</v>
      </c>
      <c r="AW19" s="2">
        <v>2910440</v>
      </c>
      <c r="AX19" s="2">
        <v>604822</v>
      </c>
      <c r="AY19" s="2">
        <v>790023</v>
      </c>
      <c r="AZ19" s="2">
        <v>1673314</v>
      </c>
      <c r="BA19" s="2">
        <v>321766</v>
      </c>
    </row>
    <row r="20" spans="1:53" ht="18.75" customHeight="1" x14ac:dyDescent="0.25">
      <c r="A20" s="154" t="s">
        <v>5567</v>
      </c>
      <c r="B20" s="32" t="s">
        <v>5556</v>
      </c>
      <c r="C20" s="9">
        <v>16</v>
      </c>
      <c r="D20" s="3">
        <v>2.9795348837209303</v>
      </c>
      <c r="E20" s="3">
        <v>3.056</v>
      </c>
      <c r="F20" s="3">
        <v>3.5123076923076928</v>
      </c>
      <c r="G20" s="3">
        <v>3.2218309859154926</v>
      </c>
      <c r="H20" s="3">
        <v>3.359306930693069</v>
      </c>
      <c r="I20" s="3">
        <v>2.8915517241379307</v>
      </c>
      <c r="J20" s="3">
        <v>3.0167999999999999</v>
      </c>
      <c r="K20" s="3">
        <v>3.5750000000000006</v>
      </c>
      <c r="L20" s="3">
        <v>3.4051282051282046</v>
      </c>
      <c r="M20" s="3">
        <v>3.1369672131147546</v>
      </c>
      <c r="N20" s="3">
        <v>3.3899999999999997</v>
      </c>
      <c r="O20" s="3">
        <v>2.5439999999999996</v>
      </c>
      <c r="P20" s="3">
        <v>2.9459999999999993</v>
      </c>
      <c r="Q20" s="3">
        <v>2.8666666666666667</v>
      </c>
      <c r="R20" s="3">
        <v>2.9330952380952389</v>
      </c>
      <c r="S20" s="3">
        <v>2.9471098265895956</v>
      </c>
      <c r="T20" s="3">
        <v>2.7646788990825684</v>
      </c>
      <c r="U20" s="3">
        <v>3.0204123711340203</v>
      </c>
      <c r="V20" s="3">
        <v>2.7124999999999999</v>
      </c>
      <c r="W20" s="3">
        <v>2.8992592592592588</v>
      </c>
      <c r="X20" s="3">
        <v>3.1235955056179803</v>
      </c>
      <c r="Y20" s="3">
        <v>2.8546376811594207</v>
      </c>
      <c r="Z20" s="3">
        <v>2.7567942583732039</v>
      </c>
      <c r="AA20" s="3">
        <v>3.0784905660377357</v>
      </c>
      <c r="AB20" s="3">
        <v>2.9252197802197784</v>
      </c>
      <c r="AC20" s="3">
        <v>2.7549999999999994</v>
      </c>
      <c r="AD20" s="3">
        <v>3.2428906250000002</v>
      </c>
      <c r="AE20" s="3">
        <v>3.0131250000000005</v>
      </c>
      <c r="AF20" s="3">
        <v>3.0717647058823538</v>
      </c>
      <c r="AG20" s="3">
        <v>3.2824999999999993</v>
      </c>
      <c r="AH20" s="3">
        <v>3.2466666666666675</v>
      </c>
      <c r="AI20" s="3">
        <v>3.2191089108910886</v>
      </c>
      <c r="AJ20" s="3">
        <v>3.3244117647058822</v>
      </c>
      <c r="AK20" s="3">
        <v>3.1287272727272737</v>
      </c>
      <c r="AL20" s="3">
        <v>2.877241379310346</v>
      </c>
      <c r="AM20" s="3">
        <v>3.3486754966887409</v>
      </c>
      <c r="AN20" s="3">
        <v>2.5453333333333332</v>
      </c>
      <c r="AO20" s="3">
        <v>3.2224299065420561</v>
      </c>
      <c r="AP20" s="3">
        <v>3.4316666666666666</v>
      </c>
      <c r="AQ20" s="3">
        <v>2.9582051282051278</v>
      </c>
      <c r="AR20" s="3">
        <v>2.9156000000000004</v>
      </c>
      <c r="AS20" s="3">
        <v>3.0051923076923077</v>
      </c>
      <c r="AT20" s="3">
        <v>3.0150624999999982</v>
      </c>
      <c r="AU20" s="3">
        <v>3.8564864864864856</v>
      </c>
      <c r="AV20" s="3">
        <v>2.9163636363636369</v>
      </c>
      <c r="AW20" s="3">
        <v>2.9348076923076927</v>
      </c>
      <c r="AX20" s="3">
        <v>2.9470967741935481</v>
      </c>
      <c r="AY20" s="3">
        <v>2.7867500000000005</v>
      </c>
      <c r="AZ20" s="3">
        <v>2.9479432624113482</v>
      </c>
      <c r="BA20" s="3">
        <v>2.7982608695652176</v>
      </c>
    </row>
    <row r="21" spans="1:53" x14ac:dyDescent="0.25">
      <c r="A21" s="155"/>
      <c r="B21" s="32" t="s">
        <v>96</v>
      </c>
      <c r="C21" s="11">
        <v>17</v>
      </c>
      <c r="D21" s="3">
        <v>7.1129069767441875</v>
      </c>
      <c r="E21" s="3">
        <v>7.1400000000000006</v>
      </c>
      <c r="F21" s="3">
        <v>6.9338461538461535</v>
      </c>
      <c r="G21" s="3">
        <v>7.1033802816901384</v>
      </c>
      <c r="H21" s="3">
        <v>6.3664485981308401</v>
      </c>
      <c r="I21" s="3">
        <v>6.6714754098360665</v>
      </c>
      <c r="J21" s="3">
        <v>5.3567999999999998</v>
      </c>
      <c r="K21" s="3">
        <v>10.242499999999998</v>
      </c>
      <c r="L21" s="3">
        <v>6.4753947368421043</v>
      </c>
      <c r="M21" s="3">
        <v>7.4072950819672121</v>
      </c>
      <c r="N21" s="3">
        <v>5.4325000000000001</v>
      </c>
      <c r="O21" s="3">
        <v>7.1049999999999995</v>
      </c>
      <c r="P21" s="3">
        <v>6.2462000000000009</v>
      </c>
      <c r="Q21" s="3">
        <v>6.2253086419753094</v>
      </c>
      <c r="R21" s="3">
        <v>6.241961722488039</v>
      </c>
      <c r="S21" s="3">
        <v>6.8130113636363685</v>
      </c>
      <c r="T21" s="3">
        <v>6.5722727272727299</v>
      </c>
      <c r="U21" s="3">
        <v>6.9363265306122468</v>
      </c>
      <c r="V21" s="3">
        <v>5.6125000000000007</v>
      </c>
      <c r="W21" s="3">
        <v>6.0425925925925927</v>
      </c>
      <c r="X21" s="3">
        <v>5.2393103448275848</v>
      </c>
      <c r="Y21" s="3">
        <v>6.4298484848484847</v>
      </c>
      <c r="Z21" s="3">
        <v>6.5499526066350668</v>
      </c>
      <c r="AA21" s="3">
        <v>6.9250000000000034</v>
      </c>
      <c r="AB21" s="3">
        <v>6.8533888888888912</v>
      </c>
      <c r="AC21" s="3">
        <v>6.9730303030303036</v>
      </c>
      <c r="AD21" s="3">
        <v>6.6215151515151502</v>
      </c>
      <c r="AE21" s="3">
        <v>8.4333333333333318</v>
      </c>
      <c r="AF21" s="3">
        <v>5.3976470588235292</v>
      </c>
      <c r="AG21" s="3">
        <v>5.4957777777777759</v>
      </c>
      <c r="AH21" s="3">
        <v>7.3030769230769232</v>
      </c>
      <c r="AI21" s="3">
        <v>5.8973684210526303</v>
      </c>
      <c r="AJ21" s="3">
        <v>5.9855882352941183</v>
      </c>
      <c r="AK21" s="3">
        <v>6.5910714285714276</v>
      </c>
      <c r="AL21" s="3">
        <v>6.0175172413793101</v>
      </c>
      <c r="AM21" s="3">
        <v>7.3721935483870942</v>
      </c>
      <c r="AN21" s="3">
        <v>6.2992857142857144</v>
      </c>
      <c r="AO21" s="3">
        <v>5.7457407407407413</v>
      </c>
      <c r="AP21" s="3">
        <v>6.1283333333333339</v>
      </c>
      <c r="AQ21" s="3">
        <v>6.166153846153847</v>
      </c>
      <c r="AR21" s="3">
        <v>7.3651999999999997</v>
      </c>
      <c r="AS21" s="3">
        <v>6.8338317757009346</v>
      </c>
      <c r="AT21" s="3">
        <v>7.1892000000000102</v>
      </c>
      <c r="AU21" s="3">
        <v>12.036666666666665</v>
      </c>
      <c r="AV21" s="3">
        <v>5.6266666666666678</v>
      </c>
      <c r="AW21" s="3">
        <v>6.1417647058823519</v>
      </c>
      <c r="AX21" s="3">
        <v>6.254999999999999</v>
      </c>
      <c r="AY21" s="3">
        <v>6.1061538461538456</v>
      </c>
      <c r="AZ21" s="3">
        <v>6.2246428571428574</v>
      </c>
      <c r="BA21" s="3">
        <v>6.8766666666666678</v>
      </c>
    </row>
    <row r="22" spans="1:53" x14ac:dyDescent="0.25">
      <c r="A22" s="155"/>
      <c r="B22" s="32" t="s">
        <v>5640</v>
      </c>
      <c r="C22" s="9">
        <v>18</v>
      </c>
      <c r="D22" s="3">
        <v>5.6483249718176465</v>
      </c>
      <c r="E22" s="3">
        <v>5.4657881568126445</v>
      </c>
      <c r="F22" s="3">
        <v>5.6453932840633003</v>
      </c>
      <c r="G22" s="3">
        <v>6.1131811823676214</v>
      </c>
      <c r="H22" s="3">
        <v>5.6704456236020908</v>
      </c>
      <c r="I22" s="3">
        <v>5.6095216517113853</v>
      </c>
      <c r="J22" s="3">
        <v>4.9342555481827164</v>
      </c>
      <c r="K22" s="3">
        <v>6.5558805159513058</v>
      </c>
      <c r="L22" s="3">
        <v>5.5086436150514704</v>
      </c>
      <c r="M22" s="3">
        <v>6.0657847008514807</v>
      </c>
      <c r="N22" s="3">
        <v>3.18559543604206</v>
      </c>
      <c r="O22" s="3">
        <v>5.7361587083258891</v>
      </c>
      <c r="P22" s="3">
        <v>5.1712542805455781</v>
      </c>
      <c r="Q22" s="3">
        <v>5.3192484793978574</v>
      </c>
      <c r="R22" s="3">
        <v>5.2922313229450486</v>
      </c>
      <c r="S22" s="3">
        <v>5.4951880133783355</v>
      </c>
      <c r="T22" s="3">
        <v>5.5793464344624875</v>
      </c>
      <c r="U22" s="3">
        <v>5.8149842044605835</v>
      </c>
      <c r="V22" s="3">
        <v>5.1177855699211046</v>
      </c>
      <c r="W22" s="3">
        <v>5.4137745464705791</v>
      </c>
      <c r="X22" s="3">
        <v>4.8678604744643028</v>
      </c>
      <c r="Y22" s="3">
        <v>5.3822070715571808</v>
      </c>
      <c r="Z22" s="3">
        <v>5.5256848514257362</v>
      </c>
      <c r="AA22" s="3">
        <v>5.5969746023941136</v>
      </c>
      <c r="AB22" s="3">
        <v>5.8770605792300756</v>
      </c>
      <c r="AC22" s="3">
        <v>5.6408543531523145</v>
      </c>
      <c r="AD22" s="3">
        <v>5.7436857777292962</v>
      </c>
      <c r="AE22" s="3">
        <v>6.5400759081992348</v>
      </c>
      <c r="AF22" s="3">
        <v>4.9528891741169216</v>
      </c>
      <c r="AG22" s="3">
        <v>5.0181097866226132</v>
      </c>
      <c r="AH22" s="3">
        <v>5.4425146035205962</v>
      </c>
      <c r="AI22" s="3">
        <v>5.1627614382360889</v>
      </c>
      <c r="AJ22" s="3">
        <v>5.2647902401328608</v>
      </c>
      <c r="AK22" s="3">
        <v>5.502155825882153</v>
      </c>
      <c r="AL22" s="3">
        <v>5.1967786643329719</v>
      </c>
      <c r="AM22" s="3">
        <v>6.0857290026427124</v>
      </c>
      <c r="AN22" s="3">
        <v>5.2368627526247087</v>
      </c>
      <c r="AO22" s="3">
        <v>5.1316242068624023</v>
      </c>
      <c r="AP22" s="3">
        <v>5.578565896064573</v>
      </c>
      <c r="AQ22" s="3">
        <v>5.1485031477168155</v>
      </c>
      <c r="AR22" s="3">
        <v>5.8302462376354596</v>
      </c>
      <c r="AS22" s="3">
        <v>5.9265034055693659</v>
      </c>
      <c r="AT22" s="3">
        <v>5.768809630815487</v>
      </c>
      <c r="AU22" s="3">
        <v>9.2304998962793015</v>
      </c>
      <c r="AV22" s="3">
        <v>5.0336893510429057</v>
      </c>
      <c r="AW22" s="3">
        <v>5.3965848294689316</v>
      </c>
      <c r="AX22" s="3">
        <v>5.532196762024598</v>
      </c>
      <c r="AY22" s="3">
        <v>5.211828257379949</v>
      </c>
      <c r="AZ22" s="3">
        <v>5.398273425749788</v>
      </c>
      <c r="BA22" s="3">
        <v>5.0838007006611319</v>
      </c>
    </row>
    <row r="23" spans="1:53" x14ac:dyDescent="0.25">
      <c r="A23" s="155"/>
      <c r="B23" s="32" t="s">
        <v>5641</v>
      </c>
      <c r="C23" s="11">
        <v>19</v>
      </c>
      <c r="D23" s="3">
        <v>1.7912983589263276</v>
      </c>
      <c r="E23" s="3">
        <v>1.1892350619158205</v>
      </c>
      <c r="F23" s="3">
        <v>1.7603632680784098</v>
      </c>
      <c r="G23" s="3">
        <v>2.2008562121751045</v>
      </c>
      <c r="H23" s="3">
        <v>1.961304402889074</v>
      </c>
      <c r="I23" s="3">
        <v>1.7203886664854151</v>
      </c>
      <c r="J23" s="3">
        <v>1.8778095764111455</v>
      </c>
      <c r="K23" s="3">
        <v>0.94256426978803531</v>
      </c>
      <c r="L23" s="3">
        <v>1.8790388373634765</v>
      </c>
      <c r="M23" s="3">
        <v>1.6841967845721557</v>
      </c>
      <c r="N23" s="3">
        <v>0.88172560858959104</v>
      </c>
      <c r="O23" s="3">
        <v>1.6825824683782387</v>
      </c>
      <c r="P23" s="3">
        <v>1.6657055617411978</v>
      </c>
      <c r="Q23" s="3">
        <v>1.9239536812648694</v>
      </c>
      <c r="R23" s="3">
        <v>1.9457216278379081</v>
      </c>
      <c r="S23" s="3">
        <v>1.7476501637565809</v>
      </c>
      <c r="T23" s="3">
        <v>1.8559425681871031</v>
      </c>
      <c r="U23" s="3">
        <v>1.7823443513810988</v>
      </c>
      <c r="V23" s="3">
        <v>2.0945212932961867</v>
      </c>
      <c r="W23" s="3">
        <v>1.8969544584715805</v>
      </c>
      <c r="X23" s="3">
        <v>2.030975901484259</v>
      </c>
      <c r="Y23" s="3">
        <v>1.4276607263610737</v>
      </c>
      <c r="Z23" s="3">
        <v>1.7475254433836815</v>
      </c>
      <c r="AA23" s="3">
        <v>1.8107152766889902</v>
      </c>
      <c r="AB23" s="3">
        <v>1.9172852580329156</v>
      </c>
      <c r="AC23" s="3">
        <v>1.6066943511401435</v>
      </c>
      <c r="AD23" s="3">
        <v>2.066627232883631</v>
      </c>
      <c r="AE23" s="3">
        <v>1.7802496865898194</v>
      </c>
      <c r="AF23" s="3">
        <v>1.9624591635854947</v>
      </c>
      <c r="AG23" s="3">
        <v>2.1400874121671363</v>
      </c>
      <c r="AH23" s="3">
        <v>1.035787252481718</v>
      </c>
      <c r="AI23" s="3">
        <v>1.761384666641874</v>
      </c>
      <c r="AJ23" s="3">
        <v>1.8628592896490563</v>
      </c>
      <c r="AK23" s="3">
        <v>1.8155857574558687</v>
      </c>
      <c r="AL23" s="3">
        <v>1.7409415535319834</v>
      </c>
      <c r="AM23" s="3">
        <v>1.8816412460115537</v>
      </c>
      <c r="AN23" s="3">
        <v>1.4455974645404408</v>
      </c>
      <c r="AO23" s="3">
        <v>1.9912452109650407</v>
      </c>
      <c r="AP23" s="3">
        <v>2.1266574861731704</v>
      </c>
      <c r="AQ23" s="3">
        <v>1.6030528904722632</v>
      </c>
      <c r="AR23" s="3">
        <v>1.7950849340260322</v>
      </c>
      <c r="AS23" s="3">
        <v>2.1378652336259094</v>
      </c>
      <c r="AT23" s="3">
        <v>1.7382570530754136</v>
      </c>
      <c r="AU23" s="3">
        <v>2.4562999881083254</v>
      </c>
      <c r="AV23" s="3">
        <v>1.7140946374708264</v>
      </c>
      <c r="AW23" s="3">
        <v>1.7608446114094936</v>
      </c>
      <c r="AX23" s="3">
        <v>1.85261312541417</v>
      </c>
      <c r="AY23" s="3">
        <v>1.5924967339235816</v>
      </c>
      <c r="AZ23" s="3">
        <v>1.9006896869740009</v>
      </c>
      <c r="BA23" s="3">
        <v>1.5925729812591305</v>
      </c>
    </row>
    <row r="24" spans="1:53" x14ac:dyDescent="0.25">
      <c r="A24" s="155"/>
      <c r="B24" s="19" t="s">
        <v>91</v>
      </c>
      <c r="C24" s="9">
        <v>20</v>
      </c>
      <c r="D24" s="3">
        <v>3.8632558139534883</v>
      </c>
      <c r="E24" s="3">
        <v>4.2780000000000005</v>
      </c>
      <c r="F24" s="3">
        <v>3.8842857142857135</v>
      </c>
      <c r="G24" s="3">
        <v>3.9028169014084528</v>
      </c>
      <c r="H24" s="3">
        <v>3.7207207207207191</v>
      </c>
      <c r="I24" s="3">
        <v>3.9132786885245903</v>
      </c>
      <c r="J24" s="3">
        <v>3.1088000000000005</v>
      </c>
      <c r="K24" s="3">
        <v>4.7665000000000006</v>
      </c>
      <c r="L24" s="3">
        <v>3.6414999999999984</v>
      </c>
      <c r="M24" s="3">
        <v>4.3783870967741914</v>
      </c>
      <c r="N24" s="3">
        <v>3.3550000000000004</v>
      </c>
      <c r="O24" s="3">
        <v>4.0529999999999999</v>
      </c>
      <c r="P24" s="3">
        <v>3.513421052631581</v>
      </c>
      <c r="Q24" s="3">
        <v>3.4203571428571422</v>
      </c>
      <c r="R24" s="3">
        <v>3.3452606635071107</v>
      </c>
      <c r="S24" s="3">
        <v>3.7427272727272722</v>
      </c>
      <c r="T24" s="3">
        <v>3.7084545454545448</v>
      </c>
      <c r="U24" s="3">
        <v>4.034387755102042</v>
      </c>
      <c r="V24" s="3">
        <v>3.0914999999999995</v>
      </c>
      <c r="W24" s="3">
        <v>3.5592592592592598</v>
      </c>
      <c r="X24" s="3">
        <v>2.9039560439560437</v>
      </c>
      <c r="Y24" s="3">
        <v>3.9327142857142854</v>
      </c>
      <c r="Z24" s="3">
        <v>3.777511737089204</v>
      </c>
      <c r="AA24" s="3">
        <v>3.772037037037038</v>
      </c>
      <c r="AB24" s="3">
        <v>3.9107065217391326</v>
      </c>
      <c r="AC24" s="3">
        <v>4.0467647058823522</v>
      </c>
      <c r="AD24" s="3">
        <v>3.6562878787878783</v>
      </c>
      <c r="AE24" s="3">
        <v>4.7605882352941169</v>
      </c>
      <c r="AF24" s="3">
        <v>2.9888235294117642</v>
      </c>
      <c r="AG24" s="3">
        <v>2.9466666666666663</v>
      </c>
      <c r="AH24" s="3">
        <v>4.325925925925926</v>
      </c>
      <c r="AI24" s="3">
        <v>3.36392523364486</v>
      </c>
      <c r="AJ24" s="3">
        <v>3.3908333333333345</v>
      </c>
      <c r="AK24" s="3">
        <v>3.7296428571428568</v>
      </c>
      <c r="AL24" s="3">
        <v>3.4949324324324338</v>
      </c>
      <c r="AM24" s="3">
        <v>4.191538461538463</v>
      </c>
      <c r="AN24" s="3">
        <v>3.7913333333333337</v>
      </c>
      <c r="AO24" s="3">
        <v>3.1668181818181824</v>
      </c>
      <c r="AP24" s="3">
        <v>3.45</v>
      </c>
      <c r="AQ24" s="3">
        <v>3.5730769230769228</v>
      </c>
      <c r="AR24" s="3">
        <v>4.0705769230769224</v>
      </c>
      <c r="AS24" s="3">
        <v>3.7655140186915874</v>
      </c>
      <c r="AT24" s="3">
        <v>4.008409785932721</v>
      </c>
      <c r="AU24" s="3">
        <v>6.7764864864864851</v>
      </c>
      <c r="AV24" s="3">
        <v>3.3191666666666664</v>
      </c>
      <c r="AW24" s="3">
        <v>3.630961538461539</v>
      </c>
      <c r="AX24" s="3">
        <v>3.6846875000000012</v>
      </c>
      <c r="AY24" s="3">
        <v>3.6464999999999996</v>
      </c>
      <c r="AZ24" s="3">
        <v>3.5437762237762263</v>
      </c>
      <c r="BA24" s="3">
        <v>3.7512500000000002</v>
      </c>
    </row>
    <row r="25" spans="1:53" ht="19.5" customHeight="1" x14ac:dyDescent="0.25">
      <c r="A25" s="155"/>
      <c r="B25" s="8" t="s">
        <v>5568</v>
      </c>
      <c r="C25" s="11">
        <v>21</v>
      </c>
      <c r="D25" s="3">
        <v>1.0669047619047618</v>
      </c>
      <c r="E25" s="3">
        <v>1.3219999999999998</v>
      </c>
      <c r="F25" s="3">
        <v>0.56214285714285706</v>
      </c>
      <c r="G25" s="3">
        <v>1.2118309859154928</v>
      </c>
      <c r="H25" s="3">
        <v>0.948818181818182</v>
      </c>
      <c r="I25" s="3">
        <v>1.0563934426229511</v>
      </c>
      <c r="J25" s="3">
        <v>0.79239999999999999</v>
      </c>
      <c r="K25" s="3">
        <v>7.5928571428571425</v>
      </c>
      <c r="L25" s="3">
        <v>0.96262499999999973</v>
      </c>
      <c r="M25" s="3">
        <v>1.4942148760330585</v>
      </c>
      <c r="N25" s="3">
        <v>1.04</v>
      </c>
      <c r="O25" s="3">
        <v>1.35</v>
      </c>
      <c r="P25" s="3">
        <v>1.0005351170568559</v>
      </c>
      <c r="Q25" s="3">
        <v>0.99602409638554223</v>
      </c>
      <c r="R25" s="3">
        <v>1.1028640776699028</v>
      </c>
      <c r="S25" s="3">
        <v>1.1568208092485548</v>
      </c>
      <c r="T25" s="3">
        <v>1.1213888888888888</v>
      </c>
      <c r="U25" s="3">
        <v>1.0295876288659793</v>
      </c>
      <c r="V25" s="3">
        <v>0.76550000000000007</v>
      </c>
      <c r="W25" s="3">
        <v>0.85555555555555562</v>
      </c>
      <c r="X25" s="3">
        <v>0.69588888888888889</v>
      </c>
      <c r="Y25" s="3">
        <v>1.1455714285714289</v>
      </c>
      <c r="Z25" s="3">
        <v>1.0390686274509811</v>
      </c>
      <c r="AA25" s="3">
        <v>1.0454716981132073</v>
      </c>
      <c r="AB25" s="3">
        <v>1.2946994535519121</v>
      </c>
      <c r="AC25" s="3">
        <v>1.2769696969696969</v>
      </c>
      <c r="AD25" s="3">
        <v>1.1395419847328241</v>
      </c>
      <c r="AE25" s="3">
        <v>3.828823529411765</v>
      </c>
      <c r="AF25" s="3">
        <v>0.48294117647058826</v>
      </c>
      <c r="AG25" s="3">
        <v>0.65</v>
      </c>
      <c r="AH25" s="3">
        <v>1.7288461538461539</v>
      </c>
      <c r="AI25" s="3">
        <v>1.0254629629629635</v>
      </c>
      <c r="AJ25" s="3">
        <v>0.98888888888888893</v>
      </c>
      <c r="AK25" s="3">
        <v>1.2194642857142861</v>
      </c>
      <c r="AL25" s="3">
        <v>0.89727891156462591</v>
      </c>
      <c r="AM25" s="3">
        <v>1.2859333333333336</v>
      </c>
      <c r="AN25" s="3">
        <v>1.8939999999999999</v>
      </c>
      <c r="AO25" s="3">
        <v>0.90681818181818186</v>
      </c>
      <c r="AP25" s="3">
        <v>0.39285714285714285</v>
      </c>
      <c r="AQ25" s="3">
        <v>0.97743589743589732</v>
      </c>
      <c r="AR25" s="3">
        <v>1.3447058823529412</v>
      </c>
      <c r="AS25" s="3">
        <v>1.0468224299065423</v>
      </c>
      <c r="AT25" s="3">
        <v>1.2889814814814822</v>
      </c>
      <c r="AU25" s="3">
        <v>1.9383783783783777</v>
      </c>
      <c r="AV25" s="3">
        <v>0.84333333333333338</v>
      </c>
      <c r="AW25" s="3">
        <v>0.9286538461538465</v>
      </c>
      <c r="AX25" s="3">
        <v>0.76906250000000009</v>
      </c>
      <c r="AY25" s="3">
        <v>0.90450000000000019</v>
      </c>
      <c r="AZ25" s="3">
        <v>1.0847517730496452</v>
      </c>
      <c r="BA25" s="3">
        <v>0.89869565217391323</v>
      </c>
    </row>
    <row r="26" spans="1:53" ht="15.75" thickBot="1" x14ac:dyDescent="0.3">
      <c r="A26" s="156"/>
      <c r="B26" s="32" t="s">
        <v>99</v>
      </c>
      <c r="C26" s="9">
        <v>22</v>
      </c>
      <c r="D26" s="3">
        <v>11.226813953488371</v>
      </c>
      <c r="E26" s="3">
        <v>13.316419999999999</v>
      </c>
      <c r="F26" s="3">
        <v>4.2342857142857158</v>
      </c>
      <c r="G26" s="3">
        <v>11.764167605633805</v>
      </c>
      <c r="H26" s="3">
        <v>7.3109108108108121</v>
      </c>
      <c r="I26" s="3">
        <v>10.445785245901638</v>
      </c>
      <c r="J26" s="3">
        <v>7.1784200000000009</v>
      </c>
      <c r="K26" s="3">
        <v>17.341604761904765</v>
      </c>
      <c r="L26" s="3">
        <v>10.613811250000003</v>
      </c>
      <c r="M26" s="3">
        <v>14.037312096774196</v>
      </c>
      <c r="N26" s="3">
        <v>4.33</v>
      </c>
      <c r="O26" s="3">
        <v>11.703790000000001</v>
      </c>
      <c r="P26" s="3">
        <v>9.7144164473684267</v>
      </c>
      <c r="Q26" s="3">
        <v>10.34234761904762</v>
      </c>
      <c r="R26" s="3">
        <v>10.193600000000004</v>
      </c>
      <c r="S26" s="3">
        <v>11.425689204545456</v>
      </c>
      <c r="T26" s="3">
        <v>12.058176363636361</v>
      </c>
      <c r="U26" s="3">
        <v>9.5131969387755078</v>
      </c>
      <c r="V26" s="3">
        <v>7.3924999999999983</v>
      </c>
      <c r="W26" s="3">
        <v>7.5872444444444458</v>
      </c>
      <c r="X26" s="3">
        <v>6.0112222222222238</v>
      </c>
      <c r="Y26" s="3">
        <v>11.523772857142854</v>
      </c>
      <c r="Z26" s="3">
        <v>10.084882629107989</v>
      </c>
      <c r="AA26" s="3">
        <v>10.040933333333335</v>
      </c>
      <c r="AB26" s="3">
        <v>13.271152972972974</v>
      </c>
      <c r="AC26" s="3">
        <v>11.666026470588237</v>
      </c>
      <c r="AD26" s="3">
        <v>10.579414393939393</v>
      </c>
      <c r="AE26" s="3">
        <v>13.595599999999999</v>
      </c>
      <c r="AF26" s="3">
        <v>4.2188235294117646</v>
      </c>
      <c r="AG26" s="3">
        <v>5.8809863636363637</v>
      </c>
      <c r="AH26" s="3">
        <v>18.464422222222222</v>
      </c>
      <c r="AI26" s="3">
        <v>7.6309638888888918</v>
      </c>
      <c r="AJ26" s="3">
        <v>8.3401083333333368</v>
      </c>
      <c r="AK26" s="3">
        <v>12.972339285714293</v>
      </c>
      <c r="AL26" s="3">
        <v>8.8138217687074825</v>
      </c>
      <c r="AM26" s="3">
        <v>11.985646153846151</v>
      </c>
      <c r="AN26" s="3">
        <v>8.6500933333333325</v>
      </c>
      <c r="AO26" s="3">
        <v>8.7937302752293576</v>
      </c>
      <c r="AP26" s="3">
        <v>6.7343285714285717</v>
      </c>
      <c r="AQ26" s="3">
        <v>10.292074358974357</v>
      </c>
      <c r="AR26" s="3">
        <v>11.340823076923076</v>
      </c>
      <c r="AS26" s="3">
        <v>10.727527102803739</v>
      </c>
      <c r="AT26" s="3">
        <v>12.148668098159511</v>
      </c>
      <c r="AU26" s="3">
        <v>16.267245945945945</v>
      </c>
      <c r="AV26" s="3">
        <v>9.2841666666666676</v>
      </c>
      <c r="AW26" s="3">
        <v>8.7126923076923077</v>
      </c>
      <c r="AX26" s="3">
        <v>7.1451312500000048</v>
      </c>
      <c r="AY26" s="3">
        <v>9.6232475000000015</v>
      </c>
      <c r="AZ26" s="3">
        <v>10.110839860139862</v>
      </c>
      <c r="BA26" s="3">
        <v>9.849475</v>
      </c>
    </row>
    <row r="27" spans="1:53" ht="18.75" customHeight="1" x14ac:dyDescent="0.25">
      <c r="A27" s="157" t="s">
        <v>5580</v>
      </c>
      <c r="B27" t="s">
        <v>5577</v>
      </c>
      <c r="C27" s="11">
        <v>23</v>
      </c>
      <c r="D27" s="3">
        <v>12.17220930232558</v>
      </c>
      <c r="E27" s="3">
        <v>11.946</v>
      </c>
      <c r="F27" s="3">
        <v>18.267142857142858</v>
      </c>
      <c r="G27" s="3">
        <v>11.394084507042251</v>
      </c>
      <c r="H27" s="3">
        <v>13.707927927927937</v>
      </c>
      <c r="I27" s="3">
        <v>11.863934426229509</v>
      </c>
      <c r="J27" s="3">
        <v>11.276399999999999</v>
      </c>
      <c r="K27" s="3">
        <v>50.478095238095236</v>
      </c>
      <c r="L27" s="3">
        <v>12.195999999999994</v>
      </c>
      <c r="M27" s="3">
        <v>11.693548387096774</v>
      </c>
      <c r="N27" s="3">
        <v>10.0275</v>
      </c>
      <c r="O27" s="3">
        <v>12.194000000000001</v>
      </c>
      <c r="P27" s="3">
        <v>11.34957236842105</v>
      </c>
      <c r="Q27" s="3">
        <v>10.788214285714284</v>
      </c>
      <c r="R27" s="3">
        <v>11.270047393364928</v>
      </c>
      <c r="S27" s="3">
        <v>11.857670454545456</v>
      </c>
      <c r="T27" s="3">
        <v>11.060090909090908</v>
      </c>
      <c r="U27" s="3">
        <v>12.027653061224489</v>
      </c>
      <c r="V27" s="3">
        <v>11.0745</v>
      </c>
      <c r="W27" s="3">
        <v>12.298888888888886</v>
      </c>
      <c r="X27" s="3">
        <v>11.673555555555557</v>
      </c>
      <c r="Y27" s="3">
        <v>12.271428571428574</v>
      </c>
      <c r="Z27" s="3">
        <v>10.617136150234741</v>
      </c>
      <c r="AA27" s="3">
        <v>11.806666666666663</v>
      </c>
      <c r="AB27" s="3">
        <v>10.834108108108111</v>
      </c>
      <c r="AC27" s="3">
        <v>11.369117647058824</v>
      </c>
      <c r="AD27" s="3">
        <v>11.636818181818184</v>
      </c>
      <c r="AE27" s="3">
        <v>24.334117647058822</v>
      </c>
      <c r="AF27" s="3">
        <v>11.192352941176472</v>
      </c>
      <c r="AG27" s="3">
        <v>11.046444444444447</v>
      </c>
      <c r="AH27" s="3">
        <v>11.047037037037036</v>
      </c>
      <c r="AI27" s="3">
        <v>15.234537037037034</v>
      </c>
      <c r="AJ27" s="3">
        <v>14.608333333333333</v>
      </c>
      <c r="AK27" s="3">
        <v>10.349464285714287</v>
      </c>
      <c r="AL27" s="3">
        <v>12.046756756756752</v>
      </c>
      <c r="AM27" s="3">
        <v>11.428407643312097</v>
      </c>
      <c r="AN27" s="3">
        <v>17.394666666666669</v>
      </c>
      <c r="AO27" s="3">
        <v>11.815363636363641</v>
      </c>
      <c r="AP27" s="3">
        <v>22.967142857142854</v>
      </c>
      <c r="AQ27" s="3">
        <v>11.415384615384616</v>
      </c>
      <c r="AR27" s="3">
        <v>12.088269230769233</v>
      </c>
      <c r="AS27" s="3">
        <v>10.720654205607476</v>
      </c>
      <c r="AT27" s="3">
        <v>11.896819571865439</v>
      </c>
      <c r="AU27" s="3">
        <v>14.390810810810814</v>
      </c>
      <c r="AV27" s="3">
        <v>10.192499999999999</v>
      </c>
      <c r="AW27" s="3">
        <v>11.945384615384615</v>
      </c>
      <c r="AX27" s="3">
        <v>10.3871875</v>
      </c>
      <c r="AY27" s="3">
        <v>11.107499999999998</v>
      </c>
      <c r="AZ27" s="3">
        <v>11.420069930069928</v>
      </c>
      <c r="BA27" s="3">
        <v>10.941666666666668</v>
      </c>
    </row>
    <row r="28" spans="1:53" x14ac:dyDescent="0.25">
      <c r="A28" s="158"/>
      <c r="B28" t="s">
        <v>5578</v>
      </c>
      <c r="C28" s="9">
        <v>24</v>
      </c>
      <c r="D28" s="3">
        <v>16.642432432432432</v>
      </c>
      <c r="E28" s="3">
        <v>18.344999999999999</v>
      </c>
      <c r="F28" s="3">
        <v>20.821249999999999</v>
      </c>
      <c r="G28" s="3">
        <v>15.604594594594589</v>
      </c>
      <c r="H28" s="3">
        <v>19.222763157894736</v>
      </c>
      <c r="I28" s="3">
        <v>20.19432432432432</v>
      </c>
      <c r="J28" s="3">
        <v>16.122352941176469</v>
      </c>
      <c r="K28" s="3">
        <v>216.71199999999999</v>
      </c>
      <c r="L28" s="3">
        <v>20.294918032786885</v>
      </c>
      <c r="M28" s="3">
        <v>18.43108433734939</v>
      </c>
      <c r="N28" s="3">
        <v>16.0275</v>
      </c>
      <c r="O28" s="3">
        <v>17.732857142857142</v>
      </c>
      <c r="P28" s="3">
        <v>17.227853403141367</v>
      </c>
      <c r="Q28" s="3">
        <v>15.472000000000003</v>
      </c>
      <c r="R28" s="3">
        <v>15.078782608695656</v>
      </c>
      <c r="S28" s="3">
        <v>17.74218390804598</v>
      </c>
      <c r="T28" s="3">
        <v>16.794852941176469</v>
      </c>
      <c r="U28" s="3">
        <v>19.82744680851064</v>
      </c>
      <c r="V28" s="3">
        <v>16.131250000000001</v>
      </c>
      <c r="W28" s="3">
        <v>16.836000000000002</v>
      </c>
      <c r="X28" s="3">
        <v>17.640322580645154</v>
      </c>
      <c r="Y28" s="3">
        <v>16.620930232558145</v>
      </c>
      <c r="Z28" s="3">
        <v>16.650377358490559</v>
      </c>
      <c r="AA28" s="3">
        <v>18.946666666666665</v>
      </c>
      <c r="AB28" s="3">
        <v>15.515754716981128</v>
      </c>
      <c r="AC28" s="3">
        <v>16.670526315789473</v>
      </c>
      <c r="AD28" s="3">
        <v>15.87736842105263</v>
      </c>
      <c r="AE28" s="3">
        <v>63.081250000000011</v>
      </c>
      <c r="AF28" s="3">
        <v>15.349090909090906</v>
      </c>
      <c r="AG28" s="3">
        <v>17.96891891891892</v>
      </c>
      <c r="AH28" s="3">
        <v>28.610500000000002</v>
      </c>
      <c r="AI28" s="3">
        <v>26.230119047619048</v>
      </c>
      <c r="AJ28" s="3">
        <v>24.297600000000003</v>
      </c>
      <c r="AK28" s="3">
        <v>15.155806451612902</v>
      </c>
      <c r="AL28" s="3">
        <v>18.382873563218389</v>
      </c>
      <c r="AM28" s="3">
        <v>17.22722891566265</v>
      </c>
      <c r="AN28" s="3">
        <v>67.481250000000003</v>
      </c>
      <c r="AO28" s="3">
        <v>17.999873417721524</v>
      </c>
      <c r="AP28" s="3">
        <v>13.443999999999999</v>
      </c>
      <c r="AQ28" s="3">
        <v>17.902333333333331</v>
      </c>
      <c r="AR28" s="3">
        <v>18.976176470588236</v>
      </c>
      <c r="AS28" s="3">
        <v>15.51904109589041</v>
      </c>
      <c r="AT28" s="3">
        <v>19.877733990147782</v>
      </c>
      <c r="AU28" s="3">
        <v>24.385599999999997</v>
      </c>
      <c r="AV28" s="3">
        <v>16.553000000000001</v>
      </c>
      <c r="AW28" s="3">
        <v>17.178750000000001</v>
      </c>
      <c r="AX28" s="3">
        <v>14.395217391304346</v>
      </c>
      <c r="AY28" s="3">
        <v>17.440555555555555</v>
      </c>
      <c r="AZ28" s="3">
        <v>15.609642857142855</v>
      </c>
      <c r="BA28" s="3">
        <v>22.810588235294119</v>
      </c>
    </row>
    <row r="29" spans="1:53" x14ac:dyDescent="0.25">
      <c r="A29" s="158"/>
      <c r="B29" t="s">
        <v>5573</v>
      </c>
      <c r="C29" s="11">
        <v>25</v>
      </c>
      <c r="D29" s="3">
        <v>2.2170930232558144</v>
      </c>
      <c r="E29" s="3">
        <v>9.8620000000000001</v>
      </c>
      <c r="F29" s="3">
        <v>9.87214285714286</v>
      </c>
      <c r="G29" s="3">
        <v>4.9529577464788712</v>
      </c>
      <c r="H29" s="3">
        <v>6.6148648648648676</v>
      </c>
      <c r="I29" s="3">
        <v>6.9614754098360665</v>
      </c>
      <c r="J29" s="3">
        <v>2.3012000000000001</v>
      </c>
      <c r="K29" s="3">
        <v>3.6976190476190487</v>
      </c>
      <c r="L29" s="3">
        <v>6.942750000000002</v>
      </c>
      <c r="M29" s="3">
        <v>4.600806451612903</v>
      </c>
      <c r="N29" s="3">
        <v>-4.0650000000000004</v>
      </c>
      <c r="O29" s="3">
        <v>12.839000000000002</v>
      </c>
      <c r="P29" s="3">
        <v>1.2857755775577562</v>
      </c>
      <c r="Q29" s="3">
        <v>7.1944047619047593</v>
      </c>
      <c r="R29" s="3">
        <v>-2.7808530805687202</v>
      </c>
      <c r="S29" s="3">
        <v>1.675454545454546</v>
      </c>
      <c r="T29" s="3">
        <v>2.3489999999999989</v>
      </c>
      <c r="U29" s="3">
        <v>0.35540816326530628</v>
      </c>
      <c r="V29" s="3">
        <v>4.6274999999999995</v>
      </c>
      <c r="W29" s="3">
        <v>3.3059259259259255</v>
      </c>
      <c r="X29" s="3">
        <v>4.1237777777777787</v>
      </c>
      <c r="Y29" s="3">
        <v>3.5297142857142854</v>
      </c>
      <c r="Z29" s="3">
        <v>2.9146948356807498</v>
      </c>
      <c r="AA29" s="3">
        <v>-5.7962962962963355E-2</v>
      </c>
      <c r="AB29" s="3">
        <v>2.5882702702702698</v>
      </c>
      <c r="AC29" s="3">
        <v>3.6185294117647064</v>
      </c>
      <c r="AD29" s="3">
        <v>3.1648484848484841</v>
      </c>
      <c r="AE29" s="3">
        <v>11.915882352941177</v>
      </c>
      <c r="AF29" s="3">
        <v>11.663529411764708</v>
      </c>
      <c r="AG29" s="3">
        <v>1.8253333333333337</v>
      </c>
      <c r="AH29" s="3">
        <v>3.3348148148148145</v>
      </c>
      <c r="AI29" s="3">
        <v>0.81130841121495345</v>
      </c>
      <c r="AJ29" s="3">
        <v>5.2608333333333341</v>
      </c>
      <c r="AK29" s="3">
        <v>-3.4019642857142856</v>
      </c>
      <c r="AL29" s="3">
        <v>2.5491216216216217</v>
      </c>
      <c r="AM29" s="3">
        <v>2.5223566878980894</v>
      </c>
      <c r="AN29" s="3">
        <v>-1.1333333333333337</v>
      </c>
      <c r="AO29" s="3">
        <v>3.539633027522934</v>
      </c>
      <c r="AP29" s="3">
        <v>8.3014285714285734</v>
      </c>
      <c r="AQ29" s="3">
        <v>4.2399999999999993</v>
      </c>
      <c r="AR29" s="3">
        <v>-1.0946153846153845</v>
      </c>
      <c r="AS29" s="3">
        <v>1.8393457943925233</v>
      </c>
      <c r="AT29" s="3">
        <v>2.6646483180428162</v>
      </c>
      <c r="AU29" s="3">
        <v>9.4937837837837833</v>
      </c>
      <c r="AV29" s="3">
        <v>0.29666666666666669</v>
      </c>
      <c r="AW29" s="3">
        <v>3.8013461538461524</v>
      </c>
      <c r="AX29" s="3">
        <v>1.2106250000000014</v>
      </c>
      <c r="AY29" s="3">
        <v>1.9279999999999997</v>
      </c>
      <c r="AZ29" s="3">
        <v>3.2448251748251753</v>
      </c>
      <c r="BA29" s="3">
        <v>-1.9054166666666665</v>
      </c>
    </row>
    <row r="30" spans="1:53" x14ac:dyDescent="0.25">
      <c r="A30" s="158"/>
      <c r="B30" t="s">
        <v>5579</v>
      </c>
      <c r="C30" s="9">
        <v>26</v>
      </c>
      <c r="D30" s="3">
        <v>6.0454117647058823</v>
      </c>
      <c r="E30" s="3">
        <v>5.8759999999999994</v>
      </c>
      <c r="F30" s="3">
        <v>1.0450000000000004</v>
      </c>
      <c r="G30" s="3">
        <v>7.8876056338028153</v>
      </c>
      <c r="H30" s="3">
        <v>4.6193636363636372</v>
      </c>
      <c r="I30" s="3">
        <v>5.9362295081967194</v>
      </c>
      <c r="J30" s="3">
        <v>5.2932000000000006</v>
      </c>
      <c r="K30" s="3">
        <v>4.739523809523809</v>
      </c>
      <c r="L30" s="3">
        <v>9.499615384615387</v>
      </c>
      <c r="M30" s="3">
        <v>8.2086290322580613</v>
      </c>
      <c r="N30" s="3">
        <v>2.3975</v>
      </c>
      <c r="O30" s="3">
        <v>13.181999999999999</v>
      </c>
      <c r="P30" s="3">
        <v>5.08</v>
      </c>
      <c r="Q30" s="3">
        <v>5.499761904761904</v>
      </c>
      <c r="R30" s="3">
        <v>5.2375829383886217</v>
      </c>
      <c r="S30" s="3">
        <v>5.7170454545454534</v>
      </c>
      <c r="T30" s="3">
        <v>5.8402727272727271</v>
      </c>
      <c r="U30" s="3">
        <v>5.41673469387755</v>
      </c>
      <c r="V30" s="3">
        <v>6.1019999999999994</v>
      </c>
      <c r="W30" s="3">
        <v>5.2629629629629617</v>
      </c>
      <c r="X30" s="3">
        <v>3.7584444444444438</v>
      </c>
      <c r="Y30" s="3">
        <v>6.5015942028985512</v>
      </c>
      <c r="Z30" s="3">
        <v>5.1251643192488254</v>
      </c>
      <c r="AA30" s="3">
        <v>5.0885185185185184</v>
      </c>
      <c r="AB30" s="3">
        <v>6.978260869565216</v>
      </c>
      <c r="AC30" s="3">
        <v>6.1267647058823522</v>
      </c>
      <c r="AD30" s="3">
        <v>5.6368939393939392</v>
      </c>
      <c r="AE30" s="3">
        <v>8.121176470588237</v>
      </c>
      <c r="AF30" s="3">
        <v>2.2852941176470591</v>
      </c>
      <c r="AG30" s="3">
        <v>4.0008888888888894</v>
      </c>
      <c r="AH30" s="3">
        <v>6.7811111111111115</v>
      </c>
      <c r="AI30" s="3">
        <v>4.9133333333333331</v>
      </c>
      <c r="AJ30" s="3">
        <v>6.014166666666668</v>
      </c>
      <c r="AK30" s="3">
        <v>7.318214285714288</v>
      </c>
      <c r="AL30" s="3">
        <v>4.88843537414966</v>
      </c>
      <c r="AM30" s="3">
        <v>5.721217948717948</v>
      </c>
      <c r="AN30" s="3">
        <v>6.1940000000000008</v>
      </c>
      <c r="AO30" s="3">
        <v>5.0206363636363633</v>
      </c>
      <c r="AP30" s="3">
        <v>0.78285714285714303</v>
      </c>
      <c r="AQ30" s="3">
        <v>6.4533333333333323</v>
      </c>
      <c r="AR30" s="3">
        <v>6.6865384615384613</v>
      </c>
      <c r="AS30" s="3">
        <v>6.2571962616822452</v>
      </c>
      <c r="AT30" s="3">
        <v>6.8596615384615323</v>
      </c>
      <c r="AU30" s="3">
        <v>12.302702702702703</v>
      </c>
      <c r="AV30" s="3">
        <v>5.0424999999999995</v>
      </c>
      <c r="AW30" s="3">
        <v>8.0607692307692282</v>
      </c>
      <c r="AX30" s="3">
        <v>1.6353124999999999</v>
      </c>
      <c r="AY30" s="3">
        <v>4.7089999999999996</v>
      </c>
      <c r="AZ30" s="3">
        <v>5.5820979020979022</v>
      </c>
      <c r="BA30" s="3">
        <v>3.5295833333333326</v>
      </c>
    </row>
    <row r="31" spans="1:53" x14ac:dyDescent="0.25">
      <c r="A31" s="158"/>
      <c r="B31" t="s">
        <v>5534</v>
      </c>
      <c r="C31" s="11">
        <v>27</v>
      </c>
      <c r="D31" s="3">
        <v>3.613160652185079</v>
      </c>
      <c r="E31" s="3">
        <v>5.1635203212569492</v>
      </c>
      <c r="F31" s="3">
        <v>4.061605721605873</v>
      </c>
      <c r="G31" s="3">
        <v>5.6214127164831327</v>
      </c>
      <c r="H31" s="3">
        <v>4.0929500689522014</v>
      </c>
      <c r="I31" s="3">
        <v>3.8069172686818837</v>
      </c>
      <c r="J31" s="3">
        <v>4.8054182823728757</v>
      </c>
      <c r="K31" s="3">
        <v>1.7405673091262936</v>
      </c>
      <c r="L31" s="3">
        <v>3.0103249650501485</v>
      </c>
      <c r="M31" s="3">
        <v>3.5688779126699619</v>
      </c>
      <c r="N31" s="3">
        <v>1.28240290556096</v>
      </c>
      <c r="O31" s="3">
        <v>2.0806363943662456</v>
      </c>
      <c r="P31" s="3">
        <v>4.8118163599412114</v>
      </c>
      <c r="Q31" s="3">
        <v>4.9386144473671809</v>
      </c>
      <c r="R31" s="3">
        <v>3.0240608718691164</v>
      </c>
      <c r="S31" s="3">
        <v>3.170975288880133</v>
      </c>
      <c r="T31" s="3">
        <v>3.6549146995142006</v>
      </c>
      <c r="U31" s="3">
        <v>7.2668812834072432</v>
      </c>
      <c r="V31" s="3">
        <v>5.1019789171922412</v>
      </c>
      <c r="W31" s="3">
        <v>6.1813130323993457</v>
      </c>
      <c r="X31" s="3">
        <v>4.2125015388300318</v>
      </c>
      <c r="Y31" s="3">
        <v>4.7631044443819963</v>
      </c>
      <c r="Z31" s="3">
        <v>4.6526509783863323</v>
      </c>
      <c r="AA31" s="3">
        <v>4.790336474917984</v>
      </c>
      <c r="AB31" s="3">
        <v>4.3382054022823464</v>
      </c>
      <c r="AC31" s="3">
        <v>3.777718828587258</v>
      </c>
      <c r="AD31" s="3">
        <v>2.5401546891980402</v>
      </c>
      <c r="AE31" s="3">
        <v>3.1866735096673082</v>
      </c>
      <c r="AF31" s="3">
        <v>4.4406139499914685</v>
      </c>
      <c r="AG31" s="3">
        <v>4.6734093140607023</v>
      </c>
      <c r="AH31" s="3">
        <v>5.8981373186242516</v>
      </c>
      <c r="AI31" s="3">
        <v>5.0535188633473478</v>
      </c>
      <c r="AJ31" s="3">
        <v>3.3503788005882913</v>
      </c>
      <c r="AK31" s="3">
        <v>4.5987019292375706</v>
      </c>
      <c r="AL31" s="3">
        <v>2.7118322600793476</v>
      </c>
      <c r="AM31" s="3">
        <v>6.0506825767109707</v>
      </c>
      <c r="AN31" s="3">
        <v>4.1592770992473769</v>
      </c>
      <c r="AO31" s="3">
        <v>4.3703000263965359</v>
      </c>
      <c r="AP31" s="3">
        <v>0</v>
      </c>
      <c r="AQ31" s="3">
        <v>2.2069727788931832</v>
      </c>
      <c r="AR31" s="3">
        <v>2.6611863239560614</v>
      </c>
      <c r="AS31" s="3">
        <v>3.6051863310092829</v>
      </c>
      <c r="AT31" s="3">
        <v>3.1068869490065105</v>
      </c>
      <c r="AU31" s="3">
        <v>6.2841014554281145</v>
      </c>
      <c r="AV31" s="3">
        <v>5.541304026906154</v>
      </c>
      <c r="AW31" s="3">
        <v>3.6971726581240123</v>
      </c>
      <c r="AX31" s="3">
        <v>5.3709967487144841</v>
      </c>
      <c r="AY31" s="3">
        <v>4.0800529982240032</v>
      </c>
      <c r="AZ31" s="3">
        <v>3.9480065333695089</v>
      </c>
      <c r="BA31" s="3">
        <v>3.0052860624154776</v>
      </c>
    </row>
    <row r="32" spans="1:53" ht="15.75" thickBot="1" x14ac:dyDescent="0.3">
      <c r="A32" s="159"/>
      <c r="B32" t="s">
        <v>5535</v>
      </c>
      <c r="C32" s="9">
        <v>28</v>
      </c>
      <c r="D32" s="3">
        <v>2.9391636447873677</v>
      </c>
      <c r="E32" s="3">
        <v>3.3634994728543619</v>
      </c>
      <c r="F32" s="3">
        <v>4.5212111780326021</v>
      </c>
      <c r="G32" s="3">
        <v>4.4531947021998493</v>
      </c>
      <c r="H32" s="3">
        <v>2.8310746137283567</v>
      </c>
      <c r="I32" s="3">
        <v>3.0505656214287988</v>
      </c>
      <c r="J32" s="3">
        <v>4.1219389495112466</v>
      </c>
      <c r="K32" s="3">
        <v>1.629880316015879</v>
      </c>
      <c r="L32" s="3">
        <v>2.5883705575160172</v>
      </c>
      <c r="M32" s="3">
        <v>2.8986803003984907</v>
      </c>
      <c r="N32" s="3">
        <v>0.98818992528320104</v>
      </c>
      <c r="O32" s="3">
        <v>1.6143282643126988</v>
      </c>
      <c r="P32" s="3">
        <v>4.6462199640616317</v>
      </c>
      <c r="Q32" s="3">
        <v>3.9234575584833933</v>
      </c>
      <c r="R32" s="3">
        <v>3.7305255134550519</v>
      </c>
      <c r="S32" s="3">
        <v>2.8858116742048936</v>
      </c>
      <c r="T32" s="3">
        <v>3.0692481266471323</v>
      </c>
      <c r="U32" s="3">
        <v>6.6128802590948439</v>
      </c>
      <c r="V32" s="3">
        <v>3.145939305437472</v>
      </c>
      <c r="W32" s="3">
        <v>4.5719879771766818</v>
      </c>
      <c r="X32" s="3">
        <v>3.432363614828903</v>
      </c>
      <c r="Y32" s="3">
        <v>3.307304180371347</v>
      </c>
      <c r="Z32" s="3">
        <v>3.9562803173820464</v>
      </c>
      <c r="AA32" s="3">
        <v>4.1579268278184314</v>
      </c>
      <c r="AB32" s="3">
        <v>3.550467392162421</v>
      </c>
      <c r="AC32" s="3">
        <v>3.4245146455954889</v>
      </c>
      <c r="AD32" s="3">
        <v>2.9035359713862769</v>
      </c>
      <c r="AE32" s="3">
        <v>3.4958765867726744</v>
      </c>
      <c r="AF32" s="3">
        <v>3.147862154650293</v>
      </c>
      <c r="AG32" s="3">
        <v>3.4678413253994647</v>
      </c>
      <c r="AH32" s="3">
        <v>4.8236116278838397</v>
      </c>
      <c r="AI32" s="3">
        <v>4.1078467563415648</v>
      </c>
      <c r="AJ32" s="3">
        <v>2.2004258049576686</v>
      </c>
      <c r="AK32" s="3">
        <v>3.9708529202544049</v>
      </c>
      <c r="AL32" s="3">
        <v>2.4534465515279762</v>
      </c>
      <c r="AM32" s="3">
        <v>5.971147848727929</v>
      </c>
      <c r="AN32" s="3">
        <v>3.5419080596365351</v>
      </c>
      <c r="AO32" s="3">
        <v>3.2397759365753767</v>
      </c>
      <c r="AP32" s="3">
        <v>0</v>
      </c>
      <c r="AQ32" s="3">
        <v>2.0321971993440764</v>
      </c>
      <c r="AR32" s="3">
        <v>2.0466509051772461</v>
      </c>
      <c r="AS32" s="3">
        <v>2.9189807824637528</v>
      </c>
      <c r="AT32" s="3">
        <v>2.6595333733822208</v>
      </c>
      <c r="AU32" s="3">
        <v>5.6257600785062598</v>
      </c>
      <c r="AV32" s="3">
        <v>4.28037987654153</v>
      </c>
      <c r="AW32" s="3">
        <v>3.0157587626086451</v>
      </c>
      <c r="AX32" s="3">
        <v>3.8419119778184974</v>
      </c>
      <c r="AY32" s="3">
        <v>3.2232475849398687</v>
      </c>
      <c r="AZ32" s="3">
        <v>3.0982144661962483</v>
      </c>
      <c r="BA32" s="3">
        <v>2.7805775673733515</v>
      </c>
    </row>
    <row r="33" spans="3:28" ht="18.75" x14ac:dyDescent="0.3">
      <c r="C33" s="11">
        <v>29</v>
      </c>
      <c r="D33" s="21"/>
      <c r="E33" s="5"/>
      <c r="F33" s="19"/>
      <c r="AA33" s="24"/>
      <c r="AB33" s="24"/>
    </row>
    <row r="34" spans="3:28" ht="18.75" x14ac:dyDescent="0.3">
      <c r="C34" s="9">
        <v>30</v>
      </c>
      <c r="D34" s="21"/>
      <c r="E34" s="5"/>
      <c r="F34" s="19"/>
      <c r="AA34" s="24"/>
      <c r="AB34" s="24"/>
    </row>
    <row r="35" spans="3:28" ht="18.75" x14ac:dyDescent="0.3">
      <c r="C35" s="11">
        <v>31</v>
      </c>
      <c r="D35" s="21"/>
      <c r="E35" s="5"/>
      <c r="F35" s="19"/>
      <c r="AA35" s="24"/>
      <c r="AB35" s="24"/>
    </row>
    <row r="36" spans="3:28" ht="18.75" x14ac:dyDescent="0.3">
      <c r="C36" s="9">
        <v>32</v>
      </c>
      <c r="D36" s="21"/>
      <c r="E36" s="5"/>
      <c r="F36" s="19"/>
      <c r="AA36" s="24"/>
      <c r="AB36" s="24"/>
    </row>
    <row r="37" spans="3:28" ht="18.75" x14ac:dyDescent="0.3">
      <c r="C37" s="11">
        <v>33</v>
      </c>
      <c r="D37" s="21"/>
      <c r="E37" s="5"/>
      <c r="F37" s="19"/>
      <c r="AA37" s="24"/>
      <c r="AB37" s="24"/>
    </row>
    <row r="38" spans="3:28" ht="18.75" x14ac:dyDescent="0.3">
      <c r="C38" s="9">
        <v>34</v>
      </c>
      <c r="D38" s="21"/>
      <c r="E38" s="5"/>
      <c r="F38" s="19"/>
      <c r="AA38" s="24"/>
      <c r="AB38" s="24"/>
    </row>
    <row r="39" spans="3:28" ht="18.75" x14ac:dyDescent="0.3">
      <c r="C39" s="11">
        <v>35</v>
      </c>
      <c r="D39" s="21"/>
      <c r="E39" s="5"/>
      <c r="F39" s="19"/>
      <c r="AA39" s="24"/>
      <c r="AB39" s="24"/>
    </row>
    <row r="40" spans="3:28" ht="18.75" x14ac:dyDescent="0.3">
      <c r="C40" s="9">
        <v>36</v>
      </c>
      <c r="D40" s="21"/>
      <c r="E40" s="5"/>
      <c r="F40" s="19"/>
      <c r="AA40" s="24"/>
      <c r="AB40" s="24"/>
    </row>
    <row r="41" spans="3:28" ht="18.75" x14ac:dyDescent="0.3">
      <c r="C41" s="11">
        <v>37</v>
      </c>
      <c r="D41" s="21"/>
      <c r="E41" s="5"/>
      <c r="F41" s="19"/>
      <c r="AA41" s="24"/>
      <c r="AB41" s="24"/>
    </row>
    <row r="42" spans="3:28" ht="18.75" x14ac:dyDescent="0.3">
      <c r="C42" s="9">
        <v>38</v>
      </c>
      <c r="D42" s="21"/>
      <c r="E42" s="5"/>
      <c r="F42" s="19"/>
      <c r="AA42" s="24"/>
      <c r="AB42" s="24"/>
    </row>
    <row r="43" spans="3:28" ht="18.75" x14ac:dyDescent="0.3">
      <c r="C43" s="11">
        <v>39</v>
      </c>
      <c r="D43" s="21"/>
      <c r="E43" s="5"/>
      <c r="F43" s="19"/>
      <c r="AB43" s="24" t="s">
        <v>3283</v>
      </c>
    </row>
    <row r="44" spans="3:28" x14ac:dyDescent="0.25">
      <c r="C44" s="9">
        <v>40</v>
      </c>
      <c r="D44" s="21"/>
      <c r="E44" s="5"/>
      <c r="F44" s="19"/>
    </row>
    <row r="45" spans="3:28" x14ac:dyDescent="0.25">
      <c r="C45" s="11">
        <v>41</v>
      </c>
      <c r="D45" s="21"/>
      <c r="E45" s="5"/>
      <c r="F45" s="19"/>
    </row>
    <row r="46" spans="3:28" x14ac:dyDescent="0.25">
      <c r="C46" s="9">
        <v>42</v>
      </c>
      <c r="D46" s="21"/>
      <c r="E46" s="5"/>
      <c r="F46" s="19"/>
    </row>
    <row r="47" spans="3:28" x14ac:dyDescent="0.25">
      <c r="C47" s="11">
        <v>43</v>
      </c>
      <c r="D47" s="21"/>
      <c r="E47" s="5"/>
      <c r="F47" s="19"/>
    </row>
    <row r="48" spans="3:28" x14ac:dyDescent="0.25">
      <c r="C48" s="9">
        <v>44</v>
      </c>
      <c r="D48" s="21"/>
      <c r="E48" s="5"/>
      <c r="F48" s="19"/>
    </row>
    <row r="49" spans="3:6" x14ac:dyDescent="0.25">
      <c r="C49" s="11">
        <v>45</v>
      </c>
      <c r="D49" s="21"/>
      <c r="E49" s="5"/>
      <c r="F49" s="19"/>
    </row>
    <row r="50" spans="3:6" x14ac:dyDescent="0.25">
      <c r="D50" s="21"/>
      <c r="E50" s="5"/>
      <c r="F50" s="19"/>
    </row>
    <row r="51" spans="3:6" x14ac:dyDescent="0.25">
      <c r="D51" s="21"/>
      <c r="E51" s="5"/>
      <c r="F51" s="19"/>
    </row>
  </sheetData>
  <protectedRanges>
    <protectedRange algorithmName="SHA-512" hashValue="qAKvrMaBhOwlgk5a2ZZM6+N9OhJh9rnXrD/PHHCajcS/O+96wDBXgxqAlrvS1WiqI/0jvEiojalRb/0JAC3tvQ==" saltValue="VLWCMgZSYNkDPYxwQ9q5QA==" spinCount="100000" sqref="B9:B13" name="Range1"/>
  </protectedRanges>
  <mergeCells count="4">
    <mergeCell ref="A9:A13"/>
    <mergeCell ref="A14:A19"/>
    <mergeCell ref="A20:A26"/>
    <mergeCell ref="A27:A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L5307"/>
  <sheetViews>
    <sheetView workbookViewId="0">
      <pane ySplit="2" topLeftCell="A3" activePane="bottomLeft" state="frozen"/>
      <selection activeCell="F10" sqref="F10"/>
      <selection pane="bottomLeft" activeCell="F10" sqref="F10"/>
    </sheetView>
  </sheetViews>
  <sheetFormatPr defaultRowHeight="15" x14ac:dyDescent="0.25"/>
  <cols>
    <col min="2" max="2" width="18" bestFit="1" customWidth="1"/>
    <col min="3" max="3" width="24.28515625" bestFit="1" customWidth="1"/>
    <col min="4" max="4" width="67.140625" bestFit="1" customWidth="1"/>
    <col min="9" max="9" width="18" bestFit="1" customWidth="1"/>
    <col min="10" max="10" width="24.28515625" bestFit="1" customWidth="1"/>
    <col min="11" max="11" width="42.42578125" bestFit="1" customWidth="1"/>
    <col min="12" max="12" width="63" bestFit="1" customWidth="1"/>
  </cols>
  <sheetData>
    <row r="1" spans="1:12" x14ac:dyDescent="0.25">
      <c r="A1" t="s">
        <v>5589</v>
      </c>
      <c r="I1" s="26" t="s">
        <v>5523</v>
      </c>
      <c r="J1" s="26"/>
      <c r="K1" s="26"/>
      <c r="L1" t="s">
        <v>5524</v>
      </c>
    </row>
    <row r="2" spans="1:12" x14ac:dyDescent="0.25">
      <c r="B2" t="s">
        <v>105</v>
      </c>
      <c r="C2" t="s">
        <v>9153</v>
      </c>
      <c r="D2" t="s">
        <v>9154</v>
      </c>
      <c r="I2" t="s">
        <v>105</v>
      </c>
      <c r="J2" t="s">
        <v>106</v>
      </c>
      <c r="K2" t="s">
        <v>107</v>
      </c>
    </row>
    <row r="3" spans="1:12" x14ac:dyDescent="0.25">
      <c r="B3">
        <v>1006946</v>
      </c>
      <c r="C3">
        <v>1</v>
      </c>
      <c r="D3" t="s">
        <v>10477</v>
      </c>
      <c r="I3" t="s">
        <v>10971</v>
      </c>
      <c r="J3" t="s">
        <v>10971</v>
      </c>
      <c r="K3" t="s">
        <v>10971</v>
      </c>
    </row>
    <row r="4" spans="1:12" x14ac:dyDescent="0.25">
      <c r="B4">
        <v>1014071</v>
      </c>
      <c r="C4">
        <v>1</v>
      </c>
      <c r="D4" t="s">
        <v>5720</v>
      </c>
      <c r="I4" t="s">
        <v>10971</v>
      </c>
      <c r="J4" t="s">
        <v>10971</v>
      </c>
      <c r="K4" t="s">
        <v>10971</v>
      </c>
    </row>
    <row r="5" spans="1:12" x14ac:dyDescent="0.25">
      <c r="B5">
        <v>1010126</v>
      </c>
      <c r="C5">
        <v>1</v>
      </c>
      <c r="D5" t="s">
        <v>5721</v>
      </c>
      <c r="I5" t="s">
        <v>10971</v>
      </c>
      <c r="J5" t="s">
        <v>10971</v>
      </c>
      <c r="K5" t="s">
        <v>10971</v>
      </c>
    </row>
    <row r="6" spans="1:12" x14ac:dyDescent="0.25">
      <c r="B6">
        <v>1001600</v>
      </c>
      <c r="C6">
        <v>1</v>
      </c>
      <c r="D6" t="s">
        <v>5768</v>
      </c>
      <c r="I6" t="s">
        <v>10971</v>
      </c>
      <c r="J6" t="s">
        <v>10971</v>
      </c>
      <c r="K6" t="s">
        <v>10971</v>
      </c>
    </row>
    <row r="7" spans="1:12" x14ac:dyDescent="0.25">
      <c r="B7">
        <v>1005091</v>
      </c>
      <c r="C7">
        <v>1</v>
      </c>
      <c r="D7" t="s">
        <v>10479</v>
      </c>
      <c r="I7" t="s">
        <v>10971</v>
      </c>
      <c r="J7" t="s">
        <v>10971</v>
      </c>
      <c r="K7" t="s">
        <v>10971</v>
      </c>
    </row>
    <row r="8" spans="1:12" x14ac:dyDescent="0.25">
      <c r="B8">
        <v>1006672</v>
      </c>
      <c r="C8">
        <v>1</v>
      </c>
      <c r="D8" t="s">
        <v>10478</v>
      </c>
      <c r="I8" t="s">
        <v>10971</v>
      </c>
      <c r="J8" t="s">
        <v>10971</v>
      </c>
      <c r="K8" t="s">
        <v>10971</v>
      </c>
    </row>
    <row r="9" spans="1:12" x14ac:dyDescent="0.25">
      <c r="B9">
        <v>1004594</v>
      </c>
      <c r="C9">
        <v>1</v>
      </c>
      <c r="D9" t="s">
        <v>7606</v>
      </c>
      <c r="I9" t="s">
        <v>10971</v>
      </c>
      <c r="J9" t="s">
        <v>10971</v>
      </c>
      <c r="K9" t="s">
        <v>10971</v>
      </c>
    </row>
    <row r="10" spans="1:12" x14ac:dyDescent="0.25">
      <c r="B10">
        <v>1014503</v>
      </c>
      <c r="C10">
        <v>1</v>
      </c>
      <c r="D10" t="s">
        <v>10482</v>
      </c>
      <c r="I10" t="s">
        <v>10971</v>
      </c>
      <c r="J10" t="s">
        <v>10971</v>
      </c>
      <c r="K10" t="s">
        <v>10971</v>
      </c>
    </row>
    <row r="11" spans="1:12" x14ac:dyDescent="0.25">
      <c r="B11">
        <v>1010062</v>
      </c>
      <c r="C11">
        <v>1</v>
      </c>
      <c r="D11" t="s">
        <v>10481</v>
      </c>
      <c r="I11" t="s">
        <v>10971</v>
      </c>
      <c r="J11" t="s">
        <v>10971</v>
      </c>
      <c r="K11" t="s">
        <v>10971</v>
      </c>
    </row>
    <row r="12" spans="1:12" x14ac:dyDescent="0.25">
      <c r="B12">
        <v>1009926</v>
      </c>
      <c r="C12">
        <v>1</v>
      </c>
      <c r="D12" t="s">
        <v>10480</v>
      </c>
      <c r="I12" t="s">
        <v>10971</v>
      </c>
      <c r="J12" t="s">
        <v>10971</v>
      </c>
      <c r="K12" t="s">
        <v>10971</v>
      </c>
    </row>
    <row r="13" spans="1:12" x14ac:dyDescent="0.25">
      <c r="B13">
        <v>1010655</v>
      </c>
      <c r="C13">
        <v>1</v>
      </c>
      <c r="D13" t="s">
        <v>10484</v>
      </c>
      <c r="I13" t="s">
        <v>10971</v>
      </c>
      <c r="J13" t="s">
        <v>10971</v>
      </c>
      <c r="K13" t="s">
        <v>10971</v>
      </c>
    </row>
    <row r="14" spans="1:12" x14ac:dyDescent="0.25">
      <c r="B14">
        <v>1010175</v>
      </c>
      <c r="C14">
        <v>1</v>
      </c>
      <c r="D14" t="s">
        <v>5718</v>
      </c>
      <c r="I14" t="s">
        <v>10971</v>
      </c>
      <c r="J14" t="s">
        <v>10971</v>
      </c>
      <c r="K14" t="s">
        <v>10971</v>
      </c>
    </row>
    <row r="15" spans="1:12" x14ac:dyDescent="0.25">
      <c r="B15">
        <v>1025156</v>
      </c>
      <c r="C15">
        <v>1</v>
      </c>
      <c r="D15" t="s">
        <v>5759</v>
      </c>
      <c r="I15" t="s">
        <v>10971</v>
      </c>
      <c r="J15" t="s">
        <v>10971</v>
      </c>
      <c r="K15" t="s">
        <v>10971</v>
      </c>
    </row>
    <row r="16" spans="1:12" x14ac:dyDescent="0.25">
      <c r="B16">
        <v>1012511</v>
      </c>
      <c r="C16">
        <v>1</v>
      </c>
      <c r="D16" t="s">
        <v>10390</v>
      </c>
      <c r="I16" t="s">
        <v>10971</v>
      </c>
      <c r="J16" t="s">
        <v>10971</v>
      </c>
      <c r="K16" t="s">
        <v>10971</v>
      </c>
    </row>
    <row r="17" spans="2:11" x14ac:dyDescent="0.25">
      <c r="B17">
        <v>4072409</v>
      </c>
      <c r="C17">
        <v>1</v>
      </c>
      <c r="D17" t="s">
        <v>10483</v>
      </c>
      <c r="I17" t="s">
        <v>10971</v>
      </c>
      <c r="J17" t="s">
        <v>10971</v>
      </c>
      <c r="K17" t="s">
        <v>10971</v>
      </c>
    </row>
    <row r="18" spans="2:11" x14ac:dyDescent="0.25">
      <c r="B18">
        <v>1014500</v>
      </c>
      <c r="C18">
        <v>1</v>
      </c>
      <c r="D18" t="s">
        <v>10485</v>
      </c>
      <c r="I18" t="s">
        <v>10971</v>
      </c>
      <c r="J18" t="s">
        <v>10971</v>
      </c>
      <c r="K18" t="s">
        <v>10971</v>
      </c>
    </row>
    <row r="19" spans="2:11" x14ac:dyDescent="0.25">
      <c r="B19">
        <v>1012894</v>
      </c>
      <c r="C19">
        <v>1</v>
      </c>
      <c r="D19" t="s">
        <v>9195</v>
      </c>
      <c r="I19" t="s">
        <v>10971</v>
      </c>
      <c r="J19" t="s">
        <v>10971</v>
      </c>
      <c r="K19" t="s">
        <v>10971</v>
      </c>
    </row>
    <row r="20" spans="2:11" x14ac:dyDescent="0.25">
      <c r="B20">
        <v>1007545</v>
      </c>
      <c r="C20">
        <v>1</v>
      </c>
      <c r="D20" t="s">
        <v>10245</v>
      </c>
      <c r="I20" t="s">
        <v>10971</v>
      </c>
      <c r="J20" t="s">
        <v>10971</v>
      </c>
      <c r="K20" t="s">
        <v>10971</v>
      </c>
    </row>
    <row r="21" spans="2:11" x14ac:dyDescent="0.25">
      <c r="B21">
        <v>1004278</v>
      </c>
      <c r="C21">
        <v>1</v>
      </c>
      <c r="D21" t="s">
        <v>5717</v>
      </c>
      <c r="I21" t="s">
        <v>10971</v>
      </c>
      <c r="J21" t="s">
        <v>10971</v>
      </c>
      <c r="K21" t="s">
        <v>10971</v>
      </c>
    </row>
    <row r="22" spans="2:11" x14ac:dyDescent="0.25">
      <c r="B22">
        <v>1010222</v>
      </c>
      <c r="C22">
        <v>1</v>
      </c>
      <c r="D22" t="s">
        <v>5722</v>
      </c>
      <c r="I22" t="s">
        <v>10971</v>
      </c>
      <c r="J22" t="s">
        <v>10971</v>
      </c>
      <c r="K22" t="s">
        <v>10971</v>
      </c>
    </row>
    <row r="23" spans="2:11" x14ac:dyDescent="0.25">
      <c r="B23">
        <v>4104865</v>
      </c>
      <c r="C23">
        <v>1</v>
      </c>
      <c r="D23" t="s">
        <v>5716</v>
      </c>
      <c r="I23" t="s">
        <v>10971</v>
      </c>
      <c r="J23" t="s">
        <v>10971</v>
      </c>
      <c r="K23" t="s">
        <v>10971</v>
      </c>
    </row>
    <row r="24" spans="2:11" x14ac:dyDescent="0.25">
      <c r="B24">
        <v>1009572</v>
      </c>
      <c r="C24">
        <v>1</v>
      </c>
      <c r="D24" t="s">
        <v>10486</v>
      </c>
      <c r="I24" t="s">
        <v>10971</v>
      </c>
      <c r="J24" t="s">
        <v>10971</v>
      </c>
      <c r="K24" t="s">
        <v>10971</v>
      </c>
    </row>
    <row r="25" spans="2:11" x14ac:dyDescent="0.25">
      <c r="B25">
        <v>1009873</v>
      </c>
      <c r="C25">
        <v>1</v>
      </c>
      <c r="D25" t="s">
        <v>10487</v>
      </c>
      <c r="I25" t="s">
        <v>10971</v>
      </c>
      <c r="J25" t="s">
        <v>10971</v>
      </c>
      <c r="K25" t="s">
        <v>10971</v>
      </c>
    </row>
    <row r="26" spans="2:11" x14ac:dyDescent="0.25">
      <c r="B26">
        <v>4194415</v>
      </c>
      <c r="C26">
        <v>1</v>
      </c>
      <c r="D26" t="s">
        <v>9246</v>
      </c>
      <c r="I26" t="s">
        <v>10971</v>
      </c>
      <c r="J26" t="s">
        <v>10971</v>
      </c>
      <c r="K26" t="s">
        <v>10971</v>
      </c>
    </row>
    <row r="27" spans="2:11" x14ac:dyDescent="0.25">
      <c r="B27">
        <v>1022777</v>
      </c>
      <c r="C27">
        <v>1</v>
      </c>
      <c r="D27" t="s">
        <v>5719</v>
      </c>
      <c r="I27" t="s">
        <v>10971</v>
      </c>
      <c r="J27" t="s">
        <v>10971</v>
      </c>
      <c r="K27" t="s">
        <v>10971</v>
      </c>
    </row>
    <row r="28" spans="2:11" x14ac:dyDescent="0.25">
      <c r="B28">
        <v>4096267</v>
      </c>
      <c r="C28">
        <v>1</v>
      </c>
      <c r="D28" t="s">
        <v>5714</v>
      </c>
      <c r="I28" t="s">
        <v>10971</v>
      </c>
      <c r="J28" t="s">
        <v>10971</v>
      </c>
      <c r="K28" t="s">
        <v>10971</v>
      </c>
    </row>
    <row r="29" spans="2:11" x14ac:dyDescent="0.25">
      <c r="B29">
        <v>4086850</v>
      </c>
      <c r="C29">
        <v>1</v>
      </c>
      <c r="D29" t="s">
        <v>5775</v>
      </c>
      <c r="I29" t="s">
        <v>10971</v>
      </c>
      <c r="J29" t="s">
        <v>10971</v>
      </c>
      <c r="K29" t="s">
        <v>10971</v>
      </c>
    </row>
    <row r="30" spans="2:11" x14ac:dyDescent="0.25">
      <c r="B30">
        <v>1009137</v>
      </c>
      <c r="C30">
        <v>1</v>
      </c>
      <c r="D30" t="s">
        <v>10488</v>
      </c>
      <c r="I30" t="s">
        <v>10971</v>
      </c>
      <c r="J30" t="s">
        <v>10971</v>
      </c>
      <c r="K30" t="s">
        <v>10971</v>
      </c>
    </row>
    <row r="31" spans="2:11" x14ac:dyDescent="0.25">
      <c r="B31">
        <v>1005528</v>
      </c>
      <c r="C31">
        <v>1</v>
      </c>
      <c r="D31" t="s">
        <v>5715</v>
      </c>
      <c r="I31" t="s">
        <v>10971</v>
      </c>
      <c r="J31" t="s">
        <v>10971</v>
      </c>
      <c r="K31" t="s">
        <v>10971</v>
      </c>
    </row>
    <row r="32" spans="2:11" x14ac:dyDescent="0.25">
      <c r="I32" t="s">
        <v>10971</v>
      </c>
      <c r="J32" t="s">
        <v>10971</v>
      </c>
      <c r="K32" t="s">
        <v>10971</v>
      </c>
    </row>
    <row r="33" spans="2:11" x14ac:dyDescent="0.25">
      <c r="B33">
        <v>4098177</v>
      </c>
      <c r="C33">
        <v>2</v>
      </c>
      <c r="D33" t="s">
        <v>5869</v>
      </c>
      <c r="I33" t="s">
        <v>10971</v>
      </c>
      <c r="J33" t="s">
        <v>10971</v>
      </c>
      <c r="K33" t="s">
        <v>10971</v>
      </c>
    </row>
    <row r="34" spans="2:11" x14ac:dyDescent="0.25">
      <c r="B34">
        <v>1012112</v>
      </c>
      <c r="C34">
        <v>2</v>
      </c>
      <c r="D34" t="s">
        <v>5770</v>
      </c>
      <c r="I34" t="s">
        <v>10971</v>
      </c>
      <c r="J34" t="s">
        <v>10971</v>
      </c>
      <c r="K34" t="s">
        <v>10971</v>
      </c>
    </row>
    <row r="35" spans="2:11" x14ac:dyDescent="0.25">
      <c r="B35">
        <v>1007943</v>
      </c>
      <c r="C35">
        <v>2</v>
      </c>
      <c r="D35" t="s">
        <v>10489</v>
      </c>
      <c r="I35" t="s">
        <v>10971</v>
      </c>
      <c r="J35" t="s">
        <v>10971</v>
      </c>
      <c r="K35" t="s">
        <v>10971</v>
      </c>
    </row>
    <row r="36" spans="2:11" x14ac:dyDescent="0.25">
      <c r="B36">
        <v>1009618</v>
      </c>
      <c r="C36">
        <v>2</v>
      </c>
      <c r="D36" t="s">
        <v>5737</v>
      </c>
      <c r="I36" t="s">
        <v>10971</v>
      </c>
      <c r="J36" t="s">
        <v>10971</v>
      </c>
      <c r="K36" t="s">
        <v>10971</v>
      </c>
    </row>
    <row r="37" spans="2:11" x14ac:dyDescent="0.25">
      <c r="B37">
        <v>1005468</v>
      </c>
      <c r="C37">
        <v>2</v>
      </c>
      <c r="D37" t="s">
        <v>5729</v>
      </c>
      <c r="I37" t="s">
        <v>10971</v>
      </c>
      <c r="J37" t="s">
        <v>10971</v>
      </c>
      <c r="K37" t="s">
        <v>10971</v>
      </c>
    </row>
    <row r="38" spans="2:11" x14ac:dyDescent="0.25">
      <c r="B38">
        <v>4087721</v>
      </c>
      <c r="C38">
        <v>2</v>
      </c>
      <c r="D38" t="s">
        <v>5783</v>
      </c>
      <c r="I38" t="s">
        <v>10971</v>
      </c>
      <c r="J38" t="s">
        <v>10971</v>
      </c>
      <c r="K38" t="s">
        <v>10971</v>
      </c>
    </row>
    <row r="39" spans="2:11" x14ac:dyDescent="0.25">
      <c r="B39">
        <v>1015510</v>
      </c>
      <c r="C39">
        <v>2</v>
      </c>
      <c r="D39" t="s">
        <v>5848</v>
      </c>
      <c r="I39" t="s">
        <v>10971</v>
      </c>
      <c r="J39" t="s">
        <v>10971</v>
      </c>
      <c r="K39" t="s">
        <v>10971</v>
      </c>
    </row>
    <row r="40" spans="2:11" x14ac:dyDescent="0.25">
      <c r="B40">
        <v>1011287</v>
      </c>
      <c r="C40">
        <v>2</v>
      </c>
      <c r="D40" t="s">
        <v>5736</v>
      </c>
      <c r="I40" t="s">
        <v>10971</v>
      </c>
      <c r="J40" t="s">
        <v>10971</v>
      </c>
      <c r="K40" t="s">
        <v>10971</v>
      </c>
    </row>
    <row r="41" spans="2:11" x14ac:dyDescent="0.25">
      <c r="B41">
        <v>1010090</v>
      </c>
      <c r="C41">
        <v>2</v>
      </c>
      <c r="D41" t="s">
        <v>10541</v>
      </c>
      <c r="I41" t="s">
        <v>10971</v>
      </c>
      <c r="J41" t="s">
        <v>10971</v>
      </c>
      <c r="K41" t="s">
        <v>10971</v>
      </c>
    </row>
    <row r="42" spans="2:11" x14ac:dyDescent="0.25">
      <c r="B42">
        <v>1004950</v>
      </c>
      <c r="C42">
        <v>2</v>
      </c>
      <c r="D42" t="s">
        <v>5740</v>
      </c>
      <c r="I42" t="s">
        <v>10971</v>
      </c>
      <c r="J42" t="s">
        <v>10971</v>
      </c>
      <c r="K42" t="s">
        <v>10971</v>
      </c>
    </row>
    <row r="43" spans="2:11" x14ac:dyDescent="0.25">
      <c r="B43">
        <v>1014752</v>
      </c>
      <c r="C43">
        <v>2</v>
      </c>
      <c r="D43" t="s">
        <v>5817</v>
      </c>
      <c r="I43" t="s">
        <v>10971</v>
      </c>
      <c r="J43" t="s">
        <v>10971</v>
      </c>
      <c r="K43" t="s">
        <v>10971</v>
      </c>
    </row>
    <row r="44" spans="2:11" x14ac:dyDescent="0.25">
      <c r="B44">
        <v>1015477</v>
      </c>
      <c r="C44">
        <v>2</v>
      </c>
      <c r="D44" t="s">
        <v>5739</v>
      </c>
      <c r="I44" t="s">
        <v>10971</v>
      </c>
      <c r="J44" t="s">
        <v>10971</v>
      </c>
      <c r="K44" t="s">
        <v>10971</v>
      </c>
    </row>
    <row r="45" spans="2:11" x14ac:dyDescent="0.25">
      <c r="B45">
        <v>1002913</v>
      </c>
      <c r="C45">
        <v>2</v>
      </c>
      <c r="D45" t="s">
        <v>10910</v>
      </c>
      <c r="I45" t="s">
        <v>10971</v>
      </c>
      <c r="J45" t="s">
        <v>10971</v>
      </c>
      <c r="K45" t="s">
        <v>10971</v>
      </c>
    </row>
    <row r="46" spans="2:11" x14ac:dyDescent="0.25">
      <c r="B46">
        <v>1022747</v>
      </c>
      <c r="C46">
        <v>2</v>
      </c>
      <c r="D46" t="s">
        <v>5726</v>
      </c>
      <c r="I46" t="s">
        <v>10971</v>
      </c>
      <c r="J46" t="s">
        <v>10971</v>
      </c>
      <c r="K46" t="s">
        <v>10971</v>
      </c>
    </row>
    <row r="47" spans="2:11" x14ac:dyDescent="0.25">
      <c r="B47">
        <v>1012219</v>
      </c>
      <c r="C47">
        <v>2</v>
      </c>
      <c r="D47" t="s">
        <v>5727</v>
      </c>
      <c r="I47" t="s">
        <v>10971</v>
      </c>
      <c r="J47" t="s">
        <v>10971</v>
      </c>
      <c r="K47" t="s">
        <v>10971</v>
      </c>
    </row>
    <row r="48" spans="2:11" x14ac:dyDescent="0.25">
      <c r="B48">
        <v>4156308</v>
      </c>
      <c r="C48">
        <v>2</v>
      </c>
      <c r="D48" t="s">
        <v>10388</v>
      </c>
      <c r="I48" t="s">
        <v>10971</v>
      </c>
      <c r="J48" t="s">
        <v>10971</v>
      </c>
      <c r="K48" t="s">
        <v>10971</v>
      </c>
    </row>
    <row r="49" spans="2:11" x14ac:dyDescent="0.25">
      <c r="B49">
        <v>1007646</v>
      </c>
      <c r="C49">
        <v>2</v>
      </c>
      <c r="D49" t="s">
        <v>5753</v>
      </c>
      <c r="I49" t="s">
        <v>10971</v>
      </c>
      <c r="J49" t="s">
        <v>10971</v>
      </c>
      <c r="K49" t="s">
        <v>10971</v>
      </c>
    </row>
    <row r="50" spans="2:11" x14ac:dyDescent="0.25">
      <c r="B50">
        <v>1013378</v>
      </c>
      <c r="C50">
        <v>2</v>
      </c>
      <c r="D50" t="s">
        <v>10490</v>
      </c>
      <c r="I50" t="s">
        <v>10971</v>
      </c>
      <c r="J50" t="s">
        <v>10971</v>
      </c>
      <c r="K50" t="s">
        <v>10971</v>
      </c>
    </row>
    <row r="51" spans="2:11" x14ac:dyDescent="0.25">
      <c r="B51">
        <v>1024072</v>
      </c>
      <c r="C51">
        <v>2</v>
      </c>
      <c r="D51" t="s">
        <v>9091</v>
      </c>
      <c r="I51" t="s">
        <v>10971</v>
      </c>
      <c r="J51" t="s">
        <v>10971</v>
      </c>
      <c r="K51" t="s">
        <v>10971</v>
      </c>
    </row>
    <row r="52" spans="2:11" x14ac:dyDescent="0.25">
      <c r="B52">
        <v>4234504</v>
      </c>
      <c r="C52">
        <v>2</v>
      </c>
      <c r="D52" t="s">
        <v>5730</v>
      </c>
      <c r="I52" t="s">
        <v>10971</v>
      </c>
      <c r="J52" t="s">
        <v>10971</v>
      </c>
      <c r="K52" t="s">
        <v>10971</v>
      </c>
    </row>
    <row r="53" spans="2:11" x14ac:dyDescent="0.25">
      <c r="B53">
        <v>1023555</v>
      </c>
      <c r="C53">
        <v>2</v>
      </c>
      <c r="D53" t="s">
        <v>10188</v>
      </c>
      <c r="I53" t="s">
        <v>10971</v>
      </c>
      <c r="J53" t="s">
        <v>10971</v>
      </c>
      <c r="K53" t="s">
        <v>10971</v>
      </c>
    </row>
    <row r="54" spans="2:11" x14ac:dyDescent="0.25">
      <c r="B54">
        <v>1004585</v>
      </c>
      <c r="C54">
        <v>2</v>
      </c>
      <c r="D54" t="s">
        <v>5868</v>
      </c>
      <c r="I54" t="s">
        <v>10971</v>
      </c>
      <c r="J54" t="s">
        <v>10971</v>
      </c>
      <c r="K54" t="s">
        <v>10971</v>
      </c>
    </row>
    <row r="55" spans="2:11" x14ac:dyDescent="0.25">
      <c r="B55">
        <v>1984061</v>
      </c>
      <c r="C55">
        <v>2</v>
      </c>
      <c r="D55" t="s">
        <v>10491</v>
      </c>
      <c r="I55" t="s">
        <v>10971</v>
      </c>
      <c r="J55" t="s">
        <v>10971</v>
      </c>
      <c r="K55" t="s">
        <v>10971</v>
      </c>
    </row>
    <row r="56" spans="2:11" x14ac:dyDescent="0.25">
      <c r="B56">
        <v>1014022</v>
      </c>
      <c r="C56">
        <v>2</v>
      </c>
      <c r="D56" t="s">
        <v>5741</v>
      </c>
      <c r="I56" t="s">
        <v>10971</v>
      </c>
      <c r="J56" t="s">
        <v>10971</v>
      </c>
      <c r="K56" t="s">
        <v>10971</v>
      </c>
    </row>
    <row r="57" spans="2:11" x14ac:dyDescent="0.25">
      <c r="B57">
        <v>1004260</v>
      </c>
      <c r="C57">
        <v>2</v>
      </c>
      <c r="D57" t="s">
        <v>10096</v>
      </c>
      <c r="I57" t="s">
        <v>10971</v>
      </c>
      <c r="J57" t="s">
        <v>10971</v>
      </c>
      <c r="K57" t="s">
        <v>10971</v>
      </c>
    </row>
    <row r="58" spans="2:11" x14ac:dyDescent="0.25">
      <c r="B58">
        <v>1005185</v>
      </c>
      <c r="C58">
        <v>2</v>
      </c>
      <c r="D58" t="s">
        <v>10318</v>
      </c>
      <c r="I58" t="s">
        <v>10971</v>
      </c>
      <c r="J58" t="s">
        <v>10971</v>
      </c>
      <c r="K58" t="s">
        <v>10971</v>
      </c>
    </row>
    <row r="59" spans="2:11" x14ac:dyDescent="0.25">
      <c r="B59">
        <v>1008927</v>
      </c>
      <c r="C59">
        <v>2</v>
      </c>
      <c r="D59" t="s">
        <v>5772</v>
      </c>
      <c r="I59" t="s">
        <v>10971</v>
      </c>
      <c r="J59" t="s">
        <v>10971</v>
      </c>
      <c r="K59" t="s">
        <v>10971</v>
      </c>
    </row>
    <row r="60" spans="2:11" x14ac:dyDescent="0.25">
      <c r="B60">
        <v>1013404</v>
      </c>
      <c r="C60">
        <v>2</v>
      </c>
      <c r="D60" t="s">
        <v>5723</v>
      </c>
      <c r="I60" t="s">
        <v>10971</v>
      </c>
      <c r="J60" t="s">
        <v>10971</v>
      </c>
      <c r="K60" t="s">
        <v>10971</v>
      </c>
    </row>
    <row r="61" spans="2:11" x14ac:dyDescent="0.25">
      <c r="B61">
        <v>1023207</v>
      </c>
      <c r="C61">
        <v>2</v>
      </c>
      <c r="D61" t="s">
        <v>5738</v>
      </c>
      <c r="I61" t="s">
        <v>10971</v>
      </c>
      <c r="J61" t="s">
        <v>10971</v>
      </c>
      <c r="K61" t="s">
        <v>10971</v>
      </c>
    </row>
    <row r="62" spans="2:11" x14ac:dyDescent="0.25">
      <c r="B62">
        <v>1009172</v>
      </c>
      <c r="C62">
        <v>2</v>
      </c>
      <c r="D62" t="s">
        <v>5799</v>
      </c>
      <c r="I62" t="s">
        <v>10971</v>
      </c>
      <c r="J62" t="s">
        <v>10971</v>
      </c>
      <c r="K62" t="s">
        <v>10971</v>
      </c>
    </row>
    <row r="63" spans="2:11" x14ac:dyDescent="0.25">
      <c r="B63">
        <v>1004369</v>
      </c>
      <c r="C63">
        <v>2</v>
      </c>
      <c r="D63" t="s">
        <v>5750</v>
      </c>
      <c r="I63" t="s">
        <v>10971</v>
      </c>
      <c r="J63" t="s">
        <v>10971</v>
      </c>
      <c r="K63" t="s">
        <v>10971</v>
      </c>
    </row>
    <row r="64" spans="2:11" x14ac:dyDescent="0.25">
      <c r="B64">
        <v>1006640</v>
      </c>
      <c r="C64">
        <v>2</v>
      </c>
      <c r="D64" t="s">
        <v>5760</v>
      </c>
      <c r="I64" t="s">
        <v>10971</v>
      </c>
      <c r="J64" t="s">
        <v>10971</v>
      </c>
      <c r="K64" t="s">
        <v>10971</v>
      </c>
    </row>
    <row r="65" spans="2:11" x14ac:dyDescent="0.25">
      <c r="B65">
        <v>1015840</v>
      </c>
      <c r="C65">
        <v>2</v>
      </c>
      <c r="D65" t="s">
        <v>5849</v>
      </c>
      <c r="I65" t="s">
        <v>10971</v>
      </c>
      <c r="J65" t="s">
        <v>10971</v>
      </c>
      <c r="K65" t="s">
        <v>10971</v>
      </c>
    </row>
    <row r="66" spans="2:11" x14ac:dyDescent="0.25">
      <c r="B66">
        <v>1009824</v>
      </c>
      <c r="C66">
        <v>2</v>
      </c>
      <c r="D66" t="s">
        <v>5732</v>
      </c>
      <c r="I66" t="s">
        <v>10971</v>
      </c>
      <c r="J66" t="s">
        <v>10971</v>
      </c>
      <c r="K66" t="s">
        <v>10971</v>
      </c>
    </row>
    <row r="67" spans="2:11" x14ac:dyDescent="0.25">
      <c r="B67">
        <v>1005711</v>
      </c>
      <c r="C67">
        <v>2</v>
      </c>
      <c r="D67" t="s">
        <v>5747</v>
      </c>
      <c r="I67" t="s">
        <v>10971</v>
      </c>
      <c r="J67" t="s">
        <v>10971</v>
      </c>
      <c r="K67" t="s">
        <v>10971</v>
      </c>
    </row>
    <row r="68" spans="2:11" x14ac:dyDescent="0.25">
      <c r="B68">
        <v>1011489</v>
      </c>
      <c r="C68">
        <v>2</v>
      </c>
      <c r="D68" t="s">
        <v>5766</v>
      </c>
      <c r="I68" t="s">
        <v>10971</v>
      </c>
      <c r="J68" t="s">
        <v>10971</v>
      </c>
      <c r="K68" t="s">
        <v>10971</v>
      </c>
    </row>
    <row r="69" spans="2:11" x14ac:dyDescent="0.25">
      <c r="B69">
        <v>1983001</v>
      </c>
      <c r="C69">
        <v>2</v>
      </c>
      <c r="D69" t="s">
        <v>5812</v>
      </c>
      <c r="I69" t="s">
        <v>10971</v>
      </c>
      <c r="J69" t="s">
        <v>10971</v>
      </c>
      <c r="K69" t="s">
        <v>10971</v>
      </c>
    </row>
    <row r="70" spans="2:11" x14ac:dyDescent="0.25">
      <c r="B70">
        <v>1011357</v>
      </c>
      <c r="C70">
        <v>2</v>
      </c>
      <c r="D70" t="s">
        <v>5743</v>
      </c>
      <c r="I70" t="s">
        <v>10971</v>
      </c>
      <c r="J70" t="s">
        <v>10971</v>
      </c>
      <c r="K70" t="s">
        <v>10971</v>
      </c>
    </row>
    <row r="71" spans="2:11" x14ac:dyDescent="0.25">
      <c r="B71">
        <v>1015515</v>
      </c>
      <c r="C71">
        <v>2</v>
      </c>
      <c r="D71" t="s">
        <v>5776</v>
      </c>
      <c r="I71" t="s">
        <v>10971</v>
      </c>
      <c r="J71" t="s">
        <v>10971</v>
      </c>
      <c r="K71" t="s">
        <v>10971</v>
      </c>
    </row>
    <row r="72" spans="2:11" x14ac:dyDescent="0.25">
      <c r="B72">
        <v>1014522</v>
      </c>
      <c r="C72">
        <v>2</v>
      </c>
      <c r="D72" t="s">
        <v>5947</v>
      </c>
      <c r="I72" t="s">
        <v>10971</v>
      </c>
      <c r="J72" t="s">
        <v>10971</v>
      </c>
      <c r="K72" t="s">
        <v>10971</v>
      </c>
    </row>
    <row r="73" spans="2:11" x14ac:dyDescent="0.25">
      <c r="B73">
        <v>1020910</v>
      </c>
      <c r="C73">
        <v>2</v>
      </c>
      <c r="D73" t="s">
        <v>5813</v>
      </c>
      <c r="I73" t="s">
        <v>10971</v>
      </c>
      <c r="J73" t="s">
        <v>10971</v>
      </c>
      <c r="K73" t="s">
        <v>10971</v>
      </c>
    </row>
    <row r="74" spans="2:11" x14ac:dyDescent="0.25">
      <c r="B74">
        <v>4073395</v>
      </c>
      <c r="C74">
        <v>2</v>
      </c>
      <c r="D74" t="s">
        <v>5771</v>
      </c>
      <c r="I74" t="s">
        <v>10971</v>
      </c>
      <c r="J74" t="s">
        <v>10971</v>
      </c>
      <c r="K74" t="s">
        <v>10971</v>
      </c>
    </row>
    <row r="75" spans="2:11" x14ac:dyDescent="0.25">
      <c r="B75">
        <v>4073427</v>
      </c>
      <c r="C75">
        <v>2</v>
      </c>
      <c r="D75" t="s">
        <v>6126</v>
      </c>
      <c r="I75" t="s">
        <v>10971</v>
      </c>
      <c r="J75" t="s">
        <v>10971</v>
      </c>
      <c r="K75" t="s">
        <v>10971</v>
      </c>
    </row>
    <row r="76" spans="2:11" x14ac:dyDescent="0.25">
      <c r="B76">
        <v>1008293</v>
      </c>
      <c r="C76">
        <v>2</v>
      </c>
      <c r="D76" t="s">
        <v>5774</v>
      </c>
      <c r="I76" t="s">
        <v>10971</v>
      </c>
      <c r="J76" t="s">
        <v>10971</v>
      </c>
      <c r="K76" t="s">
        <v>10971</v>
      </c>
    </row>
    <row r="77" spans="2:11" x14ac:dyDescent="0.25">
      <c r="B77">
        <v>1009701</v>
      </c>
      <c r="C77">
        <v>2</v>
      </c>
      <c r="D77" t="s">
        <v>5757</v>
      </c>
      <c r="I77" t="s">
        <v>10971</v>
      </c>
      <c r="J77" t="s">
        <v>10971</v>
      </c>
      <c r="K77" t="s">
        <v>10971</v>
      </c>
    </row>
    <row r="78" spans="2:11" x14ac:dyDescent="0.25">
      <c r="B78">
        <v>1011415</v>
      </c>
      <c r="C78">
        <v>2</v>
      </c>
      <c r="D78" t="s">
        <v>10189</v>
      </c>
      <c r="I78" t="s">
        <v>10971</v>
      </c>
      <c r="J78" t="s">
        <v>10971</v>
      </c>
      <c r="K78" t="s">
        <v>10971</v>
      </c>
    </row>
    <row r="79" spans="2:11" x14ac:dyDescent="0.25">
      <c r="B79">
        <v>1013231</v>
      </c>
      <c r="C79">
        <v>2</v>
      </c>
      <c r="D79" t="s">
        <v>5765</v>
      </c>
      <c r="I79" t="s">
        <v>10971</v>
      </c>
      <c r="J79" t="s">
        <v>10971</v>
      </c>
      <c r="K79" t="s">
        <v>10971</v>
      </c>
    </row>
    <row r="80" spans="2:11" x14ac:dyDescent="0.25">
      <c r="B80">
        <v>1012071</v>
      </c>
      <c r="C80">
        <v>2</v>
      </c>
      <c r="D80" t="s">
        <v>5749</v>
      </c>
      <c r="I80" t="s">
        <v>10971</v>
      </c>
      <c r="J80" t="s">
        <v>10971</v>
      </c>
      <c r="K80" t="s">
        <v>10971</v>
      </c>
    </row>
    <row r="81" spans="2:11" x14ac:dyDescent="0.25">
      <c r="B81">
        <v>1981026</v>
      </c>
      <c r="C81">
        <v>2</v>
      </c>
      <c r="D81" t="s">
        <v>5756</v>
      </c>
      <c r="I81" t="s">
        <v>10971</v>
      </c>
      <c r="J81" t="s">
        <v>10971</v>
      </c>
      <c r="K81" t="s">
        <v>10971</v>
      </c>
    </row>
    <row r="82" spans="2:11" x14ac:dyDescent="0.25">
      <c r="B82">
        <v>1006764</v>
      </c>
      <c r="C82">
        <v>2</v>
      </c>
      <c r="D82" t="s">
        <v>5819</v>
      </c>
      <c r="I82" t="s">
        <v>10971</v>
      </c>
      <c r="J82" t="s">
        <v>10971</v>
      </c>
      <c r="K82" t="s">
        <v>10971</v>
      </c>
    </row>
    <row r="83" spans="2:11" x14ac:dyDescent="0.25">
      <c r="B83">
        <v>4157597</v>
      </c>
      <c r="C83">
        <v>2</v>
      </c>
      <c r="D83" t="s">
        <v>5847</v>
      </c>
      <c r="I83" t="s">
        <v>10971</v>
      </c>
      <c r="J83" t="s">
        <v>10971</v>
      </c>
      <c r="K83" t="s">
        <v>10971</v>
      </c>
    </row>
    <row r="84" spans="2:11" x14ac:dyDescent="0.25">
      <c r="B84">
        <v>1015418</v>
      </c>
      <c r="C84">
        <v>2</v>
      </c>
      <c r="D84" t="s">
        <v>10316</v>
      </c>
      <c r="I84" t="s">
        <v>10971</v>
      </c>
      <c r="J84" t="s">
        <v>10971</v>
      </c>
      <c r="K84" t="s">
        <v>10971</v>
      </c>
    </row>
    <row r="85" spans="2:11" x14ac:dyDescent="0.25">
      <c r="B85">
        <v>1010493</v>
      </c>
      <c r="C85">
        <v>2</v>
      </c>
      <c r="D85" t="s">
        <v>5751</v>
      </c>
      <c r="I85" t="s">
        <v>10971</v>
      </c>
      <c r="J85" t="s">
        <v>10971</v>
      </c>
      <c r="K85" t="s">
        <v>10971</v>
      </c>
    </row>
    <row r="86" spans="2:11" x14ac:dyDescent="0.25">
      <c r="B86">
        <v>1000504</v>
      </c>
      <c r="C86">
        <v>2</v>
      </c>
      <c r="D86" t="s">
        <v>10389</v>
      </c>
      <c r="I86" t="s">
        <v>10971</v>
      </c>
      <c r="J86" t="s">
        <v>10971</v>
      </c>
      <c r="K86" t="s">
        <v>10971</v>
      </c>
    </row>
    <row r="87" spans="2:11" x14ac:dyDescent="0.25">
      <c r="B87">
        <v>1006909</v>
      </c>
      <c r="C87">
        <v>2</v>
      </c>
      <c r="D87" t="s">
        <v>5780</v>
      </c>
      <c r="I87" t="s">
        <v>10971</v>
      </c>
      <c r="J87" t="s">
        <v>10971</v>
      </c>
      <c r="K87" t="s">
        <v>10971</v>
      </c>
    </row>
    <row r="88" spans="2:11" x14ac:dyDescent="0.25">
      <c r="B88">
        <v>4101162</v>
      </c>
      <c r="C88">
        <v>2</v>
      </c>
      <c r="D88" t="s">
        <v>5809</v>
      </c>
      <c r="I88" t="s">
        <v>10971</v>
      </c>
      <c r="J88" t="s">
        <v>10971</v>
      </c>
      <c r="K88" t="s">
        <v>10971</v>
      </c>
    </row>
    <row r="89" spans="2:11" x14ac:dyDescent="0.25">
      <c r="B89">
        <v>4092862</v>
      </c>
      <c r="C89">
        <v>2</v>
      </c>
      <c r="D89" t="s">
        <v>5796</v>
      </c>
      <c r="I89" t="s">
        <v>10971</v>
      </c>
      <c r="J89" t="s">
        <v>10971</v>
      </c>
      <c r="K89" t="s">
        <v>10971</v>
      </c>
    </row>
    <row r="90" spans="2:11" x14ac:dyDescent="0.25">
      <c r="B90">
        <v>4086862</v>
      </c>
      <c r="C90">
        <v>2</v>
      </c>
      <c r="D90" t="s">
        <v>6133</v>
      </c>
      <c r="I90" t="s">
        <v>10971</v>
      </c>
      <c r="J90" t="s">
        <v>10971</v>
      </c>
      <c r="K90" t="s">
        <v>10971</v>
      </c>
    </row>
    <row r="91" spans="2:11" x14ac:dyDescent="0.25">
      <c r="B91">
        <v>1004450</v>
      </c>
      <c r="C91">
        <v>2</v>
      </c>
      <c r="D91" t="s">
        <v>5811</v>
      </c>
      <c r="I91" t="s">
        <v>10971</v>
      </c>
      <c r="J91" t="s">
        <v>10971</v>
      </c>
      <c r="K91" t="s">
        <v>10971</v>
      </c>
    </row>
    <row r="92" spans="2:11" x14ac:dyDescent="0.25">
      <c r="B92">
        <v>1006731</v>
      </c>
      <c r="C92">
        <v>2</v>
      </c>
      <c r="D92" t="s">
        <v>5746</v>
      </c>
      <c r="I92" t="s">
        <v>10971</v>
      </c>
      <c r="J92" t="s">
        <v>10971</v>
      </c>
      <c r="K92" t="s">
        <v>10971</v>
      </c>
    </row>
    <row r="93" spans="2:11" x14ac:dyDescent="0.25">
      <c r="B93">
        <v>1006575</v>
      </c>
      <c r="C93">
        <v>2</v>
      </c>
      <c r="D93" t="s">
        <v>5744</v>
      </c>
      <c r="I93" t="s">
        <v>10971</v>
      </c>
      <c r="J93" t="s">
        <v>10971</v>
      </c>
      <c r="K93" t="s">
        <v>10971</v>
      </c>
    </row>
    <row r="94" spans="2:11" x14ac:dyDescent="0.25">
      <c r="B94">
        <v>1991033</v>
      </c>
      <c r="C94">
        <v>2</v>
      </c>
      <c r="D94" t="s">
        <v>10492</v>
      </c>
      <c r="I94" t="s">
        <v>10971</v>
      </c>
      <c r="J94" t="s">
        <v>10971</v>
      </c>
      <c r="K94" t="s">
        <v>10971</v>
      </c>
    </row>
    <row r="95" spans="2:11" x14ac:dyDescent="0.25">
      <c r="B95">
        <v>1008030</v>
      </c>
      <c r="C95">
        <v>2</v>
      </c>
      <c r="D95" t="s">
        <v>5842</v>
      </c>
      <c r="I95" t="s">
        <v>10971</v>
      </c>
      <c r="J95" t="s">
        <v>10971</v>
      </c>
      <c r="K95" t="s">
        <v>10971</v>
      </c>
    </row>
    <row r="96" spans="2:11" x14ac:dyDescent="0.25">
      <c r="B96">
        <v>1015294</v>
      </c>
      <c r="C96">
        <v>2</v>
      </c>
      <c r="D96" t="s">
        <v>5867</v>
      </c>
      <c r="I96" t="s">
        <v>10971</v>
      </c>
      <c r="J96" t="s">
        <v>10971</v>
      </c>
      <c r="K96" t="s">
        <v>10971</v>
      </c>
    </row>
    <row r="97" spans="2:11" x14ac:dyDescent="0.25">
      <c r="B97">
        <v>1012511</v>
      </c>
      <c r="C97">
        <v>2</v>
      </c>
      <c r="D97" t="s">
        <v>10390</v>
      </c>
      <c r="I97" t="s">
        <v>10971</v>
      </c>
      <c r="J97" t="s">
        <v>10971</v>
      </c>
      <c r="K97" t="s">
        <v>10971</v>
      </c>
    </row>
    <row r="98" spans="2:11" x14ac:dyDescent="0.25">
      <c r="B98">
        <v>1012616</v>
      </c>
      <c r="C98">
        <v>2</v>
      </c>
      <c r="D98" t="s">
        <v>5855</v>
      </c>
      <c r="I98" t="s">
        <v>10971</v>
      </c>
      <c r="J98" t="s">
        <v>10971</v>
      </c>
      <c r="K98" t="s">
        <v>10971</v>
      </c>
    </row>
    <row r="99" spans="2:11" x14ac:dyDescent="0.25">
      <c r="B99">
        <v>1006118</v>
      </c>
      <c r="C99">
        <v>2</v>
      </c>
      <c r="D99" t="s">
        <v>5748</v>
      </c>
      <c r="I99" t="s">
        <v>10971</v>
      </c>
      <c r="J99" t="s">
        <v>10971</v>
      </c>
      <c r="K99" t="s">
        <v>10971</v>
      </c>
    </row>
    <row r="100" spans="2:11" x14ac:dyDescent="0.25">
      <c r="B100">
        <v>1010044</v>
      </c>
      <c r="C100">
        <v>2</v>
      </c>
      <c r="D100" t="s">
        <v>5860</v>
      </c>
      <c r="I100" t="s">
        <v>10971</v>
      </c>
      <c r="J100" t="s">
        <v>10971</v>
      </c>
      <c r="K100" t="s">
        <v>10971</v>
      </c>
    </row>
    <row r="101" spans="2:11" x14ac:dyDescent="0.25">
      <c r="B101">
        <v>1022287</v>
      </c>
      <c r="C101">
        <v>2</v>
      </c>
      <c r="D101" t="s">
        <v>5791</v>
      </c>
      <c r="I101" t="s">
        <v>10971</v>
      </c>
      <c r="J101" t="s">
        <v>10971</v>
      </c>
      <c r="K101" t="s">
        <v>10971</v>
      </c>
    </row>
    <row r="102" spans="2:11" x14ac:dyDescent="0.25">
      <c r="B102">
        <v>1010291</v>
      </c>
      <c r="C102">
        <v>2</v>
      </c>
      <c r="D102" t="s">
        <v>5826</v>
      </c>
      <c r="I102" t="s">
        <v>10971</v>
      </c>
      <c r="J102" t="s">
        <v>10971</v>
      </c>
      <c r="K102" t="s">
        <v>10971</v>
      </c>
    </row>
    <row r="103" spans="2:11" x14ac:dyDescent="0.25">
      <c r="B103">
        <v>1008251</v>
      </c>
      <c r="C103">
        <v>2</v>
      </c>
      <c r="D103" t="s">
        <v>5735</v>
      </c>
      <c r="I103" t="s">
        <v>10971</v>
      </c>
      <c r="J103" t="s">
        <v>10971</v>
      </c>
      <c r="K103" t="s">
        <v>10971</v>
      </c>
    </row>
    <row r="104" spans="2:11" x14ac:dyDescent="0.25">
      <c r="B104">
        <v>1005874</v>
      </c>
      <c r="C104">
        <v>2</v>
      </c>
      <c r="D104" t="s">
        <v>5777</v>
      </c>
      <c r="I104" t="s">
        <v>10971</v>
      </c>
      <c r="J104" t="s">
        <v>10971</v>
      </c>
      <c r="K104" t="s">
        <v>10971</v>
      </c>
    </row>
    <row r="105" spans="2:11" x14ac:dyDescent="0.25">
      <c r="B105">
        <v>4142183</v>
      </c>
      <c r="C105">
        <v>2</v>
      </c>
      <c r="D105" t="s">
        <v>5875</v>
      </c>
      <c r="I105" t="s">
        <v>10971</v>
      </c>
      <c r="J105" t="s">
        <v>10971</v>
      </c>
      <c r="K105" t="s">
        <v>10971</v>
      </c>
    </row>
    <row r="106" spans="2:11" x14ac:dyDescent="0.25">
      <c r="B106">
        <v>1009846</v>
      </c>
      <c r="C106">
        <v>2</v>
      </c>
      <c r="D106" t="s">
        <v>5755</v>
      </c>
      <c r="I106" t="s">
        <v>10971</v>
      </c>
      <c r="J106" t="s">
        <v>10971</v>
      </c>
      <c r="K106" t="s">
        <v>10971</v>
      </c>
    </row>
    <row r="107" spans="2:11" x14ac:dyDescent="0.25">
      <c r="B107">
        <v>1015486</v>
      </c>
      <c r="C107">
        <v>2</v>
      </c>
      <c r="D107" t="s">
        <v>5734</v>
      </c>
      <c r="I107" t="s">
        <v>10971</v>
      </c>
      <c r="J107" t="s">
        <v>10971</v>
      </c>
      <c r="K107" t="s">
        <v>10971</v>
      </c>
    </row>
    <row r="108" spans="2:11" x14ac:dyDescent="0.25">
      <c r="B108">
        <v>1004678</v>
      </c>
      <c r="C108">
        <v>2</v>
      </c>
      <c r="D108" t="s">
        <v>10493</v>
      </c>
      <c r="I108" t="s">
        <v>10971</v>
      </c>
      <c r="J108" t="s">
        <v>10971</v>
      </c>
      <c r="K108" t="s">
        <v>10971</v>
      </c>
    </row>
    <row r="109" spans="2:11" x14ac:dyDescent="0.25">
      <c r="B109">
        <v>1008754</v>
      </c>
      <c r="C109">
        <v>2</v>
      </c>
      <c r="D109" t="s">
        <v>5752</v>
      </c>
      <c r="I109" t="s">
        <v>10971</v>
      </c>
      <c r="J109" t="s">
        <v>10971</v>
      </c>
      <c r="K109" t="s">
        <v>10971</v>
      </c>
    </row>
    <row r="110" spans="2:11" x14ac:dyDescent="0.25">
      <c r="B110">
        <v>1032516</v>
      </c>
      <c r="C110">
        <v>2</v>
      </c>
      <c r="D110" t="s">
        <v>5745</v>
      </c>
      <c r="I110" t="s">
        <v>10971</v>
      </c>
      <c r="J110" t="s">
        <v>10971</v>
      </c>
      <c r="K110" t="s">
        <v>10971</v>
      </c>
    </row>
    <row r="111" spans="2:11" x14ac:dyDescent="0.25">
      <c r="B111">
        <v>100814</v>
      </c>
      <c r="C111">
        <v>2</v>
      </c>
      <c r="D111" t="s">
        <v>9380</v>
      </c>
      <c r="I111">
        <v>100814</v>
      </c>
      <c r="J111">
        <v>2</v>
      </c>
      <c r="K111" t="s">
        <v>9380</v>
      </c>
    </row>
    <row r="112" spans="2:11" x14ac:dyDescent="0.25">
      <c r="B112">
        <v>1007102</v>
      </c>
      <c r="C112">
        <v>2</v>
      </c>
      <c r="D112" t="s">
        <v>5858</v>
      </c>
      <c r="I112" t="s">
        <v>10971</v>
      </c>
      <c r="J112" t="s">
        <v>10971</v>
      </c>
      <c r="K112" t="s">
        <v>10971</v>
      </c>
    </row>
    <row r="113" spans="2:11" x14ac:dyDescent="0.25">
      <c r="B113">
        <v>1015550</v>
      </c>
      <c r="C113">
        <v>2</v>
      </c>
      <c r="D113" t="s">
        <v>10494</v>
      </c>
      <c r="I113" t="s">
        <v>10971</v>
      </c>
      <c r="J113" t="s">
        <v>10971</v>
      </c>
      <c r="K113" t="s">
        <v>10971</v>
      </c>
    </row>
    <row r="114" spans="2:11" x14ac:dyDescent="0.25">
      <c r="B114">
        <v>1016542</v>
      </c>
      <c r="C114">
        <v>2</v>
      </c>
      <c r="D114" t="s">
        <v>5779</v>
      </c>
      <c r="I114" t="s">
        <v>10971</v>
      </c>
      <c r="J114" t="s">
        <v>10971</v>
      </c>
      <c r="K114" t="s">
        <v>10971</v>
      </c>
    </row>
    <row r="115" spans="2:11" x14ac:dyDescent="0.25">
      <c r="B115">
        <v>4056713</v>
      </c>
      <c r="C115">
        <v>2</v>
      </c>
      <c r="D115" t="s">
        <v>5762</v>
      </c>
      <c r="I115" t="s">
        <v>10971</v>
      </c>
      <c r="J115" t="s">
        <v>10971</v>
      </c>
      <c r="K115" t="s">
        <v>10971</v>
      </c>
    </row>
    <row r="116" spans="2:11" x14ac:dyDescent="0.25">
      <c r="B116">
        <v>1009383</v>
      </c>
      <c r="C116">
        <v>2</v>
      </c>
      <c r="D116" t="s">
        <v>5753</v>
      </c>
      <c r="I116" t="s">
        <v>10971</v>
      </c>
      <c r="J116" t="s">
        <v>10971</v>
      </c>
      <c r="K116" t="s">
        <v>10971</v>
      </c>
    </row>
    <row r="117" spans="2:11" x14ac:dyDescent="0.25">
      <c r="B117">
        <v>1009998</v>
      </c>
      <c r="C117">
        <v>2</v>
      </c>
      <c r="D117" t="s">
        <v>9196</v>
      </c>
      <c r="I117" t="s">
        <v>10971</v>
      </c>
      <c r="J117" t="s">
        <v>10971</v>
      </c>
      <c r="K117" t="s">
        <v>10971</v>
      </c>
    </row>
    <row r="118" spans="2:11" x14ac:dyDescent="0.25">
      <c r="B118">
        <v>4089484</v>
      </c>
      <c r="C118">
        <v>2</v>
      </c>
      <c r="D118" t="s">
        <v>5878</v>
      </c>
      <c r="I118" t="s">
        <v>10971</v>
      </c>
      <c r="J118" t="s">
        <v>10971</v>
      </c>
      <c r="K118" t="s">
        <v>10971</v>
      </c>
    </row>
    <row r="119" spans="2:11" x14ac:dyDescent="0.25">
      <c r="B119">
        <v>1012364</v>
      </c>
      <c r="C119">
        <v>2</v>
      </c>
      <c r="D119" t="s">
        <v>5754</v>
      </c>
      <c r="I119" t="s">
        <v>10971</v>
      </c>
      <c r="J119" t="s">
        <v>10971</v>
      </c>
      <c r="K119" t="s">
        <v>10971</v>
      </c>
    </row>
    <row r="120" spans="2:11" x14ac:dyDescent="0.25">
      <c r="B120">
        <v>1004911</v>
      </c>
      <c r="C120">
        <v>2</v>
      </c>
      <c r="D120" t="s">
        <v>5742</v>
      </c>
      <c r="I120" t="s">
        <v>10971</v>
      </c>
      <c r="J120" t="s">
        <v>10971</v>
      </c>
      <c r="K120" t="s">
        <v>10971</v>
      </c>
    </row>
    <row r="121" spans="2:11" x14ac:dyDescent="0.25">
      <c r="B121">
        <v>4054699</v>
      </c>
      <c r="C121">
        <v>2</v>
      </c>
      <c r="D121" t="s">
        <v>9334</v>
      </c>
      <c r="I121" t="s">
        <v>10971</v>
      </c>
      <c r="J121" t="s">
        <v>10971</v>
      </c>
      <c r="K121" t="s">
        <v>10971</v>
      </c>
    </row>
    <row r="122" spans="2:11" x14ac:dyDescent="0.25">
      <c r="B122">
        <v>1974003</v>
      </c>
      <c r="C122">
        <v>2</v>
      </c>
      <c r="D122" t="s">
        <v>10149</v>
      </c>
      <c r="I122" t="s">
        <v>10971</v>
      </c>
      <c r="J122" t="s">
        <v>10971</v>
      </c>
      <c r="K122" t="s">
        <v>10971</v>
      </c>
    </row>
    <row r="123" spans="2:11" x14ac:dyDescent="0.25">
      <c r="B123">
        <v>9393233</v>
      </c>
      <c r="C123">
        <v>2</v>
      </c>
      <c r="D123" t="s">
        <v>8759</v>
      </c>
      <c r="I123" t="s">
        <v>10971</v>
      </c>
      <c r="J123" t="s">
        <v>10971</v>
      </c>
      <c r="K123" t="s">
        <v>10971</v>
      </c>
    </row>
    <row r="124" spans="2:11" x14ac:dyDescent="0.25">
      <c r="B124">
        <v>1023447</v>
      </c>
      <c r="C124">
        <v>2</v>
      </c>
      <c r="D124" t="s">
        <v>9247</v>
      </c>
      <c r="I124" t="s">
        <v>10971</v>
      </c>
      <c r="J124" t="s">
        <v>10971</v>
      </c>
      <c r="K124" t="s">
        <v>10971</v>
      </c>
    </row>
    <row r="125" spans="2:11" x14ac:dyDescent="0.25">
      <c r="B125">
        <v>4155111</v>
      </c>
      <c r="C125">
        <v>2</v>
      </c>
      <c r="D125" t="s">
        <v>10391</v>
      </c>
      <c r="I125" t="s">
        <v>10971</v>
      </c>
      <c r="J125" t="s">
        <v>10971</v>
      </c>
      <c r="K125" t="s">
        <v>10971</v>
      </c>
    </row>
    <row r="126" spans="2:11" x14ac:dyDescent="0.25">
      <c r="B126">
        <v>1012131</v>
      </c>
      <c r="C126">
        <v>2</v>
      </c>
      <c r="D126" t="s">
        <v>5764</v>
      </c>
      <c r="I126" t="s">
        <v>10971</v>
      </c>
      <c r="J126" t="s">
        <v>10971</v>
      </c>
      <c r="K126" t="s">
        <v>10971</v>
      </c>
    </row>
    <row r="127" spans="2:11" x14ac:dyDescent="0.25">
      <c r="B127">
        <v>1011785</v>
      </c>
      <c r="C127">
        <v>2</v>
      </c>
      <c r="D127" t="s">
        <v>5763</v>
      </c>
      <c r="I127" t="s">
        <v>10971</v>
      </c>
      <c r="J127" t="s">
        <v>10971</v>
      </c>
      <c r="K127" t="s">
        <v>10971</v>
      </c>
    </row>
    <row r="128" spans="2:11" x14ac:dyDescent="0.25">
      <c r="B128">
        <v>1009780</v>
      </c>
      <c r="C128">
        <v>2</v>
      </c>
      <c r="D128" t="s">
        <v>5748</v>
      </c>
      <c r="I128" t="s">
        <v>10971</v>
      </c>
      <c r="J128" t="s">
        <v>10971</v>
      </c>
      <c r="K128" t="s">
        <v>10971</v>
      </c>
    </row>
    <row r="129" spans="2:11" x14ac:dyDescent="0.25">
      <c r="B129">
        <v>4086044</v>
      </c>
      <c r="C129">
        <v>2</v>
      </c>
      <c r="D129" t="s">
        <v>5761</v>
      </c>
      <c r="I129" t="s">
        <v>10971</v>
      </c>
      <c r="J129" t="s">
        <v>10971</v>
      </c>
      <c r="K129" t="s">
        <v>10971</v>
      </c>
    </row>
    <row r="130" spans="2:11" x14ac:dyDescent="0.25">
      <c r="B130">
        <v>1015828</v>
      </c>
      <c r="C130">
        <v>2</v>
      </c>
      <c r="D130" t="s">
        <v>10232</v>
      </c>
      <c r="I130" t="s">
        <v>10971</v>
      </c>
      <c r="J130" t="s">
        <v>10971</v>
      </c>
      <c r="K130" t="s">
        <v>10971</v>
      </c>
    </row>
    <row r="131" spans="2:11" x14ac:dyDescent="0.25">
      <c r="B131">
        <v>4054511</v>
      </c>
      <c r="C131">
        <v>2</v>
      </c>
      <c r="D131" t="s">
        <v>5733</v>
      </c>
      <c r="I131" t="s">
        <v>10971</v>
      </c>
      <c r="J131" t="s">
        <v>10971</v>
      </c>
      <c r="K131" t="s">
        <v>10971</v>
      </c>
    </row>
    <row r="132" spans="2:11" x14ac:dyDescent="0.25">
      <c r="B132">
        <v>1003287</v>
      </c>
      <c r="C132">
        <v>2</v>
      </c>
      <c r="D132" t="s">
        <v>9381</v>
      </c>
      <c r="I132" t="s">
        <v>10971</v>
      </c>
      <c r="J132" t="s">
        <v>10971</v>
      </c>
      <c r="K132" t="s">
        <v>10971</v>
      </c>
    </row>
    <row r="133" spans="2:11" x14ac:dyDescent="0.25">
      <c r="B133">
        <v>4108503</v>
      </c>
      <c r="C133">
        <v>2</v>
      </c>
      <c r="D133" t="s">
        <v>5767</v>
      </c>
      <c r="I133" t="s">
        <v>10971</v>
      </c>
      <c r="J133" t="s">
        <v>10971</v>
      </c>
      <c r="K133" t="s">
        <v>10971</v>
      </c>
    </row>
    <row r="134" spans="2:11" x14ac:dyDescent="0.25">
      <c r="B134">
        <v>100501</v>
      </c>
      <c r="C134">
        <v>2</v>
      </c>
      <c r="D134" t="s">
        <v>5784</v>
      </c>
      <c r="I134">
        <v>100501</v>
      </c>
      <c r="J134">
        <v>2</v>
      </c>
      <c r="K134" t="s">
        <v>5784</v>
      </c>
    </row>
    <row r="135" spans="2:11" x14ac:dyDescent="0.25">
      <c r="B135">
        <v>1012487</v>
      </c>
      <c r="C135">
        <v>2</v>
      </c>
      <c r="D135" t="s">
        <v>5725</v>
      </c>
      <c r="I135" t="s">
        <v>10971</v>
      </c>
      <c r="J135" t="s">
        <v>10971</v>
      </c>
      <c r="K135" t="s">
        <v>10971</v>
      </c>
    </row>
    <row r="136" spans="2:11" x14ac:dyDescent="0.25">
      <c r="B136">
        <v>4050678</v>
      </c>
      <c r="C136">
        <v>2</v>
      </c>
      <c r="D136" t="s">
        <v>5773</v>
      </c>
      <c r="I136" t="s">
        <v>10971</v>
      </c>
      <c r="J136" t="s">
        <v>10971</v>
      </c>
      <c r="K136" t="s">
        <v>10971</v>
      </c>
    </row>
    <row r="137" spans="2:11" x14ac:dyDescent="0.25">
      <c r="B137">
        <v>1008564</v>
      </c>
      <c r="C137">
        <v>2</v>
      </c>
      <c r="D137" t="s">
        <v>5778</v>
      </c>
      <c r="I137" t="s">
        <v>10971</v>
      </c>
      <c r="J137" t="s">
        <v>10971</v>
      </c>
      <c r="K137" t="s">
        <v>10971</v>
      </c>
    </row>
    <row r="138" spans="2:11" x14ac:dyDescent="0.25">
      <c r="B138">
        <v>1004900</v>
      </c>
      <c r="C138">
        <v>2</v>
      </c>
      <c r="D138" t="s">
        <v>5879</v>
      </c>
      <c r="I138" t="s">
        <v>10971</v>
      </c>
      <c r="J138" t="s">
        <v>10971</v>
      </c>
      <c r="K138" t="s">
        <v>10971</v>
      </c>
    </row>
    <row r="139" spans="2:11" x14ac:dyDescent="0.25">
      <c r="B139">
        <v>1000317</v>
      </c>
      <c r="C139">
        <v>2</v>
      </c>
      <c r="D139" t="s">
        <v>10225</v>
      </c>
      <c r="I139" t="s">
        <v>10971</v>
      </c>
      <c r="J139" t="s">
        <v>10971</v>
      </c>
      <c r="K139" t="s">
        <v>10971</v>
      </c>
    </row>
    <row r="140" spans="2:11" x14ac:dyDescent="0.25">
      <c r="B140">
        <v>1008404</v>
      </c>
      <c r="C140">
        <v>2</v>
      </c>
      <c r="D140" t="s">
        <v>5731</v>
      </c>
      <c r="I140" t="s">
        <v>10971</v>
      </c>
      <c r="J140" t="s">
        <v>10971</v>
      </c>
      <c r="K140" t="s">
        <v>10971</v>
      </c>
    </row>
    <row r="141" spans="2:11" x14ac:dyDescent="0.25">
      <c r="B141">
        <v>1015279</v>
      </c>
      <c r="C141">
        <v>2</v>
      </c>
      <c r="D141" t="s">
        <v>5724</v>
      </c>
      <c r="I141" t="s">
        <v>10971</v>
      </c>
      <c r="J141" t="s">
        <v>10971</v>
      </c>
      <c r="K141" t="s">
        <v>10971</v>
      </c>
    </row>
    <row r="142" spans="2:11" x14ac:dyDescent="0.25">
      <c r="B142">
        <v>1011890</v>
      </c>
      <c r="C142">
        <v>2</v>
      </c>
      <c r="D142" t="s">
        <v>5782</v>
      </c>
      <c r="I142" t="s">
        <v>10971</v>
      </c>
      <c r="J142" t="s">
        <v>10971</v>
      </c>
      <c r="K142" t="s">
        <v>10971</v>
      </c>
    </row>
    <row r="143" spans="2:11" x14ac:dyDescent="0.25">
      <c r="I143" t="s">
        <v>10971</v>
      </c>
      <c r="J143" t="s">
        <v>10971</v>
      </c>
      <c r="K143" t="s">
        <v>10971</v>
      </c>
    </row>
    <row r="144" spans="2:11" x14ac:dyDescent="0.25">
      <c r="B144">
        <v>100869</v>
      </c>
      <c r="C144">
        <v>3</v>
      </c>
      <c r="D144" t="s">
        <v>5824</v>
      </c>
      <c r="I144">
        <v>100869</v>
      </c>
      <c r="J144">
        <v>3</v>
      </c>
      <c r="K144" t="s">
        <v>5824</v>
      </c>
    </row>
    <row r="145" spans="2:11" x14ac:dyDescent="0.25">
      <c r="B145">
        <v>100384</v>
      </c>
      <c r="C145">
        <v>3</v>
      </c>
      <c r="D145" t="s">
        <v>6077</v>
      </c>
      <c r="I145">
        <v>100384</v>
      </c>
      <c r="J145">
        <v>3</v>
      </c>
      <c r="K145" t="s">
        <v>6077</v>
      </c>
    </row>
    <row r="146" spans="2:11" x14ac:dyDescent="0.25">
      <c r="B146">
        <v>4120342</v>
      </c>
      <c r="C146">
        <v>3</v>
      </c>
      <c r="D146" t="s">
        <v>6103</v>
      </c>
      <c r="I146" t="s">
        <v>10971</v>
      </c>
      <c r="J146" t="s">
        <v>10971</v>
      </c>
      <c r="K146" t="s">
        <v>10971</v>
      </c>
    </row>
    <row r="147" spans="2:11" x14ac:dyDescent="0.25">
      <c r="B147">
        <v>1012246</v>
      </c>
      <c r="C147">
        <v>3</v>
      </c>
      <c r="D147" t="s">
        <v>5825</v>
      </c>
      <c r="I147" t="s">
        <v>10971</v>
      </c>
      <c r="J147" t="s">
        <v>10971</v>
      </c>
      <c r="K147" t="s">
        <v>10971</v>
      </c>
    </row>
    <row r="148" spans="2:11" x14ac:dyDescent="0.25">
      <c r="B148">
        <v>1004301</v>
      </c>
      <c r="C148">
        <v>3</v>
      </c>
      <c r="D148" t="s">
        <v>5988</v>
      </c>
      <c r="I148" t="s">
        <v>10971</v>
      </c>
      <c r="J148" t="s">
        <v>10971</v>
      </c>
      <c r="K148" t="s">
        <v>10971</v>
      </c>
    </row>
    <row r="149" spans="2:11" x14ac:dyDescent="0.25">
      <c r="B149">
        <v>1136055</v>
      </c>
      <c r="C149">
        <v>3</v>
      </c>
      <c r="D149" t="s">
        <v>7705</v>
      </c>
      <c r="I149" t="s">
        <v>10971</v>
      </c>
      <c r="J149" t="s">
        <v>10971</v>
      </c>
      <c r="K149" t="s">
        <v>10971</v>
      </c>
    </row>
    <row r="150" spans="2:11" x14ac:dyDescent="0.25">
      <c r="B150">
        <v>1136048</v>
      </c>
      <c r="C150">
        <v>3</v>
      </c>
      <c r="D150" t="s">
        <v>6001</v>
      </c>
      <c r="I150" t="s">
        <v>10971</v>
      </c>
      <c r="J150" t="s">
        <v>10971</v>
      </c>
      <c r="K150" t="s">
        <v>10971</v>
      </c>
    </row>
    <row r="151" spans="2:11" x14ac:dyDescent="0.25">
      <c r="B151">
        <v>1983015</v>
      </c>
      <c r="C151">
        <v>3</v>
      </c>
      <c r="D151" t="s">
        <v>5894</v>
      </c>
      <c r="I151" t="s">
        <v>10971</v>
      </c>
      <c r="J151" t="s">
        <v>10971</v>
      </c>
      <c r="K151" t="s">
        <v>10971</v>
      </c>
    </row>
    <row r="152" spans="2:11" x14ac:dyDescent="0.25">
      <c r="B152">
        <v>1015433</v>
      </c>
      <c r="C152">
        <v>3</v>
      </c>
      <c r="D152" t="s">
        <v>10542</v>
      </c>
      <c r="I152" t="s">
        <v>10971</v>
      </c>
      <c r="J152" t="s">
        <v>10971</v>
      </c>
      <c r="K152" t="s">
        <v>10971</v>
      </c>
    </row>
    <row r="153" spans="2:11" x14ac:dyDescent="0.25">
      <c r="B153">
        <v>1024282</v>
      </c>
      <c r="C153">
        <v>3</v>
      </c>
      <c r="D153" t="s">
        <v>5834</v>
      </c>
      <c r="I153" t="s">
        <v>10971</v>
      </c>
      <c r="J153" t="s">
        <v>10971</v>
      </c>
      <c r="K153" t="s">
        <v>10971</v>
      </c>
    </row>
    <row r="154" spans="2:11" x14ac:dyDescent="0.25">
      <c r="B154">
        <v>1010253</v>
      </c>
      <c r="C154">
        <v>3</v>
      </c>
      <c r="D154" t="s">
        <v>5980</v>
      </c>
      <c r="I154" t="s">
        <v>10971</v>
      </c>
      <c r="J154" t="s">
        <v>10971</v>
      </c>
      <c r="K154" t="s">
        <v>10971</v>
      </c>
    </row>
    <row r="155" spans="2:11" x14ac:dyDescent="0.25">
      <c r="B155">
        <v>4098489</v>
      </c>
      <c r="C155">
        <v>3</v>
      </c>
      <c r="D155" t="s">
        <v>6095</v>
      </c>
      <c r="I155" t="s">
        <v>10971</v>
      </c>
      <c r="J155" t="s">
        <v>10971</v>
      </c>
      <c r="K155" t="s">
        <v>10971</v>
      </c>
    </row>
    <row r="156" spans="2:11" x14ac:dyDescent="0.25">
      <c r="B156">
        <v>4051719</v>
      </c>
      <c r="C156">
        <v>3</v>
      </c>
      <c r="D156" t="s">
        <v>5827</v>
      </c>
      <c r="I156" t="s">
        <v>10971</v>
      </c>
      <c r="J156" t="s">
        <v>10971</v>
      </c>
      <c r="K156" t="s">
        <v>10971</v>
      </c>
    </row>
    <row r="157" spans="2:11" x14ac:dyDescent="0.25">
      <c r="B157">
        <v>1007215</v>
      </c>
      <c r="C157">
        <v>3</v>
      </c>
      <c r="D157" t="s">
        <v>6104</v>
      </c>
      <c r="I157" t="s">
        <v>10971</v>
      </c>
      <c r="J157" t="s">
        <v>10971</v>
      </c>
      <c r="K157" t="s">
        <v>10971</v>
      </c>
    </row>
    <row r="158" spans="2:11" x14ac:dyDescent="0.25">
      <c r="B158">
        <v>1023519</v>
      </c>
      <c r="C158">
        <v>3</v>
      </c>
      <c r="D158" t="s">
        <v>5862</v>
      </c>
      <c r="I158" t="s">
        <v>10971</v>
      </c>
      <c r="J158" t="s">
        <v>10971</v>
      </c>
      <c r="K158" t="s">
        <v>10971</v>
      </c>
    </row>
    <row r="159" spans="2:11" x14ac:dyDescent="0.25">
      <c r="B159">
        <v>4188211</v>
      </c>
      <c r="C159">
        <v>3</v>
      </c>
      <c r="D159" t="s">
        <v>6105</v>
      </c>
      <c r="I159" t="s">
        <v>10971</v>
      </c>
      <c r="J159" t="s">
        <v>10971</v>
      </c>
      <c r="K159" t="s">
        <v>10971</v>
      </c>
    </row>
    <row r="160" spans="2:11" x14ac:dyDescent="0.25">
      <c r="B160">
        <v>1016219</v>
      </c>
      <c r="C160">
        <v>3</v>
      </c>
      <c r="D160" t="s">
        <v>5810</v>
      </c>
      <c r="I160" t="s">
        <v>10971</v>
      </c>
      <c r="J160" t="s">
        <v>10971</v>
      </c>
      <c r="K160" t="s">
        <v>10971</v>
      </c>
    </row>
    <row r="161" spans="2:11" x14ac:dyDescent="0.25">
      <c r="B161">
        <v>19866693</v>
      </c>
      <c r="C161">
        <v>3</v>
      </c>
      <c r="D161" t="s">
        <v>10799</v>
      </c>
      <c r="I161" t="s">
        <v>10971</v>
      </c>
      <c r="J161" t="s">
        <v>10971</v>
      </c>
      <c r="K161" t="s">
        <v>10971</v>
      </c>
    </row>
    <row r="162" spans="2:11" x14ac:dyDescent="0.25">
      <c r="B162">
        <v>100694</v>
      </c>
      <c r="C162">
        <v>3</v>
      </c>
      <c r="D162" t="s">
        <v>10608</v>
      </c>
      <c r="I162">
        <v>100694</v>
      </c>
      <c r="J162">
        <v>3</v>
      </c>
      <c r="K162" t="s">
        <v>10608</v>
      </c>
    </row>
    <row r="163" spans="2:11" x14ac:dyDescent="0.25">
      <c r="B163">
        <v>1009912</v>
      </c>
      <c r="C163">
        <v>3</v>
      </c>
      <c r="D163" t="s">
        <v>5793</v>
      </c>
      <c r="I163" t="s">
        <v>10971</v>
      </c>
      <c r="J163" t="s">
        <v>10971</v>
      </c>
      <c r="K163" t="s">
        <v>10971</v>
      </c>
    </row>
    <row r="164" spans="2:11" x14ac:dyDescent="0.25">
      <c r="B164">
        <v>100643</v>
      </c>
      <c r="C164">
        <v>3</v>
      </c>
      <c r="D164" t="s">
        <v>5911</v>
      </c>
      <c r="I164">
        <v>100643</v>
      </c>
      <c r="J164">
        <v>3</v>
      </c>
      <c r="K164" t="s">
        <v>5911</v>
      </c>
    </row>
    <row r="165" spans="2:11" x14ac:dyDescent="0.25">
      <c r="B165">
        <v>1013943</v>
      </c>
      <c r="C165">
        <v>3</v>
      </c>
      <c r="D165" t="s">
        <v>5816</v>
      </c>
      <c r="I165" t="s">
        <v>10971</v>
      </c>
      <c r="J165" t="s">
        <v>10971</v>
      </c>
      <c r="K165" t="s">
        <v>10971</v>
      </c>
    </row>
    <row r="166" spans="2:11" x14ac:dyDescent="0.25">
      <c r="B166">
        <v>1005382</v>
      </c>
      <c r="C166">
        <v>3</v>
      </c>
      <c r="D166" t="s">
        <v>5874</v>
      </c>
      <c r="I166" t="s">
        <v>10971</v>
      </c>
      <c r="J166" t="s">
        <v>10971</v>
      </c>
      <c r="K166" t="s">
        <v>10971</v>
      </c>
    </row>
    <row r="167" spans="2:11" x14ac:dyDescent="0.25">
      <c r="B167">
        <v>1012039</v>
      </c>
      <c r="C167">
        <v>3</v>
      </c>
      <c r="D167" t="s">
        <v>5832</v>
      </c>
      <c r="I167" t="s">
        <v>10971</v>
      </c>
      <c r="J167" t="s">
        <v>10971</v>
      </c>
      <c r="K167" t="s">
        <v>10971</v>
      </c>
    </row>
    <row r="168" spans="2:11" x14ac:dyDescent="0.25">
      <c r="B168">
        <v>4086076</v>
      </c>
      <c r="C168">
        <v>3</v>
      </c>
      <c r="D168" t="s">
        <v>10321</v>
      </c>
      <c r="I168" t="s">
        <v>10971</v>
      </c>
      <c r="J168" t="s">
        <v>10971</v>
      </c>
      <c r="K168" t="s">
        <v>10971</v>
      </c>
    </row>
    <row r="169" spans="2:11" x14ac:dyDescent="0.25">
      <c r="B169">
        <v>4081800</v>
      </c>
      <c r="C169">
        <v>3</v>
      </c>
      <c r="D169" t="s">
        <v>5963</v>
      </c>
      <c r="I169" t="s">
        <v>10971</v>
      </c>
      <c r="J169" t="s">
        <v>10971</v>
      </c>
      <c r="K169" t="s">
        <v>10971</v>
      </c>
    </row>
    <row r="170" spans="2:11" x14ac:dyDescent="0.25">
      <c r="B170">
        <v>1012100</v>
      </c>
      <c r="C170">
        <v>3</v>
      </c>
      <c r="D170" t="s">
        <v>5918</v>
      </c>
      <c r="I170" t="s">
        <v>10971</v>
      </c>
      <c r="J170" t="s">
        <v>10971</v>
      </c>
      <c r="K170" t="s">
        <v>10971</v>
      </c>
    </row>
    <row r="171" spans="2:11" x14ac:dyDescent="0.25">
      <c r="B171">
        <v>1013117</v>
      </c>
      <c r="C171">
        <v>3</v>
      </c>
      <c r="D171" t="s">
        <v>5829</v>
      </c>
      <c r="I171" t="s">
        <v>10971</v>
      </c>
      <c r="J171" t="s">
        <v>10971</v>
      </c>
      <c r="K171" t="s">
        <v>10971</v>
      </c>
    </row>
    <row r="172" spans="2:11" x14ac:dyDescent="0.25">
      <c r="B172">
        <v>1012550</v>
      </c>
      <c r="C172">
        <v>3</v>
      </c>
      <c r="D172" t="s">
        <v>5882</v>
      </c>
      <c r="I172" t="s">
        <v>10971</v>
      </c>
      <c r="J172" t="s">
        <v>10971</v>
      </c>
      <c r="K172" t="s">
        <v>10971</v>
      </c>
    </row>
    <row r="173" spans="2:11" x14ac:dyDescent="0.25">
      <c r="B173">
        <v>1007238</v>
      </c>
      <c r="C173">
        <v>3</v>
      </c>
      <c r="D173" t="s">
        <v>5792</v>
      </c>
      <c r="I173" t="s">
        <v>10971</v>
      </c>
      <c r="J173" t="s">
        <v>10971</v>
      </c>
      <c r="K173" t="s">
        <v>10971</v>
      </c>
    </row>
    <row r="174" spans="2:11" x14ac:dyDescent="0.25">
      <c r="B174">
        <v>1007293</v>
      </c>
      <c r="C174">
        <v>3</v>
      </c>
      <c r="D174" t="s">
        <v>5786</v>
      </c>
      <c r="I174" t="s">
        <v>10971</v>
      </c>
      <c r="J174" t="s">
        <v>10971</v>
      </c>
      <c r="K174" t="s">
        <v>10971</v>
      </c>
    </row>
    <row r="175" spans="2:11" x14ac:dyDescent="0.25">
      <c r="B175">
        <v>4270349</v>
      </c>
      <c r="C175">
        <v>3</v>
      </c>
      <c r="D175" t="s">
        <v>5854</v>
      </c>
      <c r="I175" t="s">
        <v>10971</v>
      </c>
      <c r="J175" t="s">
        <v>10971</v>
      </c>
      <c r="K175" t="s">
        <v>10971</v>
      </c>
    </row>
    <row r="176" spans="2:11" x14ac:dyDescent="0.25">
      <c r="B176">
        <v>4073432</v>
      </c>
      <c r="C176">
        <v>3</v>
      </c>
      <c r="D176" t="s">
        <v>5926</v>
      </c>
      <c r="I176" t="s">
        <v>10971</v>
      </c>
      <c r="J176" t="s">
        <v>10971</v>
      </c>
      <c r="K176" t="s">
        <v>10971</v>
      </c>
    </row>
    <row r="177" spans="2:11" x14ac:dyDescent="0.25">
      <c r="B177">
        <v>1014817</v>
      </c>
      <c r="C177">
        <v>3</v>
      </c>
      <c r="D177" t="s">
        <v>5940</v>
      </c>
      <c r="I177" t="s">
        <v>10971</v>
      </c>
      <c r="J177" t="s">
        <v>10971</v>
      </c>
      <c r="K177" t="s">
        <v>10971</v>
      </c>
    </row>
    <row r="178" spans="2:11" x14ac:dyDescent="0.25">
      <c r="B178">
        <v>4112055</v>
      </c>
      <c r="C178">
        <v>3</v>
      </c>
      <c r="D178" t="s">
        <v>5904</v>
      </c>
      <c r="I178" t="s">
        <v>10971</v>
      </c>
      <c r="J178" t="s">
        <v>10971</v>
      </c>
      <c r="K178" t="s">
        <v>10971</v>
      </c>
    </row>
    <row r="179" spans="2:11" x14ac:dyDescent="0.25">
      <c r="B179">
        <v>1005506</v>
      </c>
      <c r="C179">
        <v>3</v>
      </c>
      <c r="D179" t="s">
        <v>6240</v>
      </c>
      <c r="I179" t="s">
        <v>10971</v>
      </c>
      <c r="J179" t="s">
        <v>10971</v>
      </c>
      <c r="K179" t="s">
        <v>10971</v>
      </c>
    </row>
    <row r="180" spans="2:11" x14ac:dyDescent="0.25">
      <c r="B180">
        <v>1005806</v>
      </c>
      <c r="C180">
        <v>3</v>
      </c>
      <c r="D180" t="s">
        <v>8681</v>
      </c>
      <c r="I180" t="s">
        <v>10971</v>
      </c>
      <c r="J180" t="s">
        <v>10971</v>
      </c>
      <c r="K180" t="s">
        <v>10971</v>
      </c>
    </row>
    <row r="181" spans="2:11" x14ac:dyDescent="0.25">
      <c r="B181">
        <v>4152462</v>
      </c>
      <c r="C181">
        <v>3</v>
      </c>
      <c r="D181" t="s">
        <v>5993</v>
      </c>
      <c r="I181" t="s">
        <v>10971</v>
      </c>
      <c r="J181" t="s">
        <v>10971</v>
      </c>
      <c r="K181" t="s">
        <v>10971</v>
      </c>
    </row>
    <row r="182" spans="2:11" x14ac:dyDescent="0.25">
      <c r="B182">
        <v>1012121</v>
      </c>
      <c r="C182">
        <v>3</v>
      </c>
      <c r="D182" t="s">
        <v>5857</v>
      </c>
      <c r="I182" t="s">
        <v>10971</v>
      </c>
      <c r="J182" t="s">
        <v>10971</v>
      </c>
      <c r="K182" t="s">
        <v>10971</v>
      </c>
    </row>
    <row r="183" spans="2:11" x14ac:dyDescent="0.25">
      <c r="B183">
        <v>1012932</v>
      </c>
      <c r="C183">
        <v>3</v>
      </c>
      <c r="D183" t="s">
        <v>10392</v>
      </c>
      <c r="I183" t="s">
        <v>10971</v>
      </c>
      <c r="J183" t="s">
        <v>10971</v>
      </c>
      <c r="K183" t="s">
        <v>10971</v>
      </c>
    </row>
    <row r="184" spans="2:11" x14ac:dyDescent="0.25">
      <c r="B184">
        <v>1007449</v>
      </c>
      <c r="C184">
        <v>3</v>
      </c>
      <c r="D184" t="s">
        <v>5916</v>
      </c>
      <c r="I184" t="s">
        <v>10971</v>
      </c>
      <c r="J184" t="s">
        <v>10971</v>
      </c>
      <c r="K184" t="s">
        <v>10971</v>
      </c>
    </row>
    <row r="185" spans="2:11" x14ac:dyDescent="0.25">
      <c r="B185">
        <v>1023351</v>
      </c>
      <c r="C185">
        <v>3</v>
      </c>
      <c r="D185" t="s">
        <v>5954</v>
      </c>
      <c r="I185" t="s">
        <v>10971</v>
      </c>
      <c r="J185" t="s">
        <v>10971</v>
      </c>
      <c r="K185" t="s">
        <v>10971</v>
      </c>
    </row>
    <row r="186" spans="2:11" x14ac:dyDescent="0.25">
      <c r="B186">
        <v>1010070</v>
      </c>
      <c r="C186">
        <v>3</v>
      </c>
      <c r="D186" t="s">
        <v>9279</v>
      </c>
      <c r="I186" t="s">
        <v>10971</v>
      </c>
      <c r="J186" t="s">
        <v>10971</v>
      </c>
      <c r="K186" t="s">
        <v>10971</v>
      </c>
    </row>
    <row r="187" spans="2:11" x14ac:dyDescent="0.25">
      <c r="B187">
        <v>4209836</v>
      </c>
      <c r="C187">
        <v>3</v>
      </c>
      <c r="D187" t="s">
        <v>5863</v>
      </c>
      <c r="I187" t="s">
        <v>10971</v>
      </c>
      <c r="J187" t="s">
        <v>10971</v>
      </c>
      <c r="K187" t="s">
        <v>10971</v>
      </c>
    </row>
    <row r="188" spans="2:11" x14ac:dyDescent="0.25">
      <c r="B188">
        <v>4108039</v>
      </c>
      <c r="C188">
        <v>3</v>
      </c>
      <c r="D188" t="s">
        <v>6058</v>
      </c>
      <c r="I188" t="s">
        <v>10971</v>
      </c>
      <c r="J188" t="s">
        <v>10971</v>
      </c>
      <c r="K188" t="s">
        <v>10971</v>
      </c>
    </row>
    <row r="189" spans="2:11" x14ac:dyDescent="0.25">
      <c r="B189">
        <v>1012597</v>
      </c>
      <c r="C189">
        <v>3</v>
      </c>
      <c r="D189" t="s">
        <v>5804</v>
      </c>
      <c r="I189" t="s">
        <v>10971</v>
      </c>
      <c r="J189" t="s">
        <v>10971</v>
      </c>
      <c r="K189" t="s">
        <v>10971</v>
      </c>
    </row>
    <row r="190" spans="2:11" x14ac:dyDescent="0.25">
      <c r="B190">
        <v>1005830</v>
      </c>
      <c r="C190">
        <v>3</v>
      </c>
      <c r="D190" t="s">
        <v>6144</v>
      </c>
      <c r="I190" t="s">
        <v>10971</v>
      </c>
      <c r="J190" t="s">
        <v>10971</v>
      </c>
      <c r="K190" t="s">
        <v>10971</v>
      </c>
    </row>
    <row r="191" spans="2:11" x14ac:dyDescent="0.25">
      <c r="B191">
        <v>1013983</v>
      </c>
      <c r="C191">
        <v>3</v>
      </c>
      <c r="D191" t="s">
        <v>5794</v>
      </c>
      <c r="I191" t="s">
        <v>10971</v>
      </c>
      <c r="J191" t="s">
        <v>10971</v>
      </c>
      <c r="K191" t="s">
        <v>10971</v>
      </c>
    </row>
    <row r="192" spans="2:11" x14ac:dyDescent="0.25">
      <c r="B192">
        <v>1014310</v>
      </c>
      <c r="C192">
        <v>3</v>
      </c>
      <c r="D192" t="s">
        <v>5851</v>
      </c>
      <c r="I192" t="s">
        <v>10971</v>
      </c>
      <c r="J192" t="s">
        <v>10971</v>
      </c>
      <c r="K192" t="s">
        <v>10971</v>
      </c>
    </row>
    <row r="193" spans="2:11" x14ac:dyDescent="0.25">
      <c r="B193">
        <v>1012998</v>
      </c>
      <c r="C193">
        <v>3</v>
      </c>
      <c r="D193" t="s">
        <v>5835</v>
      </c>
      <c r="I193" t="s">
        <v>10971</v>
      </c>
      <c r="J193" t="s">
        <v>10971</v>
      </c>
      <c r="K193" t="s">
        <v>10971</v>
      </c>
    </row>
    <row r="194" spans="2:11" x14ac:dyDescent="0.25">
      <c r="B194">
        <v>1010689</v>
      </c>
      <c r="C194">
        <v>3</v>
      </c>
      <c r="D194" t="s">
        <v>5973</v>
      </c>
      <c r="I194" t="s">
        <v>10971</v>
      </c>
      <c r="J194" t="s">
        <v>10971</v>
      </c>
      <c r="K194" t="s">
        <v>10971</v>
      </c>
    </row>
    <row r="195" spans="2:11" x14ac:dyDescent="0.25">
      <c r="B195">
        <v>1016293</v>
      </c>
      <c r="C195">
        <v>3</v>
      </c>
      <c r="D195" t="s">
        <v>5941</v>
      </c>
      <c r="I195" t="s">
        <v>10971</v>
      </c>
      <c r="J195" t="s">
        <v>10971</v>
      </c>
      <c r="K195" t="s">
        <v>10971</v>
      </c>
    </row>
    <row r="196" spans="2:11" x14ac:dyDescent="0.25">
      <c r="B196">
        <v>1024607</v>
      </c>
      <c r="C196">
        <v>3</v>
      </c>
      <c r="D196" t="s">
        <v>9200</v>
      </c>
      <c r="I196" t="s">
        <v>10971</v>
      </c>
      <c r="J196" t="s">
        <v>10971</v>
      </c>
      <c r="K196" t="s">
        <v>10971</v>
      </c>
    </row>
    <row r="197" spans="2:11" x14ac:dyDescent="0.25">
      <c r="B197">
        <v>1014476</v>
      </c>
      <c r="C197">
        <v>3</v>
      </c>
      <c r="D197" t="s">
        <v>5818</v>
      </c>
      <c r="I197" t="s">
        <v>10971</v>
      </c>
      <c r="J197" t="s">
        <v>10971</v>
      </c>
      <c r="K197" t="s">
        <v>10971</v>
      </c>
    </row>
    <row r="198" spans="2:11" x14ac:dyDescent="0.25">
      <c r="B198">
        <v>4056751</v>
      </c>
      <c r="C198">
        <v>3</v>
      </c>
      <c r="D198" t="s">
        <v>9203</v>
      </c>
      <c r="I198" t="s">
        <v>10971</v>
      </c>
      <c r="J198" t="s">
        <v>10971</v>
      </c>
      <c r="K198" t="s">
        <v>10971</v>
      </c>
    </row>
    <row r="199" spans="2:11" x14ac:dyDescent="0.25">
      <c r="B199">
        <v>1015506</v>
      </c>
      <c r="C199">
        <v>3</v>
      </c>
      <c r="D199" t="s">
        <v>6083</v>
      </c>
      <c r="I199" t="s">
        <v>10971</v>
      </c>
      <c r="J199" t="s">
        <v>10971</v>
      </c>
      <c r="K199" t="s">
        <v>10971</v>
      </c>
    </row>
    <row r="200" spans="2:11" x14ac:dyDescent="0.25">
      <c r="B200">
        <v>1013389</v>
      </c>
      <c r="C200">
        <v>3</v>
      </c>
      <c r="D200" t="s">
        <v>5823</v>
      </c>
      <c r="I200" t="s">
        <v>10971</v>
      </c>
      <c r="J200" t="s">
        <v>10971</v>
      </c>
      <c r="K200" t="s">
        <v>10971</v>
      </c>
    </row>
    <row r="201" spans="2:11" x14ac:dyDescent="0.25">
      <c r="B201">
        <v>1009313</v>
      </c>
      <c r="C201">
        <v>3</v>
      </c>
      <c r="D201" t="s">
        <v>9249</v>
      </c>
      <c r="I201" t="s">
        <v>10971</v>
      </c>
      <c r="J201" t="s">
        <v>10971</v>
      </c>
      <c r="K201" t="s">
        <v>10971</v>
      </c>
    </row>
    <row r="202" spans="2:11" x14ac:dyDescent="0.25">
      <c r="B202">
        <v>4122611</v>
      </c>
      <c r="C202">
        <v>3</v>
      </c>
      <c r="D202" t="s">
        <v>6081</v>
      </c>
      <c r="I202" t="s">
        <v>10971</v>
      </c>
      <c r="J202" t="s">
        <v>10971</v>
      </c>
      <c r="K202" t="s">
        <v>10971</v>
      </c>
    </row>
    <row r="203" spans="2:11" x14ac:dyDescent="0.25">
      <c r="B203">
        <v>1024066</v>
      </c>
      <c r="C203">
        <v>3</v>
      </c>
      <c r="D203" t="s">
        <v>9248</v>
      </c>
      <c r="I203" t="s">
        <v>10971</v>
      </c>
      <c r="J203" t="s">
        <v>10971</v>
      </c>
      <c r="K203" t="s">
        <v>10971</v>
      </c>
    </row>
    <row r="204" spans="2:11" x14ac:dyDescent="0.25">
      <c r="B204">
        <v>1016292</v>
      </c>
      <c r="C204">
        <v>3</v>
      </c>
      <c r="D204" t="s">
        <v>6089</v>
      </c>
      <c r="I204" t="s">
        <v>10971</v>
      </c>
      <c r="J204" t="s">
        <v>10971</v>
      </c>
      <c r="K204" t="s">
        <v>10971</v>
      </c>
    </row>
    <row r="205" spans="2:11" x14ac:dyDescent="0.25">
      <c r="B205">
        <v>1014168</v>
      </c>
      <c r="C205">
        <v>3</v>
      </c>
      <c r="D205" t="s">
        <v>5853</v>
      </c>
      <c r="I205" t="s">
        <v>10971</v>
      </c>
      <c r="J205" t="s">
        <v>10971</v>
      </c>
      <c r="K205" t="s">
        <v>10971</v>
      </c>
    </row>
    <row r="206" spans="2:11" x14ac:dyDescent="0.25">
      <c r="B206">
        <v>1009421</v>
      </c>
      <c r="C206">
        <v>3</v>
      </c>
      <c r="D206" t="s">
        <v>5779</v>
      </c>
      <c r="I206" t="s">
        <v>10971</v>
      </c>
      <c r="J206" t="s">
        <v>10971</v>
      </c>
      <c r="K206" t="s">
        <v>10971</v>
      </c>
    </row>
    <row r="207" spans="2:11" x14ac:dyDescent="0.25">
      <c r="B207">
        <v>1010203</v>
      </c>
      <c r="C207">
        <v>3</v>
      </c>
      <c r="D207" t="s">
        <v>5927</v>
      </c>
      <c r="I207" t="s">
        <v>10971</v>
      </c>
      <c r="J207" t="s">
        <v>10971</v>
      </c>
      <c r="K207" t="s">
        <v>10971</v>
      </c>
    </row>
    <row r="208" spans="2:11" x14ac:dyDescent="0.25">
      <c r="B208">
        <v>1026263</v>
      </c>
      <c r="C208">
        <v>3</v>
      </c>
      <c r="D208" t="s">
        <v>5928</v>
      </c>
      <c r="I208" t="s">
        <v>10971</v>
      </c>
      <c r="J208" t="s">
        <v>10971</v>
      </c>
      <c r="K208" t="s">
        <v>10971</v>
      </c>
    </row>
    <row r="209" spans="2:11" x14ac:dyDescent="0.25">
      <c r="B209">
        <v>1023507</v>
      </c>
      <c r="C209">
        <v>3</v>
      </c>
      <c r="D209" t="s">
        <v>5845</v>
      </c>
      <c r="I209" t="s">
        <v>10971</v>
      </c>
      <c r="J209" t="s">
        <v>10971</v>
      </c>
      <c r="K209" t="s">
        <v>10971</v>
      </c>
    </row>
    <row r="210" spans="2:11" x14ac:dyDescent="0.25">
      <c r="B210">
        <v>1023938</v>
      </c>
      <c r="C210">
        <v>3</v>
      </c>
      <c r="D210" t="s">
        <v>9202</v>
      </c>
      <c r="I210" t="s">
        <v>10971</v>
      </c>
      <c r="J210" t="s">
        <v>10971</v>
      </c>
      <c r="K210" t="s">
        <v>10971</v>
      </c>
    </row>
    <row r="211" spans="2:11" x14ac:dyDescent="0.25">
      <c r="B211">
        <v>1005721</v>
      </c>
      <c r="C211">
        <v>3</v>
      </c>
      <c r="D211" t="s">
        <v>5800</v>
      </c>
      <c r="I211" t="s">
        <v>10971</v>
      </c>
      <c r="J211" t="s">
        <v>10971</v>
      </c>
      <c r="K211" t="s">
        <v>10971</v>
      </c>
    </row>
    <row r="212" spans="2:11" x14ac:dyDescent="0.25">
      <c r="B212">
        <v>1024348</v>
      </c>
      <c r="C212">
        <v>3</v>
      </c>
      <c r="D212" t="s">
        <v>9197</v>
      </c>
      <c r="I212" t="s">
        <v>10971</v>
      </c>
      <c r="J212" t="s">
        <v>10971</v>
      </c>
      <c r="K212" t="s">
        <v>10971</v>
      </c>
    </row>
    <row r="213" spans="2:11" x14ac:dyDescent="0.25">
      <c r="B213">
        <v>1009289</v>
      </c>
      <c r="C213">
        <v>3</v>
      </c>
      <c r="D213" t="s">
        <v>9333</v>
      </c>
      <c r="I213" t="s">
        <v>10971</v>
      </c>
      <c r="J213" t="s">
        <v>10971</v>
      </c>
      <c r="K213" t="s">
        <v>10971</v>
      </c>
    </row>
    <row r="214" spans="2:11" x14ac:dyDescent="0.25">
      <c r="B214">
        <v>1013529</v>
      </c>
      <c r="C214">
        <v>3</v>
      </c>
      <c r="D214" t="s">
        <v>5850</v>
      </c>
      <c r="I214" t="s">
        <v>10971</v>
      </c>
      <c r="J214" t="s">
        <v>10971</v>
      </c>
      <c r="K214" t="s">
        <v>10971</v>
      </c>
    </row>
    <row r="215" spans="2:11" x14ac:dyDescent="0.25">
      <c r="B215">
        <v>1005834</v>
      </c>
      <c r="C215">
        <v>3</v>
      </c>
      <c r="D215" t="s">
        <v>9250</v>
      </c>
      <c r="I215" t="s">
        <v>10971</v>
      </c>
      <c r="J215" t="s">
        <v>10971</v>
      </c>
      <c r="K215" t="s">
        <v>10971</v>
      </c>
    </row>
    <row r="216" spans="2:11" x14ac:dyDescent="0.25">
      <c r="B216">
        <v>1004628</v>
      </c>
      <c r="C216">
        <v>3</v>
      </c>
      <c r="D216" t="s">
        <v>5830</v>
      </c>
      <c r="I216" t="s">
        <v>10971</v>
      </c>
      <c r="J216" t="s">
        <v>10971</v>
      </c>
      <c r="K216" t="s">
        <v>10971</v>
      </c>
    </row>
    <row r="217" spans="2:11" x14ac:dyDescent="0.25">
      <c r="B217">
        <v>1012489</v>
      </c>
      <c r="C217">
        <v>3</v>
      </c>
      <c r="D217" t="s">
        <v>5820</v>
      </c>
      <c r="I217" t="s">
        <v>10971</v>
      </c>
      <c r="J217" t="s">
        <v>10971</v>
      </c>
      <c r="K217" t="s">
        <v>10971</v>
      </c>
    </row>
    <row r="218" spans="2:11" x14ac:dyDescent="0.25">
      <c r="B218">
        <v>1005728</v>
      </c>
      <c r="C218">
        <v>3</v>
      </c>
      <c r="D218" t="s">
        <v>5838</v>
      </c>
      <c r="I218" t="s">
        <v>10971</v>
      </c>
      <c r="J218" t="s">
        <v>10971</v>
      </c>
      <c r="K218" t="s">
        <v>10971</v>
      </c>
    </row>
    <row r="219" spans="2:11" x14ac:dyDescent="0.25">
      <c r="B219">
        <v>1024120</v>
      </c>
      <c r="C219">
        <v>3</v>
      </c>
      <c r="D219" t="s">
        <v>6068</v>
      </c>
      <c r="I219" t="s">
        <v>10971</v>
      </c>
      <c r="J219" t="s">
        <v>10971</v>
      </c>
      <c r="K219" t="s">
        <v>10971</v>
      </c>
    </row>
    <row r="220" spans="2:11" x14ac:dyDescent="0.25">
      <c r="B220">
        <v>1014792</v>
      </c>
      <c r="C220">
        <v>3</v>
      </c>
      <c r="D220" t="s">
        <v>5844</v>
      </c>
      <c r="I220" t="s">
        <v>10971</v>
      </c>
      <c r="J220" t="s">
        <v>10971</v>
      </c>
      <c r="K220" t="s">
        <v>10971</v>
      </c>
    </row>
    <row r="221" spans="2:11" x14ac:dyDescent="0.25">
      <c r="B221">
        <v>1016171</v>
      </c>
      <c r="C221">
        <v>3</v>
      </c>
      <c r="D221" t="s">
        <v>5785</v>
      </c>
      <c r="I221" t="s">
        <v>10971</v>
      </c>
      <c r="J221" t="s">
        <v>10971</v>
      </c>
      <c r="K221" t="s">
        <v>10971</v>
      </c>
    </row>
    <row r="222" spans="2:11" x14ac:dyDescent="0.25">
      <c r="B222">
        <v>1010728</v>
      </c>
      <c r="C222">
        <v>3</v>
      </c>
      <c r="D222" t="s">
        <v>6120</v>
      </c>
      <c r="I222" t="s">
        <v>10971</v>
      </c>
      <c r="J222" t="s">
        <v>10971</v>
      </c>
      <c r="K222" t="s">
        <v>10971</v>
      </c>
    </row>
    <row r="223" spans="2:11" x14ac:dyDescent="0.25">
      <c r="B223">
        <v>1984015</v>
      </c>
      <c r="C223">
        <v>3</v>
      </c>
      <c r="D223" t="s">
        <v>5822</v>
      </c>
      <c r="I223" t="s">
        <v>10971</v>
      </c>
      <c r="J223" t="s">
        <v>10971</v>
      </c>
      <c r="K223" t="s">
        <v>10971</v>
      </c>
    </row>
    <row r="224" spans="2:11" x14ac:dyDescent="0.25">
      <c r="B224">
        <v>1013654</v>
      </c>
      <c r="C224">
        <v>3</v>
      </c>
      <c r="D224" t="s">
        <v>5803</v>
      </c>
      <c r="I224" t="s">
        <v>10971</v>
      </c>
      <c r="J224" t="s">
        <v>10971</v>
      </c>
      <c r="K224" t="s">
        <v>10971</v>
      </c>
    </row>
    <row r="225" spans="2:11" x14ac:dyDescent="0.25">
      <c r="B225">
        <v>1016406</v>
      </c>
      <c r="C225">
        <v>3</v>
      </c>
      <c r="D225" t="s">
        <v>6108</v>
      </c>
      <c r="I225" t="s">
        <v>10971</v>
      </c>
      <c r="J225" t="s">
        <v>10971</v>
      </c>
      <c r="K225" t="s">
        <v>10971</v>
      </c>
    </row>
    <row r="226" spans="2:11" x14ac:dyDescent="0.25">
      <c r="B226">
        <v>1002182</v>
      </c>
      <c r="C226">
        <v>3</v>
      </c>
      <c r="D226" t="s">
        <v>10495</v>
      </c>
      <c r="I226" t="s">
        <v>10971</v>
      </c>
      <c r="J226" t="s">
        <v>10971</v>
      </c>
      <c r="K226" t="s">
        <v>10971</v>
      </c>
    </row>
    <row r="227" spans="2:11" x14ac:dyDescent="0.25">
      <c r="B227">
        <v>1010844</v>
      </c>
      <c r="C227">
        <v>3</v>
      </c>
      <c r="D227" t="s">
        <v>5841</v>
      </c>
      <c r="I227" t="s">
        <v>10971</v>
      </c>
      <c r="J227" t="s">
        <v>10971</v>
      </c>
      <c r="K227" t="s">
        <v>10971</v>
      </c>
    </row>
    <row r="228" spans="2:11" x14ac:dyDescent="0.25">
      <c r="B228">
        <v>1005829</v>
      </c>
      <c r="C228">
        <v>3</v>
      </c>
      <c r="D228" t="s">
        <v>5815</v>
      </c>
      <c r="I228" t="s">
        <v>10971</v>
      </c>
      <c r="J228" t="s">
        <v>10971</v>
      </c>
      <c r="K228" t="s">
        <v>10971</v>
      </c>
    </row>
    <row r="229" spans="2:11" x14ac:dyDescent="0.25">
      <c r="B229">
        <v>1008005</v>
      </c>
      <c r="C229">
        <v>3</v>
      </c>
      <c r="D229" t="s">
        <v>5871</v>
      </c>
      <c r="I229" t="s">
        <v>10971</v>
      </c>
      <c r="J229" t="s">
        <v>10971</v>
      </c>
      <c r="K229" t="s">
        <v>10971</v>
      </c>
    </row>
    <row r="230" spans="2:11" x14ac:dyDescent="0.25">
      <c r="B230">
        <v>1007997</v>
      </c>
      <c r="C230">
        <v>3</v>
      </c>
      <c r="D230" t="s">
        <v>5865</v>
      </c>
      <c r="I230" t="s">
        <v>10971</v>
      </c>
      <c r="J230" t="s">
        <v>10971</v>
      </c>
      <c r="K230" t="s">
        <v>10971</v>
      </c>
    </row>
    <row r="231" spans="2:11" x14ac:dyDescent="0.25">
      <c r="B231">
        <v>1016366</v>
      </c>
      <c r="C231">
        <v>3</v>
      </c>
      <c r="D231" t="s">
        <v>5946</v>
      </c>
      <c r="I231" t="s">
        <v>10971</v>
      </c>
      <c r="J231" t="s">
        <v>10971</v>
      </c>
      <c r="K231" t="s">
        <v>10971</v>
      </c>
    </row>
    <row r="232" spans="2:11" x14ac:dyDescent="0.25">
      <c r="B232">
        <v>1010289</v>
      </c>
      <c r="C232">
        <v>3</v>
      </c>
      <c r="D232" t="s">
        <v>5808</v>
      </c>
      <c r="I232" t="s">
        <v>10971</v>
      </c>
      <c r="J232" t="s">
        <v>10971</v>
      </c>
      <c r="K232" t="s">
        <v>10971</v>
      </c>
    </row>
    <row r="233" spans="2:11" x14ac:dyDescent="0.25">
      <c r="B233">
        <v>1011929</v>
      </c>
      <c r="C233">
        <v>3</v>
      </c>
      <c r="D233" t="s">
        <v>6034</v>
      </c>
      <c r="I233" t="s">
        <v>10971</v>
      </c>
      <c r="J233" t="s">
        <v>10971</v>
      </c>
      <c r="K233" t="s">
        <v>10971</v>
      </c>
    </row>
    <row r="234" spans="2:11" x14ac:dyDescent="0.25">
      <c r="B234">
        <v>100863</v>
      </c>
      <c r="C234">
        <v>3</v>
      </c>
      <c r="D234" t="s">
        <v>6005</v>
      </c>
      <c r="I234">
        <v>100863</v>
      </c>
      <c r="J234">
        <v>3</v>
      </c>
      <c r="K234" t="s">
        <v>6005</v>
      </c>
    </row>
    <row r="235" spans="2:11" x14ac:dyDescent="0.25">
      <c r="B235">
        <v>4104928</v>
      </c>
      <c r="C235">
        <v>3</v>
      </c>
      <c r="D235" t="s">
        <v>9204</v>
      </c>
      <c r="I235" t="s">
        <v>10971</v>
      </c>
      <c r="J235" t="s">
        <v>10971</v>
      </c>
      <c r="K235" t="s">
        <v>10971</v>
      </c>
    </row>
    <row r="236" spans="2:11" x14ac:dyDescent="0.25">
      <c r="B236">
        <v>1022785</v>
      </c>
      <c r="C236">
        <v>3</v>
      </c>
      <c r="D236" t="s">
        <v>6028</v>
      </c>
      <c r="I236" t="s">
        <v>10971</v>
      </c>
      <c r="J236" t="s">
        <v>10971</v>
      </c>
      <c r="K236" t="s">
        <v>10971</v>
      </c>
    </row>
    <row r="237" spans="2:11" x14ac:dyDescent="0.25">
      <c r="B237">
        <v>1012169</v>
      </c>
      <c r="C237">
        <v>3</v>
      </c>
      <c r="D237" t="s">
        <v>5859</v>
      </c>
      <c r="I237" t="s">
        <v>10971</v>
      </c>
      <c r="J237" t="s">
        <v>10971</v>
      </c>
      <c r="K237" t="s">
        <v>10971</v>
      </c>
    </row>
    <row r="238" spans="2:11" x14ac:dyDescent="0.25">
      <c r="B238">
        <v>1991036</v>
      </c>
      <c r="C238">
        <v>3</v>
      </c>
      <c r="D238" t="s">
        <v>6101</v>
      </c>
      <c r="I238" t="s">
        <v>10971</v>
      </c>
      <c r="J238" t="s">
        <v>10971</v>
      </c>
      <c r="K238" t="s">
        <v>10971</v>
      </c>
    </row>
    <row r="239" spans="2:11" x14ac:dyDescent="0.25">
      <c r="B239">
        <v>1000322</v>
      </c>
      <c r="C239">
        <v>3</v>
      </c>
      <c r="D239" t="s">
        <v>6032</v>
      </c>
      <c r="I239" t="s">
        <v>10971</v>
      </c>
      <c r="J239" t="s">
        <v>10971</v>
      </c>
      <c r="K239" t="s">
        <v>10971</v>
      </c>
    </row>
    <row r="240" spans="2:11" x14ac:dyDescent="0.25">
      <c r="B240">
        <v>4078257</v>
      </c>
      <c r="C240">
        <v>3</v>
      </c>
      <c r="D240" t="s">
        <v>6047</v>
      </c>
      <c r="I240" t="s">
        <v>10971</v>
      </c>
      <c r="J240" t="s">
        <v>10971</v>
      </c>
      <c r="K240" t="s">
        <v>10971</v>
      </c>
    </row>
    <row r="241" spans="2:11" x14ac:dyDescent="0.25">
      <c r="B241">
        <v>1015095</v>
      </c>
      <c r="C241">
        <v>3</v>
      </c>
      <c r="D241" t="s">
        <v>6075</v>
      </c>
      <c r="I241" t="s">
        <v>10971</v>
      </c>
      <c r="J241" t="s">
        <v>10971</v>
      </c>
      <c r="K241" t="s">
        <v>10971</v>
      </c>
    </row>
    <row r="242" spans="2:11" x14ac:dyDescent="0.25">
      <c r="B242">
        <v>1013344</v>
      </c>
      <c r="C242">
        <v>3</v>
      </c>
      <c r="D242" t="s">
        <v>8670</v>
      </c>
      <c r="I242" t="s">
        <v>10971</v>
      </c>
      <c r="J242" t="s">
        <v>10971</v>
      </c>
      <c r="K242" t="s">
        <v>10971</v>
      </c>
    </row>
    <row r="243" spans="2:11" x14ac:dyDescent="0.25">
      <c r="B243">
        <v>1014962</v>
      </c>
      <c r="C243">
        <v>3</v>
      </c>
      <c r="D243" t="s">
        <v>8706</v>
      </c>
      <c r="I243" t="s">
        <v>10971</v>
      </c>
      <c r="J243" t="s">
        <v>10971</v>
      </c>
      <c r="K243" t="s">
        <v>10971</v>
      </c>
    </row>
    <row r="244" spans="2:11" x14ac:dyDescent="0.25">
      <c r="B244" t="e">
        <v>#N/A</v>
      </c>
      <c r="C244">
        <v>3</v>
      </c>
      <c r="D244" t="s">
        <v>5814</v>
      </c>
      <c r="I244" t="e">
        <v>#N/A</v>
      </c>
      <c r="J244" t="e">
        <v>#N/A</v>
      </c>
      <c r="K244" t="e">
        <v>#N/A</v>
      </c>
    </row>
    <row r="245" spans="2:11" x14ac:dyDescent="0.25">
      <c r="B245">
        <v>107532</v>
      </c>
      <c r="C245">
        <v>3</v>
      </c>
      <c r="D245" t="s">
        <v>8690</v>
      </c>
      <c r="I245">
        <v>107532</v>
      </c>
      <c r="J245">
        <v>3</v>
      </c>
      <c r="K245" t="s">
        <v>8690</v>
      </c>
    </row>
    <row r="246" spans="2:11" x14ac:dyDescent="0.25">
      <c r="B246">
        <v>1013636</v>
      </c>
      <c r="C246">
        <v>3</v>
      </c>
      <c r="D246" t="s">
        <v>5798</v>
      </c>
      <c r="I246" t="s">
        <v>10971</v>
      </c>
      <c r="J246" t="s">
        <v>10971</v>
      </c>
      <c r="K246" t="s">
        <v>10971</v>
      </c>
    </row>
    <row r="247" spans="2:11" x14ac:dyDescent="0.25">
      <c r="B247">
        <v>1012123</v>
      </c>
      <c r="C247">
        <v>3</v>
      </c>
      <c r="D247" t="s">
        <v>8671</v>
      </c>
      <c r="I247" t="s">
        <v>10971</v>
      </c>
      <c r="J247" t="s">
        <v>10971</v>
      </c>
      <c r="K247" t="s">
        <v>10971</v>
      </c>
    </row>
    <row r="248" spans="2:11" x14ac:dyDescent="0.25">
      <c r="B248">
        <v>1011560</v>
      </c>
      <c r="C248">
        <v>3</v>
      </c>
      <c r="D248" t="s">
        <v>8720</v>
      </c>
      <c r="I248" t="s">
        <v>10971</v>
      </c>
      <c r="J248" t="s">
        <v>10971</v>
      </c>
      <c r="K248" t="s">
        <v>10971</v>
      </c>
    </row>
    <row r="249" spans="2:11" x14ac:dyDescent="0.25">
      <c r="B249">
        <v>1008250</v>
      </c>
      <c r="C249">
        <v>3</v>
      </c>
      <c r="D249" t="s">
        <v>6071</v>
      </c>
      <c r="I249" t="s">
        <v>10971</v>
      </c>
      <c r="J249" t="s">
        <v>10971</v>
      </c>
      <c r="K249" t="s">
        <v>10971</v>
      </c>
    </row>
    <row r="250" spans="2:11" x14ac:dyDescent="0.25">
      <c r="B250">
        <v>1004306</v>
      </c>
      <c r="C250">
        <v>3</v>
      </c>
      <c r="D250" t="s">
        <v>8669</v>
      </c>
      <c r="I250" t="s">
        <v>10971</v>
      </c>
      <c r="J250" t="s">
        <v>10971</v>
      </c>
      <c r="K250" t="s">
        <v>10971</v>
      </c>
    </row>
    <row r="251" spans="2:11" x14ac:dyDescent="0.25">
      <c r="B251">
        <v>4051075</v>
      </c>
      <c r="C251">
        <v>3</v>
      </c>
      <c r="D251" t="s">
        <v>5939</v>
      </c>
      <c r="I251" t="s">
        <v>10971</v>
      </c>
      <c r="J251" t="s">
        <v>10971</v>
      </c>
      <c r="K251" t="s">
        <v>10971</v>
      </c>
    </row>
    <row r="252" spans="2:11" x14ac:dyDescent="0.25">
      <c r="B252">
        <v>4053348</v>
      </c>
      <c r="C252">
        <v>3</v>
      </c>
      <c r="D252" t="s">
        <v>10496</v>
      </c>
      <c r="I252" t="s">
        <v>10971</v>
      </c>
      <c r="J252" t="s">
        <v>10971</v>
      </c>
      <c r="K252" t="s">
        <v>10971</v>
      </c>
    </row>
    <row r="253" spans="2:11" x14ac:dyDescent="0.25">
      <c r="B253">
        <v>4089138</v>
      </c>
      <c r="C253">
        <v>3</v>
      </c>
      <c r="D253" t="s">
        <v>10227</v>
      </c>
      <c r="I253" t="s">
        <v>10971</v>
      </c>
      <c r="J253" t="s">
        <v>10971</v>
      </c>
      <c r="K253" t="s">
        <v>10971</v>
      </c>
    </row>
    <row r="254" spans="2:11" x14ac:dyDescent="0.25">
      <c r="B254">
        <v>1015463</v>
      </c>
      <c r="C254">
        <v>3</v>
      </c>
      <c r="D254" t="s">
        <v>10226</v>
      </c>
      <c r="I254" t="s">
        <v>10971</v>
      </c>
      <c r="J254" t="s">
        <v>10971</v>
      </c>
      <c r="K254" t="s">
        <v>10971</v>
      </c>
    </row>
    <row r="255" spans="2:11" x14ac:dyDescent="0.25">
      <c r="B255">
        <v>1011246</v>
      </c>
      <c r="C255">
        <v>3</v>
      </c>
      <c r="D255" t="s">
        <v>5801</v>
      </c>
      <c r="I255" t="s">
        <v>10971</v>
      </c>
      <c r="J255" t="s">
        <v>10971</v>
      </c>
      <c r="K255" t="s">
        <v>10971</v>
      </c>
    </row>
    <row r="256" spans="2:11" x14ac:dyDescent="0.25">
      <c r="B256">
        <v>101687</v>
      </c>
      <c r="C256">
        <v>3</v>
      </c>
      <c r="D256" t="s">
        <v>6074</v>
      </c>
      <c r="I256">
        <v>101687</v>
      </c>
      <c r="J256">
        <v>3</v>
      </c>
      <c r="K256" t="s">
        <v>6074</v>
      </c>
    </row>
    <row r="257" spans="2:11" x14ac:dyDescent="0.25">
      <c r="B257">
        <v>1009423</v>
      </c>
      <c r="C257">
        <v>3</v>
      </c>
      <c r="D257" t="s">
        <v>6006</v>
      </c>
      <c r="I257" t="s">
        <v>10971</v>
      </c>
      <c r="J257" t="s">
        <v>10971</v>
      </c>
      <c r="K257" t="s">
        <v>10971</v>
      </c>
    </row>
    <row r="258" spans="2:11" x14ac:dyDescent="0.25">
      <c r="B258">
        <v>1010426</v>
      </c>
      <c r="C258">
        <v>3</v>
      </c>
      <c r="D258" t="s">
        <v>5795</v>
      </c>
      <c r="I258" t="s">
        <v>10971</v>
      </c>
      <c r="J258" t="s">
        <v>10971</v>
      </c>
      <c r="K258" t="s">
        <v>10971</v>
      </c>
    </row>
    <row r="259" spans="2:11" x14ac:dyDescent="0.25">
      <c r="B259">
        <v>1024954</v>
      </c>
      <c r="C259">
        <v>3</v>
      </c>
      <c r="D259" t="s">
        <v>5908</v>
      </c>
      <c r="I259" t="s">
        <v>10971</v>
      </c>
      <c r="J259" t="s">
        <v>10971</v>
      </c>
      <c r="K259" t="s">
        <v>10971</v>
      </c>
    </row>
    <row r="260" spans="2:11" x14ac:dyDescent="0.25">
      <c r="B260">
        <v>1974044</v>
      </c>
      <c r="C260">
        <v>3</v>
      </c>
      <c r="D260" t="s">
        <v>10911</v>
      </c>
      <c r="I260" t="s">
        <v>10971</v>
      </c>
      <c r="J260" t="s">
        <v>10971</v>
      </c>
      <c r="K260" t="s">
        <v>10971</v>
      </c>
    </row>
    <row r="261" spans="2:11" x14ac:dyDescent="0.25">
      <c r="B261">
        <v>1009136</v>
      </c>
      <c r="C261">
        <v>3</v>
      </c>
      <c r="D261" t="s">
        <v>6009</v>
      </c>
      <c r="I261" t="s">
        <v>10971</v>
      </c>
      <c r="J261" t="s">
        <v>10971</v>
      </c>
      <c r="K261" t="s">
        <v>10971</v>
      </c>
    </row>
    <row r="262" spans="2:11" x14ac:dyDescent="0.25">
      <c r="B262">
        <v>1008071</v>
      </c>
      <c r="C262">
        <v>3</v>
      </c>
      <c r="D262" t="s">
        <v>6507</v>
      </c>
      <c r="I262" t="s">
        <v>10971</v>
      </c>
      <c r="J262" t="s">
        <v>10971</v>
      </c>
      <c r="K262" t="s">
        <v>10971</v>
      </c>
    </row>
    <row r="263" spans="2:11" x14ac:dyDescent="0.25">
      <c r="B263">
        <v>1974037</v>
      </c>
      <c r="C263">
        <v>3</v>
      </c>
      <c r="D263" t="s">
        <v>10228</v>
      </c>
      <c r="I263" t="s">
        <v>10971</v>
      </c>
      <c r="J263" t="s">
        <v>10971</v>
      </c>
      <c r="K263" t="s">
        <v>10971</v>
      </c>
    </row>
    <row r="264" spans="2:11" x14ac:dyDescent="0.25">
      <c r="B264">
        <v>4053347</v>
      </c>
      <c r="C264">
        <v>3</v>
      </c>
      <c r="D264" t="s">
        <v>5758</v>
      </c>
      <c r="I264" t="s">
        <v>10971</v>
      </c>
      <c r="J264" t="s">
        <v>10971</v>
      </c>
      <c r="K264" t="s">
        <v>10971</v>
      </c>
    </row>
    <row r="265" spans="2:11" x14ac:dyDescent="0.25">
      <c r="B265">
        <v>4050696</v>
      </c>
      <c r="C265">
        <v>3</v>
      </c>
      <c r="D265" t="s">
        <v>6076</v>
      </c>
      <c r="I265" t="s">
        <v>10971</v>
      </c>
      <c r="J265" t="s">
        <v>10971</v>
      </c>
      <c r="K265" t="s">
        <v>10971</v>
      </c>
    </row>
    <row r="266" spans="2:11" x14ac:dyDescent="0.25">
      <c r="B266">
        <v>4104643</v>
      </c>
      <c r="C266">
        <v>3</v>
      </c>
      <c r="D266" t="s">
        <v>5934</v>
      </c>
      <c r="I266" t="s">
        <v>10971</v>
      </c>
      <c r="J266" t="s">
        <v>10971</v>
      </c>
      <c r="K266" t="s">
        <v>10971</v>
      </c>
    </row>
    <row r="267" spans="2:11" x14ac:dyDescent="0.25">
      <c r="B267">
        <v>1005855</v>
      </c>
      <c r="C267">
        <v>3</v>
      </c>
      <c r="D267" t="s">
        <v>6124</v>
      </c>
      <c r="I267" t="s">
        <v>10971</v>
      </c>
      <c r="J267" t="s">
        <v>10971</v>
      </c>
      <c r="K267" t="s">
        <v>10971</v>
      </c>
    </row>
    <row r="268" spans="2:11" x14ac:dyDescent="0.25">
      <c r="B268">
        <v>1013262</v>
      </c>
      <c r="C268">
        <v>3</v>
      </c>
      <c r="D268" t="s">
        <v>6025</v>
      </c>
      <c r="I268" t="s">
        <v>10971</v>
      </c>
      <c r="J268" t="s">
        <v>10971</v>
      </c>
      <c r="K268" t="s">
        <v>10971</v>
      </c>
    </row>
    <row r="269" spans="2:11" x14ac:dyDescent="0.25">
      <c r="B269">
        <v>1006164</v>
      </c>
      <c r="C269">
        <v>3</v>
      </c>
      <c r="D269" t="s">
        <v>5819</v>
      </c>
      <c r="I269" t="s">
        <v>10971</v>
      </c>
      <c r="J269" t="s">
        <v>10971</v>
      </c>
      <c r="K269" t="s">
        <v>10971</v>
      </c>
    </row>
    <row r="270" spans="2:11" x14ac:dyDescent="0.25">
      <c r="B270">
        <v>1012689</v>
      </c>
      <c r="C270">
        <v>3</v>
      </c>
      <c r="D270" t="s">
        <v>6017</v>
      </c>
      <c r="I270" t="s">
        <v>10971</v>
      </c>
      <c r="J270" t="s">
        <v>10971</v>
      </c>
      <c r="K270" t="s">
        <v>10971</v>
      </c>
    </row>
    <row r="271" spans="2:11" x14ac:dyDescent="0.25">
      <c r="B271">
        <v>1981038</v>
      </c>
      <c r="C271">
        <v>3</v>
      </c>
      <c r="D271" t="s">
        <v>6117</v>
      </c>
      <c r="I271" t="s">
        <v>10971</v>
      </c>
      <c r="J271" t="s">
        <v>10971</v>
      </c>
      <c r="K271" t="s">
        <v>10971</v>
      </c>
    </row>
    <row r="272" spans="2:11" x14ac:dyDescent="0.25">
      <c r="B272">
        <v>1008148</v>
      </c>
      <c r="C272">
        <v>3</v>
      </c>
      <c r="D272" t="s">
        <v>5912</v>
      </c>
      <c r="I272" t="s">
        <v>10971</v>
      </c>
      <c r="J272" t="s">
        <v>10971</v>
      </c>
      <c r="K272" t="s">
        <v>10971</v>
      </c>
    </row>
    <row r="273" spans="2:11" x14ac:dyDescent="0.25">
      <c r="B273">
        <v>1982051</v>
      </c>
      <c r="C273">
        <v>3</v>
      </c>
      <c r="D273" t="s">
        <v>5831</v>
      </c>
      <c r="I273" t="s">
        <v>10971</v>
      </c>
      <c r="J273" t="s">
        <v>10971</v>
      </c>
      <c r="K273" t="s">
        <v>10971</v>
      </c>
    </row>
    <row r="274" spans="2:11" x14ac:dyDescent="0.25">
      <c r="B274">
        <v>1005634</v>
      </c>
      <c r="C274">
        <v>3</v>
      </c>
      <c r="D274" t="s">
        <v>5925</v>
      </c>
      <c r="I274" t="s">
        <v>10971</v>
      </c>
      <c r="J274" t="s">
        <v>10971</v>
      </c>
      <c r="K274" t="s">
        <v>10971</v>
      </c>
    </row>
    <row r="275" spans="2:11" x14ac:dyDescent="0.25">
      <c r="B275">
        <v>1009665</v>
      </c>
      <c r="C275">
        <v>3</v>
      </c>
      <c r="D275" t="s">
        <v>5807</v>
      </c>
      <c r="I275" t="s">
        <v>10971</v>
      </c>
      <c r="J275" t="s">
        <v>10971</v>
      </c>
      <c r="K275" t="s">
        <v>10971</v>
      </c>
    </row>
    <row r="276" spans="2:11" x14ac:dyDescent="0.25">
      <c r="B276">
        <v>1011970</v>
      </c>
      <c r="C276">
        <v>3</v>
      </c>
      <c r="D276" t="s">
        <v>5872</v>
      </c>
      <c r="I276" t="s">
        <v>10971</v>
      </c>
      <c r="J276" t="s">
        <v>10971</v>
      </c>
      <c r="K276" t="s">
        <v>10971</v>
      </c>
    </row>
    <row r="277" spans="2:11" x14ac:dyDescent="0.25">
      <c r="B277">
        <v>1011151</v>
      </c>
      <c r="C277">
        <v>3</v>
      </c>
      <c r="D277" t="s">
        <v>5992</v>
      </c>
      <c r="I277" t="s">
        <v>10971</v>
      </c>
      <c r="J277" t="s">
        <v>10971</v>
      </c>
      <c r="K277" t="s">
        <v>10971</v>
      </c>
    </row>
    <row r="278" spans="2:11" x14ac:dyDescent="0.25">
      <c r="B278">
        <v>1006701</v>
      </c>
      <c r="C278">
        <v>3</v>
      </c>
      <c r="D278" t="s">
        <v>5837</v>
      </c>
      <c r="I278" t="s">
        <v>10971</v>
      </c>
      <c r="J278" t="s">
        <v>10971</v>
      </c>
      <c r="K278" t="s">
        <v>10971</v>
      </c>
    </row>
    <row r="279" spans="2:11" x14ac:dyDescent="0.25">
      <c r="B279">
        <v>1012824</v>
      </c>
      <c r="C279">
        <v>3</v>
      </c>
      <c r="D279" t="s">
        <v>6118</v>
      </c>
      <c r="I279" t="s">
        <v>10971</v>
      </c>
      <c r="J279" t="s">
        <v>10971</v>
      </c>
      <c r="K279" t="s">
        <v>10971</v>
      </c>
    </row>
    <row r="280" spans="2:11" x14ac:dyDescent="0.25">
      <c r="B280">
        <v>4054632</v>
      </c>
      <c r="C280">
        <v>3</v>
      </c>
      <c r="D280" t="s">
        <v>6609</v>
      </c>
      <c r="I280" t="s">
        <v>10971</v>
      </c>
      <c r="J280" t="s">
        <v>10971</v>
      </c>
      <c r="K280" t="s">
        <v>10971</v>
      </c>
    </row>
    <row r="281" spans="2:11" x14ac:dyDescent="0.25">
      <c r="B281">
        <v>1014188</v>
      </c>
      <c r="C281">
        <v>3</v>
      </c>
      <c r="D281" t="s">
        <v>5949</v>
      </c>
      <c r="I281" t="s">
        <v>10971</v>
      </c>
      <c r="J281" t="s">
        <v>10971</v>
      </c>
      <c r="K281" t="s">
        <v>10971</v>
      </c>
    </row>
    <row r="282" spans="2:11" x14ac:dyDescent="0.25">
      <c r="B282">
        <v>1006988</v>
      </c>
      <c r="C282">
        <v>3</v>
      </c>
      <c r="D282" t="s">
        <v>5821</v>
      </c>
      <c r="I282" t="s">
        <v>10971</v>
      </c>
      <c r="J282" t="s">
        <v>10971</v>
      </c>
      <c r="K282" t="s">
        <v>10971</v>
      </c>
    </row>
    <row r="283" spans="2:11" x14ac:dyDescent="0.25">
      <c r="B283">
        <v>1015466</v>
      </c>
      <c r="C283">
        <v>3</v>
      </c>
      <c r="D283" t="s">
        <v>5890</v>
      </c>
      <c r="I283" t="s">
        <v>10971</v>
      </c>
      <c r="J283" t="s">
        <v>10971</v>
      </c>
      <c r="K283" t="s">
        <v>10971</v>
      </c>
    </row>
    <row r="284" spans="2:11" x14ac:dyDescent="0.25">
      <c r="B284">
        <v>1015938</v>
      </c>
      <c r="C284">
        <v>3</v>
      </c>
      <c r="D284" t="s">
        <v>10190</v>
      </c>
      <c r="I284" t="s">
        <v>10971</v>
      </c>
      <c r="J284" t="s">
        <v>10971</v>
      </c>
      <c r="K284" t="s">
        <v>10971</v>
      </c>
    </row>
    <row r="285" spans="2:11" x14ac:dyDescent="0.25">
      <c r="B285">
        <v>1015233</v>
      </c>
      <c r="C285">
        <v>3</v>
      </c>
      <c r="D285" t="s">
        <v>5762</v>
      </c>
      <c r="I285" t="s">
        <v>10971</v>
      </c>
      <c r="J285" t="s">
        <v>10971</v>
      </c>
      <c r="K285" t="s">
        <v>10971</v>
      </c>
    </row>
    <row r="286" spans="2:11" x14ac:dyDescent="0.25">
      <c r="B286">
        <v>1009562</v>
      </c>
      <c r="C286">
        <v>3</v>
      </c>
      <c r="D286" t="s">
        <v>5876</v>
      </c>
      <c r="I286" t="s">
        <v>10971</v>
      </c>
      <c r="J286" t="s">
        <v>10971</v>
      </c>
      <c r="K286" t="s">
        <v>10971</v>
      </c>
    </row>
    <row r="287" spans="2:11" x14ac:dyDescent="0.25">
      <c r="B287">
        <v>1012079</v>
      </c>
      <c r="C287">
        <v>3</v>
      </c>
      <c r="D287" t="s">
        <v>5789</v>
      </c>
      <c r="I287" t="s">
        <v>10971</v>
      </c>
      <c r="J287" t="s">
        <v>10971</v>
      </c>
      <c r="K287" t="s">
        <v>10971</v>
      </c>
    </row>
    <row r="288" spans="2:11" x14ac:dyDescent="0.25">
      <c r="B288">
        <v>1015372</v>
      </c>
      <c r="C288">
        <v>3</v>
      </c>
      <c r="D288" t="s">
        <v>6127</v>
      </c>
      <c r="I288" t="s">
        <v>10971</v>
      </c>
      <c r="J288" t="s">
        <v>10971</v>
      </c>
      <c r="K288" t="s">
        <v>10971</v>
      </c>
    </row>
    <row r="289" spans="2:11" x14ac:dyDescent="0.25">
      <c r="B289">
        <v>4099013</v>
      </c>
      <c r="C289">
        <v>3</v>
      </c>
      <c r="D289" t="s">
        <v>5819</v>
      </c>
      <c r="I289" t="s">
        <v>10971</v>
      </c>
      <c r="J289" t="s">
        <v>10971</v>
      </c>
      <c r="K289" t="s">
        <v>10971</v>
      </c>
    </row>
    <row r="290" spans="2:11" x14ac:dyDescent="0.25">
      <c r="B290">
        <v>4137502</v>
      </c>
      <c r="C290">
        <v>3</v>
      </c>
      <c r="D290" t="s">
        <v>10319</v>
      </c>
      <c r="I290" t="s">
        <v>10971</v>
      </c>
      <c r="J290" t="s">
        <v>10971</v>
      </c>
      <c r="K290" t="s">
        <v>10971</v>
      </c>
    </row>
    <row r="291" spans="2:11" x14ac:dyDescent="0.25">
      <c r="B291">
        <v>1007001</v>
      </c>
      <c r="C291">
        <v>3</v>
      </c>
      <c r="D291" t="s">
        <v>10912</v>
      </c>
      <c r="I291" t="s">
        <v>10971</v>
      </c>
      <c r="J291" t="s">
        <v>10971</v>
      </c>
      <c r="K291" t="s">
        <v>10971</v>
      </c>
    </row>
    <row r="292" spans="2:11" x14ac:dyDescent="0.25">
      <c r="B292">
        <v>4064754</v>
      </c>
      <c r="C292">
        <v>3</v>
      </c>
      <c r="D292" t="s">
        <v>5929</v>
      </c>
      <c r="I292" t="s">
        <v>10971</v>
      </c>
      <c r="J292" t="s">
        <v>10971</v>
      </c>
      <c r="K292" t="s">
        <v>10971</v>
      </c>
    </row>
    <row r="293" spans="2:11" x14ac:dyDescent="0.25">
      <c r="B293">
        <v>1021707</v>
      </c>
      <c r="C293">
        <v>3</v>
      </c>
      <c r="D293" t="s">
        <v>5781</v>
      </c>
      <c r="I293" t="s">
        <v>10971</v>
      </c>
      <c r="J293" t="s">
        <v>10971</v>
      </c>
      <c r="K293" t="s">
        <v>10971</v>
      </c>
    </row>
    <row r="294" spans="2:11" x14ac:dyDescent="0.25">
      <c r="B294">
        <v>1014685</v>
      </c>
      <c r="C294">
        <v>3</v>
      </c>
      <c r="D294" t="s">
        <v>10913</v>
      </c>
      <c r="I294" t="s">
        <v>10971</v>
      </c>
      <c r="J294" t="s">
        <v>10971</v>
      </c>
      <c r="K294" t="s">
        <v>10971</v>
      </c>
    </row>
    <row r="295" spans="2:11" x14ac:dyDescent="0.25">
      <c r="B295">
        <v>1011359</v>
      </c>
      <c r="C295">
        <v>3</v>
      </c>
      <c r="D295" t="s">
        <v>5827</v>
      </c>
      <c r="I295" t="s">
        <v>10971</v>
      </c>
      <c r="J295" t="s">
        <v>10971</v>
      </c>
      <c r="K295" t="s">
        <v>10971</v>
      </c>
    </row>
    <row r="296" spans="2:11" x14ac:dyDescent="0.25">
      <c r="B296">
        <v>1008802</v>
      </c>
      <c r="C296">
        <v>3</v>
      </c>
      <c r="D296" t="s">
        <v>6150</v>
      </c>
      <c r="I296" t="s">
        <v>10971</v>
      </c>
      <c r="J296" t="s">
        <v>10971</v>
      </c>
      <c r="K296" t="s">
        <v>10971</v>
      </c>
    </row>
    <row r="297" spans="2:11" x14ac:dyDescent="0.25">
      <c r="B297">
        <v>8948297</v>
      </c>
      <c r="C297">
        <v>3</v>
      </c>
      <c r="D297" t="s">
        <v>5787</v>
      </c>
      <c r="I297" t="s">
        <v>10971</v>
      </c>
      <c r="J297" t="s">
        <v>10971</v>
      </c>
      <c r="K297" t="s">
        <v>10971</v>
      </c>
    </row>
    <row r="298" spans="2:11" x14ac:dyDescent="0.25">
      <c r="B298">
        <v>1015993</v>
      </c>
      <c r="C298">
        <v>3</v>
      </c>
      <c r="D298" t="s">
        <v>5930</v>
      </c>
      <c r="I298" t="s">
        <v>10971</v>
      </c>
      <c r="J298" t="s">
        <v>10971</v>
      </c>
      <c r="K298" t="s">
        <v>10971</v>
      </c>
    </row>
    <row r="299" spans="2:11" x14ac:dyDescent="0.25">
      <c r="B299">
        <v>1006911</v>
      </c>
      <c r="C299">
        <v>3</v>
      </c>
      <c r="D299" t="s">
        <v>5852</v>
      </c>
      <c r="I299" t="s">
        <v>10971</v>
      </c>
      <c r="J299" t="s">
        <v>10971</v>
      </c>
      <c r="K299" t="s">
        <v>10971</v>
      </c>
    </row>
    <row r="300" spans="2:11" x14ac:dyDescent="0.25">
      <c r="B300">
        <v>1009364</v>
      </c>
      <c r="C300">
        <v>3</v>
      </c>
      <c r="D300" t="s">
        <v>10229</v>
      </c>
      <c r="I300" t="s">
        <v>10971</v>
      </c>
      <c r="J300" t="s">
        <v>10971</v>
      </c>
      <c r="K300" t="s">
        <v>10971</v>
      </c>
    </row>
    <row r="301" spans="2:11" x14ac:dyDescent="0.25">
      <c r="B301">
        <v>4049555</v>
      </c>
      <c r="C301">
        <v>3</v>
      </c>
      <c r="D301" t="s">
        <v>6059</v>
      </c>
      <c r="I301" t="s">
        <v>10971</v>
      </c>
      <c r="J301" t="s">
        <v>10971</v>
      </c>
      <c r="K301" t="s">
        <v>10971</v>
      </c>
    </row>
    <row r="302" spans="2:11" x14ac:dyDescent="0.25">
      <c r="B302">
        <v>1006070</v>
      </c>
      <c r="C302">
        <v>3</v>
      </c>
      <c r="D302" t="s">
        <v>5938</v>
      </c>
      <c r="I302" t="s">
        <v>10971</v>
      </c>
      <c r="J302" t="s">
        <v>10971</v>
      </c>
      <c r="K302" t="s">
        <v>10971</v>
      </c>
    </row>
    <row r="303" spans="2:11" x14ac:dyDescent="0.25">
      <c r="B303">
        <v>1015782</v>
      </c>
      <c r="C303">
        <v>3</v>
      </c>
      <c r="D303" t="s">
        <v>5828</v>
      </c>
      <c r="I303" t="s">
        <v>10971</v>
      </c>
      <c r="J303" t="s">
        <v>10971</v>
      </c>
      <c r="K303" t="s">
        <v>10971</v>
      </c>
    </row>
    <row r="304" spans="2:11" x14ac:dyDescent="0.25">
      <c r="B304">
        <v>1012348</v>
      </c>
      <c r="C304">
        <v>3</v>
      </c>
      <c r="D304" t="s">
        <v>5989</v>
      </c>
      <c r="I304" t="s">
        <v>10971</v>
      </c>
      <c r="J304" t="s">
        <v>10971</v>
      </c>
      <c r="K304" t="s">
        <v>10971</v>
      </c>
    </row>
    <row r="305" spans="2:11" x14ac:dyDescent="0.25">
      <c r="B305">
        <v>1010677</v>
      </c>
      <c r="C305">
        <v>3</v>
      </c>
      <c r="D305" t="s">
        <v>5959</v>
      </c>
      <c r="I305" t="s">
        <v>10971</v>
      </c>
      <c r="J305" t="s">
        <v>10971</v>
      </c>
      <c r="K305" t="s">
        <v>10971</v>
      </c>
    </row>
    <row r="306" spans="2:11" x14ac:dyDescent="0.25">
      <c r="B306">
        <v>1011066</v>
      </c>
      <c r="C306">
        <v>3</v>
      </c>
      <c r="D306" t="s">
        <v>5861</v>
      </c>
      <c r="I306" t="s">
        <v>10971</v>
      </c>
      <c r="J306" t="s">
        <v>10971</v>
      </c>
      <c r="K306" t="s">
        <v>10971</v>
      </c>
    </row>
    <row r="307" spans="2:11" x14ac:dyDescent="0.25">
      <c r="B307">
        <v>1006724</v>
      </c>
      <c r="C307">
        <v>3</v>
      </c>
      <c r="D307" t="s">
        <v>5986</v>
      </c>
      <c r="I307" t="s">
        <v>10971</v>
      </c>
      <c r="J307" t="s">
        <v>10971</v>
      </c>
      <c r="K307" t="s">
        <v>10971</v>
      </c>
    </row>
    <row r="308" spans="2:11" x14ac:dyDescent="0.25">
      <c r="B308">
        <v>1003363</v>
      </c>
      <c r="C308">
        <v>3</v>
      </c>
      <c r="D308" t="s">
        <v>6069</v>
      </c>
      <c r="I308" t="s">
        <v>10971</v>
      </c>
      <c r="J308" t="s">
        <v>10971</v>
      </c>
      <c r="K308" t="s">
        <v>10971</v>
      </c>
    </row>
    <row r="309" spans="2:11" x14ac:dyDescent="0.25">
      <c r="B309">
        <v>1005452</v>
      </c>
      <c r="C309">
        <v>3</v>
      </c>
      <c r="D309" t="s">
        <v>6004</v>
      </c>
      <c r="I309" t="s">
        <v>10971</v>
      </c>
      <c r="J309" t="s">
        <v>10971</v>
      </c>
      <c r="K309" t="s">
        <v>10971</v>
      </c>
    </row>
    <row r="310" spans="2:11" x14ac:dyDescent="0.25">
      <c r="B310">
        <v>1015612</v>
      </c>
      <c r="C310">
        <v>3</v>
      </c>
      <c r="D310" t="s">
        <v>5864</v>
      </c>
      <c r="I310" t="s">
        <v>10971</v>
      </c>
      <c r="J310" t="s">
        <v>10971</v>
      </c>
      <c r="K310" t="s">
        <v>10971</v>
      </c>
    </row>
    <row r="311" spans="2:11" x14ac:dyDescent="0.25">
      <c r="B311">
        <v>1020880</v>
      </c>
      <c r="C311">
        <v>3</v>
      </c>
      <c r="D311" t="s">
        <v>5839</v>
      </c>
      <c r="I311" t="s">
        <v>10971</v>
      </c>
      <c r="J311" t="s">
        <v>10971</v>
      </c>
      <c r="K311" t="s">
        <v>10971</v>
      </c>
    </row>
    <row r="312" spans="2:11" x14ac:dyDescent="0.25">
      <c r="B312">
        <v>1001885</v>
      </c>
      <c r="C312">
        <v>3</v>
      </c>
      <c r="D312" t="s">
        <v>5888</v>
      </c>
      <c r="I312" t="s">
        <v>10971</v>
      </c>
      <c r="J312" t="s">
        <v>10971</v>
      </c>
      <c r="K312" t="s">
        <v>10971</v>
      </c>
    </row>
    <row r="313" spans="2:11" x14ac:dyDescent="0.25">
      <c r="B313">
        <v>1008429</v>
      </c>
      <c r="C313">
        <v>3</v>
      </c>
      <c r="D313" t="s">
        <v>5877</v>
      </c>
      <c r="I313" t="s">
        <v>10971</v>
      </c>
      <c r="J313" t="s">
        <v>10971</v>
      </c>
      <c r="K313" t="s">
        <v>10971</v>
      </c>
    </row>
    <row r="314" spans="2:11" x14ac:dyDescent="0.25">
      <c r="B314">
        <v>1008986</v>
      </c>
      <c r="C314">
        <v>3</v>
      </c>
      <c r="D314" t="s">
        <v>5806</v>
      </c>
      <c r="I314" t="s">
        <v>10971</v>
      </c>
      <c r="J314" t="s">
        <v>10971</v>
      </c>
      <c r="K314" t="s">
        <v>10971</v>
      </c>
    </row>
    <row r="315" spans="2:11" x14ac:dyDescent="0.25">
      <c r="B315">
        <v>1013697</v>
      </c>
      <c r="C315">
        <v>3</v>
      </c>
      <c r="D315" t="s">
        <v>6060</v>
      </c>
      <c r="I315" t="s">
        <v>10971</v>
      </c>
      <c r="J315" t="s">
        <v>10971</v>
      </c>
      <c r="K315" t="s">
        <v>10971</v>
      </c>
    </row>
    <row r="316" spans="2:11" x14ac:dyDescent="0.25">
      <c r="B316">
        <v>1015509</v>
      </c>
      <c r="C316">
        <v>3</v>
      </c>
      <c r="D316" t="s">
        <v>5866</v>
      </c>
      <c r="I316" t="s">
        <v>10971</v>
      </c>
      <c r="J316" t="s">
        <v>10971</v>
      </c>
      <c r="K316" t="s">
        <v>10971</v>
      </c>
    </row>
    <row r="317" spans="2:11" x14ac:dyDescent="0.25">
      <c r="B317">
        <v>1016013</v>
      </c>
      <c r="C317">
        <v>3</v>
      </c>
      <c r="D317" t="s">
        <v>5999</v>
      </c>
      <c r="I317" t="s">
        <v>10971</v>
      </c>
      <c r="J317" t="s">
        <v>10971</v>
      </c>
      <c r="K317" t="s">
        <v>10971</v>
      </c>
    </row>
    <row r="318" spans="2:11" x14ac:dyDescent="0.25">
      <c r="B318">
        <v>1008291</v>
      </c>
      <c r="C318">
        <v>3</v>
      </c>
      <c r="D318" t="s">
        <v>6086</v>
      </c>
      <c r="I318" t="s">
        <v>10971</v>
      </c>
      <c r="J318" t="s">
        <v>10971</v>
      </c>
      <c r="K318" t="s">
        <v>10971</v>
      </c>
    </row>
    <row r="319" spans="2:11" x14ac:dyDescent="0.25">
      <c r="B319">
        <v>1007526</v>
      </c>
      <c r="C319">
        <v>3</v>
      </c>
      <c r="D319" t="s">
        <v>6092</v>
      </c>
      <c r="I319" t="s">
        <v>10971</v>
      </c>
      <c r="J319" t="s">
        <v>10971</v>
      </c>
      <c r="K319" t="s">
        <v>10971</v>
      </c>
    </row>
    <row r="320" spans="2:11" x14ac:dyDescent="0.25">
      <c r="B320">
        <v>1024974</v>
      </c>
      <c r="C320">
        <v>3</v>
      </c>
      <c r="D320" t="s">
        <v>5921</v>
      </c>
      <c r="I320" t="s">
        <v>10971</v>
      </c>
      <c r="J320" t="s">
        <v>10971</v>
      </c>
      <c r="K320" t="s">
        <v>10971</v>
      </c>
    </row>
    <row r="321" spans="2:11" x14ac:dyDescent="0.25">
      <c r="B321">
        <v>1014055</v>
      </c>
      <c r="C321">
        <v>3</v>
      </c>
      <c r="D321" t="s">
        <v>5880</v>
      </c>
      <c r="I321" t="s">
        <v>10971</v>
      </c>
      <c r="J321" t="s">
        <v>10971</v>
      </c>
      <c r="K321" t="s">
        <v>10971</v>
      </c>
    </row>
    <row r="322" spans="2:11" x14ac:dyDescent="0.25">
      <c r="B322">
        <v>4049366</v>
      </c>
      <c r="C322">
        <v>3</v>
      </c>
      <c r="D322" t="s">
        <v>6119</v>
      </c>
      <c r="I322" t="s">
        <v>10971</v>
      </c>
      <c r="J322" t="s">
        <v>10971</v>
      </c>
      <c r="K322" t="s">
        <v>10971</v>
      </c>
    </row>
    <row r="323" spans="2:11" x14ac:dyDescent="0.25">
      <c r="B323">
        <v>1009449</v>
      </c>
      <c r="C323">
        <v>3</v>
      </c>
      <c r="D323" t="s">
        <v>6002</v>
      </c>
      <c r="I323" t="s">
        <v>10971</v>
      </c>
      <c r="J323" t="s">
        <v>10971</v>
      </c>
      <c r="K323" t="s">
        <v>10971</v>
      </c>
    </row>
    <row r="324" spans="2:11" x14ac:dyDescent="0.25">
      <c r="B324">
        <v>1008688</v>
      </c>
      <c r="C324">
        <v>3</v>
      </c>
      <c r="D324" t="s">
        <v>6013</v>
      </c>
      <c r="I324" t="s">
        <v>10971</v>
      </c>
      <c r="J324" t="s">
        <v>10971</v>
      </c>
      <c r="K324" t="s">
        <v>10971</v>
      </c>
    </row>
    <row r="325" spans="2:11" x14ac:dyDescent="0.25">
      <c r="B325">
        <v>4057612</v>
      </c>
      <c r="C325">
        <v>3</v>
      </c>
      <c r="D325" t="s">
        <v>10317</v>
      </c>
      <c r="I325" t="s">
        <v>10971</v>
      </c>
      <c r="J325" t="s">
        <v>10971</v>
      </c>
      <c r="K325" t="s">
        <v>10971</v>
      </c>
    </row>
    <row r="326" spans="2:11" x14ac:dyDescent="0.25">
      <c r="B326">
        <v>1002123</v>
      </c>
      <c r="C326">
        <v>3</v>
      </c>
      <c r="D326" t="s">
        <v>10320</v>
      </c>
      <c r="I326" t="s">
        <v>10971</v>
      </c>
      <c r="J326" t="s">
        <v>10971</v>
      </c>
      <c r="K326" t="s">
        <v>10971</v>
      </c>
    </row>
    <row r="327" spans="2:11" x14ac:dyDescent="0.25">
      <c r="B327">
        <v>1005117</v>
      </c>
      <c r="C327">
        <v>3</v>
      </c>
      <c r="D327" t="s">
        <v>5994</v>
      </c>
      <c r="I327" t="s">
        <v>10971</v>
      </c>
      <c r="J327" t="s">
        <v>10971</v>
      </c>
      <c r="K327" t="s">
        <v>10971</v>
      </c>
    </row>
    <row r="328" spans="2:11" x14ac:dyDescent="0.25">
      <c r="B328">
        <v>1007248</v>
      </c>
      <c r="C328">
        <v>3</v>
      </c>
      <c r="D328" t="s">
        <v>5974</v>
      </c>
      <c r="I328" t="s">
        <v>10971</v>
      </c>
      <c r="J328" t="s">
        <v>10971</v>
      </c>
      <c r="K328" t="s">
        <v>10971</v>
      </c>
    </row>
    <row r="329" spans="2:11" x14ac:dyDescent="0.25">
      <c r="B329">
        <v>4073733</v>
      </c>
      <c r="C329">
        <v>3</v>
      </c>
      <c r="D329" t="s">
        <v>6116</v>
      </c>
      <c r="I329" t="s">
        <v>10971</v>
      </c>
      <c r="J329" t="s">
        <v>10971</v>
      </c>
      <c r="K329" t="s">
        <v>10971</v>
      </c>
    </row>
    <row r="330" spans="2:11" x14ac:dyDescent="0.25">
      <c r="B330">
        <v>1006044</v>
      </c>
      <c r="C330">
        <v>3</v>
      </c>
      <c r="D330" t="s">
        <v>6149</v>
      </c>
      <c r="I330" t="s">
        <v>10971</v>
      </c>
      <c r="J330" t="s">
        <v>10971</v>
      </c>
      <c r="K330" t="s">
        <v>10971</v>
      </c>
    </row>
    <row r="331" spans="2:11" x14ac:dyDescent="0.25">
      <c r="B331">
        <v>4142978</v>
      </c>
      <c r="C331">
        <v>3</v>
      </c>
      <c r="D331" t="s">
        <v>6112</v>
      </c>
      <c r="I331" t="s">
        <v>10971</v>
      </c>
      <c r="J331" t="s">
        <v>10971</v>
      </c>
      <c r="K331" t="s">
        <v>10971</v>
      </c>
    </row>
    <row r="332" spans="2:11" x14ac:dyDescent="0.25">
      <c r="B332">
        <v>1005523</v>
      </c>
      <c r="C332">
        <v>3</v>
      </c>
      <c r="D332" t="s">
        <v>6027</v>
      </c>
      <c r="I332" t="s">
        <v>10971</v>
      </c>
      <c r="J332" t="s">
        <v>10971</v>
      </c>
      <c r="K332" t="s">
        <v>10971</v>
      </c>
    </row>
    <row r="333" spans="2:11" x14ac:dyDescent="0.25">
      <c r="B333">
        <v>1015663</v>
      </c>
      <c r="C333">
        <v>3</v>
      </c>
      <c r="D333" t="s">
        <v>6130</v>
      </c>
      <c r="I333" t="s">
        <v>10971</v>
      </c>
      <c r="J333" t="s">
        <v>10971</v>
      </c>
      <c r="K333" t="s">
        <v>10971</v>
      </c>
    </row>
    <row r="334" spans="2:11" x14ac:dyDescent="0.25">
      <c r="B334">
        <v>1008514</v>
      </c>
      <c r="C334">
        <v>3</v>
      </c>
      <c r="D334" t="s">
        <v>5870</v>
      </c>
      <c r="I334" t="s">
        <v>10971</v>
      </c>
      <c r="J334" t="s">
        <v>10971</v>
      </c>
      <c r="K334" t="s">
        <v>10971</v>
      </c>
    </row>
    <row r="335" spans="2:11" x14ac:dyDescent="0.25">
      <c r="B335">
        <v>1016284</v>
      </c>
      <c r="C335">
        <v>3</v>
      </c>
      <c r="D335" t="s">
        <v>5840</v>
      </c>
      <c r="I335" t="s">
        <v>10971</v>
      </c>
      <c r="J335" t="s">
        <v>10971</v>
      </c>
      <c r="K335" t="s">
        <v>10971</v>
      </c>
    </row>
    <row r="336" spans="2:11" x14ac:dyDescent="0.25">
      <c r="B336">
        <v>1014391</v>
      </c>
      <c r="C336">
        <v>3</v>
      </c>
      <c r="D336" t="s">
        <v>6049</v>
      </c>
      <c r="I336" t="s">
        <v>10971</v>
      </c>
      <c r="J336" t="s">
        <v>10971</v>
      </c>
      <c r="K336" t="s">
        <v>10971</v>
      </c>
    </row>
    <row r="337" spans="2:11" x14ac:dyDescent="0.25">
      <c r="B337">
        <v>1009841</v>
      </c>
      <c r="C337">
        <v>3</v>
      </c>
      <c r="D337" t="s">
        <v>5873</v>
      </c>
      <c r="I337" t="s">
        <v>10971</v>
      </c>
      <c r="J337" t="s">
        <v>10971</v>
      </c>
      <c r="K337" t="s">
        <v>10971</v>
      </c>
    </row>
    <row r="338" spans="2:11" x14ac:dyDescent="0.25">
      <c r="B338">
        <v>1011343</v>
      </c>
      <c r="C338">
        <v>3</v>
      </c>
      <c r="D338" t="s">
        <v>5790</v>
      </c>
      <c r="I338" t="s">
        <v>10971</v>
      </c>
      <c r="J338" t="s">
        <v>10971</v>
      </c>
      <c r="K338" t="s">
        <v>10971</v>
      </c>
    </row>
    <row r="339" spans="2:11" x14ac:dyDescent="0.25">
      <c r="B339">
        <v>1015230</v>
      </c>
      <c r="C339">
        <v>3</v>
      </c>
      <c r="D339" t="s">
        <v>6038</v>
      </c>
      <c r="I339" t="s">
        <v>10971</v>
      </c>
      <c r="J339" t="s">
        <v>10971</v>
      </c>
      <c r="K339" t="s">
        <v>10971</v>
      </c>
    </row>
    <row r="340" spans="2:11" x14ac:dyDescent="0.25">
      <c r="B340">
        <v>1004856</v>
      </c>
      <c r="C340">
        <v>3</v>
      </c>
      <c r="D340" t="s">
        <v>6141</v>
      </c>
      <c r="I340" t="s">
        <v>10971</v>
      </c>
      <c r="J340" t="s">
        <v>10971</v>
      </c>
      <c r="K340" t="s">
        <v>10971</v>
      </c>
    </row>
    <row r="341" spans="2:11" x14ac:dyDescent="0.25">
      <c r="B341">
        <v>1010733</v>
      </c>
      <c r="C341">
        <v>3</v>
      </c>
      <c r="D341" t="s">
        <v>5902</v>
      </c>
      <c r="I341" t="s">
        <v>10971</v>
      </c>
      <c r="J341" t="s">
        <v>10971</v>
      </c>
      <c r="K341" t="s">
        <v>10971</v>
      </c>
    </row>
    <row r="342" spans="2:11" x14ac:dyDescent="0.25">
      <c r="B342">
        <v>4162557</v>
      </c>
      <c r="C342">
        <v>3</v>
      </c>
      <c r="D342" t="s">
        <v>10609</v>
      </c>
      <c r="I342" t="s">
        <v>10971</v>
      </c>
      <c r="J342" t="s">
        <v>10971</v>
      </c>
      <c r="K342" t="s">
        <v>10971</v>
      </c>
    </row>
    <row r="343" spans="2:11" x14ac:dyDescent="0.25">
      <c r="B343">
        <v>1022759</v>
      </c>
      <c r="C343">
        <v>3</v>
      </c>
      <c r="D343" t="s">
        <v>6147</v>
      </c>
      <c r="I343" t="s">
        <v>10971</v>
      </c>
      <c r="J343" t="s">
        <v>10971</v>
      </c>
      <c r="K343" t="s">
        <v>10971</v>
      </c>
    </row>
    <row r="344" spans="2:11" x14ac:dyDescent="0.25">
      <c r="B344">
        <v>1011508</v>
      </c>
      <c r="C344">
        <v>3</v>
      </c>
      <c r="D344" t="s">
        <v>6011</v>
      </c>
      <c r="I344" t="s">
        <v>10971</v>
      </c>
      <c r="J344" t="s">
        <v>10971</v>
      </c>
      <c r="K344" t="s">
        <v>10971</v>
      </c>
    </row>
    <row r="345" spans="2:11" x14ac:dyDescent="0.25">
      <c r="B345">
        <v>1009133</v>
      </c>
      <c r="C345">
        <v>3</v>
      </c>
      <c r="D345" t="s">
        <v>5885</v>
      </c>
      <c r="I345" t="s">
        <v>10971</v>
      </c>
      <c r="J345" t="s">
        <v>10971</v>
      </c>
      <c r="K345" t="s">
        <v>10971</v>
      </c>
    </row>
    <row r="346" spans="2:11" x14ac:dyDescent="0.25">
      <c r="B346">
        <v>4201595</v>
      </c>
      <c r="C346">
        <v>3</v>
      </c>
      <c r="D346" t="s">
        <v>10914</v>
      </c>
      <c r="I346" t="s">
        <v>10971</v>
      </c>
      <c r="J346" t="s">
        <v>10971</v>
      </c>
      <c r="K346" t="s">
        <v>10971</v>
      </c>
    </row>
    <row r="347" spans="2:11" x14ac:dyDescent="0.25">
      <c r="B347">
        <v>1014138</v>
      </c>
      <c r="C347">
        <v>3</v>
      </c>
      <c r="D347" t="s">
        <v>10230</v>
      </c>
      <c r="I347" t="s">
        <v>10971</v>
      </c>
      <c r="J347" t="s">
        <v>10971</v>
      </c>
      <c r="K347" t="s">
        <v>10971</v>
      </c>
    </row>
    <row r="348" spans="2:11" x14ac:dyDescent="0.25">
      <c r="B348">
        <v>1024920</v>
      </c>
      <c r="C348">
        <v>3</v>
      </c>
      <c r="D348" t="s">
        <v>5881</v>
      </c>
      <c r="I348" t="s">
        <v>10971</v>
      </c>
      <c r="J348" t="s">
        <v>10971</v>
      </c>
      <c r="K348" t="s">
        <v>10971</v>
      </c>
    </row>
    <row r="349" spans="2:11" x14ac:dyDescent="0.25">
      <c r="B349">
        <v>1009833</v>
      </c>
      <c r="C349">
        <v>3</v>
      </c>
      <c r="D349" t="s">
        <v>5797</v>
      </c>
      <c r="I349" t="s">
        <v>10971</v>
      </c>
      <c r="J349" t="s">
        <v>10971</v>
      </c>
      <c r="K349" t="s">
        <v>10971</v>
      </c>
    </row>
    <row r="350" spans="2:11" x14ac:dyDescent="0.25">
      <c r="B350">
        <v>1006929</v>
      </c>
      <c r="C350">
        <v>3</v>
      </c>
      <c r="D350" t="s">
        <v>5840</v>
      </c>
      <c r="I350" t="s">
        <v>10971</v>
      </c>
      <c r="J350" t="s">
        <v>10971</v>
      </c>
      <c r="K350" t="s">
        <v>10971</v>
      </c>
    </row>
    <row r="351" spans="2:11" x14ac:dyDescent="0.25">
      <c r="B351">
        <v>1008420</v>
      </c>
      <c r="C351">
        <v>3</v>
      </c>
      <c r="D351" t="s">
        <v>5788</v>
      </c>
      <c r="I351" t="s">
        <v>10971</v>
      </c>
      <c r="J351" t="s">
        <v>10971</v>
      </c>
      <c r="K351" t="s">
        <v>10971</v>
      </c>
    </row>
    <row r="352" spans="2:11" x14ac:dyDescent="0.25">
      <c r="B352">
        <v>1011034</v>
      </c>
      <c r="C352">
        <v>3</v>
      </c>
      <c r="D352" t="s">
        <v>5958</v>
      </c>
      <c r="I352" t="s">
        <v>10971</v>
      </c>
      <c r="J352" t="s">
        <v>10971</v>
      </c>
      <c r="K352" t="s">
        <v>10971</v>
      </c>
    </row>
    <row r="353" spans="2:11" x14ac:dyDescent="0.25">
      <c r="B353">
        <v>1004485</v>
      </c>
      <c r="C353">
        <v>3</v>
      </c>
      <c r="D353" t="s">
        <v>6140</v>
      </c>
      <c r="I353" t="s">
        <v>10971</v>
      </c>
      <c r="J353" t="s">
        <v>10971</v>
      </c>
      <c r="K353" t="s">
        <v>10971</v>
      </c>
    </row>
    <row r="354" spans="2:11" x14ac:dyDescent="0.25">
      <c r="B354">
        <v>1007082</v>
      </c>
      <c r="C354">
        <v>3</v>
      </c>
      <c r="D354" t="s">
        <v>10497</v>
      </c>
      <c r="I354" t="s">
        <v>10971</v>
      </c>
      <c r="J354" t="s">
        <v>10971</v>
      </c>
      <c r="K354" t="s">
        <v>10971</v>
      </c>
    </row>
    <row r="355" spans="2:11" x14ac:dyDescent="0.25">
      <c r="B355">
        <v>4097439</v>
      </c>
      <c r="C355">
        <v>3</v>
      </c>
      <c r="D355" t="s">
        <v>6129</v>
      </c>
      <c r="I355" t="s">
        <v>10971</v>
      </c>
      <c r="J355" t="s">
        <v>10971</v>
      </c>
      <c r="K355" t="s">
        <v>10971</v>
      </c>
    </row>
    <row r="356" spans="2:11" x14ac:dyDescent="0.25">
      <c r="B356">
        <v>1982033</v>
      </c>
      <c r="C356">
        <v>3</v>
      </c>
      <c r="D356" t="s">
        <v>5883</v>
      </c>
      <c r="I356" t="s">
        <v>10971</v>
      </c>
      <c r="J356" t="s">
        <v>10971</v>
      </c>
      <c r="K356" t="s">
        <v>10971</v>
      </c>
    </row>
    <row r="357" spans="2:11" x14ac:dyDescent="0.25">
      <c r="B357">
        <v>4056642</v>
      </c>
      <c r="C357">
        <v>3</v>
      </c>
      <c r="D357" t="s">
        <v>6894</v>
      </c>
      <c r="I357" t="s">
        <v>10971</v>
      </c>
      <c r="J357" t="s">
        <v>10971</v>
      </c>
      <c r="K357" t="s">
        <v>10971</v>
      </c>
    </row>
    <row r="358" spans="2:11" x14ac:dyDescent="0.25">
      <c r="B358">
        <v>1016208</v>
      </c>
      <c r="C358">
        <v>3</v>
      </c>
      <c r="D358" t="s">
        <v>5937</v>
      </c>
      <c r="I358" t="s">
        <v>10971</v>
      </c>
      <c r="J358" t="s">
        <v>10971</v>
      </c>
      <c r="K358" t="s">
        <v>10971</v>
      </c>
    </row>
    <row r="359" spans="2:11" x14ac:dyDescent="0.25">
      <c r="B359">
        <v>1015478</v>
      </c>
      <c r="C359">
        <v>3</v>
      </c>
      <c r="D359" t="s">
        <v>5919</v>
      </c>
      <c r="I359" t="s">
        <v>10971</v>
      </c>
      <c r="J359" t="s">
        <v>10971</v>
      </c>
      <c r="K359" t="s">
        <v>10971</v>
      </c>
    </row>
    <row r="360" spans="2:11" x14ac:dyDescent="0.25">
      <c r="B360">
        <v>107016231</v>
      </c>
      <c r="C360">
        <v>3</v>
      </c>
      <c r="D360" t="s">
        <v>5936</v>
      </c>
      <c r="I360" t="s">
        <v>10971</v>
      </c>
      <c r="J360" t="s">
        <v>10971</v>
      </c>
      <c r="K360" t="s">
        <v>10971</v>
      </c>
    </row>
    <row r="361" spans="2:11" x14ac:dyDescent="0.25">
      <c r="B361">
        <v>4100547</v>
      </c>
      <c r="C361">
        <v>3</v>
      </c>
      <c r="D361" t="s">
        <v>9382</v>
      </c>
      <c r="I361" t="s">
        <v>10971</v>
      </c>
      <c r="J361" t="s">
        <v>10971</v>
      </c>
      <c r="K361" t="s">
        <v>10971</v>
      </c>
    </row>
    <row r="362" spans="2:11" x14ac:dyDescent="0.25">
      <c r="B362">
        <v>26109743</v>
      </c>
      <c r="C362">
        <v>3</v>
      </c>
      <c r="D362" t="s">
        <v>5802</v>
      </c>
      <c r="I362" t="s">
        <v>10971</v>
      </c>
      <c r="J362" t="s">
        <v>10971</v>
      </c>
      <c r="K362" t="s">
        <v>10971</v>
      </c>
    </row>
    <row r="363" spans="2:11" x14ac:dyDescent="0.25">
      <c r="B363">
        <v>1006837</v>
      </c>
      <c r="C363">
        <v>3</v>
      </c>
      <c r="D363" t="s">
        <v>5995</v>
      </c>
      <c r="I363" t="s">
        <v>10971</v>
      </c>
      <c r="J363" t="s">
        <v>10971</v>
      </c>
      <c r="K363" t="s">
        <v>10971</v>
      </c>
    </row>
    <row r="364" spans="2:11" x14ac:dyDescent="0.25">
      <c r="B364">
        <v>1024885</v>
      </c>
      <c r="C364">
        <v>3</v>
      </c>
      <c r="D364" t="s">
        <v>6001</v>
      </c>
      <c r="I364" t="s">
        <v>10971</v>
      </c>
      <c r="J364" t="s">
        <v>10971</v>
      </c>
      <c r="K364" t="s">
        <v>10971</v>
      </c>
    </row>
    <row r="365" spans="2:11" x14ac:dyDescent="0.25">
      <c r="B365">
        <v>1030005</v>
      </c>
      <c r="C365">
        <v>3</v>
      </c>
      <c r="D365" t="s">
        <v>5836</v>
      </c>
      <c r="I365" t="s">
        <v>10971</v>
      </c>
      <c r="J365" t="s">
        <v>10971</v>
      </c>
      <c r="K365" t="s">
        <v>10971</v>
      </c>
    </row>
    <row r="366" spans="2:11" x14ac:dyDescent="0.25">
      <c r="B366">
        <v>1014878</v>
      </c>
      <c r="C366">
        <v>3</v>
      </c>
      <c r="D366" t="s">
        <v>5833</v>
      </c>
      <c r="I366" t="s">
        <v>10971</v>
      </c>
      <c r="J366" t="s">
        <v>10971</v>
      </c>
      <c r="K366" t="s">
        <v>10971</v>
      </c>
    </row>
    <row r="367" spans="2:11" x14ac:dyDescent="0.25">
      <c r="B367">
        <v>1032536</v>
      </c>
      <c r="C367">
        <v>3</v>
      </c>
      <c r="D367" t="s">
        <v>5961</v>
      </c>
      <c r="I367" t="s">
        <v>10971</v>
      </c>
      <c r="J367" t="s">
        <v>10971</v>
      </c>
      <c r="K367" t="s">
        <v>10971</v>
      </c>
    </row>
    <row r="368" spans="2:11" x14ac:dyDescent="0.25">
      <c r="B368">
        <v>1983021</v>
      </c>
      <c r="C368">
        <v>3</v>
      </c>
      <c r="D368" t="s">
        <v>9205</v>
      </c>
      <c r="I368" t="s">
        <v>10971</v>
      </c>
      <c r="J368" t="s">
        <v>10971</v>
      </c>
      <c r="K368" t="s">
        <v>10971</v>
      </c>
    </row>
    <row r="369" spans="2:11" x14ac:dyDescent="0.25">
      <c r="B369">
        <v>4056449</v>
      </c>
      <c r="C369">
        <v>3</v>
      </c>
      <c r="D369" t="s">
        <v>5856</v>
      </c>
      <c r="I369" t="s">
        <v>10971</v>
      </c>
      <c r="J369" t="s">
        <v>10971</v>
      </c>
      <c r="K369" t="s">
        <v>10971</v>
      </c>
    </row>
    <row r="370" spans="2:11" x14ac:dyDescent="0.25">
      <c r="B370">
        <v>1010613</v>
      </c>
      <c r="C370">
        <v>3</v>
      </c>
      <c r="D370" t="s">
        <v>5996</v>
      </c>
      <c r="I370" t="s">
        <v>10971</v>
      </c>
      <c r="J370" t="s">
        <v>10971</v>
      </c>
      <c r="K370" t="s">
        <v>10971</v>
      </c>
    </row>
    <row r="371" spans="2:11" x14ac:dyDescent="0.25">
      <c r="B371">
        <v>1011272</v>
      </c>
      <c r="C371">
        <v>3</v>
      </c>
      <c r="D371" t="s">
        <v>5905</v>
      </c>
      <c r="I371" t="s">
        <v>10971</v>
      </c>
      <c r="J371" t="s">
        <v>10971</v>
      </c>
      <c r="K371" t="s">
        <v>10971</v>
      </c>
    </row>
    <row r="372" spans="2:11" x14ac:dyDescent="0.25">
      <c r="B372">
        <v>1004889</v>
      </c>
      <c r="C372">
        <v>3</v>
      </c>
      <c r="D372" t="s">
        <v>5843</v>
      </c>
      <c r="I372" t="s">
        <v>10971</v>
      </c>
      <c r="J372" t="s">
        <v>10971</v>
      </c>
      <c r="K372" t="s">
        <v>10971</v>
      </c>
    </row>
    <row r="373" spans="2:11" x14ac:dyDescent="0.25">
      <c r="B373">
        <v>1010464</v>
      </c>
      <c r="C373">
        <v>3</v>
      </c>
      <c r="D373" t="s">
        <v>10508</v>
      </c>
      <c r="I373" t="s">
        <v>10971</v>
      </c>
      <c r="J373" t="s">
        <v>10971</v>
      </c>
      <c r="K373" t="s">
        <v>10971</v>
      </c>
    </row>
    <row r="374" spans="2:11" x14ac:dyDescent="0.25">
      <c r="B374">
        <v>1991049</v>
      </c>
      <c r="C374">
        <v>3</v>
      </c>
      <c r="D374" t="s">
        <v>6066</v>
      </c>
      <c r="I374" t="s">
        <v>10971</v>
      </c>
      <c r="J374" t="s">
        <v>10971</v>
      </c>
      <c r="K374" t="s">
        <v>10971</v>
      </c>
    </row>
    <row r="375" spans="2:11" x14ac:dyDescent="0.25">
      <c r="B375">
        <v>1016436</v>
      </c>
      <c r="C375">
        <v>3</v>
      </c>
      <c r="D375" t="s">
        <v>5805</v>
      </c>
      <c r="I375" t="s">
        <v>10971</v>
      </c>
      <c r="J375" t="s">
        <v>10971</v>
      </c>
      <c r="K375" t="s">
        <v>10971</v>
      </c>
    </row>
    <row r="376" spans="2:11" x14ac:dyDescent="0.25">
      <c r="I376" t="s">
        <v>10971</v>
      </c>
      <c r="J376" t="s">
        <v>10971</v>
      </c>
      <c r="K376" t="s">
        <v>10971</v>
      </c>
    </row>
    <row r="377" spans="2:11" x14ac:dyDescent="0.25">
      <c r="B377">
        <v>1011264</v>
      </c>
      <c r="C377">
        <v>4</v>
      </c>
      <c r="D377" t="s">
        <v>5943</v>
      </c>
      <c r="I377" t="s">
        <v>10971</v>
      </c>
      <c r="J377" t="s">
        <v>10971</v>
      </c>
      <c r="K377" t="s">
        <v>10971</v>
      </c>
    </row>
    <row r="378" spans="2:11" x14ac:dyDescent="0.25">
      <c r="B378">
        <v>4081232</v>
      </c>
      <c r="C378">
        <v>4</v>
      </c>
      <c r="D378" t="s">
        <v>6167</v>
      </c>
      <c r="I378" t="s">
        <v>10971</v>
      </c>
      <c r="J378" t="s">
        <v>10971</v>
      </c>
      <c r="K378" t="s">
        <v>10971</v>
      </c>
    </row>
    <row r="379" spans="2:11" x14ac:dyDescent="0.25">
      <c r="B379">
        <v>1013235</v>
      </c>
      <c r="C379">
        <v>4</v>
      </c>
      <c r="D379" t="s">
        <v>6162</v>
      </c>
      <c r="I379" t="s">
        <v>10971</v>
      </c>
      <c r="J379" t="s">
        <v>10971</v>
      </c>
      <c r="K379" t="s">
        <v>10971</v>
      </c>
    </row>
    <row r="380" spans="2:11" x14ac:dyDescent="0.25">
      <c r="B380">
        <v>1007256</v>
      </c>
      <c r="C380">
        <v>4</v>
      </c>
      <c r="D380" t="s">
        <v>6159</v>
      </c>
      <c r="I380" t="s">
        <v>10971</v>
      </c>
      <c r="J380" t="s">
        <v>10971</v>
      </c>
      <c r="K380" t="s">
        <v>10971</v>
      </c>
    </row>
    <row r="381" spans="2:11" x14ac:dyDescent="0.25">
      <c r="B381" t="e">
        <v>#N/A</v>
      </c>
      <c r="C381">
        <v>4</v>
      </c>
      <c r="D381" t="s">
        <v>6171</v>
      </c>
      <c r="I381" t="e">
        <v>#N/A</v>
      </c>
      <c r="J381" t="e">
        <v>#N/A</v>
      </c>
      <c r="K381" t="e">
        <v>#N/A</v>
      </c>
    </row>
    <row r="382" spans="2:11" x14ac:dyDescent="0.25">
      <c r="B382">
        <v>1022312</v>
      </c>
      <c r="C382">
        <v>4</v>
      </c>
      <c r="D382" t="s">
        <v>6165</v>
      </c>
      <c r="I382" t="s">
        <v>10971</v>
      </c>
      <c r="J382" t="s">
        <v>10971</v>
      </c>
      <c r="K382" t="s">
        <v>10971</v>
      </c>
    </row>
    <row r="383" spans="2:11" x14ac:dyDescent="0.25">
      <c r="B383">
        <v>4171727</v>
      </c>
      <c r="C383">
        <v>4</v>
      </c>
      <c r="D383" t="s">
        <v>6172</v>
      </c>
      <c r="I383" t="s">
        <v>10971</v>
      </c>
      <c r="J383" t="s">
        <v>10971</v>
      </c>
      <c r="K383" t="s">
        <v>10971</v>
      </c>
    </row>
    <row r="384" spans="2:11" x14ac:dyDescent="0.25">
      <c r="B384">
        <v>1007281</v>
      </c>
      <c r="C384">
        <v>4</v>
      </c>
      <c r="D384" t="s">
        <v>6160</v>
      </c>
      <c r="I384" t="s">
        <v>10971</v>
      </c>
      <c r="J384" t="s">
        <v>10971</v>
      </c>
      <c r="K384" t="s">
        <v>10971</v>
      </c>
    </row>
    <row r="385" spans="2:11" x14ac:dyDescent="0.25">
      <c r="B385">
        <v>4101384</v>
      </c>
      <c r="C385">
        <v>4</v>
      </c>
      <c r="D385" t="s">
        <v>6170</v>
      </c>
      <c r="I385" t="s">
        <v>10971</v>
      </c>
      <c r="J385" t="s">
        <v>10971</v>
      </c>
      <c r="K385" t="s">
        <v>10971</v>
      </c>
    </row>
    <row r="386" spans="2:11" x14ac:dyDescent="0.25">
      <c r="B386">
        <v>1010632</v>
      </c>
      <c r="C386">
        <v>4</v>
      </c>
      <c r="D386" t="s">
        <v>5906</v>
      </c>
      <c r="I386" t="s">
        <v>10971</v>
      </c>
      <c r="J386" t="s">
        <v>10971</v>
      </c>
      <c r="K386" t="s">
        <v>10971</v>
      </c>
    </row>
    <row r="387" spans="2:11" x14ac:dyDescent="0.25">
      <c r="B387">
        <v>1005775</v>
      </c>
      <c r="C387">
        <v>4</v>
      </c>
      <c r="D387" t="s">
        <v>6157</v>
      </c>
      <c r="I387" t="s">
        <v>10971</v>
      </c>
      <c r="J387" t="s">
        <v>10971</v>
      </c>
      <c r="K387" t="s">
        <v>10971</v>
      </c>
    </row>
    <row r="388" spans="2:11" x14ac:dyDescent="0.25">
      <c r="B388">
        <v>1016200</v>
      </c>
      <c r="C388">
        <v>4</v>
      </c>
      <c r="D388" t="s">
        <v>5778</v>
      </c>
      <c r="I388" t="s">
        <v>10971</v>
      </c>
      <c r="J388" t="s">
        <v>10971</v>
      </c>
      <c r="K388" t="s">
        <v>10971</v>
      </c>
    </row>
    <row r="389" spans="2:11" x14ac:dyDescent="0.25">
      <c r="B389">
        <v>1004915</v>
      </c>
      <c r="C389">
        <v>4</v>
      </c>
      <c r="D389" t="s">
        <v>6156</v>
      </c>
      <c r="I389" t="s">
        <v>10971</v>
      </c>
      <c r="J389" t="s">
        <v>10971</v>
      </c>
      <c r="K389" t="s">
        <v>10971</v>
      </c>
    </row>
    <row r="390" spans="2:11" x14ac:dyDescent="0.25">
      <c r="B390">
        <v>4098221</v>
      </c>
      <c r="C390">
        <v>4</v>
      </c>
      <c r="D390" t="s">
        <v>5935</v>
      </c>
      <c r="I390" t="s">
        <v>10971</v>
      </c>
      <c r="J390" t="s">
        <v>10971</v>
      </c>
      <c r="K390" t="s">
        <v>10971</v>
      </c>
    </row>
    <row r="391" spans="2:11" x14ac:dyDescent="0.25">
      <c r="B391">
        <v>1021691</v>
      </c>
      <c r="C391">
        <v>4</v>
      </c>
      <c r="D391" t="s">
        <v>6164</v>
      </c>
      <c r="I391" t="s">
        <v>10971</v>
      </c>
      <c r="J391" t="s">
        <v>10971</v>
      </c>
      <c r="K391" t="s">
        <v>10971</v>
      </c>
    </row>
    <row r="392" spans="2:11" x14ac:dyDescent="0.25">
      <c r="B392">
        <v>1012300</v>
      </c>
      <c r="C392">
        <v>4</v>
      </c>
      <c r="D392" t="s">
        <v>5985</v>
      </c>
      <c r="I392" t="s">
        <v>10971</v>
      </c>
      <c r="J392" t="s">
        <v>10971</v>
      </c>
      <c r="K392" t="s">
        <v>10971</v>
      </c>
    </row>
    <row r="393" spans="2:11" x14ac:dyDescent="0.25">
      <c r="B393">
        <v>1014568</v>
      </c>
      <c r="C393">
        <v>4</v>
      </c>
      <c r="D393" t="s">
        <v>6178</v>
      </c>
      <c r="I393" t="s">
        <v>10971</v>
      </c>
      <c r="J393" t="s">
        <v>10971</v>
      </c>
      <c r="K393" t="s">
        <v>10971</v>
      </c>
    </row>
    <row r="394" spans="2:11" x14ac:dyDescent="0.25">
      <c r="B394">
        <v>1010354</v>
      </c>
      <c r="C394">
        <v>4</v>
      </c>
      <c r="D394" t="s">
        <v>6186</v>
      </c>
      <c r="I394" t="s">
        <v>10971</v>
      </c>
      <c r="J394" t="s">
        <v>10971</v>
      </c>
      <c r="K394" t="s">
        <v>10971</v>
      </c>
    </row>
    <row r="395" spans="2:11" x14ac:dyDescent="0.25">
      <c r="B395">
        <v>1004771</v>
      </c>
      <c r="C395">
        <v>4</v>
      </c>
      <c r="D395" t="s">
        <v>10393</v>
      </c>
      <c r="I395" t="s">
        <v>10971</v>
      </c>
      <c r="J395" t="s">
        <v>10971</v>
      </c>
      <c r="K395" t="s">
        <v>10971</v>
      </c>
    </row>
    <row r="396" spans="2:11" x14ac:dyDescent="0.25">
      <c r="B396">
        <v>4050896</v>
      </c>
      <c r="C396">
        <v>4</v>
      </c>
      <c r="D396" t="s">
        <v>5748</v>
      </c>
      <c r="I396" t="s">
        <v>10971</v>
      </c>
      <c r="J396" t="s">
        <v>10971</v>
      </c>
      <c r="K396" t="s">
        <v>10971</v>
      </c>
    </row>
    <row r="397" spans="2:11" x14ac:dyDescent="0.25">
      <c r="B397">
        <v>1004680</v>
      </c>
      <c r="C397">
        <v>4</v>
      </c>
      <c r="D397" t="s">
        <v>6006</v>
      </c>
      <c r="I397" t="s">
        <v>10971</v>
      </c>
      <c r="J397" t="s">
        <v>10971</v>
      </c>
      <c r="K397" t="s">
        <v>10971</v>
      </c>
    </row>
    <row r="398" spans="2:11" x14ac:dyDescent="0.25">
      <c r="B398">
        <v>1007313</v>
      </c>
      <c r="C398">
        <v>4</v>
      </c>
      <c r="D398" t="s">
        <v>6180</v>
      </c>
      <c r="I398" t="s">
        <v>10971</v>
      </c>
      <c r="J398" t="s">
        <v>10971</v>
      </c>
      <c r="K398" t="s">
        <v>10971</v>
      </c>
    </row>
    <row r="399" spans="2:11" x14ac:dyDescent="0.25">
      <c r="B399">
        <v>1014506</v>
      </c>
      <c r="C399">
        <v>4</v>
      </c>
      <c r="D399" t="s">
        <v>10498</v>
      </c>
      <c r="I399" t="s">
        <v>10971</v>
      </c>
      <c r="J399" t="s">
        <v>10971</v>
      </c>
      <c r="K399" t="s">
        <v>10971</v>
      </c>
    </row>
    <row r="400" spans="2:11" x14ac:dyDescent="0.25">
      <c r="B400">
        <v>1011238</v>
      </c>
      <c r="C400">
        <v>4</v>
      </c>
      <c r="D400" t="s">
        <v>6187</v>
      </c>
      <c r="I400" t="s">
        <v>10971</v>
      </c>
      <c r="J400" t="s">
        <v>10971</v>
      </c>
      <c r="K400" t="s">
        <v>10971</v>
      </c>
    </row>
    <row r="401" spans="2:11" x14ac:dyDescent="0.25">
      <c r="B401">
        <v>4096228</v>
      </c>
      <c r="C401">
        <v>4</v>
      </c>
      <c r="D401" t="s">
        <v>6173</v>
      </c>
      <c r="I401" t="s">
        <v>10971</v>
      </c>
      <c r="J401" t="s">
        <v>10971</v>
      </c>
      <c r="K401" t="s">
        <v>10971</v>
      </c>
    </row>
    <row r="402" spans="2:11" x14ac:dyDescent="0.25">
      <c r="B402">
        <v>1008956</v>
      </c>
      <c r="C402">
        <v>4</v>
      </c>
      <c r="D402" t="s">
        <v>6010</v>
      </c>
      <c r="I402" t="s">
        <v>10971</v>
      </c>
      <c r="J402" t="s">
        <v>10971</v>
      </c>
      <c r="K402" t="s">
        <v>10971</v>
      </c>
    </row>
    <row r="403" spans="2:11" x14ac:dyDescent="0.25">
      <c r="B403">
        <v>1009731</v>
      </c>
      <c r="C403">
        <v>4</v>
      </c>
      <c r="D403" t="s">
        <v>6191</v>
      </c>
      <c r="I403" t="s">
        <v>10971</v>
      </c>
      <c r="J403" t="s">
        <v>10971</v>
      </c>
      <c r="K403" t="s">
        <v>10971</v>
      </c>
    </row>
    <row r="404" spans="2:11" x14ac:dyDescent="0.25">
      <c r="B404">
        <v>4100862</v>
      </c>
      <c r="C404">
        <v>4</v>
      </c>
      <c r="D404" t="s">
        <v>6174</v>
      </c>
      <c r="I404" t="s">
        <v>10971</v>
      </c>
      <c r="J404" t="s">
        <v>10971</v>
      </c>
      <c r="K404" t="s">
        <v>10971</v>
      </c>
    </row>
    <row r="405" spans="2:11" x14ac:dyDescent="0.25">
      <c r="B405">
        <v>1008131</v>
      </c>
      <c r="C405">
        <v>4</v>
      </c>
      <c r="D405" t="s">
        <v>6188</v>
      </c>
      <c r="I405" t="s">
        <v>10971</v>
      </c>
      <c r="J405" t="s">
        <v>10971</v>
      </c>
      <c r="K405" t="s">
        <v>10971</v>
      </c>
    </row>
    <row r="406" spans="2:11" x14ac:dyDescent="0.25">
      <c r="B406">
        <v>1008975</v>
      </c>
      <c r="C406">
        <v>4</v>
      </c>
      <c r="D406" t="s">
        <v>5913</v>
      </c>
      <c r="I406" t="s">
        <v>10971</v>
      </c>
      <c r="J406" t="s">
        <v>10971</v>
      </c>
      <c r="K406" t="s">
        <v>10971</v>
      </c>
    </row>
    <row r="407" spans="2:11" x14ac:dyDescent="0.25">
      <c r="B407">
        <v>26509206</v>
      </c>
      <c r="C407">
        <v>4</v>
      </c>
      <c r="D407" t="s">
        <v>6193</v>
      </c>
      <c r="I407" t="s">
        <v>10971</v>
      </c>
      <c r="J407" t="s">
        <v>10971</v>
      </c>
      <c r="K407" t="s">
        <v>10971</v>
      </c>
    </row>
    <row r="408" spans="2:11" x14ac:dyDescent="0.25">
      <c r="B408">
        <v>19122105</v>
      </c>
      <c r="C408">
        <v>4</v>
      </c>
      <c r="D408" t="s">
        <v>6220</v>
      </c>
      <c r="I408" t="s">
        <v>10971</v>
      </c>
      <c r="J408" t="s">
        <v>10971</v>
      </c>
      <c r="K408" t="s">
        <v>10971</v>
      </c>
    </row>
    <row r="409" spans="2:11" x14ac:dyDescent="0.25">
      <c r="B409">
        <v>4142604</v>
      </c>
      <c r="C409">
        <v>4</v>
      </c>
      <c r="D409" t="s">
        <v>9278</v>
      </c>
      <c r="I409" t="s">
        <v>10971</v>
      </c>
      <c r="J409" t="s">
        <v>10971</v>
      </c>
      <c r="K409" t="s">
        <v>10971</v>
      </c>
    </row>
    <row r="410" spans="2:11" x14ac:dyDescent="0.25">
      <c r="B410">
        <v>4090309</v>
      </c>
      <c r="C410">
        <v>4</v>
      </c>
      <c r="D410" t="s">
        <v>5903</v>
      </c>
      <c r="I410" t="s">
        <v>10971</v>
      </c>
      <c r="J410" t="s">
        <v>10971</v>
      </c>
      <c r="K410" t="s">
        <v>10971</v>
      </c>
    </row>
    <row r="411" spans="2:11" x14ac:dyDescent="0.25">
      <c r="B411">
        <v>1005914</v>
      </c>
      <c r="C411">
        <v>4</v>
      </c>
      <c r="D411" t="s">
        <v>6106</v>
      </c>
      <c r="I411" t="s">
        <v>10971</v>
      </c>
      <c r="J411" t="s">
        <v>10971</v>
      </c>
      <c r="K411" t="s">
        <v>10971</v>
      </c>
    </row>
    <row r="412" spans="2:11" x14ac:dyDescent="0.25">
      <c r="B412">
        <v>4114003</v>
      </c>
      <c r="C412">
        <v>4</v>
      </c>
      <c r="D412" t="s">
        <v>10499</v>
      </c>
      <c r="I412" t="s">
        <v>10971</v>
      </c>
      <c r="J412" t="s">
        <v>10971</v>
      </c>
      <c r="K412" t="s">
        <v>10971</v>
      </c>
    </row>
    <row r="413" spans="2:11" x14ac:dyDescent="0.25">
      <c r="B413">
        <v>4107052</v>
      </c>
      <c r="C413">
        <v>4</v>
      </c>
      <c r="D413" t="s">
        <v>10151</v>
      </c>
      <c r="I413" t="s">
        <v>10971</v>
      </c>
      <c r="J413" t="s">
        <v>10971</v>
      </c>
      <c r="K413" t="s">
        <v>10971</v>
      </c>
    </row>
    <row r="414" spans="2:11" x14ac:dyDescent="0.25">
      <c r="B414">
        <v>100840</v>
      </c>
      <c r="C414">
        <v>4</v>
      </c>
      <c r="D414" t="s">
        <v>6211</v>
      </c>
      <c r="I414">
        <v>100840</v>
      </c>
      <c r="J414">
        <v>4</v>
      </c>
      <c r="K414" t="s">
        <v>6211</v>
      </c>
    </row>
    <row r="415" spans="2:11" x14ac:dyDescent="0.25">
      <c r="B415">
        <v>4100034</v>
      </c>
      <c r="C415">
        <v>4</v>
      </c>
      <c r="D415" t="s">
        <v>5964</v>
      </c>
      <c r="I415" t="s">
        <v>10971</v>
      </c>
      <c r="J415" t="s">
        <v>10971</v>
      </c>
      <c r="K415" t="s">
        <v>10971</v>
      </c>
    </row>
    <row r="416" spans="2:11" x14ac:dyDescent="0.25">
      <c r="B416">
        <v>4146122</v>
      </c>
      <c r="C416">
        <v>4</v>
      </c>
      <c r="D416" t="s">
        <v>6221</v>
      </c>
      <c r="I416" t="s">
        <v>10971</v>
      </c>
      <c r="J416" t="s">
        <v>10971</v>
      </c>
      <c r="K416" t="s">
        <v>10971</v>
      </c>
    </row>
    <row r="417" spans="2:11" x14ac:dyDescent="0.25">
      <c r="B417">
        <v>1984028</v>
      </c>
      <c r="C417">
        <v>4</v>
      </c>
      <c r="D417" t="s">
        <v>6204</v>
      </c>
      <c r="I417" t="s">
        <v>10971</v>
      </c>
      <c r="J417" t="s">
        <v>10971</v>
      </c>
      <c r="K417" t="s">
        <v>10971</v>
      </c>
    </row>
    <row r="418" spans="2:11" x14ac:dyDescent="0.25">
      <c r="B418">
        <v>4114115</v>
      </c>
      <c r="C418">
        <v>4</v>
      </c>
      <c r="D418" t="s">
        <v>10394</v>
      </c>
      <c r="I418" t="s">
        <v>10971</v>
      </c>
      <c r="J418" t="s">
        <v>10971</v>
      </c>
      <c r="K418" t="s">
        <v>10971</v>
      </c>
    </row>
    <row r="419" spans="2:11" x14ac:dyDescent="0.25">
      <c r="B419">
        <v>1023324</v>
      </c>
      <c r="C419">
        <v>4</v>
      </c>
      <c r="D419" t="s">
        <v>6079</v>
      </c>
      <c r="I419" t="s">
        <v>10971</v>
      </c>
      <c r="J419" t="s">
        <v>10971</v>
      </c>
      <c r="K419" t="s">
        <v>10971</v>
      </c>
    </row>
    <row r="420" spans="2:11" x14ac:dyDescent="0.25">
      <c r="B420">
        <v>1013648</v>
      </c>
      <c r="C420">
        <v>4</v>
      </c>
      <c r="D420" t="s">
        <v>6012</v>
      </c>
      <c r="I420" t="s">
        <v>10971</v>
      </c>
      <c r="J420" t="s">
        <v>10971</v>
      </c>
      <c r="K420" t="s">
        <v>10971</v>
      </c>
    </row>
    <row r="421" spans="2:11" x14ac:dyDescent="0.25">
      <c r="B421">
        <v>1013610</v>
      </c>
      <c r="C421">
        <v>4</v>
      </c>
      <c r="D421" t="s">
        <v>6210</v>
      </c>
      <c r="I421" t="s">
        <v>10971</v>
      </c>
      <c r="J421" t="s">
        <v>10971</v>
      </c>
      <c r="K421" t="s">
        <v>10971</v>
      </c>
    </row>
    <row r="422" spans="2:11" x14ac:dyDescent="0.25">
      <c r="B422">
        <v>4104868</v>
      </c>
      <c r="C422">
        <v>4</v>
      </c>
      <c r="D422" t="s">
        <v>6084</v>
      </c>
      <c r="I422" t="s">
        <v>10971</v>
      </c>
      <c r="J422" t="s">
        <v>10971</v>
      </c>
      <c r="K422" t="s">
        <v>10971</v>
      </c>
    </row>
    <row r="423" spans="2:11" x14ac:dyDescent="0.25">
      <c r="B423">
        <v>1010330</v>
      </c>
      <c r="C423">
        <v>4</v>
      </c>
      <c r="D423" t="s">
        <v>6064</v>
      </c>
      <c r="I423" t="s">
        <v>10971</v>
      </c>
      <c r="J423" t="s">
        <v>10971</v>
      </c>
      <c r="K423" t="s">
        <v>10971</v>
      </c>
    </row>
    <row r="424" spans="2:11" x14ac:dyDescent="0.25">
      <c r="B424">
        <v>101373112</v>
      </c>
      <c r="C424">
        <v>4</v>
      </c>
      <c r="D424" t="s">
        <v>6199</v>
      </c>
      <c r="I424" t="s">
        <v>10971</v>
      </c>
      <c r="J424" t="s">
        <v>10971</v>
      </c>
      <c r="K424" t="s">
        <v>10971</v>
      </c>
    </row>
    <row r="425" spans="2:11" x14ac:dyDescent="0.25">
      <c r="B425">
        <v>1020822</v>
      </c>
      <c r="C425">
        <v>4</v>
      </c>
      <c r="D425" t="s">
        <v>6205</v>
      </c>
      <c r="I425" t="s">
        <v>10971</v>
      </c>
      <c r="J425" t="s">
        <v>10971</v>
      </c>
      <c r="K425" t="s">
        <v>10971</v>
      </c>
    </row>
    <row r="426" spans="2:11" x14ac:dyDescent="0.25">
      <c r="B426">
        <v>1013586</v>
      </c>
      <c r="C426">
        <v>4</v>
      </c>
      <c r="D426" t="s">
        <v>6209</v>
      </c>
      <c r="I426" t="s">
        <v>10971</v>
      </c>
      <c r="J426" t="s">
        <v>10971</v>
      </c>
      <c r="K426" t="s">
        <v>10971</v>
      </c>
    </row>
    <row r="427" spans="2:11" x14ac:dyDescent="0.25">
      <c r="B427">
        <v>4095313</v>
      </c>
      <c r="C427">
        <v>4</v>
      </c>
      <c r="D427" t="s">
        <v>6138</v>
      </c>
      <c r="I427" t="s">
        <v>10971</v>
      </c>
      <c r="J427" t="s">
        <v>10971</v>
      </c>
      <c r="K427" t="s">
        <v>10971</v>
      </c>
    </row>
    <row r="428" spans="2:11" x14ac:dyDescent="0.25">
      <c r="B428">
        <v>112148015</v>
      </c>
      <c r="C428">
        <v>4</v>
      </c>
      <c r="D428" t="s">
        <v>10915</v>
      </c>
      <c r="I428" t="s">
        <v>10971</v>
      </c>
      <c r="J428" t="s">
        <v>10971</v>
      </c>
      <c r="K428" t="s">
        <v>10971</v>
      </c>
    </row>
    <row r="429" spans="2:11" x14ac:dyDescent="0.25">
      <c r="B429">
        <v>1991012</v>
      </c>
      <c r="C429">
        <v>4</v>
      </c>
      <c r="D429" t="s">
        <v>6213</v>
      </c>
      <c r="I429" t="s">
        <v>10971</v>
      </c>
      <c r="J429" t="s">
        <v>10971</v>
      </c>
      <c r="K429" t="s">
        <v>10971</v>
      </c>
    </row>
    <row r="430" spans="2:11" x14ac:dyDescent="0.25">
      <c r="B430">
        <v>1014207</v>
      </c>
      <c r="C430">
        <v>4</v>
      </c>
      <c r="D430" t="s">
        <v>5899</v>
      </c>
      <c r="I430" t="s">
        <v>10971</v>
      </c>
      <c r="J430" t="s">
        <v>10971</v>
      </c>
      <c r="K430" t="s">
        <v>10971</v>
      </c>
    </row>
    <row r="431" spans="2:11" x14ac:dyDescent="0.25">
      <c r="B431">
        <v>4146528</v>
      </c>
      <c r="C431">
        <v>4</v>
      </c>
      <c r="D431" t="s">
        <v>7798</v>
      </c>
      <c r="I431" t="s">
        <v>10971</v>
      </c>
      <c r="J431" t="s">
        <v>10971</v>
      </c>
      <c r="K431" t="s">
        <v>10971</v>
      </c>
    </row>
    <row r="432" spans="2:11" x14ac:dyDescent="0.25">
      <c r="B432">
        <v>4087840</v>
      </c>
      <c r="C432">
        <v>4</v>
      </c>
      <c r="D432" t="s">
        <v>6021</v>
      </c>
      <c r="I432" t="s">
        <v>10971</v>
      </c>
      <c r="J432" t="s">
        <v>10971</v>
      </c>
      <c r="K432" t="s">
        <v>10971</v>
      </c>
    </row>
    <row r="433" spans="2:11" x14ac:dyDescent="0.25">
      <c r="B433">
        <v>1032521</v>
      </c>
      <c r="C433">
        <v>4</v>
      </c>
      <c r="D433" t="s">
        <v>10543</v>
      </c>
      <c r="I433" t="s">
        <v>10971</v>
      </c>
      <c r="J433" t="s">
        <v>10971</v>
      </c>
      <c r="K433" t="s">
        <v>10971</v>
      </c>
    </row>
    <row r="434" spans="2:11" x14ac:dyDescent="0.25">
      <c r="B434">
        <v>4166774</v>
      </c>
      <c r="C434">
        <v>4</v>
      </c>
      <c r="D434" t="s">
        <v>10500</v>
      </c>
      <c r="I434" t="s">
        <v>10971</v>
      </c>
      <c r="J434" t="s">
        <v>10971</v>
      </c>
      <c r="K434" t="s">
        <v>10971</v>
      </c>
    </row>
    <row r="435" spans="2:11" x14ac:dyDescent="0.25">
      <c r="B435">
        <v>1984006</v>
      </c>
      <c r="C435">
        <v>4</v>
      </c>
      <c r="D435" t="s">
        <v>10501</v>
      </c>
      <c r="I435" t="s">
        <v>10971</v>
      </c>
      <c r="J435" t="s">
        <v>10971</v>
      </c>
      <c r="K435" t="s">
        <v>10971</v>
      </c>
    </row>
    <row r="436" spans="2:11" x14ac:dyDescent="0.25">
      <c r="B436">
        <v>101369981</v>
      </c>
      <c r="C436">
        <v>4</v>
      </c>
      <c r="D436" t="s">
        <v>6136</v>
      </c>
      <c r="I436" t="s">
        <v>10971</v>
      </c>
      <c r="J436" t="s">
        <v>10971</v>
      </c>
      <c r="K436" t="s">
        <v>10971</v>
      </c>
    </row>
    <row r="437" spans="2:11" x14ac:dyDescent="0.25">
      <c r="B437">
        <v>1991063</v>
      </c>
      <c r="C437">
        <v>4</v>
      </c>
      <c r="D437" t="s">
        <v>10248</v>
      </c>
      <c r="I437" t="s">
        <v>10971</v>
      </c>
      <c r="J437" t="s">
        <v>10971</v>
      </c>
      <c r="K437" t="s">
        <v>10971</v>
      </c>
    </row>
    <row r="438" spans="2:11" x14ac:dyDescent="0.25">
      <c r="B438">
        <v>4187722</v>
      </c>
      <c r="C438">
        <v>4</v>
      </c>
      <c r="D438" t="s">
        <v>7167</v>
      </c>
      <c r="I438" t="s">
        <v>10971</v>
      </c>
      <c r="J438" t="s">
        <v>10971</v>
      </c>
      <c r="K438" t="s">
        <v>10971</v>
      </c>
    </row>
    <row r="439" spans="2:11" x14ac:dyDescent="0.25">
      <c r="B439">
        <v>1022508</v>
      </c>
      <c r="C439">
        <v>4</v>
      </c>
      <c r="D439" t="s">
        <v>6246</v>
      </c>
      <c r="I439" t="s">
        <v>10971</v>
      </c>
      <c r="J439" t="s">
        <v>10971</v>
      </c>
      <c r="K439" t="s">
        <v>10971</v>
      </c>
    </row>
    <row r="440" spans="2:11" x14ac:dyDescent="0.25">
      <c r="B440">
        <v>1010189</v>
      </c>
      <c r="C440">
        <v>4</v>
      </c>
      <c r="D440" t="s">
        <v>10407</v>
      </c>
      <c r="I440" t="s">
        <v>10971</v>
      </c>
      <c r="J440" t="s">
        <v>10971</v>
      </c>
      <c r="K440" t="s">
        <v>10971</v>
      </c>
    </row>
    <row r="441" spans="2:11" x14ac:dyDescent="0.25">
      <c r="B441">
        <v>1011067</v>
      </c>
      <c r="C441">
        <v>4</v>
      </c>
      <c r="D441" t="s">
        <v>6242</v>
      </c>
      <c r="I441" t="s">
        <v>10971</v>
      </c>
      <c r="J441" t="s">
        <v>10971</v>
      </c>
      <c r="K441" t="s">
        <v>10971</v>
      </c>
    </row>
    <row r="442" spans="2:11" x14ac:dyDescent="0.25">
      <c r="B442">
        <v>4142607</v>
      </c>
      <c r="C442">
        <v>4</v>
      </c>
      <c r="D442" t="s">
        <v>6260</v>
      </c>
      <c r="I442" t="s">
        <v>10971</v>
      </c>
      <c r="J442" t="s">
        <v>10971</v>
      </c>
      <c r="K442" t="s">
        <v>10971</v>
      </c>
    </row>
    <row r="443" spans="2:11" x14ac:dyDescent="0.25">
      <c r="B443">
        <v>1012610</v>
      </c>
      <c r="C443">
        <v>4</v>
      </c>
      <c r="D443" t="s">
        <v>6256</v>
      </c>
      <c r="I443" t="s">
        <v>10971</v>
      </c>
      <c r="J443" t="s">
        <v>10971</v>
      </c>
      <c r="K443" t="s">
        <v>10971</v>
      </c>
    </row>
    <row r="444" spans="2:11" x14ac:dyDescent="0.25">
      <c r="B444">
        <v>4053192</v>
      </c>
      <c r="C444">
        <v>4</v>
      </c>
      <c r="D444" t="s">
        <v>7693</v>
      </c>
      <c r="I444" t="s">
        <v>10971</v>
      </c>
      <c r="J444" t="s">
        <v>10971</v>
      </c>
      <c r="K444" t="s">
        <v>10971</v>
      </c>
    </row>
    <row r="445" spans="2:11" x14ac:dyDescent="0.25">
      <c r="B445">
        <v>1004709</v>
      </c>
      <c r="C445">
        <v>4</v>
      </c>
      <c r="D445" t="s">
        <v>6241</v>
      </c>
      <c r="I445" t="s">
        <v>10971</v>
      </c>
      <c r="J445" t="s">
        <v>10971</v>
      </c>
      <c r="K445" t="s">
        <v>10971</v>
      </c>
    </row>
    <row r="446" spans="2:11" x14ac:dyDescent="0.25">
      <c r="B446">
        <v>25929036</v>
      </c>
      <c r="C446">
        <v>4</v>
      </c>
      <c r="D446" t="s">
        <v>10113</v>
      </c>
      <c r="I446" t="s">
        <v>10971</v>
      </c>
      <c r="J446" t="s">
        <v>10971</v>
      </c>
      <c r="K446" t="s">
        <v>10971</v>
      </c>
    </row>
    <row r="447" spans="2:11" x14ac:dyDescent="0.25">
      <c r="B447">
        <v>1006450</v>
      </c>
      <c r="C447">
        <v>4</v>
      </c>
      <c r="D447" t="s">
        <v>6237</v>
      </c>
      <c r="I447" t="s">
        <v>10971</v>
      </c>
      <c r="J447" t="s">
        <v>10971</v>
      </c>
      <c r="K447" t="s">
        <v>10971</v>
      </c>
    </row>
    <row r="448" spans="2:11" x14ac:dyDescent="0.25">
      <c r="B448">
        <v>1011928</v>
      </c>
      <c r="C448">
        <v>4</v>
      </c>
      <c r="D448" t="s">
        <v>6243</v>
      </c>
      <c r="I448" t="s">
        <v>10971</v>
      </c>
      <c r="J448" t="s">
        <v>10971</v>
      </c>
      <c r="K448" t="s">
        <v>10971</v>
      </c>
    </row>
    <row r="449" spans="2:11" x14ac:dyDescent="0.25">
      <c r="B449">
        <v>1014701</v>
      </c>
      <c r="C449">
        <v>4</v>
      </c>
      <c r="D449" t="s">
        <v>6254</v>
      </c>
      <c r="I449" t="s">
        <v>10971</v>
      </c>
      <c r="J449" t="s">
        <v>10971</v>
      </c>
      <c r="K449" t="s">
        <v>10971</v>
      </c>
    </row>
    <row r="450" spans="2:11" x14ac:dyDescent="0.25">
      <c r="B450">
        <v>1006552</v>
      </c>
      <c r="C450">
        <v>4</v>
      </c>
      <c r="D450" t="s">
        <v>7892</v>
      </c>
      <c r="I450" t="s">
        <v>10971</v>
      </c>
      <c r="J450" t="s">
        <v>10971</v>
      </c>
      <c r="K450" t="s">
        <v>10971</v>
      </c>
    </row>
    <row r="451" spans="2:11" x14ac:dyDescent="0.25">
      <c r="B451">
        <v>4051563</v>
      </c>
      <c r="C451">
        <v>4</v>
      </c>
      <c r="D451" t="s">
        <v>6268</v>
      </c>
      <c r="I451" t="s">
        <v>10971</v>
      </c>
      <c r="J451" t="s">
        <v>10971</v>
      </c>
      <c r="K451" t="s">
        <v>10971</v>
      </c>
    </row>
    <row r="452" spans="2:11" x14ac:dyDescent="0.25">
      <c r="B452">
        <v>1024828</v>
      </c>
      <c r="C452">
        <v>4</v>
      </c>
      <c r="D452" t="s">
        <v>6275</v>
      </c>
      <c r="I452" t="s">
        <v>10971</v>
      </c>
      <c r="J452" t="s">
        <v>10971</v>
      </c>
      <c r="K452" t="s">
        <v>10971</v>
      </c>
    </row>
    <row r="453" spans="2:11" x14ac:dyDescent="0.25">
      <c r="B453">
        <v>1010368</v>
      </c>
      <c r="C453">
        <v>4</v>
      </c>
      <c r="D453" t="s">
        <v>6278</v>
      </c>
      <c r="I453" t="s">
        <v>10971</v>
      </c>
      <c r="J453" t="s">
        <v>10971</v>
      </c>
      <c r="K453" t="s">
        <v>10971</v>
      </c>
    </row>
    <row r="454" spans="2:11" x14ac:dyDescent="0.25">
      <c r="B454">
        <v>1004627</v>
      </c>
      <c r="C454">
        <v>4</v>
      </c>
      <c r="D454" t="s">
        <v>5778</v>
      </c>
      <c r="I454" t="s">
        <v>10971</v>
      </c>
      <c r="J454" t="s">
        <v>10971</v>
      </c>
      <c r="K454" t="s">
        <v>10971</v>
      </c>
    </row>
    <row r="455" spans="2:11" x14ac:dyDescent="0.25">
      <c r="B455">
        <v>1008573</v>
      </c>
      <c r="C455">
        <v>4</v>
      </c>
      <c r="D455" t="s">
        <v>5762</v>
      </c>
      <c r="I455" t="s">
        <v>10971</v>
      </c>
      <c r="J455" t="s">
        <v>10971</v>
      </c>
      <c r="K455" t="s">
        <v>10971</v>
      </c>
    </row>
    <row r="456" spans="2:11" x14ac:dyDescent="0.25">
      <c r="B456">
        <v>4055918</v>
      </c>
      <c r="C456">
        <v>4</v>
      </c>
      <c r="D456" t="s">
        <v>6271</v>
      </c>
      <c r="I456" t="s">
        <v>10971</v>
      </c>
      <c r="J456" t="s">
        <v>10971</v>
      </c>
      <c r="K456" t="s">
        <v>10971</v>
      </c>
    </row>
    <row r="457" spans="2:11" x14ac:dyDescent="0.25">
      <c r="B457">
        <v>1015803</v>
      </c>
      <c r="C457">
        <v>4</v>
      </c>
      <c r="D457" t="s">
        <v>6100</v>
      </c>
      <c r="I457" t="s">
        <v>10971</v>
      </c>
      <c r="J457" t="s">
        <v>10971</v>
      </c>
      <c r="K457" t="s">
        <v>10971</v>
      </c>
    </row>
    <row r="458" spans="2:11" x14ac:dyDescent="0.25">
      <c r="B458">
        <v>1009261</v>
      </c>
      <c r="C458">
        <v>4</v>
      </c>
      <c r="D458" t="s">
        <v>6276</v>
      </c>
      <c r="I458" t="s">
        <v>10971</v>
      </c>
      <c r="J458" t="s">
        <v>10971</v>
      </c>
      <c r="K458" t="s">
        <v>10971</v>
      </c>
    </row>
    <row r="459" spans="2:11" x14ac:dyDescent="0.25">
      <c r="B459">
        <v>1016438</v>
      </c>
      <c r="C459">
        <v>4</v>
      </c>
      <c r="D459" t="s">
        <v>6273</v>
      </c>
      <c r="I459" t="s">
        <v>10971</v>
      </c>
      <c r="J459" t="s">
        <v>10971</v>
      </c>
      <c r="K459" t="s">
        <v>10971</v>
      </c>
    </row>
    <row r="460" spans="2:11" x14ac:dyDescent="0.25">
      <c r="B460">
        <v>1012742</v>
      </c>
      <c r="C460">
        <v>4</v>
      </c>
      <c r="D460" t="s">
        <v>5910</v>
      </c>
      <c r="I460" t="s">
        <v>10971</v>
      </c>
      <c r="J460" t="s">
        <v>10971</v>
      </c>
      <c r="K460" t="s">
        <v>10971</v>
      </c>
    </row>
    <row r="461" spans="2:11" x14ac:dyDescent="0.25">
      <c r="B461">
        <v>1006397</v>
      </c>
      <c r="C461">
        <v>4</v>
      </c>
      <c r="D461" t="s">
        <v>5907</v>
      </c>
      <c r="I461" t="s">
        <v>10971</v>
      </c>
      <c r="J461" t="s">
        <v>10971</v>
      </c>
      <c r="K461" t="s">
        <v>10971</v>
      </c>
    </row>
    <row r="462" spans="2:11" x14ac:dyDescent="0.25">
      <c r="B462">
        <v>1004725</v>
      </c>
      <c r="C462">
        <v>4</v>
      </c>
      <c r="D462" t="s">
        <v>6321</v>
      </c>
      <c r="I462" t="s">
        <v>10971</v>
      </c>
      <c r="J462" t="s">
        <v>10971</v>
      </c>
      <c r="K462" t="s">
        <v>10971</v>
      </c>
    </row>
    <row r="463" spans="2:11" x14ac:dyDescent="0.25">
      <c r="B463">
        <v>4073005</v>
      </c>
      <c r="C463">
        <v>4</v>
      </c>
      <c r="D463" t="s">
        <v>5944</v>
      </c>
      <c r="I463" t="s">
        <v>10971</v>
      </c>
      <c r="J463" t="s">
        <v>10971</v>
      </c>
      <c r="K463" t="s">
        <v>10971</v>
      </c>
    </row>
    <row r="464" spans="2:11" x14ac:dyDescent="0.25">
      <c r="B464">
        <v>4098170</v>
      </c>
      <c r="C464">
        <v>4</v>
      </c>
      <c r="D464" t="s">
        <v>6314</v>
      </c>
      <c r="I464" t="s">
        <v>10971</v>
      </c>
      <c r="J464" t="s">
        <v>10971</v>
      </c>
      <c r="K464" t="s">
        <v>10971</v>
      </c>
    </row>
    <row r="465" spans="2:11" x14ac:dyDescent="0.25">
      <c r="B465">
        <v>1011159</v>
      </c>
      <c r="C465">
        <v>4</v>
      </c>
      <c r="D465" t="s">
        <v>6328</v>
      </c>
      <c r="I465" t="s">
        <v>10971</v>
      </c>
      <c r="J465" t="s">
        <v>10971</v>
      </c>
      <c r="K465" t="s">
        <v>10971</v>
      </c>
    </row>
    <row r="466" spans="2:11" x14ac:dyDescent="0.25">
      <c r="B466">
        <v>1024135</v>
      </c>
      <c r="C466">
        <v>4</v>
      </c>
      <c r="D466" t="s">
        <v>6099</v>
      </c>
      <c r="I466" t="s">
        <v>10971</v>
      </c>
      <c r="J466" t="s">
        <v>10971</v>
      </c>
      <c r="K466" t="s">
        <v>10971</v>
      </c>
    </row>
    <row r="467" spans="2:11" x14ac:dyDescent="0.25">
      <c r="B467">
        <v>1006384</v>
      </c>
      <c r="C467">
        <v>4</v>
      </c>
      <c r="D467" t="s">
        <v>5998</v>
      </c>
      <c r="I467" t="s">
        <v>10971</v>
      </c>
      <c r="J467" t="s">
        <v>10971</v>
      </c>
      <c r="K467" t="s">
        <v>10971</v>
      </c>
    </row>
    <row r="468" spans="2:11" x14ac:dyDescent="0.25">
      <c r="B468">
        <v>1010718</v>
      </c>
      <c r="C468">
        <v>4</v>
      </c>
      <c r="D468" t="s">
        <v>5945</v>
      </c>
      <c r="I468" t="s">
        <v>10971</v>
      </c>
      <c r="J468" t="s">
        <v>10971</v>
      </c>
      <c r="K468" t="s">
        <v>10971</v>
      </c>
    </row>
    <row r="469" spans="2:11" x14ac:dyDescent="0.25">
      <c r="B469">
        <v>1014360</v>
      </c>
      <c r="C469">
        <v>4</v>
      </c>
      <c r="D469" t="s">
        <v>5990</v>
      </c>
      <c r="I469" t="s">
        <v>10971</v>
      </c>
      <c r="J469" t="s">
        <v>10971</v>
      </c>
      <c r="K469" t="s">
        <v>10971</v>
      </c>
    </row>
    <row r="470" spans="2:11" x14ac:dyDescent="0.25">
      <c r="B470">
        <v>1016069</v>
      </c>
      <c r="C470">
        <v>4</v>
      </c>
      <c r="D470" t="s">
        <v>6294</v>
      </c>
      <c r="I470" t="s">
        <v>10971</v>
      </c>
      <c r="J470" t="s">
        <v>10971</v>
      </c>
      <c r="K470" t="s">
        <v>10971</v>
      </c>
    </row>
    <row r="471" spans="2:11" x14ac:dyDescent="0.25">
      <c r="B471">
        <v>1003406</v>
      </c>
      <c r="C471">
        <v>4</v>
      </c>
      <c r="D471" t="s">
        <v>6078</v>
      </c>
      <c r="I471" t="s">
        <v>10971</v>
      </c>
      <c r="J471" t="s">
        <v>10971</v>
      </c>
      <c r="K471" t="s">
        <v>10971</v>
      </c>
    </row>
    <row r="472" spans="2:11" x14ac:dyDescent="0.25">
      <c r="B472">
        <v>1014233</v>
      </c>
      <c r="C472">
        <v>4</v>
      </c>
      <c r="D472" t="s">
        <v>6287</v>
      </c>
      <c r="I472" t="s">
        <v>10971</v>
      </c>
      <c r="J472" t="s">
        <v>10971</v>
      </c>
      <c r="K472" t="s">
        <v>10971</v>
      </c>
    </row>
    <row r="473" spans="2:11" x14ac:dyDescent="0.25">
      <c r="B473">
        <v>1013057</v>
      </c>
      <c r="C473">
        <v>4</v>
      </c>
      <c r="D473" t="s">
        <v>6300</v>
      </c>
      <c r="I473" t="s">
        <v>10971</v>
      </c>
      <c r="J473" t="s">
        <v>10971</v>
      </c>
      <c r="K473" t="s">
        <v>10971</v>
      </c>
    </row>
    <row r="474" spans="2:11" x14ac:dyDescent="0.25">
      <c r="B474">
        <v>1014603</v>
      </c>
      <c r="C474">
        <v>4</v>
      </c>
      <c r="D474" t="s">
        <v>6288</v>
      </c>
      <c r="I474" t="s">
        <v>10971</v>
      </c>
      <c r="J474" t="s">
        <v>10971</v>
      </c>
      <c r="K474" t="s">
        <v>10971</v>
      </c>
    </row>
    <row r="475" spans="2:11" x14ac:dyDescent="0.25">
      <c r="B475">
        <v>1013092</v>
      </c>
      <c r="C475">
        <v>4</v>
      </c>
      <c r="D475" t="s">
        <v>6137</v>
      </c>
      <c r="I475" t="s">
        <v>10971</v>
      </c>
      <c r="J475" t="s">
        <v>10971</v>
      </c>
      <c r="K475" t="s">
        <v>10971</v>
      </c>
    </row>
    <row r="476" spans="2:11" x14ac:dyDescent="0.25">
      <c r="B476">
        <v>1012264</v>
      </c>
      <c r="C476">
        <v>4</v>
      </c>
      <c r="D476" t="s">
        <v>6050</v>
      </c>
      <c r="I476" t="s">
        <v>10971</v>
      </c>
      <c r="J476" t="s">
        <v>10971</v>
      </c>
      <c r="K476" t="s">
        <v>10971</v>
      </c>
    </row>
    <row r="477" spans="2:11" x14ac:dyDescent="0.25">
      <c r="B477">
        <v>1016353</v>
      </c>
      <c r="C477">
        <v>4</v>
      </c>
      <c r="D477" t="s">
        <v>5990</v>
      </c>
      <c r="I477" t="s">
        <v>10971</v>
      </c>
      <c r="J477" t="s">
        <v>10971</v>
      </c>
      <c r="K477" t="s">
        <v>10971</v>
      </c>
    </row>
    <row r="478" spans="2:11" x14ac:dyDescent="0.25">
      <c r="B478">
        <v>1014096</v>
      </c>
      <c r="C478">
        <v>4</v>
      </c>
      <c r="D478" t="s">
        <v>6303</v>
      </c>
      <c r="I478" t="s">
        <v>10971</v>
      </c>
      <c r="J478" t="s">
        <v>10971</v>
      </c>
      <c r="K478" t="s">
        <v>10971</v>
      </c>
    </row>
    <row r="479" spans="2:11" x14ac:dyDescent="0.25">
      <c r="B479">
        <v>1013738</v>
      </c>
      <c r="C479">
        <v>4</v>
      </c>
      <c r="D479" t="s">
        <v>6305</v>
      </c>
      <c r="I479" t="s">
        <v>10971</v>
      </c>
      <c r="J479" t="s">
        <v>10971</v>
      </c>
      <c r="K479" t="s">
        <v>10971</v>
      </c>
    </row>
    <row r="480" spans="2:11" x14ac:dyDescent="0.25">
      <c r="B480">
        <v>1011203</v>
      </c>
      <c r="C480">
        <v>4</v>
      </c>
      <c r="D480" t="s">
        <v>6048</v>
      </c>
      <c r="I480" t="s">
        <v>10971</v>
      </c>
      <c r="J480" t="s">
        <v>10971</v>
      </c>
      <c r="K480" t="s">
        <v>10971</v>
      </c>
    </row>
    <row r="481" spans="2:11" x14ac:dyDescent="0.25">
      <c r="B481">
        <v>1009196</v>
      </c>
      <c r="C481">
        <v>4</v>
      </c>
      <c r="D481" t="s">
        <v>6330</v>
      </c>
      <c r="I481" t="s">
        <v>10971</v>
      </c>
      <c r="J481" t="s">
        <v>10971</v>
      </c>
      <c r="K481" t="s">
        <v>10971</v>
      </c>
    </row>
    <row r="482" spans="2:11" x14ac:dyDescent="0.25">
      <c r="B482">
        <v>1016252</v>
      </c>
      <c r="C482">
        <v>4</v>
      </c>
      <c r="D482" t="s">
        <v>5861</v>
      </c>
      <c r="I482" t="s">
        <v>10971</v>
      </c>
      <c r="J482" t="s">
        <v>10971</v>
      </c>
      <c r="K482" t="s">
        <v>10971</v>
      </c>
    </row>
    <row r="483" spans="2:11" x14ac:dyDescent="0.25">
      <c r="B483">
        <v>1015541</v>
      </c>
      <c r="C483">
        <v>4</v>
      </c>
      <c r="D483" t="s">
        <v>6298</v>
      </c>
      <c r="I483" t="s">
        <v>10971</v>
      </c>
      <c r="J483" t="s">
        <v>10971</v>
      </c>
      <c r="K483" t="s">
        <v>10971</v>
      </c>
    </row>
    <row r="484" spans="2:11" x14ac:dyDescent="0.25">
      <c r="B484">
        <v>4167795</v>
      </c>
      <c r="C484">
        <v>4</v>
      </c>
      <c r="D484" t="s">
        <v>6078</v>
      </c>
      <c r="I484" t="s">
        <v>10971</v>
      </c>
      <c r="J484" t="s">
        <v>10971</v>
      </c>
      <c r="K484" t="s">
        <v>10971</v>
      </c>
    </row>
    <row r="485" spans="2:11" x14ac:dyDescent="0.25">
      <c r="B485">
        <v>29212330</v>
      </c>
      <c r="C485">
        <v>4</v>
      </c>
      <c r="D485" t="s">
        <v>7501</v>
      </c>
      <c r="I485" t="s">
        <v>10971</v>
      </c>
      <c r="J485" t="s">
        <v>10971</v>
      </c>
      <c r="K485" t="s">
        <v>10971</v>
      </c>
    </row>
    <row r="486" spans="2:11" x14ac:dyDescent="0.25">
      <c r="B486">
        <v>1008080</v>
      </c>
      <c r="C486">
        <v>4</v>
      </c>
      <c r="D486" t="s">
        <v>5909</v>
      </c>
      <c r="I486" t="s">
        <v>10971</v>
      </c>
      <c r="J486" t="s">
        <v>10971</v>
      </c>
      <c r="K486" t="s">
        <v>10971</v>
      </c>
    </row>
    <row r="487" spans="2:11" x14ac:dyDescent="0.25">
      <c r="B487">
        <v>1011277</v>
      </c>
      <c r="C487">
        <v>4</v>
      </c>
      <c r="D487" t="s">
        <v>9198</v>
      </c>
      <c r="I487" t="s">
        <v>10971</v>
      </c>
      <c r="J487" t="s">
        <v>10971</v>
      </c>
      <c r="K487" t="s">
        <v>10971</v>
      </c>
    </row>
    <row r="488" spans="2:11" x14ac:dyDescent="0.25">
      <c r="B488">
        <v>1013895</v>
      </c>
      <c r="C488">
        <v>4</v>
      </c>
      <c r="D488" t="s">
        <v>10322</v>
      </c>
      <c r="I488" t="s">
        <v>10971</v>
      </c>
      <c r="J488" t="s">
        <v>10971</v>
      </c>
      <c r="K488" t="s">
        <v>10971</v>
      </c>
    </row>
    <row r="489" spans="2:11" x14ac:dyDescent="0.25">
      <c r="B489">
        <v>4053264</v>
      </c>
      <c r="C489">
        <v>4</v>
      </c>
      <c r="D489" t="s">
        <v>6359</v>
      </c>
      <c r="I489" t="s">
        <v>10971</v>
      </c>
      <c r="J489" t="s">
        <v>10971</v>
      </c>
      <c r="K489" t="s">
        <v>10971</v>
      </c>
    </row>
    <row r="490" spans="2:11" x14ac:dyDescent="0.25">
      <c r="B490">
        <v>1012216</v>
      </c>
      <c r="C490">
        <v>4</v>
      </c>
      <c r="D490" t="s">
        <v>6102</v>
      </c>
      <c r="I490" t="s">
        <v>10971</v>
      </c>
      <c r="J490" t="s">
        <v>10971</v>
      </c>
      <c r="K490" t="s">
        <v>10971</v>
      </c>
    </row>
    <row r="491" spans="2:11" x14ac:dyDescent="0.25">
      <c r="B491" t="e">
        <v>#N/A</v>
      </c>
      <c r="C491">
        <v>4</v>
      </c>
      <c r="D491" t="s">
        <v>5979</v>
      </c>
      <c r="I491" t="e">
        <v>#N/A</v>
      </c>
      <c r="J491" t="e">
        <v>#N/A</v>
      </c>
      <c r="K491" t="e">
        <v>#N/A</v>
      </c>
    </row>
    <row r="492" spans="2:11" x14ac:dyDescent="0.25">
      <c r="B492">
        <v>1008955</v>
      </c>
      <c r="C492">
        <v>4</v>
      </c>
      <c r="D492" t="s">
        <v>6349</v>
      </c>
      <c r="I492" t="s">
        <v>10971</v>
      </c>
      <c r="J492" t="s">
        <v>10971</v>
      </c>
      <c r="K492" t="s">
        <v>10971</v>
      </c>
    </row>
    <row r="493" spans="2:11" x14ac:dyDescent="0.25">
      <c r="B493">
        <v>1015434</v>
      </c>
      <c r="C493">
        <v>4</v>
      </c>
      <c r="D493" t="s">
        <v>6380</v>
      </c>
      <c r="I493" t="s">
        <v>10971</v>
      </c>
      <c r="J493" t="s">
        <v>10971</v>
      </c>
      <c r="K493" t="s">
        <v>10971</v>
      </c>
    </row>
    <row r="494" spans="2:11" x14ac:dyDescent="0.25">
      <c r="B494">
        <v>1014955</v>
      </c>
      <c r="C494">
        <v>4</v>
      </c>
      <c r="D494" t="s">
        <v>6015</v>
      </c>
      <c r="I494" t="s">
        <v>10971</v>
      </c>
      <c r="J494" t="s">
        <v>10971</v>
      </c>
      <c r="K494" t="s">
        <v>10971</v>
      </c>
    </row>
    <row r="495" spans="2:11" x14ac:dyDescent="0.25">
      <c r="B495">
        <v>1014560</v>
      </c>
      <c r="C495">
        <v>4</v>
      </c>
      <c r="D495" t="s">
        <v>10153</v>
      </c>
      <c r="I495" t="s">
        <v>10971</v>
      </c>
      <c r="J495" t="s">
        <v>10971</v>
      </c>
      <c r="K495" t="s">
        <v>10971</v>
      </c>
    </row>
    <row r="496" spans="2:11" x14ac:dyDescent="0.25">
      <c r="B496">
        <v>1007144</v>
      </c>
      <c r="C496">
        <v>4</v>
      </c>
      <c r="D496" t="s">
        <v>5915</v>
      </c>
      <c r="I496" t="s">
        <v>10971</v>
      </c>
      <c r="J496" t="s">
        <v>10971</v>
      </c>
      <c r="K496" t="s">
        <v>10971</v>
      </c>
    </row>
    <row r="497" spans="2:11" x14ac:dyDescent="0.25">
      <c r="B497">
        <v>1008786</v>
      </c>
      <c r="C497">
        <v>4</v>
      </c>
      <c r="D497" t="s">
        <v>6344</v>
      </c>
      <c r="I497" t="s">
        <v>10971</v>
      </c>
      <c r="J497" t="s">
        <v>10971</v>
      </c>
      <c r="K497" t="s">
        <v>10971</v>
      </c>
    </row>
    <row r="498" spans="2:11" x14ac:dyDescent="0.25">
      <c r="B498">
        <v>1974050</v>
      </c>
      <c r="C498">
        <v>4</v>
      </c>
      <c r="D498" t="s">
        <v>5972</v>
      </c>
      <c r="I498" t="s">
        <v>10971</v>
      </c>
      <c r="J498" t="s">
        <v>10971</v>
      </c>
      <c r="K498" t="s">
        <v>10971</v>
      </c>
    </row>
    <row r="499" spans="2:11" x14ac:dyDescent="0.25">
      <c r="B499">
        <v>1024789</v>
      </c>
      <c r="C499">
        <v>4</v>
      </c>
      <c r="D499" t="s">
        <v>9201</v>
      </c>
      <c r="I499" t="s">
        <v>10971</v>
      </c>
      <c r="J499" t="s">
        <v>10971</v>
      </c>
      <c r="K499" t="s">
        <v>10971</v>
      </c>
    </row>
    <row r="500" spans="2:11" x14ac:dyDescent="0.25">
      <c r="B500">
        <v>1000813</v>
      </c>
      <c r="C500">
        <v>4</v>
      </c>
      <c r="D500" t="s">
        <v>5922</v>
      </c>
      <c r="I500" t="s">
        <v>10971</v>
      </c>
      <c r="J500" t="s">
        <v>10971</v>
      </c>
      <c r="K500" t="s">
        <v>10971</v>
      </c>
    </row>
    <row r="501" spans="2:11" x14ac:dyDescent="0.25">
      <c r="B501">
        <v>4089525</v>
      </c>
      <c r="C501">
        <v>4</v>
      </c>
      <c r="D501" t="s">
        <v>5931</v>
      </c>
      <c r="I501" t="s">
        <v>10971</v>
      </c>
      <c r="J501" t="s">
        <v>10971</v>
      </c>
      <c r="K501" t="s">
        <v>10971</v>
      </c>
    </row>
    <row r="502" spans="2:11" x14ac:dyDescent="0.25">
      <c r="B502">
        <v>1015427</v>
      </c>
      <c r="C502">
        <v>4</v>
      </c>
      <c r="D502" t="s">
        <v>6379</v>
      </c>
      <c r="I502" t="s">
        <v>10971</v>
      </c>
      <c r="J502" t="s">
        <v>10971</v>
      </c>
      <c r="K502" t="s">
        <v>10971</v>
      </c>
    </row>
    <row r="503" spans="2:11" x14ac:dyDescent="0.25">
      <c r="B503">
        <v>4145898</v>
      </c>
      <c r="C503">
        <v>4</v>
      </c>
      <c r="D503" t="s">
        <v>5769</v>
      </c>
      <c r="I503" t="s">
        <v>10971</v>
      </c>
      <c r="J503" t="s">
        <v>10971</v>
      </c>
      <c r="K503" t="s">
        <v>10971</v>
      </c>
    </row>
    <row r="504" spans="2:11" x14ac:dyDescent="0.25">
      <c r="B504">
        <v>4056879</v>
      </c>
      <c r="C504">
        <v>4</v>
      </c>
      <c r="D504" t="s">
        <v>6107</v>
      </c>
      <c r="I504" t="s">
        <v>10971</v>
      </c>
      <c r="J504" t="s">
        <v>10971</v>
      </c>
      <c r="K504" t="s">
        <v>10971</v>
      </c>
    </row>
    <row r="505" spans="2:11" x14ac:dyDescent="0.25">
      <c r="B505">
        <v>4090961</v>
      </c>
      <c r="C505">
        <v>4</v>
      </c>
      <c r="D505" t="s">
        <v>6097</v>
      </c>
      <c r="I505" t="s">
        <v>10971</v>
      </c>
      <c r="J505" t="s">
        <v>10971</v>
      </c>
      <c r="K505" t="s">
        <v>10971</v>
      </c>
    </row>
    <row r="506" spans="2:11" x14ac:dyDescent="0.25">
      <c r="B506">
        <v>1010831</v>
      </c>
      <c r="C506">
        <v>4</v>
      </c>
      <c r="D506" t="s">
        <v>7737</v>
      </c>
      <c r="I506" t="s">
        <v>10971</v>
      </c>
      <c r="J506" t="s">
        <v>10971</v>
      </c>
      <c r="K506" t="s">
        <v>10971</v>
      </c>
    </row>
    <row r="507" spans="2:11" x14ac:dyDescent="0.25">
      <c r="B507">
        <v>1022793</v>
      </c>
      <c r="C507">
        <v>4</v>
      </c>
      <c r="D507" t="s">
        <v>5991</v>
      </c>
      <c r="I507" t="s">
        <v>10971</v>
      </c>
      <c r="J507" t="s">
        <v>10971</v>
      </c>
      <c r="K507" t="s">
        <v>10971</v>
      </c>
    </row>
    <row r="508" spans="2:11" x14ac:dyDescent="0.25">
      <c r="B508">
        <v>1008318</v>
      </c>
      <c r="C508">
        <v>4</v>
      </c>
      <c r="D508" t="s">
        <v>6345</v>
      </c>
      <c r="I508" t="s">
        <v>10971</v>
      </c>
      <c r="J508" t="s">
        <v>10971</v>
      </c>
      <c r="K508" t="s">
        <v>10971</v>
      </c>
    </row>
    <row r="509" spans="2:11" x14ac:dyDescent="0.25">
      <c r="B509">
        <v>1011498</v>
      </c>
      <c r="C509">
        <v>4</v>
      </c>
      <c r="D509" t="s">
        <v>5960</v>
      </c>
      <c r="I509" t="s">
        <v>10971</v>
      </c>
      <c r="J509" t="s">
        <v>10971</v>
      </c>
      <c r="K509" t="s">
        <v>10971</v>
      </c>
    </row>
    <row r="510" spans="2:11" x14ac:dyDescent="0.25">
      <c r="B510">
        <v>1006566</v>
      </c>
      <c r="C510">
        <v>4</v>
      </c>
      <c r="D510" t="s">
        <v>6045</v>
      </c>
      <c r="I510" t="s">
        <v>10971</v>
      </c>
      <c r="J510" t="s">
        <v>10971</v>
      </c>
      <c r="K510" t="s">
        <v>10971</v>
      </c>
    </row>
    <row r="511" spans="2:11" x14ac:dyDescent="0.25">
      <c r="B511">
        <v>1012809</v>
      </c>
      <c r="C511">
        <v>4</v>
      </c>
      <c r="D511" t="s">
        <v>6054</v>
      </c>
      <c r="I511" t="s">
        <v>10971</v>
      </c>
      <c r="J511" t="s">
        <v>10971</v>
      </c>
      <c r="K511" t="s">
        <v>10971</v>
      </c>
    </row>
    <row r="512" spans="2:11" x14ac:dyDescent="0.25">
      <c r="B512">
        <v>1014993</v>
      </c>
      <c r="C512">
        <v>4</v>
      </c>
      <c r="D512" t="s">
        <v>5932</v>
      </c>
      <c r="I512" t="s">
        <v>10971</v>
      </c>
      <c r="J512" t="s">
        <v>10971</v>
      </c>
      <c r="K512" t="s">
        <v>10971</v>
      </c>
    </row>
    <row r="513" spans="2:11" x14ac:dyDescent="0.25">
      <c r="B513">
        <v>1013498</v>
      </c>
      <c r="C513">
        <v>4</v>
      </c>
      <c r="D513" t="s">
        <v>6372</v>
      </c>
      <c r="I513" t="s">
        <v>10971</v>
      </c>
      <c r="J513" t="s">
        <v>10971</v>
      </c>
      <c r="K513" t="s">
        <v>10971</v>
      </c>
    </row>
    <row r="514" spans="2:11" x14ac:dyDescent="0.25">
      <c r="B514">
        <v>1015368</v>
      </c>
      <c r="C514">
        <v>4</v>
      </c>
      <c r="D514" t="s">
        <v>9199</v>
      </c>
      <c r="I514" t="s">
        <v>10971</v>
      </c>
      <c r="J514" t="s">
        <v>10971</v>
      </c>
      <c r="K514" t="s">
        <v>10971</v>
      </c>
    </row>
    <row r="515" spans="2:11" x14ac:dyDescent="0.25">
      <c r="B515">
        <v>1008694</v>
      </c>
      <c r="C515">
        <v>4</v>
      </c>
      <c r="D515" t="s">
        <v>6091</v>
      </c>
      <c r="I515" t="s">
        <v>10971</v>
      </c>
      <c r="J515" t="s">
        <v>10971</v>
      </c>
      <c r="K515" t="s">
        <v>10971</v>
      </c>
    </row>
    <row r="516" spans="2:11" x14ac:dyDescent="0.25">
      <c r="B516">
        <v>1007946</v>
      </c>
      <c r="C516">
        <v>4</v>
      </c>
      <c r="D516" t="s">
        <v>6400</v>
      </c>
      <c r="I516" t="s">
        <v>10971</v>
      </c>
      <c r="J516" t="s">
        <v>10971</v>
      </c>
      <c r="K516" t="s">
        <v>10971</v>
      </c>
    </row>
    <row r="517" spans="2:11" x14ac:dyDescent="0.25">
      <c r="B517">
        <v>1009212</v>
      </c>
      <c r="C517">
        <v>4</v>
      </c>
      <c r="D517" t="s">
        <v>6396</v>
      </c>
      <c r="I517" t="s">
        <v>10971</v>
      </c>
      <c r="J517" t="s">
        <v>10971</v>
      </c>
      <c r="K517" t="s">
        <v>10971</v>
      </c>
    </row>
    <row r="518" spans="2:11" x14ac:dyDescent="0.25">
      <c r="B518">
        <v>1010966</v>
      </c>
      <c r="C518">
        <v>4</v>
      </c>
      <c r="D518" t="s">
        <v>5861</v>
      </c>
      <c r="I518" t="s">
        <v>10971</v>
      </c>
      <c r="J518" t="s">
        <v>10971</v>
      </c>
      <c r="K518" t="s">
        <v>10971</v>
      </c>
    </row>
    <row r="519" spans="2:11" x14ac:dyDescent="0.25">
      <c r="B519">
        <v>1002343</v>
      </c>
      <c r="C519">
        <v>4</v>
      </c>
      <c r="D519" t="s">
        <v>6388</v>
      </c>
      <c r="I519" t="s">
        <v>10971</v>
      </c>
      <c r="J519" t="s">
        <v>10971</v>
      </c>
      <c r="K519" t="s">
        <v>10971</v>
      </c>
    </row>
    <row r="520" spans="2:11" x14ac:dyDescent="0.25">
      <c r="B520">
        <v>1001609</v>
      </c>
      <c r="C520">
        <v>4</v>
      </c>
      <c r="D520" t="s">
        <v>6014</v>
      </c>
      <c r="I520" t="s">
        <v>10971</v>
      </c>
      <c r="J520" t="s">
        <v>10971</v>
      </c>
      <c r="K520" t="s">
        <v>10971</v>
      </c>
    </row>
    <row r="521" spans="2:11" x14ac:dyDescent="0.25">
      <c r="B521">
        <v>1009256</v>
      </c>
      <c r="C521">
        <v>4</v>
      </c>
      <c r="D521" t="s">
        <v>6397</v>
      </c>
      <c r="I521" t="s">
        <v>10971</v>
      </c>
      <c r="J521" t="s">
        <v>10971</v>
      </c>
      <c r="K521" t="s">
        <v>10971</v>
      </c>
    </row>
    <row r="522" spans="2:11" x14ac:dyDescent="0.25">
      <c r="B522">
        <v>1005537</v>
      </c>
      <c r="C522">
        <v>4</v>
      </c>
      <c r="D522" t="s">
        <v>5990</v>
      </c>
      <c r="I522" t="s">
        <v>10971</v>
      </c>
      <c r="J522" t="s">
        <v>10971</v>
      </c>
      <c r="K522" t="s">
        <v>10971</v>
      </c>
    </row>
    <row r="523" spans="2:11" x14ac:dyDescent="0.25">
      <c r="B523">
        <v>1014921</v>
      </c>
      <c r="C523">
        <v>4</v>
      </c>
      <c r="D523" t="s">
        <v>6385</v>
      </c>
      <c r="I523" t="s">
        <v>10971</v>
      </c>
      <c r="J523" t="s">
        <v>10971</v>
      </c>
      <c r="K523" t="s">
        <v>10971</v>
      </c>
    </row>
    <row r="524" spans="2:11" x14ac:dyDescent="0.25">
      <c r="B524">
        <v>1015351</v>
      </c>
      <c r="C524">
        <v>4</v>
      </c>
      <c r="D524" t="s">
        <v>5968</v>
      </c>
      <c r="I524" t="s">
        <v>10971</v>
      </c>
      <c r="J524" t="s">
        <v>10971</v>
      </c>
      <c r="K524" t="s">
        <v>10971</v>
      </c>
    </row>
    <row r="525" spans="2:11" x14ac:dyDescent="0.25">
      <c r="B525">
        <v>1005984</v>
      </c>
      <c r="C525">
        <v>4</v>
      </c>
      <c r="D525" t="s">
        <v>6414</v>
      </c>
      <c r="I525" t="s">
        <v>10971</v>
      </c>
      <c r="J525" t="s">
        <v>10971</v>
      </c>
      <c r="K525" t="s">
        <v>10971</v>
      </c>
    </row>
    <row r="526" spans="2:11" x14ac:dyDescent="0.25">
      <c r="B526">
        <v>1009959</v>
      </c>
      <c r="C526">
        <v>4</v>
      </c>
      <c r="D526" t="s">
        <v>6418</v>
      </c>
      <c r="I526" t="s">
        <v>10971</v>
      </c>
      <c r="J526" t="s">
        <v>10971</v>
      </c>
      <c r="K526" t="s">
        <v>10971</v>
      </c>
    </row>
    <row r="527" spans="2:11" x14ac:dyDescent="0.25">
      <c r="B527">
        <v>1991041</v>
      </c>
      <c r="C527">
        <v>4</v>
      </c>
      <c r="D527" t="s">
        <v>6428</v>
      </c>
      <c r="I527" t="s">
        <v>10971</v>
      </c>
      <c r="J527" t="s">
        <v>10971</v>
      </c>
      <c r="K527" t="s">
        <v>10971</v>
      </c>
    </row>
    <row r="528" spans="2:11" x14ac:dyDescent="0.25">
      <c r="B528">
        <v>1013301</v>
      </c>
      <c r="C528">
        <v>4</v>
      </c>
      <c r="D528" t="s">
        <v>6430</v>
      </c>
      <c r="I528" t="s">
        <v>10971</v>
      </c>
      <c r="J528" t="s">
        <v>10971</v>
      </c>
      <c r="K528" t="s">
        <v>10971</v>
      </c>
    </row>
    <row r="529" spans="2:11" x14ac:dyDescent="0.25">
      <c r="B529">
        <v>1007123</v>
      </c>
      <c r="C529">
        <v>4</v>
      </c>
      <c r="D529" t="s">
        <v>6409</v>
      </c>
      <c r="I529" t="s">
        <v>10971</v>
      </c>
      <c r="J529" t="s">
        <v>10971</v>
      </c>
      <c r="K529" t="s">
        <v>10971</v>
      </c>
    </row>
    <row r="530" spans="2:11" x14ac:dyDescent="0.25">
      <c r="B530">
        <v>1006964</v>
      </c>
      <c r="C530">
        <v>4</v>
      </c>
      <c r="D530" t="s">
        <v>6410</v>
      </c>
      <c r="I530" t="s">
        <v>10971</v>
      </c>
      <c r="J530" t="s">
        <v>10971</v>
      </c>
      <c r="K530" t="s">
        <v>10971</v>
      </c>
    </row>
    <row r="531" spans="2:11" x14ac:dyDescent="0.25">
      <c r="B531">
        <v>1016082</v>
      </c>
      <c r="C531">
        <v>4</v>
      </c>
      <c r="D531" t="s">
        <v>5900</v>
      </c>
      <c r="I531" t="s">
        <v>10971</v>
      </c>
      <c r="J531" t="s">
        <v>10971</v>
      </c>
      <c r="K531" t="s">
        <v>10971</v>
      </c>
    </row>
    <row r="532" spans="2:11" x14ac:dyDescent="0.25">
      <c r="B532">
        <v>1006060</v>
      </c>
      <c r="C532">
        <v>4</v>
      </c>
      <c r="D532" t="s">
        <v>6044</v>
      </c>
      <c r="I532" t="s">
        <v>10971</v>
      </c>
      <c r="J532" t="s">
        <v>10971</v>
      </c>
      <c r="K532" t="s">
        <v>10971</v>
      </c>
    </row>
    <row r="533" spans="2:11" x14ac:dyDescent="0.25">
      <c r="B533">
        <v>1009942</v>
      </c>
      <c r="C533">
        <v>4</v>
      </c>
      <c r="D533" t="s">
        <v>6421</v>
      </c>
      <c r="I533" t="s">
        <v>10971</v>
      </c>
      <c r="J533" t="s">
        <v>10971</v>
      </c>
      <c r="K533" t="s">
        <v>10971</v>
      </c>
    </row>
    <row r="534" spans="2:11" x14ac:dyDescent="0.25">
      <c r="B534">
        <v>1008511</v>
      </c>
      <c r="C534">
        <v>4</v>
      </c>
      <c r="D534" t="s">
        <v>6416</v>
      </c>
      <c r="I534" t="s">
        <v>10971</v>
      </c>
      <c r="J534" t="s">
        <v>10971</v>
      </c>
      <c r="K534" t="s">
        <v>10971</v>
      </c>
    </row>
    <row r="535" spans="2:11" x14ac:dyDescent="0.25">
      <c r="B535">
        <v>1004981</v>
      </c>
      <c r="C535">
        <v>4</v>
      </c>
      <c r="D535" t="s">
        <v>5977</v>
      </c>
      <c r="I535" t="s">
        <v>10971</v>
      </c>
      <c r="J535" t="s">
        <v>10971</v>
      </c>
      <c r="K535" t="s">
        <v>10971</v>
      </c>
    </row>
    <row r="536" spans="2:11" x14ac:dyDescent="0.25">
      <c r="B536">
        <v>1016508</v>
      </c>
      <c r="C536">
        <v>4</v>
      </c>
      <c r="D536" t="s">
        <v>6427</v>
      </c>
      <c r="I536" t="s">
        <v>10971</v>
      </c>
      <c r="J536" t="s">
        <v>10971</v>
      </c>
      <c r="K536" t="s">
        <v>10971</v>
      </c>
    </row>
    <row r="537" spans="2:11" x14ac:dyDescent="0.25">
      <c r="B537">
        <v>1013671</v>
      </c>
      <c r="C537">
        <v>4</v>
      </c>
      <c r="D537" t="s">
        <v>6436</v>
      </c>
      <c r="I537" t="s">
        <v>10971</v>
      </c>
      <c r="J537" t="s">
        <v>10971</v>
      </c>
      <c r="K537" t="s">
        <v>10971</v>
      </c>
    </row>
    <row r="538" spans="2:11" x14ac:dyDescent="0.25">
      <c r="B538">
        <v>1012628</v>
      </c>
      <c r="C538">
        <v>4</v>
      </c>
      <c r="D538" t="s">
        <v>6439</v>
      </c>
      <c r="I538" t="s">
        <v>10971</v>
      </c>
      <c r="J538" t="s">
        <v>10971</v>
      </c>
      <c r="K538" t="s">
        <v>10971</v>
      </c>
    </row>
    <row r="539" spans="2:11" x14ac:dyDescent="0.25">
      <c r="B539">
        <v>1025152</v>
      </c>
      <c r="C539">
        <v>4</v>
      </c>
      <c r="D539" t="s">
        <v>6094</v>
      </c>
      <c r="I539" t="s">
        <v>10971</v>
      </c>
      <c r="J539" t="s">
        <v>10971</v>
      </c>
      <c r="K539" t="s">
        <v>10971</v>
      </c>
    </row>
    <row r="540" spans="2:11" x14ac:dyDescent="0.25">
      <c r="B540">
        <v>1016066</v>
      </c>
      <c r="C540">
        <v>4</v>
      </c>
      <c r="D540" t="s">
        <v>6443</v>
      </c>
      <c r="I540" t="s">
        <v>10971</v>
      </c>
      <c r="J540" t="s">
        <v>10971</v>
      </c>
      <c r="K540" t="s">
        <v>10971</v>
      </c>
    </row>
    <row r="541" spans="2:11" x14ac:dyDescent="0.25">
      <c r="B541">
        <v>1013689</v>
      </c>
      <c r="C541">
        <v>4</v>
      </c>
      <c r="D541" t="s">
        <v>6134</v>
      </c>
      <c r="I541" t="s">
        <v>10971</v>
      </c>
      <c r="J541" t="s">
        <v>10971</v>
      </c>
      <c r="K541" t="s">
        <v>10971</v>
      </c>
    </row>
    <row r="542" spans="2:11" x14ac:dyDescent="0.25">
      <c r="B542">
        <v>4086876</v>
      </c>
      <c r="C542">
        <v>4</v>
      </c>
      <c r="D542" t="s">
        <v>6024</v>
      </c>
      <c r="I542" t="s">
        <v>10971</v>
      </c>
      <c r="J542" t="s">
        <v>10971</v>
      </c>
      <c r="K542" t="s">
        <v>10971</v>
      </c>
    </row>
    <row r="543" spans="2:11" x14ac:dyDescent="0.25">
      <c r="B543">
        <v>1022758</v>
      </c>
      <c r="C543">
        <v>4</v>
      </c>
      <c r="D543" t="s">
        <v>6148</v>
      </c>
      <c r="I543" t="s">
        <v>10971</v>
      </c>
      <c r="J543" t="s">
        <v>10971</v>
      </c>
      <c r="K543" t="s">
        <v>10971</v>
      </c>
    </row>
    <row r="544" spans="2:11" x14ac:dyDescent="0.25">
      <c r="B544">
        <v>1022823</v>
      </c>
      <c r="C544">
        <v>4</v>
      </c>
      <c r="D544" t="s">
        <v>6441</v>
      </c>
      <c r="I544" t="s">
        <v>10971</v>
      </c>
      <c r="J544" t="s">
        <v>10971</v>
      </c>
      <c r="K544" t="s">
        <v>10971</v>
      </c>
    </row>
    <row r="545" spans="2:11" x14ac:dyDescent="0.25">
      <c r="B545">
        <v>1012556</v>
      </c>
      <c r="C545">
        <v>4</v>
      </c>
      <c r="D545" t="s">
        <v>5966</v>
      </c>
      <c r="I545" t="s">
        <v>10971</v>
      </c>
      <c r="J545" t="s">
        <v>10971</v>
      </c>
      <c r="K545" t="s">
        <v>10971</v>
      </c>
    </row>
    <row r="546" spans="2:11" x14ac:dyDescent="0.25">
      <c r="B546">
        <v>1009817</v>
      </c>
      <c r="C546">
        <v>4</v>
      </c>
      <c r="D546" t="s">
        <v>6114</v>
      </c>
      <c r="I546" t="s">
        <v>10971</v>
      </c>
      <c r="J546" t="s">
        <v>10971</v>
      </c>
      <c r="K546" t="s">
        <v>10971</v>
      </c>
    </row>
    <row r="547" spans="2:11" x14ac:dyDescent="0.25">
      <c r="B547">
        <v>1014420</v>
      </c>
      <c r="C547">
        <v>4</v>
      </c>
      <c r="D547" t="s">
        <v>6433</v>
      </c>
      <c r="I547" t="s">
        <v>10971</v>
      </c>
      <c r="J547" t="s">
        <v>10971</v>
      </c>
      <c r="K547" t="s">
        <v>10971</v>
      </c>
    </row>
    <row r="548" spans="2:11" x14ac:dyDescent="0.25">
      <c r="B548">
        <v>1007610</v>
      </c>
      <c r="C548">
        <v>4</v>
      </c>
      <c r="D548" t="s">
        <v>6457</v>
      </c>
      <c r="I548" t="s">
        <v>10971</v>
      </c>
      <c r="J548" t="s">
        <v>10971</v>
      </c>
      <c r="K548" t="s">
        <v>10971</v>
      </c>
    </row>
    <row r="549" spans="2:11" x14ac:dyDescent="0.25">
      <c r="B549">
        <v>1007370</v>
      </c>
      <c r="C549">
        <v>4</v>
      </c>
      <c r="D549" t="s">
        <v>6455</v>
      </c>
      <c r="I549" t="s">
        <v>10971</v>
      </c>
      <c r="J549" t="s">
        <v>10971</v>
      </c>
      <c r="K549" t="s">
        <v>10971</v>
      </c>
    </row>
    <row r="550" spans="2:11" x14ac:dyDescent="0.25">
      <c r="B550">
        <v>1005386</v>
      </c>
      <c r="C550">
        <v>4</v>
      </c>
      <c r="D550" t="s">
        <v>6462</v>
      </c>
      <c r="I550" t="s">
        <v>10971</v>
      </c>
      <c r="J550" t="s">
        <v>10971</v>
      </c>
      <c r="K550" t="s">
        <v>10971</v>
      </c>
    </row>
    <row r="551" spans="2:11" x14ac:dyDescent="0.25">
      <c r="B551">
        <v>1007582</v>
      </c>
      <c r="C551">
        <v>4</v>
      </c>
      <c r="D551" t="s">
        <v>6458</v>
      </c>
      <c r="I551" t="s">
        <v>10971</v>
      </c>
      <c r="J551" t="s">
        <v>10971</v>
      </c>
      <c r="K551" t="s">
        <v>10971</v>
      </c>
    </row>
    <row r="552" spans="2:11" x14ac:dyDescent="0.25">
      <c r="B552">
        <v>1023412</v>
      </c>
      <c r="C552">
        <v>4</v>
      </c>
      <c r="D552" t="s">
        <v>10395</v>
      </c>
      <c r="I552" t="s">
        <v>10971</v>
      </c>
      <c r="J552" t="s">
        <v>10971</v>
      </c>
      <c r="K552" t="s">
        <v>10971</v>
      </c>
    </row>
    <row r="553" spans="2:11" x14ac:dyDescent="0.25">
      <c r="B553">
        <v>1016049</v>
      </c>
      <c r="C553">
        <v>4</v>
      </c>
      <c r="D553" t="s">
        <v>6471</v>
      </c>
      <c r="I553" t="s">
        <v>10971</v>
      </c>
      <c r="J553" t="s">
        <v>10971</v>
      </c>
      <c r="K553" t="s">
        <v>10971</v>
      </c>
    </row>
    <row r="554" spans="2:11" x14ac:dyDescent="0.25">
      <c r="B554">
        <v>1011270</v>
      </c>
      <c r="C554">
        <v>4</v>
      </c>
      <c r="D554" t="s">
        <v>10610</v>
      </c>
      <c r="I554" t="s">
        <v>10971</v>
      </c>
      <c r="J554" t="s">
        <v>10971</v>
      </c>
      <c r="K554" t="s">
        <v>10971</v>
      </c>
    </row>
    <row r="555" spans="2:11" x14ac:dyDescent="0.25">
      <c r="B555">
        <v>1005676</v>
      </c>
      <c r="C555">
        <v>4</v>
      </c>
      <c r="D555" t="s">
        <v>6460</v>
      </c>
      <c r="I555" t="s">
        <v>10971</v>
      </c>
      <c r="J555" t="s">
        <v>10971</v>
      </c>
      <c r="K555" t="s">
        <v>10971</v>
      </c>
    </row>
    <row r="556" spans="2:11" x14ac:dyDescent="0.25">
      <c r="B556">
        <v>1012388</v>
      </c>
      <c r="C556">
        <v>4</v>
      </c>
      <c r="D556" t="s">
        <v>6479</v>
      </c>
      <c r="I556" t="s">
        <v>10971</v>
      </c>
      <c r="J556" t="s">
        <v>10971</v>
      </c>
      <c r="K556" t="s">
        <v>10971</v>
      </c>
    </row>
    <row r="557" spans="2:11" x14ac:dyDescent="0.25">
      <c r="B557">
        <v>1008660</v>
      </c>
      <c r="C557">
        <v>4</v>
      </c>
      <c r="D557" t="s">
        <v>6463</v>
      </c>
      <c r="I557" t="s">
        <v>10971</v>
      </c>
      <c r="J557" t="s">
        <v>10971</v>
      </c>
      <c r="K557" t="s">
        <v>10971</v>
      </c>
    </row>
    <row r="558" spans="2:11" x14ac:dyDescent="0.25">
      <c r="B558">
        <v>4142336</v>
      </c>
      <c r="C558">
        <v>4</v>
      </c>
      <c r="D558" t="s">
        <v>9155</v>
      </c>
      <c r="I558" t="s">
        <v>10971</v>
      </c>
      <c r="J558" t="s">
        <v>10971</v>
      </c>
      <c r="K558" t="s">
        <v>10971</v>
      </c>
    </row>
    <row r="559" spans="2:11" x14ac:dyDescent="0.25">
      <c r="B559">
        <v>1991043</v>
      </c>
      <c r="C559">
        <v>4</v>
      </c>
      <c r="D559" t="s">
        <v>6476</v>
      </c>
      <c r="I559" t="s">
        <v>10971</v>
      </c>
      <c r="J559" t="s">
        <v>10971</v>
      </c>
      <c r="K559" t="s">
        <v>10971</v>
      </c>
    </row>
    <row r="560" spans="2:11" x14ac:dyDescent="0.25">
      <c r="B560">
        <v>1005635</v>
      </c>
      <c r="C560">
        <v>4</v>
      </c>
      <c r="D560" t="s">
        <v>7963</v>
      </c>
      <c r="I560" t="s">
        <v>10971</v>
      </c>
      <c r="J560" t="s">
        <v>10971</v>
      </c>
      <c r="K560" t="s">
        <v>10971</v>
      </c>
    </row>
    <row r="561" spans="2:11" x14ac:dyDescent="0.25">
      <c r="B561">
        <v>1013514</v>
      </c>
      <c r="C561">
        <v>4</v>
      </c>
      <c r="D561" t="s">
        <v>6115</v>
      </c>
      <c r="I561" t="s">
        <v>10971</v>
      </c>
      <c r="J561" t="s">
        <v>10971</v>
      </c>
      <c r="K561" t="s">
        <v>10971</v>
      </c>
    </row>
    <row r="562" spans="2:11" x14ac:dyDescent="0.25">
      <c r="B562">
        <v>1014943</v>
      </c>
      <c r="C562">
        <v>4</v>
      </c>
      <c r="D562" t="s">
        <v>6142</v>
      </c>
      <c r="I562" t="s">
        <v>10971</v>
      </c>
      <c r="J562" t="s">
        <v>10971</v>
      </c>
      <c r="K562" t="s">
        <v>10971</v>
      </c>
    </row>
    <row r="563" spans="2:11" x14ac:dyDescent="0.25">
      <c r="B563">
        <v>1014267</v>
      </c>
      <c r="C563">
        <v>4</v>
      </c>
      <c r="D563" t="s">
        <v>5984</v>
      </c>
      <c r="I563" t="s">
        <v>10971</v>
      </c>
      <c r="J563" t="s">
        <v>10971</v>
      </c>
      <c r="K563" t="s">
        <v>10971</v>
      </c>
    </row>
    <row r="564" spans="2:11" x14ac:dyDescent="0.25">
      <c r="B564">
        <v>1013097</v>
      </c>
      <c r="C564">
        <v>4</v>
      </c>
      <c r="D564" t="s">
        <v>5975</v>
      </c>
      <c r="I564" t="s">
        <v>10971</v>
      </c>
      <c r="J564" t="s">
        <v>10971</v>
      </c>
      <c r="K564" t="s">
        <v>10971</v>
      </c>
    </row>
    <row r="565" spans="2:11" x14ac:dyDescent="0.25">
      <c r="B565">
        <v>1012575</v>
      </c>
      <c r="C565">
        <v>4</v>
      </c>
      <c r="D565" t="s">
        <v>9360</v>
      </c>
      <c r="I565" t="s">
        <v>10971</v>
      </c>
      <c r="J565" t="s">
        <v>10971</v>
      </c>
      <c r="K565" t="s">
        <v>10971</v>
      </c>
    </row>
    <row r="566" spans="2:11" x14ac:dyDescent="0.25">
      <c r="B566">
        <v>1014602</v>
      </c>
      <c r="C566">
        <v>4</v>
      </c>
      <c r="D566" t="s">
        <v>10612</v>
      </c>
      <c r="I566" t="s">
        <v>10971</v>
      </c>
      <c r="J566" t="s">
        <v>10971</v>
      </c>
      <c r="K566" t="s">
        <v>10971</v>
      </c>
    </row>
    <row r="567" spans="2:11" x14ac:dyDescent="0.25">
      <c r="B567">
        <v>1016334</v>
      </c>
      <c r="C567">
        <v>4</v>
      </c>
      <c r="D567" t="s">
        <v>10611</v>
      </c>
      <c r="I567" t="s">
        <v>10971</v>
      </c>
      <c r="J567" t="s">
        <v>10971</v>
      </c>
      <c r="K567" t="s">
        <v>10971</v>
      </c>
    </row>
    <row r="568" spans="2:11" x14ac:dyDescent="0.25">
      <c r="B568">
        <v>1009515</v>
      </c>
      <c r="C568">
        <v>4</v>
      </c>
      <c r="D568" t="s">
        <v>5970</v>
      </c>
      <c r="I568" t="s">
        <v>10971</v>
      </c>
      <c r="J568" t="s">
        <v>10971</v>
      </c>
      <c r="K568" t="s">
        <v>10971</v>
      </c>
    </row>
    <row r="569" spans="2:11" x14ac:dyDescent="0.25">
      <c r="B569">
        <v>1006064</v>
      </c>
      <c r="C569">
        <v>4</v>
      </c>
      <c r="D569" t="s">
        <v>8835</v>
      </c>
      <c r="I569" t="s">
        <v>10971</v>
      </c>
      <c r="J569" t="s">
        <v>10971</v>
      </c>
      <c r="K569" t="s">
        <v>10971</v>
      </c>
    </row>
    <row r="570" spans="2:11" x14ac:dyDescent="0.25">
      <c r="B570">
        <v>1006511</v>
      </c>
      <c r="C570">
        <v>4</v>
      </c>
      <c r="D570" t="s">
        <v>9383</v>
      </c>
      <c r="I570" t="s">
        <v>10971</v>
      </c>
      <c r="J570" t="s">
        <v>10971</v>
      </c>
      <c r="K570" t="s">
        <v>10971</v>
      </c>
    </row>
    <row r="571" spans="2:11" x14ac:dyDescent="0.25">
      <c r="B571">
        <v>1016398</v>
      </c>
      <c r="C571">
        <v>4</v>
      </c>
      <c r="D571" t="s">
        <v>6487</v>
      </c>
      <c r="I571" t="s">
        <v>10971</v>
      </c>
      <c r="J571" t="s">
        <v>10971</v>
      </c>
      <c r="K571" t="s">
        <v>10971</v>
      </c>
    </row>
    <row r="572" spans="2:11" x14ac:dyDescent="0.25">
      <c r="B572">
        <v>1004926</v>
      </c>
      <c r="C572">
        <v>4</v>
      </c>
      <c r="D572" t="s">
        <v>6019</v>
      </c>
      <c r="I572" t="s">
        <v>10971</v>
      </c>
      <c r="J572" t="s">
        <v>10971</v>
      </c>
      <c r="K572" t="s">
        <v>10971</v>
      </c>
    </row>
    <row r="573" spans="2:11" x14ac:dyDescent="0.25">
      <c r="B573">
        <v>11224391</v>
      </c>
      <c r="C573">
        <v>4</v>
      </c>
      <c r="D573" t="s">
        <v>6494</v>
      </c>
      <c r="I573" t="s">
        <v>10971</v>
      </c>
      <c r="J573" t="s">
        <v>10971</v>
      </c>
      <c r="K573" t="s">
        <v>10971</v>
      </c>
    </row>
    <row r="574" spans="2:11" x14ac:dyDescent="0.25">
      <c r="B574">
        <v>1008103</v>
      </c>
      <c r="C574">
        <v>4</v>
      </c>
      <c r="D574" t="s">
        <v>6502</v>
      </c>
      <c r="I574" t="s">
        <v>10971</v>
      </c>
      <c r="J574" t="s">
        <v>10971</v>
      </c>
      <c r="K574" t="s">
        <v>10971</v>
      </c>
    </row>
    <row r="575" spans="2:11" x14ac:dyDescent="0.25">
      <c r="B575">
        <v>1012359</v>
      </c>
      <c r="C575">
        <v>4</v>
      </c>
      <c r="D575" t="s">
        <v>9157</v>
      </c>
      <c r="I575" t="s">
        <v>10971</v>
      </c>
      <c r="J575" t="s">
        <v>10971</v>
      </c>
      <c r="K575" t="s">
        <v>10971</v>
      </c>
    </row>
    <row r="576" spans="2:11" x14ac:dyDescent="0.25">
      <c r="B576">
        <v>1007107</v>
      </c>
      <c r="C576">
        <v>4</v>
      </c>
      <c r="D576" t="s">
        <v>9385</v>
      </c>
      <c r="I576" t="s">
        <v>10971</v>
      </c>
      <c r="J576" t="s">
        <v>10971</v>
      </c>
      <c r="K576" t="s">
        <v>10971</v>
      </c>
    </row>
    <row r="577" spans="2:11" x14ac:dyDescent="0.25">
      <c r="B577">
        <v>1005072</v>
      </c>
      <c r="C577">
        <v>4</v>
      </c>
      <c r="D577" t="s">
        <v>6039</v>
      </c>
      <c r="I577" t="s">
        <v>10971</v>
      </c>
      <c r="J577" t="s">
        <v>10971</v>
      </c>
      <c r="K577" t="s">
        <v>10971</v>
      </c>
    </row>
    <row r="578" spans="2:11" x14ac:dyDescent="0.25">
      <c r="B578">
        <v>1005542</v>
      </c>
      <c r="C578">
        <v>4</v>
      </c>
      <c r="D578" t="s">
        <v>6015</v>
      </c>
      <c r="I578" t="s">
        <v>10971</v>
      </c>
      <c r="J578" t="s">
        <v>10971</v>
      </c>
      <c r="K578" t="s">
        <v>10971</v>
      </c>
    </row>
    <row r="579" spans="2:11" x14ac:dyDescent="0.25">
      <c r="B579">
        <v>4057350</v>
      </c>
      <c r="C579">
        <v>4</v>
      </c>
      <c r="D579" t="s">
        <v>6518</v>
      </c>
      <c r="I579" t="s">
        <v>10971</v>
      </c>
      <c r="J579" t="s">
        <v>10971</v>
      </c>
      <c r="K579" t="s">
        <v>10971</v>
      </c>
    </row>
    <row r="580" spans="2:11" x14ac:dyDescent="0.25">
      <c r="B580">
        <v>1014125</v>
      </c>
      <c r="C580">
        <v>4</v>
      </c>
      <c r="D580" t="s">
        <v>6513</v>
      </c>
      <c r="I580" t="s">
        <v>10971</v>
      </c>
      <c r="J580" t="s">
        <v>10971</v>
      </c>
      <c r="K580" t="s">
        <v>10971</v>
      </c>
    </row>
    <row r="581" spans="2:11" x14ac:dyDescent="0.25">
      <c r="B581">
        <v>1005950</v>
      </c>
      <c r="C581">
        <v>4</v>
      </c>
      <c r="D581" t="s">
        <v>6505</v>
      </c>
      <c r="I581" t="s">
        <v>10971</v>
      </c>
      <c r="J581" t="s">
        <v>10971</v>
      </c>
      <c r="K581" t="s">
        <v>10971</v>
      </c>
    </row>
    <row r="582" spans="2:11" x14ac:dyDescent="0.25">
      <c r="B582">
        <v>1005803</v>
      </c>
      <c r="C582">
        <v>4</v>
      </c>
      <c r="D582" t="s">
        <v>7818</v>
      </c>
      <c r="I582" t="s">
        <v>10971</v>
      </c>
      <c r="J582" t="s">
        <v>10971</v>
      </c>
      <c r="K582" t="s">
        <v>10971</v>
      </c>
    </row>
    <row r="583" spans="2:11" x14ac:dyDescent="0.25">
      <c r="B583">
        <v>1004743</v>
      </c>
      <c r="C583">
        <v>4</v>
      </c>
      <c r="D583" t="s">
        <v>6506</v>
      </c>
      <c r="I583" t="s">
        <v>10971</v>
      </c>
      <c r="J583" t="s">
        <v>10971</v>
      </c>
      <c r="K583" t="s">
        <v>10971</v>
      </c>
    </row>
    <row r="584" spans="2:11" x14ac:dyDescent="0.25">
      <c r="B584">
        <v>1012791</v>
      </c>
      <c r="C584">
        <v>4</v>
      </c>
      <c r="D584" t="s">
        <v>6517</v>
      </c>
      <c r="I584" t="s">
        <v>10971</v>
      </c>
      <c r="J584" t="s">
        <v>10971</v>
      </c>
      <c r="K584" t="s">
        <v>10971</v>
      </c>
    </row>
    <row r="585" spans="2:11" x14ac:dyDescent="0.25">
      <c r="B585">
        <v>1007541</v>
      </c>
      <c r="C585">
        <v>4</v>
      </c>
      <c r="D585" t="s">
        <v>6542</v>
      </c>
      <c r="I585" t="s">
        <v>10971</v>
      </c>
      <c r="J585" t="s">
        <v>10971</v>
      </c>
      <c r="K585" t="s">
        <v>10971</v>
      </c>
    </row>
    <row r="586" spans="2:11" x14ac:dyDescent="0.25">
      <c r="B586">
        <v>1007972</v>
      </c>
      <c r="C586">
        <v>4</v>
      </c>
      <c r="D586" t="s">
        <v>6537</v>
      </c>
      <c r="I586" t="s">
        <v>10971</v>
      </c>
      <c r="J586" t="s">
        <v>10971</v>
      </c>
      <c r="K586" t="s">
        <v>10971</v>
      </c>
    </row>
    <row r="587" spans="2:11" x14ac:dyDescent="0.25">
      <c r="B587">
        <v>1014615</v>
      </c>
      <c r="C587">
        <v>4</v>
      </c>
      <c r="D587" t="s">
        <v>6128</v>
      </c>
      <c r="I587" t="s">
        <v>10971</v>
      </c>
      <c r="J587" t="s">
        <v>10971</v>
      </c>
      <c r="K587" t="s">
        <v>10971</v>
      </c>
    </row>
    <row r="588" spans="2:11" x14ac:dyDescent="0.25">
      <c r="B588">
        <v>1004564</v>
      </c>
      <c r="C588">
        <v>4</v>
      </c>
      <c r="D588" t="s">
        <v>6312</v>
      </c>
      <c r="I588" t="s">
        <v>10971</v>
      </c>
      <c r="J588" t="s">
        <v>10971</v>
      </c>
      <c r="K588" t="s">
        <v>10971</v>
      </c>
    </row>
    <row r="589" spans="2:11" x14ac:dyDescent="0.25">
      <c r="B589">
        <v>1007620</v>
      </c>
      <c r="C589">
        <v>4</v>
      </c>
      <c r="D589" t="s">
        <v>7172</v>
      </c>
      <c r="I589" t="s">
        <v>10971</v>
      </c>
      <c r="J589" t="s">
        <v>10971</v>
      </c>
      <c r="K589" t="s">
        <v>10971</v>
      </c>
    </row>
    <row r="590" spans="2:11" x14ac:dyDescent="0.25">
      <c r="B590">
        <v>1013601</v>
      </c>
      <c r="C590">
        <v>4</v>
      </c>
      <c r="D590" t="s">
        <v>6056</v>
      </c>
      <c r="I590" t="s">
        <v>10971</v>
      </c>
      <c r="J590" t="s">
        <v>10971</v>
      </c>
      <c r="K590" t="s">
        <v>10971</v>
      </c>
    </row>
    <row r="591" spans="2:11" x14ac:dyDescent="0.25">
      <c r="B591">
        <v>1016283</v>
      </c>
      <c r="C591">
        <v>4</v>
      </c>
      <c r="D591" t="s">
        <v>10100</v>
      </c>
      <c r="I591" t="s">
        <v>10971</v>
      </c>
      <c r="J591" t="s">
        <v>10971</v>
      </c>
      <c r="K591" t="s">
        <v>10971</v>
      </c>
    </row>
    <row r="592" spans="2:11" x14ac:dyDescent="0.25">
      <c r="B592">
        <v>4099843</v>
      </c>
      <c r="C592">
        <v>4</v>
      </c>
      <c r="D592" t="s">
        <v>6520</v>
      </c>
      <c r="I592" t="s">
        <v>10971</v>
      </c>
      <c r="J592" t="s">
        <v>10971</v>
      </c>
      <c r="K592" t="s">
        <v>10971</v>
      </c>
    </row>
    <row r="593" spans="2:11" x14ac:dyDescent="0.25">
      <c r="B593">
        <v>1983040</v>
      </c>
      <c r="C593">
        <v>4</v>
      </c>
      <c r="D593" t="s">
        <v>6523</v>
      </c>
      <c r="I593" t="s">
        <v>10971</v>
      </c>
      <c r="J593" t="s">
        <v>10971</v>
      </c>
      <c r="K593" t="s">
        <v>10971</v>
      </c>
    </row>
    <row r="594" spans="2:11" x14ac:dyDescent="0.25">
      <c r="B594">
        <v>1007821</v>
      </c>
      <c r="C594">
        <v>4</v>
      </c>
      <c r="D594" t="s">
        <v>6063</v>
      </c>
      <c r="I594" t="s">
        <v>10971</v>
      </c>
      <c r="J594" t="s">
        <v>10971</v>
      </c>
      <c r="K594" t="s">
        <v>10971</v>
      </c>
    </row>
    <row r="595" spans="2:11" x14ac:dyDescent="0.25">
      <c r="B595">
        <v>4099492</v>
      </c>
      <c r="C595">
        <v>4</v>
      </c>
      <c r="D595" t="s">
        <v>6582</v>
      </c>
      <c r="I595" t="s">
        <v>10971</v>
      </c>
      <c r="J595" t="s">
        <v>10971</v>
      </c>
      <c r="K595" t="s">
        <v>10971</v>
      </c>
    </row>
    <row r="596" spans="2:11" x14ac:dyDescent="0.25">
      <c r="B596">
        <v>1006267</v>
      </c>
      <c r="C596">
        <v>4</v>
      </c>
      <c r="D596" t="s">
        <v>6547</v>
      </c>
      <c r="I596" t="s">
        <v>10971</v>
      </c>
      <c r="J596" t="s">
        <v>10971</v>
      </c>
      <c r="K596" t="s">
        <v>10971</v>
      </c>
    </row>
    <row r="597" spans="2:11" x14ac:dyDescent="0.25">
      <c r="B597">
        <v>1011504</v>
      </c>
      <c r="C597">
        <v>4</v>
      </c>
      <c r="D597" t="s">
        <v>6561</v>
      </c>
      <c r="I597" t="s">
        <v>10971</v>
      </c>
      <c r="J597" t="s">
        <v>10971</v>
      </c>
      <c r="K597" t="s">
        <v>10971</v>
      </c>
    </row>
    <row r="598" spans="2:11" x14ac:dyDescent="0.25">
      <c r="B598">
        <v>1013367</v>
      </c>
      <c r="C598">
        <v>4</v>
      </c>
      <c r="D598" t="s">
        <v>6572</v>
      </c>
      <c r="I598" t="s">
        <v>10971</v>
      </c>
      <c r="J598" t="s">
        <v>10971</v>
      </c>
      <c r="K598" t="s">
        <v>10971</v>
      </c>
    </row>
    <row r="599" spans="2:11" x14ac:dyDescent="0.25">
      <c r="B599">
        <v>1013347</v>
      </c>
      <c r="C599">
        <v>4</v>
      </c>
      <c r="D599" t="s">
        <v>8316</v>
      </c>
      <c r="I599" t="s">
        <v>10971</v>
      </c>
      <c r="J599" t="s">
        <v>10971</v>
      </c>
      <c r="K599" t="s">
        <v>10971</v>
      </c>
    </row>
    <row r="600" spans="2:11" x14ac:dyDescent="0.25">
      <c r="B600">
        <v>1012220</v>
      </c>
      <c r="C600">
        <v>4</v>
      </c>
      <c r="D600" t="s">
        <v>6577</v>
      </c>
      <c r="I600" t="s">
        <v>10971</v>
      </c>
      <c r="J600" t="s">
        <v>10971</v>
      </c>
      <c r="K600" t="s">
        <v>10971</v>
      </c>
    </row>
    <row r="601" spans="2:11" x14ac:dyDescent="0.25">
      <c r="B601">
        <v>4207886</v>
      </c>
      <c r="C601">
        <v>4</v>
      </c>
      <c r="D601" t="s">
        <v>6550</v>
      </c>
      <c r="I601" t="s">
        <v>10971</v>
      </c>
      <c r="J601" t="s">
        <v>10971</v>
      </c>
      <c r="K601" t="s">
        <v>10971</v>
      </c>
    </row>
    <row r="602" spans="2:11" x14ac:dyDescent="0.25">
      <c r="B602">
        <v>1009395</v>
      </c>
      <c r="C602">
        <v>4</v>
      </c>
      <c r="D602" t="s">
        <v>9251</v>
      </c>
      <c r="I602" t="s">
        <v>10971</v>
      </c>
      <c r="J602" t="s">
        <v>10971</v>
      </c>
      <c r="K602" t="s">
        <v>10971</v>
      </c>
    </row>
    <row r="603" spans="2:11" x14ac:dyDescent="0.25">
      <c r="B603">
        <v>1010927</v>
      </c>
      <c r="C603">
        <v>4</v>
      </c>
      <c r="D603" t="s">
        <v>6560</v>
      </c>
      <c r="I603" t="s">
        <v>10971</v>
      </c>
      <c r="J603" t="s">
        <v>10971</v>
      </c>
      <c r="K603" t="s">
        <v>10971</v>
      </c>
    </row>
    <row r="604" spans="2:11" x14ac:dyDescent="0.25">
      <c r="B604">
        <v>1010182</v>
      </c>
      <c r="C604">
        <v>4</v>
      </c>
      <c r="D604" t="s">
        <v>6557</v>
      </c>
      <c r="I604" t="s">
        <v>10971</v>
      </c>
      <c r="J604" t="s">
        <v>10971</v>
      </c>
      <c r="K604" t="s">
        <v>10971</v>
      </c>
    </row>
    <row r="605" spans="2:11" x14ac:dyDescent="0.25">
      <c r="B605">
        <v>1010587</v>
      </c>
      <c r="C605">
        <v>4</v>
      </c>
      <c r="D605" t="s">
        <v>5887</v>
      </c>
      <c r="I605" t="s">
        <v>10971</v>
      </c>
      <c r="J605" t="s">
        <v>10971</v>
      </c>
      <c r="K605" t="s">
        <v>10971</v>
      </c>
    </row>
    <row r="606" spans="2:11" x14ac:dyDescent="0.25">
      <c r="B606">
        <v>1010269</v>
      </c>
      <c r="C606">
        <v>4</v>
      </c>
      <c r="D606" t="s">
        <v>6030</v>
      </c>
      <c r="I606" t="s">
        <v>10971</v>
      </c>
      <c r="J606" t="s">
        <v>10971</v>
      </c>
      <c r="K606" t="s">
        <v>10971</v>
      </c>
    </row>
    <row r="607" spans="2:11" x14ac:dyDescent="0.25">
      <c r="B607">
        <v>4185730</v>
      </c>
      <c r="C607">
        <v>4</v>
      </c>
      <c r="D607" t="s">
        <v>6585</v>
      </c>
      <c r="I607" t="s">
        <v>10971</v>
      </c>
      <c r="J607" t="s">
        <v>10971</v>
      </c>
      <c r="K607" t="s">
        <v>10971</v>
      </c>
    </row>
    <row r="608" spans="2:11" x14ac:dyDescent="0.25">
      <c r="B608">
        <v>1012146</v>
      </c>
      <c r="C608">
        <v>4</v>
      </c>
      <c r="D608" t="s">
        <v>7525</v>
      </c>
      <c r="I608" t="s">
        <v>10971</v>
      </c>
      <c r="J608" t="s">
        <v>10971</v>
      </c>
      <c r="K608" t="s">
        <v>10971</v>
      </c>
    </row>
    <row r="609" spans="2:11" x14ac:dyDescent="0.25">
      <c r="B609">
        <v>1012473</v>
      </c>
      <c r="C609">
        <v>4</v>
      </c>
      <c r="D609" t="s">
        <v>6576</v>
      </c>
      <c r="I609" t="s">
        <v>10971</v>
      </c>
      <c r="J609" t="s">
        <v>10971</v>
      </c>
      <c r="K609" t="s">
        <v>10971</v>
      </c>
    </row>
    <row r="610" spans="2:11" x14ac:dyDescent="0.25">
      <c r="B610">
        <v>1012041</v>
      </c>
      <c r="C610">
        <v>4</v>
      </c>
      <c r="D610" t="s">
        <v>6062</v>
      </c>
      <c r="I610" t="s">
        <v>10971</v>
      </c>
      <c r="J610" t="s">
        <v>10971</v>
      </c>
      <c r="K610" t="s">
        <v>10971</v>
      </c>
    </row>
    <row r="611" spans="2:11" x14ac:dyDescent="0.25">
      <c r="B611">
        <v>4092614</v>
      </c>
      <c r="C611">
        <v>4</v>
      </c>
      <c r="D611" t="s">
        <v>6125</v>
      </c>
      <c r="I611" t="s">
        <v>10971</v>
      </c>
      <c r="J611" t="s">
        <v>10971</v>
      </c>
      <c r="K611" t="s">
        <v>10971</v>
      </c>
    </row>
    <row r="612" spans="2:11" x14ac:dyDescent="0.25">
      <c r="B612">
        <v>1015018</v>
      </c>
      <c r="C612">
        <v>4</v>
      </c>
      <c r="D612" t="s">
        <v>6564</v>
      </c>
      <c r="I612" t="s">
        <v>10971</v>
      </c>
      <c r="J612" t="s">
        <v>10971</v>
      </c>
      <c r="K612" t="s">
        <v>10971</v>
      </c>
    </row>
    <row r="613" spans="2:11" x14ac:dyDescent="0.25">
      <c r="B613">
        <v>1016403</v>
      </c>
      <c r="C613">
        <v>4</v>
      </c>
      <c r="D613" t="s">
        <v>6580</v>
      </c>
      <c r="I613" t="s">
        <v>10971</v>
      </c>
      <c r="J613" t="s">
        <v>10971</v>
      </c>
      <c r="K613" t="s">
        <v>10971</v>
      </c>
    </row>
    <row r="614" spans="2:11" x14ac:dyDescent="0.25">
      <c r="B614">
        <v>1011646</v>
      </c>
      <c r="C614">
        <v>4</v>
      </c>
      <c r="D614" t="s">
        <v>5971</v>
      </c>
      <c r="I614" t="s">
        <v>10971</v>
      </c>
      <c r="J614" t="s">
        <v>10971</v>
      </c>
      <c r="K614" t="s">
        <v>10971</v>
      </c>
    </row>
    <row r="615" spans="2:11" x14ac:dyDescent="0.25">
      <c r="B615">
        <v>1008960</v>
      </c>
      <c r="C615">
        <v>4</v>
      </c>
      <c r="D615" t="s">
        <v>7134</v>
      </c>
      <c r="I615" t="s">
        <v>10971</v>
      </c>
      <c r="J615" t="s">
        <v>10971</v>
      </c>
      <c r="K615" t="s">
        <v>10971</v>
      </c>
    </row>
    <row r="616" spans="2:11" x14ac:dyDescent="0.25">
      <c r="B616">
        <v>1013493</v>
      </c>
      <c r="C616">
        <v>4</v>
      </c>
      <c r="D616" t="s">
        <v>6573</v>
      </c>
      <c r="I616" t="s">
        <v>10971</v>
      </c>
      <c r="J616" t="s">
        <v>10971</v>
      </c>
      <c r="K616" t="s">
        <v>10971</v>
      </c>
    </row>
    <row r="617" spans="2:11" x14ac:dyDescent="0.25">
      <c r="B617">
        <v>4101830</v>
      </c>
      <c r="C617">
        <v>4</v>
      </c>
      <c r="D617" t="s">
        <v>6584</v>
      </c>
      <c r="I617" t="s">
        <v>10971</v>
      </c>
      <c r="J617" t="s">
        <v>10971</v>
      </c>
      <c r="K617" t="s">
        <v>10971</v>
      </c>
    </row>
    <row r="618" spans="2:11" x14ac:dyDescent="0.25">
      <c r="B618">
        <v>4049305</v>
      </c>
      <c r="C618">
        <v>4</v>
      </c>
      <c r="D618" t="s">
        <v>10396</v>
      </c>
      <c r="I618" t="s">
        <v>10971</v>
      </c>
      <c r="J618" t="s">
        <v>10971</v>
      </c>
      <c r="K618" t="s">
        <v>10971</v>
      </c>
    </row>
    <row r="619" spans="2:11" x14ac:dyDescent="0.25">
      <c r="B619">
        <v>1015755</v>
      </c>
      <c r="C619">
        <v>4</v>
      </c>
      <c r="D619" t="s">
        <v>6589</v>
      </c>
      <c r="I619" t="s">
        <v>10971</v>
      </c>
      <c r="J619" t="s">
        <v>10971</v>
      </c>
      <c r="K619" t="s">
        <v>10971</v>
      </c>
    </row>
    <row r="620" spans="2:11" x14ac:dyDescent="0.25">
      <c r="B620">
        <v>1015943</v>
      </c>
      <c r="C620">
        <v>4</v>
      </c>
      <c r="D620" t="s">
        <v>6093</v>
      </c>
      <c r="I620" t="s">
        <v>10971</v>
      </c>
      <c r="J620" t="s">
        <v>10971</v>
      </c>
      <c r="K620" t="s">
        <v>10971</v>
      </c>
    </row>
    <row r="621" spans="2:11" x14ac:dyDescent="0.25">
      <c r="B621">
        <v>1005198</v>
      </c>
      <c r="C621">
        <v>4</v>
      </c>
      <c r="D621" t="s">
        <v>6596</v>
      </c>
      <c r="I621" t="s">
        <v>10971</v>
      </c>
      <c r="J621" t="s">
        <v>10971</v>
      </c>
      <c r="K621" t="s">
        <v>10971</v>
      </c>
    </row>
    <row r="622" spans="2:11" x14ac:dyDescent="0.25">
      <c r="B622">
        <v>1005017</v>
      </c>
      <c r="C622">
        <v>4</v>
      </c>
      <c r="D622" t="s">
        <v>5956</v>
      </c>
      <c r="I622" t="s">
        <v>10971</v>
      </c>
      <c r="J622" t="s">
        <v>10971</v>
      </c>
      <c r="K622" t="s">
        <v>10971</v>
      </c>
    </row>
    <row r="623" spans="2:11" x14ac:dyDescent="0.25">
      <c r="B623">
        <v>1004517</v>
      </c>
      <c r="C623">
        <v>4</v>
      </c>
      <c r="D623" t="s">
        <v>5952</v>
      </c>
      <c r="I623" t="s">
        <v>10971</v>
      </c>
      <c r="J623" t="s">
        <v>10971</v>
      </c>
      <c r="K623" t="s">
        <v>10971</v>
      </c>
    </row>
    <row r="624" spans="2:11" x14ac:dyDescent="0.25">
      <c r="B624">
        <v>1015243</v>
      </c>
      <c r="C624">
        <v>4</v>
      </c>
      <c r="D624" t="s">
        <v>5923</v>
      </c>
      <c r="I624" t="s">
        <v>10971</v>
      </c>
      <c r="J624" t="s">
        <v>10971</v>
      </c>
      <c r="K624" t="s">
        <v>10971</v>
      </c>
    </row>
    <row r="625" spans="2:11" x14ac:dyDescent="0.25">
      <c r="B625">
        <v>1012343</v>
      </c>
      <c r="C625">
        <v>4</v>
      </c>
      <c r="D625" t="s">
        <v>6606</v>
      </c>
      <c r="I625" t="s">
        <v>10971</v>
      </c>
      <c r="J625" t="s">
        <v>10971</v>
      </c>
      <c r="K625" t="s">
        <v>10971</v>
      </c>
    </row>
    <row r="626" spans="2:11" x14ac:dyDescent="0.25">
      <c r="B626">
        <v>1011421</v>
      </c>
      <c r="C626">
        <v>4</v>
      </c>
      <c r="D626" t="s">
        <v>6602</v>
      </c>
      <c r="I626" t="s">
        <v>10971</v>
      </c>
      <c r="J626" t="s">
        <v>10971</v>
      </c>
      <c r="K626" t="s">
        <v>10971</v>
      </c>
    </row>
    <row r="627" spans="2:11" x14ac:dyDescent="0.25">
      <c r="B627">
        <v>1001779</v>
      </c>
      <c r="C627">
        <v>4</v>
      </c>
      <c r="D627" t="s">
        <v>6605</v>
      </c>
      <c r="I627" t="s">
        <v>10971</v>
      </c>
      <c r="J627" t="s">
        <v>10971</v>
      </c>
      <c r="K627" t="s">
        <v>10971</v>
      </c>
    </row>
    <row r="628" spans="2:11" x14ac:dyDescent="0.25">
      <c r="B628">
        <v>1011532</v>
      </c>
      <c r="C628">
        <v>4</v>
      </c>
      <c r="D628" t="s">
        <v>6603</v>
      </c>
      <c r="I628" t="s">
        <v>10971</v>
      </c>
      <c r="J628" t="s">
        <v>10971</v>
      </c>
      <c r="K628" t="s">
        <v>10971</v>
      </c>
    </row>
    <row r="629" spans="2:11" x14ac:dyDescent="0.25">
      <c r="B629">
        <v>4122615</v>
      </c>
      <c r="C629">
        <v>4</v>
      </c>
      <c r="D629" t="s">
        <v>6096</v>
      </c>
      <c r="I629" t="s">
        <v>10971</v>
      </c>
      <c r="J629" t="s">
        <v>10971</v>
      </c>
      <c r="K629" t="s">
        <v>10971</v>
      </c>
    </row>
    <row r="630" spans="2:11" x14ac:dyDescent="0.25">
      <c r="B630">
        <v>4056856</v>
      </c>
      <c r="C630">
        <v>4</v>
      </c>
      <c r="D630" t="s">
        <v>9158</v>
      </c>
      <c r="I630" t="s">
        <v>10971</v>
      </c>
      <c r="J630" t="s">
        <v>10971</v>
      </c>
      <c r="K630" t="s">
        <v>10971</v>
      </c>
    </row>
    <row r="631" spans="2:11" x14ac:dyDescent="0.25">
      <c r="B631">
        <v>4054580</v>
      </c>
      <c r="C631">
        <v>4</v>
      </c>
      <c r="D631" t="s">
        <v>6608</v>
      </c>
      <c r="I631" t="s">
        <v>10971</v>
      </c>
      <c r="J631" t="s">
        <v>10971</v>
      </c>
      <c r="K631" t="s">
        <v>10971</v>
      </c>
    </row>
    <row r="632" spans="2:11" x14ac:dyDescent="0.25">
      <c r="B632">
        <v>1011208</v>
      </c>
      <c r="C632">
        <v>4</v>
      </c>
      <c r="D632" t="s">
        <v>6612</v>
      </c>
      <c r="I632" t="s">
        <v>10971</v>
      </c>
      <c r="J632" t="s">
        <v>10971</v>
      </c>
      <c r="K632" t="s">
        <v>10971</v>
      </c>
    </row>
    <row r="633" spans="2:11" x14ac:dyDescent="0.25">
      <c r="B633">
        <v>100401</v>
      </c>
      <c r="C633">
        <v>4</v>
      </c>
      <c r="D633" t="s">
        <v>5861</v>
      </c>
      <c r="I633">
        <v>100401</v>
      </c>
      <c r="J633">
        <v>4</v>
      </c>
      <c r="K633" t="s">
        <v>5861</v>
      </c>
    </row>
    <row r="634" spans="2:11" x14ac:dyDescent="0.25">
      <c r="B634">
        <v>1014037</v>
      </c>
      <c r="C634">
        <v>4</v>
      </c>
      <c r="D634" t="s">
        <v>6616</v>
      </c>
      <c r="I634" t="s">
        <v>10971</v>
      </c>
      <c r="J634" t="s">
        <v>10971</v>
      </c>
      <c r="K634" t="s">
        <v>10971</v>
      </c>
    </row>
    <row r="635" spans="2:11" x14ac:dyDescent="0.25">
      <c r="B635">
        <v>1012427</v>
      </c>
      <c r="C635">
        <v>4</v>
      </c>
      <c r="D635" t="s">
        <v>6020</v>
      </c>
      <c r="I635" t="s">
        <v>10971</v>
      </c>
      <c r="J635" t="s">
        <v>10971</v>
      </c>
      <c r="K635" t="s">
        <v>10971</v>
      </c>
    </row>
    <row r="636" spans="2:11" x14ac:dyDescent="0.25">
      <c r="B636">
        <v>1015904</v>
      </c>
      <c r="C636">
        <v>4</v>
      </c>
      <c r="D636" t="s">
        <v>9284</v>
      </c>
      <c r="I636" t="s">
        <v>10971</v>
      </c>
      <c r="J636" t="s">
        <v>10971</v>
      </c>
      <c r="K636" t="s">
        <v>10971</v>
      </c>
    </row>
    <row r="637" spans="2:11" x14ac:dyDescent="0.25">
      <c r="B637">
        <v>1014001</v>
      </c>
      <c r="C637">
        <v>4</v>
      </c>
      <c r="D637" t="s">
        <v>6617</v>
      </c>
      <c r="I637" t="s">
        <v>10971</v>
      </c>
      <c r="J637" t="s">
        <v>10971</v>
      </c>
      <c r="K637" t="s">
        <v>10971</v>
      </c>
    </row>
    <row r="638" spans="2:11" x14ac:dyDescent="0.25">
      <c r="B638">
        <v>1014848</v>
      </c>
      <c r="C638">
        <v>4</v>
      </c>
      <c r="D638" t="s">
        <v>5970</v>
      </c>
      <c r="I638" t="s">
        <v>10971</v>
      </c>
      <c r="J638" t="s">
        <v>10971</v>
      </c>
      <c r="K638" t="s">
        <v>10971</v>
      </c>
    </row>
    <row r="639" spans="2:11" x14ac:dyDescent="0.25">
      <c r="B639">
        <v>1006955</v>
      </c>
      <c r="C639">
        <v>4</v>
      </c>
      <c r="D639" t="s">
        <v>6146</v>
      </c>
      <c r="I639" t="s">
        <v>10971</v>
      </c>
      <c r="J639" t="s">
        <v>10971</v>
      </c>
      <c r="K639" t="s">
        <v>10971</v>
      </c>
    </row>
    <row r="640" spans="2:11" x14ac:dyDescent="0.25">
      <c r="B640">
        <v>1023825</v>
      </c>
      <c r="C640">
        <v>4</v>
      </c>
      <c r="D640" t="s">
        <v>6121</v>
      </c>
      <c r="I640" t="s">
        <v>10971</v>
      </c>
      <c r="J640" t="s">
        <v>10971</v>
      </c>
      <c r="K640" t="s">
        <v>10971</v>
      </c>
    </row>
    <row r="641" spans="2:11" x14ac:dyDescent="0.25">
      <c r="B641">
        <v>1010703</v>
      </c>
      <c r="C641">
        <v>4</v>
      </c>
      <c r="D641" t="s">
        <v>6633</v>
      </c>
      <c r="I641" t="s">
        <v>10971</v>
      </c>
      <c r="J641" t="s">
        <v>10971</v>
      </c>
      <c r="K641" t="s">
        <v>10971</v>
      </c>
    </row>
    <row r="642" spans="2:11" x14ac:dyDescent="0.25">
      <c r="B642">
        <v>1005595</v>
      </c>
      <c r="C642">
        <v>4</v>
      </c>
      <c r="D642" t="s">
        <v>6630</v>
      </c>
      <c r="I642" t="s">
        <v>10971</v>
      </c>
      <c r="J642" t="s">
        <v>10971</v>
      </c>
      <c r="K642" t="s">
        <v>10971</v>
      </c>
    </row>
    <row r="643" spans="2:11" x14ac:dyDescent="0.25">
      <c r="B643">
        <v>1009422</v>
      </c>
      <c r="C643">
        <v>4</v>
      </c>
      <c r="D643" t="s">
        <v>6638</v>
      </c>
      <c r="I643" t="s">
        <v>10971</v>
      </c>
      <c r="J643" t="s">
        <v>10971</v>
      </c>
      <c r="K643" t="s">
        <v>10971</v>
      </c>
    </row>
    <row r="644" spans="2:11" x14ac:dyDescent="0.25">
      <c r="B644">
        <v>1010809</v>
      </c>
      <c r="C644">
        <v>4</v>
      </c>
      <c r="D644" t="s">
        <v>6023</v>
      </c>
      <c r="I644" t="s">
        <v>10971</v>
      </c>
      <c r="J644" t="s">
        <v>10971</v>
      </c>
      <c r="K644" t="s">
        <v>10971</v>
      </c>
    </row>
    <row r="645" spans="2:11" x14ac:dyDescent="0.25">
      <c r="B645">
        <v>1025176</v>
      </c>
      <c r="C645">
        <v>4</v>
      </c>
      <c r="D645" t="s">
        <v>6625</v>
      </c>
      <c r="I645" t="s">
        <v>10971</v>
      </c>
      <c r="J645" t="s">
        <v>10971</v>
      </c>
      <c r="K645" t="s">
        <v>10971</v>
      </c>
    </row>
    <row r="646" spans="2:11" x14ac:dyDescent="0.25">
      <c r="B646">
        <v>1015992</v>
      </c>
      <c r="C646">
        <v>4</v>
      </c>
      <c r="D646" t="s">
        <v>6626</v>
      </c>
      <c r="I646" t="s">
        <v>10971</v>
      </c>
      <c r="J646" t="s">
        <v>10971</v>
      </c>
      <c r="K646" t="s">
        <v>10971</v>
      </c>
    </row>
    <row r="647" spans="2:11" x14ac:dyDescent="0.25">
      <c r="B647">
        <v>1005967</v>
      </c>
      <c r="C647">
        <v>4</v>
      </c>
      <c r="D647" t="s">
        <v>10502</v>
      </c>
      <c r="I647" t="s">
        <v>10971</v>
      </c>
      <c r="J647" t="s">
        <v>10971</v>
      </c>
      <c r="K647" t="s">
        <v>10971</v>
      </c>
    </row>
    <row r="648" spans="2:11" x14ac:dyDescent="0.25">
      <c r="B648">
        <v>1010602</v>
      </c>
      <c r="C648">
        <v>4</v>
      </c>
      <c r="D648" t="s">
        <v>6631</v>
      </c>
      <c r="I648" t="s">
        <v>10971</v>
      </c>
      <c r="J648" t="s">
        <v>10971</v>
      </c>
      <c r="K648" t="s">
        <v>10971</v>
      </c>
    </row>
    <row r="649" spans="2:11" x14ac:dyDescent="0.25">
      <c r="B649">
        <v>1009700</v>
      </c>
      <c r="C649">
        <v>4</v>
      </c>
      <c r="D649" t="s">
        <v>6637</v>
      </c>
      <c r="I649" t="s">
        <v>10971</v>
      </c>
      <c r="J649" t="s">
        <v>10971</v>
      </c>
      <c r="K649" t="s">
        <v>10971</v>
      </c>
    </row>
    <row r="650" spans="2:11" x14ac:dyDescent="0.25">
      <c r="B650">
        <v>1004574</v>
      </c>
      <c r="C650">
        <v>4</v>
      </c>
      <c r="D650" t="s">
        <v>6222</v>
      </c>
      <c r="I650" t="s">
        <v>10971</v>
      </c>
      <c r="J650" t="s">
        <v>10971</v>
      </c>
      <c r="K650" t="s">
        <v>10971</v>
      </c>
    </row>
    <row r="651" spans="2:11" x14ac:dyDescent="0.25">
      <c r="B651">
        <v>1009028</v>
      </c>
      <c r="C651">
        <v>4</v>
      </c>
      <c r="D651" t="s">
        <v>5970</v>
      </c>
      <c r="I651" t="s">
        <v>10971</v>
      </c>
      <c r="J651" t="s">
        <v>10971</v>
      </c>
      <c r="K651" t="s">
        <v>10971</v>
      </c>
    </row>
    <row r="652" spans="2:11" x14ac:dyDescent="0.25">
      <c r="B652">
        <v>1006625</v>
      </c>
      <c r="C652">
        <v>4</v>
      </c>
      <c r="D652" t="s">
        <v>6628</v>
      </c>
      <c r="I652" t="s">
        <v>10971</v>
      </c>
      <c r="J652" t="s">
        <v>10971</v>
      </c>
      <c r="K652" t="s">
        <v>10971</v>
      </c>
    </row>
    <row r="653" spans="2:11" x14ac:dyDescent="0.25">
      <c r="B653">
        <v>1007500</v>
      </c>
      <c r="C653">
        <v>4</v>
      </c>
      <c r="D653" t="s">
        <v>6109</v>
      </c>
      <c r="I653" t="s">
        <v>10971</v>
      </c>
      <c r="J653" t="s">
        <v>10971</v>
      </c>
      <c r="K653" t="s">
        <v>10971</v>
      </c>
    </row>
    <row r="654" spans="2:11" x14ac:dyDescent="0.25">
      <c r="B654">
        <v>1010155</v>
      </c>
      <c r="C654">
        <v>4</v>
      </c>
      <c r="D654" t="s">
        <v>6632</v>
      </c>
      <c r="I654" t="s">
        <v>10971</v>
      </c>
      <c r="J654" t="s">
        <v>10971</v>
      </c>
      <c r="K654" t="s">
        <v>10971</v>
      </c>
    </row>
    <row r="655" spans="2:11" x14ac:dyDescent="0.25">
      <c r="B655">
        <v>1012190</v>
      </c>
      <c r="C655">
        <v>4</v>
      </c>
      <c r="D655" t="s">
        <v>6371</v>
      </c>
      <c r="I655" t="s">
        <v>10971</v>
      </c>
      <c r="J655" t="s">
        <v>10971</v>
      </c>
      <c r="K655" t="s">
        <v>10971</v>
      </c>
    </row>
    <row r="656" spans="2:11" x14ac:dyDescent="0.25">
      <c r="B656">
        <v>1014405</v>
      </c>
      <c r="C656">
        <v>4</v>
      </c>
      <c r="D656" t="s">
        <v>6621</v>
      </c>
      <c r="I656" t="s">
        <v>10971</v>
      </c>
      <c r="J656" t="s">
        <v>10971</v>
      </c>
      <c r="K656" t="s">
        <v>10971</v>
      </c>
    </row>
    <row r="657" spans="2:11" x14ac:dyDescent="0.25">
      <c r="B657">
        <v>1010075</v>
      </c>
      <c r="C657">
        <v>4</v>
      </c>
      <c r="D657" t="s">
        <v>5980</v>
      </c>
      <c r="I657" t="s">
        <v>10971</v>
      </c>
      <c r="J657" t="s">
        <v>10971</v>
      </c>
      <c r="K657" t="s">
        <v>10971</v>
      </c>
    </row>
    <row r="658" spans="2:11" x14ac:dyDescent="0.25">
      <c r="B658">
        <v>1005539</v>
      </c>
      <c r="C658">
        <v>4</v>
      </c>
      <c r="D658" t="s">
        <v>6639</v>
      </c>
      <c r="I658" t="s">
        <v>10971</v>
      </c>
      <c r="J658" t="s">
        <v>10971</v>
      </c>
      <c r="K658" t="s">
        <v>10971</v>
      </c>
    </row>
    <row r="659" spans="2:11" x14ac:dyDescent="0.25">
      <c r="B659">
        <v>1007351</v>
      </c>
      <c r="C659">
        <v>4</v>
      </c>
      <c r="D659" t="s">
        <v>8667</v>
      </c>
      <c r="I659" t="s">
        <v>10971</v>
      </c>
      <c r="J659" t="s">
        <v>10971</v>
      </c>
      <c r="K659" t="s">
        <v>10971</v>
      </c>
    </row>
    <row r="660" spans="2:11" x14ac:dyDescent="0.25">
      <c r="B660">
        <v>1007382</v>
      </c>
      <c r="C660">
        <v>4</v>
      </c>
      <c r="D660" t="s">
        <v>6055</v>
      </c>
      <c r="I660" t="s">
        <v>10971</v>
      </c>
      <c r="J660" t="s">
        <v>10971</v>
      </c>
      <c r="K660" t="s">
        <v>10971</v>
      </c>
    </row>
    <row r="661" spans="2:11" x14ac:dyDescent="0.25">
      <c r="B661">
        <v>111747158</v>
      </c>
      <c r="C661">
        <v>4</v>
      </c>
      <c r="D661" t="s">
        <v>6644</v>
      </c>
      <c r="I661" t="s">
        <v>10971</v>
      </c>
      <c r="J661" t="s">
        <v>10971</v>
      </c>
      <c r="K661" t="s">
        <v>10971</v>
      </c>
    </row>
    <row r="662" spans="2:11" x14ac:dyDescent="0.25">
      <c r="B662">
        <v>1004066</v>
      </c>
      <c r="C662">
        <v>4</v>
      </c>
      <c r="D662" t="s">
        <v>5892</v>
      </c>
      <c r="I662" t="s">
        <v>10971</v>
      </c>
      <c r="J662" t="s">
        <v>10971</v>
      </c>
      <c r="K662" t="s">
        <v>10971</v>
      </c>
    </row>
    <row r="663" spans="2:11" x14ac:dyDescent="0.25">
      <c r="B663">
        <v>1000792</v>
      </c>
      <c r="C663">
        <v>4</v>
      </c>
      <c r="D663" t="s">
        <v>10503</v>
      </c>
      <c r="I663" t="s">
        <v>10971</v>
      </c>
      <c r="J663" t="s">
        <v>10971</v>
      </c>
      <c r="K663" t="s">
        <v>10971</v>
      </c>
    </row>
    <row r="664" spans="2:11" x14ac:dyDescent="0.25">
      <c r="B664">
        <v>1002488</v>
      </c>
      <c r="C664">
        <v>4</v>
      </c>
      <c r="D664" t="s">
        <v>6640</v>
      </c>
      <c r="I664" t="s">
        <v>10971</v>
      </c>
      <c r="J664" t="s">
        <v>10971</v>
      </c>
      <c r="K664" t="s">
        <v>10971</v>
      </c>
    </row>
    <row r="665" spans="2:11" x14ac:dyDescent="0.25">
      <c r="B665">
        <v>106576985</v>
      </c>
      <c r="C665">
        <v>4</v>
      </c>
      <c r="D665" t="s">
        <v>5914</v>
      </c>
      <c r="I665" t="s">
        <v>10971</v>
      </c>
      <c r="J665" t="s">
        <v>10971</v>
      </c>
      <c r="K665" t="s">
        <v>10971</v>
      </c>
    </row>
    <row r="666" spans="2:11" x14ac:dyDescent="0.25">
      <c r="B666">
        <v>1991055</v>
      </c>
      <c r="C666">
        <v>4</v>
      </c>
      <c r="D666" t="s">
        <v>6088</v>
      </c>
      <c r="I666" t="s">
        <v>10971</v>
      </c>
      <c r="J666" t="s">
        <v>10971</v>
      </c>
      <c r="K666" t="s">
        <v>10971</v>
      </c>
    </row>
    <row r="667" spans="2:11" x14ac:dyDescent="0.25">
      <c r="B667">
        <v>1023438</v>
      </c>
      <c r="C667">
        <v>4</v>
      </c>
      <c r="D667" t="s">
        <v>6139</v>
      </c>
      <c r="I667" t="s">
        <v>10971</v>
      </c>
      <c r="J667" t="s">
        <v>10971</v>
      </c>
      <c r="K667" t="s">
        <v>10971</v>
      </c>
    </row>
    <row r="668" spans="2:11" x14ac:dyDescent="0.25">
      <c r="B668">
        <v>1006664</v>
      </c>
      <c r="C668">
        <v>4</v>
      </c>
      <c r="D668" t="s">
        <v>6651</v>
      </c>
      <c r="I668" t="s">
        <v>10971</v>
      </c>
      <c r="J668" t="s">
        <v>10971</v>
      </c>
      <c r="K668" t="s">
        <v>10971</v>
      </c>
    </row>
    <row r="669" spans="2:11" x14ac:dyDescent="0.25">
      <c r="B669">
        <v>1000506</v>
      </c>
      <c r="C669">
        <v>4</v>
      </c>
      <c r="D669" t="s">
        <v>6597</v>
      </c>
      <c r="I669" t="s">
        <v>10971</v>
      </c>
      <c r="J669" t="s">
        <v>10971</v>
      </c>
      <c r="K669" t="s">
        <v>10971</v>
      </c>
    </row>
    <row r="670" spans="2:11" x14ac:dyDescent="0.25">
      <c r="B670">
        <v>1016521</v>
      </c>
      <c r="C670">
        <v>4</v>
      </c>
      <c r="D670" t="s">
        <v>6649</v>
      </c>
      <c r="I670" t="s">
        <v>10971</v>
      </c>
      <c r="J670" t="s">
        <v>10971</v>
      </c>
      <c r="K670" t="s">
        <v>10971</v>
      </c>
    </row>
    <row r="671" spans="2:11" x14ac:dyDescent="0.25">
      <c r="B671">
        <v>1013503</v>
      </c>
      <c r="C671">
        <v>4</v>
      </c>
      <c r="D671" t="s">
        <v>5818</v>
      </c>
      <c r="I671" t="s">
        <v>10971</v>
      </c>
      <c r="J671" t="s">
        <v>10971</v>
      </c>
      <c r="K671" t="s">
        <v>10971</v>
      </c>
    </row>
    <row r="672" spans="2:11" x14ac:dyDescent="0.25">
      <c r="B672">
        <v>4154793</v>
      </c>
      <c r="C672">
        <v>4</v>
      </c>
      <c r="D672" t="s">
        <v>10329</v>
      </c>
      <c r="I672" t="s">
        <v>10971</v>
      </c>
      <c r="J672" t="s">
        <v>10971</v>
      </c>
      <c r="K672" t="s">
        <v>10971</v>
      </c>
    </row>
    <row r="673" spans="2:11" x14ac:dyDescent="0.25">
      <c r="B673">
        <v>4163252</v>
      </c>
      <c r="C673">
        <v>4</v>
      </c>
      <c r="D673" t="s">
        <v>6654</v>
      </c>
      <c r="I673" t="s">
        <v>10971</v>
      </c>
      <c r="J673" t="s">
        <v>10971</v>
      </c>
      <c r="K673" t="s">
        <v>10971</v>
      </c>
    </row>
    <row r="674" spans="2:11" x14ac:dyDescent="0.25">
      <c r="B674">
        <v>1023005</v>
      </c>
      <c r="C674">
        <v>4</v>
      </c>
      <c r="D674" t="s">
        <v>6111</v>
      </c>
      <c r="I674" t="s">
        <v>10971</v>
      </c>
      <c r="J674" t="s">
        <v>10971</v>
      </c>
      <c r="K674" t="s">
        <v>10971</v>
      </c>
    </row>
    <row r="675" spans="2:11" x14ac:dyDescent="0.25">
      <c r="B675">
        <v>8892763</v>
      </c>
      <c r="C675">
        <v>4</v>
      </c>
      <c r="D675" t="s">
        <v>9230</v>
      </c>
      <c r="I675" t="s">
        <v>10971</v>
      </c>
      <c r="J675" t="s">
        <v>10971</v>
      </c>
      <c r="K675" t="s">
        <v>10971</v>
      </c>
    </row>
    <row r="676" spans="2:11" x14ac:dyDescent="0.25">
      <c r="B676">
        <v>1010629</v>
      </c>
      <c r="C676">
        <v>4</v>
      </c>
      <c r="D676" t="s">
        <v>6036</v>
      </c>
      <c r="I676" t="s">
        <v>10971</v>
      </c>
      <c r="J676" t="s">
        <v>10971</v>
      </c>
      <c r="K676" t="s">
        <v>10971</v>
      </c>
    </row>
    <row r="677" spans="2:11" x14ac:dyDescent="0.25">
      <c r="B677">
        <v>1006247</v>
      </c>
      <c r="C677">
        <v>4</v>
      </c>
      <c r="D677" t="s">
        <v>6085</v>
      </c>
      <c r="I677" t="s">
        <v>10971</v>
      </c>
      <c r="J677" t="s">
        <v>10971</v>
      </c>
      <c r="K677" t="s">
        <v>10971</v>
      </c>
    </row>
    <row r="678" spans="2:11" x14ac:dyDescent="0.25">
      <c r="B678">
        <v>1012892</v>
      </c>
      <c r="C678">
        <v>4</v>
      </c>
      <c r="D678" t="s">
        <v>6664</v>
      </c>
      <c r="I678" t="s">
        <v>10971</v>
      </c>
      <c r="J678" t="s">
        <v>10971</v>
      </c>
      <c r="K678" t="s">
        <v>10971</v>
      </c>
    </row>
    <row r="679" spans="2:11" x14ac:dyDescent="0.25">
      <c r="B679">
        <v>1007224</v>
      </c>
      <c r="C679">
        <v>4</v>
      </c>
      <c r="D679" t="s">
        <v>5920</v>
      </c>
      <c r="I679" t="s">
        <v>10971</v>
      </c>
      <c r="J679" t="s">
        <v>10971</v>
      </c>
      <c r="K679" t="s">
        <v>10971</v>
      </c>
    </row>
    <row r="680" spans="2:11" x14ac:dyDescent="0.25">
      <c r="B680">
        <v>1007101</v>
      </c>
      <c r="C680">
        <v>4</v>
      </c>
      <c r="D680" t="s">
        <v>6029</v>
      </c>
      <c r="I680" t="s">
        <v>10971</v>
      </c>
      <c r="J680" t="s">
        <v>10971</v>
      </c>
      <c r="K680" t="s">
        <v>10971</v>
      </c>
    </row>
    <row r="681" spans="2:11" x14ac:dyDescent="0.25">
      <c r="B681">
        <v>4158710</v>
      </c>
      <c r="C681">
        <v>4</v>
      </c>
      <c r="D681" t="s">
        <v>6655</v>
      </c>
      <c r="I681" t="s">
        <v>10971</v>
      </c>
      <c r="J681" t="s">
        <v>10971</v>
      </c>
      <c r="K681" t="s">
        <v>10971</v>
      </c>
    </row>
    <row r="682" spans="2:11" x14ac:dyDescent="0.25">
      <c r="B682">
        <v>4102088</v>
      </c>
      <c r="C682">
        <v>4</v>
      </c>
      <c r="D682" t="s">
        <v>6661</v>
      </c>
      <c r="I682" t="s">
        <v>10971</v>
      </c>
      <c r="J682" t="s">
        <v>10971</v>
      </c>
      <c r="K682" t="s">
        <v>10971</v>
      </c>
    </row>
    <row r="683" spans="2:11" x14ac:dyDescent="0.25">
      <c r="B683">
        <v>4092375</v>
      </c>
      <c r="C683">
        <v>4</v>
      </c>
      <c r="D683" t="s">
        <v>6660</v>
      </c>
      <c r="I683" t="s">
        <v>10971</v>
      </c>
      <c r="J683" t="s">
        <v>10971</v>
      </c>
      <c r="K683" t="s">
        <v>10971</v>
      </c>
    </row>
    <row r="684" spans="2:11" x14ac:dyDescent="0.25">
      <c r="B684">
        <v>1011886</v>
      </c>
      <c r="C684">
        <v>4</v>
      </c>
      <c r="D684" t="s">
        <v>5889</v>
      </c>
      <c r="I684" t="s">
        <v>10971</v>
      </c>
      <c r="J684" t="s">
        <v>10971</v>
      </c>
      <c r="K684" t="s">
        <v>10971</v>
      </c>
    </row>
    <row r="685" spans="2:11" x14ac:dyDescent="0.25">
      <c r="B685">
        <v>4086885</v>
      </c>
      <c r="C685">
        <v>4</v>
      </c>
      <c r="D685" t="s">
        <v>6665</v>
      </c>
      <c r="I685" t="s">
        <v>10971</v>
      </c>
      <c r="J685" t="s">
        <v>10971</v>
      </c>
      <c r="K685" t="s">
        <v>10971</v>
      </c>
    </row>
    <row r="686" spans="2:11" x14ac:dyDescent="0.25">
      <c r="B686">
        <v>1008056</v>
      </c>
      <c r="C686">
        <v>4</v>
      </c>
      <c r="D686" t="s">
        <v>6051</v>
      </c>
      <c r="I686" t="s">
        <v>10971</v>
      </c>
      <c r="J686" t="s">
        <v>10971</v>
      </c>
      <c r="K686" t="s">
        <v>10971</v>
      </c>
    </row>
    <row r="687" spans="2:11" x14ac:dyDescent="0.25">
      <c r="B687">
        <v>1014508</v>
      </c>
      <c r="C687">
        <v>4</v>
      </c>
      <c r="D687" t="s">
        <v>6663</v>
      </c>
      <c r="I687" t="s">
        <v>10971</v>
      </c>
      <c r="J687" t="s">
        <v>10971</v>
      </c>
      <c r="K687" t="s">
        <v>10971</v>
      </c>
    </row>
    <row r="688" spans="2:11" x14ac:dyDescent="0.25">
      <c r="B688">
        <v>1007009</v>
      </c>
      <c r="C688">
        <v>4</v>
      </c>
      <c r="D688" t="s">
        <v>10613</v>
      </c>
      <c r="I688" t="s">
        <v>10971</v>
      </c>
      <c r="J688" t="s">
        <v>10971</v>
      </c>
      <c r="K688" t="s">
        <v>10971</v>
      </c>
    </row>
    <row r="689" spans="2:11" x14ac:dyDescent="0.25">
      <c r="B689">
        <v>1016497</v>
      </c>
      <c r="C689">
        <v>4</v>
      </c>
      <c r="D689" t="s">
        <v>6035</v>
      </c>
      <c r="I689" t="s">
        <v>10971</v>
      </c>
      <c r="J689" t="s">
        <v>10971</v>
      </c>
      <c r="K689" t="s">
        <v>10971</v>
      </c>
    </row>
    <row r="690" spans="2:11" x14ac:dyDescent="0.25">
      <c r="B690">
        <v>1004458</v>
      </c>
      <c r="C690">
        <v>4</v>
      </c>
      <c r="D690" t="s">
        <v>6090</v>
      </c>
      <c r="I690" t="s">
        <v>10971</v>
      </c>
      <c r="J690" t="s">
        <v>10971</v>
      </c>
      <c r="K690" t="s">
        <v>10971</v>
      </c>
    </row>
    <row r="691" spans="2:11" x14ac:dyDescent="0.25">
      <c r="B691">
        <v>4137174</v>
      </c>
      <c r="C691">
        <v>4</v>
      </c>
      <c r="D691" t="s">
        <v>5891</v>
      </c>
      <c r="I691" t="s">
        <v>10971</v>
      </c>
      <c r="J691" t="s">
        <v>10971</v>
      </c>
      <c r="K691" t="s">
        <v>10971</v>
      </c>
    </row>
    <row r="692" spans="2:11" x14ac:dyDescent="0.25">
      <c r="B692">
        <v>1014917</v>
      </c>
      <c r="C692">
        <v>4</v>
      </c>
      <c r="D692" t="s">
        <v>5948</v>
      </c>
      <c r="I692" t="s">
        <v>10971</v>
      </c>
      <c r="J692" t="s">
        <v>10971</v>
      </c>
      <c r="K692" t="s">
        <v>10971</v>
      </c>
    </row>
    <row r="693" spans="2:11" x14ac:dyDescent="0.25">
      <c r="B693">
        <v>1011512</v>
      </c>
      <c r="C693">
        <v>4</v>
      </c>
      <c r="D693" t="s">
        <v>6122</v>
      </c>
      <c r="I693" t="s">
        <v>10971</v>
      </c>
      <c r="J693" t="s">
        <v>10971</v>
      </c>
      <c r="K693" t="s">
        <v>10971</v>
      </c>
    </row>
    <row r="694" spans="2:11" x14ac:dyDescent="0.25">
      <c r="B694">
        <v>4136467</v>
      </c>
      <c r="C694">
        <v>4</v>
      </c>
      <c r="D694" t="s">
        <v>6701</v>
      </c>
      <c r="I694" t="s">
        <v>10971</v>
      </c>
      <c r="J694" t="s">
        <v>10971</v>
      </c>
      <c r="K694" t="s">
        <v>10971</v>
      </c>
    </row>
    <row r="695" spans="2:11" x14ac:dyDescent="0.25">
      <c r="B695">
        <v>1011524</v>
      </c>
      <c r="C695">
        <v>4</v>
      </c>
      <c r="D695" t="s">
        <v>6682</v>
      </c>
      <c r="I695" t="s">
        <v>10971</v>
      </c>
      <c r="J695" t="s">
        <v>10971</v>
      </c>
      <c r="K695" t="s">
        <v>10971</v>
      </c>
    </row>
    <row r="696" spans="2:11" x14ac:dyDescent="0.25">
      <c r="B696">
        <v>1010138</v>
      </c>
      <c r="C696">
        <v>4</v>
      </c>
      <c r="D696" t="s">
        <v>6080</v>
      </c>
      <c r="I696" t="s">
        <v>10971</v>
      </c>
      <c r="J696" t="s">
        <v>10971</v>
      </c>
      <c r="K696" t="s">
        <v>10971</v>
      </c>
    </row>
    <row r="697" spans="2:11" x14ac:dyDescent="0.25">
      <c r="B697">
        <v>1013300</v>
      </c>
      <c r="C697">
        <v>4</v>
      </c>
      <c r="D697" t="s">
        <v>6694</v>
      </c>
      <c r="I697" t="s">
        <v>10971</v>
      </c>
      <c r="J697" t="s">
        <v>10971</v>
      </c>
      <c r="K697" t="s">
        <v>10971</v>
      </c>
    </row>
    <row r="698" spans="2:11" x14ac:dyDescent="0.25">
      <c r="B698">
        <v>1000430</v>
      </c>
      <c r="C698">
        <v>4</v>
      </c>
      <c r="D698" t="s">
        <v>6693</v>
      </c>
      <c r="I698" t="s">
        <v>10971</v>
      </c>
      <c r="J698" t="s">
        <v>10971</v>
      </c>
      <c r="K698" t="s">
        <v>10971</v>
      </c>
    </row>
    <row r="699" spans="2:11" x14ac:dyDescent="0.25">
      <c r="B699">
        <v>1006268</v>
      </c>
      <c r="C699">
        <v>4</v>
      </c>
      <c r="D699" t="s">
        <v>6061</v>
      </c>
      <c r="I699" t="s">
        <v>10971</v>
      </c>
      <c r="J699" t="s">
        <v>10971</v>
      </c>
      <c r="K699" t="s">
        <v>10971</v>
      </c>
    </row>
    <row r="700" spans="2:11" x14ac:dyDescent="0.25">
      <c r="B700">
        <v>1006415</v>
      </c>
      <c r="C700">
        <v>4</v>
      </c>
      <c r="D700" t="s">
        <v>6679</v>
      </c>
      <c r="I700" t="s">
        <v>10971</v>
      </c>
      <c r="J700" t="s">
        <v>10971</v>
      </c>
      <c r="K700" t="s">
        <v>10971</v>
      </c>
    </row>
    <row r="701" spans="2:11" x14ac:dyDescent="0.25">
      <c r="B701">
        <v>1009880</v>
      </c>
      <c r="C701">
        <v>4</v>
      </c>
      <c r="D701" t="s">
        <v>6681</v>
      </c>
      <c r="I701" t="s">
        <v>10971</v>
      </c>
      <c r="J701" t="s">
        <v>10971</v>
      </c>
      <c r="K701" t="s">
        <v>10971</v>
      </c>
    </row>
    <row r="702" spans="2:11" x14ac:dyDescent="0.25">
      <c r="B702">
        <v>1001523</v>
      </c>
      <c r="C702">
        <v>4</v>
      </c>
      <c r="D702" t="s">
        <v>6957</v>
      </c>
      <c r="I702" t="s">
        <v>10971</v>
      </c>
      <c r="J702" t="s">
        <v>10971</v>
      </c>
      <c r="K702" t="s">
        <v>10971</v>
      </c>
    </row>
    <row r="703" spans="2:11" x14ac:dyDescent="0.25">
      <c r="B703">
        <v>1013682</v>
      </c>
      <c r="C703">
        <v>4</v>
      </c>
      <c r="D703" t="s">
        <v>6046</v>
      </c>
      <c r="I703" t="s">
        <v>10971</v>
      </c>
      <c r="J703" t="s">
        <v>10971</v>
      </c>
      <c r="K703" t="s">
        <v>10971</v>
      </c>
    </row>
    <row r="704" spans="2:11" x14ac:dyDescent="0.25">
      <c r="B704">
        <v>1012599</v>
      </c>
      <c r="C704">
        <v>4</v>
      </c>
      <c r="D704" t="s">
        <v>6691</v>
      </c>
      <c r="I704" t="s">
        <v>10971</v>
      </c>
      <c r="J704" t="s">
        <v>10971</v>
      </c>
      <c r="K704" t="s">
        <v>10971</v>
      </c>
    </row>
    <row r="705" spans="2:11" x14ac:dyDescent="0.25">
      <c r="B705">
        <v>1007712</v>
      </c>
      <c r="C705">
        <v>4</v>
      </c>
      <c r="D705" t="s">
        <v>6015</v>
      </c>
      <c r="I705" t="s">
        <v>10971</v>
      </c>
      <c r="J705" t="s">
        <v>10971</v>
      </c>
      <c r="K705" t="s">
        <v>10971</v>
      </c>
    </row>
    <row r="706" spans="2:11" x14ac:dyDescent="0.25">
      <c r="B706">
        <v>1013091</v>
      </c>
      <c r="C706">
        <v>4</v>
      </c>
      <c r="D706" t="s">
        <v>6690</v>
      </c>
      <c r="I706" t="s">
        <v>10971</v>
      </c>
      <c r="J706" t="s">
        <v>10971</v>
      </c>
      <c r="K706" t="s">
        <v>10971</v>
      </c>
    </row>
    <row r="707" spans="2:11" x14ac:dyDescent="0.25">
      <c r="B707">
        <v>1005956</v>
      </c>
      <c r="C707">
        <v>4</v>
      </c>
      <c r="D707" t="s">
        <v>6676</v>
      </c>
      <c r="I707" t="s">
        <v>10971</v>
      </c>
      <c r="J707" t="s">
        <v>10971</v>
      </c>
      <c r="K707" t="s">
        <v>10971</v>
      </c>
    </row>
    <row r="708" spans="2:11" x14ac:dyDescent="0.25">
      <c r="B708">
        <v>4076858</v>
      </c>
      <c r="C708">
        <v>4</v>
      </c>
      <c r="D708" t="s">
        <v>6698</v>
      </c>
      <c r="I708" t="s">
        <v>10971</v>
      </c>
      <c r="J708" t="s">
        <v>10971</v>
      </c>
      <c r="K708" t="s">
        <v>10971</v>
      </c>
    </row>
    <row r="709" spans="2:11" x14ac:dyDescent="0.25">
      <c r="B709">
        <v>1013613</v>
      </c>
      <c r="C709">
        <v>4</v>
      </c>
      <c r="D709" t="s">
        <v>6696</v>
      </c>
      <c r="I709" t="s">
        <v>10971</v>
      </c>
      <c r="J709" t="s">
        <v>10971</v>
      </c>
      <c r="K709" t="s">
        <v>10971</v>
      </c>
    </row>
    <row r="710" spans="2:11" x14ac:dyDescent="0.25">
      <c r="B710">
        <v>1008530</v>
      </c>
      <c r="C710">
        <v>4</v>
      </c>
      <c r="D710" t="s">
        <v>6680</v>
      </c>
      <c r="I710" t="s">
        <v>10971</v>
      </c>
      <c r="J710" t="s">
        <v>10971</v>
      </c>
      <c r="K710" t="s">
        <v>10971</v>
      </c>
    </row>
    <row r="711" spans="2:11" x14ac:dyDescent="0.25">
      <c r="B711">
        <v>1005502</v>
      </c>
      <c r="C711">
        <v>4</v>
      </c>
      <c r="D711" t="s">
        <v>6677</v>
      </c>
      <c r="I711" t="s">
        <v>10971</v>
      </c>
      <c r="J711" t="s">
        <v>10971</v>
      </c>
      <c r="K711" t="s">
        <v>10971</v>
      </c>
    </row>
    <row r="712" spans="2:11" x14ac:dyDescent="0.25">
      <c r="B712">
        <v>1010358</v>
      </c>
      <c r="C712">
        <v>4</v>
      </c>
      <c r="D712" t="s">
        <v>7012</v>
      </c>
      <c r="I712" t="s">
        <v>10971</v>
      </c>
      <c r="J712" t="s">
        <v>10971</v>
      </c>
      <c r="K712" t="s">
        <v>10971</v>
      </c>
    </row>
    <row r="713" spans="2:11" x14ac:dyDescent="0.25">
      <c r="B713">
        <v>1005828</v>
      </c>
      <c r="C713">
        <v>4</v>
      </c>
      <c r="D713" t="s">
        <v>6052</v>
      </c>
      <c r="I713" t="s">
        <v>10971</v>
      </c>
      <c r="J713" t="s">
        <v>10971</v>
      </c>
      <c r="K713" t="s">
        <v>10971</v>
      </c>
    </row>
    <row r="714" spans="2:11" x14ac:dyDescent="0.25">
      <c r="B714">
        <v>1005994</v>
      </c>
      <c r="C714">
        <v>4</v>
      </c>
      <c r="D714" t="s">
        <v>6730</v>
      </c>
      <c r="I714" t="s">
        <v>10971</v>
      </c>
      <c r="J714" t="s">
        <v>10971</v>
      </c>
      <c r="K714" t="s">
        <v>10971</v>
      </c>
    </row>
    <row r="715" spans="2:11" x14ac:dyDescent="0.25">
      <c r="B715">
        <v>1004394</v>
      </c>
      <c r="C715">
        <v>4</v>
      </c>
      <c r="D715" t="s">
        <v>6733</v>
      </c>
      <c r="I715" t="s">
        <v>10971</v>
      </c>
      <c r="J715" t="s">
        <v>10971</v>
      </c>
      <c r="K715" t="s">
        <v>10971</v>
      </c>
    </row>
    <row r="716" spans="2:11" x14ac:dyDescent="0.25">
      <c r="B716">
        <v>1005012</v>
      </c>
      <c r="C716">
        <v>4</v>
      </c>
      <c r="D716" t="s">
        <v>6315</v>
      </c>
      <c r="I716" t="s">
        <v>10971</v>
      </c>
      <c r="J716" t="s">
        <v>10971</v>
      </c>
      <c r="K716" t="s">
        <v>10971</v>
      </c>
    </row>
    <row r="717" spans="2:11" x14ac:dyDescent="0.25">
      <c r="B717">
        <v>1009784</v>
      </c>
      <c r="C717">
        <v>4</v>
      </c>
      <c r="D717" t="s">
        <v>5901</v>
      </c>
      <c r="I717" t="s">
        <v>10971</v>
      </c>
      <c r="J717" t="s">
        <v>10971</v>
      </c>
      <c r="K717" t="s">
        <v>10971</v>
      </c>
    </row>
    <row r="718" spans="2:11" x14ac:dyDescent="0.25">
      <c r="B718">
        <v>1004997</v>
      </c>
      <c r="C718">
        <v>4</v>
      </c>
      <c r="D718" t="s">
        <v>6737</v>
      </c>
      <c r="I718" t="s">
        <v>10971</v>
      </c>
      <c r="J718" t="s">
        <v>10971</v>
      </c>
      <c r="K718" t="s">
        <v>10971</v>
      </c>
    </row>
    <row r="719" spans="2:11" x14ac:dyDescent="0.25">
      <c r="B719">
        <v>1025140</v>
      </c>
      <c r="C719">
        <v>4</v>
      </c>
      <c r="D719" t="s">
        <v>6704</v>
      </c>
      <c r="I719" t="s">
        <v>10971</v>
      </c>
      <c r="J719" t="s">
        <v>10971</v>
      </c>
      <c r="K719" t="s">
        <v>10971</v>
      </c>
    </row>
    <row r="720" spans="2:11" x14ac:dyDescent="0.25">
      <c r="B720">
        <v>1007929</v>
      </c>
      <c r="C720">
        <v>4</v>
      </c>
      <c r="D720" t="s">
        <v>5896</v>
      </c>
      <c r="I720" t="s">
        <v>10971</v>
      </c>
      <c r="J720" t="s">
        <v>10971</v>
      </c>
      <c r="K720" t="s">
        <v>10971</v>
      </c>
    </row>
    <row r="721" spans="2:11" x14ac:dyDescent="0.25">
      <c r="B721">
        <v>1007908</v>
      </c>
      <c r="C721">
        <v>4</v>
      </c>
      <c r="D721" t="s">
        <v>6719</v>
      </c>
      <c r="I721" t="s">
        <v>10971</v>
      </c>
      <c r="J721" t="s">
        <v>10971</v>
      </c>
      <c r="K721" t="s">
        <v>10971</v>
      </c>
    </row>
    <row r="722" spans="2:11" x14ac:dyDescent="0.25">
      <c r="B722">
        <v>1009300</v>
      </c>
      <c r="C722">
        <v>4</v>
      </c>
      <c r="D722" t="s">
        <v>6717</v>
      </c>
      <c r="I722" t="s">
        <v>10971</v>
      </c>
      <c r="J722" t="s">
        <v>10971</v>
      </c>
      <c r="K722" t="s">
        <v>10971</v>
      </c>
    </row>
    <row r="723" spans="2:11" x14ac:dyDescent="0.25">
      <c r="B723">
        <v>4658272</v>
      </c>
      <c r="C723">
        <v>4</v>
      </c>
      <c r="D723" t="s">
        <v>5840</v>
      </c>
      <c r="I723" t="s">
        <v>10971</v>
      </c>
      <c r="J723" t="s">
        <v>10971</v>
      </c>
      <c r="K723" t="s">
        <v>10971</v>
      </c>
    </row>
    <row r="724" spans="2:11" x14ac:dyDescent="0.25">
      <c r="B724">
        <v>1005084</v>
      </c>
      <c r="C724">
        <v>4</v>
      </c>
      <c r="D724" t="s">
        <v>6736</v>
      </c>
      <c r="I724" t="s">
        <v>10971</v>
      </c>
      <c r="J724" t="s">
        <v>10971</v>
      </c>
      <c r="K724" t="s">
        <v>10971</v>
      </c>
    </row>
    <row r="725" spans="2:11" x14ac:dyDescent="0.25">
      <c r="B725">
        <v>4105809</v>
      </c>
      <c r="C725">
        <v>4</v>
      </c>
      <c r="D725" t="s">
        <v>6702</v>
      </c>
      <c r="I725" t="s">
        <v>10971</v>
      </c>
      <c r="J725" t="s">
        <v>10971</v>
      </c>
      <c r="K725" t="s">
        <v>10971</v>
      </c>
    </row>
    <row r="726" spans="2:11" x14ac:dyDescent="0.25">
      <c r="B726">
        <v>1008942</v>
      </c>
      <c r="C726">
        <v>4</v>
      </c>
      <c r="D726" t="s">
        <v>10515</v>
      </c>
      <c r="I726" t="s">
        <v>10971</v>
      </c>
      <c r="J726" t="s">
        <v>10971</v>
      </c>
      <c r="K726" t="s">
        <v>10971</v>
      </c>
    </row>
    <row r="727" spans="2:11" x14ac:dyDescent="0.25">
      <c r="B727">
        <v>23343436</v>
      </c>
      <c r="C727">
        <v>4</v>
      </c>
      <c r="D727" t="s">
        <v>6741</v>
      </c>
      <c r="I727" t="s">
        <v>10971</v>
      </c>
      <c r="J727" t="s">
        <v>10971</v>
      </c>
      <c r="K727" t="s">
        <v>10971</v>
      </c>
    </row>
    <row r="728" spans="2:11" x14ac:dyDescent="0.25">
      <c r="B728">
        <v>1010475</v>
      </c>
      <c r="C728">
        <v>4</v>
      </c>
      <c r="D728" t="s">
        <v>5886</v>
      </c>
      <c r="I728" t="s">
        <v>10971</v>
      </c>
      <c r="J728" t="s">
        <v>10971</v>
      </c>
      <c r="K728" t="s">
        <v>10971</v>
      </c>
    </row>
    <row r="729" spans="2:11" x14ac:dyDescent="0.25">
      <c r="B729">
        <v>1010837</v>
      </c>
      <c r="C729">
        <v>4</v>
      </c>
      <c r="D729" t="s">
        <v>10365</v>
      </c>
      <c r="I729" t="s">
        <v>10971</v>
      </c>
      <c r="J729" t="s">
        <v>10971</v>
      </c>
      <c r="K729" t="s">
        <v>10971</v>
      </c>
    </row>
    <row r="730" spans="2:11" x14ac:dyDescent="0.25">
      <c r="B730">
        <v>1013019</v>
      </c>
      <c r="C730">
        <v>4</v>
      </c>
      <c r="D730" t="s">
        <v>6041</v>
      </c>
      <c r="I730" t="s">
        <v>10971</v>
      </c>
      <c r="J730" t="s">
        <v>10971</v>
      </c>
      <c r="K730" t="s">
        <v>10971</v>
      </c>
    </row>
    <row r="731" spans="2:11" x14ac:dyDescent="0.25">
      <c r="B731">
        <v>1014871</v>
      </c>
      <c r="C731">
        <v>4</v>
      </c>
      <c r="D731" t="s">
        <v>10544</v>
      </c>
      <c r="I731" t="s">
        <v>10971</v>
      </c>
      <c r="J731" t="s">
        <v>10971</v>
      </c>
      <c r="K731" t="s">
        <v>10971</v>
      </c>
    </row>
    <row r="732" spans="2:11" x14ac:dyDescent="0.25">
      <c r="B732">
        <v>1014509</v>
      </c>
      <c r="C732">
        <v>4</v>
      </c>
      <c r="D732" t="s">
        <v>6098</v>
      </c>
      <c r="I732" t="s">
        <v>10971</v>
      </c>
      <c r="J732" t="s">
        <v>10971</v>
      </c>
      <c r="K732" t="s">
        <v>10971</v>
      </c>
    </row>
    <row r="733" spans="2:11" x14ac:dyDescent="0.25">
      <c r="B733">
        <v>1006700</v>
      </c>
      <c r="C733">
        <v>4</v>
      </c>
      <c r="D733" t="s">
        <v>6113</v>
      </c>
      <c r="I733" t="s">
        <v>10971</v>
      </c>
      <c r="J733" t="s">
        <v>10971</v>
      </c>
      <c r="K733" t="s">
        <v>10971</v>
      </c>
    </row>
    <row r="734" spans="2:11" x14ac:dyDescent="0.25">
      <c r="B734">
        <v>1011351</v>
      </c>
      <c r="C734">
        <v>4</v>
      </c>
      <c r="D734" t="s">
        <v>6762</v>
      </c>
      <c r="I734" t="s">
        <v>10971</v>
      </c>
      <c r="J734" t="s">
        <v>10971</v>
      </c>
      <c r="K734" t="s">
        <v>10971</v>
      </c>
    </row>
    <row r="735" spans="2:11" x14ac:dyDescent="0.25">
      <c r="B735">
        <v>1008651</v>
      </c>
      <c r="C735">
        <v>4</v>
      </c>
      <c r="D735" t="s">
        <v>5965</v>
      </c>
      <c r="I735" t="s">
        <v>10971</v>
      </c>
      <c r="J735" t="s">
        <v>10971</v>
      </c>
      <c r="K735" t="s">
        <v>10971</v>
      </c>
    </row>
    <row r="736" spans="2:11" x14ac:dyDescent="0.25">
      <c r="B736">
        <v>1015410</v>
      </c>
      <c r="C736">
        <v>4</v>
      </c>
      <c r="D736" t="s">
        <v>5898</v>
      </c>
      <c r="I736" t="s">
        <v>10971</v>
      </c>
      <c r="J736" t="s">
        <v>10971</v>
      </c>
      <c r="K736" t="s">
        <v>10971</v>
      </c>
    </row>
    <row r="737" spans="2:11" x14ac:dyDescent="0.25">
      <c r="B737">
        <v>1004392</v>
      </c>
      <c r="C737">
        <v>4</v>
      </c>
      <c r="D737" t="s">
        <v>6072</v>
      </c>
      <c r="I737" t="s">
        <v>10971</v>
      </c>
      <c r="J737" t="s">
        <v>10971</v>
      </c>
      <c r="K737" t="s">
        <v>10971</v>
      </c>
    </row>
    <row r="738" spans="2:11" x14ac:dyDescent="0.25">
      <c r="B738">
        <v>100853</v>
      </c>
      <c r="C738">
        <v>4</v>
      </c>
      <c r="D738" t="s">
        <v>5978</v>
      </c>
      <c r="I738">
        <v>100853</v>
      </c>
      <c r="J738">
        <v>4</v>
      </c>
      <c r="K738" t="s">
        <v>5978</v>
      </c>
    </row>
    <row r="739" spans="2:11" x14ac:dyDescent="0.25">
      <c r="B739">
        <v>4065711</v>
      </c>
      <c r="C739">
        <v>4</v>
      </c>
      <c r="D739" t="s">
        <v>5976</v>
      </c>
      <c r="I739" t="s">
        <v>10971</v>
      </c>
      <c r="J739" t="s">
        <v>10971</v>
      </c>
      <c r="K739" t="s">
        <v>10971</v>
      </c>
    </row>
    <row r="740" spans="2:11" x14ac:dyDescent="0.25">
      <c r="B740">
        <v>1013742</v>
      </c>
      <c r="C740">
        <v>4</v>
      </c>
      <c r="D740" t="s">
        <v>6751</v>
      </c>
      <c r="I740" t="s">
        <v>10971</v>
      </c>
      <c r="J740" t="s">
        <v>10971</v>
      </c>
      <c r="K740" t="s">
        <v>10971</v>
      </c>
    </row>
    <row r="741" spans="2:11" x14ac:dyDescent="0.25">
      <c r="B741">
        <v>9118896</v>
      </c>
      <c r="C741">
        <v>4</v>
      </c>
      <c r="D741" t="s">
        <v>6057</v>
      </c>
      <c r="I741" t="s">
        <v>10971</v>
      </c>
      <c r="J741" t="s">
        <v>10971</v>
      </c>
      <c r="K741" t="s">
        <v>10971</v>
      </c>
    </row>
    <row r="742" spans="2:11" x14ac:dyDescent="0.25">
      <c r="B742">
        <v>1015040</v>
      </c>
      <c r="C742">
        <v>4</v>
      </c>
      <c r="D742" t="s">
        <v>5950</v>
      </c>
      <c r="I742" t="s">
        <v>10971</v>
      </c>
      <c r="J742" t="s">
        <v>10971</v>
      </c>
      <c r="K742" t="s">
        <v>10971</v>
      </c>
    </row>
    <row r="743" spans="2:11" x14ac:dyDescent="0.25">
      <c r="B743">
        <v>1007652</v>
      </c>
      <c r="C743">
        <v>4</v>
      </c>
      <c r="D743" t="s">
        <v>5987</v>
      </c>
      <c r="I743" t="s">
        <v>10971</v>
      </c>
      <c r="J743" t="s">
        <v>10971</v>
      </c>
      <c r="K743" t="s">
        <v>10971</v>
      </c>
    </row>
    <row r="744" spans="2:11" x14ac:dyDescent="0.25">
      <c r="B744">
        <v>4355765</v>
      </c>
      <c r="C744">
        <v>4</v>
      </c>
      <c r="D744" t="s">
        <v>6766</v>
      </c>
      <c r="I744" t="s">
        <v>10971</v>
      </c>
      <c r="J744" t="s">
        <v>10971</v>
      </c>
      <c r="K744" t="s">
        <v>10971</v>
      </c>
    </row>
    <row r="745" spans="2:11" x14ac:dyDescent="0.25">
      <c r="B745">
        <v>1004862</v>
      </c>
      <c r="C745">
        <v>4</v>
      </c>
      <c r="D745" t="s">
        <v>6755</v>
      </c>
      <c r="I745" t="s">
        <v>10971</v>
      </c>
      <c r="J745" t="s">
        <v>10971</v>
      </c>
      <c r="K745" t="s">
        <v>10971</v>
      </c>
    </row>
    <row r="746" spans="2:11" x14ac:dyDescent="0.25">
      <c r="B746">
        <v>1004904</v>
      </c>
      <c r="C746">
        <v>4</v>
      </c>
      <c r="D746" t="s">
        <v>6143</v>
      </c>
      <c r="I746" t="s">
        <v>10971</v>
      </c>
      <c r="J746" t="s">
        <v>10971</v>
      </c>
      <c r="K746" t="s">
        <v>10971</v>
      </c>
    </row>
    <row r="747" spans="2:11" x14ac:dyDescent="0.25">
      <c r="B747">
        <v>1009722</v>
      </c>
      <c r="C747">
        <v>4</v>
      </c>
      <c r="D747" t="s">
        <v>6761</v>
      </c>
      <c r="I747" t="s">
        <v>10971</v>
      </c>
      <c r="J747" t="s">
        <v>10971</v>
      </c>
      <c r="K747" t="s">
        <v>10971</v>
      </c>
    </row>
    <row r="748" spans="2:11" x14ac:dyDescent="0.25">
      <c r="B748">
        <v>100720</v>
      </c>
      <c r="C748">
        <v>4</v>
      </c>
      <c r="D748" t="s">
        <v>6744</v>
      </c>
      <c r="I748">
        <v>100720</v>
      </c>
      <c r="J748">
        <v>4</v>
      </c>
      <c r="K748" t="s">
        <v>6744</v>
      </c>
    </row>
    <row r="749" spans="2:11" x14ac:dyDescent="0.25">
      <c r="B749">
        <v>1016373</v>
      </c>
      <c r="C749">
        <v>4</v>
      </c>
      <c r="D749" t="s">
        <v>10504</v>
      </c>
      <c r="I749" t="s">
        <v>10971</v>
      </c>
      <c r="J749" t="s">
        <v>10971</v>
      </c>
      <c r="K749" t="s">
        <v>10971</v>
      </c>
    </row>
    <row r="750" spans="2:11" x14ac:dyDescent="0.25">
      <c r="B750">
        <v>1010712</v>
      </c>
      <c r="C750">
        <v>4</v>
      </c>
      <c r="D750" t="s">
        <v>5924</v>
      </c>
      <c r="I750" t="s">
        <v>10971</v>
      </c>
      <c r="J750" t="s">
        <v>10971</v>
      </c>
      <c r="K750" t="s">
        <v>10971</v>
      </c>
    </row>
    <row r="751" spans="2:11" x14ac:dyDescent="0.25">
      <c r="B751">
        <v>4053194</v>
      </c>
      <c r="C751">
        <v>4</v>
      </c>
      <c r="D751" t="s">
        <v>6811</v>
      </c>
      <c r="I751" t="s">
        <v>10971</v>
      </c>
      <c r="J751" t="s">
        <v>10971</v>
      </c>
      <c r="K751" t="s">
        <v>10971</v>
      </c>
    </row>
    <row r="752" spans="2:11" x14ac:dyDescent="0.25">
      <c r="B752">
        <v>1011712</v>
      </c>
      <c r="C752">
        <v>4</v>
      </c>
      <c r="D752" t="s">
        <v>5969</v>
      </c>
      <c r="I752" t="s">
        <v>10971</v>
      </c>
      <c r="J752" t="s">
        <v>10971</v>
      </c>
      <c r="K752" t="s">
        <v>10971</v>
      </c>
    </row>
    <row r="753" spans="2:11" x14ac:dyDescent="0.25">
      <c r="B753">
        <v>4091657</v>
      </c>
      <c r="C753">
        <v>4</v>
      </c>
      <c r="D753" t="s">
        <v>6781</v>
      </c>
      <c r="I753" t="s">
        <v>10971</v>
      </c>
      <c r="J753" t="s">
        <v>10971</v>
      </c>
      <c r="K753" t="s">
        <v>10971</v>
      </c>
    </row>
    <row r="754" spans="2:11" x14ac:dyDescent="0.25">
      <c r="B754">
        <v>1024735</v>
      </c>
      <c r="C754">
        <v>4</v>
      </c>
      <c r="D754" t="s">
        <v>6001</v>
      </c>
      <c r="I754" t="s">
        <v>10971</v>
      </c>
      <c r="J754" t="s">
        <v>10971</v>
      </c>
      <c r="K754" t="s">
        <v>10971</v>
      </c>
    </row>
    <row r="755" spans="2:11" x14ac:dyDescent="0.25">
      <c r="B755">
        <v>1002285</v>
      </c>
      <c r="C755">
        <v>4</v>
      </c>
      <c r="D755" t="s">
        <v>6779</v>
      </c>
      <c r="I755" t="s">
        <v>10971</v>
      </c>
      <c r="J755" t="s">
        <v>10971</v>
      </c>
      <c r="K755" t="s">
        <v>10971</v>
      </c>
    </row>
    <row r="756" spans="2:11" x14ac:dyDescent="0.25">
      <c r="B756">
        <v>1000531</v>
      </c>
      <c r="C756">
        <v>4</v>
      </c>
      <c r="D756" t="s">
        <v>6769</v>
      </c>
      <c r="I756" t="s">
        <v>10971</v>
      </c>
      <c r="J756" t="s">
        <v>10971</v>
      </c>
      <c r="K756" t="s">
        <v>10971</v>
      </c>
    </row>
    <row r="757" spans="2:11" x14ac:dyDescent="0.25">
      <c r="B757">
        <v>4051704</v>
      </c>
      <c r="C757">
        <v>4</v>
      </c>
      <c r="D757" t="s">
        <v>6780</v>
      </c>
      <c r="I757" t="s">
        <v>10971</v>
      </c>
      <c r="J757" t="s">
        <v>10971</v>
      </c>
      <c r="K757" t="s">
        <v>10971</v>
      </c>
    </row>
    <row r="758" spans="2:11" x14ac:dyDescent="0.25">
      <c r="B758">
        <v>1002263</v>
      </c>
      <c r="C758">
        <v>4</v>
      </c>
      <c r="D758" t="s">
        <v>6778</v>
      </c>
      <c r="I758" t="s">
        <v>10971</v>
      </c>
      <c r="J758" t="s">
        <v>10971</v>
      </c>
      <c r="K758" t="s">
        <v>10971</v>
      </c>
    </row>
    <row r="759" spans="2:11" x14ac:dyDescent="0.25">
      <c r="B759">
        <v>1015076</v>
      </c>
      <c r="C759">
        <v>4</v>
      </c>
      <c r="D759" t="s">
        <v>6178</v>
      </c>
      <c r="I759" t="s">
        <v>10971</v>
      </c>
      <c r="J759" t="s">
        <v>10971</v>
      </c>
      <c r="K759" t="s">
        <v>10971</v>
      </c>
    </row>
    <row r="760" spans="2:11" x14ac:dyDescent="0.25">
      <c r="B760">
        <v>4160491</v>
      </c>
      <c r="C760">
        <v>4</v>
      </c>
      <c r="D760" t="s">
        <v>6767</v>
      </c>
      <c r="I760" t="s">
        <v>10971</v>
      </c>
      <c r="J760" t="s">
        <v>10971</v>
      </c>
      <c r="K760" t="s">
        <v>10971</v>
      </c>
    </row>
    <row r="761" spans="2:11" x14ac:dyDescent="0.25">
      <c r="B761">
        <v>4200009</v>
      </c>
      <c r="C761">
        <v>4</v>
      </c>
      <c r="D761" t="s">
        <v>6768</v>
      </c>
      <c r="I761" t="s">
        <v>10971</v>
      </c>
      <c r="J761" t="s">
        <v>10971</v>
      </c>
      <c r="K761" t="s">
        <v>10971</v>
      </c>
    </row>
    <row r="762" spans="2:11" x14ac:dyDescent="0.25">
      <c r="B762">
        <v>1011202</v>
      </c>
      <c r="C762">
        <v>4</v>
      </c>
      <c r="D762" t="s">
        <v>6770</v>
      </c>
      <c r="I762" t="s">
        <v>10971</v>
      </c>
      <c r="J762" t="s">
        <v>10971</v>
      </c>
      <c r="K762" t="s">
        <v>10971</v>
      </c>
    </row>
    <row r="763" spans="2:11" x14ac:dyDescent="0.25">
      <c r="B763">
        <v>1010474</v>
      </c>
      <c r="C763">
        <v>4</v>
      </c>
      <c r="D763" t="s">
        <v>10237</v>
      </c>
      <c r="I763" t="s">
        <v>10971</v>
      </c>
      <c r="J763" t="s">
        <v>10971</v>
      </c>
      <c r="K763" t="s">
        <v>10971</v>
      </c>
    </row>
    <row r="764" spans="2:11" x14ac:dyDescent="0.25">
      <c r="B764">
        <v>1004927</v>
      </c>
      <c r="C764">
        <v>4</v>
      </c>
      <c r="D764" t="s">
        <v>6783</v>
      </c>
      <c r="I764" t="s">
        <v>10971</v>
      </c>
      <c r="J764" t="s">
        <v>10971</v>
      </c>
      <c r="K764" t="s">
        <v>10971</v>
      </c>
    </row>
    <row r="765" spans="2:11" x14ac:dyDescent="0.25">
      <c r="B765">
        <v>1010648</v>
      </c>
      <c r="C765">
        <v>4</v>
      </c>
      <c r="D765" t="s">
        <v>10505</v>
      </c>
      <c r="I765" t="s">
        <v>10971</v>
      </c>
      <c r="J765" t="s">
        <v>10971</v>
      </c>
      <c r="K765" t="s">
        <v>10971</v>
      </c>
    </row>
    <row r="766" spans="2:11" x14ac:dyDescent="0.25">
      <c r="B766">
        <v>1008097</v>
      </c>
      <c r="C766">
        <v>4</v>
      </c>
      <c r="D766" t="s">
        <v>6008</v>
      </c>
      <c r="I766" t="s">
        <v>10971</v>
      </c>
      <c r="J766" t="s">
        <v>10971</v>
      </c>
      <c r="K766" t="s">
        <v>10971</v>
      </c>
    </row>
    <row r="767" spans="2:11" x14ac:dyDescent="0.25">
      <c r="B767">
        <v>1011247</v>
      </c>
      <c r="C767">
        <v>4</v>
      </c>
      <c r="D767" t="s">
        <v>6787</v>
      </c>
      <c r="I767" t="s">
        <v>10971</v>
      </c>
      <c r="J767" t="s">
        <v>10971</v>
      </c>
      <c r="K767" t="s">
        <v>10971</v>
      </c>
    </row>
    <row r="768" spans="2:11" x14ac:dyDescent="0.25">
      <c r="B768">
        <v>1007480</v>
      </c>
      <c r="C768">
        <v>4</v>
      </c>
      <c r="D768" t="s">
        <v>6786</v>
      </c>
      <c r="I768" t="s">
        <v>10971</v>
      </c>
      <c r="J768" t="s">
        <v>10971</v>
      </c>
      <c r="K768" t="s">
        <v>10971</v>
      </c>
    </row>
    <row r="769" spans="2:11" x14ac:dyDescent="0.25">
      <c r="B769">
        <v>1008446</v>
      </c>
      <c r="C769">
        <v>4</v>
      </c>
      <c r="D769" t="s">
        <v>6006</v>
      </c>
      <c r="I769" t="s">
        <v>10971</v>
      </c>
      <c r="J769" t="s">
        <v>10971</v>
      </c>
      <c r="K769" t="s">
        <v>10971</v>
      </c>
    </row>
    <row r="770" spans="2:11" x14ac:dyDescent="0.25">
      <c r="B770">
        <v>1005769</v>
      </c>
      <c r="C770">
        <v>4</v>
      </c>
      <c r="D770" t="s">
        <v>6000</v>
      </c>
      <c r="I770" t="s">
        <v>10971</v>
      </c>
      <c r="J770" t="s">
        <v>10971</v>
      </c>
      <c r="K770" t="s">
        <v>10971</v>
      </c>
    </row>
    <row r="771" spans="2:11" x14ac:dyDescent="0.25">
      <c r="B771">
        <v>1004794</v>
      </c>
      <c r="C771">
        <v>4</v>
      </c>
      <c r="D771" t="s">
        <v>10506</v>
      </c>
      <c r="I771" t="s">
        <v>10971</v>
      </c>
      <c r="J771" t="s">
        <v>10971</v>
      </c>
      <c r="K771" t="s">
        <v>10971</v>
      </c>
    </row>
    <row r="772" spans="2:11" x14ac:dyDescent="0.25">
      <c r="B772">
        <v>1015944</v>
      </c>
      <c r="C772">
        <v>4</v>
      </c>
      <c r="D772" t="s">
        <v>6803</v>
      </c>
      <c r="I772" t="s">
        <v>10971</v>
      </c>
      <c r="J772" t="s">
        <v>10971</v>
      </c>
      <c r="K772" t="s">
        <v>10971</v>
      </c>
    </row>
    <row r="773" spans="2:11" x14ac:dyDescent="0.25">
      <c r="B773">
        <v>1007587</v>
      </c>
      <c r="C773">
        <v>4</v>
      </c>
      <c r="D773" t="s">
        <v>6796</v>
      </c>
      <c r="I773" t="s">
        <v>10971</v>
      </c>
      <c r="J773" t="s">
        <v>10971</v>
      </c>
      <c r="K773" t="s">
        <v>10971</v>
      </c>
    </row>
    <row r="774" spans="2:11" x14ac:dyDescent="0.25">
      <c r="B774">
        <v>1004958</v>
      </c>
      <c r="C774">
        <v>4</v>
      </c>
      <c r="D774" t="s">
        <v>6403</v>
      </c>
      <c r="I774" t="s">
        <v>10971</v>
      </c>
      <c r="J774" t="s">
        <v>10971</v>
      </c>
      <c r="K774" t="s">
        <v>10971</v>
      </c>
    </row>
    <row r="775" spans="2:11" x14ac:dyDescent="0.25">
      <c r="B775">
        <v>106288552</v>
      </c>
      <c r="C775">
        <v>4</v>
      </c>
      <c r="D775" t="s">
        <v>9222</v>
      </c>
      <c r="I775" t="s">
        <v>10971</v>
      </c>
      <c r="J775" t="s">
        <v>10971</v>
      </c>
      <c r="K775" t="s">
        <v>10971</v>
      </c>
    </row>
    <row r="776" spans="2:11" x14ac:dyDescent="0.25">
      <c r="B776">
        <v>1013543</v>
      </c>
      <c r="C776">
        <v>4</v>
      </c>
      <c r="D776" t="s">
        <v>10916</v>
      </c>
      <c r="I776" t="s">
        <v>10971</v>
      </c>
      <c r="J776" t="s">
        <v>10971</v>
      </c>
      <c r="K776" t="s">
        <v>10971</v>
      </c>
    </row>
    <row r="777" spans="2:11" x14ac:dyDescent="0.25">
      <c r="B777">
        <v>4093699</v>
      </c>
      <c r="C777">
        <v>4</v>
      </c>
      <c r="D777" t="s">
        <v>6808</v>
      </c>
      <c r="I777" t="s">
        <v>10971</v>
      </c>
      <c r="J777" t="s">
        <v>10971</v>
      </c>
      <c r="K777" t="s">
        <v>10971</v>
      </c>
    </row>
    <row r="778" spans="2:11" x14ac:dyDescent="0.25">
      <c r="B778">
        <v>1006075</v>
      </c>
      <c r="C778">
        <v>4</v>
      </c>
      <c r="D778" t="s">
        <v>6799</v>
      </c>
      <c r="I778" t="s">
        <v>10971</v>
      </c>
      <c r="J778" t="s">
        <v>10971</v>
      </c>
      <c r="K778" t="s">
        <v>10971</v>
      </c>
    </row>
    <row r="779" spans="2:11" x14ac:dyDescent="0.25">
      <c r="B779">
        <v>1008256</v>
      </c>
      <c r="C779">
        <v>4</v>
      </c>
      <c r="D779" t="s">
        <v>5917</v>
      </c>
      <c r="I779" t="s">
        <v>10971</v>
      </c>
      <c r="J779" t="s">
        <v>10971</v>
      </c>
      <c r="K779" t="s">
        <v>10971</v>
      </c>
    </row>
    <row r="780" spans="2:11" x14ac:dyDescent="0.25">
      <c r="B780">
        <v>1005949</v>
      </c>
      <c r="C780">
        <v>4</v>
      </c>
      <c r="D780" t="s">
        <v>6003</v>
      </c>
      <c r="I780" t="s">
        <v>10971</v>
      </c>
      <c r="J780" t="s">
        <v>10971</v>
      </c>
      <c r="K780" t="s">
        <v>10971</v>
      </c>
    </row>
    <row r="781" spans="2:11" x14ac:dyDescent="0.25">
      <c r="B781">
        <v>1005368</v>
      </c>
      <c r="C781">
        <v>4</v>
      </c>
      <c r="D781" t="s">
        <v>9280</v>
      </c>
      <c r="I781" t="s">
        <v>10971</v>
      </c>
      <c r="J781" t="s">
        <v>10971</v>
      </c>
      <c r="K781" t="s">
        <v>10971</v>
      </c>
    </row>
    <row r="782" spans="2:11" x14ac:dyDescent="0.25">
      <c r="B782">
        <v>1013138</v>
      </c>
      <c r="C782">
        <v>4</v>
      </c>
      <c r="D782" t="s">
        <v>5982</v>
      </c>
      <c r="I782" t="s">
        <v>10971</v>
      </c>
      <c r="J782" t="s">
        <v>10971</v>
      </c>
      <c r="K782" t="s">
        <v>10971</v>
      </c>
    </row>
    <row r="783" spans="2:11" x14ac:dyDescent="0.25">
      <c r="B783">
        <v>1013597</v>
      </c>
      <c r="C783">
        <v>4</v>
      </c>
      <c r="D783" t="s">
        <v>6403</v>
      </c>
      <c r="I783" t="s">
        <v>10971</v>
      </c>
      <c r="J783" t="s">
        <v>10971</v>
      </c>
      <c r="K783" t="s">
        <v>10971</v>
      </c>
    </row>
    <row r="784" spans="2:11" x14ac:dyDescent="0.25">
      <c r="B784">
        <v>1009738</v>
      </c>
      <c r="C784">
        <v>4</v>
      </c>
      <c r="D784" t="s">
        <v>6793</v>
      </c>
      <c r="I784" t="s">
        <v>10971</v>
      </c>
      <c r="J784" t="s">
        <v>10971</v>
      </c>
      <c r="K784" t="s">
        <v>10971</v>
      </c>
    </row>
    <row r="785" spans="2:11" x14ac:dyDescent="0.25">
      <c r="B785">
        <v>1002678</v>
      </c>
      <c r="C785">
        <v>4</v>
      </c>
      <c r="D785" t="s">
        <v>6790</v>
      </c>
      <c r="I785" t="s">
        <v>10971</v>
      </c>
      <c r="J785" t="s">
        <v>10971</v>
      </c>
      <c r="K785" t="s">
        <v>10971</v>
      </c>
    </row>
    <row r="786" spans="2:11" x14ac:dyDescent="0.25">
      <c r="B786">
        <v>1005600</v>
      </c>
      <c r="C786">
        <v>4</v>
      </c>
      <c r="D786" t="s">
        <v>6800</v>
      </c>
      <c r="I786" t="s">
        <v>10971</v>
      </c>
      <c r="J786" t="s">
        <v>10971</v>
      </c>
      <c r="K786" t="s">
        <v>10971</v>
      </c>
    </row>
    <row r="787" spans="2:11" x14ac:dyDescent="0.25">
      <c r="B787">
        <v>1009751</v>
      </c>
      <c r="C787">
        <v>4</v>
      </c>
      <c r="D787" t="s">
        <v>6794</v>
      </c>
      <c r="I787" t="s">
        <v>10971</v>
      </c>
      <c r="J787" t="s">
        <v>10971</v>
      </c>
      <c r="K787" t="s">
        <v>10971</v>
      </c>
    </row>
    <row r="788" spans="2:11" x14ac:dyDescent="0.25">
      <c r="B788">
        <v>1006968</v>
      </c>
      <c r="C788">
        <v>4</v>
      </c>
      <c r="D788" t="s">
        <v>10323</v>
      </c>
      <c r="I788" t="s">
        <v>10971</v>
      </c>
      <c r="J788" t="s">
        <v>10971</v>
      </c>
      <c r="K788" t="s">
        <v>10971</v>
      </c>
    </row>
    <row r="789" spans="2:11" x14ac:dyDescent="0.25">
      <c r="B789">
        <v>1010123</v>
      </c>
      <c r="C789">
        <v>4</v>
      </c>
      <c r="D789" t="s">
        <v>5962</v>
      </c>
      <c r="I789" t="s">
        <v>10971</v>
      </c>
      <c r="J789" t="s">
        <v>10971</v>
      </c>
      <c r="K789" t="s">
        <v>10971</v>
      </c>
    </row>
    <row r="790" spans="2:11" x14ac:dyDescent="0.25">
      <c r="B790">
        <v>1012819</v>
      </c>
      <c r="C790">
        <v>4</v>
      </c>
      <c r="D790" t="s">
        <v>5955</v>
      </c>
      <c r="I790" t="s">
        <v>10971</v>
      </c>
      <c r="J790" t="s">
        <v>10971</v>
      </c>
      <c r="K790" t="s">
        <v>10971</v>
      </c>
    </row>
    <row r="791" spans="2:11" x14ac:dyDescent="0.25">
      <c r="B791">
        <v>1016507</v>
      </c>
      <c r="C791">
        <v>4</v>
      </c>
      <c r="D791" t="s">
        <v>6815</v>
      </c>
      <c r="I791" t="s">
        <v>10971</v>
      </c>
      <c r="J791" t="s">
        <v>10971</v>
      </c>
      <c r="K791" t="s">
        <v>10971</v>
      </c>
    </row>
    <row r="792" spans="2:11" x14ac:dyDescent="0.25">
      <c r="B792">
        <v>1982010</v>
      </c>
      <c r="C792">
        <v>4</v>
      </c>
      <c r="D792" t="s">
        <v>5758</v>
      </c>
      <c r="I792" t="s">
        <v>10971</v>
      </c>
      <c r="J792" t="s">
        <v>10971</v>
      </c>
      <c r="K792" t="s">
        <v>10971</v>
      </c>
    </row>
    <row r="793" spans="2:11" x14ac:dyDescent="0.25">
      <c r="B793">
        <v>1020785</v>
      </c>
      <c r="C793">
        <v>4</v>
      </c>
      <c r="D793" t="s">
        <v>6817</v>
      </c>
      <c r="I793" t="s">
        <v>10971</v>
      </c>
      <c r="J793" t="s">
        <v>10971</v>
      </c>
      <c r="K793" t="s">
        <v>10971</v>
      </c>
    </row>
    <row r="794" spans="2:11" x14ac:dyDescent="0.25">
      <c r="B794">
        <v>4166647</v>
      </c>
      <c r="C794">
        <v>4</v>
      </c>
      <c r="D794" t="s">
        <v>6889</v>
      </c>
      <c r="I794" t="s">
        <v>10971</v>
      </c>
      <c r="J794" t="s">
        <v>10971</v>
      </c>
      <c r="K794" t="s">
        <v>10971</v>
      </c>
    </row>
    <row r="795" spans="2:11" x14ac:dyDescent="0.25">
      <c r="B795">
        <v>4135628</v>
      </c>
      <c r="C795">
        <v>4</v>
      </c>
      <c r="D795" t="s">
        <v>6824</v>
      </c>
      <c r="I795" t="s">
        <v>10971</v>
      </c>
      <c r="J795" t="s">
        <v>10971</v>
      </c>
      <c r="K795" t="s">
        <v>10971</v>
      </c>
    </row>
    <row r="796" spans="2:11" x14ac:dyDescent="0.25">
      <c r="B796">
        <v>1011887</v>
      </c>
      <c r="C796">
        <v>4</v>
      </c>
      <c r="D796" t="s">
        <v>6873</v>
      </c>
      <c r="I796" t="s">
        <v>10971</v>
      </c>
      <c r="J796" t="s">
        <v>10971</v>
      </c>
      <c r="K796" t="s">
        <v>10971</v>
      </c>
    </row>
    <row r="797" spans="2:11" x14ac:dyDescent="0.25">
      <c r="B797">
        <v>1010055</v>
      </c>
      <c r="C797">
        <v>4</v>
      </c>
      <c r="D797" t="s">
        <v>6073</v>
      </c>
      <c r="I797" t="s">
        <v>10971</v>
      </c>
      <c r="J797" t="s">
        <v>10971</v>
      </c>
      <c r="K797" t="s">
        <v>10971</v>
      </c>
    </row>
    <row r="798" spans="2:11" x14ac:dyDescent="0.25">
      <c r="B798">
        <v>1014939</v>
      </c>
      <c r="C798">
        <v>4</v>
      </c>
      <c r="D798" t="s">
        <v>6830</v>
      </c>
      <c r="I798" t="s">
        <v>10971</v>
      </c>
      <c r="J798" t="s">
        <v>10971</v>
      </c>
      <c r="K798" t="s">
        <v>10971</v>
      </c>
    </row>
    <row r="799" spans="2:11" x14ac:dyDescent="0.25">
      <c r="B799">
        <v>1014702</v>
      </c>
      <c r="C799">
        <v>4</v>
      </c>
      <c r="D799" t="s">
        <v>5762</v>
      </c>
      <c r="I799" t="s">
        <v>10971</v>
      </c>
      <c r="J799" t="s">
        <v>10971</v>
      </c>
      <c r="K799" t="s">
        <v>10971</v>
      </c>
    </row>
    <row r="800" spans="2:11" x14ac:dyDescent="0.25">
      <c r="B800">
        <v>1014412</v>
      </c>
      <c r="C800">
        <v>4</v>
      </c>
      <c r="D800" t="s">
        <v>6825</v>
      </c>
      <c r="I800" t="s">
        <v>10971</v>
      </c>
      <c r="J800" t="s">
        <v>10971</v>
      </c>
      <c r="K800" t="s">
        <v>10971</v>
      </c>
    </row>
    <row r="801" spans="2:11" x14ac:dyDescent="0.25">
      <c r="B801">
        <v>1010617</v>
      </c>
      <c r="C801">
        <v>4</v>
      </c>
      <c r="D801" t="s">
        <v>5981</v>
      </c>
      <c r="I801" t="s">
        <v>10971</v>
      </c>
      <c r="J801" t="s">
        <v>10971</v>
      </c>
      <c r="K801" t="s">
        <v>10971</v>
      </c>
    </row>
    <row r="802" spans="2:11" x14ac:dyDescent="0.25">
      <c r="B802">
        <v>1007129</v>
      </c>
      <c r="C802">
        <v>4</v>
      </c>
      <c r="D802" t="s">
        <v>6110</v>
      </c>
      <c r="I802" t="s">
        <v>10971</v>
      </c>
      <c r="J802" t="s">
        <v>10971</v>
      </c>
      <c r="K802" t="s">
        <v>10971</v>
      </c>
    </row>
    <row r="803" spans="2:11" x14ac:dyDescent="0.25">
      <c r="B803">
        <v>1011082</v>
      </c>
      <c r="C803">
        <v>4</v>
      </c>
      <c r="D803" t="s">
        <v>6018</v>
      </c>
      <c r="I803" t="s">
        <v>10971</v>
      </c>
      <c r="J803" t="s">
        <v>10971</v>
      </c>
      <c r="K803" t="s">
        <v>10971</v>
      </c>
    </row>
    <row r="804" spans="2:11" x14ac:dyDescent="0.25">
      <c r="B804">
        <v>1014093</v>
      </c>
      <c r="C804">
        <v>4</v>
      </c>
      <c r="D804" t="s">
        <v>5861</v>
      </c>
      <c r="I804" t="s">
        <v>10971</v>
      </c>
      <c r="J804" t="s">
        <v>10971</v>
      </c>
      <c r="K804" t="s">
        <v>10971</v>
      </c>
    </row>
    <row r="805" spans="2:11" x14ac:dyDescent="0.25">
      <c r="B805">
        <v>1013105</v>
      </c>
      <c r="C805">
        <v>4</v>
      </c>
      <c r="D805" t="s">
        <v>6841</v>
      </c>
      <c r="I805" t="s">
        <v>10971</v>
      </c>
      <c r="J805" t="s">
        <v>10971</v>
      </c>
      <c r="K805" t="s">
        <v>10971</v>
      </c>
    </row>
    <row r="806" spans="2:11" x14ac:dyDescent="0.25">
      <c r="B806">
        <v>1006252</v>
      </c>
      <c r="C806">
        <v>4</v>
      </c>
      <c r="D806" t="s">
        <v>6390</v>
      </c>
      <c r="I806" t="s">
        <v>10971</v>
      </c>
      <c r="J806" t="s">
        <v>10971</v>
      </c>
      <c r="K806" t="s">
        <v>10971</v>
      </c>
    </row>
    <row r="807" spans="2:11" x14ac:dyDescent="0.25">
      <c r="B807">
        <v>1011294</v>
      </c>
      <c r="C807">
        <v>4</v>
      </c>
      <c r="D807" t="s">
        <v>6871</v>
      </c>
      <c r="I807" t="s">
        <v>10971</v>
      </c>
      <c r="J807" t="s">
        <v>10971</v>
      </c>
      <c r="K807" t="s">
        <v>10971</v>
      </c>
    </row>
    <row r="808" spans="2:11" x14ac:dyDescent="0.25">
      <c r="B808">
        <v>1005378</v>
      </c>
      <c r="C808">
        <v>4</v>
      </c>
      <c r="D808" t="s">
        <v>6844</v>
      </c>
      <c r="I808" t="s">
        <v>10971</v>
      </c>
      <c r="J808" t="s">
        <v>10971</v>
      </c>
      <c r="K808" t="s">
        <v>10971</v>
      </c>
    </row>
    <row r="809" spans="2:11" x14ac:dyDescent="0.25">
      <c r="B809">
        <v>1009310</v>
      </c>
      <c r="C809">
        <v>4</v>
      </c>
      <c r="D809" t="s">
        <v>6410</v>
      </c>
      <c r="I809" t="s">
        <v>10971</v>
      </c>
      <c r="J809" t="s">
        <v>10971</v>
      </c>
      <c r="K809" t="s">
        <v>10971</v>
      </c>
    </row>
    <row r="810" spans="2:11" x14ac:dyDescent="0.25">
      <c r="B810">
        <v>1011366</v>
      </c>
      <c r="C810">
        <v>4</v>
      </c>
      <c r="D810" t="s">
        <v>6869</v>
      </c>
      <c r="I810" t="s">
        <v>10971</v>
      </c>
      <c r="J810" t="s">
        <v>10971</v>
      </c>
      <c r="K810" t="s">
        <v>10971</v>
      </c>
    </row>
    <row r="811" spans="2:11" x14ac:dyDescent="0.25">
      <c r="B811">
        <v>1006944</v>
      </c>
      <c r="C811">
        <v>4</v>
      </c>
      <c r="D811" t="s">
        <v>10231</v>
      </c>
      <c r="I811" t="s">
        <v>10971</v>
      </c>
      <c r="J811" t="s">
        <v>10971</v>
      </c>
      <c r="K811" t="s">
        <v>10971</v>
      </c>
    </row>
    <row r="812" spans="2:11" x14ac:dyDescent="0.25">
      <c r="B812">
        <v>1004542</v>
      </c>
      <c r="C812">
        <v>4</v>
      </c>
      <c r="D812" t="s">
        <v>5945</v>
      </c>
      <c r="I812" t="s">
        <v>10971</v>
      </c>
      <c r="J812" t="s">
        <v>10971</v>
      </c>
      <c r="K812" t="s">
        <v>10971</v>
      </c>
    </row>
    <row r="813" spans="2:11" x14ac:dyDescent="0.25">
      <c r="B813">
        <v>1007213</v>
      </c>
      <c r="C813">
        <v>4</v>
      </c>
      <c r="D813" t="s">
        <v>6065</v>
      </c>
      <c r="I813" t="s">
        <v>10971</v>
      </c>
      <c r="J813" t="s">
        <v>10971</v>
      </c>
      <c r="K813" t="s">
        <v>10971</v>
      </c>
    </row>
    <row r="814" spans="2:11" x14ac:dyDescent="0.25">
      <c r="B814">
        <v>4110017</v>
      </c>
      <c r="C814">
        <v>4</v>
      </c>
      <c r="D814" t="s">
        <v>5897</v>
      </c>
      <c r="I814" t="s">
        <v>10971</v>
      </c>
      <c r="J814" t="s">
        <v>10971</v>
      </c>
      <c r="K814" t="s">
        <v>10971</v>
      </c>
    </row>
    <row r="815" spans="2:11" x14ac:dyDescent="0.25">
      <c r="B815">
        <v>1010908</v>
      </c>
      <c r="C815">
        <v>4</v>
      </c>
      <c r="D815" t="s">
        <v>5983</v>
      </c>
      <c r="I815" t="s">
        <v>10971</v>
      </c>
      <c r="J815" t="s">
        <v>10971</v>
      </c>
      <c r="K815" t="s">
        <v>10971</v>
      </c>
    </row>
    <row r="816" spans="2:11" x14ac:dyDescent="0.25">
      <c r="B816">
        <v>1007455</v>
      </c>
      <c r="C816">
        <v>4</v>
      </c>
      <c r="D816" t="s">
        <v>6016</v>
      </c>
      <c r="I816" t="s">
        <v>10971</v>
      </c>
      <c r="J816" t="s">
        <v>10971</v>
      </c>
      <c r="K816" t="s">
        <v>10971</v>
      </c>
    </row>
    <row r="817" spans="2:11" x14ac:dyDescent="0.25">
      <c r="B817">
        <v>1007005</v>
      </c>
      <c r="C817">
        <v>4</v>
      </c>
      <c r="D817" t="s">
        <v>6145</v>
      </c>
      <c r="I817" t="s">
        <v>10971</v>
      </c>
      <c r="J817" t="s">
        <v>10971</v>
      </c>
      <c r="K817" t="s">
        <v>10971</v>
      </c>
    </row>
    <row r="818" spans="2:11" x14ac:dyDescent="0.25">
      <c r="B818">
        <v>1982060</v>
      </c>
      <c r="C818">
        <v>4</v>
      </c>
      <c r="D818" t="s">
        <v>9384</v>
      </c>
      <c r="I818" t="s">
        <v>10971</v>
      </c>
      <c r="J818" t="s">
        <v>10971</v>
      </c>
      <c r="K818" t="s">
        <v>10971</v>
      </c>
    </row>
    <row r="819" spans="2:11" x14ac:dyDescent="0.25">
      <c r="B819">
        <v>1011266</v>
      </c>
      <c r="C819">
        <v>4</v>
      </c>
      <c r="D819" t="s">
        <v>6870</v>
      </c>
      <c r="I819" t="s">
        <v>10971</v>
      </c>
      <c r="J819" t="s">
        <v>10971</v>
      </c>
      <c r="K819" t="s">
        <v>10971</v>
      </c>
    </row>
    <row r="820" spans="2:11" x14ac:dyDescent="0.25">
      <c r="B820">
        <v>1008809</v>
      </c>
      <c r="C820">
        <v>4</v>
      </c>
      <c r="D820" t="s">
        <v>6865</v>
      </c>
      <c r="I820" t="s">
        <v>10971</v>
      </c>
      <c r="J820" t="s">
        <v>10971</v>
      </c>
      <c r="K820" t="s">
        <v>10971</v>
      </c>
    </row>
    <row r="821" spans="2:11" x14ac:dyDescent="0.25">
      <c r="B821" t="e">
        <v>#N/A</v>
      </c>
      <c r="C821">
        <v>4</v>
      </c>
      <c r="D821" t="s">
        <v>6301</v>
      </c>
      <c r="I821" t="e">
        <v>#N/A</v>
      </c>
      <c r="J821" t="e">
        <v>#N/A</v>
      </c>
      <c r="K821" t="e">
        <v>#N/A</v>
      </c>
    </row>
    <row r="822" spans="2:11" x14ac:dyDescent="0.25">
      <c r="B822">
        <v>1011515</v>
      </c>
      <c r="C822">
        <v>4</v>
      </c>
      <c r="D822" t="s">
        <v>9387</v>
      </c>
      <c r="I822" t="s">
        <v>10971</v>
      </c>
      <c r="J822" t="s">
        <v>10971</v>
      </c>
      <c r="K822" t="s">
        <v>10971</v>
      </c>
    </row>
    <row r="823" spans="2:11" x14ac:dyDescent="0.25">
      <c r="B823">
        <v>1009380</v>
      </c>
      <c r="C823">
        <v>4</v>
      </c>
      <c r="D823" t="s">
        <v>6015</v>
      </c>
      <c r="I823" t="s">
        <v>10971</v>
      </c>
      <c r="J823" t="s">
        <v>10971</v>
      </c>
      <c r="K823" t="s">
        <v>10971</v>
      </c>
    </row>
    <row r="824" spans="2:11" x14ac:dyDescent="0.25">
      <c r="B824">
        <v>1010139</v>
      </c>
      <c r="C824">
        <v>4</v>
      </c>
      <c r="D824" t="s">
        <v>6882</v>
      </c>
      <c r="I824" t="s">
        <v>10971</v>
      </c>
      <c r="J824" t="s">
        <v>10971</v>
      </c>
      <c r="K824" t="s">
        <v>10971</v>
      </c>
    </row>
    <row r="825" spans="2:11" x14ac:dyDescent="0.25">
      <c r="B825">
        <v>1008616</v>
      </c>
      <c r="C825">
        <v>4</v>
      </c>
      <c r="D825" t="s">
        <v>6861</v>
      </c>
      <c r="I825" t="s">
        <v>10971</v>
      </c>
      <c r="J825" t="s">
        <v>10971</v>
      </c>
      <c r="K825" t="s">
        <v>10971</v>
      </c>
    </row>
    <row r="826" spans="2:11" x14ac:dyDescent="0.25">
      <c r="B826">
        <v>1007306</v>
      </c>
      <c r="C826">
        <v>4</v>
      </c>
      <c r="D826" t="s">
        <v>6301</v>
      </c>
      <c r="I826" t="s">
        <v>10971</v>
      </c>
      <c r="J826" t="s">
        <v>10971</v>
      </c>
      <c r="K826" t="s">
        <v>10971</v>
      </c>
    </row>
    <row r="827" spans="2:11" x14ac:dyDescent="0.25">
      <c r="B827">
        <v>1016054</v>
      </c>
      <c r="C827">
        <v>4</v>
      </c>
      <c r="D827" t="s">
        <v>6818</v>
      </c>
      <c r="I827" t="s">
        <v>10971</v>
      </c>
      <c r="J827" t="s">
        <v>10971</v>
      </c>
      <c r="K827" t="s">
        <v>10971</v>
      </c>
    </row>
    <row r="828" spans="2:11" x14ac:dyDescent="0.25">
      <c r="B828">
        <v>1010779</v>
      </c>
      <c r="C828">
        <v>4</v>
      </c>
      <c r="D828" t="s">
        <v>5957</v>
      </c>
      <c r="I828" t="s">
        <v>10971</v>
      </c>
      <c r="J828" t="s">
        <v>10971</v>
      </c>
      <c r="K828" t="s">
        <v>10971</v>
      </c>
    </row>
    <row r="829" spans="2:11" x14ac:dyDescent="0.25">
      <c r="B829">
        <v>1012947</v>
      </c>
      <c r="C829">
        <v>4</v>
      </c>
      <c r="D829" t="s">
        <v>6838</v>
      </c>
      <c r="I829" t="s">
        <v>10971</v>
      </c>
      <c r="J829" t="s">
        <v>10971</v>
      </c>
      <c r="K829" t="s">
        <v>10971</v>
      </c>
    </row>
    <row r="830" spans="2:11" x14ac:dyDescent="0.25">
      <c r="B830">
        <v>1008700</v>
      </c>
      <c r="C830">
        <v>4</v>
      </c>
      <c r="D830" t="s">
        <v>6006</v>
      </c>
      <c r="I830" t="s">
        <v>10971</v>
      </c>
      <c r="J830" t="s">
        <v>10971</v>
      </c>
      <c r="K830" t="s">
        <v>10971</v>
      </c>
    </row>
    <row r="831" spans="2:11" x14ac:dyDescent="0.25">
      <c r="B831">
        <v>1010595</v>
      </c>
      <c r="C831">
        <v>4</v>
      </c>
      <c r="D831" t="s">
        <v>6884</v>
      </c>
      <c r="I831" t="s">
        <v>10971</v>
      </c>
      <c r="J831" t="s">
        <v>10971</v>
      </c>
      <c r="K831" t="s">
        <v>10971</v>
      </c>
    </row>
    <row r="832" spans="2:11" x14ac:dyDescent="0.25">
      <c r="B832">
        <v>1974002</v>
      </c>
      <c r="C832">
        <v>4</v>
      </c>
      <c r="D832" t="s">
        <v>6820</v>
      </c>
      <c r="I832" t="s">
        <v>10971</v>
      </c>
      <c r="J832" t="s">
        <v>10971</v>
      </c>
      <c r="K832" t="s">
        <v>10971</v>
      </c>
    </row>
    <row r="833" spans="2:11" x14ac:dyDescent="0.25">
      <c r="B833">
        <v>1982023</v>
      </c>
      <c r="C833">
        <v>4</v>
      </c>
      <c r="D833" t="s">
        <v>5895</v>
      </c>
      <c r="I833" t="s">
        <v>10971</v>
      </c>
      <c r="J833" t="s">
        <v>10971</v>
      </c>
      <c r="K833" t="s">
        <v>10971</v>
      </c>
    </row>
    <row r="834" spans="2:11" x14ac:dyDescent="0.25">
      <c r="B834">
        <v>1007590</v>
      </c>
      <c r="C834">
        <v>4</v>
      </c>
      <c r="D834" t="s">
        <v>6852</v>
      </c>
      <c r="I834" t="s">
        <v>10971</v>
      </c>
      <c r="J834" t="s">
        <v>10971</v>
      </c>
      <c r="K834" t="s">
        <v>10971</v>
      </c>
    </row>
    <row r="835" spans="2:11" x14ac:dyDescent="0.25">
      <c r="B835">
        <v>1009821</v>
      </c>
      <c r="C835">
        <v>4</v>
      </c>
      <c r="D835" t="s">
        <v>6132</v>
      </c>
      <c r="I835" t="s">
        <v>10971</v>
      </c>
      <c r="J835" t="s">
        <v>10971</v>
      </c>
      <c r="K835" t="s">
        <v>10971</v>
      </c>
    </row>
    <row r="836" spans="2:11" x14ac:dyDescent="0.25">
      <c r="B836">
        <v>1010510</v>
      </c>
      <c r="C836">
        <v>4</v>
      </c>
      <c r="D836" t="s">
        <v>6131</v>
      </c>
      <c r="I836" t="s">
        <v>10971</v>
      </c>
      <c r="J836" t="s">
        <v>10971</v>
      </c>
      <c r="K836" t="s">
        <v>10971</v>
      </c>
    </row>
    <row r="837" spans="2:11" x14ac:dyDescent="0.25">
      <c r="B837">
        <v>4149941</v>
      </c>
      <c r="C837">
        <v>4</v>
      </c>
      <c r="D837" t="s">
        <v>9361</v>
      </c>
      <c r="I837" t="s">
        <v>10971</v>
      </c>
      <c r="J837" t="s">
        <v>10971</v>
      </c>
      <c r="K837" t="s">
        <v>10971</v>
      </c>
    </row>
    <row r="838" spans="2:11" x14ac:dyDescent="0.25">
      <c r="B838">
        <v>1004381</v>
      </c>
      <c r="C838">
        <v>4</v>
      </c>
      <c r="D838" t="s">
        <v>6843</v>
      </c>
      <c r="I838" t="s">
        <v>10971</v>
      </c>
      <c r="J838" t="s">
        <v>10971</v>
      </c>
      <c r="K838" t="s">
        <v>10971</v>
      </c>
    </row>
    <row r="839" spans="2:11" x14ac:dyDescent="0.25">
      <c r="B839">
        <v>1006745</v>
      </c>
      <c r="C839">
        <v>4</v>
      </c>
      <c r="D839" t="s">
        <v>6851</v>
      </c>
      <c r="I839" t="s">
        <v>10971</v>
      </c>
      <c r="J839" t="s">
        <v>10971</v>
      </c>
      <c r="K839" t="s">
        <v>10971</v>
      </c>
    </row>
    <row r="840" spans="2:11" x14ac:dyDescent="0.25">
      <c r="B840">
        <v>1004726</v>
      </c>
      <c r="C840">
        <v>4</v>
      </c>
      <c r="D840" t="s">
        <v>6040</v>
      </c>
      <c r="I840" t="s">
        <v>10971</v>
      </c>
      <c r="J840" t="s">
        <v>10971</v>
      </c>
      <c r="K840" t="s">
        <v>10971</v>
      </c>
    </row>
    <row r="841" spans="2:11" x14ac:dyDescent="0.25">
      <c r="B841">
        <v>1013938</v>
      </c>
      <c r="C841">
        <v>4</v>
      </c>
      <c r="D841" t="s">
        <v>5893</v>
      </c>
      <c r="I841" t="s">
        <v>10971</v>
      </c>
      <c r="J841" t="s">
        <v>10971</v>
      </c>
      <c r="K841" t="s">
        <v>10971</v>
      </c>
    </row>
    <row r="842" spans="2:11" x14ac:dyDescent="0.25">
      <c r="B842">
        <v>1015753</v>
      </c>
      <c r="C842">
        <v>4</v>
      </c>
      <c r="D842" t="s">
        <v>6837</v>
      </c>
      <c r="I842" t="s">
        <v>10971</v>
      </c>
      <c r="J842" t="s">
        <v>10971</v>
      </c>
      <c r="K842" t="s">
        <v>10971</v>
      </c>
    </row>
    <row r="843" spans="2:11" x14ac:dyDescent="0.25">
      <c r="B843">
        <v>1008759</v>
      </c>
      <c r="C843">
        <v>4</v>
      </c>
      <c r="D843" t="s">
        <v>6863</v>
      </c>
      <c r="I843" t="s">
        <v>10971</v>
      </c>
      <c r="J843" t="s">
        <v>10971</v>
      </c>
      <c r="K843" t="s">
        <v>10971</v>
      </c>
    </row>
    <row r="844" spans="2:11" x14ac:dyDescent="0.25">
      <c r="B844">
        <v>1009489</v>
      </c>
      <c r="C844">
        <v>4</v>
      </c>
      <c r="D844" t="s">
        <v>6856</v>
      </c>
      <c r="I844" t="s">
        <v>10971</v>
      </c>
      <c r="J844" t="s">
        <v>10971</v>
      </c>
      <c r="K844" t="s">
        <v>10971</v>
      </c>
    </row>
    <row r="845" spans="2:11" x14ac:dyDescent="0.25">
      <c r="B845">
        <v>1014356</v>
      </c>
      <c r="C845">
        <v>4</v>
      </c>
      <c r="D845" t="s">
        <v>6022</v>
      </c>
      <c r="I845" t="s">
        <v>10971</v>
      </c>
      <c r="J845" t="s">
        <v>10971</v>
      </c>
      <c r="K845" t="s">
        <v>10971</v>
      </c>
    </row>
    <row r="846" spans="2:11" x14ac:dyDescent="0.25">
      <c r="B846">
        <v>1007698</v>
      </c>
      <c r="C846">
        <v>4</v>
      </c>
      <c r="D846" t="s">
        <v>5967</v>
      </c>
      <c r="I846" t="s">
        <v>10971</v>
      </c>
      <c r="J846" t="s">
        <v>10971</v>
      </c>
      <c r="K846" t="s">
        <v>10971</v>
      </c>
    </row>
    <row r="847" spans="2:11" x14ac:dyDescent="0.25">
      <c r="B847">
        <v>1011606</v>
      </c>
      <c r="C847">
        <v>4</v>
      </c>
      <c r="D847" t="s">
        <v>5945</v>
      </c>
      <c r="I847" t="s">
        <v>10971</v>
      </c>
      <c r="J847" t="s">
        <v>10971</v>
      </c>
      <c r="K847" t="s">
        <v>10971</v>
      </c>
    </row>
    <row r="848" spans="2:11" x14ac:dyDescent="0.25">
      <c r="B848">
        <v>1012028</v>
      </c>
      <c r="C848">
        <v>4</v>
      </c>
      <c r="D848" t="s">
        <v>6123</v>
      </c>
      <c r="I848" t="s">
        <v>10971</v>
      </c>
      <c r="J848" t="s">
        <v>10971</v>
      </c>
      <c r="K848" t="s">
        <v>10971</v>
      </c>
    </row>
    <row r="849" spans="2:11" x14ac:dyDescent="0.25">
      <c r="B849">
        <v>1023995</v>
      </c>
      <c r="C849">
        <v>4</v>
      </c>
      <c r="D849" t="s">
        <v>6898</v>
      </c>
      <c r="I849" t="s">
        <v>10971</v>
      </c>
      <c r="J849" t="s">
        <v>10971</v>
      </c>
      <c r="K849" t="s">
        <v>10971</v>
      </c>
    </row>
    <row r="850" spans="2:11" x14ac:dyDescent="0.25">
      <c r="B850">
        <v>10835593</v>
      </c>
      <c r="C850">
        <v>4</v>
      </c>
      <c r="D850" t="s">
        <v>9375</v>
      </c>
      <c r="I850" t="s">
        <v>10971</v>
      </c>
      <c r="J850" t="s">
        <v>10971</v>
      </c>
      <c r="K850" t="s">
        <v>10971</v>
      </c>
    </row>
    <row r="851" spans="2:11" x14ac:dyDescent="0.25">
      <c r="B851">
        <v>1032545</v>
      </c>
      <c r="C851">
        <v>4</v>
      </c>
      <c r="D851" t="s">
        <v>6896</v>
      </c>
      <c r="I851" t="s">
        <v>10971</v>
      </c>
      <c r="J851" t="s">
        <v>10971</v>
      </c>
      <c r="K851" t="s">
        <v>10971</v>
      </c>
    </row>
    <row r="852" spans="2:11" x14ac:dyDescent="0.25">
      <c r="B852">
        <v>8261066</v>
      </c>
      <c r="C852">
        <v>4</v>
      </c>
      <c r="D852" t="s">
        <v>10116</v>
      </c>
      <c r="I852" t="s">
        <v>10971</v>
      </c>
      <c r="J852" t="s">
        <v>10971</v>
      </c>
      <c r="K852" t="s">
        <v>10971</v>
      </c>
    </row>
    <row r="853" spans="2:11" x14ac:dyDescent="0.25">
      <c r="B853">
        <v>4343360</v>
      </c>
      <c r="C853">
        <v>4</v>
      </c>
      <c r="D853" t="s">
        <v>10917</v>
      </c>
      <c r="I853" t="s">
        <v>10971</v>
      </c>
      <c r="J853" t="s">
        <v>10971</v>
      </c>
      <c r="K853" t="s">
        <v>10971</v>
      </c>
    </row>
    <row r="854" spans="2:11" x14ac:dyDescent="0.25">
      <c r="B854">
        <v>4086098</v>
      </c>
      <c r="C854">
        <v>4</v>
      </c>
      <c r="D854" t="s">
        <v>10507</v>
      </c>
      <c r="I854" t="s">
        <v>10971</v>
      </c>
      <c r="J854" t="s">
        <v>10971</v>
      </c>
      <c r="K854" t="s">
        <v>10971</v>
      </c>
    </row>
    <row r="855" spans="2:11" x14ac:dyDescent="0.25">
      <c r="B855">
        <v>1984053</v>
      </c>
      <c r="C855">
        <v>4</v>
      </c>
      <c r="D855" t="s">
        <v>6897</v>
      </c>
      <c r="I855" t="s">
        <v>10971</v>
      </c>
      <c r="J855" t="s">
        <v>10971</v>
      </c>
      <c r="K855" t="s">
        <v>10971</v>
      </c>
    </row>
    <row r="856" spans="2:11" x14ac:dyDescent="0.25">
      <c r="B856">
        <v>4101795</v>
      </c>
      <c r="C856">
        <v>4</v>
      </c>
      <c r="D856" t="s">
        <v>6042</v>
      </c>
      <c r="I856" t="s">
        <v>10971</v>
      </c>
      <c r="J856" t="s">
        <v>10971</v>
      </c>
      <c r="K856" t="s">
        <v>10971</v>
      </c>
    </row>
    <row r="857" spans="2:11" x14ac:dyDescent="0.25">
      <c r="B857">
        <v>1006729</v>
      </c>
      <c r="C857">
        <v>4</v>
      </c>
      <c r="D857" t="s">
        <v>6906</v>
      </c>
      <c r="I857" t="s">
        <v>10971</v>
      </c>
      <c r="J857" t="s">
        <v>10971</v>
      </c>
      <c r="K857" t="s">
        <v>10971</v>
      </c>
    </row>
    <row r="858" spans="2:11" x14ac:dyDescent="0.25">
      <c r="B858">
        <v>1013281</v>
      </c>
      <c r="C858">
        <v>4</v>
      </c>
      <c r="D858" t="s">
        <v>10397</v>
      </c>
      <c r="I858" t="s">
        <v>10971</v>
      </c>
      <c r="J858" t="s">
        <v>10971</v>
      </c>
      <c r="K858" t="s">
        <v>10971</v>
      </c>
    </row>
    <row r="859" spans="2:11" x14ac:dyDescent="0.25">
      <c r="B859">
        <v>1015082</v>
      </c>
      <c r="C859">
        <v>4</v>
      </c>
      <c r="D859" t="s">
        <v>5819</v>
      </c>
      <c r="I859" t="s">
        <v>10971</v>
      </c>
      <c r="J859" t="s">
        <v>10971</v>
      </c>
      <c r="K859" t="s">
        <v>10971</v>
      </c>
    </row>
    <row r="860" spans="2:11" x14ac:dyDescent="0.25">
      <c r="B860">
        <v>4019974</v>
      </c>
      <c r="C860">
        <v>4</v>
      </c>
      <c r="D860" t="s">
        <v>6900</v>
      </c>
      <c r="I860" t="s">
        <v>10971</v>
      </c>
      <c r="J860" t="s">
        <v>10971</v>
      </c>
      <c r="K860" t="s">
        <v>10971</v>
      </c>
    </row>
    <row r="861" spans="2:11" x14ac:dyDescent="0.25">
      <c r="B861">
        <v>1015408</v>
      </c>
      <c r="C861">
        <v>4</v>
      </c>
      <c r="D861" t="s">
        <v>5951</v>
      </c>
      <c r="I861" t="s">
        <v>10971</v>
      </c>
      <c r="J861" t="s">
        <v>10971</v>
      </c>
      <c r="K861" t="s">
        <v>10971</v>
      </c>
    </row>
    <row r="862" spans="2:11" x14ac:dyDescent="0.25">
      <c r="B862">
        <v>1005313</v>
      </c>
      <c r="C862">
        <v>4</v>
      </c>
      <c r="D862" t="s">
        <v>6909</v>
      </c>
      <c r="I862" t="s">
        <v>10971</v>
      </c>
      <c r="J862" t="s">
        <v>10971</v>
      </c>
      <c r="K862" t="s">
        <v>10971</v>
      </c>
    </row>
    <row r="863" spans="2:11" x14ac:dyDescent="0.25">
      <c r="B863">
        <v>1013302</v>
      </c>
      <c r="C863">
        <v>4</v>
      </c>
      <c r="D863" t="s">
        <v>6067</v>
      </c>
      <c r="I863" t="s">
        <v>10971</v>
      </c>
      <c r="J863" t="s">
        <v>10971</v>
      </c>
      <c r="K863" t="s">
        <v>10971</v>
      </c>
    </row>
    <row r="864" spans="2:11" x14ac:dyDescent="0.25">
      <c r="B864">
        <v>1005263</v>
      </c>
      <c r="C864">
        <v>4</v>
      </c>
      <c r="D864" t="s">
        <v>6910</v>
      </c>
      <c r="I864" t="s">
        <v>10971</v>
      </c>
      <c r="J864" t="s">
        <v>10971</v>
      </c>
      <c r="K864" t="s">
        <v>10971</v>
      </c>
    </row>
    <row r="865" spans="2:11" x14ac:dyDescent="0.25">
      <c r="B865">
        <v>1016037</v>
      </c>
      <c r="C865">
        <v>4</v>
      </c>
      <c r="D865" t="s">
        <v>6006</v>
      </c>
      <c r="I865" t="s">
        <v>10971</v>
      </c>
      <c r="J865" t="s">
        <v>10971</v>
      </c>
      <c r="K865" t="s">
        <v>10971</v>
      </c>
    </row>
    <row r="866" spans="2:11" x14ac:dyDescent="0.25">
      <c r="B866">
        <v>1006379</v>
      </c>
      <c r="C866">
        <v>4</v>
      </c>
      <c r="D866" t="s">
        <v>6082</v>
      </c>
      <c r="I866" t="s">
        <v>10971</v>
      </c>
      <c r="J866" t="s">
        <v>10971</v>
      </c>
      <c r="K866" t="s">
        <v>10971</v>
      </c>
    </row>
    <row r="867" spans="2:11" x14ac:dyDescent="0.25">
      <c r="B867">
        <v>1006954</v>
      </c>
      <c r="C867">
        <v>4</v>
      </c>
      <c r="D867" t="s">
        <v>6907</v>
      </c>
      <c r="I867" t="s">
        <v>10971</v>
      </c>
      <c r="J867" t="s">
        <v>10971</v>
      </c>
      <c r="K867" t="s">
        <v>10971</v>
      </c>
    </row>
    <row r="868" spans="2:11" x14ac:dyDescent="0.25">
      <c r="B868">
        <v>4161070</v>
      </c>
      <c r="C868">
        <v>4</v>
      </c>
      <c r="D868" t="s">
        <v>6026</v>
      </c>
      <c r="I868" t="s">
        <v>10971</v>
      </c>
      <c r="J868" t="s">
        <v>10971</v>
      </c>
      <c r="K868" t="s">
        <v>10971</v>
      </c>
    </row>
    <row r="869" spans="2:11" x14ac:dyDescent="0.25">
      <c r="B869">
        <v>29760145</v>
      </c>
      <c r="C869">
        <v>4</v>
      </c>
      <c r="D869" t="s">
        <v>6901</v>
      </c>
      <c r="I869" t="s">
        <v>10971</v>
      </c>
      <c r="J869" t="s">
        <v>10971</v>
      </c>
      <c r="K869" t="s">
        <v>10971</v>
      </c>
    </row>
    <row r="870" spans="2:11" x14ac:dyDescent="0.25">
      <c r="B870">
        <v>4091656</v>
      </c>
      <c r="C870">
        <v>4</v>
      </c>
      <c r="D870" t="s">
        <v>6053</v>
      </c>
      <c r="I870" t="s">
        <v>10971</v>
      </c>
      <c r="J870" t="s">
        <v>10971</v>
      </c>
      <c r="K870" t="s">
        <v>10971</v>
      </c>
    </row>
    <row r="871" spans="2:11" x14ac:dyDescent="0.25">
      <c r="B871">
        <v>14003697</v>
      </c>
      <c r="C871">
        <v>4</v>
      </c>
      <c r="D871" t="s">
        <v>9235</v>
      </c>
      <c r="I871" t="s">
        <v>10971</v>
      </c>
      <c r="J871" t="s">
        <v>10971</v>
      </c>
      <c r="K871" t="s">
        <v>10971</v>
      </c>
    </row>
    <row r="872" spans="2:11" x14ac:dyDescent="0.25">
      <c r="B872">
        <v>1012774</v>
      </c>
      <c r="C872">
        <v>4</v>
      </c>
      <c r="D872" t="s">
        <v>6264</v>
      </c>
      <c r="I872" t="s">
        <v>10971</v>
      </c>
      <c r="J872" t="s">
        <v>10971</v>
      </c>
      <c r="K872" t="s">
        <v>10971</v>
      </c>
    </row>
    <row r="873" spans="2:11" x14ac:dyDescent="0.25">
      <c r="B873">
        <v>4051055</v>
      </c>
      <c r="C873">
        <v>4</v>
      </c>
      <c r="D873" t="s">
        <v>6903</v>
      </c>
      <c r="I873" t="s">
        <v>10971</v>
      </c>
      <c r="J873" t="s">
        <v>10971</v>
      </c>
      <c r="K873" t="s">
        <v>10971</v>
      </c>
    </row>
    <row r="874" spans="2:11" x14ac:dyDescent="0.25">
      <c r="B874">
        <v>4150054</v>
      </c>
      <c r="C874">
        <v>4</v>
      </c>
      <c r="D874" t="s">
        <v>6913</v>
      </c>
      <c r="I874" t="s">
        <v>10971</v>
      </c>
      <c r="J874" t="s">
        <v>10971</v>
      </c>
      <c r="K874" t="s">
        <v>10971</v>
      </c>
    </row>
    <row r="875" spans="2:11" x14ac:dyDescent="0.25">
      <c r="B875">
        <v>4147997</v>
      </c>
      <c r="C875">
        <v>4</v>
      </c>
      <c r="D875" t="s">
        <v>6912</v>
      </c>
      <c r="I875" t="s">
        <v>10971</v>
      </c>
      <c r="J875" t="s">
        <v>10971</v>
      </c>
      <c r="K875" t="s">
        <v>10971</v>
      </c>
    </row>
    <row r="876" spans="2:11" x14ac:dyDescent="0.25">
      <c r="B876">
        <v>1007419</v>
      </c>
      <c r="C876">
        <v>4</v>
      </c>
      <c r="D876" t="s">
        <v>5967</v>
      </c>
      <c r="I876" t="s">
        <v>10971</v>
      </c>
      <c r="J876" t="s">
        <v>10971</v>
      </c>
      <c r="K876" t="s">
        <v>10971</v>
      </c>
    </row>
    <row r="877" spans="2:11" x14ac:dyDescent="0.25">
      <c r="B877">
        <v>1008180</v>
      </c>
      <c r="C877">
        <v>4</v>
      </c>
      <c r="D877" t="s">
        <v>6610</v>
      </c>
      <c r="I877" t="s">
        <v>10971</v>
      </c>
      <c r="J877" t="s">
        <v>10971</v>
      </c>
      <c r="K877" t="s">
        <v>10971</v>
      </c>
    </row>
    <row r="878" spans="2:11" x14ac:dyDescent="0.25">
      <c r="B878">
        <v>1007881</v>
      </c>
      <c r="C878">
        <v>4</v>
      </c>
      <c r="D878" t="s">
        <v>6918</v>
      </c>
      <c r="I878" t="s">
        <v>10971</v>
      </c>
      <c r="J878" t="s">
        <v>10971</v>
      </c>
      <c r="K878" t="s">
        <v>10971</v>
      </c>
    </row>
    <row r="879" spans="2:11" x14ac:dyDescent="0.25">
      <c r="B879">
        <v>4089133</v>
      </c>
      <c r="C879">
        <v>4</v>
      </c>
      <c r="D879" t="s">
        <v>6919</v>
      </c>
      <c r="I879" t="s">
        <v>10971</v>
      </c>
      <c r="J879" t="s">
        <v>10971</v>
      </c>
      <c r="K879" t="s">
        <v>10971</v>
      </c>
    </row>
    <row r="880" spans="2:11" x14ac:dyDescent="0.25">
      <c r="B880">
        <v>1009617</v>
      </c>
      <c r="C880">
        <v>4</v>
      </c>
      <c r="D880" t="s">
        <v>5861</v>
      </c>
      <c r="I880" t="s">
        <v>10971</v>
      </c>
      <c r="J880" t="s">
        <v>10971</v>
      </c>
      <c r="K880" t="s">
        <v>10971</v>
      </c>
    </row>
    <row r="881" spans="2:11" x14ac:dyDescent="0.25">
      <c r="B881">
        <v>1011031</v>
      </c>
      <c r="C881">
        <v>4</v>
      </c>
      <c r="D881" t="s">
        <v>5942</v>
      </c>
      <c r="I881" t="s">
        <v>10971</v>
      </c>
      <c r="J881" t="s">
        <v>10971</v>
      </c>
      <c r="K881" t="s">
        <v>10971</v>
      </c>
    </row>
    <row r="882" spans="2:11" x14ac:dyDescent="0.25">
      <c r="B882">
        <v>1000537</v>
      </c>
      <c r="C882">
        <v>4</v>
      </c>
      <c r="D882" t="s">
        <v>10191</v>
      </c>
      <c r="I882" t="s">
        <v>10971</v>
      </c>
      <c r="J882" t="s">
        <v>10971</v>
      </c>
      <c r="K882" t="s">
        <v>10971</v>
      </c>
    </row>
    <row r="883" spans="2:11" x14ac:dyDescent="0.25">
      <c r="B883">
        <v>1011148</v>
      </c>
      <c r="C883">
        <v>4</v>
      </c>
      <c r="D883" t="s">
        <v>6043</v>
      </c>
      <c r="I883" t="s">
        <v>10971</v>
      </c>
      <c r="J883" t="s">
        <v>10971</v>
      </c>
      <c r="K883" t="s">
        <v>10971</v>
      </c>
    </row>
    <row r="884" spans="2:11" x14ac:dyDescent="0.25">
      <c r="B884">
        <v>1001579</v>
      </c>
      <c r="C884">
        <v>4</v>
      </c>
      <c r="D884" t="s">
        <v>10324</v>
      </c>
      <c r="I884" t="s">
        <v>10971</v>
      </c>
      <c r="J884" t="s">
        <v>10971</v>
      </c>
      <c r="K884" t="s">
        <v>10971</v>
      </c>
    </row>
    <row r="885" spans="2:11" x14ac:dyDescent="0.25">
      <c r="B885">
        <v>1007662</v>
      </c>
      <c r="C885">
        <v>4</v>
      </c>
      <c r="D885" t="s">
        <v>6941</v>
      </c>
      <c r="I885" t="s">
        <v>10971</v>
      </c>
      <c r="J885" t="s">
        <v>10971</v>
      </c>
      <c r="K885" t="s">
        <v>10971</v>
      </c>
    </row>
    <row r="886" spans="2:11" x14ac:dyDescent="0.25">
      <c r="B886">
        <v>1007128</v>
      </c>
      <c r="C886">
        <v>4</v>
      </c>
      <c r="D886" t="s">
        <v>9335</v>
      </c>
      <c r="I886" t="s">
        <v>10971</v>
      </c>
      <c r="J886" t="s">
        <v>10971</v>
      </c>
      <c r="K886" t="s">
        <v>10971</v>
      </c>
    </row>
    <row r="887" spans="2:11" x14ac:dyDescent="0.25">
      <c r="B887">
        <v>1009039</v>
      </c>
      <c r="C887">
        <v>4</v>
      </c>
      <c r="D887" t="s">
        <v>6087</v>
      </c>
      <c r="I887" t="s">
        <v>10971</v>
      </c>
      <c r="J887" t="s">
        <v>10971</v>
      </c>
      <c r="K887" t="s">
        <v>10971</v>
      </c>
    </row>
    <row r="888" spans="2:11" x14ac:dyDescent="0.25">
      <c r="B888">
        <v>1015024</v>
      </c>
      <c r="C888">
        <v>4</v>
      </c>
      <c r="D888" t="s">
        <v>6948</v>
      </c>
      <c r="I888" t="s">
        <v>10971</v>
      </c>
      <c r="J888" t="s">
        <v>10971</v>
      </c>
      <c r="K888" t="s">
        <v>10971</v>
      </c>
    </row>
    <row r="889" spans="2:11" x14ac:dyDescent="0.25">
      <c r="B889">
        <v>1007539</v>
      </c>
      <c r="C889">
        <v>4</v>
      </c>
      <c r="D889" t="s">
        <v>6940</v>
      </c>
      <c r="I889" t="s">
        <v>10971</v>
      </c>
      <c r="J889" t="s">
        <v>10971</v>
      </c>
      <c r="K889" t="s">
        <v>10971</v>
      </c>
    </row>
    <row r="890" spans="2:11" x14ac:dyDescent="0.25">
      <c r="B890">
        <v>1012888</v>
      </c>
      <c r="C890">
        <v>4</v>
      </c>
      <c r="D890" t="s">
        <v>6070</v>
      </c>
      <c r="I890" t="s">
        <v>10971</v>
      </c>
      <c r="J890" t="s">
        <v>10971</v>
      </c>
      <c r="K890" t="s">
        <v>10971</v>
      </c>
    </row>
    <row r="891" spans="2:11" x14ac:dyDescent="0.25">
      <c r="B891">
        <v>1010507</v>
      </c>
      <c r="C891">
        <v>4</v>
      </c>
      <c r="D891" t="s">
        <v>6928</v>
      </c>
      <c r="I891" t="s">
        <v>10971</v>
      </c>
      <c r="J891" t="s">
        <v>10971</v>
      </c>
      <c r="K891" t="s">
        <v>10971</v>
      </c>
    </row>
    <row r="892" spans="2:11" x14ac:dyDescent="0.25">
      <c r="B892">
        <v>1013927</v>
      </c>
      <c r="C892">
        <v>4</v>
      </c>
      <c r="D892" t="s">
        <v>9281</v>
      </c>
      <c r="I892" t="s">
        <v>10971</v>
      </c>
      <c r="J892" t="s">
        <v>10971</v>
      </c>
      <c r="K892" t="s">
        <v>10971</v>
      </c>
    </row>
    <row r="893" spans="2:11" x14ac:dyDescent="0.25">
      <c r="B893">
        <v>1013656</v>
      </c>
      <c r="C893">
        <v>4</v>
      </c>
      <c r="D893" t="s">
        <v>6403</v>
      </c>
      <c r="I893" t="s">
        <v>10971</v>
      </c>
      <c r="J893" t="s">
        <v>10971</v>
      </c>
      <c r="K893" t="s">
        <v>10971</v>
      </c>
    </row>
    <row r="894" spans="2:11" x14ac:dyDescent="0.25">
      <c r="B894">
        <v>1007070</v>
      </c>
      <c r="C894">
        <v>4</v>
      </c>
      <c r="D894" t="s">
        <v>6135</v>
      </c>
      <c r="I894" t="s">
        <v>10971</v>
      </c>
      <c r="J894" t="s">
        <v>10971</v>
      </c>
      <c r="K894" t="s">
        <v>10971</v>
      </c>
    </row>
    <row r="895" spans="2:11" x14ac:dyDescent="0.25">
      <c r="B895">
        <v>1006634</v>
      </c>
      <c r="C895">
        <v>4</v>
      </c>
      <c r="D895" t="s">
        <v>6007</v>
      </c>
      <c r="I895" t="s">
        <v>10971</v>
      </c>
      <c r="J895" t="s">
        <v>10971</v>
      </c>
      <c r="K895" t="s">
        <v>10971</v>
      </c>
    </row>
    <row r="896" spans="2:11" x14ac:dyDescent="0.25">
      <c r="B896">
        <v>4066287</v>
      </c>
      <c r="C896">
        <v>4</v>
      </c>
      <c r="D896" t="s">
        <v>5953</v>
      </c>
      <c r="I896" t="s">
        <v>10971</v>
      </c>
      <c r="J896" t="s">
        <v>10971</v>
      </c>
      <c r="K896" t="s">
        <v>10971</v>
      </c>
    </row>
    <row r="897" spans="2:11" x14ac:dyDescent="0.25">
      <c r="B897">
        <v>1006090</v>
      </c>
      <c r="C897">
        <v>4</v>
      </c>
      <c r="D897" t="s">
        <v>9156</v>
      </c>
      <c r="I897" t="s">
        <v>10971</v>
      </c>
      <c r="J897" t="s">
        <v>10971</v>
      </c>
      <c r="K897" t="s">
        <v>10971</v>
      </c>
    </row>
    <row r="898" spans="2:11" x14ac:dyDescent="0.25">
      <c r="B898">
        <v>1008257</v>
      </c>
      <c r="C898">
        <v>4</v>
      </c>
      <c r="D898" t="s">
        <v>6922</v>
      </c>
      <c r="I898" t="s">
        <v>10971</v>
      </c>
      <c r="J898" t="s">
        <v>10971</v>
      </c>
      <c r="K898" t="s">
        <v>10971</v>
      </c>
    </row>
    <row r="899" spans="2:11" x14ac:dyDescent="0.25">
      <c r="B899">
        <v>1013561</v>
      </c>
      <c r="C899">
        <v>4</v>
      </c>
      <c r="D899" t="s">
        <v>6951</v>
      </c>
      <c r="I899" t="s">
        <v>10971</v>
      </c>
      <c r="J899" t="s">
        <v>10971</v>
      </c>
      <c r="K899" t="s">
        <v>10971</v>
      </c>
    </row>
    <row r="900" spans="2:11" x14ac:dyDescent="0.25">
      <c r="B900">
        <v>1000511</v>
      </c>
      <c r="C900">
        <v>4</v>
      </c>
      <c r="D900" t="s">
        <v>6961</v>
      </c>
      <c r="I900" t="s">
        <v>10971</v>
      </c>
      <c r="J900" t="s">
        <v>10971</v>
      </c>
      <c r="K900" t="s">
        <v>10971</v>
      </c>
    </row>
    <row r="901" spans="2:11" x14ac:dyDescent="0.25">
      <c r="B901">
        <v>1005051</v>
      </c>
      <c r="C901">
        <v>4</v>
      </c>
      <c r="D901" t="s">
        <v>6962</v>
      </c>
      <c r="I901" t="s">
        <v>10971</v>
      </c>
      <c r="J901" t="s">
        <v>10971</v>
      </c>
      <c r="K901" t="s">
        <v>10971</v>
      </c>
    </row>
    <row r="902" spans="2:11" x14ac:dyDescent="0.25">
      <c r="B902">
        <v>1010880</v>
      </c>
      <c r="C902">
        <v>4</v>
      </c>
      <c r="D902" t="s">
        <v>6959</v>
      </c>
      <c r="I902" t="s">
        <v>10971</v>
      </c>
      <c r="J902" t="s">
        <v>10971</v>
      </c>
      <c r="K902" t="s">
        <v>10971</v>
      </c>
    </row>
    <row r="903" spans="2:11" x14ac:dyDescent="0.25">
      <c r="I903" t="s">
        <v>10971</v>
      </c>
      <c r="J903" t="s">
        <v>10971</v>
      </c>
      <c r="K903" t="s">
        <v>10971</v>
      </c>
    </row>
    <row r="904" spans="2:11" x14ac:dyDescent="0.25">
      <c r="B904">
        <v>1009565</v>
      </c>
      <c r="C904">
        <v>5</v>
      </c>
      <c r="D904" t="s">
        <v>5819</v>
      </c>
      <c r="I904" t="s">
        <v>10971</v>
      </c>
      <c r="J904" t="s">
        <v>10971</v>
      </c>
      <c r="K904" t="s">
        <v>10971</v>
      </c>
    </row>
    <row r="905" spans="2:11" x14ac:dyDescent="0.25">
      <c r="B905">
        <v>1010998</v>
      </c>
      <c r="C905">
        <v>5</v>
      </c>
      <c r="D905" t="s">
        <v>7049</v>
      </c>
      <c r="I905" t="s">
        <v>10971</v>
      </c>
      <c r="J905" t="s">
        <v>10971</v>
      </c>
      <c r="K905" t="s">
        <v>10971</v>
      </c>
    </row>
    <row r="906" spans="2:11" x14ac:dyDescent="0.25">
      <c r="B906">
        <v>1008412</v>
      </c>
      <c r="C906">
        <v>5</v>
      </c>
      <c r="D906" t="s">
        <v>6153</v>
      </c>
      <c r="I906" t="s">
        <v>10971</v>
      </c>
      <c r="J906" t="s">
        <v>10971</v>
      </c>
      <c r="K906" t="s">
        <v>10971</v>
      </c>
    </row>
    <row r="907" spans="2:11" x14ac:dyDescent="0.25">
      <c r="B907">
        <v>4086646</v>
      </c>
      <c r="C907">
        <v>5</v>
      </c>
      <c r="D907" t="s">
        <v>6169</v>
      </c>
      <c r="I907" t="s">
        <v>10971</v>
      </c>
      <c r="J907" t="s">
        <v>10971</v>
      </c>
      <c r="K907" t="s">
        <v>10971</v>
      </c>
    </row>
    <row r="908" spans="2:11" x14ac:dyDescent="0.25">
      <c r="B908">
        <v>9315675</v>
      </c>
      <c r="C908">
        <v>5</v>
      </c>
      <c r="D908" t="s">
        <v>9216</v>
      </c>
      <c r="I908" t="s">
        <v>10971</v>
      </c>
      <c r="J908" t="s">
        <v>10971</v>
      </c>
      <c r="K908" t="s">
        <v>10971</v>
      </c>
    </row>
    <row r="909" spans="2:11" x14ac:dyDescent="0.25">
      <c r="B909">
        <v>1007115</v>
      </c>
      <c r="C909">
        <v>5</v>
      </c>
      <c r="D909" t="s">
        <v>6158</v>
      </c>
      <c r="I909" t="s">
        <v>10971</v>
      </c>
      <c r="J909" t="s">
        <v>10971</v>
      </c>
      <c r="K909" t="s">
        <v>10971</v>
      </c>
    </row>
    <row r="910" spans="2:11" x14ac:dyDescent="0.25">
      <c r="B910">
        <v>1007151</v>
      </c>
      <c r="C910">
        <v>5</v>
      </c>
      <c r="D910" t="s">
        <v>7401</v>
      </c>
      <c r="I910" t="s">
        <v>10971</v>
      </c>
      <c r="J910" t="s">
        <v>10971</v>
      </c>
      <c r="K910" t="s">
        <v>10971</v>
      </c>
    </row>
    <row r="911" spans="2:11" x14ac:dyDescent="0.25">
      <c r="B911">
        <v>1009505</v>
      </c>
      <c r="C911">
        <v>5</v>
      </c>
      <c r="D911" t="s">
        <v>6501</v>
      </c>
      <c r="I911" t="s">
        <v>10971</v>
      </c>
      <c r="J911" t="s">
        <v>10971</v>
      </c>
      <c r="K911" t="s">
        <v>10971</v>
      </c>
    </row>
    <row r="912" spans="2:11" x14ac:dyDescent="0.25">
      <c r="B912">
        <v>1009352</v>
      </c>
      <c r="C912">
        <v>5</v>
      </c>
      <c r="D912" t="s">
        <v>7185</v>
      </c>
      <c r="I912" t="s">
        <v>10971</v>
      </c>
      <c r="J912" t="s">
        <v>10971</v>
      </c>
      <c r="K912" t="s">
        <v>10971</v>
      </c>
    </row>
    <row r="913" spans="2:11" x14ac:dyDescent="0.25">
      <c r="B913">
        <v>1010177</v>
      </c>
      <c r="C913">
        <v>5</v>
      </c>
      <c r="D913" t="s">
        <v>6155</v>
      </c>
      <c r="I913" t="s">
        <v>10971</v>
      </c>
      <c r="J913" t="s">
        <v>10971</v>
      </c>
      <c r="K913" t="s">
        <v>10971</v>
      </c>
    </row>
    <row r="914" spans="2:11" x14ac:dyDescent="0.25">
      <c r="B914">
        <v>1008784</v>
      </c>
      <c r="C914">
        <v>5</v>
      </c>
      <c r="D914" t="s">
        <v>7293</v>
      </c>
      <c r="I914" t="s">
        <v>10971</v>
      </c>
      <c r="J914" t="s">
        <v>10971</v>
      </c>
      <c r="K914" t="s">
        <v>10971</v>
      </c>
    </row>
    <row r="915" spans="2:11" x14ac:dyDescent="0.25">
      <c r="B915">
        <v>1007704</v>
      </c>
      <c r="C915">
        <v>5</v>
      </c>
      <c r="D915" t="s">
        <v>7868</v>
      </c>
      <c r="I915" t="s">
        <v>10971</v>
      </c>
      <c r="J915" t="s">
        <v>10971</v>
      </c>
      <c r="K915" t="s">
        <v>10971</v>
      </c>
    </row>
    <row r="916" spans="2:11" x14ac:dyDescent="0.25">
      <c r="B916">
        <v>1008832</v>
      </c>
      <c r="C916">
        <v>5</v>
      </c>
      <c r="D916" t="s">
        <v>7598</v>
      </c>
      <c r="I916" t="s">
        <v>10971</v>
      </c>
      <c r="J916" t="s">
        <v>10971</v>
      </c>
      <c r="K916" t="s">
        <v>10971</v>
      </c>
    </row>
    <row r="917" spans="2:11" x14ac:dyDescent="0.25">
      <c r="B917">
        <v>1007666</v>
      </c>
      <c r="C917">
        <v>5</v>
      </c>
      <c r="D917" t="s">
        <v>8452</v>
      </c>
      <c r="I917" t="s">
        <v>10971</v>
      </c>
      <c r="J917" t="s">
        <v>10971</v>
      </c>
      <c r="K917" t="s">
        <v>10971</v>
      </c>
    </row>
    <row r="918" spans="2:11" x14ac:dyDescent="0.25">
      <c r="B918">
        <v>4102024</v>
      </c>
      <c r="C918">
        <v>5</v>
      </c>
      <c r="D918" t="s">
        <v>7157</v>
      </c>
      <c r="I918" t="s">
        <v>10971</v>
      </c>
      <c r="J918" t="s">
        <v>10971</v>
      </c>
      <c r="K918" t="s">
        <v>10971</v>
      </c>
    </row>
    <row r="919" spans="2:11" x14ac:dyDescent="0.25">
      <c r="B919">
        <v>1009370</v>
      </c>
      <c r="C919">
        <v>5</v>
      </c>
      <c r="D919" t="s">
        <v>6264</v>
      </c>
      <c r="I919" t="s">
        <v>10971</v>
      </c>
      <c r="J919" t="s">
        <v>10971</v>
      </c>
      <c r="K919" t="s">
        <v>10971</v>
      </c>
    </row>
    <row r="920" spans="2:11" x14ac:dyDescent="0.25">
      <c r="B920">
        <v>1020801</v>
      </c>
      <c r="C920">
        <v>5</v>
      </c>
      <c r="D920" t="s">
        <v>7571</v>
      </c>
      <c r="I920" t="s">
        <v>10971</v>
      </c>
      <c r="J920" t="s">
        <v>10971</v>
      </c>
      <c r="K920" t="s">
        <v>10971</v>
      </c>
    </row>
    <row r="921" spans="2:11" x14ac:dyDescent="0.25">
      <c r="B921">
        <v>4086567</v>
      </c>
      <c r="C921">
        <v>5</v>
      </c>
      <c r="D921" t="s">
        <v>6168</v>
      </c>
      <c r="I921" t="s">
        <v>10971</v>
      </c>
      <c r="J921" t="s">
        <v>10971</v>
      </c>
      <c r="K921" t="s">
        <v>10971</v>
      </c>
    </row>
    <row r="922" spans="2:11" x14ac:dyDescent="0.25">
      <c r="B922">
        <v>1008140</v>
      </c>
      <c r="C922">
        <v>5</v>
      </c>
      <c r="D922" t="s">
        <v>6006</v>
      </c>
      <c r="I922" t="s">
        <v>10971</v>
      </c>
      <c r="J922" t="s">
        <v>10971</v>
      </c>
      <c r="K922" t="s">
        <v>10971</v>
      </c>
    </row>
    <row r="923" spans="2:11" x14ac:dyDescent="0.25">
      <c r="B923">
        <v>1004985</v>
      </c>
      <c r="C923">
        <v>5</v>
      </c>
      <c r="D923" t="s">
        <v>6344</v>
      </c>
      <c r="I923" t="s">
        <v>10971</v>
      </c>
      <c r="J923" t="s">
        <v>10971</v>
      </c>
      <c r="K923" t="s">
        <v>10971</v>
      </c>
    </row>
    <row r="924" spans="2:11" x14ac:dyDescent="0.25">
      <c r="B924">
        <v>1012232</v>
      </c>
      <c r="C924">
        <v>5</v>
      </c>
      <c r="D924" t="s">
        <v>7057</v>
      </c>
      <c r="I924" t="s">
        <v>10971</v>
      </c>
      <c r="J924" t="s">
        <v>10971</v>
      </c>
      <c r="K924" t="s">
        <v>10971</v>
      </c>
    </row>
    <row r="925" spans="2:11" x14ac:dyDescent="0.25">
      <c r="B925">
        <v>1010657</v>
      </c>
      <c r="C925">
        <v>5</v>
      </c>
      <c r="D925" t="s">
        <v>5998</v>
      </c>
      <c r="I925" t="s">
        <v>10971</v>
      </c>
      <c r="J925" t="s">
        <v>10971</v>
      </c>
      <c r="K925" t="s">
        <v>10971</v>
      </c>
    </row>
    <row r="926" spans="2:11" x14ac:dyDescent="0.25">
      <c r="B926">
        <v>4057374</v>
      </c>
      <c r="C926">
        <v>5</v>
      </c>
      <c r="D926" t="s">
        <v>6166</v>
      </c>
      <c r="I926" t="s">
        <v>10971</v>
      </c>
      <c r="J926" t="s">
        <v>10971</v>
      </c>
      <c r="K926" t="s">
        <v>10971</v>
      </c>
    </row>
    <row r="927" spans="2:11" x14ac:dyDescent="0.25">
      <c r="B927">
        <v>1005822</v>
      </c>
      <c r="C927">
        <v>5</v>
      </c>
      <c r="D927" t="s">
        <v>7255</v>
      </c>
      <c r="I927" t="s">
        <v>10971</v>
      </c>
      <c r="J927" t="s">
        <v>10971</v>
      </c>
      <c r="K927" t="s">
        <v>10971</v>
      </c>
    </row>
    <row r="928" spans="2:11" x14ac:dyDescent="0.25">
      <c r="B928">
        <v>1010649</v>
      </c>
      <c r="C928">
        <v>5</v>
      </c>
      <c r="D928" t="s">
        <v>7459</v>
      </c>
      <c r="I928" t="s">
        <v>10971</v>
      </c>
      <c r="J928" t="s">
        <v>10971</v>
      </c>
      <c r="K928" t="s">
        <v>10971</v>
      </c>
    </row>
    <row r="929" spans="2:11" x14ac:dyDescent="0.25">
      <c r="B929">
        <v>1015421</v>
      </c>
      <c r="C929">
        <v>5</v>
      </c>
      <c r="D929" t="s">
        <v>6163</v>
      </c>
      <c r="I929" t="s">
        <v>10971</v>
      </c>
      <c r="J929" t="s">
        <v>10971</v>
      </c>
      <c r="K929" t="s">
        <v>10971</v>
      </c>
    </row>
    <row r="930" spans="2:11" x14ac:dyDescent="0.25">
      <c r="B930">
        <v>1030007</v>
      </c>
      <c r="C930">
        <v>5</v>
      </c>
      <c r="D930" t="s">
        <v>5762</v>
      </c>
      <c r="I930" t="s">
        <v>10971</v>
      </c>
      <c r="J930" t="s">
        <v>10971</v>
      </c>
      <c r="K930" t="s">
        <v>10971</v>
      </c>
    </row>
    <row r="931" spans="2:11" x14ac:dyDescent="0.25">
      <c r="B931">
        <v>1010143</v>
      </c>
      <c r="C931">
        <v>5</v>
      </c>
      <c r="D931" t="s">
        <v>6154</v>
      </c>
      <c r="I931" t="s">
        <v>10971</v>
      </c>
      <c r="J931" t="s">
        <v>10971</v>
      </c>
      <c r="K931" t="s">
        <v>10971</v>
      </c>
    </row>
    <row r="932" spans="2:11" x14ac:dyDescent="0.25">
      <c r="B932">
        <v>1020897</v>
      </c>
      <c r="C932">
        <v>5</v>
      </c>
      <c r="D932" t="s">
        <v>7557</v>
      </c>
      <c r="I932" t="s">
        <v>10971</v>
      </c>
      <c r="J932" t="s">
        <v>10971</v>
      </c>
      <c r="K932" t="s">
        <v>10971</v>
      </c>
    </row>
    <row r="933" spans="2:11" x14ac:dyDescent="0.25">
      <c r="B933">
        <v>1010218</v>
      </c>
      <c r="C933">
        <v>5</v>
      </c>
      <c r="D933" t="s">
        <v>7446</v>
      </c>
      <c r="I933" t="s">
        <v>10971</v>
      </c>
      <c r="J933" t="s">
        <v>10971</v>
      </c>
      <c r="K933" t="s">
        <v>10971</v>
      </c>
    </row>
    <row r="934" spans="2:11" x14ac:dyDescent="0.25">
      <c r="B934">
        <v>1012021</v>
      </c>
      <c r="C934">
        <v>5</v>
      </c>
      <c r="D934" t="s">
        <v>6161</v>
      </c>
      <c r="I934" t="s">
        <v>10971</v>
      </c>
      <c r="J934" t="s">
        <v>10971</v>
      </c>
      <c r="K934" t="s">
        <v>10971</v>
      </c>
    </row>
    <row r="935" spans="2:11" x14ac:dyDescent="0.25">
      <c r="B935">
        <v>4120252</v>
      </c>
      <c r="C935">
        <v>5</v>
      </c>
      <c r="D935" t="s">
        <v>8008</v>
      </c>
      <c r="I935" t="s">
        <v>10971</v>
      </c>
      <c r="J935" t="s">
        <v>10971</v>
      </c>
      <c r="K935" t="s">
        <v>10971</v>
      </c>
    </row>
    <row r="936" spans="2:11" x14ac:dyDescent="0.25">
      <c r="B936">
        <v>1009330</v>
      </c>
      <c r="C936">
        <v>5</v>
      </c>
      <c r="D936" t="s">
        <v>6151</v>
      </c>
      <c r="I936" t="s">
        <v>10971</v>
      </c>
      <c r="J936" t="s">
        <v>10971</v>
      </c>
      <c r="K936" t="s">
        <v>10971</v>
      </c>
    </row>
    <row r="937" spans="2:11" x14ac:dyDescent="0.25">
      <c r="B937">
        <v>1009545</v>
      </c>
      <c r="C937">
        <v>5</v>
      </c>
      <c r="D937" t="s">
        <v>10150</v>
      </c>
      <c r="I937" t="s">
        <v>10971</v>
      </c>
      <c r="J937" t="s">
        <v>10971</v>
      </c>
      <c r="K937" t="s">
        <v>10971</v>
      </c>
    </row>
    <row r="938" spans="2:11" x14ac:dyDescent="0.25">
      <c r="B938">
        <v>1005218</v>
      </c>
      <c r="C938">
        <v>5</v>
      </c>
      <c r="D938" t="s">
        <v>6610</v>
      </c>
      <c r="I938" t="s">
        <v>10971</v>
      </c>
      <c r="J938" t="s">
        <v>10971</v>
      </c>
      <c r="K938" t="s">
        <v>10971</v>
      </c>
    </row>
    <row r="939" spans="2:11" x14ac:dyDescent="0.25">
      <c r="B939">
        <v>4151615</v>
      </c>
      <c r="C939">
        <v>5</v>
      </c>
      <c r="D939" t="s">
        <v>5945</v>
      </c>
      <c r="I939" t="s">
        <v>10971</v>
      </c>
      <c r="J939" t="s">
        <v>10971</v>
      </c>
      <c r="K939" t="s">
        <v>10971</v>
      </c>
    </row>
    <row r="940" spans="2:11" x14ac:dyDescent="0.25">
      <c r="B940">
        <v>1009587</v>
      </c>
      <c r="C940">
        <v>5</v>
      </c>
      <c r="D940" t="s">
        <v>6189</v>
      </c>
      <c r="I940" t="s">
        <v>10971</v>
      </c>
      <c r="J940" t="s">
        <v>10971</v>
      </c>
      <c r="K940" t="s">
        <v>10971</v>
      </c>
    </row>
    <row r="941" spans="2:11" x14ac:dyDescent="0.25">
      <c r="B941">
        <v>1016148</v>
      </c>
      <c r="C941">
        <v>5</v>
      </c>
      <c r="D941" t="s">
        <v>10398</v>
      </c>
      <c r="I941" t="s">
        <v>10971</v>
      </c>
      <c r="J941" t="s">
        <v>10971</v>
      </c>
      <c r="K941" t="s">
        <v>10971</v>
      </c>
    </row>
    <row r="942" spans="2:11" x14ac:dyDescent="0.25">
      <c r="B942">
        <v>1005384</v>
      </c>
      <c r="C942">
        <v>5</v>
      </c>
      <c r="D942" t="s">
        <v>6183</v>
      </c>
      <c r="I942" t="s">
        <v>10971</v>
      </c>
      <c r="J942" t="s">
        <v>10971</v>
      </c>
      <c r="K942" t="s">
        <v>10971</v>
      </c>
    </row>
    <row r="943" spans="2:11" x14ac:dyDescent="0.25">
      <c r="B943">
        <v>1015220</v>
      </c>
      <c r="C943">
        <v>5</v>
      </c>
      <c r="D943" t="s">
        <v>6176</v>
      </c>
      <c r="I943" t="s">
        <v>10971</v>
      </c>
      <c r="J943" t="s">
        <v>10971</v>
      </c>
      <c r="K943" t="s">
        <v>10971</v>
      </c>
    </row>
    <row r="944" spans="2:11" x14ac:dyDescent="0.25">
      <c r="B944">
        <v>1006452</v>
      </c>
      <c r="C944">
        <v>5</v>
      </c>
      <c r="D944" t="s">
        <v>6182</v>
      </c>
      <c r="I944" t="s">
        <v>10971</v>
      </c>
      <c r="J944" t="s">
        <v>10971</v>
      </c>
      <c r="K944" t="s">
        <v>10971</v>
      </c>
    </row>
    <row r="945" spans="2:11" x14ac:dyDescent="0.25">
      <c r="B945">
        <v>1004452</v>
      </c>
      <c r="C945">
        <v>5</v>
      </c>
      <c r="D945" t="s">
        <v>6794</v>
      </c>
      <c r="I945" t="s">
        <v>10971</v>
      </c>
      <c r="J945" t="s">
        <v>10971</v>
      </c>
      <c r="K945" t="s">
        <v>10971</v>
      </c>
    </row>
    <row r="946" spans="2:11" x14ac:dyDescent="0.25">
      <c r="B946">
        <v>1004428</v>
      </c>
      <c r="C946">
        <v>5</v>
      </c>
      <c r="D946" t="s">
        <v>7623</v>
      </c>
      <c r="I946" t="s">
        <v>10971</v>
      </c>
      <c r="J946" t="s">
        <v>10971</v>
      </c>
      <c r="K946" t="s">
        <v>10971</v>
      </c>
    </row>
    <row r="947" spans="2:11" x14ac:dyDescent="0.25">
      <c r="B947">
        <v>1009646</v>
      </c>
      <c r="C947">
        <v>5</v>
      </c>
      <c r="D947" t="s">
        <v>7955</v>
      </c>
      <c r="I947" t="s">
        <v>10971</v>
      </c>
      <c r="J947" t="s">
        <v>10971</v>
      </c>
      <c r="K947" t="s">
        <v>10971</v>
      </c>
    </row>
    <row r="948" spans="2:11" x14ac:dyDescent="0.25">
      <c r="B948">
        <v>1004194</v>
      </c>
      <c r="C948">
        <v>5</v>
      </c>
      <c r="D948" t="s">
        <v>6015</v>
      </c>
      <c r="I948" t="s">
        <v>10971</v>
      </c>
      <c r="J948" t="s">
        <v>10971</v>
      </c>
      <c r="K948" t="s">
        <v>10971</v>
      </c>
    </row>
    <row r="949" spans="2:11" x14ac:dyDescent="0.25">
      <c r="B949">
        <v>1014447</v>
      </c>
      <c r="C949">
        <v>5</v>
      </c>
      <c r="D949" t="s">
        <v>6177</v>
      </c>
      <c r="I949" t="s">
        <v>10971</v>
      </c>
      <c r="J949" t="s">
        <v>10971</v>
      </c>
      <c r="K949" t="s">
        <v>10971</v>
      </c>
    </row>
    <row r="950" spans="2:11" x14ac:dyDescent="0.25">
      <c r="B950">
        <v>1008202</v>
      </c>
      <c r="C950">
        <v>5</v>
      </c>
      <c r="D950" t="s">
        <v>7173</v>
      </c>
      <c r="I950" t="s">
        <v>10971</v>
      </c>
      <c r="J950" t="s">
        <v>10971</v>
      </c>
      <c r="K950" t="s">
        <v>10971</v>
      </c>
    </row>
    <row r="951" spans="2:11" x14ac:dyDescent="0.25">
      <c r="B951">
        <v>1005558</v>
      </c>
      <c r="C951">
        <v>5</v>
      </c>
      <c r="D951" t="s">
        <v>6015</v>
      </c>
      <c r="I951" t="s">
        <v>10971</v>
      </c>
      <c r="J951" t="s">
        <v>10971</v>
      </c>
      <c r="K951" t="s">
        <v>10971</v>
      </c>
    </row>
    <row r="952" spans="2:11" x14ac:dyDescent="0.25">
      <c r="B952">
        <v>1004587</v>
      </c>
      <c r="C952">
        <v>5</v>
      </c>
      <c r="D952" t="s">
        <v>6185</v>
      </c>
      <c r="I952" t="s">
        <v>10971</v>
      </c>
      <c r="J952" t="s">
        <v>10971</v>
      </c>
      <c r="K952" t="s">
        <v>10971</v>
      </c>
    </row>
    <row r="953" spans="2:11" x14ac:dyDescent="0.25">
      <c r="B953">
        <v>1010385</v>
      </c>
      <c r="C953">
        <v>5</v>
      </c>
      <c r="D953" t="s">
        <v>7447</v>
      </c>
      <c r="I953" t="s">
        <v>10971</v>
      </c>
      <c r="J953" t="s">
        <v>10971</v>
      </c>
      <c r="K953" t="s">
        <v>10971</v>
      </c>
    </row>
    <row r="954" spans="2:11" x14ac:dyDescent="0.25">
      <c r="B954">
        <v>1009651</v>
      </c>
      <c r="C954">
        <v>5</v>
      </c>
      <c r="D954" t="s">
        <v>6190</v>
      </c>
      <c r="I954" t="s">
        <v>10971</v>
      </c>
      <c r="J954" t="s">
        <v>10971</v>
      </c>
      <c r="K954" t="s">
        <v>10971</v>
      </c>
    </row>
    <row r="955" spans="2:11" x14ac:dyDescent="0.25">
      <c r="B955">
        <v>1004563</v>
      </c>
      <c r="C955">
        <v>5</v>
      </c>
      <c r="D955" t="s">
        <v>7385</v>
      </c>
      <c r="I955" t="s">
        <v>10971</v>
      </c>
      <c r="J955" t="s">
        <v>10971</v>
      </c>
      <c r="K955" t="s">
        <v>10971</v>
      </c>
    </row>
    <row r="956" spans="2:11" x14ac:dyDescent="0.25">
      <c r="B956">
        <v>1030003</v>
      </c>
      <c r="C956">
        <v>5</v>
      </c>
      <c r="D956" t="s">
        <v>8260</v>
      </c>
      <c r="I956" t="s">
        <v>10971</v>
      </c>
      <c r="J956" t="s">
        <v>10971</v>
      </c>
      <c r="K956" t="s">
        <v>10971</v>
      </c>
    </row>
    <row r="957" spans="2:11" x14ac:dyDescent="0.25">
      <c r="B957">
        <v>1007195</v>
      </c>
      <c r="C957">
        <v>5</v>
      </c>
      <c r="D957" t="s">
        <v>6179</v>
      </c>
      <c r="I957" t="s">
        <v>10971</v>
      </c>
      <c r="J957" t="s">
        <v>10971</v>
      </c>
      <c r="K957" t="s">
        <v>10971</v>
      </c>
    </row>
    <row r="958" spans="2:11" x14ac:dyDescent="0.25">
      <c r="B958">
        <v>1014671</v>
      </c>
      <c r="C958">
        <v>5</v>
      </c>
      <c r="D958" t="s">
        <v>10254</v>
      </c>
      <c r="I958" t="s">
        <v>10971</v>
      </c>
      <c r="J958" t="s">
        <v>10971</v>
      </c>
      <c r="K958" t="s">
        <v>10971</v>
      </c>
    </row>
    <row r="959" spans="2:11" x14ac:dyDescent="0.25">
      <c r="B959">
        <v>1010328</v>
      </c>
      <c r="C959">
        <v>5</v>
      </c>
      <c r="D959" t="s">
        <v>9362</v>
      </c>
      <c r="I959" t="s">
        <v>10971</v>
      </c>
      <c r="J959" t="s">
        <v>10971</v>
      </c>
      <c r="K959" t="s">
        <v>10971</v>
      </c>
    </row>
    <row r="960" spans="2:11" x14ac:dyDescent="0.25">
      <c r="B960">
        <v>1004497</v>
      </c>
      <c r="C960">
        <v>5</v>
      </c>
      <c r="D960" t="s">
        <v>6184</v>
      </c>
      <c r="I960" t="s">
        <v>10971</v>
      </c>
      <c r="J960" t="s">
        <v>10971</v>
      </c>
      <c r="K960" t="s">
        <v>10971</v>
      </c>
    </row>
    <row r="961" spans="2:11" x14ac:dyDescent="0.25">
      <c r="B961">
        <v>1007091</v>
      </c>
      <c r="C961">
        <v>5</v>
      </c>
      <c r="D961" t="s">
        <v>6181</v>
      </c>
      <c r="I961" t="s">
        <v>10971</v>
      </c>
      <c r="J961" t="s">
        <v>10971</v>
      </c>
      <c r="K961" t="s">
        <v>10971</v>
      </c>
    </row>
    <row r="962" spans="2:11" x14ac:dyDescent="0.25">
      <c r="B962">
        <v>1015145</v>
      </c>
      <c r="C962">
        <v>5</v>
      </c>
      <c r="D962" t="s">
        <v>6175</v>
      </c>
      <c r="I962" t="s">
        <v>10971</v>
      </c>
      <c r="J962" t="s">
        <v>10971</v>
      </c>
      <c r="K962" t="s">
        <v>10971</v>
      </c>
    </row>
    <row r="963" spans="2:11" x14ac:dyDescent="0.25">
      <c r="B963">
        <v>1005364</v>
      </c>
      <c r="C963">
        <v>5</v>
      </c>
      <c r="D963" t="s">
        <v>7531</v>
      </c>
      <c r="I963" t="s">
        <v>10971</v>
      </c>
      <c r="J963" t="s">
        <v>10971</v>
      </c>
      <c r="K963" t="s">
        <v>10971</v>
      </c>
    </row>
    <row r="964" spans="2:11" x14ac:dyDescent="0.25">
      <c r="B964">
        <v>1023389</v>
      </c>
      <c r="C964">
        <v>5</v>
      </c>
      <c r="D964" t="s">
        <v>7224</v>
      </c>
      <c r="I964" t="s">
        <v>10971</v>
      </c>
      <c r="J964" t="s">
        <v>10971</v>
      </c>
      <c r="K964" t="s">
        <v>10971</v>
      </c>
    </row>
    <row r="965" spans="2:11" x14ac:dyDescent="0.25">
      <c r="B965">
        <v>4138439</v>
      </c>
      <c r="C965">
        <v>5</v>
      </c>
      <c r="D965" t="s">
        <v>7745</v>
      </c>
      <c r="I965" t="s">
        <v>10971</v>
      </c>
      <c r="J965" t="s">
        <v>10971</v>
      </c>
      <c r="K965" t="s">
        <v>10971</v>
      </c>
    </row>
    <row r="966" spans="2:11" x14ac:dyDescent="0.25">
      <c r="B966">
        <v>1024907</v>
      </c>
      <c r="C966">
        <v>5</v>
      </c>
      <c r="D966" t="s">
        <v>5933</v>
      </c>
      <c r="I966" t="s">
        <v>10971</v>
      </c>
      <c r="J966" t="s">
        <v>10971</v>
      </c>
      <c r="K966" t="s">
        <v>10971</v>
      </c>
    </row>
    <row r="967" spans="2:11" x14ac:dyDescent="0.25">
      <c r="B967">
        <v>4073003</v>
      </c>
      <c r="C967">
        <v>5</v>
      </c>
      <c r="D967" t="s">
        <v>6192</v>
      </c>
      <c r="I967" t="s">
        <v>10971</v>
      </c>
      <c r="J967" t="s">
        <v>10971</v>
      </c>
      <c r="K967" t="s">
        <v>10971</v>
      </c>
    </row>
    <row r="968" spans="2:11" x14ac:dyDescent="0.25">
      <c r="B968">
        <v>4147297</v>
      </c>
      <c r="C968">
        <v>5</v>
      </c>
      <c r="D968" t="s">
        <v>6219</v>
      </c>
      <c r="I968" t="s">
        <v>10971</v>
      </c>
      <c r="J968" t="s">
        <v>10971</v>
      </c>
      <c r="K968" t="s">
        <v>10971</v>
      </c>
    </row>
    <row r="969" spans="2:11" x14ac:dyDescent="0.25">
      <c r="B969">
        <v>1007790</v>
      </c>
      <c r="C969">
        <v>5</v>
      </c>
      <c r="D969" t="s">
        <v>7039</v>
      </c>
      <c r="I969" t="s">
        <v>10971</v>
      </c>
      <c r="J969" t="s">
        <v>10971</v>
      </c>
      <c r="K969" t="s">
        <v>10971</v>
      </c>
    </row>
    <row r="970" spans="2:11" x14ac:dyDescent="0.25">
      <c r="B970">
        <v>4090311</v>
      </c>
      <c r="C970">
        <v>5</v>
      </c>
      <c r="D970" t="s">
        <v>6973</v>
      </c>
      <c r="I970" t="s">
        <v>10971</v>
      </c>
      <c r="J970" t="s">
        <v>10971</v>
      </c>
      <c r="K970" t="s">
        <v>10971</v>
      </c>
    </row>
    <row r="971" spans="2:11" x14ac:dyDescent="0.25">
      <c r="B971">
        <v>1012531</v>
      </c>
      <c r="C971">
        <v>5</v>
      </c>
      <c r="D971" t="s">
        <v>6212</v>
      </c>
      <c r="I971" t="s">
        <v>10971</v>
      </c>
      <c r="J971" t="s">
        <v>10971</v>
      </c>
      <c r="K971" t="s">
        <v>10971</v>
      </c>
    </row>
    <row r="972" spans="2:11" x14ac:dyDescent="0.25">
      <c r="B972">
        <v>1013291</v>
      </c>
      <c r="C972">
        <v>5</v>
      </c>
      <c r="D972" t="s">
        <v>6208</v>
      </c>
      <c r="I972" t="s">
        <v>10971</v>
      </c>
      <c r="J972" t="s">
        <v>10971</v>
      </c>
      <c r="K972" t="s">
        <v>10971</v>
      </c>
    </row>
    <row r="973" spans="2:11" x14ac:dyDescent="0.25">
      <c r="B973">
        <v>4150168</v>
      </c>
      <c r="C973">
        <v>5</v>
      </c>
      <c r="D973" t="s">
        <v>7781</v>
      </c>
      <c r="I973" t="s">
        <v>10971</v>
      </c>
      <c r="J973" t="s">
        <v>10971</v>
      </c>
      <c r="K973" t="s">
        <v>10971</v>
      </c>
    </row>
    <row r="974" spans="2:11" x14ac:dyDescent="0.25">
      <c r="B974">
        <v>4056637</v>
      </c>
      <c r="C974">
        <v>5</v>
      </c>
      <c r="D974" t="s">
        <v>7696</v>
      </c>
      <c r="I974" t="s">
        <v>10971</v>
      </c>
      <c r="J974" t="s">
        <v>10971</v>
      </c>
      <c r="K974" t="s">
        <v>10971</v>
      </c>
    </row>
    <row r="975" spans="2:11" x14ac:dyDescent="0.25">
      <c r="B975">
        <v>1014548</v>
      </c>
      <c r="C975">
        <v>5</v>
      </c>
      <c r="D975" t="s">
        <v>6206</v>
      </c>
      <c r="I975" t="s">
        <v>10971</v>
      </c>
      <c r="J975" t="s">
        <v>10971</v>
      </c>
      <c r="K975" t="s">
        <v>10971</v>
      </c>
    </row>
    <row r="976" spans="2:11" x14ac:dyDescent="0.25">
      <c r="B976">
        <v>100340098</v>
      </c>
      <c r="C976">
        <v>5</v>
      </c>
      <c r="D976" t="s">
        <v>6198</v>
      </c>
      <c r="I976" t="s">
        <v>10971</v>
      </c>
      <c r="J976" t="s">
        <v>10971</v>
      </c>
      <c r="K976" t="s">
        <v>10971</v>
      </c>
    </row>
    <row r="977" spans="2:11" x14ac:dyDescent="0.25">
      <c r="B977">
        <v>4092972</v>
      </c>
      <c r="C977">
        <v>5</v>
      </c>
      <c r="D977" t="s">
        <v>6196</v>
      </c>
      <c r="I977" t="s">
        <v>10971</v>
      </c>
      <c r="J977" t="s">
        <v>10971</v>
      </c>
      <c r="K977" t="s">
        <v>10971</v>
      </c>
    </row>
    <row r="978" spans="2:11" x14ac:dyDescent="0.25">
      <c r="B978">
        <v>20095743</v>
      </c>
      <c r="C978">
        <v>5</v>
      </c>
      <c r="D978" t="s">
        <v>6200</v>
      </c>
      <c r="I978" t="s">
        <v>10971</v>
      </c>
      <c r="J978" t="s">
        <v>10971</v>
      </c>
      <c r="K978" t="s">
        <v>10971</v>
      </c>
    </row>
    <row r="979" spans="2:11" x14ac:dyDescent="0.25">
      <c r="B979">
        <v>1015946</v>
      </c>
      <c r="C979">
        <v>5</v>
      </c>
      <c r="D979" t="s">
        <v>6207</v>
      </c>
      <c r="I979" t="s">
        <v>10971</v>
      </c>
      <c r="J979" t="s">
        <v>10971</v>
      </c>
      <c r="K979" t="s">
        <v>10971</v>
      </c>
    </row>
    <row r="980" spans="2:11" x14ac:dyDescent="0.25">
      <c r="B980">
        <v>4086858</v>
      </c>
      <c r="C980">
        <v>5</v>
      </c>
      <c r="D980" t="s">
        <v>6195</v>
      </c>
      <c r="I980" t="s">
        <v>10971</v>
      </c>
      <c r="J980" t="s">
        <v>10971</v>
      </c>
      <c r="K980" t="s">
        <v>10971</v>
      </c>
    </row>
    <row r="981" spans="2:11" x14ac:dyDescent="0.25">
      <c r="B981">
        <v>4050453</v>
      </c>
      <c r="C981">
        <v>5</v>
      </c>
      <c r="D981" t="s">
        <v>7023</v>
      </c>
      <c r="I981" t="s">
        <v>10971</v>
      </c>
      <c r="J981" t="s">
        <v>10971</v>
      </c>
      <c r="K981" t="s">
        <v>10971</v>
      </c>
    </row>
    <row r="982" spans="2:11" x14ac:dyDescent="0.25">
      <c r="B982">
        <v>4049533</v>
      </c>
      <c r="C982">
        <v>5</v>
      </c>
      <c r="D982" t="s">
        <v>10325</v>
      </c>
      <c r="I982" t="s">
        <v>10971</v>
      </c>
      <c r="J982" t="s">
        <v>10971</v>
      </c>
      <c r="K982" t="s">
        <v>10971</v>
      </c>
    </row>
    <row r="983" spans="2:11" x14ac:dyDescent="0.25">
      <c r="B983">
        <v>4100556</v>
      </c>
      <c r="C983">
        <v>5</v>
      </c>
      <c r="D983" t="s">
        <v>6197</v>
      </c>
      <c r="I983" t="s">
        <v>10971</v>
      </c>
      <c r="J983" t="s">
        <v>10971</v>
      </c>
      <c r="K983" t="s">
        <v>10971</v>
      </c>
    </row>
    <row r="984" spans="2:11" x14ac:dyDescent="0.25">
      <c r="B984">
        <v>4142245</v>
      </c>
      <c r="C984">
        <v>5</v>
      </c>
      <c r="D984" t="s">
        <v>6201</v>
      </c>
      <c r="I984" t="s">
        <v>10971</v>
      </c>
      <c r="J984" t="s">
        <v>10971</v>
      </c>
      <c r="K984" t="s">
        <v>10971</v>
      </c>
    </row>
    <row r="985" spans="2:11" x14ac:dyDescent="0.25">
      <c r="B985">
        <v>1001840</v>
      </c>
      <c r="C985">
        <v>5</v>
      </c>
      <c r="D985" t="s">
        <v>6214</v>
      </c>
      <c r="I985" t="s">
        <v>10971</v>
      </c>
      <c r="J985" t="s">
        <v>10971</v>
      </c>
      <c r="K985" t="s">
        <v>10971</v>
      </c>
    </row>
    <row r="986" spans="2:11" x14ac:dyDescent="0.25">
      <c r="B986">
        <v>4056852</v>
      </c>
      <c r="C986">
        <v>5</v>
      </c>
      <c r="D986" t="s">
        <v>6194</v>
      </c>
      <c r="I986" t="s">
        <v>10971</v>
      </c>
      <c r="J986" t="s">
        <v>10971</v>
      </c>
      <c r="K986" t="s">
        <v>10971</v>
      </c>
    </row>
    <row r="987" spans="2:11" x14ac:dyDescent="0.25">
      <c r="B987">
        <v>1024603</v>
      </c>
      <c r="C987">
        <v>5</v>
      </c>
      <c r="D987" t="s">
        <v>6202</v>
      </c>
      <c r="I987" t="s">
        <v>10971</v>
      </c>
      <c r="J987" t="s">
        <v>10971</v>
      </c>
      <c r="K987" t="s">
        <v>10971</v>
      </c>
    </row>
    <row r="988" spans="2:11" x14ac:dyDescent="0.25">
      <c r="B988">
        <v>4107051</v>
      </c>
      <c r="C988">
        <v>5</v>
      </c>
      <c r="D988" t="s">
        <v>7171</v>
      </c>
      <c r="I988" t="s">
        <v>10971</v>
      </c>
      <c r="J988" t="s">
        <v>10971</v>
      </c>
      <c r="K988" t="s">
        <v>10971</v>
      </c>
    </row>
    <row r="989" spans="2:11" x14ac:dyDescent="0.25">
      <c r="B989">
        <v>4136171</v>
      </c>
      <c r="C989">
        <v>5</v>
      </c>
      <c r="D989" t="s">
        <v>6217</v>
      </c>
      <c r="I989" t="s">
        <v>10971</v>
      </c>
      <c r="J989" t="s">
        <v>10971</v>
      </c>
      <c r="K989" t="s">
        <v>10971</v>
      </c>
    </row>
    <row r="990" spans="2:11" x14ac:dyDescent="0.25">
      <c r="B990">
        <v>1007794</v>
      </c>
      <c r="C990">
        <v>5</v>
      </c>
      <c r="D990" t="s">
        <v>6216</v>
      </c>
      <c r="I990" t="s">
        <v>10971</v>
      </c>
      <c r="J990" t="s">
        <v>10971</v>
      </c>
      <c r="K990" t="s">
        <v>10971</v>
      </c>
    </row>
    <row r="991" spans="2:11" x14ac:dyDescent="0.25">
      <c r="B991">
        <v>1032515</v>
      </c>
      <c r="C991">
        <v>5</v>
      </c>
      <c r="D991" t="s">
        <v>6203</v>
      </c>
      <c r="I991" t="s">
        <v>10971</v>
      </c>
      <c r="J991" t="s">
        <v>10971</v>
      </c>
      <c r="K991" t="s">
        <v>10971</v>
      </c>
    </row>
    <row r="992" spans="2:11" x14ac:dyDescent="0.25">
      <c r="B992">
        <v>4149589</v>
      </c>
      <c r="C992">
        <v>5</v>
      </c>
      <c r="D992" t="s">
        <v>7044</v>
      </c>
      <c r="I992" t="s">
        <v>10971</v>
      </c>
      <c r="J992" t="s">
        <v>10971</v>
      </c>
      <c r="K992" t="s">
        <v>10971</v>
      </c>
    </row>
    <row r="993" spans="2:11" x14ac:dyDescent="0.25">
      <c r="B993">
        <v>100832</v>
      </c>
      <c r="C993">
        <v>5</v>
      </c>
      <c r="D993" t="s">
        <v>10400</v>
      </c>
      <c r="I993">
        <v>100832</v>
      </c>
      <c r="J993">
        <v>5</v>
      </c>
      <c r="K993" t="s">
        <v>10400</v>
      </c>
    </row>
    <row r="994" spans="2:11" x14ac:dyDescent="0.25">
      <c r="B994">
        <v>4152089</v>
      </c>
      <c r="C994">
        <v>5</v>
      </c>
      <c r="D994" t="s">
        <v>6218</v>
      </c>
      <c r="I994" t="s">
        <v>10971</v>
      </c>
      <c r="J994" t="s">
        <v>10971</v>
      </c>
      <c r="K994" t="s">
        <v>10971</v>
      </c>
    </row>
    <row r="995" spans="2:11" x14ac:dyDescent="0.25">
      <c r="B995">
        <v>107537907</v>
      </c>
      <c r="C995">
        <v>5</v>
      </c>
      <c r="D995" t="s">
        <v>9218</v>
      </c>
      <c r="I995" t="s">
        <v>10971</v>
      </c>
      <c r="J995" t="s">
        <v>10971</v>
      </c>
      <c r="K995" t="s">
        <v>10971</v>
      </c>
    </row>
    <row r="996" spans="2:11" x14ac:dyDescent="0.25">
      <c r="B996" t="e">
        <v>#N/A</v>
      </c>
      <c r="C996">
        <v>5</v>
      </c>
      <c r="D996" t="s">
        <v>7363</v>
      </c>
      <c r="I996" t="e">
        <v>#N/A</v>
      </c>
      <c r="J996" t="e">
        <v>#N/A</v>
      </c>
      <c r="K996" t="e">
        <v>#N/A</v>
      </c>
    </row>
    <row r="997" spans="2:11" x14ac:dyDescent="0.25">
      <c r="B997">
        <v>29633181</v>
      </c>
      <c r="C997">
        <v>5</v>
      </c>
      <c r="D997" t="s">
        <v>10399</v>
      </c>
      <c r="I997" t="s">
        <v>10971</v>
      </c>
      <c r="J997" t="s">
        <v>10971</v>
      </c>
      <c r="K997" t="s">
        <v>10971</v>
      </c>
    </row>
    <row r="998" spans="2:11" x14ac:dyDescent="0.25">
      <c r="B998">
        <v>105764871</v>
      </c>
      <c r="C998">
        <v>5</v>
      </c>
      <c r="D998" t="s">
        <v>9217</v>
      </c>
      <c r="I998" t="s">
        <v>10971</v>
      </c>
      <c r="J998" t="s">
        <v>10971</v>
      </c>
      <c r="K998" t="s">
        <v>10971</v>
      </c>
    </row>
    <row r="999" spans="2:11" x14ac:dyDescent="0.25">
      <c r="B999">
        <v>4114349</v>
      </c>
      <c r="C999">
        <v>5</v>
      </c>
      <c r="D999" t="s">
        <v>5762</v>
      </c>
      <c r="I999" t="s">
        <v>10971</v>
      </c>
      <c r="J999" t="s">
        <v>10971</v>
      </c>
      <c r="K999" t="s">
        <v>10971</v>
      </c>
    </row>
    <row r="1000" spans="2:11" x14ac:dyDescent="0.25">
      <c r="B1000">
        <v>1001972</v>
      </c>
      <c r="C1000">
        <v>5</v>
      </c>
      <c r="D1000" t="s">
        <v>6215</v>
      </c>
      <c r="I1000" t="s">
        <v>10971</v>
      </c>
      <c r="J1000" t="s">
        <v>10971</v>
      </c>
      <c r="K1000" t="s">
        <v>10971</v>
      </c>
    </row>
    <row r="1001" spans="2:11" x14ac:dyDescent="0.25">
      <c r="B1001">
        <v>4087838</v>
      </c>
      <c r="C1001">
        <v>5</v>
      </c>
      <c r="D1001" t="s">
        <v>7128</v>
      </c>
      <c r="I1001" t="s">
        <v>10971</v>
      </c>
      <c r="J1001" t="s">
        <v>10971</v>
      </c>
      <c r="K1001" t="s">
        <v>10971</v>
      </c>
    </row>
    <row r="1002" spans="2:11" x14ac:dyDescent="0.25">
      <c r="B1002">
        <v>1009858</v>
      </c>
      <c r="C1002">
        <v>5</v>
      </c>
      <c r="D1002" t="s">
        <v>7154</v>
      </c>
      <c r="I1002" t="s">
        <v>10971</v>
      </c>
      <c r="J1002" t="s">
        <v>10971</v>
      </c>
      <c r="K1002" t="s">
        <v>10971</v>
      </c>
    </row>
    <row r="1003" spans="2:11" x14ac:dyDescent="0.25">
      <c r="B1003">
        <v>1009490</v>
      </c>
      <c r="C1003">
        <v>5</v>
      </c>
      <c r="D1003" t="s">
        <v>6622</v>
      </c>
      <c r="I1003" t="s">
        <v>10971</v>
      </c>
      <c r="J1003" t="s">
        <v>10971</v>
      </c>
      <c r="K1003" t="s">
        <v>10971</v>
      </c>
    </row>
    <row r="1004" spans="2:11" x14ac:dyDescent="0.25">
      <c r="B1004">
        <v>1007264</v>
      </c>
      <c r="C1004">
        <v>5</v>
      </c>
      <c r="D1004" t="s">
        <v>7946</v>
      </c>
      <c r="I1004" t="s">
        <v>10971</v>
      </c>
      <c r="J1004" t="s">
        <v>10971</v>
      </c>
      <c r="K1004" t="s">
        <v>10971</v>
      </c>
    </row>
    <row r="1005" spans="2:11" x14ac:dyDescent="0.25">
      <c r="B1005">
        <v>1015756</v>
      </c>
      <c r="C1005">
        <v>5</v>
      </c>
      <c r="D1005" t="s">
        <v>7068</v>
      </c>
      <c r="I1005" t="s">
        <v>10971</v>
      </c>
      <c r="J1005" t="s">
        <v>10971</v>
      </c>
      <c r="K1005" t="s">
        <v>10971</v>
      </c>
    </row>
    <row r="1006" spans="2:11" x14ac:dyDescent="0.25">
      <c r="B1006">
        <v>1006443</v>
      </c>
      <c r="C1006">
        <v>5</v>
      </c>
      <c r="D1006" t="s">
        <v>6222</v>
      </c>
      <c r="I1006" t="s">
        <v>10971</v>
      </c>
      <c r="J1006" t="s">
        <v>10971</v>
      </c>
      <c r="K1006" t="s">
        <v>10971</v>
      </c>
    </row>
    <row r="1007" spans="2:11" x14ac:dyDescent="0.25">
      <c r="B1007">
        <v>1001477</v>
      </c>
      <c r="C1007">
        <v>5</v>
      </c>
      <c r="D1007" t="s">
        <v>10247</v>
      </c>
      <c r="I1007" t="s">
        <v>10971</v>
      </c>
      <c r="J1007" t="s">
        <v>10971</v>
      </c>
      <c r="K1007" t="s">
        <v>10971</v>
      </c>
    </row>
    <row r="1008" spans="2:11" x14ac:dyDescent="0.25">
      <c r="B1008">
        <v>4065799</v>
      </c>
      <c r="C1008">
        <v>5</v>
      </c>
      <c r="D1008" t="s">
        <v>6331</v>
      </c>
      <c r="I1008" t="s">
        <v>10971</v>
      </c>
      <c r="J1008" t="s">
        <v>10971</v>
      </c>
      <c r="K1008" t="s">
        <v>10971</v>
      </c>
    </row>
    <row r="1009" spans="2:11" x14ac:dyDescent="0.25">
      <c r="B1009">
        <v>1013557</v>
      </c>
      <c r="C1009">
        <v>5</v>
      </c>
      <c r="D1009" t="s">
        <v>6225</v>
      </c>
      <c r="I1009" t="s">
        <v>10971</v>
      </c>
      <c r="J1009" t="s">
        <v>10971</v>
      </c>
      <c r="K1009" t="s">
        <v>10971</v>
      </c>
    </row>
    <row r="1010" spans="2:11" x14ac:dyDescent="0.25">
      <c r="B1010">
        <v>1005455</v>
      </c>
      <c r="C1010">
        <v>5</v>
      </c>
      <c r="D1010" t="s">
        <v>6223</v>
      </c>
      <c r="I1010" t="s">
        <v>10971</v>
      </c>
      <c r="J1010" t="s">
        <v>10971</v>
      </c>
      <c r="K1010" t="s">
        <v>10971</v>
      </c>
    </row>
    <row r="1011" spans="2:11" x14ac:dyDescent="0.25">
      <c r="B1011">
        <v>1010318</v>
      </c>
      <c r="C1011">
        <v>5</v>
      </c>
      <c r="D1011" t="s">
        <v>10401</v>
      </c>
      <c r="I1011" t="s">
        <v>10971</v>
      </c>
      <c r="J1011" t="s">
        <v>10971</v>
      </c>
      <c r="K1011" t="s">
        <v>10971</v>
      </c>
    </row>
    <row r="1012" spans="2:11" x14ac:dyDescent="0.25">
      <c r="B1012">
        <v>4027090</v>
      </c>
      <c r="C1012">
        <v>5</v>
      </c>
      <c r="D1012" t="s">
        <v>6228</v>
      </c>
      <c r="I1012" t="s">
        <v>10971</v>
      </c>
      <c r="J1012" t="s">
        <v>10971</v>
      </c>
      <c r="K1012" t="s">
        <v>10971</v>
      </c>
    </row>
    <row r="1013" spans="2:11" x14ac:dyDescent="0.25">
      <c r="B1013">
        <v>4065807</v>
      </c>
      <c r="C1013">
        <v>5</v>
      </c>
      <c r="D1013" t="s">
        <v>7735</v>
      </c>
      <c r="I1013" t="s">
        <v>10971</v>
      </c>
      <c r="J1013" t="s">
        <v>10971</v>
      </c>
      <c r="K1013" t="s">
        <v>10971</v>
      </c>
    </row>
    <row r="1014" spans="2:11" x14ac:dyDescent="0.25">
      <c r="B1014">
        <v>1007133</v>
      </c>
      <c r="C1014">
        <v>5</v>
      </c>
      <c r="D1014" t="s">
        <v>7484</v>
      </c>
      <c r="I1014" t="s">
        <v>10971</v>
      </c>
      <c r="J1014" t="s">
        <v>10971</v>
      </c>
      <c r="K1014" t="s">
        <v>10971</v>
      </c>
    </row>
    <row r="1015" spans="2:11" x14ac:dyDescent="0.25">
      <c r="B1015">
        <v>1014728</v>
      </c>
      <c r="C1015">
        <v>5</v>
      </c>
      <c r="D1015" t="s">
        <v>7829</v>
      </c>
      <c r="I1015" t="s">
        <v>10971</v>
      </c>
      <c r="J1015" t="s">
        <v>10971</v>
      </c>
      <c r="K1015" t="s">
        <v>10971</v>
      </c>
    </row>
    <row r="1016" spans="2:11" x14ac:dyDescent="0.25">
      <c r="B1016">
        <v>4092117</v>
      </c>
      <c r="C1016">
        <v>5</v>
      </c>
      <c r="D1016" t="s">
        <v>6227</v>
      </c>
      <c r="I1016" t="s">
        <v>10971</v>
      </c>
      <c r="J1016" t="s">
        <v>10971</v>
      </c>
      <c r="K1016" t="s">
        <v>10971</v>
      </c>
    </row>
    <row r="1017" spans="2:11" x14ac:dyDescent="0.25">
      <c r="B1017">
        <v>1004949</v>
      </c>
      <c r="C1017">
        <v>5</v>
      </c>
      <c r="D1017" t="s">
        <v>7368</v>
      </c>
      <c r="I1017" t="s">
        <v>10971</v>
      </c>
      <c r="J1017" t="s">
        <v>10971</v>
      </c>
      <c r="K1017" t="s">
        <v>10971</v>
      </c>
    </row>
    <row r="1018" spans="2:11" x14ac:dyDescent="0.25">
      <c r="B1018">
        <v>1012130</v>
      </c>
      <c r="C1018">
        <v>5</v>
      </c>
      <c r="D1018" t="s">
        <v>7775</v>
      </c>
      <c r="I1018" t="s">
        <v>10971</v>
      </c>
      <c r="J1018" t="s">
        <v>10971</v>
      </c>
      <c r="K1018" t="s">
        <v>10971</v>
      </c>
    </row>
    <row r="1019" spans="2:11" x14ac:dyDescent="0.25">
      <c r="B1019">
        <v>4053332</v>
      </c>
      <c r="C1019">
        <v>5</v>
      </c>
      <c r="D1019" t="s">
        <v>6229</v>
      </c>
      <c r="I1019" t="s">
        <v>10971</v>
      </c>
      <c r="J1019" t="s">
        <v>10971</v>
      </c>
      <c r="K1019" t="s">
        <v>10971</v>
      </c>
    </row>
    <row r="1020" spans="2:11" x14ac:dyDescent="0.25">
      <c r="B1020">
        <v>4142850</v>
      </c>
      <c r="C1020">
        <v>5</v>
      </c>
      <c r="D1020" t="s">
        <v>7079</v>
      </c>
      <c r="I1020" t="s">
        <v>10971</v>
      </c>
      <c r="J1020" t="s">
        <v>10971</v>
      </c>
      <c r="K1020" t="s">
        <v>10971</v>
      </c>
    </row>
    <row r="1021" spans="2:11" x14ac:dyDescent="0.25">
      <c r="B1021">
        <v>1016070</v>
      </c>
      <c r="C1021">
        <v>5</v>
      </c>
      <c r="D1021" t="s">
        <v>6226</v>
      </c>
      <c r="I1021" t="s">
        <v>10971</v>
      </c>
      <c r="J1021" t="s">
        <v>10971</v>
      </c>
      <c r="K1021" t="s">
        <v>10971</v>
      </c>
    </row>
    <row r="1022" spans="2:11" x14ac:dyDescent="0.25">
      <c r="B1022">
        <v>1009604</v>
      </c>
      <c r="C1022">
        <v>5</v>
      </c>
      <c r="D1022" t="s">
        <v>6968</v>
      </c>
      <c r="I1022" t="s">
        <v>10971</v>
      </c>
      <c r="J1022" t="s">
        <v>10971</v>
      </c>
      <c r="K1022" t="s">
        <v>10971</v>
      </c>
    </row>
    <row r="1023" spans="2:11" x14ac:dyDescent="0.25">
      <c r="B1023">
        <v>4098821</v>
      </c>
      <c r="C1023">
        <v>5</v>
      </c>
      <c r="D1023" t="s">
        <v>7223</v>
      </c>
      <c r="I1023" t="s">
        <v>10971</v>
      </c>
      <c r="J1023" t="s">
        <v>10971</v>
      </c>
      <c r="K1023" t="s">
        <v>10971</v>
      </c>
    </row>
    <row r="1024" spans="2:11" x14ac:dyDescent="0.25">
      <c r="B1024">
        <v>4101493</v>
      </c>
      <c r="C1024">
        <v>5</v>
      </c>
      <c r="D1024" t="s">
        <v>9206</v>
      </c>
      <c r="I1024" t="s">
        <v>10971</v>
      </c>
      <c r="J1024" t="s">
        <v>10971</v>
      </c>
      <c r="K1024" t="s">
        <v>10971</v>
      </c>
    </row>
    <row r="1025" spans="2:11" x14ac:dyDescent="0.25">
      <c r="B1025">
        <v>4103488</v>
      </c>
      <c r="C1025">
        <v>5</v>
      </c>
      <c r="D1025" t="s">
        <v>6231</v>
      </c>
      <c r="I1025" t="s">
        <v>10971</v>
      </c>
      <c r="J1025" t="s">
        <v>10971</v>
      </c>
      <c r="K1025" t="s">
        <v>10971</v>
      </c>
    </row>
    <row r="1026" spans="2:11" x14ac:dyDescent="0.25">
      <c r="B1026">
        <v>1984059</v>
      </c>
      <c r="C1026">
        <v>5</v>
      </c>
      <c r="D1026" t="s">
        <v>6230</v>
      </c>
      <c r="I1026" t="s">
        <v>10971</v>
      </c>
      <c r="J1026" t="s">
        <v>10971</v>
      </c>
      <c r="K1026" t="s">
        <v>10971</v>
      </c>
    </row>
    <row r="1027" spans="2:11" x14ac:dyDescent="0.25">
      <c r="B1027">
        <v>100788</v>
      </c>
      <c r="C1027">
        <v>5</v>
      </c>
      <c r="D1027" t="s">
        <v>6232</v>
      </c>
      <c r="I1027">
        <v>100788</v>
      </c>
      <c r="J1027">
        <v>5</v>
      </c>
      <c r="K1027" t="s">
        <v>6232</v>
      </c>
    </row>
    <row r="1028" spans="2:11" x14ac:dyDescent="0.25">
      <c r="B1028">
        <v>28702547</v>
      </c>
      <c r="C1028">
        <v>5</v>
      </c>
      <c r="D1028" t="s">
        <v>6233</v>
      </c>
      <c r="I1028" t="s">
        <v>10971</v>
      </c>
      <c r="J1028" t="s">
        <v>10971</v>
      </c>
      <c r="K1028" t="s">
        <v>10971</v>
      </c>
    </row>
    <row r="1029" spans="2:11" x14ac:dyDescent="0.25">
      <c r="B1029">
        <v>1010601</v>
      </c>
      <c r="C1029">
        <v>5</v>
      </c>
      <c r="D1029" t="s">
        <v>9282</v>
      </c>
      <c r="I1029" t="s">
        <v>10971</v>
      </c>
      <c r="J1029" t="s">
        <v>10971</v>
      </c>
      <c r="K1029" t="s">
        <v>10971</v>
      </c>
    </row>
    <row r="1030" spans="2:11" x14ac:dyDescent="0.25">
      <c r="B1030">
        <v>15127188</v>
      </c>
      <c r="C1030">
        <v>5</v>
      </c>
      <c r="D1030" t="s">
        <v>9370</v>
      </c>
      <c r="I1030" t="s">
        <v>10971</v>
      </c>
      <c r="J1030" t="s">
        <v>10971</v>
      </c>
      <c r="K1030" t="s">
        <v>10971</v>
      </c>
    </row>
    <row r="1031" spans="2:11" x14ac:dyDescent="0.25">
      <c r="B1031">
        <v>1024488</v>
      </c>
      <c r="C1031">
        <v>5</v>
      </c>
      <c r="D1031" t="s">
        <v>5884</v>
      </c>
      <c r="I1031" t="s">
        <v>10971</v>
      </c>
      <c r="J1031" t="s">
        <v>10971</v>
      </c>
      <c r="K1031" t="s">
        <v>10971</v>
      </c>
    </row>
    <row r="1032" spans="2:11" x14ac:dyDescent="0.25">
      <c r="B1032">
        <v>4122253</v>
      </c>
      <c r="C1032">
        <v>5</v>
      </c>
      <c r="D1032" t="s">
        <v>7694</v>
      </c>
      <c r="I1032" t="s">
        <v>10971</v>
      </c>
      <c r="J1032" t="s">
        <v>10971</v>
      </c>
      <c r="K1032" t="s">
        <v>10971</v>
      </c>
    </row>
    <row r="1033" spans="2:11" x14ac:dyDescent="0.25">
      <c r="B1033">
        <v>1022794</v>
      </c>
      <c r="C1033">
        <v>5</v>
      </c>
      <c r="D1033" t="s">
        <v>6234</v>
      </c>
      <c r="I1033" t="s">
        <v>10971</v>
      </c>
      <c r="J1033" t="s">
        <v>10971</v>
      </c>
      <c r="K1033" t="s">
        <v>10971</v>
      </c>
    </row>
    <row r="1034" spans="2:11" x14ac:dyDescent="0.25">
      <c r="B1034">
        <v>4239491</v>
      </c>
      <c r="C1034">
        <v>5</v>
      </c>
      <c r="D1034" t="s">
        <v>9290</v>
      </c>
      <c r="I1034" t="s">
        <v>10971</v>
      </c>
      <c r="J1034" t="s">
        <v>10971</v>
      </c>
      <c r="K1034" t="s">
        <v>10971</v>
      </c>
    </row>
    <row r="1035" spans="2:11" x14ac:dyDescent="0.25">
      <c r="B1035">
        <v>4160592</v>
      </c>
      <c r="C1035">
        <v>5</v>
      </c>
      <c r="D1035" t="s">
        <v>6259</v>
      </c>
      <c r="I1035" t="s">
        <v>10971</v>
      </c>
      <c r="J1035" t="s">
        <v>10971</v>
      </c>
      <c r="K1035" t="s">
        <v>10971</v>
      </c>
    </row>
    <row r="1036" spans="2:11" x14ac:dyDescent="0.25">
      <c r="B1036">
        <v>1136011</v>
      </c>
      <c r="C1036">
        <v>5</v>
      </c>
      <c r="D1036" t="s">
        <v>7142</v>
      </c>
      <c r="I1036" t="s">
        <v>10971</v>
      </c>
      <c r="J1036" t="s">
        <v>10971</v>
      </c>
      <c r="K1036" t="s">
        <v>10971</v>
      </c>
    </row>
    <row r="1037" spans="2:11" x14ac:dyDescent="0.25">
      <c r="B1037">
        <v>4101238</v>
      </c>
      <c r="C1037">
        <v>5</v>
      </c>
      <c r="D1037" t="s">
        <v>9160</v>
      </c>
      <c r="I1037" t="s">
        <v>10971</v>
      </c>
      <c r="J1037" t="s">
        <v>10971</v>
      </c>
      <c r="K1037" t="s">
        <v>10971</v>
      </c>
    </row>
    <row r="1038" spans="2:11" x14ac:dyDescent="0.25">
      <c r="B1038">
        <v>4101527</v>
      </c>
      <c r="C1038">
        <v>5</v>
      </c>
      <c r="D1038" t="s">
        <v>6248</v>
      </c>
      <c r="I1038" t="s">
        <v>10971</v>
      </c>
      <c r="J1038" t="s">
        <v>10971</v>
      </c>
      <c r="K1038" t="s">
        <v>10971</v>
      </c>
    </row>
    <row r="1039" spans="2:11" x14ac:dyDescent="0.25">
      <c r="B1039">
        <v>4121577</v>
      </c>
      <c r="C1039">
        <v>5</v>
      </c>
      <c r="D1039" t="s">
        <v>5945</v>
      </c>
      <c r="I1039" t="s">
        <v>10971</v>
      </c>
      <c r="J1039" t="s">
        <v>10971</v>
      </c>
      <c r="K1039" t="s">
        <v>10971</v>
      </c>
    </row>
    <row r="1040" spans="2:11" x14ac:dyDescent="0.25">
      <c r="B1040" t="e">
        <v>#N/A</v>
      </c>
      <c r="C1040">
        <v>5</v>
      </c>
      <c r="D1040" t="s">
        <v>6252</v>
      </c>
      <c r="I1040" t="e">
        <v>#N/A</v>
      </c>
      <c r="J1040" t="e">
        <v>#N/A</v>
      </c>
      <c r="K1040" t="e">
        <v>#N/A</v>
      </c>
    </row>
    <row r="1041" spans="2:11" x14ac:dyDescent="0.25">
      <c r="B1041">
        <v>4091705</v>
      </c>
      <c r="C1041">
        <v>5</v>
      </c>
      <c r="D1041" t="s">
        <v>6249</v>
      </c>
      <c r="I1041" t="s">
        <v>10971</v>
      </c>
      <c r="J1041" t="s">
        <v>10971</v>
      </c>
      <c r="K1041" t="s">
        <v>10971</v>
      </c>
    </row>
    <row r="1042" spans="2:11" x14ac:dyDescent="0.25">
      <c r="B1042">
        <v>1002438</v>
      </c>
      <c r="C1042">
        <v>5</v>
      </c>
      <c r="D1042" t="s">
        <v>6244</v>
      </c>
      <c r="I1042" t="s">
        <v>10971</v>
      </c>
      <c r="J1042" t="s">
        <v>10971</v>
      </c>
      <c r="K1042" t="s">
        <v>10971</v>
      </c>
    </row>
    <row r="1043" spans="2:11" x14ac:dyDescent="0.25">
      <c r="B1043">
        <v>4099191</v>
      </c>
      <c r="C1043">
        <v>5</v>
      </c>
      <c r="D1043" t="s">
        <v>7808</v>
      </c>
      <c r="I1043" t="s">
        <v>10971</v>
      </c>
      <c r="J1043" t="s">
        <v>10971</v>
      </c>
      <c r="K1043" t="s">
        <v>10971</v>
      </c>
    </row>
    <row r="1044" spans="2:11" x14ac:dyDescent="0.25">
      <c r="B1044">
        <v>4093029</v>
      </c>
      <c r="C1044">
        <v>5</v>
      </c>
      <c r="D1044" t="s">
        <v>7050</v>
      </c>
      <c r="I1044" t="s">
        <v>10971</v>
      </c>
      <c r="J1044" t="s">
        <v>10971</v>
      </c>
      <c r="K1044" t="s">
        <v>10971</v>
      </c>
    </row>
    <row r="1045" spans="2:11" x14ac:dyDescent="0.25">
      <c r="B1045">
        <v>1991074</v>
      </c>
      <c r="C1045">
        <v>5</v>
      </c>
      <c r="D1045" t="s">
        <v>6251</v>
      </c>
      <c r="I1045" t="s">
        <v>10971</v>
      </c>
      <c r="J1045" t="s">
        <v>10971</v>
      </c>
      <c r="K1045" t="s">
        <v>10971</v>
      </c>
    </row>
    <row r="1046" spans="2:11" x14ac:dyDescent="0.25">
      <c r="B1046">
        <v>1005743</v>
      </c>
      <c r="C1046">
        <v>5</v>
      </c>
      <c r="D1046" t="s">
        <v>5819</v>
      </c>
      <c r="I1046" t="s">
        <v>10971</v>
      </c>
      <c r="J1046" t="s">
        <v>10971</v>
      </c>
      <c r="K1046" t="s">
        <v>10971</v>
      </c>
    </row>
    <row r="1047" spans="2:11" x14ac:dyDescent="0.25">
      <c r="B1047">
        <v>4146055</v>
      </c>
      <c r="C1047">
        <v>5</v>
      </c>
      <c r="D1047" t="s">
        <v>8156</v>
      </c>
      <c r="I1047" t="s">
        <v>10971</v>
      </c>
      <c r="J1047" t="s">
        <v>10971</v>
      </c>
      <c r="K1047" t="s">
        <v>10971</v>
      </c>
    </row>
    <row r="1048" spans="2:11" x14ac:dyDescent="0.25">
      <c r="B1048">
        <v>1005166</v>
      </c>
      <c r="C1048">
        <v>5</v>
      </c>
      <c r="D1048" t="s">
        <v>7094</v>
      </c>
      <c r="I1048" t="s">
        <v>10971</v>
      </c>
      <c r="J1048" t="s">
        <v>10971</v>
      </c>
      <c r="K1048" t="s">
        <v>10971</v>
      </c>
    </row>
    <row r="1049" spans="2:11" x14ac:dyDescent="0.25">
      <c r="B1049">
        <v>10401497</v>
      </c>
      <c r="C1049">
        <v>5</v>
      </c>
      <c r="D1049" t="s">
        <v>9219</v>
      </c>
      <c r="I1049" t="s">
        <v>10971</v>
      </c>
      <c r="J1049" t="s">
        <v>10971</v>
      </c>
      <c r="K1049" t="s">
        <v>10971</v>
      </c>
    </row>
    <row r="1050" spans="2:11" x14ac:dyDescent="0.25">
      <c r="B1050">
        <v>4877951</v>
      </c>
      <c r="C1050">
        <v>5</v>
      </c>
      <c r="D1050" t="s">
        <v>9263</v>
      </c>
      <c r="I1050" t="s">
        <v>10971</v>
      </c>
      <c r="J1050" t="s">
        <v>10971</v>
      </c>
      <c r="K1050" t="s">
        <v>10971</v>
      </c>
    </row>
    <row r="1051" spans="2:11" x14ac:dyDescent="0.25">
      <c r="B1051">
        <v>4053572</v>
      </c>
      <c r="C1051">
        <v>5</v>
      </c>
      <c r="D1051" t="s">
        <v>7168</v>
      </c>
      <c r="I1051" t="s">
        <v>10971</v>
      </c>
      <c r="J1051" t="s">
        <v>10971</v>
      </c>
      <c r="K1051" t="s">
        <v>10971</v>
      </c>
    </row>
    <row r="1052" spans="2:11" x14ac:dyDescent="0.25">
      <c r="B1052">
        <v>4100810</v>
      </c>
      <c r="C1052">
        <v>5</v>
      </c>
      <c r="D1052" t="s">
        <v>9211</v>
      </c>
      <c r="I1052" t="s">
        <v>10971</v>
      </c>
      <c r="J1052" t="s">
        <v>10971</v>
      </c>
      <c r="K1052" t="s">
        <v>10971</v>
      </c>
    </row>
    <row r="1053" spans="2:11" x14ac:dyDescent="0.25">
      <c r="B1053">
        <v>1136037</v>
      </c>
      <c r="C1053">
        <v>5</v>
      </c>
      <c r="D1053" t="s">
        <v>6247</v>
      </c>
      <c r="I1053" t="s">
        <v>10971</v>
      </c>
      <c r="J1053" t="s">
        <v>10971</v>
      </c>
      <c r="K1053" t="s">
        <v>10971</v>
      </c>
    </row>
    <row r="1054" spans="2:11" x14ac:dyDescent="0.25">
      <c r="B1054">
        <v>1013361</v>
      </c>
      <c r="C1054">
        <v>5</v>
      </c>
      <c r="D1054" t="s">
        <v>6255</v>
      </c>
      <c r="I1054" t="s">
        <v>10971</v>
      </c>
      <c r="J1054" t="s">
        <v>10971</v>
      </c>
      <c r="K1054" t="s">
        <v>10971</v>
      </c>
    </row>
    <row r="1055" spans="2:11" x14ac:dyDescent="0.25">
      <c r="B1055">
        <v>1006405</v>
      </c>
      <c r="C1055">
        <v>5</v>
      </c>
      <c r="D1055" t="s">
        <v>6238</v>
      </c>
      <c r="I1055" t="s">
        <v>10971</v>
      </c>
      <c r="J1055" t="s">
        <v>10971</v>
      </c>
      <c r="K1055" t="s">
        <v>10971</v>
      </c>
    </row>
    <row r="1056" spans="2:11" x14ac:dyDescent="0.25">
      <c r="B1056">
        <v>4160708</v>
      </c>
      <c r="C1056">
        <v>5</v>
      </c>
      <c r="D1056" t="s">
        <v>6258</v>
      </c>
      <c r="I1056" t="s">
        <v>10971</v>
      </c>
      <c r="J1056" t="s">
        <v>10971</v>
      </c>
      <c r="K1056" t="s">
        <v>10971</v>
      </c>
    </row>
    <row r="1057" spans="2:11" x14ac:dyDescent="0.25">
      <c r="B1057">
        <v>1012543</v>
      </c>
      <c r="C1057">
        <v>5</v>
      </c>
      <c r="D1057" t="s">
        <v>6257</v>
      </c>
      <c r="I1057" t="s">
        <v>10971</v>
      </c>
      <c r="J1057" t="s">
        <v>10971</v>
      </c>
      <c r="K1057" t="s">
        <v>10971</v>
      </c>
    </row>
    <row r="1058" spans="2:11" x14ac:dyDescent="0.25">
      <c r="B1058">
        <v>1004935</v>
      </c>
      <c r="C1058">
        <v>5</v>
      </c>
      <c r="D1058" t="s">
        <v>7093</v>
      </c>
      <c r="I1058" t="s">
        <v>10971</v>
      </c>
      <c r="J1058" t="s">
        <v>10971</v>
      </c>
      <c r="K1058" t="s">
        <v>10971</v>
      </c>
    </row>
    <row r="1059" spans="2:11" x14ac:dyDescent="0.25">
      <c r="B1059">
        <v>1008104</v>
      </c>
      <c r="C1059">
        <v>5</v>
      </c>
      <c r="D1059" t="s">
        <v>6245</v>
      </c>
      <c r="I1059" t="s">
        <v>10971</v>
      </c>
      <c r="J1059" t="s">
        <v>10971</v>
      </c>
      <c r="K1059" t="s">
        <v>10971</v>
      </c>
    </row>
    <row r="1060" spans="2:11" x14ac:dyDescent="0.25">
      <c r="B1060">
        <v>1007027</v>
      </c>
      <c r="C1060">
        <v>5</v>
      </c>
      <c r="D1060" t="s">
        <v>6236</v>
      </c>
      <c r="I1060" t="s">
        <v>10971</v>
      </c>
      <c r="J1060" t="s">
        <v>10971</v>
      </c>
      <c r="K1060" t="s">
        <v>10971</v>
      </c>
    </row>
    <row r="1061" spans="2:11" x14ac:dyDescent="0.25">
      <c r="B1061">
        <v>4076879</v>
      </c>
      <c r="C1061">
        <v>5</v>
      </c>
      <c r="D1061" t="s">
        <v>6253</v>
      </c>
      <c r="I1061" t="s">
        <v>10971</v>
      </c>
      <c r="J1061" t="s">
        <v>10971</v>
      </c>
      <c r="K1061" t="s">
        <v>10971</v>
      </c>
    </row>
    <row r="1062" spans="2:11" x14ac:dyDescent="0.25">
      <c r="B1062">
        <v>4160098</v>
      </c>
      <c r="C1062">
        <v>5</v>
      </c>
      <c r="D1062" t="s">
        <v>6262</v>
      </c>
      <c r="I1062" t="s">
        <v>10971</v>
      </c>
      <c r="J1062" t="s">
        <v>10971</v>
      </c>
      <c r="K1062" t="s">
        <v>10971</v>
      </c>
    </row>
    <row r="1063" spans="2:11" x14ac:dyDescent="0.25">
      <c r="B1063">
        <v>4089733</v>
      </c>
      <c r="C1063">
        <v>5</v>
      </c>
      <c r="D1063" t="s">
        <v>6272</v>
      </c>
      <c r="I1063" t="s">
        <v>10971</v>
      </c>
      <c r="J1063" t="s">
        <v>10971</v>
      </c>
      <c r="K1063" t="s">
        <v>10971</v>
      </c>
    </row>
    <row r="1064" spans="2:11" x14ac:dyDescent="0.25">
      <c r="B1064">
        <v>1012335</v>
      </c>
      <c r="C1064">
        <v>5</v>
      </c>
      <c r="D1064" t="s">
        <v>6263</v>
      </c>
      <c r="I1064" t="s">
        <v>10971</v>
      </c>
      <c r="J1064" t="s">
        <v>10971</v>
      </c>
      <c r="K1064" t="s">
        <v>10971</v>
      </c>
    </row>
    <row r="1065" spans="2:11" x14ac:dyDescent="0.25">
      <c r="B1065">
        <v>1007384</v>
      </c>
      <c r="C1065">
        <v>5</v>
      </c>
      <c r="D1065" t="s">
        <v>7329</v>
      </c>
      <c r="I1065" t="s">
        <v>10971</v>
      </c>
      <c r="J1065" t="s">
        <v>10971</v>
      </c>
      <c r="K1065" t="s">
        <v>10971</v>
      </c>
    </row>
    <row r="1066" spans="2:11" x14ac:dyDescent="0.25">
      <c r="B1066">
        <v>1009416</v>
      </c>
      <c r="C1066">
        <v>5</v>
      </c>
      <c r="D1066" t="s">
        <v>7467</v>
      </c>
      <c r="I1066" t="s">
        <v>10971</v>
      </c>
      <c r="J1066" t="s">
        <v>10971</v>
      </c>
      <c r="K1066" t="s">
        <v>10971</v>
      </c>
    </row>
    <row r="1067" spans="2:11" x14ac:dyDescent="0.25">
      <c r="B1067">
        <v>1015321</v>
      </c>
      <c r="C1067">
        <v>5</v>
      </c>
      <c r="D1067" t="s">
        <v>6267</v>
      </c>
      <c r="I1067" t="s">
        <v>10971</v>
      </c>
      <c r="J1067" t="s">
        <v>10971</v>
      </c>
      <c r="K1067" t="s">
        <v>10971</v>
      </c>
    </row>
    <row r="1068" spans="2:11" x14ac:dyDescent="0.25">
      <c r="B1068">
        <v>1004618</v>
      </c>
      <c r="C1068">
        <v>5</v>
      </c>
      <c r="D1068" t="s">
        <v>6015</v>
      </c>
      <c r="I1068" t="s">
        <v>10971</v>
      </c>
      <c r="J1068" t="s">
        <v>10971</v>
      </c>
      <c r="K1068" t="s">
        <v>10971</v>
      </c>
    </row>
    <row r="1069" spans="2:11" x14ac:dyDescent="0.25">
      <c r="B1069">
        <v>1015598</v>
      </c>
      <c r="C1069">
        <v>5</v>
      </c>
      <c r="D1069" t="s">
        <v>7861</v>
      </c>
      <c r="I1069" t="s">
        <v>10971</v>
      </c>
      <c r="J1069" t="s">
        <v>10971</v>
      </c>
      <c r="K1069" t="s">
        <v>10971</v>
      </c>
    </row>
    <row r="1070" spans="2:11" x14ac:dyDescent="0.25">
      <c r="B1070">
        <v>1011506</v>
      </c>
      <c r="C1070">
        <v>5</v>
      </c>
      <c r="D1070" t="s">
        <v>5980</v>
      </c>
      <c r="I1070" t="s">
        <v>10971</v>
      </c>
      <c r="J1070" t="s">
        <v>10971</v>
      </c>
      <c r="K1070" t="s">
        <v>10971</v>
      </c>
    </row>
    <row r="1071" spans="2:11" x14ac:dyDescent="0.25">
      <c r="B1071">
        <v>1023446</v>
      </c>
      <c r="C1071">
        <v>5</v>
      </c>
      <c r="D1071" t="s">
        <v>7415</v>
      </c>
      <c r="I1071" t="s">
        <v>10971</v>
      </c>
      <c r="J1071" t="s">
        <v>10971</v>
      </c>
      <c r="K1071" t="s">
        <v>10971</v>
      </c>
    </row>
    <row r="1072" spans="2:11" x14ac:dyDescent="0.25">
      <c r="B1072">
        <v>4065767</v>
      </c>
      <c r="C1072">
        <v>5</v>
      </c>
      <c r="D1072" t="s">
        <v>7896</v>
      </c>
      <c r="I1072" t="s">
        <v>10971</v>
      </c>
      <c r="J1072" t="s">
        <v>10971</v>
      </c>
      <c r="K1072" t="s">
        <v>10971</v>
      </c>
    </row>
    <row r="1073" spans="2:11" x14ac:dyDescent="0.25">
      <c r="B1073">
        <v>4057375</v>
      </c>
      <c r="C1073">
        <v>5</v>
      </c>
      <c r="D1073" t="s">
        <v>6269</v>
      </c>
      <c r="I1073" t="s">
        <v>10971</v>
      </c>
      <c r="J1073" t="s">
        <v>10971</v>
      </c>
      <c r="K1073" t="s">
        <v>10971</v>
      </c>
    </row>
    <row r="1074" spans="2:11" x14ac:dyDescent="0.25">
      <c r="B1074">
        <v>1016378</v>
      </c>
      <c r="C1074">
        <v>5</v>
      </c>
      <c r="D1074" t="s">
        <v>8501</v>
      </c>
      <c r="I1074" t="s">
        <v>10971</v>
      </c>
      <c r="J1074" t="s">
        <v>10971</v>
      </c>
      <c r="K1074" t="s">
        <v>10971</v>
      </c>
    </row>
    <row r="1075" spans="2:11" x14ac:dyDescent="0.25">
      <c r="B1075">
        <v>4100741</v>
      </c>
      <c r="C1075">
        <v>5</v>
      </c>
      <c r="D1075" t="s">
        <v>7736</v>
      </c>
      <c r="I1075" t="s">
        <v>10971</v>
      </c>
      <c r="J1075" t="s">
        <v>10971</v>
      </c>
      <c r="K1075" t="s">
        <v>10971</v>
      </c>
    </row>
    <row r="1076" spans="2:11" x14ac:dyDescent="0.25">
      <c r="B1076">
        <v>1001858</v>
      </c>
      <c r="C1076">
        <v>5</v>
      </c>
      <c r="D1076" t="s">
        <v>6279</v>
      </c>
      <c r="I1076" t="s">
        <v>10971</v>
      </c>
      <c r="J1076" t="s">
        <v>10971</v>
      </c>
      <c r="K1076" t="s">
        <v>10971</v>
      </c>
    </row>
    <row r="1077" spans="2:11" x14ac:dyDescent="0.25">
      <c r="B1077">
        <v>1007318</v>
      </c>
      <c r="C1077">
        <v>5</v>
      </c>
      <c r="D1077" t="s">
        <v>7440</v>
      </c>
      <c r="I1077" t="s">
        <v>10971</v>
      </c>
      <c r="J1077" t="s">
        <v>10971</v>
      </c>
      <c r="K1077" t="s">
        <v>10971</v>
      </c>
    </row>
    <row r="1078" spans="2:11" x14ac:dyDescent="0.25">
      <c r="B1078">
        <v>4089732</v>
      </c>
      <c r="C1078">
        <v>5</v>
      </c>
      <c r="D1078" t="s">
        <v>7925</v>
      </c>
      <c r="I1078" t="s">
        <v>10971</v>
      </c>
      <c r="J1078" t="s">
        <v>10971</v>
      </c>
      <c r="K1078" t="s">
        <v>10971</v>
      </c>
    </row>
    <row r="1079" spans="2:11" x14ac:dyDescent="0.25">
      <c r="B1079">
        <v>4104869</v>
      </c>
      <c r="C1079">
        <v>5</v>
      </c>
      <c r="D1079" t="s">
        <v>7782</v>
      </c>
      <c r="I1079" t="s">
        <v>10971</v>
      </c>
      <c r="J1079" t="s">
        <v>10971</v>
      </c>
      <c r="K1079" t="s">
        <v>10971</v>
      </c>
    </row>
    <row r="1080" spans="2:11" x14ac:dyDescent="0.25">
      <c r="B1080">
        <v>1010294</v>
      </c>
      <c r="C1080">
        <v>5</v>
      </c>
      <c r="D1080" t="s">
        <v>5982</v>
      </c>
      <c r="I1080" t="s">
        <v>10971</v>
      </c>
      <c r="J1080" t="s">
        <v>10971</v>
      </c>
      <c r="K1080" t="s">
        <v>10971</v>
      </c>
    </row>
    <row r="1081" spans="2:11" x14ac:dyDescent="0.25">
      <c r="B1081">
        <v>1015605</v>
      </c>
      <c r="C1081">
        <v>5</v>
      </c>
      <c r="D1081" t="s">
        <v>7666</v>
      </c>
      <c r="I1081" t="s">
        <v>10971</v>
      </c>
      <c r="J1081" t="s">
        <v>10971</v>
      </c>
      <c r="K1081" t="s">
        <v>10971</v>
      </c>
    </row>
    <row r="1082" spans="2:11" x14ac:dyDescent="0.25">
      <c r="B1082">
        <v>1007803</v>
      </c>
      <c r="C1082">
        <v>5</v>
      </c>
      <c r="D1082" t="s">
        <v>6284</v>
      </c>
      <c r="I1082" t="s">
        <v>10971</v>
      </c>
      <c r="J1082" t="s">
        <v>10971</v>
      </c>
      <c r="K1082" t="s">
        <v>10971</v>
      </c>
    </row>
    <row r="1083" spans="2:11" x14ac:dyDescent="0.25">
      <c r="B1083">
        <v>1005375</v>
      </c>
      <c r="C1083">
        <v>5</v>
      </c>
      <c r="D1083" t="s">
        <v>7218</v>
      </c>
      <c r="I1083" t="s">
        <v>10971</v>
      </c>
      <c r="J1083" t="s">
        <v>10971</v>
      </c>
      <c r="K1083" t="s">
        <v>10971</v>
      </c>
    </row>
    <row r="1084" spans="2:11" x14ac:dyDescent="0.25">
      <c r="B1084">
        <v>1008585</v>
      </c>
      <c r="C1084">
        <v>5</v>
      </c>
      <c r="D1084" t="s">
        <v>7330</v>
      </c>
      <c r="I1084" t="s">
        <v>10971</v>
      </c>
      <c r="J1084" t="s">
        <v>10971</v>
      </c>
      <c r="K1084" t="s">
        <v>10971</v>
      </c>
    </row>
    <row r="1085" spans="2:11" x14ac:dyDescent="0.25">
      <c r="B1085">
        <v>1013402</v>
      </c>
      <c r="C1085">
        <v>5</v>
      </c>
      <c r="D1085" t="s">
        <v>6264</v>
      </c>
      <c r="I1085" t="s">
        <v>10971</v>
      </c>
      <c r="J1085" t="s">
        <v>10971</v>
      </c>
      <c r="K1085" t="s">
        <v>10971</v>
      </c>
    </row>
    <row r="1086" spans="2:11" x14ac:dyDescent="0.25">
      <c r="B1086">
        <v>1022795</v>
      </c>
      <c r="C1086">
        <v>5</v>
      </c>
      <c r="D1086" t="s">
        <v>7098</v>
      </c>
      <c r="I1086" t="s">
        <v>10971</v>
      </c>
      <c r="J1086" t="s">
        <v>10971</v>
      </c>
      <c r="K1086" t="s">
        <v>10971</v>
      </c>
    </row>
    <row r="1087" spans="2:11" x14ac:dyDescent="0.25">
      <c r="B1087">
        <v>1001285</v>
      </c>
      <c r="C1087">
        <v>5</v>
      </c>
      <c r="D1087" t="s">
        <v>10509</v>
      </c>
      <c r="I1087" t="s">
        <v>10971</v>
      </c>
      <c r="J1087" t="s">
        <v>10971</v>
      </c>
      <c r="K1087" t="s">
        <v>10971</v>
      </c>
    </row>
    <row r="1088" spans="2:11" x14ac:dyDescent="0.25">
      <c r="B1088">
        <v>1030030</v>
      </c>
      <c r="C1088">
        <v>5</v>
      </c>
      <c r="D1088" t="s">
        <v>6274</v>
      </c>
      <c r="I1088" t="s">
        <v>10971</v>
      </c>
      <c r="J1088" t="s">
        <v>10971</v>
      </c>
      <c r="K1088" t="s">
        <v>10971</v>
      </c>
    </row>
    <row r="1089" spans="2:11" x14ac:dyDescent="0.25">
      <c r="B1089">
        <v>4157191</v>
      </c>
      <c r="C1089">
        <v>5</v>
      </c>
      <c r="D1089" t="s">
        <v>6261</v>
      </c>
      <c r="I1089" t="s">
        <v>10971</v>
      </c>
      <c r="J1089" t="s">
        <v>10971</v>
      </c>
      <c r="K1089" t="s">
        <v>10971</v>
      </c>
    </row>
    <row r="1090" spans="2:11" x14ac:dyDescent="0.25">
      <c r="B1090">
        <v>4121275</v>
      </c>
      <c r="C1090">
        <v>5</v>
      </c>
      <c r="D1090" t="s">
        <v>6104</v>
      </c>
      <c r="I1090" t="s">
        <v>10971</v>
      </c>
      <c r="J1090" t="s">
        <v>10971</v>
      </c>
      <c r="K1090" t="s">
        <v>10971</v>
      </c>
    </row>
    <row r="1091" spans="2:11" x14ac:dyDescent="0.25">
      <c r="B1091">
        <v>4056780</v>
      </c>
      <c r="C1091">
        <v>5</v>
      </c>
      <c r="D1091" t="s">
        <v>7690</v>
      </c>
      <c r="I1091" t="s">
        <v>10971</v>
      </c>
      <c r="J1091" t="s">
        <v>10971</v>
      </c>
      <c r="K1091" t="s">
        <v>10971</v>
      </c>
    </row>
    <row r="1092" spans="2:11" x14ac:dyDescent="0.25">
      <c r="B1092">
        <v>1010338</v>
      </c>
      <c r="C1092">
        <v>5</v>
      </c>
      <c r="D1092" t="s">
        <v>7575</v>
      </c>
      <c r="I1092" t="s">
        <v>10971</v>
      </c>
      <c r="J1092" t="s">
        <v>10971</v>
      </c>
      <c r="K1092" t="s">
        <v>10971</v>
      </c>
    </row>
    <row r="1093" spans="2:11" x14ac:dyDescent="0.25">
      <c r="B1093">
        <v>1009774</v>
      </c>
      <c r="C1093">
        <v>5</v>
      </c>
      <c r="D1093" t="s">
        <v>7034</v>
      </c>
      <c r="I1093" t="s">
        <v>10971</v>
      </c>
      <c r="J1093" t="s">
        <v>10971</v>
      </c>
      <c r="K1093" t="s">
        <v>10971</v>
      </c>
    </row>
    <row r="1094" spans="2:11" x14ac:dyDescent="0.25">
      <c r="B1094">
        <v>1013276</v>
      </c>
      <c r="C1094">
        <v>5</v>
      </c>
      <c r="D1094" t="s">
        <v>6996</v>
      </c>
      <c r="I1094" t="s">
        <v>10971</v>
      </c>
      <c r="J1094" t="s">
        <v>10971</v>
      </c>
      <c r="K1094" t="s">
        <v>10971</v>
      </c>
    </row>
    <row r="1095" spans="2:11" x14ac:dyDescent="0.25">
      <c r="B1095">
        <v>1011013</v>
      </c>
      <c r="C1095">
        <v>5</v>
      </c>
      <c r="D1095" t="s">
        <v>6277</v>
      </c>
      <c r="I1095" t="s">
        <v>10971</v>
      </c>
      <c r="J1095" t="s">
        <v>10971</v>
      </c>
      <c r="K1095" t="s">
        <v>10971</v>
      </c>
    </row>
    <row r="1096" spans="2:11" x14ac:dyDescent="0.25">
      <c r="B1096">
        <v>1010717</v>
      </c>
      <c r="C1096">
        <v>5</v>
      </c>
      <c r="D1096" t="s">
        <v>7271</v>
      </c>
      <c r="I1096" t="s">
        <v>10971</v>
      </c>
      <c r="J1096" t="s">
        <v>10971</v>
      </c>
      <c r="K1096" t="s">
        <v>10971</v>
      </c>
    </row>
    <row r="1097" spans="2:11" x14ac:dyDescent="0.25">
      <c r="B1097">
        <v>1004971</v>
      </c>
      <c r="C1097">
        <v>5</v>
      </c>
      <c r="D1097" t="s">
        <v>6264</v>
      </c>
      <c r="I1097" t="s">
        <v>10971</v>
      </c>
      <c r="J1097" t="s">
        <v>10971</v>
      </c>
      <c r="K1097" t="s">
        <v>10971</v>
      </c>
    </row>
    <row r="1098" spans="2:11" x14ac:dyDescent="0.25">
      <c r="B1098">
        <v>4150024</v>
      </c>
      <c r="C1098">
        <v>5</v>
      </c>
      <c r="D1098" t="s">
        <v>6974</v>
      </c>
      <c r="I1098" t="s">
        <v>10971</v>
      </c>
      <c r="J1098" t="s">
        <v>10971</v>
      </c>
      <c r="K1098" t="s">
        <v>10971</v>
      </c>
    </row>
    <row r="1099" spans="2:11" x14ac:dyDescent="0.25">
      <c r="B1099">
        <v>101536165</v>
      </c>
      <c r="C1099">
        <v>5</v>
      </c>
      <c r="D1099" t="s">
        <v>6344</v>
      </c>
      <c r="I1099" t="s">
        <v>10971</v>
      </c>
      <c r="J1099" t="s">
        <v>10971</v>
      </c>
      <c r="K1099" t="s">
        <v>10971</v>
      </c>
    </row>
    <row r="1100" spans="2:11" x14ac:dyDescent="0.25">
      <c r="B1100">
        <v>4053209</v>
      </c>
      <c r="C1100">
        <v>5</v>
      </c>
      <c r="D1100" t="s">
        <v>9164</v>
      </c>
      <c r="I1100" t="s">
        <v>10971</v>
      </c>
      <c r="J1100" t="s">
        <v>10971</v>
      </c>
      <c r="K1100" t="s">
        <v>10971</v>
      </c>
    </row>
    <row r="1101" spans="2:11" x14ac:dyDescent="0.25">
      <c r="B1101">
        <v>1004407</v>
      </c>
      <c r="C1101">
        <v>5</v>
      </c>
      <c r="D1101" t="s">
        <v>6281</v>
      </c>
      <c r="I1101" t="s">
        <v>10971</v>
      </c>
      <c r="J1101" t="s">
        <v>10971</v>
      </c>
      <c r="K1101" t="s">
        <v>10971</v>
      </c>
    </row>
    <row r="1102" spans="2:11" x14ac:dyDescent="0.25">
      <c r="B1102">
        <v>4054639</v>
      </c>
      <c r="C1102">
        <v>5</v>
      </c>
      <c r="D1102" t="s">
        <v>6270</v>
      </c>
      <c r="I1102" t="s">
        <v>10971</v>
      </c>
      <c r="J1102" t="s">
        <v>10971</v>
      </c>
      <c r="K1102" t="s">
        <v>10971</v>
      </c>
    </row>
    <row r="1103" spans="2:11" x14ac:dyDescent="0.25">
      <c r="B1103">
        <v>1010895</v>
      </c>
      <c r="C1103">
        <v>5</v>
      </c>
      <c r="D1103" t="s">
        <v>7088</v>
      </c>
      <c r="I1103" t="s">
        <v>10971</v>
      </c>
      <c r="J1103" t="s">
        <v>10971</v>
      </c>
      <c r="K1103" t="s">
        <v>10971</v>
      </c>
    </row>
    <row r="1104" spans="2:11" x14ac:dyDescent="0.25">
      <c r="B1104">
        <v>1007877</v>
      </c>
      <c r="C1104">
        <v>5</v>
      </c>
      <c r="D1104" t="s">
        <v>6117</v>
      </c>
      <c r="I1104" t="s">
        <v>10971</v>
      </c>
      <c r="J1104" t="s">
        <v>10971</v>
      </c>
      <c r="K1104" t="s">
        <v>10971</v>
      </c>
    </row>
    <row r="1105" spans="2:11" x14ac:dyDescent="0.25">
      <c r="B1105">
        <v>1006544</v>
      </c>
      <c r="C1105">
        <v>5</v>
      </c>
      <c r="D1105" t="s">
        <v>7250</v>
      </c>
      <c r="I1105" t="s">
        <v>10971</v>
      </c>
      <c r="J1105" t="s">
        <v>10971</v>
      </c>
      <c r="K1105" t="s">
        <v>10971</v>
      </c>
    </row>
    <row r="1106" spans="2:11" x14ac:dyDescent="0.25">
      <c r="B1106">
        <v>1005489</v>
      </c>
      <c r="C1106">
        <v>5</v>
      </c>
      <c r="D1106" t="s">
        <v>6282</v>
      </c>
      <c r="I1106" t="s">
        <v>10971</v>
      </c>
      <c r="J1106" t="s">
        <v>10971</v>
      </c>
      <c r="K1106" t="s">
        <v>10971</v>
      </c>
    </row>
    <row r="1107" spans="2:11" x14ac:dyDescent="0.25">
      <c r="B1107">
        <v>4057354</v>
      </c>
      <c r="C1107">
        <v>5</v>
      </c>
      <c r="D1107" t="s">
        <v>7715</v>
      </c>
      <c r="I1107" t="s">
        <v>10971</v>
      </c>
      <c r="J1107" t="s">
        <v>10971</v>
      </c>
      <c r="K1107" t="s">
        <v>10971</v>
      </c>
    </row>
    <row r="1108" spans="2:11" x14ac:dyDescent="0.25">
      <c r="B1108">
        <v>1014974</v>
      </c>
      <c r="C1108">
        <v>5</v>
      </c>
      <c r="D1108" t="s">
        <v>6266</v>
      </c>
      <c r="I1108" t="s">
        <v>10971</v>
      </c>
      <c r="J1108" t="s">
        <v>10971</v>
      </c>
      <c r="K1108" t="s">
        <v>10971</v>
      </c>
    </row>
    <row r="1109" spans="2:11" x14ac:dyDescent="0.25">
      <c r="B1109">
        <v>1009556</v>
      </c>
      <c r="C1109">
        <v>5</v>
      </c>
      <c r="D1109" t="s">
        <v>7097</v>
      </c>
      <c r="I1109" t="s">
        <v>10971</v>
      </c>
      <c r="J1109" t="s">
        <v>10971</v>
      </c>
      <c r="K1109" t="s">
        <v>10971</v>
      </c>
    </row>
    <row r="1110" spans="2:11" x14ac:dyDescent="0.25">
      <c r="B1110">
        <v>1006669</v>
      </c>
      <c r="C1110">
        <v>5</v>
      </c>
      <c r="D1110" t="s">
        <v>6283</v>
      </c>
      <c r="I1110" t="s">
        <v>10971</v>
      </c>
      <c r="J1110" t="s">
        <v>10971</v>
      </c>
      <c r="K1110" t="s">
        <v>10971</v>
      </c>
    </row>
    <row r="1111" spans="2:11" x14ac:dyDescent="0.25">
      <c r="B1111">
        <v>1008549</v>
      </c>
      <c r="C1111">
        <v>5</v>
      </c>
      <c r="D1111" t="s">
        <v>9286</v>
      </c>
      <c r="I1111" t="s">
        <v>10971</v>
      </c>
      <c r="J1111" t="s">
        <v>10971</v>
      </c>
      <c r="K1111" t="s">
        <v>10971</v>
      </c>
    </row>
    <row r="1112" spans="2:11" x14ac:dyDescent="0.25">
      <c r="B1112">
        <v>1002169</v>
      </c>
      <c r="C1112">
        <v>5</v>
      </c>
      <c r="D1112" t="s">
        <v>7567</v>
      </c>
      <c r="I1112" t="s">
        <v>10971</v>
      </c>
      <c r="J1112" t="s">
        <v>10971</v>
      </c>
      <c r="K1112" t="s">
        <v>10971</v>
      </c>
    </row>
    <row r="1113" spans="2:11" x14ac:dyDescent="0.25">
      <c r="B1113">
        <v>1004262</v>
      </c>
      <c r="C1113">
        <v>5</v>
      </c>
      <c r="D1113" t="s">
        <v>6280</v>
      </c>
      <c r="I1113" t="s">
        <v>10971</v>
      </c>
      <c r="J1113" t="s">
        <v>10971</v>
      </c>
      <c r="K1113" t="s">
        <v>10971</v>
      </c>
    </row>
    <row r="1114" spans="2:11" x14ac:dyDescent="0.25">
      <c r="B1114">
        <v>1013453</v>
      </c>
      <c r="C1114">
        <v>5</v>
      </c>
      <c r="D1114" t="s">
        <v>6265</v>
      </c>
      <c r="I1114" t="s">
        <v>10971</v>
      </c>
      <c r="J1114" t="s">
        <v>10971</v>
      </c>
      <c r="K1114" t="s">
        <v>10971</v>
      </c>
    </row>
    <row r="1115" spans="2:11" x14ac:dyDescent="0.25">
      <c r="B1115">
        <v>1014195</v>
      </c>
      <c r="C1115">
        <v>5</v>
      </c>
      <c r="D1115" t="s">
        <v>6286</v>
      </c>
      <c r="I1115" t="s">
        <v>10971</v>
      </c>
      <c r="J1115" t="s">
        <v>10971</v>
      </c>
      <c r="K1115" t="s">
        <v>10971</v>
      </c>
    </row>
    <row r="1116" spans="2:11" x14ac:dyDescent="0.25">
      <c r="B1116">
        <v>1015249</v>
      </c>
      <c r="C1116">
        <v>5</v>
      </c>
      <c r="D1116" t="s">
        <v>6285</v>
      </c>
      <c r="I1116" t="s">
        <v>10971</v>
      </c>
      <c r="J1116" t="s">
        <v>10971</v>
      </c>
      <c r="K1116" t="s">
        <v>10971</v>
      </c>
    </row>
    <row r="1117" spans="2:11" x14ac:dyDescent="0.25">
      <c r="B1117">
        <v>1014637</v>
      </c>
      <c r="C1117">
        <v>5</v>
      </c>
      <c r="D1117" t="s">
        <v>6292</v>
      </c>
      <c r="I1117" t="s">
        <v>10971</v>
      </c>
      <c r="J1117" t="s">
        <v>10971</v>
      </c>
      <c r="K1117" t="s">
        <v>10971</v>
      </c>
    </row>
    <row r="1118" spans="2:11" x14ac:dyDescent="0.25">
      <c r="B1118">
        <v>1984039</v>
      </c>
      <c r="C1118">
        <v>5</v>
      </c>
      <c r="D1118" t="s">
        <v>7180</v>
      </c>
      <c r="I1118" t="s">
        <v>10971</v>
      </c>
      <c r="J1118" t="s">
        <v>10971</v>
      </c>
      <c r="K1118" t="s">
        <v>10971</v>
      </c>
    </row>
    <row r="1119" spans="2:11" x14ac:dyDescent="0.25">
      <c r="B1119">
        <v>1012299</v>
      </c>
      <c r="C1119">
        <v>5</v>
      </c>
      <c r="D1119" t="s">
        <v>6015</v>
      </c>
      <c r="I1119" t="s">
        <v>10971</v>
      </c>
      <c r="J1119" t="s">
        <v>10971</v>
      </c>
      <c r="K1119" t="s">
        <v>10971</v>
      </c>
    </row>
    <row r="1120" spans="2:11" x14ac:dyDescent="0.25">
      <c r="B1120">
        <v>1011916</v>
      </c>
      <c r="C1120">
        <v>5</v>
      </c>
      <c r="D1120" t="s">
        <v>7952</v>
      </c>
      <c r="I1120" t="s">
        <v>10971</v>
      </c>
      <c r="J1120" t="s">
        <v>10971</v>
      </c>
      <c r="K1120" t="s">
        <v>10971</v>
      </c>
    </row>
    <row r="1121" spans="2:11" x14ac:dyDescent="0.25">
      <c r="B1121">
        <v>1006483</v>
      </c>
      <c r="C1121">
        <v>5</v>
      </c>
      <c r="D1121" t="s">
        <v>7883</v>
      </c>
      <c r="I1121" t="s">
        <v>10971</v>
      </c>
      <c r="J1121" t="s">
        <v>10971</v>
      </c>
      <c r="K1121" t="s">
        <v>10971</v>
      </c>
    </row>
    <row r="1122" spans="2:11" x14ac:dyDescent="0.25">
      <c r="B1122">
        <v>1010934</v>
      </c>
      <c r="C1122">
        <v>5</v>
      </c>
      <c r="D1122" t="s">
        <v>7112</v>
      </c>
      <c r="I1122" t="s">
        <v>10971</v>
      </c>
      <c r="J1122" t="s">
        <v>10971</v>
      </c>
      <c r="K1122" t="s">
        <v>10971</v>
      </c>
    </row>
    <row r="1123" spans="2:11" x14ac:dyDescent="0.25">
      <c r="B1123">
        <v>1013792</v>
      </c>
      <c r="C1123">
        <v>5</v>
      </c>
      <c r="D1123" t="s">
        <v>6301</v>
      </c>
      <c r="I1123" t="s">
        <v>10971</v>
      </c>
      <c r="J1123" t="s">
        <v>10971</v>
      </c>
      <c r="K1123" t="s">
        <v>10971</v>
      </c>
    </row>
    <row r="1124" spans="2:11" x14ac:dyDescent="0.25">
      <c r="B1124">
        <v>1013081</v>
      </c>
      <c r="C1124">
        <v>5</v>
      </c>
      <c r="D1124" t="s">
        <v>6307</v>
      </c>
      <c r="I1124" t="s">
        <v>10971</v>
      </c>
      <c r="J1124" t="s">
        <v>10971</v>
      </c>
      <c r="K1124" t="s">
        <v>10971</v>
      </c>
    </row>
    <row r="1125" spans="2:11" x14ac:dyDescent="0.25">
      <c r="B1125">
        <v>1011626</v>
      </c>
      <c r="C1125">
        <v>5</v>
      </c>
      <c r="D1125" t="s">
        <v>6324</v>
      </c>
      <c r="I1125" t="s">
        <v>10971</v>
      </c>
      <c r="J1125" t="s">
        <v>10971</v>
      </c>
      <c r="K1125" t="s">
        <v>10971</v>
      </c>
    </row>
    <row r="1126" spans="2:11" x14ac:dyDescent="0.25">
      <c r="B1126">
        <v>1011810</v>
      </c>
      <c r="C1126">
        <v>5</v>
      </c>
      <c r="D1126" t="s">
        <v>6327</v>
      </c>
      <c r="I1126" t="s">
        <v>10971</v>
      </c>
      <c r="J1126" t="s">
        <v>10971</v>
      </c>
      <c r="K1126" t="s">
        <v>10971</v>
      </c>
    </row>
    <row r="1127" spans="2:11" x14ac:dyDescent="0.25">
      <c r="B1127">
        <v>1014889</v>
      </c>
      <c r="C1127">
        <v>5</v>
      </c>
      <c r="D1127" t="s">
        <v>6290</v>
      </c>
      <c r="I1127" t="s">
        <v>10971</v>
      </c>
      <c r="J1127" t="s">
        <v>10971</v>
      </c>
      <c r="K1127" t="s">
        <v>10971</v>
      </c>
    </row>
    <row r="1128" spans="2:11" x14ac:dyDescent="0.25">
      <c r="B1128">
        <v>1012000</v>
      </c>
      <c r="C1128">
        <v>5</v>
      </c>
      <c r="D1128" t="s">
        <v>7489</v>
      </c>
      <c r="I1128" t="s">
        <v>10971</v>
      </c>
      <c r="J1128" t="s">
        <v>10971</v>
      </c>
      <c r="K1128" t="s">
        <v>10971</v>
      </c>
    </row>
    <row r="1129" spans="2:11" x14ac:dyDescent="0.25">
      <c r="B1129">
        <v>1008569</v>
      </c>
      <c r="C1129">
        <v>5</v>
      </c>
      <c r="D1129" t="s">
        <v>5762</v>
      </c>
      <c r="I1129" t="s">
        <v>10971</v>
      </c>
      <c r="J1129" t="s">
        <v>10971</v>
      </c>
      <c r="K1129" t="s">
        <v>10971</v>
      </c>
    </row>
    <row r="1130" spans="2:11" x14ac:dyDescent="0.25">
      <c r="B1130">
        <v>1007198</v>
      </c>
      <c r="C1130">
        <v>5</v>
      </c>
      <c r="D1130" t="s">
        <v>6316</v>
      </c>
      <c r="I1130" t="s">
        <v>10971</v>
      </c>
      <c r="J1130" t="s">
        <v>10971</v>
      </c>
      <c r="K1130" t="s">
        <v>10971</v>
      </c>
    </row>
    <row r="1131" spans="2:11" x14ac:dyDescent="0.25">
      <c r="B1131">
        <v>1007496</v>
      </c>
      <c r="C1131">
        <v>5</v>
      </c>
      <c r="D1131" t="s">
        <v>6300</v>
      </c>
      <c r="I1131" t="s">
        <v>10971</v>
      </c>
      <c r="J1131" t="s">
        <v>10971</v>
      </c>
      <c r="K1131" t="s">
        <v>10971</v>
      </c>
    </row>
    <row r="1132" spans="2:11" x14ac:dyDescent="0.25">
      <c r="B1132">
        <v>1010674</v>
      </c>
      <c r="C1132">
        <v>5</v>
      </c>
      <c r="D1132" t="s">
        <v>7800</v>
      </c>
      <c r="I1132" t="s">
        <v>10971</v>
      </c>
      <c r="J1132" t="s">
        <v>10971</v>
      </c>
      <c r="K1132" t="s">
        <v>10971</v>
      </c>
    </row>
    <row r="1133" spans="2:11" x14ac:dyDescent="0.25">
      <c r="B1133">
        <v>1011888</v>
      </c>
      <c r="C1133">
        <v>5</v>
      </c>
      <c r="D1133" t="s">
        <v>6325</v>
      </c>
      <c r="I1133" t="s">
        <v>10971</v>
      </c>
      <c r="J1133" t="s">
        <v>10971</v>
      </c>
      <c r="K1133" t="s">
        <v>10971</v>
      </c>
    </row>
    <row r="1134" spans="2:11" x14ac:dyDescent="0.25">
      <c r="B1134">
        <v>1014679</v>
      </c>
      <c r="C1134">
        <v>5</v>
      </c>
      <c r="D1134" t="s">
        <v>6295</v>
      </c>
      <c r="I1134" t="s">
        <v>10971</v>
      </c>
      <c r="J1134" t="s">
        <v>10971</v>
      </c>
      <c r="K1134" t="s">
        <v>10971</v>
      </c>
    </row>
    <row r="1135" spans="2:11" x14ac:dyDescent="0.25">
      <c r="B1135">
        <v>1011938</v>
      </c>
      <c r="C1135">
        <v>5</v>
      </c>
      <c r="D1135" t="s">
        <v>7959</v>
      </c>
      <c r="I1135" t="s">
        <v>10971</v>
      </c>
      <c r="J1135" t="s">
        <v>10971</v>
      </c>
      <c r="K1135" t="s">
        <v>10971</v>
      </c>
    </row>
    <row r="1136" spans="2:11" x14ac:dyDescent="0.25">
      <c r="B1136">
        <v>1015026</v>
      </c>
      <c r="C1136">
        <v>5</v>
      </c>
      <c r="D1136" t="s">
        <v>6296</v>
      </c>
      <c r="I1136" t="s">
        <v>10971</v>
      </c>
      <c r="J1136" t="s">
        <v>10971</v>
      </c>
      <c r="K1136" t="s">
        <v>10971</v>
      </c>
    </row>
    <row r="1137" spans="2:11" x14ac:dyDescent="0.25">
      <c r="B1137">
        <v>1014675</v>
      </c>
      <c r="C1137">
        <v>5</v>
      </c>
      <c r="D1137" t="s">
        <v>6294</v>
      </c>
      <c r="I1137" t="s">
        <v>10971</v>
      </c>
      <c r="J1137" t="s">
        <v>10971</v>
      </c>
      <c r="K1137" t="s">
        <v>10971</v>
      </c>
    </row>
    <row r="1138" spans="2:11" x14ac:dyDescent="0.25">
      <c r="B1138">
        <v>1008711</v>
      </c>
      <c r="C1138">
        <v>5</v>
      </c>
      <c r="D1138" t="s">
        <v>5819</v>
      </c>
      <c r="I1138" t="s">
        <v>10971</v>
      </c>
      <c r="J1138" t="s">
        <v>10971</v>
      </c>
      <c r="K1138" t="s">
        <v>10971</v>
      </c>
    </row>
    <row r="1139" spans="2:11" x14ac:dyDescent="0.25">
      <c r="B1139">
        <v>1010781</v>
      </c>
      <c r="C1139">
        <v>5</v>
      </c>
      <c r="D1139" t="s">
        <v>9336</v>
      </c>
      <c r="I1139" t="s">
        <v>10971</v>
      </c>
      <c r="J1139" t="s">
        <v>10971</v>
      </c>
      <c r="K1139" t="s">
        <v>10971</v>
      </c>
    </row>
    <row r="1140" spans="2:11" x14ac:dyDescent="0.25">
      <c r="B1140">
        <v>1016464</v>
      </c>
      <c r="C1140">
        <v>5</v>
      </c>
      <c r="D1140" t="s">
        <v>10410</v>
      </c>
      <c r="I1140" t="s">
        <v>10971</v>
      </c>
      <c r="J1140" t="s">
        <v>10971</v>
      </c>
      <c r="K1140" t="s">
        <v>10971</v>
      </c>
    </row>
    <row r="1141" spans="2:11" x14ac:dyDescent="0.25">
      <c r="B1141">
        <v>1011910</v>
      </c>
      <c r="C1141">
        <v>5</v>
      </c>
      <c r="D1141" t="s">
        <v>6326</v>
      </c>
      <c r="I1141" t="s">
        <v>10971</v>
      </c>
      <c r="J1141" t="s">
        <v>10971</v>
      </c>
      <c r="K1141" t="s">
        <v>10971</v>
      </c>
    </row>
    <row r="1142" spans="2:11" x14ac:dyDescent="0.25">
      <c r="B1142">
        <v>1014654</v>
      </c>
      <c r="C1142">
        <v>5</v>
      </c>
      <c r="D1142" t="s">
        <v>6293</v>
      </c>
      <c r="I1142" t="s">
        <v>10971</v>
      </c>
      <c r="J1142" t="s">
        <v>10971</v>
      </c>
      <c r="K1142" t="s">
        <v>10971</v>
      </c>
    </row>
    <row r="1143" spans="2:11" x14ac:dyDescent="0.25">
      <c r="B1143">
        <v>1012377</v>
      </c>
      <c r="C1143">
        <v>5</v>
      </c>
      <c r="D1143" t="s">
        <v>6309</v>
      </c>
      <c r="I1143" t="s">
        <v>10971</v>
      </c>
      <c r="J1143" t="s">
        <v>10971</v>
      </c>
      <c r="K1143" t="s">
        <v>10971</v>
      </c>
    </row>
    <row r="1144" spans="2:11" x14ac:dyDescent="0.25">
      <c r="B1144">
        <v>1014756</v>
      </c>
      <c r="C1144">
        <v>5</v>
      </c>
      <c r="D1144" t="s">
        <v>6291</v>
      </c>
      <c r="I1144" t="s">
        <v>10971</v>
      </c>
      <c r="J1144" t="s">
        <v>10971</v>
      </c>
      <c r="K1144" t="s">
        <v>10971</v>
      </c>
    </row>
    <row r="1145" spans="2:11" x14ac:dyDescent="0.25">
      <c r="B1145">
        <v>1015091</v>
      </c>
      <c r="C1145">
        <v>5</v>
      </c>
      <c r="D1145" t="s">
        <v>6297</v>
      </c>
      <c r="I1145" t="s">
        <v>10971</v>
      </c>
      <c r="J1145" t="s">
        <v>10971</v>
      </c>
      <c r="K1145" t="s">
        <v>10971</v>
      </c>
    </row>
    <row r="1146" spans="2:11" x14ac:dyDescent="0.25">
      <c r="B1146">
        <v>1012135</v>
      </c>
      <c r="C1146">
        <v>5</v>
      </c>
      <c r="D1146" t="s">
        <v>7512</v>
      </c>
      <c r="I1146" t="s">
        <v>10971</v>
      </c>
      <c r="J1146" t="s">
        <v>10971</v>
      </c>
      <c r="K1146" t="s">
        <v>10971</v>
      </c>
    </row>
    <row r="1147" spans="2:11" x14ac:dyDescent="0.25">
      <c r="B1147">
        <v>1009388</v>
      </c>
      <c r="C1147">
        <v>5</v>
      </c>
      <c r="D1147" t="s">
        <v>7635</v>
      </c>
      <c r="I1147" t="s">
        <v>10971</v>
      </c>
      <c r="J1147" t="s">
        <v>10971</v>
      </c>
      <c r="K1147" t="s">
        <v>10971</v>
      </c>
    </row>
    <row r="1148" spans="2:11" x14ac:dyDescent="0.25">
      <c r="B1148">
        <v>1012317</v>
      </c>
      <c r="C1148">
        <v>5</v>
      </c>
      <c r="D1148" t="s">
        <v>6153</v>
      </c>
      <c r="I1148" t="s">
        <v>10971</v>
      </c>
      <c r="J1148" t="s">
        <v>10971</v>
      </c>
      <c r="K1148" t="s">
        <v>10971</v>
      </c>
    </row>
    <row r="1149" spans="2:11" x14ac:dyDescent="0.25">
      <c r="B1149">
        <v>1991030</v>
      </c>
      <c r="C1149">
        <v>5</v>
      </c>
      <c r="D1149" t="s">
        <v>6313</v>
      </c>
      <c r="I1149" t="s">
        <v>10971</v>
      </c>
      <c r="J1149" t="s">
        <v>10971</v>
      </c>
      <c r="K1149" t="s">
        <v>10971</v>
      </c>
    </row>
    <row r="1150" spans="2:11" x14ac:dyDescent="0.25">
      <c r="B1150">
        <v>1007397</v>
      </c>
      <c r="C1150">
        <v>5</v>
      </c>
      <c r="D1150" t="s">
        <v>6317</v>
      </c>
      <c r="I1150" t="s">
        <v>10971</v>
      </c>
      <c r="J1150" t="s">
        <v>10971</v>
      </c>
      <c r="K1150" t="s">
        <v>10971</v>
      </c>
    </row>
    <row r="1151" spans="2:11" x14ac:dyDescent="0.25">
      <c r="B1151">
        <v>1013885</v>
      </c>
      <c r="C1151">
        <v>5</v>
      </c>
      <c r="D1151" t="s">
        <v>6302</v>
      </c>
      <c r="I1151" t="s">
        <v>10971</v>
      </c>
      <c r="J1151" t="s">
        <v>10971</v>
      </c>
      <c r="K1151" t="s">
        <v>10971</v>
      </c>
    </row>
    <row r="1152" spans="2:11" x14ac:dyDescent="0.25">
      <c r="B1152">
        <v>1005347</v>
      </c>
      <c r="C1152">
        <v>5</v>
      </c>
      <c r="D1152" t="s">
        <v>6320</v>
      </c>
      <c r="I1152" t="s">
        <v>10971</v>
      </c>
      <c r="J1152" t="s">
        <v>10971</v>
      </c>
      <c r="K1152" t="s">
        <v>10971</v>
      </c>
    </row>
    <row r="1153" spans="2:11" x14ac:dyDescent="0.25">
      <c r="B1153">
        <v>1005404</v>
      </c>
      <c r="C1153">
        <v>5</v>
      </c>
      <c r="D1153" t="s">
        <v>7191</v>
      </c>
      <c r="I1153" t="s">
        <v>10971</v>
      </c>
      <c r="J1153" t="s">
        <v>10971</v>
      </c>
      <c r="K1153" t="s">
        <v>10971</v>
      </c>
    </row>
    <row r="1154" spans="2:11" x14ac:dyDescent="0.25">
      <c r="B1154">
        <v>1011423</v>
      </c>
      <c r="C1154">
        <v>5</v>
      </c>
      <c r="D1154" t="s">
        <v>6153</v>
      </c>
      <c r="I1154" t="s">
        <v>10971</v>
      </c>
      <c r="J1154" t="s">
        <v>10971</v>
      </c>
      <c r="K1154" t="s">
        <v>10971</v>
      </c>
    </row>
    <row r="1155" spans="2:11" x14ac:dyDescent="0.25">
      <c r="B1155">
        <v>1012109</v>
      </c>
      <c r="C1155">
        <v>5</v>
      </c>
      <c r="D1155" t="s">
        <v>6294</v>
      </c>
      <c r="I1155" t="s">
        <v>10971</v>
      </c>
      <c r="J1155" t="s">
        <v>10971</v>
      </c>
      <c r="K1155" t="s">
        <v>10971</v>
      </c>
    </row>
    <row r="1156" spans="2:11" x14ac:dyDescent="0.25">
      <c r="B1156">
        <v>1006738</v>
      </c>
      <c r="C1156">
        <v>5</v>
      </c>
      <c r="D1156" t="s">
        <v>6318</v>
      </c>
      <c r="I1156" t="s">
        <v>10971</v>
      </c>
      <c r="J1156" t="s">
        <v>10971</v>
      </c>
      <c r="K1156" t="s">
        <v>10971</v>
      </c>
    </row>
    <row r="1157" spans="2:11" x14ac:dyDescent="0.25">
      <c r="B1157">
        <v>1010873</v>
      </c>
      <c r="C1157">
        <v>5</v>
      </c>
      <c r="D1157" t="s">
        <v>6015</v>
      </c>
      <c r="I1157" t="s">
        <v>10971</v>
      </c>
      <c r="J1157" t="s">
        <v>10971</v>
      </c>
      <c r="K1157" t="s">
        <v>10971</v>
      </c>
    </row>
    <row r="1158" spans="2:11" x14ac:dyDescent="0.25">
      <c r="B1158">
        <v>1012917</v>
      </c>
      <c r="C1158">
        <v>5</v>
      </c>
      <c r="D1158" t="s">
        <v>6306</v>
      </c>
      <c r="I1158" t="s">
        <v>10971</v>
      </c>
      <c r="J1158" t="s">
        <v>10971</v>
      </c>
      <c r="K1158" t="s">
        <v>10971</v>
      </c>
    </row>
    <row r="1159" spans="2:11" x14ac:dyDescent="0.25">
      <c r="B1159">
        <v>1012214</v>
      </c>
      <c r="C1159">
        <v>5</v>
      </c>
      <c r="D1159" t="s">
        <v>6310</v>
      </c>
      <c r="I1159" t="s">
        <v>10971</v>
      </c>
      <c r="J1159" t="s">
        <v>10971</v>
      </c>
      <c r="K1159" t="s">
        <v>10971</v>
      </c>
    </row>
    <row r="1160" spans="2:11" x14ac:dyDescent="0.25">
      <c r="B1160">
        <v>1008326</v>
      </c>
      <c r="C1160">
        <v>5</v>
      </c>
      <c r="D1160" t="s">
        <v>5893</v>
      </c>
      <c r="I1160" t="s">
        <v>10971</v>
      </c>
      <c r="J1160" t="s">
        <v>10971</v>
      </c>
      <c r="K1160" t="s">
        <v>10971</v>
      </c>
    </row>
    <row r="1161" spans="2:11" x14ac:dyDescent="0.25">
      <c r="B1161">
        <v>1009281</v>
      </c>
      <c r="C1161">
        <v>5</v>
      </c>
      <c r="D1161" t="s">
        <v>6826</v>
      </c>
      <c r="I1161" t="s">
        <v>10971</v>
      </c>
      <c r="J1161" t="s">
        <v>10971</v>
      </c>
      <c r="K1161" t="s">
        <v>10971</v>
      </c>
    </row>
    <row r="1162" spans="2:11" x14ac:dyDescent="0.25">
      <c r="B1162">
        <v>1030049</v>
      </c>
      <c r="C1162">
        <v>5</v>
      </c>
      <c r="D1162" t="s">
        <v>6312</v>
      </c>
      <c r="I1162" t="s">
        <v>10971</v>
      </c>
      <c r="J1162" t="s">
        <v>10971</v>
      </c>
      <c r="K1162" t="s">
        <v>10971</v>
      </c>
    </row>
    <row r="1163" spans="2:11" x14ac:dyDescent="0.25">
      <c r="B1163">
        <v>1010598</v>
      </c>
      <c r="C1163">
        <v>5</v>
      </c>
      <c r="D1163" t="s">
        <v>7586</v>
      </c>
      <c r="I1163" t="s">
        <v>10971</v>
      </c>
      <c r="J1163" t="s">
        <v>10971</v>
      </c>
      <c r="K1163" t="s">
        <v>10971</v>
      </c>
    </row>
    <row r="1164" spans="2:11" x14ac:dyDescent="0.25">
      <c r="B1164">
        <v>1006406</v>
      </c>
      <c r="C1164">
        <v>5</v>
      </c>
      <c r="D1164" t="s">
        <v>6090</v>
      </c>
      <c r="I1164" t="s">
        <v>10971</v>
      </c>
      <c r="J1164" t="s">
        <v>10971</v>
      </c>
      <c r="K1164" t="s">
        <v>10971</v>
      </c>
    </row>
    <row r="1165" spans="2:11" x14ac:dyDescent="0.25">
      <c r="B1165">
        <v>1984040</v>
      </c>
      <c r="C1165">
        <v>5</v>
      </c>
      <c r="D1165" t="s">
        <v>6312</v>
      </c>
      <c r="I1165" t="s">
        <v>10971</v>
      </c>
      <c r="J1165" t="s">
        <v>10971</v>
      </c>
      <c r="K1165" t="s">
        <v>10971</v>
      </c>
    </row>
    <row r="1166" spans="2:11" x14ac:dyDescent="0.25">
      <c r="B1166">
        <v>1013374</v>
      </c>
      <c r="C1166">
        <v>5</v>
      </c>
      <c r="D1166" t="s">
        <v>7164</v>
      </c>
      <c r="I1166" t="s">
        <v>10971</v>
      </c>
      <c r="J1166" t="s">
        <v>10971</v>
      </c>
      <c r="K1166" t="s">
        <v>10971</v>
      </c>
    </row>
    <row r="1167" spans="2:11" x14ac:dyDescent="0.25">
      <c r="B1167">
        <v>1011974</v>
      </c>
      <c r="C1167">
        <v>5</v>
      </c>
      <c r="D1167" t="s">
        <v>6311</v>
      </c>
      <c r="I1167" t="s">
        <v>10971</v>
      </c>
      <c r="J1167" t="s">
        <v>10971</v>
      </c>
      <c r="K1167" t="s">
        <v>10971</v>
      </c>
    </row>
    <row r="1168" spans="2:11" x14ac:dyDescent="0.25">
      <c r="B1168">
        <v>1006969</v>
      </c>
      <c r="C1168">
        <v>5</v>
      </c>
      <c r="D1168" t="s">
        <v>7982</v>
      </c>
      <c r="I1168" t="s">
        <v>10971</v>
      </c>
      <c r="J1168" t="s">
        <v>10971</v>
      </c>
      <c r="K1168" t="s">
        <v>10971</v>
      </c>
    </row>
    <row r="1169" spans="2:11" x14ac:dyDescent="0.25">
      <c r="B1169">
        <v>1009367</v>
      </c>
      <c r="C1169">
        <v>5</v>
      </c>
      <c r="D1169" t="s">
        <v>6329</v>
      </c>
      <c r="I1169" t="s">
        <v>10971</v>
      </c>
      <c r="J1169" t="s">
        <v>10971</v>
      </c>
      <c r="K1169" t="s">
        <v>10971</v>
      </c>
    </row>
    <row r="1170" spans="2:11" x14ac:dyDescent="0.25">
      <c r="B1170">
        <v>1005085</v>
      </c>
      <c r="C1170">
        <v>5</v>
      </c>
      <c r="D1170" t="s">
        <v>6322</v>
      </c>
      <c r="I1170" t="s">
        <v>10971</v>
      </c>
      <c r="J1170" t="s">
        <v>10971</v>
      </c>
      <c r="K1170" t="s">
        <v>10971</v>
      </c>
    </row>
    <row r="1171" spans="2:11" x14ac:dyDescent="0.25">
      <c r="B1171">
        <v>1013714</v>
      </c>
      <c r="C1171">
        <v>5</v>
      </c>
      <c r="D1171" t="s">
        <v>7400</v>
      </c>
      <c r="I1171" t="s">
        <v>10971</v>
      </c>
      <c r="J1171" t="s">
        <v>10971</v>
      </c>
      <c r="K1171" t="s">
        <v>10971</v>
      </c>
    </row>
    <row r="1172" spans="2:11" x14ac:dyDescent="0.25">
      <c r="B1172">
        <v>1013649</v>
      </c>
      <c r="C1172">
        <v>5</v>
      </c>
      <c r="D1172" t="s">
        <v>6304</v>
      </c>
      <c r="I1172" t="s">
        <v>10971</v>
      </c>
      <c r="J1172" t="s">
        <v>10971</v>
      </c>
      <c r="K1172" t="s">
        <v>10971</v>
      </c>
    </row>
    <row r="1173" spans="2:11" x14ac:dyDescent="0.25">
      <c r="B1173">
        <v>1009729</v>
      </c>
      <c r="C1173">
        <v>5</v>
      </c>
      <c r="D1173" t="s">
        <v>7790</v>
      </c>
      <c r="I1173" t="s">
        <v>10971</v>
      </c>
      <c r="J1173" t="s">
        <v>10971</v>
      </c>
      <c r="K1173" t="s">
        <v>10971</v>
      </c>
    </row>
    <row r="1174" spans="2:11" x14ac:dyDescent="0.25">
      <c r="B1174">
        <v>1015897</v>
      </c>
      <c r="C1174">
        <v>5</v>
      </c>
      <c r="D1174" t="s">
        <v>5861</v>
      </c>
      <c r="I1174" t="s">
        <v>10971</v>
      </c>
      <c r="J1174" t="s">
        <v>10971</v>
      </c>
      <c r="K1174" t="s">
        <v>10971</v>
      </c>
    </row>
    <row r="1175" spans="2:11" x14ac:dyDescent="0.25">
      <c r="B1175">
        <v>1007217</v>
      </c>
      <c r="C1175">
        <v>5</v>
      </c>
      <c r="D1175" t="s">
        <v>7549</v>
      </c>
      <c r="I1175" t="s">
        <v>10971</v>
      </c>
      <c r="J1175" t="s">
        <v>10971</v>
      </c>
      <c r="K1175" t="s">
        <v>10971</v>
      </c>
    </row>
    <row r="1176" spans="2:11" x14ac:dyDescent="0.25">
      <c r="B1176">
        <v>1014178</v>
      </c>
      <c r="C1176">
        <v>5</v>
      </c>
      <c r="D1176" t="s">
        <v>7389</v>
      </c>
      <c r="I1176" t="s">
        <v>10971</v>
      </c>
      <c r="J1176" t="s">
        <v>10971</v>
      </c>
      <c r="K1176" t="s">
        <v>10971</v>
      </c>
    </row>
    <row r="1177" spans="2:11" x14ac:dyDescent="0.25">
      <c r="B1177">
        <v>1013038</v>
      </c>
      <c r="C1177">
        <v>5</v>
      </c>
      <c r="D1177" t="s">
        <v>6294</v>
      </c>
      <c r="I1177" t="s">
        <v>10971</v>
      </c>
      <c r="J1177" t="s">
        <v>10971</v>
      </c>
      <c r="K1177" t="s">
        <v>10971</v>
      </c>
    </row>
    <row r="1178" spans="2:11" x14ac:dyDescent="0.25">
      <c r="B1178">
        <v>1009459</v>
      </c>
      <c r="C1178">
        <v>5</v>
      </c>
      <c r="D1178" t="s">
        <v>7160</v>
      </c>
      <c r="I1178" t="s">
        <v>10971</v>
      </c>
      <c r="J1178" t="s">
        <v>10971</v>
      </c>
      <c r="K1178" t="s">
        <v>10971</v>
      </c>
    </row>
    <row r="1179" spans="2:11" x14ac:dyDescent="0.25">
      <c r="B1179">
        <v>4082126</v>
      </c>
      <c r="C1179">
        <v>5</v>
      </c>
      <c r="D1179" t="s">
        <v>6315</v>
      </c>
      <c r="I1179" t="s">
        <v>10971</v>
      </c>
      <c r="J1179" t="s">
        <v>10971</v>
      </c>
      <c r="K1179" t="s">
        <v>10971</v>
      </c>
    </row>
    <row r="1180" spans="2:11" x14ac:dyDescent="0.25">
      <c r="B1180">
        <v>1010697</v>
      </c>
      <c r="C1180">
        <v>5</v>
      </c>
      <c r="D1180" t="s">
        <v>6323</v>
      </c>
      <c r="I1180" t="s">
        <v>10971</v>
      </c>
      <c r="J1180" t="s">
        <v>10971</v>
      </c>
      <c r="K1180" t="s">
        <v>10971</v>
      </c>
    </row>
    <row r="1181" spans="2:11" x14ac:dyDescent="0.25">
      <c r="B1181">
        <v>1014461</v>
      </c>
      <c r="C1181">
        <v>5</v>
      </c>
      <c r="D1181" t="s">
        <v>6305</v>
      </c>
      <c r="I1181" t="s">
        <v>10971</v>
      </c>
      <c r="J1181" t="s">
        <v>10971</v>
      </c>
      <c r="K1181" t="s">
        <v>10971</v>
      </c>
    </row>
    <row r="1182" spans="2:11" x14ac:dyDescent="0.25">
      <c r="B1182">
        <v>1012969</v>
      </c>
      <c r="C1182">
        <v>5</v>
      </c>
      <c r="D1182" t="s">
        <v>6308</v>
      </c>
      <c r="I1182" t="s">
        <v>10971</v>
      </c>
      <c r="J1182" t="s">
        <v>10971</v>
      </c>
      <c r="K1182" t="s">
        <v>10971</v>
      </c>
    </row>
    <row r="1183" spans="2:11" x14ac:dyDescent="0.25">
      <c r="B1183">
        <v>1014582</v>
      </c>
      <c r="C1183">
        <v>5</v>
      </c>
      <c r="D1183" t="s">
        <v>6289</v>
      </c>
      <c r="I1183" t="s">
        <v>10971</v>
      </c>
      <c r="J1183" t="s">
        <v>10971</v>
      </c>
      <c r="K1183" t="s">
        <v>10971</v>
      </c>
    </row>
    <row r="1184" spans="2:11" x14ac:dyDescent="0.25">
      <c r="B1184">
        <v>1013533</v>
      </c>
      <c r="C1184">
        <v>5</v>
      </c>
      <c r="D1184" t="s">
        <v>6299</v>
      </c>
      <c r="I1184" t="s">
        <v>10971</v>
      </c>
      <c r="J1184" t="s">
        <v>10971</v>
      </c>
      <c r="K1184" t="s">
        <v>10971</v>
      </c>
    </row>
    <row r="1185" spans="2:11" x14ac:dyDescent="0.25">
      <c r="B1185">
        <v>4055708</v>
      </c>
      <c r="C1185">
        <v>5</v>
      </c>
      <c r="D1185" t="s">
        <v>5954</v>
      </c>
      <c r="I1185" t="s">
        <v>10971</v>
      </c>
      <c r="J1185" t="s">
        <v>10971</v>
      </c>
      <c r="K1185" t="s">
        <v>10971</v>
      </c>
    </row>
    <row r="1186" spans="2:11" x14ac:dyDescent="0.25">
      <c r="B1186">
        <v>1016500</v>
      </c>
      <c r="C1186">
        <v>5</v>
      </c>
      <c r="D1186" t="s">
        <v>7354</v>
      </c>
      <c r="I1186" t="s">
        <v>10971</v>
      </c>
      <c r="J1186" t="s">
        <v>10971</v>
      </c>
      <c r="K1186" t="s">
        <v>10971</v>
      </c>
    </row>
    <row r="1187" spans="2:11" x14ac:dyDescent="0.25">
      <c r="B1187">
        <v>1009312</v>
      </c>
      <c r="C1187">
        <v>5</v>
      </c>
      <c r="D1187" t="s">
        <v>7507</v>
      </c>
      <c r="I1187" t="s">
        <v>10971</v>
      </c>
      <c r="J1187" t="s">
        <v>10971</v>
      </c>
      <c r="K1187" t="s">
        <v>10971</v>
      </c>
    </row>
    <row r="1188" spans="2:11" x14ac:dyDescent="0.25">
      <c r="B1188">
        <v>1007873</v>
      </c>
      <c r="C1188">
        <v>5</v>
      </c>
      <c r="D1188" t="s">
        <v>6331</v>
      </c>
      <c r="I1188" t="s">
        <v>10971</v>
      </c>
      <c r="J1188" t="s">
        <v>10971</v>
      </c>
      <c r="K1188" t="s">
        <v>10971</v>
      </c>
    </row>
    <row r="1189" spans="2:11" x14ac:dyDescent="0.25">
      <c r="B1189">
        <v>1013845</v>
      </c>
      <c r="C1189">
        <v>5</v>
      </c>
      <c r="D1189" t="s">
        <v>7119</v>
      </c>
      <c r="I1189" t="s">
        <v>10971</v>
      </c>
      <c r="J1189" t="s">
        <v>10971</v>
      </c>
      <c r="K1189" t="s">
        <v>10971</v>
      </c>
    </row>
    <row r="1190" spans="2:11" x14ac:dyDescent="0.25">
      <c r="B1190">
        <v>1009714</v>
      </c>
      <c r="C1190">
        <v>5</v>
      </c>
      <c r="D1190" t="s">
        <v>7718</v>
      </c>
      <c r="I1190" t="s">
        <v>10971</v>
      </c>
      <c r="J1190" t="s">
        <v>10971</v>
      </c>
      <c r="K1190" t="s">
        <v>10971</v>
      </c>
    </row>
    <row r="1191" spans="2:11" x14ac:dyDescent="0.25">
      <c r="B1191">
        <v>1011435</v>
      </c>
      <c r="C1191">
        <v>5</v>
      </c>
      <c r="D1191" t="s">
        <v>6352</v>
      </c>
      <c r="I1191" t="s">
        <v>10971</v>
      </c>
      <c r="J1191" t="s">
        <v>10971</v>
      </c>
      <c r="K1191" t="s">
        <v>10971</v>
      </c>
    </row>
    <row r="1192" spans="2:11" x14ac:dyDescent="0.25">
      <c r="B1192">
        <v>1013492</v>
      </c>
      <c r="C1192">
        <v>5</v>
      </c>
      <c r="D1192" t="s">
        <v>7494</v>
      </c>
      <c r="I1192" t="s">
        <v>10971</v>
      </c>
      <c r="J1192" t="s">
        <v>10971</v>
      </c>
      <c r="K1192" t="s">
        <v>10971</v>
      </c>
    </row>
    <row r="1193" spans="2:11" x14ac:dyDescent="0.25">
      <c r="B1193">
        <v>1012023</v>
      </c>
      <c r="C1193">
        <v>5</v>
      </c>
      <c r="D1193" t="s">
        <v>7407</v>
      </c>
      <c r="I1193" t="s">
        <v>10971</v>
      </c>
      <c r="J1193" t="s">
        <v>10971</v>
      </c>
      <c r="K1193" t="s">
        <v>10971</v>
      </c>
    </row>
    <row r="1194" spans="2:11" x14ac:dyDescent="0.25">
      <c r="B1194">
        <v>1004556</v>
      </c>
      <c r="C1194">
        <v>5</v>
      </c>
      <c r="D1194" t="s">
        <v>7405</v>
      </c>
      <c r="I1194" t="s">
        <v>10971</v>
      </c>
      <c r="J1194" t="s">
        <v>10971</v>
      </c>
      <c r="K1194" t="s">
        <v>10971</v>
      </c>
    </row>
    <row r="1195" spans="2:11" x14ac:dyDescent="0.25">
      <c r="B1195">
        <v>1016046</v>
      </c>
      <c r="C1195">
        <v>5</v>
      </c>
      <c r="D1195" t="s">
        <v>7448</v>
      </c>
      <c r="I1195" t="s">
        <v>10971</v>
      </c>
      <c r="J1195" t="s">
        <v>10971</v>
      </c>
      <c r="K1195" t="s">
        <v>10971</v>
      </c>
    </row>
    <row r="1196" spans="2:11" x14ac:dyDescent="0.25">
      <c r="B1196">
        <v>1015516</v>
      </c>
      <c r="C1196">
        <v>5</v>
      </c>
      <c r="D1196" t="s">
        <v>7602</v>
      </c>
      <c r="I1196" t="s">
        <v>10971</v>
      </c>
      <c r="J1196" t="s">
        <v>10971</v>
      </c>
      <c r="K1196" t="s">
        <v>10971</v>
      </c>
    </row>
    <row r="1197" spans="2:11" x14ac:dyDescent="0.25">
      <c r="B1197">
        <v>1015084</v>
      </c>
      <c r="C1197">
        <v>5</v>
      </c>
      <c r="D1197" t="s">
        <v>7100</v>
      </c>
      <c r="I1197" t="s">
        <v>10971</v>
      </c>
      <c r="J1197" t="s">
        <v>10971</v>
      </c>
      <c r="K1197" t="s">
        <v>10971</v>
      </c>
    </row>
    <row r="1198" spans="2:11" x14ac:dyDescent="0.25">
      <c r="B1198">
        <v>1012062</v>
      </c>
      <c r="C1198">
        <v>5</v>
      </c>
      <c r="D1198" t="s">
        <v>6368</v>
      </c>
      <c r="I1198" t="s">
        <v>10971</v>
      </c>
      <c r="J1198" t="s">
        <v>10971</v>
      </c>
      <c r="K1198" t="s">
        <v>10971</v>
      </c>
    </row>
    <row r="1199" spans="2:11" x14ac:dyDescent="0.25">
      <c r="B1199">
        <v>1010119</v>
      </c>
      <c r="C1199">
        <v>5</v>
      </c>
      <c r="D1199" t="s">
        <v>6358</v>
      </c>
      <c r="I1199" t="s">
        <v>10971</v>
      </c>
      <c r="J1199" t="s">
        <v>10971</v>
      </c>
      <c r="K1199" t="s">
        <v>10971</v>
      </c>
    </row>
    <row r="1200" spans="2:11" x14ac:dyDescent="0.25">
      <c r="B1200">
        <v>1011594</v>
      </c>
      <c r="C1200">
        <v>5</v>
      </c>
      <c r="D1200" t="s">
        <v>7309</v>
      </c>
      <c r="I1200" t="s">
        <v>10971</v>
      </c>
      <c r="J1200" t="s">
        <v>10971</v>
      </c>
      <c r="K1200" t="s">
        <v>10971</v>
      </c>
    </row>
    <row r="1201" spans="2:11" x14ac:dyDescent="0.25">
      <c r="B1201">
        <v>1023813</v>
      </c>
      <c r="C1201">
        <v>5</v>
      </c>
      <c r="D1201" t="s">
        <v>6366</v>
      </c>
      <c r="I1201" t="s">
        <v>10971</v>
      </c>
      <c r="J1201" t="s">
        <v>10971</v>
      </c>
      <c r="K1201" t="s">
        <v>10971</v>
      </c>
    </row>
    <row r="1202" spans="2:11" x14ac:dyDescent="0.25">
      <c r="B1202">
        <v>1008403</v>
      </c>
      <c r="C1202">
        <v>5</v>
      </c>
      <c r="D1202" t="s">
        <v>7606</v>
      </c>
      <c r="I1202" t="s">
        <v>10971</v>
      </c>
      <c r="J1202" t="s">
        <v>10971</v>
      </c>
      <c r="K1202" t="s">
        <v>10971</v>
      </c>
    </row>
    <row r="1203" spans="2:11" x14ac:dyDescent="0.25">
      <c r="B1203">
        <v>1008093</v>
      </c>
      <c r="C1203">
        <v>5</v>
      </c>
      <c r="D1203" t="s">
        <v>6342</v>
      </c>
      <c r="I1203" t="s">
        <v>10971</v>
      </c>
      <c r="J1203" t="s">
        <v>10971</v>
      </c>
      <c r="K1203" t="s">
        <v>10971</v>
      </c>
    </row>
    <row r="1204" spans="2:11" x14ac:dyDescent="0.25">
      <c r="B1204">
        <v>1009134</v>
      </c>
      <c r="C1204">
        <v>5</v>
      </c>
      <c r="D1204" t="s">
        <v>6346</v>
      </c>
      <c r="I1204" t="s">
        <v>10971</v>
      </c>
      <c r="J1204" t="s">
        <v>10971</v>
      </c>
      <c r="K1204" t="s">
        <v>10971</v>
      </c>
    </row>
    <row r="1205" spans="2:11" x14ac:dyDescent="0.25">
      <c r="B1205">
        <v>1008236</v>
      </c>
      <c r="C1205">
        <v>5</v>
      </c>
      <c r="D1205" t="s">
        <v>7620</v>
      </c>
      <c r="I1205" t="s">
        <v>10971</v>
      </c>
      <c r="J1205" t="s">
        <v>10971</v>
      </c>
      <c r="K1205" t="s">
        <v>10971</v>
      </c>
    </row>
    <row r="1206" spans="2:11" x14ac:dyDescent="0.25">
      <c r="B1206">
        <v>1005779</v>
      </c>
      <c r="C1206">
        <v>5</v>
      </c>
      <c r="D1206" t="s">
        <v>7610</v>
      </c>
      <c r="I1206" t="s">
        <v>10971</v>
      </c>
      <c r="J1206" t="s">
        <v>10971</v>
      </c>
      <c r="K1206" t="s">
        <v>10971</v>
      </c>
    </row>
    <row r="1207" spans="2:11" x14ac:dyDescent="0.25">
      <c r="B1207">
        <v>1011377</v>
      </c>
      <c r="C1207">
        <v>5</v>
      </c>
      <c r="D1207" t="s">
        <v>7563</v>
      </c>
      <c r="I1207" t="s">
        <v>10971</v>
      </c>
      <c r="J1207" t="s">
        <v>10971</v>
      </c>
      <c r="K1207" t="s">
        <v>10971</v>
      </c>
    </row>
    <row r="1208" spans="2:11" x14ac:dyDescent="0.25">
      <c r="B1208">
        <v>1011822</v>
      </c>
      <c r="C1208">
        <v>5</v>
      </c>
      <c r="D1208" t="s">
        <v>6354</v>
      </c>
      <c r="I1208" t="s">
        <v>10971</v>
      </c>
      <c r="J1208" t="s">
        <v>10971</v>
      </c>
      <c r="K1208" t="s">
        <v>10971</v>
      </c>
    </row>
    <row r="1209" spans="2:11" x14ac:dyDescent="0.25">
      <c r="B1209">
        <v>1014293</v>
      </c>
      <c r="C1209">
        <v>5</v>
      </c>
      <c r="D1209" t="s">
        <v>6988</v>
      </c>
      <c r="I1209" t="s">
        <v>10971</v>
      </c>
      <c r="J1209" t="s">
        <v>10971</v>
      </c>
      <c r="K1209" t="s">
        <v>10971</v>
      </c>
    </row>
    <row r="1210" spans="2:11" x14ac:dyDescent="0.25">
      <c r="B1210">
        <v>1006981</v>
      </c>
      <c r="C1210">
        <v>5</v>
      </c>
      <c r="D1210" t="s">
        <v>6335</v>
      </c>
      <c r="I1210" t="s">
        <v>10971</v>
      </c>
      <c r="J1210" t="s">
        <v>10971</v>
      </c>
      <c r="K1210" t="s">
        <v>10971</v>
      </c>
    </row>
    <row r="1211" spans="2:11" x14ac:dyDescent="0.25">
      <c r="B1211">
        <v>1013999</v>
      </c>
      <c r="C1211">
        <v>5</v>
      </c>
      <c r="D1211" t="s">
        <v>6373</v>
      </c>
      <c r="I1211" t="s">
        <v>10971</v>
      </c>
      <c r="J1211" t="s">
        <v>10971</v>
      </c>
      <c r="K1211" t="s">
        <v>10971</v>
      </c>
    </row>
    <row r="1212" spans="2:11" x14ac:dyDescent="0.25">
      <c r="B1212">
        <v>1014796</v>
      </c>
      <c r="C1212">
        <v>5</v>
      </c>
      <c r="D1212" t="s">
        <v>7949</v>
      </c>
      <c r="I1212" t="s">
        <v>10971</v>
      </c>
      <c r="J1212" t="s">
        <v>10971</v>
      </c>
      <c r="K1212" t="s">
        <v>10971</v>
      </c>
    </row>
    <row r="1213" spans="2:11" x14ac:dyDescent="0.25">
      <c r="B1213">
        <v>1012789</v>
      </c>
      <c r="C1213">
        <v>5</v>
      </c>
      <c r="D1213" t="s">
        <v>7116</v>
      </c>
      <c r="I1213" t="s">
        <v>10971</v>
      </c>
      <c r="J1213" t="s">
        <v>10971</v>
      </c>
      <c r="K1213" t="s">
        <v>10971</v>
      </c>
    </row>
    <row r="1214" spans="2:11" x14ac:dyDescent="0.25">
      <c r="B1214">
        <v>1004473</v>
      </c>
      <c r="C1214">
        <v>5</v>
      </c>
      <c r="D1214" t="s">
        <v>7729</v>
      </c>
      <c r="I1214" t="s">
        <v>10971</v>
      </c>
      <c r="J1214" t="s">
        <v>10971</v>
      </c>
      <c r="K1214" t="s">
        <v>10971</v>
      </c>
    </row>
    <row r="1215" spans="2:11" x14ac:dyDescent="0.25">
      <c r="B1215">
        <v>4111983</v>
      </c>
      <c r="C1215">
        <v>5</v>
      </c>
      <c r="D1215" t="s">
        <v>6363</v>
      </c>
      <c r="I1215" t="s">
        <v>10971</v>
      </c>
      <c r="J1215" t="s">
        <v>10971</v>
      </c>
      <c r="K1215" t="s">
        <v>10971</v>
      </c>
    </row>
    <row r="1216" spans="2:11" x14ac:dyDescent="0.25">
      <c r="B1216">
        <v>1023800</v>
      </c>
      <c r="C1216">
        <v>5</v>
      </c>
      <c r="D1216" t="s">
        <v>6365</v>
      </c>
      <c r="I1216" t="s">
        <v>10971</v>
      </c>
      <c r="J1216" t="s">
        <v>10971</v>
      </c>
      <c r="K1216" t="s">
        <v>10971</v>
      </c>
    </row>
    <row r="1217" spans="2:11" x14ac:dyDescent="0.25">
      <c r="B1217">
        <v>1011271</v>
      </c>
      <c r="C1217">
        <v>5</v>
      </c>
      <c r="D1217" t="s">
        <v>6353</v>
      </c>
      <c r="I1217" t="s">
        <v>10971</v>
      </c>
      <c r="J1217" t="s">
        <v>10971</v>
      </c>
      <c r="K1217" t="s">
        <v>10971</v>
      </c>
    </row>
    <row r="1218" spans="2:11" x14ac:dyDescent="0.25">
      <c r="B1218">
        <v>1008086</v>
      </c>
      <c r="C1218">
        <v>5</v>
      </c>
      <c r="D1218" t="s">
        <v>7311</v>
      </c>
      <c r="I1218" t="s">
        <v>10971</v>
      </c>
      <c r="J1218" t="s">
        <v>10971</v>
      </c>
      <c r="K1218" t="s">
        <v>10971</v>
      </c>
    </row>
    <row r="1219" spans="2:11" x14ac:dyDescent="0.25">
      <c r="B1219">
        <v>1015395</v>
      </c>
      <c r="C1219">
        <v>5</v>
      </c>
      <c r="D1219" t="s">
        <v>9339</v>
      </c>
      <c r="I1219" t="s">
        <v>10971</v>
      </c>
      <c r="J1219" t="s">
        <v>10971</v>
      </c>
      <c r="K1219" t="s">
        <v>10971</v>
      </c>
    </row>
    <row r="1220" spans="2:11" x14ac:dyDescent="0.25">
      <c r="B1220">
        <v>1010593</v>
      </c>
      <c r="C1220">
        <v>5</v>
      </c>
      <c r="D1220" t="s">
        <v>7217</v>
      </c>
      <c r="I1220" t="s">
        <v>10971</v>
      </c>
      <c r="J1220" t="s">
        <v>10971</v>
      </c>
      <c r="K1220" t="s">
        <v>10971</v>
      </c>
    </row>
    <row r="1221" spans="2:11" x14ac:dyDescent="0.25">
      <c r="B1221">
        <v>1015712</v>
      </c>
      <c r="C1221">
        <v>5</v>
      </c>
      <c r="D1221" t="s">
        <v>6377</v>
      </c>
      <c r="I1221" t="s">
        <v>10971</v>
      </c>
      <c r="J1221" t="s">
        <v>10971</v>
      </c>
      <c r="K1221" t="s">
        <v>10971</v>
      </c>
    </row>
    <row r="1222" spans="2:11" x14ac:dyDescent="0.25">
      <c r="B1222">
        <v>1014491</v>
      </c>
      <c r="C1222">
        <v>5</v>
      </c>
      <c r="D1222" t="s">
        <v>7011</v>
      </c>
      <c r="I1222" t="s">
        <v>10971</v>
      </c>
      <c r="J1222" t="s">
        <v>10971</v>
      </c>
      <c r="K1222" t="s">
        <v>10971</v>
      </c>
    </row>
    <row r="1223" spans="2:11" x14ac:dyDescent="0.25">
      <c r="B1223">
        <v>1016032</v>
      </c>
      <c r="C1223">
        <v>5</v>
      </c>
      <c r="D1223" t="s">
        <v>7460</v>
      </c>
      <c r="I1223" t="s">
        <v>10971</v>
      </c>
      <c r="J1223" t="s">
        <v>10971</v>
      </c>
      <c r="K1223" t="s">
        <v>10971</v>
      </c>
    </row>
    <row r="1224" spans="2:11" x14ac:dyDescent="0.25">
      <c r="B1224">
        <v>1008267</v>
      </c>
      <c r="C1224">
        <v>5</v>
      </c>
      <c r="D1224" t="s">
        <v>6343</v>
      </c>
      <c r="I1224" t="s">
        <v>10971</v>
      </c>
      <c r="J1224" t="s">
        <v>10971</v>
      </c>
      <c r="K1224" t="s">
        <v>10971</v>
      </c>
    </row>
    <row r="1225" spans="2:11" x14ac:dyDescent="0.25">
      <c r="B1225">
        <v>1008760</v>
      </c>
      <c r="C1225">
        <v>5</v>
      </c>
      <c r="D1225" t="s">
        <v>7140</v>
      </c>
      <c r="I1225" t="s">
        <v>10971</v>
      </c>
      <c r="J1225" t="s">
        <v>10971</v>
      </c>
      <c r="K1225" t="s">
        <v>10971</v>
      </c>
    </row>
    <row r="1226" spans="2:11" x14ac:dyDescent="0.25">
      <c r="B1226">
        <v>1013094</v>
      </c>
      <c r="C1226">
        <v>5</v>
      </c>
      <c r="D1226" t="s">
        <v>6374</v>
      </c>
      <c r="I1226" t="s">
        <v>10971</v>
      </c>
      <c r="J1226" t="s">
        <v>10971</v>
      </c>
      <c r="K1226" t="s">
        <v>10971</v>
      </c>
    </row>
    <row r="1227" spans="2:11" x14ac:dyDescent="0.25">
      <c r="B1227">
        <v>4109199</v>
      </c>
      <c r="C1227">
        <v>5</v>
      </c>
      <c r="D1227" t="s">
        <v>7659</v>
      </c>
      <c r="I1227" t="s">
        <v>10971</v>
      </c>
      <c r="J1227" t="s">
        <v>10971</v>
      </c>
      <c r="K1227" t="s">
        <v>10971</v>
      </c>
    </row>
    <row r="1228" spans="2:11" x14ac:dyDescent="0.25">
      <c r="B1228">
        <v>1005897</v>
      </c>
      <c r="C1228">
        <v>5</v>
      </c>
      <c r="D1228" t="s">
        <v>6340</v>
      </c>
      <c r="I1228" t="s">
        <v>10971</v>
      </c>
      <c r="J1228" t="s">
        <v>10971</v>
      </c>
      <c r="K1228" t="s">
        <v>10971</v>
      </c>
    </row>
    <row r="1229" spans="2:11" x14ac:dyDescent="0.25">
      <c r="B1229">
        <v>1007362</v>
      </c>
      <c r="C1229">
        <v>5</v>
      </c>
      <c r="D1229" t="s">
        <v>6319</v>
      </c>
      <c r="I1229" t="s">
        <v>10971</v>
      </c>
      <c r="J1229" t="s">
        <v>10971</v>
      </c>
      <c r="K1229" t="s">
        <v>10971</v>
      </c>
    </row>
    <row r="1230" spans="2:11" x14ac:dyDescent="0.25">
      <c r="B1230">
        <v>1007864</v>
      </c>
      <c r="C1230">
        <v>5</v>
      </c>
      <c r="D1230" t="s">
        <v>6341</v>
      </c>
      <c r="I1230" t="s">
        <v>10971</v>
      </c>
      <c r="J1230" t="s">
        <v>10971</v>
      </c>
      <c r="K1230" t="s">
        <v>10971</v>
      </c>
    </row>
    <row r="1231" spans="2:11" x14ac:dyDescent="0.25">
      <c r="B1231">
        <v>1015555</v>
      </c>
      <c r="C1231">
        <v>5</v>
      </c>
      <c r="D1231" t="s">
        <v>7481</v>
      </c>
      <c r="I1231" t="s">
        <v>10971</v>
      </c>
      <c r="J1231" t="s">
        <v>10971</v>
      </c>
      <c r="K1231" t="s">
        <v>10971</v>
      </c>
    </row>
    <row r="1232" spans="2:11" x14ac:dyDescent="0.25">
      <c r="B1232">
        <v>1014562</v>
      </c>
      <c r="C1232">
        <v>5</v>
      </c>
      <c r="D1232" t="s">
        <v>7387</v>
      </c>
      <c r="I1232" t="s">
        <v>10971</v>
      </c>
      <c r="J1232" t="s">
        <v>10971</v>
      </c>
      <c r="K1232" t="s">
        <v>10971</v>
      </c>
    </row>
    <row r="1233" spans="2:11" x14ac:dyDescent="0.25">
      <c r="B1233">
        <v>4097327</v>
      </c>
      <c r="C1233">
        <v>5</v>
      </c>
      <c r="D1233" t="s">
        <v>7149</v>
      </c>
      <c r="I1233" t="s">
        <v>10971</v>
      </c>
      <c r="J1233" t="s">
        <v>10971</v>
      </c>
      <c r="K1233" t="s">
        <v>10971</v>
      </c>
    </row>
    <row r="1234" spans="2:11" x14ac:dyDescent="0.25">
      <c r="B1234">
        <v>1015390</v>
      </c>
      <c r="C1234">
        <v>5</v>
      </c>
      <c r="D1234" t="s">
        <v>7738</v>
      </c>
      <c r="I1234" t="s">
        <v>10971</v>
      </c>
      <c r="J1234" t="s">
        <v>10971</v>
      </c>
      <c r="K1234" t="s">
        <v>10971</v>
      </c>
    </row>
    <row r="1235" spans="2:11" x14ac:dyDescent="0.25">
      <c r="B1235">
        <v>1015731</v>
      </c>
      <c r="C1235">
        <v>5</v>
      </c>
      <c r="D1235" t="s">
        <v>6367</v>
      </c>
      <c r="I1235" t="s">
        <v>10971</v>
      </c>
      <c r="J1235" t="s">
        <v>10971</v>
      </c>
      <c r="K1235" t="s">
        <v>10971</v>
      </c>
    </row>
    <row r="1236" spans="2:11" x14ac:dyDescent="0.25">
      <c r="B1236">
        <v>1000940</v>
      </c>
      <c r="C1236">
        <v>5</v>
      </c>
      <c r="D1236" t="s">
        <v>6338</v>
      </c>
      <c r="I1236" t="s">
        <v>10971</v>
      </c>
      <c r="J1236" t="s">
        <v>10971</v>
      </c>
      <c r="K1236" t="s">
        <v>10971</v>
      </c>
    </row>
    <row r="1237" spans="2:11" x14ac:dyDescent="0.25">
      <c r="B1237">
        <v>1983039</v>
      </c>
      <c r="C1237">
        <v>5</v>
      </c>
      <c r="D1237" t="s">
        <v>7104</v>
      </c>
      <c r="I1237" t="s">
        <v>10971</v>
      </c>
      <c r="J1237" t="s">
        <v>10971</v>
      </c>
      <c r="K1237" t="s">
        <v>10971</v>
      </c>
    </row>
    <row r="1238" spans="2:11" x14ac:dyDescent="0.25">
      <c r="B1238">
        <v>1014107</v>
      </c>
      <c r="C1238">
        <v>5</v>
      </c>
      <c r="D1238" t="s">
        <v>7784</v>
      </c>
      <c r="I1238" t="s">
        <v>10971</v>
      </c>
      <c r="J1238" t="s">
        <v>10971</v>
      </c>
      <c r="K1238" t="s">
        <v>10971</v>
      </c>
    </row>
    <row r="1239" spans="2:11" x14ac:dyDescent="0.25">
      <c r="B1239">
        <v>1009667</v>
      </c>
      <c r="C1239">
        <v>5</v>
      </c>
      <c r="D1239" t="s">
        <v>6351</v>
      </c>
      <c r="I1239" t="s">
        <v>10971</v>
      </c>
      <c r="J1239" t="s">
        <v>10971</v>
      </c>
      <c r="K1239" t="s">
        <v>10971</v>
      </c>
    </row>
    <row r="1240" spans="2:11" x14ac:dyDescent="0.25">
      <c r="B1240">
        <v>1006473</v>
      </c>
      <c r="C1240">
        <v>5</v>
      </c>
      <c r="D1240" t="s">
        <v>7944</v>
      </c>
      <c r="I1240" t="s">
        <v>10971</v>
      </c>
      <c r="J1240" t="s">
        <v>10971</v>
      </c>
      <c r="K1240" t="s">
        <v>10971</v>
      </c>
    </row>
    <row r="1241" spans="2:11" x14ac:dyDescent="0.25">
      <c r="B1241">
        <v>1010961</v>
      </c>
      <c r="C1241">
        <v>5</v>
      </c>
      <c r="D1241" t="s">
        <v>7487</v>
      </c>
      <c r="I1241" t="s">
        <v>10971</v>
      </c>
      <c r="J1241" t="s">
        <v>10971</v>
      </c>
      <c r="K1241" t="s">
        <v>10971</v>
      </c>
    </row>
    <row r="1242" spans="2:11" x14ac:dyDescent="0.25">
      <c r="B1242">
        <v>1014794</v>
      </c>
      <c r="C1242">
        <v>5</v>
      </c>
      <c r="D1242" t="s">
        <v>7362</v>
      </c>
      <c r="I1242" t="s">
        <v>10971</v>
      </c>
      <c r="J1242" t="s">
        <v>10971</v>
      </c>
      <c r="K1242" t="s">
        <v>10971</v>
      </c>
    </row>
    <row r="1243" spans="2:11" x14ac:dyDescent="0.25">
      <c r="B1243">
        <v>1009080</v>
      </c>
      <c r="C1243">
        <v>5</v>
      </c>
      <c r="D1243" t="s">
        <v>6350</v>
      </c>
      <c r="I1243" t="s">
        <v>10971</v>
      </c>
      <c r="J1243" t="s">
        <v>10971</v>
      </c>
      <c r="K1243" t="s">
        <v>10971</v>
      </c>
    </row>
    <row r="1244" spans="2:11" x14ac:dyDescent="0.25">
      <c r="B1244">
        <v>1015464</v>
      </c>
      <c r="C1244">
        <v>5</v>
      </c>
      <c r="D1244" t="s">
        <v>6376</v>
      </c>
      <c r="I1244" t="s">
        <v>10971</v>
      </c>
      <c r="J1244" t="s">
        <v>10971</v>
      </c>
      <c r="K1244" t="s">
        <v>10971</v>
      </c>
    </row>
    <row r="1245" spans="2:11" x14ac:dyDescent="0.25">
      <c r="B1245">
        <v>1026295</v>
      </c>
      <c r="C1245">
        <v>5</v>
      </c>
      <c r="D1245" t="s">
        <v>10152</v>
      </c>
      <c r="I1245" t="s">
        <v>10971</v>
      </c>
      <c r="J1245" t="s">
        <v>10971</v>
      </c>
      <c r="K1245" t="s">
        <v>10971</v>
      </c>
    </row>
    <row r="1246" spans="2:11" x14ac:dyDescent="0.25">
      <c r="B1246">
        <v>1016129</v>
      </c>
      <c r="C1246">
        <v>5</v>
      </c>
      <c r="D1246" t="s">
        <v>6305</v>
      </c>
      <c r="I1246" t="s">
        <v>10971</v>
      </c>
      <c r="J1246" t="s">
        <v>10971</v>
      </c>
      <c r="K1246" t="s">
        <v>10971</v>
      </c>
    </row>
    <row r="1247" spans="2:11" x14ac:dyDescent="0.25">
      <c r="B1247">
        <v>1014143</v>
      </c>
      <c r="C1247">
        <v>5</v>
      </c>
      <c r="D1247" t="s">
        <v>6384</v>
      </c>
      <c r="I1247" t="s">
        <v>10971</v>
      </c>
      <c r="J1247" t="s">
        <v>10971</v>
      </c>
      <c r="K1247" t="s">
        <v>10971</v>
      </c>
    </row>
    <row r="1248" spans="2:11" x14ac:dyDescent="0.25">
      <c r="B1248">
        <v>1012713</v>
      </c>
      <c r="C1248">
        <v>5</v>
      </c>
      <c r="D1248" t="s">
        <v>6371</v>
      </c>
      <c r="I1248" t="s">
        <v>10971</v>
      </c>
      <c r="J1248" t="s">
        <v>10971</v>
      </c>
      <c r="K1248" t="s">
        <v>10971</v>
      </c>
    </row>
    <row r="1249" spans="2:11" x14ac:dyDescent="0.25">
      <c r="B1249">
        <v>1013120</v>
      </c>
      <c r="C1249">
        <v>5</v>
      </c>
      <c r="D1249" t="s">
        <v>7734</v>
      </c>
      <c r="I1249" t="s">
        <v>10971</v>
      </c>
      <c r="J1249" t="s">
        <v>10971</v>
      </c>
      <c r="K1249" t="s">
        <v>10971</v>
      </c>
    </row>
    <row r="1250" spans="2:11" x14ac:dyDescent="0.25">
      <c r="B1250">
        <v>1014235</v>
      </c>
      <c r="C1250">
        <v>5</v>
      </c>
      <c r="D1250" t="s">
        <v>6383</v>
      </c>
      <c r="I1250" t="s">
        <v>10971</v>
      </c>
      <c r="J1250" t="s">
        <v>10971</v>
      </c>
      <c r="K1250" t="s">
        <v>10971</v>
      </c>
    </row>
    <row r="1251" spans="2:11" x14ac:dyDescent="0.25">
      <c r="B1251">
        <v>1012867</v>
      </c>
      <c r="C1251">
        <v>5</v>
      </c>
      <c r="D1251" t="s">
        <v>7014</v>
      </c>
      <c r="I1251" t="s">
        <v>10971</v>
      </c>
      <c r="J1251" t="s">
        <v>10971</v>
      </c>
      <c r="K1251" t="s">
        <v>10971</v>
      </c>
    </row>
    <row r="1252" spans="2:11" x14ac:dyDescent="0.25">
      <c r="B1252">
        <v>1009105</v>
      </c>
      <c r="C1252">
        <v>5</v>
      </c>
      <c r="D1252" t="s">
        <v>6348</v>
      </c>
      <c r="I1252" t="s">
        <v>10971</v>
      </c>
      <c r="J1252" t="s">
        <v>10971</v>
      </c>
      <c r="K1252" t="s">
        <v>10971</v>
      </c>
    </row>
    <row r="1253" spans="2:11" x14ac:dyDescent="0.25">
      <c r="B1253">
        <v>1032509</v>
      </c>
      <c r="C1253">
        <v>5</v>
      </c>
      <c r="D1253" t="s">
        <v>6369</v>
      </c>
      <c r="I1253" t="s">
        <v>10971</v>
      </c>
      <c r="J1253" t="s">
        <v>10971</v>
      </c>
      <c r="K1253" t="s">
        <v>10971</v>
      </c>
    </row>
    <row r="1254" spans="2:11" x14ac:dyDescent="0.25">
      <c r="B1254">
        <v>1009143</v>
      </c>
      <c r="C1254">
        <v>5</v>
      </c>
      <c r="D1254" t="s">
        <v>6347</v>
      </c>
      <c r="I1254" t="s">
        <v>10971</v>
      </c>
      <c r="J1254" t="s">
        <v>10971</v>
      </c>
      <c r="K1254" t="s">
        <v>10971</v>
      </c>
    </row>
    <row r="1255" spans="2:11" x14ac:dyDescent="0.25">
      <c r="B1255">
        <v>1005799</v>
      </c>
      <c r="C1255">
        <v>5</v>
      </c>
      <c r="D1255" t="s">
        <v>6339</v>
      </c>
      <c r="I1255" t="s">
        <v>10971</v>
      </c>
      <c r="J1255" t="s">
        <v>10971</v>
      </c>
      <c r="K1255" t="s">
        <v>10971</v>
      </c>
    </row>
    <row r="1256" spans="2:11" x14ac:dyDescent="0.25">
      <c r="B1256">
        <v>1010759</v>
      </c>
      <c r="C1256">
        <v>5</v>
      </c>
      <c r="D1256" t="s">
        <v>6356</v>
      </c>
      <c r="I1256" t="s">
        <v>10971</v>
      </c>
      <c r="J1256" t="s">
        <v>10971</v>
      </c>
      <c r="K1256" t="s">
        <v>10971</v>
      </c>
    </row>
    <row r="1257" spans="2:11" x14ac:dyDescent="0.25">
      <c r="B1257">
        <v>1015334</v>
      </c>
      <c r="C1257">
        <v>5</v>
      </c>
      <c r="D1257" t="s">
        <v>6282</v>
      </c>
      <c r="I1257" t="s">
        <v>10971</v>
      </c>
      <c r="J1257" t="s">
        <v>10971</v>
      </c>
      <c r="K1257" t="s">
        <v>10971</v>
      </c>
    </row>
    <row r="1258" spans="2:11" x14ac:dyDescent="0.25">
      <c r="B1258">
        <v>1014616</v>
      </c>
      <c r="C1258">
        <v>5</v>
      </c>
      <c r="D1258" t="s">
        <v>7428</v>
      </c>
      <c r="I1258" t="s">
        <v>10971</v>
      </c>
      <c r="J1258" t="s">
        <v>10971</v>
      </c>
      <c r="K1258" t="s">
        <v>10971</v>
      </c>
    </row>
    <row r="1259" spans="2:11" x14ac:dyDescent="0.25">
      <c r="B1259">
        <v>1021692</v>
      </c>
      <c r="C1259">
        <v>5</v>
      </c>
      <c r="D1259" t="s">
        <v>6364</v>
      </c>
      <c r="I1259" t="s">
        <v>10971</v>
      </c>
      <c r="J1259" t="s">
        <v>10971</v>
      </c>
      <c r="K1259" t="s">
        <v>10971</v>
      </c>
    </row>
    <row r="1260" spans="2:11" x14ac:dyDescent="0.25">
      <c r="B1260">
        <v>1006655</v>
      </c>
      <c r="C1260">
        <v>5</v>
      </c>
      <c r="D1260" t="s">
        <v>6337</v>
      </c>
      <c r="I1260" t="s">
        <v>10971</v>
      </c>
      <c r="J1260" t="s">
        <v>10971</v>
      </c>
      <c r="K1260" t="s">
        <v>10971</v>
      </c>
    </row>
    <row r="1261" spans="2:11" x14ac:dyDescent="0.25">
      <c r="B1261">
        <v>1011761</v>
      </c>
      <c r="C1261">
        <v>5</v>
      </c>
      <c r="D1261" t="s">
        <v>6355</v>
      </c>
      <c r="I1261" t="s">
        <v>10971</v>
      </c>
      <c r="J1261" t="s">
        <v>10971</v>
      </c>
      <c r="K1261" t="s">
        <v>10971</v>
      </c>
    </row>
    <row r="1262" spans="2:11" x14ac:dyDescent="0.25">
      <c r="B1262">
        <v>1007776</v>
      </c>
      <c r="C1262">
        <v>5</v>
      </c>
      <c r="D1262" t="s">
        <v>6333</v>
      </c>
      <c r="I1262" t="s">
        <v>10971</v>
      </c>
      <c r="J1262" t="s">
        <v>10971</v>
      </c>
      <c r="K1262" t="s">
        <v>10971</v>
      </c>
    </row>
    <row r="1263" spans="2:11" x14ac:dyDescent="0.25">
      <c r="B1263">
        <v>1012534</v>
      </c>
      <c r="C1263">
        <v>5</v>
      </c>
      <c r="D1263" t="s">
        <v>6370</v>
      </c>
      <c r="I1263" t="s">
        <v>10971</v>
      </c>
      <c r="J1263" t="s">
        <v>10971</v>
      </c>
      <c r="K1263" t="s">
        <v>10971</v>
      </c>
    </row>
    <row r="1264" spans="2:11" x14ac:dyDescent="0.25">
      <c r="B1264">
        <v>4056459</v>
      </c>
      <c r="C1264">
        <v>5</v>
      </c>
      <c r="D1264" t="s">
        <v>6360</v>
      </c>
      <c r="I1264" t="s">
        <v>10971</v>
      </c>
      <c r="J1264" t="s">
        <v>10971</v>
      </c>
      <c r="K1264" t="s">
        <v>10971</v>
      </c>
    </row>
    <row r="1265" spans="2:11" x14ac:dyDescent="0.25">
      <c r="B1265">
        <v>1024679</v>
      </c>
      <c r="C1265">
        <v>5</v>
      </c>
      <c r="D1265" t="s">
        <v>10402</v>
      </c>
      <c r="I1265" t="s">
        <v>10971</v>
      </c>
      <c r="J1265" t="s">
        <v>10971</v>
      </c>
      <c r="K1265" t="s">
        <v>10971</v>
      </c>
    </row>
    <row r="1266" spans="2:11" x14ac:dyDescent="0.25">
      <c r="B1266">
        <v>1015836</v>
      </c>
      <c r="C1266">
        <v>5</v>
      </c>
      <c r="D1266" t="s">
        <v>6378</v>
      </c>
      <c r="I1266" t="s">
        <v>10971</v>
      </c>
      <c r="J1266" t="s">
        <v>10971</v>
      </c>
      <c r="K1266" t="s">
        <v>10971</v>
      </c>
    </row>
    <row r="1267" spans="2:11" x14ac:dyDescent="0.25">
      <c r="B1267">
        <v>4086883</v>
      </c>
      <c r="C1267">
        <v>5</v>
      </c>
      <c r="D1267" t="s">
        <v>7652</v>
      </c>
      <c r="I1267" t="s">
        <v>10971</v>
      </c>
      <c r="J1267" t="s">
        <v>10971</v>
      </c>
      <c r="K1267" t="s">
        <v>10971</v>
      </c>
    </row>
    <row r="1268" spans="2:11" x14ac:dyDescent="0.25">
      <c r="B1268">
        <v>4053328</v>
      </c>
      <c r="C1268">
        <v>5</v>
      </c>
      <c r="D1268" t="s">
        <v>6361</v>
      </c>
      <c r="I1268" t="s">
        <v>10971</v>
      </c>
      <c r="J1268" t="s">
        <v>10971</v>
      </c>
      <c r="K1268" t="s">
        <v>10971</v>
      </c>
    </row>
    <row r="1269" spans="2:11" x14ac:dyDescent="0.25">
      <c r="B1269">
        <v>1013350</v>
      </c>
      <c r="C1269">
        <v>5</v>
      </c>
      <c r="D1269" t="s">
        <v>6375</v>
      </c>
      <c r="I1269" t="s">
        <v>10971</v>
      </c>
      <c r="J1269" t="s">
        <v>10971</v>
      </c>
      <c r="K1269" t="s">
        <v>10971</v>
      </c>
    </row>
    <row r="1270" spans="2:11" x14ac:dyDescent="0.25">
      <c r="B1270">
        <v>4149436</v>
      </c>
      <c r="C1270">
        <v>5</v>
      </c>
      <c r="D1270" t="s">
        <v>6332</v>
      </c>
      <c r="I1270" t="s">
        <v>10971</v>
      </c>
      <c r="J1270" t="s">
        <v>10971</v>
      </c>
      <c r="K1270" t="s">
        <v>10971</v>
      </c>
    </row>
    <row r="1271" spans="2:11" x14ac:dyDescent="0.25">
      <c r="B1271">
        <v>1007506</v>
      </c>
      <c r="C1271">
        <v>5</v>
      </c>
      <c r="D1271" t="s">
        <v>6334</v>
      </c>
      <c r="I1271" t="s">
        <v>10971</v>
      </c>
      <c r="J1271" t="s">
        <v>10971</v>
      </c>
      <c r="K1271" t="s">
        <v>10971</v>
      </c>
    </row>
    <row r="1272" spans="2:11" x14ac:dyDescent="0.25">
      <c r="B1272">
        <v>1008347</v>
      </c>
      <c r="C1272">
        <v>5</v>
      </c>
      <c r="D1272" t="s">
        <v>7051</v>
      </c>
      <c r="I1272" t="s">
        <v>10971</v>
      </c>
      <c r="J1272" t="s">
        <v>10971</v>
      </c>
      <c r="K1272" t="s">
        <v>10971</v>
      </c>
    </row>
    <row r="1273" spans="2:11" x14ac:dyDescent="0.25">
      <c r="B1273">
        <v>1008450</v>
      </c>
      <c r="C1273">
        <v>5</v>
      </c>
      <c r="D1273" t="s">
        <v>6301</v>
      </c>
      <c r="I1273" t="s">
        <v>10971</v>
      </c>
      <c r="J1273" t="s">
        <v>10971</v>
      </c>
      <c r="K1273" t="s">
        <v>10971</v>
      </c>
    </row>
    <row r="1274" spans="2:11" x14ac:dyDescent="0.25">
      <c r="B1274">
        <v>4053243</v>
      </c>
      <c r="C1274">
        <v>5</v>
      </c>
      <c r="D1274" t="s">
        <v>6362</v>
      </c>
      <c r="I1274" t="s">
        <v>10971</v>
      </c>
      <c r="J1274" t="s">
        <v>10971</v>
      </c>
      <c r="K1274" t="s">
        <v>10971</v>
      </c>
    </row>
    <row r="1275" spans="2:11" x14ac:dyDescent="0.25">
      <c r="B1275">
        <v>1014550</v>
      </c>
      <c r="C1275">
        <v>5</v>
      </c>
      <c r="D1275" t="s">
        <v>6381</v>
      </c>
      <c r="I1275" t="s">
        <v>10971</v>
      </c>
      <c r="J1275" t="s">
        <v>10971</v>
      </c>
      <c r="K1275" t="s">
        <v>10971</v>
      </c>
    </row>
    <row r="1276" spans="2:11" x14ac:dyDescent="0.25">
      <c r="B1276">
        <v>1010301</v>
      </c>
      <c r="C1276">
        <v>5</v>
      </c>
      <c r="D1276" t="s">
        <v>6357</v>
      </c>
      <c r="I1276" t="s">
        <v>10971</v>
      </c>
      <c r="J1276" t="s">
        <v>10971</v>
      </c>
      <c r="K1276" t="s">
        <v>10971</v>
      </c>
    </row>
    <row r="1277" spans="2:11" x14ac:dyDescent="0.25">
      <c r="B1277">
        <v>1009887</v>
      </c>
      <c r="C1277">
        <v>5</v>
      </c>
      <c r="D1277" t="s">
        <v>5990</v>
      </c>
      <c r="I1277" t="s">
        <v>10971</v>
      </c>
      <c r="J1277" t="s">
        <v>10971</v>
      </c>
      <c r="K1277" t="s">
        <v>10971</v>
      </c>
    </row>
    <row r="1278" spans="2:11" x14ac:dyDescent="0.25">
      <c r="B1278">
        <v>1016166</v>
      </c>
      <c r="C1278">
        <v>5</v>
      </c>
      <c r="D1278" t="s">
        <v>7412</v>
      </c>
      <c r="I1278" t="s">
        <v>10971</v>
      </c>
      <c r="J1278" t="s">
        <v>10971</v>
      </c>
      <c r="K1278" t="s">
        <v>10971</v>
      </c>
    </row>
    <row r="1279" spans="2:11" x14ac:dyDescent="0.25">
      <c r="B1279">
        <v>1006979</v>
      </c>
      <c r="C1279">
        <v>5</v>
      </c>
      <c r="D1279" t="s">
        <v>7586</v>
      </c>
      <c r="I1279" t="s">
        <v>10971</v>
      </c>
      <c r="J1279" t="s">
        <v>10971</v>
      </c>
      <c r="K1279" t="s">
        <v>10971</v>
      </c>
    </row>
    <row r="1280" spans="2:11" x14ac:dyDescent="0.25">
      <c r="B1280">
        <v>1015367</v>
      </c>
      <c r="C1280">
        <v>5</v>
      </c>
      <c r="D1280" t="s">
        <v>6970</v>
      </c>
      <c r="I1280" t="s">
        <v>10971</v>
      </c>
      <c r="J1280" t="s">
        <v>10971</v>
      </c>
      <c r="K1280" t="s">
        <v>10971</v>
      </c>
    </row>
    <row r="1281" spans="2:11" x14ac:dyDescent="0.25">
      <c r="B1281">
        <v>1014519</v>
      </c>
      <c r="C1281">
        <v>5</v>
      </c>
      <c r="D1281" t="s">
        <v>6382</v>
      </c>
      <c r="I1281" t="s">
        <v>10971</v>
      </c>
      <c r="J1281" t="s">
        <v>10971</v>
      </c>
      <c r="K1281" t="s">
        <v>10971</v>
      </c>
    </row>
    <row r="1282" spans="2:11" x14ac:dyDescent="0.25">
      <c r="B1282">
        <v>4087720</v>
      </c>
      <c r="C1282">
        <v>5</v>
      </c>
      <c r="D1282" t="s">
        <v>7040</v>
      </c>
      <c r="I1282" t="s">
        <v>10971</v>
      </c>
      <c r="J1282" t="s">
        <v>10971</v>
      </c>
      <c r="K1282" t="s">
        <v>10971</v>
      </c>
    </row>
    <row r="1283" spans="2:11" x14ac:dyDescent="0.25">
      <c r="B1283">
        <v>1015467</v>
      </c>
      <c r="C1283">
        <v>5</v>
      </c>
      <c r="D1283" t="s">
        <v>7471</v>
      </c>
      <c r="I1283" t="s">
        <v>10971</v>
      </c>
      <c r="J1283" t="s">
        <v>10971</v>
      </c>
      <c r="K1283" t="s">
        <v>10971</v>
      </c>
    </row>
    <row r="1284" spans="2:11" x14ac:dyDescent="0.25">
      <c r="B1284">
        <v>1007893</v>
      </c>
      <c r="C1284">
        <v>5</v>
      </c>
      <c r="D1284" t="s">
        <v>7849</v>
      </c>
      <c r="I1284" t="s">
        <v>10971</v>
      </c>
      <c r="J1284" t="s">
        <v>10971</v>
      </c>
      <c r="K1284" t="s">
        <v>10971</v>
      </c>
    </row>
    <row r="1285" spans="2:11" x14ac:dyDescent="0.25">
      <c r="B1285">
        <v>1008043</v>
      </c>
      <c r="C1285">
        <v>5</v>
      </c>
      <c r="D1285" t="s">
        <v>6399</v>
      </c>
      <c r="I1285" t="s">
        <v>10971</v>
      </c>
      <c r="J1285" t="s">
        <v>10971</v>
      </c>
      <c r="K1285" t="s">
        <v>10971</v>
      </c>
    </row>
    <row r="1286" spans="2:11" x14ac:dyDescent="0.25">
      <c r="B1286">
        <v>1009298</v>
      </c>
      <c r="C1286">
        <v>5</v>
      </c>
      <c r="D1286" t="s">
        <v>6394</v>
      </c>
      <c r="I1286" t="s">
        <v>10971</v>
      </c>
      <c r="J1286" t="s">
        <v>10971</v>
      </c>
      <c r="K1286" t="s">
        <v>10971</v>
      </c>
    </row>
    <row r="1287" spans="2:11" x14ac:dyDescent="0.25">
      <c r="B1287">
        <v>1016279</v>
      </c>
      <c r="C1287">
        <v>5</v>
      </c>
      <c r="D1287" t="s">
        <v>6389</v>
      </c>
      <c r="I1287" t="s">
        <v>10971</v>
      </c>
      <c r="J1287" t="s">
        <v>10971</v>
      </c>
      <c r="K1287" t="s">
        <v>10971</v>
      </c>
    </row>
    <row r="1288" spans="2:11" x14ac:dyDescent="0.25">
      <c r="B1288">
        <v>1004640</v>
      </c>
      <c r="C1288">
        <v>5</v>
      </c>
      <c r="D1288" t="s">
        <v>7169</v>
      </c>
      <c r="I1288" t="s">
        <v>10971</v>
      </c>
      <c r="J1288" t="s">
        <v>10971</v>
      </c>
      <c r="K1288" t="s">
        <v>10971</v>
      </c>
    </row>
    <row r="1289" spans="2:11" x14ac:dyDescent="0.25">
      <c r="B1289">
        <v>1008021</v>
      </c>
      <c r="C1289">
        <v>5</v>
      </c>
      <c r="D1289" t="s">
        <v>7192</v>
      </c>
      <c r="I1289" t="s">
        <v>10971</v>
      </c>
      <c r="J1289" t="s">
        <v>10971</v>
      </c>
      <c r="K1289" t="s">
        <v>10971</v>
      </c>
    </row>
    <row r="1290" spans="2:11" x14ac:dyDescent="0.25">
      <c r="B1290">
        <v>1010086</v>
      </c>
      <c r="C1290">
        <v>5</v>
      </c>
      <c r="D1290" t="s">
        <v>6390</v>
      </c>
      <c r="I1290" t="s">
        <v>10971</v>
      </c>
      <c r="J1290" t="s">
        <v>10971</v>
      </c>
      <c r="K1290" t="s">
        <v>10971</v>
      </c>
    </row>
    <row r="1291" spans="2:11" x14ac:dyDescent="0.25">
      <c r="B1291">
        <v>1008329</v>
      </c>
      <c r="C1291">
        <v>5</v>
      </c>
      <c r="D1291" t="s">
        <v>6319</v>
      </c>
      <c r="I1291" t="s">
        <v>10971</v>
      </c>
      <c r="J1291" t="s">
        <v>10971</v>
      </c>
      <c r="K1291" t="s">
        <v>10971</v>
      </c>
    </row>
    <row r="1292" spans="2:11" x14ac:dyDescent="0.25">
      <c r="B1292">
        <v>1009715</v>
      </c>
      <c r="C1292">
        <v>5</v>
      </c>
      <c r="D1292" t="s">
        <v>7466</v>
      </c>
      <c r="I1292" t="s">
        <v>10971</v>
      </c>
      <c r="J1292" t="s">
        <v>10971</v>
      </c>
      <c r="K1292" t="s">
        <v>10971</v>
      </c>
    </row>
    <row r="1293" spans="2:11" x14ac:dyDescent="0.25">
      <c r="B1293">
        <v>1004923</v>
      </c>
      <c r="C1293">
        <v>5</v>
      </c>
      <c r="D1293" t="s">
        <v>6006</v>
      </c>
      <c r="I1293" t="s">
        <v>10971</v>
      </c>
      <c r="J1293" t="s">
        <v>10971</v>
      </c>
      <c r="K1293" t="s">
        <v>10971</v>
      </c>
    </row>
    <row r="1294" spans="2:11" x14ac:dyDescent="0.25">
      <c r="B1294">
        <v>1004713</v>
      </c>
      <c r="C1294">
        <v>5</v>
      </c>
      <c r="D1294" t="s">
        <v>6403</v>
      </c>
      <c r="I1294" t="s">
        <v>10971</v>
      </c>
      <c r="J1294" t="s">
        <v>10971</v>
      </c>
      <c r="K1294" t="s">
        <v>10971</v>
      </c>
    </row>
    <row r="1295" spans="2:11" x14ac:dyDescent="0.25">
      <c r="B1295">
        <v>1010634</v>
      </c>
      <c r="C1295">
        <v>5</v>
      </c>
      <c r="D1295" t="s">
        <v>6391</v>
      </c>
      <c r="I1295" t="s">
        <v>10971</v>
      </c>
      <c r="J1295" t="s">
        <v>10971</v>
      </c>
      <c r="K1295" t="s">
        <v>10971</v>
      </c>
    </row>
    <row r="1296" spans="2:11" x14ac:dyDescent="0.25">
      <c r="B1296">
        <v>1001545</v>
      </c>
      <c r="C1296">
        <v>5</v>
      </c>
      <c r="D1296" t="s">
        <v>6972</v>
      </c>
      <c r="I1296" t="s">
        <v>10971</v>
      </c>
      <c r="J1296" t="s">
        <v>10971</v>
      </c>
      <c r="K1296" t="s">
        <v>10971</v>
      </c>
    </row>
    <row r="1297" spans="2:11" x14ac:dyDescent="0.25">
      <c r="B1297">
        <v>1015878</v>
      </c>
      <c r="C1297">
        <v>5</v>
      </c>
      <c r="D1297" t="s">
        <v>6386</v>
      </c>
      <c r="I1297" t="s">
        <v>10971</v>
      </c>
      <c r="J1297" t="s">
        <v>10971</v>
      </c>
      <c r="K1297" t="s">
        <v>10971</v>
      </c>
    </row>
    <row r="1298" spans="2:11" x14ac:dyDescent="0.25">
      <c r="B1298">
        <v>1001515</v>
      </c>
      <c r="C1298">
        <v>5</v>
      </c>
      <c r="D1298" t="s">
        <v>6405</v>
      </c>
      <c r="I1298" t="s">
        <v>10971</v>
      </c>
      <c r="J1298" t="s">
        <v>10971</v>
      </c>
      <c r="K1298" t="s">
        <v>10971</v>
      </c>
    </row>
    <row r="1299" spans="2:11" x14ac:dyDescent="0.25">
      <c r="B1299">
        <v>1009594</v>
      </c>
      <c r="C1299">
        <v>5</v>
      </c>
      <c r="D1299" t="s">
        <v>7182</v>
      </c>
      <c r="I1299" t="s">
        <v>10971</v>
      </c>
      <c r="J1299" t="s">
        <v>10971</v>
      </c>
      <c r="K1299" t="s">
        <v>10971</v>
      </c>
    </row>
    <row r="1300" spans="2:11" x14ac:dyDescent="0.25">
      <c r="B1300">
        <v>1000987</v>
      </c>
      <c r="C1300">
        <v>5</v>
      </c>
      <c r="D1300" t="s">
        <v>6392</v>
      </c>
      <c r="I1300" t="s">
        <v>10971</v>
      </c>
      <c r="J1300" t="s">
        <v>10971</v>
      </c>
      <c r="K1300" t="s">
        <v>10971</v>
      </c>
    </row>
    <row r="1301" spans="2:11" x14ac:dyDescent="0.25">
      <c r="B1301">
        <v>1011241</v>
      </c>
      <c r="C1301">
        <v>5</v>
      </c>
      <c r="D1301" t="s">
        <v>6393</v>
      </c>
      <c r="I1301" t="s">
        <v>10971</v>
      </c>
      <c r="J1301" t="s">
        <v>10971</v>
      </c>
      <c r="K1301" t="s">
        <v>10971</v>
      </c>
    </row>
    <row r="1302" spans="2:11" x14ac:dyDescent="0.25">
      <c r="B1302">
        <v>1015646</v>
      </c>
      <c r="C1302">
        <v>5</v>
      </c>
      <c r="D1302" t="s">
        <v>6387</v>
      </c>
      <c r="I1302" t="s">
        <v>10971</v>
      </c>
      <c r="J1302" t="s">
        <v>10971</v>
      </c>
      <c r="K1302" t="s">
        <v>10971</v>
      </c>
    </row>
    <row r="1303" spans="2:11" x14ac:dyDescent="0.25">
      <c r="B1303">
        <v>1010202</v>
      </c>
      <c r="C1303">
        <v>5</v>
      </c>
      <c r="D1303" t="s">
        <v>6305</v>
      </c>
      <c r="I1303" t="s">
        <v>10971</v>
      </c>
      <c r="J1303" t="s">
        <v>10971</v>
      </c>
      <c r="K1303" t="s">
        <v>10971</v>
      </c>
    </row>
    <row r="1304" spans="2:11" x14ac:dyDescent="0.25">
      <c r="B1304">
        <v>1008969</v>
      </c>
      <c r="C1304">
        <v>5</v>
      </c>
      <c r="D1304" t="s">
        <v>6395</v>
      </c>
      <c r="I1304" t="s">
        <v>10971</v>
      </c>
      <c r="J1304" t="s">
        <v>10971</v>
      </c>
      <c r="K1304" t="s">
        <v>10971</v>
      </c>
    </row>
    <row r="1305" spans="2:11" x14ac:dyDescent="0.25">
      <c r="B1305">
        <v>1004704</v>
      </c>
      <c r="C1305">
        <v>5</v>
      </c>
      <c r="D1305" t="s">
        <v>6404</v>
      </c>
      <c r="I1305" t="s">
        <v>10971</v>
      </c>
      <c r="J1305" t="s">
        <v>10971</v>
      </c>
      <c r="K1305" t="s">
        <v>10971</v>
      </c>
    </row>
    <row r="1306" spans="2:11" x14ac:dyDescent="0.25">
      <c r="B1306">
        <v>1015596</v>
      </c>
      <c r="C1306">
        <v>5</v>
      </c>
      <c r="D1306" t="s">
        <v>7539</v>
      </c>
      <c r="I1306" t="s">
        <v>10971</v>
      </c>
      <c r="J1306" t="s">
        <v>10971</v>
      </c>
      <c r="K1306" t="s">
        <v>10971</v>
      </c>
    </row>
    <row r="1307" spans="2:11" x14ac:dyDescent="0.25">
      <c r="B1307">
        <v>1007855</v>
      </c>
      <c r="C1307">
        <v>5</v>
      </c>
      <c r="D1307" t="s">
        <v>6406</v>
      </c>
      <c r="I1307" t="s">
        <v>10971</v>
      </c>
      <c r="J1307" t="s">
        <v>10971</v>
      </c>
      <c r="K1307" t="s">
        <v>10971</v>
      </c>
    </row>
    <row r="1308" spans="2:11" x14ac:dyDescent="0.25">
      <c r="B1308">
        <v>1005302</v>
      </c>
      <c r="C1308">
        <v>5</v>
      </c>
      <c r="D1308" t="s">
        <v>6402</v>
      </c>
      <c r="I1308" t="s">
        <v>10971</v>
      </c>
      <c r="J1308" t="s">
        <v>10971</v>
      </c>
      <c r="K1308" t="s">
        <v>10971</v>
      </c>
    </row>
    <row r="1309" spans="2:11" x14ac:dyDescent="0.25">
      <c r="B1309">
        <v>4053291</v>
      </c>
      <c r="C1309">
        <v>5</v>
      </c>
      <c r="D1309" t="s">
        <v>6250</v>
      </c>
      <c r="I1309" t="s">
        <v>10971</v>
      </c>
      <c r="J1309" t="s">
        <v>10971</v>
      </c>
      <c r="K1309" t="s">
        <v>10971</v>
      </c>
    </row>
    <row r="1310" spans="2:11" x14ac:dyDescent="0.25">
      <c r="B1310">
        <v>1008586</v>
      </c>
      <c r="C1310">
        <v>5</v>
      </c>
      <c r="D1310" t="s">
        <v>6398</v>
      </c>
      <c r="I1310" t="s">
        <v>10971</v>
      </c>
      <c r="J1310" t="s">
        <v>10971</v>
      </c>
      <c r="K1310" t="s">
        <v>10971</v>
      </c>
    </row>
    <row r="1311" spans="2:11" x14ac:dyDescent="0.25">
      <c r="B1311">
        <v>1001414</v>
      </c>
      <c r="C1311">
        <v>5</v>
      </c>
      <c r="D1311" t="s">
        <v>6392</v>
      </c>
      <c r="I1311" t="s">
        <v>10971</v>
      </c>
      <c r="J1311" t="s">
        <v>10971</v>
      </c>
      <c r="K1311" t="s">
        <v>10971</v>
      </c>
    </row>
    <row r="1312" spans="2:11" x14ac:dyDescent="0.25">
      <c r="B1312">
        <v>1009471</v>
      </c>
      <c r="C1312">
        <v>5</v>
      </c>
      <c r="D1312" t="s">
        <v>7304</v>
      </c>
      <c r="I1312" t="s">
        <v>10971</v>
      </c>
      <c r="J1312" t="s">
        <v>10971</v>
      </c>
      <c r="K1312" t="s">
        <v>10971</v>
      </c>
    </row>
    <row r="1313" spans="2:11" x14ac:dyDescent="0.25">
      <c r="B1313">
        <v>1002501</v>
      </c>
      <c r="C1313">
        <v>5</v>
      </c>
      <c r="D1313" t="s">
        <v>6424</v>
      </c>
      <c r="I1313" t="s">
        <v>10971</v>
      </c>
      <c r="J1313" t="s">
        <v>10971</v>
      </c>
      <c r="K1313" t="s">
        <v>10971</v>
      </c>
    </row>
    <row r="1314" spans="2:11" x14ac:dyDescent="0.25">
      <c r="B1314">
        <v>1005903</v>
      </c>
      <c r="C1314">
        <v>5</v>
      </c>
      <c r="D1314" t="s">
        <v>6401</v>
      </c>
      <c r="I1314" t="s">
        <v>10971</v>
      </c>
      <c r="J1314" t="s">
        <v>10971</v>
      </c>
      <c r="K1314" t="s">
        <v>10971</v>
      </c>
    </row>
    <row r="1315" spans="2:11" x14ac:dyDescent="0.25">
      <c r="B1315">
        <v>1006025</v>
      </c>
      <c r="C1315">
        <v>5</v>
      </c>
      <c r="D1315" t="s">
        <v>7496</v>
      </c>
      <c r="I1315" t="s">
        <v>10971</v>
      </c>
      <c r="J1315" t="s">
        <v>10971</v>
      </c>
      <c r="K1315" t="s">
        <v>10971</v>
      </c>
    </row>
    <row r="1316" spans="2:11" x14ac:dyDescent="0.25">
      <c r="B1316">
        <v>1009996</v>
      </c>
      <c r="C1316">
        <v>5</v>
      </c>
      <c r="D1316" t="s">
        <v>6420</v>
      </c>
      <c r="I1316" t="s">
        <v>10971</v>
      </c>
      <c r="J1316" t="s">
        <v>10971</v>
      </c>
      <c r="K1316" t="s">
        <v>10971</v>
      </c>
    </row>
    <row r="1317" spans="2:11" x14ac:dyDescent="0.25">
      <c r="B1317">
        <v>1008091</v>
      </c>
      <c r="C1317">
        <v>5</v>
      </c>
      <c r="D1317" t="s">
        <v>7203</v>
      </c>
      <c r="I1317" t="s">
        <v>10971</v>
      </c>
      <c r="J1317" t="s">
        <v>10971</v>
      </c>
      <c r="K1317" t="s">
        <v>10971</v>
      </c>
    </row>
    <row r="1318" spans="2:11" x14ac:dyDescent="0.25">
      <c r="B1318">
        <v>1014636</v>
      </c>
      <c r="C1318">
        <v>5</v>
      </c>
      <c r="D1318" t="s">
        <v>6595</v>
      </c>
      <c r="I1318" t="s">
        <v>10971</v>
      </c>
      <c r="J1318" t="s">
        <v>10971</v>
      </c>
      <c r="K1318" t="s">
        <v>10971</v>
      </c>
    </row>
    <row r="1319" spans="2:11" x14ac:dyDescent="0.25">
      <c r="B1319">
        <v>1015405</v>
      </c>
      <c r="C1319">
        <v>5</v>
      </c>
      <c r="D1319" t="s">
        <v>6431</v>
      </c>
      <c r="I1319" t="s">
        <v>10971</v>
      </c>
      <c r="J1319" t="s">
        <v>10971</v>
      </c>
      <c r="K1319" t="s">
        <v>10971</v>
      </c>
    </row>
    <row r="1320" spans="2:11" x14ac:dyDescent="0.25">
      <c r="B1320">
        <v>1015295</v>
      </c>
      <c r="C1320">
        <v>5</v>
      </c>
      <c r="D1320" t="s">
        <v>7372</v>
      </c>
      <c r="I1320" t="s">
        <v>10971</v>
      </c>
      <c r="J1320" t="s">
        <v>10971</v>
      </c>
      <c r="K1320" t="s">
        <v>10971</v>
      </c>
    </row>
    <row r="1321" spans="2:11" x14ac:dyDescent="0.25">
      <c r="B1321">
        <v>1016315</v>
      </c>
      <c r="C1321">
        <v>5</v>
      </c>
      <c r="D1321" t="s">
        <v>7261</v>
      </c>
      <c r="I1321" t="s">
        <v>10971</v>
      </c>
      <c r="J1321" t="s">
        <v>10971</v>
      </c>
      <c r="K1321" t="s">
        <v>10971</v>
      </c>
    </row>
    <row r="1322" spans="2:11" x14ac:dyDescent="0.25">
      <c r="B1322">
        <v>1010527</v>
      </c>
      <c r="C1322">
        <v>5</v>
      </c>
      <c r="D1322" t="s">
        <v>6424</v>
      </c>
      <c r="I1322" t="s">
        <v>10971</v>
      </c>
      <c r="J1322" t="s">
        <v>10971</v>
      </c>
      <c r="K1322" t="s">
        <v>10971</v>
      </c>
    </row>
    <row r="1323" spans="2:11" x14ac:dyDescent="0.25">
      <c r="B1323">
        <v>1009977</v>
      </c>
      <c r="C1323">
        <v>5</v>
      </c>
      <c r="D1323" t="s">
        <v>6419</v>
      </c>
      <c r="I1323" t="s">
        <v>10971</v>
      </c>
      <c r="J1323" t="s">
        <v>10971</v>
      </c>
      <c r="K1323" t="s">
        <v>10971</v>
      </c>
    </row>
    <row r="1324" spans="2:11" x14ac:dyDescent="0.25">
      <c r="B1324">
        <v>1013201</v>
      </c>
      <c r="C1324">
        <v>5</v>
      </c>
      <c r="D1324" t="s">
        <v>7277</v>
      </c>
      <c r="I1324" t="s">
        <v>10971</v>
      </c>
      <c r="J1324" t="s">
        <v>10971</v>
      </c>
      <c r="K1324" t="s">
        <v>10971</v>
      </c>
    </row>
    <row r="1325" spans="2:11" x14ac:dyDescent="0.25">
      <c r="B1325">
        <v>1981009</v>
      </c>
      <c r="C1325">
        <v>5</v>
      </c>
      <c r="D1325" t="s">
        <v>7899</v>
      </c>
      <c r="I1325" t="s">
        <v>10971</v>
      </c>
      <c r="J1325" t="s">
        <v>10971</v>
      </c>
      <c r="K1325" t="s">
        <v>10971</v>
      </c>
    </row>
    <row r="1326" spans="2:11" x14ac:dyDescent="0.25">
      <c r="B1326">
        <v>1007518</v>
      </c>
      <c r="C1326">
        <v>5</v>
      </c>
      <c r="D1326" t="s">
        <v>7908</v>
      </c>
      <c r="I1326" t="s">
        <v>10971</v>
      </c>
      <c r="J1326" t="s">
        <v>10971</v>
      </c>
      <c r="K1326" t="s">
        <v>10971</v>
      </c>
    </row>
    <row r="1327" spans="2:11" x14ac:dyDescent="0.25">
      <c r="B1327">
        <v>1007820</v>
      </c>
      <c r="C1327">
        <v>5</v>
      </c>
      <c r="D1327" t="s">
        <v>10510</v>
      </c>
      <c r="I1327" t="s">
        <v>10971</v>
      </c>
      <c r="J1327" t="s">
        <v>10971</v>
      </c>
      <c r="K1327" t="s">
        <v>10971</v>
      </c>
    </row>
    <row r="1328" spans="2:11" x14ac:dyDescent="0.25">
      <c r="B1328">
        <v>1004799</v>
      </c>
      <c r="C1328">
        <v>5</v>
      </c>
      <c r="D1328" t="s">
        <v>7318</v>
      </c>
      <c r="I1328" t="s">
        <v>10971</v>
      </c>
      <c r="J1328" t="s">
        <v>10971</v>
      </c>
      <c r="K1328" t="s">
        <v>10971</v>
      </c>
    </row>
    <row r="1329" spans="2:11" x14ac:dyDescent="0.25">
      <c r="B1329">
        <v>1010692</v>
      </c>
      <c r="C1329">
        <v>5</v>
      </c>
      <c r="D1329" t="s">
        <v>10326</v>
      </c>
      <c r="I1329" t="s">
        <v>10971</v>
      </c>
      <c r="J1329" t="s">
        <v>10971</v>
      </c>
      <c r="K1329" t="s">
        <v>10971</v>
      </c>
    </row>
    <row r="1330" spans="2:11" x14ac:dyDescent="0.25">
      <c r="B1330">
        <v>1007613</v>
      </c>
      <c r="C1330">
        <v>5</v>
      </c>
      <c r="D1330" t="s">
        <v>6407</v>
      </c>
      <c r="I1330" t="s">
        <v>10971</v>
      </c>
      <c r="J1330" t="s">
        <v>10971</v>
      </c>
      <c r="K1330" t="s">
        <v>10971</v>
      </c>
    </row>
    <row r="1331" spans="2:11" x14ac:dyDescent="0.25">
      <c r="B1331">
        <v>1014725</v>
      </c>
      <c r="C1331">
        <v>5</v>
      </c>
      <c r="D1331" t="s">
        <v>6432</v>
      </c>
      <c r="I1331" t="s">
        <v>10971</v>
      </c>
      <c r="J1331" t="s">
        <v>10971</v>
      </c>
      <c r="K1331" t="s">
        <v>10971</v>
      </c>
    </row>
    <row r="1332" spans="2:11" x14ac:dyDescent="0.25">
      <c r="B1332">
        <v>1016163</v>
      </c>
      <c r="C1332">
        <v>5</v>
      </c>
      <c r="D1332" t="s">
        <v>6425</v>
      </c>
      <c r="I1332" t="s">
        <v>10971</v>
      </c>
      <c r="J1332" t="s">
        <v>10971</v>
      </c>
      <c r="K1332" t="s">
        <v>10971</v>
      </c>
    </row>
    <row r="1333" spans="2:11" x14ac:dyDescent="0.25">
      <c r="B1333">
        <v>1011008</v>
      </c>
      <c r="C1333">
        <v>5</v>
      </c>
      <c r="D1333" t="s">
        <v>6408</v>
      </c>
      <c r="I1333" t="s">
        <v>10971</v>
      </c>
      <c r="J1333" t="s">
        <v>10971</v>
      </c>
      <c r="K1333" t="s">
        <v>10971</v>
      </c>
    </row>
    <row r="1334" spans="2:11" x14ac:dyDescent="0.25">
      <c r="B1334">
        <v>1008431</v>
      </c>
      <c r="C1334">
        <v>5</v>
      </c>
      <c r="D1334" t="s">
        <v>5967</v>
      </c>
      <c r="I1334" t="s">
        <v>10971</v>
      </c>
      <c r="J1334" t="s">
        <v>10971</v>
      </c>
      <c r="K1334" t="s">
        <v>10971</v>
      </c>
    </row>
    <row r="1335" spans="2:11" x14ac:dyDescent="0.25">
      <c r="B1335">
        <v>1016484</v>
      </c>
      <c r="C1335">
        <v>5</v>
      </c>
      <c r="D1335" t="s">
        <v>6426</v>
      </c>
      <c r="I1335" t="s">
        <v>10971</v>
      </c>
      <c r="J1335" t="s">
        <v>10971</v>
      </c>
      <c r="K1335" t="s">
        <v>10971</v>
      </c>
    </row>
    <row r="1336" spans="2:11" x14ac:dyDescent="0.25">
      <c r="B1336">
        <v>1007453</v>
      </c>
      <c r="C1336">
        <v>5</v>
      </c>
      <c r="D1336" t="s">
        <v>6408</v>
      </c>
      <c r="I1336" t="s">
        <v>10971</v>
      </c>
      <c r="J1336" t="s">
        <v>10971</v>
      </c>
      <c r="K1336" t="s">
        <v>10971</v>
      </c>
    </row>
    <row r="1337" spans="2:11" x14ac:dyDescent="0.25">
      <c r="B1337">
        <v>1007745</v>
      </c>
      <c r="C1337">
        <v>5</v>
      </c>
      <c r="D1337" t="s">
        <v>5962</v>
      </c>
      <c r="I1337" t="s">
        <v>10971</v>
      </c>
      <c r="J1337" t="s">
        <v>10971</v>
      </c>
      <c r="K1337" t="s">
        <v>10971</v>
      </c>
    </row>
    <row r="1338" spans="2:11" x14ac:dyDescent="0.25">
      <c r="B1338">
        <v>1005881</v>
      </c>
      <c r="C1338">
        <v>5</v>
      </c>
      <c r="D1338" t="s">
        <v>6413</v>
      </c>
      <c r="I1338" t="s">
        <v>10971</v>
      </c>
      <c r="J1338" t="s">
        <v>10971</v>
      </c>
      <c r="K1338" t="s">
        <v>10971</v>
      </c>
    </row>
    <row r="1339" spans="2:11" x14ac:dyDescent="0.25">
      <c r="B1339">
        <v>1014480</v>
      </c>
      <c r="C1339">
        <v>5</v>
      </c>
      <c r="D1339" t="s">
        <v>7469</v>
      </c>
      <c r="I1339" t="s">
        <v>10971</v>
      </c>
      <c r="J1339" t="s">
        <v>10971</v>
      </c>
      <c r="K1339" t="s">
        <v>10971</v>
      </c>
    </row>
    <row r="1340" spans="2:11" x14ac:dyDescent="0.25">
      <c r="B1340">
        <v>1006884</v>
      </c>
      <c r="C1340">
        <v>5</v>
      </c>
      <c r="D1340" t="s">
        <v>7229</v>
      </c>
      <c r="I1340" t="s">
        <v>10971</v>
      </c>
      <c r="J1340" t="s">
        <v>10971</v>
      </c>
      <c r="K1340" t="s">
        <v>10971</v>
      </c>
    </row>
    <row r="1341" spans="2:11" x14ac:dyDescent="0.25">
      <c r="B1341">
        <v>1004826</v>
      </c>
      <c r="C1341">
        <v>5</v>
      </c>
      <c r="D1341" t="s">
        <v>6412</v>
      </c>
      <c r="I1341" t="s">
        <v>10971</v>
      </c>
      <c r="J1341" t="s">
        <v>10971</v>
      </c>
      <c r="K1341" t="s">
        <v>10971</v>
      </c>
    </row>
    <row r="1342" spans="2:11" x14ac:dyDescent="0.25">
      <c r="B1342">
        <v>1011475</v>
      </c>
      <c r="C1342">
        <v>5</v>
      </c>
      <c r="D1342" t="s">
        <v>7591</v>
      </c>
      <c r="I1342" t="s">
        <v>10971</v>
      </c>
      <c r="J1342" t="s">
        <v>10971</v>
      </c>
      <c r="K1342" t="s">
        <v>10971</v>
      </c>
    </row>
    <row r="1343" spans="2:11" x14ac:dyDescent="0.25">
      <c r="B1343">
        <v>1008185</v>
      </c>
      <c r="C1343">
        <v>5</v>
      </c>
      <c r="D1343" t="s">
        <v>6415</v>
      </c>
      <c r="I1343" t="s">
        <v>10971</v>
      </c>
      <c r="J1343" t="s">
        <v>10971</v>
      </c>
      <c r="K1343" t="s">
        <v>10971</v>
      </c>
    </row>
    <row r="1344" spans="2:11" x14ac:dyDescent="0.25">
      <c r="B1344">
        <v>1006628</v>
      </c>
      <c r="C1344">
        <v>5</v>
      </c>
      <c r="D1344" t="s">
        <v>7950</v>
      </c>
      <c r="I1344" t="s">
        <v>10971</v>
      </c>
      <c r="J1344" t="s">
        <v>10971</v>
      </c>
      <c r="K1344" t="s">
        <v>10971</v>
      </c>
    </row>
    <row r="1345" spans="2:11" x14ac:dyDescent="0.25">
      <c r="B1345">
        <v>1015302</v>
      </c>
      <c r="C1345">
        <v>5</v>
      </c>
      <c r="D1345" t="s">
        <v>7148</v>
      </c>
      <c r="I1345" t="s">
        <v>10971</v>
      </c>
      <c r="J1345" t="s">
        <v>10971</v>
      </c>
      <c r="K1345" t="s">
        <v>10971</v>
      </c>
    </row>
    <row r="1346" spans="2:11" x14ac:dyDescent="0.25">
      <c r="B1346">
        <v>4051033</v>
      </c>
      <c r="C1346">
        <v>5</v>
      </c>
      <c r="D1346" t="s">
        <v>7115</v>
      </c>
      <c r="I1346" t="s">
        <v>10971</v>
      </c>
      <c r="J1346" t="s">
        <v>10971</v>
      </c>
      <c r="K1346" t="s">
        <v>10971</v>
      </c>
    </row>
    <row r="1347" spans="2:11" x14ac:dyDescent="0.25">
      <c r="B1347">
        <v>1011412</v>
      </c>
      <c r="C1347">
        <v>5</v>
      </c>
      <c r="D1347" t="s">
        <v>7100</v>
      </c>
      <c r="I1347" t="s">
        <v>10971</v>
      </c>
      <c r="J1347" t="s">
        <v>10971</v>
      </c>
      <c r="K1347" t="s">
        <v>10971</v>
      </c>
    </row>
    <row r="1348" spans="2:11" x14ac:dyDescent="0.25">
      <c r="B1348">
        <v>4073324</v>
      </c>
      <c r="C1348">
        <v>5</v>
      </c>
      <c r="D1348" t="s">
        <v>5970</v>
      </c>
      <c r="I1348" t="s">
        <v>10971</v>
      </c>
      <c r="J1348" t="s">
        <v>10971</v>
      </c>
      <c r="K1348" t="s">
        <v>10971</v>
      </c>
    </row>
    <row r="1349" spans="2:11" x14ac:dyDescent="0.25">
      <c r="B1349">
        <v>1013068</v>
      </c>
      <c r="C1349">
        <v>5</v>
      </c>
      <c r="D1349" t="s">
        <v>6429</v>
      </c>
      <c r="I1349" t="s">
        <v>10971</v>
      </c>
      <c r="J1349" t="s">
        <v>10971</v>
      </c>
      <c r="K1349" t="s">
        <v>10971</v>
      </c>
    </row>
    <row r="1350" spans="2:11" x14ac:dyDescent="0.25">
      <c r="B1350">
        <v>4055696</v>
      </c>
      <c r="C1350">
        <v>5</v>
      </c>
      <c r="D1350" t="s">
        <v>7041</v>
      </c>
      <c r="I1350" t="s">
        <v>10971</v>
      </c>
      <c r="J1350" t="s">
        <v>10971</v>
      </c>
      <c r="K1350" t="s">
        <v>10971</v>
      </c>
    </row>
    <row r="1351" spans="2:11" x14ac:dyDescent="0.25">
      <c r="B1351">
        <v>1004690</v>
      </c>
      <c r="C1351">
        <v>5</v>
      </c>
      <c r="D1351" t="s">
        <v>10511</v>
      </c>
      <c r="I1351" t="s">
        <v>10971</v>
      </c>
      <c r="J1351" t="s">
        <v>10971</v>
      </c>
      <c r="K1351" t="s">
        <v>10971</v>
      </c>
    </row>
    <row r="1352" spans="2:11" x14ac:dyDescent="0.25">
      <c r="B1352">
        <v>1010778</v>
      </c>
      <c r="C1352">
        <v>5</v>
      </c>
      <c r="D1352" t="s">
        <v>6422</v>
      </c>
      <c r="I1352" t="s">
        <v>10971</v>
      </c>
      <c r="J1352" t="s">
        <v>10971</v>
      </c>
      <c r="K1352" t="s">
        <v>10971</v>
      </c>
    </row>
    <row r="1353" spans="2:11" x14ac:dyDescent="0.25">
      <c r="B1353">
        <v>1014599</v>
      </c>
      <c r="C1353">
        <v>5</v>
      </c>
      <c r="D1353" t="s">
        <v>6408</v>
      </c>
      <c r="I1353" t="s">
        <v>10971</v>
      </c>
      <c r="J1353" t="s">
        <v>10971</v>
      </c>
      <c r="K1353" t="s">
        <v>10971</v>
      </c>
    </row>
    <row r="1354" spans="2:11" x14ac:dyDescent="0.25">
      <c r="B1354">
        <v>1013685</v>
      </c>
      <c r="C1354">
        <v>5</v>
      </c>
      <c r="D1354" t="s">
        <v>6224</v>
      </c>
      <c r="I1354" t="s">
        <v>10971</v>
      </c>
      <c r="J1354" t="s">
        <v>10971</v>
      </c>
      <c r="K1354" t="s">
        <v>10971</v>
      </c>
    </row>
    <row r="1355" spans="2:11" x14ac:dyDescent="0.25">
      <c r="B1355">
        <v>1010162</v>
      </c>
      <c r="C1355">
        <v>5</v>
      </c>
      <c r="D1355" t="s">
        <v>6423</v>
      </c>
      <c r="I1355" t="s">
        <v>10971</v>
      </c>
      <c r="J1355" t="s">
        <v>10971</v>
      </c>
      <c r="K1355" t="s">
        <v>10971</v>
      </c>
    </row>
    <row r="1356" spans="2:11" x14ac:dyDescent="0.25">
      <c r="B1356">
        <v>1006456</v>
      </c>
      <c r="C1356">
        <v>5</v>
      </c>
      <c r="D1356" t="s">
        <v>6411</v>
      </c>
      <c r="I1356" t="s">
        <v>10971</v>
      </c>
      <c r="J1356" t="s">
        <v>10971</v>
      </c>
      <c r="K1356" t="s">
        <v>10971</v>
      </c>
    </row>
    <row r="1357" spans="2:11" x14ac:dyDescent="0.25">
      <c r="B1357">
        <v>1016414</v>
      </c>
      <c r="C1357">
        <v>5</v>
      </c>
      <c r="D1357" t="s">
        <v>7479</v>
      </c>
      <c r="I1357" t="s">
        <v>10971</v>
      </c>
      <c r="J1357" t="s">
        <v>10971</v>
      </c>
      <c r="K1357" t="s">
        <v>10971</v>
      </c>
    </row>
    <row r="1358" spans="2:11" x14ac:dyDescent="0.25">
      <c r="B1358">
        <v>1008920</v>
      </c>
      <c r="C1358">
        <v>5</v>
      </c>
      <c r="D1358" t="s">
        <v>6417</v>
      </c>
      <c r="I1358" t="s">
        <v>10971</v>
      </c>
      <c r="J1358" t="s">
        <v>10971</v>
      </c>
      <c r="K1358" t="s">
        <v>10971</v>
      </c>
    </row>
    <row r="1359" spans="2:11" x14ac:dyDescent="0.25">
      <c r="B1359">
        <v>1016136</v>
      </c>
      <c r="C1359">
        <v>5</v>
      </c>
      <c r="D1359" t="s">
        <v>6146</v>
      </c>
      <c r="I1359" t="s">
        <v>10971</v>
      </c>
      <c r="J1359" t="s">
        <v>10971</v>
      </c>
      <c r="K1359" t="s">
        <v>10971</v>
      </c>
    </row>
    <row r="1360" spans="2:11" x14ac:dyDescent="0.25">
      <c r="B1360">
        <v>1002074</v>
      </c>
      <c r="C1360">
        <v>5</v>
      </c>
      <c r="D1360" t="s">
        <v>10409</v>
      </c>
      <c r="I1360" t="s">
        <v>10971</v>
      </c>
      <c r="J1360" t="s">
        <v>10971</v>
      </c>
      <c r="K1360" t="s">
        <v>10971</v>
      </c>
    </row>
    <row r="1361" spans="2:11" x14ac:dyDescent="0.25">
      <c r="B1361">
        <v>1008025</v>
      </c>
      <c r="C1361">
        <v>5</v>
      </c>
      <c r="D1361" t="s">
        <v>6826</v>
      </c>
      <c r="I1361" t="s">
        <v>10971</v>
      </c>
      <c r="J1361" t="s">
        <v>10971</v>
      </c>
      <c r="K1361" t="s">
        <v>10971</v>
      </c>
    </row>
    <row r="1362" spans="2:11" x14ac:dyDescent="0.25">
      <c r="B1362">
        <v>1013573</v>
      </c>
      <c r="C1362">
        <v>5</v>
      </c>
      <c r="D1362" t="s">
        <v>7767</v>
      </c>
      <c r="I1362" t="s">
        <v>10971</v>
      </c>
      <c r="J1362" t="s">
        <v>10971</v>
      </c>
      <c r="K1362" t="s">
        <v>10971</v>
      </c>
    </row>
    <row r="1363" spans="2:11" x14ac:dyDescent="0.25">
      <c r="B1363">
        <v>4111721</v>
      </c>
      <c r="C1363">
        <v>5</v>
      </c>
      <c r="D1363" t="s">
        <v>6994</v>
      </c>
      <c r="I1363" t="s">
        <v>10971</v>
      </c>
      <c r="J1363" t="s">
        <v>10971</v>
      </c>
      <c r="K1363" t="s">
        <v>10971</v>
      </c>
    </row>
    <row r="1364" spans="2:11" x14ac:dyDescent="0.25">
      <c r="B1364">
        <v>1014318</v>
      </c>
      <c r="C1364">
        <v>5</v>
      </c>
      <c r="D1364" t="s">
        <v>7395</v>
      </c>
      <c r="I1364" t="s">
        <v>10971</v>
      </c>
      <c r="J1364" t="s">
        <v>10971</v>
      </c>
      <c r="K1364" t="s">
        <v>10971</v>
      </c>
    </row>
    <row r="1365" spans="2:11" x14ac:dyDescent="0.25">
      <c r="B1365">
        <v>1010088</v>
      </c>
      <c r="C1365">
        <v>5</v>
      </c>
      <c r="D1365" t="s">
        <v>6445</v>
      </c>
      <c r="I1365" t="s">
        <v>10971</v>
      </c>
      <c r="J1365" t="s">
        <v>10971</v>
      </c>
      <c r="K1365" t="s">
        <v>10971</v>
      </c>
    </row>
    <row r="1366" spans="2:11" x14ac:dyDescent="0.25">
      <c r="B1366">
        <v>1008150</v>
      </c>
      <c r="C1366">
        <v>5</v>
      </c>
      <c r="D1366" t="s">
        <v>7153</v>
      </c>
      <c r="I1366" t="s">
        <v>10971</v>
      </c>
      <c r="J1366" t="s">
        <v>10971</v>
      </c>
      <c r="K1366" t="s">
        <v>10971</v>
      </c>
    </row>
    <row r="1367" spans="2:11" x14ac:dyDescent="0.25">
      <c r="B1367">
        <v>1009107</v>
      </c>
      <c r="C1367">
        <v>5</v>
      </c>
      <c r="D1367" t="s">
        <v>6452</v>
      </c>
      <c r="I1367" t="s">
        <v>10971</v>
      </c>
      <c r="J1367" t="s">
        <v>10971</v>
      </c>
      <c r="K1367" t="s">
        <v>10971</v>
      </c>
    </row>
    <row r="1368" spans="2:11" x14ac:dyDescent="0.25">
      <c r="B1368">
        <v>1012880</v>
      </c>
      <c r="C1368">
        <v>5</v>
      </c>
      <c r="D1368" t="s">
        <v>6438</v>
      </c>
      <c r="I1368" t="s">
        <v>10971</v>
      </c>
      <c r="J1368" t="s">
        <v>10971</v>
      </c>
      <c r="K1368" t="s">
        <v>10971</v>
      </c>
    </row>
    <row r="1369" spans="2:11" x14ac:dyDescent="0.25">
      <c r="B1369">
        <v>1006569</v>
      </c>
      <c r="C1369">
        <v>5</v>
      </c>
      <c r="D1369" t="s">
        <v>7365</v>
      </c>
      <c r="I1369" t="s">
        <v>10971</v>
      </c>
      <c r="J1369" t="s">
        <v>10971</v>
      </c>
      <c r="K1369" t="s">
        <v>10971</v>
      </c>
    </row>
    <row r="1370" spans="2:11" x14ac:dyDescent="0.25">
      <c r="B1370">
        <v>1011897</v>
      </c>
      <c r="C1370">
        <v>5</v>
      </c>
      <c r="D1370" t="s">
        <v>7316</v>
      </c>
      <c r="I1370" t="s">
        <v>10971</v>
      </c>
      <c r="J1370" t="s">
        <v>10971</v>
      </c>
      <c r="K1370" t="s">
        <v>10971</v>
      </c>
    </row>
    <row r="1371" spans="2:11" x14ac:dyDescent="0.25">
      <c r="B1371">
        <v>1006218</v>
      </c>
      <c r="C1371">
        <v>5</v>
      </c>
      <c r="D1371" t="s">
        <v>7431</v>
      </c>
      <c r="I1371" t="s">
        <v>10971</v>
      </c>
      <c r="J1371" t="s">
        <v>10971</v>
      </c>
      <c r="K1371" t="s">
        <v>10971</v>
      </c>
    </row>
    <row r="1372" spans="2:11" x14ac:dyDescent="0.25">
      <c r="B1372">
        <v>1007304</v>
      </c>
      <c r="C1372">
        <v>5</v>
      </c>
      <c r="D1372" t="s">
        <v>9283</v>
      </c>
      <c r="I1372" t="s">
        <v>10971</v>
      </c>
      <c r="J1372" t="s">
        <v>10971</v>
      </c>
      <c r="K1372" t="s">
        <v>10971</v>
      </c>
    </row>
    <row r="1373" spans="2:11" x14ac:dyDescent="0.25">
      <c r="B1373">
        <v>1010798</v>
      </c>
      <c r="C1373">
        <v>5</v>
      </c>
      <c r="D1373" t="s">
        <v>6447</v>
      </c>
      <c r="I1373" t="s">
        <v>10971</v>
      </c>
      <c r="J1373" t="s">
        <v>10971</v>
      </c>
      <c r="K1373" t="s">
        <v>10971</v>
      </c>
    </row>
    <row r="1374" spans="2:11" x14ac:dyDescent="0.25">
      <c r="B1374">
        <v>1011915</v>
      </c>
      <c r="C1374">
        <v>5</v>
      </c>
      <c r="D1374" t="s">
        <v>6449</v>
      </c>
      <c r="I1374" t="s">
        <v>10971</v>
      </c>
      <c r="J1374" t="s">
        <v>10971</v>
      </c>
      <c r="K1374" t="s">
        <v>10971</v>
      </c>
    </row>
    <row r="1375" spans="2:11" x14ac:dyDescent="0.25">
      <c r="B1375">
        <v>1016213</v>
      </c>
      <c r="C1375">
        <v>5</v>
      </c>
      <c r="D1375" t="s">
        <v>6442</v>
      </c>
      <c r="I1375" t="s">
        <v>10971</v>
      </c>
      <c r="J1375" t="s">
        <v>10971</v>
      </c>
      <c r="K1375" t="s">
        <v>10971</v>
      </c>
    </row>
    <row r="1376" spans="2:11" x14ac:dyDescent="0.25">
      <c r="B1376">
        <v>1014028</v>
      </c>
      <c r="C1376">
        <v>5</v>
      </c>
      <c r="D1376" t="s">
        <v>10918</v>
      </c>
      <c r="I1376" t="s">
        <v>10971</v>
      </c>
      <c r="J1376" t="s">
        <v>10971</v>
      </c>
      <c r="K1376" t="s">
        <v>10971</v>
      </c>
    </row>
    <row r="1377" spans="2:11" x14ac:dyDescent="0.25">
      <c r="B1377">
        <v>4098838</v>
      </c>
      <c r="C1377">
        <v>5</v>
      </c>
      <c r="D1377" t="s">
        <v>10333</v>
      </c>
      <c r="I1377" t="s">
        <v>10971</v>
      </c>
      <c r="J1377" t="s">
        <v>10971</v>
      </c>
      <c r="K1377" t="s">
        <v>10971</v>
      </c>
    </row>
    <row r="1378" spans="2:11" x14ac:dyDescent="0.25">
      <c r="B1378">
        <v>1007324</v>
      </c>
      <c r="C1378">
        <v>5</v>
      </c>
      <c r="D1378" t="s">
        <v>5988</v>
      </c>
      <c r="I1378" t="s">
        <v>10971</v>
      </c>
      <c r="J1378" t="s">
        <v>10971</v>
      </c>
      <c r="K1378" t="s">
        <v>10971</v>
      </c>
    </row>
    <row r="1379" spans="2:11" x14ac:dyDescent="0.25">
      <c r="B1379">
        <v>1007329</v>
      </c>
      <c r="C1379">
        <v>5</v>
      </c>
      <c r="D1379" t="s">
        <v>6456</v>
      </c>
      <c r="I1379" t="s">
        <v>10971</v>
      </c>
      <c r="J1379" t="s">
        <v>10971</v>
      </c>
      <c r="K1379" t="s">
        <v>10971</v>
      </c>
    </row>
    <row r="1380" spans="2:11" x14ac:dyDescent="0.25">
      <c r="B1380">
        <v>1008991</v>
      </c>
      <c r="C1380">
        <v>5</v>
      </c>
      <c r="D1380" t="s">
        <v>6451</v>
      </c>
      <c r="I1380" t="s">
        <v>10971</v>
      </c>
      <c r="J1380" t="s">
        <v>10971</v>
      </c>
      <c r="K1380" t="s">
        <v>10971</v>
      </c>
    </row>
    <row r="1381" spans="2:11" x14ac:dyDescent="0.25">
      <c r="B1381">
        <v>1011559</v>
      </c>
      <c r="C1381">
        <v>5</v>
      </c>
      <c r="D1381" t="s">
        <v>6448</v>
      </c>
      <c r="I1381" t="s">
        <v>10971</v>
      </c>
      <c r="J1381" t="s">
        <v>10971</v>
      </c>
      <c r="K1381" t="s">
        <v>10971</v>
      </c>
    </row>
    <row r="1382" spans="2:11" x14ac:dyDescent="0.25">
      <c r="B1382">
        <v>1024900</v>
      </c>
      <c r="C1382">
        <v>5</v>
      </c>
      <c r="D1382" t="s">
        <v>6440</v>
      </c>
      <c r="I1382" t="s">
        <v>10971</v>
      </c>
      <c r="J1382" t="s">
        <v>10971</v>
      </c>
      <c r="K1382" t="s">
        <v>10971</v>
      </c>
    </row>
    <row r="1383" spans="2:11" x14ac:dyDescent="0.25">
      <c r="B1383">
        <v>1009280</v>
      </c>
      <c r="C1383">
        <v>5</v>
      </c>
      <c r="D1383" t="s">
        <v>7629</v>
      </c>
      <c r="I1383" t="s">
        <v>10971</v>
      </c>
      <c r="J1383" t="s">
        <v>10971</v>
      </c>
      <c r="K1383" t="s">
        <v>10971</v>
      </c>
    </row>
    <row r="1384" spans="2:11" x14ac:dyDescent="0.25">
      <c r="B1384">
        <v>1014211</v>
      </c>
      <c r="C1384">
        <v>5</v>
      </c>
      <c r="D1384" t="s">
        <v>6182</v>
      </c>
      <c r="I1384" t="s">
        <v>10971</v>
      </c>
      <c r="J1384" t="s">
        <v>10971</v>
      </c>
      <c r="K1384" t="s">
        <v>10971</v>
      </c>
    </row>
    <row r="1385" spans="2:11" x14ac:dyDescent="0.25">
      <c r="B1385">
        <v>1007350</v>
      </c>
      <c r="C1385">
        <v>5</v>
      </c>
      <c r="D1385" t="s">
        <v>7065</v>
      </c>
      <c r="I1385" t="s">
        <v>10971</v>
      </c>
      <c r="J1385" t="s">
        <v>10971</v>
      </c>
      <c r="K1385" t="s">
        <v>10971</v>
      </c>
    </row>
    <row r="1386" spans="2:11" x14ac:dyDescent="0.25">
      <c r="B1386">
        <v>1006516</v>
      </c>
      <c r="C1386">
        <v>5</v>
      </c>
      <c r="D1386" t="s">
        <v>6454</v>
      </c>
      <c r="I1386" t="s">
        <v>10971</v>
      </c>
      <c r="J1386" t="s">
        <v>10971</v>
      </c>
      <c r="K1386" t="s">
        <v>10971</v>
      </c>
    </row>
    <row r="1387" spans="2:11" x14ac:dyDescent="0.25">
      <c r="B1387">
        <v>1005131</v>
      </c>
      <c r="C1387">
        <v>5</v>
      </c>
      <c r="D1387" t="s">
        <v>7239</v>
      </c>
      <c r="I1387" t="s">
        <v>10971</v>
      </c>
      <c r="J1387" t="s">
        <v>10971</v>
      </c>
      <c r="K1387" t="s">
        <v>10971</v>
      </c>
    </row>
    <row r="1388" spans="2:11" x14ac:dyDescent="0.25">
      <c r="B1388">
        <v>1008941</v>
      </c>
      <c r="C1388">
        <v>5</v>
      </c>
      <c r="D1388" t="s">
        <v>6450</v>
      </c>
      <c r="I1388" t="s">
        <v>10971</v>
      </c>
      <c r="J1388" t="s">
        <v>10971</v>
      </c>
      <c r="K1388" t="s">
        <v>10971</v>
      </c>
    </row>
    <row r="1389" spans="2:11" x14ac:dyDescent="0.25">
      <c r="B1389">
        <v>1016357</v>
      </c>
      <c r="C1389">
        <v>5</v>
      </c>
      <c r="D1389" t="s">
        <v>7672</v>
      </c>
      <c r="I1389" t="s">
        <v>10971</v>
      </c>
      <c r="J1389" t="s">
        <v>10971</v>
      </c>
      <c r="K1389" t="s">
        <v>10971</v>
      </c>
    </row>
    <row r="1390" spans="2:11" x14ac:dyDescent="0.25">
      <c r="B1390" t="e">
        <v>#N/A</v>
      </c>
      <c r="C1390">
        <v>5</v>
      </c>
      <c r="D1390" t="s">
        <v>6435</v>
      </c>
      <c r="I1390" t="e">
        <v>#N/A</v>
      </c>
      <c r="J1390" t="e">
        <v>#N/A</v>
      </c>
      <c r="K1390" t="e">
        <v>#N/A</v>
      </c>
    </row>
    <row r="1391" spans="2:11" x14ac:dyDescent="0.25">
      <c r="B1391">
        <v>4074120</v>
      </c>
      <c r="C1391">
        <v>5</v>
      </c>
      <c r="D1391" t="s">
        <v>10097</v>
      </c>
      <c r="I1391" t="s">
        <v>10971</v>
      </c>
      <c r="J1391" t="s">
        <v>10971</v>
      </c>
      <c r="K1391" t="s">
        <v>10971</v>
      </c>
    </row>
    <row r="1392" spans="2:11" x14ac:dyDescent="0.25">
      <c r="B1392">
        <v>1011462</v>
      </c>
      <c r="C1392">
        <v>5</v>
      </c>
      <c r="D1392" t="s">
        <v>7418</v>
      </c>
      <c r="I1392" t="s">
        <v>10971</v>
      </c>
      <c r="J1392" t="s">
        <v>10971</v>
      </c>
      <c r="K1392" t="s">
        <v>10971</v>
      </c>
    </row>
    <row r="1393" spans="2:11" x14ac:dyDescent="0.25">
      <c r="B1393">
        <v>1015783</v>
      </c>
      <c r="C1393">
        <v>5</v>
      </c>
      <c r="D1393" t="s">
        <v>7332</v>
      </c>
      <c r="I1393" t="s">
        <v>10971</v>
      </c>
      <c r="J1393" t="s">
        <v>10971</v>
      </c>
      <c r="K1393" t="s">
        <v>10971</v>
      </c>
    </row>
    <row r="1394" spans="2:11" x14ac:dyDescent="0.25">
      <c r="B1394">
        <v>1015081</v>
      </c>
      <c r="C1394">
        <v>5</v>
      </c>
      <c r="D1394" t="s">
        <v>6434</v>
      </c>
      <c r="I1394" t="s">
        <v>10971</v>
      </c>
      <c r="J1394" t="s">
        <v>10971</v>
      </c>
      <c r="K1394" t="s">
        <v>10971</v>
      </c>
    </row>
    <row r="1395" spans="2:11" x14ac:dyDescent="0.25">
      <c r="B1395">
        <v>1012484</v>
      </c>
      <c r="C1395">
        <v>5</v>
      </c>
      <c r="D1395" t="s">
        <v>6437</v>
      </c>
      <c r="I1395" t="s">
        <v>10971</v>
      </c>
      <c r="J1395" t="s">
        <v>10971</v>
      </c>
      <c r="K1395" t="s">
        <v>10971</v>
      </c>
    </row>
    <row r="1396" spans="2:11" x14ac:dyDescent="0.25">
      <c r="B1396">
        <v>1010916</v>
      </c>
      <c r="C1396">
        <v>5</v>
      </c>
      <c r="D1396" t="s">
        <v>6015</v>
      </c>
      <c r="I1396" t="s">
        <v>10971</v>
      </c>
      <c r="J1396" t="s">
        <v>10971</v>
      </c>
      <c r="K1396" t="s">
        <v>10971</v>
      </c>
    </row>
    <row r="1397" spans="2:11" x14ac:dyDescent="0.25">
      <c r="B1397">
        <v>4105245</v>
      </c>
      <c r="C1397">
        <v>5</v>
      </c>
      <c r="D1397" t="s">
        <v>7703</v>
      </c>
      <c r="I1397" t="s">
        <v>10971</v>
      </c>
      <c r="J1397" t="s">
        <v>10971</v>
      </c>
      <c r="K1397" t="s">
        <v>10971</v>
      </c>
    </row>
    <row r="1398" spans="2:11" x14ac:dyDescent="0.25">
      <c r="B1398">
        <v>1005724</v>
      </c>
      <c r="C1398">
        <v>5</v>
      </c>
      <c r="D1398" t="s">
        <v>10327</v>
      </c>
      <c r="I1398" t="s">
        <v>10971</v>
      </c>
      <c r="J1398" t="s">
        <v>10971</v>
      </c>
      <c r="K1398" t="s">
        <v>10971</v>
      </c>
    </row>
    <row r="1399" spans="2:11" x14ac:dyDescent="0.25">
      <c r="B1399">
        <v>4053309</v>
      </c>
      <c r="C1399">
        <v>5</v>
      </c>
      <c r="D1399" t="s">
        <v>7492</v>
      </c>
      <c r="I1399" t="s">
        <v>10971</v>
      </c>
      <c r="J1399" t="s">
        <v>10971</v>
      </c>
      <c r="K1399" t="s">
        <v>10971</v>
      </c>
    </row>
    <row r="1400" spans="2:11" x14ac:dyDescent="0.25">
      <c r="B1400">
        <v>1012381</v>
      </c>
      <c r="C1400">
        <v>5</v>
      </c>
      <c r="D1400" t="s">
        <v>7131</v>
      </c>
      <c r="I1400" t="s">
        <v>10971</v>
      </c>
      <c r="J1400" t="s">
        <v>10971</v>
      </c>
      <c r="K1400" t="s">
        <v>10971</v>
      </c>
    </row>
    <row r="1401" spans="2:11" x14ac:dyDescent="0.25">
      <c r="B1401">
        <v>1010104</v>
      </c>
      <c r="C1401">
        <v>5</v>
      </c>
      <c r="D1401" t="s">
        <v>6446</v>
      </c>
      <c r="I1401" t="s">
        <v>10971</v>
      </c>
      <c r="J1401" t="s">
        <v>10971</v>
      </c>
      <c r="K1401" t="s">
        <v>10971</v>
      </c>
    </row>
    <row r="1402" spans="2:11" x14ac:dyDescent="0.25">
      <c r="B1402">
        <v>4055921</v>
      </c>
      <c r="C1402">
        <v>5</v>
      </c>
      <c r="D1402" t="s">
        <v>6444</v>
      </c>
      <c r="I1402" t="s">
        <v>10971</v>
      </c>
      <c r="J1402" t="s">
        <v>10971</v>
      </c>
      <c r="K1402" t="s">
        <v>10971</v>
      </c>
    </row>
    <row r="1403" spans="2:11" x14ac:dyDescent="0.25">
      <c r="B1403">
        <v>1005507</v>
      </c>
      <c r="C1403">
        <v>5</v>
      </c>
      <c r="D1403" t="s">
        <v>6245</v>
      </c>
      <c r="I1403" t="s">
        <v>10971</v>
      </c>
      <c r="J1403" t="s">
        <v>10971</v>
      </c>
      <c r="K1403" t="s">
        <v>10971</v>
      </c>
    </row>
    <row r="1404" spans="2:11" x14ac:dyDescent="0.25">
      <c r="B1404">
        <v>4066621</v>
      </c>
      <c r="C1404">
        <v>5</v>
      </c>
      <c r="D1404" t="s">
        <v>7628</v>
      </c>
      <c r="I1404" t="s">
        <v>10971</v>
      </c>
      <c r="J1404" t="s">
        <v>10971</v>
      </c>
      <c r="K1404" t="s">
        <v>10971</v>
      </c>
    </row>
    <row r="1405" spans="2:11" x14ac:dyDescent="0.25">
      <c r="B1405">
        <v>9755248</v>
      </c>
      <c r="C1405">
        <v>5</v>
      </c>
      <c r="D1405" t="s">
        <v>6459</v>
      </c>
      <c r="I1405" t="s">
        <v>10971</v>
      </c>
      <c r="J1405" t="s">
        <v>10971</v>
      </c>
      <c r="K1405" t="s">
        <v>10971</v>
      </c>
    </row>
    <row r="1406" spans="2:11" x14ac:dyDescent="0.25">
      <c r="B1406">
        <v>1005213</v>
      </c>
      <c r="C1406">
        <v>5</v>
      </c>
      <c r="D1406" t="s">
        <v>7552</v>
      </c>
      <c r="I1406" t="s">
        <v>10971</v>
      </c>
      <c r="J1406" t="s">
        <v>10971</v>
      </c>
      <c r="K1406" t="s">
        <v>10971</v>
      </c>
    </row>
    <row r="1407" spans="2:11" x14ac:dyDescent="0.25">
      <c r="B1407">
        <v>1009656</v>
      </c>
      <c r="C1407">
        <v>5</v>
      </c>
      <c r="D1407" t="s">
        <v>6467</v>
      </c>
      <c r="I1407" t="s">
        <v>10971</v>
      </c>
      <c r="J1407" t="s">
        <v>10971</v>
      </c>
      <c r="K1407" t="s">
        <v>10971</v>
      </c>
    </row>
    <row r="1408" spans="2:11" x14ac:dyDescent="0.25">
      <c r="B1408">
        <v>1014620</v>
      </c>
      <c r="C1408">
        <v>5</v>
      </c>
      <c r="D1408" t="s">
        <v>7006</v>
      </c>
      <c r="I1408" t="s">
        <v>10971</v>
      </c>
      <c r="J1408" t="s">
        <v>10971</v>
      </c>
      <c r="K1408" t="s">
        <v>10971</v>
      </c>
    </row>
    <row r="1409" spans="2:11" x14ac:dyDescent="0.25">
      <c r="B1409">
        <v>1013039</v>
      </c>
      <c r="C1409">
        <v>5</v>
      </c>
      <c r="D1409" t="s">
        <v>6478</v>
      </c>
      <c r="I1409" t="s">
        <v>10971</v>
      </c>
      <c r="J1409" t="s">
        <v>10971</v>
      </c>
      <c r="K1409" t="s">
        <v>10971</v>
      </c>
    </row>
    <row r="1410" spans="2:11" x14ac:dyDescent="0.25">
      <c r="B1410">
        <v>1015965</v>
      </c>
      <c r="C1410">
        <v>5</v>
      </c>
      <c r="D1410" t="s">
        <v>6472</v>
      </c>
      <c r="I1410" t="s">
        <v>10971</v>
      </c>
      <c r="J1410" t="s">
        <v>10971</v>
      </c>
      <c r="K1410" t="s">
        <v>10971</v>
      </c>
    </row>
    <row r="1411" spans="2:11" x14ac:dyDescent="0.25">
      <c r="B1411">
        <v>1015431</v>
      </c>
      <c r="C1411">
        <v>5</v>
      </c>
      <c r="D1411" t="s">
        <v>9210</v>
      </c>
      <c r="I1411" t="s">
        <v>10971</v>
      </c>
      <c r="J1411" t="s">
        <v>10971</v>
      </c>
      <c r="K1411" t="s">
        <v>10971</v>
      </c>
    </row>
    <row r="1412" spans="2:11" x14ac:dyDescent="0.25">
      <c r="B1412">
        <v>1015498</v>
      </c>
      <c r="C1412">
        <v>5</v>
      </c>
      <c r="D1412" t="s">
        <v>6483</v>
      </c>
      <c r="I1412" t="s">
        <v>10971</v>
      </c>
      <c r="J1412" t="s">
        <v>10971</v>
      </c>
      <c r="K1412" t="s">
        <v>10971</v>
      </c>
    </row>
    <row r="1413" spans="2:11" x14ac:dyDescent="0.25">
      <c r="B1413">
        <v>1005264</v>
      </c>
      <c r="C1413">
        <v>5</v>
      </c>
      <c r="D1413" t="s">
        <v>5779</v>
      </c>
      <c r="I1413" t="s">
        <v>10971</v>
      </c>
      <c r="J1413" t="s">
        <v>10971</v>
      </c>
      <c r="K1413" t="s">
        <v>10971</v>
      </c>
    </row>
    <row r="1414" spans="2:11" x14ac:dyDescent="0.25">
      <c r="B1414">
        <v>1983005</v>
      </c>
      <c r="C1414">
        <v>5</v>
      </c>
      <c r="D1414" t="s">
        <v>6477</v>
      </c>
      <c r="I1414" t="s">
        <v>10971</v>
      </c>
      <c r="J1414" t="s">
        <v>10971</v>
      </c>
      <c r="K1414" t="s">
        <v>10971</v>
      </c>
    </row>
    <row r="1415" spans="2:11" x14ac:dyDescent="0.25">
      <c r="B1415">
        <v>1011311</v>
      </c>
      <c r="C1415">
        <v>5</v>
      </c>
      <c r="D1415" t="s">
        <v>6604</v>
      </c>
      <c r="I1415" t="s">
        <v>10971</v>
      </c>
      <c r="J1415" t="s">
        <v>10971</v>
      </c>
      <c r="K1415" t="s">
        <v>10971</v>
      </c>
    </row>
    <row r="1416" spans="2:11" x14ac:dyDescent="0.25">
      <c r="B1416">
        <v>1011600</v>
      </c>
      <c r="C1416">
        <v>5</v>
      </c>
      <c r="D1416" t="s">
        <v>7090</v>
      </c>
      <c r="I1416" t="s">
        <v>10971</v>
      </c>
      <c r="J1416" t="s">
        <v>10971</v>
      </c>
      <c r="K1416" t="s">
        <v>10971</v>
      </c>
    </row>
    <row r="1417" spans="2:11" x14ac:dyDescent="0.25">
      <c r="B1417">
        <v>1030031</v>
      </c>
      <c r="C1417">
        <v>5</v>
      </c>
      <c r="D1417" t="s">
        <v>6415</v>
      </c>
      <c r="I1417" t="s">
        <v>10971</v>
      </c>
      <c r="J1417" t="s">
        <v>10971</v>
      </c>
      <c r="K1417" t="s">
        <v>10971</v>
      </c>
    </row>
    <row r="1418" spans="2:11" x14ac:dyDescent="0.25">
      <c r="B1418">
        <v>4050719</v>
      </c>
      <c r="C1418">
        <v>5</v>
      </c>
      <c r="D1418" t="s">
        <v>6470</v>
      </c>
      <c r="I1418" t="s">
        <v>10971</v>
      </c>
      <c r="J1418" t="s">
        <v>10971</v>
      </c>
      <c r="K1418" t="s">
        <v>10971</v>
      </c>
    </row>
    <row r="1419" spans="2:11" x14ac:dyDescent="0.25">
      <c r="B1419">
        <v>1007655</v>
      </c>
      <c r="C1419">
        <v>5</v>
      </c>
      <c r="D1419" t="s">
        <v>6596</v>
      </c>
      <c r="I1419" t="s">
        <v>10971</v>
      </c>
      <c r="J1419" t="s">
        <v>10971</v>
      </c>
      <c r="K1419" t="s">
        <v>10971</v>
      </c>
    </row>
    <row r="1420" spans="2:11" x14ac:dyDescent="0.25">
      <c r="B1420">
        <v>1015394</v>
      </c>
      <c r="C1420">
        <v>5</v>
      </c>
      <c r="D1420" t="s">
        <v>7841</v>
      </c>
      <c r="I1420" t="s">
        <v>10971</v>
      </c>
      <c r="J1420" t="s">
        <v>10971</v>
      </c>
      <c r="K1420" t="s">
        <v>10971</v>
      </c>
    </row>
    <row r="1421" spans="2:11" x14ac:dyDescent="0.25">
      <c r="B1421">
        <v>1013306</v>
      </c>
      <c r="C1421">
        <v>5</v>
      </c>
      <c r="D1421" t="s">
        <v>6481</v>
      </c>
      <c r="I1421" t="s">
        <v>10971</v>
      </c>
      <c r="J1421" t="s">
        <v>10971</v>
      </c>
      <c r="K1421" t="s">
        <v>10971</v>
      </c>
    </row>
    <row r="1422" spans="2:11" x14ac:dyDescent="0.25">
      <c r="B1422">
        <v>1014377</v>
      </c>
      <c r="C1422">
        <v>5</v>
      </c>
      <c r="D1422" t="s">
        <v>7030</v>
      </c>
      <c r="I1422" t="s">
        <v>10971</v>
      </c>
      <c r="J1422" t="s">
        <v>10971</v>
      </c>
      <c r="K1422" t="s">
        <v>10971</v>
      </c>
    </row>
    <row r="1423" spans="2:11" x14ac:dyDescent="0.25">
      <c r="B1423">
        <v>1016322</v>
      </c>
      <c r="C1423">
        <v>5</v>
      </c>
      <c r="D1423" t="s">
        <v>6474</v>
      </c>
      <c r="I1423" t="s">
        <v>10971</v>
      </c>
      <c r="J1423" t="s">
        <v>10971</v>
      </c>
      <c r="K1423" t="s">
        <v>10971</v>
      </c>
    </row>
    <row r="1424" spans="2:11" x14ac:dyDescent="0.25">
      <c r="B1424">
        <v>1011989</v>
      </c>
      <c r="C1424">
        <v>5</v>
      </c>
      <c r="D1424" t="s">
        <v>6480</v>
      </c>
      <c r="I1424" t="s">
        <v>10971</v>
      </c>
      <c r="J1424" t="s">
        <v>10971</v>
      </c>
      <c r="K1424" t="s">
        <v>10971</v>
      </c>
    </row>
    <row r="1425" spans="2:11" x14ac:dyDescent="0.25">
      <c r="B1425">
        <v>1015089</v>
      </c>
      <c r="C1425">
        <v>5</v>
      </c>
      <c r="D1425" t="s">
        <v>6484</v>
      </c>
      <c r="I1425" t="s">
        <v>10971</v>
      </c>
      <c r="J1425" t="s">
        <v>10971</v>
      </c>
      <c r="K1425" t="s">
        <v>10971</v>
      </c>
    </row>
    <row r="1426" spans="2:11" x14ac:dyDescent="0.25">
      <c r="B1426">
        <v>1007944</v>
      </c>
      <c r="C1426">
        <v>5</v>
      </c>
      <c r="D1426" t="s">
        <v>6329</v>
      </c>
      <c r="I1426" t="s">
        <v>10971</v>
      </c>
      <c r="J1426" t="s">
        <v>10971</v>
      </c>
      <c r="K1426" t="s">
        <v>10971</v>
      </c>
    </row>
    <row r="1427" spans="2:11" x14ac:dyDescent="0.25">
      <c r="B1427">
        <v>4223855</v>
      </c>
      <c r="C1427">
        <v>5</v>
      </c>
      <c r="D1427" t="s">
        <v>6045</v>
      </c>
      <c r="I1427" t="s">
        <v>10971</v>
      </c>
      <c r="J1427" t="s">
        <v>10971</v>
      </c>
      <c r="K1427" t="s">
        <v>10971</v>
      </c>
    </row>
    <row r="1428" spans="2:11" x14ac:dyDescent="0.25">
      <c r="B1428">
        <v>1009930</v>
      </c>
      <c r="C1428">
        <v>5</v>
      </c>
      <c r="D1428" t="s">
        <v>7408</v>
      </c>
      <c r="I1428" t="s">
        <v>10971</v>
      </c>
      <c r="J1428" t="s">
        <v>10971</v>
      </c>
      <c r="K1428" t="s">
        <v>10971</v>
      </c>
    </row>
    <row r="1429" spans="2:11" x14ac:dyDescent="0.25">
      <c r="B1429">
        <v>1016369</v>
      </c>
      <c r="C1429">
        <v>5</v>
      </c>
      <c r="D1429" t="s">
        <v>6475</v>
      </c>
      <c r="I1429" t="s">
        <v>10971</v>
      </c>
      <c r="J1429" t="s">
        <v>10971</v>
      </c>
      <c r="K1429" t="s">
        <v>10971</v>
      </c>
    </row>
    <row r="1430" spans="2:11" x14ac:dyDescent="0.25">
      <c r="B1430">
        <v>1005494</v>
      </c>
      <c r="C1430">
        <v>5</v>
      </c>
      <c r="D1430" t="s">
        <v>10105</v>
      </c>
      <c r="I1430" t="s">
        <v>10971</v>
      </c>
      <c r="J1430" t="s">
        <v>10971</v>
      </c>
      <c r="K1430" t="s">
        <v>10971</v>
      </c>
    </row>
    <row r="1431" spans="2:11" x14ac:dyDescent="0.25">
      <c r="B1431">
        <v>1011534</v>
      </c>
      <c r="C1431">
        <v>5</v>
      </c>
      <c r="D1431" t="s">
        <v>6468</v>
      </c>
      <c r="I1431" t="s">
        <v>10971</v>
      </c>
      <c r="J1431" t="s">
        <v>10971</v>
      </c>
      <c r="K1431" t="s">
        <v>10971</v>
      </c>
    </row>
    <row r="1432" spans="2:11" x14ac:dyDescent="0.25">
      <c r="B1432">
        <v>1009870</v>
      </c>
      <c r="C1432">
        <v>5</v>
      </c>
      <c r="D1432" t="s">
        <v>6466</v>
      </c>
      <c r="I1432" t="s">
        <v>10971</v>
      </c>
      <c r="J1432" t="s">
        <v>10971</v>
      </c>
      <c r="K1432" t="s">
        <v>10971</v>
      </c>
    </row>
    <row r="1433" spans="2:11" x14ac:dyDescent="0.25">
      <c r="B1433">
        <v>1011045</v>
      </c>
      <c r="C1433">
        <v>5</v>
      </c>
      <c r="D1433" t="s">
        <v>6469</v>
      </c>
      <c r="I1433" t="s">
        <v>10971</v>
      </c>
      <c r="J1433" t="s">
        <v>10971</v>
      </c>
      <c r="K1433" t="s">
        <v>10971</v>
      </c>
    </row>
    <row r="1434" spans="2:11" x14ac:dyDescent="0.25">
      <c r="B1434">
        <v>1008478</v>
      </c>
      <c r="C1434">
        <v>5</v>
      </c>
      <c r="D1434" t="s">
        <v>6464</v>
      </c>
      <c r="I1434" t="s">
        <v>10971</v>
      </c>
      <c r="J1434" t="s">
        <v>10971</v>
      </c>
      <c r="K1434" t="s">
        <v>10971</v>
      </c>
    </row>
    <row r="1435" spans="2:11" x14ac:dyDescent="0.25">
      <c r="B1435">
        <v>1008553</v>
      </c>
      <c r="C1435">
        <v>5</v>
      </c>
      <c r="D1435" t="s">
        <v>7671</v>
      </c>
      <c r="I1435" t="s">
        <v>10971</v>
      </c>
      <c r="J1435" t="s">
        <v>10971</v>
      </c>
      <c r="K1435" t="s">
        <v>10971</v>
      </c>
    </row>
    <row r="1436" spans="2:11" x14ac:dyDescent="0.25">
      <c r="B1436">
        <v>1015910</v>
      </c>
      <c r="C1436">
        <v>5</v>
      </c>
      <c r="D1436" t="s">
        <v>7478</v>
      </c>
      <c r="I1436" t="s">
        <v>10971</v>
      </c>
      <c r="J1436" t="s">
        <v>10971</v>
      </c>
      <c r="K1436" t="s">
        <v>10971</v>
      </c>
    </row>
    <row r="1437" spans="2:11" x14ac:dyDescent="0.25">
      <c r="B1437">
        <v>1991047</v>
      </c>
      <c r="C1437">
        <v>5</v>
      </c>
      <c r="D1437" t="s">
        <v>7350</v>
      </c>
      <c r="I1437" t="s">
        <v>10971</v>
      </c>
      <c r="J1437" t="s">
        <v>10971</v>
      </c>
      <c r="K1437" t="s">
        <v>10971</v>
      </c>
    </row>
    <row r="1438" spans="2:11" x14ac:dyDescent="0.25">
      <c r="B1438">
        <v>1011681</v>
      </c>
      <c r="C1438">
        <v>5</v>
      </c>
      <c r="D1438" t="s">
        <v>8040</v>
      </c>
      <c r="I1438" t="s">
        <v>10971</v>
      </c>
      <c r="J1438" t="s">
        <v>10971</v>
      </c>
      <c r="K1438" t="s">
        <v>10971</v>
      </c>
    </row>
    <row r="1439" spans="2:11" x14ac:dyDescent="0.25">
      <c r="B1439">
        <v>1009828</v>
      </c>
      <c r="C1439">
        <v>5</v>
      </c>
      <c r="D1439" t="s">
        <v>6465</v>
      </c>
      <c r="I1439" t="s">
        <v>10971</v>
      </c>
      <c r="J1439" t="s">
        <v>10971</v>
      </c>
      <c r="K1439" t="s">
        <v>10971</v>
      </c>
    </row>
    <row r="1440" spans="2:11" x14ac:dyDescent="0.25">
      <c r="B1440">
        <v>1014091</v>
      </c>
      <c r="C1440">
        <v>5</v>
      </c>
      <c r="D1440" t="s">
        <v>6482</v>
      </c>
      <c r="I1440" t="s">
        <v>10971</v>
      </c>
      <c r="J1440" t="s">
        <v>10971</v>
      </c>
      <c r="K1440" t="s">
        <v>10971</v>
      </c>
    </row>
    <row r="1441" spans="2:11" x14ac:dyDescent="0.25">
      <c r="B1441">
        <v>1015973</v>
      </c>
      <c r="C1441">
        <v>5</v>
      </c>
      <c r="D1441" t="s">
        <v>6473</v>
      </c>
      <c r="I1441" t="s">
        <v>10971</v>
      </c>
      <c r="J1441" t="s">
        <v>10971</v>
      </c>
      <c r="K1441" t="s">
        <v>10971</v>
      </c>
    </row>
    <row r="1442" spans="2:11" x14ac:dyDescent="0.25">
      <c r="B1442">
        <v>1005791</v>
      </c>
      <c r="C1442">
        <v>5</v>
      </c>
      <c r="D1442" t="s">
        <v>6461</v>
      </c>
      <c r="I1442" t="s">
        <v>10971</v>
      </c>
      <c r="J1442" t="s">
        <v>10971</v>
      </c>
      <c r="K1442" t="s">
        <v>10971</v>
      </c>
    </row>
    <row r="1443" spans="2:11" x14ac:dyDescent="0.25">
      <c r="B1443">
        <v>1008098</v>
      </c>
      <c r="C1443">
        <v>5</v>
      </c>
      <c r="D1443" t="s">
        <v>6490</v>
      </c>
      <c r="I1443" t="s">
        <v>10971</v>
      </c>
      <c r="J1443" t="s">
        <v>10971</v>
      </c>
      <c r="K1443" t="s">
        <v>10971</v>
      </c>
    </row>
    <row r="1444" spans="2:11" x14ac:dyDescent="0.25">
      <c r="B1444">
        <v>1010495</v>
      </c>
      <c r="C1444">
        <v>5</v>
      </c>
      <c r="D1444" t="s">
        <v>6489</v>
      </c>
      <c r="I1444" t="s">
        <v>10971</v>
      </c>
      <c r="J1444" t="s">
        <v>10971</v>
      </c>
      <c r="K1444" t="s">
        <v>10971</v>
      </c>
    </row>
    <row r="1445" spans="2:11" x14ac:dyDescent="0.25">
      <c r="B1445">
        <v>1005570</v>
      </c>
      <c r="C1445">
        <v>5</v>
      </c>
      <c r="D1445" t="s">
        <v>6491</v>
      </c>
      <c r="I1445" t="s">
        <v>10971</v>
      </c>
      <c r="J1445" t="s">
        <v>10971</v>
      </c>
      <c r="K1445" t="s">
        <v>10971</v>
      </c>
    </row>
    <row r="1446" spans="2:11" x14ac:dyDescent="0.25">
      <c r="B1446">
        <v>10656364</v>
      </c>
      <c r="C1446">
        <v>5</v>
      </c>
      <c r="D1446" t="s">
        <v>9225</v>
      </c>
      <c r="I1446" t="s">
        <v>10971</v>
      </c>
      <c r="J1446" t="s">
        <v>10971</v>
      </c>
      <c r="K1446" t="s">
        <v>10971</v>
      </c>
    </row>
    <row r="1447" spans="2:11" x14ac:dyDescent="0.25">
      <c r="B1447">
        <v>1015647</v>
      </c>
      <c r="C1447">
        <v>5</v>
      </c>
      <c r="D1447" t="s">
        <v>7021</v>
      </c>
      <c r="I1447" t="s">
        <v>10971</v>
      </c>
      <c r="J1447" t="s">
        <v>10971</v>
      </c>
      <c r="K1447" t="s">
        <v>10971</v>
      </c>
    </row>
    <row r="1448" spans="2:11" x14ac:dyDescent="0.25">
      <c r="B1448">
        <v>1004957</v>
      </c>
      <c r="C1448">
        <v>5</v>
      </c>
      <c r="D1448" t="s">
        <v>6492</v>
      </c>
      <c r="I1448" t="s">
        <v>10971</v>
      </c>
      <c r="J1448" t="s">
        <v>10971</v>
      </c>
      <c r="K1448" t="s">
        <v>10971</v>
      </c>
    </row>
    <row r="1449" spans="2:11" x14ac:dyDescent="0.25">
      <c r="B1449">
        <v>1014651</v>
      </c>
      <c r="C1449">
        <v>5</v>
      </c>
      <c r="D1449" t="s">
        <v>6486</v>
      </c>
      <c r="I1449" t="s">
        <v>10971</v>
      </c>
      <c r="J1449" t="s">
        <v>10971</v>
      </c>
      <c r="K1449" t="s">
        <v>10971</v>
      </c>
    </row>
    <row r="1450" spans="2:11" x14ac:dyDescent="0.25">
      <c r="B1450">
        <v>1015496</v>
      </c>
      <c r="C1450">
        <v>5</v>
      </c>
      <c r="D1450" t="s">
        <v>6485</v>
      </c>
      <c r="I1450" t="s">
        <v>10971</v>
      </c>
      <c r="J1450" t="s">
        <v>10971</v>
      </c>
      <c r="K1450" t="s">
        <v>10971</v>
      </c>
    </row>
    <row r="1451" spans="2:11" x14ac:dyDescent="0.25">
      <c r="B1451">
        <v>1011678</v>
      </c>
      <c r="C1451">
        <v>5</v>
      </c>
      <c r="D1451" t="s">
        <v>6498</v>
      </c>
      <c r="I1451" t="s">
        <v>10971</v>
      </c>
      <c r="J1451" t="s">
        <v>10971</v>
      </c>
      <c r="K1451" t="s">
        <v>10971</v>
      </c>
    </row>
    <row r="1452" spans="2:11" x14ac:dyDescent="0.25">
      <c r="B1452">
        <v>1004642</v>
      </c>
      <c r="C1452">
        <v>5</v>
      </c>
      <c r="D1452" t="s">
        <v>6493</v>
      </c>
      <c r="I1452" t="s">
        <v>10971</v>
      </c>
      <c r="J1452" t="s">
        <v>10971</v>
      </c>
      <c r="K1452" t="s">
        <v>10971</v>
      </c>
    </row>
    <row r="1453" spans="2:11" x14ac:dyDescent="0.25">
      <c r="B1453">
        <v>1013621</v>
      </c>
      <c r="C1453">
        <v>5</v>
      </c>
      <c r="D1453" t="s">
        <v>6500</v>
      </c>
      <c r="I1453" t="s">
        <v>10971</v>
      </c>
      <c r="J1453" t="s">
        <v>10971</v>
      </c>
      <c r="K1453" t="s">
        <v>10971</v>
      </c>
    </row>
    <row r="1454" spans="2:11" x14ac:dyDescent="0.25">
      <c r="B1454">
        <v>1005928</v>
      </c>
      <c r="C1454">
        <v>5</v>
      </c>
      <c r="D1454" t="s">
        <v>6496</v>
      </c>
      <c r="I1454" t="s">
        <v>10971</v>
      </c>
      <c r="J1454" t="s">
        <v>10971</v>
      </c>
      <c r="K1454" t="s">
        <v>10971</v>
      </c>
    </row>
    <row r="1455" spans="2:11" x14ac:dyDescent="0.25">
      <c r="B1455">
        <v>1014996</v>
      </c>
      <c r="C1455">
        <v>5</v>
      </c>
      <c r="D1455" t="s">
        <v>6501</v>
      </c>
      <c r="I1455" t="s">
        <v>10971</v>
      </c>
      <c r="J1455" t="s">
        <v>10971</v>
      </c>
      <c r="K1455" t="s">
        <v>10971</v>
      </c>
    </row>
    <row r="1456" spans="2:11" x14ac:dyDescent="0.25">
      <c r="B1456">
        <v>1010549</v>
      </c>
      <c r="C1456">
        <v>5</v>
      </c>
      <c r="D1456" t="s">
        <v>7118</v>
      </c>
      <c r="I1456" t="s">
        <v>10971</v>
      </c>
      <c r="J1456" t="s">
        <v>10971</v>
      </c>
      <c r="K1456" t="s">
        <v>10971</v>
      </c>
    </row>
    <row r="1457" spans="2:11" x14ac:dyDescent="0.25">
      <c r="B1457">
        <v>1009062</v>
      </c>
      <c r="C1457">
        <v>5</v>
      </c>
      <c r="D1457" t="s">
        <v>7246</v>
      </c>
      <c r="I1457" t="s">
        <v>10971</v>
      </c>
      <c r="J1457" t="s">
        <v>10971</v>
      </c>
      <c r="K1457" t="s">
        <v>10971</v>
      </c>
    </row>
    <row r="1458" spans="2:11" x14ac:dyDescent="0.25">
      <c r="B1458">
        <v>100867</v>
      </c>
      <c r="C1458">
        <v>5</v>
      </c>
      <c r="D1458" t="s">
        <v>6499</v>
      </c>
      <c r="I1458">
        <v>100867</v>
      </c>
      <c r="J1458">
        <v>5</v>
      </c>
      <c r="K1458" t="s">
        <v>6499</v>
      </c>
    </row>
    <row r="1459" spans="2:11" x14ac:dyDescent="0.25">
      <c r="B1459">
        <v>1003251</v>
      </c>
      <c r="C1459">
        <v>5</v>
      </c>
      <c r="D1459" t="s">
        <v>8750</v>
      </c>
      <c r="I1459" t="s">
        <v>10971</v>
      </c>
      <c r="J1459" t="s">
        <v>10971</v>
      </c>
      <c r="K1459" t="s">
        <v>10971</v>
      </c>
    </row>
    <row r="1460" spans="2:11" x14ac:dyDescent="0.25">
      <c r="B1460">
        <v>1009320</v>
      </c>
      <c r="C1460">
        <v>5</v>
      </c>
      <c r="D1460" t="s">
        <v>6497</v>
      </c>
      <c r="I1460" t="s">
        <v>10971</v>
      </c>
      <c r="J1460" t="s">
        <v>10971</v>
      </c>
      <c r="K1460" t="s">
        <v>10971</v>
      </c>
    </row>
    <row r="1461" spans="2:11" x14ac:dyDescent="0.25">
      <c r="B1461">
        <v>1005438</v>
      </c>
      <c r="C1461">
        <v>5</v>
      </c>
      <c r="D1461" t="s">
        <v>6495</v>
      </c>
      <c r="I1461" t="s">
        <v>10971</v>
      </c>
      <c r="J1461" t="s">
        <v>10971</v>
      </c>
      <c r="K1461" t="s">
        <v>10971</v>
      </c>
    </row>
    <row r="1462" spans="2:11" x14ac:dyDescent="0.25">
      <c r="B1462">
        <v>1006894</v>
      </c>
      <c r="C1462">
        <v>5</v>
      </c>
      <c r="D1462" t="s">
        <v>6503</v>
      </c>
      <c r="I1462" t="s">
        <v>10971</v>
      </c>
      <c r="J1462" t="s">
        <v>10971</v>
      </c>
      <c r="K1462" t="s">
        <v>10971</v>
      </c>
    </row>
    <row r="1463" spans="2:11" x14ac:dyDescent="0.25">
      <c r="B1463">
        <v>1009525</v>
      </c>
      <c r="C1463">
        <v>5</v>
      </c>
      <c r="D1463" t="s">
        <v>6508</v>
      </c>
      <c r="I1463" t="s">
        <v>10971</v>
      </c>
      <c r="J1463" t="s">
        <v>10971</v>
      </c>
      <c r="K1463" t="s">
        <v>10971</v>
      </c>
    </row>
    <row r="1464" spans="2:11" x14ac:dyDescent="0.25">
      <c r="B1464">
        <v>4090944</v>
      </c>
      <c r="C1464">
        <v>5</v>
      </c>
      <c r="D1464" t="s">
        <v>6967</v>
      </c>
      <c r="I1464" t="s">
        <v>10971</v>
      </c>
      <c r="J1464" t="s">
        <v>10971</v>
      </c>
      <c r="K1464" t="s">
        <v>10971</v>
      </c>
    </row>
    <row r="1465" spans="2:11" x14ac:dyDescent="0.25">
      <c r="B1465">
        <v>4115270</v>
      </c>
      <c r="C1465">
        <v>5</v>
      </c>
      <c r="D1465" t="s">
        <v>6519</v>
      </c>
      <c r="I1465" t="s">
        <v>10971</v>
      </c>
      <c r="J1465" t="s">
        <v>10971</v>
      </c>
      <c r="K1465" t="s">
        <v>10971</v>
      </c>
    </row>
    <row r="1466" spans="2:11" x14ac:dyDescent="0.25">
      <c r="B1466">
        <v>1013250</v>
      </c>
      <c r="C1466">
        <v>5</v>
      </c>
      <c r="D1466" t="s">
        <v>6512</v>
      </c>
      <c r="I1466" t="s">
        <v>10971</v>
      </c>
      <c r="J1466" t="s">
        <v>10971</v>
      </c>
      <c r="K1466" t="s">
        <v>10971</v>
      </c>
    </row>
    <row r="1467" spans="2:11" x14ac:dyDescent="0.25">
      <c r="B1467">
        <v>1007004</v>
      </c>
      <c r="C1467">
        <v>5</v>
      </c>
      <c r="D1467" t="s">
        <v>7632</v>
      </c>
      <c r="I1467" t="s">
        <v>10971</v>
      </c>
      <c r="J1467" t="s">
        <v>10971</v>
      </c>
      <c r="K1467" t="s">
        <v>10971</v>
      </c>
    </row>
    <row r="1468" spans="2:11" x14ac:dyDescent="0.25">
      <c r="B1468">
        <v>1008439</v>
      </c>
      <c r="C1468">
        <v>5</v>
      </c>
      <c r="D1468" t="s">
        <v>10098</v>
      </c>
      <c r="I1468" t="s">
        <v>10971</v>
      </c>
      <c r="J1468" t="s">
        <v>10971</v>
      </c>
      <c r="K1468" t="s">
        <v>10971</v>
      </c>
    </row>
    <row r="1469" spans="2:11" x14ac:dyDescent="0.25">
      <c r="B1469">
        <v>1012514</v>
      </c>
      <c r="C1469">
        <v>5</v>
      </c>
      <c r="D1469" t="s">
        <v>6515</v>
      </c>
      <c r="I1469" t="s">
        <v>10971</v>
      </c>
      <c r="J1469" t="s">
        <v>10971</v>
      </c>
      <c r="K1469" t="s">
        <v>10971</v>
      </c>
    </row>
    <row r="1470" spans="2:11" x14ac:dyDescent="0.25">
      <c r="B1470">
        <v>1011859</v>
      </c>
      <c r="C1470">
        <v>5</v>
      </c>
      <c r="D1470" t="s">
        <v>6509</v>
      </c>
      <c r="I1470" t="s">
        <v>10971</v>
      </c>
      <c r="J1470" t="s">
        <v>10971</v>
      </c>
      <c r="K1470" t="s">
        <v>10971</v>
      </c>
    </row>
    <row r="1471" spans="2:11" x14ac:dyDescent="0.25">
      <c r="B1471">
        <v>1991011</v>
      </c>
      <c r="C1471">
        <v>5</v>
      </c>
      <c r="D1471" t="s">
        <v>8867</v>
      </c>
      <c r="I1471" t="s">
        <v>10971</v>
      </c>
      <c r="J1471" t="s">
        <v>10971</v>
      </c>
      <c r="K1471" t="s">
        <v>10971</v>
      </c>
    </row>
    <row r="1472" spans="2:11" x14ac:dyDescent="0.25">
      <c r="B1472">
        <v>1004209</v>
      </c>
      <c r="C1472">
        <v>5</v>
      </c>
      <c r="D1472" t="s">
        <v>7515</v>
      </c>
      <c r="I1472" t="s">
        <v>10971</v>
      </c>
      <c r="J1472" t="s">
        <v>10971</v>
      </c>
      <c r="K1472" t="s">
        <v>10971</v>
      </c>
    </row>
    <row r="1473" spans="2:11" x14ac:dyDescent="0.25">
      <c r="B1473">
        <v>1015809</v>
      </c>
      <c r="C1473">
        <v>5</v>
      </c>
      <c r="D1473" t="s">
        <v>7587</v>
      </c>
      <c r="I1473" t="s">
        <v>10971</v>
      </c>
      <c r="J1473" t="s">
        <v>10971</v>
      </c>
      <c r="K1473" t="s">
        <v>10971</v>
      </c>
    </row>
    <row r="1474" spans="2:11" x14ac:dyDescent="0.25">
      <c r="B1474">
        <v>1015458</v>
      </c>
      <c r="C1474">
        <v>5</v>
      </c>
      <c r="D1474" t="s">
        <v>6001</v>
      </c>
      <c r="I1474" t="s">
        <v>10971</v>
      </c>
      <c r="J1474" t="s">
        <v>10971</v>
      </c>
      <c r="K1474" t="s">
        <v>10971</v>
      </c>
    </row>
    <row r="1475" spans="2:11" x14ac:dyDescent="0.25">
      <c r="B1475">
        <v>1008778</v>
      </c>
      <c r="C1475">
        <v>5</v>
      </c>
      <c r="D1475" t="s">
        <v>7320</v>
      </c>
      <c r="I1475" t="s">
        <v>10971</v>
      </c>
      <c r="J1475" t="s">
        <v>10971</v>
      </c>
      <c r="K1475" t="s">
        <v>10971</v>
      </c>
    </row>
    <row r="1476" spans="2:11" x14ac:dyDescent="0.25">
      <c r="B1476">
        <v>1009853</v>
      </c>
      <c r="C1476">
        <v>5</v>
      </c>
      <c r="D1476" t="s">
        <v>7499</v>
      </c>
      <c r="I1476" t="s">
        <v>10971</v>
      </c>
      <c r="J1476" t="s">
        <v>10971</v>
      </c>
      <c r="K1476" t="s">
        <v>10971</v>
      </c>
    </row>
    <row r="1477" spans="2:11" x14ac:dyDescent="0.25">
      <c r="B1477">
        <v>1010320</v>
      </c>
      <c r="C1477">
        <v>5</v>
      </c>
      <c r="D1477" t="s">
        <v>5962</v>
      </c>
      <c r="I1477" t="s">
        <v>10971</v>
      </c>
      <c r="J1477" t="s">
        <v>10971</v>
      </c>
      <c r="K1477" t="s">
        <v>10971</v>
      </c>
    </row>
    <row r="1478" spans="2:11" x14ac:dyDescent="0.25">
      <c r="B1478">
        <v>1012510</v>
      </c>
      <c r="C1478">
        <v>5</v>
      </c>
      <c r="D1478" t="s">
        <v>6514</v>
      </c>
      <c r="I1478" t="s">
        <v>10971</v>
      </c>
      <c r="J1478" t="s">
        <v>10971</v>
      </c>
      <c r="K1478" t="s">
        <v>10971</v>
      </c>
    </row>
    <row r="1479" spans="2:11" x14ac:dyDescent="0.25">
      <c r="B1479">
        <v>4173500</v>
      </c>
      <c r="C1479">
        <v>5</v>
      </c>
      <c r="D1479" t="s">
        <v>7746</v>
      </c>
      <c r="I1479" t="s">
        <v>10971</v>
      </c>
      <c r="J1479" t="s">
        <v>10971</v>
      </c>
      <c r="K1479" t="s">
        <v>10971</v>
      </c>
    </row>
    <row r="1480" spans="2:11" x14ac:dyDescent="0.25">
      <c r="B1480">
        <v>1007037</v>
      </c>
      <c r="C1480">
        <v>5</v>
      </c>
      <c r="D1480" t="s">
        <v>6504</v>
      </c>
      <c r="I1480" t="s">
        <v>10971</v>
      </c>
      <c r="J1480" t="s">
        <v>10971</v>
      </c>
      <c r="K1480" t="s">
        <v>10971</v>
      </c>
    </row>
    <row r="1481" spans="2:11" x14ac:dyDescent="0.25">
      <c r="B1481">
        <v>1008456</v>
      </c>
      <c r="C1481">
        <v>5</v>
      </c>
      <c r="D1481" t="s">
        <v>6301</v>
      </c>
      <c r="I1481" t="s">
        <v>10971</v>
      </c>
      <c r="J1481" t="s">
        <v>10971</v>
      </c>
      <c r="K1481" t="s">
        <v>10971</v>
      </c>
    </row>
    <row r="1482" spans="2:11" x14ac:dyDescent="0.25">
      <c r="B1482">
        <v>1012744</v>
      </c>
      <c r="C1482">
        <v>5</v>
      </c>
      <c r="D1482" t="s">
        <v>6516</v>
      </c>
      <c r="I1482" t="s">
        <v>10971</v>
      </c>
      <c r="J1482" t="s">
        <v>10971</v>
      </c>
      <c r="K1482" t="s">
        <v>10971</v>
      </c>
    </row>
    <row r="1483" spans="2:11" x14ac:dyDescent="0.25">
      <c r="B1483">
        <v>1007230</v>
      </c>
      <c r="C1483">
        <v>5</v>
      </c>
      <c r="D1483" t="s">
        <v>10099</v>
      </c>
      <c r="I1483" t="s">
        <v>10971</v>
      </c>
      <c r="J1483" t="s">
        <v>10971</v>
      </c>
      <c r="K1483" t="s">
        <v>10971</v>
      </c>
    </row>
    <row r="1484" spans="2:11" x14ac:dyDescent="0.25">
      <c r="B1484">
        <v>1012571</v>
      </c>
      <c r="C1484">
        <v>5</v>
      </c>
      <c r="D1484" t="s">
        <v>7614</v>
      </c>
      <c r="I1484" t="s">
        <v>10971</v>
      </c>
      <c r="J1484" t="s">
        <v>10971</v>
      </c>
      <c r="K1484" t="s">
        <v>10971</v>
      </c>
    </row>
    <row r="1485" spans="2:11" x14ac:dyDescent="0.25">
      <c r="B1485">
        <v>1008879</v>
      </c>
      <c r="C1485">
        <v>5</v>
      </c>
      <c r="D1485" t="s">
        <v>6610</v>
      </c>
      <c r="I1485" t="s">
        <v>10971</v>
      </c>
      <c r="J1485" t="s">
        <v>10971</v>
      </c>
      <c r="K1485" t="s">
        <v>10971</v>
      </c>
    </row>
    <row r="1486" spans="2:11" x14ac:dyDescent="0.25">
      <c r="B1486">
        <v>1014257</v>
      </c>
      <c r="C1486">
        <v>5</v>
      </c>
      <c r="D1486" t="s">
        <v>6511</v>
      </c>
      <c r="I1486" t="s">
        <v>10971</v>
      </c>
      <c r="J1486" t="s">
        <v>10971</v>
      </c>
      <c r="K1486" t="s">
        <v>10971</v>
      </c>
    </row>
    <row r="1487" spans="2:11" x14ac:dyDescent="0.25">
      <c r="B1487">
        <v>1008853</v>
      </c>
      <c r="C1487">
        <v>5</v>
      </c>
      <c r="D1487" t="s">
        <v>6666</v>
      </c>
      <c r="I1487" t="s">
        <v>10971</v>
      </c>
      <c r="J1487" t="s">
        <v>10971</v>
      </c>
      <c r="K1487" t="s">
        <v>10971</v>
      </c>
    </row>
    <row r="1488" spans="2:11" x14ac:dyDescent="0.25">
      <c r="B1488">
        <v>1004434</v>
      </c>
      <c r="C1488">
        <v>5</v>
      </c>
      <c r="D1488" t="s">
        <v>7604</v>
      </c>
      <c r="I1488" t="s">
        <v>10971</v>
      </c>
      <c r="J1488" t="s">
        <v>10971</v>
      </c>
      <c r="K1488" t="s">
        <v>10971</v>
      </c>
    </row>
    <row r="1489" spans="2:11" x14ac:dyDescent="0.25">
      <c r="B1489">
        <v>1014036</v>
      </c>
      <c r="C1489">
        <v>5</v>
      </c>
      <c r="D1489" t="s">
        <v>7495</v>
      </c>
      <c r="I1489" t="s">
        <v>10971</v>
      </c>
      <c r="J1489" t="s">
        <v>10971</v>
      </c>
      <c r="K1489" t="s">
        <v>10971</v>
      </c>
    </row>
    <row r="1490" spans="2:11" x14ac:dyDescent="0.25">
      <c r="B1490">
        <v>1013537</v>
      </c>
      <c r="C1490">
        <v>5</v>
      </c>
      <c r="D1490" t="s">
        <v>7335</v>
      </c>
      <c r="I1490" t="s">
        <v>10971</v>
      </c>
      <c r="J1490" t="s">
        <v>10971</v>
      </c>
      <c r="K1490" t="s">
        <v>10971</v>
      </c>
    </row>
    <row r="1491" spans="2:11" x14ac:dyDescent="0.25">
      <c r="B1491">
        <v>1008777</v>
      </c>
      <c r="C1491">
        <v>5</v>
      </c>
      <c r="D1491" t="s">
        <v>7432</v>
      </c>
      <c r="I1491" t="s">
        <v>10971</v>
      </c>
      <c r="J1491" t="s">
        <v>10971</v>
      </c>
      <c r="K1491" t="s">
        <v>10971</v>
      </c>
    </row>
    <row r="1492" spans="2:11" x14ac:dyDescent="0.25">
      <c r="B1492">
        <v>1007189</v>
      </c>
      <c r="C1492">
        <v>5</v>
      </c>
      <c r="D1492" t="s">
        <v>10233</v>
      </c>
      <c r="I1492" t="s">
        <v>10971</v>
      </c>
      <c r="J1492" t="s">
        <v>10971</v>
      </c>
      <c r="K1492" t="s">
        <v>10971</v>
      </c>
    </row>
    <row r="1493" spans="2:11" x14ac:dyDescent="0.25">
      <c r="B1493">
        <v>1004730</v>
      </c>
      <c r="C1493">
        <v>5</v>
      </c>
      <c r="D1493" t="s">
        <v>7601</v>
      </c>
      <c r="I1493" t="s">
        <v>10971</v>
      </c>
      <c r="J1493" t="s">
        <v>10971</v>
      </c>
      <c r="K1493" t="s">
        <v>10971</v>
      </c>
    </row>
    <row r="1494" spans="2:11" x14ac:dyDescent="0.25">
      <c r="B1494">
        <v>4151923</v>
      </c>
      <c r="C1494">
        <v>5</v>
      </c>
      <c r="D1494" t="s">
        <v>10338</v>
      </c>
      <c r="I1494" t="s">
        <v>10971</v>
      </c>
      <c r="J1494" t="s">
        <v>10971</v>
      </c>
      <c r="K1494" t="s">
        <v>10971</v>
      </c>
    </row>
    <row r="1495" spans="2:11" x14ac:dyDescent="0.25">
      <c r="B1495">
        <v>1006126</v>
      </c>
      <c r="C1495">
        <v>5</v>
      </c>
      <c r="D1495" t="s">
        <v>6390</v>
      </c>
      <c r="I1495" t="s">
        <v>10971</v>
      </c>
      <c r="J1495" t="s">
        <v>10971</v>
      </c>
      <c r="K1495" t="s">
        <v>10971</v>
      </c>
    </row>
    <row r="1496" spans="2:11" x14ac:dyDescent="0.25">
      <c r="B1496">
        <v>1016501</v>
      </c>
      <c r="C1496">
        <v>5</v>
      </c>
      <c r="D1496" t="s">
        <v>6525</v>
      </c>
      <c r="I1496" t="s">
        <v>10971</v>
      </c>
      <c r="J1496" t="s">
        <v>10971</v>
      </c>
      <c r="K1496" t="s">
        <v>10971</v>
      </c>
    </row>
    <row r="1497" spans="2:11" x14ac:dyDescent="0.25">
      <c r="B1497">
        <v>1014013</v>
      </c>
      <c r="C1497">
        <v>5</v>
      </c>
      <c r="D1497" t="s">
        <v>6527</v>
      </c>
      <c r="I1497" t="s">
        <v>10971</v>
      </c>
      <c r="J1497" t="s">
        <v>10971</v>
      </c>
      <c r="K1497" t="s">
        <v>10971</v>
      </c>
    </row>
    <row r="1498" spans="2:11" x14ac:dyDescent="0.25">
      <c r="B1498">
        <v>1004359</v>
      </c>
      <c r="C1498">
        <v>5</v>
      </c>
      <c r="D1498" t="s">
        <v>6538</v>
      </c>
      <c r="I1498" t="s">
        <v>10971</v>
      </c>
      <c r="J1498" t="s">
        <v>10971</v>
      </c>
      <c r="K1498" t="s">
        <v>10971</v>
      </c>
    </row>
    <row r="1499" spans="2:11" x14ac:dyDescent="0.25">
      <c r="B1499">
        <v>1013244</v>
      </c>
      <c r="C1499">
        <v>5</v>
      </c>
      <c r="D1499" t="s">
        <v>7777</v>
      </c>
      <c r="I1499" t="s">
        <v>10971</v>
      </c>
      <c r="J1499" t="s">
        <v>10971</v>
      </c>
      <c r="K1499" t="s">
        <v>10971</v>
      </c>
    </row>
    <row r="1500" spans="2:11" x14ac:dyDescent="0.25">
      <c r="B1500">
        <v>1004118</v>
      </c>
      <c r="C1500">
        <v>5</v>
      </c>
      <c r="D1500" t="s">
        <v>6539</v>
      </c>
      <c r="I1500" t="s">
        <v>10971</v>
      </c>
      <c r="J1500" t="s">
        <v>10971</v>
      </c>
      <c r="K1500" t="s">
        <v>10971</v>
      </c>
    </row>
    <row r="1501" spans="2:11" x14ac:dyDescent="0.25">
      <c r="B1501">
        <v>1015922</v>
      </c>
      <c r="C1501">
        <v>5</v>
      </c>
      <c r="D1501" t="s">
        <v>9207</v>
      </c>
      <c r="I1501" t="s">
        <v>10971</v>
      </c>
      <c r="J1501" t="s">
        <v>10971</v>
      </c>
      <c r="K1501" t="s">
        <v>10971</v>
      </c>
    </row>
    <row r="1502" spans="2:11" x14ac:dyDescent="0.25">
      <c r="B1502">
        <v>1008259</v>
      </c>
      <c r="C1502">
        <v>5</v>
      </c>
      <c r="D1502" t="s">
        <v>6536</v>
      </c>
      <c r="I1502" t="s">
        <v>10971</v>
      </c>
      <c r="J1502" t="s">
        <v>10971</v>
      </c>
      <c r="K1502" t="s">
        <v>10971</v>
      </c>
    </row>
    <row r="1503" spans="2:11" x14ac:dyDescent="0.25">
      <c r="B1503">
        <v>1005684</v>
      </c>
      <c r="C1503">
        <v>5</v>
      </c>
      <c r="D1503" t="s">
        <v>7159</v>
      </c>
      <c r="I1503" t="s">
        <v>10971</v>
      </c>
      <c r="J1503" t="s">
        <v>10971</v>
      </c>
      <c r="K1503" t="s">
        <v>10971</v>
      </c>
    </row>
    <row r="1504" spans="2:11" x14ac:dyDescent="0.25">
      <c r="B1504">
        <v>1013311</v>
      </c>
      <c r="C1504">
        <v>5</v>
      </c>
      <c r="D1504" t="s">
        <v>7737</v>
      </c>
      <c r="I1504" t="s">
        <v>10971</v>
      </c>
      <c r="J1504" t="s">
        <v>10971</v>
      </c>
      <c r="K1504" t="s">
        <v>10971</v>
      </c>
    </row>
    <row r="1505" spans="2:11" x14ac:dyDescent="0.25">
      <c r="B1505">
        <v>1013695</v>
      </c>
      <c r="C1505">
        <v>5</v>
      </c>
      <c r="D1505" t="s">
        <v>7181</v>
      </c>
      <c r="I1505" t="s">
        <v>10971</v>
      </c>
      <c r="J1505" t="s">
        <v>10971</v>
      </c>
      <c r="K1505" t="s">
        <v>10971</v>
      </c>
    </row>
    <row r="1506" spans="2:11" x14ac:dyDescent="0.25">
      <c r="B1506">
        <v>1015318</v>
      </c>
      <c r="C1506">
        <v>5</v>
      </c>
      <c r="D1506" t="s">
        <v>6533</v>
      </c>
      <c r="I1506" t="s">
        <v>10971</v>
      </c>
      <c r="J1506" t="s">
        <v>10971</v>
      </c>
      <c r="K1506" t="s">
        <v>10971</v>
      </c>
    </row>
    <row r="1507" spans="2:11" x14ac:dyDescent="0.25">
      <c r="B1507">
        <v>1004898</v>
      </c>
      <c r="C1507">
        <v>5</v>
      </c>
      <c r="D1507" t="s">
        <v>7511</v>
      </c>
      <c r="I1507" t="s">
        <v>10971</v>
      </c>
      <c r="J1507" t="s">
        <v>10971</v>
      </c>
      <c r="K1507" t="s">
        <v>10971</v>
      </c>
    </row>
    <row r="1508" spans="2:11" x14ac:dyDescent="0.25">
      <c r="B1508">
        <v>1013373</v>
      </c>
      <c r="C1508">
        <v>5</v>
      </c>
      <c r="D1508" t="s">
        <v>7565</v>
      </c>
      <c r="I1508" t="s">
        <v>10971</v>
      </c>
      <c r="J1508" t="s">
        <v>10971</v>
      </c>
      <c r="K1508" t="s">
        <v>10971</v>
      </c>
    </row>
    <row r="1509" spans="2:11" x14ac:dyDescent="0.25">
      <c r="B1509">
        <v>1013928</v>
      </c>
      <c r="C1509">
        <v>5</v>
      </c>
      <c r="D1509" t="s">
        <v>6371</v>
      </c>
      <c r="I1509" t="s">
        <v>10971</v>
      </c>
      <c r="J1509" t="s">
        <v>10971</v>
      </c>
      <c r="K1509" t="s">
        <v>10971</v>
      </c>
    </row>
    <row r="1510" spans="2:11" x14ac:dyDescent="0.25">
      <c r="B1510">
        <v>1014290</v>
      </c>
      <c r="C1510">
        <v>5</v>
      </c>
      <c r="D1510" t="s">
        <v>6530</v>
      </c>
      <c r="I1510" t="s">
        <v>10971</v>
      </c>
      <c r="J1510" t="s">
        <v>10971</v>
      </c>
      <c r="K1510" t="s">
        <v>10971</v>
      </c>
    </row>
    <row r="1511" spans="2:11" x14ac:dyDescent="0.25">
      <c r="B1511">
        <v>1004418</v>
      </c>
      <c r="C1511">
        <v>5</v>
      </c>
      <c r="D1511" t="s">
        <v>10070</v>
      </c>
      <c r="I1511" t="s">
        <v>10971</v>
      </c>
      <c r="J1511" t="s">
        <v>10971</v>
      </c>
      <c r="K1511" t="s">
        <v>10971</v>
      </c>
    </row>
    <row r="1512" spans="2:11" x14ac:dyDescent="0.25">
      <c r="B1512">
        <v>1012755</v>
      </c>
      <c r="C1512">
        <v>5</v>
      </c>
      <c r="D1512" t="s">
        <v>6526</v>
      </c>
      <c r="I1512" t="s">
        <v>10971</v>
      </c>
      <c r="J1512" t="s">
        <v>10971</v>
      </c>
      <c r="K1512" t="s">
        <v>10971</v>
      </c>
    </row>
    <row r="1513" spans="2:11" x14ac:dyDescent="0.25">
      <c r="B1513">
        <v>1015103</v>
      </c>
      <c r="C1513">
        <v>5</v>
      </c>
      <c r="D1513" t="s">
        <v>6534</v>
      </c>
      <c r="I1513" t="s">
        <v>10971</v>
      </c>
      <c r="J1513" t="s">
        <v>10971</v>
      </c>
      <c r="K1513" t="s">
        <v>10971</v>
      </c>
    </row>
    <row r="1514" spans="2:11" x14ac:dyDescent="0.25">
      <c r="B1514">
        <v>1007932</v>
      </c>
      <c r="C1514">
        <v>5</v>
      </c>
      <c r="D1514" t="s">
        <v>10197</v>
      </c>
      <c r="I1514" t="s">
        <v>10971</v>
      </c>
      <c r="J1514" t="s">
        <v>10971</v>
      </c>
      <c r="K1514" t="s">
        <v>10971</v>
      </c>
    </row>
    <row r="1515" spans="2:11" x14ac:dyDescent="0.25">
      <c r="B1515">
        <v>1015982</v>
      </c>
      <c r="C1515">
        <v>5</v>
      </c>
      <c r="D1515" t="s">
        <v>6524</v>
      </c>
      <c r="I1515" t="s">
        <v>10971</v>
      </c>
      <c r="J1515" t="s">
        <v>10971</v>
      </c>
      <c r="K1515" t="s">
        <v>10971</v>
      </c>
    </row>
    <row r="1516" spans="2:11" x14ac:dyDescent="0.25">
      <c r="B1516">
        <v>1004934</v>
      </c>
      <c r="C1516">
        <v>5</v>
      </c>
      <c r="D1516" t="s">
        <v>6540</v>
      </c>
      <c r="I1516" t="s">
        <v>10971</v>
      </c>
      <c r="J1516" t="s">
        <v>10971</v>
      </c>
      <c r="K1516" t="s">
        <v>10971</v>
      </c>
    </row>
    <row r="1517" spans="2:11" x14ac:dyDescent="0.25">
      <c r="B1517">
        <v>1012970</v>
      </c>
      <c r="C1517">
        <v>5</v>
      </c>
      <c r="D1517" t="s">
        <v>7382</v>
      </c>
      <c r="I1517" t="s">
        <v>10971</v>
      </c>
      <c r="J1517" t="s">
        <v>10971</v>
      </c>
      <c r="K1517" t="s">
        <v>10971</v>
      </c>
    </row>
    <row r="1518" spans="2:11" x14ac:dyDescent="0.25">
      <c r="B1518">
        <v>1013192</v>
      </c>
      <c r="C1518">
        <v>5</v>
      </c>
      <c r="D1518" t="s">
        <v>7200</v>
      </c>
      <c r="I1518" t="s">
        <v>10971</v>
      </c>
      <c r="J1518" t="s">
        <v>10971</v>
      </c>
      <c r="K1518" t="s">
        <v>10971</v>
      </c>
    </row>
    <row r="1519" spans="2:11" x14ac:dyDescent="0.25">
      <c r="B1519">
        <v>4051375</v>
      </c>
      <c r="C1519">
        <v>5</v>
      </c>
      <c r="D1519" t="s">
        <v>6522</v>
      </c>
      <c r="I1519" t="s">
        <v>10971</v>
      </c>
      <c r="J1519" t="s">
        <v>10971</v>
      </c>
      <c r="K1519" t="s">
        <v>10971</v>
      </c>
    </row>
    <row r="1520" spans="2:11" x14ac:dyDescent="0.25">
      <c r="B1520">
        <v>1004449</v>
      </c>
      <c r="C1520">
        <v>5</v>
      </c>
      <c r="D1520" t="s">
        <v>7419</v>
      </c>
      <c r="I1520" t="s">
        <v>10971</v>
      </c>
      <c r="J1520" t="s">
        <v>10971</v>
      </c>
      <c r="K1520" t="s">
        <v>10971</v>
      </c>
    </row>
    <row r="1521" spans="2:11" x14ac:dyDescent="0.25">
      <c r="B1521">
        <v>1013381</v>
      </c>
      <c r="C1521">
        <v>5</v>
      </c>
      <c r="D1521" t="s">
        <v>7399</v>
      </c>
      <c r="I1521" t="s">
        <v>10971</v>
      </c>
      <c r="J1521" t="s">
        <v>10971</v>
      </c>
      <c r="K1521" t="s">
        <v>10971</v>
      </c>
    </row>
    <row r="1522" spans="2:11" x14ac:dyDescent="0.25">
      <c r="B1522">
        <v>4079996</v>
      </c>
      <c r="C1522">
        <v>5</v>
      </c>
      <c r="D1522" t="s">
        <v>6521</v>
      </c>
      <c r="I1522" t="s">
        <v>10971</v>
      </c>
      <c r="J1522" t="s">
        <v>10971</v>
      </c>
      <c r="K1522" t="s">
        <v>10971</v>
      </c>
    </row>
    <row r="1523" spans="2:11" x14ac:dyDescent="0.25">
      <c r="B1523">
        <v>1007861</v>
      </c>
      <c r="C1523">
        <v>5</v>
      </c>
      <c r="D1523" t="s">
        <v>7254</v>
      </c>
      <c r="I1523" t="s">
        <v>10971</v>
      </c>
      <c r="J1523" t="s">
        <v>10971</v>
      </c>
      <c r="K1523" t="s">
        <v>10971</v>
      </c>
    </row>
    <row r="1524" spans="2:11" x14ac:dyDescent="0.25">
      <c r="B1524">
        <v>1014830</v>
      </c>
      <c r="C1524">
        <v>5</v>
      </c>
      <c r="D1524" t="s">
        <v>7871</v>
      </c>
      <c r="I1524" t="s">
        <v>10971</v>
      </c>
      <c r="J1524" t="s">
        <v>10971</v>
      </c>
      <c r="K1524" t="s">
        <v>10971</v>
      </c>
    </row>
    <row r="1525" spans="2:11" x14ac:dyDescent="0.25">
      <c r="B1525">
        <v>1013913</v>
      </c>
      <c r="C1525">
        <v>5</v>
      </c>
      <c r="D1525" t="s">
        <v>6528</v>
      </c>
      <c r="I1525" t="s">
        <v>10971</v>
      </c>
      <c r="J1525" t="s">
        <v>10971</v>
      </c>
      <c r="K1525" t="s">
        <v>10971</v>
      </c>
    </row>
    <row r="1526" spans="2:11" x14ac:dyDescent="0.25">
      <c r="B1526">
        <v>1008543</v>
      </c>
      <c r="C1526">
        <v>5</v>
      </c>
      <c r="D1526" t="s">
        <v>6535</v>
      </c>
      <c r="I1526" t="s">
        <v>10971</v>
      </c>
      <c r="J1526" t="s">
        <v>10971</v>
      </c>
      <c r="K1526" t="s">
        <v>10971</v>
      </c>
    </row>
    <row r="1527" spans="2:11" x14ac:dyDescent="0.25">
      <c r="B1527">
        <v>1005889</v>
      </c>
      <c r="C1527">
        <v>5</v>
      </c>
      <c r="D1527" t="s">
        <v>7100</v>
      </c>
      <c r="I1527" t="s">
        <v>10971</v>
      </c>
      <c r="J1527" t="s">
        <v>10971</v>
      </c>
      <c r="K1527" t="s">
        <v>10971</v>
      </c>
    </row>
    <row r="1528" spans="2:11" x14ac:dyDescent="0.25">
      <c r="B1528">
        <v>1006767</v>
      </c>
      <c r="C1528">
        <v>5</v>
      </c>
      <c r="D1528" t="s">
        <v>6544</v>
      </c>
      <c r="I1528" t="s">
        <v>10971</v>
      </c>
      <c r="J1528" t="s">
        <v>10971</v>
      </c>
      <c r="K1528" t="s">
        <v>10971</v>
      </c>
    </row>
    <row r="1529" spans="2:11" x14ac:dyDescent="0.25">
      <c r="B1529">
        <v>1016053</v>
      </c>
      <c r="C1529">
        <v>5</v>
      </c>
      <c r="D1529" t="s">
        <v>7646</v>
      </c>
      <c r="I1529" t="s">
        <v>10971</v>
      </c>
      <c r="J1529" t="s">
        <v>10971</v>
      </c>
      <c r="K1529" t="s">
        <v>10971</v>
      </c>
    </row>
    <row r="1530" spans="2:11" x14ac:dyDescent="0.25">
      <c r="B1530">
        <v>1012666</v>
      </c>
      <c r="C1530">
        <v>5</v>
      </c>
      <c r="D1530" t="s">
        <v>7542</v>
      </c>
      <c r="I1530" t="s">
        <v>10971</v>
      </c>
      <c r="J1530" t="s">
        <v>10971</v>
      </c>
      <c r="K1530" t="s">
        <v>10971</v>
      </c>
    </row>
    <row r="1531" spans="2:11" x14ac:dyDescent="0.25">
      <c r="B1531">
        <v>1006531</v>
      </c>
      <c r="C1531">
        <v>5</v>
      </c>
      <c r="D1531" t="s">
        <v>7202</v>
      </c>
      <c r="I1531" t="s">
        <v>10971</v>
      </c>
      <c r="J1531" t="s">
        <v>10971</v>
      </c>
      <c r="K1531" t="s">
        <v>10971</v>
      </c>
    </row>
    <row r="1532" spans="2:11" x14ac:dyDescent="0.25">
      <c r="B1532">
        <v>1002244</v>
      </c>
      <c r="C1532">
        <v>5</v>
      </c>
      <c r="D1532" t="s">
        <v>6488</v>
      </c>
      <c r="I1532" t="s">
        <v>10971</v>
      </c>
      <c r="J1532" t="s">
        <v>10971</v>
      </c>
      <c r="K1532" t="s">
        <v>10971</v>
      </c>
    </row>
    <row r="1533" spans="2:11" x14ac:dyDescent="0.25">
      <c r="B1533">
        <v>1004855</v>
      </c>
      <c r="C1533">
        <v>5</v>
      </c>
      <c r="D1533" t="s">
        <v>7865</v>
      </c>
      <c r="I1533" t="s">
        <v>10971</v>
      </c>
      <c r="J1533" t="s">
        <v>10971</v>
      </c>
      <c r="K1533" t="s">
        <v>10971</v>
      </c>
    </row>
    <row r="1534" spans="2:11" x14ac:dyDescent="0.25">
      <c r="B1534">
        <v>1012442</v>
      </c>
      <c r="C1534">
        <v>5</v>
      </c>
      <c r="D1534" t="s">
        <v>6074</v>
      </c>
      <c r="I1534" t="s">
        <v>10971</v>
      </c>
      <c r="J1534" t="s">
        <v>10971</v>
      </c>
      <c r="K1534" t="s">
        <v>10971</v>
      </c>
    </row>
    <row r="1535" spans="2:11" x14ac:dyDescent="0.25">
      <c r="B1535">
        <v>1023829</v>
      </c>
      <c r="C1535">
        <v>5</v>
      </c>
      <c r="D1535" t="s">
        <v>6902</v>
      </c>
      <c r="I1535" t="s">
        <v>10971</v>
      </c>
      <c r="J1535" t="s">
        <v>10971</v>
      </c>
      <c r="K1535" t="s">
        <v>10971</v>
      </c>
    </row>
    <row r="1536" spans="2:11" x14ac:dyDescent="0.25">
      <c r="B1536">
        <v>1006637</v>
      </c>
      <c r="C1536">
        <v>5</v>
      </c>
      <c r="D1536" t="s">
        <v>6546</v>
      </c>
      <c r="I1536" t="s">
        <v>10971</v>
      </c>
      <c r="J1536" t="s">
        <v>10971</v>
      </c>
      <c r="K1536" t="s">
        <v>10971</v>
      </c>
    </row>
    <row r="1537" spans="2:11" x14ac:dyDescent="0.25">
      <c r="B1537">
        <v>1013405</v>
      </c>
      <c r="C1537">
        <v>5</v>
      </c>
      <c r="D1537" t="s">
        <v>6529</v>
      </c>
      <c r="I1537" t="s">
        <v>10971</v>
      </c>
      <c r="J1537" t="s">
        <v>10971</v>
      </c>
      <c r="K1537" t="s">
        <v>10971</v>
      </c>
    </row>
    <row r="1538" spans="2:11" x14ac:dyDescent="0.25">
      <c r="B1538">
        <v>1012788</v>
      </c>
      <c r="C1538">
        <v>5</v>
      </c>
      <c r="D1538" t="s">
        <v>7210</v>
      </c>
      <c r="I1538" t="s">
        <v>10971</v>
      </c>
      <c r="J1538" t="s">
        <v>10971</v>
      </c>
      <c r="K1538" t="s">
        <v>10971</v>
      </c>
    </row>
    <row r="1539" spans="2:11" x14ac:dyDescent="0.25">
      <c r="B1539">
        <v>1007925</v>
      </c>
      <c r="C1539">
        <v>5</v>
      </c>
      <c r="D1539" t="s">
        <v>10256</v>
      </c>
      <c r="I1539" t="s">
        <v>10971</v>
      </c>
      <c r="J1539" t="s">
        <v>10971</v>
      </c>
      <c r="K1539" t="s">
        <v>10971</v>
      </c>
    </row>
    <row r="1540" spans="2:11" x14ac:dyDescent="0.25">
      <c r="B1540">
        <v>1005882</v>
      </c>
      <c r="C1540">
        <v>5</v>
      </c>
      <c r="D1540" t="s">
        <v>6541</v>
      </c>
      <c r="I1540" t="s">
        <v>10971</v>
      </c>
      <c r="J1540" t="s">
        <v>10971</v>
      </c>
      <c r="K1540" t="s">
        <v>10971</v>
      </c>
    </row>
    <row r="1541" spans="2:11" x14ac:dyDescent="0.25">
      <c r="B1541">
        <v>1006796</v>
      </c>
      <c r="C1541">
        <v>5</v>
      </c>
      <c r="D1541" t="s">
        <v>6545</v>
      </c>
      <c r="I1541" t="s">
        <v>10971</v>
      </c>
      <c r="J1541" t="s">
        <v>10971</v>
      </c>
      <c r="K1541" t="s">
        <v>10971</v>
      </c>
    </row>
    <row r="1542" spans="2:11" x14ac:dyDescent="0.25">
      <c r="B1542">
        <v>1006524</v>
      </c>
      <c r="C1542">
        <v>5</v>
      </c>
      <c r="D1542" t="s">
        <v>7083</v>
      </c>
      <c r="I1542" t="s">
        <v>10971</v>
      </c>
      <c r="J1542" t="s">
        <v>10971</v>
      </c>
      <c r="K1542" t="s">
        <v>10971</v>
      </c>
    </row>
    <row r="1543" spans="2:11" x14ac:dyDescent="0.25">
      <c r="B1543">
        <v>1014678</v>
      </c>
      <c r="C1543">
        <v>5</v>
      </c>
      <c r="D1543" t="s">
        <v>6531</v>
      </c>
      <c r="I1543" t="s">
        <v>10971</v>
      </c>
      <c r="J1543" t="s">
        <v>10971</v>
      </c>
      <c r="K1543" t="s">
        <v>10971</v>
      </c>
    </row>
    <row r="1544" spans="2:11" x14ac:dyDescent="0.25">
      <c r="B1544">
        <v>4099022</v>
      </c>
      <c r="C1544">
        <v>5</v>
      </c>
      <c r="D1544" t="s">
        <v>6745</v>
      </c>
      <c r="I1544" t="s">
        <v>10971</v>
      </c>
      <c r="J1544" t="s">
        <v>10971</v>
      </c>
      <c r="K1544" t="s">
        <v>10971</v>
      </c>
    </row>
    <row r="1545" spans="2:11" x14ac:dyDescent="0.25">
      <c r="B1545">
        <v>1022889</v>
      </c>
      <c r="C1545">
        <v>5</v>
      </c>
      <c r="D1545" t="s">
        <v>7187</v>
      </c>
      <c r="I1545" t="s">
        <v>10971</v>
      </c>
      <c r="J1545" t="s">
        <v>10971</v>
      </c>
      <c r="K1545" t="s">
        <v>10971</v>
      </c>
    </row>
    <row r="1546" spans="2:11" x14ac:dyDescent="0.25">
      <c r="B1546">
        <v>1013218</v>
      </c>
      <c r="C1546">
        <v>5</v>
      </c>
      <c r="D1546" t="s">
        <v>7009</v>
      </c>
      <c r="I1546" t="s">
        <v>10971</v>
      </c>
      <c r="J1546" t="s">
        <v>10971</v>
      </c>
      <c r="K1546" t="s">
        <v>10971</v>
      </c>
    </row>
    <row r="1547" spans="2:11" x14ac:dyDescent="0.25">
      <c r="B1547">
        <v>4146117</v>
      </c>
      <c r="C1547">
        <v>5</v>
      </c>
      <c r="D1547" t="s">
        <v>7786</v>
      </c>
      <c r="I1547" t="s">
        <v>10971</v>
      </c>
      <c r="J1547" t="s">
        <v>10971</v>
      </c>
      <c r="K1547" t="s">
        <v>10971</v>
      </c>
    </row>
    <row r="1548" spans="2:11" x14ac:dyDescent="0.25">
      <c r="B1548">
        <v>1014177</v>
      </c>
      <c r="C1548">
        <v>5</v>
      </c>
      <c r="D1548" t="s">
        <v>7027</v>
      </c>
      <c r="I1548" t="s">
        <v>10971</v>
      </c>
      <c r="J1548" t="s">
        <v>10971</v>
      </c>
      <c r="K1548" t="s">
        <v>10971</v>
      </c>
    </row>
    <row r="1549" spans="2:11" x14ac:dyDescent="0.25">
      <c r="B1549">
        <v>4055710</v>
      </c>
      <c r="C1549">
        <v>5</v>
      </c>
      <c r="D1549" t="s">
        <v>6643</v>
      </c>
      <c r="I1549" t="s">
        <v>10971</v>
      </c>
      <c r="J1549" t="s">
        <v>10971</v>
      </c>
      <c r="K1549" t="s">
        <v>10971</v>
      </c>
    </row>
    <row r="1550" spans="2:11" x14ac:dyDescent="0.25">
      <c r="B1550">
        <v>1003999</v>
      </c>
      <c r="C1550">
        <v>5</v>
      </c>
      <c r="D1550" t="s">
        <v>10512</v>
      </c>
      <c r="I1550" t="s">
        <v>10971</v>
      </c>
      <c r="J1550" t="s">
        <v>10971</v>
      </c>
      <c r="K1550" t="s">
        <v>10971</v>
      </c>
    </row>
    <row r="1551" spans="2:11" x14ac:dyDescent="0.25">
      <c r="B1551">
        <v>1005926</v>
      </c>
      <c r="C1551">
        <v>5</v>
      </c>
      <c r="D1551" t="s">
        <v>7910</v>
      </c>
      <c r="I1551" t="s">
        <v>10971</v>
      </c>
      <c r="J1551" t="s">
        <v>10971</v>
      </c>
      <c r="K1551" t="s">
        <v>10971</v>
      </c>
    </row>
    <row r="1552" spans="2:11" x14ac:dyDescent="0.25">
      <c r="B1552">
        <v>1014782</v>
      </c>
      <c r="C1552">
        <v>5</v>
      </c>
      <c r="D1552" t="s">
        <v>6532</v>
      </c>
      <c r="I1552" t="s">
        <v>10971</v>
      </c>
      <c r="J1552" t="s">
        <v>10971</v>
      </c>
      <c r="K1552" t="s">
        <v>10971</v>
      </c>
    </row>
    <row r="1553" spans="2:11" x14ac:dyDescent="0.25">
      <c r="B1553">
        <v>1013258</v>
      </c>
      <c r="C1553">
        <v>5</v>
      </c>
      <c r="D1553" t="s">
        <v>7189</v>
      </c>
      <c r="I1553" t="s">
        <v>10971</v>
      </c>
      <c r="J1553" t="s">
        <v>10971</v>
      </c>
      <c r="K1553" t="s">
        <v>10971</v>
      </c>
    </row>
    <row r="1554" spans="2:11" x14ac:dyDescent="0.25">
      <c r="B1554">
        <v>1014152</v>
      </c>
      <c r="C1554">
        <v>5</v>
      </c>
      <c r="D1554" t="s">
        <v>7453</v>
      </c>
      <c r="I1554" t="s">
        <v>10971</v>
      </c>
      <c r="J1554" t="s">
        <v>10971</v>
      </c>
      <c r="K1554" t="s">
        <v>10971</v>
      </c>
    </row>
    <row r="1555" spans="2:11" x14ac:dyDescent="0.25">
      <c r="B1555">
        <v>1013838</v>
      </c>
      <c r="C1555">
        <v>5</v>
      </c>
      <c r="D1555" t="s">
        <v>7150</v>
      </c>
      <c r="I1555" t="s">
        <v>10971</v>
      </c>
      <c r="J1555" t="s">
        <v>10971</v>
      </c>
      <c r="K1555" t="s">
        <v>10971</v>
      </c>
    </row>
    <row r="1556" spans="2:11" x14ac:dyDescent="0.25">
      <c r="B1556">
        <v>1014436</v>
      </c>
      <c r="C1556">
        <v>5</v>
      </c>
      <c r="D1556" t="s">
        <v>5779</v>
      </c>
      <c r="I1556" t="s">
        <v>10971</v>
      </c>
      <c r="J1556" t="s">
        <v>10971</v>
      </c>
      <c r="K1556" t="s">
        <v>10971</v>
      </c>
    </row>
    <row r="1557" spans="2:11" x14ac:dyDescent="0.25">
      <c r="B1557">
        <v>1006859</v>
      </c>
      <c r="C1557">
        <v>5</v>
      </c>
      <c r="D1557" t="s">
        <v>7228</v>
      </c>
      <c r="I1557" t="s">
        <v>10971</v>
      </c>
      <c r="J1557" t="s">
        <v>10971</v>
      </c>
      <c r="K1557" t="s">
        <v>10971</v>
      </c>
    </row>
    <row r="1558" spans="2:11" x14ac:dyDescent="0.25">
      <c r="B1558">
        <v>1006399</v>
      </c>
      <c r="C1558">
        <v>5</v>
      </c>
      <c r="D1558" t="s">
        <v>6543</v>
      </c>
      <c r="I1558" t="s">
        <v>10971</v>
      </c>
      <c r="J1558" t="s">
        <v>10971</v>
      </c>
      <c r="K1558" t="s">
        <v>10971</v>
      </c>
    </row>
    <row r="1559" spans="2:11" x14ac:dyDescent="0.25">
      <c r="B1559">
        <v>4055354</v>
      </c>
      <c r="C1559">
        <v>5</v>
      </c>
      <c r="D1559" t="s">
        <v>6987</v>
      </c>
      <c r="I1559" t="s">
        <v>10971</v>
      </c>
      <c r="J1559" t="s">
        <v>10971</v>
      </c>
      <c r="K1559" t="s">
        <v>10971</v>
      </c>
    </row>
    <row r="1560" spans="2:11" x14ac:dyDescent="0.25">
      <c r="B1560">
        <v>1006216</v>
      </c>
      <c r="C1560">
        <v>5</v>
      </c>
      <c r="D1560" t="s">
        <v>10101</v>
      </c>
      <c r="I1560" t="s">
        <v>10971</v>
      </c>
      <c r="J1560" t="s">
        <v>10971</v>
      </c>
      <c r="K1560" t="s">
        <v>10971</v>
      </c>
    </row>
    <row r="1561" spans="2:11" x14ac:dyDescent="0.25">
      <c r="B1561">
        <v>1006377</v>
      </c>
      <c r="C1561">
        <v>5</v>
      </c>
      <c r="D1561" t="s">
        <v>6548</v>
      </c>
      <c r="I1561" t="s">
        <v>10971</v>
      </c>
      <c r="J1561" t="s">
        <v>10971</v>
      </c>
      <c r="K1561" t="s">
        <v>10971</v>
      </c>
    </row>
    <row r="1562" spans="2:11" x14ac:dyDescent="0.25">
      <c r="B1562">
        <v>1014738</v>
      </c>
      <c r="C1562">
        <v>5</v>
      </c>
      <c r="D1562" t="s">
        <v>9364</v>
      </c>
      <c r="I1562" t="s">
        <v>10971</v>
      </c>
      <c r="J1562" t="s">
        <v>10971</v>
      </c>
      <c r="K1562" t="s">
        <v>10971</v>
      </c>
    </row>
    <row r="1563" spans="2:11" x14ac:dyDescent="0.25">
      <c r="B1563">
        <v>1014172</v>
      </c>
      <c r="C1563">
        <v>5</v>
      </c>
      <c r="D1563" t="s">
        <v>7890</v>
      </c>
      <c r="I1563" t="s">
        <v>10971</v>
      </c>
      <c r="J1563" t="s">
        <v>10971</v>
      </c>
      <c r="K1563" t="s">
        <v>10971</v>
      </c>
    </row>
    <row r="1564" spans="2:11" x14ac:dyDescent="0.25">
      <c r="B1564">
        <v>1015173</v>
      </c>
      <c r="C1564">
        <v>5</v>
      </c>
      <c r="D1564" t="s">
        <v>6563</v>
      </c>
      <c r="I1564" t="s">
        <v>10971</v>
      </c>
      <c r="J1564" t="s">
        <v>10971</v>
      </c>
      <c r="K1564" t="s">
        <v>10971</v>
      </c>
    </row>
    <row r="1565" spans="2:11" x14ac:dyDescent="0.25">
      <c r="B1565">
        <v>1007902</v>
      </c>
      <c r="C1565">
        <v>5</v>
      </c>
      <c r="D1565" t="s">
        <v>7151</v>
      </c>
      <c r="I1565" t="s">
        <v>10971</v>
      </c>
      <c r="J1565" t="s">
        <v>10971</v>
      </c>
      <c r="K1565" t="s">
        <v>10971</v>
      </c>
    </row>
    <row r="1566" spans="2:11" x14ac:dyDescent="0.25">
      <c r="B1566">
        <v>1010964</v>
      </c>
      <c r="C1566">
        <v>5</v>
      </c>
      <c r="D1566" t="s">
        <v>10546</v>
      </c>
      <c r="I1566" t="s">
        <v>10971</v>
      </c>
      <c r="J1566" t="s">
        <v>10971</v>
      </c>
      <c r="K1566" t="s">
        <v>10971</v>
      </c>
    </row>
    <row r="1567" spans="2:11" x14ac:dyDescent="0.25">
      <c r="B1567">
        <v>1007836</v>
      </c>
      <c r="C1567">
        <v>5</v>
      </c>
      <c r="D1567" t="s">
        <v>6549</v>
      </c>
      <c r="I1567" t="s">
        <v>10971</v>
      </c>
      <c r="J1567" t="s">
        <v>10971</v>
      </c>
      <c r="K1567" t="s">
        <v>10971</v>
      </c>
    </row>
    <row r="1568" spans="2:11" x14ac:dyDescent="0.25">
      <c r="B1568">
        <v>1012811</v>
      </c>
      <c r="C1568">
        <v>5</v>
      </c>
      <c r="D1568" t="s">
        <v>7037</v>
      </c>
      <c r="I1568" t="s">
        <v>10971</v>
      </c>
      <c r="J1568" t="s">
        <v>10971</v>
      </c>
      <c r="K1568" t="s">
        <v>10971</v>
      </c>
    </row>
    <row r="1569" spans="2:11" x14ac:dyDescent="0.25">
      <c r="B1569">
        <v>1015766</v>
      </c>
      <c r="C1569">
        <v>5</v>
      </c>
      <c r="D1569" t="s">
        <v>6567</v>
      </c>
      <c r="I1569" t="s">
        <v>10971</v>
      </c>
      <c r="J1569" t="s">
        <v>10971</v>
      </c>
      <c r="K1569" t="s">
        <v>10971</v>
      </c>
    </row>
    <row r="1570" spans="2:11" x14ac:dyDescent="0.25">
      <c r="B1570">
        <v>1014771</v>
      </c>
      <c r="C1570">
        <v>5</v>
      </c>
      <c r="D1570" t="s">
        <v>6570</v>
      </c>
      <c r="I1570" t="s">
        <v>10971</v>
      </c>
      <c r="J1570" t="s">
        <v>10971</v>
      </c>
      <c r="K1570" t="s">
        <v>10971</v>
      </c>
    </row>
    <row r="1571" spans="2:11" x14ac:dyDescent="0.25">
      <c r="B1571">
        <v>1008286</v>
      </c>
      <c r="C1571">
        <v>5</v>
      </c>
      <c r="D1571" t="s">
        <v>6552</v>
      </c>
      <c r="I1571" t="s">
        <v>10971</v>
      </c>
      <c r="J1571" t="s">
        <v>10971</v>
      </c>
      <c r="K1571" t="s">
        <v>10971</v>
      </c>
    </row>
    <row r="1572" spans="2:11" x14ac:dyDescent="0.25">
      <c r="B1572">
        <v>1008003</v>
      </c>
      <c r="C1572">
        <v>5</v>
      </c>
      <c r="D1572" t="s">
        <v>6551</v>
      </c>
      <c r="I1572" t="s">
        <v>10971</v>
      </c>
      <c r="J1572" t="s">
        <v>10971</v>
      </c>
      <c r="K1572" t="s">
        <v>10971</v>
      </c>
    </row>
    <row r="1573" spans="2:11" x14ac:dyDescent="0.25">
      <c r="B1573">
        <v>1974041</v>
      </c>
      <c r="C1573">
        <v>5</v>
      </c>
      <c r="D1573" t="s">
        <v>7359</v>
      </c>
      <c r="I1573" t="s">
        <v>10971</v>
      </c>
      <c r="J1573" t="s">
        <v>10971</v>
      </c>
      <c r="K1573" t="s">
        <v>10971</v>
      </c>
    </row>
    <row r="1574" spans="2:11" x14ac:dyDescent="0.25">
      <c r="B1574">
        <v>1013329</v>
      </c>
      <c r="C1574">
        <v>5</v>
      </c>
      <c r="D1574" t="s">
        <v>5990</v>
      </c>
      <c r="I1574" t="s">
        <v>10971</v>
      </c>
      <c r="J1574" t="s">
        <v>10971</v>
      </c>
      <c r="K1574" t="s">
        <v>10971</v>
      </c>
    </row>
    <row r="1575" spans="2:11" x14ac:dyDescent="0.25">
      <c r="B1575">
        <v>1011091</v>
      </c>
      <c r="C1575">
        <v>5</v>
      </c>
      <c r="D1575" t="s">
        <v>7577</v>
      </c>
      <c r="I1575" t="s">
        <v>10971</v>
      </c>
      <c r="J1575" t="s">
        <v>10971</v>
      </c>
      <c r="K1575" t="s">
        <v>10971</v>
      </c>
    </row>
    <row r="1576" spans="2:11" x14ac:dyDescent="0.25">
      <c r="B1576">
        <v>1014676</v>
      </c>
      <c r="C1576">
        <v>5</v>
      </c>
      <c r="D1576" t="s">
        <v>6571</v>
      </c>
      <c r="I1576" t="s">
        <v>10971</v>
      </c>
      <c r="J1576" t="s">
        <v>10971</v>
      </c>
      <c r="K1576" t="s">
        <v>10971</v>
      </c>
    </row>
    <row r="1577" spans="2:11" x14ac:dyDescent="0.25">
      <c r="B1577">
        <v>1011648</v>
      </c>
      <c r="C1577">
        <v>5</v>
      </c>
      <c r="D1577" t="s">
        <v>7294</v>
      </c>
      <c r="I1577" t="s">
        <v>10971</v>
      </c>
      <c r="J1577" t="s">
        <v>10971</v>
      </c>
      <c r="K1577" t="s">
        <v>10971</v>
      </c>
    </row>
    <row r="1578" spans="2:11" x14ac:dyDescent="0.25">
      <c r="B1578">
        <v>1009450</v>
      </c>
      <c r="C1578">
        <v>5</v>
      </c>
      <c r="D1578" t="s">
        <v>6556</v>
      </c>
      <c r="I1578" t="s">
        <v>10971</v>
      </c>
      <c r="J1578" t="s">
        <v>10971</v>
      </c>
      <c r="K1578" t="s">
        <v>10971</v>
      </c>
    </row>
    <row r="1579" spans="2:11" x14ac:dyDescent="0.25">
      <c r="B1579">
        <v>1010884</v>
      </c>
      <c r="C1579">
        <v>5</v>
      </c>
      <c r="D1579" t="s">
        <v>6559</v>
      </c>
      <c r="I1579" t="s">
        <v>10971</v>
      </c>
      <c r="J1579" t="s">
        <v>10971</v>
      </c>
      <c r="K1579" t="s">
        <v>10971</v>
      </c>
    </row>
    <row r="1580" spans="2:11" x14ac:dyDescent="0.25">
      <c r="B1580">
        <v>1984078</v>
      </c>
      <c r="C1580">
        <v>5</v>
      </c>
      <c r="D1580" t="s">
        <v>7375</v>
      </c>
      <c r="I1580" t="s">
        <v>10971</v>
      </c>
      <c r="J1580" t="s">
        <v>10971</v>
      </c>
      <c r="K1580" t="s">
        <v>10971</v>
      </c>
    </row>
    <row r="1581" spans="2:11" x14ac:dyDescent="0.25">
      <c r="B1581">
        <v>1016480</v>
      </c>
      <c r="C1581">
        <v>5</v>
      </c>
      <c r="D1581" t="s">
        <v>6579</v>
      </c>
      <c r="I1581" t="s">
        <v>10971</v>
      </c>
      <c r="J1581" t="s">
        <v>10971</v>
      </c>
      <c r="K1581" t="s">
        <v>10971</v>
      </c>
    </row>
    <row r="1582" spans="2:11" x14ac:dyDescent="0.25">
      <c r="B1582">
        <v>1014854</v>
      </c>
      <c r="C1582">
        <v>5</v>
      </c>
      <c r="D1582" t="s">
        <v>6568</v>
      </c>
      <c r="I1582" t="s">
        <v>10971</v>
      </c>
      <c r="J1582" t="s">
        <v>10971</v>
      </c>
      <c r="K1582" t="s">
        <v>10971</v>
      </c>
    </row>
    <row r="1583" spans="2:11" x14ac:dyDescent="0.25">
      <c r="B1583">
        <v>1013494</v>
      </c>
      <c r="C1583">
        <v>5</v>
      </c>
      <c r="D1583" t="s">
        <v>6574</v>
      </c>
      <c r="I1583" t="s">
        <v>10971</v>
      </c>
      <c r="J1583" t="s">
        <v>10971</v>
      </c>
      <c r="K1583" t="s">
        <v>10971</v>
      </c>
    </row>
    <row r="1584" spans="2:11" x14ac:dyDescent="0.25">
      <c r="B1584">
        <v>1006896</v>
      </c>
      <c r="C1584">
        <v>5</v>
      </c>
      <c r="D1584" t="s">
        <v>7917</v>
      </c>
      <c r="I1584" t="s">
        <v>10971</v>
      </c>
      <c r="J1584" t="s">
        <v>10971</v>
      </c>
      <c r="K1584" t="s">
        <v>10971</v>
      </c>
    </row>
    <row r="1585" spans="2:11" x14ac:dyDescent="0.25">
      <c r="B1585">
        <v>1004335</v>
      </c>
      <c r="C1585">
        <v>5</v>
      </c>
      <c r="D1585" t="s">
        <v>7376</v>
      </c>
      <c r="I1585" t="s">
        <v>10971</v>
      </c>
      <c r="J1585" t="s">
        <v>10971</v>
      </c>
      <c r="K1585" t="s">
        <v>10971</v>
      </c>
    </row>
    <row r="1586" spans="2:11" x14ac:dyDescent="0.25">
      <c r="B1586">
        <v>1011906</v>
      </c>
      <c r="C1586">
        <v>5</v>
      </c>
      <c r="D1586" t="s">
        <v>8088</v>
      </c>
      <c r="I1586" t="s">
        <v>10971</v>
      </c>
      <c r="J1586" t="s">
        <v>10971</v>
      </c>
      <c r="K1586" t="s">
        <v>10971</v>
      </c>
    </row>
    <row r="1587" spans="2:11" x14ac:dyDescent="0.25">
      <c r="B1587">
        <v>1016298</v>
      </c>
      <c r="C1587">
        <v>5</v>
      </c>
      <c r="D1587" t="s">
        <v>6403</v>
      </c>
      <c r="I1587" t="s">
        <v>10971</v>
      </c>
      <c r="J1587" t="s">
        <v>10971</v>
      </c>
      <c r="K1587" t="s">
        <v>10971</v>
      </c>
    </row>
    <row r="1588" spans="2:11" x14ac:dyDescent="0.25">
      <c r="B1588">
        <v>1007368</v>
      </c>
      <c r="C1588">
        <v>5</v>
      </c>
      <c r="D1588" t="s">
        <v>7062</v>
      </c>
      <c r="I1588" t="s">
        <v>10971</v>
      </c>
      <c r="J1588" t="s">
        <v>10971</v>
      </c>
      <c r="K1588" t="s">
        <v>10971</v>
      </c>
    </row>
    <row r="1589" spans="2:11" x14ac:dyDescent="0.25">
      <c r="B1589">
        <v>1014867</v>
      </c>
      <c r="C1589">
        <v>5</v>
      </c>
      <c r="D1589" t="s">
        <v>6569</v>
      </c>
      <c r="I1589" t="s">
        <v>10971</v>
      </c>
      <c r="J1589" t="s">
        <v>10971</v>
      </c>
      <c r="K1589" t="s">
        <v>10971</v>
      </c>
    </row>
    <row r="1590" spans="2:11" x14ac:dyDescent="0.25">
      <c r="B1590">
        <v>1015167</v>
      </c>
      <c r="C1590">
        <v>5</v>
      </c>
      <c r="D1590" t="s">
        <v>6562</v>
      </c>
      <c r="I1590" t="s">
        <v>10971</v>
      </c>
      <c r="J1590" t="s">
        <v>10971</v>
      </c>
      <c r="K1590" t="s">
        <v>10971</v>
      </c>
    </row>
    <row r="1591" spans="2:11" x14ac:dyDescent="0.25">
      <c r="B1591">
        <v>1012542</v>
      </c>
      <c r="C1591">
        <v>5</v>
      </c>
      <c r="D1591" t="s">
        <v>1571</v>
      </c>
      <c r="I1591" t="s">
        <v>10971</v>
      </c>
      <c r="J1591" t="s">
        <v>10971</v>
      </c>
      <c r="K1591" t="s">
        <v>10971</v>
      </c>
    </row>
    <row r="1592" spans="2:11" x14ac:dyDescent="0.25">
      <c r="B1592">
        <v>1004586</v>
      </c>
      <c r="C1592">
        <v>5</v>
      </c>
      <c r="D1592" t="s">
        <v>9363</v>
      </c>
      <c r="I1592" t="s">
        <v>10971</v>
      </c>
      <c r="J1592" t="s">
        <v>10971</v>
      </c>
      <c r="K1592" t="s">
        <v>10971</v>
      </c>
    </row>
    <row r="1593" spans="2:11" x14ac:dyDescent="0.25">
      <c r="B1593">
        <v>1013371</v>
      </c>
      <c r="C1593">
        <v>5</v>
      </c>
      <c r="D1593" t="s">
        <v>7303</v>
      </c>
      <c r="I1593" t="s">
        <v>10971</v>
      </c>
      <c r="J1593" t="s">
        <v>10971</v>
      </c>
      <c r="K1593" t="s">
        <v>10971</v>
      </c>
    </row>
    <row r="1594" spans="2:11" x14ac:dyDescent="0.25">
      <c r="B1594">
        <v>1015971</v>
      </c>
      <c r="C1594">
        <v>5</v>
      </c>
      <c r="D1594" t="s">
        <v>6581</v>
      </c>
      <c r="I1594" t="s">
        <v>10971</v>
      </c>
      <c r="J1594" t="s">
        <v>10971</v>
      </c>
      <c r="K1594" t="s">
        <v>10971</v>
      </c>
    </row>
    <row r="1595" spans="2:11" x14ac:dyDescent="0.25">
      <c r="B1595">
        <v>4143977</v>
      </c>
      <c r="C1595">
        <v>5</v>
      </c>
      <c r="D1595" t="s">
        <v>6586</v>
      </c>
      <c r="I1595" t="s">
        <v>10971</v>
      </c>
      <c r="J1595" t="s">
        <v>10971</v>
      </c>
      <c r="K1595" t="s">
        <v>10971</v>
      </c>
    </row>
    <row r="1596" spans="2:11" x14ac:dyDescent="0.25">
      <c r="B1596">
        <v>1015495</v>
      </c>
      <c r="C1596">
        <v>5</v>
      </c>
      <c r="D1596" t="s">
        <v>6565</v>
      </c>
      <c r="I1596" t="s">
        <v>10971</v>
      </c>
      <c r="J1596" t="s">
        <v>10971</v>
      </c>
      <c r="K1596" t="s">
        <v>10971</v>
      </c>
    </row>
    <row r="1597" spans="2:11" x14ac:dyDescent="0.25">
      <c r="B1597">
        <v>1015715</v>
      </c>
      <c r="C1597">
        <v>5</v>
      </c>
      <c r="D1597" t="s">
        <v>7787</v>
      </c>
      <c r="I1597" t="s">
        <v>10971</v>
      </c>
      <c r="J1597" t="s">
        <v>10971</v>
      </c>
      <c r="K1597" t="s">
        <v>10971</v>
      </c>
    </row>
    <row r="1598" spans="2:11" x14ac:dyDescent="0.25">
      <c r="B1598">
        <v>1012728</v>
      </c>
      <c r="C1598">
        <v>5</v>
      </c>
      <c r="D1598" t="s">
        <v>10328</v>
      </c>
      <c r="I1598" t="s">
        <v>10971</v>
      </c>
      <c r="J1598" t="s">
        <v>10971</v>
      </c>
      <c r="K1598" t="s">
        <v>10971</v>
      </c>
    </row>
    <row r="1599" spans="2:11" x14ac:dyDescent="0.25">
      <c r="B1599">
        <v>1024961</v>
      </c>
      <c r="C1599">
        <v>5</v>
      </c>
      <c r="D1599" t="s">
        <v>7176</v>
      </c>
      <c r="I1599" t="s">
        <v>10971</v>
      </c>
      <c r="J1599" t="s">
        <v>10971</v>
      </c>
      <c r="K1599" t="s">
        <v>10971</v>
      </c>
    </row>
    <row r="1600" spans="2:11" x14ac:dyDescent="0.25">
      <c r="B1600">
        <v>1012410</v>
      </c>
      <c r="C1600">
        <v>5</v>
      </c>
      <c r="D1600" t="s">
        <v>7374</v>
      </c>
      <c r="I1600" t="s">
        <v>10971</v>
      </c>
      <c r="J1600" t="s">
        <v>10971</v>
      </c>
      <c r="K1600" t="s">
        <v>10971</v>
      </c>
    </row>
    <row r="1601" spans="2:11" x14ac:dyDescent="0.25">
      <c r="B1601">
        <v>1010016</v>
      </c>
      <c r="C1601">
        <v>5</v>
      </c>
      <c r="D1601" t="s">
        <v>6554</v>
      </c>
      <c r="I1601" t="s">
        <v>10971</v>
      </c>
      <c r="J1601" t="s">
        <v>10971</v>
      </c>
      <c r="K1601" t="s">
        <v>10971</v>
      </c>
    </row>
    <row r="1602" spans="2:11" x14ac:dyDescent="0.25">
      <c r="B1602">
        <v>4114996</v>
      </c>
      <c r="C1602">
        <v>5</v>
      </c>
      <c r="D1602" t="s">
        <v>8431</v>
      </c>
      <c r="I1602" t="s">
        <v>10971</v>
      </c>
      <c r="J1602" t="s">
        <v>10971</v>
      </c>
      <c r="K1602" t="s">
        <v>10971</v>
      </c>
    </row>
    <row r="1603" spans="2:11" x14ac:dyDescent="0.25">
      <c r="B1603">
        <v>1014898</v>
      </c>
      <c r="C1603">
        <v>5</v>
      </c>
      <c r="D1603" t="s">
        <v>7170</v>
      </c>
      <c r="I1603" t="s">
        <v>10971</v>
      </c>
      <c r="J1603" t="s">
        <v>10971</v>
      </c>
      <c r="K1603" t="s">
        <v>10971</v>
      </c>
    </row>
    <row r="1604" spans="2:11" x14ac:dyDescent="0.25">
      <c r="B1604">
        <v>4120157</v>
      </c>
      <c r="C1604">
        <v>5</v>
      </c>
      <c r="D1604" t="s">
        <v>7806</v>
      </c>
      <c r="I1604" t="s">
        <v>10971</v>
      </c>
      <c r="J1604" t="s">
        <v>10971</v>
      </c>
      <c r="K1604" t="s">
        <v>10971</v>
      </c>
    </row>
    <row r="1605" spans="2:11" x14ac:dyDescent="0.25">
      <c r="B1605">
        <v>4102640</v>
      </c>
      <c r="C1605">
        <v>5</v>
      </c>
      <c r="D1605" t="s">
        <v>6583</v>
      </c>
      <c r="I1605" t="s">
        <v>10971</v>
      </c>
      <c r="J1605" t="s">
        <v>10971</v>
      </c>
      <c r="K1605" t="s">
        <v>10971</v>
      </c>
    </row>
    <row r="1606" spans="2:11" x14ac:dyDescent="0.25">
      <c r="B1606">
        <v>1008330</v>
      </c>
      <c r="C1606">
        <v>5</v>
      </c>
      <c r="D1606" t="s">
        <v>6553</v>
      </c>
      <c r="I1606" t="s">
        <v>10971</v>
      </c>
      <c r="J1606" t="s">
        <v>10971</v>
      </c>
      <c r="K1606" t="s">
        <v>10971</v>
      </c>
    </row>
    <row r="1607" spans="2:11" x14ac:dyDescent="0.25">
      <c r="B1607">
        <v>1014104</v>
      </c>
      <c r="C1607">
        <v>5</v>
      </c>
      <c r="D1607" t="s">
        <v>7305</v>
      </c>
      <c r="I1607" t="s">
        <v>10971</v>
      </c>
      <c r="J1607" t="s">
        <v>10971</v>
      </c>
      <c r="K1607" t="s">
        <v>10971</v>
      </c>
    </row>
    <row r="1608" spans="2:11" x14ac:dyDescent="0.25">
      <c r="B1608">
        <v>1974029</v>
      </c>
      <c r="C1608">
        <v>5</v>
      </c>
      <c r="D1608" t="s">
        <v>6390</v>
      </c>
      <c r="I1608" t="s">
        <v>10971</v>
      </c>
      <c r="J1608" t="s">
        <v>10971</v>
      </c>
      <c r="K1608" t="s">
        <v>10971</v>
      </c>
    </row>
    <row r="1609" spans="2:11" x14ac:dyDescent="0.25">
      <c r="B1609">
        <v>1010041</v>
      </c>
      <c r="C1609">
        <v>5</v>
      </c>
      <c r="D1609" t="s">
        <v>6555</v>
      </c>
      <c r="I1609" t="s">
        <v>10971</v>
      </c>
      <c r="J1609" t="s">
        <v>10971</v>
      </c>
      <c r="K1609" t="s">
        <v>10971</v>
      </c>
    </row>
    <row r="1610" spans="2:11" x14ac:dyDescent="0.25">
      <c r="B1610">
        <v>1010137</v>
      </c>
      <c r="C1610">
        <v>5</v>
      </c>
      <c r="D1610" t="s">
        <v>6558</v>
      </c>
      <c r="I1610" t="s">
        <v>10971</v>
      </c>
      <c r="J1610" t="s">
        <v>10971</v>
      </c>
      <c r="K1610" t="s">
        <v>10971</v>
      </c>
    </row>
    <row r="1611" spans="2:11" x14ac:dyDescent="0.25">
      <c r="B1611">
        <v>1013662</v>
      </c>
      <c r="C1611">
        <v>5</v>
      </c>
      <c r="D1611" t="s">
        <v>6575</v>
      </c>
      <c r="I1611" t="s">
        <v>10971</v>
      </c>
      <c r="J1611" t="s">
        <v>10971</v>
      </c>
      <c r="K1611" t="s">
        <v>10971</v>
      </c>
    </row>
    <row r="1612" spans="2:11" x14ac:dyDescent="0.25">
      <c r="B1612">
        <v>1014026</v>
      </c>
      <c r="C1612">
        <v>5</v>
      </c>
      <c r="D1612" t="s">
        <v>7760</v>
      </c>
      <c r="I1612" t="s">
        <v>10971</v>
      </c>
      <c r="J1612" t="s">
        <v>10971</v>
      </c>
      <c r="K1612" t="s">
        <v>10971</v>
      </c>
    </row>
    <row r="1613" spans="2:11" x14ac:dyDescent="0.25">
      <c r="B1613">
        <v>1014090</v>
      </c>
      <c r="C1613">
        <v>5</v>
      </c>
      <c r="D1613" t="s">
        <v>7669</v>
      </c>
      <c r="I1613" t="s">
        <v>10971</v>
      </c>
      <c r="J1613" t="s">
        <v>10971</v>
      </c>
      <c r="K1613" t="s">
        <v>10971</v>
      </c>
    </row>
    <row r="1614" spans="2:11" x14ac:dyDescent="0.25">
      <c r="B1614">
        <v>1013266</v>
      </c>
      <c r="C1614">
        <v>5</v>
      </c>
      <c r="D1614" t="s">
        <v>7689</v>
      </c>
      <c r="I1614" t="s">
        <v>10971</v>
      </c>
      <c r="J1614" t="s">
        <v>10971</v>
      </c>
      <c r="K1614" t="s">
        <v>10971</v>
      </c>
    </row>
    <row r="1615" spans="2:11" x14ac:dyDescent="0.25">
      <c r="B1615">
        <v>1007068</v>
      </c>
      <c r="C1615">
        <v>5</v>
      </c>
      <c r="D1615" t="s">
        <v>7558</v>
      </c>
      <c r="I1615" t="s">
        <v>10971</v>
      </c>
      <c r="J1615" t="s">
        <v>10971</v>
      </c>
      <c r="K1615" t="s">
        <v>10971</v>
      </c>
    </row>
    <row r="1616" spans="2:11" x14ac:dyDescent="0.25">
      <c r="B1616">
        <v>1012855</v>
      </c>
      <c r="C1616">
        <v>5</v>
      </c>
      <c r="D1616" t="s">
        <v>6578</v>
      </c>
      <c r="I1616" t="s">
        <v>10971</v>
      </c>
      <c r="J1616" t="s">
        <v>10971</v>
      </c>
      <c r="K1616" t="s">
        <v>10971</v>
      </c>
    </row>
    <row r="1617" spans="2:11" x14ac:dyDescent="0.25">
      <c r="B1617">
        <v>4086953</v>
      </c>
      <c r="C1617">
        <v>5</v>
      </c>
      <c r="D1617" t="s">
        <v>7953</v>
      </c>
      <c r="I1617" t="s">
        <v>10971</v>
      </c>
      <c r="J1617" t="s">
        <v>10971</v>
      </c>
      <c r="K1617" t="s">
        <v>10971</v>
      </c>
    </row>
    <row r="1618" spans="2:11" x14ac:dyDescent="0.25">
      <c r="B1618">
        <v>4051718</v>
      </c>
      <c r="C1618">
        <v>5</v>
      </c>
      <c r="D1618" t="s">
        <v>7308</v>
      </c>
      <c r="I1618" t="s">
        <v>10971</v>
      </c>
      <c r="J1618" t="s">
        <v>10971</v>
      </c>
      <c r="K1618" t="s">
        <v>10971</v>
      </c>
    </row>
    <row r="1619" spans="2:11" x14ac:dyDescent="0.25">
      <c r="B1619">
        <v>1015740</v>
      </c>
      <c r="C1619">
        <v>5</v>
      </c>
      <c r="D1619" t="s">
        <v>7163</v>
      </c>
      <c r="I1619" t="s">
        <v>10971</v>
      </c>
      <c r="J1619" t="s">
        <v>10971</v>
      </c>
      <c r="K1619" t="s">
        <v>10971</v>
      </c>
    </row>
    <row r="1620" spans="2:11" x14ac:dyDescent="0.25">
      <c r="B1620">
        <v>4051723</v>
      </c>
      <c r="C1620">
        <v>5</v>
      </c>
      <c r="D1620" t="s">
        <v>7464</v>
      </c>
      <c r="I1620" t="s">
        <v>10971</v>
      </c>
      <c r="J1620" t="s">
        <v>10971</v>
      </c>
      <c r="K1620" t="s">
        <v>10971</v>
      </c>
    </row>
    <row r="1621" spans="2:11" x14ac:dyDescent="0.25">
      <c r="B1621">
        <v>1015673</v>
      </c>
      <c r="C1621">
        <v>5</v>
      </c>
      <c r="D1621" t="s">
        <v>6566</v>
      </c>
      <c r="I1621" t="s">
        <v>10971</v>
      </c>
      <c r="J1621" t="s">
        <v>10971</v>
      </c>
      <c r="K1621" t="s">
        <v>10971</v>
      </c>
    </row>
    <row r="1622" spans="2:11" x14ac:dyDescent="0.25">
      <c r="B1622">
        <v>1011213</v>
      </c>
      <c r="C1622">
        <v>5</v>
      </c>
      <c r="D1622" t="s">
        <v>6591</v>
      </c>
      <c r="I1622" t="s">
        <v>10971</v>
      </c>
      <c r="J1622" t="s">
        <v>10971</v>
      </c>
      <c r="K1622" t="s">
        <v>10971</v>
      </c>
    </row>
    <row r="1623" spans="2:11" x14ac:dyDescent="0.25">
      <c r="B1623">
        <v>1006602</v>
      </c>
      <c r="C1623">
        <v>5</v>
      </c>
      <c r="D1623" t="s">
        <v>6501</v>
      </c>
      <c r="I1623" t="s">
        <v>10971</v>
      </c>
      <c r="J1623" t="s">
        <v>10971</v>
      </c>
      <c r="K1623" t="s">
        <v>10971</v>
      </c>
    </row>
    <row r="1624" spans="2:11" x14ac:dyDescent="0.25">
      <c r="B1624">
        <v>1005367</v>
      </c>
      <c r="C1624">
        <v>5</v>
      </c>
      <c r="D1624" t="s">
        <v>6595</v>
      </c>
      <c r="I1624" t="s">
        <v>10971</v>
      </c>
      <c r="J1624" t="s">
        <v>10971</v>
      </c>
      <c r="K1624" t="s">
        <v>10971</v>
      </c>
    </row>
    <row r="1625" spans="2:11" x14ac:dyDescent="0.25">
      <c r="B1625">
        <v>1005607</v>
      </c>
      <c r="C1625">
        <v>5</v>
      </c>
      <c r="D1625" t="s">
        <v>7004</v>
      </c>
      <c r="I1625" t="s">
        <v>10971</v>
      </c>
      <c r="J1625" t="s">
        <v>10971</v>
      </c>
      <c r="K1625" t="s">
        <v>10971</v>
      </c>
    </row>
    <row r="1626" spans="2:11" x14ac:dyDescent="0.25">
      <c r="B1626">
        <v>1005393</v>
      </c>
      <c r="C1626">
        <v>5</v>
      </c>
      <c r="D1626" t="s">
        <v>5831</v>
      </c>
      <c r="I1626" t="s">
        <v>10971</v>
      </c>
      <c r="J1626" t="s">
        <v>10971</v>
      </c>
      <c r="K1626" t="s">
        <v>10971</v>
      </c>
    </row>
    <row r="1627" spans="2:11" x14ac:dyDescent="0.25">
      <c r="B1627">
        <v>1015357</v>
      </c>
      <c r="C1627">
        <v>5</v>
      </c>
      <c r="D1627" t="s">
        <v>6015</v>
      </c>
      <c r="I1627" t="s">
        <v>10971</v>
      </c>
      <c r="J1627" t="s">
        <v>10971</v>
      </c>
      <c r="K1627" t="s">
        <v>10971</v>
      </c>
    </row>
    <row r="1628" spans="2:11" x14ac:dyDescent="0.25">
      <c r="B1628" t="e">
        <v>#N/A</v>
      </c>
      <c r="C1628">
        <v>5</v>
      </c>
      <c r="D1628" t="s">
        <v>6599</v>
      </c>
      <c r="I1628" t="e">
        <v>#N/A</v>
      </c>
      <c r="J1628" t="e">
        <v>#N/A</v>
      </c>
      <c r="K1628" t="e">
        <v>#N/A</v>
      </c>
    </row>
    <row r="1629" spans="2:11" x14ac:dyDescent="0.25">
      <c r="B1629">
        <v>1004896</v>
      </c>
      <c r="C1629">
        <v>5</v>
      </c>
      <c r="D1629" t="s">
        <v>6597</v>
      </c>
      <c r="I1629" t="s">
        <v>10971</v>
      </c>
      <c r="J1629" t="s">
        <v>10971</v>
      </c>
      <c r="K1629" t="s">
        <v>10971</v>
      </c>
    </row>
    <row r="1630" spans="2:11" x14ac:dyDescent="0.25">
      <c r="B1630">
        <v>1014806</v>
      </c>
      <c r="C1630">
        <v>5</v>
      </c>
      <c r="D1630" t="s">
        <v>5819</v>
      </c>
      <c r="I1630" t="s">
        <v>10971</v>
      </c>
      <c r="J1630" t="s">
        <v>10971</v>
      </c>
      <c r="K1630" t="s">
        <v>10971</v>
      </c>
    </row>
    <row r="1631" spans="2:11" x14ac:dyDescent="0.25">
      <c r="B1631">
        <v>1014861</v>
      </c>
      <c r="C1631">
        <v>5</v>
      </c>
      <c r="D1631" t="s">
        <v>7564</v>
      </c>
      <c r="I1631" t="s">
        <v>10971</v>
      </c>
      <c r="J1631" t="s">
        <v>10971</v>
      </c>
      <c r="K1631" t="s">
        <v>10971</v>
      </c>
    </row>
    <row r="1632" spans="2:11" x14ac:dyDescent="0.25">
      <c r="B1632">
        <v>1013612</v>
      </c>
      <c r="C1632">
        <v>5</v>
      </c>
      <c r="D1632" t="s">
        <v>7280</v>
      </c>
      <c r="I1632" t="s">
        <v>10971</v>
      </c>
      <c r="J1632" t="s">
        <v>10971</v>
      </c>
      <c r="K1632" t="s">
        <v>10971</v>
      </c>
    </row>
    <row r="1633" spans="2:11" x14ac:dyDescent="0.25">
      <c r="B1633">
        <v>1012829</v>
      </c>
      <c r="C1633">
        <v>5</v>
      </c>
      <c r="D1633" t="s">
        <v>5825</v>
      </c>
      <c r="I1633" t="s">
        <v>10971</v>
      </c>
      <c r="J1633" t="s">
        <v>10971</v>
      </c>
      <c r="K1633" t="s">
        <v>10971</v>
      </c>
    </row>
    <row r="1634" spans="2:11" x14ac:dyDescent="0.25">
      <c r="B1634">
        <v>1014299</v>
      </c>
      <c r="C1634">
        <v>5</v>
      </c>
      <c r="D1634" t="s">
        <v>6990</v>
      </c>
      <c r="I1634" t="s">
        <v>10971</v>
      </c>
      <c r="J1634" t="s">
        <v>10971</v>
      </c>
      <c r="K1634" t="s">
        <v>10971</v>
      </c>
    </row>
    <row r="1635" spans="2:11" x14ac:dyDescent="0.25">
      <c r="B1635">
        <v>4056662</v>
      </c>
      <c r="C1635">
        <v>5</v>
      </c>
      <c r="D1635" t="s">
        <v>6587</v>
      </c>
      <c r="I1635" t="s">
        <v>10971</v>
      </c>
      <c r="J1635" t="s">
        <v>10971</v>
      </c>
      <c r="K1635" t="s">
        <v>10971</v>
      </c>
    </row>
    <row r="1636" spans="2:11" x14ac:dyDescent="0.25">
      <c r="B1636">
        <v>1004237</v>
      </c>
      <c r="C1636">
        <v>5</v>
      </c>
      <c r="D1636" t="s">
        <v>6598</v>
      </c>
      <c r="I1636" t="s">
        <v>10971</v>
      </c>
      <c r="J1636" t="s">
        <v>10971</v>
      </c>
      <c r="K1636" t="s">
        <v>10971</v>
      </c>
    </row>
    <row r="1637" spans="2:11" x14ac:dyDescent="0.25">
      <c r="B1637">
        <v>1004270</v>
      </c>
      <c r="C1637">
        <v>5</v>
      </c>
      <c r="D1637" t="s">
        <v>7877</v>
      </c>
      <c r="I1637" t="s">
        <v>10971</v>
      </c>
      <c r="J1637" t="s">
        <v>10971</v>
      </c>
      <c r="K1637" t="s">
        <v>10971</v>
      </c>
    </row>
    <row r="1638" spans="2:11" x14ac:dyDescent="0.25">
      <c r="B1638">
        <v>1015906</v>
      </c>
      <c r="C1638">
        <v>5</v>
      </c>
      <c r="D1638" t="s">
        <v>5997</v>
      </c>
      <c r="I1638" t="s">
        <v>10971</v>
      </c>
      <c r="J1638" t="s">
        <v>10971</v>
      </c>
      <c r="K1638" t="s">
        <v>10971</v>
      </c>
    </row>
    <row r="1639" spans="2:11" x14ac:dyDescent="0.25">
      <c r="B1639">
        <v>1008977</v>
      </c>
      <c r="C1639">
        <v>5</v>
      </c>
      <c r="D1639" t="s">
        <v>7046</v>
      </c>
      <c r="I1639" t="s">
        <v>10971</v>
      </c>
      <c r="J1639" t="s">
        <v>10971</v>
      </c>
      <c r="K1639" t="s">
        <v>10971</v>
      </c>
    </row>
    <row r="1640" spans="2:11" x14ac:dyDescent="0.25">
      <c r="B1640">
        <v>1005039</v>
      </c>
      <c r="C1640">
        <v>5</v>
      </c>
      <c r="D1640" t="s">
        <v>5861</v>
      </c>
      <c r="I1640" t="s">
        <v>10971</v>
      </c>
      <c r="J1640" t="s">
        <v>10971</v>
      </c>
      <c r="K1640" t="s">
        <v>10971</v>
      </c>
    </row>
    <row r="1641" spans="2:11" x14ac:dyDescent="0.25">
      <c r="B1641">
        <v>1010331</v>
      </c>
      <c r="C1641">
        <v>5</v>
      </c>
      <c r="D1641" t="s">
        <v>6403</v>
      </c>
      <c r="I1641" t="s">
        <v>10971</v>
      </c>
      <c r="J1641" t="s">
        <v>10971</v>
      </c>
      <c r="K1641" t="s">
        <v>10971</v>
      </c>
    </row>
    <row r="1642" spans="2:11" x14ac:dyDescent="0.25">
      <c r="B1642">
        <v>4135650</v>
      </c>
      <c r="C1642">
        <v>5</v>
      </c>
      <c r="D1642" t="s">
        <v>6344</v>
      </c>
      <c r="I1642" t="s">
        <v>10971</v>
      </c>
      <c r="J1642" t="s">
        <v>10971</v>
      </c>
      <c r="K1642" t="s">
        <v>10971</v>
      </c>
    </row>
    <row r="1643" spans="2:11" x14ac:dyDescent="0.25">
      <c r="B1643">
        <v>1014737</v>
      </c>
      <c r="C1643">
        <v>5</v>
      </c>
      <c r="D1643" t="s">
        <v>6588</v>
      </c>
      <c r="I1643" t="s">
        <v>10971</v>
      </c>
      <c r="J1643" t="s">
        <v>10971</v>
      </c>
      <c r="K1643" t="s">
        <v>10971</v>
      </c>
    </row>
    <row r="1644" spans="2:11" x14ac:dyDescent="0.25">
      <c r="B1644">
        <v>1005309</v>
      </c>
      <c r="C1644">
        <v>5</v>
      </c>
      <c r="D1644" t="s">
        <v>6594</v>
      </c>
      <c r="I1644" t="s">
        <v>10971</v>
      </c>
      <c r="J1644" t="s">
        <v>10971</v>
      </c>
      <c r="K1644" t="s">
        <v>10971</v>
      </c>
    </row>
    <row r="1645" spans="2:11" x14ac:dyDescent="0.25">
      <c r="B1645">
        <v>1015266</v>
      </c>
      <c r="C1645">
        <v>5</v>
      </c>
      <c r="D1645" t="s">
        <v>6590</v>
      </c>
      <c r="I1645" t="s">
        <v>10971</v>
      </c>
      <c r="J1645" t="s">
        <v>10971</v>
      </c>
      <c r="K1645" t="s">
        <v>10971</v>
      </c>
    </row>
    <row r="1646" spans="2:11" x14ac:dyDescent="0.25">
      <c r="B1646">
        <v>1011249</v>
      </c>
      <c r="C1646">
        <v>5</v>
      </c>
      <c r="D1646" t="s">
        <v>6424</v>
      </c>
      <c r="I1646" t="s">
        <v>10971</v>
      </c>
      <c r="J1646" t="s">
        <v>10971</v>
      </c>
      <c r="K1646" t="s">
        <v>10971</v>
      </c>
    </row>
    <row r="1647" spans="2:11" x14ac:dyDescent="0.25">
      <c r="B1647">
        <v>1015300</v>
      </c>
      <c r="C1647">
        <v>5</v>
      </c>
      <c r="D1647" t="s">
        <v>10255</v>
      </c>
      <c r="I1647" t="s">
        <v>10971</v>
      </c>
      <c r="J1647" t="s">
        <v>10971</v>
      </c>
      <c r="K1647" t="s">
        <v>10971</v>
      </c>
    </row>
    <row r="1648" spans="2:11" x14ac:dyDescent="0.25">
      <c r="B1648">
        <v>1010700</v>
      </c>
      <c r="C1648">
        <v>5</v>
      </c>
      <c r="D1648" t="s">
        <v>6593</v>
      </c>
      <c r="I1648" t="s">
        <v>10971</v>
      </c>
      <c r="J1648" t="s">
        <v>10971</v>
      </c>
      <c r="K1648" t="s">
        <v>10971</v>
      </c>
    </row>
    <row r="1649" spans="2:11" x14ac:dyDescent="0.25">
      <c r="B1649">
        <v>1011016</v>
      </c>
      <c r="C1649">
        <v>5</v>
      </c>
      <c r="D1649" t="s">
        <v>6592</v>
      </c>
      <c r="I1649" t="s">
        <v>10971</v>
      </c>
      <c r="J1649" t="s">
        <v>10971</v>
      </c>
      <c r="K1649" t="s">
        <v>10971</v>
      </c>
    </row>
    <row r="1650" spans="2:11" x14ac:dyDescent="0.25">
      <c r="B1650">
        <v>1010616</v>
      </c>
      <c r="C1650">
        <v>5</v>
      </c>
      <c r="D1650" t="s">
        <v>8378</v>
      </c>
      <c r="I1650" t="s">
        <v>10971</v>
      </c>
      <c r="J1650" t="s">
        <v>10971</v>
      </c>
      <c r="K1650" t="s">
        <v>10971</v>
      </c>
    </row>
    <row r="1651" spans="2:11" x14ac:dyDescent="0.25">
      <c r="B1651">
        <v>1011703</v>
      </c>
      <c r="C1651">
        <v>5</v>
      </c>
      <c r="D1651" t="s">
        <v>6604</v>
      </c>
      <c r="I1651" t="s">
        <v>10971</v>
      </c>
      <c r="J1651" t="s">
        <v>10971</v>
      </c>
      <c r="K1651" t="s">
        <v>10971</v>
      </c>
    </row>
    <row r="1652" spans="2:11" x14ac:dyDescent="0.25">
      <c r="B1652">
        <v>1011492</v>
      </c>
      <c r="C1652">
        <v>5</v>
      </c>
      <c r="D1652" t="s">
        <v>6601</v>
      </c>
      <c r="I1652" t="s">
        <v>10971</v>
      </c>
      <c r="J1652" t="s">
        <v>10971</v>
      </c>
      <c r="K1652" t="s">
        <v>10971</v>
      </c>
    </row>
    <row r="1653" spans="2:11" x14ac:dyDescent="0.25">
      <c r="B1653">
        <v>4147296</v>
      </c>
      <c r="C1653">
        <v>5</v>
      </c>
      <c r="D1653" t="s">
        <v>8151</v>
      </c>
      <c r="I1653" t="s">
        <v>10971</v>
      </c>
      <c r="J1653" t="s">
        <v>10971</v>
      </c>
      <c r="K1653" t="s">
        <v>10971</v>
      </c>
    </row>
    <row r="1654" spans="2:11" x14ac:dyDescent="0.25">
      <c r="B1654">
        <v>1004380</v>
      </c>
      <c r="C1654">
        <v>5</v>
      </c>
      <c r="D1654" t="s">
        <v>6600</v>
      </c>
      <c r="I1654" t="s">
        <v>10971</v>
      </c>
      <c r="J1654" t="s">
        <v>10971</v>
      </c>
      <c r="K1654" t="s">
        <v>10971</v>
      </c>
    </row>
    <row r="1655" spans="2:11" x14ac:dyDescent="0.25">
      <c r="B1655">
        <v>1009854</v>
      </c>
      <c r="C1655">
        <v>5</v>
      </c>
      <c r="D1655" t="s">
        <v>5990</v>
      </c>
      <c r="I1655" t="s">
        <v>10971</v>
      </c>
      <c r="J1655" t="s">
        <v>10971</v>
      </c>
      <c r="K1655" t="s">
        <v>10971</v>
      </c>
    </row>
    <row r="1656" spans="2:11" x14ac:dyDescent="0.25">
      <c r="B1656">
        <v>1011458</v>
      </c>
      <c r="C1656">
        <v>5</v>
      </c>
      <c r="D1656" t="s">
        <v>8022</v>
      </c>
      <c r="I1656" t="s">
        <v>10971</v>
      </c>
      <c r="J1656" t="s">
        <v>10971</v>
      </c>
      <c r="K1656" t="s">
        <v>10971</v>
      </c>
    </row>
    <row r="1657" spans="2:11" x14ac:dyDescent="0.25">
      <c r="B1657">
        <v>100761</v>
      </c>
      <c r="C1657">
        <v>5</v>
      </c>
      <c r="D1657" t="s">
        <v>7145</v>
      </c>
      <c r="I1657">
        <v>100761</v>
      </c>
      <c r="J1657">
        <v>5</v>
      </c>
      <c r="K1657" t="s">
        <v>7145</v>
      </c>
    </row>
    <row r="1658" spans="2:11" x14ac:dyDescent="0.25">
      <c r="B1658">
        <v>1008364</v>
      </c>
      <c r="C1658">
        <v>5</v>
      </c>
      <c r="D1658" t="s">
        <v>6501</v>
      </c>
      <c r="I1658" t="s">
        <v>10971</v>
      </c>
      <c r="J1658" t="s">
        <v>10971</v>
      </c>
      <c r="K1658" t="s">
        <v>10971</v>
      </c>
    </row>
    <row r="1659" spans="2:11" x14ac:dyDescent="0.25">
      <c r="B1659">
        <v>14996997</v>
      </c>
      <c r="C1659">
        <v>5</v>
      </c>
      <c r="D1659" t="s">
        <v>9374</v>
      </c>
      <c r="I1659" t="s">
        <v>10971</v>
      </c>
      <c r="J1659" t="s">
        <v>10971</v>
      </c>
      <c r="K1659" t="s">
        <v>10971</v>
      </c>
    </row>
    <row r="1660" spans="2:11" x14ac:dyDescent="0.25">
      <c r="B1660">
        <v>4157568</v>
      </c>
      <c r="C1660">
        <v>5</v>
      </c>
      <c r="D1660" t="s">
        <v>7013</v>
      </c>
      <c r="I1660" t="s">
        <v>10971</v>
      </c>
      <c r="J1660" t="s">
        <v>10971</v>
      </c>
      <c r="K1660" t="s">
        <v>10971</v>
      </c>
    </row>
    <row r="1661" spans="2:11" x14ac:dyDescent="0.25">
      <c r="B1661">
        <v>1011959</v>
      </c>
      <c r="C1661">
        <v>5</v>
      </c>
      <c r="D1661" t="s">
        <v>6611</v>
      </c>
      <c r="I1661" t="s">
        <v>10971</v>
      </c>
      <c r="J1661" t="s">
        <v>10971</v>
      </c>
      <c r="K1661" t="s">
        <v>10971</v>
      </c>
    </row>
    <row r="1662" spans="2:11" x14ac:dyDescent="0.25">
      <c r="B1662">
        <v>4051614</v>
      </c>
      <c r="C1662">
        <v>5</v>
      </c>
      <c r="D1662" t="s">
        <v>6607</v>
      </c>
      <c r="I1662" t="s">
        <v>10971</v>
      </c>
      <c r="J1662" t="s">
        <v>10971</v>
      </c>
      <c r="K1662" t="s">
        <v>10971</v>
      </c>
    </row>
    <row r="1663" spans="2:11" x14ac:dyDescent="0.25">
      <c r="B1663">
        <v>1002336</v>
      </c>
      <c r="C1663">
        <v>5</v>
      </c>
      <c r="D1663" t="s">
        <v>7521</v>
      </c>
      <c r="I1663" t="s">
        <v>10971</v>
      </c>
      <c r="J1663" t="s">
        <v>10971</v>
      </c>
      <c r="K1663" t="s">
        <v>10971</v>
      </c>
    </row>
    <row r="1664" spans="2:11" x14ac:dyDescent="0.25">
      <c r="B1664">
        <v>1012873</v>
      </c>
      <c r="C1664">
        <v>5</v>
      </c>
      <c r="D1664" t="s">
        <v>6615</v>
      </c>
      <c r="I1664" t="s">
        <v>10971</v>
      </c>
      <c r="J1664" t="s">
        <v>10971</v>
      </c>
      <c r="K1664" t="s">
        <v>10971</v>
      </c>
    </row>
    <row r="1665" spans="2:11" x14ac:dyDescent="0.25">
      <c r="B1665">
        <v>1014621</v>
      </c>
      <c r="C1665">
        <v>5</v>
      </c>
      <c r="D1665" t="s">
        <v>9208</v>
      </c>
      <c r="I1665" t="s">
        <v>10971</v>
      </c>
      <c r="J1665" t="s">
        <v>10971</v>
      </c>
      <c r="K1665" t="s">
        <v>10971</v>
      </c>
    </row>
    <row r="1666" spans="2:11" x14ac:dyDescent="0.25">
      <c r="B1666">
        <v>1015270</v>
      </c>
      <c r="C1666">
        <v>5</v>
      </c>
      <c r="D1666" t="s">
        <v>6015</v>
      </c>
      <c r="I1666" t="s">
        <v>10971</v>
      </c>
      <c r="J1666" t="s">
        <v>10971</v>
      </c>
      <c r="K1666" t="s">
        <v>10971</v>
      </c>
    </row>
    <row r="1667" spans="2:11" x14ac:dyDescent="0.25">
      <c r="B1667">
        <v>1015337</v>
      </c>
      <c r="C1667">
        <v>5</v>
      </c>
      <c r="D1667" t="s">
        <v>6619</v>
      </c>
      <c r="I1667" t="s">
        <v>10971</v>
      </c>
      <c r="J1667" t="s">
        <v>10971</v>
      </c>
      <c r="K1667" t="s">
        <v>10971</v>
      </c>
    </row>
    <row r="1668" spans="2:11" x14ac:dyDescent="0.25">
      <c r="B1668">
        <v>1013888</v>
      </c>
      <c r="C1668">
        <v>5</v>
      </c>
      <c r="D1668" t="s">
        <v>7513</v>
      </c>
      <c r="I1668" t="s">
        <v>10971</v>
      </c>
      <c r="J1668" t="s">
        <v>10971</v>
      </c>
      <c r="K1668" t="s">
        <v>10971</v>
      </c>
    </row>
    <row r="1669" spans="2:11" x14ac:dyDescent="0.25">
      <c r="B1669">
        <v>1016443</v>
      </c>
      <c r="C1669">
        <v>5</v>
      </c>
      <c r="D1669" t="s">
        <v>6018</v>
      </c>
      <c r="I1669" t="s">
        <v>10971</v>
      </c>
      <c r="J1669" t="s">
        <v>10971</v>
      </c>
      <c r="K1669" t="s">
        <v>10971</v>
      </c>
    </row>
    <row r="1670" spans="2:11" x14ac:dyDescent="0.25">
      <c r="B1670">
        <v>1014193</v>
      </c>
      <c r="C1670">
        <v>5</v>
      </c>
      <c r="D1670" t="s">
        <v>7366</v>
      </c>
      <c r="I1670" t="s">
        <v>10971</v>
      </c>
      <c r="J1670" t="s">
        <v>10971</v>
      </c>
      <c r="K1670" t="s">
        <v>10971</v>
      </c>
    </row>
    <row r="1671" spans="2:11" x14ac:dyDescent="0.25">
      <c r="B1671">
        <v>1007093</v>
      </c>
      <c r="C1671">
        <v>5</v>
      </c>
      <c r="D1671" t="s">
        <v>6613</v>
      </c>
      <c r="I1671" t="s">
        <v>10971</v>
      </c>
      <c r="J1671" t="s">
        <v>10971</v>
      </c>
      <c r="K1671" t="s">
        <v>10971</v>
      </c>
    </row>
    <row r="1672" spans="2:11" x14ac:dyDescent="0.25">
      <c r="B1672">
        <v>1007147</v>
      </c>
      <c r="C1672">
        <v>5</v>
      </c>
      <c r="D1672" t="s">
        <v>9252</v>
      </c>
      <c r="I1672" t="s">
        <v>10971</v>
      </c>
      <c r="J1672" t="s">
        <v>10971</v>
      </c>
      <c r="K1672" t="s">
        <v>10971</v>
      </c>
    </row>
    <row r="1673" spans="2:11" x14ac:dyDescent="0.25">
      <c r="B1673">
        <v>1013472</v>
      </c>
      <c r="C1673">
        <v>5</v>
      </c>
      <c r="D1673" t="s">
        <v>6618</v>
      </c>
      <c r="I1673" t="s">
        <v>10971</v>
      </c>
      <c r="J1673" t="s">
        <v>10971</v>
      </c>
      <c r="K1673" t="s">
        <v>10971</v>
      </c>
    </row>
    <row r="1674" spans="2:11" x14ac:dyDescent="0.25">
      <c r="B1674">
        <v>1016185</v>
      </c>
      <c r="C1674">
        <v>5</v>
      </c>
      <c r="D1674" t="s">
        <v>8427</v>
      </c>
      <c r="I1674" t="s">
        <v>10971</v>
      </c>
      <c r="J1674" t="s">
        <v>10971</v>
      </c>
      <c r="K1674" t="s">
        <v>10971</v>
      </c>
    </row>
    <row r="1675" spans="2:11" x14ac:dyDescent="0.25">
      <c r="B1675">
        <v>4091338</v>
      </c>
      <c r="C1675">
        <v>5</v>
      </c>
      <c r="D1675" t="s">
        <v>7237</v>
      </c>
      <c r="I1675" t="s">
        <v>10971</v>
      </c>
      <c r="J1675" t="s">
        <v>10971</v>
      </c>
      <c r="K1675" t="s">
        <v>10971</v>
      </c>
    </row>
    <row r="1676" spans="2:11" x14ac:dyDescent="0.25">
      <c r="B1676">
        <v>1012282</v>
      </c>
      <c r="C1676">
        <v>5</v>
      </c>
      <c r="D1676" t="s">
        <v>6614</v>
      </c>
      <c r="I1676" t="s">
        <v>10971</v>
      </c>
      <c r="J1676" t="s">
        <v>10971</v>
      </c>
      <c r="K1676" t="s">
        <v>10971</v>
      </c>
    </row>
    <row r="1677" spans="2:11" x14ac:dyDescent="0.25">
      <c r="B1677">
        <v>1015166</v>
      </c>
      <c r="C1677">
        <v>5</v>
      </c>
      <c r="D1677" t="s">
        <v>7133</v>
      </c>
      <c r="I1677" t="s">
        <v>10971</v>
      </c>
      <c r="J1677" t="s">
        <v>10971</v>
      </c>
      <c r="K1677" t="s">
        <v>10971</v>
      </c>
    </row>
    <row r="1678" spans="2:11" x14ac:dyDescent="0.25">
      <c r="B1678">
        <v>1014501</v>
      </c>
      <c r="C1678">
        <v>5</v>
      </c>
      <c r="D1678" t="s">
        <v>7625</v>
      </c>
      <c r="I1678" t="s">
        <v>10971</v>
      </c>
      <c r="J1678" t="s">
        <v>10971</v>
      </c>
      <c r="K1678" t="s">
        <v>10971</v>
      </c>
    </row>
    <row r="1679" spans="2:11" x14ac:dyDescent="0.25">
      <c r="B1679">
        <v>1013949</v>
      </c>
      <c r="C1679">
        <v>5</v>
      </c>
      <c r="D1679" t="s">
        <v>10234</v>
      </c>
      <c r="I1679" t="s">
        <v>10971</v>
      </c>
      <c r="J1679" t="s">
        <v>10971</v>
      </c>
      <c r="K1679" t="s">
        <v>10971</v>
      </c>
    </row>
    <row r="1680" spans="2:11" x14ac:dyDescent="0.25">
      <c r="B1680">
        <v>1014619</v>
      </c>
      <c r="C1680">
        <v>5</v>
      </c>
      <c r="D1680" t="s">
        <v>10547</v>
      </c>
      <c r="I1680" t="s">
        <v>10971</v>
      </c>
      <c r="J1680" t="s">
        <v>10971</v>
      </c>
      <c r="K1680" t="s">
        <v>10971</v>
      </c>
    </row>
    <row r="1681" spans="2:11" x14ac:dyDescent="0.25">
      <c r="B1681">
        <v>1006828</v>
      </c>
      <c r="C1681">
        <v>5</v>
      </c>
      <c r="D1681" t="s">
        <v>7733</v>
      </c>
      <c r="I1681" t="s">
        <v>10971</v>
      </c>
      <c r="J1681" t="s">
        <v>10971</v>
      </c>
      <c r="K1681" t="s">
        <v>10971</v>
      </c>
    </row>
    <row r="1682" spans="2:11" x14ac:dyDescent="0.25">
      <c r="B1682">
        <v>1008851</v>
      </c>
      <c r="C1682">
        <v>5</v>
      </c>
      <c r="D1682" t="s">
        <v>9393</v>
      </c>
      <c r="I1682" t="s">
        <v>10971</v>
      </c>
      <c r="J1682" t="s">
        <v>10971</v>
      </c>
      <c r="K1682" t="s">
        <v>10971</v>
      </c>
    </row>
    <row r="1683" spans="2:11" x14ac:dyDescent="0.25">
      <c r="B1683">
        <v>1005240</v>
      </c>
      <c r="C1683">
        <v>5</v>
      </c>
      <c r="D1683" t="s">
        <v>6031</v>
      </c>
      <c r="I1683" t="s">
        <v>10971</v>
      </c>
      <c r="J1683" t="s">
        <v>10971</v>
      </c>
      <c r="K1683" t="s">
        <v>10971</v>
      </c>
    </row>
    <row r="1684" spans="2:11" x14ac:dyDescent="0.25">
      <c r="B1684">
        <v>1005877</v>
      </c>
      <c r="C1684">
        <v>5</v>
      </c>
      <c r="D1684" t="s">
        <v>10235</v>
      </c>
      <c r="I1684" t="s">
        <v>10971</v>
      </c>
      <c r="J1684" t="s">
        <v>10971</v>
      </c>
      <c r="K1684" t="s">
        <v>10971</v>
      </c>
    </row>
    <row r="1685" spans="2:11" x14ac:dyDescent="0.25">
      <c r="B1685">
        <v>1013030</v>
      </c>
      <c r="C1685">
        <v>5</v>
      </c>
      <c r="D1685" t="s">
        <v>7474</v>
      </c>
      <c r="I1685" t="s">
        <v>10971</v>
      </c>
      <c r="J1685" t="s">
        <v>10971</v>
      </c>
      <c r="K1685" t="s">
        <v>10971</v>
      </c>
    </row>
    <row r="1686" spans="2:11" x14ac:dyDescent="0.25">
      <c r="B1686">
        <v>1002776</v>
      </c>
      <c r="C1686">
        <v>5</v>
      </c>
      <c r="D1686" t="s">
        <v>6635</v>
      </c>
      <c r="I1686" t="s">
        <v>10971</v>
      </c>
      <c r="J1686" t="s">
        <v>10971</v>
      </c>
      <c r="K1686" t="s">
        <v>10971</v>
      </c>
    </row>
    <row r="1687" spans="2:11" x14ac:dyDescent="0.25">
      <c r="B1687">
        <v>1008829</v>
      </c>
      <c r="C1687">
        <v>5</v>
      </c>
      <c r="D1687" t="s">
        <v>6636</v>
      </c>
      <c r="I1687" t="s">
        <v>10971</v>
      </c>
      <c r="J1687" t="s">
        <v>10971</v>
      </c>
      <c r="K1687" t="s">
        <v>10971</v>
      </c>
    </row>
    <row r="1688" spans="2:11" x14ac:dyDescent="0.25">
      <c r="B1688">
        <v>1011044</v>
      </c>
      <c r="C1688">
        <v>5</v>
      </c>
      <c r="D1688" t="s">
        <v>6634</v>
      </c>
      <c r="I1688" t="s">
        <v>10971</v>
      </c>
      <c r="J1688" t="s">
        <v>10971</v>
      </c>
      <c r="K1688" t="s">
        <v>10971</v>
      </c>
    </row>
    <row r="1689" spans="2:11" x14ac:dyDescent="0.25">
      <c r="B1689">
        <v>1982020</v>
      </c>
      <c r="C1689">
        <v>5</v>
      </c>
      <c r="D1689" t="s">
        <v>10102</v>
      </c>
      <c r="I1689" t="s">
        <v>10971</v>
      </c>
      <c r="J1689" t="s">
        <v>10971</v>
      </c>
      <c r="K1689" t="s">
        <v>10971</v>
      </c>
    </row>
    <row r="1690" spans="2:11" x14ac:dyDescent="0.25">
      <c r="B1690">
        <v>1016130</v>
      </c>
      <c r="C1690">
        <v>5</v>
      </c>
      <c r="D1690" t="s">
        <v>7579</v>
      </c>
      <c r="I1690" t="s">
        <v>10971</v>
      </c>
      <c r="J1690" t="s">
        <v>10971</v>
      </c>
      <c r="K1690" t="s">
        <v>10971</v>
      </c>
    </row>
    <row r="1691" spans="2:11" x14ac:dyDescent="0.25">
      <c r="B1691">
        <v>1010080</v>
      </c>
      <c r="C1691">
        <v>5</v>
      </c>
      <c r="D1691" t="s">
        <v>7461</v>
      </c>
      <c r="I1691" t="s">
        <v>10971</v>
      </c>
      <c r="J1691" t="s">
        <v>10971</v>
      </c>
      <c r="K1691" t="s">
        <v>10971</v>
      </c>
    </row>
    <row r="1692" spans="2:11" x14ac:dyDescent="0.25">
      <c r="B1692">
        <v>1010642</v>
      </c>
      <c r="C1692">
        <v>5</v>
      </c>
      <c r="D1692" t="s">
        <v>7105</v>
      </c>
      <c r="I1692" t="s">
        <v>10971</v>
      </c>
      <c r="J1692" t="s">
        <v>10971</v>
      </c>
      <c r="K1692" t="s">
        <v>10971</v>
      </c>
    </row>
    <row r="1693" spans="2:11" x14ac:dyDescent="0.25">
      <c r="B1693">
        <v>1023153</v>
      </c>
      <c r="C1693">
        <v>5</v>
      </c>
      <c r="D1693" t="s">
        <v>6623</v>
      </c>
      <c r="I1693" t="s">
        <v>10971</v>
      </c>
      <c r="J1693" t="s">
        <v>10971</v>
      </c>
      <c r="K1693" t="s">
        <v>10971</v>
      </c>
    </row>
    <row r="1694" spans="2:11" x14ac:dyDescent="0.25">
      <c r="B1694">
        <v>1005339</v>
      </c>
      <c r="C1694">
        <v>5</v>
      </c>
      <c r="D1694" t="s">
        <v>7482</v>
      </c>
      <c r="I1694" t="s">
        <v>10971</v>
      </c>
      <c r="J1694" t="s">
        <v>10971</v>
      </c>
      <c r="K1694" t="s">
        <v>10971</v>
      </c>
    </row>
    <row r="1695" spans="2:11" x14ac:dyDescent="0.25">
      <c r="B1695">
        <v>1012122</v>
      </c>
      <c r="C1695">
        <v>5</v>
      </c>
      <c r="D1695" t="s">
        <v>5838</v>
      </c>
      <c r="I1695" t="s">
        <v>10971</v>
      </c>
      <c r="J1695" t="s">
        <v>10971</v>
      </c>
      <c r="K1695" t="s">
        <v>10971</v>
      </c>
    </row>
    <row r="1696" spans="2:11" x14ac:dyDescent="0.25">
      <c r="B1696">
        <v>1005140</v>
      </c>
      <c r="C1696">
        <v>5</v>
      </c>
      <c r="D1696" t="s">
        <v>7030</v>
      </c>
      <c r="I1696" t="s">
        <v>10971</v>
      </c>
      <c r="J1696" t="s">
        <v>10971</v>
      </c>
      <c r="K1696" t="s">
        <v>10971</v>
      </c>
    </row>
    <row r="1697" spans="2:11" x14ac:dyDescent="0.25">
      <c r="B1697">
        <v>1005065</v>
      </c>
      <c r="C1697">
        <v>5</v>
      </c>
      <c r="D1697" t="s">
        <v>7174</v>
      </c>
      <c r="I1697" t="s">
        <v>10971</v>
      </c>
      <c r="J1697" t="s">
        <v>10971</v>
      </c>
      <c r="K1697" t="s">
        <v>10971</v>
      </c>
    </row>
    <row r="1698" spans="2:11" x14ac:dyDescent="0.25">
      <c r="B1698">
        <v>1016268</v>
      </c>
      <c r="C1698">
        <v>5</v>
      </c>
      <c r="D1698" t="s">
        <v>6627</v>
      </c>
      <c r="I1698" t="s">
        <v>10971</v>
      </c>
      <c r="J1698" t="s">
        <v>10971</v>
      </c>
      <c r="K1698" t="s">
        <v>10971</v>
      </c>
    </row>
    <row r="1699" spans="2:11" x14ac:dyDescent="0.25">
      <c r="B1699">
        <v>1000394</v>
      </c>
      <c r="C1699">
        <v>5</v>
      </c>
      <c r="D1699" t="s">
        <v>10513</v>
      </c>
      <c r="I1699" t="s">
        <v>10971</v>
      </c>
      <c r="J1699" t="s">
        <v>10971</v>
      </c>
      <c r="K1699" t="s">
        <v>10971</v>
      </c>
    </row>
    <row r="1700" spans="2:11" x14ac:dyDescent="0.25">
      <c r="B1700">
        <v>4163741</v>
      </c>
      <c r="C1700">
        <v>5</v>
      </c>
      <c r="D1700" t="s">
        <v>6620</v>
      </c>
      <c r="I1700" t="s">
        <v>10971</v>
      </c>
      <c r="J1700" t="s">
        <v>10971</v>
      </c>
      <c r="K1700" t="s">
        <v>10971</v>
      </c>
    </row>
    <row r="1701" spans="2:11" x14ac:dyDescent="0.25">
      <c r="B1701">
        <v>1005046</v>
      </c>
      <c r="C1701">
        <v>5</v>
      </c>
      <c r="D1701" t="s">
        <v>9159</v>
      </c>
      <c r="I1701" t="s">
        <v>10971</v>
      </c>
      <c r="J1701" t="s">
        <v>10971</v>
      </c>
      <c r="K1701" t="s">
        <v>10971</v>
      </c>
    </row>
    <row r="1702" spans="2:11" x14ac:dyDescent="0.25">
      <c r="B1702">
        <v>1009611</v>
      </c>
      <c r="C1702">
        <v>5</v>
      </c>
      <c r="D1702" t="s">
        <v>6501</v>
      </c>
      <c r="I1702" t="s">
        <v>10971</v>
      </c>
      <c r="J1702" t="s">
        <v>10971</v>
      </c>
      <c r="K1702" t="s">
        <v>10971</v>
      </c>
    </row>
    <row r="1703" spans="2:11" x14ac:dyDescent="0.25">
      <c r="B1703">
        <v>1010932</v>
      </c>
      <c r="C1703">
        <v>5</v>
      </c>
      <c r="D1703" t="s">
        <v>6713</v>
      </c>
      <c r="I1703" t="s">
        <v>10971</v>
      </c>
      <c r="J1703" t="s">
        <v>10971</v>
      </c>
      <c r="K1703" t="s">
        <v>10971</v>
      </c>
    </row>
    <row r="1704" spans="2:11" x14ac:dyDescent="0.25">
      <c r="B1704">
        <v>1001151</v>
      </c>
      <c r="C1704">
        <v>5</v>
      </c>
      <c r="D1704" t="s">
        <v>7929</v>
      </c>
      <c r="I1704" t="s">
        <v>10971</v>
      </c>
      <c r="J1704" t="s">
        <v>10971</v>
      </c>
      <c r="K1704" t="s">
        <v>10971</v>
      </c>
    </row>
    <row r="1705" spans="2:11" x14ac:dyDescent="0.25">
      <c r="B1705">
        <v>1007479</v>
      </c>
      <c r="C1705">
        <v>5</v>
      </c>
      <c r="D1705" t="s">
        <v>7299</v>
      </c>
      <c r="I1705" t="s">
        <v>10971</v>
      </c>
      <c r="J1705" t="s">
        <v>10971</v>
      </c>
      <c r="K1705" t="s">
        <v>10971</v>
      </c>
    </row>
    <row r="1706" spans="2:11" x14ac:dyDescent="0.25">
      <c r="B1706">
        <v>1006649</v>
      </c>
      <c r="C1706">
        <v>5</v>
      </c>
      <c r="D1706" t="s">
        <v>7439</v>
      </c>
      <c r="I1706" t="s">
        <v>10971</v>
      </c>
      <c r="J1706" t="s">
        <v>10971</v>
      </c>
      <c r="K1706" t="s">
        <v>10971</v>
      </c>
    </row>
    <row r="1707" spans="2:11" x14ac:dyDescent="0.25">
      <c r="B1707">
        <v>1011065</v>
      </c>
      <c r="C1707">
        <v>5</v>
      </c>
      <c r="D1707" t="s">
        <v>10249</v>
      </c>
      <c r="I1707" t="s">
        <v>10971</v>
      </c>
      <c r="J1707" t="s">
        <v>10971</v>
      </c>
      <c r="K1707" t="s">
        <v>10971</v>
      </c>
    </row>
    <row r="1708" spans="2:11" x14ac:dyDescent="0.25">
      <c r="B1708">
        <v>1008957</v>
      </c>
      <c r="C1708">
        <v>5</v>
      </c>
      <c r="D1708" t="s">
        <v>7700</v>
      </c>
      <c r="I1708" t="s">
        <v>10971</v>
      </c>
      <c r="J1708" t="s">
        <v>10971</v>
      </c>
      <c r="K1708" t="s">
        <v>10971</v>
      </c>
    </row>
    <row r="1709" spans="2:11" x14ac:dyDescent="0.25">
      <c r="B1709">
        <v>1023366</v>
      </c>
      <c r="C1709">
        <v>5</v>
      </c>
      <c r="D1709" t="s">
        <v>6624</v>
      </c>
      <c r="I1709" t="s">
        <v>10971</v>
      </c>
      <c r="J1709" t="s">
        <v>10971</v>
      </c>
      <c r="K1709" t="s">
        <v>10971</v>
      </c>
    </row>
    <row r="1710" spans="2:11" x14ac:dyDescent="0.25">
      <c r="B1710">
        <v>1009772</v>
      </c>
      <c r="C1710">
        <v>5</v>
      </c>
      <c r="D1710" t="s">
        <v>7759</v>
      </c>
      <c r="I1710" t="s">
        <v>10971</v>
      </c>
      <c r="J1710" t="s">
        <v>10971</v>
      </c>
      <c r="K1710" t="s">
        <v>10971</v>
      </c>
    </row>
    <row r="1711" spans="2:11" x14ac:dyDescent="0.25">
      <c r="B1711">
        <v>1010520</v>
      </c>
      <c r="C1711">
        <v>5</v>
      </c>
      <c r="D1711" t="s">
        <v>7018</v>
      </c>
      <c r="I1711" t="s">
        <v>10971</v>
      </c>
      <c r="J1711" t="s">
        <v>10971</v>
      </c>
      <c r="K1711" t="s">
        <v>10971</v>
      </c>
    </row>
    <row r="1712" spans="2:11" x14ac:dyDescent="0.25">
      <c r="B1712">
        <v>1009897</v>
      </c>
      <c r="C1712">
        <v>5</v>
      </c>
      <c r="D1712" t="s">
        <v>7291</v>
      </c>
      <c r="I1712" t="s">
        <v>10971</v>
      </c>
      <c r="J1712" t="s">
        <v>10971</v>
      </c>
      <c r="K1712" t="s">
        <v>10971</v>
      </c>
    </row>
    <row r="1713" spans="2:11" x14ac:dyDescent="0.25">
      <c r="B1713">
        <v>1010672</v>
      </c>
      <c r="C1713">
        <v>5</v>
      </c>
      <c r="D1713" t="s">
        <v>5982</v>
      </c>
      <c r="I1713" t="s">
        <v>10971</v>
      </c>
      <c r="J1713" t="s">
        <v>10971</v>
      </c>
      <c r="K1713" t="s">
        <v>10971</v>
      </c>
    </row>
    <row r="1714" spans="2:11" x14ac:dyDescent="0.25">
      <c r="B1714">
        <v>1011134</v>
      </c>
      <c r="C1714">
        <v>5</v>
      </c>
      <c r="D1714" t="s">
        <v>7323</v>
      </c>
      <c r="I1714" t="s">
        <v>10971</v>
      </c>
      <c r="J1714" t="s">
        <v>10971</v>
      </c>
      <c r="K1714" t="s">
        <v>10971</v>
      </c>
    </row>
    <row r="1715" spans="2:11" x14ac:dyDescent="0.25">
      <c r="B1715">
        <v>1009957</v>
      </c>
      <c r="C1715">
        <v>5</v>
      </c>
      <c r="D1715" t="s">
        <v>6301</v>
      </c>
      <c r="I1715" t="s">
        <v>10971</v>
      </c>
      <c r="J1715" t="s">
        <v>10971</v>
      </c>
      <c r="K1715" t="s">
        <v>10971</v>
      </c>
    </row>
    <row r="1716" spans="2:11" x14ac:dyDescent="0.25">
      <c r="B1716">
        <v>1002507</v>
      </c>
      <c r="C1716">
        <v>5</v>
      </c>
      <c r="D1716" t="s">
        <v>6629</v>
      </c>
      <c r="I1716" t="s">
        <v>10971</v>
      </c>
      <c r="J1716" t="s">
        <v>10971</v>
      </c>
      <c r="K1716" t="s">
        <v>10971</v>
      </c>
    </row>
    <row r="1717" spans="2:11" x14ac:dyDescent="0.25">
      <c r="B1717">
        <v>1012151</v>
      </c>
      <c r="C1717">
        <v>5</v>
      </c>
      <c r="D1717" t="s">
        <v>5833</v>
      </c>
      <c r="I1717" t="s">
        <v>10971</v>
      </c>
      <c r="J1717" t="s">
        <v>10971</v>
      </c>
      <c r="K1717" t="s">
        <v>10971</v>
      </c>
    </row>
    <row r="1718" spans="2:11" x14ac:dyDescent="0.25">
      <c r="B1718">
        <v>1005839</v>
      </c>
      <c r="C1718">
        <v>5</v>
      </c>
      <c r="D1718" t="s">
        <v>7491</v>
      </c>
      <c r="I1718" t="s">
        <v>10971</v>
      </c>
      <c r="J1718" t="s">
        <v>10971</v>
      </c>
      <c r="K1718" t="s">
        <v>10971</v>
      </c>
    </row>
    <row r="1719" spans="2:11" x14ac:dyDescent="0.25">
      <c r="B1719">
        <v>1007092</v>
      </c>
      <c r="C1719">
        <v>5</v>
      </c>
      <c r="D1719" t="s">
        <v>7638</v>
      </c>
      <c r="I1719" t="s">
        <v>10971</v>
      </c>
      <c r="J1719" t="s">
        <v>10971</v>
      </c>
      <c r="K1719" t="s">
        <v>10971</v>
      </c>
    </row>
    <row r="1720" spans="2:11" x14ac:dyDescent="0.25">
      <c r="B1720">
        <v>1000361</v>
      </c>
      <c r="C1720">
        <v>5</v>
      </c>
      <c r="D1720" t="s">
        <v>7188</v>
      </c>
      <c r="I1720" t="s">
        <v>10971</v>
      </c>
      <c r="J1720" t="s">
        <v>10971</v>
      </c>
      <c r="K1720" t="s">
        <v>10971</v>
      </c>
    </row>
    <row r="1721" spans="2:11" x14ac:dyDescent="0.25">
      <c r="B1721">
        <v>4566218</v>
      </c>
      <c r="C1721">
        <v>5</v>
      </c>
      <c r="D1721" t="s">
        <v>9254</v>
      </c>
      <c r="I1721" t="s">
        <v>10971</v>
      </c>
      <c r="J1721" t="s">
        <v>10971</v>
      </c>
      <c r="K1721" t="s">
        <v>10971</v>
      </c>
    </row>
    <row r="1722" spans="2:11" x14ac:dyDescent="0.25">
      <c r="B1722">
        <v>4161901</v>
      </c>
      <c r="C1722">
        <v>5</v>
      </c>
      <c r="D1722" t="s">
        <v>6250</v>
      </c>
      <c r="I1722" t="s">
        <v>10971</v>
      </c>
      <c r="J1722" t="s">
        <v>10971</v>
      </c>
      <c r="K1722" t="s">
        <v>10971</v>
      </c>
    </row>
    <row r="1723" spans="2:11" x14ac:dyDescent="0.25">
      <c r="B1723">
        <v>1009368</v>
      </c>
      <c r="C1723">
        <v>5</v>
      </c>
      <c r="D1723" t="s">
        <v>6641</v>
      </c>
      <c r="I1723" t="s">
        <v>10971</v>
      </c>
      <c r="J1723" t="s">
        <v>10971</v>
      </c>
      <c r="K1723" t="s">
        <v>10971</v>
      </c>
    </row>
    <row r="1724" spans="2:11" x14ac:dyDescent="0.25">
      <c r="B1724">
        <v>1011441</v>
      </c>
      <c r="C1724">
        <v>5</v>
      </c>
      <c r="D1724" t="s">
        <v>7086</v>
      </c>
      <c r="I1724" t="s">
        <v>10971</v>
      </c>
      <c r="J1724" t="s">
        <v>10971</v>
      </c>
      <c r="K1724" t="s">
        <v>10971</v>
      </c>
    </row>
    <row r="1725" spans="2:11" x14ac:dyDescent="0.25">
      <c r="B1725">
        <v>4055839</v>
      </c>
      <c r="C1725">
        <v>5</v>
      </c>
      <c r="D1725" t="s">
        <v>6645</v>
      </c>
      <c r="I1725" t="s">
        <v>10971</v>
      </c>
      <c r="J1725" t="s">
        <v>10971</v>
      </c>
      <c r="K1725" t="s">
        <v>10971</v>
      </c>
    </row>
    <row r="1726" spans="2:11" x14ac:dyDescent="0.25">
      <c r="B1726">
        <v>1011446</v>
      </c>
      <c r="C1726">
        <v>5</v>
      </c>
      <c r="D1726" t="s">
        <v>10614</v>
      </c>
      <c r="I1726" t="s">
        <v>10971</v>
      </c>
      <c r="J1726" t="s">
        <v>10971</v>
      </c>
      <c r="K1726" t="s">
        <v>10971</v>
      </c>
    </row>
    <row r="1727" spans="2:11" x14ac:dyDescent="0.25">
      <c r="B1727">
        <v>4782746</v>
      </c>
      <c r="C1727">
        <v>5</v>
      </c>
      <c r="D1727" t="s">
        <v>6646</v>
      </c>
      <c r="I1727" t="s">
        <v>10971</v>
      </c>
      <c r="J1727" t="s">
        <v>10971</v>
      </c>
      <c r="K1727" t="s">
        <v>10971</v>
      </c>
    </row>
    <row r="1728" spans="2:11" x14ac:dyDescent="0.25">
      <c r="B1728">
        <v>1982007</v>
      </c>
      <c r="C1728">
        <v>5</v>
      </c>
      <c r="D1728" t="s">
        <v>6643</v>
      </c>
      <c r="I1728" t="s">
        <v>10971</v>
      </c>
      <c r="J1728" t="s">
        <v>10971</v>
      </c>
      <c r="K1728" t="s">
        <v>10971</v>
      </c>
    </row>
    <row r="1729" spans="2:11" x14ac:dyDescent="0.25">
      <c r="B1729">
        <v>1011719</v>
      </c>
      <c r="C1729">
        <v>5</v>
      </c>
      <c r="D1729" t="s">
        <v>6642</v>
      </c>
      <c r="I1729" t="s">
        <v>10971</v>
      </c>
      <c r="J1729" t="s">
        <v>10971</v>
      </c>
      <c r="K1729" t="s">
        <v>10971</v>
      </c>
    </row>
    <row r="1730" spans="2:11" x14ac:dyDescent="0.25">
      <c r="B1730">
        <v>1013681</v>
      </c>
      <c r="C1730">
        <v>5</v>
      </c>
      <c r="D1730" t="s">
        <v>7509</v>
      </c>
      <c r="I1730" t="s">
        <v>10971</v>
      </c>
      <c r="J1730" t="s">
        <v>10971</v>
      </c>
      <c r="K1730" t="s">
        <v>10971</v>
      </c>
    </row>
    <row r="1731" spans="2:11" x14ac:dyDescent="0.25">
      <c r="B1731">
        <v>1006793</v>
      </c>
      <c r="C1731">
        <v>5</v>
      </c>
      <c r="D1731" t="s">
        <v>5806</v>
      </c>
      <c r="I1731" t="s">
        <v>10971</v>
      </c>
      <c r="J1731" t="s">
        <v>10971</v>
      </c>
      <c r="K1731" t="s">
        <v>10971</v>
      </c>
    </row>
    <row r="1732" spans="2:11" x14ac:dyDescent="0.25">
      <c r="B1732">
        <v>1006166</v>
      </c>
      <c r="C1732">
        <v>5</v>
      </c>
      <c r="D1732" t="s">
        <v>6653</v>
      </c>
      <c r="I1732" t="s">
        <v>10971</v>
      </c>
      <c r="J1732" t="s">
        <v>10971</v>
      </c>
      <c r="K1732" t="s">
        <v>10971</v>
      </c>
    </row>
    <row r="1733" spans="2:11" x14ac:dyDescent="0.25">
      <c r="B1733">
        <v>4053436</v>
      </c>
      <c r="C1733">
        <v>5</v>
      </c>
      <c r="D1733" t="s">
        <v>6647</v>
      </c>
      <c r="I1733" t="s">
        <v>10971</v>
      </c>
      <c r="J1733" t="s">
        <v>10971</v>
      </c>
      <c r="K1733" t="s">
        <v>10971</v>
      </c>
    </row>
    <row r="1734" spans="2:11" x14ac:dyDescent="0.25">
      <c r="B1734">
        <v>1015808</v>
      </c>
      <c r="C1734">
        <v>5</v>
      </c>
      <c r="D1734" t="s">
        <v>6178</v>
      </c>
      <c r="I1734" t="s">
        <v>10971</v>
      </c>
      <c r="J1734" t="s">
        <v>10971</v>
      </c>
      <c r="K1734" t="s">
        <v>10971</v>
      </c>
    </row>
    <row r="1735" spans="2:11" x14ac:dyDescent="0.25">
      <c r="B1735">
        <v>1013851</v>
      </c>
      <c r="C1735">
        <v>5</v>
      </c>
      <c r="D1735" t="s">
        <v>7860</v>
      </c>
      <c r="I1735" t="s">
        <v>10971</v>
      </c>
      <c r="J1735" t="s">
        <v>10971</v>
      </c>
      <c r="K1735" t="s">
        <v>10971</v>
      </c>
    </row>
    <row r="1736" spans="2:11" x14ac:dyDescent="0.25">
      <c r="B1736">
        <v>1014148</v>
      </c>
      <c r="C1736">
        <v>5</v>
      </c>
      <c r="D1736" t="s">
        <v>6006</v>
      </c>
      <c r="I1736" t="s">
        <v>10971</v>
      </c>
      <c r="J1736" t="s">
        <v>10971</v>
      </c>
      <c r="K1736" t="s">
        <v>10971</v>
      </c>
    </row>
    <row r="1737" spans="2:11" x14ac:dyDescent="0.25">
      <c r="B1737">
        <v>1012900</v>
      </c>
      <c r="C1737">
        <v>5</v>
      </c>
      <c r="D1737" t="s">
        <v>7240</v>
      </c>
      <c r="I1737" t="s">
        <v>10971</v>
      </c>
      <c r="J1737" t="s">
        <v>10971</v>
      </c>
      <c r="K1737" t="s">
        <v>10971</v>
      </c>
    </row>
    <row r="1738" spans="2:11" x14ac:dyDescent="0.25">
      <c r="B1738">
        <v>4055857</v>
      </c>
      <c r="C1738">
        <v>5</v>
      </c>
      <c r="D1738" t="s">
        <v>7839</v>
      </c>
      <c r="I1738" t="s">
        <v>10971</v>
      </c>
      <c r="J1738" t="s">
        <v>10971</v>
      </c>
      <c r="K1738" t="s">
        <v>10971</v>
      </c>
    </row>
    <row r="1739" spans="2:11" x14ac:dyDescent="0.25">
      <c r="B1739">
        <v>1012737</v>
      </c>
      <c r="C1739">
        <v>5</v>
      </c>
      <c r="D1739" t="s">
        <v>6650</v>
      </c>
      <c r="I1739" t="s">
        <v>10971</v>
      </c>
      <c r="J1739" t="s">
        <v>10971</v>
      </c>
      <c r="K1739" t="s">
        <v>10971</v>
      </c>
    </row>
    <row r="1740" spans="2:11" x14ac:dyDescent="0.25">
      <c r="B1740">
        <v>1012718</v>
      </c>
      <c r="C1740">
        <v>5</v>
      </c>
      <c r="D1740" t="s">
        <v>8038</v>
      </c>
      <c r="I1740" t="s">
        <v>10971</v>
      </c>
      <c r="J1740" t="s">
        <v>10971</v>
      </c>
      <c r="K1740" t="s">
        <v>10971</v>
      </c>
    </row>
    <row r="1741" spans="2:11" x14ac:dyDescent="0.25">
      <c r="B1741">
        <v>1016493</v>
      </c>
      <c r="C1741">
        <v>5</v>
      </c>
      <c r="D1741" t="s">
        <v>6648</v>
      </c>
      <c r="I1741" t="s">
        <v>10971</v>
      </c>
      <c r="J1741" t="s">
        <v>10971</v>
      </c>
      <c r="K1741" t="s">
        <v>10971</v>
      </c>
    </row>
    <row r="1742" spans="2:11" x14ac:dyDescent="0.25">
      <c r="B1742">
        <v>1006613</v>
      </c>
      <c r="C1742">
        <v>5</v>
      </c>
      <c r="D1742" t="s">
        <v>6652</v>
      </c>
      <c r="I1742" t="s">
        <v>10971</v>
      </c>
      <c r="J1742" t="s">
        <v>10971</v>
      </c>
      <c r="K1742" t="s">
        <v>10971</v>
      </c>
    </row>
    <row r="1743" spans="2:11" x14ac:dyDescent="0.25">
      <c r="B1743">
        <v>1013466</v>
      </c>
      <c r="C1743">
        <v>5</v>
      </c>
      <c r="D1743" t="s">
        <v>7353</v>
      </c>
      <c r="I1743" t="s">
        <v>10971</v>
      </c>
      <c r="J1743" t="s">
        <v>10971</v>
      </c>
      <c r="K1743" t="s">
        <v>10971</v>
      </c>
    </row>
    <row r="1744" spans="2:11" x14ac:dyDescent="0.25">
      <c r="B1744">
        <v>1009941</v>
      </c>
      <c r="C1744">
        <v>5</v>
      </c>
      <c r="D1744" t="s">
        <v>8028</v>
      </c>
      <c r="I1744" t="s">
        <v>10971</v>
      </c>
      <c r="J1744" t="s">
        <v>10971</v>
      </c>
      <c r="K1744" t="s">
        <v>10971</v>
      </c>
    </row>
    <row r="1745" spans="2:11" x14ac:dyDescent="0.25">
      <c r="B1745">
        <v>1136016</v>
      </c>
      <c r="C1745">
        <v>5</v>
      </c>
      <c r="D1745" t="s">
        <v>8516</v>
      </c>
      <c r="I1745" t="s">
        <v>10971</v>
      </c>
      <c r="J1745" t="s">
        <v>10971</v>
      </c>
      <c r="K1745" t="s">
        <v>10971</v>
      </c>
    </row>
    <row r="1746" spans="2:11" x14ac:dyDescent="0.25">
      <c r="B1746">
        <v>9811670</v>
      </c>
      <c r="C1746">
        <v>5</v>
      </c>
      <c r="D1746" t="s">
        <v>9229</v>
      </c>
      <c r="I1746" t="s">
        <v>10971</v>
      </c>
      <c r="J1746" t="s">
        <v>10971</v>
      </c>
      <c r="K1746" t="s">
        <v>10971</v>
      </c>
    </row>
    <row r="1747" spans="2:11" x14ac:dyDescent="0.25">
      <c r="B1747">
        <v>1006996</v>
      </c>
      <c r="C1747">
        <v>5</v>
      </c>
      <c r="D1747" t="s">
        <v>6670</v>
      </c>
      <c r="I1747" t="s">
        <v>10971</v>
      </c>
      <c r="J1747" t="s">
        <v>10971</v>
      </c>
      <c r="K1747" t="s">
        <v>10971</v>
      </c>
    </row>
    <row r="1748" spans="2:11" x14ac:dyDescent="0.25">
      <c r="B1748">
        <v>13911534</v>
      </c>
      <c r="C1748">
        <v>5</v>
      </c>
      <c r="D1748" t="s">
        <v>6669</v>
      </c>
      <c r="I1748" t="s">
        <v>10971</v>
      </c>
      <c r="J1748" t="s">
        <v>10971</v>
      </c>
      <c r="K1748" t="s">
        <v>10971</v>
      </c>
    </row>
    <row r="1749" spans="2:11" x14ac:dyDescent="0.25">
      <c r="B1749">
        <v>1007869</v>
      </c>
      <c r="C1749">
        <v>5</v>
      </c>
      <c r="D1749" t="s">
        <v>6668</v>
      </c>
      <c r="I1749" t="s">
        <v>10971</v>
      </c>
      <c r="J1749" t="s">
        <v>10971</v>
      </c>
      <c r="K1749" t="s">
        <v>10971</v>
      </c>
    </row>
    <row r="1750" spans="2:11" x14ac:dyDescent="0.25">
      <c r="B1750">
        <v>1005678</v>
      </c>
      <c r="C1750">
        <v>5</v>
      </c>
      <c r="D1750" t="s">
        <v>6671</v>
      </c>
      <c r="I1750" t="s">
        <v>10971</v>
      </c>
      <c r="J1750" t="s">
        <v>10971</v>
      </c>
      <c r="K1750" t="s">
        <v>10971</v>
      </c>
    </row>
    <row r="1751" spans="2:11" x14ac:dyDescent="0.25">
      <c r="B1751">
        <v>1005392</v>
      </c>
      <c r="C1751">
        <v>5</v>
      </c>
      <c r="D1751" t="s">
        <v>10246</v>
      </c>
      <c r="I1751" t="s">
        <v>10971</v>
      </c>
      <c r="J1751" t="s">
        <v>10971</v>
      </c>
      <c r="K1751" t="s">
        <v>10971</v>
      </c>
    </row>
    <row r="1752" spans="2:11" x14ac:dyDescent="0.25">
      <c r="B1752">
        <v>1000907</v>
      </c>
      <c r="C1752">
        <v>5</v>
      </c>
      <c r="D1752" t="s">
        <v>10253</v>
      </c>
      <c r="I1752" t="s">
        <v>10971</v>
      </c>
      <c r="J1752" t="s">
        <v>10971</v>
      </c>
      <c r="K1752" t="s">
        <v>10971</v>
      </c>
    </row>
    <row r="1753" spans="2:11" x14ac:dyDescent="0.25">
      <c r="B1753">
        <v>1009149</v>
      </c>
      <c r="C1753">
        <v>5</v>
      </c>
      <c r="D1753" t="s">
        <v>6666</v>
      </c>
      <c r="I1753" t="s">
        <v>10971</v>
      </c>
      <c r="J1753" t="s">
        <v>10971</v>
      </c>
      <c r="K1753" t="s">
        <v>10971</v>
      </c>
    </row>
    <row r="1754" spans="2:11" x14ac:dyDescent="0.25">
      <c r="B1754">
        <v>1022332</v>
      </c>
      <c r="C1754">
        <v>5</v>
      </c>
      <c r="D1754" t="s">
        <v>6658</v>
      </c>
      <c r="I1754" t="s">
        <v>10971</v>
      </c>
      <c r="J1754" t="s">
        <v>10971</v>
      </c>
      <c r="K1754" t="s">
        <v>10971</v>
      </c>
    </row>
    <row r="1755" spans="2:11" x14ac:dyDescent="0.25">
      <c r="B1755">
        <v>11010271</v>
      </c>
      <c r="C1755">
        <v>5</v>
      </c>
      <c r="D1755" t="s">
        <v>9231</v>
      </c>
      <c r="I1755" t="s">
        <v>10971</v>
      </c>
      <c r="J1755" t="s">
        <v>10971</v>
      </c>
      <c r="K1755" t="s">
        <v>10971</v>
      </c>
    </row>
    <row r="1756" spans="2:11" x14ac:dyDescent="0.25">
      <c r="B1756">
        <v>1024965</v>
      </c>
      <c r="C1756">
        <v>5</v>
      </c>
      <c r="D1756" t="s">
        <v>6657</v>
      </c>
      <c r="I1756" t="s">
        <v>10971</v>
      </c>
      <c r="J1756" t="s">
        <v>10971</v>
      </c>
      <c r="K1756" t="s">
        <v>10971</v>
      </c>
    </row>
    <row r="1757" spans="2:11" x14ac:dyDescent="0.25">
      <c r="B1757">
        <v>4091182</v>
      </c>
      <c r="C1757">
        <v>5</v>
      </c>
      <c r="D1757" t="s">
        <v>6662</v>
      </c>
      <c r="I1757" t="s">
        <v>10971</v>
      </c>
      <c r="J1757" t="s">
        <v>10971</v>
      </c>
      <c r="K1757" t="s">
        <v>10971</v>
      </c>
    </row>
    <row r="1758" spans="2:11" x14ac:dyDescent="0.25">
      <c r="B1758">
        <v>1009810</v>
      </c>
      <c r="C1758">
        <v>5</v>
      </c>
      <c r="D1758" t="s">
        <v>6667</v>
      </c>
      <c r="I1758" t="s">
        <v>10971</v>
      </c>
      <c r="J1758" t="s">
        <v>10971</v>
      </c>
      <c r="K1758" t="s">
        <v>10971</v>
      </c>
    </row>
    <row r="1759" spans="2:11" x14ac:dyDescent="0.25">
      <c r="B1759">
        <v>4099676</v>
      </c>
      <c r="C1759">
        <v>5</v>
      </c>
      <c r="D1759" t="s">
        <v>7801</v>
      </c>
      <c r="I1759" t="s">
        <v>10971</v>
      </c>
      <c r="J1759" t="s">
        <v>10971</v>
      </c>
      <c r="K1759" t="s">
        <v>10971</v>
      </c>
    </row>
    <row r="1760" spans="2:11" x14ac:dyDescent="0.25">
      <c r="B1760">
        <v>4104639</v>
      </c>
      <c r="C1760">
        <v>5</v>
      </c>
      <c r="D1760" t="s">
        <v>6656</v>
      </c>
      <c r="I1760" t="s">
        <v>10971</v>
      </c>
      <c r="J1760" t="s">
        <v>10971</v>
      </c>
      <c r="K1760" t="s">
        <v>10971</v>
      </c>
    </row>
    <row r="1761" spans="2:11" x14ac:dyDescent="0.25">
      <c r="B1761">
        <v>1020864</v>
      </c>
      <c r="C1761">
        <v>5</v>
      </c>
      <c r="D1761" t="s">
        <v>6659</v>
      </c>
      <c r="I1761" t="s">
        <v>10971</v>
      </c>
      <c r="J1761" t="s">
        <v>10971</v>
      </c>
      <c r="K1761" t="s">
        <v>10971</v>
      </c>
    </row>
    <row r="1762" spans="2:11" x14ac:dyDescent="0.25">
      <c r="B1762">
        <v>1000191</v>
      </c>
      <c r="C1762">
        <v>5</v>
      </c>
      <c r="D1762" t="s">
        <v>6672</v>
      </c>
      <c r="I1762" t="s">
        <v>10971</v>
      </c>
      <c r="J1762" t="s">
        <v>10971</v>
      </c>
      <c r="K1762" t="s">
        <v>10971</v>
      </c>
    </row>
    <row r="1763" spans="2:11" x14ac:dyDescent="0.25">
      <c r="B1763">
        <v>1007225</v>
      </c>
      <c r="C1763">
        <v>5</v>
      </c>
      <c r="D1763" t="s">
        <v>7317</v>
      </c>
      <c r="I1763" t="s">
        <v>10971</v>
      </c>
      <c r="J1763" t="s">
        <v>10971</v>
      </c>
      <c r="K1763" t="s">
        <v>10971</v>
      </c>
    </row>
    <row r="1764" spans="2:11" x14ac:dyDescent="0.25">
      <c r="B1764">
        <v>1015183</v>
      </c>
      <c r="C1764">
        <v>5</v>
      </c>
      <c r="D1764" t="s">
        <v>9386</v>
      </c>
      <c r="I1764" t="s">
        <v>10971</v>
      </c>
      <c r="J1764" t="s">
        <v>10971</v>
      </c>
      <c r="K1764" t="s">
        <v>10971</v>
      </c>
    </row>
    <row r="1765" spans="2:11" x14ac:dyDescent="0.25">
      <c r="B1765">
        <v>1010905</v>
      </c>
      <c r="C1765">
        <v>5</v>
      </c>
      <c r="D1765" t="s">
        <v>6687</v>
      </c>
      <c r="I1765" t="s">
        <v>10971</v>
      </c>
      <c r="J1765" t="s">
        <v>10971</v>
      </c>
      <c r="K1765" t="s">
        <v>10971</v>
      </c>
    </row>
    <row r="1766" spans="2:11" x14ac:dyDescent="0.25">
      <c r="B1766">
        <v>1008637</v>
      </c>
      <c r="C1766">
        <v>5</v>
      </c>
      <c r="D1766" t="s">
        <v>6592</v>
      </c>
      <c r="I1766" t="s">
        <v>10971</v>
      </c>
      <c r="J1766" t="s">
        <v>10971</v>
      </c>
      <c r="K1766" t="s">
        <v>10971</v>
      </c>
    </row>
    <row r="1767" spans="2:11" x14ac:dyDescent="0.25">
      <c r="B1767">
        <v>1011080</v>
      </c>
      <c r="C1767">
        <v>5</v>
      </c>
      <c r="D1767" t="s">
        <v>6686</v>
      </c>
      <c r="I1767" t="s">
        <v>10971</v>
      </c>
      <c r="J1767" t="s">
        <v>10971</v>
      </c>
      <c r="K1767" t="s">
        <v>10971</v>
      </c>
    </row>
    <row r="1768" spans="2:11" x14ac:dyDescent="0.25">
      <c r="B1768">
        <v>1003169</v>
      </c>
      <c r="C1768">
        <v>5</v>
      </c>
      <c r="D1768" t="s">
        <v>6695</v>
      </c>
      <c r="I1768" t="s">
        <v>10971</v>
      </c>
      <c r="J1768" t="s">
        <v>10971</v>
      </c>
      <c r="K1768" t="s">
        <v>10971</v>
      </c>
    </row>
    <row r="1769" spans="2:11" x14ac:dyDescent="0.25">
      <c r="B1769">
        <v>1011149</v>
      </c>
      <c r="C1769">
        <v>5</v>
      </c>
      <c r="D1769" t="s">
        <v>6683</v>
      </c>
      <c r="I1769" t="s">
        <v>10971</v>
      </c>
      <c r="J1769" t="s">
        <v>10971</v>
      </c>
      <c r="K1769" t="s">
        <v>10971</v>
      </c>
    </row>
    <row r="1770" spans="2:11" x14ac:dyDescent="0.25">
      <c r="B1770">
        <v>1983029</v>
      </c>
      <c r="C1770">
        <v>5</v>
      </c>
      <c r="D1770" t="s">
        <v>6700</v>
      </c>
      <c r="I1770" t="s">
        <v>10971</v>
      </c>
      <c r="J1770" t="s">
        <v>10971</v>
      </c>
      <c r="K1770" t="s">
        <v>10971</v>
      </c>
    </row>
    <row r="1771" spans="2:11" x14ac:dyDescent="0.25">
      <c r="B1771">
        <v>1007083</v>
      </c>
      <c r="C1771">
        <v>5</v>
      </c>
      <c r="D1771" t="s">
        <v>7413</v>
      </c>
      <c r="I1771" t="s">
        <v>10971</v>
      </c>
      <c r="J1771" t="s">
        <v>10971</v>
      </c>
      <c r="K1771" t="s">
        <v>10971</v>
      </c>
    </row>
    <row r="1772" spans="2:11" x14ac:dyDescent="0.25">
      <c r="B1772">
        <v>1016421</v>
      </c>
      <c r="C1772">
        <v>5</v>
      </c>
      <c r="D1772" t="s">
        <v>7326</v>
      </c>
      <c r="I1772" t="s">
        <v>10971</v>
      </c>
      <c r="J1772" t="s">
        <v>10971</v>
      </c>
      <c r="K1772" t="s">
        <v>10971</v>
      </c>
    </row>
    <row r="1773" spans="2:11" x14ac:dyDescent="0.25">
      <c r="B1773">
        <v>1004888</v>
      </c>
      <c r="C1773">
        <v>5</v>
      </c>
      <c r="D1773" t="s">
        <v>6674</v>
      </c>
      <c r="I1773" t="s">
        <v>10971</v>
      </c>
      <c r="J1773" t="s">
        <v>10971</v>
      </c>
      <c r="K1773" t="s">
        <v>10971</v>
      </c>
    </row>
    <row r="1774" spans="2:11" x14ac:dyDescent="0.25">
      <c r="B1774">
        <v>1010960</v>
      </c>
      <c r="C1774">
        <v>5</v>
      </c>
      <c r="D1774" t="s">
        <v>7596</v>
      </c>
      <c r="I1774" t="s">
        <v>10971</v>
      </c>
      <c r="J1774" t="s">
        <v>10971</v>
      </c>
      <c r="K1774" t="s">
        <v>10971</v>
      </c>
    </row>
    <row r="1775" spans="2:11" x14ac:dyDescent="0.25">
      <c r="B1775">
        <v>13573860</v>
      </c>
      <c r="C1775">
        <v>5</v>
      </c>
      <c r="D1775" t="s">
        <v>10615</v>
      </c>
      <c r="I1775" t="s">
        <v>10971</v>
      </c>
      <c r="J1775" t="s">
        <v>10971</v>
      </c>
      <c r="K1775" t="s">
        <v>10971</v>
      </c>
    </row>
    <row r="1776" spans="2:11" x14ac:dyDescent="0.25">
      <c r="B1776">
        <v>1010398</v>
      </c>
      <c r="C1776">
        <v>5</v>
      </c>
      <c r="D1776" t="s">
        <v>7378</v>
      </c>
      <c r="I1776" t="s">
        <v>10971</v>
      </c>
      <c r="J1776" t="s">
        <v>10971</v>
      </c>
      <c r="K1776" t="s">
        <v>10971</v>
      </c>
    </row>
    <row r="1777" spans="2:11" x14ac:dyDescent="0.25">
      <c r="B1777">
        <v>1006919</v>
      </c>
      <c r="C1777">
        <v>5</v>
      </c>
      <c r="D1777" t="s">
        <v>7394</v>
      </c>
      <c r="I1777" t="s">
        <v>10971</v>
      </c>
      <c r="J1777" t="s">
        <v>10971</v>
      </c>
      <c r="K1777" t="s">
        <v>10971</v>
      </c>
    </row>
    <row r="1778" spans="2:11" x14ac:dyDescent="0.25">
      <c r="B1778">
        <v>1010216</v>
      </c>
      <c r="C1778">
        <v>5</v>
      </c>
      <c r="D1778" t="s">
        <v>6685</v>
      </c>
      <c r="I1778" t="s">
        <v>10971</v>
      </c>
      <c r="J1778" t="s">
        <v>10971</v>
      </c>
      <c r="K1778" t="s">
        <v>10971</v>
      </c>
    </row>
    <row r="1779" spans="2:11" x14ac:dyDescent="0.25">
      <c r="B1779">
        <v>1001480</v>
      </c>
      <c r="C1779">
        <v>5</v>
      </c>
      <c r="D1779" t="s">
        <v>6688</v>
      </c>
      <c r="I1779" t="s">
        <v>10971</v>
      </c>
      <c r="J1779" t="s">
        <v>10971</v>
      </c>
      <c r="K1779" t="s">
        <v>10971</v>
      </c>
    </row>
    <row r="1780" spans="2:11" x14ac:dyDescent="0.25">
      <c r="B1780">
        <v>1016532</v>
      </c>
      <c r="C1780">
        <v>5</v>
      </c>
      <c r="D1780" t="s">
        <v>6699</v>
      </c>
      <c r="I1780" t="s">
        <v>10971</v>
      </c>
      <c r="J1780" t="s">
        <v>10971</v>
      </c>
      <c r="K1780" t="s">
        <v>10971</v>
      </c>
    </row>
    <row r="1781" spans="2:11" x14ac:dyDescent="0.25">
      <c r="B1781">
        <v>1006925</v>
      </c>
      <c r="C1781">
        <v>5</v>
      </c>
      <c r="D1781" t="s">
        <v>7486</v>
      </c>
      <c r="I1781" t="s">
        <v>10971</v>
      </c>
      <c r="J1781" t="s">
        <v>10971</v>
      </c>
      <c r="K1781" t="s">
        <v>10971</v>
      </c>
    </row>
    <row r="1782" spans="2:11" x14ac:dyDescent="0.25">
      <c r="B1782">
        <v>1006597</v>
      </c>
      <c r="C1782">
        <v>5</v>
      </c>
      <c r="D1782" t="s">
        <v>7409</v>
      </c>
      <c r="I1782" t="s">
        <v>10971</v>
      </c>
      <c r="J1782" t="s">
        <v>10971</v>
      </c>
      <c r="K1782" t="s">
        <v>10971</v>
      </c>
    </row>
    <row r="1783" spans="2:11" x14ac:dyDescent="0.25">
      <c r="B1783">
        <v>1007724</v>
      </c>
      <c r="C1783">
        <v>5</v>
      </c>
      <c r="D1783" t="s">
        <v>6678</v>
      </c>
      <c r="I1783" t="s">
        <v>10971</v>
      </c>
      <c r="J1783" t="s">
        <v>10971</v>
      </c>
      <c r="K1783" t="s">
        <v>10971</v>
      </c>
    </row>
    <row r="1784" spans="2:11" x14ac:dyDescent="0.25">
      <c r="B1784">
        <v>1006249</v>
      </c>
      <c r="C1784">
        <v>5</v>
      </c>
      <c r="D1784" t="s">
        <v>6264</v>
      </c>
      <c r="I1784" t="s">
        <v>10971</v>
      </c>
      <c r="J1784" t="s">
        <v>10971</v>
      </c>
      <c r="K1784" t="s">
        <v>10971</v>
      </c>
    </row>
    <row r="1785" spans="2:11" x14ac:dyDescent="0.25">
      <c r="B1785">
        <v>1015871</v>
      </c>
      <c r="C1785">
        <v>5</v>
      </c>
      <c r="D1785" t="s">
        <v>6697</v>
      </c>
      <c r="I1785" t="s">
        <v>10971</v>
      </c>
      <c r="J1785" t="s">
        <v>10971</v>
      </c>
      <c r="K1785" t="s">
        <v>10971</v>
      </c>
    </row>
    <row r="1786" spans="2:11" x14ac:dyDescent="0.25">
      <c r="B1786">
        <v>10633691</v>
      </c>
      <c r="C1786">
        <v>5</v>
      </c>
      <c r="D1786" t="s">
        <v>9232</v>
      </c>
      <c r="I1786" t="s">
        <v>10971</v>
      </c>
      <c r="J1786" t="s">
        <v>10971</v>
      </c>
      <c r="K1786" t="s">
        <v>10971</v>
      </c>
    </row>
    <row r="1787" spans="2:11" x14ac:dyDescent="0.25">
      <c r="B1787">
        <v>1013658</v>
      </c>
      <c r="C1787">
        <v>5</v>
      </c>
      <c r="D1787" t="s">
        <v>7546</v>
      </c>
      <c r="I1787" t="s">
        <v>10971</v>
      </c>
      <c r="J1787" t="s">
        <v>10971</v>
      </c>
      <c r="K1787" t="s">
        <v>10971</v>
      </c>
    </row>
    <row r="1788" spans="2:11" x14ac:dyDescent="0.25">
      <c r="B1788">
        <v>1012971</v>
      </c>
      <c r="C1788">
        <v>5</v>
      </c>
      <c r="D1788" t="s">
        <v>6689</v>
      </c>
      <c r="I1788" t="s">
        <v>10971</v>
      </c>
      <c r="J1788" t="s">
        <v>10971</v>
      </c>
      <c r="K1788" t="s">
        <v>10971</v>
      </c>
    </row>
    <row r="1789" spans="2:11" x14ac:dyDescent="0.25">
      <c r="B1789">
        <v>1005058</v>
      </c>
      <c r="C1789">
        <v>5</v>
      </c>
      <c r="D1789" t="s">
        <v>6673</v>
      </c>
      <c r="I1789" t="s">
        <v>10971</v>
      </c>
      <c r="J1789" t="s">
        <v>10971</v>
      </c>
      <c r="K1789" t="s">
        <v>10971</v>
      </c>
    </row>
    <row r="1790" spans="2:11" x14ac:dyDescent="0.25">
      <c r="B1790">
        <v>1004493</v>
      </c>
      <c r="C1790">
        <v>5</v>
      </c>
      <c r="D1790" t="s">
        <v>6675</v>
      </c>
      <c r="I1790" t="s">
        <v>10971</v>
      </c>
      <c r="J1790" t="s">
        <v>10971</v>
      </c>
      <c r="K1790" t="s">
        <v>10971</v>
      </c>
    </row>
    <row r="1791" spans="2:11" x14ac:dyDescent="0.25">
      <c r="B1791">
        <v>1015592</v>
      </c>
      <c r="C1791">
        <v>5</v>
      </c>
      <c r="D1791" t="s">
        <v>5848</v>
      </c>
      <c r="I1791" t="s">
        <v>10971</v>
      </c>
      <c r="J1791" t="s">
        <v>10971</v>
      </c>
      <c r="K1791" t="s">
        <v>10971</v>
      </c>
    </row>
    <row r="1792" spans="2:11" x14ac:dyDescent="0.25">
      <c r="B1792">
        <v>1007961</v>
      </c>
      <c r="C1792">
        <v>5</v>
      </c>
      <c r="D1792" t="s">
        <v>10193</v>
      </c>
      <c r="I1792" t="s">
        <v>10971</v>
      </c>
      <c r="J1792" t="s">
        <v>10971</v>
      </c>
      <c r="K1792" t="s">
        <v>10971</v>
      </c>
    </row>
    <row r="1793" spans="2:11" x14ac:dyDescent="0.25">
      <c r="B1793">
        <v>1012633</v>
      </c>
      <c r="C1793">
        <v>5</v>
      </c>
      <c r="D1793" t="s">
        <v>6692</v>
      </c>
      <c r="I1793" t="s">
        <v>10971</v>
      </c>
      <c r="J1793" t="s">
        <v>10971</v>
      </c>
      <c r="K1793" t="s">
        <v>10971</v>
      </c>
    </row>
    <row r="1794" spans="2:11" x14ac:dyDescent="0.25">
      <c r="B1794">
        <v>1011392</v>
      </c>
      <c r="C1794">
        <v>5</v>
      </c>
      <c r="D1794" t="s">
        <v>6684</v>
      </c>
      <c r="I1794" t="s">
        <v>10971</v>
      </c>
      <c r="J1794" t="s">
        <v>10971</v>
      </c>
      <c r="K1794" t="s">
        <v>10971</v>
      </c>
    </row>
    <row r="1795" spans="2:11" x14ac:dyDescent="0.25">
      <c r="B1795">
        <v>1008028</v>
      </c>
      <c r="C1795">
        <v>5</v>
      </c>
      <c r="D1795" t="s">
        <v>6224</v>
      </c>
      <c r="I1795" t="s">
        <v>10971</v>
      </c>
      <c r="J1795" t="s">
        <v>10971</v>
      </c>
      <c r="K1795" t="s">
        <v>10971</v>
      </c>
    </row>
    <row r="1796" spans="2:11" x14ac:dyDescent="0.25">
      <c r="B1796">
        <v>1010573</v>
      </c>
      <c r="C1796">
        <v>5</v>
      </c>
      <c r="D1796" t="s">
        <v>7206</v>
      </c>
      <c r="I1796" t="s">
        <v>10971</v>
      </c>
      <c r="J1796" t="s">
        <v>10971</v>
      </c>
      <c r="K1796" t="s">
        <v>10971</v>
      </c>
    </row>
    <row r="1797" spans="2:11" x14ac:dyDescent="0.25">
      <c r="B1797">
        <v>10670699</v>
      </c>
      <c r="C1797">
        <v>5</v>
      </c>
      <c r="D1797" t="s">
        <v>9233</v>
      </c>
      <c r="I1797" t="s">
        <v>10971</v>
      </c>
      <c r="J1797" t="s">
        <v>10971</v>
      </c>
      <c r="K1797" t="s">
        <v>10971</v>
      </c>
    </row>
    <row r="1798" spans="2:11" x14ac:dyDescent="0.25">
      <c r="B1798">
        <v>1010254</v>
      </c>
      <c r="C1798">
        <v>5</v>
      </c>
      <c r="D1798" t="s">
        <v>10236</v>
      </c>
      <c r="I1798" t="s">
        <v>10971</v>
      </c>
      <c r="J1798" t="s">
        <v>10971</v>
      </c>
      <c r="K1798" t="s">
        <v>10971</v>
      </c>
    </row>
    <row r="1799" spans="2:11" x14ac:dyDescent="0.25">
      <c r="B1799" t="e">
        <v>#N/A</v>
      </c>
      <c r="C1799">
        <v>5</v>
      </c>
      <c r="D1799" t="s">
        <v>6735</v>
      </c>
      <c r="I1799" t="e">
        <v>#N/A</v>
      </c>
      <c r="J1799" t="e">
        <v>#N/A</v>
      </c>
      <c r="K1799" t="e">
        <v>#N/A</v>
      </c>
    </row>
    <row r="1800" spans="2:11" x14ac:dyDescent="0.25">
      <c r="B1800">
        <v>1015078</v>
      </c>
      <c r="C1800">
        <v>5</v>
      </c>
      <c r="D1800" t="s">
        <v>6708</v>
      </c>
      <c r="I1800" t="s">
        <v>10971</v>
      </c>
      <c r="J1800" t="s">
        <v>10971</v>
      </c>
      <c r="K1800" t="s">
        <v>10971</v>
      </c>
    </row>
    <row r="1801" spans="2:11" x14ac:dyDescent="0.25">
      <c r="B1801">
        <v>1010455</v>
      </c>
      <c r="C1801">
        <v>5</v>
      </c>
      <c r="D1801" t="s">
        <v>6714</v>
      </c>
      <c r="I1801" t="s">
        <v>10971</v>
      </c>
      <c r="J1801" t="s">
        <v>10971</v>
      </c>
      <c r="K1801" t="s">
        <v>10971</v>
      </c>
    </row>
    <row r="1802" spans="2:11" x14ac:dyDescent="0.25">
      <c r="B1802">
        <v>1007719</v>
      </c>
      <c r="C1802">
        <v>5</v>
      </c>
      <c r="D1802" t="s">
        <v>6722</v>
      </c>
      <c r="I1802" t="s">
        <v>10971</v>
      </c>
      <c r="J1802" t="s">
        <v>10971</v>
      </c>
      <c r="K1802" t="s">
        <v>10971</v>
      </c>
    </row>
    <row r="1803" spans="2:11" x14ac:dyDescent="0.25">
      <c r="B1803">
        <v>1005669</v>
      </c>
      <c r="C1803">
        <v>5</v>
      </c>
      <c r="D1803" t="s">
        <v>6731</v>
      </c>
      <c r="I1803" t="s">
        <v>10971</v>
      </c>
      <c r="J1803" t="s">
        <v>10971</v>
      </c>
      <c r="K1803" t="s">
        <v>10971</v>
      </c>
    </row>
    <row r="1804" spans="2:11" x14ac:dyDescent="0.25">
      <c r="B1804">
        <v>1007597</v>
      </c>
      <c r="C1804">
        <v>5</v>
      </c>
      <c r="D1804" t="s">
        <v>10154</v>
      </c>
      <c r="I1804" t="s">
        <v>10971</v>
      </c>
      <c r="J1804" t="s">
        <v>10971</v>
      </c>
      <c r="K1804" t="s">
        <v>10971</v>
      </c>
    </row>
    <row r="1805" spans="2:11" x14ac:dyDescent="0.25">
      <c r="B1805">
        <v>1007104</v>
      </c>
      <c r="C1805">
        <v>5</v>
      </c>
      <c r="D1805" t="s">
        <v>6724</v>
      </c>
      <c r="I1805" t="s">
        <v>10971</v>
      </c>
      <c r="J1805" t="s">
        <v>10971</v>
      </c>
      <c r="K1805" t="s">
        <v>10971</v>
      </c>
    </row>
    <row r="1806" spans="2:11" x14ac:dyDescent="0.25">
      <c r="B1806">
        <v>1021713</v>
      </c>
      <c r="C1806">
        <v>5</v>
      </c>
      <c r="D1806" t="s">
        <v>6706</v>
      </c>
      <c r="I1806" t="s">
        <v>10971</v>
      </c>
      <c r="J1806" t="s">
        <v>10971</v>
      </c>
      <c r="K1806" t="s">
        <v>10971</v>
      </c>
    </row>
    <row r="1807" spans="2:11" x14ac:dyDescent="0.25">
      <c r="B1807">
        <v>4086894</v>
      </c>
      <c r="C1807">
        <v>5</v>
      </c>
      <c r="D1807" t="s">
        <v>6595</v>
      </c>
      <c r="I1807" t="s">
        <v>10971</v>
      </c>
      <c r="J1807" t="s">
        <v>10971</v>
      </c>
      <c r="K1807" t="s">
        <v>10971</v>
      </c>
    </row>
    <row r="1808" spans="2:11" x14ac:dyDescent="0.25">
      <c r="B1808">
        <v>1007127</v>
      </c>
      <c r="C1808">
        <v>5</v>
      </c>
      <c r="D1808" t="s">
        <v>6725</v>
      </c>
      <c r="I1808" t="s">
        <v>10971</v>
      </c>
      <c r="J1808" t="s">
        <v>10971</v>
      </c>
      <c r="K1808" t="s">
        <v>10971</v>
      </c>
    </row>
    <row r="1809" spans="2:11" x14ac:dyDescent="0.25">
      <c r="B1809">
        <v>1006460</v>
      </c>
      <c r="C1809">
        <v>5</v>
      </c>
      <c r="D1809" t="s">
        <v>10617</v>
      </c>
      <c r="I1809" t="s">
        <v>10971</v>
      </c>
      <c r="J1809" t="s">
        <v>10971</v>
      </c>
      <c r="K1809" t="s">
        <v>10971</v>
      </c>
    </row>
    <row r="1810" spans="2:11" x14ac:dyDescent="0.25">
      <c r="B1810">
        <v>1008108</v>
      </c>
      <c r="C1810">
        <v>5</v>
      </c>
      <c r="D1810" t="s">
        <v>7257</v>
      </c>
      <c r="I1810" t="s">
        <v>10971</v>
      </c>
      <c r="J1810" t="s">
        <v>10971</v>
      </c>
      <c r="K1810" t="s">
        <v>10971</v>
      </c>
    </row>
    <row r="1811" spans="2:11" x14ac:dyDescent="0.25">
      <c r="B1811">
        <v>1011786</v>
      </c>
      <c r="C1811">
        <v>5</v>
      </c>
      <c r="D1811" t="s">
        <v>6716</v>
      </c>
      <c r="I1811" t="s">
        <v>10971</v>
      </c>
      <c r="J1811" t="s">
        <v>10971</v>
      </c>
      <c r="K1811" t="s">
        <v>10971</v>
      </c>
    </row>
    <row r="1812" spans="2:11" x14ac:dyDescent="0.25">
      <c r="B1812">
        <v>1005106</v>
      </c>
      <c r="C1812">
        <v>5</v>
      </c>
      <c r="D1812" t="s">
        <v>6729</v>
      </c>
      <c r="I1812" t="s">
        <v>10971</v>
      </c>
      <c r="J1812" t="s">
        <v>10971</v>
      </c>
      <c r="K1812" t="s">
        <v>10971</v>
      </c>
    </row>
    <row r="1813" spans="2:11" x14ac:dyDescent="0.25">
      <c r="B1813">
        <v>1007744</v>
      </c>
      <c r="C1813">
        <v>5</v>
      </c>
      <c r="D1813" t="s">
        <v>5753</v>
      </c>
      <c r="I1813" t="s">
        <v>10971</v>
      </c>
      <c r="J1813" t="s">
        <v>10971</v>
      </c>
      <c r="K1813" t="s">
        <v>10971</v>
      </c>
    </row>
    <row r="1814" spans="2:11" x14ac:dyDescent="0.25">
      <c r="B1814">
        <v>1004814</v>
      </c>
      <c r="C1814">
        <v>5</v>
      </c>
      <c r="D1814" t="s">
        <v>7585</v>
      </c>
      <c r="I1814" t="s">
        <v>10971</v>
      </c>
      <c r="J1814" t="s">
        <v>10971</v>
      </c>
      <c r="K1814" t="s">
        <v>10971</v>
      </c>
    </row>
    <row r="1815" spans="2:11" x14ac:dyDescent="0.25">
      <c r="B1815">
        <v>1015137</v>
      </c>
      <c r="C1815">
        <v>5</v>
      </c>
      <c r="D1815" t="s">
        <v>10519</v>
      </c>
      <c r="I1815" t="s">
        <v>10971</v>
      </c>
      <c r="J1815" t="s">
        <v>10971</v>
      </c>
      <c r="K1815" t="s">
        <v>10971</v>
      </c>
    </row>
    <row r="1816" spans="2:11" x14ac:dyDescent="0.25">
      <c r="B1816">
        <v>1009595</v>
      </c>
      <c r="C1816">
        <v>5</v>
      </c>
      <c r="D1816" t="s">
        <v>7553</v>
      </c>
      <c r="I1816" t="s">
        <v>10971</v>
      </c>
      <c r="J1816" t="s">
        <v>10971</v>
      </c>
      <c r="K1816" t="s">
        <v>10971</v>
      </c>
    </row>
    <row r="1817" spans="2:11" x14ac:dyDescent="0.25">
      <c r="B1817">
        <v>4093078</v>
      </c>
      <c r="C1817">
        <v>5</v>
      </c>
      <c r="D1817" t="s">
        <v>6707</v>
      </c>
      <c r="I1817" t="s">
        <v>10971</v>
      </c>
      <c r="J1817" t="s">
        <v>10971</v>
      </c>
      <c r="K1817" t="s">
        <v>10971</v>
      </c>
    </row>
    <row r="1818" spans="2:11" x14ac:dyDescent="0.25">
      <c r="B1818">
        <v>1006236</v>
      </c>
      <c r="C1818">
        <v>5</v>
      </c>
      <c r="D1818" t="s">
        <v>6720</v>
      </c>
      <c r="I1818" t="s">
        <v>10971</v>
      </c>
      <c r="J1818" t="s">
        <v>10971</v>
      </c>
      <c r="K1818" t="s">
        <v>10971</v>
      </c>
    </row>
    <row r="1819" spans="2:11" x14ac:dyDescent="0.25">
      <c r="B1819">
        <v>1005552</v>
      </c>
      <c r="C1819">
        <v>5</v>
      </c>
      <c r="D1819" t="s">
        <v>6728</v>
      </c>
      <c r="I1819" t="s">
        <v>10971</v>
      </c>
      <c r="J1819" t="s">
        <v>10971</v>
      </c>
      <c r="K1819" t="s">
        <v>10971</v>
      </c>
    </row>
    <row r="1820" spans="2:11" x14ac:dyDescent="0.25">
      <c r="B1820">
        <v>1005868</v>
      </c>
      <c r="C1820">
        <v>5</v>
      </c>
      <c r="D1820" t="s">
        <v>6721</v>
      </c>
      <c r="I1820" t="s">
        <v>10971</v>
      </c>
      <c r="J1820" t="s">
        <v>10971</v>
      </c>
      <c r="K1820" t="s">
        <v>10971</v>
      </c>
    </row>
    <row r="1821" spans="2:11" x14ac:dyDescent="0.25">
      <c r="B1821">
        <v>1009575</v>
      </c>
      <c r="C1821">
        <v>5</v>
      </c>
      <c r="D1821" t="s">
        <v>7651</v>
      </c>
      <c r="I1821" t="s">
        <v>10971</v>
      </c>
      <c r="J1821" t="s">
        <v>10971</v>
      </c>
      <c r="K1821" t="s">
        <v>10971</v>
      </c>
    </row>
    <row r="1822" spans="2:11" x14ac:dyDescent="0.25">
      <c r="B1822">
        <v>1010453</v>
      </c>
      <c r="C1822">
        <v>5</v>
      </c>
      <c r="D1822" t="s">
        <v>7937</v>
      </c>
      <c r="I1822" t="s">
        <v>10971</v>
      </c>
      <c r="J1822" t="s">
        <v>10971</v>
      </c>
      <c r="K1822" t="s">
        <v>10971</v>
      </c>
    </row>
    <row r="1823" spans="2:11" x14ac:dyDescent="0.25">
      <c r="B1823">
        <v>1010270</v>
      </c>
      <c r="C1823">
        <v>5</v>
      </c>
      <c r="D1823" t="s">
        <v>7256</v>
      </c>
      <c r="I1823" t="s">
        <v>10971</v>
      </c>
      <c r="J1823" t="s">
        <v>10971</v>
      </c>
      <c r="K1823" t="s">
        <v>10971</v>
      </c>
    </row>
    <row r="1824" spans="2:11" x14ac:dyDescent="0.25">
      <c r="B1824">
        <v>1007797</v>
      </c>
      <c r="C1824">
        <v>5</v>
      </c>
      <c r="D1824" t="s">
        <v>6723</v>
      </c>
      <c r="I1824" t="s">
        <v>10971</v>
      </c>
      <c r="J1824" t="s">
        <v>10971</v>
      </c>
      <c r="K1824" t="s">
        <v>10971</v>
      </c>
    </row>
    <row r="1825" spans="2:11" x14ac:dyDescent="0.25">
      <c r="B1825">
        <v>1009253</v>
      </c>
      <c r="C1825">
        <v>5</v>
      </c>
      <c r="D1825" t="s">
        <v>7528</v>
      </c>
      <c r="I1825" t="s">
        <v>10971</v>
      </c>
      <c r="J1825" t="s">
        <v>10971</v>
      </c>
      <c r="K1825" t="s">
        <v>10971</v>
      </c>
    </row>
    <row r="1826" spans="2:11" x14ac:dyDescent="0.25">
      <c r="B1826">
        <v>1013935</v>
      </c>
      <c r="C1826">
        <v>5</v>
      </c>
      <c r="D1826" t="s">
        <v>7327</v>
      </c>
      <c r="I1826" t="s">
        <v>10971</v>
      </c>
      <c r="J1826" t="s">
        <v>10971</v>
      </c>
      <c r="K1826" t="s">
        <v>10971</v>
      </c>
    </row>
    <row r="1827" spans="2:11" x14ac:dyDescent="0.25">
      <c r="B1827">
        <v>1007056</v>
      </c>
      <c r="C1827">
        <v>5</v>
      </c>
      <c r="D1827" t="s">
        <v>10330</v>
      </c>
      <c r="I1827" t="s">
        <v>10971</v>
      </c>
      <c r="J1827" t="s">
        <v>10971</v>
      </c>
      <c r="K1827" t="s">
        <v>10971</v>
      </c>
    </row>
    <row r="1828" spans="2:11" x14ac:dyDescent="0.25">
      <c r="B1828">
        <v>1012678</v>
      </c>
      <c r="C1828">
        <v>5</v>
      </c>
      <c r="D1828" t="s">
        <v>7043</v>
      </c>
      <c r="I1828" t="s">
        <v>10971</v>
      </c>
      <c r="J1828" t="s">
        <v>10971</v>
      </c>
      <c r="K1828" t="s">
        <v>10971</v>
      </c>
    </row>
    <row r="1829" spans="2:11" x14ac:dyDescent="0.25">
      <c r="B1829">
        <v>1006203</v>
      </c>
      <c r="C1829">
        <v>5</v>
      </c>
      <c r="D1829" t="s">
        <v>7691</v>
      </c>
      <c r="I1829" t="s">
        <v>10971</v>
      </c>
      <c r="J1829" t="s">
        <v>10971</v>
      </c>
      <c r="K1829" t="s">
        <v>10971</v>
      </c>
    </row>
    <row r="1830" spans="2:11" x14ac:dyDescent="0.25">
      <c r="B1830">
        <v>1014344</v>
      </c>
      <c r="C1830">
        <v>5</v>
      </c>
      <c r="D1830" t="s">
        <v>6711</v>
      </c>
      <c r="I1830" t="s">
        <v>10971</v>
      </c>
      <c r="J1830" t="s">
        <v>10971</v>
      </c>
      <c r="K1830" t="s">
        <v>10971</v>
      </c>
    </row>
    <row r="1831" spans="2:11" x14ac:dyDescent="0.25">
      <c r="B1831">
        <v>1011728</v>
      </c>
      <c r="C1831">
        <v>5</v>
      </c>
      <c r="D1831" t="s">
        <v>6715</v>
      </c>
      <c r="I1831" t="s">
        <v>10971</v>
      </c>
      <c r="J1831" t="s">
        <v>10971</v>
      </c>
      <c r="K1831" t="s">
        <v>10971</v>
      </c>
    </row>
    <row r="1832" spans="2:11" x14ac:dyDescent="0.25">
      <c r="B1832">
        <v>1004968</v>
      </c>
      <c r="C1832">
        <v>5</v>
      </c>
      <c r="D1832" t="s">
        <v>9255</v>
      </c>
      <c r="I1832" t="s">
        <v>10971</v>
      </c>
      <c r="J1832" t="s">
        <v>10971</v>
      </c>
      <c r="K1832" t="s">
        <v>10971</v>
      </c>
    </row>
    <row r="1833" spans="2:11" x14ac:dyDescent="0.25">
      <c r="B1833">
        <v>1014912</v>
      </c>
      <c r="C1833">
        <v>5</v>
      </c>
      <c r="D1833" t="s">
        <v>10616</v>
      </c>
      <c r="I1833" t="s">
        <v>10971</v>
      </c>
      <c r="J1833" t="s">
        <v>10971</v>
      </c>
      <c r="K1833" t="s">
        <v>10971</v>
      </c>
    </row>
    <row r="1834" spans="2:11" x14ac:dyDescent="0.25">
      <c r="B1834">
        <v>4074122</v>
      </c>
      <c r="C1834">
        <v>5</v>
      </c>
      <c r="D1834" t="s">
        <v>6703</v>
      </c>
      <c r="I1834" t="s">
        <v>10971</v>
      </c>
      <c r="J1834" t="s">
        <v>10971</v>
      </c>
      <c r="K1834" t="s">
        <v>10971</v>
      </c>
    </row>
    <row r="1835" spans="2:11" x14ac:dyDescent="0.25">
      <c r="B1835">
        <v>1008350</v>
      </c>
      <c r="C1835">
        <v>5</v>
      </c>
      <c r="D1835" t="s">
        <v>6718</v>
      </c>
      <c r="I1835" t="s">
        <v>10971</v>
      </c>
      <c r="J1835" t="s">
        <v>10971</v>
      </c>
      <c r="K1835" t="s">
        <v>10971</v>
      </c>
    </row>
    <row r="1836" spans="2:11" x14ac:dyDescent="0.25">
      <c r="B1836">
        <v>1010352</v>
      </c>
      <c r="C1836">
        <v>5</v>
      </c>
      <c r="D1836" t="s">
        <v>6713</v>
      </c>
      <c r="I1836" t="s">
        <v>10971</v>
      </c>
      <c r="J1836" t="s">
        <v>10971</v>
      </c>
      <c r="K1836" t="s">
        <v>10971</v>
      </c>
    </row>
    <row r="1837" spans="2:11" x14ac:dyDescent="0.25">
      <c r="B1837">
        <v>1009177</v>
      </c>
      <c r="C1837">
        <v>5</v>
      </c>
      <c r="D1837" t="s">
        <v>7639</v>
      </c>
      <c r="I1837" t="s">
        <v>10971</v>
      </c>
      <c r="J1837" t="s">
        <v>10971</v>
      </c>
      <c r="K1837" t="s">
        <v>10971</v>
      </c>
    </row>
    <row r="1838" spans="2:11" x14ac:dyDescent="0.25">
      <c r="B1838">
        <v>1014043</v>
      </c>
      <c r="C1838">
        <v>5</v>
      </c>
      <c r="D1838" t="s">
        <v>10403</v>
      </c>
      <c r="I1838" t="s">
        <v>10971</v>
      </c>
      <c r="J1838" t="s">
        <v>10971</v>
      </c>
      <c r="K1838" t="s">
        <v>10971</v>
      </c>
    </row>
    <row r="1839" spans="2:11" x14ac:dyDescent="0.25">
      <c r="B1839">
        <v>1014212</v>
      </c>
      <c r="C1839">
        <v>5</v>
      </c>
      <c r="D1839" t="s">
        <v>6709</v>
      </c>
      <c r="I1839" t="s">
        <v>10971</v>
      </c>
      <c r="J1839" t="s">
        <v>10971</v>
      </c>
      <c r="K1839" t="s">
        <v>10971</v>
      </c>
    </row>
    <row r="1840" spans="2:11" x14ac:dyDescent="0.25">
      <c r="B1840">
        <v>1014229</v>
      </c>
      <c r="C1840">
        <v>5</v>
      </c>
      <c r="D1840" t="s">
        <v>6710</v>
      </c>
      <c r="I1840" t="s">
        <v>10971</v>
      </c>
      <c r="J1840" t="s">
        <v>10971</v>
      </c>
      <c r="K1840" t="s">
        <v>10971</v>
      </c>
    </row>
    <row r="1841" spans="2:11" x14ac:dyDescent="0.25">
      <c r="B1841">
        <v>1016141</v>
      </c>
      <c r="C1841">
        <v>5</v>
      </c>
      <c r="D1841" t="s">
        <v>7714</v>
      </c>
      <c r="I1841" t="s">
        <v>10971</v>
      </c>
      <c r="J1841" t="s">
        <v>10971</v>
      </c>
      <c r="K1841" t="s">
        <v>10971</v>
      </c>
    </row>
    <row r="1842" spans="2:11" x14ac:dyDescent="0.25">
      <c r="B1842">
        <v>1006093</v>
      </c>
      <c r="C1842">
        <v>5</v>
      </c>
      <c r="D1842" t="s">
        <v>5982</v>
      </c>
      <c r="I1842" t="s">
        <v>10971</v>
      </c>
      <c r="J1842" t="s">
        <v>10971</v>
      </c>
      <c r="K1842" t="s">
        <v>10971</v>
      </c>
    </row>
    <row r="1843" spans="2:11" x14ac:dyDescent="0.25">
      <c r="B1843">
        <v>1009629</v>
      </c>
      <c r="C1843">
        <v>5</v>
      </c>
      <c r="D1843" t="s">
        <v>7373</v>
      </c>
      <c r="I1843" t="s">
        <v>10971</v>
      </c>
      <c r="J1843" t="s">
        <v>10971</v>
      </c>
      <c r="K1843" t="s">
        <v>10971</v>
      </c>
    </row>
    <row r="1844" spans="2:11" x14ac:dyDescent="0.25">
      <c r="B1844">
        <v>1004471</v>
      </c>
      <c r="C1844">
        <v>5</v>
      </c>
      <c r="D1844" t="s">
        <v>6734</v>
      </c>
      <c r="I1844" t="s">
        <v>10971</v>
      </c>
      <c r="J1844" t="s">
        <v>10971</v>
      </c>
      <c r="K1844" t="s">
        <v>10971</v>
      </c>
    </row>
    <row r="1845" spans="2:11" x14ac:dyDescent="0.25">
      <c r="B1845">
        <v>1016090</v>
      </c>
      <c r="C1845">
        <v>5</v>
      </c>
      <c r="D1845" t="s">
        <v>6705</v>
      </c>
      <c r="I1845" t="s">
        <v>10971</v>
      </c>
      <c r="J1845" t="s">
        <v>10971</v>
      </c>
      <c r="K1845" t="s">
        <v>10971</v>
      </c>
    </row>
    <row r="1846" spans="2:11" x14ac:dyDescent="0.25">
      <c r="B1846">
        <v>1007237</v>
      </c>
      <c r="C1846">
        <v>5</v>
      </c>
      <c r="D1846" t="s">
        <v>7325</v>
      </c>
      <c r="I1846" t="s">
        <v>10971</v>
      </c>
      <c r="J1846" t="s">
        <v>10971</v>
      </c>
      <c r="K1846" t="s">
        <v>10971</v>
      </c>
    </row>
    <row r="1847" spans="2:11" x14ac:dyDescent="0.25">
      <c r="B1847">
        <v>1007243</v>
      </c>
      <c r="C1847">
        <v>5</v>
      </c>
      <c r="D1847" t="s">
        <v>6726</v>
      </c>
      <c r="I1847" t="s">
        <v>10971</v>
      </c>
      <c r="J1847" t="s">
        <v>10971</v>
      </c>
      <c r="K1847" t="s">
        <v>10971</v>
      </c>
    </row>
    <row r="1848" spans="2:11" x14ac:dyDescent="0.25">
      <c r="B1848">
        <v>1005609</v>
      </c>
      <c r="C1848">
        <v>5</v>
      </c>
      <c r="D1848" t="s">
        <v>6732</v>
      </c>
      <c r="I1848" t="s">
        <v>10971</v>
      </c>
      <c r="J1848" t="s">
        <v>10971</v>
      </c>
      <c r="K1848" t="s">
        <v>10971</v>
      </c>
    </row>
    <row r="1849" spans="2:11" x14ac:dyDescent="0.25">
      <c r="B1849">
        <v>1015773</v>
      </c>
      <c r="C1849">
        <v>5</v>
      </c>
      <c r="D1849" t="s">
        <v>7607</v>
      </c>
      <c r="I1849" t="s">
        <v>10971</v>
      </c>
      <c r="J1849" t="s">
        <v>10971</v>
      </c>
      <c r="K1849" t="s">
        <v>10971</v>
      </c>
    </row>
    <row r="1850" spans="2:11" x14ac:dyDescent="0.25">
      <c r="B1850">
        <v>1007316</v>
      </c>
      <c r="C1850">
        <v>5</v>
      </c>
      <c r="D1850" t="s">
        <v>6727</v>
      </c>
      <c r="I1850" t="s">
        <v>10971</v>
      </c>
      <c r="J1850" t="s">
        <v>10971</v>
      </c>
      <c r="K1850" t="s">
        <v>10971</v>
      </c>
    </row>
    <row r="1851" spans="2:11" x14ac:dyDescent="0.25">
      <c r="B1851">
        <v>4074117</v>
      </c>
      <c r="C1851">
        <v>5</v>
      </c>
      <c r="D1851" t="s">
        <v>6712</v>
      </c>
      <c r="I1851" t="s">
        <v>10971</v>
      </c>
      <c r="J1851" t="s">
        <v>10971</v>
      </c>
      <c r="K1851" t="s">
        <v>10971</v>
      </c>
    </row>
    <row r="1852" spans="2:11" x14ac:dyDescent="0.25">
      <c r="B1852">
        <v>20153853</v>
      </c>
      <c r="C1852">
        <v>5</v>
      </c>
      <c r="D1852" t="s">
        <v>7135</v>
      </c>
      <c r="I1852" t="s">
        <v>10971</v>
      </c>
      <c r="J1852" t="s">
        <v>10971</v>
      </c>
      <c r="K1852" t="s">
        <v>10971</v>
      </c>
    </row>
    <row r="1853" spans="2:11" x14ac:dyDescent="0.25">
      <c r="B1853">
        <v>4056258</v>
      </c>
      <c r="C1853">
        <v>5</v>
      </c>
      <c r="D1853" t="s">
        <v>7243</v>
      </c>
      <c r="I1853" t="s">
        <v>10971</v>
      </c>
      <c r="J1853" t="s">
        <v>10971</v>
      </c>
      <c r="K1853" t="s">
        <v>10971</v>
      </c>
    </row>
    <row r="1854" spans="2:11" x14ac:dyDescent="0.25">
      <c r="B1854">
        <v>1004342</v>
      </c>
      <c r="C1854">
        <v>5</v>
      </c>
      <c r="D1854" t="s">
        <v>6738</v>
      </c>
      <c r="I1854" t="s">
        <v>10971</v>
      </c>
      <c r="J1854" t="s">
        <v>10971</v>
      </c>
      <c r="K1854" t="s">
        <v>10971</v>
      </c>
    </row>
    <row r="1855" spans="2:11" x14ac:dyDescent="0.25">
      <c r="B1855">
        <v>108058480</v>
      </c>
      <c r="C1855">
        <v>5</v>
      </c>
      <c r="D1855" t="s">
        <v>8218</v>
      </c>
      <c r="I1855" t="s">
        <v>10971</v>
      </c>
      <c r="J1855" t="s">
        <v>10971</v>
      </c>
      <c r="K1855" t="s">
        <v>10971</v>
      </c>
    </row>
    <row r="1856" spans="2:11" x14ac:dyDescent="0.25">
      <c r="B1856">
        <v>1006055</v>
      </c>
      <c r="C1856">
        <v>5</v>
      </c>
      <c r="D1856" t="s">
        <v>6739</v>
      </c>
      <c r="I1856" t="s">
        <v>10971</v>
      </c>
      <c r="J1856" t="s">
        <v>10971</v>
      </c>
      <c r="K1856" t="s">
        <v>10971</v>
      </c>
    </row>
    <row r="1857" spans="2:11" x14ac:dyDescent="0.25">
      <c r="B1857">
        <v>1014510</v>
      </c>
      <c r="C1857">
        <v>5</v>
      </c>
      <c r="D1857" t="s">
        <v>6740</v>
      </c>
      <c r="I1857" t="s">
        <v>10971</v>
      </c>
      <c r="J1857" t="s">
        <v>10971</v>
      </c>
      <c r="K1857" t="s">
        <v>10971</v>
      </c>
    </row>
    <row r="1858" spans="2:11" x14ac:dyDescent="0.25">
      <c r="B1858">
        <v>101554362</v>
      </c>
      <c r="C1858">
        <v>5</v>
      </c>
      <c r="D1858" t="s">
        <v>6742</v>
      </c>
      <c r="I1858" t="s">
        <v>10971</v>
      </c>
      <c r="J1858" t="s">
        <v>10971</v>
      </c>
      <c r="K1858" t="s">
        <v>10971</v>
      </c>
    </row>
    <row r="1859" spans="2:11" x14ac:dyDescent="0.25">
      <c r="B1859">
        <v>1005352</v>
      </c>
      <c r="C1859">
        <v>5</v>
      </c>
      <c r="D1859" t="s">
        <v>6403</v>
      </c>
      <c r="I1859" t="s">
        <v>10971</v>
      </c>
      <c r="J1859" t="s">
        <v>10971</v>
      </c>
      <c r="K1859" t="s">
        <v>10971</v>
      </c>
    </row>
    <row r="1860" spans="2:11" x14ac:dyDescent="0.25">
      <c r="B1860">
        <v>4085148</v>
      </c>
      <c r="C1860">
        <v>5</v>
      </c>
      <c r="D1860" t="s">
        <v>7550</v>
      </c>
      <c r="I1860" t="s">
        <v>10971</v>
      </c>
      <c r="J1860" t="s">
        <v>10971</v>
      </c>
      <c r="K1860" t="s">
        <v>10971</v>
      </c>
    </row>
    <row r="1861" spans="2:11" x14ac:dyDescent="0.25">
      <c r="B1861">
        <v>1007574</v>
      </c>
      <c r="C1861">
        <v>5</v>
      </c>
      <c r="D1861" t="s">
        <v>7053</v>
      </c>
      <c r="I1861" t="s">
        <v>10971</v>
      </c>
      <c r="J1861" t="s">
        <v>10971</v>
      </c>
      <c r="K1861" t="s">
        <v>10971</v>
      </c>
    </row>
    <row r="1862" spans="2:11" x14ac:dyDescent="0.25">
      <c r="B1862">
        <v>1007679</v>
      </c>
      <c r="C1862">
        <v>5</v>
      </c>
      <c r="D1862" t="s">
        <v>6759</v>
      </c>
      <c r="I1862" t="s">
        <v>10971</v>
      </c>
      <c r="J1862" t="s">
        <v>10971</v>
      </c>
      <c r="K1862" t="s">
        <v>10971</v>
      </c>
    </row>
    <row r="1863" spans="2:11" x14ac:dyDescent="0.25">
      <c r="B1863">
        <v>1014583</v>
      </c>
      <c r="C1863">
        <v>5</v>
      </c>
      <c r="D1863" t="s">
        <v>6746</v>
      </c>
      <c r="I1863" t="s">
        <v>10971</v>
      </c>
      <c r="J1863" t="s">
        <v>10971</v>
      </c>
      <c r="K1863" t="s">
        <v>10971</v>
      </c>
    </row>
    <row r="1864" spans="2:11" x14ac:dyDescent="0.25">
      <c r="B1864">
        <v>1011310</v>
      </c>
      <c r="C1864">
        <v>5</v>
      </c>
      <c r="D1864" t="s">
        <v>6763</v>
      </c>
      <c r="I1864" t="s">
        <v>10971</v>
      </c>
      <c r="J1864" t="s">
        <v>10971</v>
      </c>
      <c r="K1864" t="s">
        <v>10971</v>
      </c>
    </row>
    <row r="1865" spans="2:11" x14ac:dyDescent="0.25">
      <c r="B1865">
        <v>4050656</v>
      </c>
      <c r="C1865">
        <v>5</v>
      </c>
      <c r="D1865" t="s">
        <v>6978</v>
      </c>
      <c r="I1865" t="s">
        <v>10971</v>
      </c>
      <c r="J1865" t="s">
        <v>10971</v>
      </c>
      <c r="K1865" t="s">
        <v>10971</v>
      </c>
    </row>
    <row r="1866" spans="2:11" x14ac:dyDescent="0.25">
      <c r="B1866">
        <v>1010765</v>
      </c>
      <c r="C1866">
        <v>5</v>
      </c>
      <c r="D1866" t="s">
        <v>7106</v>
      </c>
      <c r="I1866" t="s">
        <v>10971</v>
      </c>
      <c r="J1866" t="s">
        <v>10971</v>
      </c>
      <c r="K1866" t="s">
        <v>10971</v>
      </c>
    </row>
    <row r="1867" spans="2:11" x14ac:dyDescent="0.25">
      <c r="B1867">
        <v>4143201</v>
      </c>
      <c r="C1867">
        <v>5</v>
      </c>
      <c r="D1867" t="s">
        <v>7493</v>
      </c>
      <c r="I1867" t="s">
        <v>10971</v>
      </c>
      <c r="J1867" t="s">
        <v>10971</v>
      </c>
      <c r="K1867" t="s">
        <v>10971</v>
      </c>
    </row>
    <row r="1868" spans="2:11" x14ac:dyDescent="0.25">
      <c r="B1868">
        <v>1013044</v>
      </c>
      <c r="C1868">
        <v>5</v>
      </c>
      <c r="D1868" t="s">
        <v>6993</v>
      </c>
      <c r="I1868" t="s">
        <v>10971</v>
      </c>
      <c r="J1868" t="s">
        <v>10971</v>
      </c>
      <c r="K1868" t="s">
        <v>10971</v>
      </c>
    </row>
    <row r="1869" spans="2:11" x14ac:dyDescent="0.25">
      <c r="B1869">
        <v>1006746</v>
      </c>
      <c r="C1869">
        <v>5</v>
      </c>
      <c r="D1869" t="s">
        <v>6757</v>
      </c>
      <c r="I1869" t="s">
        <v>10971</v>
      </c>
      <c r="J1869" t="s">
        <v>10971</v>
      </c>
      <c r="K1869" t="s">
        <v>10971</v>
      </c>
    </row>
    <row r="1870" spans="2:11" x14ac:dyDescent="0.25">
      <c r="B1870">
        <v>1006691</v>
      </c>
      <c r="C1870">
        <v>5</v>
      </c>
      <c r="D1870" t="s">
        <v>6758</v>
      </c>
      <c r="I1870" t="s">
        <v>10971</v>
      </c>
      <c r="J1870" t="s">
        <v>10971</v>
      </c>
      <c r="K1870" t="s">
        <v>10971</v>
      </c>
    </row>
    <row r="1871" spans="2:11" x14ac:dyDescent="0.25">
      <c r="B1871">
        <v>1022876</v>
      </c>
      <c r="C1871">
        <v>5</v>
      </c>
      <c r="D1871" t="s">
        <v>6743</v>
      </c>
      <c r="I1871" t="s">
        <v>10971</v>
      </c>
      <c r="J1871" t="s">
        <v>10971</v>
      </c>
      <c r="K1871" t="s">
        <v>10971</v>
      </c>
    </row>
    <row r="1872" spans="2:11" x14ac:dyDescent="0.25">
      <c r="B1872">
        <v>1005890</v>
      </c>
      <c r="C1872">
        <v>5</v>
      </c>
      <c r="D1872" t="s">
        <v>6752</v>
      </c>
      <c r="I1872" t="s">
        <v>10971</v>
      </c>
      <c r="J1872" t="s">
        <v>10971</v>
      </c>
      <c r="K1872" t="s">
        <v>10971</v>
      </c>
    </row>
    <row r="1873" spans="2:11" x14ac:dyDescent="0.25">
      <c r="B1873">
        <v>4120235</v>
      </c>
      <c r="C1873">
        <v>5</v>
      </c>
      <c r="D1873" t="s">
        <v>7755</v>
      </c>
      <c r="I1873" t="s">
        <v>10971</v>
      </c>
      <c r="J1873" t="s">
        <v>10971</v>
      </c>
      <c r="K1873" t="s">
        <v>10971</v>
      </c>
    </row>
    <row r="1874" spans="2:11" x14ac:dyDescent="0.25">
      <c r="B1874">
        <v>1015640</v>
      </c>
      <c r="C1874">
        <v>5</v>
      </c>
      <c r="D1874" t="s">
        <v>6749</v>
      </c>
      <c r="I1874" t="s">
        <v>10971</v>
      </c>
      <c r="J1874" t="s">
        <v>10971</v>
      </c>
      <c r="K1874" t="s">
        <v>10971</v>
      </c>
    </row>
    <row r="1875" spans="2:11" x14ac:dyDescent="0.25">
      <c r="B1875">
        <v>27662015</v>
      </c>
      <c r="C1875">
        <v>5</v>
      </c>
      <c r="D1875" t="s">
        <v>10618</v>
      </c>
      <c r="I1875" t="s">
        <v>10971</v>
      </c>
      <c r="J1875" t="s">
        <v>10971</v>
      </c>
      <c r="K1875" t="s">
        <v>10971</v>
      </c>
    </row>
    <row r="1876" spans="2:11" x14ac:dyDescent="0.25">
      <c r="B1876">
        <v>1005639</v>
      </c>
      <c r="C1876">
        <v>5</v>
      </c>
      <c r="D1876" t="s">
        <v>6753</v>
      </c>
      <c r="I1876" t="s">
        <v>10971</v>
      </c>
      <c r="J1876" t="s">
        <v>10971</v>
      </c>
      <c r="K1876" t="s">
        <v>10971</v>
      </c>
    </row>
    <row r="1877" spans="2:11" x14ac:dyDescent="0.25">
      <c r="B1877">
        <v>1013600</v>
      </c>
      <c r="C1877">
        <v>5</v>
      </c>
      <c r="D1877" t="s">
        <v>6750</v>
      </c>
      <c r="I1877" t="s">
        <v>10971</v>
      </c>
      <c r="J1877" t="s">
        <v>10971</v>
      </c>
      <c r="K1877" t="s">
        <v>10971</v>
      </c>
    </row>
    <row r="1878" spans="2:11" x14ac:dyDescent="0.25">
      <c r="B1878">
        <v>1010822</v>
      </c>
      <c r="C1878">
        <v>5</v>
      </c>
      <c r="D1878" t="s">
        <v>6765</v>
      </c>
      <c r="I1878" t="s">
        <v>10971</v>
      </c>
      <c r="J1878" t="s">
        <v>10971</v>
      </c>
      <c r="K1878" t="s">
        <v>10971</v>
      </c>
    </row>
    <row r="1879" spans="2:11" x14ac:dyDescent="0.25">
      <c r="B1879">
        <v>1008159</v>
      </c>
      <c r="C1879">
        <v>5</v>
      </c>
      <c r="D1879" t="s">
        <v>6760</v>
      </c>
      <c r="I1879" t="s">
        <v>10971</v>
      </c>
      <c r="J1879" t="s">
        <v>10971</v>
      </c>
      <c r="K1879" t="s">
        <v>10971</v>
      </c>
    </row>
    <row r="1880" spans="2:11" x14ac:dyDescent="0.25">
      <c r="B1880">
        <v>1010186</v>
      </c>
      <c r="C1880">
        <v>5</v>
      </c>
      <c r="D1880" t="s">
        <v>6764</v>
      </c>
      <c r="I1880" t="s">
        <v>10971</v>
      </c>
      <c r="J1880" t="s">
        <v>10971</v>
      </c>
      <c r="K1880" t="s">
        <v>10971</v>
      </c>
    </row>
    <row r="1881" spans="2:11" x14ac:dyDescent="0.25">
      <c r="B1881">
        <v>105707017</v>
      </c>
      <c r="C1881">
        <v>5</v>
      </c>
      <c r="D1881" t="s">
        <v>6745</v>
      </c>
      <c r="I1881" t="s">
        <v>10971</v>
      </c>
      <c r="J1881" t="s">
        <v>10971</v>
      </c>
      <c r="K1881" t="s">
        <v>10971</v>
      </c>
    </row>
    <row r="1882" spans="2:11" x14ac:dyDescent="0.25">
      <c r="B1882">
        <v>1984011</v>
      </c>
      <c r="C1882">
        <v>5</v>
      </c>
      <c r="D1882" t="s">
        <v>6623</v>
      </c>
      <c r="I1882" t="s">
        <v>10971</v>
      </c>
      <c r="J1882" t="s">
        <v>10971</v>
      </c>
      <c r="K1882" t="s">
        <v>10971</v>
      </c>
    </row>
    <row r="1883" spans="2:11" x14ac:dyDescent="0.25">
      <c r="B1883">
        <v>1015611</v>
      </c>
      <c r="C1883">
        <v>5</v>
      </c>
      <c r="D1883" t="s">
        <v>6748</v>
      </c>
      <c r="I1883" t="s">
        <v>10971</v>
      </c>
      <c r="J1883" t="s">
        <v>10971</v>
      </c>
      <c r="K1883" t="s">
        <v>10971</v>
      </c>
    </row>
    <row r="1884" spans="2:11" x14ac:dyDescent="0.25">
      <c r="B1884">
        <v>1014687</v>
      </c>
      <c r="C1884">
        <v>5</v>
      </c>
      <c r="D1884" t="s">
        <v>6747</v>
      </c>
      <c r="I1884" t="s">
        <v>10971</v>
      </c>
      <c r="J1884" t="s">
        <v>10971</v>
      </c>
      <c r="K1884" t="s">
        <v>10971</v>
      </c>
    </row>
    <row r="1885" spans="2:11" x14ac:dyDescent="0.25">
      <c r="B1885">
        <v>1005693</v>
      </c>
      <c r="C1885">
        <v>5</v>
      </c>
      <c r="D1885" t="s">
        <v>7456</v>
      </c>
      <c r="I1885" t="s">
        <v>10971</v>
      </c>
      <c r="J1885" t="s">
        <v>10971</v>
      </c>
      <c r="K1885" t="s">
        <v>10971</v>
      </c>
    </row>
    <row r="1886" spans="2:11" x14ac:dyDescent="0.25">
      <c r="B1886">
        <v>1005035</v>
      </c>
      <c r="C1886">
        <v>5</v>
      </c>
      <c r="D1886" t="s">
        <v>6754</v>
      </c>
      <c r="I1886" t="s">
        <v>10971</v>
      </c>
      <c r="J1886" t="s">
        <v>10971</v>
      </c>
      <c r="K1886" t="s">
        <v>10971</v>
      </c>
    </row>
    <row r="1887" spans="2:11" x14ac:dyDescent="0.25">
      <c r="B1887">
        <v>1006383</v>
      </c>
      <c r="C1887">
        <v>5</v>
      </c>
      <c r="D1887" t="s">
        <v>6756</v>
      </c>
      <c r="I1887" t="s">
        <v>10971</v>
      </c>
      <c r="J1887" t="s">
        <v>10971</v>
      </c>
      <c r="K1887" t="s">
        <v>10971</v>
      </c>
    </row>
    <row r="1888" spans="2:11" x14ac:dyDescent="0.25">
      <c r="B1888">
        <v>1032552</v>
      </c>
      <c r="C1888">
        <v>5</v>
      </c>
      <c r="D1888" t="s">
        <v>6604</v>
      </c>
      <c r="I1888" t="s">
        <v>10971</v>
      </c>
      <c r="J1888" t="s">
        <v>10971</v>
      </c>
      <c r="K1888" t="s">
        <v>10971</v>
      </c>
    </row>
    <row r="1889" spans="2:11" x14ac:dyDescent="0.25">
      <c r="B1889">
        <v>4153824</v>
      </c>
      <c r="C1889">
        <v>5</v>
      </c>
      <c r="D1889" t="s">
        <v>7822</v>
      </c>
      <c r="I1889" t="s">
        <v>10971</v>
      </c>
      <c r="J1889" t="s">
        <v>10971</v>
      </c>
      <c r="K1889" t="s">
        <v>10971</v>
      </c>
    </row>
    <row r="1890" spans="2:11" x14ac:dyDescent="0.25">
      <c r="B1890">
        <v>1009638</v>
      </c>
      <c r="C1890">
        <v>5</v>
      </c>
      <c r="D1890" t="s">
        <v>6772</v>
      </c>
      <c r="I1890" t="s">
        <v>10971</v>
      </c>
      <c r="J1890" t="s">
        <v>10971</v>
      </c>
      <c r="K1890" t="s">
        <v>10971</v>
      </c>
    </row>
    <row r="1891" spans="2:11" x14ac:dyDescent="0.25">
      <c r="B1891">
        <v>1007614</v>
      </c>
      <c r="C1891">
        <v>5</v>
      </c>
      <c r="D1891" t="s">
        <v>7178</v>
      </c>
      <c r="I1891" t="s">
        <v>10971</v>
      </c>
      <c r="J1891" t="s">
        <v>10971</v>
      </c>
      <c r="K1891" t="s">
        <v>10971</v>
      </c>
    </row>
    <row r="1892" spans="2:11" x14ac:dyDescent="0.25">
      <c r="B1892">
        <v>1007513</v>
      </c>
      <c r="C1892">
        <v>5</v>
      </c>
      <c r="D1892" t="s">
        <v>6775</v>
      </c>
      <c r="I1892" t="s">
        <v>10971</v>
      </c>
      <c r="J1892" t="s">
        <v>10971</v>
      </c>
      <c r="K1892" t="s">
        <v>10971</v>
      </c>
    </row>
    <row r="1893" spans="2:11" x14ac:dyDescent="0.25">
      <c r="B1893">
        <v>1007112</v>
      </c>
      <c r="C1893">
        <v>5</v>
      </c>
      <c r="D1893" t="s">
        <v>6774</v>
      </c>
      <c r="I1893" t="s">
        <v>10971</v>
      </c>
      <c r="J1893" t="s">
        <v>10971</v>
      </c>
      <c r="K1893" t="s">
        <v>10971</v>
      </c>
    </row>
    <row r="1894" spans="2:11" x14ac:dyDescent="0.25">
      <c r="B1894">
        <v>1022438</v>
      </c>
      <c r="C1894">
        <v>5</v>
      </c>
      <c r="D1894" t="s">
        <v>7289</v>
      </c>
      <c r="I1894" t="s">
        <v>10971</v>
      </c>
      <c r="J1894" t="s">
        <v>10971</v>
      </c>
      <c r="K1894" t="s">
        <v>10971</v>
      </c>
    </row>
    <row r="1895" spans="2:11" x14ac:dyDescent="0.25">
      <c r="B1895">
        <v>1007428</v>
      </c>
      <c r="C1895">
        <v>5</v>
      </c>
      <c r="D1895" t="s">
        <v>6776</v>
      </c>
      <c r="I1895" t="s">
        <v>10971</v>
      </c>
      <c r="J1895" t="s">
        <v>10971</v>
      </c>
      <c r="K1895" t="s">
        <v>10971</v>
      </c>
    </row>
    <row r="1896" spans="2:11" x14ac:dyDescent="0.25">
      <c r="B1896">
        <v>1008435</v>
      </c>
      <c r="C1896">
        <v>5</v>
      </c>
      <c r="D1896" t="s">
        <v>6773</v>
      </c>
      <c r="I1896" t="s">
        <v>10971</v>
      </c>
      <c r="J1896" t="s">
        <v>10971</v>
      </c>
      <c r="K1896" t="s">
        <v>10971</v>
      </c>
    </row>
    <row r="1897" spans="2:11" x14ac:dyDescent="0.25">
      <c r="B1897">
        <v>1001348</v>
      </c>
      <c r="C1897">
        <v>5</v>
      </c>
      <c r="D1897" t="s">
        <v>7269</v>
      </c>
      <c r="I1897" t="s">
        <v>10971</v>
      </c>
      <c r="J1897" t="s">
        <v>10971</v>
      </c>
      <c r="K1897" t="s">
        <v>10971</v>
      </c>
    </row>
    <row r="1898" spans="2:11" x14ac:dyDescent="0.25">
      <c r="B1898">
        <v>1991079</v>
      </c>
      <c r="C1898">
        <v>5</v>
      </c>
      <c r="D1898" t="s">
        <v>9292</v>
      </c>
      <c r="I1898" t="s">
        <v>10971</v>
      </c>
      <c r="J1898" t="s">
        <v>10971</v>
      </c>
      <c r="K1898" t="s">
        <v>10971</v>
      </c>
    </row>
    <row r="1899" spans="2:11" x14ac:dyDescent="0.25">
      <c r="B1899">
        <v>6546770</v>
      </c>
      <c r="C1899">
        <v>5</v>
      </c>
      <c r="D1899" t="s">
        <v>9221</v>
      </c>
      <c r="I1899" t="s">
        <v>10971</v>
      </c>
      <c r="J1899" t="s">
        <v>10971</v>
      </c>
      <c r="K1899" t="s">
        <v>10971</v>
      </c>
    </row>
    <row r="1900" spans="2:11" x14ac:dyDescent="0.25">
      <c r="B1900">
        <v>1007571</v>
      </c>
      <c r="C1900">
        <v>5</v>
      </c>
      <c r="D1900" t="s">
        <v>6777</v>
      </c>
      <c r="I1900" t="s">
        <v>10971</v>
      </c>
      <c r="J1900" t="s">
        <v>10971</v>
      </c>
      <c r="K1900" t="s">
        <v>10971</v>
      </c>
    </row>
    <row r="1901" spans="2:11" x14ac:dyDescent="0.25">
      <c r="B1901">
        <v>1011221</v>
      </c>
      <c r="C1901">
        <v>5</v>
      </c>
      <c r="D1901" t="s">
        <v>6771</v>
      </c>
      <c r="I1901" t="s">
        <v>10971</v>
      </c>
      <c r="J1901" t="s">
        <v>10971</v>
      </c>
      <c r="K1901" t="s">
        <v>10971</v>
      </c>
    </row>
    <row r="1902" spans="2:11" x14ac:dyDescent="0.25">
      <c r="B1902">
        <v>1013991</v>
      </c>
      <c r="C1902">
        <v>5</v>
      </c>
      <c r="D1902" t="s">
        <v>6782</v>
      </c>
      <c r="I1902" t="s">
        <v>10971</v>
      </c>
      <c r="J1902" t="s">
        <v>10971</v>
      </c>
      <c r="K1902" t="s">
        <v>10971</v>
      </c>
    </row>
    <row r="1903" spans="2:11" x14ac:dyDescent="0.25">
      <c r="B1903">
        <v>1005320</v>
      </c>
      <c r="C1903">
        <v>5</v>
      </c>
      <c r="D1903" t="s">
        <v>8062</v>
      </c>
      <c r="I1903" t="s">
        <v>10971</v>
      </c>
      <c r="J1903" t="s">
        <v>10971</v>
      </c>
      <c r="K1903" t="s">
        <v>10971</v>
      </c>
    </row>
    <row r="1904" spans="2:11" x14ac:dyDescent="0.25">
      <c r="B1904">
        <v>1009375</v>
      </c>
      <c r="C1904">
        <v>5</v>
      </c>
      <c r="D1904" t="s">
        <v>10195</v>
      </c>
      <c r="I1904" t="s">
        <v>10971</v>
      </c>
      <c r="J1904" t="s">
        <v>10971</v>
      </c>
      <c r="K1904" t="s">
        <v>10971</v>
      </c>
    </row>
    <row r="1905" spans="2:11" x14ac:dyDescent="0.25">
      <c r="B1905">
        <v>1005492</v>
      </c>
      <c r="C1905">
        <v>5</v>
      </c>
      <c r="D1905" t="s">
        <v>7298</v>
      </c>
      <c r="I1905" t="s">
        <v>10971</v>
      </c>
      <c r="J1905" t="s">
        <v>10971</v>
      </c>
      <c r="K1905" t="s">
        <v>10971</v>
      </c>
    </row>
    <row r="1906" spans="2:11" x14ac:dyDescent="0.25">
      <c r="B1906">
        <v>1009838</v>
      </c>
      <c r="C1906">
        <v>5</v>
      </c>
      <c r="D1906" t="s">
        <v>7193</v>
      </c>
      <c r="I1906" t="s">
        <v>10971</v>
      </c>
      <c r="J1906" t="s">
        <v>10971</v>
      </c>
      <c r="K1906" t="s">
        <v>10971</v>
      </c>
    </row>
    <row r="1907" spans="2:11" x14ac:dyDescent="0.25">
      <c r="B1907">
        <v>1004979</v>
      </c>
      <c r="C1907">
        <v>5</v>
      </c>
      <c r="D1907" t="s">
        <v>6784</v>
      </c>
      <c r="I1907" t="s">
        <v>10971</v>
      </c>
      <c r="J1907" t="s">
        <v>10971</v>
      </c>
      <c r="K1907" t="s">
        <v>10971</v>
      </c>
    </row>
    <row r="1908" spans="2:11" x14ac:dyDescent="0.25">
      <c r="B1908">
        <v>1015599</v>
      </c>
      <c r="C1908">
        <v>5</v>
      </c>
      <c r="D1908" t="s">
        <v>6006</v>
      </c>
      <c r="I1908" t="s">
        <v>10971</v>
      </c>
      <c r="J1908" t="s">
        <v>10971</v>
      </c>
      <c r="K1908" t="s">
        <v>10971</v>
      </c>
    </row>
    <row r="1909" spans="2:11" x14ac:dyDescent="0.25">
      <c r="B1909">
        <v>1005487</v>
      </c>
      <c r="C1909">
        <v>5</v>
      </c>
      <c r="D1909" t="s">
        <v>6785</v>
      </c>
      <c r="I1909" t="s">
        <v>10971</v>
      </c>
      <c r="J1909" t="s">
        <v>10971</v>
      </c>
      <c r="K1909" t="s">
        <v>10971</v>
      </c>
    </row>
    <row r="1910" spans="2:11" x14ac:dyDescent="0.25">
      <c r="B1910">
        <v>1005147</v>
      </c>
      <c r="C1910">
        <v>5</v>
      </c>
      <c r="D1910" t="s">
        <v>6004</v>
      </c>
      <c r="I1910" t="s">
        <v>10971</v>
      </c>
      <c r="J1910" t="s">
        <v>10971</v>
      </c>
      <c r="K1910" t="s">
        <v>10971</v>
      </c>
    </row>
    <row r="1911" spans="2:11" x14ac:dyDescent="0.25">
      <c r="B1911">
        <v>1010628</v>
      </c>
      <c r="C1911">
        <v>5</v>
      </c>
      <c r="D1911" t="s">
        <v>7920</v>
      </c>
      <c r="I1911" t="s">
        <v>10971</v>
      </c>
      <c r="J1911" t="s">
        <v>10971</v>
      </c>
      <c r="K1911" t="s">
        <v>10971</v>
      </c>
    </row>
    <row r="1912" spans="2:11" x14ac:dyDescent="0.25">
      <c r="B1912">
        <v>4163748</v>
      </c>
      <c r="C1912">
        <v>5</v>
      </c>
      <c r="D1912" t="s">
        <v>7676</v>
      </c>
      <c r="I1912" t="s">
        <v>10971</v>
      </c>
      <c r="J1912" t="s">
        <v>10971</v>
      </c>
      <c r="K1912" t="s">
        <v>10971</v>
      </c>
    </row>
    <row r="1913" spans="2:11" x14ac:dyDescent="0.25">
      <c r="B1913">
        <v>4053304</v>
      </c>
      <c r="C1913">
        <v>5</v>
      </c>
      <c r="D1913" t="s">
        <v>6809</v>
      </c>
      <c r="I1913" t="s">
        <v>10971</v>
      </c>
      <c r="J1913" t="s">
        <v>10971</v>
      </c>
      <c r="K1913" t="s">
        <v>10971</v>
      </c>
    </row>
    <row r="1914" spans="2:11" x14ac:dyDescent="0.25">
      <c r="B1914">
        <v>4056845</v>
      </c>
      <c r="C1914">
        <v>5</v>
      </c>
      <c r="D1914" t="s">
        <v>7617</v>
      </c>
      <c r="I1914" t="s">
        <v>10971</v>
      </c>
      <c r="J1914" t="s">
        <v>10971</v>
      </c>
      <c r="K1914" t="s">
        <v>10971</v>
      </c>
    </row>
    <row r="1915" spans="2:11" x14ac:dyDescent="0.25">
      <c r="B1915">
        <v>1012720</v>
      </c>
      <c r="C1915">
        <v>5</v>
      </c>
      <c r="D1915" t="s">
        <v>6802</v>
      </c>
      <c r="I1915" t="s">
        <v>10971</v>
      </c>
      <c r="J1915" t="s">
        <v>10971</v>
      </c>
      <c r="K1915" t="s">
        <v>10971</v>
      </c>
    </row>
    <row r="1916" spans="2:11" x14ac:dyDescent="0.25">
      <c r="B1916">
        <v>4086913</v>
      </c>
      <c r="C1916">
        <v>5</v>
      </c>
      <c r="D1916" t="s">
        <v>6644</v>
      </c>
      <c r="I1916" t="s">
        <v>10971</v>
      </c>
      <c r="J1916" t="s">
        <v>10971</v>
      </c>
      <c r="K1916" t="s">
        <v>10971</v>
      </c>
    </row>
    <row r="1917" spans="2:11" x14ac:dyDescent="0.25">
      <c r="B1917">
        <v>1005224</v>
      </c>
      <c r="C1917">
        <v>5</v>
      </c>
      <c r="D1917" t="s">
        <v>6801</v>
      </c>
      <c r="I1917" t="s">
        <v>10971</v>
      </c>
      <c r="J1917" t="s">
        <v>10971</v>
      </c>
      <c r="K1917" t="s">
        <v>10971</v>
      </c>
    </row>
    <row r="1918" spans="2:11" x14ac:dyDescent="0.25">
      <c r="B1918">
        <v>1002306</v>
      </c>
      <c r="C1918">
        <v>5</v>
      </c>
      <c r="D1918" t="s">
        <v>7584</v>
      </c>
      <c r="I1918" t="s">
        <v>10971</v>
      </c>
      <c r="J1918" t="s">
        <v>10971</v>
      </c>
      <c r="K1918" t="s">
        <v>10971</v>
      </c>
    </row>
    <row r="1919" spans="2:11" x14ac:dyDescent="0.25">
      <c r="B1919">
        <v>4064766</v>
      </c>
      <c r="C1919">
        <v>5</v>
      </c>
      <c r="D1919" t="s">
        <v>6810</v>
      </c>
      <c r="I1919" t="s">
        <v>10971</v>
      </c>
      <c r="J1919" t="s">
        <v>10971</v>
      </c>
      <c r="K1919" t="s">
        <v>10971</v>
      </c>
    </row>
    <row r="1920" spans="2:11" x14ac:dyDescent="0.25">
      <c r="B1920">
        <v>1136043</v>
      </c>
      <c r="C1920">
        <v>5</v>
      </c>
      <c r="D1920" t="s">
        <v>7556</v>
      </c>
      <c r="I1920" t="s">
        <v>10971</v>
      </c>
      <c r="J1920" t="s">
        <v>10971</v>
      </c>
      <c r="K1920" t="s">
        <v>10971</v>
      </c>
    </row>
    <row r="1921" spans="2:11" x14ac:dyDescent="0.25">
      <c r="B1921">
        <v>1006682</v>
      </c>
      <c r="C1921">
        <v>5</v>
      </c>
      <c r="D1921" t="s">
        <v>7347</v>
      </c>
      <c r="I1921" t="s">
        <v>10971</v>
      </c>
      <c r="J1921" t="s">
        <v>10971</v>
      </c>
      <c r="K1921" t="s">
        <v>10971</v>
      </c>
    </row>
    <row r="1922" spans="2:11" x14ac:dyDescent="0.25">
      <c r="B1922">
        <v>4114121</v>
      </c>
      <c r="C1922">
        <v>5</v>
      </c>
      <c r="D1922" t="s">
        <v>7457</v>
      </c>
      <c r="I1922" t="s">
        <v>10971</v>
      </c>
      <c r="J1922" t="s">
        <v>10971</v>
      </c>
      <c r="K1922" t="s">
        <v>10971</v>
      </c>
    </row>
    <row r="1923" spans="2:11" x14ac:dyDescent="0.25">
      <c r="B1923">
        <v>1015872</v>
      </c>
      <c r="C1923">
        <v>5</v>
      </c>
      <c r="D1923" t="s">
        <v>6006</v>
      </c>
      <c r="I1923" t="s">
        <v>10971</v>
      </c>
      <c r="J1923" t="s">
        <v>10971</v>
      </c>
      <c r="K1923" t="s">
        <v>10971</v>
      </c>
    </row>
    <row r="1924" spans="2:11" x14ac:dyDescent="0.25">
      <c r="B1924">
        <v>1016266</v>
      </c>
      <c r="C1924">
        <v>5</v>
      </c>
      <c r="D1924" t="s">
        <v>6813</v>
      </c>
      <c r="I1924" t="s">
        <v>10971</v>
      </c>
      <c r="J1924" t="s">
        <v>10971</v>
      </c>
      <c r="K1924" t="s">
        <v>10971</v>
      </c>
    </row>
    <row r="1925" spans="2:11" x14ac:dyDescent="0.25">
      <c r="B1925">
        <v>1008133</v>
      </c>
      <c r="C1925">
        <v>5</v>
      </c>
      <c r="D1925" t="s">
        <v>6792</v>
      </c>
      <c r="I1925" t="s">
        <v>10971</v>
      </c>
      <c r="J1925" t="s">
        <v>10971</v>
      </c>
      <c r="K1925" t="s">
        <v>10971</v>
      </c>
    </row>
    <row r="1926" spans="2:11" x14ac:dyDescent="0.25">
      <c r="B1926">
        <v>1010535</v>
      </c>
      <c r="C1926">
        <v>5</v>
      </c>
      <c r="D1926" t="s">
        <v>5737</v>
      </c>
      <c r="I1926" t="s">
        <v>10971</v>
      </c>
      <c r="J1926" t="s">
        <v>10971</v>
      </c>
      <c r="K1926" t="s">
        <v>10971</v>
      </c>
    </row>
    <row r="1927" spans="2:11" x14ac:dyDescent="0.25">
      <c r="B1927">
        <v>1004983</v>
      </c>
      <c r="C1927">
        <v>5</v>
      </c>
      <c r="D1927" t="s">
        <v>7367</v>
      </c>
      <c r="I1927" t="s">
        <v>10971</v>
      </c>
      <c r="J1927" t="s">
        <v>10971</v>
      </c>
      <c r="K1927" t="s">
        <v>10971</v>
      </c>
    </row>
    <row r="1928" spans="2:11" x14ac:dyDescent="0.25">
      <c r="B1928">
        <v>4108579</v>
      </c>
      <c r="C1928">
        <v>5</v>
      </c>
      <c r="D1928" t="s">
        <v>7122</v>
      </c>
      <c r="I1928" t="s">
        <v>10971</v>
      </c>
      <c r="J1928" t="s">
        <v>10971</v>
      </c>
      <c r="K1928" t="s">
        <v>10971</v>
      </c>
    </row>
    <row r="1929" spans="2:11" x14ac:dyDescent="0.25">
      <c r="B1929">
        <v>1005932</v>
      </c>
      <c r="C1929">
        <v>5</v>
      </c>
      <c r="D1929" t="s">
        <v>5861</v>
      </c>
      <c r="I1929" t="s">
        <v>10971</v>
      </c>
      <c r="J1929" t="s">
        <v>10971</v>
      </c>
      <c r="K1929" t="s">
        <v>10971</v>
      </c>
    </row>
    <row r="1930" spans="2:11" x14ac:dyDescent="0.25">
      <c r="B1930">
        <v>1984024</v>
      </c>
      <c r="C1930">
        <v>5</v>
      </c>
      <c r="D1930" t="s">
        <v>6571</v>
      </c>
      <c r="I1930" t="s">
        <v>10971</v>
      </c>
      <c r="J1930" t="s">
        <v>10971</v>
      </c>
      <c r="K1930" t="s">
        <v>10971</v>
      </c>
    </row>
    <row r="1931" spans="2:11" x14ac:dyDescent="0.25">
      <c r="B1931">
        <v>4094513</v>
      </c>
      <c r="C1931">
        <v>5</v>
      </c>
      <c r="D1931" t="s">
        <v>7020</v>
      </c>
      <c r="I1931" t="s">
        <v>10971</v>
      </c>
      <c r="J1931" t="s">
        <v>10971</v>
      </c>
      <c r="K1931" t="s">
        <v>10971</v>
      </c>
    </row>
    <row r="1932" spans="2:11" x14ac:dyDescent="0.25">
      <c r="B1932">
        <v>4142334</v>
      </c>
      <c r="C1932">
        <v>5</v>
      </c>
      <c r="D1932" t="s">
        <v>6806</v>
      </c>
      <c r="I1932" t="s">
        <v>10971</v>
      </c>
      <c r="J1932" t="s">
        <v>10971</v>
      </c>
      <c r="K1932" t="s">
        <v>10971</v>
      </c>
    </row>
    <row r="1933" spans="2:11" x14ac:dyDescent="0.25">
      <c r="B1933">
        <v>1991077</v>
      </c>
      <c r="C1933">
        <v>5</v>
      </c>
      <c r="D1933" t="s">
        <v>7208</v>
      </c>
      <c r="I1933" t="s">
        <v>10971</v>
      </c>
      <c r="J1933" t="s">
        <v>10971</v>
      </c>
      <c r="K1933" t="s">
        <v>10971</v>
      </c>
    </row>
    <row r="1934" spans="2:11" x14ac:dyDescent="0.25">
      <c r="B1934">
        <v>1006777</v>
      </c>
      <c r="C1934">
        <v>5</v>
      </c>
      <c r="D1934" t="s">
        <v>6797</v>
      </c>
      <c r="I1934" t="s">
        <v>10971</v>
      </c>
      <c r="J1934" t="s">
        <v>10971</v>
      </c>
      <c r="K1934" t="s">
        <v>10971</v>
      </c>
    </row>
    <row r="1935" spans="2:11" x14ac:dyDescent="0.25">
      <c r="B1935">
        <v>1014378</v>
      </c>
      <c r="C1935">
        <v>5</v>
      </c>
      <c r="D1935" t="s">
        <v>10257</v>
      </c>
      <c r="I1935" t="s">
        <v>10971</v>
      </c>
      <c r="J1935" t="s">
        <v>10971</v>
      </c>
      <c r="K1935" t="s">
        <v>10971</v>
      </c>
    </row>
    <row r="1936" spans="2:11" x14ac:dyDescent="0.25">
      <c r="B1936">
        <v>1009921</v>
      </c>
      <c r="C1936">
        <v>5</v>
      </c>
      <c r="D1936" t="s">
        <v>6795</v>
      </c>
      <c r="I1936" t="s">
        <v>10971</v>
      </c>
      <c r="J1936" t="s">
        <v>10971</v>
      </c>
      <c r="K1936" t="s">
        <v>10971</v>
      </c>
    </row>
    <row r="1937" spans="2:11" x14ac:dyDescent="0.25">
      <c r="B1937">
        <v>1136005</v>
      </c>
      <c r="C1937">
        <v>5</v>
      </c>
      <c r="D1937" t="s">
        <v>6805</v>
      </c>
      <c r="I1937" t="s">
        <v>10971</v>
      </c>
      <c r="J1937" t="s">
        <v>10971</v>
      </c>
      <c r="K1937" t="s">
        <v>10971</v>
      </c>
    </row>
    <row r="1938" spans="2:11" x14ac:dyDescent="0.25">
      <c r="B1938">
        <v>1010201</v>
      </c>
      <c r="C1938">
        <v>5</v>
      </c>
      <c r="D1938" t="s">
        <v>7007</v>
      </c>
      <c r="I1938" t="s">
        <v>10971</v>
      </c>
      <c r="J1938" t="s">
        <v>10971</v>
      </c>
      <c r="K1938" t="s">
        <v>10971</v>
      </c>
    </row>
    <row r="1939" spans="2:11" x14ac:dyDescent="0.25">
      <c r="B1939">
        <v>4094351</v>
      </c>
      <c r="C1939">
        <v>5</v>
      </c>
      <c r="D1939" t="s">
        <v>6807</v>
      </c>
      <c r="I1939" t="s">
        <v>10971</v>
      </c>
      <c r="J1939" t="s">
        <v>10971</v>
      </c>
      <c r="K1939" t="s">
        <v>10971</v>
      </c>
    </row>
    <row r="1940" spans="2:11" x14ac:dyDescent="0.25">
      <c r="B1940">
        <v>1010666</v>
      </c>
      <c r="C1940">
        <v>5</v>
      </c>
      <c r="D1940" t="s">
        <v>7315</v>
      </c>
      <c r="I1940" t="s">
        <v>10971</v>
      </c>
      <c r="J1940" t="s">
        <v>10971</v>
      </c>
      <c r="K1940" t="s">
        <v>10971</v>
      </c>
    </row>
    <row r="1941" spans="2:11" x14ac:dyDescent="0.25">
      <c r="B1941">
        <v>1010480</v>
      </c>
      <c r="C1941">
        <v>5</v>
      </c>
      <c r="D1941" t="s">
        <v>6789</v>
      </c>
      <c r="I1941" t="s">
        <v>10971</v>
      </c>
      <c r="J1941" t="s">
        <v>10971</v>
      </c>
      <c r="K1941" t="s">
        <v>10971</v>
      </c>
    </row>
    <row r="1942" spans="2:11" x14ac:dyDescent="0.25">
      <c r="B1942">
        <v>1005688</v>
      </c>
      <c r="C1942">
        <v>5</v>
      </c>
      <c r="D1942" t="s">
        <v>6403</v>
      </c>
      <c r="I1942" t="s">
        <v>10971</v>
      </c>
      <c r="J1942" t="s">
        <v>10971</v>
      </c>
      <c r="K1942" t="s">
        <v>10971</v>
      </c>
    </row>
    <row r="1943" spans="2:11" x14ac:dyDescent="0.25">
      <c r="B1943">
        <v>1020896</v>
      </c>
      <c r="C1943">
        <v>5</v>
      </c>
      <c r="D1943" t="s">
        <v>6814</v>
      </c>
      <c r="I1943" t="s">
        <v>10971</v>
      </c>
      <c r="J1943" t="s">
        <v>10971</v>
      </c>
      <c r="K1943" t="s">
        <v>10971</v>
      </c>
    </row>
    <row r="1944" spans="2:11" x14ac:dyDescent="0.25">
      <c r="B1944">
        <v>1005879</v>
      </c>
      <c r="C1944">
        <v>5</v>
      </c>
      <c r="D1944" t="s">
        <v>6981</v>
      </c>
      <c r="I1944" t="s">
        <v>10971</v>
      </c>
      <c r="J1944" t="s">
        <v>10971</v>
      </c>
      <c r="K1944" t="s">
        <v>10971</v>
      </c>
    </row>
    <row r="1945" spans="2:11" x14ac:dyDescent="0.25">
      <c r="B1945">
        <v>4050668</v>
      </c>
      <c r="C1945">
        <v>5</v>
      </c>
      <c r="D1945" t="s">
        <v>7149</v>
      </c>
      <c r="I1945" t="s">
        <v>10971</v>
      </c>
      <c r="J1945" t="s">
        <v>10971</v>
      </c>
      <c r="K1945" t="s">
        <v>10971</v>
      </c>
    </row>
    <row r="1946" spans="2:11" x14ac:dyDescent="0.25">
      <c r="B1946">
        <v>1006125</v>
      </c>
      <c r="C1946">
        <v>5</v>
      </c>
      <c r="D1946" t="s">
        <v>7274</v>
      </c>
      <c r="I1946" t="s">
        <v>10971</v>
      </c>
      <c r="J1946" t="s">
        <v>10971</v>
      </c>
      <c r="K1946" t="s">
        <v>10971</v>
      </c>
    </row>
    <row r="1947" spans="2:11" x14ac:dyDescent="0.25">
      <c r="B1947">
        <v>1015109</v>
      </c>
      <c r="C1947">
        <v>5</v>
      </c>
      <c r="D1947" t="s">
        <v>6804</v>
      </c>
      <c r="I1947" t="s">
        <v>10971</v>
      </c>
      <c r="J1947" t="s">
        <v>10971</v>
      </c>
      <c r="K1947" t="s">
        <v>10971</v>
      </c>
    </row>
    <row r="1948" spans="2:11" x14ac:dyDescent="0.25">
      <c r="B1948">
        <v>1016153</v>
      </c>
      <c r="C1948">
        <v>5</v>
      </c>
      <c r="D1948" t="s">
        <v>7225</v>
      </c>
      <c r="I1948" t="s">
        <v>10971</v>
      </c>
      <c r="J1948" t="s">
        <v>10971</v>
      </c>
      <c r="K1948" t="s">
        <v>10971</v>
      </c>
    </row>
    <row r="1949" spans="2:11" x14ac:dyDescent="0.25">
      <c r="B1949">
        <v>1023788</v>
      </c>
      <c r="C1949">
        <v>5</v>
      </c>
      <c r="D1949" t="s">
        <v>6366</v>
      </c>
      <c r="I1949" t="s">
        <v>10971</v>
      </c>
      <c r="J1949" t="s">
        <v>10971</v>
      </c>
      <c r="K1949" t="s">
        <v>10971</v>
      </c>
    </row>
    <row r="1950" spans="2:11" x14ac:dyDescent="0.25">
      <c r="B1950">
        <v>1008518</v>
      </c>
      <c r="C1950">
        <v>5</v>
      </c>
      <c r="D1950" t="s">
        <v>6791</v>
      </c>
      <c r="I1950" t="s">
        <v>10971</v>
      </c>
      <c r="J1950" t="s">
        <v>10971</v>
      </c>
      <c r="K1950" t="s">
        <v>10971</v>
      </c>
    </row>
    <row r="1951" spans="2:11" x14ac:dyDescent="0.25">
      <c r="B1951">
        <v>4073807</v>
      </c>
      <c r="C1951">
        <v>5</v>
      </c>
      <c r="D1951" t="s">
        <v>6812</v>
      </c>
      <c r="I1951" t="s">
        <v>10971</v>
      </c>
      <c r="J1951" t="s">
        <v>10971</v>
      </c>
      <c r="K1951" t="s">
        <v>10971</v>
      </c>
    </row>
    <row r="1952" spans="2:11" x14ac:dyDescent="0.25">
      <c r="B1952">
        <v>1006867</v>
      </c>
      <c r="C1952">
        <v>5</v>
      </c>
      <c r="D1952" t="s">
        <v>6798</v>
      </c>
      <c r="I1952" t="s">
        <v>10971</v>
      </c>
      <c r="J1952" t="s">
        <v>10971</v>
      </c>
      <c r="K1952" t="s">
        <v>10971</v>
      </c>
    </row>
    <row r="1953" spans="2:11" x14ac:dyDescent="0.25">
      <c r="B1953">
        <v>1974063</v>
      </c>
      <c r="C1953">
        <v>5</v>
      </c>
      <c r="D1953" t="s">
        <v>7357</v>
      </c>
      <c r="I1953" t="s">
        <v>10971</v>
      </c>
      <c r="J1953" t="s">
        <v>10971</v>
      </c>
      <c r="K1953" t="s">
        <v>10971</v>
      </c>
    </row>
    <row r="1954" spans="2:11" x14ac:dyDescent="0.25">
      <c r="B1954">
        <v>1010310</v>
      </c>
      <c r="C1954">
        <v>5</v>
      </c>
      <c r="D1954" t="s">
        <v>6788</v>
      </c>
      <c r="I1954" t="s">
        <v>10971</v>
      </c>
      <c r="J1954" t="s">
        <v>10971</v>
      </c>
      <c r="K1954" t="s">
        <v>10971</v>
      </c>
    </row>
    <row r="1955" spans="2:11" x14ac:dyDescent="0.25">
      <c r="B1955">
        <v>1015577</v>
      </c>
      <c r="C1955">
        <v>5</v>
      </c>
      <c r="D1955" t="s">
        <v>7989</v>
      </c>
      <c r="I1955" t="s">
        <v>10971</v>
      </c>
      <c r="J1955" t="s">
        <v>10971</v>
      </c>
      <c r="K1955" t="s">
        <v>10971</v>
      </c>
    </row>
    <row r="1956" spans="2:11" x14ac:dyDescent="0.25">
      <c r="B1956">
        <v>1010427</v>
      </c>
      <c r="C1956">
        <v>5</v>
      </c>
      <c r="D1956" t="s">
        <v>7126</v>
      </c>
      <c r="I1956" t="s">
        <v>10971</v>
      </c>
      <c r="J1956" t="s">
        <v>10971</v>
      </c>
      <c r="K1956" t="s">
        <v>10971</v>
      </c>
    </row>
    <row r="1957" spans="2:11" x14ac:dyDescent="0.25">
      <c r="B1957">
        <v>1000586</v>
      </c>
      <c r="C1957">
        <v>5</v>
      </c>
      <c r="D1957" t="s">
        <v>7968</v>
      </c>
      <c r="I1957" t="s">
        <v>10971</v>
      </c>
      <c r="J1957" t="s">
        <v>10971</v>
      </c>
      <c r="K1957" t="s">
        <v>10971</v>
      </c>
    </row>
    <row r="1958" spans="2:11" x14ac:dyDescent="0.25">
      <c r="B1958">
        <v>1000729</v>
      </c>
      <c r="C1958">
        <v>5</v>
      </c>
      <c r="D1958" t="s">
        <v>7516</v>
      </c>
      <c r="I1958" t="s">
        <v>10971</v>
      </c>
      <c r="J1958" t="s">
        <v>10971</v>
      </c>
      <c r="K1958" t="s">
        <v>10971</v>
      </c>
    </row>
    <row r="1959" spans="2:11" x14ac:dyDescent="0.25">
      <c r="B1959">
        <v>1011591</v>
      </c>
      <c r="C1959">
        <v>5</v>
      </c>
      <c r="D1959" t="s">
        <v>7215</v>
      </c>
      <c r="I1959" t="s">
        <v>10971</v>
      </c>
      <c r="J1959" t="s">
        <v>10971</v>
      </c>
      <c r="K1959" t="s">
        <v>10971</v>
      </c>
    </row>
    <row r="1960" spans="2:11" x14ac:dyDescent="0.25">
      <c r="B1960">
        <v>1016446</v>
      </c>
      <c r="C1960">
        <v>5</v>
      </c>
      <c r="D1960" t="s">
        <v>6816</v>
      </c>
      <c r="I1960" t="s">
        <v>10971</v>
      </c>
      <c r="J1960" t="s">
        <v>10971</v>
      </c>
      <c r="K1960" t="s">
        <v>10971</v>
      </c>
    </row>
    <row r="1961" spans="2:11" x14ac:dyDescent="0.25">
      <c r="B1961">
        <v>1014162</v>
      </c>
      <c r="C1961">
        <v>5</v>
      </c>
      <c r="D1961" t="s">
        <v>7613</v>
      </c>
      <c r="I1961" t="s">
        <v>10971</v>
      </c>
      <c r="J1961" t="s">
        <v>10971</v>
      </c>
      <c r="K1961" t="s">
        <v>10971</v>
      </c>
    </row>
    <row r="1962" spans="2:11" x14ac:dyDescent="0.25">
      <c r="B1962">
        <v>1009504</v>
      </c>
      <c r="C1962">
        <v>5</v>
      </c>
      <c r="D1962" t="s">
        <v>9337</v>
      </c>
      <c r="I1962" t="s">
        <v>10971</v>
      </c>
      <c r="J1962" t="s">
        <v>10971</v>
      </c>
      <c r="K1962" t="s">
        <v>10971</v>
      </c>
    </row>
    <row r="1963" spans="2:11" x14ac:dyDescent="0.25">
      <c r="B1963">
        <v>1008061</v>
      </c>
      <c r="C1963">
        <v>5</v>
      </c>
      <c r="D1963" t="s">
        <v>7743</v>
      </c>
      <c r="I1963" t="s">
        <v>10971</v>
      </c>
      <c r="J1963" t="s">
        <v>10971</v>
      </c>
      <c r="K1963" t="s">
        <v>10971</v>
      </c>
    </row>
    <row r="1964" spans="2:11" x14ac:dyDescent="0.25">
      <c r="B1964">
        <v>1009156</v>
      </c>
      <c r="C1964">
        <v>5</v>
      </c>
      <c r="D1964" t="s">
        <v>6850</v>
      </c>
      <c r="I1964" t="s">
        <v>10971</v>
      </c>
      <c r="J1964" t="s">
        <v>10971</v>
      </c>
      <c r="K1964" t="s">
        <v>10971</v>
      </c>
    </row>
    <row r="1965" spans="2:11" x14ac:dyDescent="0.25">
      <c r="B1965">
        <v>1013112</v>
      </c>
      <c r="C1965">
        <v>5</v>
      </c>
      <c r="D1965" t="s">
        <v>6842</v>
      </c>
      <c r="I1965" t="s">
        <v>10971</v>
      </c>
      <c r="J1965" t="s">
        <v>10971</v>
      </c>
      <c r="K1965" t="s">
        <v>10971</v>
      </c>
    </row>
    <row r="1966" spans="2:11" x14ac:dyDescent="0.25">
      <c r="B1966">
        <v>4075382</v>
      </c>
      <c r="C1966">
        <v>5</v>
      </c>
      <c r="D1966" t="s">
        <v>10404</v>
      </c>
      <c r="I1966" t="s">
        <v>10971</v>
      </c>
      <c r="J1966" t="s">
        <v>10971</v>
      </c>
      <c r="K1966" t="s">
        <v>10971</v>
      </c>
    </row>
    <row r="1967" spans="2:11" x14ac:dyDescent="0.25">
      <c r="B1967">
        <v>1008139</v>
      </c>
      <c r="C1967">
        <v>5</v>
      </c>
      <c r="D1967" t="s">
        <v>6857</v>
      </c>
      <c r="I1967" t="s">
        <v>10971</v>
      </c>
      <c r="J1967" t="s">
        <v>10971</v>
      </c>
      <c r="K1967" t="s">
        <v>10971</v>
      </c>
    </row>
    <row r="1968" spans="2:11" x14ac:dyDescent="0.25">
      <c r="B1968">
        <v>1007041</v>
      </c>
      <c r="C1968">
        <v>5</v>
      </c>
      <c r="D1968" t="s">
        <v>5819</v>
      </c>
      <c r="I1968" t="s">
        <v>10971</v>
      </c>
      <c r="J1968" t="s">
        <v>10971</v>
      </c>
      <c r="K1968" t="s">
        <v>10971</v>
      </c>
    </row>
    <row r="1969" spans="2:11" x14ac:dyDescent="0.25">
      <c r="B1969">
        <v>1008268</v>
      </c>
      <c r="C1969">
        <v>5</v>
      </c>
      <c r="D1969" t="s">
        <v>10517</v>
      </c>
      <c r="I1969" t="s">
        <v>10971</v>
      </c>
      <c r="J1969" t="s">
        <v>10971</v>
      </c>
      <c r="K1969" t="s">
        <v>10971</v>
      </c>
    </row>
    <row r="1970" spans="2:11" x14ac:dyDescent="0.25">
      <c r="B1970">
        <v>1015031</v>
      </c>
      <c r="C1970">
        <v>5</v>
      </c>
      <c r="D1970" t="s">
        <v>6832</v>
      </c>
      <c r="I1970" t="s">
        <v>10971</v>
      </c>
      <c r="J1970" t="s">
        <v>10971</v>
      </c>
      <c r="K1970" t="s">
        <v>10971</v>
      </c>
    </row>
    <row r="1971" spans="2:11" x14ac:dyDescent="0.25">
      <c r="B1971">
        <v>1011143</v>
      </c>
      <c r="C1971">
        <v>5</v>
      </c>
      <c r="D1971" t="s">
        <v>10250</v>
      </c>
      <c r="I1971" t="s">
        <v>10971</v>
      </c>
      <c r="J1971" t="s">
        <v>10971</v>
      </c>
      <c r="K1971" t="s">
        <v>10971</v>
      </c>
    </row>
    <row r="1972" spans="2:11" x14ac:dyDescent="0.25">
      <c r="B1972">
        <v>1010335</v>
      </c>
      <c r="C1972">
        <v>5</v>
      </c>
      <c r="D1972" t="s">
        <v>6878</v>
      </c>
      <c r="I1972" t="s">
        <v>10971</v>
      </c>
      <c r="J1972" t="s">
        <v>10971</v>
      </c>
      <c r="K1972" t="s">
        <v>10971</v>
      </c>
    </row>
    <row r="1973" spans="2:11" x14ac:dyDescent="0.25">
      <c r="B1973">
        <v>1015947</v>
      </c>
      <c r="C1973">
        <v>5</v>
      </c>
      <c r="D1973" t="s">
        <v>6834</v>
      </c>
      <c r="I1973" t="s">
        <v>10971</v>
      </c>
      <c r="J1973" t="s">
        <v>10971</v>
      </c>
      <c r="K1973" t="s">
        <v>10971</v>
      </c>
    </row>
    <row r="1974" spans="2:11" x14ac:dyDescent="0.25">
      <c r="B1974">
        <v>4169888</v>
      </c>
      <c r="C1974">
        <v>5</v>
      </c>
      <c r="D1974" t="s">
        <v>7771</v>
      </c>
      <c r="I1974" t="s">
        <v>10971</v>
      </c>
      <c r="J1974" t="s">
        <v>10971</v>
      </c>
      <c r="K1974" t="s">
        <v>10971</v>
      </c>
    </row>
    <row r="1975" spans="2:11" x14ac:dyDescent="0.25">
      <c r="B1975">
        <v>1011138</v>
      </c>
      <c r="C1975">
        <v>5</v>
      </c>
      <c r="D1975" t="s">
        <v>6868</v>
      </c>
      <c r="I1975" t="s">
        <v>10971</v>
      </c>
      <c r="J1975" t="s">
        <v>10971</v>
      </c>
      <c r="K1975" t="s">
        <v>10971</v>
      </c>
    </row>
    <row r="1976" spans="2:11" x14ac:dyDescent="0.25">
      <c r="B1976">
        <v>1013802</v>
      </c>
      <c r="C1976">
        <v>5</v>
      </c>
      <c r="D1976" t="s">
        <v>6015</v>
      </c>
      <c r="I1976" t="s">
        <v>10971</v>
      </c>
      <c r="J1976" t="s">
        <v>10971</v>
      </c>
      <c r="K1976" t="s">
        <v>10971</v>
      </c>
    </row>
    <row r="1977" spans="2:11" x14ac:dyDescent="0.25">
      <c r="B1977" t="e">
        <v>#N/A</v>
      </c>
      <c r="C1977">
        <v>5</v>
      </c>
      <c r="D1977" t="s">
        <v>6822</v>
      </c>
      <c r="I1977" t="e">
        <v>#N/A</v>
      </c>
      <c r="J1977" t="e">
        <v>#N/A</v>
      </c>
      <c r="K1977" t="e">
        <v>#N/A</v>
      </c>
    </row>
    <row r="1978" spans="2:11" x14ac:dyDescent="0.25">
      <c r="B1978">
        <v>1006889</v>
      </c>
      <c r="C1978">
        <v>5</v>
      </c>
      <c r="D1978" t="s">
        <v>6849</v>
      </c>
      <c r="I1978" t="s">
        <v>10971</v>
      </c>
      <c r="J1978" t="s">
        <v>10971</v>
      </c>
      <c r="K1978" t="s">
        <v>10971</v>
      </c>
    </row>
    <row r="1979" spans="2:11" x14ac:dyDescent="0.25">
      <c r="B1979" t="e">
        <v>#N/A</v>
      </c>
      <c r="C1979">
        <v>5</v>
      </c>
      <c r="D1979" t="s">
        <v>6859</v>
      </c>
      <c r="I1979" t="e">
        <v>#N/A</v>
      </c>
      <c r="J1979" t="e">
        <v>#N/A</v>
      </c>
      <c r="K1979" t="e">
        <v>#N/A</v>
      </c>
    </row>
    <row r="1980" spans="2:11" x14ac:dyDescent="0.25">
      <c r="B1980">
        <v>1009446</v>
      </c>
      <c r="C1980">
        <v>5</v>
      </c>
      <c r="D1980" t="s">
        <v>6855</v>
      </c>
      <c r="I1980" t="s">
        <v>10971</v>
      </c>
      <c r="J1980" t="s">
        <v>10971</v>
      </c>
      <c r="K1980" t="s">
        <v>10971</v>
      </c>
    </row>
    <row r="1981" spans="2:11" x14ac:dyDescent="0.25">
      <c r="B1981">
        <v>1011137</v>
      </c>
      <c r="C1981">
        <v>5</v>
      </c>
      <c r="D1981" t="s">
        <v>6867</v>
      </c>
      <c r="I1981" t="s">
        <v>10971</v>
      </c>
      <c r="J1981" t="s">
        <v>10971</v>
      </c>
      <c r="K1981" t="s">
        <v>10971</v>
      </c>
    </row>
    <row r="1982" spans="2:11" x14ac:dyDescent="0.25">
      <c r="B1982">
        <v>1008995</v>
      </c>
      <c r="C1982">
        <v>5</v>
      </c>
      <c r="D1982" t="s">
        <v>6854</v>
      </c>
      <c r="I1982" t="s">
        <v>10971</v>
      </c>
      <c r="J1982" t="s">
        <v>10971</v>
      </c>
      <c r="K1982" t="s">
        <v>10971</v>
      </c>
    </row>
    <row r="1983" spans="2:11" x14ac:dyDescent="0.25">
      <c r="B1983">
        <v>1011617</v>
      </c>
      <c r="C1983">
        <v>5</v>
      </c>
      <c r="D1983" t="s">
        <v>6877</v>
      </c>
      <c r="I1983" t="s">
        <v>10971</v>
      </c>
      <c r="J1983" t="s">
        <v>10971</v>
      </c>
      <c r="K1983" t="s">
        <v>10971</v>
      </c>
    </row>
    <row r="1984" spans="2:11" x14ac:dyDescent="0.25">
      <c r="B1984">
        <v>1012143</v>
      </c>
      <c r="C1984">
        <v>5</v>
      </c>
      <c r="D1984" t="s">
        <v>6840</v>
      </c>
      <c r="I1984" t="s">
        <v>10971</v>
      </c>
      <c r="J1984" t="s">
        <v>10971</v>
      </c>
      <c r="K1984" t="s">
        <v>10971</v>
      </c>
    </row>
    <row r="1985" spans="2:11" x14ac:dyDescent="0.25">
      <c r="B1985">
        <v>4054019</v>
      </c>
      <c r="C1985">
        <v>5</v>
      </c>
      <c r="D1985" t="s">
        <v>7420</v>
      </c>
      <c r="I1985" t="s">
        <v>10971</v>
      </c>
      <c r="J1985" t="s">
        <v>10971</v>
      </c>
      <c r="K1985" t="s">
        <v>10971</v>
      </c>
    </row>
    <row r="1986" spans="2:11" x14ac:dyDescent="0.25">
      <c r="B1986">
        <v>1008862</v>
      </c>
      <c r="C1986">
        <v>5</v>
      </c>
      <c r="D1986" t="s">
        <v>6826</v>
      </c>
      <c r="I1986" t="s">
        <v>10971</v>
      </c>
      <c r="J1986" t="s">
        <v>10971</v>
      </c>
      <c r="K1986" t="s">
        <v>10971</v>
      </c>
    </row>
    <row r="1987" spans="2:11" x14ac:dyDescent="0.25">
      <c r="B1987">
        <v>1011610</v>
      </c>
      <c r="C1987">
        <v>5</v>
      </c>
      <c r="D1987" t="s">
        <v>6876</v>
      </c>
      <c r="I1987" t="s">
        <v>10971</v>
      </c>
      <c r="J1987" t="s">
        <v>10971</v>
      </c>
      <c r="K1987" t="s">
        <v>10971</v>
      </c>
    </row>
    <row r="1988" spans="2:11" x14ac:dyDescent="0.25">
      <c r="B1988">
        <v>1009608</v>
      </c>
      <c r="C1988">
        <v>5</v>
      </c>
      <c r="D1988" t="s">
        <v>10622</v>
      </c>
      <c r="I1988" t="s">
        <v>10971</v>
      </c>
      <c r="J1988" t="s">
        <v>10971</v>
      </c>
      <c r="K1988" t="s">
        <v>10971</v>
      </c>
    </row>
    <row r="1989" spans="2:11" x14ac:dyDescent="0.25">
      <c r="B1989">
        <v>1008947</v>
      </c>
      <c r="C1989">
        <v>5</v>
      </c>
      <c r="D1989" t="s">
        <v>7555</v>
      </c>
      <c r="I1989" t="s">
        <v>10971</v>
      </c>
      <c r="J1989" t="s">
        <v>10971</v>
      </c>
      <c r="K1989" t="s">
        <v>10971</v>
      </c>
    </row>
    <row r="1990" spans="2:11" x14ac:dyDescent="0.25">
      <c r="B1990">
        <v>1009653</v>
      </c>
      <c r="C1990">
        <v>5</v>
      </c>
      <c r="D1990" t="s">
        <v>7725</v>
      </c>
      <c r="I1990" t="s">
        <v>10971</v>
      </c>
      <c r="J1990" t="s">
        <v>10971</v>
      </c>
      <c r="K1990" t="s">
        <v>10971</v>
      </c>
    </row>
    <row r="1991" spans="2:11" x14ac:dyDescent="0.25">
      <c r="B1991">
        <v>4101233</v>
      </c>
      <c r="C1991">
        <v>5</v>
      </c>
      <c r="D1991" t="s">
        <v>10518</v>
      </c>
      <c r="I1991" t="s">
        <v>10971</v>
      </c>
      <c r="J1991" t="s">
        <v>10971</v>
      </c>
      <c r="K1991" t="s">
        <v>10971</v>
      </c>
    </row>
    <row r="1992" spans="2:11" x14ac:dyDescent="0.25">
      <c r="B1992">
        <v>1010096</v>
      </c>
      <c r="C1992">
        <v>5</v>
      </c>
      <c r="D1992" t="s">
        <v>5893</v>
      </c>
      <c r="I1992" t="s">
        <v>10971</v>
      </c>
      <c r="J1992" t="s">
        <v>10971</v>
      </c>
      <c r="K1992" t="s">
        <v>10971</v>
      </c>
    </row>
    <row r="1993" spans="2:11" x14ac:dyDescent="0.25">
      <c r="B1993">
        <v>4098819</v>
      </c>
      <c r="C1993">
        <v>5</v>
      </c>
      <c r="D1993" t="s">
        <v>6823</v>
      </c>
      <c r="I1993" t="s">
        <v>10971</v>
      </c>
      <c r="J1993" t="s">
        <v>10971</v>
      </c>
      <c r="K1993" t="s">
        <v>10971</v>
      </c>
    </row>
    <row r="1994" spans="2:11" x14ac:dyDescent="0.25">
      <c r="B1994">
        <v>1015195</v>
      </c>
      <c r="C1994">
        <v>5</v>
      </c>
      <c r="D1994" t="s">
        <v>6831</v>
      </c>
      <c r="I1994" t="s">
        <v>10971</v>
      </c>
      <c r="J1994" t="s">
        <v>10971</v>
      </c>
      <c r="K1994" t="s">
        <v>10971</v>
      </c>
    </row>
    <row r="1995" spans="2:11" x14ac:dyDescent="0.25">
      <c r="B1995">
        <v>1014726</v>
      </c>
      <c r="C1995">
        <v>5</v>
      </c>
      <c r="D1995" t="s">
        <v>6828</v>
      </c>
      <c r="I1995" t="s">
        <v>10971</v>
      </c>
      <c r="J1995" t="s">
        <v>10971</v>
      </c>
      <c r="K1995" t="s">
        <v>10971</v>
      </c>
    </row>
    <row r="1996" spans="2:11" x14ac:dyDescent="0.25">
      <c r="B1996">
        <v>1007322</v>
      </c>
      <c r="C1996">
        <v>5</v>
      </c>
      <c r="D1996" t="s">
        <v>6300</v>
      </c>
      <c r="I1996" t="s">
        <v>10971</v>
      </c>
      <c r="J1996" t="s">
        <v>10971</v>
      </c>
      <c r="K1996" t="s">
        <v>10971</v>
      </c>
    </row>
    <row r="1997" spans="2:11" x14ac:dyDescent="0.25">
      <c r="B1997">
        <v>1014795</v>
      </c>
      <c r="C1997">
        <v>5</v>
      </c>
      <c r="D1997" t="s">
        <v>5990</v>
      </c>
      <c r="I1997" t="s">
        <v>10971</v>
      </c>
      <c r="J1997" t="s">
        <v>10971</v>
      </c>
      <c r="K1997" t="s">
        <v>10971</v>
      </c>
    </row>
    <row r="1998" spans="2:11" x14ac:dyDescent="0.25">
      <c r="B1998">
        <v>1011637</v>
      </c>
      <c r="C1998">
        <v>5</v>
      </c>
      <c r="D1998" t="s">
        <v>6301</v>
      </c>
      <c r="I1998" t="s">
        <v>10971</v>
      </c>
      <c r="J1998" t="s">
        <v>10971</v>
      </c>
      <c r="K1998" t="s">
        <v>10971</v>
      </c>
    </row>
    <row r="1999" spans="2:11" x14ac:dyDescent="0.25">
      <c r="B1999">
        <v>1014609</v>
      </c>
      <c r="C1999">
        <v>5</v>
      </c>
      <c r="D1999" t="s">
        <v>5728</v>
      </c>
      <c r="I1999" t="s">
        <v>10971</v>
      </c>
      <c r="J1999" t="s">
        <v>10971</v>
      </c>
      <c r="K1999" t="s">
        <v>10971</v>
      </c>
    </row>
    <row r="2000" spans="2:11" x14ac:dyDescent="0.25">
      <c r="B2000">
        <v>1008112</v>
      </c>
      <c r="C2000">
        <v>5</v>
      </c>
      <c r="D2000" t="s">
        <v>6858</v>
      </c>
      <c r="I2000" t="s">
        <v>10971</v>
      </c>
      <c r="J2000" t="s">
        <v>10971</v>
      </c>
      <c r="K2000" t="s">
        <v>10971</v>
      </c>
    </row>
    <row r="2001" spans="2:11" x14ac:dyDescent="0.25">
      <c r="B2001">
        <v>1006340</v>
      </c>
      <c r="C2001">
        <v>5</v>
      </c>
      <c r="D2001" t="s">
        <v>6848</v>
      </c>
      <c r="I2001" t="s">
        <v>10971</v>
      </c>
      <c r="J2001" t="s">
        <v>10971</v>
      </c>
      <c r="K2001" t="s">
        <v>10971</v>
      </c>
    </row>
    <row r="2002" spans="2:11" x14ac:dyDescent="0.25">
      <c r="B2002">
        <v>1004906</v>
      </c>
      <c r="C2002">
        <v>5</v>
      </c>
      <c r="D2002" t="s">
        <v>5955</v>
      </c>
      <c r="I2002" t="s">
        <v>10971</v>
      </c>
      <c r="J2002" t="s">
        <v>10971</v>
      </c>
      <c r="K2002" t="s">
        <v>10971</v>
      </c>
    </row>
    <row r="2003" spans="2:11" x14ac:dyDescent="0.25">
      <c r="B2003">
        <v>1010751</v>
      </c>
      <c r="C2003">
        <v>5</v>
      </c>
      <c r="D2003" t="s">
        <v>6885</v>
      </c>
      <c r="I2003" t="s">
        <v>10971</v>
      </c>
      <c r="J2003" t="s">
        <v>10971</v>
      </c>
      <c r="K2003" t="s">
        <v>10971</v>
      </c>
    </row>
    <row r="2004" spans="2:11" x14ac:dyDescent="0.25">
      <c r="B2004">
        <v>1007879</v>
      </c>
      <c r="C2004">
        <v>5</v>
      </c>
      <c r="D2004" t="s">
        <v>6860</v>
      </c>
      <c r="I2004" t="s">
        <v>10971</v>
      </c>
      <c r="J2004" t="s">
        <v>10971</v>
      </c>
      <c r="K2004" t="s">
        <v>10971</v>
      </c>
    </row>
    <row r="2005" spans="2:11" x14ac:dyDescent="0.25">
      <c r="B2005">
        <v>1004677</v>
      </c>
      <c r="C2005">
        <v>5</v>
      </c>
      <c r="D2005" t="s">
        <v>7882</v>
      </c>
      <c r="I2005" t="s">
        <v>10971</v>
      </c>
      <c r="J2005" t="s">
        <v>10971</v>
      </c>
      <c r="K2005" t="s">
        <v>10971</v>
      </c>
    </row>
    <row r="2006" spans="2:11" x14ac:dyDescent="0.25">
      <c r="B2006">
        <v>1010166</v>
      </c>
      <c r="C2006">
        <v>5</v>
      </c>
      <c r="D2006" t="s">
        <v>6881</v>
      </c>
      <c r="I2006" t="s">
        <v>10971</v>
      </c>
      <c r="J2006" t="s">
        <v>10971</v>
      </c>
      <c r="K2006" t="s">
        <v>10971</v>
      </c>
    </row>
    <row r="2007" spans="2:11" x14ac:dyDescent="0.25">
      <c r="B2007">
        <v>1011295</v>
      </c>
      <c r="C2007">
        <v>5</v>
      </c>
      <c r="D2007" t="s">
        <v>6872</v>
      </c>
      <c r="I2007" t="s">
        <v>10971</v>
      </c>
      <c r="J2007" t="s">
        <v>10971</v>
      </c>
      <c r="K2007" t="s">
        <v>10971</v>
      </c>
    </row>
    <row r="2008" spans="2:11" x14ac:dyDescent="0.25">
      <c r="B2008">
        <v>15001601</v>
      </c>
      <c r="C2008">
        <v>5</v>
      </c>
      <c r="D2008" t="s">
        <v>9234</v>
      </c>
      <c r="I2008" t="s">
        <v>10971</v>
      </c>
      <c r="J2008" t="s">
        <v>10971</v>
      </c>
      <c r="K2008" t="s">
        <v>10971</v>
      </c>
    </row>
    <row r="2009" spans="2:11" x14ac:dyDescent="0.25">
      <c r="B2009">
        <v>1014920</v>
      </c>
      <c r="C2009">
        <v>5</v>
      </c>
      <c r="D2009" t="s">
        <v>6829</v>
      </c>
      <c r="I2009" t="s">
        <v>10971</v>
      </c>
      <c r="J2009" t="s">
        <v>10971</v>
      </c>
      <c r="K2009" t="s">
        <v>10971</v>
      </c>
    </row>
    <row r="2010" spans="2:11" x14ac:dyDescent="0.25">
      <c r="B2010">
        <v>1011704</v>
      </c>
      <c r="C2010">
        <v>5</v>
      </c>
      <c r="D2010" t="s">
        <v>6875</v>
      </c>
      <c r="I2010" t="s">
        <v>10971</v>
      </c>
      <c r="J2010" t="s">
        <v>10971</v>
      </c>
      <c r="K2010" t="s">
        <v>10971</v>
      </c>
    </row>
    <row r="2011" spans="2:11" x14ac:dyDescent="0.25">
      <c r="B2011" t="e">
        <v>#N/A</v>
      </c>
      <c r="C2011">
        <v>5</v>
      </c>
      <c r="D2011" t="s">
        <v>6845</v>
      </c>
      <c r="I2011" t="e">
        <v>#N/A</v>
      </c>
      <c r="J2011" t="e">
        <v>#N/A</v>
      </c>
      <c r="K2011" t="e">
        <v>#N/A</v>
      </c>
    </row>
    <row r="2012" spans="2:11" x14ac:dyDescent="0.25">
      <c r="B2012">
        <v>4149588</v>
      </c>
      <c r="C2012">
        <v>5</v>
      </c>
      <c r="D2012" t="s">
        <v>7656</v>
      </c>
      <c r="I2012" t="s">
        <v>10971</v>
      </c>
      <c r="J2012" t="s">
        <v>10971</v>
      </c>
      <c r="K2012" t="s">
        <v>10971</v>
      </c>
    </row>
    <row r="2013" spans="2:11" x14ac:dyDescent="0.25">
      <c r="B2013">
        <v>1015536</v>
      </c>
      <c r="C2013">
        <v>5</v>
      </c>
      <c r="D2013" t="s">
        <v>6836</v>
      </c>
      <c r="I2013" t="s">
        <v>10971</v>
      </c>
      <c r="J2013" t="s">
        <v>10971</v>
      </c>
      <c r="K2013" t="s">
        <v>10971</v>
      </c>
    </row>
    <row r="2014" spans="2:11" x14ac:dyDescent="0.25">
      <c r="B2014">
        <v>1008916</v>
      </c>
      <c r="C2014">
        <v>5</v>
      </c>
      <c r="D2014" t="s">
        <v>6864</v>
      </c>
      <c r="I2014" t="s">
        <v>10971</v>
      </c>
      <c r="J2014" t="s">
        <v>10971</v>
      </c>
      <c r="K2014" t="s">
        <v>10971</v>
      </c>
    </row>
    <row r="2015" spans="2:11" x14ac:dyDescent="0.25">
      <c r="B2015">
        <v>1007933</v>
      </c>
      <c r="C2015">
        <v>5</v>
      </c>
      <c r="D2015" t="s">
        <v>8042</v>
      </c>
      <c r="I2015" t="s">
        <v>10971</v>
      </c>
      <c r="J2015" t="s">
        <v>10971</v>
      </c>
      <c r="K2015" t="s">
        <v>10971</v>
      </c>
    </row>
    <row r="2016" spans="2:11" x14ac:dyDescent="0.25">
      <c r="B2016">
        <v>1010907</v>
      </c>
      <c r="C2016">
        <v>5</v>
      </c>
      <c r="D2016" t="s">
        <v>6405</v>
      </c>
      <c r="I2016" t="s">
        <v>10971</v>
      </c>
      <c r="J2016" t="s">
        <v>10971</v>
      </c>
      <c r="K2016" t="s">
        <v>10971</v>
      </c>
    </row>
    <row r="2017" spans="2:11" x14ac:dyDescent="0.25">
      <c r="B2017">
        <v>1014339</v>
      </c>
      <c r="C2017">
        <v>5</v>
      </c>
      <c r="D2017" t="s">
        <v>6826</v>
      </c>
      <c r="I2017" t="s">
        <v>10971</v>
      </c>
      <c r="J2017" t="s">
        <v>10971</v>
      </c>
      <c r="K2017" t="s">
        <v>10971</v>
      </c>
    </row>
    <row r="2018" spans="2:11" x14ac:dyDescent="0.25">
      <c r="B2018">
        <v>1008779</v>
      </c>
      <c r="C2018">
        <v>5</v>
      </c>
      <c r="D2018" t="s">
        <v>5840</v>
      </c>
      <c r="I2018" t="s">
        <v>10971</v>
      </c>
      <c r="J2018" t="s">
        <v>10971</v>
      </c>
      <c r="K2018" t="s">
        <v>10971</v>
      </c>
    </row>
    <row r="2019" spans="2:11" x14ac:dyDescent="0.25">
      <c r="B2019">
        <v>1016039</v>
      </c>
      <c r="C2019">
        <v>5</v>
      </c>
      <c r="D2019" t="s">
        <v>6819</v>
      </c>
      <c r="I2019" t="s">
        <v>10971</v>
      </c>
      <c r="J2019" t="s">
        <v>10971</v>
      </c>
      <c r="K2019" t="s">
        <v>10971</v>
      </c>
    </row>
    <row r="2020" spans="2:11" x14ac:dyDescent="0.25">
      <c r="B2020">
        <v>1011094</v>
      </c>
      <c r="C2020">
        <v>5</v>
      </c>
      <c r="D2020" t="s">
        <v>6887</v>
      </c>
      <c r="I2020" t="s">
        <v>10971</v>
      </c>
      <c r="J2020" t="s">
        <v>10971</v>
      </c>
      <c r="K2020" t="s">
        <v>10971</v>
      </c>
    </row>
    <row r="2021" spans="2:11" x14ac:dyDescent="0.25">
      <c r="B2021">
        <v>1007832</v>
      </c>
      <c r="C2021">
        <v>5</v>
      </c>
      <c r="D2021" t="s">
        <v>7940</v>
      </c>
      <c r="I2021" t="s">
        <v>10971</v>
      </c>
      <c r="J2021" t="s">
        <v>10971</v>
      </c>
      <c r="K2021" t="s">
        <v>10971</v>
      </c>
    </row>
    <row r="2022" spans="2:11" x14ac:dyDescent="0.25">
      <c r="B2022">
        <v>1009532</v>
      </c>
      <c r="C2022">
        <v>5</v>
      </c>
      <c r="D2022" t="s">
        <v>10800</v>
      </c>
      <c r="I2022" t="s">
        <v>10971</v>
      </c>
      <c r="J2022" t="s">
        <v>10971</v>
      </c>
      <c r="K2022" t="s">
        <v>10971</v>
      </c>
    </row>
    <row r="2023" spans="2:11" x14ac:dyDescent="0.25">
      <c r="B2023">
        <v>1011708</v>
      </c>
      <c r="C2023">
        <v>5</v>
      </c>
      <c r="D2023" t="s">
        <v>10331</v>
      </c>
      <c r="I2023" t="s">
        <v>10971</v>
      </c>
      <c r="J2023" t="s">
        <v>10971</v>
      </c>
      <c r="K2023" t="s">
        <v>10971</v>
      </c>
    </row>
    <row r="2024" spans="2:11" x14ac:dyDescent="0.25">
      <c r="B2024">
        <v>4216737</v>
      </c>
      <c r="C2024">
        <v>5</v>
      </c>
      <c r="D2024" t="s">
        <v>6888</v>
      </c>
      <c r="I2024" t="s">
        <v>10971</v>
      </c>
      <c r="J2024" t="s">
        <v>10971</v>
      </c>
      <c r="K2024" t="s">
        <v>10971</v>
      </c>
    </row>
    <row r="2025" spans="2:11" x14ac:dyDescent="0.25">
      <c r="B2025">
        <v>1005109</v>
      </c>
      <c r="C2025">
        <v>5</v>
      </c>
      <c r="D2025" t="s">
        <v>10516</v>
      </c>
      <c r="I2025" t="s">
        <v>10971</v>
      </c>
      <c r="J2025" t="s">
        <v>10971</v>
      </c>
      <c r="K2025" t="s">
        <v>10971</v>
      </c>
    </row>
    <row r="2026" spans="2:11" x14ac:dyDescent="0.25">
      <c r="B2026">
        <v>1008066</v>
      </c>
      <c r="C2026">
        <v>5</v>
      </c>
      <c r="D2026" t="s">
        <v>7928</v>
      </c>
      <c r="I2026" t="s">
        <v>10971</v>
      </c>
      <c r="J2026" t="s">
        <v>10971</v>
      </c>
      <c r="K2026" t="s">
        <v>10971</v>
      </c>
    </row>
    <row r="2027" spans="2:11" x14ac:dyDescent="0.25">
      <c r="B2027">
        <v>1009104</v>
      </c>
      <c r="C2027">
        <v>5</v>
      </c>
      <c r="D2027" t="s">
        <v>6015</v>
      </c>
      <c r="I2027" t="s">
        <v>10971</v>
      </c>
      <c r="J2027" t="s">
        <v>10971</v>
      </c>
      <c r="K2027" t="s">
        <v>10971</v>
      </c>
    </row>
    <row r="2028" spans="2:11" x14ac:dyDescent="0.25">
      <c r="B2028">
        <v>4198491</v>
      </c>
      <c r="C2028">
        <v>5</v>
      </c>
      <c r="D2028" t="s">
        <v>7763</v>
      </c>
      <c r="I2028" t="s">
        <v>10971</v>
      </c>
      <c r="J2028" t="s">
        <v>10971</v>
      </c>
      <c r="K2028" t="s">
        <v>10971</v>
      </c>
    </row>
    <row r="2029" spans="2:11" x14ac:dyDescent="0.25">
      <c r="B2029">
        <v>1004559</v>
      </c>
      <c r="C2029">
        <v>5</v>
      </c>
      <c r="D2029" t="s">
        <v>6045</v>
      </c>
      <c r="I2029" t="s">
        <v>10971</v>
      </c>
      <c r="J2029" t="s">
        <v>10971</v>
      </c>
      <c r="K2029" t="s">
        <v>10971</v>
      </c>
    </row>
    <row r="2030" spans="2:11" x14ac:dyDescent="0.25">
      <c r="B2030">
        <v>1013050</v>
      </c>
      <c r="C2030">
        <v>5</v>
      </c>
      <c r="D2030" t="s">
        <v>7222</v>
      </c>
      <c r="I2030" t="s">
        <v>10971</v>
      </c>
      <c r="J2030" t="s">
        <v>10971</v>
      </c>
      <c r="K2030" t="s">
        <v>10971</v>
      </c>
    </row>
    <row r="2031" spans="2:11" x14ac:dyDescent="0.25">
      <c r="B2031">
        <v>1009372</v>
      </c>
      <c r="C2031">
        <v>5</v>
      </c>
      <c r="D2031" t="s">
        <v>7054</v>
      </c>
      <c r="I2031" t="s">
        <v>10971</v>
      </c>
      <c r="J2031" t="s">
        <v>10971</v>
      </c>
      <c r="K2031" t="s">
        <v>10971</v>
      </c>
    </row>
    <row r="2032" spans="2:11" x14ac:dyDescent="0.25">
      <c r="B2032">
        <v>1009045</v>
      </c>
      <c r="C2032">
        <v>5</v>
      </c>
      <c r="D2032" t="s">
        <v>8308</v>
      </c>
      <c r="I2032" t="s">
        <v>10971</v>
      </c>
      <c r="J2032" t="s">
        <v>10971</v>
      </c>
      <c r="K2032" t="s">
        <v>10971</v>
      </c>
    </row>
    <row r="2033" spans="2:11" x14ac:dyDescent="0.25">
      <c r="B2033">
        <v>1013774</v>
      </c>
      <c r="C2033">
        <v>5</v>
      </c>
      <c r="D2033" t="s">
        <v>7035</v>
      </c>
      <c r="I2033" t="s">
        <v>10971</v>
      </c>
      <c r="J2033" t="s">
        <v>10971</v>
      </c>
      <c r="K2033" t="s">
        <v>10971</v>
      </c>
    </row>
    <row r="2034" spans="2:11" x14ac:dyDescent="0.25">
      <c r="B2034">
        <v>1013182</v>
      </c>
      <c r="C2034">
        <v>5</v>
      </c>
      <c r="D2034" t="s">
        <v>6403</v>
      </c>
      <c r="I2034" t="s">
        <v>10971</v>
      </c>
      <c r="J2034" t="s">
        <v>10971</v>
      </c>
      <c r="K2034" t="s">
        <v>10971</v>
      </c>
    </row>
    <row r="2035" spans="2:11" x14ac:dyDescent="0.25">
      <c r="B2035">
        <v>1008120</v>
      </c>
      <c r="C2035">
        <v>5</v>
      </c>
      <c r="D2035" t="s">
        <v>8023</v>
      </c>
      <c r="I2035" t="s">
        <v>10971</v>
      </c>
      <c r="J2035" t="s">
        <v>10971</v>
      </c>
      <c r="K2035" t="s">
        <v>10971</v>
      </c>
    </row>
    <row r="2036" spans="2:11" x14ac:dyDescent="0.25">
      <c r="B2036">
        <v>4086249</v>
      </c>
      <c r="C2036">
        <v>5</v>
      </c>
      <c r="D2036" t="s">
        <v>7815</v>
      </c>
      <c r="I2036" t="s">
        <v>10971</v>
      </c>
      <c r="J2036" t="s">
        <v>10971</v>
      </c>
      <c r="K2036" t="s">
        <v>10971</v>
      </c>
    </row>
    <row r="2037" spans="2:11" x14ac:dyDescent="0.25">
      <c r="B2037">
        <v>1010731</v>
      </c>
      <c r="C2037">
        <v>5</v>
      </c>
      <c r="D2037" t="s">
        <v>8031</v>
      </c>
      <c r="I2037" t="s">
        <v>10971</v>
      </c>
      <c r="J2037" t="s">
        <v>10971</v>
      </c>
      <c r="K2037" t="s">
        <v>10971</v>
      </c>
    </row>
    <row r="2038" spans="2:11" x14ac:dyDescent="0.25">
      <c r="B2038">
        <v>1010428</v>
      </c>
      <c r="C2038">
        <v>5</v>
      </c>
      <c r="D2038" t="s">
        <v>6880</v>
      </c>
      <c r="I2038" t="s">
        <v>10971</v>
      </c>
      <c r="J2038" t="s">
        <v>10971</v>
      </c>
      <c r="K2038" t="s">
        <v>10971</v>
      </c>
    </row>
    <row r="2039" spans="2:11" x14ac:dyDescent="0.25">
      <c r="B2039">
        <v>1013227</v>
      </c>
      <c r="C2039">
        <v>5</v>
      </c>
      <c r="D2039" t="s">
        <v>7810</v>
      </c>
      <c r="I2039" t="s">
        <v>10971</v>
      </c>
      <c r="J2039" t="s">
        <v>10971</v>
      </c>
      <c r="K2039" t="s">
        <v>10971</v>
      </c>
    </row>
    <row r="2040" spans="2:11" x14ac:dyDescent="0.25">
      <c r="B2040">
        <v>1013614</v>
      </c>
      <c r="C2040">
        <v>5</v>
      </c>
      <c r="D2040" t="s">
        <v>10103</v>
      </c>
      <c r="I2040" t="s">
        <v>10971</v>
      </c>
      <c r="J2040" t="s">
        <v>10971</v>
      </c>
      <c r="K2040" t="s">
        <v>10971</v>
      </c>
    </row>
    <row r="2041" spans="2:11" x14ac:dyDescent="0.25">
      <c r="B2041">
        <v>1014969</v>
      </c>
      <c r="C2041">
        <v>5</v>
      </c>
      <c r="D2041" t="s">
        <v>6417</v>
      </c>
      <c r="I2041" t="s">
        <v>10971</v>
      </c>
      <c r="J2041" t="s">
        <v>10971</v>
      </c>
      <c r="K2041" t="s">
        <v>10971</v>
      </c>
    </row>
    <row r="2042" spans="2:11" x14ac:dyDescent="0.25">
      <c r="B2042">
        <v>1010433</v>
      </c>
      <c r="C2042">
        <v>5</v>
      </c>
      <c r="D2042" t="s">
        <v>6301</v>
      </c>
      <c r="I2042" t="s">
        <v>10971</v>
      </c>
      <c r="J2042" t="s">
        <v>10971</v>
      </c>
      <c r="K2042" t="s">
        <v>10971</v>
      </c>
    </row>
    <row r="2043" spans="2:11" x14ac:dyDescent="0.25">
      <c r="B2043">
        <v>1014544</v>
      </c>
      <c r="C2043">
        <v>5</v>
      </c>
      <c r="D2043" t="s">
        <v>6827</v>
      </c>
      <c r="I2043" t="s">
        <v>10971</v>
      </c>
      <c r="J2043" t="s">
        <v>10971</v>
      </c>
      <c r="K2043" t="s">
        <v>10971</v>
      </c>
    </row>
    <row r="2044" spans="2:11" x14ac:dyDescent="0.25">
      <c r="B2044">
        <v>1010407</v>
      </c>
      <c r="C2044">
        <v>5</v>
      </c>
      <c r="D2044" t="s">
        <v>6879</v>
      </c>
      <c r="I2044" t="s">
        <v>10971</v>
      </c>
      <c r="J2044" t="s">
        <v>10971</v>
      </c>
      <c r="K2044" t="s">
        <v>10971</v>
      </c>
    </row>
    <row r="2045" spans="2:11" x14ac:dyDescent="0.25">
      <c r="B2045">
        <v>1008247</v>
      </c>
      <c r="C2045">
        <v>5</v>
      </c>
      <c r="D2045" t="s">
        <v>6001</v>
      </c>
      <c r="I2045" t="s">
        <v>10971</v>
      </c>
      <c r="J2045" t="s">
        <v>10971</v>
      </c>
      <c r="K2045" t="s">
        <v>10971</v>
      </c>
    </row>
    <row r="2046" spans="2:11" x14ac:dyDescent="0.25">
      <c r="B2046">
        <v>1010133</v>
      </c>
      <c r="C2046">
        <v>5</v>
      </c>
      <c r="D2046" t="s">
        <v>7221</v>
      </c>
      <c r="I2046" t="s">
        <v>10971</v>
      </c>
      <c r="J2046" t="s">
        <v>10971</v>
      </c>
      <c r="K2046" t="s">
        <v>10971</v>
      </c>
    </row>
    <row r="2047" spans="2:11" x14ac:dyDescent="0.25">
      <c r="B2047" t="e">
        <v>#N/A</v>
      </c>
      <c r="C2047">
        <v>5</v>
      </c>
      <c r="D2047" t="s">
        <v>6853</v>
      </c>
      <c r="I2047" t="e">
        <v>#N/A</v>
      </c>
      <c r="J2047" t="e">
        <v>#N/A</v>
      </c>
      <c r="K2047" t="e">
        <v>#N/A</v>
      </c>
    </row>
    <row r="2048" spans="2:11" x14ac:dyDescent="0.25">
      <c r="B2048" t="e">
        <v>#N/A</v>
      </c>
      <c r="C2048">
        <v>5</v>
      </c>
      <c r="D2048" t="s">
        <v>6839</v>
      </c>
      <c r="I2048" t="e">
        <v>#N/A</v>
      </c>
      <c r="J2048" t="e">
        <v>#N/A</v>
      </c>
      <c r="K2048" t="e">
        <v>#N/A</v>
      </c>
    </row>
    <row r="2049" spans="2:11" x14ac:dyDescent="0.25">
      <c r="B2049">
        <v>1008643</v>
      </c>
      <c r="C2049">
        <v>5</v>
      </c>
      <c r="D2049" t="s">
        <v>6862</v>
      </c>
      <c r="I2049" t="s">
        <v>10971</v>
      </c>
      <c r="J2049" t="s">
        <v>10971</v>
      </c>
      <c r="K2049" t="s">
        <v>10971</v>
      </c>
    </row>
    <row r="2050" spans="2:11" x14ac:dyDescent="0.25">
      <c r="B2050">
        <v>1011455</v>
      </c>
      <c r="C2050">
        <v>5</v>
      </c>
      <c r="D2050" t="s">
        <v>6874</v>
      </c>
      <c r="I2050" t="s">
        <v>10971</v>
      </c>
      <c r="J2050" t="s">
        <v>10971</v>
      </c>
      <c r="K2050" t="s">
        <v>10971</v>
      </c>
    </row>
    <row r="2051" spans="2:11" x14ac:dyDescent="0.25">
      <c r="B2051">
        <v>1006546</v>
      </c>
      <c r="C2051">
        <v>5</v>
      </c>
      <c r="D2051" t="s">
        <v>7240</v>
      </c>
      <c r="I2051" t="s">
        <v>10971</v>
      </c>
      <c r="J2051" t="s">
        <v>10971</v>
      </c>
      <c r="K2051" t="s">
        <v>10971</v>
      </c>
    </row>
    <row r="2052" spans="2:11" x14ac:dyDescent="0.25">
      <c r="B2052">
        <v>1009071</v>
      </c>
      <c r="C2052">
        <v>5</v>
      </c>
      <c r="D2052" t="s">
        <v>6846</v>
      </c>
      <c r="I2052" t="s">
        <v>10971</v>
      </c>
      <c r="J2052" t="s">
        <v>10971</v>
      </c>
      <c r="K2052" t="s">
        <v>10971</v>
      </c>
    </row>
    <row r="2053" spans="2:11" x14ac:dyDescent="0.25">
      <c r="B2053">
        <v>1015377</v>
      </c>
      <c r="C2053">
        <v>5</v>
      </c>
      <c r="D2053" t="s">
        <v>6833</v>
      </c>
      <c r="I2053" t="s">
        <v>10971</v>
      </c>
      <c r="J2053" t="s">
        <v>10971</v>
      </c>
      <c r="K2053" t="s">
        <v>10971</v>
      </c>
    </row>
    <row r="2054" spans="2:11" x14ac:dyDescent="0.25">
      <c r="B2054">
        <v>1006161</v>
      </c>
      <c r="C2054">
        <v>5</v>
      </c>
      <c r="D2054" t="s">
        <v>6847</v>
      </c>
      <c r="I2054" t="s">
        <v>10971</v>
      </c>
      <c r="J2054" t="s">
        <v>10971</v>
      </c>
      <c r="K2054" t="s">
        <v>10971</v>
      </c>
    </row>
    <row r="2055" spans="2:11" x14ac:dyDescent="0.25">
      <c r="B2055">
        <v>1010881</v>
      </c>
      <c r="C2055">
        <v>5</v>
      </c>
      <c r="D2055" t="s">
        <v>6886</v>
      </c>
      <c r="I2055" t="s">
        <v>10971</v>
      </c>
      <c r="J2055" t="s">
        <v>10971</v>
      </c>
      <c r="K2055" t="s">
        <v>10971</v>
      </c>
    </row>
    <row r="2056" spans="2:11" x14ac:dyDescent="0.25">
      <c r="B2056">
        <v>4081928</v>
      </c>
      <c r="C2056">
        <v>5</v>
      </c>
      <c r="D2056" t="s">
        <v>6821</v>
      </c>
      <c r="I2056" t="s">
        <v>10971</v>
      </c>
      <c r="J2056" t="s">
        <v>10971</v>
      </c>
      <c r="K2056" t="s">
        <v>10971</v>
      </c>
    </row>
    <row r="2057" spans="2:11" x14ac:dyDescent="0.25">
      <c r="B2057">
        <v>1014462</v>
      </c>
      <c r="C2057">
        <v>5</v>
      </c>
      <c r="D2057" t="s">
        <v>7421</v>
      </c>
      <c r="I2057" t="s">
        <v>10971</v>
      </c>
      <c r="J2057" t="s">
        <v>10971</v>
      </c>
      <c r="K2057" t="s">
        <v>10971</v>
      </c>
    </row>
    <row r="2058" spans="2:11" x14ac:dyDescent="0.25">
      <c r="B2058">
        <v>1007343</v>
      </c>
      <c r="C2058">
        <v>5</v>
      </c>
      <c r="D2058" t="s">
        <v>6015</v>
      </c>
      <c r="I2058" t="s">
        <v>10971</v>
      </c>
      <c r="J2058" t="s">
        <v>10971</v>
      </c>
      <c r="K2058" t="s">
        <v>10971</v>
      </c>
    </row>
    <row r="2059" spans="2:11" x14ac:dyDescent="0.25">
      <c r="B2059">
        <v>1015276</v>
      </c>
      <c r="C2059">
        <v>5</v>
      </c>
      <c r="D2059" t="s">
        <v>7621</v>
      </c>
      <c r="I2059" t="s">
        <v>10971</v>
      </c>
      <c r="J2059" t="s">
        <v>10971</v>
      </c>
      <c r="K2059" t="s">
        <v>10971</v>
      </c>
    </row>
    <row r="2060" spans="2:11" x14ac:dyDescent="0.25">
      <c r="B2060">
        <v>1008187</v>
      </c>
      <c r="C2060">
        <v>5</v>
      </c>
      <c r="D2060" t="s">
        <v>7747</v>
      </c>
      <c r="I2060" t="s">
        <v>10971</v>
      </c>
      <c r="J2060" t="s">
        <v>10971</v>
      </c>
      <c r="K2060" t="s">
        <v>10971</v>
      </c>
    </row>
    <row r="2061" spans="2:11" x14ac:dyDescent="0.25">
      <c r="B2061">
        <v>1009063</v>
      </c>
      <c r="C2061">
        <v>5</v>
      </c>
      <c r="D2061" t="s">
        <v>10332</v>
      </c>
      <c r="I2061" t="s">
        <v>10971</v>
      </c>
      <c r="J2061" t="s">
        <v>10971</v>
      </c>
      <c r="K2061" t="s">
        <v>10971</v>
      </c>
    </row>
    <row r="2062" spans="2:11" x14ac:dyDescent="0.25">
      <c r="B2062">
        <v>1015355</v>
      </c>
      <c r="C2062">
        <v>5</v>
      </c>
      <c r="D2062" t="s">
        <v>7961</v>
      </c>
      <c r="I2062" t="s">
        <v>10971</v>
      </c>
      <c r="J2062" t="s">
        <v>10971</v>
      </c>
      <c r="K2062" t="s">
        <v>10971</v>
      </c>
    </row>
    <row r="2063" spans="2:11" x14ac:dyDescent="0.25">
      <c r="B2063">
        <v>1011223</v>
      </c>
      <c r="C2063">
        <v>5</v>
      </c>
      <c r="D2063" t="s">
        <v>6866</v>
      </c>
      <c r="I2063" t="s">
        <v>10971</v>
      </c>
      <c r="J2063" t="s">
        <v>10971</v>
      </c>
      <c r="K2063" t="s">
        <v>10971</v>
      </c>
    </row>
    <row r="2064" spans="2:11" x14ac:dyDescent="0.25">
      <c r="B2064">
        <v>1011687</v>
      </c>
      <c r="C2064">
        <v>5</v>
      </c>
      <c r="D2064" t="s">
        <v>6708</v>
      </c>
      <c r="I2064" t="s">
        <v>10971</v>
      </c>
      <c r="J2064" t="s">
        <v>10971</v>
      </c>
      <c r="K2064" t="s">
        <v>10971</v>
      </c>
    </row>
    <row r="2065" spans="2:11" x14ac:dyDescent="0.25">
      <c r="B2065">
        <v>1010530</v>
      </c>
      <c r="C2065">
        <v>5</v>
      </c>
      <c r="D2065" t="s">
        <v>7992</v>
      </c>
      <c r="I2065" t="s">
        <v>10971</v>
      </c>
      <c r="J2065" t="s">
        <v>10971</v>
      </c>
      <c r="K2065" t="s">
        <v>10971</v>
      </c>
    </row>
    <row r="2066" spans="2:11" x14ac:dyDescent="0.25">
      <c r="B2066">
        <v>1011639</v>
      </c>
      <c r="C2066">
        <v>5</v>
      </c>
      <c r="D2066" t="s">
        <v>5743</v>
      </c>
      <c r="I2066" t="s">
        <v>10971</v>
      </c>
      <c r="J2066" t="s">
        <v>10971</v>
      </c>
      <c r="K2066" t="s">
        <v>10971</v>
      </c>
    </row>
    <row r="2067" spans="2:11" x14ac:dyDescent="0.25">
      <c r="B2067">
        <v>1010826</v>
      </c>
      <c r="C2067">
        <v>5</v>
      </c>
      <c r="D2067" t="s">
        <v>6883</v>
      </c>
      <c r="I2067" t="s">
        <v>10971</v>
      </c>
      <c r="J2067" t="s">
        <v>10971</v>
      </c>
      <c r="K2067" t="s">
        <v>10971</v>
      </c>
    </row>
    <row r="2068" spans="2:11" x14ac:dyDescent="0.25">
      <c r="B2068">
        <v>1014024</v>
      </c>
      <c r="C2068">
        <v>5</v>
      </c>
      <c r="D2068" t="s">
        <v>6936</v>
      </c>
      <c r="I2068" t="s">
        <v>10971</v>
      </c>
      <c r="J2068" t="s">
        <v>10971</v>
      </c>
      <c r="K2068" t="s">
        <v>10971</v>
      </c>
    </row>
    <row r="2069" spans="2:11" x14ac:dyDescent="0.25">
      <c r="B2069">
        <v>1008193</v>
      </c>
      <c r="C2069">
        <v>5</v>
      </c>
      <c r="D2069" t="s">
        <v>6001</v>
      </c>
      <c r="I2069" t="s">
        <v>10971</v>
      </c>
      <c r="J2069" t="s">
        <v>10971</v>
      </c>
      <c r="K2069" t="s">
        <v>10971</v>
      </c>
    </row>
    <row r="2070" spans="2:11" x14ac:dyDescent="0.25">
      <c r="B2070">
        <v>4146529</v>
      </c>
      <c r="C2070">
        <v>5</v>
      </c>
      <c r="D2070" t="s">
        <v>6890</v>
      </c>
      <c r="I2070" t="s">
        <v>10971</v>
      </c>
      <c r="J2070" t="s">
        <v>10971</v>
      </c>
      <c r="K2070" t="s">
        <v>10971</v>
      </c>
    </row>
    <row r="2071" spans="2:11" x14ac:dyDescent="0.25">
      <c r="B2071">
        <v>4051047</v>
      </c>
      <c r="C2071">
        <v>5</v>
      </c>
      <c r="D2071" t="s">
        <v>7709</v>
      </c>
      <c r="I2071" t="s">
        <v>10971</v>
      </c>
      <c r="J2071" t="s">
        <v>10971</v>
      </c>
      <c r="K2071" t="s">
        <v>10971</v>
      </c>
    </row>
    <row r="2072" spans="2:11" x14ac:dyDescent="0.25">
      <c r="B2072">
        <v>1006635</v>
      </c>
      <c r="C2072">
        <v>5</v>
      </c>
      <c r="D2072" t="s">
        <v>6891</v>
      </c>
      <c r="I2072" t="s">
        <v>10971</v>
      </c>
      <c r="J2072" t="s">
        <v>10971</v>
      </c>
      <c r="K2072" t="s">
        <v>10971</v>
      </c>
    </row>
    <row r="2073" spans="2:11" x14ac:dyDescent="0.25">
      <c r="B2073">
        <v>4098836</v>
      </c>
      <c r="C2073">
        <v>5</v>
      </c>
      <c r="D2073" t="s">
        <v>6893</v>
      </c>
      <c r="I2073" t="s">
        <v>10971</v>
      </c>
      <c r="J2073" t="s">
        <v>10971</v>
      </c>
      <c r="K2073" t="s">
        <v>10971</v>
      </c>
    </row>
    <row r="2074" spans="2:11" x14ac:dyDescent="0.25">
      <c r="B2074">
        <v>7108663</v>
      </c>
      <c r="C2074">
        <v>5</v>
      </c>
      <c r="D2074" t="s">
        <v>9376</v>
      </c>
      <c r="I2074" t="s">
        <v>10971</v>
      </c>
      <c r="J2074" t="s">
        <v>10971</v>
      </c>
      <c r="K2074" t="s">
        <v>10971</v>
      </c>
    </row>
    <row r="2075" spans="2:11" x14ac:dyDescent="0.25">
      <c r="B2075">
        <v>1006283</v>
      </c>
      <c r="C2075">
        <v>5</v>
      </c>
      <c r="D2075" t="s">
        <v>6892</v>
      </c>
      <c r="I2075" t="s">
        <v>10971</v>
      </c>
      <c r="J2075" t="s">
        <v>10971</v>
      </c>
      <c r="K2075" t="s">
        <v>10971</v>
      </c>
    </row>
    <row r="2076" spans="2:11" x14ac:dyDescent="0.25">
      <c r="B2076">
        <v>4064758</v>
      </c>
      <c r="C2076">
        <v>5</v>
      </c>
      <c r="D2076" t="s">
        <v>8522</v>
      </c>
      <c r="I2076" t="s">
        <v>10971</v>
      </c>
      <c r="J2076" t="s">
        <v>10971</v>
      </c>
      <c r="K2076" t="s">
        <v>10971</v>
      </c>
    </row>
    <row r="2077" spans="2:11" x14ac:dyDescent="0.25">
      <c r="B2077">
        <v>1981017</v>
      </c>
      <c r="C2077">
        <v>5</v>
      </c>
      <c r="D2077" t="s">
        <v>6895</v>
      </c>
      <c r="I2077" t="s">
        <v>10971</v>
      </c>
      <c r="J2077" t="s">
        <v>10971</v>
      </c>
      <c r="K2077" t="s">
        <v>10971</v>
      </c>
    </row>
    <row r="2078" spans="2:11" x14ac:dyDescent="0.25">
      <c r="B2078">
        <v>1009073</v>
      </c>
      <c r="C2078">
        <v>5</v>
      </c>
      <c r="D2078" t="s">
        <v>7015</v>
      </c>
      <c r="I2078" t="s">
        <v>10971</v>
      </c>
      <c r="J2078" t="s">
        <v>10971</v>
      </c>
      <c r="K2078" t="s">
        <v>10971</v>
      </c>
    </row>
    <row r="2079" spans="2:11" x14ac:dyDescent="0.25">
      <c r="B2079">
        <v>4104806</v>
      </c>
      <c r="C2079">
        <v>5</v>
      </c>
      <c r="D2079" t="s">
        <v>10548</v>
      </c>
      <c r="I2079" t="s">
        <v>10971</v>
      </c>
      <c r="J2079" t="s">
        <v>10971</v>
      </c>
      <c r="K2079" t="s">
        <v>10971</v>
      </c>
    </row>
    <row r="2080" spans="2:11" x14ac:dyDescent="0.25">
      <c r="B2080">
        <v>4157279</v>
      </c>
      <c r="C2080">
        <v>5</v>
      </c>
      <c r="D2080" t="s">
        <v>10522</v>
      </c>
      <c r="I2080" t="s">
        <v>10971</v>
      </c>
      <c r="J2080" t="s">
        <v>10971</v>
      </c>
      <c r="K2080" t="s">
        <v>10971</v>
      </c>
    </row>
    <row r="2081" spans="2:11" x14ac:dyDescent="0.25">
      <c r="B2081">
        <v>1016174</v>
      </c>
      <c r="C2081">
        <v>5</v>
      </c>
      <c r="D2081" t="s">
        <v>6464</v>
      </c>
      <c r="I2081" t="s">
        <v>10971</v>
      </c>
      <c r="J2081" t="s">
        <v>10971</v>
      </c>
      <c r="K2081" t="s">
        <v>10971</v>
      </c>
    </row>
    <row r="2082" spans="2:11" x14ac:dyDescent="0.25">
      <c r="B2082">
        <v>1013355</v>
      </c>
      <c r="C2082">
        <v>5</v>
      </c>
      <c r="D2082" t="s">
        <v>6904</v>
      </c>
      <c r="I2082" t="s">
        <v>10971</v>
      </c>
      <c r="J2082" t="s">
        <v>10971</v>
      </c>
      <c r="K2082" t="s">
        <v>10971</v>
      </c>
    </row>
    <row r="2083" spans="2:11" x14ac:dyDescent="0.25">
      <c r="B2083">
        <v>1004552</v>
      </c>
      <c r="C2083">
        <v>5</v>
      </c>
      <c r="D2083" t="s">
        <v>7569</v>
      </c>
      <c r="I2083" t="s">
        <v>10971</v>
      </c>
      <c r="J2083" t="s">
        <v>10971</v>
      </c>
      <c r="K2083" t="s">
        <v>10971</v>
      </c>
    </row>
    <row r="2084" spans="2:11" x14ac:dyDescent="0.25">
      <c r="B2084">
        <v>29201361</v>
      </c>
      <c r="C2084">
        <v>5</v>
      </c>
      <c r="D2084" t="s">
        <v>7162</v>
      </c>
      <c r="I2084" t="s">
        <v>10971</v>
      </c>
      <c r="J2084" t="s">
        <v>10971</v>
      </c>
      <c r="K2084" t="s">
        <v>10971</v>
      </c>
    </row>
    <row r="2085" spans="2:11" x14ac:dyDescent="0.25">
      <c r="B2085">
        <v>1006408</v>
      </c>
      <c r="C2085">
        <v>5</v>
      </c>
      <c r="D2085" t="s">
        <v>7064</v>
      </c>
      <c r="I2085" t="s">
        <v>10971</v>
      </c>
      <c r="J2085" t="s">
        <v>10971</v>
      </c>
      <c r="K2085" t="s">
        <v>10971</v>
      </c>
    </row>
    <row r="2086" spans="2:11" x14ac:dyDescent="0.25">
      <c r="B2086">
        <v>1015320</v>
      </c>
      <c r="C2086">
        <v>5</v>
      </c>
      <c r="D2086" t="s">
        <v>7443</v>
      </c>
      <c r="I2086" t="s">
        <v>10971</v>
      </c>
      <c r="J2086" t="s">
        <v>10971</v>
      </c>
      <c r="K2086" t="s">
        <v>10971</v>
      </c>
    </row>
    <row r="2087" spans="2:11" x14ac:dyDescent="0.25">
      <c r="B2087">
        <v>1011453</v>
      </c>
      <c r="C2087">
        <v>5</v>
      </c>
      <c r="D2087" t="s">
        <v>6911</v>
      </c>
      <c r="I2087" t="s">
        <v>10971</v>
      </c>
      <c r="J2087" t="s">
        <v>10971</v>
      </c>
      <c r="K2087" t="s">
        <v>10971</v>
      </c>
    </row>
    <row r="2088" spans="2:11" x14ac:dyDescent="0.25">
      <c r="B2088">
        <v>1984032</v>
      </c>
      <c r="C2088">
        <v>5</v>
      </c>
      <c r="D2088" t="s">
        <v>6899</v>
      </c>
      <c r="I2088" t="s">
        <v>10971</v>
      </c>
      <c r="J2088" t="s">
        <v>10971</v>
      </c>
      <c r="K2088" t="s">
        <v>10971</v>
      </c>
    </row>
    <row r="2089" spans="2:11" x14ac:dyDescent="0.25">
      <c r="B2089">
        <v>4142049</v>
      </c>
      <c r="C2089">
        <v>5</v>
      </c>
      <c r="D2089" t="s">
        <v>7199</v>
      </c>
      <c r="I2089" t="s">
        <v>10971</v>
      </c>
      <c r="J2089" t="s">
        <v>10971</v>
      </c>
      <c r="K2089" t="s">
        <v>10971</v>
      </c>
    </row>
    <row r="2090" spans="2:11" x14ac:dyDescent="0.25">
      <c r="B2090">
        <v>1004665</v>
      </c>
      <c r="C2090">
        <v>5</v>
      </c>
      <c r="D2090" t="s">
        <v>6533</v>
      </c>
      <c r="I2090" t="s">
        <v>10971</v>
      </c>
      <c r="J2090" t="s">
        <v>10971</v>
      </c>
      <c r="K2090" t="s">
        <v>10971</v>
      </c>
    </row>
    <row r="2091" spans="2:11" x14ac:dyDescent="0.25">
      <c r="B2091">
        <v>1014593</v>
      </c>
      <c r="C2091">
        <v>5</v>
      </c>
      <c r="D2091" t="s">
        <v>6905</v>
      </c>
      <c r="I2091" t="s">
        <v>10971</v>
      </c>
      <c r="J2091" t="s">
        <v>10971</v>
      </c>
      <c r="K2091" t="s">
        <v>10971</v>
      </c>
    </row>
    <row r="2092" spans="2:11" x14ac:dyDescent="0.25">
      <c r="B2092">
        <v>1007393</v>
      </c>
      <c r="C2092">
        <v>5</v>
      </c>
      <c r="D2092" t="s">
        <v>6224</v>
      </c>
      <c r="I2092" t="s">
        <v>10971</v>
      </c>
      <c r="J2092" t="s">
        <v>10971</v>
      </c>
      <c r="K2092" t="s">
        <v>10971</v>
      </c>
    </row>
    <row r="2093" spans="2:11" x14ac:dyDescent="0.25">
      <c r="B2093">
        <v>1007473</v>
      </c>
      <c r="C2093">
        <v>5</v>
      </c>
      <c r="D2093" t="s">
        <v>6908</v>
      </c>
      <c r="I2093" t="s">
        <v>10971</v>
      </c>
      <c r="J2093" t="s">
        <v>10971</v>
      </c>
      <c r="K2093" t="s">
        <v>10971</v>
      </c>
    </row>
    <row r="2094" spans="2:11" x14ac:dyDescent="0.25">
      <c r="B2094">
        <v>4104638</v>
      </c>
      <c r="C2094">
        <v>5</v>
      </c>
      <c r="D2094" t="s">
        <v>7976</v>
      </c>
      <c r="I2094" t="s">
        <v>10971</v>
      </c>
      <c r="J2094" t="s">
        <v>10971</v>
      </c>
      <c r="K2094" t="s">
        <v>10971</v>
      </c>
    </row>
    <row r="2095" spans="2:11" x14ac:dyDescent="0.25">
      <c r="B2095">
        <v>1009698</v>
      </c>
      <c r="C2095">
        <v>5</v>
      </c>
      <c r="D2095" t="s">
        <v>7184</v>
      </c>
      <c r="I2095" t="s">
        <v>10971</v>
      </c>
      <c r="J2095" t="s">
        <v>10971</v>
      </c>
      <c r="K2095" t="s">
        <v>10971</v>
      </c>
    </row>
    <row r="2096" spans="2:11" x14ac:dyDescent="0.25">
      <c r="B2096">
        <v>1006211</v>
      </c>
      <c r="C2096">
        <v>5</v>
      </c>
      <c r="D2096" t="s">
        <v>6914</v>
      </c>
      <c r="I2096" t="s">
        <v>10971</v>
      </c>
      <c r="J2096" t="s">
        <v>10971</v>
      </c>
      <c r="K2096" t="s">
        <v>10971</v>
      </c>
    </row>
    <row r="2097" spans="2:11" x14ac:dyDescent="0.25">
      <c r="B2097">
        <v>1023314</v>
      </c>
      <c r="C2097">
        <v>5</v>
      </c>
      <c r="D2097" t="s">
        <v>6915</v>
      </c>
      <c r="I2097" t="s">
        <v>10971</v>
      </c>
      <c r="J2097" t="s">
        <v>10971</v>
      </c>
      <c r="K2097" t="s">
        <v>10971</v>
      </c>
    </row>
    <row r="2098" spans="2:11" x14ac:dyDescent="0.25">
      <c r="B2098">
        <v>4138444</v>
      </c>
      <c r="C2098">
        <v>5</v>
      </c>
      <c r="D2098" t="s">
        <v>10801</v>
      </c>
      <c r="I2098" t="s">
        <v>10971</v>
      </c>
      <c r="J2098" t="s">
        <v>10971</v>
      </c>
      <c r="K2098" t="s">
        <v>10971</v>
      </c>
    </row>
    <row r="2099" spans="2:11" x14ac:dyDescent="0.25">
      <c r="B2099">
        <v>10787462</v>
      </c>
      <c r="C2099">
        <v>5</v>
      </c>
      <c r="D2099" t="s">
        <v>6916</v>
      </c>
      <c r="I2099" t="s">
        <v>10971</v>
      </c>
      <c r="J2099" t="s">
        <v>10971</v>
      </c>
      <c r="K2099" t="s">
        <v>10971</v>
      </c>
    </row>
    <row r="2100" spans="2:11" x14ac:dyDescent="0.25">
      <c r="B2100">
        <v>9749165</v>
      </c>
      <c r="C2100">
        <v>5</v>
      </c>
      <c r="D2100" t="s">
        <v>7195</v>
      </c>
      <c r="I2100" t="s">
        <v>10971</v>
      </c>
      <c r="J2100" t="s">
        <v>10971</v>
      </c>
      <c r="K2100" t="s">
        <v>10971</v>
      </c>
    </row>
    <row r="2101" spans="2:11" x14ac:dyDescent="0.25">
      <c r="B2101">
        <v>1005023</v>
      </c>
      <c r="C2101">
        <v>5</v>
      </c>
      <c r="D2101" t="s">
        <v>6917</v>
      </c>
      <c r="I2101" t="s">
        <v>10971</v>
      </c>
      <c r="J2101" t="s">
        <v>10971</v>
      </c>
      <c r="K2101" t="s">
        <v>10971</v>
      </c>
    </row>
    <row r="2102" spans="2:11" x14ac:dyDescent="0.25">
      <c r="B2102">
        <v>19875424</v>
      </c>
      <c r="C2102">
        <v>5</v>
      </c>
      <c r="D2102" t="s">
        <v>9365</v>
      </c>
      <c r="I2102" t="s">
        <v>10971</v>
      </c>
      <c r="J2102" t="s">
        <v>10971</v>
      </c>
      <c r="K2102" t="s">
        <v>10971</v>
      </c>
    </row>
    <row r="2103" spans="2:11" x14ac:dyDescent="0.25">
      <c r="B2103">
        <v>1974046</v>
      </c>
      <c r="C2103">
        <v>5</v>
      </c>
      <c r="D2103" t="s">
        <v>6470</v>
      </c>
      <c r="I2103" t="s">
        <v>10971</v>
      </c>
      <c r="J2103" t="s">
        <v>10971</v>
      </c>
      <c r="K2103" t="s">
        <v>10971</v>
      </c>
    </row>
    <row r="2104" spans="2:11" x14ac:dyDescent="0.25">
      <c r="B2104">
        <v>4152091</v>
      </c>
      <c r="C2104">
        <v>5</v>
      </c>
      <c r="D2104" t="s">
        <v>7801</v>
      </c>
      <c r="I2104" t="s">
        <v>10971</v>
      </c>
      <c r="J2104" t="s">
        <v>10971</v>
      </c>
      <c r="K2104" t="s">
        <v>10971</v>
      </c>
    </row>
    <row r="2105" spans="2:11" x14ac:dyDescent="0.25">
      <c r="B2105">
        <v>1005619</v>
      </c>
      <c r="C2105">
        <v>5</v>
      </c>
      <c r="D2105" t="s">
        <v>7214</v>
      </c>
      <c r="I2105" t="s">
        <v>10971</v>
      </c>
      <c r="J2105" t="s">
        <v>10971</v>
      </c>
      <c r="K2105" t="s">
        <v>10971</v>
      </c>
    </row>
    <row r="2106" spans="2:11" x14ac:dyDescent="0.25">
      <c r="B2106">
        <v>1013159</v>
      </c>
      <c r="C2106">
        <v>5</v>
      </c>
      <c r="D2106" t="s">
        <v>9209</v>
      </c>
      <c r="I2106" t="s">
        <v>10971</v>
      </c>
      <c r="J2106" t="s">
        <v>10971</v>
      </c>
      <c r="K2106" t="s">
        <v>10971</v>
      </c>
    </row>
    <row r="2107" spans="2:11" x14ac:dyDescent="0.25">
      <c r="B2107">
        <v>1006897</v>
      </c>
      <c r="C2107">
        <v>5</v>
      </c>
      <c r="D2107" t="s">
        <v>7804</v>
      </c>
      <c r="I2107" t="s">
        <v>10971</v>
      </c>
      <c r="J2107" t="s">
        <v>10971</v>
      </c>
      <c r="K2107" t="s">
        <v>10971</v>
      </c>
    </row>
    <row r="2108" spans="2:11" x14ac:dyDescent="0.25">
      <c r="B2108">
        <v>1009881</v>
      </c>
      <c r="C2108">
        <v>5</v>
      </c>
      <c r="D2108" t="s">
        <v>7845</v>
      </c>
      <c r="I2108" t="s">
        <v>10971</v>
      </c>
      <c r="J2108" t="s">
        <v>10971</v>
      </c>
      <c r="K2108" t="s">
        <v>10971</v>
      </c>
    </row>
    <row r="2109" spans="2:11" x14ac:dyDescent="0.25">
      <c r="B2109">
        <v>1011059</v>
      </c>
      <c r="C2109">
        <v>5</v>
      </c>
      <c r="D2109" t="s">
        <v>7476</v>
      </c>
      <c r="I2109" t="s">
        <v>10971</v>
      </c>
      <c r="J2109" t="s">
        <v>10971</v>
      </c>
      <c r="K2109" t="s">
        <v>10971</v>
      </c>
    </row>
    <row r="2110" spans="2:11" x14ac:dyDescent="0.25">
      <c r="B2110">
        <v>1016238</v>
      </c>
      <c r="C2110">
        <v>5</v>
      </c>
      <c r="D2110" t="s">
        <v>6945</v>
      </c>
      <c r="I2110" t="s">
        <v>10971</v>
      </c>
      <c r="J2110" t="s">
        <v>10971</v>
      </c>
      <c r="K2110" t="s">
        <v>10971</v>
      </c>
    </row>
    <row r="2111" spans="2:11" x14ac:dyDescent="0.25">
      <c r="B2111">
        <v>1005661</v>
      </c>
      <c r="C2111">
        <v>5</v>
      </c>
      <c r="D2111" t="s">
        <v>6934</v>
      </c>
      <c r="I2111" t="s">
        <v>10971</v>
      </c>
      <c r="J2111" t="s">
        <v>10971</v>
      </c>
      <c r="K2111" t="s">
        <v>10971</v>
      </c>
    </row>
    <row r="2112" spans="2:11" x14ac:dyDescent="0.25">
      <c r="B2112">
        <v>1004466</v>
      </c>
      <c r="C2112">
        <v>5</v>
      </c>
      <c r="D2112" t="s">
        <v>6933</v>
      </c>
      <c r="I2112" t="s">
        <v>10971</v>
      </c>
      <c r="J2112" t="s">
        <v>10971</v>
      </c>
      <c r="K2112" t="s">
        <v>10971</v>
      </c>
    </row>
    <row r="2113" spans="2:11" x14ac:dyDescent="0.25">
      <c r="B2113">
        <v>1004801</v>
      </c>
      <c r="C2113">
        <v>5</v>
      </c>
      <c r="D2113" t="s">
        <v>6930</v>
      </c>
      <c r="I2113" t="s">
        <v>10971</v>
      </c>
      <c r="J2113" t="s">
        <v>10971</v>
      </c>
      <c r="K2113" t="s">
        <v>10971</v>
      </c>
    </row>
    <row r="2114" spans="2:11" x14ac:dyDescent="0.25">
      <c r="B2114">
        <v>1013625</v>
      </c>
      <c r="C2114">
        <v>5</v>
      </c>
      <c r="D2114" t="s">
        <v>7636</v>
      </c>
      <c r="I2114" t="s">
        <v>10971</v>
      </c>
      <c r="J2114" t="s">
        <v>10971</v>
      </c>
      <c r="K2114" t="s">
        <v>10971</v>
      </c>
    </row>
    <row r="2115" spans="2:11" x14ac:dyDescent="0.25">
      <c r="B2115">
        <v>1009476</v>
      </c>
      <c r="C2115">
        <v>5</v>
      </c>
      <c r="D2115" t="s">
        <v>6139</v>
      </c>
      <c r="I2115" t="s">
        <v>10971</v>
      </c>
      <c r="J2115" t="s">
        <v>10971</v>
      </c>
      <c r="K2115" t="s">
        <v>10971</v>
      </c>
    </row>
    <row r="2116" spans="2:11" x14ac:dyDescent="0.25">
      <c r="B2116">
        <v>1026306</v>
      </c>
      <c r="C2116">
        <v>5</v>
      </c>
      <c r="D2116" t="s">
        <v>7244</v>
      </c>
      <c r="I2116" t="s">
        <v>10971</v>
      </c>
      <c r="J2116" t="s">
        <v>10971</v>
      </c>
      <c r="K2116" t="s">
        <v>10971</v>
      </c>
    </row>
    <row r="2117" spans="2:11" x14ac:dyDescent="0.25">
      <c r="B2117">
        <v>1010516</v>
      </c>
      <c r="C2117">
        <v>5</v>
      </c>
      <c r="D2117" t="s">
        <v>6929</v>
      </c>
      <c r="I2117" t="s">
        <v>10971</v>
      </c>
      <c r="J2117" t="s">
        <v>10971</v>
      </c>
      <c r="K2117" t="s">
        <v>10971</v>
      </c>
    </row>
    <row r="2118" spans="2:11" x14ac:dyDescent="0.25">
      <c r="B2118">
        <v>4074190</v>
      </c>
      <c r="C2118">
        <v>5</v>
      </c>
      <c r="D2118" t="s">
        <v>6926</v>
      </c>
      <c r="I2118" t="s">
        <v>10971</v>
      </c>
      <c r="J2118" t="s">
        <v>10971</v>
      </c>
      <c r="K2118" t="s">
        <v>10971</v>
      </c>
    </row>
    <row r="2119" spans="2:11" x14ac:dyDescent="0.25">
      <c r="B2119">
        <v>1010361</v>
      </c>
      <c r="C2119">
        <v>5</v>
      </c>
      <c r="D2119" t="s">
        <v>7660</v>
      </c>
      <c r="I2119" t="s">
        <v>10971</v>
      </c>
      <c r="J2119" t="s">
        <v>10971</v>
      </c>
      <c r="K2119" t="s">
        <v>10971</v>
      </c>
    </row>
    <row r="2120" spans="2:11" x14ac:dyDescent="0.25">
      <c r="B2120">
        <v>1005298</v>
      </c>
      <c r="C2120">
        <v>5</v>
      </c>
      <c r="D2120" t="s">
        <v>7245</v>
      </c>
      <c r="I2120" t="s">
        <v>10971</v>
      </c>
      <c r="J2120" t="s">
        <v>10971</v>
      </c>
      <c r="K2120" t="s">
        <v>10971</v>
      </c>
    </row>
    <row r="2121" spans="2:11" x14ac:dyDescent="0.25">
      <c r="B2121">
        <v>1004859</v>
      </c>
      <c r="C2121">
        <v>5</v>
      </c>
      <c r="D2121" t="s">
        <v>6932</v>
      </c>
      <c r="I2121" t="s">
        <v>10971</v>
      </c>
      <c r="J2121" t="s">
        <v>10971</v>
      </c>
      <c r="K2121" t="s">
        <v>10971</v>
      </c>
    </row>
    <row r="2122" spans="2:11" x14ac:dyDescent="0.25">
      <c r="B2122">
        <v>1004454</v>
      </c>
      <c r="C2122">
        <v>5</v>
      </c>
      <c r="D2122" t="s">
        <v>7097</v>
      </c>
      <c r="I2122" t="s">
        <v>10971</v>
      </c>
      <c r="J2122" t="s">
        <v>10971</v>
      </c>
      <c r="K2122" t="s">
        <v>10971</v>
      </c>
    </row>
    <row r="2123" spans="2:11" x14ac:dyDescent="0.25">
      <c r="B2123">
        <v>1009520</v>
      </c>
      <c r="C2123">
        <v>5</v>
      </c>
      <c r="D2123" t="s">
        <v>7029</v>
      </c>
      <c r="I2123" t="s">
        <v>10971</v>
      </c>
      <c r="J2123" t="s">
        <v>10971</v>
      </c>
      <c r="K2123" t="s">
        <v>10971</v>
      </c>
    </row>
    <row r="2124" spans="2:11" x14ac:dyDescent="0.25">
      <c r="B2124">
        <v>1009643</v>
      </c>
      <c r="C2124">
        <v>5</v>
      </c>
      <c r="D2124" t="s">
        <v>6921</v>
      </c>
      <c r="I2124" t="s">
        <v>10971</v>
      </c>
      <c r="J2124" t="s">
        <v>10971</v>
      </c>
      <c r="K2124" t="s">
        <v>10971</v>
      </c>
    </row>
    <row r="2125" spans="2:11" x14ac:dyDescent="0.25">
      <c r="B2125">
        <v>1981029</v>
      </c>
      <c r="C2125">
        <v>5</v>
      </c>
      <c r="D2125" t="s">
        <v>6943</v>
      </c>
      <c r="I2125" t="s">
        <v>10971</v>
      </c>
      <c r="J2125" t="s">
        <v>10971</v>
      </c>
      <c r="K2125" t="s">
        <v>10971</v>
      </c>
    </row>
    <row r="2126" spans="2:11" x14ac:dyDescent="0.25">
      <c r="B2126">
        <v>1010903</v>
      </c>
      <c r="C2126">
        <v>5</v>
      </c>
      <c r="D2126" t="s">
        <v>7265</v>
      </c>
      <c r="I2126" t="s">
        <v>10971</v>
      </c>
      <c r="J2126" t="s">
        <v>10971</v>
      </c>
      <c r="K2126" t="s">
        <v>10971</v>
      </c>
    </row>
    <row r="2127" spans="2:11" x14ac:dyDescent="0.25">
      <c r="B2127">
        <v>1009563</v>
      </c>
      <c r="C2127">
        <v>5</v>
      </c>
      <c r="D2127" t="s">
        <v>6920</v>
      </c>
      <c r="I2127" t="s">
        <v>10971</v>
      </c>
      <c r="J2127" t="s">
        <v>10971</v>
      </c>
      <c r="K2127" t="s">
        <v>10971</v>
      </c>
    </row>
    <row r="2128" spans="2:11" x14ac:dyDescent="0.25">
      <c r="B2128">
        <v>1011647</v>
      </c>
      <c r="C2128">
        <v>5</v>
      </c>
      <c r="D2128" t="s">
        <v>7548</v>
      </c>
      <c r="I2128" t="s">
        <v>10971</v>
      </c>
      <c r="J2128" t="s">
        <v>10971</v>
      </c>
      <c r="K2128" t="s">
        <v>10971</v>
      </c>
    </row>
    <row r="2129" spans="2:11" x14ac:dyDescent="0.25">
      <c r="B2129">
        <v>1013608</v>
      </c>
      <c r="C2129">
        <v>5</v>
      </c>
      <c r="D2129" t="s">
        <v>6952</v>
      </c>
      <c r="I2129" t="s">
        <v>10971</v>
      </c>
      <c r="J2129" t="s">
        <v>10971</v>
      </c>
      <c r="K2129" t="s">
        <v>10971</v>
      </c>
    </row>
    <row r="2130" spans="2:11" x14ac:dyDescent="0.25">
      <c r="B2130">
        <v>1024989</v>
      </c>
      <c r="C2130">
        <v>5</v>
      </c>
      <c r="D2130" t="s">
        <v>7824</v>
      </c>
      <c r="I2130" t="s">
        <v>10971</v>
      </c>
      <c r="J2130" t="s">
        <v>10971</v>
      </c>
      <c r="K2130" t="s">
        <v>10971</v>
      </c>
    </row>
    <row r="2131" spans="2:11" x14ac:dyDescent="0.25">
      <c r="B2131">
        <v>1011313</v>
      </c>
      <c r="C2131">
        <v>5</v>
      </c>
      <c r="D2131" t="s">
        <v>6923</v>
      </c>
      <c r="I2131" t="s">
        <v>10971</v>
      </c>
      <c r="J2131" t="s">
        <v>10971</v>
      </c>
      <c r="K2131" t="s">
        <v>10971</v>
      </c>
    </row>
    <row r="2132" spans="2:11" x14ac:dyDescent="0.25">
      <c r="B2132">
        <v>1015520</v>
      </c>
      <c r="C2132">
        <v>5</v>
      </c>
      <c r="D2132" t="s">
        <v>6950</v>
      </c>
      <c r="I2132" t="s">
        <v>10971</v>
      </c>
      <c r="J2132" t="s">
        <v>10971</v>
      </c>
      <c r="K2132" t="s">
        <v>10971</v>
      </c>
    </row>
    <row r="2133" spans="2:11" x14ac:dyDescent="0.25">
      <c r="B2133">
        <v>1005726</v>
      </c>
      <c r="C2133">
        <v>5</v>
      </c>
      <c r="D2133" t="s">
        <v>6305</v>
      </c>
      <c r="I2133" t="s">
        <v>10971</v>
      </c>
      <c r="J2133" t="s">
        <v>10971</v>
      </c>
      <c r="K2133" t="s">
        <v>10971</v>
      </c>
    </row>
    <row r="2134" spans="2:11" x14ac:dyDescent="0.25">
      <c r="B2134">
        <v>1014245</v>
      </c>
      <c r="C2134">
        <v>5</v>
      </c>
      <c r="D2134" t="s">
        <v>6947</v>
      </c>
      <c r="I2134" t="s">
        <v>10971</v>
      </c>
      <c r="J2134" t="s">
        <v>10971</v>
      </c>
      <c r="K2134" t="s">
        <v>10971</v>
      </c>
    </row>
    <row r="2135" spans="2:11" x14ac:dyDescent="0.25">
      <c r="B2135">
        <v>1015158</v>
      </c>
      <c r="C2135">
        <v>5</v>
      </c>
      <c r="D2135" t="s">
        <v>6949</v>
      </c>
      <c r="I2135" t="s">
        <v>10971</v>
      </c>
      <c r="J2135" t="s">
        <v>10971</v>
      </c>
      <c r="K2135" t="s">
        <v>10971</v>
      </c>
    </row>
    <row r="2136" spans="2:11" x14ac:dyDescent="0.25">
      <c r="B2136">
        <v>1006604</v>
      </c>
      <c r="C2136">
        <v>5</v>
      </c>
      <c r="D2136" t="s">
        <v>7066</v>
      </c>
      <c r="I2136" t="s">
        <v>10971</v>
      </c>
      <c r="J2136" t="s">
        <v>10971</v>
      </c>
      <c r="K2136" t="s">
        <v>10971</v>
      </c>
    </row>
    <row r="2137" spans="2:11" x14ac:dyDescent="0.25">
      <c r="B2137">
        <v>1013812</v>
      </c>
      <c r="C2137">
        <v>5</v>
      </c>
      <c r="D2137" t="s">
        <v>6998</v>
      </c>
      <c r="I2137" t="s">
        <v>10971</v>
      </c>
      <c r="J2137" t="s">
        <v>10971</v>
      </c>
      <c r="K2137" t="s">
        <v>10971</v>
      </c>
    </row>
    <row r="2138" spans="2:11" x14ac:dyDescent="0.25">
      <c r="B2138">
        <v>1024784</v>
      </c>
      <c r="C2138">
        <v>5</v>
      </c>
      <c r="D2138" t="s">
        <v>6944</v>
      </c>
      <c r="I2138" t="s">
        <v>10971</v>
      </c>
      <c r="J2138" t="s">
        <v>10971</v>
      </c>
      <c r="K2138" t="s">
        <v>10971</v>
      </c>
    </row>
    <row r="2139" spans="2:11" x14ac:dyDescent="0.25">
      <c r="B2139">
        <v>4053393</v>
      </c>
      <c r="C2139">
        <v>5</v>
      </c>
      <c r="D2139" t="s">
        <v>6942</v>
      </c>
      <c r="I2139" t="s">
        <v>10971</v>
      </c>
      <c r="J2139" t="s">
        <v>10971</v>
      </c>
      <c r="K2139" t="s">
        <v>10971</v>
      </c>
    </row>
    <row r="2140" spans="2:11" x14ac:dyDescent="0.25">
      <c r="B2140">
        <v>1010540</v>
      </c>
      <c r="C2140">
        <v>5</v>
      </c>
      <c r="D2140" t="s">
        <v>6927</v>
      </c>
      <c r="I2140" t="s">
        <v>10971</v>
      </c>
      <c r="J2140" t="s">
        <v>10971</v>
      </c>
      <c r="K2140" t="s">
        <v>10971</v>
      </c>
    </row>
    <row r="2141" spans="2:11" x14ac:dyDescent="0.25">
      <c r="B2141">
        <v>1010234</v>
      </c>
      <c r="C2141">
        <v>5</v>
      </c>
      <c r="D2141" t="s">
        <v>7124</v>
      </c>
      <c r="I2141" t="s">
        <v>10971</v>
      </c>
      <c r="J2141" t="s">
        <v>10971</v>
      </c>
      <c r="K2141" t="s">
        <v>10971</v>
      </c>
    </row>
    <row r="2142" spans="2:11" x14ac:dyDescent="0.25">
      <c r="B2142">
        <v>1014703</v>
      </c>
      <c r="C2142">
        <v>5</v>
      </c>
      <c r="D2142" t="s">
        <v>6301</v>
      </c>
      <c r="I2142" t="s">
        <v>10971</v>
      </c>
      <c r="J2142" t="s">
        <v>10971</v>
      </c>
      <c r="K2142" t="s">
        <v>10971</v>
      </c>
    </row>
    <row r="2143" spans="2:11" x14ac:dyDescent="0.25">
      <c r="B2143">
        <v>1011088</v>
      </c>
      <c r="C2143">
        <v>5</v>
      </c>
      <c r="D2143" t="s">
        <v>7677</v>
      </c>
      <c r="I2143" t="s">
        <v>10971</v>
      </c>
      <c r="J2143" t="s">
        <v>10971</v>
      </c>
      <c r="K2143" t="s">
        <v>10971</v>
      </c>
    </row>
    <row r="2144" spans="2:11" x14ac:dyDescent="0.25">
      <c r="B2144">
        <v>1011106</v>
      </c>
      <c r="C2144">
        <v>5</v>
      </c>
      <c r="D2144" t="s">
        <v>6925</v>
      </c>
      <c r="I2144" t="s">
        <v>10971</v>
      </c>
      <c r="J2144" t="s">
        <v>10971</v>
      </c>
      <c r="K2144" t="s">
        <v>10971</v>
      </c>
    </row>
    <row r="2145" spans="2:11" x14ac:dyDescent="0.25">
      <c r="B2145">
        <v>1012813</v>
      </c>
      <c r="C2145">
        <v>5</v>
      </c>
      <c r="D2145" t="s">
        <v>5954</v>
      </c>
      <c r="I2145" t="s">
        <v>10971</v>
      </c>
      <c r="J2145" t="s">
        <v>10971</v>
      </c>
      <c r="K2145" t="s">
        <v>10971</v>
      </c>
    </row>
    <row r="2146" spans="2:11" x14ac:dyDescent="0.25">
      <c r="B2146">
        <v>1004873</v>
      </c>
      <c r="C2146">
        <v>5</v>
      </c>
      <c r="D2146" t="s">
        <v>6931</v>
      </c>
      <c r="I2146" t="s">
        <v>10971</v>
      </c>
      <c r="J2146" t="s">
        <v>10971</v>
      </c>
      <c r="K2146" t="s">
        <v>10971</v>
      </c>
    </row>
    <row r="2147" spans="2:11" x14ac:dyDescent="0.25">
      <c r="B2147">
        <v>1015045</v>
      </c>
      <c r="C2147">
        <v>5</v>
      </c>
      <c r="D2147" t="s">
        <v>7588</v>
      </c>
      <c r="I2147" t="s">
        <v>10971</v>
      </c>
      <c r="J2147" t="s">
        <v>10971</v>
      </c>
      <c r="K2147" t="s">
        <v>10971</v>
      </c>
    </row>
    <row r="2148" spans="2:11" x14ac:dyDescent="0.25">
      <c r="B2148">
        <v>1023952</v>
      </c>
      <c r="C2148">
        <v>5</v>
      </c>
      <c r="D2148" t="s">
        <v>7654</v>
      </c>
      <c r="I2148" t="s">
        <v>10971</v>
      </c>
      <c r="J2148" t="s">
        <v>10971</v>
      </c>
      <c r="K2148" t="s">
        <v>10971</v>
      </c>
    </row>
    <row r="2149" spans="2:11" x14ac:dyDescent="0.25">
      <c r="B2149">
        <v>1007152</v>
      </c>
      <c r="C2149">
        <v>5</v>
      </c>
      <c r="D2149" t="s">
        <v>7779</v>
      </c>
      <c r="I2149" t="s">
        <v>10971</v>
      </c>
      <c r="J2149" t="s">
        <v>10971</v>
      </c>
      <c r="K2149" t="s">
        <v>10971</v>
      </c>
    </row>
    <row r="2150" spans="2:11" x14ac:dyDescent="0.25">
      <c r="B2150">
        <v>1009221</v>
      </c>
      <c r="C2150">
        <v>5</v>
      </c>
      <c r="D2150" t="s">
        <v>7179</v>
      </c>
      <c r="I2150" t="s">
        <v>10971</v>
      </c>
      <c r="J2150" t="s">
        <v>10971</v>
      </c>
      <c r="K2150" t="s">
        <v>10971</v>
      </c>
    </row>
    <row r="2151" spans="2:11" x14ac:dyDescent="0.25">
      <c r="B2151">
        <v>1006237</v>
      </c>
      <c r="C2151">
        <v>5</v>
      </c>
      <c r="D2151" t="s">
        <v>6470</v>
      </c>
      <c r="I2151" t="s">
        <v>10971</v>
      </c>
      <c r="J2151" t="s">
        <v>10971</v>
      </c>
      <c r="K2151" t="s">
        <v>10971</v>
      </c>
    </row>
    <row r="2152" spans="2:11" x14ac:dyDescent="0.25">
      <c r="B2152">
        <v>1016135</v>
      </c>
      <c r="C2152">
        <v>5</v>
      </c>
      <c r="D2152" t="s">
        <v>7344</v>
      </c>
      <c r="I2152" t="s">
        <v>10971</v>
      </c>
      <c r="J2152" t="s">
        <v>10971</v>
      </c>
      <c r="K2152" t="s">
        <v>10971</v>
      </c>
    </row>
    <row r="2153" spans="2:11" x14ac:dyDescent="0.25">
      <c r="B2153">
        <v>1007284</v>
      </c>
      <c r="C2153">
        <v>5</v>
      </c>
      <c r="D2153" t="s">
        <v>6939</v>
      </c>
      <c r="I2153" t="s">
        <v>10971</v>
      </c>
      <c r="J2153" t="s">
        <v>10971</v>
      </c>
      <c r="K2153" t="s">
        <v>10971</v>
      </c>
    </row>
    <row r="2154" spans="2:11" x14ac:dyDescent="0.25">
      <c r="B2154">
        <v>1007326</v>
      </c>
      <c r="C2154">
        <v>5</v>
      </c>
      <c r="D2154" t="s">
        <v>6922</v>
      </c>
      <c r="I2154" t="s">
        <v>10971</v>
      </c>
      <c r="J2154" t="s">
        <v>10971</v>
      </c>
      <c r="K2154" t="s">
        <v>10971</v>
      </c>
    </row>
    <row r="2155" spans="2:11" x14ac:dyDescent="0.25">
      <c r="B2155">
        <v>1011361</v>
      </c>
      <c r="C2155">
        <v>5</v>
      </c>
      <c r="D2155" t="s">
        <v>7282</v>
      </c>
      <c r="I2155" t="s">
        <v>10971</v>
      </c>
      <c r="J2155" t="s">
        <v>10971</v>
      </c>
      <c r="K2155" t="s">
        <v>10971</v>
      </c>
    </row>
    <row r="2156" spans="2:11" x14ac:dyDescent="0.25">
      <c r="B2156">
        <v>1015746</v>
      </c>
      <c r="C2156">
        <v>5</v>
      </c>
      <c r="D2156" t="s">
        <v>7095</v>
      </c>
      <c r="I2156" t="s">
        <v>10971</v>
      </c>
      <c r="J2156" t="s">
        <v>10971</v>
      </c>
      <c r="K2156" t="s">
        <v>10971</v>
      </c>
    </row>
    <row r="2157" spans="2:11" x14ac:dyDescent="0.25">
      <c r="B2157">
        <v>1011320</v>
      </c>
      <c r="C2157">
        <v>5</v>
      </c>
      <c r="D2157" t="s">
        <v>6924</v>
      </c>
      <c r="I2157" t="s">
        <v>10971</v>
      </c>
      <c r="J2157" t="s">
        <v>10971</v>
      </c>
      <c r="K2157" t="s">
        <v>10971</v>
      </c>
    </row>
    <row r="2158" spans="2:11" x14ac:dyDescent="0.25">
      <c r="B2158">
        <v>1024738</v>
      </c>
      <c r="C2158">
        <v>5</v>
      </c>
      <c r="D2158" t="s">
        <v>8157</v>
      </c>
      <c r="I2158" t="s">
        <v>10971</v>
      </c>
      <c r="J2158" t="s">
        <v>10971</v>
      </c>
      <c r="K2158" t="s">
        <v>10971</v>
      </c>
    </row>
    <row r="2159" spans="2:11" x14ac:dyDescent="0.25">
      <c r="B2159">
        <v>1006529</v>
      </c>
      <c r="C2159">
        <v>5</v>
      </c>
      <c r="D2159" t="s">
        <v>6938</v>
      </c>
      <c r="I2159" t="s">
        <v>10971</v>
      </c>
      <c r="J2159" t="s">
        <v>10971</v>
      </c>
      <c r="K2159" t="s">
        <v>10971</v>
      </c>
    </row>
    <row r="2160" spans="2:11" x14ac:dyDescent="0.25">
      <c r="B2160">
        <v>1009913</v>
      </c>
      <c r="C2160">
        <v>5</v>
      </c>
      <c r="D2160" t="s">
        <v>7342</v>
      </c>
      <c r="I2160" t="s">
        <v>10971</v>
      </c>
      <c r="J2160" t="s">
        <v>10971</v>
      </c>
      <c r="K2160" t="s">
        <v>10971</v>
      </c>
    </row>
    <row r="2161" spans="2:11" x14ac:dyDescent="0.25">
      <c r="B2161">
        <v>1014270</v>
      </c>
      <c r="C2161">
        <v>5</v>
      </c>
      <c r="D2161" t="s">
        <v>6946</v>
      </c>
      <c r="I2161" t="s">
        <v>10971</v>
      </c>
      <c r="J2161" t="s">
        <v>10971</v>
      </c>
      <c r="K2161" t="s">
        <v>10971</v>
      </c>
    </row>
    <row r="2162" spans="2:11" x14ac:dyDescent="0.25">
      <c r="B2162">
        <v>1011673</v>
      </c>
      <c r="C2162">
        <v>5</v>
      </c>
      <c r="D2162" t="s">
        <v>7085</v>
      </c>
      <c r="I2162" t="s">
        <v>10971</v>
      </c>
      <c r="J2162" t="s">
        <v>10971</v>
      </c>
      <c r="K2162" t="s">
        <v>10971</v>
      </c>
    </row>
    <row r="2163" spans="2:11" x14ac:dyDescent="0.25">
      <c r="B2163">
        <v>1005981</v>
      </c>
      <c r="C2163">
        <v>5</v>
      </c>
      <c r="D2163" t="s">
        <v>6935</v>
      </c>
      <c r="I2163" t="s">
        <v>10971</v>
      </c>
      <c r="J2163" t="s">
        <v>10971</v>
      </c>
      <c r="K2163" t="s">
        <v>10971</v>
      </c>
    </row>
    <row r="2164" spans="2:11" x14ac:dyDescent="0.25">
      <c r="B2164">
        <v>1011680</v>
      </c>
      <c r="C2164">
        <v>5</v>
      </c>
      <c r="D2164" t="s">
        <v>6125</v>
      </c>
      <c r="I2164" t="s">
        <v>10971</v>
      </c>
      <c r="J2164" t="s">
        <v>10971</v>
      </c>
      <c r="K2164" t="s">
        <v>10971</v>
      </c>
    </row>
    <row r="2165" spans="2:11" x14ac:dyDescent="0.25">
      <c r="B2165">
        <v>1005518</v>
      </c>
      <c r="C2165">
        <v>5</v>
      </c>
      <c r="D2165" t="s">
        <v>6937</v>
      </c>
      <c r="I2165" t="s">
        <v>10971</v>
      </c>
      <c r="J2165" t="s">
        <v>10971</v>
      </c>
      <c r="K2165" t="s">
        <v>10971</v>
      </c>
    </row>
    <row r="2166" spans="2:11" x14ac:dyDescent="0.25">
      <c r="B2166">
        <v>1011029</v>
      </c>
      <c r="C2166">
        <v>5</v>
      </c>
      <c r="D2166" t="s">
        <v>5985</v>
      </c>
      <c r="I2166" t="s">
        <v>10971</v>
      </c>
      <c r="J2166" t="s">
        <v>10971</v>
      </c>
      <c r="K2166" t="s">
        <v>10971</v>
      </c>
    </row>
    <row r="2167" spans="2:11" x14ac:dyDescent="0.25">
      <c r="B2167">
        <v>1013854</v>
      </c>
      <c r="C2167">
        <v>5</v>
      </c>
      <c r="D2167" t="s">
        <v>6015</v>
      </c>
      <c r="I2167" t="s">
        <v>10971</v>
      </c>
      <c r="J2167" t="s">
        <v>10971</v>
      </c>
      <c r="K2167" t="s">
        <v>10971</v>
      </c>
    </row>
    <row r="2168" spans="2:11" x14ac:dyDescent="0.25">
      <c r="B2168">
        <v>1016470</v>
      </c>
      <c r="C2168">
        <v>5</v>
      </c>
      <c r="D2168" t="s">
        <v>6956</v>
      </c>
      <c r="I2168" t="s">
        <v>10971</v>
      </c>
      <c r="J2168" t="s">
        <v>10971</v>
      </c>
      <c r="K2168" t="s">
        <v>10971</v>
      </c>
    </row>
    <row r="2169" spans="2:11" x14ac:dyDescent="0.25">
      <c r="B2169">
        <v>111797343</v>
      </c>
      <c r="C2169">
        <v>5</v>
      </c>
      <c r="D2169" t="s">
        <v>6953</v>
      </c>
      <c r="I2169" t="s">
        <v>10971</v>
      </c>
      <c r="J2169" t="s">
        <v>10971</v>
      </c>
      <c r="K2169" t="s">
        <v>10971</v>
      </c>
    </row>
    <row r="2170" spans="2:11" x14ac:dyDescent="0.25">
      <c r="B2170">
        <v>1006099</v>
      </c>
      <c r="C2170">
        <v>5</v>
      </c>
      <c r="D2170" t="s">
        <v>7524</v>
      </c>
      <c r="I2170" t="s">
        <v>10971</v>
      </c>
      <c r="J2170" t="s">
        <v>10971</v>
      </c>
      <c r="K2170" t="s">
        <v>10971</v>
      </c>
    </row>
    <row r="2171" spans="2:11" x14ac:dyDescent="0.25">
      <c r="B2171">
        <v>1004436</v>
      </c>
      <c r="C2171">
        <v>5</v>
      </c>
      <c r="D2171" t="s">
        <v>7643</v>
      </c>
      <c r="I2171" t="s">
        <v>10971</v>
      </c>
      <c r="J2171" t="s">
        <v>10971</v>
      </c>
      <c r="K2171" t="s">
        <v>10971</v>
      </c>
    </row>
    <row r="2172" spans="2:11" x14ac:dyDescent="0.25">
      <c r="B2172">
        <v>1014947</v>
      </c>
      <c r="C2172">
        <v>5</v>
      </c>
      <c r="D2172" t="s">
        <v>9388</v>
      </c>
      <c r="I2172" t="s">
        <v>10971</v>
      </c>
      <c r="J2172" t="s">
        <v>10971</v>
      </c>
      <c r="K2172" t="s">
        <v>10971</v>
      </c>
    </row>
    <row r="2173" spans="2:11" x14ac:dyDescent="0.25">
      <c r="B2173">
        <v>1015101</v>
      </c>
      <c r="C2173">
        <v>5</v>
      </c>
      <c r="D2173" t="s">
        <v>7036</v>
      </c>
      <c r="I2173" t="s">
        <v>10971</v>
      </c>
      <c r="J2173" t="s">
        <v>10971</v>
      </c>
      <c r="K2173" t="s">
        <v>10971</v>
      </c>
    </row>
    <row r="2174" spans="2:11" x14ac:dyDescent="0.25">
      <c r="B2174">
        <v>1006173</v>
      </c>
      <c r="C2174">
        <v>5</v>
      </c>
      <c r="D2174" t="s">
        <v>7396</v>
      </c>
      <c r="I2174" t="s">
        <v>10971</v>
      </c>
      <c r="J2174" t="s">
        <v>10971</v>
      </c>
      <c r="K2174" t="s">
        <v>10971</v>
      </c>
    </row>
    <row r="2175" spans="2:11" x14ac:dyDescent="0.25">
      <c r="B2175">
        <v>1008622</v>
      </c>
      <c r="C2175">
        <v>5</v>
      </c>
      <c r="D2175" t="s">
        <v>10251</v>
      </c>
      <c r="I2175" t="s">
        <v>10971</v>
      </c>
      <c r="J2175" t="s">
        <v>10971</v>
      </c>
      <c r="K2175" t="s">
        <v>10971</v>
      </c>
    </row>
    <row r="2176" spans="2:11" x14ac:dyDescent="0.25">
      <c r="B2176">
        <v>1012837</v>
      </c>
      <c r="C2176">
        <v>5</v>
      </c>
      <c r="D2176" t="s">
        <v>7470</v>
      </c>
      <c r="I2176" t="s">
        <v>10971</v>
      </c>
      <c r="J2176" t="s">
        <v>10971</v>
      </c>
      <c r="K2176" t="s">
        <v>10971</v>
      </c>
    </row>
    <row r="2177" spans="2:11" x14ac:dyDescent="0.25">
      <c r="B2177">
        <v>1004415</v>
      </c>
      <c r="C2177">
        <v>5</v>
      </c>
      <c r="D2177" t="s">
        <v>7529</v>
      </c>
      <c r="I2177" t="s">
        <v>10971</v>
      </c>
      <c r="J2177" t="s">
        <v>10971</v>
      </c>
      <c r="K2177" t="s">
        <v>10971</v>
      </c>
    </row>
    <row r="2178" spans="2:11" x14ac:dyDescent="0.25">
      <c r="B2178">
        <v>1015603</v>
      </c>
      <c r="C2178">
        <v>5</v>
      </c>
      <c r="D2178" t="s">
        <v>6954</v>
      </c>
      <c r="I2178" t="s">
        <v>10971</v>
      </c>
      <c r="J2178" t="s">
        <v>10971</v>
      </c>
      <c r="K2178" t="s">
        <v>10971</v>
      </c>
    </row>
    <row r="2179" spans="2:11" x14ac:dyDescent="0.25">
      <c r="B2179">
        <v>1012157</v>
      </c>
      <c r="C2179">
        <v>5</v>
      </c>
      <c r="D2179" t="s">
        <v>7624</v>
      </c>
      <c r="I2179" t="s">
        <v>10971</v>
      </c>
      <c r="J2179" t="s">
        <v>10971</v>
      </c>
      <c r="K2179" t="s">
        <v>10971</v>
      </c>
    </row>
    <row r="2180" spans="2:11" x14ac:dyDescent="0.25">
      <c r="B2180">
        <v>1014485</v>
      </c>
      <c r="C2180">
        <v>5</v>
      </c>
      <c r="D2180" t="s">
        <v>6955</v>
      </c>
      <c r="I2180" t="s">
        <v>10971</v>
      </c>
      <c r="J2180" t="s">
        <v>10971</v>
      </c>
      <c r="K2180" t="s">
        <v>10971</v>
      </c>
    </row>
    <row r="2181" spans="2:11" x14ac:dyDescent="0.25">
      <c r="B2181">
        <v>1009185</v>
      </c>
      <c r="C2181">
        <v>5</v>
      </c>
      <c r="D2181" t="s">
        <v>6958</v>
      </c>
      <c r="I2181" t="s">
        <v>10971</v>
      </c>
      <c r="J2181" t="s">
        <v>10971</v>
      </c>
      <c r="K2181" t="s">
        <v>10971</v>
      </c>
    </row>
    <row r="2182" spans="2:11" x14ac:dyDescent="0.25">
      <c r="B2182">
        <v>1009951</v>
      </c>
      <c r="C2182">
        <v>5</v>
      </c>
      <c r="D2182" t="s">
        <v>7331</v>
      </c>
      <c r="I2182" t="s">
        <v>10971</v>
      </c>
      <c r="J2182" t="s">
        <v>10971</v>
      </c>
      <c r="K2182" t="s">
        <v>10971</v>
      </c>
    </row>
    <row r="2183" spans="2:11" x14ac:dyDescent="0.25">
      <c r="B2183">
        <v>1012885</v>
      </c>
      <c r="C2183">
        <v>5</v>
      </c>
      <c r="D2183" t="s">
        <v>7001</v>
      </c>
      <c r="I2183" t="s">
        <v>10971</v>
      </c>
      <c r="J2183" t="s">
        <v>10971</v>
      </c>
      <c r="K2183" t="s">
        <v>10971</v>
      </c>
    </row>
    <row r="2184" spans="2:11" x14ac:dyDescent="0.25">
      <c r="B2184">
        <v>1004963</v>
      </c>
      <c r="C2184">
        <v>5</v>
      </c>
      <c r="D2184" t="s">
        <v>7827</v>
      </c>
      <c r="I2184" t="s">
        <v>10971</v>
      </c>
      <c r="J2184" t="s">
        <v>10971</v>
      </c>
      <c r="K2184" t="s">
        <v>10971</v>
      </c>
    </row>
    <row r="2185" spans="2:11" x14ac:dyDescent="0.25">
      <c r="B2185">
        <v>1011101</v>
      </c>
      <c r="C2185">
        <v>5</v>
      </c>
      <c r="D2185" t="s">
        <v>6625</v>
      </c>
      <c r="I2185" t="s">
        <v>10971</v>
      </c>
      <c r="J2185" t="s">
        <v>10971</v>
      </c>
      <c r="K2185" t="s">
        <v>10971</v>
      </c>
    </row>
    <row r="2186" spans="2:11" x14ac:dyDescent="0.25">
      <c r="B2186">
        <v>1015741</v>
      </c>
      <c r="C2186">
        <v>5</v>
      </c>
      <c r="D2186" t="s">
        <v>6826</v>
      </c>
      <c r="I2186" t="s">
        <v>10971</v>
      </c>
      <c r="J2186" t="s">
        <v>10971</v>
      </c>
      <c r="K2186" t="s">
        <v>10971</v>
      </c>
    </row>
    <row r="2187" spans="2:11" x14ac:dyDescent="0.25">
      <c r="B2187">
        <v>4143443</v>
      </c>
      <c r="C2187">
        <v>5</v>
      </c>
      <c r="D2187" t="s">
        <v>6963</v>
      </c>
      <c r="I2187" t="s">
        <v>10971</v>
      </c>
      <c r="J2187" t="s">
        <v>10971</v>
      </c>
      <c r="K2187" t="s">
        <v>10971</v>
      </c>
    </row>
    <row r="2188" spans="2:11" x14ac:dyDescent="0.25">
      <c r="B2188">
        <v>1014717</v>
      </c>
      <c r="C2188">
        <v>5</v>
      </c>
      <c r="D2188" t="s">
        <v>6965</v>
      </c>
      <c r="I2188" t="s">
        <v>10971</v>
      </c>
      <c r="J2188" t="s">
        <v>10971</v>
      </c>
      <c r="K2188" t="s">
        <v>10971</v>
      </c>
    </row>
    <row r="2189" spans="2:11" x14ac:dyDescent="0.25">
      <c r="B2189">
        <v>1010764</v>
      </c>
      <c r="C2189">
        <v>5</v>
      </c>
      <c r="D2189" t="s">
        <v>6960</v>
      </c>
      <c r="I2189" t="s">
        <v>10971</v>
      </c>
      <c r="J2189" t="s">
        <v>10971</v>
      </c>
      <c r="K2189" t="s">
        <v>10971</v>
      </c>
    </row>
    <row r="2190" spans="2:11" x14ac:dyDescent="0.25">
      <c r="B2190">
        <v>1024962</v>
      </c>
      <c r="C2190">
        <v>5</v>
      </c>
      <c r="D2190" t="s">
        <v>7287</v>
      </c>
      <c r="I2190" t="s">
        <v>10971</v>
      </c>
      <c r="J2190" t="s">
        <v>10971</v>
      </c>
      <c r="K2190" t="s">
        <v>10971</v>
      </c>
    </row>
    <row r="2191" spans="2:11" x14ac:dyDescent="0.25">
      <c r="B2191">
        <v>1014987</v>
      </c>
      <c r="C2191">
        <v>5</v>
      </c>
      <c r="D2191" t="s">
        <v>6964</v>
      </c>
      <c r="I2191" t="s">
        <v>10971</v>
      </c>
      <c r="J2191" t="s">
        <v>10971</v>
      </c>
      <c r="K2191" t="s">
        <v>10971</v>
      </c>
    </row>
    <row r="2192" spans="2:11" x14ac:dyDescent="0.25">
      <c r="I2192" t="s">
        <v>10971</v>
      </c>
      <c r="J2192" t="s">
        <v>10971</v>
      </c>
      <c r="K2192" t="s">
        <v>10971</v>
      </c>
    </row>
    <row r="2193" spans="2:11" x14ac:dyDescent="0.25">
      <c r="B2193">
        <v>1022428</v>
      </c>
      <c r="C2193">
        <v>6</v>
      </c>
      <c r="D2193" t="s">
        <v>7158</v>
      </c>
      <c r="I2193" t="s">
        <v>10971</v>
      </c>
      <c r="J2193" t="s">
        <v>10971</v>
      </c>
      <c r="K2193" t="s">
        <v>10971</v>
      </c>
    </row>
    <row r="2194" spans="2:11" x14ac:dyDescent="0.25">
      <c r="B2194">
        <v>1005524</v>
      </c>
      <c r="C2194">
        <v>6</v>
      </c>
      <c r="D2194" t="s">
        <v>7089</v>
      </c>
      <c r="I2194" t="s">
        <v>10971</v>
      </c>
      <c r="J2194" t="s">
        <v>10971</v>
      </c>
      <c r="K2194" t="s">
        <v>10971</v>
      </c>
    </row>
    <row r="2195" spans="2:11" x14ac:dyDescent="0.25">
      <c r="B2195">
        <v>1005589</v>
      </c>
      <c r="C2195">
        <v>6</v>
      </c>
      <c r="D2195" t="s">
        <v>7125</v>
      </c>
      <c r="I2195" t="s">
        <v>10971</v>
      </c>
      <c r="J2195" t="s">
        <v>10971</v>
      </c>
      <c r="K2195" t="s">
        <v>10971</v>
      </c>
    </row>
    <row r="2196" spans="2:11" x14ac:dyDescent="0.25">
      <c r="B2196">
        <v>1007686</v>
      </c>
      <c r="C2196">
        <v>6</v>
      </c>
      <c r="D2196" t="s">
        <v>5748</v>
      </c>
      <c r="I2196" t="s">
        <v>10971</v>
      </c>
      <c r="J2196" t="s">
        <v>10971</v>
      </c>
      <c r="K2196" t="s">
        <v>10971</v>
      </c>
    </row>
    <row r="2197" spans="2:11" x14ac:dyDescent="0.25">
      <c r="B2197">
        <v>1009752</v>
      </c>
      <c r="C2197">
        <v>6</v>
      </c>
      <c r="D2197" t="s">
        <v>7229</v>
      </c>
      <c r="I2197" t="s">
        <v>10971</v>
      </c>
      <c r="J2197" t="s">
        <v>10971</v>
      </c>
      <c r="K2197" t="s">
        <v>10971</v>
      </c>
    </row>
    <row r="2198" spans="2:11" x14ac:dyDescent="0.25">
      <c r="B2198">
        <v>1007088</v>
      </c>
      <c r="C2198">
        <v>6</v>
      </c>
      <c r="D2198" t="s">
        <v>7111</v>
      </c>
      <c r="I2198" t="s">
        <v>10971</v>
      </c>
      <c r="J2198" t="s">
        <v>10971</v>
      </c>
      <c r="K2198" t="s">
        <v>10971</v>
      </c>
    </row>
    <row r="2199" spans="2:11" x14ac:dyDescent="0.25">
      <c r="B2199">
        <v>1010896</v>
      </c>
      <c r="C2199">
        <v>6</v>
      </c>
      <c r="D2199" t="s">
        <v>7026</v>
      </c>
      <c r="I2199" t="s">
        <v>10971</v>
      </c>
      <c r="J2199" t="s">
        <v>10971</v>
      </c>
      <c r="K2199" t="s">
        <v>10971</v>
      </c>
    </row>
    <row r="2200" spans="2:11" x14ac:dyDescent="0.25">
      <c r="B2200">
        <v>1009542</v>
      </c>
      <c r="C2200">
        <v>6</v>
      </c>
      <c r="D2200" t="s">
        <v>10919</v>
      </c>
      <c r="I2200" t="s">
        <v>10971</v>
      </c>
      <c r="J2200" t="s">
        <v>10971</v>
      </c>
      <c r="K2200" t="s">
        <v>10971</v>
      </c>
    </row>
    <row r="2201" spans="2:11" x14ac:dyDescent="0.25">
      <c r="B2201">
        <v>1001445</v>
      </c>
      <c r="C2201">
        <v>6</v>
      </c>
      <c r="D2201" t="s">
        <v>8068</v>
      </c>
      <c r="I2201" t="s">
        <v>10971</v>
      </c>
      <c r="J2201" t="s">
        <v>10971</v>
      </c>
      <c r="K2201" t="s">
        <v>10971</v>
      </c>
    </row>
    <row r="2202" spans="2:11" x14ac:dyDescent="0.25">
      <c r="B2202">
        <v>4056506</v>
      </c>
      <c r="C2202">
        <v>6</v>
      </c>
      <c r="D2202" t="s">
        <v>5861</v>
      </c>
      <c r="I2202" t="s">
        <v>10971</v>
      </c>
      <c r="J2202" t="s">
        <v>10971</v>
      </c>
      <c r="K2202" t="s">
        <v>10971</v>
      </c>
    </row>
    <row r="2203" spans="2:11" x14ac:dyDescent="0.25">
      <c r="B2203">
        <v>1002798</v>
      </c>
      <c r="C2203">
        <v>6</v>
      </c>
      <c r="D2203" t="s">
        <v>5778</v>
      </c>
      <c r="I2203" t="s">
        <v>10971</v>
      </c>
      <c r="J2203" t="s">
        <v>10971</v>
      </c>
      <c r="K2203" t="s">
        <v>10971</v>
      </c>
    </row>
    <row r="2204" spans="2:11" x14ac:dyDescent="0.25">
      <c r="B2204">
        <v>1005679</v>
      </c>
      <c r="C2204">
        <v>6</v>
      </c>
      <c r="D2204" t="s">
        <v>8051</v>
      </c>
      <c r="I2204" t="s">
        <v>10971</v>
      </c>
      <c r="J2204" t="s">
        <v>10971</v>
      </c>
      <c r="K2204" t="s">
        <v>10971</v>
      </c>
    </row>
    <row r="2205" spans="2:11" x14ac:dyDescent="0.25">
      <c r="B2205">
        <v>1008084</v>
      </c>
      <c r="C2205">
        <v>6</v>
      </c>
      <c r="D2205" t="s">
        <v>6331</v>
      </c>
      <c r="I2205" t="s">
        <v>10971</v>
      </c>
      <c r="J2205" t="s">
        <v>10971</v>
      </c>
      <c r="K2205" t="s">
        <v>10971</v>
      </c>
    </row>
    <row r="2206" spans="2:11" x14ac:dyDescent="0.25">
      <c r="B2206">
        <v>1013029</v>
      </c>
      <c r="C2206">
        <v>6</v>
      </c>
      <c r="D2206" t="s">
        <v>7741</v>
      </c>
      <c r="I2206" t="s">
        <v>10971</v>
      </c>
      <c r="J2206" t="s">
        <v>10971</v>
      </c>
      <c r="K2206" t="s">
        <v>10971</v>
      </c>
    </row>
    <row r="2207" spans="2:11" x14ac:dyDescent="0.25">
      <c r="B2207">
        <v>1022335</v>
      </c>
      <c r="C2207">
        <v>6</v>
      </c>
      <c r="D2207" t="s">
        <v>6995</v>
      </c>
      <c r="I2207" t="s">
        <v>10971</v>
      </c>
      <c r="J2207" t="s">
        <v>10971</v>
      </c>
      <c r="K2207" t="s">
        <v>10971</v>
      </c>
    </row>
    <row r="2208" spans="2:11" x14ac:dyDescent="0.25">
      <c r="B2208">
        <v>4066628</v>
      </c>
      <c r="C2208">
        <v>6</v>
      </c>
      <c r="D2208" t="s">
        <v>6204</v>
      </c>
      <c r="I2208" t="s">
        <v>10971</v>
      </c>
      <c r="J2208" t="s">
        <v>10971</v>
      </c>
      <c r="K2208" t="s">
        <v>10971</v>
      </c>
    </row>
    <row r="2209" spans="2:11" x14ac:dyDescent="0.25">
      <c r="B2209">
        <v>1010569</v>
      </c>
      <c r="C2209">
        <v>6</v>
      </c>
      <c r="D2209" t="s">
        <v>7146</v>
      </c>
      <c r="I2209" t="s">
        <v>10971</v>
      </c>
      <c r="J2209" t="s">
        <v>10971</v>
      </c>
      <c r="K2209" t="s">
        <v>10971</v>
      </c>
    </row>
    <row r="2210" spans="2:11" x14ac:dyDescent="0.25">
      <c r="B2210">
        <v>1007765</v>
      </c>
      <c r="C2210">
        <v>6</v>
      </c>
      <c r="D2210" t="s">
        <v>7152</v>
      </c>
      <c r="I2210" t="s">
        <v>10971</v>
      </c>
      <c r="J2210" t="s">
        <v>10971</v>
      </c>
      <c r="K2210" t="s">
        <v>10971</v>
      </c>
    </row>
    <row r="2211" spans="2:11" x14ac:dyDescent="0.25">
      <c r="B2211">
        <v>1008394</v>
      </c>
      <c r="C2211">
        <v>6</v>
      </c>
      <c r="D2211" t="s">
        <v>6741</v>
      </c>
      <c r="I2211" t="s">
        <v>10971</v>
      </c>
      <c r="J2211" t="s">
        <v>10971</v>
      </c>
      <c r="K2211" t="s">
        <v>10971</v>
      </c>
    </row>
    <row r="2212" spans="2:11" x14ac:dyDescent="0.25">
      <c r="B2212">
        <v>1010756</v>
      </c>
      <c r="C2212">
        <v>6</v>
      </c>
      <c r="D2212" t="s">
        <v>6986</v>
      </c>
      <c r="I2212" t="s">
        <v>10971</v>
      </c>
      <c r="J2212" t="s">
        <v>10971</v>
      </c>
      <c r="K2212" t="s">
        <v>10971</v>
      </c>
    </row>
    <row r="2213" spans="2:11" x14ac:dyDescent="0.25">
      <c r="B2213">
        <v>4152242</v>
      </c>
      <c r="C2213">
        <v>6</v>
      </c>
      <c r="D2213" t="s">
        <v>7789</v>
      </c>
      <c r="I2213" t="s">
        <v>10971</v>
      </c>
      <c r="J2213" t="s">
        <v>10971</v>
      </c>
      <c r="K2213" t="s">
        <v>10971</v>
      </c>
    </row>
    <row r="2214" spans="2:11" x14ac:dyDescent="0.25">
      <c r="B2214">
        <v>1009305</v>
      </c>
      <c r="C2214">
        <v>6</v>
      </c>
      <c r="D2214" t="s">
        <v>7056</v>
      </c>
      <c r="I2214" t="s">
        <v>10971</v>
      </c>
      <c r="J2214" t="s">
        <v>10971</v>
      </c>
      <c r="K2214" t="s">
        <v>10971</v>
      </c>
    </row>
    <row r="2215" spans="2:11" x14ac:dyDescent="0.25">
      <c r="B2215">
        <v>1011866</v>
      </c>
      <c r="C2215">
        <v>6</v>
      </c>
      <c r="D2215" t="s">
        <v>8064</v>
      </c>
      <c r="I2215" t="s">
        <v>10971</v>
      </c>
      <c r="J2215" t="s">
        <v>10971</v>
      </c>
      <c r="K2215" t="s">
        <v>10971</v>
      </c>
    </row>
    <row r="2216" spans="2:11" x14ac:dyDescent="0.25">
      <c r="B2216" t="e">
        <v>#N/A</v>
      </c>
      <c r="C2216">
        <v>6</v>
      </c>
      <c r="D2216" t="s">
        <v>7052</v>
      </c>
      <c r="I2216" t="e">
        <v>#N/A</v>
      </c>
      <c r="J2216" t="e">
        <v>#N/A</v>
      </c>
      <c r="K2216" t="e">
        <v>#N/A</v>
      </c>
    </row>
    <row r="2217" spans="2:11" x14ac:dyDescent="0.25">
      <c r="B2217">
        <v>1025172</v>
      </c>
      <c r="C2217">
        <v>6</v>
      </c>
      <c r="D2217" t="s">
        <v>6977</v>
      </c>
      <c r="I2217" t="s">
        <v>10971</v>
      </c>
      <c r="J2217" t="s">
        <v>10971</v>
      </c>
      <c r="K2217" t="s">
        <v>10971</v>
      </c>
    </row>
    <row r="2218" spans="2:11" x14ac:dyDescent="0.25">
      <c r="B2218">
        <v>1006541</v>
      </c>
      <c r="C2218">
        <v>6</v>
      </c>
      <c r="D2218" t="s">
        <v>8253</v>
      </c>
      <c r="I2218" t="s">
        <v>10971</v>
      </c>
      <c r="J2218" t="s">
        <v>10971</v>
      </c>
      <c r="K2218" t="s">
        <v>10971</v>
      </c>
    </row>
    <row r="2219" spans="2:11" x14ac:dyDescent="0.25">
      <c r="B2219">
        <v>1009973</v>
      </c>
      <c r="C2219">
        <v>6</v>
      </c>
      <c r="D2219" t="s">
        <v>7186</v>
      </c>
      <c r="I2219" t="s">
        <v>10971</v>
      </c>
      <c r="J2219" t="s">
        <v>10971</v>
      </c>
      <c r="K2219" t="s">
        <v>10971</v>
      </c>
    </row>
    <row r="2220" spans="2:11" x14ac:dyDescent="0.25">
      <c r="B2220">
        <v>1006181</v>
      </c>
      <c r="C2220">
        <v>6</v>
      </c>
      <c r="D2220" t="s">
        <v>6239</v>
      </c>
      <c r="I2220" t="s">
        <v>10971</v>
      </c>
      <c r="J2220" t="s">
        <v>10971</v>
      </c>
      <c r="K2220" t="s">
        <v>10971</v>
      </c>
    </row>
    <row r="2221" spans="2:11" x14ac:dyDescent="0.25">
      <c r="B2221">
        <v>1008689</v>
      </c>
      <c r="C2221">
        <v>6</v>
      </c>
      <c r="D2221" t="s">
        <v>7219</v>
      </c>
      <c r="I2221" t="s">
        <v>10971</v>
      </c>
      <c r="J2221" t="s">
        <v>10971</v>
      </c>
      <c r="K2221" t="s">
        <v>10971</v>
      </c>
    </row>
    <row r="2222" spans="2:11" x14ac:dyDescent="0.25">
      <c r="B2222">
        <v>4051709</v>
      </c>
      <c r="C2222">
        <v>6</v>
      </c>
      <c r="D2222" t="s">
        <v>7038</v>
      </c>
      <c r="I2222" t="s">
        <v>10971</v>
      </c>
      <c r="J2222" t="s">
        <v>10971</v>
      </c>
      <c r="K2222" t="s">
        <v>10971</v>
      </c>
    </row>
    <row r="2223" spans="2:11" x14ac:dyDescent="0.25">
      <c r="B2223">
        <v>1981036</v>
      </c>
      <c r="C2223">
        <v>6</v>
      </c>
      <c r="D2223" t="s">
        <v>7155</v>
      </c>
      <c r="I2223" t="s">
        <v>10971</v>
      </c>
      <c r="J2223" t="s">
        <v>10971</v>
      </c>
      <c r="K2223" t="s">
        <v>10971</v>
      </c>
    </row>
    <row r="2224" spans="2:11" x14ac:dyDescent="0.25">
      <c r="B2224">
        <v>23602947</v>
      </c>
      <c r="C2224">
        <v>6</v>
      </c>
      <c r="D2224" t="s">
        <v>10198</v>
      </c>
      <c r="I2224" t="s">
        <v>10971</v>
      </c>
      <c r="J2224" t="s">
        <v>10971</v>
      </c>
      <c r="K2224" t="s">
        <v>10971</v>
      </c>
    </row>
    <row r="2225" spans="2:11" x14ac:dyDescent="0.25">
      <c r="B2225">
        <v>1013525</v>
      </c>
      <c r="C2225">
        <v>6</v>
      </c>
      <c r="D2225" t="s">
        <v>5990</v>
      </c>
      <c r="I2225" t="s">
        <v>10971</v>
      </c>
      <c r="J2225" t="s">
        <v>10971</v>
      </c>
      <c r="K2225" t="s">
        <v>10971</v>
      </c>
    </row>
    <row r="2226" spans="2:11" x14ac:dyDescent="0.25">
      <c r="B2226">
        <v>1010912</v>
      </c>
      <c r="C2226">
        <v>6</v>
      </c>
      <c r="D2226" t="s">
        <v>6366</v>
      </c>
      <c r="I2226" t="s">
        <v>10971</v>
      </c>
      <c r="J2226" t="s">
        <v>10971</v>
      </c>
      <c r="K2226" t="s">
        <v>10971</v>
      </c>
    </row>
    <row r="2227" spans="2:11" x14ac:dyDescent="0.25">
      <c r="B2227">
        <v>1007434</v>
      </c>
      <c r="C2227">
        <v>6</v>
      </c>
      <c r="D2227" t="s">
        <v>8117</v>
      </c>
      <c r="I2227" t="s">
        <v>10971</v>
      </c>
      <c r="J2227" t="s">
        <v>10971</v>
      </c>
      <c r="K2227" t="s">
        <v>10971</v>
      </c>
    </row>
    <row r="2228" spans="2:11" x14ac:dyDescent="0.25">
      <c r="B2228">
        <v>1013904</v>
      </c>
      <c r="C2228">
        <v>6</v>
      </c>
      <c r="D2228" t="s">
        <v>7059</v>
      </c>
      <c r="I2228" t="s">
        <v>10971</v>
      </c>
      <c r="J2228" t="s">
        <v>10971</v>
      </c>
      <c r="K2228" t="s">
        <v>10971</v>
      </c>
    </row>
    <row r="2229" spans="2:11" x14ac:dyDescent="0.25">
      <c r="B2229">
        <v>1006438</v>
      </c>
      <c r="C2229">
        <v>6</v>
      </c>
      <c r="D2229" t="s">
        <v>6015</v>
      </c>
      <c r="I2229" t="s">
        <v>10971</v>
      </c>
      <c r="J2229" t="s">
        <v>10971</v>
      </c>
      <c r="K2229" t="s">
        <v>10971</v>
      </c>
    </row>
    <row r="2230" spans="2:11" x14ac:dyDescent="0.25">
      <c r="B2230">
        <v>1005900</v>
      </c>
      <c r="C2230">
        <v>6</v>
      </c>
      <c r="D2230" t="s">
        <v>7061</v>
      </c>
      <c r="I2230" t="s">
        <v>10971</v>
      </c>
      <c r="J2230" t="s">
        <v>10971</v>
      </c>
      <c r="K2230" t="s">
        <v>10971</v>
      </c>
    </row>
    <row r="2231" spans="2:11" x14ac:dyDescent="0.25">
      <c r="B2231">
        <v>1005934</v>
      </c>
      <c r="C2231">
        <v>6</v>
      </c>
      <c r="D2231" t="s">
        <v>7229</v>
      </c>
      <c r="I2231" t="s">
        <v>10971</v>
      </c>
      <c r="J2231" t="s">
        <v>10971</v>
      </c>
      <c r="K2231" t="s">
        <v>10971</v>
      </c>
    </row>
    <row r="2232" spans="2:11" x14ac:dyDescent="0.25">
      <c r="B2232">
        <v>1007804</v>
      </c>
      <c r="C2232">
        <v>6</v>
      </c>
      <c r="D2232" t="s">
        <v>6533</v>
      </c>
      <c r="I2232" t="s">
        <v>10971</v>
      </c>
      <c r="J2232" t="s">
        <v>10971</v>
      </c>
      <c r="K2232" t="s">
        <v>10971</v>
      </c>
    </row>
    <row r="2233" spans="2:11" x14ac:dyDescent="0.25">
      <c r="B2233">
        <v>1012267</v>
      </c>
      <c r="C2233">
        <v>6</v>
      </c>
      <c r="D2233" t="s">
        <v>5965</v>
      </c>
      <c r="I2233" t="s">
        <v>10971</v>
      </c>
      <c r="J2233" t="s">
        <v>10971</v>
      </c>
      <c r="K2233" t="s">
        <v>10971</v>
      </c>
    </row>
    <row r="2234" spans="2:11" x14ac:dyDescent="0.25">
      <c r="B2234">
        <v>1015449</v>
      </c>
      <c r="C2234">
        <v>6</v>
      </c>
      <c r="D2234" t="s">
        <v>7132</v>
      </c>
      <c r="I2234" t="s">
        <v>10971</v>
      </c>
      <c r="J2234" t="s">
        <v>10971</v>
      </c>
      <c r="K2234" t="s">
        <v>10971</v>
      </c>
    </row>
    <row r="2235" spans="2:11" x14ac:dyDescent="0.25">
      <c r="B2235">
        <v>1014893</v>
      </c>
      <c r="C2235">
        <v>6</v>
      </c>
      <c r="D2235" t="s">
        <v>8049</v>
      </c>
      <c r="I2235" t="s">
        <v>10971</v>
      </c>
      <c r="J2235" t="s">
        <v>10971</v>
      </c>
      <c r="K2235" t="s">
        <v>10971</v>
      </c>
    </row>
    <row r="2236" spans="2:11" x14ac:dyDescent="0.25">
      <c r="B2236">
        <v>1013407</v>
      </c>
      <c r="C2236">
        <v>6</v>
      </c>
      <c r="D2236" t="s">
        <v>7072</v>
      </c>
      <c r="I2236" t="s">
        <v>10971</v>
      </c>
      <c r="J2236" t="s">
        <v>10971</v>
      </c>
      <c r="K2236" t="s">
        <v>10971</v>
      </c>
    </row>
    <row r="2237" spans="2:11" x14ac:dyDescent="0.25">
      <c r="B2237">
        <v>1013511</v>
      </c>
      <c r="C2237">
        <v>6</v>
      </c>
      <c r="D2237" t="s">
        <v>7022</v>
      </c>
      <c r="I2237" t="s">
        <v>10971</v>
      </c>
      <c r="J2237" t="s">
        <v>10971</v>
      </c>
      <c r="K2237" t="s">
        <v>10971</v>
      </c>
    </row>
    <row r="2238" spans="2:11" x14ac:dyDescent="0.25">
      <c r="B2238">
        <v>1982059</v>
      </c>
      <c r="C2238">
        <v>6</v>
      </c>
      <c r="D2238" t="s">
        <v>6936</v>
      </c>
      <c r="I2238" t="s">
        <v>10971</v>
      </c>
      <c r="J2238" t="s">
        <v>10971</v>
      </c>
      <c r="K2238" t="s">
        <v>10971</v>
      </c>
    </row>
    <row r="2239" spans="2:11" x14ac:dyDescent="0.25">
      <c r="B2239">
        <v>1012243</v>
      </c>
      <c r="C2239">
        <v>6</v>
      </c>
      <c r="D2239" t="s">
        <v>6293</v>
      </c>
      <c r="I2239" t="s">
        <v>10971</v>
      </c>
      <c r="J2239" t="s">
        <v>10971</v>
      </c>
      <c r="K2239" t="s">
        <v>10971</v>
      </c>
    </row>
    <row r="2240" spans="2:11" x14ac:dyDescent="0.25">
      <c r="B2240">
        <v>1005790</v>
      </c>
      <c r="C2240">
        <v>6</v>
      </c>
      <c r="D2240" t="s">
        <v>7180</v>
      </c>
      <c r="I2240" t="s">
        <v>10971</v>
      </c>
      <c r="J2240" t="s">
        <v>10971</v>
      </c>
      <c r="K2240" t="s">
        <v>10971</v>
      </c>
    </row>
    <row r="2241" spans="2:11" x14ac:dyDescent="0.25">
      <c r="B2241">
        <v>1012366</v>
      </c>
      <c r="C2241">
        <v>6</v>
      </c>
      <c r="D2241" t="s">
        <v>7706</v>
      </c>
      <c r="I2241" t="s">
        <v>10971</v>
      </c>
      <c r="J2241" t="s">
        <v>10971</v>
      </c>
      <c r="K2241" t="s">
        <v>10971</v>
      </c>
    </row>
    <row r="2242" spans="2:11" x14ac:dyDescent="0.25">
      <c r="B2242">
        <v>1136036</v>
      </c>
      <c r="C2242">
        <v>6</v>
      </c>
      <c r="D2242" t="s">
        <v>8202</v>
      </c>
      <c r="I2242" t="s">
        <v>10971</v>
      </c>
      <c r="J2242" t="s">
        <v>10971</v>
      </c>
      <c r="K2242" t="s">
        <v>10971</v>
      </c>
    </row>
    <row r="2243" spans="2:11" x14ac:dyDescent="0.25">
      <c r="B2243">
        <v>1006373</v>
      </c>
      <c r="C2243">
        <v>6</v>
      </c>
      <c r="D2243" t="s">
        <v>7204</v>
      </c>
      <c r="I2243" t="s">
        <v>10971</v>
      </c>
      <c r="J2243" t="s">
        <v>10971</v>
      </c>
      <c r="K2243" t="s">
        <v>10971</v>
      </c>
    </row>
    <row r="2244" spans="2:11" x14ac:dyDescent="0.25">
      <c r="B2244">
        <v>1006696</v>
      </c>
      <c r="C2244">
        <v>6</v>
      </c>
      <c r="D2244" t="s">
        <v>6301</v>
      </c>
      <c r="I2244" t="s">
        <v>10971</v>
      </c>
      <c r="J2244" t="s">
        <v>10971</v>
      </c>
      <c r="K2244" t="s">
        <v>10971</v>
      </c>
    </row>
    <row r="2245" spans="2:11" x14ac:dyDescent="0.25">
      <c r="B2245">
        <v>4056649</v>
      </c>
      <c r="C2245">
        <v>6</v>
      </c>
      <c r="D2245" t="s">
        <v>7008</v>
      </c>
      <c r="I2245" t="s">
        <v>10971</v>
      </c>
      <c r="J2245" t="s">
        <v>10971</v>
      </c>
      <c r="K2245" t="s">
        <v>10971</v>
      </c>
    </row>
    <row r="2246" spans="2:11" x14ac:dyDescent="0.25">
      <c r="B2246">
        <v>1009308</v>
      </c>
      <c r="C2246">
        <v>6</v>
      </c>
      <c r="D2246" t="s">
        <v>7227</v>
      </c>
      <c r="I2246" t="s">
        <v>10971</v>
      </c>
      <c r="J2246" t="s">
        <v>10971</v>
      </c>
      <c r="K2246" t="s">
        <v>10971</v>
      </c>
    </row>
    <row r="2247" spans="2:11" x14ac:dyDescent="0.25">
      <c r="B2247">
        <v>1013362</v>
      </c>
      <c r="C2247">
        <v>6</v>
      </c>
      <c r="D2247" t="s">
        <v>8214</v>
      </c>
      <c r="I2247" t="s">
        <v>10971</v>
      </c>
      <c r="J2247" t="s">
        <v>10971</v>
      </c>
      <c r="K2247" t="s">
        <v>10971</v>
      </c>
    </row>
    <row r="2248" spans="2:11" x14ac:dyDescent="0.25">
      <c r="B2248">
        <v>1011992</v>
      </c>
      <c r="C2248">
        <v>6</v>
      </c>
      <c r="D2248" t="s">
        <v>7070</v>
      </c>
      <c r="I2248" t="s">
        <v>10971</v>
      </c>
      <c r="J2248" t="s">
        <v>10971</v>
      </c>
      <c r="K2248" t="s">
        <v>10971</v>
      </c>
    </row>
    <row r="2249" spans="2:11" x14ac:dyDescent="0.25">
      <c r="B2249">
        <v>1013363</v>
      </c>
      <c r="C2249">
        <v>6</v>
      </c>
      <c r="D2249" t="s">
        <v>7506</v>
      </c>
      <c r="I2249" t="s">
        <v>10971</v>
      </c>
      <c r="J2249" t="s">
        <v>10971</v>
      </c>
      <c r="K2249" t="s">
        <v>10971</v>
      </c>
    </row>
    <row r="2250" spans="2:11" x14ac:dyDescent="0.25">
      <c r="B2250">
        <v>1008419</v>
      </c>
      <c r="C2250">
        <v>6</v>
      </c>
      <c r="D2250" t="s">
        <v>7082</v>
      </c>
      <c r="I2250" t="s">
        <v>10971</v>
      </c>
      <c r="J2250" t="s">
        <v>10971</v>
      </c>
      <c r="K2250" t="s">
        <v>10971</v>
      </c>
    </row>
    <row r="2251" spans="2:11" x14ac:dyDescent="0.25">
      <c r="B2251">
        <v>1009173</v>
      </c>
      <c r="C2251">
        <v>6</v>
      </c>
      <c r="D2251" t="s">
        <v>5825</v>
      </c>
      <c r="I2251" t="s">
        <v>10971</v>
      </c>
      <c r="J2251" t="s">
        <v>10971</v>
      </c>
      <c r="K2251" t="s">
        <v>10971</v>
      </c>
    </row>
    <row r="2252" spans="2:11" x14ac:dyDescent="0.25">
      <c r="B2252">
        <v>1009426</v>
      </c>
      <c r="C2252">
        <v>6</v>
      </c>
      <c r="D2252" t="s">
        <v>7213</v>
      </c>
      <c r="I2252" t="s">
        <v>10971</v>
      </c>
      <c r="J2252" t="s">
        <v>10971</v>
      </c>
      <c r="K2252" t="s">
        <v>10971</v>
      </c>
    </row>
    <row r="2253" spans="2:11" x14ac:dyDescent="0.25">
      <c r="B2253">
        <v>1010839</v>
      </c>
      <c r="C2253">
        <v>6</v>
      </c>
      <c r="D2253" t="s">
        <v>10252</v>
      </c>
      <c r="I2253" t="s">
        <v>10971</v>
      </c>
      <c r="J2253" t="s">
        <v>10971</v>
      </c>
      <c r="K2253" t="s">
        <v>10971</v>
      </c>
    </row>
    <row r="2254" spans="2:11" x14ac:dyDescent="0.25">
      <c r="B2254">
        <v>1011449</v>
      </c>
      <c r="C2254">
        <v>6</v>
      </c>
      <c r="D2254" t="s">
        <v>7615</v>
      </c>
      <c r="I2254" t="s">
        <v>10971</v>
      </c>
      <c r="J2254" t="s">
        <v>10971</v>
      </c>
      <c r="K2254" t="s">
        <v>10971</v>
      </c>
    </row>
    <row r="2255" spans="2:11" x14ac:dyDescent="0.25">
      <c r="B2255">
        <v>1015514</v>
      </c>
      <c r="C2255">
        <v>6</v>
      </c>
      <c r="D2255" t="s">
        <v>7113</v>
      </c>
      <c r="I2255" t="s">
        <v>10971</v>
      </c>
      <c r="J2255" t="s">
        <v>10971</v>
      </c>
      <c r="K2255" t="s">
        <v>10971</v>
      </c>
    </row>
    <row r="2256" spans="2:11" x14ac:dyDescent="0.25">
      <c r="B2256">
        <v>1010014</v>
      </c>
      <c r="C2256">
        <v>6</v>
      </c>
      <c r="D2256" t="s">
        <v>6992</v>
      </c>
      <c r="I2256" t="s">
        <v>10971</v>
      </c>
      <c r="J2256" t="s">
        <v>10971</v>
      </c>
      <c r="K2256" t="s">
        <v>10971</v>
      </c>
    </row>
    <row r="2257" spans="2:11" x14ac:dyDescent="0.25">
      <c r="B2257">
        <v>1002221</v>
      </c>
      <c r="C2257">
        <v>6</v>
      </c>
      <c r="D2257" t="s">
        <v>9389</v>
      </c>
      <c r="I2257" t="s">
        <v>10971</v>
      </c>
      <c r="J2257" t="s">
        <v>10971</v>
      </c>
      <c r="K2257" t="s">
        <v>10971</v>
      </c>
    </row>
    <row r="2258" spans="2:11" x14ac:dyDescent="0.25">
      <c r="B2258">
        <v>4053230</v>
      </c>
      <c r="C2258">
        <v>6</v>
      </c>
      <c r="D2258" t="s">
        <v>7209</v>
      </c>
      <c r="I2258" t="s">
        <v>10971</v>
      </c>
      <c r="J2258" t="s">
        <v>10971</v>
      </c>
      <c r="K2258" t="s">
        <v>10971</v>
      </c>
    </row>
    <row r="2259" spans="2:11" x14ac:dyDescent="0.25">
      <c r="B2259">
        <v>1007605</v>
      </c>
      <c r="C2259">
        <v>6</v>
      </c>
      <c r="D2259" t="s">
        <v>10619</v>
      </c>
      <c r="I2259" t="s">
        <v>10971</v>
      </c>
      <c r="J2259" t="s">
        <v>10971</v>
      </c>
      <c r="K2259" t="s">
        <v>10971</v>
      </c>
    </row>
    <row r="2260" spans="2:11" x14ac:dyDescent="0.25">
      <c r="B2260">
        <v>1015991</v>
      </c>
      <c r="C2260">
        <v>6</v>
      </c>
      <c r="D2260" t="s">
        <v>7272</v>
      </c>
      <c r="I2260" t="s">
        <v>10971</v>
      </c>
      <c r="J2260" t="s">
        <v>10971</v>
      </c>
      <c r="K2260" t="s">
        <v>10971</v>
      </c>
    </row>
    <row r="2261" spans="2:11" x14ac:dyDescent="0.25">
      <c r="B2261">
        <v>1011521</v>
      </c>
      <c r="C2261">
        <v>6</v>
      </c>
      <c r="D2261" t="s">
        <v>10545</v>
      </c>
      <c r="I2261" t="s">
        <v>10971</v>
      </c>
      <c r="J2261" t="s">
        <v>10971</v>
      </c>
      <c r="K2261" t="s">
        <v>10971</v>
      </c>
    </row>
    <row r="2262" spans="2:11" x14ac:dyDescent="0.25">
      <c r="B2262">
        <v>1982002</v>
      </c>
      <c r="C2262">
        <v>6</v>
      </c>
      <c r="D2262" t="s">
        <v>7788</v>
      </c>
      <c r="I2262" t="s">
        <v>10971</v>
      </c>
      <c r="J2262" t="s">
        <v>10971</v>
      </c>
      <c r="K2262" t="s">
        <v>10971</v>
      </c>
    </row>
    <row r="2263" spans="2:11" x14ac:dyDescent="0.25">
      <c r="B2263">
        <v>1007017</v>
      </c>
      <c r="C2263">
        <v>6</v>
      </c>
      <c r="D2263" t="s">
        <v>7076</v>
      </c>
      <c r="I2263" t="s">
        <v>10971</v>
      </c>
      <c r="J2263" t="s">
        <v>10971</v>
      </c>
      <c r="K2263" t="s">
        <v>10971</v>
      </c>
    </row>
    <row r="2264" spans="2:11" x14ac:dyDescent="0.25">
      <c r="B2264">
        <v>1011400</v>
      </c>
      <c r="C2264">
        <v>6</v>
      </c>
      <c r="D2264" t="s">
        <v>10108</v>
      </c>
      <c r="I2264" t="s">
        <v>10971</v>
      </c>
      <c r="J2264" t="s">
        <v>10971</v>
      </c>
      <c r="K2264" t="s">
        <v>10971</v>
      </c>
    </row>
    <row r="2265" spans="2:11" x14ac:dyDescent="0.25">
      <c r="B2265">
        <v>1012163</v>
      </c>
      <c r="C2265">
        <v>6</v>
      </c>
      <c r="D2265" t="s">
        <v>8063</v>
      </c>
      <c r="I2265" t="s">
        <v>10971</v>
      </c>
      <c r="J2265" t="s">
        <v>10971</v>
      </c>
      <c r="K2265" t="s">
        <v>10971</v>
      </c>
    </row>
    <row r="2266" spans="2:11" x14ac:dyDescent="0.25">
      <c r="B2266">
        <v>1014324</v>
      </c>
      <c r="C2266">
        <v>6</v>
      </c>
      <c r="D2266" t="s">
        <v>7069</v>
      </c>
      <c r="I2266" t="s">
        <v>10971</v>
      </c>
      <c r="J2266" t="s">
        <v>10971</v>
      </c>
      <c r="K2266" t="s">
        <v>10971</v>
      </c>
    </row>
    <row r="2267" spans="2:11" x14ac:dyDescent="0.25">
      <c r="B2267">
        <v>1014323</v>
      </c>
      <c r="C2267">
        <v>6</v>
      </c>
      <c r="D2267" t="s">
        <v>7238</v>
      </c>
      <c r="I2267" t="s">
        <v>10971</v>
      </c>
      <c r="J2267" t="s">
        <v>10971</v>
      </c>
      <c r="K2267" t="s">
        <v>10971</v>
      </c>
    </row>
    <row r="2268" spans="2:11" x14ac:dyDescent="0.25">
      <c r="B2268">
        <v>1012568</v>
      </c>
      <c r="C2268">
        <v>6</v>
      </c>
      <c r="D2268" t="s">
        <v>7101</v>
      </c>
      <c r="I2268" t="s">
        <v>10971</v>
      </c>
      <c r="J2268" t="s">
        <v>10971</v>
      </c>
      <c r="K2268" t="s">
        <v>10971</v>
      </c>
    </row>
    <row r="2269" spans="2:11" x14ac:dyDescent="0.25">
      <c r="B2269">
        <v>4098740</v>
      </c>
      <c r="C2269">
        <v>6</v>
      </c>
      <c r="D2269" t="s">
        <v>9338</v>
      </c>
      <c r="I2269" t="s">
        <v>10971</v>
      </c>
      <c r="J2269" t="s">
        <v>10971</v>
      </c>
      <c r="K2269" t="s">
        <v>10971</v>
      </c>
    </row>
    <row r="2270" spans="2:11" x14ac:dyDescent="0.25">
      <c r="B2270">
        <v>1010802</v>
      </c>
      <c r="C2270">
        <v>6</v>
      </c>
      <c r="D2270" t="s">
        <v>7109</v>
      </c>
      <c r="I2270" t="s">
        <v>10971</v>
      </c>
      <c r="J2270" t="s">
        <v>10971</v>
      </c>
      <c r="K2270" t="s">
        <v>10971</v>
      </c>
    </row>
    <row r="2271" spans="2:11" x14ac:dyDescent="0.25">
      <c r="B2271">
        <v>1005222</v>
      </c>
      <c r="C2271">
        <v>6</v>
      </c>
      <c r="D2271" t="s">
        <v>7103</v>
      </c>
      <c r="I2271" t="s">
        <v>10971</v>
      </c>
      <c r="J2271" t="s">
        <v>10971</v>
      </c>
      <c r="K2271" t="s">
        <v>10971</v>
      </c>
    </row>
    <row r="2272" spans="2:11" x14ac:dyDescent="0.25">
      <c r="B2272">
        <v>1004996</v>
      </c>
      <c r="C2272">
        <v>6</v>
      </c>
      <c r="D2272" t="s">
        <v>7183</v>
      </c>
      <c r="I2272" t="s">
        <v>10971</v>
      </c>
      <c r="J2272" t="s">
        <v>10971</v>
      </c>
      <c r="K2272" t="s">
        <v>10971</v>
      </c>
    </row>
    <row r="2273" spans="2:11" x14ac:dyDescent="0.25">
      <c r="B2273">
        <v>1011694</v>
      </c>
      <c r="C2273">
        <v>6</v>
      </c>
      <c r="D2273" t="s">
        <v>7063</v>
      </c>
      <c r="I2273" t="s">
        <v>10971</v>
      </c>
      <c r="J2273" t="s">
        <v>10971</v>
      </c>
      <c r="K2273" t="s">
        <v>10971</v>
      </c>
    </row>
    <row r="2274" spans="2:11" x14ac:dyDescent="0.25">
      <c r="B2274">
        <v>1006253</v>
      </c>
      <c r="C2274">
        <v>6</v>
      </c>
      <c r="D2274" t="s">
        <v>7138</v>
      </c>
      <c r="I2274" t="s">
        <v>10971</v>
      </c>
      <c r="J2274" t="s">
        <v>10971</v>
      </c>
      <c r="K2274" t="s">
        <v>10971</v>
      </c>
    </row>
    <row r="2275" spans="2:11" x14ac:dyDescent="0.25">
      <c r="B2275">
        <v>1011738</v>
      </c>
      <c r="C2275">
        <v>6</v>
      </c>
      <c r="D2275" t="s">
        <v>7121</v>
      </c>
      <c r="I2275" t="s">
        <v>10971</v>
      </c>
      <c r="J2275" t="s">
        <v>10971</v>
      </c>
      <c r="K2275" t="s">
        <v>10971</v>
      </c>
    </row>
    <row r="2276" spans="2:11" x14ac:dyDescent="0.25">
      <c r="B2276">
        <v>1015241</v>
      </c>
      <c r="C2276">
        <v>6</v>
      </c>
      <c r="D2276" t="s">
        <v>7226</v>
      </c>
      <c r="I2276" t="s">
        <v>10971</v>
      </c>
      <c r="J2276" t="s">
        <v>10971</v>
      </c>
      <c r="K2276" t="s">
        <v>10971</v>
      </c>
    </row>
    <row r="2277" spans="2:11" x14ac:dyDescent="0.25">
      <c r="B2277">
        <v>1005759</v>
      </c>
      <c r="C2277">
        <v>6</v>
      </c>
      <c r="D2277" t="s">
        <v>7091</v>
      </c>
      <c r="I2277" t="s">
        <v>10971</v>
      </c>
      <c r="J2277" t="s">
        <v>10971</v>
      </c>
      <c r="K2277" t="s">
        <v>10971</v>
      </c>
    </row>
    <row r="2278" spans="2:11" x14ac:dyDescent="0.25">
      <c r="B2278">
        <v>1007352</v>
      </c>
      <c r="C2278">
        <v>6</v>
      </c>
      <c r="D2278" t="s">
        <v>8069</v>
      </c>
      <c r="I2278" t="s">
        <v>10971</v>
      </c>
      <c r="J2278" t="s">
        <v>10971</v>
      </c>
      <c r="K2278" t="s">
        <v>10971</v>
      </c>
    </row>
    <row r="2279" spans="2:11" x14ac:dyDescent="0.25">
      <c r="B2279">
        <v>1011530</v>
      </c>
      <c r="C2279">
        <v>6</v>
      </c>
      <c r="D2279" t="s">
        <v>7071</v>
      </c>
      <c r="I2279" t="s">
        <v>10971</v>
      </c>
      <c r="J2279" t="s">
        <v>10971</v>
      </c>
      <c r="K2279" t="s">
        <v>10971</v>
      </c>
    </row>
    <row r="2280" spans="2:11" x14ac:dyDescent="0.25">
      <c r="B2280">
        <v>1016342</v>
      </c>
      <c r="C2280">
        <v>6</v>
      </c>
      <c r="D2280" t="s">
        <v>7232</v>
      </c>
      <c r="I2280" t="s">
        <v>10971</v>
      </c>
      <c r="J2280" t="s">
        <v>10971</v>
      </c>
      <c r="K2280" t="s">
        <v>10971</v>
      </c>
    </row>
    <row r="2281" spans="2:11" x14ac:dyDescent="0.25">
      <c r="B2281">
        <v>1005794</v>
      </c>
      <c r="C2281">
        <v>6</v>
      </c>
      <c r="D2281" t="s">
        <v>8059</v>
      </c>
      <c r="I2281" t="s">
        <v>10971</v>
      </c>
      <c r="J2281" t="s">
        <v>10971</v>
      </c>
      <c r="K2281" t="s">
        <v>10971</v>
      </c>
    </row>
    <row r="2282" spans="2:11" x14ac:dyDescent="0.25">
      <c r="B2282">
        <v>1006510</v>
      </c>
      <c r="C2282">
        <v>6</v>
      </c>
      <c r="D2282" t="s">
        <v>7814</v>
      </c>
      <c r="I2282" t="s">
        <v>10971</v>
      </c>
      <c r="J2282" t="s">
        <v>10971</v>
      </c>
      <c r="K2282" t="s">
        <v>10971</v>
      </c>
    </row>
    <row r="2283" spans="2:11" x14ac:dyDescent="0.25">
      <c r="B2283">
        <v>1014331</v>
      </c>
      <c r="C2283">
        <v>6</v>
      </c>
      <c r="D2283" t="s">
        <v>7107</v>
      </c>
      <c r="I2283" t="s">
        <v>10971</v>
      </c>
      <c r="J2283" t="s">
        <v>10971</v>
      </c>
      <c r="K2283" t="s">
        <v>10971</v>
      </c>
    </row>
    <row r="2284" spans="2:11" x14ac:dyDescent="0.25">
      <c r="B2284">
        <v>1009669</v>
      </c>
      <c r="C2284">
        <v>6</v>
      </c>
      <c r="D2284" t="s">
        <v>7938</v>
      </c>
      <c r="I2284" t="s">
        <v>10971</v>
      </c>
      <c r="J2284" t="s">
        <v>10971</v>
      </c>
      <c r="K2284" t="s">
        <v>10971</v>
      </c>
    </row>
    <row r="2285" spans="2:11" x14ac:dyDescent="0.25">
      <c r="B2285">
        <v>1010545</v>
      </c>
      <c r="C2285">
        <v>6</v>
      </c>
      <c r="D2285" t="s">
        <v>8067</v>
      </c>
      <c r="I2285" t="s">
        <v>10971</v>
      </c>
      <c r="J2285" t="s">
        <v>10971</v>
      </c>
      <c r="K2285" t="s">
        <v>10971</v>
      </c>
    </row>
    <row r="2286" spans="2:11" x14ac:dyDescent="0.25">
      <c r="B2286">
        <v>1006189</v>
      </c>
      <c r="C2286">
        <v>6</v>
      </c>
      <c r="D2286" t="s">
        <v>7017</v>
      </c>
      <c r="I2286" t="s">
        <v>10971</v>
      </c>
      <c r="J2286" t="s">
        <v>10971</v>
      </c>
      <c r="K2286" t="s">
        <v>10971</v>
      </c>
    </row>
    <row r="2287" spans="2:11" x14ac:dyDescent="0.25">
      <c r="B2287">
        <v>1009340</v>
      </c>
      <c r="C2287">
        <v>6</v>
      </c>
      <c r="D2287" t="s">
        <v>8044</v>
      </c>
      <c r="I2287" t="s">
        <v>10971</v>
      </c>
      <c r="J2287" t="s">
        <v>10971</v>
      </c>
      <c r="K2287" t="s">
        <v>10971</v>
      </c>
    </row>
    <row r="2288" spans="2:11" x14ac:dyDescent="0.25">
      <c r="B2288">
        <v>1008581</v>
      </c>
      <c r="C2288">
        <v>6</v>
      </c>
      <c r="D2288" t="s">
        <v>9368</v>
      </c>
      <c r="I2288" t="s">
        <v>10971</v>
      </c>
      <c r="J2288" t="s">
        <v>10971</v>
      </c>
      <c r="K2288" t="s">
        <v>10971</v>
      </c>
    </row>
    <row r="2289" spans="2:11" x14ac:dyDescent="0.25">
      <c r="B2289">
        <v>1008607</v>
      </c>
      <c r="C2289">
        <v>6</v>
      </c>
      <c r="D2289" t="s">
        <v>9161</v>
      </c>
      <c r="I2289" t="s">
        <v>10971</v>
      </c>
      <c r="J2289" t="s">
        <v>10971</v>
      </c>
      <c r="K2289" t="s">
        <v>10971</v>
      </c>
    </row>
    <row r="2290" spans="2:11" x14ac:dyDescent="0.25">
      <c r="B2290">
        <v>1015945</v>
      </c>
      <c r="C2290">
        <v>6</v>
      </c>
      <c r="D2290" t="s">
        <v>7045</v>
      </c>
      <c r="I2290" t="s">
        <v>10971</v>
      </c>
      <c r="J2290" t="s">
        <v>10971</v>
      </c>
      <c r="K2290" t="s">
        <v>10971</v>
      </c>
    </row>
    <row r="2291" spans="2:11" x14ac:dyDescent="0.25">
      <c r="B2291">
        <v>1013205</v>
      </c>
      <c r="C2291">
        <v>6</v>
      </c>
      <c r="D2291" t="s">
        <v>7117</v>
      </c>
      <c r="I2291" t="s">
        <v>10971</v>
      </c>
      <c r="J2291" t="s">
        <v>10971</v>
      </c>
      <c r="K2291" t="s">
        <v>10971</v>
      </c>
    </row>
    <row r="2292" spans="2:11" x14ac:dyDescent="0.25">
      <c r="B2292">
        <v>1004724</v>
      </c>
      <c r="C2292">
        <v>6</v>
      </c>
      <c r="D2292" t="s">
        <v>7236</v>
      </c>
      <c r="I2292" t="s">
        <v>10971</v>
      </c>
      <c r="J2292" t="s">
        <v>10971</v>
      </c>
      <c r="K2292" t="s">
        <v>10971</v>
      </c>
    </row>
    <row r="2293" spans="2:11" x14ac:dyDescent="0.25">
      <c r="B2293">
        <v>1009994</v>
      </c>
      <c r="C2293">
        <v>6</v>
      </c>
      <c r="D2293" t="s">
        <v>6331</v>
      </c>
      <c r="I2293" t="s">
        <v>10971</v>
      </c>
      <c r="J2293" t="s">
        <v>10971</v>
      </c>
      <c r="K2293" t="s">
        <v>10971</v>
      </c>
    </row>
    <row r="2294" spans="2:11" x14ac:dyDescent="0.25">
      <c r="B2294">
        <v>1014002</v>
      </c>
      <c r="C2294">
        <v>6</v>
      </c>
      <c r="D2294" t="s">
        <v>7349</v>
      </c>
      <c r="I2294" t="s">
        <v>10971</v>
      </c>
      <c r="J2294" t="s">
        <v>10971</v>
      </c>
      <c r="K2294" t="s">
        <v>10971</v>
      </c>
    </row>
    <row r="2295" spans="2:11" x14ac:dyDescent="0.25">
      <c r="B2295">
        <v>1008889</v>
      </c>
      <c r="C2295">
        <v>6</v>
      </c>
      <c r="D2295" t="s">
        <v>7075</v>
      </c>
      <c r="I2295" t="s">
        <v>10971</v>
      </c>
      <c r="J2295" t="s">
        <v>10971</v>
      </c>
      <c r="K2295" t="s">
        <v>10971</v>
      </c>
    </row>
    <row r="2296" spans="2:11" x14ac:dyDescent="0.25">
      <c r="B2296">
        <v>1015117</v>
      </c>
      <c r="C2296">
        <v>6</v>
      </c>
      <c r="D2296" t="s">
        <v>6984</v>
      </c>
      <c r="I2296" t="s">
        <v>10971</v>
      </c>
      <c r="J2296" t="s">
        <v>10971</v>
      </c>
      <c r="K2296" t="s">
        <v>10971</v>
      </c>
    </row>
    <row r="2297" spans="2:11" x14ac:dyDescent="0.25">
      <c r="B2297">
        <v>1015133</v>
      </c>
      <c r="C2297">
        <v>6</v>
      </c>
      <c r="D2297" t="s">
        <v>6980</v>
      </c>
      <c r="I2297" t="s">
        <v>10971</v>
      </c>
      <c r="J2297" t="s">
        <v>10971</v>
      </c>
      <c r="K2297" t="s">
        <v>10971</v>
      </c>
    </row>
    <row r="2298" spans="2:11" x14ac:dyDescent="0.25">
      <c r="B2298">
        <v>1008210</v>
      </c>
      <c r="C2298">
        <v>6</v>
      </c>
      <c r="D2298" t="s">
        <v>7230</v>
      </c>
      <c r="I2298" t="s">
        <v>10971</v>
      </c>
      <c r="J2298" t="s">
        <v>10971</v>
      </c>
      <c r="K2298" t="s">
        <v>10971</v>
      </c>
    </row>
    <row r="2299" spans="2:11" x14ac:dyDescent="0.25">
      <c r="B2299">
        <v>1013449</v>
      </c>
      <c r="C2299">
        <v>6</v>
      </c>
      <c r="D2299" t="s">
        <v>7024</v>
      </c>
      <c r="I2299" t="s">
        <v>10971</v>
      </c>
      <c r="J2299" t="s">
        <v>10971</v>
      </c>
      <c r="K2299" t="s">
        <v>10971</v>
      </c>
    </row>
    <row r="2300" spans="2:11" x14ac:dyDescent="0.25">
      <c r="B2300">
        <v>1008811</v>
      </c>
      <c r="C2300">
        <v>6</v>
      </c>
      <c r="D2300" t="s">
        <v>6182</v>
      </c>
      <c r="I2300" t="s">
        <v>10971</v>
      </c>
      <c r="J2300" t="s">
        <v>10971</v>
      </c>
      <c r="K2300" t="s">
        <v>10971</v>
      </c>
    </row>
    <row r="2301" spans="2:11" x14ac:dyDescent="0.25">
      <c r="B2301">
        <v>1014847</v>
      </c>
      <c r="C2301">
        <v>6</v>
      </c>
      <c r="D2301" t="s">
        <v>7073</v>
      </c>
      <c r="I2301" t="s">
        <v>10971</v>
      </c>
      <c r="J2301" t="s">
        <v>10971</v>
      </c>
      <c r="K2301" t="s">
        <v>10971</v>
      </c>
    </row>
    <row r="2302" spans="2:11" x14ac:dyDescent="0.25">
      <c r="B2302">
        <v>1010578</v>
      </c>
      <c r="C2302">
        <v>6</v>
      </c>
      <c r="D2302" t="s">
        <v>5846</v>
      </c>
      <c r="I2302" t="s">
        <v>10971</v>
      </c>
      <c r="J2302" t="s">
        <v>10971</v>
      </c>
      <c r="K2302" t="s">
        <v>10971</v>
      </c>
    </row>
    <row r="2303" spans="2:11" x14ac:dyDescent="0.25">
      <c r="B2303">
        <v>1012416</v>
      </c>
      <c r="C2303">
        <v>6</v>
      </c>
      <c r="D2303" t="s">
        <v>6607</v>
      </c>
      <c r="I2303" t="s">
        <v>10971</v>
      </c>
      <c r="J2303" t="s">
        <v>10971</v>
      </c>
      <c r="K2303" t="s">
        <v>10971</v>
      </c>
    </row>
    <row r="2304" spans="2:11" x14ac:dyDescent="0.25">
      <c r="B2304">
        <v>1005788</v>
      </c>
      <c r="C2304">
        <v>6</v>
      </c>
      <c r="D2304" t="s">
        <v>7207</v>
      </c>
      <c r="I2304" t="s">
        <v>10971</v>
      </c>
      <c r="J2304" t="s">
        <v>10971</v>
      </c>
      <c r="K2304" t="s">
        <v>10971</v>
      </c>
    </row>
    <row r="2305" spans="2:11" x14ac:dyDescent="0.25">
      <c r="B2305">
        <v>1010956</v>
      </c>
      <c r="C2305">
        <v>6</v>
      </c>
      <c r="D2305" t="s">
        <v>7067</v>
      </c>
      <c r="I2305" t="s">
        <v>10971</v>
      </c>
      <c r="J2305" t="s">
        <v>10971</v>
      </c>
      <c r="K2305" t="s">
        <v>10971</v>
      </c>
    </row>
    <row r="2306" spans="2:11" x14ac:dyDescent="0.25">
      <c r="B2306">
        <v>1013297</v>
      </c>
      <c r="C2306">
        <v>6</v>
      </c>
      <c r="D2306" t="s">
        <v>7234</v>
      </c>
      <c r="I2306" t="s">
        <v>10971</v>
      </c>
      <c r="J2306" t="s">
        <v>10971</v>
      </c>
      <c r="K2306" t="s">
        <v>10971</v>
      </c>
    </row>
    <row r="2307" spans="2:11" x14ac:dyDescent="0.25">
      <c r="B2307">
        <v>1012311</v>
      </c>
      <c r="C2307">
        <v>6</v>
      </c>
      <c r="D2307" t="s">
        <v>7143</v>
      </c>
      <c r="I2307" t="s">
        <v>10971</v>
      </c>
      <c r="J2307" t="s">
        <v>10971</v>
      </c>
      <c r="K2307" t="s">
        <v>10971</v>
      </c>
    </row>
    <row r="2308" spans="2:11" x14ac:dyDescent="0.25">
      <c r="B2308">
        <v>1006277</v>
      </c>
      <c r="C2308">
        <v>6</v>
      </c>
      <c r="D2308" t="s">
        <v>7033</v>
      </c>
      <c r="I2308" t="s">
        <v>10971</v>
      </c>
      <c r="J2308" t="s">
        <v>10971</v>
      </c>
      <c r="K2308" t="s">
        <v>10971</v>
      </c>
    </row>
    <row r="2309" spans="2:11" x14ac:dyDescent="0.25">
      <c r="B2309">
        <v>1009992</v>
      </c>
      <c r="C2309">
        <v>6</v>
      </c>
      <c r="D2309" t="s">
        <v>7211</v>
      </c>
      <c r="I2309" t="s">
        <v>10971</v>
      </c>
      <c r="J2309" t="s">
        <v>10971</v>
      </c>
      <c r="K2309" t="s">
        <v>10971</v>
      </c>
    </row>
    <row r="2310" spans="2:11" x14ac:dyDescent="0.25">
      <c r="B2310">
        <v>1008988</v>
      </c>
      <c r="C2310">
        <v>6</v>
      </c>
      <c r="D2310" t="s">
        <v>6985</v>
      </c>
      <c r="I2310" t="s">
        <v>10971</v>
      </c>
      <c r="J2310" t="s">
        <v>10971</v>
      </c>
      <c r="K2310" t="s">
        <v>10971</v>
      </c>
    </row>
    <row r="2311" spans="2:11" x14ac:dyDescent="0.25">
      <c r="B2311">
        <v>1012277</v>
      </c>
      <c r="C2311">
        <v>6</v>
      </c>
      <c r="D2311" t="s">
        <v>8066</v>
      </c>
      <c r="I2311" t="s">
        <v>10971</v>
      </c>
      <c r="J2311" t="s">
        <v>10971</v>
      </c>
      <c r="K2311" t="s">
        <v>10971</v>
      </c>
    </row>
    <row r="2312" spans="2:11" x14ac:dyDescent="0.25">
      <c r="B2312">
        <v>1014053</v>
      </c>
      <c r="C2312">
        <v>6</v>
      </c>
      <c r="D2312" t="s">
        <v>7141</v>
      </c>
      <c r="I2312" t="s">
        <v>10971</v>
      </c>
      <c r="J2312" t="s">
        <v>10971</v>
      </c>
      <c r="K2312" t="s">
        <v>10971</v>
      </c>
    </row>
    <row r="2313" spans="2:11" x14ac:dyDescent="0.25">
      <c r="B2313">
        <v>1001518</v>
      </c>
      <c r="C2313">
        <v>6</v>
      </c>
      <c r="D2313" t="s">
        <v>7247</v>
      </c>
      <c r="I2313" t="s">
        <v>10971</v>
      </c>
      <c r="J2313" t="s">
        <v>10971</v>
      </c>
      <c r="K2313" t="s">
        <v>10971</v>
      </c>
    </row>
    <row r="2314" spans="2:11" x14ac:dyDescent="0.25">
      <c r="B2314">
        <v>4086963</v>
      </c>
      <c r="C2314">
        <v>6</v>
      </c>
      <c r="D2314" t="s">
        <v>7019</v>
      </c>
      <c r="I2314" t="s">
        <v>10971</v>
      </c>
      <c r="J2314" t="s">
        <v>10971</v>
      </c>
      <c r="K2314" t="s">
        <v>10971</v>
      </c>
    </row>
    <row r="2315" spans="2:11" x14ac:dyDescent="0.25">
      <c r="B2315">
        <v>1010647</v>
      </c>
      <c r="C2315">
        <v>6</v>
      </c>
      <c r="D2315" t="s">
        <v>8055</v>
      </c>
      <c r="I2315" t="s">
        <v>10971</v>
      </c>
      <c r="J2315" t="s">
        <v>10971</v>
      </c>
      <c r="K2315" t="s">
        <v>10971</v>
      </c>
    </row>
    <row r="2316" spans="2:11" x14ac:dyDescent="0.25">
      <c r="B2316">
        <v>1008790</v>
      </c>
      <c r="C2316">
        <v>6</v>
      </c>
      <c r="D2316" t="s">
        <v>9165</v>
      </c>
      <c r="I2316" t="s">
        <v>10971</v>
      </c>
      <c r="J2316" t="s">
        <v>10971</v>
      </c>
      <c r="K2316" t="s">
        <v>10971</v>
      </c>
    </row>
    <row r="2317" spans="2:11" x14ac:dyDescent="0.25">
      <c r="B2317">
        <v>1013746</v>
      </c>
      <c r="C2317">
        <v>6</v>
      </c>
      <c r="D2317" t="s">
        <v>1958</v>
      </c>
      <c r="I2317" t="s">
        <v>10971</v>
      </c>
      <c r="J2317" t="s">
        <v>10971</v>
      </c>
      <c r="K2317" t="s">
        <v>10971</v>
      </c>
    </row>
    <row r="2318" spans="2:11" x14ac:dyDescent="0.25">
      <c r="B2318">
        <v>1016157</v>
      </c>
      <c r="C2318">
        <v>6</v>
      </c>
      <c r="D2318" t="s">
        <v>7198</v>
      </c>
      <c r="I2318" t="s">
        <v>10971</v>
      </c>
      <c r="J2318" t="s">
        <v>10971</v>
      </c>
      <c r="K2318" t="s">
        <v>10971</v>
      </c>
    </row>
    <row r="2319" spans="2:11" x14ac:dyDescent="0.25">
      <c r="B2319">
        <v>1007398</v>
      </c>
      <c r="C2319">
        <v>6</v>
      </c>
      <c r="D2319" t="s">
        <v>7761</v>
      </c>
      <c r="I2319" t="s">
        <v>10971</v>
      </c>
      <c r="J2319" t="s">
        <v>10971</v>
      </c>
      <c r="K2319" t="s">
        <v>10971</v>
      </c>
    </row>
    <row r="2320" spans="2:11" x14ac:dyDescent="0.25">
      <c r="B2320">
        <v>1005692</v>
      </c>
      <c r="C2320">
        <v>6</v>
      </c>
      <c r="D2320" t="s">
        <v>7241</v>
      </c>
      <c r="I2320" t="s">
        <v>10971</v>
      </c>
      <c r="J2320" t="s">
        <v>10971</v>
      </c>
      <c r="K2320" t="s">
        <v>10971</v>
      </c>
    </row>
    <row r="2321" spans="2:11" x14ac:dyDescent="0.25">
      <c r="B2321">
        <v>1006191</v>
      </c>
      <c r="C2321">
        <v>6</v>
      </c>
      <c r="D2321" t="s">
        <v>7060</v>
      </c>
      <c r="I2321" t="s">
        <v>10971</v>
      </c>
      <c r="J2321" t="s">
        <v>10971</v>
      </c>
      <c r="K2321" t="s">
        <v>10971</v>
      </c>
    </row>
    <row r="2322" spans="2:11" x14ac:dyDescent="0.25">
      <c r="B2322">
        <v>1006119</v>
      </c>
      <c r="C2322">
        <v>6</v>
      </c>
      <c r="D2322" t="s">
        <v>7156</v>
      </c>
      <c r="I2322" t="s">
        <v>10971</v>
      </c>
      <c r="J2322" t="s">
        <v>10971</v>
      </c>
      <c r="K2322" t="s">
        <v>10971</v>
      </c>
    </row>
    <row r="2323" spans="2:11" x14ac:dyDescent="0.25">
      <c r="B2323">
        <v>1004502</v>
      </c>
      <c r="C2323">
        <v>6</v>
      </c>
      <c r="D2323" t="s">
        <v>7120</v>
      </c>
      <c r="I2323" t="s">
        <v>10971</v>
      </c>
      <c r="J2323" t="s">
        <v>10971</v>
      </c>
      <c r="K2323" t="s">
        <v>10971</v>
      </c>
    </row>
    <row r="2324" spans="2:11" x14ac:dyDescent="0.25">
      <c r="B2324">
        <v>1004659</v>
      </c>
      <c r="C2324">
        <v>6</v>
      </c>
      <c r="D2324" t="s">
        <v>7055</v>
      </c>
      <c r="I2324" t="s">
        <v>10971</v>
      </c>
      <c r="J2324" t="s">
        <v>10971</v>
      </c>
      <c r="K2324" t="s">
        <v>10971</v>
      </c>
    </row>
    <row r="2325" spans="2:11" x14ac:dyDescent="0.25">
      <c r="B2325">
        <v>1013584</v>
      </c>
      <c r="C2325">
        <v>6</v>
      </c>
      <c r="D2325" t="s">
        <v>8201</v>
      </c>
      <c r="I2325" t="s">
        <v>10971</v>
      </c>
      <c r="J2325" t="s">
        <v>10971</v>
      </c>
      <c r="K2325" t="s">
        <v>10971</v>
      </c>
    </row>
    <row r="2326" spans="2:11" x14ac:dyDescent="0.25">
      <c r="B2326">
        <v>1015246</v>
      </c>
      <c r="C2326">
        <v>6</v>
      </c>
      <c r="D2326" t="s">
        <v>7048</v>
      </c>
      <c r="I2326" t="s">
        <v>10971</v>
      </c>
      <c r="J2326" t="s">
        <v>10971</v>
      </c>
      <c r="K2326" t="s">
        <v>10971</v>
      </c>
    </row>
    <row r="2327" spans="2:11" x14ac:dyDescent="0.25">
      <c r="B2327">
        <v>1005055</v>
      </c>
      <c r="C2327">
        <v>6</v>
      </c>
      <c r="D2327" t="s">
        <v>7110</v>
      </c>
      <c r="I2327" t="s">
        <v>10971</v>
      </c>
      <c r="J2327" t="s">
        <v>10971</v>
      </c>
      <c r="K2327" t="s">
        <v>10971</v>
      </c>
    </row>
    <row r="2328" spans="2:11" x14ac:dyDescent="0.25">
      <c r="B2328">
        <v>1022290</v>
      </c>
      <c r="C2328">
        <v>6</v>
      </c>
      <c r="D2328" t="s">
        <v>7137</v>
      </c>
      <c r="I2328" t="s">
        <v>10971</v>
      </c>
      <c r="J2328" t="s">
        <v>10971</v>
      </c>
      <c r="K2328" t="s">
        <v>10971</v>
      </c>
    </row>
    <row r="2329" spans="2:11" x14ac:dyDescent="0.25">
      <c r="B2329">
        <v>1006630</v>
      </c>
      <c r="C2329">
        <v>6</v>
      </c>
      <c r="D2329" t="s">
        <v>7161</v>
      </c>
      <c r="I2329" t="s">
        <v>10971</v>
      </c>
      <c r="J2329" t="s">
        <v>10971</v>
      </c>
      <c r="K2329" t="s">
        <v>10971</v>
      </c>
    </row>
    <row r="2330" spans="2:11" x14ac:dyDescent="0.25">
      <c r="B2330">
        <v>1015360</v>
      </c>
      <c r="C2330">
        <v>6</v>
      </c>
      <c r="D2330" t="s">
        <v>7092</v>
      </c>
      <c r="I2330" t="s">
        <v>10971</v>
      </c>
      <c r="J2330" t="s">
        <v>10971</v>
      </c>
      <c r="K2330" t="s">
        <v>10971</v>
      </c>
    </row>
    <row r="2331" spans="2:11" x14ac:dyDescent="0.25">
      <c r="B2331">
        <v>1001465</v>
      </c>
      <c r="C2331">
        <v>6</v>
      </c>
      <c r="D2331" t="s">
        <v>7032</v>
      </c>
      <c r="I2331" t="s">
        <v>10971</v>
      </c>
      <c r="J2331" t="s">
        <v>10971</v>
      </c>
      <c r="K2331" t="s">
        <v>10971</v>
      </c>
    </row>
    <row r="2332" spans="2:11" x14ac:dyDescent="0.25">
      <c r="B2332">
        <v>1005345</v>
      </c>
      <c r="C2332">
        <v>6</v>
      </c>
      <c r="D2332" t="s">
        <v>6403</v>
      </c>
      <c r="I2332" t="s">
        <v>10971</v>
      </c>
      <c r="J2332" t="s">
        <v>10971</v>
      </c>
      <c r="K2332" t="s">
        <v>10971</v>
      </c>
    </row>
    <row r="2333" spans="2:11" x14ac:dyDescent="0.25">
      <c r="B2333">
        <v>1013325</v>
      </c>
      <c r="C2333">
        <v>6</v>
      </c>
      <c r="D2333" t="s">
        <v>6470</v>
      </c>
      <c r="I2333" t="s">
        <v>10971</v>
      </c>
      <c r="J2333" t="s">
        <v>10971</v>
      </c>
      <c r="K2333" t="s">
        <v>10971</v>
      </c>
    </row>
    <row r="2334" spans="2:11" x14ac:dyDescent="0.25">
      <c r="B2334">
        <v>1010481</v>
      </c>
      <c r="C2334">
        <v>6</v>
      </c>
      <c r="D2334" t="s">
        <v>7042</v>
      </c>
      <c r="I2334" t="s">
        <v>10971</v>
      </c>
      <c r="J2334" t="s">
        <v>10971</v>
      </c>
      <c r="K2334" t="s">
        <v>10971</v>
      </c>
    </row>
    <row r="2335" spans="2:11" x14ac:dyDescent="0.25">
      <c r="B2335">
        <v>1011085</v>
      </c>
      <c r="C2335">
        <v>6</v>
      </c>
      <c r="D2335" t="s">
        <v>6366</v>
      </c>
      <c r="I2335" t="s">
        <v>10971</v>
      </c>
      <c r="J2335" t="s">
        <v>10971</v>
      </c>
      <c r="K2335" t="s">
        <v>10971</v>
      </c>
    </row>
    <row r="2336" spans="2:11" x14ac:dyDescent="0.25">
      <c r="B2336">
        <v>1009318</v>
      </c>
      <c r="C2336">
        <v>6</v>
      </c>
      <c r="D2336" t="s">
        <v>7796</v>
      </c>
      <c r="I2336" t="s">
        <v>10971</v>
      </c>
      <c r="J2336" t="s">
        <v>10971</v>
      </c>
      <c r="K2336" t="s">
        <v>10971</v>
      </c>
    </row>
    <row r="2337" spans="2:11" x14ac:dyDescent="0.25">
      <c r="B2337">
        <v>1021706</v>
      </c>
      <c r="C2337">
        <v>6</v>
      </c>
      <c r="D2337" t="s">
        <v>5962</v>
      </c>
      <c r="I2337" t="s">
        <v>10971</v>
      </c>
      <c r="J2337" t="s">
        <v>10971</v>
      </c>
      <c r="K2337" t="s">
        <v>10971</v>
      </c>
    </row>
    <row r="2338" spans="2:11" x14ac:dyDescent="0.25">
      <c r="B2338">
        <v>1016358</v>
      </c>
      <c r="C2338">
        <v>6</v>
      </c>
      <c r="D2338" t="s">
        <v>7673</v>
      </c>
      <c r="I2338" t="s">
        <v>10971</v>
      </c>
      <c r="J2338" t="s">
        <v>10971</v>
      </c>
      <c r="K2338" t="s">
        <v>10971</v>
      </c>
    </row>
    <row r="2339" spans="2:11" x14ac:dyDescent="0.25">
      <c r="B2339">
        <v>1010160</v>
      </c>
      <c r="C2339">
        <v>6</v>
      </c>
      <c r="D2339" t="s">
        <v>7123</v>
      </c>
      <c r="I2339" t="s">
        <v>10971</v>
      </c>
      <c r="J2339" t="s">
        <v>10971</v>
      </c>
      <c r="K2339" t="s">
        <v>10971</v>
      </c>
    </row>
    <row r="2340" spans="2:11" x14ac:dyDescent="0.25">
      <c r="B2340">
        <v>4142338</v>
      </c>
      <c r="C2340">
        <v>6</v>
      </c>
      <c r="D2340" t="s">
        <v>7080</v>
      </c>
      <c r="I2340" t="s">
        <v>10971</v>
      </c>
      <c r="J2340" t="s">
        <v>10971</v>
      </c>
      <c r="K2340" t="s">
        <v>10971</v>
      </c>
    </row>
    <row r="2341" spans="2:11" x14ac:dyDescent="0.25">
      <c r="B2341">
        <v>1006107</v>
      </c>
      <c r="C2341">
        <v>6</v>
      </c>
      <c r="D2341" t="s">
        <v>8050</v>
      </c>
      <c r="I2341" t="s">
        <v>10971</v>
      </c>
      <c r="J2341" t="s">
        <v>10971</v>
      </c>
      <c r="K2341" t="s">
        <v>10971</v>
      </c>
    </row>
    <row r="2342" spans="2:11" x14ac:dyDescent="0.25">
      <c r="B2342">
        <v>1010928</v>
      </c>
      <c r="C2342">
        <v>6</v>
      </c>
      <c r="D2342" t="s">
        <v>7216</v>
      </c>
      <c r="I2342" t="s">
        <v>10971</v>
      </c>
      <c r="J2342" t="s">
        <v>10971</v>
      </c>
      <c r="K2342" t="s">
        <v>10971</v>
      </c>
    </row>
    <row r="2343" spans="2:11" x14ac:dyDescent="0.25">
      <c r="B2343">
        <v>1015744</v>
      </c>
      <c r="C2343">
        <v>6</v>
      </c>
      <c r="D2343" t="s">
        <v>7127</v>
      </c>
      <c r="I2343" t="s">
        <v>10971</v>
      </c>
      <c r="J2343" t="s">
        <v>10971</v>
      </c>
      <c r="K2343" t="s">
        <v>10971</v>
      </c>
    </row>
    <row r="2344" spans="2:11" x14ac:dyDescent="0.25">
      <c r="B2344">
        <v>1005319</v>
      </c>
      <c r="C2344">
        <v>6</v>
      </c>
      <c r="D2344" t="s">
        <v>6969</v>
      </c>
      <c r="I2344" t="s">
        <v>10971</v>
      </c>
      <c r="J2344" t="s">
        <v>10971</v>
      </c>
      <c r="K2344" t="s">
        <v>10971</v>
      </c>
    </row>
    <row r="2345" spans="2:11" x14ac:dyDescent="0.25">
      <c r="B2345">
        <v>4064763</v>
      </c>
      <c r="C2345">
        <v>6</v>
      </c>
      <c r="D2345" t="s">
        <v>8215</v>
      </c>
      <c r="I2345" t="s">
        <v>10971</v>
      </c>
      <c r="J2345" t="s">
        <v>10971</v>
      </c>
      <c r="K2345" t="s">
        <v>10971</v>
      </c>
    </row>
    <row r="2346" spans="2:11" x14ac:dyDescent="0.25">
      <c r="B2346">
        <v>1008911</v>
      </c>
      <c r="C2346">
        <v>6</v>
      </c>
      <c r="D2346" t="s">
        <v>7003</v>
      </c>
      <c r="I2346" t="s">
        <v>10971</v>
      </c>
      <c r="J2346" t="s">
        <v>10971</v>
      </c>
      <c r="K2346" t="s">
        <v>10971</v>
      </c>
    </row>
    <row r="2347" spans="2:11" x14ac:dyDescent="0.25">
      <c r="B2347">
        <v>1014034</v>
      </c>
      <c r="C2347">
        <v>6</v>
      </c>
      <c r="D2347" t="s">
        <v>7114</v>
      </c>
      <c r="I2347" t="s">
        <v>10971</v>
      </c>
      <c r="J2347" t="s">
        <v>10971</v>
      </c>
      <c r="K2347" t="s">
        <v>10971</v>
      </c>
    </row>
    <row r="2348" spans="2:11" x14ac:dyDescent="0.25">
      <c r="B2348">
        <v>1012899</v>
      </c>
      <c r="C2348">
        <v>6</v>
      </c>
      <c r="D2348" t="s">
        <v>8057</v>
      </c>
      <c r="I2348" t="s">
        <v>10971</v>
      </c>
      <c r="J2348" t="s">
        <v>10971</v>
      </c>
      <c r="K2348" t="s">
        <v>10971</v>
      </c>
    </row>
    <row r="2349" spans="2:11" x14ac:dyDescent="0.25">
      <c r="B2349">
        <v>1011885</v>
      </c>
      <c r="C2349">
        <v>6</v>
      </c>
      <c r="D2349" t="s">
        <v>6979</v>
      </c>
      <c r="I2349" t="s">
        <v>10971</v>
      </c>
      <c r="J2349" t="s">
        <v>10971</v>
      </c>
      <c r="K2349" t="s">
        <v>10971</v>
      </c>
    </row>
    <row r="2350" spans="2:11" x14ac:dyDescent="0.25">
      <c r="B2350">
        <v>1008572</v>
      </c>
      <c r="C2350">
        <v>6</v>
      </c>
      <c r="D2350" t="s">
        <v>10920</v>
      </c>
      <c r="I2350" t="s">
        <v>10971</v>
      </c>
      <c r="J2350" t="s">
        <v>10971</v>
      </c>
      <c r="K2350" t="s">
        <v>10971</v>
      </c>
    </row>
    <row r="2351" spans="2:11" x14ac:dyDescent="0.25">
      <c r="B2351">
        <v>1012933</v>
      </c>
      <c r="C2351">
        <v>6</v>
      </c>
      <c r="D2351" t="s">
        <v>9392</v>
      </c>
      <c r="I2351" t="s">
        <v>10971</v>
      </c>
      <c r="J2351" t="s">
        <v>10971</v>
      </c>
      <c r="K2351" t="s">
        <v>10971</v>
      </c>
    </row>
    <row r="2352" spans="2:11" x14ac:dyDescent="0.25">
      <c r="B2352">
        <v>1006289</v>
      </c>
      <c r="C2352">
        <v>6</v>
      </c>
      <c r="D2352" t="s">
        <v>7295</v>
      </c>
      <c r="I2352" t="s">
        <v>10971</v>
      </c>
      <c r="J2352" t="s">
        <v>10971</v>
      </c>
      <c r="K2352" t="s">
        <v>10971</v>
      </c>
    </row>
    <row r="2353" spans="2:11" x14ac:dyDescent="0.25">
      <c r="B2353">
        <v>1011097</v>
      </c>
      <c r="C2353">
        <v>6</v>
      </c>
      <c r="D2353" t="s">
        <v>8060</v>
      </c>
      <c r="I2353" t="s">
        <v>10971</v>
      </c>
      <c r="J2353" t="s">
        <v>10971</v>
      </c>
      <c r="K2353" t="s">
        <v>10971</v>
      </c>
    </row>
    <row r="2354" spans="2:11" x14ac:dyDescent="0.25">
      <c r="B2354">
        <v>1014329</v>
      </c>
      <c r="C2354">
        <v>6</v>
      </c>
      <c r="D2354" t="s">
        <v>10155</v>
      </c>
      <c r="I2354" t="s">
        <v>10971</v>
      </c>
      <c r="J2354" t="s">
        <v>10971</v>
      </c>
      <c r="K2354" t="s">
        <v>10971</v>
      </c>
    </row>
    <row r="2355" spans="2:11" x14ac:dyDescent="0.25">
      <c r="B2355">
        <v>1012495</v>
      </c>
      <c r="C2355">
        <v>6</v>
      </c>
      <c r="D2355" t="s">
        <v>7196</v>
      </c>
      <c r="I2355" t="s">
        <v>10971</v>
      </c>
      <c r="J2355" t="s">
        <v>10971</v>
      </c>
      <c r="K2355" t="s">
        <v>10971</v>
      </c>
    </row>
    <row r="2356" spans="2:11" x14ac:dyDescent="0.25">
      <c r="B2356">
        <v>1008355</v>
      </c>
      <c r="C2356">
        <v>6</v>
      </c>
      <c r="D2356" t="s">
        <v>10104</v>
      </c>
      <c r="I2356" t="s">
        <v>10971</v>
      </c>
      <c r="J2356" t="s">
        <v>10971</v>
      </c>
      <c r="K2356" t="s">
        <v>10971</v>
      </c>
    </row>
    <row r="2357" spans="2:11" x14ac:dyDescent="0.25">
      <c r="B2357">
        <v>1015369</v>
      </c>
      <c r="C2357">
        <v>6</v>
      </c>
      <c r="D2357" t="s">
        <v>6182</v>
      </c>
      <c r="I2357" t="s">
        <v>10971</v>
      </c>
      <c r="J2357" t="s">
        <v>10971</v>
      </c>
      <c r="K2357" t="s">
        <v>10971</v>
      </c>
    </row>
    <row r="2358" spans="2:11" x14ac:dyDescent="0.25">
      <c r="B2358">
        <v>1005408</v>
      </c>
      <c r="C2358">
        <v>6</v>
      </c>
      <c r="D2358" t="s">
        <v>7108</v>
      </c>
      <c r="I2358" t="s">
        <v>10971</v>
      </c>
      <c r="J2358" t="s">
        <v>10971</v>
      </c>
      <c r="K2358" t="s">
        <v>10971</v>
      </c>
    </row>
    <row r="2359" spans="2:11" x14ac:dyDescent="0.25">
      <c r="B2359">
        <v>1015315</v>
      </c>
      <c r="C2359">
        <v>6</v>
      </c>
      <c r="D2359" t="s">
        <v>8045</v>
      </c>
      <c r="I2359" t="s">
        <v>10971</v>
      </c>
      <c r="J2359" t="s">
        <v>10971</v>
      </c>
      <c r="K2359" t="s">
        <v>10971</v>
      </c>
    </row>
    <row r="2360" spans="2:11" x14ac:dyDescent="0.25">
      <c r="B2360">
        <v>1014201</v>
      </c>
      <c r="C2360">
        <v>6</v>
      </c>
      <c r="D2360" t="s">
        <v>7175</v>
      </c>
      <c r="I2360" t="s">
        <v>10971</v>
      </c>
      <c r="J2360" t="s">
        <v>10971</v>
      </c>
      <c r="K2360" t="s">
        <v>10971</v>
      </c>
    </row>
    <row r="2361" spans="2:11" x14ac:dyDescent="0.25">
      <c r="B2361">
        <v>1006411</v>
      </c>
      <c r="C2361">
        <v>6</v>
      </c>
      <c r="D2361" t="s">
        <v>7084</v>
      </c>
      <c r="I2361" t="s">
        <v>10971</v>
      </c>
      <c r="J2361" t="s">
        <v>10971</v>
      </c>
      <c r="K2361" t="s">
        <v>10971</v>
      </c>
    </row>
    <row r="2362" spans="2:11" x14ac:dyDescent="0.25">
      <c r="B2362">
        <v>4079947</v>
      </c>
      <c r="C2362">
        <v>6</v>
      </c>
      <c r="D2362" t="s">
        <v>6554</v>
      </c>
      <c r="I2362" t="s">
        <v>10971</v>
      </c>
      <c r="J2362" t="s">
        <v>10971</v>
      </c>
      <c r="K2362" t="s">
        <v>10971</v>
      </c>
    </row>
    <row r="2363" spans="2:11" x14ac:dyDescent="0.25">
      <c r="B2363">
        <v>4055906</v>
      </c>
      <c r="C2363">
        <v>6</v>
      </c>
      <c r="D2363" t="s">
        <v>6971</v>
      </c>
      <c r="I2363" t="s">
        <v>10971</v>
      </c>
      <c r="J2363" t="s">
        <v>10971</v>
      </c>
      <c r="K2363" t="s">
        <v>10971</v>
      </c>
    </row>
    <row r="2364" spans="2:11" x14ac:dyDescent="0.25">
      <c r="B2364">
        <v>1006244</v>
      </c>
      <c r="C2364">
        <v>6</v>
      </c>
      <c r="D2364" t="s">
        <v>6997</v>
      </c>
      <c r="I2364" t="s">
        <v>10971</v>
      </c>
      <c r="J2364" t="s">
        <v>10971</v>
      </c>
      <c r="K2364" t="s">
        <v>10971</v>
      </c>
    </row>
    <row r="2365" spans="2:11" x14ac:dyDescent="0.25">
      <c r="B2365">
        <v>1013450</v>
      </c>
      <c r="C2365">
        <v>6</v>
      </c>
      <c r="D2365" t="s">
        <v>7000</v>
      </c>
      <c r="I2365" t="s">
        <v>10971</v>
      </c>
      <c r="J2365" t="s">
        <v>10971</v>
      </c>
      <c r="K2365" t="s">
        <v>10971</v>
      </c>
    </row>
    <row r="2366" spans="2:11" x14ac:dyDescent="0.25">
      <c r="B2366">
        <v>1007625</v>
      </c>
      <c r="C2366">
        <v>6</v>
      </c>
      <c r="D2366" t="s">
        <v>7190</v>
      </c>
      <c r="I2366" t="s">
        <v>10971</v>
      </c>
      <c r="J2366" t="s">
        <v>10971</v>
      </c>
      <c r="K2366" t="s">
        <v>10971</v>
      </c>
    </row>
    <row r="2367" spans="2:11" x14ac:dyDescent="0.25">
      <c r="B2367">
        <v>1011918</v>
      </c>
      <c r="C2367">
        <v>6</v>
      </c>
      <c r="D2367" t="s">
        <v>7194</v>
      </c>
      <c r="I2367" t="s">
        <v>10971</v>
      </c>
      <c r="J2367" t="s">
        <v>10971</v>
      </c>
      <c r="K2367" t="s">
        <v>10971</v>
      </c>
    </row>
    <row r="2368" spans="2:11" x14ac:dyDescent="0.25">
      <c r="B2368">
        <v>1015568</v>
      </c>
      <c r="C2368">
        <v>6</v>
      </c>
      <c r="D2368" t="s">
        <v>6989</v>
      </c>
      <c r="I2368" t="s">
        <v>10971</v>
      </c>
      <c r="J2368" t="s">
        <v>10971</v>
      </c>
      <c r="K2368" t="s">
        <v>10971</v>
      </c>
    </row>
    <row r="2369" spans="2:11" x14ac:dyDescent="0.25">
      <c r="B2369">
        <v>1015548</v>
      </c>
      <c r="C2369">
        <v>6</v>
      </c>
      <c r="D2369" t="s">
        <v>8047</v>
      </c>
      <c r="I2369" t="s">
        <v>10971</v>
      </c>
      <c r="J2369" t="s">
        <v>10971</v>
      </c>
      <c r="K2369" t="s">
        <v>10971</v>
      </c>
    </row>
    <row r="2370" spans="2:11" x14ac:dyDescent="0.25">
      <c r="B2370">
        <v>1009934</v>
      </c>
      <c r="C2370">
        <v>6</v>
      </c>
      <c r="D2370" t="s">
        <v>6966</v>
      </c>
      <c r="I2370" t="s">
        <v>10971</v>
      </c>
      <c r="J2370" t="s">
        <v>10971</v>
      </c>
      <c r="K2370" t="s">
        <v>10971</v>
      </c>
    </row>
    <row r="2371" spans="2:11" x14ac:dyDescent="0.25">
      <c r="B2371">
        <v>1003044</v>
      </c>
      <c r="C2371">
        <v>6</v>
      </c>
      <c r="D2371" t="s">
        <v>7147</v>
      </c>
      <c r="I2371" t="s">
        <v>10971</v>
      </c>
      <c r="J2371" t="s">
        <v>10971</v>
      </c>
      <c r="K2371" t="s">
        <v>10971</v>
      </c>
    </row>
    <row r="2372" spans="2:11" x14ac:dyDescent="0.25">
      <c r="B2372">
        <v>1009338</v>
      </c>
      <c r="C2372">
        <v>6</v>
      </c>
      <c r="D2372" t="s">
        <v>6922</v>
      </c>
      <c r="I2372" t="s">
        <v>10971</v>
      </c>
      <c r="J2372" t="s">
        <v>10971</v>
      </c>
      <c r="K2372" t="s">
        <v>10971</v>
      </c>
    </row>
    <row r="2373" spans="2:11" x14ac:dyDescent="0.25">
      <c r="B2373">
        <v>1015554</v>
      </c>
      <c r="C2373">
        <v>6</v>
      </c>
      <c r="D2373" t="s">
        <v>6488</v>
      </c>
      <c r="I2373" t="s">
        <v>10971</v>
      </c>
      <c r="J2373" t="s">
        <v>10971</v>
      </c>
      <c r="K2373" t="s">
        <v>10971</v>
      </c>
    </row>
    <row r="2374" spans="2:11" x14ac:dyDescent="0.25">
      <c r="B2374">
        <v>1007985</v>
      </c>
      <c r="C2374">
        <v>6</v>
      </c>
      <c r="D2374" t="s">
        <v>7078</v>
      </c>
      <c r="I2374" t="s">
        <v>10971</v>
      </c>
      <c r="J2374" t="s">
        <v>10971</v>
      </c>
      <c r="K2374" t="s">
        <v>10971</v>
      </c>
    </row>
    <row r="2375" spans="2:11" x14ac:dyDescent="0.25">
      <c r="B2375">
        <v>1007998</v>
      </c>
      <c r="C2375">
        <v>6</v>
      </c>
      <c r="D2375" t="s">
        <v>7058</v>
      </c>
      <c r="I2375" t="s">
        <v>10971</v>
      </c>
      <c r="J2375" t="s">
        <v>10971</v>
      </c>
      <c r="K2375" t="s">
        <v>10971</v>
      </c>
    </row>
    <row r="2376" spans="2:11" x14ac:dyDescent="0.25">
      <c r="B2376">
        <v>1011753</v>
      </c>
      <c r="C2376">
        <v>6</v>
      </c>
      <c r="D2376" t="s">
        <v>10620</v>
      </c>
      <c r="I2376" t="s">
        <v>10971</v>
      </c>
      <c r="J2376" t="s">
        <v>10971</v>
      </c>
      <c r="K2376" t="s">
        <v>10971</v>
      </c>
    </row>
    <row r="2377" spans="2:11" x14ac:dyDescent="0.25">
      <c r="B2377">
        <v>1005969</v>
      </c>
      <c r="C2377">
        <v>6</v>
      </c>
      <c r="D2377" t="s">
        <v>6595</v>
      </c>
      <c r="I2377" t="s">
        <v>10971</v>
      </c>
      <c r="J2377" t="s">
        <v>10971</v>
      </c>
      <c r="K2377" t="s">
        <v>10971</v>
      </c>
    </row>
    <row r="2378" spans="2:11" x14ac:dyDescent="0.25">
      <c r="B2378">
        <v>1011930</v>
      </c>
      <c r="C2378">
        <v>6</v>
      </c>
      <c r="D2378" t="s">
        <v>7144</v>
      </c>
      <c r="I2378" t="s">
        <v>10971</v>
      </c>
      <c r="J2378" t="s">
        <v>10971</v>
      </c>
      <c r="K2378" t="s">
        <v>10971</v>
      </c>
    </row>
    <row r="2379" spans="2:11" x14ac:dyDescent="0.25">
      <c r="B2379">
        <v>1015716</v>
      </c>
      <c r="C2379">
        <v>6</v>
      </c>
      <c r="D2379" t="s">
        <v>2017</v>
      </c>
      <c r="I2379" t="s">
        <v>10971</v>
      </c>
      <c r="J2379" t="s">
        <v>10971</v>
      </c>
      <c r="K2379" t="s">
        <v>10971</v>
      </c>
    </row>
    <row r="2380" spans="2:11" x14ac:dyDescent="0.25">
      <c r="B2380">
        <v>1007591</v>
      </c>
      <c r="C2380">
        <v>6</v>
      </c>
      <c r="D2380" t="s">
        <v>7165</v>
      </c>
      <c r="I2380" t="s">
        <v>10971</v>
      </c>
      <c r="J2380" t="s">
        <v>10971</v>
      </c>
      <c r="K2380" t="s">
        <v>10971</v>
      </c>
    </row>
    <row r="2381" spans="2:11" x14ac:dyDescent="0.25">
      <c r="B2381">
        <v>1011840</v>
      </c>
      <c r="C2381">
        <v>6</v>
      </c>
      <c r="D2381" t="s">
        <v>7031</v>
      </c>
      <c r="I2381" t="s">
        <v>10971</v>
      </c>
      <c r="J2381" t="s">
        <v>10971</v>
      </c>
      <c r="K2381" t="s">
        <v>10971</v>
      </c>
    </row>
    <row r="2382" spans="2:11" x14ac:dyDescent="0.25">
      <c r="B2382">
        <v>1015314</v>
      </c>
      <c r="C2382">
        <v>6</v>
      </c>
      <c r="D2382" t="s">
        <v>7130</v>
      </c>
      <c r="I2382" t="s">
        <v>10971</v>
      </c>
      <c r="J2382" t="s">
        <v>10971</v>
      </c>
      <c r="K2382" t="s">
        <v>10971</v>
      </c>
    </row>
    <row r="2383" spans="2:11" x14ac:dyDescent="0.25">
      <c r="B2383">
        <v>1008602</v>
      </c>
      <c r="C2383">
        <v>6</v>
      </c>
      <c r="D2383" t="s">
        <v>6976</v>
      </c>
      <c r="I2383" t="s">
        <v>10971</v>
      </c>
      <c r="J2383" t="s">
        <v>10971</v>
      </c>
      <c r="K2383" t="s">
        <v>10971</v>
      </c>
    </row>
    <row r="2384" spans="2:11" x14ac:dyDescent="0.25">
      <c r="B2384">
        <v>1015341</v>
      </c>
      <c r="C2384">
        <v>6</v>
      </c>
      <c r="D2384" t="s">
        <v>7005</v>
      </c>
      <c r="I2384" t="s">
        <v>10971</v>
      </c>
      <c r="J2384" t="s">
        <v>10971</v>
      </c>
      <c r="K2384" t="s">
        <v>10971</v>
      </c>
    </row>
    <row r="2385" spans="2:11" x14ac:dyDescent="0.25">
      <c r="B2385">
        <v>1008369</v>
      </c>
      <c r="C2385">
        <v>6</v>
      </c>
      <c r="D2385" t="s">
        <v>7034</v>
      </c>
      <c r="I2385" t="s">
        <v>10971</v>
      </c>
      <c r="J2385" t="s">
        <v>10971</v>
      </c>
      <c r="K2385" t="s">
        <v>10971</v>
      </c>
    </row>
    <row r="2386" spans="2:11" x14ac:dyDescent="0.25">
      <c r="B2386">
        <v>1032523</v>
      </c>
      <c r="C2386">
        <v>6</v>
      </c>
      <c r="D2386" t="s">
        <v>7197</v>
      </c>
      <c r="I2386" t="s">
        <v>10971</v>
      </c>
      <c r="J2386" t="s">
        <v>10971</v>
      </c>
      <c r="K2386" t="s">
        <v>10971</v>
      </c>
    </row>
    <row r="2387" spans="2:11" x14ac:dyDescent="0.25">
      <c r="B2387">
        <v>1023915</v>
      </c>
      <c r="C2387">
        <v>6</v>
      </c>
      <c r="D2387" t="s">
        <v>7077</v>
      </c>
      <c r="I2387" t="s">
        <v>10971</v>
      </c>
      <c r="J2387" t="s">
        <v>10971</v>
      </c>
      <c r="K2387" t="s">
        <v>10971</v>
      </c>
    </row>
    <row r="2388" spans="2:11" x14ac:dyDescent="0.25">
      <c r="B2388">
        <v>1012794</v>
      </c>
      <c r="C2388">
        <v>6</v>
      </c>
      <c r="D2388" t="s">
        <v>7025</v>
      </c>
      <c r="I2388" t="s">
        <v>10971</v>
      </c>
      <c r="J2388" t="s">
        <v>10971</v>
      </c>
      <c r="K2388" t="s">
        <v>10971</v>
      </c>
    </row>
    <row r="2389" spans="2:11" x14ac:dyDescent="0.25">
      <c r="B2389">
        <v>1008036</v>
      </c>
      <c r="C2389">
        <v>6</v>
      </c>
      <c r="D2389" t="s">
        <v>10109</v>
      </c>
      <c r="I2389" t="s">
        <v>10971</v>
      </c>
      <c r="J2389" t="s">
        <v>10971</v>
      </c>
      <c r="K2389" t="s">
        <v>10971</v>
      </c>
    </row>
    <row r="2390" spans="2:11" x14ac:dyDescent="0.25">
      <c r="B2390">
        <v>1007512</v>
      </c>
      <c r="C2390">
        <v>6</v>
      </c>
      <c r="D2390" t="s">
        <v>7177</v>
      </c>
      <c r="I2390" t="s">
        <v>10971</v>
      </c>
      <c r="J2390" t="s">
        <v>10971</v>
      </c>
      <c r="K2390" t="s">
        <v>10971</v>
      </c>
    </row>
    <row r="2391" spans="2:11" x14ac:dyDescent="0.25">
      <c r="B2391">
        <v>1008079</v>
      </c>
      <c r="C2391">
        <v>6</v>
      </c>
      <c r="D2391" t="s">
        <v>6982</v>
      </c>
      <c r="I2391" t="s">
        <v>10971</v>
      </c>
      <c r="J2391" t="s">
        <v>10971</v>
      </c>
      <c r="K2391" t="s">
        <v>10971</v>
      </c>
    </row>
    <row r="2392" spans="2:11" x14ac:dyDescent="0.25">
      <c r="B2392">
        <v>1032547</v>
      </c>
      <c r="C2392">
        <v>6</v>
      </c>
      <c r="D2392" t="s">
        <v>6991</v>
      </c>
      <c r="I2392" t="s">
        <v>10971</v>
      </c>
      <c r="J2392" t="s">
        <v>10971</v>
      </c>
      <c r="K2392" t="s">
        <v>10971</v>
      </c>
    </row>
    <row r="2393" spans="2:11" x14ac:dyDescent="0.25">
      <c r="B2393">
        <v>1011792</v>
      </c>
      <c r="C2393">
        <v>6</v>
      </c>
      <c r="D2393" t="s">
        <v>6983</v>
      </c>
      <c r="I2393" t="s">
        <v>10971</v>
      </c>
      <c r="J2393" t="s">
        <v>10971</v>
      </c>
      <c r="K2393" t="s">
        <v>10971</v>
      </c>
    </row>
    <row r="2394" spans="2:11" x14ac:dyDescent="0.25">
      <c r="B2394">
        <v>1012779</v>
      </c>
      <c r="C2394">
        <v>6</v>
      </c>
      <c r="D2394" t="s">
        <v>7154</v>
      </c>
      <c r="I2394" t="s">
        <v>10971</v>
      </c>
      <c r="J2394" t="s">
        <v>10971</v>
      </c>
      <c r="K2394" t="s">
        <v>10971</v>
      </c>
    </row>
    <row r="2395" spans="2:11" x14ac:dyDescent="0.25">
      <c r="B2395">
        <v>1009230</v>
      </c>
      <c r="C2395">
        <v>6</v>
      </c>
      <c r="D2395" t="s">
        <v>7099</v>
      </c>
      <c r="I2395" t="s">
        <v>10971</v>
      </c>
      <c r="J2395" t="s">
        <v>10971</v>
      </c>
      <c r="K2395" t="s">
        <v>10971</v>
      </c>
    </row>
    <row r="2396" spans="2:11" x14ac:dyDescent="0.25">
      <c r="B2396">
        <v>1024639</v>
      </c>
      <c r="C2396">
        <v>6</v>
      </c>
      <c r="D2396" t="s">
        <v>2042</v>
      </c>
      <c r="I2396" t="s">
        <v>10971</v>
      </c>
      <c r="J2396" t="s">
        <v>10971</v>
      </c>
      <c r="K2396" t="s">
        <v>10971</v>
      </c>
    </row>
    <row r="2397" spans="2:11" x14ac:dyDescent="0.25">
      <c r="B2397">
        <v>1008746</v>
      </c>
      <c r="C2397">
        <v>6</v>
      </c>
      <c r="D2397" t="s">
        <v>7087</v>
      </c>
      <c r="I2397" t="s">
        <v>10971</v>
      </c>
      <c r="J2397" t="s">
        <v>10971</v>
      </c>
      <c r="K2397" t="s">
        <v>10971</v>
      </c>
    </row>
    <row r="2398" spans="2:11" x14ac:dyDescent="0.25">
      <c r="B2398">
        <v>1009349</v>
      </c>
      <c r="C2398">
        <v>6</v>
      </c>
      <c r="D2398" t="s">
        <v>6250</v>
      </c>
      <c r="I2398" t="s">
        <v>10971</v>
      </c>
      <c r="J2398" t="s">
        <v>10971</v>
      </c>
      <c r="K2398" t="s">
        <v>10971</v>
      </c>
    </row>
    <row r="2399" spans="2:11" x14ac:dyDescent="0.25">
      <c r="B2399">
        <v>1007847</v>
      </c>
      <c r="C2399">
        <v>6</v>
      </c>
      <c r="D2399" t="s">
        <v>10549</v>
      </c>
      <c r="I2399" t="s">
        <v>10971</v>
      </c>
      <c r="J2399" t="s">
        <v>10971</v>
      </c>
      <c r="K2399" t="s">
        <v>10971</v>
      </c>
    </row>
    <row r="2400" spans="2:11" x14ac:dyDescent="0.25">
      <c r="B2400">
        <v>4099915</v>
      </c>
      <c r="C2400">
        <v>6</v>
      </c>
      <c r="D2400" t="s">
        <v>7778</v>
      </c>
      <c r="I2400" t="s">
        <v>10971</v>
      </c>
      <c r="J2400" t="s">
        <v>10971</v>
      </c>
      <c r="K2400" t="s">
        <v>10971</v>
      </c>
    </row>
    <row r="2401" spans="2:11" x14ac:dyDescent="0.25">
      <c r="B2401">
        <v>1009379</v>
      </c>
      <c r="C2401">
        <v>6</v>
      </c>
      <c r="D2401" t="s">
        <v>10408</v>
      </c>
      <c r="I2401" t="s">
        <v>10971</v>
      </c>
      <c r="J2401" t="s">
        <v>10971</v>
      </c>
      <c r="K2401" t="s">
        <v>10971</v>
      </c>
    </row>
    <row r="2402" spans="2:11" x14ac:dyDescent="0.25">
      <c r="B2402">
        <v>1007689</v>
      </c>
      <c r="C2402">
        <v>6</v>
      </c>
      <c r="D2402" t="s">
        <v>8065</v>
      </c>
      <c r="I2402" t="s">
        <v>10971</v>
      </c>
      <c r="J2402" t="s">
        <v>10971</v>
      </c>
      <c r="K2402" t="s">
        <v>10971</v>
      </c>
    </row>
    <row r="2403" spans="2:11" x14ac:dyDescent="0.25">
      <c r="B2403">
        <v>1014514</v>
      </c>
      <c r="C2403">
        <v>6</v>
      </c>
      <c r="D2403" t="s">
        <v>7231</v>
      </c>
      <c r="I2403" t="s">
        <v>10971</v>
      </c>
      <c r="J2403" t="s">
        <v>10971</v>
      </c>
      <c r="K2403" t="s">
        <v>10971</v>
      </c>
    </row>
    <row r="2404" spans="2:11" x14ac:dyDescent="0.25">
      <c r="B2404">
        <v>4120145</v>
      </c>
      <c r="C2404">
        <v>6</v>
      </c>
      <c r="D2404" t="s">
        <v>7139</v>
      </c>
      <c r="I2404" t="s">
        <v>10971</v>
      </c>
      <c r="J2404" t="s">
        <v>10971</v>
      </c>
      <c r="K2404" t="s">
        <v>10971</v>
      </c>
    </row>
    <row r="2405" spans="2:11" x14ac:dyDescent="0.25">
      <c r="B2405">
        <v>1009269</v>
      </c>
      <c r="C2405">
        <v>6</v>
      </c>
      <c r="D2405" t="s">
        <v>6975</v>
      </c>
      <c r="I2405" t="s">
        <v>10971</v>
      </c>
      <c r="J2405" t="s">
        <v>10971</v>
      </c>
      <c r="K2405" t="s">
        <v>10971</v>
      </c>
    </row>
    <row r="2406" spans="2:11" x14ac:dyDescent="0.25">
      <c r="B2406">
        <v>1004703</v>
      </c>
      <c r="C2406">
        <v>6</v>
      </c>
      <c r="D2406" t="s">
        <v>7681</v>
      </c>
      <c r="I2406" t="s">
        <v>10971</v>
      </c>
      <c r="J2406" t="s">
        <v>10971</v>
      </c>
      <c r="K2406" t="s">
        <v>10971</v>
      </c>
    </row>
    <row r="2407" spans="2:11" x14ac:dyDescent="0.25">
      <c r="B2407">
        <v>1012622</v>
      </c>
      <c r="C2407">
        <v>6</v>
      </c>
      <c r="D2407" t="s">
        <v>7220</v>
      </c>
      <c r="I2407" t="s">
        <v>10971</v>
      </c>
      <c r="J2407" t="s">
        <v>10971</v>
      </c>
      <c r="K2407" t="s">
        <v>10971</v>
      </c>
    </row>
    <row r="2408" spans="2:11" x14ac:dyDescent="0.25">
      <c r="B2408">
        <v>1006464</v>
      </c>
      <c r="C2408">
        <v>6</v>
      </c>
      <c r="D2408" t="s">
        <v>7096</v>
      </c>
      <c r="I2408" t="s">
        <v>10971</v>
      </c>
      <c r="J2408" t="s">
        <v>10971</v>
      </c>
      <c r="K2408" t="s">
        <v>10971</v>
      </c>
    </row>
    <row r="2409" spans="2:11" x14ac:dyDescent="0.25">
      <c r="B2409">
        <v>1009110</v>
      </c>
      <c r="C2409">
        <v>6</v>
      </c>
      <c r="D2409" t="s">
        <v>7435</v>
      </c>
      <c r="I2409" t="s">
        <v>10971</v>
      </c>
      <c r="J2409" t="s">
        <v>10971</v>
      </c>
      <c r="K2409" t="s">
        <v>10971</v>
      </c>
    </row>
    <row r="2410" spans="2:11" x14ac:dyDescent="0.25">
      <c r="B2410">
        <v>1013570</v>
      </c>
      <c r="C2410">
        <v>6</v>
      </c>
      <c r="D2410" t="s">
        <v>7102</v>
      </c>
      <c r="I2410" t="s">
        <v>10971</v>
      </c>
      <c r="J2410" t="s">
        <v>10971</v>
      </c>
      <c r="K2410" t="s">
        <v>10971</v>
      </c>
    </row>
    <row r="2411" spans="2:11" x14ac:dyDescent="0.25">
      <c r="B2411">
        <v>1015843</v>
      </c>
      <c r="C2411">
        <v>6</v>
      </c>
      <c r="D2411" t="s">
        <v>7233</v>
      </c>
      <c r="I2411" t="s">
        <v>10971</v>
      </c>
      <c r="J2411" t="s">
        <v>10971</v>
      </c>
      <c r="K2411" t="s">
        <v>10971</v>
      </c>
    </row>
    <row r="2412" spans="2:11" x14ac:dyDescent="0.25">
      <c r="B2412">
        <v>1014933</v>
      </c>
      <c r="C2412">
        <v>6</v>
      </c>
      <c r="D2412" t="s">
        <v>6403</v>
      </c>
      <c r="I2412" t="s">
        <v>10971</v>
      </c>
      <c r="J2412" t="s">
        <v>10971</v>
      </c>
      <c r="K2412" t="s">
        <v>10971</v>
      </c>
    </row>
    <row r="2413" spans="2:11" x14ac:dyDescent="0.25">
      <c r="B2413">
        <v>4096786</v>
      </c>
      <c r="C2413">
        <v>6</v>
      </c>
      <c r="D2413" t="s">
        <v>8056</v>
      </c>
      <c r="I2413" t="s">
        <v>10971</v>
      </c>
      <c r="J2413" t="s">
        <v>10971</v>
      </c>
      <c r="K2413" t="s">
        <v>10971</v>
      </c>
    </row>
    <row r="2414" spans="2:11" x14ac:dyDescent="0.25">
      <c r="B2414">
        <v>4087444</v>
      </c>
      <c r="C2414">
        <v>6</v>
      </c>
      <c r="D2414" t="s">
        <v>10261</v>
      </c>
      <c r="I2414" t="s">
        <v>10971</v>
      </c>
      <c r="J2414" t="s">
        <v>10971</v>
      </c>
      <c r="K2414" t="s">
        <v>10971</v>
      </c>
    </row>
    <row r="2415" spans="2:11" x14ac:dyDescent="0.25">
      <c r="B2415">
        <v>1016536</v>
      </c>
      <c r="C2415">
        <v>6</v>
      </c>
      <c r="D2415" t="s">
        <v>7351</v>
      </c>
      <c r="I2415" t="s">
        <v>10971</v>
      </c>
      <c r="J2415" t="s">
        <v>10971</v>
      </c>
      <c r="K2415" t="s">
        <v>10971</v>
      </c>
    </row>
    <row r="2416" spans="2:11" x14ac:dyDescent="0.25">
      <c r="B2416">
        <v>1005258</v>
      </c>
      <c r="C2416">
        <v>6</v>
      </c>
      <c r="D2416" t="s">
        <v>7688</v>
      </c>
      <c r="I2416" t="s">
        <v>10971</v>
      </c>
      <c r="J2416" t="s">
        <v>10971</v>
      </c>
      <c r="K2416" t="s">
        <v>10971</v>
      </c>
    </row>
    <row r="2417" spans="2:11" x14ac:dyDescent="0.25">
      <c r="B2417">
        <v>1011009</v>
      </c>
      <c r="C2417">
        <v>6</v>
      </c>
      <c r="D2417" t="s">
        <v>5965</v>
      </c>
      <c r="I2417" t="s">
        <v>10971</v>
      </c>
      <c r="J2417" t="s">
        <v>10971</v>
      </c>
      <c r="K2417" t="s">
        <v>10971</v>
      </c>
    </row>
    <row r="2418" spans="2:11" x14ac:dyDescent="0.25">
      <c r="B2418">
        <v>1004780</v>
      </c>
      <c r="C2418">
        <v>6</v>
      </c>
      <c r="D2418" t="s">
        <v>7002</v>
      </c>
      <c r="I2418" t="s">
        <v>10971</v>
      </c>
      <c r="J2418" t="s">
        <v>10971</v>
      </c>
      <c r="K2418" t="s">
        <v>10971</v>
      </c>
    </row>
    <row r="2419" spans="2:11" x14ac:dyDescent="0.25">
      <c r="B2419">
        <v>1010452</v>
      </c>
      <c r="C2419">
        <v>6</v>
      </c>
      <c r="D2419" t="s">
        <v>6015</v>
      </c>
      <c r="I2419" t="s">
        <v>10971</v>
      </c>
      <c r="J2419" t="s">
        <v>10971</v>
      </c>
      <c r="K2419" t="s">
        <v>10971</v>
      </c>
    </row>
    <row r="2420" spans="2:11" x14ac:dyDescent="0.25">
      <c r="B2420">
        <v>1009910</v>
      </c>
      <c r="C2420">
        <v>6</v>
      </c>
      <c r="D2420" t="s">
        <v>7212</v>
      </c>
      <c r="I2420" t="s">
        <v>10971</v>
      </c>
      <c r="J2420" t="s">
        <v>10971</v>
      </c>
      <c r="K2420" t="s">
        <v>10971</v>
      </c>
    </row>
    <row r="2421" spans="2:11" x14ac:dyDescent="0.25">
      <c r="B2421">
        <v>1005548</v>
      </c>
      <c r="C2421">
        <v>6</v>
      </c>
      <c r="D2421" t="s">
        <v>7173</v>
      </c>
      <c r="I2421" t="s">
        <v>10971</v>
      </c>
      <c r="J2421" t="s">
        <v>10971</v>
      </c>
      <c r="K2421" t="s">
        <v>10971</v>
      </c>
    </row>
    <row r="2422" spans="2:11" x14ac:dyDescent="0.25">
      <c r="B2422">
        <v>1016522</v>
      </c>
      <c r="C2422">
        <v>6</v>
      </c>
      <c r="D2422" t="s">
        <v>7129</v>
      </c>
      <c r="I2422" t="s">
        <v>10971</v>
      </c>
      <c r="J2422" t="s">
        <v>10971</v>
      </c>
      <c r="K2422" t="s">
        <v>10971</v>
      </c>
    </row>
    <row r="2423" spans="2:11" x14ac:dyDescent="0.25">
      <c r="B2423">
        <v>1013932</v>
      </c>
      <c r="C2423">
        <v>6</v>
      </c>
      <c r="D2423" t="s">
        <v>7016</v>
      </c>
      <c r="I2423" t="s">
        <v>10971</v>
      </c>
      <c r="J2423" t="s">
        <v>10971</v>
      </c>
      <c r="K2423" t="s">
        <v>10971</v>
      </c>
    </row>
    <row r="2424" spans="2:11" x14ac:dyDescent="0.25">
      <c r="B2424">
        <v>1005878</v>
      </c>
      <c r="C2424">
        <v>6</v>
      </c>
      <c r="D2424" t="s">
        <v>10405</v>
      </c>
      <c r="I2424" t="s">
        <v>10971</v>
      </c>
      <c r="J2424" t="s">
        <v>10971</v>
      </c>
      <c r="K2424" t="s">
        <v>10971</v>
      </c>
    </row>
    <row r="2425" spans="2:11" x14ac:dyDescent="0.25">
      <c r="B2425">
        <v>1004408</v>
      </c>
      <c r="C2425">
        <v>6</v>
      </c>
      <c r="D2425" t="s">
        <v>6713</v>
      </c>
      <c r="I2425" t="s">
        <v>10971</v>
      </c>
      <c r="J2425" t="s">
        <v>10971</v>
      </c>
      <c r="K2425" t="s">
        <v>10971</v>
      </c>
    </row>
    <row r="2426" spans="2:11" x14ac:dyDescent="0.25">
      <c r="B2426">
        <v>1005942</v>
      </c>
      <c r="C2426">
        <v>6</v>
      </c>
      <c r="D2426" t="s">
        <v>6301</v>
      </c>
      <c r="I2426" t="s">
        <v>10971</v>
      </c>
      <c r="J2426" t="s">
        <v>10971</v>
      </c>
      <c r="K2426" t="s">
        <v>10971</v>
      </c>
    </row>
    <row r="2427" spans="2:11" x14ac:dyDescent="0.25">
      <c r="B2427">
        <v>1013013</v>
      </c>
      <c r="C2427">
        <v>6</v>
      </c>
      <c r="D2427" t="s">
        <v>7242</v>
      </c>
      <c r="I2427" t="s">
        <v>10971</v>
      </c>
      <c r="J2427" t="s">
        <v>10971</v>
      </c>
      <c r="K2427" t="s">
        <v>10971</v>
      </c>
    </row>
    <row r="2428" spans="2:11" x14ac:dyDescent="0.25">
      <c r="B2428">
        <v>1015284</v>
      </c>
      <c r="C2428">
        <v>6</v>
      </c>
      <c r="D2428" t="s">
        <v>7825</v>
      </c>
      <c r="I2428" t="s">
        <v>10971</v>
      </c>
      <c r="J2428" t="s">
        <v>10971</v>
      </c>
      <c r="K2428" t="s">
        <v>10971</v>
      </c>
    </row>
    <row r="2429" spans="2:11" x14ac:dyDescent="0.25">
      <c r="B2429">
        <v>1015914</v>
      </c>
      <c r="C2429">
        <v>6</v>
      </c>
      <c r="D2429" t="s">
        <v>6451</v>
      </c>
      <c r="I2429" t="s">
        <v>10971</v>
      </c>
      <c r="J2429" t="s">
        <v>10971</v>
      </c>
      <c r="K2429" t="s">
        <v>10971</v>
      </c>
    </row>
    <row r="2430" spans="2:11" x14ac:dyDescent="0.25">
      <c r="B2430">
        <v>1010025</v>
      </c>
      <c r="C2430">
        <v>6</v>
      </c>
      <c r="D2430" t="s">
        <v>8052</v>
      </c>
      <c r="I2430" t="s">
        <v>10971</v>
      </c>
      <c r="J2430" t="s">
        <v>10971</v>
      </c>
      <c r="K2430" t="s">
        <v>10971</v>
      </c>
    </row>
    <row r="2431" spans="2:11" x14ac:dyDescent="0.25">
      <c r="I2431" t="s">
        <v>10971</v>
      </c>
      <c r="J2431" t="s">
        <v>10971</v>
      </c>
      <c r="K2431" t="s">
        <v>10971</v>
      </c>
    </row>
    <row r="2432" spans="2:11" x14ac:dyDescent="0.25">
      <c r="B2432">
        <v>1002503</v>
      </c>
      <c r="C2432">
        <v>7</v>
      </c>
      <c r="D2432" t="s">
        <v>6004</v>
      </c>
      <c r="I2432" t="s">
        <v>10971</v>
      </c>
      <c r="J2432" t="s">
        <v>10971</v>
      </c>
      <c r="K2432" t="s">
        <v>10971</v>
      </c>
    </row>
    <row r="2433" spans="2:11" x14ac:dyDescent="0.25">
      <c r="B2433">
        <v>1009741</v>
      </c>
      <c r="C2433">
        <v>7</v>
      </c>
      <c r="D2433" t="s">
        <v>7360</v>
      </c>
      <c r="I2433" t="s">
        <v>10971</v>
      </c>
      <c r="J2433" t="s">
        <v>10971</v>
      </c>
      <c r="K2433" t="s">
        <v>10971</v>
      </c>
    </row>
    <row r="2434" spans="2:11" x14ac:dyDescent="0.25">
      <c r="B2434">
        <v>1007219</v>
      </c>
      <c r="C2434">
        <v>7</v>
      </c>
      <c r="D2434" t="s">
        <v>8129</v>
      </c>
      <c r="I2434" t="s">
        <v>10971</v>
      </c>
      <c r="J2434" t="s">
        <v>10971</v>
      </c>
      <c r="K2434" t="s">
        <v>10971</v>
      </c>
    </row>
    <row r="2435" spans="2:11" x14ac:dyDescent="0.25">
      <c r="B2435">
        <v>1007176</v>
      </c>
      <c r="C2435">
        <v>7</v>
      </c>
      <c r="D2435" t="s">
        <v>7451</v>
      </c>
      <c r="I2435" t="s">
        <v>10971</v>
      </c>
      <c r="J2435" t="s">
        <v>10971</v>
      </c>
      <c r="K2435" t="s">
        <v>10971</v>
      </c>
    </row>
    <row r="2436" spans="2:11" x14ac:dyDescent="0.25">
      <c r="B2436">
        <v>1009111</v>
      </c>
      <c r="C2436">
        <v>7</v>
      </c>
      <c r="D2436" t="s">
        <v>8286</v>
      </c>
      <c r="I2436" t="s">
        <v>10971</v>
      </c>
      <c r="J2436" t="s">
        <v>10971</v>
      </c>
      <c r="K2436" t="s">
        <v>10971</v>
      </c>
    </row>
    <row r="2437" spans="2:11" x14ac:dyDescent="0.25">
      <c r="B2437">
        <v>1012203</v>
      </c>
      <c r="C2437">
        <v>7</v>
      </c>
      <c r="D2437" t="s">
        <v>7404</v>
      </c>
      <c r="I2437" t="s">
        <v>10971</v>
      </c>
      <c r="J2437" t="s">
        <v>10971</v>
      </c>
      <c r="K2437" t="s">
        <v>10971</v>
      </c>
    </row>
    <row r="2438" spans="2:11" x14ac:dyDescent="0.25">
      <c r="B2438">
        <v>4155604</v>
      </c>
      <c r="C2438">
        <v>7</v>
      </c>
      <c r="D2438" t="s">
        <v>7392</v>
      </c>
      <c r="I2438" t="s">
        <v>10971</v>
      </c>
      <c r="J2438" t="s">
        <v>10971</v>
      </c>
      <c r="K2438" t="s">
        <v>10971</v>
      </c>
    </row>
    <row r="2439" spans="2:11" x14ac:dyDescent="0.25">
      <c r="B2439">
        <v>4087334</v>
      </c>
      <c r="C2439">
        <v>7</v>
      </c>
      <c r="D2439" t="s">
        <v>7560</v>
      </c>
      <c r="I2439" t="s">
        <v>10971</v>
      </c>
      <c r="J2439" t="s">
        <v>10971</v>
      </c>
      <c r="K2439" t="s">
        <v>10971</v>
      </c>
    </row>
    <row r="2440" spans="2:11" x14ac:dyDescent="0.25">
      <c r="B2440">
        <v>1009779</v>
      </c>
      <c r="C2440">
        <v>7</v>
      </c>
      <c r="D2440" t="s">
        <v>7361</v>
      </c>
      <c r="I2440" t="s">
        <v>10971</v>
      </c>
      <c r="J2440" t="s">
        <v>10971</v>
      </c>
      <c r="K2440" t="s">
        <v>10971</v>
      </c>
    </row>
    <row r="2441" spans="2:11" x14ac:dyDescent="0.25">
      <c r="B2441">
        <v>1008828</v>
      </c>
      <c r="C2441">
        <v>7</v>
      </c>
      <c r="D2441" t="s">
        <v>7136</v>
      </c>
      <c r="I2441" t="s">
        <v>10971</v>
      </c>
      <c r="J2441" t="s">
        <v>10971</v>
      </c>
      <c r="K2441" t="s">
        <v>10971</v>
      </c>
    </row>
    <row r="2442" spans="2:11" x14ac:dyDescent="0.25">
      <c r="B2442">
        <v>1011881</v>
      </c>
      <c r="C2442">
        <v>7</v>
      </c>
      <c r="D2442" t="s">
        <v>7975</v>
      </c>
      <c r="I2442" t="s">
        <v>10971</v>
      </c>
      <c r="J2442" t="s">
        <v>10971</v>
      </c>
      <c r="K2442" t="s">
        <v>10971</v>
      </c>
    </row>
    <row r="2443" spans="2:11" x14ac:dyDescent="0.25">
      <c r="B2443">
        <v>1013841</v>
      </c>
      <c r="C2443">
        <v>7</v>
      </c>
      <c r="D2443" t="s">
        <v>10802</v>
      </c>
      <c r="I2443" t="s">
        <v>10971</v>
      </c>
      <c r="J2443" t="s">
        <v>10971</v>
      </c>
      <c r="K2443" t="s">
        <v>10971</v>
      </c>
    </row>
    <row r="2444" spans="2:11" x14ac:dyDescent="0.25">
      <c r="B2444">
        <v>1015435</v>
      </c>
      <c r="C2444">
        <v>7</v>
      </c>
      <c r="D2444" t="s">
        <v>7286</v>
      </c>
      <c r="I2444" t="s">
        <v>10971</v>
      </c>
      <c r="J2444" t="s">
        <v>10971</v>
      </c>
      <c r="K2444" t="s">
        <v>10971</v>
      </c>
    </row>
    <row r="2445" spans="2:11" x14ac:dyDescent="0.25">
      <c r="B2445">
        <v>1015580</v>
      </c>
      <c r="C2445">
        <v>7</v>
      </c>
      <c r="D2445" t="s">
        <v>7852</v>
      </c>
      <c r="I2445" t="s">
        <v>10971</v>
      </c>
      <c r="J2445" t="s">
        <v>10971</v>
      </c>
      <c r="K2445" t="s">
        <v>10971</v>
      </c>
    </row>
    <row r="2446" spans="2:11" x14ac:dyDescent="0.25">
      <c r="B2446">
        <v>1008751</v>
      </c>
      <c r="C2446">
        <v>7</v>
      </c>
      <c r="D2446" t="s">
        <v>7423</v>
      </c>
      <c r="I2446" t="s">
        <v>10971</v>
      </c>
      <c r="J2446" t="s">
        <v>10971</v>
      </c>
      <c r="K2446" t="s">
        <v>10971</v>
      </c>
    </row>
    <row r="2447" spans="2:11" x14ac:dyDescent="0.25">
      <c r="B2447">
        <v>1007974</v>
      </c>
      <c r="C2447">
        <v>7</v>
      </c>
      <c r="D2447" t="s">
        <v>7390</v>
      </c>
      <c r="I2447" t="s">
        <v>10971</v>
      </c>
      <c r="J2447" t="s">
        <v>10971</v>
      </c>
      <c r="K2447" t="s">
        <v>10971</v>
      </c>
    </row>
    <row r="2448" spans="2:11" x14ac:dyDescent="0.25">
      <c r="B2448">
        <v>1012759</v>
      </c>
      <c r="C2448">
        <v>7</v>
      </c>
      <c r="D2448" t="s">
        <v>6424</v>
      </c>
      <c r="I2448" t="s">
        <v>10971</v>
      </c>
      <c r="J2448" t="s">
        <v>10971</v>
      </c>
      <c r="K2448" t="s">
        <v>10971</v>
      </c>
    </row>
    <row r="2449" spans="2:11" x14ac:dyDescent="0.25">
      <c r="B2449">
        <v>1014541</v>
      </c>
      <c r="C2449">
        <v>7</v>
      </c>
      <c r="D2449" t="s">
        <v>7578</v>
      </c>
      <c r="I2449" t="s">
        <v>10971</v>
      </c>
      <c r="J2449" t="s">
        <v>10971</v>
      </c>
      <c r="K2449" t="s">
        <v>10971</v>
      </c>
    </row>
    <row r="2450" spans="2:11" x14ac:dyDescent="0.25">
      <c r="B2450">
        <v>1011685</v>
      </c>
      <c r="C2450">
        <v>7</v>
      </c>
      <c r="D2450" t="s">
        <v>7267</v>
      </c>
      <c r="I2450" t="s">
        <v>10971</v>
      </c>
      <c r="J2450" t="s">
        <v>10971</v>
      </c>
      <c r="K2450" t="s">
        <v>10971</v>
      </c>
    </row>
    <row r="2451" spans="2:11" x14ac:dyDescent="0.25">
      <c r="B2451">
        <v>1009615</v>
      </c>
      <c r="C2451">
        <v>7</v>
      </c>
      <c r="D2451" t="s">
        <v>9285</v>
      </c>
      <c r="I2451" t="s">
        <v>10971</v>
      </c>
      <c r="J2451" t="s">
        <v>10971</v>
      </c>
      <c r="K2451" t="s">
        <v>10971</v>
      </c>
    </row>
    <row r="2452" spans="2:11" x14ac:dyDescent="0.25">
      <c r="B2452">
        <v>1002605</v>
      </c>
      <c r="C2452">
        <v>7</v>
      </c>
      <c r="D2452" t="s">
        <v>7791</v>
      </c>
      <c r="I2452" t="s">
        <v>10971</v>
      </c>
      <c r="J2452" t="s">
        <v>10971</v>
      </c>
      <c r="K2452" t="s">
        <v>10971</v>
      </c>
    </row>
    <row r="2453" spans="2:11" x14ac:dyDescent="0.25">
      <c r="B2453">
        <v>1007494</v>
      </c>
      <c r="C2453">
        <v>7</v>
      </c>
      <c r="D2453" t="s">
        <v>7422</v>
      </c>
      <c r="I2453" t="s">
        <v>10971</v>
      </c>
      <c r="J2453" t="s">
        <v>10971</v>
      </c>
      <c r="K2453" t="s">
        <v>10971</v>
      </c>
    </row>
    <row r="2454" spans="2:11" x14ac:dyDescent="0.25">
      <c r="B2454">
        <v>1010665</v>
      </c>
      <c r="C2454">
        <v>7</v>
      </c>
      <c r="D2454" t="s">
        <v>7647</v>
      </c>
      <c r="I2454" t="s">
        <v>10971</v>
      </c>
      <c r="J2454" t="s">
        <v>10971</v>
      </c>
      <c r="K2454" t="s">
        <v>10971</v>
      </c>
    </row>
    <row r="2455" spans="2:11" x14ac:dyDescent="0.25">
      <c r="B2455">
        <v>1008838</v>
      </c>
      <c r="C2455">
        <v>7</v>
      </c>
      <c r="D2455" t="s">
        <v>6510</v>
      </c>
      <c r="I2455" t="s">
        <v>10971</v>
      </c>
      <c r="J2455" t="s">
        <v>10971</v>
      </c>
      <c r="K2455" t="s">
        <v>10971</v>
      </c>
    </row>
    <row r="2456" spans="2:11" x14ac:dyDescent="0.25">
      <c r="B2456">
        <v>1009829</v>
      </c>
      <c r="C2456">
        <v>7</v>
      </c>
      <c r="D2456" t="s">
        <v>7411</v>
      </c>
      <c r="I2456" t="s">
        <v>10971</v>
      </c>
      <c r="J2456" t="s">
        <v>10971</v>
      </c>
      <c r="K2456" t="s">
        <v>10971</v>
      </c>
    </row>
    <row r="2457" spans="2:11" x14ac:dyDescent="0.25">
      <c r="B2457">
        <v>1005349</v>
      </c>
      <c r="C2457">
        <v>7</v>
      </c>
      <c r="D2457" t="s">
        <v>7343</v>
      </c>
      <c r="I2457" t="s">
        <v>10971</v>
      </c>
      <c r="J2457" t="s">
        <v>10971</v>
      </c>
      <c r="K2457" t="s">
        <v>10971</v>
      </c>
    </row>
    <row r="2458" spans="2:11" x14ac:dyDescent="0.25">
      <c r="B2458">
        <v>1016392</v>
      </c>
      <c r="C2458">
        <v>7</v>
      </c>
      <c r="D2458" t="s">
        <v>7540</v>
      </c>
      <c r="I2458" t="s">
        <v>10971</v>
      </c>
      <c r="J2458" t="s">
        <v>10971</v>
      </c>
      <c r="K2458" t="s">
        <v>10971</v>
      </c>
    </row>
    <row r="2459" spans="2:11" x14ac:dyDescent="0.25">
      <c r="B2459">
        <v>1014521</v>
      </c>
      <c r="C2459">
        <v>7</v>
      </c>
      <c r="D2459" t="s">
        <v>10550</v>
      </c>
      <c r="I2459" t="s">
        <v>10971</v>
      </c>
      <c r="J2459" t="s">
        <v>10971</v>
      </c>
      <c r="K2459" t="s">
        <v>10971</v>
      </c>
    </row>
    <row r="2460" spans="2:11" x14ac:dyDescent="0.25">
      <c r="B2460">
        <v>1010592</v>
      </c>
      <c r="C2460">
        <v>7</v>
      </c>
      <c r="D2460" t="s">
        <v>7514</v>
      </c>
      <c r="I2460" t="s">
        <v>10971</v>
      </c>
      <c r="J2460" t="s">
        <v>10971</v>
      </c>
      <c r="K2460" t="s">
        <v>10971</v>
      </c>
    </row>
    <row r="2461" spans="2:11" x14ac:dyDescent="0.25">
      <c r="B2461">
        <v>1016150</v>
      </c>
      <c r="C2461">
        <v>7</v>
      </c>
      <c r="D2461" t="s">
        <v>8133</v>
      </c>
      <c r="I2461" t="s">
        <v>10971</v>
      </c>
      <c r="J2461" t="s">
        <v>10971</v>
      </c>
      <c r="K2461" t="s">
        <v>10971</v>
      </c>
    </row>
    <row r="2462" spans="2:11" x14ac:dyDescent="0.25">
      <c r="B2462">
        <v>4074121</v>
      </c>
      <c r="C2462">
        <v>7</v>
      </c>
      <c r="D2462" t="s">
        <v>7593</v>
      </c>
      <c r="I2462" t="s">
        <v>10971</v>
      </c>
      <c r="J2462" t="s">
        <v>10971</v>
      </c>
      <c r="K2462" t="s">
        <v>10971</v>
      </c>
    </row>
    <row r="2463" spans="2:11" x14ac:dyDescent="0.25">
      <c r="B2463">
        <v>1015656</v>
      </c>
      <c r="C2463">
        <v>7</v>
      </c>
      <c r="D2463" t="s">
        <v>7284</v>
      </c>
      <c r="I2463" t="s">
        <v>10971</v>
      </c>
      <c r="J2463" t="s">
        <v>10971</v>
      </c>
      <c r="K2463" t="s">
        <v>10971</v>
      </c>
    </row>
    <row r="2464" spans="2:11" x14ac:dyDescent="0.25">
      <c r="B2464">
        <v>1005390</v>
      </c>
      <c r="C2464">
        <v>7</v>
      </c>
      <c r="D2464" t="s">
        <v>7369</v>
      </c>
      <c r="I2464" t="s">
        <v>10971</v>
      </c>
      <c r="J2464" t="s">
        <v>10971</v>
      </c>
      <c r="K2464" t="s">
        <v>10971</v>
      </c>
    </row>
    <row r="2465" spans="2:11" x14ac:dyDescent="0.25">
      <c r="B2465">
        <v>1008175</v>
      </c>
      <c r="C2465">
        <v>7</v>
      </c>
      <c r="D2465" t="s">
        <v>7600</v>
      </c>
      <c r="I2465" t="s">
        <v>10971</v>
      </c>
      <c r="J2465" t="s">
        <v>10971</v>
      </c>
      <c r="K2465" t="s">
        <v>10971</v>
      </c>
    </row>
    <row r="2466" spans="2:11" x14ac:dyDescent="0.25">
      <c r="B2466">
        <v>1013379</v>
      </c>
      <c r="C2466">
        <v>7</v>
      </c>
      <c r="D2466" t="s">
        <v>8086</v>
      </c>
      <c r="I2466" t="s">
        <v>10971</v>
      </c>
      <c r="J2466" t="s">
        <v>10971</v>
      </c>
      <c r="K2466" t="s">
        <v>10971</v>
      </c>
    </row>
    <row r="2467" spans="2:11" x14ac:dyDescent="0.25">
      <c r="B2467">
        <v>1009578</v>
      </c>
      <c r="C2467">
        <v>7</v>
      </c>
      <c r="D2467" t="s">
        <v>7875</v>
      </c>
      <c r="I2467" t="s">
        <v>10971</v>
      </c>
      <c r="J2467" t="s">
        <v>10971</v>
      </c>
      <c r="K2467" t="s">
        <v>10971</v>
      </c>
    </row>
    <row r="2468" spans="2:11" x14ac:dyDescent="0.25">
      <c r="B2468">
        <v>1013934</v>
      </c>
      <c r="C2468">
        <v>7</v>
      </c>
      <c r="D2468" t="s">
        <v>7535</v>
      </c>
      <c r="I2468" t="s">
        <v>10971</v>
      </c>
      <c r="J2468" t="s">
        <v>10971</v>
      </c>
      <c r="K2468" t="s">
        <v>10971</v>
      </c>
    </row>
    <row r="2469" spans="2:11" x14ac:dyDescent="0.25">
      <c r="B2469">
        <v>1991061</v>
      </c>
      <c r="C2469">
        <v>7</v>
      </c>
      <c r="D2469" t="s">
        <v>7545</v>
      </c>
      <c r="I2469" t="s">
        <v>10971</v>
      </c>
      <c r="J2469" t="s">
        <v>10971</v>
      </c>
      <c r="K2469" t="s">
        <v>10971</v>
      </c>
    </row>
    <row r="2470" spans="2:11" x14ac:dyDescent="0.25">
      <c r="B2470">
        <v>1007300</v>
      </c>
      <c r="C2470">
        <v>7</v>
      </c>
      <c r="D2470" t="s">
        <v>10258</v>
      </c>
      <c r="I2470" t="s">
        <v>10971</v>
      </c>
      <c r="J2470" t="s">
        <v>10971</v>
      </c>
      <c r="K2470" t="s">
        <v>10971</v>
      </c>
    </row>
    <row r="2471" spans="2:11" x14ac:dyDescent="0.25">
      <c r="B2471">
        <v>1005533</v>
      </c>
      <c r="C2471">
        <v>7</v>
      </c>
      <c r="D2471" t="s">
        <v>5990</v>
      </c>
      <c r="I2471" t="s">
        <v>10971</v>
      </c>
      <c r="J2471" t="s">
        <v>10971</v>
      </c>
      <c r="K2471" t="s">
        <v>10971</v>
      </c>
    </row>
    <row r="2472" spans="2:11" x14ac:dyDescent="0.25">
      <c r="B2472">
        <v>1006592</v>
      </c>
      <c r="C2472">
        <v>7</v>
      </c>
      <c r="D2472" t="s">
        <v>6599</v>
      </c>
      <c r="I2472" t="s">
        <v>10971</v>
      </c>
      <c r="J2472" t="s">
        <v>10971</v>
      </c>
      <c r="K2472" t="s">
        <v>10971</v>
      </c>
    </row>
    <row r="2473" spans="2:11" x14ac:dyDescent="0.25">
      <c r="B2473">
        <v>1011463</v>
      </c>
      <c r="C2473">
        <v>7</v>
      </c>
      <c r="D2473" t="s">
        <v>6424</v>
      </c>
      <c r="I2473" t="s">
        <v>10971</v>
      </c>
      <c r="J2473" t="s">
        <v>10971</v>
      </c>
      <c r="K2473" t="s">
        <v>10971</v>
      </c>
    </row>
    <row r="2474" spans="2:11" x14ac:dyDescent="0.25">
      <c r="B2474">
        <v>1016127</v>
      </c>
      <c r="C2474">
        <v>7</v>
      </c>
      <c r="D2474" t="s">
        <v>7264</v>
      </c>
      <c r="I2474" t="s">
        <v>10971</v>
      </c>
      <c r="J2474" t="s">
        <v>10971</v>
      </c>
      <c r="K2474" t="s">
        <v>10971</v>
      </c>
    </row>
    <row r="2475" spans="2:11" x14ac:dyDescent="0.25">
      <c r="B2475">
        <v>1002078</v>
      </c>
      <c r="C2475">
        <v>7</v>
      </c>
      <c r="D2475" t="s">
        <v>8890</v>
      </c>
      <c r="I2475" t="s">
        <v>10971</v>
      </c>
      <c r="J2475" t="s">
        <v>10971</v>
      </c>
      <c r="K2475" t="s">
        <v>10971</v>
      </c>
    </row>
    <row r="2476" spans="2:11" x14ac:dyDescent="0.25">
      <c r="B2476">
        <v>1015512</v>
      </c>
      <c r="C2476">
        <v>7</v>
      </c>
      <c r="D2476" t="s">
        <v>7518</v>
      </c>
      <c r="I2476" t="s">
        <v>10971</v>
      </c>
      <c r="J2476" t="s">
        <v>10971</v>
      </c>
      <c r="K2476" t="s">
        <v>10971</v>
      </c>
    </row>
    <row r="2477" spans="2:11" x14ac:dyDescent="0.25">
      <c r="B2477">
        <v>1005583</v>
      </c>
      <c r="C2477">
        <v>7</v>
      </c>
      <c r="D2477" t="s">
        <v>7626</v>
      </c>
      <c r="I2477" t="s">
        <v>10971</v>
      </c>
      <c r="J2477" t="s">
        <v>10971</v>
      </c>
      <c r="K2477" t="s">
        <v>10971</v>
      </c>
    </row>
    <row r="2478" spans="2:11" x14ac:dyDescent="0.25">
      <c r="B2478">
        <v>1010611</v>
      </c>
      <c r="C2478">
        <v>7</v>
      </c>
      <c r="D2478" t="s">
        <v>5990</v>
      </c>
      <c r="I2478" t="s">
        <v>10971</v>
      </c>
      <c r="J2478" t="s">
        <v>10971</v>
      </c>
      <c r="K2478" t="s">
        <v>10971</v>
      </c>
    </row>
    <row r="2479" spans="2:11" x14ac:dyDescent="0.25">
      <c r="B2479">
        <v>1011537</v>
      </c>
      <c r="C2479">
        <v>7</v>
      </c>
      <c r="D2479" t="s">
        <v>6782</v>
      </c>
      <c r="I2479" t="s">
        <v>10971</v>
      </c>
      <c r="J2479" t="s">
        <v>10971</v>
      </c>
      <c r="K2479" t="s">
        <v>10971</v>
      </c>
    </row>
    <row r="2480" spans="2:11" x14ac:dyDescent="0.25">
      <c r="B2480">
        <v>1007770</v>
      </c>
      <c r="C2480">
        <v>7</v>
      </c>
      <c r="D2480" t="s">
        <v>6294</v>
      </c>
      <c r="I2480" t="s">
        <v>10971</v>
      </c>
      <c r="J2480" t="s">
        <v>10971</v>
      </c>
      <c r="K2480" t="s">
        <v>10971</v>
      </c>
    </row>
    <row r="2481" spans="2:11" x14ac:dyDescent="0.25">
      <c r="B2481">
        <v>1000938</v>
      </c>
      <c r="C2481">
        <v>7</v>
      </c>
      <c r="D2481" t="s">
        <v>8036</v>
      </c>
      <c r="I2481" t="s">
        <v>10971</v>
      </c>
      <c r="J2481" t="s">
        <v>10971</v>
      </c>
      <c r="K2481" t="s">
        <v>10971</v>
      </c>
    </row>
    <row r="2482" spans="2:11" x14ac:dyDescent="0.25">
      <c r="B2482">
        <v>1011188</v>
      </c>
      <c r="C2482">
        <v>7</v>
      </c>
      <c r="D2482" t="s">
        <v>7580</v>
      </c>
      <c r="I2482" t="s">
        <v>10971</v>
      </c>
      <c r="J2482" t="s">
        <v>10971</v>
      </c>
      <c r="K2482" t="s">
        <v>10971</v>
      </c>
    </row>
    <row r="2483" spans="2:11" x14ac:dyDescent="0.25">
      <c r="B2483">
        <v>1013975</v>
      </c>
      <c r="C2483">
        <v>7</v>
      </c>
      <c r="D2483" t="s">
        <v>7364</v>
      </c>
      <c r="I2483" t="s">
        <v>10971</v>
      </c>
      <c r="J2483" t="s">
        <v>10971</v>
      </c>
      <c r="K2483" t="s">
        <v>10971</v>
      </c>
    </row>
    <row r="2484" spans="2:11" x14ac:dyDescent="0.25">
      <c r="B2484">
        <v>1011895</v>
      </c>
      <c r="C2484">
        <v>7</v>
      </c>
      <c r="D2484" t="s">
        <v>7389</v>
      </c>
      <c r="I2484" t="s">
        <v>10971</v>
      </c>
      <c r="J2484" t="s">
        <v>10971</v>
      </c>
      <c r="K2484" t="s">
        <v>10971</v>
      </c>
    </row>
    <row r="2485" spans="2:11" x14ac:dyDescent="0.25">
      <c r="B2485">
        <v>1006950</v>
      </c>
      <c r="C2485">
        <v>7</v>
      </c>
      <c r="D2485" t="s">
        <v>6001</v>
      </c>
      <c r="I2485" t="s">
        <v>10971</v>
      </c>
      <c r="J2485" t="s">
        <v>10971</v>
      </c>
      <c r="K2485" t="s">
        <v>10971</v>
      </c>
    </row>
    <row r="2486" spans="2:11" x14ac:dyDescent="0.25">
      <c r="B2486">
        <v>1016418</v>
      </c>
      <c r="C2486">
        <v>7</v>
      </c>
      <c r="D2486" t="s">
        <v>8383</v>
      </c>
      <c r="I2486" t="s">
        <v>10971</v>
      </c>
      <c r="J2486" t="s">
        <v>10971</v>
      </c>
      <c r="K2486" t="s">
        <v>10971</v>
      </c>
    </row>
    <row r="2487" spans="2:11" x14ac:dyDescent="0.25">
      <c r="B2487">
        <v>1006435</v>
      </c>
      <c r="C2487">
        <v>7</v>
      </c>
      <c r="D2487" t="s">
        <v>7504</v>
      </c>
      <c r="I2487" t="s">
        <v>10971</v>
      </c>
      <c r="J2487" t="s">
        <v>10971</v>
      </c>
      <c r="K2487" t="s">
        <v>10971</v>
      </c>
    </row>
    <row r="2488" spans="2:11" x14ac:dyDescent="0.25">
      <c r="B2488">
        <v>1015940</v>
      </c>
      <c r="C2488">
        <v>7</v>
      </c>
      <c r="D2488" t="s">
        <v>10520</v>
      </c>
      <c r="I2488" t="s">
        <v>10971</v>
      </c>
      <c r="J2488" t="s">
        <v>10971</v>
      </c>
      <c r="K2488" t="s">
        <v>10971</v>
      </c>
    </row>
    <row r="2489" spans="2:11" x14ac:dyDescent="0.25">
      <c r="B2489">
        <v>1009891</v>
      </c>
      <c r="C2489">
        <v>7</v>
      </c>
      <c r="D2489" t="s">
        <v>6234</v>
      </c>
      <c r="I2489" t="s">
        <v>10971</v>
      </c>
      <c r="J2489" t="s">
        <v>10971</v>
      </c>
      <c r="K2489" t="s">
        <v>10971</v>
      </c>
    </row>
    <row r="2490" spans="2:11" x14ac:dyDescent="0.25">
      <c r="B2490">
        <v>1015702</v>
      </c>
      <c r="C2490">
        <v>7</v>
      </c>
      <c r="D2490" t="s">
        <v>2739</v>
      </c>
      <c r="I2490" t="s">
        <v>10971</v>
      </c>
      <c r="J2490" t="s">
        <v>10971</v>
      </c>
      <c r="K2490" t="s">
        <v>10971</v>
      </c>
    </row>
    <row r="2491" spans="2:11" x14ac:dyDescent="0.25">
      <c r="B2491">
        <v>1013251</v>
      </c>
      <c r="C2491">
        <v>7</v>
      </c>
      <c r="D2491" t="s">
        <v>10340</v>
      </c>
      <c r="I2491" t="s">
        <v>10971</v>
      </c>
      <c r="J2491" t="s">
        <v>10971</v>
      </c>
      <c r="K2491" t="s">
        <v>10971</v>
      </c>
    </row>
    <row r="2492" spans="2:11" x14ac:dyDescent="0.25">
      <c r="B2492">
        <v>1010491</v>
      </c>
      <c r="C2492">
        <v>7</v>
      </c>
      <c r="D2492" t="s">
        <v>6826</v>
      </c>
      <c r="I2492" t="s">
        <v>10971</v>
      </c>
      <c r="J2492" t="s">
        <v>10971</v>
      </c>
      <c r="K2492" t="s">
        <v>10971</v>
      </c>
    </row>
    <row r="2493" spans="2:11" x14ac:dyDescent="0.25">
      <c r="B2493">
        <v>1006645</v>
      </c>
      <c r="C2493">
        <v>7</v>
      </c>
      <c r="D2493" t="s">
        <v>5990</v>
      </c>
      <c r="I2493" t="s">
        <v>10971</v>
      </c>
      <c r="J2493" t="s">
        <v>10971</v>
      </c>
      <c r="K2493" t="s">
        <v>10971</v>
      </c>
    </row>
    <row r="2494" spans="2:11" x14ac:dyDescent="0.25">
      <c r="B2494">
        <v>1013253</v>
      </c>
      <c r="C2494">
        <v>7</v>
      </c>
      <c r="D2494" t="s">
        <v>6826</v>
      </c>
      <c r="I2494" t="s">
        <v>10971</v>
      </c>
      <c r="J2494" t="s">
        <v>10971</v>
      </c>
      <c r="K2494" t="s">
        <v>10971</v>
      </c>
    </row>
    <row r="2495" spans="2:11" x14ac:dyDescent="0.25">
      <c r="B2495">
        <v>1011398</v>
      </c>
      <c r="C2495">
        <v>7</v>
      </c>
      <c r="D2495" t="s">
        <v>6031</v>
      </c>
      <c r="I2495" t="s">
        <v>10971</v>
      </c>
      <c r="J2495" t="s">
        <v>10971</v>
      </c>
      <c r="K2495" t="s">
        <v>10971</v>
      </c>
    </row>
    <row r="2496" spans="2:11" x14ac:dyDescent="0.25">
      <c r="B2496">
        <v>1009267</v>
      </c>
      <c r="C2496">
        <v>7</v>
      </c>
      <c r="D2496" t="s">
        <v>7333</v>
      </c>
      <c r="I2496" t="s">
        <v>10971</v>
      </c>
      <c r="J2496" t="s">
        <v>10971</v>
      </c>
      <c r="K2496" t="s">
        <v>10971</v>
      </c>
    </row>
    <row r="2497" spans="2:11" x14ac:dyDescent="0.25">
      <c r="B2497">
        <v>1013760</v>
      </c>
      <c r="C2497">
        <v>7</v>
      </c>
      <c r="D2497" t="s">
        <v>7604</v>
      </c>
      <c r="I2497" t="s">
        <v>10971</v>
      </c>
      <c r="J2497" t="s">
        <v>10971</v>
      </c>
      <c r="K2497" t="s">
        <v>10971</v>
      </c>
    </row>
    <row r="2498" spans="2:11" x14ac:dyDescent="0.25">
      <c r="B2498">
        <v>1011551</v>
      </c>
      <c r="C2498">
        <v>7</v>
      </c>
      <c r="D2498" t="s">
        <v>6152</v>
      </c>
      <c r="I2498" t="s">
        <v>10971</v>
      </c>
      <c r="J2498" t="s">
        <v>10971</v>
      </c>
      <c r="K2498" t="s">
        <v>10971</v>
      </c>
    </row>
    <row r="2499" spans="2:11" x14ac:dyDescent="0.25">
      <c r="B2499">
        <v>1010499</v>
      </c>
      <c r="C2499">
        <v>7</v>
      </c>
      <c r="D2499" t="s">
        <v>7498</v>
      </c>
      <c r="I2499" t="s">
        <v>10971</v>
      </c>
      <c r="J2499" t="s">
        <v>10971</v>
      </c>
      <c r="K2499" t="s">
        <v>10971</v>
      </c>
    </row>
    <row r="2500" spans="2:11" x14ac:dyDescent="0.25">
      <c r="B2500">
        <v>1011967</v>
      </c>
      <c r="C2500">
        <v>7</v>
      </c>
      <c r="D2500" t="s">
        <v>7958</v>
      </c>
      <c r="I2500" t="s">
        <v>10971</v>
      </c>
      <c r="J2500" t="s">
        <v>10971</v>
      </c>
      <c r="K2500" t="s">
        <v>10971</v>
      </c>
    </row>
    <row r="2501" spans="2:11" x14ac:dyDescent="0.25">
      <c r="B2501">
        <v>1005802</v>
      </c>
      <c r="C2501">
        <v>7</v>
      </c>
      <c r="D2501" t="s">
        <v>7642</v>
      </c>
      <c r="I2501" t="s">
        <v>10971</v>
      </c>
      <c r="J2501" t="s">
        <v>10971</v>
      </c>
      <c r="K2501" t="s">
        <v>10971</v>
      </c>
    </row>
    <row r="2502" spans="2:11" x14ac:dyDescent="0.25">
      <c r="B2502">
        <v>1014722</v>
      </c>
      <c r="C2502">
        <v>7</v>
      </c>
      <c r="D2502" t="s">
        <v>7505</v>
      </c>
      <c r="I2502" t="s">
        <v>10971</v>
      </c>
      <c r="J2502" t="s">
        <v>10971</v>
      </c>
      <c r="K2502" t="s">
        <v>10971</v>
      </c>
    </row>
    <row r="2503" spans="2:11" x14ac:dyDescent="0.25">
      <c r="B2503">
        <v>1013202</v>
      </c>
      <c r="C2503">
        <v>7</v>
      </c>
      <c r="D2503" t="s">
        <v>7229</v>
      </c>
      <c r="I2503" t="s">
        <v>10971</v>
      </c>
      <c r="J2503" t="s">
        <v>10971</v>
      </c>
      <c r="K2503" t="s">
        <v>10971</v>
      </c>
    </row>
    <row r="2504" spans="2:11" x14ac:dyDescent="0.25">
      <c r="B2504">
        <v>1008128</v>
      </c>
      <c r="C2504">
        <v>7</v>
      </c>
      <c r="D2504" t="s">
        <v>7297</v>
      </c>
      <c r="I2504" t="s">
        <v>10971</v>
      </c>
      <c r="J2504" t="s">
        <v>10971</v>
      </c>
      <c r="K2504" t="s">
        <v>10971</v>
      </c>
    </row>
    <row r="2505" spans="2:11" x14ac:dyDescent="0.25">
      <c r="B2505">
        <v>1032535</v>
      </c>
      <c r="C2505">
        <v>7</v>
      </c>
      <c r="D2505" t="s">
        <v>6518</v>
      </c>
      <c r="I2505" t="s">
        <v>10971</v>
      </c>
      <c r="J2505" t="s">
        <v>10971</v>
      </c>
      <c r="K2505" t="s">
        <v>10971</v>
      </c>
    </row>
    <row r="2506" spans="2:11" x14ac:dyDescent="0.25">
      <c r="B2506">
        <v>1014925</v>
      </c>
      <c r="C2506">
        <v>7</v>
      </c>
      <c r="D2506" t="s">
        <v>5779</v>
      </c>
      <c r="I2506" t="s">
        <v>10971</v>
      </c>
      <c r="J2506" t="s">
        <v>10971</v>
      </c>
      <c r="K2506" t="s">
        <v>10971</v>
      </c>
    </row>
    <row r="2507" spans="2:11" x14ac:dyDescent="0.25">
      <c r="B2507">
        <v>1013547</v>
      </c>
      <c r="C2507">
        <v>7</v>
      </c>
      <c r="D2507" t="s">
        <v>7066</v>
      </c>
      <c r="I2507" t="s">
        <v>10971</v>
      </c>
      <c r="J2507" t="s">
        <v>10971</v>
      </c>
      <c r="K2507" t="s">
        <v>10971</v>
      </c>
    </row>
    <row r="2508" spans="2:11" x14ac:dyDescent="0.25">
      <c r="B2508">
        <v>1010701</v>
      </c>
      <c r="C2508">
        <v>7</v>
      </c>
      <c r="D2508" t="s">
        <v>7339</v>
      </c>
      <c r="I2508" t="s">
        <v>10971</v>
      </c>
      <c r="J2508" t="s">
        <v>10971</v>
      </c>
      <c r="K2508" t="s">
        <v>10971</v>
      </c>
    </row>
    <row r="2509" spans="2:11" x14ac:dyDescent="0.25">
      <c r="B2509">
        <v>1008492</v>
      </c>
      <c r="C2509">
        <v>7</v>
      </c>
      <c r="D2509" t="s">
        <v>8659</v>
      </c>
      <c r="I2509" t="s">
        <v>10971</v>
      </c>
      <c r="J2509" t="s">
        <v>10971</v>
      </c>
      <c r="K2509" t="s">
        <v>10971</v>
      </c>
    </row>
    <row r="2510" spans="2:11" x14ac:dyDescent="0.25">
      <c r="B2510">
        <v>1014185</v>
      </c>
      <c r="C2510">
        <v>7</v>
      </c>
      <c r="D2510" t="s">
        <v>7530</v>
      </c>
      <c r="I2510" t="s">
        <v>10971</v>
      </c>
      <c r="J2510" t="s">
        <v>10971</v>
      </c>
      <c r="K2510" t="s">
        <v>10971</v>
      </c>
    </row>
    <row r="2511" spans="2:11" x14ac:dyDescent="0.25">
      <c r="B2511">
        <v>1008758</v>
      </c>
      <c r="C2511">
        <v>7</v>
      </c>
      <c r="D2511" t="s">
        <v>7066</v>
      </c>
      <c r="I2511" t="s">
        <v>10971</v>
      </c>
      <c r="J2511" t="s">
        <v>10971</v>
      </c>
      <c r="K2511" t="s">
        <v>10971</v>
      </c>
    </row>
    <row r="2512" spans="2:11" x14ac:dyDescent="0.25">
      <c r="B2512">
        <v>1011879</v>
      </c>
      <c r="C2512">
        <v>7</v>
      </c>
      <c r="D2512" t="s">
        <v>7520</v>
      </c>
      <c r="I2512" t="s">
        <v>10971</v>
      </c>
      <c r="J2512" t="s">
        <v>10971</v>
      </c>
      <c r="K2512" t="s">
        <v>10971</v>
      </c>
    </row>
    <row r="2513" spans="2:11" x14ac:dyDescent="0.25">
      <c r="B2513">
        <v>1011823</v>
      </c>
      <c r="C2513">
        <v>7</v>
      </c>
      <c r="D2513" t="s">
        <v>7455</v>
      </c>
      <c r="I2513" t="s">
        <v>10971</v>
      </c>
      <c r="J2513" t="s">
        <v>10971</v>
      </c>
      <c r="K2513" t="s">
        <v>10971</v>
      </c>
    </row>
    <row r="2514" spans="2:11" x14ac:dyDescent="0.25">
      <c r="B2514">
        <v>1006943</v>
      </c>
      <c r="C2514">
        <v>7</v>
      </c>
      <c r="D2514" t="s">
        <v>7452</v>
      </c>
      <c r="I2514" t="s">
        <v>10971</v>
      </c>
      <c r="J2514" t="s">
        <v>10971</v>
      </c>
      <c r="K2514" t="s">
        <v>10971</v>
      </c>
    </row>
    <row r="2515" spans="2:11" x14ac:dyDescent="0.25">
      <c r="B2515">
        <v>1014585</v>
      </c>
      <c r="C2515">
        <v>7</v>
      </c>
      <c r="D2515" t="s">
        <v>7475</v>
      </c>
      <c r="I2515" t="s">
        <v>10971</v>
      </c>
      <c r="J2515" t="s">
        <v>10971</v>
      </c>
      <c r="K2515" t="s">
        <v>10971</v>
      </c>
    </row>
    <row r="2516" spans="2:11" x14ac:dyDescent="0.25">
      <c r="B2516">
        <v>1005975</v>
      </c>
      <c r="C2516">
        <v>7</v>
      </c>
      <c r="D2516" t="s">
        <v>6153</v>
      </c>
      <c r="I2516" t="s">
        <v>10971</v>
      </c>
      <c r="J2516" t="s">
        <v>10971</v>
      </c>
      <c r="K2516" t="s">
        <v>10971</v>
      </c>
    </row>
    <row r="2517" spans="2:11" x14ac:dyDescent="0.25">
      <c r="B2517">
        <v>1012527</v>
      </c>
      <c r="C2517">
        <v>7</v>
      </c>
      <c r="D2517" t="s">
        <v>10921</v>
      </c>
      <c r="I2517" t="s">
        <v>10971</v>
      </c>
      <c r="J2517" t="s">
        <v>10971</v>
      </c>
      <c r="K2517" t="s">
        <v>10971</v>
      </c>
    </row>
    <row r="2518" spans="2:11" x14ac:dyDescent="0.25">
      <c r="B2518">
        <v>1015316</v>
      </c>
      <c r="C2518">
        <v>7</v>
      </c>
      <c r="D2518" t="s">
        <v>7640</v>
      </c>
      <c r="I2518" t="s">
        <v>10971</v>
      </c>
      <c r="J2518" t="s">
        <v>10971</v>
      </c>
      <c r="K2518" t="s">
        <v>10971</v>
      </c>
    </row>
    <row r="2519" spans="2:11" x14ac:dyDescent="0.25">
      <c r="B2519">
        <v>1014144</v>
      </c>
      <c r="C2519">
        <v>7</v>
      </c>
      <c r="D2519" t="s">
        <v>7897</v>
      </c>
      <c r="I2519" t="s">
        <v>10971</v>
      </c>
      <c r="J2519" t="s">
        <v>10971</v>
      </c>
      <c r="K2519" t="s">
        <v>10971</v>
      </c>
    </row>
    <row r="2520" spans="2:11" x14ac:dyDescent="0.25">
      <c r="B2520">
        <v>1011306</v>
      </c>
      <c r="C2520">
        <v>7</v>
      </c>
      <c r="D2520" t="s">
        <v>6177</v>
      </c>
      <c r="I2520" t="s">
        <v>10971</v>
      </c>
      <c r="J2520" t="s">
        <v>10971</v>
      </c>
      <c r="K2520" t="s">
        <v>10971</v>
      </c>
    </row>
    <row r="2521" spans="2:11" x14ac:dyDescent="0.25">
      <c r="B2521">
        <v>1009334</v>
      </c>
      <c r="C2521">
        <v>7</v>
      </c>
      <c r="D2521" t="s">
        <v>5965</v>
      </c>
      <c r="I2521" t="s">
        <v>10971</v>
      </c>
      <c r="J2521" t="s">
        <v>10971</v>
      </c>
      <c r="K2521" t="s">
        <v>10971</v>
      </c>
    </row>
    <row r="2522" spans="2:11" x14ac:dyDescent="0.25">
      <c r="B2522">
        <v>1015743</v>
      </c>
      <c r="C2522">
        <v>7</v>
      </c>
      <c r="D2522" t="s">
        <v>7517</v>
      </c>
      <c r="I2522" t="s">
        <v>10971</v>
      </c>
      <c r="J2522" t="s">
        <v>10971</v>
      </c>
      <c r="K2522" t="s">
        <v>10971</v>
      </c>
    </row>
    <row r="2523" spans="2:11" x14ac:dyDescent="0.25">
      <c r="B2523">
        <v>1006312</v>
      </c>
      <c r="C2523">
        <v>7</v>
      </c>
      <c r="D2523" t="s">
        <v>7502</v>
      </c>
      <c r="I2523" t="s">
        <v>10971</v>
      </c>
      <c r="J2523" t="s">
        <v>10971</v>
      </c>
      <c r="K2523" t="s">
        <v>10971</v>
      </c>
    </row>
    <row r="2524" spans="2:11" x14ac:dyDescent="0.25">
      <c r="B2524">
        <v>1013239</v>
      </c>
      <c r="C2524">
        <v>7</v>
      </c>
      <c r="D2524" t="s">
        <v>7576</v>
      </c>
      <c r="I2524" t="s">
        <v>10971</v>
      </c>
      <c r="J2524" t="s">
        <v>10971</v>
      </c>
      <c r="K2524" t="s">
        <v>10971</v>
      </c>
    </row>
    <row r="2525" spans="2:11" x14ac:dyDescent="0.25">
      <c r="B2525">
        <v>1009660</v>
      </c>
      <c r="C2525">
        <v>7</v>
      </c>
      <c r="D2525" t="s">
        <v>8092</v>
      </c>
      <c r="I2525" t="s">
        <v>10971</v>
      </c>
      <c r="J2525" t="s">
        <v>10971</v>
      </c>
      <c r="K2525" t="s">
        <v>10971</v>
      </c>
    </row>
    <row r="2526" spans="2:11" x14ac:dyDescent="0.25">
      <c r="B2526">
        <v>1025415</v>
      </c>
      <c r="C2526">
        <v>7</v>
      </c>
      <c r="D2526" t="s">
        <v>8082</v>
      </c>
      <c r="I2526" t="s">
        <v>10971</v>
      </c>
      <c r="J2526" t="s">
        <v>10971</v>
      </c>
      <c r="K2526" t="s">
        <v>10971</v>
      </c>
    </row>
    <row r="2527" spans="2:11" x14ac:dyDescent="0.25">
      <c r="B2527">
        <v>1010322</v>
      </c>
      <c r="C2527">
        <v>7</v>
      </c>
      <c r="D2527" t="s">
        <v>7381</v>
      </c>
      <c r="I2527" t="s">
        <v>10971</v>
      </c>
      <c r="J2527" t="s">
        <v>10971</v>
      </c>
      <c r="K2527" t="s">
        <v>10971</v>
      </c>
    </row>
    <row r="2528" spans="2:11" x14ac:dyDescent="0.25">
      <c r="B2528">
        <v>1009895</v>
      </c>
      <c r="C2528">
        <v>7</v>
      </c>
      <c r="D2528" t="s">
        <v>7537</v>
      </c>
      <c r="I2528" t="s">
        <v>10971</v>
      </c>
      <c r="J2528" t="s">
        <v>10971</v>
      </c>
      <c r="K2528" t="s">
        <v>10971</v>
      </c>
    </row>
    <row r="2529" spans="2:11" x14ac:dyDescent="0.25">
      <c r="B2529">
        <v>1008371</v>
      </c>
      <c r="C2529">
        <v>7</v>
      </c>
      <c r="D2529" t="s">
        <v>7616</v>
      </c>
      <c r="I2529" t="s">
        <v>10971</v>
      </c>
      <c r="J2529" t="s">
        <v>10971</v>
      </c>
      <c r="K2529" t="s">
        <v>10971</v>
      </c>
    </row>
    <row r="2530" spans="2:11" x14ac:dyDescent="0.25">
      <c r="B2530">
        <v>1014234</v>
      </c>
      <c r="C2530">
        <v>7</v>
      </c>
      <c r="D2530" t="s">
        <v>10342</v>
      </c>
      <c r="I2530" t="s">
        <v>10971</v>
      </c>
      <c r="J2530" t="s">
        <v>10971</v>
      </c>
      <c r="K2530" t="s">
        <v>10971</v>
      </c>
    </row>
    <row r="2531" spans="2:11" x14ac:dyDescent="0.25">
      <c r="B2531">
        <v>1016385</v>
      </c>
      <c r="C2531">
        <v>7</v>
      </c>
      <c r="D2531" t="s">
        <v>7508</v>
      </c>
      <c r="I2531" t="s">
        <v>10971</v>
      </c>
      <c r="J2531" t="s">
        <v>10971</v>
      </c>
      <c r="K2531" t="s">
        <v>10971</v>
      </c>
    </row>
    <row r="2532" spans="2:11" x14ac:dyDescent="0.25">
      <c r="B2532">
        <v>1011819</v>
      </c>
      <c r="C2532">
        <v>7</v>
      </c>
      <c r="D2532" t="s">
        <v>9287</v>
      </c>
      <c r="I2532" t="s">
        <v>10971</v>
      </c>
      <c r="J2532" t="s">
        <v>10971</v>
      </c>
      <c r="K2532" t="s">
        <v>10971</v>
      </c>
    </row>
    <row r="2533" spans="2:11" x14ac:dyDescent="0.25">
      <c r="B2533">
        <v>1012154</v>
      </c>
      <c r="C2533">
        <v>7</v>
      </c>
      <c r="D2533" t="s">
        <v>7235</v>
      </c>
      <c r="I2533" t="s">
        <v>10971</v>
      </c>
      <c r="J2533" t="s">
        <v>10971</v>
      </c>
      <c r="K2533" t="s">
        <v>10971</v>
      </c>
    </row>
    <row r="2534" spans="2:11" x14ac:dyDescent="0.25">
      <c r="B2534">
        <v>1009479</v>
      </c>
      <c r="C2534">
        <v>7</v>
      </c>
      <c r="D2534" t="s">
        <v>7581</v>
      </c>
      <c r="I2534" t="s">
        <v>10971</v>
      </c>
      <c r="J2534" t="s">
        <v>10971</v>
      </c>
      <c r="K2534" t="s">
        <v>10971</v>
      </c>
    </row>
    <row r="2535" spans="2:11" x14ac:dyDescent="0.25">
      <c r="B2535">
        <v>1005716</v>
      </c>
      <c r="C2535">
        <v>7</v>
      </c>
      <c r="D2535" t="s">
        <v>7434</v>
      </c>
      <c r="I2535" t="s">
        <v>10971</v>
      </c>
      <c r="J2535" t="s">
        <v>10971</v>
      </c>
      <c r="K2535" t="s">
        <v>10971</v>
      </c>
    </row>
    <row r="2536" spans="2:11" x14ac:dyDescent="0.25">
      <c r="B2536">
        <v>1011250</v>
      </c>
      <c r="C2536">
        <v>7</v>
      </c>
      <c r="D2536" t="s">
        <v>8094</v>
      </c>
      <c r="I2536" t="s">
        <v>10971</v>
      </c>
      <c r="J2536" t="s">
        <v>10971</v>
      </c>
      <c r="K2536" t="s">
        <v>10971</v>
      </c>
    </row>
    <row r="2537" spans="2:11" x14ac:dyDescent="0.25">
      <c r="B2537">
        <v>1007411</v>
      </c>
      <c r="C2537">
        <v>7</v>
      </c>
      <c r="D2537" t="s">
        <v>7603</v>
      </c>
      <c r="I2537" t="s">
        <v>10971</v>
      </c>
      <c r="J2537" t="s">
        <v>10971</v>
      </c>
      <c r="K2537" t="s">
        <v>10971</v>
      </c>
    </row>
    <row r="2538" spans="2:11" x14ac:dyDescent="0.25">
      <c r="B2538">
        <v>1007457</v>
      </c>
      <c r="C2538">
        <v>7</v>
      </c>
      <c r="D2538" t="s">
        <v>7358</v>
      </c>
      <c r="I2538" t="s">
        <v>10971</v>
      </c>
      <c r="J2538" t="s">
        <v>10971</v>
      </c>
      <c r="K2538" t="s">
        <v>10971</v>
      </c>
    </row>
    <row r="2539" spans="2:11" x14ac:dyDescent="0.25">
      <c r="B2539">
        <v>1008141</v>
      </c>
      <c r="C2539">
        <v>7</v>
      </c>
      <c r="D2539" t="s">
        <v>7427</v>
      </c>
      <c r="I2539" t="s">
        <v>10971</v>
      </c>
      <c r="J2539" t="s">
        <v>10971</v>
      </c>
      <c r="K2539" t="s">
        <v>10971</v>
      </c>
    </row>
    <row r="2540" spans="2:11" x14ac:dyDescent="0.25">
      <c r="B2540">
        <v>1009229</v>
      </c>
      <c r="C2540">
        <v>7</v>
      </c>
      <c r="D2540" t="s">
        <v>7430</v>
      </c>
      <c r="I2540" t="s">
        <v>10971</v>
      </c>
      <c r="J2540" t="s">
        <v>10971</v>
      </c>
      <c r="K2540" t="s">
        <v>10971</v>
      </c>
    </row>
    <row r="2541" spans="2:11" x14ac:dyDescent="0.25">
      <c r="B2541">
        <v>1011619</v>
      </c>
      <c r="C2541">
        <v>7</v>
      </c>
      <c r="D2541" t="s">
        <v>7346</v>
      </c>
      <c r="I2541" t="s">
        <v>10971</v>
      </c>
      <c r="J2541" t="s">
        <v>10971</v>
      </c>
      <c r="K2541" t="s">
        <v>10971</v>
      </c>
    </row>
    <row r="2542" spans="2:11" x14ac:dyDescent="0.25">
      <c r="B2542">
        <v>1016134</v>
      </c>
      <c r="C2542">
        <v>7</v>
      </c>
      <c r="D2542" t="s">
        <v>6305</v>
      </c>
      <c r="I2542" t="s">
        <v>10971</v>
      </c>
      <c r="J2542" t="s">
        <v>10971</v>
      </c>
      <c r="K2542" t="s">
        <v>10971</v>
      </c>
    </row>
    <row r="2543" spans="2:11" x14ac:dyDescent="0.25">
      <c r="B2543">
        <v>1009567</v>
      </c>
      <c r="C2543">
        <v>7</v>
      </c>
      <c r="D2543" t="s">
        <v>7637</v>
      </c>
      <c r="I2543" t="s">
        <v>10971</v>
      </c>
      <c r="J2543" t="s">
        <v>10971</v>
      </c>
      <c r="K2543" t="s">
        <v>10971</v>
      </c>
    </row>
    <row r="2544" spans="2:11" x14ac:dyDescent="0.25">
      <c r="B2544">
        <v>1006086</v>
      </c>
      <c r="C2544">
        <v>7</v>
      </c>
      <c r="D2544" t="s">
        <v>8081</v>
      </c>
      <c r="I2544" t="s">
        <v>10971</v>
      </c>
      <c r="J2544" t="s">
        <v>10971</v>
      </c>
      <c r="K2544" t="s">
        <v>10971</v>
      </c>
    </row>
    <row r="2545" spans="2:11" x14ac:dyDescent="0.25">
      <c r="B2545">
        <v>1008662</v>
      </c>
      <c r="C2545">
        <v>7</v>
      </c>
      <c r="D2545" t="s">
        <v>6501</v>
      </c>
      <c r="I2545" t="s">
        <v>10971</v>
      </c>
      <c r="J2545" t="s">
        <v>10971</v>
      </c>
      <c r="K2545" t="s">
        <v>10971</v>
      </c>
    </row>
    <row r="2546" spans="2:11" x14ac:dyDescent="0.25">
      <c r="B2546">
        <v>1014750</v>
      </c>
      <c r="C2546">
        <v>7</v>
      </c>
      <c r="D2546" t="s">
        <v>7594</v>
      </c>
      <c r="I2546" t="s">
        <v>10971</v>
      </c>
      <c r="J2546" t="s">
        <v>10971</v>
      </c>
      <c r="K2546" t="s">
        <v>10971</v>
      </c>
    </row>
    <row r="2547" spans="2:11" x14ac:dyDescent="0.25">
      <c r="B2547">
        <v>1012983</v>
      </c>
      <c r="C2547">
        <v>7</v>
      </c>
      <c r="D2547" t="s">
        <v>7296</v>
      </c>
      <c r="I2547" t="s">
        <v>10971</v>
      </c>
      <c r="J2547" t="s">
        <v>10971</v>
      </c>
      <c r="K2547" t="s">
        <v>10971</v>
      </c>
    </row>
    <row r="2548" spans="2:11" x14ac:dyDescent="0.25">
      <c r="B2548">
        <v>1016310</v>
      </c>
      <c r="C2548">
        <v>7</v>
      </c>
      <c r="D2548" t="s">
        <v>7252</v>
      </c>
      <c r="I2548" t="s">
        <v>10971</v>
      </c>
      <c r="J2548" t="s">
        <v>10971</v>
      </c>
      <c r="K2548" t="s">
        <v>10971</v>
      </c>
    </row>
    <row r="2549" spans="2:11" x14ac:dyDescent="0.25">
      <c r="B2549">
        <v>1012328</v>
      </c>
      <c r="C2549">
        <v>7</v>
      </c>
      <c r="D2549" t="s">
        <v>10156</v>
      </c>
      <c r="I2549" t="s">
        <v>10971</v>
      </c>
      <c r="J2549" t="s">
        <v>10971</v>
      </c>
      <c r="K2549" t="s">
        <v>10971</v>
      </c>
    </row>
    <row r="2550" spans="2:11" x14ac:dyDescent="0.25">
      <c r="B2550">
        <v>1014682</v>
      </c>
      <c r="C2550">
        <v>7</v>
      </c>
      <c r="D2550" t="s">
        <v>7229</v>
      </c>
      <c r="I2550" t="s">
        <v>10971</v>
      </c>
      <c r="J2550" t="s">
        <v>10971</v>
      </c>
      <c r="K2550" t="s">
        <v>10971</v>
      </c>
    </row>
    <row r="2551" spans="2:11" x14ac:dyDescent="0.25">
      <c r="B2551">
        <v>1013855</v>
      </c>
      <c r="C2551">
        <v>7</v>
      </c>
      <c r="D2551" t="s">
        <v>7071</v>
      </c>
      <c r="I2551" t="s">
        <v>10971</v>
      </c>
      <c r="J2551" t="s">
        <v>10971</v>
      </c>
      <c r="K2551" t="s">
        <v>10971</v>
      </c>
    </row>
    <row r="2552" spans="2:11" x14ac:dyDescent="0.25">
      <c r="B2552">
        <v>1010183</v>
      </c>
      <c r="C2552">
        <v>7</v>
      </c>
      <c r="D2552" t="s">
        <v>8134</v>
      </c>
      <c r="I2552" t="s">
        <v>10971</v>
      </c>
      <c r="J2552" t="s">
        <v>10971</v>
      </c>
      <c r="K2552" t="s">
        <v>10971</v>
      </c>
    </row>
    <row r="2553" spans="2:11" x14ac:dyDescent="0.25">
      <c r="B2553">
        <v>1006352</v>
      </c>
      <c r="C2553">
        <v>7</v>
      </c>
      <c r="D2553" t="s">
        <v>7404</v>
      </c>
      <c r="I2553" t="s">
        <v>10971</v>
      </c>
      <c r="J2553" t="s">
        <v>10971</v>
      </c>
      <c r="K2553" t="s">
        <v>10971</v>
      </c>
    </row>
    <row r="2554" spans="2:11" x14ac:dyDescent="0.25">
      <c r="B2554">
        <v>1005801</v>
      </c>
      <c r="C2554">
        <v>7</v>
      </c>
      <c r="D2554" t="s">
        <v>6376</v>
      </c>
      <c r="I2554" t="s">
        <v>10971</v>
      </c>
      <c r="J2554" t="s">
        <v>10971</v>
      </c>
      <c r="K2554" t="s">
        <v>10971</v>
      </c>
    </row>
    <row r="2555" spans="2:11" x14ac:dyDescent="0.25">
      <c r="B2555">
        <v>1010574</v>
      </c>
      <c r="C2555">
        <v>7</v>
      </c>
      <c r="D2555" t="s">
        <v>7059</v>
      </c>
      <c r="I2555" t="s">
        <v>10971</v>
      </c>
      <c r="J2555" t="s">
        <v>10971</v>
      </c>
      <c r="K2555" t="s">
        <v>10971</v>
      </c>
    </row>
    <row r="2556" spans="2:11" x14ac:dyDescent="0.25">
      <c r="B2556">
        <v>1016173</v>
      </c>
      <c r="C2556">
        <v>7</v>
      </c>
      <c r="D2556" t="s">
        <v>7337</v>
      </c>
      <c r="I2556" t="s">
        <v>10971</v>
      </c>
      <c r="J2556" t="s">
        <v>10971</v>
      </c>
      <c r="K2556" t="s">
        <v>10971</v>
      </c>
    </row>
    <row r="2557" spans="2:11" x14ac:dyDescent="0.25">
      <c r="B2557">
        <v>1014354</v>
      </c>
      <c r="C2557">
        <v>7</v>
      </c>
      <c r="D2557" t="s">
        <v>7488</v>
      </c>
      <c r="I2557" t="s">
        <v>10971</v>
      </c>
      <c r="J2557" t="s">
        <v>10971</v>
      </c>
      <c r="K2557" t="s">
        <v>10971</v>
      </c>
    </row>
    <row r="2558" spans="2:11" x14ac:dyDescent="0.25">
      <c r="B2558">
        <v>1013034</v>
      </c>
      <c r="C2558">
        <v>7</v>
      </c>
      <c r="D2558" t="s">
        <v>7340</v>
      </c>
      <c r="I2558" t="s">
        <v>10971</v>
      </c>
      <c r="J2558" t="s">
        <v>10971</v>
      </c>
      <c r="K2558" t="s">
        <v>10971</v>
      </c>
    </row>
    <row r="2559" spans="2:11" x14ac:dyDescent="0.25">
      <c r="B2559">
        <v>1004755</v>
      </c>
      <c r="C2559">
        <v>7</v>
      </c>
      <c r="D2559" t="s">
        <v>7570</v>
      </c>
      <c r="I2559" t="s">
        <v>10971</v>
      </c>
      <c r="J2559" t="s">
        <v>10971</v>
      </c>
      <c r="K2559" t="s">
        <v>10971</v>
      </c>
    </row>
    <row r="2560" spans="2:11" x14ac:dyDescent="0.25">
      <c r="B2560">
        <v>1004777</v>
      </c>
      <c r="C2560">
        <v>7</v>
      </c>
      <c r="D2560" t="s">
        <v>5819</v>
      </c>
      <c r="I2560" t="s">
        <v>10971</v>
      </c>
      <c r="J2560" t="s">
        <v>10971</v>
      </c>
      <c r="K2560" t="s">
        <v>10971</v>
      </c>
    </row>
    <row r="2561" spans="2:11" x14ac:dyDescent="0.25">
      <c r="B2561">
        <v>1007754</v>
      </c>
      <c r="C2561">
        <v>7</v>
      </c>
      <c r="D2561" t="s">
        <v>7551</v>
      </c>
      <c r="I2561" t="s">
        <v>10971</v>
      </c>
      <c r="J2561" t="s">
        <v>10971</v>
      </c>
      <c r="K2561" t="s">
        <v>10971</v>
      </c>
    </row>
    <row r="2562" spans="2:11" x14ac:dyDescent="0.25">
      <c r="B2562">
        <v>1005807</v>
      </c>
      <c r="C2562">
        <v>7</v>
      </c>
      <c r="D2562" t="s">
        <v>7386</v>
      </c>
      <c r="I2562" t="s">
        <v>10971</v>
      </c>
      <c r="J2562" t="s">
        <v>10971</v>
      </c>
      <c r="K2562" t="s">
        <v>10971</v>
      </c>
    </row>
    <row r="2563" spans="2:11" x14ac:dyDescent="0.25">
      <c r="B2563">
        <v>1015333</v>
      </c>
      <c r="C2563">
        <v>7</v>
      </c>
      <c r="D2563" t="s">
        <v>7398</v>
      </c>
      <c r="I2563" t="s">
        <v>10971</v>
      </c>
      <c r="J2563" t="s">
        <v>10971</v>
      </c>
      <c r="K2563" t="s">
        <v>10971</v>
      </c>
    </row>
    <row r="2564" spans="2:11" x14ac:dyDescent="0.25">
      <c r="B2564">
        <v>1015267</v>
      </c>
      <c r="C2564">
        <v>7</v>
      </c>
      <c r="D2564" t="s">
        <v>7458</v>
      </c>
      <c r="I2564" t="s">
        <v>10971</v>
      </c>
      <c r="J2564" t="s">
        <v>10971</v>
      </c>
      <c r="K2564" t="s">
        <v>10971</v>
      </c>
    </row>
    <row r="2565" spans="2:11" x14ac:dyDescent="0.25">
      <c r="B2565">
        <v>1022964</v>
      </c>
      <c r="C2565">
        <v>7</v>
      </c>
      <c r="D2565" t="s">
        <v>7402</v>
      </c>
      <c r="I2565" t="s">
        <v>10971</v>
      </c>
      <c r="J2565" t="s">
        <v>10971</v>
      </c>
      <c r="K2565" t="s">
        <v>10971</v>
      </c>
    </row>
    <row r="2566" spans="2:11" x14ac:dyDescent="0.25">
      <c r="B2566">
        <v>1004074</v>
      </c>
      <c r="C2566">
        <v>7</v>
      </c>
      <c r="D2566" t="s">
        <v>9390</v>
      </c>
      <c r="I2566" t="s">
        <v>10971</v>
      </c>
      <c r="J2566" t="s">
        <v>10971</v>
      </c>
      <c r="K2566" t="s">
        <v>10971</v>
      </c>
    </row>
    <row r="2567" spans="2:11" x14ac:dyDescent="0.25">
      <c r="B2567">
        <v>1016091</v>
      </c>
      <c r="C2567">
        <v>7</v>
      </c>
      <c r="D2567" t="s">
        <v>6418</v>
      </c>
      <c r="I2567" t="s">
        <v>10971</v>
      </c>
      <c r="J2567" t="s">
        <v>10971</v>
      </c>
      <c r="K2567" t="s">
        <v>10971</v>
      </c>
    </row>
    <row r="2568" spans="2:11" x14ac:dyDescent="0.25">
      <c r="B2568">
        <v>1009266</v>
      </c>
      <c r="C2568">
        <v>7</v>
      </c>
      <c r="D2568" t="s">
        <v>8016</v>
      </c>
      <c r="I2568" t="s">
        <v>10971</v>
      </c>
      <c r="J2568" t="s">
        <v>10971</v>
      </c>
      <c r="K2568" t="s">
        <v>10971</v>
      </c>
    </row>
    <row r="2569" spans="2:11" x14ac:dyDescent="0.25">
      <c r="B2569">
        <v>1008455</v>
      </c>
      <c r="C2569">
        <v>7</v>
      </c>
      <c r="D2569" t="s">
        <v>7590</v>
      </c>
      <c r="I2569" t="s">
        <v>10971</v>
      </c>
      <c r="J2569" t="s">
        <v>10971</v>
      </c>
      <c r="K2569" t="s">
        <v>10971</v>
      </c>
    </row>
    <row r="2570" spans="2:11" x14ac:dyDescent="0.25">
      <c r="B2570">
        <v>1009131</v>
      </c>
      <c r="C2570">
        <v>7</v>
      </c>
      <c r="D2570" t="s">
        <v>7589</v>
      </c>
      <c r="I2570" t="s">
        <v>10971</v>
      </c>
      <c r="J2570" t="s">
        <v>10971</v>
      </c>
      <c r="K2570" t="s">
        <v>10971</v>
      </c>
    </row>
    <row r="2571" spans="2:11" x14ac:dyDescent="0.25">
      <c r="B2571">
        <v>1013906</v>
      </c>
      <c r="C2571">
        <v>7</v>
      </c>
      <c r="D2571" t="s">
        <v>6152</v>
      </c>
      <c r="I2571" t="s">
        <v>10971</v>
      </c>
      <c r="J2571" t="s">
        <v>10971</v>
      </c>
      <c r="K2571" t="s">
        <v>10971</v>
      </c>
    </row>
    <row r="2572" spans="2:11" x14ac:dyDescent="0.25">
      <c r="B2572">
        <v>1013423</v>
      </c>
      <c r="C2572">
        <v>7</v>
      </c>
      <c r="D2572" t="s">
        <v>7324</v>
      </c>
      <c r="I2572" t="s">
        <v>10971</v>
      </c>
      <c r="J2572" t="s">
        <v>10971</v>
      </c>
      <c r="K2572" t="s">
        <v>10971</v>
      </c>
    </row>
    <row r="2573" spans="2:11" x14ac:dyDescent="0.25">
      <c r="B2573">
        <v>1010663</v>
      </c>
      <c r="C2573">
        <v>7</v>
      </c>
      <c r="D2573" t="s">
        <v>7352</v>
      </c>
      <c r="I2573" t="s">
        <v>10971</v>
      </c>
      <c r="J2573" t="s">
        <v>10971</v>
      </c>
      <c r="K2573" t="s">
        <v>10971</v>
      </c>
    </row>
    <row r="2574" spans="2:11" x14ac:dyDescent="0.25">
      <c r="B2574">
        <v>1010950</v>
      </c>
      <c r="C2574">
        <v>7</v>
      </c>
      <c r="D2574" t="s">
        <v>7279</v>
      </c>
      <c r="I2574" t="s">
        <v>10971</v>
      </c>
      <c r="J2574" t="s">
        <v>10971</v>
      </c>
      <c r="K2574" t="s">
        <v>10971</v>
      </c>
    </row>
    <row r="2575" spans="2:11" x14ac:dyDescent="0.25">
      <c r="B2575">
        <v>1016516</v>
      </c>
      <c r="C2575">
        <v>7</v>
      </c>
      <c r="D2575" t="s">
        <v>6385</v>
      </c>
      <c r="I2575" t="s">
        <v>10971</v>
      </c>
      <c r="J2575" t="s">
        <v>10971</v>
      </c>
      <c r="K2575" t="s">
        <v>10971</v>
      </c>
    </row>
    <row r="2576" spans="2:11" x14ac:dyDescent="0.25">
      <c r="B2576">
        <v>1014353</v>
      </c>
      <c r="C2576">
        <v>7</v>
      </c>
      <c r="D2576" t="s">
        <v>6403</v>
      </c>
      <c r="I2576" t="s">
        <v>10971</v>
      </c>
      <c r="J2576" t="s">
        <v>10971</v>
      </c>
      <c r="K2576" t="s">
        <v>10971</v>
      </c>
    </row>
    <row r="2577" spans="2:11" x14ac:dyDescent="0.25">
      <c r="B2577">
        <v>1013416</v>
      </c>
      <c r="C2577">
        <v>7</v>
      </c>
      <c r="D2577" t="s">
        <v>7334</v>
      </c>
      <c r="I2577" t="s">
        <v>10971</v>
      </c>
      <c r="J2577" t="s">
        <v>10971</v>
      </c>
      <c r="K2577" t="s">
        <v>10971</v>
      </c>
    </row>
    <row r="2578" spans="2:11" x14ac:dyDescent="0.25">
      <c r="B2578">
        <v>4090962</v>
      </c>
      <c r="C2578">
        <v>7</v>
      </c>
      <c r="D2578" t="s">
        <v>7627</v>
      </c>
      <c r="I2578" t="s">
        <v>10971</v>
      </c>
      <c r="J2578" t="s">
        <v>10971</v>
      </c>
      <c r="K2578" t="s">
        <v>10971</v>
      </c>
    </row>
    <row r="2579" spans="2:11" x14ac:dyDescent="0.25">
      <c r="B2579">
        <v>1012854</v>
      </c>
      <c r="C2579">
        <v>7</v>
      </c>
      <c r="D2579" t="s">
        <v>7425</v>
      </c>
      <c r="I2579" t="s">
        <v>10971</v>
      </c>
      <c r="J2579" t="s">
        <v>10971</v>
      </c>
      <c r="K2579" t="s">
        <v>10971</v>
      </c>
    </row>
    <row r="2580" spans="2:11" x14ac:dyDescent="0.25">
      <c r="B2580">
        <v>1015157</v>
      </c>
      <c r="C2580">
        <v>7</v>
      </c>
      <c r="D2580" t="s">
        <v>7424</v>
      </c>
      <c r="I2580" t="s">
        <v>10971</v>
      </c>
      <c r="J2580" t="s">
        <v>10971</v>
      </c>
      <c r="K2580" t="s">
        <v>10971</v>
      </c>
    </row>
    <row r="2581" spans="2:11" x14ac:dyDescent="0.25">
      <c r="B2581">
        <v>1013634</v>
      </c>
      <c r="C2581">
        <v>7</v>
      </c>
      <c r="D2581" t="s">
        <v>7283</v>
      </c>
      <c r="I2581" t="s">
        <v>10971</v>
      </c>
      <c r="J2581" t="s">
        <v>10971</v>
      </c>
      <c r="K2581" t="s">
        <v>10971</v>
      </c>
    </row>
    <row r="2582" spans="2:11" x14ac:dyDescent="0.25">
      <c r="B2582">
        <v>1009506</v>
      </c>
      <c r="C2582">
        <v>7</v>
      </c>
      <c r="D2582" t="s">
        <v>6424</v>
      </c>
      <c r="I2582" t="s">
        <v>10971</v>
      </c>
      <c r="J2582" t="s">
        <v>10971</v>
      </c>
      <c r="K2582" t="s">
        <v>10971</v>
      </c>
    </row>
    <row r="2583" spans="2:11" x14ac:dyDescent="0.25">
      <c r="B2583">
        <v>1016247</v>
      </c>
      <c r="C2583">
        <v>7</v>
      </c>
      <c r="D2583" t="s">
        <v>7371</v>
      </c>
      <c r="I2583" t="s">
        <v>10971</v>
      </c>
      <c r="J2583" t="s">
        <v>10971</v>
      </c>
      <c r="K2583" t="s">
        <v>10971</v>
      </c>
    </row>
    <row r="2584" spans="2:11" x14ac:dyDescent="0.25">
      <c r="B2584">
        <v>1011111</v>
      </c>
      <c r="C2584">
        <v>7</v>
      </c>
      <c r="D2584" t="s">
        <v>7519</v>
      </c>
      <c r="I2584" t="s">
        <v>10971</v>
      </c>
      <c r="J2584" t="s">
        <v>10971</v>
      </c>
      <c r="K2584" t="s">
        <v>10971</v>
      </c>
    </row>
    <row r="2585" spans="2:11" x14ac:dyDescent="0.25">
      <c r="B2585">
        <v>1004739</v>
      </c>
      <c r="C2585">
        <v>7</v>
      </c>
      <c r="D2585" t="s">
        <v>7385</v>
      </c>
      <c r="I2585" t="s">
        <v>10971</v>
      </c>
      <c r="J2585" t="s">
        <v>10971</v>
      </c>
      <c r="K2585" t="s">
        <v>10971</v>
      </c>
    </row>
    <row r="2586" spans="2:11" x14ac:dyDescent="0.25">
      <c r="B2586">
        <v>1012528</v>
      </c>
      <c r="C2586">
        <v>7</v>
      </c>
      <c r="D2586" t="s">
        <v>8048</v>
      </c>
      <c r="I2586" t="s">
        <v>10971</v>
      </c>
      <c r="J2586" t="s">
        <v>10971</v>
      </c>
      <c r="K2586" t="s">
        <v>10971</v>
      </c>
    </row>
    <row r="2587" spans="2:11" x14ac:dyDescent="0.25">
      <c r="B2587">
        <v>1010389</v>
      </c>
      <c r="C2587">
        <v>7</v>
      </c>
      <c r="D2587" t="s">
        <v>5861</v>
      </c>
      <c r="I2587" t="s">
        <v>10971</v>
      </c>
      <c r="J2587" t="s">
        <v>10971</v>
      </c>
      <c r="K2587" t="s">
        <v>10971</v>
      </c>
    </row>
    <row r="2588" spans="2:11" x14ac:dyDescent="0.25">
      <c r="B2588">
        <v>1015821</v>
      </c>
      <c r="C2588">
        <v>7</v>
      </c>
      <c r="D2588" t="s">
        <v>6178</v>
      </c>
      <c r="I2588" t="s">
        <v>10971</v>
      </c>
      <c r="J2588" t="s">
        <v>10971</v>
      </c>
      <c r="K2588" t="s">
        <v>10971</v>
      </c>
    </row>
    <row r="2589" spans="2:11" x14ac:dyDescent="0.25">
      <c r="B2589">
        <v>1005937</v>
      </c>
      <c r="C2589">
        <v>7</v>
      </c>
      <c r="D2589" t="s">
        <v>7554</v>
      </c>
      <c r="I2589" t="s">
        <v>10971</v>
      </c>
      <c r="J2589" t="s">
        <v>10971</v>
      </c>
      <c r="K2589" t="s">
        <v>10971</v>
      </c>
    </row>
    <row r="2590" spans="2:11" x14ac:dyDescent="0.25">
      <c r="B2590">
        <v>1011544</v>
      </c>
      <c r="C2590">
        <v>7</v>
      </c>
      <c r="D2590" t="s">
        <v>6178</v>
      </c>
      <c r="I2590" t="s">
        <v>10971</v>
      </c>
      <c r="J2590" t="s">
        <v>10971</v>
      </c>
      <c r="K2590" t="s">
        <v>10971</v>
      </c>
    </row>
    <row r="2591" spans="2:11" x14ac:dyDescent="0.25">
      <c r="B2591">
        <v>1013009</v>
      </c>
      <c r="C2591">
        <v>7</v>
      </c>
      <c r="D2591" t="s">
        <v>7338</v>
      </c>
      <c r="I2591" t="s">
        <v>10971</v>
      </c>
      <c r="J2591" t="s">
        <v>10971</v>
      </c>
      <c r="K2591" t="s">
        <v>10971</v>
      </c>
    </row>
    <row r="2592" spans="2:11" x14ac:dyDescent="0.25">
      <c r="B2592">
        <v>1016360</v>
      </c>
      <c r="C2592">
        <v>7</v>
      </c>
      <c r="D2592" t="s">
        <v>7463</v>
      </c>
      <c r="I2592" t="s">
        <v>10971</v>
      </c>
      <c r="J2592" t="s">
        <v>10971</v>
      </c>
      <c r="K2592" t="s">
        <v>10971</v>
      </c>
    </row>
    <row r="2593" spans="2:11" x14ac:dyDescent="0.25">
      <c r="B2593">
        <v>1005776</v>
      </c>
      <c r="C2593">
        <v>7</v>
      </c>
      <c r="D2593" t="s">
        <v>7609</v>
      </c>
      <c r="I2593" t="s">
        <v>10971</v>
      </c>
      <c r="J2593" t="s">
        <v>10971</v>
      </c>
      <c r="K2593" t="s">
        <v>10971</v>
      </c>
    </row>
    <row r="2594" spans="2:11" x14ac:dyDescent="0.25">
      <c r="B2594">
        <v>4053202</v>
      </c>
      <c r="C2594">
        <v>7</v>
      </c>
      <c r="D2594" t="s">
        <v>10158</v>
      </c>
      <c r="I2594" t="s">
        <v>10971</v>
      </c>
      <c r="J2594" t="s">
        <v>10971</v>
      </c>
      <c r="K2594" t="s">
        <v>10971</v>
      </c>
    </row>
    <row r="2595" spans="2:11" x14ac:dyDescent="0.25">
      <c r="B2595">
        <v>1015371</v>
      </c>
      <c r="C2595">
        <v>7</v>
      </c>
      <c r="D2595" t="s">
        <v>7312</v>
      </c>
      <c r="I2595" t="s">
        <v>10971</v>
      </c>
      <c r="J2595" t="s">
        <v>10971</v>
      </c>
      <c r="K2595" t="s">
        <v>10971</v>
      </c>
    </row>
    <row r="2596" spans="2:11" x14ac:dyDescent="0.25">
      <c r="B2596">
        <v>1015187</v>
      </c>
      <c r="C2596">
        <v>7</v>
      </c>
      <c r="D2596" t="s">
        <v>7288</v>
      </c>
      <c r="I2596" t="s">
        <v>10971</v>
      </c>
      <c r="J2596" t="s">
        <v>10971</v>
      </c>
      <c r="K2596" t="s">
        <v>10971</v>
      </c>
    </row>
    <row r="2597" spans="2:11" x14ac:dyDescent="0.25">
      <c r="B2597">
        <v>1014935</v>
      </c>
      <c r="C2597">
        <v>7</v>
      </c>
      <c r="D2597" t="s">
        <v>7597</v>
      </c>
      <c r="I2597" t="s">
        <v>10971</v>
      </c>
      <c r="J2597" t="s">
        <v>10971</v>
      </c>
      <c r="K2597" t="s">
        <v>10971</v>
      </c>
    </row>
    <row r="2598" spans="2:11" x14ac:dyDescent="0.25">
      <c r="B2598">
        <v>1005188</v>
      </c>
      <c r="C2598">
        <v>7</v>
      </c>
      <c r="D2598" t="s">
        <v>7251</v>
      </c>
      <c r="I2598" t="s">
        <v>10971</v>
      </c>
      <c r="J2598" t="s">
        <v>10971</v>
      </c>
      <c r="K2598" t="s">
        <v>10971</v>
      </c>
    </row>
    <row r="2599" spans="2:11" x14ac:dyDescent="0.25">
      <c r="B2599">
        <v>1013245</v>
      </c>
      <c r="C2599">
        <v>7</v>
      </c>
      <c r="D2599" t="s">
        <v>6424</v>
      </c>
      <c r="I2599" t="s">
        <v>10971</v>
      </c>
      <c r="J2599" t="s">
        <v>10971</v>
      </c>
      <c r="K2599" t="s">
        <v>10971</v>
      </c>
    </row>
    <row r="2600" spans="2:11" x14ac:dyDescent="0.25">
      <c r="B2600">
        <v>1015811</v>
      </c>
      <c r="C2600">
        <v>7</v>
      </c>
      <c r="D2600" t="s">
        <v>7300</v>
      </c>
      <c r="I2600" t="s">
        <v>10971</v>
      </c>
      <c r="J2600" t="s">
        <v>10971</v>
      </c>
      <c r="K2600" t="s">
        <v>10971</v>
      </c>
    </row>
    <row r="2601" spans="2:11" x14ac:dyDescent="0.25">
      <c r="B2601">
        <v>1007077</v>
      </c>
      <c r="C2601">
        <v>7</v>
      </c>
      <c r="D2601" t="s">
        <v>7301</v>
      </c>
      <c r="I2601" t="s">
        <v>10971</v>
      </c>
      <c r="J2601" t="s">
        <v>10971</v>
      </c>
      <c r="K2601" t="s">
        <v>10971</v>
      </c>
    </row>
    <row r="2602" spans="2:11" x14ac:dyDescent="0.25">
      <c r="B2602">
        <v>1007327</v>
      </c>
      <c r="C2602">
        <v>7</v>
      </c>
      <c r="D2602" t="s">
        <v>7559</v>
      </c>
      <c r="I2602" t="s">
        <v>10971</v>
      </c>
      <c r="J2602" t="s">
        <v>10971</v>
      </c>
      <c r="K2602" t="s">
        <v>10971</v>
      </c>
    </row>
    <row r="2603" spans="2:11" x14ac:dyDescent="0.25">
      <c r="B2603">
        <v>1007647</v>
      </c>
      <c r="C2603">
        <v>7</v>
      </c>
      <c r="D2603" t="s">
        <v>7547</v>
      </c>
      <c r="I2603" t="s">
        <v>10971</v>
      </c>
      <c r="J2603" t="s">
        <v>10971</v>
      </c>
      <c r="K2603" t="s">
        <v>10971</v>
      </c>
    </row>
    <row r="2604" spans="2:11" x14ac:dyDescent="0.25">
      <c r="B2604">
        <v>4065723</v>
      </c>
      <c r="C2604">
        <v>7</v>
      </c>
      <c r="D2604" t="s">
        <v>10334</v>
      </c>
      <c r="I2604" t="s">
        <v>10971</v>
      </c>
      <c r="J2604" t="s">
        <v>10971</v>
      </c>
      <c r="K2604" t="s">
        <v>10971</v>
      </c>
    </row>
    <row r="2605" spans="2:11" x14ac:dyDescent="0.25">
      <c r="B2605">
        <v>1024324</v>
      </c>
      <c r="C2605">
        <v>7</v>
      </c>
      <c r="D2605" t="s">
        <v>7322</v>
      </c>
      <c r="I2605" t="s">
        <v>10971</v>
      </c>
      <c r="J2605" t="s">
        <v>10971</v>
      </c>
      <c r="K2605" t="s">
        <v>10971</v>
      </c>
    </row>
    <row r="2606" spans="2:11" x14ac:dyDescent="0.25">
      <c r="B2606">
        <v>1007234</v>
      </c>
      <c r="C2606">
        <v>7</v>
      </c>
      <c r="D2606" t="s">
        <v>7534</v>
      </c>
      <c r="I2606" t="s">
        <v>10971</v>
      </c>
      <c r="J2606" t="s">
        <v>10971</v>
      </c>
      <c r="K2606" t="s">
        <v>10971</v>
      </c>
    </row>
    <row r="2607" spans="2:11" x14ac:dyDescent="0.25">
      <c r="B2607">
        <v>1008124</v>
      </c>
      <c r="C2607">
        <v>7</v>
      </c>
      <c r="D2607" t="s">
        <v>7630</v>
      </c>
      <c r="I2607" t="s">
        <v>10971</v>
      </c>
      <c r="J2607" t="s">
        <v>10971</v>
      </c>
      <c r="K2607" t="s">
        <v>10971</v>
      </c>
    </row>
    <row r="2608" spans="2:11" x14ac:dyDescent="0.25">
      <c r="B2608">
        <v>1007725</v>
      </c>
      <c r="C2608">
        <v>7</v>
      </c>
      <c r="D2608" t="s">
        <v>7582</v>
      </c>
      <c r="I2608" t="s">
        <v>10971</v>
      </c>
      <c r="J2608" t="s">
        <v>10971</v>
      </c>
      <c r="K2608" t="s">
        <v>10971</v>
      </c>
    </row>
    <row r="2609" spans="2:11" x14ac:dyDescent="0.25">
      <c r="B2609">
        <v>1002207</v>
      </c>
      <c r="C2609">
        <v>7</v>
      </c>
      <c r="D2609" t="s">
        <v>9340</v>
      </c>
      <c r="I2609" t="s">
        <v>10971</v>
      </c>
      <c r="J2609" t="s">
        <v>10971</v>
      </c>
      <c r="K2609" t="s">
        <v>10971</v>
      </c>
    </row>
    <row r="2610" spans="2:11" x14ac:dyDescent="0.25">
      <c r="B2610">
        <v>1006670</v>
      </c>
      <c r="C2610">
        <v>7</v>
      </c>
      <c r="D2610" t="s">
        <v>7634</v>
      </c>
      <c r="I2610" t="s">
        <v>10971</v>
      </c>
      <c r="J2610" t="s">
        <v>10971</v>
      </c>
      <c r="K2610" t="s">
        <v>10971</v>
      </c>
    </row>
    <row r="2611" spans="2:11" x14ac:dyDescent="0.25">
      <c r="B2611">
        <v>1016122</v>
      </c>
      <c r="C2611">
        <v>7</v>
      </c>
      <c r="D2611" t="s">
        <v>7723</v>
      </c>
      <c r="I2611" t="s">
        <v>10971</v>
      </c>
      <c r="J2611" t="s">
        <v>10971</v>
      </c>
      <c r="K2611" t="s">
        <v>10971</v>
      </c>
    </row>
    <row r="2612" spans="2:11" x14ac:dyDescent="0.25">
      <c r="B2612">
        <v>1008320</v>
      </c>
      <c r="C2612">
        <v>7</v>
      </c>
      <c r="D2612" t="s">
        <v>7561</v>
      </c>
      <c r="I2612" t="s">
        <v>10971</v>
      </c>
      <c r="J2612" t="s">
        <v>10971</v>
      </c>
      <c r="K2612" t="s">
        <v>10971</v>
      </c>
    </row>
    <row r="2613" spans="2:11" x14ac:dyDescent="0.25">
      <c r="B2613">
        <v>1016379</v>
      </c>
      <c r="C2613">
        <v>7</v>
      </c>
      <c r="D2613" t="s">
        <v>9391</v>
      </c>
      <c r="I2613" t="s">
        <v>10971</v>
      </c>
      <c r="J2613" t="s">
        <v>10971</v>
      </c>
      <c r="K2613" t="s">
        <v>10971</v>
      </c>
    </row>
    <row r="2614" spans="2:11" x14ac:dyDescent="0.25">
      <c r="B2614">
        <v>1014633</v>
      </c>
      <c r="C2614">
        <v>7</v>
      </c>
      <c r="D2614" t="s">
        <v>7441</v>
      </c>
      <c r="I2614" t="s">
        <v>10971</v>
      </c>
      <c r="J2614" t="s">
        <v>10971</v>
      </c>
      <c r="K2614" t="s">
        <v>10971</v>
      </c>
    </row>
    <row r="2615" spans="2:11" x14ac:dyDescent="0.25">
      <c r="B2615">
        <v>1006561</v>
      </c>
      <c r="C2615">
        <v>7</v>
      </c>
      <c r="D2615" t="s">
        <v>9288</v>
      </c>
      <c r="I2615" t="s">
        <v>10971</v>
      </c>
      <c r="J2615" t="s">
        <v>10971</v>
      </c>
      <c r="K2615" t="s">
        <v>10971</v>
      </c>
    </row>
    <row r="2616" spans="2:11" x14ac:dyDescent="0.25">
      <c r="B2616">
        <v>1016543</v>
      </c>
      <c r="C2616">
        <v>7</v>
      </c>
      <c r="D2616" t="s">
        <v>7859</v>
      </c>
      <c r="I2616" t="s">
        <v>10971</v>
      </c>
      <c r="J2616" t="s">
        <v>10971</v>
      </c>
      <c r="K2616" t="s">
        <v>10971</v>
      </c>
    </row>
    <row r="2617" spans="2:11" x14ac:dyDescent="0.25">
      <c r="B2617">
        <v>1016083</v>
      </c>
      <c r="C2617">
        <v>7</v>
      </c>
      <c r="D2617" t="s">
        <v>7489</v>
      </c>
      <c r="I2617" t="s">
        <v>10971</v>
      </c>
      <c r="J2617" t="s">
        <v>10971</v>
      </c>
      <c r="K2617" t="s">
        <v>10971</v>
      </c>
    </row>
    <row r="2618" spans="2:11" x14ac:dyDescent="0.25">
      <c r="B2618">
        <v>1013719</v>
      </c>
      <c r="C2618">
        <v>7</v>
      </c>
      <c r="D2618" t="s">
        <v>7645</v>
      </c>
      <c r="I2618" t="s">
        <v>10971</v>
      </c>
      <c r="J2618" t="s">
        <v>10971</v>
      </c>
      <c r="K2618" t="s">
        <v>10971</v>
      </c>
    </row>
    <row r="2619" spans="2:11" x14ac:dyDescent="0.25">
      <c r="B2619">
        <v>1015179</v>
      </c>
      <c r="C2619">
        <v>7</v>
      </c>
      <c r="D2619" t="s">
        <v>8120</v>
      </c>
      <c r="I2619" t="s">
        <v>10971</v>
      </c>
      <c r="J2619" t="s">
        <v>10971</v>
      </c>
      <c r="K2619" t="s">
        <v>10971</v>
      </c>
    </row>
    <row r="2620" spans="2:11" x14ac:dyDescent="0.25">
      <c r="B2620">
        <v>1004461</v>
      </c>
      <c r="C2620">
        <v>7</v>
      </c>
      <c r="D2620" t="s">
        <v>8121</v>
      </c>
      <c r="I2620" t="s">
        <v>10971</v>
      </c>
      <c r="J2620" t="s">
        <v>10971</v>
      </c>
      <c r="K2620" t="s">
        <v>10971</v>
      </c>
    </row>
    <row r="2621" spans="2:11" x14ac:dyDescent="0.25">
      <c r="B2621">
        <v>1014322</v>
      </c>
      <c r="C2621">
        <v>7</v>
      </c>
      <c r="D2621" t="s">
        <v>10335</v>
      </c>
      <c r="I2621" t="s">
        <v>10971</v>
      </c>
      <c r="J2621" t="s">
        <v>10971</v>
      </c>
      <c r="K2621" t="s">
        <v>10971</v>
      </c>
    </row>
    <row r="2622" spans="2:11" x14ac:dyDescent="0.25">
      <c r="B2622">
        <v>1016282</v>
      </c>
      <c r="C2622">
        <v>7</v>
      </c>
      <c r="D2622" t="s">
        <v>7370</v>
      </c>
      <c r="I2622" t="s">
        <v>10971</v>
      </c>
      <c r="J2622" t="s">
        <v>10971</v>
      </c>
      <c r="K2622" t="s">
        <v>10971</v>
      </c>
    </row>
    <row r="2623" spans="2:11" x14ac:dyDescent="0.25">
      <c r="B2623">
        <v>1014683</v>
      </c>
      <c r="C2623">
        <v>7</v>
      </c>
      <c r="D2623" t="s">
        <v>8090</v>
      </c>
      <c r="I2623" t="s">
        <v>10971</v>
      </c>
      <c r="J2623" t="s">
        <v>10971</v>
      </c>
      <c r="K2623" t="s">
        <v>10971</v>
      </c>
    </row>
    <row r="2624" spans="2:11" x14ac:dyDescent="0.25">
      <c r="B2624">
        <v>1015796</v>
      </c>
      <c r="C2624">
        <v>7</v>
      </c>
      <c r="D2624" t="s">
        <v>8485</v>
      </c>
      <c r="I2624" t="s">
        <v>10971</v>
      </c>
      <c r="J2624" t="s">
        <v>10971</v>
      </c>
      <c r="K2624" t="s">
        <v>10971</v>
      </c>
    </row>
    <row r="2625" spans="2:11" x14ac:dyDescent="0.25">
      <c r="B2625">
        <v>1007375</v>
      </c>
      <c r="C2625">
        <v>7</v>
      </c>
      <c r="D2625" t="s">
        <v>8124</v>
      </c>
      <c r="I2625" t="s">
        <v>10971</v>
      </c>
      <c r="J2625" t="s">
        <v>10971</v>
      </c>
      <c r="K2625" t="s">
        <v>10971</v>
      </c>
    </row>
    <row r="2626" spans="2:11" x14ac:dyDescent="0.25">
      <c r="B2626">
        <v>1012972</v>
      </c>
      <c r="C2626">
        <v>7</v>
      </c>
      <c r="D2626" t="s">
        <v>7566</v>
      </c>
      <c r="I2626" t="s">
        <v>10971</v>
      </c>
      <c r="J2626" t="s">
        <v>10971</v>
      </c>
      <c r="K2626" t="s">
        <v>10971</v>
      </c>
    </row>
    <row r="2627" spans="2:11" x14ac:dyDescent="0.25">
      <c r="B2627">
        <v>1006839</v>
      </c>
      <c r="C2627">
        <v>7</v>
      </c>
      <c r="D2627" t="s">
        <v>8118</v>
      </c>
      <c r="I2627" t="s">
        <v>10971</v>
      </c>
      <c r="J2627" t="s">
        <v>10971</v>
      </c>
      <c r="K2627" t="s">
        <v>10971</v>
      </c>
    </row>
    <row r="2628" spans="2:11" x14ac:dyDescent="0.25">
      <c r="B2628">
        <v>1000475</v>
      </c>
      <c r="C2628">
        <v>7</v>
      </c>
      <c r="D2628" t="s">
        <v>7276</v>
      </c>
      <c r="I2628" t="s">
        <v>10971</v>
      </c>
      <c r="J2628" t="s">
        <v>10971</v>
      </c>
      <c r="K2628" t="s">
        <v>10971</v>
      </c>
    </row>
    <row r="2629" spans="2:11" x14ac:dyDescent="0.25">
      <c r="B2629">
        <v>1015519</v>
      </c>
      <c r="C2629">
        <v>7</v>
      </c>
      <c r="D2629" t="s">
        <v>7668</v>
      </c>
      <c r="I2629" t="s">
        <v>10971</v>
      </c>
      <c r="J2629" t="s">
        <v>10971</v>
      </c>
      <c r="K2629" t="s">
        <v>10971</v>
      </c>
    </row>
    <row r="2630" spans="2:11" x14ac:dyDescent="0.25">
      <c r="B2630">
        <v>1015720</v>
      </c>
      <c r="C2630">
        <v>7</v>
      </c>
      <c r="D2630" t="s">
        <v>7328</v>
      </c>
      <c r="I2630" t="s">
        <v>10971</v>
      </c>
      <c r="J2630" t="s">
        <v>10971</v>
      </c>
      <c r="K2630" t="s">
        <v>10971</v>
      </c>
    </row>
    <row r="2631" spans="2:11" x14ac:dyDescent="0.25">
      <c r="B2631">
        <v>1004714</v>
      </c>
      <c r="C2631">
        <v>7</v>
      </c>
      <c r="D2631" t="s">
        <v>9366</v>
      </c>
      <c r="I2631" t="s">
        <v>10971</v>
      </c>
      <c r="J2631" t="s">
        <v>10971</v>
      </c>
      <c r="K2631" t="s">
        <v>10971</v>
      </c>
    </row>
    <row r="2632" spans="2:11" x14ac:dyDescent="0.25">
      <c r="B2632">
        <v>1013032</v>
      </c>
      <c r="C2632">
        <v>7</v>
      </c>
      <c r="D2632" t="s">
        <v>8111</v>
      </c>
      <c r="I2632" t="s">
        <v>10971</v>
      </c>
      <c r="J2632" t="s">
        <v>10971</v>
      </c>
      <c r="K2632" t="s">
        <v>10971</v>
      </c>
    </row>
    <row r="2633" spans="2:11" x14ac:dyDescent="0.25">
      <c r="B2633">
        <v>1012066</v>
      </c>
      <c r="C2633">
        <v>7</v>
      </c>
      <c r="D2633" t="s">
        <v>7631</v>
      </c>
      <c r="I2633" t="s">
        <v>10971</v>
      </c>
      <c r="J2633" t="s">
        <v>10971</v>
      </c>
      <c r="K2633" t="s">
        <v>10971</v>
      </c>
    </row>
    <row r="2634" spans="2:11" x14ac:dyDescent="0.25">
      <c r="B2634">
        <v>1016172</v>
      </c>
      <c r="C2634">
        <v>7</v>
      </c>
      <c r="D2634" t="s">
        <v>7403</v>
      </c>
      <c r="I2634" t="s">
        <v>10971</v>
      </c>
      <c r="J2634" t="s">
        <v>10971</v>
      </c>
      <c r="K2634" t="s">
        <v>10971</v>
      </c>
    </row>
    <row r="2635" spans="2:11" x14ac:dyDescent="0.25">
      <c r="B2635">
        <v>1012478</v>
      </c>
      <c r="C2635">
        <v>7</v>
      </c>
      <c r="D2635" t="s">
        <v>7595</v>
      </c>
      <c r="I2635" t="s">
        <v>10971</v>
      </c>
      <c r="J2635" t="s">
        <v>10971</v>
      </c>
      <c r="K2635" t="s">
        <v>10971</v>
      </c>
    </row>
    <row r="2636" spans="2:11" x14ac:dyDescent="0.25">
      <c r="B2636">
        <v>1004591</v>
      </c>
      <c r="C2636">
        <v>7</v>
      </c>
      <c r="D2636" t="s">
        <v>7249</v>
      </c>
      <c r="I2636" t="s">
        <v>10971</v>
      </c>
      <c r="J2636" t="s">
        <v>10971</v>
      </c>
      <c r="K2636" t="s">
        <v>10971</v>
      </c>
    </row>
    <row r="2637" spans="2:11" x14ac:dyDescent="0.25">
      <c r="B2637">
        <v>1012685</v>
      </c>
      <c r="C2637">
        <v>7</v>
      </c>
      <c r="D2637" t="s">
        <v>7356</v>
      </c>
      <c r="I2637" t="s">
        <v>10971</v>
      </c>
      <c r="J2637" t="s">
        <v>10971</v>
      </c>
      <c r="K2637" t="s">
        <v>10971</v>
      </c>
    </row>
    <row r="2638" spans="2:11" x14ac:dyDescent="0.25">
      <c r="B2638">
        <v>1015069</v>
      </c>
      <c r="C2638">
        <v>7</v>
      </c>
      <c r="D2638" t="s">
        <v>8122</v>
      </c>
      <c r="I2638" t="s">
        <v>10971</v>
      </c>
      <c r="J2638" t="s">
        <v>10971</v>
      </c>
      <c r="K2638" t="s">
        <v>10971</v>
      </c>
    </row>
    <row r="2639" spans="2:11" x14ac:dyDescent="0.25">
      <c r="B2639">
        <v>1015130</v>
      </c>
      <c r="C2639">
        <v>7</v>
      </c>
      <c r="D2639" t="s">
        <v>7321</v>
      </c>
      <c r="I2639" t="s">
        <v>10971</v>
      </c>
      <c r="J2639" t="s">
        <v>10971</v>
      </c>
      <c r="K2639" t="s">
        <v>10971</v>
      </c>
    </row>
    <row r="2640" spans="2:11" x14ac:dyDescent="0.25">
      <c r="B2640">
        <v>1011746</v>
      </c>
      <c r="C2640">
        <v>7</v>
      </c>
      <c r="D2640" t="s">
        <v>7263</v>
      </c>
      <c r="I2640" t="s">
        <v>10971</v>
      </c>
      <c r="J2640" t="s">
        <v>10971</v>
      </c>
      <c r="K2640" t="s">
        <v>10971</v>
      </c>
    </row>
    <row r="2641" spans="2:11" x14ac:dyDescent="0.25">
      <c r="B2641">
        <v>1007202</v>
      </c>
      <c r="C2641">
        <v>7</v>
      </c>
      <c r="D2641" t="s">
        <v>5862</v>
      </c>
      <c r="I2641" t="s">
        <v>10971</v>
      </c>
      <c r="J2641" t="s">
        <v>10971</v>
      </c>
      <c r="K2641" t="s">
        <v>10971</v>
      </c>
    </row>
    <row r="2642" spans="2:11" x14ac:dyDescent="0.25">
      <c r="B2642">
        <v>1013203</v>
      </c>
      <c r="C2642">
        <v>7</v>
      </c>
      <c r="D2642" t="s">
        <v>8107</v>
      </c>
      <c r="I2642" t="s">
        <v>10971</v>
      </c>
      <c r="J2642" t="s">
        <v>10971</v>
      </c>
      <c r="K2642" t="s">
        <v>10971</v>
      </c>
    </row>
    <row r="2643" spans="2:11" x14ac:dyDescent="0.25">
      <c r="B2643">
        <v>102164</v>
      </c>
      <c r="C2643">
        <v>7</v>
      </c>
      <c r="D2643" t="s">
        <v>7377</v>
      </c>
      <c r="I2643">
        <v>102164</v>
      </c>
      <c r="J2643">
        <v>7</v>
      </c>
      <c r="K2643" t="s">
        <v>7377</v>
      </c>
    </row>
    <row r="2644" spans="2:11" x14ac:dyDescent="0.25">
      <c r="B2644">
        <v>1006990</v>
      </c>
      <c r="C2644">
        <v>7</v>
      </c>
      <c r="D2644" t="s">
        <v>8072</v>
      </c>
      <c r="I2644" t="s">
        <v>10971</v>
      </c>
      <c r="J2644" t="s">
        <v>10971</v>
      </c>
      <c r="K2644" t="s">
        <v>10971</v>
      </c>
    </row>
    <row r="2645" spans="2:11" x14ac:dyDescent="0.25">
      <c r="B2645">
        <v>1007947</v>
      </c>
      <c r="C2645">
        <v>7</v>
      </c>
      <c r="D2645" t="s">
        <v>7047</v>
      </c>
      <c r="I2645" t="s">
        <v>10971</v>
      </c>
      <c r="J2645" t="s">
        <v>10971</v>
      </c>
      <c r="K2645" t="s">
        <v>10971</v>
      </c>
    </row>
    <row r="2646" spans="2:11" x14ac:dyDescent="0.25">
      <c r="B2646">
        <v>1015652</v>
      </c>
      <c r="C2646">
        <v>7</v>
      </c>
      <c r="D2646" t="s">
        <v>5861</v>
      </c>
      <c r="I2646" t="s">
        <v>10971</v>
      </c>
      <c r="J2646" t="s">
        <v>10971</v>
      </c>
      <c r="K2646" t="s">
        <v>10971</v>
      </c>
    </row>
    <row r="2647" spans="2:11" x14ac:dyDescent="0.25">
      <c r="B2647">
        <v>1015747</v>
      </c>
      <c r="C2647">
        <v>7</v>
      </c>
      <c r="D2647" t="s">
        <v>8123</v>
      </c>
      <c r="I2647" t="s">
        <v>10971</v>
      </c>
      <c r="J2647" t="s">
        <v>10971</v>
      </c>
      <c r="K2647" t="s">
        <v>10971</v>
      </c>
    </row>
    <row r="2648" spans="2:11" x14ac:dyDescent="0.25">
      <c r="B2648">
        <v>1002510</v>
      </c>
      <c r="C2648">
        <v>7</v>
      </c>
      <c r="D2648" t="s">
        <v>7572</v>
      </c>
      <c r="I2648" t="s">
        <v>10971</v>
      </c>
      <c r="J2648" t="s">
        <v>10971</v>
      </c>
      <c r="K2648" t="s">
        <v>10971</v>
      </c>
    </row>
    <row r="2649" spans="2:11" x14ac:dyDescent="0.25">
      <c r="B2649">
        <v>1011572</v>
      </c>
      <c r="C2649">
        <v>7</v>
      </c>
      <c r="D2649" t="s">
        <v>10194</v>
      </c>
      <c r="I2649" t="s">
        <v>10971</v>
      </c>
      <c r="J2649" t="s">
        <v>10971</v>
      </c>
      <c r="K2649" t="s">
        <v>10971</v>
      </c>
    </row>
    <row r="2650" spans="2:11" x14ac:dyDescent="0.25">
      <c r="B2650">
        <v>1013424</v>
      </c>
      <c r="C2650">
        <v>7</v>
      </c>
      <c r="D2650" t="s">
        <v>7270</v>
      </c>
      <c r="I2650" t="s">
        <v>10971</v>
      </c>
      <c r="J2650" t="s">
        <v>10971</v>
      </c>
      <c r="K2650" t="s">
        <v>10971</v>
      </c>
    </row>
    <row r="2651" spans="2:11" x14ac:dyDescent="0.25">
      <c r="B2651">
        <v>1008990</v>
      </c>
      <c r="C2651">
        <v>7</v>
      </c>
      <c r="D2651" t="s">
        <v>7449</v>
      </c>
      <c r="I2651" t="s">
        <v>10971</v>
      </c>
      <c r="J2651" t="s">
        <v>10971</v>
      </c>
      <c r="K2651" t="s">
        <v>10971</v>
      </c>
    </row>
    <row r="2652" spans="2:11" x14ac:dyDescent="0.25">
      <c r="B2652">
        <v>1012635</v>
      </c>
      <c r="C2652">
        <v>7</v>
      </c>
      <c r="D2652" t="s">
        <v>7510</v>
      </c>
      <c r="I2652" t="s">
        <v>10971</v>
      </c>
      <c r="J2652" t="s">
        <v>10971</v>
      </c>
      <c r="K2652" t="s">
        <v>10971</v>
      </c>
    </row>
    <row r="2653" spans="2:11" x14ac:dyDescent="0.25">
      <c r="B2653">
        <v>1011849</v>
      </c>
      <c r="C2653">
        <v>7</v>
      </c>
      <c r="D2653" t="s">
        <v>7273</v>
      </c>
      <c r="I2653" t="s">
        <v>10971</v>
      </c>
      <c r="J2653" t="s">
        <v>10971</v>
      </c>
      <c r="K2653" t="s">
        <v>10971</v>
      </c>
    </row>
    <row r="2654" spans="2:11" x14ac:dyDescent="0.25">
      <c r="B2654">
        <v>1005013</v>
      </c>
      <c r="C2654">
        <v>7</v>
      </c>
      <c r="D2654" t="s">
        <v>7275</v>
      </c>
      <c r="I2654" t="s">
        <v>10971</v>
      </c>
      <c r="J2654" t="s">
        <v>10971</v>
      </c>
      <c r="K2654" t="s">
        <v>10971</v>
      </c>
    </row>
    <row r="2655" spans="2:11" x14ac:dyDescent="0.25">
      <c r="B2655">
        <v>1004553</v>
      </c>
      <c r="C2655">
        <v>7</v>
      </c>
      <c r="D2655" t="s">
        <v>7266</v>
      </c>
      <c r="I2655" t="s">
        <v>10971</v>
      </c>
      <c r="J2655" t="s">
        <v>10971</v>
      </c>
      <c r="K2655" t="s">
        <v>10971</v>
      </c>
    </row>
    <row r="2656" spans="2:11" x14ac:dyDescent="0.25">
      <c r="B2656">
        <v>1012593</v>
      </c>
      <c r="C2656">
        <v>7</v>
      </c>
      <c r="D2656" t="s">
        <v>7034</v>
      </c>
      <c r="I2656" t="s">
        <v>10971</v>
      </c>
      <c r="J2656" t="s">
        <v>10971</v>
      </c>
      <c r="K2656" t="s">
        <v>10971</v>
      </c>
    </row>
    <row r="2657" spans="2:11" x14ac:dyDescent="0.25">
      <c r="B2657">
        <v>1010972</v>
      </c>
      <c r="C2657">
        <v>7</v>
      </c>
      <c r="D2657" t="s">
        <v>10106</v>
      </c>
      <c r="I2657" t="s">
        <v>10971</v>
      </c>
      <c r="J2657" t="s">
        <v>10971</v>
      </c>
      <c r="K2657" t="s">
        <v>10971</v>
      </c>
    </row>
    <row r="2658" spans="2:11" x14ac:dyDescent="0.25">
      <c r="B2658">
        <v>1011301</v>
      </c>
      <c r="C2658">
        <v>7</v>
      </c>
      <c r="D2658" t="s">
        <v>7526</v>
      </c>
      <c r="I2658" t="s">
        <v>10971</v>
      </c>
      <c r="J2658" t="s">
        <v>10971</v>
      </c>
      <c r="K2658" t="s">
        <v>10971</v>
      </c>
    </row>
    <row r="2659" spans="2:11" x14ac:dyDescent="0.25">
      <c r="B2659">
        <v>1011635</v>
      </c>
      <c r="C2659">
        <v>7</v>
      </c>
      <c r="D2659" t="s">
        <v>7633</v>
      </c>
      <c r="I2659" t="s">
        <v>10971</v>
      </c>
      <c r="J2659" t="s">
        <v>10971</v>
      </c>
      <c r="K2659" t="s">
        <v>10971</v>
      </c>
    </row>
    <row r="2660" spans="2:11" x14ac:dyDescent="0.25">
      <c r="B2660">
        <v>1009860</v>
      </c>
      <c r="C2660">
        <v>7</v>
      </c>
      <c r="D2660" t="s">
        <v>10803</v>
      </c>
      <c r="I2660" t="s">
        <v>10971</v>
      </c>
      <c r="J2660" t="s">
        <v>10971</v>
      </c>
      <c r="K2660" t="s">
        <v>10971</v>
      </c>
    </row>
    <row r="2661" spans="2:11" x14ac:dyDescent="0.25">
      <c r="B2661">
        <v>1011518</v>
      </c>
      <c r="C2661">
        <v>7</v>
      </c>
      <c r="D2661" t="s">
        <v>7527</v>
      </c>
      <c r="I2661" t="s">
        <v>10971</v>
      </c>
      <c r="J2661" t="s">
        <v>10971</v>
      </c>
      <c r="K2661" t="s">
        <v>10971</v>
      </c>
    </row>
    <row r="2662" spans="2:11" x14ac:dyDescent="0.25">
      <c r="B2662">
        <v>4092663</v>
      </c>
      <c r="C2662">
        <v>7</v>
      </c>
      <c r="D2662" t="s">
        <v>7538</v>
      </c>
      <c r="I2662" t="s">
        <v>10971</v>
      </c>
      <c r="J2662" t="s">
        <v>10971</v>
      </c>
      <c r="K2662" t="s">
        <v>10971</v>
      </c>
    </row>
    <row r="2663" spans="2:11" x14ac:dyDescent="0.25">
      <c r="B2663">
        <v>1012594</v>
      </c>
      <c r="C2663">
        <v>7</v>
      </c>
      <c r="D2663" t="s">
        <v>7532</v>
      </c>
      <c r="I2663" t="s">
        <v>10971</v>
      </c>
      <c r="J2663" t="s">
        <v>10971</v>
      </c>
      <c r="K2663" t="s">
        <v>10971</v>
      </c>
    </row>
    <row r="2664" spans="2:11" x14ac:dyDescent="0.25">
      <c r="B2664">
        <v>1015436</v>
      </c>
      <c r="C2664">
        <v>7</v>
      </c>
      <c r="D2664" t="s">
        <v>8101</v>
      </c>
      <c r="I2664" t="s">
        <v>10971</v>
      </c>
      <c r="J2664" t="s">
        <v>10971</v>
      </c>
      <c r="K2664" t="s">
        <v>10971</v>
      </c>
    </row>
    <row r="2665" spans="2:11" x14ac:dyDescent="0.25">
      <c r="B2665">
        <v>1012276</v>
      </c>
      <c r="C2665">
        <v>7</v>
      </c>
      <c r="D2665" t="s">
        <v>7599</v>
      </c>
      <c r="I2665" t="s">
        <v>10971</v>
      </c>
      <c r="J2665" t="s">
        <v>10971</v>
      </c>
      <c r="K2665" t="s">
        <v>10971</v>
      </c>
    </row>
    <row r="2666" spans="2:11" x14ac:dyDescent="0.25">
      <c r="B2666">
        <v>1015719</v>
      </c>
      <c r="C2666">
        <v>7</v>
      </c>
      <c r="D2666" t="s">
        <v>7380</v>
      </c>
      <c r="I2666" t="s">
        <v>10971</v>
      </c>
      <c r="J2666" t="s">
        <v>10971</v>
      </c>
      <c r="K2666" t="s">
        <v>10971</v>
      </c>
    </row>
    <row r="2667" spans="2:11" x14ac:dyDescent="0.25">
      <c r="B2667">
        <v>1012168</v>
      </c>
      <c r="C2667">
        <v>7</v>
      </c>
      <c r="D2667" t="s">
        <v>8112</v>
      </c>
      <c r="I2667" t="s">
        <v>10971</v>
      </c>
      <c r="J2667" t="s">
        <v>10971</v>
      </c>
      <c r="K2667" t="s">
        <v>10971</v>
      </c>
    </row>
    <row r="2668" spans="2:11" x14ac:dyDescent="0.25">
      <c r="B2668">
        <v>1014110</v>
      </c>
      <c r="C2668">
        <v>7</v>
      </c>
      <c r="D2668" t="s">
        <v>7468</v>
      </c>
      <c r="I2668" t="s">
        <v>10971</v>
      </c>
      <c r="J2668" t="s">
        <v>10971</v>
      </c>
      <c r="K2668" t="s">
        <v>10971</v>
      </c>
    </row>
    <row r="2669" spans="2:11" x14ac:dyDescent="0.25">
      <c r="B2669">
        <v>1014825</v>
      </c>
      <c r="C2669">
        <v>7</v>
      </c>
      <c r="D2669" t="s">
        <v>7497</v>
      </c>
      <c r="I2669" t="s">
        <v>10971</v>
      </c>
      <c r="J2669" t="s">
        <v>10971</v>
      </c>
      <c r="K2669" t="s">
        <v>10971</v>
      </c>
    </row>
    <row r="2670" spans="2:11" x14ac:dyDescent="0.25">
      <c r="B2670">
        <v>1009837</v>
      </c>
      <c r="C2670">
        <v>7</v>
      </c>
      <c r="D2670" t="s">
        <v>6336</v>
      </c>
      <c r="I2670" t="s">
        <v>10971</v>
      </c>
      <c r="J2670" t="s">
        <v>10971</v>
      </c>
      <c r="K2670" t="s">
        <v>10971</v>
      </c>
    </row>
    <row r="2671" spans="2:11" x14ac:dyDescent="0.25">
      <c r="B2671">
        <v>1009146</v>
      </c>
      <c r="C2671">
        <v>7</v>
      </c>
      <c r="D2671" t="s">
        <v>7855</v>
      </c>
      <c r="I2671" t="s">
        <v>10971</v>
      </c>
      <c r="J2671" t="s">
        <v>10971</v>
      </c>
      <c r="K2671" t="s">
        <v>10971</v>
      </c>
    </row>
    <row r="2672" spans="2:11" x14ac:dyDescent="0.25">
      <c r="B2672">
        <v>1013096</v>
      </c>
      <c r="C2672">
        <v>7</v>
      </c>
      <c r="D2672" t="s">
        <v>6554</v>
      </c>
      <c r="I2672" t="s">
        <v>10971</v>
      </c>
      <c r="J2672" t="s">
        <v>10971</v>
      </c>
      <c r="K2672" t="s">
        <v>10971</v>
      </c>
    </row>
    <row r="2673" spans="2:11" x14ac:dyDescent="0.25">
      <c r="B2673">
        <v>1005070</v>
      </c>
      <c r="C2673">
        <v>7</v>
      </c>
      <c r="D2673" t="s">
        <v>7592</v>
      </c>
      <c r="I2673" t="s">
        <v>10971</v>
      </c>
      <c r="J2673" t="s">
        <v>10971</v>
      </c>
      <c r="K2673" t="s">
        <v>10971</v>
      </c>
    </row>
    <row r="2674" spans="2:11" x14ac:dyDescent="0.25">
      <c r="B2674">
        <v>1009121</v>
      </c>
      <c r="C2674">
        <v>7</v>
      </c>
      <c r="D2674" t="s">
        <v>7383</v>
      </c>
      <c r="I2674" t="s">
        <v>10971</v>
      </c>
      <c r="J2674" t="s">
        <v>10971</v>
      </c>
      <c r="K2674" t="s">
        <v>10971</v>
      </c>
    </row>
    <row r="2675" spans="2:11" x14ac:dyDescent="0.25">
      <c r="B2675">
        <v>1012046</v>
      </c>
      <c r="C2675">
        <v>7</v>
      </c>
      <c r="D2675" t="s">
        <v>7619</v>
      </c>
      <c r="I2675" t="s">
        <v>10971</v>
      </c>
      <c r="J2675" t="s">
        <v>10971</v>
      </c>
      <c r="K2675" t="s">
        <v>10971</v>
      </c>
    </row>
    <row r="2676" spans="2:11" x14ac:dyDescent="0.25">
      <c r="B2676">
        <v>1006208</v>
      </c>
      <c r="C2676">
        <v>7</v>
      </c>
      <c r="D2676" t="s">
        <v>6015</v>
      </c>
      <c r="I2676" t="s">
        <v>10971</v>
      </c>
      <c r="J2676" t="s">
        <v>10971</v>
      </c>
      <c r="K2676" t="s">
        <v>10971</v>
      </c>
    </row>
    <row r="2677" spans="2:11" x14ac:dyDescent="0.25">
      <c r="B2677">
        <v>1010030</v>
      </c>
      <c r="C2677">
        <v>7</v>
      </c>
      <c r="D2677" t="s">
        <v>6015</v>
      </c>
      <c r="I2677" t="s">
        <v>10971</v>
      </c>
      <c r="J2677" t="s">
        <v>10971</v>
      </c>
      <c r="K2677" t="s">
        <v>10971</v>
      </c>
    </row>
    <row r="2678" spans="2:11" x14ac:dyDescent="0.25">
      <c r="B2678">
        <v>1016349</v>
      </c>
      <c r="C2678">
        <v>7</v>
      </c>
      <c r="D2678" t="s">
        <v>8289</v>
      </c>
      <c r="I2678" t="s">
        <v>10971</v>
      </c>
      <c r="J2678" t="s">
        <v>10971</v>
      </c>
      <c r="K2678" t="s">
        <v>10971</v>
      </c>
    </row>
    <row r="2679" spans="2:11" x14ac:dyDescent="0.25">
      <c r="B2679">
        <v>1016189</v>
      </c>
      <c r="C2679">
        <v>7</v>
      </c>
      <c r="D2679" t="s">
        <v>6001</v>
      </c>
      <c r="I2679" t="s">
        <v>10971</v>
      </c>
      <c r="J2679" t="s">
        <v>10971</v>
      </c>
      <c r="K2679" t="s">
        <v>10971</v>
      </c>
    </row>
    <row r="2680" spans="2:11" x14ac:dyDescent="0.25">
      <c r="B2680">
        <v>1009918</v>
      </c>
      <c r="C2680">
        <v>7</v>
      </c>
      <c r="D2680" t="s">
        <v>7351</v>
      </c>
      <c r="I2680" t="s">
        <v>10971</v>
      </c>
      <c r="J2680" t="s">
        <v>10971</v>
      </c>
      <c r="K2680" t="s">
        <v>10971</v>
      </c>
    </row>
    <row r="2681" spans="2:11" x14ac:dyDescent="0.25">
      <c r="B2681">
        <v>1009126</v>
      </c>
      <c r="C2681">
        <v>7</v>
      </c>
      <c r="D2681" t="s">
        <v>7541</v>
      </c>
      <c r="I2681" t="s">
        <v>10971</v>
      </c>
      <c r="J2681" t="s">
        <v>10971</v>
      </c>
      <c r="K2681" t="s">
        <v>10971</v>
      </c>
    </row>
    <row r="2682" spans="2:11" x14ac:dyDescent="0.25">
      <c r="B2682">
        <v>1014477</v>
      </c>
      <c r="C2682">
        <v>7</v>
      </c>
      <c r="D2682" t="s">
        <v>7410</v>
      </c>
      <c r="I2682" t="s">
        <v>10971</v>
      </c>
      <c r="J2682" t="s">
        <v>10971</v>
      </c>
      <c r="K2682" t="s">
        <v>10971</v>
      </c>
    </row>
    <row r="2683" spans="2:11" x14ac:dyDescent="0.25">
      <c r="B2683">
        <v>1005772</v>
      </c>
      <c r="C2683">
        <v>7</v>
      </c>
      <c r="D2683" t="s">
        <v>7393</v>
      </c>
      <c r="I2683" t="s">
        <v>10971</v>
      </c>
      <c r="J2683" t="s">
        <v>10971</v>
      </c>
      <c r="K2683" t="s">
        <v>10971</v>
      </c>
    </row>
    <row r="2684" spans="2:11" x14ac:dyDescent="0.25">
      <c r="B2684">
        <v>1006543</v>
      </c>
      <c r="C2684">
        <v>7</v>
      </c>
      <c r="D2684" t="s">
        <v>7241</v>
      </c>
      <c r="I2684" t="s">
        <v>10971</v>
      </c>
      <c r="J2684" t="s">
        <v>10971</v>
      </c>
      <c r="K2684" t="s">
        <v>10971</v>
      </c>
    </row>
    <row r="2685" spans="2:11" x14ac:dyDescent="0.25">
      <c r="B2685">
        <v>1012075</v>
      </c>
      <c r="C2685">
        <v>7</v>
      </c>
      <c r="D2685" t="s">
        <v>8127</v>
      </c>
      <c r="I2685" t="s">
        <v>10971</v>
      </c>
      <c r="J2685" t="s">
        <v>10971</v>
      </c>
      <c r="K2685" t="s">
        <v>10971</v>
      </c>
    </row>
    <row r="2686" spans="2:11" x14ac:dyDescent="0.25">
      <c r="B2686">
        <v>1012997</v>
      </c>
      <c r="C2686">
        <v>7</v>
      </c>
      <c r="D2686" t="s">
        <v>7648</v>
      </c>
      <c r="I2686" t="s">
        <v>10971</v>
      </c>
      <c r="J2686" t="s">
        <v>10971</v>
      </c>
      <c r="K2686" t="s">
        <v>10971</v>
      </c>
    </row>
    <row r="2687" spans="2:11" x14ac:dyDescent="0.25">
      <c r="B2687">
        <v>1007146</v>
      </c>
      <c r="C2687">
        <v>7</v>
      </c>
      <c r="D2687" t="s">
        <v>7644</v>
      </c>
      <c r="I2687" t="s">
        <v>10971</v>
      </c>
      <c r="J2687" t="s">
        <v>10971</v>
      </c>
      <c r="K2687" t="s">
        <v>10971</v>
      </c>
    </row>
    <row r="2688" spans="2:11" x14ac:dyDescent="0.25">
      <c r="B2688">
        <v>1010161</v>
      </c>
      <c r="C2688">
        <v>7</v>
      </c>
      <c r="D2688" t="s">
        <v>7290</v>
      </c>
      <c r="I2688" t="s">
        <v>10971</v>
      </c>
      <c r="J2688" t="s">
        <v>10971</v>
      </c>
      <c r="K2688" t="s">
        <v>10971</v>
      </c>
    </row>
    <row r="2689" spans="2:11" x14ac:dyDescent="0.25">
      <c r="B2689">
        <v>1010129</v>
      </c>
      <c r="C2689">
        <v>7</v>
      </c>
      <c r="D2689" t="s">
        <v>6015</v>
      </c>
      <c r="I2689" t="s">
        <v>10971</v>
      </c>
      <c r="J2689" t="s">
        <v>10971</v>
      </c>
      <c r="K2689" t="s">
        <v>10971</v>
      </c>
    </row>
    <row r="2690" spans="2:11" x14ac:dyDescent="0.25">
      <c r="B2690">
        <v>1009000</v>
      </c>
      <c r="C2690">
        <v>7</v>
      </c>
      <c r="D2690" t="s">
        <v>7544</v>
      </c>
      <c r="I2690" t="s">
        <v>10971</v>
      </c>
      <c r="J2690" t="s">
        <v>10971</v>
      </c>
      <c r="K2690" t="s">
        <v>10971</v>
      </c>
    </row>
    <row r="2691" spans="2:11" x14ac:dyDescent="0.25">
      <c r="B2691">
        <v>1007958</v>
      </c>
      <c r="C2691">
        <v>7</v>
      </c>
      <c r="D2691" t="s">
        <v>10514</v>
      </c>
      <c r="I2691" t="s">
        <v>10971</v>
      </c>
      <c r="J2691" t="s">
        <v>10971</v>
      </c>
      <c r="K2691" t="s">
        <v>10971</v>
      </c>
    </row>
    <row r="2692" spans="2:11" x14ac:dyDescent="0.25">
      <c r="B2692">
        <v>1001332</v>
      </c>
      <c r="C2692">
        <v>7</v>
      </c>
      <c r="D2692" t="s">
        <v>10406</v>
      </c>
      <c r="I2692" t="s">
        <v>10971</v>
      </c>
      <c r="J2692" t="s">
        <v>10971</v>
      </c>
      <c r="K2692" t="s">
        <v>10971</v>
      </c>
    </row>
    <row r="2693" spans="2:11" x14ac:dyDescent="0.25">
      <c r="B2693">
        <v>1010714</v>
      </c>
      <c r="C2693">
        <v>7</v>
      </c>
      <c r="D2693" t="s">
        <v>8125</v>
      </c>
      <c r="I2693" t="s">
        <v>10971</v>
      </c>
      <c r="J2693" t="s">
        <v>10971</v>
      </c>
      <c r="K2693" t="s">
        <v>10971</v>
      </c>
    </row>
    <row r="2694" spans="2:11" x14ac:dyDescent="0.25">
      <c r="B2694">
        <v>1008833</v>
      </c>
      <c r="C2694">
        <v>7</v>
      </c>
      <c r="D2694" t="s">
        <v>7336</v>
      </c>
      <c r="I2694" t="s">
        <v>10971</v>
      </c>
      <c r="J2694" t="s">
        <v>10971</v>
      </c>
      <c r="K2694" t="s">
        <v>10971</v>
      </c>
    </row>
    <row r="2695" spans="2:11" x14ac:dyDescent="0.25">
      <c r="B2695">
        <v>1005342</v>
      </c>
      <c r="C2695">
        <v>7</v>
      </c>
      <c r="D2695" t="s">
        <v>8440</v>
      </c>
      <c r="I2695" t="s">
        <v>10971</v>
      </c>
      <c r="J2695" t="s">
        <v>10971</v>
      </c>
      <c r="K2695" t="s">
        <v>10971</v>
      </c>
    </row>
    <row r="2696" spans="2:11" x14ac:dyDescent="0.25">
      <c r="B2696">
        <v>1008629</v>
      </c>
      <c r="C2696">
        <v>7</v>
      </c>
      <c r="D2696" t="s">
        <v>7071</v>
      </c>
      <c r="I2696" t="s">
        <v>10971</v>
      </c>
      <c r="J2696" t="s">
        <v>10971</v>
      </c>
      <c r="K2696" t="s">
        <v>10971</v>
      </c>
    </row>
    <row r="2697" spans="2:11" x14ac:dyDescent="0.25">
      <c r="B2697">
        <v>1007334</v>
      </c>
      <c r="C2697">
        <v>7</v>
      </c>
      <c r="D2697" t="s">
        <v>7437</v>
      </c>
      <c r="I2697" t="s">
        <v>10971</v>
      </c>
      <c r="J2697" t="s">
        <v>10971</v>
      </c>
      <c r="K2697" t="s">
        <v>10971</v>
      </c>
    </row>
    <row r="2698" spans="2:11" x14ac:dyDescent="0.25">
      <c r="B2698">
        <v>1015005</v>
      </c>
      <c r="C2698">
        <v>7</v>
      </c>
      <c r="D2698" t="s">
        <v>7483</v>
      </c>
      <c r="I2698" t="s">
        <v>10971</v>
      </c>
      <c r="J2698" t="s">
        <v>10971</v>
      </c>
      <c r="K2698" t="s">
        <v>10971</v>
      </c>
    </row>
    <row r="2699" spans="2:11" x14ac:dyDescent="0.25">
      <c r="B2699">
        <v>1005526</v>
      </c>
      <c r="C2699">
        <v>7</v>
      </c>
      <c r="D2699" t="s">
        <v>8263</v>
      </c>
      <c r="I2699" t="s">
        <v>10971</v>
      </c>
      <c r="J2699" t="s">
        <v>10971</v>
      </c>
      <c r="K2699" t="s">
        <v>10971</v>
      </c>
    </row>
    <row r="2700" spans="2:11" x14ac:dyDescent="0.25">
      <c r="B2700">
        <v>1009118</v>
      </c>
      <c r="C2700">
        <v>7</v>
      </c>
      <c r="D2700" t="s">
        <v>7205</v>
      </c>
      <c r="I2700" t="s">
        <v>10971</v>
      </c>
      <c r="J2700" t="s">
        <v>10971</v>
      </c>
      <c r="K2700" t="s">
        <v>10971</v>
      </c>
    </row>
    <row r="2701" spans="2:11" x14ac:dyDescent="0.25">
      <c r="B2701">
        <v>1001708</v>
      </c>
      <c r="C2701">
        <v>7</v>
      </c>
      <c r="D2701" t="s">
        <v>8956</v>
      </c>
      <c r="I2701" t="s">
        <v>10971</v>
      </c>
      <c r="J2701" t="s">
        <v>10971</v>
      </c>
      <c r="K2701" t="s">
        <v>10971</v>
      </c>
    </row>
    <row r="2702" spans="2:11" x14ac:dyDescent="0.25">
      <c r="B2702">
        <v>1014225</v>
      </c>
      <c r="C2702">
        <v>7</v>
      </c>
      <c r="D2702" t="s">
        <v>7462</v>
      </c>
      <c r="I2702" t="s">
        <v>10971</v>
      </c>
      <c r="J2702" t="s">
        <v>10971</v>
      </c>
      <c r="K2702" t="s">
        <v>10971</v>
      </c>
    </row>
    <row r="2703" spans="2:11" x14ac:dyDescent="0.25">
      <c r="B2703">
        <v>1011004</v>
      </c>
      <c r="C2703">
        <v>7</v>
      </c>
      <c r="D2703" t="s">
        <v>7429</v>
      </c>
      <c r="I2703" t="s">
        <v>10971</v>
      </c>
      <c r="J2703" t="s">
        <v>10971</v>
      </c>
      <c r="K2703" t="s">
        <v>10971</v>
      </c>
    </row>
    <row r="2704" spans="2:11" x14ac:dyDescent="0.25">
      <c r="B2704">
        <v>1004715</v>
      </c>
      <c r="C2704">
        <v>7</v>
      </c>
      <c r="D2704" t="s">
        <v>7426</v>
      </c>
      <c r="I2704" t="s">
        <v>10971</v>
      </c>
      <c r="J2704" t="s">
        <v>10971</v>
      </c>
      <c r="K2704" t="s">
        <v>10971</v>
      </c>
    </row>
    <row r="2705" spans="2:11" x14ac:dyDescent="0.25">
      <c r="B2705">
        <v>1006716</v>
      </c>
      <c r="C2705">
        <v>7</v>
      </c>
      <c r="D2705" t="s">
        <v>7259</v>
      </c>
      <c r="I2705" t="s">
        <v>10971</v>
      </c>
      <c r="J2705" t="s">
        <v>10971</v>
      </c>
      <c r="K2705" t="s">
        <v>10971</v>
      </c>
    </row>
    <row r="2706" spans="2:11" x14ac:dyDescent="0.25">
      <c r="B2706">
        <v>1974068</v>
      </c>
      <c r="C2706">
        <v>7</v>
      </c>
      <c r="D2706" t="s">
        <v>8414</v>
      </c>
      <c r="I2706" t="s">
        <v>10971</v>
      </c>
      <c r="J2706" t="s">
        <v>10971</v>
      </c>
      <c r="K2706" t="s">
        <v>10971</v>
      </c>
    </row>
    <row r="2707" spans="2:11" x14ac:dyDescent="0.25">
      <c r="B2707">
        <v>1010797</v>
      </c>
      <c r="C2707">
        <v>7</v>
      </c>
      <c r="D2707" t="s">
        <v>7436</v>
      </c>
      <c r="I2707" t="s">
        <v>10971</v>
      </c>
      <c r="J2707" t="s">
        <v>10971</v>
      </c>
      <c r="K2707" t="s">
        <v>10971</v>
      </c>
    </row>
    <row r="2708" spans="2:11" x14ac:dyDescent="0.25">
      <c r="B2708">
        <v>1008766</v>
      </c>
      <c r="C2708">
        <v>7</v>
      </c>
      <c r="D2708" t="s">
        <v>8131</v>
      </c>
      <c r="I2708" t="s">
        <v>10971</v>
      </c>
      <c r="J2708" t="s">
        <v>10971</v>
      </c>
      <c r="K2708" t="s">
        <v>10971</v>
      </c>
    </row>
    <row r="2709" spans="2:11" x14ac:dyDescent="0.25">
      <c r="B2709">
        <v>1005279</v>
      </c>
      <c r="C2709">
        <v>7</v>
      </c>
      <c r="D2709" t="s">
        <v>7258</v>
      </c>
      <c r="I2709" t="s">
        <v>10971</v>
      </c>
      <c r="J2709" t="s">
        <v>10971</v>
      </c>
      <c r="K2709" t="s">
        <v>10971</v>
      </c>
    </row>
    <row r="2710" spans="2:11" x14ac:dyDescent="0.25">
      <c r="B2710">
        <v>1008102</v>
      </c>
      <c r="C2710">
        <v>7</v>
      </c>
      <c r="D2710" t="s">
        <v>5990</v>
      </c>
      <c r="I2710" t="s">
        <v>10971</v>
      </c>
      <c r="J2710" t="s">
        <v>10971</v>
      </c>
      <c r="K2710" t="s">
        <v>10971</v>
      </c>
    </row>
    <row r="2711" spans="2:11" x14ac:dyDescent="0.25">
      <c r="B2711">
        <v>1015501</v>
      </c>
      <c r="C2711">
        <v>7</v>
      </c>
      <c r="D2711" t="s">
        <v>7416</v>
      </c>
      <c r="I2711" t="s">
        <v>10971</v>
      </c>
      <c r="J2711" t="s">
        <v>10971</v>
      </c>
      <c r="K2711" t="s">
        <v>10971</v>
      </c>
    </row>
    <row r="2712" spans="2:11" x14ac:dyDescent="0.25">
      <c r="B2712">
        <v>1011162</v>
      </c>
      <c r="C2712">
        <v>7</v>
      </c>
      <c r="D2712" t="s">
        <v>7391</v>
      </c>
      <c r="I2712" t="s">
        <v>10971</v>
      </c>
      <c r="J2712" t="s">
        <v>10971</v>
      </c>
      <c r="K2712" t="s">
        <v>10971</v>
      </c>
    </row>
    <row r="2713" spans="2:11" x14ac:dyDescent="0.25">
      <c r="B2713">
        <v>1007671</v>
      </c>
      <c r="C2713">
        <v>7</v>
      </c>
      <c r="D2713" t="s">
        <v>7278</v>
      </c>
      <c r="I2713" t="s">
        <v>10971</v>
      </c>
      <c r="J2713" t="s">
        <v>10971</v>
      </c>
      <c r="K2713" t="s">
        <v>10971</v>
      </c>
    </row>
    <row r="2714" spans="2:11" x14ac:dyDescent="0.25">
      <c r="B2714">
        <v>1011832</v>
      </c>
      <c r="C2714">
        <v>7</v>
      </c>
      <c r="D2714" t="s">
        <v>6706</v>
      </c>
      <c r="I2714" t="s">
        <v>10971</v>
      </c>
      <c r="J2714" t="s">
        <v>10971</v>
      </c>
      <c r="K2714" t="s">
        <v>10971</v>
      </c>
    </row>
    <row r="2715" spans="2:11" x14ac:dyDescent="0.25">
      <c r="B2715">
        <v>1007550</v>
      </c>
      <c r="C2715">
        <v>7</v>
      </c>
      <c r="D2715" t="s">
        <v>5819</v>
      </c>
      <c r="I2715" t="s">
        <v>10971</v>
      </c>
      <c r="J2715" t="s">
        <v>10971</v>
      </c>
      <c r="K2715" t="s">
        <v>10971</v>
      </c>
    </row>
    <row r="2716" spans="2:11" x14ac:dyDescent="0.25">
      <c r="B2716">
        <v>1009013</v>
      </c>
      <c r="C2716">
        <v>7</v>
      </c>
      <c r="D2716" t="s">
        <v>7292</v>
      </c>
      <c r="I2716" t="s">
        <v>10971</v>
      </c>
      <c r="J2716" t="s">
        <v>10971</v>
      </c>
      <c r="K2716" t="s">
        <v>10971</v>
      </c>
    </row>
    <row r="2717" spans="2:11" x14ac:dyDescent="0.25">
      <c r="B2717">
        <v>1007363</v>
      </c>
      <c r="C2717">
        <v>7</v>
      </c>
      <c r="D2717" t="s">
        <v>7248</v>
      </c>
      <c r="I2717" t="s">
        <v>10971</v>
      </c>
      <c r="J2717" t="s">
        <v>10971</v>
      </c>
      <c r="K2717" t="s">
        <v>10971</v>
      </c>
    </row>
    <row r="2718" spans="2:11" x14ac:dyDescent="0.25">
      <c r="B2718">
        <v>1005853</v>
      </c>
      <c r="C2718">
        <v>7</v>
      </c>
      <c r="D2718" t="s">
        <v>6417</v>
      </c>
      <c r="I2718" t="s">
        <v>10971</v>
      </c>
      <c r="J2718" t="s">
        <v>10971</v>
      </c>
      <c r="K2718" t="s">
        <v>10971</v>
      </c>
    </row>
    <row r="2719" spans="2:11" x14ac:dyDescent="0.25">
      <c r="B2719">
        <v>1011923</v>
      </c>
      <c r="C2719">
        <v>7</v>
      </c>
      <c r="D2719" t="s">
        <v>7071</v>
      </c>
      <c r="I2719" t="s">
        <v>10971</v>
      </c>
      <c r="J2719" t="s">
        <v>10971</v>
      </c>
      <c r="K2719" t="s">
        <v>10971</v>
      </c>
    </row>
    <row r="2720" spans="2:11" x14ac:dyDescent="0.25">
      <c r="B2720">
        <v>1004894</v>
      </c>
      <c r="C2720">
        <v>7</v>
      </c>
      <c r="D2720" t="s">
        <v>6826</v>
      </c>
      <c r="I2720" t="s">
        <v>10971</v>
      </c>
      <c r="J2720" t="s">
        <v>10971</v>
      </c>
      <c r="K2720" t="s">
        <v>10971</v>
      </c>
    </row>
    <row r="2721" spans="2:11" x14ac:dyDescent="0.25">
      <c r="B2721">
        <v>1006009</v>
      </c>
      <c r="C2721">
        <v>7</v>
      </c>
      <c r="D2721" t="s">
        <v>8084</v>
      </c>
      <c r="I2721" t="s">
        <v>10971</v>
      </c>
      <c r="J2721" t="s">
        <v>10971</v>
      </c>
      <c r="K2721" t="s">
        <v>10971</v>
      </c>
    </row>
    <row r="2722" spans="2:11" x14ac:dyDescent="0.25">
      <c r="B2722">
        <v>1004781</v>
      </c>
      <c r="C2722">
        <v>7</v>
      </c>
      <c r="D2722" t="s">
        <v>7938</v>
      </c>
      <c r="I2722" t="s">
        <v>10971</v>
      </c>
      <c r="J2722" t="s">
        <v>10971</v>
      </c>
      <c r="K2722" t="s">
        <v>10971</v>
      </c>
    </row>
    <row r="2723" spans="2:11" x14ac:dyDescent="0.25">
      <c r="B2723">
        <v>1014319</v>
      </c>
      <c r="C2723">
        <v>7</v>
      </c>
      <c r="D2723" t="s">
        <v>7406</v>
      </c>
      <c r="I2723" t="s">
        <v>10971</v>
      </c>
      <c r="J2723" t="s">
        <v>10971</v>
      </c>
      <c r="K2723" t="s">
        <v>10971</v>
      </c>
    </row>
    <row r="2724" spans="2:11" x14ac:dyDescent="0.25">
      <c r="B2724">
        <v>1010325</v>
      </c>
      <c r="C2724">
        <v>7</v>
      </c>
      <c r="D2724" t="s">
        <v>6015</v>
      </c>
      <c r="I2724" t="s">
        <v>10971</v>
      </c>
      <c r="J2724" t="s">
        <v>10971</v>
      </c>
      <c r="K2724" t="s">
        <v>10971</v>
      </c>
    </row>
    <row r="2725" spans="2:11" x14ac:dyDescent="0.25">
      <c r="B2725">
        <v>1010636</v>
      </c>
      <c r="C2725">
        <v>7</v>
      </c>
      <c r="D2725" t="s">
        <v>9253</v>
      </c>
      <c r="I2725" t="s">
        <v>10971</v>
      </c>
      <c r="J2725" t="s">
        <v>10971</v>
      </c>
      <c r="K2725" t="s">
        <v>10971</v>
      </c>
    </row>
    <row r="2726" spans="2:11" x14ac:dyDescent="0.25">
      <c r="B2726">
        <v>1008847</v>
      </c>
      <c r="C2726">
        <v>7</v>
      </c>
      <c r="D2726" t="s">
        <v>7454</v>
      </c>
      <c r="I2726" t="s">
        <v>10971</v>
      </c>
      <c r="J2726" t="s">
        <v>10971</v>
      </c>
      <c r="K2726" t="s">
        <v>10971</v>
      </c>
    </row>
    <row r="2727" spans="2:11" x14ac:dyDescent="0.25">
      <c r="B2727">
        <v>1014883</v>
      </c>
      <c r="C2727">
        <v>7</v>
      </c>
      <c r="D2727" t="s">
        <v>7484</v>
      </c>
      <c r="I2727" t="s">
        <v>10971</v>
      </c>
      <c r="J2727" t="s">
        <v>10971</v>
      </c>
      <c r="K2727" t="s">
        <v>10971</v>
      </c>
    </row>
    <row r="2728" spans="2:11" x14ac:dyDescent="0.25">
      <c r="B2728">
        <v>19926860</v>
      </c>
      <c r="C2728">
        <v>7</v>
      </c>
      <c r="D2728" t="s">
        <v>7345</v>
      </c>
      <c r="I2728" t="s">
        <v>10971</v>
      </c>
      <c r="J2728" t="s">
        <v>10971</v>
      </c>
      <c r="K2728" t="s">
        <v>10971</v>
      </c>
    </row>
    <row r="2729" spans="2:11" x14ac:dyDescent="0.25">
      <c r="B2729">
        <v>1008342</v>
      </c>
      <c r="C2729">
        <v>7</v>
      </c>
      <c r="D2729" t="s">
        <v>7433</v>
      </c>
      <c r="I2729" t="s">
        <v>10971</v>
      </c>
      <c r="J2729" t="s">
        <v>10971</v>
      </c>
      <c r="K2729" t="s">
        <v>10971</v>
      </c>
    </row>
    <row r="2730" spans="2:11" x14ac:dyDescent="0.25">
      <c r="B2730">
        <v>1006228</v>
      </c>
      <c r="C2730">
        <v>7</v>
      </c>
      <c r="D2730" t="s">
        <v>7306</v>
      </c>
      <c r="I2730" t="s">
        <v>10971</v>
      </c>
      <c r="J2730" t="s">
        <v>10971</v>
      </c>
      <c r="K2730" t="s">
        <v>10971</v>
      </c>
    </row>
    <row r="2731" spans="2:11" x14ac:dyDescent="0.25">
      <c r="B2731">
        <v>1011239</v>
      </c>
      <c r="C2731">
        <v>7</v>
      </c>
      <c r="D2731" t="s">
        <v>7574</v>
      </c>
      <c r="I2731" t="s">
        <v>10971</v>
      </c>
      <c r="J2731" t="s">
        <v>10971</v>
      </c>
      <c r="K2731" t="s">
        <v>10971</v>
      </c>
    </row>
    <row r="2732" spans="2:11" x14ac:dyDescent="0.25">
      <c r="B2732">
        <v>1011197</v>
      </c>
      <c r="C2732">
        <v>7</v>
      </c>
      <c r="D2732" t="s">
        <v>7473</v>
      </c>
      <c r="I2732" t="s">
        <v>10971</v>
      </c>
      <c r="J2732" t="s">
        <v>10971</v>
      </c>
      <c r="K2732" t="s">
        <v>10971</v>
      </c>
    </row>
    <row r="2733" spans="2:11" x14ac:dyDescent="0.25">
      <c r="B2733">
        <v>1007656</v>
      </c>
      <c r="C2733">
        <v>7</v>
      </c>
      <c r="D2733" t="s">
        <v>7533</v>
      </c>
      <c r="I2733" t="s">
        <v>10971</v>
      </c>
      <c r="J2733" t="s">
        <v>10971</v>
      </c>
      <c r="K2733" t="s">
        <v>10971</v>
      </c>
    </row>
    <row r="2734" spans="2:11" x14ac:dyDescent="0.25">
      <c r="B2734">
        <v>1007474</v>
      </c>
      <c r="C2734">
        <v>7</v>
      </c>
      <c r="D2734" t="s">
        <v>7341</v>
      </c>
      <c r="I2734" t="s">
        <v>10971</v>
      </c>
      <c r="J2734" t="s">
        <v>10971</v>
      </c>
      <c r="K2734" t="s">
        <v>10971</v>
      </c>
    </row>
    <row r="2735" spans="2:11" x14ac:dyDescent="0.25">
      <c r="B2735">
        <v>1007421</v>
      </c>
      <c r="C2735">
        <v>7</v>
      </c>
      <c r="D2735" t="s">
        <v>6826</v>
      </c>
      <c r="I2735" t="s">
        <v>10971</v>
      </c>
      <c r="J2735" t="s">
        <v>10971</v>
      </c>
      <c r="K2735" t="s">
        <v>10971</v>
      </c>
    </row>
    <row r="2736" spans="2:11" x14ac:dyDescent="0.25">
      <c r="B2736">
        <v>1005789</v>
      </c>
      <c r="C2736">
        <v>7</v>
      </c>
      <c r="D2736" t="s">
        <v>8104</v>
      </c>
      <c r="I2736" t="s">
        <v>10971</v>
      </c>
      <c r="J2736" t="s">
        <v>10971</v>
      </c>
      <c r="K2736" t="s">
        <v>10971</v>
      </c>
    </row>
    <row r="2737" spans="2:11" x14ac:dyDescent="0.25">
      <c r="B2737">
        <v>1007707</v>
      </c>
      <c r="C2737">
        <v>7</v>
      </c>
      <c r="D2737" t="s">
        <v>7856</v>
      </c>
      <c r="I2737" t="s">
        <v>10971</v>
      </c>
      <c r="J2737" t="s">
        <v>10971</v>
      </c>
      <c r="K2737" t="s">
        <v>10971</v>
      </c>
    </row>
    <row r="2738" spans="2:11" x14ac:dyDescent="0.25">
      <c r="B2738">
        <v>1005629</v>
      </c>
      <c r="C2738">
        <v>7</v>
      </c>
      <c r="D2738" t="s">
        <v>5990</v>
      </c>
      <c r="I2738" t="s">
        <v>10971</v>
      </c>
      <c r="J2738" t="s">
        <v>10971</v>
      </c>
      <c r="K2738" t="s">
        <v>10971</v>
      </c>
    </row>
    <row r="2739" spans="2:11" x14ac:dyDescent="0.25">
      <c r="B2739">
        <v>1006424</v>
      </c>
      <c r="C2739">
        <v>7</v>
      </c>
      <c r="D2739" t="s">
        <v>7450</v>
      </c>
      <c r="I2739" t="s">
        <v>10971</v>
      </c>
      <c r="J2739" t="s">
        <v>10971</v>
      </c>
      <c r="K2739" t="s">
        <v>10971</v>
      </c>
    </row>
    <row r="2740" spans="2:11" x14ac:dyDescent="0.25">
      <c r="B2740">
        <v>1005445</v>
      </c>
      <c r="C2740">
        <v>7</v>
      </c>
      <c r="D2740" t="s">
        <v>5990</v>
      </c>
      <c r="I2740" t="s">
        <v>10971</v>
      </c>
      <c r="J2740" t="s">
        <v>10971</v>
      </c>
      <c r="K2740" t="s">
        <v>10971</v>
      </c>
    </row>
    <row r="2741" spans="2:11" x14ac:dyDescent="0.25">
      <c r="B2741">
        <v>1007592</v>
      </c>
      <c r="C2741">
        <v>7</v>
      </c>
      <c r="D2741" t="s">
        <v>7285</v>
      </c>
      <c r="I2741" t="s">
        <v>10971</v>
      </c>
      <c r="J2741" t="s">
        <v>10971</v>
      </c>
      <c r="K2741" t="s">
        <v>10971</v>
      </c>
    </row>
    <row r="2742" spans="2:11" x14ac:dyDescent="0.25">
      <c r="B2742">
        <v>4074322</v>
      </c>
      <c r="C2742">
        <v>7</v>
      </c>
      <c r="D2742" t="s">
        <v>7281</v>
      </c>
      <c r="I2742" t="s">
        <v>10971</v>
      </c>
      <c r="J2742" t="s">
        <v>10971</v>
      </c>
      <c r="K2742" t="s">
        <v>10971</v>
      </c>
    </row>
    <row r="2743" spans="2:11" x14ac:dyDescent="0.25">
      <c r="B2743">
        <v>1011222</v>
      </c>
      <c r="C2743">
        <v>7</v>
      </c>
      <c r="D2743" t="s">
        <v>6424</v>
      </c>
      <c r="I2743" t="s">
        <v>10971</v>
      </c>
      <c r="J2743" t="s">
        <v>10971</v>
      </c>
      <c r="K2743" t="s">
        <v>10971</v>
      </c>
    </row>
    <row r="2744" spans="2:11" x14ac:dyDescent="0.25">
      <c r="B2744">
        <v>1005816</v>
      </c>
      <c r="C2744">
        <v>7</v>
      </c>
      <c r="D2744" t="s">
        <v>8105</v>
      </c>
      <c r="I2744" t="s">
        <v>10971</v>
      </c>
      <c r="J2744" t="s">
        <v>10971</v>
      </c>
      <c r="K2744" t="s">
        <v>10971</v>
      </c>
    </row>
    <row r="2745" spans="2:11" x14ac:dyDescent="0.25">
      <c r="B2745">
        <v>1006975</v>
      </c>
      <c r="C2745">
        <v>7</v>
      </c>
      <c r="D2745" t="s">
        <v>6610</v>
      </c>
      <c r="I2745" t="s">
        <v>10971</v>
      </c>
      <c r="J2745" t="s">
        <v>10971</v>
      </c>
      <c r="K2745" t="s">
        <v>10971</v>
      </c>
    </row>
    <row r="2746" spans="2:11" x14ac:dyDescent="0.25">
      <c r="B2746">
        <v>4090733</v>
      </c>
      <c r="C2746">
        <v>7</v>
      </c>
      <c r="D2746" t="s">
        <v>7490</v>
      </c>
      <c r="I2746" t="s">
        <v>10971</v>
      </c>
      <c r="J2746" t="s">
        <v>10971</v>
      </c>
      <c r="K2746" t="s">
        <v>10971</v>
      </c>
    </row>
    <row r="2747" spans="2:11" x14ac:dyDescent="0.25">
      <c r="B2747">
        <v>1012631</v>
      </c>
      <c r="C2747">
        <v>7</v>
      </c>
      <c r="D2747" t="s">
        <v>7397</v>
      </c>
      <c r="I2747" t="s">
        <v>10971</v>
      </c>
      <c r="J2747" t="s">
        <v>10971</v>
      </c>
      <c r="K2747" t="s">
        <v>10971</v>
      </c>
    </row>
    <row r="2748" spans="2:11" x14ac:dyDescent="0.25">
      <c r="B2748">
        <v>1010132</v>
      </c>
      <c r="C2748">
        <v>7</v>
      </c>
      <c r="D2748" t="s">
        <v>6713</v>
      </c>
      <c r="I2748" t="s">
        <v>10971</v>
      </c>
      <c r="J2748" t="s">
        <v>10971</v>
      </c>
      <c r="K2748" t="s">
        <v>10971</v>
      </c>
    </row>
    <row r="2749" spans="2:11" x14ac:dyDescent="0.25">
      <c r="B2749">
        <v>4100359</v>
      </c>
      <c r="C2749">
        <v>7</v>
      </c>
      <c r="D2749" t="s">
        <v>7573</v>
      </c>
      <c r="I2749" t="s">
        <v>10971</v>
      </c>
      <c r="J2749" t="s">
        <v>10971</v>
      </c>
      <c r="K2749" t="s">
        <v>10971</v>
      </c>
    </row>
    <row r="2750" spans="2:11" x14ac:dyDescent="0.25">
      <c r="B2750">
        <v>4091719</v>
      </c>
      <c r="C2750">
        <v>7</v>
      </c>
      <c r="D2750" t="s">
        <v>7123</v>
      </c>
      <c r="I2750" t="s">
        <v>10971</v>
      </c>
      <c r="J2750" t="s">
        <v>10971</v>
      </c>
      <c r="K2750" t="s">
        <v>10971</v>
      </c>
    </row>
    <row r="2751" spans="2:11" x14ac:dyDescent="0.25">
      <c r="B2751">
        <v>1009938</v>
      </c>
      <c r="C2751">
        <v>7</v>
      </c>
      <c r="D2751" t="s">
        <v>10621</v>
      </c>
      <c r="I2751" t="s">
        <v>10971</v>
      </c>
      <c r="J2751" t="s">
        <v>10971</v>
      </c>
      <c r="K2751" t="s">
        <v>10971</v>
      </c>
    </row>
    <row r="2752" spans="2:11" x14ac:dyDescent="0.25">
      <c r="B2752">
        <v>1007356</v>
      </c>
      <c r="C2752">
        <v>7</v>
      </c>
      <c r="D2752" t="s">
        <v>5945</v>
      </c>
      <c r="I2752" t="s">
        <v>10971</v>
      </c>
      <c r="J2752" t="s">
        <v>10971</v>
      </c>
      <c r="K2752" t="s">
        <v>10971</v>
      </c>
    </row>
    <row r="2753" spans="2:11" x14ac:dyDescent="0.25">
      <c r="B2753">
        <v>1004551</v>
      </c>
      <c r="C2753">
        <v>7</v>
      </c>
      <c r="D2753" t="s">
        <v>7444</v>
      </c>
      <c r="I2753" t="s">
        <v>10971</v>
      </c>
      <c r="J2753" t="s">
        <v>10971</v>
      </c>
      <c r="K2753" t="s">
        <v>10971</v>
      </c>
    </row>
    <row r="2754" spans="2:11" x14ac:dyDescent="0.25">
      <c r="B2754">
        <v>1010816</v>
      </c>
      <c r="C2754">
        <v>7</v>
      </c>
      <c r="D2754" t="s">
        <v>6501</v>
      </c>
      <c r="I2754" t="s">
        <v>10971</v>
      </c>
      <c r="J2754" t="s">
        <v>10971</v>
      </c>
      <c r="K2754" t="s">
        <v>10971</v>
      </c>
    </row>
    <row r="2755" spans="2:11" x14ac:dyDescent="0.25">
      <c r="B2755">
        <v>1011934</v>
      </c>
      <c r="C2755">
        <v>7</v>
      </c>
      <c r="D2755" t="s">
        <v>8095</v>
      </c>
      <c r="I2755" t="s">
        <v>10971</v>
      </c>
      <c r="J2755" t="s">
        <v>10971</v>
      </c>
      <c r="K2755" t="s">
        <v>10971</v>
      </c>
    </row>
    <row r="2756" spans="2:11" x14ac:dyDescent="0.25">
      <c r="B2756">
        <v>1013382</v>
      </c>
      <c r="C2756">
        <v>7</v>
      </c>
      <c r="D2756" t="s">
        <v>7878</v>
      </c>
      <c r="I2756" t="s">
        <v>10971</v>
      </c>
      <c r="J2756" t="s">
        <v>10971</v>
      </c>
      <c r="K2756" t="s">
        <v>10971</v>
      </c>
    </row>
    <row r="2757" spans="2:11" x14ac:dyDescent="0.25">
      <c r="B2757">
        <v>1012032</v>
      </c>
      <c r="C2757">
        <v>7</v>
      </c>
      <c r="D2757" t="s">
        <v>7612</v>
      </c>
      <c r="I2757" t="s">
        <v>10971</v>
      </c>
      <c r="J2757" t="s">
        <v>10971</v>
      </c>
      <c r="K2757" t="s">
        <v>10971</v>
      </c>
    </row>
    <row r="2758" spans="2:11" x14ac:dyDescent="0.25">
      <c r="B2758">
        <v>1011173</v>
      </c>
      <c r="C2758">
        <v>7</v>
      </c>
      <c r="D2758" t="s">
        <v>6922</v>
      </c>
      <c r="I2758" t="s">
        <v>10971</v>
      </c>
      <c r="J2758" t="s">
        <v>10971</v>
      </c>
      <c r="K2758" t="s">
        <v>10971</v>
      </c>
    </row>
    <row r="2759" spans="2:11" x14ac:dyDescent="0.25">
      <c r="B2759">
        <v>1006751</v>
      </c>
      <c r="C2759">
        <v>7</v>
      </c>
      <c r="D2759" t="s">
        <v>6015</v>
      </c>
      <c r="I2759" t="s">
        <v>10971</v>
      </c>
      <c r="J2759" t="s">
        <v>10971</v>
      </c>
      <c r="K2759" t="s">
        <v>10971</v>
      </c>
    </row>
    <row r="2760" spans="2:11" x14ac:dyDescent="0.25">
      <c r="B2760">
        <v>1004818</v>
      </c>
      <c r="C2760">
        <v>7</v>
      </c>
      <c r="D2760" t="s">
        <v>8079</v>
      </c>
      <c r="I2760" t="s">
        <v>10971</v>
      </c>
      <c r="J2760" t="s">
        <v>10971</v>
      </c>
      <c r="K2760" t="s">
        <v>10971</v>
      </c>
    </row>
    <row r="2761" spans="2:11" x14ac:dyDescent="0.25">
      <c r="B2761">
        <v>1011972</v>
      </c>
      <c r="C2761">
        <v>7</v>
      </c>
      <c r="D2761" t="s">
        <v>7417</v>
      </c>
      <c r="I2761" t="s">
        <v>10971</v>
      </c>
      <c r="J2761" t="s">
        <v>10971</v>
      </c>
      <c r="K2761" t="s">
        <v>10971</v>
      </c>
    </row>
    <row r="2762" spans="2:11" x14ac:dyDescent="0.25">
      <c r="B2762">
        <v>1013959</v>
      </c>
      <c r="C2762">
        <v>7</v>
      </c>
      <c r="D2762" t="s">
        <v>7611</v>
      </c>
      <c r="I2762" t="s">
        <v>10971</v>
      </c>
      <c r="J2762" t="s">
        <v>10971</v>
      </c>
      <c r="K2762" t="s">
        <v>10971</v>
      </c>
    </row>
    <row r="2763" spans="2:11" x14ac:dyDescent="0.25">
      <c r="B2763">
        <v>1014086</v>
      </c>
      <c r="C2763">
        <v>7</v>
      </c>
      <c r="D2763" t="s">
        <v>7442</v>
      </c>
      <c r="I2763" t="s">
        <v>10971</v>
      </c>
      <c r="J2763" t="s">
        <v>10971</v>
      </c>
      <c r="K2763" t="s">
        <v>10971</v>
      </c>
    </row>
    <row r="2764" spans="2:11" x14ac:dyDescent="0.25">
      <c r="B2764">
        <v>1009675</v>
      </c>
      <c r="C2764">
        <v>7</v>
      </c>
      <c r="D2764" t="s">
        <v>5990</v>
      </c>
      <c r="I2764" t="s">
        <v>10971</v>
      </c>
      <c r="J2764" t="s">
        <v>10971</v>
      </c>
      <c r="K2764" t="s">
        <v>10971</v>
      </c>
    </row>
    <row r="2765" spans="2:11" x14ac:dyDescent="0.25">
      <c r="B2765">
        <v>1009158</v>
      </c>
      <c r="C2765">
        <v>7</v>
      </c>
      <c r="D2765" t="s">
        <v>7503</v>
      </c>
      <c r="I2765" t="s">
        <v>10971</v>
      </c>
      <c r="J2765" t="s">
        <v>10971</v>
      </c>
      <c r="K2765" t="s">
        <v>10971</v>
      </c>
    </row>
    <row r="2766" spans="2:11" x14ac:dyDescent="0.25">
      <c r="B2766">
        <v>1006539</v>
      </c>
      <c r="C2766">
        <v>7</v>
      </c>
      <c r="D2766" t="s">
        <v>7414</v>
      </c>
      <c r="I2766" t="s">
        <v>10971</v>
      </c>
      <c r="J2766" t="s">
        <v>10971</v>
      </c>
      <c r="K2766" t="s">
        <v>10971</v>
      </c>
    </row>
    <row r="2767" spans="2:11" x14ac:dyDescent="0.25">
      <c r="B2767">
        <v>1006905</v>
      </c>
      <c r="C2767">
        <v>7</v>
      </c>
      <c r="D2767" t="s">
        <v>7445</v>
      </c>
      <c r="I2767" t="s">
        <v>10971</v>
      </c>
      <c r="J2767" t="s">
        <v>10971</v>
      </c>
      <c r="K2767" t="s">
        <v>10971</v>
      </c>
    </row>
    <row r="2768" spans="2:11" x14ac:dyDescent="0.25">
      <c r="B2768">
        <v>1015627</v>
      </c>
      <c r="C2768">
        <v>7</v>
      </c>
      <c r="D2768" t="s">
        <v>7523</v>
      </c>
      <c r="I2768" t="s">
        <v>10971</v>
      </c>
      <c r="J2768" t="s">
        <v>10971</v>
      </c>
      <c r="K2768" t="s">
        <v>10971</v>
      </c>
    </row>
    <row r="2769" spans="2:11" x14ac:dyDescent="0.25">
      <c r="B2769">
        <v>1010989</v>
      </c>
      <c r="C2769">
        <v>7</v>
      </c>
      <c r="D2769" t="s">
        <v>7260</v>
      </c>
      <c r="I2769" t="s">
        <v>10971</v>
      </c>
      <c r="J2769" t="s">
        <v>10971</v>
      </c>
      <c r="K2769" t="s">
        <v>10971</v>
      </c>
    </row>
    <row r="2770" spans="2:11" x14ac:dyDescent="0.25">
      <c r="B2770">
        <v>1008402</v>
      </c>
      <c r="C2770">
        <v>7</v>
      </c>
      <c r="D2770" t="s">
        <v>10804</v>
      </c>
      <c r="I2770" t="s">
        <v>10971</v>
      </c>
      <c r="J2770" t="s">
        <v>10971</v>
      </c>
      <c r="K2770" t="s">
        <v>10971</v>
      </c>
    </row>
    <row r="2771" spans="2:11" x14ac:dyDescent="0.25">
      <c r="B2771">
        <v>1007850</v>
      </c>
      <c r="C2771">
        <v>7</v>
      </c>
      <c r="D2771" t="s">
        <v>6417</v>
      </c>
      <c r="I2771" t="s">
        <v>10971</v>
      </c>
      <c r="J2771" t="s">
        <v>10971</v>
      </c>
      <c r="K2771" t="s">
        <v>10971</v>
      </c>
    </row>
    <row r="2772" spans="2:11" x14ac:dyDescent="0.25">
      <c r="B2772">
        <v>1009132</v>
      </c>
      <c r="C2772">
        <v>7</v>
      </c>
      <c r="D2772" t="s">
        <v>7608</v>
      </c>
      <c r="I2772" t="s">
        <v>10971</v>
      </c>
      <c r="J2772" t="s">
        <v>10971</v>
      </c>
      <c r="K2772" t="s">
        <v>10971</v>
      </c>
    </row>
    <row r="2773" spans="2:11" x14ac:dyDescent="0.25">
      <c r="B2773">
        <v>1007245</v>
      </c>
      <c r="C2773">
        <v>7</v>
      </c>
      <c r="D2773" t="s">
        <v>8132</v>
      </c>
      <c r="I2773" t="s">
        <v>10971</v>
      </c>
      <c r="J2773" t="s">
        <v>10971</v>
      </c>
      <c r="K2773" t="s">
        <v>10971</v>
      </c>
    </row>
    <row r="2774" spans="2:11" x14ac:dyDescent="0.25">
      <c r="B2774">
        <v>1012167</v>
      </c>
      <c r="C2774">
        <v>7</v>
      </c>
      <c r="D2774" t="s">
        <v>7268</v>
      </c>
      <c r="I2774" t="s">
        <v>10971</v>
      </c>
      <c r="J2774" t="s">
        <v>10971</v>
      </c>
      <c r="K2774" t="s">
        <v>10971</v>
      </c>
    </row>
    <row r="2775" spans="2:11" x14ac:dyDescent="0.25">
      <c r="B2775">
        <v>1012058</v>
      </c>
      <c r="C2775">
        <v>7</v>
      </c>
      <c r="D2775" t="s">
        <v>7384</v>
      </c>
      <c r="I2775" t="s">
        <v>10971</v>
      </c>
      <c r="J2775" t="s">
        <v>10971</v>
      </c>
      <c r="K2775" t="s">
        <v>10971</v>
      </c>
    </row>
    <row r="2776" spans="2:11" x14ac:dyDescent="0.25">
      <c r="B2776">
        <v>1012084</v>
      </c>
      <c r="C2776">
        <v>7</v>
      </c>
      <c r="D2776" t="s">
        <v>10521</v>
      </c>
      <c r="I2776" t="s">
        <v>10971</v>
      </c>
      <c r="J2776" t="s">
        <v>10971</v>
      </c>
      <c r="K2776" t="s">
        <v>10971</v>
      </c>
    </row>
    <row r="2777" spans="2:11" x14ac:dyDescent="0.25">
      <c r="B2777">
        <v>4075530</v>
      </c>
      <c r="C2777">
        <v>7</v>
      </c>
      <c r="D2777" t="s">
        <v>7485</v>
      </c>
      <c r="I2777" t="s">
        <v>10971</v>
      </c>
      <c r="J2777" t="s">
        <v>10971</v>
      </c>
      <c r="K2777" t="s">
        <v>10971</v>
      </c>
    </row>
    <row r="2778" spans="2:11" x14ac:dyDescent="0.25">
      <c r="B2778">
        <v>4191050</v>
      </c>
      <c r="C2778">
        <v>7</v>
      </c>
      <c r="D2778" t="s">
        <v>5970</v>
      </c>
      <c r="I2778" t="s">
        <v>10971</v>
      </c>
      <c r="J2778" t="s">
        <v>10971</v>
      </c>
      <c r="K2778" t="s">
        <v>10971</v>
      </c>
    </row>
    <row r="2779" spans="2:11" x14ac:dyDescent="0.25">
      <c r="B2779">
        <v>1012884</v>
      </c>
      <c r="C2779">
        <v>7</v>
      </c>
      <c r="D2779" t="s">
        <v>8627</v>
      </c>
      <c r="I2779" t="s">
        <v>10971</v>
      </c>
      <c r="J2779" t="s">
        <v>10971</v>
      </c>
      <c r="K2779" t="s">
        <v>10971</v>
      </c>
    </row>
    <row r="2780" spans="2:11" x14ac:dyDescent="0.25">
      <c r="B2780">
        <v>1000836</v>
      </c>
      <c r="C2780">
        <v>7</v>
      </c>
      <c r="D2780" t="s">
        <v>8894</v>
      </c>
      <c r="I2780" t="s">
        <v>10971</v>
      </c>
      <c r="J2780" t="s">
        <v>10971</v>
      </c>
      <c r="K2780" t="s">
        <v>10971</v>
      </c>
    </row>
    <row r="2781" spans="2:11" x14ac:dyDescent="0.25">
      <c r="B2781">
        <v>1005134</v>
      </c>
      <c r="C2781">
        <v>7</v>
      </c>
      <c r="D2781" t="s">
        <v>7061</v>
      </c>
      <c r="I2781" t="s">
        <v>10971</v>
      </c>
      <c r="J2781" t="s">
        <v>10971</v>
      </c>
      <c r="K2781" t="s">
        <v>10971</v>
      </c>
    </row>
    <row r="2782" spans="2:11" x14ac:dyDescent="0.25">
      <c r="B2782">
        <v>1011339</v>
      </c>
      <c r="C2782">
        <v>7</v>
      </c>
      <c r="D2782" t="s">
        <v>8309</v>
      </c>
      <c r="I2782" t="s">
        <v>10971</v>
      </c>
      <c r="J2782" t="s">
        <v>10971</v>
      </c>
      <c r="K2782" t="s">
        <v>10971</v>
      </c>
    </row>
    <row r="2783" spans="2:11" x14ac:dyDescent="0.25">
      <c r="B2783">
        <v>1004427</v>
      </c>
      <c r="C2783">
        <v>7</v>
      </c>
      <c r="D2783" t="s">
        <v>6390</v>
      </c>
      <c r="I2783" t="s">
        <v>10971</v>
      </c>
      <c r="J2783" t="s">
        <v>10971</v>
      </c>
      <c r="K2783" t="s">
        <v>10971</v>
      </c>
    </row>
    <row r="2784" spans="2:11" x14ac:dyDescent="0.25">
      <c r="B2784">
        <v>1014855</v>
      </c>
      <c r="C2784">
        <v>7</v>
      </c>
      <c r="D2784" t="s">
        <v>7388</v>
      </c>
      <c r="I2784" t="s">
        <v>10971</v>
      </c>
      <c r="J2784" t="s">
        <v>10971</v>
      </c>
      <c r="K2784" t="s">
        <v>10971</v>
      </c>
    </row>
    <row r="2785" spans="2:11" x14ac:dyDescent="0.25">
      <c r="B2785">
        <v>1006643</v>
      </c>
      <c r="C2785">
        <v>7</v>
      </c>
      <c r="D2785" t="s">
        <v>8078</v>
      </c>
      <c r="I2785" t="s">
        <v>10971</v>
      </c>
      <c r="J2785" t="s">
        <v>10971</v>
      </c>
      <c r="K2785" t="s">
        <v>10971</v>
      </c>
    </row>
    <row r="2786" spans="2:11" x14ac:dyDescent="0.25">
      <c r="B2786">
        <v>1011054</v>
      </c>
      <c r="C2786">
        <v>7</v>
      </c>
      <c r="D2786" t="s">
        <v>7472</v>
      </c>
      <c r="I2786" t="s">
        <v>10971</v>
      </c>
      <c r="J2786" t="s">
        <v>10971</v>
      </c>
      <c r="K2786" t="s">
        <v>10971</v>
      </c>
    </row>
    <row r="2787" spans="2:11" x14ac:dyDescent="0.25">
      <c r="B2787">
        <v>1012228</v>
      </c>
      <c r="C2787">
        <v>7</v>
      </c>
      <c r="D2787" t="s">
        <v>7379</v>
      </c>
      <c r="I2787" t="s">
        <v>10971</v>
      </c>
      <c r="J2787" t="s">
        <v>10971</v>
      </c>
      <c r="K2787" t="s">
        <v>10971</v>
      </c>
    </row>
    <row r="2788" spans="2:11" x14ac:dyDescent="0.25">
      <c r="B2788">
        <v>1006788</v>
      </c>
      <c r="C2788">
        <v>7</v>
      </c>
      <c r="D2788" t="s">
        <v>8085</v>
      </c>
      <c r="I2788" t="s">
        <v>10971</v>
      </c>
      <c r="J2788" t="s">
        <v>10971</v>
      </c>
      <c r="K2788" t="s">
        <v>10971</v>
      </c>
    </row>
    <row r="2789" spans="2:11" x14ac:dyDescent="0.25">
      <c r="B2789">
        <v>1009584</v>
      </c>
      <c r="C2789">
        <v>7</v>
      </c>
      <c r="D2789" t="s">
        <v>8077</v>
      </c>
      <c r="I2789" t="s">
        <v>10971</v>
      </c>
      <c r="J2789" t="s">
        <v>10971</v>
      </c>
      <c r="K2789" t="s">
        <v>10971</v>
      </c>
    </row>
    <row r="2790" spans="2:11" x14ac:dyDescent="0.25">
      <c r="B2790">
        <v>1004619</v>
      </c>
      <c r="C2790">
        <v>7</v>
      </c>
      <c r="D2790" t="s">
        <v>6835</v>
      </c>
      <c r="I2790" t="s">
        <v>10971</v>
      </c>
      <c r="J2790" t="s">
        <v>10971</v>
      </c>
      <c r="K2790" t="s">
        <v>10971</v>
      </c>
    </row>
    <row r="2791" spans="2:11" x14ac:dyDescent="0.25">
      <c r="B2791">
        <v>1014435</v>
      </c>
      <c r="C2791">
        <v>7</v>
      </c>
      <c r="D2791" t="s">
        <v>7262</v>
      </c>
      <c r="I2791" t="s">
        <v>10971</v>
      </c>
      <c r="J2791" t="s">
        <v>10971</v>
      </c>
      <c r="K2791" t="s">
        <v>10971</v>
      </c>
    </row>
    <row r="2792" spans="2:11" x14ac:dyDescent="0.25">
      <c r="B2792">
        <v>1013752</v>
      </c>
      <c r="C2792">
        <v>7</v>
      </c>
      <c r="D2792" t="s">
        <v>7543</v>
      </c>
      <c r="I2792" t="s">
        <v>10971</v>
      </c>
      <c r="J2792" t="s">
        <v>10971</v>
      </c>
      <c r="K2792" t="s">
        <v>10971</v>
      </c>
    </row>
    <row r="2793" spans="2:11" x14ac:dyDescent="0.25">
      <c r="B2793">
        <v>1004940</v>
      </c>
      <c r="C2793">
        <v>7</v>
      </c>
      <c r="D2793" t="s">
        <v>6470</v>
      </c>
      <c r="I2793" t="s">
        <v>10971</v>
      </c>
      <c r="J2793" t="s">
        <v>10971</v>
      </c>
      <c r="K2793" t="s">
        <v>10971</v>
      </c>
    </row>
    <row r="2794" spans="2:11" x14ac:dyDescent="0.25">
      <c r="B2794">
        <v>1006273</v>
      </c>
      <c r="C2794">
        <v>7</v>
      </c>
      <c r="D2794" t="s">
        <v>10336</v>
      </c>
      <c r="I2794" t="s">
        <v>10971</v>
      </c>
      <c r="J2794" t="s">
        <v>10971</v>
      </c>
      <c r="K2794" t="s">
        <v>10971</v>
      </c>
    </row>
    <row r="2795" spans="2:11" x14ac:dyDescent="0.25">
      <c r="B2795">
        <v>1006134</v>
      </c>
      <c r="C2795">
        <v>7</v>
      </c>
      <c r="D2795" t="s">
        <v>7307</v>
      </c>
      <c r="I2795" t="s">
        <v>10971</v>
      </c>
      <c r="J2795" t="s">
        <v>10971</v>
      </c>
      <c r="K2795" t="s">
        <v>10971</v>
      </c>
    </row>
    <row r="2796" spans="2:11" x14ac:dyDescent="0.25">
      <c r="B2796">
        <v>1008816</v>
      </c>
      <c r="C2796">
        <v>7</v>
      </c>
      <c r="D2796" t="s">
        <v>7355</v>
      </c>
      <c r="I2796" t="s">
        <v>10971</v>
      </c>
      <c r="J2796" t="s">
        <v>10971</v>
      </c>
      <c r="K2796" t="s">
        <v>10971</v>
      </c>
    </row>
    <row r="2797" spans="2:11" x14ac:dyDescent="0.25">
      <c r="B2797">
        <v>1004758</v>
      </c>
      <c r="C2797">
        <v>7</v>
      </c>
      <c r="D2797" t="s">
        <v>7876</v>
      </c>
      <c r="I2797" t="s">
        <v>10971</v>
      </c>
      <c r="J2797" t="s">
        <v>10971</v>
      </c>
      <c r="K2797" t="s">
        <v>10971</v>
      </c>
    </row>
    <row r="2798" spans="2:11" x14ac:dyDescent="0.25">
      <c r="B2798">
        <v>1006045</v>
      </c>
      <c r="C2798">
        <v>7</v>
      </c>
      <c r="D2798" t="s">
        <v>8423</v>
      </c>
      <c r="I2798" t="s">
        <v>10971</v>
      </c>
      <c r="J2798" t="s">
        <v>10971</v>
      </c>
      <c r="K2798" t="s">
        <v>10971</v>
      </c>
    </row>
    <row r="2799" spans="2:11" x14ac:dyDescent="0.25">
      <c r="B2799">
        <v>1010298</v>
      </c>
      <c r="C2799">
        <v>7</v>
      </c>
      <c r="D2799" t="s">
        <v>7253</v>
      </c>
      <c r="I2799" t="s">
        <v>10971</v>
      </c>
      <c r="J2799" t="s">
        <v>10971</v>
      </c>
      <c r="K2799" t="s">
        <v>10971</v>
      </c>
    </row>
    <row r="2800" spans="2:11" x14ac:dyDescent="0.25">
      <c r="B2800">
        <v>1007258</v>
      </c>
      <c r="C2800">
        <v>7</v>
      </c>
      <c r="D2800" t="s">
        <v>7562</v>
      </c>
      <c r="I2800" t="s">
        <v>10971</v>
      </c>
      <c r="J2800" t="s">
        <v>10971</v>
      </c>
      <c r="K2800" t="s">
        <v>10971</v>
      </c>
    </row>
    <row r="2801" spans="2:11" x14ac:dyDescent="0.25">
      <c r="B2801">
        <v>1004687</v>
      </c>
      <c r="C2801">
        <v>7</v>
      </c>
      <c r="D2801" t="s">
        <v>6826</v>
      </c>
      <c r="I2801" t="s">
        <v>10971</v>
      </c>
      <c r="J2801" t="s">
        <v>10971</v>
      </c>
      <c r="K2801" t="s">
        <v>10971</v>
      </c>
    </row>
    <row r="2802" spans="2:11" x14ac:dyDescent="0.25">
      <c r="B2802">
        <v>1004293</v>
      </c>
      <c r="C2802">
        <v>7</v>
      </c>
      <c r="D2802" t="s">
        <v>9289</v>
      </c>
      <c r="I2802" t="s">
        <v>10971</v>
      </c>
      <c r="J2802" t="s">
        <v>10971</v>
      </c>
      <c r="K2802" t="s">
        <v>10971</v>
      </c>
    </row>
    <row r="2803" spans="2:11" x14ac:dyDescent="0.25">
      <c r="B2803">
        <v>1015197</v>
      </c>
      <c r="C2803">
        <v>7</v>
      </c>
      <c r="D2803" t="s">
        <v>7438</v>
      </c>
      <c r="I2803" t="s">
        <v>10971</v>
      </c>
      <c r="J2803" t="s">
        <v>10971</v>
      </c>
      <c r="K2803" t="s">
        <v>10971</v>
      </c>
    </row>
    <row r="2804" spans="2:11" x14ac:dyDescent="0.25">
      <c r="B2804">
        <v>1016433</v>
      </c>
      <c r="C2804">
        <v>7</v>
      </c>
      <c r="D2804" t="s">
        <v>7536</v>
      </c>
      <c r="I2804" t="s">
        <v>10971</v>
      </c>
      <c r="J2804" t="s">
        <v>10971</v>
      </c>
      <c r="K2804" t="s">
        <v>10971</v>
      </c>
    </row>
    <row r="2805" spans="2:11" x14ac:dyDescent="0.25">
      <c r="B2805">
        <v>1007722</v>
      </c>
      <c r="C2805">
        <v>7</v>
      </c>
      <c r="D2805" t="s">
        <v>7568</v>
      </c>
      <c r="I2805" t="s">
        <v>10971</v>
      </c>
      <c r="J2805" t="s">
        <v>10971</v>
      </c>
      <c r="K2805" t="s">
        <v>10971</v>
      </c>
    </row>
    <row r="2806" spans="2:11" x14ac:dyDescent="0.25">
      <c r="B2806">
        <v>1012677</v>
      </c>
      <c r="C2806">
        <v>7</v>
      </c>
      <c r="D2806" t="s">
        <v>10922</v>
      </c>
      <c r="I2806" t="s">
        <v>10971</v>
      </c>
      <c r="J2806" t="s">
        <v>10971</v>
      </c>
      <c r="K2806" t="s">
        <v>10971</v>
      </c>
    </row>
    <row r="2807" spans="2:11" x14ac:dyDescent="0.25">
      <c r="B2807">
        <v>1015277</v>
      </c>
      <c r="C2807">
        <v>7</v>
      </c>
      <c r="D2807" t="s">
        <v>8098</v>
      </c>
      <c r="I2807" t="s">
        <v>10971</v>
      </c>
      <c r="J2807" t="s">
        <v>10971</v>
      </c>
      <c r="K2807" t="s">
        <v>10971</v>
      </c>
    </row>
    <row r="2808" spans="2:11" x14ac:dyDescent="0.25">
      <c r="B2808">
        <v>1010146</v>
      </c>
      <c r="C2808">
        <v>7</v>
      </c>
      <c r="D2808" t="s">
        <v>7313</v>
      </c>
      <c r="I2808" t="s">
        <v>10971</v>
      </c>
      <c r="J2808" t="s">
        <v>10971</v>
      </c>
      <c r="K2808" t="s">
        <v>10971</v>
      </c>
    </row>
    <row r="2809" spans="2:11" x14ac:dyDescent="0.25">
      <c r="B2809">
        <v>1011689</v>
      </c>
      <c r="C2809">
        <v>7</v>
      </c>
      <c r="D2809" t="s">
        <v>7465</v>
      </c>
      <c r="I2809" t="s">
        <v>10971</v>
      </c>
      <c r="J2809" t="s">
        <v>10971</v>
      </c>
      <c r="K2809" t="s">
        <v>10971</v>
      </c>
    </row>
    <row r="2810" spans="2:11" x14ac:dyDescent="0.25">
      <c r="B2810">
        <v>1014210</v>
      </c>
      <c r="C2810">
        <v>7</v>
      </c>
      <c r="D2810" t="s">
        <v>7302</v>
      </c>
      <c r="I2810" t="s">
        <v>10971</v>
      </c>
      <c r="J2810" t="s">
        <v>10971</v>
      </c>
      <c r="K2810" t="s">
        <v>10971</v>
      </c>
    </row>
    <row r="2811" spans="2:11" x14ac:dyDescent="0.25">
      <c r="B2811">
        <v>1004393</v>
      </c>
      <c r="C2811">
        <v>7</v>
      </c>
      <c r="D2811" t="s">
        <v>7314</v>
      </c>
      <c r="I2811" t="s">
        <v>10971</v>
      </c>
      <c r="J2811" t="s">
        <v>10971</v>
      </c>
      <c r="K2811" t="s">
        <v>10971</v>
      </c>
    </row>
    <row r="2812" spans="2:11" x14ac:dyDescent="0.25">
      <c r="B2812">
        <v>1005429</v>
      </c>
      <c r="C2812">
        <v>7</v>
      </c>
      <c r="D2812" t="s">
        <v>7480</v>
      </c>
      <c r="I2812" t="s">
        <v>10971</v>
      </c>
      <c r="J2812" t="s">
        <v>10971</v>
      </c>
      <c r="K2812" t="s">
        <v>10971</v>
      </c>
    </row>
    <row r="2813" spans="2:11" x14ac:dyDescent="0.25">
      <c r="B2813">
        <v>4050650</v>
      </c>
      <c r="C2813">
        <v>7</v>
      </c>
      <c r="D2813" t="s">
        <v>8041</v>
      </c>
      <c r="I2813" t="s">
        <v>10971</v>
      </c>
      <c r="J2813" t="s">
        <v>10971</v>
      </c>
      <c r="K2813" t="s">
        <v>10971</v>
      </c>
    </row>
    <row r="2814" spans="2:11" x14ac:dyDescent="0.25">
      <c r="B2814">
        <v>1015124</v>
      </c>
      <c r="C2814">
        <v>7</v>
      </c>
      <c r="D2814" t="s">
        <v>7319</v>
      </c>
      <c r="I2814" t="s">
        <v>10971</v>
      </c>
      <c r="J2814" t="s">
        <v>10971</v>
      </c>
      <c r="K2814" t="s">
        <v>10971</v>
      </c>
    </row>
    <row r="2815" spans="2:11" x14ac:dyDescent="0.25">
      <c r="B2815">
        <v>1001419</v>
      </c>
      <c r="C2815">
        <v>7</v>
      </c>
      <c r="D2815" t="s">
        <v>7310</v>
      </c>
      <c r="I2815" t="s">
        <v>10971</v>
      </c>
      <c r="J2815" t="s">
        <v>10971</v>
      </c>
      <c r="K2815" t="s">
        <v>10971</v>
      </c>
    </row>
    <row r="2816" spans="2:11" x14ac:dyDescent="0.25">
      <c r="B2816">
        <v>1010729</v>
      </c>
      <c r="C2816">
        <v>7</v>
      </c>
      <c r="D2816" t="s">
        <v>9162</v>
      </c>
      <c r="I2816" t="s">
        <v>10971</v>
      </c>
      <c r="J2816" t="s">
        <v>10971</v>
      </c>
      <c r="K2816" t="s">
        <v>10971</v>
      </c>
    </row>
    <row r="2817" spans="2:11" x14ac:dyDescent="0.25">
      <c r="B2817">
        <v>1005207</v>
      </c>
      <c r="C2817">
        <v>7</v>
      </c>
      <c r="D2817" t="s">
        <v>7622</v>
      </c>
      <c r="I2817" t="s">
        <v>10971</v>
      </c>
      <c r="J2817" t="s">
        <v>10971</v>
      </c>
      <c r="K2817" t="s">
        <v>10971</v>
      </c>
    </row>
    <row r="2818" spans="2:11" x14ac:dyDescent="0.25">
      <c r="I2818" t="s">
        <v>10971</v>
      </c>
      <c r="J2818" t="s">
        <v>10971</v>
      </c>
      <c r="K2818" t="s">
        <v>10971</v>
      </c>
    </row>
    <row r="2819" spans="2:11" x14ac:dyDescent="0.25">
      <c r="B2819">
        <v>1007681</v>
      </c>
      <c r="C2819">
        <v>8</v>
      </c>
      <c r="D2819" t="s">
        <v>6264</v>
      </c>
      <c r="I2819" t="s">
        <v>10971</v>
      </c>
      <c r="J2819" t="s">
        <v>10971</v>
      </c>
      <c r="K2819" t="s">
        <v>10971</v>
      </c>
    </row>
    <row r="2820" spans="2:11" x14ac:dyDescent="0.25">
      <c r="B2820">
        <v>1008709</v>
      </c>
      <c r="C2820">
        <v>8</v>
      </c>
      <c r="D2820" t="s">
        <v>8386</v>
      </c>
      <c r="I2820" t="s">
        <v>10971</v>
      </c>
      <c r="J2820" t="s">
        <v>10971</v>
      </c>
      <c r="K2820" t="s">
        <v>10971</v>
      </c>
    </row>
    <row r="2821" spans="2:11" x14ac:dyDescent="0.25">
      <c r="B2821">
        <v>1006487</v>
      </c>
      <c r="C2821">
        <v>8</v>
      </c>
      <c r="D2821" t="s">
        <v>7675</v>
      </c>
      <c r="I2821" t="s">
        <v>10971</v>
      </c>
      <c r="J2821" t="s">
        <v>10971</v>
      </c>
      <c r="K2821" t="s">
        <v>10971</v>
      </c>
    </row>
    <row r="2822" spans="2:11" x14ac:dyDescent="0.25">
      <c r="B2822">
        <v>1008027</v>
      </c>
      <c r="C2822">
        <v>8</v>
      </c>
      <c r="D2822" t="s">
        <v>8222</v>
      </c>
      <c r="I2822" t="s">
        <v>10971</v>
      </c>
      <c r="J2822" t="s">
        <v>10971</v>
      </c>
      <c r="K2822" t="s">
        <v>10971</v>
      </c>
    </row>
    <row r="2823" spans="2:11" x14ac:dyDescent="0.25">
      <c r="B2823">
        <v>1010996</v>
      </c>
      <c r="C2823">
        <v>8</v>
      </c>
      <c r="D2823" t="s">
        <v>6178</v>
      </c>
      <c r="I2823" t="s">
        <v>10971</v>
      </c>
      <c r="J2823" t="s">
        <v>10971</v>
      </c>
      <c r="K2823" t="s">
        <v>10971</v>
      </c>
    </row>
    <row r="2824" spans="2:11" x14ac:dyDescent="0.25">
      <c r="B2824">
        <v>1011167</v>
      </c>
      <c r="C2824">
        <v>8</v>
      </c>
      <c r="D2824" t="s">
        <v>8152</v>
      </c>
      <c r="I2824" t="s">
        <v>10971</v>
      </c>
      <c r="J2824" t="s">
        <v>10971</v>
      </c>
      <c r="K2824" t="s">
        <v>10971</v>
      </c>
    </row>
    <row r="2825" spans="2:11" x14ac:dyDescent="0.25">
      <c r="B2825">
        <v>1009809</v>
      </c>
      <c r="C2825">
        <v>8</v>
      </c>
      <c r="D2825" t="s">
        <v>8232</v>
      </c>
      <c r="I2825" t="s">
        <v>10971</v>
      </c>
      <c r="J2825" t="s">
        <v>10971</v>
      </c>
      <c r="K2825" t="s">
        <v>10971</v>
      </c>
    </row>
    <row r="2826" spans="2:11" x14ac:dyDescent="0.25">
      <c r="B2826">
        <v>1974012</v>
      </c>
      <c r="C2826">
        <v>8</v>
      </c>
      <c r="D2826" t="s">
        <v>8212</v>
      </c>
      <c r="I2826" t="s">
        <v>10971</v>
      </c>
      <c r="J2826" t="s">
        <v>10971</v>
      </c>
      <c r="K2826" t="s">
        <v>10971</v>
      </c>
    </row>
    <row r="2827" spans="2:11" x14ac:dyDescent="0.25">
      <c r="B2827">
        <v>4146341</v>
      </c>
      <c r="C2827">
        <v>8</v>
      </c>
      <c r="D2827" t="s">
        <v>7742</v>
      </c>
      <c r="I2827" t="s">
        <v>10971</v>
      </c>
      <c r="J2827" t="s">
        <v>10971</v>
      </c>
      <c r="K2827" t="s">
        <v>10971</v>
      </c>
    </row>
    <row r="2828" spans="2:11" x14ac:dyDescent="0.25">
      <c r="B2828">
        <v>1006657</v>
      </c>
      <c r="C2828">
        <v>8</v>
      </c>
      <c r="D2828" t="s">
        <v>8155</v>
      </c>
      <c r="I2828" t="s">
        <v>10971</v>
      </c>
      <c r="J2828" t="s">
        <v>10971</v>
      </c>
      <c r="K2828" t="s">
        <v>10971</v>
      </c>
    </row>
    <row r="2829" spans="2:11" x14ac:dyDescent="0.25">
      <c r="B2829">
        <v>1136052</v>
      </c>
      <c r="C2829">
        <v>8</v>
      </c>
      <c r="D2829" t="s">
        <v>7542</v>
      </c>
      <c r="I2829" t="s">
        <v>10971</v>
      </c>
      <c r="J2829" t="s">
        <v>10971</v>
      </c>
      <c r="K2829" t="s">
        <v>10971</v>
      </c>
    </row>
    <row r="2830" spans="2:11" x14ac:dyDescent="0.25">
      <c r="B2830">
        <v>1006621</v>
      </c>
      <c r="C2830">
        <v>8</v>
      </c>
      <c r="D2830" t="s">
        <v>7702</v>
      </c>
      <c r="I2830" t="s">
        <v>10971</v>
      </c>
      <c r="J2830" t="s">
        <v>10971</v>
      </c>
      <c r="K2830" t="s">
        <v>10971</v>
      </c>
    </row>
    <row r="2831" spans="2:11" x14ac:dyDescent="0.25">
      <c r="B2831">
        <v>1009026</v>
      </c>
      <c r="C2831">
        <v>8</v>
      </c>
      <c r="D2831" t="s">
        <v>7010</v>
      </c>
      <c r="I2831" t="s">
        <v>10971</v>
      </c>
      <c r="J2831" t="s">
        <v>10971</v>
      </c>
      <c r="K2831" t="s">
        <v>10971</v>
      </c>
    </row>
    <row r="2832" spans="2:11" x14ac:dyDescent="0.25">
      <c r="B2832">
        <v>1013031</v>
      </c>
      <c r="C2832">
        <v>8</v>
      </c>
      <c r="D2832" t="s">
        <v>10192</v>
      </c>
      <c r="I2832" t="s">
        <v>10971</v>
      </c>
      <c r="J2832" t="s">
        <v>10971</v>
      </c>
      <c r="K2832" t="s">
        <v>10971</v>
      </c>
    </row>
    <row r="2833" spans="2:11" x14ac:dyDescent="0.25">
      <c r="B2833">
        <v>1011445</v>
      </c>
      <c r="C2833">
        <v>8</v>
      </c>
      <c r="D2833" t="s">
        <v>7816</v>
      </c>
      <c r="I2833" t="s">
        <v>10971</v>
      </c>
      <c r="J2833" t="s">
        <v>10971</v>
      </c>
      <c r="K2833" t="s">
        <v>10971</v>
      </c>
    </row>
    <row r="2834" spans="2:11" x14ac:dyDescent="0.25">
      <c r="B2834">
        <v>1005606</v>
      </c>
      <c r="C2834">
        <v>8</v>
      </c>
      <c r="D2834" t="s">
        <v>7751</v>
      </c>
      <c r="I2834" t="s">
        <v>10971</v>
      </c>
      <c r="J2834" t="s">
        <v>10971</v>
      </c>
      <c r="K2834" t="s">
        <v>10971</v>
      </c>
    </row>
    <row r="2835" spans="2:11" x14ac:dyDescent="0.25">
      <c r="B2835">
        <v>4114106</v>
      </c>
      <c r="C2835">
        <v>8</v>
      </c>
      <c r="D2835" t="s">
        <v>8161</v>
      </c>
      <c r="I2835" t="s">
        <v>10971</v>
      </c>
      <c r="J2835" t="s">
        <v>10971</v>
      </c>
      <c r="K2835" t="s">
        <v>10971</v>
      </c>
    </row>
    <row r="2836" spans="2:11" x14ac:dyDescent="0.25">
      <c r="B2836">
        <v>1010388</v>
      </c>
      <c r="C2836">
        <v>8</v>
      </c>
      <c r="D2836" t="s">
        <v>7772</v>
      </c>
      <c r="I2836" t="s">
        <v>10971</v>
      </c>
      <c r="J2836" t="s">
        <v>10971</v>
      </c>
      <c r="K2836" t="s">
        <v>10971</v>
      </c>
    </row>
    <row r="2837" spans="2:11" x14ac:dyDescent="0.25">
      <c r="B2837">
        <v>1009924</v>
      </c>
      <c r="C2837">
        <v>8</v>
      </c>
      <c r="D2837" t="s">
        <v>7780</v>
      </c>
      <c r="I2837" t="s">
        <v>10971</v>
      </c>
      <c r="J2837" t="s">
        <v>10971</v>
      </c>
      <c r="K2837" t="s">
        <v>10971</v>
      </c>
    </row>
    <row r="2838" spans="2:11" x14ac:dyDescent="0.25">
      <c r="B2838">
        <v>4098898</v>
      </c>
      <c r="C2838">
        <v>8</v>
      </c>
      <c r="D2838" t="s">
        <v>7821</v>
      </c>
      <c r="I2838" t="s">
        <v>10971</v>
      </c>
      <c r="J2838" t="s">
        <v>10971</v>
      </c>
      <c r="K2838" t="s">
        <v>10971</v>
      </c>
    </row>
    <row r="2839" spans="2:11" x14ac:dyDescent="0.25">
      <c r="B2839">
        <v>1010152</v>
      </c>
      <c r="C2839">
        <v>8</v>
      </c>
      <c r="D2839" t="s">
        <v>7752</v>
      </c>
      <c r="I2839" t="s">
        <v>10971</v>
      </c>
      <c r="J2839" t="s">
        <v>10971</v>
      </c>
      <c r="K2839" t="s">
        <v>10971</v>
      </c>
    </row>
    <row r="2840" spans="2:11" x14ac:dyDescent="0.25">
      <c r="B2840">
        <v>1008384</v>
      </c>
      <c r="C2840">
        <v>8</v>
      </c>
      <c r="D2840" t="s">
        <v>7546</v>
      </c>
      <c r="I2840" t="s">
        <v>10971</v>
      </c>
      <c r="J2840" t="s">
        <v>10971</v>
      </c>
      <c r="K2840" t="s">
        <v>10971</v>
      </c>
    </row>
    <row r="2841" spans="2:11" x14ac:dyDescent="0.25">
      <c r="B2841">
        <v>1024682</v>
      </c>
      <c r="C2841">
        <v>8</v>
      </c>
      <c r="D2841" t="s">
        <v>7710</v>
      </c>
      <c r="I2841" t="s">
        <v>10971</v>
      </c>
      <c r="J2841" t="s">
        <v>10971</v>
      </c>
      <c r="K2841" t="s">
        <v>10971</v>
      </c>
    </row>
    <row r="2842" spans="2:11" x14ac:dyDescent="0.25">
      <c r="B2842">
        <v>4219902</v>
      </c>
      <c r="C2842">
        <v>8</v>
      </c>
      <c r="D2842" t="s">
        <v>9163</v>
      </c>
      <c r="I2842" t="s">
        <v>10971</v>
      </c>
      <c r="J2842" t="s">
        <v>10971</v>
      </c>
      <c r="K2842" t="s">
        <v>10971</v>
      </c>
    </row>
    <row r="2843" spans="2:11" x14ac:dyDescent="0.25">
      <c r="B2843">
        <v>1007848</v>
      </c>
      <c r="C2843">
        <v>8</v>
      </c>
      <c r="D2843" t="s">
        <v>6235</v>
      </c>
      <c r="I2843" t="s">
        <v>10971</v>
      </c>
      <c r="J2843" t="s">
        <v>10971</v>
      </c>
      <c r="K2843" t="s">
        <v>10971</v>
      </c>
    </row>
    <row r="2844" spans="2:11" x14ac:dyDescent="0.25">
      <c r="B2844">
        <v>1010024</v>
      </c>
      <c r="C2844">
        <v>8</v>
      </c>
      <c r="D2844" t="s">
        <v>7679</v>
      </c>
      <c r="I2844" t="s">
        <v>10971</v>
      </c>
      <c r="J2844" t="s">
        <v>10971</v>
      </c>
      <c r="K2844" t="s">
        <v>10971</v>
      </c>
    </row>
    <row r="2845" spans="2:11" x14ac:dyDescent="0.25">
      <c r="B2845">
        <v>1011117</v>
      </c>
      <c r="C2845">
        <v>8</v>
      </c>
      <c r="D2845" t="s">
        <v>8153</v>
      </c>
      <c r="I2845" t="s">
        <v>10971</v>
      </c>
      <c r="J2845" t="s">
        <v>10971</v>
      </c>
      <c r="K2845" t="s">
        <v>10971</v>
      </c>
    </row>
    <row r="2846" spans="2:11" x14ac:dyDescent="0.25">
      <c r="B2846">
        <v>4076601</v>
      </c>
      <c r="C2846">
        <v>8</v>
      </c>
      <c r="D2846" t="s">
        <v>10196</v>
      </c>
      <c r="I2846" t="s">
        <v>10971</v>
      </c>
      <c r="J2846" t="s">
        <v>10971</v>
      </c>
      <c r="K2846" t="s">
        <v>10971</v>
      </c>
    </row>
    <row r="2847" spans="2:11" x14ac:dyDescent="0.25">
      <c r="B2847">
        <v>4055300</v>
      </c>
      <c r="C2847">
        <v>8</v>
      </c>
      <c r="D2847" t="s">
        <v>10337</v>
      </c>
      <c r="I2847" t="s">
        <v>10971</v>
      </c>
      <c r="J2847" t="s">
        <v>10971</v>
      </c>
      <c r="K2847" t="s">
        <v>10971</v>
      </c>
    </row>
    <row r="2848" spans="2:11" x14ac:dyDescent="0.25">
      <c r="B2848">
        <v>1007814</v>
      </c>
      <c r="C2848">
        <v>8</v>
      </c>
      <c r="D2848" t="s">
        <v>7658</v>
      </c>
      <c r="I2848" t="s">
        <v>10971</v>
      </c>
      <c r="J2848" t="s">
        <v>10971</v>
      </c>
      <c r="K2848" t="s">
        <v>10971</v>
      </c>
    </row>
    <row r="2849" spans="2:11" x14ac:dyDescent="0.25">
      <c r="B2849">
        <v>4156383</v>
      </c>
      <c r="C2849">
        <v>8</v>
      </c>
      <c r="D2849" t="s">
        <v>7716</v>
      </c>
      <c r="I2849" t="s">
        <v>10971</v>
      </c>
      <c r="J2849" t="s">
        <v>10971</v>
      </c>
      <c r="K2849" t="s">
        <v>10971</v>
      </c>
    </row>
    <row r="2850" spans="2:11" x14ac:dyDescent="0.25">
      <c r="B2850">
        <v>19575867</v>
      </c>
      <c r="C2850">
        <v>8</v>
      </c>
      <c r="D2850" t="s">
        <v>9372</v>
      </c>
      <c r="I2850" t="s">
        <v>10971</v>
      </c>
      <c r="J2850" t="s">
        <v>10971</v>
      </c>
      <c r="K2850" t="s">
        <v>10971</v>
      </c>
    </row>
    <row r="2851" spans="2:11" x14ac:dyDescent="0.25">
      <c r="B2851">
        <v>4101318</v>
      </c>
      <c r="C2851">
        <v>8</v>
      </c>
      <c r="D2851" t="s">
        <v>7797</v>
      </c>
      <c r="I2851" t="s">
        <v>10971</v>
      </c>
      <c r="J2851" t="s">
        <v>10971</v>
      </c>
      <c r="K2851" t="s">
        <v>10971</v>
      </c>
    </row>
    <row r="2852" spans="2:11" x14ac:dyDescent="0.25">
      <c r="B2852">
        <v>1004539</v>
      </c>
      <c r="C2852">
        <v>8</v>
      </c>
      <c r="D2852" t="s">
        <v>7726</v>
      </c>
      <c r="I2852" t="s">
        <v>10971</v>
      </c>
      <c r="J2852" t="s">
        <v>10971</v>
      </c>
      <c r="K2852" t="s">
        <v>10971</v>
      </c>
    </row>
    <row r="2853" spans="2:11" x14ac:dyDescent="0.25">
      <c r="B2853">
        <v>1014151</v>
      </c>
      <c r="C2853">
        <v>8</v>
      </c>
      <c r="D2853" t="s">
        <v>7712</v>
      </c>
      <c r="I2853" t="s">
        <v>10971</v>
      </c>
      <c r="J2853" t="s">
        <v>10971</v>
      </c>
      <c r="K2853" t="s">
        <v>10971</v>
      </c>
    </row>
    <row r="2854" spans="2:11" x14ac:dyDescent="0.25">
      <c r="B2854">
        <v>1013544</v>
      </c>
      <c r="C2854">
        <v>8</v>
      </c>
      <c r="D2854" t="s">
        <v>8166</v>
      </c>
      <c r="I2854" t="s">
        <v>10971</v>
      </c>
      <c r="J2854" t="s">
        <v>10971</v>
      </c>
      <c r="K2854" t="s">
        <v>10971</v>
      </c>
    </row>
    <row r="2855" spans="2:11" x14ac:dyDescent="0.25">
      <c r="B2855">
        <v>1006472</v>
      </c>
      <c r="C2855">
        <v>8</v>
      </c>
      <c r="D2855" t="s">
        <v>7662</v>
      </c>
      <c r="I2855" t="s">
        <v>10971</v>
      </c>
      <c r="J2855" t="s">
        <v>10971</v>
      </c>
      <c r="K2855" t="s">
        <v>10971</v>
      </c>
    </row>
    <row r="2856" spans="2:11" x14ac:dyDescent="0.25">
      <c r="B2856">
        <v>4141195</v>
      </c>
      <c r="C2856">
        <v>8</v>
      </c>
      <c r="D2856" t="s">
        <v>7704</v>
      </c>
      <c r="I2856" t="s">
        <v>10971</v>
      </c>
      <c r="J2856" t="s">
        <v>10971</v>
      </c>
      <c r="K2856" t="s">
        <v>10971</v>
      </c>
    </row>
    <row r="2857" spans="2:11" x14ac:dyDescent="0.25">
      <c r="B2857">
        <v>14407704</v>
      </c>
      <c r="C2857">
        <v>8</v>
      </c>
      <c r="D2857" t="s">
        <v>9224</v>
      </c>
      <c r="I2857" t="s">
        <v>10971</v>
      </c>
      <c r="J2857" t="s">
        <v>10971</v>
      </c>
      <c r="K2857" t="s">
        <v>10971</v>
      </c>
    </row>
    <row r="2858" spans="2:11" x14ac:dyDescent="0.25">
      <c r="B2858">
        <v>19953372</v>
      </c>
      <c r="C2858">
        <v>8</v>
      </c>
      <c r="D2858" t="s">
        <v>9373</v>
      </c>
      <c r="I2858" t="s">
        <v>10971</v>
      </c>
      <c r="J2858" t="s">
        <v>10971</v>
      </c>
      <c r="K2858" t="s">
        <v>10971</v>
      </c>
    </row>
    <row r="2859" spans="2:11" x14ac:dyDescent="0.25">
      <c r="B2859">
        <v>1008632</v>
      </c>
      <c r="C2859">
        <v>8</v>
      </c>
      <c r="D2859" t="s">
        <v>8446</v>
      </c>
      <c r="I2859" t="s">
        <v>10971</v>
      </c>
      <c r="J2859" t="s">
        <v>10971</v>
      </c>
      <c r="K2859" t="s">
        <v>10971</v>
      </c>
    </row>
    <row r="2860" spans="2:11" x14ac:dyDescent="0.25">
      <c r="B2860">
        <v>1013908</v>
      </c>
      <c r="C2860">
        <v>8</v>
      </c>
      <c r="D2860" t="s">
        <v>7668</v>
      </c>
      <c r="I2860" t="s">
        <v>10971</v>
      </c>
      <c r="J2860" t="s">
        <v>10971</v>
      </c>
      <c r="K2860" t="s">
        <v>10971</v>
      </c>
    </row>
    <row r="2861" spans="2:11" x14ac:dyDescent="0.25">
      <c r="B2861">
        <v>4050694</v>
      </c>
      <c r="C2861">
        <v>8</v>
      </c>
      <c r="D2861" t="s">
        <v>2430</v>
      </c>
      <c r="I2861" t="s">
        <v>10971</v>
      </c>
      <c r="J2861" t="s">
        <v>10971</v>
      </c>
      <c r="K2861" t="s">
        <v>10971</v>
      </c>
    </row>
    <row r="2862" spans="2:11" x14ac:dyDescent="0.25">
      <c r="B2862">
        <v>4101236</v>
      </c>
      <c r="C2862">
        <v>8</v>
      </c>
      <c r="D2862" t="s">
        <v>7762</v>
      </c>
      <c r="I2862" t="s">
        <v>10971</v>
      </c>
      <c r="J2862" t="s">
        <v>10971</v>
      </c>
      <c r="K2862" t="s">
        <v>10971</v>
      </c>
    </row>
    <row r="2863" spans="2:11" x14ac:dyDescent="0.25">
      <c r="B2863">
        <v>13584288</v>
      </c>
      <c r="C2863">
        <v>8</v>
      </c>
      <c r="D2863" t="s">
        <v>9223</v>
      </c>
      <c r="I2863" t="s">
        <v>10971</v>
      </c>
      <c r="J2863" t="s">
        <v>10971</v>
      </c>
      <c r="K2863" t="s">
        <v>10971</v>
      </c>
    </row>
    <row r="2864" spans="2:11" x14ac:dyDescent="0.25">
      <c r="B2864">
        <v>1009453</v>
      </c>
      <c r="C2864">
        <v>8</v>
      </c>
      <c r="D2864" t="s">
        <v>7661</v>
      </c>
      <c r="I2864" t="s">
        <v>10971</v>
      </c>
      <c r="J2864" t="s">
        <v>10971</v>
      </c>
      <c r="K2864" t="s">
        <v>10971</v>
      </c>
    </row>
    <row r="2865" spans="2:11" x14ac:dyDescent="0.25">
      <c r="B2865">
        <v>1012673</v>
      </c>
      <c r="C2865">
        <v>8</v>
      </c>
      <c r="D2865" t="s">
        <v>7799</v>
      </c>
      <c r="I2865" t="s">
        <v>10971</v>
      </c>
      <c r="J2865" t="s">
        <v>10971</v>
      </c>
      <c r="K2865" t="s">
        <v>10971</v>
      </c>
    </row>
    <row r="2866" spans="2:11" x14ac:dyDescent="0.25">
      <c r="B2866">
        <v>1007076</v>
      </c>
      <c r="C2866">
        <v>8</v>
      </c>
      <c r="D2866" t="s">
        <v>8352</v>
      </c>
      <c r="I2866" t="s">
        <v>10971</v>
      </c>
      <c r="J2866" t="s">
        <v>10971</v>
      </c>
      <c r="K2866" t="s">
        <v>10971</v>
      </c>
    </row>
    <row r="2867" spans="2:11" x14ac:dyDescent="0.25">
      <c r="B2867">
        <v>1015919</v>
      </c>
      <c r="C2867">
        <v>8</v>
      </c>
      <c r="D2867" t="s">
        <v>7748</v>
      </c>
      <c r="I2867" t="s">
        <v>10971</v>
      </c>
      <c r="J2867" t="s">
        <v>10971</v>
      </c>
      <c r="K2867" t="s">
        <v>10971</v>
      </c>
    </row>
    <row r="2868" spans="2:11" x14ac:dyDescent="0.25">
      <c r="B2868">
        <v>1991031</v>
      </c>
      <c r="C2868">
        <v>8</v>
      </c>
      <c r="D2868" t="s">
        <v>7740</v>
      </c>
      <c r="I2868" t="s">
        <v>10971</v>
      </c>
      <c r="J2868" t="s">
        <v>10971</v>
      </c>
      <c r="K2868" t="s">
        <v>10971</v>
      </c>
    </row>
    <row r="2869" spans="2:11" x14ac:dyDescent="0.25">
      <c r="B2869">
        <v>1006810</v>
      </c>
      <c r="C2869">
        <v>8</v>
      </c>
      <c r="D2869" t="s">
        <v>7698</v>
      </c>
      <c r="I2869" t="s">
        <v>10971</v>
      </c>
      <c r="J2869" t="s">
        <v>10971</v>
      </c>
      <c r="K2869" t="s">
        <v>10971</v>
      </c>
    </row>
    <row r="2870" spans="2:11" x14ac:dyDescent="0.25">
      <c r="B2870">
        <v>1007630</v>
      </c>
      <c r="C2870">
        <v>8</v>
      </c>
      <c r="D2870" t="s">
        <v>8226</v>
      </c>
      <c r="I2870" t="s">
        <v>10971</v>
      </c>
      <c r="J2870" t="s">
        <v>10971</v>
      </c>
      <c r="K2870" t="s">
        <v>10971</v>
      </c>
    </row>
    <row r="2871" spans="2:11" x14ac:dyDescent="0.25">
      <c r="B2871">
        <v>1013383</v>
      </c>
      <c r="C2871">
        <v>8</v>
      </c>
      <c r="D2871" t="s">
        <v>7604</v>
      </c>
      <c r="I2871" t="s">
        <v>10971</v>
      </c>
      <c r="J2871" t="s">
        <v>10971</v>
      </c>
      <c r="K2871" t="s">
        <v>10971</v>
      </c>
    </row>
    <row r="2872" spans="2:11" x14ac:dyDescent="0.25">
      <c r="B2872">
        <v>1014992</v>
      </c>
      <c r="C2872">
        <v>8</v>
      </c>
      <c r="D2872" t="s">
        <v>7773</v>
      </c>
      <c r="I2872" t="s">
        <v>10971</v>
      </c>
      <c r="J2872" t="s">
        <v>10971</v>
      </c>
      <c r="K2872" t="s">
        <v>10971</v>
      </c>
    </row>
    <row r="2873" spans="2:11" x14ac:dyDescent="0.25">
      <c r="B2873">
        <v>1006902</v>
      </c>
      <c r="C2873">
        <v>8</v>
      </c>
      <c r="D2873" t="s">
        <v>7803</v>
      </c>
      <c r="I2873" t="s">
        <v>10971</v>
      </c>
      <c r="J2873" t="s">
        <v>10971</v>
      </c>
      <c r="K2873" t="s">
        <v>10971</v>
      </c>
    </row>
    <row r="2874" spans="2:11" x14ac:dyDescent="0.25">
      <c r="B2874">
        <v>1016471</v>
      </c>
      <c r="C2874">
        <v>8</v>
      </c>
      <c r="D2874" t="s">
        <v>8163</v>
      </c>
      <c r="I2874" t="s">
        <v>10971</v>
      </c>
      <c r="J2874" t="s">
        <v>10971</v>
      </c>
      <c r="K2874" t="s">
        <v>10971</v>
      </c>
    </row>
    <row r="2875" spans="2:11" x14ac:dyDescent="0.25">
      <c r="B2875">
        <v>1013777</v>
      </c>
      <c r="C2875">
        <v>8</v>
      </c>
      <c r="D2875" t="s">
        <v>7678</v>
      </c>
      <c r="I2875" t="s">
        <v>10971</v>
      </c>
      <c r="J2875" t="s">
        <v>10971</v>
      </c>
      <c r="K2875" t="s">
        <v>10971</v>
      </c>
    </row>
    <row r="2876" spans="2:11" x14ac:dyDescent="0.25">
      <c r="B2876">
        <v>1013184</v>
      </c>
      <c r="C2876">
        <v>8</v>
      </c>
      <c r="D2876" t="s">
        <v>7853</v>
      </c>
      <c r="I2876" t="s">
        <v>10971</v>
      </c>
      <c r="J2876" t="s">
        <v>10971</v>
      </c>
      <c r="K2876" t="s">
        <v>10971</v>
      </c>
    </row>
    <row r="2877" spans="2:11" x14ac:dyDescent="0.25">
      <c r="B2877">
        <v>1013323</v>
      </c>
      <c r="C2877">
        <v>8</v>
      </c>
      <c r="D2877" t="s">
        <v>7766</v>
      </c>
      <c r="I2877" t="s">
        <v>10971</v>
      </c>
      <c r="J2877" t="s">
        <v>10971</v>
      </c>
      <c r="K2877" t="s">
        <v>10971</v>
      </c>
    </row>
    <row r="2878" spans="2:11" x14ac:dyDescent="0.25">
      <c r="B2878">
        <v>1013346</v>
      </c>
      <c r="C2878">
        <v>8</v>
      </c>
      <c r="D2878" t="s">
        <v>7339</v>
      </c>
      <c r="I2878" t="s">
        <v>10971</v>
      </c>
      <c r="J2878" t="s">
        <v>10971</v>
      </c>
      <c r="K2878" t="s">
        <v>10971</v>
      </c>
    </row>
    <row r="2879" spans="2:11" x14ac:dyDescent="0.25">
      <c r="B2879">
        <v>1013111</v>
      </c>
      <c r="C2879">
        <v>8</v>
      </c>
      <c r="D2879" t="s">
        <v>8141</v>
      </c>
      <c r="I2879" t="s">
        <v>10971</v>
      </c>
      <c r="J2879" t="s">
        <v>10971</v>
      </c>
      <c r="K2879" t="s">
        <v>10971</v>
      </c>
    </row>
    <row r="2880" spans="2:11" x14ac:dyDescent="0.25">
      <c r="B2880">
        <v>4072608</v>
      </c>
      <c r="C2880">
        <v>8</v>
      </c>
      <c r="D2880" t="s">
        <v>7756</v>
      </c>
      <c r="I2880" t="s">
        <v>10971</v>
      </c>
      <c r="J2880" t="s">
        <v>10971</v>
      </c>
      <c r="K2880" t="s">
        <v>10971</v>
      </c>
    </row>
    <row r="2881" spans="2:11" x14ac:dyDescent="0.25">
      <c r="B2881">
        <v>4142331</v>
      </c>
      <c r="C2881">
        <v>8</v>
      </c>
      <c r="D2881" t="s">
        <v>10923</v>
      </c>
      <c r="I2881" t="s">
        <v>10971</v>
      </c>
      <c r="J2881" t="s">
        <v>10971</v>
      </c>
      <c r="K2881" t="s">
        <v>10971</v>
      </c>
    </row>
    <row r="2882" spans="2:11" x14ac:dyDescent="0.25">
      <c r="B2882">
        <v>1011903</v>
      </c>
      <c r="C2882">
        <v>8</v>
      </c>
      <c r="D2882" t="s">
        <v>7711</v>
      </c>
      <c r="I2882" t="s">
        <v>10971</v>
      </c>
      <c r="J2882" t="s">
        <v>10971</v>
      </c>
      <c r="K2882" t="s">
        <v>10971</v>
      </c>
    </row>
    <row r="2883" spans="2:11" x14ac:dyDescent="0.25">
      <c r="B2883">
        <v>1023939</v>
      </c>
      <c r="C2883">
        <v>8</v>
      </c>
      <c r="D2883" t="s">
        <v>7695</v>
      </c>
      <c r="I2883" t="s">
        <v>10971</v>
      </c>
      <c r="J2883" t="s">
        <v>10971</v>
      </c>
      <c r="K2883" t="s">
        <v>10971</v>
      </c>
    </row>
    <row r="2884" spans="2:11" x14ac:dyDescent="0.25">
      <c r="B2884">
        <v>1016168</v>
      </c>
      <c r="C2884">
        <v>8</v>
      </c>
      <c r="D2884" t="s">
        <v>8243</v>
      </c>
      <c r="I2884" t="s">
        <v>10971</v>
      </c>
      <c r="J2884" t="s">
        <v>10971</v>
      </c>
      <c r="K2884" t="s">
        <v>10971</v>
      </c>
    </row>
    <row r="2885" spans="2:11" x14ac:dyDescent="0.25">
      <c r="B2885">
        <v>4101166</v>
      </c>
      <c r="C2885">
        <v>8</v>
      </c>
      <c r="D2885" t="s">
        <v>7768</v>
      </c>
      <c r="I2885" t="s">
        <v>10971</v>
      </c>
      <c r="J2885" t="s">
        <v>10971</v>
      </c>
      <c r="K2885" t="s">
        <v>10971</v>
      </c>
    </row>
    <row r="2886" spans="2:11" x14ac:dyDescent="0.25">
      <c r="B2886">
        <v>1012209</v>
      </c>
      <c r="C2886">
        <v>8</v>
      </c>
      <c r="D2886" t="s">
        <v>8225</v>
      </c>
      <c r="I2886" t="s">
        <v>10971</v>
      </c>
      <c r="J2886" t="s">
        <v>10971</v>
      </c>
      <c r="K2886" t="s">
        <v>10971</v>
      </c>
    </row>
    <row r="2887" spans="2:11" x14ac:dyDescent="0.25">
      <c r="B2887">
        <v>1032525</v>
      </c>
      <c r="C2887">
        <v>8</v>
      </c>
      <c r="D2887" t="s">
        <v>9291</v>
      </c>
      <c r="I2887" t="s">
        <v>10971</v>
      </c>
      <c r="J2887" t="s">
        <v>10971</v>
      </c>
      <c r="K2887" t="s">
        <v>10971</v>
      </c>
    </row>
    <row r="2888" spans="2:11" x14ac:dyDescent="0.25">
      <c r="B2888">
        <v>1009962</v>
      </c>
      <c r="C2888">
        <v>8</v>
      </c>
      <c r="D2888" t="s">
        <v>7758</v>
      </c>
      <c r="I2888" t="s">
        <v>10971</v>
      </c>
      <c r="J2888" t="s">
        <v>10971</v>
      </c>
      <c r="K2888" t="s">
        <v>10971</v>
      </c>
    </row>
    <row r="2889" spans="2:11" x14ac:dyDescent="0.25">
      <c r="B2889">
        <v>4120601</v>
      </c>
      <c r="C2889">
        <v>8</v>
      </c>
      <c r="D2889" t="s">
        <v>7783</v>
      </c>
      <c r="I2889" t="s">
        <v>10971</v>
      </c>
      <c r="J2889" t="s">
        <v>10971</v>
      </c>
      <c r="K2889" t="s">
        <v>10971</v>
      </c>
    </row>
    <row r="2890" spans="2:11" x14ac:dyDescent="0.25">
      <c r="B2890">
        <v>1004632</v>
      </c>
      <c r="C2890">
        <v>8</v>
      </c>
      <c r="D2890" t="s">
        <v>6999</v>
      </c>
      <c r="I2890" t="s">
        <v>10971</v>
      </c>
      <c r="J2890" t="s">
        <v>10971</v>
      </c>
      <c r="K2890" t="s">
        <v>10971</v>
      </c>
    </row>
    <row r="2891" spans="2:11" x14ac:dyDescent="0.25">
      <c r="B2891">
        <v>1007236</v>
      </c>
      <c r="C2891">
        <v>8</v>
      </c>
      <c r="D2891" t="s">
        <v>8176</v>
      </c>
      <c r="I2891" t="s">
        <v>10971</v>
      </c>
      <c r="J2891" t="s">
        <v>10971</v>
      </c>
      <c r="K2891" t="s">
        <v>10971</v>
      </c>
    </row>
    <row r="2892" spans="2:11" x14ac:dyDescent="0.25">
      <c r="B2892">
        <v>1008224</v>
      </c>
      <c r="C2892">
        <v>8</v>
      </c>
      <c r="D2892" t="s">
        <v>7750</v>
      </c>
      <c r="I2892" t="s">
        <v>10971</v>
      </c>
      <c r="J2892" t="s">
        <v>10971</v>
      </c>
      <c r="K2892" t="s">
        <v>10971</v>
      </c>
    </row>
    <row r="2893" spans="2:11" x14ac:dyDescent="0.25">
      <c r="B2893">
        <v>1008638</v>
      </c>
      <c r="C2893">
        <v>8</v>
      </c>
      <c r="D2893" t="s">
        <v>7717</v>
      </c>
      <c r="I2893" t="s">
        <v>10971</v>
      </c>
      <c r="J2893" t="s">
        <v>10971</v>
      </c>
      <c r="K2893" t="s">
        <v>10971</v>
      </c>
    </row>
    <row r="2894" spans="2:11" x14ac:dyDescent="0.25">
      <c r="B2894">
        <v>4132854</v>
      </c>
      <c r="C2894">
        <v>8</v>
      </c>
      <c r="D2894" t="s">
        <v>7812</v>
      </c>
      <c r="I2894" t="s">
        <v>10971</v>
      </c>
      <c r="J2894" t="s">
        <v>10971</v>
      </c>
      <c r="K2894" t="s">
        <v>10971</v>
      </c>
    </row>
    <row r="2895" spans="2:11" x14ac:dyDescent="0.25">
      <c r="B2895">
        <v>1022454</v>
      </c>
      <c r="C2895">
        <v>8</v>
      </c>
      <c r="D2895" t="s">
        <v>7683</v>
      </c>
      <c r="I2895" t="s">
        <v>10971</v>
      </c>
      <c r="J2895" t="s">
        <v>10971</v>
      </c>
      <c r="K2895" t="s">
        <v>10971</v>
      </c>
    </row>
    <row r="2896" spans="2:11" x14ac:dyDescent="0.25">
      <c r="B2896">
        <v>1030045</v>
      </c>
      <c r="C2896">
        <v>8</v>
      </c>
      <c r="D2896" t="s">
        <v>8137</v>
      </c>
      <c r="I2896" t="s">
        <v>10971</v>
      </c>
      <c r="J2896" t="s">
        <v>10971</v>
      </c>
      <c r="K2896" t="s">
        <v>10971</v>
      </c>
    </row>
    <row r="2897" spans="2:11" x14ac:dyDescent="0.25">
      <c r="B2897">
        <v>1007420</v>
      </c>
      <c r="C2897">
        <v>8</v>
      </c>
      <c r="D2897" t="s">
        <v>7680</v>
      </c>
      <c r="I2897" t="s">
        <v>10971</v>
      </c>
      <c r="J2897" t="s">
        <v>10971</v>
      </c>
      <c r="K2897" t="s">
        <v>10971</v>
      </c>
    </row>
    <row r="2898" spans="2:11" x14ac:dyDescent="0.25">
      <c r="B2898">
        <v>1009392</v>
      </c>
      <c r="C2898">
        <v>8</v>
      </c>
      <c r="D2898" t="s">
        <v>7674</v>
      </c>
      <c r="I2898" t="s">
        <v>10971</v>
      </c>
      <c r="J2898" t="s">
        <v>10971</v>
      </c>
      <c r="K2898" t="s">
        <v>10971</v>
      </c>
    </row>
    <row r="2899" spans="2:11" x14ac:dyDescent="0.25">
      <c r="B2899">
        <v>1008046</v>
      </c>
      <c r="C2899">
        <v>8</v>
      </c>
      <c r="D2899" t="s">
        <v>6305</v>
      </c>
      <c r="I2899" t="s">
        <v>10971</v>
      </c>
      <c r="J2899" t="s">
        <v>10971</v>
      </c>
      <c r="K2899" t="s">
        <v>10971</v>
      </c>
    </row>
    <row r="2900" spans="2:11" x14ac:dyDescent="0.25">
      <c r="B2900">
        <v>1012536</v>
      </c>
      <c r="C2900">
        <v>8</v>
      </c>
      <c r="D2900" t="s">
        <v>7753</v>
      </c>
      <c r="I2900" t="s">
        <v>10971</v>
      </c>
      <c r="J2900" t="s">
        <v>10971</v>
      </c>
      <c r="K2900" t="s">
        <v>10971</v>
      </c>
    </row>
    <row r="2901" spans="2:11" x14ac:dyDescent="0.25">
      <c r="B2901">
        <v>1000689</v>
      </c>
      <c r="C2901">
        <v>8</v>
      </c>
      <c r="D2901" t="s">
        <v>8187</v>
      </c>
      <c r="I2901" t="s">
        <v>10971</v>
      </c>
      <c r="J2901" t="s">
        <v>10971</v>
      </c>
      <c r="K2901" t="s">
        <v>10971</v>
      </c>
    </row>
    <row r="2902" spans="2:11" x14ac:dyDescent="0.25">
      <c r="B2902">
        <v>1012250</v>
      </c>
      <c r="C2902">
        <v>8</v>
      </c>
      <c r="D2902" t="s">
        <v>7670</v>
      </c>
      <c r="I2902" t="s">
        <v>10971</v>
      </c>
      <c r="J2902" t="s">
        <v>10971</v>
      </c>
      <c r="K2902" t="s">
        <v>10971</v>
      </c>
    </row>
    <row r="2903" spans="2:11" x14ac:dyDescent="0.25">
      <c r="B2903">
        <v>1006857</v>
      </c>
      <c r="C2903">
        <v>8</v>
      </c>
      <c r="D2903" t="s">
        <v>7655</v>
      </c>
      <c r="I2903" t="s">
        <v>10971</v>
      </c>
      <c r="J2903" t="s">
        <v>10971</v>
      </c>
      <c r="K2903" t="s">
        <v>10971</v>
      </c>
    </row>
    <row r="2904" spans="2:11" x14ac:dyDescent="0.25">
      <c r="B2904">
        <v>1016391</v>
      </c>
      <c r="C2904">
        <v>8</v>
      </c>
      <c r="D2904" t="s">
        <v>8159</v>
      </c>
      <c r="I2904" t="s">
        <v>10971</v>
      </c>
      <c r="J2904" t="s">
        <v>10971</v>
      </c>
      <c r="K2904" t="s">
        <v>10971</v>
      </c>
    </row>
    <row r="2905" spans="2:11" x14ac:dyDescent="0.25">
      <c r="B2905">
        <v>1008615</v>
      </c>
      <c r="C2905">
        <v>8</v>
      </c>
      <c r="D2905" t="s">
        <v>7757</v>
      </c>
      <c r="I2905" t="s">
        <v>10971</v>
      </c>
      <c r="J2905" t="s">
        <v>10971</v>
      </c>
      <c r="K2905" t="s">
        <v>10971</v>
      </c>
    </row>
    <row r="2906" spans="2:11" x14ac:dyDescent="0.25">
      <c r="B2906">
        <v>1016132</v>
      </c>
      <c r="C2906">
        <v>8</v>
      </c>
      <c r="D2906" t="s">
        <v>8199</v>
      </c>
      <c r="I2906" t="s">
        <v>10971</v>
      </c>
      <c r="J2906" t="s">
        <v>10971</v>
      </c>
      <c r="K2906" t="s">
        <v>10971</v>
      </c>
    </row>
    <row r="2907" spans="2:11" x14ac:dyDescent="0.25">
      <c r="B2907">
        <v>1004848</v>
      </c>
      <c r="C2907">
        <v>8</v>
      </c>
      <c r="D2907" t="s">
        <v>7074</v>
      </c>
      <c r="I2907" t="s">
        <v>10971</v>
      </c>
      <c r="J2907" t="s">
        <v>10971</v>
      </c>
      <c r="K2907" t="s">
        <v>10971</v>
      </c>
    </row>
    <row r="2908" spans="2:11" x14ac:dyDescent="0.25">
      <c r="B2908">
        <v>1024637</v>
      </c>
      <c r="C2908">
        <v>8</v>
      </c>
      <c r="D2908" t="s">
        <v>5965</v>
      </c>
      <c r="I2908" t="s">
        <v>10971</v>
      </c>
      <c r="J2908" t="s">
        <v>10971</v>
      </c>
      <c r="K2908" t="s">
        <v>10971</v>
      </c>
    </row>
    <row r="2909" spans="2:11" x14ac:dyDescent="0.25">
      <c r="B2909">
        <v>4088686</v>
      </c>
      <c r="C2909">
        <v>8</v>
      </c>
      <c r="D2909" t="s">
        <v>5833</v>
      </c>
      <c r="I2909" t="s">
        <v>10971</v>
      </c>
      <c r="J2909" t="s">
        <v>10971</v>
      </c>
      <c r="K2909" t="s">
        <v>10971</v>
      </c>
    </row>
    <row r="2910" spans="2:11" x14ac:dyDescent="0.25">
      <c r="B2910">
        <v>1016230</v>
      </c>
      <c r="C2910">
        <v>8</v>
      </c>
      <c r="D2910" t="s">
        <v>8142</v>
      </c>
      <c r="I2910" t="s">
        <v>10971</v>
      </c>
      <c r="J2910" t="s">
        <v>10971</v>
      </c>
      <c r="K2910" t="s">
        <v>10971</v>
      </c>
    </row>
    <row r="2911" spans="2:11" x14ac:dyDescent="0.25">
      <c r="B2911">
        <v>4053244</v>
      </c>
      <c r="C2911">
        <v>8</v>
      </c>
      <c r="D2911" t="s">
        <v>8177</v>
      </c>
      <c r="I2911" t="s">
        <v>10971</v>
      </c>
      <c r="J2911" t="s">
        <v>10971</v>
      </c>
      <c r="K2911" t="s">
        <v>10971</v>
      </c>
    </row>
    <row r="2912" spans="2:11" x14ac:dyDescent="0.25">
      <c r="B2912">
        <v>1008664</v>
      </c>
      <c r="C2912">
        <v>8</v>
      </c>
      <c r="D2912" t="s">
        <v>10157</v>
      </c>
      <c r="I2912" t="s">
        <v>10971</v>
      </c>
      <c r="J2912" t="s">
        <v>10971</v>
      </c>
      <c r="K2912" t="s">
        <v>10971</v>
      </c>
    </row>
    <row r="2913" spans="2:11" x14ac:dyDescent="0.25">
      <c r="B2913">
        <v>1007427</v>
      </c>
      <c r="C2913">
        <v>8</v>
      </c>
      <c r="D2913" t="s">
        <v>8221</v>
      </c>
      <c r="I2913" t="s">
        <v>10971</v>
      </c>
      <c r="J2913" t="s">
        <v>10971</v>
      </c>
      <c r="K2913" t="s">
        <v>10971</v>
      </c>
    </row>
    <row r="2914" spans="2:11" x14ac:dyDescent="0.25">
      <c r="B2914">
        <v>1005100</v>
      </c>
      <c r="C2914">
        <v>8</v>
      </c>
      <c r="D2914" t="s">
        <v>6424</v>
      </c>
      <c r="I2914" t="s">
        <v>10971</v>
      </c>
      <c r="J2914" t="s">
        <v>10971</v>
      </c>
      <c r="K2914" t="s">
        <v>10971</v>
      </c>
    </row>
    <row r="2915" spans="2:11" x14ac:dyDescent="0.25">
      <c r="B2915">
        <v>1006302</v>
      </c>
      <c r="C2915">
        <v>8</v>
      </c>
      <c r="D2915" t="s">
        <v>7793</v>
      </c>
      <c r="I2915" t="s">
        <v>10971</v>
      </c>
      <c r="J2915" t="s">
        <v>10971</v>
      </c>
      <c r="K2915" t="s">
        <v>10971</v>
      </c>
    </row>
    <row r="2916" spans="2:11" x14ac:dyDescent="0.25">
      <c r="B2916">
        <v>1014181</v>
      </c>
      <c r="C2916">
        <v>8</v>
      </c>
      <c r="D2916" t="s">
        <v>8146</v>
      </c>
      <c r="I2916" t="s">
        <v>10971</v>
      </c>
      <c r="J2916" t="s">
        <v>10971</v>
      </c>
      <c r="K2916" t="s">
        <v>10971</v>
      </c>
    </row>
    <row r="2917" spans="2:11" x14ac:dyDescent="0.25">
      <c r="B2917">
        <v>1012784</v>
      </c>
      <c r="C2917">
        <v>8</v>
      </c>
      <c r="D2917" t="s">
        <v>7727</v>
      </c>
      <c r="I2917" t="s">
        <v>10971</v>
      </c>
      <c r="J2917" t="s">
        <v>10971</v>
      </c>
      <c r="K2917" t="s">
        <v>10971</v>
      </c>
    </row>
    <row r="2918" spans="2:11" x14ac:dyDescent="0.25">
      <c r="B2918">
        <v>1005247</v>
      </c>
      <c r="C2918">
        <v>8</v>
      </c>
      <c r="D2918" t="s">
        <v>7785</v>
      </c>
      <c r="I2918" t="s">
        <v>10971</v>
      </c>
      <c r="J2918" t="s">
        <v>10971</v>
      </c>
      <c r="K2918" t="s">
        <v>10971</v>
      </c>
    </row>
    <row r="2919" spans="2:11" x14ac:dyDescent="0.25">
      <c r="B2919">
        <v>1006712</v>
      </c>
      <c r="C2919">
        <v>8</v>
      </c>
      <c r="D2919" t="s">
        <v>7657</v>
      </c>
      <c r="I2919" t="s">
        <v>10971</v>
      </c>
      <c r="J2919" t="s">
        <v>10971</v>
      </c>
      <c r="K2919" t="s">
        <v>10971</v>
      </c>
    </row>
    <row r="2920" spans="2:11" x14ac:dyDescent="0.25">
      <c r="B2920">
        <v>1014884</v>
      </c>
      <c r="C2920">
        <v>8</v>
      </c>
      <c r="D2920" t="s">
        <v>8211</v>
      </c>
      <c r="I2920" t="s">
        <v>10971</v>
      </c>
      <c r="J2920" t="s">
        <v>10971</v>
      </c>
      <c r="K2920" t="s">
        <v>10971</v>
      </c>
    </row>
    <row r="2921" spans="2:11" x14ac:dyDescent="0.25">
      <c r="B2921">
        <v>1012007</v>
      </c>
      <c r="C2921">
        <v>8</v>
      </c>
      <c r="D2921" t="s">
        <v>7823</v>
      </c>
      <c r="I2921" t="s">
        <v>10971</v>
      </c>
      <c r="J2921" t="s">
        <v>10971</v>
      </c>
      <c r="K2921" t="s">
        <v>10971</v>
      </c>
    </row>
    <row r="2922" spans="2:11" x14ac:dyDescent="0.25">
      <c r="B2922">
        <v>1006108</v>
      </c>
      <c r="C2922">
        <v>8</v>
      </c>
      <c r="D2922" t="s">
        <v>7807</v>
      </c>
      <c r="I2922" t="s">
        <v>10971</v>
      </c>
      <c r="J2922" t="s">
        <v>10971</v>
      </c>
      <c r="K2922" t="s">
        <v>10971</v>
      </c>
    </row>
    <row r="2923" spans="2:11" x14ac:dyDescent="0.25">
      <c r="B2923">
        <v>1015748</v>
      </c>
      <c r="C2923">
        <v>8</v>
      </c>
      <c r="D2923" t="s">
        <v>7665</v>
      </c>
      <c r="I2923" t="s">
        <v>10971</v>
      </c>
      <c r="J2923" t="s">
        <v>10971</v>
      </c>
      <c r="K2923" t="s">
        <v>10971</v>
      </c>
    </row>
    <row r="2924" spans="2:11" x14ac:dyDescent="0.25">
      <c r="B2924">
        <v>1008749</v>
      </c>
      <c r="C2924">
        <v>8</v>
      </c>
      <c r="D2924" t="s">
        <v>7684</v>
      </c>
      <c r="I2924" t="s">
        <v>10971</v>
      </c>
      <c r="J2924" t="s">
        <v>10971</v>
      </c>
      <c r="K2924" t="s">
        <v>10971</v>
      </c>
    </row>
    <row r="2925" spans="2:11" x14ac:dyDescent="0.25">
      <c r="B2925">
        <v>1013518</v>
      </c>
      <c r="C2925">
        <v>8</v>
      </c>
      <c r="D2925" t="s">
        <v>8172</v>
      </c>
      <c r="I2925" t="s">
        <v>10971</v>
      </c>
      <c r="J2925" t="s">
        <v>10971</v>
      </c>
      <c r="K2925" t="s">
        <v>10971</v>
      </c>
    </row>
    <row r="2926" spans="2:11" x14ac:dyDescent="0.25">
      <c r="B2926">
        <v>10377863</v>
      </c>
      <c r="C2926">
        <v>8</v>
      </c>
      <c r="D2926" t="s">
        <v>9226</v>
      </c>
      <c r="I2926" t="s">
        <v>10971</v>
      </c>
      <c r="J2926" t="s">
        <v>10971</v>
      </c>
      <c r="K2926" t="s">
        <v>10971</v>
      </c>
    </row>
    <row r="2927" spans="2:11" x14ac:dyDescent="0.25">
      <c r="B2927">
        <v>1007608</v>
      </c>
      <c r="C2927">
        <v>8</v>
      </c>
      <c r="D2927" t="s">
        <v>7685</v>
      </c>
      <c r="I2927" t="s">
        <v>10971</v>
      </c>
      <c r="J2927" t="s">
        <v>10971</v>
      </c>
      <c r="K2927" t="s">
        <v>10971</v>
      </c>
    </row>
    <row r="2928" spans="2:11" x14ac:dyDescent="0.25">
      <c r="B2928">
        <v>4096753</v>
      </c>
      <c r="C2928">
        <v>8</v>
      </c>
      <c r="D2928" t="s">
        <v>7754</v>
      </c>
      <c r="I2928" t="s">
        <v>10971</v>
      </c>
      <c r="J2928" t="s">
        <v>10971</v>
      </c>
      <c r="K2928" t="s">
        <v>10971</v>
      </c>
    </row>
    <row r="2929" spans="2:11" x14ac:dyDescent="0.25">
      <c r="B2929">
        <v>1011931</v>
      </c>
      <c r="C2929">
        <v>8</v>
      </c>
      <c r="D2929" t="s">
        <v>8233</v>
      </c>
      <c r="I2929" t="s">
        <v>10971</v>
      </c>
      <c r="J2929" t="s">
        <v>10971</v>
      </c>
      <c r="K2929" t="s">
        <v>10971</v>
      </c>
    </row>
    <row r="2930" spans="2:11" x14ac:dyDescent="0.25">
      <c r="B2930">
        <v>1011871</v>
      </c>
      <c r="C2930">
        <v>8</v>
      </c>
      <c r="D2930" t="s">
        <v>8206</v>
      </c>
      <c r="I2930" t="s">
        <v>10971</v>
      </c>
      <c r="J2930" t="s">
        <v>10971</v>
      </c>
      <c r="K2930" t="s">
        <v>10971</v>
      </c>
    </row>
    <row r="2931" spans="2:11" x14ac:dyDescent="0.25">
      <c r="B2931">
        <v>1005972</v>
      </c>
      <c r="C2931">
        <v>8</v>
      </c>
      <c r="D2931" t="s">
        <v>7686</v>
      </c>
      <c r="I2931" t="s">
        <v>10971</v>
      </c>
      <c r="J2931" t="s">
        <v>10971</v>
      </c>
      <c r="K2931" t="s">
        <v>10971</v>
      </c>
    </row>
    <row r="2932" spans="2:11" x14ac:dyDescent="0.25">
      <c r="B2932">
        <v>1982025</v>
      </c>
      <c r="C2932">
        <v>8</v>
      </c>
      <c r="D2932" t="s">
        <v>8534</v>
      </c>
      <c r="I2932" t="s">
        <v>10971</v>
      </c>
      <c r="J2932" t="s">
        <v>10971</v>
      </c>
      <c r="K2932" t="s">
        <v>10971</v>
      </c>
    </row>
    <row r="2933" spans="2:11" x14ac:dyDescent="0.25">
      <c r="B2933">
        <v>1012674</v>
      </c>
      <c r="C2933">
        <v>8</v>
      </c>
      <c r="D2933" t="s">
        <v>7724</v>
      </c>
      <c r="I2933" t="s">
        <v>10971</v>
      </c>
      <c r="J2933" t="s">
        <v>10971</v>
      </c>
      <c r="K2933" t="s">
        <v>10971</v>
      </c>
    </row>
    <row r="2934" spans="2:11" x14ac:dyDescent="0.25">
      <c r="B2934">
        <v>4073428</v>
      </c>
      <c r="C2934">
        <v>8</v>
      </c>
      <c r="D2934" t="s">
        <v>7699</v>
      </c>
      <c r="I2934" t="s">
        <v>10971</v>
      </c>
      <c r="J2934" t="s">
        <v>10971</v>
      </c>
      <c r="K2934" t="s">
        <v>10971</v>
      </c>
    </row>
    <row r="2935" spans="2:11" x14ac:dyDescent="0.25">
      <c r="B2935">
        <v>1007551</v>
      </c>
      <c r="C2935">
        <v>8</v>
      </c>
      <c r="D2935" t="s">
        <v>8192</v>
      </c>
      <c r="I2935" t="s">
        <v>10971</v>
      </c>
      <c r="J2935" t="s">
        <v>10971</v>
      </c>
      <c r="K2935" t="s">
        <v>10971</v>
      </c>
    </row>
    <row r="2936" spans="2:11" x14ac:dyDescent="0.25">
      <c r="B2936">
        <v>1014801</v>
      </c>
      <c r="C2936">
        <v>8</v>
      </c>
      <c r="D2936" t="s">
        <v>8167</v>
      </c>
      <c r="I2936" t="s">
        <v>10971</v>
      </c>
      <c r="J2936" t="s">
        <v>10971</v>
      </c>
      <c r="K2936" t="s">
        <v>10971</v>
      </c>
    </row>
    <row r="2937" spans="2:11" x14ac:dyDescent="0.25">
      <c r="B2937">
        <v>1006718</v>
      </c>
      <c r="C2937">
        <v>8</v>
      </c>
      <c r="D2937" t="s">
        <v>8170</v>
      </c>
      <c r="I2937" t="s">
        <v>10971</v>
      </c>
      <c r="J2937" t="s">
        <v>10971</v>
      </c>
      <c r="K2937" t="s">
        <v>10971</v>
      </c>
    </row>
    <row r="2938" spans="2:11" x14ac:dyDescent="0.25">
      <c r="B2938">
        <v>1012448</v>
      </c>
      <c r="C2938">
        <v>8</v>
      </c>
      <c r="D2938" t="s">
        <v>5876</v>
      </c>
      <c r="I2938" t="s">
        <v>10971</v>
      </c>
      <c r="J2938" t="s">
        <v>10971</v>
      </c>
      <c r="K2938" t="s">
        <v>10971</v>
      </c>
    </row>
    <row r="2939" spans="2:11" x14ac:dyDescent="0.25">
      <c r="B2939">
        <v>4100305</v>
      </c>
      <c r="C2939">
        <v>8</v>
      </c>
      <c r="D2939" t="s">
        <v>7237</v>
      </c>
      <c r="I2939" t="s">
        <v>10971</v>
      </c>
      <c r="J2939" t="s">
        <v>10971</v>
      </c>
      <c r="K2939" t="s">
        <v>10971</v>
      </c>
    </row>
    <row r="2940" spans="2:11" x14ac:dyDescent="0.25">
      <c r="B2940">
        <v>1014926</v>
      </c>
      <c r="C2940">
        <v>8</v>
      </c>
      <c r="D2940" t="s">
        <v>8230</v>
      </c>
      <c r="I2940" t="s">
        <v>10971</v>
      </c>
      <c r="J2940" t="s">
        <v>10971</v>
      </c>
      <c r="K2940" t="s">
        <v>10971</v>
      </c>
    </row>
    <row r="2941" spans="2:11" x14ac:dyDescent="0.25">
      <c r="B2941">
        <v>1014537</v>
      </c>
      <c r="C2941">
        <v>8</v>
      </c>
      <c r="D2941" t="s">
        <v>8231</v>
      </c>
      <c r="I2941" t="s">
        <v>10971</v>
      </c>
      <c r="J2941" t="s">
        <v>10971</v>
      </c>
      <c r="K2941" t="s">
        <v>10971</v>
      </c>
    </row>
    <row r="2942" spans="2:11" x14ac:dyDescent="0.25">
      <c r="B2942">
        <v>1005490</v>
      </c>
      <c r="C2942">
        <v>8</v>
      </c>
      <c r="D2942" t="s">
        <v>5825</v>
      </c>
      <c r="I2942" t="s">
        <v>10971</v>
      </c>
      <c r="J2942" t="s">
        <v>10971</v>
      </c>
      <c r="K2942" t="s">
        <v>10971</v>
      </c>
    </row>
    <row r="2943" spans="2:11" x14ac:dyDescent="0.25">
      <c r="B2943">
        <v>1004435</v>
      </c>
      <c r="C2943">
        <v>8</v>
      </c>
      <c r="D2943" t="s">
        <v>7731</v>
      </c>
      <c r="I2943" t="s">
        <v>10971</v>
      </c>
      <c r="J2943" t="s">
        <v>10971</v>
      </c>
      <c r="K2943" t="s">
        <v>10971</v>
      </c>
    </row>
    <row r="2944" spans="2:11" x14ac:dyDescent="0.25">
      <c r="B2944">
        <v>1016117</v>
      </c>
      <c r="C2944">
        <v>8</v>
      </c>
      <c r="D2944" t="s">
        <v>8197</v>
      </c>
      <c r="I2944" t="s">
        <v>10971</v>
      </c>
      <c r="J2944" t="s">
        <v>10971</v>
      </c>
      <c r="K2944" t="s">
        <v>10971</v>
      </c>
    </row>
    <row r="2945" spans="2:11" x14ac:dyDescent="0.25">
      <c r="B2945">
        <v>4096263</v>
      </c>
      <c r="C2945">
        <v>8</v>
      </c>
      <c r="D2945" t="s">
        <v>8208</v>
      </c>
      <c r="I2945" t="s">
        <v>10971</v>
      </c>
      <c r="J2945" t="s">
        <v>10971</v>
      </c>
      <c r="K2945" t="s">
        <v>10971</v>
      </c>
    </row>
    <row r="2946" spans="2:11" x14ac:dyDescent="0.25">
      <c r="B2946">
        <v>1006823</v>
      </c>
      <c r="C2946">
        <v>8</v>
      </c>
      <c r="D2946" t="s">
        <v>7732</v>
      </c>
      <c r="I2946" t="s">
        <v>10971</v>
      </c>
      <c r="J2946" t="s">
        <v>10971</v>
      </c>
      <c r="K2946" t="s">
        <v>10971</v>
      </c>
    </row>
    <row r="2947" spans="2:11" x14ac:dyDescent="0.25">
      <c r="B2947">
        <v>1006024</v>
      </c>
      <c r="C2947">
        <v>8</v>
      </c>
      <c r="D2947" t="s">
        <v>7769</v>
      </c>
      <c r="I2947" t="s">
        <v>10971</v>
      </c>
      <c r="J2947" t="s">
        <v>10971</v>
      </c>
      <c r="K2947" t="s">
        <v>10971</v>
      </c>
    </row>
    <row r="2948" spans="2:11" x14ac:dyDescent="0.25">
      <c r="B2948">
        <v>1013369</v>
      </c>
      <c r="C2948">
        <v>8</v>
      </c>
      <c r="D2948" t="s">
        <v>8198</v>
      </c>
      <c r="I2948" t="s">
        <v>10971</v>
      </c>
      <c r="J2948" t="s">
        <v>10971</v>
      </c>
      <c r="K2948" t="s">
        <v>10971</v>
      </c>
    </row>
    <row r="2949" spans="2:11" x14ac:dyDescent="0.25">
      <c r="B2949">
        <v>4091402</v>
      </c>
      <c r="C2949">
        <v>8</v>
      </c>
      <c r="D2949" t="s">
        <v>7741</v>
      </c>
      <c r="I2949" t="s">
        <v>10971</v>
      </c>
      <c r="J2949" t="s">
        <v>10971</v>
      </c>
      <c r="K2949" t="s">
        <v>10971</v>
      </c>
    </row>
    <row r="2950" spans="2:11" x14ac:dyDescent="0.25">
      <c r="B2950">
        <v>1016354</v>
      </c>
      <c r="C2950">
        <v>8</v>
      </c>
      <c r="D2950" t="s">
        <v>7708</v>
      </c>
      <c r="I2950" t="s">
        <v>10971</v>
      </c>
      <c r="J2950" t="s">
        <v>10971</v>
      </c>
      <c r="K2950" t="s">
        <v>10971</v>
      </c>
    </row>
    <row r="2951" spans="2:11" x14ac:dyDescent="0.25">
      <c r="B2951">
        <v>4103255</v>
      </c>
      <c r="C2951">
        <v>8</v>
      </c>
      <c r="D2951" t="s">
        <v>7792</v>
      </c>
      <c r="I2951" t="s">
        <v>10971</v>
      </c>
      <c r="J2951" t="s">
        <v>10971</v>
      </c>
      <c r="K2951" t="s">
        <v>10971</v>
      </c>
    </row>
    <row r="2952" spans="2:11" x14ac:dyDescent="0.25">
      <c r="B2952">
        <v>1015674</v>
      </c>
      <c r="C2952">
        <v>8</v>
      </c>
      <c r="D2952" t="s">
        <v>7795</v>
      </c>
      <c r="I2952" t="s">
        <v>10971</v>
      </c>
      <c r="J2952" t="s">
        <v>10971</v>
      </c>
      <c r="K2952" t="s">
        <v>10971</v>
      </c>
    </row>
    <row r="2953" spans="2:11" x14ac:dyDescent="0.25">
      <c r="B2953">
        <v>1024994</v>
      </c>
      <c r="C2953">
        <v>8</v>
      </c>
      <c r="D2953" t="s">
        <v>10623</v>
      </c>
      <c r="I2953" t="s">
        <v>10971</v>
      </c>
      <c r="J2953" t="s">
        <v>10971</v>
      </c>
      <c r="K2953" t="s">
        <v>10971</v>
      </c>
    </row>
    <row r="2954" spans="2:11" x14ac:dyDescent="0.25">
      <c r="B2954">
        <v>1005256</v>
      </c>
      <c r="C2954">
        <v>8</v>
      </c>
      <c r="D2954" t="s">
        <v>7770</v>
      </c>
      <c r="I2954" t="s">
        <v>10971</v>
      </c>
      <c r="J2954" t="s">
        <v>10971</v>
      </c>
      <c r="K2954" t="s">
        <v>10971</v>
      </c>
    </row>
    <row r="2955" spans="2:11" x14ac:dyDescent="0.25">
      <c r="B2955">
        <v>1016439</v>
      </c>
      <c r="C2955">
        <v>8</v>
      </c>
      <c r="D2955" t="s">
        <v>10805</v>
      </c>
      <c r="I2955" t="s">
        <v>10971</v>
      </c>
      <c r="J2955" t="s">
        <v>10971</v>
      </c>
      <c r="K2955" t="s">
        <v>10971</v>
      </c>
    </row>
    <row r="2956" spans="2:11" x14ac:dyDescent="0.25">
      <c r="B2956">
        <v>1016400</v>
      </c>
      <c r="C2956">
        <v>8</v>
      </c>
      <c r="D2956" t="s">
        <v>7820</v>
      </c>
      <c r="I2956" t="s">
        <v>10971</v>
      </c>
      <c r="J2956" t="s">
        <v>10971</v>
      </c>
      <c r="K2956" t="s">
        <v>10971</v>
      </c>
    </row>
    <row r="2957" spans="2:11" x14ac:dyDescent="0.25">
      <c r="B2957">
        <v>4135735</v>
      </c>
      <c r="C2957">
        <v>8</v>
      </c>
      <c r="D2957" t="s">
        <v>8175</v>
      </c>
      <c r="I2957" t="s">
        <v>10971</v>
      </c>
      <c r="J2957" t="s">
        <v>10971</v>
      </c>
      <c r="K2957" t="s">
        <v>10971</v>
      </c>
    </row>
    <row r="2958" spans="2:11" x14ac:dyDescent="0.25">
      <c r="B2958">
        <v>1016100</v>
      </c>
      <c r="C2958">
        <v>8</v>
      </c>
      <c r="D2958" t="s">
        <v>7811</v>
      </c>
      <c r="I2958" t="s">
        <v>10971</v>
      </c>
      <c r="J2958" t="s">
        <v>10971</v>
      </c>
      <c r="K2958" t="s">
        <v>10971</v>
      </c>
    </row>
    <row r="2959" spans="2:11" x14ac:dyDescent="0.25">
      <c r="B2959">
        <v>4095211</v>
      </c>
      <c r="C2959">
        <v>8</v>
      </c>
      <c r="D2959" t="s">
        <v>7649</v>
      </c>
      <c r="I2959" t="s">
        <v>10971</v>
      </c>
      <c r="J2959" t="s">
        <v>10971</v>
      </c>
      <c r="K2959" t="s">
        <v>10971</v>
      </c>
    </row>
    <row r="2960" spans="2:11" x14ac:dyDescent="0.25">
      <c r="B2960">
        <v>1016326</v>
      </c>
      <c r="C2960">
        <v>8</v>
      </c>
      <c r="D2960" t="s">
        <v>10924</v>
      </c>
      <c r="I2960" t="s">
        <v>10971</v>
      </c>
      <c r="J2960" t="s">
        <v>10971</v>
      </c>
      <c r="K2960" t="s">
        <v>10971</v>
      </c>
    </row>
    <row r="2961" spans="2:11" x14ac:dyDescent="0.25">
      <c r="B2961">
        <v>1007709</v>
      </c>
      <c r="C2961">
        <v>8</v>
      </c>
      <c r="D2961" t="s">
        <v>7805</v>
      </c>
      <c r="I2961" t="s">
        <v>10971</v>
      </c>
      <c r="J2961" t="s">
        <v>10971</v>
      </c>
      <c r="K2961" t="s">
        <v>10971</v>
      </c>
    </row>
    <row r="2962" spans="2:11" x14ac:dyDescent="0.25">
      <c r="B2962">
        <v>1012716</v>
      </c>
      <c r="C2962">
        <v>8</v>
      </c>
      <c r="D2962" t="s">
        <v>7885</v>
      </c>
      <c r="I2962" t="s">
        <v>10971</v>
      </c>
      <c r="J2962" t="s">
        <v>10971</v>
      </c>
      <c r="K2962" t="s">
        <v>10971</v>
      </c>
    </row>
    <row r="2963" spans="2:11" x14ac:dyDescent="0.25">
      <c r="B2963">
        <v>1007121</v>
      </c>
      <c r="C2963">
        <v>8</v>
      </c>
      <c r="D2963" t="s">
        <v>8165</v>
      </c>
      <c r="I2963" t="s">
        <v>10971</v>
      </c>
      <c r="J2963" t="s">
        <v>10971</v>
      </c>
      <c r="K2963" t="s">
        <v>10971</v>
      </c>
    </row>
    <row r="2964" spans="2:11" x14ac:dyDescent="0.25">
      <c r="B2964">
        <v>1001046</v>
      </c>
      <c r="C2964">
        <v>8</v>
      </c>
      <c r="D2964" t="s">
        <v>10925</v>
      </c>
      <c r="I2964" t="s">
        <v>10971</v>
      </c>
      <c r="J2964" t="s">
        <v>10971</v>
      </c>
      <c r="K2964" t="s">
        <v>10971</v>
      </c>
    </row>
    <row r="2965" spans="2:11" x14ac:dyDescent="0.25">
      <c r="B2965">
        <v>1015750</v>
      </c>
      <c r="C2965">
        <v>8</v>
      </c>
      <c r="D2965" t="s">
        <v>8147</v>
      </c>
      <c r="I2965" t="s">
        <v>10971</v>
      </c>
      <c r="J2965" t="s">
        <v>10971</v>
      </c>
      <c r="K2965" t="s">
        <v>10971</v>
      </c>
    </row>
    <row r="2966" spans="2:11" x14ac:dyDescent="0.25">
      <c r="B2966">
        <v>1012539</v>
      </c>
      <c r="C2966">
        <v>8</v>
      </c>
      <c r="D2966" t="s">
        <v>8305</v>
      </c>
      <c r="I2966" t="s">
        <v>10971</v>
      </c>
      <c r="J2966" t="s">
        <v>10971</v>
      </c>
      <c r="K2966" t="s">
        <v>10971</v>
      </c>
    </row>
    <row r="2967" spans="2:11" x14ac:dyDescent="0.25">
      <c r="B2967">
        <v>11108175</v>
      </c>
      <c r="C2967">
        <v>8</v>
      </c>
      <c r="D2967" t="s">
        <v>9227</v>
      </c>
      <c r="I2967" t="s">
        <v>10971</v>
      </c>
      <c r="J2967" t="s">
        <v>10971</v>
      </c>
      <c r="K2967" t="s">
        <v>10971</v>
      </c>
    </row>
    <row r="2968" spans="2:11" x14ac:dyDescent="0.25">
      <c r="B2968">
        <v>1984062</v>
      </c>
      <c r="C2968">
        <v>8</v>
      </c>
      <c r="D2968" t="s">
        <v>9367</v>
      </c>
      <c r="I2968" t="s">
        <v>10971</v>
      </c>
      <c r="J2968" t="s">
        <v>10971</v>
      </c>
      <c r="K2968" t="s">
        <v>10971</v>
      </c>
    </row>
    <row r="2969" spans="2:11" x14ac:dyDescent="0.25">
      <c r="B2969">
        <v>1008967</v>
      </c>
      <c r="C2969">
        <v>8</v>
      </c>
      <c r="D2969" t="s">
        <v>8181</v>
      </c>
      <c r="I2969" t="s">
        <v>10971</v>
      </c>
      <c r="J2969" t="s">
        <v>10971</v>
      </c>
      <c r="K2969" t="s">
        <v>10971</v>
      </c>
    </row>
    <row r="2970" spans="2:11" x14ac:dyDescent="0.25">
      <c r="B2970">
        <v>1012099</v>
      </c>
      <c r="C2970">
        <v>8</v>
      </c>
      <c r="D2970" t="s">
        <v>8250</v>
      </c>
      <c r="I2970" t="s">
        <v>10971</v>
      </c>
      <c r="J2970" t="s">
        <v>10971</v>
      </c>
      <c r="K2970" t="s">
        <v>10971</v>
      </c>
    </row>
    <row r="2971" spans="2:11" x14ac:dyDescent="0.25">
      <c r="B2971">
        <v>4163744</v>
      </c>
      <c r="C2971">
        <v>8</v>
      </c>
      <c r="D2971" t="s">
        <v>7776</v>
      </c>
      <c r="I2971" t="s">
        <v>10971</v>
      </c>
      <c r="J2971" t="s">
        <v>10971</v>
      </c>
      <c r="K2971" t="s">
        <v>10971</v>
      </c>
    </row>
    <row r="2972" spans="2:11" x14ac:dyDescent="0.25">
      <c r="B2972">
        <v>1010724</v>
      </c>
      <c r="C2972">
        <v>8</v>
      </c>
      <c r="D2972" t="s">
        <v>7653</v>
      </c>
      <c r="I2972" t="s">
        <v>10971</v>
      </c>
      <c r="J2972" t="s">
        <v>10971</v>
      </c>
      <c r="K2972" t="s">
        <v>10971</v>
      </c>
    </row>
    <row r="2973" spans="2:11" x14ac:dyDescent="0.25">
      <c r="B2973">
        <v>4115465</v>
      </c>
      <c r="C2973">
        <v>8</v>
      </c>
      <c r="D2973" t="s">
        <v>7817</v>
      </c>
      <c r="I2973" t="s">
        <v>10971</v>
      </c>
      <c r="J2973" t="s">
        <v>10971</v>
      </c>
      <c r="K2973" t="s">
        <v>10971</v>
      </c>
    </row>
    <row r="2974" spans="2:11" x14ac:dyDescent="0.25">
      <c r="B2974">
        <v>13484455</v>
      </c>
      <c r="C2974">
        <v>8</v>
      </c>
      <c r="D2974" t="s">
        <v>9228</v>
      </c>
      <c r="I2974" t="s">
        <v>10971</v>
      </c>
      <c r="J2974" t="s">
        <v>10971</v>
      </c>
      <c r="K2974" t="s">
        <v>10971</v>
      </c>
    </row>
    <row r="2975" spans="2:11" x14ac:dyDescent="0.25">
      <c r="B2975">
        <v>4167097</v>
      </c>
      <c r="C2975">
        <v>8</v>
      </c>
      <c r="D2975" t="s">
        <v>7728</v>
      </c>
      <c r="I2975" t="s">
        <v>10971</v>
      </c>
      <c r="J2975" t="s">
        <v>10971</v>
      </c>
      <c r="K2975" t="s">
        <v>10971</v>
      </c>
    </row>
    <row r="2976" spans="2:11" x14ac:dyDescent="0.25">
      <c r="B2976">
        <v>1009331</v>
      </c>
      <c r="C2976">
        <v>8</v>
      </c>
      <c r="D2976" t="s">
        <v>7764</v>
      </c>
      <c r="I2976" t="s">
        <v>10971</v>
      </c>
      <c r="J2976" t="s">
        <v>10971</v>
      </c>
      <c r="K2976" t="s">
        <v>10971</v>
      </c>
    </row>
    <row r="2977" spans="2:11" x14ac:dyDescent="0.25">
      <c r="B2977">
        <v>4108826</v>
      </c>
      <c r="C2977">
        <v>8</v>
      </c>
      <c r="D2977" t="s">
        <v>7819</v>
      </c>
      <c r="I2977" t="s">
        <v>10971</v>
      </c>
      <c r="J2977" t="s">
        <v>10971</v>
      </c>
      <c r="K2977" t="s">
        <v>10971</v>
      </c>
    </row>
    <row r="2978" spans="2:11" x14ac:dyDescent="0.25">
      <c r="B2978">
        <v>4143305</v>
      </c>
      <c r="C2978">
        <v>8</v>
      </c>
      <c r="D2978" t="s">
        <v>7730</v>
      </c>
      <c r="I2978" t="s">
        <v>10971</v>
      </c>
      <c r="J2978" t="s">
        <v>10971</v>
      </c>
      <c r="K2978" t="s">
        <v>10971</v>
      </c>
    </row>
    <row r="2979" spans="2:11" x14ac:dyDescent="0.25">
      <c r="B2979">
        <v>4187496</v>
      </c>
      <c r="C2979">
        <v>8</v>
      </c>
      <c r="D2979" t="s">
        <v>9273</v>
      </c>
      <c r="I2979" t="s">
        <v>10971</v>
      </c>
      <c r="J2979" t="s">
        <v>10971</v>
      </c>
      <c r="K2979" t="s">
        <v>10971</v>
      </c>
    </row>
    <row r="2980" spans="2:11" x14ac:dyDescent="0.25">
      <c r="B2980">
        <v>1007055</v>
      </c>
      <c r="C2980">
        <v>8</v>
      </c>
      <c r="D2980" t="s">
        <v>7720</v>
      </c>
      <c r="I2980" t="s">
        <v>10971</v>
      </c>
      <c r="J2980" t="s">
        <v>10971</v>
      </c>
      <c r="K2980" t="s">
        <v>10971</v>
      </c>
    </row>
    <row r="2981" spans="2:11" x14ac:dyDescent="0.25">
      <c r="B2981">
        <v>1015274</v>
      </c>
      <c r="C2981">
        <v>8</v>
      </c>
      <c r="D2981" t="s">
        <v>7721</v>
      </c>
      <c r="I2981" t="s">
        <v>10971</v>
      </c>
      <c r="J2981" t="s">
        <v>10971</v>
      </c>
      <c r="K2981" t="s">
        <v>10971</v>
      </c>
    </row>
    <row r="2982" spans="2:11" x14ac:dyDescent="0.25">
      <c r="B2982">
        <v>1005359</v>
      </c>
      <c r="C2982">
        <v>8</v>
      </c>
      <c r="D2982" t="s">
        <v>7701</v>
      </c>
      <c r="I2982" t="s">
        <v>10971</v>
      </c>
      <c r="J2982" t="s">
        <v>10971</v>
      </c>
      <c r="K2982" t="s">
        <v>10971</v>
      </c>
    </row>
    <row r="2983" spans="2:11" x14ac:dyDescent="0.25">
      <c r="B2983">
        <v>4051697</v>
      </c>
      <c r="C2983">
        <v>8</v>
      </c>
      <c r="D2983" t="s">
        <v>7650</v>
      </c>
      <c r="I2983" t="s">
        <v>10971</v>
      </c>
      <c r="J2983" t="s">
        <v>10971</v>
      </c>
      <c r="K2983" t="s">
        <v>10971</v>
      </c>
    </row>
    <row r="2984" spans="2:11" x14ac:dyDescent="0.25">
      <c r="B2984">
        <v>4156889</v>
      </c>
      <c r="C2984">
        <v>8</v>
      </c>
      <c r="D2984" t="s">
        <v>7744</v>
      </c>
      <c r="I2984" t="s">
        <v>10971</v>
      </c>
      <c r="J2984" t="s">
        <v>10971</v>
      </c>
      <c r="K2984" t="s">
        <v>10971</v>
      </c>
    </row>
    <row r="2985" spans="2:11" x14ac:dyDescent="0.25">
      <c r="B2985">
        <v>1005033</v>
      </c>
      <c r="C2985">
        <v>8</v>
      </c>
      <c r="D2985" t="s">
        <v>8248</v>
      </c>
      <c r="I2985" t="s">
        <v>10971</v>
      </c>
      <c r="J2985" t="s">
        <v>10971</v>
      </c>
      <c r="K2985" t="s">
        <v>10971</v>
      </c>
    </row>
    <row r="2986" spans="2:11" x14ac:dyDescent="0.25">
      <c r="B2986">
        <v>1014598</v>
      </c>
      <c r="C2986">
        <v>8</v>
      </c>
      <c r="D2986" t="s">
        <v>7826</v>
      </c>
      <c r="I2986" t="s">
        <v>10971</v>
      </c>
      <c r="J2986" t="s">
        <v>10971</v>
      </c>
      <c r="K2986" t="s">
        <v>10971</v>
      </c>
    </row>
    <row r="2987" spans="2:11" x14ac:dyDescent="0.25">
      <c r="B2987">
        <v>4050457</v>
      </c>
      <c r="C2987">
        <v>8</v>
      </c>
      <c r="D2987" t="s">
        <v>7682</v>
      </c>
      <c r="I2987" t="s">
        <v>10971</v>
      </c>
      <c r="J2987" t="s">
        <v>10971</v>
      </c>
      <c r="K2987" t="s">
        <v>10971</v>
      </c>
    </row>
    <row r="2988" spans="2:11" x14ac:dyDescent="0.25">
      <c r="B2988">
        <v>1015749</v>
      </c>
      <c r="C2988">
        <v>8</v>
      </c>
      <c r="D2988" t="s">
        <v>6602</v>
      </c>
      <c r="I2988" t="s">
        <v>10971</v>
      </c>
      <c r="J2988" t="s">
        <v>10971</v>
      </c>
      <c r="K2988" t="s">
        <v>10971</v>
      </c>
    </row>
    <row r="2989" spans="2:11" x14ac:dyDescent="0.25">
      <c r="B2989">
        <v>1002075</v>
      </c>
      <c r="C2989">
        <v>8</v>
      </c>
      <c r="D2989" t="s">
        <v>8224</v>
      </c>
      <c r="I2989" t="s">
        <v>10971</v>
      </c>
      <c r="J2989" t="s">
        <v>10971</v>
      </c>
      <c r="K2989" t="s">
        <v>10971</v>
      </c>
    </row>
    <row r="2990" spans="2:11" x14ac:dyDescent="0.25">
      <c r="B2990">
        <v>1003038</v>
      </c>
      <c r="C2990">
        <v>8</v>
      </c>
      <c r="D2990" t="s">
        <v>6326</v>
      </c>
      <c r="I2990" t="s">
        <v>10971</v>
      </c>
      <c r="J2990" t="s">
        <v>10971</v>
      </c>
      <c r="K2990" t="s">
        <v>10971</v>
      </c>
    </row>
    <row r="2991" spans="2:11" x14ac:dyDescent="0.25">
      <c r="B2991">
        <v>1009636</v>
      </c>
      <c r="C2991">
        <v>8</v>
      </c>
      <c r="D2991" t="s">
        <v>7707</v>
      </c>
      <c r="I2991" t="s">
        <v>10971</v>
      </c>
      <c r="J2991" t="s">
        <v>10971</v>
      </c>
      <c r="K2991" t="s">
        <v>10971</v>
      </c>
    </row>
    <row r="2992" spans="2:11" x14ac:dyDescent="0.25">
      <c r="B2992">
        <v>1136018</v>
      </c>
      <c r="C2992">
        <v>8</v>
      </c>
      <c r="D2992" t="s">
        <v>8241</v>
      </c>
      <c r="I2992" t="s">
        <v>10971</v>
      </c>
      <c r="J2992" t="s">
        <v>10971</v>
      </c>
      <c r="K2992" t="s">
        <v>10971</v>
      </c>
    </row>
    <row r="2993" spans="2:11" x14ac:dyDescent="0.25">
      <c r="B2993">
        <v>4159051</v>
      </c>
      <c r="C2993">
        <v>8</v>
      </c>
      <c r="D2993" t="s">
        <v>8200</v>
      </c>
      <c r="I2993" t="s">
        <v>10971</v>
      </c>
      <c r="J2993" t="s">
        <v>10971</v>
      </c>
      <c r="K2993" t="s">
        <v>10971</v>
      </c>
    </row>
    <row r="2994" spans="2:11" x14ac:dyDescent="0.25">
      <c r="B2994">
        <v>1005898</v>
      </c>
      <c r="C2994">
        <v>8</v>
      </c>
      <c r="D2994" t="s">
        <v>7081</v>
      </c>
      <c r="I2994" t="s">
        <v>10971</v>
      </c>
      <c r="J2994" t="s">
        <v>10971</v>
      </c>
      <c r="K2994" t="s">
        <v>10971</v>
      </c>
    </row>
    <row r="2995" spans="2:11" x14ac:dyDescent="0.25">
      <c r="B2995">
        <v>1007586</v>
      </c>
      <c r="C2995">
        <v>8</v>
      </c>
      <c r="D2995" t="s">
        <v>7813</v>
      </c>
      <c r="I2995" t="s">
        <v>10971</v>
      </c>
      <c r="J2995" t="s">
        <v>10971</v>
      </c>
      <c r="K2995" t="s">
        <v>10971</v>
      </c>
    </row>
    <row r="2996" spans="2:11" x14ac:dyDescent="0.25">
      <c r="B2996">
        <v>1008726</v>
      </c>
      <c r="C2996">
        <v>8</v>
      </c>
      <c r="D2996" t="s">
        <v>6296</v>
      </c>
      <c r="I2996" t="s">
        <v>10971</v>
      </c>
      <c r="J2996" t="s">
        <v>10971</v>
      </c>
      <c r="K2996" t="s">
        <v>10971</v>
      </c>
    </row>
    <row r="2997" spans="2:11" x14ac:dyDescent="0.25">
      <c r="B2997">
        <v>1015530</v>
      </c>
      <c r="C2997">
        <v>8</v>
      </c>
      <c r="D2997" t="s">
        <v>5965</v>
      </c>
      <c r="I2997" t="s">
        <v>10971</v>
      </c>
      <c r="J2997" t="s">
        <v>10971</v>
      </c>
      <c r="K2997" t="s">
        <v>10971</v>
      </c>
    </row>
    <row r="2998" spans="2:11" x14ac:dyDescent="0.25">
      <c r="B2998">
        <v>1005717</v>
      </c>
      <c r="C2998">
        <v>8</v>
      </c>
      <c r="D2998" t="s">
        <v>8249</v>
      </c>
      <c r="I2998" t="s">
        <v>10971</v>
      </c>
      <c r="J2998" t="s">
        <v>10971</v>
      </c>
      <c r="K2998" t="s">
        <v>10971</v>
      </c>
    </row>
    <row r="2999" spans="2:11" x14ac:dyDescent="0.25">
      <c r="B2999">
        <v>1015285</v>
      </c>
      <c r="C2999">
        <v>8</v>
      </c>
      <c r="D2999" t="s">
        <v>7713</v>
      </c>
      <c r="I2999" t="s">
        <v>10971</v>
      </c>
      <c r="J2999" t="s">
        <v>10971</v>
      </c>
      <c r="K2999" t="s">
        <v>10971</v>
      </c>
    </row>
    <row r="3000" spans="2:11" x14ac:dyDescent="0.25">
      <c r="B3000">
        <v>1004937</v>
      </c>
      <c r="C3000">
        <v>8</v>
      </c>
      <c r="D3000" t="s">
        <v>9166</v>
      </c>
      <c r="I3000" t="s">
        <v>10971</v>
      </c>
      <c r="J3000" t="s">
        <v>10971</v>
      </c>
      <c r="K3000" t="s">
        <v>10971</v>
      </c>
    </row>
    <row r="3001" spans="2:11" x14ac:dyDescent="0.25">
      <c r="B3001">
        <v>1016005</v>
      </c>
      <c r="C3001">
        <v>8</v>
      </c>
      <c r="D3001" t="s">
        <v>7774</v>
      </c>
      <c r="I3001" t="s">
        <v>10971</v>
      </c>
      <c r="J3001" t="s">
        <v>10971</v>
      </c>
      <c r="K3001" t="s">
        <v>10971</v>
      </c>
    </row>
    <row r="3002" spans="2:11" x14ac:dyDescent="0.25">
      <c r="B3002">
        <v>1004368</v>
      </c>
      <c r="C3002">
        <v>8</v>
      </c>
      <c r="D3002" t="s">
        <v>7749</v>
      </c>
      <c r="I3002" t="s">
        <v>10971</v>
      </c>
      <c r="J3002" t="s">
        <v>10971</v>
      </c>
      <c r="K3002" t="s">
        <v>10971</v>
      </c>
    </row>
    <row r="3003" spans="2:11" x14ac:dyDescent="0.25">
      <c r="B3003">
        <v>1010319</v>
      </c>
      <c r="C3003">
        <v>8</v>
      </c>
      <c r="D3003" t="s">
        <v>8179</v>
      </c>
      <c r="I3003" t="s">
        <v>10971</v>
      </c>
      <c r="J3003" t="s">
        <v>10971</v>
      </c>
      <c r="K3003" t="s">
        <v>10971</v>
      </c>
    </row>
    <row r="3004" spans="2:11" x14ac:dyDescent="0.25">
      <c r="B3004">
        <v>1009259</v>
      </c>
      <c r="C3004">
        <v>8</v>
      </c>
      <c r="D3004" t="s">
        <v>7621</v>
      </c>
      <c r="I3004" t="s">
        <v>10971</v>
      </c>
      <c r="J3004" t="s">
        <v>10971</v>
      </c>
      <c r="K3004" t="s">
        <v>10971</v>
      </c>
    </row>
    <row r="3005" spans="2:11" x14ac:dyDescent="0.25">
      <c r="B3005">
        <v>1004847</v>
      </c>
      <c r="C3005">
        <v>8</v>
      </c>
      <c r="D3005" t="s">
        <v>7028</v>
      </c>
      <c r="I3005" t="s">
        <v>10971</v>
      </c>
      <c r="J3005" t="s">
        <v>10971</v>
      </c>
      <c r="K3005" t="s">
        <v>10971</v>
      </c>
    </row>
    <row r="3006" spans="2:11" x14ac:dyDescent="0.25">
      <c r="B3006">
        <v>1004938</v>
      </c>
      <c r="C3006">
        <v>8</v>
      </c>
      <c r="D3006" t="s">
        <v>10263</v>
      </c>
      <c r="I3006" t="s">
        <v>10971</v>
      </c>
      <c r="J3006" t="s">
        <v>10971</v>
      </c>
      <c r="K3006" t="s">
        <v>10971</v>
      </c>
    </row>
    <row r="3007" spans="2:11" x14ac:dyDescent="0.25">
      <c r="B3007">
        <v>1024078</v>
      </c>
      <c r="C3007">
        <v>8</v>
      </c>
      <c r="D3007" t="s">
        <v>8279</v>
      </c>
      <c r="I3007" t="s">
        <v>10971</v>
      </c>
      <c r="J3007" t="s">
        <v>10971</v>
      </c>
      <c r="K3007" t="s">
        <v>10971</v>
      </c>
    </row>
    <row r="3008" spans="2:11" x14ac:dyDescent="0.25">
      <c r="B3008">
        <v>1009284</v>
      </c>
      <c r="C3008">
        <v>8</v>
      </c>
      <c r="D3008" t="s">
        <v>8239</v>
      </c>
      <c r="I3008" t="s">
        <v>10971</v>
      </c>
      <c r="J3008" t="s">
        <v>10971</v>
      </c>
      <c r="K3008" t="s">
        <v>10971</v>
      </c>
    </row>
    <row r="3009" spans="2:11" x14ac:dyDescent="0.25">
      <c r="B3009">
        <v>1008214</v>
      </c>
      <c r="C3009">
        <v>8</v>
      </c>
      <c r="D3009" t="s">
        <v>7794</v>
      </c>
      <c r="I3009" t="s">
        <v>10971</v>
      </c>
      <c r="J3009" t="s">
        <v>10971</v>
      </c>
      <c r="K3009" t="s">
        <v>10971</v>
      </c>
    </row>
    <row r="3010" spans="2:11" x14ac:dyDescent="0.25">
      <c r="B3010">
        <v>4144318</v>
      </c>
      <c r="C3010">
        <v>8</v>
      </c>
      <c r="D3010" t="s">
        <v>6689</v>
      </c>
      <c r="I3010" t="s">
        <v>10971</v>
      </c>
      <c r="J3010" t="s">
        <v>10971</v>
      </c>
      <c r="K3010" t="s">
        <v>10971</v>
      </c>
    </row>
    <row r="3011" spans="2:11" x14ac:dyDescent="0.25">
      <c r="B3011">
        <v>4149142</v>
      </c>
      <c r="C3011">
        <v>8</v>
      </c>
      <c r="D3011" t="s">
        <v>7809</v>
      </c>
      <c r="I3011" t="s">
        <v>10971</v>
      </c>
      <c r="J3011" t="s">
        <v>10971</v>
      </c>
      <c r="K3011" t="s">
        <v>10971</v>
      </c>
    </row>
    <row r="3012" spans="2:11" x14ac:dyDescent="0.25">
      <c r="B3012">
        <v>1013150</v>
      </c>
      <c r="C3012">
        <v>8</v>
      </c>
      <c r="D3012" t="s">
        <v>7687</v>
      </c>
      <c r="I3012" t="s">
        <v>10971</v>
      </c>
      <c r="J3012" t="s">
        <v>10971</v>
      </c>
      <c r="K3012" t="s">
        <v>10971</v>
      </c>
    </row>
    <row r="3013" spans="2:11" x14ac:dyDescent="0.25">
      <c r="B3013">
        <v>1011543</v>
      </c>
      <c r="C3013">
        <v>8</v>
      </c>
      <c r="D3013" t="s">
        <v>5716</v>
      </c>
      <c r="I3013" t="s">
        <v>10971</v>
      </c>
      <c r="J3013" t="s">
        <v>10971</v>
      </c>
      <c r="K3013" t="s">
        <v>10971</v>
      </c>
    </row>
    <row r="3014" spans="2:11" x14ac:dyDescent="0.25">
      <c r="B3014">
        <v>1011798</v>
      </c>
      <c r="C3014">
        <v>8</v>
      </c>
      <c r="D3014" t="s">
        <v>7664</v>
      </c>
      <c r="I3014" t="s">
        <v>10971</v>
      </c>
      <c r="J3014" t="s">
        <v>10971</v>
      </c>
      <c r="K3014" t="s">
        <v>10971</v>
      </c>
    </row>
    <row r="3015" spans="2:11" x14ac:dyDescent="0.25">
      <c r="B3015">
        <v>1009632</v>
      </c>
      <c r="C3015">
        <v>8</v>
      </c>
      <c r="D3015" t="s">
        <v>7802</v>
      </c>
      <c r="I3015" t="s">
        <v>10971</v>
      </c>
      <c r="J3015" t="s">
        <v>10971</v>
      </c>
      <c r="K3015" t="s">
        <v>10971</v>
      </c>
    </row>
    <row r="3016" spans="2:11" x14ac:dyDescent="0.25">
      <c r="B3016">
        <v>1014802</v>
      </c>
      <c r="C3016">
        <v>8</v>
      </c>
      <c r="D3016" t="s">
        <v>6856</v>
      </c>
      <c r="I3016" t="s">
        <v>10971</v>
      </c>
      <c r="J3016" t="s">
        <v>10971</v>
      </c>
      <c r="K3016" t="s">
        <v>10971</v>
      </c>
    </row>
    <row r="3017" spans="2:11" x14ac:dyDescent="0.25">
      <c r="B3017">
        <v>1006325</v>
      </c>
      <c r="C3017">
        <v>8</v>
      </c>
      <c r="D3017" t="s">
        <v>7692</v>
      </c>
      <c r="I3017" t="s">
        <v>10971</v>
      </c>
      <c r="J3017" t="s">
        <v>10971</v>
      </c>
      <c r="K3017" t="s">
        <v>10971</v>
      </c>
    </row>
    <row r="3018" spans="2:11" x14ac:dyDescent="0.25">
      <c r="B3018">
        <v>1013134</v>
      </c>
      <c r="C3018">
        <v>8</v>
      </c>
      <c r="D3018" t="s">
        <v>8184</v>
      </c>
      <c r="I3018" t="s">
        <v>10971</v>
      </c>
      <c r="J3018" t="s">
        <v>10971</v>
      </c>
      <c r="K3018" t="s">
        <v>10971</v>
      </c>
    </row>
    <row r="3019" spans="2:11" x14ac:dyDescent="0.25">
      <c r="B3019">
        <v>1013219</v>
      </c>
      <c r="C3019">
        <v>8</v>
      </c>
      <c r="D3019" t="s">
        <v>10524</v>
      </c>
      <c r="I3019" t="s">
        <v>10971</v>
      </c>
      <c r="J3019" t="s">
        <v>10971</v>
      </c>
      <c r="K3019" t="s">
        <v>10971</v>
      </c>
    </row>
    <row r="3020" spans="2:11" x14ac:dyDescent="0.25">
      <c r="B3020">
        <v>1010868</v>
      </c>
      <c r="C3020">
        <v>8</v>
      </c>
      <c r="D3020" t="s">
        <v>7722</v>
      </c>
      <c r="I3020" t="s">
        <v>10971</v>
      </c>
      <c r="J3020" t="s">
        <v>10971</v>
      </c>
      <c r="K3020" t="s">
        <v>10971</v>
      </c>
    </row>
    <row r="3021" spans="2:11" x14ac:dyDescent="0.25">
      <c r="B3021">
        <v>1014227</v>
      </c>
      <c r="C3021">
        <v>8</v>
      </c>
      <c r="D3021" t="s">
        <v>8210</v>
      </c>
      <c r="I3021" t="s">
        <v>10971</v>
      </c>
      <c r="J3021" t="s">
        <v>10971</v>
      </c>
      <c r="K3021" t="s">
        <v>10971</v>
      </c>
    </row>
    <row r="3022" spans="2:11" x14ac:dyDescent="0.25">
      <c r="B3022">
        <v>1007054</v>
      </c>
      <c r="C3022">
        <v>8</v>
      </c>
      <c r="D3022" t="s">
        <v>7719</v>
      </c>
      <c r="I3022" t="s">
        <v>10971</v>
      </c>
      <c r="J3022" t="s">
        <v>10971</v>
      </c>
      <c r="K3022" t="s">
        <v>10971</v>
      </c>
    </row>
    <row r="3023" spans="2:11" x14ac:dyDescent="0.25">
      <c r="B3023">
        <v>1008633</v>
      </c>
      <c r="C3023">
        <v>8</v>
      </c>
      <c r="D3023" t="s">
        <v>8178</v>
      </c>
      <c r="I3023" t="s">
        <v>10971</v>
      </c>
      <c r="J3023" t="s">
        <v>10971</v>
      </c>
      <c r="K3023" t="s">
        <v>10971</v>
      </c>
    </row>
    <row r="3024" spans="2:11" x14ac:dyDescent="0.25">
      <c r="B3024">
        <v>1009980</v>
      </c>
      <c r="C3024">
        <v>8</v>
      </c>
      <c r="D3024" t="s">
        <v>7143</v>
      </c>
      <c r="I3024" t="s">
        <v>10971</v>
      </c>
      <c r="J3024" t="s">
        <v>10971</v>
      </c>
      <c r="K3024" t="s">
        <v>10971</v>
      </c>
    </row>
    <row r="3025" spans="2:11" x14ac:dyDescent="0.25">
      <c r="B3025">
        <v>1009673</v>
      </c>
      <c r="C3025">
        <v>8</v>
      </c>
      <c r="D3025" t="s">
        <v>6033</v>
      </c>
      <c r="I3025" t="s">
        <v>10971</v>
      </c>
      <c r="J3025" t="s">
        <v>10971</v>
      </c>
      <c r="K3025" t="s">
        <v>10971</v>
      </c>
    </row>
    <row r="3026" spans="2:11" x14ac:dyDescent="0.25">
      <c r="B3026">
        <v>4091695</v>
      </c>
      <c r="C3026">
        <v>8</v>
      </c>
      <c r="D3026" t="s">
        <v>7697</v>
      </c>
      <c r="I3026" t="s">
        <v>10971</v>
      </c>
      <c r="J3026" t="s">
        <v>10971</v>
      </c>
      <c r="K3026" t="s">
        <v>10971</v>
      </c>
    </row>
    <row r="3027" spans="2:11" x14ac:dyDescent="0.25">
      <c r="B3027">
        <v>4199368</v>
      </c>
      <c r="C3027">
        <v>8</v>
      </c>
      <c r="D3027" t="s">
        <v>8216</v>
      </c>
      <c r="I3027" t="s">
        <v>10971</v>
      </c>
      <c r="J3027" t="s">
        <v>10971</v>
      </c>
      <c r="K3027" t="s">
        <v>10971</v>
      </c>
    </row>
    <row r="3028" spans="2:11" x14ac:dyDescent="0.25">
      <c r="B3028">
        <v>4171274</v>
      </c>
      <c r="C3028">
        <v>8</v>
      </c>
      <c r="D3028" t="s">
        <v>7136</v>
      </c>
      <c r="I3028" t="s">
        <v>10971</v>
      </c>
      <c r="J3028" t="s">
        <v>10971</v>
      </c>
      <c r="K3028" t="s">
        <v>10971</v>
      </c>
    </row>
    <row r="3029" spans="2:11" x14ac:dyDescent="0.25">
      <c r="B3029">
        <v>4120481</v>
      </c>
      <c r="C3029">
        <v>8</v>
      </c>
      <c r="D3029" t="s">
        <v>7791</v>
      </c>
      <c r="I3029" t="s">
        <v>10971</v>
      </c>
      <c r="J3029" t="s">
        <v>10971</v>
      </c>
      <c r="K3029" t="s">
        <v>10971</v>
      </c>
    </row>
    <row r="3030" spans="2:11" x14ac:dyDescent="0.25">
      <c r="B3030">
        <v>1015736</v>
      </c>
      <c r="C3030">
        <v>8</v>
      </c>
      <c r="D3030" t="s">
        <v>8228</v>
      </c>
      <c r="I3030" t="s">
        <v>10971</v>
      </c>
      <c r="J3030" t="s">
        <v>10971</v>
      </c>
      <c r="K3030" t="s">
        <v>10971</v>
      </c>
    </row>
    <row r="3031" spans="2:11" x14ac:dyDescent="0.25">
      <c r="B3031">
        <v>1008764</v>
      </c>
      <c r="C3031">
        <v>8</v>
      </c>
      <c r="D3031" t="s">
        <v>8149</v>
      </c>
      <c r="I3031" t="s">
        <v>10971</v>
      </c>
      <c r="J3031" t="s">
        <v>10971</v>
      </c>
      <c r="K3031" t="s">
        <v>10971</v>
      </c>
    </row>
    <row r="3032" spans="2:11" x14ac:dyDescent="0.25">
      <c r="B3032">
        <v>1011186</v>
      </c>
      <c r="C3032">
        <v>8</v>
      </c>
      <c r="D3032" t="s">
        <v>7663</v>
      </c>
      <c r="I3032" t="s">
        <v>10971</v>
      </c>
      <c r="J3032" t="s">
        <v>10971</v>
      </c>
      <c r="K3032" t="s">
        <v>10971</v>
      </c>
    </row>
    <row r="3033" spans="2:11" x14ac:dyDescent="0.25">
      <c r="B3033">
        <v>1013155</v>
      </c>
      <c r="C3033">
        <v>8</v>
      </c>
      <c r="D3033" t="s">
        <v>6001</v>
      </c>
      <c r="I3033" t="s">
        <v>10971</v>
      </c>
      <c r="J3033" t="s">
        <v>10971</v>
      </c>
      <c r="K3033" t="s">
        <v>10971</v>
      </c>
    </row>
    <row r="3034" spans="2:11" x14ac:dyDescent="0.25">
      <c r="B3034">
        <v>1009292</v>
      </c>
      <c r="C3034">
        <v>8</v>
      </c>
      <c r="D3034" t="s">
        <v>7667</v>
      </c>
      <c r="I3034" t="s">
        <v>10971</v>
      </c>
      <c r="J3034" t="s">
        <v>10971</v>
      </c>
      <c r="K3034" t="s">
        <v>10971</v>
      </c>
    </row>
    <row r="3035" spans="2:11" x14ac:dyDescent="0.25">
      <c r="B3035">
        <v>1005751</v>
      </c>
      <c r="C3035">
        <v>8</v>
      </c>
      <c r="D3035" t="s">
        <v>8251</v>
      </c>
      <c r="I3035" t="s">
        <v>10971</v>
      </c>
      <c r="J3035" t="s">
        <v>10971</v>
      </c>
      <c r="K3035" t="s">
        <v>10971</v>
      </c>
    </row>
    <row r="3036" spans="2:11" x14ac:dyDescent="0.25">
      <c r="B3036">
        <v>1015123</v>
      </c>
      <c r="C3036">
        <v>8</v>
      </c>
      <c r="D3036" t="s">
        <v>7229</v>
      </c>
      <c r="I3036" t="s">
        <v>10971</v>
      </c>
      <c r="J3036" t="s">
        <v>10971</v>
      </c>
      <c r="K3036" t="s">
        <v>10971</v>
      </c>
    </row>
    <row r="3037" spans="2:11" x14ac:dyDescent="0.25">
      <c r="B3037">
        <v>1012270</v>
      </c>
      <c r="C3037">
        <v>8</v>
      </c>
      <c r="D3037" t="s">
        <v>9293</v>
      </c>
      <c r="I3037" t="s">
        <v>10971</v>
      </c>
      <c r="J3037" t="s">
        <v>10971</v>
      </c>
      <c r="K3037" t="s">
        <v>10971</v>
      </c>
    </row>
    <row r="3038" spans="2:11" x14ac:dyDescent="0.25">
      <c r="B3038">
        <v>1014256</v>
      </c>
      <c r="C3038">
        <v>8</v>
      </c>
      <c r="D3038" t="s">
        <v>8171</v>
      </c>
      <c r="I3038" t="s">
        <v>10971</v>
      </c>
      <c r="J3038" t="s">
        <v>10971</v>
      </c>
      <c r="K3038" t="s">
        <v>10971</v>
      </c>
    </row>
    <row r="3039" spans="2:11" x14ac:dyDescent="0.25">
      <c r="B3039">
        <v>1008764</v>
      </c>
      <c r="C3039">
        <v>8</v>
      </c>
      <c r="D3039" t="s">
        <v>8149</v>
      </c>
      <c r="I3039" t="s">
        <v>10971</v>
      </c>
      <c r="J3039" t="s">
        <v>10971</v>
      </c>
      <c r="K3039" t="s">
        <v>10971</v>
      </c>
    </row>
    <row r="3040" spans="2:11" x14ac:dyDescent="0.25">
      <c r="B3040">
        <v>1014256</v>
      </c>
      <c r="C3040">
        <v>8</v>
      </c>
      <c r="D3040" t="s">
        <v>8171</v>
      </c>
      <c r="I3040" t="s">
        <v>10971</v>
      </c>
      <c r="J3040" t="s">
        <v>10971</v>
      </c>
      <c r="K3040" t="s">
        <v>10971</v>
      </c>
    </row>
    <row r="3041" spans="2:11" x14ac:dyDescent="0.25">
      <c r="I3041" t="s">
        <v>10971</v>
      </c>
      <c r="J3041" t="s">
        <v>10971</v>
      </c>
      <c r="K3041" t="s">
        <v>10971</v>
      </c>
    </row>
    <row r="3042" spans="2:11" x14ac:dyDescent="0.25">
      <c r="B3042">
        <v>1011276</v>
      </c>
      <c r="C3042">
        <v>9</v>
      </c>
      <c r="D3042" t="s">
        <v>8030</v>
      </c>
      <c r="I3042" t="s">
        <v>10971</v>
      </c>
      <c r="J3042" t="s">
        <v>10971</v>
      </c>
      <c r="K3042" t="s">
        <v>10971</v>
      </c>
    </row>
    <row r="3043" spans="2:11" x14ac:dyDescent="0.25">
      <c r="B3043">
        <v>1010555</v>
      </c>
      <c r="C3043">
        <v>9</v>
      </c>
      <c r="D3043" t="s">
        <v>7912</v>
      </c>
      <c r="I3043" t="s">
        <v>10971</v>
      </c>
      <c r="J3043" t="s">
        <v>10971</v>
      </c>
      <c r="K3043" t="s">
        <v>10971</v>
      </c>
    </row>
    <row r="3044" spans="2:11" x14ac:dyDescent="0.25">
      <c r="B3044">
        <v>1010419</v>
      </c>
      <c r="C3044">
        <v>9</v>
      </c>
      <c r="D3044" t="s">
        <v>10523</v>
      </c>
      <c r="I3044" t="s">
        <v>10971</v>
      </c>
      <c r="J3044" t="s">
        <v>10971</v>
      </c>
      <c r="K3044" t="s">
        <v>10971</v>
      </c>
    </row>
    <row r="3045" spans="2:11" x14ac:dyDescent="0.25">
      <c r="B3045">
        <v>1008678</v>
      </c>
      <c r="C3045">
        <v>9</v>
      </c>
      <c r="D3045" t="s">
        <v>6178</v>
      </c>
      <c r="I3045" t="s">
        <v>10971</v>
      </c>
      <c r="J3045" t="s">
        <v>10971</v>
      </c>
      <c r="K3045" t="s">
        <v>10971</v>
      </c>
    </row>
    <row r="3046" spans="2:11" x14ac:dyDescent="0.25">
      <c r="B3046">
        <v>1013221</v>
      </c>
      <c r="C3046">
        <v>9</v>
      </c>
      <c r="D3046" t="s">
        <v>8033</v>
      </c>
      <c r="I3046" t="s">
        <v>10971</v>
      </c>
      <c r="J3046" t="s">
        <v>10971</v>
      </c>
      <c r="K3046" t="s">
        <v>10971</v>
      </c>
    </row>
    <row r="3047" spans="2:11" x14ac:dyDescent="0.25">
      <c r="B3047">
        <v>1015456</v>
      </c>
      <c r="C3047">
        <v>9</v>
      </c>
      <c r="D3047" t="s">
        <v>8379</v>
      </c>
      <c r="I3047" t="s">
        <v>10971</v>
      </c>
      <c r="J3047" t="s">
        <v>10971</v>
      </c>
      <c r="K3047" t="s">
        <v>10971</v>
      </c>
    </row>
    <row r="3048" spans="2:11" x14ac:dyDescent="0.25">
      <c r="B3048">
        <v>1991060</v>
      </c>
      <c r="C3048">
        <v>9</v>
      </c>
      <c r="D3048" t="s">
        <v>7995</v>
      </c>
      <c r="I3048" t="s">
        <v>10971</v>
      </c>
      <c r="J3048" t="s">
        <v>10971</v>
      </c>
      <c r="K3048" t="s">
        <v>10971</v>
      </c>
    </row>
    <row r="3049" spans="2:11" x14ac:dyDescent="0.25">
      <c r="B3049">
        <v>1015067</v>
      </c>
      <c r="C3049">
        <v>9</v>
      </c>
      <c r="D3049" t="s">
        <v>7973</v>
      </c>
      <c r="I3049" t="s">
        <v>10971</v>
      </c>
      <c r="J3049" t="s">
        <v>10971</v>
      </c>
      <c r="K3049" t="s">
        <v>10971</v>
      </c>
    </row>
    <row r="3050" spans="2:11" x14ac:dyDescent="0.25">
      <c r="B3050">
        <v>1012281</v>
      </c>
      <c r="C3050">
        <v>9</v>
      </c>
      <c r="D3050" t="s">
        <v>8006</v>
      </c>
      <c r="I3050" t="s">
        <v>10971</v>
      </c>
      <c r="J3050" t="s">
        <v>10971</v>
      </c>
      <c r="K3050" t="s">
        <v>10971</v>
      </c>
    </row>
    <row r="3051" spans="2:11" x14ac:dyDescent="0.25">
      <c r="B3051">
        <v>1008470</v>
      </c>
      <c r="C3051">
        <v>9</v>
      </c>
      <c r="D3051" t="s">
        <v>7936</v>
      </c>
      <c r="I3051" t="s">
        <v>10971</v>
      </c>
      <c r="J3051" t="s">
        <v>10971</v>
      </c>
      <c r="K3051" t="s">
        <v>10971</v>
      </c>
    </row>
    <row r="3052" spans="2:11" x14ac:dyDescent="0.25">
      <c r="B3052">
        <v>1007604</v>
      </c>
      <c r="C3052">
        <v>9</v>
      </c>
      <c r="D3052" t="s">
        <v>7879</v>
      </c>
      <c r="I3052" t="s">
        <v>10971</v>
      </c>
      <c r="J3052" t="s">
        <v>10971</v>
      </c>
      <c r="K3052" t="s">
        <v>10971</v>
      </c>
    </row>
    <row r="3053" spans="2:11" x14ac:dyDescent="0.25">
      <c r="B3053">
        <v>1015896</v>
      </c>
      <c r="C3053">
        <v>9</v>
      </c>
      <c r="D3053" t="s">
        <v>7933</v>
      </c>
      <c r="I3053" t="s">
        <v>10971</v>
      </c>
      <c r="J3053" t="s">
        <v>10971</v>
      </c>
      <c r="K3053" t="s">
        <v>10971</v>
      </c>
    </row>
    <row r="3054" spans="2:11" x14ac:dyDescent="0.25">
      <c r="B3054">
        <v>4166286</v>
      </c>
      <c r="C3054">
        <v>9</v>
      </c>
      <c r="D3054" t="s">
        <v>6305</v>
      </c>
      <c r="I3054" t="s">
        <v>10971</v>
      </c>
      <c r="J3054" t="s">
        <v>10971</v>
      </c>
      <c r="K3054" t="s">
        <v>10971</v>
      </c>
    </row>
    <row r="3055" spans="2:11" x14ac:dyDescent="0.25">
      <c r="B3055">
        <v>1009366</v>
      </c>
      <c r="C3055">
        <v>9</v>
      </c>
      <c r="D3055" t="s">
        <v>7109</v>
      </c>
      <c r="I3055" t="s">
        <v>10971</v>
      </c>
      <c r="J3055" t="s">
        <v>10971</v>
      </c>
      <c r="K3055" t="s">
        <v>10971</v>
      </c>
    </row>
    <row r="3056" spans="2:11" x14ac:dyDescent="0.25">
      <c r="B3056">
        <v>1007167</v>
      </c>
      <c r="C3056">
        <v>9</v>
      </c>
      <c r="D3056" t="s">
        <v>8402</v>
      </c>
      <c r="I3056" t="s">
        <v>10971</v>
      </c>
      <c r="J3056" t="s">
        <v>10971</v>
      </c>
      <c r="K3056" t="s">
        <v>10971</v>
      </c>
    </row>
    <row r="3057" spans="2:11" x14ac:dyDescent="0.25">
      <c r="B3057">
        <v>1011588</v>
      </c>
      <c r="C3057">
        <v>9</v>
      </c>
      <c r="D3057" t="s">
        <v>7907</v>
      </c>
      <c r="I3057" t="s">
        <v>10971</v>
      </c>
      <c r="J3057" t="s">
        <v>10971</v>
      </c>
      <c r="K3057" t="s">
        <v>10971</v>
      </c>
    </row>
    <row r="3058" spans="2:11" x14ac:dyDescent="0.25">
      <c r="B3058">
        <v>1010198</v>
      </c>
      <c r="C3058">
        <v>9</v>
      </c>
      <c r="D3058" t="s">
        <v>7951</v>
      </c>
      <c r="I3058" t="s">
        <v>10971</v>
      </c>
      <c r="J3058" t="s">
        <v>10971</v>
      </c>
      <c r="K3058" t="s">
        <v>10971</v>
      </c>
    </row>
    <row r="3059" spans="2:11" x14ac:dyDescent="0.25">
      <c r="B3059">
        <v>1012815</v>
      </c>
      <c r="C3059">
        <v>9</v>
      </c>
      <c r="D3059" t="s">
        <v>8394</v>
      </c>
      <c r="I3059" t="s">
        <v>10971</v>
      </c>
      <c r="J3059" t="s">
        <v>10971</v>
      </c>
      <c r="K3059" t="s">
        <v>10971</v>
      </c>
    </row>
    <row r="3060" spans="2:11" x14ac:dyDescent="0.25">
      <c r="B3060">
        <v>14347159</v>
      </c>
      <c r="C3060">
        <v>9</v>
      </c>
      <c r="D3060" t="s">
        <v>9371</v>
      </c>
      <c r="I3060" t="s">
        <v>10971</v>
      </c>
      <c r="J3060" t="s">
        <v>10971</v>
      </c>
      <c r="K3060" t="s">
        <v>10971</v>
      </c>
    </row>
    <row r="3061" spans="2:11" x14ac:dyDescent="0.25">
      <c r="B3061">
        <v>4050688</v>
      </c>
      <c r="C3061">
        <v>9</v>
      </c>
      <c r="D3061" t="s">
        <v>7971</v>
      </c>
      <c r="I3061" t="s">
        <v>10971</v>
      </c>
      <c r="J3061" t="s">
        <v>10971</v>
      </c>
      <c r="K3061" t="s">
        <v>10971</v>
      </c>
    </row>
    <row r="3062" spans="2:11" x14ac:dyDescent="0.25">
      <c r="B3062">
        <v>1007523</v>
      </c>
      <c r="C3062">
        <v>9</v>
      </c>
      <c r="D3062" t="s">
        <v>8292</v>
      </c>
      <c r="I3062" t="s">
        <v>10971</v>
      </c>
      <c r="J3062" t="s">
        <v>10971</v>
      </c>
      <c r="K3062" t="s">
        <v>10971</v>
      </c>
    </row>
    <row r="3063" spans="2:11" x14ac:dyDescent="0.25">
      <c r="B3063">
        <v>1005666</v>
      </c>
      <c r="C3063">
        <v>9</v>
      </c>
      <c r="D3063" t="s">
        <v>7837</v>
      </c>
      <c r="I3063" t="s">
        <v>10971</v>
      </c>
      <c r="J3063" t="s">
        <v>10971</v>
      </c>
      <c r="K3063" t="s">
        <v>10971</v>
      </c>
    </row>
    <row r="3064" spans="2:11" x14ac:dyDescent="0.25">
      <c r="B3064">
        <v>1005763</v>
      </c>
      <c r="C3064">
        <v>9</v>
      </c>
      <c r="D3064" t="s">
        <v>7996</v>
      </c>
      <c r="I3064" t="s">
        <v>10971</v>
      </c>
      <c r="J3064" t="s">
        <v>10971</v>
      </c>
      <c r="K3064" t="s">
        <v>10971</v>
      </c>
    </row>
    <row r="3065" spans="2:11" x14ac:dyDescent="0.25">
      <c r="B3065">
        <v>1004246</v>
      </c>
      <c r="C3065">
        <v>9</v>
      </c>
      <c r="D3065" t="s">
        <v>6804</v>
      </c>
      <c r="I3065" t="s">
        <v>10971</v>
      </c>
      <c r="J3065" t="s">
        <v>10971</v>
      </c>
      <c r="K3065" t="s">
        <v>10971</v>
      </c>
    </row>
    <row r="3066" spans="2:11" x14ac:dyDescent="0.25">
      <c r="B3066">
        <v>1013664</v>
      </c>
      <c r="C3066">
        <v>9</v>
      </c>
      <c r="D3066" t="s">
        <v>7974</v>
      </c>
      <c r="I3066" t="s">
        <v>10971</v>
      </c>
      <c r="J3066" t="s">
        <v>10971</v>
      </c>
      <c r="K3066" t="s">
        <v>10971</v>
      </c>
    </row>
    <row r="3067" spans="2:11" x14ac:dyDescent="0.25">
      <c r="B3067">
        <v>1011675</v>
      </c>
      <c r="C3067">
        <v>9</v>
      </c>
      <c r="D3067" t="s">
        <v>7843</v>
      </c>
      <c r="I3067" t="s">
        <v>10971</v>
      </c>
      <c r="J3067" t="s">
        <v>10971</v>
      </c>
      <c r="K3067" t="s">
        <v>10971</v>
      </c>
    </row>
    <row r="3068" spans="2:11" x14ac:dyDescent="0.25">
      <c r="B3068">
        <v>1011032</v>
      </c>
      <c r="C3068">
        <v>9</v>
      </c>
      <c r="D3068" t="s">
        <v>6424</v>
      </c>
      <c r="I3068" t="s">
        <v>10971</v>
      </c>
      <c r="J3068" t="s">
        <v>10971</v>
      </c>
      <c r="K3068" t="s">
        <v>10971</v>
      </c>
    </row>
    <row r="3069" spans="2:11" x14ac:dyDescent="0.25">
      <c r="B3069">
        <v>1010786</v>
      </c>
      <c r="C3069">
        <v>9</v>
      </c>
      <c r="D3069" t="s">
        <v>10926</v>
      </c>
      <c r="I3069" t="s">
        <v>10971</v>
      </c>
      <c r="J3069" t="s">
        <v>10971</v>
      </c>
      <c r="K3069" t="s">
        <v>10971</v>
      </c>
    </row>
    <row r="3070" spans="2:11" x14ac:dyDescent="0.25">
      <c r="B3070">
        <v>1007546</v>
      </c>
      <c r="C3070">
        <v>9</v>
      </c>
      <c r="D3070" t="s">
        <v>7641</v>
      </c>
      <c r="I3070" t="s">
        <v>10971</v>
      </c>
      <c r="J3070" t="s">
        <v>10971</v>
      </c>
      <c r="K3070" t="s">
        <v>10971</v>
      </c>
    </row>
    <row r="3071" spans="2:11" x14ac:dyDescent="0.25">
      <c r="B3071">
        <v>1001537</v>
      </c>
      <c r="C3071">
        <v>9</v>
      </c>
      <c r="D3071" t="s">
        <v>6501</v>
      </c>
      <c r="I3071" t="s">
        <v>10971</v>
      </c>
      <c r="J3071" t="s">
        <v>10971</v>
      </c>
      <c r="K3071" t="s">
        <v>10971</v>
      </c>
    </row>
    <row r="3072" spans="2:11" x14ac:dyDescent="0.25">
      <c r="B3072">
        <v>1020913</v>
      </c>
      <c r="C3072">
        <v>9</v>
      </c>
      <c r="D3072" t="s">
        <v>8035</v>
      </c>
      <c r="I3072" t="s">
        <v>10971</v>
      </c>
      <c r="J3072" t="s">
        <v>10971</v>
      </c>
      <c r="K3072" t="s">
        <v>10971</v>
      </c>
    </row>
    <row r="3073" spans="2:11" x14ac:dyDescent="0.25">
      <c r="B3073">
        <v>4053283</v>
      </c>
      <c r="C3073">
        <v>9</v>
      </c>
      <c r="D3073" t="s">
        <v>8027</v>
      </c>
      <c r="I3073" t="s">
        <v>10971</v>
      </c>
      <c r="J3073" t="s">
        <v>10971</v>
      </c>
      <c r="K3073" t="s">
        <v>10971</v>
      </c>
    </row>
    <row r="3074" spans="2:11" x14ac:dyDescent="0.25">
      <c r="B3074">
        <v>1012786</v>
      </c>
      <c r="C3074">
        <v>9</v>
      </c>
      <c r="D3074" t="s">
        <v>5861</v>
      </c>
      <c r="I3074" t="s">
        <v>10971</v>
      </c>
      <c r="J3074" t="s">
        <v>10971</v>
      </c>
      <c r="K3074" t="s">
        <v>10971</v>
      </c>
    </row>
    <row r="3075" spans="2:11" x14ac:dyDescent="0.25">
      <c r="B3075">
        <v>1007852</v>
      </c>
      <c r="C3075">
        <v>9</v>
      </c>
      <c r="D3075" t="s">
        <v>7947</v>
      </c>
      <c r="I3075" t="s">
        <v>10971</v>
      </c>
      <c r="J3075" t="s">
        <v>10971</v>
      </c>
      <c r="K3075" t="s">
        <v>10971</v>
      </c>
    </row>
    <row r="3076" spans="2:11" x14ac:dyDescent="0.25">
      <c r="B3076">
        <v>1006251</v>
      </c>
      <c r="C3076">
        <v>9</v>
      </c>
      <c r="D3076" t="s">
        <v>8281</v>
      </c>
      <c r="I3076" t="s">
        <v>10971</v>
      </c>
      <c r="J3076" t="s">
        <v>10971</v>
      </c>
      <c r="K3076" t="s">
        <v>10971</v>
      </c>
    </row>
    <row r="3077" spans="2:11" x14ac:dyDescent="0.25">
      <c r="B3077">
        <v>4087425</v>
      </c>
      <c r="C3077">
        <v>9</v>
      </c>
      <c r="D3077" t="s">
        <v>7887</v>
      </c>
      <c r="I3077" t="s">
        <v>10971</v>
      </c>
      <c r="J3077" t="s">
        <v>10971</v>
      </c>
      <c r="K3077" t="s">
        <v>10971</v>
      </c>
    </row>
    <row r="3078" spans="2:11" x14ac:dyDescent="0.25">
      <c r="B3078">
        <v>1014317</v>
      </c>
      <c r="C3078">
        <v>9</v>
      </c>
      <c r="D3078" t="s">
        <v>7891</v>
      </c>
      <c r="I3078" t="s">
        <v>10971</v>
      </c>
      <c r="J3078" t="s">
        <v>10971</v>
      </c>
      <c r="K3078" t="s">
        <v>10971</v>
      </c>
    </row>
    <row r="3079" spans="2:11" x14ac:dyDescent="0.25">
      <c r="B3079">
        <v>1013789</v>
      </c>
      <c r="C3079">
        <v>9</v>
      </c>
      <c r="D3079" t="s">
        <v>6015</v>
      </c>
      <c r="I3079" t="s">
        <v>10971</v>
      </c>
      <c r="J3079" t="s">
        <v>10971</v>
      </c>
      <c r="K3079" t="s">
        <v>10971</v>
      </c>
    </row>
    <row r="3080" spans="2:11" x14ac:dyDescent="0.25">
      <c r="B3080">
        <v>1008542</v>
      </c>
      <c r="C3080">
        <v>9</v>
      </c>
      <c r="D3080" t="s">
        <v>8004</v>
      </c>
      <c r="I3080" t="s">
        <v>10971</v>
      </c>
      <c r="J3080" t="s">
        <v>10971</v>
      </c>
      <c r="K3080" t="s">
        <v>10971</v>
      </c>
    </row>
    <row r="3081" spans="2:11" x14ac:dyDescent="0.25">
      <c r="B3081">
        <v>1984008</v>
      </c>
      <c r="C3081">
        <v>9</v>
      </c>
      <c r="D3081" t="s">
        <v>7888</v>
      </c>
      <c r="I3081" t="s">
        <v>10971</v>
      </c>
      <c r="J3081" t="s">
        <v>10971</v>
      </c>
      <c r="K3081" t="s">
        <v>10971</v>
      </c>
    </row>
    <row r="3082" spans="2:11" x14ac:dyDescent="0.25">
      <c r="B3082">
        <v>1008598</v>
      </c>
      <c r="C3082">
        <v>9</v>
      </c>
      <c r="D3082" t="s">
        <v>7905</v>
      </c>
      <c r="I3082" t="s">
        <v>10971</v>
      </c>
      <c r="J3082" t="s">
        <v>10971</v>
      </c>
      <c r="K3082" t="s">
        <v>10971</v>
      </c>
    </row>
    <row r="3083" spans="2:11" x14ac:dyDescent="0.25">
      <c r="B3083">
        <v>1005861</v>
      </c>
      <c r="C3083">
        <v>9</v>
      </c>
      <c r="D3083" t="s">
        <v>7834</v>
      </c>
      <c r="I3083" t="s">
        <v>10971</v>
      </c>
      <c r="J3083" t="s">
        <v>10971</v>
      </c>
      <c r="K3083" t="s">
        <v>10971</v>
      </c>
    </row>
    <row r="3084" spans="2:11" x14ac:dyDescent="0.25">
      <c r="B3084">
        <v>1016146</v>
      </c>
      <c r="C3084">
        <v>9</v>
      </c>
      <c r="D3084" t="s">
        <v>7957</v>
      </c>
      <c r="I3084" t="s">
        <v>10971</v>
      </c>
      <c r="J3084" t="s">
        <v>10971</v>
      </c>
      <c r="K3084" t="s">
        <v>10971</v>
      </c>
    </row>
    <row r="3085" spans="2:11" x14ac:dyDescent="0.25">
      <c r="B3085">
        <v>1013702</v>
      </c>
      <c r="C3085">
        <v>9</v>
      </c>
      <c r="D3085" t="s">
        <v>7911</v>
      </c>
      <c r="I3085" t="s">
        <v>10971</v>
      </c>
      <c r="J3085" t="s">
        <v>10971</v>
      </c>
      <c r="K3085" t="s">
        <v>10971</v>
      </c>
    </row>
    <row r="3086" spans="2:11" x14ac:dyDescent="0.25">
      <c r="B3086">
        <v>1009022</v>
      </c>
      <c r="C3086">
        <v>9</v>
      </c>
      <c r="D3086" t="s">
        <v>7997</v>
      </c>
      <c r="I3086" t="s">
        <v>10971</v>
      </c>
      <c r="J3086" t="s">
        <v>10971</v>
      </c>
      <c r="K3086" t="s">
        <v>10971</v>
      </c>
    </row>
    <row r="3087" spans="2:11" x14ac:dyDescent="0.25">
      <c r="B3087">
        <v>1009141</v>
      </c>
      <c r="C3087">
        <v>9</v>
      </c>
      <c r="D3087" t="s">
        <v>6301</v>
      </c>
      <c r="I3087" t="s">
        <v>10971</v>
      </c>
      <c r="J3087" t="s">
        <v>10971</v>
      </c>
      <c r="K3087" t="s">
        <v>10971</v>
      </c>
    </row>
    <row r="3088" spans="2:11" x14ac:dyDescent="0.25">
      <c r="B3088">
        <v>1011631</v>
      </c>
      <c r="C3088">
        <v>9</v>
      </c>
      <c r="D3088" t="s">
        <v>7066</v>
      </c>
      <c r="I3088" t="s">
        <v>10971</v>
      </c>
      <c r="J3088" t="s">
        <v>10971</v>
      </c>
      <c r="K3088" t="s">
        <v>10971</v>
      </c>
    </row>
    <row r="3089" spans="2:11" x14ac:dyDescent="0.25">
      <c r="B3089">
        <v>1010053</v>
      </c>
      <c r="C3089">
        <v>9</v>
      </c>
      <c r="D3089" t="s">
        <v>8014</v>
      </c>
      <c r="I3089" t="s">
        <v>10971</v>
      </c>
      <c r="J3089" t="s">
        <v>10971</v>
      </c>
      <c r="K3089" t="s">
        <v>10971</v>
      </c>
    </row>
    <row r="3090" spans="2:11" x14ac:dyDescent="0.25">
      <c r="B3090">
        <v>1008783</v>
      </c>
      <c r="C3090">
        <v>9</v>
      </c>
      <c r="D3090" t="s">
        <v>6323</v>
      </c>
      <c r="I3090" t="s">
        <v>10971</v>
      </c>
      <c r="J3090" t="s">
        <v>10971</v>
      </c>
      <c r="K3090" t="s">
        <v>10971</v>
      </c>
    </row>
    <row r="3091" spans="2:11" x14ac:dyDescent="0.25">
      <c r="B3091">
        <v>1006608</v>
      </c>
      <c r="C3091">
        <v>9</v>
      </c>
      <c r="D3091" t="s">
        <v>7863</v>
      </c>
      <c r="I3091" t="s">
        <v>10971</v>
      </c>
      <c r="J3091" t="s">
        <v>10971</v>
      </c>
      <c r="K3091" t="s">
        <v>10971</v>
      </c>
    </row>
    <row r="3092" spans="2:11" x14ac:dyDescent="0.25">
      <c r="B3092">
        <v>1011329</v>
      </c>
      <c r="C3092">
        <v>9</v>
      </c>
      <c r="D3092" t="s">
        <v>8410</v>
      </c>
      <c r="I3092" t="s">
        <v>10971</v>
      </c>
      <c r="J3092" t="s">
        <v>10971</v>
      </c>
      <c r="K3092" t="s">
        <v>10971</v>
      </c>
    </row>
    <row r="3093" spans="2:11" x14ac:dyDescent="0.25">
      <c r="B3093">
        <v>1006274</v>
      </c>
      <c r="C3093">
        <v>9</v>
      </c>
      <c r="D3093" t="s">
        <v>7850</v>
      </c>
      <c r="I3093" t="s">
        <v>10971</v>
      </c>
      <c r="J3093" t="s">
        <v>10971</v>
      </c>
      <c r="K3093" t="s">
        <v>10971</v>
      </c>
    </row>
    <row r="3094" spans="2:11" x14ac:dyDescent="0.25">
      <c r="B3094">
        <v>1012178</v>
      </c>
      <c r="C3094">
        <v>9</v>
      </c>
      <c r="D3094" t="s">
        <v>10625</v>
      </c>
      <c r="I3094" t="s">
        <v>10971</v>
      </c>
      <c r="J3094" t="s">
        <v>10971</v>
      </c>
      <c r="K3094" t="s">
        <v>10971</v>
      </c>
    </row>
    <row r="3095" spans="2:11" x14ac:dyDescent="0.25">
      <c r="B3095">
        <v>1013126</v>
      </c>
      <c r="C3095">
        <v>9</v>
      </c>
      <c r="D3095" t="s">
        <v>7945</v>
      </c>
      <c r="I3095" t="s">
        <v>10971</v>
      </c>
      <c r="J3095" t="s">
        <v>10971</v>
      </c>
      <c r="K3095" t="s">
        <v>10971</v>
      </c>
    </row>
    <row r="3096" spans="2:11" x14ac:dyDescent="0.25">
      <c r="B3096">
        <v>1013365</v>
      </c>
      <c r="C3096">
        <v>9</v>
      </c>
      <c r="D3096" t="s">
        <v>7833</v>
      </c>
      <c r="I3096" t="s">
        <v>10971</v>
      </c>
      <c r="J3096" t="s">
        <v>10971</v>
      </c>
      <c r="K3096" t="s">
        <v>10971</v>
      </c>
    </row>
    <row r="3097" spans="2:11" x14ac:dyDescent="0.25">
      <c r="B3097">
        <v>1013144</v>
      </c>
      <c r="C3097">
        <v>9</v>
      </c>
      <c r="D3097" t="s">
        <v>7066</v>
      </c>
      <c r="I3097" t="s">
        <v>10971</v>
      </c>
      <c r="J3097" t="s">
        <v>10971</v>
      </c>
      <c r="K3097" t="s">
        <v>10971</v>
      </c>
    </row>
    <row r="3098" spans="2:11" x14ac:dyDescent="0.25">
      <c r="B3098">
        <v>4074089</v>
      </c>
      <c r="C3098">
        <v>9</v>
      </c>
      <c r="D3098" t="s">
        <v>10259</v>
      </c>
      <c r="I3098" t="s">
        <v>10971</v>
      </c>
      <c r="J3098" t="s">
        <v>10971</v>
      </c>
      <c r="K3098" t="s">
        <v>10971</v>
      </c>
    </row>
    <row r="3099" spans="2:11" x14ac:dyDescent="0.25">
      <c r="B3099">
        <v>1014538</v>
      </c>
      <c r="C3099">
        <v>9</v>
      </c>
      <c r="D3099" t="s">
        <v>6015</v>
      </c>
      <c r="I3099" t="s">
        <v>10971</v>
      </c>
      <c r="J3099" t="s">
        <v>10971</v>
      </c>
      <c r="K3099" t="s">
        <v>10971</v>
      </c>
    </row>
    <row r="3100" spans="2:11" x14ac:dyDescent="0.25">
      <c r="B3100">
        <v>1004921</v>
      </c>
      <c r="C3100">
        <v>9</v>
      </c>
      <c r="D3100" t="s">
        <v>7954</v>
      </c>
      <c r="I3100" t="s">
        <v>10971</v>
      </c>
      <c r="J3100" t="s">
        <v>10971</v>
      </c>
      <c r="K3100" t="s">
        <v>10971</v>
      </c>
    </row>
    <row r="3101" spans="2:11" x14ac:dyDescent="0.25">
      <c r="B3101">
        <v>1005563</v>
      </c>
      <c r="C3101">
        <v>9</v>
      </c>
      <c r="D3101" t="s">
        <v>8011</v>
      </c>
      <c r="I3101" t="s">
        <v>10971</v>
      </c>
      <c r="J3101" t="s">
        <v>10971</v>
      </c>
      <c r="K3101" t="s">
        <v>10971</v>
      </c>
    </row>
    <row r="3102" spans="2:11" x14ac:dyDescent="0.25">
      <c r="B3102">
        <v>1008574</v>
      </c>
      <c r="C3102">
        <v>9</v>
      </c>
      <c r="D3102" t="s">
        <v>8021</v>
      </c>
      <c r="I3102" t="s">
        <v>10971</v>
      </c>
      <c r="J3102" t="s">
        <v>10971</v>
      </c>
      <c r="K3102" t="s">
        <v>10971</v>
      </c>
    </row>
    <row r="3103" spans="2:11" x14ac:dyDescent="0.25">
      <c r="B3103">
        <v>1006285</v>
      </c>
      <c r="C3103">
        <v>9</v>
      </c>
      <c r="D3103" t="s">
        <v>8017</v>
      </c>
      <c r="I3103" t="s">
        <v>10971</v>
      </c>
      <c r="J3103" t="s">
        <v>10971</v>
      </c>
      <c r="K3103" t="s">
        <v>10971</v>
      </c>
    </row>
    <row r="3104" spans="2:11" x14ac:dyDescent="0.25">
      <c r="B3104">
        <v>1006570</v>
      </c>
      <c r="C3104">
        <v>9</v>
      </c>
      <c r="D3104" t="s">
        <v>7960</v>
      </c>
      <c r="I3104" t="s">
        <v>10971</v>
      </c>
      <c r="J3104" t="s">
        <v>10971</v>
      </c>
      <c r="K3104" t="s">
        <v>10971</v>
      </c>
    </row>
    <row r="3105" spans="2:11" x14ac:dyDescent="0.25">
      <c r="B3105">
        <v>1014963</v>
      </c>
      <c r="C3105">
        <v>9</v>
      </c>
      <c r="D3105" t="s">
        <v>7379</v>
      </c>
      <c r="I3105" t="s">
        <v>10971</v>
      </c>
      <c r="J3105" t="s">
        <v>10971</v>
      </c>
      <c r="K3105" t="s">
        <v>10971</v>
      </c>
    </row>
    <row r="3106" spans="2:11" x14ac:dyDescent="0.25">
      <c r="B3106">
        <v>1006845</v>
      </c>
      <c r="C3106">
        <v>9</v>
      </c>
      <c r="D3106" t="s">
        <v>7894</v>
      </c>
      <c r="I3106" t="s">
        <v>10971</v>
      </c>
      <c r="J3106" t="s">
        <v>10971</v>
      </c>
      <c r="K3106" t="s">
        <v>10971</v>
      </c>
    </row>
    <row r="3107" spans="2:11" x14ac:dyDescent="0.25">
      <c r="B3107">
        <v>1015035</v>
      </c>
      <c r="C3107">
        <v>9</v>
      </c>
      <c r="D3107" t="s">
        <v>7977</v>
      </c>
      <c r="I3107" t="s">
        <v>10971</v>
      </c>
      <c r="J3107" t="s">
        <v>10971</v>
      </c>
      <c r="K3107" t="s">
        <v>10971</v>
      </c>
    </row>
    <row r="3108" spans="2:11" x14ac:dyDescent="0.25">
      <c r="B3108">
        <v>1009955</v>
      </c>
      <c r="C3108">
        <v>9</v>
      </c>
      <c r="D3108" t="s">
        <v>7906</v>
      </c>
      <c r="I3108" t="s">
        <v>10971</v>
      </c>
      <c r="J3108" t="s">
        <v>10971</v>
      </c>
      <c r="K3108" t="s">
        <v>10971</v>
      </c>
    </row>
    <row r="3109" spans="2:11" x14ac:dyDescent="0.25">
      <c r="B3109">
        <v>1004770</v>
      </c>
      <c r="C3109">
        <v>9</v>
      </c>
      <c r="D3109" t="s">
        <v>8000</v>
      </c>
      <c r="I3109" t="s">
        <v>10971</v>
      </c>
      <c r="J3109" t="s">
        <v>10971</v>
      </c>
      <c r="K3109" t="s">
        <v>10971</v>
      </c>
    </row>
    <row r="3110" spans="2:11" x14ac:dyDescent="0.25">
      <c r="B3110">
        <v>1010150</v>
      </c>
      <c r="C3110">
        <v>9</v>
      </c>
      <c r="D3110" t="s">
        <v>8299</v>
      </c>
      <c r="I3110" t="s">
        <v>10971</v>
      </c>
      <c r="J3110" t="s">
        <v>10971</v>
      </c>
      <c r="K3110" t="s">
        <v>10971</v>
      </c>
    </row>
    <row r="3111" spans="2:11" x14ac:dyDescent="0.25">
      <c r="B3111">
        <v>1014552</v>
      </c>
      <c r="C3111">
        <v>9</v>
      </c>
      <c r="D3111" t="s">
        <v>7831</v>
      </c>
      <c r="I3111" t="s">
        <v>10971</v>
      </c>
      <c r="J3111" t="s">
        <v>10971</v>
      </c>
      <c r="K3111" t="s">
        <v>10971</v>
      </c>
    </row>
    <row r="3112" spans="2:11" x14ac:dyDescent="0.25">
      <c r="B3112">
        <v>1012471</v>
      </c>
      <c r="C3112">
        <v>9</v>
      </c>
      <c r="D3112" t="s">
        <v>8259</v>
      </c>
      <c r="I3112" t="s">
        <v>10971</v>
      </c>
      <c r="J3112" t="s">
        <v>10971</v>
      </c>
      <c r="K3112" t="s">
        <v>10971</v>
      </c>
    </row>
    <row r="3113" spans="2:11" x14ac:dyDescent="0.25">
      <c r="B3113">
        <v>1012424</v>
      </c>
      <c r="C3113">
        <v>9</v>
      </c>
      <c r="D3113" t="s">
        <v>7739</v>
      </c>
      <c r="I3113" t="s">
        <v>10971</v>
      </c>
      <c r="J3113" t="s">
        <v>10971</v>
      </c>
      <c r="K3113" t="s">
        <v>10971</v>
      </c>
    </row>
    <row r="3114" spans="2:11" x14ac:dyDescent="0.25">
      <c r="B3114">
        <v>1013476</v>
      </c>
      <c r="C3114">
        <v>9</v>
      </c>
      <c r="D3114" t="s">
        <v>7059</v>
      </c>
      <c r="I3114" t="s">
        <v>10971</v>
      </c>
      <c r="J3114" t="s">
        <v>10971</v>
      </c>
      <c r="K3114" t="s">
        <v>10971</v>
      </c>
    </row>
    <row r="3115" spans="2:11" x14ac:dyDescent="0.25">
      <c r="B3115">
        <v>1010924</v>
      </c>
      <c r="C3115">
        <v>9</v>
      </c>
      <c r="D3115" t="s">
        <v>7984</v>
      </c>
      <c r="I3115" t="s">
        <v>10971</v>
      </c>
      <c r="J3115" t="s">
        <v>10971</v>
      </c>
      <c r="K3115" t="s">
        <v>10971</v>
      </c>
    </row>
    <row r="3116" spans="2:11" x14ac:dyDescent="0.25">
      <c r="B3116">
        <v>1007126</v>
      </c>
      <c r="C3116">
        <v>9</v>
      </c>
      <c r="D3116" t="s">
        <v>8337</v>
      </c>
      <c r="I3116" t="s">
        <v>10971</v>
      </c>
      <c r="J3116" t="s">
        <v>10971</v>
      </c>
      <c r="K3116" t="s">
        <v>10971</v>
      </c>
    </row>
    <row r="3117" spans="2:11" x14ac:dyDescent="0.25">
      <c r="B3117">
        <v>1010302</v>
      </c>
      <c r="C3117">
        <v>9</v>
      </c>
      <c r="D3117" t="s">
        <v>8089</v>
      </c>
      <c r="I3117" t="s">
        <v>10971</v>
      </c>
      <c r="J3117" t="s">
        <v>10971</v>
      </c>
      <c r="K3117" t="s">
        <v>10971</v>
      </c>
    </row>
    <row r="3118" spans="2:11" x14ac:dyDescent="0.25">
      <c r="B3118">
        <v>1006034</v>
      </c>
      <c r="C3118">
        <v>9</v>
      </c>
      <c r="D3118" t="s">
        <v>6405</v>
      </c>
      <c r="I3118" t="s">
        <v>10971</v>
      </c>
      <c r="J3118" t="s">
        <v>10971</v>
      </c>
      <c r="K3118" t="s">
        <v>10971</v>
      </c>
    </row>
    <row r="3119" spans="2:11" x14ac:dyDescent="0.25">
      <c r="B3119">
        <v>1011356</v>
      </c>
      <c r="C3119">
        <v>9</v>
      </c>
      <c r="D3119" t="s">
        <v>8343</v>
      </c>
      <c r="I3119" t="s">
        <v>10971</v>
      </c>
      <c r="J3119" t="s">
        <v>10971</v>
      </c>
      <c r="K3119" t="s">
        <v>10971</v>
      </c>
    </row>
    <row r="3120" spans="2:11" x14ac:dyDescent="0.25">
      <c r="B3120">
        <v>1006262</v>
      </c>
      <c r="C3120">
        <v>9</v>
      </c>
      <c r="D3120" t="s">
        <v>7922</v>
      </c>
      <c r="I3120" t="s">
        <v>10971</v>
      </c>
      <c r="J3120" t="s">
        <v>10971</v>
      </c>
      <c r="K3120" t="s">
        <v>10971</v>
      </c>
    </row>
    <row r="3121" spans="2:11" x14ac:dyDescent="0.25">
      <c r="B3121">
        <v>1008626</v>
      </c>
      <c r="C3121">
        <v>9</v>
      </c>
      <c r="D3121" t="s">
        <v>7930</v>
      </c>
      <c r="I3121" t="s">
        <v>10971</v>
      </c>
      <c r="J3121" t="s">
        <v>10971</v>
      </c>
      <c r="K3121" t="s">
        <v>10971</v>
      </c>
    </row>
    <row r="3122" spans="2:11" x14ac:dyDescent="0.25">
      <c r="B3122">
        <v>1008658</v>
      </c>
      <c r="C3122">
        <v>9</v>
      </c>
      <c r="D3122" t="s">
        <v>7522</v>
      </c>
      <c r="I3122" t="s">
        <v>10971</v>
      </c>
      <c r="J3122" t="s">
        <v>10971</v>
      </c>
      <c r="K3122" t="s">
        <v>10971</v>
      </c>
    </row>
    <row r="3123" spans="2:11" x14ac:dyDescent="0.25">
      <c r="B3123">
        <v>1008262</v>
      </c>
      <c r="C3123">
        <v>9</v>
      </c>
      <c r="D3123" t="s">
        <v>7921</v>
      </c>
      <c r="I3123" t="s">
        <v>10971</v>
      </c>
      <c r="J3123" t="s">
        <v>10971</v>
      </c>
      <c r="K3123" t="s">
        <v>10971</v>
      </c>
    </row>
    <row r="3124" spans="2:11" x14ac:dyDescent="0.25">
      <c r="B3124">
        <v>1013588</v>
      </c>
      <c r="C3124">
        <v>9</v>
      </c>
      <c r="D3124" t="s">
        <v>8103</v>
      </c>
      <c r="I3124" t="s">
        <v>10971</v>
      </c>
      <c r="J3124" t="s">
        <v>10971</v>
      </c>
      <c r="K3124" t="s">
        <v>10971</v>
      </c>
    </row>
    <row r="3125" spans="2:11" x14ac:dyDescent="0.25">
      <c r="B3125">
        <v>1007276</v>
      </c>
      <c r="C3125">
        <v>9</v>
      </c>
      <c r="D3125" t="s">
        <v>8417</v>
      </c>
      <c r="I3125" t="s">
        <v>10971</v>
      </c>
      <c r="J3125" t="s">
        <v>10971</v>
      </c>
      <c r="K3125" t="s">
        <v>10971</v>
      </c>
    </row>
    <row r="3126" spans="2:11" x14ac:dyDescent="0.25">
      <c r="B3126">
        <v>1010870</v>
      </c>
      <c r="C3126">
        <v>9</v>
      </c>
      <c r="D3126" t="s">
        <v>8360</v>
      </c>
      <c r="I3126" t="s">
        <v>10971</v>
      </c>
      <c r="J3126" t="s">
        <v>10971</v>
      </c>
      <c r="K3126" t="s">
        <v>10971</v>
      </c>
    </row>
    <row r="3127" spans="2:11" x14ac:dyDescent="0.25">
      <c r="B3127">
        <v>1009579</v>
      </c>
      <c r="C3127">
        <v>9</v>
      </c>
      <c r="D3127" t="s">
        <v>8010</v>
      </c>
      <c r="I3127" t="s">
        <v>10971</v>
      </c>
      <c r="J3127" t="s">
        <v>10971</v>
      </c>
      <c r="K3127" t="s">
        <v>10971</v>
      </c>
    </row>
    <row r="3128" spans="2:11" x14ac:dyDescent="0.25">
      <c r="B3128">
        <v>1015261</v>
      </c>
      <c r="C3128">
        <v>9</v>
      </c>
      <c r="D3128" t="s">
        <v>8258</v>
      </c>
      <c r="I3128" t="s">
        <v>10971</v>
      </c>
      <c r="J3128" t="s">
        <v>10971</v>
      </c>
      <c r="K3128" t="s">
        <v>10971</v>
      </c>
    </row>
    <row r="3129" spans="2:11" x14ac:dyDescent="0.25">
      <c r="B3129">
        <v>1006952</v>
      </c>
      <c r="C3129">
        <v>9</v>
      </c>
      <c r="D3129" t="s">
        <v>8370</v>
      </c>
      <c r="I3129" t="s">
        <v>10971</v>
      </c>
      <c r="J3129" t="s">
        <v>10971</v>
      </c>
      <c r="K3129" t="s">
        <v>10971</v>
      </c>
    </row>
    <row r="3130" spans="2:11" x14ac:dyDescent="0.25">
      <c r="B3130">
        <v>1005643</v>
      </c>
      <c r="C3130">
        <v>9</v>
      </c>
      <c r="D3130" t="s">
        <v>10552</v>
      </c>
      <c r="I3130" t="s">
        <v>10971</v>
      </c>
      <c r="J3130" t="s">
        <v>10971</v>
      </c>
      <c r="K3130" t="s">
        <v>10971</v>
      </c>
    </row>
    <row r="3131" spans="2:11" x14ac:dyDescent="0.25">
      <c r="B3131">
        <v>1982029</v>
      </c>
      <c r="C3131">
        <v>9</v>
      </c>
      <c r="D3131" t="s">
        <v>7915</v>
      </c>
      <c r="I3131" t="s">
        <v>10971</v>
      </c>
      <c r="J3131" t="s">
        <v>10971</v>
      </c>
      <c r="K3131" t="s">
        <v>10971</v>
      </c>
    </row>
    <row r="3132" spans="2:11" x14ac:dyDescent="0.25">
      <c r="B3132">
        <v>1001571</v>
      </c>
      <c r="C3132">
        <v>9</v>
      </c>
      <c r="D3132" t="s">
        <v>7969</v>
      </c>
      <c r="I3132" t="s">
        <v>10971</v>
      </c>
      <c r="J3132" t="s">
        <v>10971</v>
      </c>
      <c r="K3132" t="s">
        <v>10971</v>
      </c>
    </row>
    <row r="3133" spans="2:11" x14ac:dyDescent="0.25">
      <c r="B3133">
        <v>4085408</v>
      </c>
      <c r="C3133">
        <v>9</v>
      </c>
      <c r="D3133" t="s">
        <v>6644</v>
      </c>
      <c r="I3133" t="s">
        <v>10971</v>
      </c>
      <c r="J3133" t="s">
        <v>10971</v>
      </c>
      <c r="K3133" t="s">
        <v>10971</v>
      </c>
    </row>
    <row r="3134" spans="2:11" x14ac:dyDescent="0.25">
      <c r="B3134">
        <v>1014410</v>
      </c>
      <c r="C3134">
        <v>9</v>
      </c>
      <c r="D3134" t="s">
        <v>8322</v>
      </c>
      <c r="I3134" t="s">
        <v>10971</v>
      </c>
      <c r="J3134" t="s">
        <v>10971</v>
      </c>
      <c r="K3134" t="s">
        <v>10971</v>
      </c>
    </row>
    <row r="3135" spans="2:11" x14ac:dyDescent="0.25">
      <c r="B3135">
        <v>1013718</v>
      </c>
      <c r="C3135">
        <v>9</v>
      </c>
      <c r="D3135" t="s">
        <v>7901</v>
      </c>
      <c r="I3135" t="s">
        <v>10971</v>
      </c>
      <c r="J3135" t="s">
        <v>10971</v>
      </c>
      <c r="K3135" t="s">
        <v>10971</v>
      </c>
    </row>
    <row r="3136" spans="2:11" x14ac:dyDescent="0.25">
      <c r="B3136">
        <v>1011801</v>
      </c>
      <c r="C3136">
        <v>9</v>
      </c>
      <c r="D3136" t="s">
        <v>7909</v>
      </c>
      <c r="I3136" t="s">
        <v>10971</v>
      </c>
      <c r="J3136" t="s">
        <v>10971</v>
      </c>
      <c r="K3136" t="s">
        <v>10971</v>
      </c>
    </row>
    <row r="3137" spans="2:11" x14ac:dyDescent="0.25">
      <c r="B3137">
        <v>1012298</v>
      </c>
      <c r="C3137">
        <v>9</v>
      </c>
      <c r="D3137" t="s">
        <v>8320</v>
      </c>
      <c r="I3137" t="s">
        <v>10971</v>
      </c>
      <c r="J3137" t="s">
        <v>10971</v>
      </c>
      <c r="K3137" t="s">
        <v>10971</v>
      </c>
    </row>
    <row r="3138" spans="2:11" x14ac:dyDescent="0.25">
      <c r="B3138">
        <v>1982003</v>
      </c>
      <c r="C3138">
        <v>9</v>
      </c>
      <c r="D3138" t="s">
        <v>6689</v>
      </c>
      <c r="I3138" t="s">
        <v>10971</v>
      </c>
      <c r="J3138" t="s">
        <v>10971</v>
      </c>
      <c r="K3138" t="s">
        <v>10971</v>
      </c>
    </row>
    <row r="3139" spans="2:11" x14ac:dyDescent="0.25">
      <c r="B3139">
        <v>1012313</v>
      </c>
      <c r="C3139">
        <v>9</v>
      </c>
      <c r="D3139" t="s">
        <v>8296</v>
      </c>
      <c r="I3139" t="s">
        <v>10971</v>
      </c>
      <c r="J3139" t="s">
        <v>10971</v>
      </c>
      <c r="K3139" t="s">
        <v>10971</v>
      </c>
    </row>
    <row r="3140" spans="2:11" x14ac:dyDescent="0.25">
      <c r="B3140">
        <v>1013759</v>
      </c>
      <c r="C3140">
        <v>9</v>
      </c>
      <c r="D3140" t="s">
        <v>8418</v>
      </c>
      <c r="I3140" t="s">
        <v>10971</v>
      </c>
      <c r="J3140" t="s">
        <v>10971</v>
      </c>
      <c r="K3140" t="s">
        <v>10971</v>
      </c>
    </row>
    <row r="3141" spans="2:11" x14ac:dyDescent="0.25">
      <c r="B3141">
        <v>1009154</v>
      </c>
      <c r="C3141">
        <v>9</v>
      </c>
      <c r="D3141" t="s">
        <v>7931</v>
      </c>
      <c r="I3141" t="s">
        <v>10971</v>
      </c>
      <c r="J3141" t="s">
        <v>10971</v>
      </c>
      <c r="K3141" t="s">
        <v>10971</v>
      </c>
    </row>
    <row r="3142" spans="2:11" x14ac:dyDescent="0.25">
      <c r="B3142">
        <v>1007639</v>
      </c>
      <c r="C3142">
        <v>9</v>
      </c>
      <c r="D3142" t="s">
        <v>7964</v>
      </c>
      <c r="I3142" t="s">
        <v>10971</v>
      </c>
      <c r="J3142" t="s">
        <v>10971</v>
      </c>
      <c r="K3142" t="s">
        <v>10971</v>
      </c>
    </row>
    <row r="3143" spans="2:11" x14ac:dyDescent="0.25">
      <c r="B3143">
        <v>1016460</v>
      </c>
      <c r="C3143">
        <v>9</v>
      </c>
      <c r="D3143" t="s">
        <v>8415</v>
      </c>
      <c r="I3143" t="s">
        <v>10971</v>
      </c>
      <c r="J3143" t="s">
        <v>10971</v>
      </c>
      <c r="K3143" t="s">
        <v>10971</v>
      </c>
    </row>
    <row r="3144" spans="2:11" x14ac:dyDescent="0.25">
      <c r="B3144">
        <v>1013808</v>
      </c>
      <c r="C3144">
        <v>9</v>
      </c>
      <c r="D3144" t="s">
        <v>7970</v>
      </c>
      <c r="I3144" t="s">
        <v>10971</v>
      </c>
      <c r="J3144" t="s">
        <v>10971</v>
      </c>
      <c r="K3144" t="s">
        <v>10971</v>
      </c>
    </row>
    <row r="3145" spans="2:11" x14ac:dyDescent="0.25">
      <c r="B3145">
        <v>1007489</v>
      </c>
      <c r="C3145">
        <v>9</v>
      </c>
      <c r="D3145" t="s">
        <v>8009</v>
      </c>
      <c r="I3145" t="s">
        <v>10971</v>
      </c>
      <c r="J3145" t="s">
        <v>10971</v>
      </c>
      <c r="K3145" t="s">
        <v>10971</v>
      </c>
    </row>
    <row r="3146" spans="2:11" x14ac:dyDescent="0.25">
      <c r="B3146">
        <v>1014672</v>
      </c>
      <c r="C3146">
        <v>9</v>
      </c>
      <c r="D3146" t="s">
        <v>8346</v>
      </c>
      <c r="I3146" t="s">
        <v>10971</v>
      </c>
      <c r="J3146" t="s">
        <v>10971</v>
      </c>
      <c r="K3146" t="s">
        <v>10971</v>
      </c>
    </row>
    <row r="3147" spans="2:11" x14ac:dyDescent="0.25">
      <c r="B3147">
        <v>1015521</v>
      </c>
      <c r="C3147">
        <v>9</v>
      </c>
      <c r="D3147" t="s">
        <v>6301</v>
      </c>
      <c r="I3147" t="s">
        <v>10971</v>
      </c>
      <c r="J3147" t="s">
        <v>10971</v>
      </c>
      <c r="K3147" t="s">
        <v>10971</v>
      </c>
    </row>
    <row r="3148" spans="2:11" x14ac:dyDescent="0.25">
      <c r="B3148">
        <v>1014251</v>
      </c>
      <c r="C3148">
        <v>9</v>
      </c>
      <c r="D3148" t="s">
        <v>8019</v>
      </c>
      <c r="I3148" t="s">
        <v>10971</v>
      </c>
      <c r="J3148" t="s">
        <v>10971</v>
      </c>
      <c r="K3148" t="s">
        <v>10971</v>
      </c>
    </row>
    <row r="3149" spans="2:11" x14ac:dyDescent="0.25">
      <c r="B3149">
        <v>1011837</v>
      </c>
      <c r="C3149">
        <v>9</v>
      </c>
      <c r="D3149" t="s">
        <v>10927</v>
      </c>
      <c r="I3149" t="s">
        <v>10971</v>
      </c>
      <c r="J3149" t="s">
        <v>10971</v>
      </c>
      <c r="K3149" t="s">
        <v>10971</v>
      </c>
    </row>
    <row r="3150" spans="2:11" x14ac:dyDescent="0.25">
      <c r="B3150">
        <v>1011036</v>
      </c>
      <c r="C3150">
        <v>9</v>
      </c>
      <c r="D3150" t="s">
        <v>7904</v>
      </c>
      <c r="I3150" t="s">
        <v>10971</v>
      </c>
      <c r="J3150" t="s">
        <v>10971</v>
      </c>
      <c r="K3150" t="s">
        <v>10971</v>
      </c>
    </row>
    <row r="3151" spans="2:11" x14ac:dyDescent="0.25">
      <c r="B3151">
        <v>1008479</v>
      </c>
      <c r="C3151">
        <v>9</v>
      </c>
      <c r="D3151" t="s">
        <v>5962</v>
      </c>
      <c r="I3151" t="s">
        <v>10971</v>
      </c>
      <c r="J3151" t="s">
        <v>10971</v>
      </c>
      <c r="K3151" t="s">
        <v>10971</v>
      </c>
    </row>
    <row r="3152" spans="2:11" x14ac:dyDescent="0.25">
      <c r="B3152">
        <v>4053311</v>
      </c>
      <c r="C3152">
        <v>9</v>
      </c>
      <c r="D3152" t="s">
        <v>7862</v>
      </c>
      <c r="I3152" t="s">
        <v>10971</v>
      </c>
      <c r="J3152" t="s">
        <v>10971</v>
      </c>
      <c r="K3152" t="s">
        <v>10971</v>
      </c>
    </row>
    <row r="3153" spans="2:11" x14ac:dyDescent="0.25">
      <c r="B3153">
        <v>1006681</v>
      </c>
      <c r="C3153">
        <v>9</v>
      </c>
      <c r="D3153" t="s">
        <v>7500</v>
      </c>
      <c r="I3153" t="s">
        <v>10971</v>
      </c>
      <c r="J3153" t="s">
        <v>10971</v>
      </c>
      <c r="K3153" t="s">
        <v>10971</v>
      </c>
    </row>
    <row r="3154" spans="2:11" x14ac:dyDescent="0.25">
      <c r="B3154">
        <v>1013397</v>
      </c>
      <c r="C3154">
        <v>9</v>
      </c>
      <c r="D3154" t="s">
        <v>7844</v>
      </c>
      <c r="I3154" t="s">
        <v>10971</v>
      </c>
      <c r="J3154" t="s">
        <v>10971</v>
      </c>
      <c r="K3154" t="s">
        <v>10971</v>
      </c>
    </row>
    <row r="3155" spans="2:11" x14ac:dyDescent="0.25">
      <c r="B3155">
        <v>1012862</v>
      </c>
      <c r="C3155">
        <v>9</v>
      </c>
      <c r="D3155" t="s">
        <v>7838</v>
      </c>
      <c r="I3155" t="s">
        <v>10971</v>
      </c>
      <c r="J3155" t="s">
        <v>10971</v>
      </c>
      <c r="K3155" t="s">
        <v>10971</v>
      </c>
    </row>
    <row r="3156" spans="2:11" x14ac:dyDescent="0.25">
      <c r="B3156">
        <v>1009801</v>
      </c>
      <c r="C3156">
        <v>9</v>
      </c>
      <c r="D3156" t="s">
        <v>8001</v>
      </c>
      <c r="I3156" t="s">
        <v>10971</v>
      </c>
      <c r="J3156" t="s">
        <v>10971</v>
      </c>
      <c r="K3156" t="s">
        <v>10971</v>
      </c>
    </row>
    <row r="3157" spans="2:11" x14ac:dyDescent="0.25">
      <c r="B3157">
        <v>1013989</v>
      </c>
      <c r="C3157">
        <v>9</v>
      </c>
      <c r="D3157" t="s">
        <v>8262</v>
      </c>
      <c r="I3157" t="s">
        <v>10971</v>
      </c>
      <c r="J3157" t="s">
        <v>10971</v>
      </c>
      <c r="K3157" t="s">
        <v>10971</v>
      </c>
    </row>
    <row r="3158" spans="2:11" x14ac:dyDescent="0.25">
      <c r="B3158">
        <v>1010196</v>
      </c>
      <c r="C3158">
        <v>9</v>
      </c>
      <c r="D3158" t="s">
        <v>8354</v>
      </c>
      <c r="I3158" t="s">
        <v>10971</v>
      </c>
      <c r="J3158" t="s">
        <v>10971</v>
      </c>
      <c r="K3158" t="s">
        <v>10971</v>
      </c>
    </row>
    <row r="3159" spans="2:11" x14ac:dyDescent="0.25">
      <c r="B3159">
        <v>1014343</v>
      </c>
      <c r="C3159">
        <v>9</v>
      </c>
      <c r="D3159" t="s">
        <v>7840</v>
      </c>
      <c r="I3159" t="s">
        <v>10971</v>
      </c>
      <c r="J3159" t="s">
        <v>10971</v>
      </c>
      <c r="K3159" t="s">
        <v>10971</v>
      </c>
    </row>
    <row r="3160" spans="2:11" x14ac:dyDescent="0.25">
      <c r="B3160">
        <v>1014406</v>
      </c>
      <c r="C3160">
        <v>9</v>
      </c>
      <c r="D3160" t="s">
        <v>8412</v>
      </c>
      <c r="I3160" t="s">
        <v>10971</v>
      </c>
      <c r="J3160" t="s">
        <v>10971</v>
      </c>
      <c r="K3160" t="s">
        <v>10971</v>
      </c>
    </row>
    <row r="3161" spans="2:11" x14ac:dyDescent="0.25">
      <c r="B3161">
        <v>1015440</v>
      </c>
      <c r="C3161">
        <v>9</v>
      </c>
      <c r="D3161" t="s">
        <v>8365</v>
      </c>
      <c r="I3161" t="s">
        <v>10971</v>
      </c>
      <c r="J3161" t="s">
        <v>10971</v>
      </c>
      <c r="K3161" t="s">
        <v>10971</v>
      </c>
    </row>
    <row r="3162" spans="2:11" x14ac:dyDescent="0.25">
      <c r="B3162">
        <v>1016105</v>
      </c>
      <c r="C3162">
        <v>9</v>
      </c>
      <c r="D3162" t="s">
        <v>7373</v>
      </c>
      <c r="I3162" t="s">
        <v>10971</v>
      </c>
      <c r="J3162" t="s">
        <v>10971</v>
      </c>
      <c r="K3162" t="s">
        <v>10971</v>
      </c>
    </row>
    <row r="3163" spans="2:11" x14ac:dyDescent="0.25">
      <c r="B3163">
        <v>1011649</v>
      </c>
      <c r="C3163">
        <v>9</v>
      </c>
      <c r="D3163" t="s">
        <v>7847</v>
      </c>
      <c r="I3163" t="s">
        <v>10971</v>
      </c>
      <c r="J3163" t="s">
        <v>10971</v>
      </c>
      <c r="K3163" t="s">
        <v>10971</v>
      </c>
    </row>
    <row r="3164" spans="2:11" x14ac:dyDescent="0.25">
      <c r="B3164">
        <v>1007843</v>
      </c>
      <c r="C3164">
        <v>9</v>
      </c>
      <c r="D3164" t="s">
        <v>8291</v>
      </c>
      <c r="I3164" t="s">
        <v>10971</v>
      </c>
      <c r="J3164" t="s">
        <v>10971</v>
      </c>
      <c r="K3164" t="s">
        <v>10971</v>
      </c>
    </row>
    <row r="3165" spans="2:11" x14ac:dyDescent="0.25">
      <c r="B3165">
        <v>1007291</v>
      </c>
      <c r="C3165">
        <v>9</v>
      </c>
      <c r="D3165" t="s">
        <v>7605</v>
      </c>
      <c r="I3165" t="s">
        <v>10971</v>
      </c>
      <c r="J3165" t="s">
        <v>10971</v>
      </c>
      <c r="K3165" t="s">
        <v>10971</v>
      </c>
    </row>
    <row r="3166" spans="2:11" x14ac:dyDescent="0.25">
      <c r="B3166">
        <v>1002836</v>
      </c>
      <c r="C3166">
        <v>9</v>
      </c>
      <c r="D3166" t="s">
        <v>9212</v>
      </c>
      <c r="I3166" t="s">
        <v>10971</v>
      </c>
      <c r="J3166" t="s">
        <v>10971</v>
      </c>
      <c r="K3166" t="s">
        <v>10971</v>
      </c>
    </row>
    <row r="3167" spans="2:11" x14ac:dyDescent="0.25">
      <c r="B3167">
        <v>1015677</v>
      </c>
      <c r="C3167">
        <v>9</v>
      </c>
      <c r="D3167" t="s">
        <v>8002</v>
      </c>
      <c r="I3167" t="s">
        <v>10971</v>
      </c>
      <c r="J3167" t="s">
        <v>10971</v>
      </c>
      <c r="K3167" t="s">
        <v>10971</v>
      </c>
    </row>
    <row r="3168" spans="2:11" x14ac:dyDescent="0.25">
      <c r="B3168">
        <v>1008900</v>
      </c>
      <c r="C3168">
        <v>9</v>
      </c>
      <c r="D3168" t="s">
        <v>6006</v>
      </c>
      <c r="I3168" t="s">
        <v>10971</v>
      </c>
      <c r="J3168" t="s">
        <v>10971</v>
      </c>
      <c r="K3168" t="s">
        <v>10971</v>
      </c>
    </row>
    <row r="3169" spans="2:11" x14ac:dyDescent="0.25">
      <c r="B3169">
        <v>1014126</v>
      </c>
      <c r="C3169">
        <v>9</v>
      </c>
      <c r="D3169" t="s">
        <v>7872</v>
      </c>
      <c r="I3169" t="s">
        <v>10971</v>
      </c>
      <c r="J3169" t="s">
        <v>10971</v>
      </c>
      <c r="K3169" t="s">
        <v>10971</v>
      </c>
    </row>
    <row r="3170" spans="2:11" x14ac:dyDescent="0.25">
      <c r="B3170">
        <v>1015621</v>
      </c>
      <c r="C3170">
        <v>9</v>
      </c>
      <c r="D3170" t="s">
        <v>8359</v>
      </c>
      <c r="I3170" t="s">
        <v>10971</v>
      </c>
      <c r="J3170" t="s">
        <v>10971</v>
      </c>
      <c r="K3170" t="s">
        <v>10971</v>
      </c>
    </row>
    <row r="3171" spans="2:11" x14ac:dyDescent="0.25">
      <c r="B3171">
        <v>1007942</v>
      </c>
      <c r="C3171">
        <v>9</v>
      </c>
      <c r="D3171" t="s">
        <v>8325</v>
      </c>
      <c r="I3171" t="s">
        <v>10971</v>
      </c>
      <c r="J3171" t="s">
        <v>10971</v>
      </c>
      <c r="K3171" t="s">
        <v>10971</v>
      </c>
    </row>
    <row r="3172" spans="2:11" x14ac:dyDescent="0.25">
      <c r="B3172">
        <v>1013710</v>
      </c>
      <c r="C3172">
        <v>9</v>
      </c>
      <c r="D3172" t="s">
        <v>7998</v>
      </c>
      <c r="I3172" t="s">
        <v>10971</v>
      </c>
      <c r="J3172" t="s">
        <v>10971</v>
      </c>
      <c r="K3172" t="s">
        <v>10971</v>
      </c>
    </row>
    <row r="3173" spans="2:11" x14ac:dyDescent="0.25">
      <c r="B3173">
        <v>1006439</v>
      </c>
      <c r="C3173">
        <v>9</v>
      </c>
      <c r="D3173" t="s">
        <v>8032</v>
      </c>
      <c r="I3173" t="s">
        <v>10971</v>
      </c>
      <c r="J3173" t="s">
        <v>10971</v>
      </c>
      <c r="K3173" t="s">
        <v>10971</v>
      </c>
    </row>
    <row r="3174" spans="2:11" x14ac:dyDescent="0.25">
      <c r="B3174">
        <v>1014706</v>
      </c>
      <c r="C3174">
        <v>9</v>
      </c>
      <c r="D3174" t="s">
        <v>8407</v>
      </c>
      <c r="I3174" t="s">
        <v>10971</v>
      </c>
      <c r="J3174" t="s">
        <v>10971</v>
      </c>
      <c r="K3174" t="s">
        <v>10971</v>
      </c>
    </row>
    <row r="3175" spans="2:11" x14ac:dyDescent="0.25">
      <c r="B3175">
        <v>1006098</v>
      </c>
      <c r="C3175">
        <v>9</v>
      </c>
      <c r="D3175" t="s">
        <v>7966</v>
      </c>
      <c r="I3175" t="s">
        <v>10971</v>
      </c>
      <c r="J3175" t="s">
        <v>10971</v>
      </c>
      <c r="K3175" t="s">
        <v>10971</v>
      </c>
    </row>
    <row r="3176" spans="2:11" x14ac:dyDescent="0.25">
      <c r="B3176">
        <v>1015353</v>
      </c>
      <c r="C3176">
        <v>9</v>
      </c>
      <c r="D3176" t="s">
        <v>6470</v>
      </c>
      <c r="I3176" t="s">
        <v>10971</v>
      </c>
      <c r="J3176" t="s">
        <v>10971</v>
      </c>
      <c r="K3176" t="s">
        <v>10971</v>
      </c>
    </row>
    <row r="3177" spans="2:11" x14ac:dyDescent="0.25">
      <c r="B3177">
        <v>1008559</v>
      </c>
      <c r="C3177">
        <v>9</v>
      </c>
      <c r="D3177" t="s">
        <v>8344</v>
      </c>
      <c r="I3177" t="s">
        <v>10971</v>
      </c>
      <c r="J3177" t="s">
        <v>10971</v>
      </c>
      <c r="K3177" t="s">
        <v>10971</v>
      </c>
    </row>
    <row r="3178" spans="2:11" x14ac:dyDescent="0.25">
      <c r="B3178">
        <v>1006688</v>
      </c>
      <c r="C3178">
        <v>9</v>
      </c>
      <c r="D3178" t="s">
        <v>8406</v>
      </c>
      <c r="I3178" t="s">
        <v>10971</v>
      </c>
      <c r="J3178" t="s">
        <v>10971</v>
      </c>
      <c r="K3178" t="s">
        <v>10971</v>
      </c>
    </row>
    <row r="3179" spans="2:11" x14ac:dyDescent="0.25">
      <c r="B3179">
        <v>1022825</v>
      </c>
      <c r="C3179">
        <v>9</v>
      </c>
      <c r="D3179" t="s">
        <v>7916</v>
      </c>
      <c r="I3179" t="s">
        <v>10971</v>
      </c>
      <c r="J3179" t="s">
        <v>10971</v>
      </c>
      <c r="K3179" t="s">
        <v>10971</v>
      </c>
    </row>
    <row r="3180" spans="2:11" x14ac:dyDescent="0.25">
      <c r="B3180">
        <v>1012895</v>
      </c>
      <c r="C3180">
        <v>9</v>
      </c>
      <c r="D3180" t="s">
        <v>8012</v>
      </c>
      <c r="I3180" t="s">
        <v>10971</v>
      </c>
      <c r="J3180" t="s">
        <v>10971</v>
      </c>
      <c r="K3180" t="s">
        <v>10971</v>
      </c>
    </row>
    <row r="3181" spans="2:11" x14ac:dyDescent="0.25">
      <c r="B3181">
        <v>1014789</v>
      </c>
      <c r="C3181">
        <v>9</v>
      </c>
      <c r="D3181" t="s">
        <v>8013</v>
      </c>
      <c r="I3181" t="s">
        <v>10971</v>
      </c>
      <c r="J3181" t="s">
        <v>10971</v>
      </c>
      <c r="K3181" t="s">
        <v>10971</v>
      </c>
    </row>
    <row r="3182" spans="2:11" x14ac:dyDescent="0.25">
      <c r="B3182">
        <v>1015282</v>
      </c>
      <c r="C3182">
        <v>9</v>
      </c>
      <c r="D3182" t="s">
        <v>7916</v>
      </c>
      <c r="I3182" t="s">
        <v>10971</v>
      </c>
      <c r="J3182" t="s">
        <v>10971</v>
      </c>
      <c r="K3182" t="s">
        <v>10971</v>
      </c>
    </row>
    <row r="3183" spans="2:11" x14ac:dyDescent="0.25">
      <c r="B3183">
        <v>1016317</v>
      </c>
      <c r="C3183">
        <v>9</v>
      </c>
      <c r="D3183" t="s">
        <v>7948</v>
      </c>
      <c r="I3183" t="s">
        <v>10971</v>
      </c>
      <c r="J3183" t="s">
        <v>10971</v>
      </c>
      <c r="K3183" t="s">
        <v>10971</v>
      </c>
    </row>
    <row r="3184" spans="2:11" x14ac:dyDescent="0.25">
      <c r="B3184">
        <v>1004769</v>
      </c>
      <c r="C3184">
        <v>9</v>
      </c>
      <c r="D3184" t="s">
        <v>5743</v>
      </c>
      <c r="I3184" t="s">
        <v>10971</v>
      </c>
      <c r="J3184" t="s">
        <v>10971</v>
      </c>
      <c r="K3184" t="s">
        <v>10971</v>
      </c>
    </row>
    <row r="3185" spans="2:11" x14ac:dyDescent="0.25">
      <c r="B3185">
        <v>1013490</v>
      </c>
      <c r="C3185">
        <v>9</v>
      </c>
      <c r="D3185" t="s">
        <v>7900</v>
      </c>
      <c r="I3185" t="s">
        <v>10971</v>
      </c>
      <c r="J3185" t="s">
        <v>10971</v>
      </c>
      <c r="K3185" t="s">
        <v>10971</v>
      </c>
    </row>
    <row r="3186" spans="2:11" x14ac:dyDescent="0.25">
      <c r="B3186">
        <v>1016344</v>
      </c>
      <c r="C3186">
        <v>9</v>
      </c>
      <c r="D3186" t="s">
        <v>8399</v>
      </c>
      <c r="I3186" t="s">
        <v>10971</v>
      </c>
      <c r="J3186" t="s">
        <v>10971</v>
      </c>
      <c r="K3186" t="s">
        <v>10971</v>
      </c>
    </row>
    <row r="3187" spans="2:11" x14ac:dyDescent="0.25">
      <c r="B3187">
        <v>1008787</v>
      </c>
      <c r="C3187">
        <v>9</v>
      </c>
      <c r="D3187" t="s">
        <v>7999</v>
      </c>
      <c r="I3187" t="s">
        <v>10971</v>
      </c>
      <c r="J3187" t="s">
        <v>10971</v>
      </c>
      <c r="K3187" t="s">
        <v>10971</v>
      </c>
    </row>
    <row r="3188" spans="2:11" x14ac:dyDescent="0.25">
      <c r="B3188">
        <v>1010214</v>
      </c>
      <c r="C3188">
        <v>9</v>
      </c>
      <c r="D3188" t="s">
        <v>7864</v>
      </c>
      <c r="I3188" t="s">
        <v>10971</v>
      </c>
      <c r="J3188" t="s">
        <v>10971</v>
      </c>
      <c r="K3188" t="s">
        <v>10971</v>
      </c>
    </row>
    <row r="3189" spans="2:11" x14ac:dyDescent="0.25">
      <c r="B3189">
        <v>1016367</v>
      </c>
      <c r="C3189">
        <v>9</v>
      </c>
      <c r="D3189" t="s">
        <v>8435</v>
      </c>
      <c r="I3189" t="s">
        <v>10971</v>
      </c>
      <c r="J3189" t="s">
        <v>10971</v>
      </c>
      <c r="K3189" t="s">
        <v>10971</v>
      </c>
    </row>
    <row r="3190" spans="2:11" x14ac:dyDescent="0.25">
      <c r="B3190">
        <v>1008818</v>
      </c>
      <c r="C3190">
        <v>9</v>
      </c>
      <c r="D3190" t="s">
        <v>7873</v>
      </c>
      <c r="I3190" t="s">
        <v>10971</v>
      </c>
      <c r="J3190" t="s">
        <v>10971</v>
      </c>
      <c r="K3190" t="s">
        <v>10971</v>
      </c>
    </row>
    <row r="3191" spans="2:11" x14ac:dyDescent="0.25">
      <c r="B3191">
        <v>1014876</v>
      </c>
      <c r="C3191">
        <v>9</v>
      </c>
      <c r="D3191" t="s">
        <v>8255</v>
      </c>
      <c r="I3191" t="s">
        <v>10971</v>
      </c>
      <c r="J3191" t="s">
        <v>10971</v>
      </c>
      <c r="K3191" t="s">
        <v>10971</v>
      </c>
    </row>
    <row r="3192" spans="2:11" x14ac:dyDescent="0.25">
      <c r="B3192">
        <v>1008582</v>
      </c>
      <c r="C3192">
        <v>9</v>
      </c>
      <c r="D3192" t="s">
        <v>6305</v>
      </c>
      <c r="I3192" t="s">
        <v>10971</v>
      </c>
      <c r="J3192" t="s">
        <v>10971</v>
      </c>
      <c r="K3192" t="s">
        <v>10971</v>
      </c>
    </row>
    <row r="3193" spans="2:11" x14ac:dyDescent="0.25">
      <c r="B3193">
        <v>1011961</v>
      </c>
      <c r="C3193">
        <v>9</v>
      </c>
      <c r="D3193" t="s">
        <v>7985</v>
      </c>
      <c r="I3193" t="s">
        <v>10971</v>
      </c>
      <c r="J3193" t="s">
        <v>10971</v>
      </c>
      <c r="K3193" t="s">
        <v>10971</v>
      </c>
    </row>
    <row r="3194" spans="2:11" x14ac:dyDescent="0.25">
      <c r="B3194">
        <v>1008716</v>
      </c>
      <c r="C3194">
        <v>9</v>
      </c>
      <c r="D3194" t="s">
        <v>7866</v>
      </c>
      <c r="I3194" t="s">
        <v>10971</v>
      </c>
      <c r="J3194" t="s">
        <v>10971</v>
      </c>
      <c r="K3194" t="s">
        <v>10971</v>
      </c>
    </row>
    <row r="3195" spans="2:11" x14ac:dyDescent="0.25">
      <c r="B3195">
        <v>1013796</v>
      </c>
      <c r="C3195">
        <v>9</v>
      </c>
      <c r="D3195" t="s">
        <v>7965</v>
      </c>
      <c r="I3195" t="s">
        <v>10971</v>
      </c>
      <c r="J3195" t="s">
        <v>10971</v>
      </c>
      <c r="K3195" t="s">
        <v>10971</v>
      </c>
    </row>
    <row r="3196" spans="2:11" x14ac:dyDescent="0.25">
      <c r="B3196">
        <v>1012436</v>
      </c>
      <c r="C3196">
        <v>9</v>
      </c>
      <c r="D3196" t="s">
        <v>8073</v>
      </c>
      <c r="I3196" t="s">
        <v>10971</v>
      </c>
      <c r="J3196" t="s">
        <v>10971</v>
      </c>
      <c r="K3196" t="s">
        <v>10971</v>
      </c>
    </row>
    <row r="3197" spans="2:11" x14ac:dyDescent="0.25">
      <c r="B3197">
        <v>1013430</v>
      </c>
      <c r="C3197">
        <v>9</v>
      </c>
      <c r="D3197" t="s">
        <v>7886</v>
      </c>
      <c r="I3197" t="s">
        <v>10971</v>
      </c>
      <c r="J3197" t="s">
        <v>10971</v>
      </c>
      <c r="K3197" t="s">
        <v>10971</v>
      </c>
    </row>
    <row r="3198" spans="2:11" x14ac:dyDescent="0.25">
      <c r="B3198">
        <v>1016520</v>
      </c>
      <c r="C3198">
        <v>9</v>
      </c>
      <c r="D3198" t="s">
        <v>6234</v>
      </c>
      <c r="I3198" t="s">
        <v>10971</v>
      </c>
      <c r="J3198" t="s">
        <v>10971</v>
      </c>
      <c r="K3198" t="s">
        <v>10971</v>
      </c>
    </row>
    <row r="3199" spans="2:11" x14ac:dyDescent="0.25">
      <c r="B3199">
        <v>1008792</v>
      </c>
      <c r="C3199">
        <v>9</v>
      </c>
      <c r="D3199" t="s">
        <v>7583</v>
      </c>
      <c r="I3199" t="s">
        <v>10971</v>
      </c>
      <c r="J3199" t="s">
        <v>10971</v>
      </c>
      <c r="K3199" t="s">
        <v>10971</v>
      </c>
    </row>
    <row r="3200" spans="2:11" x14ac:dyDescent="0.25">
      <c r="B3200">
        <v>1008578</v>
      </c>
      <c r="C3200">
        <v>9</v>
      </c>
      <c r="D3200" t="s">
        <v>7399</v>
      </c>
      <c r="I3200" t="s">
        <v>10971</v>
      </c>
      <c r="J3200" t="s">
        <v>10971</v>
      </c>
      <c r="K3200" t="s">
        <v>10971</v>
      </c>
    </row>
    <row r="3201" spans="2:11" x14ac:dyDescent="0.25">
      <c r="B3201">
        <v>1013448</v>
      </c>
      <c r="C3201">
        <v>9</v>
      </c>
      <c r="D3201" t="s">
        <v>7967</v>
      </c>
      <c r="I3201" t="s">
        <v>10971</v>
      </c>
      <c r="J3201" t="s">
        <v>10971</v>
      </c>
      <c r="K3201" t="s">
        <v>10971</v>
      </c>
    </row>
    <row r="3202" spans="2:11" x14ac:dyDescent="0.25">
      <c r="B3202">
        <v>1009290</v>
      </c>
      <c r="C3202">
        <v>9</v>
      </c>
      <c r="D3202" t="s">
        <v>7286</v>
      </c>
      <c r="I3202" t="s">
        <v>10971</v>
      </c>
      <c r="J3202" t="s">
        <v>10971</v>
      </c>
      <c r="K3202" t="s">
        <v>10971</v>
      </c>
    </row>
    <row r="3203" spans="2:11" x14ac:dyDescent="0.25">
      <c r="B3203">
        <v>1015845</v>
      </c>
      <c r="C3203">
        <v>9</v>
      </c>
      <c r="D3203" t="s">
        <v>6167</v>
      </c>
      <c r="I3203" t="s">
        <v>10971</v>
      </c>
      <c r="J3203" t="s">
        <v>10971</v>
      </c>
      <c r="K3203" t="s">
        <v>10971</v>
      </c>
    </row>
    <row r="3204" spans="2:11" x14ac:dyDescent="0.25">
      <c r="B3204">
        <v>1010058</v>
      </c>
      <c r="C3204">
        <v>9</v>
      </c>
      <c r="D3204" t="s">
        <v>7857</v>
      </c>
      <c r="I3204" t="s">
        <v>10971</v>
      </c>
      <c r="J3204" t="s">
        <v>10971</v>
      </c>
      <c r="K3204" t="s">
        <v>10971</v>
      </c>
    </row>
    <row r="3205" spans="2:11" x14ac:dyDescent="0.25">
      <c r="B3205">
        <v>1013523</v>
      </c>
      <c r="C3205">
        <v>9</v>
      </c>
      <c r="D3205" t="s">
        <v>8387</v>
      </c>
      <c r="I3205" t="s">
        <v>10971</v>
      </c>
      <c r="J3205" t="s">
        <v>10971</v>
      </c>
      <c r="K3205" t="s">
        <v>10971</v>
      </c>
    </row>
    <row r="3206" spans="2:11" x14ac:dyDescent="0.25">
      <c r="B3206">
        <v>1014192</v>
      </c>
      <c r="C3206">
        <v>9</v>
      </c>
      <c r="D3206" t="s">
        <v>8331</v>
      </c>
      <c r="I3206" t="s">
        <v>10971</v>
      </c>
      <c r="J3206" t="s">
        <v>10971</v>
      </c>
      <c r="K3206" t="s">
        <v>10971</v>
      </c>
    </row>
    <row r="3207" spans="2:11" x14ac:dyDescent="0.25">
      <c r="B3207">
        <v>1012579</v>
      </c>
      <c r="C3207">
        <v>9</v>
      </c>
      <c r="D3207" t="s">
        <v>8294</v>
      </c>
      <c r="I3207" t="s">
        <v>10971</v>
      </c>
      <c r="J3207" t="s">
        <v>10971</v>
      </c>
      <c r="K3207" t="s">
        <v>10971</v>
      </c>
    </row>
    <row r="3208" spans="2:11" x14ac:dyDescent="0.25">
      <c r="B3208">
        <v>1015567</v>
      </c>
      <c r="C3208">
        <v>9</v>
      </c>
      <c r="D3208" t="s">
        <v>8393</v>
      </c>
      <c r="I3208" t="s">
        <v>10971</v>
      </c>
      <c r="J3208" t="s">
        <v>10971</v>
      </c>
      <c r="K3208" t="s">
        <v>10971</v>
      </c>
    </row>
    <row r="3209" spans="2:11" x14ac:dyDescent="0.25">
      <c r="B3209">
        <v>1014170</v>
      </c>
      <c r="C3209">
        <v>9</v>
      </c>
      <c r="D3209" t="s">
        <v>7918</v>
      </c>
      <c r="I3209" t="s">
        <v>10971</v>
      </c>
      <c r="J3209" t="s">
        <v>10971</v>
      </c>
      <c r="K3209" t="s">
        <v>10971</v>
      </c>
    </row>
    <row r="3210" spans="2:11" x14ac:dyDescent="0.25">
      <c r="B3210">
        <v>1013846</v>
      </c>
      <c r="C3210">
        <v>9</v>
      </c>
      <c r="D3210" t="s">
        <v>7848</v>
      </c>
      <c r="I3210" t="s">
        <v>10971</v>
      </c>
      <c r="J3210" t="s">
        <v>10971</v>
      </c>
      <c r="K3210" t="s">
        <v>10971</v>
      </c>
    </row>
    <row r="3211" spans="2:11" x14ac:dyDescent="0.25">
      <c r="B3211">
        <v>4053321</v>
      </c>
      <c r="C3211">
        <v>9</v>
      </c>
      <c r="D3211" t="s">
        <v>7836</v>
      </c>
      <c r="I3211" t="s">
        <v>10971</v>
      </c>
      <c r="J3211" t="s">
        <v>10971</v>
      </c>
      <c r="K3211" t="s">
        <v>10971</v>
      </c>
    </row>
    <row r="3212" spans="2:11" x14ac:dyDescent="0.25">
      <c r="B3212">
        <v>1012984</v>
      </c>
      <c r="C3212">
        <v>9</v>
      </c>
      <c r="D3212" t="s">
        <v>6464</v>
      </c>
      <c r="I3212" t="s">
        <v>10971</v>
      </c>
      <c r="J3212" t="s">
        <v>10971</v>
      </c>
      <c r="K3212" t="s">
        <v>10971</v>
      </c>
    </row>
    <row r="3213" spans="2:11" x14ac:dyDescent="0.25">
      <c r="B3213">
        <v>1991038</v>
      </c>
      <c r="C3213">
        <v>9</v>
      </c>
      <c r="D3213" t="s">
        <v>5743</v>
      </c>
      <c r="I3213" t="s">
        <v>10971</v>
      </c>
      <c r="J3213" t="s">
        <v>10971</v>
      </c>
      <c r="K3213" t="s">
        <v>10971</v>
      </c>
    </row>
    <row r="3214" spans="2:11" x14ac:dyDescent="0.25">
      <c r="B3214">
        <v>1006826</v>
      </c>
      <c r="C3214">
        <v>9</v>
      </c>
      <c r="D3214" t="s">
        <v>9294</v>
      </c>
      <c r="I3214" t="s">
        <v>10971</v>
      </c>
      <c r="J3214" t="s">
        <v>10971</v>
      </c>
      <c r="K3214" t="s">
        <v>10971</v>
      </c>
    </row>
    <row r="3215" spans="2:11" x14ac:dyDescent="0.25">
      <c r="B3215">
        <v>1012413</v>
      </c>
      <c r="C3215">
        <v>9</v>
      </c>
      <c r="D3215" t="s">
        <v>7943</v>
      </c>
      <c r="I3215" t="s">
        <v>10971</v>
      </c>
      <c r="J3215" t="s">
        <v>10971</v>
      </c>
      <c r="K3215" t="s">
        <v>10971</v>
      </c>
    </row>
    <row r="3216" spans="2:11" x14ac:dyDescent="0.25">
      <c r="B3216">
        <v>1011926</v>
      </c>
      <c r="C3216">
        <v>9</v>
      </c>
      <c r="D3216" t="s">
        <v>9297</v>
      </c>
      <c r="I3216" t="s">
        <v>10971</v>
      </c>
      <c r="J3216" t="s">
        <v>10971</v>
      </c>
      <c r="K3216" t="s">
        <v>10971</v>
      </c>
    </row>
    <row r="3217" spans="2:11" x14ac:dyDescent="0.25">
      <c r="B3217">
        <v>4104871</v>
      </c>
      <c r="C3217">
        <v>9</v>
      </c>
      <c r="D3217" t="s">
        <v>8265</v>
      </c>
      <c r="I3217" t="s">
        <v>10971</v>
      </c>
      <c r="J3217" t="s">
        <v>10971</v>
      </c>
      <c r="K3217" t="s">
        <v>10971</v>
      </c>
    </row>
    <row r="3218" spans="2:11" x14ac:dyDescent="0.25">
      <c r="B3218">
        <v>1009820</v>
      </c>
      <c r="C3218">
        <v>9</v>
      </c>
      <c r="D3218" t="s">
        <v>8029</v>
      </c>
      <c r="I3218" t="s">
        <v>10971</v>
      </c>
      <c r="J3218" t="s">
        <v>10971</v>
      </c>
      <c r="K3218" t="s">
        <v>10971</v>
      </c>
    </row>
    <row r="3219" spans="2:11" x14ac:dyDescent="0.25">
      <c r="B3219">
        <v>1011315</v>
      </c>
      <c r="C3219">
        <v>9</v>
      </c>
      <c r="D3219" t="s">
        <v>7941</v>
      </c>
      <c r="I3219" t="s">
        <v>10971</v>
      </c>
      <c r="J3219" t="s">
        <v>10971</v>
      </c>
      <c r="K3219" t="s">
        <v>10971</v>
      </c>
    </row>
    <row r="3220" spans="2:11" x14ac:dyDescent="0.25">
      <c r="B3220">
        <v>4107580</v>
      </c>
      <c r="C3220">
        <v>9</v>
      </c>
      <c r="D3220" t="s">
        <v>7370</v>
      </c>
      <c r="I3220" t="s">
        <v>10971</v>
      </c>
      <c r="J3220" t="s">
        <v>10971</v>
      </c>
      <c r="K3220" t="s">
        <v>10971</v>
      </c>
    </row>
    <row r="3221" spans="2:11" x14ac:dyDescent="0.25">
      <c r="B3221">
        <v>4104875</v>
      </c>
      <c r="C3221">
        <v>9</v>
      </c>
      <c r="D3221" t="s">
        <v>6250</v>
      </c>
      <c r="I3221" t="s">
        <v>10971</v>
      </c>
      <c r="J3221" t="s">
        <v>10971</v>
      </c>
      <c r="K3221" t="s">
        <v>10971</v>
      </c>
    </row>
    <row r="3222" spans="2:11" x14ac:dyDescent="0.25">
      <c r="B3222">
        <v>1012043</v>
      </c>
      <c r="C3222">
        <v>9</v>
      </c>
      <c r="D3222" t="s">
        <v>6182</v>
      </c>
      <c r="I3222" t="s">
        <v>10971</v>
      </c>
      <c r="J3222" t="s">
        <v>10971</v>
      </c>
      <c r="K3222" t="s">
        <v>10971</v>
      </c>
    </row>
    <row r="3223" spans="2:11" x14ac:dyDescent="0.25">
      <c r="B3223">
        <v>1011525</v>
      </c>
      <c r="C3223">
        <v>9</v>
      </c>
      <c r="D3223" t="s">
        <v>7942</v>
      </c>
      <c r="I3223" t="s">
        <v>10971</v>
      </c>
      <c r="J3223" t="s">
        <v>10971</v>
      </c>
      <c r="K3223" t="s">
        <v>10971</v>
      </c>
    </row>
    <row r="3224" spans="2:11" x14ac:dyDescent="0.25">
      <c r="B3224">
        <v>1012831</v>
      </c>
      <c r="C3224">
        <v>9</v>
      </c>
      <c r="D3224" t="s">
        <v>7846</v>
      </c>
      <c r="I3224" t="s">
        <v>10971</v>
      </c>
      <c r="J3224" t="s">
        <v>10971</v>
      </c>
      <c r="K3224" t="s">
        <v>10971</v>
      </c>
    </row>
    <row r="3225" spans="2:11" x14ac:dyDescent="0.25">
      <c r="B3225">
        <v>1016479</v>
      </c>
      <c r="C3225">
        <v>9</v>
      </c>
      <c r="D3225" t="s">
        <v>8416</v>
      </c>
      <c r="I3225" t="s">
        <v>10971</v>
      </c>
      <c r="J3225" t="s">
        <v>10971</v>
      </c>
      <c r="K3225" t="s">
        <v>10971</v>
      </c>
    </row>
    <row r="3226" spans="2:11" x14ac:dyDescent="0.25">
      <c r="B3226">
        <v>1015961</v>
      </c>
      <c r="C3226">
        <v>9</v>
      </c>
      <c r="D3226" t="s">
        <v>7919</v>
      </c>
      <c r="I3226" t="s">
        <v>10971</v>
      </c>
      <c r="J3226" t="s">
        <v>10971</v>
      </c>
      <c r="K3226" t="s">
        <v>10971</v>
      </c>
    </row>
    <row r="3227" spans="2:11" x14ac:dyDescent="0.25">
      <c r="B3227">
        <v>4135963</v>
      </c>
      <c r="C3227">
        <v>9</v>
      </c>
      <c r="D3227" t="s">
        <v>8654</v>
      </c>
      <c r="I3227" t="s">
        <v>10971</v>
      </c>
      <c r="J3227" t="s">
        <v>10971</v>
      </c>
      <c r="K3227" t="s">
        <v>10971</v>
      </c>
    </row>
    <row r="3228" spans="2:11" x14ac:dyDescent="0.25">
      <c r="B3228">
        <v>1014555</v>
      </c>
      <c r="C3228">
        <v>9</v>
      </c>
      <c r="D3228" t="s">
        <v>8026</v>
      </c>
      <c r="I3228" t="s">
        <v>10971</v>
      </c>
      <c r="J3228" t="s">
        <v>10971</v>
      </c>
      <c r="K3228" t="s">
        <v>10971</v>
      </c>
    </row>
    <row r="3229" spans="2:11" x14ac:dyDescent="0.25">
      <c r="B3229">
        <v>1012302</v>
      </c>
      <c r="C3229">
        <v>9</v>
      </c>
      <c r="D3229" t="s">
        <v>7903</v>
      </c>
      <c r="I3229" t="s">
        <v>10971</v>
      </c>
      <c r="J3229" t="s">
        <v>10971</v>
      </c>
      <c r="K3229" t="s">
        <v>10971</v>
      </c>
    </row>
    <row r="3230" spans="2:11" x14ac:dyDescent="0.25">
      <c r="B3230">
        <v>1014994</v>
      </c>
      <c r="C3230">
        <v>9</v>
      </c>
      <c r="D3230" t="s">
        <v>8429</v>
      </c>
      <c r="I3230" t="s">
        <v>10971</v>
      </c>
      <c r="J3230" t="s">
        <v>10971</v>
      </c>
      <c r="K3230" t="s">
        <v>10971</v>
      </c>
    </row>
    <row r="3231" spans="2:11" x14ac:dyDescent="0.25">
      <c r="B3231">
        <v>1016396</v>
      </c>
      <c r="C3231">
        <v>9</v>
      </c>
      <c r="D3231" t="s">
        <v>7881</v>
      </c>
      <c r="I3231" t="s">
        <v>10971</v>
      </c>
      <c r="J3231" t="s">
        <v>10971</v>
      </c>
      <c r="K3231" t="s">
        <v>10971</v>
      </c>
    </row>
    <row r="3232" spans="2:11" x14ac:dyDescent="0.25">
      <c r="B3232">
        <v>1014905</v>
      </c>
      <c r="C3232">
        <v>9</v>
      </c>
      <c r="D3232" t="s">
        <v>8377</v>
      </c>
      <c r="I3232" t="s">
        <v>10971</v>
      </c>
      <c r="J3232" t="s">
        <v>10971</v>
      </c>
      <c r="K3232" t="s">
        <v>10971</v>
      </c>
    </row>
    <row r="3233" spans="2:11" x14ac:dyDescent="0.25">
      <c r="B3233">
        <v>1012767</v>
      </c>
      <c r="C3233">
        <v>9</v>
      </c>
      <c r="D3233" t="s">
        <v>7993</v>
      </c>
      <c r="I3233" t="s">
        <v>10971</v>
      </c>
      <c r="J3233" t="s">
        <v>10971</v>
      </c>
      <c r="K3233" t="s">
        <v>10971</v>
      </c>
    </row>
    <row r="3234" spans="2:11" x14ac:dyDescent="0.25">
      <c r="B3234">
        <v>1012868</v>
      </c>
      <c r="C3234">
        <v>9</v>
      </c>
      <c r="D3234" t="s">
        <v>8385</v>
      </c>
      <c r="I3234" t="s">
        <v>10971</v>
      </c>
      <c r="J3234" t="s">
        <v>10971</v>
      </c>
      <c r="K3234" t="s">
        <v>10971</v>
      </c>
    </row>
    <row r="3235" spans="2:11" x14ac:dyDescent="0.25">
      <c r="B3235">
        <v>1009619</v>
      </c>
      <c r="C3235">
        <v>9</v>
      </c>
      <c r="D3235" t="s">
        <v>7978</v>
      </c>
      <c r="I3235" t="s">
        <v>10971</v>
      </c>
      <c r="J3235" t="s">
        <v>10971</v>
      </c>
      <c r="K3235" t="s">
        <v>10971</v>
      </c>
    </row>
    <row r="3236" spans="2:11" x14ac:dyDescent="0.25">
      <c r="B3236">
        <v>1005336</v>
      </c>
      <c r="C3236">
        <v>9</v>
      </c>
      <c r="D3236" t="s">
        <v>8364</v>
      </c>
      <c r="I3236" t="s">
        <v>10971</v>
      </c>
      <c r="J3236" t="s">
        <v>10971</v>
      </c>
      <c r="K3236" t="s">
        <v>10971</v>
      </c>
    </row>
    <row r="3237" spans="2:11" x14ac:dyDescent="0.25">
      <c r="B3237">
        <v>1016033</v>
      </c>
      <c r="C3237">
        <v>9</v>
      </c>
      <c r="D3237" t="s">
        <v>7832</v>
      </c>
      <c r="I3237" t="s">
        <v>10971</v>
      </c>
      <c r="J3237" t="s">
        <v>10971</v>
      </c>
      <c r="K3237" t="s">
        <v>10971</v>
      </c>
    </row>
    <row r="3238" spans="2:11" x14ac:dyDescent="0.25">
      <c r="B3238">
        <v>1010346</v>
      </c>
      <c r="C3238">
        <v>9</v>
      </c>
      <c r="D3238" t="s">
        <v>6501</v>
      </c>
      <c r="I3238" t="s">
        <v>10971</v>
      </c>
      <c r="J3238" t="s">
        <v>10971</v>
      </c>
      <c r="K3238" t="s">
        <v>10971</v>
      </c>
    </row>
    <row r="3239" spans="2:11" x14ac:dyDescent="0.25">
      <c r="B3239">
        <v>1007060</v>
      </c>
      <c r="C3239">
        <v>9</v>
      </c>
      <c r="D3239" t="s">
        <v>7880</v>
      </c>
      <c r="I3239" t="s">
        <v>10971</v>
      </c>
      <c r="J3239" t="s">
        <v>10971</v>
      </c>
      <c r="K3239" t="s">
        <v>10971</v>
      </c>
    </row>
    <row r="3240" spans="2:11" x14ac:dyDescent="0.25">
      <c r="B3240">
        <v>1007367</v>
      </c>
      <c r="C3240">
        <v>9</v>
      </c>
      <c r="D3240" t="s">
        <v>8314</v>
      </c>
      <c r="I3240" t="s">
        <v>10971</v>
      </c>
      <c r="J3240" t="s">
        <v>10971</v>
      </c>
      <c r="K3240" t="s">
        <v>10971</v>
      </c>
    </row>
    <row r="3241" spans="2:11" x14ac:dyDescent="0.25">
      <c r="B3241">
        <v>1004719</v>
      </c>
      <c r="C3241">
        <v>9</v>
      </c>
      <c r="D3241" t="s">
        <v>6625</v>
      </c>
      <c r="I3241" t="s">
        <v>10971</v>
      </c>
      <c r="J3241" t="s">
        <v>10971</v>
      </c>
      <c r="K3241" t="s">
        <v>10971</v>
      </c>
    </row>
    <row r="3242" spans="2:11" x14ac:dyDescent="0.25">
      <c r="B3242">
        <v>1004035</v>
      </c>
      <c r="C3242">
        <v>9</v>
      </c>
      <c r="D3242" t="s">
        <v>7828</v>
      </c>
      <c r="I3242" t="s">
        <v>10971</v>
      </c>
      <c r="J3242" t="s">
        <v>10971</v>
      </c>
      <c r="K3242" t="s">
        <v>10971</v>
      </c>
    </row>
    <row r="3243" spans="2:11" x14ac:dyDescent="0.25">
      <c r="B3243">
        <v>1007280</v>
      </c>
      <c r="C3243">
        <v>9</v>
      </c>
      <c r="D3243" t="s">
        <v>5982</v>
      </c>
      <c r="I3243" t="s">
        <v>10971</v>
      </c>
      <c r="J3243" t="s">
        <v>10971</v>
      </c>
      <c r="K3243" t="s">
        <v>10971</v>
      </c>
    </row>
    <row r="3244" spans="2:11" x14ac:dyDescent="0.25">
      <c r="B3244">
        <v>1002645</v>
      </c>
      <c r="C3244">
        <v>9</v>
      </c>
      <c r="D3244" t="s">
        <v>8274</v>
      </c>
      <c r="I3244" t="s">
        <v>10971</v>
      </c>
      <c r="J3244" t="s">
        <v>10971</v>
      </c>
      <c r="K3244" t="s">
        <v>10971</v>
      </c>
    </row>
    <row r="3245" spans="2:11" x14ac:dyDescent="0.25">
      <c r="B3245">
        <v>1011118</v>
      </c>
      <c r="C3245">
        <v>9</v>
      </c>
      <c r="D3245" t="s">
        <v>8015</v>
      </c>
      <c r="I3245" t="s">
        <v>10971</v>
      </c>
      <c r="J3245" t="s">
        <v>10971</v>
      </c>
      <c r="K3245" t="s">
        <v>10971</v>
      </c>
    </row>
    <row r="3246" spans="2:11" x14ac:dyDescent="0.25">
      <c r="B3246">
        <v>1000632</v>
      </c>
      <c r="C3246">
        <v>9</v>
      </c>
      <c r="D3246" t="s">
        <v>7893</v>
      </c>
      <c r="I3246" t="s">
        <v>10971</v>
      </c>
      <c r="J3246" t="s">
        <v>10971</v>
      </c>
      <c r="K3246" t="s">
        <v>10971</v>
      </c>
    </row>
    <row r="3247" spans="2:11" x14ac:dyDescent="0.25">
      <c r="B3247">
        <v>1015893</v>
      </c>
      <c r="C3247">
        <v>9</v>
      </c>
      <c r="D3247" t="s">
        <v>8037</v>
      </c>
      <c r="I3247" t="s">
        <v>10971</v>
      </c>
      <c r="J3247" t="s">
        <v>10971</v>
      </c>
      <c r="K3247" t="s">
        <v>10971</v>
      </c>
    </row>
    <row r="3248" spans="2:11" x14ac:dyDescent="0.25">
      <c r="B3248">
        <v>1991026</v>
      </c>
      <c r="C3248">
        <v>9</v>
      </c>
      <c r="D3248" t="s">
        <v>7913</v>
      </c>
      <c r="I3248" t="s">
        <v>10971</v>
      </c>
      <c r="J3248" t="s">
        <v>10971</v>
      </c>
      <c r="K3248" t="s">
        <v>10971</v>
      </c>
    </row>
    <row r="3249" spans="2:11" x14ac:dyDescent="0.25">
      <c r="B3249">
        <v>1010107</v>
      </c>
      <c r="C3249">
        <v>9</v>
      </c>
      <c r="D3249" t="s">
        <v>7935</v>
      </c>
      <c r="I3249" t="s">
        <v>10971</v>
      </c>
      <c r="J3249" t="s">
        <v>10971</v>
      </c>
      <c r="K3249" t="s">
        <v>10971</v>
      </c>
    </row>
    <row r="3250" spans="2:11" x14ac:dyDescent="0.25">
      <c r="B3250">
        <v>1012762</v>
      </c>
      <c r="C3250">
        <v>9</v>
      </c>
      <c r="D3250" t="s">
        <v>7934</v>
      </c>
      <c r="I3250" t="s">
        <v>10971</v>
      </c>
      <c r="J3250" t="s">
        <v>10971</v>
      </c>
      <c r="K3250" t="s">
        <v>10971</v>
      </c>
    </row>
    <row r="3251" spans="2:11" x14ac:dyDescent="0.25">
      <c r="B3251">
        <v>4064751</v>
      </c>
      <c r="C3251">
        <v>9</v>
      </c>
      <c r="D3251" t="s">
        <v>5896</v>
      </c>
      <c r="I3251" t="s">
        <v>10971</v>
      </c>
      <c r="J3251" t="s">
        <v>10971</v>
      </c>
      <c r="K3251" t="s">
        <v>10971</v>
      </c>
    </row>
    <row r="3252" spans="2:11" x14ac:dyDescent="0.25">
      <c r="B3252">
        <v>1009559</v>
      </c>
      <c r="C3252">
        <v>9</v>
      </c>
      <c r="D3252" t="s">
        <v>7926</v>
      </c>
      <c r="I3252" t="s">
        <v>10971</v>
      </c>
      <c r="J3252" t="s">
        <v>10971</v>
      </c>
      <c r="K3252" t="s">
        <v>10971</v>
      </c>
    </row>
    <row r="3253" spans="2:11" x14ac:dyDescent="0.25">
      <c r="B3253">
        <v>1004953</v>
      </c>
      <c r="C3253">
        <v>9</v>
      </c>
      <c r="D3253" t="s">
        <v>7858</v>
      </c>
      <c r="I3253" t="s">
        <v>10971</v>
      </c>
      <c r="J3253" t="s">
        <v>10971</v>
      </c>
      <c r="K3253" t="s">
        <v>10971</v>
      </c>
    </row>
    <row r="3254" spans="2:11" x14ac:dyDescent="0.25">
      <c r="B3254">
        <v>1001498</v>
      </c>
      <c r="C3254">
        <v>9</v>
      </c>
      <c r="D3254" t="s">
        <v>7991</v>
      </c>
      <c r="I3254" t="s">
        <v>10971</v>
      </c>
      <c r="J3254" t="s">
        <v>10971</v>
      </c>
      <c r="K3254" t="s">
        <v>10971</v>
      </c>
    </row>
    <row r="3255" spans="2:11" x14ac:dyDescent="0.25">
      <c r="B3255">
        <v>1005226</v>
      </c>
      <c r="C3255">
        <v>9</v>
      </c>
      <c r="D3255" t="s">
        <v>8039</v>
      </c>
      <c r="I3255" t="s">
        <v>10971</v>
      </c>
      <c r="J3255" t="s">
        <v>10971</v>
      </c>
      <c r="K3255" t="s">
        <v>10971</v>
      </c>
    </row>
    <row r="3256" spans="2:11" x14ac:dyDescent="0.25">
      <c r="B3256">
        <v>1012392</v>
      </c>
      <c r="C3256">
        <v>9</v>
      </c>
      <c r="D3256" t="s">
        <v>8295</v>
      </c>
      <c r="I3256" t="s">
        <v>10971</v>
      </c>
      <c r="J3256" t="s">
        <v>10971</v>
      </c>
      <c r="K3256" t="s">
        <v>10971</v>
      </c>
    </row>
    <row r="3257" spans="2:11" x14ac:dyDescent="0.25">
      <c r="B3257">
        <v>1014959</v>
      </c>
      <c r="C3257">
        <v>9</v>
      </c>
      <c r="D3257" t="s">
        <v>8361</v>
      </c>
      <c r="I3257" t="s">
        <v>10971</v>
      </c>
      <c r="J3257" t="s">
        <v>10971</v>
      </c>
      <c r="K3257" t="s">
        <v>10971</v>
      </c>
    </row>
    <row r="3258" spans="2:11" x14ac:dyDescent="0.25">
      <c r="B3258">
        <v>1013359</v>
      </c>
      <c r="C3258">
        <v>9</v>
      </c>
      <c r="D3258" t="s">
        <v>7063</v>
      </c>
      <c r="I3258" t="s">
        <v>10971</v>
      </c>
      <c r="J3258" t="s">
        <v>10971</v>
      </c>
      <c r="K3258" t="s">
        <v>10971</v>
      </c>
    </row>
    <row r="3259" spans="2:11" x14ac:dyDescent="0.25">
      <c r="B3259">
        <v>1007668</v>
      </c>
      <c r="C3259">
        <v>9</v>
      </c>
      <c r="D3259" t="s">
        <v>8389</v>
      </c>
      <c r="I3259" t="s">
        <v>10971</v>
      </c>
      <c r="J3259" t="s">
        <v>10971</v>
      </c>
      <c r="K3259" t="s">
        <v>10971</v>
      </c>
    </row>
    <row r="3260" spans="2:11" x14ac:dyDescent="0.25">
      <c r="B3260">
        <v>4053215</v>
      </c>
      <c r="C3260">
        <v>9</v>
      </c>
      <c r="D3260" t="s">
        <v>7201</v>
      </c>
      <c r="I3260" t="s">
        <v>10971</v>
      </c>
      <c r="J3260" t="s">
        <v>10971</v>
      </c>
      <c r="K3260" t="s">
        <v>10971</v>
      </c>
    </row>
    <row r="3261" spans="2:11" x14ac:dyDescent="0.25">
      <c r="B3261">
        <v>1005578</v>
      </c>
      <c r="C3261">
        <v>9</v>
      </c>
      <c r="D3261" t="s">
        <v>10414</v>
      </c>
      <c r="I3261" t="s">
        <v>10971</v>
      </c>
      <c r="J3261" t="s">
        <v>10971</v>
      </c>
      <c r="K3261" t="s">
        <v>10971</v>
      </c>
    </row>
    <row r="3262" spans="2:11" x14ac:dyDescent="0.25">
      <c r="B3262">
        <v>1009840</v>
      </c>
      <c r="C3262">
        <v>9</v>
      </c>
      <c r="D3262" t="s">
        <v>5657</v>
      </c>
      <c r="I3262" t="s">
        <v>10971</v>
      </c>
      <c r="J3262" t="s">
        <v>10971</v>
      </c>
      <c r="K3262" t="s">
        <v>10971</v>
      </c>
    </row>
    <row r="3263" spans="2:11" x14ac:dyDescent="0.25">
      <c r="B3263">
        <v>1004910</v>
      </c>
      <c r="C3263">
        <v>9</v>
      </c>
      <c r="D3263" t="s">
        <v>10240</v>
      </c>
      <c r="I3263" t="s">
        <v>10971</v>
      </c>
      <c r="J3263" t="s">
        <v>10971</v>
      </c>
      <c r="K3263" t="s">
        <v>10971</v>
      </c>
    </row>
    <row r="3264" spans="2:11" x14ac:dyDescent="0.25">
      <c r="B3264">
        <v>1008433</v>
      </c>
      <c r="C3264">
        <v>9</v>
      </c>
      <c r="D3264" t="s">
        <v>8425</v>
      </c>
      <c r="I3264" t="s">
        <v>10971</v>
      </c>
      <c r="J3264" t="s">
        <v>10971</v>
      </c>
      <c r="K3264" t="s">
        <v>10971</v>
      </c>
    </row>
    <row r="3265" spans="2:11" x14ac:dyDescent="0.25">
      <c r="B3265">
        <v>1007014</v>
      </c>
      <c r="C3265">
        <v>9</v>
      </c>
      <c r="D3265" t="s">
        <v>7956</v>
      </c>
      <c r="I3265" t="s">
        <v>10971</v>
      </c>
      <c r="J3265" t="s">
        <v>10971</v>
      </c>
      <c r="K3265" t="s">
        <v>10971</v>
      </c>
    </row>
    <row r="3266" spans="2:11" x14ac:dyDescent="0.25">
      <c r="B3266">
        <v>1006493</v>
      </c>
      <c r="C3266">
        <v>9</v>
      </c>
      <c r="D3266" t="s">
        <v>6006</v>
      </c>
      <c r="I3266" t="s">
        <v>10971</v>
      </c>
      <c r="J3266" t="s">
        <v>10971</v>
      </c>
      <c r="K3266" t="s">
        <v>10971</v>
      </c>
    </row>
    <row r="3267" spans="2:11" x14ac:dyDescent="0.25">
      <c r="B3267">
        <v>1006049</v>
      </c>
      <c r="C3267">
        <v>9</v>
      </c>
      <c r="D3267" t="s">
        <v>7986</v>
      </c>
      <c r="I3267" t="s">
        <v>10971</v>
      </c>
      <c r="J3267" t="s">
        <v>10971</v>
      </c>
      <c r="K3267" t="s">
        <v>10971</v>
      </c>
    </row>
    <row r="3268" spans="2:11" x14ac:dyDescent="0.25">
      <c r="B3268">
        <v>1007960</v>
      </c>
      <c r="C3268">
        <v>9</v>
      </c>
      <c r="D3268" t="s">
        <v>8005</v>
      </c>
      <c r="I3268" t="s">
        <v>10971</v>
      </c>
      <c r="J3268" t="s">
        <v>10971</v>
      </c>
      <c r="K3268" t="s">
        <v>10971</v>
      </c>
    </row>
    <row r="3269" spans="2:11" x14ac:dyDescent="0.25">
      <c r="B3269">
        <v>1007180</v>
      </c>
      <c r="C3269">
        <v>9</v>
      </c>
      <c r="D3269" t="s">
        <v>5965</v>
      </c>
      <c r="I3269" t="s">
        <v>10971</v>
      </c>
      <c r="J3269" t="s">
        <v>10971</v>
      </c>
      <c r="K3269" t="s">
        <v>10971</v>
      </c>
    </row>
    <row r="3270" spans="2:11" x14ac:dyDescent="0.25">
      <c r="B3270">
        <v>1005063</v>
      </c>
      <c r="C3270">
        <v>9</v>
      </c>
      <c r="D3270" t="s">
        <v>7902</v>
      </c>
      <c r="I3270" t="s">
        <v>10971</v>
      </c>
      <c r="J3270" t="s">
        <v>10971</v>
      </c>
      <c r="K3270" t="s">
        <v>10971</v>
      </c>
    </row>
    <row r="3271" spans="2:11" x14ac:dyDescent="0.25">
      <c r="B3271">
        <v>1008918</v>
      </c>
      <c r="C3271">
        <v>9</v>
      </c>
      <c r="D3271" t="s">
        <v>8007</v>
      </c>
      <c r="I3271" t="s">
        <v>10971</v>
      </c>
      <c r="J3271" t="s">
        <v>10971</v>
      </c>
      <c r="K3271" t="s">
        <v>10971</v>
      </c>
    </row>
    <row r="3272" spans="2:11" x14ac:dyDescent="0.25">
      <c r="B3272">
        <v>1005800</v>
      </c>
      <c r="C3272">
        <v>9</v>
      </c>
      <c r="D3272" t="s">
        <v>7835</v>
      </c>
      <c r="I3272" t="s">
        <v>10971</v>
      </c>
      <c r="J3272" t="s">
        <v>10971</v>
      </c>
      <c r="K3272" t="s">
        <v>10971</v>
      </c>
    </row>
    <row r="3273" spans="2:11" x14ac:dyDescent="0.25">
      <c r="B3273">
        <v>1009603</v>
      </c>
      <c r="C3273">
        <v>9</v>
      </c>
      <c r="D3273" t="s">
        <v>7987</v>
      </c>
      <c r="I3273" t="s">
        <v>10971</v>
      </c>
      <c r="J3273" t="s">
        <v>10971</v>
      </c>
      <c r="K3273" t="s">
        <v>10971</v>
      </c>
    </row>
    <row r="3274" spans="2:11" x14ac:dyDescent="0.25">
      <c r="B3274">
        <v>1004664</v>
      </c>
      <c r="C3274">
        <v>9</v>
      </c>
      <c r="D3274" t="s">
        <v>6015</v>
      </c>
      <c r="I3274" t="s">
        <v>10971</v>
      </c>
      <c r="J3274" t="s">
        <v>10971</v>
      </c>
      <c r="K3274" t="s">
        <v>10971</v>
      </c>
    </row>
    <row r="3275" spans="2:11" x14ac:dyDescent="0.25">
      <c r="B3275">
        <v>1016248</v>
      </c>
      <c r="C3275">
        <v>9</v>
      </c>
      <c r="D3275" t="s">
        <v>6804</v>
      </c>
      <c r="I3275" t="s">
        <v>10971</v>
      </c>
      <c r="J3275" t="s">
        <v>10971</v>
      </c>
      <c r="K3275" t="s">
        <v>10971</v>
      </c>
    </row>
    <row r="3276" spans="2:11" x14ac:dyDescent="0.25">
      <c r="B3276">
        <v>1015697</v>
      </c>
      <c r="C3276">
        <v>9</v>
      </c>
      <c r="D3276" t="s">
        <v>8424</v>
      </c>
      <c r="I3276" t="s">
        <v>10971</v>
      </c>
      <c r="J3276" t="s">
        <v>10971</v>
      </c>
      <c r="K3276" t="s">
        <v>10971</v>
      </c>
    </row>
    <row r="3277" spans="2:11" x14ac:dyDescent="0.25">
      <c r="B3277">
        <v>1008645</v>
      </c>
      <c r="C3277">
        <v>9</v>
      </c>
      <c r="D3277" t="s">
        <v>7889</v>
      </c>
      <c r="I3277" t="s">
        <v>10971</v>
      </c>
      <c r="J3277" t="s">
        <v>10971</v>
      </c>
      <c r="K3277" t="s">
        <v>10971</v>
      </c>
    </row>
    <row r="3278" spans="2:11" x14ac:dyDescent="0.25">
      <c r="B3278">
        <v>1004340</v>
      </c>
      <c r="C3278">
        <v>9</v>
      </c>
      <c r="D3278" t="s">
        <v>10626</v>
      </c>
      <c r="I3278" t="s">
        <v>10971</v>
      </c>
      <c r="J3278" t="s">
        <v>10971</v>
      </c>
      <c r="K3278" t="s">
        <v>10971</v>
      </c>
    </row>
    <row r="3279" spans="2:11" x14ac:dyDescent="0.25">
      <c r="B3279">
        <v>1015576</v>
      </c>
      <c r="C3279">
        <v>9</v>
      </c>
      <c r="D3279" t="s">
        <v>7990</v>
      </c>
      <c r="I3279" t="s">
        <v>10971</v>
      </c>
      <c r="J3279" t="s">
        <v>10971</v>
      </c>
      <c r="K3279" t="s">
        <v>10971</v>
      </c>
    </row>
    <row r="3280" spans="2:11" x14ac:dyDescent="0.25">
      <c r="B3280">
        <v>1009250</v>
      </c>
      <c r="C3280">
        <v>9</v>
      </c>
      <c r="D3280" t="s">
        <v>8003</v>
      </c>
      <c r="I3280" t="s">
        <v>10971</v>
      </c>
      <c r="J3280" t="s">
        <v>10971</v>
      </c>
      <c r="K3280" t="s">
        <v>10971</v>
      </c>
    </row>
    <row r="3281" spans="2:11" x14ac:dyDescent="0.25">
      <c r="B3281">
        <v>4104746</v>
      </c>
      <c r="C3281">
        <v>9</v>
      </c>
      <c r="D3281" t="s">
        <v>7842</v>
      </c>
      <c r="I3281" t="s">
        <v>10971</v>
      </c>
      <c r="J3281" t="s">
        <v>10971</v>
      </c>
      <c r="K3281" t="s">
        <v>10971</v>
      </c>
    </row>
    <row r="3282" spans="2:11" x14ac:dyDescent="0.25">
      <c r="B3282">
        <v>1004399</v>
      </c>
      <c r="C3282">
        <v>9</v>
      </c>
      <c r="D3282" t="s">
        <v>6800</v>
      </c>
      <c r="I3282" t="s">
        <v>10971</v>
      </c>
      <c r="J3282" t="s">
        <v>10971</v>
      </c>
      <c r="K3282" t="s">
        <v>10971</v>
      </c>
    </row>
    <row r="3283" spans="2:11" x14ac:dyDescent="0.25">
      <c r="B3283">
        <v>1015146</v>
      </c>
      <c r="C3283">
        <v>9</v>
      </c>
      <c r="D3283" t="s">
        <v>8024</v>
      </c>
      <c r="I3283" t="s">
        <v>10971</v>
      </c>
      <c r="J3283" t="s">
        <v>10971</v>
      </c>
      <c r="K3283" t="s">
        <v>10971</v>
      </c>
    </row>
    <row r="3284" spans="2:11" x14ac:dyDescent="0.25">
      <c r="B3284">
        <v>1007160</v>
      </c>
      <c r="C3284">
        <v>9</v>
      </c>
      <c r="D3284" t="s">
        <v>8025</v>
      </c>
      <c r="I3284" t="s">
        <v>10971</v>
      </c>
      <c r="J3284" t="s">
        <v>10971</v>
      </c>
      <c r="K3284" t="s">
        <v>10971</v>
      </c>
    </row>
    <row r="3285" spans="2:11" x14ac:dyDescent="0.25">
      <c r="B3285">
        <v>1009720</v>
      </c>
      <c r="C3285">
        <v>9</v>
      </c>
      <c r="D3285" t="s">
        <v>8271</v>
      </c>
      <c r="I3285" t="s">
        <v>10971</v>
      </c>
      <c r="J3285" t="s">
        <v>10971</v>
      </c>
      <c r="K3285" t="s">
        <v>10971</v>
      </c>
    </row>
    <row r="3286" spans="2:11" x14ac:dyDescent="0.25">
      <c r="B3286">
        <v>1011358</v>
      </c>
      <c r="C3286">
        <v>9</v>
      </c>
      <c r="D3286" t="s">
        <v>7903</v>
      </c>
      <c r="I3286" t="s">
        <v>10971</v>
      </c>
      <c r="J3286" t="s">
        <v>10971</v>
      </c>
      <c r="K3286" t="s">
        <v>10971</v>
      </c>
    </row>
    <row r="3287" spans="2:11" x14ac:dyDescent="0.25">
      <c r="B3287">
        <v>1005723</v>
      </c>
      <c r="C3287">
        <v>9</v>
      </c>
      <c r="D3287" t="s">
        <v>7884</v>
      </c>
      <c r="I3287" t="s">
        <v>10971</v>
      </c>
      <c r="J3287" t="s">
        <v>10971</v>
      </c>
      <c r="K3287" t="s">
        <v>10971</v>
      </c>
    </row>
    <row r="3288" spans="2:11" x14ac:dyDescent="0.25">
      <c r="B3288">
        <v>1009011</v>
      </c>
      <c r="C3288">
        <v>9</v>
      </c>
      <c r="D3288" t="s">
        <v>8307</v>
      </c>
      <c r="I3288" t="s">
        <v>10971</v>
      </c>
      <c r="J3288" t="s">
        <v>10971</v>
      </c>
      <c r="K3288" t="s">
        <v>10971</v>
      </c>
    </row>
    <row r="3289" spans="2:11" x14ac:dyDescent="0.25">
      <c r="B3289">
        <v>1005190</v>
      </c>
      <c r="C3289">
        <v>9</v>
      </c>
      <c r="D3289" t="s">
        <v>6393</v>
      </c>
      <c r="I3289" t="s">
        <v>10971</v>
      </c>
      <c r="J3289" t="s">
        <v>10971</v>
      </c>
      <c r="K3289" t="s">
        <v>10971</v>
      </c>
    </row>
    <row r="3290" spans="2:11" x14ac:dyDescent="0.25">
      <c r="B3290">
        <v>1005893</v>
      </c>
      <c r="C3290">
        <v>9</v>
      </c>
      <c r="D3290" t="s">
        <v>8272</v>
      </c>
      <c r="I3290" t="s">
        <v>10971</v>
      </c>
      <c r="J3290" t="s">
        <v>10971</v>
      </c>
      <c r="K3290" t="s">
        <v>10971</v>
      </c>
    </row>
    <row r="3291" spans="2:11" x14ac:dyDescent="0.25">
      <c r="B3291">
        <v>1004510</v>
      </c>
      <c r="C3291">
        <v>9</v>
      </c>
      <c r="D3291" t="s">
        <v>7988</v>
      </c>
      <c r="I3291" t="s">
        <v>10971</v>
      </c>
      <c r="J3291" t="s">
        <v>10971</v>
      </c>
      <c r="K3291" t="s">
        <v>10971</v>
      </c>
    </row>
    <row r="3292" spans="2:11" x14ac:dyDescent="0.25">
      <c r="B3292">
        <v>1005860</v>
      </c>
      <c r="C3292">
        <v>9</v>
      </c>
      <c r="D3292" t="s">
        <v>10260</v>
      </c>
      <c r="I3292" t="s">
        <v>10971</v>
      </c>
      <c r="J3292" t="s">
        <v>10971</v>
      </c>
      <c r="K3292" t="s">
        <v>10971</v>
      </c>
    </row>
    <row r="3293" spans="2:11" x14ac:dyDescent="0.25">
      <c r="B3293">
        <v>1013406</v>
      </c>
      <c r="C3293">
        <v>9</v>
      </c>
      <c r="D3293" t="s">
        <v>7830</v>
      </c>
      <c r="I3293" t="s">
        <v>10971</v>
      </c>
      <c r="J3293" t="s">
        <v>10971</v>
      </c>
      <c r="K3293" t="s">
        <v>10971</v>
      </c>
    </row>
    <row r="3294" spans="2:11" x14ac:dyDescent="0.25">
      <c r="B3294">
        <v>1010185</v>
      </c>
      <c r="C3294">
        <v>9</v>
      </c>
      <c r="D3294" t="s">
        <v>7932</v>
      </c>
      <c r="I3294" t="s">
        <v>10971</v>
      </c>
      <c r="J3294" t="s">
        <v>10971</v>
      </c>
      <c r="K3294" t="s">
        <v>10971</v>
      </c>
    </row>
    <row r="3295" spans="2:11" x14ac:dyDescent="0.25">
      <c r="B3295">
        <v>1013428</v>
      </c>
      <c r="C3295">
        <v>9</v>
      </c>
      <c r="D3295" t="s">
        <v>7979</v>
      </c>
      <c r="I3295" t="s">
        <v>10971</v>
      </c>
      <c r="J3295" t="s">
        <v>10971</v>
      </c>
      <c r="K3295" t="s">
        <v>10971</v>
      </c>
    </row>
    <row r="3296" spans="2:11" x14ac:dyDescent="0.25">
      <c r="B3296">
        <v>1006951</v>
      </c>
      <c r="C3296">
        <v>9</v>
      </c>
      <c r="D3296" t="s">
        <v>7869</v>
      </c>
      <c r="I3296" t="s">
        <v>10971</v>
      </c>
      <c r="J3296" t="s">
        <v>10971</v>
      </c>
      <c r="K3296" t="s">
        <v>10971</v>
      </c>
    </row>
    <row r="3297" spans="2:11" x14ac:dyDescent="0.25">
      <c r="B3297">
        <v>1005397</v>
      </c>
      <c r="C3297">
        <v>9</v>
      </c>
      <c r="D3297" t="s">
        <v>7854</v>
      </c>
      <c r="I3297" t="s">
        <v>10971</v>
      </c>
      <c r="J3297" t="s">
        <v>10971</v>
      </c>
      <c r="K3297" t="s">
        <v>10971</v>
      </c>
    </row>
    <row r="3298" spans="2:11" x14ac:dyDescent="0.25">
      <c r="B3298">
        <v>1012137</v>
      </c>
      <c r="C3298">
        <v>9</v>
      </c>
      <c r="D3298" t="s">
        <v>10928</v>
      </c>
      <c r="I3298" t="s">
        <v>10971</v>
      </c>
      <c r="J3298" t="s">
        <v>10971</v>
      </c>
      <c r="K3298" t="s">
        <v>10971</v>
      </c>
    </row>
    <row r="3299" spans="2:11" x14ac:dyDescent="0.25">
      <c r="B3299">
        <v>1005239</v>
      </c>
      <c r="C3299">
        <v>9</v>
      </c>
      <c r="D3299" t="s">
        <v>7939</v>
      </c>
      <c r="I3299" t="s">
        <v>10971</v>
      </c>
      <c r="J3299" t="s">
        <v>10971</v>
      </c>
      <c r="K3299" t="s">
        <v>10971</v>
      </c>
    </row>
    <row r="3300" spans="2:11" x14ac:dyDescent="0.25">
      <c r="B3300">
        <v>1014082</v>
      </c>
      <c r="C3300">
        <v>9</v>
      </c>
      <c r="D3300" t="s">
        <v>8428</v>
      </c>
      <c r="I3300" t="s">
        <v>10971</v>
      </c>
      <c r="J3300" t="s">
        <v>10971</v>
      </c>
      <c r="K3300" t="s">
        <v>10971</v>
      </c>
    </row>
    <row r="3301" spans="2:11" x14ac:dyDescent="0.25">
      <c r="B3301">
        <v>1016006</v>
      </c>
      <c r="C3301">
        <v>9</v>
      </c>
      <c r="D3301" t="s">
        <v>7962</v>
      </c>
      <c r="I3301" t="s">
        <v>10971</v>
      </c>
      <c r="J3301" t="s">
        <v>10971</v>
      </c>
      <c r="K3301" t="s">
        <v>10971</v>
      </c>
    </row>
    <row r="3302" spans="2:11" x14ac:dyDescent="0.25">
      <c r="B3302">
        <v>1013021</v>
      </c>
      <c r="C3302">
        <v>9</v>
      </c>
      <c r="D3302" t="s">
        <v>8287</v>
      </c>
      <c r="I3302" t="s">
        <v>10971</v>
      </c>
      <c r="J3302" t="s">
        <v>10971</v>
      </c>
      <c r="K3302" t="s">
        <v>10971</v>
      </c>
    </row>
    <row r="3303" spans="2:11" x14ac:dyDescent="0.25">
      <c r="B3303">
        <v>1003310</v>
      </c>
      <c r="C3303">
        <v>9</v>
      </c>
      <c r="D3303" t="s">
        <v>7994</v>
      </c>
      <c r="I3303" t="s">
        <v>10971</v>
      </c>
      <c r="J3303" t="s">
        <v>10971</v>
      </c>
      <c r="K3303" t="s">
        <v>10971</v>
      </c>
    </row>
    <row r="3304" spans="2:11" x14ac:dyDescent="0.25">
      <c r="B3304">
        <v>1030011</v>
      </c>
      <c r="C3304">
        <v>9</v>
      </c>
      <c r="D3304" t="s">
        <v>9213</v>
      </c>
      <c r="I3304" t="s">
        <v>10971</v>
      </c>
      <c r="J3304" t="s">
        <v>10971</v>
      </c>
      <c r="K3304" t="s">
        <v>10971</v>
      </c>
    </row>
    <row r="3305" spans="2:11" x14ac:dyDescent="0.25">
      <c r="B3305">
        <v>1006362</v>
      </c>
      <c r="C3305">
        <v>9</v>
      </c>
      <c r="D3305" t="s">
        <v>7870</v>
      </c>
      <c r="I3305" t="s">
        <v>10971</v>
      </c>
      <c r="J3305" t="s">
        <v>10971</v>
      </c>
      <c r="K3305" t="s">
        <v>10971</v>
      </c>
    </row>
    <row r="3306" spans="2:11" x14ac:dyDescent="0.25">
      <c r="B3306">
        <v>1007748</v>
      </c>
      <c r="C3306">
        <v>9</v>
      </c>
      <c r="D3306" t="s">
        <v>6301</v>
      </c>
      <c r="I3306" t="s">
        <v>10971</v>
      </c>
      <c r="J3306" t="s">
        <v>10971</v>
      </c>
      <c r="K3306" t="s">
        <v>10971</v>
      </c>
    </row>
    <row r="3307" spans="2:11" x14ac:dyDescent="0.25">
      <c r="B3307">
        <v>1012858</v>
      </c>
      <c r="C3307">
        <v>9</v>
      </c>
      <c r="D3307" t="s">
        <v>6015</v>
      </c>
      <c r="I3307" t="s">
        <v>10971</v>
      </c>
      <c r="J3307" t="s">
        <v>10971</v>
      </c>
      <c r="K3307" t="s">
        <v>10971</v>
      </c>
    </row>
    <row r="3308" spans="2:11" x14ac:dyDescent="0.25">
      <c r="B3308">
        <v>1008525</v>
      </c>
      <c r="C3308">
        <v>9</v>
      </c>
      <c r="D3308" t="s">
        <v>7923</v>
      </c>
      <c r="I3308" t="s">
        <v>10971</v>
      </c>
      <c r="J3308" t="s">
        <v>10971</v>
      </c>
      <c r="K3308" t="s">
        <v>10971</v>
      </c>
    </row>
    <row r="3309" spans="2:11" x14ac:dyDescent="0.25">
      <c r="B3309">
        <v>1009076</v>
      </c>
      <c r="C3309">
        <v>9</v>
      </c>
      <c r="D3309" t="s">
        <v>6015</v>
      </c>
      <c r="I3309" t="s">
        <v>10971</v>
      </c>
      <c r="J3309" t="s">
        <v>10971</v>
      </c>
      <c r="K3309" t="s">
        <v>10971</v>
      </c>
    </row>
    <row r="3310" spans="2:11" x14ac:dyDescent="0.25">
      <c r="B3310">
        <v>1010029</v>
      </c>
      <c r="C3310">
        <v>9</v>
      </c>
      <c r="D3310" t="s">
        <v>7981</v>
      </c>
      <c r="I3310" t="s">
        <v>10971</v>
      </c>
      <c r="J3310" t="s">
        <v>10971</v>
      </c>
      <c r="K3310" t="s">
        <v>10971</v>
      </c>
    </row>
    <row r="3311" spans="2:11" x14ac:dyDescent="0.25">
      <c r="B3311">
        <v>1014577</v>
      </c>
      <c r="C3311">
        <v>9</v>
      </c>
      <c r="D3311" t="s">
        <v>8020</v>
      </c>
      <c r="I3311" t="s">
        <v>10971</v>
      </c>
      <c r="J3311" t="s">
        <v>10971</v>
      </c>
      <c r="K3311" t="s">
        <v>10971</v>
      </c>
    </row>
    <row r="3312" spans="2:11" x14ac:dyDescent="0.25">
      <c r="B3312">
        <v>1008723</v>
      </c>
      <c r="C3312">
        <v>9</v>
      </c>
      <c r="D3312" t="s">
        <v>7898</v>
      </c>
      <c r="I3312" t="s">
        <v>10971</v>
      </c>
      <c r="J3312" t="s">
        <v>10971</v>
      </c>
      <c r="K3312" t="s">
        <v>10971</v>
      </c>
    </row>
    <row r="3313" spans="2:11" x14ac:dyDescent="0.25">
      <c r="B3313">
        <v>1015085</v>
      </c>
      <c r="C3313">
        <v>9</v>
      </c>
      <c r="D3313" t="s">
        <v>6301</v>
      </c>
      <c r="I3313" t="s">
        <v>10971</v>
      </c>
      <c r="J3313" t="s">
        <v>10971</v>
      </c>
      <c r="K3313" t="s">
        <v>10971</v>
      </c>
    </row>
    <row r="3314" spans="2:11" x14ac:dyDescent="0.25">
      <c r="B3314">
        <v>1006056</v>
      </c>
      <c r="C3314">
        <v>9</v>
      </c>
      <c r="D3314" t="s">
        <v>7924</v>
      </c>
      <c r="I3314" t="s">
        <v>10971</v>
      </c>
      <c r="J3314" t="s">
        <v>10971</v>
      </c>
      <c r="K3314" t="s">
        <v>10971</v>
      </c>
    </row>
    <row r="3315" spans="2:11" x14ac:dyDescent="0.25">
      <c r="B3315">
        <v>1010066</v>
      </c>
      <c r="C3315">
        <v>9</v>
      </c>
      <c r="D3315" t="s">
        <v>7034</v>
      </c>
      <c r="I3315" t="s">
        <v>10971</v>
      </c>
      <c r="J3315" t="s">
        <v>10971</v>
      </c>
      <c r="K3315" t="s">
        <v>10971</v>
      </c>
    </row>
    <row r="3316" spans="2:11" x14ac:dyDescent="0.25">
      <c r="B3316">
        <v>1008592</v>
      </c>
      <c r="C3316">
        <v>9</v>
      </c>
      <c r="D3316" t="s">
        <v>7972</v>
      </c>
      <c r="I3316" t="s">
        <v>10971</v>
      </c>
      <c r="J3316" t="s">
        <v>10971</v>
      </c>
      <c r="K3316" t="s">
        <v>10971</v>
      </c>
    </row>
    <row r="3317" spans="2:11" x14ac:dyDescent="0.25">
      <c r="B3317">
        <v>1012074</v>
      </c>
      <c r="C3317">
        <v>9</v>
      </c>
      <c r="D3317" t="s">
        <v>6922</v>
      </c>
      <c r="I3317" t="s">
        <v>10971</v>
      </c>
      <c r="J3317" t="s">
        <v>10971</v>
      </c>
      <c r="K3317" t="s">
        <v>10971</v>
      </c>
    </row>
    <row r="3318" spans="2:11" x14ac:dyDescent="0.25">
      <c r="B3318">
        <v>1013861</v>
      </c>
      <c r="C3318">
        <v>9</v>
      </c>
      <c r="D3318" t="s">
        <v>6417</v>
      </c>
      <c r="I3318" t="s">
        <v>10971</v>
      </c>
      <c r="J3318" t="s">
        <v>10971</v>
      </c>
      <c r="K3318" t="s">
        <v>10971</v>
      </c>
    </row>
    <row r="3319" spans="2:11" x14ac:dyDescent="0.25">
      <c r="B3319">
        <v>1014997</v>
      </c>
      <c r="C3319">
        <v>9</v>
      </c>
      <c r="D3319" t="s">
        <v>8301</v>
      </c>
      <c r="I3319" t="s">
        <v>10971</v>
      </c>
      <c r="J3319" t="s">
        <v>10971</v>
      </c>
      <c r="K3319" t="s">
        <v>10971</v>
      </c>
    </row>
    <row r="3320" spans="2:11" x14ac:dyDescent="0.25">
      <c r="B3320">
        <v>1008908</v>
      </c>
      <c r="C3320">
        <v>9</v>
      </c>
      <c r="D3320" t="s">
        <v>10339</v>
      </c>
      <c r="I3320" t="s">
        <v>10971</v>
      </c>
      <c r="J3320" t="s">
        <v>10971</v>
      </c>
      <c r="K3320" t="s">
        <v>10971</v>
      </c>
    </row>
    <row r="3321" spans="2:11" x14ac:dyDescent="0.25">
      <c r="B3321">
        <v>1009091</v>
      </c>
      <c r="C3321">
        <v>9</v>
      </c>
      <c r="D3321" t="s">
        <v>8642</v>
      </c>
      <c r="I3321" t="s">
        <v>10971</v>
      </c>
      <c r="J3321" t="s">
        <v>10971</v>
      </c>
      <c r="K3321" t="s">
        <v>10971</v>
      </c>
    </row>
    <row r="3322" spans="2:11" x14ac:dyDescent="0.25">
      <c r="B3322">
        <v>1005812</v>
      </c>
      <c r="C3322">
        <v>9</v>
      </c>
      <c r="D3322" t="s">
        <v>8323</v>
      </c>
      <c r="I3322" t="s">
        <v>10971</v>
      </c>
      <c r="J3322" t="s">
        <v>10971</v>
      </c>
      <c r="K3322" t="s">
        <v>10971</v>
      </c>
    </row>
    <row r="3323" spans="2:11" x14ac:dyDescent="0.25">
      <c r="B3323">
        <v>1008532</v>
      </c>
      <c r="C3323">
        <v>9</v>
      </c>
      <c r="D3323" t="s">
        <v>7851</v>
      </c>
      <c r="I3323" t="s">
        <v>10971</v>
      </c>
      <c r="J3323" t="s">
        <v>10971</v>
      </c>
      <c r="K3323" t="s">
        <v>10971</v>
      </c>
    </row>
    <row r="3324" spans="2:11" x14ac:dyDescent="0.25">
      <c r="B3324">
        <v>1022160</v>
      </c>
      <c r="C3324">
        <v>9</v>
      </c>
      <c r="D3324" t="s">
        <v>5861</v>
      </c>
      <c r="I3324" t="s">
        <v>10971</v>
      </c>
      <c r="J3324" t="s">
        <v>10971</v>
      </c>
      <c r="K3324" t="s">
        <v>10971</v>
      </c>
    </row>
    <row r="3325" spans="2:11" x14ac:dyDescent="0.25">
      <c r="B3325">
        <v>1015778</v>
      </c>
      <c r="C3325">
        <v>9</v>
      </c>
      <c r="D3325" t="s">
        <v>7983</v>
      </c>
      <c r="I3325" t="s">
        <v>10971</v>
      </c>
      <c r="J3325" t="s">
        <v>10971</v>
      </c>
      <c r="K3325" t="s">
        <v>10971</v>
      </c>
    </row>
    <row r="3326" spans="2:11" x14ac:dyDescent="0.25">
      <c r="B3326">
        <v>4169887</v>
      </c>
      <c r="C3326">
        <v>9</v>
      </c>
      <c r="D3326" t="s">
        <v>7477</v>
      </c>
      <c r="I3326" t="s">
        <v>10971</v>
      </c>
      <c r="J3326" t="s">
        <v>10971</v>
      </c>
      <c r="K3326" t="s">
        <v>10971</v>
      </c>
    </row>
    <row r="3327" spans="2:11" x14ac:dyDescent="0.25">
      <c r="B3327">
        <v>1013761</v>
      </c>
      <c r="C3327">
        <v>9</v>
      </c>
      <c r="D3327" t="s">
        <v>7980</v>
      </c>
      <c r="I3327" t="s">
        <v>10971</v>
      </c>
      <c r="J3327" t="s">
        <v>10971</v>
      </c>
      <c r="K3327" t="s">
        <v>10971</v>
      </c>
    </row>
    <row r="3328" spans="2:11" x14ac:dyDescent="0.25">
      <c r="B3328">
        <v>1011883</v>
      </c>
      <c r="C3328">
        <v>9</v>
      </c>
      <c r="D3328" t="s">
        <v>8336</v>
      </c>
      <c r="I3328" t="s">
        <v>10971</v>
      </c>
      <c r="J3328" t="s">
        <v>10971</v>
      </c>
      <c r="K3328" t="s">
        <v>10971</v>
      </c>
    </row>
    <row r="3329" spans="2:11" x14ac:dyDescent="0.25">
      <c r="B3329">
        <v>1013839</v>
      </c>
      <c r="C3329">
        <v>9</v>
      </c>
      <c r="D3329" t="s">
        <v>7874</v>
      </c>
      <c r="I3329" t="s">
        <v>10971</v>
      </c>
      <c r="J3329" t="s">
        <v>10971</v>
      </c>
      <c r="K3329" t="s">
        <v>10971</v>
      </c>
    </row>
    <row r="3330" spans="2:11" x14ac:dyDescent="0.25">
      <c r="B3330">
        <v>1022708</v>
      </c>
      <c r="C3330">
        <v>9</v>
      </c>
      <c r="D3330" t="s">
        <v>7221</v>
      </c>
      <c r="I3330" t="s">
        <v>10971</v>
      </c>
      <c r="J3330" t="s">
        <v>10971</v>
      </c>
      <c r="K3330" t="s">
        <v>10971</v>
      </c>
    </row>
    <row r="3331" spans="2:11" x14ac:dyDescent="0.25">
      <c r="B3331">
        <v>1008954</v>
      </c>
      <c r="C3331">
        <v>9</v>
      </c>
      <c r="D3331" t="s">
        <v>7927</v>
      </c>
      <c r="I3331" t="s">
        <v>10971</v>
      </c>
      <c r="J3331" t="s">
        <v>10971</v>
      </c>
      <c r="K3331" t="s">
        <v>10971</v>
      </c>
    </row>
    <row r="3332" spans="2:11" x14ac:dyDescent="0.25">
      <c r="B3332">
        <v>1008154</v>
      </c>
      <c r="C3332">
        <v>9</v>
      </c>
      <c r="D3332" t="s">
        <v>8400</v>
      </c>
      <c r="I3332" t="s">
        <v>10971</v>
      </c>
      <c r="J3332" t="s">
        <v>10971</v>
      </c>
      <c r="K3332" t="s">
        <v>10971</v>
      </c>
    </row>
    <row r="3333" spans="2:11" x14ac:dyDescent="0.25">
      <c r="B3333">
        <v>1012257</v>
      </c>
      <c r="C3333">
        <v>9</v>
      </c>
      <c r="D3333" t="s">
        <v>8395</v>
      </c>
      <c r="I3333" t="s">
        <v>10971</v>
      </c>
      <c r="J3333" t="s">
        <v>10971</v>
      </c>
      <c r="K3333" t="s">
        <v>10971</v>
      </c>
    </row>
    <row r="3334" spans="2:11" x14ac:dyDescent="0.25">
      <c r="B3334">
        <v>1009654</v>
      </c>
      <c r="C3334">
        <v>9</v>
      </c>
      <c r="D3334" t="s">
        <v>8267</v>
      </c>
      <c r="I3334" t="s">
        <v>10971</v>
      </c>
      <c r="J3334" t="s">
        <v>10971</v>
      </c>
      <c r="K3334" t="s">
        <v>10971</v>
      </c>
    </row>
    <row r="3335" spans="2:11" x14ac:dyDescent="0.25">
      <c r="B3335">
        <v>1004599</v>
      </c>
      <c r="C3335">
        <v>9</v>
      </c>
      <c r="D3335" t="s">
        <v>8285</v>
      </c>
      <c r="I3335" t="s">
        <v>10971</v>
      </c>
      <c r="J3335" t="s">
        <v>10971</v>
      </c>
      <c r="K3335" t="s">
        <v>10971</v>
      </c>
    </row>
    <row r="3336" spans="2:11" x14ac:dyDescent="0.25">
      <c r="B3336">
        <v>1006855</v>
      </c>
      <c r="C3336">
        <v>9</v>
      </c>
      <c r="D3336" t="s">
        <v>8363</v>
      </c>
      <c r="I3336" t="s">
        <v>10971</v>
      </c>
      <c r="J3336" t="s">
        <v>10971</v>
      </c>
      <c r="K3336" t="s">
        <v>10971</v>
      </c>
    </row>
    <row r="3337" spans="2:11" x14ac:dyDescent="0.25">
      <c r="B3337">
        <v>1011387</v>
      </c>
      <c r="C3337">
        <v>9</v>
      </c>
      <c r="D3337" t="s">
        <v>8284</v>
      </c>
      <c r="I3337" t="s">
        <v>10971</v>
      </c>
      <c r="J3337" t="s">
        <v>10971</v>
      </c>
      <c r="K3337" t="s">
        <v>10971</v>
      </c>
    </row>
    <row r="3338" spans="2:11" x14ac:dyDescent="0.25">
      <c r="B3338">
        <v>1008469</v>
      </c>
      <c r="C3338">
        <v>9</v>
      </c>
      <c r="D3338" t="s">
        <v>7895</v>
      </c>
      <c r="I3338" t="s">
        <v>10971</v>
      </c>
      <c r="J3338" t="s">
        <v>10971</v>
      </c>
      <c r="K3338" t="s">
        <v>10971</v>
      </c>
    </row>
    <row r="3339" spans="2:11" x14ac:dyDescent="0.25">
      <c r="B3339">
        <v>1011814</v>
      </c>
      <c r="C3339">
        <v>9</v>
      </c>
      <c r="D3339" t="s">
        <v>7867</v>
      </c>
      <c r="I3339" t="s">
        <v>10971</v>
      </c>
      <c r="J3339" t="s">
        <v>10971</v>
      </c>
      <c r="K3339" t="s">
        <v>10971</v>
      </c>
    </row>
    <row r="3340" spans="2:11" x14ac:dyDescent="0.25">
      <c r="B3340">
        <v>1010726</v>
      </c>
      <c r="C3340">
        <v>9</v>
      </c>
      <c r="D3340" t="s">
        <v>6595</v>
      </c>
      <c r="I3340" t="s">
        <v>10971</v>
      </c>
      <c r="J3340" t="s">
        <v>10971</v>
      </c>
      <c r="K3340" t="s">
        <v>10971</v>
      </c>
    </row>
    <row r="3341" spans="2:11" x14ac:dyDescent="0.25">
      <c r="B3341">
        <v>1005318</v>
      </c>
      <c r="C3341">
        <v>9</v>
      </c>
      <c r="D3341" t="s">
        <v>8018</v>
      </c>
      <c r="I3341" t="s">
        <v>10971</v>
      </c>
      <c r="J3341" t="s">
        <v>10971</v>
      </c>
      <c r="K3341" t="s">
        <v>10971</v>
      </c>
    </row>
    <row r="3342" spans="2:11" x14ac:dyDescent="0.25">
      <c r="I3342" t="s">
        <v>10971</v>
      </c>
      <c r="J3342" t="s">
        <v>10971</v>
      </c>
      <c r="K3342" t="s">
        <v>10971</v>
      </c>
    </row>
    <row r="3343" spans="2:11" x14ac:dyDescent="0.25">
      <c r="B3343">
        <v>1009783</v>
      </c>
      <c r="C3343">
        <v>10</v>
      </c>
      <c r="D3343" t="s">
        <v>10403</v>
      </c>
      <c r="I3343" t="s">
        <v>10971</v>
      </c>
      <c r="J3343" t="s">
        <v>10971</v>
      </c>
      <c r="K3343" t="s">
        <v>10971</v>
      </c>
    </row>
    <row r="3344" spans="2:11" x14ac:dyDescent="0.25">
      <c r="B3344">
        <v>4135580</v>
      </c>
      <c r="C3344">
        <v>10</v>
      </c>
      <c r="D3344" t="s">
        <v>8071</v>
      </c>
      <c r="I3344" t="s">
        <v>10971</v>
      </c>
      <c r="J3344" t="s">
        <v>10971</v>
      </c>
      <c r="K3344" t="s">
        <v>10971</v>
      </c>
    </row>
    <row r="3345" spans="2:11" x14ac:dyDescent="0.25">
      <c r="B3345">
        <v>1013368</v>
      </c>
      <c r="C3345">
        <v>10</v>
      </c>
      <c r="D3345" t="s">
        <v>8053</v>
      </c>
      <c r="I3345" t="s">
        <v>10971</v>
      </c>
      <c r="J3345" t="s">
        <v>10971</v>
      </c>
      <c r="K3345" t="s">
        <v>10971</v>
      </c>
    </row>
    <row r="3346" spans="2:11" x14ac:dyDescent="0.25">
      <c r="B3346">
        <v>1009929</v>
      </c>
      <c r="C3346">
        <v>10</v>
      </c>
      <c r="D3346" t="s">
        <v>8058</v>
      </c>
      <c r="I3346" t="s">
        <v>10971</v>
      </c>
      <c r="J3346" t="s">
        <v>10971</v>
      </c>
      <c r="K3346" t="s">
        <v>10971</v>
      </c>
    </row>
    <row r="3347" spans="2:11" x14ac:dyDescent="0.25">
      <c r="B3347">
        <v>1008570</v>
      </c>
      <c r="C3347">
        <v>10</v>
      </c>
      <c r="D3347" t="s">
        <v>9295</v>
      </c>
      <c r="I3347" t="s">
        <v>10971</v>
      </c>
      <c r="J3347" t="s">
        <v>10971</v>
      </c>
      <c r="K3347" t="s">
        <v>10971</v>
      </c>
    </row>
    <row r="3348" spans="2:11" x14ac:dyDescent="0.25">
      <c r="B3348">
        <v>1015791</v>
      </c>
      <c r="C3348">
        <v>10</v>
      </c>
      <c r="D3348" t="s">
        <v>8043</v>
      </c>
      <c r="I3348" t="s">
        <v>10971</v>
      </c>
      <c r="J3348" t="s">
        <v>10971</v>
      </c>
      <c r="K3348" t="s">
        <v>10971</v>
      </c>
    </row>
    <row r="3349" spans="2:11" x14ac:dyDescent="0.25">
      <c r="B3349">
        <v>1016541</v>
      </c>
      <c r="C3349">
        <v>10</v>
      </c>
      <c r="D3349" t="s">
        <v>8450</v>
      </c>
      <c r="I3349" t="s">
        <v>10971</v>
      </c>
      <c r="J3349" t="s">
        <v>10971</v>
      </c>
      <c r="K3349" t="s">
        <v>10971</v>
      </c>
    </row>
    <row r="3350" spans="2:11" x14ac:dyDescent="0.25">
      <c r="B3350">
        <v>1007424</v>
      </c>
      <c r="C3350">
        <v>10</v>
      </c>
      <c r="D3350" t="s">
        <v>8046</v>
      </c>
      <c r="I3350" t="s">
        <v>10971</v>
      </c>
      <c r="J3350" t="s">
        <v>10971</v>
      </c>
      <c r="K3350" t="s">
        <v>10971</v>
      </c>
    </row>
    <row r="3351" spans="2:11" x14ac:dyDescent="0.25">
      <c r="B3351">
        <v>1011702</v>
      </c>
      <c r="C3351">
        <v>10</v>
      </c>
      <c r="D3351" t="s">
        <v>6205</v>
      </c>
      <c r="I3351" t="s">
        <v>10971</v>
      </c>
      <c r="J3351" t="s">
        <v>10971</v>
      </c>
      <c r="K3351" t="s">
        <v>10971</v>
      </c>
    </row>
    <row r="3352" spans="2:11" x14ac:dyDescent="0.25">
      <c r="B3352">
        <v>1013690</v>
      </c>
      <c r="C3352">
        <v>10</v>
      </c>
      <c r="D3352" t="s">
        <v>10627</v>
      </c>
      <c r="I3352" t="s">
        <v>10971</v>
      </c>
      <c r="J3352" t="s">
        <v>10971</v>
      </c>
      <c r="K3352" t="s">
        <v>10971</v>
      </c>
    </row>
    <row r="3353" spans="2:11" x14ac:dyDescent="0.25">
      <c r="B3353">
        <v>1014960</v>
      </c>
      <c r="C3353">
        <v>10</v>
      </c>
      <c r="D3353" t="s">
        <v>10525</v>
      </c>
      <c r="I3353" t="s">
        <v>10971</v>
      </c>
      <c r="J3353" t="s">
        <v>10971</v>
      </c>
      <c r="K3353" t="s">
        <v>10971</v>
      </c>
    </row>
    <row r="3354" spans="2:11" x14ac:dyDescent="0.25">
      <c r="B3354">
        <v>1008895</v>
      </c>
      <c r="C3354">
        <v>10</v>
      </c>
      <c r="D3354" t="s">
        <v>8054</v>
      </c>
      <c r="I3354" t="s">
        <v>10971</v>
      </c>
      <c r="J3354" t="s">
        <v>10971</v>
      </c>
      <c r="K3354" t="s">
        <v>10971</v>
      </c>
    </row>
    <row r="3355" spans="2:11" x14ac:dyDescent="0.25">
      <c r="B3355">
        <v>1010550</v>
      </c>
      <c r="C3355">
        <v>10</v>
      </c>
      <c r="D3355" t="s">
        <v>8061</v>
      </c>
      <c r="I3355" t="s">
        <v>10971</v>
      </c>
      <c r="J3355" t="s">
        <v>10971</v>
      </c>
      <c r="K3355" t="s">
        <v>10971</v>
      </c>
    </row>
    <row r="3356" spans="2:11" x14ac:dyDescent="0.25">
      <c r="B3356">
        <v>1009129</v>
      </c>
      <c r="C3356">
        <v>10</v>
      </c>
      <c r="D3356" t="s">
        <v>8448</v>
      </c>
      <c r="I3356" t="s">
        <v>10971</v>
      </c>
      <c r="J3356" t="s">
        <v>10971</v>
      </c>
      <c r="K3356" t="s">
        <v>10971</v>
      </c>
    </row>
    <row r="3357" spans="2:11" x14ac:dyDescent="0.25">
      <c r="B3357">
        <v>1010374</v>
      </c>
      <c r="C3357">
        <v>10</v>
      </c>
      <c r="D3357" t="s">
        <v>10551</v>
      </c>
      <c r="I3357" t="s">
        <v>10971</v>
      </c>
      <c r="J3357" t="s">
        <v>10971</v>
      </c>
      <c r="K3357" t="s">
        <v>10971</v>
      </c>
    </row>
    <row r="3358" spans="2:11" x14ac:dyDescent="0.25">
      <c r="I3358" t="s">
        <v>10971</v>
      </c>
      <c r="J3358" t="s">
        <v>10971</v>
      </c>
      <c r="K3358" t="s">
        <v>10971</v>
      </c>
    </row>
    <row r="3359" spans="2:11" x14ac:dyDescent="0.25">
      <c r="B3359">
        <v>1005123</v>
      </c>
      <c r="C3359">
        <v>11</v>
      </c>
      <c r="D3359" t="s">
        <v>8099</v>
      </c>
      <c r="I3359" t="s">
        <v>10971</v>
      </c>
      <c r="J3359" t="s">
        <v>10971</v>
      </c>
      <c r="K3359" t="s">
        <v>10971</v>
      </c>
    </row>
    <row r="3360" spans="2:11" x14ac:dyDescent="0.25">
      <c r="B3360">
        <v>1010901</v>
      </c>
      <c r="C3360">
        <v>11</v>
      </c>
      <c r="D3360" t="s">
        <v>8126</v>
      </c>
      <c r="I3360" t="s">
        <v>10971</v>
      </c>
      <c r="J3360" t="s">
        <v>10971</v>
      </c>
      <c r="K3360" t="s">
        <v>10971</v>
      </c>
    </row>
    <row r="3361" spans="2:11" x14ac:dyDescent="0.25">
      <c r="B3361">
        <v>1009839</v>
      </c>
      <c r="C3361">
        <v>11</v>
      </c>
      <c r="D3361" t="s">
        <v>7339</v>
      </c>
      <c r="I3361" t="s">
        <v>10971</v>
      </c>
      <c r="J3361" t="s">
        <v>10971</v>
      </c>
      <c r="K3361" t="s">
        <v>10971</v>
      </c>
    </row>
    <row r="3362" spans="2:11" x14ac:dyDescent="0.25">
      <c r="B3362">
        <v>1011960</v>
      </c>
      <c r="C3362">
        <v>11</v>
      </c>
      <c r="D3362" t="s">
        <v>6319</v>
      </c>
      <c r="I3362" t="s">
        <v>10971</v>
      </c>
      <c r="J3362" t="s">
        <v>10971</v>
      </c>
      <c r="K3362" t="s">
        <v>10971</v>
      </c>
    </row>
    <row r="3363" spans="2:11" x14ac:dyDescent="0.25">
      <c r="B3363">
        <v>1013944</v>
      </c>
      <c r="C3363">
        <v>11</v>
      </c>
      <c r="D3363" t="s">
        <v>8489</v>
      </c>
      <c r="I3363" t="s">
        <v>10971</v>
      </c>
      <c r="J3363" t="s">
        <v>10971</v>
      </c>
      <c r="K3363" t="s">
        <v>10971</v>
      </c>
    </row>
    <row r="3364" spans="2:11" x14ac:dyDescent="0.25">
      <c r="B3364">
        <v>1012227</v>
      </c>
      <c r="C3364">
        <v>11</v>
      </c>
      <c r="D3364" t="s">
        <v>8261</v>
      </c>
      <c r="I3364" t="s">
        <v>10971</v>
      </c>
      <c r="J3364" t="s">
        <v>10971</v>
      </c>
      <c r="K3364" t="s">
        <v>10971</v>
      </c>
    </row>
    <row r="3365" spans="2:11" x14ac:dyDescent="0.25">
      <c r="B3365">
        <v>1008652</v>
      </c>
      <c r="C3365">
        <v>11</v>
      </c>
      <c r="D3365" t="s">
        <v>7136</v>
      </c>
      <c r="I3365" t="s">
        <v>10971</v>
      </c>
      <c r="J3365" t="s">
        <v>10971</v>
      </c>
      <c r="K3365" t="s">
        <v>10971</v>
      </c>
    </row>
    <row r="3366" spans="2:11" x14ac:dyDescent="0.25">
      <c r="B3366">
        <v>1011259</v>
      </c>
      <c r="C3366">
        <v>11</v>
      </c>
      <c r="D3366" t="s">
        <v>8075</v>
      </c>
      <c r="I3366" t="s">
        <v>10971</v>
      </c>
      <c r="J3366" t="s">
        <v>10971</v>
      </c>
      <c r="K3366" t="s">
        <v>10971</v>
      </c>
    </row>
    <row r="3367" spans="2:11" x14ac:dyDescent="0.25">
      <c r="B3367">
        <v>1009458</v>
      </c>
      <c r="C3367">
        <v>11</v>
      </c>
      <c r="D3367" t="s">
        <v>8464</v>
      </c>
      <c r="I3367" t="s">
        <v>10971</v>
      </c>
      <c r="J3367" t="s">
        <v>10971</v>
      </c>
      <c r="K3367" t="s">
        <v>10971</v>
      </c>
    </row>
    <row r="3368" spans="2:11" x14ac:dyDescent="0.25">
      <c r="B3368">
        <v>1014742</v>
      </c>
      <c r="C3368">
        <v>11</v>
      </c>
      <c r="D3368" t="s">
        <v>8096</v>
      </c>
      <c r="I3368" t="s">
        <v>10971</v>
      </c>
      <c r="J3368" t="s">
        <v>10971</v>
      </c>
      <c r="K3368" t="s">
        <v>10971</v>
      </c>
    </row>
    <row r="3369" spans="2:11" x14ac:dyDescent="0.25">
      <c r="B3369">
        <v>1011511</v>
      </c>
      <c r="C3369">
        <v>11</v>
      </c>
      <c r="D3369" t="s">
        <v>8097</v>
      </c>
      <c r="I3369" t="s">
        <v>10971</v>
      </c>
      <c r="J3369" t="s">
        <v>10971</v>
      </c>
      <c r="K3369" t="s">
        <v>10971</v>
      </c>
    </row>
    <row r="3370" spans="2:11" x14ac:dyDescent="0.25">
      <c r="B3370">
        <v>1010534</v>
      </c>
      <c r="C3370">
        <v>11</v>
      </c>
      <c r="D3370" t="s">
        <v>8074</v>
      </c>
      <c r="I3370" t="s">
        <v>10971</v>
      </c>
      <c r="J3370" t="s">
        <v>10971</v>
      </c>
      <c r="K3370" t="s">
        <v>10971</v>
      </c>
    </row>
    <row r="3371" spans="2:11" x14ac:dyDescent="0.25">
      <c r="B3371">
        <v>1016243</v>
      </c>
      <c r="C3371">
        <v>11</v>
      </c>
      <c r="D3371" t="s">
        <v>8109</v>
      </c>
      <c r="I3371" t="s">
        <v>10971</v>
      </c>
      <c r="J3371" t="s">
        <v>10971</v>
      </c>
      <c r="K3371" t="s">
        <v>10971</v>
      </c>
    </row>
    <row r="3372" spans="2:11" x14ac:dyDescent="0.25">
      <c r="B3372">
        <v>1014403</v>
      </c>
      <c r="C3372">
        <v>11</v>
      </c>
      <c r="D3372" t="s">
        <v>10238</v>
      </c>
      <c r="I3372" t="s">
        <v>10971</v>
      </c>
      <c r="J3372" t="s">
        <v>10971</v>
      </c>
      <c r="K3372" t="s">
        <v>10971</v>
      </c>
    </row>
    <row r="3373" spans="2:11" x14ac:dyDescent="0.25">
      <c r="B3373">
        <v>1009242</v>
      </c>
      <c r="C3373">
        <v>11</v>
      </c>
      <c r="D3373" t="s">
        <v>8076</v>
      </c>
      <c r="I3373" t="s">
        <v>10971</v>
      </c>
      <c r="J3373" t="s">
        <v>10971</v>
      </c>
      <c r="K3373" t="s">
        <v>10971</v>
      </c>
    </row>
    <row r="3374" spans="2:11" x14ac:dyDescent="0.25">
      <c r="B3374">
        <v>1010076</v>
      </c>
      <c r="C3374">
        <v>11</v>
      </c>
      <c r="D3374" t="s">
        <v>8116</v>
      </c>
      <c r="I3374" t="s">
        <v>10971</v>
      </c>
      <c r="J3374" t="s">
        <v>10971</v>
      </c>
      <c r="K3374" t="s">
        <v>10971</v>
      </c>
    </row>
    <row r="3375" spans="2:11" x14ac:dyDescent="0.25">
      <c r="B3375">
        <v>1006409</v>
      </c>
      <c r="C3375">
        <v>11</v>
      </c>
      <c r="D3375" t="s">
        <v>8283</v>
      </c>
      <c r="I3375" t="s">
        <v>10971</v>
      </c>
      <c r="J3375" t="s">
        <v>10971</v>
      </c>
      <c r="K3375" t="s">
        <v>10971</v>
      </c>
    </row>
    <row r="3376" spans="2:11" x14ac:dyDescent="0.25">
      <c r="B3376">
        <v>1006012</v>
      </c>
      <c r="C3376">
        <v>11</v>
      </c>
      <c r="D3376" t="s">
        <v>8108</v>
      </c>
      <c r="I3376" t="s">
        <v>10971</v>
      </c>
      <c r="J3376" t="s">
        <v>10971</v>
      </c>
      <c r="K3376" t="s">
        <v>10971</v>
      </c>
    </row>
    <row r="3377" spans="2:11" x14ac:dyDescent="0.25">
      <c r="B3377">
        <v>1007891</v>
      </c>
      <c r="C3377">
        <v>11</v>
      </c>
      <c r="D3377" t="s">
        <v>8080</v>
      </c>
      <c r="I3377" t="s">
        <v>10971</v>
      </c>
      <c r="J3377" t="s">
        <v>10971</v>
      </c>
      <c r="K3377" t="s">
        <v>10971</v>
      </c>
    </row>
    <row r="3378" spans="2:11" x14ac:dyDescent="0.25">
      <c r="B3378">
        <v>1014079</v>
      </c>
      <c r="C3378">
        <v>11</v>
      </c>
      <c r="D3378" t="s">
        <v>8102</v>
      </c>
      <c r="I3378" t="s">
        <v>10971</v>
      </c>
      <c r="J3378" t="s">
        <v>10971</v>
      </c>
      <c r="K3378" t="s">
        <v>10971</v>
      </c>
    </row>
    <row r="3379" spans="2:11" x14ac:dyDescent="0.25">
      <c r="B3379">
        <v>1013878</v>
      </c>
      <c r="C3379">
        <v>11</v>
      </c>
      <c r="D3379" t="s">
        <v>8130</v>
      </c>
      <c r="I3379" t="s">
        <v>10971</v>
      </c>
      <c r="J3379" t="s">
        <v>10971</v>
      </c>
      <c r="K3379" t="s">
        <v>10971</v>
      </c>
    </row>
    <row r="3380" spans="2:11" x14ac:dyDescent="0.25">
      <c r="B3380">
        <v>1001241</v>
      </c>
      <c r="C3380">
        <v>11</v>
      </c>
      <c r="D3380" t="s">
        <v>10107</v>
      </c>
      <c r="I3380" t="s">
        <v>10971</v>
      </c>
      <c r="J3380" t="s">
        <v>10971</v>
      </c>
      <c r="K3380" t="s">
        <v>10971</v>
      </c>
    </row>
    <row r="3381" spans="2:11" x14ac:dyDescent="0.25">
      <c r="B3381">
        <v>1012434</v>
      </c>
      <c r="C3381">
        <v>11</v>
      </c>
      <c r="D3381" t="s">
        <v>8083</v>
      </c>
      <c r="I3381" t="s">
        <v>10971</v>
      </c>
      <c r="J3381" t="s">
        <v>10971</v>
      </c>
      <c r="K3381" t="s">
        <v>10971</v>
      </c>
    </row>
    <row r="3382" spans="2:11" x14ac:dyDescent="0.25">
      <c r="B3382">
        <v>1015557</v>
      </c>
      <c r="C3382">
        <v>11</v>
      </c>
      <c r="D3382" t="s">
        <v>8465</v>
      </c>
      <c r="I3382" t="s">
        <v>10971</v>
      </c>
      <c r="J3382" t="s">
        <v>10971</v>
      </c>
      <c r="K3382" t="s">
        <v>10971</v>
      </c>
    </row>
    <row r="3383" spans="2:11" x14ac:dyDescent="0.25">
      <c r="B3383">
        <v>1015291</v>
      </c>
      <c r="C3383">
        <v>11</v>
      </c>
      <c r="D3383" t="s">
        <v>8100</v>
      </c>
      <c r="I3383" t="s">
        <v>10971</v>
      </c>
      <c r="J3383" t="s">
        <v>10971</v>
      </c>
      <c r="K3383" t="s">
        <v>10971</v>
      </c>
    </row>
    <row r="3384" spans="2:11" x14ac:dyDescent="0.25">
      <c r="B3384">
        <v>1010760</v>
      </c>
      <c r="C3384">
        <v>11</v>
      </c>
      <c r="D3384" t="s">
        <v>8462</v>
      </c>
      <c r="I3384" t="s">
        <v>10971</v>
      </c>
      <c r="J3384" t="s">
        <v>10971</v>
      </c>
      <c r="K3384" t="s">
        <v>10971</v>
      </c>
    </row>
    <row r="3385" spans="2:11" x14ac:dyDescent="0.25">
      <c r="B3385">
        <v>1007638</v>
      </c>
      <c r="C3385">
        <v>11</v>
      </c>
      <c r="D3385" t="s">
        <v>8119</v>
      </c>
      <c r="I3385" t="s">
        <v>10971</v>
      </c>
      <c r="J3385" t="s">
        <v>10971</v>
      </c>
      <c r="K3385" t="s">
        <v>10971</v>
      </c>
    </row>
    <row r="3386" spans="2:11" x14ac:dyDescent="0.25">
      <c r="B3386">
        <v>1011093</v>
      </c>
      <c r="C3386">
        <v>11</v>
      </c>
      <c r="D3386" t="s">
        <v>8087</v>
      </c>
      <c r="I3386" t="s">
        <v>10971</v>
      </c>
      <c r="J3386" t="s">
        <v>10971</v>
      </c>
      <c r="K3386" t="s">
        <v>10971</v>
      </c>
    </row>
    <row r="3387" spans="2:11" x14ac:dyDescent="0.25">
      <c r="B3387">
        <v>1010621</v>
      </c>
      <c r="C3387">
        <v>11</v>
      </c>
      <c r="D3387" t="s">
        <v>8091</v>
      </c>
      <c r="I3387" t="s">
        <v>10971</v>
      </c>
      <c r="J3387" t="s">
        <v>10971</v>
      </c>
      <c r="K3387" t="s">
        <v>10971</v>
      </c>
    </row>
    <row r="3388" spans="2:11" x14ac:dyDescent="0.25">
      <c r="B3388">
        <v>1005132</v>
      </c>
      <c r="C3388">
        <v>11</v>
      </c>
      <c r="D3388" t="s">
        <v>8106</v>
      </c>
      <c r="I3388" t="s">
        <v>10971</v>
      </c>
      <c r="J3388" t="s">
        <v>10971</v>
      </c>
      <c r="K3388" t="s">
        <v>10971</v>
      </c>
    </row>
    <row r="3389" spans="2:11" x14ac:dyDescent="0.25">
      <c r="B3389">
        <v>1012727</v>
      </c>
      <c r="C3389">
        <v>11</v>
      </c>
      <c r="D3389" t="s">
        <v>8115</v>
      </c>
      <c r="I3389" t="s">
        <v>10971</v>
      </c>
      <c r="J3389" t="s">
        <v>10971</v>
      </c>
      <c r="K3389" t="s">
        <v>10971</v>
      </c>
    </row>
    <row r="3390" spans="2:11" x14ac:dyDescent="0.25">
      <c r="B3390">
        <v>1004371</v>
      </c>
      <c r="C3390">
        <v>11</v>
      </c>
      <c r="D3390" t="s">
        <v>8093</v>
      </c>
      <c r="I3390" t="s">
        <v>10971</v>
      </c>
      <c r="J3390" t="s">
        <v>10971</v>
      </c>
      <c r="K3390" t="s">
        <v>10971</v>
      </c>
    </row>
    <row r="3391" spans="2:11" x14ac:dyDescent="0.25">
      <c r="B3391">
        <v>1020870</v>
      </c>
      <c r="C3391">
        <v>11</v>
      </c>
      <c r="D3391" t="s">
        <v>6305</v>
      </c>
      <c r="I3391" t="s">
        <v>10971</v>
      </c>
      <c r="J3391" t="s">
        <v>10971</v>
      </c>
      <c r="K3391" t="s">
        <v>10971</v>
      </c>
    </row>
    <row r="3392" spans="2:11" x14ac:dyDescent="0.25">
      <c r="B3392">
        <v>1012743</v>
      </c>
      <c r="C3392">
        <v>11</v>
      </c>
      <c r="D3392" t="s">
        <v>8114</v>
      </c>
      <c r="I3392" t="s">
        <v>10971</v>
      </c>
      <c r="J3392" t="s">
        <v>10971</v>
      </c>
      <c r="K3392" t="s">
        <v>10971</v>
      </c>
    </row>
    <row r="3393" spans="2:11" x14ac:dyDescent="0.25">
      <c r="B3393">
        <v>1004622</v>
      </c>
      <c r="C3393">
        <v>11</v>
      </c>
      <c r="D3393" t="s">
        <v>8280</v>
      </c>
      <c r="I3393" t="s">
        <v>10971</v>
      </c>
      <c r="J3393" t="s">
        <v>10971</v>
      </c>
      <c r="K3393" t="s">
        <v>10971</v>
      </c>
    </row>
    <row r="3394" spans="2:11" x14ac:dyDescent="0.25">
      <c r="B3394">
        <v>1008940</v>
      </c>
      <c r="C3394">
        <v>11</v>
      </c>
      <c r="D3394" t="s">
        <v>8110</v>
      </c>
      <c r="I3394" t="s">
        <v>10971</v>
      </c>
      <c r="J3394" t="s">
        <v>10971</v>
      </c>
      <c r="K3394" t="s">
        <v>10971</v>
      </c>
    </row>
    <row r="3395" spans="2:11" x14ac:dyDescent="0.25">
      <c r="B3395">
        <v>1015225</v>
      </c>
      <c r="C3395">
        <v>11</v>
      </c>
      <c r="D3395" t="s">
        <v>8113</v>
      </c>
      <c r="I3395" t="s">
        <v>10971</v>
      </c>
      <c r="J3395" t="s">
        <v>10971</v>
      </c>
      <c r="K3395" t="s">
        <v>10971</v>
      </c>
    </row>
    <row r="3396" spans="2:11" x14ac:dyDescent="0.25">
      <c r="B3396">
        <v>1005127</v>
      </c>
      <c r="C3396">
        <v>11</v>
      </c>
      <c r="D3396" t="s">
        <v>8128</v>
      </c>
      <c r="I3396" t="s">
        <v>10971</v>
      </c>
      <c r="J3396" t="s">
        <v>10971</v>
      </c>
      <c r="K3396" t="s">
        <v>10971</v>
      </c>
    </row>
    <row r="3397" spans="2:11" x14ac:dyDescent="0.25">
      <c r="B3397">
        <v>1136028</v>
      </c>
      <c r="C3397">
        <v>11</v>
      </c>
      <c r="D3397" t="s">
        <v>6319</v>
      </c>
      <c r="I3397" t="s">
        <v>10971</v>
      </c>
      <c r="J3397" t="s">
        <v>10971</v>
      </c>
      <c r="K3397" t="s">
        <v>10971</v>
      </c>
    </row>
    <row r="3398" spans="2:11" x14ac:dyDescent="0.25">
      <c r="I3398" t="s">
        <v>10971</v>
      </c>
      <c r="J3398" t="s">
        <v>10971</v>
      </c>
      <c r="K3398" t="s">
        <v>10971</v>
      </c>
    </row>
    <row r="3399" spans="2:11" x14ac:dyDescent="0.25">
      <c r="B3399">
        <v>1011081</v>
      </c>
      <c r="C3399">
        <v>12</v>
      </c>
      <c r="D3399" t="s">
        <v>8447</v>
      </c>
      <c r="I3399" t="s">
        <v>10971</v>
      </c>
      <c r="J3399" t="s">
        <v>10971</v>
      </c>
      <c r="K3399" t="s">
        <v>10971</v>
      </c>
    </row>
    <row r="3400" spans="2:11" x14ac:dyDescent="0.25">
      <c r="B3400">
        <v>4094107</v>
      </c>
      <c r="C3400">
        <v>12</v>
      </c>
      <c r="D3400" t="s">
        <v>8507</v>
      </c>
      <c r="I3400" t="s">
        <v>10971</v>
      </c>
      <c r="J3400" t="s">
        <v>10971</v>
      </c>
      <c r="K3400" t="s">
        <v>10971</v>
      </c>
    </row>
    <row r="3401" spans="2:11" x14ac:dyDescent="0.25">
      <c r="B3401">
        <v>1022802</v>
      </c>
      <c r="C3401">
        <v>12</v>
      </c>
      <c r="D3401" t="s">
        <v>8139</v>
      </c>
      <c r="I3401" t="s">
        <v>10971</v>
      </c>
      <c r="J3401" t="s">
        <v>10971</v>
      </c>
      <c r="K3401" t="s">
        <v>10971</v>
      </c>
    </row>
    <row r="3402" spans="2:11" x14ac:dyDescent="0.25">
      <c r="B3402">
        <v>1022604</v>
      </c>
      <c r="C3402">
        <v>12</v>
      </c>
      <c r="D3402" t="s">
        <v>8246</v>
      </c>
      <c r="I3402" t="s">
        <v>10971</v>
      </c>
      <c r="J3402" t="s">
        <v>10971</v>
      </c>
      <c r="K3402" t="s">
        <v>10971</v>
      </c>
    </row>
    <row r="3403" spans="2:11" x14ac:dyDescent="0.25">
      <c r="B3403">
        <v>1004788</v>
      </c>
      <c r="C3403">
        <v>12</v>
      </c>
      <c r="D3403" t="s">
        <v>8162</v>
      </c>
      <c r="I3403" t="s">
        <v>10971</v>
      </c>
      <c r="J3403" t="s">
        <v>10971</v>
      </c>
      <c r="K3403" t="s">
        <v>10971</v>
      </c>
    </row>
    <row r="3404" spans="2:11" x14ac:dyDescent="0.25">
      <c r="B3404">
        <v>4155162</v>
      </c>
      <c r="C3404">
        <v>12</v>
      </c>
      <c r="D3404" t="s">
        <v>8204</v>
      </c>
      <c r="I3404" t="s">
        <v>10971</v>
      </c>
      <c r="J3404" t="s">
        <v>10971</v>
      </c>
      <c r="K3404" t="s">
        <v>10971</v>
      </c>
    </row>
    <row r="3405" spans="2:11" x14ac:dyDescent="0.25">
      <c r="B3405">
        <v>1015522</v>
      </c>
      <c r="C3405">
        <v>12</v>
      </c>
      <c r="D3405" t="s">
        <v>8180</v>
      </c>
      <c r="I3405" t="s">
        <v>10971</v>
      </c>
      <c r="J3405" t="s">
        <v>10971</v>
      </c>
      <c r="K3405" t="s">
        <v>10971</v>
      </c>
    </row>
    <row r="3406" spans="2:11" x14ac:dyDescent="0.25">
      <c r="B3406">
        <v>1011069</v>
      </c>
      <c r="C3406">
        <v>12</v>
      </c>
      <c r="D3406" t="s">
        <v>8432</v>
      </c>
      <c r="I3406" t="s">
        <v>10971</v>
      </c>
      <c r="J3406" t="s">
        <v>10971</v>
      </c>
      <c r="K3406" t="s">
        <v>10971</v>
      </c>
    </row>
    <row r="3407" spans="2:11" x14ac:dyDescent="0.25">
      <c r="B3407">
        <v>1009953</v>
      </c>
      <c r="C3407">
        <v>12</v>
      </c>
      <c r="D3407" t="s">
        <v>8236</v>
      </c>
      <c r="I3407" t="s">
        <v>10971</v>
      </c>
      <c r="J3407" t="s">
        <v>10971</v>
      </c>
      <c r="K3407" t="s">
        <v>10971</v>
      </c>
    </row>
    <row r="3408" spans="2:11" x14ac:dyDescent="0.25">
      <c r="B3408">
        <v>1008523</v>
      </c>
      <c r="C3408">
        <v>12</v>
      </c>
      <c r="D3408" t="s">
        <v>8449</v>
      </c>
      <c r="I3408" t="s">
        <v>10971</v>
      </c>
      <c r="J3408" t="s">
        <v>10971</v>
      </c>
      <c r="K3408" t="s">
        <v>10971</v>
      </c>
    </row>
    <row r="3409" spans="2:11" x14ac:dyDescent="0.25">
      <c r="B3409">
        <v>1014158</v>
      </c>
      <c r="C3409">
        <v>12</v>
      </c>
      <c r="D3409" t="s">
        <v>8502</v>
      </c>
      <c r="I3409" t="s">
        <v>10971</v>
      </c>
      <c r="J3409" t="s">
        <v>10971</v>
      </c>
      <c r="K3409" t="s">
        <v>10971</v>
      </c>
    </row>
    <row r="3410" spans="2:11" x14ac:dyDescent="0.25">
      <c r="B3410">
        <v>1005191</v>
      </c>
      <c r="C3410">
        <v>12</v>
      </c>
      <c r="D3410" t="s">
        <v>9214</v>
      </c>
      <c r="I3410" t="s">
        <v>10971</v>
      </c>
      <c r="J3410" t="s">
        <v>10971</v>
      </c>
      <c r="K3410" t="s">
        <v>10971</v>
      </c>
    </row>
    <row r="3411" spans="2:11" x14ac:dyDescent="0.25">
      <c r="B3411">
        <v>1009397</v>
      </c>
      <c r="C3411">
        <v>12</v>
      </c>
      <c r="D3411" t="s">
        <v>8254</v>
      </c>
      <c r="I3411" t="s">
        <v>10971</v>
      </c>
      <c r="J3411" t="s">
        <v>10971</v>
      </c>
      <c r="K3411" t="s">
        <v>10971</v>
      </c>
    </row>
    <row r="3412" spans="2:11" x14ac:dyDescent="0.25">
      <c r="B3412">
        <v>1010260</v>
      </c>
      <c r="C3412">
        <v>12</v>
      </c>
      <c r="D3412" t="s">
        <v>5990</v>
      </c>
      <c r="I3412" t="s">
        <v>10971</v>
      </c>
      <c r="J3412" t="s">
        <v>10971</v>
      </c>
      <c r="K3412" t="s">
        <v>10971</v>
      </c>
    </row>
    <row r="3413" spans="2:11" x14ac:dyDescent="0.25">
      <c r="B3413">
        <v>1013294</v>
      </c>
      <c r="C3413">
        <v>12</v>
      </c>
      <c r="D3413" t="s">
        <v>8209</v>
      </c>
      <c r="I3413" t="s">
        <v>10971</v>
      </c>
      <c r="J3413" t="s">
        <v>10971</v>
      </c>
      <c r="K3413" t="s">
        <v>10971</v>
      </c>
    </row>
    <row r="3414" spans="2:11" x14ac:dyDescent="0.25">
      <c r="B3414">
        <v>1012352</v>
      </c>
      <c r="C3414">
        <v>12</v>
      </c>
      <c r="D3414" t="s">
        <v>7442</v>
      </c>
      <c r="I3414" t="s">
        <v>10971</v>
      </c>
      <c r="J3414" t="s">
        <v>10971</v>
      </c>
      <c r="K3414" t="s">
        <v>10971</v>
      </c>
    </row>
    <row r="3415" spans="2:11" x14ac:dyDescent="0.25">
      <c r="B3415">
        <v>1007834</v>
      </c>
      <c r="C3415">
        <v>12</v>
      </c>
      <c r="D3415" t="s">
        <v>8185</v>
      </c>
      <c r="I3415" t="s">
        <v>10971</v>
      </c>
      <c r="J3415" t="s">
        <v>10971</v>
      </c>
      <c r="K3415" t="s">
        <v>10971</v>
      </c>
    </row>
    <row r="3416" spans="2:11" x14ac:dyDescent="0.25">
      <c r="B3416">
        <v>1007901</v>
      </c>
      <c r="C3416">
        <v>12</v>
      </c>
      <c r="D3416" t="s">
        <v>8145</v>
      </c>
      <c r="I3416" t="s">
        <v>10971</v>
      </c>
      <c r="J3416" t="s">
        <v>10971</v>
      </c>
      <c r="K3416" t="s">
        <v>10971</v>
      </c>
    </row>
    <row r="3417" spans="2:11" x14ac:dyDescent="0.25">
      <c r="B3417">
        <v>1015330</v>
      </c>
      <c r="C3417">
        <v>12</v>
      </c>
      <c r="D3417" t="s">
        <v>5990</v>
      </c>
      <c r="I3417" t="s">
        <v>10971</v>
      </c>
      <c r="J3417" t="s">
        <v>10971</v>
      </c>
      <c r="K3417" t="s">
        <v>10971</v>
      </c>
    </row>
    <row r="3418" spans="2:11" x14ac:dyDescent="0.25">
      <c r="B3418">
        <v>1008241</v>
      </c>
      <c r="C3418">
        <v>12</v>
      </c>
      <c r="D3418" t="s">
        <v>8135</v>
      </c>
      <c r="I3418" t="s">
        <v>10971</v>
      </c>
      <c r="J3418" t="s">
        <v>10971</v>
      </c>
      <c r="K3418" t="s">
        <v>10971</v>
      </c>
    </row>
    <row r="3419" spans="2:11" x14ac:dyDescent="0.25">
      <c r="B3419">
        <v>1014163</v>
      </c>
      <c r="C3419">
        <v>12</v>
      </c>
      <c r="D3419" t="s">
        <v>8194</v>
      </c>
      <c r="I3419" t="s">
        <v>10971</v>
      </c>
      <c r="J3419" t="s">
        <v>10971</v>
      </c>
      <c r="K3419" t="s">
        <v>10971</v>
      </c>
    </row>
    <row r="3420" spans="2:11" x14ac:dyDescent="0.25">
      <c r="B3420">
        <v>1012018</v>
      </c>
      <c r="C3420">
        <v>12</v>
      </c>
      <c r="D3420" t="s">
        <v>8497</v>
      </c>
      <c r="I3420" t="s">
        <v>10971</v>
      </c>
      <c r="J3420" t="s">
        <v>10971</v>
      </c>
      <c r="K3420" t="s">
        <v>10971</v>
      </c>
    </row>
    <row r="3421" spans="2:11" x14ac:dyDescent="0.25">
      <c r="B3421">
        <v>1008533</v>
      </c>
      <c r="C3421">
        <v>12</v>
      </c>
      <c r="D3421" t="s">
        <v>8244</v>
      </c>
      <c r="I3421" t="s">
        <v>10971</v>
      </c>
      <c r="J3421" t="s">
        <v>10971</v>
      </c>
      <c r="K3421" t="s">
        <v>10971</v>
      </c>
    </row>
    <row r="3422" spans="2:11" x14ac:dyDescent="0.25">
      <c r="B3422">
        <v>1014591</v>
      </c>
      <c r="C3422">
        <v>12</v>
      </c>
      <c r="D3422" t="s">
        <v>8189</v>
      </c>
      <c r="I3422" t="s">
        <v>10971</v>
      </c>
      <c r="J3422" t="s">
        <v>10971</v>
      </c>
      <c r="K3422" t="s">
        <v>10971</v>
      </c>
    </row>
    <row r="3423" spans="2:11" x14ac:dyDescent="0.25">
      <c r="B3423">
        <v>1007816</v>
      </c>
      <c r="C3423">
        <v>12</v>
      </c>
      <c r="D3423" t="s">
        <v>8508</v>
      </c>
      <c r="I3423" t="s">
        <v>10971</v>
      </c>
      <c r="J3423" t="s">
        <v>10971</v>
      </c>
      <c r="K3423" t="s">
        <v>10971</v>
      </c>
    </row>
    <row r="3424" spans="2:11" x14ac:dyDescent="0.25">
      <c r="B3424">
        <v>1009928</v>
      </c>
      <c r="C3424">
        <v>12</v>
      </c>
      <c r="D3424" t="s">
        <v>6329</v>
      </c>
      <c r="I3424" t="s">
        <v>10971</v>
      </c>
      <c r="J3424" t="s">
        <v>10971</v>
      </c>
      <c r="K3424" t="s">
        <v>10971</v>
      </c>
    </row>
    <row r="3425" spans="2:11" x14ac:dyDescent="0.25">
      <c r="B3425">
        <v>1012115</v>
      </c>
      <c r="C3425">
        <v>12</v>
      </c>
      <c r="D3425" t="s">
        <v>10199</v>
      </c>
      <c r="I3425" t="s">
        <v>10971</v>
      </c>
      <c r="J3425" t="s">
        <v>10971</v>
      </c>
      <c r="K3425" t="s">
        <v>10971</v>
      </c>
    </row>
    <row r="3426" spans="2:11" x14ac:dyDescent="0.25">
      <c r="B3426">
        <v>1011963</v>
      </c>
      <c r="C3426">
        <v>12</v>
      </c>
      <c r="D3426" t="s">
        <v>8207</v>
      </c>
      <c r="I3426" t="s">
        <v>10971</v>
      </c>
      <c r="J3426" t="s">
        <v>10971</v>
      </c>
      <c r="K3426" t="s">
        <v>10971</v>
      </c>
    </row>
    <row r="3427" spans="2:11" x14ac:dyDescent="0.25">
      <c r="B3427">
        <v>1007462</v>
      </c>
      <c r="C3427">
        <v>12</v>
      </c>
      <c r="D3427" t="s">
        <v>8519</v>
      </c>
      <c r="I3427" t="s">
        <v>10971</v>
      </c>
      <c r="J3427" t="s">
        <v>10971</v>
      </c>
      <c r="K3427" t="s">
        <v>10971</v>
      </c>
    </row>
    <row r="3428" spans="2:11" x14ac:dyDescent="0.25">
      <c r="B3428">
        <v>1012213</v>
      </c>
      <c r="C3428">
        <v>12</v>
      </c>
      <c r="D3428" t="s">
        <v>8245</v>
      </c>
      <c r="I3428" t="s">
        <v>10971</v>
      </c>
      <c r="J3428" t="s">
        <v>10971</v>
      </c>
      <c r="K3428" t="s">
        <v>10971</v>
      </c>
    </row>
    <row r="3429" spans="2:11" x14ac:dyDescent="0.25">
      <c r="B3429">
        <v>1005053</v>
      </c>
      <c r="C3429">
        <v>12</v>
      </c>
      <c r="D3429" t="s">
        <v>5990</v>
      </c>
      <c r="I3429" t="s">
        <v>10971</v>
      </c>
      <c r="J3429" t="s">
        <v>10971</v>
      </c>
      <c r="K3429" t="s">
        <v>10971</v>
      </c>
    </row>
    <row r="3430" spans="2:11" x14ac:dyDescent="0.25">
      <c r="B3430">
        <v>1012117</v>
      </c>
      <c r="C3430">
        <v>12</v>
      </c>
      <c r="D3430" t="s">
        <v>8237</v>
      </c>
      <c r="I3430" t="s">
        <v>10971</v>
      </c>
      <c r="J3430" t="s">
        <v>10971</v>
      </c>
      <c r="K3430" t="s">
        <v>10971</v>
      </c>
    </row>
    <row r="3431" spans="2:11" x14ac:dyDescent="0.25">
      <c r="B3431">
        <v>1014652</v>
      </c>
      <c r="C3431">
        <v>12</v>
      </c>
      <c r="D3431" t="s">
        <v>7071</v>
      </c>
      <c r="I3431" t="s">
        <v>10971</v>
      </c>
      <c r="J3431" t="s">
        <v>10971</v>
      </c>
      <c r="K3431" t="s">
        <v>10971</v>
      </c>
    </row>
    <row r="3432" spans="2:11" x14ac:dyDescent="0.25">
      <c r="B3432">
        <v>1011131</v>
      </c>
      <c r="C3432">
        <v>12</v>
      </c>
      <c r="D3432" t="s">
        <v>7964</v>
      </c>
      <c r="I3432" t="s">
        <v>10971</v>
      </c>
      <c r="J3432" t="s">
        <v>10971</v>
      </c>
      <c r="K3432" t="s">
        <v>10971</v>
      </c>
    </row>
    <row r="3433" spans="2:11" x14ac:dyDescent="0.25">
      <c r="B3433">
        <v>1015358</v>
      </c>
      <c r="C3433">
        <v>12</v>
      </c>
      <c r="D3433" t="s">
        <v>8168</v>
      </c>
      <c r="I3433" t="s">
        <v>10971</v>
      </c>
      <c r="J3433" t="s">
        <v>10971</v>
      </c>
      <c r="K3433" t="s">
        <v>10971</v>
      </c>
    </row>
    <row r="3434" spans="2:11" x14ac:dyDescent="0.25">
      <c r="B3434">
        <v>1005069</v>
      </c>
      <c r="C3434">
        <v>12</v>
      </c>
      <c r="D3434" t="s">
        <v>6826</v>
      </c>
      <c r="I3434" t="s">
        <v>10971</v>
      </c>
      <c r="J3434" t="s">
        <v>10971</v>
      </c>
      <c r="K3434" t="s">
        <v>10971</v>
      </c>
    </row>
    <row r="3435" spans="2:11" x14ac:dyDescent="0.25">
      <c r="B3435">
        <v>1013826</v>
      </c>
      <c r="C3435">
        <v>12</v>
      </c>
      <c r="D3435" t="s">
        <v>8190</v>
      </c>
      <c r="I3435" t="s">
        <v>10971</v>
      </c>
      <c r="J3435" t="s">
        <v>10971</v>
      </c>
      <c r="K3435" t="s">
        <v>10971</v>
      </c>
    </row>
    <row r="3436" spans="2:11" x14ac:dyDescent="0.25">
      <c r="B3436">
        <v>1005412</v>
      </c>
      <c r="C3436">
        <v>12</v>
      </c>
      <c r="D3436" t="s">
        <v>5909</v>
      </c>
      <c r="I3436" t="s">
        <v>10971</v>
      </c>
      <c r="J3436" t="s">
        <v>10971</v>
      </c>
      <c r="K3436" t="s">
        <v>10971</v>
      </c>
    </row>
    <row r="3437" spans="2:11" x14ac:dyDescent="0.25">
      <c r="B3437">
        <v>1011384</v>
      </c>
      <c r="C3437">
        <v>12</v>
      </c>
      <c r="D3437" t="s">
        <v>8148</v>
      </c>
      <c r="I3437" t="s">
        <v>10971</v>
      </c>
      <c r="J3437" t="s">
        <v>10971</v>
      </c>
      <c r="K3437" t="s">
        <v>10971</v>
      </c>
    </row>
    <row r="3438" spans="2:11" x14ac:dyDescent="0.25">
      <c r="B3438">
        <v>1015942</v>
      </c>
      <c r="C3438">
        <v>12</v>
      </c>
      <c r="D3438" t="s">
        <v>8505</v>
      </c>
      <c r="I3438" t="s">
        <v>10971</v>
      </c>
      <c r="J3438" t="s">
        <v>10971</v>
      </c>
      <c r="K3438" t="s">
        <v>10971</v>
      </c>
    </row>
    <row r="3439" spans="2:11" x14ac:dyDescent="0.25">
      <c r="B3439">
        <v>1011965</v>
      </c>
      <c r="C3439">
        <v>12</v>
      </c>
      <c r="D3439" t="s">
        <v>8205</v>
      </c>
      <c r="I3439" t="s">
        <v>10971</v>
      </c>
      <c r="J3439" t="s">
        <v>10971</v>
      </c>
      <c r="K3439" t="s">
        <v>10971</v>
      </c>
    </row>
    <row r="3440" spans="2:11" x14ac:dyDescent="0.25">
      <c r="B3440">
        <v>1005577</v>
      </c>
      <c r="C3440">
        <v>12</v>
      </c>
      <c r="D3440" t="s">
        <v>8242</v>
      </c>
      <c r="I3440" t="s">
        <v>10971</v>
      </c>
      <c r="J3440" t="s">
        <v>10971</v>
      </c>
      <c r="K3440" t="s">
        <v>10971</v>
      </c>
    </row>
    <row r="3441" spans="2:11" x14ac:dyDescent="0.25">
      <c r="B3441">
        <v>1013545</v>
      </c>
      <c r="C3441">
        <v>12</v>
      </c>
      <c r="D3441" t="s">
        <v>8217</v>
      </c>
      <c r="I3441" t="s">
        <v>10971</v>
      </c>
      <c r="J3441" t="s">
        <v>10971</v>
      </c>
      <c r="K3441" t="s">
        <v>10971</v>
      </c>
    </row>
    <row r="3442" spans="2:11" x14ac:dyDescent="0.25">
      <c r="B3442">
        <v>1005483</v>
      </c>
      <c r="C3442">
        <v>12</v>
      </c>
      <c r="D3442" t="s">
        <v>10412</v>
      </c>
      <c r="I3442" t="s">
        <v>10971</v>
      </c>
      <c r="J3442" t="s">
        <v>10971</v>
      </c>
      <c r="K3442" t="s">
        <v>10971</v>
      </c>
    </row>
    <row r="3443" spans="2:11" x14ac:dyDescent="0.25">
      <c r="B3443">
        <v>1004316</v>
      </c>
      <c r="C3443">
        <v>12</v>
      </c>
      <c r="D3443" t="s">
        <v>8517</v>
      </c>
      <c r="I3443" t="s">
        <v>10971</v>
      </c>
      <c r="J3443" t="s">
        <v>10971</v>
      </c>
      <c r="K3443" t="s">
        <v>10971</v>
      </c>
    </row>
    <row r="3444" spans="2:11" x14ac:dyDescent="0.25">
      <c r="B3444">
        <v>1005473</v>
      </c>
      <c r="C3444">
        <v>12</v>
      </c>
      <c r="D3444" t="s">
        <v>8160</v>
      </c>
      <c r="I3444" t="s">
        <v>10971</v>
      </c>
      <c r="J3444" t="s">
        <v>10971</v>
      </c>
      <c r="K3444" t="s">
        <v>10971</v>
      </c>
    </row>
    <row r="3445" spans="2:11" x14ac:dyDescent="0.25">
      <c r="B3445">
        <v>1008647</v>
      </c>
      <c r="C3445">
        <v>12</v>
      </c>
      <c r="D3445" t="s">
        <v>8191</v>
      </c>
      <c r="I3445" t="s">
        <v>10971</v>
      </c>
      <c r="J3445" t="s">
        <v>10971</v>
      </c>
      <c r="K3445" t="s">
        <v>10971</v>
      </c>
    </row>
    <row r="3446" spans="2:11" x14ac:dyDescent="0.25">
      <c r="B3446">
        <v>1004700</v>
      </c>
      <c r="C3446">
        <v>12</v>
      </c>
      <c r="D3446" t="s">
        <v>8213</v>
      </c>
      <c r="I3446" t="s">
        <v>10971</v>
      </c>
      <c r="J3446" t="s">
        <v>10971</v>
      </c>
      <c r="K3446" t="s">
        <v>10971</v>
      </c>
    </row>
    <row r="3447" spans="2:11" x14ac:dyDescent="0.25">
      <c r="B3447">
        <v>1016155</v>
      </c>
      <c r="C3447">
        <v>12</v>
      </c>
      <c r="D3447" t="s">
        <v>8150</v>
      </c>
      <c r="I3447" t="s">
        <v>10971</v>
      </c>
      <c r="J3447" t="s">
        <v>10971</v>
      </c>
      <c r="K3447" t="s">
        <v>10971</v>
      </c>
    </row>
    <row r="3448" spans="2:11" x14ac:dyDescent="0.25">
      <c r="B3448">
        <v>1015976</v>
      </c>
      <c r="C3448">
        <v>12</v>
      </c>
      <c r="D3448" t="s">
        <v>8451</v>
      </c>
      <c r="I3448" t="s">
        <v>10971</v>
      </c>
      <c r="J3448" t="s">
        <v>10971</v>
      </c>
      <c r="K3448" t="s">
        <v>10971</v>
      </c>
    </row>
    <row r="3449" spans="2:11" x14ac:dyDescent="0.25">
      <c r="B3449">
        <v>1007912</v>
      </c>
      <c r="C3449">
        <v>12</v>
      </c>
      <c r="D3449" t="s">
        <v>8229</v>
      </c>
      <c r="I3449" t="s">
        <v>10971</v>
      </c>
      <c r="J3449" t="s">
        <v>10971</v>
      </c>
      <c r="K3449" t="s">
        <v>10971</v>
      </c>
    </row>
    <row r="3450" spans="2:11" x14ac:dyDescent="0.25">
      <c r="B3450">
        <v>4094362</v>
      </c>
      <c r="C3450">
        <v>12</v>
      </c>
      <c r="D3450" t="s">
        <v>8219</v>
      </c>
      <c r="I3450" t="s">
        <v>10971</v>
      </c>
      <c r="J3450" t="s">
        <v>10971</v>
      </c>
      <c r="K3450" t="s">
        <v>10971</v>
      </c>
    </row>
    <row r="3451" spans="2:11" x14ac:dyDescent="0.25">
      <c r="B3451">
        <v>4065958</v>
      </c>
      <c r="C3451">
        <v>12</v>
      </c>
      <c r="D3451" t="s">
        <v>8174</v>
      </c>
      <c r="I3451" t="s">
        <v>10971</v>
      </c>
      <c r="J3451" t="s">
        <v>10971</v>
      </c>
      <c r="K3451" t="s">
        <v>10971</v>
      </c>
    </row>
    <row r="3452" spans="2:11" x14ac:dyDescent="0.25">
      <c r="B3452">
        <v>1013171</v>
      </c>
      <c r="C3452">
        <v>12</v>
      </c>
      <c r="D3452" t="s">
        <v>8183</v>
      </c>
      <c r="I3452" t="s">
        <v>10971</v>
      </c>
      <c r="J3452" t="s">
        <v>10971</v>
      </c>
      <c r="K3452" t="s">
        <v>10971</v>
      </c>
    </row>
    <row r="3453" spans="2:11" x14ac:dyDescent="0.25">
      <c r="B3453">
        <v>1010784</v>
      </c>
      <c r="C3453">
        <v>12</v>
      </c>
      <c r="D3453" t="s">
        <v>8234</v>
      </c>
      <c r="I3453" t="s">
        <v>10971</v>
      </c>
      <c r="J3453" t="s">
        <v>10971</v>
      </c>
      <c r="K3453" t="s">
        <v>10971</v>
      </c>
    </row>
    <row r="3454" spans="2:11" x14ac:dyDescent="0.25">
      <c r="B3454">
        <v>1009442</v>
      </c>
      <c r="C3454">
        <v>12</v>
      </c>
      <c r="D3454" t="s">
        <v>8496</v>
      </c>
      <c r="I3454" t="s">
        <v>10971</v>
      </c>
      <c r="J3454" t="s">
        <v>10971</v>
      </c>
      <c r="K3454" t="s">
        <v>10971</v>
      </c>
    </row>
    <row r="3455" spans="2:11" x14ac:dyDescent="0.25">
      <c r="B3455">
        <v>1008049</v>
      </c>
      <c r="C3455">
        <v>12</v>
      </c>
      <c r="D3455" t="s">
        <v>5825</v>
      </c>
      <c r="I3455" t="s">
        <v>10971</v>
      </c>
      <c r="J3455" t="s">
        <v>10971</v>
      </c>
      <c r="K3455" t="s">
        <v>10971</v>
      </c>
    </row>
    <row r="3456" spans="2:11" x14ac:dyDescent="0.25">
      <c r="B3456">
        <v>1015248</v>
      </c>
      <c r="C3456">
        <v>12</v>
      </c>
      <c r="D3456" t="s">
        <v>8223</v>
      </c>
      <c r="I3456" t="s">
        <v>10971</v>
      </c>
      <c r="J3456" t="s">
        <v>10971</v>
      </c>
      <c r="K3456" t="s">
        <v>10971</v>
      </c>
    </row>
    <row r="3457" spans="2:11" x14ac:dyDescent="0.25">
      <c r="B3457">
        <v>1014298</v>
      </c>
      <c r="C3457">
        <v>12</v>
      </c>
      <c r="D3457" t="s">
        <v>8436</v>
      </c>
      <c r="I3457" t="s">
        <v>10971</v>
      </c>
      <c r="J3457" t="s">
        <v>10971</v>
      </c>
      <c r="K3457" t="s">
        <v>10971</v>
      </c>
    </row>
    <row r="3458" spans="2:11" x14ac:dyDescent="0.25">
      <c r="B3458">
        <v>1011007</v>
      </c>
      <c r="C3458">
        <v>12</v>
      </c>
      <c r="D3458" t="s">
        <v>8144</v>
      </c>
      <c r="I3458" t="s">
        <v>10971</v>
      </c>
      <c r="J3458" t="s">
        <v>10971</v>
      </c>
      <c r="K3458" t="s">
        <v>10971</v>
      </c>
    </row>
    <row r="3459" spans="2:11" x14ac:dyDescent="0.25">
      <c r="B3459">
        <v>1004649</v>
      </c>
      <c r="C3459">
        <v>12</v>
      </c>
      <c r="D3459" t="s">
        <v>8227</v>
      </c>
      <c r="I3459" t="s">
        <v>10971</v>
      </c>
      <c r="J3459" t="s">
        <v>10971</v>
      </c>
      <c r="K3459" t="s">
        <v>10971</v>
      </c>
    </row>
    <row r="3460" spans="2:11" x14ac:dyDescent="0.25">
      <c r="B3460">
        <v>1006844</v>
      </c>
      <c r="C3460">
        <v>12</v>
      </c>
      <c r="D3460" t="s">
        <v>8158</v>
      </c>
      <c r="I3460" t="s">
        <v>10971</v>
      </c>
      <c r="J3460" t="s">
        <v>10971</v>
      </c>
      <c r="K3460" t="s">
        <v>10971</v>
      </c>
    </row>
    <row r="3461" spans="2:11" x14ac:dyDescent="0.25">
      <c r="B3461">
        <v>1012177</v>
      </c>
      <c r="C3461">
        <v>12</v>
      </c>
      <c r="D3461" t="s">
        <v>9256</v>
      </c>
      <c r="I3461" t="s">
        <v>10971</v>
      </c>
      <c r="J3461" t="s">
        <v>10971</v>
      </c>
      <c r="K3461" t="s">
        <v>10971</v>
      </c>
    </row>
    <row r="3462" spans="2:11" x14ac:dyDescent="0.25">
      <c r="B3462">
        <v>1009815</v>
      </c>
      <c r="C3462">
        <v>12</v>
      </c>
      <c r="D3462" t="s">
        <v>8235</v>
      </c>
      <c r="I3462" t="s">
        <v>10971</v>
      </c>
      <c r="J3462" t="s">
        <v>10971</v>
      </c>
      <c r="K3462" t="s">
        <v>10971</v>
      </c>
    </row>
    <row r="3463" spans="2:11" x14ac:dyDescent="0.25">
      <c r="B3463">
        <v>1005097</v>
      </c>
      <c r="C3463">
        <v>12</v>
      </c>
      <c r="D3463" t="s">
        <v>8444</v>
      </c>
      <c r="I3463" t="s">
        <v>10971</v>
      </c>
      <c r="J3463" t="s">
        <v>10971</v>
      </c>
      <c r="K3463" t="s">
        <v>10971</v>
      </c>
    </row>
    <row r="3464" spans="2:11" x14ac:dyDescent="0.25">
      <c r="B3464">
        <v>1005092</v>
      </c>
      <c r="C3464">
        <v>12</v>
      </c>
      <c r="D3464" t="s">
        <v>8510</v>
      </c>
      <c r="I3464" t="s">
        <v>10971</v>
      </c>
      <c r="J3464" t="s">
        <v>10971</v>
      </c>
      <c r="K3464" t="s">
        <v>10971</v>
      </c>
    </row>
    <row r="3465" spans="2:11" x14ac:dyDescent="0.25">
      <c r="B3465">
        <v>1016477</v>
      </c>
      <c r="C3465">
        <v>12</v>
      </c>
      <c r="D3465" t="s">
        <v>8136</v>
      </c>
      <c r="I3465" t="s">
        <v>10971</v>
      </c>
      <c r="J3465" t="s">
        <v>10971</v>
      </c>
      <c r="K3465" t="s">
        <v>10971</v>
      </c>
    </row>
    <row r="3466" spans="2:11" x14ac:dyDescent="0.25">
      <c r="B3466">
        <v>1010239</v>
      </c>
      <c r="C3466">
        <v>12</v>
      </c>
      <c r="D3466" t="s">
        <v>8193</v>
      </c>
      <c r="I3466" t="s">
        <v>10971</v>
      </c>
      <c r="J3466" t="s">
        <v>10971</v>
      </c>
      <c r="K3466" t="s">
        <v>10971</v>
      </c>
    </row>
    <row r="3467" spans="2:11" x14ac:dyDescent="0.25">
      <c r="B3467">
        <v>4086010</v>
      </c>
      <c r="C3467">
        <v>12</v>
      </c>
      <c r="D3467" t="s">
        <v>10343</v>
      </c>
      <c r="I3467" t="s">
        <v>10971</v>
      </c>
      <c r="J3467" t="s">
        <v>10971</v>
      </c>
      <c r="K3467" t="s">
        <v>10971</v>
      </c>
    </row>
    <row r="3468" spans="2:11" x14ac:dyDescent="0.25">
      <c r="B3468">
        <v>1005906</v>
      </c>
      <c r="C3468">
        <v>12</v>
      </c>
      <c r="D3468" t="s">
        <v>8443</v>
      </c>
      <c r="I3468" t="s">
        <v>10971</v>
      </c>
      <c r="J3468" t="s">
        <v>10971</v>
      </c>
      <c r="K3468" t="s">
        <v>10971</v>
      </c>
    </row>
    <row r="3469" spans="2:11" x14ac:dyDescent="0.25">
      <c r="B3469">
        <v>1005372</v>
      </c>
      <c r="C3469">
        <v>12</v>
      </c>
      <c r="D3469" t="s">
        <v>6015</v>
      </c>
      <c r="I3469" t="s">
        <v>10971</v>
      </c>
      <c r="J3469" t="s">
        <v>10971</v>
      </c>
      <c r="K3469" t="s">
        <v>10971</v>
      </c>
    </row>
    <row r="3470" spans="2:11" x14ac:dyDescent="0.25">
      <c r="B3470">
        <v>1013990</v>
      </c>
      <c r="C3470">
        <v>12</v>
      </c>
      <c r="D3470" t="s">
        <v>8136</v>
      </c>
      <c r="I3470" t="s">
        <v>10971</v>
      </c>
      <c r="J3470" t="s">
        <v>10971</v>
      </c>
      <c r="K3470" t="s">
        <v>10971</v>
      </c>
    </row>
    <row r="3471" spans="2:11" x14ac:dyDescent="0.25">
      <c r="B3471">
        <v>1010605</v>
      </c>
      <c r="C3471">
        <v>12</v>
      </c>
      <c r="D3471" t="s">
        <v>8252</v>
      </c>
      <c r="I3471" t="s">
        <v>10971</v>
      </c>
      <c r="J3471" t="s">
        <v>10971</v>
      </c>
      <c r="K3471" t="s">
        <v>10971</v>
      </c>
    </row>
    <row r="3472" spans="2:11" x14ac:dyDescent="0.25">
      <c r="B3472">
        <v>1023577</v>
      </c>
      <c r="C3472">
        <v>12</v>
      </c>
      <c r="D3472" t="s">
        <v>8455</v>
      </c>
      <c r="I3472" t="s">
        <v>10971</v>
      </c>
      <c r="J3472" t="s">
        <v>10971</v>
      </c>
      <c r="K3472" t="s">
        <v>10971</v>
      </c>
    </row>
    <row r="3473" spans="2:11" x14ac:dyDescent="0.25">
      <c r="B3473">
        <v>1005285</v>
      </c>
      <c r="C3473">
        <v>12</v>
      </c>
      <c r="D3473" t="s">
        <v>8520</v>
      </c>
      <c r="I3473" t="s">
        <v>10971</v>
      </c>
      <c r="J3473" t="s">
        <v>10971</v>
      </c>
      <c r="K3473" t="s">
        <v>10971</v>
      </c>
    </row>
    <row r="3474" spans="2:11" x14ac:dyDescent="0.25">
      <c r="B3474">
        <v>1006892</v>
      </c>
      <c r="C3474">
        <v>12</v>
      </c>
      <c r="D3474" t="s">
        <v>7015</v>
      </c>
      <c r="I3474" t="s">
        <v>10971</v>
      </c>
      <c r="J3474" t="s">
        <v>10971</v>
      </c>
      <c r="K3474" t="s">
        <v>10971</v>
      </c>
    </row>
    <row r="3475" spans="2:11" x14ac:dyDescent="0.25">
      <c r="B3475">
        <v>1010170</v>
      </c>
      <c r="C3475">
        <v>12</v>
      </c>
      <c r="D3475" t="s">
        <v>8220</v>
      </c>
      <c r="I3475" t="s">
        <v>10971</v>
      </c>
      <c r="J3475" t="s">
        <v>10971</v>
      </c>
      <c r="K3475" t="s">
        <v>10971</v>
      </c>
    </row>
    <row r="3476" spans="2:11" x14ac:dyDescent="0.25">
      <c r="B3476">
        <v>1014755</v>
      </c>
      <c r="C3476">
        <v>12</v>
      </c>
      <c r="D3476" t="s">
        <v>8186</v>
      </c>
      <c r="I3476" t="s">
        <v>10971</v>
      </c>
      <c r="J3476" t="s">
        <v>10971</v>
      </c>
      <c r="K3476" t="s">
        <v>10971</v>
      </c>
    </row>
    <row r="3477" spans="2:11" x14ac:dyDescent="0.25">
      <c r="B3477">
        <v>1005121</v>
      </c>
      <c r="C3477">
        <v>12</v>
      </c>
      <c r="D3477" t="s">
        <v>8143</v>
      </c>
      <c r="I3477" t="s">
        <v>10971</v>
      </c>
      <c r="J3477" t="s">
        <v>10971</v>
      </c>
      <c r="K3477" t="s">
        <v>10971</v>
      </c>
    </row>
    <row r="3478" spans="2:11" x14ac:dyDescent="0.25">
      <c r="B3478">
        <v>1006229</v>
      </c>
      <c r="C3478">
        <v>12</v>
      </c>
      <c r="D3478" t="s">
        <v>8173</v>
      </c>
      <c r="I3478" t="s">
        <v>10971</v>
      </c>
      <c r="J3478" t="s">
        <v>10971</v>
      </c>
      <c r="K3478" t="s">
        <v>10971</v>
      </c>
    </row>
    <row r="3479" spans="2:11" x14ac:dyDescent="0.25">
      <c r="B3479">
        <v>1009670</v>
      </c>
      <c r="C3479">
        <v>12</v>
      </c>
      <c r="D3479" t="s">
        <v>8454</v>
      </c>
      <c r="I3479" t="s">
        <v>10971</v>
      </c>
      <c r="J3479" t="s">
        <v>10971</v>
      </c>
      <c r="K3479" t="s">
        <v>10971</v>
      </c>
    </row>
    <row r="3480" spans="2:11" x14ac:dyDescent="0.25">
      <c r="B3480">
        <v>1015725</v>
      </c>
      <c r="C3480">
        <v>12</v>
      </c>
      <c r="D3480" t="s">
        <v>8169</v>
      </c>
      <c r="I3480" t="s">
        <v>10971</v>
      </c>
      <c r="J3480" t="s">
        <v>10971</v>
      </c>
      <c r="K3480" t="s">
        <v>10971</v>
      </c>
    </row>
    <row r="3481" spans="2:11" x14ac:dyDescent="0.25">
      <c r="B3481">
        <v>1008337</v>
      </c>
      <c r="C3481">
        <v>12</v>
      </c>
      <c r="D3481" t="s">
        <v>8195</v>
      </c>
      <c r="I3481" t="s">
        <v>10971</v>
      </c>
      <c r="J3481" t="s">
        <v>10971</v>
      </c>
      <c r="K3481" t="s">
        <v>10971</v>
      </c>
    </row>
    <row r="3482" spans="2:11" x14ac:dyDescent="0.25">
      <c r="B3482">
        <v>1015104</v>
      </c>
      <c r="C3482">
        <v>12</v>
      </c>
      <c r="D3482" t="s">
        <v>10200</v>
      </c>
      <c r="I3482" t="s">
        <v>10971</v>
      </c>
      <c r="J3482" t="s">
        <v>10971</v>
      </c>
      <c r="K3482" t="s">
        <v>10971</v>
      </c>
    </row>
    <row r="3483" spans="2:11" x14ac:dyDescent="0.25">
      <c r="B3483">
        <v>1007436</v>
      </c>
      <c r="C3483">
        <v>12</v>
      </c>
      <c r="D3483" t="s">
        <v>8531</v>
      </c>
      <c r="I3483" t="s">
        <v>10971</v>
      </c>
      <c r="J3483" t="s">
        <v>10971</v>
      </c>
      <c r="K3483" t="s">
        <v>10971</v>
      </c>
    </row>
    <row r="3484" spans="2:11" x14ac:dyDescent="0.25">
      <c r="B3484">
        <v>1005477</v>
      </c>
      <c r="C3484">
        <v>12</v>
      </c>
      <c r="D3484" t="s">
        <v>8526</v>
      </c>
      <c r="I3484" t="s">
        <v>10971</v>
      </c>
      <c r="J3484" t="s">
        <v>10971</v>
      </c>
      <c r="K3484" t="s">
        <v>10971</v>
      </c>
    </row>
    <row r="3485" spans="2:11" x14ac:dyDescent="0.25">
      <c r="B3485">
        <v>1014484</v>
      </c>
      <c r="C3485">
        <v>12</v>
      </c>
      <c r="D3485" t="s">
        <v>8140</v>
      </c>
      <c r="I3485" t="s">
        <v>10971</v>
      </c>
      <c r="J3485" t="s">
        <v>10971</v>
      </c>
      <c r="K3485" t="s">
        <v>10971</v>
      </c>
    </row>
    <row r="3486" spans="2:11" x14ac:dyDescent="0.25">
      <c r="B3486">
        <v>1008575</v>
      </c>
      <c r="C3486">
        <v>12</v>
      </c>
      <c r="D3486" t="s">
        <v>8188</v>
      </c>
      <c r="I3486" t="s">
        <v>10971</v>
      </c>
      <c r="J3486" t="s">
        <v>10971</v>
      </c>
      <c r="K3486" t="s">
        <v>10971</v>
      </c>
    </row>
    <row r="3487" spans="2:11" x14ac:dyDescent="0.25">
      <c r="B3487">
        <v>1011545</v>
      </c>
      <c r="C3487">
        <v>12</v>
      </c>
      <c r="D3487" t="s">
        <v>8203</v>
      </c>
      <c r="I3487" t="s">
        <v>10971</v>
      </c>
      <c r="J3487" t="s">
        <v>10971</v>
      </c>
      <c r="K3487" t="s">
        <v>10971</v>
      </c>
    </row>
    <row r="3488" spans="2:11" x14ac:dyDescent="0.25">
      <c r="B3488">
        <v>1013896</v>
      </c>
      <c r="C3488">
        <v>12</v>
      </c>
      <c r="D3488" t="s">
        <v>8182</v>
      </c>
      <c r="I3488" t="s">
        <v>10971</v>
      </c>
      <c r="J3488" t="s">
        <v>10971</v>
      </c>
      <c r="K3488" t="s">
        <v>10971</v>
      </c>
    </row>
    <row r="3489" spans="2:11" x14ac:dyDescent="0.25">
      <c r="B3489">
        <v>4051722</v>
      </c>
      <c r="C3489">
        <v>12</v>
      </c>
      <c r="D3489" t="s">
        <v>8247</v>
      </c>
      <c r="I3489" t="s">
        <v>10971</v>
      </c>
      <c r="J3489" t="s">
        <v>10971</v>
      </c>
      <c r="K3489" t="s">
        <v>10971</v>
      </c>
    </row>
    <row r="3490" spans="2:11" x14ac:dyDescent="0.25">
      <c r="B3490">
        <v>1009017</v>
      </c>
      <c r="C3490">
        <v>12</v>
      </c>
      <c r="D3490" t="s">
        <v>10111</v>
      </c>
      <c r="I3490" t="s">
        <v>10971</v>
      </c>
      <c r="J3490" t="s">
        <v>10971</v>
      </c>
      <c r="K3490" t="s">
        <v>10971</v>
      </c>
    </row>
    <row r="3491" spans="2:11" x14ac:dyDescent="0.25">
      <c r="B3491">
        <v>1015059</v>
      </c>
      <c r="C3491">
        <v>12</v>
      </c>
      <c r="D3491" t="s">
        <v>10110</v>
      </c>
      <c r="I3491" t="s">
        <v>10971</v>
      </c>
      <c r="J3491" t="s">
        <v>10971</v>
      </c>
      <c r="K3491" t="s">
        <v>10971</v>
      </c>
    </row>
    <row r="3492" spans="2:11" x14ac:dyDescent="0.25">
      <c r="I3492" t="s">
        <v>10971</v>
      </c>
      <c r="J3492" t="s">
        <v>10971</v>
      </c>
      <c r="K3492" t="s">
        <v>10971</v>
      </c>
    </row>
    <row r="3493" spans="2:11" x14ac:dyDescent="0.25">
      <c r="B3493">
        <v>1001770</v>
      </c>
      <c r="C3493">
        <v>13</v>
      </c>
      <c r="D3493" t="s">
        <v>7914</v>
      </c>
      <c r="I3493" t="s">
        <v>10971</v>
      </c>
      <c r="J3493" t="s">
        <v>10971</v>
      </c>
      <c r="K3493" t="s">
        <v>10971</v>
      </c>
    </row>
    <row r="3494" spans="2:11" x14ac:dyDescent="0.25">
      <c r="B3494">
        <v>1022866</v>
      </c>
      <c r="C3494">
        <v>13</v>
      </c>
      <c r="D3494" t="s">
        <v>10929</v>
      </c>
      <c r="I3494" t="s">
        <v>10971</v>
      </c>
      <c r="J3494" t="s">
        <v>10971</v>
      </c>
      <c r="K3494" t="s">
        <v>10971</v>
      </c>
    </row>
    <row r="3495" spans="2:11" x14ac:dyDescent="0.25">
      <c r="B3495">
        <v>1004673</v>
      </c>
      <c r="C3495">
        <v>13</v>
      </c>
      <c r="D3495" t="s">
        <v>6453</v>
      </c>
      <c r="I3495" t="s">
        <v>10971</v>
      </c>
      <c r="J3495" t="s">
        <v>10971</v>
      </c>
      <c r="K3495" t="s">
        <v>10971</v>
      </c>
    </row>
    <row r="3496" spans="2:11" x14ac:dyDescent="0.25">
      <c r="B3496">
        <v>4085129</v>
      </c>
      <c r="C3496">
        <v>13</v>
      </c>
      <c r="D3496" t="s">
        <v>8154</v>
      </c>
      <c r="I3496" t="s">
        <v>10971</v>
      </c>
      <c r="J3496" t="s">
        <v>10971</v>
      </c>
      <c r="K3496" t="s">
        <v>10971</v>
      </c>
    </row>
    <row r="3497" spans="2:11" x14ac:dyDescent="0.25">
      <c r="B3497">
        <v>1010869</v>
      </c>
      <c r="C3497">
        <v>13</v>
      </c>
      <c r="D3497" t="s">
        <v>8270</v>
      </c>
      <c r="I3497" t="s">
        <v>10971</v>
      </c>
      <c r="J3497" t="s">
        <v>10971</v>
      </c>
      <c r="K3497" t="s">
        <v>10971</v>
      </c>
    </row>
    <row r="3498" spans="2:11" x14ac:dyDescent="0.25">
      <c r="B3498">
        <v>1010112</v>
      </c>
      <c r="C3498">
        <v>13</v>
      </c>
      <c r="D3498" t="s">
        <v>10526</v>
      </c>
      <c r="I3498" t="s">
        <v>10971</v>
      </c>
      <c r="J3498" t="s">
        <v>10971</v>
      </c>
      <c r="K3498" t="s">
        <v>10971</v>
      </c>
    </row>
    <row r="3499" spans="2:11" x14ac:dyDescent="0.25">
      <c r="B3499">
        <v>1012460</v>
      </c>
      <c r="C3499">
        <v>13</v>
      </c>
      <c r="D3499" t="s">
        <v>8624</v>
      </c>
      <c r="I3499" t="s">
        <v>10971</v>
      </c>
      <c r="J3499" t="s">
        <v>10971</v>
      </c>
      <c r="K3499" t="s">
        <v>10971</v>
      </c>
    </row>
    <row r="3500" spans="2:11" x14ac:dyDescent="0.25">
      <c r="B3500">
        <v>1008731</v>
      </c>
      <c r="C3500">
        <v>13</v>
      </c>
      <c r="D3500" t="s">
        <v>6305</v>
      </c>
      <c r="I3500" t="s">
        <v>10971</v>
      </c>
      <c r="J3500" t="s">
        <v>10971</v>
      </c>
      <c r="K3500" t="s">
        <v>10971</v>
      </c>
    </row>
    <row r="3501" spans="2:11" x14ac:dyDescent="0.25">
      <c r="B3501">
        <v>1009868</v>
      </c>
      <c r="C3501">
        <v>13</v>
      </c>
      <c r="D3501" t="s">
        <v>8277</v>
      </c>
      <c r="I3501" t="s">
        <v>10971</v>
      </c>
      <c r="J3501" t="s">
        <v>10971</v>
      </c>
      <c r="K3501" t="s">
        <v>10971</v>
      </c>
    </row>
    <row r="3502" spans="2:11" x14ac:dyDescent="0.25">
      <c r="B3502">
        <v>1007930</v>
      </c>
      <c r="C3502">
        <v>13</v>
      </c>
      <c r="D3502" t="s">
        <v>8264</v>
      </c>
      <c r="I3502" t="s">
        <v>10971</v>
      </c>
      <c r="J3502" t="s">
        <v>10971</v>
      </c>
      <c r="K3502" t="s">
        <v>10971</v>
      </c>
    </row>
    <row r="3503" spans="2:11" x14ac:dyDescent="0.25">
      <c r="B3503">
        <v>1015998</v>
      </c>
      <c r="C3503">
        <v>13</v>
      </c>
      <c r="D3503" t="s">
        <v>8401</v>
      </c>
      <c r="I3503" t="s">
        <v>10971</v>
      </c>
      <c r="J3503" t="s">
        <v>10971</v>
      </c>
      <c r="K3503" t="s">
        <v>10971</v>
      </c>
    </row>
    <row r="3504" spans="2:11" x14ac:dyDescent="0.25">
      <c r="B3504">
        <v>1008985</v>
      </c>
      <c r="C3504">
        <v>13</v>
      </c>
      <c r="D3504" t="s">
        <v>8621</v>
      </c>
      <c r="I3504" t="s">
        <v>10971</v>
      </c>
      <c r="J3504" t="s">
        <v>10971</v>
      </c>
      <c r="K3504" t="s">
        <v>10971</v>
      </c>
    </row>
    <row r="3505" spans="2:11" x14ac:dyDescent="0.25">
      <c r="B3505">
        <v>1005248</v>
      </c>
      <c r="C3505">
        <v>13</v>
      </c>
      <c r="D3505" t="s">
        <v>8338</v>
      </c>
      <c r="I3505" t="s">
        <v>10971</v>
      </c>
      <c r="J3505" t="s">
        <v>10971</v>
      </c>
      <c r="K3505" t="s">
        <v>10971</v>
      </c>
    </row>
    <row r="3506" spans="2:11" x14ac:dyDescent="0.25">
      <c r="B3506">
        <v>1011321</v>
      </c>
      <c r="C3506">
        <v>13</v>
      </c>
      <c r="D3506" t="s">
        <v>8408</v>
      </c>
      <c r="I3506" t="s">
        <v>10971</v>
      </c>
      <c r="J3506" t="s">
        <v>10971</v>
      </c>
      <c r="K3506" t="s">
        <v>10971</v>
      </c>
    </row>
    <row r="3507" spans="2:11" x14ac:dyDescent="0.25">
      <c r="B3507">
        <v>1005403</v>
      </c>
      <c r="C3507">
        <v>13</v>
      </c>
      <c r="D3507" t="s">
        <v>10341</v>
      </c>
      <c r="I3507" t="s">
        <v>10971</v>
      </c>
      <c r="J3507" t="s">
        <v>10971</v>
      </c>
      <c r="K3507" t="s">
        <v>10971</v>
      </c>
    </row>
    <row r="3508" spans="2:11" x14ac:dyDescent="0.25">
      <c r="B3508">
        <v>1011943</v>
      </c>
      <c r="C3508">
        <v>13</v>
      </c>
      <c r="D3508" t="s">
        <v>8638</v>
      </c>
      <c r="I3508" t="s">
        <v>10971</v>
      </c>
      <c r="J3508" t="s">
        <v>10971</v>
      </c>
      <c r="K3508" t="s">
        <v>10971</v>
      </c>
    </row>
    <row r="3509" spans="2:11" x14ac:dyDescent="0.25">
      <c r="B3509">
        <v>1002732</v>
      </c>
      <c r="C3509">
        <v>13</v>
      </c>
      <c r="D3509" t="s">
        <v>8353</v>
      </c>
      <c r="I3509" t="s">
        <v>10971</v>
      </c>
      <c r="J3509" t="s">
        <v>10971</v>
      </c>
      <c r="K3509" t="s">
        <v>10971</v>
      </c>
    </row>
    <row r="3510" spans="2:11" x14ac:dyDescent="0.25">
      <c r="B3510">
        <v>1000016</v>
      </c>
      <c r="C3510">
        <v>13</v>
      </c>
      <c r="D3510" t="s">
        <v>8273</v>
      </c>
      <c r="I3510" t="s">
        <v>10971</v>
      </c>
      <c r="J3510" t="s">
        <v>10971</v>
      </c>
      <c r="K3510" t="s">
        <v>10971</v>
      </c>
    </row>
    <row r="3511" spans="2:11" x14ac:dyDescent="0.25">
      <c r="B3511">
        <v>1005843</v>
      </c>
      <c r="C3511">
        <v>13</v>
      </c>
      <c r="D3511" t="s">
        <v>8348</v>
      </c>
      <c r="I3511" t="s">
        <v>10971</v>
      </c>
      <c r="J3511" t="s">
        <v>10971</v>
      </c>
      <c r="K3511" t="s">
        <v>10971</v>
      </c>
    </row>
    <row r="3512" spans="2:11" x14ac:dyDescent="0.25">
      <c r="B3512">
        <v>1011457</v>
      </c>
      <c r="C3512">
        <v>13</v>
      </c>
      <c r="D3512" t="s">
        <v>8555</v>
      </c>
      <c r="I3512" t="s">
        <v>10971</v>
      </c>
      <c r="J3512" t="s">
        <v>10971</v>
      </c>
      <c r="K3512" t="s">
        <v>10971</v>
      </c>
    </row>
    <row r="3513" spans="2:11" x14ac:dyDescent="0.25">
      <c r="B3513">
        <v>1012585</v>
      </c>
      <c r="C3513">
        <v>13</v>
      </c>
      <c r="D3513" t="s">
        <v>8625</v>
      </c>
      <c r="I3513" t="s">
        <v>10971</v>
      </c>
      <c r="J3513" t="s">
        <v>10971</v>
      </c>
      <c r="K3513" t="s">
        <v>10971</v>
      </c>
    </row>
    <row r="3514" spans="2:11" x14ac:dyDescent="0.25">
      <c r="B3514">
        <v>1015587</v>
      </c>
      <c r="C3514">
        <v>13</v>
      </c>
      <c r="D3514" t="s">
        <v>5825</v>
      </c>
      <c r="I3514" t="s">
        <v>10971</v>
      </c>
      <c r="J3514" t="s">
        <v>10971</v>
      </c>
      <c r="K3514" t="s">
        <v>10971</v>
      </c>
    </row>
    <row r="3515" spans="2:11" x14ac:dyDescent="0.25">
      <c r="B3515">
        <v>1010757</v>
      </c>
      <c r="C3515">
        <v>13</v>
      </c>
      <c r="D3515" t="s">
        <v>6510</v>
      </c>
      <c r="I3515" t="s">
        <v>10971</v>
      </c>
      <c r="J3515" t="s">
        <v>10971</v>
      </c>
      <c r="K3515" t="s">
        <v>10971</v>
      </c>
    </row>
    <row r="3516" spans="2:11" x14ac:dyDescent="0.25">
      <c r="B3516">
        <v>1014566</v>
      </c>
      <c r="C3516">
        <v>13</v>
      </c>
      <c r="D3516" t="s">
        <v>10624</v>
      </c>
      <c r="I3516" t="s">
        <v>10971</v>
      </c>
      <c r="J3516" t="s">
        <v>10971</v>
      </c>
      <c r="K3516" t="s">
        <v>10971</v>
      </c>
    </row>
    <row r="3517" spans="2:11" x14ac:dyDescent="0.25">
      <c r="B3517">
        <v>1011557</v>
      </c>
      <c r="C3517">
        <v>13</v>
      </c>
      <c r="D3517" t="s">
        <v>7398</v>
      </c>
      <c r="I3517" t="s">
        <v>10971</v>
      </c>
      <c r="J3517" t="s">
        <v>10971</v>
      </c>
      <c r="K3517" t="s">
        <v>10971</v>
      </c>
    </row>
    <row r="3518" spans="2:11" x14ac:dyDescent="0.25">
      <c r="B3518">
        <v>1009050</v>
      </c>
      <c r="C3518">
        <v>13</v>
      </c>
      <c r="D3518" t="s">
        <v>8437</v>
      </c>
      <c r="I3518" t="s">
        <v>10971</v>
      </c>
      <c r="J3518" t="s">
        <v>10971</v>
      </c>
      <c r="K3518" t="s">
        <v>10971</v>
      </c>
    </row>
    <row r="3519" spans="2:11" x14ac:dyDescent="0.25">
      <c r="B3519">
        <v>1007622</v>
      </c>
      <c r="C3519">
        <v>13</v>
      </c>
      <c r="D3519" t="s">
        <v>7604</v>
      </c>
      <c r="I3519" t="s">
        <v>10971</v>
      </c>
      <c r="J3519" t="s">
        <v>10971</v>
      </c>
      <c r="K3519" t="s">
        <v>10971</v>
      </c>
    </row>
    <row r="3520" spans="2:11" x14ac:dyDescent="0.25">
      <c r="B3520">
        <v>1015606</v>
      </c>
      <c r="C3520">
        <v>13</v>
      </c>
      <c r="D3520" t="s">
        <v>5990</v>
      </c>
      <c r="I3520" t="s">
        <v>10971</v>
      </c>
      <c r="J3520" t="s">
        <v>10971</v>
      </c>
      <c r="K3520" t="s">
        <v>10971</v>
      </c>
    </row>
    <row r="3521" spans="2:11" x14ac:dyDescent="0.25">
      <c r="B3521">
        <v>4097544</v>
      </c>
      <c r="C3521">
        <v>13</v>
      </c>
      <c r="D3521" t="s">
        <v>6015</v>
      </c>
      <c r="I3521" t="s">
        <v>10971</v>
      </c>
      <c r="J3521" t="s">
        <v>10971</v>
      </c>
      <c r="K3521" t="s">
        <v>10971</v>
      </c>
    </row>
    <row r="3522" spans="2:11" x14ac:dyDescent="0.25">
      <c r="B3522">
        <v>1014115</v>
      </c>
      <c r="C3522">
        <v>13</v>
      </c>
      <c r="D3522" t="s">
        <v>8553</v>
      </c>
      <c r="I3522" t="s">
        <v>10971</v>
      </c>
      <c r="J3522" t="s">
        <v>10971</v>
      </c>
      <c r="K3522" t="s">
        <v>10971</v>
      </c>
    </row>
    <row r="3523" spans="2:11" x14ac:dyDescent="0.25">
      <c r="B3523">
        <v>1011289</v>
      </c>
      <c r="C3523">
        <v>13</v>
      </c>
      <c r="D3523" t="s">
        <v>8403</v>
      </c>
      <c r="I3523" t="s">
        <v>10971</v>
      </c>
      <c r="J3523" t="s">
        <v>10971</v>
      </c>
      <c r="K3523" t="s">
        <v>10971</v>
      </c>
    </row>
    <row r="3524" spans="2:11" x14ac:dyDescent="0.25">
      <c r="B3524">
        <v>1009803</v>
      </c>
      <c r="C3524">
        <v>13</v>
      </c>
      <c r="D3524" t="s">
        <v>7489</v>
      </c>
      <c r="I3524" t="s">
        <v>10971</v>
      </c>
      <c r="J3524" t="s">
        <v>10971</v>
      </c>
      <c r="K3524" t="s">
        <v>10971</v>
      </c>
    </row>
    <row r="3525" spans="2:11" x14ac:dyDescent="0.25">
      <c r="B3525">
        <v>1014078</v>
      </c>
      <c r="C3525">
        <v>13</v>
      </c>
      <c r="D3525" t="s">
        <v>8330</v>
      </c>
      <c r="I3525" t="s">
        <v>10971</v>
      </c>
      <c r="J3525" t="s">
        <v>10971</v>
      </c>
      <c r="K3525" t="s">
        <v>10971</v>
      </c>
    </row>
    <row r="3526" spans="2:11" x14ac:dyDescent="0.25">
      <c r="B3526">
        <v>1013496</v>
      </c>
      <c r="C3526">
        <v>13</v>
      </c>
      <c r="D3526" t="s">
        <v>8569</v>
      </c>
      <c r="I3526" t="s">
        <v>10971</v>
      </c>
      <c r="J3526" t="s">
        <v>10971</v>
      </c>
      <c r="K3526" t="s">
        <v>10971</v>
      </c>
    </row>
    <row r="3527" spans="2:11" x14ac:dyDescent="0.25">
      <c r="B3527">
        <v>1009213</v>
      </c>
      <c r="C3527">
        <v>13</v>
      </c>
      <c r="D3527" t="s">
        <v>8611</v>
      </c>
      <c r="I3527" t="s">
        <v>10971</v>
      </c>
      <c r="J3527" t="s">
        <v>10971</v>
      </c>
      <c r="K3527" t="s">
        <v>10971</v>
      </c>
    </row>
    <row r="3528" spans="2:11" x14ac:dyDescent="0.25">
      <c r="B3528">
        <v>1006624</v>
      </c>
      <c r="C3528">
        <v>13</v>
      </c>
      <c r="D3528" t="s">
        <v>8598</v>
      </c>
      <c r="I3528" t="s">
        <v>10971</v>
      </c>
      <c r="J3528" t="s">
        <v>10971</v>
      </c>
      <c r="K3528" t="s">
        <v>10971</v>
      </c>
    </row>
    <row r="3529" spans="2:11" x14ac:dyDescent="0.25">
      <c r="B3529">
        <v>1012922</v>
      </c>
      <c r="C3529">
        <v>13</v>
      </c>
      <c r="D3529" t="s">
        <v>8581</v>
      </c>
      <c r="I3529" t="s">
        <v>10971</v>
      </c>
      <c r="J3529" t="s">
        <v>10971</v>
      </c>
      <c r="K3529" t="s">
        <v>10971</v>
      </c>
    </row>
    <row r="3530" spans="2:11" x14ac:dyDescent="0.25">
      <c r="B3530">
        <v>1013559</v>
      </c>
      <c r="C3530">
        <v>13</v>
      </c>
      <c r="D3530" t="s">
        <v>8572</v>
      </c>
      <c r="I3530" t="s">
        <v>10971</v>
      </c>
      <c r="J3530" t="s">
        <v>10971</v>
      </c>
      <c r="K3530" t="s">
        <v>10971</v>
      </c>
    </row>
    <row r="3531" spans="2:11" x14ac:dyDescent="0.25">
      <c r="B3531">
        <v>1014139</v>
      </c>
      <c r="C3531">
        <v>13</v>
      </c>
      <c r="D3531" t="s">
        <v>8388</v>
      </c>
      <c r="I3531" t="s">
        <v>10971</v>
      </c>
      <c r="J3531" t="s">
        <v>10971</v>
      </c>
      <c r="K3531" t="s">
        <v>10971</v>
      </c>
    </row>
    <row r="3532" spans="2:11" x14ac:dyDescent="0.25">
      <c r="B3532">
        <v>1005484</v>
      </c>
      <c r="C3532">
        <v>13</v>
      </c>
      <c r="D3532" t="s">
        <v>8382</v>
      </c>
      <c r="I3532" t="s">
        <v>10971</v>
      </c>
      <c r="J3532" t="s">
        <v>10971</v>
      </c>
      <c r="K3532" t="s">
        <v>10971</v>
      </c>
    </row>
    <row r="3533" spans="2:11" x14ac:dyDescent="0.25">
      <c r="B3533">
        <v>1009139</v>
      </c>
      <c r="C3533">
        <v>13</v>
      </c>
      <c r="D3533" t="s">
        <v>8347</v>
      </c>
      <c r="I3533" t="s">
        <v>10971</v>
      </c>
      <c r="J3533" t="s">
        <v>10971</v>
      </c>
      <c r="K3533" t="s">
        <v>10971</v>
      </c>
    </row>
    <row r="3534" spans="2:11" x14ac:dyDescent="0.25">
      <c r="B3534">
        <v>1015354</v>
      </c>
      <c r="C3534">
        <v>13</v>
      </c>
      <c r="D3534" t="s">
        <v>8422</v>
      </c>
      <c r="I3534" t="s">
        <v>10971</v>
      </c>
      <c r="J3534" t="s">
        <v>10971</v>
      </c>
      <c r="K3534" t="s">
        <v>10971</v>
      </c>
    </row>
    <row r="3535" spans="2:11" x14ac:dyDescent="0.25">
      <c r="B3535">
        <v>1008038</v>
      </c>
      <c r="C3535">
        <v>13</v>
      </c>
      <c r="D3535" t="s">
        <v>8311</v>
      </c>
      <c r="I3535" t="s">
        <v>10971</v>
      </c>
      <c r="J3535" t="s">
        <v>10971</v>
      </c>
      <c r="K3535" t="s">
        <v>10971</v>
      </c>
    </row>
    <row r="3536" spans="2:11" x14ac:dyDescent="0.25">
      <c r="B3536">
        <v>1015609</v>
      </c>
      <c r="C3536">
        <v>13</v>
      </c>
      <c r="D3536" t="s">
        <v>8420</v>
      </c>
      <c r="I3536" t="s">
        <v>10971</v>
      </c>
      <c r="J3536" t="s">
        <v>10971</v>
      </c>
      <c r="K3536" t="s">
        <v>10971</v>
      </c>
    </row>
    <row r="3537" spans="2:11" x14ac:dyDescent="0.25">
      <c r="B3537">
        <v>1009832</v>
      </c>
      <c r="C3537">
        <v>13</v>
      </c>
      <c r="D3537" t="s">
        <v>8439</v>
      </c>
      <c r="I3537" t="s">
        <v>10971</v>
      </c>
      <c r="J3537" t="s">
        <v>10971</v>
      </c>
      <c r="K3537" t="s">
        <v>10971</v>
      </c>
    </row>
    <row r="3538" spans="2:11" x14ac:dyDescent="0.25">
      <c r="B3538">
        <v>1010038</v>
      </c>
      <c r="C3538">
        <v>13</v>
      </c>
      <c r="D3538" t="s">
        <v>8614</v>
      </c>
      <c r="I3538" t="s">
        <v>10971</v>
      </c>
      <c r="J3538" t="s">
        <v>10971</v>
      </c>
      <c r="K3538" t="s">
        <v>10971</v>
      </c>
    </row>
    <row r="3539" spans="2:11" x14ac:dyDescent="0.25">
      <c r="B3539">
        <v>1000099</v>
      </c>
      <c r="C3539">
        <v>13</v>
      </c>
      <c r="D3539" t="s">
        <v>8471</v>
      </c>
      <c r="I3539" t="s">
        <v>10971</v>
      </c>
      <c r="J3539" t="s">
        <v>10971</v>
      </c>
      <c r="K3539" t="s">
        <v>10971</v>
      </c>
    </row>
    <row r="3540" spans="2:11" x14ac:dyDescent="0.25">
      <c r="B3540">
        <v>1005434</v>
      </c>
      <c r="C3540">
        <v>13</v>
      </c>
      <c r="D3540" t="s">
        <v>8381</v>
      </c>
      <c r="I3540" t="s">
        <v>10971</v>
      </c>
      <c r="J3540" t="s">
        <v>10971</v>
      </c>
      <c r="K3540" t="s">
        <v>10971</v>
      </c>
    </row>
    <row r="3541" spans="2:11" x14ac:dyDescent="0.25">
      <c r="B3541">
        <v>1008648</v>
      </c>
      <c r="C3541">
        <v>13</v>
      </c>
      <c r="D3541" t="s">
        <v>8282</v>
      </c>
      <c r="I3541" t="s">
        <v>10971</v>
      </c>
      <c r="J3541" t="s">
        <v>10971</v>
      </c>
      <c r="K3541" t="s">
        <v>10971</v>
      </c>
    </row>
    <row r="3542" spans="2:11" x14ac:dyDescent="0.25">
      <c r="B3542">
        <v>1009112</v>
      </c>
      <c r="C3542">
        <v>13</v>
      </c>
      <c r="D3542" t="s">
        <v>8391</v>
      </c>
      <c r="I3542" t="s">
        <v>10971</v>
      </c>
      <c r="J3542" t="s">
        <v>10971</v>
      </c>
      <c r="K3542" t="s">
        <v>10971</v>
      </c>
    </row>
    <row r="3543" spans="2:11" x14ac:dyDescent="0.25">
      <c r="B3543">
        <v>1008188</v>
      </c>
      <c r="C3543">
        <v>13</v>
      </c>
      <c r="D3543" t="s">
        <v>8332</v>
      </c>
      <c r="I3543" t="s">
        <v>10971</v>
      </c>
      <c r="J3543" t="s">
        <v>10971</v>
      </c>
      <c r="K3543" t="s">
        <v>10971</v>
      </c>
    </row>
    <row r="3544" spans="2:11" x14ac:dyDescent="0.25">
      <c r="B3544">
        <v>4053191</v>
      </c>
      <c r="C3544">
        <v>13</v>
      </c>
      <c r="D3544" t="s">
        <v>5862</v>
      </c>
      <c r="I3544" t="s">
        <v>10971</v>
      </c>
      <c r="J3544" t="s">
        <v>10971</v>
      </c>
      <c r="K3544" t="s">
        <v>10971</v>
      </c>
    </row>
    <row r="3545" spans="2:11" x14ac:dyDescent="0.25">
      <c r="B3545">
        <v>1010210</v>
      </c>
      <c r="C3545">
        <v>13</v>
      </c>
      <c r="D3545" t="s">
        <v>8579</v>
      </c>
      <c r="I3545" t="s">
        <v>10971</v>
      </c>
      <c r="J3545" t="s">
        <v>10971</v>
      </c>
      <c r="K3545" t="s">
        <v>10971</v>
      </c>
    </row>
    <row r="3546" spans="2:11" x14ac:dyDescent="0.25">
      <c r="B3546">
        <v>1004783</v>
      </c>
      <c r="C3546">
        <v>13</v>
      </c>
      <c r="D3546" t="s">
        <v>8421</v>
      </c>
      <c r="I3546" t="s">
        <v>10971</v>
      </c>
      <c r="J3546" t="s">
        <v>10971</v>
      </c>
      <c r="K3546" t="s">
        <v>10971</v>
      </c>
    </row>
    <row r="3547" spans="2:11" x14ac:dyDescent="0.25">
      <c r="B3547">
        <v>1014576</v>
      </c>
      <c r="C3547">
        <v>13</v>
      </c>
      <c r="D3547" t="s">
        <v>8556</v>
      </c>
      <c r="I3547" t="s">
        <v>10971</v>
      </c>
      <c r="J3547" t="s">
        <v>10971</v>
      </c>
      <c r="K3547" t="s">
        <v>10971</v>
      </c>
    </row>
    <row r="3548" spans="2:11" x14ac:dyDescent="0.25">
      <c r="B3548">
        <v>1005048</v>
      </c>
      <c r="C3548">
        <v>13</v>
      </c>
      <c r="D3548" t="s">
        <v>8288</v>
      </c>
      <c r="I3548" t="s">
        <v>10971</v>
      </c>
      <c r="J3548" t="s">
        <v>10971</v>
      </c>
      <c r="K3548" t="s">
        <v>10971</v>
      </c>
    </row>
    <row r="3549" spans="2:11" x14ac:dyDescent="0.25">
      <c r="B3549">
        <v>1006984</v>
      </c>
      <c r="C3549">
        <v>13</v>
      </c>
      <c r="D3549" t="s">
        <v>8373</v>
      </c>
      <c r="I3549" t="s">
        <v>10971</v>
      </c>
      <c r="J3549" t="s">
        <v>10971</v>
      </c>
      <c r="K3549" t="s">
        <v>10971</v>
      </c>
    </row>
    <row r="3550" spans="2:11" x14ac:dyDescent="0.25">
      <c r="B3550">
        <v>1006517</v>
      </c>
      <c r="C3550">
        <v>13</v>
      </c>
      <c r="D3550" t="s">
        <v>8603</v>
      </c>
      <c r="I3550" t="s">
        <v>10971</v>
      </c>
      <c r="J3550" t="s">
        <v>10971</v>
      </c>
      <c r="K3550" t="s">
        <v>10971</v>
      </c>
    </row>
    <row r="3551" spans="2:11" x14ac:dyDescent="0.25">
      <c r="B3551">
        <v>1010651</v>
      </c>
      <c r="C3551">
        <v>13</v>
      </c>
      <c r="D3551" t="s">
        <v>8607</v>
      </c>
      <c r="I3551" t="s">
        <v>10971</v>
      </c>
      <c r="J3551" t="s">
        <v>10971</v>
      </c>
      <c r="K3551" t="s">
        <v>10971</v>
      </c>
    </row>
    <row r="3552" spans="2:11" x14ac:dyDescent="0.25">
      <c r="B3552">
        <v>1008898</v>
      </c>
      <c r="C3552">
        <v>13</v>
      </c>
      <c r="D3552" t="s">
        <v>8390</v>
      </c>
      <c r="I3552" t="s">
        <v>10971</v>
      </c>
      <c r="J3552" t="s">
        <v>10971</v>
      </c>
      <c r="K3552" t="s">
        <v>10971</v>
      </c>
    </row>
    <row r="3553" spans="2:11" x14ac:dyDescent="0.25">
      <c r="B3553">
        <v>1006659</v>
      </c>
      <c r="C3553">
        <v>13</v>
      </c>
      <c r="D3553" t="s">
        <v>8351</v>
      </c>
      <c r="I3553" t="s">
        <v>10971</v>
      </c>
      <c r="J3553" t="s">
        <v>10971</v>
      </c>
      <c r="K3553" t="s">
        <v>10971</v>
      </c>
    </row>
    <row r="3554" spans="2:11" x14ac:dyDescent="0.25">
      <c r="B3554">
        <v>1014628</v>
      </c>
      <c r="C3554">
        <v>13</v>
      </c>
      <c r="D3554" t="s">
        <v>8479</v>
      </c>
      <c r="I3554" t="s">
        <v>10971</v>
      </c>
      <c r="J3554" t="s">
        <v>10971</v>
      </c>
      <c r="K3554" t="s">
        <v>10971</v>
      </c>
    </row>
    <row r="3555" spans="2:11" x14ac:dyDescent="0.25">
      <c r="B3555">
        <v>1000144</v>
      </c>
      <c r="C3555">
        <v>13</v>
      </c>
      <c r="D3555" t="s">
        <v>8564</v>
      </c>
      <c r="I3555" t="s">
        <v>10971</v>
      </c>
      <c r="J3555" t="s">
        <v>10971</v>
      </c>
      <c r="K3555" t="s">
        <v>10971</v>
      </c>
    </row>
    <row r="3556" spans="2:11" x14ac:dyDescent="0.25">
      <c r="B3556">
        <v>1006623</v>
      </c>
      <c r="C3556">
        <v>13</v>
      </c>
      <c r="D3556" t="s">
        <v>7229</v>
      </c>
      <c r="I3556" t="s">
        <v>10971</v>
      </c>
      <c r="J3556" t="s">
        <v>10971</v>
      </c>
      <c r="K3556" t="s">
        <v>10971</v>
      </c>
    </row>
    <row r="3557" spans="2:11" x14ac:dyDescent="0.25">
      <c r="B3557">
        <v>1006490</v>
      </c>
      <c r="C3557">
        <v>13</v>
      </c>
      <c r="D3557" t="s">
        <v>10411</v>
      </c>
      <c r="I3557" t="s">
        <v>10971</v>
      </c>
      <c r="J3557" t="s">
        <v>10971</v>
      </c>
      <c r="K3557" t="s">
        <v>10971</v>
      </c>
    </row>
    <row r="3558" spans="2:11" x14ac:dyDescent="0.25">
      <c r="B3558">
        <v>1008485</v>
      </c>
      <c r="C3558">
        <v>13</v>
      </c>
      <c r="D3558" t="s">
        <v>8433</v>
      </c>
      <c r="I3558" t="s">
        <v>10971</v>
      </c>
      <c r="J3558" t="s">
        <v>10971</v>
      </c>
      <c r="K3558" t="s">
        <v>10971</v>
      </c>
    </row>
    <row r="3559" spans="2:11" x14ac:dyDescent="0.25">
      <c r="B3559">
        <v>1011777</v>
      </c>
      <c r="C3559">
        <v>13</v>
      </c>
      <c r="D3559" t="s">
        <v>8326</v>
      </c>
      <c r="I3559" t="s">
        <v>10971</v>
      </c>
      <c r="J3559" t="s">
        <v>10971</v>
      </c>
      <c r="K3559" t="s">
        <v>10971</v>
      </c>
    </row>
    <row r="3560" spans="2:11" x14ac:dyDescent="0.25">
      <c r="B3560">
        <v>1015347</v>
      </c>
      <c r="C3560">
        <v>13</v>
      </c>
      <c r="D3560" t="s">
        <v>8596</v>
      </c>
      <c r="I3560" t="s">
        <v>10971</v>
      </c>
      <c r="J3560" t="s">
        <v>10971</v>
      </c>
      <c r="K3560" t="s">
        <v>10971</v>
      </c>
    </row>
    <row r="3561" spans="2:11" x14ac:dyDescent="0.25">
      <c r="B3561">
        <v>1013103</v>
      </c>
      <c r="C3561">
        <v>13</v>
      </c>
      <c r="D3561" t="s">
        <v>8466</v>
      </c>
      <c r="I3561" t="s">
        <v>10971</v>
      </c>
      <c r="J3561" t="s">
        <v>10971</v>
      </c>
      <c r="K3561" t="s">
        <v>10971</v>
      </c>
    </row>
    <row r="3562" spans="2:11" x14ac:dyDescent="0.25">
      <c r="B3562">
        <v>1015952</v>
      </c>
      <c r="C3562">
        <v>13</v>
      </c>
      <c r="D3562" t="s">
        <v>8652</v>
      </c>
      <c r="I3562" t="s">
        <v>10971</v>
      </c>
      <c r="J3562" t="s">
        <v>10971</v>
      </c>
      <c r="K3562" t="s">
        <v>10971</v>
      </c>
    </row>
    <row r="3563" spans="2:11" x14ac:dyDescent="0.25">
      <c r="B3563">
        <v>1014747</v>
      </c>
      <c r="C3563">
        <v>13</v>
      </c>
      <c r="D3563" t="s">
        <v>8275</v>
      </c>
      <c r="I3563" t="s">
        <v>10971</v>
      </c>
      <c r="J3563" t="s">
        <v>10971</v>
      </c>
      <c r="K3563" t="s">
        <v>10971</v>
      </c>
    </row>
    <row r="3564" spans="2:11" x14ac:dyDescent="0.25">
      <c r="B3564">
        <v>1007485</v>
      </c>
      <c r="C3564">
        <v>13</v>
      </c>
      <c r="D3564" t="s">
        <v>6417</v>
      </c>
      <c r="I3564" t="s">
        <v>10971</v>
      </c>
      <c r="J3564" t="s">
        <v>10971</v>
      </c>
      <c r="K3564" t="s">
        <v>10971</v>
      </c>
    </row>
    <row r="3565" spans="2:11" x14ac:dyDescent="0.25">
      <c r="B3565">
        <v>1004341</v>
      </c>
      <c r="C3565">
        <v>13</v>
      </c>
      <c r="D3565" t="s">
        <v>8586</v>
      </c>
      <c r="I3565" t="s">
        <v>10971</v>
      </c>
      <c r="J3565" t="s">
        <v>10971</v>
      </c>
      <c r="K3565" t="s">
        <v>10971</v>
      </c>
    </row>
    <row r="3566" spans="2:11" x14ac:dyDescent="0.25">
      <c r="B3566">
        <v>1009187</v>
      </c>
      <c r="C3566">
        <v>13</v>
      </c>
      <c r="D3566" t="s">
        <v>8396</v>
      </c>
      <c r="I3566" t="s">
        <v>10971</v>
      </c>
      <c r="J3566" t="s">
        <v>10971</v>
      </c>
      <c r="K3566" t="s">
        <v>10971</v>
      </c>
    </row>
    <row r="3567" spans="2:11" x14ac:dyDescent="0.25">
      <c r="B3567">
        <v>1014351</v>
      </c>
      <c r="C3567">
        <v>13</v>
      </c>
      <c r="D3567" t="s">
        <v>8582</v>
      </c>
      <c r="I3567" t="s">
        <v>10971</v>
      </c>
      <c r="J3567" t="s">
        <v>10971</v>
      </c>
      <c r="K3567" t="s">
        <v>10971</v>
      </c>
    </row>
    <row r="3568" spans="2:11" x14ac:dyDescent="0.25">
      <c r="B3568">
        <v>1013639</v>
      </c>
      <c r="C3568">
        <v>13</v>
      </c>
      <c r="D3568" t="s">
        <v>8300</v>
      </c>
      <c r="I3568" t="s">
        <v>10971</v>
      </c>
      <c r="J3568" t="s">
        <v>10971</v>
      </c>
      <c r="K3568" t="s">
        <v>10971</v>
      </c>
    </row>
    <row r="3569" spans="2:11" x14ac:dyDescent="0.25">
      <c r="B3569">
        <v>1014296</v>
      </c>
      <c r="C3569">
        <v>13</v>
      </c>
      <c r="D3569" t="s">
        <v>6800</v>
      </c>
      <c r="I3569" t="s">
        <v>10971</v>
      </c>
      <c r="J3569" t="s">
        <v>10971</v>
      </c>
      <c r="K3569" t="s">
        <v>10971</v>
      </c>
    </row>
    <row r="3570" spans="2:11" x14ac:dyDescent="0.25">
      <c r="B3570">
        <v>4053319</v>
      </c>
      <c r="C3570">
        <v>13</v>
      </c>
      <c r="D3570" t="s">
        <v>8293</v>
      </c>
      <c r="I3570" t="s">
        <v>10971</v>
      </c>
      <c r="J3570" t="s">
        <v>10971</v>
      </c>
      <c r="K3570" t="s">
        <v>10971</v>
      </c>
    </row>
    <row r="3571" spans="2:11" x14ac:dyDescent="0.25">
      <c r="B3571">
        <v>1005748</v>
      </c>
      <c r="C3571">
        <v>13</v>
      </c>
      <c r="D3571" t="s">
        <v>8470</v>
      </c>
      <c r="I3571" t="s">
        <v>10971</v>
      </c>
      <c r="J3571" t="s">
        <v>10971</v>
      </c>
      <c r="K3571" t="s">
        <v>10971</v>
      </c>
    </row>
    <row r="3572" spans="2:11" x14ac:dyDescent="0.25">
      <c r="B3572">
        <v>1015346</v>
      </c>
      <c r="C3572">
        <v>13</v>
      </c>
      <c r="D3572" t="s">
        <v>5861</v>
      </c>
      <c r="I3572" t="s">
        <v>10971</v>
      </c>
      <c r="J3572" t="s">
        <v>10971</v>
      </c>
      <c r="K3572" t="s">
        <v>10971</v>
      </c>
    </row>
    <row r="3573" spans="2:11" x14ac:dyDescent="0.25">
      <c r="B3573">
        <v>1005640</v>
      </c>
      <c r="C3573">
        <v>13</v>
      </c>
      <c r="D3573" t="s">
        <v>8371</v>
      </c>
      <c r="I3573" t="s">
        <v>10971</v>
      </c>
      <c r="J3573" t="s">
        <v>10971</v>
      </c>
      <c r="K3573" t="s">
        <v>10971</v>
      </c>
    </row>
    <row r="3574" spans="2:11" x14ac:dyDescent="0.25">
      <c r="B3574">
        <v>1016305</v>
      </c>
      <c r="C3574">
        <v>13</v>
      </c>
      <c r="D3574" t="s">
        <v>8411</v>
      </c>
      <c r="I3574" t="s">
        <v>10971</v>
      </c>
      <c r="J3574" t="s">
        <v>10971</v>
      </c>
      <c r="K3574" t="s">
        <v>10971</v>
      </c>
    </row>
    <row r="3575" spans="2:11" x14ac:dyDescent="0.25">
      <c r="B3575">
        <v>1012002</v>
      </c>
      <c r="C3575">
        <v>13</v>
      </c>
      <c r="D3575" t="s">
        <v>8196</v>
      </c>
      <c r="I3575" t="s">
        <v>10971</v>
      </c>
      <c r="J3575" t="s">
        <v>10971</v>
      </c>
      <c r="K3575" t="s">
        <v>10971</v>
      </c>
    </row>
    <row r="3576" spans="2:11" x14ac:dyDescent="0.25">
      <c r="B3576">
        <v>1013286</v>
      </c>
      <c r="C3576">
        <v>13</v>
      </c>
      <c r="D3576" t="s">
        <v>9341</v>
      </c>
      <c r="I3576" t="s">
        <v>10971</v>
      </c>
      <c r="J3576" t="s">
        <v>10971</v>
      </c>
      <c r="K3576" t="s">
        <v>10971</v>
      </c>
    </row>
    <row r="3577" spans="2:11" x14ac:dyDescent="0.25">
      <c r="B3577">
        <v>1007693</v>
      </c>
      <c r="C3577">
        <v>13</v>
      </c>
      <c r="D3577" t="s">
        <v>8473</v>
      </c>
      <c r="I3577" t="s">
        <v>10971</v>
      </c>
      <c r="J3577" t="s">
        <v>10971</v>
      </c>
      <c r="K3577" t="s">
        <v>10971</v>
      </c>
    </row>
    <row r="3578" spans="2:11" x14ac:dyDescent="0.25">
      <c r="B3578">
        <v>1013607</v>
      </c>
      <c r="C3578">
        <v>13</v>
      </c>
      <c r="D3578" t="s">
        <v>8398</v>
      </c>
      <c r="I3578" t="s">
        <v>10971</v>
      </c>
      <c r="J3578" t="s">
        <v>10971</v>
      </c>
      <c r="K3578" t="s">
        <v>10971</v>
      </c>
    </row>
    <row r="3579" spans="2:11" x14ac:dyDescent="0.25">
      <c r="B3579">
        <v>1008482</v>
      </c>
      <c r="C3579">
        <v>13</v>
      </c>
      <c r="D3579" t="s">
        <v>8384</v>
      </c>
      <c r="I3579" t="s">
        <v>10971</v>
      </c>
      <c r="J3579" t="s">
        <v>10971</v>
      </c>
      <c r="K3579" t="s">
        <v>10971</v>
      </c>
    </row>
    <row r="3580" spans="2:11" x14ac:dyDescent="0.25">
      <c r="B3580">
        <v>1015523</v>
      </c>
      <c r="C3580">
        <v>13</v>
      </c>
      <c r="D3580" t="s">
        <v>9394</v>
      </c>
      <c r="I3580" t="s">
        <v>10971</v>
      </c>
      <c r="J3580" t="s">
        <v>10971</v>
      </c>
      <c r="K3580" t="s">
        <v>10971</v>
      </c>
    </row>
    <row r="3581" spans="2:11" x14ac:dyDescent="0.25">
      <c r="B3581">
        <v>1008245</v>
      </c>
      <c r="C3581">
        <v>13</v>
      </c>
      <c r="D3581" t="s">
        <v>8339</v>
      </c>
      <c r="I3581" t="s">
        <v>10971</v>
      </c>
      <c r="J3581" t="s">
        <v>10971</v>
      </c>
      <c r="K3581" t="s">
        <v>10971</v>
      </c>
    </row>
    <row r="3582" spans="2:11" x14ac:dyDescent="0.25">
      <c r="B3582">
        <v>1015064</v>
      </c>
      <c r="C3582">
        <v>13</v>
      </c>
      <c r="D3582" t="s">
        <v>8367</v>
      </c>
      <c r="I3582" t="s">
        <v>10971</v>
      </c>
      <c r="J3582" t="s">
        <v>10971</v>
      </c>
      <c r="K3582" t="s">
        <v>10971</v>
      </c>
    </row>
    <row r="3583" spans="2:11" x14ac:dyDescent="0.25">
      <c r="B3583">
        <v>1012941</v>
      </c>
      <c r="C3583">
        <v>13</v>
      </c>
      <c r="D3583" t="s">
        <v>8334</v>
      </c>
      <c r="I3583" t="s">
        <v>10971</v>
      </c>
      <c r="J3583" t="s">
        <v>10971</v>
      </c>
      <c r="K3583" t="s">
        <v>10971</v>
      </c>
    </row>
    <row r="3584" spans="2:11" x14ac:dyDescent="0.25">
      <c r="B3584">
        <v>1004424</v>
      </c>
      <c r="C3584">
        <v>13</v>
      </c>
      <c r="D3584" t="s">
        <v>8257</v>
      </c>
      <c r="I3584" t="s">
        <v>10971</v>
      </c>
      <c r="J3584" t="s">
        <v>10971</v>
      </c>
      <c r="K3584" t="s">
        <v>10971</v>
      </c>
    </row>
    <row r="3585" spans="2:11" x14ac:dyDescent="0.25">
      <c r="B3585">
        <v>4079998</v>
      </c>
      <c r="C3585">
        <v>13</v>
      </c>
      <c r="D3585" t="s">
        <v>8302</v>
      </c>
      <c r="I3585" t="s">
        <v>10971</v>
      </c>
      <c r="J3585" t="s">
        <v>10971</v>
      </c>
      <c r="K3585" t="s">
        <v>10971</v>
      </c>
    </row>
    <row r="3586" spans="2:11" x14ac:dyDescent="0.25">
      <c r="B3586">
        <v>1004922</v>
      </c>
      <c r="C3586">
        <v>13</v>
      </c>
      <c r="D3586" t="s">
        <v>8342</v>
      </c>
      <c r="I3586" t="s">
        <v>10971</v>
      </c>
      <c r="J3586" t="s">
        <v>10971</v>
      </c>
      <c r="K3586" t="s">
        <v>10971</v>
      </c>
    </row>
    <row r="3587" spans="2:11" x14ac:dyDescent="0.25">
      <c r="B3587">
        <v>1006458</v>
      </c>
      <c r="C3587">
        <v>13</v>
      </c>
      <c r="D3587" t="s">
        <v>9296</v>
      </c>
      <c r="I3587" t="s">
        <v>10971</v>
      </c>
      <c r="J3587" t="s">
        <v>10971</v>
      </c>
      <c r="K3587" t="s">
        <v>10971</v>
      </c>
    </row>
    <row r="3588" spans="2:11" x14ac:dyDescent="0.25">
      <c r="B3588">
        <v>1014355</v>
      </c>
      <c r="C3588">
        <v>13</v>
      </c>
      <c r="D3588" t="s">
        <v>8593</v>
      </c>
      <c r="I3588" t="s">
        <v>10971</v>
      </c>
      <c r="J3588" t="s">
        <v>10971</v>
      </c>
      <c r="K3588" t="s">
        <v>10971</v>
      </c>
    </row>
    <row r="3589" spans="2:11" x14ac:dyDescent="0.25">
      <c r="B3589">
        <v>1007405</v>
      </c>
      <c r="C3589">
        <v>13</v>
      </c>
      <c r="D3589" t="s">
        <v>8584</v>
      </c>
      <c r="I3589" t="s">
        <v>10971</v>
      </c>
      <c r="J3589" t="s">
        <v>10971</v>
      </c>
      <c r="K3589" t="s">
        <v>10971</v>
      </c>
    </row>
    <row r="3590" spans="2:11" x14ac:dyDescent="0.25">
      <c r="B3590">
        <v>1014810</v>
      </c>
      <c r="C3590">
        <v>13</v>
      </c>
      <c r="D3590" t="s">
        <v>8632</v>
      </c>
      <c r="I3590" t="s">
        <v>10971</v>
      </c>
      <c r="J3590" t="s">
        <v>10971</v>
      </c>
      <c r="K3590" t="s">
        <v>10971</v>
      </c>
    </row>
    <row r="3591" spans="2:11" x14ac:dyDescent="0.25">
      <c r="B3591">
        <v>1012876</v>
      </c>
      <c r="C3591">
        <v>13</v>
      </c>
      <c r="D3591" t="s">
        <v>8310</v>
      </c>
      <c r="I3591" t="s">
        <v>10971</v>
      </c>
      <c r="J3591" t="s">
        <v>10971</v>
      </c>
      <c r="K3591" t="s">
        <v>10971</v>
      </c>
    </row>
    <row r="3592" spans="2:11" x14ac:dyDescent="0.25">
      <c r="B3592">
        <v>1013891</v>
      </c>
      <c r="C3592">
        <v>13</v>
      </c>
      <c r="D3592" t="s">
        <v>9167</v>
      </c>
      <c r="I3592" t="s">
        <v>10971</v>
      </c>
      <c r="J3592" t="s">
        <v>10971</v>
      </c>
      <c r="K3592" t="s">
        <v>10971</v>
      </c>
    </row>
    <row r="3593" spans="2:11" x14ac:dyDescent="0.25">
      <c r="B3593">
        <v>1005086</v>
      </c>
      <c r="C3593">
        <v>13</v>
      </c>
      <c r="D3593" t="s">
        <v>8631</v>
      </c>
      <c r="I3593" t="s">
        <v>10971</v>
      </c>
      <c r="J3593" t="s">
        <v>10971</v>
      </c>
      <c r="K3593" t="s">
        <v>10971</v>
      </c>
    </row>
    <row r="3594" spans="2:11" x14ac:dyDescent="0.25">
      <c r="B3594">
        <v>1005108</v>
      </c>
      <c r="C3594">
        <v>13</v>
      </c>
      <c r="D3594" t="s">
        <v>8319</v>
      </c>
      <c r="I3594" t="s">
        <v>10971</v>
      </c>
      <c r="J3594" t="s">
        <v>10971</v>
      </c>
      <c r="K3594" t="s">
        <v>10971</v>
      </c>
    </row>
    <row r="3595" spans="2:11" x14ac:dyDescent="0.25">
      <c r="B3595">
        <v>1016093</v>
      </c>
      <c r="C3595">
        <v>13</v>
      </c>
      <c r="D3595" t="s">
        <v>8405</v>
      </c>
      <c r="I3595" t="s">
        <v>10971</v>
      </c>
      <c r="J3595" t="s">
        <v>10971</v>
      </c>
      <c r="K3595" t="s">
        <v>10971</v>
      </c>
    </row>
    <row r="3596" spans="2:11" x14ac:dyDescent="0.25">
      <c r="B3596">
        <v>1015595</v>
      </c>
      <c r="C3596">
        <v>13</v>
      </c>
      <c r="D3596" t="s">
        <v>8355</v>
      </c>
      <c r="I3596" t="s">
        <v>10971</v>
      </c>
      <c r="J3596" t="s">
        <v>10971</v>
      </c>
      <c r="K3596" t="s">
        <v>10971</v>
      </c>
    </row>
    <row r="3597" spans="2:11" x14ac:dyDescent="0.25">
      <c r="B3597">
        <v>1005527</v>
      </c>
      <c r="C3597">
        <v>13</v>
      </c>
      <c r="D3597" t="s">
        <v>8645</v>
      </c>
      <c r="I3597" t="s">
        <v>10971</v>
      </c>
      <c r="J3597" t="s">
        <v>10971</v>
      </c>
      <c r="K3597" t="s">
        <v>10971</v>
      </c>
    </row>
    <row r="3598" spans="2:11" x14ac:dyDescent="0.25">
      <c r="B3598">
        <v>1013886</v>
      </c>
      <c r="C3598">
        <v>13</v>
      </c>
      <c r="D3598" t="s">
        <v>8312</v>
      </c>
      <c r="I3598" t="s">
        <v>10971</v>
      </c>
      <c r="J3598" t="s">
        <v>10971</v>
      </c>
      <c r="K3598" t="s">
        <v>10971</v>
      </c>
    </row>
    <row r="3599" spans="2:11" x14ac:dyDescent="0.25">
      <c r="B3599">
        <v>1007435</v>
      </c>
      <c r="C3599">
        <v>13</v>
      </c>
      <c r="D3599" t="s">
        <v>8643</v>
      </c>
      <c r="I3599" t="s">
        <v>10971</v>
      </c>
      <c r="J3599" t="s">
        <v>10971</v>
      </c>
      <c r="K3599" t="s">
        <v>10971</v>
      </c>
    </row>
    <row r="3600" spans="2:11" x14ac:dyDescent="0.25">
      <c r="B3600">
        <v>1006646</v>
      </c>
      <c r="C3600">
        <v>13</v>
      </c>
      <c r="D3600" t="s">
        <v>8426</v>
      </c>
      <c r="I3600" t="s">
        <v>10971</v>
      </c>
      <c r="J3600" t="s">
        <v>10971</v>
      </c>
      <c r="K3600" t="s">
        <v>10971</v>
      </c>
    </row>
    <row r="3601" spans="2:11" x14ac:dyDescent="0.25">
      <c r="B3601">
        <v>1004891</v>
      </c>
      <c r="C3601">
        <v>13</v>
      </c>
      <c r="D3601" t="s">
        <v>8491</v>
      </c>
      <c r="I3601" t="s">
        <v>10971</v>
      </c>
      <c r="J3601" t="s">
        <v>10971</v>
      </c>
      <c r="K3601" t="s">
        <v>10971</v>
      </c>
    </row>
    <row r="3602" spans="2:11" x14ac:dyDescent="0.25">
      <c r="B3602">
        <v>1016535</v>
      </c>
      <c r="C3602">
        <v>13</v>
      </c>
      <c r="D3602" t="s">
        <v>6001</v>
      </c>
      <c r="I3602" t="s">
        <v>10971</v>
      </c>
      <c r="J3602" t="s">
        <v>10971</v>
      </c>
      <c r="K3602" t="s">
        <v>10971</v>
      </c>
    </row>
    <row r="3603" spans="2:11" x14ac:dyDescent="0.25">
      <c r="B3603">
        <v>1015287</v>
      </c>
      <c r="C3603">
        <v>13</v>
      </c>
      <c r="D3603" t="s">
        <v>8608</v>
      </c>
      <c r="I3603" t="s">
        <v>10971</v>
      </c>
      <c r="J3603" t="s">
        <v>10971</v>
      </c>
      <c r="K3603" t="s">
        <v>10971</v>
      </c>
    </row>
    <row r="3604" spans="2:11" x14ac:dyDescent="0.25">
      <c r="B3604">
        <v>1007702</v>
      </c>
      <c r="C3604">
        <v>13</v>
      </c>
      <c r="D3604" t="s">
        <v>8549</v>
      </c>
      <c r="I3604" t="s">
        <v>10971</v>
      </c>
      <c r="J3604" t="s">
        <v>10971</v>
      </c>
      <c r="K3604" t="s">
        <v>10971</v>
      </c>
    </row>
    <row r="3605" spans="2:11" x14ac:dyDescent="0.25">
      <c r="B3605">
        <v>1008312</v>
      </c>
      <c r="C3605">
        <v>13</v>
      </c>
      <c r="D3605" t="s">
        <v>8306</v>
      </c>
      <c r="I3605" t="s">
        <v>10971</v>
      </c>
      <c r="J3605" t="s">
        <v>10971</v>
      </c>
      <c r="K3605" t="s">
        <v>10971</v>
      </c>
    </row>
    <row r="3606" spans="2:11" x14ac:dyDescent="0.25">
      <c r="B3606">
        <v>1007454</v>
      </c>
      <c r="C3606">
        <v>13</v>
      </c>
      <c r="D3606" t="s">
        <v>8303</v>
      </c>
      <c r="I3606" t="s">
        <v>10971</v>
      </c>
      <c r="J3606" t="s">
        <v>10971</v>
      </c>
      <c r="K3606" t="s">
        <v>10971</v>
      </c>
    </row>
    <row r="3607" spans="2:11" x14ac:dyDescent="0.25">
      <c r="B3607">
        <v>1005135</v>
      </c>
      <c r="C3607">
        <v>13</v>
      </c>
      <c r="D3607" t="s">
        <v>9369</v>
      </c>
      <c r="I3607" t="s">
        <v>10971</v>
      </c>
      <c r="J3607" t="s">
        <v>10971</v>
      </c>
      <c r="K3607" t="s">
        <v>10971</v>
      </c>
    </row>
    <row r="3608" spans="2:11" x14ac:dyDescent="0.25">
      <c r="B3608">
        <v>1000174</v>
      </c>
      <c r="C3608">
        <v>13</v>
      </c>
      <c r="D3608" t="s">
        <v>8380</v>
      </c>
      <c r="I3608" t="s">
        <v>10971</v>
      </c>
      <c r="J3608" t="s">
        <v>10971</v>
      </c>
      <c r="K3608" t="s">
        <v>10971</v>
      </c>
    </row>
    <row r="3609" spans="2:11" x14ac:dyDescent="0.25">
      <c r="B3609">
        <v>1006198</v>
      </c>
      <c r="C3609">
        <v>13</v>
      </c>
      <c r="D3609" t="s">
        <v>8486</v>
      </c>
      <c r="I3609" t="s">
        <v>10971</v>
      </c>
      <c r="J3609" t="s">
        <v>10971</v>
      </c>
      <c r="K3609" t="s">
        <v>10971</v>
      </c>
    </row>
    <row r="3610" spans="2:11" x14ac:dyDescent="0.25">
      <c r="B3610">
        <v>1007415</v>
      </c>
      <c r="C3610">
        <v>13</v>
      </c>
      <c r="D3610" t="s">
        <v>8138</v>
      </c>
      <c r="I3610" t="s">
        <v>10971</v>
      </c>
      <c r="J3610" t="s">
        <v>10971</v>
      </c>
      <c r="K3610" t="s">
        <v>10971</v>
      </c>
    </row>
    <row r="3611" spans="2:11" x14ac:dyDescent="0.25">
      <c r="B3611">
        <v>1007497</v>
      </c>
      <c r="C3611">
        <v>13</v>
      </c>
      <c r="D3611" t="s">
        <v>8318</v>
      </c>
      <c r="I3611" t="s">
        <v>10971</v>
      </c>
      <c r="J3611" t="s">
        <v>10971</v>
      </c>
      <c r="K3611" t="s">
        <v>10971</v>
      </c>
    </row>
    <row r="3612" spans="2:11" x14ac:dyDescent="0.25">
      <c r="B3612">
        <v>1005238</v>
      </c>
      <c r="C3612">
        <v>13</v>
      </c>
      <c r="D3612" t="s">
        <v>8372</v>
      </c>
      <c r="I3612" t="s">
        <v>10971</v>
      </c>
      <c r="J3612" t="s">
        <v>10971</v>
      </c>
      <c r="K3612" t="s">
        <v>10971</v>
      </c>
    </row>
    <row r="3613" spans="2:11" x14ac:dyDescent="0.25">
      <c r="B3613">
        <v>1016495</v>
      </c>
      <c r="C3613">
        <v>13</v>
      </c>
      <c r="D3613" t="s">
        <v>9342</v>
      </c>
      <c r="I3613" t="s">
        <v>10971</v>
      </c>
      <c r="J3613" t="s">
        <v>10971</v>
      </c>
      <c r="K3613" t="s">
        <v>10971</v>
      </c>
    </row>
    <row r="3614" spans="2:11" x14ac:dyDescent="0.25">
      <c r="B3614">
        <v>1991025</v>
      </c>
      <c r="C3614">
        <v>13</v>
      </c>
      <c r="D3614" t="s">
        <v>8571</v>
      </c>
      <c r="I3614" t="s">
        <v>10971</v>
      </c>
      <c r="J3614" t="s">
        <v>10971</v>
      </c>
      <c r="K3614" t="s">
        <v>10971</v>
      </c>
    </row>
    <row r="3615" spans="2:11" x14ac:dyDescent="0.25">
      <c r="B3615">
        <v>1010211</v>
      </c>
      <c r="C3615">
        <v>13</v>
      </c>
      <c r="D3615" t="s">
        <v>8630</v>
      </c>
      <c r="I3615" t="s">
        <v>10971</v>
      </c>
      <c r="J3615" t="s">
        <v>10971</v>
      </c>
      <c r="K3615" t="s">
        <v>10971</v>
      </c>
    </row>
    <row r="3616" spans="2:11" x14ac:dyDescent="0.25">
      <c r="B3616">
        <v>1030013</v>
      </c>
      <c r="C3616">
        <v>13</v>
      </c>
      <c r="D3616" t="s">
        <v>6037</v>
      </c>
      <c r="I3616" t="s">
        <v>10971</v>
      </c>
      <c r="J3616" t="s">
        <v>10971</v>
      </c>
      <c r="K3616" t="s">
        <v>10971</v>
      </c>
    </row>
    <row r="3617" spans="2:11" x14ac:dyDescent="0.25">
      <c r="B3617">
        <v>1013734</v>
      </c>
      <c r="C3617">
        <v>13</v>
      </c>
      <c r="D3617" t="s">
        <v>8276</v>
      </c>
      <c r="I3617" t="s">
        <v>10971</v>
      </c>
      <c r="J3617" t="s">
        <v>10971</v>
      </c>
      <c r="K3617" t="s">
        <v>10971</v>
      </c>
    </row>
    <row r="3618" spans="2:11" x14ac:dyDescent="0.25">
      <c r="B3618">
        <v>1006580</v>
      </c>
      <c r="C3618">
        <v>13</v>
      </c>
      <c r="D3618" t="s">
        <v>8409</v>
      </c>
      <c r="I3618" t="s">
        <v>10971</v>
      </c>
      <c r="J3618" t="s">
        <v>10971</v>
      </c>
      <c r="K3618" t="s">
        <v>10971</v>
      </c>
    </row>
    <row r="3619" spans="2:11" x14ac:dyDescent="0.25">
      <c r="B3619">
        <v>1014452</v>
      </c>
      <c r="C3619">
        <v>13</v>
      </c>
      <c r="D3619" t="s">
        <v>8558</v>
      </c>
      <c r="I3619" t="s">
        <v>10971</v>
      </c>
      <c r="J3619" t="s">
        <v>10971</v>
      </c>
      <c r="K3619" t="s">
        <v>10971</v>
      </c>
    </row>
    <row r="3620" spans="2:11" x14ac:dyDescent="0.25">
      <c r="B3620">
        <v>1013279</v>
      </c>
      <c r="C3620">
        <v>13</v>
      </c>
      <c r="D3620" t="s">
        <v>8626</v>
      </c>
      <c r="I3620" t="s">
        <v>10971</v>
      </c>
      <c r="J3620" t="s">
        <v>10971</v>
      </c>
      <c r="K3620" t="s">
        <v>10971</v>
      </c>
    </row>
    <row r="3621" spans="2:11" x14ac:dyDescent="0.25">
      <c r="B3621">
        <v>1012068</v>
      </c>
      <c r="C3621">
        <v>13</v>
      </c>
      <c r="D3621" t="s">
        <v>9396</v>
      </c>
      <c r="I3621" t="s">
        <v>10971</v>
      </c>
      <c r="J3621" t="s">
        <v>10971</v>
      </c>
      <c r="K3621" t="s">
        <v>10971</v>
      </c>
    </row>
    <row r="3622" spans="2:11" x14ac:dyDescent="0.25">
      <c r="B3622">
        <v>1011636</v>
      </c>
      <c r="C3622">
        <v>13</v>
      </c>
      <c r="D3622" t="s">
        <v>8341</v>
      </c>
      <c r="I3622" t="s">
        <v>10971</v>
      </c>
      <c r="J3622" t="s">
        <v>10971</v>
      </c>
      <c r="K3622" t="s">
        <v>10971</v>
      </c>
    </row>
    <row r="3623" spans="2:11" x14ac:dyDescent="0.25">
      <c r="B3623">
        <v>1011431</v>
      </c>
      <c r="C3623">
        <v>13</v>
      </c>
      <c r="D3623" t="s">
        <v>8357</v>
      </c>
      <c r="I3623" t="s">
        <v>10971</v>
      </c>
      <c r="J3623" t="s">
        <v>10971</v>
      </c>
      <c r="K3623" t="s">
        <v>10971</v>
      </c>
    </row>
    <row r="3624" spans="2:11" x14ac:dyDescent="0.25">
      <c r="B3624">
        <v>1012148</v>
      </c>
      <c r="C3624">
        <v>13</v>
      </c>
      <c r="D3624" t="s">
        <v>8317</v>
      </c>
      <c r="I3624" t="s">
        <v>10971</v>
      </c>
      <c r="J3624" t="s">
        <v>10971</v>
      </c>
      <c r="K3624" t="s">
        <v>10971</v>
      </c>
    </row>
    <row r="3625" spans="2:11" x14ac:dyDescent="0.25">
      <c r="B3625">
        <v>1012208</v>
      </c>
      <c r="C3625">
        <v>13</v>
      </c>
      <c r="D3625" t="s">
        <v>8605</v>
      </c>
      <c r="I3625" t="s">
        <v>10971</v>
      </c>
      <c r="J3625" t="s">
        <v>10971</v>
      </c>
      <c r="K3625" t="s">
        <v>10971</v>
      </c>
    </row>
    <row r="3626" spans="2:11" x14ac:dyDescent="0.25">
      <c r="B3626">
        <v>1015909</v>
      </c>
      <c r="C3626">
        <v>13</v>
      </c>
      <c r="D3626" t="s">
        <v>8340</v>
      </c>
      <c r="I3626" t="s">
        <v>10971</v>
      </c>
      <c r="J3626" t="s">
        <v>10971</v>
      </c>
      <c r="K3626" t="s">
        <v>10971</v>
      </c>
    </row>
    <row r="3627" spans="2:11" x14ac:dyDescent="0.25">
      <c r="B3627">
        <v>1007020</v>
      </c>
      <c r="C3627">
        <v>13</v>
      </c>
      <c r="D3627" t="s">
        <v>6922</v>
      </c>
      <c r="I3627" t="s">
        <v>10971</v>
      </c>
      <c r="J3627" t="s">
        <v>10971</v>
      </c>
      <c r="K3627" t="s">
        <v>10971</v>
      </c>
    </row>
    <row r="3628" spans="2:11" x14ac:dyDescent="0.25">
      <c r="B3628">
        <v>1014565</v>
      </c>
      <c r="C3628">
        <v>13</v>
      </c>
      <c r="D3628" t="s">
        <v>8557</v>
      </c>
      <c r="I3628" t="s">
        <v>10971</v>
      </c>
      <c r="J3628" t="s">
        <v>10971</v>
      </c>
      <c r="K3628" t="s">
        <v>10971</v>
      </c>
    </row>
    <row r="3629" spans="2:11" x14ac:dyDescent="0.25">
      <c r="B3629">
        <v>1016236</v>
      </c>
      <c r="C3629">
        <v>13</v>
      </c>
      <c r="D3629" t="s">
        <v>8345</v>
      </c>
      <c r="I3629" t="s">
        <v>10971</v>
      </c>
      <c r="J3629" t="s">
        <v>10971</v>
      </c>
      <c r="K3629" t="s">
        <v>10971</v>
      </c>
    </row>
    <row r="3630" spans="2:11" x14ac:dyDescent="0.25">
      <c r="B3630">
        <v>1014326</v>
      </c>
      <c r="C3630">
        <v>13</v>
      </c>
      <c r="D3630" t="s">
        <v>8104</v>
      </c>
      <c r="I3630" t="s">
        <v>10971</v>
      </c>
      <c r="J3630" t="s">
        <v>10971</v>
      </c>
      <c r="K3630" t="s">
        <v>10971</v>
      </c>
    </row>
    <row r="3631" spans="2:11" x14ac:dyDescent="0.25">
      <c r="B3631">
        <v>1012309</v>
      </c>
      <c r="C3631">
        <v>13</v>
      </c>
      <c r="D3631" t="s">
        <v>8649</v>
      </c>
      <c r="I3631" t="s">
        <v>10971</v>
      </c>
      <c r="J3631" t="s">
        <v>10971</v>
      </c>
      <c r="K3631" t="s">
        <v>10971</v>
      </c>
    </row>
    <row r="3632" spans="2:11" x14ac:dyDescent="0.25">
      <c r="B3632">
        <v>1012747</v>
      </c>
      <c r="C3632">
        <v>13</v>
      </c>
      <c r="D3632" t="s">
        <v>8404</v>
      </c>
      <c r="I3632" t="s">
        <v>10971</v>
      </c>
      <c r="J3632" t="s">
        <v>10971</v>
      </c>
      <c r="K3632" t="s">
        <v>10971</v>
      </c>
    </row>
    <row r="3633" spans="2:11" x14ac:dyDescent="0.25">
      <c r="B3633">
        <v>1016513</v>
      </c>
      <c r="C3633">
        <v>13</v>
      </c>
      <c r="D3633" t="s">
        <v>6188</v>
      </c>
      <c r="I3633" t="s">
        <v>10971</v>
      </c>
      <c r="J3633" t="s">
        <v>10971</v>
      </c>
      <c r="K3633" t="s">
        <v>10971</v>
      </c>
    </row>
    <row r="3634" spans="2:11" x14ac:dyDescent="0.25">
      <c r="B3634">
        <v>1006020</v>
      </c>
      <c r="C3634">
        <v>13</v>
      </c>
      <c r="D3634" t="s">
        <v>8434</v>
      </c>
      <c r="I3634" t="s">
        <v>10971</v>
      </c>
      <c r="J3634" t="s">
        <v>10971</v>
      </c>
      <c r="K3634" t="s">
        <v>10971</v>
      </c>
    </row>
    <row r="3635" spans="2:11" x14ac:dyDescent="0.25">
      <c r="B3635">
        <v>1016386</v>
      </c>
      <c r="C3635">
        <v>13</v>
      </c>
      <c r="D3635" t="s">
        <v>8298</v>
      </c>
      <c r="I3635" t="s">
        <v>10971</v>
      </c>
      <c r="J3635" t="s">
        <v>10971</v>
      </c>
      <c r="K3635" t="s">
        <v>10971</v>
      </c>
    </row>
    <row r="3636" spans="2:11" x14ac:dyDescent="0.25">
      <c r="B3636">
        <v>1000948</v>
      </c>
      <c r="C3636">
        <v>13</v>
      </c>
      <c r="D3636" t="s">
        <v>8358</v>
      </c>
      <c r="I3636" t="s">
        <v>10971</v>
      </c>
      <c r="J3636" t="s">
        <v>10971</v>
      </c>
      <c r="K3636" t="s">
        <v>10971</v>
      </c>
    </row>
    <row r="3637" spans="2:11" x14ac:dyDescent="0.25">
      <c r="B3637">
        <v>1008780</v>
      </c>
      <c r="C3637">
        <v>13</v>
      </c>
      <c r="D3637" t="s">
        <v>8487</v>
      </c>
      <c r="I3637" t="s">
        <v>10971</v>
      </c>
      <c r="J3637" t="s">
        <v>10971</v>
      </c>
      <c r="K3637" t="s">
        <v>10971</v>
      </c>
    </row>
    <row r="3638" spans="2:11" x14ac:dyDescent="0.25">
      <c r="B3638">
        <v>1005559</v>
      </c>
      <c r="C3638">
        <v>13</v>
      </c>
      <c r="D3638" t="s">
        <v>8313</v>
      </c>
      <c r="I3638" t="s">
        <v>10971</v>
      </c>
      <c r="J3638" t="s">
        <v>10971</v>
      </c>
      <c r="K3638" t="s">
        <v>10971</v>
      </c>
    </row>
    <row r="3639" spans="2:11" x14ac:dyDescent="0.25">
      <c r="B3639">
        <v>1008170</v>
      </c>
      <c r="C3639">
        <v>13</v>
      </c>
      <c r="D3639" t="s">
        <v>8548</v>
      </c>
      <c r="I3639" t="s">
        <v>10971</v>
      </c>
      <c r="J3639" t="s">
        <v>10971</v>
      </c>
      <c r="K3639" t="s">
        <v>10971</v>
      </c>
    </row>
    <row r="3640" spans="2:11" x14ac:dyDescent="0.25">
      <c r="B3640">
        <v>1010897</v>
      </c>
      <c r="C3640">
        <v>13</v>
      </c>
      <c r="D3640" t="s">
        <v>8329</v>
      </c>
      <c r="I3640" t="s">
        <v>10971</v>
      </c>
      <c r="J3640" t="s">
        <v>10971</v>
      </c>
      <c r="K3640" t="s">
        <v>10971</v>
      </c>
    </row>
    <row r="3641" spans="2:11" x14ac:dyDescent="0.25">
      <c r="B3641">
        <v>1014635</v>
      </c>
      <c r="C3641">
        <v>13</v>
      </c>
      <c r="D3641" t="s">
        <v>6015</v>
      </c>
      <c r="I3641" t="s">
        <v>10971</v>
      </c>
      <c r="J3641" t="s">
        <v>10971</v>
      </c>
      <c r="K3641" t="s">
        <v>10971</v>
      </c>
    </row>
    <row r="3642" spans="2:11" x14ac:dyDescent="0.25">
      <c r="B3642">
        <v>1007603</v>
      </c>
      <c r="C3642">
        <v>13</v>
      </c>
      <c r="D3642" t="s">
        <v>6015</v>
      </c>
      <c r="I3642" t="s">
        <v>10971</v>
      </c>
      <c r="J3642" t="s">
        <v>10971</v>
      </c>
      <c r="K3642" t="s">
        <v>10971</v>
      </c>
    </row>
    <row r="3643" spans="2:11" x14ac:dyDescent="0.25">
      <c r="B3643">
        <v>1005510</v>
      </c>
      <c r="C3643">
        <v>13</v>
      </c>
      <c r="D3643" t="s">
        <v>8278</v>
      </c>
      <c r="I3643" t="s">
        <v>10971</v>
      </c>
      <c r="J3643" t="s">
        <v>10971</v>
      </c>
      <c r="K3643" t="s">
        <v>10971</v>
      </c>
    </row>
    <row r="3644" spans="2:11" x14ac:dyDescent="0.25">
      <c r="B3644">
        <v>1016331</v>
      </c>
      <c r="C3644">
        <v>13</v>
      </c>
      <c r="D3644" t="s">
        <v>8461</v>
      </c>
      <c r="I3644" t="s">
        <v>10971</v>
      </c>
      <c r="J3644" t="s">
        <v>10971</v>
      </c>
      <c r="K3644" t="s">
        <v>10971</v>
      </c>
    </row>
    <row r="3645" spans="2:11" x14ac:dyDescent="0.25">
      <c r="B3645">
        <v>1015362</v>
      </c>
      <c r="C3645">
        <v>13</v>
      </c>
      <c r="D3645" t="s">
        <v>7351</v>
      </c>
      <c r="I3645" t="s">
        <v>10971</v>
      </c>
      <c r="J3645" t="s">
        <v>10971</v>
      </c>
      <c r="K3645" t="s">
        <v>10971</v>
      </c>
    </row>
    <row r="3646" spans="2:11" x14ac:dyDescent="0.25">
      <c r="B3646">
        <v>1004325</v>
      </c>
      <c r="C3646">
        <v>13</v>
      </c>
      <c r="D3646" t="s">
        <v>10527</v>
      </c>
      <c r="I3646" t="s">
        <v>10971</v>
      </c>
      <c r="J3646" t="s">
        <v>10971</v>
      </c>
      <c r="K3646" t="s">
        <v>10971</v>
      </c>
    </row>
    <row r="3647" spans="2:11" x14ac:dyDescent="0.25">
      <c r="B3647">
        <v>1010990</v>
      </c>
      <c r="C3647">
        <v>13</v>
      </c>
      <c r="D3647" t="s">
        <v>8350</v>
      </c>
      <c r="I3647" t="s">
        <v>10971</v>
      </c>
      <c r="J3647" t="s">
        <v>10971</v>
      </c>
      <c r="K3647" t="s">
        <v>10971</v>
      </c>
    </row>
    <row r="3648" spans="2:11" x14ac:dyDescent="0.25">
      <c r="B3648">
        <v>1009991</v>
      </c>
      <c r="C3648">
        <v>13</v>
      </c>
      <c r="D3648" t="s">
        <v>8268</v>
      </c>
      <c r="I3648" t="s">
        <v>10971</v>
      </c>
      <c r="J3648" t="s">
        <v>10971</v>
      </c>
      <c r="K3648" t="s">
        <v>10971</v>
      </c>
    </row>
    <row r="3649" spans="2:11" x14ac:dyDescent="0.25">
      <c r="B3649">
        <v>1009175</v>
      </c>
      <c r="C3649">
        <v>13</v>
      </c>
      <c r="D3649" t="s">
        <v>8290</v>
      </c>
      <c r="I3649" t="s">
        <v>10971</v>
      </c>
      <c r="J3649" t="s">
        <v>10971</v>
      </c>
      <c r="K3649" t="s">
        <v>10971</v>
      </c>
    </row>
    <row r="3650" spans="2:11" x14ac:dyDescent="0.25">
      <c r="B3650">
        <v>1015391</v>
      </c>
      <c r="C3650">
        <v>13</v>
      </c>
      <c r="D3650" t="s">
        <v>8650</v>
      </c>
      <c r="I3650" t="s">
        <v>10971</v>
      </c>
      <c r="J3650" t="s">
        <v>10971</v>
      </c>
      <c r="K3650" t="s">
        <v>10971</v>
      </c>
    </row>
    <row r="3651" spans="2:11" x14ac:dyDescent="0.25">
      <c r="B3651">
        <v>1004681</v>
      </c>
      <c r="C3651">
        <v>13</v>
      </c>
      <c r="D3651" t="s">
        <v>5962</v>
      </c>
      <c r="I3651" t="s">
        <v>10971</v>
      </c>
      <c r="J3651" t="s">
        <v>10971</v>
      </c>
      <c r="K3651" t="s">
        <v>10971</v>
      </c>
    </row>
    <row r="3652" spans="2:11" x14ac:dyDescent="0.25">
      <c r="B3652">
        <v>1015201</v>
      </c>
      <c r="C3652">
        <v>13</v>
      </c>
      <c r="D3652" t="s">
        <v>8629</v>
      </c>
      <c r="I3652" t="s">
        <v>10971</v>
      </c>
      <c r="J3652" t="s">
        <v>10971</v>
      </c>
      <c r="K3652" t="s">
        <v>10971</v>
      </c>
    </row>
    <row r="3653" spans="2:11" x14ac:dyDescent="0.25">
      <c r="B3653">
        <v>1009478</v>
      </c>
      <c r="C3653">
        <v>13</v>
      </c>
      <c r="D3653" t="s">
        <v>8392</v>
      </c>
      <c r="I3653" t="s">
        <v>10971</v>
      </c>
      <c r="J3653" t="s">
        <v>10971</v>
      </c>
      <c r="K3653" t="s">
        <v>10971</v>
      </c>
    </row>
    <row r="3654" spans="2:11" x14ac:dyDescent="0.25">
      <c r="B3654">
        <v>1008732</v>
      </c>
      <c r="C3654">
        <v>13</v>
      </c>
      <c r="D3654" t="s">
        <v>6424</v>
      </c>
      <c r="I3654" t="s">
        <v>10971</v>
      </c>
      <c r="J3654" t="s">
        <v>10971</v>
      </c>
      <c r="K3654" t="s">
        <v>10971</v>
      </c>
    </row>
    <row r="3655" spans="2:11" x14ac:dyDescent="0.25">
      <c r="B3655">
        <v>1010866</v>
      </c>
      <c r="C3655">
        <v>13</v>
      </c>
      <c r="D3655" t="s">
        <v>8304</v>
      </c>
      <c r="I3655" t="s">
        <v>10971</v>
      </c>
      <c r="J3655" t="s">
        <v>10971</v>
      </c>
      <c r="K3655" t="s">
        <v>10971</v>
      </c>
    </row>
    <row r="3656" spans="2:11" x14ac:dyDescent="0.25">
      <c r="B3656">
        <v>1003057</v>
      </c>
      <c r="C3656">
        <v>13</v>
      </c>
      <c r="D3656" t="s">
        <v>8356</v>
      </c>
      <c r="I3656" t="s">
        <v>10971</v>
      </c>
      <c r="J3656" t="s">
        <v>10971</v>
      </c>
      <c r="K3656" t="s">
        <v>10971</v>
      </c>
    </row>
    <row r="3657" spans="2:11" x14ac:dyDescent="0.25">
      <c r="B3657">
        <v>1007649</v>
      </c>
      <c r="C3657">
        <v>13</v>
      </c>
      <c r="D3657" t="s">
        <v>8438</v>
      </c>
      <c r="I3657" t="s">
        <v>10971</v>
      </c>
      <c r="J3657" t="s">
        <v>10971</v>
      </c>
      <c r="K3657" t="s">
        <v>10971</v>
      </c>
    </row>
    <row r="3658" spans="2:11" x14ac:dyDescent="0.25">
      <c r="B3658">
        <v>1013056</v>
      </c>
      <c r="C3658">
        <v>13</v>
      </c>
      <c r="D3658" t="s">
        <v>8324</v>
      </c>
      <c r="I3658" t="s">
        <v>10971</v>
      </c>
      <c r="J3658" t="s">
        <v>10971</v>
      </c>
      <c r="K3658" t="s">
        <v>10971</v>
      </c>
    </row>
    <row r="3659" spans="2:11" x14ac:dyDescent="0.25">
      <c r="B3659">
        <v>1008067</v>
      </c>
      <c r="C3659">
        <v>13</v>
      </c>
      <c r="D3659" t="s">
        <v>8492</v>
      </c>
      <c r="I3659" t="s">
        <v>10971</v>
      </c>
      <c r="J3659" t="s">
        <v>10971</v>
      </c>
      <c r="K3659" t="s">
        <v>10971</v>
      </c>
    </row>
    <row r="3660" spans="2:11" x14ac:dyDescent="0.25">
      <c r="B3660">
        <v>1005939</v>
      </c>
      <c r="C3660">
        <v>13</v>
      </c>
      <c r="D3660" t="s">
        <v>8635</v>
      </c>
      <c r="I3660" t="s">
        <v>10971</v>
      </c>
      <c r="J3660" t="s">
        <v>10971</v>
      </c>
      <c r="K3660" t="s">
        <v>10971</v>
      </c>
    </row>
    <row r="3661" spans="2:11" x14ac:dyDescent="0.25">
      <c r="B3661">
        <v>1016469</v>
      </c>
      <c r="C3661">
        <v>13</v>
      </c>
      <c r="D3661" t="s">
        <v>8413</v>
      </c>
      <c r="I3661" t="s">
        <v>10971</v>
      </c>
      <c r="J3661" t="s">
        <v>10971</v>
      </c>
      <c r="K3661" t="s">
        <v>10971</v>
      </c>
    </row>
    <row r="3662" spans="2:11" x14ac:dyDescent="0.25">
      <c r="B3662">
        <v>1008425</v>
      </c>
      <c r="C3662">
        <v>13</v>
      </c>
      <c r="D3662" t="s">
        <v>8592</v>
      </c>
      <c r="I3662" t="s">
        <v>10971</v>
      </c>
      <c r="J3662" t="s">
        <v>10971</v>
      </c>
      <c r="K3662" t="s">
        <v>10971</v>
      </c>
    </row>
    <row r="3663" spans="2:11" x14ac:dyDescent="0.25">
      <c r="B3663">
        <v>1005923</v>
      </c>
      <c r="C3663">
        <v>13</v>
      </c>
      <c r="D3663" t="s">
        <v>8573</v>
      </c>
      <c r="I3663" t="s">
        <v>10971</v>
      </c>
      <c r="J3663" t="s">
        <v>10971</v>
      </c>
      <c r="K3663" t="s">
        <v>10971</v>
      </c>
    </row>
    <row r="3664" spans="2:11" x14ac:dyDescent="0.25">
      <c r="B3664">
        <v>1009712</v>
      </c>
      <c r="C3664">
        <v>13</v>
      </c>
      <c r="D3664" t="s">
        <v>10239</v>
      </c>
      <c r="I3664" t="s">
        <v>10971</v>
      </c>
      <c r="J3664" t="s">
        <v>10971</v>
      </c>
      <c r="K3664" t="s">
        <v>10971</v>
      </c>
    </row>
    <row r="3665" spans="2:11" x14ac:dyDescent="0.25">
      <c r="B3665">
        <v>1014052</v>
      </c>
      <c r="C3665">
        <v>13</v>
      </c>
      <c r="D3665" t="s">
        <v>8328</v>
      </c>
      <c r="I3665" t="s">
        <v>10971</v>
      </c>
      <c r="J3665" t="s">
        <v>10971</v>
      </c>
      <c r="K3665" t="s">
        <v>10971</v>
      </c>
    </row>
    <row r="3666" spans="2:11" x14ac:dyDescent="0.25">
      <c r="B3666">
        <v>1010423</v>
      </c>
      <c r="C3666">
        <v>13</v>
      </c>
      <c r="D3666" t="s">
        <v>6015</v>
      </c>
      <c r="I3666" t="s">
        <v>10971</v>
      </c>
      <c r="J3666" t="s">
        <v>10971</v>
      </c>
      <c r="K3666" t="s">
        <v>10971</v>
      </c>
    </row>
    <row r="3667" spans="2:11" x14ac:dyDescent="0.25">
      <c r="B3667">
        <v>1006363</v>
      </c>
      <c r="C3667">
        <v>13</v>
      </c>
      <c r="D3667" t="s">
        <v>8657</v>
      </c>
      <c r="I3667" t="s">
        <v>10971</v>
      </c>
      <c r="J3667" t="s">
        <v>10971</v>
      </c>
      <c r="K3667" t="s">
        <v>10971</v>
      </c>
    </row>
    <row r="3668" spans="2:11" x14ac:dyDescent="0.25">
      <c r="B3668">
        <v>1014184</v>
      </c>
      <c r="C3668">
        <v>13</v>
      </c>
      <c r="D3668" t="s">
        <v>8256</v>
      </c>
      <c r="I3668" t="s">
        <v>10971</v>
      </c>
      <c r="J3668" t="s">
        <v>10971</v>
      </c>
      <c r="K3668" t="s">
        <v>10971</v>
      </c>
    </row>
    <row r="3669" spans="2:11" x14ac:dyDescent="0.25">
      <c r="B3669">
        <v>1008116</v>
      </c>
      <c r="C3669">
        <v>13</v>
      </c>
      <c r="D3669" t="s">
        <v>8591</v>
      </c>
      <c r="I3669" t="s">
        <v>10971</v>
      </c>
      <c r="J3669" t="s">
        <v>10971</v>
      </c>
      <c r="K3669" t="s">
        <v>10971</v>
      </c>
    </row>
    <row r="3670" spans="2:11" x14ac:dyDescent="0.25">
      <c r="B3670">
        <v>1011869</v>
      </c>
      <c r="C3670">
        <v>13</v>
      </c>
      <c r="D3670" t="s">
        <v>6417</v>
      </c>
      <c r="I3670" t="s">
        <v>10971</v>
      </c>
      <c r="J3670" t="s">
        <v>10971</v>
      </c>
      <c r="K3670" t="s">
        <v>10971</v>
      </c>
    </row>
    <row r="3671" spans="2:11" x14ac:dyDescent="0.25">
      <c r="B3671">
        <v>1015856</v>
      </c>
      <c r="C3671">
        <v>13</v>
      </c>
      <c r="D3671" t="s">
        <v>6015</v>
      </c>
      <c r="I3671" t="s">
        <v>10971</v>
      </c>
      <c r="J3671" t="s">
        <v>10971</v>
      </c>
      <c r="K3671" t="s">
        <v>10971</v>
      </c>
    </row>
    <row r="3672" spans="2:11" x14ac:dyDescent="0.25">
      <c r="B3672">
        <v>1007263</v>
      </c>
      <c r="C3672">
        <v>13</v>
      </c>
      <c r="D3672" t="s">
        <v>6501</v>
      </c>
      <c r="I3672" t="s">
        <v>10971</v>
      </c>
      <c r="J3672" t="s">
        <v>10971</v>
      </c>
      <c r="K3672" t="s">
        <v>10971</v>
      </c>
    </row>
    <row r="3673" spans="2:11" x14ac:dyDescent="0.25">
      <c r="B3673">
        <v>1008069</v>
      </c>
      <c r="C3673">
        <v>13</v>
      </c>
      <c r="D3673" t="s">
        <v>7166</v>
      </c>
      <c r="I3673" t="s">
        <v>10971</v>
      </c>
      <c r="J3673" t="s">
        <v>10971</v>
      </c>
      <c r="K3673" t="s">
        <v>10971</v>
      </c>
    </row>
    <row r="3674" spans="2:11" x14ac:dyDescent="0.25">
      <c r="B3674">
        <v>1008890</v>
      </c>
      <c r="C3674">
        <v>13</v>
      </c>
      <c r="D3674" t="s">
        <v>8616</v>
      </c>
      <c r="I3674" t="s">
        <v>10971</v>
      </c>
      <c r="J3674" t="s">
        <v>10971</v>
      </c>
      <c r="K3674" t="s">
        <v>10971</v>
      </c>
    </row>
    <row r="3675" spans="2:11" x14ac:dyDescent="0.25">
      <c r="B3675">
        <v>1008961</v>
      </c>
      <c r="C3675">
        <v>13</v>
      </c>
      <c r="D3675" t="s">
        <v>8240</v>
      </c>
      <c r="I3675" t="s">
        <v>10971</v>
      </c>
      <c r="J3675" t="s">
        <v>10971</v>
      </c>
      <c r="K3675" t="s">
        <v>10971</v>
      </c>
    </row>
    <row r="3676" spans="2:11" x14ac:dyDescent="0.25">
      <c r="B3676">
        <v>1008517</v>
      </c>
      <c r="C3676">
        <v>13</v>
      </c>
      <c r="D3676" t="s">
        <v>7950</v>
      </c>
      <c r="I3676" t="s">
        <v>10971</v>
      </c>
      <c r="J3676" t="s">
        <v>10971</v>
      </c>
      <c r="K3676" t="s">
        <v>10971</v>
      </c>
    </row>
    <row r="3677" spans="2:11" x14ac:dyDescent="0.25">
      <c r="B3677">
        <v>1008301</v>
      </c>
      <c r="C3677">
        <v>13</v>
      </c>
      <c r="D3677" t="s">
        <v>8269</v>
      </c>
      <c r="I3677" t="s">
        <v>10971</v>
      </c>
      <c r="J3677" t="s">
        <v>10971</v>
      </c>
      <c r="K3677" t="s">
        <v>10971</v>
      </c>
    </row>
    <row r="3678" spans="2:11" x14ac:dyDescent="0.25">
      <c r="B3678">
        <v>1006027</v>
      </c>
      <c r="C3678">
        <v>13</v>
      </c>
      <c r="D3678" t="s">
        <v>8313</v>
      </c>
      <c r="I3678" t="s">
        <v>10971</v>
      </c>
      <c r="J3678" t="s">
        <v>10971</v>
      </c>
      <c r="K3678" t="s">
        <v>10971</v>
      </c>
    </row>
    <row r="3679" spans="2:11" x14ac:dyDescent="0.25">
      <c r="B3679">
        <v>1004798</v>
      </c>
      <c r="C3679">
        <v>13</v>
      </c>
      <c r="D3679" t="s">
        <v>8376</v>
      </c>
      <c r="I3679" t="s">
        <v>10971</v>
      </c>
      <c r="J3679" t="s">
        <v>10971</v>
      </c>
      <c r="K3679" t="s">
        <v>10971</v>
      </c>
    </row>
    <row r="3680" spans="2:11" x14ac:dyDescent="0.25">
      <c r="B3680">
        <v>1004629</v>
      </c>
      <c r="C3680">
        <v>13</v>
      </c>
      <c r="D3680" t="s">
        <v>8589</v>
      </c>
      <c r="I3680" t="s">
        <v>10971</v>
      </c>
      <c r="J3680" t="s">
        <v>10971</v>
      </c>
      <c r="K3680" t="s">
        <v>10971</v>
      </c>
    </row>
    <row r="3681" spans="2:11" x14ac:dyDescent="0.25">
      <c r="B3681">
        <v>1005169</v>
      </c>
      <c r="C3681">
        <v>13</v>
      </c>
      <c r="D3681" t="s">
        <v>8565</v>
      </c>
      <c r="I3681" t="s">
        <v>10971</v>
      </c>
      <c r="J3681" t="s">
        <v>10971</v>
      </c>
      <c r="K3681" t="s">
        <v>10971</v>
      </c>
    </row>
    <row r="3682" spans="2:11" x14ac:dyDescent="0.25">
      <c r="B3682">
        <v>1007501</v>
      </c>
      <c r="C3682">
        <v>13</v>
      </c>
      <c r="D3682" t="s">
        <v>5965</v>
      </c>
      <c r="I3682" t="s">
        <v>10971</v>
      </c>
      <c r="J3682" t="s">
        <v>10971</v>
      </c>
      <c r="K3682" t="s">
        <v>10971</v>
      </c>
    </row>
    <row r="3683" spans="2:11" x14ac:dyDescent="0.25">
      <c r="B3683">
        <v>1007609</v>
      </c>
      <c r="C3683">
        <v>13</v>
      </c>
      <c r="D3683" t="s">
        <v>8408</v>
      </c>
      <c r="I3683" t="s">
        <v>10971</v>
      </c>
      <c r="J3683" t="s">
        <v>10971</v>
      </c>
      <c r="K3683" t="s">
        <v>10971</v>
      </c>
    </row>
    <row r="3684" spans="2:11" x14ac:dyDescent="0.25">
      <c r="B3684">
        <v>1010544</v>
      </c>
      <c r="C3684">
        <v>13</v>
      </c>
      <c r="D3684" t="s">
        <v>8369</v>
      </c>
      <c r="I3684" t="s">
        <v>10971</v>
      </c>
      <c r="J3684" t="s">
        <v>10971</v>
      </c>
      <c r="K3684" t="s">
        <v>10971</v>
      </c>
    </row>
    <row r="3685" spans="2:11" x14ac:dyDescent="0.25">
      <c r="B3685">
        <v>1008428</v>
      </c>
      <c r="C3685">
        <v>13</v>
      </c>
      <c r="D3685" t="s">
        <v>8430</v>
      </c>
      <c r="I3685" t="s">
        <v>10971</v>
      </c>
      <c r="J3685" t="s">
        <v>10971</v>
      </c>
      <c r="K3685" t="s">
        <v>10971</v>
      </c>
    </row>
    <row r="3686" spans="2:11" x14ac:dyDescent="0.25">
      <c r="B3686">
        <v>1009035</v>
      </c>
      <c r="C3686">
        <v>13</v>
      </c>
      <c r="D3686" t="s">
        <v>8419</v>
      </c>
      <c r="I3686" t="s">
        <v>10971</v>
      </c>
      <c r="J3686" t="s">
        <v>10971</v>
      </c>
      <c r="K3686" t="s">
        <v>10971</v>
      </c>
    </row>
    <row r="3687" spans="2:11" x14ac:dyDescent="0.25">
      <c r="B3687">
        <v>1005707</v>
      </c>
      <c r="C3687">
        <v>13</v>
      </c>
      <c r="D3687" t="s">
        <v>8493</v>
      </c>
      <c r="I3687" t="s">
        <v>10971</v>
      </c>
      <c r="J3687" t="s">
        <v>10971</v>
      </c>
      <c r="K3687" t="s">
        <v>10971</v>
      </c>
    </row>
    <row r="3688" spans="2:11" x14ac:dyDescent="0.25">
      <c r="B3688">
        <v>1005170</v>
      </c>
      <c r="C3688">
        <v>13</v>
      </c>
      <c r="D3688" t="s">
        <v>8481</v>
      </c>
      <c r="I3688" t="s">
        <v>10971</v>
      </c>
      <c r="J3688" t="s">
        <v>10971</v>
      </c>
      <c r="K3688" t="s">
        <v>10971</v>
      </c>
    </row>
    <row r="3689" spans="2:11" x14ac:dyDescent="0.25">
      <c r="B3689">
        <v>1010451</v>
      </c>
      <c r="C3689">
        <v>13</v>
      </c>
      <c r="D3689" t="s">
        <v>6331</v>
      </c>
      <c r="I3689" t="s">
        <v>10971</v>
      </c>
      <c r="J3689" t="s">
        <v>10971</v>
      </c>
      <c r="K3689" t="s">
        <v>10971</v>
      </c>
    </row>
    <row r="3690" spans="2:11" x14ac:dyDescent="0.25">
      <c r="B3690">
        <v>1005149</v>
      </c>
      <c r="C3690">
        <v>13</v>
      </c>
      <c r="D3690" t="s">
        <v>7623</v>
      </c>
      <c r="I3690" t="s">
        <v>10971</v>
      </c>
      <c r="J3690" t="s">
        <v>10971</v>
      </c>
      <c r="K3690" t="s">
        <v>10971</v>
      </c>
    </row>
    <row r="3691" spans="2:11" x14ac:dyDescent="0.25">
      <c r="B3691">
        <v>1012776</v>
      </c>
      <c r="C3691">
        <v>13</v>
      </c>
      <c r="D3691" t="s">
        <v>8297</v>
      </c>
      <c r="I3691" t="s">
        <v>10971</v>
      </c>
      <c r="J3691" t="s">
        <v>10971</v>
      </c>
      <c r="K3691" t="s">
        <v>10971</v>
      </c>
    </row>
    <row r="3692" spans="2:11" x14ac:dyDescent="0.25">
      <c r="B3692">
        <v>1013445</v>
      </c>
      <c r="C3692">
        <v>13</v>
      </c>
      <c r="D3692" t="s">
        <v>8595</v>
      </c>
      <c r="I3692" t="s">
        <v>10971</v>
      </c>
      <c r="J3692" t="s">
        <v>10971</v>
      </c>
      <c r="K3692" t="s">
        <v>10971</v>
      </c>
    </row>
    <row r="3693" spans="2:11" x14ac:dyDescent="0.25">
      <c r="B3693">
        <v>1013408</v>
      </c>
      <c r="C3693">
        <v>13</v>
      </c>
      <c r="D3693" t="s">
        <v>8617</v>
      </c>
      <c r="I3693" t="s">
        <v>10971</v>
      </c>
      <c r="J3693" t="s">
        <v>10971</v>
      </c>
      <c r="K3693" t="s">
        <v>10971</v>
      </c>
    </row>
    <row r="3694" spans="2:11" x14ac:dyDescent="0.25">
      <c r="B3694">
        <v>1009916</v>
      </c>
      <c r="C3694">
        <v>13</v>
      </c>
      <c r="D3694" t="s">
        <v>10806</v>
      </c>
      <c r="I3694" t="s">
        <v>10971</v>
      </c>
      <c r="J3694" t="s">
        <v>10971</v>
      </c>
      <c r="K3694" t="s">
        <v>10971</v>
      </c>
    </row>
    <row r="3695" spans="2:11" x14ac:dyDescent="0.25">
      <c r="B3695">
        <v>1009464</v>
      </c>
      <c r="C3695">
        <v>13</v>
      </c>
      <c r="D3695" t="s">
        <v>8321</v>
      </c>
      <c r="I3695" t="s">
        <v>10971</v>
      </c>
      <c r="J3695" t="s">
        <v>10971</v>
      </c>
      <c r="K3695" t="s">
        <v>10971</v>
      </c>
    </row>
    <row r="3696" spans="2:11" x14ac:dyDescent="0.25">
      <c r="B3696">
        <v>1004525</v>
      </c>
      <c r="C3696">
        <v>13</v>
      </c>
      <c r="D3696" t="s">
        <v>8551</v>
      </c>
      <c r="I3696" t="s">
        <v>10971</v>
      </c>
      <c r="J3696" t="s">
        <v>10971</v>
      </c>
      <c r="K3696" t="s">
        <v>10971</v>
      </c>
    </row>
    <row r="3697" spans="2:11" x14ac:dyDescent="0.25">
      <c r="B3697">
        <v>1016216</v>
      </c>
      <c r="C3697">
        <v>13</v>
      </c>
      <c r="D3697" t="s">
        <v>8615</v>
      </c>
      <c r="I3697" t="s">
        <v>10971</v>
      </c>
      <c r="J3697" t="s">
        <v>10971</v>
      </c>
      <c r="K3697" t="s">
        <v>10971</v>
      </c>
    </row>
    <row r="3698" spans="2:11" x14ac:dyDescent="0.25">
      <c r="B3698">
        <v>1008701</v>
      </c>
      <c r="C3698">
        <v>13</v>
      </c>
      <c r="D3698" t="s">
        <v>8622</v>
      </c>
      <c r="I3698" t="s">
        <v>10971</v>
      </c>
      <c r="J3698" t="s">
        <v>10971</v>
      </c>
      <c r="K3698" t="s">
        <v>10971</v>
      </c>
    </row>
    <row r="3699" spans="2:11" x14ac:dyDescent="0.25">
      <c r="B3699">
        <v>1006224</v>
      </c>
      <c r="C3699">
        <v>13</v>
      </c>
      <c r="D3699" t="s">
        <v>8327</v>
      </c>
      <c r="I3699" t="s">
        <v>10971</v>
      </c>
      <c r="J3699" t="s">
        <v>10971</v>
      </c>
      <c r="K3699" t="s">
        <v>10971</v>
      </c>
    </row>
    <row r="3700" spans="2:11" x14ac:dyDescent="0.25">
      <c r="B3700">
        <v>1015921</v>
      </c>
      <c r="C3700">
        <v>13</v>
      </c>
      <c r="D3700" t="s">
        <v>8442</v>
      </c>
      <c r="I3700" t="s">
        <v>10971</v>
      </c>
      <c r="J3700" t="s">
        <v>10971</v>
      </c>
      <c r="K3700" t="s">
        <v>10971</v>
      </c>
    </row>
    <row r="3701" spans="2:11" x14ac:dyDescent="0.25">
      <c r="B3701">
        <v>1032519</v>
      </c>
      <c r="C3701">
        <v>13</v>
      </c>
      <c r="D3701" t="s">
        <v>6006</v>
      </c>
      <c r="I3701" t="s">
        <v>10971</v>
      </c>
      <c r="J3701" t="s">
        <v>10971</v>
      </c>
      <c r="K3701" t="s">
        <v>10971</v>
      </c>
    </row>
    <row r="3702" spans="2:11" x14ac:dyDescent="0.25">
      <c r="B3702">
        <v>1012554</v>
      </c>
      <c r="C3702">
        <v>13</v>
      </c>
      <c r="D3702" t="s">
        <v>5740</v>
      </c>
      <c r="I3702" t="s">
        <v>10971</v>
      </c>
      <c r="J3702" t="s">
        <v>10971</v>
      </c>
      <c r="K3702" t="s">
        <v>10971</v>
      </c>
    </row>
    <row r="3703" spans="2:11" x14ac:dyDescent="0.25">
      <c r="B3703">
        <v>1012589</v>
      </c>
      <c r="C3703">
        <v>13</v>
      </c>
      <c r="D3703" t="s">
        <v>5955</v>
      </c>
      <c r="I3703" t="s">
        <v>10971</v>
      </c>
      <c r="J3703" t="s">
        <v>10971</v>
      </c>
      <c r="K3703" t="s">
        <v>10971</v>
      </c>
    </row>
    <row r="3704" spans="2:11" x14ac:dyDescent="0.25">
      <c r="B3704">
        <v>1013135</v>
      </c>
      <c r="C3704">
        <v>13</v>
      </c>
      <c r="D3704" t="s">
        <v>8374</v>
      </c>
      <c r="I3704" t="s">
        <v>10971</v>
      </c>
      <c r="J3704" t="s">
        <v>10971</v>
      </c>
      <c r="K3704" t="s">
        <v>10971</v>
      </c>
    </row>
    <row r="3705" spans="2:11" x14ac:dyDescent="0.25">
      <c r="B3705">
        <v>1011389</v>
      </c>
      <c r="C3705">
        <v>13</v>
      </c>
      <c r="D3705" t="s">
        <v>6015</v>
      </c>
      <c r="I3705" t="s">
        <v>10971</v>
      </c>
      <c r="J3705" t="s">
        <v>10971</v>
      </c>
      <c r="K3705" t="s">
        <v>10971</v>
      </c>
    </row>
    <row r="3706" spans="2:11" x14ac:dyDescent="0.25">
      <c r="B3706">
        <v>1006778</v>
      </c>
      <c r="C3706">
        <v>13</v>
      </c>
      <c r="D3706" t="s">
        <v>8441</v>
      </c>
      <c r="I3706" t="s">
        <v>10971</v>
      </c>
      <c r="J3706" t="s">
        <v>10971</v>
      </c>
      <c r="K3706" t="s">
        <v>10971</v>
      </c>
    </row>
    <row r="3707" spans="2:11" x14ac:dyDescent="0.25">
      <c r="B3707">
        <v>1013901</v>
      </c>
      <c r="C3707">
        <v>13</v>
      </c>
      <c r="D3707" t="s">
        <v>6301</v>
      </c>
      <c r="I3707" t="s">
        <v>10971</v>
      </c>
      <c r="J3707" t="s">
        <v>10971</v>
      </c>
      <c r="K3707" t="s">
        <v>10971</v>
      </c>
    </row>
    <row r="3708" spans="2:11" x14ac:dyDescent="0.25">
      <c r="B3708">
        <v>1008671</v>
      </c>
      <c r="C3708">
        <v>13</v>
      </c>
      <c r="D3708" t="s">
        <v>8315</v>
      </c>
      <c r="I3708" t="s">
        <v>10971</v>
      </c>
      <c r="J3708" t="s">
        <v>10971</v>
      </c>
      <c r="K3708" t="s">
        <v>10971</v>
      </c>
    </row>
    <row r="3709" spans="2:11" x14ac:dyDescent="0.25">
      <c r="B3709">
        <v>1015303</v>
      </c>
      <c r="C3709">
        <v>13</v>
      </c>
      <c r="D3709" t="s">
        <v>6811</v>
      </c>
      <c r="I3709" t="s">
        <v>10971</v>
      </c>
      <c r="J3709" t="s">
        <v>10971</v>
      </c>
      <c r="K3709" t="s">
        <v>10971</v>
      </c>
    </row>
    <row r="3710" spans="2:11" x14ac:dyDescent="0.25">
      <c r="B3710">
        <v>1011089</v>
      </c>
      <c r="C3710">
        <v>13</v>
      </c>
      <c r="D3710" t="s">
        <v>8349</v>
      </c>
      <c r="I3710" t="s">
        <v>10971</v>
      </c>
      <c r="J3710" t="s">
        <v>10971</v>
      </c>
      <c r="K3710" t="s">
        <v>10971</v>
      </c>
    </row>
    <row r="3711" spans="2:11" x14ac:dyDescent="0.25">
      <c r="B3711">
        <v>1012612</v>
      </c>
      <c r="C3711">
        <v>13</v>
      </c>
      <c r="D3711" t="s">
        <v>8574</v>
      </c>
      <c r="I3711" t="s">
        <v>10971</v>
      </c>
      <c r="J3711" t="s">
        <v>10971</v>
      </c>
      <c r="K3711" t="s">
        <v>10971</v>
      </c>
    </row>
    <row r="3712" spans="2:11" x14ac:dyDescent="0.25">
      <c r="B3712">
        <v>1010036</v>
      </c>
      <c r="C3712">
        <v>13</v>
      </c>
      <c r="D3712" t="s">
        <v>6301</v>
      </c>
      <c r="I3712" t="s">
        <v>10971</v>
      </c>
      <c r="J3712" t="s">
        <v>10971</v>
      </c>
      <c r="K3712" t="s">
        <v>10971</v>
      </c>
    </row>
    <row r="3713" spans="2:11" x14ac:dyDescent="0.25">
      <c r="B3713">
        <v>1006172</v>
      </c>
      <c r="C3713">
        <v>13</v>
      </c>
      <c r="D3713" t="s">
        <v>8362</v>
      </c>
      <c r="I3713" t="s">
        <v>10971</v>
      </c>
      <c r="J3713" t="s">
        <v>10971</v>
      </c>
      <c r="K3713" t="s">
        <v>10971</v>
      </c>
    </row>
    <row r="3714" spans="2:11" x14ac:dyDescent="0.25">
      <c r="B3714">
        <v>1013309</v>
      </c>
      <c r="C3714">
        <v>13</v>
      </c>
      <c r="D3714" t="s">
        <v>8460</v>
      </c>
      <c r="I3714" t="s">
        <v>10971</v>
      </c>
      <c r="J3714" t="s">
        <v>10971</v>
      </c>
      <c r="K3714" t="s">
        <v>10971</v>
      </c>
    </row>
    <row r="3715" spans="2:11" x14ac:dyDescent="0.25">
      <c r="B3715">
        <v>1006263</v>
      </c>
      <c r="C3715">
        <v>13</v>
      </c>
      <c r="D3715" t="s">
        <v>8333</v>
      </c>
      <c r="I3715" t="s">
        <v>10971</v>
      </c>
      <c r="J3715" t="s">
        <v>10971</v>
      </c>
      <c r="K3715" t="s">
        <v>10971</v>
      </c>
    </row>
    <row r="3716" spans="2:11" x14ac:dyDescent="0.25">
      <c r="B3716">
        <v>1010393</v>
      </c>
      <c r="C3716">
        <v>13</v>
      </c>
      <c r="D3716" t="s">
        <v>8375</v>
      </c>
      <c r="I3716" t="s">
        <v>10971</v>
      </c>
      <c r="J3716" t="s">
        <v>10971</v>
      </c>
      <c r="K3716" t="s">
        <v>10971</v>
      </c>
    </row>
    <row r="3717" spans="2:11" x14ac:dyDescent="0.25">
      <c r="B3717">
        <v>1009745</v>
      </c>
      <c r="C3717">
        <v>13</v>
      </c>
      <c r="D3717" t="s">
        <v>8366</v>
      </c>
      <c r="I3717" t="s">
        <v>10971</v>
      </c>
      <c r="J3717" t="s">
        <v>10971</v>
      </c>
      <c r="K3717" t="s">
        <v>10971</v>
      </c>
    </row>
    <row r="3718" spans="2:11" x14ac:dyDescent="0.25">
      <c r="B3718">
        <v>1010220</v>
      </c>
      <c r="C3718">
        <v>13</v>
      </c>
      <c r="D3718" t="s">
        <v>8368</v>
      </c>
      <c r="I3718" t="s">
        <v>10971</v>
      </c>
      <c r="J3718" t="s">
        <v>10971</v>
      </c>
      <c r="K3718" t="s">
        <v>10971</v>
      </c>
    </row>
    <row r="3719" spans="2:11" x14ac:dyDescent="0.25">
      <c r="B3719">
        <v>1012846</v>
      </c>
      <c r="C3719">
        <v>13</v>
      </c>
      <c r="D3719" t="s">
        <v>8335</v>
      </c>
      <c r="I3719" t="s">
        <v>10971</v>
      </c>
      <c r="J3719" t="s">
        <v>10971</v>
      </c>
      <c r="K3719" t="s">
        <v>10971</v>
      </c>
    </row>
    <row r="3720" spans="2:11" x14ac:dyDescent="0.25">
      <c r="B3720">
        <v>1003469</v>
      </c>
      <c r="C3720">
        <v>13</v>
      </c>
      <c r="D3720" t="s">
        <v>8397</v>
      </c>
      <c r="I3720" t="s">
        <v>10971</v>
      </c>
      <c r="J3720" t="s">
        <v>10971</v>
      </c>
      <c r="K3720" t="s">
        <v>10971</v>
      </c>
    </row>
    <row r="3721" spans="2:11" x14ac:dyDescent="0.25">
      <c r="B3721">
        <v>1010704</v>
      </c>
      <c r="C3721">
        <v>13</v>
      </c>
      <c r="D3721" t="s">
        <v>8468</v>
      </c>
      <c r="I3721" t="s">
        <v>10971</v>
      </c>
      <c r="J3721" t="s">
        <v>10971</v>
      </c>
      <c r="K3721" t="s">
        <v>10971</v>
      </c>
    </row>
    <row r="3722" spans="2:11" x14ac:dyDescent="0.25">
      <c r="I3722" t="s">
        <v>10971</v>
      </c>
      <c r="J3722" t="s">
        <v>10971</v>
      </c>
      <c r="K3722" t="s">
        <v>10971</v>
      </c>
    </row>
    <row r="3723" spans="2:11" x14ac:dyDescent="0.25">
      <c r="B3723">
        <v>1005000</v>
      </c>
      <c r="C3723">
        <v>14</v>
      </c>
      <c r="D3723" t="s">
        <v>8456</v>
      </c>
      <c r="I3723" t="s">
        <v>10971</v>
      </c>
      <c r="J3723" t="s">
        <v>10971</v>
      </c>
      <c r="K3723" t="s">
        <v>10971</v>
      </c>
    </row>
    <row r="3724" spans="2:11" x14ac:dyDescent="0.25">
      <c r="B3724">
        <v>1006873</v>
      </c>
      <c r="C3724">
        <v>14</v>
      </c>
      <c r="D3724" t="s">
        <v>5833</v>
      </c>
      <c r="I3724" t="s">
        <v>10971</v>
      </c>
      <c r="J3724" t="s">
        <v>10971</v>
      </c>
      <c r="K3724" t="s">
        <v>10971</v>
      </c>
    </row>
    <row r="3725" spans="2:11" x14ac:dyDescent="0.25">
      <c r="B3725">
        <v>1014689</v>
      </c>
      <c r="C3725">
        <v>14</v>
      </c>
      <c r="D3725" t="s">
        <v>7229</v>
      </c>
      <c r="I3725" t="s">
        <v>10971</v>
      </c>
      <c r="J3725" t="s">
        <v>10971</v>
      </c>
      <c r="K3725" t="s">
        <v>10971</v>
      </c>
    </row>
    <row r="3726" spans="2:11" x14ac:dyDescent="0.25">
      <c r="B3726">
        <v>1014114</v>
      </c>
      <c r="C3726">
        <v>14</v>
      </c>
      <c r="D3726" t="s">
        <v>8453</v>
      </c>
      <c r="I3726" t="s">
        <v>10971</v>
      </c>
      <c r="J3726" t="s">
        <v>10971</v>
      </c>
      <c r="K3726" t="s">
        <v>10971</v>
      </c>
    </row>
    <row r="3727" spans="2:11" x14ac:dyDescent="0.25">
      <c r="B3727">
        <v>1016395</v>
      </c>
      <c r="C3727">
        <v>14</v>
      </c>
      <c r="D3727" t="s">
        <v>6305</v>
      </c>
      <c r="I3727" t="s">
        <v>10971</v>
      </c>
      <c r="J3727" t="s">
        <v>10971</v>
      </c>
      <c r="K3727" t="s">
        <v>10971</v>
      </c>
    </row>
    <row r="3728" spans="2:11" x14ac:dyDescent="0.25">
      <c r="B3728">
        <v>1000709</v>
      </c>
      <c r="C3728">
        <v>14</v>
      </c>
      <c r="D3728" t="s">
        <v>8445</v>
      </c>
      <c r="I3728" t="s">
        <v>10971</v>
      </c>
      <c r="J3728" t="s">
        <v>10971</v>
      </c>
      <c r="K3728" t="s">
        <v>10971</v>
      </c>
    </row>
    <row r="3729" spans="2:11" x14ac:dyDescent="0.25">
      <c r="B3729">
        <v>1010141</v>
      </c>
      <c r="C3729">
        <v>14</v>
      </c>
      <c r="D3729" t="s">
        <v>10807</v>
      </c>
      <c r="I3729" t="s">
        <v>10971</v>
      </c>
      <c r="J3729" t="s">
        <v>10971</v>
      </c>
      <c r="K3729" t="s">
        <v>10971</v>
      </c>
    </row>
    <row r="3730" spans="2:11" x14ac:dyDescent="0.25">
      <c r="I3730" t="s">
        <v>10971</v>
      </c>
      <c r="J3730" t="s">
        <v>10971</v>
      </c>
      <c r="K3730" t="s">
        <v>10971</v>
      </c>
    </row>
    <row r="3731" spans="2:11" x14ac:dyDescent="0.25">
      <c r="B3731">
        <v>1008388</v>
      </c>
      <c r="C3731">
        <v>15</v>
      </c>
      <c r="D3731" t="s">
        <v>8457</v>
      </c>
      <c r="I3731" t="s">
        <v>10971</v>
      </c>
      <c r="J3731" t="s">
        <v>10971</v>
      </c>
      <c r="K3731" t="s">
        <v>10971</v>
      </c>
    </row>
    <row r="3732" spans="2:11" x14ac:dyDescent="0.25">
      <c r="B3732">
        <v>1015029</v>
      </c>
      <c r="C3732">
        <v>15</v>
      </c>
      <c r="D3732" t="s">
        <v>8490</v>
      </c>
      <c r="I3732" t="s">
        <v>10971</v>
      </c>
      <c r="J3732" t="s">
        <v>10971</v>
      </c>
      <c r="K3732" t="s">
        <v>10971</v>
      </c>
    </row>
    <row r="3733" spans="2:11" x14ac:dyDescent="0.25">
      <c r="B3733">
        <v>1015784</v>
      </c>
      <c r="C3733">
        <v>15</v>
      </c>
      <c r="D3733" t="s">
        <v>8458</v>
      </c>
      <c r="I3733" t="s">
        <v>10971</v>
      </c>
      <c r="J3733" t="s">
        <v>10971</v>
      </c>
      <c r="K3733" t="s">
        <v>10971</v>
      </c>
    </row>
    <row r="3734" spans="2:11" x14ac:dyDescent="0.25">
      <c r="B3734">
        <v>1015114</v>
      </c>
      <c r="C3734">
        <v>15</v>
      </c>
      <c r="D3734" t="s">
        <v>8469</v>
      </c>
      <c r="I3734" t="s">
        <v>10971</v>
      </c>
      <c r="J3734" t="s">
        <v>10971</v>
      </c>
      <c r="K3734" t="s">
        <v>10971</v>
      </c>
    </row>
    <row r="3735" spans="2:11" x14ac:dyDescent="0.25">
      <c r="B3735">
        <v>1009448</v>
      </c>
      <c r="C3735">
        <v>15</v>
      </c>
      <c r="D3735" t="s">
        <v>8463</v>
      </c>
      <c r="I3735" t="s">
        <v>10971</v>
      </c>
      <c r="J3735" t="s">
        <v>10971</v>
      </c>
      <c r="K3735" t="s">
        <v>10971</v>
      </c>
    </row>
    <row r="3736" spans="2:11" x14ac:dyDescent="0.25">
      <c r="B3736">
        <v>1009805</v>
      </c>
      <c r="C3736">
        <v>15</v>
      </c>
      <c r="D3736" t="s">
        <v>8476</v>
      </c>
      <c r="I3736" t="s">
        <v>10971</v>
      </c>
      <c r="J3736" t="s">
        <v>10971</v>
      </c>
      <c r="K3736" t="s">
        <v>10971</v>
      </c>
    </row>
    <row r="3737" spans="2:11" x14ac:dyDescent="0.25">
      <c r="B3737">
        <v>1013650</v>
      </c>
      <c r="C3737">
        <v>15</v>
      </c>
      <c r="D3737" t="s">
        <v>8488</v>
      </c>
      <c r="I3737" t="s">
        <v>10971</v>
      </c>
      <c r="J3737" t="s">
        <v>10971</v>
      </c>
      <c r="K3737" t="s">
        <v>10971</v>
      </c>
    </row>
    <row r="3738" spans="2:11" x14ac:dyDescent="0.25">
      <c r="B3738">
        <v>1013491</v>
      </c>
      <c r="C3738">
        <v>15</v>
      </c>
      <c r="D3738" t="s">
        <v>8482</v>
      </c>
      <c r="I3738" t="s">
        <v>10971</v>
      </c>
      <c r="J3738" t="s">
        <v>10971</v>
      </c>
      <c r="K3738" t="s">
        <v>10971</v>
      </c>
    </row>
    <row r="3739" spans="2:11" x14ac:dyDescent="0.25">
      <c r="B3739">
        <v>1006883</v>
      </c>
      <c r="C3739">
        <v>15</v>
      </c>
      <c r="D3739" t="s">
        <v>8478</v>
      </c>
      <c r="I3739" t="s">
        <v>10971</v>
      </c>
      <c r="J3739" t="s">
        <v>10971</v>
      </c>
      <c r="K3739" t="s">
        <v>10971</v>
      </c>
    </row>
    <row r="3740" spans="2:11" x14ac:dyDescent="0.25">
      <c r="B3740">
        <v>1011698</v>
      </c>
      <c r="C3740">
        <v>15</v>
      </c>
      <c r="D3740" t="s">
        <v>8474</v>
      </c>
      <c r="I3740" t="s">
        <v>10971</v>
      </c>
      <c r="J3740" t="s">
        <v>10971</v>
      </c>
      <c r="K3740" t="s">
        <v>10971</v>
      </c>
    </row>
    <row r="3741" spans="2:11" x14ac:dyDescent="0.25">
      <c r="B3741">
        <v>1015326</v>
      </c>
      <c r="C3741">
        <v>15</v>
      </c>
      <c r="D3741" t="s">
        <v>8467</v>
      </c>
      <c r="I3741" t="s">
        <v>10971</v>
      </c>
      <c r="J3741" t="s">
        <v>10971</v>
      </c>
      <c r="K3741" t="s">
        <v>10971</v>
      </c>
    </row>
    <row r="3742" spans="2:11" x14ac:dyDescent="0.25">
      <c r="B3742">
        <v>1009790</v>
      </c>
      <c r="C3742">
        <v>15</v>
      </c>
      <c r="D3742" t="s">
        <v>8475</v>
      </c>
      <c r="I3742" t="s">
        <v>10971</v>
      </c>
      <c r="J3742" t="s">
        <v>10971</v>
      </c>
      <c r="K3742" t="s">
        <v>10971</v>
      </c>
    </row>
    <row r="3743" spans="2:11" x14ac:dyDescent="0.25">
      <c r="B3743">
        <v>1012681</v>
      </c>
      <c r="C3743">
        <v>15</v>
      </c>
      <c r="D3743" t="s">
        <v>8480</v>
      </c>
      <c r="I3743" t="s">
        <v>10971</v>
      </c>
      <c r="J3743" t="s">
        <v>10971</v>
      </c>
      <c r="K3743" t="s">
        <v>10971</v>
      </c>
    </row>
    <row r="3744" spans="2:11" x14ac:dyDescent="0.25">
      <c r="B3744">
        <v>1006607</v>
      </c>
      <c r="C3744">
        <v>15</v>
      </c>
      <c r="D3744" t="s">
        <v>8651</v>
      </c>
      <c r="I3744" t="s">
        <v>10971</v>
      </c>
      <c r="J3744" t="s">
        <v>10971</v>
      </c>
      <c r="K3744" t="s">
        <v>10971</v>
      </c>
    </row>
    <row r="3745" spans="2:11" x14ac:dyDescent="0.25">
      <c r="B3745">
        <v>1014850</v>
      </c>
      <c r="C3745">
        <v>15</v>
      </c>
      <c r="D3745" t="s">
        <v>8459</v>
      </c>
      <c r="I3745" t="s">
        <v>10971</v>
      </c>
      <c r="J3745" t="s">
        <v>10971</v>
      </c>
      <c r="K3745" t="s">
        <v>10971</v>
      </c>
    </row>
    <row r="3746" spans="2:11" x14ac:dyDescent="0.25">
      <c r="B3746">
        <v>1014332</v>
      </c>
      <c r="C3746">
        <v>15</v>
      </c>
      <c r="D3746" t="s">
        <v>8483</v>
      </c>
      <c r="I3746" t="s">
        <v>10971</v>
      </c>
      <c r="J3746" t="s">
        <v>10971</v>
      </c>
      <c r="K3746" t="s">
        <v>10971</v>
      </c>
    </row>
    <row r="3747" spans="2:11" x14ac:dyDescent="0.25">
      <c r="B3747">
        <v>1016076</v>
      </c>
      <c r="C3747">
        <v>15</v>
      </c>
      <c r="D3747" t="s">
        <v>7471</v>
      </c>
      <c r="I3747" t="s">
        <v>10971</v>
      </c>
      <c r="J3747" t="s">
        <v>10971</v>
      </c>
      <c r="K3747" t="s">
        <v>10971</v>
      </c>
    </row>
    <row r="3748" spans="2:11" x14ac:dyDescent="0.25">
      <c r="B3748">
        <v>1013063</v>
      </c>
      <c r="C3748">
        <v>15</v>
      </c>
      <c r="D3748" t="s">
        <v>8484</v>
      </c>
      <c r="I3748" t="s">
        <v>10971</v>
      </c>
      <c r="J3748" t="s">
        <v>10971</v>
      </c>
      <c r="K3748" t="s">
        <v>10971</v>
      </c>
    </row>
    <row r="3749" spans="2:11" x14ac:dyDescent="0.25">
      <c r="B3749">
        <v>1007087</v>
      </c>
      <c r="C3749">
        <v>15</v>
      </c>
      <c r="D3749" t="s">
        <v>7988</v>
      </c>
      <c r="I3749" t="s">
        <v>10971</v>
      </c>
      <c r="J3749" t="s">
        <v>10971</v>
      </c>
      <c r="K3749" t="s">
        <v>10971</v>
      </c>
    </row>
    <row r="3750" spans="2:11" x14ac:dyDescent="0.25">
      <c r="B3750">
        <v>1010333</v>
      </c>
      <c r="C3750">
        <v>15</v>
      </c>
      <c r="D3750" t="s">
        <v>8477</v>
      </c>
      <c r="I3750" t="s">
        <v>10971</v>
      </c>
      <c r="J3750" t="s">
        <v>10971</v>
      </c>
      <c r="K3750" t="s">
        <v>10971</v>
      </c>
    </row>
    <row r="3751" spans="2:11" x14ac:dyDescent="0.25">
      <c r="B3751">
        <v>1005078</v>
      </c>
      <c r="C3751">
        <v>15</v>
      </c>
      <c r="D3751" t="s">
        <v>8472</v>
      </c>
      <c r="I3751" t="s">
        <v>10971</v>
      </c>
      <c r="J3751" t="s">
        <v>10971</v>
      </c>
      <c r="K3751" t="s">
        <v>10971</v>
      </c>
    </row>
    <row r="3752" spans="2:11" x14ac:dyDescent="0.25">
      <c r="I3752" t="s">
        <v>10971</v>
      </c>
      <c r="J3752" t="s">
        <v>10971</v>
      </c>
      <c r="K3752" t="s">
        <v>10971</v>
      </c>
    </row>
    <row r="3753" spans="2:11" x14ac:dyDescent="0.25">
      <c r="B3753">
        <v>4051553</v>
      </c>
      <c r="C3753">
        <v>16</v>
      </c>
      <c r="D3753" t="s">
        <v>8495</v>
      </c>
      <c r="I3753" t="s">
        <v>10971</v>
      </c>
      <c r="J3753" t="s">
        <v>10971</v>
      </c>
      <c r="K3753" t="s">
        <v>10971</v>
      </c>
    </row>
    <row r="3754" spans="2:11" x14ac:dyDescent="0.25">
      <c r="B3754">
        <v>4056085</v>
      </c>
      <c r="C3754">
        <v>16</v>
      </c>
      <c r="D3754" t="s">
        <v>8164</v>
      </c>
      <c r="I3754" t="s">
        <v>10971</v>
      </c>
      <c r="J3754" t="s">
        <v>10971</v>
      </c>
      <c r="K3754" t="s">
        <v>10971</v>
      </c>
    </row>
    <row r="3755" spans="2:11" x14ac:dyDescent="0.25">
      <c r="B3755">
        <v>1009030</v>
      </c>
      <c r="C3755">
        <v>16</v>
      </c>
      <c r="D3755" t="s">
        <v>9257</v>
      </c>
      <c r="I3755" t="s">
        <v>10971</v>
      </c>
      <c r="J3755" t="s">
        <v>10971</v>
      </c>
      <c r="K3755" t="s">
        <v>10971</v>
      </c>
    </row>
    <row r="3756" spans="2:11" x14ac:dyDescent="0.25">
      <c r="B3756">
        <v>4055903</v>
      </c>
      <c r="C3756">
        <v>16</v>
      </c>
      <c r="D3756" t="s">
        <v>8533</v>
      </c>
      <c r="I3756" t="s">
        <v>10971</v>
      </c>
      <c r="J3756" t="s">
        <v>10971</v>
      </c>
      <c r="K3756" t="s">
        <v>10971</v>
      </c>
    </row>
    <row r="3757" spans="2:11" x14ac:dyDescent="0.25">
      <c r="B3757">
        <v>1012499</v>
      </c>
      <c r="C3757">
        <v>16</v>
      </c>
      <c r="D3757" t="s">
        <v>8537</v>
      </c>
      <c r="I3757" t="s">
        <v>10971</v>
      </c>
      <c r="J3757" t="s">
        <v>10971</v>
      </c>
      <c r="K3757" t="s">
        <v>10971</v>
      </c>
    </row>
    <row r="3758" spans="2:11" x14ac:dyDescent="0.25">
      <c r="B3758">
        <v>1005259</v>
      </c>
      <c r="C3758">
        <v>16</v>
      </c>
      <c r="D3758" t="s">
        <v>8539</v>
      </c>
      <c r="I3758" t="s">
        <v>10971</v>
      </c>
      <c r="J3758" t="s">
        <v>10971</v>
      </c>
      <c r="K3758" t="s">
        <v>10971</v>
      </c>
    </row>
    <row r="3759" spans="2:11" x14ac:dyDescent="0.25">
      <c r="B3759">
        <v>1013447</v>
      </c>
      <c r="C3759">
        <v>16</v>
      </c>
      <c r="D3759" t="s">
        <v>8511</v>
      </c>
      <c r="I3759" t="s">
        <v>10971</v>
      </c>
      <c r="J3759" t="s">
        <v>10971</v>
      </c>
      <c r="K3759" t="s">
        <v>10971</v>
      </c>
    </row>
    <row r="3760" spans="2:11" x14ac:dyDescent="0.25">
      <c r="B3760">
        <v>4104877</v>
      </c>
      <c r="C3760">
        <v>16</v>
      </c>
      <c r="D3760" t="s">
        <v>8503</v>
      </c>
      <c r="I3760" t="s">
        <v>10971</v>
      </c>
      <c r="J3760" t="s">
        <v>10971</v>
      </c>
      <c r="K3760" t="s">
        <v>10971</v>
      </c>
    </row>
    <row r="3761" spans="2:11" x14ac:dyDescent="0.25">
      <c r="B3761">
        <v>1011355</v>
      </c>
      <c r="C3761">
        <v>16</v>
      </c>
      <c r="D3761" t="s">
        <v>8580</v>
      </c>
      <c r="I3761" t="s">
        <v>10971</v>
      </c>
      <c r="J3761" t="s">
        <v>10971</v>
      </c>
      <c r="K3761" t="s">
        <v>10971</v>
      </c>
    </row>
    <row r="3762" spans="2:11" x14ac:dyDescent="0.25">
      <c r="B3762">
        <v>1006393</v>
      </c>
      <c r="C3762">
        <v>16</v>
      </c>
      <c r="D3762" t="s">
        <v>8656</v>
      </c>
      <c r="I3762" t="s">
        <v>10971</v>
      </c>
      <c r="J3762" t="s">
        <v>10971</v>
      </c>
      <c r="K3762" t="s">
        <v>10971</v>
      </c>
    </row>
    <row r="3763" spans="2:11" x14ac:dyDescent="0.25">
      <c r="B3763">
        <v>1004573</v>
      </c>
      <c r="C3763">
        <v>16</v>
      </c>
      <c r="D3763" t="s">
        <v>8541</v>
      </c>
      <c r="I3763" t="s">
        <v>10971</v>
      </c>
      <c r="J3763" t="s">
        <v>10971</v>
      </c>
      <c r="K3763" t="s">
        <v>10971</v>
      </c>
    </row>
    <row r="3764" spans="2:11" x14ac:dyDescent="0.25">
      <c r="B3764">
        <v>1009201</v>
      </c>
      <c r="C3764">
        <v>16</v>
      </c>
      <c r="D3764" t="s">
        <v>8540</v>
      </c>
      <c r="I3764" t="s">
        <v>10971</v>
      </c>
      <c r="J3764" t="s">
        <v>10971</v>
      </c>
      <c r="K3764" t="s">
        <v>10971</v>
      </c>
    </row>
    <row r="3765" spans="2:11" x14ac:dyDescent="0.25">
      <c r="B3765">
        <v>1009116</v>
      </c>
      <c r="C3765">
        <v>16</v>
      </c>
      <c r="D3765" t="s">
        <v>8653</v>
      </c>
      <c r="I3765" t="s">
        <v>10971</v>
      </c>
      <c r="J3765" t="s">
        <v>10971</v>
      </c>
      <c r="K3765" t="s">
        <v>10971</v>
      </c>
    </row>
    <row r="3766" spans="2:11" x14ac:dyDescent="0.25">
      <c r="B3766">
        <v>1014428</v>
      </c>
      <c r="C3766">
        <v>16</v>
      </c>
      <c r="D3766" t="s">
        <v>8514</v>
      </c>
      <c r="I3766" t="s">
        <v>10971</v>
      </c>
      <c r="J3766" t="s">
        <v>10971</v>
      </c>
      <c r="K3766" t="s">
        <v>10971</v>
      </c>
    </row>
    <row r="3767" spans="2:11" x14ac:dyDescent="0.25">
      <c r="B3767">
        <v>1007733</v>
      </c>
      <c r="C3767">
        <v>16</v>
      </c>
      <c r="D3767" t="s">
        <v>8521</v>
      </c>
      <c r="I3767" t="s">
        <v>10971</v>
      </c>
      <c r="J3767" t="s">
        <v>10971</v>
      </c>
      <c r="K3767" t="s">
        <v>10971</v>
      </c>
    </row>
    <row r="3768" spans="2:11" x14ac:dyDescent="0.25">
      <c r="B3768">
        <v>1014150</v>
      </c>
      <c r="C3768">
        <v>16</v>
      </c>
      <c r="D3768" t="s">
        <v>8498</v>
      </c>
      <c r="I3768" t="s">
        <v>10971</v>
      </c>
      <c r="J3768" t="s">
        <v>10971</v>
      </c>
      <c r="K3768" t="s">
        <v>10971</v>
      </c>
    </row>
    <row r="3769" spans="2:11" x14ac:dyDescent="0.25">
      <c r="B3769">
        <v>1009768</v>
      </c>
      <c r="C3769">
        <v>16</v>
      </c>
      <c r="D3769" t="s">
        <v>8543</v>
      </c>
      <c r="I3769" t="s">
        <v>10971</v>
      </c>
      <c r="J3769" t="s">
        <v>10971</v>
      </c>
      <c r="K3769" t="s">
        <v>10971</v>
      </c>
    </row>
    <row r="3770" spans="2:11" x14ac:dyDescent="0.25">
      <c r="B3770">
        <v>1010061</v>
      </c>
      <c r="C3770">
        <v>16</v>
      </c>
      <c r="D3770" t="s">
        <v>8546</v>
      </c>
      <c r="I3770" t="s">
        <v>10971</v>
      </c>
      <c r="J3770" t="s">
        <v>10971</v>
      </c>
      <c r="K3770" t="s">
        <v>10971</v>
      </c>
    </row>
    <row r="3771" spans="2:11" x14ac:dyDescent="0.25">
      <c r="B3771">
        <v>1015441</v>
      </c>
      <c r="C3771">
        <v>16</v>
      </c>
      <c r="D3771" t="s">
        <v>10930</v>
      </c>
      <c r="I3771" t="s">
        <v>10971</v>
      </c>
      <c r="J3771" t="s">
        <v>10971</v>
      </c>
      <c r="K3771" t="s">
        <v>10971</v>
      </c>
    </row>
    <row r="3772" spans="2:11" x14ac:dyDescent="0.25">
      <c r="B3772">
        <v>1004423</v>
      </c>
      <c r="C3772">
        <v>16</v>
      </c>
      <c r="D3772" t="s">
        <v>8545</v>
      </c>
      <c r="I3772" t="s">
        <v>10971</v>
      </c>
      <c r="J3772" t="s">
        <v>10971</v>
      </c>
      <c r="K3772" t="s">
        <v>10971</v>
      </c>
    </row>
    <row r="3773" spans="2:11" x14ac:dyDescent="0.25">
      <c r="B3773">
        <v>1013147</v>
      </c>
      <c r="C3773">
        <v>16</v>
      </c>
      <c r="D3773" t="s">
        <v>8623</v>
      </c>
      <c r="I3773" t="s">
        <v>10971</v>
      </c>
      <c r="J3773" t="s">
        <v>10971</v>
      </c>
      <c r="K3773" t="s">
        <v>10971</v>
      </c>
    </row>
    <row r="3774" spans="2:11" x14ac:dyDescent="0.25">
      <c r="B3774">
        <v>1013007</v>
      </c>
      <c r="C3774">
        <v>16</v>
      </c>
      <c r="D3774" t="s">
        <v>8527</v>
      </c>
      <c r="I3774" t="s">
        <v>10971</v>
      </c>
      <c r="J3774" t="s">
        <v>10971</v>
      </c>
      <c r="K3774" t="s">
        <v>10971</v>
      </c>
    </row>
    <row r="3775" spans="2:11" x14ac:dyDescent="0.25">
      <c r="B3775">
        <v>1015588</v>
      </c>
      <c r="C3775">
        <v>16</v>
      </c>
      <c r="D3775" t="s">
        <v>8529</v>
      </c>
      <c r="I3775" t="s">
        <v>10971</v>
      </c>
      <c r="J3775" t="s">
        <v>10971</v>
      </c>
      <c r="K3775" t="s">
        <v>10971</v>
      </c>
    </row>
    <row r="3776" spans="2:11" x14ac:dyDescent="0.25">
      <c r="B3776">
        <v>1014559</v>
      </c>
      <c r="C3776">
        <v>16</v>
      </c>
      <c r="D3776" t="s">
        <v>8544</v>
      </c>
      <c r="I3776" t="s">
        <v>10971</v>
      </c>
      <c r="J3776" t="s">
        <v>10971</v>
      </c>
      <c r="K3776" t="s">
        <v>10971</v>
      </c>
    </row>
    <row r="3777" spans="2:11" x14ac:dyDescent="0.25">
      <c r="B3777">
        <v>1016138</v>
      </c>
      <c r="C3777">
        <v>16</v>
      </c>
      <c r="D3777" t="s">
        <v>8525</v>
      </c>
      <c r="I3777" t="s">
        <v>10971</v>
      </c>
      <c r="J3777" t="s">
        <v>10971</v>
      </c>
      <c r="K3777" t="s">
        <v>10971</v>
      </c>
    </row>
    <row r="3778" spans="2:11" x14ac:dyDescent="0.25">
      <c r="B3778">
        <v>1010290</v>
      </c>
      <c r="C3778">
        <v>16</v>
      </c>
      <c r="D3778" t="s">
        <v>8530</v>
      </c>
      <c r="I3778" t="s">
        <v>10971</v>
      </c>
      <c r="J3778" t="s">
        <v>10971</v>
      </c>
      <c r="K3778" t="s">
        <v>10971</v>
      </c>
    </row>
    <row r="3779" spans="2:11" x14ac:dyDescent="0.25">
      <c r="B3779">
        <v>4055923</v>
      </c>
      <c r="C3779">
        <v>16</v>
      </c>
      <c r="D3779" t="s">
        <v>8547</v>
      </c>
      <c r="I3779" t="s">
        <v>10971</v>
      </c>
      <c r="J3779" t="s">
        <v>10971</v>
      </c>
      <c r="K3779" t="s">
        <v>10971</v>
      </c>
    </row>
    <row r="3780" spans="2:11" x14ac:dyDescent="0.25">
      <c r="B3780">
        <v>1981015</v>
      </c>
      <c r="C3780">
        <v>16</v>
      </c>
      <c r="D3780" t="s">
        <v>8509</v>
      </c>
      <c r="I3780" t="s">
        <v>10971</v>
      </c>
      <c r="J3780" t="s">
        <v>10971</v>
      </c>
      <c r="K3780" t="s">
        <v>10971</v>
      </c>
    </row>
    <row r="3781" spans="2:11" x14ac:dyDescent="0.25">
      <c r="B3781">
        <v>1014057</v>
      </c>
      <c r="C3781">
        <v>16</v>
      </c>
      <c r="D3781" t="s">
        <v>8535</v>
      </c>
      <c r="I3781" t="s">
        <v>10971</v>
      </c>
      <c r="J3781" t="s">
        <v>10971</v>
      </c>
      <c r="K3781" t="s">
        <v>10971</v>
      </c>
    </row>
    <row r="3782" spans="2:11" x14ac:dyDescent="0.25">
      <c r="B3782">
        <v>1014592</v>
      </c>
      <c r="C3782">
        <v>16</v>
      </c>
      <c r="D3782" t="s">
        <v>8500</v>
      </c>
      <c r="I3782" t="s">
        <v>10971</v>
      </c>
      <c r="J3782" t="s">
        <v>10971</v>
      </c>
      <c r="K3782" t="s">
        <v>10971</v>
      </c>
    </row>
    <row r="3783" spans="2:11" x14ac:dyDescent="0.25">
      <c r="B3783">
        <v>1006240</v>
      </c>
      <c r="C3783">
        <v>16</v>
      </c>
      <c r="D3783" t="s">
        <v>8499</v>
      </c>
      <c r="I3783" t="s">
        <v>10971</v>
      </c>
      <c r="J3783" t="s">
        <v>10971</v>
      </c>
      <c r="K3783" t="s">
        <v>10971</v>
      </c>
    </row>
    <row r="3784" spans="2:11" x14ac:dyDescent="0.25">
      <c r="B3784">
        <v>1009806</v>
      </c>
      <c r="C3784">
        <v>16</v>
      </c>
      <c r="D3784" t="s">
        <v>8504</v>
      </c>
      <c r="I3784" t="s">
        <v>10971</v>
      </c>
      <c r="J3784" t="s">
        <v>10971</v>
      </c>
      <c r="K3784" t="s">
        <v>10971</v>
      </c>
    </row>
    <row r="3785" spans="2:11" x14ac:dyDescent="0.25">
      <c r="B3785">
        <v>1006265</v>
      </c>
      <c r="C3785">
        <v>16</v>
      </c>
      <c r="D3785" t="s">
        <v>8512</v>
      </c>
      <c r="I3785" t="s">
        <v>10971</v>
      </c>
      <c r="J3785" t="s">
        <v>10971</v>
      </c>
      <c r="K3785" t="s">
        <v>10971</v>
      </c>
    </row>
    <row r="3786" spans="2:11" x14ac:dyDescent="0.25">
      <c r="B3786">
        <v>1026256</v>
      </c>
      <c r="C3786">
        <v>16</v>
      </c>
      <c r="D3786" t="s">
        <v>8515</v>
      </c>
      <c r="I3786" t="s">
        <v>10971</v>
      </c>
      <c r="J3786" t="s">
        <v>10971</v>
      </c>
      <c r="K3786" t="s">
        <v>10971</v>
      </c>
    </row>
    <row r="3787" spans="2:11" x14ac:dyDescent="0.25">
      <c r="B3787">
        <v>4092910</v>
      </c>
      <c r="C3787">
        <v>16</v>
      </c>
      <c r="D3787" t="s">
        <v>8518</v>
      </c>
      <c r="I3787" t="s">
        <v>10971</v>
      </c>
      <c r="J3787" t="s">
        <v>10971</v>
      </c>
      <c r="K3787" t="s">
        <v>10971</v>
      </c>
    </row>
    <row r="3788" spans="2:11" x14ac:dyDescent="0.25">
      <c r="B3788">
        <v>1024077</v>
      </c>
      <c r="C3788">
        <v>16</v>
      </c>
      <c r="D3788" t="s">
        <v>8513</v>
      </c>
      <c r="I3788" t="s">
        <v>10971</v>
      </c>
      <c r="J3788" t="s">
        <v>10971</v>
      </c>
      <c r="K3788" t="s">
        <v>10971</v>
      </c>
    </row>
    <row r="3789" spans="2:11" x14ac:dyDescent="0.25">
      <c r="B3789">
        <v>1008085</v>
      </c>
      <c r="C3789">
        <v>16</v>
      </c>
      <c r="D3789" t="s">
        <v>8528</v>
      </c>
      <c r="I3789" t="s">
        <v>10971</v>
      </c>
      <c r="J3789" t="s">
        <v>10971</v>
      </c>
      <c r="K3789" t="s">
        <v>10971</v>
      </c>
    </row>
    <row r="3790" spans="2:11" x14ac:dyDescent="0.25">
      <c r="B3790">
        <v>1008383</v>
      </c>
      <c r="C3790">
        <v>16</v>
      </c>
      <c r="D3790" t="s">
        <v>8494</v>
      </c>
      <c r="I3790" t="s">
        <v>10971</v>
      </c>
      <c r="J3790" t="s">
        <v>10971</v>
      </c>
      <c r="K3790" t="s">
        <v>10971</v>
      </c>
    </row>
    <row r="3791" spans="2:11" x14ac:dyDescent="0.25">
      <c r="B3791">
        <v>1006372</v>
      </c>
      <c r="C3791">
        <v>16</v>
      </c>
      <c r="D3791" t="s">
        <v>8523</v>
      </c>
      <c r="I3791" t="s">
        <v>10971</v>
      </c>
      <c r="J3791" t="s">
        <v>10971</v>
      </c>
      <c r="K3791" t="s">
        <v>10971</v>
      </c>
    </row>
    <row r="3792" spans="2:11" x14ac:dyDescent="0.25">
      <c r="B3792">
        <v>4050684</v>
      </c>
      <c r="C3792">
        <v>16</v>
      </c>
      <c r="D3792" t="s">
        <v>8542</v>
      </c>
      <c r="I3792" t="s">
        <v>10971</v>
      </c>
      <c r="J3792" t="s">
        <v>10971</v>
      </c>
      <c r="K3792" t="s">
        <v>10971</v>
      </c>
    </row>
    <row r="3793" spans="2:11" x14ac:dyDescent="0.25">
      <c r="B3793">
        <v>4087646</v>
      </c>
      <c r="C3793">
        <v>16</v>
      </c>
      <c r="D3793" t="s">
        <v>6602</v>
      </c>
      <c r="I3793" t="s">
        <v>10971</v>
      </c>
      <c r="J3793" t="s">
        <v>10971</v>
      </c>
      <c r="K3793" t="s">
        <v>10971</v>
      </c>
    </row>
    <row r="3794" spans="2:11" x14ac:dyDescent="0.25">
      <c r="B3794">
        <v>1014649</v>
      </c>
      <c r="C3794">
        <v>16</v>
      </c>
      <c r="D3794" t="s">
        <v>8506</v>
      </c>
      <c r="I3794" t="s">
        <v>10971</v>
      </c>
      <c r="J3794" t="s">
        <v>10971</v>
      </c>
      <c r="K3794" t="s">
        <v>10971</v>
      </c>
    </row>
    <row r="3795" spans="2:11" x14ac:dyDescent="0.25">
      <c r="B3795">
        <v>1011255</v>
      </c>
      <c r="C3795">
        <v>16</v>
      </c>
      <c r="D3795" t="s">
        <v>8536</v>
      </c>
      <c r="I3795" t="s">
        <v>10971</v>
      </c>
      <c r="J3795" t="s">
        <v>10971</v>
      </c>
      <c r="K3795" t="s">
        <v>10971</v>
      </c>
    </row>
    <row r="3796" spans="2:11" x14ac:dyDescent="0.25">
      <c r="B3796">
        <v>1023004</v>
      </c>
      <c r="C3796">
        <v>16</v>
      </c>
      <c r="D3796" t="s">
        <v>8238</v>
      </c>
      <c r="I3796" t="s">
        <v>10971</v>
      </c>
      <c r="J3796" t="s">
        <v>10971</v>
      </c>
      <c r="K3796" t="s">
        <v>10971</v>
      </c>
    </row>
    <row r="3797" spans="2:11" x14ac:dyDescent="0.25">
      <c r="B3797">
        <v>1012354</v>
      </c>
      <c r="C3797">
        <v>16</v>
      </c>
      <c r="D3797" t="s">
        <v>8532</v>
      </c>
      <c r="I3797" t="s">
        <v>10971</v>
      </c>
      <c r="J3797" t="s">
        <v>10971</v>
      </c>
      <c r="K3797" t="s">
        <v>10971</v>
      </c>
    </row>
    <row r="3798" spans="2:11" x14ac:dyDescent="0.25">
      <c r="B3798">
        <v>4085125</v>
      </c>
      <c r="C3798">
        <v>16</v>
      </c>
      <c r="D3798" t="s">
        <v>10628</v>
      </c>
      <c r="I3798" t="s">
        <v>10971</v>
      </c>
      <c r="J3798" t="s">
        <v>10971</v>
      </c>
      <c r="K3798" t="s">
        <v>10971</v>
      </c>
    </row>
    <row r="3799" spans="2:11" x14ac:dyDescent="0.25">
      <c r="B3799">
        <v>1010683</v>
      </c>
      <c r="C3799">
        <v>16</v>
      </c>
      <c r="D3799" t="s">
        <v>5990</v>
      </c>
      <c r="I3799" t="s">
        <v>10971</v>
      </c>
      <c r="J3799" t="s">
        <v>10971</v>
      </c>
      <c r="K3799" t="s">
        <v>10971</v>
      </c>
    </row>
    <row r="3800" spans="2:11" x14ac:dyDescent="0.25">
      <c r="I3800" t="s">
        <v>10971</v>
      </c>
      <c r="J3800" t="s">
        <v>10971</v>
      </c>
      <c r="K3800" t="s">
        <v>10971</v>
      </c>
    </row>
    <row r="3801" spans="2:11" x14ac:dyDescent="0.25">
      <c r="B3801">
        <v>1006258</v>
      </c>
      <c r="C3801">
        <v>17</v>
      </c>
      <c r="D3801" t="s">
        <v>9395</v>
      </c>
      <c r="I3801" t="s">
        <v>10971</v>
      </c>
      <c r="J3801" t="s">
        <v>10971</v>
      </c>
      <c r="K3801" t="s">
        <v>10971</v>
      </c>
    </row>
    <row r="3802" spans="2:11" x14ac:dyDescent="0.25">
      <c r="B3802">
        <v>1007859</v>
      </c>
      <c r="C3802">
        <v>17</v>
      </c>
      <c r="D3802" t="s">
        <v>8600</v>
      </c>
      <c r="I3802" t="s">
        <v>10971</v>
      </c>
      <c r="J3802" t="s">
        <v>10971</v>
      </c>
      <c r="K3802" t="s">
        <v>10971</v>
      </c>
    </row>
    <row r="3803" spans="2:11" x14ac:dyDescent="0.25">
      <c r="B3803">
        <v>1005288</v>
      </c>
      <c r="C3803">
        <v>17</v>
      </c>
      <c r="D3803" t="s">
        <v>6305</v>
      </c>
      <c r="I3803" t="s">
        <v>10971</v>
      </c>
      <c r="J3803" t="s">
        <v>10971</v>
      </c>
      <c r="K3803" t="s">
        <v>10971</v>
      </c>
    </row>
    <row r="3804" spans="2:11" x14ac:dyDescent="0.25">
      <c r="B3804">
        <v>1008302</v>
      </c>
      <c r="C3804">
        <v>17</v>
      </c>
      <c r="D3804" t="s">
        <v>8602</v>
      </c>
      <c r="I3804" t="s">
        <v>10971</v>
      </c>
      <c r="J3804" t="s">
        <v>10971</v>
      </c>
      <c r="K3804" t="s">
        <v>10971</v>
      </c>
    </row>
    <row r="3805" spans="2:11" x14ac:dyDescent="0.25">
      <c r="B3805">
        <v>1013238</v>
      </c>
      <c r="C3805">
        <v>17</v>
      </c>
      <c r="D3805" t="s">
        <v>5990</v>
      </c>
      <c r="I3805" t="s">
        <v>10971</v>
      </c>
      <c r="J3805" t="s">
        <v>10971</v>
      </c>
      <c r="K3805" t="s">
        <v>10971</v>
      </c>
    </row>
    <row r="3806" spans="2:11" x14ac:dyDescent="0.25">
      <c r="B3806">
        <v>1001692</v>
      </c>
      <c r="C3806">
        <v>17</v>
      </c>
      <c r="D3806" t="s">
        <v>5970</v>
      </c>
      <c r="I3806" t="s">
        <v>10971</v>
      </c>
      <c r="J3806" t="s">
        <v>10971</v>
      </c>
      <c r="K3806" t="s">
        <v>10971</v>
      </c>
    </row>
    <row r="3807" spans="2:11" x14ac:dyDescent="0.25">
      <c r="B3807">
        <v>1010566</v>
      </c>
      <c r="C3807">
        <v>17</v>
      </c>
      <c r="D3807" t="s">
        <v>10159</v>
      </c>
      <c r="I3807" t="s">
        <v>10971</v>
      </c>
      <c r="J3807" t="s">
        <v>10971</v>
      </c>
      <c r="K3807" t="s">
        <v>10971</v>
      </c>
    </row>
    <row r="3808" spans="2:11" x14ac:dyDescent="0.25">
      <c r="B3808">
        <v>1011380</v>
      </c>
      <c r="C3808">
        <v>17</v>
      </c>
      <c r="D3808" t="s">
        <v>8578</v>
      </c>
      <c r="I3808" t="s">
        <v>10971</v>
      </c>
      <c r="J3808" t="s">
        <v>10971</v>
      </c>
      <c r="K3808" t="s">
        <v>10971</v>
      </c>
    </row>
    <row r="3809" spans="2:11" x14ac:dyDescent="0.25">
      <c r="B3809">
        <v>1012273</v>
      </c>
      <c r="C3809">
        <v>17</v>
      </c>
      <c r="D3809" t="s">
        <v>8550</v>
      </c>
      <c r="I3809" t="s">
        <v>10971</v>
      </c>
      <c r="J3809" t="s">
        <v>10971</v>
      </c>
      <c r="K3809" t="s">
        <v>10971</v>
      </c>
    </row>
    <row r="3810" spans="2:11" x14ac:dyDescent="0.25">
      <c r="B3810">
        <v>1011393</v>
      </c>
      <c r="C3810">
        <v>17</v>
      </c>
      <c r="D3810" t="s">
        <v>8597</v>
      </c>
      <c r="I3810" t="s">
        <v>10971</v>
      </c>
      <c r="J3810" t="s">
        <v>10971</v>
      </c>
      <c r="K3810" t="s">
        <v>10971</v>
      </c>
    </row>
    <row r="3811" spans="2:11" x14ac:dyDescent="0.25">
      <c r="B3811">
        <v>1015257</v>
      </c>
      <c r="C3811">
        <v>17</v>
      </c>
      <c r="D3811" t="s">
        <v>10262</v>
      </c>
      <c r="I3811" t="s">
        <v>10971</v>
      </c>
      <c r="J3811" t="s">
        <v>10971</v>
      </c>
      <c r="K3811" t="s">
        <v>10971</v>
      </c>
    </row>
    <row r="3812" spans="2:11" x14ac:dyDescent="0.25">
      <c r="B3812">
        <v>1007999</v>
      </c>
      <c r="C3812">
        <v>17</v>
      </c>
      <c r="D3812" t="s">
        <v>8566</v>
      </c>
      <c r="I3812" t="s">
        <v>10971</v>
      </c>
      <c r="J3812" t="s">
        <v>10971</v>
      </c>
      <c r="K3812" t="s">
        <v>10971</v>
      </c>
    </row>
    <row r="3813" spans="2:11" x14ac:dyDescent="0.25">
      <c r="B3813">
        <v>1009270</v>
      </c>
      <c r="C3813">
        <v>17</v>
      </c>
      <c r="D3813" t="s">
        <v>8567</v>
      </c>
      <c r="I3813" t="s">
        <v>10971</v>
      </c>
      <c r="J3813" t="s">
        <v>10971</v>
      </c>
      <c r="K3813" t="s">
        <v>10971</v>
      </c>
    </row>
    <row r="3814" spans="2:11" x14ac:dyDescent="0.25">
      <c r="B3814">
        <v>1008540</v>
      </c>
      <c r="C3814">
        <v>17</v>
      </c>
      <c r="D3814" t="s">
        <v>8640</v>
      </c>
      <c r="I3814" t="s">
        <v>10971</v>
      </c>
      <c r="J3814" t="s">
        <v>10971</v>
      </c>
      <c r="K3814" t="s">
        <v>10971</v>
      </c>
    </row>
    <row r="3815" spans="2:11" x14ac:dyDescent="0.25">
      <c r="B3815">
        <v>1014618</v>
      </c>
      <c r="C3815">
        <v>17</v>
      </c>
      <c r="D3815" t="s">
        <v>8587</v>
      </c>
      <c r="I3815" t="s">
        <v>10971</v>
      </c>
      <c r="J3815" t="s">
        <v>10971</v>
      </c>
      <c r="K3815" t="s">
        <v>10971</v>
      </c>
    </row>
    <row r="3816" spans="2:11" x14ac:dyDescent="0.25">
      <c r="B3816">
        <v>1009285</v>
      </c>
      <c r="C3816">
        <v>17</v>
      </c>
      <c r="D3816" t="s">
        <v>8606</v>
      </c>
      <c r="I3816" t="s">
        <v>10971</v>
      </c>
      <c r="J3816" t="s">
        <v>10971</v>
      </c>
      <c r="K3816" t="s">
        <v>10971</v>
      </c>
    </row>
    <row r="3817" spans="2:11" x14ac:dyDescent="0.25">
      <c r="B3817">
        <v>1015770</v>
      </c>
      <c r="C3817">
        <v>17</v>
      </c>
      <c r="D3817" t="s">
        <v>8570</v>
      </c>
      <c r="I3817" t="s">
        <v>10971</v>
      </c>
      <c r="J3817" t="s">
        <v>10971</v>
      </c>
      <c r="K3817" t="s">
        <v>10971</v>
      </c>
    </row>
    <row r="3818" spans="2:11" x14ac:dyDescent="0.25">
      <c r="B3818">
        <v>1013840</v>
      </c>
      <c r="C3818">
        <v>17</v>
      </c>
      <c r="D3818" t="s">
        <v>8610</v>
      </c>
      <c r="I3818" t="s">
        <v>10971</v>
      </c>
      <c r="J3818" t="s">
        <v>10971</v>
      </c>
      <c r="K3818" t="s">
        <v>10971</v>
      </c>
    </row>
    <row r="3819" spans="2:11" x14ac:dyDescent="0.25">
      <c r="B3819">
        <v>1006139</v>
      </c>
      <c r="C3819">
        <v>17</v>
      </c>
      <c r="D3819" t="s">
        <v>8618</v>
      </c>
      <c r="I3819" t="s">
        <v>10971</v>
      </c>
      <c r="J3819" t="s">
        <v>10971</v>
      </c>
      <c r="K3819" t="s">
        <v>10971</v>
      </c>
    </row>
    <row r="3820" spans="2:11" x14ac:dyDescent="0.25">
      <c r="B3820">
        <v>1013725</v>
      </c>
      <c r="C3820">
        <v>17</v>
      </c>
      <c r="D3820" t="s">
        <v>8538</v>
      </c>
      <c r="I3820" t="s">
        <v>10971</v>
      </c>
      <c r="J3820" t="s">
        <v>10971</v>
      </c>
      <c r="K3820" t="s">
        <v>10971</v>
      </c>
    </row>
    <row r="3821" spans="2:11" x14ac:dyDescent="0.25">
      <c r="B3821">
        <v>1011987</v>
      </c>
      <c r="C3821">
        <v>17</v>
      </c>
      <c r="D3821" t="s">
        <v>5990</v>
      </c>
      <c r="I3821" t="s">
        <v>10971</v>
      </c>
      <c r="J3821" t="s">
        <v>10971</v>
      </c>
      <c r="K3821" t="s">
        <v>10971</v>
      </c>
    </row>
    <row r="3822" spans="2:11" x14ac:dyDescent="0.25">
      <c r="B3822">
        <v>1011005</v>
      </c>
      <c r="C3822">
        <v>17</v>
      </c>
      <c r="D3822" t="s">
        <v>8425</v>
      </c>
      <c r="I3822" t="s">
        <v>10971</v>
      </c>
      <c r="J3822" t="s">
        <v>10971</v>
      </c>
      <c r="K3822" t="s">
        <v>10971</v>
      </c>
    </row>
    <row r="3823" spans="2:11" x14ac:dyDescent="0.25">
      <c r="B3823">
        <v>1013139</v>
      </c>
      <c r="C3823">
        <v>17</v>
      </c>
      <c r="D3823" t="s">
        <v>6922</v>
      </c>
      <c r="I3823" t="s">
        <v>10971</v>
      </c>
      <c r="J3823" t="s">
        <v>10971</v>
      </c>
      <c r="K3823" t="s">
        <v>10971</v>
      </c>
    </row>
    <row r="3824" spans="2:11" x14ac:dyDescent="0.25">
      <c r="B3824">
        <v>1014588</v>
      </c>
      <c r="C3824">
        <v>17</v>
      </c>
      <c r="D3824" t="s">
        <v>8644</v>
      </c>
      <c r="I3824" t="s">
        <v>10971</v>
      </c>
      <c r="J3824" t="s">
        <v>10971</v>
      </c>
      <c r="K3824" t="s">
        <v>10971</v>
      </c>
    </row>
    <row r="3825" spans="2:11" x14ac:dyDescent="0.25">
      <c r="B3825">
        <v>1016281</v>
      </c>
      <c r="C3825">
        <v>17</v>
      </c>
      <c r="D3825" t="s">
        <v>8563</v>
      </c>
      <c r="I3825" t="s">
        <v>10971</v>
      </c>
      <c r="J3825" t="s">
        <v>10971</v>
      </c>
      <c r="K3825" t="s">
        <v>10971</v>
      </c>
    </row>
    <row r="3826" spans="2:11" x14ac:dyDescent="0.25">
      <c r="B3826">
        <v>1015996</v>
      </c>
      <c r="C3826">
        <v>17</v>
      </c>
      <c r="D3826" t="s">
        <v>5990</v>
      </c>
      <c r="I3826" t="s">
        <v>10971</v>
      </c>
      <c r="J3826" t="s">
        <v>10971</v>
      </c>
      <c r="K3826" t="s">
        <v>10971</v>
      </c>
    </row>
    <row r="3827" spans="2:11" x14ac:dyDescent="0.25">
      <c r="B3827">
        <v>1016058</v>
      </c>
      <c r="C3827">
        <v>17</v>
      </c>
      <c r="D3827" t="s">
        <v>8576</v>
      </c>
      <c r="I3827" t="s">
        <v>10971</v>
      </c>
      <c r="J3827" t="s">
        <v>10971</v>
      </c>
      <c r="K3827" t="s">
        <v>10971</v>
      </c>
    </row>
    <row r="3828" spans="2:11" x14ac:dyDescent="0.25">
      <c r="B3828">
        <v>1008849</v>
      </c>
      <c r="C3828">
        <v>17</v>
      </c>
      <c r="D3828" t="s">
        <v>8619</v>
      </c>
      <c r="I3828" t="s">
        <v>10971</v>
      </c>
      <c r="J3828" t="s">
        <v>10971</v>
      </c>
      <c r="K3828" t="s">
        <v>10971</v>
      </c>
    </row>
    <row r="3829" spans="2:11" x14ac:dyDescent="0.25">
      <c r="B3829">
        <v>1011388</v>
      </c>
      <c r="C3829">
        <v>17</v>
      </c>
      <c r="D3829" t="s">
        <v>5990</v>
      </c>
      <c r="I3829" t="s">
        <v>10971</v>
      </c>
      <c r="J3829" t="s">
        <v>10971</v>
      </c>
      <c r="K3829" t="s">
        <v>10971</v>
      </c>
    </row>
    <row r="3830" spans="2:11" x14ac:dyDescent="0.25">
      <c r="B3830">
        <v>1009622</v>
      </c>
      <c r="C3830">
        <v>17</v>
      </c>
      <c r="D3830" t="s">
        <v>8609</v>
      </c>
      <c r="I3830" t="s">
        <v>10971</v>
      </c>
      <c r="J3830" t="s">
        <v>10971</v>
      </c>
      <c r="K3830" t="s">
        <v>10971</v>
      </c>
    </row>
    <row r="3831" spans="2:11" x14ac:dyDescent="0.25">
      <c r="B3831">
        <v>1013780</v>
      </c>
      <c r="C3831">
        <v>17</v>
      </c>
      <c r="D3831" t="s">
        <v>8594</v>
      </c>
      <c r="I3831" t="s">
        <v>10971</v>
      </c>
      <c r="J3831" t="s">
        <v>10971</v>
      </c>
      <c r="K3831" t="s">
        <v>10971</v>
      </c>
    </row>
    <row r="3832" spans="2:11" x14ac:dyDescent="0.25">
      <c r="B3832">
        <v>1014393</v>
      </c>
      <c r="C3832">
        <v>17</v>
      </c>
      <c r="D3832" t="s">
        <v>8655</v>
      </c>
      <c r="I3832" t="s">
        <v>10971</v>
      </c>
      <c r="J3832" t="s">
        <v>10971</v>
      </c>
      <c r="K3832" t="s">
        <v>10971</v>
      </c>
    </row>
    <row r="3833" spans="2:11" x14ac:dyDescent="0.25">
      <c r="B3833">
        <v>1014272</v>
      </c>
      <c r="C3833">
        <v>17</v>
      </c>
      <c r="D3833" t="s">
        <v>10344</v>
      </c>
      <c r="I3833" t="s">
        <v>10971</v>
      </c>
      <c r="J3833" t="s">
        <v>10971</v>
      </c>
      <c r="K3833" t="s">
        <v>10971</v>
      </c>
    </row>
    <row r="3834" spans="2:11" x14ac:dyDescent="0.25">
      <c r="B3834">
        <v>1007524</v>
      </c>
      <c r="C3834">
        <v>17</v>
      </c>
      <c r="D3834" t="s">
        <v>10808</v>
      </c>
      <c r="I3834" t="s">
        <v>10971</v>
      </c>
      <c r="J3834" t="s">
        <v>10971</v>
      </c>
      <c r="K3834" t="s">
        <v>10971</v>
      </c>
    </row>
    <row r="3835" spans="2:11" x14ac:dyDescent="0.25">
      <c r="B3835">
        <v>1008744</v>
      </c>
      <c r="C3835">
        <v>17</v>
      </c>
      <c r="D3835" t="s">
        <v>8646</v>
      </c>
      <c r="I3835" t="s">
        <v>10971</v>
      </c>
      <c r="J3835" t="s">
        <v>10971</v>
      </c>
      <c r="K3835" t="s">
        <v>10971</v>
      </c>
    </row>
    <row r="3836" spans="2:11" x14ac:dyDescent="0.25">
      <c r="B3836">
        <v>1015668</v>
      </c>
      <c r="C3836">
        <v>17</v>
      </c>
      <c r="D3836" t="s">
        <v>8604</v>
      </c>
      <c r="I3836" t="s">
        <v>10971</v>
      </c>
      <c r="J3836" t="s">
        <v>10971</v>
      </c>
      <c r="K3836" t="s">
        <v>10971</v>
      </c>
    </row>
    <row r="3837" spans="2:11" x14ac:dyDescent="0.25">
      <c r="B3837">
        <v>1016472</v>
      </c>
      <c r="C3837">
        <v>17</v>
      </c>
      <c r="D3837" t="s">
        <v>8647</v>
      </c>
      <c r="I3837" t="s">
        <v>10971</v>
      </c>
      <c r="J3837" t="s">
        <v>10971</v>
      </c>
      <c r="K3837" t="s">
        <v>10971</v>
      </c>
    </row>
    <row r="3838" spans="2:11" x14ac:dyDescent="0.25">
      <c r="B3838">
        <v>1016059</v>
      </c>
      <c r="C3838">
        <v>17</v>
      </c>
      <c r="D3838" t="s">
        <v>7069</v>
      </c>
      <c r="I3838" t="s">
        <v>10971</v>
      </c>
      <c r="J3838" t="s">
        <v>10971</v>
      </c>
      <c r="K3838" t="s">
        <v>10971</v>
      </c>
    </row>
    <row r="3839" spans="2:11" x14ac:dyDescent="0.25">
      <c r="B3839">
        <v>1012860</v>
      </c>
      <c r="C3839">
        <v>17</v>
      </c>
      <c r="D3839" t="s">
        <v>8620</v>
      </c>
      <c r="I3839" t="s">
        <v>10971</v>
      </c>
      <c r="J3839" t="s">
        <v>10971</v>
      </c>
      <c r="K3839" t="s">
        <v>10971</v>
      </c>
    </row>
    <row r="3840" spans="2:11" x14ac:dyDescent="0.25">
      <c r="B3840">
        <v>1006744</v>
      </c>
      <c r="C3840">
        <v>17</v>
      </c>
      <c r="D3840" t="s">
        <v>8658</v>
      </c>
      <c r="I3840" t="s">
        <v>10971</v>
      </c>
      <c r="J3840" t="s">
        <v>10971</v>
      </c>
      <c r="K3840" t="s">
        <v>10971</v>
      </c>
    </row>
    <row r="3841" spans="2:11" x14ac:dyDescent="0.25">
      <c r="B3841">
        <v>1015528</v>
      </c>
      <c r="C3841">
        <v>17</v>
      </c>
      <c r="D3841" t="s">
        <v>8599</v>
      </c>
      <c r="I3841" t="s">
        <v>10971</v>
      </c>
      <c r="J3841" t="s">
        <v>10971</v>
      </c>
      <c r="K3841" t="s">
        <v>10971</v>
      </c>
    </row>
    <row r="3842" spans="2:11" x14ac:dyDescent="0.25">
      <c r="B3842">
        <v>1008854</v>
      </c>
      <c r="C3842">
        <v>17</v>
      </c>
      <c r="D3842" t="s">
        <v>8583</v>
      </c>
      <c r="I3842" t="s">
        <v>10971</v>
      </c>
      <c r="J3842" t="s">
        <v>10971</v>
      </c>
      <c r="K3842" t="s">
        <v>10971</v>
      </c>
    </row>
    <row r="3843" spans="2:11" x14ac:dyDescent="0.25">
      <c r="B3843">
        <v>1015216</v>
      </c>
      <c r="C3843">
        <v>17</v>
      </c>
      <c r="D3843" t="s">
        <v>8648</v>
      </c>
      <c r="I3843" t="s">
        <v>10971</v>
      </c>
      <c r="J3843" t="s">
        <v>10971</v>
      </c>
      <c r="K3843" t="s">
        <v>10971</v>
      </c>
    </row>
    <row r="3844" spans="2:11" x14ac:dyDescent="0.25">
      <c r="B3844">
        <v>1014021</v>
      </c>
      <c r="C3844">
        <v>17</v>
      </c>
      <c r="D3844" t="s">
        <v>8641</v>
      </c>
      <c r="I3844" t="s">
        <v>10971</v>
      </c>
      <c r="J3844" t="s">
        <v>10971</v>
      </c>
      <c r="K3844" t="s">
        <v>10971</v>
      </c>
    </row>
    <row r="3845" spans="2:11" x14ac:dyDescent="0.25">
      <c r="B3845">
        <v>1011817</v>
      </c>
      <c r="C3845">
        <v>17</v>
      </c>
      <c r="D3845" t="s">
        <v>8633</v>
      </c>
      <c r="I3845" t="s">
        <v>10971</v>
      </c>
      <c r="J3845" t="s">
        <v>10971</v>
      </c>
      <c r="K3845" t="s">
        <v>10971</v>
      </c>
    </row>
    <row r="3846" spans="2:11" x14ac:dyDescent="0.25">
      <c r="B3846">
        <v>1016452</v>
      </c>
      <c r="C3846">
        <v>17</v>
      </c>
      <c r="D3846" t="s">
        <v>8639</v>
      </c>
      <c r="I3846" t="s">
        <v>10971</v>
      </c>
      <c r="J3846" t="s">
        <v>10971</v>
      </c>
      <c r="K3846" t="s">
        <v>10971</v>
      </c>
    </row>
    <row r="3847" spans="2:11" x14ac:dyDescent="0.25">
      <c r="B3847">
        <v>1016074</v>
      </c>
      <c r="C3847">
        <v>17</v>
      </c>
      <c r="D3847" t="s">
        <v>8590</v>
      </c>
      <c r="I3847" t="s">
        <v>10971</v>
      </c>
      <c r="J3847" t="s">
        <v>10971</v>
      </c>
      <c r="K3847" t="s">
        <v>10971</v>
      </c>
    </row>
    <row r="3848" spans="2:11" x14ac:dyDescent="0.25">
      <c r="B3848">
        <v>1005042</v>
      </c>
      <c r="C3848">
        <v>17</v>
      </c>
      <c r="D3848" t="s">
        <v>8629</v>
      </c>
      <c r="I3848" t="s">
        <v>10971</v>
      </c>
      <c r="J3848" t="s">
        <v>10971</v>
      </c>
      <c r="K3848" t="s">
        <v>10971</v>
      </c>
    </row>
    <row r="3849" spans="2:11" x14ac:dyDescent="0.25">
      <c r="B3849">
        <v>1008806</v>
      </c>
      <c r="C3849">
        <v>17</v>
      </c>
      <c r="D3849" t="s">
        <v>8560</v>
      </c>
      <c r="I3849" t="s">
        <v>10971</v>
      </c>
      <c r="J3849" t="s">
        <v>10971</v>
      </c>
      <c r="K3849" t="s">
        <v>10971</v>
      </c>
    </row>
    <row r="3850" spans="2:11" x14ac:dyDescent="0.25">
      <c r="B3850">
        <v>1010329</v>
      </c>
      <c r="C3850">
        <v>17</v>
      </c>
      <c r="D3850" t="s">
        <v>8629</v>
      </c>
      <c r="I3850" t="s">
        <v>10971</v>
      </c>
      <c r="J3850" t="s">
        <v>10971</v>
      </c>
      <c r="K3850" t="s">
        <v>10971</v>
      </c>
    </row>
    <row r="3851" spans="2:11" x14ac:dyDescent="0.25">
      <c r="B3851">
        <v>1006982</v>
      </c>
      <c r="C3851">
        <v>17</v>
      </c>
      <c r="D3851" t="s">
        <v>6301</v>
      </c>
      <c r="I3851" t="s">
        <v>10971</v>
      </c>
      <c r="J3851" t="s">
        <v>10971</v>
      </c>
      <c r="K3851" t="s">
        <v>10971</v>
      </c>
    </row>
    <row r="3852" spans="2:11" x14ac:dyDescent="0.25">
      <c r="B3852">
        <v>1016125</v>
      </c>
      <c r="C3852">
        <v>17</v>
      </c>
      <c r="D3852" t="s">
        <v>8562</v>
      </c>
      <c r="I3852" t="s">
        <v>10971</v>
      </c>
      <c r="J3852" t="s">
        <v>10971</v>
      </c>
      <c r="K3852" t="s">
        <v>10971</v>
      </c>
    </row>
    <row r="3853" spans="2:11" x14ac:dyDescent="0.25">
      <c r="B3853">
        <v>1016442</v>
      </c>
      <c r="C3853">
        <v>17</v>
      </c>
      <c r="D3853" t="s">
        <v>8575</v>
      </c>
      <c r="I3853" t="s">
        <v>10971</v>
      </c>
      <c r="J3853" t="s">
        <v>10971</v>
      </c>
      <c r="K3853" t="s">
        <v>10971</v>
      </c>
    </row>
    <row r="3854" spans="2:11" x14ac:dyDescent="0.25">
      <c r="B3854">
        <v>10721695</v>
      </c>
      <c r="C3854">
        <v>17</v>
      </c>
      <c r="D3854" t="s">
        <v>9220</v>
      </c>
      <c r="I3854" t="s">
        <v>10971</v>
      </c>
      <c r="J3854" t="s">
        <v>10971</v>
      </c>
      <c r="K3854" t="s">
        <v>10971</v>
      </c>
    </row>
    <row r="3855" spans="2:11" x14ac:dyDescent="0.25">
      <c r="B3855">
        <v>1005296</v>
      </c>
      <c r="C3855">
        <v>17</v>
      </c>
      <c r="D3855" t="s">
        <v>8554</v>
      </c>
      <c r="I3855" t="s">
        <v>10971</v>
      </c>
      <c r="J3855" t="s">
        <v>10971</v>
      </c>
      <c r="K3855" t="s">
        <v>10971</v>
      </c>
    </row>
    <row r="3856" spans="2:11" x14ac:dyDescent="0.25">
      <c r="B3856">
        <v>1014545</v>
      </c>
      <c r="C3856">
        <v>17</v>
      </c>
      <c r="D3856" t="s">
        <v>8568</v>
      </c>
      <c r="I3856" t="s">
        <v>10971</v>
      </c>
      <c r="J3856" t="s">
        <v>10971</v>
      </c>
      <c r="K3856" t="s">
        <v>10971</v>
      </c>
    </row>
    <row r="3857" spans="2:11" x14ac:dyDescent="0.25">
      <c r="B3857">
        <v>1007461</v>
      </c>
      <c r="C3857">
        <v>17</v>
      </c>
      <c r="D3857" t="s">
        <v>8628</v>
      </c>
      <c r="I3857" t="s">
        <v>10971</v>
      </c>
      <c r="J3857" t="s">
        <v>10971</v>
      </c>
      <c r="K3857" t="s">
        <v>10971</v>
      </c>
    </row>
    <row r="3858" spans="2:11" x14ac:dyDescent="0.25">
      <c r="B3858">
        <v>1001615</v>
      </c>
      <c r="C3858">
        <v>17</v>
      </c>
      <c r="D3858" t="s">
        <v>10413</v>
      </c>
      <c r="I3858" t="s">
        <v>10971</v>
      </c>
      <c r="J3858" t="s">
        <v>10971</v>
      </c>
      <c r="K3858" t="s">
        <v>10971</v>
      </c>
    </row>
    <row r="3859" spans="2:11" x14ac:dyDescent="0.25">
      <c r="B3859">
        <v>1001776</v>
      </c>
      <c r="C3859">
        <v>17</v>
      </c>
      <c r="D3859" t="s">
        <v>8612</v>
      </c>
      <c r="I3859" t="s">
        <v>10971</v>
      </c>
      <c r="J3859" t="s">
        <v>10971</v>
      </c>
      <c r="K3859" t="s">
        <v>10971</v>
      </c>
    </row>
    <row r="3860" spans="2:11" x14ac:dyDescent="0.25">
      <c r="B3860">
        <v>1014309</v>
      </c>
      <c r="C3860">
        <v>17</v>
      </c>
      <c r="D3860" t="s">
        <v>6501</v>
      </c>
      <c r="I3860" t="s">
        <v>10971</v>
      </c>
      <c r="J3860" t="s">
        <v>10971</v>
      </c>
      <c r="K3860" t="s">
        <v>10971</v>
      </c>
    </row>
    <row r="3861" spans="2:11" x14ac:dyDescent="0.25">
      <c r="B3861">
        <v>1007458</v>
      </c>
      <c r="C3861">
        <v>17</v>
      </c>
      <c r="D3861" t="s">
        <v>6501</v>
      </c>
      <c r="I3861" t="s">
        <v>10971</v>
      </c>
      <c r="J3861" t="s">
        <v>10971</v>
      </c>
      <c r="K3861" t="s">
        <v>10971</v>
      </c>
    </row>
    <row r="3862" spans="2:11" x14ac:dyDescent="0.25">
      <c r="B3862">
        <v>1008037</v>
      </c>
      <c r="C3862">
        <v>17</v>
      </c>
      <c r="D3862" t="s">
        <v>5818</v>
      </c>
      <c r="I3862" t="s">
        <v>10971</v>
      </c>
      <c r="J3862" t="s">
        <v>10971</v>
      </c>
      <c r="K3862" t="s">
        <v>10971</v>
      </c>
    </row>
    <row r="3863" spans="2:11" x14ac:dyDescent="0.25">
      <c r="B3863">
        <v>1000641</v>
      </c>
      <c r="C3863">
        <v>17</v>
      </c>
      <c r="D3863" t="s">
        <v>8034</v>
      </c>
      <c r="I3863" t="s">
        <v>10971</v>
      </c>
      <c r="J3863" t="s">
        <v>10971</v>
      </c>
      <c r="K3863" t="s">
        <v>10971</v>
      </c>
    </row>
    <row r="3864" spans="2:11" x14ac:dyDescent="0.25">
      <c r="B3864">
        <v>1014831</v>
      </c>
      <c r="C3864">
        <v>17</v>
      </c>
      <c r="D3864" t="s">
        <v>8613</v>
      </c>
      <c r="I3864" t="s">
        <v>10971</v>
      </c>
      <c r="J3864" t="s">
        <v>10971</v>
      </c>
      <c r="K3864" t="s">
        <v>10971</v>
      </c>
    </row>
    <row r="3865" spans="2:11" x14ac:dyDescent="0.25">
      <c r="B3865">
        <v>1016178</v>
      </c>
      <c r="C3865">
        <v>17</v>
      </c>
      <c r="D3865" t="s">
        <v>6922</v>
      </c>
      <c r="I3865" t="s">
        <v>10971</v>
      </c>
      <c r="J3865" t="s">
        <v>10971</v>
      </c>
      <c r="K3865" t="s">
        <v>10971</v>
      </c>
    </row>
    <row r="3866" spans="2:11" x14ac:dyDescent="0.25">
      <c r="B3866">
        <v>1007618</v>
      </c>
      <c r="C3866">
        <v>17</v>
      </c>
      <c r="D3866" t="s">
        <v>8561</v>
      </c>
      <c r="I3866" t="s">
        <v>10971</v>
      </c>
      <c r="J3866" t="s">
        <v>10971</v>
      </c>
      <c r="K3866" t="s">
        <v>10971</v>
      </c>
    </row>
    <row r="3867" spans="2:11" x14ac:dyDescent="0.25">
      <c r="B3867">
        <v>1009100</v>
      </c>
      <c r="C3867">
        <v>17</v>
      </c>
      <c r="D3867" t="s">
        <v>8552</v>
      </c>
      <c r="I3867" t="s">
        <v>10971</v>
      </c>
      <c r="J3867" t="s">
        <v>10971</v>
      </c>
      <c r="K3867" t="s">
        <v>10971</v>
      </c>
    </row>
    <row r="3868" spans="2:11" x14ac:dyDescent="0.25">
      <c r="B3868">
        <v>1009276</v>
      </c>
      <c r="C3868">
        <v>17</v>
      </c>
      <c r="D3868" t="s">
        <v>8585</v>
      </c>
      <c r="I3868" t="s">
        <v>10971</v>
      </c>
      <c r="J3868" t="s">
        <v>10971</v>
      </c>
      <c r="K3868" t="s">
        <v>10971</v>
      </c>
    </row>
    <row r="3869" spans="2:11" x14ac:dyDescent="0.25">
      <c r="B3869">
        <v>1009082</v>
      </c>
      <c r="C3869">
        <v>17</v>
      </c>
      <c r="D3869" t="s">
        <v>5990</v>
      </c>
      <c r="I3869" t="s">
        <v>10971</v>
      </c>
      <c r="J3869" t="s">
        <v>10971</v>
      </c>
      <c r="K3869" t="s">
        <v>10971</v>
      </c>
    </row>
    <row r="3870" spans="2:11" x14ac:dyDescent="0.25">
      <c r="B3870">
        <v>1005189</v>
      </c>
      <c r="C3870">
        <v>17</v>
      </c>
      <c r="D3870" t="s">
        <v>8636</v>
      </c>
      <c r="I3870" t="s">
        <v>10971</v>
      </c>
      <c r="J3870" t="s">
        <v>10971</v>
      </c>
      <c r="K3870" t="s">
        <v>10971</v>
      </c>
    </row>
    <row r="3871" spans="2:11" x14ac:dyDescent="0.25">
      <c r="B3871">
        <v>1007641</v>
      </c>
      <c r="C3871">
        <v>17</v>
      </c>
      <c r="D3871" t="s">
        <v>8601</v>
      </c>
      <c r="I3871" t="s">
        <v>10971</v>
      </c>
      <c r="J3871" t="s">
        <v>10971</v>
      </c>
      <c r="K3871" t="s">
        <v>10971</v>
      </c>
    </row>
    <row r="3872" spans="2:11" x14ac:dyDescent="0.25">
      <c r="B3872">
        <v>1010121</v>
      </c>
      <c r="C3872">
        <v>17</v>
      </c>
      <c r="D3872" t="s">
        <v>8588</v>
      </c>
      <c r="I3872" t="s">
        <v>10971</v>
      </c>
      <c r="J3872" t="s">
        <v>10971</v>
      </c>
      <c r="K3872" t="s">
        <v>10971</v>
      </c>
    </row>
    <row r="3873" spans="2:11" x14ac:dyDescent="0.25">
      <c r="B3873">
        <v>1013879</v>
      </c>
      <c r="C3873">
        <v>17</v>
      </c>
      <c r="D3873" t="s">
        <v>8637</v>
      </c>
      <c r="I3873" t="s">
        <v>10971</v>
      </c>
      <c r="J3873" t="s">
        <v>10971</v>
      </c>
      <c r="K3873" t="s">
        <v>10971</v>
      </c>
    </row>
    <row r="3874" spans="2:11" x14ac:dyDescent="0.25">
      <c r="B3874">
        <v>1014569</v>
      </c>
      <c r="C3874">
        <v>17</v>
      </c>
      <c r="D3874" t="s">
        <v>8634</v>
      </c>
      <c r="I3874" t="s">
        <v>10971</v>
      </c>
      <c r="J3874" t="s">
        <v>10971</v>
      </c>
      <c r="K3874" t="s">
        <v>10971</v>
      </c>
    </row>
    <row r="3875" spans="2:11" x14ac:dyDescent="0.25">
      <c r="B3875">
        <v>1012305</v>
      </c>
      <c r="C3875">
        <v>17</v>
      </c>
      <c r="D3875" t="s">
        <v>8559</v>
      </c>
      <c r="I3875" t="s">
        <v>10971</v>
      </c>
      <c r="J3875" t="s">
        <v>10971</v>
      </c>
      <c r="K3875" t="s">
        <v>10971</v>
      </c>
    </row>
    <row r="3876" spans="2:11" x14ac:dyDescent="0.25">
      <c r="B3876">
        <v>1013987</v>
      </c>
      <c r="C3876">
        <v>17</v>
      </c>
      <c r="D3876" t="s">
        <v>8524</v>
      </c>
      <c r="I3876" t="s">
        <v>10971</v>
      </c>
      <c r="J3876" t="s">
        <v>10971</v>
      </c>
      <c r="K3876" t="s">
        <v>10971</v>
      </c>
    </row>
    <row r="3877" spans="2:11" x14ac:dyDescent="0.25">
      <c r="B3877">
        <v>1013288</v>
      </c>
      <c r="C3877">
        <v>17</v>
      </c>
      <c r="D3877" t="s">
        <v>8577</v>
      </c>
      <c r="I3877" t="s">
        <v>10971</v>
      </c>
      <c r="J3877" t="s">
        <v>10971</v>
      </c>
      <c r="K3877" t="s">
        <v>10971</v>
      </c>
    </row>
    <row r="3878" spans="2:11" x14ac:dyDescent="0.25">
      <c r="B3878">
        <v>1012509</v>
      </c>
      <c r="C3878">
        <v>17</v>
      </c>
      <c r="D3878" t="s">
        <v>5990</v>
      </c>
      <c r="I3878" t="s">
        <v>10971</v>
      </c>
      <c r="J3878" t="s">
        <v>10971</v>
      </c>
      <c r="K3878" t="s">
        <v>10971</v>
      </c>
    </row>
    <row r="3879" spans="2:11" x14ac:dyDescent="0.25">
      <c r="B3879">
        <v>1015074</v>
      </c>
      <c r="C3879">
        <v>17</v>
      </c>
      <c r="D3879" t="s">
        <v>10415</v>
      </c>
      <c r="I3879" t="s">
        <v>10971</v>
      </c>
      <c r="J3879" t="s">
        <v>10971</v>
      </c>
      <c r="K3879" t="s">
        <v>10971</v>
      </c>
    </row>
    <row r="3880" spans="2:11" x14ac:dyDescent="0.25">
      <c r="I3880" t="s">
        <v>10971</v>
      </c>
      <c r="J3880" t="s">
        <v>10971</v>
      </c>
      <c r="K3880" t="s">
        <v>10971</v>
      </c>
    </row>
    <row r="3881" spans="2:11" x14ac:dyDescent="0.25">
      <c r="B3881">
        <v>1002942</v>
      </c>
      <c r="C3881">
        <v>101</v>
      </c>
      <c r="D3881" t="s">
        <v>8731</v>
      </c>
      <c r="I3881" t="s">
        <v>10971</v>
      </c>
      <c r="J3881" t="s">
        <v>10971</v>
      </c>
      <c r="K3881" t="s">
        <v>10971</v>
      </c>
    </row>
    <row r="3882" spans="2:11" x14ac:dyDescent="0.25">
      <c r="B3882">
        <v>4055784</v>
      </c>
      <c r="C3882">
        <v>101</v>
      </c>
      <c r="D3882" t="s">
        <v>8664</v>
      </c>
      <c r="I3882" t="s">
        <v>10971</v>
      </c>
      <c r="J3882" t="s">
        <v>10971</v>
      </c>
      <c r="K3882" t="s">
        <v>10971</v>
      </c>
    </row>
    <row r="3883" spans="2:11" x14ac:dyDescent="0.25">
      <c r="B3883">
        <v>1002212</v>
      </c>
      <c r="C3883">
        <v>101</v>
      </c>
      <c r="D3883" t="s">
        <v>8680</v>
      </c>
      <c r="I3883" t="s">
        <v>10971</v>
      </c>
      <c r="J3883" t="s">
        <v>10971</v>
      </c>
      <c r="K3883" t="s">
        <v>10971</v>
      </c>
    </row>
    <row r="3884" spans="2:11" x14ac:dyDescent="0.25">
      <c r="B3884">
        <v>1003034</v>
      </c>
      <c r="C3884">
        <v>101</v>
      </c>
      <c r="D3884" t="s">
        <v>8703</v>
      </c>
      <c r="I3884" t="s">
        <v>10971</v>
      </c>
      <c r="J3884" t="s">
        <v>10971</v>
      </c>
      <c r="K3884" t="s">
        <v>10971</v>
      </c>
    </row>
    <row r="3885" spans="2:11" x14ac:dyDescent="0.25">
      <c r="B3885">
        <v>1002171</v>
      </c>
      <c r="C3885">
        <v>101</v>
      </c>
      <c r="D3885" t="s">
        <v>8717</v>
      </c>
      <c r="I3885" t="s">
        <v>10971</v>
      </c>
      <c r="J3885" t="s">
        <v>10971</v>
      </c>
      <c r="K3885" t="s">
        <v>10971</v>
      </c>
    </row>
    <row r="3886" spans="2:11" x14ac:dyDescent="0.25">
      <c r="B3886">
        <v>1023401</v>
      </c>
      <c r="C3886">
        <v>101</v>
      </c>
      <c r="D3886" t="s">
        <v>10201</v>
      </c>
      <c r="I3886" t="s">
        <v>10971</v>
      </c>
      <c r="J3886" t="s">
        <v>10971</v>
      </c>
      <c r="K3886" t="s">
        <v>10971</v>
      </c>
    </row>
    <row r="3887" spans="2:11" x14ac:dyDescent="0.25">
      <c r="B3887">
        <v>1003706</v>
      </c>
      <c r="C3887">
        <v>101</v>
      </c>
      <c r="D3887" t="s">
        <v>8677</v>
      </c>
      <c r="I3887" t="s">
        <v>10971</v>
      </c>
      <c r="J3887" t="s">
        <v>10971</v>
      </c>
      <c r="K3887" t="s">
        <v>10971</v>
      </c>
    </row>
    <row r="3888" spans="2:11" x14ac:dyDescent="0.25">
      <c r="B3888">
        <v>1008325</v>
      </c>
      <c r="C3888">
        <v>101</v>
      </c>
      <c r="D3888" t="s">
        <v>8675</v>
      </c>
      <c r="I3888" t="s">
        <v>10971</v>
      </c>
      <c r="J3888" t="s">
        <v>10971</v>
      </c>
      <c r="K3888" t="s">
        <v>10971</v>
      </c>
    </row>
    <row r="3889" spans="2:11" x14ac:dyDescent="0.25">
      <c r="B3889">
        <v>1009079</v>
      </c>
      <c r="C3889">
        <v>101</v>
      </c>
      <c r="D3889" t="s">
        <v>8696</v>
      </c>
      <c r="I3889" t="s">
        <v>10971</v>
      </c>
      <c r="J3889" t="s">
        <v>10971</v>
      </c>
      <c r="K3889" t="s">
        <v>10971</v>
      </c>
    </row>
    <row r="3890" spans="2:11" x14ac:dyDescent="0.25">
      <c r="B3890">
        <v>1009472</v>
      </c>
      <c r="C3890">
        <v>101</v>
      </c>
      <c r="D3890" t="s">
        <v>8730</v>
      </c>
      <c r="I3890" t="s">
        <v>10971</v>
      </c>
      <c r="J3890" t="s">
        <v>10971</v>
      </c>
      <c r="K3890" t="s">
        <v>10971</v>
      </c>
    </row>
    <row r="3891" spans="2:11" x14ac:dyDescent="0.25">
      <c r="B3891">
        <v>1011652</v>
      </c>
      <c r="C3891">
        <v>101</v>
      </c>
      <c r="D3891" t="s">
        <v>10931</v>
      </c>
      <c r="I3891" t="s">
        <v>10971</v>
      </c>
      <c r="J3891" t="s">
        <v>10971</v>
      </c>
      <c r="K3891" t="s">
        <v>10971</v>
      </c>
    </row>
    <row r="3892" spans="2:11" x14ac:dyDescent="0.25">
      <c r="B3892">
        <v>1015769</v>
      </c>
      <c r="C3892">
        <v>101</v>
      </c>
      <c r="D3892" t="s">
        <v>8684</v>
      </c>
      <c r="I3892" t="s">
        <v>10971</v>
      </c>
      <c r="J3892" t="s">
        <v>10971</v>
      </c>
      <c r="K3892" t="s">
        <v>10971</v>
      </c>
    </row>
    <row r="3893" spans="2:11" x14ac:dyDescent="0.25">
      <c r="B3893">
        <v>1010708</v>
      </c>
      <c r="C3893">
        <v>101</v>
      </c>
      <c r="D3893" t="s">
        <v>8837</v>
      </c>
      <c r="I3893" t="s">
        <v>10971</v>
      </c>
      <c r="J3893" t="s">
        <v>10971</v>
      </c>
      <c r="K3893" t="s">
        <v>10971</v>
      </c>
    </row>
    <row r="3894" spans="2:11" x14ac:dyDescent="0.25">
      <c r="B3894">
        <v>1007940</v>
      </c>
      <c r="C3894">
        <v>101</v>
      </c>
      <c r="D3894" t="s">
        <v>8767</v>
      </c>
      <c r="I3894" t="s">
        <v>10971</v>
      </c>
      <c r="J3894" t="s">
        <v>10971</v>
      </c>
      <c r="K3894" t="s">
        <v>10971</v>
      </c>
    </row>
    <row r="3895" spans="2:11" x14ac:dyDescent="0.25">
      <c r="B3895">
        <v>1014236</v>
      </c>
      <c r="C3895">
        <v>101</v>
      </c>
      <c r="D3895" t="s">
        <v>8797</v>
      </c>
      <c r="I3895" t="s">
        <v>10971</v>
      </c>
      <c r="J3895" t="s">
        <v>10971</v>
      </c>
      <c r="K3895" t="s">
        <v>10971</v>
      </c>
    </row>
    <row r="3896" spans="2:11" x14ac:dyDescent="0.25">
      <c r="B3896">
        <v>1011183</v>
      </c>
      <c r="C3896">
        <v>101</v>
      </c>
      <c r="D3896" t="s">
        <v>7136</v>
      </c>
      <c r="I3896" t="s">
        <v>10971</v>
      </c>
      <c r="J3896" t="s">
        <v>10971</v>
      </c>
      <c r="K3896" t="s">
        <v>10971</v>
      </c>
    </row>
    <row r="3897" spans="2:11" x14ac:dyDescent="0.25">
      <c r="B3897">
        <v>1005622</v>
      </c>
      <c r="C3897">
        <v>101</v>
      </c>
      <c r="D3897" t="s">
        <v>8725</v>
      </c>
      <c r="I3897" t="s">
        <v>10971</v>
      </c>
      <c r="J3897" t="s">
        <v>10971</v>
      </c>
      <c r="K3897" t="s">
        <v>10971</v>
      </c>
    </row>
    <row r="3898" spans="2:11" x14ac:dyDescent="0.25">
      <c r="B3898">
        <v>1004975</v>
      </c>
      <c r="C3898">
        <v>101</v>
      </c>
      <c r="D3898" t="s">
        <v>8870</v>
      </c>
      <c r="I3898" t="s">
        <v>10971</v>
      </c>
      <c r="J3898" t="s">
        <v>10971</v>
      </c>
      <c r="K3898" t="s">
        <v>10971</v>
      </c>
    </row>
    <row r="3899" spans="2:11" x14ac:dyDescent="0.25">
      <c r="B3899">
        <v>1014897</v>
      </c>
      <c r="C3899">
        <v>101</v>
      </c>
      <c r="D3899" t="s">
        <v>8683</v>
      </c>
      <c r="I3899" t="s">
        <v>10971</v>
      </c>
      <c r="J3899" t="s">
        <v>10971</v>
      </c>
      <c r="K3899" t="s">
        <v>10971</v>
      </c>
    </row>
    <row r="3900" spans="2:11" x14ac:dyDescent="0.25">
      <c r="B3900">
        <v>1010261</v>
      </c>
      <c r="C3900">
        <v>101</v>
      </c>
      <c r="D3900" t="s">
        <v>8708</v>
      </c>
      <c r="I3900" t="s">
        <v>10971</v>
      </c>
      <c r="J3900" t="s">
        <v>10971</v>
      </c>
      <c r="K3900" t="s">
        <v>10971</v>
      </c>
    </row>
    <row r="3901" spans="2:11" x14ac:dyDescent="0.25">
      <c r="B3901">
        <v>1002906</v>
      </c>
      <c r="C3901">
        <v>101</v>
      </c>
      <c r="D3901" t="s">
        <v>8736</v>
      </c>
      <c r="I3901" t="s">
        <v>10971</v>
      </c>
      <c r="J3901" t="s">
        <v>10971</v>
      </c>
      <c r="K3901" t="s">
        <v>10971</v>
      </c>
    </row>
    <row r="3902" spans="2:11" x14ac:dyDescent="0.25">
      <c r="B3902">
        <v>1002393</v>
      </c>
      <c r="C3902">
        <v>101</v>
      </c>
      <c r="D3902" t="s">
        <v>8685</v>
      </c>
      <c r="I3902" t="s">
        <v>10971</v>
      </c>
      <c r="J3902" t="s">
        <v>10971</v>
      </c>
      <c r="K3902" t="s">
        <v>10971</v>
      </c>
    </row>
    <row r="3903" spans="2:11" x14ac:dyDescent="0.25">
      <c r="B3903">
        <v>1005236</v>
      </c>
      <c r="C3903">
        <v>101</v>
      </c>
      <c r="D3903" t="s">
        <v>7675</v>
      </c>
      <c r="I3903" t="s">
        <v>10971</v>
      </c>
      <c r="J3903" t="s">
        <v>10971</v>
      </c>
      <c r="K3903" t="s">
        <v>10971</v>
      </c>
    </row>
    <row r="3904" spans="2:11" x14ac:dyDescent="0.25">
      <c r="B3904">
        <v>1003249</v>
      </c>
      <c r="C3904">
        <v>101</v>
      </c>
      <c r="D3904" t="s">
        <v>8661</v>
      </c>
      <c r="I3904" t="s">
        <v>10971</v>
      </c>
      <c r="J3904" t="s">
        <v>10971</v>
      </c>
      <c r="K3904" t="s">
        <v>10971</v>
      </c>
    </row>
    <row r="3905" spans="2:11" x14ac:dyDescent="0.25">
      <c r="B3905">
        <v>1981001</v>
      </c>
      <c r="C3905">
        <v>101</v>
      </c>
      <c r="D3905" t="s">
        <v>10345</v>
      </c>
      <c r="I3905" t="s">
        <v>10971</v>
      </c>
      <c r="J3905" t="s">
        <v>10971</v>
      </c>
      <c r="K3905" t="s">
        <v>10971</v>
      </c>
    </row>
    <row r="3906" spans="2:11" x14ac:dyDescent="0.25">
      <c r="B3906">
        <v>1000843</v>
      </c>
      <c r="C3906">
        <v>101</v>
      </c>
      <c r="D3906" t="s">
        <v>10160</v>
      </c>
      <c r="I3906" t="s">
        <v>10971</v>
      </c>
      <c r="J3906" t="s">
        <v>10971</v>
      </c>
      <c r="K3906" t="s">
        <v>10971</v>
      </c>
    </row>
    <row r="3907" spans="2:11" x14ac:dyDescent="0.25">
      <c r="B3907">
        <v>4054548</v>
      </c>
      <c r="C3907">
        <v>101</v>
      </c>
      <c r="D3907" t="s">
        <v>8775</v>
      </c>
      <c r="I3907" t="s">
        <v>10971</v>
      </c>
      <c r="J3907" t="s">
        <v>10971</v>
      </c>
      <c r="K3907" t="s">
        <v>10971</v>
      </c>
    </row>
    <row r="3908" spans="2:11" x14ac:dyDescent="0.25">
      <c r="B3908">
        <v>1001329</v>
      </c>
      <c r="C3908">
        <v>101</v>
      </c>
      <c r="D3908" t="s">
        <v>8873</v>
      </c>
      <c r="I3908" t="s">
        <v>10971</v>
      </c>
      <c r="J3908" t="s">
        <v>10971</v>
      </c>
      <c r="K3908" t="s">
        <v>10971</v>
      </c>
    </row>
    <row r="3909" spans="2:11" x14ac:dyDescent="0.25">
      <c r="B3909">
        <v>1000244</v>
      </c>
      <c r="C3909">
        <v>101</v>
      </c>
      <c r="D3909" t="s">
        <v>8672</v>
      </c>
      <c r="I3909" t="s">
        <v>10971</v>
      </c>
      <c r="J3909" t="s">
        <v>10971</v>
      </c>
      <c r="K3909" t="s">
        <v>10971</v>
      </c>
    </row>
    <row r="3910" spans="2:11" x14ac:dyDescent="0.25">
      <c r="B3910">
        <v>1000476</v>
      </c>
      <c r="C3910">
        <v>101</v>
      </c>
      <c r="D3910" t="s">
        <v>6177</v>
      </c>
      <c r="I3910" t="s">
        <v>10971</v>
      </c>
      <c r="J3910" t="s">
        <v>10971</v>
      </c>
      <c r="K3910" t="s">
        <v>10971</v>
      </c>
    </row>
    <row r="3911" spans="2:11" x14ac:dyDescent="0.25">
      <c r="B3911">
        <v>1001943</v>
      </c>
      <c r="C3911">
        <v>101</v>
      </c>
      <c r="D3911" t="s">
        <v>8781</v>
      </c>
      <c r="I3911" t="s">
        <v>10971</v>
      </c>
      <c r="J3911" t="s">
        <v>10971</v>
      </c>
      <c r="K3911" t="s">
        <v>10971</v>
      </c>
    </row>
    <row r="3912" spans="2:11" x14ac:dyDescent="0.25">
      <c r="B3912">
        <v>1012439</v>
      </c>
      <c r="C3912">
        <v>101</v>
      </c>
      <c r="D3912" t="s">
        <v>8678</v>
      </c>
      <c r="I3912" t="s">
        <v>10971</v>
      </c>
      <c r="J3912" t="s">
        <v>10971</v>
      </c>
      <c r="K3912" t="s">
        <v>10971</v>
      </c>
    </row>
    <row r="3913" spans="2:11" x14ac:dyDescent="0.25">
      <c r="B3913">
        <v>1008311</v>
      </c>
      <c r="C3913">
        <v>101</v>
      </c>
      <c r="D3913" t="s">
        <v>8739</v>
      </c>
      <c r="I3913" t="s">
        <v>10971</v>
      </c>
      <c r="J3913" t="s">
        <v>10971</v>
      </c>
      <c r="K3913" t="s">
        <v>10971</v>
      </c>
    </row>
    <row r="3914" spans="2:11" x14ac:dyDescent="0.25">
      <c r="B3914">
        <v>1015468</v>
      </c>
      <c r="C3914">
        <v>101</v>
      </c>
      <c r="D3914" t="s">
        <v>8776</v>
      </c>
      <c r="I3914" t="s">
        <v>10971</v>
      </c>
      <c r="J3914" t="s">
        <v>10971</v>
      </c>
      <c r="K3914" t="s">
        <v>10971</v>
      </c>
    </row>
    <row r="3915" spans="2:11" x14ac:dyDescent="0.25">
      <c r="B3915">
        <v>1005999</v>
      </c>
      <c r="C3915">
        <v>101</v>
      </c>
      <c r="D3915" t="s">
        <v>8832</v>
      </c>
      <c r="I3915" t="s">
        <v>10971</v>
      </c>
      <c r="J3915" t="s">
        <v>10971</v>
      </c>
      <c r="K3915" t="s">
        <v>10971</v>
      </c>
    </row>
    <row r="3916" spans="2:11" x14ac:dyDescent="0.25">
      <c r="B3916">
        <v>1015349</v>
      </c>
      <c r="C3916">
        <v>101</v>
      </c>
      <c r="D3916" t="s">
        <v>8701</v>
      </c>
      <c r="I3916" t="s">
        <v>10971</v>
      </c>
      <c r="J3916" t="s">
        <v>10971</v>
      </c>
      <c r="K3916" t="s">
        <v>10971</v>
      </c>
    </row>
    <row r="3917" spans="2:11" x14ac:dyDescent="0.25">
      <c r="B3917">
        <v>1008698</v>
      </c>
      <c r="C3917">
        <v>101</v>
      </c>
      <c r="D3917" t="s">
        <v>10346</v>
      </c>
      <c r="I3917" t="s">
        <v>10971</v>
      </c>
      <c r="J3917" t="s">
        <v>10971</v>
      </c>
      <c r="K3917" t="s">
        <v>10971</v>
      </c>
    </row>
    <row r="3918" spans="2:11" x14ac:dyDescent="0.25">
      <c r="B3918">
        <v>1010487</v>
      </c>
      <c r="C3918">
        <v>101</v>
      </c>
      <c r="D3918" t="s">
        <v>8834</v>
      </c>
      <c r="I3918" t="s">
        <v>10971</v>
      </c>
      <c r="J3918" t="s">
        <v>10971</v>
      </c>
      <c r="K3918" t="s">
        <v>10971</v>
      </c>
    </row>
    <row r="3919" spans="2:11" x14ac:dyDescent="0.25">
      <c r="B3919">
        <v>1005616</v>
      </c>
      <c r="C3919">
        <v>101</v>
      </c>
      <c r="D3919" t="s">
        <v>8754</v>
      </c>
      <c r="I3919" t="s">
        <v>10971</v>
      </c>
      <c r="J3919" t="s">
        <v>10971</v>
      </c>
      <c r="K3919" t="s">
        <v>10971</v>
      </c>
    </row>
    <row r="3920" spans="2:11" x14ac:dyDescent="0.25">
      <c r="B3920">
        <v>1007530</v>
      </c>
      <c r="C3920">
        <v>101</v>
      </c>
      <c r="D3920" t="s">
        <v>8688</v>
      </c>
      <c r="I3920" t="s">
        <v>10971</v>
      </c>
      <c r="J3920" t="s">
        <v>10971</v>
      </c>
      <c r="K3920" t="s">
        <v>10971</v>
      </c>
    </row>
    <row r="3921" spans="2:11" x14ac:dyDescent="0.25">
      <c r="B3921">
        <v>1011570</v>
      </c>
      <c r="C3921">
        <v>101</v>
      </c>
      <c r="D3921" t="s">
        <v>8663</v>
      </c>
      <c r="I3921" t="s">
        <v>10971</v>
      </c>
      <c r="J3921" t="s">
        <v>10971</v>
      </c>
      <c r="K3921" t="s">
        <v>10971</v>
      </c>
    </row>
    <row r="3922" spans="2:11" x14ac:dyDescent="0.25">
      <c r="B3922">
        <v>1004998</v>
      </c>
      <c r="C3922">
        <v>101</v>
      </c>
      <c r="D3922" t="s">
        <v>8833</v>
      </c>
      <c r="I3922" t="s">
        <v>10971</v>
      </c>
      <c r="J3922" t="s">
        <v>10971</v>
      </c>
      <c r="K3922" t="s">
        <v>10971</v>
      </c>
    </row>
    <row r="3923" spans="2:11" x14ac:dyDescent="0.25">
      <c r="B3923">
        <v>1007440</v>
      </c>
      <c r="C3923">
        <v>101</v>
      </c>
      <c r="D3923" t="s">
        <v>8695</v>
      </c>
      <c r="I3923" t="s">
        <v>10971</v>
      </c>
      <c r="J3923" t="s">
        <v>10971</v>
      </c>
      <c r="K3923" t="s">
        <v>10971</v>
      </c>
    </row>
    <row r="3924" spans="2:11" x14ac:dyDescent="0.25">
      <c r="B3924">
        <v>101852</v>
      </c>
      <c r="C3924">
        <v>101</v>
      </c>
      <c r="D3924" t="s">
        <v>8692</v>
      </c>
      <c r="I3924">
        <v>101852</v>
      </c>
      <c r="J3924">
        <v>101</v>
      </c>
      <c r="K3924" t="s">
        <v>8692</v>
      </c>
    </row>
    <row r="3925" spans="2:11" x14ac:dyDescent="0.25">
      <c r="B3925">
        <v>1011500</v>
      </c>
      <c r="C3925">
        <v>101</v>
      </c>
      <c r="D3925" t="s">
        <v>8714</v>
      </c>
      <c r="I3925" t="s">
        <v>10971</v>
      </c>
      <c r="J3925" t="s">
        <v>10971</v>
      </c>
      <c r="K3925" t="s">
        <v>10971</v>
      </c>
    </row>
    <row r="3926" spans="2:11" x14ac:dyDescent="0.25">
      <c r="B3926">
        <v>1015004</v>
      </c>
      <c r="C3926">
        <v>101</v>
      </c>
      <c r="D3926" t="s">
        <v>8734</v>
      </c>
      <c r="I3926" t="s">
        <v>10971</v>
      </c>
      <c r="J3926" t="s">
        <v>10971</v>
      </c>
      <c r="K3926" t="s">
        <v>10971</v>
      </c>
    </row>
    <row r="3927" spans="2:11" x14ac:dyDescent="0.25">
      <c r="B3927">
        <v>1005346</v>
      </c>
      <c r="C3927">
        <v>101</v>
      </c>
      <c r="D3927" t="s">
        <v>8829</v>
      </c>
      <c r="I3927" t="s">
        <v>10971</v>
      </c>
      <c r="J3927" t="s">
        <v>10971</v>
      </c>
      <c r="K3927" t="s">
        <v>10971</v>
      </c>
    </row>
    <row r="3928" spans="2:11" x14ac:dyDescent="0.25">
      <c r="B3928">
        <v>1011723</v>
      </c>
      <c r="C3928">
        <v>101</v>
      </c>
      <c r="D3928" t="s">
        <v>8796</v>
      </c>
      <c r="I3928" t="s">
        <v>10971</v>
      </c>
      <c r="J3928" t="s">
        <v>10971</v>
      </c>
      <c r="K3928" t="s">
        <v>10971</v>
      </c>
    </row>
    <row r="3929" spans="2:11" x14ac:dyDescent="0.25">
      <c r="B3929">
        <v>1014076</v>
      </c>
      <c r="C3929">
        <v>101</v>
      </c>
      <c r="D3929" t="s">
        <v>7765</v>
      </c>
      <c r="I3929" t="s">
        <v>10971</v>
      </c>
      <c r="J3929" t="s">
        <v>10971</v>
      </c>
      <c r="K3929" t="s">
        <v>10971</v>
      </c>
    </row>
    <row r="3930" spans="2:11" x14ac:dyDescent="0.25">
      <c r="B3930">
        <v>1006477</v>
      </c>
      <c r="C3930">
        <v>101</v>
      </c>
      <c r="D3930" t="s">
        <v>8679</v>
      </c>
      <c r="I3930" t="s">
        <v>10971</v>
      </c>
      <c r="J3930" t="s">
        <v>10971</v>
      </c>
      <c r="K3930" t="s">
        <v>10971</v>
      </c>
    </row>
    <row r="3931" spans="2:11" x14ac:dyDescent="0.25">
      <c r="B3931">
        <v>1015695</v>
      </c>
      <c r="C3931">
        <v>101</v>
      </c>
      <c r="D3931" t="s">
        <v>8772</v>
      </c>
      <c r="I3931" t="s">
        <v>10971</v>
      </c>
      <c r="J3931" t="s">
        <v>10971</v>
      </c>
      <c r="K3931" t="s">
        <v>10971</v>
      </c>
    </row>
    <row r="3932" spans="2:11" x14ac:dyDescent="0.25">
      <c r="B3932">
        <v>1006217</v>
      </c>
      <c r="C3932">
        <v>101</v>
      </c>
      <c r="D3932" t="s">
        <v>8070</v>
      </c>
      <c r="I3932" t="s">
        <v>10971</v>
      </c>
      <c r="J3932" t="s">
        <v>10971</v>
      </c>
      <c r="K3932" t="s">
        <v>10971</v>
      </c>
    </row>
    <row r="3933" spans="2:11" x14ac:dyDescent="0.25">
      <c r="B3933">
        <v>1013506</v>
      </c>
      <c r="C3933">
        <v>101</v>
      </c>
      <c r="D3933" t="s">
        <v>8668</v>
      </c>
      <c r="I3933" t="s">
        <v>10971</v>
      </c>
      <c r="J3933" t="s">
        <v>10971</v>
      </c>
      <c r="K3933" t="s">
        <v>10971</v>
      </c>
    </row>
    <row r="3934" spans="2:11" x14ac:dyDescent="0.25">
      <c r="B3934">
        <v>1013426</v>
      </c>
      <c r="C3934">
        <v>101</v>
      </c>
      <c r="D3934" t="s">
        <v>8878</v>
      </c>
      <c r="I3934" t="s">
        <v>10971</v>
      </c>
      <c r="J3934" t="s">
        <v>10971</v>
      </c>
      <c r="K3934" t="s">
        <v>10971</v>
      </c>
    </row>
    <row r="3935" spans="2:11" x14ac:dyDescent="0.25">
      <c r="B3935">
        <v>1012719</v>
      </c>
      <c r="C3935">
        <v>101</v>
      </c>
      <c r="D3935" t="s">
        <v>8728</v>
      </c>
      <c r="I3935" t="s">
        <v>10971</v>
      </c>
      <c r="J3935" t="s">
        <v>10971</v>
      </c>
      <c r="K3935" t="s">
        <v>10971</v>
      </c>
    </row>
    <row r="3936" spans="2:11" x14ac:dyDescent="0.25">
      <c r="B3936">
        <v>1011763</v>
      </c>
      <c r="C3936">
        <v>101</v>
      </c>
      <c r="D3936" t="s">
        <v>8842</v>
      </c>
      <c r="I3936" t="s">
        <v>10971</v>
      </c>
      <c r="J3936" t="s">
        <v>10971</v>
      </c>
      <c r="K3936" t="s">
        <v>10971</v>
      </c>
    </row>
    <row r="3937" spans="2:11" x14ac:dyDescent="0.25">
      <c r="B3937">
        <v>1001360</v>
      </c>
      <c r="C3937">
        <v>101</v>
      </c>
      <c r="D3937" t="s">
        <v>8853</v>
      </c>
      <c r="I3937" t="s">
        <v>10971</v>
      </c>
      <c r="J3937" t="s">
        <v>10971</v>
      </c>
      <c r="K3937" t="s">
        <v>10971</v>
      </c>
    </row>
    <row r="3938" spans="2:11" x14ac:dyDescent="0.25">
      <c r="B3938">
        <v>1005798</v>
      </c>
      <c r="C3938">
        <v>101</v>
      </c>
      <c r="D3938" t="s">
        <v>8702</v>
      </c>
      <c r="I3938" t="s">
        <v>10971</v>
      </c>
      <c r="J3938" t="s">
        <v>10971</v>
      </c>
      <c r="K3938" t="s">
        <v>10971</v>
      </c>
    </row>
    <row r="3939" spans="2:11" x14ac:dyDescent="0.25">
      <c r="B3939">
        <v>1007142</v>
      </c>
      <c r="C3939">
        <v>101</v>
      </c>
      <c r="D3939" t="s">
        <v>8700</v>
      </c>
      <c r="I3939" t="s">
        <v>10971</v>
      </c>
      <c r="J3939" t="s">
        <v>10971</v>
      </c>
      <c r="K3939" t="s">
        <v>10971</v>
      </c>
    </row>
    <row r="3940" spans="2:11" x14ac:dyDescent="0.25">
      <c r="B3940">
        <v>1005511</v>
      </c>
      <c r="C3940">
        <v>101</v>
      </c>
      <c r="D3940" t="s">
        <v>9258</v>
      </c>
      <c r="I3940" t="s">
        <v>10971</v>
      </c>
      <c r="J3940" t="s">
        <v>10971</v>
      </c>
      <c r="K3940" t="s">
        <v>10971</v>
      </c>
    </row>
    <row r="3941" spans="2:11" x14ac:dyDescent="0.25">
      <c r="B3941">
        <v>1007654</v>
      </c>
      <c r="C3941">
        <v>101</v>
      </c>
      <c r="D3941" t="s">
        <v>8712</v>
      </c>
      <c r="I3941" t="s">
        <v>10971</v>
      </c>
      <c r="J3941" t="s">
        <v>10971</v>
      </c>
      <c r="K3941" t="s">
        <v>10971</v>
      </c>
    </row>
    <row r="3942" spans="2:11" x14ac:dyDescent="0.25">
      <c r="B3942">
        <v>1010156</v>
      </c>
      <c r="C3942">
        <v>101</v>
      </c>
      <c r="D3942" t="s">
        <v>9259</v>
      </c>
      <c r="I3942" t="s">
        <v>10971</v>
      </c>
      <c r="J3942" t="s">
        <v>10971</v>
      </c>
      <c r="K3942" t="s">
        <v>10971</v>
      </c>
    </row>
    <row r="3943" spans="2:11" x14ac:dyDescent="0.25">
      <c r="B3943">
        <v>1009209</v>
      </c>
      <c r="C3943">
        <v>101</v>
      </c>
      <c r="D3943" t="s">
        <v>8665</v>
      </c>
      <c r="I3943" t="s">
        <v>10971</v>
      </c>
      <c r="J3943" t="s">
        <v>10971</v>
      </c>
      <c r="K3943" t="s">
        <v>10971</v>
      </c>
    </row>
    <row r="3944" spans="2:11" x14ac:dyDescent="0.25">
      <c r="B3944">
        <v>1009361</v>
      </c>
      <c r="C3944">
        <v>101</v>
      </c>
      <c r="D3944" t="s">
        <v>8748</v>
      </c>
      <c r="I3944" t="s">
        <v>10971</v>
      </c>
      <c r="J3944" t="s">
        <v>10971</v>
      </c>
      <c r="K3944" t="s">
        <v>10971</v>
      </c>
    </row>
    <row r="3945" spans="2:11" x14ac:dyDescent="0.25">
      <c r="B3945">
        <v>1008249</v>
      </c>
      <c r="C3945">
        <v>101</v>
      </c>
      <c r="D3945" t="s">
        <v>8719</v>
      </c>
      <c r="I3945" t="s">
        <v>10971</v>
      </c>
      <c r="J3945" t="s">
        <v>10971</v>
      </c>
      <c r="K3945" t="s">
        <v>10971</v>
      </c>
    </row>
    <row r="3946" spans="2:11" x14ac:dyDescent="0.25">
      <c r="B3946">
        <v>1005753</v>
      </c>
      <c r="C3946">
        <v>101</v>
      </c>
      <c r="D3946" t="s">
        <v>8662</v>
      </c>
      <c r="I3946" t="s">
        <v>10971</v>
      </c>
      <c r="J3946" t="s">
        <v>10971</v>
      </c>
      <c r="K3946" t="s">
        <v>10971</v>
      </c>
    </row>
    <row r="3947" spans="2:11" x14ac:dyDescent="0.25">
      <c r="B3947">
        <v>1011145</v>
      </c>
      <c r="C3947">
        <v>101</v>
      </c>
      <c r="D3947" t="s">
        <v>8699</v>
      </c>
      <c r="I3947" t="s">
        <v>10971</v>
      </c>
      <c r="J3947" t="s">
        <v>10971</v>
      </c>
      <c r="K3947" t="s">
        <v>10971</v>
      </c>
    </row>
    <row r="3948" spans="2:11" x14ac:dyDescent="0.25">
      <c r="B3948">
        <v>4144083</v>
      </c>
      <c r="C3948">
        <v>101</v>
      </c>
      <c r="D3948" t="s">
        <v>8742</v>
      </c>
      <c r="I3948" t="s">
        <v>10971</v>
      </c>
      <c r="J3948" t="s">
        <v>10971</v>
      </c>
      <c r="K3948" t="s">
        <v>10971</v>
      </c>
    </row>
    <row r="3949" spans="2:11" x14ac:dyDescent="0.25">
      <c r="B3949">
        <v>1000860</v>
      </c>
      <c r="C3949">
        <v>101</v>
      </c>
      <c r="D3949" t="s">
        <v>8824</v>
      </c>
      <c r="I3949" t="s">
        <v>10971</v>
      </c>
      <c r="J3949" t="s">
        <v>10971</v>
      </c>
      <c r="K3949" t="s">
        <v>10971</v>
      </c>
    </row>
    <row r="3950" spans="2:11" x14ac:dyDescent="0.25">
      <c r="B3950">
        <v>107744</v>
      </c>
      <c r="C3950">
        <v>101</v>
      </c>
      <c r="D3950" t="s">
        <v>8723</v>
      </c>
      <c r="I3950">
        <v>107744</v>
      </c>
      <c r="J3950">
        <v>101</v>
      </c>
      <c r="K3950" t="s">
        <v>8723</v>
      </c>
    </row>
    <row r="3951" spans="2:11" x14ac:dyDescent="0.25">
      <c r="B3951">
        <v>101910</v>
      </c>
      <c r="C3951">
        <v>101</v>
      </c>
      <c r="D3951" t="s">
        <v>8709</v>
      </c>
      <c r="I3951">
        <v>101910</v>
      </c>
      <c r="J3951">
        <v>101</v>
      </c>
      <c r="K3951" t="s">
        <v>8709</v>
      </c>
    </row>
    <row r="3952" spans="2:11" x14ac:dyDescent="0.25">
      <c r="B3952">
        <v>1000004</v>
      </c>
      <c r="C3952">
        <v>101</v>
      </c>
      <c r="D3952" t="s">
        <v>8844</v>
      </c>
      <c r="I3952" t="s">
        <v>10971</v>
      </c>
      <c r="J3952" t="s">
        <v>10971</v>
      </c>
      <c r="K3952" t="s">
        <v>10971</v>
      </c>
    </row>
    <row r="3953" spans="2:11" x14ac:dyDescent="0.25">
      <c r="B3953">
        <v>1000104</v>
      </c>
      <c r="C3953">
        <v>101</v>
      </c>
      <c r="D3953" t="s">
        <v>8689</v>
      </c>
      <c r="I3953" t="s">
        <v>10971</v>
      </c>
      <c r="J3953" t="s">
        <v>10971</v>
      </c>
      <c r="K3953" t="s">
        <v>10971</v>
      </c>
    </row>
    <row r="3954" spans="2:11" x14ac:dyDescent="0.25">
      <c r="B3954">
        <v>1011058</v>
      </c>
      <c r="C3954">
        <v>101</v>
      </c>
      <c r="D3954" t="s">
        <v>8822</v>
      </c>
      <c r="I3954" t="s">
        <v>10971</v>
      </c>
      <c r="J3954" t="s">
        <v>10971</v>
      </c>
      <c r="K3954" t="s">
        <v>10971</v>
      </c>
    </row>
    <row r="3955" spans="2:11" x14ac:dyDescent="0.25">
      <c r="B3955">
        <v>1005077</v>
      </c>
      <c r="C3955">
        <v>101</v>
      </c>
      <c r="D3955" t="s">
        <v>8823</v>
      </c>
      <c r="I3955" t="s">
        <v>10971</v>
      </c>
      <c r="J3955" t="s">
        <v>10971</v>
      </c>
      <c r="K3955" t="s">
        <v>10971</v>
      </c>
    </row>
    <row r="3956" spans="2:11" x14ac:dyDescent="0.25">
      <c r="B3956">
        <v>1006590</v>
      </c>
      <c r="C3956">
        <v>101</v>
      </c>
      <c r="D3956" t="s">
        <v>8716</v>
      </c>
      <c r="I3956" t="s">
        <v>10971</v>
      </c>
      <c r="J3956" t="s">
        <v>10971</v>
      </c>
      <c r="K3956" t="s">
        <v>10971</v>
      </c>
    </row>
    <row r="3957" spans="2:11" x14ac:dyDescent="0.25">
      <c r="B3957">
        <v>1000833</v>
      </c>
      <c r="C3957">
        <v>101</v>
      </c>
      <c r="D3957" t="s">
        <v>7348</v>
      </c>
      <c r="I3957" t="s">
        <v>10971</v>
      </c>
      <c r="J3957" t="s">
        <v>10971</v>
      </c>
      <c r="K3957" t="s">
        <v>10971</v>
      </c>
    </row>
    <row r="3958" spans="2:11" x14ac:dyDescent="0.25">
      <c r="B3958">
        <v>1015289</v>
      </c>
      <c r="C3958">
        <v>101</v>
      </c>
      <c r="D3958" t="s">
        <v>8691</v>
      </c>
      <c r="I3958" t="s">
        <v>10971</v>
      </c>
      <c r="J3958" t="s">
        <v>10971</v>
      </c>
      <c r="K3958" t="s">
        <v>10971</v>
      </c>
    </row>
    <row r="3959" spans="2:11" x14ac:dyDescent="0.25">
      <c r="B3959">
        <v>1000782</v>
      </c>
      <c r="C3959">
        <v>101</v>
      </c>
      <c r="D3959" t="s">
        <v>8698</v>
      </c>
      <c r="I3959" t="s">
        <v>10971</v>
      </c>
      <c r="J3959" t="s">
        <v>10971</v>
      </c>
      <c r="K3959" t="s">
        <v>10971</v>
      </c>
    </row>
    <row r="3960" spans="2:11" x14ac:dyDescent="0.25">
      <c r="B3960">
        <v>1008672</v>
      </c>
      <c r="C3960">
        <v>101</v>
      </c>
      <c r="D3960" t="s">
        <v>8729</v>
      </c>
      <c r="I3960" t="s">
        <v>10971</v>
      </c>
      <c r="J3960" t="s">
        <v>10971</v>
      </c>
      <c r="K3960" t="s">
        <v>10971</v>
      </c>
    </row>
    <row r="3961" spans="2:11" x14ac:dyDescent="0.25">
      <c r="B3961">
        <v>1013819</v>
      </c>
      <c r="C3961">
        <v>101</v>
      </c>
      <c r="D3961" t="s">
        <v>9168</v>
      </c>
      <c r="I3961" t="s">
        <v>10971</v>
      </c>
      <c r="J3961" t="s">
        <v>10971</v>
      </c>
      <c r="K3961" t="s">
        <v>10971</v>
      </c>
    </row>
    <row r="3962" spans="2:11" x14ac:dyDescent="0.25">
      <c r="B3962">
        <v>1001699</v>
      </c>
      <c r="C3962">
        <v>101</v>
      </c>
      <c r="D3962" t="s">
        <v>8721</v>
      </c>
      <c r="I3962" t="s">
        <v>10971</v>
      </c>
      <c r="J3962" t="s">
        <v>10971</v>
      </c>
      <c r="K3962" t="s">
        <v>10971</v>
      </c>
    </row>
    <row r="3963" spans="2:11" x14ac:dyDescent="0.25">
      <c r="B3963">
        <v>1009661</v>
      </c>
      <c r="C3963">
        <v>101</v>
      </c>
      <c r="D3963" t="s">
        <v>8704</v>
      </c>
      <c r="I3963" t="s">
        <v>10971</v>
      </c>
      <c r="J3963" t="s">
        <v>10971</v>
      </c>
      <c r="K3963" t="s">
        <v>10971</v>
      </c>
    </row>
    <row r="3964" spans="2:11" x14ac:dyDescent="0.25">
      <c r="B3964">
        <v>1010738</v>
      </c>
      <c r="C3964">
        <v>101</v>
      </c>
      <c r="D3964" t="s">
        <v>8819</v>
      </c>
      <c r="I3964" t="s">
        <v>10971</v>
      </c>
      <c r="J3964" t="s">
        <v>10971</v>
      </c>
      <c r="K3964" t="s">
        <v>10971</v>
      </c>
    </row>
    <row r="3965" spans="2:11" x14ac:dyDescent="0.25">
      <c r="B3965">
        <v>1008896</v>
      </c>
      <c r="C3965">
        <v>101</v>
      </c>
      <c r="D3965" t="s">
        <v>8866</v>
      </c>
      <c r="I3965" t="s">
        <v>10971</v>
      </c>
      <c r="J3965" t="s">
        <v>10971</v>
      </c>
      <c r="K3965" t="s">
        <v>10971</v>
      </c>
    </row>
    <row r="3966" spans="2:11" x14ac:dyDescent="0.25">
      <c r="B3966">
        <v>1000173</v>
      </c>
      <c r="C3966">
        <v>101</v>
      </c>
      <c r="D3966" t="s">
        <v>6533</v>
      </c>
      <c r="I3966" t="s">
        <v>10971</v>
      </c>
      <c r="J3966" t="s">
        <v>10971</v>
      </c>
      <c r="K3966" t="s">
        <v>10971</v>
      </c>
    </row>
    <row r="3967" spans="2:11" x14ac:dyDescent="0.25">
      <c r="B3967">
        <v>4051012</v>
      </c>
      <c r="C3967">
        <v>101</v>
      </c>
      <c r="D3967" t="s">
        <v>8774</v>
      </c>
      <c r="I3967" t="s">
        <v>10971</v>
      </c>
      <c r="J3967" t="s">
        <v>10971</v>
      </c>
      <c r="K3967" t="s">
        <v>10971</v>
      </c>
    </row>
    <row r="3968" spans="2:11" x14ac:dyDescent="0.25">
      <c r="B3968">
        <v>1002323</v>
      </c>
      <c r="C3968">
        <v>101</v>
      </c>
      <c r="D3968" t="s">
        <v>8715</v>
      </c>
      <c r="I3968" t="s">
        <v>10971</v>
      </c>
      <c r="J3968" t="s">
        <v>10971</v>
      </c>
      <c r="K3968" t="s">
        <v>10971</v>
      </c>
    </row>
    <row r="3969" spans="2:11" x14ac:dyDescent="0.25">
      <c r="B3969">
        <v>1001048</v>
      </c>
      <c r="C3969">
        <v>101</v>
      </c>
      <c r="D3969" t="s">
        <v>8836</v>
      </c>
      <c r="I3969" t="s">
        <v>10971</v>
      </c>
      <c r="J3969" t="s">
        <v>10971</v>
      </c>
      <c r="K3969" t="s">
        <v>10971</v>
      </c>
    </row>
    <row r="3970" spans="2:11" x14ac:dyDescent="0.25">
      <c r="B3970">
        <v>1001859</v>
      </c>
      <c r="C3970">
        <v>101</v>
      </c>
      <c r="D3970" t="s">
        <v>8705</v>
      </c>
      <c r="I3970" t="s">
        <v>10971</v>
      </c>
      <c r="J3970" t="s">
        <v>10971</v>
      </c>
      <c r="K3970" t="s">
        <v>10971</v>
      </c>
    </row>
    <row r="3971" spans="2:11" x14ac:dyDescent="0.25">
      <c r="B3971">
        <v>4188259</v>
      </c>
      <c r="C3971">
        <v>101</v>
      </c>
      <c r="D3971" t="s">
        <v>8710</v>
      </c>
      <c r="I3971" t="s">
        <v>10971</v>
      </c>
      <c r="J3971" t="s">
        <v>10971</v>
      </c>
      <c r="K3971" t="s">
        <v>10971</v>
      </c>
    </row>
    <row r="3972" spans="2:11" x14ac:dyDescent="0.25">
      <c r="B3972">
        <v>1002733</v>
      </c>
      <c r="C3972">
        <v>101</v>
      </c>
      <c r="D3972" t="s">
        <v>8727</v>
      </c>
      <c r="I3972" t="s">
        <v>10971</v>
      </c>
      <c r="J3972" t="s">
        <v>10971</v>
      </c>
      <c r="K3972" t="s">
        <v>10971</v>
      </c>
    </row>
    <row r="3973" spans="2:11" x14ac:dyDescent="0.25">
      <c r="B3973">
        <v>1006489</v>
      </c>
      <c r="C3973">
        <v>101</v>
      </c>
      <c r="D3973" t="s">
        <v>8850</v>
      </c>
      <c r="I3973" t="s">
        <v>10971</v>
      </c>
      <c r="J3973" t="s">
        <v>10971</v>
      </c>
      <c r="K3973" t="s">
        <v>10971</v>
      </c>
    </row>
    <row r="3974" spans="2:11" x14ac:dyDescent="0.25">
      <c r="B3974">
        <v>1007811</v>
      </c>
      <c r="C3974">
        <v>101</v>
      </c>
      <c r="D3974" t="s">
        <v>8872</v>
      </c>
      <c r="I3974" t="s">
        <v>10971</v>
      </c>
      <c r="J3974" t="s">
        <v>10971</v>
      </c>
      <c r="K3974" t="s">
        <v>10971</v>
      </c>
    </row>
    <row r="3975" spans="2:11" x14ac:dyDescent="0.25">
      <c r="B3975">
        <v>1007166</v>
      </c>
      <c r="C3975">
        <v>101</v>
      </c>
      <c r="D3975" t="s">
        <v>10629</v>
      </c>
      <c r="I3975" t="s">
        <v>10971</v>
      </c>
      <c r="J3975" t="s">
        <v>10971</v>
      </c>
      <c r="K3975" t="s">
        <v>10971</v>
      </c>
    </row>
    <row r="3976" spans="2:11" x14ac:dyDescent="0.25">
      <c r="B3976">
        <v>1014612</v>
      </c>
      <c r="C3976">
        <v>101</v>
      </c>
      <c r="D3976" t="s">
        <v>8718</v>
      </c>
      <c r="I3976" t="s">
        <v>10971</v>
      </c>
      <c r="J3976" t="s">
        <v>10971</v>
      </c>
      <c r="K3976" t="s">
        <v>10971</v>
      </c>
    </row>
    <row r="3977" spans="2:11" x14ac:dyDescent="0.25">
      <c r="B3977">
        <v>4154340</v>
      </c>
      <c r="C3977">
        <v>101</v>
      </c>
      <c r="D3977" t="s">
        <v>8666</v>
      </c>
      <c r="I3977" t="s">
        <v>10971</v>
      </c>
      <c r="J3977" t="s">
        <v>10971</v>
      </c>
      <c r="K3977" t="s">
        <v>10971</v>
      </c>
    </row>
    <row r="3978" spans="2:11" x14ac:dyDescent="0.25">
      <c r="B3978">
        <v>1001652</v>
      </c>
      <c r="C3978">
        <v>101</v>
      </c>
      <c r="D3978" t="s">
        <v>8724</v>
      </c>
      <c r="I3978" t="s">
        <v>10971</v>
      </c>
      <c r="J3978" t="s">
        <v>10971</v>
      </c>
      <c r="K3978" t="s">
        <v>10971</v>
      </c>
    </row>
    <row r="3979" spans="2:11" x14ac:dyDescent="0.25">
      <c r="B3979">
        <v>4054545</v>
      </c>
      <c r="C3979">
        <v>101</v>
      </c>
      <c r="D3979" t="s">
        <v>8735</v>
      </c>
      <c r="I3979" t="s">
        <v>10971</v>
      </c>
      <c r="J3979" t="s">
        <v>10971</v>
      </c>
      <c r="K3979" t="s">
        <v>10971</v>
      </c>
    </row>
    <row r="3980" spans="2:11" x14ac:dyDescent="0.25">
      <c r="B3980">
        <v>1003047</v>
      </c>
      <c r="C3980">
        <v>101</v>
      </c>
      <c r="D3980" t="s">
        <v>8730</v>
      </c>
      <c r="I3980" t="s">
        <v>10971</v>
      </c>
      <c r="J3980" t="s">
        <v>10971</v>
      </c>
      <c r="K3980" t="s">
        <v>10971</v>
      </c>
    </row>
    <row r="3981" spans="2:11" x14ac:dyDescent="0.25">
      <c r="B3981">
        <v>1001270</v>
      </c>
      <c r="C3981">
        <v>101</v>
      </c>
      <c r="D3981" t="s">
        <v>8686</v>
      </c>
      <c r="I3981" t="s">
        <v>10971</v>
      </c>
      <c r="J3981" t="s">
        <v>10971</v>
      </c>
      <c r="K3981" t="s">
        <v>10971</v>
      </c>
    </row>
    <row r="3982" spans="2:11" x14ac:dyDescent="0.25">
      <c r="B3982">
        <v>1000256</v>
      </c>
      <c r="C3982">
        <v>101</v>
      </c>
      <c r="D3982" t="s">
        <v>9034</v>
      </c>
      <c r="I3982" t="s">
        <v>10971</v>
      </c>
      <c r="J3982" t="s">
        <v>10971</v>
      </c>
      <c r="K3982" t="s">
        <v>10971</v>
      </c>
    </row>
    <row r="3983" spans="2:11" x14ac:dyDescent="0.25">
      <c r="B3983">
        <v>1002995</v>
      </c>
      <c r="C3983">
        <v>101</v>
      </c>
      <c r="D3983" t="s">
        <v>8814</v>
      </c>
      <c r="I3983" t="s">
        <v>10971</v>
      </c>
      <c r="J3983" t="s">
        <v>10971</v>
      </c>
      <c r="K3983" t="s">
        <v>10971</v>
      </c>
    </row>
    <row r="3984" spans="2:11" x14ac:dyDescent="0.25">
      <c r="B3984">
        <v>1008114</v>
      </c>
      <c r="C3984">
        <v>101</v>
      </c>
      <c r="D3984" t="s">
        <v>8707</v>
      </c>
      <c r="I3984" t="s">
        <v>10971</v>
      </c>
      <c r="J3984" t="s">
        <v>10971</v>
      </c>
      <c r="K3984" t="s">
        <v>10971</v>
      </c>
    </row>
    <row r="3985" spans="2:11" x14ac:dyDescent="0.25">
      <c r="B3985">
        <v>1007841</v>
      </c>
      <c r="C3985">
        <v>101</v>
      </c>
      <c r="D3985" t="s">
        <v>8820</v>
      </c>
      <c r="I3985" t="s">
        <v>10971</v>
      </c>
      <c r="J3985" t="s">
        <v>10971</v>
      </c>
      <c r="K3985" t="s">
        <v>10971</v>
      </c>
    </row>
    <row r="3986" spans="2:11" x14ac:dyDescent="0.25">
      <c r="B3986">
        <v>1008125</v>
      </c>
      <c r="C3986">
        <v>101</v>
      </c>
      <c r="D3986" t="s">
        <v>8713</v>
      </c>
      <c r="I3986" t="s">
        <v>10971</v>
      </c>
      <c r="J3986" t="s">
        <v>10971</v>
      </c>
      <c r="K3986" t="s">
        <v>10971</v>
      </c>
    </row>
    <row r="3987" spans="2:11" x14ac:dyDescent="0.25">
      <c r="B3987">
        <v>1010575</v>
      </c>
      <c r="C3987">
        <v>101</v>
      </c>
      <c r="D3987" t="s">
        <v>8752</v>
      </c>
      <c r="I3987" t="s">
        <v>10971</v>
      </c>
      <c r="J3987" t="s">
        <v>10971</v>
      </c>
      <c r="K3987" t="s">
        <v>10971</v>
      </c>
    </row>
    <row r="3988" spans="2:11" x14ac:dyDescent="0.25">
      <c r="B3988">
        <v>1002997</v>
      </c>
      <c r="C3988">
        <v>101</v>
      </c>
      <c r="D3988" t="s">
        <v>10241</v>
      </c>
      <c r="I3988" t="s">
        <v>10971</v>
      </c>
      <c r="J3988" t="s">
        <v>10971</v>
      </c>
      <c r="K3988" t="s">
        <v>10971</v>
      </c>
    </row>
    <row r="3989" spans="2:11" x14ac:dyDescent="0.25">
      <c r="B3989">
        <v>1001295</v>
      </c>
      <c r="C3989">
        <v>101</v>
      </c>
      <c r="D3989" t="s">
        <v>8732</v>
      </c>
      <c r="I3989" t="s">
        <v>10971</v>
      </c>
      <c r="J3989" t="s">
        <v>10971</v>
      </c>
      <c r="K3989" t="s">
        <v>10971</v>
      </c>
    </row>
    <row r="3990" spans="2:11" x14ac:dyDescent="0.25">
      <c r="B3990">
        <v>1000741</v>
      </c>
      <c r="C3990">
        <v>101</v>
      </c>
      <c r="D3990" t="s">
        <v>8784</v>
      </c>
      <c r="I3990" t="s">
        <v>10971</v>
      </c>
      <c r="J3990" t="s">
        <v>10971</v>
      </c>
      <c r="K3990" t="s">
        <v>10971</v>
      </c>
    </row>
    <row r="3991" spans="2:11" x14ac:dyDescent="0.25">
      <c r="B3991">
        <v>1016309</v>
      </c>
      <c r="C3991">
        <v>101</v>
      </c>
      <c r="D3991" t="s">
        <v>6078</v>
      </c>
      <c r="I3991" t="s">
        <v>10971</v>
      </c>
      <c r="J3991" t="s">
        <v>10971</v>
      </c>
      <c r="K3991" t="s">
        <v>10971</v>
      </c>
    </row>
    <row r="3992" spans="2:11" x14ac:dyDescent="0.25">
      <c r="B3992">
        <v>1015462</v>
      </c>
      <c r="C3992">
        <v>101</v>
      </c>
      <c r="D3992" t="s">
        <v>8687</v>
      </c>
      <c r="I3992" t="s">
        <v>10971</v>
      </c>
      <c r="J3992" t="s">
        <v>10971</v>
      </c>
      <c r="K3992" t="s">
        <v>10971</v>
      </c>
    </row>
    <row r="3993" spans="2:11" x14ac:dyDescent="0.25">
      <c r="B3993">
        <v>1000429</v>
      </c>
      <c r="C3993">
        <v>101</v>
      </c>
      <c r="D3993" t="s">
        <v>8682</v>
      </c>
      <c r="I3993" t="s">
        <v>10971</v>
      </c>
      <c r="J3993" t="s">
        <v>10971</v>
      </c>
      <c r="K3993" t="s">
        <v>10971</v>
      </c>
    </row>
    <row r="3994" spans="2:11" x14ac:dyDescent="0.25">
      <c r="B3994">
        <v>1014819</v>
      </c>
      <c r="C3994">
        <v>101</v>
      </c>
      <c r="D3994" t="s">
        <v>8674</v>
      </c>
      <c r="I3994" t="s">
        <v>10971</v>
      </c>
      <c r="J3994" t="s">
        <v>10971</v>
      </c>
      <c r="K3994" t="s">
        <v>10971</v>
      </c>
    </row>
    <row r="3995" spans="2:11" x14ac:dyDescent="0.25">
      <c r="B3995">
        <v>1003384</v>
      </c>
      <c r="C3995">
        <v>101</v>
      </c>
      <c r="D3995" t="s">
        <v>6014</v>
      </c>
      <c r="I3995" t="s">
        <v>10971</v>
      </c>
      <c r="J3995" t="s">
        <v>10971</v>
      </c>
      <c r="K3995" t="s">
        <v>10971</v>
      </c>
    </row>
    <row r="3996" spans="2:11" x14ac:dyDescent="0.25">
      <c r="B3996">
        <v>1001476</v>
      </c>
      <c r="C3996">
        <v>101</v>
      </c>
      <c r="D3996" t="s">
        <v>8685</v>
      </c>
      <c r="I3996" t="s">
        <v>10971</v>
      </c>
      <c r="J3996" t="s">
        <v>10971</v>
      </c>
      <c r="K3996" t="s">
        <v>10971</v>
      </c>
    </row>
    <row r="3997" spans="2:11" x14ac:dyDescent="0.25">
      <c r="B3997">
        <v>1001408</v>
      </c>
      <c r="C3997">
        <v>101</v>
      </c>
      <c r="D3997" t="s">
        <v>8693</v>
      </c>
      <c r="I3997" t="s">
        <v>10971</v>
      </c>
      <c r="J3997" t="s">
        <v>10971</v>
      </c>
      <c r="K3997" t="s">
        <v>10971</v>
      </c>
    </row>
    <row r="3998" spans="2:11" x14ac:dyDescent="0.25">
      <c r="B3998">
        <v>1032563</v>
      </c>
      <c r="C3998">
        <v>101</v>
      </c>
      <c r="D3998" t="s">
        <v>8779</v>
      </c>
      <c r="I3998" t="s">
        <v>10971</v>
      </c>
      <c r="J3998" t="s">
        <v>10971</v>
      </c>
      <c r="K3998" t="s">
        <v>10971</v>
      </c>
    </row>
    <row r="3999" spans="2:11" x14ac:dyDescent="0.25">
      <c r="B3999">
        <v>1006192</v>
      </c>
      <c r="C3999">
        <v>101</v>
      </c>
      <c r="D3999" t="s">
        <v>8863</v>
      </c>
      <c r="I3999" t="s">
        <v>10971</v>
      </c>
      <c r="J3999" t="s">
        <v>10971</v>
      </c>
      <c r="K3999" t="s">
        <v>10971</v>
      </c>
    </row>
    <row r="4000" spans="2:11" x14ac:dyDescent="0.25">
      <c r="B4000">
        <v>1013431</v>
      </c>
      <c r="C4000">
        <v>101</v>
      </c>
      <c r="D4000" t="s">
        <v>8722</v>
      </c>
      <c r="I4000" t="s">
        <v>10971</v>
      </c>
      <c r="J4000" t="s">
        <v>10971</v>
      </c>
      <c r="K4000" t="s">
        <v>10971</v>
      </c>
    </row>
    <row r="4001" spans="2:11" x14ac:dyDescent="0.25">
      <c r="B4001">
        <v>1002420</v>
      </c>
      <c r="C4001">
        <v>101</v>
      </c>
      <c r="D4001" t="s">
        <v>8676</v>
      </c>
      <c r="I4001" t="s">
        <v>10971</v>
      </c>
      <c r="J4001" t="s">
        <v>10971</v>
      </c>
      <c r="K4001" t="s">
        <v>10971</v>
      </c>
    </row>
    <row r="4002" spans="2:11" x14ac:dyDescent="0.25">
      <c r="B4002">
        <v>4065091</v>
      </c>
      <c r="C4002">
        <v>101</v>
      </c>
      <c r="D4002" t="s">
        <v>10416</v>
      </c>
      <c r="I4002" t="s">
        <v>10971</v>
      </c>
      <c r="J4002" t="s">
        <v>10971</v>
      </c>
      <c r="K4002" t="s">
        <v>10971</v>
      </c>
    </row>
    <row r="4003" spans="2:11" x14ac:dyDescent="0.25">
      <c r="B4003">
        <v>1012645</v>
      </c>
      <c r="C4003">
        <v>101</v>
      </c>
      <c r="D4003" t="s">
        <v>8694</v>
      </c>
      <c r="I4003" t="s">
        <v>10971</v>
      </c>
      <c r="J4003" t="s">
        <v>10971</v>
      </c>
      <c r="K4003" t="s">
        <v>10971</v>
      </c>
    </row>
    <row r="4004" spans="2:11" x14ac:dyDescent="0.25">
      <c r="B4004">
        <v>1032513</v>
      </c>
      <c r="C4004">
        <v>101</v>
      </c>
      <c r="D4004" t="s">
        <v>9398</v>
      </c>
      <c r="I4004" t="s">
        <v>10971</v>
      </c>
      <c r="J4004" t="s">
        <v>10971</v>
      </c>
      <c r="K4004" t="s">
        <v>10971</v>
      </c>
    </row>
    <row r="4005" spans="2:11" x14ac:dyDescent="0.25">
      <c r="B4005">
        <v>1010394</v>
      </c>
      <c r="C4005">
        <v>101</v>
      </c>
      <c r="D4005" t="s">
        <v>8711</v>
      </c>
      <c r="I4005" t="s">
        <v>10971</v>
      </c>
      <c r="J4005" t="s">
        <v>10971</v>
      </c>
      <c r="K4005" t="s">
        <v>10971</v>
      </c>
    </row>
    <row r="4006" spans="2:11" x14ac:dyDescent="0.25">
      <c r="B4006">
        <v>1007720</v>
      </c>
      <c r="C4006">
        <v>101</v>
      </c>
      <c r="D4006" t="s">
        <v>8726</v>
      </c>
      <c r="I4006" t="s">
        <v>10971</v>
      </c>
      <c r="J4006" t="s">
        <v>10971</v>
      </c>
      <c r="K4006" t="s">
        <v>10971</v>
      </c>
    </row>
    <row r="4007" spans="2:11" x14ac:dyDescent="0.25">
      <c r="B4007">
        <v>4092792</v>
      </c>
      <c r="C4007">
        <v>101</v>
      </c>
      <c r="D4007" t="s">
        <v>8660</v>
      </c>
      <c r="I4007" t="s">
        <v>10971</v>
      </c>
      <c r="J4007" t="s">
        <v>10971</v>
      </c>
      <c r="K4007" t="s">
        <v>10971</v>
      </c>
    </row>
    <row r="4008" spans="2:11" x14ac:dyDescent="0.25">
      <c r="B4008">
        <v>1000336</v>
      </c>
      <c r="C4008">
        <v>101</v>
      </c>
      <c r="D4008" t="s">
        <v>8737</v>
      </c>
      <c r="I4008" t="s">
        <v>10971</v>
      </c>
      <c r="J4008" t="s">
        <v>10971</v>
      </c>
      <c r="K4008" t="s">
        <v>10971</v>
      </c>
    </row>
    <row r="4009" spans="2:11" x14ac:dyDescent="0.25">
      <c r="B4009">
        <v>4053313</v>
      </c>
      <c r="C4009">
        <v>101</v>
      </c>
      <c r="D4009" t="s">
        <v>8697</v>
      </c>
      <c r="I4009" t="s">
        <v>10971</v>
      </c>
      <c r="J4009" t="s">
        <v>10971</v>
      </c>
      <c r="K4009" t="s">
        <v>10971</v>
      </c>
    </row>
    <row r="4010" spans="2:11" x14ac:dyDescent="0.25">
      <c r="B4010">
        <v>1007966</v>
      </c>
      <c r="C4010">
        <v>101</v>
      </c>
      <c r="D4010" t="s">
        <v>8791</v>
      </c>
      <c r="I4010" t="s">
        <v>10971</v>
      </c>
      <c r="J4010" t="s">
        <v>10971</v>
      </c>
      <c r="K4010" t="s">
        <v>10971</v>
      </c>
    </row>
    <row r="4011" spans="2:11" x14ac:dyDescent="0.25">
      <c r="B4011">
        <v>1000723</v>
      </c>
      <c r="C4011">
        <v>101</v>
      </c>
      <c r="D4011" t="s">
        <v>10347</v>
      </c>
      <c r="I4011" t="s">
        <v>10971</v>
      </c>
      <c r="J4011" t="s">
        <v>10971</v>
      </c>
      <c r="K4011" t="s">
        <v>10971</v>
      </c>
    </row>
    <row r="4012" spans="2:11" x14ac:dyDescent="0.25">
      <c r="B4012">
        <v>1007928</v>
      </c>
      <c r="C4012">
        <v>101</v>
      </c>
      <c r="D4012" t="s">
        <v>8733</v>
      </c>
      <c r="I4012" t="s">
        <v>10971</v>
      </c>
      <c r="J4012" t="s">
        <v>10971</v>
      </c>
      <c r="K4012" t="s">
        <v>10971</v>
      </c>
    </row>
    <row r="4013" spans="2:11" x14ac:dyDescent="0.25">
      <c r="I4013" t="s">
        <v>10971</v>
      </c>
      <c r="J4013" t="s">
        <v>10971</v>
      </c>
      <c r="K4013" t="s">
        <v>10971</v>
      </c>
    </row>
    <row r="4014" spans="2:11" x14ac:dyDescent="0.25">
      <c r="B4014">
        <v>1010681</v>
      </c>
      <c r="C4014">
        <v>102</v>
      </c>
      <c r="D4014" t="s">
        <v>8830</v>
      </c>
      <c r="I4014" t="s">
        <v>10971</v>
      </c>
      <c r="J4014" t="s">
        <v>10971</v>
      </c>
      <c r="K4014" t="s">
        <v>10971</v>
      </c>
    </row>
    <row r="4015" spans="2:11" x14ac:dyDescent="0.25">
      <c r="B4015">
        <v>1001771</v>
      </c>
      <c r="C4015">
        <v>102</v>
      </c>
      <c r="D4015" t="s">
        <v>8904</v>
      </c>
      <c r="I4015" t="s">
        <v>10971</v>
      </c>
      <c r="J4015" t="s">
        <v>10971</v>
      </c>
      <c r="K4015" t="s">
        <v>10971</v>
      </c>
    </row>
    <row r="4016" spans="2:11" x14ac:dyDescent="0.25">
      <c r="B4016">
        <v>1001010</v>
      </c>
      <c r="C4016">
        <v>102</v>
      </c>
      <c r="D4016" t="s">
        <v>10630</v>
      </c>
      <c r="I4016" t="s">
        <v>10971</v>
      </c>
      <c r="J4016" t="s">
        <v>10971</v>
      </c>
      <c r="K4016" t="s">
        <v>10971</v>
      </c>
    </row>
    <row r="4017" spans="2:11" x14ac:dyDescent="0.25">
      <c r="B4017">
        <v>1002097</v>
      </c>
      <c r="C4017">
        <v>102</v>
      </c>
      <c r="D4017" t="s">
        <v>8875</v>
      </c>
      <c r="I4017" t="s">
        <v>10971</v>
      </c>
      <c r="J4017" t="s">
        <v>10971</v>
      </c>
      <c r="K4017" t="s">
        <v>10971</v>
      </c>
    </row>
    <row r="4018" spans="2:11" x14ac:dyDescent="0.25">
      <c r="B4018">
        <v>1000386</v>
      </c>
      <c r="C4018">
        <v>102</v>
      </c>
      <c r="D4018" t="s">
        <v>8973</v>
      </c>
      <c r="I4018" t="s">
        <v>10971</v>
      </c>
      <c r="J4018" t="s">
        <v>10971</v>
      </c>
      <c r="K4018" t="s">
        <v>10971</v>
      </c>
    </row>
    <row r="4019" spans="2:11" x14ac:dyDescent="0.25">
      <c r="B4019">
        <v>1001372</v>
      </c>
      <c r="C4019">
        <v>102</v>
      </c>
      <c r="D4019" t="s">
        <v>10528</v>
      </c>
      <c r="I4019" t="s">
        <v>10971</v>
      </c>
      <c r="J4019" t="s">
        <v>10971</v>
      </c>
      <c r="K4019" t="s">
        <v>10971</v>
      </c>
    </row>
    <row r="4020" spans="2:11" x14ac:dyDescent="0.25">
      <c r="B4020">
        <v>1007270</v>
      </c>
      <c r="C4020">
        <v>102</v>
      </c>
      <c r="D4020" t="s">
        <v>8826</v>
      </c>
      <c r="I4020" t="s">
        <v>10971</v>
      </c>
      <c r="J4020" t="s">
        <v>10971</v>
      </c>
      <c r="K4020" t="s">
        <v>10971</v>
      </c>
    </row>
    <row r="4021" spans="2:11" x14ac:dyDescent="0.25">
      <c r="B4021">
        <v>1014099</v>
      </c>
      <c r="C4021">
        <v>102</v>
      </c>
      <c r="D4021" t="s">
        <v>8953</v>
      </c>
      <c r="I4021" t="s">
        <v>10971</v>
      </c>
      <c r="J4021" t="s">
        <v>10971</v>
      </c>
      <c r="K4021" t="s">
        <v>10971</v>
      </c>
    </row>
    <row r="4022" spans="2:11" x14ac:dyDescent="0.25">
      <c r="B4022">
        <v>1015810</v>
      </c>
      <c r="C4022">
        <v>102</v>
      </c>
      <c r="D4022" t="s">
        <v>8770</v>
      </c>
      <c r="I4022" t="s">
        <v>10971</v>
      </c>
      <c r="J4022" t="s">
        <v>10971</v>
      </c>
      <c r="K4022" t="s">
        <v>10971</v>
      </c>
    </row>
    <row r="4023" spans="2:11" x14ac:dyDescent="0.25">
      <c r="B4023">
        <v>1005531</v>
      </c>
      <c r="C4023">
        <v>102</v>
      </c>
      <c r="D4023" t="s">
        <v>8985</v>
      </c>
      <c r="I4023" t="s">
        <v>10971</v>
      </c>
      <c r="J4023" t="s">
        <v>10971</v>
      </c>
      <c r="K4023" t="s">
        <v>10971</v>
      </c>
    </row>
    <row r="4024" spans="2:11" x14ac:dyDescent="0.25">
      <c r="B4024">
        <v>1005062</v>
      </c>
      <c r="C4024">
        <v>102</v>
      </c>
      <c r="D4024" t="s">
        <v>8743</v>
      </c>
      <c r="I4024" t="s">
        <v>10971</v>
      </c>
      <c r="J4024" t="s">
        <v>10971</v>
      </c>
      <c r="K4024" t="s">
        <v>10971</v>
      </c>
    </row>
    <row r="4025" spans="2:11" x14ac:dyDescent="0.25">
      <c r="B4025">
        <v>1008776</v>
      </c>
      <c r="C4025">
        <v>102</v>
      </c>
      <c r="D4025" t="s">
        <v>8901</v>
      </c>
      <c r="I4025" t="s">
        <v>10971</v>
      </c>
      <c r="J4025" t="s">
        <v>10971</v>
      </c>
      <c r="K4025" t="s">
        <v>10971</v>
      </c>
    </row>
    <row r="4026" spans="2:11" x14ac:dyDescent="0.25">
      <c r="B4026">
        <v>1001172</v>
      </c>
      <c r="C4026">
        <v>102</v>
      </c>
      <c r="D4026" t="s">
        <v>8869</v>
      </c>
      <c r="I4026" t="s">
        <v>10971</v>
      </c>
      <c r="J4026" t="s">
        <v>10971</v>
      </c>
      <c r="K4026" t="s">
        <v>10971</v>
      </c>
    </row>
    <row r="4027" spans="2:11" x14ac:dyDescent="0.25">
      <c r="B4027">
        <v>1006579</v>
      </c>
      <c r="C4027">
        <v>102</v>
      </c>
      <c r="D4027" t="s">
        <v>9397</v>
      </c>
      <c r="I4027" t="s">
        <v>10971</v>
      </c>
      <c r="J4027" t="s">
        <v>10971</v>
      </c>
      <c r="K4027" t="s">
        <v>10971</v>
      </c>
    </row>
    <row r="4028" spans="2:11" x14ac:dyDescent="0.25">
      <c r="B4028">
        <v>4053345</v>
      </c>
      <c r="C4028">
        <v>102</v>
      </c>
      <c r="D4028" t="s">
        <v>8816</v>
      </c>
      <c r="I4028" t="s">
        <v>10971</v>
      </c>
      <c r="J4028" t="s">
        <v>10971</v>
      </c>
      <c r="K4028" t="s">
        <v>10971</v>
      </c>
    </row>
    <row r="4029" spans="2:11" x14ac:dyDescent="0.25">
      <c r="B4029">
        <v>1010402</v>
      </c>
      <c r="C4029">
        <v>102</v>
      </c>
      <c r="D4029" t="s">
        <v>6326</v>
      </c>
      <c r="I4029" t="s">
        <v>10971</v>
      </c>
      <c r="J4029" t="s">
        <v>10971</v>
      </c>
      <c r="K4029" t="s">
        <v>10971</v>
      </c>
    </row>
    <row r="4030" spans="2:11" x14ac:dyDescent="0.25">
      <c r="B4030">
        <v>1001404</v>
      </c>
      <c r="C4030">
        <v>102</v>
      </c>
      <c r="D4030" t="s">
        <v>8809</v>
      </c>
      <c r="I4030" t="s">
        <v>10971</v>
      </c>
      <c r="J4030" t="s">
        <v>10971</v>
      </c>
      <c r="K4030" t="s">
        <v>10971</v>
      </c>
    </row>
    <row r="4031" spans="2:11" x14ac:dyDescent="0.25">
      <c r="B4031">
        <v>1000894</v>
      </c>
      <c r="C4031">
        <v>102</v>
      </c>
      <c r="D4031" t="s">
        <v>6392</v>
      </c>
      <c r="I4031" t="s">
        <v>10971</v>
      </c>
      <c r="J4031" t="s">
        <v>10971</v>
      </c>
      <c r="K4031" t="s">
        <v>10971</v>
      </c>
    </row>
    <row r="4032" spans="2:11" x14ac:dyDescent="0.25">
      <c r="B4032">
        <v>1009514</v>
      </c>
      <c r="C4032">
        <v>102</v>
      </c>
      <c r="D4032" t="s">
        <v>8806</v>
      </c>
      <c r="I4032" t="s">
        <v>10971</v>
      </c>
      <c r="J4032" t="s">
        <v>10971</v>
      </c>
      <c r="K4032" t="s">
        <v>10971</v>
      </c>
    </row>
    <row r="4033" spans="2:11" x14ac:dyDescent="0.25">
      <c r="B4033">
        <v>1009970</v>
      </c>
      <c r="C4033">
        <v>102</v>
      </c>
      <c r="D4033" t="s">
        <v>8789</v>
      </c>
      <c r="I4033" t="s">
        <v>10971</v>
      </c>
      <c r="J4033" t="s">
        <v>10971</v>
      </c>
      <c r="K4033" t="s">
        <v>10971</v>
      </c>
    </row>
    <row r="4034" spans="2:11" x14ac:dyDescent="0.25">
      <c r="B4034">
        <v>1026298</v>
      </c>
      <c r="C4034">
        <v>102</v>
      </c>
      <c r="D4034" t="s">
        <v>8813</v>
      </c>
      <c r="I4034" t="s">
        <v>10971</v>
      </c>
      <c r="J4034" t="s">
        <v>10971</v>
      </c>
      <c r="K4034" t="s">
        <v>10971</v>
      </c>
    </row>
    <row r="4035" spans="2:11" x14ac:dyDescent="0.25">
      <c r="B4035">
        <v>1000030</v>
      </c>
      <c r="C4035">
        <v>102</v>
      </c>
      <c r="D4035" t="s">
        <v>8864</v>
      </c>
      <c r="I4035" t="s">
        <v>10971</v>
      </c>
      <c r="J4035" t="s">
        <v>10971</v>
      </c>
      <c r="K4035" t="s">
        <v>10971</v>
      </c>
    </row>
    <row r="4036" spans="2:11" x14ac:dyDescent="0.25">
      <c r="B4036">
        <v>1013736</v>
      </c>
      <c r="C4036">
        <v>102</v>
      </c>
      <c r="D4036" t="s">
        <v>7823</v>
      </c>
      <c r="I4036" t="s">
        <v>10971</v>
      </c>
      <c r="J4036" t="s">
        <v>10971</v>
      </c>
      <c r="K4036" t="s">
        <v>10971</v>
      </c>
    </row>
    <row r="4037" spans="2:11" x14ac:dyDescent="0.25">
      <c r="B4037">
        <v>4073147</v>
      </c>
      <c r="C4037">
        <v>102</v>
      </c>
      <c r="D4037" t="s">
        <v>10631</v>
      </c>
      <c r="I4037" t="s">
        <v>10971</v>
      </c>
      <c r="J4037" t="s">
        <v>10971</v>
      </c>
      <c r="K4037" t="s">
        <v>10971</v>
      </c>
    </row>
    <row r="4038" spans="2:11" x14ac:dyDescent="0.25">
      <c r="B4038">
        <v>1011180</v>
      </c>
      <c r="C4038">
        <v>102</v>
      </c>
      <c r="D4038" t="s">
        <v>8771</v>
      </c>
      <c r="I4038" t="s">
        <v>10971</v>
      </c>
      <c r="J4038" t="s">
        <v>10971</v>
      </c>
      <c r="K4038" t="s">
        <v>10971</v>
      </c>
    </row>
    <row r="4039" spans="2:11" x14ac:dyDescent="0.25">
      <c r="B4039">
        <v>1002521</v>
      </c>
      <c r="C4039">
        <v>102</v>
      </c>
      <c r="D4039" t="s">
        <v>6392</v>
      </c>
      <c r="I4039" t="s">
        <v>10971</v>
      </c>
      <c r="J4039" t="s">
        <v>10971</v>
      </c>
      <c r="K4039" t="s">
        <v>10971</v>
      </c>
    </row>
    <row r="4040" spans="2:11" x14ac:dyDescent="0.25">
      <c r="B4040">
        <v>1012541</v>
      </c>
      <c r="C4040">
        <v>102</v>
      </c>
      <c r="D4040" t="s">
        <v>10242</v>
      </c>
      <c r="I4040" t="s">
        <v>10971</v>
      </c>
      <c r="J4040" t="s">
        <v>10971</v>
      </c>
      <c r="K4040" t="s">
        <v>10971</v>
      </c>
    </row>
    <row r="4041" spans="2:11" x14ac:dyDescent="0.25">
      <c r="B4041">
        <v>1001547</v>
      </c>
      <c r="C4041">
        <v>102</v>
      </c>
      <c r="D4041" t="s">
        <v>8803</v>
      </c>
      <c r="I4041" t="s">
        <v>10971</v>
      </c>
      <c r="J4041" t="s">
        <v>10971</v>
      </c>
      <c r="K4041" t="s">
        <v>10971</v>
      </c>
    </row>
    <row r="4042" spans="2:11" x14ac:dyDescent="0.25">
      <c r="B4042">
        <v>1000876</v>
      </c>
      <c r="C4042">
        <v>102</v>
      </c>
      <c r="D4042" t="s">
        <v>8977</v>
      </c>
      <c r="I4042" t="s">
        <v>10971</v>
      </c>
      <c r="J4042" t="s">
        <v>10971</v>
      </c>
      <c r="K4042" t="s">
        <v>10971</v>
      </c>
    </row>
    <row r="4043" spans="2:11" x14ac:dyDescent="0.25">
      <c r="B4043">
        <v>1014372</v>
      </c>
      <c r="C4043">
        <v>102</v>
      </c>
      <c r="D4043" t="s">
        <v>8959</v>
      </c>
      <c r="I4043" t="s">
        <v>10971</v>
      </c>
      <c r="J4043" t="s">
        <v>10971</v>
      </c>
      <c r="K4043" t="s">
        <v>10971</v>
      </c>
    </row>
    <row r="4044" spans="2:11" x14ac:dyDescent="0.25">
      <c r="B4044">
        <v>1001629</v>
      </c>
      <c r="C4044">
        <v>102</v>
      </c>
      <c r="D4044" t="s">
        <v>10264</v>
      </c>
      <c r="I4044" t="s">
        <v>10971</v>
      </c>
      <c r="J4044" t="s">
        <v>10971</v>
      </c>
      <c r="K4044" t="s">
        <v>10971</v>
      </c>
    </row>
    <row r="4045" spans="2:11" x14ac:dyDescent="0.25">
      <c r="B4045">
        <v>1000761</v>
      </c>
      <c r="C4045">
        <v>102</v>
      </c>
      <c r="D4045" t="s">
        <v>8936</v>
      </c>
      <c r="I4045" t="s">
        <v>10971</v>
      </c>
      <c r="J4045" t="s">
        <v>10971</v>
      </c>
      <c r="K4045" t="s">
        <v>10971</v>
      </c>
    </row>
    <row r="4046" spans="2:11" x14ac:dyDescent="0.25">
      <c r="B4046">
        <v>4050658</v>
      </c>
      <c r="C4046">
        <v>102</v>
      </c>
      <c r="D4046" t="s">
        <v>8831</v>
      </c>
      <c r="I4046" t="s">
        <v>10971</v>
      </c>
      <c r="J4046" t="s">
        <v>10971</v>
      </c>
      <c r="K4046" t="s">
        <v>10971</v>
      </c>
    </row>
    <row r="4047" spans="2:11" x14ac:dyDescent="0.25">
      <c r="B4047">
        <v>1001421</v>
      </c>
      <c r="C4047">
        <v>102</v>
      </c>
      <c r="D4047" t="s">
        <v>8756</v>
      </c>
      <c r="I4047" t="s">
        <v>10971</v>
      </c>
      <c r="J4047" t="s">
        <v>10971</v>
      </c>
      <c r="K4047" t="s">
        <v>10971</v>
      </c>
    </row>
    <row r="4048" spans="2:11" x14ac:dyDescent="0.25">
      <c r="B4048">
        <v>1003183</v>
      </c>
      <c r="C4048">
        <v>102</v>
      </c>
      <c r="D4048" t="s">
        <v>8805</v>
      </c>
      <c r="I4048" t="s">
        <v>10971</v>
      </c>
      <c r="J4048" t="s">
        <v>10971</v>
      </c>
      <c r="K4048" t="s">
        <v>10971</v>
      </c>
    </row>
    <row r="4049" spans="2:11" x14ac:dyDescent="0.25">
      <c r="B4049">
        <v>116654519</v>
      </c>
      <c r="C4049">
        <v>102</v>
      </c>
      <c r="D4049" t="s">
        <v>8777</v>
      </c>
      <c r="I4049" t="s">
        <v>10971</v>
      </c>
      <c r="J4049" t="s">
        <v>10971</v>
      </c>
      <c r="K4049" t="s">
        <v>10971</v>
      </c>
    </row>
    <row r="4050" spans="2:11" x14ac:dyDescent="0.25">
      <c r="B4050">
        <v>1000023</v>
      </c>
      <c r="C4050">
        <v>102</v>
      </c>
      <c r="D4050" t="s">
        <v>8804</v>
      </c>
      <c r="I4050" t="s">
        <v>10971</v>
      </c>
      <c r="J4050" t="s">
        <v>10971</v>
      </c>
      <c r="K4050" t="s">
        <v>10971</v>
      </c>
    </row>
    <row r="4051" spans="2:11" x14ac:dyDescent="0.25">
      <c r="B4051">
        <v>1016474</v>
      </c>
      <c r="C4051">
        <v>102</v>
      </c>
      <c r="D4051" t="s">
        <v>7339</v>
      </c>
      <c r="I4051" t="s">
        <v>10971</v>
      </c>
      <c r="J4051" t="s">
        <v>10971</v>
      </c>
      <c r="K4051" t="s">
        <v>10971</v>
      </c>
    </row>
    <row r="4052" spans="2:11" x14ac:dyDescent="0.25">
      <c r="B4052">
        <v>1015682</v>
      </c>
      <c r="C4052">
        <v>102</v>
      </c>
      <c r="D4052" t="s">
        <v>8828</v>
      </c>
      <c r="I4052" t="s">
        <v>10971</v>
      </c>
      <c r="J4052" t="s">
        <v>10971</v>
      </c>
      <c r="K4052" t="s">
        <v>10971</v>
      </c>
    </row>
    <row r="4053" spans="2:11" x14ac:dyDescent="0.25">
      <c r="B4053">
        <v>1013739</v>
      </c>
      <c r="C4053">
        <v>102</v>
      </c>
      <c r="D4053" t="s">
        <v>8812</v>
      </c>
      <c r="I4053" t="s">
        <v>10971</v>
      </c>
      <c r="J4053" t="s">
        <v>10971</v>
      </c>
      <c r="K4053" t="s">
        <v>10971</v>
      </c>
    </row>
    <row r="4054" spans="2:11" x14ac:dyDescent="0.25">
      <c r="B4054">
        <v>1015079</v>
      </c>
      <c r="C4054">
        <v>102</v>
      </c>
      <c r="D4054" t="s">
        <v>8881</v>
      </c>
      <c r="I4054" t="s">
        <v>10971</v>
      </c>
      <c r="J4054" t="s">
        <v>10971</v>
      </c>
      <c r="K4054" t="s">
        <v>10971</v>
      </c>
    </row>
    <row r="4055" spans="2:11" x14ac:dyDescent="0.25">
      <c r="B4055">
        <v>1007396</v>
      </c>
      <c r="C4055">
        <v>102</v>
      </c>
      <c r="D4055" t="s">
        <v>8880</v>
      </c>
      <c r="I4055" t="s">
        <v>10971</v>
      </c>
      <c r="J4055" t="s">
        <v>10971</v>
      </c>
      <c r="K4055" t="s">
        <v>10971</v>
      </c>
    </row>
    <row r="4056" spans="2:11" x14ac:dyDescent="0.25">
      <c r="B4056">
        <v>1000392</v>
      </c>
      <c r="C4056">
        <v>102</v>
      </c>
      <c r="D4056" t="s">
        <v>8882</v>
      </c>
      <c r="I4056" t="s">
        <v>10971</v>
      </c>
      <c r="J4056" t="s">
        <v>10971</v>
      </c>
      <c r="K4056" t="s">
        <v>10971</v>
      </c>
    </row>
    <row r="4057" spans="2:11" x14ac:dyDescent="0.25">
      <c r="B4057">
        <v>1000588</v>
      </c>
      <c r="C4057">
        <v>102</v>
      </c>
      <c r="D4057" t="s">
        <v>8762</v>
      </c>
      <c r="I4057" t="s">
        <v>10971</v>
      </c>
      <c r="J4057" t="s">
        <v>10971</v>
      </c>
      <c r="K4057" t="s">
        <v>10971</v>
      </c>
    </row>
    <row r="4058" spans="2:11" x14ac:dyDescent="0.25">
      <c r="B4058">
        <v>1009087</v>
      </c>
      <c r="C4058">
        <v>102</v>
      </c>
      <c r="D4058" t="s">
        <v>8745</v>
      </c>
      <c r="I4058" t="s">
        <v>10971</v>
      </c>
      <c r="J4058" t="s">
        <v>10971</v>
      </c>
      <c r="K4058" t="s">
        <v>10971</v>
      </c>
    </row>
    <row r="4059" spans="2:11" x14ac:dyDescent="0.25">
      <c r="B4059">
        <v>1016303</v>
      </c>
      <c r="C4059">
        <v>102</v>
      </c>
      <c r="D4059" t="s">
        <v>8855</v>
      </c>
      <c r="I4059" t="s">
        <v>10971</v>
      </c>
      <c r="J4059" t="s">
        <v>10971</v>
      </c>
      <c r="K4059" t="s">
        <v>10971</v>
      </c>
    </row>
    <row r="4060" spans="2:11" x14ac:dyDescent="0.25">
      <c r="B4060">
        <v>1001513</v>
      </c>
      <c r="C4060">
        <v>102</v>
      </c>
      <c r="D4060" t="s">
        <v>8827</v>
      </c>
      <c r="I4060" t="s">
        <v>10971</v>
      </c>
      <c r="J4060" t="s">
        <v>10971</v>
      </c>
      <c r="K4060" t="s">
        <v>10971</v>
      </c>
    </row>
    <row r="4061" spans="2:11" x14ac:dyDescent="0.25">
      <c r="B4061">
        <v>1005493</v>
      </c>
      <c r="C4061">
        <v>102</v>
      </c>
      <c r="D4061" t="s">
        <v>8802</v>
      </c>
      <c r="I4061" t="s">
        <v>10971</v>
      </c>
      <c r="J4061" t="s">
        <v>10971</v>
      </c>
      <c r="K4061" t="s">
        <v>10971</v>
      </c>
    </row>
    <row r="4062" spans="2:11" x14ac:dyDescent="0.25">
      <c r="B4062">
        <v>1012748</v>
      </c>
      <c r="C4062">
        <v>102</v>
      </c>
      <c r="D4062" t="s">
        <v>6686</v>
      </c>
      <c r="I4062" t="s">
        <v>10971</v>
      </c>
      <c r="J4062" t="s">
        <v>10971</v>
      </c>
      <c r="K4062" t="s">
        <v>10971</v>
      </c>
    </row>
    <row r="4063" spans="2:11" x14ac:dyDescent="0.25">
      <c r="B4063">
        <v>1012785</v>
      </c>
      <c r="C4063">
        <v>102</v>
      </c>
      <c r="D4063" t="s">
        <v>8763</v>
      </c>
      <c r="I4063" t="s">
        <v>10971</v>
      </c>
      <c r="J4063" t="s">
        <v>10971</v>
      </c>
      <c r="K4063" t="s">
        <v>10971</v>
      </c>
    </row>
    <row r="4064" spans="2:11" x14ac:dyDescent="0.25">
      <c r="B4064">
        <v>1006350</v>
      </c>
      <c r="C4064">
        <v>102</v>
      </c>
      <c r="D4064" t="s">
        <v>8821</v>
      </c>
      <c r="I4064" t="s">
        <v>10971</v>
      </c>
      <c r="J4064" t="s">
        <v>10971</v>
      </c>
      <c r="K4064" t="s">
        <v>10971</v>
      </c>
    </row>
    <row r="4065" spans="2:11" x14ac:dyDescent="0.25">
      <c r="B4065">
        <v>1016271</v>
      </c>
      <c r="C4065">
        <v>102</v>
      </c>
      <c r="D4065" t="s">
        <v>8845</v>
      </c>
      <c r="I4065" t="s">
        <v>10971</v>
      </c>
      <c r="J4065" t="s">
        <v>10971</v>
      </c>
      <c r="K4065" t="s">
        <v>10971</v>
      </c>
    </row>
    <row r="4066" spans="2:11" x14ac:dyDescent="0.25">
      <c r="B4066">
        <v>1002816</v>
      </c>
      <c r="C4066">
        <v>102</v>
      </c>
      <c r="D4066" t="s">
        <v>8851</v>
      </c>
      <c r="I4066" t="s">
        <v>10971</v>
      </c>
      <c r="J4066" t="s">
        <v>10971</v>
      </c>
      <c r="K4066" t="s">
        <v>10971</v>
      </c>
    </row>
    <row r="4067" spans="2:11" x14ac:dyDescent="0.25">
      <c r="B4067">
        <v>1015829</v>
      </c>
      <c r="C4067">
        <v>102</v>
      </c>
      <c r="D4067" t="s">
        <v>8749</v>
      </c>
      <c r="I4067" t="s">
        <v>10971</v>
      </c>
      <c r="J4067" t="s">
        <v>10971</v>
      </c>
      <c r="K4067" t="s">
        <v>10971</v>
      </c>
    </row>
    <row r="4068" spans="2:11" x14ac:dyDescent="0.25">
      <c r="B4068">
        <v>1016457</v>
      </c>
      <c r="C4068">
        <v>102</v>
      </c>
      <c r="D4068" t="s">
        <v>10529</v>
      </c>
      <c r="I4068" t="s">
        <v>10971</v>
      </c>
      <c r="J4068" t="s">
        <v>10971</v>
      </c>
      <c r="K4068" t="s">
        <v>10971</v>
      </c>
    </row>
    <row r="4069" spans="2:11" x14ac:dyDescent="0.25">
      <c r="B4069">
        <v>1006518</v>
      </c>
      <c r="C4069">
        <v>102</v>
      </c>
      <c r="D4069" t="s">
        <v>7370</v>
      </c>
      <c r="I4069" t="s">
        <v>10971</v>
      </c>
      <c r="J4069" t="s">
        <v>10971</v>
      </c>
      <c r="K4069" t="s">
        <v>10971</v>
      </c>
    </row>
    <row r="4070" spans="2:11" x14ac:dyDescent="0.25">
      <c r="B4070">
        <v>1015721</v>
      </c>
      <c r="C4070">
        <v>102</v>
      </c>
      <c r="D4070" t="s">
        <v>8865</v>
      </c>
      <c r="I4070" t="s">
        <v>10971</v>
      </c>
      <c r="J4070" t="s">
        <v>10971</v>
      </c>
      <c r="K4070" t="s">
        <v>10971</v>
      </c>
    </row>
    <row r="4071" spans="2:11" x14ac:dyDescent="0.25">
      <c r="B4071">
        <v>1006296</v>
      </c>
      <c r="C4071">
        <v>102</v>
      </c>
      <c r="D4071" t="s">
        <v>8761</v>
      </c>
      <c r="I4071" t="s">
        <v>10971</v>
      </c>
      <c r="J4071" t="s">
        <v>10971</v>
      </c>
      <c r="K4071" t="s">
        <v>10971</v>
      </c>
    </row>
    <row r="4072" spans="2:11" x14ac:dyDescent="0.25">
      <c r="B4072">
        <v>1008153</v>
      </c>
      <c r="C4072">
        <v>102</v>
      </c>
      <c r="D4072" t="s">
        <v>8889</v>
      </c>
      <c r="I4072" t="s">
        <v>10971</v>
      </c>
      <c r="J4072" t="s">
        <v>10971</v>
      </c>
      <c r="K4072" t="s">
        <v>10971</v>
      </c>
    </row>
    <row r="4073" spans="2:11" x14ac:dyDescent="0.25">
      <c r="B4073">
        <v>1011660</v>
      </c>
      <c r="C4073">
        <v>102</v>
      </c>
      <c r="D4073" t="s">
        <v>8753</v>
      </c>
      <c r="I4073" t="s">
        <v>10971</v>
      </c>
      <c r="J4073" t="s">
        <v>10971</v>
      </c>
      <c r="K4073" t="s">
        <v>10971</v>
      </c>
    </row>
    <row r="4074" spans="2:11" x14ac:dyDescent="0.25">
      <c r="B4074">
        <v>1014520</v>
      </c>
      <c r="C4074">
        <v>102</v>
      </c>
      <c r="D4074" t="s">
        <v>8747</v>
      </c>
      <c r="I4074" t="s">
        <v>10971</v>
      </c>
      <c r="J4074" t="s">
        <v>10971</v>
      </c>
      <c r="K4074" t="s">
        <v>10971</v>
      </c>
    </row>
    <row r="4075" spans="2:11" x14ac:dyDescent="0.25">
      <c r="B4075">
        <v>1007426</v>
      </c>
      <c r="C4075">
        <v>102</v>
      </c>
      <c r="D4075" t="s">
        <v>8766</v>
      </c>
      <c r="I4075" t="s">
        <v>10971</v>
      </c>
      <c r="J4075" t="s">
        <v>10971</v>
      </c>
      <c r="K4075" t="s">
        <v>10971</v>
      </c>
    </row>
    <row r="4076" spans="2:11" x14ac:dyDescent="0.25">
      <c r="B4076">
        <v>1000509</v>
      </c>
      <c r="C4076">
        <v>102</v>
      </c>
      <c r="D4076" t="s">
        <v>8825</v>
      </c>
      <c r="I4076" t="s">
        <v>10971</v>
      </c>
      <c r="J4076" t="s">
        <v>10971</v>
      </c>
      <c r="K4076" t="s">
        <v>10971</v>
      </c>
    </row>
    <row r="4077" spans="2:11" x14ac:dyDescent="0.25">
      <c r="B4077">
        <v>1009194</v>
      </c>
      <c r="C4077">
        <v>102</v>
      </c>
      <c r="D4077" t="s">
        <v>8857</v>
      </c>
      <c r="I4077" t="s">
        <v>10971</v>
      </c>
      <c r="J4077" t="s">
        <v>10971</v>
      </c>
      <c r="K4077" t="s">
        <v>10971</v>
      </c>
    </row>
    <row r="4078" spans="2:11" x14ac:dyDescent="0.25">
      <c r="B4078">
        <v>1003110</v>
      </c>
      <c r="C4078">
        <v>102</v>
      </c>
      <c r="D4078" t="s">
        <v>8846</v>
      </c>
      <c r="I4078" t="s">
        <v>10971</v>
      </c>
      <c r="J4078" t="s">
        <v>10971</v>
      </c>
      <c r="K4078" t="s">
        <v>10971</v>
      </c>
    </row>
    <row r="4079" spans="2:11" x14ac:dyDescent="0.25">
      <c r="B4079">
        <v>1000793</v>
      </c>
      <c r="C4079">
        <v>102</v>
      </c>
      <c r="D4079" t="s">
        <v>8744</v>
      </c>
      <c r="I4079" t="s">
        <v>10971</v>
      </c>
      <c r="J4079" t="s">
        <v>10971</v>
      </c>
      <c r="K4079" t="s">
        <v>10971</v>
      </c>
    </row>
    <row r="4080" spans="2:11" x14ac:dyDescent="0.25">
      <c r="B4080">
        <v>1003106</v>
      </c>
      <c r="C4080">
        <v>102</v>
      </c>
      <c r="D4080" t="s">
        <v>8768</v>
      </c>
      <c r="I4080" t="s">
        <v>10971</v>
      </c>
      <c r="J4080" t="s">
        <v>10971</v>
      </c>
      <c r="K4080" t="s">
        <v>10971</v>
      </c>
    </row>
    <row r="4081" spans="2:11" x14ac:dyDescent="0.25">
      <c r="B4081">
        <v>1002070</v>
      </c>
      <c r="C4081">
        <v>102</v>
      </c>
      <c r="D4081" t="s">
        <v>8790</v>
      </c>
      <c r="I4081" t="s">
        <v>10971</v>
      </c>
      <c r="J4081" t="s">
        <v>10971</v>
      </c>
      <c r="K4081" t="s">
        <v>10971</v>
      </c>
    </row>
    <row r="4082" spans="2:11" x14ac:dyDescent="0.25">
      <c r="B4082">
        <v>1009016</v>
      </c>
      <c r="C4082">
        <v>102</v>
      </c>
      <c r="D4082" t="s">
        <v>8861</v>
      </c>
      <c r="I4082" t="s">
        <v>10971</v>
      </c>
      <c r="J4082" t="s">
        <v>10971</v>
      </c>
      <c r="K4082" t="s">
        <v>10971</v>
      </c>
    </row>
    <row r="4083" spans="2:11" x14ac:dyDescent="0.25">
      <c r="B4083">
        <v>1001522</v>
      </c>
      <c r="C4083">
        <v>102</v>
      </c>
      <c r="D4083" t="s">
        <v>9343</v>
      </c>
      <c r="I4083" t="s">
        <v>10971</v>
      </c>
      <c r="J4083" t="s">
        <v>10971</v>
      </c>
      <c r="K4083" t="s">
        <v>10971</v>
      </c>
    </row>
    <row r="4084" spans="2:11" x14ac:dyDescent="0.25">
      <c r="B4084">
        <v>1000982</v>
      </c>
      <c r="C4084">
        <v>102</v>
      </c>
      <c r="D4084" t="s">
        <v>8780</v>
      </c>
      <c r="I4084" t="s">
        <v>10971</v>
      </c>
      <c r="J4084" t="s">
        <v>10971</v>
      </c>
      <c r="K4084" t="s">
        <v>10971</v>
      </c>
    </row>
    <row r="4085" spans="2:11" x14ac:dyDescent="0.25">
      <c r="B4085">
        <v>1002145</v>
      </c>
      <c r="C4085">
        <v>102</v>
      </c>
      <c r="D4085" t="s">
        <v>8783</v>
      </c>
      <c r="I4085" t="s">
        <v>10971</v>
      </c>
      <c r="J4085" t="s">
        <v>10971</v>
      </c>
      <c r="K4085" t="s">
        <v>10971</v>
      </c>
    </row>
    <row r="4086" spans="2:11" x14ac:dyDescent="0.25">
      <c r="B4086">
        <v>1009816</v>
      </c>
      <c r="C4086">
        <v>102</v>
      </c>
      <c r="D4086" t="s">
        <v>8972</v>
      </c>
      <c r="I4086" t="s">
        <v>10971</v>
      </c>
      <c r="J4086" t="s">
        <v>10971</v>
      </c>
      <c r="K4086" t="s">
        <v>10971</v>
      </c>
    </row>
    <row r="4087" spans="2:11" x14ac:dyDescent="0.25">
      <c r="B4087">
        <v>1001866</v>
      </c>
      <c r="C4087">
        <v>102</v>
      </c>
      <c r="D4087" t="s">
        <v>8787</v>
      </c>
      <c r="I4087" t="s">
        <v>10971</v>
      </c>
      <c r="J4087" t="s">
        <v>10971</v>
      </c>
      <c r="K4087" t="s">
        <v>10971</v>
      </c>
    </row>
    <row r="4088" spans="2:11" x14ac:dyDescent="0.25">
      <c r="B4088">
        <v>1009178</v>
      </c>
      <c r="C4088">
        <v>102</v>
      </c>
      <c r="D4088" t="s">
        <v>8810</v>
      </c>
      <c r="I4088" t="s">
        <v>10971</v>
      </c>
      <c r="J4088" t="s">
        <v>10971</v>
      </c>
      <c r="K4088" t="s">
        <v>10971</v>
      </c>
    </row>
    <row r="4089" spans="2:11" x14ac:dyDescent="0.25">
      <c r="B4089">
        <v>1001043</v>
      </c>
      <c r="C4089">
        <v>102</v>
      </c>
      <c r="D4089" t="s">
        <v>8741</v>
      </c>
      <c r="I4089" t="s">
        <v>10971</v>
      </c>
      <c r="J4089" t="s">
        <v>10971</v>
      </c>
      <c r="K4089" t="s">
        <v>10971</v>
      </c>
    </row>
    <row r="4090" spans="2:11" x14ac:dyDescent="0.25">
      <c r="B4090">
        <v>1001260</v>
      </c>
      <c r="C4090">
        <v>102</v>
      </c>
      <c r="D4090" t="s">
        <v>10112</v>
      </c>
      <c r="I4090" t="s">
        <v>10971</v>
      </c>
      <c r="J4090" t="s">
        <v>10971</v>
      </c>
      <c r="K4090" t="s">
        <v>10971</v>
      </c>
    </row>
    <row r="4091" spans="2:11" x14ac:dyDescent="0.25">
      <c r="B4091">
        <v>1001416</v>
      </c>
      <c r="C4091">
        <v>102</v>
      </c>
      <c r="D4091" t="s">
        <v>8815</v>
      </c>
      <c r="I4091" t="s">
        <v>10971</v>
      </c>
      <c r="J4091" t="s">
        <v>10971</v>
      </c>
      <c r="K4091" t="s">
        <v>10971</v>
      </c>
    </row>
    <row r="4092" spans="2:11" x14ac:dyDescent="0.25">
      <c r="B4092">
        <v>1009879</v>
      </c>
      <c r="C4092">
        <v>102</v>
      </c>
      <c r="D4092" t="s">
        <v>8883</v>
      </c>
      <c r="I4092" t="s">
        <v>10971</v>
      </c>
      <c r="J4092" t="s">
        <v>10971</v>
      </c>
      <c r="K4092" t="s">
        <v>10971</v>
      </c>
    </row>
    <row r="4093" spans="2:11" x14ac:dyDescent="0.25">
      <c r="B4093">
        <v>1010064</v>
      </c>
      <c r="C4093">
        <v>102</v>
      </c>
      <c r="D4093" t="s">
        <v>6503</v>
      </c>
      <c r="I4093" t="s">
        <v>10971</v>
      </c>
      <c r="J4093" t="s">
        <v>10971</v>
      </c>
      <c r="K4093" t="s">
        <v>10971</v>
      </c>
    </row>
    <row r="4094" spans="2:11" x14ac:dyDescent="0.25">
      <c r="B4094">
        <v>1011220</v>
      </c>
      <c r="C4094">
        <v>102</v>
      </c>
      <c r="D4094" t="s">
        <v>8970</v>
      </c>
      <c r="I4094" t="s">
        <v>10971</v>
      </c>
      <c r="J4094" t="s">
        <v>10971</v>
      </c>
      <c r="K4094" t="s">
        <v>10971</v>
      </c>
    </row>
    <row r="4095" spans="2:11" x14ac:dyDescent="0.25">
      <c r="B4095">
        <v>1000140</v>
      </c>
      <c r="C4095">
        <v>102</v>
      </c>
      <c r="D4095" t="s">
        <v>8854</v>
      </c>
      <c r="I4095" t="s">
        <v>10971</v>
      </c>
      <c r="J4095" t="s">
        <v>10971</v>
      </c>
      <c r="K4095" t="s">
        <v>10971</v>
      </c>
    </row>
    <row r="4096" spans="2:11" x14ac:dyDescent="0.25">
      <c r="B4096">
        <v>1011319</v>
      </c>
      <c r="C4096">
        <v>102</v>
      </c>
      <c r="D4096" t="s">
        <v>8856</v>
      </c>
      <c r="I4096" t="s">
        <v>10971</v>
      </c>
      <c r="J4096" t="s">
        <v>10971</v>
      </c>
      <c r="K4096" t="s">
        <v>10971</v>
      </c>
    </row>
    <row r="4097" spans="2:11" x14ac:dyDescent="0.25">
      <c r="B4097">
        <v>1001454</v>
      </c>
      <c r="C4097">
        <v>102</v>
      </c>
      <c r="D4097" t="s">
        <v>9169</v>
      </c>
      <c r="I4097" t="s">
        <v>10971</v>
      </c>
      <c r="J4097" t="s">
        <v>10971</v>
      </c>
      <c r="K4097" t="s">
        <v>10971</v>
      </c>
    </row>
    <row r="4098" spans="2:11" x14ac:dyDescent="0.25">
      <c r="B4098">
        <v>1004748</v>
      </c>
      <c r="C4098">
        <v>102</v>
      </c>
      <c r="D4098" t="s">
        <v>8760</v>
      </c>
      <c r="I4098" t="s">
        <v>10971</v>
      </c>
      <c r="J4098" t="s">
        <v>10971</v>
      </c>
      <c r="K4098" t="s">
        <v>10971</v>
      </c>
    </row>
    <row r="4099" spans="2:11" x14ac:dyDescent="0.25">
      <c r="B4099">
        <v>1005294</v>
      </c>
      <c r="C4099">
        <v>102</v>
      </c>
      <c r="D4099" t="s">
        <v>8868</v>
      </c>
      <c r="I4099" t="s">
        <v>10971</v>
      </c>
      <c r="J4099" t="s">
        <v>10971</v>
      </c>
      <c r="K4099" t="s">
        <v>10971</v>
      </c>
    </row>
    <row r="4100" spans="2:11" x14ac:dyDescent="0.25">
      <c r="B4100">
        <v>1011880</v>
      </c>
      <c r="C4100">
        <v>102</v>
      </c>
      <c r="D4100" t="s">
        <v>8990</v>
      </c>
      <c r="I4100" t="s">
        <v>10971</v>
      </c>
      <c r="J4100" t="s">
        <v>10971</v>
      </c>
      <c r="K4100" t="s">
        <v>10971</v>
      </c>
    </row>
    <row r="4101" spans="2:11" x14ac:dyDescent="0.25">
      <c r="B4101">
        <v>1016389</v>
      </c>
      <c r="C4101">
        <v>102</v>
      </c>
      <c r="D4101" t="s">
        <v>8798</v>
      </c>
      <c r="I4101" t="s">
        <v>10971</v>
      </c>
      <c r="J4101" t="s">
        <v>10971</v>
      </c>
      <c r="K4101" t="s">
        <v>10971</v>
      </c>
    </row>
    <row r="4102" spans="2:11" x14ac:dyDescent="0.25">
      <c r="B4102">
        <v>1001893</v>
      </c>
      <c r="C4102">
        <v>102</v>
      </c>
      <c r="D4102" t="s">
        <v>8884</v>
      </c>
      <c r="I4102" t="s">
        <v>10971</v>
      </c>
      <c r="J4102" t="s">
        <v>10971</v>
      </c>
      <c r="K4102" t="s">
        <v>10971</v>
      </c>
    </row>
    <row r="4103" spans="2:11" x14ac:dyDescent="0.25">
      <c r="B4103">
        <v>1001917</v>
      </c>
      <c r="C4103">
        <v>102</v>
      </c>
      <c r="D4103" t="s">
        <v>8933</v>
      </c>
      <c r="I4103" t="s">
        <v>10971</v>
      </c>
      <c r="J4103" t="s">
        <v>10971</v>
      </c>
      <c r="K4103" t="s">
        <v>10971</v>
      </c>
    </row>
    <row r="4104" spans="2:11" x14ac:dyDescent="0.25">
      <c r="B4104">
        <v>1026288</v>
      </c>
      <c r="C4104">
        <v>102</v>
      </c>
      <c r="D4104" t="s">
        <v>8757</v>
      </c>
      <c r="I4104" t="s">
        <v>10971</v>
      </c>
      <c r="J4104" t="s">
        <v>10971</v>
      </c>
      <c r="K4104" t="s">
        <v>10971</v>
      </c>
    </row>
    <row r="4105" spans="2:11" x14ac:dyDescent="0.25">
      <c r="B4105">
        <v>1004276</v>
      </c>
      <c r="C4105">
        <v>102</v>
      </c>
      <c r="D4105" t="s">
        <v>8817</v>
      </c>
      <c r="I4105" t="s">
        <v>10971</v>
      </c>
      <c r="J4105" t="s">
        <v>10971</v>
      </c>
      <c r="K4105" t="s">
        <v>10971</v>
      </c>
    </row>
    <row r="4106" spans="2:11" x14ac:dyDescent="0.25">
      <c r="B4106">
        <v>1002231</v>
      </c>
      <c r="C4106">
        <v>102</v>
      </c>
      <c r="D4106" t="s">
        <v>8673</v>
      </c>
      <c r="I4106" t="s">
        <v>10971</v>
      </c>
      <c r="J4106" t="s">
        <v>10971</v>
      </c>
      <c r="K4106" t="s">
        <v>10971</v>
      </c>
    </row>
    <row r="4107" spans="2:11" x14ac:dyDescent="0.25">
      <c r="B4107">
        <v>1974062</v>
      </c>
      <c r="C4107">
        <v>102</v>
      </c>
      <c r="D4107" t="s">
        <v>10202</v>
      </c>
      <c r="I4107" t="s">
        <v>10971</v>
      </c>
      <c r="J4107" t="s">
        <v>10971</v>
      </c>
      <c r="K4107" t="s">
        <v>10971</v>
      </c>
    </row>
    <row r="4108" spans="2:11" x14ac:dyDescent="0.25">
      <c r="B4108">
        <v>1026303</v>
      </c>
      <c r="C4108">
        <v>102</v>
      </c>
      <c r="D4108" t="s">
        <v>8751</v>
      </c>
      <c r="I4108" t="s">
        <v>10971</v>
      </c>
      <c r="J4108" t="s">
        <v>10971</v>
      </c>
      <c r="K4108" t="s">
        <v>10971</v>
      </c>
    </row>
    <row r="4109" spans="2:11" x14ac:dyDescent="0.25">
      <c r="B4109">
        <v>1000820</v>
      </c>
      <c r="C4109">
        <v>102</v>
      </c>
      <c r="D4109" t="s">
        <v>8764</v>
      </c>
      <c r="I4109" t="s">
        <v>10971</v>
      </c>
      <c r="J4109" t="s">
        <v>10971</v>
      </c>
      <c r="K4109" t="s">
        <v>10971</v>
      </c>
    </row>
    <row r="4110" spans="2:11" x14ac:dyDescent="0.25">
      <c r="B4110">
        <v>4053422</v>
      </c>
      <c r="C4110">
        <v>102</v>
      </c>
      <c r="D4110" t="s">
        <v>8818</v>
      </c>
      <c r="I4110" t="s">
        <v>10971</v>
      </c>
      <c r="J4110" t="s">
        <v>10971</v>
      </c>
      <c r="K4110" t="s">
        <v>10971</v>
      </c>
    </row>
    <row r="4111" spans="2:11" x14ac:dyDescent="0.25">
      <c r="B4111">
        <v>4092909</v>
      </c>
      <c r="C4111">
        <v>102</v>
      </c>
      <c r="D4111" t="s">
        <v>8848</v>
      </c>
      <c r="I4111" t="s">
        <v>10971</v>
      </c>
      <c r="J4111" t="s">
        <v>10971</v>
      </c>
      <c r="K4111" t="s">
        <v>10971</v>
      </c>
    </row>
    <row r="4112" spans="2:11" x14ac:dyDescent="0.25">
      <c r="B4112">
        <v>1009456</v>
      </c>
      <c r="C4112">
        <v>102</v>
      </c>
      <c r="D4112" t="s">
        <v>6188</v>
      </c>
      <c r="I4112" t="s">
        <v>10971</v>
      </c>
      <c r="J4112" t="s">
        <v>10971</v>
      </c>
      <c r="K4112" t="s">
        <v>10971</v>
      </c>
    </row>
    <row r="4113" spans="2:11" x14ac:dyDescent="0.25">
      <c r="B4113">
        <v>1001987</v>
      </c>
      <c r="C4113">
        <v>102</v>
      </c>
      <c r="D4113" t="s">
        <v>8811</v>
      </c>
      <c r="I4113" t="s">
        <v>10971</v>
      </c>
      <c r="J4113" t="s">
        <v>10971</v>
      </c>
      <c r="K4113" t="s">
        <v>10971</v>
      </c>
    </row>
    <row r="4114" spans="2:11" x14ac:dyDescent="0.25">
      <c r="B4114">
        <v>1001838</v>
      </c>
      <c r="C4114">
        <v>102</v>
      </c>
      <c r="D4114" t="s">
        <v>8765</v>
      </c>
      <c r="I4114" t="s">
        <v>10971</v>
      </c>
      <c r="J4114" t="s">
        <v>10971</v>
      </c>
      <c r="K4114" t="s">
        <v>10971</v>
      </c>
    </row>
    <row r="4115" spans="2:11" x14ac:dyDescent="0.25">
      <c r="B4115">
        <v>1000865</v>
      </c>
      <c r="C4115">
        <v>102</v>
      </c>
      <c r="D4115" t="s">
        <v>8877</v>
      </c>
      <c r="I4115" t="s">
        <v>10971</v>
      </c>
      <c r="J4115" t="s">
        <v>10971</v>
      </c>
      <c r="K4115" t="s">
        <v>10971</v>
      </c>
    </row>
    <row r="4116" spans="2:11" x14ac:dyDescent="0.25">
      <c r="B4116">
        <v>1003012</v>
      </c>
      <c r="C4116">
        <v>102</v>
      </c>
      <c r="D4116" t="s">
        <v>8738</v>
      </c>
      <c r="I4116" t="s">
        <v>10971</v>
      </c>
      <c r="J4116" t="s">
        <v>10971</v>
      </c>
      <c r="K4116" t="s">
        <v>10971</v>
      </c>
    </row>
    <row r="4117" spans="2:11" x14ac:dyDescent="0.25">
      <c r="B4117">
        <v>4169839</v>
      </c>
      <c r="C4117">
        <v>102</v>
      </c>
      <c r="D4117" t="s">
        <v>8876</v>
      </c>
      <c r="I4117" t="s">
        <v>10971</v>
      </c>
      <c r="J4117" t="s">
        <v>10971</v>
      </c>
      <c r="K4117" t="s">
        <v>10971</v>
      </c>
    </row>
    <row r="4118" spans="2:11" x14ac:dyDescent="0.25">
      <c r="B4118">
        <v>1015098</v>
      </c>
      <c r="C4118">
        <v>102</v>
      </c>
      <c r="D4118" t="s">
        <v>8793</v>
      </c>
      <c r="I4118" t="s">
        <v>10971</v>
      </c>
      <c r="J4118" t="s">
        <v>10971</v>
      </c>
      <c r="K4118" t="s">
        <v>10971</v>
      </c>
    </row>
    <row r="4119" spans="2:11" x14ac:dyDescent="0.25">
      <c r="B4119">
        <v>1001914</v>
      </c>
      <c r="C4119">
        <v>102</v>
      </c>
      <c r="D4119" t="s">
        <v>8794</v>
      </c>
      <c r="I4119" t="s">
        <v>10971</v>
      </c>
      <c r="J4119" t="s">
        <v>10971</v>
      </c>
      <c r="K4119" t="s">
        <v>10971</v>
      </c>
    </row>
    <row r="4120" spans="2:11" x14ac:dyDescent="0.25">
      <c r="B4120">
        <v>1007774</v>
      </c>
      <c r="C4120">
        <v>102</v>
      </c>
      <c r="D4120" t="s">
        <v>6142</v>
      </c>
      <c r="I4120" t="s">
        <v>10971</v>
      </c>
      <c r="J4120" t="s">
        <v>10971</v>
      </c>
      <c r="K4120" t="s">
        <v>10971</v>
      </c>
    </row>
    <row r="4121" spans="2:11" x14ac:dyDescent="0.25">
      <c r="B4121">
        <v>1006122</v>
      </c>
      <c r="C4121">
        <v>102</v>
      </c>
      <c r="D4121" t="s">
        <v>8963</v>
      </c>
      <c r="I4121" t="s">
        <v>10971</v>
      </c>
      <c r="J4121" t="s">
        <v>10971</v>
      </c>
      <c r="K4121" t="s">
        <v>10971</v>
      </c>
    </row>
    <row r="4122" spans="2:11" x14ac:dyDescent="0.25">
      <c r="B4122">
        <v>102403</v>
      </c>
      <c r="C4122">
        <v>102</v>
      </c>
      <c r="D4122" t="s">
        <v>8755</v>
      </c>
      <c r="I4122">
        <v>102403</v>
      </c>
      <c r="J4122">
        <v>102</v>
      </c>
      <c r="K4122" t="s">
        <v>8755</v>
      </c>
    </row>
    <row r="4123" spans="2:11" x14ac:dyDescent="0.25">
      <c r="B4123">
        <v>4071887</v>
      </c>
      <c r="C4123">
        <v>102</v>
      </c>
      <c r="D4123" t="s">
        <v>8902</v>
      </c>
      <c r="I4123" t="s">
        <v>10971</v>
      </c>
      <c r="J4123" t="s">
        <v>10971</v>
      </c>
      <c r="K4123" t="s">
        <v>10971</v>
      </c>
    </row>
    <row r="4124" spans="2:11" x14ac:dyDescent="0.25">
      <c r="B4124">
        <v>4050705</v>
      </c>
      <c r="C4124">
        <v>102</v>
      </c>
      <c r="D4124" t="s">
        <v>8778</v>
      </c>
      <c r="I4124" t="s">
        <v>10971</v>
      </c>
      <c r="J4124" t="s">
        <v>10971</v>
      </c>
      <c r="K4124" t="s">
        <v>10971</v>
      </c>
    </row>
    <row r="4125" spans="2:11" x14ac:dyDescent="0.25">
      <c r="B4125">
        <v>1009277</v>
      </c>
      <c r="C4125">
        <v>102</v>
      </c>
      <c r="D4125" t="s">
        <v>8852</v>
      </c>
      <c r="I4125" t="s">
        <v>10971</v>
      </c>
      <c r="J4125" t="s">
        <v>10971</v>
      </c>
      <c r="K4125" t="s">
        <v>10971</v>
      </c>
    </row>
    <row r="4126" spans="2:11" x14ac:dyDescent="0.25">
      <c r="B4126">
        <v>1001425</v>
      </c>
      <c r="C4126">
        <v>102</v>
      </c>
      <c r="D4126" t="s">
        <v>8921</v>
      </c>
      <c r="I4126" t="s">
        <v>10971</v>
      </c>
      <c r="J4126" t="s">
        <v>10971</v>
      </c>
      <c r="K4126" t="s">
        <v>10971</v>
      </c>
    </row>
    <row r="4127" spans="2:11" x14ac:dyDescent="0.25">
      <c r="B4127">
        <v>1001514</v>
      </c>
      <c r="C4127">
        <v>102</v>
      </c>
      <c r="D4127" t="s">
        <v>8785</v>
      </c>
      <c r="I4127" t="s">
        <v>10971</v>
      </c>
      <c r="J4127" t="s">
        <v>10971</v>
      </c>
      <c r="K4127" t="s">
        <v>10971</v>
      </c>
    </row>
    <row r="4128" spans="2:11" x14ac:dyDescent="0.25">
      <c r="B4128">
        <v>4096783</v>
      </c>
      <c r="C4128">
        <v>102</v>
      </c>
      <c r="D4128" t="s">
        <v>8948</v>
      </c>
      <c r="I4128" t="s">
        <v>10971</v>
      </c>
      <c r="J4128" t="s">
        <v>10971</v>
      </c>
      <c r="K4128" t="s">
        <v>10971</v>
      </c>
    </row>
    <row r="4129" spans="2:11" x14ac:dyDescent="0.25">
      <c r="B4129">
        <v>1001275</v>
      </c>
      <c r="C4129">
        <v>102</v>
      </c>
      <c r="D4129" t="s">
        <v>10809</v>
      </c>
      <c r="I4129" t="s">
        <v>10971</v>
      </c>
      <c r="J4129" t="s">
        <v>10971</v>
      </c>
      <c r="K4129" t="s">
        <v>10971</v>
      </c>
    </row>
    <row r="4130" spans="2:11" x14ac:dyDescent="0.25">
      <c r="B4130">
        <v>1001366</v>
      </c>
      <c r="C4130">
        <v>102</v>
      </c>
      <c r="D4130" t="s">
        <v>8786</v>
      </c>
      <c r="I4130" t="s">
        <v>10971</v>
      </c>
      <c r="J4130" t="s">
        <v>10971</v>
      </c>
      <c r="K4130" t="s">
        <v>10971</v>
      </c>
    </row>
    <row r="4131" spans="2:11" x14ac:dyDescent="0.25">
      <c r="B4131">
        <v>1000887</v>
      </c>
      <c r="C4131">
        <v>102</v>
      </c>
      <c r="D4131" t="s">
        <v>8773</v>
      </c>
      <c r="I4131" t="s">
        <v>10971</v>
      </c>
      <c r="J4131" t="s">
        <v>10971</v>
      </c>
      <c r="K4131" t="s">
        <v>10971</v>
      </c>
    </row>
    <row r="4132" spans="2:11" x14ac:dyDescent="0.25">
      <c r="B4132">
        <v>1002321</v>
      </c>
      <c r="C4132">
        <v>102</v>
      </c>
      <c r="D4132" t="s">
        <v>7339</v>
      </c>
      <c r="I4132" t="s">
        <v>10971</v>
      </c>
      <c r="J4132" t="s">
        <v>10971</v>
      </c>
      <c r="K4132" t="s">
        <v>10971</v>
      </c>
    </row>
    <row r="4133" spans="2:11" x14ac:dyDescent="0.25">
      <c r="B4133">
        <v>1001760</v>
      </c>
      <c r="C4133">
        <v>102</v>
      </c>
      <c r="D4133" t="s">
        <v>8801</v>
      </c>
      <c r="I4133" t="s">
        <v>10971</v>
      </c>
      <c r="J4133" t="s">
        <v>10971</v>
      </c>
      <c r="K4133" t="s">
        <v>10971</v>
      </c>
    </row>
    <row r="4134" spans="2:11" x14ac:dyDescent="0.25">
      <c r="B4134">
        <v>1012077</v>
      </c>
      <c r="C4134">
        <v>102</v>
      </c>
      <c r="D4134" t="s">
        <v>10161</v>
      </c>
      <c r="I4134" t="s">
        <v>10971</v>
      </c>
      <c r="J4134" t="s">
        <v>10971</v>
      </c>
      <c r="K4134" t="s">
        <v>10971</v>
      </c>
    </row>
    <row r="4135" spans="2:11" x14ac:dyDescent="0.25">
      <c r="B4135">
        <v>1001402</v>
      </c>
      <c r="C4135">
        <v>102</v>
      </c>
      <c r="D4135" t="s">
        <v>8758</v>
      </c>
      <c r="I4135" t="s">
        <v>10971</v>
      </c>
      <c r="J4135" t="s">
        <v>10971</v>
      </c>
      <c r="K4135" t="s">
        <v>10971</v>
      </c>
    </row>
    <row r="4136" spans="2:11" x14ac:dyDescent="0.25">
      <c r="B4136">
        <v>1007508</v>
      </c>
      <c r="C4136">
        <v>102</v>
      </c>
      <c r="D4136" t="s">
        <v>8984</v>
      </c>
      <c r="I4136" t="s">
        <v>10971</v>
      </c>
      <c r="J4136" t="s">
        <v>10971</v>
      </c>
      <c r="K4136" t="s">
        <v>10971</v>
      </c>
    </row>
    <row r="4137" spans="2:11" x14ac:dyDescent="0.25">
      <c r="B4137">
        <v>1014389</v>
      </c>
      <c r="C4137">
        <v>102</v>
      </c>
      <c r="D4137" t="s">
        <v>8879</v>
      </c>
      <c r="I4137" t="s">
        <v>10971</v>
      </c>
      <c r="J4137" t="s">
        <v>10971</v>
      </c>
      <c r="K4137" t="s">
        <v>10971</v>
      </c>
    </row>
    <row r="4138" spans="2:11" x14ac:dyDescent="0.25">
      <c r="B4138">
        <v>1000046</v>
      </c>
      <c r="C4138">
        <v>102</v>
      </c>
      <c r="D4138" t="s">
        <v>8862</v>
      </c>
      <c r="I4138" t="s">
        <v>10971</v>
      </c>
      <c r="J4138" t="s">
        <v>10971</v>
      </c>
      <c r="K4138" t="s">
        <v>10971</v>
      </c>
    </row>
    <row r="4139" spans="2:11" x14ac:dyDescent="0.25">
      <c r="B4139">
        <v>1015127</v>
      </c>
      <c r="C4139">
        <v>102</v>
      </c>
      <c r="D4139" t="s">
        <v>8808</v>
      </c>
      <c r="I4139" t="s">
        <v>10971</v>
      </c>
      <c r="J4139" t="s">
        <v>10971</v>
      </c>
      <c r="K4139" t="s">
        <v>10971</v>
      </c>
    </row>
    <row r="4140" spans="2:11" x14ac:dyDescent="0.25">
      <c r="B4140">
        <v>1008475</v>
      </c>
      <c r="C4140">
        <v>102</v>
      </c>
      <c r="D4140" t="s">
        <v>8941</v>
      </c>
      <c r="I4140" t="s">
        <v>10971</v>
      </c>
      <c r="J4140" t="s">
        <v>10971</v>
      </c>
      <c r="K4140" t="s">
        <v>10971</v>
      </c>
    </row>
    <row r="4141" spans="2:11" x14ac:dyDescent="0.25">
      <c r="B4141">
        <v>1013590</v>
      </c>
      <c r="C4141">
        <v>102</v>
      </c>
      <c r="D4141" t="s">
        <v>8885</v>
      </c>
      <c r="I4141" t="s">
        <v>10971</v>
      </c>
      <c r="J4141" t="s">
        <v>10971</v>
      </c>
      <c r="K4141" t="s">
        <v>10971</v>
      </c>
    </row>
    <row r="4142" spans="2:11" x14ac:dyDescent="0.25">
      <c r="B4142">
        <v>4087973</v>
      </c>
      <c r="C4142">
        <v>102</v>
      </c>
      <c r="D4142" t="s">
        <v>8740</v>
      </c>
      <c r="I4142" t="s">
        <v>10971</v>
      </c>
      <c r="J4142" t="s">
        <v>10971</v>
      </c>
      <c r="K4142" t="s">
        <v>10971</v>
      </c>
    </row>
    <row r="4143" spans="2:11" x14ac:dyDescent="0.25">
      <c r="B4143">
        <v>1009658</v>
      </c>
      <c r="C4143">
        <v>102</v>
      </c>
      <c r="D4143" t="s">
        <v>8874</v>
      </c>
      <c r="I4143" t="s">
        <v>10971</v>
      </c>
      <c r="J4143" t="s">
        <v>10971</v>
      </c>
      <c r="K4143" t="s">
        <v>10971</v>
      </c>
    </row>
    <row r="4144" spans="2:11" x14ac:dyDescent="0.25">
      <c r="B4144">
        <v>1001634</v>
      </c>
      <c r="C4144">
        <v>102</v>
      </c>
      <c r="D4144" t="s">
        <v>8843</v>
      </c>
      <c r="I4144" t="s">
        <v>10971</v>
      </c>
      <c r="J4144" t="s">
        <v>10971</v>
      </c>
      <c r="K4144" t="s">
        <v>10971</v>
      </c>
    </row>
    <row r="4145" spans="2:11" x14ac:dyDescent="0.25">
      <c r="B4145">
        <v>1013167</v>
      </c>
      <c r="C4145">
        <v>102</v>
      </c>
      <c r="D4145" t="s">
        <v>8849</v>
      </c>
      <c r="I4145" t="s">
        <v>10971</v>
      </c>
      <c r="J4145" t="s">
        <v>10971</v>
      </c>
      <c r="K4145" t="s">
        <v>10971</v>
      </c>
    </row>
    <row r="4146" spans="2:11" x14ac:dyDescent="0.25">
      <c r="B4146">
        <v>4056076</v>
      </c>
      <c r="C4146">
        <v>102</v>
      </c>
      <c r="D4146" t="s">
        <v>8971</v>
      </c>
      <c r="I4146" t="s">
        <v>10971</v>
      </c>
      <c r="J4146" t="s">
        <v>10971</v>
      </c>
      <c r="K4146" t="s">
        <v>10971</v>
      </c>
    </row>
    <row r="4147" spans="2:11" x14ac:dyDescent="0.25">
      <c r="B4147">
        <v>101836</v>
      </c>
      <c r="C4147">
        <v>102</v>
      </c>
      <c r="D4147" t="s">
        <v>8800</v>
      </c>
      <c r="I4147">
        <v>101836</v>
      </c>
      <c r="J4147">
        <v>102</v>
      </c>
      <c r="K4147" t="s">
        <v>8800</v>
      </c>
    </row>
    <row r="4148" spans="2:11" x14ac:dyDescent="0.25">
      <c r="B4148">
        <v>1012920</v>
      </c>
      <c r="C4148">
        <v>102</v>
      </c>
      <c r="D4148" t="s">
        <v>10632</v>
      </c>
      <c r="I4148" t="s">
        <v>10971</v>
      </c>
      <c r="J4148" t="s">
        <v>10971</v>
      </c>
      <c r="K4148" t="s">
        <v>10971</v>
      </c>
    </row>
    <row r="4149" spans="2:11" x14ac:dyDescent="0.25">
      <c r="B4149">
        <v>1000853</v>
      </c>
      <c r="C4149">
        <v>102</v>
      </c>
      <c r="D4149" t="s">
        <v>8788</v>
      </c>
      <c r="I4149" t="s">
        <v>10971</v>
      </c>
      <c r="J4149" t="s">
        <v>10971</v>
      </c>
      <c r="K4149" t="s">
        <v>10971</v>
      </c>
    </row>
    <row r="4150" spans="2:11" x14ac:dyDescent="0.25">
      <c r="B4150">
        <v>1001723</v>
      </c>
      <c r="C4150">
        <v>102</v>
      </c>
      <c r="D4150" t="s">
        <v>8839</v>
      </c>
      <c r="I4150" t="s">
        <v>10971</v>
      </c>
      <c r="J4150" t="s">
        <v>10971</v>
      </c>
      <c r="K4150" t="s">
        <v>10971</v>
      </c>
    </row>
    <row r="4151" spans="2:11" x14ac:dyDescent="0.25">
      <c r="B4151">
        <v>1004269</v>
      </c>
      <c r="C4151">
        <v>102</v>
      </c>
      <c r="D4151" t="s">
        <v>6222</v>
      </c>
      <c r="I4151" t="s">
        <v>10971</v>
      </c>
      <c r="J4151" t="s">
        <v>10971</v>
      </c>
      <c r="K4151" t="s">
        <v>10971</v>
      </c>
    </row>
    <row r="4152" spans="2:11" x14ac:dyDescent="0.25">
      <c r="B4152">
        <v>1001570</v>
      </c>
      <c r="C4152">
        <v>102</v>
      </c>
      <c r="D4152" t="s">
        <v>8911</v>
      </c>
      <c r="I4152" t="s">
        <v>10971</v>
      </c>
      <c r="J4152" t="s">
        <v>10971</v>
      </c>
      <c r="K4152" t="s">
        <v>10971</v>
      </c>
    </row>
    <row r="4153" spans="2:11" x14ac:dyDescent="0.25">
      <c r="B4153">
        <v>1002598</v>
      </c>
      <c r="C4153">
        <v>102</v>
      </c>
      <c r="D4153" t="s">
        <v>8993</v>
      </c>
      <c r="I4153" t="s">
        <v>10971</v>
      </c>
      <c r="J4153" t="s">
        <v>10971</v>
      </c>
      <c r="K4153" t="s">
        <v>10971</v>
      </c>
    </row>
    <row r="4154" spans="2:11" x14ac:dyDescent="0.25">
      <c r="B4154">
        <v>1030002</v>
      </c>
      <c r="C4154">
        <v>102</v>
      </c>
      <c r="D4154" t="s">
        <v>10553</v>
      </c>
      <c r="I4154" t="s">
        <v>10971</v>
      </c>
      <c r="J4154" t="s">
        <v>10971</v>
      </c>
      <c r="K4154" t="s">
        <v>10971</v>
      </c>
    </row>
    <row r="4155" spans="2:11" x14ac:dyDescent="0.25">
      <c r="B4155">
        <v>1010785</v>
      </c>
      <c r="C4155">
        <v>102</v>
      </c>
      <c r="D4155" t="s">
        <v>8860</v>
      </c>
      <c r="I4155" t="s">
        <v>10971</v>
      </c>
      <c r="J4155" t="s">
        <v>10971</v>
      </c>
      <c r="K4155" t="s">
        <v>10971</v>
      </c>
    </row>
    <row r="4156" spans="2:11" x14ac:dyDescent="0.25">
      <c r="B4156">
        <v>1981037</v>
      </c>
      <c r="C4156">
        <v>102</v>
      </c>
      <c r="D4156" t="s">
        <v>8871</v>
      </c>
      <c r="I4156" t="s">
        <v>10971</v>
      </c>
      <c r="J4156" t="s">
        <v>10971</v>
      </c>
      <c r="K4156" t="s">
        <v>10971</v>
      </c>
    </row>
    <row r="4157" spans="2:11" x14ac:dyDescent="0.25">
      <c r="B4157">
        <v>4122618</v>
      </c>
      <c r="C4157">
        <v>102</v>
      </c>
      <c r="D4157" t="s">
        <v>8888</v>
      </c>
      <c r="I4157" t="s">
        <v>10971</v>
      </c>
      <c r="J4157" t="s">
        <v>10971</v>
      </c>
      <c r="K4157" t="s">
        <v>10971</v>
      </c>
    </row>
    <row r="4158" spans="2:11" x14ac:dyDescent="0.25">
      <c r="B4158">
        <v>1015171</v>
      </c>
      <c r="C4158">
        <v>102</v>
      </c>
      <c r="D4158" t="s">
        <v>7618</v>
      </c>
      <c r="I4158" t="s">
        <v>10971</v>
      </c>
      <c r="J4158" t="s">
        <v>10971</v>
      </c>
      <c r="K4158" t="s">
        <v>10971</v>
      </c>
    </row>
    <row r="4159" spans="2:11" x14ac:dyDescent="0.25">
      <c r="B4159">
        <v>1000041</v>
      </c>
      <c r="C4159">
        <v>102</v>
      </c>
      <c r="D4159" t="s">
        <v>8782</v>
      </c>
      <c r="I4159" t="s">
        <v>10971</v>
      </c>
      <c r="J4159" t="s">
        <v>10971</v>
      </c>
      <c r="K4159" t="s">
        <v>10971</v>
      </c>
    </row>
    <row r="4160" spans="2:11" x14ac:dyDescent="0.25">
      <c r="B4160">
        <v>1984081</v>
      </c>
      <c r="C4160">
        <v>102</v>
      </c>
      <c r="D4160" t="s">
        <v>8914</v>
      </c>
      <c r="I4160" t="s">
        <v>10971</v>
      </c>
      <c r="J4160" t="s">
        <v>10971</v>
      </c>
      <c r="K4160" t="s">
        <v>10971</v>
      </c>
    </row>
    <row r="4161" spans="2:11" x14ac:dyDescent="0.25">
      <c r="B4161">
        <v>1001886</v>
      </c>
      <c r="C4161">
        <v>102</v>
      </c>
      <c r="D4161" t="s">
        <v>8746</v>
      </c>
      <c r="I4161" t="s">
        <v>10971</v>
      </c>
      <c r="J4161" t="s">
        <v>10971</v>
      </c>
      <c r="K4161" t="s">
        <v>10971</v>
      </c>
    </row>
    <row r="4162" spans="2:11" x14ac:dyDescent="0.25">
      <c r="B4162">
        <v>1007791</v>
      </c>
      <c r="C4162">
        <v>102</v>
      </c>
      <c r="D4162" t="s">
        <v>8841</v>
      </c>
      <c r="I4162" t="s">
        <v>10971</v>
      </c>
      <c r="J4162" t="s">
        <v>10971</v>
      </c>
      <c r="K4162" t="s">
        <v>10971</v>
      </c>
    </row>
    <row r="4163" spans="2:11" x14ac:dyDescent="0.25">
      <c r="B4163">
        <v>1000661</v>
      </c>
      <c r="C4163">
        <v>102</v>
      </c>
      <c r="D4163" t="s">
        <v>8840</v>
      </c>
      <c r="I4163" t="s">
        <v>10971</v>
      </c>
      <c r="J4163" t="s">
        <v>10971</v>
      </c>
      <c r="K4163" t="s">
        <v>10971</v>
      </c>
    </row>
    <row r="4164" spans="2:11" x14ac:dyDescent="0.25">
      <c r="B4164">
        <v>4053242</v>
      </c>
      <c r="C4164">
        <v>102</v>
      </c>
      <c r="D4164" t="s">
        <v>8858</v>
      </c>
      <c r="I4164" t="s">
        <v>10971</v>
      </c>
      <c r="J4164" t="s">
        <v>10971</v>
      </c>
      <c r="K4164" t="s">
        <v>10971</v>
      </c>
    </row>
    <row r="4165" spans="2:11" x14ac:dyDescent="0.25">
      <c r="B4165">
        <v>1981021</v>
      </c>
      <c r="C4165">
        <v>102</v>
      </c>
      <c r="D4165" t="s">
        <v>8967</v>
      </c>
      <c r="I4165" t="s">
        <v>10971</v>
      </c>
      <c r="J4165" t="s">
        <v>10971</v>
      </c>
      <c r="K4165" t="s">
        <v>10971</v>
      </c>
    </row>
    <row r="4166" spans="2:11" x14ac:dyDescent="0.25">
      <c r="B4166">
        <v>1001142</v>
      </c>
      <c r="C4166">
        <v>102</v>
      </c>
      <c r="D4166" t="s">
        <v>9260</v>
      </c>
      <c r="I4166" t="s">
        <v>10971</v>
      </c>
      <c r="J4166" t="s">
        <v>10971</v>
      </c>
      <c r="K4166" t="s">
        <v>10971</v>
      </c>
    </row>
    <row r="4167" spans="2:11" x14ac:dyDescent="0.25">
      <c r="B4167">
        <v>1001074</v>
      </c>
      <c r="C4167">
        <v>102</v>
      </c>
      <c r="D4167" t="s">
        <v>8792</v>
      </c>
      <c r="I4167" t="s">
        <v>10971</v>
      </c>
      <c r="J4167" t="s">
        <v>10971</v>
      </c>
      <c r="K4167" t="s">
        <v>10971</v>
      </c>
    </row>
    <row r="4168" spans="2:11" x14ac:dyDescent="0.25">
      <c r="B4168">
        <v>1010450</v>
      </c>
      <c r="C4168">
        <v>102</v>
      </c>
      <c r="D4168" t="s">
        <v>8795</v>
      </c>
      <c r="I4168" t="s">
        <v>10971</v>
      </c>
      <c r="J4168" t="s">
        <v>10971</v>
      </c>
      <c r="K4168" t="s">
        <v>10971</v>
      </c>
    </row>
    <row r="4169" spans="2:11" x14ac:dyDescent="0.25">
      <c r="B4169">
        <v>1008215</v>
      </c>
      <c r="C4169">
        <v>102</v>
      </c>
      <c r="D4169" t="s">
        <v>8769</v>
      </c>
      <c r="I4169" t="s">
        <v>10971</v>
      </c>
      <c r="J4169" t="s">
        <v>10971</v>
      </c>
      <c r="K4169" t="s">
        <v>10971</v>
      </c>
    </row>
    <row r="4170" spans="2:11" x14ac:dyDescent="0.25">
      <c r="B4170">
        <v>4054540</v>
      </c>
      <c r="C4170">
        <v>102</v>
      </c>
      <c r="D4170" t="s">
        <v>8838</v>
      </c>
      <c r="I4170" t="s">
        <v>10971</v>
      </c>
      <c r="J4170" t="s">
        <v>10971</v>
      </c>
      <c r="K4170" t="s">
        <v>10971</v>
      </c>
    </row>
    <row r="4171" spans="2:11" x14ac:dyDescent="0.25">
      <c r="B4171">
        <v>1012769</v>
      </c>
      <c r="C4171">
        <v>102</v>
      </c>
      <c r="D4171" t="s">
        <v>8847</v>
      </c>
      <c r="I4171" t="s">
        <v>10971</v>
      </c>
      <c r="J4171" t="s">
        <v>10971</v>
      </c>
      <c r="K4171" t="s">
        <v>10971</v>
      </c>
    </row>
    <row r="4172" spans="2:11" x14ac:dyDescent="0.25">
      <c r="B4172">
        <v>1001141</v>
      </c>
      <c r="C4172">
        <v>102</v>
      </c>
      <c r="D4172" t="s">
        <v>10811</v>
      </c>
      <c r="I4172" t="s">
        <v>10971</v>
      </c>
      <c r="J4172" t="s">
        <v>10971</v>
      </c>
      <c r="K4172" t="s">
        <v>10971</v>
      </c>
    </row>
    <row r="4173" spans="2:11" x14ac:dyDescent="0.25">
      <c r="B4173">
        <v>1000178</v>
      </c>
      <c r="C4173">
        <v>102</v>
      </c>
      <c r="D4173" t="s">
        <v>8807</v>
      </c>
      <c r="I4173" t="s">
        <v>10971</v>
      </c>
      <c r="J4173" t="s">
        <v>10971</v>
      </c>
      <c r="K4173" t="s">
        <v>10971</v>
      </c>
    </row>
    <row r="4174" spans="2:11" x14ac:dyDescent="0.25">
      <c r="B4174">
        <v>1000973</v>
      </c>
      <c r="C4174">
        <v>102</v>
      </c>
      <c r="D4174" t="s">
        <v>8799</v>
      </c>
      <c r="I4174" t="s">
        <v>10971</v>
      </c>
      <c r="J4174" t="s">
        <v>10971</v>
      </c>
      <c r="K4174" t="s">
        <v>10971</v>
      </c>
    </row>
    <row r="4175" spans="2:11" x14ac:dyDescent="0.25">
      <c r="B4175">
        <v>1001374</v>
      </c>
      <c r="C4175">
        <v>102</v>
      </c>
      <c r="D4175" t="s">
        <v>8893</v>
      </c>
      <c r="I4175" t="s">
        <v>10971</v>
      </c>
      <c r="J4175" t="s">
        <v>10971</v>
      </c>
      <c r="K4175" t="s">
        <v>10971</v>
      </c>
    </row>
    <row r="4176" spans="2:11" x14ac:dyDescent="0.25">
      <c r="B4176">
        <v>1001307</v>
      </c>
      <c r="C4176">
        <v>102</v>
      </c>
      <c r="D4176" t="s">
        <v>8917</v>
      </c>
      <c r="I4176" t="s">
        <v>10971</v>
      </c>
      <c r="J4176" t="s">
        <v>10971</v>
      </c>
      <c r="K4176" t="s">
        <v>10971</v>
      </c>
    </row>
    <row r="4177" spans="2:11" x14ac:dyDescent="0.25">
      <c r="I4177" t="s">
        <v>10971</v>
      </c>
      <c r="J4177" t="s">
        <v>10971</v>
      </c>
      <c r="K4177" t="s">
        <v>10971</v>
      </c>
    </row>
    <row r="4178" spans="2:11" x14ac:dyDescent="0.25">
      <c r="B4178">
        <v>1002298</v>
      </c>
      <c r="C4178">
        <v>103</v>
      </c>
      <c r="D4178" t="s">
        <v>8920</v>
      </c>
      <c r="I4178" t="s">
        <v>10971</v>
      </c>
      <c r="J4178" t="s">
        <v>10971</v>
      </c>
      <c r="K4178" t="s">
        <v>10971</v>
      </c>
    </row>
    <row r="4179" spans="2:11" x14ac:dyDescent="0.25">
      <c r="B4179">
        <v>1004205</v>
      </c>
      <c r="C4179">
        <v>103</v>
      </c>
      <c r="D4179" t="s">
        <v>9072</v>
      </c>
      <c r="I4179" t="s">
        <v>10971</v>
      </c>
      <c r="J4179" t="s">
        <v>10971</v>
      </c>
      <c r="K4179" t="s">
        <v>10971</v>
      </c>
    </row>
    <row r="4180" spans="2:11" x14ac:dyDescent="0.25">
      <c r="B4180">
        <v>4051013</v>
      </c>
      <c r="C4180">
        <v>103</v>
      </c>
      <c r="D4180" t="s">
        <v>8895</v>
      </c>
      <c r="I4180" t="s">
        <v>10971</v>
      </c>
      <c r="J4180" t="s">
        <v>10971</v>
      </c>
      <c r="K4180" t="s">
        <v>10971</v>
      </c>
    </row>
    <row r="4181" spans="2:11" x14ac:dyDescent="0.25">
      <c r="B4181">
        <v>1003685</v>
      </c>
      <c r="C4181">
        <v>103</v>
      </c>
      <c r="D4181" t="s">
        <v>8934</v>
      </c>
      <c r="I4181" t="s">
        <v>10971</v>
      </c>
      <c r="J4181" t="s">
        <v>10971</v>
      </c>
      <c r="K4181" t="s">
        <v>10971</v>
      </c>
    </row>
    <row r="4182" spans="2:11" x14ac:dyDescent="0.25">
      <c r="B4182">
        <v>1002451</v>
      </c>
      <c r="C4182">
        <v>103</v>
      </c>
      <c r="D4182" t="s">
        <v>8928</v>
      </c>
      <c r="I4182" t="s">
        <v>10971</v>
      </c>
      <c r="J4182" t="s">
        <v>10971</v>
      </c>
      <c r="K4182" t="s">
        <v>10971</v>
      </c>
    </row>
    <row r="4183" spans="2:11" x14ac:dyDescent="0.25">
      <c r="B4183">
        <v>1002091</v>
      </c>
      <c r="C4183">
        <v>103</v>
      </c>
      <c r="D4183" t="s">
        <v>8912</v>
      </c>
      <c r="I4183" t="s">
        <v>10971</v>
      </c>
      <c r="J4183" t="s">
        <v>10971</v>
      </c>
      <c r="K4183" t="s">
        <v>10971</v>
      </c>
    </row>
    <row r="4184" spans="2:11" x14ac:dyDescent="0.25">
      <c r="B4184">
        <v>1000996</v>
      </c>
      <c r="C4184">
        <v>103</v>
      </c>
      <c r="D4184" t="s">
        <v>8908</v>
      </c>
      <c r="I4184" t="s">
        <v>10971</v>
      </c>
      <c r="J4184" t="s">
        <v>10971</v>
      </c>
      <c r="K4184" t="s">
        <v>10971</v>
      </c>
    </row>
    <row r="4185" spans="2:11" x14ac:dyDescent="0.25">
      <c r="B4185">
        <v>1000474</v>
      </c>
      <c r="C4185">
        <v>103</v>
      </c>
      <c r="D4185" t="s">
        <v>9399</v>
      </c>
      <c r="I4185" t="s">
        <v>10971</v>
      </c>
      <c r="J4185" t="s">
        <v>10971</v>
      </c>
      <c r="K4185" t="s">
        <v>10971</v>
      </c>
    </row>
    <row r="4186" spans="2:11" x14ac:dyDescent="0.25">
      <c r="B4186">
        <v>1001906</v>
      </c>
      <c r="C4186">
        <v>103</v>
      </c>
      <c r="D4186" t="s">
        <v>9035</v>
      </c>
      <c r="I4186" t="s">
        <v>10971</v>
      </c>
      <c r="J4186" t="s">
        <v>10971</v>
      </c>
      <c r="K4186" t="s">
        <v>10971</v>
      </c>
    </row>
    <row r="4187" spans="2:11" x14ac:dyDescent="0.25">
      <c r="B4187">
        <v>1002670</v>
      </c>
      <c r="C4187">
        <v>103</v>
      </c>
      <c r="D4187" t="s">
        <v>8949</v>
      </c>
      <c r="I4187" t="s">
        <v>10971</v>
      </c>
      <c r="J4187" t="s">
        <v>10971</v>
      </c>
      <c r="K4187" t="s">
        <v>10971</v>
      </c>
    </row>
    <row r="4188" spans="2:11" x14ac:dyDescent="0.25">
      <c r="B4188">
        <v>1001189</v>
      </c>
      <c r="C4188">
        <v>103</v>
      </c>
      <c r="D4188" t="s">
        <v>9023</v>
      </c>
      <c r="I4188" t="s">
        <v>10971</v>
      </c>
      <c r="J4188" t="s">
        <v>10971</v>
      </c>
      <c r="K4188" t="s">
        <v>10971</v>
      </c>
    </row>
    <row r="4189" spans="2:11" x14ac:dyDescent="0.25">
      <c r="B4189">
        <v>1001470</v>
      </c>
      <c r="C4189">
        <v>103</v>
      </c>
      <c r="D4189" t="s">
        <v>8992</v>
      </c>
      <c r="I4189" t="s">
        <v>10971</v>
      </c>
      <c r="J4189" t="s">
        <v>10971</v>
      </c>
      <c r="K4189" t="s">
        <v>10971</v>
      </c>
    </row>
    <row r="4190" spans="2:11" x14ac:dyDescent="0.25">
      <c r="B4190">
        <v>1020838</v>
      </c>
      <c r="C4190">
        <v>103</v>
      </c>
      <c r="D4190" t="s">
        <v>8898</v>
      </c>
      <c r="I4190" t="s">
        <v>10971</v>
      </c>
      <c r="J4190" t="s">
        <v>10971</v>
      </c>
      <c r="K4190" t="s">
        <v>10971</v>
      </c>
    </row>
    <row r="4191" spans="2:11" x14ac:dyDescent="0.25">
      <c r="B4191">
        <v>1001058</v>
      </c>
      <c r="C4191">
        <v>103</v>
      </c>
      <c r="D4191" t="s">
        <v>8922</v>
      </c>
      <c r="I4191" t="s">
        <v>10971</v>
      </c>
      <c r="J4191" t="s">
        <v>10971</v>
      </c>
      <c r="K4191" t="s">
        <v>10971</v>
      </c>
    </row>
    <row r="4192" spans="2:11" x14ac:dyDescent="0.25">
      <c r="B4192">
        <v>4053297</v>
      </c>
      <c r="C4192">
        <v>103</v>
      </c>
      <c r="D4192" t="s">
        <v>9085</v>
      </c>
      <c r="I4192" t="s">
        <v>10971</v>
      </c>
      <c r="J4192" t="s">
        <v>10971</v>
      </c>
      <c r="K4192" t="s">
        <v>10971</v>
      </c>
    </row>
    <row r="4193" spans="2:11" x14ac:dyDescent="0.25">
      <c r="B4193">
        <v>1000197</v>
      </c>
      <c r="C4193">
        <v>103</v>
      </c>
      <c r="D4193" t="s">
        <v>8897</v>
      </c>
      <c r="I4193" t="s">
        <v>10971</v>
      </c>
      <c r="J4193" t="s">
        <v>10971</v>
      </c>
      <c r="K4193" t="s">
        <v>10971</v>
      </c>
    </row>
    <row r="4194" spans="2:11" x14ac:dyDescent="0.25">
      <c r="B4194">
        <v>1014065</v>
      </c>
      <c r="C4194">
        <v>103</v>
      </c>
      <c r="D4194" t="s">
        <v>8730</v>
      </c>
      <c r="I4194" t="s">
        <v>10971</v>
      </c>
      <c r="J4194" t="s">
        <v>10971</v>
      </c>
      <c r="K4194" t="s">
        <v>10971</v>
      </c>
    </row>
    <row r="4195" spans="2:11" x14ac:dyDescent="0.25">
      <c r="B4195">
        <v>1000563</v>
      </c>
      <c r="C4195">
        <v>103</v>
      </c>
      <c r="D4195" t="s">
        <v>8931</v>
      </c>
      <c r="I4195" t="s">
        <v>10971</v>
      </c>
      <c r="J4195" t="s">
        <v>10971</v>
      </c>
      <c r="K4195" t="s">
        <v>10971</v>
      </c>
    </row>
    <row r="4196" spans="2:11" x14ac:dyDescent="0.25">
      <c r="B4196">
        <v>1006786</v>
      </c>
      <c r="C4196">
        <v>103</v>
      </c>
      <c r="D4196" t="s">
        <v>8976</v>
      </c>
      <c r="I4196" t="s">
        <v>10971</v>
      </c>
      <c r="J4196" t="s">
        <v>10971</v>
      </c>
      <c r="K4196" t="s">
        <v>10971</v>
      </c>
    </row>
    <row r="4197" spans="2:11" x14ac:dyDescent="0.25">
      <c r="B4197">
        <v>1000044</v>
      </c>
      <c r="C4197">
        <v>103</v>
      </c>
      <c r="D4197" t="s">
        <v>8964</v>
      </c>
      <c r="I4197" t="s">
        <v>10971</v>
      </c>
      <c r="J4197" t="s">
        <v>10971</v>
      </c>
      <c r="K4197" t="s">
        <v>10971</v>
      </c>
    </row>
    <row r="4198" spans="2:11" x14ac:dyDescent="0.25">
      <c r="B4198">
        <v>102291</v>
      </c>
      <c r="C4198">
        <v>103</v>
      </c>
      <c r="D4198" t="s">
        <v>8957</v>
      </c>
      <c r="I4198">
        <v>102291</v>
      </c>
      <c r="J4198">
        <v>103</v>
      </c>
      <c r="K4198" t="s">
        <v>8957</v>
      </c>
    </row>
    <row r="4199" spans="2:11" x14ac:dyDescent="0.25">
      <c r="B4199">
        <v>1008082</v>
      </c>
      <c r="C4199">
        <v>103</v>
      </c>
      <c r="D4199" t="s">
        <v>8909</v>
      </c>
      <c r="I4199" t="s">
        <v>10971</v>
      </c>
      <c r="J4199" t="s">
        <v>10971</v>
      </c>
      <c r="K4199" t="s">
        <v>10971</v>
      </c>
    </row>
    <row r="4200" spans="2:11" x14ac:dyDescent="0.25">
      <c r="B4200">
        <v>1000327</v>
      </c>
      <c r="C4200">
        <v>103</v>
      </c>
      <c r="D4200" t="s">
        <v>8900</v>
      </c>
      <c r="I4200" t="s">
        <v>10971</v>
      </c>
      <c r="J4200" t="s">
        <v>10971</v>
      </c>
      <c r="K4200" t="s">
        <v>10971</v>
      </c>
    </row>
    <row r="4201" spans="2:11" x14ac:dyDescent="0.25">
      <c r="B4201">
        <v>1008309</v>
      </c>
      <c r="C4201">
        <v>103</v>
      </c>
      <c r="D4201" t="s">
        <v>9062</v>
      </c>
      <c r="I4201" t="s">
        <v>10971</v>
      </c>
      <c r="J4201" t="s">
        <v>10971</v>
      </c>
      <c r="K4201" t="s">
        <v>10971</v>
      </c>
    </row>
    <row r="4202" spans="2:11" x14ac:dyDescent="0.25">
      <c r="B4202">
        <v>1001206</v>
      </c>
      <c r="C4202">
        <v>103</v>
      </c>
      <c r="D4202" t="s">
        <v>8969</v>
      </c>
      <c r="I4202" t="s">
        <v>10971</v>
      </c>
      <c r="J4202" t="s">
        <v>10971</v>
      </c>
      <c r="K4202" t="s">
        <v>10971</v>
      </c>
    </row>
    <row r="4203" spans="2:11" x14ac:dyDescent="0.25">
      <c r="B4203">
        <v>1001380</v>
      </c>
      <c r="C4203">
        <v>103</v>
      </c>
      <c r="D4203" t="s">
        <v>8924</v>
      </c>
      <c r="I4203" t="s">
        <v>10971</v>
      </c>
      <c r="J4203" t="s">
        <v>10971</v>
      </c>
      <c r="K4203" t="s">
        <v>10971</v>
      </c>
    </row>
    <row r="4204" spans="2:11" x14ac:dyDescent="0.25">
      <c r="B4204">
        <v>1009447</v>
      </c>
      <c r="C4204">
        <v>103</v>
      </c>
      <c r="D4204" t="s">
        <v>8903</v>
      </c>
      <c r="I4204" t="s">
        <v>10971</v>
      </c>
      <c r="J4204" t="s">
        <v>10971</v>
      </c>
      <c r="K4204" t="s">
        <v>10971</v>
      </c>
    </row>
    <row r="4205" spans="2:11" x14ac:dyDescent="0.25">
      <c r="B4205">
        <v>1000546</v>
      </c>
      <c r="C4205">
        <v>103</v>
      </c>
      <c r="D4205" t="s">
        <v>8896</v>
      </c>
      <c r="I4205" t="s">
        <v>10971</v>
      </c>
      <c r="J4205" t="s">
        <v>10971</v>
      </c>
      <c r="K4205" t="s">
        <v>10971</v>
      </c>
    </row>
    <row r="4206" spans="2:11" x14ac:dyDescent="0.25">
      <c r="B4206">
        <v>1001888</v>
      </c>
      <c r="C4206">
        <v>103</v>
      </c>
      <c r="D4206" t="s">
        <v>8986</v>
      </c>
      <c r="I4206" t="s">
        <v>10971</v>
      </c>
      <c r="J4206" t="s">
        <v>10971</v>
      </c>
      <c r="K4206" t="s">
        <v>10971</v>
      </c>
    </row>
    <row r="4207" spans="2:11" x14ac:dyDescent="0.25">
      <c r="B4207">
        <v>1000100</v>
      </c>
      <c r="C4207">
        <v>103</v>
      </c>
      <c r="D4207" t="s">
        <v>8988</v>
      </c>
      <c r="I4207" t="s">
        <v>10971</v>
      </c>
      <c r="J4207" t="s">
        <v>10971</v>
      </c>
      <c r="K4207" t="s">
        <v>10971</v>
      </c>
    </row>
    <row r="4208" spans="2:11" x14ac:dyDescent="0.25">
      <c r="B4208">
        <v>1012701</v>
      </c>
      <c r="C4208">
        <v>103</v>
      </c>
      <c r="D4208" t="s">
        <v>6782</v>
      </c>
      <c r="I4208" t="s">
        <v>10971</v>
      </c>
      <c r="J4208" t="s">
        <v>10971</v>
      </c>
      <c r="K4208" t="s">
        <v>10971</v>
      </c>
    </row>
    <row r="4209" spans="2:11" x14ac:dyDescent="0.25">
      <c r="B4209">
        <v>1000784</v>
      </c>
      <c r="C4209">
        <v>103</v>
      </c>
      <c r="D4209" t="s">
        <v>8930</v>
      </c>
      <c r="I4209" t="s">
        <v>10971</v>
      </c>
      <c r="J4209" t="s">
        <v>10971</v>
      </c>
      <c r="K4209" t="s">
        <v>10971</v>
      </c>
    </row>
    <row r="4210" spans="2:11" x14ac:dyDescent="0.25">
      <c r="B4210">
        <v>1001687</v>
      </c>
      <c r="C4210">
        <v>103</v>
      </c>
      <c r="D4210" t="s">
        <v>8926</v>
      </c>
      <c r="I4210" t="s">
        <v>10971</v>
      </c>
      <c r="J4210" t="s">
        <v>10971</v>
      </c>
      <c r="K4210" t="s">
        <v>10971</v>
      </c>
    </row>
    <row r="4211" spans="2:11" x14ac:dyDescent="0.25">
      <c r="B4211">
        <v>1001587</v>
      </c>
      <c r="C4211">
        <v>103</v>
      </c>
      <c r="D4211" t="s">
        <v>8989</v>
      </c>
      <c r="I4211" t="s">
        <v>10971</v>
      </c>
      <c r="J4211" t="s">
        <v>10971</v>
      </c>
      <c r="K4211" t="s">
        <v>10971</v>
      </c>
    </row>
    <row r="4212" spans="2:11" x14ac:dyDescent="0.25">
      <c r="B4212">
        <v>1000965</v>
      </c>
      <c r="C4212">
        <v>103</v>
      </c>
      <c r="D4212" t="s">
        <v>8892</v>
      </c>
      <c r="I4212" t="s">
        <v>10971</v>
      </c>
      <c r="J4212" t="s">
        <v>10971</v>
      </c>
      <c r="K4212" t="s">
        <v>10971</v>
      </c>
    </row>
    <row r="4213" spans="2:11" x14ac:dyDescent="0.25">
      <c r="B4213">
        <v>1000585</v>
      </c>
      <c r="C4213">
        <v>103</v>
      </c>
      <c r="D4213" t="s">
        <v>9024</v>
      </c>
      <c r="I4213" t="s">
        <v>10971</v>
      </c>
      <c r="J4213" t="s">
        <v>10971</v>
      </c>
      <c r="K4213" t="s">
        <v>10971</v>
      </c>
    </row>
    <row r="4214" spans="2:11" x14ac:dyDescent="0.25">
      <c r="B4214">
        <v>1983054</v>
      </c>
      <c r="C4214">
        <v>103</v>
      </c>
      <c r="D4214" t="s">
        <v>10530</v>
      </c>
      <c r="I4214" t="s">
        <v>10971</v>
      </c>
      <c r="J4214" t="s">
        <v>10971</v>
      </c>
      <c r="K4214" t="s">
        <v>10971</v>
      </c>
    </row>
    <row r="4215" spans="2:11" x14ac:dyDescent="0.25">
      <c r="B4215">
        <v>1001755</v>
      </c>
      <c r="C4215">
        <v>103</v>
      </c>
      <c r="D4215" t="s">
        <v>9261</v>
      </c>
      <c r="I4215" t="s">
        <v>10971</v>
      </c>
      <c r="J4215" t="s">
        <v>10971</v>
      </c>
      <c r="K4215" t="s">
        <v>10971</v>
      </c>
    </row>
    <row r="4216" spans="2:11" x14ac:dyDescent="0.25">
      <c r="B4216">
        <v>1000418</v>
      </c>
      <c r="C4216">
        <v>103</v>
      </c>
      <c r="D4216" t="s">
        <v>6033</v>
      </c>
      <c r="I4216" t="s">
        <v>10971</v>
      </c>
      <c r="J4216" t="s">
        <v>10971</v>
      </c>
      <c r="K4216" t="s">
        <v>10971</v>
      </c>
    </row>
    <row r="4217" spans="2:11" x14ac:dyDescent="0.25">
      <c r="B4217">
        <v>1000074</v>
      </c>
      <c r="C4217">
        <v>103</v>
      </c>
      <c r="D4217" t="s">
        <v>9298</v>
      </c>
      <c r="I4217" t="s">
        <v>10971</v>
      </c>
      <c r="J4217" t="s">
        <v>10971</v>
      </c>
      <c r="K4217" t="s">
        <v>10971</v>
      </c>
    </row>
    <row r="4218" spans="2:11" x14ac:dyDescent="0.25">
      <c r="B4218">
        <v>1001590</v>
      </c>
      <c r="C4218">
        <v>103</v>
      </c>
      <c r="D4218" t="s">
        <v>10348</v>
      </c>
      <c r="I4218" t="s">
        <v>10971</v>
      </c>
      <c r="J4218" t="s">
        <v>10971</v>
      </c>
      <c r="K4218" t="s">
        <v>10971</v>
      </c>
    </row>
    <row r="4219" spans="2:11" x14ac:dyDescent="0.25">
      <c r="B4219">
        <v>1000091</v>
      </c>
      <c r="C4219">
        <v>103</v>
      </c>
      <c r="D4219" t="s">
        <v>8946</v>
      </c>
      <c r="I4219" t="s">
        <v>10971</v>
      </c>
      <c r="J4219" t="s">
        <v>10971</v>
      </c>
      <c r="K4219" t="s">
        <v>10971</v>
      </c>
    </row>
    <row r="4220" spans="2:11" x14ac:dyDescent="0.25">
      <c r="B4220">
        <v>1001338</v>
      </c>
      <c r="C4220">
        <v>103</v>
      </c>
      <c r="D4220" t="s">
        <v>8945</v>
      </c>
      <c r="I4220" t="s">
        <v>10971</v>
      </c>
      <c r="J4220" t="s">
        <v>10971</v>
      </c>
      <c r="K4220" t="s">
        <v>10971</v>
      </c>
    </row>
    <row r="4221" spans="2:11" x14ac:dyDescent="0.25">
      <c r="B4221">
        <v>1001492</v>
      </c>
      <c r="C4221">
        <v>103</v>
      </c>
      <c r="D4221" t="s">
        <v>10265</v>
      </c>
      <c r="I4221" t="s">
        <v>10971</v>
      </c>
      <c r="J4221" t="s">
        <v>10971</v>
      </c>
      <c r="K4221" t="s">
        <v>10971</v>
      </c>
    </row>
    <row r="4222" spans="2:11" x14ac:dyDescent="0.25">
      <c r="B4222">
        <v>1001407</v>
      </c>
      <c r="C4222">
        <v>103</v>
      </c>
      <c r="D4222" t="s">
        <v>8886</v>
      </c>
      <c r="I4222" t="s">
        <v>10971</v>
      </c>
      <c r="J4222" t="s">
        <v>10971</v>
      </c>
      <c r="K4222" t="s">
        <v>10971</v>
      </c>
    </row>
    <row r="4223" spans="2:11" x14ac:dyDescent="0.25">
      <c r="B4223">
        <v>1010658</v>
      </c>
      <c r="C4223">
        <v>103</v>
      </c>
      <c r="D4223" t="s">
        <v>10350</v>
      </c>
      <c r="I4223" t="s">
        <v>10971</v>
      </c>
      <c r="J4223" t="s">
        <v>10971</v>
      </c>
      <c r="K4223" t="s">
        <v>10971</v>
      </c>
    </row>
    <row r="4224" spans="2:11" x14ac:dyDescent="0.25">
      <c r="B4224">
        <v>1015653</v>
      </c>
      <c r="C4224">
        <v>103</v>
      </c>
      <c r="D4224" t="s">
        <v>8996</v>
      </c>
      <c r="I4224" t="s">
        <v>10971</v>
      </c>
      <c r="J4224" t="s">
        <v>10971</v>
      </c>
      <c r="K4224" t="s">
        <v>10971</v>
      </c>
    </row>
    <row r="4225" spans="2:11" x14ac:dyDescent="0.25">
      <c r="B4225">
        <v>1006021</v>
      </c>
      <c r="C4225">
        <v>103</v>
      </c>
      <c r="D4225" t="s">
        <v>9055</v>
      </c>
      <c r="I4225" t="s">
        <v>10971</v>
      </c>
      <c r="J4225" t="s">
        <v>10971</v>
      </c>
      <c r="K4225" t="s">
        <v>10971</v>
      </c>
    </row>
    <row r="4226" spans="2:11" x14ac:dyDescent="0.25">
      <c r="B4226">
        <v>1010268</v>
      </c>
      <c r="C4226">
        <v>103</v>
      </c>
      <c r="D4226" t="s">
        <v>9344</v>
      </c>
      <c r="I4226" t="s">
        <v>10971</v>
      </c>
      <c r="J4226" t="s">
        <v>10971</v>
      </c>
      <c r="K4226" t="s">
        <v>10971</v>
      </c>
    </row>
    <row r="4227" spans="2:11" x14ac:dyDescent="0.25">
      <c r="B4227">
        <v>1002272</v>
      </c>
      <c r="C4227">
        <v>103</v>
      </c>
      <c r="D4227" t="s">
        <v>8952</v>
      </c>
      <c r="I4227" t="s">
        <v>10971</v>
      </c>
      <c r="J4227" t="s">
        <v>10971</v>
      </c>
      <c r="K4227" t="s">
        <v>10971</v>
      </c>
    </row>
    <row r="4228" spans="2:11" x14ac:dyDescent="0.25">
      <c r="B4228">
        <v>1001452</v>
      </c>
      <c r="C4228">
        <v>103</v>
      </c>
      <c r="D4228" t="s">
        <v>8887</v>
      </c>
      <c r="I4228" t="s">
        <v>10971</v>
      </c>
      <c r="J4228" t="s">
        <v>10971</v>
      </c>
      <c r="K4228" t="s">
        <v>10971</v>
      </c>
    </row>
    <row r="4229" spans="2:11" x14ac:dyDescent="0.25">
      <c r="B4229">
        <v>1001373</v>
      </c>
      <c r="C4229">
        <v>103</v>
      </c>
      <c r="D4229" t="s">
        <v>8923</v>
      </c>
      <c r="I4229" t="s">
        <v>10971</v>
      </c>
      <c r="J4229" t="s">
        <v>10971</v>
      </c>
      <c r="K4229" t="s">
        <v>10971</v>
      </c>
    </row>
    <row r="4230" spans="2:11" x14ac:dyDescent="0.25">
      <c r="B4230">
        <v>1000455</v>
      </c>
      <c r="C4230">
        <v>103</v>
      </c>
      <c r="D4230" t="s">
        <v>9002</v>
      </c>
      <c r="I4230" t="s">
        <v>10971</v>
      </c>
      <c r="J4230" t="s">
        <v>10971</v>
      </c>
      <c r="K4230" t="s">
        <v>10971</v>
      </c>
    </row>
    <row r="4231" spans="2:11" x14ac:dyDescent="0.25">
      <c r="B4231">
        <v>1001541</v>
      </c>
      <c r="C4231">
        <v>103</v>
      </c>
      <c r="D4231" t="s">
        <v>8907</v>
      </c>
      <c r="I4231" t="s">
        <v>10971</v>
      </c>
      <c r="J4231" t="s">
        <v>10971</v>
      </c>
      <c r="K4231" t="s">
        <v>10971</v>
      </c>
    </row>
    <row r="4232" spans="2:11" x14ac:dyDescent="0.25">
      <c r="B4232">
        <v>1001232</v>
      </c>
      <c r="C4232">
        <v>103</v>
      </c>
      <c r="D4232" t="s">
        <v>9090</v>
      </c>
      <c r="I4232" t="s">
        <v>10971</v>
      </c>
      <c r="J4232" t="s">
        <v>10971</v>
      </c>
      <c r="K4232" t="s">
        <v>10971</v>
      </c>
    </row>
    <row r="4233" spans="2:11" x14ac:dyDescent="0.25">
      <c r="B4233">
        <v>1007600</v>
      </c>
      <c r="C4233">
        <v>103</v>
      </c>
      <c r="D4233" t="s">
        <v>8965</v>
      </c>
      <c r="I4233" t="s">
        <v>10971</v>
      </c>
      <c r="J4233" t="s">
        <v>10971</v>
      </c>
      <c r="K4233" t="s">
        <v>10971</v>
      </c>
    </row>
    <row r="4234" spans="2:11" x14ac:dyDescent="0.25">
      <c r="B4234">
        <v>1000525</v>
      </c>
      <c r="C4234">
        <v>103</v>
      </c>
      <c r="D4234" t="s">
        <v>9019</v>
      </c>
      <c r="I4234" t="s">
        <v>10971</v>
      </c>
      <c r="J4234" t="s">
        <v>10971</v>
      </c>
      <c r="K4234" t="s">
        <v>10971</v>
      </c>
    </row>
    <row r="4235" spans="2:11" x14ac:dyDescent="0.25">
      <c r="B4235">
        <v>1000193</v>
      </c>
      <c r="C4235">
        <v>103</v>
      </c>
      <c r="D4235" t="s">
        <v>9039</v>
      </c>
      <c r="I4235" t="s">
        <v>10971</v>
      </c>
      <c r="J4235" t="s">
        <v>10971</v>
      </c>
      <c r="K4235" t="s">
        <v>10971</v>
      </c>
    </row>
    <row r="4236" spans="2:11" x14ac:dyDescent="0.25">
      <c r="B4236">
        <v>1000443</v>
      </c>
      <c r="C4236">
        <v>103</v>
      </c>
      <c r="D4236" t="s">
        <v>8966</v>
      </c>
      <c r="I4236" t="s">
        <v>10971</v>
      </c>
      <c r="J4236" t="s">
        <v>10971</v>
      </c>
      <c r="K4236" t="s">
        <v>10971</v>
      </c>
    </row>
    <row r="4237" spans="2:11" x14ac:dyDescent="0.25">
      <c r="B4237">
        <v>1002687</v>
      </c>
      <c r="C4237">
        <v>103</v>
      </c>
      <c r="D4237" t="s">
        <v>9033</v>
      </c>
      <c r="I4237" t="s">
        <v>10971</v>
      </c>
      <c r="J4237" t="s">
        <v>10971</v>
      </c>
      <c r="K4237" t="s">
        <v>10971</v>
      </c>
    </row>
    <row r="4238" spans="2:11" x14ac:dyDescent="0.25">
      <c r="B4238">
        <v>1001292</v>
      </c>
      <c r="C4238">
        <v>103</v>
      </c>
      <c r="D4238" t="s">
        <v>9070</v>
      </c>
      <c r="I4238" t="s">
        <v>10971</v>
      </c>
      <c r="J4238" t="s">
        <v>10971</v>
      </c>
      <c r="K4238" t="s">
        <v>10971</v>
      </c>
    </row>
    <row r="4239" spans="2:11" x14ac:dyDescent="0.25">
      <c r="B4239">
        <v>1001938</v>
      </c>
      <c r="C4239">
        <v>103</v>
      </c>
      <c r="D4239" t="s">
        <v>10349</v>
      </c>
      <c r="I4239" t="s">
        <v>10971</v>
      </c>
      <c r="J4239" t="s">
        <v>10971</v>
      </c>
      <c r="K4239" t="s">
        <v>10971</v>
      </c>
    </row>
    <row r="4240" spans="2:11" x14ac:dyDescent="0.25">
      <c r="B4240">
        <v>1007272</v>
      </c>
      <c r="C4240">
        <v>103</v>
      </c>
      <c r="D4240" t="s">
        <v>8987</v>
      </c>
      <c r="I4240" t="s">
        <v>10971</v>
      </c>
      <c r="J4240" t="s">
        <v>10971</v>
      </c>
      <c r="K4240" t="s">
        <v>10971</v>
      </c>
    </row>
    <row r="4241" spans="2:11" x14ac:dyDescent="0.25">
      <c r="B4241">
        <v>1000279</v>
      </c>
      <c r="C4241">
        <v>103</v>
      </c>
      <c r="D4241" t="s">
        <v>9005</v>
      </c>
      <c r="I4241" t="s">
        <v>10971</v>
      </c>
      <c r="J4241" t="s">
        <v>10971</v>
      </c>
      <c r="K4241" t="s">
        <v>10971</v>
      </c>
    </row>
    <row r="4242" spans="2:11" x14ac:dyDescent="0.25">
      <c r="B4242">
        <v>1002268</v>
      </c>
      <c r="C4242">
        <v>103</v>
      </c>
      <c r="D4242" t="s">
        <v>8685</v>
      </c>
      <c r="I4242" t="s">
        <v>10971</v>
      </c>
      <c r="J4242" t="s">
        <v>10971</v>
      </c>
      <c r="K4242" t="s">
        <v>10971</v>
      </c>
    </row>
    <row r="4243" spans="2:11" x14ac:dyDescent="0.25">
      <c r="B4243">
        <v>29738079</v>
      </c>
      <c r="C4243">
        <v>103</v>
      </c>
      <c r="D4243" t="s">
        <v>10419</v>
      </c>
      <c r="I4243" t="s">
        <v>10971</v>
      </c>
      <c r="J4243" t="s">
        <v>10971</v>
      </c>
      <c r="K4243" t="s">
        <v>10971</v>
      </c>
    </row>
    <row r="4244" spans="2:11" x14ac:dyDescent="0.25">
      <c r="B4244">
        <v>1024981</v>
      </c>
      <c r="C4244">
        <v>103</v>
      </c>
      <c r="D4244" t="s">
        <v>8942</v>
      </c>
      <c r="I4244" t="s">
        <v>10971</v>
      </c>
      <c r="J4244" t="s">
        <v>10971</v>
      </c>
      <c r="K4244" t="s">
        <v>10971</v>
      </c>
    </row>
    <row r="4245" spans="2:11" x14ac:dyDescent="0.25">
      <c r="B4245">
        <v>1001721</v>
      </c>
      <c r="C4245">
        <v>103</v>
      </c>
      <c r="D4245" t="s">
        <v>9059</v>
      </c>
      <c r="I4245" t="s">
        <v>10971</v>
      </c>
      <c r="J4245" t="s">
        <v>10971</v>
      </c>
      <c r="K4245" t="s">
        <v>10971</v>
      </c>
    </row>
    <row r="4246" spans="2:11" x14ac:dyDescent="0.25">
      <c r="B4246">
        <v>1001780</v>
      </c>
      <c r="C4246">
        <v>103</v>
      </c>
      <c r="D4246" t="s">
        <v>8958</v>
      </c>
      <c r="I4246" t="s">
        <v>10971</v>
      </c>
      <c r="J4246" t="s">
        <v>10971</v>
      </c>
      <c r="K4246" t="s">
        <v>10971</v>
      </c>
    </row>
    <row r="4247" spans="2:11" x14ac:dyDescent="0.25">
      <c r="B4247">
        <v>1012037</v>
      </c>
      <c r="C4247">
        <v>103</v>
      </c>
      <c r="D4247" t="s">
        <v>8975</v>
      </c>
      <c r="I4247" t="s">
        <v>10971</v>
      </c>
      <c r="J4247" t="s">
        <v>10971</v>
      </c>
      <c r="K4247" t="s">
        <v>10971</v>
      </c>
    </row>
    <row r="4248" spans="2:11" x14ac:dyDescent="0.25">
      <c r="B4248">
        <v>1011410</v>
      </c>
      <c r="C4248">
        <v>103</v>
      </c>
      <c r="D4248" t="s">
        <v>8974</v>
      </c>
      <c r="I4248" t="s">
        <v>10971</v>
      </c>
      <c r="J4248" t="s">
        <v>10971</v>
      </c>
      <c r="K4248" t="s">
        <v>10971</v>
      </c>
    </row>
    <row r="4249" spans="2:11" x14ac:dyDescent="0.25">
      <c r="B4249">
        <v>1000650</v>
      </c>
      <c r="C4249">
        <v>103</v>
      </c>
      <c r="D4249" t="s">
        <v>9051</v>
      </c>
      <c r="I4249" t="s">
        <v>10971</v>
      </c>
      <c r="J4249" t="s">
        <v>10971</v>
      </c>
      <c r="K4249" t="s">
        <v>10971</v>
      </c>
    </row>
    <row r="4250" spans="2:11" x14ac:dyDescent="0.25">
      <c r="B4250">
        <v>1001276</v>
      </c>
      <c r="C4250">
        <v>103</v>
      </c>
      <c r="D4250" t="s">
        <v>8979</v>
      </c>
      <c r="I4250" t="s">
        <v>10971</v>
      </c>
      <c r="J4250" t="s">
        <v>10971</v>
      </c>
      <c r="K4250" t="s">
        <v>10971</v>
      </c>
    </row>
    <row r="4251" spans="2:11" x14ac:dyDescent="0.25">
      <c r="B4251">
        <v>1002225</v>
      </c>
      <c r="C4251">
        <v>103</v>
      </c>
      <c r="D4251" t="s">
        <v>8937</v>
      </c>
      <c r="I4251" t="s">
        <v>10971</v>
      </c>
      <c r="J4251" t="s">
        <v>10971</v>
      </c>
      <c r="K4251" t="s">
        <v>10971</v>
      </c>
    </row>
    <row r="4252" spans="2:11" x14ac:dyDescent="0.25">
      <c r="B4252">
        <v>1000746</v>
      </c>
      <c r="C4252">
        <v>103</v>
      </c>
      <c r="D4252" t="s">
        <v>8932</v>
      </c>
      <c r="I4252" t="s">
        <v>10971</v>
      </c>
      <c r="J4252" t="s">
        <v>10971</v>
      </c>
      <c r="K4252" t="s">
        <v>10971</v>
      </c>
    </row>
    <row r="4253" spans="2:11" x14ac:dyDescent="0.25">
      <c r="B4253">
        <v>1001932</v>
      </c>
      <c r="C4253">
        <v>103</v>
      </c>
      <c r="D4253" t="s">
        <v>8955</v>
      </c>
      <c r="I4253" t="s">
        <v>10971</v>
      </c>
      <c r="J4253" t="s">
        <v>10971</v>
      </c>
      <c r="K4253" t="s">
        <v>10971</v>
      </c>
    </row>
    <row r="4254" spans="2:11" x14ac:dyDescent="0.25">
      <c r="B4254">
        <v>1001458</v>
      </c>
      <c r="C4254">
        <v>103</v>
      </c>
      <c r="D4254" t="s">
        <v>8982</v>
      </c>
      <c r="I4254" t="s">
        <v>10971</v>
      </c>
      <c r="J4254" t="s">
        <v>10971</v>
      </c>
      <c r="K4254" t="s">
        <v>10971</v>
      </c>
    </row>
    <row r="4255" spans="2:11" x14ac:dyDescent="0.25">
      <c r="B4255">
        <v>1001064</v>
      </c>
      <c r="C4255">
        <v>103</v>
      </c>
      <c r="D4255" t="s">
        <v>8961</v>
      </c>
      <c r="I4255" t="s">
        <v>10971</v>
      </c>
      <c r="J4255" t="s">
        <v>10971</v>
      </c>
      <c r="K4255" t="s">
        <v>10971</v>
      </c>
    </row>
    <row r="4256" spans="2:11" x14ac:dyDescent="0.25">
      <c r="B4256">
        <v>1010078</v>
      </c>
      <c r="C4256">
        <v>103</v>
      </c>
      <c r="D4256" t="s">
        <v>9030</v>
      </c>
      <c r="I4256" t="s">
        <v>10971</v>
      </c>
      <c r="J4256" t="s">
        <v>10971</v>
      </c>
      <c r="K4256" t="s">
        <v>10971</v>
      </c>
    </row>
    <row r="4257" spans="2:11" x14ac:dyDescent="0.25">
      <c r="B4257">
        <v>1000362</v>
      </c>
      <c r="C4257">
        <v>103</v>
      </c>
      <c r="D4257" t="s">
        <v>9010</v>
      </c>
      <c r="I4257" t="s">
        <v>10971</v>
      </c>
      <c r="J4257" t="s">
        <v>10971</v>
      </c>
      <c r="K4257" t="s">
        <v>10971</v>
      </c>
    </row>
    <row r="4258" spans="2:11" x14ac:dyDescent="0.25">
      <c r="B4258">
        <v>1001296</v>
      </c>
      <c r="C4258">
        <v>103</v>
      </c>
      <c r="D4258" t="s">
        <v>8916</v>
      </c>
      <c r="I4258" t="s">
        <v>10971</v>
      </c>
      <c r="J4258" t="s">
        <v>10971</v>
      </c>
      <c r="K4258" t="s">
        <v>10971</v>
      </c>
    </row>
    <row r="4259" spans="2:11" x14ac:dyDescent="0.25">
      <c r="B4259">
        <v>1001013</v>
      </c>
      <c r="C4259">
        <v>103</v>
      </c>
      <c r="D4259" t="s">
        <v>8927</v>
      </c>
      <c r="I4259" t="s">
        <v>10971</v>
      </c>
      <c r="J4259" t="s">
        <v>10971</v>
      </c>
      <c r="K4259" t="s">
        <v>10971</v>
      </c>
    </row>
    <row r="4260" spans="2:11" x14ac:dyDescent="0.25">
      <c r="B4260">
        <v>1014087</v>
      </c>
      <c r="C4260">
        <v>103</v>
      </c>
      <c r="D4260" t="s">
        <v>8119</v>
      </c>
      <c r="I4260" t="s">
        <v>10971</v>
      </c>
      <c r="J4260" t="s">
        <v>10971</v>
      </c>
      <c r="K4260" t="s">
        <v>10971</v>
      </c>
    </row>
    <row r="4261" spans="2:11" x14ac:dyDescent="0.25">
      <c r="B4261">
        <v>1000127</v>
      </c>
      <c r="C4261">
        <v>103</v>
      </c>
      <c r="D4261" t="s">
        <v>8913</v>
      </c>
      <c r="I4261" t="s">
        <v>10971</v>
      </c>
      <c r="J4261" t="s">
        <v>10971</v>
      </c>
      <c r="K4261" t="s">
        <v>10971</v>
      </c>
    </row>
    <row r="4262" spans="2:11" x14ac:dyDescent="0.25">
      <c r="B4262">
        <v>1983056</v>
      </c>
      <c r="C4262">
        <v>103</v>
      </c>
      <c r="D4262" t="s">
        <v>8960</v>
      </c>
      <c r="I4262" t="s">
        <v>10971</v>
      </c>
      <c r="J4262" t="s">
        <v>10971</v>
      </c>
      <c r="K4262" t="s">
        <v>10971</v>
      </c>
    </row>
    <row r="4263" spans="2:11" x14ac:dyDescent="0.25">
      <c r="B4263">
        <v>1002177</v>
      </c>
      <c r="C4263">
        <v>103</v>
      </c>
      <c r="D4263" t="s">
        <v>7991</v>
      </c>
      <c r="I4263" t="s">
        <v>10971</v>
      </c>
      <c r="J4263" t="s">
        <v>10971</v>
      </c>
      <c r="K4263" t="s">
        <v>10971</v>
      </c>
    </row>
    <row r="4264" spans="2:11" x14ac:dyDescent="0.25">
      <c r="B4264">
        <v>1000236</v>
      </c>
      <c r="C4264">
        <v>103</v>
      </c>
      <c r="D4264" t="s">
        <v>9013</v>
      </c>
      <c r="I4264" t="s">
        <v>10971</v>
      </c>
      <c r="J4264" t="s">
        <v>10971</v>
      </c>
      <c r="K4264" t="s">
        <v>10971</v>
      </c>
    </row>
    <row r="4265" spans="2:11" x14ac:dyDescent="0.25">
      <c r="B4265">
        <v>1000495</v>
      </c>
      <c r="C4265">
        <v>103</v>
      </c>
      <c r="D4265" t="s">
        <v>9038</v>
      </c>
      <c r="I4265" t="s">
        <v>10971</v>
      </c>
      <c r="J4265" t="s">
        <v>10971</v>
      </c>
      <c r="K4265" t="s">
        <v>10971</v>
      </c>
    </row>
    <row r="4266" spans="2:11" x14ac:dyDescent="0.25">
      <c r="B4266">
        <v>1008029</v>
      </c>
      <c r="C4266">
        <v>103</v>
      </c>
      <c r="D4266" t="s">
        <v>8991</v>
      </c>
      <c r="I4266" t="s">
        <v>10971</v>
      </c>
      <c r="J4266" t="s">
        <v>10971</v>
      </c>
      <c r="K4266" t="s">
        <v>10971</v>
      </c>
    </row>
    <row r="4267" spans="2:11" x14ac:dyDescent="0.25">
      <c r="B4267">
        <v>1000233</v>
      </c>
      <c r="C4267">
        <v>103</v>
      </c>
      <c r="D4267" t="s">
        <v>8940</v>
      </c>
      <c r="I4267" t="s">
        <v>10971</v>
      </c>
      <c r="J4267" t="s">
        <v>10971</v>
      </c>
      <c r="K4267" t="s">
        <v>10971</v>
      </c>
    </row>
    <row r="4268" spans="2:11" x14ac:dyDescent="0.25">
      <c r="B4268">
        <v>1001039</v>
      </c>
      <c r="C4268">
        <v>103</v>
      </c>
      <c r="D4268" t="s">
        <v>8929</v>
      </c>
      <c r="I4268" t="s">
        <v>10971</v>
      </c>
      <c r="J4268" t="s">
        <v>10971</v>
      </c>
      <c r="K4268" t="s">
        <v>10971</v>
      </c>
    </row>
    <row r="4269" spans="2:11" x14ac:dyDescent="0.25">
      <c r="B4269">
        <v>1000297</v>
      </c>
      <c r="C4269">
        <v>103</v>
      </c>
      <c r="D4269" t="s">
        <v>8899</v>
      </c>
      <c r="I4269" t="s">
        <v>10971</v>
      </c>
      <c r="J4269" t="s">
        <v>10971</v>
      </c>
      <c r="K4269" t="s">
        <v>10971</v>
      </c>
    </row>
    <row r="4270" spans="2:11" x14ac:dyDescent="0.25">
      <c r="B4270">
        <v>1001181</v>
      </c>
      <c r="C4270">
        <v>103</v>
      </c>
      <c r="D4270" t="s">
        <v>8925</v>
      </c>
      <c r="I4270" t="s">
        <v>10971</v>
      </c>
      <c r="J4270" t="s">
        <v>10971</v>
      </c>
      <c r="K4270" t="s">
        <v>10971</v>
      </c>
    </row>
    <row r="4271" spans="2:11" x14ac:dyDescent="0.25">
      <c r="B4271">
        <v>1000018</v>
      </c>
      <c r="C4271">
        <v>103</v>
      </c>
      <c r="D4271" t="s">
        <v>8918</v>
      </c>
      <c r="I4271" t="s">
        <v>10971</v>
      </c>
      <c r="J4271" t="s">
        <v>10971</v>
      </c>
      <c r="K4271" t="s">
        <v>10971</v>
      </c>
    </row>
    <row r="4272" spans="2:11" x14ac:dyDescent="0.25">
      <c r="B4272">
        <v>1000314</v>
      </c>
      <c r="C4272">
        <v>103</v>
      </c>
      <c r="D4272" t="s">
        <v>8943</v>
      </c>
      <c r="I4272" t="s">
        <v>10971</v>
      </c>
      <c r="J4272" t="s">
        <v>10971</v>
      </c>
      <c r="K4272" t="s">
        <v>10971</v>
      </c>
    </row>
    <row r="4273" spans="2:11" x14ac:dyDescent="0.25">
      <c r="B4273">
        <v>1001339</v>
      </c>
      <c r="C4273">
        <v>103</v>
      </c>
      <c r="D4273" t="s">
        <v>9058</v>
      </c>
      <c r="I4273" t="s">
        <v>10971</v>
      </c>
      <c r="J4273" t="s">
        <v>10971</v>
      </c>
      <c r="K4273" t="s">
        <v>10971</v>
      </c>
    </row>
    <row r="4274" spans="2:11" x14ac:dyDescent="0.25">
      <c r="B4274">
        <v>1001997</v>
      </c>
      <c r="C4274">
        <v>103</v>
      </c>
      <c r="D4274" t="s">
        <v>8995</v>
      </c>
      <c r="I4274" t="s">
        <v>10971</v>
      </c>
      <c r="J4274" t="s">
        <v>10971</v>
      </c>
      <c r="K4274" t="s">
        <v>10971</v>
      </c>
    </row>
    <row r="4275" spans="2:11" x14ac:dyDescent="0.25">
      <c r="B4275">
        <v>1013332</v>
      </c>
      <c r="C4275">
        <v>103</v>
      </c>
      <c r="D4275" t="s">
        <v>10810</v>
      </c>
      <c r="I4275" t="s">
        <v>10971</v>
      </c>
      <c r="J4275" t="s">
        <v>10971</v>
      </c>
      <c r="K4275" t="s">
        <v>10971</v>
      </c>
    </row>
    <row r="4276" spans="2:11" x14ac:dyDescent="0.25">
      <c r="B4276">
        <v>1013915</v>
      </c>
      <c r="C4276">
        <v>103</v>
      </c>
      <c r="D4276" t="s">
        <v>8968</v>
      </c>
      <c r="I4276" t="s">
        <v>10971</v>
      </c>
      <c r="J4276" t="s">
        <v>10971</v>
      </c>
      <c r="K4276" t="s">
        <v>10971</v>
      </c>
    </row>
    <row r="4277" spans="2:11" x14ac:dyDescent="0.25">
      <c r="B4277">
        <v>1991010</v>
      </c>
      <c r="C4277">
        <v>103</v>
      </c>
      <c r="D4277" t="s">
        <v>8951</v>
      </c>
      <c r="I4277" t="s">
        <v>10971</v>
      </c>
      <c r="J4277" t="s">
        <v>10971</v>
      </c>
      <c r="K4277" t="s">
        <v>10971</v>
      </c>
    </row>
    <row r="4278" spans="2:11" x14ac:dyDescent="0.25">
      <c r="B4278">
        <v>4053907</v>
      </c>
      <c r="C4278">
        <v>103</v>
      </c>
      <c r="D4278" t="s">
        <v>8978</v>
      </c>
      <c r="I4278" t="s">
        <v>10971</v>
      </c>
      <c r="J4278" t="s">
        <v>10971</v>
      </c>
      <c r="K4278" t="s">
        <v>10971</v>
      </c>
    </row>
    <row r="4279" spans="2:11" x14ac:dyDescent="0.25">
      <c r="B4279">
        <v>1974061</v>
      </c>
      <c r="C4279">
        <v>103</v>
      </c>
      <c r="D4279" t="s">
        <v>9025</v>
      </c>
      <c r="I4279" t="s">
        <v>10971</v>
      </c>
      <c r="J4279" t="s">
        <v>10971</v>
      </c>
      <c r="K4279" t="s">
        <v>10971</v>
      </c>
    </row>
    <row r="4280" spans="2:11" x14ac:dyDescent="0.25">
      <c r="B4280">
        <v>1014527</v>
      </c>
      <c r="C4280">
        <v>103</v>
      </c>
      <c r="D4280" t="s">
        <v>8950</v>
      </c>
      <c r="I4280" t="s">
        <v>10971</v>
      </c>
      <c r="J4280" t="s">
        <v>10971</v>
      </c>
      <c r="K4280" t="s">
        <v>10971</v>
      </c>
    </row>
    <row r="4281" spans="2:11" x14ac:dyDescent="0.25">
      <c r="B4281">
        <v>1012306</v>
      </c>
      <c r="C4281">
        <v>103</v>
      </c>
      <c r="D4281" t="s">
        <v>8859</v>
      </c>
      <c r="I4281" t="s">
        <v>10971</v>
      </c>
      <c r="J4281" t="s">
        <v>10971</v>
      </c>
      <c r="K4281" t="s">
        <v>10971</v>
      </c>
    </row>
    <row r="4282" spans="2:11" x14ac:dyDescent="0.25">
      <c r="B4282">
        <v>1002769</v>
      </c>
      <c r="C4282">
        <v>103</v>
      </c>
      <c r="D4282" t="s">
        <v>8981</v>
      </c>
      <c r="I4282" t="s">
        <v>10971</v>
      </c>
      <c r="J4282" t="s">
        <v>10971</v>
      </c>
      <c r="K4282" t="s">
        <v>10971</v>
      </c>
    </row>
    <row r="4283" spans="2:11" x14ac:dyDescent="0.25">
      <c r="B4283">
        <v>1006100</v>
      </c>
      <c r="C4283">
        <v>103</v>
      </c>
      <c r="D4283" t="s">
        <v>8980</v>
      </c>
      <c r="I4283" t="s">
        <v>10971</v>
      </c>
      <c r="J4283" t="s">
        <v>10971</v>
      </c>
      <c r="K4283" t="s">
        <v>10971</v>
      </c>
    </row>
    <row r="4284" spans="2:11" x14ac:dyDescent="0.25">
      <c r="B4284">
        <v>4074115</v>
      </c>
      <c r="C4284">
        <v>103</v>
      </c>
      <c r="D4284" t="s">
        <v>9215</v>
      </c>
      <c r="I4284" t="s">
        <v>10971</v>
      </c>
      <c r="J4284" t="s">
        <v>10971</v>
      </c>
      <c r="K4284" t="s">
        <v>10971</v>
      </c>
    </row>
    <row r="4285" spans="2:11" x14ac:dyDescent="0.25">
      <c r="B4285">
        <v>1002702</v>
      </c>
      <c r="C4285">
        <v>103</v>
      </c>
      <c r="D4285" t="s">
        <v>10417</v>
      </c>
      <c r="I4285" t="s">
        <v>10971</v>
      </c>
      <c r="J4285" t="s">
        <v>10971</v>
      </c>
      <c r="K4285" t="s">
        <v>10971</v>
      </c>
    </row>
    <row r="4286" spans="2:11" x14ac:dyDescent="0.25">
      <c r="B4286">
        <v>1001106</v>
      </c>
      <c r="C4286">
        <v>103</v>
      </c>
      <c r="D4286" t="s">
        <v>9089</v>
      </c>
      <c r="I4286" t="s">
        <v>10971</v>
      </c>
      <c r="J4286" t="s">
        <v>10971</v>
      </c>
      <c r="K4286" t="s">
        <v>10971</v>
      </c>
    </row>
    <row r="4287" spans="2:11" x14ac:dyDescent="0.25">
      <c r="B4287">
        <v>1002277</v>
      </c>
      <c r="C4287">
        <v>103</v>
      </c>
      <c r="D4287" t="s">
        <v>9069</v>
      </c>
      <c r="I4287" t="s">
        <v>10971</v>
      </c>
      <c r="J4287" t="s">
        <v>10971</v>
      </c>
      <c r="K4287" t="s">
        <v>10971</v>
      </c>
    </row>
    <row r="4288" spans="2:11" x14ac:dyDescent="0.25">
      <c r="B4288">
        <v>1002228</v>
      </c>
      <c r="C4288">
        <v>103</v>
      </c>
      <c r="D4288" t="s">
        <v>8983</v>
      </c>
      <c r="I4288" t="s">
        <v>10971</v>
      </c>
      <c r="J4288" t="s">
        <v>10971</v>
      </c>
      <c r="K4288" t="s">
        <v>10971</v>
      </c>
    </row>
    <row r="4289" spans="2:11" x14ac:dyDescent="0.25">
      <c r="B4289">
        <v>1002454</v>
      </c>
      <c r="C4289">
        <v>103</v>
      </c>
      <c r="D4289" t="s">
        <v>5708</v>
      </c>
      <c r="I4289" t="s">
        <v>10971</v>
      </c>
      <c r="J4289" t="s">
        <v>10971</v>
      </c>
      <c r="K4289" t="s">
        <v>10971</v>
      </c>
    </row>
    <row r="4290" spans="2:11" x14ac:dyDescent="0.25">
      <c r="B4290">
        <v>1002327</v>
      </c>
      <c r="C4290">
        <v>103</v>
      </c>
      <c r="D4290" t="s">
        <v>8939</v>
      </c>
      <c r="I4290" t="s">
        <v>10971</v>
      </c>
      <c r="J4290" t="s">
        <v>10971</v>
      </c>
      <c r="K4290" t="s">
        <v>10971</v>
      </c>
    </row>
    <row r="4291" spans="2:11" x14ac:dyDescent="0.25">
      <c r="B4291">
        <v>1001012</v>
      </c>
      <c r="C4291">
        <v>103</v>
      </c>
      <c r="D4291" t="s">
        <v>8962</v>
      </c>
      <c r="I4291" t="s">
        <v>10971</v>
      </c>
      <c r="J4291" t="s">
        <v>10971</v>
      </c>
      <c r="K4291" t="s">
        <v>10971</v>
      </c>
    </row>
    <row r="4292" spans="2:11" x14ac:dyDescent="0.25">
      <c r="B4292">
        <v>1002705</v>
      </c>
      <c r="C4292">
        <v>103</v>
      </c>
      <c r="D4292" t="s">
        <v>8905</v>
      </c>
      <c r="I4292" t="s">
        <v>10971</v>
      </c>
      <c r="J4292" t="s">
        <v>10971</v>
      </c>
      <c r="K4292" t="s">
        <v>10971</v>
      </c>
    </row>
    <row r="4293" spans="2:11" x14ac:dyDescent="0.25">
      <c r="B4293">
        <v>1001086</v>
      </c>
      <c r="C4293">
        <v>103</v>
      </c>
      <c r="D4293" t="s">
        <v>8938</v>
      </c>
      <c r="I4293" t="s">
        <v>10971</v>
      </c>
      <c r="J4293" t="s">
        <v>10971</v>
      </c>
      <c r="K4293" t="s">
        <v>10971</v>
      </c>
    </row>
    <row r="4294" spans="2:11" x14ac:dyDescent="0.25">
      <c r="B4294">
        <v>1001089</v>
      </c>
      <c r="C4294">
        <v>103</v>
      </c>
      <c r="D4294" t="s">
        <v>8906</v>
      </c>
      <c r="I4294" t="s">
        <v>10971</v>
      </c>
      <c r="J4294" t="s">
        <v>10971</v>
      </c>
      <c r="K4294" t="s">
        <v>10971</v>
      </c>
    </row>
    <row r="4295" spans="2:11" x14ac:dyDescent="0.25">
      <c r="B4295">
        <v>1001108</v>
      </c>
      <c r="C4295">
        <v>103</v>
      </c>
      <c r="D4295" t="s">
        <v>8944</v>
      </c>
      <c r="I4295" t="s">
        <v>10971</v>
      </c>
      <c r="J4295" t="s">
        <v>10971</v>
      </c>
      <c r="K4295" t="s">
        <v>10971</v>
      </c>
    </row>
    <row r="4296" spans="2:11" x14ac:dyDescent="0.25">
      <c r="B4296">
        <v>1007833</v>
      </c>
      <c r="C4296">
        <v>103</v>
      </c>
      <c r="D4296" t="s">
        <v>8994</v>
      </c>
      <c r="I4296" t="s">
        <v>10971</v>
      </c>
      <c r="J4296" t="s">
        <v>10971</v>
      </c>
      <c r="K4296" t="s">
        <v>10971</v>
      </c>
    </row>
    <row r="4297" spans="2:11" x14ac:dyDescent="0.25">
      <c r="B4297">
        <v>1001927</v>
      </c>
      <c r="C4297">
        <v>103</v>
      </c>
      <c r="D4297" t="s">
        <v>8919</v>
      </c>
      <c r="I4297" t="s">
        <v>10971</v>
      </c>
      <c r="J4297" t="s">
        <v>10971</v>
      </c>
      <c r="K4297" t="s">
        <v>10971</v>
      </c>
    </row>
    <row r="4298" spans="2:11" x14ac:dyDescent="0.25">
      <c r="B4298">
        <v>1001865</v>
      </c>
      <c r="C4298">
        <v>103</v>
      </c>
      <c r="D4298" t="s">
        <v>8910</v>
      </c>
      <c r="I4298" t="s">
        <v>10971</v>
      </c>
      <c r="J4298" t="s">
        <v>10971</v>
      </c>
      <c r="K4298" t="s">
        <v>10971</v>
      </c>
    </row>
    <row r="4299" spans="2:11" x14ac:dyDescent="0.25">
      <c r="B4299">
        <v>1011305</v>
      </c>
      <c r="C4299">
        <v>103</v>
      </c>
      <c r="D4299" t="s">
        <v>8954</v>
      </c>
      <c r="I4299" t="s">
        <v>10971</v>
      </c>
      <c r="J4299" t="s">
        <v>10971</v>
      </c>
      <c r="K4299" t="s">
        <v>10971</v>
      </c>
    </row>
    <row r="4300" spans="2:11" x14ac:dyDescent="0.25">
      <c r="B4300">
        <v>1009724</v>
      </c>
      <c r="C4300">
        <v>103</v>
      </c>
      <c r="D4300" t="s">
        <v>10266</v>
      </c>
      <c r="I4300" t="s">
        <v>10971</v>
      </c>
      <c r="J4300" t="s">
        <v>10971</v>
      </c>
      <c r="K4300" t="s">
        <v>10971</v>
      </c>
    </row>
    <row r="4301" spans="2:11" x14ac:dyDescent="0.25">
      <c r="B4301">
        <v>1006653</v>
      </c>
      <c r="C4301">
        <v>103</v>
      </c>
      <c r="D4301" t="s">
        <v>9047</v>
      </c>
      <c r="I4301" t="s">
        <v>10971</v>
      </c>
      <c r="J4301" t="s">
        <v>10971</v>
      </c>
      <c r="K4301" t="s">
        <v>10971</v>
      </c>
    </row>
    <row r="4302" spans="2:11" x14ac:dyDescent="0.25">
      <c r="B4302">
        <v>1001405</v>
      </c>
      <c r="C4302">
        <v>103</v>
      </c>
      <c r="D4302" t="s">
        <v>10932</v>
      </c>
      <c r="I4302" t="s">
        <v>10971</v>
      </c>
      <c r="J4302" t="s">
        <v>10971</v>
      </c>
      <c r="K4302" t="s">
        <v>10971</v>
      </c>
    </row>
    <row r="4303" spans="2:11" x14ac:dyDescent="0.25">
      <c r="I4303" t="s">
        <v>10971</v>
      </c>
      <c r="J4303" t="s">
        <v>10971</v>
      </c>
      <c r="K4303" t="s">
        <v>10971</v>
      </c>
    </row>
    <row r="4304" spans="2:11" x14ac:dyDescent="0.25">
      <c r="B4304">
        <v>1000854</v>
      </c>
      <c r="C4304">
        <v>104</v>
      </c>
      <c r="D4304" t="s">
        <v>9009</v>
      </c>
      <c r="I4304" t="s">
        <v>10971</v>
      </c>
      <c r="J4304" t="s">
        <v>10971</v>
      </c>
      <c r="K4304" t="s">
        <v>10971</v>
      </c>
    </row>
    <row r="4305" spans="2:11" x14ac:dyDescent="0.25">
      <c r="B4305">
        <v>4050919</v>
      </c>
      <c r="C4305">
        <v>104</v>
      </c>
      <c r="D4305" t="s">
        <v>10933</v>
      </c>
      <c r="I4305" t="s">
        <v>10971</v>
      </c>
      <c r="J4305" t="s">
        <v>10971</v>
      </c>
      <c r="K4305" t="s">
        <v>10971</v>
      </c>
    </row>
    <row r="4306" spans="2:11" x14ac:dyDescent="0.25">
      <c r="B4306">
        <v>4072334</v>
      </c>
      <c r="C4306">
        <v>104</v>
      </c>
      <c r="D4306" t="s">
        <v>9054</v>
      </c>
      <c r="I4306" t="s">
        <v>10971</v>
      </c>
      <c r="J4306" t="s">
        <v>10971</v>
      </c>
      <c r="K4306" t="s">
        <v>10971</v>
      </c>
    </row>
    <row r="4307" spans="2:11" x14ac:dyDescent="0.25">
      <c r="B4307">
        <v>1001243</v>
      </c>
      <c r="C4307">
        <v>104</v>
      </c>
      <c r="D4307" t="s">
        <v>9066</v>
      </c>
      <c r="I4307" t="s">
        <v>10971</v>
      </c>
      <c r="J4307" t="s">
        <v>10971</v>
      </c>
      <c r="K4307" t="s">
        <v>10971</v>
      </c>
    </row>
    <row r="4308" spans="2:11" x14ac:dyDescent="0.25">
      <c r="B4308">
        <v>4054547</v>
      </c>
      <c r="C4308">
        <v>104</v>
      </c>
      <c r="D4308" t="s">
        <v>10418</v>
      </c>
      <c r="I4308" t="s">
        <v>10971</v>
      </c>
      <c r="J4308" t="s">
        <v>10971</v>
      </c>
      <c r="K4308" t="s">
        <v>10971</v>
      </c>
    </row>
    <row r="4309" spans="2:11" x14ac:dyDescent="0.25">
      <c r="B4309">
        <v>1009960</v>
      </c>
      <c r="C4309">
        <v>104</v>
      </c>
      <c r="D4309" t="s">
        <v>9065</v>
      </c>
      <c r="I4309" t="s">
        <v>10971</v>
      </c>
      <c r="J4309" t="s">
        <v>10971</v>
      </c>
      <c r="K4309" t="s">
        <v>10971</v>
      </c>
    </row>
    <row r="4310" spans="2:11" x14ac:dyDescent="0.25">
      <c r="B4310">
        <v>1014292</v>
      </c>
      <c r="C4310">
        <v>104</v>
      </c>
      <c r="D4310" t="s">
        <v>9003</v>
      </c>
      <c r="I4310" t="s">
        <v>10971</v>
      </c>
      <c r="J4310" t="s">
        <v>10971</v>
      </c>
      <c r="K4310" t="s">
        <v>10971</v>
      </c>
    </row>
    <row r="4311" spans="2:11" x14ac:dyDescent="0.25">
      <c r="B4311">
        <v>1001756</v>
      </c>
      <c r="C4311">
        <v>104</v>
      </c>
      <c r="D4311" t="s">
        <v>9056</v>
      </c>
      <c r="I4311" t="s">
        <v>10971</v>
      </c>
      <c r="J4311" t="s">
        <v>10971</v>
      </c>
      <c r="K4311" t="s">
        <v>10971</v>
      </c>
    </row>
    <row r="4312" spans="2:11" x14ac:dyDescent="0.25">
      <c r="B4312">
        <v>1001216</v>
      </c>
      <c r="C4312">
        <v>104</v>
      </c>
      <c r="D4312" t="s">
        <v>8935</v>
      </c>
      <c r="I4312" t="s">
        <v>10971</v>
      </c>
      <c r="J4312" t="s">
        <v>10971</v>
      </c>
      <c r="K4312" t="s">
        <v>10971</v>
      </c>
    </row>
    <row r="4313" spans="2:11" x14ac:dyDescent="0.25">
      <c r="B4313">
        <v>1000466</v>
      </c>
      <c r="C4313">
        <v>104</v>
      </c>
      <c r="D4313" t="s">
        <v>9060</v>
      </c>
      <c r="I4313" t="s">
        <v>10971</v>
      </c>
      <c r="J4313" t="s">
        <v>10971</v>
      </c>
      <c r="K4313" t="s">
        <v>10971</v>
      </c>
    </row>
    <row r="4314" spans="2:11" x14ac:dyDescent="0.25">
      <c r="B4314">
        <v>1001572</v>
      </c>
      <c r="C4314">
        <v>104</v>
      </c>
      <c r="D4314" t="s">
        <v>9075</v>
      </c>
      <c r="I4314" t="s">
        <v>10971</v>
      </c>
      <c r="J4314" t="s">
        <v>10971</v>
      </c>
      <c r="K4314" t="s">
        <v>10971</v>
      </c>
    </row>
    <row r="4315" spans="2:11" x14ac:dyDescent="0.25">
      <c r="B4315">
        <v>4053833</v>
      </c>
      <c r="C4315">
        <v>104</v>
      </c>
      <c r="D4315" t="s">
        <v>9021</v>
      </c>
      <c r="I4315" t="s">
        <v>10971</v>
      </c>
      <c r="J4315" t="s">
        <v>10971</v>
      </c>
      <c r="K4315" t="s">
        <v>10971</v>
      </c>
    </row>
    <row r="4316" spans="2:11" x14ac:dyDescent="0.25">
      <c r="B4316">
        <v>1001739</v>
      </c>
      <c r="C4316">
        <v>104</v>
      </c>
      <c r="D4316" t="s">
        <v>9008</v>
      </c>
      <c r="I4316" t="s">
        <v>10971</v>
      </c>
      <c r="J4316" t="s">
        <v>10971</v>
      </c>
      <c r="K4316" t="s">
        <v>10971</v>
      </c>
    </row>
    <row r="4317" spans="2:11" x14ac:dyDescent="0.25">
      <c r="B4317">
        <v>1000753</v>
      </c>
      <c r="C4317">
        <v>104</v>
      </c>
      <c r="D4317" t="s">
        <v>9046</v>
      </c>
      <c r="I4317" t="s">
        <v>10971</v>
      </c>
      <c r="J4317" t="s">
        <v>10971</v>
      </c>
      <c r="K4317" t="s">
        <v>10971</v>
      </c>
    </row>
    <row r="4318" spans="2:11" x14ac:dyDescent="0.25">
      <c r="B4318">
        <v>1001428</v>
      </c>
      <c r="C4318">
        <v>104</v>
      </c>
      <c r="D4318" t="s">
        <v>9029</v>
      </c>
      <c r="I4318" t="s">
        <v>10971</v>
      </c>
      <c r="J4318" t="s">
        <v>10971</v>
      </c>
      <c r="K4318" t="s">
        <v>10971</v>
      </c>
    </row>
    <row r="4319" spans="2:11" x14ac:dyDescent="0.25">
      <c r="B4319">
        <v>1001691</v>
      </c>
      <c r="C4319">
        <v>104</v>
      </c>
      <c r="D4319" t="s">
        <v>9068</v>
      </c>
      <c r="I4319" t="s">
        <v>10971</v>
      </c>
      <c r="J4319" t="s">
        <v>10971</v>
      </c>
      <c r="K4319" t="s">
        <v>10971</v>
      </c>
    </row>
    <row r="4320" spans="2:11" x14ac:dyDescent="0.25">
      <c r="B4320">
        <v>1000601</v>
      </c>
      <c r="C4320">
        <v>104</v>
      </c>
      <c r="D4320" t="s">
        <v>9000</v>
      </c>
      <c r="I4320" t="s">
        <v>10971</v>
      </c>
      <c r="J4320" t="s">
        <v>10971</v>
      </c>
      <c r="K4320" t="s">
        <v>10971</v>
      </c>
    </row>
    <row r="4321" spans="2:11" x14ac:dyDescent="0.25">
      <c r="B4321">
        <v>1001528</v>
      </c>
      <c r="C4321">
        <v>104</v>
      </c>
      <c r="D4321" t="s">
        <v>9050</v>
      </c>
      <c r="I4321" t="s">
        <v>10971</v>
      </c>
      <c r="J4321" t="s">
        <v>10971</v>
      </c>
      <c r="K4321" t="s">
        <v>10971</v>
      </c>
    </row>
    <row r="4322" spans="2:11" x14ac:dyDescent="0.25">
      <c r="B4322">
        <v>1001472</v>
      </c>
      <c r="C4322">
        <v>104</v>
      </c>
      <c r="D4322" t="s">
        <v>9262</v>
      </c>
      <c r="I4322" t="s">
        <v>10971</v>
      </c>
      <c r="J4322" t="s">
        <v>10971</v>
      </c>
      <c r="K4322" t="s">
        <v>10971</v>
      </c>
    </row>
    <row r="4323" spans="2:11" x14ac:dyDescent="0.25">
      <c r="B4323">
        <v>1002326</v>
      </c>
      <c r="C4323">
        <v>104</v>
      </c>
      <c r="D4323" t="s">
        <v>9028</v>
      </c>
      <c r="I4323" t="s">
        <v>10971</v>
      </c>
      <c r="J4323" t="s">
        <v>10971</v>
      </c>
      <c r="K4323" t="s">
        <v>10971</v>
      </c>
    </row>
    <row r="4324" spans="2:11" x14ac:dyDescent="0.25">
      <c r="B4324">
        <v>1002278</v>
      </c>
      <c r="C4324">
        <v>104</v>
      </c>
      <c r="D4324" t="s">
        <v>9007</v>
      </c>
      <c r="I4324" t="s">
        <v>10971</v>
      </c>
      <c r="J4324" t="s">
        <v>10971</v>
      </c>
      <c r="K4324" t="s">
        <v>10971</v>
      </c>
    </row>
    <row r="4325" spans="2:11" x14ac:dyDescent="0.25">
      <c r="B4325">
        <v>1002612</v>
      </c>
      <c r="C4325">
        <v>104</v>
      </c>
      <c r="D4325" t="s">
        <v>9040</v>
      </c>
      <c r="I4325" t="s">
        <v>10971</v>
      </c>
      <c r="J4325" t="s">
        <v>10971</v>
      </c>
      <c r="K4325" t="s">
        <v>10971</v>
      </c>
    </row>
    <row r="4326" spans="2:11" x14ac:dyDescent="0.25">
      <c r="B4326">
        <v>1002453</v>
      </c>
      <c r="C4326">
        <v>104</v>
      </c>
      <c r="D4326" t="s">
        <v>9028</v>
      </c>
      <c r="I4326" t="s">
        <v>10971</v>
      </c>
      <c r="J4326" t="s">
        <v>10971</v>
      </c>
      <c r="K4326" t="s">
        <v>10971</v>
      </c>
    </row>
    <row r="4327" spans="2:11" x14ac:dyDescent="0.25">
      <c r="B4327">
        <v>1000152</v>
      </c>
      <c r="C4327">
        <v>104</v>
      </c>
      <c r="D4327" t="s">
        <v>9011</v>
      </c>
      <c r="I4327" t="s">
        <v>10971</v>
      </c>
      <c r="J4327" t="s">
        <v>10971</v>
      </c>
      <c r="K4327" t="s">
        <v>10971</v>
      </c>
    </row>
    <row r="4328" spans="2:11" x14ac:dyDescent="0.25">
      <c r="B4328">
        <v>1005557</v>
      </c>
      <c r="C4328">
        <v>104</v>
      </c>
      <c r="D4328" t="s">
        <v>8997</v>
      </c>
      <c r="I4328" t="s">
        <v>10971</v>
      </c>
      <c r="J4328" t="s">
        <v>10971</v>
      </c>
      <c r="K4328" t="s">
        <v>10971</v>
      </c>
    </row>
    <row r="4329" spans="2:11" x14ac:dyDescent="0.25">
      <c r="B4329">
        <v>1001122</v>
      </c>
      <c r="C4329">
        <v>104</v>
      </c>
      <c r="D4329" t="s">
        <v>9020</v>
      </c>
      <c r="I4329" t="s">
        <v>10971</v>
      </c>
      <c r="J4329" t="s">
        <v>10971</v>
      </c>
      <c r="K4329" t="s">
        <v>10971</v>
      </c>
    </row>
    <row r="4330" spans="2:11" x14ac:dyDescent="0.25">
      <c r="B4330">
        <v>1001946</v>
      </c>
      <c r="C4330">
        <v>104</v>
      </c>
      <c r="D4330" t="s">
        <v>9073</v>
      </c>
      <c r="I4330" t="s">
        <v>10971</v>
      </c>
      <c r="J4330" t="s">
        <v>10971</v>
      </c>
      <c r="K4330" t="s">
        <v>10971</v>
      </c>
    </row>
    <row r="4331" spans="2:11" x14ac:dyDescent="0.25">
      <c r="B4331">
        <v>1001881</v>
      </c>
      <c r="C4331">
        <v>104</v>
      </c>
      <c r="D4331" t="s">
        <v>9004</v>
      </c>
      <c r="I4331" t="s">
        <v>10971</v>
      </c>
      <c r="J4331" t="s">
        <v>10971</v>
      </c>
      <c r="K4331" t="s">
        <v>10971</v>
      </c>
    </row>
    <row r="4332" spans="2:11" x14ac:dyDescent="0.25">
      <c r="B4332">
        <v>1000065</v>
      </c>
      <c r="C4332">
        <v>104</v>
      </c>
      <c r="D4332" t="s">
        <v>9061</v>
      </c>
      <c r="I4332" t="s">
        <v>10971</v>
      </c>
      <c r="J4332" t="s">
        <v>10971</v>
      </c>
      <c r="K4332" t="s">
        <v>10971</v>
      </c>
    </row>
    <row r="4333" spans="2:11" x14ac:dyDescent="0.25">
      <c r="B4333">
        <v>1015438</v>
      </c>
      <c r="C4333">
        <v>104</v>
      </c>
      <c r="D4333" t="s">
        <v>9064</v>
      </c>
      <c r="I4333" t="s">
        <v>10971</v>
      </c>
      <c r="J4333" t="s">
        <v>10971</v>
      </c>
      <c r="K4333" t="s">
        <v>10971</v>
      </c>
    </row>
    <row r="4334" spans="2:11" x14ac:dyDescent="0.25">
      <c r="B4334">
        <v>4050932</v>
      </c>
      <c r="C4334">
        <v>104</v>
      </c>
      <c r="D4334" t="s">
        <v>9026</v>
      </c>
      <c r="I4334" t="s">
        <v>10971</v>
      </c>
      <c r="J4334" t="s">
        <v>10971</v>
      </c>
      <c r="K4334" t="s">
        <v>10971</v>
      </c>
    </row>
    <row r="4335" spans="2:11" x14ac:dyDescent="0.25">
      <c r="B4335">
        <v>1002366</v>
      </c>
      <c r="C4335">
        <v>104</v>
      </c>
      <c r="D4335" t="s">
        <v>9042</v>
      </c>
      <c r="I4335" t="s">
        <v>10971</v>
      </c>
      <c r="J4335" t="s">
        <v>10971</v>
      </c>
      <c r="K4335" t="s">
        <v>10971</v>
      </c>
    </row>
    <row r="4336" spans="2:11" x14ac:dyDescent="0.25">
      <c r="B4336">
        <v>1002170</v>
      </c>
      <c r="C4336">
        <v>104</v>
      </c>
      <c r="D4336" t="s">
        <v>8891</v>
      </c>
      <c r="I4336" t="s">
        <v>10971</v>
      </c>
      <c r="J4336" t="s">
        <v>10971</v>
      </c>
      <c r="K4336" t="s">
        <v>10971</v>
      </c>
    </row>
    <row r="4337" spans="2:11" x14ac:dyDescent="0.25">
      <c r="B4337">
        <v>1000510</v>
      </c>
      <c r="C4337">
        <v>104</v>
      </c>
      <c r="D4337" t="s">
        <v>9074</v>
      </c>
      <c r="I4337" t="s">
        <v>10971</v>
      </c>
      <c r="J4337" t="s">
        <v>10971</v>
      </c>
      <c r="K4337" t="s">
        <v>10971</v>
      </c>
    </row>
    <row r="4338" spans="2:11" x14ac:dyDescent="0.25">
      <c r="B4338">
        <v>4053344</v>
      </c>
      <c r="C4338">
        <v>104</v>
      </c>
      <c r="D4338" t="s">
        <v>9041</v>
      </c>
      <c r="I4338" t="s">
        <v>10971</v>
      </c>
      <c r="J4338" t="s">
        <v>10971</v>
      </c>
      <c r="K4338" t="s">
        <v>10971</v>
      </c>
    </row>
    <row r="4339" spans="2:11" x14ac:dyDescent="0.25">
      <c r="B4339">
        <v>1001966</v>
      </c>
      <c r="C4339">
        <v>104</v>
      </c>
      <c r="D4339" t="s">
        <v>9044</v>
      </c>
      <c r="I4339" t="s">
        <v>10971</v>
      </c>
      <c r="J4339" t="s">
        <v>10971</v>
      </c>
      <c r="K4339" t="s">
        <v>10971</v>
      </c>
    </row>
    <row r="4340" spans="2:11" x14ac:dyDescent="0.25">
      <c r="B4340">
        <v>1002403</v>
      </c>
      <c r="C4340">
        <v>104</v>
      </c>
      <c r="D4340" t="s">
        <v>9088</v>
      </c>
      <c r="I4340" t="s">
        <v>10971</v>
      </c>
      <c r="J4340" t="s">
        <v>10971</v>
      </c>
      <c r="K4340" t="s">
        <v>10971</v>
      </c>
    </row>
    <row r="4341" spans="2:11" x14ac:dyDescent="0.25">
      <c r="B4341">
        <v>1000913</v>
      </c>
      <c r="C4341">
        <v>104</v>
      </c>
      <c r="D4341" t="s">
        <v>8998</v>
      </c>
      <c r="I4341" t="s">
        <v>10971</v>
      </c>
      <c r="J4341" t="s">
        <v>10971</v>
      </c>
      <c r="K4341" t="s">
        <v>10971</v>
      </c>
    </row>
    <row r="4342" spans="2:11" x14ac:dyDescent="0.25">
      <c r="B4342">
        <v>4043967</v>
      </c>
      <c r="C4342">
        <v>104</v>
      </c>
      <c r="D4342" t="s">
        <v>9018</v>
      </c>
      <c r="I4342" t="s">
        <v>10971</v>
      </c>
      <c r="J4342" t="s">
        <v>10971</v>
      </c>
      <c r="K4342" t="s">
        <v>10971</v>
      </c>
    </row>
    <row r="4343" spans="2:11" x14ac:dyDescent="0.25">
      <c r="B4343">
        <v>1013847</v>
      </c>
      <c r="C4343">
        <v>104</v>
      </c>
      <c r="D4343" t="s">
        <v>9080</v>
      </c>
      <c r="I4343" t="s">
        <v>10971</v>
      </c>
      <c r="J4343" t="s">
        <v>10971</v>
      </c>
      <c r="K4343" t="s">
        <v>10971</v>
      </c>
    </row>
    <row r="4344" spans="2:11" x14ac:dyDescent="0.25">
      <c r="B4344">
        <v>1009492</v>
      </c>
      <c r="C4344">
        <v>104</v>
      </c>
      <c r="D4344" t="s">
        <v>9006</v>
      </c>
      <c r="I4344" t="s">
        <v>10971</v>
      </c>
      <c r="J4344" t="s">
        <v>10971</v>
      </c>
      <c r="K4344" t="s">
        <v>10971</v>
      </c>
    </row>
    <row r="4345" spans="2:11" x14ac:dyDescent="0.25">
      <c r="B4345">
        <v>1008506</v>
      </c>
      <c r="C4345">
        <v>104</v>
      </c>
      <c r="D4345" t="s">
        <v>9045</v>
      </c>
      <c r="I4345" t="s">
        <v>10971</v>
      </c>
      <c r="J4345" t="s">
        <v>10971</v>
      </c>
      <c r="K4345" t="s">
        <v>10971</v>
      </c>
    </row>
    <row r="4346" spans="2:11" x14ac:dyDescent="0.25">
      <c r="B4346">
        <v>1001889</v>
      </c>
      <c r="C4346">
        <v>104</v>
      </c>
      <c r="D4346" t="s">
        <v>9031</v>
      </c>
      <c r="I4346" t="s">
        <v>10971</v>
      </c>
      <c r="J4346" t="s">
        <v>10971</v>
      </c>
      <c r="K4346" t="s">
        <v>10971</v>
      </c>
    </row>
    <row r="4347" spans="2:11" x14ac:dyDescent="0.25">
      <c r="B4347">
        <v>1007132</v>
      </c>
      <c r="C4347">
        <v>104</v>
      </c>
      <c r="D4347" t="s">
        <v>10267</v>
      </c>
      <c r="I4347" t="s">
        <v>10971</v>
      </c>
      <c r="J4347" t="s">
        <v>10971</v>
      </c>
      <c r="K4347" t="s">
        <v>10971</v>
      </c>
    </row>
    <row r="4348" spans="2:11" x14ac:dyDescent="0.25">
      <c r="B4348">
        <v>1015931</v>
      </c>
      <c r="C4348">
        <v>104</v>
      </c>
      <c r="D4348" t="s">
        <v>9036</v>
      </c>
      <c r="I4348" t="s">
        <v>10971</v>
      </c>
      <c r="J4348" t="s">
        <v>10971</v>
      </c>
      <c r="K4348" t="s">
        <v>10971</v>
      </c>
    </row>
    <row r="4349" spans="2:11" x14ac:dyDescent="0.25">
      <c r="B4349">
        <v>1001202</v>
      </c>
      <c r="C4349">
        <v>104</v>
      </c>
      <c r="D4349" t="s">
        <v>9077</v>
      </c>
      <c r="I4349" t="s">
        <v>10971</v>
      </c>
      <c r="J4349" t="s">
        <v>10971</v>
      </c>
      <c r="K4349" t="s">
        <v>10971</v>
      </c>
    </row>
    <row r="4350" spans="2:11" x14ac:dyDescent="0.25">
      <c r="B4350">
        <v>1001912</v>
      </c>
      <c r="C4350">
        <v>104</v>
      </c>
      <c r="D4350" t="s">
        <v>9081</v>
      </c>
      <c r="I4350" t="s">
        <v>10971</v>
      </c>
      <c r="J4350" t="s">
        <v>10971</v>
      </c>
      <c r="K4350" t="s">
        <v>10971</v>
      </c>
    </row>
    <row r="4351" spans="2:11" x14ac:dyDescent="0.25">
      <c r="B4351">
        <v>1000990</v>
      </c>
      <c r="C4351">
        <v>104</v>
      </c>
      <c r="D4351" t="s">
        <v>9084</v>
      </c>
      <c r="I4351" t="s">
        <v>10971</v>
      </c>
      <c r="J4351" t="s">
        <v>10971</v>
      </c>
      <c r="K4351" t="s">
        <v>10971</v>
      </c>
    </row>
    <row r="4352" spans="2:11" x14ac:dyDescent="0.25">
      <c r="B4352">
        <v>1000810</v>
      </c>
      <c r="C4352">
        <v>104</v>
      </c>
      <c r="D4352" t="s">
        <v>9078</v>
      </c>
      <c r="I4352" t="s">
        <v>10971</v>
      </c>
      <c r="J4352" t="s">
        <v>10971</v>
      </c>
      <c r="K4352" t="s">
        <v>10971</v>
      </c>
    </row>
    <row r="4353" spans="2:11" x14ac:dyDescent="0.25">
      <c r="B4353">
        <v>1000949</v>
      </c>
      <c r="C4353">
        <v>104</v>
      </c>
      <c r="D4353" t="s">
        <v>10268</v>
      </c>
      <c r="I4353" t="s">
        <v>10971</v>
      </c>
      <c r="J4353" t="s">
        <v>10971</v>
      </c>
      <c r="K4353" t="s">
        <v>10971</v>
      </c>
    </row>
    <row r="4354" spans="2:11" x14ac:dyDescent="0.25">
      <c r="B4354">
        <v>4056710</v>
      </c>
      <c r="C4354">
        <v>104</v>
      </c>
      <c r="D4354" t="s">
        <v>8915</v>
      </c>
      <c r="I4354" t="s">
        <v>10971</v>
      </c>
      <c r="J4354" t="s">
        <v>10971</v>
      </c>
      <c r="K4354" t="s">
        <v>10971</v>
      </c>
    </row>
    <row r="4355" spans="2:11" x14ac:dyDescent="0.25">
      <c r="B4355">
        <v>1000298</v>
      </c>
      <c r="C4355">
        <v>104</v>
      </c>
      <c r="D4355" t="s">
        <v>9017</v>
      </c>
      <c r="I4355" t="s">
        <v>10971</v>
      </c>
      <c r="J4355" t="s">
        <v>10971</v>
      </c>
      <c r="K4355" t="s">
        <v>10971</v>
      </c>
    </row>
    <row r="4356" spans="2:11" x14ac:dyDescent="0.25">
      <c r="B4356">
        <v>1000397</v>
      </c>
      <c r="C4356">
        <v>104</v>
      </c>
      <c r="D4356" t="s">
        <v>9087</v>
      </c>
      <c r="I4356" t="s">
        <v>10971</v>
      </c>
      <c r="J4356" t="s">
        <v>10971</v>
      </c>
      <c r="K4356" t="s">
        <v>10971</v>
      </c>
    </row>
    <row r="4357" spans="2:11" x14ac:dyDescent="0.25">
      <c r="B4357">
        <v>4057703</v>
      </c>
      <c r="C4357">
        <v>104</v>
      </c>
      <c r="D4357" t="s">
        <v>9015</v>
      </c>
      <c r="I4357" t="s">
        <v>10971</v>
      </c>
      <c r="J4357" t="s">
        <v>10971</v>
      </c>
      <c r="K4357" t="s">
        <v>10971</v>
      </c>
    </row>
    <row r="4358" spans="2:11" x14ac:dyDescent="0.25">
      <c r="B4358">
        <v>1003056</v>
      </c>
      <c r="C4358">
        <v>104</v>
      </c>
      <c r="D4358" t="s">
        <v>9063</v>
      </c>
      <c r="I4358" t="s">
        <v>10971</v>
      </c>
      <c r="J4358" t="s">
        <v>10971</v>
      </c>
      <c r="K4358" t="s">
        <v>10971</v>
      </c>
    </row>
    <row r="4359" spans="2:11" x14ac:dyDescent="0.25">
      <c r="B4359">
        <v>1000739</v>
      </c>
      <c r="C4359">
        <v>104</v>
      </c>
      <c r="D4359" t="s">
        <v>9086</v>
      </c>
      <c r="I4359" t="s">
        <v>10971</v>
      </c>
      <c r="J4359" t="s">
        <v>10971</v>
      </c>
      <c r="K4359" t="s">
        <v>10971</v>
      </c>
    </row>
    <row r="4360" spans="2:11" x14ac:dyDescent="0.25">
      <c r="B4360">
        <v>1000577</v>
      </c>
      <c r="C4360">
        <v>104</v>
      </c>
      <c r="D4360" t="s">
        <v>7136</v>
      </c>
      <c r="I4360" t="s">
        <v>10971</v>
      </c>
      <c r="J4360" t="s">
        <v>10971</v>
      </c>
      <c r="K4360" t="s">
        <v>10971</v>
      </c>
    </row>
    <row r="4361" spans="2:11" x14ac:dyDescent="0.25">
      <c r="B4361">
        <v>1000701</v>
      </c>
      <c r="C4361">
        <v>104</v>
      </c>
      <c r="D4361" t="s">
        <v>9022</v>
      </c>
      <c r="I4361" t="s">
        <v>10971</v>
      </c>
      <c r="J4361" t="s">
        <v>10971</v>
      </c>
      <c r="K4361" t="s">
        <v>10971</v>
      </c>
    </row>
    <row r="4362" spans="2:11" x14ac:dyDescent="0.25">
      <c r="B4362">
        <v>1984080</v>
      </c>
      <c r="C4362">
        <v>104</v>
      </c>
      <c r="D4362" t="s">
        <v>9043</v>
      </c>
      <c r="I4362" t="s">
        <v>10971</v>
      </c>
      <c r="J4362" t="s">
        <v>10971</v>
      </c>
      <c r="K4362" t="s">
        <v>10971</v>
      </c>
    </row>
    <row r="4363" spans="2:11" x14ac:dyDescent="0.25">
      <c r="B4363">
        <v>1021708</v>
      </c>
      <c r="C4363">
        <v>104</v>
      </c>
      <c r="D4363" t="s">
        <v>9071</v>
      </c>
      <c r="I4363" t="s">
        <v>10971</v>
      </c>
      <c r="J4363" t="s">
        <v>10971</v>
      </c>
      <c r="K4363" t="s">
        <v>10971</v>
      </c>
    </row>
    <row r="4364" spans="2:11" x14ac:dyDescent="0.25">
      <c r="B4364">
        <v>1001101</v>
      </c>
      <c r="C4364">
        <v>104</v>
      </c>
      <c r="D4364" t="s">
        <v>9016</v>
      </c>
      <c r="I4364" t="s">
        <v>10971</v>
      </c>
      <c r="J4364" t="s">
        <v>10971</v>
      </c>
      <c r="K4364" t="s">
        <v>10971</v>
      </c>
    </row>
    <row r="4365" spans="2:11" x14ac:dyDescent="0.25">
      <c r="B4365">
        <v>1001367</v>
      </c>
      <c r="C4365">
        <v>104</v>
      </c>
      <c r="D4365" t="s">
        <v>9076</v>
      </c>
      <c r="I4365" t="s">
        <v>10971</v>
      </c>
      <c r="J4365" t="s">
        <v>10971</v>
      </c>
      <c r="K4365" t="s">
        <v>10971</v>
      </c>
    </row>
    <row r="4366" spans="2:11" x14ac:dyDescent="0.25">
      <c r="B4366">
        <v>4147964</v>
      </c>
      <c r="C4366">
        <v>104</v>
      </c>
      <c r="D4366" t="s">
        <v>9014</v>
      </c>
      <c r="I4366" t="s">
        <v>10971</v>
      </c>
      <c r="J4366" t="s">
        <v>10971</v>
      </c>
      <c r="K4366" t="s">
        <v>10971</v>
      </c>
    </row>
    <row r="4367" spans="2:11" x14ac:dyDescent="0.25">
      <c r="B4367">
        <v>1001255</v>
      </c>
      <c r="C4367">
        <v>104</v>
      </c>
      <c r="D4367" t="s">
        <v>9001</v>
      </c>
      <c r="I4367" t="s">
        <v>10971</v>
      </c>
      <c r="J4367" t="s">
        <v>10971</v>
      </c>
      <c r="K4367" t="s">
        <v>10971</v>
      </c>
    </row>
    <row r="4368" spans="2:11" x14ac:dyDescent="0.25">
      <c r="B4368">
        <v>1000691</v>
      </c>
      <c r="C4368">
        <v>104</v>
      </c>
      <c r="D4368" t="s">
        <v>9057</v>
      </c>
      <c r="I4368" t="s">
        <v>10971</v>
      </c>
      <c r="J4368" t="s">
        <v>10971</v>
      </c>
      <c r="K4368" t="s">
        <v>10971</v>
      </c>
    </row>
    <row r="4369" spans="2:11" x14ac:dyDescent="0.25">
      <c r="B4369">
        <v>4057265</v>
      </c>
      <c r="C4369">
        <v>104</v>
      </c>
      <c r="D4369" t="s">
        <v>9083</v>
      </c>
      <c r="I4369" t="s">
        <v>10971</v>
      </c>
      <c r="J4369" t="s">
        <v>10971</v>
      </c>
      <c r="K4369" t="s">
        <v>10971</v>
      </c>
    </row>
    <row r="4370" spans="2:11" x14ac:dyDescent="0.25">
      <c r="B4370">
        <v>1001342</v>
      </c>
      <c r="C4370">
        <v>104</v>
      </c>
      <c r="D4370" t="s">
        <v>9067</v>
      </c>
      <c r="I4370" t="s">
        <v>10971</v>
      </c>
      <c r="J4370" t="s">
        <v>10971</v>
      </c>
      <c r="K4370" t="s">
        <v>10971</v>
      </c>
    </row>
    <row r="4371" spans="2:11" x14ac:dyDescent="0.25">
      <c r="B4371">
        <v>1002641</v>
      </c>
      <c r="C4371">
        <v>104</v>
      </c>
      <c r="D4371" t="s">
        <v>8947</v>
      </c>
      <c r="I4371" t="s">
        <v>10971</v>
      </c>
      <c r="J4371" t="s">
        <v>10971</v>
      </c>
      <c r="K4371" t="s">
        <v>10971</v>
      </c>
    </row>
    <row r="4372" spans="2:11" x14ac:dyDescent="0.25">
      <c r="B4372">
        <v>1001268</v>
      </c>
      <c r="C4372">
        <v>104</v>
      </c>
      <c r="D4372" t="s">
        <v>9048</v>
      </c>
      <c r="I4372" t="s">
        <v>10971</v>
      </c>
      <c r="J4372" t="s">
        <v>10971</v>
      </c>
      <c r="K4372" t="s">
        <v>10971</v>
      </c>
    </row>
    <row r="4373" spans="2:11" x14ac:dyDescent="0.25">
      <c r="B4373">
        <v>1002754</v>
      </c>
      <c r="C4373">
        <v>104</v>
      </c>
      <c r="D4373" t="s">
        <v>9032</v>
      </c>
      <c r="I4373" t="s">
        <v>10971</v>
      </c>
      <c r="J4373" t="s">
        <v>10971</v>
      </c>
      <c r="K4373" t="s">
        <v>10971</v>
      </c>
    </row>
    <row r="4374" spans="2:11" x14ac:dyDescent="0.25">
      <c r="B4374">
        <v>1001071</v>
      </c>
      <c r="C4374">
        <v>104</v>
      </c>
      <c r="D4374" t="s">
        <v>10269</v>
      </c>
      <c r="I4374" t="s">
        <v>10971</v>
      </c>
      <c r="J4374" t="s">
        <v>10971</v>
      </c>
      <c r="K4374" t="s">
        <v>10971</v>
      </c>
    </row>
    <row r="4375" spans="2:11" x14ac:dyDescent="0.25">
      <c r="B4375">
        <v>1002347</v>
      </c>
      <c r="C4375">
        <v>104</v>
      </c>
      <c r="D4375" t="s">
        <v>9037</v>
      </c>
      <c r="I4375" t="s">
        <v>10971</v>
      </c>
      <c r="J4375" t="s">
        <v>10971</v>
      </c>
      <c r="K4375" t="s">
        <v>10971</v>
      </c>
    </row>
    <row r="4376" spans="2:11" x14ac:dyDescent="0.25">
      <c r="B4376">
        <v>1002790</v>
      </c>
      <c r="C4376">
        <v>104</v>
      </c>
      <c r="D4376" t="s">
        <v>8999</v>
      </c>
      <c r="I4376" t="s">
        <v>10971</v>
      </c>
      <c r="J4376" t="s">
        <v>10971</v>
      </c>
      <c r="K4376" t="s">
        <v>10971</v>
      </c>
    </row>
    <row r="4377" spans="2:11" x14ac:dyDescent="0.25">
      <c r="B4377">
        <v>1001853</v>
      </c>
      <c r="C4377">
        <v>104</v>
      </c>
      <c r="D4377" t="s">
        <v>9027</v>
      </c>
      <c r="I4377" t="s">
        <v>10971</v>
      </c>
      <c r="J4377" t="s">
        <v>10971</v>
      </c>
      <c r="K4377" t="s">
        <v>10971</v>
      </c>
    </row>
    <row r="4378" spans="2:11" x14ac:dyDescent="0.25">
      <c r="B4378">
        <v>1001410</v>
      </c>
      <c r="C4378">
        <v>104</v>
      </c>
      <c r="D4378" t="s">
        <v>9052</v>
      </c>
      <c r="I4378" t="s">
        <v>10971</v>
      </c>
      <c r="J4378" t="s">
        <v>10971</v>
      </c>
      <c r="K4378" t="s">
        <v>10971</v>
      </c>
    </row>
    <row r="4379" spans="2:11" x14ac:dyDescent="0.25">
      <c r="B4379">
        <v>1000432</v>
      </c>
      <c r="C4379">
        <v>104</v>
      </c>
      <c r="D4379" t="s">
        <v>10633</v>
      </c>
      <c r="I4379" t="s">
        <v>10971</v>
      </c>
      <c r="J4379" t="s">
        <v>10971</v>
      </c>
      <c r="K4379" t="s">
        <v>10971</v>
      </c>
    </row>
    <row r="4380" spans="2:11" x14ac:dyDescent="0.25">
      <c r="B4380">
        <v>1011038</v>
      </c>
      <c r="C4380">
        <v>104</v>
      </c>
      <c r="D4380" t="s">
        <v>9079</v>
      </c>
      <c r="I4380" t="s">
        <v>10971</v>
      </c>
      <c r="J4380" t="s">
        <v>10971</v>
      </c>
      <c r="K4380" t="s">
        <v>10971</v>
      </c>
    </row>
    <row r="4381" spans="2:11" x14ac:dyDescent="0.25">
      <c r="B4381">
        <v>1984064</v>
      </c>
      <c r="C4381">
        <v>104</v>
      </c>
      <c r="D4381" t="s">
        <v>9082</v>
      </c>
      <c r="I4381" t="s">
        <v>10971</v>
      </c>
      <c r="J4381" t="s">
        <v>10971</v>
      </c>
      <c r="K4381" t="s">
        <v>10971</v>
      </c>
    </row>
    <row r="4382" spans="2:11" x14ac:dyDescent="0.25">
      <c r="B4382">
        <v>1000587</v>
      </c>
      <c r="C4382">
        <v>104</v>
      </c>
      <c r="D4382" t="s">
        <v>9012</v>
      </c>
      <c r="I4382" t="s">
        <v>10971</v>
      </c>
      <c r="J4382" t="s">
        <v>10971</v>
      </c>
      <c r="K4382" t="s">
        <v>10971</v>
      </c>
    </row>
    <row r="4383" spans="2:11" x14ac:dyDescent="0.25">
      <c r="B4383">
        <v>1009117</v>
      </c>
      <c r="C4383">
        <v>104</v>
      </c>
      <c r="D4383" t="s">
        <v>9053</v>
      </c>
      <c r="I4383" t="s">
        <v>10971</v>
      </c>
      <c r="J4383" t="s">
        <v>10971</v>
      </c>
      <c r="K4383" t="s">
        <v>10971</v>
      </c>
    </row>
    <row r="4384" spans="2:11" x14ac:dyDescent="0.25">
      <c r="B4384">
        <v>1000936</v>
      </c>
      <c r="C4384">
        <v>104</v>
      </c>
      <c r="D4384" t="s">
        <v>9049</v>
      </c>
      <c r="I4384" t="s">
        <v>10971</v>
      </c>
      <c r="J4384" t="s">
        <v>10971</v>
      </c>
      <c r="K4384" t="s">
        <v>10971</v>
      </c>
    </row>
    <row r="4385" spans="2:11" x14ac:dyDescent="0.25">
      <c r="B4385">
        <v>1001272</v>
      </c>
      <c r="C4385">
        <v>104</v>
      </c>
      <c r="D4385" t="s">
        <v>9028</v>
      </c>
      <c r="I4385" t="s">
        <v>10971</v>
      </c>
      <c r="J4385" t="s">
        <v>10971</v>
      </c>
      <c r="K4385" t="s">
        <v>10971</v>
      </c>
    </row>
    <row r="4386" spans="2:11" x14ac:dyDescent="0.25">
      <c r="I4386" t="s">
        <v>10971</v>
      </c>
      <c r="J4386" t="s">
        <v>10971</v>
      </c>
      <c r="K4386" t="s">
        <v>10971</v>
      </c>
    </row>
    <row r="4387" spans="2:11" x14ac:dyDescent="0.25">
      <c r="B4387">
        <v>4877951</v>
      </c>
      <c r="C4387">
        <v>2017</v>
      </c>
      <c r="D4387" t="s">
        <v>9263</v>
      </c>
      <c r="I4387" t="s">
        <v>10971</v>
      </c>
      <c r="J4387" t="s">
        <v>10971</v>
      </c>
      <c r="K4387" t="s">
        <v>10971</v>
      </c>
    </row>
    <row r="4388" spans="2:11" x14ac:dyDescent="0.25">
      <c r="I4388" t="s">
        <v>10971</v>
      </c>
      <c r="J4388" t="s">
        <v>10971</v>
      </c>
      <c r="K4388" t="s">
        <v>10971</v>
      </c>
    </row>
    <row r="4389" spans="2:11" x14ac:dyDescent="0.25">
      <c r="B4389">
        <v>9315675</v>
      </c>
      <c r="C4389">
        <v>2018</v>
      </c>
      <c r="D4389" t="s">
        <v>9216</v>
      </c>
      <c r="I4389" t="s">
        <v>10971</v>
      </c>
      <c r="J4389" t="s">
        <v>10971</v>
      </c>
      <c r="K4389" t="s">
        <v>10971</v>
      </c>
    </row>
    <row r="4390" spans="2:11" x14ac:dyDescent="0.25">
      <c r="B4390">
        <v>105764871</v>
      </c>
      <c r="C4390">
        <v>2018</v>
      </c>
      <c r="D4390" t="s">
        <v>9217</v>
      </c>
      <c r="I4390" t="s">
        <v>10971</v>
      </c>
      <c r="J4390" t="s">
        <v>10971</v>
      </c>
      <c r="K4390" t="s">
        <v>10971</v>
      </c>
    </row>
    <row r="4391" spans="2:11" x14ac:dyDescent="0.25">
      <c r="B4391">
        <v>107537907</v>
      </c>
      <c r="C4391">
        <v>2018</v>
      </c>
      <c r="D4391" t="s">
        <v>9218</v>
      </c>
      <c r="I4391" t="s">
        <v>10971</v>
      </c>
      <c r="J4391" t="s">
        <v>10971</v>
      </c>
      <c r="K4391" t="s">
        <v>10971</v>
      </c>
    </row>
    <row r="4392" spans="2:11" x14ac:dyDescent="0.25">
      <c r="B4392">
        <v>10401497</v>
      </c>
      <c r="C4392">
        <v>2018</v>
      </c>
      <c r="D4392" t="s">
        <v>9219</v>
      </c>
      <c r="I4392" t="s">
        <v>10971</v>
      </c>
      <c r="J4392" t="s">
        <v>10971</v>
      </c>
      <c r="K4392" t="s">
        <v>10971</v>
      </c>
    </row>
    <row r="4393" spans="2:11" x14ac:dyDescent="0.25">
      <c r="B4393">
        <v>10721695</v>
      </c>
      <c r="C4393">
        <v>2018</v>
      </c>
      <c r="D4393" t="s">
        <v>9220</v>
      </c>
      <c r="I4393" t="s">
        <v>10971</v>
      </c>
      <c r="J4393" t="s">
        <v>10971</v>
      </c>
      <c r="K4393" t="s">
        <v>10971</v>
      </c>
    </row>
    <row r="4394" spans="2:11" x14ac:dyDescent="0.25">
      <c r="B4394">
        <v>6546770</v>
      </c>
      <c r="C4394">
        <v>2018</v>
      </c>
      <c r="D4394" t="s">
        <v>9221</v>
      </c>
      <c r="I4394" t="s">
        <v>10971</v>
      </c>
      <c r="J4394" t="s">
        <v>10971</v>
      </c>
      <c r="K4394" t="s">
        <v>10971</v>
      </c>
    </row>
    <row r="4395" spans="2:11" x14ac:dyDescent="0.25">
      <c r="B4395">
        <v>106288552</v>
      </c>
      <c r="C4395">
        <v>2018</v>
      </c>
      <c r="D4395" t="s">
        <v>9222</v>
      </c>
      <c r="I4395" t="s">
        <v>10971</v>
      </c>
      <c r="J4395" t="s">
        <v>10971</v>
      </c>
      <c r="K4395" t="s">
        <v>10971</v>
      </c>
    </row>
    <row r="4396" spans="2:11" x14ac:dyDescent="0.25">
      <c r="I4396" t="s">
        <v>10971</v>
      </c>
      <c r="J4396" t="s">
        <v>10971</v>
      </c>
      <c r="K4396" t="s">
        <v>10971</v>
      </c>
    </row>
    <row r="4397" spans="2:11" x14ac:dyDescent="0.25">
      <c r="B4397">
        <v>13584288</v>
      </c>
      <c r="C4397">
        <v>2019</v>
      </c>
      <c r="D4397" t="s">
        <v>9223</v>
      </c>
      <c r="I4397" t="s">
        <v>10971</v>
      </c>
      <c r="J4397" t="s">
        <v>10971</v>
      </c>
      <c r="K4397" t="s">
        <v>10971</v>
      </c>
    </row>
    <row r="4398" spans="2:11" x14ac:dyDescent="0.25">
      <c r="B4398">
        <v>14407704</v>
      </c>
      <c r="C4398">
        <v>2019</v>
      </c>
      <c r="D4398" t="s">
        <v>9224</v>
      </c>
      <c r="I4398" t="s">
        <v>10971</v>
      </c>
      <c r="J4398" t="s">
        <v>10971</v>
      </c>
      <c r="K4398" t="s">
        <v>10971</v>
      </c>
    </row>
    <row r="4399" spans="2:11" x14ac:dyDescent="0.25">
      <c r="B4399">
        <v>10656364</v>
      </c>
      <c r="C4399">
        <v>2019</v>
      </c>
      <c r="D4399" t="s">
        <v>9225</v>
      </c>
      <c r="I4399" t="s">
        <v>10971</v>
      </c>
      <c r="J4399" t="s">
        <v>10971</v>
      </c>
      <c r="K4399" t="s">
        <v>10971</v>
      </c>
    </row>
    <row r="4400" spans="2:11" x14ac:dyDescent="0.25">
      <c r="B4400">
        <v>10377863</v>
      </c>
      <c r="C4400">
        <v>2019</v>
      </c>
      <c r="D4400" t="s">
        <v>9226</v>
      </c>
      <c r="I4400" t="s">
        <v>10971</v>
      </c>
      <c r="J4400" t="s">
        <v>10971</v>
      </c>
      <c r="K4400" t="s">
        <v>10971</v>
      </c>
    </row>
    <row r="4401" spans="2:11" x14ac:dyDescent="0.25">
      <c r="B4401">
        <v>11108175</v>
      </c>
      <c r="C4401">
        <v>2019</v>
      </c>
      <c r="D4401" t="s">
        <v>9227</v>
      </c>
      <c r="I4401" t="s">
        <v>10971</v>
      </c>
      <c r="J4401" t="s">
        <v>10971</v>
      </c>
      <c r="K4401" t="s">
        <v>10971</v>
      </c>
    </row>
    <row r="4402" spans="2:11" x14ac:dyDescent="0.25">
      <c r="B4402">
        <v>13484455</v>
      </c>
      <c r="C4402">
        <v>2019</v>
      </c>
      <c r="D4402" t="s">
        <v>9228</v>
      </c>
      <c r="I4402" t="s">
        <v>10971</v>
      </c>
      <c r="J4402" t="s">
        <v>10971</v>
      </c>
      <c r="K4402" t="s">
        <v>10971</v>
      </c>
    </row>
    <row r="4403" spans="2:11" x14ac:dyDescent="0.25">
      <c r="B4403">
        <v>9811670</v>
      </c>
      <c r="C4403">
        <v>2019</v>
      </c>
      <c r="D4403" t="s">
        <v>9229</v>
      </c>
      <c r="I4403" t="s">
        <v>10971</v>
      </c>
      <c r="J4403" t="s">
        <v>10971</v>
      </c>
      <c r="K4403" t="s">
        <v>10971</v>
      </c>
    </row>
    <row r="4404" spans="2:11" x14ac:dyDescent="0.25">
      <c r="B4404">
        <v>8892763</v>
      </c>
      <c r="C4404">
        <v>2019</v>
      </c>
      <c r="D4404" t="s">
        <v>9230</v>
      </c>
      <c r="I4404" t="s">
        <v>10971</v>
      </c>
      <c r="J4404" t="s">
        <v>10971</v>
      </c>
      <c r="K4404" t="s">
        <v>10971</v>
      </c>
    </row>
    <row r="4405" spans="2:11" x14ac:dyDescent="0.25">
      <c r="B4405">
        <v>11010271</v>
      </c>
      <c r="C4405">
        <v>2019</v>
      </c>
      <c r="D4405" t="s">
        <v>9231</v>
      </c>
      <c r="I4405" t="s">
        <v>10971</v>
      </c>
      <c r="J4405" t="s">
        <v>10971</v>
      </c>
      <c r="K4405" t="s">
        <v>10971</v>
      </c>
    </row>
    <row r="4406" spans="2:11" x14ac:dyDescent="0.25">
      <c r="B4406">
        <v>10633691</v>
      </c>
      <c r="C4406">
        <v>2019</v>
      </c>
      <c r="D4406" t="s">
        <v>9232</v>
      </c>
      <c r="I4406" t="s">
        <v>10971</v>
      </c>
      <c r="J4406" t="s">
        <v>10971</v>
      </c>
      <c r="K4406" t="s">
        <v>10971</v>
      </c>
    </row>
    <row r="4407" spans="2:11" x14ac:dyDescent="0.25">
      <c r="B4407">
        <v>10670699</v>
      </c>
      <c r="C4407">
        <v>2019</v>
      </c>
      <c r="D4407" t="s">
        <v>9233</v>
      </c>
      <c r="I4407" t="s">
        <v>10971</v>
      </c>
      <c r="J4407" t="s">
        <v>10971</v>
      </c>
      <c r="K4407" t="s">
        <v>10971</v>
      </c>
    </row>
    <row r="4408" spans="2:11" x14ac:dyDescent="0.25">
      <c r="B4408">
        <v>15001601</v>
      </c>
      <c r="C4408">
        <v>2019</v>
      </c>
      <c r="D4408" t="s">
        <v>9234</v>
      </c>
      <c r="I4408" t="s">
        <v>10971</v>
      </c>
      <c r="J4408" t="s">
        <v>10971</v>
      </c>
      <c r="K4408" t="s">
        <v>10971</v>
      </c>
    </row>
    <row r="4409" spans="2:11" x14ac:dyDescent="0.25">
      <c r="B4409">
        <v>14003697</v>
      </c>
      <c r="C4409">
        <v>2019</v>
      </c>
      <c r="D4409" t="s">
        <v>9235</v>
      </c>
      <c r="I4409" t="s">
        <v>10971</v>
      </c>
      <c r="J4409" t="s">
        <v>10971</v>
      </c>
      <c r="K4409" t="s">
        <v>10971</v>
      </c>
    </row>
    <row r="4410" spans="2:11" x14ac:dyDescent="0.25">
      <c r="I4410" t="s">
        <v>10971</v>
      </c>
      <c r="J4410" t="s">
        <v>10971</v>
      </c>
      <c r="K4410" t="s">
        <v>10971</v>
      </c>
    </row>
    <row r="4411" spans="2:11" x14ac:dyDescent="0.25">
      <c r="B4411">
        <v>15127188</v>
      </c>
      <c r="C4411">
        <v>2020</v>
      </c>
      <c r="D4411" t="s">
        <v>9370</v>
      </c>
      <c r="I4411" t="s">
        <v>10971</v>
      </c>
      <c r="J4411" t="s">
        <v>10971</v>
      </c>
      <c r="K4411" t="s">
        <v>10971</v>
      </c>
    </row>
    <row r="4412" spans="2:11" x14ac:dyDescent="0.25">
      <c r="B4412">
        <v>14347159</v>
      </c>
      <c r="C4412">
        <v>2020</v>
      </c>
      <c r="D4412" t="s">
        <v>9371</v>
      </c>
      <c r="I4412" t="s">
        <v>10971</v>
      </c>
      <c r="J4412" t="s">
        <v>10971</v>
      </c>
      <c r="K4412" t="s">
        <v>10971</v>
      </c>
    </row>
    <row r="4413" spans="2:11" x14ac:dyDescent="0.25">
      <c r="B4413">
        <v>19575867</v>
      </c>
      <c r="C4413">
        <v>2020</v>
      </c>
      <c r="D4413" t="s">
        <v>9372</v>
      </c>
      <c r="I4413" t="s">
        <v>10971</v>
      </c>
      <c r="J4413" t="s">
        <v>10971</v>
      </c>
      <c r="K4413" t="s">
        <v>10971</v>
      </c>
    </row>
    <row r="4414" spans="2:11" x14ac:dyDescent="0.25">
      <c r="B4414">
        <v>19953372</v>
      </c>
      <c r="C4414">
        <v>2020</v>
      </c>
      <c r="D4414" t="s">
        <v>9373</v>
      </c>
      <c r="I4414" t="s">
        <v>10971</v>
      </c>
      <c r="J4414" t="s">
        <v>10971</v>
      </c>
      <c r="K4414" t="s">
        <v>10971</v>
      </c>
    </row>
    <row r="4415" spans="2:11" x14ac:dyDescent="0.25">
      <c r="B4415">
        <v>14996997</v>
      </c>
      <c r="C4415">
        <v>2020</v>
      </c>
      <c r="D4415" t="s">
        <v>9374</v>
      </c>
      <c r="I4415" t="s">
        <v>10971</v>
      </c>
      <c r="J4415" t="s">
        <v>10971</v>
      </c>
      <c r="K4415" t="s">
        <v>10971</v>
      </c>
    </row>
    <row r="4416" spans="2:11" x14ac:dyDescent="0.25">
      <c r="B4416">
        <v>7108663</v>
      </c>
      <c r="C4416">
        <v>2020</v>
      </c>
      <c r="D4416" t="s">
        <v>9376</v>
      </c>
      <c r="I4416" t="s">
        <v>10971</v>
      </c>
      <c r="J4416" t="s">
        <v>10971</v>
      </c>
      <c r="K4416" t="s">
        <v>10971</v>
      </c>
    </row>
    <row r="4417" spans="2:11" x14ac:dyDescent="0.25">
      <c r="I4417" t="s">
        <v>10971</v>
      </c>
      <c r="J4417" t="s">
        <v>10971</v>
      </c>
      <c r="K4417" t="s">
        <v>10971</v>
      </c>
    </row>
    <row r="4418" spans="2:11" x14ac:dyDescent="0.25">
      <c r="B4418">
        <v>20307362</v>
      </c>
      <c r="C4418">
        <v>2021</v>
      </c>
      <c r="D4418" t="s">
        <v>9396</v>
      </c>
      <c r="I4418" t="s">
        <v>10971</v>
      </c>
      <c r="J4418" t="s">
        <v>10971</v>
      </c>
      <c r="K4418" t="s">
        <v>10971</v>
      </c>
    </row>
    <row r="4419" spans="2:11" x14ac:dyDescent="0.25">
      <c r="B4419">
        <v>27386111</v>
      </c>
      <c r="C4419">
        <v>2021</v>
      </c>
      <c r="D4419" t="s">
        <v>10203</v>
      </c>
      <c r="I4419" t="s">
        <v>10971</v>
      </c>
      <c r="J4419" t="s">
        <v>10971</v>
      </c>
      <c r="K4419" t="s">
        <v>10971</v>
      </c>
    </row>
    <row r="4420" spans="2:11" x14ac:dyDescent="0.25">
      <c r="B4420">
        <v>25929036</v>
      </c>
      <c r="C4420">
        <v>2021</v>
      </c>
      <c r="D4420" t="s">
        <v>10113</v>
      </c>
      <c r="I4420" t="s">
        <v>10971</v>
      </c>
      <c r="J4420" t="s">
        <v>10971</v>
      </c>
      <c r="K4420" t="s">
        <v>10971</v>
      </c>
    </row>
    <row r="4421" spans="2:11" x14ac:dyDescent="0.25">
      <c r="B4421">
        <v>19282454</v>
      </c>
      <c r="C4421">
        <v>2021</v>
      </c>
      <c r="D4421" t="s">
        <v>10162</v>
      </c>
      <c r="I4421" t="s">
        <v>10971</v>
      </c>
      <c r="J4421" t="s">
        <v>10971</v>
      </c>
      <c r="K4421" t="s">
        <v>10971</v>
      </c>
    </row>
    <row r="4422" spans="2:11" x14ac:dyDescent="0.25">
      <c r="B4422">
        <v>19373889</v>
      </c>
      <c r="C4422">
        <v>2021</v>
      </c>
      <c r="D4422" t="s">
        <v>10114</v>
      </c>
      <c r="I4422" t="s">
        <v>10971</v>
      </c>
      <c r="J4422" t="s">
        <v>10971</v>
      </c>
      <c r="K4422" t="s">
        <v>10971</v>
      </c>
    </row>
    <row r="4423" spans="2:11" x14ac:dyDescent="0.25">
      <c r="B4423">
        <v>23224819</v>
      </c>
      <c r="C4423">
        <v>2021</v>
      </c>
      <c r="D4423" t="s">
        <v>10115</v>
      </c>
      <c r="I4423" t="s">
        <v>10971</v>
      </c>
      <c r="J4423" t="s">
        <v>10971</v>
      </c>
      <c r="K4423" t="s">
        <v>10971</v>
      </c>
    </row>
    <row r="4424" spans="2:11" x14ac:dyDescent="0.25">
      <c r="B4424">
        <v>19469130</v>
      </c>
      <c r="C4424">
        <v>2021</v>
      </c>
      <c r="D4424" t="s">
        <v>10420</v>
      </c>
      <c r="I4424" t="s">
        <v>10971</v>
      </c>
      <c r="J4424" t="s">
        <v>10971</v>
      </c>
      <c r="K4424" t="s">
        <v>10971</v>
      </c>
    </row>
    <row r="4425" spans="2:11" x14ac:dyDescent="0.25">
      <c r="B4425">
        <v>8261066</v>
      </c>
      <c r="C4425">
        <v>2021</v>
      </c>
      <c r="D4425" t="s">
        <v>10116</v>
      </c>
      <c r="I4425" t="s">
        <v>10971</v>
      </c>
      <c r="J4425" t="s">
        <v>10971</v>
      </c>
      <c r="K4425" t="s">
        <v>10971</v>
      </c>
    </row>
    <row r="4426" spans="2:11" x14ac:dyDescent="0.25">
      <c r="B4426">
        <v>26354581</v>
      </c>
      <c r="C4426">
        <v>2021</v>
      </c>
      <c r="D4426" t="s">
        <v>10117</v>
      </c>
      <c r="I4426" t="s">
        <v>10971</v>
      </c>
      <c r="J4426" t="s">
        <v>10971</v>
      </c>
      <c r="K4426" t="s">
        <v>10971</v>
      </c>
    </row>
    <row r="4427" spans="2:11" x14ac:dyDescent="0.25">
      <c r="I4427" t="s">
        <v>10971</v>
      </c>
      <c r="J4427" t="s">
        <v>10971</v>
      </c>
      <c r="K4427" t="s">
        <v>10971</v>
      </c>
    </row>
    <row r="4428" spans="2:11" x14ac:dyDescent="0.25">
      <c r="B4428">
        <v>10647325</v>
      </c>
      <c r="C4428">
        <v>2022</v>
      </c>
      <c r="D4428" t="s">
        <v>10421</v>
      </c>
      <c r="I4428" t="s">
        <v>10971</v>
      </c>
      <c r="J4428" t="s">
        <v>10971</v>
      </c>
      <c r="K4428" t="s">
        <v>10971</v>
      </c>
    </row>
    <row r="4429" spans="2:11" x14ac:dyDescent="0.25">
      <c r="B4429">
        <v>29261671</v>
      </c>
      <c r="C4429">
        <v>2022</v>
      </c>
      <c r="D4429" t="s">
        <v>10422</v>
      </c>
      <c r="I4429" t="s">
        <v>10971</v>
      </c>
      <c r="J4429" t="s">
        <v>10971</v>
      </c>
      <c r="K4429" t="s">
        <v>10971</v>
      </c>
    </row>
    <row r="4430" spans="2:11" x14ac:dyDescent="0.25">
      <c r="B4430">
        <v>10920095</v>
      </c>
      <c r="C4430">
        <v>2022</v>
      </c>
      <c r="D4430" t="s">
        <v>10423</v>
      </c>
      <c r="I4430" t="s">
        <v>10971</v>
      </c>
      <c r="J4430" t="s">
        <v>10971</v>
      </c>
      <c r="K4430" t="s">
        <v>10971</v>
      </c>
    </row>
    <row r="4431" spans="2:11" x14ac:dyDescent="0.25">
      <c r="B4431">
        <v>101226534</v>
      </c>
      <c r="C4431">
        <v>2022</v>
      </c>
      <c r="D4431" t="s">
        <v>10424</v>
      </c>
      <c r="I4431" t="s">
        <v>10971</v>
      </c>
      <c r="J4431" t="s">
        <v>10971</v>
      </c>
      <c r="K4431" t="s">
        <v>10971</v>
      </c>
    </row>
    <row r="4432" spans="2:11" x14ac:dyDescent="0.25">
      <c r="B4432">
        <v>19460079</v>
      </c>
      <c r="C4432">
        <v>2022</v>
      </c>
      <c r="D4432" t="s">
        <v>6224</v>
      </c>
      <c r="I4432" t="s">
        <v>10971</v>
      </c>
      <c r="J4432" t="s">
        <v>10971</v>
      </c>
      <c r="K4432" t="s">
        <v>10971</v>
      </c>
    </row>
    <row r="4433" spans="2:11" x14ac:dyDescent="0.25">
      <c r="B4433">
        <v>28239354</v>
      </c>
      <c r="C4433">
        <v>2022</v>
      </c>
      <c r="D4433" t="s">
        <v>10425</v>
      </c>
      <c r="I4433" t="s">
        <v>10971</v>
      </c>
      <c r="J4433" t="s">
        <v>10971</v>
      </c>
      <c r="K4433" t="s">
        <v>10971</v>
      </c>
    </row>
    <row r="4434" spans="2:11" x14ac:dyDescent="0.25">
      <c r="B4434">
        <v>101545676</v>
      </c>
      <c r="C4434">
        <v>2022</v>
      </c>
      <c r="D4434" t="s">
        <v>10426</v>
      </c>
      <c r="I4434" t="s">
        <v>10971</v>
      </c>
      <c r="J4434" t="s">
        <v>10971</v>
      </c>
      <c r="K4434" t="s">
        <v>10971</v>
      </c>
    </row>
    <row r="4435" spans="2:11" x14ac:dyDescent="0.25">
      <c r="B4435">
        <v>29208007</v>
      </c>
      <c r="C4435">
        <v>2022</v>
      </c>
      <c r="D4435" t="s">
        <v>10427</v>
      </c>
      <c r="I4435" t="s">
        <v>10971</v>
      </c>
      <c r="J4435" t="s">
        <v>10971</v>
      </c>
      <c r="K4435" t="s">
        <v>10971</v>
      </c>
    </row>
    <row r="4436" spans="2:11" x14ac:dyDescent="0.25">
      <c r="B4436">
        <v>29341379</v>
      </c>
      <c r="C4436">
        <v>2022</v>
      </c>
      <c r="D4436" t="s">
        <v>10428</v>
      </c>
      <c r="I4436" t="s">
        <v>10971</v>
      </c>
      <c r="J4436" t="s">
        <v>10971</v>
      </c>
      <c r="K4436" t="s">
        <v>10971</v>
      </c>
    </row>
    <row r="4437" spans="2:11" x14ac:dyDescent="0.25">
      <c r="B4437">
        <v>29529656</v>
      </c>
      <c r="C4437">
        <v>2022</v>
      </c>
      <c r="D4437" t="s">
        <v>10429</v>
      </c>
      <c r="I4437" t="s">
        <v>10971</v>
      </c>
      <c r="J4437" t="s">
        <v>10971</v>
      </c>
      <c r="K4437" t="s">
        <v>10971</v>
      </c>
    </row>
    <row r="4438" spans="2:11" x14ac:dyDescent="0.25">
      <c r="B4438">
        <v>105930019</v>
      </c>
      <c r="C4438">
        <v>2022</v>
      </c>
      <c r="D4438" t="s">
        <v>10430</v>
      </c>
      <c r="I4438" t="s">
        <v>10971</v>
      </c>
      <c r="J4438" t="s">
        <v>10971</v>
      </c>
      <c r="K4438" t="s">
        <v>10971</v>
      </c>
    </row>
    <row r="4439" spans="2:11" x14ac:dyDescent="0.25">
      <c r="B4439">
        <v>101495958</v>
      </c>
      <c r="C4439">
        <v>2022</v>
      </c>
      <c r="D4439" t="s">
        <v>10431</v>
      </c>
      <c r="I4439" t="s">
        <v>10971</v>
      </c>
      <c r="J4439" t="s">
        <v>10971</v>
      </c>
      <c r="K4439" t="s">
        <v>10971</v>
      </c>
    </row>
    <row r="4440" spans="2:11" x14ac:dyDescent="0.25">
      <c r="B4440">
        <v>20023695</v>
      </c>
      <c r="C4440">
        <v>2022</v>
      </c>
      <c r="D4440" t="s">
        <v>10432</v>
      </c>
      <c r="I4440" t="s">
        <v>10971</v>
      </c>
      <c r="J4440" t="s">
        <v>10971</v>
      </c>
      <c r="K4440" t="s">
        <v>10971</v>
      </c>
    </row>
    <row r="4441" spans="2:11" x14ac:dyDescent="0.25">
      <c r="B4441">
        <v>101299892</v>
      </c>
      <c r="C4441">
        <v>2022</v>
      </c>
      <c r="D4441" t="s">
        <v>8266</v>
      </c>
      <c r="I4441" t="s">
        <v>10971</v>
      </c>
      <c r="J4441" t="s">
        <v>10971</v>
      </c>
      <c r="K4441" t="s">
        <v>10971</v>
      </c>
    </row>
    <row r="4442" spans="2:11" x14ac:dyDescent="0.25">
      <c r="I4442" t="s">
        <v>10971</v>
      </c>
      <c r="J4442" t="s">
        <v>10971</v>
      </c>
      <c r="K4442" t="s">
        <v>10971</v>
      </c>
    </row>
    <row r="4443" spans="2:11" x14ac:dyDescent="0.25">
      <c r="B4443">
        <v>106436976</v>
      </c>
      <c r="C4443">
        <v>2023</v>
      </c>
      <c r="D4443" t="s">
        <v>10634</v>
      </c>
      <c r="I4443" t="s">
        <v>10971</v>
      </c>
      <c r="J4443" t="s">
        <v>10971</v>
      </c>
      <c r="K4443" t="s">
        <v>10971</v>
      </c>
    </row>
    <row r="4444" spans="2:11" x14ac:dyDescent="0.25">
      <c r="B4444">
        <v>106161472</v>
      </c>
      <c r="C4444">
        <v>2023</v>
      </c>
      <c r="D4444" t="s">
        <v>10635</v>
      </c>
      <c r="I4444" t="s">
        <v>10971</v>
      </c>
      <c r="J4444" t="s">
        <v>10971</v>
      </c>
      <c r="K4444" t="s">
        <v>10971</v>
      </c>
    </row>
    <row r="4445" spans="2:11" x14ac:dyDescent="0.25">
      <c r="B4445">
        <v>100374652</v>
      </c>
      <c r="C4445">
        <v>2023</v>
      </c>
      <c r="D4445" t="s">
        <v>10636</v>
      </c>
      <c r="I4445" t="s">
        <v>10971</v>
      </c>
      <c r="J4445" t="s">
        <v>10971</v>
      </c>
      <c r="K4445" t="s">
        <v>10971</v>
      </c>
    </row>
    <row r="4446" spans="2:11" x14ac:dyDescent="0.25">
      <c r="B4446">
        <v>101530944</v>
      </c>
      <c r="C4446">
        <v>2023</v>
      </c>
      <c r="D4446" t="s">
        <v>10637</v>
      </c>
      <c r="I4446" t="s">
        <v>10971</v>
      </c>
      <c r="J4446" t="s">
        <v>10971</v>
      </c>
      <c r="K4446" t="s">
        <v>10971</v>
      </c>
    </row>
    <row r="4447" spans="2:11" x14ac:dyDescent="0.25">
      <c r="B4447">
        <v>100575861</v>
      </c>
      <c r="C4447">
        <v>2023</v>
      </c>
      <c r="D4447" t="s">
        <v>10638</v>
      </c>
      <c r="I4447" t="s">
        <v>10971</v>
      </c>
      <c r="J4447" t="s">
        <v>10971</v>
      </c>
      <c r="K4447" t="s">
        <v>10971</v>
      </c>
    </row>
    <row r="4448" spans="2:11" x14ac:dyDescent="0.25">
      <c r="B4448">
        <v>101440987</v>
      </c>
      <c r="C4448">
        <v>2023</v>
      </c>
      <c r="D4448" t="s">
        <v>10639</v>
      </c>
      <c r="I4448" t="s">
        <v>10971</v>
      </c>
      <c r="J4448" t="s">
        <v>10971</v>
      </c>
      <c r="K4448" t="s">
        <v>10971</v>
      </c>
    </row>
    <row r="4449" spans="2:11" x14ac:dyDescent="0.25">
      <c r="I4449" t="s">
        <v>10971</v>
      </c>
      <c r="J4449" t="s">
        <v>10971</v>
      </c>
      <c r="K4449" t="s">
        <v>10971</v>
      </c>
    </row>
    <row r="4450" spans="2:11" x14ac:dyDescent="0.25">
      <c r="B4450">
        <v>29536466</v>
      </c>
      <c r="C4450">
        <v>2024</v>
      </c>
      <c r="D4450" t="s">
        <v>10934</v>
      </c>
      <c r="I4450" t="s">
        <v>10971</v>
      </c>
      <c r="J4450" t="s">
        <v>10971</v>
      </c>
      <c r="K4450" t="s">
        <v>10971</v>
      </c>
    </row>
    <row r="4451" spans="2:11" x14ac:dyDescent="0.25">
      <c r="B4451">
        <v>111463988</v>
      </c>
      <c r="C4451">
        <v>2024</v>
      </c>
      <c r="D4451" t="s">
        <v>10935</v>
      </c>
      <c r="I4451" t="s">
        <v>10971</v>
      </c>
      <c r="J4451" t="s">
        <v>10971</v>
      </c>
      <c r="K4451" t="s">
        <v>10971</v>
      </c>
    </row>
    <row r="4452" spans="2:11" x14ac:dyDescent="0.25">
      <c r="B4452">
        <v>110934400</v>
      </c>
      <c r="C4452">
        <v>2024</v>
      </c>
      <c r="D4452" t="s">
        <v>10936</v>
      </c>
      <c r="I4452" t="s">
        <v>10971</v>
      </c>
      <c r="J4452" t="s">
        <v>10971</v>
      </c>
      <c r="K4452" t="s">
        <v>10971</v>
      </c>
    </row>
    <row r="4453" spans="2:11" x14ac:dyDescent="0.25">
      <c r="B4453">
        <v>114756316</v>
      </c>
      <c r="C4453">
        <v>2024</v>
      </c>
      <c r="D4453" t="s">
        <v>10937</v>
      </c>
      <c r="I4453" t="s">
        <v>10971</v>
      </c>
      <c r="J4453" t="s">
        <v>10971</v>
      </c>
      <c r="K4453" t="s">
        <v>10971</v>
      </c>
    </row>
    <row r="4454" spans="2:11" x14ac:dyDescent="0.25">
      <c r="B4454">
        <v>109855910</v>
      </c>
      <c r="C4454">
        <v>2024</v>
      </c>
      <c r="D4454" t="s">
        <v>10938</v>
      </c>
      <c r="I4454" t="s">
        <v>10971</v>
      </c>
      <c r="J4454" t="s">
        <v>10971</v>
      </c>
      <c r="K4454" t="s">
        <v>10971</v>
      </c>
    </row>
    <row r="4455" spans="2:11" x14ac:dyDescent="0.25">
      <c r="B4455">
        <v>114168021</v>
      </c>
      <c r="C4455">
        <v>2024</v>
      </c>
      <c r="D4455" t="s">
        <v>10939</v>
      </c>
      <c r="I4455" t="s">
        <v>10971</v>
      </c>
      <c r="J4455" t="s">
        <v>10971</v>
      </c>
      <c r="K4455" t="s">
        <v>10971</v>
      </c>
    </row>
    <row r="4456" spans="2:11" x14ac:dyDescent="0.25">
      <c r="I4456" t="s">
        <v>10971</v>
      </c>
      <c r="J4456" t="s">
        <v>10971</v>
      </c>
      <c r="K4456" t="s">
        <v>10971</v>
      </c>
    </row>
    <row r="4457" spans="2:11" x14ac:dyDescent="0.25">
      <c r="B4457">
        <v>1030017</v>
      </c>
      <c r="C4457">
        <v>301</v>
      </c>
      <c r="D4457" t="s">
        <v>9299</v>
      </c>
      <c r="I4457" t="s">
        <v>10971</v>
      </c>
      <c r="J4457" t="s">
        <v>10971</v>
      </c>
      <c r="K4457" t="s">
        <v>10971</v>
      </c>
    </row>
    <row r="4458" spans="2:11" x14ac:dyDescent="0.25">
      <c r="B4458">
        <v>1013017</v>
      </c>
      <c r="C4458">
        <v>301</v>
      </c>
      <c r="D4458" t="s">
        <v>9300</v>
      </c>
      <c r="I4458" t="s">
        <v>10971</v>
      </c>
      <c r="J4458" t="s">
        <v>10971</v>
      </c>
      <c r="K4458" t="s">
        <v>10971</v>
      </c>
    </row>
    <row r="4459" spans="2:11" x14ac:dyDescent="0.25">
      <c r="B4459">
        <v>1021674</v>
      </c>
      <c r="C4459">
        <v>301</v>
      </c>
      <c r="D4459" t="s">
        <v>9301</v>
      </c>
      <c r="I4459" t="s">
        <v>10971</v>
      </c>
      <c r="J4459" t="s">
        <v>10971</v>
      </c>
      <c r="K4459" t="s">
        <v>10971</v>
      </c>
    </row>
    <row r="4460" spans="2:11" x14ac:dyDescent="0.25">
      <c r="B4460">
        <v>1020885</v>
      </c>
      <c r="C4460">
        <v>301</v>
      </c>
      <c r="D4460" t="s">
        <v>10433</v>
      </c>
      <c r="I4460" t="s">
        <v>10971</v>
      </c>
      <c r="J4460" t="s">
        <v>10971</v>
      </c>
      <c r="K4460" t="s">
        <v>10971</v>
      </c>
    </row>
    <row r="4461" spans="2:11" x14ac:dyDescent="0.25">
      <c r="B4461">
        <v>1013041</v>
      </c>
      <c r="C4461">
        <v>301</v>
      </c>
      <c r="D4461" t="s">
        <v>9302</v>
      </c>
      <c r="I4461" t="s">
        <v>10971</v>
      </c>
      <c r="J4461" t="s">
        <v>10971</v>
      </c>
      <c r="K4461" t="s">
        <v>10971</v>
      </c>
    </row>
    <row r="4462" spans="2:11" x14ac:dyDescent="0.25">
      <c r="B4462">
        <v>1015426</v>
      </c>
      <c r="C4462">
        <v>301</v>
      </c>
      <c r="D4462" t="s">
        <v>9303</v>
      </c>
      <c r="I4462" t="s">
        <v>10971</v>
      </c>
      <c r="J4462" t="s">
        <v>10971</v>
      </c>
      <c r="K4462" t="s">
        <v>10971</v>
      </c>
    </row>
    <row r="4463" spans="2:11" x14ac:dyDescent="0.25">
      <c r="B4463">
        <v>1016002</v>
      </c>
      <c r="C4463">
        <v>301</v>
      </c>
      <c r="D4463" t="s">
        <v>9345</v>
      </c>
      <c r="I4463" t="s">
        <v>10971</v>
      </c>
      <c r="J4463" t="s">
        <v>10971</v>
      </c>
      <c r="K4463" t="s">
        <v>10971</v>
      </c>
    </row>
    <row r="4464" spans="2:11" x14ac:dyDescent="0.25">
      <c r="B4464">
        <v>1014610</v>
      </c>
      <c r="C4464">
        <v>301</v>
      </c>
      <c r="D4464" t="s">
        <v>9304</v>
      </c>
      <c r="I4464" t="s">
        <v>10971</v>
      </c>
      <c r="J4464" t="s">
        <v>10971</v>
      </c>
      <c r="K4464" t="s">
        <v>10971</v>
      </c>
    </row>
    <row r="4465" spans="2:11" x14ac:dyDescent="0.25">
      <c r="B4465">
        <v>1015786</v>
      </c>
      <c r="C4465">
        <v>301</v>
      </c>
      <c r="D4465" t="s">
        <v>9305</v>
      </c>
      <c r="I4465" t="s">
        <v>10971</v>
      </c>
      <c r="J4465" t="s">
        <v>10971</v>
      </c>
      <c r="K4465" t="s">
        <v>10971</v>
      </c>
    </row>
    <row r="4466" spans="2:11" x14ac:dyDescent="0.25">
      <c r="B4466">
        <v>1010524</v>
      </c>
      <c r="C4466">
        <v>301</v>
      </c>
      <c r="D4466" t="s">
        <v>10163</v>
      </c>
      <c r="I4466" t="s">
        <v>10971</v>
      </c>
      <c r="J4466" t="s">
        <v>10971</v>
      </c>
      <c r="K4466" t="s">
        <v>10971</v>
      </c>
    </row>
    <row r="4467" spans="2:11" x14ac:dyDescent="0.25">
      <c r="B4467">
        <v>1005111</v>
      </c>
      <c r="C4467">
        <v>301</v>
      </c>
      <c r="D4467" t="s">
        <v>9306</v>
      </c>
      <c r="I4467" t="s">
        <v>10971</v>
      </c>
      <c r="J4467" t="s">
        <v>10971</v>
      </c>
      <c r="K4467" t="s">
        <v>10971</v>
      </c>
    </row>
    <row r="4468" spans="2:11" x14ac:dyDescent="0.25">
      <c r="B4468">
        <v>1009089</v>
      </c>
      <c r="C4468">
        <v>301</v>
      </c>
      <c r="D4468" t="s">
        <v>9307</v>
      </c>
      <c r="I4468" t="s">
        <v>10971</v>
      </c>
      <c r="J4468" t="s">
        <v>10971</v>
      </c>
      <c r="K4468" t="s">
        <v>10971</v>
      </c>
    </row>
    <row r="4469" spans="2:11" x14ac:dyDescent="0.25">
      <c r="I4469" t="s">
        <v>10971</v>
      </c>
      <c r="J4469" t="s">
        <v>10971</v>
      </c>
      <c r="K4469" t="s">
        <v>10971</v>
      </c>
    </row>
    <row r="4470" spans="2:11" x14ac:dyDescent="0.25">
      <c r="I4470" t="s">
        <v>10971</v>
      </c>
      <c r="J4470" t="s">
        <v>10971</v>
      </c>
      <c r="K4470" t="s">
        <v>10971</v>
      </c>
    </row>
    <row r="4471" spans="2:11" x14ac:dyDescent="0.25">
      <c r="I4471" t="s">
        <v>10971</v>
      </c>
      <c r="J4471" t="s">
        <v>10971</v>
      </c>
      <c r="K4471" t="s">
        <v>10971</v>
      </c>
    </row>
    <row r="4472" spans="2:11" x14ac:dyDescent="0.25">
      <c r="I4472" t="s">
        <v>10971</v>
      </c>
      <c r="J4472" t="s">
        <v>10971</v>
      </c>
      <c r="K4472" t="s">
        <v>10971</v>
      </c>
    </row>
    <row r="4473" spans="2:11" x14ac:dyDescent="0.25">
      <c r="I4473" t="s">
        <v>10971</v>
      </c>
      <c r="J4473" t="s">
        <v>10971</v>
      </c>
      <c r="K4473" t="s">
        <v>10971</v>
      </c>
    </row>
    <row r="4474" spans="2:11" x14ac:dyDescent="0.25">
      <c r="I4474" t="s">
        <v>10971</v>
      </c>
      <c r="J4474" t="s">
        <v>10971</v>
      </c>
      <c r="K4474" t="s">
        <v>10971</v>
      </c>
    </row>
    <row r="4475" spans="2:11" x14ac:dyDescent="0.25">
      <c r="I4475" t="s">
        <v>10971</v>
      </c>
      <c r="J4475" t="s">
        <v>10971</v>
      </c>
      <c r="K4475" t="s">
        <v>10971</v>
      </c>
    </row>
    <row r="4476" spans="2:11" x14ac:dyDescent="0.25">
      <c r="I4476" t="s">
        <v>10971</v>
      </c>
      <c r="J4476" t="s">
        <v>10971</v>
      </c>
      <c r="K4476" t="s">
        <v>10971</v>
      </c>
    </row>
    <row r="4477" spans="2:11" x14ac:dyDescent="0.25">
      <c r="I4477" t="s">
        <v>10971</v>
      </c>
      <c r="J4477" t="s">
        <v>10971</v>
      </c>
      <c r="K4477" t="s">
        <v>10971</v>
      </c>
    </row>
    <row r="4478" spans="2:11" x14ac:dyDescent="0.25">
      <c r="I4478" t="s">
        <v>10971</v>
      </c>
      <c r="J4478" t="s">
        <v>10971</v>
      </c>
      <c r="K4478" t="s">
        <v>10971</v>
      </c>
    </row>
    <row r="4479" spans="2:11" x14ac:dyDescent="0.25">
      <c r="I4479" t="s">
        <v>10971</v>
      </c>
      <c r="J4479" t="s">
        <v>10971</v>
      </c>
      <c r="K4479" t="s">
        <v>10971</v>
      </c>
    </row>
    <row r="4480" spans="2:11" x14ac:dyDescent="0.25">
      <c r="I4480" t="s">
        <v>10971</v>
      </c>
      <c r="J4480" t="s">
        <v>10971</v>
      </c>
      <c r="K4480" t="s">
        <v>10971</v>
      </c>
    </row>
    <row r="4481" spans="9:11" x14ac:dyDescent="0.25">
      <c r="I4481" t="s">
        <v>10971</v>
      </c>
      <c r="J4481" t="s">
        <v>10971</v>
      </c>
      <c r="K4481" t="s">
        <v>10971</v>
      </c>
    </row>
    <row r="4482" spans="9:11" x14ac:dyDescent="0.25">
      <c r="I4482" t="s">
        <v>10971</v>
      </c>
      <c r="J4482" t="s">
        <v>10971</v>
      </c>
      <c r="K4482" t="s">
        <v>10971</v>
      </c>
    </row>
    <row r="4483" spans="9:11" x14ac:dyDescent="0.25">
      <c r="I4483" t="s">
        <v>10971</v>
      </c>
      <c r="J4483" t="s">
        <v>10971</v>
      </c>
      <c r="K4483" t="s">
        <v>10971</v>
      </c>
    </row>
    <row r="4484" spans="9:11" x14ac:dyDescent="0.25">
      <c r="I4484" t="s">
        <v>10971</v>
      </c>
      <c r="J4484" t="s">
        <v>10971</v>
      </c>
      <c r="K4484" t="s">
        <v>10971</v>
      </c>
    </row>
    <row r="4485" spans="9:11" x14ac:dyDescent="0.25">
      <c r="I4485" t="s">
        <v>10971</v>
      </c>
      <c r="J4485" t="s">
        <v>10971</v>
      </c>
      <c r="K4485" t="s">
        <v>10971</v>
      </c>
    </row>
    <row r="4486" spans="9:11" x14ac:dyDescent="0.25">
      <c r="I4486" t="s">
        <v>10971</v>
      </c>
      <c r="J4486" t="s">
        <v>10971</v>
      </c>
      <c r="K4486" t="s">
        <v>10971</v>
      </c>
    </row>
    <row r="4487" spans="9:11" x14ac:dyDescent="0.25">
      <c r="I4487" t="s">
        <v>10971</v>
      </c>
      <c r="J4487" t="s">
        <v>10971</v>
      </c>
      <c r="K4487" t="s">
        <v>10971</v>
      </c>
    </row>
    <row r="4488" spans="9:11" x14ac:dyDescent="0.25">
      <c r="I4488" t="s">
        <v>10971</v>
      </c>
      <c r="J4488" t="s">
        <v>10971</v>
      </c>
      <c r="K4488" t="s">
        <v>10971</v>
      </c>
    </row>
    <row r="4489" spans="9:11" x14ac:dyDescent="0.25">
      <c r="I4489" t="s">
        <v>10971</v>
      </c>
      <c r="J4489" t="s">
        <v>10971</v>
      </c>
      <c r="K4489" t="s">
        <v>10971</v>
      </c>
    </row>
    <row r="4490" spans="9:11" x14ac:dyDescent="0.25">
      <c r="I4490" t="s">
        <v>10971</v>
      </c>
      <c r="J4490" t="s">
        <v>10971</v>
      </c>
      <c r="K4490" t="s">
        <v>10971</v>
      </c>
    </row>
    <row r="4491" spans="9:11" x14ac:dyDescent="0.25">
      <c r="I4491" t="s">
        <v>10971</v>
      </c>
      <c r="J4491" t="s">
        <v>10971</v>
      </c>
      <c r="K4491" t="s">
        <v>10971</v>
      </c>
    </row>
    <row r="4492" spans="9:11" x14ac:dyDescent="0.25">
      <c r="I4492" t="s">
        <v>10971</v>
      </c>
      <c r="J4492" t="s">
        <v>10971</v>
      </c>
      <c r="K4492" t="s">
        <v>10971</v>
      </c>
    </row>
    <row r="4493" spans="9:11" x14ac:dyDescent="0.25">
      <c r="I4493" t="s">
        <v>10971</v>
      </c>
      <c r="J4493" t="s">
        <v>10971</v>
      </c>
      <c r="K4493" t="s">
        <v>10971</v>
      </c>
    </row>
    <row r="4494" spans="9:11" x14ac:dyDescent="0.25">
      <c r="I4494" t="s">
        <v>10971</v>
      </c>
      <c r="J4494" t="s">
        <v>10971</v>
      </c>
      <c r="K4494" t="s">
        <v>10971</v>
      </c>
    </row>
    <row r="4495" spans="9:11" x14ac:dyDescent="0.25">
      <c r="I4495" t="s">
        <v>10971</v>
      </c>
      <c r="J4495" t="s">
        <v>10971</v>
      </c>
      <c r="K4495" t="s">
        <v>10971</v>
      </c>
    </row>
    <row r="4496" spans="9:11" x14ac:dyDescent="0.25">
      <c r="I4496" t="s">
        <v>10971</v>
      </c>
      <c r="J4496" t="s">
        <v>10971</v>
      </c>
      <c r="K4496" t="s">
        <v>10971</v>
      </c>
    </row>
    <row r="4497" spans="9:11" x14ac:dyDescent="0.25">
      <c r="I4497" t="s">
        <v>10971</v>
      </c>
      <c r="J4497" t="s">
        <v>10971</v>
      </c>
      <c r="K4497" t="s">
        <v>10971</v>
      </c>
    </row>
    <row r="4498" spans="9:11" x14ac:dyDescent="0.25">
      <c r="I4498" t="s">
        <v>10971</v>
      </c>
      <c r="J4498" t="s">
        <v>10971</v>
      </c>
      <c r="K4498" t="s">
        <v>10971</v>
      </c>
    </row>
    <row r="4499" spans="9:11" x14ac:dyDescent="0.25">
      <c r="I4499" t="s">
        <v>10971</v>
      </c>
      <c r="J4499" t="s">
        <v>10971</v>
      </c>
      <c r="K4499" t="s">
        <v>10971</v>
      </c>
    </row>
    <row r="4500" spans="9:11" x14ac:dyDescent="0.25">
      <c r="I4500" t="s">
        <v>10971</v>
      </c>
      <c r="J4500" t="s">
        <v>10971</v>
      </c>
      <c r="K4500" t="s">
        <v>10971</v>
      </c>
    </row>
    <row r="4501" spans="9:11" x14ac:dyDescent="0.25">
      <c r="I4501" t="s">
        <v>10971</v>
      </c>
      <c r="J4501" t="s">
        <v>10971</v>
      </c>
      <c r="K4501" t="s">
        <v>10971</v>
      </c>
    </row>
    <row r="4502" spans="9:11" x14ac:dyDescent="0.25">
      <c r="I4502" t="s">
        <v>10971</v>
      </c>
      <c r="J4502" t="s">
        <v>10971</v>
      </c>
      <c r="K4502" t="s">
        <v>10971</v>
      </c>
    </row>
    <row r="4503" spans="9:11" x14ac:dyDescent="0.25">
      <c r="I4503" t="s">
        <v>10971</v>
      </c>
      <c r="J4503" t="s">
        <v>10971</v>
      </c>
      <c r="K4503" t="s">
        <v>10971</v>
      </c>
    </row>
    <row r="4504" spans="9:11" x14ac:dyDescent="0.25">
      <c r="I4504" t="s">
        <v>10971</v>
      </c>
      <c r="J4504" t="s">
        <v>10971</v>
      </c>
      <c r="K4504" t="s">
        <v>10971</v>
      </c>
    </row>
    <row r="4505" spans="9:11" x14ac:dyDescent="0.25">
      <c r="I4505" t="s">
        <v>10971</v>
      </c>
      <c r="J4505" t="s">
        <v>10971</v>
      </c>
      <c r="K4505" t="s">
        <v>10971</v>
      </c>
    </row>
    <row r="4506" spans="9:11" x14ac:dyDescent="0.25">
      <c r="I4506" t="s">
        <v>10971</v>
      </c>
      <c r="J4506" t="s">
        <v>10971</v>
      </c>
      <c r="K4506" t="s">
        <v>10971</v>
      </c>
    </row>
    <row r="4507" spans="9:11" x14ac:dyDescent="0.25">
      <c r="I4507" t="s">
        <v>10971</v>
      </c>
      <c r="J4507" t="s">
        <v>10971</v>
      </c>
      <c r="K4507" t="s">
        <v>10971</v>
      </c>
    </row>
    <row r="4508" spans="9:11" x14ac:dyDescent="0.25">
      <c r="I4508" t="s">
        <v>10971</v>
      </c>
      <c r="J4508" t="s">
        <v>10971</v>
      </c>
      <c r="K4508" t="s">
        <v>10971</v>
      </c>
    </row>
    <row r="4509" spans="9:11" x14ac:dyDescent="0.25">
      <c r="I4509" t="s">
        <v>10971</v>
      </c>
      <c r="J4509" t="s">
        <v>10971</v>
      </c>
      <c r="K4509" t="s">
        <v>10971</v>
      </c>
    </row>
    <row r="4510" spans="9:11" x14ac:dyDescent="0.25">
      <c r="I4510" t="s">
        <v>10971</v>
      </c>
      <c r="J4510" t="s">
        <v>10971</v>
      </c>
      <c r="K4510" t="s">
        <v>10971</v>
      </c>
    </row>
    <row r="4511" spans="9:11" x14ac:dyDescent="0.25">
      <c r="I4511" t="s">
        <v>10971</v>
      </c>
      <c r="J4511" t="s">
        <v>10971</v>
      </c>
      <c r="K4511" t="s">
        <v>10971</v>
      </c>
    </row>
    <row r="4512" spans="9:11" x14ac:dyDescent="0.25">
      <c r="I4512" t="s">
        <v>10971</v>
      </c>
      <c r="J4512" t="s">
        <v>10971</v>
      </c>
      <c r="K4512" t="s">
        <v>10971</v>
      </c>
    </row>
    <row r="4513" spans="9:11" x14ac:dyDescent="0.25">
      <c r="I4513" t="s">
        <v>10971</v>
      </c>
      <c r="J4513" t="s">
        <v>10971</v>
      </c>
      <c r="K4513" t="s">
        <v>10971</v>
      </c>
    </row>
    <row r="4514" spans="9:11" x14ac:dyDescent="0.25">
      <c r="I4514" t="s">
        <v>10971</v>
      </c>
      <c r="J4514" t="s">
        <v>10971</v>
      </c>
      <c r="K4514" t="s">
        <v>10971</v>
      </c>
    </row>
    <row r="4515" spans="9:11" x14ac:dyDescent="0.25">
      <c r="I4515" t="s">
        <v>10971</v>
      </c>
      <c r="J4515" t="s">
        <v>10971</v>
      </c>
      <c r="K4515" t="s">
        <v>10971</v>
      </c>
    </row>
    <row r="4516" spans="9:11" x14ac:dyDescent="0.25">
      <c r="I4516" t="s">
        <v>10971</v>
      </c>
      <c r="J4516" t="s">
        <v>10971</v>
      </c>
      <c r="K4516" t="s">
        <v>10971</v>
      </c>
    </row>
    <row r="4517" spans="9:11" x14ac:dyDescent="0.25">
      <c r="I4517" t="s">
        <v>10971</v>
      </c>
      <c r="J4517" t="s">
        <v>10971</v>
      </c>
      <c r="K4517" t="s">
        <v>10971</v>
      </c>
    </row>
    <row r="4518" spans="9:11" x14ac:dyDescent="0.25">
      <c r="I4518" t="s">
        <v>10971</v>
      </c>
      <c r="J4518" t="s">
        <v>10971</v>
      </c>
      <c r="K4518" t="s">
        <v>10971</v>
      </c>
    </row>
    <row r="4519" spans="9:11" x14ac:dyDescent="0.25">
      <c r="I4519" t="s">
        <v>10971</v>
      </c>
      <c r="J4519" t="s">
        <v>10971</v>
      </c>
      <c r="K4519" t="s">
        <v>10971</v>
      </c>
    </row>
    <row r="4520" spans="9:11" x14ac:dyDescent="0.25">
      <c r="I4520" t="s">
        <v>10971</v>
      </c>
      <c r="J4520" t="s">
        <v>10971</v>
      </c>
      <c r="K4520" t="s">
        <v>10971</v>
      </c>
    </row>
    <row r="4521" spans="9:11" x14ac:dyDescent="0.25">
      <c r="I4521" t="s">
        <v>10971</v>
      </c>
      <c r="J4521" t="s">
        <v>10971</v>
      </c>
      <c r="K4521" t="s">
        <v>10971</v>
      </c>
    </row>
    <row r="4522" spans="9:11" x14ac:dyDescent="0.25">
      <c r="I4522" t="s">
        <v>10971</v>
      </c>
      <c r="J4522" t="s">
        <v>10971</v>
      </c>
      <c r="K4522" t="s">
        <v>10971</v>
      </c>
    </row>
    <row r="4523" spans="9:11" x14ac:dyDescent="0.25">
      <c r="I4523" t="s">
        <v>10971</v>
      </c>
      <c r="J4523" t="s">
        <v>10971</v>
      </c>
      <c r="K4523" t="s">
        <v>10971</v>
      </c>
    </row>
    <row r="4524" spans="9:11" x14ac:dyDescent="0.25">
      <c r="I4524" t="s">
        <v>10971</v>
      </c>
      <c r="J4524" t="s">
        <v>10971</v>
      </c>
      <c r="K4524" t="s">
        <v>10971</v>
      </c>
    </row>
    <row r="4525" spans="9:11" x14ac:dyDescent="0.25">
      <c r="I4525" t="s">
        <v>10971</v>
      </c>
      <c r="J4525" t="s">
        <v>10971</v>
      </c>
      <c r="K4525" t="s">
        <v>10971</v>
      </c>
    </row>
    <row r="4526" spans="9:11" x14ac:dyDescent="0.25">
      <c r="I4526" t="s">
        <v>10971</v>
      </c>
      <c r="J4526" t="s">
        <v>10971</v>
      </c>
      <c r="K4526" t="s">
        <v>10971</v>
      </c>
    </row>
    <row r="4527" spans="9:11" x14ac:dyDescent="0.25">
      <c r="I4527" t="s">
        <v>10971</v>
      </c>
      <c r="J4527" t="s">
        <v>10971</v>
      </c>
      <c r="K4527" t="s">
        <v>10971</v>
      </c>
    </row>
    <row r="4528" spans="9:11" x14ac:dyDescent="0.25">
      <c r="I4528" t="s">
        <v>10971</v>
      </c>
      <c r="J4528" t="s">
        <v>10971</v>
      </c>
      <c r="K4528" t="s">
        <v>10971</v>
      </c>
    </row>
    <row r="4529" spans="9:11" x14ac:dyDescent="0.25">
      <c r="I4529" t="s">
        <v>10971</v>
      </c>
      <c r="J4529" t="s">
        <v>10971</v>
      </c>
      <c r="K4529" t="s">
        <v>10971</v>
      </c>
    </row>
    <row r="4530" spans="9:11" x14ac:dyDescent="0.25">
      <c r="I4530" t="s">
        <v>10971</v>
      </c>
      <c r="J4530" t="s">
        <v>10971</v>
      </c>
      <c r="K4530" t="s">
        <v>10971</v>
      </c>
    </row>
    <row r="4531" spans="9:11" x14ac:dyDescent="0.25">
      <c r="I4531" t="s">
        <v>10971</v>
      </c>
      <c r="J4531" t="s">
        <v>10971</v>
      </c>
      <c r="K4531" t="s">
        <v>10971</v>
      </c>
    </row>
    <row r="4532" spans="9:11" x14ac:dyDescent="0.25">
      <c r="I4532" t="s">
        <v>10971</v>
      </c>
      <c r="J4532" t="s">
        <v>10971</v>
      </c>
      <c r="K4532" t="s">
        <v>10971</v>
      </c>
    </row>
    <row r="4533" spans="9:11" x14ac:dyDescent="0.25">
      <c r="I4533" t="s">
        <v>10971</v>
      </c>
      <c r="J4533" t="s">
        <v>10971</v>
      </c>
      <c r="K4533" t="s">
        <v>10971</v>
      </c>
    </row>
    <row r="4534" spans="9:11" x14ac:dyDescent="0.25">
      <c r="I4534" t="s">
        <v>10971</v>
      </c>
      <c r="J4534" t="s">
        <v>10971</v>
      </c>
      <c r="K4534" t="s">
        <v>10971</v>
      </c>
    </row>
    <row r="4535" spans="9:11" x14ac:dyDescent="0.25">
      <c r="I4535" t="s">
        <v>10971</v>
      </c>
      <c r="J4535" t="s">
        <v>10971</v>
      </c>
      <c r="K4535" t="s">
        <v>10971</v>
      </c>
    </row>
    <row r="4536" spans="9:11" x14ac:dyDescent="0.25">
      <c r="I4536" t="s">
        <v>10971</v>
      </c>
      <c r="J4536" t="s">
        <v>10971</v>
      </c>
      <c r="K4536" t="s">
        <v>10971</v>
      </c>
    </row>
    <row r="4537" spans="9:11" x14ac:dyDescent="0.25">
      <c r="I4537" t="s">
        <v>10971</v>
      </c>
      <c r="J4537" t="s">
        <v>10971</v>
      </c>
      <c r="K4537" t="s">
        <v>10971</v>
      </c>
    </row>
    <row r="4538" spans="9:11" x14ac:dyDescent="0.25">
      <c r="I4538" t="s">
        <v>10971</v>
      </c>
      <c r="J4538" t="s">
        <v>10971</v>
      </c>
      <c r="K4538" t="s">
        <v>10971</v>
      </c>
    </row>
    <row r="4539" spans="9:11" x14ac:dyDescent="0.25">
      <c r="I4539" t="s">
        <v>10971</v>
      </c>
      <c r="J4539" t="s">
        <v>10971</v>
      </c>
      <c r="K4539" t="s">
        <v>10971</v>
      </c>
    </row>
    <row r="4540" spans="9:11" x14ac:dyDescent="0.25">
      <c r="I4540" t="s">
        <v>10971</v>
      </c>
      <c r="J4540" t="s">
        <v>10971</v>
      </c>
      <c r="K4540" t="s">
        <v>10971</v>
      </c>
    </row>
    <row r="4541" spans="9:11" x14ac:dyDescent="0.25">
      <c r="I4541" t="s">
        <v>10971</v>
      </c>
      <c r="J4541" t="s">
        <v>10971</v>
      </c>
      <c r="K4541" t="s">
        <v>10971</v>
      </c>
    </row>
    <row r="4542" spans="9:11" x14ac:dyDescent="0.25">
      <c r="I4542" t="s">
        <v>10971</v>
      </c>
      <c r="J4542" t="s">
        <v>10971</v>
      </c>
      <c r="K4542" t="s">
        <v>10971</v>
      </c>
    </row>
    <row r="4543" spans="9:11" x14ac:dyDescent="0.25">
      <c r="I4543" t="s">
        <v>10971</v>
      </c>
      <c r="J4543" t="s">
        <v>10971</v>
      </c>
      <c r="K4543" t="s">
        <v>10971</v>
      </c>
    </row>
    <row r="4544" spans="9:11" x14ac:dyDescent="0.25">
      <c r="I4544" t="s">
        <v>10971</v>
      </c>
      <c r="J4544" t="s">
        <v>10971</v>
      </c>
      <c r="K4544" t="s">
        <v>10971</v>
      </c>
    </row>
    <row r="4545" spans="9:11" x14ac:dyDescent="0.25">
      <c r="I4545" t="s">
        <v>10971</v>
      </c>
      <c r="J4545" t="s">
        <v>10971</v>
      </c>
      <c r="K4545" t="s">
        <v>10971</v>
      </c>
    </row>
    <row r="4546" spans="9:11" x14ac:dyDescent="0.25">
      <c r="I4546" t="s">
        <v>10971</v>
      </c>
      <c r="J4546" t="s">
        <v>10971</v>
      </c>
      <c r="K4546" t="s">
        <v>10971</v>
      </c>
    </row>
    <row r="4547" spans="9:11" x14ac:dyDescent="0.25">
      <c r="I4547" t="s">
        <v>10971</v>
      </c>
      <c r="J4547" t="s">
        <v>10971</v>
      </c>
      <c r="K4547" t="s">
        <v>10971</v>
      </c>
    </row>
    <row r="4548" spans="9:11" x14ac:dyDescent="0.25">
      <c r="I4548" t="s">
        <v>10971</v>
      </c>
      <c r="J4548" t="s">
        <v>10971</v>
      </c>
      <c r="K4548" t="s">
        <v>10971</v>
      </c>
    </row>
    <row r="4549" spans="9:11" x14ac:dyDescent="0.25">
      <c r="I4549" t="s">
        <v>10971</v>
      </c>
      <c r="J4549" t="s">
        <v>10971</v>
      </c>
      <c r="K4549" t="s">
        <v>10971</v>
      </c>
    </row>
    <row r="4550" spans="9:11" x14ac:dyDescent="0.25">
      <c r="I4550" t="s">
        <v>10971</v>
      </c>
      <c r="J4550" t="s">
        <v>10971</v>
      </c>
      <c r="K4550" t="s">
        <v>10971</v>
      </c>
    </row>
    <row r="4551" spans="9:11" x14ac:dyDescent="0.25">
      <c r="I4551" t="s">
        <v>10971</v>
      </c>
      <c r="J4551" t="s">
        <v>10971</v>
      </c>
      <c r="K4551" t="s">
        <v>10971</v>
      </c>
    </row>
    <row r="4552" spans="9:11" x14ac:dyDescent="0.25">
      <c r="I4552" t="s">
        <v>10971</v>
      </c>
      <c r="J4552" t="s">
        <v>10971</v>
      </c>
      <c r="K4552" t="s">
        <v>10971</v>
      </c>
    </row>
    <row r="4553" spans="9:11" x14ac:dyDescent="0.25">
      <c r="I4553" t="s">
        <v>10971</v>
      </c>
      <c r="J4553" t="s">
        <v>10971</v>
      </c>
      <c r="K4553" t="s">
        <v>10971</v>
      </c>
    </row>
    <row r="4554" spans="9:11" x14ac:dyDescent="0.25">
      <c r="I4554" t="s">
        <v>10971</v>
      </c>
      <c r="J4554" t="s">
        <v>10971</v>
      </c>
      <c r="K4554" t="s">
        <v>10971</v>
      </c>
    </row>
    <row r="4555" spans="9:11" x14ac:dyDescent="0.25">
      <c r="I4555" t="s">
        <v>10971</v>
      </c>
      <c r="J4555" t="s">
        <v>10971</v>
      </c>
      <c r="K4555" t="s">
        <v>10971</v>
      </c>
    </row>
    <row r="4556" spans="9:11" x14ac:dyDescent="0.25">
      <c r="I4556" t="s">
        <v>10971</v>
      </c>
      <c r="J4556" t="s">
        <v>10971</v>
      </c>
      <c r="K4556" t="s">
        <v>10971</v>
      </c>
    </row>
    <row r="4557" spans="9:11" x14ac:dyDescent="0.25">
      <c r="I4557" t="s">
        <v>10971</v>
      </c>
      <c r="J4557" t="s">
        <v>10971</v>
      </c>
      <c r="K4557" t="s">
        <v>10971</v>
      </c>
    </row>
    <row r="4558" spans="9:11" x14ac:dyDescent="0.25">
      <c r="I4558" t="s">
        <v>10971</v>
      </c>
      <c r="J4558" t="s">
        <v>10971</v>
      </c>
      <c r="K4558" t="s">
        <v>10971</v>
      </c>
    </row>
    <row r="4559" spans="9:11" x14ac:dyDescent="0.25">
      <c r="I4559" t="s">
        <v>10971</v>
      </c>
      <c r="J4559" t="s">
        <v>10971</v>
      </c>
      <c r="K4559" t="s">
        <v>10971</v>
      </c>
    </row>
    <row r="4560" spans="9:11" x14ac:dyDescent="0.25">
      <c r="I4560" t="s">
        <v>10971</v>
      </c>
      <c r="J4560" t="s">
        <v>10971</v>
      </c>
      <c r="K4560" t="s">
        <v>10971</v>
      </c>
    </row>
    <row r="4561" spans="9:11" x14ac:dyDescent="0.25">
      <c r="I4561" t="s">
        <v>10971</v>
      </c>
      <c r="J4561" t="s">
        <v>10971</v>
      </c>
      <c r="K4561" t="s">
        <v>10971</v>
      </c>
    </row>
    <row r="4562" spans="9:11" x14ac:dyDescent="0.25">
      <c r="I4562" t="s">
        <v>10971</v>
      </c>
      <c r="J4562" t="s">
        <v>10971</v>
      </c>
      <c r="K4562" t="s">
        <v>10971</v>
      </c>
    </row>
    <row r="4563" spans="9:11" x14ac:dyDescent="0.25">
      <c r="I4563" t="s">
        <v>10971</v>
      </c>
      <c r="J4563" t="s">
        <v>10971</v>
      </c>
      <c r="K4563" t="s">
        <v>10971</v>
      </c>
    </row>
    <row r="4564" spans="9:11" x14ac:dyDescent="0.25">
      <c r="I4564" t="s">
        <v>10971</v>
      </c>
      <c r="J4564" t="s">
        <v>10971</v>
      </c>
      <c r="K4564" t="s">
        <v>10971</v>
      </c>
    </row>
    <row r="4565" spans="9:11" x14ac:dyDescent="0.25">
      <c r="I4565" t="s">
        <v>10971</v>
      </c>
      <c r="J4565" t="s">
        <v>10971</v>
      </c>
      <c r="K4565" t="s">
        <v>10971</v>
      </c>
    </row>
    <row r="4566" spans="9:11" x14ac:dyDescent="0.25">
      <c r="I4566" t="s">
        <v>10971</v>
      </c>
      <c r="J4566" t="s">
        <v>10971</v>
      </c>
      <c r="K4566" t="s">
        <v>10971</v>
      </c>
    </row>
    <row r="4567" spans="9:11" x14ac:dyDescent="0.25">
      <c r="I4567" t="s">
        <v>10971</v>
      </c>
      <c r="J4567" t="s">
        <v>10971</v>
      </c>
      <c r="K4567" t="s">
        <v>10971</v>
      </c>
    </row>
    <row r="4568" spans="9:11" x14ac:dyDescent="0.25">
      <c r="I4568" t="s">
        <v>10971</v>
      </c>
      <c r="J4568" t="s">
        <v>10971</v>
      </c>
      <c r="K4568" t="s">
        <v>10971</v>
      </c>
    </row>
    <row r="4569" spans="9:11" x14ac:dyDescent="0.25">
      <c r="I4569" t="s">
        <v>10971</v>
      </c>
      <c r="J4569" t="s">
        <v>10971</v>
      </c>
      <c r="K4569" t="s">
        <v>10971</v>
      </c>
    </row>
    <row r="4570" spans="9:11" x14ac:dyDescent="0.25">
      <c r="I4570" t="s">
        <v>10971</v>
      </c>
      <c r="J4570" t="s">
        <v>10971</v>
      </c>
      <c r="K4570" t="s">
        <v>10971</v>
      </c>
    </row>
    <row r="4571" spans="9:11" x14ac:dyDescent="0.25">
      <c r="I4571" t="s">
        <v>10971</v>
      </c>
      <c r="J4571" t="s">
        <v>10971</v>
      </c>
      <c r="K4571" t="s">
        <v>10971</v>
      </c>
    </row>
    <row r="4572" spans="9:11" x14ac:dyDescent="0.25">
      <c r="I4572" t="s">
        <v>10971</v>
      </c>
      <c r="J4572" t="s">
        <v>10971</v>
      </c>
      <c r="K4572" t="s">
        <v>10971</v>
      </c>
    </row>
    <row r="4573" spans="9:11" x14ac:dyDescent="0.25">
      <c r="I4573" t="s">
        <v>10971</v>
      </c>
      <c r="J4573" t="s">
        <v>10971</v>
      </c>
      <c r="K4573" t="s">
        <v>10971</v>
      </c>
    </row>
    <row r="4574" spans="9:11" x14ac:dyDescent="0.25">
      <c r="I4574" t="s">
        <v>10971</v>
      </c>
      <c r="J4574" t="s">
        <v>10971</v>
      </c>
      <c r="K4574" t="s">
        <v>10971</v>
      </c>
    </row>
    <row r="4575" spans="9:11" x14ac:dyDescent="0.25">
      <c r="I4575" t="s">
        <v>10971</v>
      </c>
      <c r="J4575" t="s">
        <v>10971</v>
      </c>
      <c r="K4575" t="s">
        <v>10971</v>
      </c>
    </row>
    <row r="4576" spans="9:11" x14ac:dyDescent="0.25">
      <c r="I4576" t="s">
        <v>10971</v>
      </c>
      <c r="J4576" t="s">
        <v>10971</v>
      </c>
      <c r="K4576" t="s">
        <v>10971</v>
      </c>
    </row>
    <row r="4577" spans="9:11" x14ac:dyDescent="0.25">
      <c r="I4577" t="s">
        <v>10971</v>
      </c>
      <c r="J4577" t="s">
        <v>10971</v>
      </c>
      <c r="K4577" t="s">
        <v>10971</v>
      </c>
    </row>
    <row r="4578" spans="9:11" x14ac:dyDescent="0.25">
      <c r="I4578" t="s">
        <v>10971</v>
      </c>
      <c r="J4578" t="s">
        <v>10971</v>
      </c>
      <c r="K4578" t="s">
        <v>10971</v>
      </c>
    </row>
    <row r="4579" spans="9:11" x14ac:dyDescent="0.25">
      <c r="I4579" t="s">
        <v>10971</v>
      </c>
      <c r="J4579" t="s">
        <v>10971</v>
      </c>
      <c r="K4579" t="s">
        <v>10971</v>
      </c>
    </row>
    <row r="4580" spans="9:11" x14ac:dyDescent="0.25">
      <c r="I4580" t="s">
        <v>10971</v>
      </c>
      <c r="J4580" t="s">
        <v>10971</v>
      </c>
      <c r="K4580" t="s">
        <v>10971</v>
      </c>
    </row>
    <row r="4581" spans="9:11" x14ac:dyDescent="0.25">
      <c r="I4581" t="s">
        <v>10971</v>
      </c>
      <c r="J4581" t="s">
        <v>10971</v>
      </c>
      <c r="K4581" t="s">
        <v>10971</v>
      </c>
    </row>
    <row r="4582" spans="9:11" x14ac:dyDescent="0.25">
      <c r="I4582" t="s">
        <v>10971</v>
      </c>
      <c r="J4582" t="s">
        <v>10971</v>
      </c>
      <c r="K4582" t="s">
        <v>10971</v>
      </c>
    </row>
    <row r="4583" spans="9:11" x14ac:dyDescent="0.25">
      <c r="I4583" t="s">
        <v>10971</v>
      </c>
      <c r="J4583" t="s">
        <v>10971</v>
      </c>
      <c r="K4583" t="s">
        <v>10971</v>
      </c>
    </row>
    <row r="4584" spans="9:11" x14ac:dyDescent="0.25">
      <c r="I4584" t="s">
        <v>10971</v>
      </c>
      <c r="J4584" t="s">
        <v>10971</v>
      </c>
      <c r="K4584" t="s">
        <v>10971</v>
      </c>
    </row>
    <row r="4585" spans="9:11" x14ac:dyDescent="0.25">
      <c r="I4585" t="s">
        <v>10971</v>
      </c>
      <c r="J4585" t="s">
        <v>10971</v>
      </c>
      <c r="K4585" t="s">
        <v>10971</v>
      </c>
    </row>
    <row r="4586" spans="9:11" x14ac:dyDescent="0.25">
      <c r="I4586" t="s">
        <v>10971</v>
      </c>
      <c r="J4586" t="s">
        <v>10971</v>
      </c>
      <c r="K4586" t="s">
        <v>10971</v>
      </c>
    </row>
    <row r="4587" spans="9:11" x14ac:dyDescent="0.25">
      <c r="I4587" t="s">
        <v>10971</v>
      </c>
      <c r="J4587" t="s">
        <v>10971</v>
      </c>
      <c r="K4587" t="s">
        <v>10971</v>
      </c>
    </row>
    <row r="4588" spans="9:11" x14ac:dyDescent="0.25">
      <c r="I4588" t="s">
        <v>10971</v>
      </c>
      <c r="J4588" t="s">
        <v>10971</v>
      </c>
      <c r="K4588" t="s">
        <v>10971</v>
      </c>
    </row>
    <row r="4589" spans="9:11" x14ac:dyDescent="0.25">
      <c r="I4589" t="s">
        <v>10971</v>
      </c>
      <c r="J4589" t="s">
        <v>10971</v>
      </c>
      <c r="K4589" t="s">
        <v>10971</v>
      </c>
    </row>
    <row r="4590" spans="9:11" x14ac:dyDescent="0.25">
      <c r="I4590" t="s">
        <v>10971</v>
      </c>
      <c r="J4590" t="s">
        <v>10971</v>
      </c>
      <c r="K4590" t="s">
        <v>10971</v>
      </c>
    </row>
    <row r="4591" spans="9:11" x14ac:dyDescent="0.25">
      <c r="I4591" t="s">
        <v>10971</v>
      </c>
      <c r="J4591" t="s">
        <v>10971</v>
      </c>
      <c r="K4591" t="s">
        <v>10971</v>
      </c>
    </row>
    <row r="4592" spans="9:11" x14ac:dyDescent="0.25">
      <c r="I4592" t="s">
        <v>10971</v>
      </c>
      <c r="J4592" t="s">
        <v>10971</v>
      </c>
      <c r="K4592" t="s">
        <v>10971</v>
      </c>
    </row>
    <row r="4593" spans="9:11" x14ac:dyDescent="0.25">
      <c r="I4593" t="s">
        <v>10971</v>
      </c>
      <c r="J4593" t="s">
        <v>10971</v>
      </c>
      <c r="K4593" t="s">
        <v>10971</v>
      </c>
    </row>
    <row r="4594" spans="9:11" x14ac:dyDescent="0.25">
      <c r="I4594" t="s">
        <v>10971</v>
      </c>
      <c r="J4594" t="s">
        <v>10971</v>
      </c>
      <c r="K4594" t="s">
        <v>10971</v>
      </c>
    </row>
    <row r="4595" spans="9:11" x14ac:dyDescent="0.25">
      <c r="I4595" t="s">
        <v>10971</v>
      </c>
      <c r="J4595" t="s">
        <v>10971</v>
      </c>
      <c r="K4595" t="s">
        <v>10971</v>
      </c>
    </row>
    <row r="4596" spans="9:11" x14ac:dyDescent="0.25">
      <c r="I4596" t="s">
        <v>10971</v>
      </c>
      <c r="J4596" t="s">
        <v>10971</v>
      </c>
      <c r="K4596" t="s">
        <v>10971</v>
      </c>
    </row>
    <row r="4597" spans="9:11" x14ac:dyDescent="0.25">
      <c r="I4597" t="s">
        <v>10971</v>
      </c>
      <c r="J4597" t="s">
        <v>10971</v>
      </c>
      <c r="K4597" t="s">
        <v>10971</v>
      </c>
    </row>
    <row r="4598" spans="9:11" x14ac:dyDescent="0.25">
      <c r="I4598" t="s">
        <v>10971</v>
      </c>
      <c r="J4598" t="s">
        <v>10971</v>
      </c>
      <c r="K4598" t="s">
        <v>10971</v>
      </c>
    </row>
    <row r="4599" spans="9:11" x14ac:dyDescent="0.25">
      <c r="I4599" t="s">
        <v>10971</v>
      </c>
      <c r="J4599" t="s">
        <v>10971</v>
      </c>
      <c r="K4599" t="s">
        <v>10971</v>
      </c>
    </row>
    <row r="4600" spans="9:11" x14ac:dyDescent="0.25">
      <c r="I4600" t="s">
        <v>10971</v>
      </c>
      <c r="J4600" t="s">
        <v>10971</v>
      </c>
      <c r="K4600" t="s">
        <v>10971</v>
      </c>
    </row>
    <row r="4601" spans="9:11" x14ac:dyDescent="0.25">
      <c r="I4601" t="s">
        <v>10971</v>
      </c>
      <c r="J4601" t="s">
        <v>10971</v>
      </c>
      <c r="K4601" t="s">
        <v>10971</v>
      </c>
    </row>
    <row r="4602" spans="9:11" x14ac:dyDescent="0.25">
      <c r="I4602" t="s">
        <v>10971</v>
      </c>
      <c r="J4602" t="s">
        <v>10971</v>
      </c>
      <c r="K4602" t="s">
        <v>10971</v>
      </c>
    </row>
    <row r="4603" spans="9:11" x14ac:dyDescent="0.25">
      <c r="I4603" t="s">
        <v>10971</v>
      </c>
      <c r="J4603" t="s">
        <v>10971</v>
      </c>
      <c r="K4603" t="s">
        <v>10971</v>
      </c>
    </row>
    <row r="4604" spans="9:11" x14ac:dyDescent="0.25">
      <c r="I4604" t="s">
        <v>10971</v>
      </c>
      <c r="J4604" t="s">
        <v>10971</v>
      </c>
      <c r="K4604" t="s">
        <v>10971</v>
      </c>
    </row>
    <row r="4605" spans="9:11" x14ac:dyDescent="0.25">
      <c r="I4605" t="s">
        <v>10971</v>
      </c>
      <c r="J4605" t="s">
        <v>10971</v>
      </c>
      <c r="K4605" t="s">
        <v>10971</v>
      </c>
    </row>
    <row r="4606" spans="9:11" x14ac:dyDescent="0.25">
      <c r="I4606" t="s">
        <v>10971</v>
      </c>
      <c r="J4606" t="s">
        <v>10971</v>
      </c>
      <c r="K4606" t="s">
        <v>10971</v>
      </c>
    </row>
    <row r="4607" spans="9:11" x14ac:dyDescent="0.25">
      <c r="I4607" t="s">
        <v>10971</v>
      </c>
      <c r="J4607" t="s">
        <v>10971</v>
      </c>
      <c r="K4607" t="s">
        <v>10971</v>
      </c>
    </row>
    <row r="4608" spans="9:11" x14ac:dyDescent="0.25">
      <c r="I4608" t="s">
        <v>10971</v>
      </c>
      <c r="J4608" t="s">
        <v>10971</v>
      </c>
      <c r="K4608" t="s">
        <v>10971</v>
      </c>
    </row>
    <row r="4609" spans="9:11" x14ac:dyDescent="0.25">
      <c r="I4609" t="s">
        <v>10971</v>
      </c>
      <c r="J4609" t="s">
        <v>10971</v>
      </c>
      <c r="K4609" t="s">
        <v>10971</v>
      </c>
    </row>
    <row r="4610" spans="9:11" x14ac:dyDescent="0.25">
      <c r="I4610" t="s">
        <v>10971</v>
      </c>
      <c r="J4610" t="s">
        <v>10971</v>
      </c>
      <c r="K4610" t="s">
        <v>10971</v>
      </c>
    </row>
    <row r="4611" spans="9:11" x14ac:dyDescent="0.25">
      <c r="I4611" t="s">
        <v>10971</v>
      </c>
      <c r="J4611" t="s">
        <v>10971</v>
      </c>
      <c r="K4611" t="s">
        <v>10971</v>
      </c>
    </row>
    <row r="4612" spans="9:11" x14ac:dyDescent="0.25">
      <c r="I4612" t="s">
        <v>10971</v>
      </c>
      <c r="J4612" t="s">
        <v>10971</v>
      </c>
      <c r="K4612" t="s">
        <v>10971</v>
      </c>
    </row>
    <row r="4613" spans="9:11" x14ac:dyDescent="0.25">
      <c r="I4613" t="s">
        <v>10971</v>
      </c>
      <c r="J4613" t="s">
        <v>10971</v>
      </c>
      <c r="K4613" t="s">
        <v>10971</v>
      </c>
    </row>
    <row r="4614" spans="9:11" x14ac:dyDescent="0.25">
      <c r="I4614" t="s">
        <v>10971</v>
      </c>
      <c r="J4614" t="s">
        <v>10971</v>
      </c>
      <c r="K4614" t="s">
        <v>10971</v>
      </c>
    </row>
    <row r="4615" spans="9:11" x14ac:dyDescent="0.25">
      <c r="I4615" t="s">
        <v>10971</v>
      </c>
      <c r="J4615" t="s">
        <v>10971</v>
      </c>
      <c r="K4615" t="s">
        <v>10971</v>
      </c>
    </row>
    <row r="4616" spans="9:11" x14ac:dyDescent="0.25">
      <c r="I4616" t="s">
        <v>10971</v>
      </c>
      <c r="J4616" t="s">
        <v>10971</v>
      </c>
      <c r="K4616" t="s">
        <v>10971</v>
      </c>
    </row>
    <row r="4617" spans="9:11" x14ac:dyDescent="0.25">
      <c r="I4617" t="s">
        <v>10971</v>
      </c>
      <c r="J4617" t="s">
        <v>10971</v>
      </c>
      <c r="K4617" t="s">
        <v>10971</v>
      </c>
    </row>
    <row r="4618" spans="9:11" x14ac:dyDescent="0.25">
      <c r="I4618" t="s">
        <v>10971</v>
      </c>
      <c r="J4618" t="s">
        <v>10971</v>
      </c>
      <c r="K4618" t="s">
        <v>10971</v>
      </c>
    </row>
    <row r="4619" spans="9:11" x14ac:dyDescent="0.25">
      <c r="I4619" t="s">
        <v>10971</v>
      </c>
      <c r="J4619" t="s">
        <v>10971</v>
      </c>
      <c r="K4619" t="s">
        <v>10971</v>
      </c>
    </row>
    <row r="4620" spans="9:11" x14ac:dyDescent="0.25">
      <c r="I4620" t="s">
        <v>10971</v>
      </c>
      <c r="J4620" t="s">
        <v>10971</v>
      </c>
      <c r="K4620" t="s">
        <v>10971</v>
      </c>
    </row>
    <row r="4621" spans="9:11" x14ac:dyDescent="0.25">
      <c r="I4621" t="s">
        <v>10971</v>
      </c>
      <c r="J4621" t="s">
        <v>10971</v>
      </c>
      <c r="K4621" t="s">
        <v>10971</v>
      </c>
    </row>
    <row r="4622" spans="9:11" x14ac:dyDescent="0.25">
      <c r="I4622" t="s">
        <v>10971</v>
      </c>
      <c r="J4622" t="s">
        <v>10971</v>
      </c>
      <c r="K4622" t="s">
        <v>10971</v>
      </c>
    </row>
    <row r="4623" spans="9:11" x14ac:dyDescent="0.25">
      <c r="I4623" t="s">
        <v>10971</v>
      </c>
      <c r="J4623" t="s">
        <v>10971</v>
      </c>
      <c r="K4623" t="s">
        <v>10971</v>
      </c>
    </row>
    <row r="4624" spans="9:11" x14ac:dyDescent="0.25">
      <c r="I4624" t="s">
        <v>10971</v>
      </c>
      <c r="J4624" t="s">
        <v>10971</v>
      </c>
      <c r="K4624" t="s">
        <v>10971</v>
      </c>
    </row>
    <row r="4625" spans="9:11" x14ac:dyDescent="0.25">
      <c r="I4625" t="s">
        <v>10971</v>
      </c>
      <c r="J4625" t="s">
        <v>10971</v>
      </c>
      <c r="K4625" t="s">
        <v>10971</v>
      </c>
    </row>
    <row r="4626" spans="9:11" x14ac:dyDescent="0.25">
      <c r="I4626" t="s">
        <v>10971</v>
      </c>
      <c r="J4626" t="s">
        <v>10971</v>
      </c>
      <c r="K4626" t="s">
        <v>10971</v>
      </c>
    </row>
    <row r="4627" spans="9:11" x14ac:dyDescent="0.25">
      <c r="I4627" t="s">
        <v>10971</v>
      </c>
      <c r="J4627" t="s">
        <v>10971</v>
      </c>
      <c r="K4627" t="s">
        <v>10971</v>
      </c>
    </row>
    <row r="4628" spans="9:11" x14ac:dyDescent="0.25">
      <c r="I4628" t="s">
        <v>10971</v>
      </c>
      <c r="J4628" t="s">
        <v>10971</v>
      </c>
      <c r="K4628" t="s">
        <v>10971</v>
      </c>
    </row>
    <row r="4629" spans="9:11" x14ac:dyDescent="0.25">
      <c r="I4629" t="s">
        <v>10971</v>
      </c>
      <c r="J4629" t="s">
        <v>10971</v>
      </c>
      <c r="K4629" t="s">
        <v>10971</v>
      </c>
    </row>
    <row r="4630" spans="9:11" x14ac:dyDescent="0.25">
      <c r="I4630" t="s">
        <v>10971</v>
      </c>
      <c r="J4630" t="s">
        <v>10971</v>
      </c>
      <c r="K4630" t="s">
        <v>10971</v>
      </c>
    </row>
    <row r="4631" spans="9:11" x14ac:dyDescent="0.25">
      <c r="I4631" t="s">
        <v>10971</v>
      </c>
      <c r="J4631" t="s">
        <v>10971</v>
      </c>
      <c r="K4631" t="s">
        <v>10971</v>
      </c>
    </row>
    <row r="4632" spans="9:11" x14ac:dyDescent="0.25">
      <c r="I4632" t="s">
        <v>10971</v>
      </c>
      <c r="J4632" t="s">
        <v>10971</v>
      </c>
      <c r="K4632" t="s">
        <v>10971</v>
      </c>
    </row>
    <row r="4633" spans="9:11" x14ac:dyDescent="0.25">
      <c r="I4633" t="s">
        <v>10971</v>
      </c>
      <c r="J4633" t="s">
        <v>10971</v>
      </c>
      <c r="K4633" t="s">
        <v>10971</v>
      </c>
    </row>
    <row r="4634" spans="9:11" x14ac:dyDescent="0.25">
      <c r="I4634" t="s">
        <v>10971</v>
      </c>
      <c r="J4634" t="s">
        <v>10971</v>
      </c>
      <c r="K4634" t="s">
        <v>10971</v>
      </c>
    </row>
    <row r="4635" spans="9:11" x14ac:dyDescent="0.25">
      <c r="I4635" t="s">
        <v>10971</v>
      </c>
      <c r="J4635" t="s">
        <v>10971</v>
      </c>
      <c r="K4635" t="s">
        <v>10971</v>
      </c>
    </row>
    <row r="4636" spans="9:11" x14ac:dyDescent="0.25">
      <c r="I4636" t="s">
        <v>10971</v>
      </c>
      <c r="J4636" t="s">
        <v>10971</v>
      </c>
      <c r="K4636" t="s">
        <v>10971</v>
      </c>
    </row>
    <row r="4637" spans="9:11" x14ac:dyDescent="0.25">
      <c r="I4637" t="s">
        <v>10971</v>
      </c>
      <c r="J4637" t="s">
        <v>10971</v>
      </c>
      <c r="K4637" t="s">
        <v>10971</v>
      </c>
    </row>
    <row r="4638" spans="9:11" x14ac:dyDescent="0.25">
      <c r="I4638" t="s">
        <v>10971</v>
      </c>
      <c r="J4638" t="s">
        <v>10971</v>
      </c>
      <c r="K4638" t="s">
        <v>10971</v>
      </c>
    </row>
    <row r="4639" spans="9:11" x14ac:dyDescent="0.25">
      <c r="I4639" t="s">
        <v>10971</v>
      </c>
      <c r="J4639" t="s">
        <v>10971</v>
      </c>
      <c r="K4639" t="s">
        <v>10971</v>
      </c>
    </row>
    <row r="4640" spans="9:11" x14ac:dyDescent="0.25">
      <c r="I4640" t="s">
        <v>10971</v>
      </c>
      <c r="J4640" t="s">
        <v>10971</v>
      </c>
      <c r="K4640" t="s">
        <v>10971</v>
      </c>
    </row>
    <row r="4641" spans="9:11" x14ac:dyDescent="0.25">
      <c r="I4641" t="s">
        <v>10971</v>
      </c>
      <c r="J4641" t="s">
        <v>10971</v>
      </c>
      <c r="K4641" t="s">
        <v>10971</v>
      </c>
    </row>
    <row r="4642" spans="9:11" x14ac:dyDescent="0.25">
      <c r="I4642" t="s">
        <v>10971</v>
      </c>
      <c r="J4642" t="s">
        <v>10971</v>
      </c>
      <c r="K4642" t="s">
        <v>10971</v>
      </c>
    </row>
    <row r="4643" spans="9:11" x14ac:dyDescent="0.25">
      <c r="I4643" t="s">
        <v>10971</v>
      </c>
      <c r="J4643" t="s">
        <v>10971</v>
      </c>
      <c r="K4643" t="s">
        <v>10971</v>
      </c>
    </row>
    <row r="4644" spans="9:11" x14ac:dyDescent="0.25">
      <c r="I4644" t="s">
        <v>10971</v>
      </c>
      <c r="J4644" t="s">
        <v>10971</v>
      </c>
      <c r="K4644" t="s">
        <v>10971</v>
      </c>
    </row>
    <row r="4645" spans="9:11" x14ac:dyDescent="0.25">
      <c r="I4645" t="s">
        <v>10971</v>
      </c>
      <c r="J4645" t="s">
        <v>10971</v>
      </c>
      <c r="K4645" t="s">
        <v>10971</v>
      </c>
    </row>
    <row r="4646" spans="9:11" x14ac:dyDescent="0.25">
      <c r="I4646" t="s">
        <v>10971</v>
      </c>
      <c r="J4646" t="s">
        <v>10971</v>
      </c>
      <c r="K4646" t="s">
        <v>10971</v>
      </c>
    </row>
    <row r="4647" spans="9:11" x14ac:dyDescent="0.25">
      <c r="I4647" t="s">
        <v>10971</v>
      </c>
      <c r="J4647" t="s">
        <v>10971</v>
      </c>
      <c r="K4647" t="s">
        <v>10971</v>
      </c>
    </row>
    <row r="4648" spans="9:11" x14ac:dyDescent="0.25">
      <c r="I4648" t="s">
        <v>10971</v>
      </c>
      <c r="J4648" t="s">
        <v>10971</v>
      </c>
      <c r="K4648" t="s">
        <v>10971</v>
      </c>
    </row>
    <row r="4649" spans="9:11" x14ac:dyDescent="0.25">
      <c r="I4649" t="s">
        <v>10971</v>
      </c>
      <c r="J4649" t="s">
        <v>10971</v>
      </c>
      <c r="K4649" t="s">
        <v>10971</v>
      </c>
    </row>
    <row r="4650" spans="9:11" x14ac:dyDescent="0.25">
      <c r="I4650" t="s">
        <v>10971</v>
      </c>
      <c r="J4650" t="s">
        <v>10971</v>
      </c>
      <c r="K4650" t="s">
        <v>10971</v>
      </c>
    </row>
    <row r="4651" spans="9:11" x14ac:dyDescent="0.25">
      <c r="I4651" t="s">
        <v>10971</v>
      </c>
      <c r="J4651" t="s">
        <v>10971</v>
      </c>
      <c r="K4651" t="s">
        <v>10971</v>
      </c>
    </row>
    <row r="4652" spans="9:11" x14ac:dyDescent="0.25">
      <c r="I4652" t="s">
        <v>10971</v>
      </c>
      <c r="J4652" t="s">
        <v>10971</v>
      </c>
      <c r="K4652" t="s">
        <v>10971</v>
      </c>
    </row>
    <row r="4653" spans="9:11" x14ac:dyDescent="0.25">
      <c r="I4653" t="s">
        <v>10971</v>
      </c>
      <c r="J4653" t="s">
        <v>10971</v>
      </c>
      <c r="K4653" t="s">
        <v>10971</v>
      </c>
    </row>
    <row r="4654" spans="9:11" x14ac:dyDescent="0.25">
      <c r="I4654" t="s">
        <v>10971</v>
      </c>
      <c r="J4654" t="s">
        <v>10971</v>
      </c>
      <c r="K4654" t="s">
        <v>10971</v>
      </c>
    </row>
    <row r="4655" spans="9:11" x14ac:dyDescent="0.25">
      <c r="I4655" t="s">
        <v>10971</v>
      </c>
      <c r="J4655" t="s">
        <v>10971</v>
      </c>
      <c r="K4655" t="s">
        <v>10971</v>
      </c>
    </row>
    <row r="4656" spans="9:11" x14ac:dyDescent="0.25">
      <c r="I4656" t="s">
        <v>10971</v>
      </c>
      <c r="J4656" t="s">
        <v>10971</v>
      </c>
      <c r="K4656" t="s">
        <v>10971</v>
      </c>
    </row>
    <row r="4657" spans="9:11" x14ac:dyDescent="0.25">
      <c r="I4657" t="s">
        <v>10971</v>
      </c>
      <c r="J4657" t="s">
        <v>10971</v>
      </c>
      <c r="K4657" t="s">
        <v>10971</v>
      </c>
    </row>
    <row r="4658" spans="9:11" x14ac:dyDescent="0.25">
      <c r="I4658" t="s">
        <v>10971</v>
      </c>
      <c r="J4658" t="s">
        <v>10971</v>
      </c>
      <c r="K4658" t="s">
        <v>10971</v>
      </c>
    </row>
    <row r="4659" spans="9:11" x14ac:dyDescent="0.25">
      <c r="I4659" t="s">
        <v>10971</v>
      </c>
      <c r="J4659" t="s">
        <v>10971</v>
      </c>
      <c r="K4659" t="s">
        <v>10971</v>
      </c>
    </row>
    <row r="4660" spans="9:11" x14ac:dyDescent="0.25">
      <c r="I4660" t="s">
        <v>10971</v>
      </c>
      <c r="J4660" t="s">
        <v>10971</v>
      </c>
      <c r="K4660" t="s">
        <v>10971</v>
      </c>
    </row>
    <row r="4661" spans="9:11" x14ac:dyDescent="0.25">
      <c r="I4661" t="s">
        <v>10971</v>
      </c>
      <c r="J4661" t="s">
        <v>10971</v>
      </c>
      <c r="K4661" t="s">
        <v>10971</v>
      </c>
    </row>
    <row r="4662" spans="9:11" x14ac:dyDescent="0.25">
      <c r="I4662" t="s">
        <v>10971</v>
      </c>
      <c r="J4662" t="s">
        <v>10971</v>
      </c>
      <c r="K4662" t="s">
        <v>10971</v>
      </c>
    </row>
    <row r="4663" spans="9:11" x14ac:dyDescent="0.25">
      <c r="I4663" t="s">
        <v>10971</v>
      </c>
      <c r="J4663" t="s">
        <v>10971</v>
      </c>
      <c r="K4663" t="s">
        <v>10971</v>
      </c>
    </row>
    <row r="4664" spans="9:11" x14ac:dyDescent="0.25">
      <c r="I4664" t="s">
        <v>10971</v>
      </c>
      <c r="J4664" t="s">
        <v>10971</v>
      </c>
      <c r="K4664" t="s">
        <v>10971</v>
      </c>
    </row>
    <row r="4665" spans="9:11" x14ac:dyDescent="0.25">
      <c r="I4665" t="s">
        <v>10971</v>
      </c>
      <c r="J4665" t="s">
        <v>10971</v>
      </c>
      <c r="K4665" t="s">
        <v>10971</v>
      </c>
    </row>
    <row r="4666" spans="9:11" x14ac:dyDescent="0.25">
      <c r="I4666" t="s">
        <v>10971</v>
      </c>
      <c r="J4666" t="s">
        <v>10971</v>
      </c>
      <c r="K4666" t="s">
        <v>10971</v>
      </c>
    </row>
    <row r="4667" spans="9:11" x14ac:dyDescent="0.25">
      <c r="I4667" t="s">
        <v>10971</v>
      </c>
      <c r="J4667" t="s">
        <v>10971</v>
      </c>
      <c r="K4667" t="s">
        <v>10971</v>
      </c>
    </row>
    <row r="4668" spans="9:11" x14ac:dyDescent="0.25">
      <c r="I4668" t="s">
        <v>10971</v>
      </c>
      <c r="J4668" t="s">
        <v>10971</v>
      </c>
      <c r="K4668" t="s">
        <v>10971</v>
      </c>
    </row>
    <row r="4669" spans="9:11" x14ac:dyDescent="0.25">
      <c r="I4669" t="s">
        <v>10971</v>
      </c>
      <c r="J4669" t="s">
        <v>10971</v>
      </c>
      <c r="K4669" t="s">
        <v>10971</v>
      </c>
    </row>
    <row r="4670" spans="9:11" x14ac:dyDescent="0.25">
      <c r="I4670" t="s">
        <v>10971</v>
      </c>
      <c r="J4670" t="s">
        <v>10971</v>
      </c>
      <c r="K4670" t="s">
        <v>10971</v>
      </c>
    </row>
    <row r="4671" spans="9:11" x14ac:dyDescent="0.25">
      <c r="I4671" t="s">
        <v>10971</v>
      </c>
      <c r="J4671" t="s">
        <v>10971</v>
      </c>
      <c r="K4671" t="s">
        <v>10971</v>
      </c>
    </row>
    <row r="4672" spans="9:11" x14ac:dyDescent="0.25">
      <c r="I4672" t="s">
        <v>10971</v>
      </c>
      <c r="J4672" t="s">
        <v>10971</v>
      </c>
      <c r="K4672" t="s">
        <v>10971</v>
      </c>
    </row>
    <row r="4673" spans="9:11" x14ac:dyDescent="0.25">
      <c r="I4673" t="s">
        <v>10971</v>
      </c>
      <c r="J4673" t="s">
        <v>10971</v>
      </c>
      <c r="K4673" t="s">
        <v>10971</v>
      </c>
    </row>
    <row r="4674" spans="9:11" x14ac:dyDescent="0.25">
      <c r="I4674" t="s">
        <v>10971</v>
      </c>
      <c r="J4674" t="s">
        <v>10971</v>
      </c>
      <c r="K4674" t="s">
        <v>10971</v>
      </c>
    </row>
    <row r="4675" spans="9:11" x14ac:dyDescent="0.25">
      <c r="I4675" t="s">
        <v>10971</v>
      </c>
      <c r="J4675" t="s">
        <v>10971</v>
      </c>
      <c r="K4675" t="s">
        <v>10971</v>
      </c>
    </row>
    <row r="4676" spans="9:11" x14ac:dyDescent="0.25">
      <c r="I4676" t="s">
        <v>10971</v>
      </c>
      <c r="J4676" t="s">
        <v>10971</v>
      </c>
      <c r="K4676" t="s">
        <v>10971</v>
      </c>
    </row>
    <row r="4677" spans="9:11" x14ac:dyDescent="0.25">
      <c r="I4677" t="s">
        <v>10971</v>
      </c>
      <c r="J4677" t="s">
        <v>10971</v>
      </c>
      <c r="K4677" t="s">
        <v>10971</v>
      </c>
    </row>
    <row r="4678" spans="9:11" x14ac:dyDescent="0.25">
      <c r="I4678" t="s">
        <v>10971</v>
      </c>
      <c r="J4678" t="s">
        <v>10971</v>
      </c>
      <c r="K4678" t="s">
        <v>10971</v>
      </c>
    </row>
    <row r="4679" spans="9:11" x14ac:dyDescent="0.25">
      <c r="I4679" t="s">
        <v>10971</v>
      </c>
      <c r="J4679" t="s">
        <v>10971</v>
      </c>
      <c r="K4679" t="s">
        <v>10971</v>
      </c>
    </row>
    <row r="4680" spans="9:11" x14ac:dyDescent="0.25">
      <c r="I4680" t="s">
        <v>10971</v>
      </c>
      <c r="J4680" t="s">
        <v>10971</v>
      </c>
      <c r="K4680" t="s">
        <v>10971</v>
      </c>
    </row>
    <row r="4681" spans="9:11" x14ac:dyDescent="0.25">
      <c r="I4681" t="s">
        <v>10971</v>
      </c>
      <c r="J4681" t="s">
        <v>10971</v>
      </c>
      <c r="K4681" t="s">
        <v>10971</v>
      </c>
    </row>
    <row r="4682" spans="9:11" x14ac:dyDescent="0.25">
      <c r="I4682" t="s">
        <v>10971</v>
      </c>
      <c r="J4682" t="s">
        <v>10971</v>
      </c>
      <c r="K4682" t="s">
        <v>10971</v>
      </c>
    </row>
    <row r="4683" spans="9:11" x14ac:dyDescent="0.25">
      <c r="I4683" t="s">
        <v>10971</v>
      </c>
      <c r="J4683" t="s">
        <v>10971</v>
      </c>
      <c r="K4683" t="s">
        <v>10971</v>
      </c>
    </row>
    <row r="4684" spans="9:11" x14ac:dyDescent="0.25">
      <c r="I4684" t="s">
        <v>10971</v>
      </c>
      <c r="J4684" t="s">
        <v>10971</v>
      </c>
      <c r="K4684" t="s">
        <v>10971</v>
      </c>
    </row>
    <row r="4685" spans="9:11" x14ac:dyDescent="0.25">
      <c r="I4685" t="s">
        <v>10971</v>
      </c>
      <c r="J4685" t="s">
        <v>10971</v>
      </c>
      <c r="K4685" t="s">
        <v>10971</v>
      </c>
    </row>
    <row r="4686" spans="9:11" x14ac:dyDescent="0.25">
      <c r="I4686" t="s">
        <v>10971</v>
      </c>
      <c r="J4686" t="s">
        <v>10971</v>
      </c>
      <c r="K4686" t="s">
        <v>10971</v>
      </c>
    </row>
    <row r="4687" spans="9:11" x14ac:dyDescent="0.25">
      <c r="I4687" t="s">
        <v>10971</v>
      </c>
      <c r="J4687" t="s">
        <v>10971</v>
      </c>
      <c r="K4687" t="s">
        <v>10971</v>
      </c>
    </row>
    <row r="4688" spans="9:11" x14ac:dyDescent="0.25">
      <c r="I4688" t="s">
        <v>10971</v>
      </c>
      <c r="J4688" t="s">
        <v>10971</v>
      </c>
      <c r="K4688" t="s">
        <v>10971</v>
      </c>
    </row>
    <row r="4689" spans="9:11" x14ac:dyDescent="0.25">
      <c r="I4689" t="s">
        <v>10971</v>
      </c>
      <c r="J4689" t="s">
        <v>10971</v>
      </c>
      <c r="K4689" t="s">
        <v>10971</v>
      </c>
    </row>
    <row r="4690" spans="9:11" x14ac:dyDescent="0.25">
      <c r="I4690" t="s">
        <v>10971</v>
      </c>
      <c r="J4690" t="s">
        <v>10971</v>
      </c>
      <c r="K4690" t="s">
        <v>10971</v>
      </c>
    </row>
    <row r="4691" spans="9:11" x14ac:dyDescent="0.25">
      <c r="I4691" t="s">
        <v>10971</v>
      </c>
      <c r="J4691" t="s">
        <v>10971</v>
      </c>
      <c r="K4691" t="s">
        <v>10971</v>
      </c>
    </row>
    <row r="4692" spans="9:11" x14ac:dyDescent="0.25">
      <c r="I4692" t="s">
        <v>10971</v>
      </c>
      <c r="J4692" t="s">
        <v>10971</v>
      </c>
      <c r="K4692" t="s">
        <v>10971</v>
      </c>
    </row>
    <row r="4693" spans="9:11" x14ac:dyDescent="0.25">
      <c r="I4693" t="s">
        <v>10971</v>
      </c>
      <c r="J4693" t="s">
        <v>10971</v>
      </c>
      <c r="K4693" t="s">
        <v>10971</v>
      </c>
    </row>
    <row r="4694" spans="9:11" x14ac:dyDescent="0.25">
      <c r="I4694" t="s">
        <v>10971</v>
      </c>
      <c r="J4694" t="s">
        <v>10971</v>
      </c>
      <c r="K4694" t="s">
        <v>10971</v>
      </c>
    </row>
    <row r="4695" spans="9:11" x14ac:dyDescent="0.25">
      <c r="I4695" t="s">
        <v>10971</v>
      </c>
      <c r="J4695" t="s">
        <v>10971</v>
      </c>
      <c r="K4695" t="s">
        <v>10971</v>
      </c>
    </row>
    <row r="4696" spans="9:11" x14ac:dyDescent="0.25">
      <c r="I4696" t="s">
        <v>10971</v>
      </c>
      <c r="J4696" t="s">
        <v>10971</v>
      </c>
      <c r="K4696" t="s">
        <v>10971</v>
      </c>
    </row>
    <row r="4697" spans="9:11" x14ac:dyDescent="0.25">
      <c r="I4697" t="s">
        <v>10971</v>
      </c>
      <c r="J4697" t="s">
        <v>10971</v>
      </c>
      <c r="K4697" t="s">
        <v>10971</v>
      </c>
    </row>
    <row r="4698" spans="9:11" x14ac:dyDescent="0.25">
      <c r="I4698" t="s">
        <v>10971</v>
      </c>
      <c r="J4698" t="s">
        <v>10971</v>
      </c>
      <c r="K4698" t="s">
        <v>10971</v>
      </c>
    </row>
    <row r="4699" spans="9:11" x14ac:dyDescent="0.25">
      <c r="I4699" t="s">
        <v>10971</v>
      </c>
      <c r="J4699" t="s">
        <v>10971</v>
      </c>
      <c r="K4699" t="s">
        <v>10971</v>
      </c>
    </row>
    <row r="4700" spans="9:11" x14ac:dyDescent="0.25">
      <c r="I4700" t="s">
        <v>10971</v>
      </c>
      <c r="J4700" t="s">
        <v>10971</v>
      </c>
      <c r="K4700" t="s">
        <v>10971</v>
      </c>
    </row>
    <row r="4701" spans="9:11" x14ac:dyDescent="0.25">
      <c r="I4701" t="s">
        <v>10971</v>
      </c>
      <c r="J4701" t="s">
        <v>10971</v>
      </c>
      <c r="K4701" t="s">
        <v>10971</v>
      </c>
    </row>
    <row r="4702" spans="9:11" x14ac:dyDescent="0.25">
      <c r="I4702" t="s">
        <v>10971</v>
      </c>
      <c r="J4702" t="s">
        <v>10971</v>
      </c>
      <c r="K4702" t="s">
        <v>10971</v>
      </c>
    </row>
    <row r="4703" spans="9:11" x14ac:dyDescent="0.25">
      <c r="I4703" t="s">
        <v>10971</v>
      </c>
      <c r="J4703" t="s">
        <v>10971</v>
      </c>
      <c r="K4703" t="s">
        <v>10971</v>
      </c>
    </row>
    <row r="4704" spans="9:11" x14ac:dyDescent="0.25">
      <c r="I4704" t="s">
        <v>10971</v>
      </c>
      <c r="J4704" t="s">
        <v>10971</v>
      </c>
      <c r="K4704" t="s">
        <v>10971</v>
      </c>
    </row>
    <row r="4705" spans="9:11" x14ac:dyDescent="0.25">
      <c r="I4705" t="s">
        <v>10971</v>
      </c>
      <c r="J4705" t="s">
        <v>10971</v>
      </c>
      <c r="K4705" t="s">
        <v>10971</v>
      </c>
    </row>
    <row r="4706" spans="9:11" x14ac:dyDescent="0.25">
      <c r="I4706" t="s">
        <v>10971</v>
      </c>
      <c r="J4706" t="s">
        <v>10971</v>
      </c>
      <c r="K4706" t="s">
        <v>10971</v>
      </c>
    </row>
    <row r="4707" spans="9:11" x14ac:dyDescent="0.25">
      <c r="I4707" t="s">
        <v>10971</v>
      </c>
      <c r="J4707" t="s">
        <v>10971</v>
      </c>
      <c r="K4707" t="s">
        <v>10971</v>
      </c>
    </row>
    <row r="4708" spans="9:11" x14ac:dyDescent="0.25">
      <c r="I4708" t="s">
        <v>10971</v>
      </c>
      <c r="J4708" t="s">
        <v>10971</v>
      </c>
      <c r="K4708" t="s">
        <v>10971</v>
      </c>
    </row>
    <row r="4709" spans="9:11" x14ac:dyDescent="0.25">
      <c r="I4709" t="s">
        <v>10971</v>
      </c>
      <c r="J4709" t="s">
        <v>10971</v>
      </c>
      <c r="K4709" t="s">
        <v>10971</v>
      </c>
    </row>
    <row r="4710" spans="9:11" x14ac:dyDescent="0.25">
      <c r="I4710" t="s">
        <v>10971</v>
      </c>
      <c r="J4710" t="s">
        <v>10971</v>
      </c>
      <c r="K4710" t="s">
        <v>10971</v>
      </c>
    </row>
    <row r="4711" spans="9:11" x14ac:dyDescent="0.25">
      <c r="I4711" t="s">
        <v>10971</v>
      </c>
      <c r="J4711" t="s">
        <v>10971</v>
      </c>
      <c r="K4711" t="s">
        <v>10971</v>
      </c>
    </row>
    <row r="4712" spans="9:11" x14ac:dyDescent="0.25">
      <c r="I4712" t="s">
        <v>10971</v>
      </c>
      <c r="J4712" t="s">
        <v>10971</v>
      </c>
      <c r="K4712" t="s">
        <v>10971</v>
      </c>
    </row>
    <row r="4713" spans="9:11" x14ac:dyDescent="0.25">
      <c r="I4713" t="s">
        <v>10971</v>
      </c>
      <c r="J4713" t="s">
        <v>10971</v>
      </c>
      <c r="K4713" t="s">
        <v>10971</v>
      </c>
    </row>
    <row r="4714" spans="9:11" x14ac:dyDescent="0.25">
      <c r="I4714" t="s">
        <v>10971</v>
      </c>
      <c r="J4714" t="s">
        <v>10971</v>
      </c>
      <c r="K4714" t="s">
        <v>10971</v>
      </c>
    </row>
    <row r="4715" spans="9:11" x14ac:dyDescent="0.25">
      <c r="I4715" t="s">
        <v>10971</v>
      </c>
      <c r="J4715" t="s">
        <v>10971</v>
      </c>
      <c r="K4715" t="s">
        <v>10971</v>
      </c>
    </row>
    <row r="4716" spans="9:11" x14ac:dyDescent="0.25">
      <c r="I4716" t="s">
        <v>10971</v>
      </c>
      <c r="J4716" t="s">
        <v>10971</v>
      </c>
      <c r="K4716" t="s">
        <v>10971</v>
      </c>
    </row>
    <row r="4717" spans="9:11" x14ac:dyDescent="0.25">
      <c r="I4717" t="s">
        <v>10971</v>
      </c>
      <c r="J4717" t="s">
        <v>10971</v>
      </c>
      <c r="K4717" t="s">
        <v>10971</v>
      </c>
    </row>
    <row r="4718" spans="9:11" x14ac:dyDescent="0.25">
      <c r="I4718" t="s">
        <v>10971</v>
      </c>
      <c r="J4718" t="s">
        <v>10971</v>
      </c>
      <c r="K4718" t="s">
        <v>10971</v>
      </c>
    </row>
    <row r="4719" spans="9:11" x14ac:dyDescent="0.25">
      <c r="I4719" t="s">
        <v>10971</v>
      </c>
      <c r="J4719" t="s">
        <v>10971</v>
      </c>
      <c r="K4719" t="s">
        <v>10971</v>
      </c>
    </row>
    <row r="4720" spans="9:11" x14ac:dyDescent="0.25">
      <c r="I4720" t="s">
        <v>10971</v>
      </c>
      <c r="J4720" t="s">
        <v>10971</v>
      </c>
      <c r="K4720" t="s">
        <v>10971</v>
      </c>
    </row>
    <row r="4721" spans="9:11" x14ac:dyDescent="0.25">
      <c r="I4721" t="s">
        <v>10971</v>
      </c>
      <c r="J4721" t="s">
        <v>10971</v>
      </c>
      <c r="K4721" t="s">
        <v>10971</v>
      </c>
    </row>
    <row r="4722" spans="9:11" x14ac:dyDescent="0.25">
      <c r="I4722" t="s">
        <v>10971</v>
      </c>
      <c r="J4722" t="s">
        <v>10971</v>
      </c>
      <c r="K4722" t="s">
        <v>10971</v>
      </c>
    </row>
    <row r="4723" spans="9:11" x14ac:dyDescent="0.25">
      <c r="I4723" t="s">
        <v>10971</v>
      </c>
      <c r="J4723" t="s">
        <v>10971</v>
      </c>
      <c r="K4723" t="s">
        <v>10971</v>
      </c>
    </row>
    <row r="4724" spans="9:11" x14ac:dyDescent="0.25">
      <c r="I4724" t="s">
        <v>10971</v>
      </c>
      <c r="J4724" t="s">
        <v>10971</v>
      </c>
      <c r="K4724" t="s">
        <v>10971</v>
      </c>
    </row>
    <row r="4725" spans="9:11" x14ac:dyDescent="0.25">
      <c r="I4725" t="s">
        <v>10971</v>
      </c>
      <c r="J4725" t="s">
        <v>10971</v>
      </c>
      <c r="K4725" t="s">
        <v>10971</v>
      </c>
    </row>
    <row r="4726" spans="9:11" x14ac:dyDescent="0.25">
      <c r="I4726" t="s">
        <v>10971</v>
      </c>
      <c r="J4726" t="s">
        <v>10971</v>
      </c>
      <c r="K4726" t="s">
        <v>10971</v>
      </c>
    </row>
    <row r="4727" spans="9:11" x14ac:dyDescent="0.25">
      <c r="I4727" t="s">
        <v>10971</v>
      </c>
      <c r="J4727" t="s">
        <v>10971</v>
      </c>
      <c r="K4727" t="s">
        <v>10971</v>
      </c>
    </row>
    <row r="4728" spans="9:11" x14ac:dyDescent="0.25">
      <c r="I4728" t="s">
        <v>10971</v>
      </c>
      <c r="J4728" t="s">
        <v>10971</v>
      </c>
      <c r="K4728" t="s">
        <v>10971</v>
      </c>
    </row>
    <row r="4729" spans="9:11" x14ac:dyDescent="0.25">
      <c r="I4729" t="s">
        <v>10971</v>
      </c>
      <c r="J4729" t="s">
        <v>10971</v>
      </c>
      <c r="K4729" t="s">
        <v>10971</v>
      </c>
    </row>
    <row r="4730" spans="9:11" x14ac:dyDescent="0.25">
      <c r="I4730" t="s">
        <v>10971</v>
      </c>
      <c r="J4730" t="s">
        <v>10971</v>
      </c>
      <c r="K4730" t="s">
        <v>10971</v>
      </c>
    </row>
    <row r="4731" spans="9:11" x14ac:dyDescent="0.25">
      <c r="I4731" t="s">
        <v>10971</v>
      </c>
      <c r="J4731" t="s">
        <v>10971</v>
      </c>
      <c r="K4731" t="s">
        <v>10971</v>
      </c>
    </row>
    <row r="4732" spans="9:11" x14ac:dyDescent="0.25">
      <c r="I4732" t="s">
        <v>10971</v>
      </c>
      <c r="J4732" t="s">
        <v>10971</v>
      </c>
      <c r="K4732" t="s">
        <v>10971</v>
      </c>
    </row>
    <row r="4733" spans="9:11" x14ac:dyDescent="0.25">
      <c r="I4733" t="s">
        <v>10971</v>
      </c>
      <c r="J4733" t="s">
        <v>10971</v>
      </c>
      <c r="K4733" t="s">
        <v>10971</v>
      </c>
    </row>
    <row r="4734" spans="9:11" x14ac:dyDescent="0.25">
      <c r="I4734" t="s">
        <v>10971</v>
      </c>
      <c r="J4734" t="s">
        <v>10971</v>
      </c>
      <c r="K4734" t="s">
        <v>10971</v>
      </c>
    </row>
    <row r="4735" spans="9:11" x14ac:dyDescent="0.25">
      <c r="I4735" t="s">
        <v>10971</v>
      </c>
      <c r="J4735" t="s">
        <v>10971</v>
      </c>
      <c r="K4735" t="s">
        <v>10971</v>
      </c>
    </row>
    <row r="4736" spans="9:11" x14ac:dyDescent="0.25">
      <c r="I4736" t="s">
        <v>10971</v>
      </c>
      <c r="J4736" t="s">
        <v>10971</v>
      </c>
      <c r="K4736" t="s">
        <v>10971</v>
      </c>
    </row>
    <row r="4737" spans="9:11" x14ac:dyDescent="0.25">
      <c r="I4737" t="s">
        <v>10971</v>
      </c>
      <c r="J4737" t="s">
        <v>10971</v>
      </c>
      <c r="K4737" t="s">
        <v>10971</v>
      </c>
    </row>
    <row r="4738" spans="9:11" x14ac:dyDescent="0.25">
      <c r="I4738" t="s">
        <v>10971</v>
      </c>
      <c r="J4738" t="s">
        <v>10971</v>
      </c>
      <c r="K4738" t="s">
        <v>10971</v>
      </c>
    </row>
    <row r="4739" spans="9:11" x14ac:dyDescent="0.25">
      <c r="I4739" t="s">
        <v>10971</v>
      </c>
      <c r="J4739" t="s">
        <v>10971</v>
      </c>
      <c r="K4739" t="s">
        <v>10971</v>
      </c>
    </row>
    <row r="4740" spans="9:11" x14ac:dyDescent="0.25">
      <c r="I4740" t="s">
        <v>10971</v>
      </c>
      <c r="J4740" t="s">
        <v>10971</v>
      </c>
      <c r="K4740" t="s">
        <v>10971</v>
      </c>
    </row>
    <row r="4741" spans="9:11" x14ac:dyDescent="0.25">
      <c r="I4741" t="s">
        <v>10971</v>
      </c>
      <c r="J4741" t="s">
        <v>10971</v>
      </c>
      <c r="K4741" t="s">
        <v>10971</v>
      </c>
    </row>
    <row r="4742" spans="9:11" x14ac:dyDescent="0.25">
      <c r="I4742" t="s">
        <v>10971</v>
      </c>
      <c r="J4742" t="s">
        <v>10971</v>
      </c>
      <c r="K4742" t="s">
        <v>10971</v>
      </c>
    </row>
    <row r="4743" spans="9:11" x14ac:dyDescent="0.25">
      <c r="I4743" t="s">
        <v>10971</v>
      </c>
      <c r="J4743" t="s">
        <v>10971</v>
      </c>
      <c r="K4743" t="s">
        <v>10971</v>
      </c>
    </row>
    <row r="4744" spans="9:11" x14ac:dyDescent="0.25">
      <c r="I4744" t="s">
        <v>10971</v>
      </c>
      <c r="J4744" t="s">
        <v>10971</v>
      </c>
      <c r="K4744" t="s">
        <v>10971</v>
      </c>
    </row>
    <row r="4745" spans="9:11" x14ac:dyDescent="0.25">
      <c r="I4745" t="s">
        <v>10971</v>
      </c>
      <c r="J4745" t="s">
        <v>10971</v>
      </c>
      <c r="K4745" t="s">
        <v>10971</v>
      </c>
    </row>
    <row r="4746" spans="9:11" x14ac:dyDescent="0.25">
      <c r="I4746" t="s">
        <v>10971</v>
      </c>
      <c r="J4746" t="s">
        <v>10971</v>
      </c>
      <c r="K4746" t="s">
        <v>10971</v>
      </c>
    </row>
    <row r="4747" spans="9:11" x14ac:dyDescent="0.25">
      <c r="I4747" t="s">
        <v>10971</v>
      </c>
      <c r="J4747" t="s">
        <v>10971</v>
      </c>
      <c r="K4747" t="s">
        <v>10971</v>
      </c>
    </row>
    <row r="4748" spans="9:11" x14ac:dyDescent="0.25">
      <c r="I4748" t="s">
        <v>10971</v>
      </c>
      <c r="J4748" t="s">
        <v>10971</v>
      </c>
      <c r="K4748" t="s">
        <v>10971</v>
      </c>
    </row>
    <row r="4749" spans="9:11" x14ac:dyDescent="0.25">
      <c r="I4749" t="s">
        <v>10971</v>
      </c>
      <c r="J4749" t="s">
        <v>10971</v>
      </c>
      <c r="K4749" t="s">
        <v>10971</v>
      </c>
    </row>
    <row r="4750" spans="9:11" x14ac:dyDescent="0.25">
      <c r="I4750" t="s">
        <v>10971</v>
      </c>
      <c r="J4750" t="s">
        <v>10971</v>
      </c>
      <c r="K4750" t="s">
        <v>10971</v>
      </c>
    </row>
    <row r="4751" spans="9:11" x14ac:dyDescent="0.25">
      <c r="I4751" t="s">
        <v>10971</v>
      </c>
      <c r="J4751" t="s">
        <v>10971</v>
      </c>
      <c r="K4751" t="s">
        <v>10971</v>
      </c>
    </row>
    <row r="4752" spans="9:11" x14ac:dyDescent="0.25">
      <c r="I4752" t="s">
        <v>10971</v>
      </c>
      <c r="J4752" t="s">
        <v>10971</v>
      </c>
      <c r="K4752" t="s">
        <v>10971</v>
      </c>
    </row>
    <row r="4753" spans="9:11" x14ac:dyDescent="0.25">
      <c r="I4753" t="s">
        <v>10971</v>
      </c>
      <c r="J4753" t="s">
        <v>10971</v>
      </c>
      <c r="K4753" t="s">
        <v>10971</v>
      </c>
    </row>
    <row r="4754" spans="9:11" x14ac:dyDescent="0.25">
      <c r="I4754" t="s">
        <v>10971</v>
      </c>
      <c r="J4754" t="s">
        <v>10971</v>
      </c>
      <c r="K4754" t="s">
        <v>10971</v>
      </c>
    </row>
    <row r="4755" spans="9:11" x14ac:dyDescent="0.25">
      <c r="I4755" t="s">
        <v>10971</v>
      </c>
      <c r="J4755" t="s">
        <v>10971</v>
      </c>
      <c r="K4755" t="s">
        <v>10971</v>
      </c>
    </row>
    <row r="4756" spans="9:11" x14ac:dyDescent="0.25">
      <c r="I4756" t="s">
        <v>10971</v>
      </c>
      <c r="J4756" t="s">
        <v>10971</v>
      </c>
      <c r="K4756" t="s">
        <v>10971</v>
      </c>
    </row>
    <row r="4757" spans="9:11" x14ac:dyDescent="0.25">
      <c r="I4757" t="s">
        <v>10971</v>
      </c>
      <c r="J4757" t="s">
        <v>10971</v>
      </c>
      <c r="K4757" t="s">
        <v>10971</v>
      </c>
    </row>
    <row r="4758" spans="9:11" x14ac:dyDescent="0.25">
      <c r="I4758" t="s">
        <v>10971</v>
      </c>
      <c r="J4758" t="s">
        <v>10971</v>
      </c>
      <c r="K4758" t="s">
        <v>10971</v>
      </c>
    </row>
    <row r="4759" spans="9:11" x14ac:dyDescent="0.25">
      <c r="I4759" t="s">
        <v>10971</v>
      </c>
      <c r="J4759" t="s">
        <v>10971</v>
      </c>
      <c r="K4759" t="s">
        <v>10971</v>
      </c>
    </row>
    <row r="4760" spans="9:11" x14ac:dyDescent="0.25">
      <c r="I4760" t="s">
        <v>10971</v>
      </c>
      <c r="J4760" t="s">
        <v>10971</v>
      </c>
      <c r="K4760" t="s">
        <v>10971</v>
      </c>
    </row>
    <row r="4761" spans="9:11" x14ac:dyDescent="0.25">
      <c r="I4761" t="s">
        <v>10971</v>
      </c>
      <c r="J4761" t="s">
        <v>10971</v>
      </c>
      <c r="K4761" t="s">
        <v>10971</v>
      </c>
    </row>
    <row r="4762" spans="9:11" x14ac:dyDescent="0.25">
      <c r="I4762" t="s">
        <v>10971</v>
      </c>
      <c r="J4762" t="s">
        <v>10971</v>
      </c>
      <c r="K4762" t="s">
        <v>10971</v>
      </c>
    </row>
    <row r="4763" spans="9:11" x14ac:dyDescent="0.25">
      <c r="I4763" t="s">
        <v>10971</v>
      </c>
      <c r="J4763" t="s">
        <v>10971</v>
      </c>
      <c r="K4763" t="s">
        <v>10971</v>
      </c>
    </row>
    <row r="4764" spans="9:11" x14ac:dyDescent="0.25">
      <c r="I4764" t="s">
        <v>10971</v>
      </c>
      <c r="J4764" t="s">
        <v>10971</v>
      </c>
      <c r="K4764" t="s">
        <v>10971</v>
      </c>
    </row>
    <row r="4765" spans="9:11" x14ac:dyDescent="0.25">
      <c r="I4765" t="s">
        <v>10971</v>
      </c>
      <c r="J4765" t="s">
        <v>10971</v>
      </c>
      <c r="K4765" t="s">
        <v>10971</v>
      </c>
    </row>
    <row r="4766" spans="9:11" x14ac:dyDescent="0.25">
      <c r="I4766" t="s">
        <v>10971</v>
      </c>
      <c r="J4766" t="s">
        <v>10971</v>
      </c>
      <c r="K4766" t="s">
        <v>10971</v>
      </c>
    </row>
    <row r="4767" spans="9:11" x14ac:dyDescent="0.25">
      <c r="I4767" t="s">
        <v>10971</v>
      </c>
      <c r="J4767" t="s">
        <v>10971</v>
      </c>
      <c r="K4767" t="s">
        <v>10971</v>
      </c>
    </row>
    <row r="4768" spans="9:11" x14ac:dyDescent="0.25">
      <c r="I4768" t="s">
        <v>10971</v>
      </c>
      <c r="J4768" t="s">
        <v>10971</v>
      </c>
      <c r="K4768" t="s">
        <v>10971</v>
      </c>
    </row>
    <row r="4769" spans="9:11" x14ac:dyDescent="0.25">
      <c r="I4769" t="s">
        <v>10971</v>
      </c>
      <c r="J4769" t="s">
        <v>10971</v>
      </c>
      <c r="K4769" t="s">
        <v>10971</v>
      </c>
    </row>
    <row r="4770" spans="9:11" x14ac:dyDescent="0.25">
      <c r="I4770" t="s">
        <v>10971</v>
      </c>
      <c r="J4770" t="s">
        <v>10971</v>
      </c>
      <c r="K4770" t="s">
        <v>10971</v>
      </c>
    </row>
    <row r="4771" spans="9:11" x14ac:dyDescent="0.25">
      <c r="I4771" t="s">
        <v>10971</v>
      </c>
      <c r="J4771" t="s">
        <v>10971</v>
      </c>
      <c r="K4771" t="s">
        <v>10971</v>
      </c>
    </row>
    <row r="4772" spans="9:11" x14ac:dyDescent="0.25">
      <c r="I4772" t="s">
        <v>10971</v>
      </c>
      <c r="J4772" t="s">
        <v>10971</v>
      </c>
      <c r="K4772" t="s">
        <v>10971</v>
      </c>
    </row>
    <row r="4773" spans="9:11" x14ac:dyDescent="0.25">
      <c r="I4773" t="s">
        <v>10971</v>
      </c>
      <c r="J4773" t="s">
        <v>10971</v>
      </c>
      <c r="K4773" t="s">
        <v>10971</v>
      </c>
    </row>
    <row r="4774" spans="9:11" x14ac:dyDescent="0.25">
      <c r="I4774" t="s">
        <v>10971</v>
      </c>
      <c r="J4774" t="s">
        <v>10971</v>
      </c>
      <c r="K4774" t="s">
        <v>10971</v>
      </c>
    </row>
    <row r="4775" spans="9:11" x14ac:dyDescent="0.25">
      <c r="I4775" t="s">
        <v>10971</v>
      </c>
      <c r="J4775" t="s">
        <v>10971</v>
      </c>
      <c r="K4775" t="s">
        <v>10971</v>
      </c>
    </row>
    <row r="4776" spans="9:11" x14ac:dyDescent="0.25">
      <c r="I4776" t="s">
        <v>10971</v>
      </c>
      <c r="J4776" t="s">
        <v>10971</v>
      </c>
      <c r="K4776" t="s">
        <v>10971</v>
      </c>
    </row>
    <row r="4777" spans="9:11" x14ac:dyDescent="0.25">
      <c r="I4777" t="s">
        <v>10971</v>
      </c>
      <c r="J4777" t="s">
        <v>10971</v>
      </c>
      <c r="K4777" t="s">
        <v>10971</v>
      </c>
    </row>
    <row r="4778" spans="9:11" x14ac:dyDescent="0.25">
      <c r="I4778" t="s">
        <v>10971</v>
      </c>
      <c r="J4778" t="s">
        <v>10971</v>
      </c>
      <c r="K4778" t="s">
        <v>10971</v>
      </c>
    </row>
    <row r="4779" spans="9:11" x14ac:dyDescent="0.25">
      <c r="I4779" t="s">
        <v>10971</v>
      </c>
      <c r="J4779" t="s">
        <v>10971</v>
      </c>
      <c r="K4779" t="s">
        <v>10971</v>
      </c>
    </row>
    <row r="4780" spans="9:11" x14ac:dyDescent="0.25">
      <c r="I4780" t="s">
        <v>10971</v>
      </c>
      <c r="J4780" t="s">
        <v>10971</v>
      </c>
      <c r="K4780" t="s">
        <v>10971</v>
      </c>
    </row>
    <row r="4781" spans="9:11" x14ac:dyDescent="0.25">
      <c r="I4781" t="s">
        <v>10971</v>
      </c>
      <c r="J4781" t="s">
        <v>10971</v>
      </c>
      <c r="K4781" t="s">
        <v>10971</v>
      </c>
    </row>
    <row r="4782" spans="9:11" x14ac:dyDescent="0.25">
      <c r="I4782" t="s">
        <v>10971</v>
      </c>
      <c r="J4782" t="s">
        <v>10971</v>
      </c>
      <c r="K4782" t="s">
        <v>10971</v>
      </c>
    </row>
    <row r="4783" spans="9:11" x14ac:dyDescent="0.25">
      <c r="I4783" t="s">
        <v>10971</v>
      </c>
      <c r="J4783" t="s">
        <v>10971</v>
      </c>
      <c r="K4783" t="s">
        <v>10971</v>
      </c>
    </row>
    <row r="4784" spans="9:11" x14ac:dyDescent="0.25">
      <c r="I4784" t="s">
        <v>10971</v>
      </c>
      <c r="J4784" t="s">
        <v>10971</v>
      </c>
      <c r="K4784" t="s">
        <v>10971</v>
      </c>
    </row>
    <row r="4785" spans="9:11" x14ac:dyDescent="0.25">
      <c r="I4785" t="s">
        <v>10971</v>
      </c>
      <c r="J4785" t="s">
        <v>10971</v>
      </c>
      <c r="K4785" t="s">
        <v>10971</v>
      </c>
    </row>
    <row r="4786" spans="9:11" x14ac:dyDescent="0.25">
      <c r="I4786" t="s">
        <v>10971</v>
      </c>
      <c r="J4786" t="s">
        <v>10971</v>
      </c>
      <c r="K4786" t="s">
        <v>10971</v>
      </c>
    </row>
    <row r="4787" spans="9:11" x14ac:dyDescent="0.25">
      <c r="I4787" t="s">
        <v>10971</v>
      </c>
      <c r="J4787" t="s">
        <v>10971</v>
      </c>
      <c r="K4787" t="s">
        <v>10971</v>
      </c>
    </row>
    <row r="4788" spans="9:11" x14ac:dyDescent="0.25">
      <c r="I4788" t="s">
        <v>10971</v>
      </c>
      <c r="J4788" t="s">
        <v>10971</v>
      </c>
      <c r="K4788" t="s">
        <v>10971</v>
      </c>
    </row>
    <row r="4789" spans="9:11" x14ac:dyDescent="0.25">
      <c r="I4789" t="s">
        <v>10971</v>
      </c>
      <c r="J4789" t="s">
        <v>10971</v>
      </c>
      <c r="K4789" t="s">
        <v>10971</v>
      </c>
    </row>
    <row r="4790" spans="9:11" x14ac:dyDescent="0.25">
      <c r="I4790" t="s">
        <v>10971</v>
      </c>
      <c r="J4790" t="s">
        <v>10971</v>
      </c>
      <c r="K4790" t="s">
        <v>10971</v>
      </c>
    </row>
    <row r="4791" spans="9:11" x14ac:dyDescent="0.25">
      <c r="I4791" t="s">
        <v>10971</v>
      </c>
      <c r="J4791" t="s">
        <v>10971</v>
      </c>
      <c r="K4791" t="s">
        <v>10971</v>
      </c>
    </row>
    <row r="4792" spans="9:11" x14ac:dyDescent="0.25">
      <c r="I4792" t="s">
        <v>10971</v>
      </c>
      <c r="J4792" t="s">
        <v>10971</v>
      </c>
      <c r="K4792" t="s">
        <v>10971</v>
      </c>
    </row>
    <row r="4793" spans="9:11" x14ac:dyDescent="0.25">
      <c r="I4793" t="s">
        <v>10971</v>
      </c>
      <c r="J4793" t="s">
        <v>10971</v>
      </c>
      <c r="K4793" t="s">
        <v>10971</v>
      </c>
    </row>
    <row r="4794" spans="9:11" x14ac:dyDescent="0.25">
      <c r="I4794" t="s">
        <v>10971</v>
      </c>
      <c r="J4794" t="s">
        <v>10971</v>
      </c>
      <c r="K4794" t="s">
        <v>10971</v>
      </c>
    </row>
    <row r="4795" spans="9:11" x14ac:dyDescent="0.25">
      <c r="I4795" t="s">
        <v>10971</v>
      </c>
      <c r="J4795" t="s">
        <v>10971</v>
      </c>
      <c r="K4795" t="s">
        <v>10971</v>
      </c>
    </row>
    <row r="4796" spans="9:11" x14ac:dyDescent="0.25">
      <c r="I4796" t="s">
        <v>10971</v>
      </c>
      <c r="J4796" t="s">
        <v>10971</v>
      </c>
      <c r="K4796" t="s">
        <v>10971</v>
      </c>
    </row>
    <row r="4797" spans="9:11" x14ac:dyDescent="0.25">
      <c r="I4797" t="s">
        <v>10971</v>
      </c>
      <c r="J4797" t="s">
        <v>10971</v>
      </c>
      <c r="K4797" t="s">
        <v>10971</v>
      </c>
    </row>
    <row r="4798" spans="9:11" x14ac:dyDescent="0.25">
      <c r="I4798" t="s">
        <v>10971</v>
      </c>
      <c r="J4798" t="s">
        <v>10971</v>
      </c>
      <c r="K4798" t="s">
        <v>10971</v>
      </c>
    </row>
    <row r="4799" spans="9:11" x14ac:dyDescent="0.25">
      <c r="I4799" t="s">
        <v>10971</v>
      </c>
      <c r="J4799" t="s">
        <v>10971</v>
      </c>
      <c r="K4799" t="s">
        <v>10971</v>
      </c>
    </row>
    <row r="4800" spans="9:11" x14ac:dyDescent="0.25">
      <c r="I4800" t="s">
        <v>10971</v>
      </c>
      <c r="J4800" t="s">
        <v>10971</v>
      </c>
      <c r="K4800" t="s">
        <v>10971</v>
      </c>
    </row>
    <row r="4801" spans="9:11" x14ac:dyDescent="0.25">
      <c r="I4801" t="s">
        <v>10971</v>
      </c>
      <c r="J4801" t="s">
        <v>10971</v>
      </c>
      <c r="K4801" t="s">
        <v>10971</v>
      </c>
    </row>
    <row r="4802" spans="9:11" x14ac:dyDescent="0.25">
      <c r="I4802" t="s">
        <v>10971</v>
      </c>
      <c r="J4802" t="s">
        <v>10971</v>
      </c>
      <c r="K4802" t="s">
        <v>10971</v>
      </c>
    </row>
    <row r="4803" spans="9:11" x14ac:dyDescent="0.25">
      <c r="I4803" t="s">
        <v>10971</v>
      </c>
      <c r="J4803" t="s">
        <v>10971</v>
      </c>
      <c r="K4803" t="s">
        <v>10971</v>
      </c>
    </row>
    <row r="4804" spans="9:11" x14ac:dyDescent="0.25">
      <c r="I4804" t="s">
        <v>10971</v>
      </c>
      <c r="J4804" t="s">
        <v>10971</v>
      </c>
      <c r="K4804" t="s">
        <v>10971</v>
      </c>
    </row>
    <row r="4805" spans="9:11" x14ac:dyDescent="0.25">
      <c r="I4805" t="s">
        <v>10971</v>
      </c>
      <c r="J4805" t="s">
        <v>10971</v>
      </c>
      <c r="K4805" t="s">
        <v>10971</v>
      </c>
    </row>
    <row r="4806" spans="9:11" x14ac:dyDescent="0.25">
      <c r="I4806" t="s">
        <v>10971</v>
      </c>
      <c r="J4806" t="s">
        <v>10971</v>
      </c>
      <c r="K4806" t="s">
        <v>10971</v>
      </c>
    </row>
    <row r="4807" spans="9:11" x14ac:dyDescent="0.25">
      <c r="I4807" t="s">
        <v>10971</v>
      </c>
      <c r="J4807" t="s">
        <v>10971</v>
      </c>
      <c r="K4807" t="s">
        <v>10971</v>
      </c>
    </row>
    <row r="4808" spans="9:11" x14ac:dyDescent="0.25">
      <c r="I4808" t="s">
        <v>10971</v>
      </c>
      <c r="J4808" t="s">
        <v>10971</v>
      </c>
      <c r="K4808" t="s">
        <v>10971</v>
      </c>
    </row>
    <row r="4809" spans="9:11" x14ac:dyDescent="0.25">
      <c r="I4809" t="s">
        <v>10971</v>
      </c>
      <c r="J4809" t="s">
        <v>10971</v>
      </c>
      <c r="K4809" t="s">
        <v>10971</v>
      </c>
    </row>
    <row r="4810" spans="9:11" x14ac:dyDescent="0.25">
      <c r="I4810" t="s">
        <v>10971</v>
      </c>
      <c r="J4810" t="s">
        <v>10971</v>
      </c>
      <c r="K4810" t="s">
        <v>10971</v>
      </c>
    </row>
    <row r="4811" spans="9:11" x14ac:dyDescent="0.25">
      <c r="I4811" t="s">
        <v>10971</v>
      </c>
      <c r="J4811" t="s">
        <v>10971</v>
      </c>
      <c r="K4811" t="s">
        <v>10971</v>
      </c>
    </row>
    <row r="4812" spans="9:11" x14ac:dyDescent="0.25">
      <c r="I4812" t="s">
        <v>10971</v>
      </c>
      <c r="J4812" t="s">
        <v>10971</v>
      </c>
      <c r="K4812" t="s">
        <v>10971</v>
      </c>
    </row>
    <row r="4813" spans="9:11" x14ac:dyDescent="0.25">
      <c r="I4813" t="s">
        <v>10971</v>
      </c>
      <c r="J4813" t="s">
        <v>10971</v>
      </c>
      <c r="K4813" t="s">
        <v>10971</v>
      </c>
    </row>
    <row r="4814" spans="9:11" x14ac:dyDescent="0.25">
      <c r="I4814" t="s">
        <v>10971</v>
      </c>
      <c r="J4814" t="s">
        <v>10971</v>
      </c>
      <c r="K4814" t="s">
        <v>10971</v>
      </c>
    </row>
    <row r="4815" spans="9:11" x14ac:dyDescent="0.25">
      <c r="I4815" t="s">
        <v>10971</v>
      </c>
      <c r="J4815" t="s">
        <v>10971</v>
      </c>
      <c r="K4815" t="s">
        <v>10971</v>
      </c>
    </row>
    <row r="4816" spans="9:11" x14ac:dyDescent="0.25">
      <c r="I4816" t="s">
        <v>10971</v>
      </c>
      <c r="J4816" t="s">
        <v>10971</v>
      </c>
      <c r="K4816" t="s">
        <v>10971</v>
      </c>
    </row>
    <row r="4817" spans="9:11" x14ac:dyDescent="0.25">
      <c r="I4817" t="s">
        <v>10971</v>
      </c>
      <c r="J4817" t="s">
        <v>10971</v>
      </c>
      <c r="K4817" t="s">
        <v>10971</v>
      </c>
    </row>
    <row r="4818" spans="9:11" x14ac:dyDescent="0.25">
      <c r="I4818" t="s">
        <v>10971</v>
      </c>
      <c r="J4818" t="s">
        <v>10971</v>
      </c>
      <c r="K4818" t="s">
        <v>10971</v>
      </c>
    </row>
    <row r="4819" spans="9:11" x14ac:dyDescent="0.25">
      <c r="I4819" t="s">
        <v>10971</v>
      </c>
      <c r="J4819" t="s">
        <v>10971</v>
      </c>
      <c r="K4819" t="s">
        <v>10971</v>
      </c>
    </row>
    <row r="4820" spans="9:11" x14ac:dyDescent="0.25">
      <c r="I4820" t="s">
        <v>10971</v>
      </c>
      <c r="J4820" t="s">
        <v>10971</v>
      </c>
      <c r="K4820" t="s">
        <v>10971</v>
      </c>
    </row>
    <row r="4821" spans="9:11" x14ac:dyDescent="0.25">
      <c r="I4821" t="s">
        <v>10971</v>
      </c>
      <c r="J4821" t="s">
        <v>10971</v>
      </c>
      <c r="K4821" t="s">
        <v>10971</v>
      </c>
    </row>
    <row r="4822" spans="9:11" x14ac:dyDescent="0.25">
      <c r="I4822" t="s">
        <v>10971</v>
      </c>
      <c r="J4822" t="s">
        <v>10971</v>
      </c>
      <c r="K4822" t="s">
        <v>10971</v>
      </c>
    </row>
    <row r="4823" spans="9:11" x14ac:dyDescent="0.25">
      <c r="I4823" t="s">
        <v>10971</v>
      </c>
      <c r="J4823" t="s">
        <v>10971</v>
      </c>
      <c r="K4823" t="s">
        <v>10971</v>
      </c>
    </row>
    <row r="4824" spans="9:11" x14ac:dyDescent="0.25">
      <c r="I4824" t="s">
        <v>10971</v>
      </c>
      <c r="J4824" t="s">
        <v>10971</v>
      </c>
      <c r="K4824" t="s">
        <v>10971</v>
      </c>
    </row>
    <row r="4825" spans="9:11" x14ac:dyDescent="0.25">
      <c r="I4825" t="s">
        <v>10971</v>
      </c>
      <c r="J4825" t="s">
        <v>10971</v>
      </c>
      <c r="K4825" t="s">
        <v>10971</v>
      </c>
    </row>
    <row r="4826" spans="9:11" x14ac:dyDescent="0.25">
      <c r="I4826" t="s">
        <v>10971</v>
      </c>
      <c r="J4826" t="s">
        <v>10971</v>
      </c>
      <c r="K4826" t="s">
        <v>10971</v>
      </c>
    </row>
    <row r="4827" spans="9:11" x14ac:dyDescent="0.25">
      <c r="I4827" t="s">
        <v>10971</v>
      </c>
      <c r="J4827" t="s">
        <v>10971</v>
      </c>
      <c r="K4827" t="s">
        <v>10971</v>
      </c>
    </row>
    <row r="4828" spans="9:11" x14ac:dyDescent="0.25">
      <c r="I4828" t="s">
        <v>10971</v>
      </c>
      <c r="J4828" t="s">
        <v>10971</v>
      </c>
      <c r="K4828" t="s">
        <v>10971</v>
      </c>
    </row>
    <row r="4829" spans="9:11" x14ac:dyDescent="0.25">
      <c r="I4829" t="s">
        <v>10971</v>
      </c>
      <c r="J4829" t="s">
        <v>10971</v>
      </c>
      <c r="K4829" t="s">
        <v>10971</v>
      </c>
    </row>
    <row r="4830" spans="9:11" x14ac:dyDescent="0.25">
      <c r="I4830" t="s">
        <v>10971</v>
      </c>
      <c r="J4830" t="s">
        <v>10971</v>
      </c>
      <c r="K4830" t="s">
        <v>10971</v>
      </c>
    </row>
    <row r="4831" spans="9:11" x14ac:dyDescent="0.25">
      <c r="I4831" t="s">
        <v>10971</v>
      </c>
      <c r="J4831" t="s">
        <v>10971</v>
      </c>
      <c r="K4831" t="s">
        <v>10971</v>
      </c>
    </row>
    <row r="4832" spans="9:11" x14ac:dyDescent="0.25">
      <c r="I4832" t="s">
        <v>10971</v>
      </c>
      <c r="J4832" t="s">
        <v>10971</v>
      </c>
      <c r="K4832" t="s">
        <v>10971</v>
      </c>
    </row>
    <row r="4833" spans="9:11" x14ac:dyDescent="0.25">
      <c r="I4833" t="s">
        <v>10971</v>
      </c>
      <c r="J4833" t="s">
        <v>10971</v>
      </c>
      <c r="K4833" t="s">
        <v>10971</v>
      </c>
    </row>
    <row r="4834" spans="9:11" x14ac:dyDescent="0.25">
      <c r="I4834" t="s">
        <v>10971</v>
      </c>
      <c r="J4834" t="s">
        <v>10971</v>
      </c>
      <c r="K4834" t="s">
        <v>10971</v>
      </c>
    </row>
    <row r="4835" spans="9:11" x14ac:dyDescent="0.25">
      <c r="I4835" t="s">
        <v>10971</v>
      </c>
      <c r="J4835" t="s">
        <v>10971</v>
      </c>
      <c r="K4835" t="s">
        <v>10971</v>
      </c>
    </row>
    <row r="4836" spans="9:11" x14ac:dyDescent="0.25">
      <c r="I4836" t="s">
        <v>10971</v>
      </c>
      <c r="J4836" t="s">
        <v>10971</v>
      </c>
      <c r="K4836" t="s">
        <v>10971</v>
      </c>
    </row>
    <row r="4837" spans="9:11" x14ac:dyDescent="0.25">
      <c r="I4837" t="s">
        <v>10971</v>
      </c>
      <c r="J4837" t="s">
        <v>10971</v>
      </c>
      <c r="K4837" t="s">
        <v>10971</v>
      </c>
    </row>
    <row r="4838" spans="9:11" x14ac:dyDescent="0.25">
      <c r="I4838" t="s">
        <v>10971</v>
      </c>
      <c r="J4838" t="s">
        <v>10971</v>
      </c>
      <c r="K4838" t="s">
        <v>10971</v>
      </c>
    </row>
    <row r="4839" spans="9:11" x14ac:dyDescent="0.25">
      <c r="I4839" t="s">
        <v>10971</v>
      </c>
      <c r="J4839" t="s">
        <v>10971</v>
      </c>
      <c r="K4839" t="s">
        <v>10971</v>
      </c>
    </row>
    <row r="4840" spans="9:11" x14ac:dyDescent="0.25">
      <c r="I4840" t="s">
        <v>10971</v>
      </c>
      <c r="J4840" t="s">
        <v>10971</v>
      </c>
      <c r="K4840" t="s">
        <v>10971</v>
      </c>
    </row>
    <row r="4841" spans="9:11" x14ac:dyDescent="0.25">
      <c r="I4841" t="s">
        <v>10971</v>
      </c>
      <c r="J4841" t="s">
        <v>10971</v>
      </c>
      <c r="K4841" t="s">
        <v>10971</v>
      </c>
    </row>
    <row r="4842" spans="9:11" x14ac:dyDescent="0.25">
      <c r="I4842" t="s">
        <v>10971</v>
      </c>
      <c r="J4842" t="s">
        <v>10971</v>
      </c>
      <c r="K4842" t="s">
        <v>10971</v>
      </c>
    </row>
    <row r="4843" spans="9:11" x14ac:dyDescent="0.25">
      <c r="I4843" t="s">
        <v>10971</v>
      </c>
      <c r="J4843" t="s">
        <v>10971</v>
      </c>
      <c r="K4843" t="s">
        <v>10971</v>
      </c>
    </row>
    <row r="4844" spans="9:11" x14ac:dyDescent="0.25">
      <c r="I4844" t="s">
        <v>10971</v>
      </c>
      <c r="J4844" t="s">
        <v>10971</v>
      </c>
      <c r="K4844" t="s">
        <v>10971</v>
      </c>
    </row>
    <row r="4845" spans="9:11" x14ac:dyDescent="0.25">
      <c r="I4845" t="s">
        <v>10971</v>
      </c>
      <c r="J4845" t="s">
        <v>10971</v>
      </c>
      <c r="K4845" t="s">
        <v>10971</v>
      </c>
    </row>
    <row r="4846" spans="9:11" x14ac:dyDescent="0.25">
      <c r="I4846" t="s">
        <v>10971</v>
      </c>
      <c r="J4846" t="s">
        <v>10971</v>
      </c>
      <c r="K4846" t="s">
        <v>10971</v>
      </c>
    </row>
    <row r="4847" spans="9:11" x14ac:dyDescent="0.25">
      <c r="I4847" t="s">
        <v>10971</v>
      </c>
      <c r="J4847" t="s">
        <v>10971</v>
      </c>
      <c r="K4847" t="s">
        <v>10971</v>
      </c>
    </row>
    <row r="4848" spans="9:11" x14ac:dyDescent="0.25">
      <c r="I4848" t="s">
        <v>10971</v>
      </c>
      <c r="J4848" t="s">
        <v>10971</v>
      </c>
      <c r="K4848" t="s">
        <v>10971</v>
      </c>
    </row>
    <row r="4849" spans="9:11" x14ac:dyDescent="0.25">
      <c r="I4849" t="s">
        <v>10971</v>
      </c>
      <c r="J4849" t="s">
        <v>10971</v>
      </c>
      <c r="K4849" t="s">
        <v>10971</v>
      </c>
    </row>
    <row r="4850" spans="9:11" x14ac:dyDescent="0.25">
      <c r="I4850" t="s">
        <v>10971</v>
      </c>
      <c r="J4850" t="s">
        <v>10971</v>
      </c>
      <c r="K4850" t="s">
        <v>10971</v>
      </c>
    </row>
    <row r="4851" spans="9:11" x14ac:dyDescent="0.25">
      <c r="I4851" t="s">
        <v>10971</v>
      </c>
      <c r="J4851" t="s">
        <v>10971</v>
      </c>
      <c r="K4851" t="s">
        <v>10971</v>
      </c>
    </row>
    <row r="4852" spans="9:11" x14ac:dyDescent="0.25">
      <c r="I4852" t="s">
        <v>10971</v>
      </c>
      <c r="J4852" t="s">
        <v>10971</v>
      </c>
      <c r="K4852" t="s">
        <v>10971</v>
      </c>
    </row>
    <row r="4853" spans="9:11" x14ac:dyDescent="0.25">
      <c r="I4853" t="s">
        <v>10971</v>
      </c>
      <c r="J4853" t="s">
        <v>10971</v>
      </c>
      <c r="K4853" t="s">
        <v>10971</v>
      </c>
    </row>
    <row r="4854" spans="9:11" x14ac:dyDescent="0.25">
      <c r="I4854" t="s">
        <v>10971</v>
      </c>
      <c r="J4854" t="s">
        <v>10971</v>
      </c>
      <c r="K4854" t="s">
        <v>10971</v>
      </c>
    </row>
    <row r="4855" spans="9:11" x14ac:dyDescent="0.25">
      <c r="I4855" t="s">
        <v>10971</v>
      </c>
      <c r="J4855" t="s">
        <v>10971</v>
      </c>
      <c r="K4855" t="s">
        <v>10971</v>
      </c>
    </row>
    <row r="4856" spans="9:11" x14ac:dyDescent="0.25">
      <c r="I4856" t="s">
        <v>10971</v>
      </c>
      <c r="J4856" t="s">
        <v>10971</v>
      </c>
      <c r="K4856" t="s">
        <v>10971</v>
      </c>
    </row>
    <row r="4857" spans="9:11" x14ac:dyDescent="0.25">
      <c r="I4857" t="s">
        <v>10971</v>
      </c>
      <c r="J4857" t="s">
        <v>10971</v>
      </c>
      <c r="K4857" t="s">
        <v>10971</v>
      </c>
    </row>
    <row r="4858" spans="9:11" x14ac:dyDescent="0.25">
      <c r="I4858" t="s">
        <v>10971</v>
      </c>
      <c r="J4858" t="s">
        <v>10971</v>
      </c>
      <c r="K4858" t="s">
        <v>10971</v>
      </c>
    </row>
    <row r="4859" spans="9:11" x14ac:dyDescent="0.25">
      <c r="I4859" t="s">
        <v>10971</v>
      </c>
      <c r="J4859" t="s">
        <v>10971</v>
      </c>
      <c r="K4859" t="s">
        <v>10971</v>
      </c>
    </row>
    <row r="4860" spans="9:11" x14ac:dyDescent="0.25">
      <c r="I4860" t="s">
        <v>10971</v>
      </c>
      <c r="J4860" t="s">
        <v>10971</v>
      </c>
      <c r="K4860" t="s">
        <v>10971</v>
      </c>
    </row>
    <row r="4861" spans="9:11" x14ac:dyDescent="0.25">
      <c r="I4861" t="s">
        <v>10971</v>
      </c>
      <c r="J4861" t="s">
        <v>10971</v>
      </c>
      <c r="K4861" t="s">
        <v>10971</v>
      </c>
    </row>
    <row r="4862" spans="9:11" x14ac:dyDescent="0.25">
      <c r="I4862" t="s">
        <v>10971</v>
      </c>
      <c r="J4862" t="s">
        <v>10971</v>
      </c>
      <c r="K4862" t="s">
        <v>10971</v>
      </c>
    </row>
    <row r="4863" spans="9:11" x14ac:dyDescent="0.25">
      <c r="I4863" t="s">
        <v>10971</v>
      </c>
      <c r="J4863" t="s">
        <v>10971</v>
      </c>
      <c r="K4863" t="s">
        <v>10971</v>
      </c>
    </row>
    <row r="4864" spans="9:11" x14ac:dyDescent="0.25">
      <c r="I4864" t="s">
        <v>10971</v>
      </c>
      <c r="J4864" t="s">
        <v>10971</v>
      </c>
      <c r="K4864" t="s">
        <v>10971</v>
      </c>
    </row>
    <row r="4865" spans="9:11" x14ac:dyDescent="0.25">
      <c r="I4865" t="s">
        <v>10971</v>
      </c>
      <c r="J4865" t="s">
        <v>10971</v>
      </c>
      <c r="K4865" t="s">
        <v>10971</v>
      </c>
    </row>
    <row r="4866" spans="9:11" x14ac:dyDescent="0.25">
      <c r="I4866" t="s">
        <v>10971</v>
      </c>
      <c r="J4866" t="s">
        <v>10971</v>
      </c>
      <c r="K4866" t="s">
        <v>10971</v>
      </c>
    </row>
    <row r="4867" spans="9:11" x14ac:dyDescent="0.25">
      <c r="I4867" t="s">
        <v>10971</v>
      </c>
      <c r="J4867" t="s">
        <v>10971</v>
      </c>
      <c r="K4867" t="s">
        <v>10971</v>
      </c>
    </row>
    <row r="4868" spans="9:11" x14ac:dyDescent="0.25">
      <c r="I4868" t="s">
        <v>10971</v>
      </c>
      <c r="J4868" t="s">
        <v>10971</v>
      </c>
      <c r="K4868" t="s">
        <v>10971</v>
      </c>
    </row>
    <row r="4869" spans="9:11" x14ac:dyDescent="0.25">
      <c r="I4869" t="s">
        <v>10971</v>
      </c>
      <c r="J4869" t="s">
        <v>10971</v>
      </c>
      <c r="K4869" t="s">
        <v>10971</v>
      </c>
    </row>
    <row r="4870" spans="9:11" x14ac:dyDescent="0.25">
      <c r="I4870" t="s">
        <v>10971</v>
      </c>
      <c r="J4870" t="s">
        <v>10971</v>
      </c>
      <c r="K4870" t="s">
        <v>10971</v>
      </c>
    </row>
    <row r="4871" spans="9:11" x14ac:dyDescent="0.25">
      <c r="I4871" t="s">
        <v>10971</v>
      </c>
      <c r="J4871" t="s">
        <v>10971</v>
      </c>
      <c r="K4871" t="s">
        <v>10971</v>
      </c>
    </row>
    <row r="4872" spans="9:11" x14ac:dyDescent="0.25">
      <c r="I4872" t="s">
        <v>10971</v>
      </c>
      <c r="J4872" t="s">
        <v>10971</v>
      </c>
      <c r="K4872" t="s">
        <v>10971</v>
      </c>
    </row>
    <row r="4873" spans="9:11" x14ac:dyDescent="0.25">
      <c r="I4873" t="s">
        <v>10971</v>
      </c>
      <c r="J4873" t="s">
        <v>10971</v>
      </c>
      <c r="K4873" t="s">
        <v>10971</v>
      </c>
    </row>
    <row r="4874" spans="9:11" x14ac:dyDescent="0.25">
      <c r="I4874" t="s">
        <v>10971</v>
      </c>
      <c r="J4874" t="s">
        <v>10971</v>
      </c>
      <c r="K4874" t="s">
        <v>10971</v>
      </c>
    </row>
    <row r="4875" spans="9:11" x14ac:dyDescent="0.25">
      <c r="I4875" t="s">
        <v>10971</v>
      </c>
      <c r="J4875" t="s">
        <v>10971</v>
      </c>
      <c r="K4875" t="s">
        <v>10971</v>
      </c>
    </row>
    <row r="4876" spans="9:11" x14ac:dyDescent="0.25">
      <c r="I4876" t="s">
        <v>10971</v>
      </c>
      <c r="J4876" t="s">
        <v>10971</v>
      </c>
      <c r="K4876" t="s">
        <v>10971</v>
      </c>
    </row>
    <row r="4877" spans="9:11" x14ac:dyDescent="0.25">
      <c r="I4877" t="s">
        <v>10971</v>
      </c>
      <c r="J4877" t="s">
        <v>10971</v>
      </c>
      <c r="K4877" t="s">
        <v>10971</v>
      </c>
    </row>
    <row r="4878" spans="9:11" x14ac:dyDescent="0.25">
      <c r="I4878" t="s">
        <v>10971</v>
      </c>
      <c r="J4878" t="s">
        <v>10971</v>
      </c>
      <c r="K4878" t="s">
        <v>10971</v>
      </c>
    </row>
    <row r="4879" spans="9:11" x14ac:dyDescent="0.25">
      <c r="I4879" t="s">
        <v>10971</v>
      </c>
      <c r="J4879" t="s">
        <v>10971</v>
      </c>
      <c r="K4879" t="s">
        <v>10971</v>
      </c>
    </row>
    <row r="4880" spans="9:11" x14ac:dyDescent="0.25">
      <c r="I4880" t="s">
        <v>10971</v>
      </c>
      <c r="J4880" t="s">
        <v>10971</v>
      </c>
      <c r="K4880" t="s">
        <v>10971</v>
      </c>
    </row>
    <row r="4881" spans="9:11" x14ac:dyDescent="0.25">
      <c r="I4881" t="s">
        <v>10971</v>
      </c>
      <c r="J4881" t="s">
        <v>10971</v>
      </c>
      <c r="K4881" t="s">
        <v>10971</v>
      </c>
    </row>
    <row r="4882" spans="9:11" x14ac:dyDescent="0.25">
      <c r="I4882" t="s">
        <v>10971</v>
      </c>
      <c r="J4882" t="s">
        <v>10971</v>
      </c>
      <c r="K4882" t="s">
        <v>10971</v>
      </c>
    </row>
    <row r="4883" spans="9:11" x14ac:dyDescent="0.25">
      <c r="I4883" t="s">
        <v>10971</v>
      </c>
      <c r="J4883" t="s">
        <v>10971</v>
      </c>
      <c r="K4883" t="s">
        <v>10971</v>
      </c>
    </row>
    <row r="4884" spans="9:11" x14ac:dyDescent="0.25">
      <c r="I4884" t="s">
        <v>10971</v>
      </c>
      <c r="J4884" t="s">
        <v>10971</v>
      </c>
      <c r="K4884" t="s">
        <v>10971</v>
      </c>
    </row>
    <row r="4885" spans="9:11" x14ac:dyDescent="0.25">
      <c r="I4885" t="s">
        <v>10971</v>
      </c>
      <c r="J4885" t="s">
        <v>10971</v>
      </c>
      <c r="K4885" t="s">
        <v>10971</v>
      </c>
    </row>
    <row r="4886" spans="9:11" x14ac:dyDescent="0.25">
      <c r="I4886" t="s">
        <v>10971</v>
      </c>
      <c r="J4886" t="s">
        <v>10971</v>
      </c>
      <c r="K4886" t="s">
        <v>10971</v>
      </c>
    </row>
    <row r="4887" spans="9:11" x14ac:dyDescent="0.25">
      <c r="I4887" t="s">
        <v>10971</v>
      </c>
      <c r="J4887" t="s">
        <v>10971</v>
      </c>
      <c r="K4887" t="s">
        <v>10971</v>
      </c>
    </row>
    <row r="4888" spans="9:11" x14ac:dyDescent="0.25">
      <c r="I4888" t="s">
        <v>10971</v>
      </c>
      <c r="J4888" t="s">
        <v>10971</v>
      </c>
      <c r="K4888" t="s">
        <v>10971</v>
      </c>
    </row>
    <row r="4889" spans="9:11" x14ac:dyDescent="0.25">
      <c r="I4889" t="s">
        <v>10971</v>
      </c>
      <c r="J4889" t="s">
        <v>10971</v>
      </c>
      <c r="K4889" t="s">
        <v>10971</v>
      </c>
    </row>
    <row r="4890" spans="9:11" x14ac:dyDescent="0.25">
      <c r="I4890" t="s">
        <v>10971</v>
      </c>
      <c r="J4890" t="s">
        <v>10971</v>
      </c>
      <c r="K4890" t="s">
        <v>10971</v>
      </c>
    </row>
    <row r="4891" spans="9:11" x14ac:dyDescent="0.25">
      <c r="I4891" t="s">
        <v>10971</v>
      </c>
      <c r="J4891" t="s">
        <v>10971</v>
      </c>
      <c r="K4891" t="s">
        <v>10971</v>
      </c>
    </row>
    <row r="4892" spans="9:11" x14ac:dyDescent="0.25">
      <c r="I4892" t="s">
        <v>10971</v>
      </c>
      <c r="J4892" t="s">
        <v>10971</v>
      </c>
      <c r="K4892" t="s">
        <v>10971</v>
      </c>
    </row>
    <row r="4893" spans="9:11" x14ac:dyDescent="0.25">
      <c r="I4893" t="s">
        <v>10971</v>
      </c>
      <c r="J4893" t="s">
        <v>10971</v>
      </c>
      <c r="K4893" t="s">
        <v>10971</v>
      </c>
    </row>
    <row r="4894" spans="9:11" x14ac:dyDescent="0.25">
      <c r="I4894" t="s">
        <v>10971</v>
      </c>
      <c r="J4894" t="s">
        <v>10971</v>
      </c>
      <c r="K4894" t="s">
        <v>10971</v>
      </c>
    </row>
    <row r="4895" spans="9:11" x14ac:dyDescent="0.25">
      <c r="I4895" t="s">
        <v>10971</v>
      </c>
      <c r="J4895" t="s">
        <v>10971</v>
      </c>
      <c r="K4895" t="s">
        <v>10971</v>
      </c>
    </row>
    <row r="4896" spans="9:11" x14ac:dyDescent="0.25">
      <c r="I4896" t="s">
        <v>10971</v>
      </c>
      <c r="J4896" t="s">
        <v>10971</v>
      </c>
      <c r="K4896" t="s">
        <v>10971</v>
      </c>
    </row>
    <row r="4897" spans="9:11" x14ac:dyDescent="0.25">
      <c r="I4897" t="s">
        <v>10971</v>
      </c>
      <c r="J4897" t="s">
        <v>10971</v>
      </c>
      <c r="K4897" t="s">
        <v>10971</v>
      </c>
    </row>
    <row r="4898" spans="9:11" x14ac:dyDescent="0.25">
      <c r="I4898" t="s">
        <v>10971</v>
      </c>
      <c r="J4898" t="s">
        <v>10971</v>
      </c>
      <c r="K4898" t="s">
        <v>10971</v>
      </c>
    </row>
    <row r="4899" spans="9:11" x14ac:dyDescent="0.25">
      <c r="I4899" t="s">
        <v>10971</v>
      </c>
      <c r="J4899" t="s">
        <v>10971</v>
      </c>
      <c r="K4899" t="s">
        <v>10971</v>
      </c>
    </row>
    <row r="4900" spans="9:11" x14ac:dyDescent="0.25">
      <c r="I4900" t="s">
        <v>10971</v>
      </c>
      <c r="J4900" t="s">
        <v>10971</v>
      </c>
      <c r="K4900" t="s">
        <v>10971</v>
      </c>
    </row>
    <row r="4901" spans="9:11" x14ac:dyDescent="0.25">
      <c r="I4901" t="s">
        <v>10971</v>
      </c>
      <c r="J4901" t="s">
        <v>10971</v>
      </c>
      <c r="K4901" t="s">
        <v>10971</v>
      </c>
    </row>
    <row r="4902" spans="9:11" x14ac:dyDescent="0.25">
      <c r="I4902" t="s">
        <v>10971</v>
      </c>
      <c r="J4902" t="s">
        <v>10971</v>
      </c>
      <c r="K4902" t="s">
        <v>10971</v>
      </c>
    </row>
    <row r="4903" spans="9:11" x14ac:dyDescent="0.25">
      <c r="I4903" t="s">
        <v>10971</v>
      </c>
      <c r="J4903" t="s">
        <v>10971</v>
      </c>
      <c r="K4903" t="s">
        <v>10971</v>
      </c>
    </row>
    <row r="4904" spans="9:11" x14ac:dyDescent="0.25">
      <c r="I4904" t="s">
        <v>10971</v>
      </c>
      <c r="J4904" t="s">
        <v>10971</v>
      </c>
      <c r="K4904" t="s">
        <v>10971</v>
      </c>
    </row>
    <row r="4905" spans="9:11" x14ac:dyDescent="0.25">
      <c r="I4905" t="s">
        <v>10971</v>
      </c>
      <c r="J4905" t="s">
        <v>10971</v>
      </c>
      <c r="K4905" t="s">
        <v>10971</v>
      </c>
    </row>
    <row r="4906" spans="9:11" x14ac:dyDescent="0.25">
      <c r="I4906" t="s">
        <v>10971</v>
      </c>
      <c r="J4906" t="s">
        <v>10971</v>
      </c>
      <c r="K4906" t="s">
        <v>10971</v>
      </c>
    </row>
    <row r="4907" spans="9:11" x14ac:dyDescent="0.25">
      <c r="I4907" t="s">
        <v>10971</v>
      </c>
      <c r="J4907" t="s">
        <v>10971</v>
      </c>
      <c r="K4907" t="s">
        <v>10971</v>
      </c>
    </row>
    <row r="4908" spans="9:11" x14ac:dyDescent="0.25">
      <c r="I4908" t="s">
        <v>10971</v>
      </c>
      <c r="J4908" t="s">
        <v>10971</v>
      </c>
      <c r="K4908" t="s">
        <v>10971</v>
      </c>
    </row>
    <row r="4909" spans="9:11" x14ac:dyDescent="0.25">
      <c r="I4909" t="s">
        <v>10971</v>
      </c>
      <c r="J4909" t="s">
        <v>10971</v>
      </c>
      <c r="K4909" t="s">
        <v>10971</v>
      </c>
    </row>
    <row r="4910" spans="9:11" x14ac:dyDescent="0.25">
      <c r="I4910" t="s">
        <v>10971</v>
      </c>
      <c r="J4910" t="s">
        <v>10971</v>
      </c>
      <c r="K4910" t="s">
        <v>10971</v>
      </c>
    </row>
    <row r="4911" spans="9:11" x14ac:dyDescent="0.25">
      <c r="I4911" t="s">
        <v>10971</v>
      </c>
      <c r="J4911" t="s">
        <v>10971</v>
      </c>
      <c r="K4911" t="s">
        <v>10971</v>
      </c>
    </row>
    <row r="4912" spans="9:11" x14ac:dyDescent="0.25">
      <c r="I4912" t="s">
        <v>10971</v>
      </c>
      <c r="J4912" t="s">
        <v>10971</v>
      </c>
      <c r="K4912" t="s">
        <v>10971</v>
      </c>
    </row>
    <row r="4913" spans="9:11" x14ac:dyDescent="0.25">
      <c r="I4913" t="s">
        <v>10971</v>
      </c>
      <c r="J4913" t="s">
        <v>10971</v>
      </c>
      <c r="K4913" t="s">
        <v>10971</v>
      </c>
    </row>
    <row r="4914" spans="9:11" x14ac:dyDescent="0.25">
      <c r="I4914" t="s">
        <v>10971</v>
      </c>
      <c r="J4914" t="s">
        <v>10971</v>
      </c>
      <c r="K4914" t="s">
        <v>10971</v>
      </c>
    </row>
    <row r="4915" spans="9:11" x14ac:dyDescent="0.25">
      <c r="I4915" t="s">
        <v>10971</v>
      </c>
      <c r="J4915" t="s">
        <v>10971</v>
      </c>
      <c r="K4915" t="s">
        <v>10971</v>
      </c>
    </row>
    <row r="4916" spans="9:11" x14ac:dyDescent="0.25">
      <c r="I4916" t="s">
        <v>10971</v>
      </c>
      <c r="J4916" t="s">
        <v>10971</v>
      </c>
      <c r="K4916" t="s">
        <v>10971</v>
      </c>
    </row>
    <row r="4917" spans="9:11" x14ac:dyDescent="0.25">
      <c r="I4917" t="s">
        <v>10971</v>
      </c>
      <c r="J4917" t="s">
        <v>10971</v>
      </c>
      <c r="K4917" t="s">
        <v>10971</v>
      </c>
    </row>
    <row r="4918" spans="9:11" x14ac:dyDescent="0.25">
      <c r="I4918" t="s">
        <v>10971</v>
      </c>
      <c r="J4918" t="s">
        <v>10971</v>
      </c>
      <c r="K4918" t="s">
        <v>10971</v>
      </c>
    </row>
    <row r="4919" spans="9:11" x14ac:dyDescent="0.25">
      <c r="I4919" t="s">
        <v>10971</v>
      </c>
      <c r="J4919" t="s">
        <v>10971</v>
      </c>
      <c r="K4919" t="s">
        <v>10971</v>
      </c>
    </row>
    <row r="4920" spans="9:11" x14ac:dyDescent="0.25">
      <c r="I4920" t="s">
        <v>10971</v>
      </c>
      <c r="J4920" t="s">
        <v>10971</v>
      </c>
      <c r="K4920" t="s">
        <v>10971</v>
      </c>
    </row>
    <row r="4921" spans="9:11" x14ac:dyDescent="0.25">
      <c r="I4921" t="s">
        <v>10971</v>
      </c>
      <c r="J4921" t="s">
        <v>10971</v>
      </c>
      <c r="K4921" t="s">
        <v>10971</v>
      </c>
    </row>
    <row r="4922" spans="9:11" x14ac:dyDescent="0.25">
      <c r="I4922" t="s">
        <v>10971</v>
      </c>
      <c r="J4922" t="s">
        <v>10971</v>
      </c>
      <c r="K4922" t="s">
        <v>10971</v>
      </c>
    </row>
    <row r="4923" spans="9:11" x14ac:dyDescent="0.25">
      <c r="I4923" t="s">
        <v>10971</v>
      </c>
      <c r="J4923" t="s">
        <v>10971</v>
      </c>
      <c r="K4923" t="s">
        <v>10971</v>
      </c>
    </row>
    <row r="4924" spans="9:11" x14ac:dyDescent="0.25">
      <c r="I4924" t="s">
        <v>10971</v>
      </c>
      <c r="J4924" t="s">
        <v>10971</v>
      </c>
      <c r="K4924" t="s">
        <v>10971</v>
      </c>
    </row>
    <row r="4925" spans="9:11" x14ac:dyDescent="0.25">
      <c r="I4925" t="s">
        <v>10971</v>
      </c>
      <c r="J4925" t="s">
        <v>10971</v>
      </c>
      <c r="K4925" t="s">
        <v>10971</v>
      </c>
    </row>
    <row r="4926" spans="9:11" x14ac:dyDescent="0.25">
      <c r="I4926" t="s">
        <v>10971</v>
      </c>
      <c r="J4926" t="s">
        <v>10971</v>
      </c>
      <c r="K4926" t="s">
        <v>10971</v>
      </c>
    </row>
    <row r="4927" spans="9:11" x14ac:dyDescent="0.25">
      <c r="I4927" t="s">
        <v>10971</v>
      </c>
      <c r="J4927" t="s">
        <v>10971</v>
      </c>
      <c r="K4927" t="s">
        <v>10971</v>
      </c>
    </row>
    <row r="4928" spans="9:11" x14ac:dyDescent="0.25">
      <c r="I4928" t="s">
        <v>10971</v>
      </c>
      <c r="J4928" t="s">
        <v>10971</v>
      </c>
      <c r="K4928" t="s">
        <v>10971</v>
      </c>
    </row>
    <row r="4929" spans="9:11" x14ac:dyDescent="0.25">
      <c r="I4929" t="s">
        <v>10971</v>
      </c>
      <c r="J4929" t="s">
        <v>10971</v>
      </c>
      <c r="K4929" t="s">
        <v>10971</v>
      </c>
    </row>
    <row r="4930" spans="9:11" x14ac:dyDescent="0.25">
      <c r="I4930" t="s">
        <v>10971</v>
      </c>
      <c r="J4930" t="s">
        <v>10971</v>
      </c>
      <c r="K4930" t="s">
        <v>10971</v>
      </c>
    </row>
    <row r="4931" spans="9:11" x14ac:dyDescent="0.25">
      <c r="I4931" t="s">
        <v>10971</v>
      </c>
      <c r="J4931" t="s">
        <v>10971</v>
      </c>
      <c r="K4931" t="s">
        <v>10971</v>
      </c>
    </row>
    <row r="4932" spans="9:11" x14ac:dyDescent="0.25">
      <c r="I4932" t="s">
        <v>10971</v>
      </c>
      <c r="J4932" t="s">
        <v>10971</v>
      </c>
      <c r="K4932" t="s">
        <v>10971</v>
      </c>
    </row>
    <row r="4933" spans="9:11" x14ac:dyDescent="0.25">
      <c r="I4933" t="s">
        <v>10971</v>
      </c>
      <c r="J4933" t="s">
        <v>10971</v>
      </c>
      <c r="K4933" t="s">
        <v>10971</v>
      </c>
    </row>
    <row r="4934" spans="9:11" x14ac:dyDescent="0.25">
      <c r="I4934" t="s">
        <v>10971</v>
      </c>
      <c r="J4934" t="s">
        <v>10971</v>
      </c>
      <c r="K4934" t="s">
        <v>10971</v>
      </c>
    </row>
    <row r="4935" spans="9:11" x14ac:dyDescent="0.25">
      <c r="I4935" t="s">
        <v>10971</v>
      </c>
      <c r="J4935" t="s">
        <v>10971</v>
      </c>
      <c r="K4935" t="s">
        <v>10971</v>
      </c>
    </row>
    <row r="4936" spans="9:11" x14ac:dyDescent="0.25">
      <c r="I4936" t="s">
        <v>10971</v>
      </c>
      <c r="J4936" t="s">
        <v>10971</v>
      </c>
      <c r="K4936" t="s">
        <v>10971</v>
      </c>
    </row>
    <row r="4937" spans="9:11" x14ac:dyDescent="0.25">
      <c r="I4937" t="s">
        <v>10971</v>
      </c>
      <c r="J4937" t="s">
        <v>10971</v>
      </c>
      <c r="K4937" t="s">
        <v>10971</v>
      </c>
    </row>
    <row r="4938" spans="9:11" x14ac:dyDescent="0.25">
      <c r="I4938" t="s">
        <v>10971</v>
      </c>
      <c r="J4938" t="s">
        <v>10971</v>
      </c>
      <c r="K4938" t="s">
        <v>10971</v>
      </c>
    </row>
    <row r="4939" spans="9:11" x14ac:dyDescent="0.25">
      <c r="I4939" t="s">
        <v>10971</v>
      </c>
      <c r="J4939" t="s">
        <v>10971</v>
      </c>
      <c r="K4939" t="s">
        <v>10971</v>
      </c>
    </row>
    <row r="4940" spans="9:11" x14ac:dyDescent="0.25">
      <c r="I4940" t="s">
        <v>10971</v>
      </c>
      <c r="J4940" t="s">
        <v>10971</v>
      </c>
      <c r="K4940" t="s">
        <v>10971</v>
      </c>
    </row>
    <row r="4941" spans="9:11" x14ac:dyDescent="0.25">
      <c r="I4941" t="s">
        <v>10971</v>
      </c>
      <c r="J4941" t="s">
        <v>10971</v>
      </c>
      <c r="K4941" t="s">
        <v>10971</v>
      </c>
    </row>
    <row r="4942" spans="9:11" x14ac:dyDescent="0.25">
      <c r="I4942" t="s">
        <v>10971</v>
      </c>
      <c r="J4942" t="s">
        <v>10971</v>
      </c>
      <c r="K4942" t="s">
        <v>10971</v>
      </c>
    </row>
    <row r="4943" spans="9:11" x14ac:dyDescent="0.25">
      <c r="I4943" t="s">
        <v>10971</v>
      </c>
      <c r="J4943" t="s">
        <v>10971</v>
      </c>
      <c r="K4943" t="s">
        <v>10971</v>
      </c>
    </row>
    <row r="4944" spans="9:11" x14ac:dyDescent="0.25">
      <c r="I4944" t="s">
        <v>10971</v>
      </c>
      <c r="J4944" t="s">
        <v>10971</v>
      </c>
      <c r="K4944" t="s">
        <v>10971</v>
      </c>
    </row>
    <row r="4945" spans="4:11" x14ac:dyDescent="0.25">
      <c r="I4945" t="s">
        <v>10971</v>
      </c>
      <c r="J4945" t="s">
        <v>10971</v>
      </c>
      <c r="K4945" t="s">
        <v>10971</v>
      </c>
    </row>
    <row r="4946" spans="4:11" x14ac:dyDescent="0.25">
      <c r="I4946" t="s">
        <v>10971</v>
      </c>
      <c r="J4946" t="s">
        <v>10971</v>
      </c>
      <c r="K4946" t="s">
        <v>10971</v>
      </c>
    </row>
    <row r="4947" spans="4:11" x14ac:dyDescent="0.25">
      <c r="I4947" t="s">
        <v>10971</v>
      </c>
      <c r="J4947" t="s">
        <v>10971</v>
      </c>
      <c r="K4947" t="s">
        <v>10971</v>
      </c>
    </row>
    <row r="4948" spans="4:11" x14ac:dyDescent="0.25">
      <c r="I4948" t="s">
        <v>10971</v>
      </c>
      <c r="J4948" t="s">
        <v>10971</v>
      </c>
      <c r="K4948" t="s">
        <v>10971</v>
      </c>
    </row>
    <row r="4949" spans="4:11" x14ac:dyDescent="0.25">
      <c r="I4949" t="s">
        <v>10971</v>
      </c>
      <c r="J4949" t="s">
        <v>10971</v>
      </c>
      <c r="K4949" t="s">
        <v>10971</v>
      </c>
    </row>
    <row r="4950" spans="4:11" x14ac:dyDescent="0.25">
      <c r="I4950" t="s">
        <v>10971</v>
      </c>
      <c r="J4950" t="s">
        <v>10971</v>
      </c>
      <c r="K4950" t="s">
        <v>10971</v>
      </c>
    </row>
    <row r="4951" spans="4:11" x14ac:dyDescent="0.25">
      <c r="I4951" t="s">
        <v>10971</v>
      </c>
      <c r="J4951" t="s">
        <v>10971</v>
      </c>
      <c r="K4951" t="s">
        <v>10971</v>
      </c>
    </row>
    <row r="4952" spans="4:11" x14ac:dyDescent="0.25">
      <c r="I4952" t="s">
        <v>10971</v>
      </c>
      <c r="J4952" t="s">
        <v>10971</v>
      </c>
      <c r="K4952" t="s">
        <v>10971</v>
      </c>
    </row>
    <row r="4953" spans="4:11" x14ac:dyDescent="0.25">
      <c r="I4953" t="s">
        <v>10971</v>
      </c>
      <c r="J4953" t="s">
        <v>10971</v>
      </c>
      <c r="K4953" t="s">
        <v>10971</v>
      </c>
    </row>
    <row r="4954" spans="4:11" x14ac:dyDescent="0.25">
      <c r="D4954" s="21"/>
      <c r="I4954" t="s">
        <v>10971</v>
      </c>
      <c r="J4954" t="s">
        <v>10971</v>
      </c>
      <c r="K4954" t="s">
        <v>10971</v>
      </c>
    </row>
    <row r="4955" spans="4:11" x14ac:dyDescent="0.25">
      <c r="D4955" s="21"/>
      <c r="I4955" t="s">
        <v>10971</v>
      </c>
      <c r="J4955" t="s">
        <v>10971</v>
      </c>
      <c r="K4955" t="s">
        <v>10971</v>
      </c>
    </row>
    <row r="4956" spans="4:11" x14ac:dyDescent="0.25">
      <c r="D4956" s="21"/>
      <c r="I4956" t="s">
        <v>10971</v>
      </c>
      <c r="J4956" t="s">
        <v>10971</v>
      </c>
      <c r="K4956" t="s">
        <v>10971</v>
      </c>
    </row>
    <row r="4957" spans="4:11" x14ac:dyDescent="0.25">
      <c r="D4957" s="21"/>
      <c r="I4957" t="s">
        <v>10971</v>
      </c>
      <c r="J4957" t="s">
        <v>10971</v>
      </c>
      <c r="K4957" t="s">
        <v>10971</v>
      </c>
    </row>
    <row r="4958" spans="4:11" x14ac:dyDescent="0.25">
      <c r="D4958" s="21"/>
      <c r="I4958" t="s">
        <v>10971</v>
      </c>
      <c r="J4958" t="s">
        <v>10971</v>
      </c>
      <c r="K4958" t="s">
        <v>10971</v>
      </c>
    </row>
    <row r="4959" spans="4:11" x14ac:dyDescent="0.25">
      <c r="D4959" s="21"/>
      <c r="I4959" t="s">
        <v>10971</v>
      </c>
      <c r="J4959" t="s">
        <v>10971</v>
      </c>
      <c r="K4959" t="s">
        <v>10971</v>
      </c>
    </row>
    <row r="4960" spans="4:11" x14ac:dyDescent="0.25">
      <c r="D4960" s="21"/>
      <c r="I4960" t="s">
        <v>10971</v>
      </c>
      <c r="J4960" t="s">
        <v>10971</v>
      </c>
      <c r="K4960" t="s">
        <v>10971</v>
      </c>
    </row>
    <row r="4961" spans="4:11" x14ac:dyDescent="0.25">
      <c r="D4961" s="21"/>
      <c r="I4961" t="s">
        <v>10971</v>
      </c>
      <c r="J4961" t="s">
        <v>10971</v>
      </c>
      <c r="K4961" t="s">
        <v>10971</v>
      </c>
    </row>
    <row r="4962" spans="4:11" x14ac:dyDescent="0.25">
      <c r="D4962" s="21"/>
      <c r="I4962" t="s">
        <v>10971</v>
      </c>
      <c r="J4962" t="s">
        <v>10971</v>
      </c>
      <c r="K4962" t="s">
        <v>10971</v>
      </c>
    </row>
    <row r="4963" spans="4:11" x14ac:dyDescent="0.25">
      <c r="D4963" s="21"/>
      <c r="I4963" t="s">
        <v>10971</v>
      </c>
      <c r="J4963" t="s">
        <v>10971</v>
      </c>
      <c r="K4963" t="s">
        <v>10971</v>
      </c>
    </row>
    <row r="4964" spans="4:11" x14ac:dyDescent="0.25">
      <c r="D4964" s="21"/>
      <c r="I4964" t="s">
        <v>10971</v>
      </c>
      <c r="J4964" t="s">
        <v>10971</v>
      </c>
      <c r="K4964" t="s">
        <v>10971</v>
      </c>
    </row>
    <row r="4965" spans="4:11" x14ac:dyDescent="0.25">
      <c r="D4965" s="21"/>
      <c r="I4965" t="s">
        <v>10971</v>
      </c>
      <c r="J4965" t="s">
        <v>10971</v>
      </c>
      <c r="K4965" t="s">
        <v>10971</v>
      </c>
    </row>
    <row r="4966" spans="4:11" x14ac:dyDescent="0.25">
      <c r="D4966" s="21"/>
      <c r="I4966" t="s">
        <v>10971</v>
      </c>
      <c r="J4966" t="s">
        <v>10971</v>
      </c>
      <c r="K4966" t="s">
        <v>10971</v>
      </c>
    </row>
    <row r="4967" spans="4:11" x14ac:dyDescent="0.25">
      <c r="D4967" s="21"/>
      <c r="I4967" t="s">
        <v>10971</v>
      </c>
      <c r="J4967" t="s">
        <v>10971</v>
      </c>
      <c r="K4967" t="s">
        <v>10971</v>
      </c>
    </row>
    <row r="4968" spans="4:11" x14ac:dyDescent="0.25">
      <c r="D4968" s="21"/>
      <c r="I4968" t="s">
        <v>10971</v>
      </c>
      <c r="J4968" t="s">
        <v>10971</v>
      </c>
      <c r="K4968" t="s">
        <v>10971</v>
      </c>
    </row>
    <row r="4969" spans="4:11" x14ac:dyDescent="0.25">
      <c r="D4969" s="21"/>
      <c r="I4969" t="s">
        <v>10971</v>
      </c>
      <c r="J4969" t="s">
        <v>10971</v>
      </c>
      <c r="K4969" t="s">
        <v>10971</v>
      </c>
    </row>
    <row r="4970" spans="4:11" x14ac:dyDescent="0.25">
      <c r="D4970" s="21"/>
      <c r="I4970" t="s">
        <v>10971</v>
      </c>
      <c r="J4970" t="s">
        <v>10971</v>
      </c>
      <c r="K4970" t="s">
        <v>10971</v>
      </c>
    </row>
    <row r="4971" spans="4:11" x14ac:dyDescent="0.25">
      <c r="D4971" s="21"/>
      <c r="I4971" t="s">
        <v>10971</v>
      </c>
      <c r="J4971" t="s">
        <v>10971</v>
      </c>
      <c r="K4971" t="s">
        <v>10971</v>
      </c>
    </row>
    <row r="4972" spans="4:11" x14ac:dyDescent="0.25">
      <c r="D4972" s="21"/>
      <c r="I4972" t="s">
        <v>10971</v>
      </c>
      <c r="J4972" t="s">
        <v>10971</v>
      </c>
      <c r="K4972" t="s">
        <v>10971</v>
      </c>
    </row>
    <row r="4973" spans="4:11" x14ac:dyDescent="0.25">
      <c r="D4973" s="21"/>
      <c r="I4973" t="s">
        <v>10971</v>
      </c>
      <c r="J4973" t="s">
        <v>10971</v>
      </c>
      <c r="K4973" t="s">
        <v>10971</v>
      </c>
    </row>
    <row r="4974" spans="4:11" x14ac:dyDescent="0.25">
      <c r="D4974" s="21"/>
      <c r="I4974" t="s">
        <v>10971</v>
      </c>
      <c r="J4974" t="s">
        <v>10971</v>
      </c>
      <c r="K4974" t="s">
        <v>10971</v>
      </c>
    </row>
    <row r="4975" spans="4:11" x14ac:dyDescent="0.25">
      <c r="D4975" s="21"/>
      <c r="I4975" t="s">
        <v>10971</v>
      </c>
      <c r="J4975" t="s">
        <v>10971</v>
      </c>
      <c r="K4975" t="s">
        <v>10971</v>
      </c>
    </row>
    <row r="4976" spans="4:11" x14ac:dyDescent="0.25">
      <c r="D4976" s="21"/>
      <c r="I4976" t="s">
        <v>10971</v>
      </c>
      <c r="J4976" t="s">
        <v>10971</v>
      </c>
      <c r="K4976" t="s">
        <v>10971</v>
      </c>
    </row>
    <row r="4977" spans="4:11" x14ac:dyDescent="0.25">
      <c r="D4977" s="21"/>
      <c r="I4977" t="s">
        <v>10971</v>
      </c>
      <c r="J4977" t="s">
        <v>10971</v>
      </c>
      <c r="K4977" t="s">
        <v>10971</v>
      </c>
    </row>
    <row r="4978" spans="4:11" x14ac:dyDescent="0.25">
      <c r="D4978" s="21"/>
      <c r="I4978" t="s">
        <v>10971</v>
      </c>
      <c r="J4978" t="s">
        <v>10971</v>
      </c>
      <c r="K4978" t="s">
        <v>10971</v>
      </c>
    </row>
    <row r="4979" spans="4:11" x14ac:dyDescent="0.25">
      <c r="D4979" s="21"/>
      <c r="I4979" t="s">
        <v>10971</v>
      </c>
      <c r="J4979" t="s">
        <v>10971</v>
      </c>
      <c r="K4979" t="s">
        <v>10971</v>
      </c>
    </row>
    <row r="4980" spans="4:11" x14ac:dyDescent="0.25">
      <c r="D4980" s="21"/>
      <c r="I4980" t="s">
        <v>10971</v>
      </c>
      <c r="J4980" t="s">
        <v>10971</v>
      </c>
      <c r="K4980" t="s">
        <v>10971</v>
      </c>
    </row>
    <row r="4981" spans="4:11" x14ac:dyDescent="0.25">
      <c r="D4981" s="21"/>
      <c r="I4981" t="s">
        <v>10971</v>
      </c>
      <c r="J4981" t="s">
        <v>10971</v>
      </c>
      <c r="K4981" t="s">
        <v>10971</v>
      </c>
    </row>
    <row r="4982" spans="4:11" x14ac:dyDescent="0.25">
      <c r="D4982" s="21"/>
      <c r="I4982" t="s">
        <v>10971</v>
      </c>
      <c r="J4982" t="s">
        <v>10971</v>
      </c>
      <c r="K4982" t="s">
        <v>10971</v>
      </c>
    </row>
    <row r="4983" spans="4:11" x14ac:dyDescent="0.25">
      <c r="D4983" s="21"/>
      <c r="I4983" t="s">
        <v>10971</v>
      </c>
      <c r="J4983" t="s">
        <v>10971</v>
      </c>
      <c r="K4983" t="s">
        <v>10971</v>
      </c>
    </row>
    <row r="4984" spans="4:11" x14ac:dyDescent="0.25">
      <c r="D4984" s="21"/>
      <c r="I4984" t="s">
        <v>10971</v>
      </c>
      <c r="J4984" t="s">
        <v>10971</v>
      </c>
      <c r="K4984" t="s">
        <v>10971</v>
      </c>
    </row>
    <row r="4985" spans="4:11" x14ac:dyDescent="0.25">
      <c r="D4985" s="21"/>
      <c r="I4985" t="s">
        <v>10971</v>
      </c>
      <c r="J4985" t="s">
        <v>10971</v>
      </c>
      <c r="K4985" t="s">
        <v>10971</v>
      </c>
    </row>
    <row r="4986" spans="4:11" x14ac:dyDescent="0.25">
      <c r="D4986" s="21"/>
      <c r="I4986" t="s">
        <v>10971</v>
      </c>
      <c r="J4986" t="s">
        <v>10971</v>
      </c>
      <c r="K4986" t="s">
        <v>10971</v>
      </c>
    </row>
    <row r="4987" spans="4:11" x14ac:dyDescent="0.25">
      <c r="D4987" s="21"/>
      <c r="I4987" t="s">
        <v>10971</v>
      </c>
      <c r="J4987" t="s">
        <v>10971</v>
      </c>
      <c r="K4987" t="s">
        <v>10971</v>
      </c>
    </row>
    <row r="4988" spans="4:11" x14ac:dyDescent="0.25">
      <c r="D4988" s="21"/>
      <c r="I4988" t="s">
        <v>10971</v>
      </c>
      <c r="J4988" t="s">
        <v>10971</v>
      </c>
      <c r="K4988" t="s">
        <v>10971</v>
      </c>
    </row>
    <row r="4989" spans="4:11" x14ac:dyDescent="0.25">
      <c r="D4989" s="21"/>
      <c r="I4989" t="s">
        <v>10971</v>
      </c>
      <c r="J4989" t="s">
        <v>10971</v>
      </c>
      <c r="K4989" t="s">
        <v>10971</v>
      </c>
    </row>
    <row r="4990" spans="4:11" x14ac:dyDescent="0.25">
      <c r="D4990" s="21"/>
      <c r="I4990" t="s">
        <v>10971</v>
      </c>
      <c r="J4990" t="s">
        <v>10971</v>
      </c>
      <c r="K4990" t="s">
        <v>10971</v>
      </c>
    </row>
    <row r="4991" spans="4:11" x14ac:dyDescent="0.25">
      <c r="D4991" s="21"/>
      <c r="I4991" t="s">
        <v>10971</v>
      </c>
      <c r="J4991" t="s">
        <v>10971</v>
      </c>
      <c r="K4991" t="s">
        <v>10971</v>
      </c>
    </row>
    <row r="4992" spans="4:11" x14ac:dyDescent="0.25">
      <c r="D4992" s="21"/>
      <c r="I4992" t="s">
        <v>10971</v>
      </c>
      <c r="J4992" t="s">
        <v>10971</v>
      </c>
      <c r="K4992" t="s">
        <v>10971</v>
      </c>
    </row>
    <row r="4993" spans="4:11" x14ac:dyDescent="0.25">
      <c r="D4993" s="21"/>
      <c r="I4993" t="s">
        <v>10971</v>
      </c>
      <c r="J4993" t="s">
        <v>10971</v>
      </c>
      <c r="K4993" t="s">
        <v>10971</v>
      </c>
    </row>
    <row r="4994" spans="4:11" x14ac:dyDescent="0.25">
      <c r="D4994" s="21"/>
      <c r="I4994" t="s">
        <v>10971</v>
      </c>
      <c r="J4994" t="s">
        <v>10971</v>
      </c>
      <c r="K4994" t="s">
        <v>10971</v>
      </c>
    </row>
    <row r="4995" spans="4:11" x14ac:dyDescent="0.25">
      <c r="D4995" s="21"/>
      <c r="I4995" t="s">
        <v>10971</v>
      </c>
      <c r="J4995" t="s">
        <v>10971</v>
      </c>
      <c r="K4995" t="s">
        <v>10971</v>
      </c>
    </row>
    <row r="4996" spans="4:11" x14ac:dyDescent="0.25">
      <c r="D4996" s="21"/>
      <c r="I4996" t="s">
        <v>10971</v>
      </c>
      <c r="J4996" t="s">
        <v>10971</v>
      </c>
      <c r="K4996" t="s">
        <v>10971</v>
      </c>
    </row>
    <row r="4997" spans="4:11" x14ac:dyDescent="0.25">
      <c r="D4997" s="21"/>
    </row>
    <row r="4998" spans="4:11" x14ac:dyDescent="0.25">
      <c r="D4998" s="21"/>
    </row>
    <row r="4999" spans="4:11" x14ac:dyDescent="0.25">
      <c r="D4999" s="21"/>
    </row>
    <row r="5000" spans="4:11" x14ac:dyDescent="0.25">
      <c r="D5000" s="21"/>
    </row>
    <row r="5001" spans="4:11" x14ac:dyDescent="0.25">
      <c r="D5001" s="21"/>
    </row>
    <row r="5002" spans="4:11" x14ac:dyDescent="0.25">
      <c r="D5002" s="21"/>
    </row>
    <row r="5003" spans="4:11" x14ac:dyDescent="0.25">
      <c r="D5003" s="21"/>
    </row>
    <row r="5004" spans="4:11" x14ac:dyDescent="0.25">
      <c r="D5004" s="21"/>
    </row>
    <row r="5005" spans="4:11" x14ac:dyDescent="0.25">
      <c r="D5005" s="21"/>
    </row>
    <row r="5006" spans="4:11" x14ac:dyDescent="0.25">
      <c r="D5006" s="21"/>
    </row>
    <row r="5007" spans="4:11" x14ac:dyDescent="0.25">
      <c r="D5007" s="21"/>
    </row>
    <row r="5008" spans="4:11" x14ac:dyDescent="0.25">
      <c r="D5008" s="21"/>
    </row>
    <row r="5009" spans="4:4" x14ac:dyDescent="0.25">
      <c r="D5009" s="21"/>
    </row>
    <row r="5010" spans="4:4" x14ac:dyDescent="0.25">
      <c r="D5010" s="21"/>
    </row>
    <row r="5011" spans="4:4" x14ac:dyDescent="0.25">
      <c r="D5011" s="21"/>
    </row>
    <row r="5012" spans="4:4" x14ac:dyDescent="0.25">
      <c r="D5012" s="21"/>
    </row>
    <row r="5013" spans="4:4" x14ac:dyDescent="0.25">
      <c r="D5013" s="21"/>
    </row>
    <row r="5014" spans="4:4" x14ac:dyDescent="0.25">
      <c r="D5014" s="21"/>
    </row>
    <row r="5015" spans="4:4" x14ac:dyDescent="0.25">
      <c r="D5015" s="21"/>
    </row>
    <row r="5016" spans="4:4" x14ac:dyDescent="0.25">
      <c r="D5016" s="21"/>
    </row>
    <row r="5017" spans="4:4" x14ac:dyDescent="0.25">
      <c r="D5017" s="21"/>
    </row>
    <row r="5018" spans="4:4" x14ac:dyDescent="0.25">
      <c r="D5018" s="21"/>
    </row>
    <row r="5019" spans="4:4" x14ac:dyDescent="0.25">
      <c r="D5019" s="21"/>
    </row>
    <row r="5020" spans="4:4" x14ac:dyDescent="0.25">
      <c r="D5020" s="21"/>
    </row>
    <row r="5021" spans="4:4" x14ac:dyDescent="0.25">
      <c r="D5021" s="21"/>
    </row>
    <row r="5022" spans="4:4" x14ac:dyDescent="0.25">
      <c r="D5022" s="21"/>
    </row>
    <row r="5023" spans="4:4" x14ac:dyDescent="0.25">
      <c r="D5023" s="21"/>
    </row>
    <row r="5024" spans="4:4" x14ac:dyDescent="0.25">
      <c r="D5024" s="21"/>
    </row>
    <row r="5025" spans="4:4" x14ac:dyDescent="0.25">
      <c r="D5025" s="21"/>
    </row>
    <row r="5026" spans="4:4" x14ac:dyDescent="0.25">
      <c r="D5026" s="21"/>
    </row>
    <row r="5027" spans="4:4" x14ac:dyDescent="0.25">
      <c r="D5027" s="21"/>
    </row>
    <row r="5028" spans="4:4" x14ac:dyDescent="0.25">
      <c r="D5028" s="21"/>
    </row>
    <row r="5029" spans="4:4" x14ac:dyDescent="0.25">
      <c r="D5029" s="21"/>
    </row>
    <row r="5030" spans="4:4" x14ac:dyDescent="0.25">
      <c r="D5030" s="21"/>
    </row>
    <row r="5031" spans="4:4" x14ac:dyDescent="0.25">
      <c r="D5031" s="21"/>
    </row>
    <row r="5032" spans="4:4" x14ac:dyDescent="0.25">
      <c r="D5032" s="21"/>
    </row>
    <row r="5033" spans="4:4" x14ac:dyDescent="0.25">
      <c r="D5033" s="21"/>
    </row>
    <row r="5034" spans="4:4" x14ac:dyDescent="0.25">
      <c r="D5034" s="21"/>
    </row>
    <row r="5035" spans="4:4" x14ac:dyDescent="0.25">
      <c r="D5035" s="21"/>
    </row>
    <row r="5036" spans="4:4" x14ac:dyDescent="0.25">
      <c r="D5036" s="21"/>
    </row>
    <row r="5037" spans="4:4" x14ac:dyDescent="0.25">
      <c r="D5037" s="21"/>
    </row>
    <row r="5038" spans="4:4" x14ac:dyDescent="0.25">
      <c r="D5038" s="21"/>
    </row>
    <row r="5039" spans="4:4" x14ac:dyDescent="0.25">
      <c r="D5039" s="21"/>
    </row>
    <row r="5040" spans="4:4" x14ac:dyDescent="0.25">
      <c r="D5040" s="21"/>
    </row>
    <row r="5041" spans="4:4" x14ac:dyDescent="0.25">
      <c r="D5041" s="21"/>
    </row>
    <row r="5042" spans="4:4" x14ac:dyDescent="0.25">
      <c r="D5042" s="21"/>
    </row>
    <row r="5043" spans="4:4" x14ac:dyDescent="0.25">
      <c r="D5043" s="21"/>
    </row>
    <row r="5044" spans="4:4" x14ac:dyDescent="0.25">
      <c r="D5044" s="21"/>
    </row>
    <row r="5045" spans="4:4" x14ac:dyDescent="0.25">
      <c r="D5045" s="21"/>
    </row>
    <row r="5046" spans="4:4" x14ac:dyDescent="0.25">
      <c r="D5046" s="21"/>
    </row>
    <row r="5047" spans="4:4" x14ac:dyDescent="0.25">
      <c r="D5047" s="21"/>
    </row>
    <row r="5048" spans="4:4" x14ac:dyDescent="0.25">
      <c r="D5048" s="21"/>
    </row>
    <row r="5049" spans="4:4" x14ac:dyDescent="0.25">
      <c r="D5049" s="21"/>
    </row>
    <row r="5050" spans="4:4" x14ac:dyDescent="0.25">
      <c r="D5050" s="21"/>
    </row>
    <row r="5051" spans="4:4" x14ac:dyDescent="0.25">
      <c r="D5051" s="21"/>
    </row>
    <row r="5052" spans="4:4" x14ac:dyDescent="0.25">
      <c r="D5052" s="21"/>
    </row>
    <row r="5053" spans="4:4" x14ac:dyDescent="0.25">
      <c r="D5053" s="21"/>
    </row>
    <row r="5054" spans="4:4" x14ac:dyDescent="0.25">
      <c r="D5054" s="21"/>
    </row>
    <row r="5055" spans="4:4" x14ac:dyDescent="0.25">
      <c r="D5055" s="21"/>
    </row>
    <row r="5056" spans="4:4" x14ac:dyDescent="0.25">
      <c r="D5056" s="21"/>
    </row>
    <row r="5057" spans="4:4" x14ac:dyDescent="0.25">
      <c r="D5057" s="21"/>
    </row>
    <row r="5058" spans="4:4" x14ac:dyDescent="0.25">
      <c r="D5058" s="21"/>
    </row>
    <row r="5059" spans="4:4" x14ac:dyDescent="0.25">
      <c r="D5059" s="21"/>
    </row>
    <row r="5060" spans="4:4" x14ac:dyDescent="0.25">
      <c r="D5060" s="21"/>
    </row>
    <row r="5061" spans="4:4" x14ac:dyDescent="0.25">
      <c r="D5061" s="21"/>
    </row>
    <row r="5062" spans="4:4" x14ac:dyDescent="0.25">
      <c r="D5062" s="21"/>
    </row>
    <row r="5063" spans="4:4" x14ac:dyDescent="0.25">
      <c r="D5063" s="21"/>
    </row>
    <row r="5064" spans="4:4" x14ac:dyDescent="0.25">
      <c r="D5064" s="21"/>
    </row>
    <row r="5065" spans="4:4" x14ac:dyDescent="0.25">
      <c r="D5065" s="21"/>
    </row>
    <row r="5066" spans="4:4" x14ac:dyDescent="0.25">
      <c r="D5066" s="21"/>
    </row>
    <row r="5067" spans="4:4" x14ac:dyDescent="0.25">
      <c r="D5067" s="21"/>
    </row>
    <row r="5068" spans="4:4" x14ac:dyDescent="0.25">
      <c r="D5068" s="21"/>
    </row>
    <row r="5069" spans="4:4" x14ac:dyDescent="0.25">
      <c r="D5069" s="21"/>
    </row>
    <row r="5070" spans="4:4" x14ac:dyDescent="0.25">
      <c r="D5070" s="21"/>
    </row>
    <row r="5071" spans="4:4" x14ac:dyDescent="0.25">
      <c r="D5071" s="21"/>
    </row>
    <row r="5072" spans="4:4" x14ac:dyDescent="0.25">
      <c r="D5072" s="21"/>
    </row>
    <row r="5073" spans="4:4" x14ac:dyDescent="0.25">
      <c r="D5073" s="21"/>
    </row>
    <row r="5074" spans="4:4" x14ac:dyDescent="0.25">
      <c r="D5074" s="21"/>
    </row>
    <row r="5075" spans="4:4" x14ac:dyDescent="0.25">
      <c r="D5075" s="21"/>
    </row>
    <row r="5076" spans="4:4" x14ac:dyDescent="0.25">
      <c r="D5076" s="21"/>
    </row>
    <row r="5077" spans="4:4" x14ac:dyDescent="0.25">
      <c r="D5077" s="21"/>
    </row>
    <row r="5078" spans="4:4" x14ac:dyDescent="0.25">
      <c r="D5078" s="21"/>
    </row>
    <row r="5079" spans="4:4" x14ac:dyDescent="0.25">
      <c r="D5079" s="21"/>
    </row>
    <row r="5080" spans="4:4" x14ac:dyDescent="0.25">
      <c r="D5080" s="21"/>
    </row>
    <row r="5081" spans="4:4" x14ac:dyDescent="0.25">
      <c r="D5081" s="21"/>
    </row>
    <row r="5082" spans="4:4" x14ac:dyDescent="0.25">
      <c r="D5082" s="21"/>
    </row>
    <row r="5083" spans="4:4" x14ac:dyDescent="0.25">
      <c r="D5083" s="21"/>
    </row>
    <row r="5084" spans="4:4" x14ac:dyDescent="0.25">
      <c r="D5084" s="21"/>
    </row>
    <row r="5085" spans="4:4" x14ac:dyDescent="0.25">
      <c r="D5085" s="21"/>
    </row>
    <row r="5086" spans="4:4" x14ac:dyDescent="0.25">
      <c r="D5086" s="21"/>
    </row>
    <row r="5087" spans="4:4" x14ac:dyDescent="0.25">
      <c r="D5087" s="21"/>
    </row>
    <row r="5088" spans="4:4" x14ac:dyDescent="0.25">
      <c r="D5088" s="21"/>
    </row>
    <row r="5089" spans="4:4" x14ac:dyDescent="0.25">
      <c r="D5089" s="21"/>
    </row>
    <row r="5090" spans="4:4" x14ac:dyDescent="0.25">
      <c r="D5090" s="21"/>
    </row>
    <row r="5091" spans="4:4" x14ac:dyDescent="0.25">
      <c r="D5091" s="21"/>
    </row>
    <row r="5092" spans="4:4" x14ac:dyDescent="0.25">
      <c r="D5092" s="21"/>
    </row>
    <row r="5093" spans="4:4" x14ac:dyDescent="0.25">
      <c r="D5093" s="21"/>
    </row>
    <row r="5094" spans="4:4" x14ac:dyDescent="0.25">
      <c r="D5094" s="21"/>
    </row>
    <row r="5095" spans="4:4" x14ac:dyDescent="0.25">
      <c r="D5095" s="21"/>
    </row>
    <row r="5096" spans="4:4" x14ac:dyDescent="0.25">
      <c r="D5096" s="21"/>
    </row>
    <row r="5097" spans="4:4" x14ac:dyDescent="0.25">
      <c r="D5097" s="21"/>
    </row>
    <row r="5098" spans="4:4" x14ac:dyDescent="0.25">
      <c r="D5098" s="21"/>
    </row>
    <row r="5099" spans="4:4" x14ac:dyDescent="0.25">
      <c r="D5099" s="21"/>
    </row>
    <row r="5100" spans="4:4" x14ac:dyDescent="0.25">
      <c r="D5100" s="21"/>
    </row>
    <row r="5101" spans="4:4" x14ac:dyDescent="0.25">
      <c r="D5101" s="21"/>
    </row>
    <row r="5102" spans="4:4" x14ac:dyDescent="0.25">
      <c r="D5102" s="21"/>
    </row>
    <row r="5103" spans="4:4" x14ac:dyDescent="0.25">
      <c r="D5103" s="21"/>
    </row>
    <row r="5104" spans="4:4" x14ac:dyDescent="0.25">
      <c r="D5104" s="21"/>
    </row>
    <row r="5105" spans="4:4" x14ac:dyDescent="0.25">
      <c r="D5105" s="21"/>
    </row>
    <row r="5106" spans="4:4" x14ac:dyDescent="0.25">
      <c r="D5106" s="21"/>
    </row>
    <row r="5107" spans="4:4" x14ac:dyDescent="0.25">
      <c r="D5107" s="21"/>
    </row>
    <row r="5108" spans="4:4" x14ac:dyDescent="0.25">
      <c r="D5108" s="21"/>
    </row>
    <row r="5109" spans="4:4" x14ac:dyDescent="0.25">
      <c r="D5109" s="21"/>
    </row>
    <row r="5110" spans="4:4" x14ac:dyDescent="0.25">
      <c r="D5110" s="21"/>
    </row>
    <row r="5111" spans="4:4" x14ac:dyDescent="0.25">
      <c r="D5111" s="21"/>
    </row>
    <row r="5112" spans="4:4" x14ac:dyDescent="0.25">
      <c r="D5112" s="21"/>
    </row>
    <row r="5113" spans="4:4" x14ac:dyDescent="0.25">
      <c r="D5113" s="21"/>
    </row>
    <row r="5114" spans="4:4" x14ac:dyDescent="0.25">
      <c r="D5114" s="21"/>
    </row>
    <row r="5115" spans="4:4" x14ac:dyDescent="0.25">
      <c r="D5115" s="21"/>
    </row>
    <row r="5116" spans="4:4" x14ac:dyDescent="0.25">
      <c r="D5116" s="21"/>
    </row>
    <row r="5117" spans="4:4" x14ac:dyDescent="0.25">
      <c r="D5117" s="21"/>
    </row>
    <row r="5118" spans="4:4" x14ac:dyDescent="0.25">
      <c r="D5118" s="21"/>
    </row>
    <row r="5119" spans="4:4" x14ac:dyDescent="0.25">
      <c r="D5119" s="21"/>
    </row>
    <row r="5120" spans="4:4" x14ac:dyDescent="0.25">
      <c r="D5120" s="21"/>
    </row>
    <row r="5121" spans="4:4" x14ac:dyDescent="0.25">
      <c r="D5121" s="21"/>
    </row>
    <row r="5122" spans="4:4" x14ac:dyDescent="0.25">
      <c r="D5122" s="21"/>
    </row>
    <row r="5123" spans="4:4" x14ac:dyDescent="0.25">
      <c r="D5123" s="21"/>
    </row>
    <row r="5124" spans="4:4" x14ac:dyDescent="0.25">
      <c r="D5124" s="21"/>
    </row>
    <row r="5125" spans="4:4" x14ac:dyDescent="0.25">
      <c r="D5125" s="21"/>
    </row>
    <row r="5126" spans="4:4" x14ac:dyDescent="0.25">
      <c r="D5126" s="21"/>
    </row>
    <row r="5127" spans="4:4" x14ac:dyDescent="0.25">
      <c r="D5127" s="21"/>
    </row>
    <row r="5128" spans="4:4" x14ac:dyDescent="0.25">
      <c r="D5128" s="21"/>
    </row>
    <row r="5129" spans="4:4" x14ac:dyDescent="0.25">
      <c r="D5129" s="21"/>
    </row>
    <row r="5130" spans="4:4" x14ac:dyDescent="0.25">
      <c r="D5130" s="21"/>
    </row>
    <row r="5131" spans="4:4" x14ac:dyDescent="0.25">
      <c r="D5131" s="21"/>
    </row>
    <row r="5132" spans="4:4" x14ac:dyDescent="0.25">
      <c r="D5132" s="21"/>
    </row>
    <row r="5133" spans="4:4" x14ac:dyDescent="0.25">
      <c r="D5133" s="21"/>
    </row>
    <row r="5136" spans="4:4" x14ac:dyDescent="0.25">
      <c r="D5136" s="21"/>
    </row>
    <row r="5137" spans="4:4" x14ac:dyDescent="0.25">
      <c r="D5137" s="21"/>
    </row>
    <row r="5138" spans="4:4" x14ac:dyDescent="0.25">
      <c r="D5138" s="21"/>
    </row>
    <row r="5139" spans="4:4" x14ac:dyDescent="0.25">
      <c r="D5139" s="21"/>
    </row>
    <row r="5140" spans="4:4" x14ac:dyDescent="0.25">
      <c r="D5140" s="21"/>
    </row>
    <row r="5141" spans="4:4" x14ac:dyDescent="0.25">
      <c r="D5141" s="21"/>
    </row>
    <row r="5142" spans="4:4" x14ac:dyDescent="0.25">
      <c r="D5142" s="21"/>
    </row>
    <row r="5143" spans="4:4" x14ac:dyDescent="0.25">
      <c r="D5143" s="21"/>
    </row>
    <row r="5144" spans="4:4" x14ac:dyDescent="0.25">
      <c r="D5144" s="21"/>
    </row>
    <row r="5145" spans="4:4" x14ac:dyDescent="0.25">
      <c r="D5145" s="21"/>
    </row>
    <row r="5146" spans="4:4" x14ac:dyDescent="0.25">
      <c r="D5146" s="21"/>
    </row>
    <row r="5147" spans="4:4" x14ac:dyDescent="0.25">
      <c r="D5147" s="21"/>
    </row>
    <row r="5148" spans="4:4" x14ac:dyDescent="0.25">
      <c r="D5148" s="21"/>
    </row>
    <row r="5149" spans="4:4" x14ac:dyDescent="0.25">
      <c r="D5149" s="21"/>
    </row>
    <row r="5150" spans="4:4" x14ac:dyDescent="0.25">
      <c r="D5150" s="21"/>
    </row>
    <row r="5151" spans="4:4" x14ac:dyDescent="0.25">
      <c r="D5151" s="21"/>
    </row>
    <row r="5152" spans="4:4" x14ac:dyDescent="0.25">
      <c r="D5152" s="21"/>
    </row>
    <row r="5153" spans="4:4" x14ac:dyDescent="0.25">
      <c r="D5153" s="21"/>
    </row>
    <row r="5154" spans="4:4" x14ac:dyDescent="0.25">
      <c r="D5154" s="21"/>
    </row>
    <row r="5155" spans="4:4" x14ac:dyDescent="0.25">
      <c r="D5155" s="21"/>
    </row>
    <row r="5156" spans="4:4" x14ac:dyDescent="0.25">
      <c r="D5156" s="21"/>
    </row>
    <row r="5157" spans="4:4" x14ac:dyDescent="0.25">
      <c r="D5157" s="21"/>
    </row>
    <row r="5158" spans="4:4" x14ac:dyDescent="0.25">
      <c r="D5158" s="21"/>
    </row>
    <row r="5159" spans="4:4" x14ac:dyDescent="0.25">
      <c r="D5159" s="21"/>
    </row>
    <row r="5160" spans="4:4" x14ac:dyDescent="0.25">
      <c r="D5160" s="21"/>
    </row>
    <row r="5161" spans="4:4" x14ac:dyDescent="0.25">
      <c r="D5161" s="21"/>
    </row>
    <row r="5162" spans="4:4" x14ac:dyDescent="0.25">
      <c r="D5162" s="21"/>
    </row>
    <row r="5163" spans="4:4" x14ac:dyDescent="0.25">
      <c r="D5163" s="21"/>
    </row>
    <row r="5164" spans="4:4" x14ac:dyDescent="0.25">
      <c r="D5164" s="21"/>
    </row>
    <row r="5165" spans="4:4" x14ac:dyDescent="0.25">
      <c r="D5165" s="21"/>
    </row>
    <row r="5166" spans="4:4" x14ac:dyDescent="0.25">
      <c r="D5166" s="21"/>
    </row>
    <row r="5167" spans="4:4" x14ac:dyDescent="0.25">
      <c r="D5167" s="21"/>
    </row>
    <row r="5168" spans="4:4" x14ac:dyDescent="0.25">
      <c r="D5168" s="21"/>
    </row>
    <row r="5169" spans="4:4" x14ac:dyDescent="0.25">
      <c r="D5169" s="21"/>
    </row>
    <row r="5170" spans="4:4" x14ac:dyDescent="0.25">
      <c r="D5170" s="21"/>
    </row>
    <row r="5171" spans="4:4" x14ac:dyDescent="0.25">
      <c r="D5171" s="21"/>
    </row>
    <row r="5172" spans="4:4" x14ac:dyDescent="0.25">
      <c r="D5172" s="21"/>
    </row>
    <row r="5173" spans="4:4" x14ac:dyDescent="0.25">
      <c r="D5173" s="21"/>
    </row>
    <row r="5174" spans="4:4" x14ac:dyDescent="0.25">
      <c r="D5174" s="21"/>
    </row>
    <row r="5175" spans="4:4" x14ac:dyDescent="0.25">
      <c r="D5175" s="21"/>
    </row>
    <row r="5176" spans="4:4" x14ac:dyDescent="0.25">
      <c r="D5176" s="21"/>
    </row>
    <row r="5177" spans="4:4" x14ac:dyDescent="0.25">
      <c r="D5177" s="21"/>
    </row>
    <row r="5178" spans="4:4" x14ac:dyDescent="0.25">
      <c r="D5178" s="21"/>
    </row>
    <row r="5179" spans="4:4" x14ac:dyDescent="0.25">
      <c r="D5179" s="21"/>
    </row>
    <row r="5180" spans="4:4" x14ac:dyDescent="0.25">
      <c r="D5180" s="21"/>
    </row>
    <row r="5181" spans="4:4" x14ac:dyDescent="0.25">
      <c r="D5181" s="21"/>
    </row>
    <row r="5182" spans="4:4" x14ac:dyDescent="0.25">
      <c r="D5182" s="21"/>
    </row>
    <row r="5183" spans="4:4" x14ac:dyDescent="0.25">
      <c r="D5183" s="21"/>
    </row>
    <row r="5184" spans="4:4" x14ac:dyDescent="0.25">
      <c r="D5184" s="21"/>
    </row>
    <row r="5185" spans="4:4" x14ac:dyDescent="0.25">
      <c r="D5185" s="21"/>
    </row>
    <row r="5186" spans="4:4" x14ac:dyDescent="0.25">
      <c r="D5186" s="21"/>
    </row>
    <row r="5187" spans="4:4" x14ac:dyDescent="0.25">
      <c r="D5187" s="21"/>
    </row>
    <row r="5188" spans="4:4" x14ac:dyDescent="0.25">
      <c r="D5188" s="21"/>
    </row>
    <row r="5189" spans="4:4" x14ac:dyDescent="0.25">
      <c r="D5189" s="21"/>
    </row>
    <row r="5190" spans="4:4" x14ac:dyDescent="0.25">
      <c r="D5190" s="21"/>
    </row>
    <row r="5191" spans="4:4" x14ac:dyDescent="0.25">
      <c r="D5191" s="21"/>
    </row>
    <row r="5192" spans="4:4" x14ac:dyDescent="0.25">
      <c r="D5192" s="21"/>
    </row>
    <row r="5193" spans="4:4" x14ac:dyDescent="0.25">
      <c r="D5193" s="21"/>
    </row>
    <row r="5194" spans="4:4" x14ac:dyDescent="0.25">
      <c r="D5194" s="21"/>
    </row>
    <row r="5195" spans="4:4" x14ac:dyDescent="0.25">
      <c r="D5195" s="21"/>
    </row>
    <row r="5196" spans="4:4" x14ac:dyDescent="0.25">
      <c r="D5196" s="21"/>
    </row>
    <row r="5197" spans="4:4" x14ac:dyDescent="0.25">
      <c r="D5197" s="21"/>
    </row>
    <row r="5198" spans="4:4" x14ac:dyDescent="0.25">
      <c r="D5198" s="21"/>
    </row>
    <row r="5199" spans="4:4" x14ac:dyDescent="0.25">
      <c r="D5199" s="21"/>
    </row>
    <row r="5200" spans="4:4" x14ac:dyDescent="0.25">
      <c r="D5200" s="21"/>
    </row>
    <row r="5201" spans="4:4" x14ac:dyDescent="0.25">
      <c r="D5201" s="21"/>
    </row>
    <row r="5202" spans="4:4" x14ac:dyDescent="0.25">
      <c r="D5202" s="21"/>
    </row>
    <row r="5203" spans="4:4" x14ac:dyDescent="0.25">
      <c r="D5203" s="21"/>
    </row>
    <row r="5204" spans="4:4" x14ac:dyDescent="0.25">
      <c r="D5204" s="21"/>
    </row>
    <row r="5205" spans="4:4" x14ac:dyDescent="0.25">
      <c r="D5205" s="21"/>
    </row>
    <row r="5206" spans="4:4" x14ac:dyDescent="0.25">
      <c r="D5206" s="21"/>
    </row>
    <row r="5207" spans="4:4" x14ac:dyDescent="0.25">
      <c r="D5207" s="21"/>
    </row>
    <row r="5208" spans="4:4" x14ac:dyDescent="0.25">
      <c r="D5208" s="21"/>
    </row>
    <row r="5209" spans="4:4" x14ac:dyDescent="0.25">
      <c r="D5209" s="21"/>
    </row>
    <row r="5210" spans="4:4" x14ac:dyDescent="0.25">
      <c r="D5210" s="21"/>
    </row>
    <row r="5211" spans="4:4" x14ac:dyDescent="0.25">
      <c r="D5211" s="21"/>
    </row>
    <row r="5212" spans="4:4" x14ac:dyDescent="0.25">
      <c r="D5212" s="21"/>
    </row>
    <row r="5213" spans="4:4" x14ac:dyDescent="0.25">
      <c r="D5213" s="21"/>
    </row>
    <row r="5214" spans="4:4" x14ac:dyDescent="0.25">
      <c r="D5214" s="21"/>
    </row>
    <row r="5215" spans="4:4" x14ac:dyDescent="0.25">
      <c r="D5215" s="21"/>
    </row>
    <row r="5216" spans="4:4" x14ac:dyDescent="0.25">
      <c r="D5216" s="21"/>
    </row>
    <row r="5217" spans="2:4" x14ac:dyDescent="0.25">
      <c r="D5217" s="21"/>
    </row>
    <row r="5218" spans="2:4" x14ac:dyDescent="0.25">
      <c r="D5218" s="21"/>
    </row>
    <row r="5219" spans="2:4" x14ac:dyDescent="0.25">
      <c r="D5219" s="21"/>
    </row>
    <row r="5220" spans="2:4" x14ac:dyDescent="0.25">
      <c r="D5220" s="21"/>
    </row>
    <row r="5221" spans="2:4" x14ac:dyDescent="0.25">
      <c r="D5221" s="21"/>
    </row>
    <row r="5222" spans="2:4" x14ac:dyDescent="0.25">
      <c r="D5222" s="21"/>
    </row>
    <row r="5223" spans="2:4" x14ac:dyDescent="0.25">
      <c r="D5223" s="21"/>
    </row>
    <row r="5224" spans="2:4" x14ac:dyDescent="0.25">
      <c r="D5224" s="21"/>
    </row>
    <row r="5225" spans="2:4" x14ac:dyDescent="0.25">
      <c r="D5225" s="21"/>
    </row>
    <row r="5226" spans="2:4" x14ac:dyDescent="0.25">
      <c r="B5226" s="5"/>
      <c r="D5226" s="21"/>
    </row>
    <row r="5227" spans="2:4" x14ac:dyDescent="0.25">
      <c r="B5227" s="5"/>
      <c r="D5227" s="21"/>
    </row>
    <row r="5228" spans="2:4" x14ac:dyDescent="0.25">
      <c r="B5228" s="5"/>
      <c r="D5228" s="21"/>
    </row>
    <row r="5229" spans="2:4" x14ac:dyDescent="0.25">
      <c r="B5229" s="5"/>
      <c r="D5229" s="21"/>
    </row>
    <row r="5230" spans="2:4" x14ac:dyDescent="0.25">
      <c r="B5230" s="5"/>
      <c r="D5230" s="21"/>
    </row>
    <row r="5231" spans="2:4" x14ac:dyDescent="0.25">
      <c r="B5231" s="5"/>
      <c r="D5231" s="21"/>
    </row>
    <row r="5232" spans="2:4" x14ac:dyDescent="0.25">
      <c r="B5232" s="5"/>
      <c r="D5232" s="21"/>
    </row>
    <row r="5233" spans="2:4" x14ac:dyDescent="0.25">
      <c r="B5233" s="5"/>
      <c r="D5233" s="21"/>
    </row>
    <row r="5234" spans="2:4" x14ac:dyDescent="0.25">
      <c r="B5234" s="5"/>
      <c r="D5234" s="21"/>
    </row>
    <row r="5235" spans="2:4" x14ac:dyDescent="0.25">
      <c r="B5235" s="5"/>
      <c r="D5235" s="21"/>
    </row>
    <row r="5236" spans="2:4" x14ac:dyDescent="0.25">
      <c r="B5236" s="5"/>
      <c r="D5236" s="21"/>
    </row>
    <row r="5237" spans="2:4" x14ac:dyDescent="0.25">
      <c r="B5237" s="5"/>
      <c r="D5237" s="21"/>
    </row>
    <row r="5238" spans="2:4" x14ac:dyDescent="0.25">
      <c r="B5238" s="5"/>
      <c r="D5238" s="21"/>
    </row>
    <row r="5239" spans="2:4" x14ac:dyDescent="0.25">
      <c r="B5239" s="5"/>
      <c r="D5239" s="21"/>
    </row>
    <row r="5240" spans="2:4" x14ac:dyDescent="0.25">
      <c r="B5240" s="5"/>
      <c r="D5240" s="21"/>
    </row>
    <row r="5241" spans="2:4" x14ac:dyDescent="0.25">
      <c r="B5241" s="5"/>
      <c r="D5241" s="21"/>
    </row>
    <row r="5242" spans="2:4" x14ac:dyDescent="0.25">
      <c r="B5242" s="5"/>
      <c r="D5242" s="21"/>
    </row>
    <row r="5243" spans="2:4" x14ac:dyDescent="0.25">
      <c r="B5243" s="5"/>
      <c r="D5243" s="21"/>
    </row>
    <row r="5244" spans="2:4" x14ac:dyDescent="0.25">
      <c r="B5244" s="5"/>
      <c r="D5244" s="21"/>
    </row>
    <row r="5245" spans="2:4" x14ac:dyDescent="0.25">
      <c r="B5245" s="5"/>
      <c r="D5245" s="21"/>
    </row>
    <row r="5246" spans="2:4" x14ac:dyDescent="0.25">
      <c r="B5246" s="5"/>
      <c r="D5246" s="21"/>
    </row>
    <row r="5247" spans="2:4" x14ac:dyDescent="0.25">
      <c r="B5247" s="5"/>
      <c r="D5247" s="21"/>
    </row>
    <row r="5248" spans="2:4" x14ac:dyDescent="0.25">
      <c r="B5248" s="5"/>
      <c r="D5248" s="21"/>
    </row>
    <row r="5249" spans="2:4" x14ac:dyDescent="0.25">
      <c r="B5249" s="5"/>
      <c r="D5249" s="21"/>
    </row>
    <row r="5250" spans="2:4" x14ac:dyDescent="0.25">
      <c r="B5250" s="5"/>
      <c r="D5250" s="21"/>
    </row>
    <row r="5251" spans="2:4" x14ac:dyDescent="0.25">
      <c r="B5251" s="5"/>
      <c r="D5251" s="21"/>
    </row>
    <row r="5252" spans="2:4" x14ac:dyDescent="0.25">
      <c r="B5252" s="5"/>
      <c r="D5252" s="21"/>
    </row>
    <row r="5253" spans="2:4" x14ac:dyDescent="0.25">
      <c r="B5253" s="5"/>
      <c r="D5253" s="21"/>
    </row>
    <row r="5254" spans="2:4" x14ac:dyDescent="0.25">
      <c r="B5254" s="5"/>
      <c r="D5254" s="21"/>
    </row>
    <row r="5255" spans="2:4" x14ac:dyDescent="0.25">
      <c r="B5255" s="5"/>
      <c r="D5255" s="21"/>
    </row>
    <row r="5256" spans="2:4" x14ac:dyDescent="0.25">
      <c r="B5256" s="5"/>
      <c r="D5256" s="21"/>
    </row>
    <row r="5257" spans="2:4" x14ac:dyDescent="0.25">
      <c r="B5257" s="5"/>
      <c r="D5257" s="21"/>
    </row>
    <row r="5258" spans="2:4" x14ac:dyDescent="0.25">
      <c r="B5258" s="5"/>
      <c r="D5258" s="21"/>
    </row>
    <row r="5259" spans="2:4" x14ac:dyDescent="0.25">
      <c r="B5259" s="5"/>
      <c r="D5259" s="21"/>
    </row>
    <row r="5260" spans="2:4" x14ac:dyDescent="0.25">
      <c r="B5260" s="5"/>
      <c r="D5260" s="21"/>
    </row>
    <row r="5261" spans="2:4" x14ac:dyDescent="0.25">
      <c r="B5261" s="5"/>
      <c r="D5261" s="21"/>
    </row>
    <row r="5262" spans="2:4" x14ac:dyDescent="0.25">
      <c r="B5262" s="5"/>
      <c r="D5262" s="21"/>
    </row>
    <row r="5263" spans="2:4" x14ac:dyDescent="0.25">
      <c r="B5263" s="5"/>
      <c r="D5263" s="21"/>
    </row>
    <row r="5264" spans="2:4" x14ac:dyDescent="0.25">
      <c r="B5264" s="5"/>
      <c r="D5264" s="21"/>
    </row>
    <row r="5265" spans="2:4" x14ac:dyDescent="0.25">
      <c r="B5265" s="5"/>
      <c r="D5265" s="21"/>
    </row>
    <row r="5266" spans="2:4" x14ac:dyDescent="0.25">
      <c r="B5266" s="5"/>
      <c r="D5266" s="21"/>
    </row>
    <row r="5267" spans="2:4" x14ac:dyDescent="0.25">
      <c r="B5267" s="5"/>
      <c r="D5267" s="21"/>
    </row>
    <row r="5268" spans="2:4" x14ac:dyDescent="0.25">
      <c r="B5268" s="5"/>
      <c r="D5268" s="21"/>
    </row>
    <row r="5269" spans="2:4" x14ac:dyDescent="0.25">
      <c r="B5269" s="5"/>
      <c r="D5269" s="21"/>
    </row>
    <row r="5270" spans="2:4" x14ac:dyDescent="0.25">
      <c r="B5270" s="5"/>
      <c r="D5270" s="21"/>
    </row>
    <row r="5271" spans="2:4" x14ac:dyDescent="0.25">
      <c r="B5271" s="5"/>
      <c r="D5271" s="21"/>
    </row>
    <row r="5272" spans="2:4" x14ac:dyDescent="0.25">
      <c r="B5272" s="5"/>
      <c r="D5272" s="21"/>
    </row>
    <row r="5273" spans="2:4" x14ac:dyDescent="0.25">
      <c r="B5273" s="5"/>
      <c r="D5273" s="21"/>
    </row>
    <row r="5274" spans="2:4" x14ac:dyDescent="0.25">
      <c r="B5274" s="5"/>
      <c r="D5274" s="21"/>
    </row>
    <row r="5275" spans="2:4" x14ac:dyDescent="0.25">
      <c r="B5275" s="5"/>
      <c r="D5275" s="21"/>
    </row>
    <row r="5276" spans="2:4" x14ac:dyDescent="0.25">
      <c r="B5276" s="5"/>
      <c r="D5276" s="21"/>
    </row>
    <row r="5277" spans="2:4" x14ac:dyDescent="0.25">
      <c r="B5277" s="5"/>
      <c r="D5277" s="21"/>
    </row>
    <row r="5278" spans="2:4" x14ac:dyDescent="0.25">
      <c r="B5278" s="5"/>
      <c r="D5278" s="21"/>
    </row>
    <row r="5279" spans="2:4" x14ac:dyDescent="0.25">
      <c r="B5279" s="5"/>
      <c r="D5279" s="21"/>
    </row>
    <row r="5280" spans="2:4" x14ac:dyDescent="0.25">
      <c r="B5280" s="5"/>
      <c r="D5280" s="21"/>
    </row>
    <row r="5281" spans="2:4" x14ac:dyDescent="0.25">
      <c r="B5281" s="5"/>
      <c r="D5281" s="21"/>
    </row>
    <row r="5282" spans="2:4" x14ac:dyDescent="0.25">
      <c r="B5282" s="5"/>
      <c r="D5282" s="21"/>
    </row>
    <row r="5283" spans="2:4" x14ac:dyDescent="0.25">
      <c r="B5283" s="5"/>
      <c r="D5283" s="21"/>
    </row>
    <row r="5284" spans="2:4" x14ac:dyDescent="0.25">
      <c r="B5284" s="5"/>
      <c r="D5284" s="21"/>
    </row>
    <row r="5285" spans="2:4" x14ac:dyDescent="0.25">
      <c r="B5285" s="5"/>
      <c r="D5285" s="21"/>
    </row>
    <row r="5286" spans="2:4" x14ac:dyDescent="0.25">
      <c r="B5286" s="5"/>
      <c r="D5286" s="21"/>
    </row>
    <row r="5287" spans="2:4" x14ac:dyDescent="0.25">
      <c r="B5287" s="5"/>
      <c r="D5287" s="21"/>
    </row>
    <row r="5288" spans="2:4" x14ac:dyDescent="0.25">
      <c r="B5288" s="5"/>
      <c r="D5288" s="21"/>
    </row>
    <row r="5289" spans="2:4" x14ac:dyDescent="0.25">
      <c r="B5289" s="5"/>
      <c r="D5289" s="21"/>
    </row>
    <row r="5290" spans="2:4" x14ac:dyDescent="0.25">
      <c r="B5290" s="5"/>
      <c r="D5290" s="21"/>
    </row>
    <row r="5291" spans="2:4" x14ac:dyDescent="0.25">
      <c r="B5291" s="5"/>
      <c r="D5291" s="21"/>
    </row>
    <row r="5292" spans="2:4" x14ac:dyDescent="0.25">
      <c r="B5292" s="5"/>
      <c r="D5292" s="21"/>
    </row>
    <row r="5293" spans="2:4" x14ac:dyDescent="0.25">
      <c r="B5293" s="5"/>
      <c r="D5293" s="21"/>
    </row>
    <row r="5294" spans="2:4" x14ac:dyDescent="0.25">
      <c r="B5294" s="5"/>
      <c r="D5294" s="21"/>
    </row>
    <row r="5295" spans="2:4" x14ac:dyDescent="0.25">
      <c r="B5295" s="5"/>
      <c r="D5295" s="21"/>
    </row>
    <row r="5296" spans="2:4" x14ac:dyDescent="0.25">
      <c r="B5296" s="5"/>
      <c r="D5296" s="21"/>
    </row>
    <row r="5297" spans="2:4" x14ac:dyDescent="0.25">
      <c r="B5297" s="5"/>
      <c r="D5297" s="21"/>
    </row>
    <row r="5298" spans="2:4" x14ac:dyDescent="0.25">
      <c r="B5298" s="5"/>
      <c r="D5298" s="21"/>
    </row>
    <row r="5299" spans="2:4" x14ac:dyDescent="0.25">
      <c r="B5299" s="5"/>
      <c r="D5299" s="21"/>
    </row>
    <row r="5300" spans="2:4" x14ac:dyDescent="0.25">
      <c r="B5300" s="5"/>
      <c r="D5300" s="21"/>
    </row>
    <row r="5301" spans="2:4" x14ac:dyDescent="0.25">
      <c r="B5301" s="5"/>
      <c r="D5301" s="21"/>
    </row>
    <row r="5302" spans="2:4" x14ac:dyDescent="0.25">
      <c r="B5302" s="5"/>
      <c r="D5302" s="21"/>
    </row>
    <row r="5303" spans="2:4" x14ac:dyDescent="0.25">
      <c r="B5303" s="5"/>
      <c r="D5303" s="21"/>
    </row>
    <row r="5304" spans="2:4" x14ac:dyDescent="0.25">
      <c r="B5304" s="5"/>
      <c r="D5304" s="21"/>
    </row>
    <row r="5305" spans="2:4" x14ac:dyDescent="0.25">
      <c r="B5305" s="5"/>
      <c r="D5305" s="21"/>
    </row>
    <row r="5306" spans="2:4" x14ac:dyDescent="0.25">
      <c r="B5306" s="5"/>
      <c r="D5306" s="21"/>
    </row>
    <row r="5307" spans="2:4" x14ac:dyDescent="0.25">
      <c r="B5307" s="5"/>
      <c r="D5307" s="21"/>
    </row>
  </sheetData>
  <sortState xmlns:xlrd2="http://schemas.microsoft.com/office/spreadsheetml/2017/richdata2" ref="I3:L5492">
    <sortCondition ref="I3:I5492"/>
  </sortState>
  <conditionalFormatting sqref="B32:B118 B120:B121">
    <cfRule type="duplicateValues" dxfId="41" priority="8"/>
  </conditionalFormatting>
  <conditionalFormatting sqref="B119">
    <cfRule type="duplicateValues" dxfId="40" priority="3"/>
  </conditionalFormatting>
  <conditionalFormatting sqref="B122">
    <cfRule type="duplicateValues" dxfId="39" priority="2"/>
  </conditionalFormatting>
  <conditionalFormatting sqref="B123:B300">
    <cfRule type="duplicateValues" dxfId="38" priority="24"/>
  </conditionalFormatting>
  <conditionalFormatting sqref="B288">
    <cfRule type="duplicateValues" dxfId="37" priority="9"/>
  </conditionalFormatting>
  <conditionalFormatting sqref="B289:B300 B305:B873">
    <cfRule type="duplicateValues" dxfId="36" priority="18"/>
  </conditionalFormatting>
  <conditionalFormatting sqref="B301:B361">
    <cfRule type="duplicateValues" dxfId="35" priority="19"/>
  </conditionalFormatting>
  <conditionalFormatting sqref="B786">
    <cfRule type="duplicateValues" dxfId="34" priority="11"/>
  </conditionalFormatting>
  <conditionalFormatting sqref="B787:B2144">
    <cfRule type="duplicateValues" dxfId="33" priority="23"/>
  </conditionalFormatting>
  <conditionalFormatting sqref="B2078:B2398">
    <cfRule type="duplicateValues" dxfId="32" priority="25"/>
  </conditionalFormatting>
  <conditionalFormatting sqref="B2399:B2836">
    <cfRule type="duplicateValues" dxfId="31" priority="26"/>
  </conditionalFormatting>
  <conditionalFormatting sqref="B2777:B3073">
    <cfRule type="duplicateValues" dxfId="30" priority="28"/>
  </conditionalFormatting>
  <conditionalFormatting sqref="B3002:B3395">
    <cfRule type="duplicateValues" dxfId="29" priority="27"/>
  </conditionalFormatting>
  <conditionalFormatting sqref="B3312:B3323">
    <cfRule type="duplicateValues" dxfId="28" priority="13"/>
  </conditionalFormatting>
  <conditionalFormatting sqref="B3324:B3329">
    <cfRule type="duplicateValues" dxfId="27" priority="20"/>
  </conditionalFormatting>
  <conditionalFormatting sqref="B3326:B3374">
    <cfRule type="duplicateValues" dxfId="26" priority="21"/>
  </conditionalFormatting>
  <conditionalFormatting sqref="B3374:B3571">
    <cfRule type="duplicateValues" dxfId="25" priority="22"/>
  </conditionalFormatting>
  <conditionalFormatting sqref="B3487:B3821">
    <cfRule type="duplicateValues" dxfId="24" priority="29"/>
  </conditionalFormatting>
  <conditionalFormatting sqref="B3744:B3755">
    <cfRule type="duplicateValues" dxfId="23" priority="16"/>
  </conditionalFormatting>
  <conditionalFormatting sqref="B3748:B3779">
    <cfRule type="duplicateValues" dxfId="22" priority="15"/>
  </conditionalFormatting>
  <conditionalFormatting sqref="B3780:B3784">
    <cfRule type="duplicateValues" dxfId="21" priority="17"/>
  </conditionalFormatting>
  <conditionalFormatting sqref="B3782:B3832">
    <cfRule type="duplicateValues" dxfId="20" priority="30"/>
  </conditionalFormatting>
  <conditionalFormatting sqref="B3830:B4008">
    <cfRule type="duplicateValues" dxfId="19" priority="32"/>
  </conditionalFormatting>
  <conditionalFormatting sqref="B3976:B4141">
    <cfRule type="duplicateValues" dxfId="18" priority="31"/>
  </conditionalFormatting>
  <conditionalFormatting sqref="B4102:B4309">
    <cfRule type="duplicateValues" dxfId="17" priority="33"/>
  </conditionalFormatting>
  <conditionalFormatting sqref="B4266 B786 B2077 B3325 B3373 B3747 B3829 B4539 B4547 B4561 B4568 B4588 B4578 B3:B31">
    <cfRule type="duplicateValues" dxfId="16" priority="10"/>
  </conditionalFormatting>
  <conditionalFormatting sqref="B4267:B4447">
    <cfRule type="duplicateValues" dxfId="15" priority="34"/>
  </conditionalFormatting>
  <conditionalFormatting sqref="B4403:B4536">
    <cfRule type="duplicateValues" dxfId="14" priority="35"/>
  </conditionalFormatting>
  <conditionalFormatting sqref="B4537:B4538">
    <cfRule type="duplicateValues" dxfId="13" priority="7"/>
  </conditionalFormatting>
  <conditionalFormatting sqref="B4540:B4546">
    <cfRule type="duplicateValues" dxfId="12" priority="6"/>
  </conditionalFormatting>
  <conditionalFormatting sqref="B4548:B4560">
    <cfRule type="duplicateValues" dxfId="11" priority="5"/>
  </conditionalFormatting>
  <conditionalFormatting sqref="B4562:B4567">
    <cfRule type="duplicateValues" dxfId="10" priority="12"/>
  </conditionalFormatting>
  <conditionalFormatting sqref="B4569:B4577">
    <cfRule type="duplicateValues" dxfId="9" priority="4"/>
  </conditionalFormatting>
  <conditionalFormatting sqref="B4579:B4592">
    <cfRule type="duplicateValues" dxfId="8" priority="1"/>
  </conditionalFormatting>
  <conditionalFormatting sqref="B4589:B4605">
    <cfRule type="duplicateValues" dxfId="7" priority="14"/>
  </conditionalFormatting>
  <conditionalFormatting sqref="B4626">
    <cfRule type="duplicateValues" dxfId="6" priority="51"/>
  </conditionalFormatting>
  <conditionalFormatting sqref="B4627">
    <cfRule type="duplicateValues" dxfId="5" priority="47"/>
  </conditionalFormatting>
  <conditionalFormatting sqref="B4628:B4915 B4606:B4625">
    <cfRule type="duplicateValues" dxfId="4" priority="58"/>
  </conditionalFormatting>
  <conditionalFormatting sqref="B4935:B4940">
    <cfRule type="duplicateValues" dxfId="3" priority="86"/>
  </conditionalFormatting>
  <conditionalFormatting sqref="B4941:B4953 B4916:B4934 B2">
    <cfRule type="duplicateValues" dxfId="2" priority="83"/>
  </conditionalFormatting>
  <conditionalFormatting sqref="B4954:B1048576 B1">
    <cfRule type="duplicateValues" dxfId="1" priority="103"/>
  </conditionalFormatting>
  <conditionalFormatting sqref="I2">
    <cfRule type="duplicateValues" dxfId="0" priority="100"/>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HKN5731"/>
  <sheetViews>
    <sheetView zoomScale="90" zoomScaleNormal="90" workbookViewId="0">
      <selection activeCell="F10" sqref="F10"/>
    </sheetView>
  </sheetViews>
  <sheetFormatPr defaultRowHeight="15" x14ac:dyDescent="0.25"/>
  <cols>
    <col min="1" max="1" width="11.5703125" customWidth="1"/>
    <col min="2" max="2" width="18.42578125" bestFit="1" customWidth="1"/>
    <col min="3" max="3" width="81.7109375" bestFit="1" customWidth="1"/>
    <col min="4" max="4" width="32.42578125" customWidth="1"/>
    <col min="5" max="5" width="23.28515625" bestFit="1" customWidth="1"/>
    <col min="6" max="6" width="7" bestFit="1" customWidth="1"/>
    <col min="7" max="7" width="7" customWidth="1"/>
    <col min="8" max="9" width="9.140625" customWidth="1"/>
  </cols>
  <sheetData>
    <row r="1" spans="1:5708" x14ac:dyDescent="0.25">
      <c r="A1" s="19" t="s">
        <v>5590</v>
      </c>
      <c r="B1" s="20" t="s">
        <v>2797</v>
      </c>
      <c r="C1" s="19"/>
      <c r="D1" s="20" t="s">
        <v>2796</v>
      </c>
      <c r="E1" s="20" t="s">
        <v>2798</v>
      </c>
      <c r="F1" s="20" t="s">
        <v>2799</v>
      </c>
      <c r="G1" s="20"/>
    </row>
    <row r="2" spans="1:5708" x14ac:dyDescent="0.25">
      <c r="A2">
        <v>1</v>
      </c>
      <c r="B2" s="5">
        <v>1010998</v>
      </c>
      <c r="C2" t="str">
        <f t="shared" ref="C2:C65" si="0">D2&amp;" - "&amp;E2&amp;", "&amp;F2</f>
        <v>Denali State Bank - Fairbanks, AK</v>
      </c>
      <c r="D2" s="21" t="s">
        <v>1834</v>
      </c>
      <c r="E2" s="19" t="s">
        <v>2800</v>
      </c>
      <c r="F2" s="19" t="s">
        <v>2801</v>
      </c>
      <c r="G2" s="19"/>
      <c r="H2" t="s">
        <v>2805</v>
      </c>
      <c r="I2" t="s">
        <v>5427</v>
      </c>
      <c r="L2" s="19" t="s">
        <v>2801</v>
      </c>
      <c r="M2" s="19" t="s">
        <v>2801</v>
      </c>
      <c r="N2" s="19" t="s">
        <v>2801</v>
      </c>
      <c r="O2" s="19" t="s">
        <v>2801</v>
      </c>
      <c r="P2" s="19" t="s">
        <v>2801</v>
      </c>
      <c r="Q2" s="19" t="s">
        <v>2805</v>
      </c>
      <c r="R2" s="19" t="s">
        <v>2805</v>
      </c>
      <c r="S2" s="19" t="s">
        <v>2805</v>
      </c>
      <c r="T2" s="19" t="s">
        <v>2805</v>
      </c>
      <c r="U2" s="19" t="s">
        <v>2805</v>
      </c>
      <c r="V2" s="19" t="s">
        <v>2805</v>
      </c>
      <c r="W2" s="19" t="s">
        <v>2805</v>
      </c>
      <c r="X2" s="19" t="s">
        <v>2805</v>
      </c>
      <c r="Y2" s="19" t="s">
        <v>2805</v>
      </c>
      <c r="Z2" s="19" t="s">
        <v>2805</v>
      </c>
      <c r="AA2" s="19" t="s">
        <v>2805</v>
      </c>
      <c r="AB2" s="19" t="s">
        <v>2805</v>
      </c>
      <c r="AC2" s="19" t="s">
        <v>2805</v>
      </c>
      <c r="AD2" s="19" t="s">
        <v>2805</v>
      </c>
      <c r="AE2" s="19" t="s">
        <v>2805</v>
      </c>
      <c r="AF2" s="19" t="s">
        <v>2805</v>
      </c>
      <c r="AG2" s="19" t="s">
        <v>2805</v>
      </c>
      <c r="AH2" s="19" t="s">
        <v>2805</v>
      </c>
      <c r="AI2" s="19" t="s">
        <v>2805</v>
      </c>
      <c r="AJ2" s="19" t="s">
        <v>2805</v>
      </c>
      <c r="AK2" s="19" t="s">
        <v>2805</v>
      </c>
      <c r="AL2" s="19" t="s">
        <v>2805</v>
      </c>
      <c r="AM2" s="19" t="s">
        <v>2805</v>
      </c>
      <c r="AN2" s="19" t="s">
        <v>2805</v>
      </c>
      <c r="AO2" s="19" t="s">
        <v>2805</v>
      </c>
      <c r="AP2" s="19" t="s">
        <v>2805</v>
      </c>
      <c r="AQ2" s="19" t="s">
        <v>2805</v>
      </c>
      <c r="AR2" s="19" t="s">
        <v>2805</v>
      </c>
      <c r="AS2" s="19" t="s">
        <v>2805</v>
      </c>
      <c r="AT2" s="19" t="s">
        <v>2805</v>
      </c>
      <c r="AU2" s="19" t="s">
        <v>2805</v>
      </c>
      <c r="AV2" s="19" t="s">
        <v>2805</v>
      </c>
      <c r="AW2" s="19" t="s">
        <v>2805</v>
      </c>
      <c r="AX2" s="19" t="s">
        <v>2805</v>
      </c>
      <c r="AY2" s="19" t="s">
        <v>2805</v>
      </c>
      <c r="AZ2" s="19" t="s">
        <v>2805</v>
      </c>
      <c r="BA2" s="19" t="s">
        <v>2805</v>
      </c>
      <c r="BB2" s="19" t="s">
        <v>2805</v>
      </c>
      <c r="BC2" s="19" t="s">
        <v>2805</v>
      </c>
      <c r="BD2" s="19" t="s">
        <v>2805</v>
      </c>
      <c r="BE2" s="19" t="s">
        <v>2805</v>
      </c>
      <c r="BF2" s="19" t="s">
        <v>2805</v>
      </c>
      <c r="BG2" s="19" t="s">
        <v>2805</v>
      </c>
      <c r="BH2" s="19" t="s">
        <v>2805</v>
      </c>
      <c r="BI2" s="19" t="s">
        <v>2805</v>
      </c>
      <c r="BJ2" s="19" t="s">
        <v>2805</v>
      </c>
      <c r="BK2" s="19" t="s">
        <v>2805</v>
      </c>
      <c r="BL2" s="19" t="s">
        <v>2805</v>
      </c>
      <c r="BM2" s="19" t="s">
        <v>2805</v>
      </c>
      <c r="BN2" s="19" t="s">
        <v>2805</v>
      </c>
      <c r="BO2" s="19" t="s">
        <v>2805</v>
      </c>
      <c r="BP2" s="19" t="s">
        <v>2805</v>
      </c>
      <c r="BQ2" s="19" t="s">
        <v>2805</v>
      </c>
      <c r="BR2" s="19" t="s">
        <v>2805</v>
      </c>
      <c r="BS2" s="19" t="s">
        <v>2805</v>
      </c>
      <c r="BT2" s="19" t="s">
        <v>2805</v>
      </c>
      <c r="BU2" s="19" t="s">
        <v>2805</v>
      </c>
      <c r="BV2" s="19" t="s">
        <v>2805</v>
      </c>
      <c r="BW2" s="19" t="s">
        <v>2805</v>
      </c>
      <c r="BX2" s="19" t="s">
        <v>2805</v>
      </c>
      <c r="BY2" s="19" t="s">
        <v>2805</v>
      </c>
      <c r="BZ2" s="19" t="s">
        <v>2805</v>
      </c>
      <c r="CA2" s="19" t="s">
        <v>2805</v>
      </c>
      <c r="CB2" s="19" t="s">
        <v>2805</v>
      </c>
      <c r="CC2" s="19" t="s">
        <v>2805</v>
      </c>
      <c r="CD2" s="19" t="s">
        <v>2805</v>
      </c>
      <c r="CE2" s="19" t="s">
        <v>2805</v>
      </c>
      <c r="CF2" s="19" t="s">
        <v>2805</v>
      </c>
      <c r="CG2" s="19" t="s">
        <v>2805</v>
      </c>
      <c r="CH2" s="19" t="s">
        <v>2805</v>
      </c>
      <c r="CI2" s="19" t="s">
        <v>2805</v>
      </c>
      <c r="CJ2" s="19" t="s">
        <v>2805</v>
      </c>
      <c r="CK2" s="19" t="s">
        <v>2805</v>
      </c>
      <c r="CL2" s="19" t="s">
        <v>2805</v>
      </c>
      <c r="CM2" s="19" t="s">
        <v>2805</v>
      </c>
      <c r="CN2" s="19" t="s">
        <v>2805</v>
      </c>
      <c r="CO2" s="19" t="s">
        <v>2805</v>
      </c>
      <c r="CP2" s="19" t="s">
        <v>2805</v>
      </c>
      <c r="CQ2" s="19" t="s">
        <v>2805</v>
      </c>
      <c r="CR2" s="19" t="s">
        <v>2805</v>
      </c>
      <c r="CS2" s="19" t="s">
        <v>2805</v>
      </c>
      <c r="CT2" s="19" t="s">
        <v>2805</v>
      </c>
      <c r="CU2" s="19" t="s">
        <v>2805</v>
      </c>
      <c r="CV2" s="19" t="s">
        <v>2805</v>
      </c>
      <c r="CW2" s="19" t="s">
        <v>2805</v>
      </c>
      <c r="CX2" s="19" t="s">
        <v>2805</v>
      </c>
      <c r="CY2" s="19" t="s">
        <v>2805</v>
      </c>
      <c r="CZ2" s="19" t="s">
        <v>2805</v>
      </c>
      <c r="DA2" s="19" t="s">
        <v>2805</v>
      </c>
      <c r="DB2" s="19" t="s">
        <v>2805</v>
      </c>
      <c r="DC2" s="19" t="s">
        <v>2805</v>
      </c>
      <c r="DD2" s="19" t="s">
        <v>2805</v>
      </c>
      <c r="DE2" s="19" t="s">
        <v>2805</v>
      </c>
      <c r="DF2" s="19" t="s">
        <v>2805</v>
      </c>
      <c r="DG2" s="19" t="s">
        <v>2805</v>
      </c>
      <c r="DH2" s="19" t="s">
        <v>2878</v>
      </c>
      <c r="DI2" s="19" t="s">
        <v>2878</v>
      </c>
      <c r="DJ2" s="19" t="s">
        <v>2878</v>
      </c>
      <c r="DK2" s="19" t="s">
        <v>2878</v>
      </c>
      <c r="DL2" s="19" t="s">
        <v>2878</v>
      </c>
      <c r="DM2" s="19" t="s">
        <v>2878</v>
      </c>
      <c r="DN2" s="19" t="s">
        <v>2878</v>
      </c>
      <c r="DO2" s="19" t="s">
        <v>2878</v>
      </c>
      <c r="DP2" s="19" t="s">
        <v>2878</v>
      </c>
      <c r="DQ2" s="19" t="s">
        <v>2878</v>
      </c>
      <c r="DR2" s="19" t="s">
        <v>2878</v>
      </c>
      <c r="DS2" s="19" t="s">
        <v>2878</v>
      </c>
      <c r="DT2" s="19" t="s">
        <v>2878</v>
      </c>
      <c r="DU2" s="19" t="s">
        <v>2878</v>
      </c>
      <c r="DV2" s="19" t="s">
        <v>2878</v>
      </c>
      <c r="DW2" s="19" t="s">
        <v>2878</v>
      </c>
      <c r="DX2" s="19" t="s">
        <v>2878</v>
      </c>
      <c r="DY2" s="19" t="s">
        <v>2878</v>
      </c>
      <c r="DZ2" s="19" t="s">
        <v>2878</v>
      </c>
      <c r="EA2" s="19" t="s">
        <v>2878</v>
      </c>
      <c r="EB2" s="19" t="s">
        <v>2878</v>
      </c>
      <c r="EC2" s="19" t="s">
        <v>2878</v>
      </c>
      <c r="ED2" s="19" t="s">
        <v>2878</v>
      </c>
      <c r="EE2" s="19" t="s">
        <v>2878</v>
      </c>
      <c r="EF2" s="19" t="s">
        <v>2878</v>
      </c>
      <c r="EG2" s="19" t="s">
        <v>2878</v>
      </c>
      <c r="EH2" s="19" t="s">
        <v>2878</v>
      </c>
      <c r="EI2" s="19" t="s">
        <v>2878</v>
      </c>
      <c r="EJ2" s="19" t="s">
        <v>2878</v>
      </c>
      <c r="EK2" s="19" t="s">
        <v>2878</v>
      </c>
      <c r="EL2" s="19" t="s">
        <v>2878</v>
      </c>
      <c r="EM2" s="19" t="s">
        <v>2878</v>
      </c>
      <c r="EN2" s="19" t="s">
        <v>2878</v>
      </c>
      <c r="EO2" s="19" t="s">
        <v>2878</v>
      </c>
      <c r="EP2" s="19" t="s">
        <v>2878</v>
      </c>
      <c r="EQ2" s="19" t="s">
        <v>2878</v>
      </c>
      <c r="ER2" s="19" t="s">
        <v>2878</v>
      </c>
      <c r="ES2" s="19" t="s">
        <v>2878</v>
      </c>
      <c r="ET2" s="19" t="s">
        <v>2878</v>
      </c>
      <c r="EU2" s="19" t="s">
        <v>2878</v>
      </c>
      <c r="EV2" s="19" t="s">
        <v>2878</v>
      </c>
      <c r="EW2" s="19" t="s">
        <v>2878</v>
      </c>
      <c r="EX2" s="19" t="s">
        <v>2878</v>
      </c>
      <c r="EY2" s="19" t="s">
        <v>2878</v>
      </c>
      <c r="EZ2" s="19" t="s">
        <v>2878</v>
      </c>
      <c r="FA2" s="19" t="s">
        <v>2878</v>
      </c>
      <c r="FB2" s="19" t="s">
        <v>2878</v>
      </c>
      <c r="FC2" s="19" t="s">
        <v>2878</v>
      </c>
      <c r="FD2" s="19" t="s">
        <v>2878</v>
      </c>
      <c r="FE2" s="19" t="s">
        <v>2878</v>
      </c>
      <c r="FF2" s="19" t="s">
        <v>2878</v>
      </c>
      <c r="FG2" s="19" t="s">
        <v>2878</v>
      </c>
      <c r="FH2" s="19" t="s">
        <v>2878</v>
      </c>
      <c r="FI2" s="19" t="s">
        <v>2878</v>
      </c>
      <c r="FJ2" s="19" t="s">
        <v>2878</v>
      </c>
      <c r="FK2" s="19" t="s">
        <v>2878</v>
      </c>
      <c r="FL2" s="19" t="s">
        <v>2878</v>
      </c>
      <c r="FM2" s="19" t="s">
        <v>2878</v>
      </c>
      <c r="FN2" s="19" t="s">
        <v>2878</v>
      </c>
      <c r="FO2" s="19" t="s">
        <v>2878</v>
      </c>
      <c r="FP2" s="19" t="s">
        <v>2878</v>
      </c>
      <c r="FQ2" s="19" t="s">
        <v>2878</v>
      </c>
      <c r="FR2" s="19" t="s">
        <v>2878</v>
      </c>
      <c r="FS2" s="19" t="s">
        <v>2878</v>
      </c>
      <c r="FT2" s="19" t="s">
        <v>2878</v>
      </c>
      <c r="FU2" s="19" t="s">
        <v>2878</v>
      </c>
      <c r="FV2" s="19" t="s">
        <v>2878</v>
      </c>
      <c r="FW2" s="19" t="s">
        <v>2878</v>
      </c>
      <c r="FX2" s="19" t="s">
        <v>2878</v>
      </c>
      <c r="FY2" s="19" t="s">
        <v>2878</v>
      </c>
      <c r="FZ2" s="19" t="s">
        <v>2878</v>
      </c>
      <c r="GA2" s="19" t="s">
        <v>2878</v>
      </c>
      <c r="GB2" s="19" t="s">
        <v>2878</v>
      </c>
      <c r="GC2" s="19" t="s">
        <v>2878</v>
      </c>
      <c r="GD2" s="19" t="s">
        <v>2878</v>
      </c>
      <c r="GE2" s="19" t="s">
        <v>2878</v>
      </c>
      <c r="GF2" s="19" t="s">
        <v>2878</v>
      </c>
      <c r="GG2" s="19" t="s">
        <v>2944</v>
      </c>
      <c r="GH2" s="19" t="s">
        <v>2944</v>
      </c>
      <c r="GI2" s="19" t="s">
        <v>2944</v>
      </c>
      <c r="GJ2" s="19" t="s">
        <v>2944</v>
      </c>
      <c r="GK2" s="19" t="s">
        <v>2944</v>
      </c>
      <c r="GL2" s="19" t="s">
        <v>2944</v>
      </c>
      <c r="GM2" s="19" t="s">
        <v>2944</v>
      </c>
      <c r="GN2" s="19" t="s">
        <v>2944</v>
      </c>
      <c r="GO2" s="19" t="s">
        <v>2944</v>
      </c>
      <c r="GP2" s="19" t="s">
        <v>2944</v>
      </c>
      <c r="GQ2" s="19" t="s">
        <v>2944</v>
      </c>
      <c r="GR2" s="19" t="s">
        <v>2944</v>
      </c>
      <c r="GS2" s="19" t="s">
        <v>2944</v>
      </c>
      <c r="GT2" s="19" t="s">
        <v>2944</v>
      </c>
      <c r="GU2" s="19" t="s">
        <v>2951</v>
      </c>
      <c r="GV2" s="19" t="s">
        <v>2951</v>
      </c>
      <c r="GW2" s="19" t="s">
        <v>2951</v>
      </c>
      <c r="GX2" s="19" t="s">
        <v>2951</v>
      </c>
      <c r="GY2" s="19" t="s">
        <v>2951</v>
      </c>
      <c r="GZ2" s="19" t="s">
        <v>2951</v>
      </c>
      <c r="HA2" s="19" t="s">
        <v>2951</v>
      </c>
      <c r="HB2" s="19" t="s">
        <v>2951</v>
      </c>
      <c r="HC2" s="19" t="s">
        <v>2951</v>
      </c>
      <c r="HD2" s="19" t="s">
        <v>2951</v>
      </c>
      <c r="HE2" s="19" t="s">
        <v>2951</v>
      </c>
      <c r="HF2" s="19" t="s">
        <v>2951</v>
      </c>
      <c r="HG2" s="19" t="s">
        <v>2951</v>
      </c>
      <c r="HH2" s="19" t="s">
        <v>2951</v>
      </c>
      <c r="HI2" s="19" t="s">
        <v>2951</v>
      </c>
      <c r="HJ2" s="19" t="s">
        <v>2951</v>
      </c>
      <c r="HK2" s="19" t="s">
        <v>2951</v>
      </c>
      <c r="HL2" s="19" t="s">
        <v>2951</v>
      </c>
      <c r="HM2" s="19" t="s">
        <v>2951</v>
      </c>
      <c r="HN2" s="19" t="s">
        <v>2951</v>
      </c>
      <c r="HO2" s="19" t="s">
        <v>2951</v>
      </c>
      <c r="HP2" s="19" t="s">
        <v>2951</v>
      </c>
      <c r="HQ2" s="19" t="s">
        <v>2951</v>
      </c>
      <c r="HR2" s="19" t="s">
        <v>2951</v>
      </c>
      <c r="HS2" s="19" t="s">
        <v>2951</v>
      </c>
      <c r="HT2" s="19" t="s">
        <v>2951</v>
      </c>
      <c r="HU2" s="19" t="s">
        <v>2951</v>
      </c>
      <c r="HV2" s="19" t="s">
        <v>2951</v>
      </c>
      <c r="HW2" s="19" t="s">
        <v>2951</v>
      </c>
      <c r="HX2" s="19" t="s">
        <v>2951</v>
      </c>
      <c r="HY2" s="19" t="s">
        <v>2951</v>
      </c>
      <c r="HZ2" s="19" t="s">
        <v>2951</v>
      </c>
      <c r="IA2" s="19" t="s">
        <v>2951</v>
      </c>
      <c r="IB2" s="19" t="s">
        <v>2951</v>
      </c>
      <c r="IC2" s="19" t="s">
        <v>2951</v>
      </c>
      <c r="ID2" s="19" t="s">
        <v>2951</v>
      </c>
      <c r="IE2" s="19" t="s">
        <v>2951</v>
      </c>
      <c r="IF2" s="19" t="s">
        <v>2951</v>
      </c>
      <c r="IG2" s="19" t="s">
        <v>2951</v>
      </c>
      <c r="IH2" s="19" t="s">
        <v>2951</v>
      </c>
      <c r="II2" s="19" t="s">
        <v>2951</v>
      </c>
      <c r="IJ2" s="19" t="s">
        <v>2951</v>
      </c>
      <c r="IK2" s="19" t="s">
        <v>2951</v>
      </c>
      <c r="IL2" s="19" t="s">
        <v>2951</v>
      </c>
      <c r="IM2" s="19" t="s">
        <v>2951</v>
      </c>
      <c r="IN2" s="19" t="s">
        <v>2951</v>
      </c>
      <c r="IO2" s="19" t="s">
        <v>2951</v>
      </c>
      <c r="IP2" s="19" t="s">
        <v>2951</v>
      </c>
      <c r="IQ2" s="19" t="s">
        <v>2951</v>
      </c>
      <c r="IR2" s="19" t="s">
        <v>2951</v>
      </c>
      <c r="IS2" s="19" t="s">
        <v>2951</v>
      </c>
      <c r="IT2" s="19" t="s">
        <v>2951</v>
      </c>
      <c r="IU2" s="19" t="s">
        <v>2951</v>
      </c>
      <c r="IV2" s="19" t="s">
        <v>2951</v>
      </c>
      <c r="IW2" s="19" t="s">
        <v>2951</v>
      </c>
      <c r="IX2" s="19" t="s">
        <v>2951</v>
      </c>
      <c r="IY2" s="19" t="s">
        <v>2951</v>
      </c>
      <c r="IZ2" s="19" t="s">
        <v>2951</v>
      </c>
      <c r="JA2" s="19" t="s">
        <v>2951</v>
      </c>
      <c r="JB2" s="19" t="s">
        <v>2951</v>
      </c>
      <c r="JC2" s="19" t="s">
        <v>2951</v>
      </c>
      <c r="JD2" s="19" t="s">
        <v>2951</v>
      </c>
      <c r="JE2" s="19" t="s">
        <v>2951</v>
      </c>
      <c r="JF2" s="19" t="s">
        <v>2951</v>
      </c>
      <c r="JG2" s="19" t="s">
        <v>2951</v>
      </c>
      <c r="JH2" s="19" t="s">
        <v>2951</v>
      </c>
      <c r="JI2" s="19" t="s">
        <v>2951</v>
      </c>
      <c r="JJ2" s="19" t="s">
        <v>2951</v>
      </c>
      <c r="JK2" s="19" t="s">
        <v>2951</v>
      </c>
      <c r="JL2" s="19" t="s">
        <v>2951</v>
      </c>
      <c r="JM2" s="19" t="s">
        <v>2951</v>
      </c>
      <c r="JN2" s="19" t="s">
        <v>2951</v>
      </c>
      <c r="JO2" s="19" t="s">
        <v>2951</v>
      </c>
      <c r="JP2" s="19" t="s">
        <v>2951</v>
      </c>
      <c r="JQ2" s="19" t="s">
        <v>2951</v>
      </c>
      <c r="JR2" s="19" t="s">
        <v>2951</v>
      </c>
      <c r="JS2" s="19" t="s">
        <v>2951</v>
      </c>
      <c r="JT2" s="19" t="s">
        <v>2951</v>
      </c>
      <c r="JU2" s="19" t="s">
        <v>2951</v>
      </c>
      <c r="JV2" s="19" t="s">
        <v>2951</v>
      </c>
      <c r="JW2" s="19" t="s">
        <v>2951</v>
      </c>
      <c r="JX2" s="19" t="s">
        <v>2951</v>
      </c>
      <c r="JY2" s="19" t="s">
        <v>2951</v>
      </c>
      <c r="JZ2" s="19" t="s">
        <v>2951</v>
      </c>
      <c r="KA2" s="19" t="s">
        <v>2951</v>
      </c>
      <c r="KB2" s="19" t="s">
        <v>2951</v>
      </c>
      <c r="KC2" s="19" t="s">
        <v>2951</v>
      </c>
      <c r="KD2" s="19" t="s">
        <v>2951</v>
      </c>
      <c r="KE2" s="19" t="s">
        <v>2951</v>
      </c>
      <c r="KF2" s="19" t="s">
        <v>2951</v>
      </c>
      <c r="KG2" s="19" t="s">
        <v>2951</v>
      </c>
      <c r="KH2" s="19" t="s">
        <v>2951</v>
      </c>
      <c r="KI2" s="19" t="s">
        <v>2951</v>
      </c>
      <c r="KJ2" s="19" t="s">
        <v>2951</v>
      </c>
      <c r="KK2" s="19" t="s">
        <v>2951</v>
      </c>
      <c r="KL2" s="19" t="s">
        <v>2951</v>
      </c>
      <c r="KM2" s="19" t="s">
        <v>2951</v>
      </c>
      <c r="KN2" s="19" t="s">
        <v>2951</v>
      </c>
      <c r="KO2" s="19" t="s">
        <v>2951</v>
      </c>
      <c r="KP2" s="19" t="s">
        <v>2951</v>
      </c>
      <c r="KQ2" s="19" t="s">
        <v>2951</v>
      </c>
      <c r="KR2" s="19" t="s">
        <v>2951</v>
      </c>
      <c r="KS2" s="19" t="s">
        <v>2951</v>
      </c>
      <c r="KT2" s="19" t="s">
        <v>2951</v>
      </c>
      <c r="KU2" s="19" t="s">
        <v>2951</v>
      </c>
      <c r="KV2" s="19" t="s">
        <v>2951</v>
      </c>
      <c r="KW2" s="19" t="s">
        <v>2951</v>
      </c>
      <c r="KX2" s="19" t="s">
        <v>2951</v>
      </c>
      <c r="KY2" s="19" t="s">
        <v>2951</v>
      </c>
      <c r="KZ2" s="19" t="s">
        <v>2951</v>
      </c>
      <c r="LA2" s="19" t="s">
        <v>2951</v>
      </c>
      <c r="LB2" s="19" t="s">
        <v>2951</v>
      </c>
      <c r="LC2" s="19" t="s">
        <v>2951</v>
      </c>
      <c r="LD2" s="19" t="s">
        <v>2951</v>
      </c>
      <c r="LE2" s="19" t="s">
        <v>2951</v>
      </c>
      <c r="LF2" s="19" t="s">
        <v>2951</v>
      </c>
      <c r="LG2" s="19" t="s">
        <v>2951</v>
      </c>
      <c r="LH2" s="19" t="s">
        <v>2951</v>
      </c>
      <c r="LI2" s="19" t="s">
        <v>2951</v>
      </c>
      <c r="LJ2" s="19" t="s">
        <v>2951</v>
      </c>
      <c r="LK2" s="19" t="s">
        <v>2951</v>
      </c>
      <c r="LL2" s="19" t="s">
        <v>2951</v>
      </c>
      <c r="LM2" s="19" t="s">
        <v>2951</v>
      </c>
      <c r="LN2" s="19" t="s">
        <v>2951</v>
      </c>
      <c r="LO2" s="19" t="s">
        <v>2951</v>
      </c>
      <c r="LP2" s="19" t="s">
        <v>2951</v>
      </c>
      <c r="LQ2" s="19" t="s">
        <v>2951</v>
      </c>
      <c r="LR2" s="19" t="s">
        <v>2951</v>
      </c>
      <c r="LS2" s="19" t="s">
        <v>2951</v>
      </c>
      <c r="LT2" s="19" t="s">
        <v>2951</v>
      </c>
      <c r="LU2" s="19" t="s">
        <v>2951</v>
      </c>
      <c r="LV2" s="19" t="s">
        <v>2951</v>
      </c>
      <c r="LW2" s="19" t="s">
        <v>2951</v>
      </c>
      <c r="LX2" s="19" t="s">
        <v>2951</v>
      </c>
      <c r="LY2" s="19" t="s">
        <v>2951</v>
      </c>
      <c r="LZ2" s="19" t="s">
        <v>2951</v>
      </c>
      <c r="MA2" s="19" t="s">
        <v>2951</v>
      </c>
      <c r="MB2" s="19" t="s">
        <v>2951</v>
      </c>
      <c r="MC2" s="19" t="s">
        <v>2951</v>
      </c>
      <c r="MD2" s="19" t="s">
        <v>2951</v>
      </c>
      <c r="ME2" s="19" t="s">
        <v>2951</v>
      </c>
      <c r="MF2" s="19" t="s">
        <v>2951</v>
      </c>
      <c r="MG2" s="19" t="s">
        <v>2951</v>
      </c>
      <c r="MH2" s="19" t="s">
        <v>2951</v>
      </c>
      <c r="MI2" s="19" t="s">
        <v>2951</v>
      </c>
      <c r="MJ2" s="19" t="s">
        <v>2951</v>
      </c>
      <c r="MK2" s="19" t="s">
        <v>2951</v>
      </c>
      <c r="ML2" s="19" t="s">
        <v>2951</v>
      </c>
      <c r="MM2" s="19" t="s">
        <v>2951</v>
      </c>
      <c r="MN2" s="19" t="s">
        <v>2951</v>
      </c>
      <c r="MO2" s="19" t="s">
        <v>2951</v>
      </c>
      <c r="MP2" s="19" t="s">
        <v>2951</v>
      </c>
      <c r="MQ2" s="19" t="s">
        <v>2951</v>
      </c>
      <c r="MR2" s="19" t="s">
        <v>2951</v>
      </c>
      <c r="MS2" s="19" t="s">
        <v>2951</v>
      </c>
      <c r="MT2" s="19" t="s">
        <v>2951</v>
      </c>
      <c r="MU2" s="19" t="s">
        <v>2951</v>
      </c>
      <c r="MV2" s="19" t="s">
        <v>2951</v>
      </c>
      <c r="MW2" s="19" t="s">
        <v>2951</v>
      </c>
      <c r="MX2" s="19" t="s">
        <v>3010</v>
      </c>
      <c r="MY2" s="19" t="s">
        <v>3010</v>
      </c>
      <c r="MZ2" s="19" t="s">
        <v>3010</v>
      </c>
      <c r="NA2" s="19" t="s">
        <v>3010</v>
      </c>
      <c r="NB2" s="19" t="s">
        <v>3010</v>
      </c>
      <c r="NC2" s="19" t="s">
        <v>3010</v>
      </c>
      <c r="ND2" s="19" t="s">
        <v>3010</v>
      </c>
      <c r="NE2" s="19" t="s">
        <v>3010</v>
      </c>
      <c r="NF2" s="19" t="s">
        <v>3010</v>
      </c>
      <c r="NG2" s="19" t="s">
        <v>3010</v>
      </c>
      <c r="NH2" s="19" t="s">
        <v>3010</v>
      </c>
      <c r="NI2" s="19" t="s">
        <v>3010</v>
      </c>
      <c r="NJ2" s="19" t="s">
        <v>3010</v>
      </c>
      <c r="NK2" s="19" t="s">
        <v>3010</v>
      </c>
      <c r="NL2" s="19" t="s">
        <v>3010</v>
      </c>
      <c r="NM2" s="19" t="s">
        <v>3010</v>
      </c>
      <c r="NN2" s="19" t="s">
        <v>3010</v>
      </c>
      <c r="NO2" s="19" t="s">
        <v>3010</v>
      </c>
      <c r="NP2" s="19" t="s">
        <v>3010</v>
      </c>
      <c r="NQ2" s="19" t="s">
        <v>3010</v>
      </c>
      <c r="NR2" s="19" t="s">
        <v>3010</v>
      </c>
      <c r="NS2" s="19" t="s">
        <v>3010</v>
      </c>
      <c r="NT2" s="19" t="s">
        <v>3010</v>
      </c>
      <c r="NU2" s="19" t="s">
        <v>3010</v>
      </c>
      <c r="NV2" s="19" t="s">
        <v>3010</v>
      </c>
      <c r="NW2" s="19" t="s">
        <v>3010</v>
      </c>
      <c r="NX2" s="19" t="s">
        <v>3010</v>
      </c>
      <c r="NY2" s="19" t="s">
        <v>3010</v>
      </c>
      <c r="NZ2" s="19" t="s">
        <v>3010</v>
      </c>
      <c r="OA2" s="19" t="s">
        <v>3010</v>
      </c>
      <c r="OB2" s="19" t="s">
        <v>3010</v>
      </c>
      <c r="OC2" s="19" t="s">
        <v>3010</v>
      </c>
      <c r="OD2" s="19" t="s">
        <v>3010</v>
      </c>
      <c r="OE2" s="19" t="s">
        <v>3010</v>
      </c>
      <c r="OF2" s="19" t="s">
        <v>3010</v>
      </c>
      <c r="OG2" s="19" t="s">
        <v>3010</v>
      </c>
      <c r="OH2" s="19" t="s">
        <v>3010</v>
      </c>
      <c r="OI2" s="19" t="s">
        <v>3010</v>
      </c>
      <c r="OJ2" s="19" t="s">
        <v>3010</v>
      </c>
      <c r="OK2" s="19" t="s">
        <v>3010</v>
      </c>
      <c r="OL2" s="19" t="s">
        <v>3010</v>
      </c>
      <c r="OM2" s="19" t="s">
        <v>3010</v>
      </c>
      <c r="ON2" s="19" t="s">
        <v>3010</v>
      </c>
      <c r="OO2" s="19" t="s">
        <v>3010</v>
      </c>
      <c r="OP2" s="19" t="s">
        <v>3010</v>
      </c>
      <c r="OQ2" s="19" t="s">
        <v>3010</v>
      </c>
      <c r="OR2" s="19" t="s">
        <v>3010</v>
      </c>
      <c r="OS2" s="19" t="s">
        <v>3010</v>
      </c>
      <c r="OT2" s="19" t="s">
        <v>3010</v>
      </c>
      <c r="OU2" s="19" t="s">
        <v>3010</v>
      </c>
      <c r="OV2" s="19" t="s">
        <v>3010</v>
      </c>
      <c r="OW2" s="19" t="s">
        <v>3010</v>
      </c>
      <c r="OX2" s="19" t="s">
        <v>3010</v>
      </c>
      <c r="OY2" s="19" t="s">
        <v>3010</v>
      </c>
      <c r="OZ2" s="19" t="s">
        <v>3010</v>
      </c>
      <c r="PA2" s="19" t="s">
        <v>3010</v>
      </c>
      <c r="PB2" s="19" t="s">
        <v>3010</v>
      </c>
      <c r="PC2" s="19" t="s">
        <v>3010</v>
      </c>
      <c r="PD2" s="19" t="s">
        <v>3010</v>
      </c>
      <c r="PE2" s="19" t="s">
        <v>3010</v>
      </c>
      <c r="PF2" s="19" t="s">
        <v>3010</v>
      </c>
      <c r="PG2" s="19" t="s">
        <v>3010</v>
      </c>
      <c r="PH2" s="19" t="s">
        <v>3010</v>
      </c>
      <c r="PI2" s="19" t="s">
        <v>3010</v>
      </c>
      <c r="PJ2" s="19" t="s">
        <v>3010</v>
      </c>
      <c r="PK2" s="19" t="s">
        <v>3010</v>
      </c>
      <c r="PL2" s="19" t="s">
        <v>3010</v>
      </c>
      <c r="PM2" s="19" t="s">
        <v>3010</v>
      </c>
      <c r="PN2" s="19" t="s">
        <v>3057</v>
      </c>
      <c r="PO2" s="19" t="s">
        <v>3057</v>
      </c>
      <c r="PP2" s="19" t="s">
        <v>3057</v>
      </c>
      <c r="PQ2" s="19" t="s">
        <v>3057</v>
      </c>
      <c r="PR2" s="19" t="s">
        <v>3057</v>
      </c>
      <c r="PS2" s="19" t="s">
        <v>3057</v>
      </c>
      <c r="PT2" s="19" t="s">
        <v>3057</v>
      </c>
      <c r="PU2" s="19" t="s">
        <v>3057</v>
      </c>
      <c r="PV2" s="19" t="s">
        <v>3057</v>
      </c>
      <c r="PW2" s="19" t="s">
        <v>3057</v>
      </c>
      <c r="PX2" s="19" t="s">
        <v>3057</v>
      </c>
      <c r="PY2" s="19" t="s">
        <v>3057</v>
      </c>
      <c r="PZ2" s="19" t="s">
        <v>3057</v>
      </c>
      <c r="QA2" s="19" t="s">
        <v>3057</v>
      </c>
      <c r="QB2" s="19" t="s">
        <v>3057</v>
      </c>
      <c r="QC2" s="19" t="s">
        <v>3057</v>
      </c>
      <c r="QD2" s="19" t="s">
        <v>3057</v>
      </c>
      <c r="QE2" s="19" t="s">
        <v>3057</v>
      </c>
      <c r="QF2" s="19" t="s">
        <v>3057</v>
      </c>
      <c r="QG2" s="19" t="s">
        <v>3057</v>
      </c>
      <c r="QH2" s="19" t="s">
        <v>3057</v>
      </c>
      <c r="QI2" s="19" t="s">
        <v>3057</v>
      </c>
      <c r="QJ2" s="19" t="s">
        <v>3057</v>
      </c>
      <c r="QK2" s="19" t="s">
        <v>3057</v>
      </c>
      <c r="QL2" s="19" t="s">
        <v>3057</v>
      </c>
      <c r="QM2" s="19" t="s">
        <v>3057</v>
      </c>
      <c r="QN2" s="19" t="s">
        <v>3057</v>
      </c>
      <c r="QO2" s="19" t="s">
        <v>3057</v>
      </c>
      <c r="QP2" s="19" t="s">
        <v>3057</v>
      </c>
      <c r="QQ2" s="19" t="s">
        <v>3086</v>
      </c>
      <c r="QR2" s="19" t="s">
        <v>3086</v>
      </c>
      <c r="QS2" s="19" t="s">
        <v>3086</v>
      </c>
      <c r="QT2" s="19" t="s">
        <v>3086</v>
      </c>
      <c r="QU2" s="19" t="s">
        <v>3086</v>
      </c>
      <c r="QV2" s="19" t="s">
        <v>3086</v>
      </c>
      <c r="QW2" s="19" t="s">
        <v>3086</v>
      </c>
      <c r="QX2" s="19" t="s">
        <v>3088</v>
      </c>
      <c r="QY2" s="19" t="s">
        <v>3088</v>
      </c>
      <c r="QZ2" s="19" t="s">
        <v>3088</v>
      </c>
      <c r="RA2" s="19" t="s">
        <v>3088</v>
      </c>
      <c r="RB2" s="19" t="s">
        <v>3088</v>
      </c>
      <c r="RC2" s="19" t="s">
        <v>3088</v>
      </c>
      <c r="RD2" s="19" t="s">
        <v>3088</v>
      </c>
      <c r="RE2" s="19" t="s">
        <v>3088</v>
      </c>
      <c r="RF2" s="19" t="s">
        <v>3088</v>
      </c>
      <c r="RG2" s="19" t="s">
        <v>3088</v>
      </c>
      <c r="RH2" s="19" t="s">
        <v>3088</v>
      </c>
      <c r="RI2" s="19" t="s">
        <v>3088</v>
      </c>
      <c r="RJ2" s="19" t="s">
        <v>3088</v>
      </c>
      <c r="RK2" s="19" t="s">
        <v>3088</v>
      </c>
      <c r="RL2" s="19" t="s">
        <v>3088</v>
      </c>
      <c r="RM2" s="19" t="s">
        <v>3088</v>
      </c>
      <c r="RN2" s="19" t="s">
        <v>3088</v>
      </c>
      <c r="RO2" s="19" t="s">
        <v>3088</v>
      </c>
      <c r="RP2" s="19" t="s">
        <v>3088</v>
      </c>
      <c r="RQ2" s="19" t="s">
        <v>3088</v>
      </c>
      <c r="RR2" s="19" t="s">
        <v>3088</v>
      </c>
      <c r="RS2" s="19" t="s">
        <v>3088</v>
      </c>
      <c r="RT2" s="19" t="s">
        <v>3088</v>
      </c>
      <c r="RU2" s="19" t="s">
        <v>3088</v>
      </c>
      <c r="RV2" s="19" t="s">
        <v>3088</v>
      </c>
      <c r="RW2" s="19" t="s">
        <v>3093</v>
      </c>
      <c r="RX2" s="19" t="s">
        <v>3093</v>
      </c>
      <c r="RY2" s="19" t="s">
        <v>3093</v>
      </c>
      <c r="RZ2" s="19" t="s">
        <v>3093</v>
      </c>
      <c r="SA2" s="19" t="s">
        <v>3093</v>
      </c>
      <c r="SB2" s="19" t="s">
        <v>3093</v>
      </c>
      <c r="SC2" s="19" t="s">
        <v>3093</v>
      </c>
      <c r="SD2" s="19" t="s">
        <v>3093</v>
      </c>
      <c r="SE2" s="19" t="s">
        <v>3093</v>
      </c>
      <c r="SF2" s="19" t="s">
        <v>3093</v>
      </c>
      <c r="SG2" s="19" t="s">
        <v>3093</v>
      </c>
      <c r="SH2" s="19" t="s">
        <v>3093</v>
      </c>
      <c r="SI2" s="19" t="s">
        <v>3093</v>
      </c>
      <c r="SJ2" s="19" t="s">
        <v>3093</v>
      </c>
      <c r="SK2" s="19" t="s">
        <v>3093</v>
      </c>
      <c r="SL2" s="19" t="s">
        <v>3093</v>
      </c>
      <c r="SM2" s="19" t="s">
        <v>3093</v>
      </c>
      <c r="SN2" s="19" t="s">
        <v>3093</v>
      </c>
      <c r="SO2" s="19" t="s">
        <v>3093</v>
      </c>
      <c r="SP2" s="19" t="s">
        <v>3093</v>
      </c>
      <c r="SQ2" s="19" t="s">
        <v>3093</v>
      </c>
      <c r="SR2" s="19" t="s">
        <v>3093</v>
      </c>
      <c r="SS2" s="19" t="s">
        <v>3093</v>
      </c>
      <c r="ST2" s="19" t="s">
        <v>3093</v>
      </c>
      <c r="SU2" s="19" t="s">
        <v>3093</v>
      </c>
      <c r="SV2" s="19" t="s">
        <v>3093</v>
      </c>
      <c r="SW2" s="19" t="s">
        <v>3093</v>
      </c>
      <c r="SX2" s="19" t="s">
        <v>3093</v>
      </c>
      <c r="SY2" s="19" t="s">
        <v>3093</v>
      </c>
      <c r="SZ2" s="19" t="s">
        <v>3093</v>
      </c>
      <c r="TA2" s="19" t="s">
        <v>3093</v>
      </c>
      <c r="TB2" s="19" t="s">
        <v>3093</v>
      </c>
      <c r="TC2" s="19" t="s">
        <v>3093</v>
      </c>
      <c r="TD2" s="19" t="s">
        <v>3093</v>
      </c>
      <c r="TE2" s="19" t="s">
        <v>3093</v>
      </c>
      <c r="TF2" s="19" t="s">
        <v>3093</v>
      </c>
      <c r="TG2" s="19" t="s">
        <v>3093</v>
      </c>
      <c r="TH2" s="19" t="s">
        <v>3093</v>
      </c>
      <c r="TI2" s="19" t="s">
        <v>3093</v>
      </c>
      <c r="TJ2" s="19" t="s">
        <v>3093</v>
      </c>
      <c r="TK2" s="19" t="s">
        <v>3093</v>
      </c>
      <c r="TL2" s="19" t="s">
        <v>3093</v>
      </c>
      <c r="TM2" s="19" t="s">
        <v>3093</v>
      </c>
      <c r="TN2" s="19" t="s">
        <v>3093</v>
      </c>
      <c r="TO2" s="19" t="s">
        <v>3093</v>
      </c>
      <c r="TP2" s="19" t="s">
        <v>3093</v>
      </c>
      <c r="TQ2" s="19" t="s">
        <v>3093</v>
      </c>
      <c r="TR2" s="19" t="s">
        <v>3093</v>
      </c>
      <c r="TS2" s="19" t="s">
        <v>3093</v>
      </c>
      <c r="TT2" s="19" t="s">
        <v>3093</v>
      </c>
      <c r="TU2" s="19" t="s">
        <v>3093</v>
      </c>
      <c r="TV2" s="19" t="s">
        <v>3093</v>
      </c>
      <c r="TW2" s="19" t="s">
        <v>3093</v>
      </c>
      <c r="TX2" s="19" t="s">
        <v>3093</v>
      </c>
      <c r="TY2" s="19" t="s">
        <v>3093</v>
      </c>
      <c r="TZ2" s="19" t="s">
        <v>3093</v>
      </c>
      <c r="UA2" s="19" t="s">
        <v>3093</v>
      </c>
      <c r="UB2" s="19" t="s">
        <v>3093</v>
      </c>
      <c r="UC2" s="19" t="s">
        <v>3093</v>
      </c>
      <c r="UD2" s="19" t="s">
        <v>3093</v>
      </c>
      <c r="UE2" s="19" t="s">
        <v>3093</v>
      </c>
      <c r="UF2" s="19" t="s">
        <v>3093</v>
      </c>
      <c r="UG2" s="19" t="s">
        <v>3093</v>
      </c>
      <c r="UH2" s="19" t="s">
        <v>3093</v>
      </c>
      <c r="UI2" s="19" t="s">
        <v>3093</v>
      </c>
      <c r="UJ2" s="19" t="s">
        <v>3093</v>
      </c>
      <c r="UK2" s="19" t="s">
        <v>3093</v>
      </c>
      <c r="UL2" s="19" t="s">
        <v>3093</v>
      </c>
      <c r="UM2" s="19" t="s">
        <v>3093</v>
      </c>
      <c r="UN2" s="19" t="s">
        <v>3093</v>
      </c>
      <c r="UO2" s="19" t="s">
        <v>3093</v>
      </c>
      <c r="UP2" s="19" t="s">
        <v>3093</v>
      </c>
      <c r="UQ2" s="19" t="s">
        <v>3093</v>
      </c>
      <c r="UR2" s="19" t="s">
        <v>3093</v>
      </c>
      <c r="US2" s="19" t="s">
        <v>3093</v>
      </c>
      <c r="UT2" s="19" t="s">
        <v>3093</v>
      </c>
      <c r="UU2" s="19" t="s">
        <v>3093</v>
      </c>
      <c r="UV2" s="19" t="s">
        <v>3093</v>
      </c>
      <c r="UW2" s="19" t="s">
        <v>3093</v>
      </c>
      <c r="UX2" s="19" t="s">
        <v>3093</v>
      </c>
      <c r="UY2" s="19" t="s">
        <v>3093</v>
      </c>
      <c r="UZ2" s="19" t="s">
        <v>3093</v>
      </c>
      <c r="VA2" s="19" t="s">
        <v>3093</v>
      </c>
      <c r="VB2" s="19" t="s">
        <v>3093</v>
      </c>
      <c r="VC2" s="19" t="s">
        <v>3093</v>
      </c>
      <c r="VD2" s="19" t="s">
        <v>3093</v>
      </c>
      <c r="VE2" s="19" t="s">
        <v>3093</v>
      </c>
      <c r="VF2" s="19" t="s">
        <v>3093</v>
      </c>
      <c r="VG2" s="19" t="s">
        <v>3093</v>
      </c>
      <c r="VH2" s="19" t="s">
        <v>3093</v>
      </c>
      <c r="VI2" s="19" t="s">
        <v>3093</v>
      </c>
      <c r="VJ2" s="19" t="s">
        <v>3093</v>
      </c>
      <c r="VK2" s="19" t="s">
        <v>3093</v>
      </c>
      <c r="VL2" s="19" t="s">
        <v>3093</v>
      </c>
      <c r="VM2" s="19" t="s">
        <v>3093</v>
      </c>
      <c r="VN2" s="19" t="s">
        <v>3093</v>
      </c>
      <c r="VO2" s="19" t="s">
        <v>3093</v>
      </c>
      <c r="VP2" s="19" t="s">
        <v>3093</v>
      </c>
      <c r="VQ2" s="19" t="s">
        <v>3093</v>
      </c>
      <c r="VR2" s="19" t="s">
        <v>3093</v>
      </c>
      <c r="VS2" s="19" t="s">
        <v>3093</v>
      </c>
      <c r="VT2" s="19" t="s">
        <v>3142</v>
      </c>
      <c r="VU2" s="19" t="s">
        <v>3144</v>
      </c>
      <c r="VV2" s="19" t="s">
        <v>3144</v>
      </c>
      <c r="VW2" s="19" t="s">
        <v>3144</v>
      </c>
      <c r="VX2" s="19" t="s">
        <v>3144</v>
      </c>
      <c r="VY2" s="19" t="s">
        <v>3144</v>
      </c>
      <c r="VZ2" s="19" t="s">
        <v>3144</v>
      </c>
      <c r="WA2" s="19" t="s">
        <v>3144</v>
      </c>
      <c r="WB2" s="19" t="s">
        <v>3144</v>
      </c>
      <c r="WC2" s="19" t="s">
        <v>3144</v>
      </c>
      <c r="WD2" s="19" t="s">
        <v>3144</v>
      </c>
      <c r="WE2" s="19" t="s">
        <v>3144</v>
      </c>
      <c r="WF2" s="19" t="s">
        <v>3144</v>
      </c>
      <c r="WG2" s="19" t="s">
        <v>3144</v>
      </c>
      <c r="WH2" s="19" t="s">
        <v>3144</v>
      </c>
      <c r="WI2" s="19" t="s">
        <v>3144</v>
      </c>
      <c r="WJ2" s="19" t="s">
        <v>3144</v>
      </c>
      <c r="WK2" s="19" t="s">
        <v>3144</v>
      </c>
      <c r="WL2" s="19" t="s">
        <v>3144</v>
      </c>
      <c r="WM2" s="19" t="s">
        <v>3144</v>
      </c>
      <c r="WN2" s="19" t="s">
        <v>3144</v>
      </c>
      <c r="WO2" s="19" t="s">
        <v>3144</v>
      </c>
      <c r="WP2" s="19" t="s">
        <v>3144</v>
      </c>
      <c r="WQ2" s="19" t="s">
        <v>3144</v>
      </c>
      <c r="WR2" s="19" t="s">
        <v>3144</v>
      </c>
      <c r="WS2" s="19" t="s">
        <v>3144</v>
      </c>
      <c r="WT2" s="19" t="s">
        <v>3144</v>
      </c>
      <c r="WU2" s="19" t="s">
        <v>3144</v>
      </c>
      <c r="WV2" s="19" t="s">
        <v>3144</v>
      </c>
      <c r="WW2" s="19" t="s">
        <v>3144</v>
      </c>
      <c r="WX2" s="19" t="s">
        <v>3144</v>
      </c>
      <c r="WY2" s="19" t="s">
        <v>3144</v>
      </c>
      <c r="WZ2" s="19" t="s">
        <v>3144</v>
      </c>
      <c r="XA2" s="19" t="s">
        <v>3144</v>
      </c>
      <c r="XB2" s="19" t="s">
        <v>3144</v>
      </c>
      <c r="XC2" s="19" t="s">
        <v>3144</v>
      </c>
      <c r="XD2" s="19" t="s">
        <v>3144</v>
      </c>
      <c r="XE2" s="19" t="s">
        <v>3144</v>
      </c>
      <c r="XF2" s="19" t="s">
        <v>3144</v>
      </c>
      <c r="XG2" s="19" t="s">
        <v>3144</v>
      </c>
      <c r="XH2" s="19" t="s">
        <v>3144</v>
      </c>
      <c r="XI2" s="19" t="s">
        <v>3144</v>
      </c>
      <c r="XJ2" s="19" t="s">
        <v>3144</v>
      </c>
      <c r="XK2" s="19" t="s">
        <v>3144</v>
      </c>
      <c r="XL2" s="19" t="s">
        <v>3144</v>
      </c>
      <c r="XM2" s="19" t="s">
        <v>3144</v>
      </c>
      <c r="XN2" s="19" t="s">
        <v>3144</v>
      </c>
      <c r="XO2" s="19" t="s">
        <v>3144</v>
      </c>
      <c r="XP2" s="19" t="s">
        <v>3144</v>
      </c>
      <c r="XQ2" s="19" t="s">
        <v>3144</v>
      </c>
      <c r="XR2" s="19" t="s">
        <v>3144</v>
      </c>
      <c r="XS2" s="19" t="s">
        <v>3144</v>
      </c>
      <c r="XT2" s="19" t="s">
        <v>3144</v>
      </c>
      <c r="XU2" s="19" t="s">
        <v>3144</v>
      </c>
      <c r="XV2" s="19" t="s">
        <v>3144</v>
      </c>
      <c r="XW2" s="19" t="s">
        <v>3144</v>
      </c>
      <c r="XX2" s="19" t="s">
        <v>3144</v>
      </c>
      <c r="XY2" s="19" t="s">
        <v>3144</v>
      </c>
      <c r="XZ2" s="19" t="s">
        <v>3144</v>
      </c>
      <c r="YA2" s="19" t="s">
        <v>3144</v>
      </c>
      <c r="YB2" s="19" t="s">
        <v>3144</v>
      </c>
      <c r="YC2" s="19" t="s">
        <v>3144</v>
      </c>
      <c r="YD2" s="19" t="s">
        <v>3144</v>
      </c>
      <c r="YE2" s="19" t="s">
        <v>3144</v>
      </c>
      <c r="YF2" s="19" t="s">
        <v>3144</v>
      </c>
      <c r="YG2" s="19" t="s">
        <v>3144</v>
      </c>
      <c r="YH2" s="19" t="s">
        <v>3144</v>
      </c>
      <c r="YI2" s="19" t="s">
        <v>3144</v>
      </c>
      <c r="YJ2" s="19" t="s">
        <v>3144</v>
      </c>
      <c r="YK2" s="19" t="s">
        <v>3144</v>
      </c>
      <c r="YL2" s="19" t="s">
        <v>3144</v>
      </c>
      <c r="YM2" s="19" t="s">
        <v>3144</v>
      </c>
      <c r="YN2" s="19" t="s">
        <v>3144</v>
      </c>
      <c r="YO2" s="19" t="s">
        <v>3144</v>
      </c>
      <c r="YP2" s="19" t="s">
        <v>3144</v>
      </c>
      <c r="YQ2" s="19" t="s">
        <v>3144</v>
      </c>
      <c r="YR2" s="19" t="s">
        <v>3144</v>
      </c>
      <c r="YS2" s="19" t="s">
        <v>3144</v>
      </c>
      <c r="YT2" s="19" t="s">
        <v>3144</v>
      </c>
      <c r="YU2" s="19" t="s">
        <v>3144</v>
      </c>
      <c r="YV2" s="19" t="s">
        <v>3144</v>
      </c>
      <c r="YW2" s="19" t="s">
        <v>3144</v>
      </c>
      <c r="YX2" s="19" t="s">
        <v>3144</v>
      </c>
      <c r="YY2" s="19" t="s">
        <v>3144</v>
      </c>
      <c r="YZ2" s="19" t="s">
        <v>3144</v>
      </c>
      <c r="ZA2" s="19" t="s">
        <v>3144</v>
      </c>
      <c r="ZB2" s="19" t="s">
        <v>3144</v>
      </c>
      <c r="ZC2" s="19" t="s">
        <v>3144</v>
      </c>
      <c r="ZD2" s="19" t="s">
        <v>3144</v>
      </c>
      <c r="ZE2" s="19" t="s">
        <v>3144</v>
      </c>
      <c r="ZF2" s="19" t="s">
        <v>3144</v>
      </c>
      <c r="ZG2" s="19" t="s">
        <v>3144</v>
      </c>
      <c r="ZH2" s="19" t="s">
        <v>3144</v>
      </c>
      <c r="ZI2" s="19" t="s">
        <v>3144</v>
      </c>
      <c r="ZJ2" s="19" t="s">
        <v>3144</v>
      </c>
      <c r="ZK2" s="19" t="s">
        <v>3144</v>
      </c>
      <c r="ZL2" s="19" t="s">
        <v>3144</v>
      </c>
      <c r="ZM2" s="19" t="s">
        <v>3144</v>
      </c>
      <c r="ZN2" s="19" t="s">
        <v>3144</v>
      </c>
      <c r="ZO2" s="19" t="s">
        <v>3144</v>
      </c>
      <c r="ZP2" s="19" t="s">
        <v>3144</v>
      </c>
      <c r="ZQ2" s="19" t="s">
        <v>3144</v>
      </c>
      <c r="ZR2" s="19" t="s">
        <v>3144</v>
      </c>
      <c r="ZS2" s="19" t="s">
        <v>3144</v>
      </c>
      <c r="ZT2" s="19" t="s">
        <v>3144</v>
      </c>
      <c r="ZU2" s="19" t="s">
        <v>3144</v>
      </c>
      <c r="ZV2" s="19" t="s">
        <v>3144</v>
      </c>
      <c r="ZW2" s="19" t="s">
        <v>3144</v>
      </c>
      <c r="ZX2" s="19" t="s">
        <v>3144</v>
      </c>
      <c r="ZY2" s="19" t="s">
        <v>3144</v>
      </c>
      <c r="ZZ2" s="19" t="s">
        <v>3144</v>
      </c>
      <c r="AAA2" s="19" t="s">
        <v>3144</v>
      </c>
      <c r="AAB2" s="19" t="s">
        <v>3144</v>
      </c>
      <c r="AAC2" s="19" t="s">
        <v>3144</v>
      </c>
      <c r="AAD2" s="19" t="s">
        <v>3144</v>
      </c>
      <c r="AAE2" s="19" t="s">
        <v>3144</v>
      </c>
      <c r="AAF2" s="19" t="s">
        <v>3144</v>
      </c>
      <c r="AAG2" s="19" t="s">
        <v>3144</v>
      </c>
      <c r="AAH2" s="19" t="s">
        <v>3144</v>
      </c>
      <c r="AAI2" s="19" t="s">
        <v>3144</v>
      </c>
      <c r="AAJ2" s="19" t="s">
        <v>3144</v>
      </c>
      <c r="AAK2" s="19" t="s">
        <v>3144</v>
      </c>
      <c r="AAL2" s="19" t="s">
        <v>3144</v>
      </c>
      <c r="AAM2" s="19" t="s">
        <v>3144</v>
      </c>
      <c r="AAN2" s="19" t="s">
        <v>3144</v>
      </c>
      <c r="AAO2" s="19" t="s">
        <v>3144</v>
      </c>
      <c r="AAP2" s="19" t="s">
        <v>3144</v>
      </c>
      <c r="AAQ2" s="19" t="s">
        <v>3144</v>
      </c>
      <c r="AAR2" s="19" t="s">
        <v>3144</v>
      </c>
      <c r="AAS2" s="19" t="s">
        <v>3144</v>
      </c>
      <c r="AAT2" s="19" t="s">
        <v>3144</v>
      </c>
      <c r="AAU2" s="19" t="s">
        <v>3144</v>
      </c>
      <c r="AAV2" s="19" t="s">
        <v>3144</v>
      </c>
      <c r="AAW2" s="19" t="s">
        <v>3144</v>
      </c>
      <c r="AAX2" s="19" t="s">
        <v>3144</v>
      </c>
      <c r="AAY2" s="19" t="s">
        <v>3144</v>
      </c>
      <c r="AAZ2" s="19" t="s">
        <v>3144</v>
      </c>
      <c r="ABA2" s="19" t="s">
        <v>3144</v>
      </c>
      <c r="ABB2" s="19" t="s">
        <v>3144</v>
      </c>
      <c r="ABC2" s="19" t="s">
        <v>3242</v>
      </c>
      <c r="ABD2" s="19" t="s">
        <v>3242</v>
      </c>
      <c r="ABE2" s="19" t="s">
        <v>3244</v>
      </c>
      <c r="ABF2" s="19" t="s">
        <v>3244</v>
      </c>
      <c r="ABG2" s="19" t="s">
        <v>3244</v>
      </c>
      <c r="ABH2" s="19" t="s">
        <v>3244</v>
      </c>
      <c r="ABI2" s="19" t="s">
        <v>3244</v>
      </c>
      <c r="ABJ2" s="19" t="s">
        <v>3244</v>
      </c>
      <c r="ABK2" s="19" t="s">
        <v>3246</v>
      </c>
      <c r="ABL2" s="19" t="s">
        <v>3246</v>
      </c>
      <c r="ABM2" s="19" t="s">
        <v>3246</v>
      </c>
      <c r="ABN2" s="19" t="s">
        <v>3246</v>
      </c>
      <c r="ABO2" s="19" t="s">
        <v>3246</v>
      </c>
      <c r="ABP2" s="19" t="s">
        <v>3246</v>
      </c>
      <c r="ABQ2" s="19" t="s">
        <v>3246</v>
      </c>
      <c r="ABR2" s="19" t="s">
        <v>3246</v>
      </c>
      <c r="ABS2" s="19" t="s">
        <v>3246</v>
      </c>
      <c r="ABT2" s="19" t="s">
        <v>3246</v>
      </c>
      <c r="ABU2" s="19" t="s">
        <v>3246</v>
      </c>
      <c r="ABV2" s="19" t="s">
        <v>3246</v>
      </c>
      <c r="ABW2" s="19" t="s">
        <v>3246</v>
      </c>
      <c r="ABX2" s="19" t="s">
        <v>3246</v>
      </c>
      <c r="ABY2" s="19" t="s">
        <v>3246</v>
      </c>
      <c r="ABZ2" s="19" t="s">
        <v>3246</v>
      </c>
      <c r="ACA2" s="19" t="s">
        <v>3246</v>
      </c>
      <c r="ACB2" s="19" t="s">
        <v>3246</v>
      </c>
      <c r="ACC2" s="19" t="s">
        <v>3246</v>
      </c>
      <c r="ACD2" s="19" t="s">
        <v>3246</v>
      </c>
      <c r="ACE2" s="19" t="s">
        <v>3246</v>
      </c>
      <c r="ACF2" s="19" t="s">
        <v>3246</v>
      </c>
      <c r="ACG2" s="19" t="s">
        <v>3246</v>
      </c>
      <c r="ACH2" s="19" t="s">
        <v>3246</v>
      </c>
      <c r="ACI2" s="19" t="s">
        <v>3246</v>
      </c>
      <c r="ACJ2" s="19" t="s">
        <v>3246</v>
      </c>
      <c r="ACK2" s="19" t="s">
        <v>3246</v>
      </c>
      <c r="ACL2" s="19" t="s">
        <v>3246</v>
      </c>
      <c r="ACM2" s="19" t="s">
        <v>3246</v>
      </c>
      <c r="ACN2" s="19" t="s">
        <v>3246</v>
      </c>
      <c r="ACO2" s="19" t="s">
        <v>3246</v>
      </c>
      <c r="ACP2" s="19" t="s">
        <v>3246</v>
      </c>
      <c r="ACQ2" s="19" t="s">
        <v>3246</v>
      </c>
      <c r="ACR2" s="19" t="s">
        <v>3246</v>
      </c>
      <c r="ACS2" s="19" t="s">
        <v>3246</v>
      </c>
      <c r="ACT2" s="19" t="s">
        <v>3246</v>
      </c>
      <c r="ACU2" s="19" t="s">
        <v>3246</v>
      </c>
      <c r="ACV2" s="19" t="s">
        <v>3246</v>
      </c>
      <c r="ACW2" s="19" t="s">
        <v>3246</v>
      </c>
      <c r="ACX2" s="19" t="s">
        <v>3246</v>
      </c>
      <c r="ACY2" s="19" t="s">
        <v>3246</v>
      </c>
      <c r="ACZ2" s="19" t="s">
        <v>3246</v>
      </c>
      <c r="ADA2" s="19" t="s">
        <v>3246</v>
      </c>
      <c r="ADB2" s="19" t="s">
        <v>3246</v>
      </c>
      <c r="ADC2" s="19" t="s">
        <v>3246</v>
      </c>
      <c r="ADD2" s="19" t="s">
        <v>3246</v>
      </c>
      <c r="ADE2" s="19" t="s">
        <v>3246</v>
      </c>
      <c r="ADF2" s="19" t="s">
        <v>3246</v>
      </c>
      <c r="ADG2" s="19" t="s">
        <v>3246</v>
      </c>
      <c r="ADH2" s="19" t="s">
        <v>3246</v>
      </c>
      <c r="ADI2" s="19" t="s">
        <v>3246</v>
      </c>
      <c r="ADJ2" s="19" t="s">
        <v>3246</v>
      </c>
      <c r="ADK2" s="19" t="s">
        <v>3246</v>
      </c>
      <c r="ADL2" s="19" t="s">
        <v>3246</v>
      </c>
      <c r="ADM2" s="19" t="s">
        <v>3246</v>
      </c>
      <c r="ADN2" s="19" t="s">
        <v>3246</v>
      </c>
      <c r="ADO2" s="19" t="s">
        <v>3246</v>
      </c>
      <c r="ADP2" s="19" t="s">
        <v>3246</v>
      </c>
      <c r="ADQ2" s="19" t="s">
        <v>3246</v>
      </c>
      <c r="ADR2" s="19" t="s">
        <v>3246</v>
      </c>
      <c r="ADS2" s="19" t="s">
        <v>3246</v>
      </c>
      <c r="ADT2" s="19" t="s">
        <v>3246</v>
      </c>
      <c r="ADU2" s="19" t="s">
        <v>3246</v>
      </c>
      <c r="ADV2" s="19" t="s">
        <v>3246</v>
      </c>
      <c r="ADW2" s="19" t="s">
        <v>3246</v>
      </c>
      <c r="ADX2" s="19" t="s">
        <v>3246</v>
      </c>
      <c r="ADY2" s="19" t="s">
        <v>3246</v>
      </c>
      <c r="ADZ2" s="19" t="s">
        <v>3246</v>
      </c>
      <c r="AEA2" s="19" t="s">
        <v>3246</v>
      </c>
      <c r="AEB2" s="19" t="s">
        <v>3246</v>
      </c>
      <c r="AEC2" s="19" t="s">
        <v>3246</v>
      </c>
      <c r="AED2" s="19" t="s">
        <v>3246</v>
      </c>
      <c r="AEE2" s="19" t="s">
        <v>3246</v>
      </c>
      <c r="AEF2" s="19" t="s">
        <v>3246</v>
      </c>
      <c r="AEG2" s="19" t="s">
        <v>3246</v>
      </c>
      <c r="AEH2" s="19" t="s">
        <v>3246</v>
      </c>
      <c r="AEI2" s="19" t="s">
        <v>3246</v>
      </c>
      <c r="AEJ2" s="19" t="s">
        <v>3246</v>
      </c>
      <c r="AEK2" s="19" t="s">
        <v>3246</v>
      </c>
      <c r="AEL2" s="19" t="s">
        <v>3246</v>
      </c>
      <c r="AEM2" s="19" t="s">
        <v>3246</v>
      </c>
      <c r="AEN2" s="19" t="s">
        <v>3246</v>
      </c>
      <c r="AEO2" s="19" t="s">
        <v>3246</v>
      </c>
      <c r="AEP2" s="19" t="s">
        <v>3246</v>
      </c>
      <c r="AEQ2" s="19" t="s">
        <v>3246</v>
      </c>
      <c r="AER2" s="19" t="s">
        <v>3246</v>
      </c>
      <c r="AES2" s="19" t="s">
        <v>3246</v>
      </c>
      <c r="AET2" s="19" t="s">
        <v>3246</v>
      </c>
      <c r="AEU2" s="19" t="s">
        <v>3246</v>
      </c>
      <c r="AEV2" s="19" t="s">
        <v>3246</v>
      </c>
      <c r="AEW2" s="19" t="s">
        <v>3246</v>
      </c>
      <c r="AEX2" s="19" t="s">
        <v>3246</v>
      </c>
      <c r="AEY2" s="19" t="s">
        <v>3246</v>
      </c>
      <c r="AEZ2" s="19" t="s">
        <v>3246</v>
      </c>
      <c r="AFA2" s="19" t="s">
        <v>3246</v>
      </c>
      <c r="AFB2" s="19" t="s">
        <v>3246</v>
      </c>
      <c r="AFC2" s="19" t="s">
        <v>3246</v>
      </c>
      <c r="AFD2" s="19" t="s">
        <v>3246</v>
      </c>
      <c r="AFE2" s="19" t="s">
        <v>3246</v>
      </c>
      <c r="AFF2" s="19" t="s">
        <v>3246</v>
      </c>
      <c r="AFG2" s="19" t="s">
        <v>3246</v>
      </c>
      <c r="AFH2" s="19" t="s">
        <v>3246</v>
      </c>
      <c r="AFI2" s="19" t="s">
        <v>3246</v>
      </c>
      <c r="AFJ2" s="19" t="s">
        <v>3246</v>
      </c>
      <c r="AFK2" s="19" t="s">
        <v>3246</v>
      </c>
      <c r="AFL2" s="19" t="s">
        <v>3246</v>
      </c>
      <c r="AFM2" s="19" t="s">
        <v>3246</v>
      </c>
      <c r="AFN2" s="19" t="s">
        <v>3246</v>
      </c>
      <c r="AFO2" s="19" t="s">
        <v>3246</v>
      </c>
      <c r="AFP2" s="19" t="s">
        <v>3246</v>
      </c>
      <c r="AFQ2" s="19" t="s">
        <v>3246</v>
      </c>
      <c r="AFR2" s="19" t="s">
        <v>3246</v>
      </c>
      <c r="AFS2" s="19" t="s">
        <v>3246</v>
      </c>
      <c r="AFT2" s="19" t="s">
        <v>3246</v>
      </c>
      <c r="AFU2" s="19" t="s">
        <v>3246</v>
      </c>
      <c r="AFV2" s="19" t="s">
        <v>3246</v>
      </c>
      <c r="AFW2" s="19" t="s">
        <v>3246</v>
      </c>
      <c r="AFX2" s="19" t="s">
        <v>3246</v>
      </c>
      <c r="AFY2" s="19" t="s">
        <v>3246</v>
      </c>
      <c r="AFZ2" s="19" t="s">
        <v>3246</v>
      </c>
      <c r="AGA2" s="19" t="s">
        <v>3246</v>
      </c>
      <c r="AGB2" s="19" t="s">
        <v>3246</v>
      </c>
      <c r="AGC2" s="19" t="s">
        <v>3246</v>
      </c>
      <c r="AGD2" s="19" t="s">
        <v>3246</v>
      </c>
      <c r="AGE2" s="19" t="s">
        <v>3246</v>
      </c>
      <c r="AGF2" s="19" t="s">
        <v>3246</v>
      </c>
      <c r="AGG2" s="19" t="s">
        <v>3246</v>
      </c>
      <c r="AGH2" s="19" t="s">
        <v>3246</v>
      </c>
      <c r="AGI2" s="19" t="s">
        <v>3246</v>
      </c>
      <c r="AGJ2" s="19" t="s">
        <v>3246</v>
      </c>
      <c r="AGK2" s="19" t="s">
        <v>3246</v>
      </c>
      <c r="AGL2" s="19" t="s">
        <v>3246</v>
      </c>
      <c r="AGM2" s="19" t="s">
        <v>3246</v>
      </c>
      <c r="AGN2" s="19" t="s">
        <v>3246</v>
      </c>
      <c r="AGO2" s="19" t="s">
        <v>3246</v>
      </c>
      <c r="AGP2" s="19" t="s">
        <v>3246</v>
      </c>
      <c r="AGQ2" s="19" t="s">
        <v>3246</v>
      </c>
      <c r="AGR2" s="19" t="s">
        <v>3246</v>
      </c>
      <c r="AGS2" s="19" t="s">
        <v>3246</v>
      </c>
      <c r="AGT2" s="19" t="s">
        <v>3246</v>
      </c>
      <c r="AGU2" s="19" t="s">
        <v>3246</v>
      </c>
      <c r="AGV2" s="19" t="s">
        <v>3246</v>
      </c>
      <c r="AGW2" s="19" t="s">
        <v>3246</v>
      </c>
      <c r="AGX2" s="19" t="s">
        <v>3246</v>
      </c>
      <c r="AGY2" s="19" t="s">
        <v>3246</v>
      </c>
      <c r="AGZ2" s="19" t="s">
        <v>3246</v>
      </c>
      <c r="AHA2" s="19" t="s">
        <v>3246</v>
      </c>
      <c r="AHB2" s="19" t="s">
        <v>3246</v>
      </c>
      <c r="AHC2" s="19" t="s">
        <v>3246</v>
      </c>
      <c r="AHD2" s="19" t="s">
        <v>3246</v>
      </c>
      <c r="AHE2" s="19" t="s">
        <v>3246</v>
      </c>
      <c r="AHF2" s="19" t="s">
        <v>3246</v>
      </c>
      <c r="AHG2" s="19" t="s">
        <v>3246</v>
      </c>
      <c r="AHH2" s="19" t="s">
        <v>3246</v>
      </c>
      <c r="AHI2" s="19" t="s">
        <v>3246</v>
      </c>
      <c r="AHJ2" s="19" t="s">
        <v>3246</v>
      </c>
      <c r="AHK2" s="19" t="s">
        <v>3246</v>
      </c>
      <c r="AHL2" s="19" t="s">
        <v>3246</v>
      </c>
      <c r="AHM2" s="19" t="s">
        <v>3246</v>
      </c>
      <c r="AHN2" s="19" t="s">
        <v>3246</v>
      </c>
      <c r="AHO2" s="19" t="s">
        <v>3246</v>
      </c>
      <c r="AHP2" s="19" t="s">
        <v>3246</v>
      </c>
      <c r="AHQ2" s="19" t="s">
        <v>3246</v>
      </c>
      <c r="AHR2" s="19" t="s">
        <v>3246</v>
      </c>
      <c r="AHS2" s="19" t="s">
        <v>3246</v>
      </c>
      <c r="AHT2" s="19" t="s">
        <v>3246</v>
      </c>
      <c r="AHU2" s="19" t="s">
        <v>3246</v>
      </c>
      <c r="AHV2" s="19" t="s">
        <v>3246</v>
      </c>
      <c r="AHW2" s="19" t="s">
        <v>3246</v>
      </c>
      <c r="AHX2" s="19" t="s">
        <v>3246</v>
      </c>
      <c r="AHY2" s="19" t="s">
        <v>3246</v>
      </c>
      <c r="AHZ2" s="19" t="s">
        <v>3246</v>
      </c>
      <c r="AIA2" s="19" t="s">
        <v>3246</v>
      </c>
      <c r="AIB2" s="19" t="s">
        <v>3246</v>
      </c>
      <c r="AIC2" s="19" t="s">
        <v>3246</v>
      </c>
      <c r="AID2" s="19" t="s">
        <v>3246</v>
      </c>
      <c r="AIE2" s="19" t="s">
        <v>3246</v>
      </c>
      <c r="AIF2" s="19" t="s">
        <v>3246</v>
      </c>
      <c r="AIG2" s="19" t="s">
        <v>3246</v>
      </c>
      <c r="AIH2" s="19" t="s">
        <v>3246</v>
      </c>
      <c r="AII2" s="19" t="s">
        <v>3246</v>
      </c>
      <c r="AIJ2" s="19" t="s">
        <v>3246</v>
      </c>
      <c r="AIK2" s="19" t="s">
        <v>3246</v>
      </c>
      <c r="AIL2" s="19" t="s">
        <v>3246</v>
      </c>
      <c r="AIM2" s="19" t="s">
        <v>3246</v>
      </c>
      <c r="AIN2" s="19" t="s">
        <v>3246</v>
      </c>
      <c r="AIO2" s="19" t="s">
        <v>3246</v>
      </c>
      <c r="AIP2" s="19" t="s">
        <v>3246</v>
      </c>
      <c r="AIQ2" s="19" t="s">
        <v>3246</v>
      </c>
      <c r="AIR2" s="19" t="s">
        <v>3246</v>
      </c>
      <c r="AIS2" s="19" t="s">
        <v>3246</v>
      </c>
      <c r="AIT2" s="19" t="s">
        <v>3246</v>
      </c>
      <c r="AIU2" s="19" t="s">
        <v>3246</v>
      </c>
      <c r="AIV2" s="19" t="s">
        <v>3246</v>
      </c>
      <c r="AIW2" s="19" t="s">
        <v>3246</v>
      </c>
      <c r="AIX2" s="19" t="s">
        <v>3246</v>
      </c>
      <c r="AIY2" s="19" t="s">
        <v>3246</v>
      </c>
      <c r="AIZ2" s="19" t="s">
        <v>3246</v>
      </c>
      <c r="AJA2" s="19" t="s">
        <v>3246</v>
      </c>
      <c r="AJB2" s="19" t="s">
        <v>3246</v>
      </c>
      <c r="AJC2" s="19" t="s">
        <v>3246</v>
      </c>
      <c r="AJD2" s="19" t="s">
        <v>3246</v>
      </c>
      <c r="AJE2" s="19" t="s">
        <v>3246</v>
      </c>
      <c r="AJF2" s="19" t="s">
        <v>3246</v>
      </c>
      <c r="AJG2" s="19" t="s">
        <v>3246</v>
      </c>
      <c r="AJH2" s="19" t="s">
        <v>3246</v>
      </c>
      <c r="AJI2" s="19" t="s">
        <v>3246</v>
      </c>
      <c r="AJJ2" s="19" t="s">
        <v>3246</v>
      </c>
      <c r="AJK2" s="19" t="s">
        <v>3246</v>
      </c>
      <c r="AJL2" s="19" t="s">
        <v>3246</v>
      </c>
      <c r="AJM2" s="19" t="s">
        <v>3246</v>
      </c>
      <c r="AJN2" s="19" t="s">
        <v>3246</v>
      </c>
      <c r="AJO2" s="19" t="s">
        <v>3246</v>
      </c>
      <c r="AJP2" s="19" t="s">
        <v>3246</v>
      </c>
      <c r="AJQ2" s="19" t="s">
        <v>3246</v>
      </c>
      <c r="AJR2" s="19" t="s">
        <v>3246</v>
      </c>
      <c r="AJS2" s="19" t="s">
        <v>3246</v>
      </c>
      <c r="AJT2" s="19" t="s">
        <v>3246</v>
      </c>
      <c r="AJU2" s="19" t="s">
        <v>3246</v>
      </c>
      <c r="AJV2" s="19" t="s">
        <v>3246</v>
      </c>
      <c r="AJW2" s="19" t="s">
        <v>3246</v>
      </c>
      <c r="AJX2" s="19" t="s">
        <v>3246</v>
      </c>
      <c r="AJY2" s="19" t="s">
        <v>3246</v>
      </c>
      <c r="AJZ2" s="19" t="s">
        <v>3246</v>
      </c>
      <c r="AKA2" s="19" t="s">
        <v>3246</v>
      </c>
      <c r="AKB2" s="19" t="s">
        <v>3246</v>
      </c>
      <c r="AKC2" s="19" t="s">
        <v>3246</v>
      </c>
      <c r="AKD2" s="19" t="s">
        <v>3246</v>
      </c>
      <c r="AKE2" s="19" t="s">
        <v>3246</v>
      </c>
      <c r="AKF2" s="19" t="s">
        <v>3246</v>
      </c>
      <c r="AKG2" s="19" t="s">
        <v>3246</v>
      </c>
      <c r="AKH2" s="19" t="s">
        <v>3246</v>
      </c>
      <c r="AKI2" s="19" t="s">
        <v>3246</v>
      </c>
      <c r="AKJ2" s="19" t="s">
        <v>3246</v>
      </c>
      <c r="AKK2" s="19" t="s">
        <v>3423</v>
      </c>
      <c r="AKL2" s="19" t="s">
        <v>3423</v>
      </c>
      <c r="AKM2" s="19" t="s">
        <v>3423</v>
      </c>
      <c r="AKN2" s="19" t="s">
        <v>3423</v>
      </c>
      <c r="AKO2" s="19" t="s">
        <v>3423</v>
      </c>
      <c r="AKP2" s="19" t="s">
        <v>3423</v>
      </c>
      <c r="AKQ2" s="19" t="s">
        <v>3423</v>
      </c>
      <c r="AKR2" s="19" t="s">
        <v>3423</v>
      </c>
      <c r="AKS2" s="19" t="s">
        <v>3423</v>
      </c>
      <c r="AKT2" s="19" t="s">
        <v>3423</v>
      </c>
      <c r="AKU2" s="19" t="s">
        <v>3433</v>
      </c>
      <c r="AKV2" s="19" t="s">
        <v>3433</v>
      </c>
      <c r="AKW2" s="19" t="s">
        <v>3433</v>
      </c>
      <c r="AKX2" s="19" t="s">
        <v>3433</v>
      </c>
      <c r="AKY2" s="19" t="s">
        <v>3433</v>
      </c>
      <c r="AKZ2" s="19" t="s">
        <v>3433</v>
      </c>
      <c r="ALA2" s="19" t="s">
        <v>3433</v>
      </c>
      <c r="ALB2" s="19" t="s">
        <v>3433</v>
      </c>
      <c r="ALC2" s="19" t="s">
        <v>3433</v>
      </c>
      <c r="ALD2" s="19" t="s">
        <v>3433</v>
      </c>
      <c r="ALE2" s="19" t="s">
        <v>3433</v>
      </c>
      <c r="ALF2" s="19" t="s">
        <v>3433</v>
      </c>
      <c r="ALG2" s="19" t="s">
        <v>3433</v>
      </c>
      <c r="ALH2" s="19" t="s">
        <v>3433</v>
      </c>
      <c r="ALI2" s="19" t="s">
        <v>3433</v>
      </c>
      <c r="ALJ2" s="19" t="s">
        <v>3433</v>
      </c>
      <c r="ALK2" s="19" t="s">
        <v>3433</v>
      </c>
      <c r="ALL2" s="19" t="s">
        <v>3433</v>
      </c>
      <c r="ALM2" s="19" t="s">
        <v>3433</v>
      </c>
      <c r="ALN2" s="19" t="s">
        <v>3433</v>
      </c>
      <c r="ALO2" s="19" t="s">
        <v>3433</v>
      </c>
      <c r="ALP2" s="19" t="s">
        <v>3433</v>
      </c>
      <c r="ALQ2" s="19" t="s">
        <v>3433</v>
      </c>
      <c r="ALR2" s="19" t="s">
        <v>3433</v>
      </c>
      <c r="ALS2" s="19" t="s">
        <v>3433</v>
      </c>
      <c r="ALT2" s="19" t="s">
        <v>3433</v>
      </c>
      <c r="ALU2" s="19" t="s">
        <v>3433</v>
      </c>
      <c r="ALV2" s="19" t="s">
        <v>3433</v>
      </c>
      <c r="ALW2" s="19" t="s">
        <v>3433</v>
      </c>
      <c r="ALX2" s="19" t="s">
        <v>3433</v>
      </c>
      <c r="ALY2" s="19" t="s">
        <v>3433</v>
      </c>
      <c r="ALZ2" s="19" t="s">
        <v>3433</v>
      </c>
      <c r="AMA2" s="19" t="s">
        <v>3433</v>
      </c>
      <c r="AMB2" s="19" t="s">
        <v>3433</v>
      </c>
      <c r="AMC2" s="19" t="s">
        <v>3433</v>
      </c>
      <c r="AMD2" s="19" t="s">
        <v>3433</v>
      </c>
      <c r="AME2" s="19" t="s">
        <v>3433</v>
      </c>
      <c r="AMF2" s="19" t="s">
        <v>3433</v>
      </c>
      <c r="AMG2" s="19" t="s">
        <v>3433</v>
      </c>
      <c r="AMH2" s="19" t="s">
        <v>3433</v>
      </c>
      <c r="AMI2" s="19" t="s">
        <v>3433</v>
      </c>
      <c r="AMJ2" s="19" t="s">
        <v>3433</v>
      </c>
      <c r="AMK2" s="19" t="s">
        <v>3433</v>
      </c>
      <c r="AML2" s="19" t="s">
        <v>3433</v>
      </c>
      <c r="AMM2" s="19" t="s">
        <v>3433</v>
      </c>
      <c r="AMN2" s="19" t="s">
        <v>3433</v>
      </c>
      <c r="AMO2" s="19" t="s">
        <v>3433</v>
      </c>
      <c r="AMP2" s="19" t="s">
        <v>3433</v>
      </c>
      <c r="AMQ2" s="19" t="s">
        <v>3433</v>
      </c>
      <c r="AMR2" s="19" t="s">
        <v>3433</v>
      </c>
      <c r="AMS2" s="19" t="s">
        <v>3433</v>
      </c>
      <c r="AMT2" s="19" t="s">
        <v>3433</v>
      </c>
      <c r="AMU2" s="19" t="s">
        <v>3433</v>
      </c>
      <c r="AMV2" s="19" t="s">
        <v>3433</v>
      </c>
      <c r="AMW2" s="19" t="s">
        <v>3433</v>
      </c>
      <c r="AMX2" s="19" t="s">
        <v>3433</v>
      </c>
      <c r="AMY2" s="19" t="s">
        <v>3433</v>
      </c>
      <c r="AMZ2" s="19" t="s">
        <v>3433</v>
      </c>
      <c r="ANA2" s="19" t="s">
        <v>3433</v>
      </c>
      <c r="ANB2" s="19" t="s">
        <v>3433</v>
      </c>
      <c r="ANC2" s="19" t="s">
        <v>3433</v>
      </c>
      <c r="AND2" s="19" t="s">
        <v>3433</v>
      </c>
      <c r="ANE2" s="19" t="s">
        <v>3433</v>
      </c>
      <c r="ANF2" s="19" t="s">
        <v>3433</v>
      </c>
      <c r="ANG2" s="19" t="s">
        <v>3433</v>
      </c>
      <c r="ANH2" s="19" t="s">
        <v>3433</v>
      </c>
      <c r="ANI2" s="19" t="s">
        <v>3433</v>
      </c>
      <c r="ANJ2" s="19" t="s">
        <v>3433</v>
      </c>
      <c r="ANK2" s="19" t="s">
        <v>3433</v>
      </c>
      <c r="ANL2" s="19" t="s">
        <v>3433</v>
      </c>
      <c r="ANM2" s="19" t="s">
        <v>3433</v>
      </c>
      <c r="ANN2" s="19" t="s">
        <v>3433</v>
      </c>
      <c r="ANO2" s="19" t="s">
        <v>3433</v>
      </c>
      <c r="ANP2" s="19" t="s">
        <v>3433</v>
      </c>
      <c r="ANQ2" s="19" t="s">
        <v>3433</v>
      </c>
      <c r="ANR2" s="19" t="s">
        <v>3433</v>
      </c>
      <c r="ANS2" s="19" t="s">
        <v>3433</v>
      </c>
      <c r="ANT2" s="19" t="s">
        <v>3433</v>
      </c>
      <c r="ANU2" s="19" t="s">
        <v>3433</v>
      </c>
      <c r="ANV2" s="19" t="s">
        <v>3433</v>
      </c>
      <c r="ANW2" s="19" t="s">
        <v>3433</v>
      </c>
      <c r="ANX2" s="19" t="s">
        <v>3433</v>
      </c>
      <c r="ANY2" s="19" t="s">
        <v>3433</v>
      </c>
      <c r="ANZ2" s="19" t="s">
        <v>3433</v>
      </c>
      <c r="AOA2" s="19" t="s">
        <v>3433</v>
      </c>
      <c r="AOB2" s="19" t="s">
        <v>3433</v>
      </c>
      <c r="AOC2" s="19" t="s">
        <v>3433</v>
      </c>
      <c r="AOD2" s="19" t="s">
        <v>3433</v>
      </c>
      <c r="AOE2" s="19" t="s">
        <v>3433</v>
      </c>
      <c r="AOF2" s="19" t="s">
        <v>3433</v>
      </c>
      <c r="AOG2" s="19" t="s">
        <v>3433</v>
      </c>
      <c r="AOH2" s="19" t="s">
        <v>3433</v>
      </c>
      <c r="AOI2" s="19" t="s">
        <v>3433</v>
      </c>
      <c r="AOJ2" s="19" t="s">
        <v>3433</v>
      </c>
      <c r="AOK2" s="19" t="s">
        <v>3433</v>
      </c>
      <c r="AOL2" s="19" t="s">
        <v>3433</v>
      </c>
      <c r="AOM2" s="19" t="s">
        <v>3433</v>
      </c>
      <c r="AON2" s="19" t="s">
        <v>3433</v>
      </c>
      <c r="AOO2" s="19" t="s">
        <v>3433</v>
      </c>
      <c r="AOP2" s="19" t="s">
        <v>3433</v>
      </c>
      <c r="AOQ2" s="19" t="s">
        <v>3433</v>
      </c>
      <c r="AOR2" s="19" t="s">
        <v>3433</v>
      </c>
      <c r="AOS2" s="19" t="s">
        <v>3433</v>
      </c>
      <c r="AOT2" s="19" t="s">
        <v>3433</v>
      </c>
      <c r="AOU2" s="19" t="s">
        <v>3433</v>
      </c>
      <c r="AOV2" s="19" t="s">
        <v>3433</v>
      </c>
      <c r="AOW2" s="19" t="s">
        <v>3433</v>
      </c>
      <c r="AOX2" s="19" t="s">
        <v>3433</v>
      </c>
      <c r="AOY2" s="19" t="s">
        <v>3433</v>
      </c>
      <c r="AOZ2" s="19" t="s">
        <v>3433</v>
      </c>
      <c r="APA2" s="19" t="s">
        <v>3433</v>
      </c>
      <c r="APB2" s="19" t="s">
        <v>3433</v>
      </c>
      <c r="APC2" s="19" t="s">
        <v>3433</v>
      </c>
      <c r="APD2" s="19" t="s">
        <v>3433</v>
      </c>
      <c r="APE2" s="19" t="s">
        <v>3433</v>
      </c>
      <c r="APF2" s="19" t="s">
        <v>3433</v>
      </c>
      <c r="APG2" s="19" t="s">
        <v>3433</v>
      </c>
      <c r="APH2" s="19" t="s">
        <v>3433</v>
      </c>
      <c r="API2" s="19" t="s">
        <v>3433</v>
      </c>
      <c r="APJ2" s="19" t="s">
        <v>3433</v>
      </c>
      <c r="APK2" s="19" t="s">
        <v>3433</v>
      </c>
      <c r="APL2" s="19" t="s">
        <v>3433</v>
      </c>
      <c r="APM2" s="19" t="s">
        <v>3433</v>
      </c>
      <c r="APN2" s="19" t="s">
        <v>3433</v>
      </c>
      <c r="APO2" s="19" t="s">
        <v>3433</v>
      </c>
      <c r="APP2" s="19" t="s">
        <v>3433</v>
      </c>
      <c r="APQ2" s="19" t="s">
        <v>3433</v>
      </c>
      <c r="APR2" s="19" t="s">
        <v>3433</v>
      </c>
      <c r="APS2" s="19" t="s">
        <v>3433</v>
      </c>
      <c r="APT2" s="19" t="s">
        <v>3433</v>
      </c>
      <c r="APU2" s="19" t="s">
        <v>3433</v>
      </c>
      <c r="APV2" s="19" t="s">
        <v>3433</v>
      </c>
      <c r="APW2" s="19" t="s">
        <v>3433</v>
      </c>
      <c r="APX2" s="19" t="s">
        <v>3433</v>
      </c>
      <c r="APY2" s="19" t="s">
        <v>3433</v>
      </c>
      <c r="APZ2" s="19" t="s">
        <v>3433</v>
      </c>
      <c r="AQA2" s="19" t="s">
        <v>3433</v>
      </c>
      <c r="AQB2" s="19" t="s">
        <v>3433</v>
      </c>
      <c r="AQC2" s="19" t="s">
        <v>3433</v>
      </c>
      <c r="AQD2" s="19" t="s">
        <v>3433</v>
      </c>
      <c r="AQE2" s="19" t="s">
        <v>3433</v>
      </c>
      <c r="AQF2" s="19" t="s">
        <v>3433</v>
      </c>
      <c r="AQG2" s="19" t="s">
        <v>3433</v>
      </c>
      <c r="AQH2" s="19" t="s">
        <v>3433</v>
      </c>
      <c r="AQI2" s="19" t="s">
        <v>3433</v>
      </c>
      <c r="AQJ2" s="19" t="s">
        <v>3433</v>
      </c>
      <c r="AQK2" s="19" t="s">
        <v>3433</v>
      </c>
      <c r="AQL2" s="19" t="s">
        <v>3433</v>
      </c>
      <c r="AQM2" s="19" t="s">
        <v>3433</v>
      </c>
      <c r="AQN2" s="19" t="s">
        <v>3433</v>
      </c>
      <c r="AQO2" s="19" t="s">
        <v>3433</v>
      </c>
      <c r="AQP2" s="19" t="s">
        <v>3433</v>
      </c>
      <c r="AQQ2" s="19" t="s">
        <v>3433</v>
      </c>
      <c r="AQR2" s="19" t="s">
        <v>3433</v>
      </c>
      <c r="AQS2" s="19" t="s">
        <v>3433</v>
      </c>
      <c r="AQT2" s="19" t="s">
        <v>3433</v>
      </c>
      <c r="AQU2" s="19" t="s">
        <v>3433</v>
      </c>
      <c r="AQV2" s="19" t="s">
        <v>3433</v>
      </c>
      <c r="AQW2" s="19" t="s">
        <v>3433</v>
      </c>
      <c r="AQX2" s="19" t="s">
        <v>3433</v>
      </c>
      <c r="AQY2" s="19" t="s">
        <v>3433</v>
      </c>
      <c r="AQZ2" s="19" t="s">
        <v>3433</v>
      </c>
      <c r="ARA2" s="19" t="s">
        <v>3433</v>
      </c>
      <c r="ARB2" s="19" t="s">
        <v>3433</v>
      </c>
      <c r="ARC2" s="19" t="s">
        <v>3433</v>
      </c>
      <c r="ARD2" s="19" t="s">
        <v>3433</v>
      </c>
      <c r="ARE2" s="19" t="s">
        <v>3433</v>
      </c>
      <c r="ARF2" s="19" t="s">
        <v>3433</v>
      </c>
      <c r="ARG2" s="19" t="s">
        <v>3433</v>
      </c>
      <c r="ARH2" s="19" t="s">
        <v>3433</v>
      </c>
      <c r="ARI2" s="19" t="s">
        <v>3433</v>
      </c>
      <c r="ARJ2" s="19" t="s">
        <v>3433</v>
      </c>
      <c r="ARK2" s="19" t="s">
        <v>3433</v>
      </c>
      <c r="ARL2" s="19" t="s">
        <v>3433</v>
      </c>
      <c r="ARM2" s="19" t="s">
        <v>3433</v>
      </c>
      <c r="ARN2" s="19" t="s">
        <v>3433</v>
      </c>
      <c r="ARO2" s="19" t="s">
        <v>3433</v>
      </c>
      <c r="ARP2" s="19" t="s">
        <v>3433</v>
      </c>
      <c r="ARQ2" s="19" t="s">
        <v>3433</v>
      </c>
      <c r="ARR2" s="19" t="s">
        <v>3433</v>
      </c>
      <c r="ARS2" s="19" t="s">
        <v>3433</v>
      </c>
      <c r="ART2" s="19" t="s">
        <v>3433</v>
      </c>
      <c r="ARU2" s="19" t="s">
        <v>3433</v>
      </c>
      <c r="ARV2" s="19" t="s">
        <v>3433</v>
      </c>
      <c r="ARW2" s="19" t="s">
        <v>3433</v>
      </c>
      <c r="ARX2" s="19" t="s">
        <v>3433</v>
      </c>
      <c r="ARY2" s="19" t="s">
        <v>3433</v>
      </c>
      <c r="ARZ2" s="19" t="s">
        <v>3433</v>
      </c>
      <c r="ASA2" s="19" t="s">
        <v>3433</v>
      </c>
      <c r="ASB2" s="19" t="s">
        <v>3433</v>
      </c>
      <c r="ASC2" s="19" t="s">
        <v>3433</v>
      </c>
      <c r="ASD2" s="19" t="s">
        <v>3433</v>
      </c>
      <c r="ASE2" s="19" t="s">
        <v>3433</v>
      </c>
      <c r="ASF2" s="19" t="s">
        <v>3433</v>
      </c>
      <c r="ASG2" s="19" t="s">
        <v>3433</v>
      </c>
      <c r="ASH2" s="19" t="s">
        <v>3433</v>
      </c>
      <c r="ASI2" s="19" t="s">
        <v>3433</v>
      </c>
      <c r="ASJ2" s="19" t="s">
        <v>3433</v>
      </c>
      <c r="ASK2" s="19" t="s">
        <v>3433</v>
      </c>
      <c r="ASL2" s="19" t="s">
        <v>3433</v>
      </c>
      <c r="ASM2" s="19" t="s">
        <v>3433</v>
      </c>
      <c r="ASN2" s="19" t="s">
        <v>3433</v>
      </c>
      <c r="ASO2" s="19" t="s">
        <v>3433</v>
      </c>
      <c r="ASP2" s="19" t="s">
        <v>3433</v>
      </c>
      <c r="ASQ2" s="19" t="s">
        <v>3433</v>
      </c>
      <c r="ASR2" s="19" t="s">
        <v>3433</v>
      </c>
      <c r="ASS2" s="19" t="s">
        <v>3433</v>
      </c>
      <c r="AST2" s="19" t="s">
        <v>3433</v>
      </c>
      <c r="ASU2" s="19" t="s">
        <v>3433</v>
      </c>
      <c r="ASV2" s="19" t="s">
        <v>3433</v>
      </c>
      <c r="ASW2" s="19" t="s">
        <v>3433</v>
      </c>
      <c r="ASX2" s="19" t="s">
        <v>3433</v>
      </c>
      <c r="ASY2" s="19" t="s">
        <v>3433</v>
      </c>
      <c r="ASZ2" s="19" t="s">
        <v>3433</v>
      </c>
      <c r="ATA2" s="19" t="s">
        <v>3433</v>
      </c>
      <c r="ATB2" s="19" t="s">
        <v>3433</v>
      </c>
      <c r="ATC2" s="19" t="s">
        <v>3433</v>
      </c>
      <c r="ATD2" s="19" t="s">
        <v>3433</v>
      </c>
      <c r="ATE2" s="19" t="s">
        <v>3433</v>
      </c>
      <c r="ATF2" s="19" t="s">
        <v>3433</v>
      </c>
      <c r="ATG2" s="19" t="s">
        <v>3433</v>
      </c>
      <c r="ATH2" s="19" t="s">
        <v>3433</v>
      </c>
      <c r="ATI2" s="19" t="s">
        <v>3433</v>
      </c>
      <c r="ATJ2" s="19" t="s">
        <v>3433</v>
      </c>
      <c r="ATK2" s="19" t="s">
        <v>3433</v>
      </c>
      <c r="ATL2" s="19" t="s">
        <v>3433</v>
      </c>
      <c r="ATM2" s="19" t="s">
        <v>3433</v>
      </c>
      <c r="ATN2" s="19" t="s">
        <v>3433</v>
      </c>
      <c r="ATO2" s="19" t="s">
        <v>3433</v>
      </c>
      <c r="ATP2" s="19" t="s">
        <v>3433</v>
      </c>
      <c r="ATQ2" s="19" t="s">
        <v>3433</v>
      </c>
      <c r="ATR2" s="19" t="s">
        <v>3433</v>
      </c>
      <c r="ATS2" s="19" t="s">
        <v>3433</v>
      </c>
      <c r="ATT2" s="19" t="s">
        <v>3433</v>
      </c>
      <c r="ATU2" s="19" t="s">
        <v>3433</v>
      </c>
      <c r="ATV2" s="19" t="s">
        <v>3433</v>
      </c>
      <c r="ATW2" s="19" t="s">
        <v>3433</v>
      </c>
      <c r="ATX2" s="19" t="s">
        <v>3433</v>
      </c>
      <c r="ATY2" s="19" t="s">
        <v>3433</v>
      </c>
      <c r="ATZ2" s="19" t="s">
        <v>3433</v>
      </c>
      <c r="AUA2" s="19" t="s">
        <v>3433</v>
      </c>
      <c r="AUB2" s="19" t="s">
        <v>3433</v>
      </c>
      <c r="AUC2" s="19" t="s">
        <v>3433</v>
      </c>
      <c r="AUD2" s="19" t="s">
        <v>3433</v>
      </c>
      <c r="AUE2" s="19" t="s">
        <v>3433</v>
      </c>
      <c r="AUF2" s="19" t="s">
        <v>3433</v>
      </c>
      <c r="AUG2" s="19" t="s">
        <v>3433</v>
      </c>
      <c r="AUH2" s="19" t="s">
        <v>3433</v>
      </c>
      <c r="AUI2" s="19" t="s">
        <v>3433</v>
      </c>
      <c r="AUJ2" s="19" t="s">
        <v>3433</v>
      </c>
      <c r="AUK2" s="19" t="s">
        <v>3433</v>
      </c>
      <c r="AUL2" s="19" t="s">
        <v>3433</v>
      </c>
      <c r="AUM2" s="19" t="s">
        <v>3433</v>
      </c>
      <c r="AUN2" s="19" t="s">
        <v>3433</v>
      </c>
      <c r="AUO2" s="19" t="s">
        <v>3433</v>
      </c>
      <c r="AUP2" s="19" t="s">
        <v>3433</v>
      </c>
      <c r="AUQ2" s="19" t="s">
        <v>3433</v>
      </c>
      <c r="AUR2" s="19" t="s">
        <v>3433</v>
      </c>
      <c r="AUS2" s="19" t="s">
        <v>3433</v>
      </c>
      <c r="AUT2" s="19" t="s">
        <v>3433</v>
      </c>
      <c r="AUU2" s="19" t="s">
        <v>3433</v>
      </c>
      <c r="AUV2" s="19" t="s">
        <v>3433</v>
      </c>
      <c r="AUW2" s="19" t="s">
        <v>3433</v>
      </c>
      <c r="AUX2" s="19" t="s">
        <v>3433</v>
      </c>
      <c r="AUY2" s="19" t="s">
        <v>3433</v>
      </c>
      <c r="AUZ2" s="19" t="s">
        <v>3433</v>
      </c>
      <c r="AVA2" s="19" t="s">
        <v>3433</v>
      </c>
      <c r="AVB2" s="19" t="s">
        <v>3433</v>
      </c>
      <c r="AVC2" s="19" t="s">
        <v>3433</v>
      </c>
      <c r="AVD2" s="19" t="s">
        <v>3433</v>
      </c>
      <c r="AVE2" s="19" t="s">
        <v>3433</v>
      </c>
      <c r="AVF2" s="19" t="s">
        <v>3433</v>
      </c>
      <c r="AVG2" s="19" t="s">
        <v>3433</v>
      </c>
      <c r="AVH2" s="19" t="s">
        <v>3433</v>
      </c>
      <c r="AVI2" s="19" t="s">
        <v>3433</v>
      </c>
      <c r="AVJ2" s="19" t="s">
        <v>3433</v>
      </c>
      <c r="AVK2" s="19" t="s">
        <v>3433</v>
      </c>
      <c r="AVL2" s="19" t="s">
        <v>3433</v>
      </c>
      <c r="AVM2" s="19" t="s">
        <v>3433</v>
      </c>
      <c r="AVN2" s="19" t="s">
        <v>3433</v>
      </c>
      <c r="AVO2" s="19" t="s">
        <v>3433</v>
      </c>
      <c r="AVP2" s="19" t="s">
        <v>3433</v>
      </c>
      <c r="AVQ2" s="19" t="s">
        <v>3433</v>
      </c>
      <c r="AVR2" s="19" t="s">
        <v>3433</v>
      </c>
      <c r="AVS2" s="19" t="s">
        <v>3433</v>
      </c>
      <c r="AVT2" s="19" t="s">
        <v>3433</v>
      </c>
      <c r="AVU2" s="19" t="s">
        <v>3433</v>
      </c>
      <c r="AVV2" s="19" t="s">
        <v>3433</v>
      </c>
      <c r="AVW2" s="19" t="s">
        <v>3433</v>
      </c>
      <c r="AVX2" s="19" t="s">
        <v>3433</v>
      </c>
      <c r="AVY2" s="19" t="s">
        <v>3433</v>
      </c>
      <c r="AVZ2" s="19" t="s">
        <v>3433</v>
      </c>
      <c r="AWA2" s="19" t="s">
        <v>3433</v>
      </c>
      <c r="AWB2" s="19" t="s">
        <v>3433</v>
      </c>
      <c r="AWC2" s="19" t="s">
        <v>3433</v>
      </c>
      <c r="AWD2" s="19" t="s">
        <v>3433</v>
      </c>
      <c r="AWE2" s="19" t="s">
        <v>3433</v>
      </c>
      <c r="AWF2" s="19" t="s">
        <v>3433</v>
      </c>
      <c r="AWG2" s="19" t="s">
        <v>3433</v>
      </c>
      <c r="AWH2" s="19" t="s">
        <v>3433</v>
      </c>
      <c r="AWI2" s="19" t="s">
        <v>3433</v>
      </c>
      <c r="AWJ2" s="19" t="s">
        <v>3433</v>
      </c>
      <c r="AWK2" s="19" t="s">
        <v>3433</v>
      </c>
      <c r="AWL2" s="19" t="s">
        <v>3433</v>
      </c>
      <c r="AWM2" s="19" t="s">
        <v>3433</v>
      </c>
      <c r="AWN2" s="19" t="s">
        <v>3433</v>
      </c>
      <c r="AWO2" s="19" t="s">
        <v>3433</v>
      </c>
      <c r="AWP2" s="19" t="s">
        <v>3433</v>
      </c>
      <c r="AWQ2" s="19" t="s">
        <v>3433</v>
      </c>
      <c r="AWR2" s="19" t="s">
        <v>3433</v>
      </c>
      <c r="AWS2" s="19" t="s">
        <v>3433</v>
      </c>
      <c r="AWT2" s="19" t="s">
        <v>3433</v>
      </c>
      <c r="AWU2" s="19" t="s">
        <v>3433</v>
      </c>
      <c r="AWV2" s="19" t="s">
        <v>3433</v>
      </c>
      <c r="AWW2" s="19" t="s">
        <v>3433</v>
      </c>
      <c r="AWX2" s="19" t="s">
        <v>3433</v>
      </c>
      <c r="AWY2" s="19" t="s">
        <v>3433</v>
      </c>
      <c r="AWZ2" s="19" t="s">
        <v>3433</v>
      </c>
      <c r="AXA2" s="19" t="s">
        <v>3433</v>
      </c>
      <c r="AXB2" s="19" t="s">
        <v>3433</v>
      </c>
      <c r="AXC2" s="19" t="s">
        <v>3433</v>
      </c>
      <c r="AXD2" s="19" t="s">
        <v>3433</v>
      </c>
      <c r="AXE2" s="19" t="s">
        <v>3433</v>
      </c>
      <c r="AXF2" s="19" t="s">
        <v>3433</v>
      </c>
      <c r="AXG2" s="19" t="s">
        <v>3433</v>
      </c>
      <c r="AXH2" s="19" t="s">
        <v>3433</v>
      </c>
      <c r="AXI2" s="19" t="s">
        <v>3433</v>
      </c>
      <c r="AXJ2" s="19" t="s">
        <v>3433</v>
      </c>
      <c r="AXK2" s="19" t="s">
        <v>3433</v>
      </c>
      <c r="AXL2" s="19" t="s">
        <v>3433</v>
      </c>
      <c r="AXM2" s="19" t="s">
        <v>3433</v>
      </c>
      <c r="AXN2" s="19" t="s">
        <v>3433</v>
      </c>
      <c r="AXO2" s="19" t="s">
        <v>3433</v>
      </c>
      <c r="AXP2" s="19" t="s">
        <v>3433</v>
      </c>
      <c r="AXQ2" s="19" t="s">
        <v>3433</v>
      </c>
      <c r="AXR2" s="19" t="s">
        <v>3433</v>
      </c>
      <c r="AXS2" s="19" t="s">
        <v>3433</v>
      </c>
      <c r="AXT2" s="19" t="s">
        <v>3433</v>
      </c>
      <c r="AXU2" s="19" t="s">
        <v>3433</v>
      </c>
      <c r="AXV2" s="19" t="s">
        <v>3433</v>
      </c>
      <c r="AXW2" s="19" t="s">
        <v>3433</v>
      </c>
      <c r="AXX2" s="19" t="s">
        <v>3433</v>
      </c>
      <c r="AXY2" s="19" t="s">
        <v>3433</v>
      </c>
      <c r="AXZ2" s="19" t="s">
        <v>3433</v>
      </c>
      <c r="AYA2" s="19" t="s">
        <v>3433</v>
      </c>
      <c r="AYB2" s="19" t="s">
        <v>3433</v>
      </c>
      <c r="AYC2" s="19" t="s">
        <v>3433</v>
      </c>
      <c r="AYD2" s="19" t="s">
        <v>3671</v>
      </c>
      <c r="AYE2" s="19" t="s">
        <v>3671</v>
      </c>
      <c r="AYF2" s="19" t="s">
        <v>3671</v>
      </c>
      <c r="AYG2" s="19" t="s">
        <v>3671</v>
      </c>
      <c r="AYH2" s="19" t="s">
        <v>3671</v>
      </c>
      <c r="AYI2" s="19" t="s">
        <v>3671</v>
      </c>
      <c r="AYJ2" s="19" t="s">
        <v>3671</v>
      </c>
      <c r="AYK2" s="19" t="s">
        <v>3671</v>
      </c>
      <c r="AYL2" s="19" t="s">
        <v>3671</v>
      </c>
      <c r="AYM2" s="19" t="s">
        <v>3671</v>
      </c>
      <c r="AYN2" s="19" t="s">
        <v>3671</v>
      </c>
      <c r="AYO2" s="19" t="s">
        <v>3671</v>
      </c>
      <c r="AYP2" s="19" t="s">
        <v>3671</v>
      </c>
      <c r="AYQ2" s="19" t="s">
        <v>3671</v>
      </c>
      <c r="AYR2" s="19" t="s">
        <v>3671</v>
      </c>
      <c r="AYS2" s="19" t="s">
        <v>3671</v>
      </c>
      <c r="AYT2" s="19" t="s">
        <v>3671</v>
      </c>
      <c r="AYU2" s="19" t="s">
        <v>3671</v>
      </c>
      <c r="AYV2" s="19" t="s">
        <v>3671</v>
      </c>
      <c r="AYW2" s="19" t="s">
        <v>3671</v>
      </c>
      <c r="AYX2" s="19" t="s">
        <v>3671</v>
      </c>
      <c r="AYY2" s="19" t="s">
        <v>3671</v>
      </c>
      <c r="AYZ2" s="19" t="s">
        <v>3671</v>
      </c>
      <c r="AZA2" s="19" t="s">
        <v>3671</v>
      </c>
      <c r="AZB2" s="19" t="s">
        <v>3671</v>
      </c>
      <c r="AZC2" s="19" t="s">
        <v>3671</v>
      </c>
      <c r="AZD2" s="19" t="s">
        <v>3671</v>
      </c>
      <c r="AZE2" s="19" t="s">
        <v>3671</v>
      </c>
      <c r="AZF2" s="19" t="s">
        <v>3671</v>
      </c>
      <c r="AZG2" s="19" t="s">
        <v>3671</v>
      </c>
      <c r="AZH2" s="19" t="s">
        <v>3671</v>
      </c>
      <c r="AZI2" s="19" t="s">
        <v>3671</v>
      </c>
      <c r="AZJ2" s="19" t="s">
        <v>3671</v>
      </c>
      <c r="AZK2" s="19" t="s">
        <v>3671</v>
      </c>
      <c r="AZL2" s="19" t="s">
        <v>3671</v>
      </c>
      <c r="AZM2" s="19" t="s">
        <v>3671</v>
      </c>
      <c r="AZN2" s="19" t="s">
        <v>3671</v>
      </c>
      <c r="AZO2" s="19" t="s">
        <v>3671</v>
      </c>
      <c r="AZP2" s="19" t="s">
        <v>3671</v>
      </c>
      <c r="AZQ2" s="19" t="s">
        <v>3671</v>
      </c>
      <c r="AZR2" s="19" t="s">
        <v>3671</v>
      </c>
      <c r="AZS2" s="19" t="s">
        <v>3671</v>
      </c>
      <c r="AZT2" s="19" t="s">
        <v>3671</v>
      </c>
      <c r="AZU2" s="19" t="s">
        <v>3671</v>
      </c>
      <c r="AZV2" s="19" t="s">
        <v>3671</v>
      </c>
      <c r="AZW2" s="19" t="s">
        <v>3671</v>
      </c>
      <c r="AZX2" s="19" t="s">
        <v>3671</v>
      </c>
      <c r="AZY2" s="19" t="s">
        <v>3671</v>
      </c>
      <c r="AZZ2" s="19" t="s">
        <v>3671</v>
      </c>
      <c r="BAA2" s="19" t="s">
        <v>3671</v>
      </c>
      <c r="BAB2" s="19" t="s">
        <v>3671</v>
      </c>
      <c r="BAC2" s="19" t="s">
        <v>3671</v>
      </c>
      <c r="BAD2" s="19" t="s">
        <v>3671</v>
      </c>
      <c r="BAE2" s="19" t="s">
        <v>3671</v>
      </c>
      <c r="BAF2" s="19" t="s">
        <v>3671</v>
      </c>
      <c r="BAG2" s="19" t="s">
        <v>3671</v>
      </c>
      <c r="BAH2" s="19" t="s">
        <v>3671</v>
      </c>
      <c r="BAI2" s="19" t="s">
        <v>3671</v>
      </c>
      <c r="BAJ2" s="19" t="s">
        <v>3671</v>
      </c>
      <c r="BAK2" s="19" t="s">
        <v>3671</v>
      </c>
      <c r="BAL2" s="19" t="s">
        <v>3671</v>
      </c>
      <c r="BAM2" s="19" t="s">
        <v>3671</v>
      </c>
      <c r="BAN2" s="19" t="s">
        <v>3671</v>
      </c>
      <c r="BAO2" s="19" t="s">
        <v>3671</v>
      </c>
      <c r="BAP2" s="19" t="s">
        <v>3671</v>
      </c>
      <c r="BAQ2" s="19" t="s">
        <v>3671</v>
      </c>
      <c r="BAR2" s="19" t="s">
        <v>3671</v>
      </c>
      <c r="BAS2" s="19" t="s">
        <v>3671</v>
      </c>
      <c r="BAT2" s="19" t="s">
        <v>3671</v>
      </c>
      <c r="BAU2" s="19" t="s">
        <v>3671</v>
      </c>
      <c r="BAV2" s="19" t="s">
        <v>3671</v>
      </c>
      <c r="BAW2" s="19" t="s">
        <v>3671</v>
      </c>
      <c r="BAX2" s="19" t="s">
        <v>3671</v>
      </c>
      <c r="BAY2" s="19" t="s">
        <v>3671</v>
      </c>
      <c r="BAZ2" s="19" t="s">
        <v>3671</v>
      </c>
      <c r="BBA2" s="19" t="s">
        <v>3671</v>
      </c>
      <c r="BBB2" s="19" t="s">
        <v>3671</v>
      </c>
      <c r="BBC2" s="19" t="s">
        <v>3671</v>
      </c>
      <c r="BBD2" s="19" t="s">
        <v>3671</v>
      </c>
      <c r="BBE2" s="19" t="s">
        <v>3671</v>
      </c>
      <c r="BBF2" s="19" t="s">
        <v>3671</v>
      </c>
      <c r="BBG2" s="19" t="s">
        <v>3671</v>
      </c>
      <c r="BBH2" s="19" t="s">
        <v>3671</v>
      </c>
      <c r="BBI2" s="19" t="s">
        <v>3671</v>
      </c>
      <c r="BBJ2" s="19" t="s">
        <v>3671</v>
      </c>
      <c r="BBK2" s="19" t="s">
        <v>3671</v>
      </c>
      <c r="BBL2" s="19" t="s">
        <v>3671</v>
      </c>
      <c r="BBM2" s="19" t="s">
        <v>3671</v>
      </c>
      <c r="BBN2" s="19" t="s">
        <v>3671</v>
      </c>
      <c r="BBO2" s="19" t="s">
        <v>3671</v>
      </c>
      <c r="BBP2" s="19" t="s">
        <v>3671</v>
      </c>
      <c r="BBQ2" s="19" t="s">
        <v>3671</v>
      </c>
      <c r="BBR2" s="19" t="s">
        <v>3671</v>
      </c>
      <c r="BBS2" s="19" t="s">
        <v>3734</v>
      </c>
      <c r="BBT2" s="19" t="s">
        <v>3734</v>
      </c>
      <c r="BBU2" s="19" t="s">
        <v>3734</v>
      </c>
      <c r="BBV2" s="19" t="s">
        <v>3734</v>
      </c>
      <c r="BBW2" s="19" t="s">
        <v>3734</v>
      </c>
      <c r="BBX2" s="19" t="s">
        <v>3734</v>
      </c>
      <c r="BBY2" s="19" t="s">
        <v>3734</v>
      </c>
      <c r="BBZ2" s="19" t="s">
        <v>3734</v>
      </c>
      <c r="BCA2" s="19" t="s">
        <v>3734</v>
      </c>
      <c r="BCB2" s="19" t="s">
        <v>3734</v>
      </c>
      <c r="BCC2" s="19" t="s">
        <v>3734</v>
      </c>
      <c r="BCD2" s="19" t="s">
        <v>3734</v>
      </c>
      <c r="BCE2" s="19" t="s">
        <v>3734</v>
      </c>
      <c r="BCF2" s="19" t="s">
        <v>3734</v>
      </c>
      <c r="BCG2" s="19" t="s">
        <v>3734</v>
      </c>
      <c r="BCH2" s="19" t="s">
        <v>3734</v>
      </c>
      <c r="BCI2" s="19" t="s">
        <v>3734</v>
      </c>
      <c r="BCJ2" s="19" t="s">
        <v>3734</v>
      </c>
      <c r="BCK2" s="19" t="s">
        <v>3734</v>
      </c>
      <c r="BCL2" s="19" t="s">
        <v>3734</v>
      </c>
      <c r="BCM2" s="19" t="s">
        <v>3734</v>
      </c>
      <c r="BCN2" s="19" t="s">
        <v>3734</v>
      </c>
      <c r="BCO2" s="19" t="s">
        <v>3734</v>
      </c>
      <c r="BCP2" s="19" t="s">
        <v>3734</v>
      </c>
      <c r="BCQ2" s="19" t="s">
        <v>3734</v>
      </c>
      <c r="BCR2" s="19" t="s">
        <v>3734</v>
      </c>
      <c r="BCS2" s="19" t="s">
        <v>3734</v>
      </c>
      <c r="BCT2" s="19" t="s">
        <v>3734</v>
      </c>
      <c r="BCU2" s="19" t="s">
        <v>3734</v>
      </c>
      <c r="BCV2" s="19" t="s">
        <v>3734</v>
      </c>
      <c r="BCW2" s="19" t="s">
        <v>3734</v>
      </c>
      <c r="BCX2" s="19" t="s">
        <v>3734</v>
      </c>
      <c r="BCY2" s="19" t="s">
        <v>3734</v>
      </c>
      <c r="BCZ2" s="19" t="s">
        <v>3734</v>
      </c>
      <c r="BDA2" s="19" t="s">
        <v>3734</v>
      </c>
      <c r="BDB2" s="19" t="s">
        <v>3734</v>
      </c>
      <c r="BDC2" s="19" t="s">
        <v>3734</v>
      </c>
      <c r="BDD2" s="19" t="s">
        <v>3734</v>
      </c>
      <c r="BDE2" s="19" t="s">
        <v>3734</v>
      </c>
      <c r="BDF2" s="19" t="s">
        <v>3734</v>
      </c>
      <c r="BDG2" s="19" t="s">
        <v>3734</v>
      </c>
      <c r="BDH2" s="19" t="s">
        <v>3734</v>
      </c>
      <c r="BDI2" s="19" t="s">
        <v>3734</v>
      </c>
      <c r="BDJ2" s="19" t="s">
        <v>3734</v>
      </c>
      <c r="BDK2" s="19" t="s">
        <v>3734</v>
      </c>
      <c r="BDL2" s="19" t="s">
        <v>3734</v>
      </c>
      <c r="BDM2" s="19" t="s">
        <v>3734</v>
      </c>
      <c r="BDN2" s="19" t="s">
        <v>3734</v>
      </c>
      <c r="BDO2" s="19" t="s">
        <v>3734</v>
      </c>
      <c r="BDP2" s="19" t="s">
        <v>3734</v>
      </c>
      <c r="BDQ2" s="19" t="s">
        <v>3734</v>
      </c>
      <c r="BDR2" s="19" t="s">
        <v>3734</v>
      </c>
      <c r="BDS2" s="19" t="s">
        <v>3734</v>
      </c>
      <c r="BDT2" s="19" t="s">
        <v>3734</v>
      </c>
      <c r="BDU2" s="19" t="s">
        <v>3734</v>
      </c>
      <c r="BDV2" s="19" t="s">
        <v>3734</v>
      </c>
      <c r="BDW2" s="19" t="s">
        <v>3734</v>
      </c>
      <c r="BDX2" s="19" t="s">
        <v>3734</v>
      </c>
      <c r="BDY2" s="19" t="s">
        <v>3734</v>
      </c>
      <c r="BDZ2" s="19" t="s">
        <v>3734</v>
      </c>
      <c r="BEA2" s="19" t="s">
        <v>3734</v>
      </c>
      <c r="BEB2" s="19" t="s">
        <v>3734</v>
      </c>
      <c r="BEC2" s="19" t="s">
        <v>3734</v>
      </c>
      <c r="BED2" s="19" t="s">
        <v>3734</v>
      </c>
      <c r="BEE2" s="19" t="s">
        <v>3734</v>
      </c>
      <c r="BEF2" s="19" t="s">
        <v>3734</v>
      </c>
      <c r="BEG2" s="19" t="s">
        <v>3734</v>
      </c>
      <c r="BEH2" s="19" t="s">
        <v>3734</v>
      </c>
      <c r="BEI2" s="19" t="s">
        <v>3734</v>
      </c>
      <c r="BEJ2" s="19" t="s">
        <v>3734</v>
      </c>
      <c r="BEK2" s="19" t="s">
        <v>3734</v>
      </c>
      <c r="BEL2" s="19" t="s">
        <v>3734</v>
      </c>
      <c r="BEM2" s="19" t="s">
        <v>3734</v>
      </c>
      <c r="BEN2" s="19" t="s">
        <v>3734</v>
      </c>
      <c r="BEO2" s="19" t="s">
        <v>3734</v>
      </c>
      <c r="BEP2" s="19" t="s">
        <v>3734</v>
      </c>
      <c r="BEQ2" s="19" t="s">
        <v>3734</v>
      </c>
      <c r="BER2" s="19" t="s">
        <v>3734</v>
      </c>
      <c r="BES2" s="19" t="s">
        <v>3734</v>
      </c>
      <c r="BET2" s="19" t="s">
        <v>3734</v>
      </c>
      <c r="BEU2" s="19" t="s">
        <v>3734</v>
      </c>
      <c r="BEV2" s="19" t="s">
        <v>3734</v>
      </c>
      <c r="BEW2" s="19" t="s">
        <v>3734</v>
      </c>
      <c r="BEX2" s="19" t="s">
        <v>3734</v>
      </c>
      <c r="BEY2" s="19" t="s">
        <v>3734</v>
      </c>
      <c r="BEZ2" s="19" t="s">
        <v>3734</v>
      </c>
      <c r="BFA2" s="19" t="s">
        <v>3734</v>
      </c>
      <c r="BFB2" s="19" t="s">
        <v>3734</v>
      </c>
      <c r="BFC2" s="19" t="s">
        <v>3734</v>
      </c>
      <c r="BFD2" s="19" t="s">
        <v>3734</v>
      </c>
      <c r="BFE2" s="19" t="s">
        <v>3734</v>
      </c>
      <c r="BFF2" s="19" t="s">
        <v>3734</v>
      </c>
      <c r="BFG2" s="19" t="s">
        <v>3734</v>
      </c>
      <c r="BFH2" s="19" t="s">
        <v>3734</v>
      </c>
      <c r="BFI2" s="19" t="s">
        <v>3734</v>
      </c>
      <c r="BFJ2" s="19" t="s">
        <v>3734</v>
      </c>
      <c r="BFK2" s="19" t="s">
        <v>3734</v>
      </c>
      <c r="BFL2" s="19" t="s">
        <v>3734</v>
      </c>
      <c r="BFM2" s="19" t="s">
        <v>3734</v>
      </c>
      <c r="BFN2" s="19" t="s">
        <v>3734</v>
      </c>
      <c r="BFO2" s="19" t="s">
        <v>3734</v>
      </c>
      <c r="BFP2" s="19" t="s">
        <v>3734</v>
      </c>
      <c r="BFQ2" s="19" t="s">
        <v>3734</v>
      </c>
      <c r="BFR2" s="19" t="s">
        <v>3734</v>
      </c>
      <c r="BFS2" s="19" t="s">
        <v>3734</v>
      </c>
      <c r="BFT2" s="19" t="s">
        <v>3734</v>
      </c>
      <c r="BFU2" s="19" t="s">
        <v>3734</v>
      </c>
      <c r="BFV2" s="19" t="s">
        <v>3734</v>
      </c>
      <c r="BFW2" s="19" t="s">
        <v>3734</v>
      </c>
      <c r="BFX2" s="19" t="s">
        <v>3734</v>
      </c>
      <c r="BFY2" s="19" t="s">
        <v>3734</v>
      </c>
      <c r="BFZ2" s="19" t="s">
        <v>3734</v>
      </c>
      <c r="BGA2" s="19" t="s">
        <v>3734</v>
      </c>
      <c r="BGB2" s="19" t="s">
        <v>3734</v>
      </c>
      <c r="BGC2" s="19" t="s">
        <v>3734</v>
      </c>
      <c r="BGD2" s="19" t="s">
        <v>3734</v>
      </c>
      <c r="BGE2" s="19" t="s">
        <v>3734</v>
      </c>
      <c r="BGF2" s="19" t="s">
        <v>3734</v>
      </c>
      <c r="BGG2" s="19" t="s">
        <v>3734</v>
      </c>
      <c r="BGH2" s="19" t="s">
        <v>3734</v>
      </c>
      <c r="BGI2" s="19" t="s">
        <v>3734</v>
      </c>
      <c r="BGJ2" s="19" t="s">
        <v>3734</v>
      </c>
      <c r="BGK2" s="19" t="s">
        <v>3734</v>
      </c>
      <c r="BGL2" s="19" t="s">
        <v>3734</v>
      </c>
      <c r="BGM2" s="19" t="s">
        <v>3734</v>
      </c>
      <c r="BGN2" s="19" t="s">
        <v>3734</v>
      </c>
      <c r="BGO2" s="19" t="s">
        <v>3734</v>
      </c>
      <c r="BGP2" s="19" t="s">
        <v>3734</v>
      </c>
      <c r="BGQ2" s="19" t="s">
        <v>3734</v>
      </c>
      <c r="BGR2" s="19" t="s">
        <v>3734</v>
      </c>
      <c r="BGS2" s="19" t="s">
        <v>3734</v>
      </c>
      <c r="BGT2" s="19" t="s">
        <v>3734</v>
      </c>
      <c r="BGU2" s="19" t="s">
        <v>3734</v>
      </c>
      <c r="BGV2" s="19" t="s">
        <v>3734</v>
      </c>
      <c r="BGW2" s="19" t="s">
        <v>3734</v>
      </c>
      <c r="BGX2" s="19" t="s">
        <v>3734</v>
      </c>
      <c r="BGY2" s="19" t="s">
        <v>3734</v>
      </c>
      <c r="BGZ2" s="19" t="s">
        <v>3734</v>
      </c>
      <c r="BHA2" s="19" t="s">
        <v>3734</v>
      </c>
      <c r="BHB2" s="19" t="s">
        <v>3734</v>
      </c>
      <c r="BHC2" s="19" t="s">
        <v>3734</v>
      </c>
      <c r="BHD2" s="19" t="s">
        <v>3734</v>
      </c>
      <c r="BHE2" s="19" t="s">
        <v>3734</v>
      </c>
      <c r="BHF2" s="19" t="s">
        <v>3734</v>
      </c>
      <c r="BHG2" s="19" t="s">
        <v>3734</v>
      </c>
      <c r="BHH2" s="19" t="s">
        <v>3734</v>
      </c>
      <c r="BHI2" s="19" t="s">
        <v>3734</v>
      </c>
      <c r="BHJ2" s="19" t="s">
        <v>3734</v>
      </c>
      <c r="BHK2" s="19" t="s">
        <v>3734</v>
      </c>
      <c r="BHL2" s="19" t="s">
        <v>3734</v>
      </c>
      <c r="BHM2" s="19" t="s">
        <v>3734</v>
      </c>
      <c r="BHN2" s="19" t="s">
        <v>3734</v>
      </c>
      <c r="BHO2" s="19" t="s">
        <v>3734</v>
      </c>
      <c r="BHP2" s="19" t="s">
        <v>3734</v>
      </c>
      <c r="BHQ2" s="19" t="s">
        <v>3734</v>
      </c>
      <c r="BHR2" s="19" t="s">
        <v>3734</v>
      </c>
      <c r="BHS2" s="19" t="s">
        <v>3734</v>
      </c>
      <c r="BHT2" s="19" t="s">
        <v>3734</v>
      </c>
      <c r="BHU2" s="19" t="s">
        <v>3734</v>
      </c>
      <c r="BHV2" s="19" t="s">
        <v>3734</v>
      </c>
      <c r="BHW2" s="19" t="s">
        <v>3734</v>
      </c>
      <c r="BHX2" s="19" t="s">
        <v>3734</v>
      </c>
      <c r="BHY2" s="19" t="s">
        <v>3734</v>
      </c>
      <c r="BHZ2" s="19" t="s">
        <v>3734</v>
      </c>
      <c r="BIA2" s="19" t="s">
        <v>3734</v>
      </c>
      <c r="BIB2" s="19" t="s">
        <v>3734</v>
      </c>
      <c r="BIC2" s="19" t="s">
        <v>3734</v>
      </c>
      <c r="BID2" s="19" t="s">
        <v>3734</v>
      </c>
      <c r="BIE2" s="19" t="s">
        <v>3734</v>
      </c>
      <c r="BIF2" s="19" t="s">
        <v>3734</v>
      </c>
      <c r="BIG2" s="19" t="s">
        <v>3734</v>
      </c>
      <c r="BIH2" s="19" t="s">
        <v>3734</v>
      </c>
      <c r="BII2" s="19" t="s">
        <v>3734</v>
      </c>
      <c r="BIJ2" s="19" t="s">
        <v>3734</v>
      </c>
      <c r="BIK2" s="19" t="s">
        <v>3734</v>
      </c>
      <c r="BIL2" s="19" t="s">
        <v>3734</v>
      </c>
      <c r="BIM2" s="19" t="s">
        <v>3734</v>
      </c>
      <c r="BIN2" s="19" t="s">
        <v>3734</v>
      </c>
      <c r="BIO2" s="19" t="s">
        <v>3734</v>
      </c>
      <c r="BIP2" s="19" t="s">
        <v>3734</v>
      </c>
      <c r="BIQ2" s="19" t="s">
        <v>3734</v>
      </c>
      <c r="BIR2" s="19" t="s">
        <v>3734</v>
      </c>
      <c r="BIS2" s="19" t="s">
        <v>3734</v>
      </c>
      <c r="BIT2" s="19" t="s">
        <v>3734</v>
      </c>
      <c r="BIU2" s="19" t="s">
        <v>3734</v>
      </c>
      <c r="BIV2" s="19" t="s">
        <v>3734</v>
      </c>
      <c r="BIW2" s="19" t="s">
        <v>3734</v>
      </c>
      <c r="BIX2" s="19" t="s">
        <v>3734</v>
      </c>
      <c r="BIY2" s="19" t="s">
        <v>3734</v>
      </c>
      <c r="BIZ2" s="19" t="s">
        <v>3734</v>
      </c>
      <c r="BJA2" s="19" t="s">
        <v>3734</v>
      </c>
      <c r="BJB2" s="19" t="s">
        <v>3734</v>
      </c>
      <c r="BJC2" s="19" t="s">
        <v>3734</v>
      </c>
      <c r="BJD2" s="19" t="s">
        <v>3734</v>
      </c>
      <c r="BJE2" s="19" t="s">
        <v>3866</v>
      </c>
      <c r="BJF2" s="19" t="s">
        <v>3866</v>
      </c>
      <c r="BJG2" s="19" t="s">
        <v>3866</v>
      </c>
      <c r="BJH2" s="19" t="s">
        <v>3866</v>
      </c>
      <c r="BJI2" s="19" t="s">
        <v>3866</v>
      </c>
      <c r="BJJ2" s="19" t="s">
        <v>3866</v>
      </c>
      <c r="BJK2" s="19" t="s">
        <v>3866</v>
      </c>
      <c r="BJL2" s="19" t="s">
        <v>3866</v>
      </c>
      <c r="BJM2" s="19" t="s">
        <v>3866</v>
      </c>
      <c r="BJN2" s="19" t="s">
        <v>3866</v>
      </c>
      <c r="BJO2" s="19" t="s">
        <v>3866</v>
      </c>
      <c r="BJP2" s="19" t="s">
        <v>3866</v>
      </c>
      <c r="BJQ2" s="19" t="s">
        <v>3866</v>
      </c>
      <c r="BJR2" s="19" t="s">
        <v>3866</v>
      </c>
      <c r="BJS2" s="19" t="s">
        <v>3866</v>
      </c>
      <c r="BJT2" s="19" t="s">
        <v>3866</v>
      </c>
      <c r="BJU2" s="19" t="s">
        <v>3866</v>
      </c>
      <c r="BJV2" s="19" t="s">
        <v>3866</v>
      </c>
      <c r="BJW2" s="19" t="s">
        <v>3866</v>
      </c>
      <c r="BJX2" s="19" t="s">
        <v>3866</v>
      </c>
      <c r="BJY2" s="19" t="s">
        <v>3866</v>
      </c>
      <c r="BJZ2" s="19" t="s">
        <v>3866</v>
      </c>
      <c r="BKA2" s="19" t="s">
        <v>3866</v>
      </c>
      <c r="BKB2" s="19" t="s">
        <v>3866</v>
      </c>
      <c r="BKC2" s="19" t="s">
        <v>3866</v>
      </c>
      <c r="BKD2" s="19" t="s">
        <v>3866</v>
      </c>
      <c r="BKE2" s="19" t="s">
        <v>3866</v>
      </c>
      <c r="BKF2" s="19" t="s">
        <v>3866</v>
      </c>
      <c r="BKG2" s="19" t="s">
        <v>3866</v>
      </c>
      <c r="BKH2" s="19" t="s">
        <v>3866</v>
      </c>
      <c r="BKI2" s="19" t="s">
        <v>3866</v>
      </c>
      <c r="BKJ2" s="19" t="s">
        <v>3866</v>
      </c>
      <c r="BKK2" s="19" t="s">
        <v>3866</v>
      </c>
      <c r="BKL2" s="19" t="s">
        <v>3866</v>
      </c>
      <c r="BKM2" s="19" t="s">
        <v>3866</v>
      </c>
      <c r="BKN2" s="19" t="s">
        <v>3866</v>
      </c>
      <c r="BKO2" s="19" t="s">
        <v>3866</v>
      </c>
      <c r="BKP2" s="19" t="s">
        <v>3866</v>
      </c>
      <c r="BKQ2" s="19" t="s">
        <v>3866</v>
      </c>
      <c r="BKR2" s="19" t="s">
        <v>3866</v>
      </c>
      <c r="BKS2" s="19" t="s">
        <v>3866</v>
      </c>
      <c r="BKT2" s="19" t="s">
        <v>3866</v>
      </c>
      <c r="BKU2" s="19" t="s">
        <v>3866</v>
      </c>
      <c r="BKV2" s="19" t="s">
        <v>3866</v>
      </c>
      <c r="BKW2" s="19" t="s">
        <v>3866</v>
      </c>
      <c r="BKX2" s="19" t="s">
        <v>3866</v>
      </c>
      <c r="BKY2" s="19" t="s">
        <v>3866</v>
      </c>
      <c r="BKZ2" s="19" t="s">
        <v>3866</v>
      </c>
      <c r="BLA2" s="19" t="s">
        <v>3866</v>
      </c>
      <c r="BLB2" s="19" t="s">
        <v>3866</v>
      </c>
      <c r="BLC2" s="19" t="s">
        <v>3866</v>
      </c>
      <c r="BLD2" s="19" t="s">
        <v>3866</v>
      </c>
      <c r="BLE2" s="19" t="s">
        <v>3866</v>
      </c>
      <c r="BLF2" s="19" t="s">
        <v>3866</v>
      </c>
      <c r="BLG2" s="19" t="s">
        <v>3866</v>
      </c>
      <c r="BLH2" s="19" t="s">
        <v>3866</v>
      </c>
      <c r="BLI2" s="19" t="s">
        <v>3866</v>
      </c>
      <c r="BLJ2" s="19" t="s">
        <v>3866</v>
      </c>
      <c r="BLK2" s="19" t="s">
        <v>3866</v>
      </c>
      <c r="BLL2" s="19" t="s">
        <v>3866</v>
      </c>
      <c r="BLM2" s="19" t="s">
        <v>3866</v>
      </c>
      <c r="BLN2" s="19" t="s">
        <v>3866</v>
      </c>
      <c r="BLO2" s="19" t="s">
        <v>3866</v>
      </c>
      <c r="BLP2" s="19" t="s">
        <v>3866</v>
      </c>
      <c r="BLQ2" s="19" t="s">
        <v>3866</v>
      </c>
      <c r="BLR2" s="19" t="s">
        <v>3866</v>
      </c>
      <c r="BLS2" s="19" t="s">
        <v>3866</v>
      </c>
      <c r="BLT2" s="19" t="s">
        <v>3866</v>
      </c>
      <c r="BLU2" s="19" t="s">
        <v>3866</v>
      </c>
      <c r="BLV2" s="19" t="s">
        <v>3866</v>
      </c>
      <c r="BLW2" s="19" t="s">
        <v>3866</v>
      </c>
      <c r="BLX2" s="19" t="s">
        <v>3866</v>
      </c>
      <c r="BLY2" s="19" t="s">
        <v>3866</v>
      </c>
      <c r="BLZ2" s="19" t="s">
        <v>3866</v>
      </c>
      <c r="BMA2" s="19" t="s">
        <v>3866</v>
      </c>
      <c r="BMB2" s="19" t="s">
        <v>3866</v>
      </c>
      <c r="BMC2" s="19" t="s">
        <v>3866</v>
      </c>
      <c r="BMD2" s="19" t="s">
        <v>3866</v>
      </c>
      <c r="BME2" s="19" t="s">
        <v>3866</v>
      </c>
      <c r="BMF2" s="19" t="s">
        <v>3866</v>
      </c>
      <c r="BMG2" s="19" t="s">
        <v>3866</v>
      </c>
      <c r="BMH2" s="19" t="s">
        <v>3866</v>
      </c>
      <c r="BMI2" s="19" t="s">
        <v>3866</v>
      </c>
      <c r="BMJ2" s="19" t="s">
        <v>3866</v>
      </c>
      <c r="BMK2" s="19" t="s">
        <v>3866</v>
      </c>
      <c r="BML2" s="19" t="s">
        <v>3866</v>
      </c>
      <c r="BMM2" s="19" t="s">
        <v>3866</v>
      </c>
      <c r="BMN2" s="19" t="s">
        <v>3866</v>
      </c>
      <c r="BMO2" s="19" t="s">
        <v>3866</v>
      </c>
      <c r="BMP2" s="19" t="s">
        <v>3866</v>
      </c>
      <c r="BMQ2" s="19" t="s">
        <v>3866</v>
      </c>
      <c r="BMR2" s="19" t="s">
        <v>3866</v>
      </c>
      <c r="BMS2" s="19" t="s">
        <v>3866</v>
      </c>
      <c r="BMT2" s="19" t="s">
        <v>3866</v>
      </c>
      <c r="BMU2" s="19" t="s">
        <v>3866</v>
      </c>
      <c r="BMV2" s="19" t="s">
        <v>3866</v>
      </c>
      <c r="BMW2" s="19" t="s">
        <v>3866</v>
      </c>
      <c r="BMX2" s="19" t="s">
        <v>3866</v>
      </c>
      <c r="BMY2" s="19" t="s">
        <v>3866</v>
      </c>
      <c r="BMZ2" s="19" t="s">
        <v>3866</v>
      </c>
      <c r="BNA2" s="19" t="s">
        <v>3866</v>
      </c>
      <c r="BNB2" s="19" t="s">
        <v>3866</v>
      </c>
      <c r="BNC2" s="19" t="s">
        <v>3866</v>
      </c>
      <c r="BND2" s="19" t="s">
        <v>3866</v>
      </c>
      <c r="BNE2" s="19" t="s">
        <v>3866</v>
      </c>
      <c r="BNF2" s="19" t="s">
        <v>3866</v>
      </c>
      <c r="BNG2" s="19" t="s">
        <v>3866</v>
      </c>
      <c r="BNH2" s="19" t="s">
        <v>3866</v>
      </c>
      <c r="BNI2" s="19" t="s">
        <v>3866</v>
      </c>
      <c r="BNJ2" s="19" t="s">
        <v>3866</v>
      </c>
      <c r="BNK2" s="19" t="s">
        <v>3866</v>
      </c>
      <c r="BNL2" s="19" t="s">
        <v>3866</v>
      </c>
      <c r="BNM2" s="19" t="s">
        <v>3866</v>
      </c>
      <c r="BNN2" s="19" t="s">
        <v>3866</v>
      </c>
      <c r="BNO2" s="19" t="s">
        <v>3866</v>
      </c>
      <c r="BNP2" s="19" t="s">
        <v>3866</v>
      </c>
      <c r="BNQ2" s="19" t="s">
        <v>3866</v>
      </c>
      <c r="BNR2" s="19" t="s">
        <v>3866</v>
      </c>
      <c r="BNS2" s="19" t="s">
        <v>3866</v>
      </c>
      <c r="BNT2" s="19" t="s">
        <v>3866</v>
      </c>
      <c r="BNU2" s="19" t="s">
        <v>3866</v>
      </c>
      <c r="BNV2" s="19" t="s">
        <v>3930</v>
      </c>
      <c r="BNW2" s="19" t="s">
        <v>3930</v>
      </c>
      <c r="BNX2" s="19" t="s">
        <v>3930</v>
      </c>
      <c r="BNY2" s="19" t="s">
        <v>3930</v>
      </c>
      <c r="BNZ2" s="19" t="s">
        <v>3930</v>
      </c>
      <c r="BOA2" s="19" t="s">
        <v>3930</v>
      </c>
      <c r="BOB2" s="19" t="s">
        <v>3930</v>
      </c>
      <c r="BOC2" s="19" t="s">
        <v>3930</v>
      </c>
      <c r="BOD2" s="19" t="s">
        <v>3930</v>
      </c>
      <c r="BOE2" s="19" t="s">
        <v>3930</v>
      </c>
      <c r="BOF2" s="19" t="s">
        <v>3930</v>
      </c>
      <c r="BOG2" s="19" t="s">
        <v>3930</v>
      </c>
      <c r="BOH2" s="19" t="s">
        <v>3930</v>
      </c>
      <c r="BOI2" s="19" t="s">
        <v>3930</v>
      </c>
      <c r="BOJ2" s="19" t="s">
        <v>3930</v>
      </c>
      <c r="BOK2" s="19" t="s">
        <v>3930</v>
      </c>
      <c r="BOL2" s="19" t="s">
        <v>3930</v>
      </c>
      <c r="BOM2" s="19" t="s">
        <v>3930</v>
      </c>
      <c r="BON2" s="19" t="s">
        <v>3930</v>
      </c>
      <c r="BOO2" s="19" t="s">
        <v>3930</v>
      </c>
      <c r="BOP2" s="19" t="s">
        <v>3930</v>
      </c>
      <c r="BOQ2" s="19" t="s">
        <v>3930</v>
      </c>
      <c r="BOR2" s="19" t="s">
        <v>3930</v>
      </c>
      <c r="BOS2" s="19" t="s">
        <v>3930</v>
      </c>
      <c r="BOT2" s="19" t="s">
        <v>3930</v>
      </c>
      <c r="BOU2" s="19" t="s">
        <v>3930</v>
      </c>
      <c r="BOV2" s="19" t="s">
        <v>3930</v>
      </c>
      <c r="BOW2" s="19" t="s">
        <v>3930</v>
      </c>
      <c r="BOX2" s="19" t="s">
        <v>3930</v>
      </c>
      <c r="BOY2" s="19" t="s">
        <v>3930</v>
      </c>
      <c r="BOZ2" s="19" t="s">
        <v>3930</v>
      </c>
      <c r="BPA2" s="19" t="s">
        <v>3930</v>
      </c>
      <c r="BPB2" s="19" t="s">
        <v>3930</v>
      </c>
      <c r="BPC2" s="19" t="s">
        <v>3930</v>
      </c>
      <c r="BPD2" s="19" t="s">
        <v>3930</v>
      </c>
      <c r="BPE2" s="19" t="s">
        <v>3930</v>
      </c>
      <c r="BPF2" s="19" t="s">
        <v>3930</v>
      </c>
      <c r="BPG2" s="19" t="s">
        <v>3930</v>
      </c>
      <c r="BPH2" s="19" t="s">
        <v>3930</v>
      </c>
      <c r="BPI2" s="19" t="s">
        <v>3930</v>
      </c>
      <c r="BPJ2" s="19" t="s">
        <v>3930</v>
      </c>
      <c r="BPK2" s="19" t="s">
        <v>3930</v>
      </c>
      <c r="BPL2" s="19" t="s">
        <v>3930</v>
      </c>
      <c r="BPM2" s="19" t="s">
        <v>3930</v>
      </c>
      <c r="BPN2" s="19" t="s">
        <v>3930</v>
      </c>
      <c r="BPO2" s="19" t="s">
        <v>3930</v>
      </c>
      <c r="BPP2" s="19" t="s">
        <v>3930</v>
      </c>
      <c r="BPQ2" s="19" t="s">
        <v>3930</v>
      </c>
      <c r="BPR2" s="19" t="s">
        <v>3930</v>
      </c>
      <c r="BPS2" s="19" t="s">
        <v>3930</v>
      </c>
      <c r="BPT2" s="19" t="s">
        <v>3930</v>
      </c>
      <c r="BPU2" s="19" t="s">
        <v>3930</v>
      </c>
      <c r="BPV2" s="19" t="s">
        <v>3930</v>
      </c>
      <c r="BPW2" s="19" t="s">
        <v>3930</v>
      </c>
      <c r="BPX2" s="19" t="s">
        <v>3930</v>
      </c>
      <c r="BPY2" s="19" t="s">
        <v>3930</v>
      </c>
      <c r="BPZ2" s="19" t="s">
        <v>3930</v>
      </c>
      <c r="BQA2" s="19" t="s">
        <v>3930</v>
      </c>
      <c r="BQB2" s="19" t="s">
        <v>3930</v>
      </c>
      <c r="BQC2" s="19" t="s">
        <v>3930</v>
      </c>
      <c r="BQD2" s="19" t="s">
        <v>3930</v>
      </c>
      <c r="BQE2" s="19" t="s">
        <v>3930</v>
      </c>
      <c r="BQF2" s="19" t="s">
        <v>3930</v>
      </c>
      <c r="BQG2" s="19" t="s">
        <v>3930</v>
      </c>
      <c r="BQH2" s="19" t="s">
        <v>3930</v>
      </c>
      <c r="BQI2" s="19" t="s">
        <v>3930</v>
      </c>
      <c r="BQJ2" s="19" t="s">
        <v>3930</v>
      </c>
      <c r="BQK2" s="19" t="s">
        <v>3930</v>
      </c>
      <c r="BQL2" s="19" t="s">
        <v>3930</v>
      </c>
      <c r="BQM2" s="19" t="s">
        <v>3930</v>
      </c>
      <c r="BQN2" s="19" t="s">
        <v>3930</v>
      </c>
      <c r="BQO2" s="19" t="s">
        <v>3930</v>
      </c>
      <c r="BQP2" s="19" t="s">
        <v>3930</v>
      </c>
      <c r="BQQ2" s="19" t="s">
        <v>3930</v>
      </c>
      <c r="BQR2" s="19" t="s">
        <v>3930</v>
      </c>
      <c r="BQS2" s="19" t="s">
        <v>3930</v>
      </c>
      <c r="BQT2" s="19" t="s">
        <v>3930</v>
      </c>
      <c r="BQU2" s="19" t="s">
        <v>3930</v>
      </c>
      <c r="BQV2" s="19" t="s">
        <v>3930</v>
      </c>
      <c r="BQW2" s="19" t="s">
        <v>3930</v>
      </c>
      <c r="BQX2" s="19" t="s">
        <v>3930</v>
      </c>
      <c r="BQY2" s="19" t="s">
        <v>3930</v>
      </c>
      <c r="BQZ2" s="19" t="s">
        <v>3930</v>
      </c>
      <c r="BRA2" s="19" t="s">
        <v>3930</v>
      </c>
      <c r="BRB2" s="19" t="s">
        <v>3930</v>
      </c>
      <c r="BRC2" s="19" t="s">
        <v>3930</v>
      </c>
      <c r="BRD2" s="19" t="s">
        <v>3930</v>
      </c>
      <c r="BRE2" s="19" t="s">
        <v>3930</v>
      </c>
      <c r="BRF2" s="19" t="s">
        <v>3930</v>
      </c>
      <c r="BRG2" s="19" t="s">
        <v>3930</v>
      </c>
      <c r="BRH2" s="19" t="s">
        <v>3930</v>
      </c>
      <c r="BRI2" s="19" t="s">
        <v>3930</v>
      </c>
      <c r="BRJ2" s="19" t="s">
        <v>3930</v>
      </c>
      <c r="BRK2" s="19" t="s">
        <v>3930</v>
      </c>
      <c r="BRL2" s="19" t="s">
        <v>3930</v>
      </c>
      <c r="BRM2" s="19" t="s">
        <v>3930</v>
      </c>
      <c r="BRN2" s="19" t="s">
        <v>3930</v>
      </c>
      <c r="BRO2" s="19" t="s">
        <v>3930</v>
      </c>
      <c r="BRP2" s="19" t="s">
        <v>3930</v>
      </c>
      <c r="BRQ2" s="19" t="s">
        <v>3930</v>
      </c>
      <c r="BRR2" s="19" t="s">
        <v>3930</v>
      </c>
      <c r="BRS2" s="19" t="s">
        <v>3930</v>
      </c>
      <c r="BRT2" s="19" t="s">
        <v>3930</v>
      </c>
      <c r="BRU2" s="19" t="s">
        <v>3930</v>
      </c>
      <c r="BRV2" s="19" t="s">
        <v>3930</v>
      </c>
      <c r="BRW2" s="19" t="s">
        <v>3930</v>
      </c>
      <c r="BRX2" s="19" t="s">
        <v>3930</v>
      </c>
      <c r="BRY2" s="19" t="s">
        <v>3930</v>
      </c>
      <c r="BRZ2" s="19" t="s">
        <v>3930</v>
      </c>
      <c r="BSA2" s="19" t="s">
        <v>3989</v>
      </c>
      <c r="BSB2" s="19" t="s">
        <v>3989</v>
      </c>
      <c r="BSC2" s="19" t="s">
        <v>3989</v>
      </c>
      <c r="BSD2" s="19" t="s">
        <v>3989</v>
      </c>
      <c r="BSE2" s="19" t="s">
        <v>3989</v>
      </c>
      <c r="BSF2" s="19" t="s">
        <v>3989</v>
      </c>
      <c r="BSG2" s="19" t="s">
        <v>3989</v>
      </c>
      <c r="BSH2" s="19" t="s">
        <v>3989</v>
      </c>
      <c r="BSI2" s="19" t="s">
        <v>3989</v>
      </c>
      <c r="BSJ2" s="19" t="s">
        <v>3989</v>
      </c>
      <c r="BSK2" s="19" t="s">
        <v>3989</v>
      </c>
      <c r="BSL2" s="19" t="s">
        <v>3989</v>
      </c>
      <c r="BSM2" s="19" t="s">
        <v>3989</v>
      </c>
      <c r="BSN2" s="19" t="s">
        <v>3989</v>
      </c>
      <c r="BSO2" s="19" t="s">
        <v>3989</v>
      </c>
      <c r="BSP2" s="19" t="s">
        <v>3989</v>
      </c>
      <c r="BSQ2" s="19" t="s">
        <v>3989</v>
      </c>
      <c r="BSR2" s="19" t="s">
        <v>3989</v>
      </c>
      <c r="BSS2" s="19" t="s">
        <v>3989</v>
      </c>
      <c r="BST2" s="19" t="s">
        <v>3989</v>
      </c>
      <c r="BSU2" s="19" t="s">
        <v>3989</v>
      </c>
      <c r="BSV2" s="19" t="s">
        <v>3989</v>
      </c>
      <c r="BSW2" s="19" t="s">
        <v>3989</v>
      </c>
      <c r="BSX2" s="19" t="s">
        <v>3989</v>
      </c>
      <c r="BSY2" s="19" t="s">
        <v>3989</v>
      </c>
      <c r="BSZ2" s="19" t="s">
        <v>3989</v>
      </c>
      <c r="BTA2" s="19" t="s">
        <v>3989</v>
      </c>
      <c r="BTB2" s="19" t="s">
        <v>3989</v>
      </c>
      <c r="BTC2" s="19" t="s">
        <v>3989</v>
      </c>
      <c r="BTD2" s="19" t="s">
        <v>3989</v>
      </c>
      <c r="BTE2" s="19" t="s">
        <v>3989</v>
      </c>
      <c r="BTF2" s="19" t="s">
        <v>3989</v>
      </c>
      <c r="BTG2" s="19" t="s">
        <v>3989</v>
      </c>
      <c r="BTH2" s="19" t="s">
        <v>3989</v>
      </c>
      <c r="BTI2" s="19" t="s">
        <v>3989</v>
      </c>
      <c r="BTJ2" s="19" t="s">
        <v>3989</v>
      </c>
      <c r="BTK2" s="19" t="s">
        <v>3989</v>
      </c>
      <c r="BTL2" s="19" t="s">
        <v>3989</v>
      </c>
      <c r="BTM2" s="19" t="s">
        <v>3989</v>
      </c>
      <c r="BTN2" s="19" t="s">
        <v>3989</v>
      </c>
      <c r="BTO2" s="19" t="s">
        <v>3989</v>
      </c>
      <c r="BTP2" s="19" t="s">
        <v>3989</v>
      </c>
      <c r="BTQ2" s="19" t="s">
        <v>3989</v>
      </c>
      <c r="BTR2" s="19" t="s">
        <v>3989</v>
      </c>
      <c r="BTS2" s="19" t="s">
        <v>3989</v>
      </c>
      <c r="BTT2" s="19" t="s">
        <v>3989</v>
      </c>
      <c r="BTU2" s="19" t="s">
        <v>3989</v>
      </c>
      <c r="BTV2" s="19" t="s">
        <v>3989</v>
      </c>
      <c r="BTW2" s="19" t="s">
        <v>3989</v>
      </c>
      <c r="BTX2" s="19" t="s">
        <v>3989</v>
      </c>
      <c r="BTY2" s="19" t="s">
        <v>3989</v>
      </c>
      <c r="BTZ2" s="19" t="s">
        <v>3989</v>
      </c>
      <c r="BUA2" s="19" t="s">
        <v>3989</v>
      </c>
      <c r="BUB2" s="19" t="s">
        <v>3989</v>
      </c>
      <c r="BUC2" s="19" t="s">
        <v>3989</v>
      </c>
      <c r="BUD2" s="19" t="s">
        <v>3989</v>
      </c>
      <c r="BUE2" s="19" t="s">
        <v>3989</v>
      </c>
      <c r="BUF2" s="19" t="s">
        <v>3989</v>
      </c>
      <c r="BUG2" s="19" t="s">
        <v>3989</v>
      </c>
      <c r="BUH2" s="19" t="s">
        <v>3989</v>
      </c>
      <c r="BUI2" s="19" t="s">
        <v>3989</v>
      </c>
      <c r="BUJ2" s="19" t="s">
        <v>3989</v>
      </c>
      <c r="BUK2" s="19" t="s">
        <v>3989</v>
      </c>
      <c r="BUL2" s="19" t="s">
        <v>3989</v>
      </c>
      <c r="BUM2" s="19" t="s">
        <v>3989</v>
      </c>
      <c r="BUN2" s="19" t="s">
        <v>3989</v>
      </c>
      <c r="BUO2" s="19" t="s">
        <v>3989</v>
      </c>
      <c r="BUP2" s="19" t="s">
        <v>3989</v>
      </c>
      <c r="BUQ2" s="19" t="s">
        <v>3989</v>
      </c>
      <c r="BUR2" s="19" t="s">
        <v>3989</v>
      </c>
      <c r="BUS2" s="19" t="s">
        <v>3989</v>
      </c>
      <c r="BUT2" s="19" t="s">
        <v>3989</v>
      </c>
      <c r="BUU2" s="19" t="s">
        <v>3989</v>
      </c>
      <c r="BUV2" s="19" t="s">
        <v>3989</v>
      </c>
      <c r="BUW2" s="19" t="s">
        <v>3989</v>
      </c>
      <c r="BUX2" s="19" t="s">
        <v>3989</v>
      </c>
      <c r="BUY2" s="19" t="s">
        <v>3989</v>
      </c>
      <c r="BUZ2" s="19" t="s">
        <v>3989</v>
      </c>
      <c r="BVA2" s="19" t="s">
        <v>3989</v>
      </c>
      <c r="BVB2" s="19" t="s">
        <v>3989</v>
      </c>
      <c r="BVC2" s="19" t="s">
        <v>3989</v>
      </c>
      <c r="BVD2" s="19" t="s">
        <v>3989</v>
      </c>
      <c r="BVE2" s="19" t="s">
        <v>3989</v>
      </c>
      <c r="BVF2" s="19" t="s">
        <v>3989</v>
      </c>
      <c r="BVG2" s="19" t="s">
        <v>3989</v>
      </c>
      <c r="BVH2" s="19" t="s">
        <v>3989</v>
      </c>
      <c r="BVI2" s="19" t="s">
        <v>3989</v>
      </c>
      <c r="BVJ2" s="19" t="s">
        <v>3989</v>
      </c>
      <c r="BVK2" s="19" t="s">
        <v>3989</v>
      </c>
      <c r="BVL2" s="19" t="s">
        <v>3989</v>
      </c>
      <c r="BVM2" s="19" t="s">
        <v>3989</v>
      </c>
      <c r="BVN2" s="19" t="s">
        <v>3989</v>
      </c>
      <c r="BVO2" s="19" t="s">
        <v>3989</v>
      </c>
      <c r="BVP2" s="19" t="s">
        <v>3989</v>
      </c>
      <c r="BVQ2" s="19" t="s">
        <v>3989</v>
      </c>
      <c r="BVR2" s="19" t="s">
        <v>3989</v>
      </c>
      <c r="BVS2" s="19" t="s">
        <v>3989</v>
      </c>
      <c r="BVT2" s="19" t="s">
        <v>3989</v>
      </c>
      <c r="BVU2" s="19" t="s">
        <v>3989</v>
      </c>
      <c r="BVV2" s="19" t="s">
        <v>3989</v>
      </c>
      <c r="BVW2" s="19" t="s">
        <v>3989</v>
      </c>
      <c r="BVX2" s="19" t="s">
        <v>4058</v>
      </c>
      <c r="BVY2" s="19" t="s">
        <v>4058</v>
      </c>
      <c r="BVZ2" s="19" t="s">
        <v>4058</v>
      </c>
      <c r="BWA2" s="19" t="s">
        <v>4058</v>
      </c>
      <c r="BWB2" s="19" t="s">
        <v>4058</v>
      </c>
      <c r="BWC2" s="19" t="s">
        <v>4058</v>
      </c>
      <c r="BWD2" s="19" t="s">
        <v>4058</v>
      </c>
      <c r="BWE2" s="19" t="s">
        <v>4058</v>
      </c>
      <c r="BWF2" s="19" t="s">
        <v>4058</v>
      </c>
      <c r="BWG2" s="19" t="s">
        <v>4058</v>
      </c>
      <c r="BWH2" s="19" t="s">
        <v>4058</v>
      </c>
      <c r="BWI2" s="19" t="s">
        <v>4058</v>
      </c>
      <c r="BWJ2" s="19" t="s">
        <v>4058</v>
      </c>
      <c r="BWK2" s="19" t="s">
        <v>4058</v>
      </c>
      <c r="BWL2" s="19" t="s">
        <v>4058</v>
      </c>
      <c r="BWM2" s="19" t="s">
        <v>4058</v>
      </c>
      <c r="BWN2" s="19" t="s">
        <v>4058</v>
      </c>
      <c r="BWO2" s="19" t="s">
        <v>4058</v>
      </c>
      <c r="BWP2" s="19" t="s">
        <v>4058</v>
      </c>
      <c r="BWQ2" s="19" t="s">
        <v>4058</v>
      </c>
      <c r="BWR2" s="19" t="s">
        <v>4058</v>
      </c>
      <c r="BWS2" s="19" t="s">
        <v>4058</v>
      </c>
      <c r="BWT2" s="19" t="s">
        <v>4058</v>
      </c>
      <c r="BWU2" s="19" t="s">
        <v>4058</v>
      </c>
      <c r="BWV2" s="19" t="s">
        <v>4058</v>
      </c>
      <c r="BWW2" s="19" t="s">
        <v>4058</v>
      </c>
      <c r="BWX2" s="19" t="s">
        <v>4058</v>
      </c>
      <c r="BWY2" s="19" t="s">
        <v>4058</v>
      </c>
      <c r="BWZ2" s="19" t="s">
        <v>4058</v>
      </c>
      <c r="BXA2" s="19" t="s">
        <v>4079</v>
      </c>
      <c r="BXB2" s="19" t="s">
        <v>4079</v>
      </c>
      <c r="BXC2" s="19" t="s">
        <v>4079</v>
      </c>
      <c r="BXD2" s="19" t="s">
        <v>4079</v>
      </c>
      <c r="BXE2" s="19" t="s">
        <v>4079</v>
      </c>
      <c r="BXF2" s="19" t="s">
        <v>4079</v>
      </c>
      <c r="BXG2" s="19" t="s">
        <v>4079</v>
      </c>
      <c r="BXH2" s="19" t="s">
        <v>4079</v>
      </c>
      <c r="BXI2" s="19" t="s">
        <v>4079</v>
      </c>
      <c r="BXJ2" s="19" t="s">
        <v>4079</v>
      </c>
      <c r="BXK2" s="19" t="s">
        <v>4079</v>
      </c>
      <c r="BXL2" s="19" t="s">
        <v>4079</v>
      </c>
      <c r="BXM2" s="19" t="s">
        <v>4079</v>
      </c>
      <c r="BXN2" s="19" t="s">
        <v>4079</v>
      </c>
      <c r="BXO2" s="19" t="s">
        <v>4079</v>
      </c>
      <c r="BXP2" s="19" t="s">
        <v>4079</v>
      </c>
      <c r="BXQ2" s="19" t="s">
        <v>4079</v>
      </c>
      <c r="BXR2" s="19" t="s">
        <v>4079</v>
      </c>
      <c r="BXS2" s="19" t="s">
        <v>4079</v>
      </c>
      <c r="BXT2" s="19" t="s">
        <v>4079</v>
      </c>
      <c r="BXU2" s="19" t="s">
        <v>4079</v>
      </c>
      <c r="BXV2" s="19" t="s">
        <v>4079</v>
      </c>
      <c r="BXW2" s="19" t="s">
        <v>4092</v>
      </c>
      <c r="BXX2" s="19" t="s">
        <v>4092</v>
      </c>
      <c r="BXY2" s="19" t="s">
        <v>4092</v>
      </c>
      <c r="BXZ2" s="19" t="s">
        <v>4092</v>
      </c>
      <c r="BYA2" s="19" t="s">
        <v>4092</v>
      </c>
      <c r="BYB2" s="19" t="s">
        <v>4092</v>
      </c>
      <c r="BYC2" s="19" t="s">
        <v>4092</v>
      </c>
      <c r="BYD2" s="19" t="s">
        <v>4092</v>
      </c>
      <c r="BYE2" s="19" t="s">
        <v>4092</v>
      </c>
      <c r="BYF2" s="19" t="s">
        <v>4092</v>
      </c>
      <c r="BYG2" s="19" t="s">
        <v>4092</v>
      </c>
      <c r="BYH2" s="19" t="s">
        <v>4092</v>
      </c>
      <c r="BYI2" s="19" t="s">
        <v>4092</v>
      </c>
      <c r="BYJ2" s="19" t="s">
        <v>4092</v>
      </c>
      <c r="BYK2" s="19" t="s">
        <v>4092</v>
      </c>
      <c r="BYL2" s="19" t="s">
        <v>4092</v>
      </c>
      <c r="BYM2" s="19" t="s">
        <v>4092</v>
      </c>
      <c r="BYN2" s="19" t="s">
        <v>4092</v>
      </c>
      <c r="BYO2" s="19" t="s">
        <v>4092</v>
      </c>
      <c r="BYP2" s="19" t="s">
        <v>4092</v>
      </c>
      <c r="BYQ2" s="19" t="s">
        <v>4092</v>
      </c>
      <c r="BYR2" s="19" t="s">
        <v>4092</v>
      </c>
      <c r="BYS2" s="19" t="s">
        <v>4092</v>
      </c>
      <c r="BYT2" s="19" t="s">
        <v>4092</v>
      </c>
      <c r="BYU2" s="19" t="s">
        <v>4092</v>
      </c>
      <c r="BYV2" s="19" t="s">
        <v>4092</v>
      </c>
      <c r="BYW2" s="19" t="s">
        <v>4092</v>
      </c>
      <c r="BYX2" s="19" t="s">
        <v>4092</v>
      </c>
      <c r="BYY2" s="19" t="s">
        <v>4092</v>
      </c>
      <c r="BYZ2" s="19" t="s">
        <v>4092</v>
      </c>
      <c r="BZA2" s="19" t="s">
        <v>4092</v>
      </c>
      <c r="BZB2" s="19" t="s">
        <v>4092</v>
      </c>
      <c r="BZC2" s="19" t="s">
        <v>4092</v>
      </c>
      <c r="BZD2" s="19" t="s">
        <v>4092</v>
      </c>
      <c r="BZE2" s="19" t="s">
        <v>4092</v>
      </c>
      <c r="BZF2" s="19" t="s">
        <v>4092</v>
      </c>
      <c r="BZG2" s="19" t="s">
        <v>4092</v>
      </c>
      <c r="BZH2" s="19" t="s">
        <v>4092</v>
      </c>
      <c r="BZI2" s="19" t="s">
        <v>4092</v>
      </c>
      <c r="BZJ2" s="19" t="s">
        <v>4092</v>
      </c>
      <c r="BZK2" s="19" t="s">
        <v>4092</v>
      </c>
      <c r="BZL2" s="19" t="s">
        <v>4092</v>
      </c>
      <c r="BZM2" s="19" t="s">
        <v>4092</v>
      </c>
      <c r="BZN2" s="19" t="s">
        <v>4092</v>
      </c>
      <c r="BZO2" s="19" t="s">
        <v>4092</v>
      </c>
      <c r="BZP2" s="19" t="s">
        <v>4092</v>
      </c>
      <c r="BZQ2" s="19" t="s">
        <v>4092</v>
      </c>
      <c r="BZR2" s="19" t="s">
        <v>4092</v>
      </c>
      <c r="BZS2" s="19" t="s">
        <v>4092</v>
      </c>
      <c r="BZT2" s="19" t="s">
        <v>4092</v>
      </c>
      <c r="BZU2" s="19" t="s">
        <v>4092</v>
      </c>
      <c r="BZV2" s="19" t="s">
        <v>4092</v>
      </c>
      <c r="BZW2" s="19" t="s">
        <v>4092</v>
      </c>
      <c r="BZX2" s="19" t="s">
        <v>4092</v>
      </c>
      <c r="BZY2" s="19" t="s">
        <v>4092</v>
      </c>
      <c r="BZZ2" s="19" t="s">
        <v>4092</v>
      </c>
      <c r="CAA2" s="19" t="s">
        <v>4092</v>
      </c>
      <c r="CAB2" s="19" t="s">
        <v>4092</v>
      </c>
      <c r="CAC2" s="19" t="s">
        <v>4092</v>
      </c>
      <c r="CAD2" s="19" t="s">
        <v>4092</v>
      </c>
      <c r="CAE2" s="19" t="s">
        <v>4092</v>
      </c>
      <c r="CAF2" s="19" t="s">
        <v>4092</v>
      </c>
      <c r="CAG2" s="19" t="s">
        <v>4092</v>
      </c>
      <c r="CAH2" s="19" t="s">
        <v>4092</v>
      </c>
      <c r="CAI2" s="19" t="s">
        <v>4092</v>
      </c>
      <c r="CAJ2" s="19" t="s">
        <v>4092</v>
      </c>
      <c r="CAK2" s="19" t="s">
        <v>4092</v>
      </c>
      <c r="CAL2" s="19" t="s">
        <v>4092</v>
      </c>
      <c r="CAM2" s="19" t="s">
        <v>4092</v>
      </c>
      <c r="CAN2" s="19" t="s">
        <v>4092</v>
      </c>
      <c r="CAO2" s="19" t="s">
        <v>4092</v>
      </c>
      <c r="CAP2" s="19" t="s">
        <v>4092</v>
      </c>
      <c r="CAQ2" s="19" t="s">
        <v>4092</v>
      </c>
      <c r="CAR2" s="19" t="s">
        <v>4092</v>
      </c>
      <c r="CAS2" s="19" t="s">
        <v>4092</v>
      </c>
      <c r="CAT2" s="19" t="s">
        <v>4092</v>
      </c>
      <c r="CAU2" s="19" t="s">
        <v>4146</v>
      </c>
      <c r="CAV2" s="19" t="s">
        <v>4146</v>
      </c>
      <c r="CAW2" s="19" t="s">
        <v>4146</v>
      </c>
      <c r="CAX2" s="19" t="s">
        <v>4146</v>
      </c>
      <c r="CAY2" s="19" t="s">
        <v>4146</v>
      </c>
      <c r="CAZ2" s="19" t="s">
        <v>4146</v>
      </c>
      <c r="CBA2" s="19" t="s">
        <v>4146</v>
      </c>
      <c r="CBB2" s="19" t="s">
        <v>4146</v>
      </c>
      <c r="CBC2" s="19" t="s">
        <v>4146</v>
      </c>
      <c r="CBD2" s="19" t="s">
        <v>4146</v>
      </c>
      <c r="CBE2" s="19" t="s">
        <v>4146</v>
      </c>
      <c r="CBF2" s="19" t="s">
        <v>4146</v>
      </c>
      <c r="CBG2" s="19" t="s">
        <v>4146</v>
      </c>
      <c r="CBH2" s="19" t="s">
        <v>4146</v>
      </c>
      <c r="CBI2" s="19" t="s">
        <v>4146</v>
      </c>
      <c r="CBJ2" s="19" t="s">
        <v>4146</v>
      </c>
      <c r="CBK2" s="19" t="s">
        <v>4146</v>
      </c>
      <c r="CBL2" s="19" t="s">
        <v>4146</v>
      </c>
      <c r="CBM2" s="19" t="s">
        <v>4146</v>
      </c>
      <c r="CBN2" s="19" t="s">
        <v>4146</v>
      </c>
      <c r="CBO2" s="19" t="s">
        <v>4146</v>
      </c>
      <c r="CBP2" s="19" t="s">
        <v>4146</v>
      </c>
      <c r="CBQ2" s="19" t="s">
        <v>4146</v>
      </c>
      <c r="CBR2" s="19" t="s">
        <v>4146</v>
      </c>
      <c r="CBS2" s="19" t="s">
        <v>4146</v>
      </c>
      <c r="CBT2" s="19" t="s">
        <v>4146</v>
      </c>
      <c r="CBU2" s="19" t="s">
        <v>4146</v>
      </c>
      <c r="CBV2" s="19" t="s">
        <v>4146</v>
      </c>
      <c r="CBW2" s="19" t="s">
        <v>4146</v>
      </c>
      <c r="CBX2" s="19" t="s">
        <v>4146</v>
      </c>
      <c r="CBY2" s="19" t="s">
        <v>4146</v>
      </c>
      <c r="CBZ2" s="19" t="s">
        <v>4146</v>
      </c>
      <c r="CCA2" s="19" t="s">
        <v>4146</v>
      </c>
      <c r="CCB2" s="19" t="s">
        <v>4146</v>
      </c>
      <c r="CCC2" s="19" t="s">
        <v>4146</v>
      </c>
      <c r="CCD2" s="19" t="s">
        <v>4146</v>
      </c>
      <c r="CCE2" s="19" t="s">
        <v>4146</v>
      </c>
      <c r="CCF2" s="19" t="s">
        <v>4146</v>
      </c>
      <c r="CCG2" s="19" t="s">
        <v>4146</v>
      </c>
      <c r="CCH2" s="19" t="s">
        <v>4146</v>
      </c>
      <c r="CCI2" s="19" t="s">
        <v>4146</v>
      </c>
      <c r="CCJ2" s="19" t="s">
        <v>4146</v>
      </c>
      <c r="CCK2" s="19" t="s">
        <v>4146</v>
      </c>
      <c r="CCL2" s="19" t="s">
        <v>4146</v>
      </c>
      <c r="CCM2" s="19" t="s">
        <v>4146</v>
      </c>
      <c r="CCN2" s="19" t="s">
        <v>4146</v>
      </c>
      <c r="CCO2" s="19" t="s">
        <v>4146</v>
      </c>
      <c r="CCP2" s="19" t="s">
        <v>4146</v>
      </c>
      <c r="CCQ2" s="19" t="s">
        <v>4146</v>
      </c>
      <c r="CCR2" s="19" t="s">
        <v>4146</v>
      </c>
      <c r="CCS2" s="19" t="s">
        <v>4146</v>
      </c>
      <c r="CCT2" s="19" t="s">
        <v>4146</v>
      </c>
      <c r="CCU2" s="19" t="s">
        <v>4146</v>
      </c>
      <c r="CCV2" s="19" t="s">
        <v>4146</v>
      </c>
      <c r="CCW2" s="19" t="s">
        <v>4146</v>
      </c>
      <c r="CCX2" s="19" t="s">
        <v>4146</v>
      </c>
      <c r="CCY2" s="19" t="s">
        <v>4146</v>
      </c>
      <c r="CCZ2" s="19" t="s">
        <v>4146</v>
      </c>
      <c r="CDA2" s="19" t="s">
        <v>4146</v>
      </c>
      <c r="CDB2" s="19" t="s">
        <v>4146</v>
      </c>
      <c r="CDC2" s="19" t="s">
        <v>4146</v>
      </c>
      <c r="CDD2" s="19" t="s">
        <v>4146</v>
      </c>
      <c r="CDE2" s="19" t="s">
        <v>4146</v>
      </c>
      <c r="CDF2" s="19" t="s">
        <v>4146</v>
      </c>
      <c r="CDG2" s="19" t="s">
        <v>4146</v>
      </c>
      <c r="CDH2" s="19" t="s">
        <v>4146</v>
      </c>
      <c r="CDI2" s="19" t="s">
        <v>4146</v>
      </c>
      <c r="CDJ2" s="19" t="s">
        <v>4146</v>
      </c>
      <c r="CDK2" s="19" t="s">
        <v>4146</v>
      </c>
      <c r="CDL2" s="19" t="s">
        <v>4146</v>
      </c>
      <c r="CDM2" s="19" t="s">
        <v>4146</v>
      </c>
      <c r="CDN2" s="19" t="s">
        <v>4146</v>
      </c>
      <c r="CDO2" s="19" t="s">
        <v>4146</v>
      </c>
      <c r="CDP2" s="19" t="s">
        <v>4146</v>
      </c>
      <c r="CDQ2" s="19" t="s">
        <v>4146</v>
      </c>
      <c r="CDR2" s="19" t="s">
        <v>4146</v>
      </c>
      <c r="CDS2" s="19" t="s">
        <v>4146</v>
      </c>
      <c r="CDT2" s="19" t="s">
        <v>4146</v>
      </c>
      <c r="CDU2" s="19" t="s">
        <v>4146</v>
      </c>
      <c r="CDV2" s="19" t="s">
        <v>4146</v>
      </c>
      <c r="CDW2" s="19" t="s">
        <v>4146</v>
      </c>
      <c r="CDX2" s="19" t="s">
        <v>4146</v>
      </c>
      <c r="CDY2" s="19" t="s">
        <v>4146</v>
      </c>
      <c r="CDZ2" s="19" t="s">
        <v>4146</v>
      </c>
      <c r="CEA2" s="19" t="s">
        <v>4146</v>
      </c>
      <c r="CEB2" s="19" t="s">
        <v>4146</v>
      </c>
      <c r="CEC2" s="19" t="s">
        <v>4146</v>
      </c>
      <c r="CED2" s="19" t="s">
        <v>4146</v>
      </c>
      <c r="CEE2" s="19" t="s">
        <v>4146</v>
      </c>
      <c r="CEF2" s="19" t="s">
        <v>4146</v>
      </c>
      <c r="CEG2" s="19" t="s">
        <v>4146</v>
      </c>
      <c r="CEH2" s="19" t="s">
        <v>4146</v>
      </c>
      <c r="CEI2" s="19" t="s">
        <v>4146</v>
      </c>
      <c r="CEJ2" s="19" t="s">
        <v>4146</v>
      </c>
      <c r="CEK2" s="19" t="s">
        <v>4146</v>
      </c>
      <c r="CEL2" s="19" t="s">
        <v>4146</v>
      </c>
      <c r="CEM2" s="19" t="s">
        <v>4146</v>
      </c>
      <c r="CEN2" s="19" t="s">
        <v>4146</v>
      </c>
      <c r="CEO2" s="19" t="s">
        <v>4146</v>
      </c>
      <c r="CEP2" s="19" t="s">
        <v>4146</v>
      </c>
      <c r="CEQ2" s="19" t="s">
        <v>4146</v>
      </c>
      <c r="CER2" s="19" t="s">
        <v>4146</v>
      </c>
      <c r="CES2" s="19" t="s">
        <v>4146</v>
      </c>
      <c r="CET2" s="19" t="s">
        <v>4146</v>
      </c>
      <c r="CEU2" s="19" t="s">
        <v>4146</v>
      </c>
      <c r="CEV2" s="19" t="s">
        <v>4146</v>
      </c>
      <c r="CEW2" s="19" t="s">
        <v>4146</v>
      </c>
      <c r="CEX2" s="19" t="s">
        <v>4146</v>
      </c>
      <c r="CEY2" s="19" t="s">
        <v>4146</v>
      </c>
      <c r="CEZ2" s="19" t="s">
        <v>4146</v>
      </c>
      <c r="CFA2" s="19" t="s">
        <v>4146</v>
      </c>
      <c r="CFB2" s="19" t="s">
        <v>4146</v>
      </c>
      <c r="CFC2" s="19" t="s">
        <v>4146</v>
      </c>
      <c r="CFD2" s="19" t="s">
        <v>4146</v>
      </c>
      <c r="CFE2" s="19" t="s">
        <v>4146</v>
      </c>
      <c r="CFF2" s="19" t="s">
        <v>4146</v>
      </c>
      <c r="CFG2" s="19" t="s">
        <v>4146</v>
      </c>
      <c r="CFH2" s="19" t="s">
        <v>4146</v>
      </c>
      <c r="CFI2" s="19" t="s">
        <v>4146</v>
      </c>
      <c r="CFJ2" s="19" t="s">
        <v>4146</v>
      </c>
      <c r="CFK2" s="19" t="s">
        <v>4146</v>
      </c>
      <c r="CFL2" s="19" t="s">
        <v>4146</v>
      </c>
      <c r="CFM2" s="19" t="s">
        <v>4146</v>
      </c>
      <c r="CFN2" s="19" t="s">
        <v>4146</v>
      </c>
      <c r="CFO2" s="19" t="s">
        <v>4146</v>
      </c>
      <c r="CFP2" s="19" t="s">
        <v>4146</v>
      </c>
      <c r="CFQ2" s="19" t="s">
        <v>4146</v>
      </c>
      <c r="CFR2" s="19" t="s">
        <v>4146</v>
      </c>
      <c r="CFS2" s="19" t="s">
        <v>4146</v>
      </c>
      <c r="CFT2" s="19" t="s">
        <v>4146</v>
      </c>
      <c r="CFU2" s="19" t="s">
        <v>4146</v>
      </c>
      <c r="CFV2" s="19" t="s">
        <v>4146</v>
      </c>
      <c r="CFW2" s="19" t="s">
        <v>4146</v>
      </c>
      <c r="CFX2" s="19" t="s">
        <v>4146</v>
      </c>
      <c r="CFY2" s="19" t="s">
        <v>4146</v>
      </c>
      <c r="CFZ2" s="19" t="s">
        <v>4146</v>
      </c>
      <c r="CGA2" s="19" t="s">
        <v>4146</v>
      </c>
      <c r="CGB2" s="19" t="s">
        <v>4146</v>
      </c>
      <c r="CGC2" s="19" t="s">
        <v>4146</v>
      </c>
      <c r="CGD2" s="19" t="s">
        <v>4146</v>
      </c>
      <c r="CGE2" s="19" t="s">
        <v>4146</v>
      </c>
      <c r="CGF2" s="19" t="s">
        <v>4146</v>
      </c>
      <c r="CGG2" s="19" t="s">
        <v>4146</v>
      </c>
      <c r="CGH2" s="19" t="s">
        <v>4146</v>
      </c>
      <c r="CGI2" s="19" t="s">
        <v>4146</v>
      </c>
      <c r="CGJ2" s="19" t="s">
        <v>4146</v>
      </c>
      <c r="CGK2" s="19" t="s">
        <v>4146</v>
      </c>
      <c r="CGL2" s="19" t="s">
        <v>4146</v>
      </c>
      <c r="CGM2" s="19" t="s">
        <v>4146</v>
      </c>
      <c r="CGN2" s="19" t="s">
        <v>4146</v>
      </c>
      <c r="CGO2" s="19" t="s">
        <v>4146</v>
      </c>
      <c r="CGP2" s="19" t="s">
        <v>4146</v>
      </c>
      <c r="CGQ2" s="19" t="s">
        <v>4146</v>
      </c>
      <c r="CGR2" s="19" t="s">
        <v>4146</v>
      </c>
      <c r="CGS2" s="19" t="s">
        <v>4146</v>
      </c>
      <c r="CGT2" s="19" t="s">
        <v>4146</v>
      </c>
      <c r="CGU2" s="19" t="s">
        <v>4146</v>
      </c>
      <c r="CGV2" s="19" t="s">
        <v>4146</v>
      </c>
      <c r="CGW2" s="19" t="s">
        <v>4146</v>
      </c>
      <c r="CGX2" s="19" t="s">
        <v>4146</v>
      </c>
      <c r="CGY2" s="19" t="s">
        <v>4146</v>
      </c>
      <c r="CGZ2" s="19" t="s">
        <v>4146</v>
      </c>
      <c r="CHA2" s="19" t="s">
        <v>4146</v>
      </c>
      <c r="CHB2" s="19" t="s">
        <v>4146</v>
      </c>
      <c r="CHC2" s="19" t="s">
        <v>4146</v>
      </c>
      <c r="CHD2" s="19" t="s">
        <v>4146</v>
      </c>
      <c r="CHE2" s="19" t="s">
        <v>4146</v>
      </c>
      <c r="CHF2" s="19" t="s">
        <v>4146</v>
      </c>
      <c r="CHG2" s="19" t="s">
        <v>4146</v>
      </c>
      <c r="CHH2" s="19" t="s">
        <v>4146</v>
      </c>
      <c r="CHI2" s="19" t="s">
        <v>4146</v>
      </c>
      <c r="CHJ2" s="19" t="s">
        <v>4146</v>
      </c>
      <c r="CHK2" s="19" t="s">
        <v>4146</v>
      </c>
      <c r="CHL2" s="19" t="s">
        <v>4146</v>
      </c>
      <c r="CHM2" s="19" t="s">
        <v>4146</v>
      </c>
      <c r="CHN2" s="19" t="s">
        <v>4146</v>
      </c>
      <c r="CHO2" s="19" t="s">
        <v>4146</v>
      </c>
      <c r="CHP2" s="19" t="s">
        <v>4146</v>
      </c>
      <c r="CHQ2" s="19" t="s">
        <v>4146</v>
      </c>
      <c r="CHR2" s="19" t="s">
        <v>4146</v>
      </c>
      <c r="CHS2" s="19" t="s">
        <v>4146</v>
      </c>
      <c r="CHT2" s="19" t="s">
        <v>4146</v>
      </c>
      <c r="CHU2" s="19" t="s">
        <v>4146</v>
      </c>
      <c r="CHV2" s="19" t="s">
        <v>4146</v>
      </c>
      <c r="CHW2" s="19" t="s">
        <v>4146</v>
      </c>
      <c r="CHX2" s="19" t="s">
        <v>4146</v>
      </c>
      <c r="CHY2" s="19" t="s">
        <v>4146</v>
      </c>
      <c r="CHZ2" s="19" t="s">
        <v>4146</v>
      </c>
      <c r="CIA2" s="19" t="s">
        <v>4146</v>
      </c>
      <c r="CIB2" s="19" t="s">
        <v>4146</v>
      </c>
      <c r="CIC2" s="19" t="s">
        <v>4146</v>
      </c>
      <c r="CID2" s="19" t="s">
        <v>4146</v>
      </c>
      <c r="CIE2" s="19" t="s">
        <v>4146</v>
      </c>
      <c r="CIF2" s="19" t="s">
        <v>4146</v>
      </c>
      <c r="CIG2" s="19" t="s">
        <v>4146</v>
      </c>
      <c r="CIH2" s="19" t="s">
        <v>4146</v>
      </c>
      <c r="CII2" s="19" t="s">
        <v>4146</v>
      </c>
      <c r="CIJ2" s="19" t="s">
        <v>4146</v>
      </c>
      <c r="CIK2" s="19" t="s">
        <v>4146</v>
      </c>
      <c r="CIL2" s="19" t="s">
        <v>4146</v>
      </c>
      <c r="CIM2" s="19" t="s">
        <v>4146</v>
      </c>
      <c r="CIN2" s="19" t="s">
        <v>4146</v>
      </c>
      <c r="CIO2" s="19" t="s">
        <v>4146</v>
      </c>
      <c r="CIP2" s="19" t="s">
        <v>4146</v>
      </c>
      <c r="CIQ2" s="19" t="s">
        <v>4146</v>
      </c>
      <c r="CIR2" s="19" t="s">
        <v>4146</v>
      </c>
      <c r="CIS2" s="19" t="s">
        <v>4146</v>
      </c>
      <c r="CIT2" s="19" t="s">
        <v>4146</v>
      </c>
      <c r="CIU2" s="19" t="s">
        <v>4146</v>
      </c>
      <c r="CIV2" s="19" t="s">
        <v>4146</v>
      </c>
      <c r="CIW2" s="19" t="s">
        <v>4146</v>
      </c>
      <c r="CIX2" s="19" t="s">
        <v>4146</v>
      </c>
      <c r="CIY2" s="19" t="s">
        <v>4146</v>
      </c>
      <c r="CIZ2" s="19" t="s">
        <v>4146</v>
      </c>
      <c r="CJA2" s="19" t="s">
        <v>4146</v>
      </c>
      <c r="CJB2" s="19" t="s">
        <v>4146</v>
      </c>
      <c r="CJC2" s="19" t="s">
        <v>4146</v>
      </c>
      <c r="CJD2" s="19" t="s">
        <v>4146</v>
      </c>
      <c r="CJE2" s="19" t="s">
        <v>4146</v>
      </c>
      <c r="CJF2" s="19" t="s">
        <v>4146</v>
      </c>
      <c r="CJG2" s="19" t="s">
        <v>4146</v>
      </c>
      <c r="CJH2" s="19" t="s">
        <v>4146</v>
      </c>
      <c r="CJI2" s="19" t="s">
        <v>4146</v>
      </c>
      <c r="CJJ2" s="19" t="s">
        <v>4146</v>
      </c>
      <c r="CJK2" s="19" t="s">
        <v>4146</v>
      </c>
      <c r="CJL2" s="19" t="s">
        <v>4146</v>
      </c>
      <c r="CJM2" s="19" t="s">
        <v>4146</v>
      </c>
      <c r="CJN2" s="19" t="s">
        <v>4146</v>
      </c>
      <c r="CJO2" s="19" t="s">
        <v>4146</v>
      </c>
      <c r="CJP2" s="19" t="s">
        <v>4146</v>
      </c>
      <c r="CJQ2" s="19" t="s">
        <v>4146</v>
      </c>
      <c r="CJR2" s="19" t="s">
        <v>4146</v>
      </c>
      <c r="CJS2" s="19" t="s">
        <v>4146</v>
      </c>
      <c r="CJT2" s="19" t="s">
        <v>4146</v>
      </c>
      <c r="CJU2" s="19" t="s">
        <v>4146</v>
      </c>
      <c r="CJV2" s="19" t="s">
        <v>4146</v>
      </c>
      <c r="CJW2" s="19" t="s">
        <v>4146</v>
      </c>
      <c r="CJX2" s="19" t="s">
        <v>4146</v>
      </c>
      <c r="CJY2" s="19" t="s">
        <v>4310</v>
      </c>
      <c r="CJZ2" s="19" t="s">
        <v>4310</v>
      </c>
      <c r="CKA2" s="19" t="s">
        <v>4310</v>
      </c>
      <c r="CKB2" s="19" t="s">
        <v>4310</v>
      </c>
      <c r="CKC2" s="19" t="s">
        <v>4310</v>
      </c>
      <c r="CKD2" s="19" t="s">
        <v>4310</v>
      </c>
      <c r="CKE2" s="19" t="s">
        <v>4310</v>
      </c>
      <c r="CKF2" s="19" t="s">
        <v>4310</v>
      </c>
      <c r="CKG2" s="19" t="s">
        <v>4310</v>
      </c>
      <c r="CKH2" s="19" t="s">
        <v>4310</v>
      </c>
      <c r="CKI2" s="19" t="s">
        <v>4310</v>
      </c>
      <c r="CKJ2" s="19" t="s">
        <v>4310</v>
      </c>
      <c r="CKK2" s="19" t="s">
        <v>4310</v>
      </c>
      <c r="CKL2" s="19" t="s">
        <v>4310</v>
      </c>
      <c r="CKM2" s="19" t="s">
        <v>4310</v>
      </c>
      <c r="CKN2" s="19" t="s">
        <v>4310</v>
      </c>
      <c r="CKO2" s="19" t="s">
        <v>4310</v>
      </c>
      <c r="CKP2" s="19" t="s">
        <v>4310</v>
      </c>
      <c r="CKQ2" s="19" t="s">
        <v>4310</v>
      </c>
      <c r="CKR2" s="19" t="s">
        <v>4310</v>
      </c>
      <c r="CKS2" s="19" t="s">
        <v>4310</v>
      </c>
      <c r="CKT2" s="19" t="s">
        <v>4310</v>
      </c>
      <c r="CKU2" s="19" t="s">
        <v>4310</v>
      </c>
      <c r="CKV2" s="19" t="s">
        <v>4310</v>
      </c>
      <c r="CKW2" s="19" t="s">
        <v>4310</v>
      </c>
      <c r="CKX2" s="19" t="s">
        <v>4310</v>
      </c>
      <c r="CKY2" s="19" t="s">
        <v>4310</v>
      </c>
      <c r="CKZ2" s="19" t="s">
        <v>4310</v>
      </c>
      <c r="CLA2" s="19" t="s">
        <v>4310</v>
      </c>
      <c r="CLB2" s="19" t="s">
        <v>4310</v>
      </c>
      <c r="CLC2" s="19" t="s">
        <v>4310</v>
      </c>
      <c r="CLD2" s="19" t="s">
        <v>4310</v>
      </c>
      <c r="CLE2" s="19" t="s">
        <v>4310</v>
      </c>
      <c r="CLF2" s="19" t="s">
        <v>4310</v>
      </c>
      <c r="CLG2" s="19" t="s">
        <v>4310</v>
      </c>
      <c r="CLH2" s="19" t="s">
        <v>4310</v>
      </c>
      <c r="CLI2" s="19" t="s">
        <v>4310</v>
      </c>
      <c r="CLJ2" s="19" t="s">
        <v>4310</v>
      </c>
      <c r="CLK2" s="19" t="s">
        <v>4310</v>
      </c>
      <c r="CLL2" s="19" t="s">
        <v>4310</v>
      </c>
      <c r="CLM2" s="19" t="s">
        <v>4310</v>
      </c>
      <c r="CLN2" s="19" t="s">
        <v>4310</v>
      </c>
      <c r="CLO2" s="19" t="s">
        <v>4310</v>
      </c>
      <c r="CLP2" s="19" t="s">
        <v>4310</v>
      </c>
      <c r="CLQ2" s="19" t="s">
        <v>4310</v>
      </c>
      <c r="CLR2" s="19" t="s">
        <v>4310</v>
      </c>
      <c r="CLS2" s="19" t="s">
        <v>4310</v>
      </c>
      <c r="CLT2" s="19" t="s">
        <v>4310</v>
      </c>
      <c r="CLU2" s="19" t="s">
        <v>4310</v>
      </c>
      <c r="CLV2" s="19" t="s">
        <v>4310</v>
      </c>
      <c r="CLW2" s="19" t="s">
        <v>4310</v>
      </c>
      <c r="CLX2" s="19" t="s">
        <v>4310</v>
      </c>
      <c r="CLY2" s="19" t="s">
        <v>4310</v>
      </c>
      <c r="CLZ2" s="19" t="s">
        <v>4310</v>
      </c>
      <c r="CMA2" s="19" t="s">
        <v>4310</v>
      </c>
      <c r="CMB2" s="19" t="s">
        <v>4310</v>
      </c>
      <c r="CMC2" s="19" t="s">
        <v>4310</v>
      </c>
      <c r="CMD2" s="19" t="s">
        <v>4310</v>
      </c>
      <c r="CME2" s="19" t="s">
        <v>4310</v>
      </c>
      <c r="CMF2" s="19" t="s">
        <v>4310</v>
      </c>
      <c r="CMG2" s="19" t="s">
        <v>4310</v>
      </c>
      <c r="CMH2" s="19" t="s">
        <v>4310</v>
      </c>
      <c r="CMI2" s="19" t="s">
        <v>4310</v>
      </c>
      <c r="CMJ2" s="19" t="s">
        <v>4310</v>
      </c>
      <c r="CMK2" s="19" t="s">
        <v>4310</v>
      </c>
      <c r="CML2" s="19" t="s">
        <v>4310</v>
      </c>
      <c r="CMM2" s="19" t="s">
        <v>4310</v>
      </c>
      <c r="CMN2" s="19" t="s">
        <v>4310</v>
      </c>
      <c r="CMO2" s="19" t="s">
        <v>4310</v>
      </c>
      <c r="CMP2" s="19" t="s">
        <v>4310</v>
      </c>
      <c r="CMQ2" s="19" t="s">
        <v>4310</v>
      </c>
      <c r="CMR2" s="19" t="s">
        <v>4310</v>
      </c>
      <c r="CMS2" s="19" t="s">
        <v>4310</v>
      </c>
      <c r="CMT2" s="19" t="s">
        <v>4310</v>
      </c>
      <c r="CMU2" s="19" t="s">
        <v>4310</v>
      </c>
      <c r="CMV2" s="19" t="s">
        <v>4310</v>
      </c>
      <c r="CMW2" s="19" t="s">
        <v>4310</v>
      </c>
      <c r="CMX2" s="19" t="s">
        <v>4310</v>
      </c>
      <c r="CMY2" s="19" t="s">
        <v>4310</v>
      </c>
      <c r="CMZ2" s="19" t="s">
        <v>4310</v>
      </c>
      <c r="CNA2" s="19" t="s">
        <v>4310</v>
      </c>
      <c r="CNB2" s="19" t="s">
        <v>4310</v>
      </c>
      <c r="CNC2" s="19" t="s">
        <v>4310</v>
      </c>
      <c r="CND2" s="19" t="s">
        <v>4310</v>
      </c>
      <c r="CNE2" s="19" t="s">
        <v>4310</v>
      </c>
      <c r="CNF2" s="19" t="s">
        <v>4310</v>
      </c>
      <c r="CNG2" s="19" t="s">
        <v>4310</v>
      </c>
      <c r="CNH2" s="19" t="s">
        <v>4310</v>
      </c>
      <c r="CNI2" s="19" t="s">
        <v>4310</v>
      </c>
      <c r="CNJ2" s="19" t="s">
        <v>4310</v>
      </c>
      <c r="CNK2" s="19" t="s">
        <v>4310</v>
      </c>
      <c r="CNL2" s="19" t="s">
        <v>4310</v>
      </c>
      <c r="CNM2" s="19" t="s">
        <v>4310</v>
      </c>
      <c r="CNN2" s="19" t="s">
        <v>4310</v>
      </c>
      <c r="CNO2" s="19" t="s">
        <v>4310</v>
      </c>
      <c r="CNP2" s="19" t="s">
        <v>4310</v>
      </c>
      <c r="CNQ2" s="19" t="s">
        <v>4310</v>
      </c>
      <c r="CNR2" s="19" t="s">
        <v>4310</v>
      </c>
      <c r="CNS2" s="19" t="s">
        <v>4310</v>
      </c>
      <c r="CNT2" s="19" t="s">
        <v>4310</v>
      </c>
      <c r="CNU2" s="19" t="s">
        <v>4310</v>
      </c>
      <c r="CNV2" s="19" t="s">
        <v>4310</v>
      </c>
      <c r="CNW2" s="19" t="s">
        <v>4310</v>
      </c>
      <c r="CNX2" s="19" t="s">
        <v>4310</v>
      </c>
      <c r="CNY2" s="19" t="s">
        <v>4310</v>
      </c>
      <c r="CNZ2" s="19" t="s">
        <v>4310</v>
      </c>
      <c r="COA2" s="19" t="s">
        <v>4310</v>
      </c>
      <c r="COB2" s="19" t="s">
        <v>4310</v>
      </c>
      <c r="COC2" s="19" t="s">
        <v>4310</v>
      </c>
      <c r="COD2" s="19" t="s">
        <v>4310</v>
      </c>
      <c r="COE2" s="19" t="s">
        <v>4310</v>
      </c>
      <c r="COF2" s="19" t="s">
        <v>4310</v>
      </c>
      <c r="COG2" s="19" t="s">
        <v>4310</v>
      </c>
      <c r="COH2" s="19" t="s">
        <v>4310</v>
      </c>
      <c r="COI2" s="19" t="s">
        <v>4310</v>
      </c>
      <c r="COJ2" s="19" t="s">
        <v>4310</v>
      </c>
      <c r="COK2" s="19" t="s">
        <v>4310</v>
      </c>
      <c r="COL2" s="19" t="s">
        <v>4310</v>
      </c>
      <c r="COM2" s="19" t="s">
        <v>4310</v>
      </c>
      <c r="CON2" s="19" t="s">
        <v>4310</v>
      </c>
      <c r="COO2" s="19" t="s">
        <v>4310</v>
      </c>
      <c r="COP2" s="19" t="s">
        <v>4310</v>
      </c>
      <c r="COQ2" s="19" t="s">
        <v>4310</v>
      </c>
      <c r="COR2" s="19" t="s">
        <v>4310</v>
      </c>
      <c r="COS2" s="19" t="s">
        <v>4310</v>
      </c>
      <c r="COT2" s="19" t="s">
        <v>4310</v>
      </c>
      <c r="COU2" s="19" t="s">
        <v>4310</v>
      </c>
      <c r="COV2" s="19" t="s">
        <v>4310</v>
      </c>
      <c r="COW2" s="19" t="s">
        <v>4310</v>
      </c>
      <c r="COX2" s="19" t="s">
        <v>4310</v>
      </c>
      <c r="COY2" s="19" t="s">
        <v>4310</v>
      </c>
      <c r="COZ2" s="19" t="s">
        <v>4310</v>
      </c>
      <c r="CPA2" s="19" t="s">
        <v>4310</v>
      </c>
      <c r="CPB2" s="19" t="s">
        <v>4310</v>
      </c>
      <c r="CPC2" s="19" t="s">
        <v>4310</v>
      </c>
      <c r="CPD2" s="19" t="s">
        <v>4310</v>
      </c>
      <c r="CPE2" s="19" t="s">
        <v>4310</v>
      </c>
      <c r="CPF2" s="19" t="s">
        <v>4310</v>
      </c>
      <c r="CPG2" s="19" t="s">
        <v>4310</v>
      </c>
      <c r="CPH2" s="19" t="s">
        <v>4310</v>
      </c>
      <c r="CPI2" s="19" t="s">
        <v>4310</v>
      </c>
      <c r="CPJ2" s="19" t="s">
        <v>4310</v>
      </c>
      <c r="CPK2" s="19" t="s">
        <v>4310</v>
      </c>
      <c r="CPL2" s="19" t="s">
        <v>4310</v>
      </c>
      <c r="CPM2" s="19" t="s">
        <v>4310</v>
      </c>
      <c r="CPN2" s="19" t="s">
        <v>4310</v>
      </c>
      <c r="CPO2" s="19" t="s">
        <v>4310</v>
      </c>
      <c r="CPP2" s="19" t="s">
        <v>4310</v>
      </c>
      <c r="CPQ2" s="19" t="s">
        <v>4310</v>
      </c>
      <c r="CPR2" s="19" t="s">
        <v>4310</v>
      </c>
      <c r="CPS2" s="19" t="s">
        <v>4310</v>
      </c>
      <c r="CPT2" s="19" t="s">
        <v>4310</v>
      </c>
      <c r="CPU2" s="19" t="s">
        <v>4310</v>
      </c>
      <c r="CPV2" s="19" t="s">
        <v>4310</v>
      </c>
      <c r="CPW2" s="19" t="s">
        <v>4310</v>
      </c>
      <c r="CPX2" s="19" t="s">
        <v>4310</v>
      </c>
      <c r="CPY2" s="19" t="s">
        <v>4310</v>
      </c>
      <c r="CPZ2" s="19" t="s">
        <v>4310</v>
      </c>
      <c r="CQA2" s="19" t="s">
        <v>4310</v>
      </c>
      <c r="CQB2" s="19" t="s">
        <v>4310</v>
      </c>
      <c r="CQC2" s="19" t="s">
        <v>4310</v>
      </c>
      <c r="CQD2" s="19" t="s">
        <v>4310</v>
      </c>
      <c r="CQE2" s="19" t="s">
        <v>4310</v>
      </c>
      <c r="CQF2" s="19" t="s">
        <v>4310</v>
      </c>
      <c r="CQG2" s="19" t="s">
        <v>4310</v>
      </c>
      <c r="CQH2" s="19" t="s">
        <v>4310</v>
      </c>
      <c r="CQI2" s="19" t="s">
        <v>4310</v>
      </c>
      <c r="CQJ2" s="19" t="s">
        <v>4310</v>
      </c>
      <c r="CQK2" s="19" t="s">
        <v>4310</v>
      </c>
      <c r="CQL2" s="19" t="s">
        <v>4310</v>
      </c>
      <c r="CQM2" s="19" t="s">
        <v>4310</v>
      </c>
      <c r="CQN2" s="19" t="s">
        <v>4310</v>
      </c>
      <c r="CQO2" s="19" t="s">
        <v>4310</v>
      </c>
      <c r="CQP2" s="19" t="s">
        <v>4310</v>
      </c>
      <c r="CQQ2" s="19" t="s">
        <v>4310</v>
      </c>
      <c r="CQR2" s="19" t="s">
        <v>4310</v>
      </c>
      <c r="CQS2" s="19" t="s">
        <v>4310</v>
      </c>
      <c r="CQT2" s="19" t="s">
        <v>4310</v>
      </c>
      <c r="CQU2" s="19" t="s">
        <v>4310</v>
      </c>
      <c r="CQV2" s="19" t="s">
        <v>4310</v>
      </c>
      <c r="CQW2" s="19" t="s">
        <v>4310</v>
      </c>
      <c r="CQX2" s="19" t="s">
        <v>4310</v>
      </c>
      <c r="CQY2" s="19" t="s">
        <v>4310</v>
      </c>
      <c r="CQZ2" s="19" t="s">
        <v>4310</v>
      </c>
      <c r="CRA2" s="19" t="s">
        <v>4310</v>
      </c>
      <c r="CRB2" s="19" t="s">
        <v>4310</v>
      </c>
      <c r="CRC2" s="19" t="s">
        <v>4310</v>
      </c>
      <c r="CRD2" s="19" t="s">
        <v>4310</v>
      </c>
      <c r="CRE2" s="19" t="s">
        <v>4310</v>
      </c>
      <c r="CRF2" s="19" t="s">
        <v>4310</v>
      </c>
      <c r="CRG2" s="19" t="s">
        <v>4310</v>
      </c>
      <c r="CRH2" s="19" t="s">
        <v>4310</v>
      </c>
      <c r="CRI2" s="19" t="s">
        <v>4310</v>
      </c>
      <c r="CRJ2" s="19" t="s">
        <v>4310</v>
      </c>
      <c r="CRK2" s="19" t="s">
        <v>4310</v>
      </c>
      <c r="CRL2" s="19" t="s">
        <v>4310</v>
      </c>
      <c r="CRM2" s="19" t="s">
        <v>4310</v>
      </c>
      <c r="CRN2" s="19" t="s">
        <v>4310</v>
      </c>
      <c r="CRO2" s="19" t="s">
        <v>4310</v>
      </c>
      <c r="CRP2" s="19" t="s">
        <v>4310</v>
      </c>
      <c r="CRQ2" s="19" t="s">
        <v>4310</v>
      </c>
      <c r="CRR2" s="19" t="s">
        <v>4310</v>
      </c>
      <c r="CRS2" s="19" t="s">
        <v>4310</v>
      </c>
      <c r="CRT2" s="19" t="s">
        <v>4310</v>
      </c>
      <c r="CRU2" s="19" t="s">
        <v>4310</v>
      </c>
      <c r="CRV2" s="19" t="s">
        <v>4310</v>
      </c>
      <c r="CRW2" s="19" t="s">
        <v>4310</v>
      </c>
      <c r="CRX2" s="19" t="s">
        <v>4407</v>
      </c>
      <c r="CRY2" s="19" t="s">
        <v>4407</v>
      </c>
      <c r="CRZ2" s="19" t="s">
        <v>4407</v>
      </c>
      <c r="CSA2" s="19" t="s">
        <v>4407</v>
      </c>
      <c r="CSB2" s="19" t="s">
        <v>4407</v>
      </c>
      <c r="CSC2" s="19" t="s">
        <v>4407</v>
      </c>
      <c r="CSD2" s="19" t="s">
        <v>4407</v>
      </c>
      <c r="CSE2" s="19" t="s">
        <v>4407</v>
      </c>
      <c r="CSF2" s="19" t="s">
        <v>4407</v>
      </c>
      <c r="CSG2" s="19" t="s">
        <v>4407</v>
      </c>
      <c r="CSH2" s="19" t="s">
        <v>4407</v>
      </c>
      <c r="CSI2" s="19" t="s">
        <v>4407</v>
      </c>
      <c r="CSJ2" s="19" t="s">
        <v>4407</v>
      </c>
      <c r="CSK2" s="19" t="s">
        <v>4407</v>
      </c>
      <c r="CSL2" s="19" t="s">
        <v>4407</v>
      </c>
      <c r="CSM2" s="19" t="s">
        <v>4407</v>
      </c>
      <c r="CSN2" s="19" t="s">
        <v>4407</v>
      </c>
      <c r="CSO2" s="19" t="s">
        <v>4407</v>
      </c>
      <c r="CSP2" s="19" t="s">
        <v>4407</v>
      </c>
      <c r="CSQ2" s="19" t="s">
        <v>4407</v>
      </c>
      <c r="CSR2" s="19" t="s">
        <v>4407</v>
      </c>
      <c r="CSS2" s="19" t="s">
        <v>4407</v>
      </c>
      <c r="CST2" s="19" t="s">
        <v>4407</v>
      </c>
      <c r="CSU2" s="19" t="s">
        <v>4407</v>
      </c>
      <c r="CSV2" s="19" t="s">
        <v>4407</v>
      </c>
      <c r="CSW2" s="19" t="s">
        <v>4407</v>
      </c>
      <c r="CSX2" s="19" t="s">
        <v>4407</v>
      </c>
      <c r="CSY2" s="19" t="s">
        <v>4407</v>
      </c>
      <c r="CSZ2" s="19" t="s">
        <v>4407</v>
      </c>
      <c r="CTA2" s="19" t="s">
        <v>4407</v>
      </c>
      <c r="CTB2" s="19" t="s">
        <v>4407</v>
      </c>
      <c r="CTC2" s="19" t="s">
        <v>4407</v>
      </c>
      <c r="CTD2" s="19" t="s">
        <v>4407</v>
      </c>
      <c r="CTE2" s="19" t="s">
        <v>4407</v>
      </c>
      <c r="CTF2" s="19" t="s">
        <v>4407</v>
      </c>
      <c r="CTG2" s="19" t="s">
        <v>4407</v>
      </c>
      <c r="CTH2" s="19" t="s">
        <v>4407</v>
      </c>
      <c r="CTI2" s="19" t="s">
        <v>4407</v>
      </c>
      <c r="CTJ2" s="19" t="s">
        <v>4407</v>
      </c>
      <c r="CTK2" s="19" t="s">
        <v>4407</v>
      </c>
      <c r="CTL2" s="19" t="s">
        <v>4407</v>
      </c>
      <c r="CTM2" s="19" t="s">
        <v>4407</v>
      </c>
      <c r="CTN2" s="19" t="s">
        <v>4407</v>
      </c>
      <c r="CTO2" s="19" t="s">
        <v>4407</v>
      </c>
      <c r="CTP2" s="19" t="s">
        <v>4407</v>
      </c>
      <c r="CTQ2" s="19" t="s">
        <v>4407</v>
      </c>
      <c r="CTR2" s="19" t="s">
        <v>4407</v>
      </c>
      <c r="CTS2" s="19" t="s">
        <v>4407</v>
      </c>
      <c r="CTT2" s="19" t="s">
        <v>4407</v>
      </c>
      <c r="CTU2" s="19" t="s">
        <v>4407</v>
      </c>
      <c r="CTV2" s="19" t="s">
        <v>4407</v>
      </c>
      <c r="CTW2" s="19" t="s">
        <v>4407</v>
      </c>
      <c r="CTX2" s="19" t="s">
        <v>4407</v>
      </c>
      <c r="CTY2" s="19" t="s">
        <v>4407</v>
      </c>
      <c r="CTZ2" s="19" t="s">
        <v>4407</v>
      </c>
      <c r="CUA2" s="19" t="s">
        <v>4407</v>
      </c>
      <c r="CUB2" s="19" t="s">
        <v>4407</v>
      </c>
      <c r="CUC2" s="19" t="s">
        <v>4407</v>
      </c>
      <c r="CUD2" s="19" t="s">
        <v>4407</v>
      </c>
      <c r="CUE2" s="19" t="s">
        <v>4441</v>
      </c>
      <c r="CUF2" s="19" t="s">
        <v>4441</v>
      </c>
      <c r="CUG2" s="19" t="s">
        <v>4441</v>
      </c>
      <c r="CUH2" s="19" t="s">
        <v>4441</v>
      </c>
      <c r="CUI2" s="19" t="s">
        <v>4441</v>
      </c>
      <c r="CUJ2" s="19" t="s">
        <v>4441</v>
      </c>
      <c r="CUK2" s="19" t="s">
        <v>4441</v>
      </c>
      <c r="CUL2" s="19" t="s">
        <v>4441</v>
      </c>
      <c r="CUM2" s="19" t="s">
        <v>4441</v>
      </c>
      <c r="CUN2" s="19" t="s">
        <v>4441</v>
      </c>
      <c r="CUO2" s="19" t="s">
        <v>4441</v>
      </c>
      <c r="CUP2" s="19" t="s">
        <v>4441</v>
      </c>
      <c r="CUQ2" s="19" t="s">
        <v>4441</v>
      </c>
      <c r="CUR2" s="19" t="s">
        <v>4441</v>
      </c>
      <c r="CUS2" s="19" t="s">
        <v>4441</v>
      </c>
      <c r="CUT2" s="19" t="s">
        <v>4441</v>
      </c>
      <c r="CUU2" s="19" t="s">
        <v>4441</v>
      </c>
      <c r="CUV2" s="19" t="s">
        <v>4441</v>
      </c>
      <c r="CUW2" s="19" t="s">
        <v>4441</v>
      </c>
      <c r="CUX2" s="19" t="s">
        <v>4441</v>
      </c>
      <c r="CUY2" s="19" t="s">
        <v>4441</v>
      </c>
      <c r="CUZ2" s="19" t="s">
        <v>4441</v>
      </c>
      <c r="CVA2" s="19" t="s">
        <v>4441</v>
      </c>
      <c r="CVB2" s="19" t="s">
        <v>4441</v>
      </c>
      <c r="CVC2" s="19" t="s">
        <v>4441</v>
      </c>
      <c r="CVD2" s="19" t="s">
        <v>4441</v>
      </c>
      <c r="CVE2" s="19" t="s">
        <v>4441</v>
      </c>
      <c r="CVF2" s="19" t="s">
        <v>4441</v>
      </c>
      <c r="CVG2" s="19" t="s">
        <v>4441</v>
      </c>
      <c r="CVH2" s="19" t="s">
        <v>4441</v>
      </c>
      <c r="CVI2" s="19" t="s">
        <v>4441</v>
      </c>
      <c r="CVJ2" s="19" t="s">
        <v>4441</v>
      </c>
      <c r="CVK2" s="19" t="s">
        <v>4441</v>
      </c>
      <c r="CVL2" s="19" t="s">
        <v>4441</v>
      </c>
      <c r="CVM2" s="19" t="s">
        <v>4441</v>
      </c>
      <c r="CVN2" s="19" t="s">
        <v>4441</v>
      </c>
      <c r="CVO2" s="19" t="s">
        <v>4461</v>
      </c>
      <c r="CVP2" s="19" t="s">
        <v>4461</v>
      </c>
      <c r="CVQ2" s="19" t="s">
        <v>4461</v>
      </c>
      <c r="CVR2" s="19" t="s">
        <v>4461</v>
      </c>
      <c r="CVS2" s="19" t="s">
        <v>4461</v>
      </c>
      <c r="CVT2" s="19" t="s">
        <v>4461</v>
      </c>
      <c r="CVU2" s="19" t="s">
        <v>4461</v>
      </c>
      <c r="CVV2" s="19" t="s">
        <v>4461</v>
      </c>
      <c r="CVW2" s="19" t="s">
        <v>4461</v>
      </c>
      <c r="CVX2" s="19" t="s">
        <v>4461</v>
      </c>
      <c r="CVY2" s="19" t="s">
        <v>4461</v>
      </c>
      <c r="CVZ2" s="19" t="s">
        <v>4461</v>
      </c>
      <c r="CWA2" s="19" t="s">
        <v>4461</v>
      </c>
      <c r="CWB2" s="19" t="s">
        <v>4461</v>
      </c>
      <c r="CWC2" s="19" t="s">
        <v>4461</v>
      </c>
      <c r="CWD2" s="19" t="s">
        <v>4461</v>
      </c>
      <c r="CWE2" s="19" t="s">
        <v>4461</v>
      </c>
      <c r="CWF2" s="19" t="s">
        <v>4461</v>
      </c>
      <c r="CWG2" s="19" t="s">
        <v>4461</v>
      </c>
      <c r="CWH2" s="19" t="s">
        <v>4461</v>
      </c>
      <c r="CWI2" s="19" t="s">
        <v>4461</v>
      </c>
      <c r="CWJ2" s="19" t="s">
        <v>4461</v>
      </c>
      <c r="CWK2" s="19" t="s">
        <v>4461</v>
      </c>
      <c r="CWL2" s="19" t="s">
        <v>4461</v>
      </c>
      <c r="CWM2" s="19" t="s">
        <v>4461</v>
      </c>
      <c r="CWN2" s="19" t="s">
        <v>4461</v>
      </c>
      <c r="CWO2" s="19" t="s">
        <v>4461</v>
      </c>
      <c r="CWP2" s="19" t="s">
        <v>4461</v>
      </c>
      <c r="CWQ2" s="19" t="s">
        <v>4461</v>
      </c>
      <c r="CWR2" s="19" t="s">
        <v>4461</v>
      </c>
      <c r="CWS2" s="19" t="s">
        <v>4461</v>
      </c>
      <c r="CWT2" s="19" t="s">
        <v>4461</v>
      </c>
      <c r="CWU2" s="19" t="s">
        <v>4461</v>
      </c>
      <c r="CWV2" s="19" t="s">
        <v>4461</v>
      </c>
      <c r="CWW2" s="19" t="s">
        <v>4461</v>
      </c>
      <c r="CWX2" s="19" t="s">
        <v>4461</v>
      </c>
      <c r="CWY2" s="19" t="s">
        <v>4461</v>
      </c>
      <c r="CWZ2" s="19" t="s">
        <v>4461</v>
      </c>
      <c r="CXA2" s="19" t="s">
        <v>4461</v>
      </c>
      <c r="CXB2" s="19" t="s">
        <v>4461</v>
      </c>
      <c r="CXC2" s="19" t="s">
        <v>4461</v>
      </c>
      <c r="CXD2" s="19" t="s">
        <v>4483</v>
      </c>
      <c r="CXE2" s="19" t="s">
        <v>4483</v>
      </c>
      <c r="CXF2" s="19" t="s">
        <v>4483</v>
      </c>
      <c r="CXG2" s="19" t="s">
        <v>4483</v>
      </c>
      <c r="CXH2" s="19" t="s">
        <v>4483</v>
      </c>
      <c r="CXI2" s="19" t="s">
        <v>4483</v>
      </c>
      <c r="CXJ2" s="19" t="s">
        <v>4483</v>
      </c>
      <c r="CXK2" s="19" t="s">
        <v>4483</v>
      </c>
      <c r="CXL2" s="19" t="s">
        <v>4483</v>
      </c>
      <c r="CXM2" s="19" t="s">
        <v>4483</v>
      </c>
      <c r="CXN2" s="19" t="s">
        <v>4483</v>
      </c>
      <c r="CXO2" s="19" t="s">
        <v>4483</v>
      </c>
      <c r="CXP2" s="19" t="s">
        <v>4483</v>
      </c>
      <c r="CXQ2" s="19" t="s">
        <v>4483</v>
      </c>
      <c r="CXR2" s="19" t="s">
        <v>4483</v>
      </c>
      <c r="CXS2" s="19" t="s">
        <v>4483</v>
      </c>
      <c r="CXT2" s="19" t="s">
        <v>4483</v>
      </c>
      <c r="CXU2" s="19" t="s">
        <v>4483</v>
      </c>
      <c r="CXV2" s="19" t="s">
        <v>4483</v>
      </c>
      <c r="CXW2" s="19" t="s">
        <v>4483</v>
      </c>
      <c r="CXX2" s="19" t="s">
        <v>4483</v>
      </c>
      <c r="CXY2" s="19" t="s">
        <v>4483</v>
      </c>
      <c r="CXZ2" s="19" t="s">
        <v>4483</v>
      </c>
      <c r="CYA2" s="19" t="s">
        <v>4483</v>
      </c>
      <c r="CYB2" s="19" t="s">
        <v>4483</v>
      </c>
      <c r="CYC2" s="19" t="s">
        <v>4483</v>
      </c>
      <c r="CYD2" s="19" t="s">
        <v>4483</v>
      </c>
      <c r="CYE2" s="19" t="s">
        <v>4483</v>
      </c>
      <c r="CYF2" s="19" t="s">
        <v>4483</v>
      </c>
      <c r="CYG2" s="19" t="s">
        <v>4483</v>
      </c>
      <c r="CYH2" s="19" t="s">
        <v>4483</v>
      </c>
      <c r="CYI2" s="19" t="s">
        <v>4483</v>
      </c>
      <c r="CYJ2" s="19" t="s">
        <v>4483</v>
      </c>
      <c r="CYK2" s="19" t="s">
        <v>4483</v>
      </c>
      <c r="CYL2" s="19" t="s">
        <v>4483</v>
      </c>
      <c r="CYM2" s="19" t="s">
        <v>4483</v>
      </c>
      <c r="CYN2" s="19" t="s">
        <v>4483</v>
      </c>
      <c r="CYO2" s="19" t="s">
        <v>4483</v>
      </c>
      <c r="CYP2" s="19" t="s">
        <v>4483</v>
      </c>
      <c r="CYQ2" s="19" t="s">
        <v>4483</v>
      </c>
      <c r="CYR2" s="19" t="s">
        <v>4483</v>
      </c>
      <c r="CYS2" s="19" t="s">
        <v>4483</v>
      </c>
      <c r="CYT2" s="19" t="s">
        <v>4483</v>
      </c>
      <c r="CYU2" s="19" t="s">
        <v>4483</v>
      </c>
      <c r="CYV2" s="19" t="s">
        <v>4483</v>
      </c>
      <c r="CYW2" s="19" t="s">
        <v>4483</v>
      </c>
      <c r="CYX2" s="19" t="s">
        <v>4483</v>
      </c>
      <c r="CYY2" s="19" t="s">
        <v>4483</v>
      </c>
      <c r="CYZ2" s="19" t="s">
        <v>4483</v>
      </c>
      <c r="CZA2" s="19" t="s">
        <v>4483</v>
      </c>
      <c r="CZB2" s="19" t="s">
        <v>4483</v>
      </c>
      <c r="CZC2" s="19" t="s">
        <v>4483</v>
      </c>
      <c r="CZD2" s="19" t="s">
        <v>4483</v>
      </c>
      <c r="CZE2" s="19" t="s">
        <v>4483</v>
      </c>
      <c r="CZF2" s="19" t="s">
        <v>4483</v>
      </c>
      <c r="CZG2" s="19" t="s">
        <v>4483</v>
      </c>
      <c r="CZH2" s="19" t="s">
        <v>4483</v>
      </c>
      <c r="CZI2" s="19" t="s">
        <v>4483</v>
      </c>
      <c r="CZJ2" s="19" t="s">
        <v>4483</v>
      </c>
      <c r="CZK2" s="19" t="s">
        <v>4483</v>
      </c>
      <c r="CZL2" s="19" t="s">
        <v>4483</v>
      </c>
      <c r="CZM2" s="19" t="s">
        <v>4483</v>
      </c>
      <c r="CZN2" s="19" t="s">
        <v>4483</v>
      </c>
      <c r="CZO2" s="19" t="s">
        <v>4528</v>
      </c>
      <c r="CZP2" s="19" t="s">
        <v>4528</v>
      </c>
      <c r="CZQ2" s="19" t="s">
        <v>4528</v>
      </c>
      <c r="CZR2" s="19" t="s">
        <v>4528</v>
      </c>
      <c r="CZS2" s="19" t="s">
        <v>4528</v>
      </c>
      <c r="CZT2" s="19" t="s">
        <v>4528</v>
      </c>
      <c r="CZU2" s="19" t="s">
        <v>4528</v>
      </c>
      <c r="CZV2" s="19" t="s">
        <v>4528</v>
      </c>
      <c r="CZW2" s="19" t="s">
        <v>4528</v>
      </c>
      <c r="CZX2" s="19" t="s">
        <v>4528</v>
      </c>
      <c r="CZY2" s="19" t="s">
        <v>4528</v>
      </c>
      <c r="CZZ2" s="19" t="s">
        <v>4528</v>
      </c>
      <c r="DAA2" s="19" t="s">
        <v>4528</v>
      </c>
      <c r="DAB2" s="19" t="s">
        <v>4528</v>
      </c>
      <c r="DAC2" s="19" t="s">
        <v>4528</v>
      </c>
      <c r="DAD2" s="19" t="s">
        <v>4528</v>
      </c>
      <c r="DAE2" s="19" t="s">
        <v>4528</v>
      </c>
      <c r="DAF2" s="19" t="s">
        <v>4528</v>
      </c>
      <c r="DAG2" s="19" t="s">
        <v>4528</v>
      </c>
      <c r="DAH2" s="19" t="s">
        <v>4528</v>
      </c>
      <c r="DAI2" s="19" t="s">
        <v>4528</v>
      </c>
      <c r="DAJ2" s="19" t="s">
        <v>4528</v>
      </c>
      <c r="DAK2" s="19" t="s">
        <v>4528</v>
      </c>
      <c r="DAL2" s="19" t="s">
        <v>4528</v>
      </c>
      <c r="DAM2" s="19" t="s">
        <v>4528</v>
      </c>
      <c r="DAN2" s="19" t="s">
        <v>4528</v>
      </c>
      <c r="DAO2" s="19" t="s">
        <v>4528</v>
      </c>
      <c r="DAP2" s="19" t="s">
        <v>4528</v>
      </c>
      <c r="DAQ2" s="19" t="s">
        <v>4528</v>
      </c>
      <c r="DAR2" s="19" t="s">
        <v>4528</v>
      </c>
      <c r="DAS2" s="19" t="s">
        <v>4528</v>
      </c>
      <c r="DAT2" s="19" t="s">
        <v>4528</v>
      </c>
      <c r="DAU2" s="19" t="s">
        <v>4528</v>
      </c>
      <c r="DAV2" s="19" t="s">
        <v>4528</v>
      </c>
      <c r="DAW2" s="19" t="s">
        <v>4528</v>
      </c>
      <c r="DAX2" s="19" t="s">
        <v>4528</v>
      </c>
      <c r="DAY2" s="19" t="s">
        <v>4528</v>
      </c>
      <c r="DAZ2" s="19" t="s">
        <v>4528</v>
      </c>
      <c r="DBA2" s="19" t="s">
        <v>4528</v>
      </c>
      <c r="DBB2" s="19" t="s">
        <v>4528</v>
      </c>
      <c r="DBC2" s="19" t="s">
        <v>4528</v>
      </c>
      <c r="DBD2" s="19" t="s">
        <v>4528</v>
      </c>
      <c r="DBE2" s="19" t="s">
        <v>4528</v>
      </c>
      <c r="DBF2" s="19" t="s">
        <v>4528</v>
      </c>
      <c r="DBG2" s="19" t="s">
        <v>4528</v>
      </c>
      <c r="DBH2" s="19" t="s">
        <v>4528</v>
      </c>
      <c r="DBI2" s="19" t="s">
        <v>4528</v>
      </c>
      <c r="DBJ2" s="19" t="s">
        <v>4528</v>
      </c>
      <c r="DBK2" s="19" t="s">
        <v>4528</v>
      </c>
      <c r="DBL2" s="19" t="s">
        <v>4528</v>
      </c>
      <c r="DBM2" s="19" t="s">
        <v>4528</v>
      </c>
      <c r="DBN2" s="19" t="s">
        <v>4528</v>
      </c>
      <c r="DBO2" s="19" t="s">
        <v>4528</v>
      </c>
      <c r="DBP2" s="19" t="s">
        <v>4528</v>
      </c>
      <c r="DBQ2" s="19" t="s">
        <v>4528</v>
      </c>
      <c r="DBR2" s="19" t="s">
        <v>4528</v>
      </c>
      <c r="DBS2" s="19" t="s">
        <v>4528</v>
      </c>
      <c r="DBT2" s="19" t="s">
        <v>4528</v>
      </c>
      <c r="DBU2" s="19" t="s">
        <v>4528</v>
      </c>
      <c r="DBV2" s="19" t="s">
        <v>4528</v>
      </c>
      <c r="DBW2" s="19" t="s">
        <v>4528</v>
      </c>
      <c r="DBX2" s="19" t="s">
        <v>4528</v>
      </c>
      <c r="DBY2" s="19" t="s">
        <v>4528</v>
      </c>
      <c r="DBZ2" s="19" t="s">
        <v>4528</v>
      </c>
      <c r="DCA2" s="19" t="s">
        <v>4528</v>
      </c>
      <c r="DCB2" s="19" t="s">
        <v>4528</v>
      </c>
      <c r="DCC2" s="19" t="s">
        <v>4528</v>
      </c>
      <c r="DCD2" s="19" t="s">
        <v>4528</v>
      </c>
      <c r="DCE2" s="19" t="s">
        <v>4528</v>
      </c>
      <c r="DCF2" s="19" t="s">
        <v>4528</v>
      </c>
      <c r="DCG2" s="19" t="s">
        <v>4528</v>
      </c>
      <c r="DCH2" s="19" t="s">
        <v>4528</v>
      </c>
      <c r="DCI2" s="19" t="s">
        <v>4528</v>
      </c>
      <c r="DCJ2" s="19" t="s">
        <v>4528</v>
      </c>
      <c r="DCK2" s="19" t="s">
        <v>4528</v>
      </c>
      <c r="DCL2" s="19" t="s">
        <v>4528</v>
      </c>
      <c r="DCM2" s="19" t="s">
        <v>4528</v>
      </c>
      <c r="DCN2" s="19" t="s">
        <v>4528</v>
      </c>
      <c r="DCO2" s="19" t="s">
        <v>4528</v>
      </c>
      <c r="DCP2" s="19" t="s">
        <v>4528</v>
      </c>
      <c r="DCQ2" s="19" t="s">
        <v>4528</v>
      </c>
      <c r="DCR2" s="19" t="s">
        <v>4528</v>
      </c>
      <c r="DCS2" s="19" t="s">
        <v>4528</v>
      </c>
      <c r="DCT2" s="19" t="s">
        <v>4528</v>
      </c>
      <c r="DCU2" s="19" t="s">
        <v>4528</v>
      </c>
      <c r="DCV2" s="19" t="s">
        <v>4528</v>
      </c>
      <c r="DCW2" s="19" t="s">
        <v>4528</v>
      </c>
      <c r="DCX2" s="19" t="s">
        <v>4528</v>
      </c>
      <c r="DCY2" s="19" t="s">
        <v>4528</v>
      </c>
      <c r="DCZ2" s="19" t="s">
        <v>4528</v>
      </c>
      <c r="DDA2" s="19" t="s">
        <v>4528</v>
      </c>
      <c r="DDB2" s="19" t="s">
        <v>4528</v>
      </c>
      <c r="DDC2" s="19" t="s">
        <v>4528</v>
      </c>
      <c r="DDD2" s="19" t="s">
        <v>4528</v>
      </c>
      <c r="DDE2" s="19" t="s">
        <v>4528</v>
      </c>
      <c r="DDF2" s="19" t="s">
        <v>4528</v>
      </c>
      <c r="DDG2" s="19" t="s">
        <v>4528</v>
      </c>
      <c r="DDH2" s="19" t="s">
        <v>4528</v>
      </c>
      <c r="DDI2" s="19" t="s">
        <v>4528</v>
      </c>
      <c r="DDJ2" s="19" t="s">
        <v>4528</v>
      </c>
      <c r="DDK2" s="19" t="s">
        <v>4528</v>
      </c>
      <c r="DDL2" s="19" t="s">
        <v>4528</v>
      </c>
      <c r="DDM2" s="19" t="s">
        <v>4528</v>
      </c>
      <c r="DDN2" s="19" t="s">
        <v>4528</v>
      </c>
      <c r="DDO2" s="19" t="s">
        <v>4528</v>
      </c>
      <c r="DDP2" s="19" t="s">
        <v>4528</v>
      </c>
      <c r="DDQ2" s="19" t="s">
        <v>4528</v>
      </c>
      <c r="DDR2" s="19" t="s">
        <v>4528</v>
      </c>
      <c r="DDS2" s="19" t="s">
        <v>4528</v>
      </c>
      <c r="DDT2" s="19" t="s">
        <v>4528</v>
      </c>
      <c r="DDU2" s="19" t="s">
        <v>4528</v>
      </c>
      <c r="DDV2" s="19" t="s">
        <v>4528</v>
      </c>
      <c r="DDW2" s="19" t="s">
        <v>4528</v>
      </c>
      <c r="DDX2" s="19" t="s">
        <v>4528</v>
      </c>
      <c r="DDY2" s="19" t="s">
        <v>4528</v>
      </c>
      <c r="DDZ2" s="19" t="s">
        <v>4528</v>
      </c>
      <c r="DEA2" s="19" t="s">
        <v>4528</v>
      </c>
      <c r="DEB2" s="19" t="s">
        <v>4528</v>
      </c>
      <c r="DEC2" s="19" t="s">
        <v>4528</v>
      </c>
      <c r="DED2" s="19" t="s">
        <v>4528</v>
      </c>
      <c r="DEE2" s="19" t="s">
        <v>4528</v>
      </c>
      <c r="DEF2" s="19" t="s">
        <v>4528</v>
      </c>
      <c r="DEG2" s="19" t="s">
        <v>4528</v>
      </c>
      <c r="DEH2" s="19" t="s">
        <v>4528</v>
      </c>
      <c r="DEI2" s="19" t="s">
        <v>4528</v>
      </c>
      <c r="DEJ2" s="19" t="s">
        <v>4528</v>
      </c>
      <c r="DEK2" s="19" t="s">
        <v>4528</v>
      </c>
      <c r="DEL2" s="19" t="s">
        <v>4528</v>
      </c>
      <c r="DEM2" s="19" t="s">
        <v>4528</v>
      </c>
      <c r="DEN2" s="19" t="s">
        <v>4528</v>
      </c>
      <c r="DEO2" s="19" t="s">
        <v>4528</v>
      </c>
      <c r="DEP2" s="19" t="s">
        <v>4528</v>
      </c>
      <c r="DEQ2" s="19" t="s">
        <v>4528</v>
      </c>
      <c r="DER2" s="19" t="s">
        <v>4528</v>
      </c>
      <c r="DES2" s="19" t="s">
        <v>4528</v>
      </c>
      <c r="DET2" s="19" t="s">
        <v>4528</v>
      </c>
      <c r="DEU2" s="19" t="s">
        <v>4528</v>
      </c>
      <c r="DEV2" s="19" t="s">
        <v>4528</v>
      </c>
      <c r="DEW2" s="19" t="s">
        <v>4528</v>
      </c>
      <c r="DEX2" s="19" t="s">
        <v>4528</v>
      </c>
      <c r="DEY2" s="19" t="s">
        <v>4528</v>
      </c>
      <c r="DEZ2" s="19" t="s">
        <v>4528</v>
      </c>
      <c r="DFA2" s="19" t="s">
        <v>4528</v>
      </c>
      <c r="DFB2" s="19" t="s">
        <v>4528</v>
      </c>
      <c r="DFC2" s="19" t="s">
        <v>4528</v>
      </c>
      <c r="DFD2" s="19" t="s">
        <v>4528</v>
      </c>
      <c r="DFE2" s="19" t="s">
        <v>4603</v>
      </c>
      <c r="DFF2" s="19" t="s">
        <v>4603</v>
      </c>
      <c r="DFG2" s="19" t="s">
        <v>4603</v>
      </c>
      <c r="DFH2" s="19" t="s">
        <v>4603</v>
      </c>
      <c r="DFI2" s="19" t="s">
        <v>4603</v>
      </c>
      <c r="DFJ2" s="19" t="s">
        <v>4603</v>
      </c>
      <c r="DFK2" s="19" t="s">
        <v>4603</v>
      </c>
      <c r="DFL2" s="19" t="s">
        <v>4603</v>
      </c>
      <c r="DFM2" s="19" t="s">
        <v>4603</v>
      </c>
      <c r="DFN2" s="19" t="s">
        <v>4603</v>
      </c>
      <c r="DFO2" s="19" t="s">
        <v>4603</v>
      </c>
      <c r="DFP2" s="19" t="s">
        <v>4603</v>
      </c>
      <c r="DFQ2" s="19" t="s">
        <v>4603</v>
      </c>
      <c r="DFR2" s="19" t="s">
        <v>4603</v>
      </c>
      <c r="DFS2" s="19" t="s">
        <v>4603</v>
      </c>
      <c r="DFT2" s="19" t="s">
        <v>4603</v>
      </c>
      <c r="DFU2" s="19" t="s">
        <v>4603</v>
      </c>
      <c r="DFV2" s="19" t="s">
        <v>4613</v>
      </c>
      <c r="DFW2" s="19" t="s">
        <v>4613</v>
      </c>
      <c r="DFX2" s="19" t="s">
        <v>4613</v>
      </c>
      <c r="DFY2" s="19" t="s">
        <v>4613</v>
      </c>
      <c r="DFZ2" s="19" t="s">
        <v>4613</v>
      </c>
      <c r="DGA2" s="19" t="s">
        <v>4613</v>
      </c>
      <c r="DGB2" s="19" t="s">
        <v>4613</v>
      </c>
      <c r="DGC2" s="19" t="s">
        <v>4613</v>
      </c>
      <c r="DGD2" s="19" t="s">
        <v>4613</v>
      </c>
      <c r="DGE2" s="19" t="s">
        <v>4613</v>
      </c>
      <c r="DGF2" s="19" t="s">
        <v>4613</v>
      </c>
      <c r="DGG2" s="19" t="s">
        <v>4613</v>
      </c>
      <c r="DGH2" s="19" t="s">
        <v>4613</v>
      </c>
      <c r="DGI2" s="19" t="s">
        <v>4613</v>
      </c>
      <c r="DGJ2" s="19" t="s">
        <v>4613</v>
      </c>
      <c r="DGK2" s="19" t="s">
        <v>4613</v>
      </c>
      <c r="DGL2" s="19" t="s">
        <v>4613</v>
      </c>
      <c r="DGM2" s="19" t="s">
        <v>4613</v>
      </c>
      <c r="DGN2" s="19" t="s">
        <v>4613</v>
      </c>
      <c r="DGO2" s="19" t="s">
        <v>4613</v>
      </c>
      <c r="DGP2" s="19" t="s">
        <v>4613</v>
      </c>
      <c r="DGQ2" s="19" t="s">
        <v>4613</v>
      </c>
      <c r="DGR2" s="19" t="s">
        <v>4613</v>
      </c>
      <c r="DGS2" s="19" t="s">
        <v>4613</v>
      </c>
      <c r="DGT2" s="19" t="s">
        <v>4613</v>
      </c>
      <c r="DGU2" s="19" t="s">
        <v>4613</v>
      </c>
      <c r="DGV2" s="19" t="s">
        <v>4613</v>
      </c>
      <c r="DGW2" s="19" t="s">
        <v>4613</v>
      </c>
      <c r="DGX2" s="19" t="s">
        <v>4613</v>
      </c>
      <c r="DGY2" s="19" t="s">
        <v>4613</v>
      </c>
      <c r="DGZ2" s="19" t="s">
        <v>4613</v>
      </c>
      <c r="DHA2" s="19" t="s">
        <v>4613</v>
      </c>
      <c r="DHB2" s="19" t="s">
        <v>4613</v>
      </c>
      <c r="DHC2" s="19" t="s">
        <v>4613</v>
      </c>
      <c r="DHD2" s="19" t="s">
        <v>4613</v>
      </c>
      <c r="DHE2" s="19" t="s">
        <v>4613</v>
      </c>
      <c r="DHF2" s="19" t="s">
        <v>4613</v>
      </c>
      <c r="DHG2" s="19" t="s">
        <v>4613</v>
      </c>
      <c r="DHH2" s="19" t="s">
        <v>4613</v>
      </c>
      <c r="DHI2" s="19" t="s">
        <v>4613</v>
      </c>
      <c r="DHJ2" s="19" t="s">
        <v>4613</v>
      </c>
      <c r="DHK2" s="19" t="s">
        <v>4613</v>
      </c>
      <c r="DHL2" s="19" t="s">
        <v>4613</v>
      </c>
      <c r="DHM2" s="19" t="s">
        <v>4613</v>
      </c>
      <c r="DHN2" s="19" t="s">
        <v>4613</v>
      </c>
      <c r="DHO2" s="19" t="s">
        <v>4613</v>
      </c>
      <c r="DHP2" s="19" t="s">
        <v>4613</v>
      </c>
      <c r="DHQ2" s="19" t="s">
        <v>4613</v>
      </c>
      <c r="DHR2" s="19" t="s">
        <v>4613</v>
      </c>
      <c r="DHS2" s="19" t="s">
        <v>4613</v>
      </c>
      <c r="DHT2" s="19" t="s">
        <v>4613</v>
      </c>
      <c r="DHU2" s="19" t="s">
        <v>4613</v>
      </c>
      <c r="DHV2" s="19" t="s">
        <v>4613</v>
      </c>
      <c r="DHW2" s="19" t="s">
        <v>2792</v>
      </c>
      <c r="DHX2" s="19" t="s">
        <v>2792</v>
      </c>
      <c r="DHY2" s="19" t="s">
        <v>2792</v>
      </c>
      <c r="DHZ2" s="19" t="s">
        <v>2792</v>
      </c>
      <c r="DIA2" s="19" t="s">
        <v>2792</v>
      </c>
      <c r="DIB2" s="19" t="s">
        <v>2792</v>
      </c>
      <c r="DIC2" s="19" t="s">
        <v>2792</v>
      </c>
      <c r="DID2" s="19" t="s">
        <v>2792</v>
      </c>
      <c r="DIE2" s="19" t="s">
        <v>2792</v>
      </c>
      <c r="DIF2" s="19" t="s">
        <v>2792</v>
      </c>
      <c r="DIG2" s="19" t="s">
        <v>2792</v>
      </c>
      <c r="DIH2" s="19" t="s">
        <v>2792</v>
      </c>
      <c r="DII2" s="19" t="s">
        <v>2792</v>
      </c>
      <c r="DIJ2" s="19" t="s">
        <v>2792</v>
      </c>
      <c r="DIK2" s="19" t="s">
        <v>2792</v>
      </c>
      <c r="DIL2" s="19" t="s">
        <v>2792</v>
      </c>
      <c r="DIM2" s="19" t="s">
        <v>2792</v>
      </c>
      <c r="DIN2" s="19" t="s">
        <v>2792</v>
      </c>
      <c r="DIO2" s="19" t="s">
        <v>2792</v>
      </c>
      <c r="DIP2" s="19" t="s">
        <v>2792</v>
      </c>
      <c r="DIQ2" s="19" t="s">
        <v>2792</v>
      </c>
      <c r="DIR2" s="19" t="s">
        <v>2792</v>
      </c>
      <c r="DIS2" s="19" t="s">
        <v>2792</v>
      </c>
      <c r="DIT2" s="19" t="s">
        <v>2792</v>
      </c>
      <c r="DIU2" s="19" t="s">
        <v>2792</v>
      </c>
      <c r="DIV2" s="19" t="s">
        <v>2792</v>
      </c>
      <c r="DIW2" s="19" t="s">
        <v>2792</v>
      </c>
      <c r="DIX2" s="19" t="s">
        <v>2792</v>
      </c>
      <c r="DIY2" s="19" t="s">
        <v>2792</v>
      </c>
      <c r="DIZ2" s="19" t="s">
        <v>4666</v>
      </c>
      <c r="DJA2" s="19" t="s">
        <v>4666</v>
      </c>
      <c r="DJB2" s="19" t="s">
        <v>4666</v>
      </c>
      <c r="DJC2" s="19" t="s">
        <v>4666</v>
      </c>
      <c r="DJD2" s="19" t="s">
        <v>4666</v>
      </c>
      <c r="DJE2" s="19" t="s">
        <v>4666</v>
      </c>
      <c r="DJF2" s="19" t="s">
        <v>4666</v>
      </c>
      <c r="DJG2" s="19" t="s">
        <v>4666</v>
      </c>
      <c r="DJH2" s="19" t="s">
        <v>4666</v>
      </c>
      <c r="DJI2" s="19" t="s">
        <v>4666</v>
      </c>
      <c r="DJJ2" s="19" t="s">
        <v>4666</v>
      </c>
      <c r="DJK2" s="19" t="s">
        <v>4666</v>
      </c>
      <c r="DJL2" s="19" t="s">
        <v>4666</v>
      </c>
      <c r="DJM2" s="19" t="s">
        <v>4666</v>
      </c>
      <c r="DJN2" s="19" t="s">
        <v>4666</v>
      </c>
      <c r="DJO2" s="19" t="s">
        <v>4666</v>
      </c>
      <c r="DJP2" s="19" t="s">
        <v>4666</v>
      </c>
      <c r="DJQ2" s="19" t="s">
        <v>4666</v>
      </c>
      <c r="DJR2" s="19" t="s">
        <v>4670</v>
      </c>
      <c r="DJS2" s="19" t="s">
        <v>4670</v>
      </c>
      <c r="DJT2" s="19" t="s">
        <v>4670</v>
      </c>
      <c r="DJU2" s="19" t="s">
        <v>4670</v>
      </c>
      <c r="DJV2" s="19" t="s">
        <v>4670</v>
      </c>
      <c r="DJW2" s="19" t="s">
        <v>4670</v>
      </c>
      <c r="DJX2" s="19" t="s">
        <v>4670</v>
      </c>
      <c r="DJY2" s="19" t="s">
        <v>4670</v>
      </c>
      <c r="DJZ2" s="19" t="s">
        <v>4670</v>
      </c>
      <c r="DKA2" s="19" t="s">
        <v>4670</v>
      </c>
      <c r="DKB2" s="19" t="s">
        <v>4670</v>
      </c>
      <c r="DKC2" s="19" t="s">
        <v>4670</v>
      </c>
      <c r="DKD2" s="19" t="s">
        <v>4670</v>
      </c>
      <c r="DKE2" s="19" t="s">
        <v>4670</v>
      </c>
      <c r="DKF2" s="19" t="s">
        <v>4670</v>
      </c>
      <c r="DKG2" s="19" t="s">
        <v>4670</v>
      </c>
      <c r="DKH2" s="19" t="s">
        <v>4670</v>
      </c>
      <c r="DKI2" s="19" t="s">
        <v>4670</v>
      </c>
      <c r="DKJ2" s="19" t="s">
        <v>4670</v>
      </c>
      <c r="DKK2" s="19" t="s">
        <v>4670</v>
      </c>
      <c r="DKL2" s="19" t="s">
        <v>4670</v>
      </c>
      <c r="DKM2" s="19" t="s">
        <v>4670</v>
      </c>
      <c r="DKN2" s="19" t="s">
        <v>4670</v>
      </c>
      <c r="DKO2" s="19" t="s">
        <v>4670</v>
      </c>
      <c r="DKP2" s="19" t="s">
        <v>4670</v>
      </c>
      <c r="DKQ2" s="19" t="s">
        <v>4670</v>
      </c>
      <c r="DKR2" s="19" t="s">
        <v>4670</v>
      </c>
      <c r="DKS2" s="19" t="s">
        <v>4670</v>
      </c>
      <c r="DKT2" s="19" t="s">
        <v>4670</v>
      </c>
      <c r="DKU2" s="19" t="s">
        <v>4670</v>
      </c>
      <c r="DKV2" s="19" t="s">
        <v>4670</v>
      </c>
      <c r="DKW2" s="19" t="s">
        <v>4670</v>
      </c>
      <c r="DKX2" s="19" t="s">
        <v>4670</v>
      </c>
      <c r="DKY2" s="19" t="s">
        <v>4670</v>
      </c>
      <c r="DKZ2" s="19" t="s">
        <v>4670</v>
      </c>
      <c r="DLA2" s="19" t="s">
        <v>4670</v>
      </c>
      <c r="DLB2" s="19" t="s">
        <v>4670</v>
      </c>
      <c r="DLC2" s="19" t="s">
        <v>4670</v>
      </c>
      <c r="DLD2" s="19" t="s">
        <v>4670</v>
      </c>
      <c r="DLE2" s="19" t="s">
        <v>4670</v>
      </c>
      <c r="DLF2" s="19" t="s">
        <v>4670</v>
      </c>
      <c r="DLG2" s="19" t="s">
        <v>4670</v>
      </c>
      <c r="DLH2" s="19" t="s">
        <v>4670</v>
      </c>
      <c r="DLI2" s="19" t="s">
        <v>4670</v>
      </c>
      <c r="DLJ2" s="19" t="s">
        <v>4670</v>
      </c>
      <c r="DLK2" s="19" t="s">
        <v>4670</v>
      </c>
      <c r="DLL2" s="19" t="s">
        <v>4670</v>
      </c>
      <c r="DLM2" s="19" t="s">
        <v>4670</v>
      </c>
      <c r="DLN2" s="19" t="s">
        <v>4670</v>
      </c>
      <c r="DLO2" s="19" t="s">
        <v>4670</v>
      </c>
      <c r="DLP2" s="19" t="s">
        <v>4670</v>
      </c>
      <c r="DLQ2" s="19" t="s">
        <v>4670</v>
      </c>
      <c r="DLR2" s="19" t="s">
        <v>4670</v>
      </c>
      <c r="DLS2" s="19" t="s">
        <v>4670</v>
      </c>
      <c r="DLT2" s="19" t="s">
        <v>4670</v>
      </c>
      <c r="DLU2" s="19" t="s">
        <v>4670</v>
      </c>
      <c r="DLV2" s="19" t="s">
        <v>4670</v>
      </c>
      <c r="DLW2" s="19" t="s">
        <v>4670</v>
      </c>
      <c r="DLX2" s="19" t="s">
        <v>4670</v>
      </c>
      <c r="DLY2" s="19" t="s">
        <v>4670</v>
      </c>
      <c r="DLZ2" s="19" t="s">
        <v>4670</v>
      </c>
      <c r="DMA2" s="19" t="s">
        <v>4670</v>
      </c>
      <c r="DMB2" s="19" t="s">
        <v>4670</v>
      </c>
      <c r="DMC2" s="19" t="s">
        <v>4670</v>
      </c>
      <c r="DMD2" s="19" t="s">
        <v>4670</v>
      </c>
      <c r="DME2" s="19" t="s">
        <v>4670</v>
      </c>
      <c r="DMF2" s="19" t="s">
        <v>4670</v>
      </c>
      <c r="DMG2" s="19" t="s">
        <v>4670</v>
      </c>
      <c r="DMH2" s="19" t="s">
        <v>4670</v>
      </c>
      <c r="DMI2" s="19" t="s">
        <v>4670</v>
      </c>
      <c r="DMJ2" s="19" t="s">
        <v>4670</v>
      </c>
      <c r="DMK2" s="19" t="s">
        <v>4670</v>
      </c>
      <c r="DML2" s="19" t="s">
        <v>4670</v>
      </c>
      <c r="DMM2" s="19" t="s">
        <v>4670</v>
      </c>
      <c r="DMN2" s="19" t="s">
        <v>4670</v>
      </c>
      <c r="DMO2" s="19" t="s">
        <v>4670</v>
      </c>
      <c r="DMP2" s="19" t="s">
        <v>4670</v>
      </c>
      <c r="DMQ2" s="19" t="s">
        <v>4670</v>
      </c>
      <c r="DMR2" s="19" t="s">
        <v>4670</v>
      </c>
      <c r="DMS2" s="19" t="s">
        <v>4670</v>
      </c>
      <c r="DMT2" s="19" t="s">
        <v>4670</v>
      </c>
      <c r="DMU2" s="19" t="s">
        <v>4670</v>
      </c>
      <c r="DMV2" s="19" t="s">
        <v>4670</v>
      </c>
      <c r="DMW2" s="19" t="s">
        <v>4670</v>
      </c>
      <c r="DMX2" s="19" t="s">
        <v>4670</v>
      </c>
      <c r="DMY2" s="19" t="s">
        <v>4670</v>
      </c>
      <c r="DMZ2" s="19" t="s">
        <v>4670</v>
      </c>
      <c r="DNA2" s="19" t="s">
        <v>4670</v>
      </c>
      <c r="DNB2" s="19" t="s">
        <v>4670</v>
      </c>
      <c r="DNC2" s="19" t="s">
        <v>4670</v>
      </c>
      <c r="DND2" s="19" t="s">
        <v>4670</v>
      </c>
      <c r="DNE2" s="19" t="s">
        <v>4670</v>
      </c>
      <c r="DNF2" s="19" t="s">
        <v>4670</v>
      </c>
      <c r="DNG2" s="19" t="s">
        <v>4670</v>
      </c>
      <c r="DNH2" s="19" t="s">
        <v>4670</v>
      </c>
      <c r="DNI2" s="19" t="s">
        <v>4670</v>
      </c>
      <c r="DNJ2" s="19" t="s">
        <v>4670</v>
      </c>
      <c r="DNK2" s="19" t="s">
        <v>4670</v>
      </c>
      <c r="DNL2" s="19" t="s">
        <v>4670</v>
      </c>
      <c r="DNM2" s="19" t="s">
        <v>4670</v>
      </c>
      <c r="DNN2" s="19" t="s">
        <v>4670</v>
      </c>
      <c r="DNO2" s="19" t="s">
        <v>4670</v>
      </c>
      <c r="DNP2" s="19" t="s">
        <v>4670</v>
      </c>
      <c r="DNQ2" s="19" t="s">
        <v>4670</v>
      </c>
      <c r="DNR2" s="19" t="s">
        <v>4670</v>
      </c>
      <c r="DNS2" s="19" t="s">
        <v>4670</v>
      </c>
      <c r="DNT2" s="19" t="s">
        <v>4670</v>
      </c>
      <c r="DNU2" s="19" t="s">
        <v>4670</v>
      </c>
      <c r="DNV2" s="19" t="s">
        <v>4670</v>
      </c>
      <c r="DNW2" s="19" t="s">
        <v>4670</v>
      </c>
      <c r="DNX2" s="19" t="s">
        <v>4670</v>
      </c>
      <c r="DNY2" s="19" t="s">
        <v>4670</v>
      </c>
      <c r="DNZ2" s="19" t="s">
        <v>4670</v>
      </c>
      <c r="DOA2" s="19" t="s">
        <v>4670</v>
      </c>
      <c r="DOB2" s="19" t="s">
        <v>4670</v>
      </c>
      <c r="DOC2" s="19" t="s">
        <v>4670</v>
      </c>
      <c r="DOD2" s="19" t="s">
        <v>4670</v>
      </c>
      <c r="DOE2" s="19" t="s">
        <v>4670</v>
      </c>
      <c r="DOF2" s="19" t="s">
        <v>4670</v>
      </c>
      <c r="DOG2" s="19" t="s">
        <v>4670</v>
      </c>
      <c r="DOH2" s="19" t="s">
        <v>4670</v>
      </c>
      <c r="DOI2" s="19" t="s">
        <v>4670</v>
      </c>
      <c r="DOJ2" s="19" t="s">
        <v>4670</v>
      </c>
      <c r="DOK2" s="19" t="s">
        <v>4670</v>
      </c>
      <c r="DOL2" s="19" t="s">
        <v>4670</v>
      </c>
      <c r="DOM2" s="19" t="s">
        <v>4670</v>
      </c>
      <c r="DON2" s="19" t="s">
        <v>4670</v>
      </c>
      <c r="DOO2" s="19" t="s">
        <v>4670</v>
      </c>
      <c r="DOP2" s="19" t="s">
        <v>4670</v>
      </c>
      <c r="DOQ2" s="19" t="s">
        <v>4670</v>
      </c>
      <c r="DOR2" s="19" t="s">
        <v>4670</v>
      </c>
      <c r="DOS2" s="19" t="s">
        <v>4670</v>
      </c>
      <c r="DOT2" s="19" t="s">
        <v>4670</v>
      </c>
      <c r="DOU2" s="19" t="s">
        <v>4670</v>
      </c>
      <c r="DOV2" s="19" t="s">
        <v>4670</v>
      </c>
      <c r="DOW2" s="19" t="s">
        <v>4670</v>
      </c>
      <c r="DOX2" s="19" t="s">
        <v>4670</v>
      </c>
      <c r="DOY2" s="19" t="s">
        <v>4670</v>
      </c>
      <c r="DOZ2" s="19" t="s">
        <v>4670</v>
      </c>
      <c r="DPA2" s="19" t="s">
        <v>4670</v>
      </c>
      <c r="DPB2" s="19" t="s">
        <v>4670</v>
      </c>
      <c r="DPC2" s="19" t="s">
        <v>4670</v>
      </c>
      <c r="DPD2" s="19" t="s">
        <v>4670</v>
      </c>
      <c r="DPE2" s="19" t="s">
        <v>4670</v>
      </c>
      <c r="DPF2" s="19" t="s">
        <v>4670</v>
      </c>
      <c r="DPG2" s="19" t="s">
        <v>4670</v>
      </c>
      <c r="DPH2" s="19" t="s">
        <v>4670</v>
      </c>
      <c r="DPI2" s="19" t="s">
        <v>4670</v>
      </c>
      <c r="DPJ2" s="19" t="s">
        <v>4670</v>
      </c>
      <c r="DPK2" s="19" t="s">
        <v>4670</v>
      </c>
      <c r="DPL2" s="19" t="s">
        <v>4670</v>
      </c>
      <c r="DPM2" s="19" t="s">
        <v>4670</v>
      </c>
      <c r="DPN2" s="19" t="s">
        <v>4670</v>
      </c>
      <c r="DPO2" s="19" t="s">
        <v>4670</v>
      </c>
      <c r="DPP2" s="19" t="s">
        <v>4670</v>
      </c>
      <c r="DPQ2" s="19" t="s">
        <v>4670</v>
      </c>
      <c r="DPR2" s="19" t="s">
        <v>4670</v>
      </c>
      <c r="DPS2" s="19" t="s">
        <v>4670</v>
      </c>
      <c r="DPT2" s="19" t="s">
        <v>4670</v>
      </c>
      <c r="DPU2" s="19" t="s">
        <v>4670</v>
      </c>
      <c r="DPV2" s="19" t="s">
        <v>4670</v>
      </c>
      <c r="DPW2" s="19" t="s">
        <v>4670</v>
      </c>
      <c r="DPX2" s="19" t="s">
        <v>4670</v>
      </c>
      <c r="DPY2" s="19" t="s">
        <v>4670</v>
      </c>
      <c r="DPZ2" s="19" t="s">
        <v>4670</v>
      </c>
      <c r="DQA2" s="19" t="s">
        <v>4670</v>
      </c>
      <c r="DQB2" s="19" t="s">
        <v>4670</v>
      </c>
      <c r="DQC2" s="19" t="s">
        <v>4670</v>
      </c>
      <c r="DQD2" s="19" t="s">
        <v>4670</v>
      </c>
      <c r="DQE2" s="19" t="s">
        <v>4670</v>
      </c>
      <c r="DQF2" s="19" t="s">
        <v>4670</v>
      </c>
      <c r="DQG2" s="19" t="s">
        <v>4670</v>
      </c>
      <c r="DQH2" s="19" t="s">
        <v>4670</v>
      </c>
      <c r="DQI2" s="19" t="s">
        <v>4670</v>
      </c>
      <c r="DQJ2" s="19" t="s">
        <v>4670</v>
      </c>
      <c r="DQK2" s="19" t="s">
        <v>4670</v>
      </c>
      <c r="DQL2" s="19" t="s">
        <v>4670</v>
      </c>
      <c r="DQM2" s="19" t="s">
        <v>4670</v>
      </c>
      <c r="DQN2" s="19" t="s">
        <v>4670</v>
      </c>
      <c r="DQO2" s="19" t="s">
        <v>4670</v>
      </c>
      <c r="DQP2" s="19" t="s">
        <v>4670</v>
      </c>
      <c r="DQQ2" s="19" t="s">
        <v>4670</v>
      </c>
      <c r="DQR2" s="19" t="s">
        <v>4670</v>
      </c>
      <c r="DQS2" s="19" t="s">
        <v>4670</v>
      </c>
      <c r="DQT2" s="19" t="s">
        <v>4670</v>
      </c>
      <c r="DQU2" s="19" t="s">
        <v>4670</v>
      </c>
      <c r="DQV2" s="19" t="s">
        <v>4670</v>
      </c>
      <c r="DQW2" s="19" t="s">
        <v>4670</v>
      </c>
      <c r="DQX2" s="19" t="s">
        <v>4670</v>
      </c>
      <c r="DQY2" s="19" t="s">
        <v>4670</v>
      </c>
      <c r="DQZ2" s="19" t="s">
        <v>4670</v>
      </c>
      <c r="DRA2" s="19" t="s">
        <v>4670</v>
      </c>
      <c r="DRB2" s="19" t="s">
        <v>4670</v>
      </c>
      <c r="DRC2" s="19" t="s">
        <v>4670</v>
      </c>
      <c r="DRD2" s="19" t="s">
        <v>4670</v>
      </c>
      <c r="DRE2" s="19" t="s">
        <v>4670</v>
      </c>
      <c r="DRF2" s="19" t="s">
        <v>4670</v>
      </c>
      <c r="DRG2" s="19" t="s">
        <v>4670</v>
      </c>
      <c r="DRH2" s="19" t="s">
        <v>4670</v>
      </c>
      <c r="DRI2" s="19" t="s">
        <v>4670</v>
      </c>
      <c r="DRJ2" s="19" t="s">
        <v>4670</v>
      </c>
      <c r="DRK2" s="19" t="s">
        <v>4670</v>
      </c>
      <c r="DRL2" s="19" t="s">
        <v>4670</v>
      </c>
      <c r="DRM2" s="19" t="s">
        <v>4670</v>
      </c>
      <c r="DRN2" s="19" t="s">
        <v>4670</v>
      </c>
      <c r="DRO2" s="19" t="s">
        <v>4670</v>
      </c>
      <c r="DRP2" s="19" t="s">
        <v>4670</v>
      </c>
      <c r="DRQ2" s="19" t="s">
        <v>4670</v>
      </c>
      <c r="DRR2" s="19" t="s">
        <v>4670</v>
      </c>
      <c r="DRS2" s="19" t="s">
        <v>4670</v>
      </c>
      <c r="DRT2" s="19" t="s">
        <v>4670</v>
      </c>
      <c r="DRU2" s="19" t="s">
        <v>4670</v>
      </c>
      <c r="DRV2" s="19" t="s">
        <v>4670</v>
      </c>
      <c r="DRW2" s="19" t="s">
        <v>4670</v>
      </c>
      <c r="DRX2" s="19" t="s">
        <v>4670</v>
      </c>
      <c r="DRY2" s="19" t="s">
        <v>4670</v>
      </c>
      <c r="DRZ2" s="19" t="s">
        <v>4670</v>
      </c>
      <c r="DSA2" s="19" t="s">
        <v>4670</v>
      </c>
      <c r="DSB2" s="19" t="s">
        <v>4670</v>
      </c>
      <c r="DSC2" s="19" t="s">
        <v>4670</v>
      </c>
      <c r="DSD2" s="19" t="s">
        <v>4670</v>
      </c>
      <c r="DSE2" s="19" t="s">
        <v>4670</v>
      </c>
      <c r="DSF2" s="19" t="s">
        <v>4670</v>
      </c>
      <c r="DSG2" s="19" t="s">
        <v>4670</v>
      </c>
      <c r="DSH2" s="19" t="s">
        <v>4670</v>
      </c>
      <c r="DSI2" s="19" t="s">
        <v>4670</v>
      </c>
      <c r="DSJ2" s="19" t="s">
        <v>4670</v>
      </c>
      <c r="DSK2" s="19" t="s">
        <v>4670</v>
      </c>
      <c r="DSL2" s="19" t="s">
        <v>4670</v>
      </c>
      <c r="DSM2" s="19" t="s">
        <v>4670</v>
      </c>
      <c r="DSN2" s="19" t="s">
        <v>4670</v>
      </c>
      <c r="DSO2" s="19" t="s">
        <v>4670</v>
      </c>
      <c r="DSP2" s="19" t="s">
        <v>4670</v>
      </c>
      <c r="DSQ2" s="19" t="s">
        <v>4670</v>
      </c>
      <c r="DSR2" s="19" t="s">
        <v>4670</v>
      </c>
      <c r="DSS2" s="19" t="s">
        <v>4670</v>
      </c>
      <c r="DST2" s="19" t="s">
        <v>4710</v>
      </c>
      <c r="DSU2" s="19" t="s">
        <v>4710</v>
      </c>
      <c r="DSV2" s="19" t="s">
        <v>4710</v>
      </c>
      <c r="DSW2" s="19" t="s">
        <v>4710</v>
      </c>
      <c r="DSX2" s="19" t="s">
        <v>4710</v>
      </c>
      <c r="DSY2" s="19" t="s">
        <v>4710</v>
      </c>
      <c r="DSZ2" s="19" t="s">
        <v>4710</v>
      </c>
      <c r="DTA2" s="19" t="s">
        <v>4710</v>
      </c>
      <c r="DTB2" s="19" t="s">
        <v>4710</v>
      </c>
      <c r="DTC2" s="19" t="s">
        <v>4710</v>
      </c>
      <c r="DTD2" s="19" t="s">
        <v>4710</v>
      </c>
      <c r="DTE2" s="19" t="s">
        <v>4710</v>
      </c>
      <c r="DTF2" s="19" t="s">
        <v>4710</v>
      </c>
      <c r="DTG2" s="19" t="s">
        <v>4710</v>
      </c>
      <c r="DTH2" s="19" t="s">
        <v>4710</v>
      </c>
      <c r="DTI2" s="19" t="s">
        <v>4710</v>
      </c>
      <c r="DTJ2" s="19" t="s">
        <v>4710</v>
      </c>
      <c r="DTK2" s="19" t="s">
        <v>4710</v>
      </c>
      <c r="DTL2" s="19" t="s">
        <v>4710</v>
      </c>
      <c r="DTM2" s="19" t="s">
        <v>4710</v>
      </c>
      <c r="DTN2" s="19" t="s">
        <v>4710</v>
      </c>
      <c r="DTO2" s="19" t="s">
        <v>4710</v>
      </c>
      <c r="DTP2" s="19" t="s">
        <v>4710</v>
      </c>
      <c r="DTQ2" s="19" t="s">
        <v>4710</v>
      </c>
      <c r="DTR2" s="19" t="s">
        <v>4710</v>
      </c>
      <c r="DTS2" s="19" t="s">
        <v>4710</v>
      </c>
      <c r="DTT2" s="19" t="s">
        <v>4710</v>
      </c>
      <c r="DTU2" s="19" t="s">
        <v>4710</v>
      </c>
      <c r="DTV2" s="19" t="s">
        <v>4710</v>
      </c>
      <c r="DTW2" s="19" t="s">
        <v>4710</v>
      </c>
      <c r="DTX2" s="19" t="s">
        <v>4710</v>
      </c>
      <c r="DTY2" s="19" t="s">
        <v>4710</v>
      </c>
      <c r="DTZ2" s="19" t="s">
        <v>4710</v>
      </c>
      <c r="DUA2" s="19" t="s">
        <v>4710</v>
      </c>
      <c r="DUB2" s="19" t="s">
        <v>4710</v>
      </c>
      <c r="DUC2" s="19" t="s">
        <v>4710</v>
      </c>
      <c r="DUD2" s="19" t="s">
        <v>4710</v>
      </c>
      <c r="DUE2" s="19" t="s">
        <v>4710</v>
      </c>
      <c r="DUF2" s="19" t="s">
        <v>4710</v>
      </c>
      <c r="DUG2" s="19" t="s">
        <v>4710</v>
      </c>
      <c r="DUH2" s="19" t="s">
        <v>4710</v>
      </c>
      <c r="DUI2" s="19" t="s">
        <v>4710</v>
      </c>
      <c r="DUJ2" s="19" t="s">
        <v>4710</v>
      </c>
      <c r="DUK2" s="19" t="s">
        <v>4710</v>
      </c>
      <c r="DUL2" s="19" t="s">
        <v>4710</v>
      </c>
      <c r="DUM2" s="19" t="s">
        <v>4710</v>
      </c>
      <c r="DUN2" s="19" t="s">
        <v>4710</v>
      </c>
      <c r="DUO2" s="19" t="s">
        <v>4710</v>
      </c>
      <c r="DUP2" s="19" t="s">
        <v>4710</v>
      </c>
      <c r="DUQ2" s="19" t="s">
        <v>4710</v>
      </c>
      <c r="DUR2" s="19" t="s">
        <v>4710</v>
      </c>
      <c r="DUS2" s="19" t="s">
        <v>4710</v>
      </c>
      <c r="DUT2" s="19" t="s">
        <v>4710</v>
      </c>
      <c r="DUU2" s="19" t="s">
        <v>4710</v>
      </c>
      <c r="DUV2" s="19" t="s">
        <v>4710</v>
      </c>
      <c r="DUW2" s="19" t="s">
        <v>4710</v>
      </c>
      <c r="DUX2" s="19" t="s">
        <v>4710</v>
      </c>
      <c r="DUY2" s="19" t="s">
        <v>4710</v>
      </c>
      <c r="DUZ2" s="19" t="s">
        <v>4710</v>
      </c>
      <c r="DVA2" s="19" t="s">
        <v>4710</v>
      </c>
      <c r="DVB2" s="19" t="s">
        <v>4710</v>
      </c>
      <c r="DVC2" s="19" t="s">
        <v>4710</v>
      </c>
      <c r="DVD2" s="19" t="s">
        <v>4710</v>
      </c>
      <c r="DVE2" s="19" t="s">
        <v>4710</v>
      </c>
      <c r="DVF2" s="19" t="s">
        <v>4710</v>
      </c>
      <c r="DVG2" s="19" t="s">
        <v>4710</v>
      </c>
      <c r="DVH2" s="19" t="s">
        <v>4710</v>
      </c>
      <c r="DVI2" s="19" t="s">
        <v>4710</v>
      </c>
      <c r="DVJ2" s="19" t="s">
        <v>4710</v>
      </c>
      <c r="DVK2" s="19" t="s">
        <v>4710</v>
      </c>
      <c r="DVL2" s="19" t="s">
        <v>4710</v>
      </c>
      <c r="DVM2" s="19" t="s">
        <v>4710</v>
      </c>
      <c r="DVN2" s="19" t="s">
        <v>4710</v>
      </c>
      <c r="DVO2" s="19" t="s">
        <v>4710</v>
      </c>
      <c r="DVP2" s="19" t="s">
        <v>4710</v>
      </c>
      <c r="DVQ2" s="19" t="s">
        <v>4710</v>
      </c>
      <c r="DVR2" s="19" t="s">
        <v>4710</v>
      </c>
      <c r="DVS2" s="19" t="s">
        <v>4710</v>
      </c>
      <c r="DVT2" s="19" t="s">
        <v>4710</v>
      </c>
      <c r="DVU2" s="19" t="s">
        <v>4710</v>
      </c>
      <c r="DVV2" s="19" t="s">
        <v>4710</v>
      </c>
      <c r="DVW2" s="19" t="s">
        <v>4710</v>
      </c>
      <c r="DVX2" s="19" t="s">
        <v>4710</v>
      </c>
      <c r="DVY2" s="19" t="s">
        <v>4710</v>
      </c>
      <c r="DVZ2" s="19" t="s">
        <v>4710</v>
      </c>
      <c r="DWA2" s="19" t="s">
        <v>4710</v>
      </c>
      <c r="DWB2" s="19" t="s">
        <v>4710</v>
      </c>
      <c r="DWC2" s="19" t="s">
        <v>4710</v>
      </c>
      <c r="DWD2" s="19" t="s">
        <v>4710</v>
      </c>
      <c r="DWE2" s="19" t="s">
        <v>4710</v>
      </c>
      <c r="DWF2" s="19" t="s">
        <v>4710</v>
      </c>
      <c r="DWG2" s="19" t="s">
        <v>4710</v>
      </c>
      <c r="DWH2" s="19" t="s">
        <v>4710</v>
      </c>
      <c r="DWI2" s="19" t="s">
        <v>4710</v>
      </c>
      <c r="DWJ2" s="19" t="s">
        <v>4710</v>
      </c>
      <c r="DWK2" s="19" t="s">
        <v>4710</v>
      </c>
      <c r="DWL2" s="19" t="s">
        <v>4710</v>
      </c>
      <c r="DWM2" s="19" t="s">
        <v>4710</v>
      </c>
      <c r="DWN2" s="19" t="s">
        <v>4710</v>
      </c>
      <c r="DWO2" s="19" t="s">
        <v>4710</v>
      </c>
      <c r="DWP2" s="19" t="s">
        <v>4710</v>
      </c>
      <c r="DWQ2" s="19" t="s">
        <v>4710</v>
      </c>
      <c r="DWR2" s="19" t="s">
        <v>4710</v>
      </c>
      <c r="DWS2" s="19" t="s">
        <v>4710</v>
      </c>
      <c r="DWT2" s="19" t="s">
        <v>4710</v>
      </c>
      <c r="DWU2" s="19" t="s">
        <v>4710</v>
      </c>
      <c r="DWV2" s="19" t="s">
        <v>4710</v>
      </c>
      <c r="DWW2" s="19" t="s">
        <v>4710</v>
      </c>
      <c r="DWX2" s="19" t="s">
        <v>4710</v>
      </c>
      <c r="DWY2" s="19" t="s">
        <v>4710</v>
      </c>
      <c r="DWZ2" s="19" t="s">
        <v>4710</v>
      </c>
      <c r="DXA2" s="19" t="s">
        <v>4710</v>
      </c>
      <c r="DXB2" s="19" t="s">
        <v>4710</v>
      </c>
      <c r="DXC2" s="19" t="s">
        <v>4710</v>
      </c>
      <c r="DXD2" s="19" t="s">
        <v>4710</v>
      </c>
      <c r="DXE2" s="19" t="s">
        <v>4710</v>
      </c>
      <c r="DXF2" s="19" t="s">
        <v>4710</v>
      </c>
      <c r="DXG2" s="19" t="s">
        <v>4710</v>
      </c>
      <c r="DXH2" s="19" t="s">
        <v>4710</v>
      </c>
      <c r="DXI2" s="19" t="s">
        <v>4710</v>
      </c>
      <c r="DXJ2" s="19" t="s">
        <v>4710</v>
      </c>
      <c r="DXK2" s="19" t="s">
        <v>4710</v>
      </c>
      <c r="DXL2" s="19" t="s">
        <v>4710</v>
      </c>
      <c r="DXM2" s="19" t="s">
        <v>4710</v>
      </c>
      <c r="DXN2" s="19" t="s">
        <v>4710</v>
      </c>
      <c r="DXO2" s="19" t="s">
        <v>4710</v>
      </c>
      <c r="DXP2" s="19" t="s">
        <v>4710</v>
      </c>
      <c r="DXQ2" s="19" t="s">
        <v>4710</v>
      </c>
      <c r="DXR2" s="19" t="s">
        <v>4710</v>
      </c>
      <c r="DXS2" s="19" t="s">
        <v>4710</v>
      </c>
      <c r="DXT2" s="19" t="s">
        <v>4710</v>
      </c>
      <c r="DXU2" s="19" t="s">
        <v>4710</v>
      </c>
      <c r="DXV2" s="19" t="s">
        <v>4710</v>
      </c>
      <c r="DXW2" s="19" t="s">
        <v>4710</v>
      </c>
      <c r="DXX2" s="19" t="s">
        <v>4710</v>
      </c>
      <c r="DXY2" s="19" t="s">
        <v>4710</v>
      </c>
      <c r="DXZ2" s="19" t="s">
        <v>4710</v>
      </c>
      <c r="DYA2" s="19" t="s">
        <v>4710</v>
      </c>
      <c r="DYB2" s="19" t="s">
        <v>4710</v>
      </c>
      <c r="DYC2" s="19" t="s">
        <v>4710</v>
      </c>
      <c r="DYD2" s="19" t="s">
        <v>4710</v>
      </c>
      <c r="DYE2" s="19" t="s">
        <v>4710</v>
      </c>
      <c r="DYF2" s="19" t="s">
        <v>4710</v>
      </c>
      <c r="DYG2" s="19" t="s">
        <v>4710</v>
      </c>
      <c r="DYH2" s="19" t="s">
        <v>4710</v>
      </c>
      <c r="DYI2" s="19" t="s">
        <v>4710</v>
      </c>
      <c r="DYJ2" s="19" t="s">
        <v>4710</v>
      </c>
      <c r="DYK2" s="19" t="s">
        <v>4710</v>
      </c>
      <c r="DYL2" s="19" t="s">
        <v>4710</v>
      </c>
      <c r="DYM2" s="19" t="s">
        <v>4710</v>
      </c>
      <c r="DYN2" s="19" t="s">
        <v>4710</v>
      </c>
      <c r="DYO2" s="19" t="s">
        <v>4710</v>
      </c>
      <c r="DYP2" s="19" t="s">
        <v>4710</v>
      </c>
      <c r="DYQ2" s="19" t="s">
        <v>4710</v>
      </c>
      <c r="DYR2" s="19" t="s">
        <v>4710</v>
      </c>
      <c r="DYS2" s="19" t="s">
        <v>4710</v>
      </c>
      <c r="DYT2" s="19" t="s">
        <v>4710</v>
      </c>
      <c r="DYU2" s="19" t="s">
        <v>4710</v>
      </c>
      <c r="DYV2" s="19" t="s">
        <v>4710</v>
      </c>
      <c r="DYW2" s="19" t="s">
        <v>4710</v>
      </c>
      <c r="DYX2" s="19" t="s">
        <v>4710</v>
      </c>
      <c r="DYY2" s="19" t="s">
        <v>4710</v>
      </c>
      <c r="DYZ2" s="19" t="s">
        <v>4710</v>
      </c>
      <c r="DZA2" s="19" t="s">
        <v>4710</v>
      </c>
      <c r="DZB2" s="19" t="s">
        <v>4798</v>
      </c>
      <c r="DZC2" s="19" t="s">
        <v>4798</v>
      </c>
      <c r="DZD2" s="19" t="s">
        <v>4798</v>
      </c>
      <c r="DZE2" s="19" t="s">
        <v>4798</v>
      </c>
      <c r="DZF2" s="19" t="s">
        <v>4798</v>
      </c>
      <c r="DZG2" s="19" t="s">
        <v>4798</v>
      </c>
      <c r="DZH2" s="19" t="s">
        <v>4798</v>
      </c>
      <c r="DZI2" s="19" t="s">
        <v>4798</v>
      </c>
      <c r="DZJ2" s="19" t="s">
        <v>4798</v>
      </c>
      <c r="DZK2" s="19" t="s">
        <v>4798</v>
      </c>
      <c r="DZL2" s="19" t="s">
        <v>4798</v>
      </c>
      <c r="DZM2" s="19" t="s">
        <v>4798</v>
      </c>
      <c r="DZN2" s="19" t="s">
        <v>4798</v>
      </c>
      <c r="DZO2" s="19" t="s">
        <v>4798</v>
      </c>
      <c r="DZP2" s="19" t="s">
        <v>4798</v>
      </c>
      <c r="DZQ2" s="19" t="s">
        <v>4798</v>
      </c>
      <c r="DZR2" s="19" t="s">
        <v>4798</v>
      </c>
      <c r="DZS2" s="19" t="s">
        <v>4798</v>
      </c>
      <c r="DZT2" s="19" t="s">
        <v>4798</v>
      </c>
      <c r="DZU2" s="19" t="s">
        <v>4798</v>
      </c>
      <c r="DZV2" s="19" t="s">
        <v>4798</v>
      </c>
      <c r="DZW2" s="19" t="s">
        <v>4798</v>
      </c>
      <c r="DZX2" s="19" t="s">
        <v>4798</v>
      </c>
      <c r="DZY2" s="19" t="s">
        <v>4798</v>
      </c>
      <c r="DZZ2" s="19" t="s">
        <v>4798</v>
      </c>
      <c r="EAA2" s="19" t="s">
        <v>4798</v>
      </c>
      <c r="EAB2" s="19" t="s">
        <v>4798</v>
      </c>
      <c r="EAC2" s="19" t="s">
        <v>4798</v>
      </c>
      <c r="EAD2" s="19" t="s">
        <v>4798</v>
      </c>
      <c r="EAE2" s="19" t="s">
        <v>4798</v>
      </c>
      <c r="EAF2" s="19" t="s">
        <v>4798</v>
      </c>
      <c r="EAG2" s="19" t="s">
        <v>4798</v>
      </c>
      <c r="EAH2" s="19" t="s">
        <v>4798</v>
      </c>
      <c r="EAI2" s="19" t="s">
        <v>4798</v>
      </c>
      <c r="EAJ2" s="19" t="s">
        <v>4798</v>
      </c>
      <c r="EAK2" s="19" t="s">
        <v>4798</v>
      </c>
      <c r="EAL2" s="19" t="s">
        <v>4798</v>
      </c>
      <c r="EAM2" s="19" t="s">
        <v>4798</v>
      </c>
      <c r="EAN2" s="19" t="s">
        <v>4798</v>
      </c>
      <c r="EAO2" s="19" t="s">
        <v>4798</v>
      </c>
      <c r="EAP2" s="19" t="s">
        <v>4798</v>
      </c>
      <c r="EAQ2" s="19" t="s">
        <v>4798</v>
      </c>
      <c r="EAR2" s="19" t="s">
        <v>4798</v>
      </c>
      <c r="EAS2" s="19" t="s">
        <v>4798</v>
      </c>
      <c r="EAT2" s="19" t="s">
        <v>4798</v>
      </c>
      <c r="EAU2" s="19" t="s">
        <v>4798</v>
      </c>
      <c r="EAV2" s="19" t="s">
        <v>4798</v>
      </c>
      <c r="EAW2" s="19" t="s">
        <v>4798</v>
      </c>
      <c r="EAX2" s="19" t="s">
        <v>4798</v>
      </c>
      <c r="EAY2" s="19" t="s">
        <v>4798</v>
      </c>
      <c r="EAZ2" s="19" t="s">
        <v>4798</v>
      </c>
      <c r="EBA2" s="19" t="s">
        <v>4798</v>
      </c>
      <c r="EBB2" s="19" t="s">
        <v>4798</v>
      </c>
      <c r="EBC2" s="19" t="s">
        <v>4798</v>
      </c>
      <c r="EBD2" s="19" t="s">
        <v>4798</v>
      </c>
      <c r="EBE2" s="19" t="s">
        <v>4798</v>
      </c>
      <c r="EBF2" s="19" t="s">
        <v>4798</v>
      </c>
      <c r="EBG2" s="19" t="s">
        <v>4798</v>
      </c>
      <c r="EBH2" s="19" t="s">
        <v>4798</v>
      </c>
      <c r="EBI2" s="19" t="s">
        <v>4798</v>
      </c>
      <c r="EBJ2" s="19" t="s">
        <v>4798</v>
      </c>
      <c r="EBK2" s="19" t="s">
        <v>4798</v>
      </c>
      <c r="EBL2" s="19" t="s">
        <v>4798</v>
      </c>
      <c r="EBM2" s="19" t="s">
        <v>4798</v>
      </c>
      <c r="EBN2" s="19" t="s">
        <v>4798</v>
      </c>
      <c r="EBO2" s="19" t="s">
        <v>4798</v>
      </c>
      <c r="EBP2" s="19" t="s">
        <v>4798</v>
      </c>
      <c r="EBQ2" s="19" t="s">
        <v>4798</v>
      </c>
      <c r="EBR2" s="19" t="s">
        <v>4798</v>
      </c>
      <c r="EBS2" s="19" t="s">
        <v>4798</v>
      </c>
      <c r="EBT2" s="19" t="s">
        <v>4798</v>
      </c>
      <c r="EBU2" s="19" t="s">
        <v>4798</v>
      </c>
      <c r="EBV2" s="19" t="s">
        <v>4798</v>
      </c>
      <c r="EBW2" s="19" t="s">
        <v>4798</v>
      </c>
      <c r="EBX2" s="19" t="s">
        <v>4798</v>
      </c>
      <c r="EBY2" s="19" t="s">
        <v>4798</v>
      </c>
      <c r="EBZ2" s="19" t="s">
        <v>4798</v>
      </c>
      <c r="ECA2" s="19" t="s">
        <v>4798</v>
      </c>
      <c r="ECB2" s="19" t="s">
        <v>4798</v>
      </c>
      <c r="ECC2" s="19" t="s">
        <v>4798</v>
      </c>
      <c r="ECD2" s="19" t="s">
        <v>4798</v>
      </c>
      <c r="ECE2" s="19" t="s">
        <v>4798</v>
      </c>
      <c r="ECF2" s="19" t="s">
        <v>4798</v>
      </c>
      <c r="ECG2" s="19" t="s">
        <v>4798</v>
      </c>
      <c r="ECH2" s="19" t="s">
        <v>4798</v>
      </c>
      <c r="ECI2" s="19" t="s">
        <v>4798</v>
      </c>
      <c r="ECJ2" s="19" t="s">
        <v>4798</v>
      </c>
      <c r="ECK2" s="19" t="s">
        <v>4798</v>
      </c>
      <c r="ECL2" s="19" t="s">
        <v>4798</v>
      </c>
      <c r="ECM2" s="19" t="s">
        <v>4798</v>
      </c>
      <c r="ECN2" s="19" t="s">
        <v>4798</v>
      </c>
      <c r="ECO2" s="19" t="s">
        <v>4798</v>
      </c>
      <c r="ECP2" s="19" t="s">
        <v>4798</v>
      </c>
      <c r="ECQ2" s="19" t="s">
        <v>4798</v>
      </c>
      <c r="ECR2" s="19" t="s">
        <v>4798</v>
      </c>
      <c r="ECS2" s="19" t="s">
        <v>4798</v>
      </c>
      <c r="ECT2" s="19" t="s">
        <v>4798</v>
      </c>
      <c r="ECU2" s="19" t="s">
        <v>4798</v>
      </c>
      <c r="ECV2" s="19" t="s">
        <v>4798</v>
      </c>
      <c r="ECW2" s="19" t="s">
        <v>4798</v>
      </c>
      <c r="ECX2" s="19" t="s">
        <v>4798</v>
      </c>
      <c r="ECY2" s="19" t="s">
        <v>4798</v>
      </c>
      <c r="ECZ2" s="19" t="s">
        <v>4798</v>
      </c>
      <c r="EDA2" s="19" t="s">
        <v>4798</v>
      </c>
      <c r="EDB2" s="19" t="s">
        <v>4798</v>
      </c>
      <c r="EDC2" s="19" t="s">
        <v>4798</v>
      </c>
      <c r="EDD2" s="19" t="s">
        <v>4798</v>
      </c>
      <c r="EDE2" s="19" t="s">
        <v>4798</v>
      </c>
      <c r="EDF2" s="19" t="s">
        <v>4798</v>
      </c>
      <c r="EDG2" s="19" t="s">
        <v>4798</v>
      </c>
      <c r="EDH2" s="19" t="s">
        <v>4798</v>
      </c>
      <c r="EDI2" s="19" t="s">
        <v>4798</v>
      </c>
      <c r="EDJ2" s="19" t="s">
        <v>4798</v>
      </c>
      <c r="EDK2" s="19" t="s">
        <v>4798</v>
      </c>
      <c r="EDL2" s="19" t="s">
        <v>4798</v>
      </c>
      <c r="EDM2" s="19" t="s">
        <v>4798</v>
      </c>
      <c r="EDN2" s="19" t="s">
        <v>4798</v>
      </c>
      <c r="EDO2" s="19" t="s">
        <v>4798</v>
      </c>
      <c r="EDP2" s="19" t="s">
        <v>4798</v>
      </c>
      <c r="EDQ2" s="19" t="s">
        <v>4798</v>
      </c>
      <c r="EDR2" s="19" t="s">
        <v>4798</v>
      </c>
      <c r="EDS2" s="19" t="s">
        <v>4798</v>
      </c>
      <c r="EDT2" s="19" t="s">
        <v>4798</v>
      </c>
      <c r="EDU2" s="19" t="s">
        <v>4798</v>
      </c>
      <c r="EDV2" s="19" t="s">
        <v>4798</v>
      </c>
      <c r="EDW2" s="19" t="s">
        <v>4798</v>
      </c>
      <c r="EDX2" s="19" t="s">
        <v>4798</v>
      </c>
      <c r="EDY2" s="19" t="s">
        <v>4798</v>
      </c>
      <c r="EDZ2" s="19" t="s">
        <v>4798</v>
      </c>
      <c r="EEA2" s="19" t="s">
        <v>4798</v>
      </c>
      <c r="EEB2" s="19" t="s">
        <v>4798</v>
      </c>
      <c r="EEC2" s="19" t="s">
        <v>4798</v>
      </c>
      <c r="EED2" s="19" t="s">
        <v>4798</v>
      </c>
      <c r="EEE2" s="19" t="s">
        <v>4798</v>
      </c>
      <c r="EEF2" s="19" t="s">
        <v>4798</v>
      </c>
      <c r="EEG2" s="19" t="s">
        <v>4798</v>
      </c>
      <c r="EEH2" s="19" t="s">
        <v>4798</v>
      </c>
      <c r="EEI2" s="19" t="s">
        <v>4798</v>
      </c>
      <c r="EEJ2" s="19" t="s">
        <v>4798</v>
      </c>
      <c r="EEK2" s="19" t="s">
        <v>4798</v>
      </c>
      <c r="EEL2" s="19" t="s">
        <v>4798</v>
      </c>
      <c r="EEM2" s="19" t="s">
        <v>4798</v>
      </c>
      <c r="EEN2" s="19" t="s">
        <v>4798</v>
      </c>
      <c r="EEO2" s="19" t="s">
        <v>4798</v>
      </c>
      <c r="EEP2" s="19" t="s">
        <v>4798</v>
      </c>
      <c r="EEQ2" s="19" t="s">
        <v>4798</v>
      </c>
      <c r="EER2" s="19" t="s">
        <v>4798</v>
      </c>
      <c r="EES2" s="19" t="s">
        <v>4798</v>
      </c>
      <c r="EET2" s="19" t="s">
        <v>4798</v>
      </c>
      <c r="EEU2" s="19" t="s">
        <v>4798</v>
      </c>
      <c r="EEV2" s="19" t="s">
        <v>4798</v>
      </c>
      <c r="EEW2" s="19" t="s">
        <v>4798</v>
      </c>
      <c r="EEX2" s="19" t="s">
        <v>4798</v>
      </c>
      <c r="EEY2" s="19" t="s">
        <v>4798</v>
      </c>
      <c r="EEZ2" s="19" t="s">
        <v>4798</v>
      </c>
      <c r="EFA2" s="19" t="s">
        <v>4798</v>
      </c>
      <c r="EFB2" s="19" t="s">
        <v>4798</v>
      </c>
      <c r="EFC2" s="19" t="s">
        <v>4798</v>
      </c>
      <c r="EFD2" s="19" t="s">
        <v>4798</v>
      </c>
      <c r="EFE2" s="19" t="s">
        <v>4798</v>
      </c>
      <c r="EFF2" s="19" t="s">
        <v>4798</v>
      </c>
      <c r="EFG2" s="19" t="s">
        <v>4798</v>
      </c>
      <c r="EFH2" s="19" t="s">
        <v>4798</v>
      </c>
      <c r="EFI2" s="19" t="s">
        <v>4798</v>
      </c>
      <c r="EFJ2" s="19" t="s">
        <v>4798</v>
      </c>
      <c r="EFK2" s="19" t="s">
        <v>4798</v>
      </c>
      <c r="EFL2" s="19" t="s">
        <v>4798</v>
      </c>
      <c r="EFM2" s="19" t="s">
        <v>4798</v>
      </c>
      <c r="EFN2" s="19" t="s">
        <v>4798</v>
      </c>
      <c r="EFO2" s="19" t="s">
        <v>4798</v>
      </c>
      <c r="EFP2" s="19" t="s">
        <v>4798</v>
      </c>
      <c r="EFQ2" s="19" t="s">
        <v>4798</v>
      </c>
      <c r="EFR2" s="19" t="s">
        <v>4798</v>
      </c>
      <c r="EFS2" s="19" t="s">
        <v>4798</v>
      </c>
      <c r="EFT2" s="19" t="s">
        <v>4798</v>
      </c>
      <c r="EFU2" s="19" t="s">
        <v>4901</v>
      </c>
      <c r="EFV2" s="19" t="s">
        <v>4901</v>
      </c>
      <c r="EFW2" s="19" t="s">
        <v>4901</v>
      </c>
      <c r="EFX2" s="19" t="s">
        <v>4901</v>
      </c>
      <c r="EFY2" s="19" t="s">
        <v>4901</v>
      </c>
      <c r="EFZ2" s="19" t="s">
        <v>4901</v>
      </c>
      <c r="EGA2" s="19" t="s">
        <v>4901</v>
      </c>
      <c r="EGB2" s="19" t="s">
        <v>4901</v>
      </c>
      <c r="EGC2" s="19" t="s">
        <v>4901</v>
      </c>
      <c r="EGD2" s="19" t="s">
        <v>4901</v>
      </c>
      <c r="EGE2" s="19" t="s">
        <v>4901</v>
      </c>
      <c r="EGF2" s="19" t="s">
        <v>4901</v>
      </c>
      <c r="EGG2" s="19" t="s">
        <v>4901</v>
      </c>
      <c r="EGH2" s="19" t="s">
        <v>4901</v>
      </c>
      <c r="EGI2" s="19" t="s">
        <v>4901</v>
      </c>
      <c r="EGJ2" s="19" t="s">
        <v>4911</v>
      </c>
      <c r="EGK2" s="19" t="s">
        <v>4911</v>
      </c>
      <c r="EGL2" s="19" t="s">
        <v>4911</v>
      </c>
      <c r="EGM2" s="19" t="s">
        <v>4911</v>
      </c>
      <c r="EGN2" s="19" t="s">
        <v>4911</v>
      </c>
      <c r="EGO2" s="19" t="s">
        <v>4911</v>
      </c>
      <c r="EGP2" s="19" t="s">
        <v>4911</v>
      </c>
      <c r="EGQ2" s="19" t="s">
        <v>4911</v>
      </c>
      <c r="EGR2" s="19" t="s">
        <v>4911</v>
      </c>
      <c r="EGS2" s="19" t="s">
        <v>4911</v>
      </c>
      <c r="EGT2" s="19" t="s">
        <v>4911</v>
      </c>
      <c r="EGU2" s="19" t="s">
        <v>4911</v>
      </c>
      <c r="EGV2" s="19" t="s">
        <v>4911</v>
      </c>
      <c r="EGW2" s="19" t="s">
        <v>4911</v>
      </c>
      <c r="EGX2" s="19" t="s">
        <v>4911</v>
      </c>
      <c r="EGY2" s="19" t="s">
        <v>4911</v>
      </c>
      <c r="EGZ2" s="19" t="s">
        <v>4911</v>
      </c>
      <c r="EHA2" s="19" t="s">
        <v>4911</v>
      </c>
      <c r="EHB2" s="19" t="s">
        <v>4911</v>
      </c>
      <c r="EHC2" s="19" t="s">
        <v>4911</v>
      </c>
      <c r="EHD2" s="19" t="s">
        <v>4911</v>
      </c>
      <c r="EHE2" s="19" t="s">
        <v>4911</v>
      </c>
      <c r="EHF2" s="19" t="s">
        <v>4911</v>
      </c>
      <c r="EHG2" s="19" t="s">
        <v>4911</v>
      </c>
      <c r="EHH2" s="19" t="s">
        <v>4911</v>
      </c>
      <c r="EHI2" s="19" t="s">
        <v>4911</v>
      </c>
      <c r="EHJ2" s="19" t="s">
        <v>4911</v>
      </c>
      <c r="EHK2" s="19" t="s">
        <v>4911</v>
      </c>
      <c r="EHL2" s="19" t="s">
        <v>4911</v>
      </c>
      <c r="EHM2" s="19" t="s">
        <v>4911</v>
      </c>
      <c r="EHN2" s="19" t="s">
        <v>4911</v>
      </c>
      <c r="EHO2" s="19" t="s">
        <v>4911</v>
      </c>
      <c r="EHP2" s="19" t="s">
        <v>4911</v>
      </c>
      <c r="EHQ2" s="19" t="s">
        <v>4911</v>
      </c>
      <c r="EHR2" s="19" t="s">
        <v>4911</v>
      </c>
      <c r="EHS2" s="19" t="s">
        <v>4911</v>
      </c>
      <c r="EHT2" s="19" t="s">
        <v>4911</v>
      </c>
      <c r="EHU2" s="19" t="s">
        <v>4911</v>
      </c>
      <c r="EHV2" s="19" t="s">
        <v>4911</v>
      </c>
      <c r="EHW2" s="19" t="s">
        <v>4911</v>
      </c>
      <c r="EHX2" s="19" t="s">
        <v>4911</v>
      </c>
      <c r="EHY2" s="19" t="s">
        <v>4911</v>
      </c>
      <c r="EHZ2" s="19" t="s">
        <v>4911</v>
      </c>
      <c r="EIA2" s="19" t="s">
        <v>4911</v>
      </c>
      <c r="EIB2" s="19" t="s">
        <v>4911</v>
      </c>
      <c r="EIC2" s="19" t="s">
        <v>4911</v>
      </c>
      <c r="EID2" s="19" t="s">
        <v>4911</v>
      </c>
      <c r="EIE2" s="19" t="s">
        <v>4911</v>
      </c>
      <c r="EIF2" s="19" t="s">
        <v>4911</v>
      </c>
      <c r="EIG2" s="19" t="s">
        <v>4911</v>
      </c>
      <c r="EIH2" s="19" t="s">
        <v>4911</v>
      </c>
      <c r="EII2" s="19" t="s">
        <v>4911</v>
      </c>
      <c r="EIJ2" s="19" t="s">
        <v>4911</v>
      </c>
      <c r="EIK2" s="19" t="s">
        <v>4911</v>
      </c>
      <c r="EIL2" s="19" t="s">
        <v>4911</v>
      </c>
      <c r="EIM2" s="19" t="s">
        <v>4911</v>
      </c>
      <c r="EIN2" s="19" t="s">
        <v>4911</v>
      </c>
      <c r="EIO2" s="19" t="s">
        <v>4911</v>
      </c>
      <c r="EIP2" s="19" t="s">
        <v>4911</v>
      </c>
      <c r="EIQ2" s="19" t="s">
        <v>4911</v>
      </c>
      <c r="EIR2" s="19" t="s">
        <v>4911</v>
      </c>
      <c r="EIS2" s="19" t="s">
        <v>4911</v>
      </c>
      <c r="EIT2" s="19" t="s">
        <v>4911</v>
      </c>
      <c r="EIU2" s="19" t="s">
        <v>4911</v>
      </c>
      <c r="EIV2" s="19" t="s">
        <v>4911</v>
      </c>
      <c r="EIW2" s="19" t="s">
        <v>4911</v>
      </c>
      <c r="EIX2" s="19" t="s">
        <v>4911</v>
      </c>
      <c r="EIY2" s="19" t="s">
        <v>4911</v>
      </c>
      <c r="EIZ2" s="19" t="s">
        <v>4911</v>
      </c>
      <c r="EJA2" s="19" t="s">
        <v>4911</v>
      </c>
      <c r="EJB2" s="19" t="s">
        <v>4911</v>
      </c>
      <c r="EJC2" s="19" t="s">
        <v>4911</v>
      </c>
      <c r="EJD2" s="19" t="s">
        <v>4911</v>
      </c>
      <c r="EJE2" s="19" t="s">
        <v>4911</v>
      </c>
      <c r="EJF2" s="19" t="s">
        <v>4911</v>
      </c>
      <c r="EJG2" s="19" t="s">
        <v>4911</v>
      </c>
      <c r="EJH2" s="19" t="s">
        <v>4911</v>
      </c>
      <c r="EJI2" s="19" t="s">
        <v>4911</v>
      </c>
      <c r="EJJ2" s="19" t="s">
        <v>4911</v>
      </c>
      <c r="EJK2" s="19" t="s">
        <v>4911</v>
      </c>
      <c r="EJL2" s="19" t="s">
        <v>4911</v>
      </c>
      <c r="EJM2" s="19" t="s">
        <v>4911</v>
      </c>
      <c r="EJN2" s="19" t="s">
        <v>4911</v>
      </c>
      <c r="EJO2" s="19" t="s">
        <v>4911</v>
      </c>
      <c r="EJP2" s="19" t="s">
        <v>4911</v>
      </c>
      <c r="EJQ2" s="19" t="s">
        <v>4911</v>
      </c>
      <c r="EJR2" s="19" t="s">
        <v>4911</v>
      </c>
      <c r="EJS2" s="19" t="s">
        <v>4911</v>
      </c>
      <c r="EJT2" s="19" t="s">
        <v>4911</v>
      </c>
      <c r="EJU2" s="19" t="s">
        <v>4911</v>
      </c>
      <c r="EJV2" s="19" t="s">
        <v>4911</v>
      </c>
      <c r="EJW2" s="19" t="s">
        <v>4911</v>
      </c>
      <c r="EJX2" s="19" t="s">
        <v>4911</v>
      </c>
      <c r="EJY2" s="19" t="s">
        <v>4911</v>
      </c>
      <c r="EJZ2" s="19" t="s">
        <v>4911</v>
      </c>
      <c r="EKA2" s="19" t="s">
        <v>4911</v>
      </c>
      <c r="EKB2" s="19" t="s">
        <v>4911</v>
      </c>
      <c r="EKC2" s="19" t="s">
        <v>4911</v>
      </c>
      <c r="EKD2" s="19" t="s">
        <v>4911</v>
      </c>
      <c r="EKE2" s="19" t="s">
        <v>4911</v>
      </c>
      <c r="EKF2" s="19" t="s">
        <v>4911</v>
      </c>
      <c r="EKG2" s="19" t="s">
        <v>4911</v>
      </c>
      <c r="EKH2" s="19" t="s">
        <v>4911</v>
      </c>
      <c r="EKI2" s="19" t="s">
        <v>4911</v>
      </c>
      <c r="EKJ2" s="19" t="s">
        <v>4911</v>
      </c>
      <c r="EKK2" s="19" t="s">
        <v>4911</v>
      </c>
      <c r="EKL2" s="19" t="s">
        <v>4911</v>
      </c>
      <c r="EKM2" s="19" t="s">
        <v>4911</v>
      </c>
      <c r="EKN2" s="19" t="s">
        <v>4911</v>
      </c>
      <c r="EKO2" s="19" t="s">
        <v>4911</v>
      </c>
      <c r="EKP2" s="19" t="s">
        <v>4911</v>
      </c>
      <c r="EKQ2" s="19" t="s">
        <v>4911</v>
      </c>
      <c r="EKR2" s="19" t="s">
        <v>4911</v>
      </c>
      <c r="EKS2" s="19" t="s">
        <v>4911</v>
      </c>
      <c r="EKT2" s="19" t="s">
        <v>4911</v>
      </c>
      <c r="EKU2" s="19" t="s">
        <v>4911</v>
      </c>
      <c r="EKV2" s="19" t="s">
        <v>4911</v>
      </c>
      <c r="EKW2" s="19" t="s">
        <v>4911</v>
      </c>
      <c r="EKX2" s="19" t="s">
        <v>4911</v>
      </c>
      <c r="EKY2" s="19" t="s">
        <v>4911</v>
      </c>
      <c r="EKZ2" s="19" t="s">
        <v>4911</v>
      </c>
      <c r="ELA2" s="19" t="s">
        <v>4911</v>
      </c>
      <c r="ELB2" s="19" t="s">
        <v>4980</v>
      </c>
      <c r="ELC2" s="19" t="s">
        <v>4980</v>
      </c>
      <c r="ELD2" s="19" t="s">
        <v>4980</v>
      </c>
      <c r="ELE2" s="19" t="s">
        <v>4980</v>
      </c>
      <c r="ELF2" s="19" t="s">
        <v>4982</v>
      </c>
      <c r="ELG2" s="19" t="s">
        <v>4982</v>
      </c>
      <c r="ELH2" s="19" t="s">
        <v>4982</v>
      </c>
      <c r="ELI2" s="19" t="s">
        <v>4982</v>
      </c>
      <c r="ELJ2" s="19" t="s">
        <v>4982</v>
      </c>
      <c r="ELK2" s="19" t="s">
        <v>4982</v>
      </c>
      <c r="ELL2" s="19" t="s">
        <v>4982</v>
      </c>
      <c r="ELM2" s="19" t="s">
        <v>4987</v>
      </c>
      <c r="ELN2" s="19" t="s">
        <v>4987</v>
      </c>
      <c r="ELO2" s="19" t="s">
        <v>4987</v>
      </c>
      <c r="ELP2" s="19" t="s">
        <v>4987</v>
      </c>
      <c r="ELQ2" s="19" t="s">
        <v>4987</v>
      </c>
      <c r="ELR2" s="19" t="s">
        <v>4987</v>
      </c>
      <c r="ELS2" s="19" t="s">
        <v>4987</v>
      </c>
      <c r="ELT2" s="19" t="s">
        <v>4987</v>
      </c>
      <c r="ELU2" s="19" t="s">
        <v>4987</v>
      </c>
      <c r="ELV2" s="19" t="s">
        <v>4987</v>
      </c>
      <c r="ELW2" s="19" t="s">
        <v>4987</v>
      </c>
      <c r="ELX2" s="19" t="s">
        <v>4987</v>
      </c>
      <c r="ELY2" s="19" t="s">
        <v>4987</v>
      </c>
      <c r="ELZ2" s="19" t="s">
        <v>4987</v>
      </c>
      <c r="EMA2" s="19" t="s">
        <v>4987</v>
      </c>
      <c r="EMB2" s="19" t="s">
        <v>4987</v>
      </c>
      <c r="EMC2" s="19" t="s">
        <v>4987</v>
      </c>
      <c r="EMD2" s="19" t="s">
        <v>4987</v>
      </c>
      <c r="EME2" s="19" t="s">
        <v>4987</v>
      </c>
      <c r="EMF2" s="19" t="s">
        <v>4987</v>
      </c>
      <c r="EMG2" s="19" t="s">
        <v>4987</v>
      </c>
      <c r="EMH2" s="19" t="s">
        <v>4987</v>
      </c>
      <c r="EMI2" s="19" t="s">
        <v>4987</v>
      </c>
      <c r="EMJ2" s="19" t="s">
        <v>4987</v>
      </c>
      <c r="EMK2" s="19" t="s">
        <v>4987</v>
      </c>
      <c r="EML2" s="19" t="s">
        <v>4987</v>
      </c>
      <c r="EMM2" s="19" t="s">
        <v>4987</v>
      </c>
      <c r="EMN2" s="19" t="s">
        <v>4987</v>
      </c>
      <c r="EMO2" s="19" t="s">
        <v>4987</v>
      </c>
      <c r="EMP2" s="19" t="s">
        <v>4987</v>
      </c>
      <c r="EMQ2" s="19" t="s">
        <v>4987</v>
      </c>
      <c r="EMR2" s="19" t="s">
        <v>4987</v>
      </c>
      <c r="EMS2" s="19" t="s">
        <v>4987</v>
      </c>
      <c r="EMT2" s="19" t="s">
        <v>4987</v>
      </c>
      <c r="EMU2" s="19" t="s">
        <v>4987</v>
      </c>
      <c r="EMV2" s="19" t="s">
        <v>4987</v>
      </c>
      <c r="EMW2" s="19" t="s">
        <v>4987</v>
      </c>
      <c r="EMX2" s="19" t="s">
        <v>4987</v>
      </c>
      <c r="EMY2" s="19" t="s">
        <v>4987</v>
      </c>
      <c r="EMZ2" s="19" t="s">
        <v>4987</v>
      </c>
      <c r="ENA2" s="19" t="s">
        <v>4987</v>
      </c>
      <c r="ENB2" s="19" t="s">
        <v>4987</v>
      </c>
      <c r="ENC2" s="19" t="s">
        <v>4987</v>
      </c>
      <c r="END2" s="19" t="s">
        <v>5011</v>
      </c>
      <c r="ENE2" s="19" t="s">
        <v>5011</v>
      </c>
      <c r="ENF2" s="19" t="s">
        <v>5011</v>
      </c>
      <c r="ENG2" s="19" t="s">
        <v>5011</v>
      </c>
      <c r="ENH2" s="19" t="s">
        <v>5011</v>
      </c>
      <c r="ENI2" s="19" t="s">
        <v>5011</v>
      </c>
      <c r="ENJ2" s="19" t="s">
        <v>5011</v>
      </c>
      <c r="ENK2" s="19" t="s">
        <v>5011</v>
      </c>
      <c r="ENL2" s="19" t="s">
        <v>5011</v>
      </c>
      <c r="ENM2" s="19" t="s">
        <v>5011</v>
      </c>
      <c r="ENN2" s="19" t="s">
        <v>5011</v>
      </c>
      <c r="ENO2" s="19" t="s">
        <v>5011</v>
      </c>
      <c r="ENP2" s="19" t="s">
        <v>5011</v>
      </c>
      <c r="ENQ2" s="19" t="s">
        <v>5011</v>
      </c>
      <c r="ENR2" s="19" t="s">
        <v>5011</v>
      </c>
      <c r="ENS2" s="19" t="s">
        <v>5011</v>
      </c>
      <c r="ENT2" s="19" t="s">
        <v>5011</v>
      </c>
      <c r="ENU2" s="19" t="s">
        <v>5011</v>
      </c>
      <c r="ENV2" s="19" t="s">
        <v>5011</v>
      </c>
      <c r="ENW2" s="19" t="s">
        <v>5011</v>
      </c>
      <c r="ENX2" s="19" t="s">
        <v>5011</v>
      </c>
      <c r="ENY2" s="19" t="s">
        <v>5011</v>
      </c>
      <c r="ENZ2" s="19" t="s">
        <v>5011</v>
      </c>
      <c r="EOA2" s="19" t="s">
        <v>5011</v>
      </c>
      <c r="EOB2" s="19" t="s">
        <v>5011</v>
      </c>
      <c r="EOC2" s="19" t="s">
        <v>5011</v>
      </c>
      <c r="EOD2" s="19" t="s">
        <v>5011</v>
      </c>
      <c r="EOE2" s="19" t="s">
        <v>5011</v>
      </c>
      <c r="EOF2" s="19" t="s">
        <v>5011</v>
      </c>
      <c r="EOG2" s="19" t="s">
        <v>5011</v>
      </c>
      <c r="EOH2" s="19" t="s">
        <v>5011</v>
      </c>
      <c r="EOI2" s="19" t="s">
        <v>5011</v>
      </c>
      <c r="EOJ2" s="19" t="s">
        <v>5011</v>
      </c>
      <c r="EOK2" s="19" t="s">
        <v>5011</v>
      </c>
      <c r="EOL2" s="19" t="s">
        <v>5011</v>
      </c>
      <c r="EOM2" s="19" t="s">
        <v>5011</v>
      </c>
      <c r="EON2" s="19" t="s">
        <v>5011</v>
      </c>
      <c r="EOO2" s="19" t="s">
        <v>5011</v>
      </c>
      <c r="EOP2" s="19" t="s">
        <v>5011</v>
      </c>
      <c r="EOQ2" s="19" t="s">
        <v>5011</v>
      </c>
      <c r="EOR2" s="19" t="s">
        <v>5011</v>
      </c>
      <c r="EOS2" s="19" t="s">
        <v>5011</v>
      </c>
      <c r="EOT2" s="19" t="s">
        <v>5011</v>
      </c>
      <c r="EOU2" s="19" t="s">
        <v>5011</v>
      </c>
      <c r="EOV2" s="19" t="s">
        <v>5011</v>
      </c>
      <c r="EOW2" s="19" t="s">
        <v>5011</v>
      </c>
      <c r="EOX2" s="19" t="s">
        <v>5011</v>
      </c>
      <c r="EOY2" s="19" t="s">
        <v>5011</v>
      </c>
      <c r="EOZ2" s="19" t="s">
        <v>5011</v>
      </c>
      <c r="EPA2" s="19" t="s">
        <v>5011</v>
      </c>
      <c r="EPB2" s="19" t="s">
        <v>5011</v>
      </c>
      <c r="EPC2" s="19" t="s">
        <v>5011</v>
      </c>
      <c r="EPD2" s="19" t="s">
        <v>5011</v>
      </c>
      <c r="EPE2" s="19" t="s">
        <v>5011</v>
      </c>
      <c r="EPF2" s="19" t="s">
        <v>5011</v>
      </c>
      <c r="EPG2" s="19" t="s">
        <v>5011</v>
      </c>
      <c r="EPH2" s="19" t="s">
        <v>5011</v>
      </c>
      <c r="EPI2" s="19" t="s">
        <v>5043</v>
      </c>
      <c r="EPJ2" s="19" t="s">
        <v>5043</v>
      </c>
      <c r="EPK2" s="19" t="s">
        <v>5043</v>
      </c>
      <c r="EPL2" s="19" t="s">
        <v>5043</v>
      </c>
      <c r="EPM2" s="19" t="s">
        <v>5043</v>
      </c>
      <c r="EPN2" s="19" t="s">
        <v>5043</v>
      </c>
      <c r="EPO2" s="19" t="s">
        <v>5043</v>
      </c>
      <c r="EPP2" s="19" t="s">
        <v>5043</v>
      </c>
      <c r="EPQ2" s="19" t="s">
        <v>5043</v>
      </c>
      <c r="EPR2" s="19" t="s">
        <v>5043</v>
      </c>
      <c r="EPS2" s="19" t="s">
        <v>5043</v>
      </c>
      <c r="EPT2" s="19" t="s">
        <v>5043</v>
      </c>
      <c r="EPU2" s="19" t="s">
        <v>5043</v>
      </c>
      <c r="EPV2" s="19" t="s">
        <v>5043</v>
      </c>
      <c r="EPW2" s="19" t="s">
        <v>5043</v>
      </c>
      <c r="EPX2" s="19" t="s">
        <v>5043</v>
      </c>
      <c r="EPY2" s="19" t="s">
        <v>5043</v>
      </c>
      <c r="EPZ2" s="19" t="s">
        <v>5043</v>
      </c>
      <c r="EQA2" s="19" t="s">
        <v>5043</v>
      </c>
      <c r="EQB2" s="19" t="s">
        <v>5043</v>
      </c>
      <c r="EQC2" s="19" t="s">
        <v>5043</v>
      </c>
      <c r="EQD2" s="19" t="s">
        <v>5043</v>
      </c>
      <c r="EQE2" s="19" t="s">
        <v>5043</v>
      </c>
      <c r="EQF2" s="19" t="s">
        <v>5043</v>
      </c>
      <c r="EQG2" s="19" t="s">
        <v>5043</v>
      </c>
      <c r="EQH2" s="19" t="s">
        <v>5043</v>
      </c>
      <c r="EQI2" s="19" t="s">
        <v>5043</v>
      </c>
      <c r="EQJ2" s="19" t="s">
        <v>5043</v>
      </c>
      <c r="EQK2" s="19" t="s">
        <v>5043</v>
      </c>
      <c r="EQL2" s="19" t="s">
        <v>5043</v>
      </c>
      <c r="EQM2" s="19" t="s">
        <v>5043</v>
      </c>
      <c r="EQN2" s="19" t="s">
        <v>5043</v>
      </c>
      <c r="EQO2" s="19" t="s">
        <v>5043</v>
      </c>
      <c r="EQP2" s="19" t="s">
        <v>5043</v>
      </c>
      <c r="EQQ2" s="19" t="s">
        <v>5043</v>
      </c>
      <c r="EQR2" s="19" t="s">
        <v>5043</v>
      </c>
      <c r="EQS2" s="19" t="s">
        <v>5043</v>
      </c>
      <c r="EQT2" s="19" t="s">
        <v>5043</v>
      </c>
      <c r="EQU2" s="19" t="s">
        <v>5043</v>
      </c>
      <c r="EQV2" s="19" t="s">
        <v>5043</v>
      </c>
      <c r="EQW2" s="19" t="s">
        <v>5043</v>
      </c>
      <c r="EQX2" s="19" t="s">
        <v>5043</v>
      </c>
      <c r="EQY2" s="19" t="s">
        <v>5043</v>
      </c>
      <c r="EQZ2" s="19" t="s">
        <v>5043</v>
      </c>
      <c r="ERA2" s="19" t="s">
        <v>5043</v>
      </c>
      <c r="ERB2" s="19" t="s">
        <v>5043</v>
      </c>
      <c r="ERC2" s="19" t="s">
        <v>5043</v>
      </c>
      <c r="ERD2" s="19" t="s">
        <v>5043</v>
      </c>
      <c r="ERE2" s="19" t="s">
        <v>5043</v>
      </c>
      <c r="ERF2" s="19" t="s">
        <v>5043</v>
      </c>
      <c r="ERG2" s="19" t="s">
        <v>5043</v>
      </c>
      <c r="ERH2" s="19" t="s">
        <v>5043</v>
      </c>
      <c r="ERI2" s="19" t="s">
        <v>5043</v>
      </c>
      <c r="ERJ2" s="19" t="s">
        <v>5043</v>
      </c>
      <c r="ERK2" s="19" t="s">
        <v>5043</v>
      </c>
      <c r="ERL2" s="19" t="s">
        <v>5043</v>
      </c>
      <c r="ERM2" s="19" t="s">
        <v>5043</v>
      </c>
      <c r="ERN2" s="19" t="s">
        <v>5043</v>
      </c>
      <c r="ERO2" s="19" t="s">
        <v>5043</v>
      </c>
      <c r="ERP2" s="19" t="s">
        <v>5043</v>
      </c>
      <c r="ERQ2" s="19" t="s">
        <v>5043</v>
      </c>
      <c r="ERR2" s="19" t="s">
        <v>5043</v>
      </c>
      <c r="ERS2" s="19" t="s">
        <v>5043</v>
      </c>
      <c r="ERT2" s="19" t="s">
        <v>5043</v>
      </c>
      <c r="ERU2" s="19" t="s">
        <v>5043</v>
      </c>
      <c r="ERV2" s="19" t="s">
        <v>5043</v>
      </c>
      <c r="ERW2" s="19" t="s">
        <v>5043</v>
      </c>
      <c r="ERX2" s="19" t="s">
        <v>5043</v>
      </c>
      <c r="ERY2" s="19" t="s">
        <v>5043</v>
      </c>
      <c r="ERZ2" s="19" t="s">
        <v>5043</v>
      </c>
      <c r="ESA2" s="19" t="s">
        <v>5043</v>
      </c>
      <c r="ESB2" s="19" t="s">
        <v>5043</v>
      </c>
      <c r="ESC2" s="19" t="s">
        <v>5043</v>
      </c>
      <c r="ESD2" s="19" t="s">
        <v>5043</v>
      </c>
      <c r="ESE2" s="19" t="s">
        <v>5043</v>
      </c>
      <c r="ESF2" s="19" t="s">
        <v>5043</v>
      </c>
      <c r="ESG2" s="19" t="s">
        <v>5043</v>
      </c>
      <c r="ESH2" s="19" t="s">
        <v>5043</v>
      </c>
      <c r="ESI2" s="19" t="s">
        <v>5043</v>
      </c>
      <c r="ESJ2" s="19" t="s">
        <v>5043</v>
      </c>
      <c r="ESK2" s="19" t="s">
        <v>5043</v>
      </c>
      <c r="ESL2" s="19" t="s">
        <v>5043</v>
      </c>
      <c r="ESM2" s="19" t="s">
        <v>5043</v>
      </c>
      <c r="ESN2" s="19" t="s">
        <v>5043</v>
      </c>
      <c r="ESO2" s="19" t="s">
        <v>5043</v>
      </c>
      <c r="ESP2" s="19" t="s">
        <v>5043</v>
      </c>
      <c r="ESQ2" s="19" t="s">
        <v>5043</v>
      </c>
      <c r="ESR2" s="19" t="s">
        <v>5043</v>
      </c>
      <c r="ESS2" s="19" t="s">
        <v>5043</v>
      </c>
      <c r="EST2" s="19" t="s">
        <v>5043</v>
      </c>
      <c r="ESU2" s="19" t="s">
        <v>5043</v>
      </c>
      <c r="ESV2" s="19" t="s">
        <v>5043</v>
      </c>
      <c r="ESW2" s="19" t="s">
        <v>5043</v>
      </c>
      <c r="ESX2" s="19" t="s">
        <v>5043</v>
      </c>
      <c r="ESY2" s="19" t="s">
        <v>5043</v>
      </c>
      <c r="ESZ2" s="19" t="s">
        <v>5043</v>
      </c>
      <c r="ETA2" s="19" t="s">
        <v>5043</v>
      </c>
      <c r="ETB2" s="19" t="s">
        <v>5043</v>
      </c>
      <c r="ETC2" s="19" t="s">
        <v>5043</v>
      </c>
      <c r="ETD2" s="19" t="s">
        <v>5043</v>
      </c>
      <c r="ETE2" s="19" t="s">
        <v>5043</v>
      </c>
      <c r="ETF2" s="19" t="s">
        <v>5043</v>
      </c>
      <c r="ETG2" s="19" t="s">
        <v>5043</v>
      </c>
      <c r="ETH2" s="19" t="s">
        <v>5043</v>
      </c>
      <c r="ETI2" s="19" t="s">
        <v>5043</v>
      </c>
      <c r="ETJ2" s="19" t="s">
        <v>5043</v>
      </c>
      <c r="ETK2" s="19" t="s">
        <v>5043</v>
      </c>
      <c r="ETL2" s="19" t="s">
        <v>5043</v>
      </c>
      <c r="ETM2" s="19" t="s">
        <v>5043</v>
      </c>
      <c r="ETN2" s="19" t="s">
        <v>5043</v>
      </c>
      <c r="ETO2" s="19" t="s">
        <v>5043</v>
      </c>
      <c r="ETP2" s="19" t="s">
        <v>5043</v>
      </c>
      <c r="ETQ2" s="19" t="s">
        <v>5043</v>
      </c>
      <c r="ETR2" s="19" t="s">
        <v>5043</v>
      </c>
      <c r="ETS2" s="19" t="s">
        <v>5043</v>
      </c>
      <c r="ETT2" s="19" t="s">
        <v>5043</v>
      </c>
      <c r="ETU2" s="19" t="s">
        <v>5043</v>
      </c>
      <c r="ETV2" s="19" t="s">
        <v>5078</v>
      </c>
      <c r="ETW2" s="19" t="s">
        <v>5078</v>
      </c>
      <c r="ETX2" s="19" t="s">
        <v>5078</v>
      </c>
      <c r="ETY2" s="19" t="s">
        <v>5078</v>
      </c>
      <c r="ETZ2" s="19" t="s">
        <v>5078</v>
      </c>
      <c r="EUA2" s="19" t="s">
        <v>5078</v>
      </c>
      <c r="EUB2" s="19" t="s">
        <v>5078</v>
      </c>
      <c r="EUC2" s="19" t="s">
        <v>5078</v>
      </c>
      <c r="EUD2" s="19" t="s">
        <v>5078</v>
      </c>
      <c r="EUE2" s="19" t="s">
        <v>5078</v>
      </c>
      <c r="EUF2" s="19" t="s">
        <v>5078</v>
      </c>
      <c r="EUG2" s="19" t="s">
        <v>5078</v>
      </c>
      <c r="EUH2" s="19" t="s">
        <v>5078</v>
      </c>
      <c r="EUI2" s="19" t="s">
        <v>5078</v>
      </c>
      <c r="EUJ2" s="19" t="s">
        <v>5078</v>
      </c>
      <c r="EUK2" s="19" t="s">
        <v>5078</v>
      </c>
      <c r="EUL2" s="19" t="s">
        <v>5078</v>
      </c>
      <c r="EUM2" s="19" t="s">
        <v>5078</v>
      </c>
      <c r="EUN2" s="19" t="s">
        <v>5078</v>
      </c>
      <c r="EUO2" s="19" t="s">
        <v>5078</v>
      </c>
      <c r="EUP2" s="19" t="s">
        <v>5078</v>
      </c>
      <c r="EUQ2" s="19" t="s">
        <v>5078</v>
      </c>
      <c r="EUR2" s="19" t="s">
        <v>5078</v>
      </c>
      <c r="EUS2" s="19" t="s">
        <v>5078</v>
      </c>
      <c r="EUT2" s="19" t="s">
        <v>5078</v>
      </c>
      <c r="EUU2" s="19" t="s">
        <v>5078</v>
      </c>
      <c r="EUV2" s="19" t="s">
        <v>5078</v>
      </c>
      <c r="EUW2" s="19" t="s">
        <v>5078</v>
      </c>
      <c r="EUX2" s="19" t="s">
        <v>5078</v>
      </c>
      <c r="EUY2" s="19" t="s">
        <v>5078</v>
      </c>
      <c r="EUZ2" s="19" t="s">
        <v>5078</v>
      </c>
      <c r="EVA2" s="19" t="s">
        <v>5078</v>
      </c>
      <c r="EVB2" s="19" t="s">
        <v>5078</v>
      </c>
      <c r="EVC2" s="19" t="s">
        <v>5078</v>
      </c>
      <c r="EVD2" s="19" t="s">
        <v>5078</v>
      </c>
      <c r="EVE2" s="19" t="s">
        <v>5078</v>
      </c>
      <c r="EVF2" s="19" t="s">
        <v>5078</v>
      </c>
      <c r="EVG2" s="19" t="s">
        <v>5078</v>
      </c>
      <c r="EVH2" s="19" t="s">
        <v>5078</v>
      </c>
      <c r="EVI2" s="19" t="s">
        <v>5078</v>
      </c>
      <c r="EVJ2" s="19" t="s">
        <v>5078</v>
      </c>
      <c r="EVK2" s="19" t="s">
        <v>5078</v>
      </c>
      <c r="EVL2" s="19" t="s">
        <v>5078</v>
      </c>
      <c r="EVM2" s="19" t="s">
        <v>5078</v>
      </c>
      <c r="EVN2" s="19" t="s">
        <v>5078</v>
      </c>
      <c r="EVO2" s="19" t="s">
        <v>5078</v>
      </c>
      <c r="EVP2" s="19" t="s">
        <v>5078</v>
      </c>
      <c r="EVQ2" s="19" t="s">
        <v>5078</v>
      </c>
      <c r="EVR2" s="19" t="s">
        <v>5078</v>
      </c>
      <c r="EVS2" s="19" t="s">
        <v>5078</v>
      </c>
      <c r="EVT2" s="19" t="s">
        <v>5078</v>
      </c>
      <c r="EVU2" s="19" t="s">
        <v>5078</v>
      </c>
      <c r="EVV2" s="19" t="s">
        <v>5078</v>
      </c>
      <c r="EVW2" s="19" t="s">
        <v>5078</v>
      </c>
      <c r="EVX2" s="19" t="s">
        <v>5078</v>
      </c>
      <c r="EVY2" s="19" t="s">
        <v>5078</v>
      </c>
      <c r="EVZ2" s="19" t="s">
        <v>5078</v>
      </c>
      <c r="EWA2" s="19" t="s">
        <v>5078</v>
      </c>
      <c r="EWB2" s="19" t="s">
        <v>5078</v>
      </c>
      <c r="EWC2" s="19" t="s">
        <v>5078</v>
      </c>
      <c r="EWD2" s="19" t="s">
        <v>5078</v>
      </c>
      <c r="EWE2" s="19" t="s">
        <v>5078</v>
      </c>
      <c r="EWF2" s="19" t="s">
        <v>5078</v>
      </c>
      <c r="EWG2" s="19" t="s">
        <v>5078</v>
      </c>
      <c r="EWH2" s="19" t="s">
        <v>5078</v>
      </c>
      <c r="EWI2" s="19" t="s">
        <v>5078</v>
      </c>
      <c r="EWJ2" s="19" t="s">
        <v>5078</v>
      </c>
      <c r="EWK2" s="19" t="s">
        <v>5078</v>
      </c>
      <c r="EWL2" s="19" t="s">
        <v>5078</v>
      </c>
      <c r="EWM2" s="19" t="s">
        <v>5078</v>
      </c>
      <c r="EWN2" s="19" t="s">
        <v>5078</v>
      </c>
      <c r="EWO2" s="19" t="s">
        <v>5078</v>
      </c>
      <c r="EWP2" s="19" t="s">
        <v>5078</v>
      </c>
      <c r="EWQ2" s="19" t="s">
        <v>5078</v>
      </c>
      <c r="EWR2" s="19" t="s">
        <v>5078</v>
      </c>
      <c r="EWS2" s="19" t="s">
        <v>5078</v>
      </c>
      <c r="EWT2" s="19" t="s">
        <v>5078</v>
      </c>
      <c r="EWU2" s="19" t="s">
        <v>5078</v>
      </c>
      <c r="EWV2" s="19" t="s">
        <v>5078</v>
      </c>
      <c r="EWW2" s="19" t="s">
        <v>5078</v>
      </c>
      <c r="EWX2" s="19" t="s">
        <v>5078</v>
      </c>
      <c r="EWY2" s="19" t="s">
        <v>5078</v>
      </c>
      <c r="EWZ2" s="19" t="s">
        <v>5078</v>
      </c>
      <c r="EXA2" s="19" t="s">
        <v>5078</v>
      </c>
      <c r="EXB2" s="19" t="s">
        <v>5078</v>
      </c>
      <c r="EXC2" s="19" t="s">
        <v>5078</v>
      </c>
      <c r="EXD2" s="19" t="s">
        <v>5078</v>
      </c>
      <c r="EXE2" s="19" t="s">
        <v>5078</v>
      </c>
      <c r="EXF2" s="19" t="s">
        <v>5078</v>
      </c>
      <c r="EXG2" s="19" t="s">
        <v>5078</v>
      </c>
      <c r="EXH2" s="19" t="s">
        <v>5078</v>
      </c>
      <c r="EXI2" s="19" t="s">
        <v>5078</v>
      </c>
      <c r="EXJ2" s="19" t="s">
        <v>5078</v>
      </c>
      <c r="EXK2" s="19" t="s">
        <v>5078</v>
      </c>
      <c r="EXL2" s="19" t="s">
        <v>5078</v>
      </c>
      <c r="EXM2" s="19" t="s">
        <v>5078</v>
      </c>
      <c r="EXN2" s="19" t="s">
        <v>5078</v>
      </c>
      <c r="EXO2" s="19" t="s">
        <v>5078</v>
      </c>
      <c r="EXP2" s="19" t="s">
        <v>5078</v>
      </c>
      <c r="EXQ2" s="19" t="s">
        <v>5078</v>
      </c>
      <c r="EXR2" s="19" t="s">
        <v>5078</v>
      </c>
      <c r="EXS2" s="19" t="s">
        <v>5078</v>
      </c>
      <c r="EXT2" s="19" t="s">
        <v>5078</v>
      </c>
      <c r="EXU2" s="19" t="s">
        <v>5078</v>
      </c>
      <c r="EXV2" s="19" t="s">
        <v>5078</v>
      </c>
      <c r="EXW2" s="19" t="s">
        <v>5078</v>
      </c>
      <c r="EXX2" s="19" t="s">
        <v>5078</v>
      </c>
      <c r="EXY2" s="19" t="s">
        <v>5078</v>
      </c>
      <c r="EXZ2" s="19" t="s">
        <v>5078</v>
      </c>
      <c r="EYA2" s="19" t="s">
        <v>5078</v>
      </c>
      <c r="EYB2" s="19" t="s">
        <v>5078</v>
      </c>
      <c r="EYC2" s="19" t="s">
        <v>5078</v>
      </c>
      <c r="EYD2" s="19" t="s">
        <v>5078</v>
      </c>
      <c r="EYE2" s="19" t="s">
        <v>5078</v>
      </c>
      <c r="EYF2" s="19" t="s">
        <v>5078</v>
      </c>
      <c r="EYG2" s="19" t="s">
        <v>5078</v>
      </c>
      <c r="EYH2" s="19" t="s">
        <v>5078</v>
      </c>
      <c r="EYI2" s="19" t="s">
        <v>5078</v>
      </c>
      <c r="EYJ2" s="19" t="s">
        <v>5078</v>
      </c>
      <c r="EYK2" s="19" t="s">
        <v>5078</v>
      </c>
      <c r="EYL2" s="19" t="s">
        <v>5078</v>
      </c>
      <c r="EYM2" s="19" t="s">
        <v>5078</v>
      </c>
      <c r="EYN2" s="19" t="s">
        <v>5078</v>
      </c>
      <c r="EYO2" s="19" t="s">
        <v>5078</v>
      </c>
      <c r="EYP2" s="19" t="s">
        <v>5078</v>
      </c>
      <c r="EYQ2" s="19" t="s">
        <v>5078</v>
      </c>
      <c r="EYR2" s="19" t="s">
        <v>5078</v>
      </c>
      <c r="EYS2" s="19" t="s">
        <v>5078</v>
      </c>
      <c r="EYT2" s="19" t="s">
        <v>5078</v>
      </c>
      <c r="EYU2" s="19" t="s">
        <v>5078</v>
      </c>
      <c r="EYV2" s="19" t="s">
        <v>5078</v>
      </c>
      <c r="EYW2" s="19" t="s">
        <v>5078</v>
      </c>
      <c r="EYX2" s="19" t="s">
        <v>5078</v>
      </c>
      <c r="EYY2" s="19" t="s">
        <v>5078</v>
      </c>
      <c r="EYZ2" s="19" t="s">
        <v>5078</v>
      </c>
      <c r="EZA2" s="19" t="s">
        <v>5078</v>
      </c>
      <c r="EZB2" s="19" t="s">
        <v>5078</v>
      </c>
      <c r="EZC2" s="19" t="s">
        <v>5078</v>
      </c>
      <c r="EZD2" s="19" t="s">
        <v>5078</v>
      </c>
      <c r="EZE2" s="19" t="s">
        <v>5078</v>
      </c>
      <c r="EZF2" s="19" t="s">
        <v>5078</v>
      </c>
      <c r="EZG2" s="19" t="s">
        <v>5078</v>
      </c>
      <c r="EZH2" s="19" t="s">
        <v>5078</v>
      </c>
      <c r="EZI2" s="19" t="s">
        <v>5078</v>
      </c>
      <c r="EZJ2" s="19" t="s">
        <v>5078</v>
      </c>
      <c r="EZK2" s="19" t="s">
        <v>5078</v>
      </c>
      <c r="EZL2" s="19" t="s">
        <v>5078</v>
      </c>
      <c r="EZM2" s="19" t="s">
        <v>5078</v>
      </c>
      <c r="EZN2" s="19" t="s">
        <v>5078</v>
      </c>
      <c r="EZO2" s="19" t="s">
        <v>5078</v>
      </c>
      <c r="EZP2" s="19" t="s">
        <v>5078</v>
      </c>
      <c r="EZQ2" s="19" t="s">
        <v>5078</v>
      </c>
      <c r="EZR2" s="19" t="s">
        <v>5078</v>
      </c>
      <c r="EZS2" s="19" t="s">
        <v>5078</v>
      </c>
      <c r="EZT2" s="19" t="s">
        <v>5078</v>
      </c>
      <c r="EZU2" s="19" t="s">
        <v>5078</v>
      </c>
      <c r="EZV2" s="19" t="s">
        <v>5078</v>
      </c>
      <c r="EZW2" s="19" t="s">
        <v>5078</v>
      </c>
      <c r="EZX2" s="19" t="s">
        <v>5078</v>
      </c>
      <c r="EZY2" s="19" t="s">
        <v>5078</v>
      </c>
      <c r="EZZ2" s="19" t="s">
        <v>5078</v>
      </c>
      <c r="FAA2" s="19" t="s">
        <v>5078</v>
      </c>
      <c r="FAB2" s="19" t="s">
        <v>5078</v>
      </c>
      <c r="FAC2" s="19" t="s">
        <v>5078</v>
      </c>
      <c r="FAD2" s="19" t="s">
        <v>5078</v>
      </c>
      <c r="FAE2" s="19" t="s">
        <v>5078</v>
      </c>
      <c r="FAF2" s="19" t="s">
        <v>5078</v>
      </c>
      <c r="FAG2" s="19" t="s">
        <v>5078</v>
      </c>
      <c r="FAH2" s="19" t="s">
        <v>5078</v>
      </c>
      <c r="FAI2" s="19" t="s">
        <v>5078</v>
      </c>
      <c r="FAJ2" s="19" t="s">
        <v>5078</v>
      </c>
      <c r="FAK2" s="19" t="s">
        <v>5078</v>
      </c>
      <c r="FAL2" s="19" t="s">
        <v>5078</v>
      </c>
      <c r="FAM2" s="19" t="s">
        <v>5078</v>
      </c>
      <c r="FAN2" s="19" t="s">
        <v>5078</v>
      </c>
      <c r="FAO2" s="19" t="s">
        <v>5078</v>
      </c>
      <c r="FAP2" s="19" t="s">
        <v>5078</v>
      </c>
      <c r="FAQ2" s="19" t="s">
        <v>5078</v>
      </c>
      <c r="FAR2" s="19" t="s">
        <v>5078</v>
      </c>
      <c r="FAS2" s="19" t="s">
        <v>5078</v>
      </c>
      <c r="FAT2" s="19" t="s">
        <v>5078</v>
      </c>
      <c r="FAU2" s="19" t="s">
        <v>5078</v>
      </c>
      <c r="FAV2" s="19" t="s">
        <v>5078</v>
      </c>
      <c r="FAW2" s="19" t="s">
        <v>5078</v>
      </c>
      <c r="FAX2" s="19" t="s">
        <v>5078</v>
      </c>
      <c r="FAY2" s="19" t="s">
        <v>5078</v>
      </c>
      <c r="FAZ2" s="19" t="s">
        <v>5078</v>
      </c>
      <c r="FBA2" s="19" t="s">
        <v>5078</v>
      </c>
      <c r="FBB2" s="19" t="s">
        <v>5078</v>
      </c>
      <c r="FBC2" s="19" t="s">
        <v>5078</v>
      </c>
      <c r="FBD2" s="19" t="s">
        <v>5078</v>
      </c>
      <c r="FBE2" s="19" t="s">
        <v>5078</v>
      </c>
      <c r="FBF2" s="19" t="s">
        <v>5078</v>
      </c>
      <c r="FBG2" s="19" t="s">
        <v>5078</v>
      </c>
      <c r="FBH2" s="19" t="s">
        <v>5078</v>
      </c>
      <c r="FBI2" s="19" t="s">
        <v>5078</v>
      </c>
      <c r="FBJ2" s="19" t="s">
        <v>5078</v>
      </c>
      <c r="FBK2" s="19" t="s">
        <v>5078</v>
      </c>
      <c r="FBL2" s="19" t="s">
        <v>5078</v>
      </c>
      <c r="FBM2" s="19" t="s">
        <v>5078</v>
      </c>
      <c r="FBN2" s="19" t="s">
        <v>5078</v>
      </c>
      <c r="FBO2" s="19" t="s">
        <v>5078</v>
      </c>
      <c r="FBP2" s="19" t="s">
        <v>5078</v>
      </c>
      <c r="FBQ2" s="19" t="s">
        <v>5078</v>
      </c>
      <c r="FBR2" s="19" t="s">
        <v>5078</v>
      </c>
      <c r="FBS2" s="19" t="s">
        <v>5078</v>
      </c>
      <c r="FBT2" s="19" t="s">
        <v>5078</v>
      </c>
      <c r="FBU2" s="19" t="s">
        <v>5078</v>
      </c>
      <c r="FBV2" s="19" t="s">
        <v>5078</v>
      </c>
      <c r="FBW2" s="19" t="s">
        <v>5078</v>
      </c>
      <c r="FBX2" s="19" t="s">
        <v>5078</v>
      </c>
      <c r="FBY2" s="19" t="s">
        <v>5078</v>
      </c>
      <c r="FBZ2" s="19" t="s">
        <v>5078</v>
      </c>
      <c r="FCA2" s="19" t="s">
        <v>5078</v>
      </c>
      <c r="FCB2" s="19" t="s">
        <v>5078</v>
      </c>
      <c r="FCC2" s="19" t="s">
        <v>5078</v>
      </c>
      <c r="FCD2" s="19" t="s">
        <v>5078</v>
      </c>
      <c r="FCE2" s="19" t="s">
        <v>5078</v>
      </c>
      <c r="FCF2" s="19" t="s">
        <v>5078</v>
      </c>
      <c r="FCG2" s="19" t="s">
        <v>5078</v>
      </c>
      <c r="FCH2" s="19" t="s">
        <v>5078</v>
      </c>
      <c r="FCI2" s="19" t="s">
        <v>5078</v>
      </c>
      <c r="FCJ2" s="19" t="s">
        <v>5078</v>
      </c>
      <c r="FCK2" s="19" t="s">
        <v>5078</v>
      </c>
      <c r="FCL2" s="19" t="s">
        <v>5078</v>
      </c>
      <c r="FCM2" s="19" t="s">
        <v>5078</v>
      </c>
      <c r="FCN2" s="19" t="s">
        <v>5078</v>
      </c>
      <c r="FCO2" s="19" t="s">
        <v>5078</v>
      </c>
      <c r="FCP2" s="19" t="s">
        <v>5078</v>
      </c>
      <c r="FCQ2" s="19" t="s">
        <v>5078</v>
      </c>
      <c r="FCR2" s="19" t="s">
        <v>5078</v>
      </c>
      <c r="FCS2" s="19" t="s">
        <v>5078</v>
      </c>
      <c r="FCT2" s="19" t="s">
        <v>5078</v>
      </c>
      <c r="FCU2" s="19" t="s">
        <v>5078</v>
      </c>
      <c r="FCV2" s="19" t="s">
        <v>5078</v>
      </c>
      <c r="FCW2" s="19" t="s">
        <v>5078</v>
      </c>
      <c r="FCX2" s="19" t="s">
        <v>5078</v>
      </c>
      <c r="FCY2" s="19" t="s">
        <v>5078</v>
      </c>
      <c r="FCZ2" s="19" t="s">
        <v>5078</v>
      </c>
      <c r="FDA2" s="19" t="s">
        <v>5078</v>
      </c>
      <c r="FDB2" s="19" t="s">
        <v>5078</v>
      </c>
      <c r="FDC2" s="19" t="s">
        <v>5078</v>
      </c>
      <c r="FDD2" s="19" t="s">
        <v>5078</v>
      </c>
      <c r="FDE2" s="19" t="s">
        <v>5078</v>
      </c>
      <c r="FDF2" s="19" t="s">
        <v>5078</v>
      </c>
      <c r="FDG2" s="19" t="s">
        <v>5078</v>
      </c>
      <c r="FDH2" s="19" t="s">
        <v>5078</v>
      </c>
      <c r="FDI2" s="19" t="s">
        <v>5078</v>
      </c>
      <c r="FDJ2" s="19" t="s">
        <v>5078</v>
      </c>
      <c r="FDK2" s="19" t="s">
        <v>5078</v>
      </c>
      <c r="FDL2" s="19" t="s">
        <v>5078</v>
      </c>
      <c r="FDM2" s="19" t="s">
        <v>5078</v>
      </c>
      <c r="FDN2" s="19" t="s">
        <v>5078</v>
      </c>
      <c r="FDO2" s="19" t="s">
        <v>5078</v>
      </c>
      <c r="FDP2" s="19" t="s">
        <v>5078</v>
      </c>
      <c r="FDQ2" s="19" t="s">
        <v>5078</v>
      </c>
      <c r="FDR2" s="19" t="s">
        <v>5078</v>
      </c>
      <c r="FDS2" s="19" t="s">
        <v>5078</v>
      </c>
      <c r="FDT2" s="19" t="s">
        <v>5078</v>
      </c>
      <c r="FDU2" s="19" t="s">
        <v>5078</v>
      </c>
      <c r="FDV2" s="19" t="s">
        <v>5078</v>
      </c>
      <c r="FDW2" s="19" t="s">
        <v>5078</v>
      </c>
      <c r="FDX2" s="19" t="s">
        <v>5078</v>
      </c>
      <c r="FDY2" s="19" t="s">
        <v>5078</v>
      </c>
      <c r="FDZ2" s="19" t="s">
        <v>5078</v>
      </c>
      <c r="FEA2" s="19" t="s">
        <v>5078</v>
      </c>
      <c r="FEB2" s="19" t="s">
        <v>5078</v>
      </c>
      <c r="FEC2" s="19" t="s">
        <v>5078</v>
      </c>
      <c r="FED2" s="19" t="s">
        <v>5078</v>
      </c>
      <c r="FEE2" s="19" t="s">
        <v>5078</v>
      </c>
      <c r="FEF2" s="19" t="s">
        <v>5078</v>
      </c>
      <c r="FEG2" s="19" t="s">
        <v>5078</v>
      </c>
      <c r="FEH2" s="19" t="s">
        <v>5078</v>
      </c>
      <c r="FEI2" s="19" t="s">
        <v>5078</v>
      </c>
      <c r="FEJ2" s="19" t="s">
        <v>5078</v>
      </c>
      <c r="FEK2" s="19" t="s">
        <v>5078</v>
      </c>
      <c r="FEL2" s="19" t="s">
        <v>5078</v>
      </c>
      <c r="FEM2" s="19" t="s">
        <v>5078</v>
      </c>
      <c r="FEN2" s="19" t="s">
        <v>5078</v>
      </c>
      <c r="FEO2" s="19" t="s">
        <v>5078</v>
      </c>
      <c r="FEP2" s="19" t="s">
        <v>5078</v>
      </c>
      <c r="FEQ2" s="19" t="s">
        <v>5078</v>
      </c>
      <c r="FER2" s="19" t="s">
        <v>5078</v>
      </c>
      <c r="FES2" s="19" t="s">
        <v>5078</v>
      </c>
      <c r="FET2" s="19" t="s">
        <v>5078</v>
      </c>
      <c r="FEU2" s="19" t="s">
        <v>5078</v>
      </c>
      <c r="FEV2" s="19" t="s">
        <v>5078</v>
      </c>
      <c r="FEW2" s="19" t="s">
        <v>5078</v>
      </c>
      <c r="FEX2" s="19" t="s">
        <v>5078</v>
      </c>
      <c r="FEY2" s="19" t="s">
        <v>5078</v>
      </c>
      <c r="FEZ2" s="19" t="s">
        <v>5078</v>
      </c>
      <c r="FFA2" s="19" t="s">
        <v>5078</v>
      </c>
      <c r="FFB2" s="19" t="s">
        <v>5078</v>
      </c>
      <c r="FFC2" s="19" t="s">
        <v>5078</v>
      </c>
      <c r="FFD2" s="19" t="s">
        <v>5078</v>
      </c>
      <c r="FFE2" s="19" t="s">
        <v>5078</v>
      </c>
      <c r="FFF2" s="19" t="s">
        <v>5078</v>
      </c>
      <c r="FFG2" s="19" t="s">
        <v>5078</v>
      </c>
      <c r="FFH2" s="19" t="s">
        <v>5078</v>
      </c>
      <c r="FFI2" s="19" t="s">
        <v>5078</v>
      </c>
      <c r="FFJ2" s="19" t="s">
        <v>5078</v>
      </c>
      <c r="FFK2" s="19" t="s">
        <v>5078</v>
      </c>
      <c r="FFL2" s="19" t="s">
        <v>5078</v>
      </c>
      <c r="FFM2" s="19" t="s">
        <v>5078</v>
      </c>
      <c r="FFN2" s="19" t="s">
        <v>5078</v>
      </c>
      <c r="FFO2" s="19" t="s">
        <v>5078</v>
      </c>
      <c r="FFP2" s="19" t="s">
        <v>5078</v>
      </c>
      <c r="FFQ2" s="19" t="s">
        <v>5078</v>
      </c>
      <c r="FFR2" s="19" t="s">
        <v>5078</v>
      </c>
      <c r="FFS2" s="19" t="s">
        <v>5078</v>
      </c>
      <c r="FFT2" s="19" t="s">
        <v>5078</v>
      </c>
      <c r="FFU2" s="19" t="s">
        <v>5078</v>
      </c>
      <c r="FFV2" s="19" t="s">
        <v>5078</v>
      </c>
      <c r="FFW2" s="19" t="s">
        <v>5078</v>
      </c>
      <c r="FFX2" s="19" t="s">
        <v>5078</v>
      </c>
      <c r="FFY2" s="19" t="s">
        <v>5078</v>
      </c>
      <c r="FFZ2" s="19" t="s">
        <v>5078</v>
      </c>
      <c r="FGA2" s="19" t="s">
        <v>5078</v>
      </c>
      <c r="FGB2" s="19" t="s">
        <v>5078</v>
      </c>
      <c r="FGC2" s="19" t="s">
        <v>5078</v>
      </c>
      <c r="FGD2" s="19" t="s">
        <v>5078</v>
      </c>
      <c r="FGE2" s="19" t="s">
        <v>5078</v>
      </c>
      <c r="FGF2" s="19" t="s">
        <v>5078</v>
      </c>
      <c r="FGG2" s="19" t="s">
        <v>5078</v>
      </c>
      <c r="FGH2" s="19" t="s">
        <v>5078</v>
      </c>
      <c r="FGI2" s="19" t="s">
        <v>5078</v>
      </c>
      <c r="FGJ2" s="19" t="s">
        <v>5078</v>
      </c>
      <c r="FGK2" s="19" t="s">
        <v>5078</v>
      </c>
      <c r="FGL2" s="19" t="s">
        <v>5078</v>
      </c>
      <c r="FGM2" s="19" t="s">
        <v>5078</v>
      </c>
      <c r="FGN2" s="19" t="s">
        <v>5078</v>
      </c>
      <c r="FGO2" s="19" t="s">
        <v>5078</v>
      </c>
      <c r="FGP2" s="19" t="s">
        <v>5078</v>
      </c>
      <c r="FGQ2" s="19" t="s">
        <v>5078</v>
      </c>
      <c r="FGR2" s="19" t="s">
        <v>5078</v>
      </c>
      <c r="FGS2" s="19" t="s">
        <v>5078</v>
      </c>
      <c r="FGT2" s="19" t="s">
        <v>5078</v>
      </c>
      <c r="FGU2" s="19" t="s">
        <v>5078</v>
      </c>
      <c r="FGV2" s="19" t="s">
        <v>5078</v>
      </c>
      <c r="FGW2" s="19" t="s">
        <v>5078</v>
      </c>
      <c r="FGX2" s="19" t="s">
        <v>5078</v>
      </c>
      <c r="FGY2" s="19" t="s">
        <v>5078</v>
      </c>
      <c r="FGZ2" s="19" t="s">
        <v>5078</v>
      </c>
      <c r="FHA2" s="19" t="s">
        <v>5078</v>
      </c>
      <c r="FHB2" s="19" t="s">
        <v>5078</v>
      </c>
      <c r="FHC2" s="19" t="s">
        <v>5078</v>
      </c>
      <c r="FHD2" s="19" t="s">
        <v>5078</v>
      </c>
      <c r="FHE2" s="19" t="s">
        <v>5078</v>
      </c>
      <c r="FHF2" s="19" t="s">
        <v>5078</v>
      </c>
      <c r="FHG2" s="19" t="s">
        <v>5078</v>
      </c>
      <c r="FHH2" s="19" t="s">
        <v>5078</v>
      </c>
      <c r="FHI2" s="19" t="s">
        <v>5078</v>
      </c>
      <c r="FHJ2" s="19" t="s">
        <v>5078</v>
      </c>
      <c r="FHK2" s="19" t="s">
        <v>5078</v>
      </c>
      <c r="FHL2" s="19" t="s">
        <v>5078</v>
      </c>
      <c r="FHM2" s="19" t="s">
        <v>5078</v>
      </c>
      <c r="FHN2" s="19" t="s">
        <v>5078</v>
      </c>
      <c r="FHO2" s="19" t="s">
        <v>5078</v>
      </c>
      <c r="FHP2" s="19" t="s">
        <v>5078</v>
      </c>
      <c r="FHQ2" s="19" t="s">
        <v>5078</v>
      </c>
      <c r="FHR2" s="19" t="s">
        <v>5078</v>
      </c>
      <c r="FHS2" s="19" t="s">
        <v>5078</v>
      </c>
      <c r="FHT2" s="19" t="s">
        <v>5078</v>
      </c>
      <c r="FHU2" s="19" t="s">
        <v>5078</v>
      </c>
      <c r="FHV2" s="19" t="s">
        <v>5078</v>
      </c>
      <c r="FHW2" s="19" t="s">
        <v>5078</v>
      </c>
      <c r="FHX2" s="19" t="s">
        <v>5078</v>
      </c>
      <c r="FHY2" s="19" t="s">
        <v>5078</v>
      </c>
      <c r="FHZ2" s="19" t="s">
        <v>5078</v>
      </c>
      <c r="FIA2" s="19" t="s">
        <v>5078</v>
      </c>
      <c r="FIB2" s="19" t="s">
        <v>5078</v>
      </c>
      <c r="FIC2" s="19" t="s">
        <v>5078</v>
      </c>
      <c r="FID2" s="19" t="s">
        <v>5078</v>
      </c>
      <c r="FIE2" s="19" t="s">
        <v>5078</v>
      </c>
      <c r="FIF2" s="19" t="s">
        <v>5078</v>
      </c>
      <c r="FIG2" s="19" t="s">
        <v>5078</v>
      </c>
      <c r="FIH2" s="19" t="s">
        <v>5078</v>
      </c>
      <c r="FII2" s="19" t="s">
        <v>5078</v>
      </c>
      <c r="FIJ2" s="19" t="s">
        <v>5078</v>
      </c>
      <c r="FIK2" s="19" t="s">
        <v>5078</v>
      </c>
      <c r="FIL2" s="19" t="s">
        <v>5271</v>
      </c>
      <c r="FIM2" s="19" t="s">
        <v>5271</v>
      </c>
      <c r="FIN2" s="19" t="s">
        <v>5271</v>
      </c>
      <c r="FIO2" s="19" t="s">
        <v>5271</v>
      </c>
      <c r="FIP2" s="19" t="s">
        <v>5271</v>
      </c>
      <c r="FIQ2" s="19" t="s">
        <v>5271</v>
      </c>
      <c r="FIR2" s="19" t="s">
        <v>5271</v>
      </c>
      <c r="FIS2" s="19" t="s">
        <v>5271</v>
      </c>
      <c r="FIT2" s="19" t="s">
        <v>5271</v>
      </c>
      <c r="FIU2" s="19" t="s">
        <v>5271</v>
      </c>
      <c r="FIV2" s="19" t="s">
        <v>5271</v>
      </c>
      <c r="FIW2" s="19" t="s">
        <v>5271</v>
      </c>
      <c r="FIX2" s="19" t="s">
        <v>5271</v>
      </c>
      <c r="FIY2" s="19" t="s">
        <v>5271</v>
      </c>
      <c r="FIZ2" s="19" t="s">
        <v>5271</v>
      </c>
      <c r="FJA2" s="19" t="s">
        <v>5271</v>
      </c>
      <c r="FJB2" s="19" t="s">
        <v>5271</v>
      </c>
      <c r="FJC2" s="19" t="s">
        <v>5271</v>
      </c>
      <c r="FJD2" s="19" t="s">
        <v>5271</v>
      </c>
      <c r="FJE2" s="19" t="s">
        <v>5271</v>
      </c>
      <c r="FJF2" s="19" t="s">
        <v>5271</v>
      </c>
      <c r="FJG2" s="19" t="s">
        <v>5271</v>
      </c>
      <c r="FJH2" s="19" t="s">
        <v>5271</v>
      </c>
      <c r="FJI2" s="19" t="s">
        <v>5271</v>
      </c>
      <c r="FJJ2" s="19" t="s">
        <v>5271</v>
      </c>
      <c r="FJK2" s="19" t="s">
        <v>5271</v>
      </c>
      <c r="FJL2" s="19" t="s">
        <v>5271</v>
      </c>
      <c r="FJM2" s="19" t="s">
        <v>5271</v>
      </c>
      <c r="FJN2" s="19" t="s">
        <v>5271</v>
      </c>
      <c r="FJO2" s="19" t="s">
        <v>5271</v>
      </c>
      <c r="FJP2" s="19" t="s">
        <v>5271</v>
      </c>
      <c r="FJQ2" s="19" t="s">
        <v>5271</v>
      </c>
      <c r="FJR2" s="19" t="s">
        <v>5271</v>
      </c>
      <c r="FJS2" s="19" t="s">
        <v>5271</v>
      </c>
      <c r="FJT2" s="19" t="s">
        <v>5271</v>
      </c>
      <c r="FJU2" s="19" t="s">
        <v>5271</v>
      </c>
      <c r="FJV2" s="19" t="s">
        <v>5271</v>
      </c>
      <c r="FJW2" s="19" t="s">
        <v>5271</v>
      </c>
      <c r="FJX2" s="19" t="s">
        <v>5271</v>
      </c>
      <c r="FJY2" s="19" t="s">
        <v>5271</v>
      </c>
      <c r="FJZ2" s="19" t="s">
        <v>5271</v>
      </c>
      <c r="FKA2" s="19" t="s">
        <v>5271</v>
      </c>
      <c r="FKB2" s="19" t="s">
        <v>5271</v>
      </c>
      <c r="FKC2" s="19" t="s">
        <v>5271</v>
      </c>
      <c r="FKD2" s="19" t="s">
        <v>5271</v>
      </c>
      <c r="FKE2" s="19" t="s">
        <v>5271</v>
      </c>
      <c r="FKF2" s="19" t="s">
        <v>5271</v>
      </c>
      <c r="FKG2" s="19" t="s">
        <v>5271</v>
      </c>
      <c r="FKH2" s="19" t="s">
        <v>5271</v>
      </c>
      <c r="FKI2" s="19" t="s">
        <v>5279</v>
      </c>
      <c r="FKJ2" s="19" t="s">
        <v>5279</v>
      </c>
      <c r="FKK2" s="19" t="s">
        <v>5279</v>
      </c>
      <c r="FKL2" s="19" t="s">
        <v>5279</v>
      </c>
      <c r="FKM2" s="19" t="s">
        <v>5279</v>
      </c>
      <c r="FKN2" s="19" t="s">
        <v>5279</v>
      </c>
      <c r="FKO2" s="19" t="s">
        <v>5279</v>
      </c>
      <c r="FKP2" s="19" t="s">
        <v>5279</v>
      </c>
      <c r="FKQ2" s="19" t="s">
        <v>5279</v>
      </c>
      <c r="FKR2" s="19" t="s">
        <v>5279</v>
      </c>
      <c r="FKS2" s="19" t="s">
        <v>5279</v>
      </c>
      <c r="FKT2" s="19" t="s">
        <v>5279</v>
      </c>
      <c r="FKU2" s="19" t="s">
        <v>5279</v>
      </c>
      <c r="FKV2" s="19" t="s">
        <v>5279</v>
      </c>
      <c r="FKW2" s="19" t="s">
        <v>5279</v>
      </c>
      <c r="FKX2" s="19" t="s">
        <v>5279</v>
      </c>
      <c r="FKY2" s="19" t="s">
        <v>5279</v>
      </c>
      <c r="FKZ2" s="19" t="s">
        <v>5279</v>
      </c>
      <c r="FLA2" s="19" t="s">
        <v>5279</v>
      </c>
      <c r="FLB2" s="19" t="s">
        <v>5279</v>
      </c>
      <c r="FLC2" s="19" t="s">
        <v>5279</v>
      </c>
      <c r="FLD2" s="19" t="s">
        <v>5279</v>
      </c>
      <c r="FLE2" s="19" t="s">
        <v>5279</v>
      </c>
      <c r="FLF2" s="19" t="s">
        <v>5279</v>
      </c>
      <c r="FLG2" s="19" t="s">
        <v>5279</v>
      </c>
      <c r="FLH2" s="19" t="s">
        <v>5279</v>
      </c>
      <c r="FLI2" s="19" t="s">
        <v>5279</v>
      </c>
      <c r="FLJ2" s="19" t="s">
        <v>5279</v>
      </c>
      <c r="FLK2" s="19" t="s">
        <v>5279</v>
      </c>
      <c r="FLL2" s="19" t="s">
        <v>5279</v>
      </c>
      <c r="FLM2" s="19" t="s">
        <v>5279</v>
      </c>
      <c r="FLN2" s="19" t="s">
        <v>5279</v>
      </c>
      <c r="FLO2" s="19" t="s">
        <v>5279</v>
      </c>
      <c r="FLP2" s="19" t="s">
        <v>5279</v>
      </c>
      <c r="FLQ2" s="19" t="s">
        <v>5279</v>
      </c>
      <c r="FLR2" s="19" t="s">
        <v>5279</v>
      </c>
      <c r="FLS2" s="19" t="s">
        <v>5279</v>
      </c>
      <c r="FLT2" s="19" t="s">
        <v>5279</v>
      </c>
      <c r="FLU2" s="19" t="s">
        <v>5279</v>
      </c>
      <c r="FLV2" s="19" t="s">
        <v>5279</v>
      </c>
      <c r="FLW2" s="19" t="s">
        <v>5279</v>
      </c>
      <c r="FLX2" s="19" t="s">
        <v>5279</v>
      </c>
      <c r="FLY2" s="19" t="s">
        <v>5279</v>
      </c>
      <c r="FLZ2" s="19" t="s">
        <v>5279</v>
      </c>
      <c r="FMA2" s="19" t="s">
        <v>5279</v>
      </c>
      <c r="FMB2" s="19" t="s">
        <v>5279</v>
      </c>
      <c r="FMC2" s="19" t="s">
        <v>5279</v>
      </c>
      <c r="FMD2" s="19" t="s">
        <v>5279</v>
      </c>
      <c r="FME2" s="19" t="s">
        <v>5279</v>
      </c>
      <c r="FMF2" s="19" t="s">
        <v>5279</v>
      </c>
      <c r="FMG2" s="19" t="s">
        <v>5279</v>
      </c>
      <c r="FMH2" s="19" t="s">
        <v>5279</v>
      </c>
      <c r="FMI2" s="19" t="s">
        <v>5279</v>
      </c>
      <c r="FMJ2" s="19" t="s">
        <v>5279</v>
      </c>
      <c r="FMK2" s="19" t="s">
        <v>5279</v>
      </c>
      <c r="FML2" s="19" t="s">
        <v>5279</v>
      </c>
      <c r="FMM2" s="19" t="s">
        <v>5279</v>
      </c>
      <c r="FMN2" s="19" t="s">
        <v>5279</v>
      </c>
      <c r="FMO2" s="19" t="s">
        <v>5305</v>
      </c>
      <c r="FMP2" s="19" t="s">
        <v>5306</v>
      </c>
      <c r="FMQ2" s="19" t="s">
        <v>5306</v>
      </c>
      <c r="FMR2" s="19" t="s">
        <v>5306</v>
      </c>
      <c r="FMS2" s="19" t="s">
        <v>5306</v>
      </c>
      <c r="FMT2" s="19" t="s">
        <v>5306</v>
      </c>
      <c r="FMU2" s="19" t="s">
        <v>5306</v>
      </c>
      <c r="FMV2" s="19" t="s">
        <v>5306</v>
      </c>
      <c r="FMW2" s="19" t="s">
        <v>5306</v>
      </c>
      <c r="FMX2" s="19" t="s">
        <v>5306</v>
      </c>
      <c r="FMY2" s="19" t="s">
        <v>5306</v>
      </c>
      <c r="FMZ2" s="19" t="s">
        <v>5306</v>
      </c>
      <c r="FNA2" s="19" t="s">
        <v>5306</v>
      </c>
      <c r="FNB2" s="19" t="s">
        <v>5314</v>
      </c>
      <c r="FNC2" s="19" t="s">
        <v>5314</v>
      </c>
      <c r="FND2" s="19" t="s">
        <v>5314</v>
      </c>
      <c r="FNE2" s="19" t="s">
        <v>5314</v>
      </c>
      <c r="FNF2" s="19" t="s">
        <v>5314</v>
      </c>
      <c r="FNG2" s="19" t="s">
        <v>5314</v>
      </c>
      <c r="FNH2" s="19" t="s">
        <v>5314</v>
      </c>
      <c r="FNI2" s="19" t="s">
        <v>5314</v>
      </c>
      <c r="FNJ2" s="19" t="s">
        <v>5314</v>
      </c>
      <c r="FNK2" s="19" t="s">
        <v>5314</v>
      </c>
      <c r="FNL2" s="19" t="s">
        <v>5314</v>
      </c>
      <c r="FNM2" s="19" t="s">
        <v>5314</v>
      </c>
      <c r="FNN2" s="19" t="s">
        <v>5314</v>
      </c>
      <c r="FNO2" s="19" t="s">
        <v>5314</v>
      </c>
      <c r="FNP2" s="19" t="s">
        <v>5314</v>
      </c>
      <c r="FNQ2" s="19" t="s">
        <v>5314</v>
      </c>
      <c r="FNR2" s="19" t="s">
        <v>5314</v>
      </c>
      <c r="FNS2" s="19" t="s">
        <v>5314</v>
      </c>
      <c r="FNT2" s="19" t="s">
        <v>5314</v>
      </c>
      <c r="FNU2" s="19" t="s">
        <v>5314</v>
      </c>
      <c r="FNV2" s="19" t="s">
        <v>5314</v>
      </c>
      <c r="FNW2" s="19" t="s">
        <v>5314</v>
      </c>
      <c r="FNX2" s="19" t="s">
        <v>5314</v>
      </c>
      <c r="FNY2" s="19" t="s">
        <v>5314</v>
      </c>
      <c r="FNZ2" s="19" t="s">
        <v>5314</v>
      </c>
      <c r="FOA2" s="19" t="s">
        <v>5314</v>
      </c>
      <c r="FOB2" s="19" t="s">
        <v>5314</v>
      </c>
      <c r="FOC2" s="19" t="s">
        <v>5314</v>
      </c>
      <c r="FOD2" s="19" t="s">
        <v>5314</v>
      </c>
      <c r="FOE2" s="19" t="s">
        <v>5314</v>
      </c>
      <c r="FOF2" s="19" t="s">
        <v>5314</v>
      </c>
      <c r="FOG2" s="19" t="s">
        <v>5314</v>
      </c>
      <c r="FOH2" s="19" t="s">
        <v>5314</v>
      </c>
      <c r="FOI2" s="19" t="s">
        <v>5314</v>
      </c>
      <c r="FOJ2" s="19" t="s">
        <v>5314</v>
      </c>
      <c r="FOK2" s="19" t="s">
        <v>5314</v>
      </c>
      <c r="FOL2" s="19" t="s">
        <v>5332</v>
      </c>
      <c r="FOM2" s="19" t="s">
        <v>5332</v>
      </c>
      <c r="FON2" s="19" t="s">
        <v>5332</v>
      </c>
      <c r="FOO2" s="19" t="s">
        <v>5332</v>
      </c>
      <c r="FOP2" s="19" t="s">
        <v>5332</v>
      </c>
      <c r="FOQ2" s="19" t="s">
        <v>5332</v>
      </c>
      <c r="FOR2" s="19" t="s">
        <v>5332</v>
      </c>
      <c r="FOS2" s="19" t="s">
        <v>5332</v>
      </c>
      <c r="FOT2" s="19" t="s">
        <v>5332</v>
      </c>
      <c r="FOU2" s="19" t="s">
        <v>5332</v>
      </c>
      <c r="FOV2" s="19" t="s">
        <v>5332</v>
      </c>
      <c r="FOW2" s="19" t="s">
        <v>5332</v>
      </c>
      <c r="FOX2" s="19" t="s">
        <v>5332</v>
      </c>
      <c r="FOY2" s="19" t="s">
        <v>5332</v>
      </c>
      <c r="FOZ2" s="19" t="s">
        <v>5332</v>
      </c>
      <c r="FPA2" s="19" t="s">
        <v>5332</v>
      </c>
      <c r="FPB2" s="19" t="s">
        <v>5332</v>
      </c>
      <c r="FPC2" s="19" t="s">
        <v>5332</v>
      </c>
      <c r="FPD2" s="19" t="s">
        <v>5332</v>
      </c>
      <c r="FPE2" s="19" t="s">
        <v>5332</v>
      </c>
      <c r="FPF2" s="19" t="s">
        <v>5332</v>
      </c>
      <c r="FPG2" s="19" t="s">
        <v>5332</v>
      </c>
      <c r="FPH2" s="19" t="s">
        <v>5332</v>
      </c>
      <c r="FPI2" s="19" t="s">
        <v>5332</v>
      </c>
      <c r="FPJ2" s="19" t="s">
        <v>5332</v>
      </c>
      <c r="FPK2" s="19" t="s">
        <v>5332</v>
      </c>
      <c r="FPL2" s="19" t="s">
        <v>5332</v>
      </c>
      <c r="FPM2" s="19" t="s">
        <v>5332</v>
      </c>
      <c r="FPN2" s="19" t="s">
        <v>5332</v>
      </c>
      <c r="FPO2" s="19" t="s">
        <v>5332</v>
      </c>
      <c r="FPP2" s="19" t="s">
        <v>5332</v>
      </c>
      <c r="FPQ2" s="19" t="s">
        <v>5332</v>
      </c>
      <c r="FPR2" s="19" t="s">
        <v>5332</v>
      </c>
      <c r="FPS2" s="19" t="s">
        <v>5332</v>
      </c>
      <c r="FPT2" s="19" t="s">
        <v>5332</v>
      </c>
      <c r="FPU2" s="19" t="s">
        <v>5332</v>
      </c>
      <c r="FPV2" s="19" t="s">
        <v>5332</v>
      </c>
      <c r="FPW2" s="19" t="s">
        <v>5332</v>
      </c>
      <c r="FPX2" s="19" t="s">
        <v>5332</v>
      </c>
      <c r="FPY2" s="19" t="s">
        <v>5332</v>
      </c>
      <c r="FPZ2" s="19" t="s">
        <v>5332</v>
      </c>
      <c r="FQA2" s="19" t="s">
        <v>5332</v>
      </c>
      <c r="FQB2" s="19" t="s">
        <v>5332</v>
      </c>
      <c r="FQC2" s="19" t="s">
        <v>5332</v>
      </c>
      <c r="FQD2" s="19" t="s">
        <v>5332</v>
      </c>
      <c r="FQE2" s="19" t="s">
        <v>5332</v>
      </c>
      <c r="FQF2" s="19" t="s">
        <v>5332</v>
      </c>
      <c r="FQG2" s="19" t="s">
        <v>5332</v>
      </c>
      <c r="FQH2" s="19" t="s">
        <v>5332</v>
      </c>
      <c r="FQI2" s="19" t="s">
        <v>5332</v>
      </c>
      <c r="FQJ2" s="19" t="s">
        <v>5332</v>
      </c>
      <c r="FQK2" s="19" t="s">
        <v>5332</v>
      </c>
      <c r="FQL2" s="19" t="s">
        <v>5332</v>
      </c>
      <c r="FQM2" s="19" t="s">
        <v>5332</v>
      </c>
      <c r="FQN2" s="19" t="s">
        <v>5332</v>
      </c>
      <c r="FQO2" s="19" t="s">
        <v>5332</v>
      </c>
      <c r="FQP2" s="19" t="s">
        <v>5332</v>
      </c>
      <c r="FQQ2" s="19" t="s">
        <v>5332</v>
      </c>
      <c r="FQR2" s="19" t="s">
        <v>5332</v>
      </c>
      <c r="FQS2" s="19" t="s">
        <v>5332</v>
      </c>
      <c r="FQT2" s="19" t="s">
        <v>5332</v>
      </c>
      <c r="FQU2" s="19" t="s">
        <v>5332</v>
      </c>
      <c r="FQV2" s="19" t="s">
        <v>5332</v>
      </c>
      <c r="FQW2" s="19" t="s">
        <v>5332</v>
      </c>
      <c r="FQX2" s="19" t="s">
        <v>5332</v>
      </c>
      <c r="FQY2" s="19" t="s">
        <v>5332</v>
      </c>
      <c r="FQZ2" s="19" t="s">
        <v>5332</v>
      </c>
      <c r="FRA2" s="19" t="s">
        <v>5332</v>
      </c>
      <c r="FRB2" s="19" t="s">
        <v>5332</v>
      </c>
      <c r="FRC2" s="19" t="s">
        <v>5332</v>
      </c>
      <c r="FRD2" s="19" t="s">
        <v>5332</v>
      </c>
      <c r="FRE2" s="19" t="s">
        <v>5332</v>
      </c>
      <c r="FRF2" s="19" t="s">
        <v>5332</v>
      </c>
      <c r="FRG2" s="19" t="s">
        <v>5332</v>
      </c>
      <c r="FRH2" s="19" t="s">
        <v>5332</v>
      </c>
      <c r="FRI2" s="19" t="s">
        <v>5332</v>
      </c>
      <c r="FRJ2" s="19" t="s">
        <v>5332</v>
      </c>
      <c r="FRK2" s="19" t="s">
        <v>5332</v>
      </c>
      <c r="FRL2" s="19" t="s">
        <v>5332</v>
      </c>
      <c r="FRM2" s="19" t="s">
        <v>5332</v>
      </c>
      <c r="FRN2" s="19" t="s">
        <v>5332</v>
      </c>
      <c r="FRO2" s="19" t="s">
        <v>5332</v>
      </c>
      <c r="FRP2" s="19" t="s">
        <v>5332</v>
      </c>
      <c r="FRQ2" s="19" t="s">
        <v>5332</v>
      </c>
      <c r="FRR2" s="19" t="s">
        <v>5332</v>
      </c>
      <c r="FRS2" s="19" t="s">
        <v>5332</v>
      </c>
      <c r="FRT2" s="19" t="s">
        <v>5332</v>
      </c>
      <c r="FRU2" s="19" t="s">
        <v>5332</v>
      </c>
      <c r="FRV2" s="19" t="s">
        <v>5332</v>
      </c>
      <c r="FRW2" s="19" t="s">
        <v>5332</v>
      </c>
      <c r="FRX2" s="19" t="s">
        <v>5332</v>
      </c>
      <c r="FRY2" s="19" t="s">
        <v>5332</v>
      </c>
      <c r="FRZ2" s="19" t="s">
        <v>5332</v>
      </c>
      <c r="FSA2" s="19" t="s">
        <v>5332</v>
      </c>
      <c r="FSB2" s="19" t="s">
        <v>5332</v>
      </c>
      <c r="FSC2" s="19" t="s">
        <v>5332</v>
      </c>
      <c r="FSD2" s="19" t="s">
        <v>5332</v>
      </c>
      <c r="FSE2" s="19" t="s">
        <v>5332</v>
      </c>
      <c r="FSF2" s="19" t="s">
        <v>5332</v>
      </c>
      <c r="FSG2" s="19" t="s">
        <v>5332</v>
      </c>
      <c r="FSH2" s="19" t="s">
        <v>5332</v>
      </c>
      <c r="FSI2" s="19" t="s">
        <v>5332</v>
      </c>
      <c r="FSJ2" s="19" t="s">
        <v>5332</v>
      </c>
      <c r="FSK2" s="19" t="s">
        <v>5332</v>
      </c>
      <c r="FSL2" s="19" t="s">
        <v>5332</v>
      </c>
      <c r="FSM2" s="19" t="s">
        <v>5332</v>
      </c>
      <c r="FSN2" s="19" t="s">
        <v>5332</v>
      </c>
      <c r="FSO2" s="19" t="s">
        <v>5332</v>
      </c>
      <c r="FSP2" s="19" t="s">
        <v>5332</v>
      </c>
      <c r="FSQ2" s="19" t="s">
        <v>5332</v>
      </c>
      <c r="FSR2" s="19" t="s">
        <v>5332</v>
      </c>
      <c r="FSS2" s="19" t="s">
        <v>5332</v>
      </c>
      <c r="FST2" s="19" t="s">
        <v>5332</v>
      </c>
      <c r="FSU2" s="19" t="s">
        <v>5332</v>
      </c>
      <c r="FSV2" s="19" t="s">
        <v>5332</v>
      </c>
      <c r="FSW2" s="19" t="s">
        <v>5332</v>
      </c>
      <c r="FSX2" s="19" t="s">
        <v>5332</v>
      </c>
      <c r="FSY2" s="19" t="s">
        <v>5332</v>
      </c>
      <c r="FSZ2" s="19" t="s">
        <v>5332</v>
      </c>
      <c r="FTA2" s="19" t="s">
        <v>5332</v>
      </c>
      <c r="FTB2" s="19" t="s">
        <v>5332</v>
      </c>
      <c r="FTC2" s="19" t="s">
        <v>5332</v>
      </c>
      <c r="FTD2" s="19" t="s">
        <v>5332</v>
      </c>
      <c r="FTE2" s="19" t="s">
        <v>5332</v>
      </c>
      <c r="FTF2" s="19" t="s">
        <v>5332</v>
      </c>
      <c r="FTG2" s="19" t="s">
        <v>5332</v>
      </c>
      <c r="FTH2" s="19" t="s">
        <v>5332</v>
      </c>
      <c r="FTI2" s="19" t="s">
        <v>5332</v>
      </c>
      <c r="FTJ2" s="19" t="s">
        <v>5332</v>
      </c>
      <c r="FTK2" s="19" t="s">
        <v>5332</v>
      </c>
      <c r="FTL2" s="19" t="s">
        <v>5332</v>
      </c>
      <c r="FTM2" s="19" t="s">
        <v>5332</v>
      </c>
      <c r="FTN2" s="19" t="s">
        <v>5332</v>
      </c>
      <c r="FTO2" s="19" t="s">
        <v>5332</v>
      </c>
      <c r="FTP2" s="19" t="s">
        <v>5332</v>
      </c>
      <c r="FTQ2" s="19" t="s">
        <v>5332</v>
      </c>
      <c r="FTR2" s="19" t="s">
        <v>5332</v>
      </c>
      <c r="FTS2" s="19" t="s">
        <v>5332</v>
      </c>
      <c r="FTT2" s="19" t="s">
        <v>5332</v>
      </c>
      <c r="FTU2" s="19" t="s">
        <v>5332</v>
      </c>
      <c r="FTV2" s="19" t="s">
        <v>5332</v>
      </c>
      <c r="FTW2" s="19" t="s">
        <v>5332</v>
      </c>
      <c r="FTX2" s="19" t="s">
        <v>5332</v>
      </c>
      <c r="FTY2" s="19" t="s">
        <v>5332</v>
      </c>
      <c r="FTZ2" s="19" t="s">
        <v>5332</v>
      </c>
      <c r="FUA2" s="19" t="s">
        <v>5332</v>
      </c>
      <c r="FUB2" s="19" t="s">
        <v>5332</v>
      </c>
      <c r="FUC2" s="19" t="s">
        <v>5332</v>
      </c>
      <c r="FUD2" s="19" t="s">
        <v>5332</v>
      </c>
      <c r="FUE2" s="19" t="s">
        <v>5332</v>
      </c>
      <c r="FUF2" s="19" t="s">
        <v>5332</v>
      </c>
      <c r="FUG2" s="19" t="s">
        <v>5332</v>
      </c>
      <c r="FUH2" s="19" t="s">
        <v>5332</v>
      </c>
      <c r="FUI2" s="19" t="s">
        <v>5332</v>
      </c>
      <c r="FUJ2" s="19" t="s">
        <v>5332</v>
      </c>
      <c r="FUK2" s="19" t="s">
        <v>5332</v>
      </c>
      <c r="FUL2" s="19" t="s">
        <v>5332</v>
      </c>
      <c r="FUM2" s="19" t="s">
        <v>5332</v>
      </c>
      <c r="FUN2" s="19" t="s">
        <v>5332</v>
      </c>
      <c r="FUO2" s="19" t="s">
        <v>5419</v>
      </c>
      <c r="FUP2" s="19" t="s">
        <v>5419</v>
      </c>
      <c r="FUQ2" s="19" t="s">
        <v>5419</v>
      </c>
      <c r="FUR2" s="19" t="s">
        <v>5419</v>
      </c>
      <c r="FUS2" s="19" t="s">
        <v>5419</v>
      </c>
      <c r="FUT2" s="19" t="s">
        <v>5419</v>
      </c>
      <c r="FUU2" s="19" t="s">
        <v>5419</v>
      </c>
      <c r="FUV2" s="19" t="s">
        <v>5419</v>
      </c>
      <c r="FUW2" s="19" t="s">
        <v>5419</v>
      </c>
      <c r="FUX2" s="19" t="s">
        <v>5419</v>
      </c>
      <c r="FUY2" s="19" t="s">
        <v>5419</v>
      </c>
      <c r="FUZ2" s="19" t="s">
        <v>5419</v>
      </c>
      <c r="FVA2" s="19" t="s">
        <v>5419</v>
      </c>
      <c r="FVB2" s="19" t="s">
        <v>5419</v>
      </c>
      <c r="FVC2" s="19" t="s">
        <v>5419</v>
      </c>
      <c r="FVD2" s="19" t="s">
        <v>5419</v>
      </c>
      <c r="FVE2" s="19" t="s">
        <v>5419</v>
      </c>
      <c r="FVF2" s="19" t="s">
        <v>5419</v>
      </c>
      <c r="FVG2" s="19" t="s">
        <v>5419</v>
      </c>
      <c r="FVH2" s="19" t="s">
        <v>5419</v>
      </c>
      <c r="FVI2" s="19" t="s">
        <v>5419</v>
      </c>
      <c r="FVJ2" s="19" t="s">
        <v>5419</v>
      </c>
      <c r="FVK2" s="19" t="s">
        <v>5419</v>
      </c>
      <c r="FVL2" s="19" t="s">
        <v>5419</v>
      </c>
      <c r="FVM2" s="19" t="s">
        <v>5419</v>
      </c>
      <c r="FVN2" s="19" t="s">
        <v>5419</v>
      </c>
      <c r="FVO2" s="19" t="s">
        <v>5419</v>
      </c>
      <c r="FVP2" s="19" t="s">
        <v>5419</v>
      </c>
      <c r="FVQ2" s="19" t="s">
        <v>5419</v>
      </c>
      <c r="FVR2" s="19" t="s">
        <v>5419</v>
      </c>
      <c r="FVS2" s="19" t="s">
        <v>5419</v>
      </c>
      <c r="FVT2" s="19" t="s">
        <v>5419</v>
      </c>
      <c r="FVU2" s="19" t="s">
        <v>5419</v>
      </c>
      <c r="FVV2" s="19" t="s">
        <v>5419</v>
      </c>
      <c r="FVW2" s="19" t="s">
        <v>5419</v>
      </c>
      <c r="FVX2" s="19" t="s">
        <v>5419</v>
      </c>
      <c r="FVY2" s="19" t="s">
        <v>5419</v>
      </c>
      <c r="FVZ2" s="19" t="s">
        <v>5419</v>
      </c>
      <c r="FWA2" s="19" t="s">
        <v>5419</v>
      </c>
      <c r="FWB2" s="19" t="s">
        <v>5419</v>
      </c>
      <c r="FWC2" s="19" t="s">
        <v>5419</v>
      </c>
      <c r="FWD2" s="19" t="s">
        <v>5419</v>
      </c>
      <c r="FWE2" s="19" t="s">
        <v>5419</v>
      </c>
      <c r="FWF2" s="19" t="s">
        <v>5419</v>
      </c>
      <c r="FWG2" s="19" t="s">
        <v>5419</v>
      </c>
      <c r="FWH2" s="19" t="s">
        <v>5425</v>
      </c>
      <c r="FWI2" s="19" t="s">
        <v>5425</v>
      </c>
      <c r="FWJ2" s="19" t="s">
        <v>5425</v>
      </c>
      <c r="FWK2" s="19" t="s">
        <v>5425</v>
      </c>
      <c r="FWL2" s="19" t="s">
        <v>5425</v>
      </c>
      <c r="FWM2" s="19" t="s">
        <v>5425</v>
      </c>
      <c r="FWN2" s="19" t="s">
        <v>5425</v>
      </c>
      <c r="FWO2" s="19" t="s">
        <v>5425</v>
      </c>
      <c r="FWP2" s="19" t="s">
        <v>5425</v>
      </c>
      <c r="FWQ2" s="19" t="s">
        <v>5425</v>
      </c>
      <c r="FWR2" s="19" t="s">
        <v>5425</v>
      </c>
      <c r="FWS2" s="19" t="s">
        <v>5425</v>
      </c>
      <c r="FWT2" s="19" t="s">
        <v>5425</v>
      </c>
      <c r="FWU2" s="19" t="s">
        <v>5425</v>
      </c>
      <c r="FWV2" s="19" t="s">
        <v>5425</v>
      </c>
      <c r="FWW2" s="19" t="s">
        <v>5425</v>
      </c>
      <c r="FWX2" s="19" t="s">
        <v>5425</v>
      </c>
      <c r="FWY2" s="19" t="s">
        <v>5425</v>
      </c>
      <c r="FWZ2" s="19" t="s">
        <v>5425</v>
      </c>
      <c r="FXA2" s="19" t="s">
        <v>5425</v>
      </c>
      <c r="FXB2" s="19" t="s">
        <v>5425</v>
      </c>
      <c r="FXC2" s="19" t="s">
        <v>5425</v>
      </c>
      <c r="FXD2" s="19" t="s">
        <v>5425</v>
      </c>
      <c r="FXE2" s="19" t="s">
        <v>5425</v>
      </c>
      <c r="FXF2" s="19" t="s">
        <v>5425</v>
      </c>
      <c r="FXG2" s="19" t="s">
        <v>5425</v>
      </c>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row>
    <row r="3" spans="1:5708" x14ac:dyDescent="0.25">
      <c r="A3">
        <v>2</v>
      </c>
      <c r="B3" s="5">
        <v>1009565</v>
      </c>
      <c r="C3" t="str">
        <f t="shared" si="0"/>
        <v>First Bank - Ketchikan, AK</v>
      </c>
      <c r="D3" s="21" t="s">
        <v>184</v>
      </c>
      <c r="E3" s="19" t="s">
        <v>2802</v>
      </c>
      <c r="F3" s="19" t="s">
        <v>2801</v>
      </c>
      <c r="G3" s="19"/>
      <c r="H3" t="s">
        <v>2801</v>
      </c>
      <c r="I3" t="s">
        <v>5428</v>
      </c>
      <c r="L3" t="s">
        <v>1834</v>
      </c>
      <c r="M3" t="s">
        <v>184</v>
      </c>
      <c r="N3" t="s">
        <v>108</v>
      </c>
      <c r="O3" t="s">
        <v>447</v>
      </c>
      <c r="P3" t="s">
        <v>1099</v>
      </c>
      <c r="Q3" t="s">
        <v>5643</v>
      </c>
      <c r="R3" t="s">
        <v>959</v>
      </c>
      <c r="S3" t="s">
        <v>2104</v>
      </c>
      <c r="T3" t="s">
        <v>1291</v>
      </c>
      <c r="U3" t="s">
        <v>1100</v>
      </c>
      <c r="V3" t="s">
        <v>745</v>
      </c>
      <c r="W3" t="s">
        <v>748</v>
      </c>
      <c r="X3" t="s">
        <v>264</v>
      </c>
      <c r="Y3" t="s">
        <v>266</v>
      </c>
      <c r="Z3" t="s">
        <v>10826</v>
      </c>
      <c r="AA3" t="s">
        <v>454</v>
      </c>
      <c r="AB3" t="s">
        <v>9400</v>
      </c>
      <c r="AC3" t="s">
        <v>1103</v>
      </c>
      <c r="AD3" t="s">
        <v>1101</v>
      </c>
      <c r="AE3" t="s">
        <v>1290</v>
      </c>
      <c r="AF3" t="s">
        <v>819</v>
      </c>
      <c r="AG3" t="s">
        <v>1295</v>
      </c>
      <c r="AH3" t="s">
        <v>1835</v>
      </c>
      <c r="AI3" t="s">
        <v>10370</v>
      </c>
      <c r="AJ3" t="s">
        <v>265</v>
      </c>
      <c r="AK3" t="s">
        <v>2109</v>
      </c>
      <c r="AL3" t="s">
        <v>2110</v>
      </c>
      <c r="AM3" t="s">
        <v>9401</v>
      </c>
      <c r="AN3" t="s">
        <v>10457</v>
      </c>
      <c r="AO3" t="s">
        <v>1283</v>
      </c>
      <c r="AP3" t="s">
        <v>262</v>
      </c>
      <c r="AQ3" t="s">
        <v>262</v>
      </c>
      <c r="AR3" t="s">
        <v>891</v>
      </c>
      <c r="AS3" t="s">
        <v>1288</v>
      </c>
      <c r="AT3" t="s">
        <v>2545</v>
      </c>
      <c r="AU3" t="s">
        <v>2547</v>
      </c>
      <c r="AV3" t="s">
        <v>1130</v>
      </c>
      <c r="AW3" t="s">
        <v>1294</v>
      </c>
      <c r="AX3" t="s">
        <v>749</v>
      </c>
      <c r="AY3" t="s">
        <v>567</v>
      </c>
      <c r="AZ3" t="s">
        <v>1216</v>
      </c>
      <c r="BA3" t="s">
        <v>216</v>
      </c>
      <c r="BB3" t="s">
        <v>9402</v>
      </c>
      <c r="BC3" t="s">
        <v>1293</v>
      </c>
      <c r="BD3" t="s">
        <v>358</v>
      </c>
      <c r="BE3" t="s">
        <v>2112</v>
      </c>
      <c r="BF3" t="s">
        <v>2071</v>
      </c>
      <c r="BG3" t="s">
        <v>1006</v>
      </c>
      <c r="BH3" t="s">
        <v>1440</v>
      </c>
      <c r="BI3" t="s">
        <v>1287</v>
      </c>
      <c r="BJ3" t="s">
        <v>9403</v>
      </c>
      <c r="BK3" t="s">
        <v>2106</v>
      </c>
      <c r="BL3" t="s">
        <v>1289</v>
      </c>
      <c r="BM3" t="s">
        <v>2111</v>
      </c>
      <c r="BN3" t="s">
        <v>1838</v>
      </c>
      <c r="BO3" t="s">
        <v>1837</v>
      </c>
      <c r="BP3" t="s">
        <v>387</v>
      </c>
      <c r="BQ3" t="s">
        <v>10354</v>
      </c>
      <c r="BR3" t="s">
        <v>10128</v>
      </c>
      <c r="BS3" t="s">
        <v>747</v>
      </c>
      <c r="BT3" t="s">
        <v>5677</v>
      </c>
      <c r="BU3" t="s">
        <v>977</v>
      </c>
      <c r="BV3" t="s">
        <v>61</v>
      </c>
      <c r="BW3" t="s">
        <v>5606</v>
      </c>
      <c r="BX3" t="s">
        <v>1839</v>
      </c>
      <c r="BY3" t="s">
        <v>2710</v>
      </c>
      <c r="BZ3" t="s">
        <v>10289</v>
      </c>
      <c r="CA3" t="s">
        <v>1298</v>
      </c>
      <c r="CB3" t="s">
        <v>1285</v>
      </c>
      <c r="CC3" t="s">
        <v>263</v>
      </c>
      <c r="CD3" t="s">
        <v>1474</v>
      </c>
      <c r="CE3" t="s">
        <v>1292</v>
      </c>
      <c r="CF3" t="s">
        <v>2733</v>
      </c>
      <c r="CG3" t="s">
        <v>1836</v>
      </c>
      <c r="CH3" t="s">
        <v>195</v>
      </c>
      <c r="CI3" t="s">
        <v>2113</v>
      </c>
      <c r="CJ3" t="s">
        <v>109</v>
      </c>
      <c r="CK3" t="s">
        <v>1297</v>
      </c>
      <c r="CL3" t="s">
        <v>2108</v>
      </c>
      <c r="CM3" t="s">
        <v>110</v>
      </c>
      <c r="CN3" t="s">
        <v>10642</v>
      </c>
      <c r="CO3" t="s">
        <v>2546</v>
      </c>
      <c r="CP3" t="s">
        <v>1840</v>
      </c>
      <c r="CQ3" t="s">
        <v>2107</v>
      </c>
      <c r="CR3" t="s">
        <v>2732</v>
      </c>
      <c r="CS3" t="s">
        <v>9404</v>
      </c>
      <c r="CT3" t="s">
        <v>9405</v>
      </c>
      <c r="CU3" t="s">
        <v>9405</v>
      </c>
      <c r="CV3" t="s">
        <v>9406</v>
      </c>
      <c r="CW3" t="s">
        <v>9407</v>
      </c>
      <c r="CX3" t="s">
        <v>9408</v>
      </c>
      <c r="CY3" t="s">
        <v>9409</v>
      </c>
      <c r="CZ3" t="s">
        <v>9410</v>
      </c>
      <c r="DA3" t="s">
        <v>9411</v>
      </c>
      <c r="DB3" t="s">
        <v>1296</v>
      </c>
      <c r="DC3" t="s">
        <v>1286</v>
      </c>
      <c r="DD3" t="s">
        <v>774</v>
      </c>
      <c r="DE3" t="s">
        <v>254</v>
      </c>
      <c r="DF3" t="s">
        <v>1919</v>
      </c>
      <c r="DG3" t="s">
        <v>1284</v>
      </c>
      <c r="DH3" t="s">
        <v>1303</v>
      </c>
      <c r="DI3" t="s">
        <v>5607</v>
      </c>
      <c r="DJ3" t="s">
        <v>113</v>
      </c>
      <c r="DK3" t="s">
        <v>10270</v>
      </c>
      <c r="DL3" t="s">
        <v>752</v>
      </c>
      <c r="DM3" t="s">
        <v>2114</v>
      </c>
      <c r="DN3" t="s">
        <v>2117</v>
      </c>
      <c r="DO3" t="s">
        <v>1302</v>
      </c>
      <c r="DP3" t="s">
        <v>751</v>
      </c>
      <c r="DQ3" t="s">
        <v>1841</v>
      </c>
      <c r="DR3" t="s">
        <v>2116</v>
      </c>
      <c r="DS3" t="s">
        <v>5608</v>
      </c>
      <c r="DT3" t="s">
        <v>756</v>
      </c>
      <c r="DU3" t="s">
        <v>114</v>
      </c>
      <c r="DV3" t="s">
        <v>1404</v>
      </c>
      <c r="DW3" t="s">
        <v>1308</v>
      </c>
      <c r="DX3" t="s">
        <v>1088</v>
      </c>
      <c r="DY3" t="s">
        <v>1708</v>
      </c>
      <c r="DZ3" t="s">
        <v>302</v>
      </c>
      <c r="EA3" t="s">
        <v>5678</v>
      </c>
      <c r="EB3" t="s">
        <v>10355</v>
      </c>
      <c r="EC3" t="s">
        <v>9346</v>
      </c>
      <c r="ED3" t="s">
        <v>1305</v>
      </c>
      <c r="EE3" t="s">
        <v>1310</v>
      </c>
      <c r="EF3" t="s">
        <v>5695</v>
      </c>
      <c r="EG3" t="s">
        <v>766</v>
      </c>
      <c r="EH3" t="s">
        <v>1104</v>
      </c>
      <c r="EI3" t="s">
        <v>1306</v>
      </c>
      <c r="EJ3" t="s">
        <v>2119</v>
      </c>
      <c r="EK3" t="s">
        <v>149</v>
      </c>
      <c r="EL3" t="s">
        <v>1311</v>
      </c>
      <c r="EM3" t="s">
        <v>840</v>
      </c>
      <c r="EN3" t="s">
        <v>216</v>
      </c>
      <c r="EO3" t="s">
        <v>358</v>
      </c>
      <c r="EP3" t="s">
        <v>10812</v>
      </c>
      <c r="EQ3" t="s">
        <v>1301</v>
      </c>
      <c r="ER3" t="s">
        <v>2118</v>
      </c>
      <c r="ES3" t="s">
        <v>753</v>
      </c>
      <c r="ET3" t="s">
        <v>112</v>
      </c>
      <c r="EU3" t="s">
        <v>1843</v>
      </c>
      <c r="EV3" t="s">
        <v>43</v>
      </c>
      <c r="EW3" t="s">
        <v>43</v>
      </c>
      <c r="EX3" t="s">
        <v>2115</v>
      </c>
      <c r="EY3" t="s">
        <v>1307</v>
      </c>
      <c r="EZ3" t="s">
        <v>1304</v>
      </c>
      <c r="FA3" t="s">
        <v>267</v>
      </c>
      <c r="FB3" t="s">
        <v>1075</v>
      </c>
      <c r="FC3" t="s">
        <v>2549</v>
      </c>
      <c r="FD3" t="s">
        <v>1299</v>
      </c>
      <c r="FE3" t="s">
        <v>755</v>
      </c>
      <c r="FF3" t="s">
        <v>2553</v>
      </c>
      <c r="FG3" t="s">
        <v>1007</v>
      </c>
      <c r="FH3" t="s">
        <v>2551</v>
      </c>
      <c r="FI3" t="s">
        <v>2074</v>
      </c>
      <c r="FJ3" t="s">
        <v>215</v>
      </c>
      <c r="FK3" t="s">
        <v>2548</v>
      </c>
      <c r="FL3" t="s">
        <v>667</v>
      </c>
      <c r="FM3" t="s">
        <v>10290</v>
      </c>
      <c r="FN3" t="s">
        <v>754</v>
      </c>
      <c r="FO3" t="s">
        <v>757</v>
      </c>
      <c r="FP3" t="s">
        <v>2734</v>
      </c>
      <c r="FQ3" t="s">
        <v>1300</v>
      </c>
      <c r="FR3" t="s">
        <v>111</v>
      </c>
      <c r="FS3" t="s">
        <v>2550</v>
      </c>
      <c r="FT3" t="s">
        <v>1105</v>
      </c>
      <c r="FU3" t="s">
        <v>2554</v>
      </c>
      <c r="FV3" t="s">
        <v>9405</v>
      </c>
      <c r="FW3" t="s">
        <v>9412</v>
      </c>
      <c r="FX3" t="s">
        <v>9413</v>
      </c>
      <c r="FY3" t="s">
        <v>9414</v>
      </c>
      <c r="FZ3" t="s">
        <v>9415</v>
      </c>
      <c r="GA3" t="s">
        <v>9416</v>
      </c>
      <c r="GB3" t="s">
        <v>1842</v>
      </c>
      <c r="GC3" t="s">
        <v>1788</v>
      </c>
      <c r="GD3" t="s">
        <v>900</v>
      </c>
      <c r="GE3" t="s">
        <v>254</v>
      </c>
      <c r="GF3" t="s">
        <v>2552</v>
      </c>
      <c r="GG3" t="s">
        <v>1844</v>
      </c>
      <c r="GH3" t="s">
        <v>1312</v>
      </c>
      <c r="GI3" t="s">
        <v>10271</v>
      </c>
      <c r="GJ3" t="s">
        <v>2406</v>
      </c>
      <c r="GK3" t="s">
        <v>9417</v>
      </c>
      <c r="GL3" t="s">
        <v>10051</v>
      </c>
      <c r="GM3" t="s">
        <v>1326</v>
      </c>
      <c r="GN3" t="s">
        <v>10052</v>
      </c>
      <c r="GO3" t="s">
        <v>10567</v>
      </c>
      <c r="GP3" t="s">
        <v>442</v>
      </c>
      <c r="GQ3" t="s">
        <v>2711</v>
      </c>
      <c r="GR3" t="s">
        <v>115</v>
      </c>
      <c r="GS3" t="s">
        <v>10208</v>
      </c>
      <c r="GT3" t="s">
        <v>10272</v>
      </c>
      <c r="GU3" t="s">
        <v>10643</v>
      </c>
      <c r="GV3" t="s">
        <v>10554</v>
      </c>
      <c r="GW3" t="s">
        <v>1118</v>
      </c>
      <c r="GX3" t="s">
        <v>1846</v>
      </c>
      <c r="GY3" t="s">
        <v>9418</v>
      </c>
      <c r="GZ3" t="s">
        <v>1323</v>
      </c>
      <c r="HA3" t="s">
        <v>271</v>
      </c>
      <c r="HB3" t="s">
        <v>1317</v>
      </c>
      <c r="HC3" t="s">
        <v>5644</v>
      </c>
      <c r="HD3" t="s">
        <v>1333</v>
      </c>
      <c r="HE3" t="s">
        <v>1852</v>
      </c>
      <c r="HF3" t="s">
        <v>10555</v>
      </c>
      <c r="HG3" t="s">
        <v>10169</v>
      </c>
      <c r="HH3" t="s">
        <v>123</v>
      </c>
      <c r="HI3" t="s">
        <v>10053</v>
      </c>
      <c r="HJ3" t="s">
        <v>10644</v>
      </c>
      <c r="HK3" t="s">
        <v>10645</v>
      </c>
      <c r="HL3" t="s">
        <v>132</v>
      </c>
      <c r="HM3" t="s">
        <v>10646</v>
      </c>
      <c r="HN3" t="s">
        <v>1108</v>
      </c>
      <c r="HO3" t="s">
        <v>2408</v>
      </c>
      <c r="HP3" t="s">
        <v>1112</v>
      </c>
      <c r="HQ3" t="s">
        <v>10858</v>
      </c>
      <c r="HR3" t="s">
        <v>1327</v>
      </c>
      <c r="HS3" t="s">
        <v>1107</v>
      </c>
      <c r="HT3" t="s">
        <v>273</v>
      </c>
      <c r="HU3" t="s">
        <v>10647</v>
      </c>
      <c r="HV3" t="s">
        <v>10129</v>
      </c>
      <c r="HW3" t="s">
        <v>5496</v>
      </c>
      <c r="HX3" t="s">
        <v>1336</v>
      </c>
      <c r="HY3" t="s">
        <v>2079</v>
      </c>
      <c r="HZ3" t="s">
        <v>10130</v>
      </c>
      <c r="IA3" t="s">
        <v>10648</v>
      </c>
      <c r="IB3" t="s">
        <v>5664</v>
      </c>
      <c r="IC3" t="s">
        <v>10827</v>
      </c>
      <c r="ID3" t="s">
        <v>268</v>
      </c>
      <c r="IE3" t="s">
        <v>269</v>
      </c>
      <c r="IF3" t="s">
        <v>272</v>
      </c>
      <c r="IG3" t="s">
        <v>5489</v>
      </c>
      <c r="IH3" t="s">
        <v>569</v>
      </c>
      <c r="II3" t="s">
        <v>133</v>
      </c>
      <c r="IJ3" t="s">
        <v>10649</v>
      </c>
      <c r="IK3" t="s">
        <v>10650</v>
      </c>
      <c r="IL3" t="s">
        <v>9419</v>
      </c>
      <c r="IM3" t="s">
        <v>120</v>
      </c>
      <c r="IN3" t="s">
        <v>126</v>
      </c>
      <c r="IO3" t="s">
        <v>10651</v>
      </c>
      <c r="IP3" t="s">
        <v>10652</v>
      </c>
      <c r="IQ3" t="s">
        <v>10131</v>
      </c>
      <c r="IR3" t="s">
        <v>1325</v>
      </c>
      <c r="IS3" t="s">
        <v>1318</v>
      </c>
      <c r="IT3" t="s">
        <v>1116</v>
      </c>
      <c r="IU3" t="s">
        <v>1845</v>
      </c>
      <c r="IV3" t="s">
        <v>1854</v>
      </c>
      <c r="IW3" t="s">
        <v>1849</v>
      </c>
      <c r="IX3" t="s">
        <v>10568</v>
      </c>
      <c r="IY3" t="s">
        <v>122</v>
      </c>
      <c r="IZ3" t="s">
        <v>10653</v>
      </c>
      <c r="JA3" t="s">
        <v>2078</v>
      </c>
      <c r="JB3" t="s">
        <v>10859</v>
      </c>
      <c r="JC3" t="s">
        <v>125</v>
      </c>
      <c r="JD3" t="s">
        <v>2414</v>
      </c>
      <c r="JE3" t="s">
        <v>383</v>
      </c>
      <c r="JF3" t="s">
        <v>2979</v>
      </c>
      <c r="JG3" t="s">
        <v>1314</v>
      </c>
      <c r="JH3" t="s">
        <v>9420</v>
      </c>
      <c r="JI3" t="s">
        <v>118</v>
      </c>
      <c r="JJ3" t="s">
        <v>119</v>
      </c>
      <c r="JK3" t="s">
        <v>10371</v>
      </c>
      <c r="JL3" t="s">
        <v>10170</v>
      </c>
      <c r="JM3" t="s">
        <v>10654</v>
      </c>
      <c r="JN3" t="s">
        <v>9421</v>
      </c>
      <c r="JO3" t="s">
        <v>1332</v>
      </c>
      <c r="JP3" t="s">
        <v>570</v>
      </c>
      <c r="JQ3" t="s">
        <v>116</v>
      </c>
      <c r="JR3" t="s">
        <v>1322</v>
      </c>
      <c r="JS3" t="s">
        <v>1106</v>
      </c>
      <c r="JT3" t="s">
        <v>10356</v>
      </c>
      <c r="JU3" t="s">
        <v>212</v>
      </c>
      <c r="JV3" t="s">
        <v>130</v>
      </c>
      <c r="JW3" t="s">
        <v>568</v>
      </c>
      <c r="JX3" t="s">
        <v>1316</v>
      </c>
      <c r="JY3" t="s">
        <v>9725</v>
      </c>
      <c r="JZ3" t="s">
        <v>2409</v>
      </c>
      <c r="KA3" t="s">
        <v>2411</v>
      </c>
      <c r="KB3" t="s">
        <v>128</v>
      </c>
      <c r="KC3" t="s">
        <v>5696</v>
      </c>
      <c r="KD3" t="s">
        <v>10357</v>
      </c>
      <c r="KE3" t="s">
        <v>1109</v>
      </c>
      <c r="KF3" t="s">
        <v>2415</v>
      </c>
      <c r="KG3" t="s">
        <v>10860</v>
      </c>
      <c r="KH3" t="s">
        <v>10458</v>
      </c>
      <c r="KI3" t="s">
        <v>10209</v>
      </c>
      <c r="KJ3" t="s">
        <v>10655</v>
      </c>
      <c r="KK3" t="s">
        <v>1338</v>
      </c>
      <c r="KL3" t="s">
        <v>10291</v>
      </c>
      <c r="KM3" t="s">
        <v>9422</v>
      </c>
      <c r="KN3" t="s">
        <v>121</v>
      </c>
      <c r="KO3" t="s">
        <v>1334</v>
      </c>
      <c r="KP3" t="s">
        <v>10656</v>
      </c>
      <c r="KQ3" t="s">
        <v>10657</v>
      </c>
      <c r="KR3" t="s">
        <v>1850</v>
      </c>
      <c r="KS3" t="s">
        <v>1326</v>
      </c>
      <c r="KT3" t="s">
        <v>1851</v>
      </c>
      <c r="KU3" t="s">
        <v>1324</v>
      </c>
      <c r="KV3" t="s">
        <v>10054</v>
      </c>
      <c r="KW3" t="s">
        <v>10861</v>
      </c>
      <c r="KX3" t="s">
        <v>1114</v>
      </c>
      <c r="KY3" t="s">
        <v>1853</v>
      </c>
      <c r="KZ3" t="s">
        <v>10862</v>
      </c>
      <c r="LA3" t="s">
        <v>2413</v>
      </c>
      <c r="LB3" t="s">
        <v>5609</v>
      </c>
      <c r="LC3" t="s">
        <v>2258</v>
      </c>
      <c r="LD3" t="s">
        <v>1330</v>
      </c>
      <c r="LE3" t="s">
        <v>1313</v>
      </c>
      <c r="LF3" t="s">
        <v>1320</v>
      </c>
      <c r="LG3" t="s">
        <v>10658</v>
      </c>
      <c r="LH3" t="s">
        <v>2410</v>
      </c>
      <c r="LI3" t="s">
        <v>1826</v>
      </c>
      <c r="LJ3" t="s">
        <v>10828</v>
      </c>
      <c r="LK3" t="s">
        <v>1847</v>
      </c>
      <c r="LL3" t="s">
        <v>2407</v>
      </c>
      <c r="LM3" t="s">
        <v>10292</v>
      </c>
      <c r="LN3" t="s">
        <v>10659</v>
      </c>
      <c r="LO3" t="s">
        <v>195</v>
      </c>
      <c r="LP3" t="s">
        <v>1329</v>
      </c>
      <c r="LQ3" t="s">
        <v>5486</v>
      </c>
      <c r="LR3" t="s">
        <v>124</v>
      </c>
      <c r="LS3" t="s">
        <v>382</v>
      </c>
      <c r="LT3" t="s">
        <v>10829</v>
      </c>
      <c r="LU3" t="s">
        <v>1319</v>
      </c>
      <c r="LV3" t="s">
        <v>68</v>
      </c>
      <c r="LW3" t="s">
        <v>1337</v>
      </c>
      <c r="LX3" t="s">
        <v>1115</v>
      </c>
      <c r="LY3" t="s">
        <v>1111</v>
      </c>
      <c r="LZ3" t="s">
        <v>10660</v>
      </c>
      <c r="MA3" t="s">
        <v>10661</v>
      </c>
      <c r="MB3" t="s">
        <v>10542</v>
      </c>
      <c r="MC3" t="s">
        <v>10662</v>
      </c>
      <c r="MD3" t="s">
        <v>1328</v>
      </c>
      <c r="ME3" t="s">
        <v>10863</v>
      </c>
      <c r="MF3" t="s">
        <v>10663</v>
      </c>
      <c r="MG3" t="s">
        <v>10664</v>
      </c>
      <c r="MH3" t="s">
        <v>1673</v>
      </c>
      <c r="MI3" t="s">
        <v>1331</v>
      </c>
      <c r="MJ3" t="s">
        <v>10665</v>
      </c>
      <c r="MK3" t="s">
        <v>10666</v>
      </c>
      <c r="ML3" t="s">
        <v>9423</v>
      </c>
      <c r="MM3" t="s">
        <v>127</v>
      </c>
      <c r="MN3" t="s">
        <v>270</v>
      </c>
      <c r="MO3" t="s">
        <v>1117</v>
      </c>
      <c r="MP3" t="s">
        <v>10667</v>
      </c>
      <c r="MQ3" t="s">
        <v>2412</v>
      </c>
      <c r="MR3" t="s">
        <v>1315</v>
      </c>
      <c r="MS3" t="s">
        <v>448</v>
      </c>
      <c r="MT3" t="s">
        <v>1848</v>
      </c>
      <c r="MU3" t="s">
        <v>10830</v>
      </c>
      <c r="MV3" t="s">
        <v>129</v>
      </c>
      <c r="MW3" t="s">
        <v>10668</v>
      </c>
      <c r="MX3" t="s">
        <v>1856</v>
      </c>
      <c r="MY3" t="s">
        <v>2555</v>
      </c>
      <c r="MZ3" t="s">
        <v>138</v>
      </c>
      <c r="NA3" t="s">
        <v>1339</v>
      </c>
      <c r="NB3" t="s">
        <v>1119</v>
      </c>
      <c r="NC3" t="s">
        <v>137</v>
      </c>
      <c r="ND3" t="s">
        <v>1857</v>
      </c>
      <c r="NE3" t="s">
        <v>1827</v>
      </c>
      <c r="NF3" t="s">
        <v>10669</v>
      </c>
      <c r="NG3" t="s">
        <v>668</v>
      </c>
      <c r="NH3" t="s">
        <v>275</v>
      </c>
      <c r="NI3" t="s">
        <v>384</v>
      </c>
      <c r="NJ3" t="s">
        <v>302</v>
      </c>
      <c r="NK3" t="s">
        <v>9308</v>
      </c>
      <c r="NL3" t="s">
        <v>571</v>
      </c>
      <c r="NM3" t="s">
        <v>1855</v>
      </c>
      <c r="NN3" t="s">
        <v>766</v>
      </c>
      <c r="NO3" t="s">
        <v>1858</v>
      </c>
      <c r="NP3" t="s">
        <v>2418</v>
      </c>
      <c r="NQ3" t="s">
        <v>1859</v>
      </c>
      <c r="NR3" t="s">
        <v>10358</v>
      </c>
      <c r="NS3" t="s">
        <v>2123</v>
      </c>
      <c r="NT3" t="s">
        <v>2122</v>
      </c>
      <c r="NU3" t="s">
        <v>2558</v>
      </c>
      <c r="NV3" t="s">
        <v>2556</v>
      </c>
      <c r="NW3" t="s">
        <v>2120</v>
      </c>
      <c r="NX3" t="s">
        <v>1340</v>
      </c>
      <c r="NY3" t="s">
        <v>136</v>
      </c>
      <c r="NZ3" t="s">
        <v>2420</v>
      </c>
      <c r="OA3" t="s">
        <v>2557</v>
      </c>
      <c r="OB3" t="s">
        <v>10556</v>
      </c>
      <c r="OC3" t="s">
        <v>758</v>
      </c>
      <c r="OD3" t="s">
        <v>650</v>
      </c>
      <c r="OE3" t="s">
        <v>1772</v>
      </c>
      <c r="OF3" t="s">
        <v>572</v>
      </c>
      <c r="OG3" t="s">
        <v>2125</v>
      </c>
      <c r="OH3" t="s">
        <v>2121</v>
      </c>
      <c r="OI3" t="s">
        <v>2417</v>
      </c>
      <c r="OJ3" t="s">
        <v>1861</v>
      </c>
      <c r="OK3" t="s">
        <v>1008</v>
      </c>
      <c r="OL3" t="s">
        <v>2124</v>
      </c>
      <c r="OM3" t="s">
        <v>274</v>
      </c>
      <c r="ON3" t="s">
        <v>139</v>
      </c>
      <c r="OO3" t="s">
        <v>2322</v>
      </c>
      <c r="OP3" t="s">
        <v>2416</v>
      </c>
      <c r="OQ3" t="s">
        <v>2712</v>
      </c>
      <c r="OR3" t="s">
        <v>1597</v>
      </c>
      <c r="OS3" t="s">
        <v>2421</v>
      </c>
      <c r="OT3" t="s">
        <v>9424</v>
      </c>
      <c r="OU3" t="s">
        <v>9425</v>
      </c>
      <c r="OV3" t="s">
        <v>573</v>
      </c>
      <c r="OW3" t="s">
        <v>2423</v>
      </c>
      <c r="OX3" t="s">
        <v>983</v>
      </c>
      <c r="OY3" t="s">
        <v>9426</v>
      </c>
      <c r="OZ3" t="s">
        <v>9427</v>
      </c>
      <c r="PA3" t="s">
        <v>9428</v>
      </c>
      <c r="PB3" t="s">
        <v>9429</v>
      </c>
      <c r="PC3" t="s">
        <v>9430</v>
      </c>
      <c r="PD3" t="s">
        <v>9431</v>
      </c>
      <c r="PE3" t="s">
        <v>9432</v>
      </c>
      <c r="PF3" t="s">
        <v>9433</v>
      </c>
      <c r="PG3" t="s">
        <v>9434</v>
      </c>
      <c r="PH3" t="s">
        <v>1860</v>
      </c>
      <c r="PI3" t="s">
        <v>9236</v>
      </c>
      <c r="PJ3" t="s">
        <v>2422</v>
      </c>
      <c r="PK3" t="s">
        <v>2126</v>
      </c>
      <c r="PL3" t="s">
        <v>2559</v>
      </c>
      <c r="PM3" t="s">
        <v>919</v>
      </c>
      <c r="PN3" t="s">
        <v>10864</v>
      </c>
      <c r="PO3" t="s">
        <v>1120</v>
      </c>
      <c r="PP3" t="s">
        <v>390</v>
      </c>
      <c r="PQ3" t="s">
        <v>1342</v>
      </c>
      <c r="PR3" t="s">
        <v>449</v>
      </c>
      <c r="PS3" t="s">
        <v>9095</v>
      </c>
      <c r="PT3" t="s">
        <v>452</v>
      </c>
      <c r="PU3" t="s">
        <v>386</v>
      </c>
      <c r="PV3" t="s">
        <v>1343</v>
      </c>
      <c r="PW3" t="s">
        <v>385</v>
      </c>
      <c r="PX3" t="s">
        <v>10670</v>
      </c>
      <c r="PY3" t="s">
        <v>388</v>
      </c>
      <c r="PZ3" t="s">
        <v>10831</v>
      </c>
      <c r="QA3" t="s">
        <v>574</v>
      </c>
      <c r="QB3" t="s">
        <v>387</v>
      </c>
      <c r="QC3" t="s">
        <v>9096</v>
      </c>
      <c r="QD3" t="s">
        <v>389</v>
      </c>
      <c r="QE3" t="s">
        <v>451</v>
      </c>
      <c r="QF3" t="s">
        <v>1341</v>
      </c>
      <c r="QG3" t="s">
        <v>575</v>
      </c>
      <c r="QH3" t="s">
        <v>9435</v>
      </c>
      <c r="QI3" t="s">
        <v>9436</v>
      </c>
      <c r="QJ3" t="s">
        <v>9437</v>
      </c>
      <c r="QK3" t="s">
        <v>9438</v>
      </c>
      <c r="QL3" t="s">
        <v>450</v>
      </c>
      <c r="QM3" t="s">
        <v>10671</v>
      </c>
      <c r="QN3" t="s">
        <v>75</v>
      </c>
      <c r="QO3" t="s">
        <v>10359</v>
      </c>
      <c r="QP3" t="s">
        <v>10531</v>
      </c>
      <c r="QQ3" t="s">
        <v>10814</v>
      </c>
      <c r="QR3" t="s">
        <v>10865</v>
      </c>
      <c r="QS3" t="s">
        <v>10672</v>
      </c>
      <c r="QT3" t="s">
        <v>9237</v>
      </c>
      <c r="QU3" t="s">
        <v>1344</v>
      </c>
      <c r="QV3" t="s">
        <v>10673</v>
      </c>
      <c r="QW3" t="s">
        <v>10055</v>
      </c>
      <c r="QX3" t="s">
        <v>10132</v>
      </c>
      <c r="QY3" t="s">
        <v>1862</v>
      </c>
      <c r="QZ3" t="s">
        <v>10815</v>
      </c>
      <c r="RA3" t="s">
        <v>453</v>
      </c>
      <c r="RB3" t="s">
        <v>1280</v>
      </c>
      <c r="RC3" t="s">
        <v>2080</v>
      </c>
      <c r="RD3" t="s">
        <v>2425</v>
      </c>
      <c r="RE3" t="s">
        <v>10816</v>
      </c>
      <c r="RF3" t="s">
        <v>9439</v>
      </c>
      <c r="RG3" t="s">
        <v>2085</v>
      </c>
      <c r="RH3" t="s">
        <v>1279</v>
      </c>
      <c r="RI3" t="s">
        <v>2424</v>
      </c>
      <c r="RJ3" t="s">
        <v>1345</v>
      </c>
      <c r="RK3" t="s">
        <v>2095</v>
      </c>
      <c r="RL3" t="s">
        <v>276</v>
      </c>
      <c r="RM3" t="s">
        <v>2082</v>
      </c>
      <c r="RN3" t="s">
        <v>9440</v>
      </c>
      <c r="RO3" t="s">
        <v>9642</v>
      </c>
      <c r="RP3" t="s">
        <v>2081</v>
      </c>
      <c r="RQ3" t="s">
        <v>140</v>
      </c>
      <c r="RR3" t="s">
        <v>10569</v>
      </c>
      <c r="RS3" t="s">
        <v>2083</v>
      </c>
      <c r="RT3" t="s">
        <v>2084</v>
      </c>
      <c r="RU3" t="s">
        <v>391</v>
      </c>
      <c r="RV3" t="s">
        <v>141</v>
      </c>
      <c r="RW3" t="s">
        <v>10674</v>
      </c>
      <c r="RX3" t="s">
        <v>5665</v>
      </c>
      <c r="RY3" t="s">
        <v>5679</v>
      </c>
      <c r="RZ3" t="s">
        <v>3095</v>
      </c>
      <c r="SA3" t="s">
        <v>10675</v>
      </c>
      <c r="SB3" t="s">
        <v>10676</v>
      </c>
      <c r="SC3" t="s">
        <v>10677</v>
      </c>
      <c r="SD3" t="s">
        <v>10678</v>
      </c>
      <c r="SE3" t="s">
        <v>10679</v>
      </c>
      <c r="SF3" t="s">
        <v>10680</v>
      </c>
      <c r="SG3" t="s">
        <v>1351</v>
      </c>
      <c r="SH3" t="s">
        <v>10681</v>
      </c>
      <c r="SI3" t="s">
        <v>10682</v>
      </c>
      <c r="SJ3" t="s">
        <v>10683</v>
      </c>
      <c r="SK3" t="s">
        <v>1121</v>
      </c>
      <c r="SL3" t="s">
        <v>10684</v>
      </c>
      <c r="SM3" t="s">
        <v>2426</v>
      </c>
      <c r="SN3" t="s">
        <v>1363</v>
      </c>
      <c r="SO3" t="s">
        <v>278</v>
      </c>
      <c r="SP3" t="s">
        <v>5645</v>
      </c>
      <c r="SQ3" t="s">
        <v>10570</v>
      </c>
      <c r="SR3" t="s">
        <v>144</v>
      </c>
      <c r="SS3" t="s">
        <v>10273</v>
      </c>
      <c r="ST3" t="s">
        <v>10372</v>
      </c>
      <c r="SU3" t="s">
        <v>1358</v>
      </c>
      <c r="SV3" t="s">
        <v>2087</v>
      </c>
      <c r="SW3" t="s">
        <v>1123</v>
      </c>
      <c r="SX3" t="s">
        <v>1404</v>
      </c>
      <c r="SY3" t="s">
        <v>277</v>
      </c>
      <c r="SZ3" t="s">
        <v>9309</v>
      </c>
      <c r="TA3" t="s">
        <v>1360</v>
      </c>
      <c r="TB3" t="s">
        <v>1124</v>
      </c>
      <c r="TC3" t="s">
        <v>143</v>
      </c>
      <c r="TD3" t="s">
        <v>10056</v>
      </c>
      <c r="TE3" t="s">
        <v>5646</v>
      </c>
      <c r="TF3" t="s">
        <v>10171</v>
      </c>
      <c r="TG3" t="s">
        <v>1865</v>
      </c>
      <c r="TH3" t="s">
        <v>5680</v>
      </c>
      <c r="TI3" t="s">
        <v>10294</v>
      </c>
      <c r="TJ3" t="s">
        <v>1869</v>
      </c>
      <c r="TK3" t="s">
        <v>10557</v>
      </c>
      <c r="TL3" t="s">
        <v>1349</v>
      </c>
      <c r="TM3" t="s">
        <v>1868</v>
      </c>
      <c r="TN3" t="s">
        <v>431</v>
      </c>
      <c r="TO3" t="s">
        <v>10459</v>
      </c>
      <c r="TP3" t="s">
        <v>10172</v>
      </c>
      <c r="TQ3" t="s">
        <v>10685</v>
      </c>
      <c r="TR3" t="s">
        <v>1122</v>
      </c>
      <c r="TS3" t="s">
        <v>184</v>
      </c>
      <c r="TT3" t="s">
        <v>2428</v>
      </c>
      <c r="TU3" t="s">
        <v>555</v>
      </c>
      <c r="TV3" t="s">
        <v>1871</v>
      </c>
      <c r="TW3" t="s">
        <v>761</v>
      </c>
      <c r="TX3" t="s">
        <v>1348</v>
      </c>
      <c r="TY3" t="s">
        <v>9171</v>
      </c>
      <c r="TZ3" t="s">
        <v>1350</v>
      </c>
      <c r="UA3" t="s">
        <v>1359</v>
      </c>
      <c r="UB3" t="s">
        <v>10439</v>
      </c>
      <c r="UC3" t="s">
        <v>1361</v>
      </c>
      <c r="UD3" t="s">
        <v>9271</v>
      </c>
      <c r="UE3" t="s">
        <v>10057</v>
      </c>
      <c r="UF3" t="s">
        <v>5610</v>
      </c>
      <c r="UG3" t="s">
        <v>1352</v>
      </c>
      <c r="UH3" t="s">
        <v>9441</v>
      </c>
      <c r="UI3" t="s">
        <v>5494</v>
      </c>
      <c r="UJ3" t="s">
        <v>1357</v>
      </c>
      <c r="UK3" t="s">
        <v>1364</v>
      </c>
      <c r="UL3" t="s">
        <v>10866</v>
      </c>
      <c r="UM3" t="s">
        <v>2735</v>
      </c>
      <c r="UN3" t="s">
        <v>10058</v>
      </c>
      <c r="UO3" t="s">
        <v>2560</v>
      </c>
      <c r="UP3" t="s">
        <v>1355</v>
      </c>
      <c r="UQ3" t="s">
        <v>1867</v>
      </c>
      <c r="UR3" t="s">
        <v>669</v>
      </c>
      <c r="US3" t="s">
        <v>1870</v>
      </c>
      <c r="UT3" t="s">
        <v>10363</v>
      </c>
      <c r="UU3" t="s">
        <v>145</v>
      </c>
      <c r="UV3" t="s">
        <v>5681</v>
      </c>
      <c r="UW3" t="s">
        <v>1864</v>
      </c>
      <c r="UX3" t="s">
        <v>1347</v>
      </c>
      <c r="UY3" t="s">
        <v>1356</v>
      </c>
      <c r="UZ3" t="s">
        <v>760</v>
      </c>
      <c r="VA3" t="s">
        <v>5647</v>
      </c>
      <c r="VB3" t="s">
        <v>1362</v>
      </c>
      <c r="VC3" t="s">
        <v>10059</v>
      </c>
      <c r="VD3" t="s">
        <v>2086</v>
      </c>
      <c r="VE3" t="s">
        <v>1354</v>
      </c>
      <c r="VF3" t="s">
        <v>146</v>
      </c>
      <c r="VG3" t="s">
        <v>10173</v>
      </c>
      <c r="VH3" t="s">
        <v>2427</v>
      </c>
      <c r="VI3" t="s">
        <v>1866</v>
      </c>
      <c r="VJ3" t="s">
        <v>1872</v>
      </c>
      <c r="VK3" t="s">
        <v>3137</v>
      </c>
      <c r="VL3" t="s">
        <v>9442</v>
      </c>
      <c r="VM3" t="s">
        <v>9443</v>
      </c>
      <c r="VN3" t="s">
        <v>9444</v>
      </c>
      <c r="VO3" t="s">
        <v>9445</v>
      </c>
      <c r="VP3" t="s">
        <v>1353</v>
      </c>
      <c r="VQ3" t="s">
        <v>76</v>
      </c>
      <c r="VR3" t="s">
        <v>10060</v>
      </c>
      <c r="VS3" t="s">
        <v>3140</v>
      </c>
      <c r="VT3" t="s">
        <v>2544</v>
      </c>
      <c r="VU3" t="s">
        <v>2430</v>
      </c>
      <c r="VV3" t="s">
        <v>10460</v>
      </c>
      <c r="VW3" t="s">
        <v>2127</v>
      </c>
      <c r="VX3" t="s">
        <v>1878</v>
      </c>
      <c r="VY3" t="s">
        <v>1879</v>
      </c>
      <c r="VZ3" t="s">
        <v>148</v>
      </c>
      <c r="WA3" t="s">
        <v>10295</v>
      </c>
      <c r="WB3" t="s">
        <v>2140</v>
      </c>
      <c r="WC3" t="s">
        <v>2563</v>
      </c>
      <c r="WD3" t="s">
        <v>279</v>
      </c>
      <c r="WE3" t="s">
        <v>2435</v>
      </c>
      <c r="WF3" t="s">
        <v>2136</v>
      </c>
      <c r="WG3" t="s">
        <v>765</v>
      </c>
      <c r="WH3" t="s">
        <v>2561</v>
      </c>
      <c r="WI3" t="s">
        <v>928</v>
      </c>
      <c r="WJ3" t="s">
        <v>1877</v>
      </c>
      <c r="WK3" t="s">
        <v>2270</v>
      </c>
      <c r="WL3" t="s">
        <v>2568</v>
      </c>
      <c r="WM3" t="s">
        <v>767</v>
      </c>
      <c r="WN3" t="s">
        <v>454</v>
      </c>
      <c r="WO3" t="s">
        <v>960</v>
      </c>
      <c r="WP3" t="s">
        <v>920</v>
      </c>
      <c r="WQ3" t="s">
        <v>9446</v>
      </c>
      <c r="WR3" t="s">
        <v>5611</v>
      </c>
      <c r="WS3" t="s">
        <v>9447</v>
      </c>
      <c r="WT3" t="s">
        <v>2129</v>
      </c>
      <c r="WU3" t="s">
        <v>2135</v>
      </c>
      <c r="WV3" t="s">
        <v>1412</v>
      </c>
      <c r="WW3" t="s">
        <v>1366</v>
      </c>
      <c r="WX3" t="s">
        <v>9347</v>
      </c>
      <c r="WY3" t="s">
        <v>1126</v>
      </c>
      <c r="WZ3" t="s">
        <v>577</v>
      </c>
      <c r="XA3" t="s">
        <v>2737</v>
      </c>
      <c r="XB3" t="s">
        <v>764</v>
      </c>
      <c r="XC3" t="s">
        <v>1372</v>
      </c>
      <c r="XD3" t="s">
        <v>10867</v>
      </c>
      <c r="XE3" t="s">
        <v>9348</v>
      </c>
      <c r="XF3" t="s">
        <v>2566</v>
      </c>
      <c r="XG3" t="s">
        <v>2128</v>
      </c>
      <c r="XH3" t="s">
        <v>2433</v>
      </c>
      <c r="XI3" t="s">
        <v>1113</v>
      </c>
      <c r="XJ3" t="s">
        <v>280</v>
      </c>
      <c r="XK3" t="s">
        <v>1663</v>
      </c>
      <c r="XL3" t="s">
        <v>670</v>
      </c>
      <c r="XM3" t="s">
        <v>262</v>
      </c>
      <c r="XN3" t="s">
        <v>262</v>
      </c>
      <c r="XO3" t="s">
        <v>891</v>
      </c>
      <c r="XP3" t="s">
        <v>290</v>
      </c>
      <c r="XQ3" t="s">
        <v>290</v>
      </c>
      <c r="XR3" t="s">
        <v>1369</v>
      </c>
      <c r="XS3" t="s">
        <v>2437</v>
      </c>
      <c r="XT3" t="s">
        <v>921</v>
      </c>
      <c r="XU3" t="s">
        <v>2429</v>
      </c>
      <c r="XV3" t="s">
        <v>9448</v>
      </c>
      <c r="XW3" t="s">
        <v>1373</v>
      </c>
      <c r="XX3" t="s">
        <v>2569</v>
      </c>
      <c r="XY3" t="s">
        <v>2565</v>
      </c>
      <c r="XZ3" t="s">
        <v>1874</v>
      </c>
      <c r="YA3" t="s">
        <v>1873</v>
      </c>
      <c r="YB3" t="s">
        <v>1876</v>
      </c>
      <c r="YC3" t="s">
        <v>2562</v>
      </c>
      <c r="YD3" t="s">
        <v>1440</v>
      </c>
      <c r="YE3" t="s">
        <v>43</v>
      </c>
      <c r="YF3" t="s">
        <v>1376</v>
      </c>
      <c r="YG3" t="s">
        <v>768</v>
      </c>
      <c r="YH3" t="s">
        <v>2432</v>
      </c>
      <c r="YI3" t="s">
        <v>5491</v>
      </c>
      <c r="YJ3" t="s">
        <v>1370</v>
      </c>
      <c r="YK3" t="s">
        <v>9097</v>
      </c>
      <c r="YL3" t="s">
        <v>10274</v>
      </c>
      <c r="YM3" t="s">
        <v>10868</v>
      </c>
      <c r="YN3" t="s">
        <v>2131</v>
      </c>
      <c r="YO3" t="s">
        <v>9310</v>
      </c>
      <c r="YP3" t="s">
        <v>1371</v>
      </c>
      <c r="YQ3" t="s">
        <v>281</v>
      </c>
      <c r="YR3" t="s">
        <v>9172</v>
      </c>
      <c r="YS3" t="s">
        <v>1583</v>
      </c>
      <c r="YT3" t="s">
        <v>1127</v>
      </c>
      <c r="YU3" t="s">
        <v>1380</v>
      </c>
      <c r="YV3" t="s">
        <v>10061</v>
      </c>
      <c r="YW3" t="s">
        <v>2138</v>
      </c>
      <c r="YX3" t="s">
        <v>2141</v>
      </c>
      <c r="YY3" t="s">
        <v>1368</v>
      </c>
      <c r="YZ3" t="s">
        <v>1378</v>
      </c>
      <c r="ZA3" t="s">
        <v>2431</v>
      </c>
      <c r="ZB3" t="s">
        <v>215</v>
      </c>
      <c r="ZC3" t="s">
        <v>215</v>
      </c>
      <c r="ZD3" t="s">
        <v>1429</v>
      </c>
      <c r="ZE3" t="s">
        <v>1379</v>
      </c>
      <c r="ZF3" t="s">
        <v>2130</v>
      </c>
      <c r="ZG3" t="s">
        <v>195</v>
      </c>
      <c r="ZH3" t="s">
        <v>2564</v>
      </c>
      <c r="ZI3" t="s">
        <v>2133</v>
      </c>
      <c r="ZJ3" t="s">
        <v>1374</v>
      </c>
      <c r="ZK3" t="s">
        <v>5682</v>
      </c>
      <c r="ZL3" t="s">
        <v>1125</v>
      </c>
      <c r="ZM3" t="s">
        <v>2137</v>
      </c>
      <c r="ZN3" t="s">
        <v>68</v>
      </c>
      <c r="ZO3" t="s">
        <v>1009</v>
      </c>
      <c r="ZP3" t="s">
        <v>2434</v>
      </c>
      <c r="ZQ3" t="s">
        <v>2436</v>
      </c>
      <c r="ZR3" t="s">
        <v>2139</v>
      </c>
      <c r="ZS3" t="s">
        <v>1367</v>
      </c>
      <c r="ZT3" t="s">
        <v>2736</v>
      </c>
      <c r="ZU3" t="s">
        <v>1377</v>
      </c>
      <c r="ZV3" t="s">
        <v>1182</v>
      </c>
      <c r="ZW3" t="s">
        <v>2134</v>
      </c>
      <c r="ZX3" t="s">
        <v>1875</v>
      </c>
      <c r="ZY3" t="s">
        <v>147</v>
      </c>
      <c r="ZZ3" t="s">
        <v>10571</v>
      </c>
      <c r="AAA3" t="s">
        <v>769</v>
      </c>
      <c r="AAB3" t="s">
        <v>9098</v>
      </c>
      <c r="AAC3" t="s">
        <v>5521</v>
      </c>
      <c r="AAD3" t="s">
        <v>9449</v>
      </c>
      <c r="AAE3" t="s">
        <v>9450</v>
      </c>
      <c r="AAF3" t="s">
        <v>9451</v>
      </c>
      <c r="AAG3" t="s">
        <v>9452</v>
      </c>
      <c r="AAH3" t="s">
        <v>9453</v>
      </c>
      <c r="AAI3" t="s">
        <v>9454</v>
      </c>
      <c r="AAJ3" t="s">
        <v>9455</v>
      </c>
      <c r="AAK3" t="s">
        <v>9456</v>
      </c>
      <c r="AAL3" t="s">
        <v>9457</v>
      </c>
      <c r="AAM3" t="s">
        <v>9458</v>
      </c>
      <c r="AAN3" t="s">
        <v>9459</v>
      </c>
      <c r="AAO3" t="s">
        <v>9460</v>
      </c>
      <c r="AAP3" t="s">
        <v>9461</v>
      </c>
      <c r="AAQ3" t="s">
        <v>9416</v>
      </c>
      <c r="AAR3" t="s">
        <v>9462</v>
      </c>
      <c r="AAS3" t="s">
        <v>9463</v>
      </c>
      <c r="AAT3" t="s">
        <v>9464</v>
      </c>
      <c r="AAU3" t="s">
        <v>1375</v>
      </c>
      <c r="AAV3" t="s">
        <v>1365</v>
      </c>
      <c r="AAW3" t="s">
        <v>254</v>
      </c>
      <c r="AAX3" t="s">
        <v>2567</v>
      </c>
      <c r="AAY3" t="s">
        <v>576</v>
      </c>
      <c r="AAZ3" t="s">
        <v>2570</v>
      </c>
      <c r="ABA3" t="s">
        <v>2132</v>
      </c>
      <c r="ABB3" t="s">
        <v>2738</v>
      </c>
      <c r="ABC3" t="s">
        <v>1128</v>
      </c>
      <c r="ABD3" t="s">
        <v>9465</v>
      </c>
      <c r="ABE3" t="s">
        <v>392</v>
      </c>
      <c r="ABF3" t="s">
        <v>153</v>
      </c>
      <c r="ABG3" t="s">
        <v>154</v>
      </c>
      <c r="ABH3" t="s">
        <v>9466</v>
      </c>
      <c r="ABI3" t="s">
        <v>152</v>
      </c>
      <c r="ABJ3" t="s">
        <v>1381</v>
      </c>
      <c r="ABK3" t="s">
        <v>1400</v>
      </c>
      <c r="ABL3" t="s">
        <v>369</v>
      </c>
      <c r="ABM3" t="s">
        <v>1392</v>
      </c>
      <c r="ABN3" t="s">
        <v>1392</v>
      </c>
      <c r="ABO3" t="s">
        <v>9467</v>
      </c>
      <c r="ABP3" t="s">
        <v>1015</v>
      </c>
      <c r="ABQ3" t="s">
        <v>284</v>
      </c>
      <c r="ABR3" t="s">
        <v>2592</v>
      </c>
      <c r="ABS3" t="s">
        <v>1388</v>
      </c>
      <c r="ABT3" t="s">
        <v>2739</v>
      </c>
      <c r="ABU3" t="s">
        <v>2573</v>
      </c>
      <c r="ABV3" t="s">
        <v>1131</v>
      </c>
      <c r="ABW3" t="s">
        <v>1408</v>
      </c>
      <c r="ABX3" t="s">
        <v>2154</v>
      </c>
      <c r="ABY3" t="s">
        <v>155</v>
      </c>
      <c r="ABZ3" t="s">
        <v>9468</v>
      </c>
      <c r="ACA3" t="s">
        <v>2579</v>
      </c>
      <c r="ACB3" t="s">
        <v>964</v>
      </c>
      <c r="ACC3" t="s">
        <v>2440</v>
      </c>
      <c r="ACD3" t="s">
        <v>2591</v>
      </c>
      <c r="ACE3" t="s">
        <v>10572</v>
      </c>
      <c r="ACF3" t="s">
        <v>2714</v>
      </c>
      <c r="ACG3" t="s">
        <v>10373</v>
      </c>
      <c r="ACH3" t="s">
        <v>1382</v>
      </c>
      <c r="ACI3" t="s">
        <v>1135</v>
      </c>
      <c r="ACJ3" t="s">
        <v>282</v>
      </c>
      <c r="ACK3" t="s">
        <v>1404</v>
      </c>
      <c r="ACL3" t="s">
        <v>819</v>
      </c>
      <c r="ACM3" t="s">
        <v>819</v>
      </c>
      <c r="ACN3" t="s">
        <v>1805</v>
      </c>
      <c r="ACO3" t="s">
        <v>1880</v>
      </c>
      <c r="ACP3" t="s">
        <v>2578</v>
      </c>
      <c r="ACQ3" t="s">
        <v>1124</v>
      </c>
      <c r="ACR3" t="s">
        <v>2156</v>
      </c>
      <c r="ACS3" t="s">
        <v>553</v>
      </c>
      <c r="ACT3" t="s">
        <v>553</v>
      </c>
      <c r="ACU3" t="s">
        <v>553</v>
      </c>
      <c r="ACV3" t="s">
        <v>18</v>
      </c>
      <c r="ACW3" t="s">
        <v>18</v>
      </c>
      <c r="ACX3" t="s">
        <v>18</v>
      </c>
      <c r="ACY3" t="s">
        <v>939</v>
      </c>
      <c r="ACZ3" t="s">
        <v>1386</v>
      </c>
      <c r="ADA3" t="s">
        <v>2576</v>
      </c>
      <c r="ADB3" t="s">
        <v>131</v>
      </c>
      <c r="ADC3" t="s">
        <v>9469</v>
      </c>
      <c r="ADD3" t="s">
        <v>2571</v>
      </c>
      <c r="ADE3" t="s">
        <v>459</v>
      </c>
      <c r="ADF3" t="s">
        <v>302</v>
      </c>
      <c r="ADG3" t="s">
        <v>302</v>
      </c>
      <c r="ADH3" t="s">
        <v>302</v>
      </c>
      <c r="ADI3" t="s">
        <v>2148</v>
      </c>
      <c r="ADJ3" t="s">
        <v>407</v>
      </c>
      <c r="ADK3" t="s">
        <v>2590</v>
      </c>
      <c r="ADL3" t="s">
        <v>1345</v>
      </c>
      <c r="ADM3" t="s">
        <v>2594</v>
      </c>
      <c r="ADN3" t="s">
        <v>1390</v>
      </c>
      <c r="ADO3" t="s">
        <v>2585</v>
      </c>
      <c r="ADP3" t="s">
        <v>9470</v>
      </c>
      <c r="ADQ3" t="s">
        <v>931</v>
      </c>
      <c r="ADR3" t="s">
        <v>2446</v>
      </c>
      <c r="ADS3" t="s">
        <v>10573</v>
      </c>
      <c r="ADT3" t="s">
        <v>1010</v>
      </c>
      <c r="ADU3" t="s">
        <v>1888</v>
      </c>
      <c r="ADV3" t="s">
        <v>792</v>
      </c>
      <c r="ADW3" t="s">
        <v>2442</v>
      </c>
      <c r="ADX3" t="s">
        <v>2384</v>
      </c>
      <c r="ADY3" t="s">
        <v>1384</v>
      </c>
      <c r="ADZ3" t="s">
        <v>1384</v>
      </c>
      <c r="AEA3" t="s">
        <v>1213</v>
      </c>
      <c r="AEB3" t="s">
        <v>773</v>
      </c>
      <c r="AEC3" t="s">
        <v>773</v>
      </c>
      <c r="AED3" t="s">
        <v>773</v>
      </c>
      <c r="AEE3" t="s">
        <v>773</v>
      </c>
      <c r="AEF3" t="s">
        <v>2583</v>
      </c>
      <c r="AEG3" t="s">
        <v>290</v>
      </c>
      <c r="AEH3" t="s">
        <v>290</v>
      </c>
      <c r="AEI3" t="s">
        <v>290</v>
      </c>
      <c r="AEJ3" t="s">
        <v>290</v>
      </c>
      <c r="AEK3" t="s">
        <v>290</v>
      </c>
      <c r="AEL3" t="s">
        <v>290</v>
      </c>
      <c r="AEM3" t="s">
        <v>290</v>
      </c>
      <c r="AEN3" t="s">
        <v>2584</v>
      </c>
      <c r="AEO3" t="s">
        <v>2584</v>
      </c>
      <c r="AEP3" t="s">
        <v>1403</v>
      </c>
      <c r="AEQ3" t="s">
        <v>1403</v>
      </c>
      <c r="AER3" t="s">
        <v>1882</v>
      </c>
      <c r="AES3" t="s">
        <v>1389</v>
      </c>
      <c r="AET3" t="s">
        <v>184</v>
      </c>
      <c r="AEU3" t="s">
        <v>2593</v>
      </c>
      <c r="AEV3" t="s">
        <v>1398</v>
      </c>
      <c r="AEW3" t="s">
        <v>1130</v>
      </c>
      <c r="AEX3" t="s">
        <v>840</v>
      </c>
      <c r="AEY3" t="s">
        <v>2088</v>
      </c>
      <c r="AEZ3" t="s">
        <v>930</v>
      </c>
      <c r="AFA3" t="s">
        <v>2147</v>
      </c>
      <c r="AFB3" t="s">
        <v>9471</v>
      </c>
      <c r="AFC3" t="s">
        <v>112</v>
      </c>
      <c r="AFD3" t="s">
        <v>359</v>
      </c>
      <c r="AFE3" t="s">
        <v>283</v>
      </c>
      <c r="AFF3" t="s">
        <v>43</v>
      </c>
      <c r="AFG3" t="s">
        <v>43</v>
      </c>
      <c r="AFH3" t="s">
        <v>43</v>
      </c>
      <c r="AFI3" t="s">
        <v>43</v>
      </c>
      <c r="AFJ3" t="s">
        <v>43</v>
      </c>
      <c r="AFK3" t="s">
        <v>43</v>
      </c>
      <c r="AFL3" t="s">
        <v>9472</v>
      </c>
      <c r="AFM3" t="s">
        <v>286</v>
      </c>
      <c r="AFN3" t="s">
        <v>2589</v>
      </c>
      <c r="AFO3" t="s">
        <v>1282</v>
      </c>
      <c r="AFP3" t="s">
        <v>777</v>
      </c>
      <c r="AFQ3" t="s">
        <v>2438</v>
      </c>
      <c r="AFR3" t="s">
        <v>2150</v>
      </c>
      <c r="AFS3" t="s">
        <v>1886</v>
      </c>
      <c r="AFT3" t="s">
        <v>1393</v>
      </c>
      <c r="AFU3" t="s">
        <v>1383</v>
      </c>
      <c r="AFV3" t="s">
        <v>1391</v>
      </c>
      <c r="AFW3" t="s">
        <v>2439</v>
      </c>
      <c r="AFX3" t="s">
        <v>2587</v>
      </c>
      <c r="AFY3" t="s">
        <v>1603</v>
      </c>
      <c r="AFZ3" t="s">
        <v>53</v>
      </c>
      <c r="AGA3" t="s">
        <v>9473</v>
      </c>
      <c r="AGB3" t="s">
        <v>1132</v>
      </c>
      <c r="AGC3" t="s">
        <v>1013</v>
      </c>
      <c r="AGD3" t="s">
        <v>1013</v>
      </c>
      <c r="AGE3" t="s">
        <v>2152</v>
      </c>
      <c r="AGF3" t="s">
        <v>2572</v>
      </c>
      <c r="AGG3" t="s">
        <v>2159</v>
      </c>
      <c r="AGH3" t="s">
        <v>1385</v>
      </c>
      <c r="AGI3" t="s">
        <v>1385</v>
      </c>
      <c r="AGJ3" t="s">
        <v>1385</v>
      </c>
      <c r="AGK3" t="s">
        <v>1385</v>
      </c>
      <c r="AGL3" t="s">
        <v>1385</v>
      </c>
      <c r="AGM3" t="s">
        <v>9474</v>
      </c>
      <c r="AGN3" t="s">
        <v>2146</v>
      </c>
      <c r="AGO3" t="s">
        <v>2588</v>
      </c>
      <c r="AGP3" t="s">
        <v>2577</v>
      </c>
      <c r="AGQ3" t="s">
        <v>961</v>
      </c>
      <c r="AGR3" t="s">
        <v>2151</v>
      </c>
      <c r="AGS3" t="s">
        <v>1884</v>
      </c>
      <c r="AGT3" t="s">
        <v>2144</v>
      </c>
      <c r="AGU3" t="s">
        <v>1402</v>
      </c>
      <c r="AGV3" t="s">
        <v>2149</v>
      </c>
      <c r="AGW3" t="s">
        <v>1387</v>
      </c>
      <c r="AGX3" t="s">
        <v>10574</v>
      </c>
      <c r="AGY3" t="s">
        <v>922</v>
      </c>
      <c r="AGZ3" t="s">
        <v>1396</v>
      </c>
      <c r="AHA3" t="s">
        <v>2443</v>
      </c>
      <c r="AHB3" t="s">
        <v>1406</v>
      </c>
      <c r="AHC3" t="s">
        <v>1397</v>
      </c>
      <c r="AHD3" t="s">
        <v>2574</v>
      </c>
      <c r="AHE3" t="s">
        <v>963</v>
      </c>
      <c r="AHF3" t="s">
        <v>780</v>
      </c>
      <c r="AHG3" t="s">
        <v>2143</v>
      </c>
      <c r="AHH3" t="s">
        <v>1394</v>
      </c>
      <c r="AHI3" t="s">
        <v>578</v>
      </c>
      <c r="AHJ3" t="s">
        <v>156</v>
      </c>
      <c r="AHK3" t="s">
        <v>1014</v>
      </c>
      <c r="AHL3" t="s">
        <v>2441</v>
      </c>
      <c r="AHM3" t="s">
        <v>2586</v>
      </c>
      <c r="AHN3" t="s">
        <v>1887</v>
      </c>
      <c r="AHO3" t="s">
        <v>1863</v>
      </c>
      <c r="AHP3" t="s">
        <v>438</v>
      </c>
      <c r="AHQ3" t="s">
        <v>2160</v>
      </c>
      <c r="AHR3" t="s">
        <v>1881</v>
      </c>
      <c r="AHS3" t="s">
        <v>962</v>
      </c>
      <c r="AHT3" t="s">
        <v>429</v>
      </c>
      <c r="AHU3" t="s">
        <v>215</v>
      </c>
      <c r="AHV3" t="s">
        <v>215</v>
      </c>
      <c r="AHW3" t="s">
        <v>642</v>
      </c>
      <c r="AHX3" t="s">
        <v>642</v>
      </c>
      <c r="AHY3" t="s">
        <v>1405</v>
      </c>
      <c r="AHZ3" t="s">
        <v>195</v>
      </c>
      <c r="AIA3" t="s">
        <v>527</v>
      </c>
      <c r="AIB3" t="s">
        <v>779</v>
      </c>
      <c r="AIC3" t="s">
        <v>1399</v>
      </c>
      <c r="AID3" t="s">
        <v>1399</v>
      </c>
      <c r="AIE3" t="s">
        <v>1395</v>
      </c>
      <c r="AIF3" t="s">
        <v>393</v>
      </c>
      <c r="AIG3" t="s">
        <v>1134</v>
      </c>
      <c r="AIH3" t="s">
        <v>1885</v>
      </c>
      <c r="AII3" t="s">
        <v>2444</v>
      </c>
      <c r="AIJ3" t="s">
        <v>2145</v>
      </c>
      <c r="AIK3" t="s">
        <v>770</v>
      </c>
      <c r="AIL3" t="s">
        <v>481</v>
      </c>
      <c r="AIM3" t="s">
        <v>593</v>
      </c>
      <c r="AIN3" t="s">
        <v>309</v>
      </c>
      <c r="AIO3" t="s">
        <v>309</v>
      </c>
      <c r="AIP3" t="s">
        <v>309</v>
      </c>
      <c r="AIQ3" t="s">
        <v>2581</v>
      </c>
      <c r="AIR3" t="s">
        <v>2153</v>
      </c>
      <c r="AIS3" t="s">
        <v>771</v>
      </c>
      <c r="AIT3" t="s">
        <v>285</v>
      </c>
      <c r="AIU3" t="s">
        <v>2713</v>
      </c>
      <c r="AIV3" t="s">
        <v>1409</v>
      </c>
      <c r="AIW3" t="s">
        <v>2445</v>
      </c>
      <c r="AIX3" t="s">
        <v>2575</v>
      </c>
      <c r="AIY3" t="s">
        <v>772</v>
      </c>
      <c r="AIZ3" t="s">
        <v>9475</v>
      </c>
      <c r="AJA3" t="s">
        <v>1011</v>
      </c>
      <c r="AJB3" t="s">
        <v>929</v>
      </c>
      <c r="AJC3" t="s">
        <v>776</v>
      </c>
      <c r="AJD3" t="s">
        <v>776</v>
      </c>
      <c r="AJE3" t="s">
        <v>776</v>
      </c>
      <c r="AJF3" t="s">
        <v>2580</v>
      </c>
      <c r="AJG3" t="s">
        <v>2582</v>
      </c>
      <c r="AJH3" t="s">
        <v>9476</v>
      </c>
      <c r="AJI3" t="s">
        <v>9477</v>
      </c>
      <c r="AJJ3" t="s">
        <v>9478</v>
      </c>
      <c r="AJK3" t="s">
        <v>9479</v>
      </c>
      <c r="AJL3" t="s">
        <v>9480</v>
      </c>
      <c r="AJM3" t="s">
        <v>9481</v>
      </c>
      <c r="AJN3" t="s">
        <v>10062</v>
      </c>
      <c r="AJO3" t="s">
        <v>9434</v>
      </c>
      <c r="AJP3" t="s">
        <v>9482</v>
      </c>
      <c r="AJQ3" t="s">
        <v>9483</v>
      </c>
      <c r="AJR3" t="s">
        <v>778</v>
      </c>
      <c r="AJS3" t="s">
        <v>1883</v>
      </c>
      <c r="AJT3" t="s">
        <v>9311</v>
      </c>
      <c r="AJU3" t="s">
        <v>10275</v>
      </c>
      <c r="AJV3" t="s">
        <v>1401</v>
      </c>
      <c r="AJW3" t="s">
        <v>774</v>
      </c>
      <c r="AJX3" t="s">
        <v>774</v>
      </c>
      <c r="AJY3" t="s">
        <v>10210</v>
      </c>
      <c r="AJZ3" t="s">
        <v>2157</v>
      </c>
      <c r="AKA3" t="s">
        <v>1133</v>
      </c>
      <c r="AKB3" t="s">
        <v>151</v>
      </c>
      <c r="AKC3" t="s">
        <v>1407</v>
      </c>
      <c r="AKD3" t="s">
        <v>299</v>
      </c>
      <c r="AKE3" t="s">
        <v>2155</v>
      </c>
      <c r="AKF3" t="s">
        <v>579</v>
      </c>
      <c r="AKG3" t="s">
        <v>1129</v>
      </c>
      <c r="AKH3" t="s">
        <v>2158</v>
      </c>
      <c r="AKI3" t="s">
        <v>2142</v>
      </c>
      <c r="AKJ3" t="s">
        <v>1012</v>
      </c>
      <c r="AKK3" t="s">
        <v>1890</v>
      </c>
      <c r="AKL3" t="s">
        <v>1136</v>
      </c>
      <c r="AKM3" t="s">
        <v>766</v>
      </c>
      <c r="AKN3" t="s">
        <v>10133</v>
      </c>
      <c r="AKO3" t="s">
        <v>2162</v>
      </c>
      <c r="AKP3" t="s">
        <v>287</v>
      </c>
      <c r="AKQ3" t="s">
        <v>2161</v>
      </c>
      <c r="AKR3" t="s">
        <v>438</v>
      </c>
      <c r="AKS3" t="s">
        <v>9484</v>
      </c>
      <c r="AKT3" t="s">
        <v>1889</v>
      </c>
      <c r="AKU3" t="s">
        <v>10558</v>
      </c>
      <c r="AKV3" t="s">
        <v>296</v>
      </c>
      <c r="AKW3" t="s">
        <v>288</v>
      </c>
      <c r="AKX3" t="s">
        <v>9485</v>
      </c>
      <c r="AKY3" t="s">
        <v>5648</v>
      </c>
      <c r="AKZ3" t="s">
        <v>1439</v>
      </c>
      <c r="ALA3" t="s">
        <v>10134</v>
      </c>
      <c r="ALB3" t="s">
        <v>1419</v>
      </c>
      <c r="ALC3" t="s">
        <v>2453</v>
      </c>
      <c r="ALD3" t="s">
        <v>289</v>
      </c>
      <c r="ALE3" t="s">
        <v>966</v>
      </c>
      <c r="ALF3" t="s">
        <v>791</v>
      </c>
      <c r="ALG3" t="s">
        <v>793</v>
      </c>
      <c r="ALH3" t="s">
        <v>2598</v>
      </c>
      <c r="ALI3" t="s">
        <v>1443</v>
      </c>
      <c r="ALJ3" t="s">
        <v>2170</v>
      </c>
      <c r="ALK3" t="s">
        <v>2448</v>
      </c>
      <c r="ALL3" t="s">
        <v>293</v>
      </c>
      <c r="ALM3" t="s">
        <v>2715</v>
      </c>
      <c r="ALN3" t="s">
        <v>10686</v>
      </c>
      <c r="ALO3" t="s">
        <v>2164</v>
      </c>
      <c r="ALP3" t="s">
        <v>5649</v>
      </c>
      <c r="ALQ3" t="s">
        <v>1900</v>
      </c>
      <c r="ALR3" t="s">
        <v>10687</v>
      </c>
      <c r="ALS3" t="s">
        <v>1438</v>
      </c>
      <c r="ALT3" t="s">
        <v>1426</v>
      </c>
      <c r="ALU3" t="s">
        <v>1908</v>
      </c>
      <c r="ALV3" t="s">
        <v>1447</v>
      </c>
      <c r="ALW3" t="s">
        <v>2740</v>
      </c>
      <c r="ALX3" t="s">
        <v>784</v>
      </c>
      <c r="ALY3" t="s">
        <v>2457</v>
      </c>
      <c r="ALZ3" t="s">
        <v>1139</v>
      </c>
      <c r="AMA3" t="s">
        <v>1430</v>
      </c>
      <c r="AMB3" t="s">
        <v>1137</v>
      </c>
      <c r="AMC3" t="s">
        <v>1141</v>
      </c>
      <c r="AMD3" t="s">
        <v>9486</v>
      </c>
      <c r="AME3" t="s">
        <v>1418</v>
      </c>
      <c r="AMF3" t="s">
        <v>1895</v>
      </c>
      <c r="AMG3" t="s">
        <v>1149</v>
      </c>
      <c r="AMH3" t="s">
        <v>1146</v>
      </c>
      <c r="AMI3" t="s">
        <v>10479</v>
      </c>
      <c r="AMJ3" t="s">
        <v>972</v>
      </c>
      <c r="AMK3" t="s">
        <v>2458</v>
      </c>
      <c r="AML3" t="s">
        <v>1024</v>
      </c>
      <c r="AMM3" t="s">
        <v>2182</v>
      </c>
      <c r="AMN3" t="s">
        <v>2451</v>
      </c>
      <c r="AMO3" t="s">
        <v>160</v>
      </c>
      <c r="AMP3" t="s">
        <v>161</v>
      </c>
      <c r="AMQ3" t="s">
        <v>2174</v>
      </c>
      <c r="AMR3" t="s">
        <v>970</v>
      </c>
      <c r="AMS3" t="s">
        <v>1026</v>
      </c>
      <c r="AMT3" t="s">
        <v>10688</v>
      </c>
      <c r="AMU3" t="s">
        <v>1144</v>
      </c>
      <c r="AMV3" t="s">
        <v>2173</v>
      </c>
      <c r="AMW3" t="s">
        <v>1427</v>
      </c>
      <c r="AMX3" t="s">
        <v>589</v>
      </c>
      <c r="AMY3" t="s">
        <v>590</v>
      </c>
      <c r="AMZ3" t="s">
        <v>819</v>
      </c>
      <c r="ANA3" t="s">
        <v>2743</v>
      </c>
      <c r="ANB3" t="s">
        <v>967</v>
      </c>
      <c r="ANC3" t="s">
        <v>3481</v>
      </c>
      <c r="AND3" t="s">
        <v>1433</v>
      </c>
      <c r="ANE3" t="s">
        <v>933</v>
      </c>
      <c r="ANF3" t="s">
        <v>1018</v>
      </c>
      <c r="ANG3" t="s">
        <v>1412</v>
      </c>
      <c r="ANH3" t="s">
        <v>1431</v>
      </c>
      <c r="ANI3" t="s">
        <v>18</v>
      </c>
      <c r="ANJ3" t="s">
        <v>1020</v>
      </c>
      <c r="ANK3" t="s">
        <v>795</v>
      </c>
      <c r="ANL3" t="s">
        <v>9487</v>
      </c>
      <c r="ANM3" t="s">
        <v>592</v>
      </c>
      <c r="ANN3" t="s">
        <v>131</v>
      </c>
      <c r="ANO3" t="s">
        <v>1019</v>
      </c>
      <c r="ANP3" t="s">
        <v>2450</v>
      </c>
      <c r="ANQ3" t="s">
        <v>294</v>
      </c>
      <c r="ANR3" t="s">
        <v>2172</v>
      </c>
      <c r="ANS3" t="s">
        <v>1021</v>
      </c>
      <c r="ANT3" t="s">
        <v>5650</v>
      </c>
      <c r="ANU3" t="s">
        <v>459</v>
      </c>
      <c r="ANV3" t="s">
        <v>302</v>
      </c>
      <c r="ANW3" t="s">
        <v>2183</v>
      </c>
      <c r="ANX3" t="s">
        <v>1421</v>
      </c>
      <c r="ANY3" t="s">
        <v>10440</v>
      </c>
      <c r="ANZ3" t="s">
        <v>10689</v>
      </c>
      <c r="AOA3" t="s">
        <v>22</v>
      </c>
      <c r="AOB3" t="s">
        <v>1415</v>
      </c>
      <c r="AOC3" t="s">
        <v>1907</v>
      </c>
      <c r="AOD3" t="s">
        <v>965</v>
      </c>
      <c r="AOE3" t="s">
        <v>584</v>
      </c>
      <c r="AOF3" t="s">
        <v>5612</v>
      </c>
      <c r="AOG3" t="s">
        <v>2595</v>
      </c>
      <c r="AOH3" t="s">
        <v>10869</v>
      </c>
      <c r="AOI3" t="s">
        <v>455</v>
      </c>
      <c r="AOJ3" t="s">
        <v>792</v>
      </c>
      <c r="AOK3" t="s">
        <v>1030</v>
      </c>
      <c r="AOL3" t="s">
        <v>1016</v>
      </c>
      <c r="AOM3" t="s">
        <v>786</v>
      </c>
      <c r="AON3" t="s">
        <v>1428</v>
      </c>
      <c r="AOO3" t="s">
        <v>290</v>
      </c>
      <c r="AOP3" t="s">
        <v>290</v>
      </c>
      <c r="AOQ3" t="s">
        <v>9488</v>
      </c>
      <c r="AOR3" t="s">
        <v>2184</v>
      </c>
      <c r="AOS3" t="s">
        <v>1017</v>
      </c>
      <c r="AOT3" t="s">
        <v>1052</v>
      </c>
      <c r="AOU3" t="s">
        <v>969</v>
      </c>
      <c r="AOV3" t="s">
        <v>1903</v>
      </c>
      <c r="AOW3" t="s">
        <v>5484</v>
      </c>
      <c r="AOX3" t="s">
        <v>2742</v>
      </c>
      <c r="AOY3" t="s">
        <v>149</v>
      </c>
      <c r="AOZ3" t="s">
        <v>157</v>
      </c>
      <c r="APA3" t="s">
        <v>2461</v>
      </c>
      <c r="APB3" t="s">
        <v>10276</v>
      </c>
      <c r="APC3" t="s">
        <v>1905</v>
      </c>
      <c r="APD3" t="s">
        <v>1434</v>
      </c>
      <c r="APE3" t="s">
        <v>2456</v>
      </c>
      <c r="APF3" t="s">
        <v>783</v>
      </c>
      <c r="APG3" t="s">
        <v>2744</v>
      </c>
      <c r="APH3" t="s">
        <v>9489</v>
      </c>
      <c r="API3" t="s">
        <v>1425</v>
      </c>
      <c r="APJ3" t="s">
        <v>588</v>
      </c>
      <c r="APK3" t="s">
        <v>461</v>
      </c>
      <c r="APL3" t="s">
        <v>587</v>
      </c>
      <c r="APM3" t="s">
        <v>10575</v>
      </c>
      <c r="APN3" t="s">
        <v>5613</v>
      </c>
      <c r="APO3" t="s">
        <v>1275</v>
      </c>
      <c r="APP3" t="s">
        <v>1436</v>
      </c>
      <c r="APQ3" t="s">
        <v>785</v>
      </c>
      <c r="APR3" t="s">
        <v>2602</v>
      </c>
      <c r="APS3" t="s">
        <v>2463</v>
      </c>
      <c r="APT3" t="s">
        <v>301</v>
      </c>
      <c r="APU3" t="s">
        <v>2175</v>
      </c>
      <c r="APV3" t="s">
        <v>2185</v>
      </c>
      <c r="APW3" t="s">
        <v>2180</v>
      </c>
      <c r="APX3" t="s">
        <v>1445</v>
      </c>
      <c r="APY3" t="s">
        <v>1446</v>
      </c>
      <c r="APZ3" t="s">
        <v>1437</v>
      </c>
      <c r="AQA3" t="s">
        <v>1422</v>
      </c>
      <c r="AQB3" t="s">
        <v>458</v>
      </c>
      <c r="AQC3" t="s">
        <v>2460</v>
      </c>
      <c r="AQD3" t="s">
        <v>1892</v>
      </c>
      <c r="AQE3" t="s">
        <v>10576</v>
      </c>
      <c r="AQF3" t="s">
        <v>112</v>
      </c>
      <c r="AQG3" t="s">
        <v>1440</v>
      </c>
      <c r="AQH3" t="s">
        <v>43</v>
      </c>
      <c r="AQI3" t="s">
        <v>43</v>
      </c>
      <c r="AQJ3" t="s">
        <v>794</v>
      </c>
      <c r="AQK3" t="s">
        <v>1901</v>
      </c>
      <c r="AQL3" t="s">
        <v>2166</v>
      </c>
      <c r="AQM3" t="s">
        <v>932</v>
      </c>
      <c r="AQN3" t="s">
        <v>1027</v>
      </c>
      <c r="AQO3" t="s">
        <v>935</v>
      </c>
      <c r="AQP3" t="s">
        <v>2178</v>
      </c>
      <c r="AQQ3" t="s">
        <v>1891</v>
      </c>
      <c r="AQR3" t="s">
        <v>2165</v>
      </c>
      <c r="AQS3" t="s">
        <v>2741</v>
      </c>
      <c r="AQT3" t="s">
        <v>1442</v>
      </c>
      <c r="AQU3" t="s">
        <v>2483</v>
      </c>
      <c r="AQV3" t="s">
        <v>2452</v>
      </c>
      <c r="AQW3" t="s">
        <v>5493</v>
      </c>
      <c r="AQX3" t="s">
        <v>10063</v>
      </c>
      <c r="AQY3" t="s">
        <v>1432</v>
      </c>
      <c r="AQZ3" t="s">
        <v>5651</v>
      </c>
      <c r="ARA3" t="s">
        <v>1410</v>
      </c>
      <c r="ARB3" t="s">
        <v>1894</v>
      </c>
      <c r="ARC3" t="s">
        <v>2597</v>
      </c>
      <c r="ARD3" t="s">
        <v>934</v>
      </c>
      <c r="ARE3" t="s">
        <v>5666</v>
      </c>
      <c r="ARF3" t="s">
        <v>1904</v>
      </c>
      <c r="ARG3" t="s">
        <v>1022</v>
      </c>
      <c r="ARH3" t="s">
        <v>1138</v>
      </c>
      <c r="ARI3" t="s">
        <v>2455</v>
      </c>
      <c r="ARJ3" t="s">
        <v>1441</v>
      </c>
      <c r="ARK3" t="s">
        <v>9173</v>
      </c>
      <c r="ARL3" t="s">
        <v>5501</v>
      </c>
      <c r="ARM3" t="s">
        <v>9490</v>
      </c>
      <c r="ARN3" t="s">
        <v>2188</v>
      </c>
      <c r="ARO3" t="s">
        <v>457</v>
      </c>
      <c r="ARP3" t="s">
        <v>2179</v>
      </c>
      <c r="ARQ3" t="s">
        <v>9099</v>
      </c>
      <c r="ARR3" t="s">
        <v>1411</v>
      </c>
      <c r="ARS3" t="s">
        <v>2189</v>
      </c>
      <c r="ART3" t="s">
        <v>2163</v>
      </c>
      <c r="ARU3" t="s">
        <v>456</v>
      </c>
      <c r="ARV3" t="s">
        <v>9491</v>
      </c>
      <c r="ARW3" t="s">
        <v>2462</v>
      </c>
      <c r="ARX3" t="s">
        <v>1029</v>
      </c>
      <c r="ARY3" t="s">
        <v>3600</v>
      </c>
      <c r="ARZ3" t="s">
        <v>1140</v>
      </c>
      <c r="ASA3" t="s">
        <v>2167</v>
      </c>
      <c r="ASB3" t="s">
        <v>1423</v>
      </c>
      <c r="ASC3" t="s">
        <v>387</v>
      </c>
      <c r="ASD3" t="s">
        <v>463</v>
      </c>
      <c r="ASE3" t="s">
        <v>9100</v>
      </c>
      <c r="ASF3" t="s">
        <v>460</v>
      </c>
      <c r="ASG3" t="s">
        <v>1906</v>
      </c>
      <c r="ASH3" t="s">
        <v>10296</v>
      </c>
      <c r="ASI3" t="s">
        <v>1148</v>
      </c>
      <c r="ASJ3" t="s">
        <v>788</v>
      </c>
      <c r="ASK3" t="s">
        <v>789</v>
      </c>
      <c r="ASL3" t="s">
        <v>10690</v>
      </c>
      <c r="ASM3" t="s">
        <v>2454</v>
      </c>
      <c r="ASN3" t="s">
        <v>1444</v>
      </c>
      <c r="ASO3" t="s">
        <v>936</v>
      </c>
      <c r="ASP3" t="s">
        <v>790</v>
      </c>
      <c r="ASQ3" t="s">
        <v>580</v>
      </c>
      <c r="ASR3" t="s">
        <v>159</v>
      </c>
      <c r="ASS3" t="s">
        <v>1424</v>
      </c>
      <c r="AST3" t="s">
        <v>10461</v>
      </c>
      <c r="ASU3" t="s">
        <v>674</v>
      </c>
      <c r="ASV3" t="s">
        <v>2596</v>
      </c>
      <c r="ASW3" t="s">
        <v>291</v>
      </c>
      <c r="ASX3" t="s">
        <v>10691</v>
      </c>
      <c r="ASY3" t="s">
        <v>158</v>
      </c>
      <c r="ASZ3" t="s">
        <v>10692</v>
      </c>
      <c r="ATA3" t="s">
        <v>1898</v>
      </c>
      <c r="ATB3" t="s">
        <v>2168</v>
      </c>
      <c r="ATC3" t="s">
        <v>9492</v>
      </c>
      <c r="ATD3" t="s">
        <v>671</v>
      </c>
      <c r="ATE3" t="s">
        <v>300</v>
      </c>
      <c r="ATF3" t="s">
        <v>2599</v>
      </c>
      <c r="ATG3" t="s">
        <v>673</v>
      </c>
      <c r="ATH3" t="s">
        <v>582</v>
      </c>
      <c r="ATI3" t="s">
        <v>672</v>
      </c>
      <c r="ATJ3" t="s">
        <v>9101</v>
      </c>
      <c r="ATK3" t="s">
        <v>1151</v>
      </c>
      <c r="ATL3" t="s">
        <v>1145</v>
      </c>
      <c r="ATM3" t="s">
        <v>10135</v>
      </c>
      <c r="ATN3" t="s">
        <v>1413</v>
      </c>
      <c r="ATO3" t="s">
        <v>1143</v>
      </c>
      <c r="ATP3" t="s">
        <v>2447</v>
      </c>
      <c r="ATQ3" t="s">
        <v>1429</v>
      </c>
      <c r="ATR3" t="s">
        <v>2464</v>
      </c>
      <c r="ATS3" t="s">
        <v>971</v>
      </c>
      <c r="ATT3" t="s">
        <v>1897</v>
      </c>
      <c r="ATU3" t="s">
        <v>9493</v>
      </c>
      <c r="ATV3" t="s">
        <v>968</v>
      </c>
      <c r="ATW3" t="s">
        <v>585</v>
      </c>
      <c r="ATX3" t="s">
        <v>9494</v>
      </c>
      <c r="ATY3" t="s">
        <v>2716</v>
      </c>
      <c r="ATZ3" t="s">
        <v>2449</v>
      </c>
      <c r="AUA3" t="s">
        <v>1414</v>
      </c>
      <c r="AUB3" t="s">
        <v>124</v>
      </c>
      <c r="AUC3" t="s">
        <v>298</v>
      </c>
      <c r="AUD3" t="s">
        <v>3629</v>
      </c>
      <c r="AUE3" t="s">
        <v>1417</v>
      </c>
      <c r="AUF3" t="s">
        <v>2190</v>
      </c>
      <c r="AUG3" t="s">
        <v>1147</v>
      </c>
      <c r="AUH3" t="s">
        <v>1448</v>
      </c>
      <c r="AUI3" t="s">
        <v>2601</v>
      </c>
      <c r="AUJ3" t="s">
        <v>1028</v>
      </c>
      <c r="AUK3" t="s">
        <v>1420</v>
      </c>
      <c r="AUL3" t="s">
        <v>1150</v>
      </c>
      <c r="AUM3" t="s">
        <v>2169</v>
      </c>
      <c r="AUN3" t="s">
        <v>586</v>
      </c>
      <c r="AUO3" t="s">
        <v>593</v>
      </c>
      <c r="AUP3" t="s">
        <v>10870</v>
      </c>
      <c r="AUQ3" t="s">
        <v>2153</v>
      </c>
      <c r="AUR3" t="s">
        <v>203</v>
      </c>
      <c r="AUS3" t="s">
        <v>10871</v>
      </c>
      <c r="AUT3" t="s">
        <v>10693</v>
      </c>
      <c r="AUU3" t="s">
        <v>9312</v>
      </c>
      <c r="AUV3" t="s">
        <v>1893</v>
      </c>
      <c r="AUW3" t="s">
        <v>782</v>
      </c>
      <c r="AUX3" t="s">
        <v>2600</v>
      </c>
      <c r="AUY3" t="s">
        <v>9174</v>
      </c>
      <c r="AUZ3" t="s">
        <v>772</v>
      </c>
      <c r="AVA3" t="s">
        <v>297</v>
      </c>
      <c r="AVB3" t="s">
        <v>787</v>
      </c>
      <c r="AVC3" t="s">
        <v>2187</v>
      </c>
      <c r="AVD3" t="s">
        <v>10694</v>
      </c>
      <c r="AVE3" t="s">
        <v>781</v>
      </c>
      <c r="AVF3" t="s">
        <v>937</v>
      </c>
      <c r="AVG3" t="s">
        <v>295</v>
      </c>
      <c r="AVH3" t="s">
        <v>9102</v>
      </c>
      <c r="AVI3" t="s">
        <v>1899</v>
      </c>
      <c r="AVJ3" t="s">
        <v>2171</v>
      </c>
      <c r="AVK3" t="s">
        <v>178</v>
      </c>
      <c r="AVL3" t="s">
        <v>9495</v>
      </c>
      <c r="AVM3" t="s">
        <v>1435</v>
      </c>
      <c r="AVN3" t="s">
        <v>583</v>
      </c>
      <c r="AVO3" t="s">
        <v>1025</v>
      </c>
      <c r="AVP3" t="s">
        <v>2603</v>
      </c>
      <c r="AVQ3" t="s">
        <v>9496</v>
      </c>
      <c r="AVR3" t="s">
        <v>9497</v>
      </c>
      <c r="AVS3" t="s">
        <v>9498</v>
      </c>
      <c r="AVT3" t="s">
        <v>9499</v>
      </c>
      <c r="AVU3" t="s">
        <v>10577</v>
      </c>
      <c r="AVV3" t="s">
        <v>9500</v>
      </c>
      <c r="AVW3" t="s">
        <v>9501</v>
      </c>
      <c r="AVX3" t="s">
        <v>9313</v>
      </c>
      <c r="AVY3" t="s">
        <v>9502</v>
      </c>
      <c r="AVZ3" t="s">
        <v>9503</v>
      </c>
      <c r="AWA3" t="s">
        <v>9504</v>
      </c>
      <c r="AWB3" t="s">
        <v>9505</v>
      </c>
      <c r="AWC3" t="s">
        <v>9506</v>
      </c>
      <c r="AWD3" t="s">
        <v>9507</v>
      </c>
      <c r="AWE3" t="s">
        <v>9508</v>
      </c>
      <c r="AWF3" t="s">
        <v>9509</v>
      </c>
      <c r="AWG3" t="s">
        <v>9510</v>
      </c>
      <c r="AWH3" t="s">
        <v>9511</v>
      </c>
      <c r="AWI3" t="s">
        <v>9512</v>
      </c>
      <c r="AWJ3" t="s">
        <v>9513</v>
      </c>
      <c r="AWK3" t="s">
        <v>9514</v>
      </c>
      <c r="AWL3" t="s">
        <v>9515</v>
      </c>
      <c r="AWM3" t="s">
        <v>9516</v>
      </c>
      <c r="AWN3" t="s">
        <v>9517</v>
      </c>
      <c r="AWO3" t="s">
        <v>9518</v>
      </c>
      <c r="AWP3" t="s">
        <v>9519</v>
      </c>
      <c r="AWQ3" t="s">
        <v>9520</v>
      </c>
      <c r="AWR3" t="s">
        <v>9521</v>
      </c>
      <c r="AWS3" t="s">
        <v>9522</v>
      </c>
      <c r="AWT3" t="s">
        <v>9523</v>
      </c>
      <c r="AWU3" t="s">
        <v>9524</v>
      </c>
      <c r="AWV3" t="s">
        <v>9525</v>
      </c>
      <c r="AWW3" t="s">
        <v>9526</v>
      </c>
      <c r="AWX3" t="s">
        <v>9527</v>
      </c>
      <c r="AWY3" t="s">
        <v>9528</v>
      </c>
      <c r="AWZ3" t="s">
        <v>9529</v>
      </c>
      <c r="AXA3" t="s">
        <v>9530</v>
      </c>
      <c r="AXB3" t="s">
        <v>9531</v>
      </c>
      <c r="AXC3" t="s">
        <v>9532</v>
      </c>
      <c r="AXD3" t="s">
        <v>9533</v>
      </c>
      <c r="AXE3" t="s">
        <v>9534</v>
      </c>
      <c r="AXF3" t="s">
        <v>10360</v>
      </c>
      <c r="AXG3" t="s">
        <v>2181</v>
      </c>
      <c r="AXH3" t="s">
        <v>2177</v>
      </c>
      <c r="AXI3" t="s">
        <v>292</v>
      </c>
      <c r="AXJ3" t="s">
        <v>2176</v>
      </c>
      <c r="AXK3" t="s">
        <v>591</v>
      </c>
      <c r="AXL3" t="s">
        <v>1416</v>
      </c>
      <c r="AXM3" t="s">
        <v>581</v>
      </c>
      <c r="AXN3" t="s">
        <v>151</v>
      </c>
      <c r="AXO3" t="s">
        <v>675</v>
      </c>
      <c r="AXP3" t="s">
        <v>1902</v>
      </c>
      <c r="AXQ3" t="s">
        <v>1023</v>
      </c>
      <c r="AXR3" t="s">
        <v>796</v>
      </c>
      <c r="AXS3" t="s">
        <v>9103</v>
      </c>
      <c r="AXT3" t="s">
        <v>1896</v>
      </c>
      <c r="AXU3" t="s">
        <v>462</v>
      </c>
      <c r="AXV3" t="s">
        <v>299</v>
      </c>
      <c r="AXW3" t="s">
        <v>10064</v>
      </c>
      <c r="AXX3" t="s">
        <v>2186</v>
      </c>
      <c r="AXY3" t="s">
        <v>9104</v>
      </c>
      <c r="AXZ3" t="s">
        <v>2089</v>
      </c>
      <c r="AYA3" t="s">
        <v>9536</v>
      </c>
      <c r="AYB3" t="s">
        <v>9105</v>
      </c>
      <c r="AYC3" t="s">
        <v>10817</v>
      </c>
      <c r="AYD3" t="s">
        <v>167</v>
      </c>
      <c r="AYE3" t="s">
        <v>0</v>
      </c>
      <c r="AYF3" t="s">
        <v>1914</v>
      </c>
      <c r="AYG3" t="s">
        <v>2191</v>
      </c>
      <c r="AYH3" t="s">
        <v>2604</v>
      </c>
      <c r="AYI3" t="s">
        <v>597</v>
      </c>
      <c r="AYJ3" t="s">
        <v>678</v>
      </c>
      <c r="AYK3" t="s">
        <v>1452</v>
      </c>
      <c r="AYL3" t="s">
        <v>165</v>
      </c>
      <c r="AYM3" t="s">
        <v>2745</v>
      </c>
      <c r="AYN3" t="s">
        <v>811</v>
      </c>
      <c r="AYO3" t="s">
        <v>9537</v>
      </c>
      <c r="AYP3" t="s">
        <v>677</v>
      </c>
      <c r="AYQ3" t="s">
        <v>1915</v>
      </c>
      <c r="AYR3" t="s">
        <v>302</v>
      </c>
      <c r="AYS3" t="s">
        <v>302</v>
      </c>
      <c r="AYT3" t="s">
        <v>302</v>
      </c>
      <c r="AYU3" t="s">
        <v>22</v>
      </c>
      <c r="AYV3" t="s">
        <v>1451</v>
      </c>
      <c r="AYW3" t="s">
        <v>676</v>
      </c>
      <c r="AYX3" t="s">
        <v>3693</v>
      </c>
      <c r="AYY3" t="s">
        <v>891</v>
      </c>
      <c r="AYZ3" t="s">
        <v>891</v>
      </c>
      <c r="AZA3" t="s">
        <v>290</v>
      </c>
      <c r="AZB3" t="s">
        <v>1454</v>
      </c>
      <c r="AZC3" t="s">
        <v>36</v>
      </c>
      <c r="AZD3" t="s">
        <v>1453</v>
      </c>
      <c r="AZE3" t="s">
        <v>9238</v>
      </c>
      <c r="AZF3" t="s">
        <v>598</v>
      </c>
      <c r="AZG3" t="s">
        <v>461</v>
      </c>
      <c r="AZH3" t="s">
        <v>461</v>
      </c>
      <c r="AZI3" t="s">
        <v>461</v>
      </c>
      <c r="AZJ3" t="s">
        <v>595</v>
      </c>
      <c r="AZK3" t="s">
        <v>40</v>
      </c>
      <c r="AZL3" t="s">
        <v>240</v>
      </c>
      <c r="AZM3" t="s">
        <v>41</v>
      </c>
      <c r="AZN3" t="s">
        <v>1152</v>
      </c>
      <c r="AZO3" t="s">
        <v>164</v>
      </c>
      <c r="AZP3" t="s">
        <v>358</v>
      </c>
      <c r="AZQ3" t="s">
        <v>42</v>
      </c>
      <c r="AZR3" t="s">
        <v>44</v>
      </c>
      <c r="AZS3" t="s">
        <v>45</v>
      </c>
      <c r="AZT3" t="s">
        <v>758</v>
      </c>
      <c r="AZU3" t="s">
        <v>48</v>
      </c>
      <c r="AZV3" t="s">
        <v>10832</v>
      </c>
      <c r="AZW3" t="s">
        <v>5481</v>
      </c>
      <c r="AZX3" t="s">
        <v>950</v>
      </c>
      <c r="AZY3" t="s">
        <v>901</v>
      </c>
      <c r="AZZ3" t="s">
        <v>1912</v>
      </c>
      <c r="BAA3" t="s">
        <v>599</v>
      </c>
      <c r="BAB3" t="s">
        <v>2193</v>
      </c>
      <c r="BAC3" t="s">
        <v>162</v>
      </c>
      <c r="BAD3" t="s">
        <v>1455</v>
      </c>
      <c r="BAE3" t="s">
        <v>1911</v>
      </c>
      <c r="BAF3" t="s">
        <v>680</v>
      </c>
      <c r="BAG3" t="s">
        <v>166</v>
      </c>
      <c r="BAH3" t="s">
        <v>1910</v>
      </c>
      <c r="BAI3" t="s">
        <v>59</v>
      </c>
      <c r="BAJ3" t="s">
        <v>168</v>
      </c>
      <c r="BAK3" t="s">
        <v>596</v>
      </c>
      <c r="BAL3" t="s">
        <v>2090</v>
      </c>
      <c r="BAM3" t="s">
        <v>163</v>
      </c>
      <c r="BAN3" t="s">
        <v>1909</v>
      </c>
      <c r="BAO3" t="s">
        <v>215</v>
      </c>
      <c r="BAP3" t="s">
        <v>9538</v>
      </c>
      <c r="BAQ3" t="s">
        <v>67</v>
      </c>
      <c r="BAR3" t="s">
        <v>679</v>
      </c>
      <c r="BAS3" t="s">
        <v>69</v>
      </c>
      <c r="BAT3" t="s">
        <v>2192</v>
      </c>
      <c r="BAU3" t="s">
        <v>1450</v>
      </c>
      <c r="BAV3" t="s">
        <v>1153</v>
      </c>
      <c r="BAW3" t="s">
        <v>772</v>
      </c>
      <c r="BAX3" t="s">
        <v>797</v>
      </c>
      <c r="BAY3" t="s">
        <v>9539</v>
      </c>
      <c r="BAZ3" t="s">
        <v>9540</v>
      </c>
      <c r="BBA3" t="s">
        <v>9542</v>
      </c>
      <c r="BBB3" t="s">
        <v>9543</v>
      </c>
      <c r="BBC3" t="s">
        <v>9544</v>
      </c>
      <c r="BBD3" t="s">
        <v>9545</v>
      </c>
      <c r="BBE3" t="s">
        <v>9546</v>
      </c>
      <c r="BBF3" t="s">
        <v>9547</v>
      </c>
      <c r="BBG3" t="s">
        <v>10211</v>
      </c>
      <c r="BBH3" t="s">
        <v>9548</v>
      </c>
      <c r="BBI3" t="s">
        <v>9549</v>
      </c>
      <c r="BBJ3" t="s">
        <v>9550</v>
      </c>
      <c r="BBK3" t="s">
        <v>9551</v>
      </c>
      <c r="BBL3" t="s">
        <v>9416</v>
      </c>
      <c r="BBM3" t="s">
        <v>9552</v>
      </c>
      <c r="BBN3" t="s">
        <v>9553</v>
      </c>
      <c r="BBO3" t="s">
        <v>1913</v>
      </c>
      <c r="BBP3" t="s">
        <v>594</v>
      </c>
      <c r="BBQ3" t="s">
        <v>5517</v>
      </c>
      <c r="BBR3" t="s">
        <v>79</v>
      </c>
      <c r="BBS3" t="s">
        <v>2748</v>
      </c>
      <c r="BBT3" t="s">
        <v>306</v>
      </c>
      <c r="BBU3" t="s">
        <v>681</v>
      </c>
      <c r="BBV3" t="s">
        <v>1156</v>
      </c>
      <c r="BBW3" t="s">
        <v>1456</v>
      </c>
      <c r="BBX3" t="s">
        <v>313</v>
      </c>
      <c r="BBY3" t="s">
        <v>1038</v>
      </c>
      <c r="BBZ3" t="s">
        <v>2205</v>
      </c>
      <c r="BCA3" t="s">
        <v>1468</v>
      </c>
      <c r="BCB3" t="s">
        <v>2466</v>
      </c>
      <c r="BCC3" t="s">
        <v>1922</v>
      </c>
      <c r="BCD3" t="s">
        <v>10441</v>
      </c>
      <c r="BCE3" t="s">
        <v>1828</v>
      </c>
      <c r="BCF3" t="s">
        <v>305</v>
      </c>
      <c r="BCG3" t="s">
        <v>1033</v>
      </c>
      <c r="BCH3" t="s">
        <v>394</v>
      </c>
      <c r="BCI3" t="s">
        <v>1925</v>
      </c>
      <c r="BCJ3" t="s">
        <v>1034</v>
      </c>
      <c r="BCK3" t="s">
        <v>2200</v>
      </c>
      <c r="BCL3" t="s">
        <v>1467</v>
      </c>
      <c r="BCM3" t="s">
        <v>1918</v>
      </c>
      <c r="BCN3" t="s">
        <v>9175</v>
      </c>
      <c r="BCO3" t="s">
        <v>908</v>
      </c>
      <c r="BCP3" t="s">
        <v>18</v>
      </c>
      <c r="BCQ3" t="s">
        <v>2204</v>
      </c>
      <c r="BCR3" t="s">
        <v>802</v>
      </c>
      <c r="BCS3" t="s">
        <v>802</v>
      </c>
      <c r="BCT3" t="s">
        <v>1089</v>
      </c>
      <c r="BCU3" t="s">
        <v>131</v>
      </c>
      <c r="BCV3" t="s">
        <v>303</v>
      </c>
      <c r="BCW3" t="s">
        <v>1916</v>
      </c>
      <c r="BCX3" t="s">
        <v>1245</v>
      </c>
      <c r="BCY3" t="s">
        <v>1459</v>
      </c>
      <c r="BCZ3" t="s">
        <v>2717</v>
      </c>
      <c r="BDA3" t="s">
        <v>1460</v>
      </c>
      <c r="BDB3" t="s">
        <v>407</v>
      </c>
      <c r="BDC3" t="s">
        <v>941</v>
      </c>
      <c r="BDD3" t="s">
        <v>1036</v>
      </c>
      <c r="BDE3" t="s">
        <v>10833</v>
      </c>
      <c r="BDF3" t="s">
        <v>10374</v>
      </c>
      <c r="BDG3" t="s">
        <v>1155</v>
      </c>
      <c r="BDH3" t="s">
        <v>323</v>
      </c>
      <c r="BDI3" t="s">
        <v>2203</v>
      </c>
      <c r="BDJ3" t="s">
        <v>1466</v>
      </c>
      <c r="BDK3" t="s">
        <v>792</v>
      </c>
      <c r="BDL3" t="s">
        <v>2610</v>
      </c>
      <c r="BDM3" t="s">
        <v>2606</v>
      </c>
      <c r="BDN3" t="s">
        <v>974</v>
      </c>
      <c r="BDO3" t="s">
        <v>1462</v>
      </c>
      <c r="BDP3" t="s">
        <v>1462</v>
      </c>
      <c r="BDQ3" t="s">
        <v>1428</v>
      </c>
      <c r="BDR3" t="s">
        <v>290</v>
      </c>
      <c r="BDS3" t="s">
        <v>290</v>
      </c>
      <c r="BDT3" t="s">
        <v>290</v>
      </c>
      <c r="BDU3" t="s">
        <v>290</v>
      </c>
      <c r="BDV3" t="s">
        <v>9106</v>
      </c>
      <c r="BDW3" t="s">
        <v>1926</v>
      </c>
      <c r="BDX3" t="s">
        <v>184</v>
      </c>
      <c r="BDY3" t="s">
        <v>1471</v>
      </c>
      <c r="BDZ3" t="s">
        <v>805</v>
      </c>
      <c r="BEA3" t="s">
        <v>5514</v>
      </c>
      <c r="BEB3" t="s">
        <v>308</v>
      </c>
      <c r="BEC3" t="s">
        <v>930</v>
      </c>
      <c r="BED3" t="s">
        <v>2195</v>
      </c>
      <c r="BEE3" t="s">
        <v>2112</v>
      </c>
      <c r="BEF3" t="s">
        <v>801</v>
      </c>
      <c r="BEG3" t="s">
        <v>1037</v>
      </c>
      <c r="BEH3" t="s">
        <v>804</v>
      </c>
      <c r="BEI3" t="s">
        <v>2750</v>
      </c>
      <c r="BEJ3" t="s">
        <v>1035</v>
      </c>
      <c r="BEK3" t="s">
        <v>1469</v>
      </c>
      <c r="BEL3" t="s">
        <v>1923</v>
      </c>
      <c r="BEM3" t="s">
        <v>2605</v>
      </c>
      <c r="BEN3" t="s">
        <v>1921</v>
      </c>
      <c r="BEO3" t="s">
        <v>1282</v>
      </c>
      <c r="BEP3" t="s">
        <v>798</v>
      </c>
      <c r="BEQ3" t="s">
        <v>1031</v>
      </c>
      <c r="BER3" t="s">
        <v>9554</v>
      </c>
      <c r="BES3" t="s">
        <v>304</v>
      </c>
      <c r="BET3" t="s">
        <v>5614</v>
      </c>
      <c r="BEU3" t="s">
        <v>601</v>
      </c>
      <c r="BEV3" t="s">
        <v>2202</v>
      </c>
      <c r="BEW3" t="s">
        <v>892</v>
      </c>
      <c r="BEX3" t="s">
        <v>1917</v>
      </c>
      <c r="BEY3" t="s">
        <v>2194</v>
      </c>
      <c r="BEZ3" t="s">
        <v>53</v>
      </c>
      <c r="BFA3" t="s">
        <v>2749</v>
      </c>
      <c r="BFB3" t="s">
        <v>664</v>
      </c>
      <c r="BFC3" t="s">
        <v>2747</v>
      </c>
      <c r="BFD3" t="s">
        <v>2465</v>
      </c>
      <c r="BFE3" t="s">
        <v>10212</v>
      </c>
      <c r="BFF3" t="s">
        <v>170</v>
      </c>
      <c r="BFG3" t="s">
        <v>799</v>
      </c>
      <c r="BFH3" t="s">
        <v>2607</v>
      </c>
      <c r="BFI3" t="s">
        <v>2607</v>
      </c>
      <c r="BFJ3" t="s">
        <v>1464</v>
      </c>
      <c r="BFK3" t="s">
        <v>976</v>
      </c>
      <c r="BFL3" t="s">
        <v>10375</v>
      </c>
      <c r="BFM3" t="s">
        <v>9349</v>
      </c>
      <c r="BFN3" t="s">
        <v>1154</v>
      </c>
      <c r="BFO3" t="s">
        <v>1463</v>
      </c>
      <c r="BFP3" t="s">
        <v>1461</v>
      </c>
      <c r="BFQ3" t="s">
        <v>1338</v>
      </c>
      <c r="BFR3" t="s">
        <v>600</v>
      </c>
      <c r="BFS3" t="s">
        <v>9555</v>
      </c>
      <c r="BFT3" t="s">
        <v>1920</v>
      </c>
      <c r="BFU3" t="s">
        <v>5667</v>
      </c>
      <c r="BFV3" t="s">
        <v>1458</v>
      </c>
      <c r="BFW3" t="s">
        <v>938</v>
      </c>
      <c r="BFX3" t="s">
        <v>5615</v>
      </c>
      <c r="BFY3" t="s">
        <v>10376</v>
      </c>
      <c r="BFZ3" t="s">
        <v>2198</v>
      </c>
      <c r="BGA3" t="s">
        <v>1470</v>
      </c>
      <c r="BGB3" t="s">
        <v>762</v>
      </c>
      <c r="BGC3" t="s">
        <v>2199</v>
      </c>
      <c r="BGD3" t="s">
        <v>973</v>
      </c>
      <c r="BGE3" t="s">
        <v>169</v>
      </c>
      <c r="BGF3" t="s">
        <v>309</v>
      </c>
      <c r="BGG3" t="s">
        <v>309</v>
      </c>
      <c r="BGH3" t="s">
        <v>1924</v>
      </c>
      <c r="BGI3" t="s">
        <v>2196</v>
      </c>
      <c r="BGJ3" t="s">
        <v>310</v>
      </c>
      <c r="BGK3" t="s">
        <v>2197</v>
      </c>
      <c r="BGL3" t="s">
        <v>2201</v>
      </c>
      <c r="BGM3" t="s">
        <v>1465</v>
      </c>
      <c r="BGN3" t="s">
        <v>2608</v>
      </c>
      <c r="BGO3" t="s">
        <v>806</v>
      </c>
      <c r="BGP3" t="s">
        <v>975</v>
      </c>
      <c r="BGQ3" t="s">
        <v>1039</v>
      </c>
      <c r="BGR3" t="s">
        <v>803</v>
      </c>
      <c r="BGS3" t="s">
        <v>311</v>
      </c>
      <c r="BGT3" t="s">
        <v>2609</v>
      </c>
      <c r="BGU3" t="s">
        <v>10136</v>
      </c>
      <c r="BGV3" t="s">
        <v>807</v>
      </c>
      <c r="BGW3" t="s">
        <v>800</v>
      </c>
      <c r="BGX3" t="s">
        <v>9556</v>
      </c>
      <c r="BGY3" t="s">
        <v>9557</v>
      </c>
      <c r="BGZ3" t="s">
        <v>9558</v>
      </c>
      <c r="BHA3" t="s">
        <v>9559</v>
      </c>
      <c r="BHB3" t="s">
        <v>9560</v>
      </c>
      <c r="BHC3" t="s">
        <v>9561</v>
      </c>
      <c r="BHD3" t="s">
        <v>9562</v>
      </c>
      <c r="BHE3" t="s">
        <v>9563</v>
      </c>
      <c r="BHF3" t="s">
        <v>9564</v>
      </c>
      <c r="BHG3" t="s">
        <v>9565</v>
      </c>
      <c r="BHH3" t="s">
        <v>9565</v>
      </c>
      <c r="BHI3" t="s">
        <v>9565</v>
      </c>
      <c r="BHJ3" t="s">
        <v>9566</v>
      </c>
      <c r="BHK3" t="s">
        <v>9567</v>
      </c>
      <c r="BHL3" t="s">
        <v>9568</v>
      </c>
      <c r="BHM3" t="s">
        <v>9569</v>
      </c>
      <c r="BHN3" t="s">
        <v>9570</v>
      </c>
      <c r="BHO3" t="s">
        <v>9571</v>
      </c>
      <c r="BHP3" t="s">
        <v>9571</v>
      </c>
      <c r="BHQ3" t="s">
        <v>9571</v>
      </c>
      <c r="BHR3" t="s">
        <v>9572</v>
      </c>
      <c r="BHS3" t="s">
        <v>9573</v>
      </c>
      <c r="BHT3" t="s">
        <v>9574</v>
      </c>
      <c r="BHU3" t="s">
        <v>9575</v>
      </c>
      <c r="BHV3" t="s">
        <v>9576</v>
      </c>
      <c r="BHW3" t="s">
        <v>9577</v>
      </c>
      <c r="BHX3" t="s">
        <v>9578</v>
      </c>
      <c r="BHY3" t="s">
        <v>9579</v>
      </c>
      <c r="BHZ3" t="s">
        <v>9580</v>
      </c>
      <c r="BIA3" t="s">
        <v>9581</v>
      </c>
      <c r="BIB3" t="s">
        <v>9582</v>
      </c>
      <c r="BIC3" t="s">
        <v>9583</v>
      </c>
      <c r="BID3" t="s">
        <v>9583</v>
      </c>
      <c r="BIE3" t="s">
        <v>9584</v>
      </c>
      <c r="BIF3" t="s">
        <v>9585</v>
      </c>
      <c r="BIG3" t="s">
        <v>9586</v>
      </c>
      <c r="BIH3" t="s">
        <v>9587</v>
      </c>
      <c r="BII3" t="s">
        <v>9588</v>
      </c>
      <c r="BIJ3" t="s">
        <v>9589</v>
      </c>
      <c r="BIK3" t="s">
        <v>9590</v>
      </c>
      <c r="BIL3" t="s">
        <v>9591</v>
      </c>
      <c r="BIM3" t="s">
        <v>9592</v>
      </c>
      <c r="BIN3" t="s">
        <v>9416</v>
      </c>
      <c r="BIO3" t="s">
        <v>9593</v>
      </c>
      <c r="BIP3" t="s">
        <v>9594</v>
      </c>
      <c r="BIQ3" t="s">
        <v>9595</v>
      </c>
      <c r="BIR3" t="s">
        <v>9596</v>
      </c>
      <c r="BIS3" t="s">
        <v>9597</v>
      </c>
      <c r="BIT3" t="s">
        <v>307</v>
      </c>
      <c r="BIU3" t="s">
        <v>774</v>
      </c>
      <c r="BIV3" t="s">
        <v>774</v>
      </c>
      <c r="BIW3" t="s">
        <v>774</v>
      </c>
      <c r="BIX3" t="s">
        <v>774</v>
      </c>
      <c r="BIY3" t="s">
        <v>1457</v>
      </c>
      <c r="BIZ3" t="s">
        <v>1919</v>
      </c>
      <c r="BJA3" t="s">
        <v>1927</v>
      </c>
      <c r="BJB3" t="s">
        <v>10834</v>
      </c>
      <c r="BJC3" t="s">
        <v>1198</v>
      </c>
      <c r="BJD3" t="s">
        <v>2746</v>
      </c>
      <c r="BJE3" t="s">
        <v>2219</v>
      </c>
      <c r="BJF3" t="s">
        <v>9598</v>
      </c>
      <c r="BJG3" t="s">
        <v>810</v>
      </c>
      <c r="BJH3" t="s">
        <v>312</v>
      </c>
      <c r="BJI3" t="s">
        <v>1934</v>
      </c>
      <c r="BJJ3" t="s">
        <v>10</v>
      </c>
      <c r="BJK3" t="s">
        <v>11</v>
      </c>
      <c r="BJL3" t="s">
        <v>1933</v>
      </c>
      <c r="BJM3" t="s">
        <v>2612</v>
      </c>
      <c r="BJN3" t="s">
        <v>2211</v>
      </c>
      <c r="BJO3" t="s">
        <v>1935</v>
      </c>
      <c r="BJP3" t="s">
        <v>2206</v>
      </c>
      <c r="BJQ3" t="s">
        <v>9599</v>
      </c>
      <c r="BJR3" t="s">
        <v>2752</v>
      </c>
      <c r="BJS3" t="s">
        <v>2718</v>
      </c>
      <c r="BJT3" t="s">
        <v>682</v>
      </c>
      <c r="BJU3" t="s">
        <v>684</v>
      </c>
      <c r="BJV3" t="s">
        <v>1158</v>
      </c>
      <c r="BJW3" t="s">
        <v>2611</v>
      </c>
      <c r="BJX3" t="s">
        <v>811</v>
      </c>
      <c r="BJY3" t="s">
        <v>2208</v>
      </c>
      <c r="BJZ3" t="s">
        <v>1088</v>
      </c>
      <c r="BKA3" t="s">
        <v>10835</v>
      </c>
      <c r="BKB3" t="s">
        <v>9600</v>
      </c>
      <c r="BKC3" t="s">
        <v>9601</v>
      </c>
      <c r="BKD3" t="s">
        <v>2217</v>
      </c>
      <c r="BKE3" t="s">
        <v>9602</v>
      </c>
      <c r="BKF3" t="s">
        <v>2207</v>
      </c>
      <c r="BKG3" t="s">
        <v>809</v>
      </c>
      <c r="BKH3" t="s">
        <v>1089</v>
      </c>
      <c r="BKI3" t="s">
        <v>2212</v>
      </c>
      <c r="BKJ3" t="s">
        <v>1160</v>
      </c>
      <c r="BKK3" t="s">
        <v>171</v>
      </c>
      <c r="BKL3" t="s">
        <v>2213</v>
      </c>
      <c r="BKM3" t="s">
        <v>1482</v>
      </c>
      <c r="BKN3" t="s">
        <v>2467</v>
      </c>
      <c r="BKO3" t="s">
        <v>1478</v>
      </c>
      <c r="BKP3" t="s">
        <v>2216</v>
      </c>
      <c r="BKQ3" t="s">
        <v>1040</v>
      </c>
      <c r="BKR3" t="s">
        <v>766</v>
      </c>
      <c r="BKS3" t="s">
        <v>1104</v>
      </c>
      <c r="BKT3" t="s">
        <v>1306</v>
      </c>
      <c r="BKU3" t="s">
        <v>10442</v>
      </c>
      <c r="BKV3" t="s">
        <v>1476</v>
      </c>
      <c r="BKW3" t="s">
        <v>1483</v>
      </c>
      <c r="BKX3" t="s">
        <v>1928</v>
      </c>
      <c r="BKY3" t="s">
        <v>2209</v>
      </c>
      <c r="BKZ3" t="s">
        <v>685</v>
      </c>
      <c r="BLA3" t="s">
        <v>685</v>
      </c>
      <c r="BLB3" t="s">
        <v>9603</v>
      </c>
      <c r="BLC3" t="s">
        <v>1473</v>
      </c>
      <c r="BLD3" t="s">
        <v>2614</v>
      </c>
      <c r="BLE3" t="s">
        <v>10065</v>
      </c>
      <c r="BLF3" t="s">
        <v>1481</v>
      </c>
      <c r="BLG3" t="s">
        <v>43</v>
      </c>
      <c r="BLH3" t="s">
        <v>9604</v>
      </c>
      <c r="BLI3" t="s">
        <v>1477</v>
      </c>
      <c r="BLJ3" t="s">
        <v>1157</v>
      </c>
      <c r="BLK3" t="s">
        <v>1475</v>
      </c>
      <c r="BLL3" t="s">
        <v>47</v>
      </c>
      <c r="BLM3" t="s">
        <v>1041</v>
      </c>
      <c r="BLN3" t="s">
        <v>10066</v>
      </c>
      <c r="BLO3" t="s">
        <v>1484</v>
      </c>
      <c r="BLP3" t="s">
        <v>683</v>
      </c>
      <c r="BLQ3" t="s">
        <v>9605</v>
      </c>
      <c r="BLR3" t="s">
        <v>9606</v>
      </c>
      <c r="BLS3" t="s">
        <v>1161</v>
      </c>
      <c r="BLT3" t="s">
        <v>10361</v>
      </c>
      <c r="BLU3" t="s">
        <v>1455</v>
      </c>
      <c r="BLV3" t="s">
        <v>1932</v>
      </c>
      <c r="BLW3" t="s">
        <v>2210</v>
      </c>
      <c r="BLX3" t="s">
        <v>10377</v>
      </c>
      <c r="BLY3" t="s">
        <v>9607</v>
      </c>
      <c r="BLZ3" t="s">
        <v>1472</v>
      </c>
      <c r="BMA3" t="s">
        <v>1930</v>
      </c>
      <c r="BMB3" t="s">
        <v>2751</v>
      </c>
      <c r="BMC3" t="s">
        <v>9608</v>
      </c>
      <c r="BMD3" t="s">
        <v>10872</v>
      </c>
      <c r="BME3" t="s">
        <v>215</v>
      </c>
      <c r="BMF3" t="s">
        <v>9609</v>
      </c>
      <c r="BMG3" t="s">
        <v>2215</v>
      </c>
      <c r="BMH3" t="s">
        <v>1474</v>
      </c>
      <c r="BMI3" t="s">
        <v>10443</v>
      </c>
      <c r="BMJ3" t="s">
        <v>1485</v>
      </c>
      <c r="BMK3" t="s">
        <v>172</v>
      </c>
      <c r="BML3" t="s">
        <v>1929</v>
      </c>
      <c r="BMM3" t="s">
        <v>808</v>
      </c>
      <c r="BMN3" t="s">
        <v>1162</v>
      </c>
      <c r="BMO3" t="s">
        <v>987</v>
      </c>
      <c r="BMP3" t="s">
        <v>173</v>
      </c>
      <c r="BMQ3" t="s">
        <v>2613</v>
      </c>
      <c r="BMR3" t="s">
        <v>9610</v>
      </c>
      <c r="BMS3" t="s">
        <v>9611</v>
      </c>
      <c r="BMT3" t="s">
        <v>9405</v>
      </c>
      <c r="BMU3" t="s">
        <v>9405</v>
      </c>
      <c r="BMV3" t="s">
        <v>9612</v>
      </c>
      <c r="BMW3" t="s">
        <v>9613</v>
      </c>
      <c r="BMX3" t="s">
        <v>9614</v>
      </c>
      <c r="BMY3" t="s">
        <v>9615</v>
      </c>
      <c r="BMZ3" t="s">
        <v>9616</v>
      </c>
      <c r="BNA3" t="s">
        <v>9617</v>
      </c>
      <c r="BNB3" t="s">
        <v>9618</v>
      </c>
      <c r="BNC3" t="s">
        <v>9619</v>
      </c>
      <c r="BND3" t="s">
        <v>9620</v>
      </c>
      <c r="BNE3" t="s">
        <v>9621</v>
      </c>
      <c r="BNF3" t="s">
        <v>9622</v>
      </c>
      <c r="BNG3" t="s">
        <v>9416</v>
      </c>
      <c r="BNH3" t="s">
        <v>9416</v>
      </c>
      <c r="BNI3" t="s">
        <v>9623</v>
      </c>
      <c r="BNJ3" t="s">
        <v>9624</v>
      </c>
      <c r="BNK3" t="s">
        <v>1480</v>
      </c>
      <c r="BNL3" t="s">
        <v>1159</v>
      </c>
      <c r="BNM3" t="s">
        <v>10067</v>
      </c>
      <c r="BNN3" t="s">
        <v>1931</v>
      </c>
      <c r="BNO3" t="s">
        <v>2218</v>
      </c>
      <c r="BNP3" t="s">
        <v>2220</v>
      </c>
      <c r="BNQ3" t="s">
        <v>2214</v>
      </c>
      <c r="BNR3" t="s">
        <v>76</v>
      </c>
      <c r="BNS3" t="s">
        <v>80</v>
      </c>
      <c r="BNT3" t="s">
        <v>9625</v>
      </c>
      <c r="BNU3" t="s">
        <v>1479</v>
      </c>
      <c r="BNV3" t="s">
        <v>9626</v>
      </c>
      <c r="BNW3" t="s">
        <v>995</v>
      </c>
      <c r="BNX3" t="s">
        <v>2227</v>
      </c>
      <c r="BNY3" t="s">
        <v>603</v>
      </c>
      <c r="BNZ3" t="s">
        <v>9176</v>
      </c>
      <c r="BOA3" t="s">
        <v>2469</v>
      </c>
      <c r="BOB3" t="s">
        <v>1498</v>
      </c>
      <c r="BOC3" t="s">
        <v>2618</v>
      </c>
      <c r="BOD3" t="s">
        <v>1940</v>
      </c>
      <c r="BOE3" t="s">
        <v>314</v>
      </c>
      <c r="BOF3" t="s">
        <v>854</v>
      </c>
      <c r="BOG3" t="s">
        <v>1042</v>
      </c>
      <c r="BOH3" t="s">
        <v>2471</v>
      </c>
      <c r="BOI3" t="s">
        <v>9627</v>
      </c>
      <c r="BOJ3" t="s">
        <v>2615</v>
      </c>
      <c r="BOK3" t="s">
        <v>1937</v>
      </c>
      <c r="BOL3" t="s">
        <v>814</v>
      </c>
      <c r="BOM3" t="s">
        <v>686</v>
      </c>
      <c r="BON3" t="s">
        <v>5488</v>
      </c>
      <c r="BOO3" t="s">
        <v>10578</v>
      </c>
      <c r="BOP3" t="s">
        <v>2230</v>
      </c>
      <c r="BOQ3" t="s">
        <v>10277</v>
      </c>
      <c r="BOR3" t="s">
        <v>5683</v>
      </c>
      <c r="BOS3" t="s">
        <v>1088</v>
      </c>
      <c r="BOT3" t="s">
        <v>1938</v>
      </c>
      <c r="BOU3" t="s">
        <v>1551</v>
      </c>
      <c r="BOV3" t="s">
        <v>2232</v>
      </c>
      <c r="BOW3" t="s">
        <v>553</v>
      </c>
      <c r="BOX3" t="s">
        <v>2004</v>
      </c>
      <c r="BOY3" t="s">
        <v>9177</v>
      </c>
      <c r="BOZ3" t="s">
        <v>1946</v>
      </c>
      <c r="BPA3" t="s">
        <v>2221</v>
      </c>
      <c r="BPB3" t="s">
        <v>1486</v>
      </c>
      <c r="BPC3" t="s">
        <v>1492</v>
      </c>
      <c r="BPD3" t="s">
        <v>1496</v>
      </c>
      <c r="BPE3" t="s">
        <v>10378</v>
      </c>
      <c r="BPF3" t="s">
        <v>1493</v>
      </c>
      <c r="BPG3" t="s">
        <v>10137</v>
      </c>
      <c r="BPH3" t="s">
        <v>2223</v>
      </c>
      <c r="BPI3" t="s">
        <v>687</v>
      </c>
      <c r="BPJ3" t="s">
        <v>2330</v>
      </c>
      <c r="BPK3" t="s">
        <v>1941</v>
      </c>
      <c r="BPL3" t="s">
        <v>1944</v>
      </c>
      <c r="BPM3" t="s">
        <v>1936</v>
      </c>
      <c r="BPN3" t="s">
        <v>149</v>
      </c>
      <c r="BPO3" t="s">
        <v>465</v>
      </c>
      <c r="BPP3" t="s">
        <v>1503</v>
      </c>
      <c r="BPQ3" t="s">
        <v>466</v>
      </c>
      <c r="BPR3" t="s">
        <v>1163</v>
      </c>
      <c r="BPS3" t="s">
        <v>2225</v>
      </c>
      <c r="BPT3" t="s">
        <v>1500</v>
      </c>
      <c r="BPU3" t="s">
        <v>2468</v>
      </c>
      <c r="BPV3" t="s">
        <v>1829</v>
      </c>
      <c r="BPW3" t="s">
        <v>2224</v>
      </c>
      <c r="BPX3" t="s">
        <v>1494</v>
      </c>
      <c r="BPY3" t="s">
        <v>2222</v>
      </c>
      <c r="BPZ3" t="s">
        <v>135</v>
      </c>
      <c r="BQA3" t="s">
        <v>1497</v>
      </c>
      <c r="BQB3" t="s">
        <v>1164</v>
      </c>
      <c r="BQC3" t="s">
        <v>9628</v>
      </c>
      <c r="BQD3" t="s">
        <v>9629</v>
      </c>
      <c r="BQE3" t="s">
        <v>817</v>
      </c>
      <c r="BQF3" t="s">
        <v>1165</v>
      </c>
      <c r="BQG3" t="s">
        <v>464</v>
      </c>
      <c r="BQH3" t="s">
        <v>602</v>
      </c>
      <c r="BQI3" t="s">
        <v>5697</v>
      </c>
      <c r="BQJ3" t="s">
        <v>813</v>
      </c>
      <c r="BQK3" t="s">
        <v>1487</v>
      </c>
      <c r="BQL3" t="s">
        <v>2617</v>
      </c>
      <c r="BQM3" t="s">
        <v>1140</v>
      </c>
      <c r="BQN3" t="s">
        <v>1942</v>
      </c>
      <c r="BQO3" t="s">
        <v>1504</v>
      </c>
      <c r="BQP3" t="s">
        <v>10068</v>
      </c>
      <c r="BQQ3" t="s">
        <v>1488</v>
      </c>
      <c r="BQR3" t="s">
        <v>1943</v>
      </c>
      <c r="BQS3" t="s">
        <v>1502</v>
      </c>
      <c r="BQT3" t="s">
        <v>9630</v>
      </c>
      <c r="BQU3" t="s">
        <v>688</v>
      </c>
      <c r="BQV3" t="s">
        <v>10836</v>
      </c>
      <c r="BQW3" t="s">
        <v>174</v>
      </c>
      <c r="BQX3" t="s">
        <v>2228</v>
      </c>
      <c r="BQY3" t="s">
        <v>215</v>
      </c>
      <c r="BQZ3" t="s">
        <v>2470</v>
      </c>
      <c r="BRA3" t="s">
        <v>1489</v>
      </c>
      <c r="BRB3" t="s">
        <v>923</v>
      </c>
      <c r="BRC3" t="s">
        <v>9631</v>
      </c>
      <c r="BRD3" t="s">
        <v>1495</v>
      </c>
      <c r="BRE3" t="s">
        <v>1166</v>
      </c>
      <c r="BRF3" t="s">
        <v>1490</v>
      </c>
      <c r="BRG3" t="s">
        <v>1501</v>
      </c>
      <c r="BRH3" t="s">
        <v>816</v>
      </c>
      <c r="BRI3" t="s">
        <v>815</v>
      </c>
      <c r="BRJ3" t="s">
        <v>1945</v>
      </c>
      <c r="BRK3" t="s">
        <v>1499</v>
      </c>
      <c r="BRL3" t="s">
        <v>2231</v>
      </c>
      <c r="BRM3" t="s">
        <v>2229</v>
      </c>
      <c r="BRN3" t="s">
        <v>1190</v>
      </c>
      <c r="BRO3" t="s">
        <v>1491</v>
      </c>
      <c r="BRP3" t="s">
        <v>2226</v>
      </c>
      <c r="BRQ3" t="s">
        <v>9557</v>
      </c>
      <c r="BRR3" t="s">
        <v>9484</v>
      </c>
      <c r="BRS3" t="s">
        <v>9632</v>
      </c>
      <c r="BRT3" t="s">
        <v>9633</v>
      </c>
      <c r="BRU3" t="s">
        <v>9634</v>
      </c>
      <c r="BRV3" t="s">
        <v>9635</v>
      </c>
      <c r="BRW3" t="s">
        <v>151</v>
      </c>
      <c r="BRX3" t="s">
        <v>1939</v>
      </c>
      <c r="BRY3" t="s">
        <v>299</v>
      </c>
      <c r="BRZ3" t="s">
        <v>2616</v>
      </c>
      <c r="BSA3" t="s">
        <v>10307</v>
      </c>
      <c r="BSB3" t="s">
        <v>471</v>
      </c>
      <c r="BSC3" t="s">
        <v>480</v>
      </c>
      <c r="BSD3" t="s">
        <v>406</v>
      </c>
      <c r="BSE3" t="s">
        <v>2474</v>
      </c>
      <c r="BSF3" t="s">
        <v>10579</v>
      </c>
      <c r="BSG3" t="s">
        <v>604</v>
      </c>
      <c r="BSH3" t="s">
        <v>10580</v>
      </c>
      <c r="BSI3" t="s">
        <v>10298</v>
      </c>
      <c r="BSJ3" t="s">
        <v>490</v>
      </c>
      <c r="BSK3" t="s">
        <v>395</v>
      </c>
      <c r="BSL3" t="s">
        <v>177</v>
      </c>
      <c r="BSM3" t="s">
        <v>9314</v>
      </c>
      <c r="BSN3" t="s">
        <v>9107</v>
      </c>
      <c r="BSO3" t="s">
        <v>398</v>
      </c>
      <c r="BSP3" t="s">
        <v>176</v>
      </c>
      <c r="BSQ3" t="s">
        <v>412</v>
      </c>
      <c r="BSR3" t="s">
        <v>2472</v>
      </c>
      <c r="BSS3" t="s">
        <v>482</v>
      </c>
      <c r="BST3" t="s">
        <v>9636</v>
      </c>
      <c r="BSU3" t="s">
        <v>408</v>
      </c>
      <c r="BSV3" t="s">
        <v>1949</v>
      </c>
      <c r="BSW3" t="s">
        <v>469</v>
      </c>
      <c r="BSX3" t="s">
        <v>479</v>
      </c>
      <c r="BSY3" t="s">
        <v>607</v>
      </c>
      <c r="BSZ3" t="s">
        <v>1947</v>
      </c>
      <c r="BTA3" t="s">
        <v>2091</v>
      </c>
      <c r="BTB3" t="s">
        <v>407</v>
      </c>
      <c r="BTC3" t="s">
        <v>410</v>
      </c>
      <c r="BTD3" t="s">
        <v>605</v>
      </c>
      <c r="BTE3" t="s">
        <v>400</v>
      </c>
      <c r="BTF3" t="s">
        <v>468</v>
      </c>
      <c r="BTG3" t="s">
        <v>1169</v>
      </c>
      <c r="BTH3" t="s">
        <v>179</v>
      </c>
      <c r="BTI3" t="s">
        <v>496</v>
      </c>
      <c r="BTJ3" t="s">
        <v>1507</v>
      </c>
      <c r="BTK3" t="s">
        <v>494</v>
      </c>
      <c r="BTL3" t="s">
        <v>9637</v>
      </c>
      <c r="BTM3" t="s">
        <v>9638</v>
      </c>
      <c r="BTN3" t="s">
        <v>403</v>
      </c>
      <c r="BTO3" t="s">
        <v>1506</v>
      </c>
      <c r="BTP3" t="s">
        <v>483</v>
      </c>
      <c r="BTQ3" t="s">
        <v>9108</v>
      </c>
      <c r="BTR3" t="s">
        <v>477</v>
      </c>
      <c r="BTS3" t="s">
        <v>409</v>
      </c>
      <c r="BTT3" t="s">
        <v>402</v>
      </c>
      <c r="BTU3" t="s">
        <v>1167</v>
      </c>
      <c r="BTV3" t="s">
        <v>489</v>
      </c>
      <c r="BTW3" t="s">
        <v>486</v>
      </c>
      <c r="BTX3" t="s">
        <v>954</v>
      </c>
      <c r="BTY3" t="s">
        <v>9640</v>
      </c>
      <c r="BTZ3" t="s">
        <v>10813</v>
      </c>
      <c r="BUA3" t="s">
        <v>470</v>
      </c>
      <c r="BUB3" t="s">
        <v>690</v>
      </c>
      <c r="BUC3" t="s">
        <v>472</v>
      </c>
      <c r="BUD3" t="s">
        <v>396</v>
      </c>
      <c r="BUE3" t="s">
        <v>5616</v>
      </c>
      <c r="BUF3" t="s">
        <v>315</v>
      </c>
      <c r="BUG3" t="s">
        <v>495</v>
      </c>
      <c r="BUH3" t="s">
        <v>476</v>
      </c>
      <c r="BUI3" t="s">
        <v>474</v>
      </c>
      <c r="BUJ3" t="s">
        <v>1508</v>
      </c>
      <c r="BUK3" t="s">
        <v>1171</v>
      </c>
      <c r="BUL3" t="s">
        <v>5698</v>
      </c>
      <c r="BUM3" t="s">
        <v>473</v>
      </c>
      <c r="BUN3" t="s">
        <v>1948</v>
      </c>
      <c r="BUO3" t="s">
        <v>689</v>
      </c>
      <c r="BUP3" t="s">
        <v>478</v>
      </c>
      <c r="BUQ3" t="s">
        <v>475</v>
      </c>
      <c r="BUR3" t="s">
        <v>1168</v>
      </c>
      <c r="BUS3" t="s">
        <v>10379</v>
      </c>
      <c r="BUT3" t="s">
        <v>1509</v>
      </c>
      <c r="BUU3" t="s">
        <v>484</v>
      </c>
      <c r="BUV3" t="s">
        <v>404</v>
      </c>
      <c r="BUW3" t="s">
        <v>492</v>
      </c>
      <c r="BUX3" t="s">
        <v>9641</v>
      </c>
      <c r="BUY3" t="s">
        <v>175</v>
      </c>
      <c r="BUZ3" t="s">
        <v>491</v>
      </c>
      <c r="BVA3" t="s">
        <v>405</v>
      </c>
      <c r="BVB3" t="s">
        <v>493</v>
      </c>
      <c r="BVC3" t="s">
        <v>9643</v>
      </c>
      <c r="BVD3" t="s">
        <v>1170</v>
      </c>
      <c r="BVE3" t="s">
        <v>178</v>
      </c>
      <c r="BVF3" t="s">
        <v>497</v>
      </c>
      <c r="BVG3" t="s">
        <v>2473</v>
      </c>
      <c r="BVH3" t="s">
        <v>9644</v>
      </c>
      <c r="BVI3" t="s">
        <v>9645</v>
      </c>
      <c r="BVJ3" t="s">
        <v>9646</v>
      </c>
      <c r="BVK3" t="s">
        <v>9647</v>
      </c>
      <c r="BVL3" t="s">
        <v>9535</v>
      </c>
      <c r="BVM3" t="s">
        <v>411</v>
      </c>
      <c r="BVN3" t="s">
        <v>1505</v>
      </c>
      <c r="BVO3" t="s">
        <v>462</v>
      </c>
      <c r="BVP3" t="s">
        <v>536</v>
      </c>
      <c r="BVQ3" t="s">
        <v>488</v>
      </c>
      <c r="BVR3" t="s">
        <v>9648</v>
      </c>
      <c r="BVS3" t="s">
        <v>397</v>
      </c>
      <c r="BVT3" t="s">
        <v>467</v>
      </c>
      <c r="BVU3" t="s">
        <v>485</v>
      </c>
      <c r="BVV3" t="s">
        <v>487</v>
      </c>
      <c r="BVW3" t="s">
        <v>608</v>
      </c>
      <c r="BVX3" t="s">
        <v>499</v>
      </c>
      <c r="BVY3" t="s">
        <v>1515</v>
      </c>
      <c r="BVZ3" t="s">
        <v>9649</v>
      </c>
      <c r="BWA3" t="s">
        <v>1517</v>
      </c>
      <c r="BWB3" t="s">
        <v>1511</v>
      </c>
      <c r="BWC3" t="s">
        <v>1950</v>
      </c>
      <c r="BWD3" t="s">
        <v>10444</v>
      </c>
      <c r="BWE3" t="s">
        <v>2619</v>
      </c>
      <c r="BWF3" t="s">
        <v>180</v>
      </c>
      <c r="BWG3" t="s">
        <v>9650</v>
      </c>
      <c r="BWH3" t="s">
        <v>891</v>
      </c>
      <c r="BWI3" t="s">
        <v>501</v>
      </c>
      <c r="BWJ3" t="s">
        <v>1172</v>
      </c>
      <c r="BWK3" t="s">
        <v>10174</v>
      </c>
      <c r="BWL3" t="s">
        <v>692</v>
      </c>
      <c r="BWM3" t="s">
        <v>1512</v>
      </c>
      <c r="BWN3" t="s">
        <v>1513</v>
      </c>
      <c r="BWO3" t="s">
        <v>691</v>
      </c>
      <c r="BWP3" t="s">
        <v>609</v>
      </c>
      <c r="BWQ3" t="s">
        <v>1516</v>
      </c>
      <c r="BWR3" t="s">
        <v>498</v>
      </c>
      <c r="BWS3" t="s">
        <v>1514</v>
      </c>
      <c r="BWT3" t="s">
        <v>500</v>
      </c>
      <c r="BWU3" t="s">
        <v>10138</v>
      </c>
      <c r="BWV3" t="s">
        <v>9651</v>
      </c>
      <c r="BWW3" t="s">
        <v>9652</v>
      </c>
      <c r="BWX3" t="s">
        <v>9653</v>
      </c>
      <c r="BWY3" t="s">
        <v>9416</v>
      </c>
      <c r="BWZ3" t="s">
        <v>1951</v>
      </c>
      <c r="BXA3" t="s">
        <v>502</v>
      </c>
      <c r="BXB3" t="s">
        <v>611</v>
      </c>
      <c r="BXC3" t="s">
        <v>9654</v>
      </c>
      <c r="BXD3" t="s">
        <v>413</v>
      </c>
      <c r="BXE3" t="s">
        <v>9655</v>
      </c>
      <c r="BXF3" t="s">
        <v>612</v>
      </c>
      <c r="BXG3" t="s">
        <v>504</v>
      </c>
      <c r="BXH3" t="s">
        <v>181</v>
      </c>
      <c r="BXI3" t="s">
        <v>610</v>
      </c>
      <c r="BXJ3" t="s">
        <v>358</v>
      </c>
      <c r="BXK3" t="s">
        <v>515</v>
      </c>
      <c r="BXL3" t="s">
        <v>1518</v>
      </c>
      <c r="BXM3" t="s">
        <v>506</v>
      </c>
      <c r="BXN3" t="s">
        <v>414</v>
      </c>
      <c r="BXO3" t="s">
        <v>416</v>
      </c>
      <c r="BXP3" t="s">
        <v>9178</v>
      </c>
      <c r="BXQ3" t="s">
        <v>1173</v>
      </c>
      <c r="BXR3" t="s">
        <v>415</v>
      </c>
      <c r="BXS3" t="s">
        <v>5699</v>
      </c>
      <c r="BXT3" t="s">
        <v>693</v>
      </c>
      <c r="BXU3" t="s">
        <v>503</v>
      </c>
      <c r="BXV3" t="s">
        <v>505</v>
      </c>
      <c r="BXW3" t="s">
        <v>1954</v>
      </c>
      <c r="BXX3" t="s">
        <v>1032</v>
      </c>
      <c r="BXY3" t="s">
        <v>5700</v>
      </c>
      <c r="BXZ3" t="s">
        <v>1176</v>
      </c>
      <c r="BYA3" t="s">
        <v>2755</v>
      </c>
      <c r="BYB3" t="s">
        <v>2754</v>
      </c>
      <c r="BYC3" t="s">
        <v>818</v>
      </c>
      <c r="BYD3" t="s">
        <v>2477</v>
      </c>
      <c r="BYE3" t="s">
        <v>2239</v>
      </c>
      <c r="BYF3" t="s">
        <v>1525</v>
      </c>
      <c r="BYG3" t="s">
        <v>2242</v>
      </c>
      <c r="BYH3" t="s">
        <v>1953</v>
      </c>
      <c r="BYI3" t="s">
        <v>1519</v>
      </c>
      <c r="BYJ3" t="s">
        <v>2234</v>
      </c>
      <c r="BYK3" t="s">
        <v>18</v>
      </c>
      <c r="BYL3" t="s">
        <v>319</v>
      </c>
      <c r="BYM3" t="s">
        <v>1089</v>
      </c>
      <c r="BYN3" t="s">
        <v>10175</v>
      </c>
      <c r="BYO3" t="s">
        <v>9109</v>
      </c>
      <c r="BYP3" t="s">
        <v>613</v>
      </c>
      <c r="BYQ3" t="s">
        <v>1523</v>
      </c>
      <c r="BYR3" t="s">
        <v>9315</v>
      </c>
      <c r="BYS3" t="s">
        <v>2238</v>
      </c>
      <c r="BYT3" t="s">
        <v>840</v>
      </c>
      <c r="BYU3" t="s">
        <v>1952</v>
      </c>
      <c r="BYV3" t="s">
        <v>10213</v>
      </c>
      <c r="BYW3" t="s">
        <v>1174</v>
      </c>
      <c r="BYX3" t="s">
        <v>1526</v>
      </c>
      <c r="BYY3" t="s">
        <v>43</v>
      </c>
      <c r="BYZ3" t="s">
        <v>10873</v>
      </c>
      <c r="BZA3" t="s">
        <v>2719</v>
      </c>
      <c r="BZB3" t="s">
        <v>2243</v>
      </c>
      <c r="BZC3" t="s">
        <v>2478</v>
      </c>
      <c r="BZD3" t="s">
        <v>10874</v>
      </c>
      <c r="BZE3" t="s">
        <v>5668</v>
      </c>
      <c r="BZF3" t="s">
        <v>694</v>
      </c>
      <c r="BZG3" t="s">
        <v>2235</v>
      </c>
      <c r="BZH3" t="s">
        <v>2241</v>
      </c>
      <c r="BZI3" t="s">
        <v>9316</v>
      </c>
      <c r="BZJ3" t="s">
        <v>2475</v>
      </c>
      <c r="BZK3" t="s">
        <v>244</v>
      </c>
      <c r="BZL3" t="s">
        <v>1175</v>
      </c>
      <c r="BZM3" t="s">
        <v>318</v>
      </c>
      <c r="BZN3" t="s">
        <v>316</v>
      </c>
      <c r="BZO3" t="s">
        <v>2236</v>
      </c>
      <c r="BZP3" t="s">
        <v>10837</v>
      </c>
      <c r="BZQ3" t="s">
        <v>2753</v>
      </c>
      <c r="BZR3" t="s">
        <v>10214</v>
      </c>
      <c r="BZS3" t="s">
        <v>5701</v>
      </c>
      <c r="BZT3" t="s">
        <v>2240</v>
      </c>
      <c r="BZU3" t="s">
        <v>1528</v>
      </c>
      <c r="BZV3" t="s">
        <v>1527</v>
      </c>
      <c r="BZW3" t="s">
        <v>1520</v>
      </c>
      <c r="BZX3" t="s">
        <v>2237</v>
      </c>
      <c r="BZY3" t="s">
        <v>10176</v>
      </c>
      <c r="BZZ3" t="s">
        <v>10069</v>
      </c>
      <c r="CAA3" t="s">
        <v>317</v>
      </c>
      <c r="CAB3" t="s">
        <v>1522</v>
      </c>
      <c r="CAC3" t="s">
        <v>776</v>
      </c>
      <c r="CAD3" t="s">
        <v>507</v>
      </c>
      <c r="CAE3" t="s">
        <v>9656</v>
      </c>
      <c r="CAF3" t="s">
        <v>9657</v>
      </c>
      <c r="CAG3" t="s">
        <v>9658</v>
      </c>
      <c r="CAH3" t="s">
        <v>9659</v>
      </c>
      <c r="CAI3" t="s">
        <v>9660</v>
      </c>
      <c r="CAJ3" t="s">
        <v>9661</v>
      </c>
      <c r="CAK3" t="s">
        <v>9662</v>
      </c>
      <c r="CAL3" t="s">
        <v>9663</v>
      </c>
      <c r="CAM3" t="s">
        <v>5503</v>
      </c>
      <c r="CAN3" t="s">
        <v>2233</v>
      </c>
      <c r="CAO3" t="s">
        <v>1788</v>
      </c>
      <c r="CAP3" t="s">
        <v>1521</v>
      </c>
      <c r="CAQ3" t="s">
        <v>2476</v>
      </c>
      <c r="CAR3" t="s">
        <v>2620</v>
      </c>
      <c r="CAS3" t="s">
        <v>1524</v>
      </c>
      <c r="CAT3" t="s">
        <v>10875</v>
      </c>
      <c r="CAU3" t="s">
        <v>1545</v>
      </c>
      <c r="CAV3" t="s">
        <v>1061</v>
      </c>
      <c r="CAW3" t="s">
        <v>0</v>
      </c>
      <c r="CAX3" t="s">
        <v>1540</v>
      </c>
      <c r="CAY3" t="s">
        <v>2246</v>
      </c>
      <c r="CAZ3" t="s">
        <v>827</v>
      </c>
      <c r="CBA3" t="s">
        <v>2251</v>
      </c>
      <c r="CBB3" t="s">
        <v>5702</v>
      </c>
      <c r="CBC3" t="s">
        <v>9350</v>
      </c>
      <c r="CBD3" t="s">
        <v>321</v>
      </c>
      <c r="CBE3" t="s">
        <v>10362</v>
      </c>
      <c r="CBF3" t="s">
        <v>331</v>
      </c>
      <c r="CBG3" t="s">
        <v>1967</v>
      </c>
      <c r="CBH3" t="s">
        <v>1955</v>
      </c>
      <c r="CBI3" t="s">
        <v>1958</v>
      </c>
      <c r="CBJ3" t="s">
        <v>324</v>
      </c>
      <c r="CBK3" t="s">
        <v>1177</v>
      </c>
      <c r="CBL3" t="s">
        <v>2419</v>
      </c>
      <c r="CBM3" t="s">
        <v>830</v>
      </c>
      <c r="CBN3" t="s">
        <v>2623</v>
      </c>
      <c r="CBO3" t="s">
        <v>10462</v>
      </c>
      <c r="CBP3" t="s">
        <v>1542</v>
      </c>
      <c r="CBQ3" t="s">
        <v>9664</v>
      </c>
      <c r="CBR3" t="s">
        <v>1537</v>
      </c>
      <c r="CBS3" t="s">
        <v>1956</v>
      </c>
      <c r="CBT3" t="s">
        <v>329</v>
      </c>
      <c r="CBU3" t="s">
        <v>2629</v>
      </c>
      <c r="CBV3" t="s">
        <v>9665</v>
      </c>
      <c r="CBW3" t="s">
        <v>182</v>
      </c>
      <c r="CBX3" t="s">
        <v>1961</v>
      </c>
      <c r="CBY3" t="s">
        <v>841</v>
      </c>
      <c r="CBZ3" t="s">
        <v>1492</v>
      </c>
      <c r="CCA3" t="s">
        <v>2253</v>
      </c>
      <c r="CCB3" t="s">
        <v>833</v>
      </c>
      <c r="CCC3" t="s">
        <v>1962</v>
      </c>
      <c r="CCD3" t="s">
        <v>1615</v>
      </c>
      <c r="CCE3" t="s">
        <v>836</v>
      </c>
      <c r="CCF3" t="s">
        <v>10695</v>
      </c>
      <c r="CCG3" t="s">
        <v>1546</v>
      </c>
      <c r="CCH3" t="s">
        <v>332</v>
      </c>
      <c r="CCI3" t="s">
        <v>468</v>
      </c>
      <c r="CCJ3" t="s">
        <v>10581</v>
      </c>
      <c r="CCK3" t="s">
        <v>978</v>
      </c>
      <c r="CCL3" t="s">
        <v>10177</v>
      </c>
      <c r="CCM3" t="s">
        <v>4178</v>
      </c>
      <c r="CCN3" t="s">
        <v>1975</v>
      </c>
      <c r="CCO3" t="s">
        <v>2485</v>
      </c>
      <c r="CCP3" t="s">
        <v>820</v>
      </c>
      <c r="CCQ3" t="s">
        <v>9666</v>
      </c>
      <c r="CCR3" t="s">
        <v>1055</v>
      </c>
      <c r="CCS3" t="s">
        <v>1059</v>
      </c>
      <c r="CCT3" t="s">
        <v>2256</v>
      </c>
      <c r="CCU3" t="s">
        <v>2486</v>
      </c>
      <c r="CCV3" t="s">
        <v>1052</v>
      </c>
      <c r="CCW3" t="s">
        <v>821</v>
      </c>
      <c r="CCX3" t="s">
        <v>2757</v>
      </c>
      <c r="CCY3" t="s">
        <v>2625</v>
      </c>
      <c r="CCZ3" t="s">
        <v>9179</v>
      </c>
      <c r="CDA3" t="s">
        <v>840</v>
      </c>
      <c r="CDB3" t="s">
        <v>2250</v>
      </c>
      <c r="CDC3" t="s">
        <v>2624</v>
      </c>
      <c r="CDD3" t="s">
        <v>2624</v>
      </c>
      <c r="CDE3" t="s">
        <v>831</v>
      </c>
      <c r="CDF3" t="s">
        <v>829</v>
      </c>
      <c r="CDG3" t="s">
        <v>1046</v>
      </c>
      <c r="CDH3" t="s">
        <v>845</v>
      </c>
      <c r="CDI3" t="s">
        <v>358</v>
      </c>
      <c r="CDJ3" t="s">
        <v>358</v>
      </c>
      <c r="CDK3" t="s">
        <v>1973</v>
      </c>
      <c r="CDL3" t="s">
        <v>1534</v>
      </c>
      <c r="CDM3" t="s">
        <v>980</v>
      </c>
      <c r="CDN3" t="s">
        <v>112</v>
      </c>
      <c r="CDO3" t="s">
        <v>835</v>
      </c>
      <c r="CDP3" t="s">
        <v>9667</v>
      </c>
      <c r="CDQ3" t="s">
        <v>9668</v>
      </c>
      <c r="CDR3" t="s">
        <v>327</v>
      </c>
      <c r="CDS3" t="s">
        <v>1923</v>
      </c>
      <c r="CDT3" t="s">
        <v>828</v>
      </c>
      <c r="CDU3" t="s">
        <v>834</v>
      </c>
      <c r="CDV3" t="s">
        <v>330</v>
      </c>
      <c r="CDW3" t="s">
        <v>947</v>
      </c>
      <c r="CDX3" t="s">
        <v>2481</v>
      </c>
      <c r="CDY3" t="s">
        <v>2254</v>
      </c>
      <c r="CDZ3" t="s">
        <v>10070</v>
      </c>
      <c r="CEA3" t="s">
        <v>2483</v>
      </c>
      <c r="CEB3" t="s">
        <v>1178</v>
      </c>
      <c r="CEC3" t="s">
        <v>940</v>
      </c>
      <c r="CED3" t="s">
        <v>1049</v>
      </c>
      <c r="CEE3" t="s">
        <v>267</v>
      </c>
      <c r="CEF3" t="s">
        <v>9669</v>
      </c>
      <c r="CEG3" t="s">
        <v>9317</v>
      </c>
      <c r="CEH3" t="s">
        <v>837</v>
      </c>
      <c r="CEI3" t="s">
        <v>2622</v>
      </c>
      <c r="CEJ3" t="s">
        <v>1050</v>
      </c>
      <c r="CEK3" t="s">
        <v>10178</v>
      </c>
      <c r="CEL3" t="s">
        <v>9318</v>
      </c>
      <c r="CEM3" t="s">
        <v>1977</v>
      </c>
      <c r="CEN3" t="s">
        <v>5652</v>
      </c>
      <c r="CEO3" t="s">
        <v>1538</v>
      </c>
      <c r="CEP3" t="s">
        <v>1533</v>
      </c>
      <c r="CEQ3" t="s">
        <v>1013</v>
      </c>
      <c r="CER3" t="s">
        <v>614</v>
      </c>
      <c r="CES3" t="s">
        <v>943</v>
      </c>
      <c r="CET3" t="s">
        <v>822</v>
      </c>
      <c r="CEU3" t="s">
        <v>10876</v>
      </c>
      <c r="CEV3" t="s">
        <v>825</v>
      </c>
      <c r="CEW3" t="s">
        <v>10299</v>
      </c>
      <c r="CEX3" t="s">
        <v>2252</v>
      </c>
      <c r="CEY3" t="s">
        <v>979</v>
      </c>
      <c r="CEZ3" t="s">
        <v>2479</v>
      </c>
      <c r="CFA3" t="s">
        <v>945</v>
      </c>
      <c r="CFB3" t="s">
        <v>1531</v>
      </c>
      <c r="CFC3" t="s">
        <v>2626</v>
      </c>
      <c r="CFD3" t="s">
        <v>333</v>
      </c>
      <c r="CFE3" t="s">
        <v>1963</v>
      </c>
      <c r="CFF3" t="s">
        <v>826</v>
      </c>
      <c r="CFG3" t="s">
        <v>10215</v>
      </c>
      <c r="CFH3" t="s">
        <v>1043</v>
      </c>
      <c r="CFI3" t="s">
        <v>1179</v>
      </c>
      <c r="CFJ3" t="s">
        <v>9319</v>
      </c>
      <c r="CFK3" t="s">
        <v>508</v>
      </c>
      <c r="CFL3" t="s">
        <v>1424</v>
      </c>
      <c r="CFM3" t="s">
        <v>924</v>
      </c>
      <c r="CFN3" t="s">
        <v>326</v>
      </c>
      <c r="CFO3" t="s">
        <v>1957</v>
      </c>
      <c r="CFP3" t="s">
        <v>2480</v>
      </c>
      <c r="CFQ3" t="s">
        <v>1181</v>
      </c>
      <c r="CFR3" t="s">
        <v>2258</v>
      </c>
      <c r="CFS3" t="s">
        <v>1976</v>
      </c>
      <c r="CFT3" t="s">
        <v>1530</v>
      </c>
      <c r="CFU3" t="s">
        <v>1971</v>
      </c>
      <c r="CFV3" t="s">
        <v>2482</v>
      </c>
      <c r="CFW3" t="s">
        <v>1173</v>
      </c>
      <c r="CFX3" t="s">
        <v>1543</v>
      </c>
      <c r="CFY3" t="s">
        <v>320</v>
      </c>
      <c r="CFZ3" t="s">
        <v>1541</v>
      </c>
      <c r="CGA3" t="s">
        <v>1969</v>
      </c>
      <c r="CGB3" t="s">
        <v>615</v>
      </c>
      <c r="CGC3" t="s">
        <v>1048</v>
      </c>
      <c r="CGD3" t="s">
        <v>2720</v>
      </c>
      <c r="CGE3" t="s">
        <v>1960</v>
      </c>
      <c r="CGF3" t="s">
        <v>824</v>
      </c>
      <c r="CGG3" t="s">
        <v>2248</v>
      </c>
      <c r="CGH3" t="s">
        <v>2255</v>
      </c>
      <c r="CGI3" t="s">
        <v>2257</v>
      </c>
      <c r="CGJ3" t="s">
        <v>527</v>
      </c>
      <c r="CGK3" t="s">
        <v>2048</v>
      </c>
      <c r="CGL3" t="s">
        <v>946</v>
      </c>
      <c r="CGM3" t="s">
        <v>1399</v>
      </c>
      <c r="CGN3" t="s">
        <v>1964</v>
      </c>
      <c r="CGO3" t="s">
        <v>2756</v>
      </c>
      <c r="CGP3" t="s">
        <v>2630</v>
      </c>
      <c r="CGQ3" t="s">
        <v>2760</v>
      </c>
      <c r="CGR3" t="s">
        <v>1535</v>
      </c>
      <c r="CGS3" t="s">
        <v>1959</v>
      </c>
      <c r="CGT3" t="s">
        <v>944</v>
      </c>
      <c r="CGU3" t="s">
        <v>838</v>
      </c>
      <c r="CGV3" t="s">
        <v>1189</v>
      </c>
      <c r="CGW3" t="s">
        <v>2484</v>
      </c>
      <c r="CGX3" t="s">
        <v>322</v>
      </c>
      <c r="CGY3" t="s">
        <v>328</v>
      </c>
      <c r="CGZ3" t="s">
        <v>9670</v>
      </c>
      <c r="CHA3" t="s">
        <v>9671</v>
      </c>
      <c r="CHB3" t="s">
        <v>10463</v>
      </c>
      <c r="CHC3" t="s">
        <v>10072</v>
      </c>
      <c r="CHD3" t="s">
        <v>2245</v>
      </c>
      <c r="CHE3" t="s">
        <v>2621</v>
      </c>
      <c r="CHF3" t="s">
        <v>2761</v>
      </c>
      <c r="CHG3" t="s">
        <v>2487</v>
      </c>
      <c r="CHH3" t="s">
        <v>839</v>
      </c>
      <c r="CHI3" t="s">
        <v>1965</v>
      </c>
      <c r="CHJ3" t="s">
        <v>1045</v>
      </c>
      <c r="CHK3" t="s">
        <v>9672</v>
      </c>
      <c r="CHL3" t="s">
        <v>823</v>
      </c>
      <c r="CHM3" t="s">
        <v>1968</v>
      </c>
      <c r="CHN3" t="s">
        <v>1974</v>
      </c>
      <c r="CHO3" t="s">
        <v>1966</v>
      </c>
      <c r="CHP3" t="s">
        <v>832</v>
      </c>
      <c r="CHQ3" t="s">
        <v>1056</v>
      </c>
      <c r="CHR3" t="s">
        <v>325</v>
      </c>
      <c r="CHS3" t="s">
        <v>1054</v>
      </c>
      <c r="CHT3" t="s">
        <v>2627</v>
      </c>
      <c r="CHU3" t="s">
        <v>1053</v>
      </c>
      <c r="CHV3" t="s">
        <v>1051</v>
      </c>
      <c r="CHW3" t="s">
        <v>2628</v>
      </c>
      <c r="CHX3" t="s">
        <v>1057</v>
      </c>
      <c r="CHY3" t="s">
        <v>1180</v>
      </c>
      <c r="CHZ3" t="s">
        <v>9673</v>
      </c>
      <c r="CIA3" t="s">
        <v>1539</v>
      </c>
      <c r="CIB3" t="s">
        <v>1536</v>
      </c>
      <c r="CIC3" t="s">
        <v>9674</v>
      </c>
      <c r="CID3" t="s">
        <v>9675</v>
      </c>
      <c r="CIE3" t="s">
        <v>9676</v>
      </c>
      <c r="CIF3" t="s">
        <v>9677</v>
      </c>
      <c r="CIG3" t="s">
        <v>9678</v>
      </c>
      <c r="CIH3" t="s">
        <v>9679</v>
      </c>
      <c r="CII3" t="s">
        <v>9680</v>
      </c>
      <c r="CIJ3" t="s">
        <v>9681</v>
      </c>
      <c r="CIK3" t="s">
        <v>9682</v>
      </c>
      <c r="CIL3" t="s">
        <v>9683</v>
      </c>
      <c r="CIM3" t="s">
        <v>9684</v>
      </c>
      <c r="CIN3" t="s">
        <v>9685</v>
      </c>
      <c r="CIO3" t="s">
        <v>9686</v>
      </c>
      <c r="CIP3" t="s">
        <v>9687</v>
      </c>
      <c r="CIQ3" t="s">
        <v>9688</v>
      </c>
      <c r="CIR3" t="s">
        <v>9689</v>
      </c>
      <c r="CIS3" t="s">
        <v>9690</v>
      </c>
      <c r="CIT3" t="s">
        <v>9691</v>
      </c>
      <c r="CIU3" t="s">
        <v>9692</v>
      </c>
      <c r="CIV3" t="s">
        <v>9693</v>
      </c>
      <c r="CIW3" t="s">
        <v>9694</v>
      </c>
      <c r="CIX3" t="s">
        <v>9695</v>
      </c>
      <c r="CIY3" t="s">
        <v>417</v>
      </c>
      <c r="CIZ3" t="s">
        <v>1529</v>
      </c>
      <c r="CJA3" t="s">
        <v>2759</v>
      </c>
      <c r="CJB3" t="s">
        <v>1970</v>
      </c>
      <c r="CJC3" t="s">
        <v>196</v>
      </c>
      <c r="CJD3" t="s">
        <v>9696</v>
      </c>
      <c r="CJE3" t="s">
        <v>151</v>
      </c>
      <c r="CJF3" t="s">
        <v>2247</v>
      </c>
      <c r="CJG3" t="s">
        <v>1047</v>
      </c>
      <c r="CJH3" t="s">
        <v>1532</v>
      </c>
      <c r="CJI3" t="s">
        <v>2488</v>
      </c>
      <c r="CJJ3" t="s">
        <v>942</v>
      </c>
      <c r="CJK3" t="s">
        <v>1044</v>
      </c>
      <c r="CJL3" t="s">
        <v>1544</v>
      </c>
      <c r="CJM3" t="s">
        <v>10696</v>
      </c>
      <c r="CJN3" t="s">
        <v>9697</v>
      </c>
      <c r="CJO3" t="s">
        <v>399</v>
      </c>
      <c r="CJP3" t="s">
        <v>334</v>
      </c>
      <c r="CJQ3" t="s">
        <v>2249</v>
      </c>
      <c r="CJR3" t="s">
        <v>1058</v>
      </c>
      <c r="CJS3" t="s">
        <v>1972</v>
      </c>
      <c r="CJT3" t="s">
        <v>1060</v>
      </c>
      <c r="CJU3" t="s">
        <v>5617</v>
      </c>
      <c r="CJV3" t="s">
        <v>2758</v>
      </c>
      <c r="CJW3" t="s">
        <v>2244</v>
      </c>
      <c r="CJX3" t="s">
        <v>9698</v>
      </c>
      <c r="CJY3" t="s">
        <v>335</v>
      </c>
      <c r="CJZ3" t="s">
        <v>1185</v>
      </c>
      <c r="CKA3" t="s">
        <v>1978</v>
      </c>
      <c r="CKB3" t="s">
        <v>0</v>
      </c>
      <c r="CKC3" t="s">
        <v>2273</v>
      </c>
      <c r="CKD3" t="s">
        <v>847</v>
      </c>
      <c r="CKE3" t="s">
        <v>10532</v>
      </c>
      <c r="CKF3" t="s">
        <v>981</v>
      </c>
      <c r="CKG3" t="s">
        <v>10697</v>
      </c>
      <c r="CKH3" t="s">
        <v>2263</v>
      </c>
      <c r="CKI3" t="s">
        <v>1982</v>
      </c>
      <c r="CKJ3" t="s">
        <v>344</v>
      </c>
      <c r="CKK3" t="s">
        <v>9699</v>
      </c>
      <c r="CKL3" t="s">
        <v>2267</v>
      </c>
      <c r="CKM3" t="s">
        <v>1992</v>
      </c>
      <c r="CKN3" t="s">
        <v>2274</v>
      </c>
      <c r="CKO3" t="s">
        <v>849</v>
      </c>
      <c r="CKP3" t="s">
        <v>2270</v>
      </c>
      <c r="CKQ3" t="s">
        <v>948</v>
      </c>
      <c r="CKR3" t="s">
        <v>2763</v>
      </c>
      <c r="CKS3" t="s">
        <v>2492</v>
      </c>
      <c r="CKT3" t="s">
        <v>2116</v>
      </c>
      <c r="CKU3" t="s">
        <v>2264</v>
      </c>
      <c r="CKV3" t="s">
        <v>1557</v>
      </c>
      <c r="CKW3" t="s">
        <v>1981</v>
      </c>
      <c r="CKX3" t="s">
        <v>339</v>
      </c>
      <c r="CKY3" t="s">
        <v>2266</v>
      </c>
      <c r="CKZ3" t="s">
        <v>2269</v>
      </c>
      <c r="CLA3" t="s">
        <v>1561</v>
      </c>
      <c r="CLB3" t="s">
        <v>2286</v>
      </c>
      <c r="CLC3" t="s">
        <v>1574</v>
      </c>
      <c r="CLD3" t="s">
        <v>2639</v>
      </c>
      <c r="CLE3" t="s">
        <v>1559</v>
      </c>
      <c r="CLF3" t="s">
        <v>2493</v>
      </c>
      <c r="CLG3" t="s">
        <v>2271</v>
      </c>
      <c r="CLH3" t="s">
        <v>2638</v>
      </c>
      <c r="CLI3" t="s">
        <v>811</v>
      </c>
      <c r="CLJ3" t="s">
        <v>811</v>
      </c>
      <c r="CLK3" t="s">
        <v>1295</v>
      </c>
      <c r="CLL3" t="s">
        <v>9700</v>
      </c>
      <c r="CLM3" t="s">
        <v>2282</v>
      </c>
      <c r="CLN3" t="s">
        <v>341</v>
      </c>
      <c r="CLO3" t="s">
        <v>9351</v>
      </c>
      <c r="CLP3" t="s">
        <v>1412</v>
      </c>
      <c r="CLQ3" t="s">
        <v>2721</v>
      </c>
      <c r="CLR3" t="s">
        <v>9320</v>
      </c>
      <c r="CLS3" t="s">
        <v>182</v>
      </c>
      <c r="CLT3" t="s">
        <v>1089</v>
      </c>
      <c r="CLU3" t="s">
        <v>2636</v>
      </c>
      <c r="CLV3" t="s">
        <v>1573</v>
      </c>
      <c r="CLW3" t="s">
        <v>2631</v>
      </c>
      <c r="CLX3" t="s">
        <v>2259</v>
      </c>
      <c r="CLY3" t="s">
        <v>1062</v>
      </c>
      <c r="CLZ3" t="s">
        <v>338</v>
      </c>
      <c r="CMA3" t="s">
        <v>336</v>
      </c>
      <c r="CMB3" t="s">
        <v>1991</v>
      </c>
      <c r="CMC3" t="s">
        <v>1492</v>
      </c>
      <c r="CMD3" t="s">
        <v>2284</v>
      </c>
      <c r="CME3" t="s">
        <v>1983</v>
      </c>
      <c r="CMF3" t="s">
        <v>302</v>
      </c>
      <c r="CMG3" t="s">
        <v>2634</v>
      </c>
      <c r="CMH3" t="s">
        <v>2722</v>
      </c>
      <c r="CMI3" t="s">
        <v>925</v>
      </c>
      <c r="CMJ3" t="s">
        <v>10698</v>
      </c>
      <c r="CMK3" t="s">
        <v>1184</v>
      </c>
      <c r="CML3" t="s">
        <v>1345</v>
      </c>
      <c r="CMM3" t="s">
        <v>695</v>
      </c>
      <c r="CMN3" t="s">
        <v>185</v>
      </c>
      <c r="CMO3" t="s">
        <v>2261</v>
      </c>
      <c r="CMP3" t="s">
        <v>2285</v>
      </c>
      <c r="CMQ3" t="s">
        <v>2275</v>
      </c>
      <c r="CMR3" t="s">
        <v>2279</v>
      </c>
      <c r="CMS3" t="s">
        <v>9701</v>
      </c>
      <c r="CMT3" t="s">
        <v>1979</v>
      </c>
      <c r="CMU3" t="s">
        <v>342</v>
      </c>
      <c r="CMV3" t="s">
        <v>1548</v>
      </c>
      <c r="CMW3" t="s">
        <v>290</v>
      </c>
      <c r="CMX3" t="s">
        <v>10179</v>
      </c>
      <c r="CMY3" t="s">
        <v>184</v>
      </c>
      <c r="CMZ3" t="s">
        <v>853</v>
      </c>
      <c r="CNA3" t="s">
        <v>845</v>
      </c>
      <c r="CNB3" t="s">
        <v>1567</v>
      </c>
      <c r="CNC3" t="s">
        <v>2640</v>
      </c>
      <c r="CND3" t="s">
        <v>2280</v>
      </c>
      <c r="CNE3" t="s">
        <v>2633</v>
      </c>
      <c r="CNF3" t="s">
        <v>1993</v>
      </c>
      <c r="CNG3" t="s">
        <v>112</v>
      </c>
      <c r="CNH3" t="s">
        <v>1555</v>
      </c>
      <c r="CNI3" t="s">
        <v>2278</v>
      </c>
      <c r="CNJ3" t="s">
        <v>1550</v>
      </c>
      <c r="CNK3" t="s">
        <v>1186</v>
      </c>
      <c r="CNL3" t="s">
        <v>10582</v>
      </c>
      <c r="CNM3" t="s">
        <v>982</v>
      </c>
      <c r="CNN3" t="s">
        <v>1553</v>
      </c>
      <c r="CNO3" t="s">
        <v>10559</v>
      </c>
      <c r="CNP3" t="s">
        <v>2287</v>
      </c>
      <c r="CNQ3" t="s">
        <v>1990</v>
      </c>
      <c r="CNR3" t="s">
        <v>183</v>
      </c>
      <c r="CNS3" t="s">
        <v>1560</v>
      </c>
      <c r="CNT3" t="s">
        <v>1183</v>
      </c>
      <c r="CNU3" t="s">
        <v>2642</v>
      </c>
      <c r="CNV3" t="s">
        <v>1984</v>
      </c>
      <c r="CNW3" t="s">
        <v>1563</v>
      </c>
      <c r="CNX3" t="s">
        <v>4373</v>
      </c>
      <c r="CNY3" t="s">
        <v>1571</v>
      </c>
      <c r="CNZ3" t="s">
        <v>2268</v>
      </c>
      <c r="COA3" t="s">
        <v>1986</v>
      </c>
      <c r="COB3" t="s">
        <v>850</v>
      </c>
      <c r="COC3" t="s">
        <v>851</v>
      </c>
      <c r="COD3" t="s">
        <v>2491</v>
      </c>
      <c r="COE3" t="s">
        <v>2635</v>
      </c>
      <c r="COF3" t="s">
        <v>2632</v>
      </c>
      <c r="COG3" t="s">
        <v>1988</v>
      </c>
      <c r="COH3" t="s">
        <v>1980</v>
      </c>
      <c r="COI3" t="s">
        <v>1565</v>
      </c>
      <c r="COJ3" t="s">
        <v>9352</v>
      </c>
      <c r="COK3" t="s">
        <v>1558</v>
      </c>
      <c r="COL3" t="s">
        <v>5513</v>
      </c>
      <c r="COM3" t="s">
        <v>9321</v>
      </c>
      <c r="CON3" t="s">
        <v>852</v>
      </c>
      <c r="COO3" t="s">
        <v>1564</v>
      </c>
      <c r="COP3" t="s">
        <v>1562</v>
      </c>
      <c r="COQ3" t="s">
        <v>1187</v>
      </c>
      <c r="COR3" t="s">
        <v>9322</v>
      </c>
      <c r="COS3" t="s">
        <v>1570</v>
      </c>
      <c r="COT3" t="s">
        <v>5653</v>
      </c>
      <c r="COU3" t="s">
        <v>1063</v>
      </c>
      <c r="COV3" t="s">
        <v>2283</v>
      </c>
      <c r="COW3" t="s">
        <v>4386</v>
      </c>
      <c r="COX3" t="s">
        <v>5654</v>
      </c>
      <c r="COY3" t="s">
        <v>1575</v>
      </c>
      <c r="COZ3" t="s">
        <v>337</v>
      </c>
      <c r="CPA3" t="s">
        <v>9702</v>
      </c>
      <c r="CPB3" t="s">
        <v>2637</v>
      </c>
      <c r="CPC3" t="s">
        <v>1576</v>
      </c>
      <c r="CPD3" t="s">
        <v>1985</v>
      </c>
      <c r="CPE3" t="s">
        <v>10380</v>
      </c>
      <c r="CPF3" t="s">
        <v>1989</v>
      </c>
      <c r="CPG3" t="s">
        <v>616</v>
      </c>
      <c r="CPH3" t="s">
        <v>5511</v>
      </c>
      <c r="CPI3" t="s">
        <v>9703</v>
      </c>
      <c r="CPJ3" t="s">
        <v>215</v>
      </c>
      <c r="CPK3" t="s">
        <v>9704</v>
      </c>
      <c r="CPL3" t="s">
        <v>844</v>
      </c>
      <c r="CPM3" t="s">
        <v>340</v>
      </c>
      <c r="CPN3" t="s">
        <v>1987</v>
      </c>
      <c r="CPO3" t="s">
        <v>2762</v>
      </c>
      <c r="CPP3" t="s">
        <v>1568</v>
      </c>
      <c r="CPQ3" t="s">
        <v>2276</v>
      </c>
      <c r="CPR3" t="s">
        <v>1549</v>
      </c>
      <c r="CPS3" t="s">
        <v>2489</v>
      </c>
      <c r="CPT3" t="s">
        <v>124</v>
      </c>
      <c r="CPU3" t="s">
        <v>2272</v>
      </c>
      <c r="CPV3" t="s">
        <v>2641</v>
      </c>
      <c r="CPW3" t="s">
        <v>2265</v>
      </c>
      <c r="CPX3" t="s">
        <v>1552</v>
      </c>
      <c r="CPY3" t="s">
        <v>9705</v>
      </c>
      <c r="CPZ3" t="s">
        <v>2277</v>
      </c>
      <c r="CQA3" t="s">
        <v>2765</v>
      </c>
      <c r="CQB3" t="s">
        <v>2764</v>
      </c>
      <c r="CQC3" t="s">
        <v>846</v>
      </c>
      <c r="CQD3" t="s">
        <v>2724</v>
      </c>
      <c r="CQE3" t="s">
        <v>343</v>
      </c>
      <c r="CQF3" t="s">
        <v>1182</v>
      </c>
      <c r="CQG3" t="s">
        <v>1566</v>
      </c>
      <c r="CQH3" t="s">
        <v>2260</v>
      </c>
      <c r="CQI3" t="s">
        <v>10139</v>
      </c>
      <c r="CQJ3" t="s">
        <v>2723</v>
      </c>
      <c r="CQK3" t="s">
        <v>2494</v>
      </c>
      <c r="CQL3" t="s">
        <v>1188</v>
      </c>
      <c r="CQM3" t="s">
        <v>5655</v>
      </c>
      <c r="CQN3" t="s">
        <v>187</v>
      </c>
      <c r="CQO3" t="s">
        <v>9706</v>
      </c>
      <c r="CQP3" t="s">
        <v>9180</v>
      </c>
      <c r="CQQ3" t="s">
        <v>842</v>
      </c>
      <c r="CQR3" t="s">
        <v>10818</v>
      </c>
      <c r="CQS3" t="s">
        <v>9707</v>
      </c>
      <c r="CQT3" t="s">
        <v>9708</v>
      </c>
      <c r="CQU3" t="s">
        <v>9709</v>
      </c>
      <c r="CQV3" t="s">
        <v>9710</v>
      </c>
      <c r="CQW3" t="s">
        <v>9711</v>
      </c>
      <c r="CQX3" t="s">
        <v>9712</v>
      </c>
      <c r="CQY3" t="s">
        <v>9713</v>
      </c>
      <c r="CQZ3" t="s">
        <v>9714</v>
      </c>
      <c r="CRA3" t="s">
        <v>9715</v>
      </c>
      <c r="CRB3" t="s">
        <v>9716</v>
      </c>
      <c r="CRC3" t="s">
        <v>9717</v>
      </c>
      <c r="CRD3" t="s">
        <v>9718</v>
      </c>
      <c r="CRE3" t="s">
        <v>9719</v>
      </c>
      <c r="CRF3" t="s">
        <v>9720</v>
      </c>
      <c r="CRG3" t="s">
        <v>9721</v>
      </c>
      <c r="CRH3" t="s">
        <v>9722</v>
      </c>
      <c r="CRI3" t="s">
        <v>9723</v>
      </c>
      <c r="CRJ3" t="s">
        <v>1554</v>
      </c>
      <c r="CRK3" t="s">
        <v>843</v>
      </c>
      <c r="CRL3" t="s">
        <v>2490</v>
      </c>
      <c r="CRM3" t="s">
        <v>848</v>
      </c>
      <c r="CRN3" t="s">
        <v>2092</v>
      </c>
      <c r="CRO3" t="s">
        <v>186</v>
      </c>
      <c r="CRP3" t="s">
        <v>2281</v>
      </c>
      <c r="CRQ3" t="s">
        <v>1556</v>
      </c>
      <c r="CRR3" t="s">
        <v>1315</v>
      </c>
      <c r="CRS3" t="s">
        <v>2262</v>
      </c>
      <c r="CRT3" t="s">
        <v>10300</v>
      </c>
      <c r="CRU3" t="s">
        <v>1547</v>
      </c>
      <c r="CRV3" t="s">
        <v>696</v>
      </c>
      <c r="CRW3" t="s">
        <v>1572</v>
      </c>
      <c r="CRX3" t="s">
        <v>697</v>
      </c>
      <c r="CRY3" t="s">
        <v>2289</v>
      </c>
      <c r="CRZ3" t="s">
        <v>2643</v>
      </c>
      <c r="CSA3" t="s">
        <v>313</v>
      </c>
      <c r="CSB3" t="s">
        <v>2645</v>
      </c>
      <c r="CSC3" t="s">
        <v>2290</v>
      </c>
      <c r="CSD3" t="s">
        <v>2292</v>
      </c>
      <c r="CSE3" t="s">
        <v>2288</v>
      </c>
      <c r="CSF3" t="s">
        <v>2646</v>
      </c>
      <c r="CSG3" t="s">
        <v>1995</v>
      </c>
      <c r="CSH3" t="s">
        <v>1579</v>
      </c>
      <c r="CSI3" t="s">
        <v>10278</v>
      </c>
      <c r="CSJ3" t="s">
        <v>1192</v>
      </c>
      <c r="CSK3" t="s">
        <v>1580</v>
      </c>
      <c r="CSL3" t="s">
        <v>10140</v>
      </c>
      <c r="CSM3" t="s">
        <v>775</v>
      </c>
      <c r="CSN3" t="s">
        <v>811</v>
      </c>
      <c r="CSO3" t="s">
        <v>1551</v>
      </c>
      <c r="CSP3" t="s">
        <v>182</v>
      </c>
      <c r="CSQ3" t="s">
        <v>1586</v>
      </c>
      <c r="CSR3" t="s">
        <v>1994</v>
      </c>
      <c r="CSS3" t="s">
        <v>855</v>
      </c>
      <c r="CST3" t="s">
        <v>891</v>
      </c>
      <c r="CSU3" t="s">
        <v>184</v>
      </c>
      <c r="CSV3" t="s">
        <v>1321</v>
      </c>
      <c r="CSW3" t="s">
        <v>1577</v>
      </c>
      <c r="CSX3" t="s">
        <v>9724</v>
      </c>
      <c r="CSY3" t="s">
        <v>1582</v>
      </c>
      <c r="CSZ3" t="s">
        <v>112</v>
      </c>
      <c r="CTA3" t="s">
        <v>1440</v>
      </c>
      <c r="CTB3" t="s">
        <v>43</v>
      </c>
      <c r="CTC3" t="s">
        <v>5490</v>
      </c>
      <c r="CTD3" t="s">
        <v>10073</v>
      </c>
      <c r="CTE3" t="s">
        <v>9725</v>
      </c>
      <c r="CTF3" t="s">
        <v>9726</v>
      </c>
      <c r="CTG3" t="s">
        <v>183</v>
      </c>
      <c r="CTH3" t="s">
        <v>135</v>
      </c>
      <c r="CTI3" t="s">
        <v>5618</v>
      </c>
      <c r="CTJ3" t="s">
        <v>9727</v>
      </c>
      <c r="CTK3" t="s">
        <v>1581</v>
      </c>
      <c r="CTL3" t="s">
        <v>2725</v>
      </c>
      <c r="CTM3" t="s">
        <v>215</v>
      </c>
      <c r="CTN3" t="s">
        <v>2291</v>
      </c>
      <c r="CTO3" t="s">
        <v>1191</v>
      </c>
      <c r="CTP3" t="s">
        <v>1578</v>
      </c>
      <c r="CTQ3" t="s">
        <v>189</v>
      </c>
      <c r="CTR3" t="s">
        <v>345</v>
      </c>
      <c r="CTS3" t="s">
        <v>1584</v>
      </c>
      <c r="CTT3" t="s">
        <v>9728</v>
      </c>
      <c r="CTU3" t="s">
        <v>9729</v>
      </c>
      <c r="CTV3" t="s">
        <v>9730</v>
      </c>
      <c r="CTW3" t="s">
        <v>9731</v>
      </c>
      <c r="CTX3" t="s">
        <v>9456</v>
      </c>
      <c r="CTY3" t="s">
        <v>9732</v>
      </c>
      <c r="CTZ3" t="s">
        <v>9416</v>
      </c>
      <c r="CUA3" t="s">
        <v>9733</v>
      </c>
      <c r="CUB3" t="s">
        <v>188</v>
      </c>
      <c r="CUC3" t="s">
        <v>1585</v>
      </c>
      <c r="CUD3" t="s">
        <v>10141</v>
      </c>
      <c r="CUE3" t="s">
        <v>995</v>
      </c>
      <c r="CUF3" t="s">
        <v>9239</v>
      </c>
      <c r="CUG3" t="s">
        <v>860</v>
      </c>
      <c r="CUH3" t="s">
        <v>1588</v>
      </c>
      <c r="CUI3" t="s">
        <v>347</v>
      </c>
      <c r="CUJ3" t="s">
        <v>9181</v>
      </c>
      <c r="CUK3" t="s">
        <v>346</v>
      </c>
      <c r="CUL3" t="s">
        <v>1088</v>
      </c>
      <c r="CUM3" t="s">
        <v>9734</v>
      </c>
      <c r="CUN3" t="s">
        <v>468</v>
      </c>
      <c r="CUO3" t="s">
        <v>290</v>
      </c>
      <c r="CUP3" t="s">
        <v>857</v>
      </c>
      <c r="CUQ3" t="s">
        <v>191</v>
      </c>
      <c r="CUR3" t="s">
        <v>1996</v>
      </c>
      <c r="CUS3" t="s">
        <v>1065</v>
      </c>
      <c r="CUT3" t="s">
        <v>856</v>
      </c>
      <c r="CUU3" t="s">
        <v>2648</v>
      </c>
      <c r="CUV3" t="s">
        <v>48</v>
      </c>
      <c r="CUW3" t="s">
        <v>858</v>
      </c>
      <c r="CUX3" t="s">
        <v>10583</v>
      </c>
      <c r="CUY3" t="s">
        <v>998</v>
      </c>
      <c r="CUZ3" t="s">
        <v>859</v>
      </c>
      <c r="CVA3" t="s">
        <v>5656</v>
      </c>
      <c r="CVB3" t="s">
        <v>2293</v>
      </c>
      <c r="CVC3" t="s">
        <v>1589</v>
      </c>
      <c r="CVD3" t="s">
        <v>1064</v>
      </c>
      <c r="CVE3" t="s">
        <v>9735</v>
      </c>
      <c r="CVF3" t="s">
        <v>190</v>
      </c>
      <c r="CVG3" t="s">
        <v>9736</v>
      </c>
      <c r="CVH3" t="s">
        <v>9737</v>
      </c>
      <c r="CVI3" t="s">
        <v>9738</v>
      </c>
      <c r="CVJ3" t="s">
        <v>2647</v>
      </c>
      <c r="CVK3" t="s">
        <v>1587</v>
      </c>
      <c r="CVL3" t="s">
        <v>2649</v>
      </c>
      <c r="CVM3" t="s">
        <v>2766</v>
      </c>
      <c r="CVN3" t="s">
        <v>10074</v>
      </c>
      <c r="CVO3" t="s">
        <v>9182</v>
      </c>
      <c r="CVP3" t="s">
        <v>192</v>
      </c>
      <c r="CVQ3" t="s">
        <v>1042</v>
      </c>
      <c r="CVR3" t="s">
        <v>5684</v>
      </c>
      <c r="CVS3" t="s">
        <v>698</v>
      </c>
      <c r="CVT3" t="s">
        <v>5497</v>
      </c>
      <c r="CVU3" t="s">
        <v>984</v>
      </c>
      <c r="CVV3" t="s">
        <v>9110</v>
      </c>
      <c r="CVW3" t="s">
        <v>891</v>
      </c>
      <c r="CVX3" t="s">
        <v>184</v>
      </c>
      <c r="CVY3" t="s">
        <v>1997</v>
      </c>
      <c r="CVZ3" t="s">
        <v>555</v>
      </c>
      <c r="CWA3" t="s">
        <v>510</v>
      </c>
      <c r="CWB3" t="s">
        <v>701</v>
      </c>
      <c r="CWC3" t="s">
        <v>10584</v>
      </c>
      <c r="CWD3" t="s">
        <v>703</v>
      </c>
      <c r="CWE3" t="s">
        <v>193</v>
      </c>
      <c r="CWF3" t="s">
        <v>700</v>
      </c>
      <c r="CWG3" t="s">
        <v>511</v>
      </c>
      <c r="CWH3" t="s">
        <v>9739</v>
      </c>
      <c r="CWI3" t="s">
        <v>1194</v>
      </c>
      <c r="CWJ3" t="s">
        <v>1590</v>
      </c>
      <c r="CWK3" t="s">
        <v>9740</v>
      </c>
      <c r="CWL3" t="s">
        <v>699</v>
      </c>
      <c r="CWM3" t="s">
        <v>2294</v>
      </c>
      <c r="CWN3" t="s">
        <v>9353</v>
      </c>
      <c r="CWO3" t="s">
        <v>1591</v>
      </c>
      <c r="CWP3" t="s">
        <v>215</v>
      </c>
      <c r="CWQ3" t="s">
        <v>509</v>
      </c>
      <c r="CWR3" t="s">
        <v>1569</v>
      </c>
      <c r="CWS3" t="s">
        <v>150</v>
      </c>
      <c r="CWT3" t="s">
        <v>10279</v>
      </c>
      <c r="CWU3" t="s">
        <v>618</v>
      </c>
      <c r="CWV3" t="s">
        <v>1193</v>
      </c>
      <c r="CWW3" t="s">
        <v>702</v>
      </c>
      <c r="CWX3" t="s">
        <v>617</v>
      </c>
      <c r="CWY3" t="s">
        <v>9741</v>
      </c>
      <c r="CWZ3" t="s">
        <v>10699</v>
      </c>
      <c r="CXA3" t="s">
        <v>9240</v>
      </c>
      <c r="CXB3" t="s">
        <v>9183</v>
      </c>
      <c r="CXC3" t="s">
        <v>1592</v>
      </c>
      <c r="CXD3" t="s">
        <v>1197</v>
      </c>
      <c r="CXE3" t="s">
        <v>512</v>
      </c>
      <c r="CXF3" t="s">
        <v>1593</v>
      </c>
      <c r="CXG3" t="s">
        <v>9184</v>
      </c>
      <c r="CXH3" t="s">
        <v>1594</v>
      </c>
      <c r="CXI3" t="s">
        <v>1069</v>
      </c>
      <c r="CXJ3" t="s">
        <v>10075</v>
      </c>
      <c r="CXK3" t="s">
        <v>5619</v>
      </c>
      <c r="CXL3" t="s">
        <v>194</v>
      </c>
      <c r="CXM3" t="s">
        <v>9272</v>
      </c>
      <c r="CXN3" t="s">
        <v>10142</v>
      </c>
      <c r="CXO3" t="s">
        <v>1195</v>
      </c>
      <c r="CXP3" t="s">
        <v>951</v>
      </c>
      <c r="CXQ3" t="s">
        <v>2650</v>
      </c>
      <c r="CXR3" t="s">
        <v>407</v>
      </c>
      <c r="CXS3" t="s">
        <v>1595</v>
      </c>
      <c r="CXT3" t="s">
        <v>9111</v>
      </c>
      <c r="CXU3" t="s">
        <v>2297</v>
      </c>
      <c r="CXV3" t="s">
        <v>2295</v>
      </c>
      <c r="CXW3" t="s">
        <v>1085</v>
      </c>
      <c r="CXX3" t="s">
        <v>9742</v>
      </c>
      <c r="CXY3" t="s">
        <v>2651</v>
      </c>
      <c r="CXZ3" t="s">
        <v>862</v>
      </c>
      <c r="CYA3" t="s">
        <v>43</v>
      </c>
      <c r="CYB3" t="s">
        <v>9185</v>
      </c>
      <c r="CYC3" t="s">
        <v>2768</v>
      </c>
      <c r="CYD3" t="s">
        <v>2769</v>
      </c>
      <c r="CYE3" t="s">
        <v>863</v>
      </c>
      <c r="CYF3" t="s">
        <v>1259</v>
      </c>
      <c r="CYG3" t="s">
        <v>9743</v>
      </c>
      <c r="CYH3" t="s">
        <v>418</v>
      </c>
      <c r="CYI3" t="s">
        <v>950</v>
      </c>
      <c r="CYJ3" t="s">
        <v>869</v>
      </c>
      <c r="CYK3" t="s">
        <v>2299</v>
      </c>
      <c r="CYL3" t="s">
        <v>985</v>
      </c>
      <c r="CYM3" t="s">
        <v>1999</v>
      </c>
      <c r="CYN3" t="s">
        <v>2296</v>
      </c>
      <c r="CYO3" t="s">
        <v>868</v>
      </c>
      <c r="CYP3" t="s">
        <v>2767</v>
      </c>
      <c r="CYQ3" t="s">
        <v>866</v>
      </c>
      <c r="CYR3" t="s">
        <v>2105</v>
      </c>
      <c r="CYS3" t="s">
        <v>762</v>
      </c>
      <c r="CYT3" t="s">
        <v>2654</v>
      </c>
      <c r="CYU3" t="s">
        <v>949</v>
      </c>
      <c r="CYV3" t="s">
        <v>1066</v>
      </c>
      <c r="CYW3" t="s">
        <v>2000</v>
      </c>
      <c r="CYX3" t="s">
        <v>1196</v>
      </c>
      <c r="CYY3" t="s">
        <v>2652</v>
      </c>
      <c r="CYZ3" t="s">
        <v>865</v>
      </c>
      <c r="CZA3" t="s">
        <v>1068</v>
      </c>
      <c r="CZB3" t="s">
        <v>864</v>
      </c>
      <c r="CZC3" t="s">
        <v>867</v>
      </c>
      <c r="CZD3" t="s">
        <v>9744</v>
      </c>
      <c r="CZE3" t="s">
        <v>9745</v>
      </c>
      <c r="CZF3" t="s">
        <v>9746</v>
      </c>
      <c r="CZG3" t="s">
        <v>10216</v>
      </c>
      <c r="CZH3" t="s">
        <v>1067</v>
      </c>
      <c r="CZI3" t="s">
        <v>1788</v>
      </c>
      <c r="CZJ3" t="s">
        <v>2655</v>
      </c>
      <c r="CZK3" t="s">
        <v>2653</v>
      </c>
      <c r="CZL3" t="s">
        <v>2298</v>
      </c>
      <c r="CZM3" t="s">
        <v>1998</v>
      </c>
      <c r="CZN3" t="s">
        <v>1198</v>
      </c>
      <c r="CZO3" t="s">
        <v>1611</v>
      </c>
      <c r="CZP3" t="s">
        <v>1605</v>
      </c>
      <c r="CZQ3" t="s">
        <v>2661</v>
      </c>
      <c r="CZR3" t="s">
        <v>871</v>
      </c>
      <c r="CZS3" t="s">
        <v>356</v>
      </c>
      <c r="CZT3" t="s">
        <v>2497</v>
      </c>
      <c r="CZU3" t="s">
        <v>198</v>
      </c>
      <c r="CZV3" t="s">
        <v>1598</v>
      </c>
      <c r="CZW3" t="s">
        <v>2663</v>
      </c>
      <c r="CZX3" t="s">
        <v>926</v>
      </c>
      <c r="CZY3" t="s">
        <v>2727</v>
      </c>
      <c r="CZZ3" t="s">
        <v>883</v>
      </c>
      <c r="DAA3" t="s">
        <v>873</v>
      </c>
      <c r="DAB3" t="s">
        <v>876</v>
      </c>
      <c r="DAC3" t="s">
        <v>989</v>
      </c>
      <c r="DAD3" t="s">
        <v>986</v>
      </c>
      <c r="DAE3" t="s">
        <v>1076</v>
      </c>
      <c r="DAF3" t="s">
        <v>2305</v>
      </c>
      <c r="DAG3" t="s">
        <v>1604</v>
      </c>
      <c r="DAH3" t="s">
        <v>2309</v>
      </c>
      <c r="DAI3" t="s">
        <v>1071</v>
      </c>
      <c r="DAJ3" t="s">
        <v>988</v>
      </c>
      <c r="DAK3" t="s">
        <v>9112</v>
      </c>
      <c r="DAL3" t="s">
        <v>2660</v>
      </c>
      <c r="DAM3" t="s">
        <v>952</v>
      </c>
      <c r="DAN3" t="s">
        <v>5498</v>
      </c>
      <c r="DAO3" t="s">
        <v>1073</v>
      </c>
      <c r="DAP3" t="s">
        <v>2772</v>
      </c>
      <c r="DAQ3" t="s">
        <v>991</v>
      </c>
      <c r="DAR3" t="s">
        <v>872</v>
      </c>
      <c r="DAS3" t="s">
        <v>2303</v>
      </c>
      <c r="DAT3" t="s">
        <v>1088</v>
      </c>
      <c r="DAU3" t="s">
        <v>18</v>
      </c>
      <c r="DAV3" t="s">
        <v>18</v>
      </c>
      <c r="DAW3" t="s">
        <v>2004</v>
      </c>
      <c r="DAX3" t="s">
        <v>884</v>
      </c>
      <c r="DAY3" t="s">
        <v>2659</v>
      </c>
      <c r="DAZ3" t="s">
        <v>9747</v>
      </c>
      <c r="DBA3" t="s">
        <v>763</v>
      </c>
      <c r="DBB3" t="s">
        <v>763</v>
      </c>
      <c r="DBC3" t="s">
        <v>302</v>
      </c>
      <c r="DBD3" t="s">
        <v>1599</v>
      </c>
      <c r="DBE3" t="s">
        <v>990</v>
      </c>
      <c r="DBF3" t="s">
        <v>407</v>
      </c>
      <c r="DBG3" t="s">
        <v>1608</v>
      </c>
      <c r="DBH3" t="s">
        <v>1449</v>
      </c>
      <c r="DBI3" t="s">
        <v>1074</v>
      </c>
      <c r="DBJ3" t="s">
        <v>2658</v>
      </c>
      <c r="DBK3" t="s">
        <v>10445</v>
      </c>
      <c r="DBL3" t="s">
        <v>5669</v>
      </c>
      <c r="DBM3" t="s">
        <v>1606</v>
      </c>
      <c r="DBN3" t="s">
        <v>2499</v>
      </c>
      <c r="DBO3" t="s">
        <v>619</v>
      </c>
      <c r="DBP3" t="s">
        <v>1113</v>
      </c>
      <c r="DBQ3" t="s">
        <v>1663</v>
      </c>
      <c r="DBR3" t="s">
        <v>1663</v>
      </c>
      <c r="DBS3" t="s">
        <v>891</v>
      </c>
      <c r="DBT3" t="s">
        <v>891</v>
      </c>
      <c r="DBU3" t="s">
        <v>348</v>
      </c>
      <c r="DBV3" t="s">
        <v>2306</v>
      </c>
      <c r="DBW3" t="s">
        <v>877</v>
      </c>
      <c r="DBX3" t="s">
        <v>870</v>
      </c>
      <c r="DBY3" t="s">
        <v>1070</v>
      </c>
      <c r="DBZ3" t="s">
        <v>2726</v>
      </c>
      <c r="DCA3" t="s">
        <v>2770</v>
      </c>
      <c r="DCB3" t="s">
        <v>2664</v>
      </c>
      <c r="DCC3" t="s">
        <v>840</v>
      </c>
      <c r="DCD3" t="s">
        <v>2300</v>
      </c>
      <c r="DCE3" t="s">
        <v>882</v>
      </c>
      <c r="DCF3" t="s">
        <v>197</v>
      </c>
      <c r="DCG3" t="s">
        <v>2001</v>
      </c>
      <c r="DCH3" t="s">
        <v>2314</v>
      </c>
      <c r="DCI3" t="s">
        <v>43</v>
      </c>
      <c r="DCJ3" t="s">
        <v>43</v>
      </c>
      <c r="DCK3" t="s">
        <v>43</v>
      </c>
      <c r="DCL3" t="s">
        <v>43</v>
      </c>
      <c r="DCM3" t="s">
        <v>1610</v>
      </c>
      <c r="DCN3" t="s">
        <v>881</v>
      </c>
      <c r="DCO3" t="s">
        <v>2495</v>
      </c>
      <c r="DCP3" t="s">
        <v>2002</v>
      </c>
      <c r="DCQ3" t="s">
        <v>2304</v>
      </c>
      <c r="DCR3" t="s">
        <v>1609</v>
      </c>
      <c r="DCS3" t="s">
        <v>2308</v>
      </c>
      <c r="DCT3" t="s">
        <v>5703</v>
      </c>
      <c r="DCU3" t="s">
        <v>2496</v>
      </c>
      <c r="DCV3" t="s">
        <v>650</v>
      </c>
      <c r="DCW3" t="s">
        <v>1075</v>
      </c>
      <c r="DCX3" t="s">
        <v>874</v>
      </c>
      <c r="DCY3" t="s">
        <v>2302</v>
      </c>
      <c r="DCZ3" t="s">
        <v>1603</v>
      </c>
      <c r="DDA3" t="s">
        <v>2311</v>
      </c>
      <c r="DDB3" t="s">
        <v>53</v>
      </c>
      <c r="DDC3" t="s">
        <v>10076</v>
      </c>
      <c r="DDD3" t="s">
        <v>2312</v>
      </c>
      <c r="DDE3" t="s">
        <v>162</v>
      </c>
      <c r="DDF3" t="s">
        <v>10077</v>
      </c>
      <c r="DDG3" t="s">
        <v>5670</v>
      </c>
      <c r="DDH3" t="s">
        <v>10464</v>
      </c>
      <c r="DDI3" t="s">
        <v>513</v>
      </c>
      <c r="DDJ3" t="s">
        <v>1607</v>
      </c>
      <c r="DDK3" t="s">
        <v>1424</v>
      </c>
      <c r="DDL3" t="s">
        <v>2656</v>
      </c>
      <c r="DDM3" t="s">
        <v>5620</v>
      </c>
      <c r="DDN3" t="s">
        <v>10217</v>
      </c>
      <c r="DDO3" t="s">
        <v>2500</v>
      </c>
      <c r="DDP3" t="s">
        <v>879</v>
      </c>
      <c r="DDQ3" t="s">
        <v>879</v>
      </c>
      <c r="DDR3" t="s">
        <v>879</v>
      </c>
      <c r="DDS3" t="s">
        <v>2307</v>
      </c>
      <c r="DDT3" t="s">
        <v>10078</v>
      </c>
      <c r="DDU3" t="s">
        <v>2003</v>
      </c>
      <c r="DDV3" t="s">
        <v>195</v>
      </c>
      <c r="DDW3" t="s">
        <v>875</v>
      </c>
      <c r="DDX3" t="s">
        <v>875</v>
      </c>
      <c r="DDY3" t="s">
        <v>10560</v>
      </c>
      <c r="DDZ3" t="s">
        <v>9354</v>
      </c>
      <c r="DEA3" t="s">
        <v>10446</v>
      </c>
      <c r="DEB3" t="s">
        <v>2315</v>
      </c>
      <c r="DEC3" t="s">
        <v>880</v>
      </c>
      <c r="DED3" t="s">
        <v>750</v>
      </c>
      <c r="DEE3" t="s">
        <v>1601</v>
      </c>
      <c r="DEF3" t="s">
        <v>1596</v>
      </c>
      <c r="DEG3" t="s">
        <v>704</v>
      </c>
      <c r="DEH3" t="s">
        <v>349</v>
      </c>
      <c r="DEI3" t="s">
        <v>2310</v>
      </c>
      <c r="DEJ3" t="s">
        <v>953</v>
      </c>
      <c r="DEK3" t="s">
        <v>1072</v>
      </c>
      <c r="DEL3" t="s">
        <v>2771</v>
      </c>
      <c r="DEM3" t="s">
        <v>2657</v>
      </c>
      <c r="DEN3" t="s">
        <v>705</v>
      </c>
      <c r="DEO3" t="s">
        <v>878</v>
      </c>
      <c r="DEP3" t="s">
        <v>9748</v>
      </c>
      <c r="DEQ3" t="s">
        <v>9749</v>
      </c>
      <c r="DER3" t="s">
        <v>9750</v>
      </c>
      <c r="DES3" t="s">
        <v>9751</v>
      </c>
      <c r="DET3" t="s">
        <v>1554</v>
      </c>
      <c r="DEU3" t="s">
        <v>196</v>
      </c>
      <c r="DEV3" t="s">
        <v>2498</v>
      </c>
      <c r="DEW3" t="s">
        <v>350</v>
      </c>
      <c r="DEX3" t="s">
        <v>1600</v>
      </c>
      <c r="DEY3" t="s">
        <v>4600</v>
      </c>
      <c r="DEZ3" t="s">
        <v>1602</v>
      </c>
      <c r="DFA3" t="s">
        <v>2662</v>
      </c>
      <c r="DFB3" t="s">
        <v>1972</v>
      </c>
      <c r="DFC3" t="s">
        <v>2313</v>
      </c>
      <c r="DFD3" t="s">
        <v>2301</v>
      </c>
      <c r="DFE3" t="s">
        <v>1612</v>
      </c>
      <c r="DFF3" t="s">
        <v>419</v>
      </c>
      <c r="DFG3" t="s">
        <v>519</v>
      </c>
      <c r="DFH3" t="s">
        <v>9752</v>
      </c>
      <c r="DFI3" t="s">
        <v>515</v>
      </c>
      <c r="DFJ3" t="s">
        <v>4606</v>
      </c>
      <c r="DFK3" t="s">
        <v>517</v>
      </c>
      <c r="DFL3" t="s">
        <v>520</v>
      </c>
      <c r="DFM3" t="s">
        <v>621</v>
      </c>
      <c r="DFN3" t="s">
        <v>4610</v>
      </c>
      <c r="DFO3" t="s">
        <v>2005</v>
      </c>
      <c r="DFP3" t="s">
        <v>516</v>
      </c>
      <c r="DFQ3" t="s">
        <v>518</v>
      </c>
      <c r="DFR3" t="s">
        <v>620</v>
      </c>
      <c r="DFS3" t="s">
        <v>9753</v>
      </c>
      <c r="DFT3" t="s">
        <v>10143</v>
      </c>
      <c r="DFU3" t="s">
        <v>514</v>
      </c>
      <c r="DFV3" t="s">
        <v>625</v>
      </c>
      <c r="DFW3" t="s">
        <v>1616</v>
      </c>
      <c r="DFX3" t="s">
        <v>1199</v>
      </c>
      <c r="DFY3" t="s">
        <v>10144</v>
      </c>
      <c r="DFZ3" t="s">
        <v>1202</v>
      </c>
      <c r="DGA3" t="s">
        <v>1613</v>
      </c>
      <c r="DGB3" t="s">
        <v>5704</v>
      </c>
      <c r="DGC3" t="s">
        <v>9754</v>
      </c>
      <c r="DGD3" t="s">
        <v>424</v>
      </c>
      <c r="DGE3" t="s">
        <v>523</v>
      </c>
      <c r="DGF3" t="s">
        <v>9755</v>
      </c>
      <c r="DGG3" t="s">
        <v>201</v>
      </c>
      <c r="DGH3" t="s">
        <v>521</v>
      </c>
      <c r="DGI3" t="s">
        <v>1618</v>
      </c>
      <c r="DGJ3" t="s">
        <v>1615</v>
      </c>
      <c r="DGK3" t="s">
        <v>184</v>
      </c>
      <c r="DGL3" t="s">
        <v>805</v>
      </c>
      <c r="DGM3" t="s">
        <v>1614</v>
      </c>
      <c r="DGN3" t="s">
        <v>2007</v>
      </c>
      <c r="DGO3" t="s">
        <v>2006</v>
      </c>
      <c r="DGP3" t="s">
        <v>10465</v>
      </c>
      <c r="DGQ3" t="s">
        <v>624</v>
      </c>
      <c r="DGR3" t="s">
        <v>48</v>
      </c>
      <c r="DGS3" t="s">
        <v>10877</v>
      </c>
      <c r="DGT3" t="s">
        <v>707</v>
      </c>
      <c r="DGU3" t="s">
        <v>525</v>
      </c>
      <c r="DGV3" t="s">
        <v>526</v>
      </c>
      <c r="DGW3" t="s">
        <v>421</v>
      </c>
      <c r="DGX3" t="s">
        <v>10838</v>
      </c>
      <c r="DGY3" t="s">
        <v>524</v>
      </c>
      <c r="DGZ3" t="s">
        <v>9756</v>
      </c>
      <c r="DHA3" t="s">
        <v>422</v>
      </c>
      <c r="DHB3" t="s">
        <v>5519</v>
      </c>
      <c r="DHC3" t="s">
        <v>706</v>
      </c>
      <c r="DHD3" t="s">
        <v>2008</v>
      </c>
      <c r="DHE3" t="s">
        <v>1617</v>
      </c>
      <c r="DHF3" t="s">
        <v>430</v>
      </c>
      <c r="DHG3" t="s">
        <v>5482</v>
      </c>
      <c r="DHH3" t="s">
        <v>1201</v>
      </c>
      <c r="DHI3" t="s">
        <v>10839</v>
      </c>
      <c r="DHJ3" t="s">
        <v>420</v>
      </c>
      <c r="DHK3" t="s">
        <v>10700</v>
      </c>
      <c r="DHL3" t="s">
        <v>622</v>
      </c>
      <c r="DHM3" t="s">
        <v>10466</v>
      </c>
      <c r="DHN3" t="s">
        <v>9757</v>
      </c>
      <c r="DHO3" t="s">
        <v>522</v>
      </c>
      <c r="DHP3" t="s">
        <v>200</v>
      </c>
      <c r="DHQ3" t="s">
        <v>9758</v>
      </c>
      <c r="DHR3" t="s">
        <v>9759</v>
      </c>
      <c r="DHS3" t="s">
        <v>423</v>
      </c>
      <c r="DHT3" t="s">
        <v>623</v>
      </c>
      <c r="DHU3" t="s">
        <v>1200</v>
      </c>
      <c r="DHV3" t="s">
        <v>199</v>
      </c>
      <c r="DHW3" t="s">
        <v>885</v>
      </c>
      <c r="DHX3" t="s">
        <v>2316</v>
      </c>
      <c r="DHY3" t="s">
        <v>2670</v>
      </c>
      <c r="DHZ3" t="s">
        <v>775</v>
      </c>
      <c r="DIA3" t="s">
        <v>1620</v>
      </c>
      <c r="DIB3" t="s">
        <v>1225</v>
      </c>
      <c r="DIC3" t="s">
        <v>2317</v>
      </c>
      <c r="DID3" t="s">
        <v>992</v>
      </c>
      <c r="DIE3" t="s">
        <v>157</v>
      </c>
      <c r="DIF3" t="s">
        <v>358</v>
      </c>
      <c r="DIG3" t="s">
        <v>2669</v>
      </c>
      <c r="DIH3" t="s">
        <v>2666</v>
      </c>
      <c r="DII3" t="s">
        <v>2502</v>
      </c>
      <c r="DIJ3" t="s">
        <v>43</v>
      </c>
      <c r="DIK3" t="s">
        <v>1619</v>
      </c>
      <c r="DIL3" t="s">
        <v>5685</v>
      </c>
      <c r="DIM3" t="s">
        <v>2318</v>
      </c>
      <c r="DIN3" t="s">
        <v>2665</v>
      </c>
      <c r="DIO3" t="s">
        <v>2501</v>
      </c>
      <c r="DIP3" t="s">
        <v>527</v>
      </c>
      <c r="DIQ3" t="s">
        <v>1621</v>
      </c>
      <c r="DIR3" t="s">
        <v>9760</v>
      </c>
      <c r="DIS3" t="s">
        <v>9405</v>
      </c>
      <c r="DIT3" t="s">
        <v>9761</v>
      </c>
      <c r="DIU3" t="s">
        <v>9762</v>
      </c>
      <c r="DIV3" t="s">
        <v>2667</v>
      </c>
      <c r="DIW3" t="s">
        <v>886</v>
      </c>
      <c r="DIX3" t="s">
        <v>2668</v>
      </c>
      <c r="DIY3" t="s">
        <v>1622</v>
      </c>
      <c r="DIZ3" t="s">
        <v>202</v>
      </c>
      <c r="DJA3" t="s">
        <v>10301</v>
      </c>
      <c r="DJB3" t="s">
        <v>2503</v>
      </c>
      <c r="DJC3" t="s">
        <v>993</v>
      </c>
      <c r="DJD3" t="s">
        <v>9763</v>
      </c>
      <c r="DJE3" t="s">
        <v>2505</v>
      </c>
      <c r="DJF3" t="s">
        <v>10302</v>
      </c>
      <c r="DJG3" t="s">
        <v>10585</v>
      </c>
      <c r="DJH3" t="s">
        <v>10180</v>
      </c>
      <c r="DJI3" t="s">
        <v>10701</v>
      </c>
      <c r="DJJ3" t="s">
        <v>9113</v>
      </c>
      <c r="DJK3" t="s">
        <v>1624</v>
      </c>
      <c r="DJL3" t="s">
        <v>2319</v>
      </c>
      <c r="DJM3" t="s">
        <v>9764</v>
      </c>
      <c r="DJN3" t="s">
        <v>1554</v>
      </c>
      <c r="DJO3" t="s">
        <v>1623</v>
      </c>
      <c r="DJP3" t="s">
        <v>2504</v>
      </c>
      <c r="DJQ3" t="s">
        <v>5686</v>
      </c>
      <c r="DJR3" t="s">
        <v>626</v>
      </c>
      <c r="DJS3" t="s">
        <v>1633</v>
      </c>
      <c r="DJT3" t="s">
        <v>10702</v>
      </c>
      <c r="DJU3" t="s">
        <v>1032</v>
      </c>
      <c r="DJV3" t="s">
        <v>10703</v>
      </c>
      <c r="DJW3" t="s">
        <v>1211</v>
      </c>
      <c r="DJX3" t="s">
        <v>2508</v>
      </c>
      <c r="DJY3" t="s">
        <v>210</v>
      </c>
      <c r="DJZ3" t="s">
        <v>1629</v>
      </c>
      <c r="DKA3" t="s">
        <v>2010</v>
      </c>
      <c r="DKB3" t="s">
        <v>10878</v>
      </c>
      <c r="DKC3" t="s">
        <v>10561</v>
      </c>
      <c r="DKD3" t="s">
        <v>10840</v>
      </c>
      <c r="DKE3" t="s">
        <v>10841</v>
      </c>
      <c r="DKF3" t="s">
        <v>10704</v>
      </c>
      <c r="DKG3" t="s">
        <v>1635</v>
      </c>
      <c r="DKH3" t="s">
        <v>10879</v>
      </c>
      <c r="DKI3" t="s">
        <v>10705</v>
      </c>
      <c r="DKJ3" t="s">
        <v>10706</v>
      </c>
      <c r="DKK3" t="s">
        <v>10707</v>
      </c>
      <c r="DKL3" t="s">
        <v>10708</v>
      </c>
      <c r="DKM3" t="s">
        <v>10709</v>
      </c>
      <c r="DKN3" t="s">
        <v>10710</v>
      </c>
      <c r="DKO3" t="s">
        <v>10711</v>
      </c>
      <c r="DKP3" t="s">
        <v>10880</v>
      </c>
      <c r="DKQ3" t="s">
        <v>10712</v>
      </c>
      <c r="DKR3" t="s">
        <v>10713</v>
      </c>
      <c r="DKS3" t="s">
        <v>10714</v>
      </c>
      <c r="DKT3" t="s">
        <v>10715</v>
      </c>
      <c r="DKU3" t="s">
        <v>10881</v>
      </c>
      <c r="DKV3" t="s">
        <v>1077</v>
      </c>
      <c r="DKW3" t="s">
        <v>10882</v>
      </c>
      <c r="DKX3" t="s">
        <v>10716</v>
      </c>
      <c r="DKY3" t="s">
        <v>10467</v>
      </c>
      <c r="DKZ3" t="s">
        <v>2011</v>
      </c>
      <c r="DLA3" t="s">
        <v>10717</v>
      </c>
      <c r="DLB3" t="s">
        <v>2013</v>
      </c>
      <c r="DLC3" t="s">
        <v>10718</v>
      </c>
      <c r="DLD3" t="s">
        <v>2012</v>
      </c>
      <c r="DLE3" t="s">
        <v>10719</v>
      </c>
      <c r="DLF3" t="s">
        <v>1206</v>
      </c>
      <c r="DLG3" t="s">
        <v>10842</v>
      </c>
      <c r="DLH3" t="s">
        <v>10720</v>
      </c>
      <c r="DLI3" t="s">
        <v>10181</v>
      </c>
      <c r="DLJ3" t="s">
        <v>10721</v>
      </c>
      <c r="DLK3" t="s">
        <v>10722</v>
      </c>
      <c r="DLL3" t="s">
        <v>9765</v>
      </c>
      <c r="DLM3" t="s">
        <v>10723</v>
      </c>
      <c r="DLN3" t="s">
        <v>10724</v>
      </c>
      <c r="DLO3" t="s">
        <v>10280</v>
      </c>
      <c r="DLP3" t="s">
        <v>535</v>
      </c>
      <c r="DLQ3" t="s">
        <v>2320</v>
      </c>
      <c r="DLR3" t="s">
        <v>2671</v>
      </c>
      <c r="DLS3" t="s">
        <v>1634</v>
      </c>
      <c r="DLT3" t="s">
        <v>10725</v>
      </c>
      <c r="DLU3" t="s">
        <v>1205</v>
      </c>
      <c r="DLV3" t="s">
        <v>10726</v>
      </c>
      <c r="DLW3" t="s">
        <v>10727</v>
      </c>
      <c r="DLX3" t="s">
        <v>10728</v>
      </c>
      <c r="DLY3" t="s">
        <v>10729</v>
      </c>
      <c r="DLZ3" t="s">
        <v>232</v>
      </c>
      <c r="DMA3" t="s">
        <v>10730</v>
      </c>
      <c r="DMB3" t="s">
        <v>10883</v>
      </c>
      <c r="DMC3" t="s">
        <v>209</v>
      </c>
      <c r="DMD3" t="s">
        <v>629</v>
      </c>
      <c r="DME3" t="s">
        <v>10884</v>
      </c>
      <c r="DMF3" t="s">
        <v>10731</v>
      </c>
      <c r="DMG3" t="s">
        <v>10885</v>
      </c>
      <c r="DMH3" t="s">
        <v>529</v>
      </c>
      <c r="DMI3" t="s">
        <v>10732</v>
      </c>
      <c r="DMJ3" t="s">
        <v>10733</v>
      </c>
      <c r="DMK3" t="s">
        <v>208</v>
      </c>
      <c r="DML3" t="s">
        <v>1346</v>
      </c>
      <c r="DMM3" t="s">
        <v>2094</v>
      </c>
      <c r="DMN3" t="s">
        <v>426</v>
      </c>
      <c r="DMO3" t="s">
        <v>10886</v>
      </c>
      <c r="DMP3" t="s">
        <v>10734</v>
      </c>
      <c r="DMQ3" t="s">
        <v>2510</v>
      </c>
      <c r="DMR3" t="s">
        <v>994</v>
      </c>
      <c r="DMS3" t="s">
        <v>2009</v>
      </c>
      <c r="DMT3" t="s">
        <v>10735</v>
      </c>
      <c r="DMU3" t="s">
        <v>1625</v>
      </c>
      <c r="DMV3" t="s">
        <v>528</v>
      </c>
      <c r="DMW3" t="s">
        <v>10736</v>
      </c>
      <c r="DMX3" t="s">
        <v>630</v>
      </c>
      <c r="DMY3" t="s">
        <v>1637</v>
      </c>
      <c r="DMZ3" t="s">
        <v>212</v>
      </c>
      <c r="DNA3" t="s">
        <v>10586</v>
      </c>
      <c r="DNB3" t="s">
        <v>205</v>
      </c>
      <c r="DNC3" t="s">
        <v>530</v>
      </c>
      <c r="DND3" t="s">
        <v>532</v>
      </c>
      <c r="DNE3" t="s">
        <v>1075</v>
      </c>
      <c r="DNF3" t="s">
        <v>5622</v>
      </c>
      <c r="DNG3" t="s">
        <v>1630</v>
      </c>
      <c r="DNH3" t="s">
        <v>2506</v>
      </c>
      <c r="DNI3" t="s">
        <v>10587</v>
      </c>
      <c r="DNJ3" t="s">
        <v>9766</v>
      </c>
      <c r="DNK3" t="s">
        <v>9767</v>
      </c>
      <c r="DNL3" t="s">
        <v>10562</v>
      </c>
      <c r="DNM3" t="s">
        <v>9768</v>
      </c>
      <c r="DNN3" t="s">
        <v>10303</v>
      </c>
      <c r="DNO3" t="s">
        <v>10737</v>
      </c>
      <c r="DNP3" t="s">
        <v>10738</v>
      </c>
      <c r="DNQ3" t="s">
        <v>10739</v>
      </c>
      <c r="DNR3" t="s">
        <v>1207</v>
      </c>
      <c r="DNS3" t="s">
        <v>10740</v>
      </c>
      <c r="DNT3" t="s">
        <v>1627</v>
      </c>
      <c r="DNU3" t="s">
        <v>10604</v>
      </c>
      <c r="DNV3" t="s">
        <v>10741</v>
      </c>
      <c r="DNW3" t="s">
        <v>10742</v>
      </c>
      <c r="DNX3" t="s">
        <v>1204</v>
      </c>
      <c r="DNY3" t="s">
        <v>10843</v>
      </c>
      <c r="DNZ3" t="s">
        <v>10079</v>
      </c>
      <c r="DOA3" t="s">
        <v>1209</v>
      </c>
      <c r="DOB3" t="s">
        <v>10743</v>
      </c>
      <c r="DOC3" t="s">
        <v>207</v>
      </c>
      <c r="DOD3" t="s">
        <v>1638</v>
      </c>
      <c r="DOE3" t="s">
        <v>10845</v>
      </c>
      <c r="DOF3" t="s">
        <v>10887</v>
      </c>
      <c r="DOG3" t="s">
        <v>10744</v>
      </c>
      <c r="DOH3" t="s">
        <v>10745</v>
      </c>
      <c r="DOI3" t="s">
        <v>10746</v>
      </c>
      <c r="DOJ3" t="s">
        <v>10888</v>
      </c>
      <c r="DOK3" t="s">
        <v>10747</v>
      </c>
      <c r="DOL3" t="s">
        <v>10748</v>
      </c>
      <c r="DOM3" t="s">
        <v>10889</v>
      </c>
      <c r="DON3" t="s">
        <v>10749</v>
      </c>
      <c r="DOO3" t="s">
        <v>627</v>
      </c>
      <c r="DOP3" t="s">
        <v>10890</v>
      </c>
      <c r="DOQ3" t="s">
        <v>213</v>
      </c>
      <c r="DOR3" t="s">
        <v>708</v>
      </c>
      <c r="DOS3" t="s">
        <v>10750</v>
      </c>
      <c r="DOT3" t="s">
        <v>428</v>
      </c>
      <c r="DOU3" t="s">
        <v>631</v>
      </c>
      <c r="DOV3" t="s">
        <v>10751</v>
      </c>
      <c r="DOW3" t="s">
        <v>10468</v>
      </c>
      <c r="DOX3" t="s">
        <v>1210</v>
      </c>
      <c r="DOY3" t="s">
        <v>10752</v>
      </c>
      <c r="DOZ3" t="s">
        <v>10891</v>
      </c>
      <c r="DPA3" t="s">
        <v>5852</v>
      </c>
      <c r="DPB3" t="s">
        <v>10892</v>
      </c>
      <c r="DPC3" t="s">
        <v>1628</v>
      </c>
      <c r="DPD3" t="s">
        <v>204</v>
      </c>
      <c r="DPE3" t="s">
        <v>10893</v>
      </c>
      <c r="DPF3" t="s">
        <v>10753</v>
      </c>
      <c r="DPG3" t="s">
        <v>10754</v>
      </c>
      <c r="DPH3" t="s">
        <v>10755</v>
      </c>
      <c r="DPI3" t="s">
        <v>10894</v>
      </c>
      <c r="DPJ3" t="s">
        <v>10756</v>
      </c>
      <c r="DPK3" t="s">
        <v>211</v>
      </c>
      <c r="DPL3" t="s">
        <v>9769</v>
      </c>
      <c r="DPM3" t="s">
        <v>1626</v>
      </c>
      <c r="DPN3" t="s">
        <v>10757</v>
      </c>
      <c r="DPO3" t="s">
        <v>10758</v>
      </c>
      <c r="DPP3" t="s">
        <v>10759</v>
      </c>
      <c r="DPQ3" t="s">
        <v>10760</v>
      </c>
      <c r="DPR3" t="s">
        <v>9770</v>
      </c>
      <c r="DPS3" t="s">
        <v>1636</v>
      </c>
      <c r="DPT3" t="s">
        <v>10761</v>
      </c>
      <c r="DPU3" t="s">
        <v>10762</v>
      </c>
      <c r="DPV3" t="s">
        <v>1632</v>
      </c>
      <c r="DPW3" t="s">
        <v>429</v>
      </c>
      <c r="DPX3" t="s">
        <v>10763</v>
      </c>
      <c r="DPY3" t="s">
        <v>9114</v>
      </c>
      <c r="DPZ3" t="s">
        <v>10588</v>
      </c>
      <c r="DQA3" t="s">
        <v>9771</v>
      </c>
      <c r="DQB3" t="s">
        <v>5483</v>
      </c>
      <c r="DQC3" t="s">
        <v>10469</v>
      </c>
      <c r="DQD3" t="s">
        <v>10764</v>
      </c>
      <c r="DQE3" t="s">
        <v>628</v>
      </c>
      <c r="DQF3" t="s">
        <v>9772</v>
      </c>
      <c r="DQG3" t="s">
        <v>425</v>
      </c>
      <c r="DQH3" t="s">
        <v>2093</v>
      </c>
      <c r="DQI3" t="s">
        <v>531</v>
      </c>
      <c r="DQJ3" t="s">
        <v>10765</v>
      </c>
      <c r="DQK3" t="s">
        <v>10766</v>
      </c>
      <c r="DQL3" t="s">
        <v>206</v>
      </c>
      <c r="DQM3" t="s">
        <v>2014</v>
      </c>
      <c r="DQN3" t="s">
        <v>632</v>
      </c>
      <c r="DQO3" t="s">
        <v>9773</v>
      </c>
      <c r="DQP3" t="s">
        <v>10767</v>
      </c>
      <c r="DQQ3" t="s">
        <v>10768</v>
      </c>
      <c r="DQR3" t="s">
        <v>1203</v>
      </c>
      <c r="DQS3" t="s">
        <v>10769</v>
      </c>
      <c r="DQT3" t="s">
        <v>10770</v>
      </c>
      <c r="DQU3" t="s">
        <v>10771</v>
      </c>
      <c r="DQV3" t="s">
        <v>10772</v>
      </c>
      <c r="DQW3" t="s">
        <v>1631</v>
      </c>
      <c r="DQX3" t="s">
        <v>2507</v>
      </c>
      <c r="DQY3" t="s">
        <v>10895</v>
      </c>
      <c r="DQZ3" t="s">
        <v>10896</v>
      </c>
      <c r="DRA3" t="s">
        <v>9774</v>
      </c>
      <c r="DRB3" t="s">
        <v>10773</v>
      </c>
      <c r="DRC3" t="s">
        <v>10897</v>
      </c>
      <c r="DRD3" t="s">
        <v>709</v>
      </c>
      <c r="DRE3" t="s">
        <v>10774</v>
      </c>
      <c r="DRF3" t="s">
        <v>10775</v>
      </c>
      <c r="DRG3" t="s">
        <v>10776</v>
      </c>
      <c r="DRH3" t="s">
        <v>10777</v>
      </c>
      <c r="DRI3" t="s">
        <v>9775</v>
      </c>
      <c r="DRJ3" t="s">
        <v>9776</v>
      </c>
      <c r="DRK3" t="s">
        <v>9777</v>
      </c>
      <c r="DRL3" t="s">
        <v>10778</v>
      </c>
      <c r="DRM3" t="s">
        <v>9778</v>
      </c>
      <c r="DRN3" t="s">
        <v>9779</v>
      </c>
      <c r="DRO3" t="s">
        <v>9780</v>
      </c>
      <c r="DRP3" t="s">
        <v>9781</v>
      </c>
      <c r="DRQ3" t="s">
        <v>9782</v>
      </c>
      <c r="DRR3" t="s">
        <v>9783</v>
      </c>
      <c r="DRS3" t="s">
        <v>9784</v>
      </c>
      <c r="DRT3" t="s">
        <v>9785</v>
      </c>
      <c r="DRU3" t="s">
        <v>9786</v>
      </c>
      <c r="DRV3" t="s">
        <v>9787</v>
      </c>
      <c r="DRW3" t="s">
        <v>10589</v>
      </c>
      <c r="DRX3" t="s">
        <v>10304</v>
      </c>
      <c r="DRY3" t="s">
        <v>9788</v>
      </c>
      <c r="DRZ3" t="s">
        <v>9789</v>
      </c>
      <c r="DSA3" t="s">
        <v>10182</v>
      </c>
      <c r="DSB3" t="s">
        <v>10779</v>
      </c>
      <c r="DSC3" t="s">
        <v>427</v>
      </c>
      <c r="DSD3" t="s">
        <v>10898</v>
      </c>
      <c r="DSE3" t="s">
        <v>10780</v>
      </c>
      <c r="DSF3" t="s">
        <v>10844</v>
      </c>
      <c r="DSG3" t="s">
        <v>534</v>
      </c>
      <c r="DSH3" t="s">
        <v>10781</v>
      </c>
      <c r="DSI3" t="s">
        <v>10782</v>
      </c>
      <c r="DSJ3" t="s">
        <v>10899</v>
      </c>
      <c r="DSK3" t="s">
        <v>351</v>
      </c>
      <c r="DSL3" t="s">
        <v>10783</v>
      </c>
      <c r="DSM3" t="s">
        <v>533</v>
      </c>
      <c r="DSN3" t="s">
        <v>537</v>
      </c>
      <c r="DSO3" t="s">
        <v>536</v>
      </c>
      <c r="DSP3" t="s">
        <v>10784</v>
      </c>
      <c r="DSQ3" t="s">
        <v>1208</v>
      </c>
      <c r="DSR3" t="s">
        <v>10785</v>
      </c>
      <c r="DSS3" t="s">
        <v>2509</v>
      </c>
      <c r="DST3" t="s">
        <v>2015</v>
      </c>
      <c r="DSU3" t="s">
        <v>10145</v>
      </c>
      <c r="DSV3" t="s">
        <v>401</v>
      </c>
      <c r="DSW3" t="s">
        <v>716</v>
      </c>
      <c r="DSX3" t="s">
        <v>2511</v>
      </c>
      <c r="DSY3" t="s">
        <v>887</v>
      </c>
      <c r="DSZ3" t="s">
        <v>9790</v>
      </c>
      <c r="DTA3" t="s">
        <v>9791</v>
      </c>
      <c r="DTB3" t="s">
        <v>19</v>
      </c>
      <c r="DTC3" t="s">
        <v>2773</v>
      </c>
      <c r="DTD3" t="s">
        <v>714</v>
      </c>
      <c r="DTE3" t="s">
        <v>459</v>
      </c>
      <c r="DTF3" t="s">
        <v>1639</v>
      </c>
      <c r="DTG3" t="s">
        <v>353</v>
      </c>
      <c r="DTH3" t="s">
        <v>634</v>
      </c>
      <c r="DTI3" t="s">
        <v>262</v>
      </c>
      <c r="DTJ3" t="s">
        <v>773</v>
      </c>
      <c r="DTK3" t="s">
        <v>290</v>
      </c>
      <c r="DTL3" t="s">
        <v>641</v>
      </c>
      <c r="DTM3" t="s">
        <v>635</v>
      </c>
      <c r="DTN3" t="s">
        <v>9186</v>
      </c>
      <c r="DTO3" t="s">
        <v>10080</v>
      </c>
      <c r="DTP3" t="s">
        <v>2323</v>
      </c>
      <c r="DTQ3" t="s">
        <v>637</v>
      </c>
      <c r="DTR3" t="s">
        <v>639</v>
      </c>
      <c r="DTS3" t="s">
        <v>1640</v>
      </c>
      <c r="DTT3" t="s">
        <v>715</v>
      </c>
      <c r="DTU3" t="s">
        <v>640</v>
      </c>
      <c r="DTV3" t="s">
        <v>432</v>
      </c>
      <c r="DTW3" t="s">
        <v>538</v>
      </c>
      <c r="DTX3" t="s">
        <v>5623</v>
      </c>
      <c r="DTY3" t="s">
        <v>9792</v>
      </c>
      <c r="DTZ3" t="s">
        <v>216</v>
      </c>
      <c r="DUA3" t="s">
        <v>5522</v>
      </c>
      <c r="DUB3" t="s">
        <v>2321</v>
      </c>
      <c r="DUC3" t="s">
        <v>43</v>
      </c>
      <c r="DUD3" t="s">
        <v>10381</v>
      </c>
      <c r="DUE3" t="s">
        <v>9793</v>
      </c>
      <c r="DUF3" t="s">
        <v>50</v>
      </c>
      <c r="DUG3" t="s">
        <v>10819</v>
      </c>
      <c r="DUH3" t="s">
        <v>51</v>
      </c>
      <c r="DUI3" t="s">
        <v>711</v>
      </c>
      <c r="DUJ3" t="s">
        <v>2774</v>
      </c>
      <c r="DUK3" t="s">
        <v>10382</v>
      </c>
      <c r="DUL3" t="s">
        <v>720</v>
      </c>
      <c r="DUM3" t="s">
        <v>1510</v>
      </c>
      <c r="DUN3" t="s">
        <v>998</v>
      </c>
      <c r="DUO3" t="s">
        <v>217</v>
      </c>
      <c r="DUP3" t="s">
        <v>2324</v>
      </c>
      <c r="DUQ3" t="s">
        <v>1214</v>
      </c>
      <c r="DUR3" t="s">
        <v>387</v>
      </c>
      <c r="DUS3" t="s">
        <v>539</v>
      </c>
      <c r="DUT3" t="s">
        <v>1819</v>
      </c>
      <c r="DUU3" t="s">
        <v>121</v>
      </c>
      <c r="DUV3" t="s">
        <v>633</v>
      </c>
      <c r="DUW3" t="s">
        <v>1643</v>
      </c>
      <c r="DUX3" t="s">
        <v>636</v>
      </c>
      <c r="DUY3" t="s">
        <v>1641</v>
      </c>
      <c r="DUZ3" t="s">
        <v>717</v>
      </c>
      <c r="DVA3" t="s">
        <v>1078</v>
      </c>
      <c r="DVB3" t="s">
        <v>1212</v>
      </c>
      <c r="DVC3" t="s">
        <v>5671</v>
      </c>
      <c r="DVD3" t="s">
        <v>5687</v>
      </c>
      <c r="DVE3" t="s">
        <v>718</v>
      </c>
      <c r="DVF3" t="s">
        <v>2322</v>
      </c>
      <c r="DVG3" t="s">
        <v>5705</v>
      </c>
      <c r="DVH3" t="s">
        <v>10183</v>
      </c>
      <c r="DVI3" t="s">
        <v>215</v>
      </c>
      <c r="DVJ3" t="s">
        <v>712</v>
      </c>
      <c r="DVK3" t="s">
        <v>762</v>
      </c>
      <c r="DVL3" t="s">
        <v>1644</v>
      </c>
      <c r="DVM3" t="s">
        <v>1584</v>
      </c>
      <c r="DVN3" t="s">
        <v>9794</v>
      </c>
      <c r="DVO3" t="s">
        <v>2672</v>
      </c>
      <c r="DVP3" t="s">
        <v>1645</v>
      </c>
      <c r="DVQ3" t="s">
        <v>5499</v>
      </c>
      <c r="DVR3" t="s">
        <v>713</v>
      </c>
      <c r="DVS3" t="s">
        <v>352</v>
      </c>
      <c r="DVT3" t="s">
        <v>721</v>
      </c>
      <c r="DVU3" t="s">
        <v>1642</v>
      </c>
      <c r="DVV3" t="s">
        <v>9795</v>
      </c>
      <c r="DVW3" t="s">
        <v>9796</v>
      </c>
      <c r="DVX3" t="s">
        <v>9797</v>
      </c>
      <c r="DVY3" t="s">
        <v>9798</v>
      </c>
      <c r="DVZ3" t="s">
        <v>9799</v>
      </c>
      <c r="DWA3" t="s">
        <v>9800</v>
      </c>
      <c r="DWB3" t="s">
        <v>9801</v>
      </c>
      <c r="DWC3" t="s">
        <v>9802</v>
      </c>
      <c r="DWD3" t="s">
        <v>9803</v>
      </c>
      <c r="DWE3" t="s">
        <v>9804</v>
      </c>
      <c r="DWF3" t="s">
        <v>9805</v>
      </c>
      <c r="DWG3" t="s">
        <v>9568</v>
      </c>
      <c r="DWH3" t="s">
        <v>9806</v>
      </c>
      <c r="DWI3" t="s">
        <v>9807</v>
      </c>
      <c r="DWJ3" t="s">
        <v>9808</v>
      </c>
      <c r="DWK3" t="s">
        <v>9809</v>
      </c>
      <c r="DWL3" t="s">
        <v>9810</v>
      </c>
      <c r="DWM3" t="s">
        <v>9811</v>
      </c>
      <c r="DWN3" t="s">
        <v>9812</v>
      </c>
      <c r="DWO3" t="s">
        <v>9541</v>
      </c>
      <c r="DWP3" t="s">
        <v>9813</v>
      </c>
      <c r="DWQ3" t="s">
        <v>9814</v>
      </c>
      <c r="DWR3" t="s">
        <v>9571</v>
      </c>
      <c r="DWS3" t="s">
        <v>9815</v>
      </c>
      <c r="DWT3" t="s">
        <v>9816</v>
      </c>
      <c r="DWU3" t="s">
        <v>9817</v>
      </c>
      <c r="DWV3" t="s">
        <v>9818</v>
      </c>
      <c r="DWW3" t="s">
        <v>9819</v>
      </c>
      <c r="DWX3" t="s">
        <v>9820</v>
      </c>
      <c r="DWY3" t="s">
        <v>9821</v>
      </c>
      <c r="DWZ3" t="s">
        <v>9822</v>
      </c>
      <c r="DXA3" t="s">
        <v>9823</v>
      </c>
      <c r="DXB3" t="s">
        <v>9824</v>
      </c>
      <c r="DXC3" t="s">
        <v>9825</v>
      </c>
      <c r="DXD3" t="s">
        <v>9826</v>
      </c>
      <c r="DXE3" t="s">
        <v>9827</v>
      </c>
      <c r="DXF3" t="s">
        <v>9828</v>
      </c>
      <c r="DXG3" t="s">
        <v>9829</v>
      </c>
      <c r="DXH3" t="s">
        <v>9830</v>
      </c>
      <c r="DXI3" t="s">
        <v>9831</v>
      </c>
      <c r="DXJ3" t="s">
        <v>9832</v>
      </c>
      <c r="DXK3" t="s">
        <v>9833</v>
      </c>
      <c r="DXL3" t="s">
        <v>9834</v>
      </c>
      <c r="DXM3" t="s">
        <v>9835</v>
      </c>
      <c r="DXN3" t="s">
        <v>9836</v>
      </c>
      <c r="DXO3" t="s">
        <v>9837</v>
      </c>
      <c r="DXP3" t="s">
        <v>9838</v>
      </c>
      <c r="DXQ3" t="s">
        <v>9839</v>
      </c>
      <c r="DXR3" t="s">
        <v>9840</v>
      </c>
      <c r="DXS3" t="s">
        <v>9841</v>
      </c>
      <c r="DXT3" t="s">
        <v>9842</v>
      </c>
      <c r="DXU3" t="s">
        <v>9416</v>
      </c>
      <c r="DXV3" t="s">
        <v>9843</v>
      </c>
      <c r="DXW3" t="s">
        <v>9844</v>
      </c>
      <c r="DXX3" t="s">
        <v>9844</v>
      </c>
      <c r="DXY3" t="s">
        <v>9845</v>
      </c>
      <c r="DXZ3" t="s">
        <v>9845</v>
      </c>
      <c r="DYA3" t="s">
        <v>9846</v>
      </c>
      <c r="DYB3" t="s">
        <v>10590</v>
      </c>
      <c r="DYC3" t="s">
        <v>9847</v>
      </c>
      <c r="DYD3" t="s">
        <v>9848</v>
      </c>
      <c r="DYE3" t="s">
        <v>9849</v>
      </c>
      <c r="DYF3" t="s">
        <v>9647</v>
      </c>
      <c r="DYG3" t="s">
        <v>9850</v>
      </c>
      <c r="DYH3" t="s">
        <v>9851</v>
      </c>
      <c r="DYI3" t="s">
        <v>9852</v>
      </c>
      <c r="DYJ3" t="s">
        <v>9853</v>
      </c>
      <c r="DYK3" t="s">
        <v>9854</v>
      </c>
      <c r="DYL3" t="s">
        <v>9855</v>
      </c>
      <c r="DYM3" t="s">
        <v>9856</v>
      </c>
      <c r="DYN3" t="s">
        <v>9857</v>
      </c>
      <c r="DYO3" t="s">
        <v>9858</v>
      </c>
      <c r="DYP3" t="s">
        <v>9859</v>
      </c>
      <c r="DYQ3" t="s">
        <v>9860</v>
      </c>
      <c r="DYR3" t="s">
        <v>214</v>
      </c>
      <c r="DYS3" t="s">
        <v>4790</v>
      </c>
      <c r="DYT3" t="s">
        <v>75</v>
      </c>
      <c r="DYU3" t="s">
        <v>5624</v>
      </c>
      <c r="DYV3" t="s">
        <v>638</v>
      </c>
      <c r="DYW3" t="s">
        <v>77</v>
      </c>
      <c r="DYX3" t="s">
        <v>719</v>
      </c>
      <c r="DYY3" t="s">
        <v>9861</v>
      </c>
      <c r="DYZ3" t="s">
        <v>433</v>
      </c>
      <c r="DZA3" t="s">
        <v>710</v>
      </c>
      <c r="DZB3" t="s">
        <v>997</v>
      </c>
      <c r="DZC3" t="s">
        <v>2333</v>
      </c>
      <c r="DZD3" t="s">
        <v>1661</v>
      </c>
      <c r="DZE3" t="s">
        <v>10591</v>
      </c>
      <c r="DZF3" t="s">
        <v>357</v>
      </c>
      <c r="DZG3" t="s">
        <v>1666</v>
      </c>
      <c r="DZH3" t="s">
        <v>1</v>
      </c>
      <c r="DZI3" t="s">
        <v>2016</v>
      </c>
      <c r="DZJ3" t="s">
        <v>356</v>
      </c>
      <c r="DZK3" t="s">
        <v>888</v>
      </c>
      <c r="DZL3" t="s">
        <v>885</v>
      </c>
      <c r="DZM3" t="s">
        <v>1667</v>
      </c>
      <c r="DZN3" t="s">
        <v>2326</v>
      </c>
      <c r="DZO3" t="s">
        <v>2331</v>
      </c>
      <c r="DZP3" t="s">
        <v>1669</v>
      </c>
      <c r="DZQ3" t="s">
        <v>1664</v>
      </c>
      <c r="DZR3" t="s">
        <v>219</v>
      </c>
      <c r="DZS3" t="s">
        <v>10218</v>
      </c>
      <c r="DZT3" t="s">
        <v>313</v>
      </c>
      <c r="DZU3" t="s">
        <v>313</v>
      </c>
      <c r="DZV3" t="s">
        <v>2677</v>
      </c>
      <c r="DZW3" t="s">
        <v>5504</v>
      </c>
      <c r="DZX3" t="s">
        <v>2332</v>
      </c>
      <c r="DZY3" t="s">
        <v>1079</v>
      </c>
      <c r="DZZ3" t="s">
        <v>2335</v>
      </c>
      <c r="EAA3" t="s">
        <v>5688</v>
      </c>
      <c r="EAB3" t="s">
        <v>2021</v>
      </c>
      <c r="EAC3" t="s">
        <v>220</v>
      </c>
      <c r="EAD3" t="s">
        <v>9241</v>
      </c>
      <c r="EAE3" t="s">
        <v>10146</v>
      </c>
      <c r="EAF3" t="s">
        <v>9115</v>
      </c>
      <c r="EAG3" t="s">
        <v>2334</v>
      </c>
      <c r="EAH3" t="s">
        <v>2327</v>
      </c>
      <c r="EAI3" t="s">
        <v>2775</v>
      </c>
      <c r="EAJ3" t="s">
        <v>131</v>
      </c>
      <c r="EAK3" t="s">
        <v>131</v>
      </c>
      <c r="EAL3" t="s">
        <v>927</v>
      </c>
      <c r="EAM3" t="s">
        <v>2679</v>
      </c>
      <c r="EAN3" t="s">
        <v>302</v>
      </c>
      <c r="EAO3" t="s">
        <v>1080</v>
      </c>
      <c r="EAP3" t="s">
        <v>5657</v>
      </c>
      <c r="EAQ3" t="s">
        <v>10592</v>
      </c>
      <c r="EAR3" t="s">
        <v>2330</v>
      </c>
      <c r="EAS3" t="s">
        <v>1663</v>
      </c>
      <c r="EAT3" t="s">
        <v>722</v>
      </c>
      <c r="EAU3" t="s">
        <v>891</v>
      </c>
      <c r="EAV3" t="s">
        <v>891</v>
      </c>
      <c r="EAW3" t="s">
        <v>891</v>
      </c>
      <c r="EAX3" t="s">
        <v>1082</v>
      </c>
      <c r="EAY3" t="s">
        <v>157</v>
      </c>
      <c r="EAZ3" t="s">
        <v>184</v>
      </c>
      <c r="EBA3" t="s">
        <v>2018</v>
      </c>
      <c r="EBB3" t="s">
        <v>2018</v>
      </c>
      <c r="EBC3" t="s">
        <v>877</v>
      </c>
      <c r="EBD3" t="s">
        <v>10081</v>
      </c>
      <c r="EBE3" t="s">
        <v>1654</v>
      </c>
      <c r="EBF3" t="s">
        <v>5512</v>
      </c>
      <c r="EBG3" t="s">
        <v>2512</v>
      </c>
      <c r="EBH3" t="s">
        <v>2019</v>
      </c>
      <c r="EBI3" t="s">
        <v>1216</v>
      </c>
      <c r="EBJ3" t="s">
        <v>1652</v>
      </c>
      <c r="EBK3" t="s">
        <v>358</v>
      </c>
      <c r="EBL3" t="s">
        <v>1651</v>
      </c>
      <c r="EBM3" t="s">
        <v>9862</v>
      </c>
      <c r="EBN3" t="s">
        <v>1649</v>
      </c>
      <c r="EBO3" t="s">
        <v>1668</v>
      </c>
      <c r="EBP3" t="s">
        <v>1656</v>
      </c>
      <c r="EBQ3" t="s">
        <v>2673</v>
      </c>
      <c r="EBR3" t="s">
        <v>359</v>
      </c>
      <c r="EBS3" t="s">
        <v>43</v>
      </c>
      <c r="EBT3" t="s">
        <v>43</v>
      </c>
      <c r="EBU3" t="s">
        <v>43</v>
      </c>
      <c r="EBV3" t="s">
        <v>43</v>
      </c>
      <c r="EBW3" t="s">
        <v>43</v>
      </c>
      <c r="EBX3" t="s">
        <v>996</v>
      </c>
      <c r="EBY3" t="s">
        <v>5689</v>
      </c>
      <c r="EBZ3" t="s">
        <v>2328</v>
      </c>
      <c r="ECA3" t="s">
        <v>221</v>
      </c>
      <c r="ECB3" t="s">
        <v>5625</v>
      </c>
      <c r="ECC3" t="s">
        <v>136</v>
      </c>
      <c r="ECD3" t="s">
        <v>1650</v>
      </c>
      <c r="ECE3" t="s">
        <v>5706</v>
      </c>
      <c r="ECF3" t="s">
        <v>1665</v>
      </c>
      <c r="ECG3" t="s">
        <v>1653</v>
      </c>
      <c r="ECH3" t="s">
        <v>1660</v>
      </c>
      <c r="ECI3" t="s">
        <v>5707</v>
      </c>
      <c r="ECJ3" t="s">
        <v>1657</v>
      </c>
      <c r="ECK3" t="s">
        <v>1655</v>
      </c>
      <c r="ECL3" t="s">
        <v>892</v>
      </c>
      <c r="ECM3" t="s">
        <v>354</v>
      </c>
      <c r="ECN3" t="s">
        <v>1648</v>
      </c>
      <c r="ECO3" t="s">
        <v>2121</v>
      </c>
      <c r="ECP3" t="s">
        <v>218</v>
      </c>
      <c r="ECQ3" t="s">
        <v>235</v>
      </c>
      <c r="ECR3" t="s">
        <v>1662</v>
      </c>
      <c r="ECS3" t="s">
        <v>1083</v>
      </c>
      <c r="ECT3" t="s">
        <v>889</v>
      </c>
      <c r="ECU3" t="s">
        <v>1338</v>
      </c>
      <c r="ECV3" t="s">
        <v>1402</v>
      </c>
      <c r="ECW3" t="s">
        <v>10354</v>
      </c>
      <c r="ECX3" t="s">
        <v>1659</v>
      </c>
      <c r="ECY3" t="s">
        <v>2022</v>
      </c>
      <c r="ECZ3" t="s">
        <v>2329</v>
      </c>
      <c r="EDA3" t="s">
        <v>10219</v>
      </c>
      <c r="EDB3" t="s">
        <v>434</v>
      </c>
      <c r="EDC3" t="s">
        <v>10900</v>
      </c>
      <c r="EDD3" t="s">
        <v>2674</v>
      </c>
      <c r="EDE3" t="s">
        <v>2514</v>
      </c>
      <c r="EDF3" t="s">
        <v>2777</v>
      </c>
      <c r="EDG3" t="s">
        <v>890</v>
      </c>
      <c r="EDH3" t="s">
        <v>10364</v>
      </c>
      <c r="EDI3" t="s">
        <v>10593</v>
      </c>
      <c r="EDJ3" t="s">
        <v>10594</v>
      </c>
      <c r="EDK3" t="s">
        <v>10786</v>
      </c>
      <c r="EDL3" t="s">
        <v>812</v>
      </c>
      <c r="EDM3" t="s">
        <v>762</v>
      </c>
      <c r="EDN3" t="s">
        <v>10470</v>
      </c>
      <c r="EDO3" t="s">
        <v>10220</v>
      </c>
      <c r="EDP3" t="s">
        <v>1215</v>
      </c>
      <c r="EDQ3" t="s">
        <v>1670</v>
      </c>
      <c r="EDR3" t="s">
        <v>750</v>
      </c>
      <c r="EDS3" t="s">
        <v>808</v>
      </c>
      <c r="EDT3" t="s">
        <v>2678</v>
      </c>
      <c r="EDU3" t="s">
        <v>309</v>
      </c>
      <c r="EDV3" t="s">
        <v>5502</v>
      </c>
      <c r="EDW3" t="s">
        <v>9863</v>
      </c>
      <c r="EDX3" t="s">
        <v>2676</v>
      </c>
      <c r="EDY3" t="s">
        <v>2020</v>
      </c>
      <c r="EDZ3" t="s">
        <v>893</v>
      </c>
      <c r="EEA3" t="s">
        <v>10447</v>
      </c>
      <c r="EEB3" t="s">
        <v>1658</v>
      </c>
      <c r="EEC3" t="s">
        <v>360</v>
      </c>
      <c r="EED3" t="s">
        <v>5690</v>
      </c>
      <c r="EEE3" t="s">
        <v>9864</v>
      </c>
      <c r="EEF3" t="s">
        <v>9865</v>
      </c>
      <c r="EEG3" t="s">
        <v>10471</v>
      </c>
      <c r="EEH3" t="s">
        <v>1830</v>
      </c>
      <c r="EEI3" t="s">
        <v>9866</v>
      </c>
      <c r="EEJ3" t="s">
        <v>9867</v>
      </c>
      <c r="EEK3" t="s">
        <v>9868</v>
      </c>
      <c r="EEL3" t="s">
        <v>9869</v>
      </c>
      <c r="EEM3" t="s">
        <v>9870</v>
      </c>
      <c r="EEN3" t="s">
        <v>9457</v>
      </c>
      <c r="EEO3" t="s">
        <v>9571</v>
      </c>
      <c r="EEP3" t="s">
        <v>9871</v>
      </c>
      <c r="EEQ3" t="s">
        <v>9872</v>
      </c>
      <c r="EER3" t="s">
        <v>9873</v>
      </c>
      <c r="EES3" t="s">
        <v>9874</v>
      </c>
      <c r="EET3" t="s">
        <v>9875</v>
      </c>
      <c r="EEU3" t="s">
        <v>9876</v>
      </c>
      <c r="EEV3" t="s">
        <v>9877</v>
      </c>
      <c r="EEW3" t="s">
        <v>9582</v>
      </c>
      <c r="EEX3" t="s">
        <v>9583</v>
      </c>
      <c r="EEY3" t="s">
        <v>9583</v>
      </c>
      <c r="EEZ3" t="s">
        <v>9878</v>
      </c>
      <c r="EFA3" t="s">
        <v>9879</v>
      </c>
      <c r="EFB3" t="s">
        <v>9880</v>
      </c>
      <c r="EFC3" t="s">
        <v>9881</v>
      </c>
      <c r="EFD3" t="s">
        <v>9882</v>
      </c>
      <c r="EFE3" t="s">
        <v>9883</v>
      </c>
      <c r="EFF3" t="s">
        <v>10221</v>
      </c>
      <c r="EFG3" t="s">
        <v>9884</v>
      </c>
      <c r="EFH3" t="s">
        <v>9594</v>
      </c>
      <c r="EFI3" t="s">
        <v>9885</v>
      </c>
      <c r="EFJ3" t="s">
        <v>2513</v>
      </c>
      <c r="EFK3" t="s">
        <v>1646</v>
      </c>
      <c r="EFL3" t="s">
        <v>2776</v>
      </c>
      <c r="EFM3" t="s">
        <v>5672</v>
      </c>
      <c r="EFN3" t="s">
        <v>10305</v>
      </c>
      <c r="EFO3" t="s">
        <v>355</v>
      </c>
      <c r="EFP3" t="s">
        <v>2675</v>
      </c>
      <c r="EFQ3" t="s">
        <v>1081</v>
      </c>
      <c r="EFR3" t="s">
        <v>5626</v>
      </c>
      <c r="EFS3" t="s">
        <v>9886</v>
      </c>
      <c r="EFT3" t="s">
        <v>2017</v>
      </c>
      <c r="EFU3" t="s">
        <v>1671</v>
      </c>
      <c r="EFV3" t="s">
        <v>811</v>
      </c>
      <c r="EFW3" t="s">
        <v>2023</v>
      </c>
      <c r="EFX3" t="s">
        <v>9755</v>
      </c>
      <c r="EFY3" t="s">
        <v>541</v>
      </c>
      <c r="EFZ3" t="s">
        <v>540</v>
      </c>
      <c r="EGA3" t="s">
        <v>2515</v>
      </c>
      <c r="EGB3" t="s">
        <v>2336</v>
      </c>
      <c r="EGC3" t="s">
        <v>2024</v>
      </c>
      <c r="EGD3" t="s">
        <v>361</v>
      </c>
      <c r="EGE3" t="s">
        <v>2025</v>
      </c>
      <c r="EGF3" t="s">
        <v>1672</v>
      </c>
      <c r="EGG3" t="s">
        <v>1673</v>
      </c>
      <c r="EGH3" t="s">
        <v>2096</v>
      </c>
      <c r="EGI3" t="s">
        <v>2026</v>
      </c>
      <c r="EGJ3" t="s">
        <v>1227</v>
      </c>
      <c r="EGK3" t="s">
        <v>1229</v>
      </c>
      <c r="EGL3" t="s">
        <v>644</v>
      </c>
      <c r="EGM3" t="s">
        <v>544</v>
      </c>
      <c r="EGN3" t="s">
        <v>995</v>
      </c>
      <c r="EGO3" t="s">
        <v>1221</v>
      </c>
      <c r="EGP3" t="s">
        <v>2028</v>
      </c>
      <c r="EGQ3" t="s">
        <v>727</v>
      </c>
      <c r="EGR3" t="s">
        <v>2516</v>
      </c>
      <c r="EGS3" t="s">
        <v>1831</v>
      </c>
      <c r="EGT3" t="s">
        <v>4917</v>
      </c>
      <c r="EGU3" t="s">
        <v>227</v>
      </c>
      <c r="EGV3" t="s">
        <v>549</v>
      </c>
      <c r="EGW3" t="s">
        <v>543</v>
      </c>
      <c r="EGX3" t="s">
        <v>1222</v>
      </c>
      <c r="EGY3" t="s">
        <v>553</v>
      </c>
      <c r="EGZ3" t="s">
        <v>9323</v>
      </c>
      <c r="EHA3" t="s">
        <v>1225</v>
      </c>
      <c r="EHB3" t="s">
        <v>1680</v>
      </c>
      <c r="EHC3" t="s">
        <v>131</v>
      </c>
      <c r="EHD3" t="s">
        <v>1681</v>
      </c>
      <c r="EHE3" t="s">
        <v>724</v>
      </c>
      <c r="EHF3" t="s">
        <v>729</v>
      </c>
      <c r="EHG3" t="s">
        <v>226</v>
      </c>
      <c r="EHH3" t="s">
        <v>10222</v>
      </c>
      <c r="EHI3" t="s">
        <v>2029</v>
      </c>
      <c r="EHJ3" t="s">
        <v>1675</v>
      </c>
      <c r="EHK3" t="s">
        <v>2499</v>
      </c>
      <c r="EHL3" t="s">
        <v>1226</v>
      </c>
      <c r="EHM3" t="s">
        <v>437</v>
      </c>
      <c r="EHN3" t="s">
        <v>1231</v>
      </c>
      <c r="EHO3" t="s">
        <v>725</v>
      </c>
      <c r="EHP3" t="s">
        <v>1223</v>
      </c>
      <c r="EHQ3" t="s">
        <v>222</v>
      </c>
      <c r="EHR3" t="s">
        <v>547</v>
      </c>
      <c r="EHS3" t="s">
        <v>1219</v>
      </c>
      <c r="EHT3" t="s">
        <v>10448</v>
      </c>
      <c r="EHU3" t="s">
        <v>223</v>
      </c>
      <c r="EHV3" t="s">
        <v>2098</v>
      </c>
      <c r="EHW3" t="s">
        <v>1683</v>
      </c>
      <c r="EHX3" t="s">
        <v>980</v>
      </c>
      <c r="EHY3" t="s">
        <v>2339</v>
      </c>
      <c r="EHZ3" t="s">
        <v>439</v>
      </c>
      <c r="EIA3" t="s">
        <v>2030</v>
      </c>
      <c r="EIB3" t="s">
        <v>225</v>
      </c>
      <c r="EIC3" t="s">
        <v>649</v>
      </c>
      <c r="EID3" t="s">
        <v>1682</v>
      </c>
      <c r="EIE3" t="s">
        <v>542</v>
      </c>
      <c r="EIF3" t="s">
        <v>9887</v>
      </c>
      <c r="EIG3" t="s">
        <v>2337</v>
      </c>
      <c r="EIH3" t="s">
        <v>728</v>
      </c>
      <c r="EII3" t="s">
        <v>362</v>
      </c>
      <c r="EIJ3" t="s">
        <v>5516</v>
      </c>
      <c r="EIK3" t="s">
        <v>646</v>
      </c>
      <c r="EIL3" t="s">
        <v>648</v>
      </c>
      <c r="EIM3" t="s">
        <v>1217</v>
      </c>
      <c r="EIN3" t="s">
        <v>2027</v>
      </c>
      <c r="EIO3" t="s">
        <v>10147</v>
      </c>
      <c r="EIP3" t="s">
        <v>10563</v>
      </c>
      <c r="EIQ3" t="s">
        <v>1686</v>
      </c>
      <c r="EIR3" t="s">
        <v>10365</v>
      </c>
      <c r="EIS3" t="s">
        <v>1685</v>
      </c>
      <c r="EIT3" t="s">
        <v>2338</v>
      </c>
      <c r="EIU3" t="s">
        <v>545</v>
      </c>
      <c r="EIV3" t="s">
        <v>1678</v>
      </c>
      <c r="EIW3" t="s">
        <v>5518</v>
      </c>
      <c r="EIX3" t="s">
        <v>1679</v>
      </c>
      <c r="EIY3" t="s">
        <v>1676</v>
      </c>
      <c r="EIZ3" t="s">
        <v>1218</v>
      </c>
      <c r="EJA3" t="s">
        <v>9888</v>
      </c>
      <c r="EJB3" t="s">
        <v>726</v>
      </c>
      <c r="EJC3" t="s">
        <v>1684</v>
      </c>
      <c r="EJD3" t="s">
        <v>9889</v>
      </c>
      <c r="EJE3" t="s">
        <v>438</v>
      </c>
      <c r="EJF3" t="s">
        <v>1224</v>
      </c>
      <c r="EJG3" t="s">
        <v>435</v>
      </c>
      <c r="EJH3" t="s">
        <v>645</v>
      </c>
      <c r="EJI3" t="s">
        <v>4968</v>
      </c>
      <c r="EJJ3" t="s">
        <v>1230</v>
      </c>
      <c r="EJK3" t="s">
        <v>552</v>
      </c>
      <c r="EJL3" t="s">
        <v>142</v>
      </c>
      <c r="EJM3" t="s">
        <v>723</v>
      </c>
      <c r="EJN3" t="s">
        <v>10082</v>
      </c>
      <c r="EJO3" t="s">
        <v>1687</v>
      </c>
      <c r="EJP3" t="s">
        <v>1220</v>
      </c>
      <c r="EJQ3" t="s">
        <v>643</v>
      </c>
      <c r="EJR3" t="s">
        <v>550</v>
      </c>
      <c r="EJS3" t="s">
        <v>10383</v>
      </c>
      <c r="EJT3" t="s">
        <v>9890</v>
      </c>
      <c r="EJU3" t="s">
        <v>647</v>
      </c>
      <c r="EJV3" t="s">
        <v>546</v>
      </c>
      <c r="EJW3" t="s">
        <v>5520</v>
      </c>
      <c r="EJX3" t="s">
        <v>9891</v>
      </c>
      <c r="EJY3" t="s">
        <v>9892</v>
      </c>
      <c r="EJZ3" t="s">
        <v>1232</v>
      </c>
      <c r="EKA3" t="s">
        <v>9893</v>
      </c>
      <c r="EKB3" t="s">
        <v>5627</v>
      </c>
      <c r="EKC3" t="s">
        <v>9894</v>
      </c>
      <c r="EKD3" t="s">
        <v>9895</v>
      </c>
      <c r="EKE3" t="s">
        <v>9896</v>
      </c>
      <c r="EKF3" t="s">
        <v>10449</v>
      </c>
      <c r="EKG3" t="s">
        <v>9898</v>
      </c>
      <c r="EKH3" t="s">
        <v>9899</v>
      </c>
      <c r="EKI3" t="s">
        <v>9900</v>
      </c>
      <c r="EKJ3" t="s">
        <v>9901</v>
      </c>
      <c r="EKK3" t="s">
        <v>9902</v>
      </c>
      <c r="EKL3" t="s">
        <v>9903</v>
      </c>
      <c r="EKM3" t="s">
        <v>9904</v>
      </c>
      <c r="EKN3" t="s">
        <v>9905</v>
      </c>
      <c r="EKO3" t="s">
        <v>9906</v>
      </c>
      <c r="EKP3" t="s">
        <v>9907</v>
      </c>
      <c r="EKQ3" t="s">
        <v>228</v>
      </c>
      <c r="EKR3" t="s">
        <v>2680</v>
      </c>
      <c r="EKS3" t="s">
        <v>2728</v>
      </c>
      <c r="EKT3" t="s">
        <v>548</v>
      </c>
      <c r="EKU3" t="s">
        <v>224</v>
      </c>
      <c r="EKV3" t="s">
        <v>2097</v>
      </c>
      <c r="EKW3" t="s">
        <v>436</v>
      </c>
      <c r="EKX3" t="s">
        <v>1228</v>
      </c>
      <c r="EKY3" t="s">
        <v>551</v>
      </c>
      <c r="EKZ3" t="s">
        <v>9908</v>
      </c>
      <c r="ELA3" t="s">
        <v>1677</v>
      </c>
      <c r="ELB3" t="s">
        <v>229</v>
      </c>
      <c r="ELC3" t="s">
        <v>9909</v>
      </c>
      <c r="ELD3" t="s">
        <v>10306</v>
      </c>
      <c r="ELE3" t="s">
        <v>230</v>
      </c>
      <c r="ELF3" t="s">
        <v>1234</v>
      </c>
      <c r="ELG3" t="s">
        <v>1233</v>
      </c>
      <c r="ELH3" t="s">
        <v>440</v>
      </c>
      <c r="ELI3" t="s">
        <v>231</v>
      </c>
      <c r="ELJ3" t="s">
        <v>998</v>
      </c>
      <c r="ELK3" t="s">
        <v>10595</v>
      </c>
      <c r="ELL3" t="s">
        <v>9910</v>
      </c>
      <c r="ELM3" t="s">
        <v>9911</v>
      </c>
      <c r="ELN3" t="s">
        <v>9187</v>
      </c>
      <c r="ELO3" t="s">
        <v>1697</v>
      </c>
      <c r="ELP3" t="s">
        <v>1692</v>
      </c>
      <c r="ELQ3" t="s">
        <v>894</v>
      </c>
      <c r="ELR3" t="s">
        <v>5691</v>
      </c>
      <c r="ELS3" t="s">
        <v>1691</v>
      </c>
      <c r="ELT3" t="s">
        <v>746</v>
      </c>
      <c r="ELU3" t="s">
        <v>4992</v>
      </c>
      <c r="ELV3" t="s">
        <v>2340</v>
      </c>
      <c r="ELW3" t="s">
        <v>1694</v>
      </c>
      <c r="ELX3" t="s">
        <v>10596</v>
      </c>
      <c r="ELY3" t="s">
        <v>1689</v>
      </c>
      <c r="ELZ3" t="s">
        <v>5709</v>
      </c>
      <c r="EMA3" t="s">
        <v>1696</v>
      </c>
      <c r="EMB3" t="s">
        <v>363</v>
      </c>
      <c r="EMC3" t="s">
        <v>1693</v>
      </c>
      <c r="EMD3" t="s">
        <v>2341</v>
      </c>
      <c r="EME3" t="s">
        <v>861</v>
      </c>
      <c r="EMF3" t="s">
        <v>840</v>
      </c>
      <c r="EMG3" t="s">
        <v>2342</v>
      </c>
      <c r="EMH3" t="s">
        <v>1690</v>
      </c>
      <c r="EMI3" t="s">
        <v>9912</v>
      </c>
      <c r="EMJ3" t="s">
        <v>1698</v>
      </c>
      <c r="EMK3" t="s">
        <v>732</v>
      </c>
      <c r="EML3" t="s">
        <v>733</v>
      </c>
      <c r="EMM3" t="s">
        <v>9913</v>
      </c>
      <c r="EMN3" t="s">
        <v>5692</v>
      </c>
      <c r="EMO3" t="s">
        <v>1695</v>
      </c>
      <c r="EMP3" t="s">
        <v>731</v>
      </c>
      <c r="EMQ3" t="s">
        <v>9914</v>
      </c>
      <c r="EMR3" t="s">
        <v>737</v>
      </c>
      <c r="EMS3" t="s">
        <v>1688</v>
      </c>
      <c r="EMT3" t="s">
        <v>1235</v>
      </c>
      <c r="EMU3" t="s">
        <v>5710</v>
      </c>
      <c r="EMV3" t="s">
        <v>9915</v>
      </c>
      <c r="EMW3" t="s">
        <v>9916</v>
      </c>
      <c r="EMX3" t="s">
        <v>9405</v>
      </c>
      <c r="EMY3" t="s">
        <v>9456</v>
      </c>
      <c r="EMZ3" t="s">
        <v>9917</v>
      </c>
      <c r="ENA3" t="s">
        <v>9416</v>
      </c>
      <c r="ENB3" t="s">
        <v>151</v>
      </c>
      <c r="ENC3" t="s">
        <v>730</v>
      </c>
      <c r="END3" t="s">
        <v>5009</v>
      </c>
      <c r="ENE3" t="s">
        <v>1702</v>
      </c>
      <c r="ENF3" t="s">
        <v>10083</v>
      </c>
      <c r="ENG3" t="s">
        <v>1084</v>
      </c>
      <c r="ENH3" t="s">
        <v>2346</v>
      </c>
      <c r="ENI3" t="s">
        <v>9918</v>
      </c>
      <c r="ENJ3" t="s">
        <v>9919</v>
      </c>
      <c r="ENK3" t="s">
        <v>1086</v>
      </c>
      <c r="ENL3" t="s">
        <v>9920</v>
      </c>
      <c r="ENM3" t="s">
        <v>2343</v>
      </c>
      <c r="ENN3" t="s">
        <v>2682</v>
      </c>
      <c r="ENO3" t="s">
        <v>131</v>
      </c>
      <c r="ENP3" t="s">
        <v>1700</v>
      </c>
      <c r="ENQ3" t="s">
        <v>1238</v>
      </c>
      <c r="ENR3" t="s">
        <v>898</v>
      </c>
      <c r="ENS3" t="s">
        <v>1085</v>
      </c>
      <c r="ENT3" t="s">
        <v>290</v>
      </c>
      <c r="ENU3" t="s">
        <v>290</v>
      </c>
      <c r="ENV3" t="s">
        <v>999</v>
      </c>
      <c r="ENW3" t="s">
        <v>1142</v>
      </c>
      <c r="ENX3" t="s">
        <v>1237</v>
      </c>
      <c r="ENY3" t="s">
        <v>1216</v>
      </c>
      <c r="ENZ3" t="s">
        <v>358</v>
      </c>
      <c r="EOA3" t="s">
        <v>358</v>
      </c>
      <c r="EOB3" t="s">
        <v>2681</v>
      </c>
      <c r="EOC3" t="s">
        <v>1236</v>
      </c>
      <c r="EOD3" t="s">
        <v>42</v>
      </c>
      <c r="EOE3" t="s">
        <v>2345</v>
      </c>
      <c r="EOF3" t="s">
        <v>734</v>
      </c>
      <c r="EOG3" t="s">
        <v>650</v>
      </c>
      <c r="EOH3" t="s">
        <v>2348</v>
      </c>
      <c r="EOI3" t="s">
        <v>869</v>
      </c>
      <c r="EOJ3" t="s">
        <v>895</v>
      </c>
      <c r="EOK3" t="s">
        <v>2344</v>
      </c>
      <c r="EOL3" t="s">
        <v>2729</v>
      </c>
      <c r="EOM3" t="s">
        <v>10281</v>
      </c>
      <c r="EON3" t="s">
        <v>1699</v>
      </c>
      <c r="EOO3" t="s">
        <v>1703</v>
      </c>
      <c r="EOP3" t="s">
        <v>2347</v>
      </c>
      <c r="EOQ3" t="s">
        <v>1701</v>
      </c>
      <c r="EOR3" t="s">
        <v>1087</v>
      </c>
      <c r="EOS3" t="s">
        <v>5037</v>
      </c>
      <c r="EOT3" t="s">
        <v>10184</v>
      </c>
      <c r="EOU3" t="s">
        <v>2031</v>
      </c>
      <c r="EOV3" t="s">
        <v>593</v>
      </c>
      <c r="EOW3" t="s">
        <v>309</v>
      </c>
      <c r="EOX3" t="s">
        <v>897</v>
      </c>
      <c r="EOY3" t="s">
        <v>896</v>
      </c>
      <c r="EOZ3" t="s">
        <v>10293</v>
      </c>
      <c r="EPA3" t="s">
        <v>9921</v>
      </c>
      <c r="EPB3" t="s">
        <v>9922</v>
      </c>
      <c r="EPC3" t="s">
        <v>9923</v>
      </c>
      <c r="EPD3" t="s">
        <v>9924</v>
      </c>
      <c r="EPE3" t="s">
        <v>9463</v>
      </c>
      <c r="EPF3" t="s">
        <v>2099</v>
      </c>
      <c r="EPG3" t="s">
        <v>233</v>
      </c>
      <c r="EPH3" t="s">
        <v>955</v>
      </c>
      <c r="EPI3" t="s">
        <v>4</v>
      </c>
      <c r="EPJ3" t="s">
        <v>1714</v>
      </c>
      <c r="EPK3" t="s">
        <v>1711</v>
      </c>
      <c r="EPL3" t="s">
        <v>2038</v>
      </c>
      <c r="EPM3" t="s">
        <v>2037</v>
      </c>
      <c r="EPN3" t="s">
        <v>2035</v>
      </c>
      <c r="EPO3" t="s">
        <v>2352</v>
      </c>
      <c r="EPP3" t="s">
        <v>2683</v>
      </c>
      <c r="EPQ3" t="s">
        <v>899</v>
      </c>
      <c r="EPR3" t="s">
        <v>2355</v>
      </c>
      <c r="EPS3" t="s">
        <v>2353</v>
      </c>
      <c r="EPT3" t="s">
        <v>1241</v>
      </c>
      <c r="EPU3" t="s">
        <v>2032</v>
      </c>
      <c r="EPV3" t="s">
        <v>2040</v>
      </c>
      <c r="EPW3" t="s">
        <v>364</v>
      </c>
      <c r="EPX3" t="s">
        <v>10282</v>
      </c>
      <c r="EPY3" t="s">
        <v>2349</v>
      </c>
      <c r="EPZ3" t="s">
        <v>1710</v>
      </c>
      <c r="EQA3" t="s">
        <v>2046</v>
      </c>
      <c r="EQB3" t="s">
        <v>114</v>
      </c>
      <c r="EQC3" t="s">
        <v>1404</v>
      </c>
      <c r="EQD3" t="s">
        <v>811</v>
      </c>
      <c r="EQE3" t="s">
        <v>811</v>
      </c>
      <c r="EQF3" t="s">
        <v>811</v>
      </c>
      <c r="EQG3" t="s">
        <v>2034</v>
      </c>
      <c r="EQH3" t="s">
        <v>1412</v>
      </c>
      <c r="EQI3" t="s">
        <v>908</v>
      </c>
      <c r="EQJ3" t="s">
        <v>2039</v>
      </c>
      <c r="EQK3" t="s">
        <v>1712</v>
      </c>
      <c r="EQL3" t="s">
        <v>2684</v>
      </c>
      <c r="EQM3" t="s">
        <v>1089</v>
      </c>
      <c r="EQN3" t="s">
        <v>1708</v>
      </c>
      <c r="EQO3" t="s">
        <v>131</v>
      </c>
      <c r="EQP3" t="s">
        <v>2779</v>
      </c>
      <c r="EQQ3" t="s">
        <v>554</v>
      </c>
      <c r="EQR3" t="s">
        <v>1309</v>
      </c>
      <c r="EQS3" t="s">
        <v>1663</v>
      </c>
      <c r="EQT3" t="s">
        <v>766</v>
      </c>
      <c r="EQU3" t="s">
        <v>290</v>
      </c>
      <c r="EQV3" t="s">
        <v>1704</v>
      </c>
      <c r="EQW3" t="s">
        <v>1721</v>
      </c>
      <c r="EQX3" t="s">
        <v>1239</v>
      </c>
      <c r="EQY3" t="s">
        <v>805</v>
      </c>
      <c r="EQZ3" t="s">
        <v>2041</v>
      </c>
      <c r="ERA3" t="s">
        <v>1718</v>
      </c>
      <c r="ERB3" t="s">
        <v>2351</v>
      </c>
      <c r="ERC3" t="s">
        <v>1240</v>
      </c>
      <c r="ERD3" t="s">
        <v>555</v>
      </c>
      <c r="ERE3" t="s">
        <v>1723</v>
      </c>
      <c r="ERF3" t="s">
        <v>9116</v>
      </c>
      <c r="ERG3" t="s">
        <v>358</v>
      </c>
      <c r="ERH3" t="s">
        <v>1713</v>
      </c>
      <c r="ERI3" t="s">
        <v>1720</v>
      </c>
      <c r="ERJ3" t="s">
        <v>1709</v>
      </c>
      <c r="ERK3" t="s">
        <v>2033</v>
      </c>
      <c r="ERL3" t="s">
        <v>2356</v>
      </c>
      <c r="ERM3" t="s">
        <v>136</v>
      </c>
      <c r="ERN3" t="s">
        <v>10597</v>
      </c>
      <c r="ERO3" t="s">
        <v>9925</v>
      </c>
      <c r="ERP3" t="s">
        <v>901</v>
      </c>
      <c r="ERQ3" t="s">
        <v>2047</v>
      </c>
      <c r="ERR3" t="s">
        <v>1984</v>
      </c>
      <c r="ERS3" t="s">
        <v>735</v>
      </c>
      <c r="ERT3" t="s">
        <v>2778</v>
      </c>
      <c r="ERU3" t="s">
        <v>441</v>
      </c>
      <c r="ERV3" t="s">
        <v>2354</v>
      </c>
      <c r="ERW3" t="s">
        <v>244</v>
      </c>
      <c r="ERX3" t="s">
        <v>1717</v>
      </c>
      <c r="ERY3" t="s">
        <v>1707</v>
      </c>
      <c r="ERZ3" t="s">
        <v>736</v>
      </c>
      <c r="ESA3" t="s">
        <v>1565</v>
      </c>
      <c r="ESB3" t="s">
        <v>9926</v>
      </c>
      <c r="ESC3" t="s">
        <v>1722</v>
      </c>
      <c r="ESD3" t="s">
        <v>291</v>
      </c>
      <c r="ESE3" t="s">
        <v>1719</v>
      </c>
      <c r="ESF3" t="s">
        <v>2124</v>
      </c>
      <c r="ESG3" t="s">
        <v>651</v>
      </c>
      <c r="ESH3" t="s">
        <v>9274</v>
      </c>
      <c r="ESI3" t="s">
        <v>1715</v>
      </c>
      <c r="ESJ3" t="s">
        <v>1647</v>
      </c>
      <c r="ESK3" t="s">
        <v>215</v>
      </c>
      <c r="ESL3" t="s">
        <v>812</v>
      </c>
      <c r="ESM3" t="s">
        <v>2685</v>
      </c>
      <c r="ESN3" t="s">
        <v>2359</v>
      </c>
      <c r="ESO3" t="s">
        <v>2036</v>
      </c>
      <c r="ESP3" t="s">
        <v>195</v>
      </c>
      <c r="ESQ3" t="s">
        <v>2357</v>
      </c>
      <c r="ESR3" t="s">
        <v>10366</v>
      </c>
      <c r="ESS3" t="s">
        <v>750</v>
      </c>
      <c r="EST3" t="s">
        <v>808</v>
      </c>
      <c r="ESU3" t="s">
        <v>2350</v>
      </c>
      <c r="ESV3" t="s">
        <v>1242</v>
      </c>
      <c r="ESW3" t="s">
        <v>10297</v>
      </c>
      <c r="ESX3" t="s">
        <v>71</v>
      </c>
      <c r="ESY3" t="s">
        <v>2045</v>
      </c>
      <c r="ESZ3" t="s">
        <v>5076</v>
      </c>
      <c r="ETA3" t="s">
        <v>1706</v>
      </c>
      <c r="ETB3" t="s">
        <v>9927</v>
      </c>
      <c r="ETC3" t="s">
        <v>9928</v>
      </c>
      <c r="ETD3" t="s">
        <v>9929</v>
      </c>
      <c r="ETE3" t="s">
        <v>9457</v>
      </c>
      <c r="ETF3" t="s">
        <v>10598</v>
      </c>
      <c r="ETG3" t="s">
        <v>9930</v>
      </c>
      <c r="ETH3" t="s">
        <v>9416</v>
      </c>
      <c r="ETI3" t="s">
        <v>10283</v>
      </c>
      <c r="ETJ3" t="s">
        <v>2042</v>
      </c>
      <c r="ETK3" t="s">
        <v>2043</v>
      </c>
      <c r="ETL3" t="s">
        <v>2358</v>
      </c>
      <c r="ETM3" t="s">
        <v>2044</v>
      </c>
      <c r="ETN3" t="s">
        <v>1716</v>
      </c>
      <c r="ETO3" t="s">
        <v>365</v>
      </c>
      <c r="ETP3" t="s">
        <v>1788</v>
      </c>
      <c r="ETQ3" t="s">
        <v>900</v>
      </c>
      <c r="ETR3" t="s">
        <v>10846</v>
      </c>
      <c r="ETS3" t="s">
        <v>78</v>
      </c>
      <c r="ETT3" t="s">
        <v>1705</v>
      </c>
      <c r="ETU3" t="s">
        <v>9931</v>
      </c>
      <c r="ETV3" t="s">
        <v>10084</v>
      </c>
      <c r="ETW3" t="s">
        <v>0</v>
      </c>
      <c r="ETX3" t="s">
        <v>2054</v>
      </c>
      <c r="ETY3" t="s">
        <v>242</v>
      </c>
      <c r="ETZ3" t="s">
        <v>9932</v>
      </c>
      <c r="EUA3" t="s">
        <v>1749</v>
      </c>
      <c r="EUB3" t="s">
        <v>369</v>
      </c>
      <c r="EUC3" t="s">
        <v>369</v>
      </c>
      <c r="EUD3" t="s">
        <v>1260</v>
      </c>
      <c r="EUE3" t="s">
        <v>1243</v>
      </c>
      <c r="EUF3" t="s">
        <v>1763</v>
      </c>
      <c r="EUG3" t="s">
        <v>1392</v>
      </c>
      <c r="EUH3" t="s">
        <v>1092</v>
      </c>
      <c r="EUI3" t="s">
        <v>2058</v>
      </c>
      <c r="EUJ3" t="s">
        <v>738</v>
      </c>
      <c r="EUK3" t="s">
        <v>2371</v>
      </c>
      <c r="EUL3" t="s">
        <v>5506</v>
      </c>
      <c r="EUM3" t="s">
        <v>1253</v>
      </c>
      <c r="EUN3" t="s">
        <v>658</v>
      </c>
      <c r="EUO3" t="s">
        <v>2520</v>
      </c>
      <c r="EUP3" t="s">
        <v>10787</v>
      </c>
      <c r="EUQ3" t="s">
        <v>366</v>
      </c>
      <c r="EUR3" t="s">
        <v>2529</v>
      </c>
      <c r="EUS3" t="s">
        <v>10284</v>
      </c>
      <c r="EUT3" t="s">
        <v>10788</v>
      </c>
      <c r="EUU3" t="s">
        <v>10789</v>
      </c>
      <c r="EUV3" t="s">
        <v>2052</v>
      </c>
      <c r="EUW3" t="s">
        <v>1737</v>
      </c>
      <c r="EUX3" t="s">
        <v>117</v>
      </c>
      <c r="EUY3" t="s">
        <v>10790</v>
      </c>
      <c r="EUZ3" t="s">
        <v>1740</v>
      </c>
      <c r="EVA3" t="s">
        <v>9355</v>
      </c>
      <c r="EVB3" t="s">
        <v>1000</v>
      </c>
      <c r="EVC3" t="s">
        <v>2528</v>
      </c>
      <c r="EVD3" t="s">
        <v>10564</v>
      </c>
      <c r="EVE3" t="s">
        <v>236</v>
      </c>
      <c r="EVF3" t="s">
        <v>1335</v>
      </c>
      <c r="EVG3" t="s">
        <v>9324</v>
      </c>
      <c r="EVH3" t="s">
        <v>911</v>
      </c>
      <c r="EVI3" t="s">
        <v>2531</v>
      </c>
      <c r="EVJ3" t="s">
        <v>9933</v>
      </c>
      <c r="EVK3" t="s">
        <v>1404</v>
      </c>
      <c r="EVL3" t="s">
        <v>1467</v>
      </c>
      <c r="EVM3" t="s">
        <v>9242</v>
      </c>
      <c r="EVN3" t="s">
        <v>9243</v>
      </c>
      <c r="EVO3" t="s">
        <v>5621</v>
      </c>
      <c r="EVP3" t="s">
        <v>1805</v>
      </c>
      <c r="EVQ3" t="s">
        <v>1756</v>
      </c>
      <c r="EVR3" t="s">
        <v>1734</v>
      </c>
      <c r="EVS3" t="s">
        <v>811</v>
      </c>
      <c r="EVT3" t="s">
        <v>811</v>
      </c>
      <c r="EVU3" t="s">
        <v>231</v>
      </c>
      <c r="EVV3" t="s">
        <v>908</v>
      </c>
      <c r="EVW3" t="s">
        <v>908</v>
      </c>
      <c r="EVX3" t="s">
        <v>2699</v>
      </c>
      <c r="EVY3" t="s">
        <v>1001</v>
      </c>
      <c r="EVZ3" t="s">
        <v>1768</v>
      </c>
      <c r="EWA3" t="s">
        <v>18</v>
      </c>
      <c r="EWB3" t="s">
        <v>18</v>
      </c>
      <c r="EWC3" t="s">
        <v>18</v>
      </c>
      <c r="EWD3" t="s">
        <v>18</v>
      </c>
      <c r="EWE3" t="s">
        <v>18</v>
      </c>
      <c r="EWF3" t="s">
        <v>18</v>
      </c>
      <c r="EWG3" t="s">
        <v>18</v>
      </c>
      <c r="EWH3" t="s">
        <v>374</v>
      </c>
      <c r="EWI3" t="s">
        <v>1258</v>
      </c>
      <c r="EWJ3" t="s">
        <v>126</v>
      </c>
      <c r="EWK3" t="s">
        <v>1748</v>
      </c>
      <c r="EWL3" t="s">
        <v>10472</v>
      </c>
      <c r="EWM3" t="s">
        <v>2691</v>
      </c>
      <c r="EWN3" t="s">
        <v>9934</v>
      </c>
      <c r="EWO3" t="s">
        <v>2689</v>
      </c>
      <c r="EWP3" t="s">
        <v>245</v>
      </c>
      <c r="EWQ3" t="s">
        <v>182</v>
      </c>
      <c r="EWR3" t="s">
        <v>367</v>
      </c>
      <c r="EWS3" t="s">
        <v>1736</v>
      </c>
      <c r="EWT3" t="s">
        <v>2050</v>
      </c>
      <c r="EWU3" t="s">
        <v>763</v>
      </c>
      <c r="EWV3" t="s">
        <v>131</v>
      </c>
      <c r="EWW3" t="s">
        <v>5658</v>
      </c>
      <c r="EWX3" t="s">
        <v>1245</v>
      </c>
      <c r="EWY3" t="s">
        <v>1729</v>
      </c>
      <c r="EWZ3" t="s">
        <v>10308</v>
      </c>
      <c r="EXA3" t="s">
        <v>22</v>
      </c>
      <c r="EXB3" t="s">
        <v>1093</v>
      </c>
      <c r="EXC3" t="s">
        <v>652</v>
      </c>
      <c r="EXD3" t="s">
        <v>657</v>
      </c>
      <c r="EXE3" t="s">
        <v>1754</v>
      </c>
      <c r="EXF3" t="s">
        <v>5693</v>
      </c>
      <c r="EXG3" t="s">
        <v>2059</v>
      </c>
      <c r="EXH3" t="s">
        <v>1255</v>
      </c>
      <c r="EXI3" t="s">
        <v>1257</v>
      </c>
      <c r="EXJ3" t="s">
        <v>905</v>
      </c>
      <c r="EXK3" t="s">
        <v>891</v>
      </c>
      <c r="EXL3" t="s">
        <v>290</v>
      </c>
      <c r="EXM3" t="s">
        <v>290</v>
      </c>
      <c r="EXN3" t="s">
        <v>653</v>
      </c>
      <c r="EXO3" t="s">
        <v>372</v>
      </c>
      <c r="EXP3" t="s">
        <v>184</v>
      </c>
      <c r="EXQ3" t="s">
        <v>906</v>
      </c>
      <c r="EXR3" t="s">
        <v>861</v>
      </c>
      <c r="EXS3" t="s">
        <v>559</v>
      </c>
      <c r="EXT3" t="s">
        <v>10791</v>
      </c>
      <c r="EXU3" t="s">
        <v>1753</v>
      </c>
      <c r="EXV3" t="s">
        <v>840</v>
      </c>
      <c r="EXW3" t="s">
        <v>840</v>
      </c>
      <c r="EXX3" t="s">
        <v>9935</v>
      </c>
      <c r="EXY3" t="s">
        <v>558</v>
      </c>
      <c r="EXZ3" t="s">
        <v>216</v>
      </c>
      <c r="EYA3" t="s">
        <v>10599</v>
      </c>
      <c r="EYB3" t="s">
        <v>1652</v>
      </c>
      <c r="EYC3" t="s">
        <v>358</v>
      </c>
      <c r="EYD3" t="s">
        <v>358</v>
      </c>
      <c r="EYE3" t="s">
        <v>2325</v>
      </c>
      <c r="EYF3" t="s">
        <v>2367</v>
      </c>
      <c r="EYG3" t="s">
        <v>2363</v>
      </c>
      <c r="EYH3" t="s">
        <v>2525</v>
      </c>
      <c r="EYI3" t="s">
        <v>1757</v>
      </c>
      <c r="EYJ3" t="s">
        <v>2780</v>
      </c>
      <c r="EYK3" t="s">
        <v>2701</v>
      </c>
      <c r="EYL3" t="s">
        <v>2697</v>
      </c>
      <c r="EYM3" t="s">
        <v>1767</v>
      </c>
      <c r="EYN3" t="s">
        <v>2530</v>
      </c>
      <c r="EYO3" t="s">
        <v>368</v>
      </c>
      <c r="EYP3" t="s">
        <v>1256</v>
      </c>
      <c r="EYQ3" t="s">
        <v>283</v>
      </c>
      <c r="EYR3" t="s">
        <v>43</v>
      </c>
      <c r="EYS3" t="s">
        <v>43</v>
      </c>
      <c r="EYT3" t="s">
        <v>43</v>
      </c>
      <c r="EYU3" t="s">
        <v>43</v>
      </c>
      <c r="EYV3" t="s">
        <v>43</v>
      </c>
      <c r="EYW3" t="s">
        <v>43</v>
      </c>
      <c r="EYX3" t="s">
        <v>43</v>
      </c>
      <c r="EYY3" t="s">
        <v>43</v>
      </c>
      <c r="EYZ3" t="s">
        <v>43</v>
      </c>
      <c r="EZA3" t="s">
        <v>1743</v>
      </c>
      <c r="EZB3" t="s">
        <v>2695</v>
      </c>
      <c r="EZC3" t="s">
        <v>2364</v>
      </c>
      <c r="EZD3" t="s">
        <v>2362</v>
      </c>
      <c r="EZE3" t="s">
        <v>2696</v>
      </c>
      <c r="EZF3" t="s">
        <v>1735</v>
      </c>
      <c r="EZG3" t="s">
        <v>2051</v>
      </c>
      <c r="EZH3" t="s">
        <v>907</v>
      </c>
      <c r="EZI3" t="s">
        <v>5500</v>
      </c>
      <c r="EZJ3" t="s">
        <v>1246</v>
      </c>
      <c r="EZK3" t="s">
        <v>1752</v>
      </c>
      <c r="EZL3" t="s">
        <v>1752</v>
      </c>
      <c r="EZM3" t="s">
        <v>10309</v>
      </c>
      <c r="EZN3" t="s">
        <v>1259</v>
      </c>
      <c r="EZO3" t="s">
        <v>1732</v>
      </c>
      <c r="EZP3" t="s">
        <v>2053</v>
      </c>
      <c r="EZQ3" t="s">
        <v>48</v>
      </c>
      <c r="EZR3" t="s">
        <v>2521</v>
      </c>
      <c r="EZS3" t="s">
        <v>238</v>
      </c>
      <c r="EZT3" t="s">
        <v>10792</v>
      </c>
      <c r="EZU3" t="s">
        <v>2523</v>
      </c>
      <c r="EZV3" t="s">
        <v>10450</v>
      </c>
      <c r="EZW3" t="s">
        <v>1760</v>
      </c>
      <c r="EZX3" t="s">
        <v>656</v>
      </c>
      <c r="EZY3" t="s">
        <v>2524</v>
      </c>
      <c r="EZZ3" t="s">
        <v>2730</v>
      </c>
      <c r="FAA3" t="s">
        <v>5628</v>
      </c>
      <c r="FAB3" t="s">
        <v>1248</v>
      </c>
      <c r="FAC3" t="s">
        <v>9188</v>
      </c>
      <c r="FAD3" t="s">
        <v>10451</v>
      </c>
      <c r="FAE3" t="s">
        <v>903</v>
      </c>
      <c r="FAF3" t="s">
        <v>655</v>
      </c>
      <c r="FAG3" t="s">
        <v>1769</v>
      </c>
      <c r="FAH3" t="s">
        <v>10452</v>
      </c>
      <c r="FAI3" t="s">
        <v>2061</v>
      </c>
      <c r="FAJ3" t="s">
        <v>9936</v>
      </c>
      <c r="FAK3" t="s">
        <v>557</v>
      </c>
      <c r="FAL3" t="s">
        <v>10847</v>
      </c>
      <c r="FAM3" t="s">
        <v>9937</v>
      </c>
      <c r="FAN3" t="s">
        <v>10473</v>
      </c>
      <c r="FAO3" t="s">
        <v>235</v>
      </c>
      <c r="FAP3" t="s">
        <v>235</v>
      </c>
      <c r="FAQ3" t="s">
        <v>235</v>
      </c>
      <c r="FAR3" t="s">
        <v>9189</v>
      </c>
      <c r="FAS3" t="s">
        <v>1262</v>
      </c>
      <c r="FAT3" t="s">
        <v>1249</v>
      </c>
      <c r="FAU3" t="s">
        <v>2686</v>
      </c>
      <c r="FAV3" t="s">
        <v>910</v>
      </c>
      <c r="FAW3" t="s">
        <v>9938</v>
      </c>
      <c r="FAX3" t="s">
        <v>1762</v>
      </c>
      <c r="FAY3" t="s">
        <v>1096</v>
      </c>
      <c r="FAZ3" t="s">
        <v>1140</v>
      </c>
      <c r="FBA3" t="s">
        <v>2694</v>
      </c>
      <c r="FBB3" t="s">
        <v>2100</v>
      </c>
      <c r="FBC3" t="s">
        <v>9939</v>
      </c>
      <c r="FBD3" t="s">
        <v>2532</v>
      </c>
      <c r="FBE3" t="s">
        <v>2360</v>
      </c>
      <c r="FBF3" t="s">
        <v>10848</v>
      </c>
      <c r="FBG3" t="s">
        <v>2519</v>
      </c>
      <c r="FBH3" t="s">
        <v>1264</v>
      </c>
      <c r="FBI3" t="s">
        <v>1094</v>
      </c>
      <c r="FBJ3" t="s">
        <v>5508</v>
      </c>
      <c r="FBK3" t="s">
        <v>1943</v>
      </c>
      <c r="FBL3" t="s">
        <v>2700</v>
      </c>
      <c r="FBM3" t="s">
        <v>10600</v>
      </c>
      <c r="FBN3" t="s">
        <v>5711</v>
      </c>
      <c r="FBO3" t="s">
        <v>1091</v>
      </c>
      <c r="FBP3" t="s">
        <v>10901</v>
      </c>
      <c r="FBQ3" t="s">
        <v>1750</v>
      </c>
      <c r="FBR3" t="s">
        <v>2690</v>
      </c>
      <c r="FBS3" t="s">
        <v>10793</v>
      </c>
      <c r="FBT3" t="s">
        <v>10794</v>
      </c>
      <c r="FBU3" t="s">
        <v>2692</v>
      </c>
      <c r="FBV3" t="s">
        <v>10310</v>
      </c>
      <c r="FBW3" t="s">
        <v>1738</v>
      </c>
      <c r="FBX3" t="s">
        <v>9275</v>
      </c>
      <c r="FBY3" t="s">
        <v>2687</v>
      </c>
      <c r="FBZ3" t="s">
        <v>1251</v>
      </c>
      <c r="FCA3" t="s">
        <v>373</v>
      </c>
      <c r="FCB3" t="s">
        <v>10902</v>
      </c>
      <c r="FCC3" t="s">
        <v>10085</v>
      </c>
      <c r="FCD3" t="s">
        <v>370</v>
      </c>
      <c r="FCE3" t="s">
        <v>1724</v>
      </c>
      <c r="FCF3" t="s">
        <v>215</v>
      </c>
      <c r="FCG3" t="s">
        <v>215</v>
      </c>
      <c r="FCH3" t="s">
        <v>762</v>
      </c>
      <c r="FCI3" t="s">
        <v>762</v>
      </c>
      <c r="FCJ3" t="s">
        <v>2693</v>
      </c>
      <c r="FCK3" t="s">
        <v>606</v>
      </c>
      <c r="FCL3" t="s">
        <v>195</v>
      </c>
      <c r="FCM3" t="s">
        <v>1741</v>
      </c>
      <c r="FCN3" t="s">
        <v>237</v>
      </c>
      <c r="FCO3" t="s">
        <v>1733</v>
      </c>
      <c r="FCP3" t="s">
        <v>2731</v>
      </c>
      <c r="FCQ3" t="s">
        <v>1097</v>
      </c>
      <c r="FCR3" t="s">
        <v>10285</v>
      </c>
      <c r="FCS3" t="s">
        <v>239</v>
      </c>
      <c r="FCT3" t="s">
        <v>1726</v>
      </c>
      <c r="FCU3" t="s">
        <v>1739</v>
      </c>
      <c r="FCV3" t="s">
        <v>10795</v>
      </c>
      <c r="FCW3" t="s">
        <v>1095</v>
      </c>
      <c r="FCX3" t="s">
        <v>1727</v>
      </c>
      <c r="FCY3" t="s">
        <v>10796</v>
      </c>
      <c r="FCZ3" t="s">
        <v>5495</v>
      </c>
      <c r="FDA3" t="s">
        <v>2527</v>
      </c>
      <c r="FDB3" t="s">
        <v>1766</v>
      </c>
      <c r="FDC3" t="s">
        <v>10367</v>
      </c>
      <c r="FDD3" t="s">
        <v>309</v>
      </c>
      <c r="FDE3" t="s">
        <v>309</v>
      </c>
      <c r="FDF3" t="s">
        <v>1751</v>
      </c>
      <c r="FDG3" t="s">
        <v>654</v>
      </c>
      <c r="FDH3" t="s">
        <v>241</v>
      </c>
      <c r="FDI3" t="s">
        <v>556</v>
      </c>
      <c r="FDJ3" t="s">
        <v>1761</v>
      </c>
      <c r="FDK3" t="s">
        <v>1252</v>
      </c>
      <c r="FDL3" t="s">
        <v>1744</v>
      </c>
      <c r="FDM3" t="s">
        <v>5509</v>
      </c>
      <c r="FDN3" t="s">
        <v>2526</v>
      </c>
      <c r="FDO3" t="s">
        <v>1090</v>
      </c>
      <c r="FDP3" t="s">
        <v>2055</v>
      </c>
      <c r="FDQ3" t="s">
        <v>1742</v>
      </c>
      <c r="FDR3" t="s">
        <v>10384</v>
      </c>
      <c r="FDS3" t="s">
        <v>909</v>
      </c>
      <c r="FDT3" t="s">
        <v>2361</v>
      </c>
      <c r="FDU3" t="s">
        <v>134</v>
      </c>
      <c r="FDV3" t="s">
        <v>9356</v>
      </c>
      <c r="FDW3" t="s">
        <v>2517</v>
      </c>
      <c r="FDX3" t="s">
        <v>10797</v>
      </c>
      <c r="FDY3" t="s">
        <v>443</v>
      </c>
      <c r="FDZ3" t="s">
        <v>2688</v>
      </c>
      <c r="FEA3" t="s">
        <v>2368</v>
      </c>
      <c r="FEB3" t="s">
        <v>2518</v>
      </c>
      <c r="FEC3" t="s">
        <v>1755</v>
      </c>
      <c r="FED3" t="s">
        <v>1263</v>
      </c>
      <c r="FEE3" t="s">
        <v>10148</v>
      </c>
      <c r="FEF3" t="s">
        <v>1765</v>
      </c>
      <c r="FEG3" t="s">
        <v>1254</v>
      </c>
      <c r="FEH3" t="s">
        <v>10223</v>
      </c>
      <c r="FEI3" t="s">
        <v>2370</v>
      </c>
      <c r="FEJ3" t="s">
        <v>1250</v>
      </c>
      <c r="FEK3" t="s">
        <v>1764</v>
      </c>
      <c r="FEL3" t="s">
        <v>2057</v>
      </c>
      <c r="FEM3" t="s">
        <v>2369</v>
      </c>
      <c r="FEN3" t="s">
        <v>2060</v>
      </c>
      <c r="FEO3" t="s">
        <v>2060</v>
      </c>
      <c r="FEP3" t="s">
        <v>1730</v>
      </c>
      <c r="FEQ3" t="s">
        <v>9325</v>
      </c>
      <c r="FER3" t="s">
        <v>1759</v>
      </c>
      <c r="FES3" t="s">
        <v>2056</v>
      </c>
      <c r="FET3" t="s">
        <v>1725</v>
      </c>
      <c r="FEU3" t="s">
        <v>2366</v>
      </c>
      <c r="FEV3" t="s">
        <v>10185</v>
      </c>
      <c r="FEW3" t="s">
        <v>10186</v>
      </c>
      <c r="FEX3" t="s">
        <v>9940</v>
      </c>
      <c r="FEY3" t="s">
        <v>9941</v>
      </c>
      <c r="FEZ3" t="s">
        <v>9942</v>
      </c>
      <c r="FFA3" t="s">
        <v>9943</v>
      </c>
      <c r="FFB3" t="s">
        <v>9944</v>
      </c>
      <c r="FFC3" t="s">
        <v>9945</v>
      </c>
      <c r="FFD3" t="s">
        <v>9946</v>
      </c>
      <c r="FFE3" t="s">
        <v>9947</v>
      </c>
      <c r="FFF3" t="s">
        <v>9948</v>
      </c>
      <c r="FFG3" t="s">
        <v>9949</v>
      </c>
      <c r="FFH3" t="s">
        <v>9950</v>
      </c>
      <c r="FFI3" t="s">
        <v>9951</v>
      </c>
      <c r="FFJ3" t="s">
        <v>10601</v>
      </c>
      <c r="FFK3" t="s">
        <v>9456</v>
      </c>
      <c r="FFL3" t="s">
        <v>9952</v>
      </c>
      <c r="FFM3" t="s">
        <v>9568</v>
      </c>
      <c r="FFN3" t="s">
        <v>9953</v>
      </c>
      <c r="FFO3" t="s">
        <v>9954</v>
      </c>
      <c r="FFP3" t="s">
        <v>9955</v>
      </c>
      <c r="FFQ3" t="s">
        <v>9956</v>
      </c>
      <c r="FFR3" t="s">
        <v>9957</v>
      </c>
      <c r="FFS3" t="s">
        <v>9958</v>
      </c>
      <c r="FFT3" t="s">
        <v>9959</v>
      </c>
      <c r="FFU3" t="s">
        <v>9960</v>
      </c>
      <c r="FFV3" t="s">
        <v>9961</v>
      </c>
      <c r="FFW3" t="s">
        <v>9962</v>
      </c>
      <c r="FFX3" t="s">
        <v>9963</v>
      </c>
      <c r="FFY3" t="s">
        <v>10602</v>
      </c>
      <c r="FFZ3" t="s">
        <v>9964</v>
      </c>
      <c r="FGA3" t="s">
        <v>9965</v>
      </c>
      <c r="FGB3" t="s">
        <v>9966</v>
      </c>
      <c r="FGC3" t="s">
        <v>9967</v>
      </c>
      <c r="FGD3" t="s">
        <v>9968</v>
      </c>
      <c r="FGE3" t="s">
        <v>9969</v>
      </c>
      <c r="FGF3" t="s">
        <v>9970</v>
      </c>
      <c r="FGG3" t="s">
        <v>9971</v>
      </c>
      <c r="FGH3" t="s">
        <v>9972</v>
      </c>
      <c r="FGI3" t="s">
        <v>9973</v>
      </c>
      <c r="FGJ3" t="s">
        <v>9974</v>
      </c>
      <c r="FGK3" t="s">
        <v>9975</v>
      </c>
      <c r="FGL3" t="s">
        <v>9976</v>
      </c>
      <c r="FGM3" t="s">
        <v>9977</v>
      </c>
      <c r="FGN3" t="s">
        <v>9978</v>
      </c>
      <c r="FGO3" t="s">
        <v>9979</v>
      </c>
      <c r="FGP3" t="s">
        <v>9980</v>
      </c>
      <c r="FGQ3" t="s">
        <v>9981</v>
      </c>
      <c r="FGR3" t="s">
        <v>9583</v>
      </c>
      <c r="FGS3" t="s">
        <v>9583</v>
      </c>
      <c r="FGT3" t="s">
        <v>9583</v>
      </c>
      <c r="FGU3" t="s">
        <v>9982</v>
      </c>
      <c r="FGV3" t="s">
        <v>9983</v>
      </c>
      <c r="FGW3" t="s">
        <v>9984</v>
      </c>
      <c r="FGX3" t="s">
        <v>9985</v>
      </c>
      <c r="FGY3" t="s">
        <v>9986</v>
      </c>
      <c r="FGZ3" t="s">
        <v>9987</v>
      </c>
      <c r="FHA3" t="s">
        <v>9988</v>
      </c>
      <c r="FHB3" t="s">
        <v>9989</v>
      </c>
      <c r="FHC3" t="s">
        <v>9990</v>
      </c>
      <c r="FHD3" t="s">
        <v>9991</v>
      </c>
      <c r="FHE3" t="s">
        <v>9992</v>
      </c>
      <c r="FHF3" t="s">
        <v>9993</v>
      </c>
      <c r="FHG3" t="s">
        <v>9994</v>
      </c>
      <c r="FHH3" t="s">
        <v>9995</v>
      </c>
      <c r="FHI3" t="s">
        <v>10603</v>
      </c>
      <c r="FHJ3" t="s">
        <v>10086</v>
      </c>
      <c r="FHK3" t="s">
        <v>2698</v>
      </c>
      <c r="FHL3" t="s">
        <v>1745</v>
      </c>
      <c r="FHM3" t="s">
        <v>2365</v>
      </c>
      <c r="FHN3" t="s">
        <v>2522</v>
      </c>
      <c r="FHO3" t="s">
        <v>9996</v>
      </c>
      <c r="FHP3" t="s">
        <v>10474</v>
      </c>
      <c r="FHQ3" t="s">
        <v>365</v>
      </c>
      <c r="FHR3" t="s">
        <v>1731</v>
      </c>
      <c r="FHS3" t="s">
        <v>371</v>
      </c>
      <c r="FHT3" t="s">
        <v>2049</v>
      </c>
      <c r="FHU3" t="s">
        <v>1746</v>
      </c>
      <c r="FHV3" t="s">
        <v>5673</v>
      </c>
      <c r="FHW3" t="s">
        <v>1244</v>
      </c>
      <c r="FHX3" t="s">
        <v>10533</v>
      </c>
      <c r="FHY3" t="s">
        <v>1728</v>
      </c>
      <c r="FHZ3" t="s">
        <v>5674</v>
      </c>
      <c r="FIA3" t="s">
        <v>1758</v>
      </c>
      <c r="FIB3" t="s">
        <v>234</v>
      </c>
      <c r="FIC3" t="s">
        <v>1247</v>
      </c>
      <c r="FID3" t="s">
        <v>1747</v>
      </c>
      <c r="FIE3" t="s">
        <v>886</v>
      </c>
      <c r="FIF3" t="s">
        <v>1261</v>
      </c>
      <c r="FIG3" t="s">
        <v>10903</v>
      </c>
      <c r="FIH3" t="s">
        <v>243</v>
      </c>
      <c r="FII3" t="s">
        <v>10368</v>
      </c>
      <c r="FIJ3" t="s">
        <v>904</v>
      </c>
      <c r="FIK3" t="s">
        <v>902</v>
      </c>
      <c r="FIL3" t="s">
        <v>250</v>
      </c>
      <c r="FIM3" t="s">
        <v>5629</v>
      </c>
      <c r="FIN3" t="s">
        <v>1266</v>
      </c>
      <c r="FIO3" t="s">
        <v>246</v>
      </c>
      <c r="FIP3" t="s">
        <v>364</v>
      </c>
      <c r="FIQ3" t="s">
        <v>1265</v>
      </c>
      <c r="FIR3" t="s">
        <v>1775</v>
      </c>
      <c r="FIS3" t="s">
        <v>9276</v>
      </c>
      <c r="FIT3" t="s">
        <v>1404</v>
      </c>
      <c r="FIU3" t="s">
        <v>1281</v>
      </c>
      <c r="FIV3" t="s">
        <v>2534</v>
      </c>
      <c r="FIW3" t="s">
        <v>10904</v>
      </c>
      <c r="FIX3" t="s">
        <v>5507</v>
      </c>
      <c r="FIY3" t="s">
        <v>1002</v>
      </c>
      <c r="FIZ3" t="s">
        <v>1771</v>
      </c>
      <c r="FJA3" t="s">
        <v>10311</v>
      </c>
      <c r="FJB3" t="s">
        <v>10849</v>
      </c>
      <c r="FJC3" t="s">
        <v>1770</v>
      </c>
      <c r="FJD3" t="s">
        <v>9997</v>
      </c>
      <c r="FJE3" t="s">
        <v>664</v>
      </c>
      <c r="FJF3" t="s">
        <v>9639</v>
      </c>
      <c r="FJG3" t="s">
        <v>1003</v>
      </c>
      <c r="FJH3" t="s">
        <v>1268</v>
      </c>
      <c r="FJI3" t="s">
        <v>10565</v>
      </c>
      <c r="FJJ3" t="s">
        <v>10534</v>
      </c>
      <c r="FJK3" t="s">
        <v>9357</v>
      </c>
      <c r="FJL3" t="s">
        <v>9358</v>
      </c>
      <c r="FJM3" t="s">
        <v>10905</v>
      </c>
      <c r="FJN3" t="s">
        <v>10850</v>
      </c>
      <c r="FJO3" t="s">
        <v>248</v>
      </c>
      <c r="FJP3" t="s">
        <v>2533</v>
      </c>
      <c r="FJQ3" t="s">
        <v>10087</v>
      </c>
      <c r="FJR3" t="s">
        <v>247</v>
      </c>
      <c r="FJS3" t="s">
        <v>10088</v>
      </c>
      <c r="FJT3" t="s">
        <v>9998</v>
      </c>
      <c r="FJU3" t="s">
        <v>1776</v>
      </c>
      <c r="FJV3" t="s">
        <v>10851</v>
      </c>
      <c r="FJW3" t="s">
        <v>1110</v>
      </c>
      <c r="FJX3" t="s">
        <v>446</v>
      </c>
      <c r="FJY3" t="s">
        <v>9999</v>
      </c>
      <c r="FJZ3" t="s">
        <v>10089</v>
      </c>
      <c r="FKA3" t="s">
        <v>1773</v>
      </c>
      <c r="FKB3" t="s">
        <v>249</v>
      </c>
      <c r="FKC3" t="s">
        <v>2781</v>
      </c>
      <c r="FKD3" t="s">
        <v>9326</v>
      </c>
      <c r="FKE3" t="s">
        <v>1774</v>
      </c>
      <c r="FKF3" t="s">
        <v>5630</v>
      </c>
      <c r="FKG3" t="s">
        <v>1267</v>
      </c>
      <c r="FKH3" t="s">
        <v>5659</v>
      </c>
      <c r="FKI3" t="s">
        <v>5712</v>
      </c>
      <c r="FKJ3" t="s">
        <v>1778</v>
      </c>
      <c r="FKK3" t="s">
        <v>10369</v>
      </c>
      <c r="FKL3" t="s">
        <v>1781</v>
      </c>
      <c r="FKM3" t="s">
        <v>1787</v>
      </c>
      <c r="FKN3" t="s">
        <v>1784</v>
      </c>
      <c r="FKO3" t="s">
        <v>253</v>
      </c>
      <c r="FKP3" t="s">
        <v>255</v>
      </c>
      <c r="FKQ3" t="s">
        <v>252</v>
      </c>
      <c r="FKR3" t="s">
        <v>1777</v>
      </c>
      <c r="FKS3" t="s">
        <v>1783</v>
      </c>
      <c r="FKT3" t="s">
        <v>1270</v>
      </c>
      <c r="FKU3" t="s">
        <v>1551</v>
      </c>
      <c r="FKV3" t="s">
        <v>1832</v>
      </c>
      <c r="FKW3" t="s">
        <v>10312</v>
      </c>
      <c r="FKX3" t="s">
        <v>10820</v>
      </c>
      <c r="FKY3" t="s">
        <v>262</v>
      </c>
      <c r="FKZ3" t="s">
        <v>10090</v>
      </c>
      <c r="FLA3" t="s">
        <v>2372</v>
      </c>
      <c r="FLB3" t="s">
        <v>184</v>
      </c>
      <c r="FLC3" t="s">
        <v>840</v>
      </c>
      <c r="FLD3" t="s">
        <v>358</v>
      </c>
      <c r="FLE3" t="s">
        <v>2374</v>
      </c>
      <c r="FLF3" t="s">
        <v>5485</v>
      </c>
      <c r="FLG3" t="s">
        <v>2702</v>
      </c>
      <c r="FLH3" t="s">
        <v>10091</v>
      </c>
      <c r="FLI3" t="s">
        <v>1269</v>
      </c>
      <c r="FLJ3" t="s">
        <v>2373</v>
      </c>
      <c r="FLK3" t="s">
        <v>1338</v>
      </c>
      <c r="FLL3" t="s">
        <v>10475</v>
      </c>
      <c r="FLM3" t="s">
        <v>1782</v>
      </c>
      <c r="FLN3" t="s">
        <v>739</v>
      </c>
      <c r="FLO3" t="s">
        <v>2782</v>
      </c>
      <c r="FLP3" t="s">
        <v>5296</v>
      </c>
      <c r="FLQ3" t="s">
        <v>375</v>
      </c>
      <c r="FLR3" t="s">
        <v>1780</v>
      </c>
      <c r="FLS3" t="s">
        <v>2063</v>
      </c>
      <c r="FLT3" t="s">
        <v>2535</v>
      </c>
      <c r="FLU3" t="s">
        <v>2101</v>
      </c>
      <c r="FLV3" t="s">
        <v>527</v>
      </c>
      <c r="FLW3" t="s">
        <v>2375</v>
      </c>
      <c r="FLX3" t="s">
        <v>10000</v>
      </c>
      <c r="FLY3" t="s">
        <v>2062</v>
      </c>
      <c r="FLZ3" t="s">
        <v>1786</v>
      </c>
      <c r="FMA3" t="s">
        <v>10001</v>
      </c>
      <c r="FMB3" t="s">
        <v>10002</v>
      </c>
      <c r="FMC3" t="s">
        <v>10003</v>
      </c>
      <c r="FMD3" t="s">
        <v>10004</v>
      </c>
      <c r="FME3" t="s">
        <v>10005</v>
      </c>
      <c r="FMF3" t="s">
        <v>10006</v>
      </c>
      <c r="FMG3" t="s">
        <v>10007</v>
      </c>
      <c r="FMH3" t="s">
        <v>10008</v>
      </c>
      <c r="FMI3" t="s">
        <v>10009</v>
      </c>
      <c r="FMJ3" t="s">
        <v>251</v>
      </c>
      <c r="FMK3" t="s">
        <v>1785</v>
      </c>
      <c r="FML3" t="s">
        <v>9117</v>
      </c>
      <c r="FMM3" t="s">
        <v>254</v>
      </c>
      <c r="FMN3" t="s">
        <v>1779</v>
      </c>
      <c r="FMO3" t="s">
        <v>2703</v>
      </c>
      <c r="FMP3" t="s">
        <v>759</v>
      </c>
      <c r="FMQ3" t="s">
        <v>659</v>
      </c>
      <c r="FMR3" t="s">
        <v>1245</v>
      </c>
      <c r="FMS3" t="s">
        <v>912</v>
      </c>
      <c r="FMT3" t="s">
        <v>1790</v>
      </c>
      <c r="FMU3" t="s">
        <v>1789</v>
      </c>
      <c r="FMV3" t="s">
        <v>560</v>
      </c>
      <c r="FMW3" t="s">
        <v>10010</v>
      </c>
      <c r="FMX3" t="s">
        <v>10092</v>
      </c>
      <c r="FMY3" t="s">
        <v>10011</v>
      </c>
      <c r="FMZ3" t="s">
        <v>1788</v>
      </c>
      <c r="FNA3" t="s">
        <v>660</v>
      </c>
      <c r="FNB3" t="s">
        <v>563</v>
      </c>
      <c r="FNC3" t="s">
        <v>10012</v>
      </c>
      <c r="FND3" t="s">
        <v>1792</v>
      </c>
      <c r="FNE3" t="s">
        <v>258</v>
      </c>
      <c r="FNF3" t="s">
        <v>1272</v>
      </c>
      <c r="FNG3" t="s">
        <v>1791</v>
      </c>
      <c r="FNH3" t="s">
        <v>9359</v>
      </c>
      <c r="FNI3" t="s">
        <v>1492</v>
      </c>
      <c r="FNJ3" t="s">
        <v>10605</v>
      </c>
      <c r="FNK3" t="s">
        <v>290</v>
      </c>
      <c r="FNL3" t="s">
        <v>10187</v>
      </c>
      <c r="FNM3" t="s">
        <v>53</v>
      </c>
      <c r="FNN3" t="s">
        <v>257</v>
      </c>
      <c r="FNO3" t="s">
        <v>1271</v>
      </c>
      <c r="FNP3" t="s">
        <v>1098</v>
      </c>
      <c r="FNQ3" t="s">
        <v>387</v>
      </c>
      <c r="FNR3" t="s">
        <v>2066</v>
      </c>
      <c r="FNS3" t="s">
        <v>10906</v>
      </c>
      <c r="FNT3" t="s">
        <v>562</v>
      </c>
      <c r="FNU3" t="s">
        <v>662</v>
      </c>
      <c r="FNV3" t="s">
        <v>215</v>
      </c>
      <c r="FNW3" t="s">
        <v>10071</v>
      </c>
      <c r="FNX3" t="s">
        <v>754</v>
      </c>
      <c r="FNY3" t="s">
        <v>10313</v>
      </c>
      <c r="FNZ3" t="s">
        <v>2067</v>
      </c>
      <c r="FOA3" t="s">
        <v>661</v>
      </c>
      <c r="FOB3" t="s">
        <v>377</v>
      </c>
      <c r="FOC3" t="s">
        <v>1793</v>
      </c>
      <c r="FOD3" t="s">
        <v>2064</v>
      </c>
      <c r="FOE3" t="s">
        <v>10798</v>
      </c>
      <c r="FOF3" t="s">
        <v>561</v>
      </c>
      <c r="FOG3" t="s">
        <v>376</v>
      </c>
      <c r="FOH3" t="s">
        <v>2065</v>
      </c>
      <c r="FOI3" t="s">
        <v>10224</v>
      </c>
      <c r="FOJ3" t="s">
        <v>256</v>
      </c>
      <c r="FOK3" t="s">
        <v>444</v>
      </c>
      <c r="FOL3" t="s">
        <v>1804</v>
      </c>
      <c r="FOM3" t="s">
        <v>0</v>
      </c>
      <c r="FON3" t="s">
        <v>9190</v>
      </c>
      <c r="FOO3" t="s">
        <v>2536</v>
      </c>
      <c r="FOP3" t="s">
        <v>259</v>
      </c>
      <c r="FOQ3" t="s">
        <v>2102</v>
      </c>
      <c r="FOR3" t="s">
        <v>2381</v>
      </c>
      <c r="FOS3" t="s">
        <v>5660</v>
      </c>
      <c r="FOT3" t="s">
        <v>9244</v>
      </c>
      <c r="FOU3" t="s">
        <v>2388</v>
      </c>
      <c r="FOV3" t="s">
        <v>918</v>
      </c>
      <c r="FOW3" t="s">
        <v>2705</v>
      </c>
      <c r="FOX3" t="s">
        <v>1796</v>
      </c>
      <c r="FOY3" t="s">
        <v>2387</v>
      </c>
      <c r="FOZ3" t="s">
        <v>2540</v>
      </c>
      <c r="FPA3" t="s">
        <v>957</v>
      </c>
      <c r="FPB3" t="s">
        <v>10093</v>
      </c>
      <c r="FPC3" t="s">
        <v>1800</v>
      </c>
      <c r="FPD3" t="s">
        <v>1814</v>
      </c>
      <c r="FPE3" t="s">
        <v>1833</v>
      </c>
      <c r="FPF3" t="s">
        <v>2785</v>
      </c>
      <c r="FPG3" t="s">
        <v>5487</v>
      </c>
      <c r="FPH3" t="s">
        <v>378</v>
      </c>
      <c r="FPI3" t="s">
        <v>2783</v>
      </c>
      <c r="FPJ3" t="s">
        <v>916</v>
      </c>
      <c r="FPK3" t="s">
        <v>2538</v>
      </c>
      <c r="FPL3" t="s">
        <v>5661</v>
      </c>
      <c r="FPM3" t="s">
        <v>915</v>
      </c>
      <c r="FPN3" t="s">
        <v>5505</v>
      </c>
      <c r="FPO3" t="s">
        <v>1810</v>
      </c>
      <c r="FPP3" t="s">
        <v>1816</v>
      </c>
      <c r="FPQ3" t="s">
        <v>811</v>
      </c>
      <c r="FPR3" t="s">
        <v>1811</v>
      </c>
      <c r="FPS3" t="s">
        <v>1124</v>
      </c>
      <c r="FPT3" t="s">
        <v>18</v>
      </c>
      <c r="FPU3" t="s">
        <v>18</v>
      </c>
      <c r="FPV3" t="s">
        <v>10013</v>
      </c>
      <c r="FPW3" t="s">
        <v>2376</v>
      </c>
      <c r="FPX3" t="s">
        <v>2389</v>
      </c>
      <c r="FPY3" t="s">
        <v>2644</v>
      </c>
      <c r="FPZ3" t="s">
        <v>2784</v>
      </c>
      <c r="FQA3" t="s">
        <v>740</v>
      </c>
      <c r="FQB3" t="s">
        <v>2377</v>
      </c>
      <c r="FQC3" t="s">
        <v>1492</v>
      </c>
      <c r="FQD3" t="s">
        <v>1492</v>
      </c>
      <c r="FQE3" t="s">
        <v>302</v>
      </c>
      <c r="FQF3" t="s">
        <v>1795</v>
      </c>
      <c r="FQG3" t="s">
        <v>10286</v>
      </c>
      <c r="FQH3" t="s">
        <v>10014</v>
      </c>
      <c r="FQI3" t="s">
        <v>1801</v>
      </c>
      <c r="FQJ3" t="s">
        <v>1802</v>
      </c>
      <c r="FQK3" t="s">
        <v>5367</v>
      </c>
      <c r="FQL3" t="s">
        <v>5510</v>
      </c>
      <c r="FQM3" t="s">
        <v>2384</v>
      </c>
      <c r="FQN3" t="s">
        <v>1213</v>
      </c>
      <c r="FQO3" t="s">
        <v>1803</v>
      </c>
      <c r="FQP3" t="s">
        <v>773</v>
      </c>
      <c r="FQQ3" t="s">
        <v>1274</v>
      </c>
      <c r="FQR3" t="s">
        <v>1812</v>
      </c>
      <c r="FQS3" t="s">
        <v>840</v>
      </c>
      <c r="FQT3" t="s">
        <v>9191</v>
      </c>
      <c r="FQU3" t="s">
        <v>956</v>
      </c>
      <c r="FQV3" t="s">
        <v>1873</v>
      </c>
      <c r="FQW3" t="s">
        <v>43</v>
      </c>
      <c r="FQX3" t="s">
        <v>9192</v>
      </c>
      <c r="FQY3" t="s">
        <v>5492</v>
      </c>
      <c r="FQZ3" t="s">
        <v>5515</v>
      </c>
      <c r="FRA3" t="s">
        <v>564</v>
      </c>
      <c r="FRB3" t="s">
        <v>10015</v>
      </c>
      <c r="FRC3" t="s">
        <v>2386</v>
      </c>
      <c r="FRD3" t="s">
        <v>9277</v>
      </c>
      <c r="FRE3" t="s">
        <v>913</v>
      </c>
      <c r="FRF3" t="s">
        <v>2070</v>
      </c>
      <c r="FRG3" t="s">
        <v>1004</v>
      </c>
      <c r="FRH3" t="s">
        <v>1797</v>
      </c>
      <c r="FRI3" t="s">
        <v>917</v>
      </c>
      <c r="FRJ3" t="s">
        <v>9118</v>
      </c>
      <c r="FRK3" t="s">
        <v>2786</v>
      </c>
      <c r="FRL3" t="s">
        <v>2069</v>
      </c>
      <c r="FRM3" t="s">
        <v>1798</v>
      </c>
      <c r="FRN3" t="s">
        <v>445</v>
      </c>
      <c r="FRO3" t="s">
        <v>260</v>
      </c>
      <c r="FRP3" t="s">
        <v>742</v>
      </c>
      <c r="FRQ3" t="s">
        <v>10016</v>
      </c>
      <c r="FRR3" t="s">
        <v>10385</v>
      </c>
      <c r="FRS3" t="s">
        <v>2379</v>
      </c>
      <c r="FRT3" t="s">
        <v>5662</v>
      </c>
      <c r="FRU3" t="s">
        <v>743</v>
      </c>
      <c r="FRV3" t="s">
        <v>1808</v>
      </c>
      <c r="FRW3" t="s">
        <v>1102</v>
      </c>
      <c r="FRX3" t="s">
        <v>1273</v>
      </c>
      <c r="FRY3" t="s">
        <v>2383</v>
      </c>
      <c r="FRZ3" t="s">
        <v>1277</v>
      </c>
      <c r="FSA3" t="s">
        <v>10314</v>
      </c>
      <c r="FSB3" t="s">
        <v>2385</v>
      </c>
      <c r="FSC3" t="s">
        <v>663</v>
      </c>
      <c r="FSD3" t="s">
        <v>2459</v>
      </c>
      <c r="FSE3" t="s">
        <v>5229</v>
      </c>
      <c r="FSF3" t="s">
        <v>9327</v>
      </c>
      <c r="FSG3" t="s">
        <v>2541</v>
      </c>
      <c r="FSH3" t="s">
        <v>10852</v>
      </c>
      <c r="FSI3" t="s">
        <v>10476</v>
      </c>
      <c r="FSJ3" t="s">
        <v>2074</v>
      </c>
      <c r="FSK3" t="s">
        <v>1568</v>
      </c>
      <c r="FSL3" t="s">
        <v>762</v>
      </c>
      <c r="FSM3" t="s">
        <v>762</v>
      </c>
      <c r="FSN3" t="s">
        <v>2378</v>
      </c>
      <c r="FSO3" t="s">
        <v>10386</v>
      </c>
      <c r="FSP3" t="s">
        <v>1674</v>
      </c>
      <c r="FSQ3" t="s">
        <v>1815</v>
      </c>
      <c r="FSR3" t="s">
        <v>9245</v>
      </c>
      <c r="FSS3" t="s">
        <v>10017</v>
      </c>
      <c r="FST3" t="s">
        <v>2704</v>
      </c>
      <c r="FSU3" t="s">
        <v>1807</v>
      </c>
      <c r="FSV3" t="s">
        <v>379</v>
      </c>
      <c r="FSW3" t="s">
        <v>1799</v>
      </c>
      <c r="FSX3" t="s">
        <v>750</v>
      </c>
      <c r="FSY3" t="s">
        <v>1794</v>
      </c>
      <c r="FSZ3" t="s">
        <v>309</v>
      </c>
      <c r="FTA3" t="s">
        <v>2380</v>
      </c>
      <c r="FTB3" t="s">
        <v>2507</v>
      </c>
      <c r="FTC3" t="s">
        <v>1809</v>
      </c>
      <c r="FTD3" t="s">
        <v>2072</v>
      </c>
      <c r="FTE3" t="s">
        <v>2539</v>
      </c>
      <c r="FTF3" t="s">
        <v>914</v>
      </c>
      <c r="FTG3" t="s">
        <v>1188</v>
      </c>
      <c r="FTH3" t="s">
        <v>741</v>
      </c>
      <c r="FTI3" t="s">
        <v>10018</v>
      </c>
      <c r="FTJ3" t="s">
        <v>10019</v>
      </c>
      <c r="FTK3" t="s">
        <v>10020</v>
      </c>
      <c r="FTL3" t="s">
        <v>10021</v>
      </c>
      <c r="FTM3" t="s">
        <v>10022</v>
      </c>
      <c r="FTN3" t="s">
        <v>9412</v>
      </c>
      <c r="FTO3" t="s">
        <v>10023</v>
      </c>
      <c r="FTP3" t="s">
        <v>9897</v>
      </c>
      <c r="FTQ3" t="s">
        <v>10024</v>
      </c>
      <c r="FTR3" t="s">
        <v>10025</v>
      </c>
      <c r="FTS3" t="s">
        <v>10026</v>
      </c>
      <c r="FTT3" t="s">
        <v>10027</v>
      </c>
      <c r="FTU3" t="s">
        <v>10028</v>
      </c>
      <c r="FTV3" t="s">
        <v>10029</v>
      </c>
      <c r="FTW3" t="s">
        <v>10030</v>
      </c>
      <c r="FTX3" t="s">
        <v>10031</v>
      </c>
      <c r="FTY3" t="s">
        <v>10032</v>
      </c>
      <c r="FTZ3" t="s">
        <v>10033</v>
      </c>
      <c r="FUA3" t="s">
        <v>744</v>
      </c>
      <c r="FUB3" t="s">
        <v>9119</v>
      </c>
      <c r="FUC3" t="s">
        <v>1276</v>
      </c>
      <c r="FUD3" t="s">
        <v>774</v>
      </c>
      <c r="FUE3" t="s">
        <v>1200</v>
      </c>
      <c r="FUF3" t="s">
        <v>380</v>
      </c>
      <c r="FUG3" t="s">
        <v>10034</v>
      </c>
      <c r="FUH3" t="s">
        <v>1806</v>
      </c>
      <c r="FUI3" t="s">
        <v>2382</v>
      </c>
      <c r="FUJ3" t="s">
        <v>2537</v>
      </c>
      <c r="FUK3" t="s">
        <v>565</v>
      </c>
      <c r="FUL3" t="s">
        <v>2068</v>
      </c>
      <c r="FUM3" t="s">
        <v>2073</v>
      </c>
      <c r="FUN3" t="s">
        <v>1813</v>
      </c>
      <c r="FUO3" t="s">
        <v>1818</v>
      </c>
      <c r="FUP3" t="s">
        <v>10094</v>
      </c>
      <c r="FUQ3" t="s">
        <v>2393</v>
      </c>
      <c r="FUR3" t="s">
        <v>2401</v>
      </c>
      <c r="FUS3" t="s">
        <v>2396</v>
      </c>
      <c r="FUT3" t="s">
        <v>10095</v>
      </c>
      <c r="FUU3" t="s">
        <v>2402</v>
      </c>
      <c r="FUV3" t="s">
        <v>261</v>
      </c>
      <c r="FUW3" t="s">
        <v>381</v>
      </c>
      <c r="FUX3" t="s">
        <v>10035</v>
      </c>
      <c r="FUY3" t="s">
        <v>1817</v>
      </c>
      <c r="FUZ3" t="s">
        <v>2076</v>
      </c>
      <c r="FVA3" t="s">
        <v>2706</v>
      </c>
      <c r="FVB3" t="s">
        <v>2394</v>
      </c>
      <c r="FVC3" t="s">
        <v>685</v>
      </c>
      <c r="FVD3" t="s">
        <v>10036</v>
      </c>
      <c r="FVE3" t="s">
        <v>1477</v>
      </c>
      <c r="FVF3" t="s">
        <v>2391</v>
      </c>
      <c r="FVG3" t="s">
        <v>892</v>
      </c>
      <c r="FVH3" t="s">
        <v>10853</v>
      </c>
      <c r="FVI3" t="s">
        <v>10037</v>
      </c>
      <c r="FVJ3" t="s">
        <v>566</v>
      </c>
      <c r="FVK3" t="s">
        <v>2077</v>
      </c>
      <c r="FVL3" t="s">
        <v>2395</v>
      </c>
      <c r="FVM3" t="s">
        <v>2397</v>
      </c>
      <c r="FVN3" t="s">
        <v>2787</v>
      </c>
      <c r="FVO3" t="s">
        <v>2390</v>
      </c>
      <c r="FVP3" t="s">
        <v>1278</v>
      </c>
      <c r="FVQ3" t="s">
        <v>2400</v>
      </c>
      <c r="FVR3" t="s">
        <v>2399</v>
      </c>
      <c r="FVS3" t="s">
        <v>1820</v>
      </c>
      <c r="FVT3" t="s">
        <v>2103</v>
      </c>
      <c r="FVU3" t="s">
        <v>10038</v>
      </c>
      <c r="FVV3" t="s">
        <v>10039</v>
      </c>
      <c r="FVW3" t="s">
        <v>10606</v>
      </c>
      <c r="FVX3" t="s">
        <v>10040</v>
      </c>
      <c r="FVY3" t="s">
        <v>10041</v>
      </c>
      <c r="FVZ3" t="s">
        <v>10607</v>
      </c>
      <c r="FWA3" t="s">
        <v>10042</v>
      </c>
      <c r="FWB3" t="s">
        <v>10043</v>
      </c>
      <c r="FWC3" t="s">
        <v>2392</v>
      </c>
      <c r="FWD3" t="s">
        <v>10315</v>
      </c>
      <c r="FWE3" t="s">
        <v>2398</v>
      </c>
      <c r="FWF3" t="s">
        <v>2075</v>
      </c>
      <c r="FWG3" t="s">
        <v>2542</v>
      </c>
      <c r="FWH3" t="s">
        <v>313</v>
      </c>
      <c r="FWI3" t="s">
        <v>10387</v>
      </c>
      <c r="FWJ3" t="s">
        <v>666</v>
      </c>
      <c r="FWK3" t="s">
        <v>2403</v>
      </c>
      <c r="FWL3" t="s">
        <v>2404</v>
      </c>
      <c r="FWM3" t="s">
        <v>1005</v>
      </c>
      <c r="FWN3" t="s">
        <v>958</v>
      </c>
      <c r="FWO3" t="s">
        <v>290</v>
      </c>
      <c r="FWP3" t="s">
        <v>665</v>
      </c>
      <c r="FWQ3" t="s">
        <v>1824</v>
      </c>
      <c r="FWR3" t="s">
        <v>2405</v>
      </c>
      <c r="FWS3" t="s">
        <v>1823</v>
      </c>
      <c r="FWT3" t="s">
        <v>1825</v>
      </c>
      <c r="FWU3" t="s">
        <v>1821</v>
      </c>
      <c r="FWV3" t="s">
        <v>875</v>
      </c>
      <c r="FWW3" t="s">
        <v>5713</v>
      </c>
      <c r="FWX3" t="s">
        <v>1822</v>
      </c>
      <c r="FWY3" t="s">
        <v>309</v>
      </c>
      <c r="FWZ3" t="s">
        <v>772</v>
      </c>
      <c r="FXA3" t="s">
        <v>2788</v>
      </c>
      <c r="FXB3" t="s">
        <v>2708</v>
      </c>
      <c r="FXC3" t="s">
        <v>10044</v>
      </c>
      <c r="FXD3" t="s">
        <v>10045</v>
      </c>
      <c r="FXE3" t="s">
        <v>2707</v>
      </c>
      <c r="FXF3" t="s">
        <v>2543</v>
      </c>
      <c r="FXG3" t="s">
        <v>2709</v>
      </c>
    </row>
    <row r="4" spans="1:5708" x14ac:dyDescent="0.25">
      <c r="A4">
        <v>3</v>
      </c>
      <c r="B4" s="5">
        <v>100869</v>
      </c>
      <c r="C4" t="str">
        <f t="shared" si="0"/>
        <v>First National Bank Alaska - Anchorage, AK</v>
      </c>
      <c r="D4" s="21" t="s">
        <v>108</v>
      </c>
      <c r="E4" s="19" t="s">
        <v>2803</v>
      </c>
      <c r="F4" s="19" t="s">
        <v>2801</v>
      </c>
      <c r="G4" s="19"/>
      <c r="H4" t="s">
        <v>2944</v>
      </c>
      <c r="I4" t="s">
        <v>5429</v>
      </c>
      <c r="L4">
        <f t="shared" ref="L4" si="1">IF(L2=K2,K4+1,1)</f>
        <v>1</v>
      </c>
      <c r="M4">
        <f t="shared" ref="M4" si="2">IF(M2=L2,L4+1,1)</f>
        <v>2</v>
      </c>
      <c r="N4">
        <f t="shared" ref="N4" si="3">IF(N2=M2,M4+1,1)</f>
        <v>3</v>
      </c>
      <c r="O4">
        <f t="shared" ref="O4" si="4">IF(O2=N2,N4+1,1)</f>
        <v>4</v>
      </c>
      <c r="P4">
        <f t="shared" ref="P4" si="5">IF(P2=O2,O4+1,1)</f>
        <v>5</v>
      </c>
      <c r="Q4">
        <f t="shared" ref="Q4" si="6">IF(Q2=P2,P4+1,1)</f>
        <v>1</v>
      </c>
      <c r="R4">
        <f t="shared" ref="R4" si="7">IF(R2=Q2,Q4+1,1)</f>
        <v>2</v>
      </c>
      <c r="S4">
        <f t="shared" ref="S4" si="8">IF(S2=R2,R4+1,1)</f>
        <v>3</v>
      </c>
      <c r="T4">
        <f t="shared" ref="T4" si="9">IF(T2=S2,S4+1,1)</f>
        <v>4</v>
      </c>
      <c r="U4">
        <f t="shared" ref="U4" si="10">IF(U2=T2,T4+1,1)</f>
        <v>5</v>
      </c>
      <c r="V4">
        <f t="shared" ref="V4" si="11">IF(V2=U2,U4+1,1)</f>
        <v>6</v>
      </c>
      <c r="W4">
        <f t="shared" ref="W4" si="12">IF(W2=V2,V4+1,1)</f>
        <v>7</v>
      </c>
      <c r="X4">
        <f t="shared" ref="X4" si="13">IF(X2=W2,W4+1,1)</f>
        <v>8</v>
      </c>
      <c r="Y4">
        <f t="shared" ref="Y4" si="14">IF(Y2=X2,X4+1,1)</f>
        <v>9</v>
      </c>
      <c r="Z4">
        <f t="shared" ref="Z4" si="15">IF(Z2=Y2,Y4+1,1)</f>
        <v>10</v>
      </c>
      <c r="AA4">
        <f t="shared" ref="AA4" si="16">IF(AA2=Z2,Z4+1,1)</f>
        <v>11</v>
      </c>
      <c r="AB4">
        <f t="shared" ref="AB4" si="17">IF(AB2=AA2,AA4+1,1)</f>
        <v>12</v>
      </c>
      <c r="AC4">
        <f t="shared" ref="AC4" si="18">IF(AC2=AB2,AB4+1,1)</f>
        <v>13</v>
      </c>
      <c r="AD4">
        <f t="shared" ref="AD4" si="19">IF(AD2=AC2,AC4+1,1)</f>
        <v>14</v>
      </c>
      <c r="AE4">
        <f t="shared" ref="AE4" si="20">IF(AE2=AD2,AD4+1,1)</f>
        <v>15</v>
      </c>
      <c r="AF4">
        <f t="shared" ref="AF4" si="21">IF(AF2=AE2,AE4+1,1)</f>
        <v>16</v>
      </c>
      <c r="AG4">
        <f t="shared" ref="AG4" si="22">IF(AG2=AF2,AF4+1,1)</f>
        <v>17</v>
      </c>
      <c r="AH4">
        <f t="shared" ref="AH4" si="23">IF(AH2=AG2,AG4+1,1)</f>
        <v>18</v>
      </c>
      <c r="AI4">
        <f t="shared" ref="AI4" si="24">IF(AI2=AH2,AH4+1,1)</f>
        <v>19</v>
      </c>
      <c r="AJ4">
        <f t="shared" ref="AJ4" si="25">IF(AJ2=AI2,AI4+1,1)</f>
        <v>20</v>
      </c>
      <c r="AK4">
        <f t="shared" ref="AK4" si="26">IF(AK2=AJ2,AJ4+1,1)</f>
        <v>21</v>
      </c>
      <c r="AL4">
        <f t="shared" ref="AL4" si="27">IF(AL2=AK2,AK4+1,1)</f>
        <v>22</v>
      </c>
      <c r="AM4">
        <f t="shared" ref="AM4" si="28">IF(AM2=AL2,AL4+1,1)</f>
        <v>23</v>
      </c>
      <c r="AN4">
        <f t="shared" ref="AN4" si="29">IF(AN2=AM2,AM4+1,1)</f>
        <v>24</v>
      </c>
      <c r="AO4">
        <f t="shared" ref="AO4" si="30">IF(AO2=AN2,AN4+1,1)</f>
        <v>25</v>
      </c>
      <c r="AP4">
        <f t="shared" ref="AP4" si="31">IF(AP2=AO2,AO4+1,1)</f>
        <v>26</v>
      </c>
      <c r="AQ4">
        <f t="shared" ref="AQ4" si="32">IF(AQ2=AP2,AP4+1,1)</f>
        <v>27</v>
      </c>
      <c r="AR4">
        <f t="shared" ref="AR4" si="33">IF(AR2=AQ2,AQ4+1,1)</f>
        <v>28</v>
      </c>
      <c r="AS4">
        <f t="shared" ref="AS4" si="34">IF(AS2=AR2,AR4+1,1)</f>
        <v>29</v>
      </c>
      <c r="AT4">
        <f t="shared" ref="AT4" si="35">IF(AT2=AS2,AS4+1,1)</f>
        <v>30</v>
      </c>
      <c r="AU4">
        <f t="shared" ref="AU4" si="36">IF(AU2=AT2,AT4+1,1)</f>
        <v>31</v>
      </c>
      <c r="AV4">
        <f t="shared" ref="AV4" si="37">IF(AV2=AU2,AU4+1,1)</f>
        <v>32</v>
      </c>
      <c r="AW4">
        <f t="shared" ref="AW4" si="38">IF(AW2=AV2,AV4+1,1)</f>
        <v>33</v>
      </c>
      <c r="AX4">
        <f t="shared" ref="AX4" si="39">IF(AX2=AW2,AW4+1,1)</f>
        <v>34</v>
      </c>
      <c r="AY4">
        <f t="shared" ref="AY4" si="40">IF(AY2=AX2,AX4+1,1)</f>
        <v>35</v>
      </c>
      <c r="AZ4">
        <f t="shared" ref="AZ4" si="41">IF(AZ2=AY2,AY4+1,1)</f>
        <v>36</v>
      </c>
      <c r="BA4">
        <f t="shared" ref="BA4" si="42">IF(BA2=AZ2,AZ4+1,1)</f>
        <v>37</v>
      </c>
      <c r="BB4">
        <f t="shared" ref="BB4" si="43">IF(BB2=BA2,BA4+1,1)</f>
        <v>38</v>
      </c>
      <c r="BC4">
        <f t="shared" ref="BC4" si="44">IF(BC2=BB2,BB4+1,1)</f>
        <v>39</v>
      </c>
      <c r="BD4">
        <f t="shared" ref="BD4" si="45">IF(BD2=BC2,BC4+1,1)</f>
        <v>40</v>
      </c>
      <c r="BE4">
        <f t="shared" ref="BE4" si="46">IF(BE2=BD2,BD4+1,1)</f>
        <v>41</v>
      </c>
      <c r="BF4">
        <f t="shared" ref="BF4" si="47">IF(BF2=BE2,BE4+1,1)</f>
        <v>42</v>
      </c>
      <c r="BG4">
        <f t="shared" ref="BG4" si="48">IF(BG2=BF2,BF4+1,1)</f>
        <v>43</v>
      </c>
      <c r="BH4">
        <f t="shared" ref="BH4" si="49">IF(BH2=BG2,BG4+1,1)</f>
        <v>44</v>
      </c>
      <c r="BI4">
        <f t="shared" ref="BI4" si="50">IF(BI2=BH2,BH4+1,1)</f>
        <v>45</v>
      </c>
      <c r="BJ4">
        <f t="shared" ref="BJ4" si="51">IF(BJ2=BI2,BI4+1,1)</f>
        <v>46</v>
      </c>
      <c r="BK4">
        <f t="shared" ref="BK4" si="52">IF(BK2=BJ2,BJ4+1,1)</f>
        <v>47</v>
      </c>
      <c r="BL4">
        <f t="shared" ref="BL4" si="53">IF(BL2=BK2,BK4+1,1)</f>
        <v>48</v>
      </c>
      <c r="BM4">
        <f t="shared" ref="BM4" si="54">IF(BM2=BL2,BL4+1,1)</f>
        <v>49</v>
      </c>
      <c r="BN4">
        <f t="shared" ref="BN4" si="55">IF(BN2=BM2,BM4+1,1)</f>
        <v>50</v>
      </c>
      <c r="BO4">
        <f t="shared" ref="BO4" si="56">IF(BO2=BN2,BN4+1,1)</f>
        <v>51</v>
      </c>
      <c r="BP4">
        <f t="shared" ref="BP4" si="57">IF(BP2=BO2,BO4+1,1)</f>
        <v>52</v>
      </c>
      <c r="BQ4">
        <f t="shared" ref="BQ4" si="58">IF(BQ2=BP2,BP4+1,1)</f>
        <v>53</v>
      </c>
      <c r="BR4">
        <f t="shared" ref="BR4" si="59">IF(BR2=BQ2,BQ4+1,1)</f>
        <v>54</v>
      </c>
      <c r="BS4">
        <f t="shared" ref="BS4" si="60">IF(BS2=BR2,BR4+1,1)</f>
        <v>55</v>
      </c>
      <c r="BT4">
        <f t="shared" ref="BT4" si="61">IF(BT2=BS2,BS4+1,1)</f>
        <v>56</v>
      </c>
      <c r="BU4">
        <f t="shared" ref="BU4" si="62">IF(BU2=BT2,BT4+1,1)</f>
        <v>57</v>
      </c>
      <c r="BV4">
        <f t="shared" ref="BV4" si="63">IF(BV2=BU2,BU4+1,1)</f>
        <v>58</v>
      </c>
      <c r="BW4">
        <f t="shared" ref="BW4" si="64">IF(BW2=BV2,BV4+1,1)</f>
        <v>59</v>
      </c>
      <c r="BX4">
        <f t="shared" ref="BX4" si="65">IF(BX2=BW2,BW4+1,1)</f>
        <v>60</v>
      </c>
      <c r="BY4">
        <f t="shared" ref="BY4" si="66">IF(BY2=BX2,BX4+1,1)</f>
        <v>61</v>
      </c>
      <c r="BZ4">
        <f t="shared" ref="BZ4" si="67">IF(BZ2=BY2,BY4+1,1)</f>
        <v>62</v>
      </c>
      <c r="CA4">
        <f t="shared" ref="CA4" si="68">IF(CA2=BZ2,BZ4+1,1)</f>
        <v>63</v>
      </c>
      <c r="CB4">
        <f t="shared" ref="CB4" si="69">IF(CB2=CA2,CA4+1,1)</f>
        <v>64</v>
      </c>
      <c r="CC4">
        <f t="shared" ref="CC4" si="70">IF(CC2=CB2,CB4+1,1)</f>
        <v>65</v>
      </c>
      <c r="CD4">
        <f t="shared" ref="CD4" si="71">IF(CD2=CC2,CC4+1,1)</f>
        <v>66</v>
      </c>
      <c r="CE4">
        <f t="shared" ref="CE4" si="72">IF(CE2=CD2,CD4+1,1)</f>
        <v>67</v>
      </c>
      <c r="CF4">
        <f t="shared" ref="CF4" si="73">IF(CF2=CE2,CE4+1,1)</f>
        <v>68</v>
      </c>
      <c r="CG4">
        <f t="shared" ref="CG4" si="74">IF(CG2=CF2,CF4+1,1)</f>
        <v>69</v>
      </c>
      <c r="CH4">
        <f t="shared" ref="CH4" si="75">IF(CH2=CG2,CG4+1,1)</f>
        <v>70</v>
      </c>
      <c r="CI4">
        <f t="shared" ref="CI4" si="76">IF(CI2=CH2,CH4+1,1)</f>
        <v>71</v>
      </c>
      <c r="CJ4">
        <f t="shared" ref="CJ4" si="77">IF(CJ2=CI2,CI4+1,1)</f>
        <v>72</v>
      </c>
      <c r="CK4">
        <f t="shared" ref="CK4" si="78">IF(CK2=CJ2,CJ4+1,1)</f>
        <v>73</v>
      </c>
      <c r="CL4">
        <f t="shared" ref="CL4" si="79">IF(CL2=CK2,CK4+1,1)</f>
        <v>74</v>
      </c>
      <c r="CM4">
        <f t="shared" ref="CM4" si="80">IF(CM2=CL2,CL4+1,1)</f>
        <v>75</v>
      </c>
      <c r="CN4">
        <f t="shared" ref="CN4" si="81">IF(CN2=CM2,CM4+1,1)</f>
        <v>76</v>
      </c>
      <c r="CO4">
        <f t="shared" ref="CO4" si="82">IF(CO2=CN2,CN4+1,1)</f>
        <v>77</v>
      </c>
      <c r="CP4">
        <f t="shared" ref="CP4" si="83">IF(CP2=CO2,CO4+1,1)</f>
        <v>78</v>
      </c>
      <c r="CQ4">
        <f t="shared" ref="CQ4" si="84">IF(CQ2=CP2,CP4+1,1)</f>
        <v>79</v>
      </c>
      <c r="CR4">
        <f t="shared" ref="CR4" si="85">IF(CR2=CQ2,CQ4+1,1)</f>
        <v>80</v>
      </c>
      <c r="CS4">
        <f t="shared" ref="CS4" si="86">IF(CS2=CR2,CR4+1,1)</f>
        <v>81</v>
      </c>
      <c r="CT4">
        <f t="shared" ref="CT4" si="87">IF(CT2=CS2,CS4+1,1)</f>
        <v>82</v>
      </c>
      <c r="CU4">
        <f t="shared" ref="CU4" si="88">IF(CU2=CT2,CT4+1,1)</f>
        <v>83</v>
      </c>
      <c r="CV4">
        <f t="shared" ref="CV4" si="89">IF(CV2=CU2,CU4+1,1)</f>
        <v>84</v>
      </c>
      <c r="CW4">
        <f t="shared" ref="CW4" si="90">IF(CW2=CV2,CV4+1,1)</f>
        <v>85</v>
      </c>
      <c r="CX4">
        <f t="shared" ref="CX4" si="91">IF(CX2=CW2,CW4+1,1)</f>
        <v>86</v>
      </c>
      <c r="CY4">
        <f t="shared" ref="CY4" si="92">IF(CY2=CX2,CX4+1,1)</f>
        <v>87</v>
      </c>
      <c r="CZ4">
        <f t="shared" ref="CZ4" si="93">IF(CZ2=CY2,CY4+1,1)</f>
        <v>88</v>
      </c>
      <c r="DA4">
        <f t="shared" ref="DA4" si="94">IF(DA2=CZ2,CZ4+1,1)</f>
        <v>89</v>
      </c>
      <c r="DB4">
        <f t="shared" ref="DB4" si="95">IF(DB2=DA2,DA4+1,1)</f>
        <v>90</v>
      </c>
      <c r="DC4">
        <f t="shared" ref="DC4" si="96">IF(DC2=DB2,DB4+1,1)</f>
        <v>91</v>
      </c>
      <c r="DD4">
        <f t="shared" ref="DD4" si="97">IF(DD2=DC2,DC4+1,1)</f>
        <v>92</v>
      </c>
      <c r="DE4">
        <f t="shared" ref="DE4" si="98">IF(DE2=DD2,DD4+1,1)</f>
        <v>93</v>
      </c>
      <c r="DF4">
        <f t="shared" ref="DF4" si="99">IF(DF2=DE2,DE4+1,1)</f>
        <v>94</v>
      </c>
      <c r="DG4">
        <f t="shared" ref="DG4" si="100">IF(DG2=DF2,DF4+1,1)</f>
        <v>95</v>
      </c>
      <c r="DH4">
        <f t="shared" ref="DH4" si="101">IF(DH2=DG2,DG4+1,1)</f>
        <v>1</v>
      </c>
      <c r="DI4">
        <f t="shared" ref="DI4" si="102">IF(DI2=DH2,DH4+1,1)</f>
        <v>2</v>
      </c>
      <c r="DJ4">
        <f t="shared" ref="DJ4" si="103">IF(DJ2=DI2,DI4+1,1)</f>
        <v>3</v>
      </c>
      <c r="DK4">
        <f t="shared" ref="DK4" si="104">IF(DK2=DJ2,DJ4+1,1)</f>
        <v>4</v>
      </c>
      <c r="DL4">
        <f t="shared" ref="DL4" si="105">IF(DL2=DK2,DK4+1,1)</f>
        <v>5</v>
      </c>
      <c r="DM4">
        <f t="shared" ref="DM4" si="106">IF(DM2=DL2,DL4+1,1)</f>
        <v>6</v>
      </c>
      <c r="DN4">
        <f t="shared" ref="DN4" si="107">IF(DN2=DM2,DM4+1,1)</f>
        <v>7</v>
      </c>
      <c r="DO4">
        <f t="shared" ref="DO4" si="108">IF(DO2=DN2,DN4+1,1)</f>
        <v>8</v>
      </c>
      <c r="DP4">
        <f t="shared" ref="DP4" si="109">IF(DP2=DO2,DO4+1,1)</f>
        <v>9</v>
      </c>
      <c r="DQ4">
        <f t="shared" ref="DQ4" si="110">IF(DQ2=DP2,DP4+1,1)</f>
        <v>10</v>
      </c>
      <c r="DR4">
        <f t="shared" ref="DR4" si="111">IF(DR2=DQ2,DQ4+1,1)</f>
        <v>11</v>
      </c>
      <c r="DS4">
        <f t="shared" ref="DS4" si="112">IF(DS2=DR2,DR4+1,1)</f>
        <v>12</v>
      </c>
      <c r="DT4">
        <f t="shared" ref="DT4" si="113">IF(DT2=DS2,DS4+1,1)</f>
        <v>13</v>
      </c>
      <c r="DU4">
        <f t="shared" ref="DU4" si="114">IF(DU2=DT2,DT4+1,1)</f>
        <v>14</v>
      </c>
      <c r="DV4">
        <f t="shared" ref="DV4" si="115">IF(DV2=DU2,DU4+1,1)</f>
        <v>15</v>
      </c>
      <c r="DW4">
        <f t="shared" ref="DW4" si="116">IF(DW2=DV2,DV4+1,1)</f>
        <v>16</v>
      </c>
      <c r="DX4">
        <f t="shared" ref="DX4" si="117">IF(DX2=DW2,DW4+1,1)</f>
        <v>17</v>
      </c>
      <c r="DY4">
        <f t="shared" ref="DY4" si="118">IF(DY2=DX2,DX4+1,1)</f>
        <v>18</v>
      </c>
      <c r="DZ4">
        <f t="shared" ref="DZ4" si="119">IF(DZ2=DY2,DY4+1,1)</f>
        <v>19</v>
      </c>
      <c r="EA4">
        <f t="shared" ref="EA4" si="120">IF(EA2=DZ2,DZ4+1,1)</f>
        <v>20</v>
      </c>
      <c r="EB4">
        <f t="shared" ref="EB4" si="121">IF(EB2=EA2,EA4+1,1)</f>
        <v>21</v>
      </c>
      <c r="EC4">
        <f t="shared" ref="EC4" si="122">IF(EC2=EB2,EB4+1,1)</f>
        <v>22</v>
      </c>
      <c r="ED4">
        <f t="shared" ref="ED4" si="123">IF(ED2=EC2,EC4+1,1)</f>
        <v>23</v>
      </c>
      <c r="EE4">
        <f t="shared" ref="EE4" si="124">IF(EE2=ED2,ED4+1,1)</f>
        <v>24</v>
      </c>
      <c r="EF4">
        <f t="shared" ref="EF4" si="125">IF(EF2=EE2,EE4+1,1)</f>
        <v>25</v>
      </c>
      <c r="EG4">
        <f t="shared" ref="EG4" si="126">IF(EG2=EF2,EF4+1,1)</f>
        <v>26</v>
      </c>
      <c r="EH4">
        <f t="shared" ref="EH4" si="127">IF(EH2=EG2,EG4+1,1)</f>
        <v>27</v>
      </c>
      <c r="EI4">
        <f t="shared" ref="EI4" si="128">IF(EI2=EH2,EH4+1,1)</f>
        <v>28</v>
      </c>
      <c r="EJ4">
        <f t="shared" ref="EJ4" si="129">IF(EJ2=EI2,EI4+1,1)</f>
        <v>29</v>
      </c>
      <c r="EK4">
        <f t="shared" ref="EK4" si="130">IF(EK2=EJ2,EJ4+1,1)</f>
        <v>30</v>
      </c>
      <c r="EL4">
        <f t="shared" ref="EL4" si="131">IF(EL2=EK2,EK4+1,1)</f>
        <v>31</v>
      </c>
      <c r="EM4">
        <f t="shared" ref="EM4" si="132">IF(EM2=EL2,EL4+1,1)</f>
        <v>32</v>
      </c>
      <c r="EN4">
        <f t="shared" ref="EN4" si="133">IF(EN2=EM2,EM4+1,1)</f>
        <v>33</v>
      </c>
      <c r="EO4">
        <f t="shared" ref="EO4" si="134">IF(EO2=EN2,EN4+1,1)</f>
        <v>34</v>
      </c>
      <c r="EP4">
        <f t="shared" ref="EP4" si="135">IF(EP2=EO2,EO4+1,1)</f>
        <v>35</v>
      </c>
      <c r="EQ4">
        <f t="shared" ref="EQ4" si="136">IF(EQ2=EP2,EP4+1,1)</f>
        <v>36</v>
      </c>
      <c r="ER4">
        <f t="shared" ref="ER4" si="137">IF(ER2=EQ2,EQ4+1,1)</f>
        <v>37</v>
      </c>
      <c r="ES4">
        <f t="shared" ref="ES4" si="138">IF(ES2=ER2,ER4+1,1)</f>
        <v>38</v>
      </c>
      <c r="ET4">
        <f t="shared" ref="ET4" si="139">IF(ET2=ES2,ES4+1,1)</f>
        <v>39</v>
      </c>
      <c r="EU4">
        <f t="shared" ref="EU4" si="140">IF(EU2=ET2,ET4+1,1)</f>
        <v>40</v>
      </c>
      <c r="EV4">
        <f t="shared" ref="EV4" si="141">IF(EV2=EU2,EU4+1,1)</f>
        <v>41</v>
      </c>
      <c r="EW4">
        <f t="shared" ref="EW4" si="142">IF(EW2=EV2,EV4+1,1)</f>
        <v>42</v>
      </c>
      <c r="EX4">
        <f t="shared" ref="EX4" si="143">IF(EX2=EW2,EW4+1,1)</f>
        <v>43</v>
      </c>
      <c r="EY4">
        <f t="shared" ref="EY4" si="144">IF(EY2=EX2,EX4+1,1)</f>
        <v>44</v>
      </c>
      <c r="EZ4">
        <f t="shared" ref="EZ4" si="145">IF(EZ2=EY2,EY4+1,1)</f>
        <v>45</v>
      </c>
      <c r="FA4">
        <f t="shared" ref="FA4" si="146">IF(FA2=EZ2,EZ4+1,1)</f>
        <v>46</v>
      </c>
      <c r="FB4">
        <f t="shared" ref="FB4" si="147">IF(FB2=FA2,FA4+1,1)</f>
        <v>47</v>
      </c>
      <c r="FC4">
        <f t="shared" ref="FC4" si="148">IF(FC2=FB2,FB4+1,1)</f>
        <v>48</v>
      </c>
      <c r="FD4">
        <f t="shared" ref="FD4" si="149">IF(FD2=FC2,FC4+1,1)</f>
        <v>49</v>
      </c>
      <c r="FE4">
        <f t="shared" ref="FE4" si="150">IF(FE2=FD2,FD4+1,1)</f>
        <v>50</v>
      </c>
      <c r="FF4">
        <f t="shared" ref="FF4" si="151">IF(FF2=FE2,FE4+1,1)</f>
        <v>51</v>
      </c>
      <c r="FG4">
        <f t="shared" ref="FG4" si="152">IF(FG2=FF2,FF4+1,1)</f>
        <v>52</v>
      </c>
      <c r="FH4">
        <f t="shared" ref="FH4" si="153">IF(FH2=FG2,FG4+1,1)</f>
        <v>53</v>
      </c>
      <c r="FI4">
        <f t="shared" ref="FI4" si="154">IF(FI2=FH2,FH4+1,1)</f>
        <v>54</v>
      </c>
      <c r="FJ4">
        <f t="shared" ref="FJ4" si="155">IF(FJ2=FI2,FI4+1,1)</f>
        <v>55</v>
      </c>
      <c r="FK4">
        <f t="shared" ref="FK4" si="156">IF(FK2=FJ2,FJ4+1,1)</f>
        <v>56</v>
      </c>
      <c r="FL4">
        <f t="shared" ref="FL4" si="157">IF(FL2=FK2,FK4+1,1)</f>
        <v>57</v>
      </c>
      <c r="FM4">
        <f t="shared" ref="FM4" si="158">IF(FM2=FL2,FL4+1,1)</f>
        <v>58</v>
      </c>
      <c r="FN4">
        <f t="shared" ref="FN4" si="159">IF(FN2=FM2,FM4+1,1)</f>
        <v>59</v>
      </c>
      <c r="FO4">
        <f t="shared" ref="FO4" si="160">IF(FO2=FN2,FN4+1,1)</f>
        <v>60</v>
      </c>
      <c r="FP4">
        <f t="shared" ref="FP4" si="161">IF(FP2=FO2,FO4+1,1)</f>
        <v>61</v>
      </c>
      <c r="FQ4">
        <f t="shared" ref="FQ4" si="162">IF(FQ2=FP2,FP4+1,1)</f>
        <v>62</v>
      </c>
      <c r="FR4">
        <f t="shared" ref="FR4" si="163">IF(FR2=FQ2,FQ4+1,1)</f>
        <v>63</v>
      </c>
      <c r="FS4">
        <f t="shared" ref="FS4" si="164">IF(FS2=FR2,FR4+1,1)</f>
        <v>64</v>
      </c>
      <c r="FT4">
        <f t="shared" ref="FT4" si="165">IF(FT2=FS2,FS4+1,1)</f>
        <v>65</v>
      </c>
      <c r="FU4">
        <f t="shared" ref="FU4" si="166">IF(FU2=FT2,FT4+1,1)</f>
        <v>66</v>
      </c>
      <c r="FV4">
        <f t="shared" ref="FV4" si="167">IF(FV2=FU2,FU4+1,1)</f>
        <v>67</v>
      </c>
      <c r="FW4">
        <f t="shared" ref="FW4" si="168">IF(FW2=FV2,FV4+1,1)</f>
        <v>68</v>
      </c>
      <c r="FX4">
        <f t="shared" ref="FX4" si="169">IF(FX2=FW2,FW4+1,1)</f>
        <v>69</v>
      </c>
      <c r="FY4">
        <f t="shared" ref="FY4" si="170">IF(FY2=FX2,FX4+1,1)</f>
        <v>70</v>
      </c>
      <c r="FZ4">
        <f t="shared" ref="FZ4" si="171">IF(FZ2=FY2,FY4+1,1)</f>
        <v>71</v>
      </c>
      <c r="GA4">
        <f t="shared" ref="GA4" si="172">IF(GA2=FZ2,FZ4+1,1)</f>
        <v>72</v>
      </c>
      <c r="GB4">
        <f t="shared" ref="GB4" si="173">IF(GB2=GA2,GA4+1,1)</f>
        <v>73</v>
      </c>
      <c r="GC4">
        <f t="shared" ref="GC4" si="174">IF(GC2=GB2,GB4+1,1)</f>
        <v>74</v>
      </c>
      <c r="GD4">
        <f t="shared" ref="GD4" si="175">IF(GD2=GC2,GC4+1,1)</f>
        <v>75</v>
      </c>
      <c r="GE4">
        <f t="shared" ref="GE4" si="176">IF(GE2=GD2,GD4+1,1)</f>
        <v>76</v>
      </c>
      <c r="GF4">
        <f t="shared" ref="GF4" si="177">IF(GF2=GE2,GE4+1,1)</f>
        <v>77</v>
      </c>
      <c r="GG4">
        <f t="shared" ref="GG4" si="178">IF(GG2=GF2,GF4+1,1)</f>
        <v>1</v>
      </c>
      <c r="GH4">
        <f t="shared" ref="GH4" si="179">IF(GH2=GG2,GG4+1,1)</f>
        <v>2</v>
      </c>
      <c r="GI4">
        <f t="shared" ref="GI4" si="180">IF(GI2=GH2,GH4+1,1)</f>
        <v>3</v>
      </c>
      <c r="GJ4">
        <f t="shared" ref="GJ4" si="181">IF(GJ2=GI2,GI4+1,1)</f>
        <v>4</v>
      </c>
      <c r="GK4">
        <f t="shared" ref="GK4" si="182">IF(GK2=GJ2,GJ4+1,1)</f>
        <v>5</v>
      </c>
      <c r="GL4">
        <f t="shared" ref="GL4" si="183">IF(GL2=GK2,GK4+1,1)</f>
        <v>6</v>
      </c>
      <c r="GM4">
        <f t="shared" ref="GM4" si="184">IF(GM2=GL2,GL4+1,1)</f>
        <v>7</v>
      </c>
      <c r="GN4">
        <f t="shared" ref="GN4" si="185">IF(GN2=GM2,GM4+1,1)</f>
        <v>8</v>
      </c>
      <c r="GO4">
        <f t="shared" ref="GO4" si="186">IF(GO2=GN2,GN4+1,1)</f>
        <v>9</v>
      </c>
      <c r="GP4">
        <f t="shared" ref="GP4" si="187">IF(GP2=GO2,GO4+1,1)</f>
        <v>10</v>
      </c>
      <c r="GQ4">
        <f t="shared" ref="GQ4" si="188">IF(GQ2=GP2,GP4+1,1)</f>
        <v>11</v>
      </c>
      <c r="GR4">
        <f t="shared" ref="GR4" si="189">IF(GR2=GQ2,GQ4+1,1)</f>
        <v>12</v>
      </c>
      <c r="GS4">
        <f t="shared" ref="GS4" si="190">IF(GS2=GR2,GR4+1,1)</f>
        <v>13</v>
      </c>
      <c r="GT4">
        <f t="shared" ref="GT4" si="191">IF(GT2=GS2,GS4+1,1)</f>
        <v>14</v>
      </c>
      <c r="GU4">
        <f t="shared" ref="GU4" si="192">IF(GU2=GT2,GT4+1,1)</f>
        <v>1</v>
      </c>
      <c r="GV4">
        <f t="shared" ref="GV4" si="193">IF(GV2=GU2,GU4+1,1)</f>
        <v>2</v>
      </c>
      <c r="GW4">
        <f t="shared" ref="GW4" si="194">IF(GW2=GV2,GV4+1,1)</f>
        <v>3</v>
      </c>
      <c r="GX4">
        <f t="shared" ref="GX4" si="195">IF(GX2=GW2,GW4+1,1)</f>
        <v>4</v>
      </c>
      <c r="GY4">
        <f t="shared" ref="GY4" si="196">IF(GY2=GX2,GX4+1,1)</f>
        <v>5</v>
      </c>
      <c r="GZ4">
        <f t="shared" ref="GZ4" si="197">IF(GZ2=GY2,GY4+1,1)</f>
        <v>6</v>
      </c>
      <c r="HA4">
        <f t="shared" ref="HA4" si="198">IF(HA2=GZ2,GZ4+1,1)</f>
        <v>7</v>
      </c>
      <c r="HB4">
        <f t="shared" ref="HB4" si="199">IF(HB2=HA2,HA4+1,1)</f>
        <v>8</v>
      </c>
      <c r="HC4">
        <f t="shared" ref="HC4" si="200">IF(HC2=HB2,HB4+1,1)</f>
        <v>9</v>
      </c>
      <c r="HD4">
        <f t="shared" ref="HD4" si="201">IF(HD2=HC2,HC4+1,1)</f>
        <v>10</v>
      </c>
      <c r="HE4">
        <f t="shared" ref="HE4" si="202">IF(HE2=HD2,HD4+1,1)</f>
        <v>11</v>
      </c>
      <c r="HF4">
        <f t="shared" ref="HF4" si="203">IF(HF2=HE2,HE4+1,1)</f>
        <v>12</v>
      </c>
      <c r="HG4">
        <f t="shared" ref="HG4" si="204">IF(HG2=HF2,HF4+1,1)</f>
        <v>13</v>
      </c>
      <c r="HH4">
        <f t="shared" ref="HH4" si="205">IF(HH2=HG2,HG4+1,1)</f>
        <v>14</v>
      </c>
      <c r="HI4">
        <f t="shared" ref="HI4" si="206">IF(HI2=HH2,HH4+1,1)</f>
        <v>15</v>
      </c>
      <c r="HJ4">
        <f t="shared" ref="HJ4" si="207">IF(HJ2=HI2,HI4+1,1)</f>
        <v>16</v>
      </c>
      <c r="HK4">
        <f t="shared" ref="HK4" si="208">IF(HK2=HJ2,HJ4+1,1)</f>
        <v>17</v>
      </c>
      <c r="HL4">
        <f t="shared" ref="HL4" si="209">IF(HL2=HK2,HK4+1,1)</f>
        <v>18</v>
      </c>
      <c r="HM4">
        <f t="shared" ref="HM4" si="210">IF(HM2=HL2,HL4+1,1)</f>
        <v>19</v>
      </c>
      <c r="HN4">
        <f t="shared" ref="HN4" si="211">IF(HN2=HM2,HM4+1,1)</f>
        <v>20</v>
      </c>
      <c r="HO4">
        <f t="shared" ref="HO4" si="212">IF(HO2=HN2,HN4+1,1)</f>
        <v>21</v>
      </c>
      <c r="HP4">
        <f t="shared" ref="HP4" si="213">IF(HP2=HO2,HO4+1,1)</f>
        <v>22</v>
      </c>
      <c r="HQ4">
        <f t="shared" ref="HQ4" si="214">IF(HQ2=HP2,HP4+1,1)</f>
        <v>23</v>
      </c>
      <c r="HR4">
        <f t="shared" ref="HR4" si="215">IF(HR2=HQ2,HQ4+1,1)</f>
        <v>24</v>
      </c>
      <c r="HS4">
        <f t="shared" ref="HS4" si="216">IF(HS2=HR2,HR4+1,1)</f>
        <v>25</v>
      </c>
      <c r="HT4">
        <f t="shared" ref="HT4" si="217">IF(HT2=HS2,HS4+1,1)</f>
        <v>26</v>
      </c>
      <c r="HU4">
        <f t="shared" ref="HU4" si="218">IF(HU2=HT2,HT4+1,1)</f>
        <v>27</v>
      </c>
      <c r="HV4">
        <f t="shared" ref="HV4" si="219">IF(HV2=HU2,HU4+1,1)</f>
        <v>28</v>
      </c>
      <c r="HW4">
        <f t="shared" ref="HW4" si="220">IF(HW2=HV2,HV4+1,1)</f>
        <v>29</v>
      </c>
      <c r="HX4">
        <f t="shared" ref="HX4" si="221">IF(HX2=HW2,HW4+1,1)</f>
        <v>30</v>
      </c>
      <c r="HY4">
        <f t="shared" ref="HY4" si="222">IF(HY2=HX2,HX4+1,1)</f>
        <v>31</v>
      </c>
      <c r="HZ4">
        <f t="shared" ref="HZ4" si="223">IF(HZ2=HY2,HY4+1,1)</f>
        <v>32</v>
      </c>
      <c r="IA4">
        <f t="shared" ref="IA4" si="224">IF(IA2=HZ2,HZ4+1,1)</f>
        <v>33</v>
      </c>
      <c r="IB4">
        <f t="shared" ref="IB4" si="225">IF(IB2=IA2,IA4+1,1)</f>
        <v>34</v>
      </c>
      <c r="IC4">
        <f t="shared" ref="IC4" si="226">IF(IC2=IB2,IB4+1,1)</f>
        <v>35</v>
      </c>
      <c r="ID4">
        <f t="shared" ref="ID4" si="227">IF(ID2=IC2,IC4+1,1)</f>
        <v>36</v>
      </c>
      <c r="IE4">
        <f t="shared" ref="IE4" si="228">IF(IE2=ID2,ID4+1,1)</f>
        <v>37</v>
      </c>
      <c r="IF4">
        <f t="shared" ref="IF4" si="229">IF(IF2=IE2,IE4+1,1)</f>
        <v>38</v>
      </c>
      <c r="IG4">
        <f t="shared" ref="IG4" si="230">IF(IG2=IF2,IF4+1,1)</f>
        <v>39</v>
      </c>
      <c r="IH4">
        <f t="shared" ref="IH4" si="231">IF(IH2=IG2,IG4+1,1)</f>
        <v>40</v>
      </c>
      <c r="II4">
        <f t="shared" ref="II4" si="232">IF(II2=IH2,IH4+1,1)</f>
        <v>41</v>
      </c>
      <c r="IJ4">
        <f t="shared" ref="IJ4" si="233">IF(IJ2=II2,II4+1,1)</f>
        <v>42</v>
      </c>
      <c r="IK4">
        <f t="shared" ref="IK4" si="234">IF(IK2=IJ2,IJ4+1,1)</f>
        <v>43</v>
      </c>
      <c r="IL4">
        <f t="shared" ref="IL4" si="235">IF(IL2=IK2,IK4+1,1)</f>
        <v>44</v>
      </c>
      <c r="IM4">
        <f t="shared" ref="IM4" si="236">IF(IM2=IL2,IL4+1,1)</f>
        <v>45</v>
      </c>
      <c r="IN4">
        <f t="shared" ref="IN4" si="237">IF(IN2=IM2,IM4+1,1)</f>
        <v>46</v>
      </c>
      <c r="IO4">
        <f t="shared" ref="IO4" si="238">IF(IO2=IN2,IN4+1,1)</f>
        <v>47</v>
      </c>
      <c r="IP4">
        <f t="shared" ref="IP4" si="239">IF(IP2=IO2,IO4+1,1)</f>
        <v>48</v>
      </c>
      <c r="IQ4">
        <f t="shared" ref="IQ4" si="240">IF(IQ2=IP2,IP4+1,1)</f>
        <v>49</v>
      </c>
      <c r="IR4">
        <f t="shared" ref="IR4" si="241">IF(IR2=IQ2,IQ4+1,1)</f>
        <v>50</v>
      </c>
      <c r="IS4">
        <f t="shared" ref="IS4" si="242">IF(IS2=IR2,IR4+1,1)</f>
        <v>51</v>
      </c>
      <c r="IT4">
        <f t="shared" ref="IT4" si="243">IF(IT2=IS2,IS4+1,1)</f>
        <v>52</v>
      </c>
      <c r="IU4">
        <f t="shared" ref="IU4" si="244">IF(IU2=IT2,IT4+1,1)</f>
        <v>53</v>
      </c>
      <c r="IV4">
        <f t="shared" ref="IV4" si="245">IF(IV2=IU2,IU4+1,1)</f>
        <v>54</v>
      </c>
      <c r="IW4">
        <f t="shared" ref="IW4" si="246">IF(IW2=IV2,IV4+1,1)</f>
        <v>55</v>
      </c>
      <c r="IX4">
        <f t="shared" ref="IX4" si="247">IF(IX2=IW2,IW4+1,1)</f>
        <v>56</v>
      </c>
      <c r="IY4">
        <f t="shared" ref="IY4" si="248">IF(IY2=IX2,IX4+1,1)</f>
        <v>57</v>
      </c>
      <c r="IZ4">
        <f t="shared" ref="IZ4" si="249">IF(IZ2=IY2,IY4+1,1)</f>
        <v>58</v>
      </c>
      <c r="JA4">
        <f t="shared" ref="JA4" si="250">IF(JA2=IZ2,IZ4+1,1)</f>
        <v>59</v>
      </c>
      <c r="JB4">
        <f t="shared" ref="JB4" si="251">IF(JB2=JA2,JA4+1,1)</f>
        <v>60</v>
      </c>
      <c r="JC4">
        <f t="shared" ref="JC4" si="252">IF(JC2=JB2,JB4+1,1)</f>
        <v>61</v>
      </c>
      <c r="JD4">
        <f t="shared" ref="JD4" si="253">IF(JD2=JC2,JC4+1,1)</f>
        <v>62</v>
      </c>
      <c r="JE4">
        <f t="shared" ref="JE4" si="254">IF(JE2=JD2,JD4+1,1)</f>
        <v>63</v>
      </c>
      <c r="JF4">
        <f t="shared" ref="JF4" si="255">IF(JF2=JE2,JE4+1,1)</f>
        <v>64</v>
      </c>
      <c r="JG4">
        <f t="shared" ref="JG4" si="256">IF(JG2=JF2,JF4+1,1)</f>
        <v>65</v>
      </c>
      <c r="JH4">
        <f t="shared" ref="JH4" si="257">IF(JH2=JG2,JG4+1,1)</f>
        <v>66</v>
      </c>
      <c r="JI4">
        <f t="shared" ref="JI4" si="258">IF(JI2=JH2,JH4+1,1)</f>
        <v>67</v>
      </c>
      <c r="JJ4">
        <f t="shared" ref="JJ4" si="259">IF(JJ2=JI2,JI4+1,1)</f>
        <v>68</v>
      </c>
      <c r="JK4">
        <f t="shared" ref="JK4" si="260">IF(JK2=JJ2,JJ4+1,1)</f>
        <v>69</v>
      </c>
      <c r="JL4">
        <f t="shared" ref="JL4" si="261">IF(JL2=JK2,JK4+1,1)</f>
        <v>70</v>
      </c>
      <c r="JM4">
        <f t="shared" ref="JM4" si="262">IF(JM2=JL2,JL4+1,1)</f>
        <v>71</v>
      </c>
      <c r="JN4">
        <f t="shared" ref="JN4" si="263">IF(JN2=JM2,JM4+1,1)</f>
        <v>72</v>
      </c>
      <c r="JO4">
        <f t="shared" ref="JO4" si="264">IF(JO2=JN2,JN4+1,1)</f>
        <v>73</v>
      </c>
      <c r="JP4">
        <f t="shared" ref="JP4" si="265">IF(JP2=JO2,JO4+1,1)</f>
        <v>74</v>
      </c>
      <c r="JQ4">
        <f t="shared" ref="JQ4" si="266">IF(JQ2=JP2,JP4+1,1)</f>
        <v>75</v>
      </c>
      <c r="JR4">
        <f t="shared" ref="JR4" si="267">IF(JR2=JQ2,JQ4+1,1)</f>
        <v>76</v>
      </c>
      <c r="JS4">
        <f t="shared" ref="JS4" si="268">IF(JS2=JR2,JR4+1,1)</f>
        <v>77</v>
      </c>
      <c r="JT4">
        <f t="shared" ref="JT4" si="269">IF(JT2=JS2,JS4+1,1)</f>
        <v>78</v>
      </c>
      <c r="JU4">
        <f t="shared" ref="JU4" si="270">IF(JU2=JT2,JT4+1,1)</f>
        <v>79</v>
      </c>
      <c r="JV4">
        <f t="shared" ref="JV4" si="271">IF(JV2=JU2,JU4+1,1)</f>
        <v>80</v>
      </c>
      <c r="JW4">
        <f t="shared" ref="JW4" si="272">IF(JW2=JV2,JV4+1,1)</f>
        <v>81</v>
      </c>
      <c r="JX4">
        <f t="shared" ref="JX4" si="273">IF(JX2=JW2,JW4+1,1)</f>
        <v>82</v>
      </c>
      <c r="JY4">
        <f t="shared" ref="JY4" si="274">IF(JY2=JX2,JX4+1,1)</f>
        <v>83</v>
      </c>
      <c r="JZ4">
        <f t="shared" ref="JZ4" si="275">IF(JZ2=JY2,JY4+1,1)</f>
        <v>84</v>
      </c>
      <c r="KA4">
        <f t="shared" ref="KA4" si="276">IF(KA2=JZ2,JZ4+1,1)</f>
        <v>85</v>
      </c>
      <c r="KB4">
        <f t="shared" ref="KB4" si="277">IF(KB2=KA2,KA4+1,1)</f>
        <v>86</v>
      </c>
      <c r="KC4">
        <f t="shared" ref="KC4" si="278">IF(KC2=KB2,KB4+1,1)</f>
        <v>87</v>
      </c>
      <c r="KD4">
        <f t="shared" ref="KD4" si="279">IF(KD2=KC2,KC4+1,1)</f>
        <v>88</v>
      </c>
      <c r="KE4">
        <f t="shared" ref="KE4" si="280">IF(KE2=KD2,KD4+1,1)</f>
        <v>89</v>
      </c>
      <c r="KF4">
        <f t="shared" ref="KF4" si="281">IF(KF2=KE2,KE4+1,1)</f>
        <v>90</v>
      </c>
      <c r="KG4">
        <f t="shared" ref="KG4" si="282">IF(KG2=KF2,KF4+1,1)</f>
        <v>91</v>
      </c>
      <c r="KH4">
        <f t="shared" ref="KH4" si="283">IF(KH2=KG2,KG4+1,1)</f>
        <v>92</v>
      </c>
      <c r="KI4">
        <f t="shared" ref="KI4" si="284">IF(KI2=KH2,KH4+1,1)</f>
        <v>93</v>
      </c>
      <c r="KJ4">
        <f t="shared" ref="KJ4" si="285">IF(KJ2=KI2,KI4+1,1)</f>
        <v>94</v>
      </c>
      <c r="KK4">
        <f t="shared" ref="KK4" si="286">IF(KK2=KJ2,KJ4+1,1)</f>
        <v>95</v>
      </c>
      <c r="KL4">
        <f t="shared" ref="KL4" si="287">IF(KL2=KK2,KK4+1,1)</f>
        <v>96</v>
      </c>
      <c r="KM4">
        <f t="shared" ref="KM4" si="288">IF(KM2=KL2,KL4+1,1)</f>
        <v>97</v>
      </c>
      <c r="KN4">
        <f t="shared" ref="KN4" si="289">IF(KN2=KM2,KM4+1,1)</f>
        <v>98</v>
      </c>
      <c r="KO4">
        <f t="shared" ref="KO4" si="290">IF(KO2=KN2,KN4+1,1)</f>
        <v>99</v>
      </c>
      <c r="KP4">
        <f t="shared" ref="KP4" si="291">IF(KP2=KO2,KO4+1,1)</f>
        <v>100</v>
      </c>
      <c r="KQ4">
        <f t="shared" ref="KQ4" si="292">IF(KQ2=KP2,KP4+1,1)</f>
        <v>101</v>
      </c>
      <c r="KR4">
        <f t="shared" ref="KR4" si="293">IF(KR2=KQ2,KQ4+1,1)</f>
        <v>102</v>
      </c>
      <c r="KS4">
        <f t="shared" ref="KS4" si="294">IF(KS2=KR2,KR4+1,1)</f>
        <v>103</v>
      </c>
      <c r="KT4">
        <f t="shared" ref="KT4" si="295">IF(KT2=KS2,KS4+1,1)</f>
        <v>104</v>
      </c>
      <c r="KU4">
        <f t="shared" ref="KU4" si="296">IF(KU2=KT2,KT4+1,1)</f>
        <v>105</v>
      </c>
      <c r="KV4">
        <f t="shared" ref="KV4" si="297">IF(KV2=KU2,KU4+1,1)</f>
        <v>106</v>
      </c>
      <c r="KW4">
        <f t="shared" ref="KW4" si="298">IF(KW2=KV2,KV4+1,1)</f>
        <v>107</v>
      </c>
      <c r="KX4">
        <f t="shared" ref="KX4" si="299">IF(KX2=KW2,KW4+1,1)</f>
        <v>108</v>
      </c>
      <c r="KY4">
        <f t="shared" ref="KY4" si="300">IF(KY2=KX2,KX4+1,1)</f>
        <v>109</v>
      </c>
      <c r="KZ4">
        <f t="shared" ref="KZ4" si="301">IF(KZ2=KY2,KY4+1,1)</f>
        <v>110</v>
      </c>
      <c r="LA4">
        <f t="shared" ref="LA4" si="302">IF(LA2=KZ2,KZ4+1,1)</f>
        <v>111</v>
      </c>
      <c r="LB4">
        <f t="shared" ref="LB4" si="303">IF(LB2=LA2,LA4+1,1)</f>
        <v>112</v>
      </c>
      <c r="LC4">
        <f t="shared" ref="LC4" si="304">IF(LC2=LB2,LB4+1,1)</f>
        <v>113</v>
      </c>
      <c r="LD4">
        <f t="shared" ref="LD4" si="305">IF(LD2=LC2,LC4+1,1)</f>
        <v>114</v>
      </c>
      <c r="LE4">
        <f t="shared" ref="LE4" si="306">IF(LE2=LD2,LD4+1,1)</f>
        <v>115</v>
      </c>
      <c r="LF4">
        <f t="shared" ref="LF4" si="307">IF(LF2=LE2,LE4+1,1)</f>
        <v>116</v>
      </c>
      <c r="LG4">
        <f t="shared" ref="LG4" si="308">IF(LG2=LF2,LF4+1,1)</f>
        <v>117</v>
      </c>
      <c r="LH4">
        <f t="shared" ref="LH4" si="309">IF(LH2=LG2,LG4+1,1)</f>
        <v>118</v>
      </c>
      <c r="LI4">
        <f t="shared" ref="LI4" si="310">IF(LI2=LH2,LH4+1,1)</f>
        <v>119</v>
      </c>
      <c r="LJ4">
        <f t="shared" ref="LJ4" si="311">IF(LJ2=LI2,LI4+1,1)</f>
        <v>120</v>
      </c>
      <c r="LK4">
        <f t="shared" ref="LK4" si="312">IF(LK2=LJ2,LJ4+1,1)</f>
        <v>121</v>
      </c>
      <c r="LL4">
        <f t="shared" ref="LL4" si="313">IF(LL2=LK2,LK4+1,1)</f>
        <v>122</v>
      </c>
      <c r="LM4">
        <f t="shared" ref="LM4" si="314">IF(LM2=LL2,LL4+1,1)</f>
        <v>123</v>
      </c>
      <c r="LN4">
        <f t="shared" ref="LN4" si="315">IF(LN2=LM2,LM4+1,1)</f>
        <v>124</v>
      </c>
      <c r="LO4">
        <f t="shared" ref="LO4" si="316">IF(LO2=LN2,LN4+1,1)</f>
        <v>125</v>
      </c>
      <c r="LP4">
        <f t="shared" ref="LP4" si="317">IF(LP2=LO2,LO4+1,1)</f>
        <v>126</v>
      </c>
      <c r="LQ4">
        <f t="shared" ref="LQ4" si="318">IF(LQ2=LP2,LP4+1,1)</f>
        <v>127</v>
      </c>
      <c r="LR4">
        <f t="shared" ref="LR4" si="319">IF(LR2=LQ2,LQ4+1,1)</f>
        <v>128</v>
      </c>
      <c r="LS4">
        <f t="shared" ref="LS4" si="320">IF(LS2=LR2,LR4+1,1)</f>
        <v>129</v>
      </c>
      <c r="LT4">
        <f t="shared" ref="LT4" si="321">IF(LT2=LS2,LS4+1,1)</f>
        <v>130</v>
      </c>
      <c r="LU4">
        <f t="shared" ref="LU4" si="322">IF(LU2=LT2,LT4+1,1)</f>
        <v>131</v>
      </c>
      <c r="LV4">
        <f t="shared" ref="LV4" si="323">IF(LV2=LU2,LU4+1,1)</f>
        <v>132</v>
      </c>
      <c r="LW4">
        <f t="shared" ref="LW4" si="324">IF(LW2=LV2,LV4+1,1)</f>
        <v>133</v>
      </c>
      <c r="LX4">
        <f t="shared" ref="LX4" si="325">IF(LX2=LW2,LW4+1,1)</f>
        <v>134</v>
      </c>
      <c r="LY4">
        <f t="shared" ref="LY4" si="326">IF(LY2=LX2,LX4+1,1)</f>
        <v>135</v>
      </c>
      <c r="LZ4">
        <f t="shared" ref="LZ4" si="327">IF(LZ2=LY2,LY4+1,1)</f>
        <v>136</v>
      </c>
      <c r="MA4">
        <f t="shared" ref="MA4" si="328">IF(MA2=LZ2,LZ4+1,1)</f>
        <v>137</v>
      </c>
      <c r="MB4">
        <f t="shared" ref="MB4" si="329">IF(MB2=MA2,MA4+1,1)</f>
        <v>138</v>
      </c>
      <c r="MC4">
        <f t="shared" ref="MC4" si="330">IF(MC2=MB2,MB4+1,1)</f>
        <v>139</v>
      </c>
      <c r="MD4">
        <f t="shared" ref="MD4" si="331">IF(MD2=MC2,MC4+1,1)</f>
        <v>140</v>
      </c>
      <c r="ME4">
        <f t="shared" ref="ME4" si="332">IF(ME2=MD2,MD4+1,1)</f>
        <v>141</v>
      </c>
      <c r="MF4">
        <f t="shared" ref="MF4" si="333">IF(MF2=ME2,ME4+1,1)</f>
        <v>142</v>
      </c>
      <c r="MG4">
        <f t="shared" ref="MG4" si="334">IF(MG2=MF2,MF4+1,1)</f>
        <v>143</v>
      </c>
      <c r="MH4">
        <f t="shared" ref="MH4" si="335">IF(MH2=MG2,MG4+1,1)</f>
        <v>144</v>
      </c>
      <c r="MI4">
        <f t="shared" ref="MI4" si="336">IF(MI2=MH2,MH4+1,1)</f>
        <v>145</v>
      </c>
      <c r="MJ4">
        <f t="shared" ref="MJ4" si="337">IF(MJ2=MI2,MI4+1,1)</f>
        <v>146</v>
      </c>
      <c r="MK4">
        <f t="shared" ref="MK4" si="338">IF(MK2=MJ2,MJ4+1,1)</f>
        <v>147</v>
      </c>
      <c r="ML4">
        <f t="shared" ref="ML4" si="339">IF(ML2=MK2,MK4+1,1)</f>
        <v>148</v>
      </c>
      <c r="MM4">
        <f t="shared" ref="MM4" si="340">IF(MM2=ML2,ML4+1,1)</f>
        <v>149</v>
      </c>
      <c r="MN4">
        <f t="shared" ref="MN4" si="341">IF(MN2=MM2,MM4+1,1)</f>
        <v>150</v>
      </c>
      <c r="MO4">
        <f t="shared" ref="MO4" si="342">IF(MO2=MN2,MN4+1,1)</f>
        <v>151</v>
      </c>
      <c r="MP4">
        <f t="shared" ref="MP4" si="343">IF(MP2=MO2,MO4+1,1)</f>
        <v>152</v>
      </c>
      <c r="MQ4">
        <f t="shared" ref="MQ4" si="344">IF(MQ2=MP2,MP4+1,1)</f>
        <v>153</v>
      </c>
      <c r="MR4">
        <f t="shared" ref="MR4" si="345">IF(MR2=MQ2,MQ4+1,1)</f>
        <v>154</v>
      </c>
      <c r="MS4">
        <f t="shared" ref="MS4" si="346">IF(MS2=MR2,MR4+1,1)</f>
        <v>155</v>
      </c>
      <c r="MT4">
        <f t="shared" ref="MT4" si="347">IF(MT2=MS2,MS4+1,1)</f>
        <v>156</v>
      </c>
      <c r="MU4">
        <f t="shared" ref="MU4" si="348">IF(MU2=MT2,MT4+1,1)</f>
        <v>157</v>
      </c>
      <c r="MV4">
        <f t="shared" ref="MV4" si="349">IF(MV2=MU2,MU4+1,1)</f>
        <v>158</v>
      </c>
      <c r="MW4">
        <f t="shared" ref="MW4" si="350">IF(MW2=MV2,MV4+1,1)</f>
        <v>159</v>
      </c>
      <c r="MX4">
        <f t="shared" ref="MX4" si="351">IF(MX2=MW2,MW4+1,1)</f>
        <v>1</v>
      </c>
      <c r="MY4">
        <f t="shared" ref="MY4" si="352">IF(MY2=MX2,MX4+1,1)</f>
        <v>2</v>
      </c>
      <c r="MZ4">
        <f t="shared" ref="MZ4" si="353">IF(MZ2=MY2,MY4+1,1)</f>
        <v>3</v>
      </c>
      <c r="NA4">
        <f t="shared" ref="NA4" si="354">IF(NA2=MZ2,MZ4+1,1)</f>
        <v>4</v>
      </c>
      <c r="NB4">
        <f t="shared" ref="NB4" si="355">IF(NB2=NA2,NA4+1,1)</f>
        <v>5</v>
      </c>
      <c r="NC4">
        <f t="shared" ref="NC4" si="356">IF(NC2=NB2,NB4+1,1)</f>
        <v>6</v>
      </c>
      <c r="ND4">
        <f t="shared" ref="ND4" si="357">IF(ND2=NC2,NC4+1,1)</f>
        <v>7</v>
      </c>
      <c r="NE4">
        <f t="shared" ref="NE4" si="358">IF(NE2=ND2,ND4+1,1)</f>
        <v>8</v>
      </c>
      <c r="NF4">
        <f t="shared" ref="NF4" si="359">IF(NF2=NE2,NE4+1,1)</f>
        <v>9</v>
      </c>
      <c r="NG4">
        <f t="shared" ref="NG4" si="360">IF(NG2=NF2,NF4+1,1)</f>
        <v>10</v>
      </c>
      <c r="NH4">
        <f t="shared" ref="NH4" si="361">IF(NH2=NG2,NG4+1,1)</f>
        <v>11</v>
      </c>
      <c r="NI4">
        <f t="shared" ref="NI4" si="362">IF(NI2=NH2,NH4+1,1)</f>
        <v>12</v>
      </c>
      <c r="NJ4">
        <f t="shared" ref="NJ4" si="363">IF(NJ2=NI2,NI4+1,1)</f>
        <v>13</v>
      </c>
      <c r="NK4">
        <f t="shared" ref="NK4" si="364">IF(NK2=NJ2,NJ4+1,1)</f>
        <v>14</v>
      </c>
      <c r="NL4">
        <f t="shared" ref="NL4" si="365">IF(NL2=NK2,NK4+1,1)</f>
        <v>15</v>
      </c>
      <c r="NM4">
        <f t="shared" ref="NM4" si="366">IF(NM2=NL2,NL4+1,1)</f>
        <v>16</v>
      </c>
      <c r="NN4">
        <f t="shared" ref="NN4" si="367">IF(NN2=NM2,NM4+1,1)</f>
        <v>17</v>
      </c>
      <c r="NO4">
        <f t="shared" ref="NO4" si="368">IF(NO2=NN2,NN4+1,1)</f>
        <v>18</v>
      </c>
      <c r="NP4">
        <f t="shared" ref="NP4" si="369">IF(NP2=NO2,NO4+1,1)</f>
        <v>19</v>
      </c>
      <c r="NQ4">
        <f t="shared" ref="NQ4" si="370">IF(NQ2=NP2,NP4+1,1)</f>
        <v>20</v>
      </c>
      <c r="NR4">
        <f t="shared" ref="NR4" si="371">IF(NR2=NQ2,NQ4+1,1)</f>
        <v>21</v>
      </c>
      <c r="NS4">
        <f t="shared" ref="NS4" si="372">IF(NS2=NR2,NR4+1,1)</f>
        <v>22</v>
      </c>
      <c r="NT4">
        <f t="shared" ref="NT4" si="373">IF(NT2=NS2,NS4+1,1)</f>
        <v>23</v>
      </c>
      <c r="NU4">
        <f t="shared" ref="NU4" si="374">IF(NU2=NT2,NT4+1,1)</f>
        <v>24</v>
      </c>
      <c r="NV4">
        <f t="shared" ref="NV4" si="375">IF(NV2=NU2,NU4+1,1)</f>
        <v>25</v>
      </c>
      <c r="NW4">
        <f t="shared" ref="NW4" si="376">IF(NW2=NV2,NV4+1,1)</f>
        <v>26</v>
      </c>
      <c r="NX4">
        <f t="shared" ref="NX4" si="377">IF(NX2=NW2,NW4+1,1)</f>
        <v>27</v>
      </c>
      <c r="NY4">
        <f t="shared" ref="NY4" si="378">IF(NY2=NX2,NX4+1,1)</f>
        <v>28</v>
      </c>
      <c r="NZ4">
        <f t="shared" ref="NZ4" si="379">IF(NZ2=NY2,NY4+1,1)</f>
        <v>29</v>
      </c>
      <c r="OA4">
        <f t="shared" ref="OA4" si="380">IF(OA2=NZ2,NZ4+1,1)</f>
        <v>30</v>
      </c>
      <c r="OB4">
        <f t="shared" ref="OB4" si="381">IF(OB2=OA2,OA4+1,1)</f>
        <v>31</v>
      </c>
      <c r="OC4">
        <f t="shared" ref="OC4" si="382">IF(OC2=OB2,OB4+1,1)</f>
        <v>32</v>
      </c>
      <c r="OD4">
        <f t="shared" ref="OD4" si="383">IF(OD2=OC2,OC4+1,1)</f>
        <v>33</v>
      </c>
      <c r="OE4">
        <f t="shared" ref="OE4" si="384">IF(OE2=OD2,OD4+1,1)</f>
        <v>34</v>
      </c>
      <c r="OF4">
        <f t="shared" ref="OF4" si="385">IF(OF2=OE2,OE4+1,1)</f>
        <v>35</v>
      </c>
      <c r="OG4">
        <f t="shared" ref="OG4" si="386">IF(OG2=OF2,OF4+1,1)</f>
        <v>36</v>
      </c>
      <c r="OH4">
        <f t="shared" ref="OH4" si="387">IF(OH2=OG2,OG4+1,1)</f>
        <v>37</v>
      </c>
      <c r="OI4">
        <f t="shared" ref="OI4" si="388">IF(OI2=OH2,OH4+1,1)</f>
        <v>38</v>
      </c>
      <c r="OJ4">
        <f t="shared" ref="OJ4" si="389">IF(OJ2=OI2,OI4+1,1)</f>
        <v>39</v>
      </c>
      <c r="OK4">
        <f t="shared" ref="OK4" si="390">IF(OK2=OJ2,OJ4+1,1)</f>
        <v>40</v>
      </c>
      <c r="OL4">
        <f t="shared" ref="OL4" si="391">IF(OL2=OK2,OK4+1,1)</f>
        <v>41</v>
      </c>
      <c r="OM4">
        <f t="shared" ref="OM4" si="392">IF(OM2=OL2,OL4+1,1)</f>
        <v>42</v>
      </c>
      <c r="ON4">
        <f t="shared" ref="ON4" si="393">IF(ON2=OM2,OM4+1,1)</f>
        <v>43</v>
      </c>
      <c r="OO4">
        <f t="shared" ref="OO4" si="394">IF(OO2=ON2,ON4+1,1)</f>
        <v>44</v>
      </c>
      <c r="OP4">
        <f t="shared" ref="OP4" si="395">IF(OP2=OO2,OO4+1,1)</f>
        <v>45</v>
      </c>
      <c r="OQ4">
        <f t="shared" ref="OQ4" si="396">IF(OQ2=OP2,OP4+1,1)</f>
        <v>46</v>
      </c>
      <c r="OR4">
        <f t="shared" ref="OR4" si="397">IF(OR2=OQ2,OQ4+1,1)</f>
        <v>47</v>
      </c>
      <c r="OS4">
        <f t="shared" ref="OS4" si="398">IF(OS2=OR2,OR4+1,1)</f>
        <v>48</v>
      </c>
      <c r="OT4">
        <f t="shared" ref="OT4" si="399">IF(OT2=OS2,OS4+1,1)</f>
        <v>49</v>
      </c>
      <c r="OU4">
        <f t="shared" ref="OU4" si="400">IF(OU2=OT2,OT4+1,1)</f>
        <v>50</v>
      </c>
      <c r="OV4">
        <f t="shared" ref="OV4" si="401">IF(OV2=OU2,OU4+1,1)</f>
        <v>51</v>
      </c>
      <c r="OW4">
        <f t="shared" ref="OW4" si="402">IF(OW2=OV2,OV4+1,1)</f>
        <v>52</v>
      </c>
      <c r="OX4">
        <f t="shared" ref="OX4" si="403">IF(OX2=OW2,OW4+1,1)</f>
        <v>53</v>
      </c>
      <c r="OY4">
        <f t="shared" ref="OY4" si="404">IF(OY2=OX2,OX4+1,1)</f>
        <v>54</v>
      </c>
      <c r="OZ4">
        <f t="shared" ref="OZ4" si="405">IF(OZ2=OY2,OY4+1,1)</f>
        <v>55</v>
      </c>
      <c r="PA4">
        <f t="shared" ref="PA4" si="406">IF(PA2=OZ2,OZ4+1,1)</f>
        <v>56</v>
      </c>
      <c r="PB4">
        <f t="shared" ref="PB4" si="407">IF(PB2=PA2,PA4+1,1)</f>
        <v>57</v>
      </c>
      <c r="PC4">
        <f t="shared" ref="PC4" si="408">IF(PC2=PB2,PB4+1,1)</f>
        <v>58</v>
      </c>
      <c r="PD4">
        <f t="shared" ref="PD4" si="409">IF(PD2=PC2,PC4+1,1)</f>
        <v>59</v>
      </c>
      <c r="PE4">
        <f t="shared" ref="PE4" si="410">IF(PE2=PD2,PD4+1,1)</f>
        <v>60</v>
      </c>
      <c r="PF4">
        <f t="shared" ref="PF4" si="411">IF(PF2=PE2,PE4+1,1)</f>
        <v>61</v>
      </c>
      <c r="PG4">
        <f t="shared" ref="PG4" si="412">IF(PG2=PF2,PF4+1,1)</f>
        <v>62</v>
      </c>
      <c r="PH4">
        <f t="shared" ref="PH4" si="413">IF(PH2=PG2,PG4+1,1)</f>
        <v>63</v>
      </c>
      <c r="PI4">
        <f t="shared" ref="PI4" si="414">IF(PI2=PH2,PH4+1,1)</f>
        <v>64</v>
      </c>
      <c r="PJ4">
        <f t="shared" ref="PJ4" si="415">IF(PJ2=PI2,PI4+1,1)</f>
        <v>65</v>
      </c>
      <c r="PK4">
        <f t="shared" ref="PK4" si="416">IF(PK2=PJ2,PJ4+1,1)</f>
        <v>66</v>
      </c>
      <c r="PL4">
        <f t="shared" ref="PL4" si="417">IF(PL2=PK2,PK4+1,1)</f>
        <v>67</v>
      </c>
      <c r="PM4">
        <f t="shared" ref="PM4" si="418">IF(PM2=PL2,PL4+1,1)</f>
        <v>68</v>
      </c>
      <c r="PN4">
        <f t="shared" ref="PN4" si="419">IF(PN2=PM2,PM4+1,1)</f>
        <v>1</v>
      </c>
      <c r="PO4">
        <f t="shared" ref="PO4" si="420">IF(PO2=PN2,PN4+1,1)</f>
        <v>2</v>
      </c>
      <c r="PP4">
        <f t="shared" ref="PP4" si="421">IF(PP2=PO2,PO4+1,1)</f>
        <v>3</v>
      </c>
      <c r="PQ4">
        <f t="shared" ref="PQ4" si="422">IF(PQ2=PP2,PP4+1,1)</f>
        <v>4</v>
      </c>
      <c r="PR4">
        <f t="shared" ref="PR4" si="423">IF(PR2=PQ2,PQ4+1,1)</f>
        <v>5</v>
      </c>
      <c r="PS4">
        <f t="shared" ref="PS4" si="424">IF(PS2=PR2,PR4+1,1)</f>
        <v>6</v>
      </c>
      <c r="PT4">
        <f t="shared" ref="PT4" si="425">IF(PT2=PS2,PS4+1,1)</f>
        <v>7</v>
      </c>
      <c r="PU4">
        <f t="shared" ref="PU4" si="426">IF(PU2=PT2,PT4+1,1)</f>
        <v>8</v>
      </c>
      <c r="PV4">
        <f t="shared" ref="PV4" si="427">IF(PV2=PU2,PU4+1,1)</f>
        <v>9</v>
      </c>
      <c r="PW4">
        <f t="shared" ref="PW4" si="428">IF(PW2=PV2,PV4+1,1)</f>
        <v>10</v>
      </c>
      <c r="PX4">
        <f t="shared" ref="PX4" si="429">IF(PX2=PW2,PW4+1,1)</f>
        <v>11</v>
      </c>
      <c r="PY4">
        <f t="shared" ref="PY4" si="430">IF(PY2=PX2,PX4+1,1)</f>
        <v>12</v>
      </c>
      <c r="PZ4">
        <f t="shared" ref="PZ4" si="431">IF(PZ2=PY2,PY4+1,1)</f>
        <v>13</v>
      </c>
      <c r="QA4">
        <f t="shared" ref="QA4" si="432">IF(QA2=PZ2,PZ4+1,1)</f>
        <v>14</v>
      </c>
      <c r="QB4">
        <f t="shared" ref="QB4" si="433">IF(QB2=QA2,QA4+1,1)</f>
        <v>15</v>
      </c>
      <c r="QC4">
        <f t="shared" ref="QC4" si="434">IF(QC2=QB2,QB4+1,1)</f>
        <v>16</v>
      </c>
      <c r="QD4">
        <f t="shared" ref="QD4" si="435">IF(QD2=QC2,QC4+1,1)</f>
        <v>17</v>
      </c>
      <c r="QE4">
        <f t="shared" ref="QE4" si="436">IF(QE2=QD2,QD4+1,1)</f>
        <v>18</v>
      </c>
      <c r="QF4">
        <f t="shared" ref="QF4" si="437">IF(QF2=QE2,QE4+1,1)</f>
        <v>19</v>
      </c>
      <c r="QG4">
        <f t="shared" ref="QG4" si="438">IF(QG2=QF2,QF4+1,1)</f>
        <v>20</v>
      </c>
      <c r="QH4">
        <f t="shared" ref="QH4" si="439">IF(QH2=QG2,QG4+1,1)</f>
        <v>21</v>
      </c>
      <c r="QI4">
        <f t="shared" ref="QI4" si="440">IF(QI2=QH2,QH4+1,1)</f>
        <v>22</v>
      </c>
      <c r="QJ4">
        <f t="shared" ref="QJ4" si="441">IF(QJ2=QI2,QI4+1,1)</f>
        <v>23</v>
      </c>
      <c r="QK4">
        <f t="shared" ref="QK4" si="442">IF(QK2=QJ2,QJ4+1,1)</f>
        <v>24</v>
      </c>
      <c r="QL4">
        <f t="shared" ref="QL4" si="443">IF(QL2=QK2,QK4+1,1)</f>
        <v>25</v>
      </c>
      <c r="QM4">
        <f t="shared" ref="QM4" si="444">IF(QM2=QL2,QL4+1,1)</f>
        <v>26</v>
      </c>
      <c r="QN4">
        <f t="shared" ref="QN4" si="445">IF(QN2=QM2,QM4+1,1)</f>
        <v>27</v>
      </c>
      <c r="QO4">
        <f t="shared" ref="QO4" si="446">IF(QO2=QN2,QN4+1,1)</f>
        <v>28</v>
      </c>
      <c r="QP4">
        <f t="shared" ref="QP4" si="447">IF(QP2=QO2,QO4+1,1)</f>
        <v>29</v>
      </c>
      <c r="QQ4">
        <f t="shared" ref="QQ4" si="448">IF(QQ2=QP2,QP4+1,1)</f>
        <v>1</v>
      </c>
      <c r="QR4">
        <f t="shared" ref="QR4" si="449">IF(QR2=QQ2,QQ4+1,1)</f>
        <v>2</v>
      </c>
      <c r="QS4">
        <f t="shared" ref="QS4" si="450">IF(QS2=QR2,QR4+1,1)</f>
        <v>3</v>
      </c>
      <c r="QT4">
        <f t="shared" ref="QT4" si="451">IF(QT2=QS2,QS4+1,1)</f>
        <v>4</v>
      </c>
      <c r="QU4">
        <f t="shared" ref="QU4" si="452">IF(QU2=QT2,QT4+1,1)</f>
        <v>5</v>
      </c>
      <c r="QV4">
        <f t="shared" ref="QV4" si="453">IF(QV2=QU2,QU4+1,1)</f>
        <v>6</v>
      </c>
      <c r="QW4">
        <f t="shared" ref="QW4" si="454">IF(QW2=QV2,QV4+1,1)</f>
        <v>7</v>
      </c>
      <c r="QX4">
        <f t="shared" ref="QX4" si="455">IF(QX2=QW2,QW4+1,1)</f>
        <v>1</v>
      </c>
      <c r="QY4">
        <f t="shared" ref="QY4" si="456">IF(QY2=QX2,QX4+1,1)</f>
        <v>2</v>
      </c>
      <c r="QZ4">
        <f t="shared" ref="QZ4" si="457">IF(QZ2=QY2,QY4+1,1)</f>
        <v>3</v>
      </c>
      <c r="RA4">
        <f t="shared" ref="RA4" si="458">IF(RA2=QZ2,QZ4+1,1)</f>
        <v>4</v>
      </c>
      <c r="RB4">
        <f t="shared" ref="RB4" si="459">IF(RB2=RA2,RA4+1,1)</f>
        <v>5</v>
      </c>
      <c r="RC4">
        <f t="shared" ref="RC4" si="460">IF(RC2=RB2,RB4+1,1)</f>
        <v>6</v>
      </c>
      <c r="RD4">
        <f t="shared" ref="RD4" si="461">IF(RD2=RC2,RC4+1,1)</f>
        <v>7</v>
      </c>
      <c r="RE4">
        <f t="shared" ref="RE4" si="462">IF(RE2=RD2,RD4+1,1)</f>
        <v>8</v>
      </c>
      <c r="RF4">
        <f t="shared" ref="RF4" si="463">IF(RF2=RE2,RE4+1,1)</f>
        <v>9</v>
      </c>
      <c r="RG4">
        <f t="shared" ref="RG4" si="464">IF(RG2=RF2,RF4+1,1)</f>
        <v>10</v>
      </c>
      <c r="RH4">
        <f t="shared" ref="RH4" si="465">IF(RH2=RG2,RG4+1,1)</f>
        <v>11</v>
      </c>
      <c r="RI4">
        <f t="shared" ref="RI4" si="466">IF(RI2=RH2,RH4+1,1)</f>
        <v>12</v>
      </c>
      <c r="RJ4">
        <f t="shared" ref="RJ4" si="467">IF(RJ2=RI2,RI4+1,1)</f>
        <v>13</v>
      </c>
      <c r="RK4">
        <f t="shared" ref="RK4" si="468">IF(RK2=RJ2,RJ4+1,1)</f>
        <v>14</v>
      </c>
      <c r="RL4">
        <f t="shared" ref="RL4" si="469">IF(RL2=RK2,RK4+1,1)</f>
        <v>15</v>
      </c>
      <c r="RM4">
        <f t="shared" ref="RM4" si="470">IF(RM2=RL2,RL4+1,1)</f>
        <v>16</v>
      </c>
      <c r="RN4">
        <f t="shared" ref="RN4" si="471">IF(RN2=RM2,RM4+1,1)</f>
        <v>17</v>
      </c>
      <c r="RO4">
        <f t="shared" ref="RO4" si="472">IF(RO2=RN2,RN4+1,1)</f>
        <v>18</v>
      </c>
      <c r="RP4">
        <f t="shared" ref="RP4" si="473">IF(RP2=RO2,RO4+1,1)</f>
        <v>19</v>
      </c>
      <c r="RQ4">
        <f t="shared" ref="RQ4" si="474">IF(RQ2=RP2,RP4+1,1)</f>
        <v>20</v>
      </c>
      <c r="RR4">
        <f t="shared" ref="RR4" si="475">IF(RR2=RQ2,RQ4+1,1)</f>
        <v>21</v>
      </c>
      <c r="RS4">
        <f t="shared" ref="RS4" si="476">IF(RS2=RR2,RR4+1,1)</f>
        <v>22</v>
      </c>
      <c r="RT4">
        <f t="shared" ref="RT4" si="477">IF(RT2=RS2,RS4+1,1)</f>
        <v>23</v>
      </c>
      <c r="RU4">
        <f t="shared" ref="RU4" si="478">IF(RU2=RT2,RT4+1,1)</f>
        <v>24</v>
      </c>
      <c r="RV4">
        <f t="shared" ref="RV4" si="479">IF(RV2=RU2,RU4+1,1)</f>
        <v>25</v>
      </c>
      <c r="RW4">
        <f t="shared" ref="RW4" si="480">IF(RW2=RV2,RV4+1,1)</f>
        <v>1</v>
      </c>
      <c r="RX4">
        <f t="shared" ref="RX4" si="481">IF(RX2=RW2,RW4+1,1)</f>
        <v>2</v>
      </c>
      <c r="RY4">
        <f t="shared" ref="RY4" si="482">IF(RY2=RX2,RX4+1,1)</f>
        <v>3</v>
      </c>
      <c r="RZ4">
        <f t="shared" ref="RZ4" si="483">IF(RZ2=RY2,RY4+1,1)</f>
        <v>4</v>
      </c>
      <c r="SA4">
        <f t="shared" ref="SA4" si="484">IF(SA2=RZ2,RZ4+1,1)</f>
        <v>5</v>
      </c>
      <c r="SB4">
        <f t="shared" ref="SB4" si="485">IF(SB2=SA2,SA4+1,1)</f>
        <v>6</v>
      </c>
      <c r="SC4">
        <f t="shared" ref="SC4" si="486">IF(SC2=SB2,SB4+1,1)</f>
        <v>7</v>
      </c>
      <c r="SD4">
        <f t="shared" ref="SD4" si="487">IF(SD2=SC2,SC4+1,1)</f>
        <v>8</v>
      </c>
      <c r="SE4">
        <f t="shared" ref="SE4" si="488">IF(SE2=SD2,SD4+1,1)</f>
        <v>9</v>
      </c>
      <c r="SF4">
        <f t="shared" ref="SF4" si="489">IF(SF2=SE2,SE4+1,1)</f>
        <v>10</v>
      </c>
      <c r="SG4">
        <f t="shared" ref="SG4" si="490">IF(SG2=SF2,SF4+1,1)</f>
        <v>11</v>
      </c>
      <c r="SH4">
        <f t="shared" ref="SH4" si="491">IF(SH2=SG2,SG4+1,1)</f>
        <v>12</v>
      </c>
      <c r="SI4">
        <f t="shared" ref="SI4" si="492">IF(SI2=SH2,SH4+1,1)</f>
        <v>13</v>
      </c>
      <c r="SJ4">
        <f t="shared" ref="SJ4" si="493">IF(SJ2=SI2,SI4+1,1)</f>
        <v>14</v>
      </c>
      <c r="SK4">
        <f t="shared" ref="SK4" si="494">IF(SK2=SJ2,SJ4+1,1)</f>
        <v>15</v>
      </c>
      <c r="SL4">
        <f t="shared" ref="SL4" si="495">IF(SL2=SK2,SK4+1,1)</f>
        <v>16</v>
      </c>
      <c r="SM4">
        <f t="shared" ref="SM4" si="496">IF(SM2=SL2,SL4+1,1)</f>
        <v>17</v>
      </c>
      <c r="SN4">
        <f t="shared" ref="SN4" si="497">IF(SN2=SM2,SM4+1,1)</f>
        <v>18</v>
      </c>
      <c r="SO4">
        <f t="shared" ref="SO4" si="498">IF(SO2=SN2,SN4+1,1)</f>
        <v>19</v>
      </c>
      <c r="SP4">
        <f t="shared" ref="SP4" si="499">IF(SP2=SO2,SO4+1,1)</f>
        <v>20</v>
      </c>
      <c r="SQ4">
        <f t="shared" ref="SQ4" si="500">IF(SQ2=SP2,SP4+1,1)</f>
        <v>21</v>
      </c>
      <c r="SR4">
        <f t="shared" ref="SR4" si="501">IF(SR2=SQ2,SQ4+1,1)</f>
        <v>22</v>
      </c>
      <c r="SS4">
        <f t="shared" ref="SS4" si="502">IF(SS2=SR2,SR4+1,1)</f>
        <v>23</v>
      </c>
      <c r="ST4">
        <f t="shared" ref="ST4" si="503">IF(ST2=SS2,SS4+1,1)</f>
        <v>24</v>
      </c>
      <c r="SU4">
        <f t="shared" ref="SU4" si="504">IF(SU2=ST2,ST4+1,1)</f>
        <v>25</v>
      </c>
      <c r="SV4">
        <f t="shared" ref="SV4" si="505">IF(SV2=SU2,SU4+1,1)</f>
        <v>26</v>
      </c>
      <c r="SW4">
        <f t="shared" ref="SW4" si="506">IF(SW2=SV2,SV4+1,1)</f>
        <v>27</v>
      </c>
      <c r="SX4">
        <f t="shared" ref="SX4" si="507">IF(SX2=SW2,SW4+1,1)</f>
        <v>28</v>
      </c>
      <c r="SY4">
        <f t="shared" ref="SY4" si="508">IF(SY2=SX2,SX4+1,1)</f>
        <v>29</v>
      </c>
      <c r="SZ4">
        <f t="shared" ref="SZ4" si="509">IF(SZ2=SY2,SY4+1,1)</f>
        <v>30</v>
      </c>
      <c r="TA4">
        <f t="shared" ref="TA4" si="510">IF(TA2=SZ2,SZ4+1,1)</f>
        <v>31</v>
      </c>
      <c r="TB4">
        <f t="shared" ref="TB4" si="511">IF(TB2=TA2,TA4+1,1)</f>
        <v>32</v>
      </c>
      <c r="TC4">
        <f t="shared" ref="TC4" si="512">IF(TC2=TB2,TB4+1,1)</f>
        <v>33</v>
      </c>
      <c r="TD4">
        <f t="shared" ref="TD4" si="513">IF(TD2=TC2,TC4+1,1)</f>
        <v>34</v>
      </c>
      <c r="TE4">
        <f t="shared" ref="TE4" si="514">IF(TE2=TD2,TD4+1,1)</f>
        <v>35</v>
      </c>
      <c r="TF4">
        <f t="shared" ref="TF4" si="515">IF(TF2=TE2,TE4+1,1)</f>
        <v>36</v>
      </c>
      <c r="TG4">
        <f t="shared" ref="TG4" si="516">IF(TG2=TF2,TF4+1,1)</f>
        <v>37</v>
      </c>
      <c r="TH4">
        <f t="shared" ref="TH4" si="517">IF(TH2=TG2,TG4+1,1)</f>
        <v>38</v>
      </c>
      <c r="TI4">
        <f t="shared" ref="TI4" si="518">IF(TI2=TH2,TH4+1,1)</f>
        <v>39</v>
      </c>
      <c r="TJ4">
        <f t="shared" ref="TJ4" si="519">IF(TJ2=TI2,TI4+1,1)</f>
        <v>40</v>
      </c>
      <c r="TK4">
        <f t="shared" ref="TK4" si="520">IF(TK2=TJ2,TJ4+1,1)</f>
        <v>41</v>
      </c>
      <c r="TL4">
        <f t="shared" ref="TL4" si="521">IF(TL2=TK2,TK4+1,1)</f>
        <v>42</v>
      </c>
      <c r="TM4">
        <f t="shared" ref="TM4" si="522">IF(TM2=TL2,TL4+1,1)</f>
        <v>43</v>
      </c>
      <c r="TN4">
        <f t="shared" ref="TN4" si="523">IF(TN2=TM2,TM4+1,1)</f>
        <v>44</v>
      </c>
      <c r="TO4">
        <f t="shared" ref="TO4" si="524">IF(TO2=TN2,TN4+1,1)</f>
        <v>45</v>
      </c>
      <c r="TP4">
        <f t="shared" ref="TP4" si="525">IF(TP2=TO2,TO4+1,1)</f>
        <v>46</v>
      </c>
      <c r="TQ4">
        <f t="shared" ref="TQ4" si="526">IF(TQ2=TP2,TP4+1,1)</f>
        <v>47</v>
      </c>
      <c r="TR4">
        <f t="shared" ref="TR4" si="527">IF(TR2=TQ2,TQ4+1,1)</f>
        <v>48</v>
      </c>
      <c r="TS4">
        <f t="shared" ref="TS4" si="528">IF(TS2=TR2,TR4+1,1)</f>
        <v>49</v>
      </c>
      <c r="TT4">
        <f t="shared" ref="TT4" si="529">IF(TT2=TS2,TS4+1,1)</f>
        <v>50</v>
      </c>
      <c r="TU4">
        <f t="shared" ref="TU4" si="530">IF(TU2=TT2,TT4+1,1)</f>
        <v>51</v>
      </c>
      <c r="TV4">
        <f t="shared" ref="TV4" si="531">IF(TV2=TU2,TU4+1,1)</f>
        <v>52</v>
      </c>
      <c r="TW4">
        <f t="shared" ref="TW4" si="532">IF(TW2=TV2,TV4+1,1)</f>
        <v>53</v>
      </c>
      <c r="TX4">
        <f t="shared" ref="TX4" si="533">IF(TX2=TW2,TW4+1,1)</f>
        <v>54</v>
      </c>
      <c r="TY4">
        <f t="shared" ref="TY4" si="534">IF(TY2=TX2,TX4+1,1)</f>
        <v>55</v>
      </c>
      <c r="TZ4">
        <f t="shared" ref="TZ4" si="535">IF(TZ2=TY2,TY4+1,1)</f>
        <v>56</v>
      </c>
      <c r="UA4">
        <f t="shared" ref="UA4" si="536">IF(UA2=TZ2,TZ4+1,1)</f>
        <v>57</v>
      </c>
      <c r="UB4">
        <f t="shared" ref="UB4" si="537">IF(UB2=UA2,UA4+1,1)</f>
        <v>58</v>
      </c>
      <c r="UC4">
        <f t="shared" ref="UC4" si="538">IF(UC2=UB2,UB4+1,1)</f>
        <v>59</v>
      </c>
      <c r="UD4">
        <f t="shared" ref="UD4" si="539">IF(UD2=UC2,UC4+1,1)</f>
        <v>60</v>
      </c>
      <c r="UE4">
        <f t="shared" ref="UE4" si="540">IF(UE2=UD2,UD4+1,1)</f>
        <v>61</v>
      </c>
      <c r="UF4">
        <f t="shared" ref="UF4" si="541">IF(UF2=UE2,UE4+1,1)</f>
        <v>62</v>
      </c>
      <c r="UG4">
        <f t="shared" ref="UG4" si="542">IF(UG2=UF2,UF4+1,1)</f>
        <v>63</v>
      </c>
      <c r="UH4">
        <f t="shared" ref="UH4" si="543">IF(UH2=UG2,UG4+1,1)</f>
        <v>64</v>
      </c>
      <c r="UI4">
        <f t="shared" ref="UI4" si="544">IF(UI2=UH2,UH4+1,1)</f>
        <v>65</v>
      </c>
      <c r="UJ4">
        <f t="shared" ref="UJ4" si="545">IF(UJ2=UI2,UI4+1,1)</f>
        <v>66</v>
      </c>
      <c r="UK4">
        <f t="shared" ref="UK4" si="546">IF(UK2=UJ2,UJ4+1,1)</f>
        <v>67</v>
      </c>
      <c r="UL4">
        <f t="shared" ref="UL4" si="547">IF(UL2=UK2,UK4+1,1)</f>
        <v>68</v>
      </c>
      <c r="UM4">
        <f t="shared" ref="UM4" si="548">IF(UM2=UL2,UL4+1,1)</f>
        <v>69</v>
      </c>
      <c r="UN4">
        <f t="shared" ref="UN4" si="549">IF(UN2=UM2,UM4+1,1)</f>
        <v>70</v>
      </c>
      <c r="UO4">
        <f t="shared" ref="UO4" si="550">IF(UO2=UN2,UN4+1,1)</f>
        <v>71</v>
      </c>
      <c r="UP4">
        <f t="shared" ref="UP4" si="551">IF(UP2=UO2,UO4+1,1)</f>
        <v>72</v>
      </c>
      <c r="UQ4">
        <f t="shared" ref="UQ4" si="552">IF(UQ2=UP2,UP4+1,1)</f>
        <v>73</v>
      </c>
      <c r="UR4">
        <f t="shared" ref="UR4" si="553">IF(UR2=UQ2,UQ4+1,1)</f>
        <v>74</v>
      </c>
      <c r="US4">
        <f t="shared" ref="US4" si="554">IF(US2=UR2,UR4+1,1)</f>
        <v>75</v>
      </c>
      <c r="UT4">
        <f t="shared" ref="UT4" si="555">IF(UT2=US2,US4+1,1)</f>
        <v>76</v>
      </c>
      <c r="UU4">
        <f t="shared" ref="UU4" si="556">IF(UU2=UT2,UT4+1,1)</f>
        <v>77</v>
      </c>
      <c r="UV4">
        <f t="shared" ref="UV4" si="557">IF(UV2=UU2,UU4+1,1)</f>
        <v>78</v>
      </c>
      <c r="UW4">
        <f t="shared" ref="UW4" si="558">IF(UW2=UV2,UV4+1,1)</f>
        <v>79</v>
      </c>
      <c r="UX4">
        <f t="shared" ref="UX4" si="559">IF(UX2=UW2,UW4+1,1)</f>
        <v>80</v>
      </c>
      <c r="UY4">
        <f t="shared" ref="UY4" si="560">IF(UY2=UX2,UX4+1,1)</f>
        <v>81</v>
      </c>
      <c r="UZ4">
        <f t="shared" ref="UZ4" si="561">IF(UZ2=UY2,UY4+1,1)</f>
        <v>82</v>
      </c>
      <c r="VA4">
        <f t="shared" ref="VA4" si="562">IF(VA2=UZ2,UZ4+1,1)</f>
        <v>83</v>
      </c>
      <c r="VB4">
        <f t="shared" ref="VB4" si="563">IF(VB2=VA2,VA4+1,1)</f>
        <v>84</v>
      </c>
      <c r="VC4">
        <f t="shared" ref="VC4" si="564">IF(VC2=VB2,VB4+1,1)</f>
        <v>85</v>
      </c>
      <c r="VD4">
        <f t="shared" ref="VD4" si="565">IF(VD2=VC2,VC4+1,1)</f>
        <v>86</v>
      </c>
      <c r="VE4">
        <f t="shared" ref="VE4" si="566">IF(VE2=VD2,VD4+1,1)</f>
        <v>87</v>
      </c>
      <c r="VF4">
        <f t="shared" ref="VF4" si="567">IF(VF2=VE2,VE4+1,1)</f>
        <v>88</v>
      </c>
      <c r="VG4">
        <f t="shared" ref="VG4" si="568">IF(VG2=VF2,VF4+1,1)</f>
        <v>89</v>
      </c>
      <c r="VH4">
        <f t="shared" ref="VH4" si="569">IF(VH2=VG2,VG4+1,1)</f>
        <v>90</v>
      </c>
      <c r="VI4">
        <f t="shared" ref="VI4" si="570">IF(VI2=VH2,VH4+1,1)</f>
        <v>91</v>
      </c>
      <c r="VJ4">
        <f t="shared" ref="VJ4" si="571">IF(VJ2=VI2,VI4+1,1)</f>
        <v>92</v>
      </c>
      <c r="VK4">
        <f t="shared" ref="VK4" si="572">IF(VK2=VJ2,VJ4+1,1)</f>
        <v>93</v>
      </c>
      <c r="VL4">
        <f t="shared" ref="VL4" si="573">IF(VL2=VK2,VK4+1,1)</f>
        <v>94</v>
      </c>
      <c r="VM4">
        <f t="shared" ref="VM4" si="574">IF(VM2=VL2,VL4+1,1)</f>
        <v>95</v>
      </c>
      <c r="VN4">
        <f t="shared" ref="VN4" si="575">IF(VN2=VM2,VM4+1,1)</f>
        <v>96</v>
      </c>
      <c r="VO4">
        <f t="shared" ref="VO4" si="576">IF(VO2=VN2,VN4+1,1)</f>
        <v>97</v>
      </c>
      <c r="VP4">
        <f t="shared" ref="VP4" si="577">IF(VP2=VO2,VO4+1,1)</f>
        <v>98</v>
      </c>
      <c r="VQ4">
        <f t="shared" ref="VQ4" si="578">IF(VQ2=VP2,VP4+1,1)</f>
        <v>99</v>
      </c>
      <c r="VR4">
        <f t="shared" ref="VR4" si="579">IF(VR2=VQ2,VQ4+1,1)</f>
        <v>100</v>
      </c>
      <c r="VS4">
        <f t="shared" ref="VS4" si="580">IF(VS2=VR2,VR4+1,1)</f>
        <v>101</v>
      </c>
      <c r="VT4">
        <f t="shared" ref="VT4" si="581">IF(VT2=VS2,VS4+1,1)</f>
        <v>1</v>
      </c>
      <c r="VU4">
        <f t="shared" ref="VU4" si="582">IF(VU2=VT2,VT4+1,1)</f>
        <v>1</v>
      </c>
      <c r="VV4">
        <f t="shared" ref="VV4" si="583">IF(VV2=VU2,VU4+1,1)</f>
        <v>2</v>
      </c>
      <c r="VW4">
        <f t="shared" ref="VW4" si="584">IF(VW2=VV2,VV4+1,1)</f>
        <v>3</v>
      </c>
      <c r="VX4">
        <f t="shared" ref="VX4" si="585">IF(VX2=VW2,VW4+1,1)</f>
        <v>4</v>
      </c>
      <c r="VY4">
        <f t="shared" ref="VY4" si="586">IF(VY2=VX2,VX4+1,1)</f>
        <v>5</v>
      </c>
      <c r="VZ4">
        <f t="shared" ref="VZ4" si="587">IF(VZ2=VY2,VY4+1,1)</f>
        <v>6</v>
      </c>
      <c r="WA4">
        <f t="shared" ref="WA4" si="588">IF(WA2=VZ2,VZ4+1,1)</f>
        <v>7</v>
      </c>
      <c r="WB4">
        <f t="shared" ref="WB4" si="589">IF(WB2=WA2,WA4+1,1)</f>
        <v>8</v>
      </c>
      <c r="WC4">
        <f t="shared" ref="WC4" si="590">IF(WC2=WB2,WB4+1,1)</f>
        <v>9</v>
      </c>
      <c r="WD4">
        <f t="shared" ref="WD4" si="591">IF(WD2=WC2,WC4+1,1)</f>
        <v>10</v>
      </c>
      <c r="WE4">
        <f t="shared" ref="WE4" si="592">IF(WE2=WD2,WD4+1,1)</f>
        <v>11</v>
      </c>
      <c r="WF4">
        <f t="shared" ref="WF4" si="593">IF(WF2=WE2,WE4+1,1)</f>
        <v>12</v>
      </c>
      <c r="WG4">
        <f t="shared" ref="WG4" si="594">IF(WG2=WF2,WF4+1,1)</f>
        <v>13</v>
      </c>
      <c r="WH4">
        <f t="shared" ref="WH4" si="595">IF(WH2=WG2,WG4+1,1)</f>
        <v>14</v>
      </c>
      <c r="WI4">
        <f t="shared" ref="WI4" si="596">IF(WI2=WH2,WH4+1,1)</f>
        <v>15</v>
      </c>
      <c r="WJ4">
        <f t="shared" ref="WJ4" si="597">IF(WJ2=WI2,WI4+1,1)</f>
        <v>16</v>
      </c>
      <c r="WK4">
        <f t="shared" ref="WK4" si="598">IF(WK2=WJ2,WJ4+1,1)</f>
        <v>17</v>
      </c>
      <c r="WL4">
        <f t="shared" ref="WL4" si="599">IF(WL2=WK2,WK4+1,1)</f>
        <v>18</v>
      </c>
      <c r="WM4">
        <f t="shared" ref="WM4" si="600">IF(WM2=WL2,WL4+1,1)</f>
        <v>19</v>
      </c>
      <c r="WN4">
        <f t="shared" ref="WN4" si="601">IF(WN2=WM2,WM4+1,1)</f>
        <v>20</v>
      </c>
      <c r="WO4">
        <f t="shared" ref="WO4" si="602">IF(WO2=WN2,WN4+1,1)</f>
        <v>21</v>
      </c>
      <c r="WP4">
        <f t="shared" ref="WP4" si="603">IF(WP2=WO2,WO4+1,1)</f>
        <v>22</v>
      </c>
      <c r="WQ4">
        <f t="shared" ref="WQ4" si="604">IF(WQ2=WP2,WP4+1,1)</f>
        <v>23</v>
      </c>
      <c r="WR4">
        <f t="shared" ref="WR4" si="605">IF(WR2=WQ2,WQ4+1,1)</f>
        <v>24</v>
      </c>
      <c r="WS4">
        <f t="shared" ref="WS4" si="606">IF(WS2=WR2,WR4+1,1)</f>
        <v>25</v>
      </c>
      <c r="WT4">
        <f t="shared" ref="WT4" si="607">IF(WT2=WS2,WS4+1,1)</f>
        <v>26</v>
      </c>
      <c r="WU4">
        <f t="shared" ref="WU4" si="608">IF(WU2=WT2,WT4+1,1)</f>
        <v>27</v>
      </c>
      <c r="WV4">
        <f t="shared" ref="WV4" si="609">IF(WV2=WU2,WU4+1,1)</f>
        <v>28</v>
      </c>
      <c r="WW4">
        <f t="shared" ref="WW4" si="610">IF(WW2=WV2,WV4+1,1)</f>
        <v>29</v>
      </c>
      <c r="WX4">
        <f t="shared" ref="WX4" si="611">IF(WX2=WW2,WW4+1,1)</f>
        <v>30</v>
      </c>
      <c r="WY4">
        <f t="shared" ref="WY4" si="612">IF(WY2=WX2,WX4+1,1)</f>
        <v>31</v>
      </c>
      <c r="WZ4">
        <f t="shared" ref="WZ4" si="613">IF(WZ2=WY2,WY4+1,1)</f>
        <v>32</v>
      </c>
      <c r="XA4">
        <f t="shared" ref="XA4" si="614">IF(XA2=WZ2,WZ4+1,1)</f>
        <v>33</v>
      </c>
      <c r="XB4">
        <f t="shared" ref="XB4" si="615">IF(XB2=XA2,XA4+1,1)</f>
        <v>34</v>
      </c>
      <c r="XC4">
        <f t="shared" ref="XC4" si="616">IF(XC2=XB2,XB4+1,1)</f>
        <v>35</v>
      </c>
      <c r="XD4">
        <f t="shared" ref="XD4" si="617">IF(XD2=XC2,XC4+1,1)</f>
        <v>36</v>
      </c>
      <c r="XE4">
        <f t="shared" ref="XE4" si="618">IF(XE2=XD2,XD4+1,1)</f>
        <v>37</v>
      </c>
      <c r="XF4">
        <f t="shared" ref="XF4" si="619">IF(XF2=XE2,XE4+1,1)</f>
        <v>38</v>
      </c>
      <c r="XG4">
        <f t="shared" ref="XG4" si="620">IF(XG2=XF2,XF4+1,1)</f>
        <v>39</v>
      </c>
      <c r="XH4">
        <f t="shared" ref="XH4" si="621">IF(XH2=XG2,XG4+1,1)</f>
        <v>40</v>
      </c>
      <c r="XI4">
        <f t="shared" ref="XI4" si="622">IF(XI2=XH2,XH4+1,1)</f>
        <v>41</v>
      </c>
      <c r="XJ4">
        <f t="shared" ref="XJ4" si="623">IF(XJ2=XI2,XI4+1,1)</f>
        <v>42</v>
      </c>
      <c r="XK4">
        <f t="shared" ref="XK4" si="624">IF(XK2=XJ2,XJ4+1,1)</f>
        <v>43</v>
      </c>
      <c r="XL4">
        <f t="shared" ref="XL4" si="625">IF(XL2=XK2,XK4+1,1)</f>
        <v>44</v>
      </c>
      <c r="XM4">
        <f t="shared" ref="XM4" si="626">IF(XM2=XL2,XL4+1,1)</f>
        <v>45</v>
      </c>
      <c r="XN4">
        <f t="shared" ref="XN4" si="627">IF(XN2=XM2,XM4+1,1)</f>
        <v>46</v>
      </c>
      <c r="XO4">
        <f t="shared" ref="XO4" si="628">IF(XO2=XN2,XN4+1,1)</f>
        <v>47</v>
      </c>
      <c r="XP4">
        <f t="shared" ref="XP4" si="629">IF(XP2=XO2,XO4+1,1)</f>
        <v>48</v>
      </c>
      <c r="XQ4">
        <f t="shared" ref="XQ4" si="630">IF(XQ2=XP2,XP4+1,1)</f>
        <v>49</v>
      </c>
      <c r="XR4">
        <f t="shared" ref="XR4" si="631">IF(XR2=XQ2,XQ4+1,1)</f>
        <v>50</v>
      </c>
      <c r="XS4">
        <f t="shared" ref="XS4" si="632">IF(XS2=XR2,XR4+1,1)</f>
        <v>51</v>
      </c>
      <c r="XT4">
        <f t="shared" ref="XT4" si="633">IF(XT2=XS2,XS4+1,1)</f>
        <v>52</v>
      </c>
      <c r="XU4">
        <f t="shared" ref="XU4" si="634">IF(XU2=XT2,XT4+1,1)</f>
        <v>53</v>
      </c>
      <c r="XV4">
        <f t="shared" ref="XV4" si="635">IF(XV2=XU2,XU4+1,1)</f>
        <v>54</v>
      </c>
      <c r="XW4">
        <f t="shared" ref="XW4" si="636">IF(XW2=XV2,XV4+1,1)</f>
        <v>55</v>
      </c>
      <c r="XX4">
        <f t="shared" ref="XX4" si="637">IF(XX2=XW2,XW4+1,1)</f>
        <v>56</v>
      </c>
      <c r="XY4">
        <f t="shared" ref="XY4" si="638">IF(XY2=XX2,XX4+1,1)</f>
        <v>57</v>
      </c>
      <c r="XZ4">
        <f t="shared" ref="XZ4" si="639">IF(XZ2=XY2,XY4+1,1)</f>
        <v>58</v>
      </c>
      <c r="YA4">
        <f t="shared" ref="YA4" si="640">IF(YA2=XZ2,XZ4+1,1)</f>
        <v>59</v>
      </c>
      <c r="YB4">
        <f t="shared" ref="YB4" si="641">IF(YB2=YA2,YA4+1,1)</f>
        <v>60</v>
      </c>
      <c r="YC4">
        <f t="shared" ref="YC4" si="642">IF(YC2=YB2,YB4+1,1)</f>
        <v>61</v>
      </c>
      <c r="YD4">
        <f t="shared" ref="YD4" si="643">IF(YD2=YC2,YC4+1,1)</f>
        <v>62</v>
      </c>
      <c r="YE4">
        <f t="shared" ref="YE4" si="644">IF(YE2=YD2,YD4+1,1)</f>
        <v>63</v>
      </c>
      <c r="YF4">
        <f t="shared" ref="YF4" si="645">IF(YF2=YE2,YE4+1,1)</f>
        <v>64</v>
      </c>
      <c r="YG4">
        <f t="shared" ref="YG4" si="646">IF(YG2=YF2,YF4+1,1)</f>
        <v>65</v>
      </c>
      <c r="YH4">
        <f t="shared" ref="YH4" si="647">IF(YH2=YG2,YG4+1,1)</f>
        <v>66</v>
      </c>
      <c r="YI4">
        <f t="shared" ref="YI4" si="648">IF(YI2=YH2,YH4+1,1)</f>
        <v>67</v>
      </c>
      <c r="YJ4">
        <f t="shared" ref="YJ4" si="649">IF(YJ2=YI2,YI4+1,1)</f>
        <v>68</v>
      </c>
      <c r="YK4">
        <f t="shared" ref="YK4" si="650">IF(YK2=YJ2,YJ4+1,1)</f>
        <v>69</v>
      </c>
      <c r="YL4">
        <f t="shared" ref="YL4" si="651">IF(YL2=YK2,YK4+1,1)</f>
        <v>70</v>
      </c>
      <c r="YM4">
        <f t="shared" ref="YM4" si="652">IF(YM2=YL2,YL4+1,1)</f>
        <v>71</v>
      </c>
      <c r="YN4">
        <f t="shared" ref="YN4" si="653">IF(YN2=YM2,YM4+1,1)</f>
        <v>72</v>
      </c>
      <c r="YO4">
        <f t="shared" ref="YO4" si="654">IF(YO2=YN2,YN4+1,1)</f>
        <v>73</v>
      </c>
      <c r="YP4">
        <f t="shared" ref="YP4" si="655">IF(YP2=YO2,YO4+1,1)</f>
        <v>74</v>
      </c>
      <c r="YQ4">
        <f t="shared" ref="YQ4" si="656">IF(YQ2=YP2,YP4+1,1)</f>
        <v>75</v>
      </c>
      <c r="YR4">
        <f t="shared" ref="YR4" si="657">IF(YR2=YQ2,YQ4+1,1)</f>
        <v>76</v>
      </c>
      <c r="YS4">
        <f t="shared" ref="YS4" si="658">IF(YS2=YR2,YR4+1,1)</f>
        <v>77</v>
      </c>
      <c r="YT4">
        <f t="shared" ref="YT4" si="659">IF(YT2=YS2,YS4+1,1)</f>
        <v>78</v>
      </c>
      <c r="YU4">
        <f t="shared" ref="YU4" si="660">IF(YU2=YT2,YT4+1,1)</f>
        <v>79</v>
      </c>
      <c r="YV4">
        <f t="shared" ref="YV4" si="661">IF(YV2=YU2,YU4+1,1)</f>
        <v>80</v>
      </c>
      <c r="YW4">
        <f t="shared" ref="YW4" si="662">IF(YW2=YV2,YV4+1,1)</f>
        <v>81</v>
      </c>
      <c r="YX4">
        <f t="shared" ref="YX4" si="663">IF(YX2=YW2,YW4+1,1)</f>
        <v>82</v>
      </c>
      <c r="YY4">
        <f t="shared" ref="YY4" si="664">IF(YY2=YX2,YX4+1,1)</f>
        <v>83</v>
      </c>
      <c r="YZ4">
        <f t="shared" ref="YZ4" si="665">IF(YZ2=YY2,YY4+1,1)</f>
        <v>84</v>
      </c>
      <c r="ZA4">
        <f t="shared" ref="ZA4" si="666">IF(ZA2=YZ2,YZ4+1,1)</f>
        <v>85</v>
      </c>
      <c r="ZB4">
        <f t="shared" ref="ZB4" si="667">IF(ZB2=ZA2,ZA4+1,1)</f>
        <v>86</v>
      </c>
      <c r="ZC4">
        <f t="shared" ref="ZC4" si="668">IF(ZC2=ZB2,ZB4+1,1)</f>
        <v>87</v>
      </c>
      <c r="ZD4">
        <f t="shared" ref="ZD4" si="669">IF(ZD2=ZC2,ZC4+1,1)</f>
        <v>88</v>
      </c>
      <c r="ZE4">
        <f t="shared" ref="ZE4" si="670">IF(ZE2=ZD2,ZD4+1,1)</f>
        <v>89</v>
      </c>
      <c r="ZF4">
        <f t="shared" ref="ZF4" si="671">IF(ZF2=ZE2,ZE4+1,1)</f>
        <v>90</v>
      </c>
      <c r="ZG4">
        <f t="shared" ref="ZG4" si="672">IF(ZG2=ZF2,ZF4+1,1)</f>
        <v>91</v>
      </c>
      <c r="ZH4">
        <f t="shared" ref="ZH4" si="673">IF(ZH2=ZG2,ZG4+1,1)</f>
        <v>92</v>
      </c>
      <c r="ZI4">
        <f t="shared" ref="ZI4" si="674">IF(ZI2=ZH2,ZH4+1,1)</f>
        <v>93</v>
      </c>
      <c r="ZJ4">
        <f t="shared" ref="ZJ4" si="675">IF(ZJ2=ZI2,ZI4+1,1)</f>
        <v>94</v>
      </c>
      <c r="ZK4">
        <f t="shared" ref="ZK4" si="676">IF(ZK2=ZJ2,ZJ4+1,1)</f>
        <v>95</v>
      </c>
      <c r="ZL4">
        <f t="shared" ref="ZL4" si="677">IF(ZL2=ZK2,ZK4+1,1)</f>
        <v>96</v>
      </c>
      <c r="ZM4">
        <f t="shared" ref="ZM4" si="678">IF(ZM2=ZL2,ZL4+1,1)</f>
        <v>97</v>
      </c>
      <c r="ZN4">
        <f t="shared" ref="ZN4" si="679">IF(ZN2=ZM2,ZM4+1,1)</f>
        <v>98</v>
      </c>
      <c r="ZO4">
        <f t="shared" ref="ZO4" si="680">IF(ZO2=ZN2,ZN4+1,1)</f>
        <v>99</v>
      </c>
      <c r="ZP4">
        <f t="shared" ref="ZP4" si="681">IF(ZP2=ZO2,ZO4+1,1)</f>
        <v>100</v>
      </c>
      <c r="ZQ4">
        <f t="shared" ref="ZQ4" si="682">IF(ZQ2=ZP2,ZP4+1,1)</f>
        <v>101</v>
      </c>
      <c r="ZR4">
        <f t="shared" ref="ZR4" si="683">IF(ZR2=ZQ2,ZQ4+1,1)</f>
        <v>102</v>
      </c>
      <c r="ZS4">
        <f t="shared" ref="ZS4" si="684">IF(ZS2=ZR2,ZR4+1,1)</f>
        <v>103</v>
      </c>
      <c r="ZT4">
        <f t="shared" ref="ZT4" si="685">IF(ZT2=ZS2,ZS4+1,1)</f>
        <v>104</v>
      </c>
      <c r="ZU4">
        <f t="shared" ref="ZU4" si="686">IF(ZU2=ZT2,ZT4+1,1)</f>
        <v>105</v>
      </c>
      <c r="ZV4">
        <f t="shared" ref="ZV4" si="687">IF(ZV2=ZU2,ZU4+1,1)</f>
        <v>106</v>
      </c>
      <c r="ZW4">
        <f t="shared" ref="ZW4" si="688">IF(ZW2=ZV2,ZV4+1,1)</f>
        <v>107</v>
      </c>
      <c r="ZX4">
        <f t="shared" ref="ZX4" si="689">IF(ZX2=ZW2,ZW4+1,1)</f>
        <v>108</v>
      </c>
      <c r="ZY4">
        <f t="shared" ref="ZY4" si="690">IF(ZY2=ZX2,ZX4+1,1)</f>
        <v>109</v>
      </c>
      <c r="ZZ4">
        <f t="shared" ref="ZZ4" si="691">IF(ZZ2=ZY2,ZY4+1,1)</f>
        <v>110</v>
      </c>
      <c r="AAA4">
        <f t="shared" ref="AAA4" si="692">IF(AAA2=ZZ2,ZZ4+1,1)</f>
        <v>111</v>
      </c>
      <c r="AAB4">
        <f t="shared" ref="AAB4" si="693">IF(AAB2=AAA2,AAA4+1,1)</f>
        <v>112</v>
      </c>
      <c r="AAC4">
        <f t="shared" ref="AAC4" si="694">IF(AAC2=AAB2,AAB4+1,1)</f>
        <v>113</v>
      </c>
      <c r="AAD4">
        <f t="shared" ref="AAD4" si="695">IF(AAD2=AAC2,AAC4+1,1)</f>
        <v>114</v>
      </c>
      <c r="AAE4">
        <f t="shared" ref="AAE4" si="696">IF(AAE2=AAD2,AAD4+1,1)</f>
        <v>115</v>
      </c>
      <c r="AAF4">
        <f t="shared" ref="AAF4" si="697">IF(AAF2=AAE2,AAE4+1,1)</f>
        <v>116</v>
      </c>
      <c r="AAG4">
        <f t="shared" ref="AAG4" si="698">IF(AAG2=AAF2,AAF4+1,1)</f>
        <v>117</v>
      </c>
      <c r="AAH4">
        <f t="shared" ref="AAH4" si="699">IF(AAH2=AAG2,AAG4+1,1)</f>
        <v>118</v>
      </c>
      <c r="AAI4">
        <f t="shared" ref="AAI4" si="700">IF(AAI2=AAH2,AAH4+1,1)</f>
        <v>119</v>
      </c>
      <c r="AAJ4">
        <f t="shared" ref="AAJ4" si="701">IF(AAJ2=AAI2,AAI4+1,1)</f>
        <v>120</v>
      </c>
      <c r="AAK4">
        <f t="shared" ref="AAK4" si="702">IF(AAK2=AAJ2,AAJ4+1,1)</f>
        <v>121</v>
      </c>
      <c r="AAL4">
        <f t="shared" ref="AAL4" si="703">IF(AAL2=AAK2,AAK4+1,1)</f>
        <v>122</v>
      </c>
      <c r="AAM4">
        <f t="shared" ref="AAM4" si="704">IF(AAM2=AAL2,AAL4+1,1)</f>
        <v>123</v>
      </c>
      <c r="AAN4">
        <f t="shared" ref="AAN4" si="705">IF(AAN2=AAM2,AAM4+1,1)</f>
        <v>124</v>
      </c>
      <c r="AAO4">
        <f t="shared" ref="AAO4" si="706">IF(AAO2=AAN2,AAN4+1,1)</f>
        <v>125</v>
      </c>
      <c r="AAP4">
        <f t="shared" ref="AAP4" si="707">IF(AAP2=AAO2,AAO4+1,1)</f>
        <v>126</v>
      </c>
      <c r="AAQ4">
        <f t="shared" ref="AAQ4" si="708">IF(AAQ2=AAP2,AAP4+1,1)</f>
        <v>127</v>
      </c>
      <c r="AAR4">
        <f t="shared" ref="AAR4" si="709">IF(AAR2=AAQ2,AAQ4+1,1)</f>
        <v>128</v>
      </c>
      <c r="AAS4">
        <f t="shared" ref="AAS4" si="710">IF(AAS2=AAR2,AAR4+1,1)</f>
        <v>129</v>
      </c>
      <c r="AAT4">
        <f t="shared" ref="AAT4" si="711">IF(AAT2=AAS2,AAS4+1,1)</f>
        <v>130</v>
      </c>
      <c r="AAU4">
        <f t="shared" ref="AAU4" si="712">IF(AAU2=AAT2,AAT4+1,1)</f>
        <v>131</v>
      </c>
      <c r="AAV4">
        <f t="shared" ref="AAV4" si="713">IF(AAV2=AAU2,AAU4+1,1)</f>
        <v>132</v>
      </c>
      <c r="AAW4">
        <f t="shared" ref="AAW4" si="714">IF(AAW2=AAV2,AAV4+1,1)</f>
        <v>133</v>
      </c>
      <c r="AAX4">
        <f t="shared" ref="AAX4" si="715">IF(AAX2=AAW2,AAW4+1,1)</f>
        <v>134</v>
      </c>
      <c r="AAY4">
        <f t="shared" ref="AAY4" si="716">IF(AAY2=AAX2,AAX4+1,1)</f>
        <v>135</v>
      </c>
      <c r="AAZ4">
        <f t="shared" ref="AAZ4" si="717">IF(AAZ2=AAY2,AAY4+1,1)</f>
        <v>136</v>
      </c>
      <c r="ABA4">
        <f t="shared" ref="ABA4" si="718">IF(ABA2=AAZ2,AAZ4+1,1)</f>
        <v>137</v>
      </c>
      <c r="ABB4">
        <f t="shared" ref="ABB4" si="719">IF(ABB2=ABA2,ABA4+1,1)</f>
        <v>138</v>
      </c>
      <c r="ABC4">
        <f t="shared" ref="ABC4" si="720">IF(ABC2=ABB2,ABB4+1,1)</f>
        <v>1</v>
      </c>
      <c r="ABD4">
        <f t="shared" ref="ABD4" si="721">IF(ABD2=ABC2,ABC4+1,1)</f>
        <v>2</v>
      </c>
      <c r="ABE4">
        <f t="shared" ref="ABE4" si="722">IF(ABE2=ABD2,ABD4+1,1)</f>
        <v>1</v>
      </c>
      <c r="ABF4">
        <f t="shared" ref="ABF4" si="723">IF(ABF2=ABE2,ABE4+1,1)</f>
        <v>2</v>
      </c>
      <c r="ABG4">
        <f t="shared" ref="ABG4" si="724">IF(ABG2=ABF2,ABF4+1,1)</f>
        <v>3</v>
      </c>
      <c r="ABH4">
        <f t="shared" ref="ABH4" si="725">IF(ABH2=ABG2,ABG4+1,1)</f>
        <v>4</v>
      </c>
      <c r="ABI4">
        <f t="shared" ref="ABI4" si="726">IF(ABI2=ABH2,ABH4+1,1)</f>
        <v>5</v>
      </c>
      <c r="ABJ4">
        <f t="shared" ref="ABJ4" si="727">IF(ABJ2=ABI2,ABI4+1,1)</f>
        <v>6</v>
      </c>
      <c r="ABK4">
        <f t="shared" ref="ABK4" si="728">IF(ABK2=ABJ2,ABJ4+1,1)</f>
        <v>1</v>
      </c>
      <c r="ABL4">
        <f t="shared" ref="ABL4" si="729">IF(ABL2=ABK2,ABK4+1,1)</f>
        <v>2</v>
      </c>
      <c r="ABM4">
        <f t="shared" ref="ABM4" si="730">IF(ABM2=ABL2,ABL4+1,1)</f>
        <v>3</v>
      </c>
      <c r="ABN4">
        <f t="shared" ref="ABN4" si="731">IF(ABN2=ABM2,ABM4+1,1)</f>
        <v>4</v>
      </c>
      <c r="ABO4">
        <f t="shared" ref="ABO4" si="732">IF(ABO2=ABN2,ABN4+1,1)</f>
        <v>5</v>
      </c>
      <c r="ABP4">
        <f t="shared" ref="ABP4" si="733">IF(ABP2=ABO2,ABO4+1,1)</f>
        <v>6</v>
      </c>
      <c r="ABQ4">
        <f t="shared" ref="ABQ4" si="734">IF(ABQ2=ABP2,ABP4+1,1)</f>
        <v>7</v>
      </c>
      <c r="ABR4">
        <f t="shared" ref="ABR4" si="735">IF(ABR2=ABQ2,ABQ4+1,1)</f>
        <v>8</v>
      </c>
      <c r="ABS4">
        <f t="shared" ref="ABS4" si="736">IF(ABS2=ABR2,ABR4+1,1)</f>
        <v>9</v>
      </c>
      <c r="ABT4">
        <f t="shared" ref="ABT4" si="737">IF(ABT2=ABS2,ABS4+1,1)</f>
        <v>10</v>
      </c>
      <c r="ABU4">
        <f t="shared" ref="ABU4" si="738">IF(ABU2=ABT2,ABT4+1,1)</f>
        <v>11</v>
      </c>
      <c r="ABV4">
        <f t="shared" ref="ABV4" si="739">IF(ABV2=ABU2,ABU4+1,1)</f>
        <v>12</v>
      </c>
      <c r="ABW4">
        <f t="shared" ref="ABW4" si="740">IF(ABW2=ABV2,ABV4+1,1)</f>
        <v>13</v>
      </c>
      <c r="ABX4">
        <f t="shared" ref="ABX4" si="741">IF(ABX2=ABW2,ABW4+1,1)</f>
        <v>14</v>
      </c>
      <c r="ABY4">
        <f t="shared" ref="ABY4" si="742">IF(ABY2=ABX2,ABX4+1,1)</f>
        <v>15</v>
      </c>
      <c r="ABZ4">
        <f t="shared" ref="ABZ4" si="743">IF(ABZ2=ABY2,ABY4+1,1)</f>
        <v>16</v>
      </c>
      <c r="ACA4">
        <f t="shared" ref="ACA4" si="744">IF(ACA2=ABZ2,ABZ4+1,1)</f>
        <v>17</v>
      </c>
      <c r="ACB4">
        <f t="shared" ref="ACB4" si="745">IF(ACB2=ACA2,ACA4+1,1)</f>
        <v>18</v>
      </c>
      <c r="ACC4">
        <f t="shared" ref="ACC4" si="746">IF(ACC2=ACB2,ACB4+1,1)</f>
        <v>19</v>
      </c>
      <c r="ACD4">
        <f t="shared" ref="ACD4" si="747">IF(ACD2=ACC2,ACC4+1,1)</f>
        <v>20</v>
      </c>
      <c r="ACE4">
        <f t="shared" ref="ACE4" si="748">IF(ACE2=ACD2,ACD4+1,1)</f>
        <v>21</v>
      </c>
      <c r="ACF4">
        <f t="shared" ref="ACF4" si="749">IF(ACF2=ACE2,ACE4+1,1)</f>
        <v>22</v>
      </c>
      <c r="ACG4">
        <f t="shared" ref="ACG4" si="750">IF(ACG2=ACF2,ACF4+1,1)</f>
        <v>23</v>
      </c>
      <c r="ACH4">
        <f t="shared" ref="ACH4" si="751">IF(ACH2=ACG2,ACG4+1,1)</f>
        <v>24</v>
      </c>
      <c r="ACI4">
        <f t="shared" ref="ACI4" si="752">IF(ACI2=ACH2,ACH4+1,1)</f>
        <v>25</v>
      </c>
      <c r="ACJ4">
        <f t="shared" ref="ACJ4" si="753">IF(ACJ2=ACI2,ACI4+1,1)</f>
        <v>26</v>
      </c>
      <c r="ACK4">
        <f t="shared" ref="ACK4" si="754">IF(ACK2=ACJ2,ACJ4+1,1)</f>
        <v>27</v>
      </c>
      <c r="ACL4">
        <f t="shared" ref="ACL4" si="755">IF(ACL2=ACK2,ACK4+1,1)</f>
        <v>28</v>
      </c>
      <c r="ACM4">
        <f t="shared" ref="ACM4" si="756">IF(ACM2=ACL2,ACL4+1,1)</f>
        <v>29</v>
      </c>
      <c r="ACN4">
        <f t="shared" ref="ACN4" si="757">IF(ACN2=ACM2,ACM4+1,1)</f>
        <v>30</v>
      </c>
      <c r="ACO4">
        <f t="shared" ref="ACO4" si="758">IF(ACO2=ACN2,ACN4+1,1)</f>
        <v>31</v>
      </c>
      <c r="ACP4">
        <f t="shared" ref="ACP4" si="759">IF(ACP2=ACO2,ACO4+1,1)</f>
        <v>32</v>
      </c>
      <c r="ACQ4">
        <f t="shared" ref="ACQ4" si="760">IF(ACQ2=ACP2,ACP4+1,1)</f>
        <v>33</v>
      </c>
      <c r="ACR4">
        <f t="shared" ref="ACR4" si="761">IF(ACR2=ACQ2,ACQ4+1,1)</f>
        <v>34</v>
      </c>
      <c r="ACS4">
        <f t="shared" ref="ACS4" si="762">IF(ACS2=ACR2,ACR4+1,1)</f>
        <v>35</v>
      </c>
      <c r="ACT4">
        <f t="shared" ref="ACT4" si="763">IF(ACT2=ACS2,ACS4+1,1)</f>
        <v>36</v>
      </c>
      <c r="ACU4">
        <f t="shared" ref="ACU4" si="764">IF(ACU2=ACT2,ACT4+1,1)</f>
        <v>37</v>
      </c>
      <c r="ACV4">
        <f t="shared" ref="ACV4" si="765">IF(ACV2=ACU2,ACU4+1,1)</f>
        <v>38</v>
      </c>
      <c r="ACW4">
        <f t="shared" ref="ACW4" si="766">IF(ACW2=ACV2,ACV4+1,1)</f>
        <v>39</v>
      </c>
      <c r="ACX4">
        <f t="shared" ref="ACX4" si="767">IF(ACX2=ACW2,ACW4+1,1)</f>
        <v>40</v>
      </c>
      <c r="ACY4">
        <f t="shared" ref="ACY4" si="768">IF(ACY2=ACX2,ACX4+1,1)</f>
        <v>41</v>
      </c>
      <c r="ACZ4">
        <f t="shared" ref="ACZ4" si="769">IF(ACZ2=ACY2,ACY4+1,1)</f>
        <v>42</v>
      </c>
      <c r="ADA4">
        <f t="shared" ref="ADA4" si="770">IF(ADA2=ACZ2,ACZ4+1,1)</f>
        <v>43</v>
      </c>
      <c r="ADB4">
        <f t="shared" ref="ADB4" si="771">IF(ADB2=ADA2,ADA4+1,1)</f>
        <v>44</v>
      </c>
      <c r="ADC4">
        <f t="shared" ref="ADC4" si="772">IF(ADC2=ADB2,ADB4+1,1)</f>
        <v>45</v>
      </c>
      <c r="ADD4">
        <f t="shared" ref="ADD4" si="773">IF(ADD2=ADC2,ADC4+1,1)</f>
        <v>46</v>
      </c>
      <c r="ADE4">
        <f t="shared" ref="ADE4" si="774">IF(ADE2=ADD2,ADD4+1,1)</f>
        <v>47</v>
      </c>
      <c r="ADF4">
        <f t="shared" ref="ADF4" si="775">IF(ADF2=ADE2,ADE4+1,1)</f>
        <v>48</v>
      </c>
      <c r="ADG4">
        <f t="shared" ref="ADG4" si="776">IF(ADG2=ADF2,ADF4+1,1)</f>
        <v>49</v>
      </c>
      <c r="ADH4">
        <f t="shared" ref="ADH4" si="777">IF(ADH2=ADG2,ADG4+1,1)</f>
        <v>50</v>
      </c>
      <c r="ADI4">
        <f t="shared" ref="ADI4" si="778">IF(ADI2=ADH2,ADH4+1,1)</f>
        <v>51</v>
      </c>
      <c r="ADJ4">
        <f t="shared" ref="ADJ4" si="779">IF(ADJ2=ADI2,ADI4+1,1)</f>
        <v>52</v>
      </c>
      <c r="ADK4">
        <f t="shared" ref="ADK4" si="780">IF(ADK2=ADJ2,ADJ4+1,1)</f>
        <v>53</v>
      </c>
      <c r="ADL4">
        <f t="shared" ref="ADL4" si="781">IF(ADL2=ADK2,ADK4+1,1)</f>
        <v>54</v>
      </c>
      <c r="ADM4">
        <f t="shared" ref="ADM4" si="782">IF(ADM2=ADL2,ADL4+1,1)</f>
        <v>55</v>
      </c>
      <c r="ADN4">
        <f t="shared" ref="ADN4" si="783">IF(ADN2=ADM2,ADM4+1,1)</f>
        <v>56</v>
      </c>
      <c r="ADO4">
        <f t="shared" ref="ADO4" si="784">IF(ADO2=ADN2,ADN4+1,1)</f>
        <v>57</v>
      </c>
      <c r="ADP4">
        <f t="shared" ref="ADP4" si="785">IF(ADP2=ADO2,ADO4+1,1)</f>
        <v>58</v>
      </c>
      <c r="ADQ4">
        <f t="shared" ref="ADQ4" si="786">IF(ADQ2=ADP2,ADP4+1,1)</f>
        <v>59</v>
      </c>
      <c r="ADR4">
        <f t="shared" ref="ADR4" si="787">IF(ADR2=ADQ2,ADQ4+1,1)</f>
        <v>60</v>
      </c>
      <c r="ADS4">
        <f t="shared" ref="ADS4" si="788">IF(ADS2=ADR2,ADR4+1,1)</f>
        <v>61</v>
      </c>
      <c r="ADT4">
        <f t="shared" ref="ADT4" si="789">IF(ADT2=ADS2,ADS4+1,1)</f>
        <v>62</v>
      </c>
      <c r="ADU4">
        <f t="shared" ref="ADU4" si="790">IF(ADU2=ADT2,ADT4+1,1)</f>
        <v>63</v>
      </c>
      <c r="ADV4">
        <f t="shared" ref="ADV4" si="791">IF(ADV2=ADU2,ADU4+1,1)</f>
        <v>64</v>
      </c>
      <c r="ADW4">
        <f t="shared" ref="ADW4" si="792">IF(ADW2=ADV2,ADV4+1,1)</f>
        <v>65</v>
      </c>
      <c r="ADX4">
        <f t="shared" ref="ADX4" si="793">IF(ADX2=ADW2,ADW4+1,1)</f>
        <v>66</v>
      </c>
      <c r="ADY4">
        <f t="shared" ref="ADY4" si="794">IF(ADY2=ADX2,ADX4+1,1)</f>
        <v>67</v>
      </c>
      <c r="ADZ4">
        <f t="shared" ref="ADZ4" si="795">IF(ADZ2=ADY2,ADY4+1,1)</f>
        <v>68</v>
      </c>
      <c r="AEA4">
        <f t="shared" ref="AEA4" si="796">IF(AEA2=ADZ2,ADZ4+1,1)</f>
        <v>69</v>
      </c>
      <c r="AEB4">
        <f t="shared" ref="AEB4" si="797">IF(AEB2=AEA2,AEA4+1,1)</f>
        <v>70</v>
      </c>
      <c r="AEC4">
        <f t="shared" ref="AEC4" si="798">IF(AEC2=AEB2,AEB4+1,1)</f>
        <v>71</v>
      </c>
      <c r="AED4">
        <f t="shared" ref="AED4" si="799">IF(AED2=AEC2,AEC4+1,1)</f>
        <v>72</v>
      </c>
      <c r="AEE4">
        <f t="shared" ref="AEE4" si="800">IF(AEE2=AED2,AED4+1,1)</f>
        <v>73</v>
      </c>
      <c r="AEF4">
        <f t="shared" ref="AEF4" si="801">IF(AEF2=AEE2,AEE4+1,1)</f>
        <v>74</v>
      </c>
      <c r="AEG4">
        <f t="shared" ref="AEG4" si="802">IF(AEG2=AEF2,AEF4+1,1)</f>
        <v>75</v>
      </c>
      <c r="AEH4">
        <f t="shared" ref="AEH4" si="803">IF(AEH2=AEG2,AEG4+1,1)</f>
        <v>76</v>
      </c>
      <c r="AEI4">
        <f t="shared" ref="AEI4" si="804">IF(AEI2=AEH2,AEH4+1,1)</f>
        <v>77</v>
      </c>
      <c r="AEJ4">
        <f t="shared" ref="AEJ4" si="805">IF(AEJ2=AEI2,AEI4+1,1)</f>
        <v>78</v>
      </c>
      <c r="AEK4">
        <f t="shared" ref="AEK4" si="806">IF(AEK2=AEJ2,AEJ4+1,1)</f>
        <v>79</v>
      </c>
      <c r="AEL4">
        <f t="shared" ref="AEL4" si="807">IF(AEL2=AEK2,AEK4+1,1)</f>
        <v>80</v>
      </c>
      <c r="AEM4">
        <f t="shared" ref="AEM4" si="808">IF(AEM2=AEL2,AEL4+1,1)</f>
        <v>81</v>
      </c>
      <c r="AEN4">
        <f t="shared" ref="AEN4" si="809">IF(AEN2=AEM2,AEM4+1,1)</f>
        <v>82</v>
      </c>
      <c r="AEO4">
        <f t="shared" ref="AEO4" si="810">IF(AEO2=AEN2,AEN4+1,1)</f>
        <v>83</v>
      </c>
      <c r="AEP4">
        <f t="shared" ref="AEP4" si="811">IF(AEP2=AEO2,AEO4+1,1)</f>
        <v>84</v>
      </c>
      <c r="AEQ4">
        <f t="shared" ref="AEQ4" si="812">IF(AEQ2=AEP2,AEP4+1,1)</f>
        <v>85</v>
      </c>
      <c r="AER4">
        <f t="shared" ref="AER4" si="813">IF(AER2=AEQ2,AEQ4+1,1)</f>
        <v>86</v>
      </c>
      <c r="AES4">
        <f t="shared" ref="AES4" si="814">IF(AES2=AER2,AER4+1,1)</f>
        <v>87</v>
      </c>
      <c r="AET4">
        <f t="shared" ref="AET4" si="815">IF(AET2=AES2,AES4+1,1)</f>
        <v>88</v>
      </c>
      <c r="AEU4">
        <f t="shared" ref="AEU4" si="816">IF(AEU2=AET2,AET4+1,1)</f>
        <v>89</v>
      </c>
      <c r="AEV4">
        <f t="shared" ref="AEV4" si="817">IF(AEV2=AEU2,AEU4+1,1)</f>
        <v>90</v>
      </c>
      <c r="AEW4">
        <f t="shared" ref="AEW4" si="818">IF(AEW2=AEV2,AEV4+1,1)</f>
        <v>91</v>
      </c>
      <c r="AEX4">
        <f t="shared" ref="AEX4" si="819">IF(AEX2=AEW2,AEW4+1,1)</f>
        <v>92</v>
      </c>
      <c r="AEY4">
        <f t="shared" ref="AEY4" si="820">IF(AEY2=AEX2,AEX4+1,1)</f>
        <v>93</v>
      </c>
      <c r="AEZ4">
        <f t="shared" ref="AEZ4" si="821">IF(AEZ2=AEY2,AEY4+1,1)</f>
        <v>94</v>
      </c>
      <c r="AFA4">
        <f t="shared" ref="AFA4" si="822">IF(AFA2=AEZ2,AEZ4+1,1)</f>
        <v>95</v>
      </c>
      <c r="AFB4">
        <f t="shared" ref="AFB4" si="823">IF(AFB2=AFA2,AFA4+1,1)</f>
        <v>96</v>
      </c>
      <c r="AFC4">
        <f t="shared" ref="AFC4" si="824">IF(AFC2=AFB2,AFB4+1,1)</f>
        <v>97</v>
      </c>
      <c r="AFD4">
        <f t="shared" ref="AFD4" si="825">IF(AFD2=AFC2,AFC4+1,1)</f>
        <v>98</v>
      </c>
      <c r="AFE4">
        <f t="shared" ref="AFE4" si="826">IF(AFE2=AFD2,AFD4+1,1)</f>
        <v>99</v>
      </c>
      <c r="AFF4">
        <f t="shared" ref="AFF4" si="827">IF(AFF2=AFE2,AFE4+1,1)</f>
        <v>100</v>
      </c>
      <c r="AFG4">
        <f t="shared" ref="AFG4" si="828">IF(AFG2=AFF2,AFF4+1,1)</f>
        <v>101</v>
      </c>
      <c r="AFH4">
        <f t="shared" ref="AFH4" si="829">IF(AFH2=AFG2,AFG4+1,1)</f>
        <v>102</v>
      </c>
      <c r="AFI4">
        <f t="shared" ref="AFI4" si="830">IF(AFI2=AFH2,AFH4+1,1)</f>
        <v>103</v>
      </c>
      <c r="AFJ4">
        <f t="shared" ref="AFJ4" si="831">IF(AFJ2=AFI2,AFI4+1,1)</f>
        <v>104</v>
      </c>
      <c r="AFK4">
        <f t="shared" ref="AFK4" si="832">IF(AFK2=AFJ2,AFJ4+1,1)</f>
        <v>105</v>
      </c>
      <c r="AFL4">
        <f t="shared" ref="AFL4" si="833">IF(AFL2=AFK2,AFK4+1,1)</f>
        <v>106</v>
      </c>
      <c r="AFM4">
        <f t="shared" ref="AFM4" si="834">IF(AFM2=AFL2,AFL4+1,1)</f>
        <v>107</v>
      </c>
      <c r="AFN4">
        <f t="shared" ref="AFN4" si="835">IF(AFN2=AFM2,AFM4+1,1)</f>
        <v>108</v>
      </c>
      <c r="AFO4">
        <f t="shared" ref="AFO4" si="836">IF(AFO2=AFN2,AFN4+1,1)</f>
        <v>109</v>
      </c>
      <c r="AFP4">
        <f t="shared" ref="AFP4" si="837">IF(AFP2=AFO2,AFO4+1,1)</f>
        <v>110</v>
      </c>
      <c r="AFQ4">
        <f t="shared" ref="AFQ4" si="838">IF(AFQ2=AFP2,AFP4+1,1)</f>
        <v>111</v>
      </c>
      <c r="AFR4">
        <f t="shared" ref="AFR4" si="839">IF(AFR2=AFQ2,AFQ4+1,1)</f>
        <v>112</v>
      </c>
      <c r="AFS4">
        <f t="shared" ref="AFS4" si="840">IF(AFS2=AFR2,AFR4+1,1)</f>
        <v>113</v>
      </c>
      <c r="AFT4">
        <f t="shared" ref="AFT4" si="841">IF(AFT2=AFS2,AFS4+1,1)</f>
        <v>114</v>
      </c>
      <c r="AFU4">
        <f t="shared" ref="AFU4" si="842">IF(AFU2=AFT2,AFT4+1,1)</f>
        <v>115</v>
      </c>
      <c r="AFV4">
        <f t="shared" ref="AFV4" si="843">IF(AFV2=AFU2,AFU4+1,1)</f>
        <v>116</v>
      </c>
      <c r="AFW4">
        <f t="shared" ref="AFW4" si="844">IF(AFW2=AFV2,AFV4+1,1)</f>
        <v>117</v>
      </c>
      <c r="AFX4">
        <f t="shared" ref="AFX4" si="845">IF(AFX2=AFW2,AFW4+1,1)</f>
        <v>118</v>
      </c>
      <c r="AFY4">
        <f t="shared" ref="AFY4" si="846">IF(AFY2=AFX2,AFX4+1,1)</f>
        <v>119</v>
      </c>
      <c r="AFZ4">
        <f t="shared" ref="AFZ4" si="847">IF(AFZ2=AFY2,AFY4+1,1)</f>
        <v>120</v>
      </c>
      <c r="AGA4">
        <f t="shared" ref="AGA4" si="848">IF(AGA2=AFZ2,AFZ4+1,1)</f>
        <v>121</v>
      </c>
      <c r="AGB4">
        <f t="shared" ref="AGB4" si="849">IF(AGB2=AGA2,AGA4+1,1)</f>
        <v>122</v>
      </c>
      <c r="AGC4">
        <f t="shared" ref="AGC4" si="850">IF(AGC2=AGB2,AGB4+1,1)</f>
        <v>123</v>
      </c>
      <c r="AGD4">
        <f t="shared" ref="AGD4" si="851">IF(AGD2=AGC2,AGC4+1,1)</f>
        <v>124</v>
      </c>
      <c r="AGE4">
        <f t="shared" ref="AGE4" si="852">IF(AGE2=AGD2,AGD4+1,1)</f>
        <v>125</v>
      </c>
      <c r="AGF4">
        <f t="shared" ref="AGF4" si="853">IF(AGF2=AGE2,AGE4+1,1)</f>
        <v>126</v>
      </c>
      <c r="AGG4">
        <f t="shared" ref="AGG4" si="854">IF(AGG2=AGF2,AGF4+1,1)</f>
        <v>127</v>
      </c>
      <c r="AGH4">
        <f t="shared" ref="AGH4" si="855">IF(AGH2=AGG2,AGG4+1,1)</f>
        <v>128</v>
      </c>
      <c r="AGI4">
        <f t="shared" ref="AGI4" si="856">IF(AGI2=AGH2,AGH4+1,1)</f>
        <v>129</v>
      </c>
      <c r="AGJ4">
        <f t="shared" ref="AGJ4" si="857">IF(AGJ2=AGI2,AGI4+1,1)</f>
        <v>130</v>
      </c>
      <c r="AGK4">
        <f t="shared" ref="AGK4" si="858">IF(AGK2=AGJ2,AGJ4+1,1)</f>
        <v>131</v>
      </c>
      <c r="AGL4">
        <f t="shared" ref="AGL4" si="859">IF(AGL2=AGK2,AGK4+1,1)</f>
        <v>132</v>
      </c>
      <c r="AGM4">
        <f t="shared" ref="AGM4" si="860">IF(AGM2=AGL2,AGL4+1,1)</f>
        <v>133</v>
      </c>
      <c r="AGN4">
        <f t="shared" ref="AGN4" si="861">IF(AGN2=AGM2,AGM4+1,1)</f>
        <v>134</v>
      </c>
      <c r="AGO4">
        <f t="shared" ref="AGO4" si="862">IF(AGO2=AGN2,AGN4+1,1)</f>
        <v>135</v>
      </c>
      <c r="AGP4">
        <f t="shared" ref="AGP4" si="863">IF(AGP2=AGO2,AGO4+1,1)</f>
        <v>136</v>
      </c>
      <c r="AGQ4">
        <f t="shared" ref="AGQ4" si="864">IF(AGQ2=AGP2,AGP4+1,1)</f>
        <v>137</v>
      </c>
      <c r="AGR4">
        <f t="shared" ref="AGR4" si="865">IF(AGR2=AGQ2,AGQ4+1,1)</f>
        <v>138</v>
      </c>
      <c r="AGS4">
        <f t="shared" ref="AGS4" si="866">IF(AGS2=AGR2,AGR4+1,1)</f>
        <v>139</v>
      </c>
      <c r="AGT4">
        <f t="shared" ref="AGT4" si="867">IF(AGT2=AGS2,AGS4+1,1)</f>
        <v>140</v>
      </c>
      <c r="AGU4">
        <f t="shared" ref="AGU4" si="868">IF(AGU2=AGT2,AGT4+1,1)</f>
        <v>141</v>
      </c>
      <c r="AGV4">
        <f t="shared" ref="AGV4" si="869">IF(AGV2=AGU2,AGU4+1,1)</f>
        <v>142</v>
      </c>
      <c r="AGW4">
        <f t="shared" ref="AGW4" si="870">IF(AGW2=AGV2,AGV4+1,1)</f>
        <v>143</v>
      </c>
      <c r="AGX4">
        <f t="shared" ref="AGX4" si="871">IF(AGX2=AGW2,AGW4+1,1)</f>
        <v>144</v>
      </c>
      <c r="AGY4">
        <f t="shared" ref="AGY4" si="872">IF(AGY2=AGX2,AGX4+1,1)</f>
        <v>145</v>
      </c>
      <c r="AGZ4">
        <f t="shared" ref="AGZ4" si="873">IF(AGZ2=AGY2,AGY4+1,1)</f>
        <v>146</v>
      </c>
      <c r="AHA4">
        <f t="shared" ref="AHA4" si="874">IF(AHA2=AGZ2,AGZ4+1,1)</f>
        <v>147</v>
      </c>
      <c r="AHB4">
        <f t="shared" ref="AHB4" si="875">IF(AHB2=AHA2,AHA4+1,1)</f>
        <v>148</v>
      </c>
      <c r="AHC4">
        <f t="shared" ref="AHC4" si="876">IF(AHC2=AHB2,AHB4+1,1)</f>
        <v>149</v>
      </c>
      <c r="AHD4">
        <f t="shared" ref="AHD4" si="877">IF(AHD2=AHC2,AHC4+1,1)</f>
        <v>150</v>
      </c>
      <c r="AHE4">
        <f t="shared" ref="AHE4" si="878">IF(AHE2=AHD2,AHD4+1,1)</f>
        <v>151</v>
      </c>
      <c r="AHF4">
        <f t="shared" ref="AHF4" si="879">IF(AHF2=AHE2,AHE4+1,1)</f>
        <v>152</v>
      </c>
      <c r="AHG4">
        <f t="shared" ref="AHG4" si="880">IF(AHG2=AHF2,AHF4+1,1)</f>
        <v>153</v>
      </c>
      <c r="AHH4">
        <f t="shared" ref="AHH4" si="881">IF(AHH2=AHG2,AHG4+1,1)</f>
        <v>154</v>
      </c>
      <c r="AHI4">
        <f t="shared" ref="AHI4" si="882">IF(AHI2=AHH2,AHH4+1,1)</f>
        <v>155</v>
      </c>
      <c r="AHJ4">
        <f t="shared" ref="AHJ4" si="883">IF(AHJ2=AHI2,AHI4+1,1)</f>
        <v>156</v>
      </c>
      <c r="AHK4">
        <f t="shared" ref="AHK4" si="884">IF(AHK2=AHJ2,AHJ4+1,1)</f>
        <v>157</v>
      </c>
      <c r="AHL4">
        <f t="shared" ref="AHL4" si="885">IF(AHL2=AHK2,AHK4+1,1)</f>
        <v>158</v>
      </c>
      <c r="AHM4">
        <f t="shared" ref="AHM4" si="886">IF(AHM2=AHL2,AHL4+1,1)</f>
        <v>159</v>
      </c>
      <c r="AHN4">
        <f t="shared" ref="AHN4" si="887">IF(AHN2=AHM2,AHM4+1,1)</f>
        <v>160</v>
      </c>
      <c r="AHO4">
        <f t="shared" ref="AHO4" si="888">IF(AHO2=AHN2,AHN4+1,1)</f>
        <v>161</v>
      </c>
      <c r="AHP4">
        <f t="shared" ref="AHP4" si="889">IF(AHP2=AHO2,AHO4+1,1)</f>
        <v>162</v>
      </c>
      <c r="AHQ4">
        <f t="shared" ref="AHQ4" si="890">IF(AHQ2=AHP2,AHP4+1,1)</f>
        <v>163</v>
      </c>
      <c r="AHR4">
        <f t="shared" ref="AHR4" si="891">IF(AHR2=AHQ2,AHQ4+1,1)</f>
        <v>164</v>
      </c>
      <c r="AHS4">
        <f t="shared" ref="AHS4" si="892">IF(AHS2=AHR2,AHR4+1,1)</f>
        <v>165</v>
      </c>
      <c r="AHT4">
        <f t="shared" ref="AHT4" si="893">IF(AHT2=AHS2,AHS4+1,1)</f>
        <v>166</v>
      </c>
      <c r="AHU4">
        <f t="shared" ref="AHU4" si="894">IF(AHU2=AHT2,AHT4+1,1)</f>
        <v>167</v>
      </c>
      <c r="AHV4">
        <f t="shared" ref="AHV4" si="895">IF(AHV2=AHU2,AHU4+1,1)</f>
        <v>168</v>
      </c>
      <c r="AHW4">
        <f t="shared" ref="AHW4" si="896">IF(AHW2=AHV2,AHV4+1,1)</f>
        <v>169</v>
      </c>
      <c r="AHX4">
        <f t="shared" ref="AHX4" si="897">IF(AHX2=AHW2,AHW4+1,1)</f>
        <v>170</v>
      </c>
      <c r="AHY4">
        <f t="shared" ref="AHY4" si="898">IF(AHY2=AHX2,AHX4+1,1)</f>
        <v>171</v>
      </c>
      <c r="AHZ4">
        <f t="shared" ref="AHZ4" si="899">IF(AHZ2=AHY2,AHY4+1,1)</f>
        <v>172</v>
      </c>
      <c r="AIA4">
        <f t="shared" ref="AIA4" si="900">IF(AIA2=AHZ2,AHZ4+1,1)</f>
        <v>173</v>
      </c>
      <c r="AIB4">
        <f t="shared" ref="AIB4" si="901">IF(AIB2=AIA2,AIA4+1,1)</f>
        <v>174</v>
      </c>
      <c r="AIC4">
        <f t="shared" ref="AIC4" si="902">IF(AIC2=AIB2,AIB4+1,1)</f>
        <v>175</v>
      </c>
      <c r="AID4">
        <f t="shared" ref="AID4" si="903">IF(AID2=AIC2,AIC4+1,1)</f>
        <v>176</v>
      </c>
      <c r="AIE4">
        <f t="shared" ref="AIE4" si="904">IF(AIE2=AID2,AID4+1,1)</f>
        <v>177</v>
      </c>
      <c r="AIF4">
        <f t="shared" ref="AIF4" si="905">IF(AIF2=AIE2,AIE4+1,1)</f>
        <v>178</v>
      </c>
      <c r="AIG4">
        <f t="shared" ref="AIG4" si="906">IF(AIG2=AIF2,AIF4+1,1)</f>
        <v>179</v>
      </c>
      <c r="AIH4">
        <f t="shared" ref="AIH4" si="907">IF(AIH2=AIG2,AIG4+1,1)</f>
        <v>180</v>
      </c>
      <c r="AII4">
        <f t="shared" ref="AII4" si="908">IF(AII2=AIH2,AIH4+1,1)</f>
        <v>181</v>
      </c>
      <c r="AIJ4">
        <f t="shared" ref="AIJ4" si="909">IF(AIJ2=AII2,AII4+1,1)</f>
        <v>182</v>
      </c>
      <c r="AIK4">
        <f t="shared" ref="AIK4" si="910">IF(AIK2=AIJ2,AIJ4+1,1)</f>
        <v>183</v>
      </c>
      <c r="AIL4">
        <f t="shared" ref="AIL4" si="911">IF(AIL2=AIK2,AIK4+1,1)</f>
        <v>184</v>
      </c>
      <c r="AIM4">
        <f t="shared" ref="AIM4" si="912">IF(AIM2=AIL2,AIL4+1,1)</f>
        <v>185</v>
      </c>
      <c r="AIN4">
        <f t="shared" ref="AIN4" si="913">IF(AIN2=AIM2,AIM4+1,1)</f>
        <v>186</v>
      </c>
      <c r="AIO4">
        <f t="shared" ref="AIO4" si="914">IF(AIO2=AIN2,AIN4+1,1)</f>
        <v>187</v>
      </c>
      <c r="AIP4">
        <f t="shared" ref="AIP4" si="915">IF(AIP2=AIO2,AIO4+1,1)</f>
        <v>188</v>
      </c>
      <c r="AIQ4">
        <f t="shared" ref="AIQ4" si="916">IF(AIQ2=AIP2,AIP4+1,1)</f>
        <v>189</v>
      </c>
      <c r="AIR4">
        <f t="shared" ref="AIR4" si="917">IF(AIR2=AIQ2,AIQ4+1,1)</f>
        <v>190</v>
      </c>
      <c r="AIS4">
        <f t="shared" ref="AIS4" si="918">IF(AIS2=AIR2,AIR4+1,1)</f>
        <v>191</v>
      </c>
      <c r="AIT4">
        <f t="shared" ref="AIT4" si="919">IF(AIT2=AIS2,AIS4+1,1)</f>
        <v>192</v>
      </c>
      <c r="AIU4">
        <f t="shared" ref="AIU4" si="920">IF(AIU2=AIT2,AIT4+1,1)</f>
        <v>193</v>
      </c>
      <c r="AIV4">
        <f t="shared" ref="AIV4" si="921">IF(AIV2=AIU2,AIU4+1,1)</f>
        <v>194</v>
      </c>
      <c r="AIW4">
        <f t="shared" ref="AIW4" si="922">IF(AIW2=AIV2,AIV4+1,1)</f>
        <v>195</v>
      </c>
      <c r="AIX4">
        <f t="shared" ref="AIX4" si="923">IF(AIX2=AIW2,AIW4+1,1)</f>
        <v>196</v>
      </c>
      <c r="AIY4">
        <f t="shared" ref="AIY4" si="924">IF(AIY2=AIX2,AIX4+1,1)</f>
        <v>197</v>
      </c>
      <c r="AIZ4">
        <f t="shared" ref="AIZ4" si="925">IF(AIZ2=AIY2,AIY4+1,1)</f>
        <v>198</v>
      </c>
      <c r="AJA4">
        <f t="shared" ref="AJA4" si="926">IF(AJA2=AIZ2,AIZ4+1,1)</f>
        <v>199</v>
      </c>
      <c r="AJB4">
        <f t="shared" ref="AJB4" si="927">IF(AJB2=AJA2,AJA4+1,1)</f>
        <v>200</v>
      </c>
      <c r="AJC4">
        <f t="shared" ref="AJC4" si="928">IF(AJC2=AJB2,AJB4+1,1)</f>
        <v>201</v>
      </c>
      <c r="AJD4">
        <f t="shared" ref="AJD4" si="929">IF(AJD2=AJC2,AJC4+1,1)</f>
        <v>202</v>
      </c>
      <c r="AJE4">
        <f t="shared" ref="AJE4" si="930">IF(AJE2=AJD2,AJD4+1,1)</f>
        <v>203</v>
      </c>
      <c r="AJF4">
        <f t="shared" ref="AJF4" si="931">IF(AJF2=AJE2,AJE4+1,1)</f>
        <v>204</v>
      </c>
      <c r="AJG4">
        <f t="shared" ref="AJG4" si="932">IF(AJG2=AJF2,AJF4+1,1)</f>
        <v>205</v>
      </c>
      <c r="AJH4">
        <f t="shared" ref="AJH4" si="933">IF(AJH2=AJG2,AJG4+1,1)</f>
        <v>206</v>
      </c>
      <c r="AJI4">
        <f t="shared" ref="AJI4" si="934">IF(AJI2=AJH2,AJH4+1,1)</f>
        <v>207</v>
      </c>
      <c r="AJJ4">
        <f t="shared" ref="AJJ4" si="935">IF(AJJ2=AJI2,AJI4+1,1)</f>
        <v>208</v>
      </c>
      <c r="AJK4">
        <f t="shared" ref="AJK4" si="936">IF(AJK2=AJJ2,AJJ4+1,1)</f>
        <v>209</v>
      </c>
      <c r="AJL4">
        <f t="shared" ref="AJL4" si="937">IF(AJL2=AJK2,AJK4+1,1)</f>
        <v>210</v>
      </c>
      <c r="AJM4">
        <f t="shared" ref="AJM4" si="938">IF(AJM2=AJL2,AJL4+1,1)</f>
        <v>211</v>
      </c>
      <c r="AJN4">
        <f t="shared" ref="AJN4" si="939">IF(AJN2=AJM2,AJM4+1,1)</f>
        <v>212</v>
      </c>
      <c r="AJO4">
        <f t="shared" ref="AJO4" si="940">IF(AJO2=AJN2,AJN4+1,1)</f>
        <v>213</v>
      </c>
      <c r="AJP4">
        <f t="shared" ref="AJP4" si="941">IF(AJP2=AJO2,AJO4+1,1)</f>
        <v>214</v>
      </c>
      <c r="AJQ4">
        <f t="shared" ref="AJQ4" si="942">IF(AJQ2=AJP2,AJP4+1,1)</f>
        <v>215</v>
      </c>
      <c r="AJR4">
        <f t="shared" ref="AJR4" si="943">IF(AJR2=AJQ2,AJQ4+1,1)</f>
        <v>216</v>
      </c>
      <c r="AJS4">
        <f t="shared" ref="AJS4" si="944">IF(AJS2=AJR2,AJR4+1,1)</f>
        <v>217</v>
      </c>
      <c r="AJT4">
        <f t="shared" ref="AJT4" si="945">IF(AJT2=AJS2,AJS4+1,1)</f>
        <v>218</v>
      </c>
      <c r="AJU4">
        <f t="shared" ref="AJU4" si="946">IF(AJU2=AJT2,AJT4+1,1)</f>
        <v>219</v>
      </c>
      <c r="AJV4">
        <f t="shared" ref="AJV4" si="947">IF(AJV2=AJU2,AJU4+1,1)</f>
        <v>220</v>
      </c>
      <c r="AJW4">
        <f t="shared" ref="AJW4" si="948">IF(AJW2=AJV2,AJV4+1,1)</f>
        <v>221</v>
      </c>
      <c r="AJX4">
        <f t="shared" ref="AJX4" si="949">IF(AJX2=AJW2,AJW4+1,1)</f>
        <v>222</v>
      </c>
      <c r="AJY4">
        <f t="shared" ref="AJY4" si="950">IF(AJY2=AJX2,AJX4+1,1)</f>
        <v>223</v>
      </c>
      <c r="AJZ4">
        <f t="shared" ref="AJZ4" si="951">IF(AJZ2=AJY2,AJY4+1,1)</f>
        <v>224</v>
      </c>
      <c r="AKA4">
        <f t="shared" ref="AKA4" si="952">IF(AKA2=AJZ2,AJZ4+1,1)</f>
        <v>225</v>
      </c>
      <c r="AKB4">
        <f t="shared" ref="AKB4" si="953">IF(AKB2=AKA2,AKA4+1,1)</f>
        <v>226</v>
      </c>
      <c r="AKC4">
        <f t="shared" ref="AKC4" si="954">IF(AKC2=AKB2,AKB4+1,1)</f>
        <v>227</v>
      </c>
      <c r="AKD4">
        <f t="shared" ref="AKD4" si="955">IF(AKD2=AKC2,AKC4+1,1)</f>
        <v>228</v>
      </c>
      <c r="AKE4">
        <f t="shared" ref="AKE4" si="956">IF(AKE2=AKD2,AKD4+1,1)</f>
        <v>229</v>
      </c>
      <c r="AKF4">
        <f t="shared" ref="AKF4" si="957">IF(AKF2=AKE2,AKE4+1,1)</f>
        <v>230</v>
      </c>
      <c r="AKG4">
        <f t="shared" ref="AKG4" si="958">IF(AKG2=AKF2,AKF4+1,1)</f>
        <v>231</v>
      </c>
      <c r="AKH4">
        <f t="shared" ref="AKH4" si="959">IF(AKH2=AKG2,AKG4+1,1)</f>
        <v>232</v>
      </c>
      <c r="AKI4">
        <f t="shared" ref="AKI4" si="960">IF(AKI2=AKH2,AKH4+1,1)</f>
        <v>233</v>
      </c>
      <c r="AKJ4">
        <f t="shared" ref="AKJ4" si="961">IF(AKJ2=AKI2,AKI4+1,1)</f>
        <v>234</v>
      </c>
      <c r="AKK4">
        <f t="shared" ref="AKK4" si="962">IF(AKK2=AKJ2,AKJ4+1,1)</f>
        <v>1</v>
      </c>
      <c r="AKL4">
        <f t="shared" ref="AKL4" si="963">IF(AKL2=AKK2,AKK4+1,1)</f>
        <v>2</v>
      </c>
      <c r="AKM4">
        <f t="shared" ref="AKM4" si="964">IF(AKM2=AKL2,AKL4+1,1)</f>
        <v>3</v>
      </c>
      <c r="AKN4">
        <f t="shared" ref="AKN4" si="965">IF(AKN2=AKM2,AKM4+1,1)</f>
        <v>4</v>
      </c>
      <c r="AKO4">
        <f t="shared" ref="AKO4" si="966">IF(AKO2=AKN2,AKN4+1,1)</f>
        <v>5</v>
      </c>
      <c r="AKP4">
        <f t="shared" ref="AKP4" si="967">IF(AKP2=AKO2,AKO4+1,1)</f>
        <v>6</v>
      </c>
      <c r="AKQ4">
        <f t="shared" ref="AKQ4" si="968">IF(AKQ2=AKP2,AKP4+1,1)</f>
        <v>7</v>
      </c>
      <c r="AKR4">
        <f t="shared" ref="AKR4" si="969">IF(AKR2=AKQ2,AKQ4+1,1)</f>
        <v>8</v>
      </c>
      <c r="AKS4">
        <f t="shared" ref="AKS4" si="970">IF(AKS2=AKR2,AKR4+1,1)</f>
        <v>9</v>
      </c>
      <c r="AKT4">
        <f t="shared" ref="AKT4" si="971">IF(AKT2=AKS2,AKS4+1,1)</f>
        <v>10</v>
      </c>
      <c r="AKU4">
        <f t="shared" ref="AKU4" si="972">IF(AKU2=AKT2,AKT4+1,1)</f>
        <v>1</v>
      </c>
      <c r="AKV4">
        <f t="shared" ref="AKV4" si="973">IF(AKV2=AKU2,AKU4+1,1)</f>
        <v>2</v>
      </c>
      <c r="AKW4">
        <f t="shared" ref="AKW4" si="974">IF(AKW2=AKV2,AKV4+1,1)</f>
        <v>3</v>
      </c>
      <c r="AKX4">
        <f t="shared" ref="AKX4" si="975">IF(AKX2=AKW2,AKW4+1,1)</f>
        <v>4</v>
      </c>
      <c r="AKY4">
        <f t="shared" ref="AKY4" si="976">IF(AKY2=AKX2,AKX4+1,1)</f>
        <v>5</v>
      </c>
      <c r="AKZ4">
        <f t="shared" ref="AKZ4" si="977">IF(AKZ2=AKY2,AKY4+1,1)</f>
        <v>6</v>
      </c>
      <c r="ALA4">
        <f t="shared" ref="ALA4" si="978">IF(ALA2=AKZ2,AKZ4+1,1)</f>
        <v>7</v>
      </c>
      <c r="ALB4">
        <f t="shared" ref="ALB4" si="979">IF(ALB2=ALA2,ALA4+1,1)</f>
        <v>8</v>
      </c>
      <c r="ALC4">
        <f t="shared" ref="ALC4" si="980">IF(ALC2=ALB2,ALB4+1,1)</f>
        <v>9</v>
      </c>
      <c r="ALD4">
        <f t="shared" ref="ALD4" si="981">IF(ALD2=ALC2,ALC4+1,1)</f>
        <v>10</v>
      </c>
      <c r="ALE4">
        <f t="shared" ref="ALE4" si="982">IF(ALE2=ALD2,ALD4+1,1)</f>
        <v>11</v>
      </c>
      <c r="ALF4">
        <f t="shared" ref="ALF4" si="983">IF(ALF2=ALE2,ALE4+1,1)</f>
        <v>12</v>
      </c>
      <c r="ALG4">
        <f t="shared" ref="ALG4" si="984">IF(ALG2=ALF2,ALF4+1,1)</f>
        <v>13</v>
      </c>
      <c r="ALH4">
        <f t="shared" ref="ALH4" si="985">IF(ALH2=ALG2,ALG4+1,1)</f>
        <v>14</v>
      </c>
      <c r="ALI4">
        <f t="shared" ref="ALI4" si="986">IF(ALI2=ALH2,ALH4+1,1)</f>
        <v>15</v>
      </c>
      <c r="ALJ4">
        <f t="shared" ref="ALJ4" si="987">IF(ALJ2=ALI2,ALI4+1,1)</f>
        <v>16</v>
      </c>
      <c r="ALK4">
        <f t="shared" ref="ALK4" si="988">IF(ALK2=ALJ2,ALJ4+1,1)</f>
        <v>17</v>
      </c>
      <c r="ALL4">
        <f t="shared" ref="ALL4" si="989">IF(ALL2=ALK2,ALK4+1,1)</f>
        <v>18</v>
      </c>
      <c r="ALM4">
        <f t="shared" ref="ALM4" si="990">IF(ALM2=ALL2,ALL4+1,1)</f>
        <v>19</v>
      </c>
      <c r="ALN4">
        <f t="shared" ref="ALN4" si="991">IF(ALN2=ALM2,ALM4+1,1)</f>
        <v>20</v>
      </c>
      <c r="ALO4">
        <f t="shared" ref="ALO4" si="992">IF(ALO2=ALN2,ALN4+1,1)</f>
        <v>21</v>
      </c>
      <c r="ALP4">
        <f t="shared" ref="ALP4" si="993">IF(ALP2=ALO2,ALO4+1,1)</f>
        <v>22</v>
      </c>
      <c r="ALQ4">
        <f t="shared" ref="ALQ4" si="994">IF(ALQ2=ALP2,ALP4+1,1)</f>
        <v>23</v>
      </c>
      <c r="ALR4">
        <f t="shared" ref="ALR4" si="995">IF(ALR2=ALQ2,ALQ4+1,1)</f>
        <v>24</v>
      </c>
      <c r="ALS4">
        <f t="shared" ref="ALS4" si="996">IF(ALS2=ALR2,ALR4+1,1)</f>
        <v>25</v>
      </c>
      <c r="ALT4">
        <f t="shared" ref="ALT4" si="997">IF(ALT2=ALS2,ALS4+1,1)</f>
        <v>26</v>
      </c>
      <c r="ALU4">
        <f t="shared" ref="ALU4" si="998">IF(ALU2=ALT2,ALT4+1,1)</f>
        <v>27</v>
      </c>
      <c r="ALV4">
        <f t="shared" ref="ALV4" si="999">IF(ALV2=ALU2,ALU4+1,1)</f>
        <v>28</v>
      </c>
      <c r="ALW4">
        <f t="shared" ref="ALW4" si="1000">IF(ALW2=ALV2,ALV4+1,1)</f>
        <v>29</v>
      </c>
      <c r="ALX4">
        <f t="shared" ref="ALX4" si="1001">IF(ALX2=ALW2,ALW4+1,1)</f>
        <v>30</v>
      </c>
      <c r="ALY4">
        <f t="shared" ref="ALY4" si="1002">IF(ALY2=ALX2,ALX4+1,1)</f>
        <v>31</v>
      </c>
      <c r="ALZ4">
        <f t="shared" ref="ALZ4" si="1003">IF(ALZ2=ALY2,ALY4+1,1)</f>
        <v>32</v>
      </c>
      <c r="AMA4">
        <f t="shared" ref="AMA4" si="1004">IF(AMA2=ALZ2,ALZ4+1,1)</f>
        <v>33</v>
      </c>
      <c r="AMB4">
        <f t="shared" ref="AMB4" si="1005">IF(AMB2=AMA2,AMA4+1,1)</f>
        <v>34</v>
      </c>
      <c r="AMC4">
        <f t="shared" ref="AMC4" si="1006">IF(AMC2=AMB2,AMB4+1,1)</f>
        <v>35</v>
      </c>
      <c r="AMD4">
        <f t="shared" ref="AMD4" si="1007">IF(AMD2=AMC2,AMC4+1,1)</f>
        <v>36</v>
      </c>
      <c r="AME4">
        <f t="shared" ref="AME4" si="1008">IF(AME2=AMD2,AMD4+1,1)</f>
        <v>37</v>
      </c>
      <c r="AMF4">
        <f t="shared" ref="AMF4" si="1009">IF(AMF2=AME2,AME4+1,1)</f>
        <v>38</v>
      </c>
      <c r="AMG4">
        <f t="shared" ref="AMG4" si="1010">IF(AMG2=AMF2,AMF4+1,1)</f>
        <v>39</v>
      </c>
      <c r="AMH4">
        <f t="shared" ref="AMH4" si="1011">IF(AMH2=AMG2,AMG4+1,1)</f>
        <v>40</v>
      </c>
      <c r="AMI4">
        <f t="shared" ref="AMI4" si="1012">IF(AMI2=AMH2,AMH4+1,1)</f>
        <v>41</v>
      </c>
      <c r="AMJ4">
        <f t="shared" ref="AMJ4" si="1013">IF(AMJ2=AMI2,AMI4+1,1)</f>
        <v>42</v>
      </c>
      <c r="AMK4">
        <f t="shared" ref="AMK4" si="1014">IF(AMK2=AMJ2,AMJ4+1,1)</f>
        <v>43</v>
      </c>
      <c r="AML4">
        <f t="shared" ref="AML4" si="1015">IF(AML2=AMK2,AMK4+1,1)</f>
        <v>44</v>
      </c>
      <c r="AMM4">
        <f t="shared" ref="AMM4" si="1016">IF(AMM2=AML2,AML4+1,1)</f>
        <v>45</v>
      </c>
      <c r="AMN4">
        <f t="shared" ref="AMN4" si="1017">IF(AMN2=AMM2,AMM4+1,1)</f>
        <v>46</v>
      </c>
      <c r="AMO4">
        <f t="shared" ref="AMO4" si="1018">IF(AMO2=AMN2,AMN4+1,1)</f>
        <v>47</v>
      </c>
      <c r="AMP4">
        <f t="shared" ref="AMP4" si="1019">IF(AMP2=AMO2,AMO4+1,1)</f>
        <v>48</v>
      </c>
      <c r="AMQ4">
        <f t="shared" ref="AMQ4" si="1020">IF(AMQ2=AMP2,AMP4+1,1)</f>
        <v>49</v>
      </c>
      <c r="AMR4">
        <f t="shared" ref="AMR4" si="1021">IF(AMR2=AMQ2,AMQ4+1,1)</f>
        <v>50</v>
      </c>
      <c r="AMS4">
        <f t="shared" ref="AMS4" si="1022">IF(AMS2=AMR2,AMR4+1,1)</f>
        <v>51</v>
      </c>
      <c r="AMT4">
        <f t="shared" ref="AMT4" si="1023">IF(AMT2=AMS2,AMS4+1,1)</f>
        <v>52</v>
      </c>
      <c r="AMU4">
        <f t="shared" ref="AMU4" si="1024">IF(AMU2=AMT2,AMT4+1,1)</f>
        <v>53</v>
      </c>
      <c r="AMV4">
        <f t="shared" ref="AMV4" si="1025">IF(AMV2=AMU2,AMU4+1,1)</f>
        <v>54</v>
      </c>
      <c r="AMW4">
        <f t="shared" ref="AMW4" si="1026">IF(AMW2=AMV2,AMV4+1,1)</f>
        <v>55</v>
      </c>
      <c r="AMX4">
        <f t="shared" ref="AMX4" si="1027">IF(AMX2=AMW2,AMW4+1,1)</f>
        <v>56</v>
      </c>
      <c r="AMY4">
        <f t="shared" ref="AMY4" si="1028">IF(AMY2=AMX2,AMX4+1,1)</f>
        <v>57</v>
      </c>
      <c r="AMZ4">
        <f t="shared" ref="AMZ4" si="1029">IF(AMZ2=AMY2,AMY4+1,1)</f>
        <v>58</v>
      </c>
      <c r="ANA4">
        <f t="shared" ref="ANA4" si="1030">IF(ANA2=AMZ2,AMZ4+1,1)</f>
        <v>59</v>
      </c>
      <c r="ANB4">
        <f t="shared" ref="ANB4" si="1031">IF(ANB2=ANA2,ANA4+1,1)</f>
        <v>60</v>
      </c>
      <c r="ANC4">
        <f t="shared" ref="ANC4" si="1032">IF(ANC2=ANB2,ANB4+1,1)</f>
        <v>61</v>
      </c>
      <c r="AND4">
        <f t="shared" ref="AND4" si="1033">IF(AND2=ANC2,ANC4+1,1)</f>
        <v>62</v>
      </c>
      <c r="ANE4">
        <f t="shared" ref="ANE4" si="1034">IF(ANE2=AND2,AND4+1,1)</f>
        <v>63</v>
      </c>
      <c r="ANF4">
        <f t="shared" ref="ANF4" si="1035">IF(ANF2=ANE2,ANE4+1,1)</f>
        <v>64</v>
      </c>
      <c r="ANG4">
        <f t="shared" ref="ANG4" si="1036">IF(ANG2=ANF2,ANF4+1,1)</f>
        <v>65</v>
      </c>
      <c r="ANH4">
        <f t="shared" ref="ANH4" si="1037">IF(ANH2=ANG2,ANG4+1,1)</f>
        <v>66</v>
      </c>
      <c r="ANI4">
        <f t="shared" ref="ANI4" si="1038">IF(ANI2=ANH2,ANH4+1,1)</f>
        <v>67</v>
      </c>
      <c r="ANJ4">
        <f t="shared" ref="ANJ4" si="1039">IF(ANJ2=ANI2,ANI4+1,1)</f>
        <v>68</v>
      </c>
      <c r="ANK4">
        <f t="shared" ref="ANK4" si="1040">IF(ANK2=ANJ2,ANJ4+1,1)</f>
        <v>69</v>
      </c>
      <c r="ANL4">
        <f t="shared" ref="ANL4" si="1041">IF(ANL2=ANK2,ANK4+1,1)</f>
        <v>70</v>
      </c>
      <c r="ANM4">
        <f t="shared" ref="ANM4" si="1042">IF(ANM2=ANL2,ANL4+1,1)</f>
        <v>71</v>
      </c>
      <c r="ANN4">
        <f t="shared" ref="ANN4" si="1043">IF(ANN2=ANM2,ANM4+1,1)</f>
        <v>72</v>
      </c>
      <c r="ANO4">
        <f t="shared" ref="ANO4" si="1044">IF(ANO2=ANN2,ANN4+1,1)</f>
        <v>73</v>
      </c>
      <c r="ANP4">
        <f t="shared" ref="ANP4" si="1045">IF(ANP2=ANO2,ANO4+1,1)</f>
        <v>74</v>
      </c>
      <c r="ANQ4">
        <f t="shared" ref="ANQ4" si="1046">IF(ANQ2=ANP2,ANP4+1,1)</f>
        <v>75</v>
      </c>
      <c r="ANR4">
        <f t="shared" ref="ANR4" si="1047">IF(ANR2=ANQ2,ANQ4+1,1)</f>
        <v>76</v>
      </c>
      <c r="ANS4">
        <f t="shared" ref="ANS4" si="1048">IF(ANS2=ANR2,ANR4+1,1)</f>
        <v>77</v>
      </c>
      <c r="ANT4">
        <f t="shared" ref="ANT4" si="1049">IF(ANT2=ANS2,ANS4+1,1)</f>
        <v>78</v>
      </c>
      <c r="ANU4">
        <f t="shared" ref="ANU4" si="1050">IF(ANU2=ANT2,ANT4+1,1)</f>
        <v>79</v>
      </c>
      <c r="ANV4">
        <f t="shared" ref="ANV4" si="1051">IF(ANV2=ANU2,ANU4+1,1)</f>
        <v>80</v>
      </c>
      <c r="ANW4">
        <f t="shared" ref="ANW4" si="1052">IF(ANW2=ANV2,ANV4+1,1)</f>
        <v>81</v>
      </c>
      <c r="ANX4">
        <f t="shared" ref="ANX4" si="1053">IF(ANX2=ANW2,ANW4+1,1)</f>
        <v>82</v>
      </c>
      <c r="ANY4">
        <f t="shared" ref="ANY4" si="1054">IF(ANY2=ANX2,ANX4+1,1)</f>
        <v>83</v>
      </c>
      <c r="ANZ4">
        <f t="shared" ref="ANZ4" si="1055">IF(ANZ2=ANY2,ANY4+1,1)</f>
        <v>84</v>
      </c>
      <c r="AOA4">
        <f t="shared" ref="AOA4" si="1056">IF(AOA2=ANZ2,ANZ4+1,1)</f>
        <v>85</v>
      </c>
      <c r="AOB4">
        <f t="shared" ref="AOB4" si="1057">IF(AOB2=AOA2,AOA4+1,1)</f>
        <v>86</v>
      </c>
      <c r="AOC4">
        <f t="shared" ref="AOC4" si="1058">IF(AOC2=AOB2,AOB4+1,1)</f>
        <v>87</v>
      </c>
      <c r="AOD4">
        <f t="shared" ref="AOD4" si="1059">IF(AOD2=AOC2,AOC4+1,1)</f>
        <v>88</v>
      </c>
      <c r="AOE4">
        <f t="shared" ref="AOE4" si="1060">IF(AOE2=AOD2,AOD4+1,1)</f>
        <v>89</v>
      </c>
      <c r="AOF4">
        <f t="shared" ref="AOF4" si="1061">IF(AOF2=AOE2,AOE4+1,1)</f>
        <v>90</v>
      </c>
      <c r="AOG4">
        <f t="shared" ref="AOG4" si="1062">IF(AOG2=AOF2,AOF4+1,1)</f>
        <v>91</v>
      </c>
      <c r="AOH4">
        <f t="shared" ref="AOH4" si="1063">IF(AOH2=AOG2,AOG4+1,1)</f>
        <v>92</v>
      </c>
      <c r="AOI4">
        <f t="shared" ref="AOI4" si="1064">IF(AOI2=AOH2,AOH4+1,1)</f>
        <v>93</v>
      </c>
      <c r="AOJ4">
        <f t="shared" ref="AOJ4" si="1065">IF(AOJ2=AOI2,AOI4+1,1)</f>
        <v>94</v>
      </c>
      <c r="AOK4">
        <f t="shared" ref="AOK4" si="1066">IF(AOK2=AOJ2,AOJ4+1,1)</f>
        <v>95</v>
      </c>
      <c r="AOL4">
        <f t="shared" ref="AOL4" si="1067">IF(AOL2=AOK2,AOK4+1,1)</f>
        <v>96</v>
      </c>
      <c r="AOM4">
        <f t="shared" ref="AOM4" si="1068">IF(AOM2=AOL2,AOL4+1,1)</f>
        <v>97</v>
      </c>
      <c r="AON4">
        <f t="shared" ref="AON4" si="1069">IF(AON2=AOM2,AOM4+1,1)</f>
        <v>98</v>
      </c>
      <c r="AOO4">
        <f t="shared" ref="AOO4" si="1070">IF(AOO2=AON2,AON4+1,1)</f>
        <v>99</v>
      </c>
      <c r="AOP4">
        <f t="shared" ref="AOP4" si="1071">IF(AOP2=AOO2,AOO4+1,1)</f>
        <v>100</v>
      </c>
      <c r="AOQ4">
        <f t="shared" ref="AOQ4" si="1072">IF(AOQ2=AOP2,AOP4+1,1)</f>
        <v>101</v>
      </c>
      <c r="AOR4">
        <f t="shared" ref="AOR4" si="1073">IF(AOR2=AOQ2,AOQ4+1,1)</f>
        <v>102</v>
      </c>
      <c r="AOS4">
        <f t="shared" ref="AOS4" si="1074">IF(AOS2=AOR2,AOR4+1,1)</f>
        <v>103</v>
      </c>
      <c r="AOT4">
        <f t="shared" ref="AOT4" si="1075">IF(AOT2=AOS2,AOS4+1,1)</f>
        <v>104</v>
      </c>
      <c r="AOU4">
        <f t="shared" ref="AOU4" si="1076">IF(AOU2=AOT2,AOT4+1,1)</f>
        <v>105</v>
      </c>
      <c r="AOV4">
        <f t="shared" ref="AOV4" si="1077">IF(AOV2=AOU2,AOU4+1,1)</f>
        <v>106</v>
      </c>
      <c r="AOW4">
        <f t="shared" ref="AOW4" si="1078">IF(AOW2=AOV2,AOV4+1,1)</f>
        <v>107</v>
      </c>
      <c r="AOX4">
        <f t="shared" ref="AOX4" si="1079">IF(AOX2=AOW2,AOW4+1,1)</f>
        <v>108</v>
      </c>
      <c r="AOY4">
        <f t="shared" ref="AOY4" si="1080">IF(AOY2=AOX2,AOX4+1,1)</f>
        <v>109</v>
      </c>
      <c r="AOZ4">
        <f t="shared" ref="AOZ4" si="1081">IF(AOZ2=AOY2,AOY4+1,1)</f>
        <v>110</v>
      </c>
      <c r="APA4">
        <f t="shared" ref="APA4" si="1082">IF(APA2=AOZ2,AOZ4+1,1)</f>
        <v>111</v>
      </c>
      <c r="APB4">
        <f t="shared" ref="APB4" si="1083">IF(APB2=APA2,APA4+1,1)</f>
        <v>112</v>
      </c>
      <c r="APC4">
        <f t="shared" ref="APC4" si="1084">IF(APC2=APB2,APB4+1,1)</f>
        <v>113</v>
      </c>
      <c r="APD4">
        <f t="shared" ref="APD4" si="1085">IF(APD2=APC2,APC4+1,1)</f>
        <v>114</v>
      </c>
      <c r="APE4">
        <f t="shared" ref="APE4" si="1086">IF(APE2=APD2,APD4+1,1)</f>
        <v>115</v>
      </c>
      <c r="APF4">
        <f t="shared" ref="APF4" si="1087">IF(APF2=APE2,APE4+1,1)</f>
        <v>116</v>
      </c>
      <c r="APG4">
        <f t="shared" ref="APG4" si="1088">IF(APG2=APF2,APF4+1,1)</f>
        <v>117</v>
      </c>
      <c r="APH4">
        <f t="shared" ref="APH4" si="1089">IF(APH2=APG2,APG4+1,1)</f>
        <v>118</v>
      </c>
      <c r="API4">
        <f t="shared" ref="API4" si="1090">IF(API2=APH2,APH4+1,1)</f>
        <v>119</v>
      </c>
      <c r="APJ4">
        <f t="shared" ref="APJ4" si="1091">IF(APJ2=API2,API4+1,1)</f>
        <v>120</v>
      </c>
      <c r="APK4">
        <f t="shared" ref="APK4" si="1092">IF(APK2=APJ2,APJ4+1,1)</f>
        <v>121</v>
      </c>
      <c r="APL4">
        <f t="shared" ref="APL4" si="1093">IF(APL2=APK2,APK4+1,1)</f>
        <v>122</v>
      </c>
      <c r="APM4">
        <f t="shared" ref="APM4" si="1094">IF(APM2=APL2,APL4+1,1)</f>
        <v>123</v>
      </c>
      <c r="APN4">
        <f t="shared" ref="APN4" si="1095">IF(APN2=APM2,APM4+1,1)</f>
        <v>124</v>
      </c>
      <c r="APO4">
        <f t="shared" ref="APO4" si="1096">IF(APO2=APN2,APN4+1,1)</f>
        <v>125</v>
      </c>
      <c r="APP4">
        <f t="shared" ref="APP4" si="1097">IF(APP2=APO2,APO4+1,1)</f>
        <v>126</v>
      </c>
      <c r="APQ4">
        <f t="shared" ref="APQ4" si="1098">IF(APQ2=APP2,APP4+1,1)</f>
        <v>127</v>
      </c>
      <c r="APR4">
        <f t="shared" ref="APR4" si="1099">IF(APR2=APQ2,APQ4+1,1)</f>
        <v>128</v>
      </c>
      <c r="APS4">
        <f t="shared" ref="APS4" si="1100">IF(APS2=APR2,APR4+1,1)</f>
        <v>129</v>
      </c>
      <c r="APT4">
        <f t="shared" ref="APT4" si="1101">IF(APT2=APS2,APS4+1,1)</f>
        <v>130</v>
      </c>
      <c r="APU4">
        <f t="shared" ref="APU4" si="1102">IF(APU2=APT2,APT4+1,1)</f>
        <v>131</v>
      </c>
      <c r="APV4">
        <f t="shared" ref="APV4" si="1103">IF(APV2=APU2,APU4+1,1)</f>
        <v>132</v>
      </c>
      <c r="APW4">
        <f t="shared" ref="APW4" si="1104">IF(APW2=APV2,APV4+1,1)</f>
        <v>133</v>
      </c>
      <c r="APX4">
        <f t="shared" ref="APX4" si="1105">IF(APX2=APW2,APW4+1,1)</f>
        <v>134</v>
      </c>
      <c r="APY4">
        <f t="shared" ref="APY4" si="1106">IF(APY2=APX2,APX4+1,1)</f>
        <v>135</v>
      </c>
      <c r="APZ4">
        <f t="shared" ref="APZ4" si="1107">IF(APZ2=APY2,APY4+1,1)</f>
        <v>136</v>
      </c>
      <c r="AQA4">
        <f t="shared" ref="AQA4" si="1108">IF(AQA2=APZ2,APZ4+1,1)</f>
        <v>137</v>
      </c>
      <c r="AQB4">
        <f t="shared" ref="AQB4" si="1109">IF(AQB2=AQA2,AQA4+1,1)</f>
        <v>138</v>
      </c>
      <c r="AQC4">
        <f t="shared" ref="AQC4" si="1110">IF(AQC2=AQB2,AQB4+1,1)</f>
        <v>139</v>
      </c>
      <c r="AQD4">
        <f t="shared" ref="AQD4" si="1111">IF(AQD2=AQC2,AQC4+1,1)</f>
        <v>140</v>
      </c>
      <c r="AQE4">
        <f t="shared" ref="AQE4" si="1112">IF(AQE2=AQD2,AQD4+1,1)</f>
        <v>141</v>
      </c>
      <c r="AQF4">
        <f t="shared" ref="AQF4" si="1113">IF(AQF2=AQE2,AQE4+1,1)</f>
        <v>142</v>
      </c>
      <c r="AQG4">
        <f t="shared" ref="AQG4" si="1114">IF(AQG2=AQF2,AQF4+1,1)</f>
        <v>143</v>
      </c>
      <c r="AQH4">
        <f t="shared" ref="AQH4" si="1115">IF(AQH2=AQG2,AQG4+1,1)</f>
        <v>144</v>
      </c>
      <c r="AQI4">
        <f t="shared" ref="AQI4" si="1116">IF(AQI2=AQH2,AQH4+1,1)</f>
        <v>145</v>
      </c>
      <c r="AQJ4">
        <f t="shared" ref="AQJ4" si="1117">IF(AQJ2=AQI2,AQI4+1,1)</f>
        <v>146</v>
      </c>
      <c r="AQK4">
        <f t="shared" ref="AQK4" si="1118">IF(AQK2=AQJ2,AQJ4+1,1)</f>
        <v>147</v>
      </c>
      <c r="AQL4">
        <f t="shared" ref="AQL4" si="1119">IF(AQL2=AQK2,AQK4+1,1)</f>
        <v>148</v>
      </c>
      <c r="AQM4">
        <f t="shared" ref="AQM4" si="1120">IF(AQM2=AQL2,AQL4+1,1)</f>
        <v>149</v>
      </c>
      <c r="AQN4">
        <f t="shared" ref="AQN4" si="1121">IF(AQN2=AQM2,AQM4+1,1)</f>
        <v>150</v>
      </c>
      <c r="AQO4">
        <f t="shared" ref="AQO4" si="1122">IF(AQO2=AQN2,AQN4+1,1)</f>
        <v>151</v>
      </c>
      <c r="AQP4">
        <f t="shared" ref="AQP4" si="1123">IF(AQP2=AQO2,AQO4+1,1)</f>
        <v>152</v>
      </c>
      <c r="AQQ4">
        <f t="shared" ref="AQQ4" si="1124">IF(AQQ2=AQP2,AQP4+1,1)</f>
        <v>153</v>
      </c>
      <c r="AQR4">
        <f t="shared" ref="AQR4" si="1125">IF(AQR2=AQQ2,AQQ4+1,1)</f>
        <v>154</v>
      </c>
      <c r="AQS4">
        <f t="shared" ref="AQS4" si="1126">IF(AQS2=AQR2,AQR4+1,1)</f>
        <v>155</v>
      </c>
      <c r="AQT4">
        <f t="shared" ref="AQT4" si="1127">IF(AQT2=AQS2,AQS4+1,1)</f>
        <v>156</v>
      </c>
      <c r="AQU4">
        <f t="shared" ref="AQU4" si="1128">IF(AQU2=AQT2,AQT4+1,1)</f>
        <v>157</v>
      </c>
      <c r="AQV4">
        <f t="shared" ref="AQV4" si="1129">IF(AQV2=AQU2,AQU4+1,1)</f>
        <v>158</v>
      </c>
      <c r="AQW4">
        <f t="shared" ref="AQW4" si="1130">IF(AQW2=AQV2,AQV4+1,1)</f>
        <v>159</v>
      </c>
      <c r="AQX4">
        <f t="shared" ref="AQX4" si="1131">IF(AQX2=AQW2,AQW4+1,1)</f>
        <v>160</v>
      </c>
      <c r="AQY4">
        <f t="shared" ref="AQY4" si="1132">IF(AQY2=AQX2,AQX4+1,1)</f>
        <v>161</v>
      </c>
      <c r="AQZ4">
        <f t="shared" ref="AQZ4" si="1133">IF(AQZ2=AQY2,AQY4+1,1)</f>
        <v>162</v>
      </c>
      <c r="ARA4">
        <f t="shared" ref="ARA4" si="1134">IF(ARA2=AQZ2,AQZ4+1,1)</f>
        <v>163</v>
      </c>
      <c r="ARB4">
        <f t="shared" ref="ARB4" si="1135">IF(ARB2=ARA2,ARA4+1,1)</f>
        <v>164</v>
      </c>
      <c r="ARC4">
        <f t="shared" ref="ARC4" si="1136">IF(ARC2=ARB2,ARB4+1,1)</f>
        <v>165</v>
      </c>
      <c r="ARD4">
        <f t="shared" ref="ARD4" si="1137">IF(ARD2=ARC2,ARC4+1,1)</f>
        <v>166</v>
      </c>
      <c r="ARE4">
        <f t="shared" ref="ARE4" si="1138">IF(ARE2=ARD2,ARD4+1,1)</f>
        <v>167</v>
      </c>
      <c r="ARF4">
        <f t="shared" ref="ARF4" si="1139">IF(ARF2=ARE2,ARE4+1,1)</f>
        <v>168</v>
      </c>
      <c r="ARG4">
        <f t="shared" ref="ARG4" si="1140">IF(ARG2=ARF2,ARF4+1,1)</f>
        <v>169</v>
      </c>
      <c r="ARH4">
        <f t="shared" ref="ARH4" si="1141">IF(ARH2=ARG2,ARG4+1,1)</f>
        <v>170</v>
      </c>
      <c r="ARI4">
        <f t="shared" ref="ARI4" si="1142">IF(ARI2=ARH2,ARH4+1,1)</f>
        <v>171</v>
      </c>
      <c r="ARJ4">
        <f t="shared" ref="ARJ4" si="1143">IF(ARJ2=ARI2,ARI4+1,1)</f>
        <v>172</v>
      </c>
      <c r="ARK4">
        <f t="shared" ref="ARK4" si="1144">IF(ARK2=ARJ2,ARJ4+1,1)</f>
        <v>173</v>
      </c>
      <c r="ARL4">
        <f t="shared" ref="ARL4" si="1145">IF(ARL2=ARK2,ARK4+1,1)</f>
        <v>174</v>
      </c>
      <c r="ARM4">
        <f t="shared" ref="ARM4" si="1146">IF(ARM2=ARL2,ARL4+1,1)</f>
        <v>175</v>
      </c>
      <c r="ARN4">
        <f t="shared" ref="ARN4" si="1147">IF(ARN2=ARM2,ARM4+1,1)</f>
        <v>176</v>
      </c>
      <c r="ARO4">
        <f t="shared" ref="ARO4" si="1148">IF(ARO2=ARN2,ARN4+1,1)</f>
        <v>177</v>
      </c>
      <c r="ARP4">
        <f t="shared" ref="ARP4" si="1149">IF(ARP2=ARO2,ARO4+1,1)</f>
        <v>178</v>
      </c>
      <c r="ARQ4">
        <f t="shared" ref="ARQ4" si="1150">IF(ARQ2=ARP2,ARP4+1,1)</f>
        <v>179</v>
      </c>
      <c r="ARR4">
        <f t="shared" ref="ARR4" si="1151">IF(ARR2=ARQ2,ARQ4+1,1)</f>
        <v>180</v>
      </c>
      <c r="ARS4">
        <f t="shared" ref="ARS4" si="1152">IF(ARS2=ARR2,ARR4+1,1)</f>
        <v>181</v>
      </c>
      <c r="ART4">
        <f t="shared" ref="ART4" si="1153">IF(ART2=ARS2,ARS4+1,1)</f>
        <v>182</v>
      </c>
      <c r="ARU4">
        <f t="shared" ref="ARU4" si="1154">IF(ARU2=ART2,ART4+1,1)</f>
        <v>183</v>
      </c>
      <c r="ARV4">
        <f t="shared" ref="ARV4" si="1155">IF(ARV2=ARU2,ARU4+1,1)</f>
        <v>184</v>
      </c>
      <c r="ARW4">
        <f t="shared" ref="ARW4" si="1156">IF(ARW2=ARV2,ARV4+1,1)</f>
        <v>185</v>
      </c>
      <c r="ARX4">
        <f t="shared" ref="ARX4" si="1157">IF(ARX2=ARW2,ARW4+1,1)</f>
        <v>186</v>
      </c>
      <c r="ARY4">
        <f t="shared" ref="ARY4" si="1158">IF(ARY2=ARX2,ARX4+1,1)</f>
        <v>187</v>
      </c>
      <c r="ARZ4">
        <f t="shared" ref="ARZ4" si="1159">IF(ARZ2=ARY2,ARY4+1,1)</f>
        <v>188</v>
      </c>
      <c r="ASA4">
        <f t="shared" ref="ASA4" si="1160">IF(ASA2=ARZ2,ARZ4+1,1)</f>
        <v>189</v>
      </c>
      <c r="ASB4">
        <f t="shared" ref="ASB4" si="1161">IF(ASB2=ASA2,ASA4+1,1)</f>
        <v>190</v>
      </c>
      <c r="ASC4">
        <f t="shared" ref="ASC4" si="1162">IF(ASC2=ASB2,ASB4+1,1)</f>
        <v>191</v>
      </c>
      <c r="ASD4">
        <f t="shared" ref="ASD4" si="1163">IF(ASD2=ASC2,ASC4+1,1)</f>
        <v>192</v>
      </c>
      <c r="ASE4">
        <f t="shared" ref="ASE4" si="1164">IF(ASE2=ASD2,ASD4+1,1)</f>
        <v>193</v>
      </c>
      <c r="ASF4">
        <f t="shared" ref="ASF4" si="1165">IF(ASF2=ASE2,ASE4+1,1)</f>
        <v>194</v>
      </c>
      <c r="ASG4">
        <f t="shared" ref="ASG4" si="1166">IF(ASG2=ASF2,ASF4+1,1)</f>
        <v>195</v>
      </c>
      <c r="ASH4">
        <f t="shared" ref="ASH4" si="1167">IF(ASH2=ASG2,ASG4+1,1)</f>
        <v>196</v>
      </c>
      <c r="ASI4">
        <f t="shared" ref="ASI4" si="1168">IF(ASI2=ASH2,ASH4+1,1)</f>
        <v>197</v>
      </c>
      <c r="ASJ4">
        <f t="shared" ref="ASJ4" si="1169">IF(ASJ2=ASI2,ASI4+1,1)</f>
        <v>198</v>
      </c>
      <c r="ASK4">
        <f t="shared" ref="ASK4" si="1170">IF(ASK2=ASJ2,ASJ4+1,1)</f>
        <v>199</v>
      </c>
      <c r="ASL4">
        <f t="shared" ref="ASL4" si="1171">IF(ASL2=ASK2,ASK4+1,1)</f>
        <v>200</v>
      </c>
      <c r="ASM4">
        <f t="shared" ref="ASM4" si="1172">IF(ASM2=ASL2,ASL4+1,1)</f>
        <v>201</v>
      </c>
      <c r="ASN4">
        <f t="shared" ref="ASN4" si="1173">IF(ASN2=ASM2,ASM4+1,1)</f>
        <v>202</v>
      </c>
      <c r="ASO4">
        <f t="shared" ref="ASO4" si="1174">IF(ASO2=ASN2,ASN4+1,1)</f>
        <v>203</v>
      </c>
      <c r="ASP4">
        <f t="shared" ref="ASP4" si="1175">IF(ASP2=ASO2,ASO4+1,1)</f>
        <v>204</v>
      </c>
      <c r="ASQ4">
        <f t="shared" ref="ASQ4" si="1176">IF(ASQ2=ASP2,ASP4+1,1)</f>
        <v>205</v>
      </c>
      <c r="ASR4">
        <f t="shared" ref="ASR4" si="1177">IF(ASR2=ASQ2,ASQ4+1,1)</f>
        <v>206</v>
      </c>
      <c r="ASS4">
        <f t="shared" ref="ASS4" si="1178">IF(ASS2=ASR2,ASR4+1,1)</f>
        <v>207</v>
      </c>
      <c r="AST4">
        <f t="shared" ref="AST4" si="1179">IF(AST2=ASS2,ASS4+1,1)</f>
        <v>208</v>
      </c>
      <c r="ASU4">
        <f t="shared" ref="ASU4" si="1180">IF(ASU2=AST2,AST4+1,1)</f>
        <v>209</v>
      </c>
      <c r="ASV4">
        <f t="shared" ref="ASV4" si="1181">IF(ASV2=ASU2,ASU4+1,1)</f>
        <v>210</v>
      </c>
      <c r="ASW4">
        <f t="shared" ref="ASW4" si="1182">IF(ASW2=ASV2,ASV4+1,1)</f>
        <v>211</v>
      </c>
      <c r="ASX4">
        <f t="shared" ref="ASX4" si="1183">IF(ASX2=ASW2,ASW4+1,1)</f>
        <v>212</v>
      </c>
      <c r="ASY4">
        <f t="shared" ref="ASY4" si="1184">IF(ASY2=ASX2,ASX4+1,1)</f>
        <v>213</v>
      </c>
      <c r="ASZ4">
        <f t="shared" ref="ASZ4" si="1185">IF(ASZ2=ASY2,ASY4+1,1)</f>
        <v>214</v>
      </c>
      <c r="ATA4">
        <f t="shared" ref="ATA4" si="1186">IF(ATA2=ASZ2,ASZ4+1,1)</f>
        <v>215</v>
      </c>
      <c r="ATB4">
        <f t="shared" ref="ATB4" si="1187">IF(ATB2=ATA2,ATA4+1,1)</f>
        <v>216</v>
      </c>
      <c r="ATC4">
        <f t="shared" ref="ATC4" si="1188">IF(ATC2=ATB2,ATB4+1,1)</f>
        <v>217</v>
      </c>
      <c r="ATD4">
        <f t="shared" ref="ATD4" si="1189">IF(ATD2=ATC2,ATC4+1,1)</f>
        <v>218</v>
      </c>
      <c r="ATE4">
        <f t="shared" ref="ATE4" si="1190">IF(ATE2=ATD2,ATD4+1,1)</f>
        <v>219</v>
      </c>
      <c r="ATF4">
        <f t="shared" ref="ATF4" si="1191">IF(ATF2=ATE2,ATE4+1,1)</f>
        <v>220</v>
      </c>
      <c r="ATG4">
        <f t="shared" ref="ATG4" si="1192">IF(ATG2=ATF2,ATF4+1,1)</f>
        <v>221</v>
      </c>
      <c r="ATH4">
        <f t="shared" ref="ATH4" si="1193">IF(ATH2=ATG2,ATG4+1,1)</f>
        <v>222</v>
      </c>
      <c r="ATI4">
        <f t="shared" ref="ATI4" si="1194">IF(ATI2=ATH2,ATH4+1,1)</f>
        <v>223</v>
      </c>
      <c r="ATJ4">
        <f t="shared" ref="ATJ4" si="1195">IF(ATJ2=ATI2,ATI4+1,1)</f>
        <v>224</v>
      </c>
      <c r="ATK4">
        <f t="shared" ref="ATK4" si="1196">IF(ATK2=ATJ2,ATJ4+1,1)</f>
        <v>225</v>
      </c>
      <c r="ATL4">
        <f t="shared" ref="ATL4" si="1197">IF(ATL2=ATK2,ATK4+1,1)</f>
        <v>226</v>
      </c>
      <c r="ATM4">
        <f t="shared" ref="ATM4" si="1198">IF(ATM2=ATL2,ATL4+1,1)</f>
        <v>227</v>
      </c>
      <c r="ATN4">
        <f t="shared" ref="ATN4" si="1199">IF(ATN2=ATM2,ATM4+1,1)</f>
        <v>228</v>
      </c>
      <c r="ATO4">
        <f t="shared" ref="ATO4" si="1200">IF(ATO2=ATN2,ATN4+1,1)</f>
        <v>229</v>
      </c>
      <c r="ATP4">
        <f t="shared" ref="ATP4" si="1201">IF(ATP2=ATO2,ATO4+1,1)</f>
        <v>230</v>
      </c>
      <c r="ATQ4">
        <f t="shared" ref="ATQ4" si="1202">IF(ATQ2=ATP2,ATP4+1,1)</f>
        <v>231</v>
      </c>
      <c r="ATR4">
        <f t="shared" ref="ATR4" si="1203">IF(ATR2=ATQ2,ATQ4+1,1)</f>
        <v>232</v>
      </c>
      <c r="ATS4">
        <f t="shared" ref="ATS4" si="1204">IF(ATS2=ATR2,ATR4+1,1)</f>
        <v>233</v>
      </c>
      <c r="ATT4">
        <f t="shared" ref="ATT4" si="1205">IF(ATT2=ATS2,ATS4+1,1)</f>
        <v>234</v>
      </c>
      <c r="ATU4">
        <f t="shared" ref="ATU4" si="1206">IF(ATU2=ATT2,ATT4+1,1)</f>
        <v>235</v>
      </c>
      <c r="ATV4">
        <f t="shared" ref="ATV4" si="1207">IF(ATV2=ATU2,ATU4+1,1)</f>
        <v>236</v>
      </c>
      <c r="ATW4">
        <f t="shared" ref="ATW4" si="1208">IF(ATW2=ATV2,ATV4+1,1)</f>
        <v>237</v>
      </c>
      <c r="ATX4">
        <f t="shared" ref="ATX4" si="1209">IF(ATX2=ATW2,ATW4+1,1)</f>
        <v>238</v>
      </c>
      <c r="ATY4">
        <f t="shared" ref="ATY4" si="1210">IF(ATY2=ATX2,ATX4+1,1)</f>
        <v>239</v>
      </c>
      <c r="ATZ4">
        <f t="shared" ref="ATZ4" si="1211">IF(ATZ2=ATY2,ATY4+1,1)</f>
        <v>240</v>
      </c>
      <c r="AUA4">
        <f t="shared" ref="AUA4" si="1212">IF(AUA2=ATZ2,ATZ4+1,1)</f>
        <v>241</v>
      </c>
      <c r="AUB4">
        <f t="shared" ref="AUB4" si="1213">IF(AUB2=AUA2,AUA4+1,1)</f>
        <v>242</v>
      </c>
      <c r="AUC4">
        <f t="shared" ref="AUC4" si="1214">IF(AUC2=AUB2,AUB4+1,1)</f>
        <v>243</v>
      </c>
      <c r="AUD4">
        <f t="shared" ref="AUD4" si="1215">IF(AUD2=AUC2,AUC4+1,1)</f>
        <v>244</v>
      </c>
      <c r="AUE4">
        <f t="shared" ref="AUE4" si="1216">IF(AUE2=AUD2,AUD4+1,1)</f>
        <v>245</v>
      </c>
      <c r="AUF4">
        <f t="shared" ref="AUF4" si="1217">IF(AUF2=AUE2,AUE4+1,1)</f>
        <v>246</v>
      </c>
      <c r="AUG4">
        <f t="shared" ref="AUG4" si="1218">IF(AUG2=AUF2,AUF4+1,1)</f>
        <v>247</v>
      </c>
      <c r="AUH4">
        <f t="shared" ref="AUH4" si="1219">IF(AUH2=AUG2,AUG4+1,1)</f>
        <v>248</v>
      </c>
      <c r="AUI4">
        <f t="shared" ref="AUI4" si="1220">IF(AUI2=AUH2,AUH4+1,1)</f>
        <v>249</v>
      </c>
      <c r="AUJ4">
        <f t="shared" ref="AUJ4" si="1221">IF(AUJ2=AUI2,AUI4+1,1)</f>
        <v>250</v>
      </c>
      <c r="AUK4">
        <f t="shared" ref="AUK4" si="1222">IF(AUK2=AUJ2,AUJ4+1,1)</f>
        <v>251</v>
      </c>
      <c r="AUL4">
        <f t="shared" ref="AUL4" si="1223">IF(AUL2=AUK2,AUK4+1,1)</f>
        <v>252</v>
      </c>
      <c r="AUM4">
        <f t="shared" ref="AUM4" si="1224">IF(AUM2=AUL2,AUL4+1,1)</f>
        <v>253</v>
      </c>
      <c r="AUN4">
        <f t="shared" ref="AUN4" si="1225">IF(AUN2=AUM2,AUM4+1,1)</f>
        <v>254</v>
      </c>
      <c r="AUO4">
        <f t="shared" ref="AUO4" si="1226">IF(AUO2=AUN2,AUN4+1,1)</f>
        <v>255</v>
      </c>
      <c r="AUP4">
        <f t="shared" ref="AUP4" si="1227">IF(AUP2=AUO2,AUO4+1,1)</f>
        <v>256</v>
      </c>
      <c r="AUQ4">
        <f t="shared" ref="AUQ4" si="1228">IF(AUQ2=AUP2,AUP4+1,1)</f>
        <v>257</v>
      </c>
      <c r="AUR4">
        <f t="shared" ref="AUR4" si="1229">IF(AUR2=AUQ2,AUQ4+1,1)</f>
        <v>258</v>
      </c>
      <c r="AUS4">
        <f t="shared" ref="AUS4" si="1230">IF(AUS2=AUR2,AUR4+1,1)</f>
        <v>259</v>
      </c>
      <c r="AUT4">
        <f t="shared" ref="AUT4" si="1231">IF(AUT2=AUS2,AUS4+1,1)</f>
        <v>260</v>
      </c>
      <c r="AUU4">
        <f t="shared" ref="AUU4" si="1232">IF(AUU2=AUT2,AUT4+1,1)</f>
        <v>261</v>
      </c>
      <c r="AUV4">
        <f t="shared" ref="AUV4" si="1233">IF(AUV2=AUU2,AUU4+1,1)</f>
        <v>262</v>
      </c>
      <c r="AUW4">
        <f t="shared" ref="AUW4" si="1234">IF(AUW2=AUV2,AUV4+1,1)</f>
        <v>263</v>
      </c>
      <c r="AUX4">
        <f t="shared" ref="AUX4" si="1235">IF(AUX2=AUW2,AUW4+1,1)</f>
        <v>264</v>
      </c>
      <c r="AUY4">
        <f t="shared" ref="AUY4" si="1236">IF(AUY2=AUX2,AUX4+1,1)</f>
        <v>265</v>
      </c>
      <c r="AUZ4">
        <f t="shared" ref="AUZ4" si="1237">IF(AUZ2=AUY2,AUY4+1,1)</f>
        <v>266</v>
      </c>
      <c r="AVA4">
        <f t="shared" ref="AVA4" si="1238">IF(AVA2=AUZ2,AUZ4+1,1)</f>
        <v>267</v>
      </c>
      <c r="AVB4">
        <f t="shared" ref="AVB4" si="1239">IF(AVB2=AVA2,AVA4+1,1)</f>
        <v>268</v>
      </c>
      <c r="AVC4">
        <f t="shared" ref="AVC4" si="1240">IF(AVC2=AVB2,AVB4+1,1)</f>
        <v>269</v>
      </c>
      <c r="AVD4">
        <f t="shared" ref="AVD4" si="1241">IF(AVD2=AVC2,AVC4+1,1)</f>
        <v>270</v>
      </c>
      <c r="AVE4">
        <f t="shared" ref="AVE4" si="1242">IF(AVE2=AVD2,AVD4+1,1)</f>
        <v>271</v>
      </c>
      <c r="AVF4">
        <f t="shared" ref="AVF4" si="1243">IF(AVF2=AVE2,AVE4+1,1)</f>
        <v>272</v>
      </c>
      <c r="AVG4">
        <f t="shared" ref="AVG4" si="1244">IF(AVG2=AVF2,AVF4+1,1)</f>
        <v>273</v>
      </c>
      <c r="AVH4">
        <f t="shared" ref="AVH4" si="1245">IF(AVH2=AVG2,AVG4+1,1)</f>
        <v>274</v>
      </c>
      <c r="AVI4">
        <f t="shared" ref="AVI4" si="1246">IF(AVI2=AVH2,AVH4+1,1)</f>
        <v>275</v>
      </c>
      <c r="AVJ4">
        <f t="shared" ref="AVJ4" si="1247">IF(AVJ2=AVI2,AVI4+1,1)</f>
        <v>276</v>
      </c>
      <c r="AVK4">
        <f t="shared" ref="AVK4" si="1248">IF(AVK2=AVJ2,AVJ4+1,1)</f>
        <v>277</v>
      </c>
      <c r="AVL4">
        <f t="shared" ref="AVL4" si="1249">IF(AVL2=AVK2,AVK4+1,1)</f>
        <v>278</v>
      </c>
      <c r="AVM4">
        <f t="shared" ref="AVM4" si="1250">IF(AVM2=AVL2,AVL4+1,1)</f>
        <v>279</v>
      </c>
      <c r="AVN4">
        <f t="shared" ref="AVN4" si="1251">IF(AVN2=AVM2,AVM4+1,1)</f>
        <v>280</v>
      </c>
      <c r="AVO4">
        <f t="shared" ref="AVO4" si="1252">IF(AVO2=AVN2,AVN4+1,1)</f>
        <v>281</v>
      </c>
      <c r="AVP4">
        <f t="shared" ref="AVP4" si="1253">IF(AVP2=AVO2,AVO4+1,1)</f>
        <v>282</v>
      </c>
      <c r="AVQ4">
        <f t="shared" ref="AVQ4" si="1254">IF(AVQ2=AVP2,AVP4+1,1)</f>
        <v>283</v>
      </c>
      <c r="AVR4">
        <f t="shared" ref="AVR4" si="1255">IF(AVR2=AVQ2,AVQ4+1,1)</f>
        <v>284</v>
      </c>
      <c r="AVS4">
        <f t="shared" ref="AVS4" si="1256">IF(AVS2=AVR2,AVR4+1,1)</f>
        <v>285</v>
      </c>
      <c r="AVT4">
        <f t="shared" ref="AVT4" si="1257">IF(AVT2=AVS2,AVS4+1,1)</f>
        <v>286</v>
      </c>
      <c r="AVU4">
        <f t="shared" ref="AVU4" si="1258">IF(AVU2=AVT2,AVT4+1,1)</f>
        <v>287</v>
      </c>
      <c r="AVV4">
        <f t="shared" ref="AVV4" si="1259">IF(AVV2=AVU2,AVU4+1,1)</f>
        <v>288</v>
      </c>
      <c r="AVW4">
        <f t="shared" ref="AVW4" si="1260">IF(AVW2=AVV2,AVV4+1,1)</f>
        <v>289</v>
      </c>
      <c r="AVX4">
        <f t="shared" ref="AVX4" si="1261">IF(AVX2=AVW2,AVW4+1,1)</f>
        <v>290</v>
      </c>
      <c r="AVY4">
        <f t="shared" ref="AVY4" si="1262">IF(AVY2=AVX2,AVX4+1,1)</f>
        <v>291</v>
      </c>
      <c r="AVZ4">
        <f t="shared" ref="AVZ4" si="1263">IF(AVZ2=AVY2,AVY4+1,1)</f>
        <v>292</v>
      </c>
      <c r="AWA4">
        <f t="shared" ref="AWA4" si="1264">IF(AWA2=AVZ2,AVZ4+1,1)</f>
        <v>293</v>
      </c>
      <c r="AWB4">
        <f t="shared" ref="AWB4" si="1265">IF(AWB2=AWA2,AWA4+1,1)</f>
        <v>294</v>
      </c>
      <c r="AWC4">
        <f t="shared" ref="AWC4" si="1266">IF(AWC2=AWB2,AWB4+1,1)</f>
        <v>295</v>
      </c>
      <c r="AWD4">
        <f t="shared" ref="AWD4" si="1267">IF(AWD2=AWC2,AWC4+1,1)</f>
        <v>296</v>
      </c>
      <c r="AWE4">
        <f t="shared" ref="AWE4" si="1268">IF(AWE2=AWD2,AWD4+1,1)</f>
        <v>297</v>
      </c>
      <c r="AWF4">
        <f t="shared" ref="AWF4" si="1269">IF(AWF2=AWE2,AWE4+1,1)</f>
        <v>298</v>
      </c>
      <c r="AWG4">
        <f t="shared" ref="AWG4" si="1270">IF(AWG2=AWF2,AWF4+1,1)</f>
        <v>299</v>
      </c>
      <c r="AWH4">
        <f t="shared" ref="AWH4" si="1271">IF(AWH2=AWG2,AWG4+1,1)</f>
        <v>300</v>
      </c>
      <c r="AWI4">
        <f t="shared" ref="AWI4" si="1272">IF(AWI2=AWH2,AWH4+1,1)</f>
        <v>301</v>
      </c>
      <c r="AWJ4">
        <f t="shared" ref="AWJ4" si="1273">IF(AWJ2=AWI2,AWI4+1,1)</f>
        <v>302</v>
      </c>
      <c r="AWK4">
        <f t="shared" ref="AWK4" si="1274">IF(AWK2=AWJ2,AWJ4+1,1)</f>
        <v>303</v>
      </c>
      <c r="AWL4">
        <f t="shared" ref="AWL4" si="1275">IF(AWL2=AWK2,AWK4+1,1)</f>
        <v>304</v>
      </c>
      <c r="AWM4">
        <f t="shared" ref="AWM4" si="1276">IF(AWM2=AWL2,AWL4+1,1)</f>
        <v>305</v>
      </c>
      <c r="AWN4">
        <f t="shared" ref="AWN4" si="1277">IF(AWN2=AWM2,AWM4+1,1)</f>
        <v>306</v>
      </c>
      <c r="AWO4">
        <f t="shared" ref="AWO4" si="1278">IF(AWO2=AWN2,AWN4+1,1)</f>
        <v>307</v>
      </c>
      <c r="AWP4">
        <f t="shared" ref="AWP4" si="1279">IF(AWP2=AWO2,AWO4+1,1)</f>
        <v>308</v>
      </c>
      <c r="AWQ4">
        <f t="shared" ref="AWQ4" si="1280">IF(AWQ2=AWP2,AWP4+1,1)</f>
        <v>309</v>
      </c>
      <c r="AWR4">
        <f t="shared" ref="AWR4" si="1281">IF(AWR2=AWQ2,AWQ4+1,1)</f>
        <v>310</v>
      </c>
      <c r="AWS4">
        <f t="shared" ref="AWS4" si="1282">IF(AWS2=AWR2,AWR4+1,1)</f>
        <v>311</v>
      </c>
      <c r="AWT4">
        <f t="shared" ref="AWT4" si="1283">IF(AWT2=AWS2,AWS4+1,1)</f>
        <v>312</v>
      </c>
      <c r="AWU4">
        <f t="shared" ref="AWU4" si="1284">IF(AWU2=AWT2,AWT4+1,1)</f>
        <v>313</v>
      </c>
      <c r="AWV4">
        <f t="shared" ref="AWV4" si="1285">IF(AWV2=AWU2,AWU4+1,1)</f>
        <v>314</v>
      </c>
      <c r="AWW4">
        <f t="shared" ref="AWW4" si="1286">IF(AWW2=AWV2,AWV4+1,1)</f>
        <v>315</v>
      </c>
      <c r="AWX4">
        <f t="shared" ref="AWX4" si="1287">IF(AWX2=AWW2,AWW4+1,1)</f>
        <v>316</v>
      </c>
      <c r="AWY4">
        <f t="shared" ref="AWY4" si="1288">IF(AWY2=AWX2,AWX4+1,1)</f>
        <v>317</v>
      </c>
      <c r="AWZ4">
        <f t="shared" ref="AWZ4" si="1289">IF(AWZ2=AWY2,AWY4+1,1)</f>
        <v>318</v>
      </c>
      <c r="AXA4">
        <f t="shared" ref="AXA4" si="1290">IF(AXA2=AWZ2,AWZ4+1,1)</f>
        <v>319</v>
      </c>
      <c r="AXB4">
        <f t="shared" ref="AXB4" si="1291">IF(AXB2=AXA2,AXA4+1,1)</f>
        <v>320</v>
      </c>
      <c r="AXC4">
        <f t="shared" ref="AXC4" si="1292">IF(AXC2=AXB2,AXB4+1,1)</f>
        <v>321</v>
      </c>
      <c r="AXD4">
        <f t="shared" ref="AXD4" si="1293">IF(AXD2=AXC2,AXC4+1,1)</f>
        <v>322</v>
      </c>
      <c r="AXE4">
        <f t="shared" ref="AXE4" si="1294">IF(AXE2=AXD2,AXD4+1,1)</f>
        <v>323</v>
      </c>
      <c r="AXF4">
        <f t="shared" ref="AXF4" si="1295">IF(AXF2=AXE2,AXE4+1,1)</f>
        <v>324</v>
      </c>
      <c r="AXG4">
        <f t="shared" ref="AXG4" si="1296">IF(AXG2=AXF2,AXF4+1,1)</f>
        <v>325</v>
      </c>
      <c r="AXH4">
        <f t="shared" ref="AXH4" si="1297">IF(AXH2=AXG2,AXG4+1,1)</f>
        <v>326</v>
      </c>
      <c r="AXI4">
        <f t="shared" ref="AXI4" si="1298">IF(AXI2=AXH2,AXH4+1,1)</f>
        <v>327</v>
      </c>
      <c r="AXJ4">
        <f t="shared" ref="AXJ4" si="1299">IF(AXJ2=AXI2,AXI4+1,1)</f>
        <v>328</v>
      </c>
      <c r="AXK4">
        <f t="shared" ref="AXK4" si="1300">IF(AXK2=AXJ2,AXJ4+1,1)</f>
        <v>329</v>
      </c>
      <c r="AXL4">
        <f t="shared" ref="AXL4" si="1301">IF(AXL2=AXK2,AXK4+1,1)</f>
        <v>330</v>
      </c>
      <c r="AXM4">
        <f t="shared" ref="AXM4" si="1302">IF(AXM2=AXL2,AXL4+1,1)</f>
        <v>331</v>
      </c>
      <c r="AXN4">
        <f t="shared" ref="AXN4" si="1303">IF(AXN2=AXM2,AXM4+1,1)</f>
        <v>332</v>
      </c>
      <c r="AXO4">
        <f t="shared" ref="AXO4" si="1304">IF(AXO2=AXN2,AXN4+1,1)</f>
        <v>333</v>
      </c>
      <c r="AXP4">
        <f t="shared" ref="AXP4" si="1305">IF(AXP2=AXO2,AXO4+1,1)</f>
        <v>334</v>
      </c>
      <c r="AXQ4">
        <f t="shared" ref="AXQ4" si="1306">IF(AXQ2=AXP2,AXP4+1,1)</f>
        <v>335</v>
      </c>
      <c r="AXR4">
        <f t="shared" ref="AXR4" si="1307">IF(AXR2=AXQ2,AXQ4+1,1)</f>
        <v>336</v>
      </c>
      <c r="AXS4">
        <f t="shared" ref="AXS4" si="1308">IF(AXS2=AXR2,AXR4+1,1)</f>
        <v>337</v>
      </c>
      <c r="AXT4">
        <f t="shared" ref="AXT4" si="1309">IF(AXT2=AXS2,AXS4+1,1)</f>
        <v>338</v>
      </c>
      <c r="AXU4">
        <f t="shared" ref="AXU4" si="1310">IF(AXU2=AXT2,AXT4+1,1)</f>
        <v>339</v>
      </c>
      <c r="AXV4">
        <f t="shared" ref="AXV4" si="1311">IF(AXV2=AXU2,AXU4+1,1)</f>
        <v>340</v>
      </c>
      <c r="AXW4">
        <f t="shared" ref="AXW4" si="1312">IF(AXW2=AXV2,AXV4+1,1)</f>
        <v>341</v>
      </c>
      <c r="AXX4">
        <f t="shared" ref="AXX4" si="1313">IF(AXX2=AXW2,AXW4+1,1)</f>
        <v>342</v>
      </c>
      <c r="AXY4">
        <f t="shared" ref="AXY4" si="1314">IF(AXY2=AXX2,AXX4+1,1)</f>
        <v>343</v>
      </c>
      <c r="AXZ4">
        <f t="shared" ref="AXZ4" si="1315">IF(AXZ2=AXY2,AXY4+1,1)</f>
        <v>344</v>
      </c>
      <c r="AYA4">
        <f t="shared" ref="AYA4" si="1316">IF(AYA2=AXZ2,AXZ4+1,1)</f>
        <v>345</v>
      </c>
      <c r="AYB4">
        <f t="shared" ref="AYB4" si="1317">IF(AYB2=AYA2,AYA4+1,1)</f>
        <v>346</v>
      </c>
      <c r="AYC4">
        <f t="shared" ref="AYC4" si="1318">IF(AYC2=AYB2,AYB4+1,1)</f>
        <v>347</v>
      </c>
      <c r="AYD4">
        <f t="shared" ref="AYD4" si="1319">IF(AYD2=AYC2,AYC4+1,1)</f>
        <v>1</v>
      </c>
      <c r="AYE4">
        <f t="shared" ref="AYE4" si="1320">IF(AYE2=AYD2,AYD4+1,1)</f>
        <v>2</v>
      </c>
      <c r="AYF4">
        <f t="shared" ref="AYF4" si="1321">IF(AYF2=AYE2,AYE4+1,1)</f>
        <v>3</v>
      </c>
      <c r="AYG4">
        <f t="shared" ref="AYG4" si="1322">IF(AYG2=AYF2,AYF4+1,1)</f>
        <v>4</v>
      </c>
      <c r="AYH4">
        <f t="shared" ref="AYH4" si="1323">IF(AYH2=AYG2,AYG4+1,1)</f>
        <v>5</v>
      </c>
      <c r="AYI4">
        <f t="shared" ref="AYI4" si="1324">IF(AYI2=AYH2,AYH4+1,1)</f>
        <v>6</v>
      </c>
      <c r="AYJ4">
        <f t="shared" ref="AYJ4" si="1325">IF(AYJ2=AYI2,AYI4+1,1)</f>
        <v>7</v>
      </c>
      <c r="AYK4">
        <f t="shared" ref="AYK4" si="1326">IF(AYK2=AYJ2,AYJ4+1,1)</f>
        <v>8</v>
      </c>
      <c r="AYL4">
        <f t="shared" ref="AYL4" si="1327">IF(AYL2=AYK2,AYK4+1,1)</f>
        <v>9</v>
      </c>
      <c r="AYM4">
        <f t="shared" ref="AYM4" si="1328">IF(AYM2=AYL2,AYL4+1,1)</f>
        <v>10</v>
      </c>
      <c r="AYN4">
        <f t="shared" ref="AYN4" si="1329">IF(AYN2=AYM2,AYM4+1,1)</f>
        <v>11</v>
      </c>
      <c r="AYO4">
        <f t="shared" ref="AYO4" si="1330">IF(AYO2=AYN2,AYN4+1,1)</f>
        <v>12</v>
      </c>
      <c r="AYP4">
        <f t="shared" ref="AYP4" si="1331">IF(AYP2=AYO2,AYO4+1,1)</f>
        <v>13</v>
      </c>
      <c r="AYQ4">
        <f t="shared" ref="AYQ4" si="1332">IF(AYQ2=AYP2,AYP4+1,1)</f>
        <v>14</v>
      </c>
      <c r="AYR4">
        <f t="shared" ref="AYR4" si="1333">IF(AYR2=AYQ2,AYQ4+1,1)</f>
        <v>15</v>
      </c>
      <c r="AYS4">
        <f t="shared" ref="AYS4" si="1334">IF(AYS2=AYR2,AYR4+1,1)</f>
        <v>16</v>
      </c>
      <c r="AYT4">
        <f t="shared" ref="AYT4" si="1335">IF(AYT2=AYS2,AYS4+1,1)</f>
        <v>17</v>
      </c>
      <c r="AYU4">
        <f t="shared" ref="AYU4" si="1336">IF(AYU2=AYT2,AYT4+1,1)</f>
        <v>18</v>
      </c>
      <c r="AYV4">
        <f t="shared" ref="AYV4" si="1337">IF(AYV2=AYU2,AYU4+1,1)</f>
        <v>19</v>
      </c>
      <c r="AYW4">
        <f t="shared" ref="AYW4" si="1338">IF(AYW2=AYV2,AYV4+1,1)</f>
        <v>20</v>
      </c>
      <c r="AYX4">
        <f t="shared" ref="AYX4" si="1339">IF(AYX2=AYW2,AYW4+1,1)</f>
        <v>21</v>
      </c>
      <c r="AYY4">
        <f t="shared" ref="AYY4" si="1340">IF(AYY2=AYX2,AYX4+1,1)</f>
        <v>22</v>
      </c>
      <c r="AYZ4">
        <f t="shared" ref="AYZ4" si="1341">IF(AYZ2=AYY2,AYY4+1,1)</f>
        <v>23</v>
      </c>
      <c r="AZA4">
        <f t="shared" ref="AZA4" si="1342">IF(AZA2=AYZ2,AYZ4+1,1)</f>
        <v>24</v>
      </c>
      <c r="AZB4">
        <f t="shared" ref="AZB4" si="1343">IF(AZB2=AZA2,AZA4+1,1)</f>
        <v>25</v>
      </c>
      <c r="AZC4">
        <f t="shared" ref="AZC4" si="1344">IF(AZC2=AZB2,AZB4+1,1)</f>
        <v>26</v>
      </c>
      <c r="AZD4">
        <f t="shared" ref="AZD4" si="1345">IF(AZD2=AZC2,AZC4+1,1)</f>
        <v>27</v>
      </c>
      <c r="AZE4">
        <f t="shared" ref="AZE4" si="1346">IF(AZE2=AZD2,AZD4+1,1)</f>
        <v>28</v>
      </c>
      <c r="AZF4">
        <f t="shared" ref="AZF4" si="1347">IF(AZF2=AZE2,AZE4+1,1)</f>
        <v>29</v>
      </c>
      <c r="AZG4">
        <f t="shared" ref="AZG4" si="1348">IF(AZG2=AZF2,AZF4+1,1)</f>
        <v>30</v>
      </c>
      <c r="AZH4">
        <f t="shared" ref="AZH4" si="1349">IF(AZH2=AZG2,AZG4+1,1)</f>
        <v>31</v>
      </c>
      <c r="AZI4">
        <f t="shared" ref="AZI4" si="1350">IF(AZI2=AZH2,AZH4+1,1)</f>
        <v>32</v>
      </c>
      <c r="AZJ4">
        <f t="shared" ref="AZJ4" si="1351">IF(AZJ2=AZI2,AZI4+1,1)</f>
        <v>33</v>
      </c>
      <c r="AZK4">
        <f t="shared" ref="AZK4" si="1352">IF(AZK2=AZJ2,AZJ4+1,1)</f>
        <v>34</v>
      </c>
      <c r="AZL4">
        <f t="shared" ref="AZL4" si="1353">IF(AZL2=AZK2,AZK4+1,1)</f>
        <v>35</v>
      </c>
      <c r="AZM4">
        <f t="shared" ref="AZM4" si="1354">IF(AZM2=AZL2,AZL4+1,1)</f>
        <v>36</v>
      </c>
      <c r="AZN4">
        <f t="shared" ref="AZN4" si="1355">IF(AZN2=AZM2,AZM4+1,1)</f>
        <v>37</v>
      </c>
      <c r="AZO4">
        <f t="shared" ref="AZO4" si="1356">IF(AZO2=AZN2,AZN4+1,1)</f>
        <v>38</v>
      </c>
      <c r="AZP4">
        <f t="shared" ref="AZP4" si="1357">IF(AZP2=AZO2,AZO4+1,1)</f>
        <v>39</v>
      </c>
      <c r="AZQ4">
        <f t="shared" ref="AZQ4" si="1358">IF(AZQ2=AZP2,AZP4+1,1)</f>
        <v>40</v>
      </c>
      <c r="AZR4">
        <f t="shared" ref="AZR4" si="1359">IF(AZR2=AZQ2,AZQ4+1,1)</f>
        <v>41</v>
      </c>
      <c r="AZS4">
        <f t="shared" ref="AZS4" si="1360">IF(AZS2=AZR2,AZR4+1,1)</f>
        <v>42</v>
      </c>
      <c r="AZT4">
        <f t="shared" ref="AZT4" si="1361">IF(AZT2=AZS2,AZS4+1,1)</f>
        <v>43</v>
      </c>
      <c r="AZU4">
        <f t="shared" ref="AZU4" si="1362">IF(AZU2=AZT2,AZT4+1,1)</f>
        <v>44</v>
      </c>
      <c r="AZV4">
        <f t="shared" ref="AZV4" si="1363">IF(AZV2=AZU2,AZU4+1,1)</f>
        <v>45</v>
      </c>
      <c r="AZW4">
        <f t="shared" ref="AZW4" si="1364">IF(AZW2=AZV2,AZV4+1,1)</f>
        <v>46</v>
      </c>
      <c r="AZX4">
        <f t="shared" ref="AZX4" si="1365">IF(AZX2=AZW2,AZW4+1,1)</f>
        <v>47</v>
      </c>
      <c r="AZY4">
        <f t="shared" ref="AZY4" si="1366">IF(AZY2=AZX2,AZX4+1,1)</f>
        <v>48</v>
      </c>
      <c r="AZZ4">
        <f t="shared" ref="AZZ4" si="1367">IF(AZZ2=AZY2,AZY4+1,1)</f>
        <v>49</v>
      </c>
      <c r="BAA4">
        <f t="shared" ref="BAA4" si="1368">IF(BAA2=AZZ2,AZZ4+1,1)</f>
        <v>50</v>
      </c>
      <c r="BAB4">
        <f t="shared" ref="BAB4" si="1369">IF(BAB2=BAA2,BAA4+1,1)</f>
        <v>51</v>
      </c>
      <c r="BAC4">
        <f t="shared" ref="BAC4" si="1370">IF(BAC2=BAB2,BAB4+1,1)</f>
        <v>52</v>
      </c>
      <c r="BAD4">
        <f t="shared" ref="BAD4" si="1371">IF(BAD2=BAC2,BAC4+1,1)</f>
        <v>53</v>
      </c>
      <c r="BAE4">
        <f t="shared" ref="BAE4" si="1372">IF(BAE2=BAD2,BAD4+1,1)</f>
        <v>54</v>
      </c>
      <c r="BAF4">
        <f t="shared" ref="BAF4" si="1373">IF(BAF2=BAE2,BAE4+1,1)</f>
        <v>55</v>
      </c>
      <c r="BAG4">
        <f t="shared" ref="BAG4" si="1374">IF(BAG2=BAF2,BAF4+1,1)</f>
        <v>56</v>
      </c>
      <c r="BAH4">
        <f t="shared" ref="BAH4" si="1375">IF(BAH2=BAG2,BAG4+1,1)</f>
        <v>57</v>
      </c>
      <c r="BAI4">
        <f t="shared" ref="BAI4" si="1376">IF(BAI2=BAH2,BAH4+1,1)</f>
        <v>58</v>
      </c>
      <c r="BAJ4">
        <f t="shared" ref="BAJ4" si="1377">IF(BAJ2=BAI2,BAI4+1,1)</f>
        <v>59</v>
      </c>
      <c r="BAK4">
        <f t="shared" ref="BAK4" si="1378">IF(BAK2=BAJ2,BAJ4+1,1)</f>
        <v>60</v>
      </c>
      <c r="BAL4">
        <f t="shared" ref="BAL4" si="1379">IF(BAL2=BAK2,BAK4+1,1)</f>
        <v>61</v>
      </c>
      <c r="BAM4">
        <f t="shared" ref="BAM4" si="1380">IF(BAM2=BAL2,BAL4+1,1)</f>
        <v>62</v>
      </c>
      <c r="BAN4">
        <f t="shared" ref="BAN4" si="1381">IF(BAN2=BAM2,BAM4+1,1)</f>
        <v>63</v>
      </c>
      <c r="BAO4">
        <f t="shared" ref="BAO4" si="1382">IF(BAO2=BAN2,BAN4+1,1)</f>
        <v>64</v>
      </c>
      <c r="BAP4">
        <f t="shared" ref="BAP4" si="1383">IF(BAP2=BAO2,BAO4+1,1)</f>
        <v>65</v>
      </c>
      <c r="BAQ4">
        <f t="shared" ref="BAQ4" si="1384">IF(BAQ2=BAP2,BAP4+1,1)</f>
        <v>66</v>
      </c>
      <c r="BAR4">
        <f t="shared" ref="BAR4" si="1385">IF(BAR2=BAQ2,BAQ4+1,1)</f>
        <v>67</v>
      </c>
      <c r="BAS4">
        <f t="shared" ref="BAS4" si="1386">IF(BAS2=BAR2,BAR4+1,1)</f>
        <v>68</v>
      </c>
      <c r="BAT4">
        <f t="shared" ref="BAT4" si="1387">IF(BAT2=BAS2,BAS4+1,1)</f>
        <v>69</v>
      </c>
      <c r="BAU4">
        <f t="shared" ref="BAU4" si="1388">IF(BAU2=BAT2,BAT4+1,1)</f>
        <v>70</v>
      </c>
      <c r="BAV4">
        <f t="shared" ref="BAV4" si="1389">IF(BAV2=BAU2,BAU4+1,1)</f>
        <v>71</v>
      </c>
      <c r="BAW4">
        <f t="shared" ref="BAW4" si="1390">IF(BAW2=BAV2,BAV4+1,1)</f>
        <v>72</v>
      </c>
      <c r="BAX4">
        <f t="shared" ref="BAX4" si="1391">IF(BAX2=BAW2,BAW4+1,1)</f>
        <v>73</v>
      </c>
      <c r="BAY4">
        <f t="shared" ref="BAY4" si="1392">IF(BAY2=BAX2,BAX4+1,1)</f>
        <v>74</v>
      </c>
      <c r="BAZ4">
        <f t="shared" ref="BAZ4" si="1393">IF(BAZ2=BAY2,BAY4+1,1)</f>
        <v>75</v>
      </c>
      <c r="BBA4">
        <f t="shared" ref="BBA4" si="1394">IF(BBA2=BAZ2,BAZ4+1,1)</f>
        <v>76</v>
      </c>
      <c r="BBB4">
        <f t="shared" ref="BBB4" si="1395">IF(BBB2=BBA2,BBA4+1,1)</f>
        <v>77</v>
      </c>
      <c r="BBC4">
        <f t="shared" ref="BBC4" si="1396">IF(BBC2=BBB2,BBB4+1,1)</f>
        <v>78</v>
      </c>
      <c r="BBD4">
        <f t="shared" ref="BBD4" si="1397">IF(BBD2=BBC2,BBC4+1,1)</f>
        <v>79</v>
      </c>
      <c r="BBE4">
        <f t="shared" ref="BBE4" si="1398">IF(BBE2=BBD2,BBD4+1,1)</f>
        <v>80</v>
      </c>
      <c r="BBF4">
        <f t="shared" ref="BBF4" si="1399">IF(BBF2=BBE2,BBE4+1,1)</f>
        <v>81</v>
      </c>
      <c r="BBG4">
        <f t="shared" ref="BBG4" si="1400">IF(BBG2=BBF2,BBF4+1,1)</f>
        <v>82</v>
      </c>
      <c r="BBH4">
        <f t="shared" ref="BBH4" si="1401">IF(BBH2=BBG2,BBG4+1,1)</f>
        <v>83</v>
      </c>
      <c r="BBI4">
        <f t="shared" ref="BBI4" si="1402">IF(BBI2=BBH2,BBH4+1,1)</f>
        <v>84</v>
      </c>
      <c r="BBJ4">
        <f t="shared" ref="BBJ4" si="1403">IF(BBJ2=BBI2,BBI4+1,1)</f>
        <v>85</v>
      </c>
      <c r="BBK4">
        <f t="shared" ref="BBK4" si="1404">IF(BBK2=BBJ2,BBJ4+1,1)</f>
        <v>86</v>
      </c>
      <c r="BBL4">
        <f t="shared" ref="BBL4" si="1405">IF(BBL2=BBK2,BBK4+1,1)</f>
        <v>87</v>
      </c>
      <c r="BBM4">
        <f t="shared" ref="BBM4" si="1406">IF(BBM2=BBL2,BBL4+1,1)</f>
        <v>88</v>
      </c>
      <c r="BBN4">
        <f t="shared" ref="BBN4" si="1407">IF(BBN2=BBM2,BBM4+1,1)</f>
        <v>89</v>
      </c>
      <c r="BBO4">
        <f t="shared" ref="BBO4" si="1408">IF(BBO2=BBN2,BBN4+1,1)</f>
        <v>90</v>
      </c>
      <c r="BBP4">
        <f t="shared" ref="BBP4" si="1409">IF(BBP2=BBO2,BBO4+1,1)</f>
        <v>91</v>
      </c>
      <c r="BBQ4">
        <f t="shared" ref="BBQ4" si="1410">IF(BBQ2=BBP2,BBP4+1,1)</f>
        <v>92</v>
      </c>
      <c r="BBR4">
        <f t="shared" ref="BBR4" si="1411">IF(BBR2=BBQ2,BBQ4+1,1)</f>
        <v>93</v>
      </c>
      <c r="BBS4">
        <f t="shared" ref="BBS4" si="1412">IF(BBS2=BBR2,BBR4+1,1)</f>
        <v>1</v>
      </c>
      <c r="BBT4">
        <f t="shared" ref="BBT4" si="1413">IF(BBT2=BBS2,BBS4+1,1)</f>
        <v>2</v>
      </c>
      <c r="BBU4">
        <f t="shared" ref="BBU4" si="1414">IF(BBU2=BBT2,BBT4+1,1)</f>
        <v>3</v>
      </c>
      <c r="BBV4">
        <f t="shared" ref="BBV4" si="1415">IF(BBV2=BBU2,BBU4+1,1)</f>
        <v>4</v>
      </c>
      <c r="BBW4">
        <f t="shared" ref="BBW4" si="1416">IF(BBW2=BBV2,BBV4+1,1)</f>
        <v>5</v>
      </c>
      <c r="BBX4">
        <f t="shared" ref="BBX4" si="1417">IF(BBX2=BBW2,BBW4+1,1)</f>
        <v>6</v>
      </c>
      <c r="BBY4">
        <f t="shared" ref="BBY4" si="1418">IF(BBY2=BBX2,BBX4+1,1)</f>
        <v>7</v>
      </c>
      <c r="BBZ4">
        <f t="shared" ref="BBZ4" si="1419">IF(BBZ2=BBY2,BBY4+1,1)</f>
        <v>8</v>
      </c>
      <c r="BCA4">
        <f t="shared" ref="BCA4" si="1420">IF(BCA2=BBZ2,BBZ4+1,1)</f>
        <v>9</v>
      </c>
      <c r="BCB4">
        <f t="shared" ref="BCB4" si="1421">IF(BCB2=BCA2,BCA4+1,1)</f>
        <v>10</v>
      </c>
      <c r="BCC4">
        <f t="shared" ref="BCC4" si="1422">IF(BCC2=BCB2,BCB4+1,1)</f>
        <v>11</v>
      </c>
      <c r="BCD4">
        <f t="shared" ref="BCD4" si="1423">IF(BCD2=BCC2,BCC4+1,1)</f>
        <v>12</v>
      </c>
      <c r="BCE4">
        <f t="shared" ref="BCE4" si="1424">IF(BCE2=BCD2,BCD4+1,1)</f>
        <v>13</v>
      </c>
      <c r="BCF4">
        <f t="shared" ref="BCF4" si="1425">IF(BCF2=BCE2,BCE4+1,1)</f>
        <v>14</v>
      </c>
      <c r="BCG4">
        <f t="shared" ref="BCG4" si="1426">IF(BCG2=BCF2,BCF4+1,1)</f>
        <v>15</v>
      </c>
      <c r="BCH4">
        <f t="shared" ref="BCH4" si="1427">IF(BCH2=BCG2,BCG4+1,1)</f>
        <v>16</v>
      </c>
      <c r="BCI4">
        <f t="shared" ref="BCI4" si="1428">IF(BCI2=BCH2,BCH4+1,1)</f>
        <v>17</v>
      </c>
      <c r="BCJ4">
        <f t="shared" ref="BCJ4" si="1429">IF(BCJ2=BCI2,BCI4+1,1)</f>
        <v>18</v>
      </c>
      <c r="BCK4">
        <f t="shared" ref="BCK4" si="1430">IF(BCK2=BCJ2,BCJ4+1,1)</f>
        <v>19</v>
      </c>
      <c r="BCL4">
        <f t="shared" ref="BCL4" si="1431">IF(BCL2=BCK2,BCK4+1,1)</f>
        <v>20</v>
      </c>
      <c r="BCM4">
        <f t="shared" ref="BCM4" si="1432">IF(BCM2=BCL2,BCL4+1,1)</f>
        <v>21</v>
      </c>
      <c r="BCN4">
        <f t="shared" ref="BCN4" si="1433">IF(BCN2=BCM2,BCM4+1,1)</f>
        <v>22</v>
      </c>
      <c r="BCO4">
        <f t="shared" ref="BCO4" si="1434">IF(BCO2=BCN2,BCN4+1,1)</f>
        <v>23</v>
      </c>
      <c r="BCP4">
        <f t="shared" ref="BCP4" si="1435">IF(BCP2=BCO2,BCO4+1,1)</f>
        <v>24</v>
      </c>
      <c r="BCQ4">
        <f t="shared" ref="BCQ4" si="1436">IF(BCQ2=BCP2,BCP4+1,1)</f>
        <v>25</v>
      </c>
      <c r="BCR4">
        <f t="shared" ref="BCR4" si="1437">IF(BCR2=BCQ2,BCQ4+1,1)</f>
        <v>26</v>
      </c>
      <c r="BCS4">
        <f t="shared" ref="BCS4" si="1438">IF(BCS2=BCR2,BCR4+1,1)</f>
        <v>27</v>
      </c>
      <c r="BCT4">
        <f t="shared" ref="BCT4" si="1439">IF(BCT2=BCS2,BCS4+1,1)</f>
        <v>28</v>
      </c>
      <c r="BCU4">
        <f t="shared" ref="BCU4" si="1440">IF(BCU2=BCT2,BCT4+1,1)</f>
        <v>29</v>
      </c>
      <c r="BCV4">
        <f t="shared" ref="BCV4" si="1441">IF(BCV2=BCU2,BCU4+1,1)</f>
        <v>30</v>
      </c>
      <c r="BCW4">
        <f t="shared" ref="BCW4" si="1442">IF(BCW2=BCV2,BCV4+1,1)</f>
        <v>31</v>
      </c>
      <c r="BCX4">
        <f t="shared" ref="BCX4" si="1443">IF(BCX2=BCW2,BCW4+1,1)</f>
        <v>32</v>
      </c>
      <c r="BCY4">
        <f t="shared" ref="BCY4" si="1444">IF(BCY2=BCX2,BCX4+1,1)</f>
        <v>33</v>
      </c>
      <c r="BCZ4">
        <f t="shared" ref="BCZ4" si="1445">IF(BCZ2=BCY2,BCY4+1,1)</f>
        <v>34</v>
      </c>
      <c r="BDA4">
        <f t="shared" ref="BDA4" si="1446">IF(BDA2=BCZ2,BCZ4+1,1)</f>
        <v>35</v>
      </c>
      <c r="BDB4">
        <f t="shared" ref="BDB4" si="1447">IF(BDB2=BDA2,BDA4+1,1)</f>
        <v>36</v>
      </c>
      <c r="BDC4">
        <f t="shared" ref="BDC4" si="1448">IF(BDC2=BDB2,BDB4+1,1)</f>
        <v>37</v>
      </c>
      <c r="BDD4">
        <f t="shared" ref="BDD4" si="1449">IF(BDD2=BDC2,BDC4+1,1)</f>
        <v>38</v>
      </c>
      <c r="BDE4">
        <f t="shared" ref="BDE4" si="1450">IF(BDE2=BDD2,BDD4+1,1)</f>
        <v>39</v>
      </c>
      <c r="BDF4">
        <f t="shared" ref="BDF4" si="1451">IF(BDF2=BDE2,BDE4+1,1)</f>
        <v>40</v>
      </c>
      <c r="BDG4">
        <f t="shared" ref="BDG4" si="1452">IF(BDG2=BDF2,BDF4+1,1)</f>
        <v>41</v>
      </c>
      <c r="BDH4">
        <f t="shared" ref="BDH4" si="1453">IF(BDH2=BDG2,BDG4+1,1)</f>
        <v>42</v>
      </c>
      <c r="BDI4">
        <f t="shared" ref="BDI4" si="1454">IF(BDI2=BDH2,BDH4+1,1)</f>
        <v>43</v>
      </c>
      <c r="BDJ4">
        <f t="shared" ref="BDJ4" si="1455">IF(BDJ2=BDI2,BDI4+1,1)</f>
        <v>44</v>
      </c>
      <c r="BDK4">
        <f t="shared" ref="BDK4" si="1456">IF(BDK2=BDJ2,BDJ4+1,1)</f>
        <v>45</v>
      </c>
      <c r="BDL4">
        <f t="shared" ref="BDL4" si="1457">IF(BDL2=BDK2,BDK4+1,1)</f>
        <v>46</v>
      </c>
      <c r="BDM4">
        <f t="shared" ref="BDM4" si="1458">IF(BDM2=BDL2,BDL4+1,1)</f>
        <v>47</v>
      </c>
      <c r="BDN4">
        <f t="shared" ref="BDN4" si="1459">IF(BDN2=BDM2,BDM4+1,1)</f>
        <v>48</v>
      </c>
      <c r="BDO4">
        <f t="shared" ref="BDO4" si="1460">IF(BDO2=BDN2,BDN4+1,1)</f>
        <v>49</v>
      </c>
      <c r="BDP4">
        <f t="shared" ref="BDP4" si="1461">IF(BDP2=BDO2,BDO4+1,1)</f>
        <v>50</v>
      </c>
      <c r="BDQ4">
        <f t="shared" ref="BDQ4" si="1462">IF(BDQ2=BDP2,BDP4+1,1)</f>
        <v>51</v>
      </c>
      <c r="BDR4">
        <f t="shared" ref="BDR4" si="1463">IF(BDR2=BDQ2,BDQ4+1,1)</f>
        <v>52</v>
      </c>
      <c r="BDS4">
        <f t="shared" ref="BDS4" si="1464">IF(BDS2=BDR2,BDR4+1,1)</f>
        <v>53</v>
      </c>
      <c r="BDT4">
        <f t="shared" ref="BDT4" si="1465">IF(BDT2=BDS2,BDS4+1,1)</f>
        <v>54</v>
      </c>
      <c r="BDU4">
        <f t="shared" ref="BDU4" si="1466">IF(BDU2=BDT2,BDT4+1,1)</f>
        <v>55</v>
      </c>
      <c r="BDV4">
        <f t="shared" ref="BDV4" si="1467">IF(BDV2=BDU2,BDU4+1,1)</f>
        <v>56</v>
      </c>
      <c r="BDW4">
        <f t="shared" ref="BDW4" si="1468">IF(BDW2=BDV2,BDV4+1,1)</f>
        <v>57</v>
      </c>
      <c r="BDX4">
        <f t="shared" ref="BDX4" si="1469">IF(BDX2=BDW2,BDW4+1,1)</f>
        <v>58</v>
      </c>
      <c r="BDY4">
        <f t="shared" ref="BDY4" si="1470">IF(BDY2=BDX2,BDX4+1,1)</f>
        <v>59</v>
      </c>
      <c r="BDZ4">
        <f t="shared" ref="BDZ4" si="1471">IF(BDZ2=BDY2,BDY4+1,1)</f>
        <v>60</v>
      </c>
      <c r="BEA4">
        <f t="shared" ref="BEA4" si="1472">IF(BEA2=BDZ2,BDZ4+1,1)</f>
        <v>61</v>
      </c>
      <c r="BEB4">
        <f t="shared" ref="BEB4" si="1473">IF(BEB2=BEA2,BEA4+1,1)</f>
        <v>62</v>
      </c>
      <c r="BEC4">
        <f t="shared" ref="BEC4" si="1474">IF(BEC2=BEB2,BEB4+1,1)</f>
        <v>63</v>
      </c>
      <c r="BED4">
        <f t="shared" ref="BED4" si="1475">IF(BED2=BEC2,BEC4+1,1)</f>
        <v>64</v>
      </c>
      <c r="BEE4">
        <f t="shared" ref="BEE4" si="1476">IF(BEE2=BED2,BED4+1,1)</f>
        <v>65</v>
      </c>
      <c r="BEF4">
        <f t="shared" ref="BEF4" si="1477">IF(BEF2=BEE2,BEE4+1,1)</f>
        <v>66</v>
      </c>
      <c r="BEG4">
        <f t="shared" ref="BEG4" si="1478">IF(BEG2=BEF2,BEF4+1,1)</f>
        <v>67</v>
      </c>
      <c r="BEH4">
        <f t="shared" ref="BEH4" si="1479">IF(BEH2=BEG2,BEG4+1,1)</f>
        <v>68</v>
      </c>
      <c r="BEI4">
        <f t="shared" ref="BEI4" si="1480">IF(BEI2=BEH2,BEH4+1,1)</f>
        <v>69</v>
      </c>
      <c r="BEJ4">
        <f t="shared" ref="BEJ4" si="1481">IF(BEJ2=BEI2,BEI4+1,1)</f>
        <v>70</v>
      </c>
      <c r="BEK4">
        <f t="shared" ref="BEK4" si="1482">IF(BEK2=BEJ2,BEJ4+1,1)</f>
        <v>71</v>
      </c>
      <c r="BEL4">
        <f t="shared" ref="BEL4" si="1483">IF(BEL2=BEK2,BEK4+1,1)</f>
        <v>72</v>
      </c>
      <c r="BEM4">
        <f t="shared" ref="BEM4" si="1484">IF(BEM2=BEL2,BEL4+1,1)</f>
        <v>73</v>
      </c>
      <c r="BEN4">
        <f t="shared" ref="BEN4" si="1485">IF(BEN2=BEM2,BEM4+1,1)</f>
        <v>74</v>
      </c>
      <c r="BEO4">
        <f t="shared" ref="BEO4" si="1486">IF(BEO2=BEN2,BEN4+1,1)</f>
        <v>75</v>
      </c>
      <c r="BEP4">
        <f t="shared" ref="BEP4" si="1487">IF(BEP2=BEO2,BEO4+1,1)</f>
        <v>76</v>
      </c>
      <c r="BEQ4">
        <f t="shared" ref="BEQ4" si="1488">IF(BEQ2=BEP2,BEP4+1,1)</f>
        <v>77</v>
      </c>
      <c r="BER4">
        <f t="shared" ref="BER4" si="1489">IF(BER2=BEQ2,BEQ4+1,1)</f>
        <v>78</v>
      </c>
      <c r="BES4">
        <f t="shared" ref="BES4" si="1490">IF(BES2=BER2,BER4+1,1)</f>
        <v>79</v>
      </c>
      <c r="BET4">
        <f t="shared" ref="BET4" si="1491">IF(BET2=BES2,BES4+1,1)</f>
        <v>80</v>
      </c>
      <c r="BEU4">
        <f t="shared" ref="BEU4" si="1492">IF(BEU2=BET2,BET4+1,1)</f>
        <v>81</v>
      </c>
      <c r="BEV4">
        <f t="shared" ref="BEV4" si="1493">IF(BEV2=BEU2,BEU4+1,1)</f>
        <v>82</v>
      </c>
      <c r="BEW4">
        <f t="shared" ref="BEW4" si="1494">IF(BEW2=BEV2,BEV4+1,1)</f>
        <v>83</v>
      </c>
      <c r="BEX4">
        <f t="shared" ref="BEX4" si="1495">IF(BEX2=BEW2,BEW4+1,1)</f>
        <v>84</v>
      </c>
      <c r="BEY4">
        <f t="shared" ref="BEY4" si="1496">IF(BEY2=BEX2,BEX4+1,1)</f>
        <v>85</v>
      </c>
      <c r="BEZ4">
        <f t="shared" ref="BEZ4" si="1497">IF(BEZ2=BEY2,BEY4+1,1)</f>
        <v>86</v>
      </c>
      <c r="BFA4">
        <f t="shared" ref="BFA4" si="1498">IF(BFA2=BEZ2,BEZ4+1,1)</f>
        <v>87</v>
      </c>
      <c r="BFB4">
        <f t="shared" ref="BFB4" si="1499">IF(BFB2=BFA2,BFA4+1,1)</f>
        <v>88</v>
      </c>
      <c r="BFC4">
        <f t="shared" ref="BFC4" si="1500">IF(BFC2=BFB2,BFB4+1,1)</f>
        <v>89</v>
      </c>
      <c r="BFD4">
        <f t="shared" ref="BFD4" si="1501">IF(BFD2=BFC2,BFC4+1,1)</f>
        <v>90</v>
      </c>
      <c r="BFE4">
        <f t="shared" ref="BFE4" si="1502">IF(BFE2=BFD2,BFD4+1,1)</f>
        <v>91</v>
      </c>
      <c r="BFF4">
        <f t="shared" ref="BFF4" si="1503">IF(BFF2=BFE2,BFE4+1,1)</f>
        <v>92</v>
      </c>
      <c r="BFG4">
        <f t="shared" ref="BFG4" si="1504">IF(BFG2=BFF2,BFF4+1,1)</f>
        <v>93</v>
      </c>
      <c r="BFH4">
        <f t="shared" ref="BFH4" si="1505">IF(BFH2=BFG2,BFG4+1,1)</f>
        <v>94</v>
      </c>
      <c r="BFI4">
        <f t="shared" ref="BFI4" si="1506">IF(BFI2=BFH2,BFH4+1,1)</f>
        <v>95</v>
      </c>
      <c r="BFJ4">
        <f t="shared" ref="BFJ4" si="1507">IF(BFJ2=BFI2,BFI4+1,1)</f>
        <v>96</v>
      </c>
      <c r="BFK4">
        <f t="shared" ref="BFK4" si="1508">IF(BFK2=BFJ2,BFJ4+1,1)</f>
        <v>97</v>
      </c>
      <c r="BFL4">
        <f t="shared" ref="BFL4" si="1509">IF(BFL2=BFK2,BFK4+1,1)</f>
        <v>98</v>
      </c>
      <c r="BFM4">
        <f t="shared" ref="BFM4" si="1510">IF(BFM2=BFL2,BFL4+1,1)</f>
        <v>99</v>
      </c>
      <c r="BFN4">
        <f t="shared" ref="BFN4" si="1511">IF(BFN2=BFM2,BFM4+1,1)</f>
        <v>100</v>
      </c>
      <c r="BFO4">
        <f t="shared" ref="BFO4" si="1512">IF(BFO2=BFN2,BFN4+1,1)</f>
        <v>101</v>
      </c>
      <c r="BFP4">
        <f t="shared" ref="BFP4" si="1513">IF(BFP2=BFO2,BFO4+1,1)</f>
        <v>102</v>
      </c>
      <c r="BFQ4">
        <f t="shared" ref="BFQ4" si="1514">IF(BFQ2=BFP2,BFP4+1,1)</f>
        <v>103</v>
      </c>
      <c r="BFR4">
        <f t="shared" ref="BFR4" si="1515">IF(BFR2=BFQ2,BFQ4+1,1)</f>
        <v>104</v>
      </c>
      <c r="BFS4">
        <f t="shared" ref="BFS4" si="1516">IF(BFS2=BFR2,BFR4+1,1)</f>
        <v>105</v>
      </c>
      <c r="BFT4">
        <f t="shared" ref="BFT4" si="1517">IF(BFT2=BFS2,BFS4+1,1)</f>
        <v>106</v>
      </c>
      <c r="BFU4">
        <f t="shared" ref="BFU4" si="1518">IF(BFU2=BFT2,BFT4+1,1)</f>
        <v>107</v>
      </c>
      <c r="BFV4">
        <f t="shared" ref="BFV4" si="1519">IF(BFV2=BFU2,BFU4+1,1)</f>
        <v>108</v>
      </c>
      <c r="BFW4">
        <f t="shared" ref="BFW4" si="1520">IF(BFW2=BFV2,BFV4+1,1)</f>
        <v>109</v>
      </c>
      <c r="BFX4">
        <f t="shared" ref="BFX4" si="1521">IF(BFX2=BFW2,BFW4+1,1)</f>
        <v>110</v>
      </c>
      <c r="BFY4">
        <f t="shared" ref="BFY4" si="1522">IF(BFY2=BFX2,BFX4+1,1)</f>
        <v>111</v>
      </c>
      <c r="BFZ4">
        <f t="shared" ref="BFZ4" si="1523">IF(BFZ2=BFY2,BFY4+1,1)</f>
        <v>112</v>
      </c>
      <c r="BGA4">
        <f t="shared" ref="BGA4" si="1524">IF(BGA2=BFZ2,BFZ4+1,1)</f>
        <v>113</v>
      </c>
      <c r="BGB4">
        <f t="shared" ref="BGB4" si="1525">IF(BGB2=BGA2,BGA4+1,1)</f>
        <v>114</v>
      </c>
      <c r="BGC4">
        <f t="shared" ref="BGC4" si="1526">IF(BGC2=BGB2,BGB4+1,1)</f>
        <v>115</v>
      </c>
      <c r="BGD4">
        <f t="shared" ref="BGD4" si="1527">IF(BGD2=BGC2,BGC4+1,1)</f>
        <v>116</v>
      </c>
      <c r="BGE4">
        <f t="shared" ref="BGE4" si="1528">IF(BGE2=BGD2,BGD4+1,1)</f>
        <v>117</v>
      </c>
      <c r="BGF4">
        <f t="shared" ref="BGF4" si="1529">IF(BGF2=BGE2,BGE4+1,1)</f>
        <v>118</v>
      </c>
      <c r="BGG4">
        <f t="shared" ref="BGG4" si="1530">IF(BGG2=BGF2,BGF4+1,1)</f>
        <v>119</v>
      </c>
      <c r="BGH4">
        <f t="shared" ref="BGH4" si="1531">IF(BGH2=BGG2,BGG4+1,1)</f>
        <v>120</v>
      </c>
      <c r="BGI4">
        <f t="shared" ref="BGI4" si="1532">IF(BGI2=BGH2,BGH4+1,1)</f>
        <v>121</v>
      </c>
      <c r="BGJ4">
        <f t="shared" ref="BGJ4" si="1533">IF(BGJ2=BGI2,BGI4+1,1)</f>
        <v>122</v>
      </c>
      <c r="BGK4">
        <f t="shared" ref="BGK4" si="1534">IF(BGK2=BGJ2,BGJ4+1,1)</f>
        <v>123</v>
      </c>
      <c r="BGL4">
        <f t="shared" ref="BGL4" si="1535">IF(BGL2=BGK2,BGK4+1,1)</f>
        <v>124</v>
      </c>
      <c r="BGM4">
        <f t="shared" ref="BGM4" si="1536">IF(BGM2=BGL2,BGL4+1,1)</f>
        <v>125</v>
      </c>
      <c r="BGN4">
        <f t="shared" ref="BGN4" si="1537">IF(BGN2=BGM2,BGM4+1,1)</f>
        <v>126</v>
      </c>
      <c r="BGO4">
        <f t="shared" ref="BGO4" si="1538">IF(BGO2=BGN2,BGN4+1,1)</f>
        <v>127</v>
      </c>
      <c r="BGP4">
        <f t="shared" ref="BGP4" si="1539">IF(BGP2=BGO2,BGO4+1,1)</f>
        <v>128</v>
      </c>
      <c r="BGQ4">
        <f t="shared" ref="BGQ4" si="1540">IF(BGQ2=BGP2,BGP4+1,1)</f>
        <v>129</v>
      </c>
      <c r="BGR4">
        <f t="shared" ref="BGR4" si="1541">IF(BGR2=BGQ2,BGQ4+1,1)</f>
        <v>130</v>
      </c>
      <c r="BGS4">
        <f t="shared" ref="BGS4" si="1542">IF(BGS2=BGR2,BGR4+1,1)</f>
        <v>131</v>
      </c>
      <c r="BGT4">
        <f t="shared" ref="BGT4" si="1543">IF(BGT2=BGS2,BGS4+1,1)</f>
        <v>132</v>
      </c>
      <c r="BGU4">
        <f t="shared" ref="BGU4" si="1544">IF(BGU2=BGT2,BGT4+1,1)</f>
        <v>133</v>
      </c>
      <c r="BGV4">
        <f t="shared" ref="BGV4" si="1545">IF(BGV2=BGU2,BGU4+1,1)</f>
        <v>134</v>
      </c>
      <c r="BGW4">
        <f t="shared" ref="BGW4" si="1546">IF(BGW2=BGV2,BGV4+1,1)</f>
        <v>135</v>
      </c>
      <c r="BGX4">
        <f t="shared" ref="BGX4" si="1547">IF(BGX2=BGW2,BGW4+1,1)</f>
        <v>136</v>
      </c>
      <c r="BGY4">
        <f t="shared" ref="BGY4" si="1548">IF(BGY2=BGX2,BGX4+1,1)</f>
        <v>137</v>
      </c>
      <c r="BGZ4">
        <f t="shared" ref="BGZ4" si="1549">IF(BGZ2=BGY2,BGY4+1,1)</f>
        <v>138</v>
      </c>
      <c r="BHA4">
        <f t="shared" ref="BHA4" si="1550">IF(BHA2=BGZ2,BGZ4+1,1)</f>
        <v>139</v>
      </c>
      <c r="BHB4">
        <f t="shared" ref="BHB4" si="1551">IF(BHB2=BHA2,BHA4+1,1)</f>
        <v>140</v>
      </c>
      <c r="BHC4">
        <f t="shared" ref="BHC4" si="1552">IF(BHC2=BHB2,BHB4+1,1)</f>
        <v>141</v>
      </c>
      <c r="BHD4">
        <f t="shared" ref="BHD4" si="1553">IF(BHD2=BHC2,BHC4+1,1)</f>
        <v>142</v>
      </c>
      <c r="BHE4">
        <f t="shared" ref="BHE4" si="1554">IF(BHE2=BHD2,BHD4+1,1)</f>
        <v>143</v>
      </c>
      <c r="BHF4">
        <f t="shared" ref="BHF4" si="1555">IF(BHF2=BHE2,BHE4+1,1)</f>
        <v>144</v>
      </c>
      <c r="BHG4">
        <f t="shared" ref="BHG4" si="1556">IF(BHG2=BHF2,BHF4+1,1)</f>
        <v>145</v>
      </c>
      <c r="BHH4">
        <f t="shared" ref="BHH4" si="1557">IF(BHH2=BHG2,BHG4+1,1)</f>
        <v>146</v>
      </c>
      <c r="BHI4">
        <f t="shared" ref="BHI4" si="1558">IF(BHI2=BHH2,BHH4+1,1)</f>
        <v>147</v>
      </c>
      <c r="BHJ4">
        <f t="shared" ref="BHJ4" si="1559">IF(BHJ2=BHI2,BHI4+1,1)</f>
        <v>148</v>
      </c>
      <c r="BHK4">
        <f t="shared" ref="BHK4" si="1560">IF(BHK2=BHJ2,BHJ4+1,1)</f>
        <v>149</v>
      </c>
      <c r="BHL4">
        <f t="shared" ref="BHL4" si="1561">IF(BHL2=BHK2,BHK4+1,1)</f>
        <v>150</v>
      </c>
      <c r="BHM4">
        <f t="shared" ref="BHM4" si="1562">IF(BHM2=BHL2,BHL4+1,1)</f>
        <v>151</v>
      </c>
      <c r="BHN4">
        <f t="shared" ref="BHN4" si="1563">IF(BHN2=BHM2,BHM4+1,1)</f>
        <v>152</v>
      </c>
      <c r="BHO4">
        <f t="shared" ref="BHO4" si="1564">IF(BHO2=BHN2,BHN4+1,1)</f>
        <v>153</v>
      </c>
      <c r="BHP4">
        <f t="shared" ref="BHP4" si="1565">IF(BHP2=BHO2,BHO4+1,1)</f>
        <v>154</v>
      </c>
      <c r="BHQ4">
        <f t="shared" ref="BHQ4" si="1566">IF(BHQ2=BHP2,BHP4+1,1)</f>
        <v>155</v>
      </c>
      <c r="BHR4">
        <f t="shared" ref="BHR4" si="1567">IF(BHR2=BHQ2,BHQ4+1,1)</f>
        <v>156</v>
      </c>
      <c r="BHS4">
        <f t="shared" ref="BHS4" si="1568">IF(BHS2=BHR2,BHR4+1,1)</f>
        <v>157</v>
      </c>
      <c r="BHT4">
        <f t="shared" ref="BHT4" si="1569">IF(BHT2=BHS2,BHS4+1,1)</f>
        <v>158</v>
      </c>
      <c r="BHU4">
        <f t="shared" ref="BHU4" si="1570">IF(BHU2=BHT2,BHT4+1,1)</f>
        <v>159</v>
      </c>
      <c r="BHV4">
        <f t="shared" ref="BHV4" si="1571">IF(BHV2=BHU2,BHU4+1,1)</f>
        <v>160</v>
      </c>
      <c r="BHW4">
        <f t="shared" ref="BHW4" si="1572">IF(BHW2=BHV2,BHV4+1,1)</f>
        <v>161</v>
      </c>
      <c r="BHX4">
        <f t="shared" ref="BHX4" si="1573">IF(BHX2=BHW2,BHW4+1,1)</f>
        <v>162</v>
      </c>
      <c r="BHY4">
        <f t="shared" ref="BHY4" si="1574">IF(BHY2=BHX2,BHX4+1,1)</f>
        <v>163</v>
      </c>
      <c r="BHZ4">
        <f t="shared" ref="BHZ4" si="1575">IF(BHZ2=BHY2,BHY4+1,1)</f>
        <v>164</v>
      </c>
      <c r="BIA4">
        <f t="shared" ref="BIA4" si="1576">IF(BIA2=BHZ2,BHZ4+1,1)</f>
        <v>165</v>
      </c>
      <c r="BIB4">
        <f t="shared" ref="BIB4" si="1577">IF(BIB2=BIA2,BIA4+1,1)</f>
        <v>166</v>
      </c>
      <c r="BIC4">
        <f t="shared" ref="BIC4" si="1578">IF(BIC2=BIB2,BIB4+1,1)</f>
        <v>167</v>
      </c>
      <c r="BID4">
        <f t="shared" ref="BID4" si="1579">IF(BID2=BIC2,BIC4+1,1)</f>
        <v>168</v>
      </c>
      <c r="BIE4">
        <f t="shared" ref="BIE4" si="1580">IF(BIE2=BID2,BID4+1,1)</f>
        <v>169</v>
      </c>
      <c r="BIF4">
        <f t="shared" ref="BIF4" si="1581">IF(BIF2=BIE2,BIE4+1,1)</f>
        <v>170</v>
      </c>
      <c r="BIG4">
        <f t="shared" ref="BIG4" si="1582">IF(BIG2=BIF2,BIF4+1,1)</f>
        <v>171</v>
      </c>
      <c r="BIH4">
        <f t="shared" ref="BIH4" si="1583">IF(BIH2=BIG2,BIG4+1,1)</f>
        <v>172</v>
      </c>
      <c r="BII4">
        <f t="shared" ref="BII4" si="1584">IF(BII2=BIH2,BIH4+1,1)</f>
        <v>173</v>
      </c>
      <c r="BIJ4">
        <f t="shared" ref="BIJ4" si="1585">IF(BIJ2=BII2,BII4+1,1)</f>
        <v>174</v>
      </c>
      <c r="BIK4">
        <f t="shared" ref="BIK4" si="1586">IF(BIK2=BIJ2,BIJ4+1,1)</f>
        <v>175</v>
      </c>
      <c r="BIL4">
        <f t="shared" ref="BIL4" si="1587">IF(BIL2=BIK2,BIK4+1,1)</f>
        <v>176</v>
      </c>
      <c r="BIM4">
        <f t="shared" ref="BIM4" si="1588">IF(BIM2=BIL2,BIL4+1,1)</f>
        <v>177</v>
      </c>
      <c r="BIN4">
        <f t="shared" ref="BIN4" si="1589">IF(BIN2=BIM2,BIM4+1,1)</f>
        <v>178</v>
      </c>
      <c r="BIO4">
        <f t="shared" ref="BIO4" si="1590">IF(BIO2=BIN2,BIN4+1,1)</f>
        <v>179</v>
      </c>
      <c r="BIP4">
        <f t="shared" ref="BIP4" si="1591">IF(BIP2=BIO2,BIO4+1,1)</f>
        <v>180</v>
      </c>
      <c r="BIQ4">
        <f t="shared" ref="BIQ4" si="1592">IF(BIQ2=BIP2,BIP4+1,1)</f>
        <v>181</v>
      </c>
      <c r="BIR4">
        <f t="shared" ref="BIR4" si="1593">IF(BIR2=BIQ2,BIQ4+1,1)</f>
        <v>182</v>
      </c>
      <c r="BIS4">
        <f t="shared" ref="BIS4" si="1594">IF(BIS2=BIR2,BIR4+1,1)</f>
        <v>183</v>
      </c>
      <c r="BIT4">
        <f t="shared" ref="BIT4" si="1595">IF(BIT2=BIS2,BIS4+1,1)</f>
        <v>184</v>
      </c>
      <c r="BIU4">
        <f t="shared" ref="BIU4" si="1596">IF(BIU2=BIT2,BIT4+1,1)</f>
        <v>185</v>
      </c>
      <c r="BIV4">
        <f t="shared" ref="BIV4" si="1597">IF(BIV2=BIU2,BIU4+1,1)</f>
        <v>186</v>
      </c>
      <c r="BIW4">
        <f t="shared" ref="BIW4" si="1598">IF(BIW2=BIV2,BIV4+1,1)</f>
        <v>187</v>
      </c>
      <c r="BIX4">
        <f t="shared" ref="BIX4" si="1599">IF(BIX2=BIW2,BIW4+1,1)</f>
        <v>188</v>
      </c>
      <c r="BIY4">
        <f t="shared" ref="BIY4" si="1600">IF(BIY2=BIX2,BIX4+1,1)</f>
        <v>189</v>
      </c>
      <c r="BIZ4">
        <f t="shared" ref="BIZ4" si="1601">IF(BIZ2=BIY2,BIY4+1,1)</f>
        <v>190</v>
      </c>
      <c r="BJA4">
        <f t="shared" ref="BJA4" si="1602">IF(BJA2=BIZ2,BIZ4+1,1)</f>
        <v>191</v>
      </c>
      <c r="BJB4">
        <f t="shared" ref="BJB4" si="1603">IF(BJB2=BJA2,BJA4+1,1)</f>
        <v>192</v>
      </c>
      <c r="BJC4">
        <f t="shared" ref="BJC4" si="1604">IF(BJC2=BJB2,BJB4+1,1)</f>
        <v>193</v>
      </c>
      <c r="BJD4">
        <f t="shared" ref="BJD4" si="1605">IF(BJD2=BJC2,BJC4+1,1)</f>
        <v>194</v>
      </c>
      <c r="BJE4">
        <f t="shared" ref="BJE4" si="1606">IF(BJE2=BJD2,BJD4+1,1)</f>
        <v>1</v>
      </c>
      <c r="BJF4">
        <f t="shared" ref="BJF4" si="1607">IF(BJF2=BJE2,BJE4+1,1)</f>
        <v>2</v>
      </c>
      <c r="BJG4">
        <f t="shared" ref="BJG4" si="1608">IF(BJG2=BJF2,BJF4+1,1)</f>
        <v>3</v>
      </c>
      <c r="BJH4">
        <f t="shared" ref="BJH4" si="1609">IF(BJH2=BJG2,BJG4+1,1)</f>
        <v>4</v>
      </c>
      <c r="BJI4">
        <f t="shared" ref="BJI4" si="1610">IF(BJI2=BJH2,BJH4+1,1)</f>
        <v>5</v>
      </c>
      <c r="BJJ4">
        <f t="shared" ref="BJJ4" si="1611">IF(BJJ2=BJI2,BJI4+1,1)</f>
        <v>6</v>
      </c>
      <c r="BJK4">
        <f t="shared" ref="BJK4" si="1612">IF(BJK2=BJJ2,BJJ4+1,1)</f>
        <v>7</v>
      </c>
      <c r="BJL4">
        <f t="shared" ref="BJL4" si="1613">IF(BJL2=BJK2,BJK4+1,1)</f>
        <v>8</v>
      </c>
      <c r="BJM4">
        <f t="shared" ref="BJM4" si="1614">IF(BJM2=BJL2,BJL4+1,1)</f>
        <v>9</v>
      </c>
      <c r="BJN4">
        <f t="shared" ref="BJN4" si="1615">IF(BJN2=BJM2,BJM4+1,1)</f>
        <v>10</v>
      </c>
      <c r="BJO4">
        <f t="shared" ref="BJO4" si="1616">IF(BJO2=BJN2,BJN4+1,1)</f>
        <v>11</v>
      </c>
      <c r="BJP4">
        <f t="shared" ref="BJP4" si="1617">IF(BJP2=BJO2,BJO4+1,1)</f>
        <v>12</v>
      </c>
      <c r="BJQ4">
        <f t="shared" ref="BJQ4" si="1618">IF(BJQ2=BJP2,BJP4+1,1)</f>
        <v>13</v>
      </c>
      <c r="BJR4">
        <f t="shared" ref="BJR4" si="1619">IF(BJR2=BJQ2,BJQ4+1,1)</f>
        <v>14</v>
      </c>
      <c r="BJS4">
        <f t="shared" ref="BJS4" si="1620">IF(BJS2=BJR2,BJR4+1,1)</f>
        <v>15</v>
      </c>
      <c r="BJT4">
        <f t="shared" ref="BJT4" si="1621">IF(BJT2=BJS2,BJS4+1,1)</f>
        <v>16</v>
      </c>
      <c r="BJU4">
        <f t="shared" ref="BJU4" si="1622">IF(BJU2=BJT2,BJT4+1,1)</f>
        <v>17</v>
      </c>
      <c r="BJV4">
        <f t="shared" ref="BJV4" si="1623">IF(BJV2=BJU2,BJU4+1,1)</f>
        <v>18</v>
      </c>
      <c r="BJW4">
        <f t="shared" ref="BJW4" si="1624">IF(BJW2=BJV2,BJV4+1,1)</f>
        <v>19</v>
      </c>
      <c r="BJX4">
        <f t="shared" ref="BJX4" si="1625">IF(BJX2=BJW2,BJW4+1,1)</f>
        <v>20</v>
      </c>
      <c r="BJY4">
        <f t="shared" ref="BJY4" si="1626">IF(BJY2=BJX2,BJX4+1,1)</f>
        <v>21</v>
      </c>
      <c r="BJZ4">
        <f t="shared" ref="BJZ4" si="1627">IF(BJZ2=BJY2,BJY4+1,1)</f>
        <v>22</v>
      </c>
      <c r="BKA4">
        <f t="shared" ref="BKA4" si="1628">IF(BKA2=BJZ2,BJZ4+1,1)</f>
        <v>23</v>
      </c>
      <c r="BKB4">
        <f t="shared" ref="BKB4" si="1629">IF(BKB2=BKA2,BKA4+1,1)</f>
        <v>24</v>
      </c>
      <c r="BKC4">
        <f t="shared" ref="BKC4" si="1630">IF(BKC2=BKB2,BKB4+1,1)</f>
        <v>25</v>
      </c>
      <c r="BKD4">
        <f t="shared" ref="BKD4" si="1631">IF(BKD2=BKC2,BKC4+1,1)</f>
        <v>26</v>
      </c>
      <c r="BKE4">
        <f t="shared" ref="BKE4" si="1632">IF(BKE2=BKD2,BKD4+1,1)</f>
        <v>27</v>
      </c>
      <c r="BKF4">
        <f t="shared" ref="BKF4" si="1633">IF(BKF2=BKE2,BKE4+1,1)</f>
        <v>28</v>
      </c>
      <c r="BKG4">
        <f t="shared" ref="BKG4" si="1634">IF(BKG2=BKF2,BKF4+1,1)</f>
        <v>29</v>
      </c>
      <c r="BKH4">
        <f t="shared" ref="BKH4" si="1635">IF(BKH2=BKG2,BKG4+1,1)</f>
        <v>30</v>
      </c>
      <c r="BKI4">
        <f t="shared" ref="BKI4" si="1636">IF(BKI2=BKH2,BKH4+1,1)</f>
        <v>31</v>
      </c>
      <c r="BKJ4">
        <f t="shared" ref="BKJ4" si="1637">IF(BKJ2=BKI2,BKI4+1,1)</f>
        <v>32</v>
      </c>
      <c r="BKK4">
        <f t="shared" ref="BKK4" si="1638">IF(BKK2=BKJ2,BKJ4+1,1)</f>
        <v>33</v>
      </c>
      <c r="BKL4">
        <f t="shared" ref="BKL4" si="1639">IF(BKL2=BKK2,BKK4+1,1)</f>
        <v>34</v>
      </c>
      <c r="BKM4">
        <f t="shared" ref="BKM4" si="1640">IF(BKM2=BKL2,BKL4+1,1)</f>
        <v>35</v>
      </c>
      <c r="BKN4">
        <f t="shared" ref="BKN4" si="1641">IF(BKN2=BKM2,BKM4+1,1)</f>
        <v>36</v>
      </c>
      <c r="BKO4">
        <f t="shared" ref="BKO4" si="1642">IF(BKO2=BKN2,BKN4+1,1)</f>
        <v>37</v>
      </c>
      <c r="BKP4">
        <f t="shared" ref="BKP4" si="1643">IF(BKP2=BKO2,BKO4+1,1)</f>
        <v>38</v>
      </c>
      <c r="BKQ4">
        <f t="shared" ref="BKQ4" si="1644">IF(BKQ2=BKP2,BKP4+1,1)</f>
        <v>39</v>
      </c>
      <c r="BKR4">
        <f t="shared" ref="BKR4" si="1645">IF(BKR2=BKQ2,BKQ4+1,1)</f>
        <v>40</v>
      </c>
      <c r="BKS4">
        <f t="shared" ref="BKS4" si="1646">IF(BKS2=BKR2,BKR4+1,1)</f>
        <v>41</v>
      </c>
      <c r="BKT4">
        <f t="shared" ref="BKT4" si="1647">IF(BKT2=BKS2,BKS4+1,1)</f>
        <v>42</v>
      </c>
      <c r="BKU4">
        <f t="shared" ref="BKU4" si="1648">IF(BKU2=BKT2,BKT4+1,1)</f>
        <v>43</v>
      </c>
      <c r="BKV4">
        <f t="shared" ref="BKV4" si="1649">IF(BKV2=BKU2,BKU4+1,1)</f>
        <v>44</v>
      </c>
      <c r="BKW4">
        <f t="shared" ref="BKW4" si="1650">IF(BKW2=BKV2,BKV4+1,1)</f>
        <v>45</v>
      </c>
      <c r="BKX4">
        <f t="shared" ref="BKX4" si="1651">IF(BKX2=BKW2,BKW4+1,1)</f>
        <v>46</v>
      </c>
      <c r="BKY4">
        <f t="shared" ref="BKY4" si="1652">IF(BKY2=BKX2,BKX4+1,1)</f>
        <v>47</v>
      </c>
      <c r="BKZ4">
        <f t="shared" ref="BKZ4" si="1653">IF(BKZ2=BKY2,BKY4+1,1)</f>
        <v>48</v>
      </c>
      <c r="BLA4">
        <f t="shared" ref="BLA4" si="1654">IF(BLA2=BKZ2,BKZ4+1,1)</f>
        <v>49</v>
      </c>
      <c r="BLB4">
        <f t="shared" ref="BLB4" si="1655">IF(BLB2=BLA2,BLA4+1,1)</f>
        <v>50</v>
      </c>
      <c r="BLC4">
        <f t="shared" ref="BLC4" si="1656">IF(BLC2=BLB2,BLB4+1,1)</f>
        <v>51</v>
      </c>
      <c r="BLD4">
        <f t="shared" ref="BLD4" si="1657">IF(BLD2=BLC2,BLC4+1,1)</f>
        <v>52</v>
      </c>
      <c r="BLE4">
        <f t="shared" ref="BLE4" si="1658">IF(BLE2=BLD2,BLD4+1,1)</f>
        <v>53</v>
      </c>
      <c r="BLF4">
        <f t="shared" ref="BLF4" si="1659">IF(BLF2=BLE2,BLE4+1,1)</f>
        <v>54</v>
      </c>
      <c r="BLG4">
        <f t="shared" ref="BLG4" si="1660">IF(BLG2=BLF2,BLF4+1,1)</f>
        <v>55</v>
      </c>
      <c r="BLH4">
        <f t="shared" ref="BLH4" si="1661">IF(BLH2=BLG2,BLG4+1,1)</f>
        <v>56</v>
      </c>
      <c r="BLI4">
        <f t="shared" ref="BLI4" si="1662">IF(BLI2=BLH2,BLH4+1,1)</f>
        <v>57</v>
      </c>
      <c r="BLJ4">
        <f t="shared" ref="BLJ4" si="1663">IF(BLJ2=BLI2,BLI4+1,1)</f>
        <v>58</v>
      </c>
      <c r="BLK4">
        <f t="shared" ref="BLK4" si="1664">IF(BLK2=BLJ2,BLJ4+1,1)</f>
        <v>59</v>
      </c>
      <c r="BLL4">
        <f t="shared" ref="BLL4" si="1665">IF(BLL2=BLK2,BLK4+1,1)</f>
        <v>60</v>
      </c>
      <c r="BLM4">
        <f t="shared" ref="BLM4" si="1666">IF(BLM2=BLL2,BLL4+1,1)</f>
        <v>61</v>
      </c>
      <c r="BLN4">
        <f t="shared" ref="BLN4" si="1667">IF(BLN2=BLM2,BLM4+1,1)</f>
        <v>62</v>
      </c>
      <c r="BLO4">
        <f t="shared" ref="BLO4" si="1668">IF(BLO2=BLN2,BLN4+1,1)</f>
        <v>63</v>
      </c>
      <c r="BLP4">
        <f t="shared" ref="BLP4" si="1669">IF(BLP2=BLO2,BLO4+1,1)</f>
        <v>64</v>
      </c>
      <c r="BLQ4">
        <f t="shared" ref="BLQ4" si="1670">IF(BLQ2=BLP2,BLP4+1,1)</f>
        <v>65</v>
      </c>
      <c r="BLR4">
        <f t="shared" ref="BLR4" si="1671">IF(BLR2=BLQ2,BLQ4+1,1)</f>
        <v>66</v>
      </c>
      <c r="BLS4">
        <f t="shared" ref="BLS4" si="1672">IF(BLS2=BLR2,BLR4+1,1)</f>
        <v>67</v>
      </c>
      <c r="BLT4">
        <f t="shared" ref="BLT4" si="1673">IF(BLT2=BLS2,BLS4+1,1)</f>
        <v>68</v>
      </c>
      <c r="BLU4">
        <f t="shared" ref="BLU4" si="1674">IF(BLU2=BLT2,BLT4+1,1)</f>
        <v>69</v>
      </c>
      <c r="BLV4">
        <f t="shared" ref="BLV4" si="1675">IF(BLV2=BLU2,BLU4+1,1)</f>
        <v>70</v>
      </c>
      <c r="BLW4">
        <f t="shared" ref="BLW4" si="1676">IF(BLW2=BLV2,BLV4+1,1)</f>
        <v>71</v>
      </c>
      <c r="BLX4">
        <f t="shared" ref="BLX4" si="1677">IF(BLX2=BLW2,BLW4+1,1)</f>
        <v>72</v>
      </c>
      <c r="BLY4">
        <f t="shared" ref="BLY4" si="1678">IF(BLY2=BLX2,BLX4+1,1)</f>
        <v>73</v>
      </c>
      <c r="BLZ4">
        <f t="shared" ref="BLZ4" si="1679">IF(BLZ2=BLY2,BLY4+1,1)</f>
        <v>74</v>
      </c>
      <c r="BMA4">
        <f t="shared" ref="BMA4" si="1680">IF(BMA2=BLZ2,BLZ4+1,1)</f>
        <v>75</v>
      </c>
      <c r="BMB4">
        <f t="shared" ref="BMB4" si="1681">IF(BMB2=BMA2,BMA4+1,1)</f>
        <v>76</v>
      </c>
      <c r="BMC4">
        <f t="shared" ref="BMC4" si="1682">IF(BMC2=BMB2,BMB4+1,1)</f>
        <v>77</v>
      </c>
      <c r="BMD4">
        <f t="shared" ref="BMD4" si="1683">IF(BMD2=BMC2,BMC4+1,1)</f>
        <v>78</v>
      </c>
      <c r="BME4">
        <f t="shared" ref="BME4" si="1684">IF(BME2=BMD2,BMD4+1,1)</f>
        <v>79</v>
      </c>
      <c r="BMF4">
        <f t="shared" ref="BMF4" si="1685">IF(BMF2=BME2,BME4+1,1)</f>
        <v>80</v>
      </c>
      <c r="BMG4">
        <f t="shared" ref="BMG4" si="1686">IF(BMG2=BMF2,BMF4+1,1)</f>
        <v>81</v>
      </c>
      <c r="BMH4">
        <f t="shared" ref="BMH4" si="1687">IF(BMH2=BMG2,BMG4+1,1)</f>
        <v>82</v>
      </c>
      <c r="BMI4">
        <f t="shared" ref="BMI4" si="1688">IF(BMI2=BMH2,BMH4+1,1)</f>
        <v>83</v>
      </c>
      <c r="BMJ4">
        <f t="shared" ref="BMJ4" si="1689">IF(BMJ2=BMI2,BMI4+1,1)</f>
        <v>84</v>
      </c>
      <c r="BMK4">
        <f t="shared" ref="BMK4" si="1690">IF(BMK2=BMJ2,BMJ4+1,1)</f>
        <v>85</v>
      </c>
      <c r="BML4">
        <f t="shared" ref="BML4" si="1691">IF(BML2=BMK2,BMK4+1,1)</f>
        <v>86</v>
      </c>
      <c r="BMM4">
        <f t="shared" ref="BMM4" si="1692">IF(BMM2=BML2,BML4+1,1)</f>
        <v>87</v>
      </c>
      <c r="BMN4">
        <f t="shared" ref="BMN4" si="1693">IF(BMN2=BMM2,BMM4+1,1)</f>
        <v>88</v>
      </c>
      <c r="BMO4">
        <f t="shared" ref="BMO4" si="1694">IF(BMO2=BMN2,BMN4+1,1)</f>
        <v>89</v>
      </c>
      <c r="BMP4">
        <f t="shared" ref="BMP4" si="1695">IF(BMP2=BMO2,BMO4+1,1)</f>
        <v>90</v>
      </c>
      <c r="BMQ4">
        <f t="shared" ref="BMQ4" si="1696">IF(BMQ2=BMP2,BMP4+1,1)</f>
        <v>91</v>
      </c>
      <c r="BMR4">
        <f t="shared" ref="BMR4" si="1697">IF(BMR2=BMQ2,BMQ4+1,1)</f>
        <v>92</v>
      </c>
      <c r="BMS4">
        <f t="shared" ref="BMS4" si="1698">IF(BMS2=BMR2,BMR4+1,1)</f>
        <v>93</v>
      </c>
      <c r="BMT4">
        <f t="shared" ref="BMT4" si="1699">IF(BMT2=BMS2,BMS4+1,1)</f>
        <v>94</v>
      </c>
      <c r="BMU4">
        <f t="shared" ref="BMU4" si="1700">IF(BMU2=BMT2,BMT4+1,1)</f>
        <v>95</v>
      </c>
      <c r="BMV4">
        <f t="shared" ref="BMV4" si="1701">IF(BMV2=BMU2,BMU4+1,1)</f>
        <v>96</v>
      </c>
      <c r="BMW4">
        <f t="shared" ref="BMW4" si="1702">IF(BMW2=BMV2,BMV4+1,1)</f>
        <v>97</v>
      </c>
      <c r="BMX4">
        <f t="shared" ref="BMX4" si="1703">IF(BMX2=BMW2,BMW4+1,1)</f>
        <v>98</v>
      </c>
      <c r="BMY4">
        <f t="shared" ref="BMY4" si="1704">IF(BMY2=BMX2,BMX4+1,1)</f>
        <v>99</v>
      </c>
      <c r="BMZ4">
        <f t="shared" ref="BMZ4" si="1705">IF(BMZ2=BMY2,BMY4+1,1)</f>
        <v>100</v>
      </c>
      <c r="BNA4">
        <f t="shared" ref="BNA4" si="1706">IF(BNA2=BMZ2,BMZ4+1,1)</f>
        <v>101</v>
      </c>
      <c r="BNB4">
        <f t="shared" ref="BNB4" si="1707">IF(BNB2=BNA2,BNA4+1,1)</f>
        <v>102</v>
      </c>
      <c r="BNC4">
        <f t="shared" ref="BNC4" si="1708">IF(BNC2=BNB2,BNB4+1,1)</f>
        <v>103</v>
      </c>
      <c r="BND4">
        <f t="shared" ref="BND4" si="1709">IF(BND2=BNC2,BNC4+1,1)</f>
        <v>104</v>
      </c>
      <c r="BNE4">
        <f t="shared" ref="BNE4" si="1710">IF(BNE2=BND2,BND4+1,1)</f>
        <v>105</v>
      </c>
      <c r="BNF4">
        <f t="shared" ref="BNF4" si="1711">IF(BNF2=BNE2,BNE4+1,1)</f>
        <v>106</v>
      </c>
      <c r="BNG4">
        <f t="shared" ref="BNG4" si="1712">IF(BNG2=BNF2,BNF4+1,1)</f>
        <v>107</v>
      </c>
      <c r="BNH4">
        <f t="shared" ref="BNH4" si="1713">IF(BNH2=BNG2,BNG4+1,1)</f>
        <v>108</v>
      </c>
      <c r="BNI4">
        <f t="shared" ref="BNI4" si="1714">IF(BNI2=BNH2,BNH4+1,1)</f>
        <v>109</v>
      </c>
      <c r="BNJ4">
        <f t="shared" ref="BNJ4" si="1715">IF(BNJ2=BNI2,BNI4+1,1)</f>
        <v>110</v>
      </c>
      <c r="BNK4">
        <f t="shared" ref="BNK4" si="1716">IF(BNK2=BNJ2,BNJ4+1,1)</f>
        <v>111</v>
      </c>
      <c r="BNL4">
        <f t="shared" ref="BNL4" si="1717">IF(BNL2=BNK2,BNK4+1,1)</f>
        <v>112</v>
      </c>
      <c r="BNM4">
        <f t="shared" ref="BNM4" si="1718">IF(BNM2=BNL2,BNL4+1,1)</f>
        <v>113</v>
      </c>
      <c r="BNN4">
        <f t="shared" ref="BNN4" si="1719">IF(BNN2=BNM2,BNM4+1,1)</f>
        <v>114</v>
      </c>
      <c r="BNO4">
        <f t="shared" ref="BNO4" si="1720">IF(BNO2=BNN2,BNN4+1,1)</f>
        <v>115</v>
      </c>
      <c r="BNP4">
        <f t="shared" ref="BNP4" si="1721">IF(BNP2=BNO2,BNO4+1,1)</f>
        <v>116</v>
      </c>
      <c r="BNQ4">
        <f t="shared" ref="BNQ4" si="1722">IF(BNQ2=BNP2,BNP4+1,1)</f>
        <v>117</v>
      </c>
      <c r="BNR4">
        <f t="shared" ref="BNR4" si="1723">IF(BNR2=BNQ2,BNQ4+1,1)</f>
        <v>118</v>
      </c>
      <c r="BNS4">
        <f t="shared" ref="BNS4" si="1724">IF(BNS2=BNR2,BNR4+1,1)</f>
        <v>119</v>
      </c>
      <c r="BNT4">
        <f t="shared" ref="BNT4" si="1725">IF(BNT2=BNS2,BNS4+1,1)</f>
        <v>120</v>
      </c>
      <c r="BNU4">
        <f t="shared" ref="BNU4" si="1726">IF(BNU2=BNT2,BNT4+1,1)</f>
        <v>121</v>
      </c>
      <c r="BNV4">
        <f t="shared" ref="BNV4" si="1727">IF(BNV2=BNU2,BNU4+1,1)</f>
        <v>1</v>
      </c>
      <c r="BNW4">
        <f t="shared" ref="BNW4" si="1728">IF(BNW2=BNV2,BNV4+1,1)</f>
        <v>2</v>
      </c>
      <c r="BNX4">
        <f t="shared" ref="BNX4" si="1729">IF(BNX2=BNW2,BNW4+1,1)</f>
        <v>3</v>
      </c>
      <c r="BNY4">
        <f t="shared" ref="BNY4" si="1730">IF(BNY2=BNX2,BNX4+1,1)</f>
        <v>4</v>
      </c>
      <c r="BNZ4">
        <f t="shared" ref="BNZ4" si="1731">IF(BNZ2=BNY2,BNY4+1,1)</f>
        <v>5</v>
      </c>
      <c r="BOA4">
        <f t="shared" ref="BOA4" si="1732">IF(BOA2=BNZ2,BNZ4+1,1)</f>
        <v>6</v>
      </c>
      <c r="BOB4">
        <f t="shared" ref="BOB4" si="1733">IF(BOB2=BOA2,BOA4+1,1)</f>
        <v>7</v>
      </c>
      <c r="BOC4">
        <f t="shared" ref="BOC4" si="1734">IF(BOC2=BOB2,BOB4+1,1)</f>
        <v>8</v>
      </c>
      <c r="BOD4">
        <f t="shared" ref="BOD4" si="1735">IF(BOD2=BOC2,BOC4+1,1)</f>
        <v>9</v>
      </c>
      <c r="BOE4">
        <f t="shared" ref="BOE4" si="1736">IF(BOE2=BOD2,BOD4+1,1)</f>
        <v>10</v>
      </c>
      <c r="BOF4">
        <f t="shared" ref="BOF4" si="1737">IF(BOF2=BOE2,BOE4+1,1)</f>
        <v>11</v>
      </c>
      <c r="BOG4">
        <f t="shared" ref="BOG4" si="1738">IF(BOG2=BOF2,BOF4+1,1)</f>
        <v>12</v>
      </c>
      <c r="BOH4">
        <f t="shared" ref="BOH4" si="1739">IF(BOH2=BOG2,BOG4+1,1)</f>
        <v>13</v>
      </c>
      <c r="BOI4">
        <f t="shared" ref="BOI4" si="1740">IF(BOI2=BOH2,BOH4+1,1)</f>
        <v>14</v>
      </c>
      <c r="BOJ4">
        <f t="shared" ref="BOJ4" si="1741">IF(BOJ2=BOI2,BOI4+1,1)</f>
        <v>15</v>
      </c>
      <c r="BOK4">
        <f t="shared" ref="BOK4" si="1742">IF(BOK2=BOJ2,BOJ4+1,1)</f>
        <v>16</v>
      </c>
      <c r="BOL4">
        <f t="shared" ref="BOL4" si="1743">IF(BOL2=BOK2,BOK4+1,1)</f>
        <v>17</v>
      </c>
      <c r="BOM4">
        <f t="shared" ref="BOM4" si="1744">IF(BOM2=BOL2,BOL4+1,1)</f>
        <v>18</v>
      </c>
      <c r="BON4">
        <f t="shared" ref="BON4" si="1745">IF(BON2=BOM2,BOM4+1,1)</f>
        <v>19</v>
      </c>
      <c r="BOO4">
        <f t="shared" ref="BOO4" si="1746">IF(BOO2=BON2,BON4+1,1)</f>
        <v>20</v>
      </c>
      <c r="BOP4">
        <f t="shared" ref="BOP4" si="1747">IF(BOP2=BOO2,BOO4+1,1)</f>
        <v>21</v>
      </c>
      <c r="BOQ4">
        <f t="shared" ref="BOQ4" si="1748">IF(BOQ2=BOP2,BOP4+1,1)</f>
        <v>22</v>
      </c>
      <c r="BOR4">
        <f t="shared" ref="BOR4" si="1749">IF(BOR2=BOQ2,BOQ4+1,1)</f>
        <v>23</v>
      </c>
      <c r="BOS4">
        <f t="shared" ref="BOS4" si="1750">IF(BOS2=BOR2,BOR4+1,1)</f>
        <v>24</v>
      </c>
      <c r="BOT4">
        <f t="shared" ref="BOT4" si="1751">IF(BOT2=BOS2,BOS4+1,1)</f>
        <v>25</v>
      </c>
      <c r="BOU4">
        <f t="shared" ref="BOU4" si="1752">IF(BOU2=BOT2,BOT4+1,1)</f>
        <v>26</v>
      </c>
      <c r="BOV4">
        <f t="shared" ref="BOV4" si="1753">IF(BOV2=BOU2,BOU4+1,1)</f>
        <v>27</v>
      </c>
      <c r="BOW4">
        <f t="shared" ref="BOW4" si="1754">IF(BOW2=BOV2,BOV4+1,1)</f>
        <v>28</v>
      </c>
      <c r="BOX4">
        <f t="shared" ref="BOX4" si="1755">IF(BOX2=BOW2,BOW4+1,1)</f>
        <v>29</v>
      </c>
      <c r="BOY4">
        <f t="shared" ref="BOY4" si="1756">IF(BOY2=BOX2,BOX4+1,1)</f>
        <v>30</v>
      </c>
      <c r="BOZ4">
        <f t="shared" ref="BOZ4" si="1757">IF(BOZ2=BOY2,BOY4+1,1)</f>
        <v>31</v>
      </c>
      <c r="BPA4">
        <f t="shared" ref="BPA4" si="1758">IF(BPA2=BOZ2,BOZ4+1,1)</f>
        <v>32</v>
      </c>
      <c r="BPB4">
        <f t="shared" ref="BPB4" si="1759">IF(BPB2=BPA2,BPA4+1,1)</f>
        <v>33</v>
      </c>
      <c r="BPC4">
        <f t="shared" ref="BPC4" si="1760">IF(BPC2=BPB2,BPB4+1,1)</f>
        <v>34</v>
      </c>
      <c r="BPD4">
        <f t="shared" ref="BPD4" si="1761">IF(BPD2=BPC2,BPC4+1,1)</f>
        <v>35</v>
      </c>
      <c r="BPE4">
        <f t="shared" ref="BPE4" si="1762">IF(BPE2=BPD2,BPD4+1,1)</f>
        <v>36</v>
      </c>
      <c r="BPF4">
        <f t="shared" ref="BPF4" si="1763">IF(BPF2=BPE2,BPE4+1,1)</f>
        <v>37</v>
      </c>
      <c r="BPG4">
        <f t="shared" ref="BPG4" si="1764">IF(BPG2=BPF2,BPF4+1,1)</f>
        <v>38</v>
      </c>
      <c r="BPH4">
        <f t="shared" ref="BPH4" si="1765">IF(BPH2=BPG2,BPG4+1,1)</f>
        <v>39</v>
      </c>
      <c r="BPI4">
        <f t="shared" ref="BPI4" si="1766">IF(BPI2=BPH2,BPH4+1,1)</f>
        <v>40</v>
      </c>
      <c r="BPJ4">
        <f t="shared" ref="BPJ4" si="1767">IF(BPJ2=BPI2,BPI4+1,1)</f>
        <v>41</v>
      </c>
      <c r="BPK4">
        <f t="shared" ref="BPK4" si="1768">IF(BPK2=BPJ2,BPJ4+1,1)</f>
        <v>42</v>
      </c>
      <c r="BPL4">
        <f t="shared" ref="BPL4" si="1769">IF(BPL2=BPK2,BPK4+1,1)</f>
        <v>43</v>
      </c>
      <c r="BPM4">
        <f t="shared" ref="BPM4" si="1770">IF(BPM2=BPL2,BPL4+1,1)</f>
        <v>44</v>
      </c>
      <c r="BPN4">
        <f t="shared" ref="BPN4" si="1771">IF(BPN2=BPM2,BPM4+1,1)</f>
        <v>45</v>
      </c>
      <c r="BPO4">
        <f t="shared" ref="BPO4" si="1772">IF(BPO2=BPN2,BPN4+1,1)</f>
        <v>46</v>
      </c>
      <c r="BPP4">
        <f t="shared" ref="BPP4" si="1773">IF(BPP2=BPO2,BPO4+1,1)</f>
        <v>47</v>
      </c>
      <c r="BPQ4">
        <f t="shared" ref="BPQ4" si="1774">IF(BPQ2=BPP2,BPP4+1,1)</f>
        <v>48</v>
      </c>
      <c r="BPR4">
        <f t="shared" ref="BPR4" si="1775">IF(BPR2=BPQ2,BPQ4+1,1)</f>
        <v>49</v>
      </c>
      <c r="BPS4">
        <f t="shared" ref="BPS4" si="1776">IF(BPS2=BPR2,BPR4+1,1)</f>
        <v>50</v>
      </c>
      <c r="BPT4">
        <f t="shared" ref="BPT4" si="1777">IF(BPT2=BPS2,BPS4+1,1)</f>
        <v>51</v>
      </c>
      <c r="BPU4">
        <f t="shared" ref="BPU4" si="1778">IF(BPU2=BPT2,BPT4+1,1)</f>
        <v>52</v>
      </c>
      <c r="BPV4">
        <f t="shared" ref="BPV4" si="1779">IF(BPV2=BPU2,BPU4+1,1)</f>
        <v>53</v>
      </c>
      <c r="BPW4">
        <f t="shared" ref="BPW4" si="1780">IF(BPW2=BPV2,BPV4+1,1)</f>
        <v>54</v>
      </c>
      <c r="BPX4">
        <f t="shared" ref="BPX4" si="1781">IF(BPX2=BPW2,BPW4+1,1)</f>
        <v>55</v>
      </c>
      <c r="BPY4">
        <f t="shared" ref="BPY4" si="1782">IF(BPY2=BPX2,BPX4+1,1)</f>
        <v>56</v>
      </c>
      <c r="BPZ4">
        <f t="shared" ref="BPZ4" si="1783">IF(BPZ2=BPY2,BPY4+1,1)</f>
        <v>57</v>
      </c>
      <c r="BQA4">
        <f t="shared" ref="BQA4" si="1784">IF(BQA2=BPZ2,BPZ4+1,1)</f>
        <v>58</v>
      </c>
      <c r="BQB4">
        <f t="shared" ref="BQB4" si="1785">IF(BQB2=BQA2,BQA4+1,1)</f>
        <v>59</v>
      </c>
      <c r="BQC4">
        <f t="shared" ref="BQC4" si="1786">IF(BQC2=BQB2,BQB4+1,1)</f>
        <v>60</v>
      </c>
      <c r="BQD4">
        <f t="shared" ref="BQD4" si="1787">IF(BQD2=BQC2,BQC4+1,1)</f>
        <v>61</v>
      </c>
      <c r="BQE4">
        <f t="shared" ref="BQE4" si="1788">IF(BQE2=BQD2,BQD4+1,1)</f>
        <v>62</v>
      </c>
      <c r="BQF4">
        <f t="shared" ref="BQF4" si="1789">IF(BQF2=BQE2,BQE4+1,1)</f>
        <v>63</v>
      </c>
      <c r="BQG4">
        <f t="shared" ref="BQG4" si="1790">IF(BQG2=BQF2,BQF4+1,1)</f>
        <v>64</v>
      </c>
      <c r="BQH4">
        <f t="shared" ref="BQH4" si="1791">IF(BQH2=BQG2,BQG4+1,1)</f>
        <v>65</v>
      </c>
      <c r="BQI4">
        <f t="shared" ref="BQI4" si="1792">IF(BQI2=BQH2,BQH4+1,1)</f>
        <v>66</v>
      </c>
      <c r="BQJ4">
        <f t="shared" ref="BQJ4" si="1793">IF(BQJ2=BQI2,BQI4+1,1)</f>
        <v>67</v>
      </c>
      <c r="BQK4">
        <f t="shared" ref="BQK4" si="1794">IF(BQK2=BQJ2,BQJ4+1,1)</f>
        <v>68</v>
      </c>
      <c r="BQL4">
        <f t="shared" ref="BQL4" si="1795">IF(BQL2=BQK2,BQK4+1,1)</f>
        <v>69</v>
      </c>
      <c r="BQM4">
        <f t="shared" ref="BQM4" si="1796">IF(BQM2=BQL2,BQL4+1,1)</f>
        <v>70</v>
      </c>
      <c r="BQN4">
        <f t="shared" ref="BQN4" si="1797">IF(BQN2=BQM2,BQM4+1,1)</f>
        <v>71</v>
      </c>
      <c r="BQO4">
        <f t="shared" ref="BQO4" si="1798">IF(BQO2=BQN2,BQN4+1,1)</f>
        <v>72</v>
      </c>
      <c r="BQP4">
        <f t="shared" ref="BQP4" si="1799">IF(BQP2=BQO2,BQO4+1,1)</f>
        <v>73</v>
      </c>
      <c r="BQQ4">
        <f t="shared" ref="BQQ4" si="1800">IF(BQQ2=BQP2,BQP4+1,1)</f>
        <v>74</v>
      </c>
      <c r="BQR4">
        <f t="shared" ref="BQR4" si="1801">IF(BQR2=BQQ2,BQQ4+1,1)</f>
        <v>75</v>
      </c>
      <c r="BQS4">
        <f t="shared" ref="BQS4" si="1802">IF(BQS2=BQR2,BQR4+1,1)</f>
        <v>76</v>
      </c>
      <c r="BQT4">
        <f t="shared" ref="BQT4" si="1803">IF(BQT2=BQS2,BQS4+1,1)</f>
        <v>77</v>
      </c>
      <c r="BQU4">
        <f t="shared" ref="BQU4" si="1804">IF(BQU2=BQT2,BQT4+1,1)</f>
        <v>78</v>
      </c>
      <c r="BQV4">
        <f t="shared" ref="BQV4" si="1805">IF(BQV2=BQU2,BQU4+1,1)</f>
        <v>79</v>
      </c>
      <c r="BQW4">
        <f t="shared" ref="BQW4" si="1806">IF(BQW2=BQV2,BQV4+1,1)</f>
        <v>80</v>
      </c>
      <c r="BQX4">
        <f t="shared" ref="BQX4" si="1807">IF(BQX2=BQW2,BQW4+1,1)</f>
        <v>81</v>
      </c>
      <c r="BQY4">
        <f t="shared" ref="BQY4" si="1808">IF(BQY2=BQX2,BQX4+1,1)</f>
        <v>82</v>
      </c>
      <c r="BQZ4">
        <f t="shared" ref="BQZ4" si="1809">IF(BQZ2=BQY2,BQY4+1,1)</f>
        <v>83</v>
      </c>
      <c r="BRA4">
        <f t="shared" ref="BRA4" si="1810">IF(BRA2=BQZ2,BQZ4+1,1)</f>
        <v>84</v>
      </c>
      <c r="BRB4">
        <f t="shared" ref="BRB4" si="1811">IF(BRB2=BRA2,BRA4+1,1)</f>
        <v>85</v>
      </c>
      <c r="BRC4">
        <f t="shared" ref="BRC4" si="1812">IF(BRC2=BRB2,BRB4+1,1)</f>
        <v>86</v>
      </c>
      <c r="BRD4">
        <f t="shared" ref="BRD4" si="1813">IF(BRD2=BRC2,BRC4+1,1)</f>
        <v>87</v>
      </c>
      <c r="BRE4">
        <f t="shared" ref="BRE4" si="1814">IF(BRE2=BRD2,BRD4+1,1)</f>
        <v>88</v>
      </c>
      <c r="BRF4">
        <f t="shared" ref="BRF4" si="1815">IF(BRF2=BRE2,BRE4+1,1)</f>
        <v>89</v>
      </c>
      <c r="BRG4">
        <f t="shared" ref="BRG4" si="1816">IF(BRG2=BRF2,BRF4+1,1)</f>
        <v>90</v>
      </c>
      <c r="BRH4">
        <f t="shared" ref="BRH4" si="1817">IF(BRH2=BRG2,BRG4+1,1)</f>
        <v>91</v>
      </c>
      <c r="BRI4">
        <f t="shared" ref="BRI4" si="1818">IF(BRI2=BRH2,BRH4+1,1)</f>
        <v>92</v>
      </c>
      <c r="BRJ4">
        <f t="shared" ref="BRJ4" si="1819">IF(BRJ2=BRI2,BRI4+1,1)</f>
        <v>93</v>
      </c>
      <c r="BRK4">
        <f t="shared" ref="BRK4" si="1820">IF(BRK2=BRJ2,BRJ4+1,1)</f>
        <v>94</v>
      </c>
      <c r="BRL4">
        <f t="shared" ref="BRL4" si="1821">IF(BRL2=BRK2,BRK4+1,1)</f>
        <v>95</v>
      </c>
      <c r="BRM4">
        <f t="shared" ref="BRM4" si="1822">IF(BRM2=BRL2,BRL4+1,1)</f>
        <v>96</v>
      </c>
      <c r="BRN4">
        <f t="shared" ref="BRN4" si="1823">IF(BRN2=BRM2,BRM4+1,1)</f>
        <v>97</v>
      </c>
      <c r="BRO4">
        <f t="shared" ref="BRO4" si="1824">IF(BRO2=BRN2,BRN4+1,1)</f>
        <v>98</v>
      </c>
      <c r="BRP4">
        <f t="shared" ref="BRP4" si="1825">IF(BRP2=BRO2,BRO4+1,1)</f>
        <v>99</v>
      </c>
      <c r="BRQ4">
        <f t="shared" ref="BRQ4" si="1826">IF(BRQ2=BRP2,BRP4+1,1)</f>
        <v>100</v>
      </c>
      <c r="BRR4">
        <f t="shared" ref="BRR4" si="1827">IF(BRR2=BRQ2,BRQ4+1,1)</f>
        <v>101</v>
      </c>
      <c r="BRS4">
        <f t="shared" ref="BRS4" si="1828">IF(BRS2=BRR2,BRR4+1,1)</f>
        <v>102</v>
      </c>
      <c r="BRT4">
        <f t="shared" ref="BRT4" si="1829">IF(BRT2=BRS2,BRS4+1,1)</f>
        <v>103</v>
      </c>
      <c r="BRU4">
        <f t="shared" ref="BRU4" si="1830">IF(BRU2=BRT2,BRT4+1,1)</f>
        <v>104</v>
      </c>
      <c r="BRV4">
        <f t="shared" ref="BRV4" si="1831">IF(BRV2=BRU2,BRU4+1,1)</f>
        <v>105</v>
      </c>
      <c r="BRW4">
        <f t="shared" ref="BRW4" si="1832">IF(BRW2=BRV2,BRV4+1,1)</f>
        <v>106</v>
      </c>
      <c r="BRX4">
        <f t="shared" ref="BRX4" si="1833">IF(BRX2=BRW2,BRW4+1,1)</f>
        <v>107</v>
      </c>
      <c r="BRY4">
        <f t="shared" ref="BRY4" si="1834">IF(BRY2=BRX2,BRX4+1,1)</f>
        <v>108</v>
      </c>
      <c r="BRZ4">
        <f t="shared" ref="BRZ4" si="1835">IF(BRZ2=BRY2,BRY4+1,1)</f>
        <v>109</v>
      </c>
      <c r="BSA4">
        <f t="shared" ref="BSA4" si="1836">IF(BSA2=BRZ2,BRZ4+1,1)</f>
        <v>1</v>
      </c>
      <c r="BSB4">
        <f t="shared" ref="BSB4" si="1837">IF(BSB2=BSA2,BSA4+1,1)</f>
        <v>2</v>
      </c>
      <c r="BSC4">
        <f t="shared" ref="BSC4" si="1838">IF(BSC2=BSB2,BSB4+1,1)</f>
        <v>3</v>
      </c>
      <c r="BSD4">
        <f t="shared" ref="BSD4" si="1839">IF(BSD2=BSC2,BSC4+1,1)</f>
        <v>4</v>
      </c>
      <c r="BSE4">
        <f t="shared" ref="BSE4" si="1840">IF(BSE2=BSD2,BSD4+1,1)</f>
        <v>5</v>
      </c>
      <c r="BSF4">
        <f t="shared" ref="BSF4" si="1841">IF(BSF2=BSE2,BSE4+1,1)</f>
        <v>6</v>
      </c>
      <c r="BSG4">
        <f t="shared" ref="BSG4" si="1842">IF(BSG2=BSF2,BSF4+1,1)</f>
        <v>7</v>
      </c>
      <c r="BSH4">
        <f t="shared" ref="BSH4" si="1843">IF(BSH2=BSG2,BSG4+1,1)</f>
        <v>8</v>
      </c>
      <c r="BSI4">
        <f t="shared" ref="BSI4" si="1844">IF(BSI2=BSH2,BSH4+1,1)</f>
        <v>9</v>
      </c>
      <c r="BSJ4">
        <f t="shared" ref="BSJ4" si="1845">IF(BSJ2=BSI2,BSI4+1,1)</f>
        <v>10</v>
      </c>
      <c r="BSK4">
        <f t="shared" ref="BSK4" si="1846">IF(BSK2=BSJ2,BSJ4+1,1)</f>
        <v>11</v>
      </c>
      <c r="BSL4">
        <f t="shared" ref="BSL4" si="1847">IF(BSL2=BSK2,BSK4+1,1)</f>
        <v>12</v>
      </c>
      <c r="BSM4">
        <f t="shared" ref="BSM4" si="1848">IF(BSM2=BSL2,BSL4+1,1)</f>
        <v>13</v>
      </c>
      <c r="BSN4">
        <f t="shared" ref="BSN4" si="1849">IF(BSN2=BSM2,BSM4+1,1)</f>
        <v>14</v>
      </c>
      <c r="BSO4">
        <f t="shared" ref="BSO4" si="1850">IF(BSO2=BSN2,BSN4+1,1)</f>
        <v>15</v>
      </c>
      <c r="BSP4">
        <f t="shared" ref="BSP4" si="1851">IF(BSP2=BSO2,BSO4+1,1)</f>
        <v>16</v>
      </c>
      <c r="BSQ4">
        <f t="shared" ref="BSQ4" si="1852">IF(BSQ2=BSP2,BSP4+1,1)</f>
        <v>17</v>
      </c>
      <c r="BSR4">
        <f t="shared" ref="BSR4" si="1853">IF(BSR2=BSQ2,BSQ4+1,1)</f>
        <v>18</v>
      </c>
      <c r="BSS4">
        <f t="shared" ref="BSS4" si="1854">IF(BSS2=BSR2,BSR4+1,1)</f>
        <v>19</v>
      </c>
      <c r="BST4">
        <f t="shared" ref="BST4" si="1855">IF(BST2=BSS2,BSS4+1,1)</f>
        <v>20</v>
      </c>
      <c r="BSU4">
        <f t="shared" ref="BSU4" si="1856">IF(BSU2=BST2,BST4+1,1)</f>
        <v>21</v>
      </c>
      <c r="BSV4">
        <f t="shared" ref="BSV4" si="1857">IF(BSV2=BSU2,BSU4+1,1)</f>
        <v>22</v>
      </c>
      <c r="BSW4">
        <f t="shared" ref="BSW4" si="1858">IF(BSW2=BSV2,BSV4+1,1)</f>
        <v>23</v>
      </c>
      <c r="BSX4">
        <f t="shared" ref="BSX4" si="1859">IF(BSX2=BSW2,BSW4+1,1)</f>
        <v>24</v>
      </c>
      <c r="BSY4">
        <f t="shared" ref="BSY4" si="1860">IF(BSY2=BSX2,BSX4+1,1)</f>
        <v>25</v>
      </c>
      <c r="BSZ4">
        <f t="shared" ref="BSZ4" si="1861">IF(BSZ2=BSY2,BSY4+1,1)</f>
        <v>26</v>
      </c>
      <c r="BTA4">
        <f t="shared" ref="BTA4" si="1862">IF(BTA2=BSZ2,BSZ4+1,1)</f>
        <v>27</v>
      </c>
      <c r="BTB4">
        <f t="shared" ref="BTB4" si="1863">IF(BTB2=BTA2,BTA4+1,1)</f>
        <v>28</v>
      </c>
      <c r="BTC4">
        <f t="shared" ref="BTC4" si="1864">IF(BTC2=BTB2,BTB4+1,1)</f>
        <v>29</v>
      </c>
      <c r="BTD4">
        <f t="shared" ref="BTD4" si="1865">IF(BTD2=BTC2,BTC4+1,1)</f>
        <v>30</v>
      </c>
      <c r="BTE4">
        <f t="shared" ref="BTE4" si="1866">IF(BTE2=BTD2,BTD4+1,1)</f>
        <v>31</v>
      </c>
      <c r="BTF4">
        <f t="shared" ref="BTF4" si="1867">IF(BTF2=BTE2,BTE4+1,1)</f>
        <v>32</v>
      </c>
      <c r="BTG4">
        <f t="shared" ref="BTG4" si="1868">IF(BTG2=BTF2,BTF4+1,1)</f>
        <v>33</v>
      </c>
      <c r="BTH4">
        <f t="shared" ref="BTH4" si="1869">IF(BTH2=BTG2,BTG4+1,1)</f>
        <v>34</v>
      </c>
      <c r="BTI4">
        <f t="shared" ref="BTI4" si="1870">IF(BTI2=BTH2,BTH4+1,1)</f>
        <v>35</v>
      </c>
      <c r="BTJ4">
        <f t="shared" ref="BTJ4" si="1871">IF(BTJ2=BTI2,BTI4+1,1)</f>
        <v>36</v>
      </c>
      <c r="BTK4">
        <f t="shared" ref="BTK4" si="1872">IF(BTK2=BTJ2,BTJ4+1,1)</f>
        <v>37</v>
      </c>
      <c r="BTL4">
        <f t="shared" ref="BTL4" si="1873">IF(BTL2=BTK2,BTK4+1,1)</f>
        <v>38</v>
      </c>
      <c r="BTM4">
        <f t="shared" ref="BTM4" si="1874">IF(BTM2=BTL2,BTL4+1,1)</f>
        <v>39</v>
      </c>
      <c r="BTN4">
        <f t="shared" ref="BTN4" si="1875">IF(BTN2=BTM2,BTM4+1,1)</f>
        <v>40</v>
      </c>
      <c r="BTO4">
        <f t="shared" ref="BTO4" si="1876">IF(BTO2=BTN2,BTN4+1,1)</f>
        <v>41</v>
      </c>
      <c r="BTP4">
        <f t="shared" ref="BTP4" si="1877">IF(BTP2=BTO2,BTO4+1,1)</f>
        <v>42</v>
      </c>
      <c r="BTQ4">
        <f t="shared" ref="BTQ4" si="1878">IF(BTQ2=BTP2,BTP4+1,1)</f>
        <v>43</v>
      </c>
      <c r="BTR4">
        <f t="shared" ref="BTR4" si="1879">IF(BTR2=BTQ2,BTQ4+1,1)</f>
        <v>44</v>
      </c>
      <c r="BTS4">
        <f t="shared" ref="BTS4" si="1880">IF(BTS2=BTR2,BTR4+1,1)</f>
        <v>45</v>
      </c>
      <c r="BTT4">
        <f t="shared" ref="BTT4" si="1881">IF(BTT2=BTS2,BTS4+1,1)</f>
        <v>46</v>
      </c>
      <c r="BTU4">
        <f t="shared" ref="BTU4" si="1882">IF(BTU2=BTT2,BTT4+1,1)</f>
        <v>47</v>
      </c>
      <c r="BTV4">
        <f t="shared" ref="BTV4" si="1883">IF(BTV2=BTU2,BTU4+1,1)</f>
        <v>48</v>
      </c>
      <c r="BTW4">
        <f t="shared" ref="BTW4" si="1884">IF(BTW2=BTV2,BTV4+1,1)</f>
        <v>49</v>
      </c>
      <c r="BTX4">
        <f t="shared" ref="BTX4" si="1885">IF(BTX2=BTW2,BTW4+1,1)</f>
        <v>50</v>
      </c>
      <c r="BTY4">
        <f t="shared" ref="BTY4" si="1886">IF(BTY2=BTX2,BTX4+1,1)</f>
        <v>51</v>
      </c>
      <c r="BTZ4">
        <f t="shared" ref="BTZ4" si="1887">IF(BTZ2=BTY2,BTY4+1,1)</f>
        <v>52</v>
      </c>
      <c r="BUA4">
        <f t="shared" ref="BUA4" si="1888">IF(BUA2=BTZ2,BTZ4+1,1)</f>
        <v>53</v>
      </c>
      <c r="BUB4">
        <f t="shared" ref="BUB4" si="1889">IF(BUB2=BUA2,BUA4+1,1)</f>
        <v>54</v>
      </c>
      <c r="BUC4">
        <f t="shared" ref="BUC4" si="1890">IF(BUC2=BUB2,BUB4+1,1)</f>
        <v>55</v>
      </c>
      <c r="BUD4">
        <f t="shared" ref="BUD4" si="1891">IF(BUD2=BUC2,BUC4+1,1)</f>
        <v>56</v>
      </c>
      <c r="BUE4">
        <f t="shared" ref="BUE4" si="1892">IF(BUE2=BUD2,BUD4+1,1)</f>
        <v>57</v>
      </c>
      <c r="BUF4">
        <f t="shared" ref="BUF4" si="1893">IF(BUF2=BUE2,BUE4+1,1)</f>
        <v>58</v>
      </c>
      <c r="BUG4">
        <f t="shared" ref="BUG4" si="1894">IF(BUG2=BUF2,BUF4+1,1)</f>
        <v>59</v>
      </c>
      <c r="BUH4">
        <f t="shared" ref="BUH4" si="1895">IF(BUH2=BUG2,BUG4+1,1)</f>
        <v>60</v>
      </c>
      <c r="BUI4">
        <f t="shared" ref="BUI4" si="1896">IF(BUI2=BUH2,BUH4+1,1)</f>
        <v>61</v>
      </c>
      <c r="BUJ4">
        <f t="shared" ref="BUJ4" si="1897">IF(BUJ2=BUI2,BUI4+1,1)</f>
        <v>62</v>
      </c>
      <c r="BUK4">
        <f t="shared" ref="BUK4" si="1898">IF(BUK2=BUJ2,BUJ4+1,1)</f>
        <v>63</v>
      </c>
      <c r="BUL4">
        <f t="shared" ref="BUL4" si="1899">IF(BUL2=BUK2,BUK4+1,1)</f>
        <v>64</v>
      </c>
      <c r="BUM4">
        <f t="shared" ref="BUM4" si="1900">IF(BUM2=BUL2,BUL4+1,1)</f>
        <v>65</v>
      </c>
      <c r="BUN4">
        <f t="shared" ref="BUN4" si="1901">IF(BUN2=BUM2,BUM4+1,1)</f>
        <v>66</v>
      </c>
      <c r="BUO4">
        <f t="shared" ref="BUO4" si="1902">IF(BUO2=BUN2,BUN4+1,1)</f>
        <v>67</v>
      </c>
      <c r="BUP4">
        <f t="shared" ref="BUP4" si="1903">IF(BUP2=BUO2,BUO4+1,1)</f>
        <v>68</v>
      </c>
      <c r="BUQ4">
        <f t="shared" ref="BUQ4" si="1904">IF(BUQ2=BUP2,BUP4+1,1)</f>
        <v>69</v>
      </c>
      <c r="BUR4">
        <f t="shared" ref="BUR4" si="1905">IF(BUR2=BUQ2,BUQ4+1,1)</f>
        <v>70</v>
      </c>
      <c r="BUS4">
        <f t="shared" ref="BUS4" si="1906">IF(BUS2=BUR2,BUR4+1,1)</f>
        <v>71</v>
      </c>
      <c r="BUT4">
        <f t="shared" ref="BUT4" si="1907">IF(BUT2=BUS2,BUS4+1,1)</f>
        <v>72</v>
      </c>
      <c r="BUU4">
        <f t="shared" ref="BUU4" si="1908">IF(BUU2=BUT2,BUT4+1,1)</f>
        <v>73</v>
      </c>
      <c r="BUV4">
        <f t="shared" ref="BUV4" si="1909">IF(BUV2=BUU2,BUU4+1,1)</f>
        <v>74</v>
      </c>
      <c r="BUW4">
        <f t="shared" ref="BUW4" si="1910">IF(BUW2=BUV2,BUV4+1,1)</f>
        <v>75</v>
      </c>
      <c r="BUX4">
        <f t="shared" ref="BUX4" si="1911">IF(BUX2=BUW2,BUW4+1,1)</f>
        <v>76</v>
      </c>
      <c r="BUY4">
        <f t="shared" ref="BUY4" si="1912">IF(BUY2=BUX2,BUX4+1,1)</f>
        <v>77</v>
      </c>
      <c r="BUZ4">
        <f t="shared" ref="BUZ4" si="1913">IF(BUZ2=BUY2,BUY4+1,1)</f>
        <v>78</v>
      </c>
      <c r="BVA4">
        <f t="shared" ref="BVA4" si="1914">IF(BVA2=BUZ2,BUZ4+1,1)</f>
        <v>79</v>
      </c>
      <c r="BVB4">
        <f t="shared" ref="BVB4" si="1915">IF(BVB2=BVA2,BVA4+1,1)</f>
        <v>80</v>
      </c>
      <c r="BVC4">
        <f t="shared" ref="BVC4" si="1916">IF(BVC2=BVB2,BVB4+1,1)</f>
        <v>81</v>
      </c>
      <c r="BVD4">
        <f t="shared" ref="BVD4" si="1917">IF(BVD2=BVC2,BVC4+1,1)</f>
        <v>82</v>
      </c>
      <c r="BVE4">
        <f t="shared" ref="BVE4" si="1918">IF(BVE2=BVD2,BVD4+1,1)</f>
        <v>83</v>
      </c>
      <c r="BVF4">
        <f t="shared" ref="BVF4" si="1919">IF(BVF2=BVE2,BVE4+1,1)</f>
        <v>84</v>
      </c>
      <c r="BVG4">
        <f t="shared" ref="BVG4" si="1920">IF(BVG2=BVF2,BVF4+1,1)</f>
        <v>85</v>
      </c>
      <c r="BVH4">
        <f t="shared" ref="BVH4" si="1921">IF(BVH2=BVG2,BVG4+1,1)</f>
        <v>86</v>
      </c>
      <c r="BVI4">
        <f t="shared" ref="BVI4" si="1922">IF(BVI2=BVH2,BVH4+1,1)</f>
        <v>87</v>
      </c>
      <c r="BVJ4">
        <f t="shared" ref="BVJ4" si="1923">IF(BVJ2=BVI2,BVI4+1,1)</f>
        <v>88</v>
      </c>
      <c r="BVK4">
        <f t="shared" ref="BVK4" si="1924">IF(BVK2=BVJ2,BVJ4+1,1)</f>
        <v>89</v>
      </c>
      <c r="BVL4">
        <f t="shared" ref="BVL4" si="1925">IF(BVL2=BVK2,BVK4+1,1)</f>
        <v>90</v>
      </c>
      <c r="BVM4">
        <f t="shared" ref="BVM4" si="1926">IF(BVM2=BVL2,BVL4+1,1)</f>
        <v>91</v>
      </c>
      <c r="BVN4">
        <f t="shared" ref="BVN4" si="1927">IF(BVN2=BVM2,BVM4+1,1)</f>
        <v>92</v>
      </c>
      <c r="BVO4">
        <f t="shared" ref="BVO4" si="1928">IF(BVO2=BVN2,BVN4+1,1)</f>
        <v>93</v>
      </c>
      <c r="BVP4">
        <f t="shared" ref="BVP4" si="1929">IF(BVP2=BVO2,BVO4+1,1)</f>
        <v>94</v>
      </c>
      <c r="BVQ4">
        <f t="shared" ref="BVQ4" si="1930">IF(BVQ2=BVP2,BVP4+1,1)</f>
        <v>95</v>
      </c>
      <c r="BVR4">
        <f t="shared" ref="BVR4" si="1931">IF(BVR2=BVQ2,BVQ4+1,1)</f>
        <v>96</v>
      </c>
      <c r="BVS4">
        <f t="shared" ref="BVS4" si="1932">IF(BVS2=BVR2,BVR4+1,1)</f>
        <v>97</v>
      </c>
      <c r="BVT4">
        <f t="shared" ref="BVT4" si="1933">IF(BVT2=BVS2,BVS4+1,1)</f>
        <v>98</v>
      </c>
      <c r="BVU4">
        <f t="shared" ref="BVU4" si="1934">IF(BVU2=BVT2,BVT4+1,1)</f>
        <v>99</v>
      </c>
      <c r="BVV4">
        <f t="shared" ref="BVV4" si="1935">IF(BVV2=BVU2,BVU4+1,1)</f>
        <v>100</v>
      </c>
      <c r="BVW4">
        <f t="shared" ref="BVW4" si="1936">IF(BVW2=BVV2,BVV4+1,1)</f>
        <v>101</v>
      </c>
      <c r="BVX4">
        <f t="shared" ref="BVX4" si="1937">IF(BVX2=BVW2,BVW4+1,1)</f>
        <v>1</v>
      </c>
      <c r="BVY4">
        <f t="shared" ref="BVY4" si="1938">IF(BVY2=BVX2,BVX4+1,1)</f>
        <v>2</v>
      </c>
      <c r="BVZ4">
        <f t="shared" ref="BVZ4" si="1939">IF(BVZ2=BVY2,BVY4+1,1)</f>
        <v>3</v>
      </c>
      <c r="BWA4">
        <f t="shared" ref="BWA4" si="1940">IF(BWA2=BVZ2,BVZ4+1,1)</f>
        <v>4</v>
      </c>
      <c r="BWB4">
        <f t="shared" ref="BWB4" si="1941">IF(BWB2=BWA2,BWA4+1,1)</f>
        <v>5</v>
      </c>
      <c r="BWC4">
        <f t="shared" ref="BWC4" si="1942">IF(BWC2=BWB2,BWB4+1,1)</f>
        <v>6</v>
      </c>
      <c r="BWD4">
        <f t="shared" ref="BWD4" si="1943">IF(BWD2=BWC2,BWC4+1,1)</f>
        <v>7</v>
      </c>
      <c r="BWE4">
        <f t="shared" ref="BWE4" si="1944">IF(BWE2=BWD2,BWD4+1,1)</f>
        <v>8</v>
      </c>
      <c r="BWF4">
        <f t="shared" ref="BWF4" si="1945">IF(BWF2=BWE2,BWE4+1,1)</f>
        <v>9</v>
      </c>
      <c r="BWG4">
        <f t="shared" ref="BWG4" si="1946">IF(BWG2=BWF2,BWF4+1,1)</f>
        <v>10</v>
      </c>
      <c r="BWH4">
        <f t="shared" ref="BWH4" si="1947">IF(BWH2=BWG2,BWG4+1,1)</f>
        <v>11</v>
      </c>
      <c r="BWI4">
        <f t="shared" ref="BWI4" si="1948">IF(BWI2=BWH2,BWH4+1,1)</f>
        <v>12</v>
      </c>
      <c r="BWJ4">
        <f t="shared" ref="BWJ4" si="1949">IF(BWJ2=BWI2,BWI4+1,1)</f>
        <v>13</v>
      </c>
      <c r="BWK4">
        <f t="shared" ref="BWK4" si="1950">IF(BWK2=BWJ2,BWJ4+1,1)</f>
        <v>14</v>
      </c>
      <c r="BWL4">
        <f t="shared" ref="BWL4" si="1951">IF(BWL2=BWK2,BWK4+1,1)</f>
        <v>15</v>
      </c>
      <c r="BWM4">
        <f t="shared" ref="BWM4" si="1952">IF(BWM2=BWL2,BWL4+1,1)</f>
        <v>16</v>
      </c>
      <c r="BWN4">
        <f t="shared" ref="BWN4" si="1953">IF(BWN2=BWM2,BWM4+1,1)</f>
        <v>17</v>
      </c>
      <c r="BWO4">
        <f t="shared" ref="BWO4" si="1954">IF(BWO2=BWN2,BWN4+1,1)</f>
        <v>18</v>
      </c>
      <c r="BWP4">
        <f t="shared" ref="BWP4" si="1955">IF(BWP2=BWO2,BWO4+1,1)</f>
        <v>19</v>
      </c>
      <c r="BWQ4">
        <f t="shared" ref="BWQ4" si="1956">IF(BWQ2=BWP2,BWP4+1,1)</f>
        <v>20</v>
      </c>
      <c r="BWR4">
        <f t="shared" ref="BWR4" si="1957">IF(BWR2=BWQ2,BWQ4+1,1)</f>
        <v>21</v>
      </c>
      <c r="BWS4">
        <f t="shared" ref="BWS4" si="1958">IF(BWS2=BWR2,BWR4+1,1)</f>
        <v>22</v>
      </c>
      <c r="BWT4">
        <f t="shared" ref="BWT4" si="1959">IF(BWT2=BWS2,BWS4+1,1)</f>
        <v>23</v>
      </c>
      <c r="BWU4">
        <f t="shared" ref="BWU4" si="1960">IF(BWU2=BWT2,BWT4+1,1)</f>
        <v>24</v>
      </c>
      <c r="BWV4">
        <f t="shared" ref="BWV4" si="1961">IF(BWV2=BWU2,BWU4+1,1)</f>
        <v>25</v>
      </c>
      <c r="BWW4">
        <f t="shared" ref="BWW4" si="1962">IF(BWW2=BWV2,BWV4+1,1)</f>
        <v>26</v>
      </c>
      <c r="BWX4">
        <f t="shared" ref="BWX4" si="1963">IF(BWX2=BWW2,BWW4+1,1)</f>
        <v>27</v>
      </c>
      <c r="BWY4">
        <f t="shared" ref="BWY4" si="1964">IF(BWY2=BWX2,BWX4+1,1)</f>
        <v>28</v>
      </c>
      <c r="BWZ4">
        <f t="shared" ref="BWZ4" si="1965">IF(BWZ2=BWY2,BWY4+1,1)</f>
        <v>29</v>
      </c>
      <c r="BXA4">
        <f t="shared" ref="BXA4" si="1966">IF(BXA2=BWZ2,BWZ4+1,1)</f>
        <v>1</v>
      </c>
      <c r="BXB4">
        <f t="shared" ref="BXB4" si="1967">IF(BXB2=BXA2,BXA4+1,1)</f>
        <v>2</v>
      </c>
      <c r="BXC4">
        <f t="shared" ref="BXC4" si="1968">IF(BXC2=BXB2,BXB4+1,1)</f>
        <v>3</v>
      </c>
      <c r="BXD4">
        <f t="shared" ref="BXD4" si="1969">IF(BXD2=BXC2,BXC4+1,1)</f>
        <v>4</v>
      </c>
      <c r="BXE4">
        <f t="shared" ref="BXE4" si="1970">IF(BXE2=BXD2,BXD4+1,1)</f>
        <v>5</v>
      </c>
      <c r="BXF4">
        <f t="shared" ref="BXF4" si="1971">IF(BXF2=BXE2,BXE4+1,1)</f>
        <v>6</v>
      </c>
      <c r="BXG4">
        <f t="shared" ref="BXG4" si="1972">IF(BXG2=BXF2,BXF4+1,1)</f>
        <v>7</v>
      </c>
      <c r="BXH4">
        <f t="shared" ref="BXH4" si="1973">IF(BXH2=BXG2,BXG4+1,1)</f>
        <v>8</v>
      </c>
      <c r="BXI4">
        <f t="shared" ref="BXI4" si="1974">IF(BXI2=BXH2,BXH4+1,1)</f>
        <v>9</v>
      </c>
      <c r="BXJ4">
        <f t="shared" ref="BXJ4" si="1975">IF(BXJ2=BXI2,BXI4+1,1)</f>
        <v>10</v>
      </c>
      <c r="BXK4">
        <f t="shared" ref="BXK4" si="1976">IF(BXK2=BXJ2,BXJ4+1,1)</f>
        <v>11</v>
      </c>
      <c r="BXL4">
        <f t="shared" ref="BXL4" si="1977">IF(BXL2=BXK2,BXK4+1,1)</f>
        <v>12</v>
      </c>
      <c r="BXM4">
        <f t="shared" ref="BXM4" si="1978">IF(BXM2=BXL2,BXL4+1,1)</f>
        <v>13</v>
      </c>
      <c r="BXN4">
        <f t="shared" ref="BXN4" si="1979">IF(BXN2=BXM2,BXM4+1,1)</f>
        <v>14</v>
      </c>
      <c r="BXO4">
        <f t="shared" ref="BXO4" si="1980">IF(BXO2=BXN2,BXN4+1,1)</f>
        <v>15</v>
      </c>
      <c r="BXP4">
        <f t="shared" ref="BXP4" si="1981">IF(BXP2=BXO2,BXO4+1,1)</f>
        <v>16</v>
      </c>
      <c r="BXQ4">
        <f t="shared" ref="BXQ4" si="1982">IF(BXQ2=BXP2,BXP4+1,1)</f>
        <v>17</v>
      </c>
      <c r="BXR4">
        <f t="shared" ref="BXR4" si="1983">IF(BXR2=BXQ2,BXQ4+1,1)</f>
        <v>18</v>
      </c>
      <c r="BXS4">
        <f t="shared" ref="BXS4" si="1984">IF(BXS2=BXR2,BXR4+1,1)</f>
        <v>19</v>
      </c>
      <c r="BXT4">
        <f t="shared" ref="BXT4" si="1985">IF(BXT2=BXS2,BXS4+1,1)</f>
        <v>20</v>
      </c>
      <c r="BXU4">
        <f t="shared" ref="BXU4" si="1986">IF(BXU2=BXT2,BXT4+1,1)</f>
        <v>21</v>
      </c>
      <c r="BXV4">
        <f t="shared" ref="BXV4" si="1987">IF(BXV2=BXU2,BXU4+1,1)</f>
        <v>22</v>
      </c>
      <c r="BXW4">
        <f t="shared" ref="BXW4" si="1988">IF(BXW2=BXV2,BXV4+1,1)</f>
        <v>1</v>
      </c>
      <c r="BXX4">
        <f t="shared" ref="BXX4" si="1989">IF(BXX2=BXW2,BXW4+1,1)</f>
        <v>2</v>
      </c>
      <c r="BXY4">
        <f t="shared" ref="BXY4" si="1990">IF(BXY2=BXX2,BXX4+1,1)</f>
        <v>3</v>
      </c>
      <c r="BXZ4">
        <f t="shared" ref="BXZ4" si="1991">IF(BXZ2=BXY2,BXY4+1,1)</f>
        <v>4</v>
      </c>
      <c r="BYA4">
        <f t="shared" ref="BYA4" si="1992">IF(BYA2=BXZ2,BXZ4+1,1)</f>
        <v>5</v>
      </c>
      <c r="BYB4">
        <f t="shared" ref="BYB4" si="1993">IF(BYB2=BYA2,BYA4+1,1)</f>
        <v>6</v>
      </c>
      <c r="BYC4">
        <f t="shared" ref="BYC4" si="1994">IF(BYC2=BYB2,BYB4+1,1)</f>
        <v>7</v>
      </c>
      <c r="BYD4">
        <f t="shared" ref="BYD4" si="1995">IF(BYD2=BYC2,BYC4+1,1)</f>
        <v>8</v>
      </c>
      <c r="BYE4">
        <f t="shared" ref="BYE4" si="1996">IF(BYE2=BYD2,BYD4+1,1)</f>
        <v>9</v>
      </c>
      <c r="BYF4">
        <f t="shared" ref="BYF4" si="1997">IF(BYF2=BYE2,BYE4+1,1)</f>
        <v>10</v>
      </c>
      <c r="BYG4">
        <f t="shared" ref="BYG4" si="1998">IF(BYG2=BYF2,BYF4+1,1)</f>
        <v>11</v>
      </c>
      <c r="BYH4">
        <f t="shared" ref="BYH4" si="1999">IF(BYH2=BYG2,BYG4+1,1)</f>
        <v>12</v>
      </c>
      <c r="BYI4">
        <f t="shared" ref="BYI4" si="2000">IF(BYI2=BYH2,BYH4+1,1)</f>
        <v>13</v>
      </c>
      <c r="BYJ4">
        <f t="shared" ref="BYJ4" si="2001">IF(BYJ2=BYI2,BYI4+1,1)</f>
        <v>14</v>
      </c>
      <c r="BYK4">
        <f t="shared" ref="BYK4" si="2002">IF(BYK2=BYJ2,BYJ4+1,1)</f>
        <v>15</v>
      </c>
      <c r="BYL4">
        <f t="shared" ref="BYL4" si="2003">IF(BYL2=BYK2,BYK4+1,1)</f>
        <v>16</v>
      </c>
      <c r="BYM4">
        <f t="shared" ref="BYM4" si="2004">IF(BYM2=BYL2,BYL4+1,1)</f>
        <v>17</v>
      </c>
      <c r="BYN4">
        <f t="shared" ref="BYN4" si="2005">IF(BYN2=BYM2,BYM4+1,1)</f>
        <v>18</v>
      </c>
      <c r="BYO4">
        <f t="shared" ref="BYO4" si="2006">IF(BYO2=BYN2,BYN4+1,1)</f>
        <v>19</v>
      </c>
      <c r="BYP4">
        <f t="shared" ref="BYP4" si="2007">IF(BYP2=BYO2,BYO4+1,1)</f>
        <v>20</v>
      </c>
      <c r="BYQ4">
        <f t="shared" ref="BYQ4" si="2008">IF(BYQ2=BYP2,BYP4+1,1)</f>
        <v>21</v>
      </c>
      <c r="BYR4">
        <f t="shared" ref="BYR4" si="2009">IF(BYR2=BYQ2,BYQ4+1,1)</f>
        <v>22</v>
      </c>
      <c r="BYS4">
        <f t="shared" ref="BYS4" si="2010">IF(BYS2=BYR2,BYR4+1,1)</f>
        <v>23</v>
      </c>
      <c r="BYT4">
        <f t="shared" ref="BYT4" si="2011">IF(BYT2=BYS2,BYS4+1,1)</f>
        <v>24</v>
      </c>
      <c r="BYU4">
        <f t="shared" ref="BYU4" si="2012">IF(BYU2=BYT2,BYT4+1,1)</f>
        <v>25</v>
      </c>
      <c r="BYV4">
        <f t="shared" ref="BYV4" si="2013">IF(BYV2=BYU2,BYU4+1,1)</f>
        <v>26</v>
      </c>
      <c r="BYW4">
        <f t="shared" ref="BYW4" si="2014">IF(BYW2=BYV2,BYV4+1,1)</f>
        <v>27</v>
      </c>
      <c r="BYX4">
        <f t="shared" ref="BYX4" si="2015">IF(BYX2=BYW2,BYW4+1,1)</f>
        <v>28</v>
      </c>
      <c r="BYY4">
        <f t="shared" ref="BYY4" si="2016">IF(BYY2=BYX2,BYX4+1,1)</f>
        <v>29</v>
      </c>
      <c r="BYZ4">
        <f t="shared" ref="BYZ4" si="2017">IF(BYZ2=BYY2,BYY4+1,1)</f>
        <v>30</v>
      </c>
      <c r="BZA4">
        <f t="shared" ref="BZA4" si="2018">IF(BZA2=BYZ2,BYZ4+1,1)</f>
        <v>31</v>
      </c>
      <c r="BZB4">
        <f t="shared" ref="BZB4" si="2019">IF(BZB2=BZA2,BZA4+1,1)</f>
        <v>32</v>
      </c>
      <c r="BZC4">
        <f t="shared" ref="BZC4" si="2020">IF(BZC2=BZB2,BZB4+1,1)</f>
        <v>33</v>
      </c>
      <c r="BZD4">
        <f t="shared" ref="BZD4" si="2021">IF(BZD2=BZC2,BZC4+1,1)</f>
        <v>34</v>
      </c>
      <c r="BZE4">
        <f t="shared" ref="BZE4" si="2022">IF(BZE2=BZD2,BZD4+1,1)</f>
        <v>35</v>
      </c>
      <c r="BZF4">
        <f t="shared" ref="BZF4" si="2023">IF(BZF2=BZE2,BZE4+1,1)</f>
        <v>36</v>
      </c>
      <c r="BZG4">
        <f t="shared" ref="BZG4" si="2024">IF(BZG2=BZF2,BZF4+1,1)</f>
        <v>37</v>
      </c>
      <c r="BZH4">
        <f t="shared" ref="BZH4" si="2025">IF(BZH2=BZG2,BZG4+1,1)</f>
        <v>38</v>
      </c>
      <c r="BZI4">
        <f t="shared" ref="BZI4" si="2026">IF(BZI2=BZH2,BZH4+1,1)</f>
        <v>39</v>
      </c>
      <c r="BZJ4">
        <f t="shared" ref="BZJ4" si="2027">IF(BZJ2=BZI2,BZI4+1,1)</f>
        <v>40</v>
      </c>
      <c r="BZK4">
        <f t="shared" ref="BZK4" si="2028">IF(BZK2=BZJ2,BZJ4+1,1)</f>
        <v>41</v>
      </c>
      <c r="BZL4">
        <f t="shared" ref="BZL4" si="2029">IF(BZL2=BZK2,BZK4+1,1)</f>
        <v>42</v>
      </c>
      <c r="BZM4">
        <f t="shared" ref="BZM4" si="2030">IF(BZM2=BZL2,BZL4+1,1)</f>
        <v>43</v>
      </c>
      <c r="BZN4">
        <f t="shared" ref="BZN4" si="2031">IF(BZN2=BZM2,BZM4+1,1)</f>
        <v>44</v>
      </c>
      <c r="BZO4">
        <f t="shared" ref="BZO4" si="2032">IF(BZO2=BZN2,BZN4+1,1)</f>
        <v>45</v>
      </c>
      <c r="BZP4">
        <f t="shared" ref="BZP4" si="2033">IF(BZP2=BZO2,BZO4+1,1)</f>
        <v>46</v>
      </c>
      <c r="BZQ4">
        <f t="shared" ref="BZQ4" si="2034">IF(BZQ2=BZP2,BZP4+1,1)</f>
        <v>47</v>
      </c>
      <c r="BZR4">
        <f t="shared" ref="BZR4" si="2035">IF(BZR2=BZQ2,BZQ4+1,1)</f>
        <v>48</v>
      </c>
      <c r="BZS4">
        <f t="shared" ref="BZS4" si="2036">IF(BZS2=BZR2,BZR4+1,1)</f>
        <v>49</v>
      </c>
      <c r="BZT4">
        <f t="shared" ref="BZT4" si="2037">IF(BZT2=BZS2,BZS4+1,1)</f>
        <v>50</v>
      </c>
      <c r="BZU4">
        <f t="shared" ref="BZU4" si="2038">IF(BZU2=BZT2,BZT4+1,1)</f>
        <v>51</v>
      </c>
      <c r="BZV4">
        <f t="shared" ref="BZV4" si="2039">IF(BZV2=BZU2,BZU4+1,1)</f>
        <v>52</v>
      </c>
      <c r="BZW4">
        <f t="shared" ref="BZW4" si="2040">IF(BZW2=BZV2,BZV4+1,1)</f>
        <v>53</v>
      </c>
      <c r="BZX4">
        <f t="shared" ref="BZX4" si="2041">IF(BZX2=BZW2,BZW4+1,1)</f>
        <v>54</v>
      </c>
      <c r="BZY4">
        <f t="shared" ref="BZY4" si="2042">IF(BZY2=BZX2,BZX4+1,1)</f>
        <v>55</v>
      </c>
      <c r="BZZ4">
        <f t="shared" ref="BZZ4" si="2043">IF(BZZ2=BZY2,BZY4+1,1)</f>
        <v>56</v>
      </c>
      <c r="CAA4">
        <f t="shared" ref="CAA4" si="2044">IF(CAA2=BZZ2,BZZ4+1,1)</f>
        <v>57</v>
      </c>
      <c r="CAB4">
        <f t="shared" ref="CAB4" si="2045">IF(CAB2=CAA2,CAA4+1,1)</f>
        <v>58</v>
      </c>
      <c r="CAC4">
        <f t="shared" ref="CAC4" si="2046">IF(CAC2=CAB2,CAB4+1,1)</f>
        <v>59</v>
      </c>
      <c r="CAD4">
        <f t="shared" ref="CAD4" si="2047">IF(CAD2=CAC2,CAC4+1,1)</f>
        <v>60</v>
      </c>
      <c r="CAE4">
        <f t="shared" ref="CAE4" si="2048">IF(CAE2=CAD2,CAD4+1,1)</f>
        <v>61</v>
      </c>
      <c r="CAF4">
        <f t="shared" ref="CAF4" si="2049">IF(CAF2=CAE2,CAE4+1,1)</f>
        <v>62</v>
      </c>
      <c r="CAG4">
        <f t="shared" ref="CAG4" si="2050">IF(CAG2=CAF2,CAF4+1,1)</f>
        <v>63</v>
      </c>
      <c r="CAH4">
        <f t="shared" ref="CAH4" si="2051">IF(CAH2=CAG2,CAG4+1,1)</f>
        <v>64</v>
      </c>
      <c r="CAI4">
        <f t="shared" ref="CAI4" si="2052">IF(CAI2=CAH2,CAH4+1,1)</f>
        <v>65</v>
      </c>
      <c r="CAJ4">
        <f t="shared" ref="CAJ4" si="2053">IF(CAJ2=CAI2,CAI4+1,1)</f>
        <v>66</v>
      </c>
      <c r="CAK4">
        <f t="shared" ref="CAK4" si="2054">IF(CAK2=CAJ2,CAJ4+1,1)</f>
        <v>67</v>
      </c>
      <c r="CAL4">
        <f t="shared" ref="CAL4" si="2055">IF(CAL2=CAK2,CAK4+1,1)</f>
        <v>68</v>
      </c>
      <c r="CAM4">
        <f t="shared" ref="CAM4" si="2056">IF(CAM2=CAL2,CAL4+1,1)</f>
        <v>69</v>
      </c>
      <c r="CAN4">
        <f t="shared" ref="CAN4" si="2057">IF(CAN2=CAM2,CAM4+1,1)</f>
        <v>70</v>
      </c>
      <c r="CAO4">
        <f t="shared" ref="CAO4" si="2058">IF(CAO2=CAN2,CAN4+1,1)</f>
        <v>71</v>
      </c>
      <c r="CAP4">
        <f t="shared" ref="CAP4" si="2059">IF(CAP2=CAO2,CAO4+1,1)</f>
        <v>72</v>
      </c>
      <c r="CAQ4">
        <f t="shared" ref="CAQ4" si="2060">IF(CAQ2=CAP2,CAP4+1,1)</f>
        <v>73</v>
      </c>
      <c r="CAR4">
        <f t="shared" ref="CAR4" si="2061">IF(CAR2=CAQ2,CAQ4+1,1)</f>
        <v>74</v>
      </c>
      <c r="CAS4">
        <f t="shared" ref="CAS4" si="2062">IF(CAS2=CAR2,CAR4+1,1)</f>
        <v>75</v>
      </c>
      <c r="CAT4">
        <f t="shared" ref="CAT4" si="2063">IF(CAT2=CAS2,CAS4+1,1)</f>
        <v>76</v>
      </c>
      <c r="CAU4">
        <f t="shared" ref="CAU4" si="2064">IF(CAU2=CAT2,CAT4+1,1)</f>
        <v>1</v>
      </c>
      <c r="CAV4">
        <f t="shared" ref="CAV4" si="2065">IF(CAV2=CAU2,CAU4+1,1)</f>
        <v>2</v>
      </c>
      <c r="CAW4">
        <f t="shared" ref="CAW4" si="2066">IF(CAW2=CAV2,CAV4+1,1)</f>
        <v>3</v>
      </c>
      <c r="CAX4">
        <f t="shared" ref="CAX4" si="2067">IF(CAX2=CAW2,CAW4+1,1)</f>
        <v>4</v>
      </c>
      <c r="CAY4">
        <f t="shared" ref="CAY4" si="2068">IF(CAY2=CAX2,CAX4+1,1)</f>
        <v>5</v>
      </c>
      <c r="CAZ4">
        <f t="shared" ref="CAZ4" si="2069">IF(CAZ2=CAY2,CAY4+1,1)</f>
        <v>6</v>
      </c>
      <c r="CBA4">
        <f t="shared" ref="CBA4" si="2070">IF(CBA2=CAZ2,CAZ4+1,1)</f>
        <v>7</v>
      </c>
      <c r="CBB4">
        <f t="shared" ref="CBB4" si="2071">IF(CBB2=CBA2,CBA4+1,1)</f>
        <v>8</v>
      </c>
      <c r="CBC4">
        <f t="shared" ref="CBC4" si="2072">IF(CBC2=CBB2,CBB4+1,1)</f>
        <v>9</v>
      </c>
      <c r="CBD4">
        <f t="shared" ref="CBD4" si="2073">IF(CBD2=CBC2,CBC4+1,1)</f>
        <v>10</v>
      </c>
      <c r="CBE4">
        <f t="shared" ref="CBE4" si="2074">IF(CBE2=CBD2,CBD4+1,1)</f>
        <v>11</v>
      </c>
      <c r="CBF4">
        <f t="shared" ref="CBF4" si="2075">IF(CBF2=CBE2,CBE4+1,1)</f>
        <v>12</v>
      </c>
      <c r="CBG4">
        <f t="shared" ref="CBG4" si="2076">IF(CBG2=CBF2,CBF4+1,1)</f>
        <v>13</v>
      </c>
      <c r="CBH4">
        <f t="shared" ref="CBH4" si="2077">IF(CBH2=CBG2,CBG4+1,1)</f>
        <v>14</v>
      </c>
      <c r="CBI4">
        <f t="shared" ref="CBI4" si="2078">IF(CBI2=CBH2,CBH4+1,1)</f>
        <v>15</v>
      </c>
      <c r="CBJ4">
        <f t="shared" ref="CBJ4" si="2079">IF(CBJ2=CBI2,CBI4+1,1)</f>
        <v>16</v>
      </c>
      <c r="CBK4">
        <f t="shared" ref="CBK4" si="2080">IF(CBK2=CBJ2,CBJ4+1,1)</f>
        <v>17</v>
      </c>
      <c r="CBL4">
        <f t="shared" ref="CBL4" si="2081">IF(CBL2=CBK2,CBK4+1,1)</f>
        <v>18</v>
      </c>
      <c r="CBM4">
        <f t="shared" ref="CBM4" si="2082">IF(CBM2=CBL2,CBL4+1,1)</f>
        <v>19</v>
      </c>
      <c r="CBN4">
        <f t="shared" ref="CBN4" si="2083">IF(CBN2=CBM2,CBM4+1,1)</f>
        <v>20</v>
      </c>
      <c r="CBO4">
        <f t="shared" ref="CBO4" si="2084">IF(CBO2=CBN2,CBN4+1,1)</f>
        <v>21</v>
      </c>
      <c r="CBP4">
        <f t="shared" ref="CBP4" si="2085">IF(CBP2=CBO2,CBO4+1,1)</f>
        <v>22</v>
      </c>
      <c r="CBQ4">
        <f t="shared" ref="CBQ4" si="2086">IF(CBQ2=CBP2,CBP4+1,1)</f>
        <v>23</v>
      </c>
      <c r="CBR4">
        <f t="shared" ref="CBR4" si="2087">IF(CBR2=CBQ2,CBQ4+1,1)</f>
        <v>24</v>
      </c>
      <c r="CBS4">
        <f t="shared" ref="CBS4" si="2088">IF(CBS2=CBR2,CBR4+1,1)</f>
        <v>25</v>
      </c>
      <c r="CBT4">
        <f t="shared" ref="CBT4" si="2089">IF(CBT2=CBS2,CBS4+1,1)</f>
        <v>26</v>
      </c>
      <c r="CBU4">
        <f t="shared" ref="CBU4" si="2090">IF(CBU2=CBT2,CBT4+1,1)</f>
        <v>27</v>
      </c>
      <c r="CBV4">
        <f t="shared" ref="CBV4" si="2091">IF(CBV2=CBU2,CBU4+1,1)</f>
        <v>28</v>
      </c>
      <c r="CBW4">
        <f t="shared" ref="CBW4" si="2092">IF(CBW2=CBV2,CBV4+1,1)</f>
        <v>29</v>
      </c>
      <c r="CBX4">
        <f t="shared" ref="CBX4" si="2093">IF(CBX2=CBW2,CBW4+1,1)</f>
        <v>30</v>
      </c>
      <c r="CBY4">
        <f t="shared" ref="CBY4" si="2094">IF(CBY2=CBX2,CBX4+1,1)</f>
        <v>31</v>
      </c>
      <c r="CBZ4">
        <f t="shared" ref="CBZ4" si="2095">IF(CBZ2=CBY2,CBY4+1,1)</f>
        <v>32</v>
      </c>
      <c r="CCA4">
        <f t="shared" ref="CCA4" si="2096">IF(CCA2=CBZ2,CBZ4+1,1)</f>
        <v>33</v>
      </c>
      <c r="CCB4">
        <f t="shared" ref="CCB4" si="2097">IF(CCB2=CCA2,CCA4+1,1)</f>
        <v>34</v>
      </c>
      <c r="CCC4">
        <f t="shared" ref="CCC4" si="2098">IF(CCC2=CCB2,CCB4+1,1)</f>
        <v>35</v>
      </c>
      <c r="CCD4">
        <f t="shared" ref="CCD4" si="2099">IF(CCD2=CCC2,CCC4+1,1)</f>
        <v>36</v>
      </c>
      <c r="CCE4">
        <f t="shared" ref="CCE4" si="2100">IF(CCE2=CCD2,CCD4+1,1)</f>
        <v>37</v>
      </c>
      <c r="CCF4">
        <f t="shared" ref="CCF4" si="2101">IF(CCF2=CCE2,CCE4+1,1)</f>
        <v>38</v>
      </c>
      <c r="CCG4">
        <f t="shared" ref="CCG4" si="2102">IF(CCG2=CCF2,CCF4+1,1)</f>
        <v>39</v>
      </c>
      <c r="CCH4">
        <f t="shared" ref="CCH4" si="2103">IF(CCH2=CCG2,CCG4+1,1)</f>
        <v>40</v>
      </c>
      <c r="CCI4">
        <f t="shared" ref="CCI4" si="2104">IF(CCI2=CCH2,CCH4+1,1)</f>
        <v>41</v>
      </c>
      <c r="CCJ4">
        <f t="shared" ref="CCJ4" si="2105">IF(CCJ2=CCI2,CCI4+1,1)</f>
        <v>42</v>
      </c>
      <c r="CCK4">
        <f t="shared" ref="CCK4" si="2106">IF(CCK2=CCJ2,CCJ4+1,1)</f>
        <v>43</v>
      </c>
      <c r="CCL4">
        <f t="shared" ref="CCL4" si="2107">IF(CCL2=CCK2,CCK4+1,1)</f>
        <v>44</v>
      </c>
      <c r="CCM4">
        <f t="shared" ref="CCM4" si="2108">IF(CCM2=CCL2,CCL4+1,1)</f>
        <v>45</v>
      </c>
      <c r="CCN4">
        <f t="shared" ref="CCN4" si="2109">IF(CCN2=CCM2,CCM4+1,1)</f>
        <v>46</v>
      </c>
      <c r="CCO4">
        <f t="shared" ref="CCO4" si="2110">IF(CCO2=CCN2,CCN4+1,1)</f>
        <v>47</v>
      </c>
      <c r="CCP4">
        <f t="shared" ref="CCP4" si="2111">IF(CCP2=CCO2,CCO4+1,1)</f>
        <v>48</v>
      </c>
      <c r="CCQ4">
        <f t="shared" ref="CCQ4" si="2112">IF(CCQ2=CCP2,CCP4+1,1)</f>
        <v>49</v>
      </c>
      <c r="CCR4">
        <f t="shared" ref="CCR4" si="2113">IF(CCR2=CCQ2,CCQ4+1,1)</f>
        <v>50</v>
      </c>
      <c r="CCS4">
        <f t="shared" ref="CCS4" si="2114">IF(CCS2=CCR2,CCR4+1,1)</f>
        <v>51</v>
      </c>
      <c r="CCT4">
        <f t="shared" ref="CCT4" si="2115">IF(CCT2=CCS2,CCS4+1,1)</f>
        <v>52</v>
      </c>
      <c r="CCU4">
        <f t="shared" ref="CCU4" si="2116">IF(CCU2=CCT2,CCT4+1,1)</f>
        <v>53</v>
      </c>
      <c r="CCV4">
        <f t="shared" ref="CCV4" si="2117">IF(CCV2=CCU2,CCU4+1,1)</f>
        <v>54</v>
      </c>
      <c r="CCW4">
        <f t="shared" ref="CCW4" si="2118">IF(CCW2=CCV2,CCV4+1,1)</f>
        <v>55</v>
      </c>
      <c r="CCX4">
        <f t="shared" ref="CCX4" si="2119">IF(CCX2=CCW2,CCW4+1,1)</f>
        <v>56</v>
      </c>
      <c r="CCY4">
        <f t="shared" ref="CCY4" si="2120">IF(CCY2=CCX2,CCX4+1,1)</f>
        <v>57</v>
      </c>
      <c r="CCZ4">
        <f t="shared" ref="CCZ4" si="2121">IF(CCZ2=CCY2,CCY4+1,1)</f>
        <v>58</v>
      </c>
      <c r="CDA4">
        <f t="shared" ref="CDA4" si="2122">IF(CDA2=CCZ2,CCZ4+1,1)</f>
        <v>59</v>
      </c>
      <c r="CDB4">
        <f t="shared" ref="CDB4" si="2123">IF(CDB2=CDA2,CDA4+1,1)</f>
        <v>60</v>
      </c>
      <c r="CDC4">
        <f t="shared" ref="CDC4" si="2124">IF(CDC2=CDB2,CDB4+1,1)</f>
        <v>61</v>
      </c>
      <c r="CDD4">
        <f t="shared" ref="CDD4" si="2125">IF(CDD2=CDC2,CDC4+1,1)</f>
        <v>62</v>
      </c>
      <c r="CDE4">
        <f t="shared" ref="CDE4" si="2126">IF(CDE2=CDD2,CDD4+1,1)</f>
        <v>63</v>
      </c>
      <c r="CDF4">
        <f t="shared" ref="CDF4" si="2127">IF(CDF2=CDE2,CDE4+1,1)</f>
        <v>64</v>
      </c>
      <c r="CDG4">
        <f t="shared" ref="CDG4" si="2128">IF(CDG2=CDF2,CDF4+1,1)</f>
        <v>65</v>
      </c>
      <c r="CDH4">
        <f t="shared" ref="CDH4" si="2129">IF(CDH2=CDG2,CDG4+1,1)</f>
        <v>66</v>
      </c>
      <c r="CDI4">
        <f t="shared" ref="CDI4" si="2130">IF(CDI2=CDH2,CDH4+1,1)</f>
        <v>67</v>
      </c>
      <c r="CDJ4">
        <f t="shared" ref="CDJ4" si="2131">IF(CDJ2=CDI2,CDI4+1,1)</f>
        <v>68</v>
      </c>
      <c r="CDK4">
        <f t="shared" ref="CDK4" si="2132">IF(CDK2=CDJ2,CDJ4+1,1)</f>
        <v>69</v>
      </c>
      <c r="CDL4">
        <f t="shared" ref="CDL4" si="2133">IF(CDL2=CDK2,CDK4+1,1)</f>
        <v>70</v>
      </c>
      <c r="CDM4">
        <f t="shared" ref="CDM4" si="2134">IF(CDM2=CDL2,CDL4+1,1)</f>
        <v>71</v>
      </c>
      <c r="CDN4">
        <f t="shared" ref="CDN4" si="2135">IF(CDN2=CDM2,CDM4+1,1)</f>
        <v>72</v>
      </c>
      <c r="CDO4">
        <f t="shared" ref="CDO4" si="2136">IF(CDO2=CDN2,CDN4+1,1)</f>
        <v>73</v>
      </c>
      <c r="CDP4">
        <f t="shared" ref="CDP4" si="2137">IF(CDP2=CDO2,CDO4+1,1)</f>
        <v>74</v>
      </c>
      <c r="CDQ4">
        <f t="shared" ref="CDQ4" si="2138">IF(CDQ2=CDP2,CDP4+1,1)</f>
        <v>75</v>
      </c>
      <c r="CDR4">
        <f t="shared" ref="CDR4" si="2139">IF(CDR2=CDQ2,CDQ4+1,1)</f>
        <v>76</v>
      </c>
      <c r="CDS4">
        <f t="shared" ref="CDS4" si="2140">IF(CDS2=CDR2,CDR4+1,1)</f>
        <v>77</v>
      </c>
      <c r="CDT4">
        <f t="shared" ref="CDT4" si="2141">IF(CDT2=CDS2,CDS4+1,1)</f>
        <v>78</v>
      </c>
      <c r="CDU4">
        <f t="shared" ref="CDU4" si="2142">IF(CDU2=CDT2,CDT4+1,1)</f>
        <v>79</v>
      </c>
      <c r="CDV4">
        <f t="shared" ref="CDV4" si="2143">IF(CDV2=CDU2,CDU4+1,1)</f>
        <v>80</v>
      </c>
      <c r="CDW4">
        <f t="shared" ref="CDW4" si="2144">IF(CDW2=CDV2,CDV4+1,1)</f>
        <v>81</v>
      </c>
      <c r="CDX4">
        <f t="shared" ref="CDX4" si="2145">IF(CDX2=CDW2,CDW4+1,1)</f>
        <v>82</v>
      </c>
      <c r="CDY4">
        <f t="shared" ref="CDY4" si="2146">IF(CDY2=CDX2,CDX4+1,1)</f>
        <v>83</v>
      </c>
      <c r="CDZ4">
        <f t="shared" ref="CDZ4" si="2147">IF(CDZ2=CDY2,CDY4+1,1)</f>
        <v>84</v>
      </c>
      <c r="CEA4">
        <f t="shared" ref="CEA4" si="2148">IF(CEA2=CDZ2,CDZ4+1,1)</f>
        <v>85</v>
      </c>
      <c r="CEB4">
        <f t="shared" ref="CEB4" si="2149">IF(CEB2=CEA2,CEA4+1,1)</f>
        <v>86</v>
      </c>
      <c r="CEC4">
        <f t="shared" ref="CEC4" si="2150">IF(CEC2=CEB2,CEB4+1,1)</f>
        <v>87</v>
      </c>
      <c r="CED4">
        <f t="shared" ref="CED4" si="2151">IF(CED2=CEC2,CEC4+1,1)</f>
        <v>88</v>
      </c>
      <c r="CEE4">
        <f t="shared" ref="CEE4" si="2152">IF(CEE2=CED2,CED4+1,1)</f>
        <v>89</v>
      </c>
      <c r="CEF4">
        <f t="shared" ref="CEF4" si="2153">IF(CEF2=CEE2,CEE4+1,1)</f>
        <v>90</v>
      </c>
      <c r="CEG4">
        <f t="shared" ref="CEG4" si="2154">IF(CEG2=CEF2,CEF4+1,1)</f>
        <v>91</v>
      </c>
      <c r="CEH4">
        <f t="shared" ref="CEH4" si="2155">IF(CEH2=CEG2,CEG4+1,1)</f>
        <v>92</v>
      </c>
      <c r="CEI4">
        <f t="shared" ref="CEI4" si="2156">IF(CEI2=CEH2,CEH4+1,1)</f>
        <v>93</v>
      </c>
      <c r="CEJ4">
        <f t="shared" ref="CEJ4" si="2157">IF(CEJ2=CEI2,CEI4+1,1)</f>
        <v>94</v>
      </c>
      <c r="CEK4">
        <f t="shared" ref="CEK4" si="2158">IF(CEK2=CEJ2,CEJ4+1,1)</f>
        <v>95</v>
      </c>
      <c r="CEL4">
        <f t="shared" ref="CEL4" si="2159">IF(CEL2=CEK2,CEK4+1,1)</f>
        <v>96</v>
      </c>
      <c r="CEM4">
        <f t="shared" ref="CEM4" si="2160">IF(CEM2=CEL2,CEL4+1,1)</f>
        <v>97</v>
      </c>
      <c r="CEN4">
        <f t="shared" ref="CEN4" si="2161">IF(CEN2=CEM2,CEM4+1,1)</f>
        <v>98</v>
      </c>
      <c r="CEO4">
        <f t="shared" ref="CEO4" si="2162">IF(CEO2=CEN2,CEN4+1,1)</f>
        <v>99</v>
      </c>
      <c r="CEP4">
        <f t="shared" ref="CEP4" si="2163">IF(CEP2=CEO2,CEO4+1,1)</f>
        <v>100</v>
      </c>
      <c r="CEQ4">
        <f t="shared" ref="CEQ4" si="2164">IF(CEQ2=CEP2,CEP4+1,1)</f>
        <v>101</v>
      </c>
      <c r="CER4">
        <f t="shared" ref="CER4" si="2165">IF(CER2=CEQ2,CEQ4+1,1)</f>
        <v>102</v>
      </c>
      <c r="CES4">
        <f t="shared" ref="CES4" si="2166">IF(CES2=CER2,CER4+1,1)</f>
        <v>103</v>
      </c>
      <c r="CET4">
        <f t="shared" ref="CET4" si="2167">IF(CET2=CES2,CES4+1,1)</f>
        <v>104</v>
      </c>
      <c r="CEU4">
        <f t="shared" ref="CEU4" si="2168">IF(CEU2=CET2,CET4+1,1)</f>
        <v>105</v>
      </c>
      <c r="CEV4">
        <f t="shared" ref="CEV4" si="2169">IF(CEV2=CEU2,CEU4+1,1)</f>
        <v>106</v>
      </c>
      <c r="CEW4">
        <f t="shared" ref="CEW4" si="2170">IF(CEW2=CEV2,CEV4+1,1)</f>
        <v>107</v>
      </c>
      <c r="CEX4">
        <f t="shared" ref="CEX4" si="2171">IF(CEX2=CEW2,CEW4+1,1)</f>
        <v>108</v>
      </c>
      <c r="CEY4">
        <f t="shared" ref="CEY4" si="2172">IF(CEY2=CEX2,CEX4+1,1)</f>
        <v>109</v>
      </c>
      <c r="CEZ4">
        <f t="shared" ref="CEZ4" si="2173">IF(CEZ2=CEY2,CEY4+1,1)</f>
        <v>110</v>
      </c>
      <c r="CFA4">
        <f t="shared" ref="CFA4" si="2174">IF(CFA2=CEZ2,CEZ4+1,1)</f>
        <v>111</v>
      </c>
      <c r="CFB4">
        <f t="shared" ref="CFB4" si="2175">IF(CFB2=CFA2,CFA4+1,1)</f>
        <v>112</v>
      </c>
      <c r="CFC4">
        <f t="shared" ref="CFC4" si="2176">IF(CFC2=CFB2,CFB4+1,1)</f>
        <v>113</v>
      </c>
      <c r="CFD4">
        <f t="shared" ref="CFD4" si="2177">IF(CFD2=CFC2,CFC4+1,1)</f>
        <v>114</v>
      </c>
      <c r="CFE4">
        <f t="shared" ref="CFE4" si="2178">IF(CFE2=CFD2,CFD4+1,1)</f>
        <v>115</v>
      </c>
      <c r="CFF4">
        <f t="shared" ref="CFF4" si="2179">IF(CFF2=CFE2,CFE4+1,1)</f>
        <v>116</v>
      </c>
      <c r="CFG4">
        <f t="shared" ref="CFG4" si="2180">IF(CFG2=CFF2,CFF4+1,1)</f>
        <v>117</v>
      </c>
      <c r="CFH4">
        <f t="shared" ref="CFH4" si="2181">IF(CFH2=CFG2,CFG4+1,1)</f>
        <v>118</v>
      </c>
      <c r="CFI4">
        <f t="shared" ref="CFI4" si="2182">IF(CFI2=CFH2,CFH4+1,1)</f>
        <v>119</v>
      </c>
      <c r="CFJ4">
        <f t="shared" ref="CFJ4" si="2183">IF(CFJ2=CFI2,CFI4+1,1)</f>
        <v>120</v>
      </c>
      <c r="CFK4">
        <f t="shared" ref="CFK4" si="2184">IF(CFK2=CFJ2,CFJ4+1,1)</f>
        <v>121</v>
      </c>
      <c r="CFL4">
        <f t="shared" ref="CFL4" si="2185">IF(CFL2=CFK2,CFK4+1,1)</f>
        <v>122</v>
      </c>
      <c r="CFM4">
        <f t="shared" ref="CFM4" si="2186">IF(CFM2=CFL2,CFL4+1,1)</f>
        <v>123</v>
      </c>
      <c r="CFN4">
        <f t="shared" ref="CFN4" si="2187">IF(CFN2=CFM2,CFM4+1,1)</f>
        <v>124</v>
      </c>
      <c r="CFO4">
        <f t="shared" ref="CFO4" si="2188">IF(CFO2=CFN2,CFN4+1,1)</f>
        <v>125</v>
      </c>
      <c r="CFP4">
        <f t="shared" ref="CFP4" si="2189">IF(CFP2=CFO2,CFO4+1,1)</f>
        <v>126</v>
      </c>
      <c r="CFQ4">
        <f t="shared" ref="CFQ4" si="2190">IF(CFQ2=CFP2,CFP4+1,1)</f>
        <v>127</v>
      </c>
      <c r="CFR4">
        <f t="shared" ref="CFR4" si="2191">IF(CFR2=CFQ2,CFQ4+1,1)</f>
        <v>128</v>
      </c>
      <c r="CFS4">
        <f t="shared" ref="CFS4" si="2192">IF(CFS2=CFR2,CFR4+1,1)</f>
        <v>129</v>
      </c>
      <c r="CFT4">
        <f t="shared" ref="CFT4" si="2193">IF(CFT2=CFS2,CFS4+1,1)</f>
        <v>130</v>
      </c>
      <c r="CFU4">
        <f t="shared" ref="CFU4" si="2194">IF(CFU2=CFT2,CFT4+1,1)</f>
        <v>131</v>
      </c>
      <c r="CFV4">
        <f t="shared" ref="CFV4" si="2195">IF(CFV2=CFU2,CFU4+1,1)</f>
        <v>132</v>
      </c>
      <c r="CFW4">
        <f t="shared" ref="CFW4" si="2196">IF(CFW2=CFV2,CFV4+1,1)</f>
        <v>133</v>
      </c>
      <c r="CFX4">
        <f t="shared" ref="CFX4" si="2197">IF(CFX2=CFW2,CFW4+1,1)</f>
        <v>134</v>
      </c>
      <c r="CFY4">
        <f t="shared" ref="CFY4" si="2198">IF(CFY2=CFX2,CFX4+1,1)</f>
        <v>135</v>
      </c>
      <c r="CFZ4">
        <f t="shared" ref="CFZ4" si="2199">IF(CFZ2=CFY2,CFY4+1,1)</f>
        <v>136</v>
      </c>
      <c r="CGA4">
        <f t="shared" ref="CGA4" si="2200">IF(CGA2=CFZ2,CFZ4+1,1)</f>
        <v>137</v>
      </c>
      <c r="CGB4">
        <f t="shared" ref="CGB4" si="2201">IF(CGB2=CGA2,CGA4+1,1)</f>
        <v>138</v>
      </c>
      <c r="CGC4">
        <f t="shared" ref="CGC4" si="2202">IF(CGC2=CGB2,CGB4+1,1)</f>
        <v>139</v>
      </c>
      <c r="CGD4">
        <f t="shared" ref="CGD4" si="2203">IF(CGD2=CGC2,CGC4+1,1)</f>
        <v>140</v>
      </c>
      <c r="CGE4">
        <f t="shared" ref="CGE4" si="2204">IF(CGE2=CGD2,CGD4+1,1)</f>
        <v>141</v>
      </c>
      <c r="CGF4">
        <f t="shared" ref="CGF4" si="2205">IF(CGF2=CGE2,CGE4+1,1)</f>
        <v>142</v>
      </c>
      <c r="CGG4">
        <f t="shared" ref="CGG4" si="2206">IF(CGG2=CGF2,CGF4+1,1)</f>
        <v>143</v>
      </c>
      <c r="CGH4">
        <f t="shared" ref="CGH4" si="2207">IF(CGH2=CGG2,CGG4+1,1)</f>
        <v>144</v>
      </c>
      <c r="CGI4">
        <f t="shared" ref="CGI4" si="2208">IF(CGI2=CGH2,CGH4+1,1)</f>
        <v>145</v>
      </c>
      <c r="CGJ4">
        <f t="shared" ref="CGJ4" si="2209">IF(CGJ2=CGI2,CGI4+1,1)</f>
        <v>146</v>
      </c>
      <c r="CGK4">
        <f t="shared" ref="CGK4" si="2210">IF(CGK2=CGJ2,CGJ4+1,1)</f>
        <v>147</v>
      </c>
      <c r="CGL4">
        <f t="shared" ref="CGL4" si="2211">IF(CGL2=CGK2,CGK4+1,1)</f>
        <v>148</v>
      </c>
      <c r="CGM4">
        <f t="shared" ref="CGM4" si="2212">IF(CGM2=CGL2,CGL4+1,1)</f>
        <v>149</v>
      </c>
      <c r="CGN4">
        <f t="shared" ref="CGN4" si="2213">IF(CGN2=CGM2,CGM4+1,1)</f>
        <v>150</v>
      </c>
      <c r="CGO4">
        <f t="shared" ref="CGO4" si="2214">IF(CGO2=CGN2,CGN4+1,1)</f>
        <v>151</v>
      </c>
      <c r="CGP4">
        <f t="shared" ref="CGP4" si="2215">IF(CGP2=CGO2,CGO4+1,1)</f>
        <v>152</v>
      </c>
      <c r="CGQ4">
        <f t="shared" ref="CGQ4" si="2216">IF(CGQ2=CGP2,CGP4+1,1)</f>
        <v>153</v>
      </c>
      <c r="CGR4">
        <f t="shared" ref="CGR4" si="2217">IF(CGR2=CGQ2,CGQ4+1,1)</f>
        <v>154</v>
      </c>
      <c r="CGS4">
        <f t="shared" ref="CGS4" si="2218">IF(CGS2=CGR2,CGR4+1,1)</f>
        <v>155</v>
      </c>
      <c r="CGT4">
        <f t="shared" ref="CGT4" si="2219">IF(CGT2=CGS2,CGS4+1,1)</f>
        <v>156</v>
      </c>
      <c r="CGU4">
        <f t="shared" ref="CGU4" si="2220">IF(CGU2=CGT2,CGT4+1,1)</f>
        <v>157</v>
      </c>
      <c r="CGV4">
        <f t="shared" ref="CGV4" si="2221">IF(CGV2=CGU2,CGU4+1,1)</f>
        <v>158</v>
      </c>
      <c r="CGW4">
        <f t="shared" ref="CGW4" si="2222">IF(CGW2=CGV2,CGV4+1,1)</f>
        <v>159</v>
      </c>
      <c r="CGX4">
        <f t="shared" ref="CGX4" si="2223">IF(CGX2=CGW2,CGW4+1,1)</f>
        <v>160</v>
      </c>
      <c r="CGY4">
        <f t="shared" ref="CGY4" si="2224">IF(CGY2=CGX2,CGX4+1,1)</f>
        <v>161</v>
      </c>
      <c r="CGZ4">
        <f t="shared" ref="CGZ4" si="2225">IF(CGZ2=CGY2,CGY4+1,1)</f>
        <v>162</v>
      </c>
      <c r="CHA4">
        <f t="shared" ref="CHA4" si="2226">IF(CHA2=CGZ2,CGZ4+1,1)</f>
        <v>163</v>
      </c>
      <c r="CHB4">
        <f t="shared" ref="CHB4" si="2227">IF(CHB2=CHA2,CHA4+1,1)</f>
        <v>164</v>
      </c>
      <c r="CHC4">
        <f t="shared" ref="CHC4" si="2228">IF(CHC2=CHB2,CHB4+1,1)</f>
        <v>165</v>
      </c>
      <c r="CHD4">
        <f t="shared" ref="CHD4" si="2229">IF(CHD2=CHC2,CHC4+1,1)</f>
        <v>166</v>
      </c>
      <c r="CHE4">
        <f t="shared" ref="CHE4" si="2230">IF(CHE2=CHD2,CHD4+1,1)</f>
        <v>167</v>
      </c>
      <c r="CHF4">
        <f t="shared" ref="CHF4" si="2231">IF(CHF2=CHE2,CHE4+1,1)</f>
        <v>168</v>
      </c>
      <c r="CHG4">
        <f t="shared" ref="CHG4" si="2232">IF(CHG2=CHF2,CHF4+1,1)</f>
        <v>169</v>
      </c>
      <c r="CHH4">
        <f t="shared" ref="CHH4" si="2233">IF(CHH2=CHG2,CHG4+1,1)</f>
        <v>170</v>
      </c>
      <c r="CHI4">
        <f t="shared" ref="CHI4" si="2234">IF(CHI2=CHH2,CHH4+1,1)</f>
        <v>171</v>
      </c>
      <c r="CHJ4">
        <f t="shared" ref="CHJ4" si="2235">IF(CHJ2=CHI2,CHI4+1,1)</f>
        <v>172</v>
      </c>
      <c r="CHK4">
        <f t="shared" ref="CHK4" si="2236">IF(CHK2=CHJ2,CHJ4+1,1)</f>
        <v>173</v>
      </c>
      <c r="CHL4">
        <f t="shared" ref="CHL4" si="2237">IF(CHL2=CHK2,CHK4+1,1)</f>
        <v>174</v>
      </c>
      <c r="CHM4">
        <f t="shared" ref="CHM4" si="2238">IF(CHM2=CHL2,CHL4+1,1)</f>
        <v>175</v>
      </c>
      <c r="CHN4">
        <f t="shared" ref="CHN4" si="2239">IF(CHN2=CHM2,CHM4+1,1)</f>
        <v>176</v>
      </c>
      <c r="CHO4">
        <f t="shared" ref="CHO4" si="2240">IF(CHO2=CHN2,CHN4+1,1)</f>
        <v>177</v>
      </c>
      <c r="CHP4">
        <f t="shared" ref="CHP4" si="2241">IF(CHP2=CHO2,CHO4+1,1)</f>
        <v>178</v>
      </c>
      <c r="CHQ4">
        <f t="shared" ref="CHQ4" si="2242">IF(CHQ2=CHP2,CHP4+1,1)</f>
        <v>179</v>
      </c>
      <c r="CHR4">
        <f t="shared" ref="CHR4" si="2243">IF(CHR2=CHQ2,CHQ4+1,1)</f>
        <v>180</v>
      </c>
      <c r="CHS4">
        <f t="shared" ref="CHS4" si="2244">IF(CHS2=CHR2,CHR4+1,1)</f>
        <v>181</v>
      </c>
      <c r="CHT4">
        <f t="shared" ref="CHT4" si="2245">IF(CHT2=CHS2,CHS4+1,1)</f>
        <v>182</v>
      </c>
      <c r="CHU4">
        <f t="shared" ref="CHU4" si="2246">IF(CHU2=CHT2,CHT4+1,1)</f>
        <v>183</v>
      </c>
      <c r="CHV4">
        <f t="shared" ref="CHV4" si="2247">IF(CHV2=CHU2,CHU4+1,1)</f>
        <v>184</v>
      </c>
      <c r="CHW4">
        <f t="shared" ref="CHW4" si="2248">IF(CHW2=CHV2,CHV4+1,1)</f>
        <v>185</v>
      </c>
      <c r="CHX4">
        <f t="shared" ref="CHX4" si="2249">IF(CHX2=CHW2,CHW4+1,1)</f>
        <v>186</v>
      </c>
      <c r="CHY4">
        <f t="shared" ref="CHY4" si="2250">IF(CHY2=CHX2,CHX4+1,1)</f>
        <v>187</v>
      </c>
      <c r="CHZ4">
        <f t="shared" ref="CHZ4" si="2251">IF(CHZ2=CHY2,CHY4+1,1)</f>
        <v>188</v>
      </c>
      <c r="CIA4">
        <f t="shared" ref="CIA4" si="2252">IF(CIA2=CHZ2,CHZ4+1,1)</f>
        <v>189</v>
      </c>
      <c r="CIB4">
        <f t="shared" ref="CIB4" si="2253">IF(CIB2=CIA2,CIA4+1,1)</f>
        <v>190</v>
      </c>
      <c r="CIC4">
        <f t="shared" ref="CIC4" si="2254">IF(CIC2=CIB2,CIB4+1,1)</f>
        <v>191</v>
      </c>
      <c r="CID4">
        <f t="shared" ref="CID4" si="2255">IF(CID2=CIC2,CIC4+1,1)</f>
        <v>192</v>
      </c>
      <c r="CIE4">
        <f t="shared" ref="CIE4" si="2256">IF(CIE2=CID2,CID4+1,1)</f>
        <v>193</v>
      </c>
      <c r="CIF4">
        <f t="shared" ref="CIF4" si="2257">IF(CIF2=CIE2,CIE4+1,1)</f>
        <v>194</v>
      </c>
      <c r="CIG4">
        <f t="shared" ref="CIG4" si="2258">IF(CIG2=CIF2,CIF4+1,1)</f>
        <v>195</v>
      </c>
      <c r="CIH4">
        <f t="shared" ref="CIH4" si="2259">IF(CIH2=CIG2,CIG4+1,1)</f>
        <v>196</v>
      </c>
      <c r="CII4">
        <f t="shared" ref="CII4" si="2260">IF(CII2=CIH2,CIH4+1,1)</f>
        <v>197</v>
      </c>
      <c r="CIJ4">
        <f t="shared" ref="CIJ4" si="2261">IF(CIJ2=CII2,CII4+1,1)</f>
        <v>198</v>
      </c>
      <c r="CIK4">
        <f t="shared" ref="CIK4" si="2262">IF(CIK2=CIJ2,CIJ4+1,1)</f>
        <v>199</v>
      </c>
      <c r="CIL4">
        <f t="shared" ref="CIL4" si="2263">IF(CIL2=CIK2,CIK4+1,1)</f>
        <v>200</v>
      </c>
      <c r="CIM4">
        <f t="shared" ref="CIM4" si="2264">IF(CIM2=CIL2,CIL4+1,1)</f>
        <v>201</v>
      </c>
      <c r="CIN4">
        <f t="shared" ref="CIN4" si="2265">IF(CIN2=CIM2,CIM4+1,1)</f>
        <v>202</v>
      </c>
      <c r="CIO4">
        <f t="shared" ref="CIO4" si="2266">IF(CIO2=CIN2,CIN4+1,1)</f>
        <v>203</v>
      </c>
      <c r="CIP4">
        <f t="shared" ref="CIP4" si="2267">IF(CIP2=CIO2,CIO4+1,1)</f>
        <v>204</v>
      </c>
      <c r="CIQ4">
        <f t="shared" ref="CIQ4" si="2268">IF(CIQ2=CIP2,CIP4+1,1)</f>
        <v>205</v>
      </c>
      <c r="CIR4">
        <f t="shared" ref="CIR4" si="2269">IF(CIR2=CIQ2,CIQ4+1,1)</f>
        <v>206</v>
      </c>
      <c r="CIS4">
        <f t="shared" ref="CIS4" si="2270">IF(CIS2=CIR2,CIR4+1,1)</f>
        <v>207</v>
      </c>
      <c r="CIT4">
        <f t="shared" ref="CIT4" si="2271">IF(CIT2=CIS2,CIS4+1,1)</f>
        <v>208</v>
      </c>
      <c r="CIU4">
        <f t="shared" ref="CIU4" si="2272">IF(CIU2=CIT2,CIT4+1,1)</f>
        <v>209</v>
      </c>
      <c r="CIV4">
        <f t="shared" ref="CIV4" si="2273">IF(CIV2=CIU2,CIU4+1,1)</f>
        <v>210</v>
      </c>
      <c r="CIW4">
        <f t="shared" ref="CIW4" si="2274">IF(CIW2=CIV2,CIV4+1,1)</f>
        <v>211</v>
      </c>
      <c r="CIX4">
        <f t="shared" ref="CIX4" si="2275">IF(CIX2=CIW2,CIW4+1,1)</f>
        <v>212</v>
      </c>
      <c r="CIY4">
        <f t="shared" ref="CIY4" si="2276">IF(CIY2=CIX2,CIX4+1,1)</f>
        <v>213</v>
      </c>
      <c r="CIZ4">
        <f t="shared" ref="CIZ4" si="2277">IF(CIZ2=CIY2,CIY4+1,1)</f>
        <v>214</v>
      </c>
      <c r="CJA4">
        <f t="shared" ref="CJA4" si="2278">IF(CJA2=CIZ2,CIZ4+1,1)</f>
        <v>215</v>
      </c>
      <c r="CJB4">
        <f t="shared" ref="CJB4" si="2279">IF(CJB2=CJA2,CJA4+1,1)</f>
        <v>216</v>
      </c>
      <c r="CJC4">
        <f t="shared" ref="CJC4" si="2280">IF(CJC2=CJB2,CJB4+1,1)</f>
        <v>217</v>
      </c>
      <c r="CJD4">
        <f t="shared" ref="CJD4" si="2281">IF(CJD2=CJC2,CJC4+1,1)</f>
        <v>218</v>
      </c>
      <c r="CJE4">
        <f t="shared" ref="CJE4" si="2282">IF(CJE2=CJD2,CJD4+1,1)</f>
        <v>219</v>
      </c>
      <c r="CJF4">
        <f t="shared" ref="CJF4" si="2283">IF(CJF2=CJE2,CJE4+1,1)</f>
        <v>220</v>
      </c>
      <c r="CJG4">
        <f t="shared" ref="CJG4" si="2284">IF(CJG2=CJF2,CJF4+1,1)</f>
        <v>221</v>
      </c>
      <c r="CJH4">
        <f t="shared" ref="CJH4" si="2285">IF(CJH2=CJG2,CJG4+1,1)</f>
        <v>222</v>
      </c>
      <c r="CJI4">
        <f t="shared" ref="CJI4" si="2286">IF(CJI2=CJH2,CJH4+1,1)</f>
        <v>223</v>
      </c>
      <c r="CJJ4">
        <f t="shared" ref="CJJ4" si="2287">IF(CJJ2=CJI2,CJI4+1,1)</f>
        <v>224</v>
      </c>
      <c r="CJK4">
        <f t="shared" ref="CJK4" si="2288">IF(CJK2=CJJ2,CJJ4+1,1)</f>
        <v>225</v>
      </c>
      <c r="CJL4">
        <f t="shared" ref="CJL4" si="2289">IF(CJL2=CJK2,CJK4+1,1)</f>
        <v>226</v>
      </c>
      <c r="CJM4">
        <f t="shared" ref="CJM4" si="2290">IF(CJM2=CJL2,CJL4+1,1)</f>
        <v>227</v>
      </c>
      <c r="CJN4">
        <f t="shared" ref="CJN4" si="2291">IF(CJN2=CJM2,CJM4+1,1)</f>
        <v>228</v>
      </c>
      <c r="CJO4">
        <f t="shared" ref="CJO4" si="2292">IF(CJO2=CJN2,CJN4+1,1)</f>
        <v>229</v>
      </c>
      <c r="CJP4">
        <f t="shared" ref="CJP4" si="2293">IF(CJP2=CJO2,CJO4+1,1)</f>
        <v>230</v>
      </c>
      <c r="CJQ4">
        <f t="shared" ref="CJQ4" si="2294">IF(CJQ2=CJP2,CJP4+1,1)</f>
        <v>231</v>
      </c>
      <c r="CJR4">
        <f t="shared" ref="CJR4" si="2295">IF(CJR2=CJQ2,CJQ4+1,1)</f>
        <v>232</v>
      </c>
      <c r="CJS4">
        <f t="shared" ref="CJS4" si="2296">IF(CJS2=CJR2,CJR4+1,1)</f>
        <v>233</v>
      </c>
      <c r="CJT4">
        <f t="shared" ref="CJT4" si="2297">IF(CJT2=CJS2,CJS4+1,1)</f>
        <v>234</v>
      </c>
      <c r="CJU4">
        <f t="shared" ref="CJU4" si="2298">IF(CJU2=CJT2,CJT4+1,1)</f>
        <v>235</v>
      </c>
      <c r="CJV4">
        <f t="shared" ref="CJV4" si="2299">IF(CJV2=CJU2,CJU4+1,1)</f>
        <v>236</v>
      </c>
      <c r="CJW4">
        <f t="shared" ref="CJW4" si="2300">IF(CJW2=CJV2,CJV4+1,1)</f>
        <v>237</v>
      </c>
      <c r="CJX4">
        <f t="shared" ref="CJX4" si="2301">IF(CJX2=CJW2,CJW4+1,1)</f>
        <v>238</v>
      </c>
      <c r="CJY4">
        <f t="shared" ref="CJY4" si="2302">IF(CJY2=CJX2,CJX4+1,1)</f>
        <v>1</v>
      </c>
      <c r="CJZ4">
        <f t="shared" ref="CJZ4" si="2303">IF(CJZ2=CJY2,CJY4+1,1)</f>
        <v>2</v>
      </c>
      <c r="CKA4">
        <f t="shared" ref="CKA4" si="2304">IF(CKA2=CJZ2,CJZ4+1,1)</f>
        <v>3</v>
      </c>
      <c r="CKB4">
        <f t="shared" ref="CKB4" si="2305">IF(CKB2=CKA2,CKA4+1,1)</f>
        <v>4</v>
      </c>
      <c r="CKC4">
        <f t="shared" ref="CKC4" si="2306">IF(CKC2=CKB2,CKB4+1,1)</f>
        <v>5</v>
      </c>
      <c r="CKD4">
        <f t="shared" ref="CKD4" si="2307">IF(CKD2=CKC2,CKC4+1,1)</f>
        <v>6</v>
      </c>
      <c r="CKE4">
        <f t="shared" ref="CKE4" si="2308">IF(CKE2=CKD2,CKD4+1,1)</f>
        <v>7</v>
      </c>
      <c r="CKF4">
        <f t="shared" ref="CKF4" si="2309">IF(CKF2=CKE2,CKE4+1,1)</f>
        <v>8</v>
      </c>
      <c r="CKG4">
        <f t="shared" ref="CKG4" si="2310">IF(CKG2=CKF2,CKF4+1,1)</f>
        <v>9</v>
      </c>
      <c r="CKH4">
        <f t="shared" ref="CKH4" si="2311">IF(CKH2=CKG2,CKG4+1,1)</f>
        <v>10</v>
      </c>
      <c r="CKI4">
        <f t="shared" ref="CKI4" si="2312">IF(CKI2=CKH2,CKH4+1,1)</f>
        <v>11</v>
      </c>
      <c r="CKJ4">
        <f t="shared" ref="CKJ4" si="2313">IF(CKJ2=CKI2,CKI4+1,1)</f>
        <v>12</v>
      </c>
      <c r="CKK4">
        <f t="shared" ref="CKK4" si="2314">IF(CKK2=CKJ2,CKJ4+1,1)</f>
        <v>13</v>
      </c>
      <c r="CKL4">
        <f t="shared" ref="CKL4" si="2315">IF(CKL2=CKK2,CKK4+1,1)</f>
        <v>14</v>
      </c>
      <c r="CKM4">
        <f t="shared" ref="CKM4" si="2316">IF(CKM2=CKL2,CKL4+1,1)</f>
        <v>15</v>
      </c>
      <c r="CKN4">
        <f t="shared" ref="CKN4" si="2317">IF(CKN2=CKM2,CKM4+1,1)</f>
        <v>16</v>
      </c>
      <c r="CKO4">
        <f t="shared" ref="CKO4" si="2318">IF(CKO2=CKN2,CKN4+1,1)</f>
        <v>17</v>
      </c>
      <c r="CKP4">
        <f t="shared" ref="CKP4" si="2319">IF(CKP2=CKO2,CKO4+1,1)</f>
        <v>18</v>
      </c>
      <c r="CKQ4">
        <f t="shared" ref="CKQ4" si="2320">IF(CKQ2=CKP2,CKP4+1,1)</f>
        <v>19</v>
      </c>
      <c r="CKR4">
        <f t="shared" ref="CKR4" si="2321">IF(CKR2=CKQ2,CKQ4+1,1)</f>
        <v>20</v>
      </c>
      <c r="CKS4">
        <f t="shared" ref="CKS4" si="2322">IF(CKS2=CKR2,CKR4+1,1)</f>
        <v>21</v>
      </c>
      <c r="CKT4">
        <f t="shared" ref="CKT4" si="2323">IF(CKT2=CKS2,CKS4+1,1)</f>
        <v>22</v>
      </c>
      <c r="CKU4">
        <f t="shared" ref="CKU4" si="2324">IF(CKU2=CKT2,CKT4+1,1)</f>
        <v>23</v>
      </c>
      <c r="CKV4">
        <f t="shared" ref="CKV4" si="2325">IF(CKV2=CKU2,CKU4+1,1)</f>
        <v>24</v>
      </c>
      <c r="CKW4">
        <f t="shared" ref="CKW4" si="2326">IF(CKW2=CKV2,CKV4+1,1)</f>
        <v>25</v>
      </c>
      <c r="CKX4">
        <f t="shared" ref="CKX4" si="2327">IF(CKX2=CKW2,CKW4+1,1)</f>
        <v>26</v>
      </c>
      <c r="CKY4">
        <f t="shared" ref="CKY4" si="2328">IF(CKY2=CKX2,CKX4+1,1)</f>
        <v>27</v>
      </c>
      <c r="CKZ4">
        <f t="shared" ref="CKZ4" si="2329">IF(CKZ2=CKY2,CKY4+1,1)</f>
        <v>28</v>
      </c>
      <c r="CLA4">
        <f t="shared" ref="CLA4" si="2330">IF(CLA2=CKZ2,CKZ4+1,1)</f>
        <v>29</v>
      </c>
      <c r="CLB4">
        <f t="shared" ref="CLB4" si="2331">IF(CLB2=CLA2,CLA4+1,1)</f>
        <v>30</v>
      </c>
      <c r="CLC4">
        <f t="shared" ref="CLC4" si="2332">IF(CLC2=CLB2,CLB4+1,1)</f>
        <v>31</v>
      </c>
      <c r="CLD4">
        <f t="shared" ref="CLD4" si="2333">IF(CLD2=CLC2,CLC4+1,1)</f>
        <v>32</v>
      </c>
      <c r="CLE4">
        <f t="shared" ref="CLE4" si="2334">IF(CLE2=CLD2,CLD4+1,1)</f>
        <v>33</v>
      </c>
      <c r="CLF4">
        <f t="shared" ref="CLF4" si="2335">IF(CLF2=CLE2,CLE4+1,1)</f>
        <v>34</v>
      </c>
      <c r="CLG4">
        <f t="shared" ref="CLG4" si="2336">IF(CLG2=CLF2,CLF4+1,1)</f>
        <v>35</v>
      </c>
      <c r="CLH4">
        <f t="shared" ref="CLH4" si="2337">IF(CLH2=CLG2,CLG4+1,1)</f>
        <v>36</v>
      </c>
      <c r="CLI4">
        <f t="shared" ref="CLI4" si="2338">IF(CLI2=CLH2,CLH4+1,1)</f>
        <v>37</v>
      </c>
      <c r="CLJ4">
        <f t="shared" ref="CLJ4" si="2339">IF(CLJ2=CLI2,CLI4+1,1)</f>
        <v>38</v>
      </c>
      <c r="CLK4">
        <f t="shared" ref="CLK4" si="2340">IF(CLK2=CLJ2,CLJ4+1,1)</f>
        <v>39</v>
      </c>
      <c r="CLL4">
        <f t="shared" ref="CLL4" si="2341">IF(CLL2=CLK2,CLK4+1,1)</f>
        <v>40</v>
      </c>
      <c r="CLM4">
        <f t="shared" ref="CLM4" si="2342">IF(CLM2=CLL2,CLL4+1,1)</f>
        <v>41</v>
      </c>
      <c r="CLN4">
        <f t="shared" ref="CLN4" si="2343">IF(CLN2=CLM2,CLM4+1,1)</f>
        <v>42</v>
      </c>
      <c r="CLO4">
        <f t="shared" ref="CLO4" si="2344">IF(CLO2=CLN2,CLN4+1,1)</f>
        <v>43</v>
      </c>
      <c r="CLP4">
        <f t="shared" ref="CLP4" si="2345">IF(CLP2=CLO2,CLO4+1,1)</f>
        <v>44</v>
      </c>
      <c r="CLQ4">
        <f t="shared" ref="CLQ4" si="2346">IF(CLQ2=CLP2,CLP4+1,1)</f>
        <v>45</v>
      </c>
      <c r="CLR4">
        <f t="shared" ref="CLR4" si="2347">IF(CLR2=CLQ2,CLQ4+1,1)</f>
        <v>46</v>
      </c>
      <c r="CLS4">
        <f t="shared" ref="CLS4" si="2348">IF(CLS2=CLR2,CLR4+1,1)</f>
        <v>47</v>
      </c>
      <c r="CLT4">
        <f t="shared" ref="CLT4" si="2349">IF(CLT2=CLS2,CLS4+1,1)</f>
        <v>48</v>
      </c>
      <c r="CLU4">
        <f t="shared" ref="CLU4" si="2350">IF(CLU2=CLT2,CLT4+1,1)</f>
        <v>49</v>
      </c>
      <c r="CLV4">
        <f t="shared" ref="CLV4" si="2351">IF(CLV2=CLU2,CLU4+1,1)</f>
        <v>50</v>
      </c>
      <c r="CLW4">
        <f t="shared" ref="CLW4" si="2352">IF(CLW2=CLV2,CLV4+1,1)</f>
        <v>51</v>
      </c>
      <c r="CLX4">
        <f t="shared" ref="CLX4" si="2353">IF(CLX2=CLW2,CLW4+1,1)</f>
        <v>52</v>
      </c>
      <c r="CLY4">
        <f t="shared" ref="CLY4" si="2354">IF(CLY2=CLX2,CLX4+1,1)</f>
        <v>53</v>
      </c>
      <c r="CLZ4">
        <f t="shared" ref="CLZ4" si="2355">IF(CLZ2=CLY2,CLY4+1,1)</f>
        <v>54</v>
      </c>
      <c r="CMA4">
        <f t="shared" ref="CMA4" si="2356">IF(CMA2=CLZ2,CLZ4+1,1)</f>
        <v>55</v>
      </c>
      <c r="CMB4">
        <f t="shared" ref="CMB4" si="2357">IF(CMB2=CMA2,CMA4+1,1)</f>
        <v>56</v>
      </c>
      <c r="CMC4">
        <f t="shared" ref="CMC4" si="2358">IF(CMC2=CMB2,CMB4+1,1)</f>
        <v>57</v>
      </c>
      <c r="CMD4">
        <f t="shared" ref="CMD4" si="2359">IF(CMD2=CMC2,CMC4+1,1)</f>
        <v>58</v>
      </c>
      <c r="CME4">
        <f t="shared" ref="CME4" si="2360">IF(CME2=CMD2,CMD4+1,1)</f>
        <v>59</v>
      </c>
      <c r="CMF4">
        <f t="shared" ref="CMF4" si="2361">IF(CMF2=CME2,CME4+1,1)</f>
        <v>60</v>
      </c>
      <c r="CMG4">
        <f t="shared" ref="CMG4" si="2362">IF(CMG2=CMF2,CMF4+1,1)</f>
        <v>61</v>
      </c>
      <c r="CMH4">
        <f t="shared" ref="CMH4" si="2363">IF(CMH2=CMG2,CMG4+1,1)</f>
        <v>62</v>
      </c>
      <c r="CMI4">
        <f t="shared" ref="CMI4" si="2364">IF(CMI2=CMH2,CMH4+1,1)</f>
        <v>63</v>
      </c>
      <c r="CMJ4">
        <f t="shared" ref="CMJ4" si="2365">IF(CMJ2=CMI2,CMI4+1,1)</f>
        <v>64</v>
      </c>
      <c r="CMK4">
        <f t="shared" ref="CMK4" si="2366">IF(CMK2=CMJ2,CMJ4+1,1)</f>
        <v>65</v>
      </c>
      <c r="CML4">
        <f t="shared" ref="CML4" si="2367">IF(CML2=CMK2,CMK4+1,1)</f>
        <v>66</v>
      </c>
      <c r="CMM4">
        <f t="shared" ref="CMM4" si="2368">IF(CMM2=CML2,CML4+1,1)</f>
        <v>67</v>
      </c>
      <c r="CMN4">
        <f t="shared" ref="CMN4" si="2369">IF(CMN2=CMM2,CMM4+1,1)</f>
        <v>68</v>
      </c>
      <c r="CMO4">
        <f t="shared" ref="CMO4" si="2370">IF(CMO2=CMN2,CMN4+1,1)</f>
        <v>69</v>
      </c>
      <c r="CMP4">
        <f t="shared" ref="CMP4" si="2371">IF(CMP2=CMO2,CMO4+1,1)</f>
        <v>70</v>
      </c>
      <c r="CMQ4">
        <f t="shared" ref="CMQ4" si="2372">IF(CMQ2=CMP2,CMP4+1,1)</f>
        <v>71</v>
      </c>
      <c r="CMR4">
        <f t="shared" ref="CMR4" si="2373">IF(CMR2=CMQ2,CMQ4+1,1)</f>
        <v>72</v>
      </c>
      <c r="CMS4">
        <f t="shared" ref="CMS4" si="2374">IF(CMS2=CMR2,CMR4+1,1)</f>
        <v>73</v>
      </c>
      <c r="CMT4">
        <f t="shared" ref="CMT4" si="2375">IF(CMT2=CMS2,CMS4+1,1)</f>
        <v>74</v>
      </c>
      <c r="CMU4">
        <f t="shared" ref="CMU4" si="2376">IF(CMU2=CMT2,CMT4+1,1)</f>
        <v>75</v>
      </c>
      <c r="CMV4">
        <f t="shared" ref="CMV4" si="2377">IF(CMV2=CMU2,CMU4+1,1)</f>
        <v>76</v>
      </c>
      <c r="CMW4">
        <f t="shared" ref="CMW4" si="2378">IF(CMW2=CMV2,CMV4+1,1)</f>
        <v>77</v>
      </c>
      <c r="CMX4">
        <f t="shared" ref="CMX4" si="2379">IF(CMX2=CMW2,CMW4+1,1)</f>
        <v>78</v>
      </c>
      <c r="CMY4">
        <f t="shared" ref="CMY4" si="2380">IF(CMY2=CMX2,CMX4+1,1)</f>
        <v>79</v>
      </c>
      <c r="CMZ4">
        <f t="shared" ref="CMZ4" si="2381">IF(CMZ2=CMY2,CMY4+1,1)</f>
        <v>80</v>
      </c>
      <c r="CNA4">
        <f t="shared" ref="CNA4" si="2382">IF(CNA2=CMZ2,CMZ4+1,1)</f>
        <v>81</v>
      </c>
      <c r="CNB4">
        <f t="shared" ref="CNB4" si="2383">IF(CNB2=CNA2,CNA4+1,1)</f>
        <v>82</v>
      </c>
      <c r="CNC4">
        <f t="shared" ref="CNC4" si="2384">IF(CNC2=CNB2,CNB4+1,1)</f>
        <v>83</v>
      </c>
      <c r="CND4">
        <f t="shared" ref="CND4" si="2385">IF(CND2=CNC2,CNC4+1,1)</f>
        <v>84</v>
      </c>
      <c r="CNE4">
        <f t="shared" ref="CNE4" si="2386">IF(CNE2=CND2,CND4+1,1)</f>
        <v>85</v>
      </c>
      <c r="CNF4">
        <f t="shared" ref="CNF4" si="2387">IF(CNF2=CNE2,CNE4+1,1)</f>
        <v>86</v>
      </c>
      <c r="CNG4">
        <f t="shared" ref="CNG4" si="2388">IF(CNG2=CNF2,CNF4+1,1)</f>
        <v>87</v>
      </c>
      <c r="CNH4">
        <f t="shared" ref="CNH4" si="2389">IF(CNH2=CNG2,CNG4+1,1)</f>
        <v>88</v>
      </c>
      <c r="CNI4">
        <f t="shared" ref="CNI4" si="2390">IF(CNI2=CNH2,CNH4+1,1)</f>
        <v>89</v>
      </c>
      <c r="CNJ4">
        <f t="shared" ref="CNJ4" si="2391">IF(CNJ2=CNI2,CNI4+1,1)</f>
        <v>90</v>
      </c>
      <c r="CNK4">
        <f t="shared" ref="CNK4" si="2392">IF(CNK2=CNJ2,CNJ4+1,1)</f>
        <v>91</v>
      </c>
      <c r="CNL4">
        <f t="shared" ref="CNL4" si="2393">IF(CNL2=CNK2,CNK4+1,1)</f>
        <v>92</v>
      </c>
      <c r="CNM4">
        <f t="shared" ref="CNM4" si="2394">IF(CNM2=CNL2,CNL4+1,1)</f>
        <v>93</v>
      </c>
      <c r="CNN4">
        <f t="shared" ref="CNN4" si="2395">IF(CNN2=CNM2,CNM4+1,1)</f>
        <v>94</v>
      </c>
      <c r="CNO4">
        <f t="shared" ref="CNO4" si="2396">IF(CNO2=CNN2,CNN4+1,1)</f>
        <v>95</v>
      </c>
      <c r="CNP4">
        <f t="shared" ref="CNP4" si="2397">IF(CNP2=CNO2,CNO4+1,1)</f>
        <v>96</v>
      </c>
      <c r="CNQ4">
        <f t="shared" ref="CNQ4" si="2398">IF(CNQ2=CNP2,CNP4+1,1)</f>
        <v>97</v>
      </c>
      <c r="CNR4">
        <f t="shared" ref="CNR4" si="2399">IF(CNR2=CNQ2,CNQ4+1,1)</f>
        <v>98</v>
      </c>
      <c r="CNS4">
        <f t="shared" ref="CNS4" si="2400">IF(CNS2=CNR2,CNR4+1,1)</f>
        <v>99</v>
      </c>
      <c r="CNT4">
        <f t="shared" ref="CNT4" si="2401">IF(CNT2=CNS2,CNS4+1,1)</f>
        <v>100</v>
      </c>
      <c r="CNU4">
        <f t="shared" ref="CNU4" si="2402">IF(CNU2=CNT2,CNT4+1,1)</f>
        <v>101</v>
      </c>
      <c r="CNV4">
        <f t="shared" ref="CNV4" si="2403">IF(CNV2=CNU2,CNU4+1,1)</f>
        <v>102</v>
      </c>
      <c r="CNW4">
        <f t="shared" ref="CNW4" si="2404">IF(CNW2=CNV2,CNV4+1,1)</f>
        <v>103</v>
      </c>
      <c r="CNX4">
        <f t="shared" ref="CNX4" si="2405">IF(CNX2=CNW2,CNW4+1,1)</f>
        <v>104</v>
      </c>
      <c r="CNY4">
        <f t="shared" ref="CNY4" si="2406">IF(CNY2=CNX2,CNX4+1,1)</f>
        <v>105</v>
      </c>
      <c r="CNZ4">
        <f t="shared" ref="CNZ4" si="2407">IF(CNZ2=CNY2,CNY4+1,1)</f>
        <v>106</v>
      </c>
      <c r="COA4">
        <f t="shared" ref="COA4" si="2408">IF(COA2=CNZ2,CNZ4+1,1)</f>
        <v>107</v>
      </c>
      <c r="COB4">
        <f t="shared" ref="COB4" si="2409">IF(COB2=COA2,COA4+1,1)</f>
        <v>108</v>
      </c>
      <c r="COC4">
        <f t="shared" ref="COC4" si="2410">IF(COC2=COB2,COB4+1,1)</f>
        <v>109</v>
      </c>
      <c r="COD4">
        <f t="shared" ref="COD4" si="2411">IF(COD2=COC2,COC4+1,1)</f>
        <v>110</v>
      </c>
      <c r="COE4">
        <f t="shared" ref="COE4" si="2412">IF(COE2=COD2,COD4+1,1)</f>
        <v>111</v>
      </c>
      <c r="COF4">
        <f t="shared" ref="COF4" si="2413">IF(COF2=COE2,COE4+1,1)</f>
        <v>112</v>
      </c>
      <c r="COG4">
        <f t="shared" ref="COG4" si="2414">IF(COG2=COF2,COF4+1,1)</f>
        <v>113</v>
      </c>
      <c r="COH4">
        <f t="shared" ref="COH4" si="2415">IF(COH2=COG2,COG4+1,1)</f>
        <v>114</v>
      </c>
      <c r="COI4">
        <f t="shared" ref="COI4" si="2416">IF(COI2=COH2,COH4+1,1)</f>
        <v>115</v>
      </c>
      <c r="COJ4">
        <f t="shared" ref="COJ4" si="2417">IF(COJ2=COI2,COI4+1,1)</f>
        <v>116</v>
      </c>
      <c r="COK4">
        <f t="shared" ref="COK4" si="2418">IF(COK2=COJ2,COJ4+1,1)</f>
        <v>117</v>
      </c>
      <c r="COL4">
        <f t="shared" ref="COL4" si="2419">IF(COL2=COK2,COK4+1,1)</f>
        <v>118</v>
      </c>
      <c r="COM4">
        <f t="shared" ref="COM4" si="2420">IF(COM2=COL2,COL4+1,1)</f>
        <v>119</v>
      </c>
      <c r="CON4">
        <f t="shared" ref="CON4" si="2421">IF(CON2=COM2,COM4+1,1)</f>
        <v>120</v>
      </c>
      <c r="COO4">
        <f t="shared" ref="COO4" si="2422">IF(COO2=CON2,CON4+1,1)</f>
        <v>121</v>
      </c>
      <c r="COP4">
        <f t="shared" ref="COP4" si="2423">IF(COP2=COO2,COO4+1,1)</f>
        <v>122</v>
      </c>
      <c r="COQ4">
        <f t="shared" ref="COQ4" si="2424">IF(COQ2=COP2,COP4+1,1)</f>
        <v>123</v>
      </c>
      <c r="COR4">
        <f t="shared" ref="COR4" si="2425">IF(COR2=COQ2,COQ4+1,1)</f>
        <v>124</v>
      </c>
      <c r="COS4">
        <f t="shared" ref="COS4" si="2426">IF(COS2=COR2,COR4+1,1)</f>
        <v>125</v>
      </c>
      <c r="COT4">
        <f t="shared" ref="COT4" si="2427">IF(COT2=COS2,COS4+1,1)</f>
        <v>126</v>
      </c>
      <c r="COU4">
        <f t="shared" ref="COU4" si="2428">IF(COU2=COT2,COT4+1,1)</f>
        <v>127</v>
      </c>
      <c r="COV4">
        <f t="shared" ref="COV4" si="2429">IF(COV2=COU2,COU4+1,1)</f>
        <v>128</v>
      </c>
      <c r="COW4">
        <f t="shared" ref="COW4" si="2430">IF(COW2=COV2,COV4+1,1)</f>
        <v>129</v>
      </c>
      <c r="COX4">
        <f t="shared" ref="COX4" si="2431">IF(COX2=COW2,COW4+1,1)</f>
        <v>130</v>
      </c>
      <c r="COY4">
        <f t="shared" ref="COY4" si="2432">IF(COY2=COX2,COX4+1,1)</f>
        <v>131</v>
      </c>
      <c r="COZ4">
        <f t="shared" ref="COZ4" si="2433">IF(COZ2=COY2,COY4+1,1)</f>
        <v>132</v>
      </c>
      <c r="CPA4">
        <f t="shared" ref="CPA4" si="2434">IF(CPA2=COZ2,COZ4+1,1)</f>
        <v>133</v>
      </c>
      <c r="CPB4">
        <f t="shared" ref="CPB4" si="2435">IF(CPB2=CPA2,CPA4+1,1)</f>
        <v>134</v>
      </c>
      <c r="CPC4">
        <f t="shared" ref="CPC4" si="2436">IF(CPC2=CPB2,CPB4+1,1)</f>
        <v>135</v>
      </c>
      <c r="CPD4">
        <f t="shared" ref="CPD4" si="2437">IF(CPD2=CPC2,CPC4+1,1)</f>
        <v>136</v>
      </c>
      <c r="CPE4">
        <f t="shared" ref="CPE4" si="2438">IF(CPE2=CPD2,CPD4+1,1)</f>
        <v>137</v>
      </c>
      <c r="CPF4">
        <f t="shared" ref="CPF4" si="2439">IF(CPF2=CPE2,CPE4+1,1)</f>
        <v>138</v>
      </c>
      <c r="CPG4">
        <f t="shared" ref="CPG4" si="2440">IF(CPG2=CPF2,CPF4+1,1)</f>
        <v>139</v>
      </c>
      <c r="CPH4">
        <f t="shared" ref="CPH4" si="2441">IF(CPH2=CPG2,CPG4+1,1)</f>
        <v>140</v>
      </c>
      <c r="CPI4">
        <f t="shared" ref="CPI4" si="2442">IF(CPI2=CPH2,CPH4+1,1)</f>
        <v>141</v>
      </c>
      <c r="CPJ4">
        <f t="shared" ref="CPJ4" si="2443">IF(CPJ2=CPI2,CPI4+1,1)</f>
        <v>142</v>
      </c>
      <c r="CPK4">
        <f t="shared" ref="CPK4" si="2444">IF(CPK2=CPJ2,CPJ4+1,1)</f>
        <v>143</v>
      </c>
      <c r="CPL4">
        <f t="shared" ref="CPL4" si="2445">IF(CPL2=CPK2,CPK4+1,1)</f>
        <v>144</v>
      </c>
      <c r="CPM4">
        <f t="shared" ref="CPM4" si="2446">IF(CPM2=CPL2,CPL4+1,1)</f>
        <v>145</v>
      </c>
      <c r="CPN4">
        <f t="shared" ref="CPN4" si="2447">IF(CPN2=CPM2,CPM4+1,1)</f>
        <v>146</v>
      </c>
      <c r="CPO4">
        <f t="shared" ref="CPO4" si="2448">IF(CPO2=CPN2,CPN4+1,1)</f>
        <v>147</v>
      </c>
      <c r="CPP4">
        <f t="shared" ref="CPP4" si="2449">IF(CPP2=CPO2,CPO4+1,1)</f>
        <v>148</v>
      </c>
      <c r="CPQ4">
        <f t="shared" ref="CPQ4" si="2450">IF(CPQ2=CPP2,CPP4+1,1)</f>
        <v>149</v>
      </c>
      <c r="CPR4">
        <f t="shared" ref="CPR4" si="2451">IF(CPR2=CPQ2,CPQ4+1,1)</f>
        <v>150</v>
      </c>
      <c r="CPS4">
        <f t="shared" ref="CPS4" si="2452">IF(CPS2=CPR2,CPR4+1,1)</f>
        <v>151</v>
      </c>
      <c r="CPT4">
        <f t="shared" ref="CPT4" si="2453">IF(CPT2=CPS2,CPS4+1,1)</f>
        <v>152</v>
      </c>
      <c r="CPU4">
        <f t="shared" ref="CPU4" si="2454">IF(CPU2=CPT2,CPT4+1,1)</f>
        <v>153</v>
      </c>
      <c r="CPV4">
        <f t="shared" ref="CPV4" si="2455">IF(CPV2=CPU2,CPU4+1,1)</f>
        <v>154</v>
      </c>
      <c r="CPW4">
        <f t="shared" ref="CPW4" si="2456">IF(CPW2=CPV2,CPV4+1,1)</f>
        <v>155</v>
      </c>
      <c r="CPX4">
        <f t="shared" ref="CPX4" si="2457">IF(CPX2=CPW2,CPW4+1,1)</f>
        <v>156</v>
      </c>
      <c r="CPY4">
        <f t="shared" ref="CPY4" si="2458">IF(CPY2=CPX2,CPX4+1,1)</f>
        <v>157</v>
      </c>
      <c r="CPZ4">
        <f t="shared" ref="CPZ4" si="2459">IF(CPZ2=CPY2,CPY4+1,1)</f>
        <v>158</v>
      </c>
      <c r="CQA4">
        <f t="shared" ref="CQA4" si="2460">IF(CQA2=CPZ2,CPZ4+1,1)</f>
        <v>159</v>
      </c>
      <c r="CQB4">
        <f t="shared" ref="CQB4" si="2461">IF(CQB2=CQA2,CQA4+1,1)</f>
        <v>160</v>
      </c>
      <c r="CQC4">
        <f t="shared" ref="CQC4" si="2462">IF(CQC2=CQB2,CQB4+1,1)</f>
        <v>161</v>
      </c>
      <c r="CQD4">
        <f t="shared" ref="CQD4" si="2463">IF(CQD2=CQC2,CQC4+1,1)</f>
        <v>162</v>
      </c>
      <c r="CQE4">
        <f t="shared" ref="CQE4" si="2464">IF(CQE2=CQD2,CQD4+1,1)</f>
        <v>163</v>
      </c>
      <c r="CQF4">
        <f t="shared" ref="CQF4" si="2465">IF(CQF2=CQE2,CQE4+1,1)</f>
        <v>164</v>
      </c>
      <c r="CQG4">
        <f t="shared" ref="CQG4" si="2466">IF(CQG2=CQF2,CQF4+1,1)</f>
        <v>165</v>
      </c>
      <c r="CQH4">
        <f t="shared" ref="CQH4" si="2467">IF(CQH2=CQG2,CQG4+1,1)</f>
        <v>166</v>
      </c>
      <c r="CQI4">
        <f t="shared" ref="CQI4" si="2468">IF(CQI2=CQH2,CQH4+1,1)</f>
        <v>167</v>
      </c>
      <c r="CQJ4">
        <f t="shared" ref="CQJ4" si="2469">IF(CQJ2=CQI2,CQI4+1,1)</f>
        <v>168</v>
      </c>
      <c r="CQK4">
        <f t="shared" ref="CQK4" si="2470">IF(CQK2=CQJ2,CQJ4+1,1)</f>
        <v>169</v>
      </c>
      <c r="CQL4">
        <f t="shared" ref="CQL4" si="2471">IF(CQL2=CQK2,CQK4+1,1)</f>
        <v>170</v>
      </c>
      <c r="CQM4">
        <f t="shared" ref="CQM4" si="2472">IF(CQM2=CQL2,CQL4+1,1)</f>
        <v>171</v>
      </c>
      <c r="CQN4">
        <f t="shared" ref="CQN4" si="2473">IF(CQN2=CQM2,CQM4+1,1)</f>
        <v>172</v>
      </c>
      <c r="CQO4">
        <f t="shared" ref="CQO4" si="2474">IF(CQO2=CQN2,CQN4+1,1)</f>
        <v>173</v>
      </c>
      <c r="CQP4">
        <f t="shared" ref="CQP4" si="2475">IF(CQP2=CQO2,CQO4+1,1)</f>
        <v>174</v>
      </c>
      <c r="CQQ4">
        <f t="shared" ref="CQQ4" si="2476">IF(CQQ2=CQP2,CQP4+1,1)</f>
        <v>175</v>
      </c>
      <c r="CQR4">
        <f t="shared" ref="CQR4" si="2477">IF(CQR2=CQQ2,CQQ4+1,1)</f>
        <v>176</v>
      </c>
      <c r="CQS4">
        <f t="shared" ref="CQS4" si="2478">IF(CQS2=CQR2,CQR4+1,1)</f>
        <v>177</v>
      </c>
      <c r="CQT4">
        <f t="shared" ref="CQT4" si="2479">IF(CQT2=CQS2,CQS4+1,1)</f>
        <v>178</v>
      </c>
      <c r="CQU4">
        <f t="shared" ref="CQU4" si="2480">IF(CQU2=CQT2,CQT4+1,1)</f>
        <v>179</v>
      </c>
      <c r="CQV4">
        <f t="shared" ref="CQV4" si="2481">IF(CQV2=CQU2,CQU4+1,1)</f>
        <v>180</v>
      </c>
      <c r="CQW4">
        <f t="shared" ref="CQW4" si="2482">IF(CQW2=CQV2,CQV4+1,1)</f>
        <v>181</v>
      </c>
      <c r="CQX4">
        <f t="shared" ref="CQX4" si="2483">IF(CQX2=CQW2,CQW4+1,1)</f>
        <v>182</v>
      </c>
      <c r="CQY4">
        <f t="shared" ref="CQY4" si="2484">IF(CQY2=CQX2,CQX4+1,1)</f>
        <v>183</v>
      </c>
      <c r="CQZ4">
        <f t="shared" ref="CQZ4" si="2485">IF(CQZ2=CQY2,CQY4+1,1)</f>
        <v>184</v>
      </c>
      <c r="CRA4">
        <f t="shared" ref="CRA4" si="2486">IF(CRA2=CQZ2,CQZ4+1,1)</f>
        <v>185</v>
      </c>
      <c r="CRB4">
        <f t="shared" ref="CRB4" si="2487">IF(CRB2=CRA2,CRA4+1,1)</f>
        <v>186</v>
      </c>
      <c r="CRC4">
        <f t="shared" ref="CRC4" si="2488">IF(CRC2=CRB2,CRB4+1,1)</f>
        <v>187</v>
      </c>
      <c r="CRD4">
        <f t="shared" ref="CRD4" si="2489">IF(CRD2=CRC2,CRC4+1,1)</f>
        <v>188</v>
      </c>
      <c r="CRE4">
        <f t="shared" ref="CRE4" si="2490">IF(CRE2=CRD2,CRD4+1,1)</f>
        <v>189</v>
      </c>
      <c r="CRF4">
        <f t="shared" ref="CRF4" si="2491">IF(CRF2=CRE2,CRE4+1,1)</f>
        <v>190</v>
      </c>
      <c r="CRG4">
        <f t="shared" ref="CRG4" si="2492">IF(CRG2=CRF2,CRF4+1,1)</f>
        <v>191</v>
      </c>
      <c r="CRH4">
        <f t="shared" ref="CRH4" si="2493">IF(CRH2=CRG2,CRG4+1,1)</f>
        <v>192</v>
      </c>
      <c r="CRI4">
        <f t="shared" ref="CRI4" si="2494">IF(CRI2=CRH2,CRH4+1,1)</f>
        <v>193</v>
      </c>
      <c r="CRJ4">
        <f t="shared" ref="CRJ4" si="2495">IF(CRJ2=CRI2,CRI4+1,1)</f>
        <v>194</v>
      </c>
      <c r="CRK4">
        <f t="shared" ref="CRK4" si="2496">IF(CRK2=CRJ2,CRJ4+1,1)</f>
        <v>195</v>
      </c>
      <c r="CRL4">
        <f t="shared" ref="CRL4" si="2497">IF(CRL2=CRK2,CRK4+1,1)</f>
        <v>196</v>
      </c>
      <c r="CRM4">
        <f t="shared" ref="CRM4" si="2498">IF(CRM2=CRL2,CRL4+1,1)</f>
        <v>197</v>
      </c>
      <c r="CRN4">
        <f t="shared" ref="CRN4" si="2499">IF(CRN2=CRM2,CRM4+1,1)</f>
        <v>198</v>
      </c>
      <c r="CRO4">
        <f t="shared" ref="CRO4" si="2500">IF(CRO2=CRN2,CRN4+1,1)</f>
        <v>199</v>
      </c>
      <c r="CRP4">
        <f t="shared" ref="CRP4" si="2501">IF(CRP2=CRO2,CRO4+1,1)</f>
        <v>200</v>
      </c>
      <c r="CRQ4">
        <f t="shared" ref="CRQ4" si="2502">IF(CRQ2=CRP2,CRP4+1,1)</f>
        <v>201</v>
      </c>
      <c r="CRR4">
        <f t="shared" ref="CRR4" si="2503">IF(CRR2=CRQ2,CRQ4+1,1)</f>
        <v>202</v>
      </c>
      <c r="CRS4">
        <f t="shared" ref="CRS4" si="2504">IF(CRS2=CRR2,CRR4+1,1)</f>
        <v>203</v>
      </c>
      <c r="CRT4">
        <f t="shared" ref="CRT4" si="2505">IF(CRT2=CRS2,CRS4+1,1)</f>
        <v>204</v>
      </c>
      <c r="CRU4">
        <f t="shared" ref="CRU4" si="2506">IF(CRU2=CRT2,CRT4+1,1)</f>
        <v>205</v>
      </c>
      <c r="CRV4">
        <f t="shared" ref="CRV4" si="2507">IF(CRV2=CRU2,CRU4+1,1)</f>
        <v>206</v>
      </c>
      <c r="CRW4">
        <f t="shared" ref="CRW4" si="2508">IF(CRW2=CRV2,CRV4+1,1)</f>
        <v>207</v>
      </c>
      <c r="CRX4">
        <f t="shared" ref="CRX4" si="2509">IF(CRX2=CRW2,CRW4+1,1)</f>
        <v>1</v>
      </c>
      <c r="CRY4">
        <f t="shared" ref="CRY4" si="2510">IF(CRY2=CRX2,CRX4+1,1)</f>
        <v>2</v>
      </c>
      <c r="CRZ4">
        <f t="shared" ref="CRZ4" si="2511">IF(CRZ2=CRY2,CRY4+1,1)</f>
        <v>3</v>
      </c>
      <c r="CSA4">
        <f t="shared" ref="CSA4" si="2512">IF(CSA2=CRZ2,CRZ4+1,1)</f>
        <v>4</v>
      </c>
      <c r="CSB4">
        <f t="shared" ref="CSB4" si="2513">IF(CSB2=CSA2,CSA4+1,1)</f>
        <v>5</v>
      </c>
      <c r="CSC4">
        <f t="shared" ref="CSC4" si="2514">IF(CSC2=CSB2,CSB4+1,1)</f>
        <v>6</v>
      </c>
      <c r="CSD4">
        <f t="shared" ref="CSD4" si="2515">IF(CSD2=CSC2,CSC4+1,1)</f>
        <v>7</v>
      </c>
      <c r="CSE4">
        <f t="shared" ref="CSE4" si="2516">IF(CSE2=CSD2,CSD4+1,1)</f>
        <v>8</v>
      </c>
      <c r="CSF4">
        <f t="shared" ref="CSF4" si="2517">IF(CSF2=CSE2,CSE4+1,1)</f>
        <v>9</v>
      </c>
      <c r="CSG4">
        <f t="shared" ref="CSG4" si="2518">IF(CSG2=CSF2,CSF4+1,1)</f>
        <v>10</v>
      </c>
      <c r="CSH4">
        <f t="shared" ref="CSH4" si="2519">IF(CSH2=CSG2,CSG4+1,1)</f>
        <v>11</v>
      </c>
      <c r="CSI4">
        <f t="shared" ref="CSI4" si="2520">IF(CSI2=CSH2,CSH4+1,1)</f>
        <v>12</v>
      </c>
      <c r="CSJ4">
        <f t="shared" ref="CSJ4" si="2521">IF(CSJ2=CSI2,CSI4+1,1)</f>
        <v>13</v>
      </c>
      <c r="CSK4">
        <f t="shared" ref="CSK4" si="2522">IF(CSK2=CSJ2,CSJ4+1,1)</f>
        <v>14</v>
      </c>
      <c r="CSL4">
        <f t="shared" ref="CSL4" si="2523">IF(CSL2=CSK2,CSK4+1,1)</f>
        <v>15</v>
      </c>
      <c r="CSM4">
        <f t="shared" ref="CSM4" si="2524">IF(CSM2=CSL2,CSL4+1,1)</f>
        <v>16</v>
      </c>
      <c r="CSN4">
        <f t="shared" ref="CSN4" si="2525">IF(CSN2=CSM2,CSM4+1,1)</f>
        <v>17</v>
      </c>
      <c r="CSO4">
        <f t="shared" ref="CSO4" si="2526">IF(CSO2=CSN2,CSN4+1,1)</f>
        <v>18</v>
      </c>
      <c r="CSP4">
        <f t="shared" ref="CSP4" si="2527">IF(CSP2=CSO2,CSO4+1,1)</f>
        <v>19</v>
      </c>
      <c r="CSQ4">
        <f t="shared" ref="CSQ4" si="2528">IF(CSQ2=CSP2,CSP4+1,1)</f>
        <v>20</v>
      </c>
      <c r="CSR4">
        <f t="shared" ref="CSR4" si="2529">IF(CSR2=CSQ2,CSQ4+1,1)</f>
        <v>21</v>
      </c>
      <c r="CSS4">
        <f t="shared" ref="CSS4" si="2530">IF(CSS2=CSR2,CSR4+1,1)</f>
        <v>22</v>
      </c>
      <c r="CST4">
        <f t="shared" ref="CST4" si="2531">IF(CST2=CSS2,CSS4+1,1)</f>
        <v>23</v>
      </c>
      <c r="CSU4">
        <f t="shared" ref="CSU4" si="2532">IF(CSU2=CST2,CST4+1,1)</f>
        <v>24</v>
      </c>
      <c r="CSV4">
        <f t="shared" ref="CSV4" si="2533">IF(CSV2=CSU2,CSU4+1,1)</f>
        <v>25</v>
      </c>
      <c r="CSW4">
        <f t="shared" ref="CSW4" si="2534">IF(CSW2=CSV2,CSV4+1,1)</f>
        <v>26</v>
      </c>
      <c r="CSX4">
        <f t="shared" ref="CSX4" si="2535">IF(CSX2=CSW2,CSW4+1,1)</f>
        <v>27</v>
      </c>
      <c r="CSY4">
        <f t="shared" ref="CSY4" si="2536">IF(CSY2=CSX2,CSX4+1,1)</f>
        <v>28</v>
      </c>
      <c r="CSZ4">
        <f t="shared" ref="CSZ4" si="2537">IF(CSZ2=CSY2,CSY4+1,1)</f>
        <v>29</v>
      </c>
      <c r="CTA4">
        <f t="shared" ref="CTA4" si="2538">IF(CTA2=CSZ2,CSZ4+1,1)</f>
        <v>30</v>
      </c>
      <c r="CTB4">
        <f t="shared" ref="CTB4" si="2539">IF(CTB2=CTA2,CTA4+1,1)</f>
        <v>31</v>
      </c>
      <c r="CTC4">
        <f t="shared" ref="CTC4" si="2540">IF(CTC2=CTB2,CTB4+1,1)</f>
        <v>32</v>
      </c>
      <c r="CTD4">
        <f t="shared" ref="CTD4" si="2541">IF(CTD2=CTC2,CTC4+1,1)</f>
        <v>33</v>
      </c>
      <c r="CTE4">
        <f t="shared" ref="CTE4" si="2542">IF(CTE2=CTD2,CTD4+1,1)</f>
        <v>34</v>
      </c>
      <c r="CTF4">
        <f t="shared" ref="CTF4" si="2543">IF(CTF2=CTE2,CTE4+1,1)</f>
        <v>35</v>
      </c>
      <c r="CTG4">
        <f t="shared" ref="CTG4" si="2544">IF(CTG2=CTF2,CTF4+1,1)</f>
        <v>36</v>
      </c>
      <c r="CTH4">
        <f t="shared" ref="CTH4" si="2545">IF(CTH2=CTG2,CTG4+1,1)</f>
        <v>37</v>
      </c>
      <c r="CTI4">
        <f t="shared" ref="CTI4" si="2546">IF(CTI2=CTH2,CTH4+1,1)</f>
        <v>38</v>
      </c>
      <c r="CTJ4">
        <f t="shared" ref="CTJ4" si="2547">IF(CTJ2=CTI2,CTI4+1,1)</f>
        <v>39</v>
      </c>
      <c r="CTK4">
        <f t="shared" ref="CTK4" si="2548">IF(CTK2=CTJ2,CTJ4+1,1)</f>
        <v>40</v>
      </c>
      <c r="CTL4">
        <f t="shared" ref="CTL4" si="2549">IF(CTL2=CTK2,CTK4+1,1)</f>
        <v>41</v>
      </c>
      <c r="CTM4">
        <f t="shared" ref="CTM4" si="2550">IF(CTM2=CTL2,CTL4+1,1)</f>
        <v>42</v>
      </c>
      <c r="CTN4">
        <f t="shared" ref="CTN4" si="2551">IF(CTN2=CTM2,CTM4+1,1)</f>
        <v>43</v>
      </c>
      <c r="CTO4">
        <f t="shared" ref="CTO4" si="2552">IF(CTO2=CTN2,CTN4+1,1)</f>
        <v>44</v>
      </c>
      <c r="CTP4">
        <f t="shared" ref="CTP4" si="2553">IF(CTP2=CTO2,CTO4+1,1)</f>
        <v>45</v>
      </c>
      <c r="CTQ4">
        <f t="shared" ref="CTQ4" si="2554">IF(CTQ2=CTP2,CTP4+1,1)</f>
        <v>46</v>
      </c>
      <c r="CTR4">
        <f t="shared" ref="CTR4" si="2555">IF(CTR2=CTQ2,CTQ4+1,1)</f>
        <v>47</v>
      </c>
      <c r="CTS4">
        <f t="shared" ref="CTS4" si="2556">IF(CTS2=CTR2,CTR4+1,1)</f>
        <v>48</v>
      </c>
      <c r="CTT4">
        <f t="shared" ref="CTT4" si="2557">IF(CTT2=CTS2,CTS4+1,1)</f>
        <v>49</v>
      </c>
      <c r="CTU4">
        <f t="shared" ref="CTU4" si="2558">IF(CTU2=CTT2,CTT4+1,1)</f>
        <v>50</v>
      </c>
      <c r="CTV4">
        <f t="shared" ref="CTV4" si="2559">IF(CTV2=CTU2,CTU4+1,1)</f>
        <v>51</v>
      </c>
      <c r="CTW4">
        <f t="shared" ref="CTW4" si="2560">IF(CTW2=CTV2,CTV4+1,1)</f>
        <v>52</v>
      </c>
      <c r="CTX4">
        <f t="shared" ref="CTX4" si="2561">IF(CTX2=CTW2,CTW4+1,1)</f>
        <v>53</v>
      </c>
      <c r="CTY4">
        <f t="shared" ref="CTY4" si="2562">IF(CTY2=CTX2,CTX4+1,1)</f>
        <v>54</v>
      </c>
      <c r="CTZ4">
        <f t="shared" ref="CTZ4" si="2563">IF(CTZ2=CTY2,CTY4+1,1)</f>
        <v>55</v>
      </c>
      <c r="CUA4">
        <f t="shared" ref="CUA4" si="2564">IF(CUA2=CTZ2,CTZ4+1,1)</f>
        <v>56</v>
      </c>
      <c r="CUB4">
        <f t="shared" ref="CUB4" si="2565">IF(CUB2=CUA2,CUA4+1,1)</f>
        <v>57</v>
      </c>
      <c r="CUC4">
        <f t="shared" ref="CUC4" si="2566">IF(CUC2=CUB2,CUB4+1,1)</f>
        <v>58</v>
      </c>
      <c r="CUD4">
        <f t="shared" ref="CUD4" si="2567">IF(CUD2=CUC2,CUC4+1,1)</f>
        <v>59</v>
      </c>
      <c r="CUE4">
        <f t="shared" ref="CUE4" si="2568">IF(CUE2=CUD2,CUD4+1,1)</f>
        <v>1</v>
      </c>
      <c r="CUF4">
        <f t="shared" ref="CUF4" si="2569">IF(CUF2=CUE2,CUE4+1,1)</f>
        <v>2</v>
      </c>
      <c r="CUG4">
        <f t="shared" ref="CUG4" si="2570">IF(CUG2=CUF2,CUF4+1,1)</f>
        <v>3</v>
      </c>
      <c r="CUH4">
        <f t="shared" ref="CUH4" si="2571">IF(CUH2=CUG2,CUG4+1,1)</f>
        <v>4</v>
      </c>
      <c r="CUI4">
        <f t="shared" ref="CUI4" si="2572">IF(CUI2=CUH2,CUH4+1,1)</f>
        <v>5</v>
      </c>
      <c r="CUJ4">
        <f t="shared" ref="CUJ4" si="2573">IF(CUJ2=CUI2,CUI4+1,1)</f>
        <v>6</v>
      </c>
      <c r="CUK4">
        <f t="shared" ref="CUK4" si="2574">IF(CUK2=CUJ2,CUJ4+1,1)</f>
        <v>7</v>
      </c>
      <c r="CUL4">
        <f t="shared" ref="CUL4" si="2575">IF(CUL2=CUK2,CUK4+1,1)</f>
        <v>8</v>
      </c>
      <c r="CUM4">
        <f t="shared" ref="CUM4" si="2576">IF(CUM2=CUL2,CUL4+1,1)</f>
        <v>9</v>
      </c>
      <c r="CUN4">
        <f t="shared" ref="CUN4" si="2577">IF(CUN2=CUM2,CUM4+1,1)</f>
        <v>10</v>
      </c>
      <c r="CUO4">
        <f t="shared" ref="CUO4" si="2578">IF(CUO2=CUN2,CUN4+1,1)</f>
        <v>11</v>
      </c>
      <c r="CUP4">
        <f t="shared" ref="CUP4" si="2579">IF(CUP2=CUO2,CUO4+1,1)</f>
        <v>12</v>
      </c>
      <c r="CUQ4">
        <f t="shared" ref="CUQ4" si="2580">IF(CUQ2=CUP2,CUP4+1,1)</f>
        <v>13</v>
      </c>
      <c r="CUR4">
        <f t="shared" ref="CUR4" si="2581">IF(CUR2=CUQ2,CUQ4+1,1)</f>
        <v>14</v>
      </c>
      <c r="CUS4">
        <f t="shared" ref="CUS4" si="2582">IF(CUS2=CUR2,CUR4+1,1)</f>
        <v>15</v>
      </c>
      <c r="CUT4">
        <f t="shared" ref="CUT4" si="2583">IF(CUT2=CUS2,CUS4+1,1)</f>
        <v>16</v>
      </c>
      <c r="CUU4">
        <f t="shared" ref="CUU4" si="2584">IF(CUU2=CUT2,CUT4+1,1)</f>
        <v>17</v>
      </c>
      <c r="CUV4">
        <f t="shared" ref="CUV4" si="2585">IF(CUV2=CUU2,CUU4+1,1)</f>
        <v>18</v>
      </c>
      <c r="CUW4">
        <f t="shared" ref="CUW4" si="2586">IF(CUW2=CUV2,CUV4+1,1)</f>
        <v>19</v>
      </c>
      <c r="CUX4">
        <f t="shared" ref="CUX4" si="2587">IF(CUX2=CUW2,CUW4+1,1)</f>
        <v>20</v>
      </c>
      <c r="CUY4">
        <f t="shared" ref="CUY4" si="2588">IF(CUY2=CUX2,CUX4+1,1)</f>
        <v>21</v>
      </c>
      <c r="CUZ4">
        <f t="shared" ref="CUZ4" si="2589">IF(CUZ2=CUY2,CUY4+1,1)</f>
        <v>22</v>
      </c>
      <c r="CVA4">
        <f t="shared" ref="CVA4" si="2590">IF(CVA2=CUZ2,CUZ4+1,1)</f>
        <v>23</v>
      </c>
      <c r="CVB4">
        <f t="shared" ref="CVB4" si="2591">IF(CVB2=CVA2,CVA4+1,1)</f>
        <v>24</v>
      </c>
      <c r="CVC4">
        <f t="shared" ref="CVC4" si="2592">IF(CVC2=CVB2,CVB4+1,1)</f>
        <v>25</v>
      </c>
      <c r="CVD4">
        <f t="shared" ref="CVD4" si="2593">IF(CVD2=CVC2,CVC4+1,1)</f>
        <v>26</v>
      </c>
      <c r="CVE4">
        <f t="shared" ref="CVE4" si="2594">IF(CVE2=CVD2,CVD4+1,1)</f>
        <v>27</v>
      </c>
      <c r="CVF4">
        <f t="shared" ref="CVF4" si="2595">IF(CVF2=CVE2,CVE4+1,1)</f>
        <v>28</v>
      </c>
      <c r="CVG4">
        <f t="shared" ref="CVG4" si="2596">IF(CVG2=CVF2,CVF4+1,1)</f>
        <v>29</v>
      </c>
      <c r="CVH4">
        <f t="shared" ref="CVH4" si="2597">IF(CVH2=CVG2,CVG4+1,1)</f>
        <v>30</v>
      </c>
      <c r="CVI4">
        <f t="shared" ref="CVI4" si="2598">IF(CVI2=CVH2,CVH4+1,1)</f>
        <v>31</v>
      </c>
      <c r="CVJ4">
        <f t="shared" ref="CVJ4" si="2599">IF(CVJ2=CVI2,CVI4+1,1)</f>
        <v>32</v>
      </c>
      <c r="CVK4">
        <f t="shared" ref="CVK4" si="2600">IF(CVK2=CVJ2,CVJ4+1,1)</f>
        <v>33</v>
      </c>
      <c r="CVL4">
        <f t="shared" ref="CVL4" si="2601">IF(CVL2=CVK2,CVK4+1,1)</f>
        <v>34</v>
      </c>
      <c r="CVM4">
        <f t="shared" ref="CVM4" si="2602">IF(CVM2=CVL2,CVL4+1,1)</f>
        <v>35</v>
      </c>
      <c r="CVN4">
        <f t="shared" ref="CVN4" si="2603">IF(CVN2=CVM2,CVM4+1,1)</f>
        <v>36</v>
      </c>
      <c r="CVO4">
        <f t="shared" ref="CVO4" si="2604">IF(CVO2=CVN2,CVN4+1,1)</f>
        <v>1</v>
      </c>
      <c r="CVP4">
        <f t="shared" ref="CVP4" si="2605">IF(CVP2=CVO2,CVO4+1,1)</f>
        <v>2</v>
      </c>
      <c r="CVQ4">
        <f t="shared" ref="CVQ4" si="2606">IF(CVQ2=CVP2,CVP4+1,1)</f>
        <v>3</v>
      </c>
      <c r="CVR4">
        <f t="shared" ref="CVR4" si="2607">IF(CVR2=CVQ2,CVQ4+1,1)</f>
        <v>4</v>
      </c>
      <c r="CVS4">
        <f t="shared" ref="CVS4" si="2608">IF(CVS2=CVR2,CVR4+1,1)</f>
        <v>5</v>
      </c>
      <c r="CVT4">
        <f t="shared" ref="CVT4" si="2609">IF(CVT2=CVS2,CVS4+1,1)</f>
        <v>6</v>
      </c>
      <c r="CVU4">
        <f t="shared" ref="CVU4" si="2610">IF(CVU2=CVT2,CVT4+1,1)</f>
        <v>7</v>
      </c>
      <c r="CVV4">
        <f t="shared" ref="CVV4" si="2611">IF(CVV2=CVU2,CVU4+1,1)</f>
        <v>8</v>
      </c>
      <c r="CVW4">
        <f t="shared" ref="CVW4" si="2612">IF(CVW2=CVV2,CVV4+1,1)</f>
        <v>9</v>
      </c>
      <c r="CVX4">
        <f t="shared" ref="CVX4" si="2613">IF(CVX2=CVW2,CVW4+1,1)</f>
        <v>10</v>
      </c>
      <c r="CVY4">
        <f t="shared" ref="CVY4" si="2614">IF(CVY2=CVX2,CVX4+1,1)</f>
        <v>11</v>
      </c>
      <c r="CVZ4">
        <f t="shared" ref="CVZ4" si="2615">IF(CVZ2=CVY2,CVY4+1,1)</f>
        <v>12</v>
      </c>
      <c r="CWA4">
        <f t="shared" ref="CWA4" si="2616">IF(CWA2=CVZ2,CVZ4+1,1)</f>
        <v>13</v>
      </c>
      <c r="CWB4">
        <f t="shared" ref="CWB4" si="2617">IF(CWB2=CWA2,CWA4+1,1)</f>
        <v>14</v>
      </c>
      <c r="CWC4">
        <f t="shared" ref="CWC4" si="2618">IF(CWC2=CWB2,CWB4+1,1)</f>
        <v>15</v>
      </c>
      <c r="CWD4">
        <f t="shared" ref="CWD4" si="2619">IF(CWD2=CWC2,CWC4+1,1)</f>
        <v>16</v>
      </c>
      <c r="CWE4">
        <f t="shared" ref="CWE4" si="2620">IF(CWE2=CWD2,CWD4+1,1)</f>
        <v>17</v>
      </c>
      <c r="CWF4">
        <f t="shared" ref="CWF4" si="2621">IF(CWF2=CWE2,CWE4+1,1)</f>
        <v>18</v>
      </c>
      <c r="CWG4">
        <f t="shared" ref="CWG4" si="2622">IF(CWG2=CWF2,CWF4+1,1)</f>
        <v>19</v>
      </c>
      <c r="CWH4">
        <f t="shared" ref="CWH4" si="2623">IF(CWH2=CWG2,CWG4+1,1)</f>
        <v>20</v>
      </c>
      <c r="CWI4">
        <f t="shared" ref="CWI4" si="2624">IF(CWI2=CWH2,CWH4+1,1)</f>
        <v>21</v>
      </c>
      <c r="CWJ4">
        <f t="shared" ref="CWJ4" si="2625">IF(CWJ2=CWI2,CWI4+1,1)</f>
        <v>22</v>
      </c>
      <c r="CWK4">
        <f t="shared" ref="CWK4" si="2626">IF(CWK2=CWJ2,CWJ4+1,1)</f>
        <v>23</v>
      </c>
      <c r="CWL4">
        <f t="shared" ref="CWL4" si="2627">IF(CWL2=CWK2,CWK4+1,1)</f>
        <v>24</v>
      </c>
      <c r="CWM4">
        <f t="shared" ref="CWM4" si="2628">IF(CWM2=CWL2,CWL4+1,1)</f>
        <v>25</v>
      </c>
      <c r="CWN4">
        <f t="shared" ref="CWN4" si="2629">IF(CWN2=CWM2,CWM4+1,1)</f>
        <v>26</v>
      </c>
      <c r="CWO4">
        <f t="shared" ref="CWO4" si="2630">IF(CWO2=CWN2,CWN4+1,1)</f>
        <v>27</v>
      </c>
      <c r="CWP4">
        <f t="shared" ref="CWP4" si="2631">IF(CWP2=CWO2,CWO4+1,1)</f>
        <v>28</v>
      </c>
      <c r="CWQ4">
        <f t="shared" ref="CWQ4" si="2632">IF(CWQ2=CWP2,CWP4+1,1)</f>
        <v>29</v>
      </c>
      <c r="CWR4">
        <f t="shared" ref="CWR4" si="2633">IF(CWR2=CWQ2,CWQ4+1,1)</f>
        <v>30</v>
      </c>
      <c r="CWS4">
        <f t="shared" ref="CWS4" si="2634">IF(CWS2=CWR2,CWR4+1,1)</f>
        <v>31</v>
      </c>
      <c r="CWT4">
        <f t="shared" ref="CWT4" si="2635">IF(CWT2=CWS2,CWS4+1,1)</f>
        <v>32</v>
      </c>
      <c r="CWU4">
        <f t="shared" ref="CWU4" si="2636">IF(CWU2=CWT2,CWT4+1,1)</f>
        <v>33</v>
      </c>
      <c r="CWV4">
        <f t="shared" ref="CWV4" si="2637">IF(CWV2=CWU2,CWU4+1,1)</f>
        <v>34</v>
      </c>
      <c r="CWW4">
        <f t="shared" ref="CWW4" si="2638">IF(CWW2=CWV2,CWV4+1,1)</f>
        <v>35</v>
      </c>
      <c r="CWX4">
        <f t="shared" ref="CWX4" si="2639">IF(CWX2=CWW2,CWW4+1,1)</f>
        <v>36</v>
      </c>
      <c r="CWY4">
        <f t="shared" ref="CWY4" si="2640">IF(CWY2=CWX2,CWX4+1,1)</f>
        <v>37</v>
      </c>
      <c r="CWZ4">
        <f t="shared" ref="CWZ4" si="2641">IF(CWZ2=CWY2,CWY4+1,1)</f>
        <v>38</v>
      </c>
      <c r="CXA4">
        <f t="shared" ref="CXA4" si="2642">IF(CXA2=CWZ2,CWZ4+1,1)</f>
        <v>39</v>
      </c>
      <c r="CXB4">
        <f t="shared" ref="CXB4" si="2643">IF(CXB2=CXA2,CXA4+1,1)</f>
        <v>40</v>
      </c>
      <c r="CXC4">
        <f t="shared" ref="CXC4" si="2644">IF(CXC2=CXB2,CXB4+1,1)</f>
        <v>41</v>
      </c>
      <c r="CXD4">
        <f t="shared" ref="CXD4" si="2645">IF(CXD2=CXC2,CXC4+1,1)</f>
        <v>1</v>
      </c>
      <c r="CXE4">
        <f t="shared" ref="CXE4" si="2646">IF(CXE2=CXD2,CXD4+1,1)</f>
        <v>2</v>
      </c>
      <c r="CXF4">
        <f t="shared" ref="CXF4" si="2647">IF(CXF2=CXE2,CXE4+1,1)</f>
        <v>3</v>
      </c>
      <c r="CXG4">
        <f t="shared" ref="CXG4" si="2648">IF(CXG2=CXF2,CXF4+1,1)</f>
        <v>4</v>
      </c>
      <c r="CXH4">
        <f t="shared" ref="CXH4" si="2649">IF(CXH2=CXG2,CXG4+1,1)</f>
        <v>5</v>
      </c>
      <c r="CXI4">
        <f t="shared" ref="CXI4" si="2650">IF(CXI2=CXH2,CXH4+1,1)</f>
        <v>6</v>
      </c>
      <c r="CXJ4">
        <f t="shared" ref="CXJ4" si="2651">IF(CXJ2=CXI2,CXI4+1,1)</f>
        <v>7</v>
      </c>
      <c r="CXK4">
        <f t="shared" ref="CXK4" si="2652">IF(CXK2=CXJ2,CXJ4+1,1)</f>
        <v>8</v>
      </c>
      <c r="CXL4">
        <f t="shared" ref="CXL4" si="2653">IF(CXL2=CXK2,CXK4+1,1)</f>
        <v>9</v>
      </c>
      <c r="CXM4">
        <f t="shared" ref="CXM4" si="2654">IF(CXM2=CXL2,CXL4+1,1)</f>
        <v>10</v>
      </c>
      <c r="CXN4">
        <f t="shared" ref="CXN4" si="2655">IF(CXN2=CXM2,CXM4+1,1)</f>
        <v>11</v>
      </c>
      <c r="CXO4">
        <f t="shared" ref="CXO4" si="2656">IF(CXO2=CXN2,CXN4+1,1)</f>
        <v>12</v>
      </c>
      <c r="CXP4">
        <f t="shared" ref="CXP4" si="2657">IF(CXP2=CXO2,CXO4+1,1)</f>
        <v>13</v>
      </c>
      <c r="CXQ4">
        <f t="shared" ref="CXQ4" si="2658">IF(CXQ2=CXP2,CXP4+1,1)</f>
        <v>14</v>
      </c>
      <c r="CXR4">
        <f t="shared" ref="CXR4" si="2659">IF(CXR2=CXQ2,CXQ4+1,1)</f>
        <v>15</v>
      </c>
      <c r="CXS4">
        <f t="shared" ref="CXS4" si="2660">IF(CXS2=CXR2,CXR4+1,1)</f>
        <v>16</v>
      </c>
      <c r="CXT4">
        <f t="shared" ref="CXT4" si="2661">IF(CXT2=CXS2,CXS4+1,1)</f>
        <v>17</v>
      </c>
      <c r="CXU4">
        <f t="shared" ref="CXU4" si="2662">IF(CXU2=CXT2,CXT4+1,1)</f>
        <v>18</v>
      </c>
      <c r="CXV4">
        <f t="shared" ref="CXV4" si="2663">IF(CXV2=CXU2,CXU4+1,1)</f>
        <v>19</v>
      </c>
      <c r="CXW4">
        <f t="shared" ref="CXW4" si="2664">IF(CXW2=CXV2,CXV4+1,1)</f>
        <v>20</v>
      </c>
      <c r="CXX4">
        <f t="shared" ref="CXX4" si="2665">IF(CXX2=CXW2,CXW4+1,1)</f>
        <v>21</v>
      </c>
      <c r="CXY4">
        <f t="shared" ref="CXY4" si="2666">IF(CXY2=CXX2,CXX4+1,1)</f>
        <v>22</v>
      </c>
      <c r="CXZ4">
        <f t="shared" ref="CXZ4" si="2667">IF(CXZ2=CXY2,CXY4+1,1)</f>
        <v>23</v>
      </c>
      <c r="CYA4">
        <f t="shared" ref="CYA4" si="2668">IF(CYA2=CXZ2,CXZ4+1,1)</f>
        <v>24</v>
      </c>
      <c r="CYB4">
        <f t="shared" ref="CYB4" si="2669">IF(CYB2=CYA2,CYA4+1,1)</f>
        <v>25</v>
      </c>
      <c r="CYC4">
        <f t="shared" ref="CYC4" si="2670">IF(CYC2=CYB2,CYB4+1,1)</f>
        <v>26</v>
      </c>
      <c r="CYD4">
        <f t="shared" ref="CYD4" si="2671">IF(CYD2=CYC2,CYC4+1,1)</f>
        <v>27</v>
      </c>
      <c r="CYE4">
        <f t="shared" ref="CYE4" si="2672">IF(CYE2=CYD2,CYD4+1,1)</f>
        <v>28</v>
      </c>
      <c r="CYF4">
        <f t="shared" ref="CYF4" si="2673">IF(CYF2=CYE2,CYE4+1,1)</f>
        <v>29</v>
      </c>
      <c r="CYG4">
        <f t="shared" ref="CYG4" si="2674">IF(CYG2=CYF2,CYF4+1,1)</f>
        <v>30</v>
      </c>
      <c r="CYH4">
        <f t="shared" ref="CYH4" si="2675">IF(CYH2=CYG2,CYG4+1,1)</f>
        <v>31</v>
      </c>
      <c r="CYI4">
        <f t="shared" ref="CYI4" si="2676">IF(CYI2=CYH2,CYH4+1,1)</f>
        <v>32</v>
      </c>
      <c r="CYJ4">
        <f t="shared" ref="CYJ4" si="2677">IF(CYJ2=CYI2,CYI4+1,1)</f>
        <v>33</v>
      </c>
      <c r="CYK4">
        <f t="shared" ref="CYK4" si="2678">IF(CYK2=CYJ2,CYJ4+1,1)</f>
        <v>34</v>
      </c>
      <c r="CYL4">
        <f t="shared" ref="CYL4" si="2679">IF(CYL2=CYK2,CYK4+1,1)</f>
        <v>35</v>
      </c>
      <c r="CYM4">
        <f t="shared" ref="CYM4" si="2680">IF(CYM2=CYL2,CYL4+1,1)</f>
        <v>36</v>
      </c>
      <c r="CYN4">
        <f t="shared" ref="CYN4" si="2681">IF(CYN2=CYM2,CYM4+1,1)</f>
        <v>37</v>
      </c>
      <c r="CYO4">
        <f t="shared" ref="CYO4" si="2682">IF(CYO2=CYN2,CYN4+1,1)</f>
        <v>38</v>
      </c>
      <c r="CYP4">
        <f t="shared" ref="CYP4" si="2683">IF(CYP2=CYO2,CYO4+1,1)</f>
        <v>39</v>
      </c>
      <c r="CYQ4">
        <f t="shared" ref="CYQ4" si="2684">IF(CYQ2=CYP2,CYP4+1,1)</f>
        <v>40</v>
      </c>
      <c r="CYR4">
        <f t="shared" ref="CYR4" si="2685">IF(CYR2=CYQ2,CYQ4+1,1)</f>
        <v>41</v>
      </c>
      <c r="CYS4">
        <f t="shared" ref="CYS4" si="2686">IF(CYS2=CYR2,CYR4+1,1)</f>
        <v>42</v>
      </c>
      <c r="CYT4">
        <f t="shared" ref="CYT4" si="2687">IF(CYT2=CYS2,CYS4+1,1)</f>
        <v>43</v>
      </c>
      <c r="CYU4">
        <f t="shared" ref="CYU4" si="2688">IF(CYU2=CYT2,CYT4+1,1)</f>
        <v>44</v>
      </c>
      <c r="CYV4">
        <f t="shared" ref="CYV4" si="2689">IF(CYV2=CYU2,CYU4+1,1)</f>
        <v>45</v>
      </c>
      <c r="CYW4">
        <f t="shared" ref="CYW4" si="2690">IF(CYW2=CYV2,CYV4+1,1)</f>
        <v>46</v>
      </c>
      <c r="CYX4">
        <f t="shared" ref="CYX4" si="2691">IF(CYX2=CYW2,CYW4+1,1)</f>
        <v>47</v>
      </c>
      <c r="CYY4">
        <f t="shared" ref="CYY4" si="2692">IF(CYY2=CYX2,CYX4+1,1)</f>
        <v>48</v>
      </c>
      <c r="CYZ4">
        <f t="shared" ref="CYZ4" si="2693">IF(CYZ2=CYY2,CYY4+1,1)</f>
        <v>49</v>
      </c>
      <c r="CZA4">
        <f t="shared" ref="CZA4" si="2694">IF(CZA2=CYZ2,CYZ4+1,1)</f>
        <v>50</v>
      </c>
      <c r="CZB4">
        <f t="shared" ref="CZB4" si="2695">IF(CZB2=CZA2,CZA4+1,1)</f>
        <v>51</v>
      </c>
      <c r="CZC4">
        <f t="shared" ref="CZC4" si="2696">IF(CZC2=CZB2,CZB4+1,1)</f>
        <v>52</v>
      </c>
      <c r="CZD4">
        <f t="shared" ref="CZD4" si="2697">IF(CZD2=CZC2,CZC4+1,1)</f>
        <v>53</v>
      </c>
      <c r="CZE4">
        <f t="shared" ref="CZE4" si="2698">IF(CZE2=CZD2,CZD4+1,1)</f>
        <v>54</v>
      </c>
      <c r="CZF4">
        <f t="shared" ref="CZF4" si="2699">IF(CZF2=CZE2,CZE4+1,1)</f>
        <v>55</v>
      </c>
      <c r="CZG4">
        <f t="shared" ref="CZG4" si="2700">IF(CZG2=CZF2,CZF4+1,1)</f>
        <v>56</v>
      </c>
      <c r="CZH4">
        <f t="shared" ref="CZH4" si="2701">IF(CZH2=CZG2,CZG4+1,1)</f>
        <v>57</v>
      </c>
      <c r="CZI4">
        <f t="shared" ref="CZI4" si="2702">IF(CZI2=CZH2,CZH4+1,1)</f>
        <v>58</v>
      </c>
      <c r="CZJ4">
        <f t="shared" ref="CZJ4" si="2703">IF(CZJ2=CZI2,CZI4+1,1)</f>
        <v>59</v>
      </c>
      <c r="CZK4">
        <f t="shared" ref="CZK4" si="2704">IF(CZK2=CZJ2,CZJ4+1,1)</f>
        <v>60</v>
      </c>
      <c r="CZL4">
        <f t="shared" ref="CZL4" si="2705">IF(CZL2=CZK2,CZK4+1,1)</f>
        <v>61</v>
      </c>
      <c r="CZM4">
        <f t="shared" ref="CZM4" si="2706">IF(CZM2=CZL2,CZL4+1,1)</f>
        <v>62</v>
      </c>
      <c r="CZN4">
        <f t="shared" ref="CZN4" si="2707">IF(CZN2=CZM2,CZM4+1,1)</f>
        <v>63</v>
      </c>
      <c r="CZO4">
        <f t="shared" ref="CZO4" si="2708">IF(CZO2=CZN2,CZN4+1,1)</f>
        <v>1</v>
      </c>
      <c r="CZP4">
        <f t="shared" ref="CZP4" si="2709">IF(CZP2=CZO2,CZO4+1,1)</f>
        <v>2</v>
      </c>
      <c r="CZQ4">
        <f t="shared" ref="CZQ4" si="2710">IF(CZQ2=CZP2,CZP4+1,1)</f>
        <v>3</v>
      </c>
      <c r="CZR4">
        <f t="shared" ref="CZR4" si="2711">IF(CZR2=CZQ2,CZQ4+1,1)</f>
        <v>4</v>
      </c>
      <c r="CZS4">
        <f t="shared" ref="CZS4" si="2712">IF(CZS2=CZR2,CZR4+1,1)</f>
        <v>5</v>
      </c>
      <c r="CZT4">
        <f t="shared" ref="CZT4" si="2713">IF(CZT2=CZS2,CZS4+1,1)</f>
        <v>6</v>
      </c>
      <c r="CZU4">
        <f t="shared" ref="CZU4" si="2714">IF(CZU2=CZT2,CZT4+1,1)</f>
        <v>7</v>
      </c>
      <c r="CZV4">
        <f t="shared" ref="CZV4" si="2715">IF(CZV2=CZU2,CZU4+1,1)</f>
        <v>8</v>
      </c>
      <c r="CZW4">
        <f t="shared" ref="CZW4" si="2716">IF(CZW2=CZV2,CZV4+1,1)</f>
        <v>9</v>
      </c>
      <c r="CZX4">
        <f t="shared" ref="CZX4" si="2717">IF(CZX2=CZW2,CZW4+1,1)</f>
        <v>10</v>
      </c>
      <c r="CZY4">
        <f t="shared" ref="CZY4" si="2718">IF(CZY2=CZX2,CZX4+1,1)</f>
        <v>11</v>
      </c>
      <c r="CZZ4">
        <f t="shared" ref="CZZ4" si="2719">IF(CZZ2=CZY2,CZY4+1,1)</f>
        <v>12</v>
      </c>
      <c r="DAA4">
        <f t="shared" ref="DAA4" si="2720">IF(DAA2=CZZ2,CZZ4+1,1)</f>
        <v>13</v>
      </c>
      <c r="DAB4">
        <f t="shared" ref="DAB4" si="2721">IF(DAB2=DAA2,DAA4+1,1)</f>
        <v>14</v>
      </c>
      <c r="DAC4">
        <f t="shared" ref="DAC4" si="2722">IF(DAC2=DAB2,DAB4+1,1)</f>
        <v>15</v>
      </c>
      <c r="DAD4">
        <f t="shared" ref="DAD4" si="2723">IF(DAD2=DAC2,DAC4+1,1)</f>
        <v>16</v>
      </c>
      <c r="DAE4">
        <f t="shared" ref="DAE4" si="2724">IF(DAE2=DAD2,DAD4+1,1)</f>
        <v>17</v>
      </c>
      <c r="DAF4">
        <f t="shared" ref="DAF4" si="2725">IF(DAF2=DAE2,DAE4+1,1)</f>
        <v>18</v>
      </c>
      <c r="DAG4">
        <f t="shared" ref="DAG4" si="2726">IF(DAG2=DAF2,DAF4+1,1)</f>
        <v>19</v>
      </c>
      <c r="DAH4">
        <f t="shared" ref="DAH4" si="2727">IF(DAH2=DAG2,DAG4+1,1)</f>
        <v>20</v>
      </c>
      <c r="DAI4">
        <f t="shared" ref="DAI4" si="2728">IF(DAI2=DAH2,DAH4+1,1)</f>
        <v>21</v>
      </c>
      <c r="DAJ4">
        <f t="shared" ref="DAJ4" si="2729">IF(DAJ2=DAI2,DAI4+1,1)</f>
        <v>22</v>
      </c>
      <c r="DAK4">
        <f t="shared" ref="DAK4" si="2730">IF(DAK2=DAJ2,DAJ4+1,1)</f>
        <v>23</v>
      </c>
      <c r="DAL4">
        <f t="shared" ref="DAL4" si="2731">IF(DAL2=DAK2,DAK4+1,1)</f>
        <v>24</v>
      </c>
      <c r="DAM4">
        <f t="shared" ref="DAM4" si="2732">IF(DAM2=DAL2,DAL4+1,1)</f>
        <v>25</v>
      </c>
      <c r="DAN4">
        <f t="shared" ref="DAN4" si="2733">IF(DAN2=DAM2,DAM4+1,1)</f>
        <v>26</v>
      </c>
      <c r="DAO4">
        <f t="shared" ref="DAO4" si="2734">IF(DAO2=DAN2,DAN4+1,1)</f>
        <v>27</v>
      </c>
      <c r="DAP4">
        <f t="shared" ref="DAP4" si="2735">IF(DAP2=DAO2,DAO4+1,1)</f>
        <v>28</v>
      </c>
      <c r="DAQ4">
        <f t="shared" ref="DAQ4" si="2736">IF(DAQ2=DAP2,DAP4+1,1)</f>
        <v>29</v>
      </c>
      <c r="DAR4">
        <f t="shared" ref="DAR4" si="2737">IF(DAR2=DAQ2,DAQ4+1,1)</f>
        <v>30</v>
      </c>
      <c r="DAS4">
        <f t="shared" ref="DAS4" si="2738">IF(DAS2=DAR2,DAR4+1,1)</f>
        <v>31</v>
      </c>
      <c r="DAT4">
        <f t="shared" ref="DAT4" si="2739">IF(DAT2=DAS2,DAS4+1,1)</f>
        <v>32</v>
      </c>
      <c r="DAU4">
        <f t="shared" ref="DAU4" si="2740">IF(DAU2=DAT2,DAT4+1,1)</f>
        <v>33</v>
      </c>
      <c r="DAV4">
        <f t="shared" ref="DAV4" si="2741">IF(DAV2=DAU2,DAU4+1,1)</f>
        <v>34</v>
      </c>
      <c r="DAW4">
        <f t="shared" ref="DAW4" si="2742">IF(DAW2=DAV2,DAV4+1,1)</f>
        <v>35</v>
      </c>
      <c r="DAX4">
        <f t="shared" ref="DAX4" si="2743">IF(DAX2=DAW2,DAW4+1,1)</f>
        <v>36</v>
      </c>
      <c r="DAY4">
        <f t="shared" ref="DAY4" si="2744">IF(DAY2=DAX2,DAX4+1,1)</f>
        <v>37</v>
      </c>
      <c r="DAZ4">
        <f t="shared" ref="DAZ4" si="2745">IF(DAZ2=DAY2,DAY4+1,1)</f>
        <v>38</v>
      </c>
      <c r="DBA4">
        <f t="shared" ref="DBA4" si="2746">IF(DBA2=DAZ2,DAZ4+1,1)</f>
        <v>39</v>
      </c>
      <c r="DBB4">
        <f t="shared" ref="DBB4" si="2747">IF(DBB2=DBA2,DBA4+1,1)</f>
        <v>40</v>
      </c>
      <c r="DBC4">
        <f t="shared" ref="DBC4" si="2748">IF(DBC2=DBB2,DBB4+1,1)</f>
        <v>41</v>
      </c>
      <c r="DBD4">
        <f t="shared" ref="DBD4" si="2749">IF(DBD2=DBC2,DBC4+1,1)</f>
        <v>42</v>
      </c>
      <c r="DBE4">
        <f t="shared" ref="DBE4" si="2750">IF(DBE2=DBD2,DBD4+1,1)</f>
        <v>43</v>
      </c>
      <c r="DBF4">
        <f t="shared" ref="DBF4" si="2751">IF(DBF2=DBE2,DBE4+1,1)</f>
        <v>44</v>
      </c>
      <c r="DBG4">
        <f t="shared" ref="DBG4" si="2752">IF(DBG2=DBF2,DBF4+1,1)</f>
        <v>45</v>
      </c>
      <c r="DBH4">
        <f t="shared" ref="DBH4" si="2753">IF(DBH2=DBG2,DBG4+1,1)</f>
        <v>46</v>
      </c>
      <c r="DBI4">
        <f t="shared" ref="DBI4" si="2754">IF(DBI2=DBH2,DBH4+1,1)</f>
        <v>47</v>
      </c>
      <c r="DBJ4">
        <f t="shared" ref="DBJ4" si="2755">IF(DBJ2=DBI2,DBI4+1,1)</f>
        <v>48</v>
      </c>
      <c r="DBK4">
        <f t="shared" ref="DBK4" si="2756">IF(DBK2=DBJ2,DBJ4+1,1)</f>
        <v>49</v>
      </c>
      <c r="DBL4">
        <f t="shared" ref="DBL4" si="2757">IF(DBL2=DBK2,DBK4+1,1)</f>
        <v>50</v>
      </c>
      <c r="DBM4">
        <f t="shared" ref="DBM4" si="2758">IF(DBM2=DBL2,DBL4+1,1)</f>
        <v>51</v>
      </c>
      <c r="DBN4">
        <f t="shared" ref="DBN4" si="2759">IF(DBN2=DBM2,DBM4+1,1)</f>
        <v>52</v>
      </c>
      <c r="DBO4">
        <f t="shared" ref="DBO4" si="2760">IF(DBO2=DBN2,DBN4+1,1)</f>
        <v>53</v>
      </c>
      <c r="DBP4">
        <f t="shared" ref="DBP4" si="2761">IF(DBP2=DBO2,DBO4+1,1)</f>
        <v>54</v>
      </c>
      <c r="DBQ4">
        <f t="shared" ref="DBQ4" si="2762">IF(DBQ2=DBP2,DBP4+1,1)</f>
        <v>55</v>
      </c>
      <c r="DBR4">
        <f t="shared" ref="DBR4" si="2763">IF(DBR2=DBQ2,DBQ4+1,1)</f>
        <v>56</v>
      </c>
      <c r="DBS4">
        <f t="shared" ref="DBS4" si="2764">IF(DBS2=DBR2,DBR4+1,1)</f>
        <v>57</v>
      </c>
      <c r="DBT4">
        <f t="shared" ref="DBT4" si="2765">IF(DBT2=DBS2,DBS4+1,1)</f>
        <v>58</v>
      </c>
      <c r="DBU4">
        <f t="shared" ref="DBU4" si="2766">IF(DBU2=DBT2,DBT4+1,1)</f>
        <v>59</v>
      </c>
      <c r="DBV4">
        <f t="shared" ref="DBV4" si="2767">IF(DBV2=DBU2,DBU4+1,1)</f>
        <v>60</v>
      </c>
      <c r="DBW4">
        <f t="shared" ref="DBW4" si="2768">IF(DBW2=DBV2,DBV4+1,1)</f>
        <v>61</v>
      </c>
      <c r="DBX4">
        <f t="shared" ref="DBX4" si="2769">IF(DBX2=DBW2,DBW4+1,1)</f>
        <v>62</v>
      </c>
      <c r="DBY4">
        <f t="shared" ref="DBY4" si="2770">IF(DBY2=DBX2,DBX4+1,1)</f>
        <v>63</v>
      </c>
      <c r="DBZ4">
        <f t="shared" ref="DBZ4" si="2771">IF(DBZ2=DBY2,DBY4+1,1)</f>
        <v>64</v>
      </c>
      <c r="DCA4">
        <f t="shared" ref="DCA4" si="2772">IF(DCA2=DBZ2,DBZ4+1,1)</f>
        <v>65</v>
      </c>
      <c r="DCB4">
        <f t="shared" ref="DCB4" si="2773">IF(DCB2=DCA2,DCA4+1,1)</f>
        <v>66</v>
      </c>
      <c r="DCC4">
        <f t="shared" ref="DCC4" si="2774">IF(DCC2=DCB2,DCB4+1,1)</f>
        <v>67</v>
      </c>
      <c r="DCD4">
        <f t="shared" ref="DCD4" si="2775">IF(DCD2=DCC2,DCC4+1,1)</f>
        <v>68</v>
      </c>
      <c r="DCE4">
        <f t="shared" ref="DCE4" si="2776">IF(DCE2=DCD2,DCD4+1,1)</f>
        <v>69</v>
      </c>
      <c r="DCF4">
        <f t="shared" ref="DCF4" si="2777">IF(DCF2=DCE2,DCE4+1,1)</f>
        <v>70</v>
      </c>
      <c r="DCG4">
        <f t="shared" ref="DCG4" si="2778">IF(DCG2=DCF2,DCF4+1,1)</f>
        <v>71</v>
      </c>
      <c r="DCH4">
        <f t="shared" ref="DCH4" si="2779">IF(DCH2=DCG2,DCG4+1,1)</f>
        <v>72</v>
      </c>
      <c r="DCI4">
        <f t="shared" ref="DCI4" si="2780">IF(DCI2=DCH2,DCH4+1,1)</f>
        <v>73</v>
      </c>
      <c r="DCJ4">
        <f t="shared" ref="DCJ4" si="2781">IF(DCJ2=DCI2,DCI4+1,1)</f>
        <v>74</v>
      </c>
      <c r="DCK4">
        <f t="shared" ref="DCK4" si="2782">IF(DCK2=DCJ2,DCJ4+1,1)</f>
        <v>75</v>
      </c>
      <c r="DCL4">
        <f t="shared" ref="DCL4" si="2783">IF(DCL2=DCK2,DCK4+1,1)</f>
        <v>76</v>
      </c>
      <c r="DCM4">
        <f t="shared" ref="DCM4" si="2784">IF(DCM2=DCL2,DCL4+1,1)</f>
        <v>77</v>
      </c>
      <c r="DCN4">
        <f t="shared" ref="DCN4" si="2785">IF(DCN2=DCM2,DCM4+1,1)</f>
        <v>78</v>
      </c>
      <c r="DCO4">
        <f t="shared" ref="DCO4" si="2786">IF(DCO2=DCN2,DCN4+1,1)</f>
        <v>79</v>
      </c>
      <c r="DCP4">
        <f t="shared" ref="DCP4" si="2787">IF(DCP2=DCO2,DCO4+1,1)</f>
        <v>80</v>
      </c>
      <c r="DCQ4">
        <f t="shared" ref="DCQ4" si="2788">IF(DCQ2=DCP2,DCP4+1,1)</f>
        <v>81</v>
      </c>
      <c r="DCR4">
        <f t="shared" ref="DCR4" si="2789">IF(DCR2=DCQ2,DCQ4+1,1)</f>
        <v>82</v>
      </c>
      <c r="DCS4">
        <f t="shared" ref="DCS4" si="2790">IF(DCS2=DCR2,DCR4+1,1)</f>
        <v>83</v>
      </c>
      <c r="DCT4">
        <f t="shared" ref="DCT4" si="2791">IF(DCT2=DCS2,DCS4+1,1)</f>
        <v>84</v>
      </c>
      <c r="DCU4">
        <f t="shared" ref="DCU4" si="2792">IF(DCU2=DCT2,DCT4+1,1)</f>
        <v>85</v>
      </c>
      <c r="DCV4">
        <f t="shared" ref="DCV4" si="2793">IF(DCV2=DCU2,DCU4+1,1)</f>
        <v>86</v>
      </c>
      <c r="DCW4">
        <f t="shared" ref="DCW4" si="2794">IF(DCW2=DCV2,DCV4+1,1)</f>
        <v>87</v>
      </c>
      <c r="DCX4">
        <f t="shared" ref="DCX4" si="2795">IF(DCX2=DCW2,DCW4+1,1)</f>
        <v>88</v>
      </c>
      <c r="DCY4">
        <f t="shared" ref="DCY4" si="2796">IF(DCY2=DCX2,DCX4+1,1)</f>
        <v>89</v>
      </c>
      <c r="DCZ4">
        <f t="shared" ref="DCZ4" si="2797">IF(DCZ2=DCY2,DCY4+1,1)</f>
        <v>90</v>
      </c>
      <c r="DDA4">
        <f t="shared" ref="DDA4" si="2798">IF(DDA2=DCZ2,DCZ4+1,1)</f>
        <v>91</v>
      </c>
      <c r="DDB4">
        <f t="shared" ref="DDB4" si="2799">IF(DDB2=DDA2,DDA4+1,1)</f>
        <v>92</v>
      </c>
      <c r="DDC4">
        <f t="shared" ref="DDC4" si="2800">IF(DDC2=DDB2,DDB4+1,1)</f>
        <v>93</v>
      </c>
      <c r="DDD4">
        <f t="shared" ref="DDD4" si="2801">IF(DDD2=DDC2,DDC4+1,1)</f>
        <v>94</v>
      </c>
      <c r="DDE4">
        <f t="shared" ref="DDE4" si="2802">IF(DDE2=DDD2,DDD4+1,1)</f>
        <v>95</v>
      </c>
      <c r="DDF4">
        <f t="shared" ref="DDF4" si="2803">IF(DDF2=DDE2,DDE4+1,1)</f>
        <v>96</v>
      </c>
      <c r="DDG4">
        <f t="shared" ref="DDG4" si="2804">IF(DDG2=DDF2,DDF4+1,1)</f>
        <v>97</v>
      </c>
      <c r="DDH4">
        <f t="shared" ref="DDH4" si="2805">IF(DDH2=DDG2,DDG4+1,1)</f>
        <v>98</v>
      </c>
      <c r="DDI4">
        <f t="shared" ref="DDI4" si="2806">IF(DDI2=DDH2,DDH4+1,1)</f>
        <v>99</v>
      </c>
      <c r="DDJ4">
        <f t="shared" ref="DDJ4" si="2807">IF(DDJ2=DDI2,DDI4+1,1)</f>
        <v>100</v>
      </c>
      <c r="DDK4">
        <f t="shared" ref="DDK4" si="2808">IF(DDK2=DDJ2,DDJ4+1,1)</f>
        <v>101</v>
      </c>
      <c r="DDL4">
        <f t="shared" ref="DDL4" si="2809">IF(DDL2=DDK2,DDK4+1,1)</f>
        <v>102</v>
      </c>
      <c r="DDM4">
        <f t="shared" ref="DDM4" si="2810">IF(DDM2=DDL2,DDL4+1,1)</f>
        <v>103</v>
      </c>
      <c r="DDN4">
        <f t="shared" ref="DDN4" si="2811">IF(DDN2=DDM2,DDM4+1,1)</f>
        <v>104</v>
      </c>
      <c r="DDO4">
        <f t="shared" ref="DDO4" si="2812">IF(DDO2=DDN2,DDN4+1,1)</f>
        <v>105</v>
      </c>
      <c r="DDP4">
        <f t="shared" ref="DDP4" si="2813">IF(DDP2=DDO2,DDO4+1,1)</f>
        <v>106</v>
      </c>
      <c r="DDQ4">
        <f t="shared" ref="DDQ4" si="2814">IF(DDQ2=DDP2,DDP4+1,1)</f>
        <v>107</v>
      </c>
      <c r="DDR4">
        <f t="shared" ref="DDR4" si="2815">IF(DDR2=DDQ2,DDQ4+1,1)</f>
        <v>108</v>
      </c>
      <c r="DDS4">
        <f t="shared" ref="DDS4" si="2816">IF(DDS2=DDR2,DDR4+1,1)</f>
        <v>109</v>
      </c>
      <c r="DDT4">
        <f t="shared" ref="DDT4" si="2817">IF(DDT2=DDS2,DDS4+1,1)</f>
        <v>110</v>
      </c>
      <c r="DDU4">
        <f t="shared" ref="DDU4" si="2818">IF(DDU2=DDT2,DDT4+1,1)</f>
        <v>111</v>
      </c>
      <c r="DDV4">
        <f t="shared" ref="DDV4" si="2819">IF(DDV2=DDU2,DDU4+1,1)</f>
        <v>112</v>
      </c>
      <c r="DDW4">
        <f t="shared" ref="DDW4" si="2820">IF(DDW2=DDV2,DDV4+1,1)</f>
        <v>113</v>
      </c>
      <c r="DDX4">
        <f t="shared" ref="DDX4" si="2821">IF(DDX2=DDW2,DDW4+1,1)</f>
        <v>114</v>
      </c>
      <c r="DDY4">
        <f t="shared" ref="DDY4" si="2822">IF(DDY2=DDX2,DDX4+1,1)</f>
        <v>115</v>
      </c>
      <c r="DDZ4">
        <f t="shared" ref="DDZ4" si="2823">IF(DDZ2=DDY2,DDY4+1,1)</f>
        <v>116</v>
      </c>
      <c r="DEA4">
        <f t="shared" ref="DEA4" si="2824">IF(DEA2=DDZ2,DDZ4+1,1)</f>
        <v>117</v>
      </c>
      <c r="DEB4">
        <f t="shared" ref="DEB4" si="2825">IF(DEB2=DEA2,DEA4+1,1)</f>
        <v>118</v>
      </c>
      <c r="DEC4">
        <f t="shared" ref="DEC4" si="2826">IF(DEC2=DEB2,DEB4+1,1)</f>
        <v>119</v>
      </c>
      <c r="DED4">
        <f t="shared" ref="DED4" si="2827">IF(DED2=DEC2,DEC4+1,1)</f>
        <v>120</v>
      </c>
      <c r="DEE4">
        <f t="shared" ref="DEE4" si="2828">IF(DEE2=DED2,DED4+1,1)</f>
        <v>121</v>
      </c>
      <c r="DEF4">
        <f t="shared" ref="DEF4" si="2829">IF(DEF2=DEE2,DEE4+1,1)</f>
        <v>122</v>
      </c>
      <c r="DEG4">
        <f t="shared" ref="DEG4" si="2830">IF(DEG2=DEF2,DEF4+1,1)</f>
        <v>123</v>
      </c>
      <c r="DEH4">
        <f t="shared" ref="DEH4" si="2831">IF(DEH2=DEG2,DEG4+1,1)</f>
        <v>124</v>
      </c>
      <c r="DEI4">
        <f t="shared" ref="DEI4" si="2832">IF(DEI2=DEH2,DEH4+1,1)</f>
        <v>125</v>
      </c>
      <c r="DEJ4">
        <f t="shared" ref="DEJ4" si="2833">IF(DEJ2=DEI2,DEI4+1,1)</f>
        <v>126</v>
      </c>
      <c r="DEK4">
        <f t="shared" ref="DEK4" si="2834">IF(DEK2=DEJ2,DEJ4+1,1)</f>
        <v>127</v>
      </c>
      <c r="DEL4">
        <f t="shared" ref="DEL4" si="2835">IF(DEL2=DEK2,DEK4+1,1)</f>
        <v>128</v>
      </c>
      <c r="DEM4">
        <f t="shared" ref="DEM4" si="2836">IF(DEM2=DEL2,DEL4+1,1)</f>
        <v>129</v>
      </c>
      <c r="DEN4">
        <f t="shared" ref="DEN4" si="2837">IF(DEN2=DEM2,DEM4+1,1)</f>
        <v>130</v>
      </c>
      <c r="DEO4">
        <f t="shared" ref="DEO4" si="2838">IF(DEO2=DEN2,DEN4+1,1)</f>
        <v>131</v>
      </c>
      <c r="DEP4">
        <f t="shared" ref="DEP4" si="2839">IF(DEP2=DEO2,DEO4+1,1)</f>
        <v>132</v>
      </c>
      <c r="DEQ4">
        <f t="shared" ref="DEQ4" si="2840">IF(DEQ2=DEP2,DEP4+1,1)</f>
        <v>133</v>
      </c>
      <c r="DER4">
        <f t="shared" ref="DER4" si="2841">IF(DER2=DEQ2,DEQ4+1,1)</f>
        <v>134</v>
      </c>
      <c r="DES4">
        <f t="shared" ref="DES4" si="2842">IF(DES2=DER2,DER4+1,1)</f>
        <v>135</v>
      </c>
      <c r="DET4">
        <f t="shared" ref="DET4" si="2843">IF(DET2=DES2,DES4+1,1)</f>
        <v>136</v>
      </c>
      <c r="DEU4">
        <f t="shared" ref="DEU4" si="2844">IF(DEU2=DET2,DET4+1,1)</f>
        <v>137</v>
      </c>
      <c r="DEV4">
        <f t="shared" ref="DEV4" si="2845">IF(DEV2=DEU2,DEU4+1,1)</f>
        <v>138</v>
      </c>
      <c r="DEW4">
        <f t="shared" ref="DEW4" si="2846">IF(DEW2=DEV2,DEV4+1,1)</f>
        <v>139</v>
      </c>
      <c r="DEX4">
        <f t="shared" ref="DEX4" si="2847">IF(DEX2=DEW2,DEW4+1,1)</f>
        <v>140</v>
      </c>
      <c r="DEY4">
        <f t="shared" ref="DEY4" si="2848">IF(DEY2=DEX2,DEX4+1,1)</f>
        <v>141</v>
      </c>
      <c r="DEZ4">
        <f t="shared" ref="DEZ4" si="2849">IF(DEZ2=DEY2,DEY4+1,1)</f>
        <v>142</v>
      </c>
      <c r="DFA4">
        <f t="shared" ref="DFA4" si="2850">IF(DFA2=DEZ2,DEZ4+1,1)</f>
        <v>143</v>
      </c>
      <c r="DFB4">
        <f t="shared" ref="DFB4" si="2851">IF(DFB2=DFA2,DFA4+1,1)</f>
        <v>144</v>
      </c>
      <c r="DFC4">
        <f t="shared" ref="DFC4" si="2852">IF(DFC2=DFB2,DFB4+1,1)</f>
        <v>145</v>
      </c>
      <c r="DFD4">
        <f t="shared" ref="DFD4" si="2853">IF(DFD2=DFC2,DFC4+1,1)</f>
        <v>146</v>
      </c>
      <c r="DFE4">
        <f t="shared" ref="DFE4" si="2854">IF(DFE2=DFD2,DFD4+1,1)</f>
        <v>1</v>
      </c>
      <c r="DFF4">
        <f t="shared" ref="DFF4" si="2855">IF(DFF2=DFE2,DFE4+1,1)</f>
        <v>2</v>
      </c>
      <c r="DFG4">
        <f t="shared" ref="DFG4" si="2856">IF(DFG2=DFF2,DFF4+1,1)</f>
        <v>3</v>
      </c>
      <c r="DFH4">
        <f t="shared" ref="DFH4" si="2857">IF(DFH2=DFG2,DFG4+1,1)</f>
        <v>4</v>
      </c>
      <c r="DFI4">
        <f t="shared" ref="DFI4" si="2858">IF(DFI2=DFH2,DFH4+1,1)</f>
        <v>5</v>
      </c>
      <c r="DFJ4">
        <f t="shared" ref="DFJ4" si="2859">IF(DFJ2=DFI2,DFI4+1,1)</f>
        <v>6</v>
      </c>
      <c r="DFK4">
        <f t="shared" ref="DFK4" si="2860">IF(DFK2=DFJ2,DFJ4+1,1)</f>
        <v>7</v>
      </c>
      <c r="DFL4">
        <f t="shared" ref="DFL4" si="2861">IF(DFL2=DFK2,DFK4+1,1)</f>
        <v>8</v>
      </c>
      <c r="DFM4">
        <f t="shared" ref="DFM4" si="2862">IF(DFM2=DFL2,DFL4+1,1)</f>
        <v>9</v>
      </c>
      <c r="DFN4">
        <f t="shared" ref="DFN4" si="2863">IF(DFN2=DFM2,DFM4+1,1)</f>
        <v>10</v>
      </c>
      <c r="DFO4">
        <f t="shared" ref="DFO4" si="2864">IF(DFO2=DFN2,DFN4+1,1)</f>
        <v>11</v>
      </c>
      <c r="DFP4">
        <f t="shared" ref="DFP4" si="2865">IF(DFP2=DFO2,DFO4+1,1)</f>
        <v>12</v>
      </c>
      <c r="DFQ4">
        <f t="shared" ref="DFQ4" si="2866">IF(DFQ2=DFP2,DFP4+1,1)</f>
        <v>13</v>
      </c>
      <c r="DFR4">
        <f t="shared" ref="DFR4" si="2867">IF(DFR2=DFQ2,DFQ4+1,1)</f>
        <v>14</v>
      </c>
      <c r="DFS4">
        <f t="shared" ref="DFS4" si="2868">IF(DFS2=DFR2,DFR4+1,1)</f>
        <v>15</v>
      </c>
      <c r="DFT4">
        <f t="shared" ref="DFT4" si="2869">IF(DFT2=DFS2,DFS4+1,1)</f>
        <v>16</v>
      </c>
      <c r="DFU4">
        <f t="shared" ref="DFU4" si="2870">IF(DFU2=DFT2,DFT4+1,1)</f>
        <v>17</v>
      </c>
      <c r="DFV4">
        <f t="shared" ref="DFV4" si="2871">IF(DFV2=DFU2,DFU4+1,1)</f>
        <v>1</v>
      </c>
      <c r="DFW4">
        <f t="shared" ref="DFW4" si="2872">IF(DFW2=DFV2,DFV4+1,1)</f>
        <v>2</v>
      </c>
      <c r="DFX4">
        <f t="shared" ref="DFX4" si="2873">IF(DFX2=DFW2,DFW4+1,1)</f>
        <v>3</v>
      </c>
      <c r="DFY4">
        <f t="shared" ref="DFY4" si="2874">IF(DFY2=DFX2,DFX4+1,1)</f>
        <v>4</v>
      </c>
      <c r="DFZ4">
        <f t="shared" ref="DFZ4" si="2875">IF(DFZ2=DFY2,DFY4+1,1)</f>
        <v>5</v>
      </c>
      <c r="DGA4">
        <f t="shared" ref="DGA4" si="2876">IF(DGA2=DFZ2,DFZ4+1,1)</f>
        <v>6</v>
      </c>
      <c r="DGB4">
        <f t="shared" ref="DGB4" si="2877">IF(DGB2=DGA2,DGA4+1,1)</f>
        <v>7</v>
      </c>
      <c r="DGC4">
        <f t="shared" ref="DGC4" si="2878">IF(DGC2=DGB2,DGB4+1,1)</f>
        <v>8</v>
      </c>
      <c r="DGD4">
        <f t="shared" ref="DGD4" si="2879">IF(DGD2=DGC2,DGC4+1,1)</f>
        <v>9</v>
      </c>
      <c r="DGE4">
        <f t="shared" ref="DGE4" si="2880">IF(DGE2=DGD2,DGD4+1,1)</f>
        <v>10</v>
      </c>
      <c r="DGF4">
        <f t="shared" ref="DGF4" si="2881">IF(DGF2=DGE2,DGE4+1,1)</f>
        <v>11</v>
      </c>
      <c r="DGG4">
        <f t="shared" ref="DGG4" si="2882">IF(DGG2=DGF2,DGF4+1,1)</f>
        <v>12</v>
      </c>
      <c r="DGH4">
        <f t="shared" ref="DGH4" si="2883">IF(DGH2=DGG2,DGG4+1,1)</f>
        <v>13</v>
      </c>
      <c r="DGI4">
        <f t="shared" ref="DGI4" si="2884">IF(DGI2=DGH2,DGH4+1,1)</f>
        <v>14</v>
      </c>
      <c r="DGJ4">
        <f t="shared" ref="DGJ4" si="2885">IF(DGJ2=DGI2,DGI4+1,1)</f>
        <v>15</v>
      </c>
      <c r="DGK4">
        <f t="shared" ref="DGK4" si="2886">IF(DGK2=DGJ2,DGJ4+1,1)</f>
        <v>16</v>
      </c>
      <c r="DGL4">
        <f t="shared" ref="DGL4" si="2887">IF(DGL2=DGK2,DGK4+1,1)</f>
        <v>17</v>
      </c>
      <c r="DGM4">
        <f t="shared" ref="DGM4" si="2888">IF(DGM2=DGL2,DGL4+1,1)</f>
        <v>18</v>
      </c>
      <c r="DGN4">
        <f t="shared" ref="DGN4" si="2889">IF(DGN2=DGM2,DGM4+1,1)</f>
        <v>19</v>
      </c>
      <c r="DGO4">
        <f t="shared" ref="DGO4" si="2890">IF(DGO2=DGN2,DGN4+1,1)</f>
        <v>20</v>
      </c>
      <c r="DGP4">
        <f t="shared" ref="DGP4" si="2891">IF(DGP2=DGO2,DGO4+1,1)</f>
        <v>21</v>
      </c>
      <c r="DGQ4">
        <f t="shared" ref="DGQ4" si="2892">IF(DGQ2=DGP2,DGP4+1,1)</f>
        <v>22</v>
      </c>
      <c r="DGR4">
        <f t="shared" ref="DGR4" si="2893">IF(DGR2=DGQ2,DGQ4+1,1)</f>
        <v>23</v>
      </c>
      <c r="DGS4">
        <f t="shared" ref="DGS4" si="2894">IF(DGS2=DGR2,DGR4+1,1)</f>
        <v>24</v>
      </c>
      <c r="DGT4">
        <f t="shared" ref="DGT4" si="2895">IF(DGT2=DGS2,DGS4+1,1)</f>
        <v>25</v>
      </c>
      <c r="DGU4">
        <f t="shared" ref="DGU4" si="2896">IF(DGU2=DGT2,DGT4+1,1)</f>
        <v>26</v>
      </c>
      <c r="DGV4">
        <f t="shared" ref="DGV4" si="2897">IF(DGV2=DGU2,DGU4+1,1)</f>
        <v>27</v>
      </c>
      <c r="DGW4">
        <f t="shared" ref="DGW4" si="2898">IF(DGW2=DGV2,DGV4+1,1)</f>
        <v>28</v>
      </c>
      <c r="DGX4">
        <f t="shared" ref="DGX4" si="2899">IF(DGX2=DGW2,DGW4+1,1)</f>
        <v>29</v>
      </c>
      <c r="DGY4">
        <f t="shared" ref="DGY4" si="2900">IF(DGY2=DGX2,DGX4+1,1)</f>
        <v>30</v>
      </c>
      <c r="DGZ4">
        <f t="shared" ref="DGZ4" si="2901">IF(DGZ2=DGY2,DGY4+1,1)</f>
        <v>31</v>
      </c>
      <c r="DHA4">
        <f t="shared" ref="DHA4" si="2902">IF(DHA2=DGZ2,DGZ4+1,1)</f>
        <v>32</v>
      </c>
      <c r="DHB4">
        <f t="shared" ref="DHB4" si="2903">IF(DHB2=DHA2,DHA4+1,1)</f>
        <v>33</v>
      </c>
      <c r="DHC4">
        <f t="shared" ref="DHC4" si="2904">IF(DHC2=DHB2,DHB4+1,1)</f>
        <v>34</v>
      </c>
      <c r="DHD4">
        <f t="shared" ref="DHD4" si="2905">IF(DHD2=DHC2,DHC4+1,1)</f>
        <v>35</v>
      </c>
      <c r="DHE4">
        <f t="shared" ref="DHE4" si="2906">IF(DHE2=DHD2,DHD4+1,1)</f>
        <v>36</v>
      </c>
      <c r="DHF4">
        <f t="shared" ref="DHF4" si="2907">IF(DHF2=DHE2,DHE4+1,1)</f>
        <v>37</v>
      </c>
      <c r="DHG4">
        <f t="shared" ref="DHG4" si="2908">IF(DHG2=DHF2,DHF4+1,1)</f>
        <v>38</v>
      </c>
      <c r="DHH4">
        <f t="shared" ref="DHH4" si="2909">IF(DHH2=DHG2,DHG4+1,1)</f>
        <v>39</v>
      </c>
      <c r="DHI4">
        <f t="shared" ref="DHI4" si="2910">IF(DHI2=DHH2,DHH4+1,1)</f>
        <v>40</v>
      </c>
      <c r="DHJ4">
        <f t="shared" ref="DHJ4" si="2911">IF(DHJ2=DHI2,DHI4+1,1)</f>
        <v>41</v>
      </c>
      <c r="DHK4">
        <f t="shared" ref="DHK4" si="2912">IF(DHK2=DHJ2,DHJ4+1,1)</f>
        <v>42</v>
      </c>
      <c r="DHL4">
        <f t="shared" ref="DHL4" si="2913">IF(DHL2=DHK2,DHK4+1,1)</f>
        <v>43</v>
      </c>
      <c r="DHM4">
        <f t="shared" ref="DHM4" si="2914">IF(DHM2=DHL2,DHL4+1,1)</f>
        <v>44</v>
      </c>
      <c r="DHN4">
        <f t="shared" ref="DHN4" si="2915">IF(DHN2=DHM2,DHM4+1,1)</f>
        <v>45</v>
      </c>
      <c r="DHO4">
        <f t="shared" ref="DHO4" si="2916">IF(DHO2=DHN2,DHN4+1,1)</f>
        <v>46</v>
      </c>
      <c r="DHP4">
        <f t="shared" ref="DHP4" si="2917">IF(DHP2=DHO2,DHO4+1,1)</f>
        <v>47</v>
      </c>
      <c r="DHQ4">
        <f t="shared" ref="DHQ4" si="2918">IF(DHQ2=DHP2,DHP4+1,1)</f>
        <v>48</v>
      </c>
      <c r="DHR4">
        <f t="shared" ref="DHR4" si="2919">IF(DHR2=DHQ2,DHQ4+1,1)</f>
        <v>49</v>
      </c>
      <c r="DHS4">
        <f t="shared" ref="DHS4" si="2920">IF(DHS2=DHR2,DHR4+1,1)</f>
        <v>50</v>
      </c>
      <c r="DHT4">
        <f t="shared" ref="DHT4" si="2921">IF(DHT2=DHS2,DHS4+1,1)</f>
        <v>51</v>
      </c>
      <c r="DHU4">
        <f t="shared" ref="DHU4" si="2922">IF(DHU2=DHT2,DHT4+1,1)</f>
        <v>52</v>
      </c>
      <c r="DHV4">
        <f t="shared" ref="DHV4" si="2923">IF(DHV2=DHU2,DHU4+1,1)</f>
        <v>53</v>
      </c>
      <c r="DHW4">
        <f t="shared" ref="DHW4" si="2924">IF(DHW2=DHV2,DHV4+1,1)</f>
        <v>1</v>
      </c>
      <c r="DHX4">
        <f t="shared" ref="DHX4" si="2925">IF(DHX2=DHW2,DHW4+1,1)</f>
        <v>2</v>
      </c>
      <c r="DHY4">
        <f t="shared" ref="DHY4" si="2926">IF(DHY2=DHX2,DHX4+1,1)</f>
        <v>3</v>
      </c>
      <c r="DHZ4">
        <f t="shared" ref="DHZ4" si="2927">IF(DHZ2=DHY2,DHY4+1,1)</f>
        <v>4</v>
      </c>
      <c r="DIA4">
        <f t="shared" ref="DIA4" si="2928">IF(DIA2=DHZ2,DHZ4+1,1)</f>
        <v>5</v>
      </c>
      <c r="DIB4">
        <f t="shared" ref="DIB4" si="2929">IF(DIB2=DIA2,DIA4+1,1)</f>
        <v>6</v>
      </c>
      <c r="DIC4">
        <f t="shared" ref="DIC4" si="2930">IF(DIC2=DIB2,DIB4+1,1)</f>
        <v>7</v>
      </c>
      <c r="DID4">
        <f t="shared" ref="DID4" si="2931">IF(DID2=DIC2,DIC4+1,1)</f>
        <v>8</v>
      </c>
      <c r="DIE4">
        <f t="shared" ref="DIE4" si="2932">IF(DIE2=DID2,DID4+1,1)</f>
        <v>9</v>
      </c>
      <c r="DIF4">
        <f t="shared" ref="DIF4" si="2933">IF(DIF2=DIE2,DIE4+1,1)</f>
        <v>10</v>
      </c>
      <c r="DIG4">
        <f t="shared" ref="DIG4" si="2934">IF(DIG2=DIF2,DIF4+1,1)</f>
        <v>11</v>
      </c>
      <c r="DIH4">
        <f t="shared" ref="DIH4" si="2935">IF(DIH2=DIG2,DIG4+1,1)</f>
        <v>12</v>
      </c>
      <c r="DII4">
        <f t="shared" ref="DII4" si="2936">IF(DII2=DIH2,DIH4+1,1)</f>
        <v>13</v>
      </c>
      <c r="DIJ4">
        <f t="shared" ref="DIJ4" si="2937">IF(DIJ2=DII2,DII4+1,1)</f>
        <v>14</v>
      </c>
      <c r="DIK4">
        <f t="shared" ref="DIK4" si="2938">IF(DIK2=DIJ2,DIJ4+1,1)</f>
        <v>15</v>
      </c>
      <c r="DIL4">
        <f t="shared" ref="DIL4" si="2939">IF(DIL2=DIK2,DIK4+1,1)</f>
        <v>16</v>
      </c>
      <c r="DIM4">
        <f t="shared" ref="DIM4" si="2940">IF(DIM2=DIL2,DIL4+1,1)</f>
        <v>17</v>
      </c>
      <c r="DIN4">
        <f t="shared" ref="DIN4" si="2941">IF(DIN2=DIM2,DIM4+1,1)</f>
        <v>18</v>
      </c>
      <c r="DIO4">
        <f t="shared" ref="DIO4" si="2942">IF(DIO2=DIN2,DIN4+1,1)</f>
        <v>19</v>
      </c>
      <c r="DIP4">
        <f t="shared" ref="DIP4" si="2943">IF(DIP2=DIO2,DIO4+1,1)</f>
        <v>20</v>
      </c>
      <c r="DIQ4">
        <f t="shared" ref="DIQ4" si="2944">IF(DIQ2=DIP2,DIP4+1,1)</f>
        <v>21</v>
      </c>
      <c r="DIR4">
        <f t="shared" ref="DIR4" si="2945">IF(DIR2=DIQ2,DIQ4+1,1)</f>
        <v>22</v>
      </c>
      <c r="DIS4">
        <f t="shared" ref="DIS4" si="2946">IF(DIS2=DIR2,DIR4+1,1)</f>
        <v>23</v>
      </c>
      <c r="DIT4">
        <f t="shared" ref="DIT4" si="2947">IF(DIT2=DIS2,DIS4+1,1)</f>
        <v>24</v>
      </c>
      <c r="DIU4">
        <f t="shared" ref="DIU4" si="2948">IF(DIU2=DIT2,DIT4+1,1)</f>
        <v>25</v>
      </c>
      <c r="DIV4">
        <f t="shared" ref="DIV4" si="2949">IF(DIV2=DIU2,DIU4+1,1)</f>
        <v>26</v>
      </c>
      <c r="DIW4">
        <f t="shared" ref="DIW4" si="2950">IF(DIW2=DIV2,DIV4+1,1)</f>
        <v>27</v>
      </c>
      <c r="DIX4">
        <f t="shared" ref="DIX4" si="2951">IF(DIX2=DIW2,DIW4+1,1)</f>
        <v>28</v>
      </c>
      <c r="DIY4">
        <f t="shared" ref="DIY4" si="2952">IF(DIY2=DIX2,DIX4+1,1)</f>
        <v>29</v>
      </c>
      <c r="DIZ4">
        <f t="shared" ref="DIZ4" si="2953">IF(DIZ2=DIY2,DIY4+1,1)</f>
        <v>1</v>
      </c>
      <c r="DJA4">
        <f t="shared" ref="DJA4" si="2954">IF(DJA2=DIZ2,DIZ4+1,1)</f>
        <v>2</v>
      </c>
      <c r="DJB4">
        <f t="shared" ref="DJB4" si="2955">IF(DJB2=DJA2,DJA4+1,1)</f>
        <v>3</v>
      </c>
      <c r="DJC4">
        <f t="shared" ref="DJC4" si="2956">IF(DJC2=DJB2,DJB4+1,1)</f>
        <v>4</v>
      </c>
      <c r="DJD4">
        <f t="shared" ref="DJD4" si="2957">IF(DJD2=DJC2,DJC4+1,1)</f>
        <v>5</v>
      </c>
      <c r="DJE4">
        <f t="shared" ref="DJE4" si="2958">IF(DJE2=DJD2,DJD4+1,1)</f>
        <v>6</v>
      </c>
      <c r="DJF4">
        <f t="shared" ref="DJF4" si="2959">IF(DJF2=DJE2,DJE4+1,1)</f>
        <v>7</v>
      </c>
      <c r="DJG4">
        <f t="shared" ref="DJG4" si="2960">IF(DJG2=DJF2,DJF4+1,1)</f>
        <v>8</v>
      </c>
      <c r="DJH4">
        <f t="shared" ref="DJH4" si="2961">IF(DJH2=DJG2,DJG4+1,1)</f>
        <v>9</v>
      </c>
      <c r="DJI4">
        <f t="shared" ref="DJI4" si="2962">IF(DJI2=DJH2,DJH4+1,1)</f>
        <v>10</v>
      </c>
      <c r="DJJ4">
        <f t="shared" ref="DJJ4" si="2963">IF(DJJ2=DJI2,DJI4+1,1)</f>
        <v>11</v>
      </c>
      <c r="DJK4">
        <f t="shared" ref="DJK4" si="2964">IF(DJK2=DJJ2,DJJ4+1,1)</f>
        <v>12</v>
      </c>
      <c r="DJL4">
        <f t="shared" ref="DJL4" si="2965">IF(DJL2=DJK2,DJK4+1,1)</f>
        <v>13</v>
      </c>
      <c r="DJM4">
        <f t="shared" ref="DJM4" si="2966">IF(DJM2=DJL2,DJL4+1,1)</f>
        <v>14</v>
      </c>
      <c r="DJN4">
        <f t="shared" ref="DJN4" si="2967">IF(DJN2=DJM2,DJM4+1,1)</f>
        <v>15</v>
      </c>
      <c r="DJO4">
        <f t="shared" ref="DJO4" si="2968">IF(DJO2=DJN2,DJN4+1,1)</f>
        <v>16</v>
      </c>
      <c r="DJP4">
        <f t="shared" ref="DJP4" si="2969">IF(DJP2=DJO2,DJO4+1,1)</f>
        <v>17</v>
      </c>
      <c r="DJQ4">
        <f t="shared" ref="DJQ4" si="2970">IF(DJQ2=DJP2,DJP4+1,1)</f>
        <v>18</v>
      </c>
      <c r="DJR4">
        <f t="shared" ref="DJR4" si="2971">IF(DJR2=DJQ2,DJQ4+1,1)</f>
        <v>1</v>
      </c>
      <c r="DJS4">
        <f t="shared" ref="DJS4" si="2972">IF(DJS2=DJR2,DJR4+1,1)</f>
        <v>2</v>
      </c>
      <c r="DJT4">
        <f t="shared" ref="DJT4" si="2973">IF(DJT2=DJS2,DJS4+1,1)</f>
        <v>3</v>
      </c>
      <c r="DJU4">
        <f t="shared" ref="DJU4" si="2974">IF(DJU2=DJT2,DJT4+1,1)</f>
        <v>4</v>
      </c>
      <c r="DJV4">
        <f t="shared" ref="DJV4" si="2975">IF(DJV2=DJU2,DJU4+1,1)</f>
        <v>5</v>
      </c>
      <c r="DJW4">
        <f t="shared" ref="DJW4" si="2976">IF(DJW2=DJV2,DJV4+1,1)</f>
        <v>6</v>
      </c>
      <c r="DJX4">
        <f t="shared" ref="DJX4" si="2977">IF(DJX2=DJW2,DJW4+1,1)</f>
        <v>7</v>
      </c>
      <c r="DJY4">
        <f t="shared" ref="DJY4" si="2978">IF(DJY2=DJX2,DJX4+1,1)</f>
        <v>8</v>
      </c>
      <c r="DJZ4">
        <f t="shared" ref="DJZ4" si="2979">IF(DJZ2=DJY2,DJY4+1,1)</f>
        <v>9</v>
      </c>
      <c r="DKA4">
        <f t="shared" ref="DKA4" si="2980">IF(DKA2=DJZ2,DJZ4+1,1)</f>
        <v>10</v>
      </c>
      <c r="DKB4">
        <f t="shared" ref="DKB4" si="2981">IF(DKB2=DKA2,DKA4+1,1)</f>
        <v>11</v>
      </c>
      <c r="DKC4">
        <f t="shared" ref="DKC4" si="2982">IF(DKC2=DKB2,DKB4+1,1)</f>
        <v>12</v>
      </c>
      <c r="DKD4">
        <f t="shared" ref="DKD4" si="2983">IF(DKD2=DKC2,DKC4+1,1)</f>
        <v>13</v>
      </c>
      <c r="DKE4">
        <f t="shared" ref="DKE4" si="2984">IF(DKE2=DKD2,DKD4+1,1)</f>
        <v>14</v>
      </c>
      <c r="DKF4">
        <f t="shared" ref="DKF4" si="2985">IF(DKF2=DKE2,DKE4+1,1)</f>
        <v>15</v>
      </c>
      <c r="DKG4">
        <f t="shared" ref="DKG4" si="2986">IF(DKG2=DKF2,DKF4+1,1)</f>
        <v>16</v>
      </c>
      <c r="DKH4">
        <f t="shared" ref="DKH4" si="2987">IF(DKH2=DKG2,DKG4+1,1)</f>
        <v>17</v>
      </c>
      <c r="DKI4">
        <f t="shared" ref="DKI4" si="2988">IF(DKI2=DKH2,DKH4+1,1)</f>
        <v>18</v>
      </c>
      <c r="DKJ4">
        <f t="shared" ref="DKJ4" si="2989">IF(DKJ2=DKI2,DKI4+1,1)</f>
        <v>19</v>
      </c>
      <c r="DKK4">
        <f t="shared" ref="DKK4" si="2990">IF(DKK2=DKJ2,DKJ4+1,1)</f>
        <v>20</v>
      </c>
      <c r="DKL4">
        <f t="shared" ref="DKL4" si="2991">IF(DKL2=DKK2,DKK4+1,1)</f>
        <v>21</v>
      </c>
      <c r="DKM4">
        <f t="shared" ref="DKM4" si="2992">IF(DKM2=DKL2,DKL4+1,1)</f>
        <v>22</v>
      </c>
      <c r="DKN4">
        <f t="shared" ref="DKN4" si="2993">IF(DKN2=DKM2,DKM4+1,1)</f>
        <v>23</v>
      </c>
      <c r="DKO4">
        <f t="shared" ref="DKO4" si="2994">IF(DKO2=DKN2,DKN4+1,1)</f>
        <v>24</v>
      </c>
      <c r="DKP4">
        <f t="shared" ref="DKP4" si="2995">IF(DKP2=DKO2,DKO4+1,1)</f>
        <v>25</v>
      </c>
      <c r="DKQ4">
        <f t="shared" ref="DKQ4" si="2996">IF(DKQ2=DKP2,DKP4+1,1)</f>
        <v>26</v>
      </c>
      <c r="DKR4">
        <f t="shared" ref="DKR4" si="2997">IF(DKR2=DKQ2,DKQ4+1,1)</f>
        <v>27</v>
      </c>
      <c r="DKS4">
        <f t="shared" ref="DKS4" si="2998">IF(DKS2=DKR2,DKR4+1,1)</f>
        <v>28</v>
      </c>
      <c r="DKT4">
        <f t="shared" ref="DKT4" si="2999">IF(DKT2=DKS2,DKS4+1,1)</f>
        <v>29</v>
      </c>
      <c r="DKU4">
        <f t="shared" ref="DKU4" si="3000">IF(DKU2=DKT2,DKT4+1,1)</f>
        <v>30</v>
      </c>
      <c r="DKV4">
        <f t="shared" ref="DKV4" si="3001">IF(DKV2=DKU2,DKU4+1,1)</f>
        <v>31</v>
      </c>
      <c r="DKW4">
        <f t="shared" ref="DKW4" si="3002">IF(DKW2=DKV2,DKV4+1,1)</f>
        <v>32</v>
      </c>
      <c r="DKX4">
        <f t="shared" ref="DKX4" si="3003">IF(DKX2=DKW2,DKW4+1,1)</f>
        <v>33</v>
      </c>
      <c r="DKY4">
        <f t="shared" ref="DKY4" si="3004">IF(DKY2=DKX2,DKX4+1,1)</f>
        <v>34</v>
      </c>
      <c r="DKZ4">
        <f t="shared" ref="DKZ4" si="3005">IF(DKZ2=DKY2,DKY4+1,1)</f>
        <v>35</v>
      </c>
      <c r="DLA4">
        <f t="shared" ref="DLA4" si="3006">IF(DLA2=DKZ2,DKZ4+1,1)</f>
        <v>36</v>
      </c>
      <c r="DLB4">
        <f t="shared" ref="DLB4" si="3007">IF(DLB2=DLA2,DLA4+1,1)</f>
        <v>37</v>
      </c>
      <c r="DLC4">
        <f t="shared" ref="DLC4" si="3008">IF(DLC2=DLB2,DLB4+1,1)</f>
        <v>38</v>
      </c>
      <c r="DLD4">
        <f t="shared" ref="DLD4" si="3009">IF(DLD2=DLC2,DLC4+1,1)</f>
        <v>39</v>
      </c>
      <c r="DLE4">
        <f t="shared" ref="DLE4" si="3010">IF(DLE2=DLD2,DLD4+1,1)</f>
        <v>40</v>
      </c>
      <c r="DLF4">
        <f t="shared" ref="DLF4" si="3011">IF(DLF2=DLE2,DLE4+1,1)</f>
        <v>41</v>
      </c>
      <c r="DLG4">
        <f t="shared" ref="DLG4" si="3012">IF(DLG2=DLF2,DLF4+1,1)</f>
        <v>42</v>
      </c>
      <c r="DLH4">
        <f t="shared" ref="DLH4" si="3013">IF(DLH2=DLG2,DLG4+1,1)</f>
        <v>43</v>
      </c>
      <c r="DLI4">
        <f t="shared" ref="DLI4" si="3014">IF(DLI2=DLH2,DLH4+1,1)</f>
        <v>44</v>
      </c>
      <c r="DLJ4">
        <f t="shared" ref="DLJ4" si="3015">IF(DLJ2=DLI2,DLI4+1,1)</f>
        <v>45</v>
      </c>
      <c r="DLK4">
        <f t="shared" ref="DLK4" si="3016">IF(DLK2=DLJ2,DLJ4+1,1)</f>
        <v>46</v>
      </c>
      <c r="DLL4">
        <f t="shared" ref="DLL4" si="3017">IF(DLL2=DLK2,DLK4+1,1)</f>
        <v>47</v>
      </c>
      <c r="DLM4">
        <f t="shared" ref="DLM4" si="3018">IF(DLM2=DLL2,DLL4+1,1)</f>
        <v>48</v>
      </c>
      <c r="DLN4">
        <f t="shared" ref="DLN4" si="3019">IF(DLN2=DLM2,DLM4+1,1)</f>
        <v>49</v>
      </c>
      <c r="DLO4">
        <f t="shared" ref="DLO4" si="3020">IF(DLO2=DLN2,DLN4+1,1)</f>
        <v>50</v>
      </c>
      <c r="DLP4">
        <f t="shared" ref="DLP4" si="3021">IF(DLP2=DLO2,DLO4+1,1)</f>
        <v>51</v>
      </c>
      <c r="DLQ4">
        <f t="shared" ref="DLQ4" si="3022">IF(DLQ2=DLP2,DLP4+1,1)</f>
        <v>52</v>
      </c>
      <c r="DLR4">
        <f t="shared" ref="DLR4" si="3023">IF(DLR2=DLQ2,DLQ4+1,1)</f>
        <v>53</v>
      </c>
      <c r="DLS4">
        <f t="shared" ref="DLS4" si="3024">IF(DLS2=DLR2,DLR4+1,1)</f>
        <v>54</v>
      </c>
      <c r="DLT4">
        <f t="shared" ref="DLT4" si="3025">IF(DLT2=DLS2,DLS4+1,1)</f>
        <v>55</v>
      </c>
      <c r="DLU4">
        <f t="shared" ref="DLU4" si="3026">IF(DLU2=DLT2,DLT4+1,1)</f>
        <v>56</v>
      </c>
      <c r="DLV4">
        <f t="shared" ref="DLV4" si="3027">IF(DLV2=DLU2,DLU4+1,1)</f>
        <v>57</v>
      </c>
      <c r="DLW4">
        <f t="shared" ref="DLW4" si="3028">IF(DLW2=DLV2,DLV4+1,1)</f>
        <v>58</v>
      </c>
      <c r="DLX4">
        <f t="shared" ref="DLX4" si="3029">IF(DLX2=DLW2,DLW4+1,1)</f>
        <v>59</v>
      </c>
      <c r="DLY4">
        <f t="shared" ref="DLY4" si="3030">IF(DLY2=DLX2,DLX4+1,1)</f>
        <v>60</v>
      </c>
      <c r="DLZ4">
        <f t="shared" ref="DLZ4" si="3031">IF(DLZ2=DLY2,DLY4+1,1)</f>
        <v>61</v>
      </c>
      <c r="DMA4">
        <f t="shared" ref="DMA4" si="3032">IF(DMA2=DLZ2,DLZ4+1,1)</f>
        <v>62</v>
      </c>
      <c r="DMB4">
        <f t="shared" ref="DMB4" si="3033">IF(DMB2=DMA2,DMA4+1,1)</f>
        <v>63</v>
      </c>
      <c r="DMC4">
        <f t="shared" ref="DMC4" si="3034">IF(DMC2=DMB2,DMB4+1,1)</f>
        <v>64</v>
      </c>
      <c r="DMD4">
        <f t="shared" ref="DMD4" si="3035">IF(DMD2=DMC2,DMC4+1,1)</f>
        <v>65</v>
      </c>
      <c r="DME4">
        <f t="shared" ref="DME4" si="3036">IF(DME2=DMD2,DMD4+1,1)</f>
        <v>66</v>
      </c>
      <c r="DMF4">
        <f t="shared" ref="DMF4" si="3037">IF(DMF2=DME2,DME4+1,1)</f>
        <v>67</v>
      </c>
      <c r="DMG4">
        <f t="shared" ref="DMG4" si="3038">IF(DMG2=DMF2,DMF4+1,1)</f>
        <v>68</v>
      </c>
      <c r="DMH4">
        <f t="shared" ref="DMH4" si="3039">IF(DMH2=DMG2,DMG4+1,1)</f>
        <v>69</v>
      </c>
      <c r="DMI4">
        <f t="shared" ref="DMI4" si="3040">IF(DMI2=DMH2,DMH4+1,1)</f>
        <v>70</v>
      </c>
      <c r="DMJ4">
        <f t="shared" ref="DMJ4" si="3041">IF(DMJ2=DMI2,DMI4+1,1)</f>
        <v>71</v>
      </c>
      <c r="DMK4">
        <f t="shared" ref="DMK4" si="3042">IF(DMK2=DMJ2,DMJ4+1,1)</f>
        <v>72</v>
      </c>
      <c r="DML4">
        <f t="shared" ref="DML4" si="3043">IF(DML2=DMK2,DMK4+1,1)</f>
        <v>73</v>
      </c>
      <c r="DMM4">
        <f t="shared" ref="DMM4" si="3044">IF(DMM2=DML2,DML4+1,1)</f>
        <v>74</v>
      </c>
      <c r="DMN4">
        <f t="shared" ref="DMN4" si="3045">IF(DMN2=DMM2,DMM4+1,1)</f>
        <v>75</v>
      </c>
      <c r="DMO4">
        <f t="shared" ref="DMO4" si="3046">IF(DMO2=DMN2,DMN4+1,1)</f>
        <v>76</v>
      </c>
      <c r="DMP4">
        <f t="shared" ref="DMP4" si="3047">IF(DMP2=DMO2,DMO4+1,1)</f>
        <v>77</v>
      </c>
      <c r="DMQ4">
        <f t="shared" ref="DMQ4" si="3048">IF(DMQ2=DMP2,DMP4+1,1)</f>
        <v>78</v>
      </c>
      <c r="DMR4">
        <f t="shared" ref="DMR4" si="3049">IF(DMR2=DMQ2,DMQ4+1,1)</f>
        <v>79</v>
      </c>
      <c r="DMS4">
        <f t="shared" ref="DMS4" si="3050">IF(DMS2=DMR2,DMR4+1,1)</f>
        <v>80</v>
      </c>
      <c r="DMT4">
        <f t="shared" ref="DMT4" si="3051">IF(DMT2=DMS2,DMS4+1,1)</f>
        <v>81</v>
      </c>
      <c r="DMU4">
        <f t="shared" ref="DMU4" si="3052">IF(DMU2=DMT2,DMT4+1,1)</f>
        <v>82</v>
      </c>
      <c r="DMV4">
        <f t="shared" ref="DMV4" si="3053">IF(DMV2=DMU2,DMU4+1,1)</f>
        <v>83</v>
      </c>
      <c r="DMW4">
        <f t="shared" ref="DMW4" si="3054">IF(DMW2=DMV2,DMV4+1,1)</f>
        <v>84</v>
      </c>
      <c r="DMX4">
        <f t="shared" ref="DMX4" si="3055">IF(DMX2=DMW2,DMW4+1,1)</f>
        <v>85</v>
      </c>
      <c r="DMY4">
        <f t="shared" ref="DMY4" si="3056">IF(DMY2=DMX2,DMX4+1,1)</f>
        <v>86</v>
      </c>
      <c r="DMZ4">
        <f t="shared" ref="DMZ4" si="3057">IF(DMZ2=DMY2,DMY4+1,1)</f>
        <v>87</v>
      </c>
      <c r="DNA4">
        <f t="shared" ref="DNA4" si="3058">IF(DNA2=DMZ2,DMZ4+1,1)</f>
        <v>88</v>
      </c>
      <c r="DNB4">
        <f t="shared" ref="DNB4" si="3059">IF(DNB2=DNA2,DNA4+1,1)</f>
        <v>89</v>
      </c>
      <c r="DNC4">
        <f t="shared" ref="DNC4" si="3060">IF(DNC2=DNB2,DNB4+1,1)</f>
        <v>90</v>
      </c>
      <c r="DND4">
        <f t="shared" ref="DND4" si="3061">IF(DND2=DNC2,DNC4+1,1)</f>
        <v>91</v>
      </c>
      <c r="DNE4">
        <f t="shared" ref="DNE4" si="3062">IF(DNE2=DND2,DND4+1,1)</f>
        <v>92</v>
      </c>
      <c r="DNF4">
        <f t="shared" ref="DNF4" si="3063">IF(DNF2=DNE2,DNE4+1,1)</f>
        <v>93</v>
      </c>
      <c r="DNG4">
        <f t="shared" ref="DNG4" si="3064">IF(DNG2=DNF2,DNF4+1,1)</f>
        <v>94</v>
      </c>
      <c r="DNH4">
        <f t="shared" ref="DNH4" si="3065">IF(DNH2=DNG2,DNG4+1,1)</f>
        <v>95</v>
      </c>
      <c r="DNI4">
        <f t="shared" ref="DNI4" si="3066">IF(DNI2=DNH2,DNH4+1,1)</f>
        <v>96</v>
      </c>
      <c r="DNJ4">
        <f t="shared" ref="DNJ4" si="3067">IF(DNJ2=DNI2,DNI4+1,1)</f>
        <v>97</v>
      </c>
      <c r="DNK4">
        <f t="shared" ref="DNK4" si="3068">IF(DNK2=DNJ2,DNJ4+1,1)</f>
        <v>98</v>
      </c>
      <c r="DNL4">
        <f t="shared" ref="DNL4" si="3069">IF(DNL2=DNK2,DNK4+1,1)</f>
        <v>99</v>
      </c>
      <c r="DNM4">
        <f t="shared" ref="DNM4" si="3070">IF(DNM2=DNL2,DNL4+1,1)</f>
        <v>100</v>
      </c>
      <c r="DNN4">
        <f t="shared" ref="DNN4" si="3071">IF(DNN2=DNM2,DNM4+1,1)</f>
        <v>101</v>
      </c>
      <c r="DNO4">
        <f t="shared" ref="DNO4" si="3072">IF(DNO2=DNN2,DNN4+1,1)</f>
        <v>102</v>
      </c>
      <c r="DNP4">
        <f t="shared" ref="DNP4" si="3073">IF(DNP2=DNO2,DNO4+1,1)</f>
        <v>103</v>
      </c>
      <c r="DNQ4">
        <f t="shared" ref="DNQ4" si="3074">IF(DNQ2=DNP2,DNP4+1,1)</f>
        <v>104</v>
      </c>
      <c r="DNR4">
        <f t="shared" ref="DNR4" si="3075">IF(DNR2=DNQ2,DNQ4+1,1)</f>
        <v>105</v>
      </c>
      <c r="DNS4">
        <f t="shared" ref="DNS4" si="3076">IF(DNS2=DNR2,DNR4+1,1)</f>
        <v>106</v>
      </c>
      <c r="DNT4">
        <f t="shared" ref="DNT4" si="3077">IF(DNT2=DNS2,DNS4+1,1)</f>
        <v>107</v>
      </c>
      <c r="DNU4">
        <f t="shared" ref="DNU4" si="3078">IF(DNU2=DNT2,DNT4+1,1)</f>
        <v>108</v>
      </c>
      <c r="DNV4">
        <f t="shared" ref="DNV4" si="3079">IF(DNV2=DNU2,DNU4+1,1)</f>
        <v>109</v>
      </c>
      <c r="DNW4">
        <f t="shared" ref="DNW4" si="3080">IF(DNW2=DNV2,DNV4+1,1)</f>
        <v>110</v>
      </c>
      <c r="DNX4">
        <f t="shared" ref="DNX4" si="3081">IF(DNX2=DNW2,DNW4+1,1)</f>
        <v>111</v>
      </c>
      <c r="DNY4">
        <f t="shared" ref="DNY4" si="3082">IF(DNY2=DNX2,DNX4+1,1)</f>
        <v>112</v>
      </c>
      <c r="DNZ4">
        <f t="shared" ref="DNZ4" si="3083">IF(DNZ2=DNY2,DNY4+1,1)</f>
        <v>113</v>
      </c>
      <c r="DOA4">
        <f t="shared" ref="DOA4" si="3084">IF(DOA2=DNZ2,DNZ4+1,1)</f>
        <v>114</v>
      </c>
      <c r="DOB4">
        <f t="shared" ref="DOB4" si="3085">IF(DOB2=DOA2,DOA4+1,1)</f>
        <v>115</v>
      </c>
      <c r="DOC4">
        <f t="shared" ref="DOC4" si="3086">IF(DOC2=DOB2,DOB4+1,1)</f>
        <v>116</v>
      </c>
      <c r="DOD4">
        <f t="shared" ref="DOD4" si="3087">IF(DOD2=DOC2,DOC4+1,1)</f>
        <v>117</v>
      </c>
      <c r="DOE4">
        <f t="shared" ref="DOE4" si="3088">IF(DOE2=DOD2,DOD4+1,1)</f>
        <v>118</v>
      </c>
      <c r="DOF4">
        <f t="shared" ref="DOF4" si="3089">IF(DOF2=DOE2,DOE4+1,1)</f>
        <v>119</v>
      </c>
      <c r="DOG4">
        <f t="shared" ref="DOG4" si="3090">IF(DOG2=DOF2,DOF4+1,1)</f>
        <v>120</v>
      </c>
      <c r="DOH4">
        <f t="shared" ref="DOH4" si="3091">IF(DOH2=DOG2,DOG4+1,1)</f>
        <v>121</v>
      </c>
      <c r="DOI4">
        <f t="shared" ref="DOI4" si="3092">IF(DOI2=DOH2,DOH4+1,1)</f>
        <v>122</v>
      </c>
      <c r="DOJ4">
        <f t="shared" ref="DOJ4" si="3093">IF(DOJ2=DOI2,DOI4+1,1)</f>
        <v>123</v>
      </c>
      <c r="DOK4">
        <f t="shared" ref="DOK4" si="3094">IF(DOK2=DOJ2,DOJ4+1,1)</f>
        <v>124</v>
      </c>
      <c r="DOL4">
        <f t="shared" ref="DOL4" si="3095">IF(DOL2=DOK2,DOK4+1,1)</f>
        <v>125</v>
      </c>
      <c r="DOM4">
        <f t="shared" ref="DOM4" si="3096">IF(DOM2=DOL2,DOL4+1,1)</f>
        <v>126</v>
      </c>
      <c r="DON4">
        <f t="shared" ref="DON4" si="3097">IF(DON2=DOM2,DOM4+1,1)</f>
        <v>127</v>
      </c>
      <c r="DOO4">
        <f t="shared" ref="DOO4" si="3098">IF(DOO2=DON2,DON4+1,1)</f>
        <v>128</v>
      </c>
      <c r="DOP4">
        <f t="shared" ref="DOP4" si="3099">IF(DOP2=DOO2,DOO4+1,1)</f>
        <v>129</v>
      </c>
      <c r="DOQ4">
        <f t="shared" ref="DOQ4" si="3100">IF(DOQ2=DOP2,DOP4+1,1)</f>
        <v>130</v>
      </c>
      <c r="DOR4">
        <f t="shared" ref="DOR4" si="3101">IF(DOR2=DOQ2,DOQ4+1,1)</f>
        <v>131</v>
      </c>
      <c r="DOS4">
        <f t="shared" ref="DOS4" si="3102">IF(DOS2=DOR2,DOR4+1,1)</f>
        <v>132</v>
      </c>
      <c r="DOT4">
        <f t="shared" ref="DOT4" si="3103">IF(DOT2=DOS2,DOS4+1,1)</f>
        <v>133</v>
      </c>
      <c r="DOU4">
        <f t="shared" ref="DOU4" si="3104">IF(DOU2=DOT2,DOT4+1,1)</f>
        <v>134</v>
      </c>
      <c r="DOV4">
        <f t="shared" ref="DOV4" si="3105">IF(DOV2=DOU2,DOU4+1,1)</f>
        <v>135</v>
      </c>
      <c r="DOW4">
        <f t="shared" ref="DOW4" si="3106">IF(DOW2=DOV2,DOV4+1,1)</f>
        <v>136</v>
      </c>
      <c r="DOX4">
        <f t="shared" ref="DOX4" si="3107">IF(DOX2=DOW2,DOW4+1,1)</f>
        <v>137</v>
      </c>
      <c r="DOY4">
        <f t="shared" ref="DOY4" si="3108">IF(DOY2=DOX2,DOX4+1,1)</f>
        <v>138</v>
      </c>
      <c r="DOZ4">
        <f t="shared" ref="DOZ4" si="3109">IF(DOZ2=DOY2,DOY4+1,1)</f>
        <v>139</v>
      </c>
      <c r="DPA4">
        <f t="shared" ref="DPA4" si="3110">IF(DPA2=DOZ2,DOZ4+1,1)</f>
        <v>140</v>
      </c>
      <c r="DPB4">
        <f t="shared" ref="DPB4" si="3111">IF(DPB2=DPA2,DPA4+1,1)</f>
        <v>141</v>
      </c>
      <c r="DPC4">
        <f t="shared" ref="DPC4" si="3112">IF(DPC2=DPB2,DPB4+1,1)</f>
        <v>142</v>
      </c>
      <c r="DPD4">
        <f t="shared" ref="DPD4" si="3113">IF(DPD2=DPC2,DPC4+1,1)</f>
        <v>143</v>
      </c>
      <c r="DPE4">
        <f t="shared" ref="DPE4" si="3114">IF(DPE2=DPD2,DPD4+1,1)</f>
        <v>144</v>
      </c>
      <c r="DPF4">
        <f t="shared" ref="DPF4" si="3115">IF(DPF2=DPE2,DPE4+1,1)</f>
        <v>145</v>
      </c>
      <c r="DPG4">
        <f t="shared" ref="DPG4" si="3116">IF(DPG2=DPF2,DPF4+1,1)</f>
        <v>146</v>
      </c>
      <c r="DPH4">
        <f t="shared" ref="DPH4" si="3117">IF(DPH2=DPG2,DPG4+1,1)</f>
        <v>147</v>
      </c>
      <c r="DPI4">
        <f t="shared" ref="DPI4" si="3118">IF(DPI2=DPH2,DPH4+1,1)</f>
        <v>148</v>
      </c>
      <c r="DPJ4">
        <f t="shared" ref="DPJ4" si="3119">IF(DPJ2=DPI2,DPI4+1,1)</f>
        <v>149</v>
      </c>
      <c r="DPK4">
        <f t="shared" ref="DPK4" si="3120">IF(DPK2=DPJ2,DPJ4+1,1)</f>
        <v>150</v>
      </c>
      <c r="DPL4">
        <f t="shared" ref="DPL4" si="3121">IF(DPL2=DPK2,DPK4+1,1)</f>
        <v>151</v>
      </c>
      <c r="DPM4">
        <f t="shared" ref="DPM4" si="3122">IF(DPM2=DPL2,DPL4+1,1)</f>
        <v>152</v>
      </c>
      <c r="DPN4">
        <f t="shared" ref="DPN4" si="3123">IF(DPN2=DPM2,DPM4+1,1)</f>
        <v>153</v>
      </c>
      <c r="DPO4">
        <f t="shared" ref="DPO4" si="3124">IF(DPO2=DPN2,DPN4+1,1)</f>
        <v>154</v>
      </c>
      <c r="DPP4">
        <f t="shared" ref="DPP4" si="3125">IF(DPP2=DPO2,DPO4+1,1)</f>
        <v>155</v>
      </c>
      <c r="DPQ4">
        <f t="shared" ref="DPQ4" si="3126">IF(DPQ2=DPP2,DPP4+1,1)</f>
        <v>156</v>
      </c>
      <c r="DPR4">
        <f t="shared" ref="DPR4" si="3127">IF(DPR2=DPQ2,DPQ4+1,1)</f>
        <v>157</v>
      </c>
      <c r="DPS4">
        <f t="shared" ref="DPS4" si="3128">IF(DPS2=DPR2,DPR4+1,1)</f>
        <v>158</v>
      </c>
      <c r="DPT4">
        <f t="shared" ref="DPT4" si="3129">IF(DPT2=DPS2,DPS4+1,1)</f>
        <v>159</v>
      </c>
      <c r="DPU4">
        <f t="shared" ref="DPU4" si="3130">IF(DPU2=DPT2,DPT4+1,1)</f>
        <v>160</v>
      </c>
      <c r="DPV4">
        <f t="shared" ref="DPV4" si="3131">IF(DPV2=DPU2,DPU4+1,1)</f>
        <v>161</v>
      </c>
      <c r="DPW4">
        <f t="shared" ref="DPW4" si="3132">IF(DPW2=DPV2,DPV4+1,1)</f>
        <v>162</v>
      </c>
      <c r="DPX4">
        <f t="shared" ref="DPX4" si="3133">IF(DPX2=DPW2,DPW4+1,1)</f>
        <v>163</v>
      </c>
      <c r="DPY4">
        <f t="shared" ref="DPY4" si="3134">IF(DPY2=DPX2,DPX4+1,1)</f>
        <v>164</v>
      </c>
      <c r="DPZ4">
        <f t="shared" ref="DPZ4" si="3135">IF(DPZ2=DPY2,DPY4+1,1)</f>
        <v>165</v>
      </c>
      <c r="DQA4">
        <f t="shared" ref="DQA4" si="3136">IF(DQA2=DPZ2,DPZ4+1,1)</f>
        <v>166</v>
      </c>
      <c r="DQB4">
        <f t="shared" ref="DQB4" si="3137">IF(DQB2=DQA2,DQA4+1,1)</f>
        <v>167</v>
      </c>
      <c r="DQC4">
        <f t="shared" ref="DQC4" si="3138">IF(DQC2=DQB2,DQB4+1,1)</f>
        <v>168</v>
      </c>
      <c r="DQD4">
        <f t="shared" ref="DQD4" si="3139">IF(DQD2=DQC2,DQC4+1,1)</f>
        <v>169</v>
      </c>
      <c r="DQE4">
        <f t="shared" ref="DQE4" si="3140">IF(DQE2=DQD2,DQD4+1,1)</f>
        <v>170</v>
      </c>
      <c r="DQF4">
        <f t="shared" ref="DQF4" si="3141">IF(DQF2=DQE2,DQE4+1,1)</f>
        <v>171</v>
      </c>
      <c r="DQG4">
        <f t="shared" ref="DQG4" si="3142">IF(DQG2=DQF2,DQF4+1,1)</f>
        <v>172</v>
      </c>
      <c r="DQH4">
        <f t="shared" ref="DQH4" si="3143">IF(DQH2=DQG2,DQG4+1,1)</f>
        <v>173</v>
      </c>
      <c r="DQI4">
        <f t="shared" ref="DQI4" si="3144">IF(DQI2=DQH2,DQH4+1,1)</f>
        <v>174</v>
      </c>
      <c r="DQJ4">
        <f t="shared" ref="DQJ4" si="3145">IF(DQJ2=DQI2,DQI4+1,1)</f>
        <v>175</v>
      </c>
      <c r="DQK4">
        <f t="shared" ref="DQK4" si="3146">IF(DQK2=DQJ2,DQJ4+1,1)</f>
        <v>176</v>
      </c>
      <c r="DQL4">
        <f t="shared" ref="DQL4" si="3147">IF(DQL2=DQK2,DQK4+1,1)</f>
        <v>177</v>
      </c>
      <c r="DQM4">
        <f t="shared" ref="DQM4" si="3148">IF(DQM2=DQL2,DQL4+1,1)</f>
        <v>178</v>
      </c>
      <c r="DQN4">
        <f t="shared" ref="DQN4" si="3149">IF(DQN2=DQM2,DQM4+1,1)</f>
        <v>179</v>
      </c>
      <c r="DQO4">
        <f t="shared" ref="DQO4" si="3150">IF(DQO2=DQN2,DQN4+1,1)</f>
        <v>180</v>
      </c>
      <c r="DQP4">
        <f t="shared" ref="DQP4" si="3151">IF(DQP2=DQO2,DQO4+1,1)</f>
        <v>181</v>
      </c>
      <c r="DQQ4">
        <f t="shared" ref="DQQ4" si="3152">IF(DQQ2=DQP2,DQP4+1,1)</f>
        <v>182</v>
      </c>
      <c r="DQR4">
        <f t="shared" ref="DQR4" si="3153">IF(DQR2=DQQ2,DQQ4+1,1)</f>
        <v>183</v>
      </c>
      <c r="DQS4">
        <f t="shared" ref="DQS4" si="3154">IF(DQS2=DQR2,DQR4+1,1)</f>
        <v>184</v>
      </c>
      <c r="DQT4">
        <f t="shared" ref="DQT4" si="3155">IF(DQT2=DQS2,DQS4+1,1)</f>
        <v>185</v>
      </c>
      <c r="DQU4">
        <f t="shared" ref="DQU4" si="3156">IF(DQU2=DQT2,DQT4+1,1)</f>
        <v>186</v>
      </c>
      <c r="DQV4">
        <f t="shared" ref="DQV4" si="3157">IF(DQV2=DQU2,DQU4+1,1)</f>
        <v>187</v>
      </c>
      <c r="DQW4">
        <f t="shared" ref="DQW4" si="3158">IF(DQW2=DQV2,DQV4+1,1)</f>
        <v>188</v>
      </c>
      <c r="DQX4">
        <f t="shared" ref="DQX4" si="3159">IF(DQX2=DQW2,DQW4+1,1)</f>
        <v>189</v>
      </c>
      <c r="DQY4">
        <f t="shared" ref="DQY4" si="3160">IF(DQY2=DQX2,DQX4+1,1)</f>
        <v>190</v>
      </c>
      <c r="DQZ4">
        <f t="shared" ref="DQZ4" si="3161">IF(DQZ2=DQY2,DQY4+1,1)</f>
        <v>191</v>
      </c>
      <c r="DRA4">
        <f t="shared" ref="DRA4" si="3162">IF(DRA2=DQZ2,DQZ4+1,1)</f>
        <v>192</v>
      </c>
      <c r="DRB4">
        <f t="shared" ref="DRB4" si="3163">IF(DRB2=DRA2,DRA4+1,1)</f>
        <v>193</v>
      </c>
      <c r="DRC4">
        <f t="shared" ref="DRC4" si="3164">IF(DRC2=DRB2,DRB4+1,1)</f>
        <v>194</v>
      </c>
      <c r="DRD4">
        <f t="shared" ref="DRD4" si="3165">IF(DRD2=DRC2,DRC4+1,1)</f>
        <v>195</v>
      </c>
      <c r="DRE4">
        <f t="shared" ref="DRE4" si="3166">IF(DRE2=DRD2,DRD4+1,1)</f>
        <v>196</v>
      </c>
      <c r="DRF4">
        <f t="shared" ref="DRF4" si="3167">IF(DRF2=DRE2,DRE4+1,1)</f>
        <v>197</v>
      </c>
      <c r="DRG4">
        <f t="shared" ref="DRG4" si="3168">IF(DRG2=DRF2,DRF4+1,1)</f>
        <v>198</v>
      </c>
      <c r="DRH4">
        <f t="shared" ref="DRH4" si="3169">IF(DRH2=DRG2,DRG4+1,1)</f>
        <v>199</v>
      </c>
      <c r="DRI4">
        <f t="shared" ref="DRI4" si="3170">IF(DRI2=DRH2,DRH4+1,1)</f>
        <v>200</v>
      </c>
      <c r="DRJ4">
        <f t="shared" ref="DRJ4" si="3171">IF(DRJ2=DRI2,DRI4+1,1)</f>
        <v>201</v>
      </c>
      <c r="DRK4">
        <f t="shared" ref="DRK4" si="3172">IF(DRK2=DRJ2,DRJ4+1,1)</f>
        <v>202</v>
      </c>
      <c r="DRL4">
        <f t="shared" ref="DRL4" si="3173">IF(DRL2=DRK2,DRK4+1,1)</f>
        <v>203</v>
      </c>
      <c r="DRM4">
        <f t="shared" ref="DRM4" si="3174">IF(DRM2=DRL2,DRL4+1,1)</f>
        <v>204</v>
      </c>
      <c r="DRN4">
        <f t="shared" ref="DRN4" si="3175">IF(DRN2=DRM2,DRM4+1,1)</f>
        <v>205</v>
      </c>
      <c r="DRO4">
        <f t="shared" ref="DRO4" si="3176">IF(DRO2=DRN2,DRN4+1,1)</f>
        <v>206</v>
      </c>
      <c r="DRP4">
        <f t="shared" ref="DRP4" si="3177">IF(DRP2=DRO2,DRO4+1,1)</f>
        <v>207</v>
      </c>
      <c r="DRQ4">
        <f t="shared" ref="DRQ4" si="3178">IF(DRQ2=DRP2,DRP4+1,1)</f>
        <v>208</v>
      </c>
      <c r="DRR4">
        <f t="shared" ref="DRR4" si="3179">IF(DRR2=DRQ2,DRQ4+1,1)</f>
        <v>209</v>
      </c>
      <c r="DRS4">
        <f t="shared" ref="DRS4" si="3180">IF(DRS2=DRR2,DRR4+1,1)</f>
        <v>210</v>
      </c>
      <c r="DRT4">
        <f t="shared" ref="DRT4" si="3181">IF(DRT2=DRS2,DRS4+1,1)</f>
        <v>211</v>
      </c>
      <c r="DRU4">
        <f t="shared" ref="DRU4" si="3182">IF(DRU2=DRT2,DRT4+1,1)</f>
        <v>212</v>
      </c>
      <c r="DRV4">
        <f t="shared" ref="DRV4" si="3183">IF(DRV2=DRU2,DRU4+1,1)</f>
        <v>213</v>
      </c>
      <c r="DRW4">
        <f t="shared" ref="DRW4" si="3184">IF(DRW2=DRV2,DRV4+1,1)</f>
        <v>214</v>
      </c>
      <c r="DRX4">
        <f t="shared" ref="DRX4" si="3185">IF(DRX2=DRW2,DRW4+1,1)</f>
        <v>215</v>
      </c>
      <c r="DRY4">
        <f t="shared" ref="DRY4" si="3186">IF(DRY2=DRX2,DRX4+1,1)</f>
        <v>216</v>
      </c>
      <c r="DRZ4">
        <f t="shared" ref="DRZ4" si="3187">IF(DRZ2=DRY2,DRY4+1,1)</f>
        <v>217</v>
      </c>
      <c r="DSA4">
        <f t="shared" ref="DSA4" si="3188">IF(DSA2=DRZ2,DRZ4+1,1)</f>
        <v>218</v>
      </c>
      <c r="DSB4">
        <f t="shared" ref="DSB4" si="3189">IF(DSB2=DSA2,DSA4+1,1)</f>
        <v>219</v>
      </c>
      <c r="DSC4">
        <f t="shared" ref="DSC4" si="3190">IF(DSC2=DSB2,DSB4+1,1)</f>
        <v>220</v>
      </c>
      <c r="DSD4">
        <f t="shared" ref="DSD4" si="3191">IF(DSD2=DSC2,DSC4+1,1)</f>
        <v>221</v>
      </c>
      <c r="DSE4">
        <f t="shared" ref="DSE4" si="3192">IF(DSE2=DSD2,DSD4+1,1)</f>
        <v>222</v>
      </c>
      <c r="DSF4">
        <f t="shared" ref="DSF4" si="3193">IF(DSF2=DSE2,DSE4+1,1)</f>
        <v>223</v>
      </c>
      <c r="DSG4">
        <f t="shared" ref="DSG4" si="3194">IF(DSG2=DSF2,DSF4+1,1)</f>
        <v>224</v>
      </c>
      <c r="DSH4">
        <f t="shared" ref="DSH4" si="3195">IF(DSH2=DSG2,DSG4+1,1)</f>
        <v>225</v>
      </c>
      <c r="DSI4">
        <f t="shared" ref="DSI4" si="3196">IF(DSI2=DSH2,DSH4+1,1)</f>
        <v>226</v>
      </c>
      <c r="DSJ4">
        <f t="shared" ref="DSJ4" si="3197">IF(DSJ2=DSI2,DSI4+1,1)</f>
        <v>227</v>
      </c>
      <c r="DSK4">
        <f t="shared" ref="DSK4" si="3198">IF(DSK2=DSJ2,DSJ4+1,1)</f>
        <v>228</v>
      </c>
      <c r="DSL4">
        <f t="shared" ref="DSL4" si="3199">IF(DSL2=DSK2,DSK4+1,1)</f>
        <v>229</v>
      </c>
      <c r="DSM4">
        <f t="shared" ref="DSM4" si="3200">IF(DSM2=DSL2,DSL4+1,1)</f>
        <v>230</v>
      </c>
      <c r="DSN4">
        <f t="shared" ref="DSN4" si="3201">IF(DSN2=DSM2,DSM4+1,1)</f>
        <v>231</v>
      </c>
      <c r="DSO4">
        <f t="shared" ref="DSO4" si="3202">IF(DSO2=DSN2,DSN4+1,1)</f>
        <v>232</v>
      </c>
      <c r="DSP4">
        <f t="shared" ref="DSP4" si="3203">IF(DSP2=DSO2,DSO4+1,1)</f>
        <v>233</v>
      </c>
      <c r="DSQ4">
        <f t="shared" ref="DSQ4" si="3204">IF(DSQ2=DSP2,DSP4+1,1)</f>
        <v>234</v>
      </c>
      <c r="DSR4">
        <f t="shared" ref="DSR4" si="3205">IF(DSR2=DSQ2,DSQ4+1,1)</f>
        <v>235</v>
      </c>
      <c r="DSS4">
        <f t="shared" ref="DSS4" si="3206">IF(DSS2=DSR2,DSR4+1,1)</f>
        <v>236</v>
      </c>
      <c r="DST4">
        <f t="shared" ref="DST4" si="3207">IF(DST2=DSS2,DSS4+1,1)</f>
        <v>1</v>
      </c>
      <c r="DSU4">
        <f t="shared" ref="DSU4" si="3208">IF(DSU2=DST2,DST4+1,1)</f>
        <v>2</v>
      </c>
      <c r="DSV4">
        <f t="shared" ref="DSV4" si="3209">IF(DSV2=DSU2,DSU4+1,1)</f>
        <v>3</v>
      </c>
      <c r="DSW4">
        <f t="shared" ref="DSW4" si="3210">IF(DSW2=DSV2,DSV4+1,1)</f>
        <v>4</v>
      </c>
      <c r="DSX4">
        <f t="shared" ref="DSX4" si="3211">IF(DSX2=DSW2,DSW4+1,1)</f>
        <v>5</v>
      </c>
      <c r="DSY4">
        <f t="shared" ref="DSY4" si="3212">IF(DSY2=DSX2,DSX4+1,1)</f>
        <v>6</v>
      </c>
      <c r="DSZ4">
        <f t="shared" ref="DSZ4" si="3213">IF(DSZ2=DSY2,DSY4+1,1)</f>
        <v>7</v>
      </c>
      <c r="DTA4">
        <f t="shared" ref="DTA4" si="3214">IF(DTA2=DSZ2,DSZ4+1,1)</f>
        <v>8</v>
      </c>
      <c r="DTB4">
        <f t="shared" ref="DTB4" si="3215">IF(DTB2=DTA2,DTA4+1,1)</f>
        <v>9</v>
      </c>
      <c r="DTC4">
        <f t="shared" ref="DTC4" si="3216">IF(DTC2=DTB2,DTB4+1,1)</f>
        <v>10</v>
      </c>
      <c r="DTD4">
        <f t="shared" ref="DTD4" si="3217">IF(DTD2=DTC2,DTC4+1,1)</f>
        <v>11</v>
      </c>
      <c r="DTE4">
        <f t="shared" ref="DTE4" si="3218">IF(DTE2=DTD2,DTD4+1,1)</f>
        <v>12</v>
      </c>
      <c r="DTF4">
        <f t="shared" ref="DTF4" si="3219">IF(DTF2=DTE2,DTE4+1,1)</f>
        <v>13</v>
      </c>
      <c r="DTG4">
        <f t="shared" ref="DTG4" si="3220">IF(DTG2=DTF2,DTF4+1,1)</f>
        <v>14</v>
      </c>
      <c r="DTH4">
        <f t="shared" ref="DTH4" si="3221">IF(DTH2=DTG2,DTG4+1,1)</f>
        <v>15</v>
      </c>
      <c r="DTI4">
        <f t="shared" ref="DTI4" si="3222">IF(DTI2=DTH2,DTH4+1,1)</f>
        <v>16</v>
      </c>
      <c r="DTJ4">
        <f t="shared" ref="DTJ4" si="3223">IF(DTJ2=DTI2,DTI4+1,1)</f>
        <v>17</v>
      </c>
      <c r="DTK4">
        <f t="shared" ref="DTK4" si="3224">IF(DTK2=DTJ2,DTJ4+1,1)</f>
        <v>18</v>
      </c>
      <c r="DTL4">
        <f t="shared" ref="DTL4" si="3225">IF(DTL2=DTK2,DTK4+1,1)</f>
        <v>19</v>
      </c>
      <c r="DTM4">
        <f t="shared" ref="DTM4" si="3226">IF(DTM2=DTL2,DTL4+1,1)</f>
        <v>20</v>
      </c>
      <c r="DTN4">
        <f t="shared" ref="DTN4" si="3227">IF(DTN2=DTM2,DTM4+1,1)</f>
        <v>21</v>
      </c>
      <c r="DTO4">
        <f t="shared" ref="DTO4" si="3228">IF(DTO2=DTN2,DTN4+1,1)</f>
        <v>22</v>
      </c>
      <c r="DTP4">
        <f t="shared" ref="DTP4" si="3229">IF(DTP2=DTO2,DTO4+1,1)</f>
        <v>23</v>
      </c>
      <c r="DTQ4">
        <f t="shared" ref="DTQ4" si="3230">IF(DTQ2=DTP2,DTP4+1,1)</f>
        <v>24</v>
      </c>
      <c r="DTR4">
        <f t="shared" ref="DTR4" si="3231">IF(DTR2=DTQ2,DTQ4+1,1)</f>
        <v>25</v>
      </c>
      <c r="DTS4">
        <f t="shared" ref="DTS4" si="3232">IF(DTS2=DTR2,DTR4+1,1)</f>
        <v>26</v>
      </c>
      <c r="DTT4">
        <f t="shared" ref="DTT4" si="3233">IF(DTT2=DTS2,DTS4+1,1)</f>
        <v>27</v>
      </c>
      <c r="DTU4">
        <f t="shared" ref="DTU4" si="3234">IF(DTU2=DTT2,DTT4+1,1)</f>
        <v>28</v>
      </c>
      <c r="DTV4">
        <f t="shared" ref="DTV4" si="3235">IF(DTV2=DTU2,DTU4+1,1)</f>
        <v>29</v>
      </c>
      <c r="DTW4">
        <f t="shared" ref="DTW4" si="3236">IF(DTW2=DTV2,DTV4+1,1)</f>
        <v>30</v>
      </c>
      <c r="DTX4">
        <f t="shared" ref="DTX4" si="3237">IF(DTX2=DTW2,DTW4+1,1)</f>
        <v>31</v>
      </c>
      <c r="DTY4">
        <f t="shared" ref="DTY4" si="3238">IF(DTY2=DTX2,DTX4+1,1)</f>
        <v>32</v>
      </c>
      <c r="DTZ4">
        <f t="shared" ref="DTZ4" si="3239">IF(DTZ2=DTY2,DTY4+1,1)</f>
        <v>33</v>
      </c>
      <c r="DUA4">
        <f t="shared" ref="DUA4" si="3240">IF(DUA2=DTZ2,DTZ4+1,1)</f>
        <v>34</v>
      </c>
      <c r="DUB4">
        <f t="shared" ref="DUB4" si="3241">IF(DUB2=DUA2,DUA4+1,1)</f>
        <v>35</v>
      </c>
      <c r="DUC4">
        <f t="shared" ref="DUC4" si="3242">IF(DUC2=DUB2,DUB4+1,1)</f>
        <v>36</v>
      </c>
      <c r="DUD4">
        <f t="shared" ref="DUD4" si="3243">IF(DUD2=DUC2,DUC4+1,1)</f>
        <v>37</v>
      </c>
      <c r="DUE4">
        <f t="shared" ref="DUE4" si="3244">IF(DUE2=DUD2,DUD4+1,1)</f>
        <v>38</v>
      </c>
      <c r="DUF4">
        <f t="shared" ref="DUF4" si="3245">IF(DUF2=DUE2,DUE4+1,1)</f>
        <v>39</v>
      </c>
      <c r="DUG4">
        <f t="shared" ref="DUG4" si="3246">IF(DUG2=DUF2,DUF4+1,1)</f>
        <v>40</v>
      </c>
      <c r="DUH4">
        <f t="shared" ref="DUH4" si="3247">IF(DUH2=DUG2,DUG4+1,1)</f>
        <v>41</v>
      </c>
      <c r="DUI4">
        <f t="shared" ref="DUI4" si="3248">IF(DUI2=DUH2,DUH4+1,1)</f>
        <v>42</v>
      </c>
      <c r="DUJ4">
        <f t="shared" ref="DUJ4" si="3249">IF(DUJ2=DUI2,DUI4+1,1)</f>
        <v>43</v>
      </c>
      <c r="DUK4">
        <f t="shared" ref="DUK4" si="3250">IF(DUK2=DUJ2,DUJ4+1,1)</f>
        <v>44</v>
      </c>
      <c r="DUL4">
        <f t="shared" ref="DUL4" si="3251">IF(DUL2=DUK2,DUK4+1,1)</f>
        <v>45</v>
      </c>
      <c r="DUM4">
        <f t="shared" ref="DUM4" si="3252">IF(DUM2=DUL2,DUL4+1,1)</f>
        <v>46</v>
      </c>
      <c r="DUN4">
        <f t="shared" ref="DUN4" si="3253">IF(DUN2=DUM2,DUM4+1,1)</f>
        <v>47</v>
      </c>
      <c r="DUO4">
        <f t="shared" ref="DUO4" si="3254">IF(DUO2=DUN2,DUN4+1,1)</f>
        <v>48</v>
      </c>
      <c r="DUP4">
        <f t="shared" ref="DUP4" si="3255">IF(DUP2=DUO2,DUO4+1,1)</f>
        <v>49</v>
      </c>
      <c r="DUQ4">
        <f t="shared" ref="DUQ4" si="3256">IF(DUQ2=DUP2,DUP4+1,1)</f>
        <v>50</v>
      </c>
      <c r="DUR4">
        <f t="shared" ref="DUR4" si="3257">IF(DUR2=DUQ2,DUQ4+1,1)</f>
        <v>51</v>
      </c>
      <c r="DUS4">
        <f t="shared" ref="DUS4" si="3258">IF(DUS2=DUR2,DUR4+1,1)</f>
        <v>52</v>
      </c>
      <c r="DUT4">
        <f t="shared" ref="DUT4" si="3259">IF(DUT2=DUS2,DUS4+1,1)</f>
        <v>53</v>
      </c>
      <c r="DUU4">
        <f t="shared" ref="DUU4" si="3260">IF(DUU2=DUT2,DUT4+1,1)</f>
        <v>54</v>
      </c>
      <c r="DUV4">
        <f t="shared" ref="DUV4" si="3261">IF(DUV2=DUU2,DUU4+1,1)</f>
        <v>55</v>
      </c>
      <c r="DUW4">
        <f t="shared" ref="DUW4" si="3262">IF(DUW2=DUV2,DUV4+1,1)</f>
        <v>56</v>
      </c>
      <c r="DUX4">
        <f t="shared" ref="DUX4" si="3263">IF(DUX2=DUW2,DUW4+1,1)</f>
        <v>57</v>
      </c>
      <c r="DUY4">
        <f t="shared" ref="DUY4" si="3264">IF(DUY2=DUX2,DUX4+1,1)</f>
        <v>58</v>
      </c>
      <c r="DUZ4">
        <f t="shared" ref="DUZ4" si="3265">IF(DUZ2=DUY2,DUY4+1,1)</f>
        <v>59</v>
      </c>
      <c r="DVA4">
        <f t="shared" ref="DVA4" si="3266">IF(DVA2=DUZ2,DUZ4+1,1)</f>
        <v>60</v>
      </c>
      <c r="DVB4">
        <f t="shared" ref="DVB4" si="3267">IF(DVB2=DVA2,DVA4+1,1)</f>
        <v>61</v>
      </c>
      <c r="DVC4">
        <f t="shared" ref="DVC4" si="3268">IF(DVC2=DVB2,DVB4+1,1)</f>
        <v>62</v>
      </c>
      <c r="DVD4">
        <f t="shared" ref="DVD4" si="3269">IF(DVD2=DVC2,DVC4+1,1)</f>
        <v>63</v>
      </c>
      <c r="DVE4">
        <f t="shared" ref="DVE4" si="3270">IF(DVE2=DVD2,DVD4+1,1)</f>
        <v>64</v>
      </c>
      <c r="DVF4">
        <f t="shared" ref="DVF4" si="3271">IF(DVF2=DVE2,DVE4+1,1)</f>
        <v>65</v>
      </c>
      <c r="DVG4">
        <f t="shared" ref="DVG4" si="3272">IF(DVG2=DVF2,DVF4+1,1)</f>
        <v>66</v>
      </c>
      <c r="DVH4">
        <f t="shared" ref="DVH4" si="3273">IF(DVH2=DVG2,DVG4+1,1)</f>
        <v>67</v>
      </c>
      <c r="DVI4">
        <f t="shared" ref="DVI4" si="3274">IF(DVI2=DVH2,DVH4+1,1)</f>
        <v>68</v>
      </c>
      <c r="DVJ4">
        <f t="shared" ref="DVJ4" si="3275">IF(DVJ2=DVI2,DVI4+1,1)</f>
        <v>69</v>
      </c>
      <c r="DVK4">
        <f t="shared" ref="DVK4" si="3276">IF(DVK2=DVJ2,DVJ4+1,1)</f>
        <v>70</v>
      </c>
      <c r="DVL4">
        <f t="shared" ref="DVL4" si="3277">IF(DVL2=DVK2,DVK4+1,1)</f>
        <v>71</v>
      </c>
      <c r="DVM4">
        <f t="shared" ref="DVM4" si="3278">IF(DVM2=DVL2,DVL4+1,1)</f>
        <v>72</v>
      </c>
      <c r="DVN4">
        <f t="shared" ref="DVN4" si="3279">IF(DVN2=DVM2,DVM4+1,1)</f>
        <v>73</v>
      </c>
      <c r="DVO4">
        <f t="shared" ref="DVO4" si="3280">IF(DVO2=DVN2,DVN4+1,1)</f>
        <v>74</v>
      </c>
      <c r="DVP4">
        <f t="shared" ref="DVP4" si="3281">IF(DVP2=DVO2,DVO4+1,1)</f>
        <v>75</v>
      </c>
      <c r="DVQ4">
        <f t="shared" ref="DVQ4" si="3282">IF(DVQ2=DVP2,DVP4+1,1)</f>
        <v>76</v>
      </c>
      <c r="DVR4">
        <f t="shared" ref="DVR4" si="3283">IF(DVR2=DVQ2,DVQ4+1,1)</f>
        <v>77</v>
      </c>
      <c r="DVS4">
        <f t="shared" ref="DVS4" si="3284">IF(DVS2=DVR2,DVR4+1,1)</f>
        <v>78</v>
      </c>
      <c r="DVT4">
        <f t="shared" ref="DVT4" si="3285">IF(DVT2=DVS2,DVS4+1,1)</f>
        <v>79</v>
      </c>
      <c r="DVU4">
        <f t="shared" ref="DVU4" si="3286">IF(DVU2=DVT2,DVT4+1,1)</f>
        <v>80</v>
      </c>
      <c r="DVV4">
        <f t="shared" ref="DVV4" si="3287">IF(DVV2=DVU2,DVU4+1,1)</f>
        <v>81</v>
      </c>
      <c r="DVW4">
        <f t="shared" ref="DVW4" si="3288">IF(DVW2=DVV2,DVV4+1,1)</f>
        <v>82</v>
      </c>
      <c r="DVX4">
        <f t="shared" ref="DVX4" si="3289">IF(DVX2=DVW2,DVW4+1,1)</f>
        <v>83</v>
      </c>
      <c r="DVY4">
        <f t="shared" ref="DVY4" si="3290">IF(DVY2=DVX2,DVX4+1,1)</f>
        <v>84</v>
      </c>
      <c r="DVZ4">
        <f t="shared" ref="DVZ4" si="3291">IF(DVZ2=DVY2,DVY4+1,1)</f>
        <v>85</v>
      </c>
      <c r="DWA4">
        <f t="shared" ref="DWA4" si="3292">IF(DWA2=DVZ2,DVZ4+1,1)</f>
        <v>86</v>
      </c>
      <c r="DWB4">
        <f t="shared" ref="DWB4" si="3293">IF(DWB2=DWA2,DWA4+1,1)</f>
        <v>87</v>
      </c>
      <c r="DWC4">
        <f t="shared" ref="DWC4" si="3294">IF(DWC2=DWB2,DWB4+1,1)</f>
        <v>88</v>
      </c>
      <c r="DWD4">
        <f t="shared" ref="DWD4" si="3295">IF(DWD2=DWC2,DWC4+1,1)</f>
        <v>89</v>
      </c>
      <c r="DWE4">
        <f t="shared" ref="DWE4" si="3296">IF(DWE2=DWD2,DWD4+1,1)</f>
        <v>90</v>
      </c>
      <c r="DWF4">
        <f t="shared" ref="DWF4" si="3297">IF(DWF2=DWE2,DWE4+1,1)</f>
        <v>91</v>
      </c>
      <c r="DWG4">
        <f t="shared" ref="DWG4" si="3298">IF(DWG2=DWF2,DWF4+1,1)</f>
        <v>92</v>
      </c>
      <c r="DWH4">
        <f t="shared" ref="DWH4" si="3299">IF(DWH2=DWG2,DWG4+1,1)</f>
        <v>93</v>
      </c>
      <c r="DWI4">
        <f t="shared" ref="DWI4" si="3300">IF(DWI2=DWH2,DWH4+1,1)</f>
        <v>94</v>
      </c>
      <c r="DWJ4">
        <f t="shared" ref="DWJ4" si="3301">IF(DWJ2=DWI2,DWI4+1,1)</f>
        <v>95</v>
      </c>
      <c r="DWK4">
        <f t="shared" ref="DWK4" si="3302">IF(DWK2=DWJ2,DWJ4+1,1)</f>
        <v>96</v>
      </c>
      <c r="DWL4">
        <f t="shared" ref="DWL4" si="3303">IF(DWL2=DWK2,DWK4+1,1)</f>
        <v>97</v>
      </c>
      <c r="DWM4">
        <f t="shared" ref="DWM4" si="3304">IF(DWM2=DWL2,DWL4+1,1)</f>
        <v>98</v>
      </c>
      <c r="DWN4">
        <f t="shared" ref="DWN4" si="3305">IF(DWN2=DWM2,DWM4+1,1)</f>
        <v>99</v>
      </c>
      <c r="DWO4">
        <f t="shared" ref="DWO4" si="3306">IF(DWO2=DWN2,DWN4+1,1)</f>
        <v>100</v>
      </c>
      <c r="DWP4">
        <f t="shared" ref="DWP4" si="3307">IF(DWP2=DWO2,DWO4+1,1)</f>
        <v>101</v>
      </c>
      <c r="DWQ4">
        <f t="shared" ref="DWQ4" si="3308">IF(DWQ2=DWP2,DWP4+1,1)</f>
        <v>102</v>
      </c>
      <c r="DWR4">
        <f t="shared" ref="DWR4" si="3309">IF(DWR2=DWQ2,DWQ4+1,1)</f>
        <v>103</v>
      </c>
      <c r="DWS4">
        <f t="shared" ref="DWS4" si="3310">IF(DWS2=DWR2,DWR4+1,1)</f>
        <v>104</v>
      </c>
      <c r="DWT4">
        <f t="shared" ref="DWT4" si="3311">IF(DWT2=DWS2,DWS4+1,1)</f>
        <v>105</v>
      </c>
      <c r="DWU4">
        <f t="shared" ref="DWU4" si="3312">IF(DWU2=DWT2,DWT4+1,1)</f>
        <v>106</v>
      </c>
      <c r="DWV4">
        <f t="shared" ref="DWV4" si="3313">IF(DWV2=DWU2,DWU4+1,1)</f>
        <v>107</v>
      </c>
      <c r="DWW4">
        <f t="shared" ref="DWW4" si="3314">IF(DWW2=DWV2,DWV4+1,1)</f>
        <v>108</v>
      </c>
      <c r="DWX4">
        <f t="shared" ref="DWX4" si="3315">IF(DWX2=DWW2,DWW4+1,1)</f>
        <v>109</v>
      </c>
      <c r="DWY4">
        <f t="shared" ref="DWY4" si="3316">IF(DWY2=DWX2,DWX4+1,1)</f>
        <v>110</v>
      </c>
      <c r="DWZ4">
        <f t="shared" ref="DWZ4" si="3317">IF(DWZ2=DWY2,DWY4+1,1)</f>
        <v>111</v>
      </c>
      <c r="DXA4">
        <f t="shared" ref="DXA4" si="3318">IF(DXA2=DWZ2,DWZ4+1,1)</f>
        <v>112</v>
      </c>
      <c r="DXB4">
        <f t="shared" ref="DXB4" si="3319">IF(DXB2=DXA2,DXA4+1,1)</f>
        <v>113</v>
      </c>
      <c r="DXC4">
        <f t="shared" ref="DXC4" si="3320">IF(DXC2=DXB2,DXB4+1,1)</f>
        <v>114</v>
      </c>
      <c r="DXD4">
        <f t="shared" ref="DXD4" si="3321">IF(DXD2=DXC2,DXC4+1,1)</f>
        <v>115</v>
      </c>
      <c r="DXE4">
        <f t="shared" ref="DXE4" si="3322">IF(DXE2=DXD2,DXD4+1,1)</f>
        <v>116</v>
      </c>
      <c r="DXF4">
        <f t="shared" ref="DXF4" si="3323">IF(DXF2=DXE2,DXE4+1,1)</f>
        <v>117</v>
      </c>
      <c r="DXG4">
        <f t="shared" ref="DXG4" si="3324">IF(DXG2=DXF2,DXF4+1,1)</f>
        <v>118</v>
      </c>
      <c r="DXH4">
        <f t="shared" ref="DXH4" si="3325">IF(DXH2=DXG2,DXG4+1,1)</f>
        <v>119</v>
      </c>
      <c r="DXI4">
        <f t="shared" ref="DXI4" si="3326">IF(DXI2=DXH2,DXH4+1,1)</f>
        <v>120</v>
      </c>
      <c r="DXJ4">
        <f t="shared" ref="DXJ4" si="3327">IF(DXJ2=DXI2,DXI4+1,1)</f>
        <v>121</v>
      </c>
      <c r="DXK4">
        <f t="shared" ref="DXK4" si="3328">IF(DXK2=DXJ2,DXJ4+1,1)</f>
        <v>122</v>
      </c>
      <c r="DXL4">
        <f t="shared" ref="DXL4" si="3329">IF(DXL2=DXK2,DXK4+1,1)</f>
        <v>123</v>
      </c>
      <c r="DXM4">
        <f t="shared" ref="DXM4" si="3330">IF(DXM2=DXL2,DXL4+1,1)</f>
        <v>124</v>
      </c>
      <c r="DXN4">
        <f t="shared" ref="DXN4" si="3331">IF(DXN2=DXM2,DXM4+1,1)</f>
        <v>125</v>
      </c>
      <c r="DXO4">
        <f t="shared" ref="DXO4" si="3332">IF(DXO2=DXN2,DXN4+1,1)</f>
        <v>126</v>
      </c>
      <c r="DXP4">
        <f t="shared" ref="DXP4" si="3333">IF(DXP2=DXO2,DXO4+1,1)</f>
        <v>127</v>
      </c>
      <c r="DXQ4">
        <f t="shared" ref="DXQ4" si="3334">IF(DXQ2=DXP2,DXP4+1,1)</f>
        <v>128</v>
      </c>
      <c r="DXR4">
        <f t="shared" ref="DXR4" si="3335">IF(DXR2=DXQ2,DXQ4+1,1)</f>
        <v>129</v>
      </c>
      <c r="DXS4">
        <f t="shared" ref="DXS4" si="3336">IF(DXS2=DXR2,DXR4+1,1)</f>
        <v>130</v>
      </c>
      <c r="DXT4">
        <f t="shared" ref="DXT4" si="3337">IF(DXT2=DXS2,DXS4+1,1)</f>
        <v>131</v>
      </c>
      <c r="DXU4">
        <f t="shared" ref="DXU4" si="3338">IF(DXU2=DXT2,DXT4+1,1)</f>
        <v>132</v>
      </c>
      <c r="DXV4">
        <f t="shared" ref="DXV4" si="3339">IF(DXV2=DXU2,DXU4+1,1)</f>
        <v>133</v>
      </c>
      <c r="DXW4">
        <f t="shared" ref="DXW4" si="3340">IF(DXW2=DXV2,DXV4+1,1)</f>
        <v>134</v>
      </c>
      <c r="DXX4">
        <f t="shared" ref="DXX4" si="3341">IF(DXX2=DXW2,DXW4+1,1)</f>
        <v>135</v>
      </c>
      <c r="DXY4">
        <f t="shared" ref="DXY4" si="3342">IF(DXY2=DXX2,DXX4+1,1)</f>
        <v>136</v>
      </c>
      <c r="DXZ4">
        <f t="shared" ref="DXZ4" si="3343">IF(DXZ2=DXY2,DXY4+1,1)</f>
        <v>137</v>
      </c>
      <c r="DYA4">
        <f t="shared" ref="DYA4" si="3344">IF(DYA2=DXZ2,DXZ4+1,1)</f>
        <v>138</v>
      </c>
      <c r="DYB4">
        <f t="shared" ref="DYB4" si="3345">IF(DYB2=DYA2,DYA4+1,1)</f>
        <v>139</v>
      </c>
      <c r="DYC4">
        <f t="shared" ref="DYC4" si="3346">IF(DYC2=DYB2,DYB4+1,1)</f>
        <v>140</v>
      </c>
      <c r="DYD4">
        <f t="shared" ref="DYD4" si="3347">IF(DYD2=DYC2,DYC4+1,1)</f>
        <v>141</v>
      </c>
      <c r="DYE4">
        <f t="shared" ref="DYE4" si="3348">IF(DYE2=DYD2,DYD4+1,1)</f>
        <v>142</v>
      </c>
      <c r="DYF4">
        <f t="shared" ref="DYF4" si="3349">IF(DYF2=DYE2,DYE4+1,1)</f>
        <v>143</v>
      </c>
      <c r="DYG4">
        <f t="shared" ref="DYG4" si="3350">IF(DYG2=DYF2,DYF4+1,1)</f>
        <v>144</v>
      </c>
      <c r="DYH4">
        <f t="shared" ref="DYH4" si="3351">IF(DYH2=DYG2,DYG4+1,1)</f>
        <v>145</v>
      </c>
      <c r="DYI4">
        <f t="shared" ref="DYI4" si="3352">IF(DYI2=DYH2,DYH4+1,1)</f>
        <v>146</v>
      </c>
      <c r="DYJ4">
        <f t="shared" ref="DYJ4" si="3353">IF(DYJ2=DYI2,DYI4+1,1)</f>
        <v>147</v>
      </c>
      <c r="DYK4">
        <f t="shared" ref="DYK4" si="3354">IF(DYK2=DYJ2,DYJ4+1,1)</f>
        <v>148</v>
      </c>
      <c r="DYL4">
        <f t="shared" ref="DYL4" si="3355">IF(DYL2=DYK2,DYK4+1,1)</f>
        <v>149</v>
      </c>
      <c r="DYM4">
        <f t="shared" ref="DYM4" si="3356">IF(DYM2=DYL2,DYL4+1,1)</f>
        <v>150</v>
      </c>
      <c r="DYN4">
        <f t="shared" ref="DYN4" si="3357">IF(DYN2=DYM2,DYM4+1,1)</f>
        <v>151</v>
      </c>
      <c r="DYO4">
        <f t="shared" ref="DYO4" si="3358">IF(DYO2=DYN2,DYN4+1,1)</f>
        <v>152</v>
      </c>
      <c r="DYP4">
        <f t="shared" ref="DYP4" si="3359">IF(DYP2=DYO2,DYO4+1,1)</f>
        <v>153</v>
      </c>
      <c r="DYQ4">
        <f t="shared" ref="DYQ4" si="3360">IF(DYQ2=DYP2,DYP4+1,1)</f>
        <v>154</v>
      </c>
      <c r="DYR4">
        <f t="shared" ref="DYR4" si="3361">IF(DYR2=DYQ2,DYQ4+1,1)</f>
        <v>155</v>
      </c>
      <c r="DYS4">
        <f t="shared" ref="DYS4" si="3362">IF(DYS2=DYR2,DYR4+1,1)</f>
        <v>156</v>
      </c>
      <c r="DYT4">
        <f t="shared" ref="DYT4" si="3363">IF(DYT2=DYS2,DYS4+1,1)</f>
        <v>157</v>
      </c>
      <c r="DYU4">
        <f t="shared" ref="DYU4" si="3364">IF(DYU2=DYT2,DYT4+1,1)</f>
        <v>158</v>
      </c>
      <c r="DYV4">
        <f t="shared" ref="DYV4" si="3365">IF(DYV2=DYU2,DYU4+1,1)</f>
        <v>159</v>
      </c>
      <c r="DYW4">
        <f t="shared" ref="DYW4" si="3366">IF(DYW2=DYV2,DYV4+1,1)</f>
        <v>160</v>
      </c>
      <c r="DYX4">
        <f t="shared" ref="DYX4" si="3367">IF(DYX2=DYW2,DYW4+1,1)</f>
        <v>161</v>
      </c>
      <c r="DYY4">
        <f t="shared" ref="DYY4" si="3368">IF(DYY2=DYX2,DYX4+1,1)</f>
        <v>162</v>
      </c>
      <c r="DYZ4">
        <f t="shared" ref="DYZ4" si="3369">IF(DYZ2=DYY2,DYY4+1,1)</f>
        <v>163</v>
      </c>
      <c r="DZA4">
        <f t="shared" ref="DZA4" si="3370">IF(DZA2=DYZ2,DYZ4+1,1)</f>
        <v>164</v>
      </c>
      <c r="DZB4">
        <f t="shared" ref="DZB4" si="3371">IF(DZB2=DZA2,DZA4+1,1)</f>
        <v>1</v>
      </c>
      <c r="DZC4">
        <f t="shared" ref="DZC4" si="3372">IF(DZC2=DZB2,DZB4+1,1)</f>
        <v>2</v>
      </c>
      <c r="DZD4">
        <f t="shared" ref="DZD4" si="3373">IF(DZD2=DZC2,DZC4+1,1)</f>
        <v>3</v>
      </c>
      <c r="DZE4">
        <f t="shared" ref="DZE4" si="3374">IF(DZE2=DZD2,DZD4+1,1)</f>
        <v>4</v>
      </c>
      <c r="DZF4">
        <f t="shared" ref="DZF4" si="3375">IF(DZF2=DZE2,DZE4+1,1)</f>
        <v>5</v>
      </c>
      <c r="DZG4">
        <f t="shared" ref="DZG4" si="3376">IF(DZG2=DZF2,DZF4+1,1)</f>
        <v>6</v>
      </c>
      <c r="DZH4">
        <f t="shared" ref="DZH4" si="3377">IF(DZH2=DZG2,DZG4+1,1)</f>
        <v>7</v>
      </c>
      <c r="DZI4">
        <f t="shared" ref="DZI4" si="3378">IF(DZI2=DZH2,DZH4+1,1)</f>
        <v>8</v>
      </c>
      <c r="DZJ4">
        <f t="shared" ref="DZJ4" si="3379">IF(DZJ2=DZI2,DZI4+1,1)</f>
        <v>9</v>
      </c>
      <c r="DZK4">
        <f t="shared" ref="DZK4" si="3380">IF(DZK2=DZJ2,DZJ4+1,1)</f>
        <v>10</v>
      </c>
      <c r="DZL4">
        <f t="shared" ref="DZL4" si="3381">IF(DZL2=DZK2,DZK4+1,1)</f>
        <v>11</v>
      </c>
      <c r="DZM4">
        <f t="shared" ref="DZM4" si="3382">IF(DZM2=DZL2,DZL4+1,1)</f>
        <v>12</v>
      </c>
      <c r="DZN4">
        <f t="shared" ref="DZN4" si="3383">IF(DZN2=DZM2,DZM4+1,1)</f>
        <v>13</v>
      </c>
      <c r="DZO4">
        <f t="shared" ref="DZO4" si="3384">IF(DZO2=DZN2,DZN4+1,1)</f>
        <v>14</v>
      </c>
      <c r="DZP4">
        <f t="shared" ref="DZP4" si="3385">IF(DZP2=DZO2,DZO4+1,1)</f>
        <v>15</v>
      </c>
      <c r="DZQ4">
        <f t="shared" ref="DZQ4" si="3386">IF(DZQ2=DZP2,DZP4+1,1)</f>
        <v>16</v>
      </c>
      <c r="DZR4">
        <f t="shared" ref="DZR4" si="3387">IF(DZR2=DZQ2,DZQ4+1,1)</f>
        <v>17</v>
      </c>
      <c r="DZS4">
        <f t="shared" ref="DZS4" si="3388">IF(DZS2=DZR2,DZR4+1,1)</f>
        <v>18</v>
      </c>
      <c r="DZT4">
        <f t="shared" ref="DZT4" si="3389">IF(DZT2=DZS2,DZS4+1,1)</f>
        <v>19</v>
      </c>
      <c r="DZU4">
        <f t="shared" ref="DZU4" si="3390">IF(DZU2=DZT2,DZT4+1,1)</f>
        <v>20</v>
      </c>
      <c r="DZV4">
        <f t="shared" ref="DZV4" si="3391">IF(DZV2=DZU2,DZU4+1,1)</f>
        <v>21</v>
      </c>
      <c r="DZW4">
        <f t="shared" ref="DZW4" si="3392">IF(DZW2=DZV2,DZV4+1,1)</f>
        <v>22</v>
      </c>
      <c r="DZX4">
        <f t="shared" ref="DZX4" si="3393">IF(DZX2=DZW2,DZW4+1,1)</f>
        <v>23</v>
      </c>
      <c r="DZY4">
        <f t="shared" ref="DZY4" si="3394">IF(DZY2=DZX2,DZX4+1,1)</f>
        <v>24</v>
      </c>
      <c r="DZZ4">
        <f t="shared" ref="DZZ4" si="3395">IF(DZZ2=DZY2,DZY4+1,1)</f>
        <v>25</v>
      </c>
      <c r="EAA4">
        <f t="shared" ref="EAA4" si="3396">IF(EAA2=DZZ2,DZZ4+1,1)</f>
        <v>26</v>
      </c>
      <c r="EAB4">
        <f t="shared" ref="EAB4" si="3397">IF(EAB2=EAA2,EAA4+1,1)</f>
        <v>27</v>
      </c>
      <c r="EAC4">
        <f t="shared" ref="EAC4" si="3398">IF(EAC2=EAB2,EAB4+1,1)</f>
        <v>28</v>
      </c>
      <c r="EAD4">
        <f t="shared" ref="EAD4" si="3399">IF(EAD2=EAC2,EAC4+1,1)</f>
        <v>29</v>
      </c>
      <c r="EAE4">
        <f t="shared" ref="EAE4" si="3400">IF(EAE2=EAD2,EAD4+1,1)</f>
        <v>30</v>
      </c>
      <c r="EAF4">
        <f t="shared" ref="EAF4" si="3401">IF(EAF2=EAE2,EAE4+1,1)</f>
        <v>31</v>
      </c>
      <c r="EAG4">
        <f t="shared" ref="EAG4" si="3402">IF(EAG2=EAF2,EAF4+1,1)</f>
        <v>32</v>
      </c>
      <c r="EAH4">
        <f t="shared" ref="EAH4" si="3403">IF(EAH2=EAG2,EAG4+1,1)</f>
        <v>33</v>
      </c>
      <c r="EAI4">
        <f t="shared" ref="EAI4" si="3404">IF(EAI2=EAH2,EAH4+1,1)</f>
        <v>34</v>
      </c>
      <c r="EAJ4">
        <f t="shared" ref="EAJ4" si="3405">IF(EAJ2=EAI2,EAI4+1,1)</f>
        <v>35</v>
      </c>
      <c r="EAK4">
        <f t="shared" ref="EAK4" si="3406">IF(EAK2=EAJ2,EAJ4+1,1)</f>
        <v>36</v>
      </c>
      <c r="EAL4">
        <f t="shared" ref="EAL4" si="3407">IF(EAL2=EAK2,EAK4+1,1)</f>
        <v>37</v>
      </c>
      <c r="EAM4">
        <f t="shared" ref="EAM4" si="3408">IF(EAM2=EAL2,EAL4+1,1)</f>
        <v>38</v>
      </c>
      <c r="EAN4">
        <f t="shared" ref="EAN4" si="3409">IF(EAN2=EAM2,EAM4+1,1)</f>
        <v>39</v>
      </c>
      <c r="EAO4">
        <f t="shared" ref="EAO4" si="3410">IF(EAO2=EAN2,EAN4+1,1)</f>
        <v>40</v>
      </c>
      <c r="EAP4">
        <f t="shared" ref="EAP4" si="3411">IF(EAP2=EAO2,EAO4+1,1)</f>
        <v>41</v>
      </c>
      <c r="EAQ4">
        <f t="shared" ref="EAQ4" si="3412">IF(EAQ2=EAP2,EAP4+1,1)</f>
        <v>42</v>
      </c>
      <c r="EAR4">
        <f t="shared" ref="EAR4" si="3413">IF(EAR2=EAQ2,EAQ4+1,1)</f>
        <v>43</v>
      </c>
      <c r="EAS4">
        <f t="shared" ref="EAS4" si="3414">IF(EAS2=EAR2,EAR4+1,1)</f>
        <v>44</v>
      </c>
      <c r="EAT4">
        <f t="shared" ref="EAT4" si="3415">IF(EAT2=EAS2,EAS4+1,1)</f>
        <v>45</v>
      </c>
      <c r="EAU4">
        <f t="shared" ref="EAU4" si="3416">IF(EAU2=EAT2,EAT4+1,1)</f>
        <v>46</v>
      </c>
      <c r="EAV4">
        <f t="shared" ref="EAV4" si="3417">IF(EAV2=EAU2,EAU4+1,1)</f>
        <v>47</v>
      </c>
      <c r="EAW4">
        <f t="shared" ref="EAW4" si="3418">IF(EAW2=EAV2,EAV4+1,1)</f>
        <v>48</v>
      </c>
      <c r="EAX4">
        <f t="shared" ref="EAX4" si="3419">IF(EAX2=EAW2,EAW4+1,1)</f>
        <v>49</v>
      </c>
      <c r="EAY4">
        <f t="shared" ref="EAY4" si="3420">IF(EAY2=EAX2,EAX4+1,1)</f>
        <v>50</v>
      </c>
      <c r="EAZ4">
        <f t="shared" ref="EAZ4" si="3421">IF(EAZ2=EAY2,EAY4+1,1)</f>
        <v>51</v>
      </c>
      <c r="EBA4">
        <f t="shared" ref="EBA4" si="3422">IF(EBA2=EAZ2,EAZ4+1,1)</f>
        <v>52</v>
      </c>
      <c r="EBB4">
        <f t="shared" ref="EBB4" si="3423">IF(EBB2=EBA2,EBA4+1,1)</f>
        <v>53</v>
      </c>
      <c r="EBC4">
        <f t="shared" ref="EBC4" si="3424">IF(EBC2=EBB2,EBB4+1,1)</f>
        <v>54</v>
      </c>
      <c r="EBD4">
        <f t="shared" ref="EBD4" si="3425">IF(EBD2=EBC2,EBC4+1,1)</f>
        <v>55</v>
      </c>
      <c r="EBE4">
        <f t="shared" ref="EBE4" si="3426">IF(EBE2=EBD2,EBD4+1,1)</f>
        <v>56</v>
      </c>
      <c r="EBF4">
        <f t="shared" ref="EBF4" si="3427">IF(EBF2=EBE2,EBE4+1,1)</f>
        <v>57</v>
      </c>
      <c r="EBG4">
        <f t="shared" ref="EBG4" si="3428">IF(EBG2=EBF2,EBF4+1,1)</f>
        <v>58</v>
      </c>
      <c r="EBH4">
        <f t="shared" ref="EBH4" si="3429">IF(EBH2=EBG2,EBG4+1,1)</f>
        <v>59</v>
      </c>
      <c r="EBI4">
        <f t="shared" ref="EBI4" si="3430">IF(EBI2=EBH2,EBH4+1,1)</f>
        <v>60</v>
      </c>
      <c r="EBJ4">
        <f t="shared" ref="EBJ4" si="3431">IF(EBJ2=EBI2,EBI4+1,1)</f>
        <v>61</v>
      </c>
      <c r="EBK4">
        <f t="shared" ref="EBK4" si="3432">IF(EBK2=EBJ2,EBJ4+1,1)</f>
        <v>62</v>
      </c>
      <c r="EBL4">
        <f t="shared" ref="EBL4" si="3433">IF(EBL2=EBK2,EBK4+1,1)</f>
        <v>63</v>
      </c>
      <c r="EBM4">
        <f t="shared" ref="EBM4" si="3434">IF(EBM2=EBL2,EBL4+1,1)</f>
        <v>64</v>
      </c>
      <c r="EBN4">
        <f t="shared" ref="EBN4" si="3435">IF(EBN2=EBM2,EBM4+1,1)</f>
        <v>65</v>
      </c>
      <c r="EBO4">
        <f t="shared" ref="EBO4" si="3436">IF(EBO2=EBN2,EBN4+1,1)</f>
        <v>66</v>
      </c>
      <c r="EBP4">
        <f t="shared" ref="EBP4" si="3437">IF(EBP2=EBO2,EBO4+1,1)</f>
        <v>67</v>
      </c>
      <c r="EBQ4">
        <f t="shared" ref="EBQ4" si="3438">IF(EBQ2=EBP2,EBP4+1,1)</f>
        <v>68</v>
      </c>
      <c r="EBR4">
        <f t="shared" ref="EBR4" si="3439">IF(EBR2=EBQ2,EBQ4+1,1)</f>
        <v>69</v>
      </c>
      <c r="EBS4">
        <f t="shared" ref="EBS4" si="3440">IF(EBS2=EBR2,EBR4+1,1)</f>
        <v>70</v>
      </c>
      <c r="EBT4">
        <f t="shared" ref="EBT4" si="3441">IF(EBT2=EBS2,EBS4+1,1)</f>
        <v>71</v>
      </c>
      <c r="EBU4">
        <f t="shared" ref="EBU4" si="3442">IF(EBU2=EBT2,EBT4+1,1)</f>
        <v>72</v>
      </c>
      <c r="EBV4">
        <f t="shared" ref="EBV4" si="3443">IF(EBV2=EBU2,EBU4+1,1)</f>
        <v>73</v>
      </c>
      <c r="EBW4">
        <f t="shared" ref="EBW4" si="3444">IF(EBW2=EBV2,EBV4+1,1)</f>
        <v>74</v>
      </c>
      <c r="EBX4">
        <f t="shared" ref="EBX4" si="3445">IF(EBX2=EBW2,EBW4+1,1)</f>
        <v>75</v>
      </c>
      <c r="EBY4">
        <f t="shared" ref="EBY4" si="3446">IF(EBY2=EBX2,EBX4+1,1)</f>
        <v>76</v>
      </c>
      <c r="EBZ4">
        <f t="shared" ref="EBZ4" si="3447">IF(EBZ2=EBY2,EBY4+1,1)</f>
        <v>77</v>
      </c>
      <c r="ECA4">
        <f t="shared" ref="ECA4" si="3448">IF(ECA2=EBZ2,EBZ4+1,1)</f>
        <v>78</v>
      </c>
      <c r="ECB4">
        <f t="shared" ref="ECB4" si="3449">IF(ECB2=ECA2,ECA4+1,1)</f>
        <v>79</v>
      </c>
      <c r="ECC4">
        <f t="shared" ref="ECC4" si="3450">IF(ECC2=ECB2,ECB4+1,1)</f>
        <v>80</v>
      </c>
      <c r="ECD4">
        <f t="shared" ref="ECD4" si="3451">IF(ECD2=ECC2,ECC4+1,1)</f>
        <v>81</v>
      </c>
      <c r="ECE4">
        <f t="shared" ref="ECE4" si="3452">IF(ECE2=ECD2,ECD4+1,1)</f>
        <v>82</v>
      </c>
      <c r="ECF4">
        <f t="shared" ref="ECF4" si="3453">IF(ECF2=ECE2,ECE4+1,1)</f>
        <v>83</v>
      </c>
      <c r="ECG4">
        <f t="shared" ref="ECG4" si="3454">IF(ECG2=ECF2,ECF4+1,1)</f>
        <v>84</v>
      </c>
      <c r="ECH4">
        <f t="shared" ref="ECH4" si="3455">IF(ECH2=ECG2,ECG4+1,1)</f>
        <v>85</v>
      </c>
      <c r="ECI4">
        <f t="shared" ref="ECI4" si="3456">IF(ECI2=ECH2,ECH4+1,1)</f>
        <v>86</v>
      </c>
      <c r="ECJ4">
        <f t="shared" ref="ECJ4" si="3457">IF(ECJ2=ECI2,ECI4+1,1)</f>
        <v>87</v>
      </c>
      <c r="ECK4">
        <f t="shared" ref="ECK4" si="3458">IF(ECK2=ECJ2,ECJ4+1,1)</f>
        <v>88</v>
      </c>
      <c r="ECL4">
        <f t="shared" ref="ECL4" si="3459">IF(ECL2=ECK2,ECK4+1,1)</f>
        <v>89</v>
      </c>
      <c r="ECM4">
        <f t="shared" ref="ECM4" si="3460">IF(ECM2=ECL2,ECL4+1,1)</f>
        <v>90</v>
      </c>
      <c r="ECN4">
        <f t="shared" ref="ECN4" si="3461">IF(ECN2=ECM2,ECM4+1,1)</f>
        <v>91</v>
      </c>
      <c r="ECO4">
        <f t="shared" ref="ECO4" si="3462">IF(ECO2=ECN2,ECN4+1,1)</f>
        <v>92</v>
      </c>
      <c r="ECP4">
        <f t="shared" ref="ECP4" si="3463">IF(ECP2=ECO2,ECO4+1,1)</f>
        <v>93</v>
      </c>
      <c r="ECQ4">
        <f t="shared" ref="ECQ4" si="3464">IF(ECQ2=ECP2,ECP4+1,1)</f>
        <v>94</v>
      </c>
      <c r="ECR4">
        <f t="shared" ref="ECR4" si="3465">IF(ECR2=ECQ2,ECQ4+1,1)</f>
        <v>95</v>
      </c>
      <c r="ECS4">
        <f t="shared" ref="ECS4" si="3466">IF(ECS2=ECR2,ECR4+1,1)</f>
        <v>96</v>
      </c>
      <c r="ECT4">
        <f t="shared" ref="ECT4" si="3467">IF(ECT2=ECS2,ECS4+1,1)</f>
        <v>97</v>
      </c>
      <c r="ECU4">
        <f t="shared" ref="ECU4" si="3468">IF(ECU2=ECT2,ECT4+1,1)</f>
        <v>98</v>
      </c>
      <c r="ECV4">
        <f t="shared" ref="ECV4" si="3469">IF(ECV2=ECU2,ECU4+1,1)</f>
        <v>99</v>
      </c>
      <c r="ECW4">
        <f t="shared" ref="ECW4" si="3470">IF(ECW2=ECV2,ECV4+1,1)</f>
        <v>100</v>
      </c>
      <c r="ECX4">
        <f t="shared" ref="ECX4" si="3471">IF(ECX2=ECW2,ECW4+1,1)</f>
        <v>101</v>
      </c>
      <c r="ECY4">
        <f t="shared" ref="ECY4" si="3472">IF(ECY2=ECX2,ECX4+1,1)</f>
        <v>102</v>
      </c>
      <c r="ECZ4">
        <f t="shared" ref="ECZ4" si="3473">IF(ECZ2=ECY2,ECY4+1,1)</f>
        <v>103</v>
      </c>
      <c r="EDA4">
        <f t="shared" ref="EDA4" si="3474">IF(EDA2=ECZ2,ECZ4+1,1)</f>
        <v>104</v>
      </c>
      <c r="EDB4">
        <f t="shared" ref="EDB4" si="3475">IF(EDB2=EDA2,EDA4+1,1)</f>
        <v>105</v>
      </c>
      <c r="EDC4">
        <f t="shared" ref="EDC4" si="3476">IF(EDC2=EDB2,EDB4+1,1)</f>
        <v>106</v>
      </c>
      <c r="EDD4">
        <f t="shared" ref="EDD4" si="3477">IF(EDD2=EDC2,EDC4+1,1)</f>
        <v>107</v>
      </c>
      <c r="EDE4">
        <f t="shared" ref="EDE4" si="3478">IF(EDE2=EDD2,EDD4+1,1)</f>
        <v>108</v>
      </c>
      <c r="EDF4">
        <f t="shared" ref="EDF4" si="3479">IF(EDF2=EDE2,EDE4+1,1)</f>
        <v>109</v>
      </c>
      <c r="EDG4">
        <f t="shared" ref="EDG4" si="3480">IF(EDG2=EDF2,EDF4+1,1)</f>
        <v>110</v>
      </c>
      <c r="EDH4">
        <f t="shared" ref="EDH4" si="3481">IF(EDH2=EDG2,EDG4+1,1)</f>
        <v>111</v>
      </c>
      <c r="EDI4">
        <f t="shared" ref="EDI4" si="3482">IF(EDI2=EDH2,EDH4+1,1)</f>
        <v>112</v>
      </c>
      <c r="EDJ4">
        <f t="shared" ref="EDJ4" si="3483">IF(EDJ2=EDI2,EDI4+1,1)</f>
        <v>113</v>
      </c>
      <c r="EDK4">
        <f t="shared" ref="EDK4" si="3484">IF(EDK2=EDJ2,EDJ4+1,1)</f>
        <v>114</v>
      </c>
      <c r="EDL4">
        <f t="shared" ref="EDL4" si="3485">IF(EDL2=EDK2,EDK4+1,1)</f>
        <v>115</v>
      </c>
      <c r="EDM4">
        <f t="shared" ref="EDM4" si="3486">IF(EDM2=EDL2,EDL4+1,1)</f>
        <v>116</v>
      </c>
      <c r="EDN4">
        <f t="shared" ref="EDN4" si="3487">IF(EDN2=EDM2,EDM4+1,1)</f>
        <v>117</v>
      </c>
      <c r="EDO4">
        <f t="shared" ref="EDO4" si="3488">IF(EDO2=EDN2,EDN4+1,1)</f>
        <v>118</v>
      </c>
      <c r="EDP4">
        <f t="shared" ref="EDP4" si="3489">IF(EDP2=EDO2,EDO4+1,1)</f>
        <v>119</v>
      </c>
      <c r="EDQ4">
        <f t="shared" ref="EDQ4" si="3490">IF(EDQ2=EDP2,EDP4+1,1)</f>
        <v>120</v>
      </c>
      <c r="EDR4">
        <f t="shared" ref="EDR4" si="3491">IF(EDR2=EDQ2,EDQ4+1,1)</f>
        <v>121</v>
      </c>
      <c r="EDS4">
        <f t="shared" ref="EDS4" si="3492">IF(EDS2=EDR2,EDR4+1,1)</f>
        <v>122</v>
      </c>
      <c r="EDT4">
        <f t="shared" ref="EDT4" si="3493">IF(EDT2=EDS2,EDS4+1,1)</f>
        <v>123</v>
      </c>
      <c r="EDU4">
        <f t="shared" ref="EDU4" si="3494">IF(EDU2=EDT2,EDT4+1,1)</f>
        <v>124</v>
      </c>
      <c r="EDV4">
        <f t="shared" ref="EDV4" si="3495">IF(EDV2=EDU2,EDU4+1,1)</f>
        <v>125</v>
      </c>
      <c r="EDW4">
        <f t="shared" ref="EDW4" si="3496">IF(EDW2=EDV2,EDV4+1,1)</f>
        <v>126</v>
      </c>
      <c r="EDX4">
        <f t="shared" ref="EDX4" si="3497">IF(EDX2=EDW2,EDW4+1,1)</f>
        <v>127</v>
      </c>
      <c r="EDY4">
        <f t="shared" ref="EDY4" si="3498">IF(EDY2=EDX2,EDX4+1,1)</f>
        <v>128</v>
      </c>
      <c r="EDZ4">
        <f t="shared" ref="EDZ4" si="3499">IF(EDZ2=EDY2,EDY4+1,1)</f>
        <v>129</v>
      </c>
      <c r="EEA4">
        <f t="shared" ref="EEA4" si="3500">IF(EEA2=EDZ2,EDZ4+1,1)</f>
        <v>130</v>
      </c>
      <c r="EEB4">
        <f t="shared" ref="EEB4" si="3501">IF(EEB2=EEA2,EEA4+1,1)</f>
        <v>131</v>
      </c>
      <c r="EEC4">
        <f t="shared" ref="EEC4" si="3502">IF(EEC2=EEB2,EEB4+1,1)</f>
        <v>132</v>
      </c>
      <c r="EED4">
        <f t="shared" ref="EED4" si="3503">IF(EED2=EEC2,EEC4+1,1)</f>
        <v>133</v>
      </c>
      <c r="EEE4">
        <f t="shared" ref="EEE4" si="3504">IF(EEE2=EED2,EED4+1,1)</f>
        <v>134</v>
      </c>
      <c r="EEF4">
        <f t="shared" ref="EEF4" si="3505">IF(EEF2=EEE2,EEE4+1,1)</f>
        <v>135</v>
      </c>
      <c r="EEG4">
        <f t="shared" ref="EEG4" si="3506">IF(EEG2=EEF2,EEF4+1,1)</f>
        <v>136</v>
      </c>
      <c r="EEH4">
        <f t="shared" ref="EEH4" si="3507">IF(EEH2=EEG2,EEG4+1,1)</f>
        <v>137</v>
      </c>
      <c r="EEI4">
        <f t="shared" ref="EEI4" si="3508">IF(EEI2=EEH2,EEH4+1,1)</f>
        <v>138</v>
      </c>
      <c r="EEJ4">
        <f t="shared" ref="EEJ4" si="3509">IF(EEJ2=EEI2,EEI4+1,1)</f>
        <v>139</v>
      </c>
      <c r="EEK4">
        <f t="shared" ref="EEK4" si="3510">IF(EEK2=EEJ2,EEJ4+1,1)</f>
        <v>140</v>
      </c>
      <c r="EEL4">
        <f t="shared" ref="EEL4" si="3511">IF(EEL2=EEK2,EEK4+1,1)</f>
        <v>141</v>
      </c>
      <c r="EEM4">
        <f t="shared" ref="EEM4" si="3512">IF(EEM2=EEL2,EEL4+1,1)</f>
        <v>142</v>
      </c>
      <c r="EEN4">
        <f t="shared" ref="EEN4" si="3513">IF(EEN2=EEM2,EEM4+1,1)</f>
        <v>143</v>
      </c>
      <c r="EEO4">
        <f t="shared" ref="EEO4" si="3514">IF(EEO2=EEN2,EEN4+1,1)</f>
        <v>144</v>
      </c>
      <c r="EEP4">
        <f t="shared" ref="EEP4" si="3515">IF(EEP2=EEO2,EEO4+1,1)</f>
        <v>145</v>
      </c>
      <c r="EEQ4">
        <f t="shared" ref="EEQ4" si="3516">IF(EEQ2=EEP2,EEP4+1,1)</f>
        <v>146</v>
      </c>
      <c r="EER4">
        <f t="shared" ref="EER4" si="3517">IF(EER2=EEQ2,EEQ4+1,1)</f>
        <v>147</v>
      </c>
      <c r="EES4">
        <f t="shared" ref="EES4" si="3518">IF(EES2=EER2,EER4+1,1)</f>
        <v>148</v>
      </c>
      <c r="EET4">
        <f t="shared" ref="EET4" si="3519">IF(EET2=EES2,EES4+1,1)</f>
        <v>149</v>
      </c>
      <c r="EEU4">
        <f t="shared" ref="EEU4" si="3520">IF(EEU2=EET2,EET4+1,1)</f>
        <v>150</v>
      </c>
      <c r="EEV4">
        <f t="shared" ref="EEV4" si="3521">IF(EEV2=EEU2,EEU4+1,1)</f>
        <v>151</v>
      </c>
      <c r="EEW4">
        <f t="shared" ref="EEW4" si="3522">IF(EEW2=EEV2,EEV4+1,1)</f>
        <v>152</v>
      </c>
      <c r="EEX4">
        <f t="shared" ref="EEX4" si="3523">IF(EEX2=EEW2,EEW4+1,1)</f>
        <v>153</v>
      </c>
      <c r="EEY4">
        <f t="shared" ref="EEY4" si="3524">IF(EEY2=EEX2,EEX4+1,1)</f>
        <v>154</v>
      </c>
      <c r="EEZ4">
        <f t="shared" ref="EEZ4" si="3525">IF(EEZ2=EEY2,EEY4+1,1)</f>
        <v>155</v>
      </c>
      <c r="EFA4">
        <f t="shared" ref="EFA4" si="3526">IF(EFA2=EEZ2,EEZ4+1,1)</f>
        <v>156</v>
      </c>
      <c r="EFB4">
        <f t="shared" ref="EFB4" si="3527">IF(EFB2=EFA2,EFA4+1,1)</f>
        <v>157</v>
      </c>
      <c r="EFC4">
        <f t="shared" ref="EFC4" si="3528">IF(EFC2=EFB2,EFB4+1,1)</f>
        <v>158</v>
      </c>
      <c r="EFD4">
        <f t="shared" ref="EFD4" si="3529">IF(EFD2=EFC2,EFC4+1,1)</f>
        <v>159</v>
      </c>
      <c r="EFE4">
        <f t="shared" ref="EFE4" si="3530">IF(EFE2=EFD2,EFD4+1,1)</f>
        <v>160</v>
      </c>
      <c r="EFF4">
        <f t="shared" ref="EFF4" si="3531">IF(EFF2=EFE2,EFE4+1,1)</f>
        <v>161</v>
      </c>
      <c r="EFG4">
        <f t="shared" ref="EFG4" si="3532">IF(EFG2=EFF2,EFF4+1,1)</f>
        <v>162</v>
      </c>
      <c r="EFH4">
        <f t="shared" ref="EFH4" si="3533">IF(EFH2=EFG2,EFG4+1,1)</f>
        <v>163</v>
      </c>
      <c r="EFI4">
        <f t="shared" ref="EFI4" si="3534">IF(EFI2=EFH2,EFH4+1,1)</f>
        <v>164</v>
      </c>
      <c r="EFJ4">
        <f t="shared" ref="EFJ4" si="3535">IF(EFJ2=EFI2,EFI4+1,1)</f>
        <v>165</v>
      </c>
      <c r="EFK4">
        <f t="shared" ref="EFK4" si="3536">IF(EFK2=EFJ2,EFJ4+1,1)</f>
        <v>166</v>
      </c>
      <c r="EFL4">
        <f t="shared" ref="EFL4" si="3537">IF(EFL2=EFK2,EFK4+1,1)</f>
        <v>167</v>
      </c>
      <c r="EFM4">
        <f t="shared" ref="EFM4" si="3538">IF(EFM2=EFL2,EFL4+1,1)</f>
        <v>168</v>
      </c>
      <c r="EFN4">
        <f t="shared" ref="EFN4" si="3539">IF(EFN2=EFM2,EFM4+1,1)</f>
        <v>169</v>
      </c>
      <c r="EFO4">
        <f t="shared" ref="EFO4" si="3540">IF(EFO2=EFN2,EFN4+1,1)</f>
        <v>170</v>
      </c>
      <c r="EFP4">
        <f t="shared" ref="EFP4" si="3541">IF(EFP2=EFO2,EFO4+1,1)</f>
        <v>171</v>
      </c>
      <c r="EFQ4">
        <f t="shared" ref="EFQ4" si="3542">IF(EFQ2=EFP2,EFP4+1,1)</f>
        <v>172</v>
      </c>
      <c r="EFR4">
        <f t="shared" ref="EFR4" si="3543">IF(EFR2=EFQ2,EFQ4+1,1)</f>
        <v>173</v>
      </c>
      <c r="EFS4">
        <f t="shared" ref="EFS4" si="3544">IF(EFS2=EFR2,EFR4+1,1)</f>
        <v>174</v>
      </c>
      <c r="EFT4">
        <f t="shared" ref="EFT4" si="3545">IF(EFT2=EFS2,EFS4+1,1)</f>
        <v>175</v>
      </c>
      <c r="EFU4">
        <f t="shared" ref="EFU4" si="3546">IF(EFU2=EFT2,EFT4+1,1)</f>
        <v>1</v>
      </c>
      <c r="EFV4">
        <f t="shared" ref="EFV4" si="3547">IF(EFV2=EFU2,EFU4+1,1)</f>
        <v>2</v>
      </c>
      <c r="EFW4">
        <f t="shared" ref="EFW4" si="3548">IF(EFW2=EFV2,EFV4+1,1)</f>
        <v>3</v>
      </c>
      <c r="EFX4">
        <f t="shared" ref="EFX4" si="3549">IF(EFX2=EFW2,EFW4+1,1)</f>
        <v>4</v>
      </c>
      <c r="EFY4">
        <f t="shared" ref="EFY4" si="3550">IF(EFY2=EFX2,EFX4+1,1)</f>
        <v>5</v>
      </c>
      <c r="EFZ4">
        <f t="shared" ref="EFZ4" si="3551">IF(EFZ2=EFY2,EFY4+1,1)</f>
        <v>6</v>
      </c>
      <c r="EGA4">
        <f t="shared" ref="EGA4" si="3552">IF(EGA2=EFZ2,EFZ4+1,1)</f>
        <v>7</v>
      </c>
      <c r="EGB4">
        <f t="shared" ref="EGB4" si="3553">IF(EGB2=EGA2,EGA4+1,1)</f>
        <v>8</v>
      </c>
      <c r="EGC4">
        <f t="shared" ref="EGC4" si="3554">IF(EGC2=EGB2,EGB4+1,1)</f>
        <v>9</v>
      </c>
      <c r="EGD4">
        <f t="shared" ref="EGD4" si="3555">IF(EGD2=EGC2,EGC4+1,1)</f>
        <v>10</v>
      </c>
      <c r="EGE4">
        <f t="shared" ref="EGE4" si="3556">IF(EGE2=EGD2,EGD4+1,1)</f>
        <v>11</v>
      </c>
      <c r="EGF4">
        <f t="shared" ref="EGF4" si="3557">IF(EGF2=EGE2,EGE4+1,1)</f>
        <v>12</v>
      </c>
      <c r="EGG4">
        <f t="shared" ref="EGG4" si="3558">IF(EGG2=EGF2,EGF4+1,1)</f>
        <v>13</v>
      </c>
      <c r="EGH4">
        <f t="shared" ref="EGH4" si="3559">IF(EGH2=EGG2,EGG4+1,1)</f>
        <v>14</v>
      </c>
      <c r="EGI4">
        <f t="shared" ref="EGI4" si="3560">IF(EGI2=EGH2,EGH4+1,1)</f>
        <v>15</v>
      </c>
      <c r="EGJ4">
        <f t="shared" ref="EGJ4" si="3561">IF(EGJ2=EGI2,EGI4+1,1)</f>
        <v>1</v>
      </c>
      <c r="EGK4">
        <f t="shared" ref="EGK4" si="3562">IF(EGK2=EGJ2,EGJ4+1,1)</f>
        <v>2</v>
      </c>
      <c r="EGL4">
        <f t="shared" ref="EGL4" si="3563">IF(EGL2=EGK2,EGK4+1,1)</f>
        <v>3</v>
      </c>
      <c r="EGM4">
        <f t="shared" ref="EGM4" si="3564">IF(EGM2=EGL2,EGL4+1,1)</f>
        <v>4</v>
      </c>
      <c r="EGN4">
        <f t="shared" ref="EGN4" si="3565">IF(EGN2=EGM2,EGM4+1,1)</f>
        <v>5</v>
      </c>
      <c r="EGO4">
        <f t="shared" ref="EGO4" si="3566">IF(EGO2=EGN2,EGN4+1,1)</f>
        <v>6</v>
      </c>
      <c r="EGP4">
        <f t="shared" ref="EGP4" si="3567">IF(EGP2=EGO2,EGO4+1,1)</f>
        <v>7</v>
      </c>
      <c r="EGQ4">
        <f t="shared" ref="EGQ4" si="3568">IF(EGQ2=EGP2,EGP4+1,1)</f>
        <v>8</v>
      </c>
      <c r="EGR4">
        <f t="shared" ref="EGR4" si="3569">IF(EGR2=EGQ2,EGQ4+1,1)</f>
        <v>9</v>
      </c>
      <c r="EGS4">
        <f t="shared" ref="EGS4" si="3570">IF(EGS2=EGR2,EGR4+1,1)</f>
        <v>10</v>
      </c>
      <c r="EGT4">
        <f t="shared" ref="EGT4" si="3571">IF(EGT2=EGS2,EGS4+1,1)</f>
        <v>11</v>
      </c>
      <c r="EGU4">
        <f t="shared" ref="EGU4" si="3572">IF(EGU2=EGT2,EGT4+1,1)</f>
        <v>12</v>
      </c>
      <c r="EGV4">
        <f t="shared" ref="EGV4" si="3573">IF(EGV2=EGU2,EGU4+1,1)</f>
        <v>13</v>
      </c>
      <c r="EGW4">
        <f t="shared" ref="EGW4" si="3574">IF(EGW2=EGV2,EGV4+1,1)</f>
        <v>14</v>
      </c>
      <c r="EGX4">
        <f t="shared" ref="EGX4" si="3575">IF(EGX2=EGW2,EGW4+1,1)</f>
        <v>15</v>
      </c>
      <c r="EGY4">
        <f t="shared" ref="EGY4" si="3576">IF(EGY2=EGX2,EGX4+1,1)</f>
        <v>16</v>
      </c>
      <c r="EGZ4">
        <f t="shared" ref="EGZ4" si="3577">IF(EGZ2=EGY2,EGY4+1,1)</f>
        <v>17</v>
      </c>
      <c r="EHA4">
        <f t="shared" ref="EHA4" si="3578">IF(EHA2=EGZ2,EGZ4+1,1)</f>
        <v>18</v>
      </c>
      <c r="EHB4">
        <f t="shared" ref="EHB4" si="3579">IF(EHB2=EHA2,EHA4+1,1)</f>
        <v>19</v>
      </c>
      <c r="EHC4">
        <f t="shared" ref="EHC4" si="3580">IF(EHC2=EHB2,EHB4+1,1)</f>
        <v>20</v>
      </c>
      <c r="EHD4">
        <f t="shared" ref="EHD4" si="3581">IF(EHD2=EHC2,EHC4+1,1)</f>
        <v>21</v>
      </c>
      <c r="EHE4">
        <f t="shared" ref="EHE4" si="3582">IF(EHE2=EHD2,EHD4+1,1)</f>
        <v>22</v>
      </c>
      <c r="EHF4">
        <f t="shared" ref="EHF4" si="3583">IF(EHF2=EHE2,EHE4+1,1)</f>
        <v>23</v>
      </c>
      <c r="EHG4">
        <f t="shared" ref="EHG4" si="3584">IF(EHG2=EHF2,EHF4+1,1)</f>
        <v>24</v>
      </c>
      <c r="EHH4">
        <f t="shared" ref="EHH4" si="3585">IF(EHH2=EHG2,EHG4+1,1)</f>
        <v>25</v>
      </c>
      <c r="EHI4">
        <f t="shared" ref="EHI4" si="3586">IF(EHI2=EHH2,EHH4+1,1)</f>
        <v>26</v>
      </c>
      <c r="EHJ4">
        <f t="shared" ref="EHJ4" si="3587">IF(EHJ2=EHI2,EHI4+1,1)</f>
        <v>27</v>
      </c>
      <c r="EHK4">
        <f t="shared" ref="EHK4" si="3588">IF(EHK2=EHJ2,EHJ4+1,1)</f>
        <v>28</v>
      </c>
      <c r="EHL4">
        <f t="shared" ref="EHL4" si="3589">IF(EHL2=EHK2,EHK4+1,1)</f>
        <v>29</v>
      </c>
      <c r="EHM4">
        <f t="shared" ref="EHM4" si="3590">IF(EHM2=EHL2,EHL4+1,1)</f>
        <v>30</v>
      </c>
      <c r="EHN4">
        <f t="shared" ref="EHN4" si="3591">IF(EHN2=EHM2,EHM4+1,1)</f>
        <v>31</v>
      </c>
      <c r="EHO4">
        <f t="shared" ref="EHO4" si="3592">IF(EHO2=EHN2,EHN4+1,1)</f>
        <v>32</v>
      </c>
      <c r="EHP4">
        <f t="shared" ref="EHP4" si="3593">IF(EHP2=EHO2,EHO4+1,1)</f>
        <v>33</v>
      </c>
      <c r="EHQ4">
        <f t="shared" ref="EHQ4" si="3594">IF(EHQ2=EHP2,EHP4+1,1)</f>
        <v>34</v>
      </c>
      <c r="EHR4">
        <f t="shared" ref="EHR4" si="3595">IF(EHR2=EHQ2,EHQ4+1,1)</f>
        <v>35</v>
      </c>
      <c r="EHS4">
        <f t="shared" ref="EHS4" si="3596">IF(EHS2=EHR2,EHR4+1,1)</f>
        <v>36</v>
      </c>
      <c r="EHT4">
        <f t="shared" ref="EHT4" si="3597">IF(EHT2=EHS2,EHS4+1,1)</f>
        <v>37</v>
      </c>
      <c r="EHU4">
        <f t="shared" ref="EHU4" si="3598">IF(EHU2=EHT2,EHT4+1,1)</f>
        <v>38</v>
      </c>
      <c r="EHV4">
        <f t="shared" ref="EHV4" si="3599">IF(EHV2=EHU2,EHU4+1,1)</f>
        <v>39</v>
      </c>
      <c r="EHW4">
        <f t="shared" ref="EHW4" si="3600">IF(EHW2=EHV2,EHV4+1,1)</f>
        <v>40</v>
      </c>
      <c r="EHX4">
        <f t="shared" ref="EHX4" si="3601">IF(EHX2=EHW2,EHW4+1,1)</f>
        <v>41</v>
      </c>
      <c r="EHY4">
        <f t="shared" ref="EHY4" si="3602">IF(EHY2=EHX2,EHX4+1,1)</f>
        <v>42</v>
      </c>
      <c r="EHZ4">
        <f t="shared" ref="EHZ4" si="3603">IF(EHZ2=EHY2,EHY4+1,1)</f>
        <v>43</v>
      </c>
      <c r="EIA4">
        <f t="shared" ref="EIA4" si="3604">IF(EIA2=EHZ2,EHZ4+1,1)</f>
        <v>44</v>
      </c>
      <c r="EIB4">
        <f t="shared" ref="EIB4" si="3605">IF(EIB2=EIA2,EIA4+1,1)</f>
        <v>45</v>
      </c>
      <c r="EIC4">
        <f t="shared" ref="EIC4" si="3606">IF(EIC2=EIB2,EIB4+1,1)</f>
        <v>46</v>
      </c>
      <c r="EID4">
        <f t="shared" ref="EID4" si="3607">IF(EID2=EIC2,EIC4+1,1)</f>
        <v>47</v>
      </c>
      <c r="EIE4">
        <f t="shared" ref="EIE4" si="3608">IF(EIE2=EID2,EID4+1,1)</f>
        <v>48</v>
      </c>
      <c r="EIF4">
        <f t="shared" ref="EIF4" si="3609">IF(EIF2=EIE2,EIE4+1,1)</f>
        <v>49</v>
      </c>
      <c r="EIG4">
        <f t="shared" ref="EIG4" si="3610">IF(EIG2=EIF2,EIF4+1,1)</f>
        <v>50</v>
      </c>
      <c r="EIH4">
        <f t="shared" ref="EIH4" si="3611">IF(EIH2=EIG2,EIG4+1,1)</f>
        <v>51</v>
      </c>
      <c r="EII4">
        <f t="shared" ref="EII4" si="3612">IF(EII2=EIH2,EIH4+1,1)</f>
        <v>52</v>
      </c>
      <c r="EIJ4">
        <f t="shared" ref="EIJ4" si="3613">IF(EIJ2=EII2,EII4+1,1)</f>
        <v>53</v>
      </c>
      <c r="EIK4">
        <f t="shared" ref="EIK4" si="3614">IF(EIK2=EIJ2,EIJ4+1,1)</f>
        <v>54</v>
      </c>
      <c r="EIL4">
        <f t="shared" ref="EIL4" si="3615">IF(EIL2=EIK2,EIK4+1,1)</f>
        <v>55</v>
      </c>
      <c r="EIM4">
        <f t="shared" ref="EIM4" si="3616">IF(EIM2=EIL2,EIL4+1,1)</f>
        <v>56</v>
      </c>
      <c r="EIN4">
        <f t="shared" ref="EIN4" si="3617">IF(EIN2=EIM2,EIM4+1,1)</f>
        <v>57</v>
      </c>
      <c r="EIO4">
        <f t="shared" ref="EIO4" si="3618">IF(EIO2=EIN2,EIN4+1,1)</f>
        <v>58</v>
      </c>
      <c r="EIP4">
        <f t="shared" ref="EIP4" si="3619">IF(EIP2=EIO2,EIO4+1,1)</f>
        <v>59</v>
      </c>
      <c r="EIQ4">
        <f t="shared" ref="EIQ4" si="3620">IF(EIQ2=EIP2,EIP4+1,1)</f>
        <v>60</v>
      </c>
      <c r="EIR4">
        <f t="shared" ref="EIR4" si="3621">IF(EIR2=EIQ2,EIQ4+1,1)</f>
        <v>61</v>
      </c>
      <c r="EIS4">
        <f t="shared" ref="EIS4" si="3622">IF(EIS2=EIR2,EIR4+1,1)</f>
        <v>62</v>
      </c>
      <c r="EIT4">
        <f t="shared" ref="EIT4" si="3623">IF(EIT2=EIS2,EIS4+1,1)</f>
        <v>63</v>
      </c>
      <c r="EIU4">
        <f t="shared" ref="EIU4" si="3624">IF(EIU2=EIT2,EIT4+1,1)</f>
        <v>64</v>
      </c>
      <c r="EIV4">
        <f t="shared" ref="EIV4" si="3625">IF(EIV2=EIU2,EIU4+1,1)</f>
        <v>65</v>
      </c>
      <c r="EIW4">
        <f t="shared" ref="EIW4" si="3626">IF(EIW2=EIV2,EIV4+1,1)</f>
        <v>66</v>
      </c>
      <c r="EIX4">
        <f t="shared" ref="EIX4" si="3627">IF(EIX2=EIW2,EIW4+1,1)</f>
        <v>67</v>
      </c>
      <c r="EIY4">
        <f t="shared" ref="EIY4" si="3628">IF(EIY2=EIX2,EIX4+1,1)</f>
        <v>68</v>
      </c>
      <c r="EIZ4">
        <f t="shared" ref="EIZ4" si="3629">IF(EIZ2=EIY2,EIY4+1,1)</f>
        <v>69</v>
      </c>
      <c r="EJA4">
        <f t="shared" ref="EJA4" si="3630">IF(EJA2=EIZ2,EIZ4+1,1)</f>
        <v>70</v>
      </c>
      <c r="EJB4">
        <f t="shared" ref="EJB4" si="3631">IF(EJB2=EJA2,EJA4+1,1)</f>
        <v>71</v>
      </c>
      <c r="EJC4">
        <f t="shared" ref="EJC4" si="3632">IF(EJC2=EJB2,EJB4+1,1)</f>
        <v>72</v>
      </c>
      <c r="EJD4">
        <f t="shared" ref="EJD4" si="3633">IF(EJD2=EJC2,EJC4+1,1)</f>
        <v>73</v>
      </c>
      <c r="EJE4">
        <f t="shared" ref="EJE4" si="3634">IF(EJE2=EJD2,EJD4+1,1)</f>
        <v>74</v>
      </c>
      <c r="EJF4">
        <f t="shared" ref="EJF4" si="3635">IF(EJF2=EJE2,EJE4+1,1)</f>
        <v>75</v>
      </c>
      <c r="EJG4">
        <f t="shared" ref="EJG4" si="3636">IF(EJG2=EJF2,EJF4+1,1)</f>
        <v>76</v>
      </c>
      <c r="EJH4">
        <f t="shared" ref="EJH4" si="3637">IF(EJH2=EJG2,EJG4+1,1)</f>
        <v>77</v>
      </c>
      <c r="EJI4">
        <f t="shared" ref="EJI4" si="3638">IF(EJI2=EJH2,EJH4+1,1)</f>
        <v>78</v>
      </c>
      <c r="EJJ4">
        <f t="shared" ref="EJJ4" si="3639">IF(EJJ2=EJI2,EJI4+1,1)</f>
        <v>79</v>
      </c>
      <c r="EJK4">
        <f t="shared" ref="EJK4" si="3640">IF(EJK2=EJJ2,EJJ4+1,1)</f>
        <v>80</v>
      </c>
      <c r="EJL4">
        <f t="shared" ref="EJL4" si="3641">IF(EJL2=EJK2,EJK4+1,1)</f>
        <v>81</v>
      </c>
      <c r="EJM4">
        <f t="shared" ref="EJM4" si="3642">IF(EJM2=EJL2,EJL4+1,1)</f>
        <v>82</v>
      </c>
      <c r="EJN4">
        <f t="shared" ref="EJN4" si="3643">IF(EJN2=EJM2,EJM4+1,1)</f>
        <v>83</v>
      </c>
      <c r="EJO4">
        <f t="shared" ref="EJO4" si="3644">IF(EJO2=EJN2,EJN4+1,1)</f>
        <v>84</v>
      </c>
      <c r="EJP4">
        <f t="shared" ref="EJP4" si="3645">IF(EJP2=EJO2,EJO4+1,1)</f>
        <v>85</v>
      </c>
      <c r="EJQ4">
        <f t="shared" ref="EJQ4" si="3646">IF(EJQ2=EJP2,EJP4+1,1)</f>
        <v>86</v>
      </c>
      <c r="EJR4">
        <f t="shared" ref="EJR4" si="3647">IF(EJR2=EJQ2,EJQ4+1,1)</f>
        <v>87</v>
      </c>
      <c r="EJS4">
        <f t="shared" ref="EJS4" si="3648">IF(EJS2=EJR2,EJR4+1,1)</f>
        <v>88</v>
      </c>
      <c r="EJT4">
        <f t="shared" ref="EJT4" si="3649">IF(EJT2=EJS2,EJS4+1,1)</f>
        <v>89</v>
      </c>
      <c r="EJU4">
        <f t="shared" ref="EJU4" si="3650">IF(EJU2=EJT2,EJT4+1,1)</f>
        <v>90</v>
      </c>
      <c r="EJV4">
        <f t="shared" ref="EJV4" si="3651">IF(EJV2=EJU2,EJU4+1,1)</f>
        <v>91</v>
      </c>
      <c r="EJW4">
        <f t="shared" ref="EJW4" si="3652">IF(EJW2=EJV2,EJV4+1,1)</f>
        <v>92</v>
      </c>
      <c r="EJX4">
        <f t="shared" ref="EJX4" si="3653">IF(EJX2=EJW2,EJW4+1,1)</f>
        <v>93</v>
      </c>
      <c r="EJY4">
        <f t="shared" ref="EJY4" si="3654">IF(EJY2=EJX2,EJX4+1,1)</f>
        <v>94</v>
      </c>
      <c r="EJZ4">
        <f t="shared" ref="EJZ4" si="3655">IF(EJZ2=EJY2,EJY4+1,1)</f>
        <v>95</v>
      </c>
      <c r="EKA4">
        <f t="shared" ref="EKA4" si="3656">IF(EKA2=EJZ2,EJZ4+1,1)</f>
        <v>96</v>
      </c>
      <c r="EKB4">
        <f t="shared" ref="EKB4" si="3657">IF(EKB2=EKA2,EKA4+1,1)</f>
        <v>97</v>
      </c>
      <c r="EKC4">
        <f t="shared" ref="EKC4" si="3658">IF(EKC2=EKB2,EKB4+1,1)</f>
        <v>98</v>
      </c>
      <c r="EKD4">
        <f t="shared" ref="EKD4" si="3659">IF(EKD2=EKC2,EKC4+1,1)</f>
        <v>99</v>
      </c>
      <c r="EKE4">
        <f t="shared" ref="EKE4" si="3660">IF(EKE2=EKD2,EKD4+1,1)</f>
        <v>100</v>
      </c>
      <c r="EKF4">
        <f t="shared" ref="EKF4" si="3661">IF(EKF2=EKE2,EKE4+1,1)</f>
        <v>101</v>
      </c>
      <c r="EKG4">
        <f t="shared" ref="EKG4" si="3662">IF(EKG2=EKF2,EKF4+1,1)</f>
        <v>102</v>
      </c>
      <c r="EKH4">
        <f t="shared" ref="EKH4" si="3663">IF(EKH2=EKG2,EKG4+1,1)</f>
        <v>103</v>
      </c>
      <c r="EKI4">
        <f t="shared" ref="EKI4" si="3664">IF(EKI2=EKH2,EKH4+1,1)</f>
        <v>104</v>
      </c>
      <c r="EKJ4">
        <f t="shared" ref="EKJ4" si="3665">IF(EKJ2=EKI2,EKI4+1,1)</f>
        <v>105</v>
      </c>
      <c r="EKK4">
        <f t="shared" ref="EKK4" si="3666">IF(EKK2=EKJ2,EKJ4+1,1)</f>
        <v>106</v>
      </c>
      <c r="EKL4">
        <f t="shared" ref="EKL4" si="3667">IF(EKL2=EKK2,EKK4+1,1)</f>
        <v>107</v>
      </c>
      <c r="EKM4">
        <f t="shared" ref="EKM4" si="3668">IF(EKM2=EKL2,EKL4+1,1)</f>
        <v>108</v>
      </c>
      <c r="EKN4">
        <f t="shared" ref="EKN4" si="3669">IF(EKN2=EKM2,EKM4+1,1)</f>
        <v>109</v>
      </c>
      <c r="EKO4">
        <f t="shared" ref="EKO4" si="3670">IF(EKO2=EKN2,EKN4+1,1)</f>
        <v>110</v>
      </c>
      <c r="EKP4">
        <f t="shared" ref="EKP4" si="3671">IF(EKP2=EKO2,EKO4+1,1)</f>
        <v>111</v>
      </c>
      <c r="EKQ4">
        <f t="shared" ref="EKQ4" si="3672">IF(EKQ2=EKP2,EKP4+1,1)</f>
        <v>112</v>
      </c>
      <c r="EKR4">
        <f t="shared" ref="EKR4" si="3673">IF(EKR2=EKQ2,EKQ4+1,1)</f>
        <v>113</v>
      </c>
      <c r="EKS4">
        <f t="shared" ref="EKS4" si="3674">IF(EKS2=EKR2,EKR4+1,1)</f>
        <v>114</v>
      </c>
      <c r="EKT4">
        <f t="shared" ref="EKT4" si="3675">IF(EKT2=EKS2,EKS4+1,1)</f>
        <v>115</v>
      </c>
      <c r="EKU4">
        <f t="shared" ref="EKU4" si="3676">IF(EKU2=EKT2,EKT4+1,1)</f>
        <v>116</v>
      </c>
      <c r="EKV4">
        <f t="shared" ref="EKV4" si="3677">IF(EKV2=EKU2,EKU4+1,1)</f>
        <v>117</v>
      </c>
      <c r="EKW4">
        <f t="shared" ref="EKW4" si="3678">IF(EKW2=EKV2,EKV4+1,1)</f>
        <v>118</v>
      </c>
      <c r="EKX4">
        <f t="shared" ref="EKX4" si="3679">IF(EKX2=EKW2,EKW4+1,1)</f>
        <v>119</v>
      </c>
      <c r="EKY4">
        <f t="shared" ref="EKY4" si="3680">IF(EKY2=EKX2,EKX4+1,1)</f>
        <v>120</v>
      </c>
      <c r="EKZ4">
        <f t="shared" ref="EKZ4" si="3681">IF(EKZ2=EKY2,EKY4+1,1)</f>
        <v>121</v>
      </c>
      <c r="ELA4">
        <f t="shared" ref="ELA4" si="3682">IF(ELA2=EKZ2,EKZ4+1,1)</f>
        <v>122</v>
      </c>
      <c r="ELB4">
        <f t="shared" ref="ELB4" si="3683">IF(ELB2=ELA2,ELA4+1,1)</f>
        <v>1</v>
      </c>
      <c r="ELC4">
        <f t="shared" ref="ELC4" si="3684">IF(ELC2=ELB2,ELB4+1,1)</f>
        <v>2</v>
      </c>
      <c r="ELD4">
        <f t="shared" ref="ELD4" si="3685">IF(ELD2=ELC2,ELC4+1,1)</f>
        <v>3</v>
      </c>
      <c r="ELE4">
        <f t="shared" ref="ELE4" si="3686">IF(ELE2=ELD2,ELD4+1,1)</f>
        <v>4</v>
      </c>
      <c r="ELF4">
        <f t="shared" ref="ELF4" si="3687">IF(ELF2=ELE2,ELE4+1,1)</f>
        <v>1</v>
      </c>
      <c r="ELG4">
        <f t="shared" ref="ELG4" si="3688">IF(ELG2=ELF2,ELF4+1,1)</f>
        <v>2</v>
      </c>
      <c r="ELH4">
        <f t="shared" ref="ELH4" si="3689">IF(ELH2=ELG2,ELG4+1,1)</f>
        <v>3</v>
      </c>
      <c r="ELI4">
        <f t="shared" ref="ELI4" si="3690">IF(ELI2=ELH2,ELH4+1,1)</f>
        <v>4</v>
      </c>
      <c r="ELJ4">
        <f t="shared" ref="ELJ4" si="3691">IF(ELJ2=ELI2,ELI4+1,1)</f>
        <v>5</v>
      </c>
      <c r="ELK4">
        <f t="shared" ref="ELK4" si="3692">IF(ELK2=ELJ2,ELJ4+1,1)</f>
        <v>6</v>
      </c>
      <c r="ELL4">
        <f t="shared" ref="ELL4" si="3693">IF(ELL2=ELK2,ELK4+1,1)</f>
        <v>7</v>
      </c>
      <c r="ELM4">
        <f t="shared" ref="ELM4" si="3694">IF(ELM2=ELL2,ELL4+1,1)</f>
        <v>1</v>
      </c>
      <c r="ELN4">
        <f t="shared" ref="ELN4" si="3695">IF(ELN2=ELM2,ELM4+1,1)</f>
        <v>2</v>
      </c>
      <c r="ELO4">
        <f t="shared" ref="ELO4" si="3696">IF(ELO2=ELN2,ELN4+1,1)</f>
        <v>3</v>
      </c>
      <c r="ELP4">
        <f t="shared" ref="ELP4" si="3697">IF(ELP2=ELO2,ELO4+1,1)</f>
        <v>4</v>
      </c>
      <c r="ELQ4">
        <f t="shared" ref="ELQ4" si="3698">IF(ELQ2=ELP2,ELP4+1,1)</f>
        <v>5</v>
      </c>
      <c r="ELR4">
        <f t="shared" ref="ELR4" si="3699">IF(ELR2=ELQ2,ELQ4+1,1)</f>
        <v>6</v>
      </c>
      <c r="ELS4">
        <f t="shared" ref="ELS4" si="3700">IF(ELS2=ELR2,ELR4+1,1)</f>
        <v>7</v>
      </c>
      <c r="ELT4">
        <f t="shared" ref="ELT4" si="3701">IF(ELT2=ELS2,ELS4+1,1)</f>
        <v>8</v>
      </c>
      <c r="ELU4">
        <f t="shared" ref="ELU4" si="3702">IF(ELU2=ELT2,ELT4+1,1)</f>
        <v>9</v>
      </c>
      <c r="ELV4">
        <f t="shared" ref="ELV4" si="3703">IF(ELV2=ELU2,ELU4+1,1)</f>
        <v>10</v>
      </c>
      <c r="ELW4">
        <f t="shared" ref="ELW4" si="3704">IF(ELW2=ELV2,ELV4+1,1)</f>
        <v>11</v>
      </c>
      <c r="ELX4">
        <f t="shared" ref="ELX4" si="3705">IF(ELX2=ELW2,ELW4+1,1)</f>
        <v>12</v>
      </c>
      <c r="ELY4">
        <f t="shared" ref="ELY4" si="3706">IF(ELY2=ELX2,ELX4+1,1)</f>
        <v>13</v>
      </c>
      <c r="ELZ4">
        <f t="shared" ref="ELZ4" si="3707">IF(ELZ2=ELY2,ELY4+1,1)</f>
        <v>14</v>
      </c>
      <c r="EMA4">
        <f t="shared" ref="EMA4" si="3708">IF(EMA2=ELZ2,ELZ4+1,1)</f>
        <v>15</v>
      </c>
      <c r="EMB4">
        <f t="shared" ref="EMB4" si="3709">IF(EMB2=EMA2,EMA4+1,1)</f>
        <v>16</v>
      </c>
      <c r="EMC4">
        <f t="shared" ref="EMC4" si="3710">IF(EMC2=EMB2,EMB4+1,1)</f>
        <v>17</v>
      </c>
      <c r="EMD4">
        <f t="shared" ref="EMD4" si="3711">IF(EMD2=EMC2,EMC4+1,1)</f>
        <v>18</v>
      </c>
      <c r="EME4">
        <f t="shared" ref="EME4" si="3712">IF(EME2=EMD2,EMD4+1,1)</f>
        <v>19</v>
      </c>
      <c r="EMF4">
        <f t="shared" ref="EMF4" si="3713">IF(EMF2=EME2,EME4+1,1)</f>
        <v>20</v>
      </c>
      <c r="EMG4">
        <f t="shared" ref="EMG4" si="3714">IF(EMG2=EMF2,EMF4+1,1)</f>
        <v>21</v>
      </c>
      <c r="EMH4">
        <f t="shared" ref="EMH4" si="3715">IF(EMH2=EMG2,EMG4+1,1)</f>
        <v>22</v>
      </c>
      <c r="EMI4">
        <f t="shared" ref="EMI4" si="3716">IF(EMI2=EMH2,EMH4+1,1)</f>
        <v>23</v>
      </c>
      <c r="EMJ4">
        <f t="shared" ref="EMJ4" si="3717">IF(EMJ2=EMI2,EMI4+1,1)</f>
        <v>24</v>
      </c>
      <c r="EMK4">
        <f t="shared" ref="EMK4" si="3718">IF(EMK2=EMJ2,EMJ4+1,1)</f>
        <v>25</v>
      </c>
      <c r="EML4">
        <f t="shared" ref="EML4" si="3719">IF(EML2=EMK2,EMK4+1,1)</f>
        <v>26</v>
      </c>
      <c r="EMM4">
        <f t="shared" ref="EMM4" si="3720">IF(EMM2=EML2,EML4+1,1)</f>
        <v>27</v>
      </c>
      <c r="EMN4">
        <f t="shared" ref="EMN4" si="3721">IF(EMN2=EMM2,EMM4+1,1)</f>
        <v>28</v>
      </c>
      <c r="EMO4">
        <f t="shared" ref="EMO4" si="3722">IF(EMO2=EMN2,EMN4+1,1)</f>
        <v>29</v>
      </c>
      <c r="EMP4">
        <f t="shared" ref="EMP4" si="3723">IF(EMP2=EMO2,EMO4+1,1)</f>
        <v>30</v>
      </c>
      <c r="EMQ4">
        <f t="shared" ref="EMQ4" si="3724">IF(EMQ2=EMP2,EMP4+1,1)</f>
        <v>31</v>
      </c>
      <c r="EMR4">
        <f t="shared" ref="EMR4" si="3725">IF(EMR2=EMQ2,EMQ4+1,1)</f>
        <v>32</v>
      </c>
      <c r="EMS4">
        <f t="shared" ref="EMS4" si="3726">IF(EMS2=EMR2,EMR4+1,1)</f>
        <v>33</v>
      </c>
      <c r="EMT4">
        <f t="shared" ref="EMT4" si="3727">IF(EMT2=EMS2,EMS4+1,1)</f>
        <v>34</v>
      </c>
      <c r="EMU4">
        <f t="shared" ref="EMU4" si="3728">IF(EMU2=EMT2,EMT4+1,1)</f>
        <v>35</v>
      </c>
      <c r="EMV4">
        <f t="shared" ref="EMV4" si="3729">IF(EMV2=EMU2,EMU4+1,1)</f>
        <v>36</v>
      </c>
      <c r="EMW4">
        <f t="shared" ref="EMW4" si="3730">IF(EMW2=EMV2,EMV4+1,1)</f>
        <v>37</v>
      </c>
      <c r="EMX4">
        <f t="shared" ref="EMX4" si="3731">IF(EMX2=EMW2,EMW4+1,1)</f>
        <v>38</v>
      </c>
      <c r="EMY4">
        <f t="shared" ref="EMY4" si="3732">IF(EMY2=EMX2,EMX4+1,1)</f>
        <v>39</v>
      </c>
      <c r="EMZ4">
        <f t="shared" ref="EMZ4" si="3733">IF(EMZ2=EMY2,EMY4+1,1)</f>
        <v>40</v>
      </c>
      <c r="ENA4">
        <f t="shared" ref="ENA4" si="3734">IF(ENA2=EMZ2,EMZ4+1,1)</f>
        <v>41</v>
      </c>
      <c r="ENB4">
        <f t="shared" ref="ENB4" si="3735">IF(ENB2=ENA2,ENA4+1,1)</f>
        <v>42</v>
      </c>
      <c r="ENC4">
        <f t="shared" ref="ENC4" si="3736">IF(ENC2=ENB2,ENB4+1,1)</f>
        <v>43</v>
      </c>
      <c r="END4">
        <f t="shared" ref="END4" si="3737">IF(END2=ENC2,ENC4+1,1)</f>
        <v>1</v>
      </c>
      <c r="ENE4">
        <f t="shared" ref="ENE4" si="3738">IF(ENE2=END2,END4+1,1)</f>
        <v>2</v>
      </c>
      <c r="ENF4">
        <f t="shared" ref="ENF4" si="3739">IF(ENF2=ENE2,ENE4+1,1)</f>
        <v>3</v>
      </c>
      <c r="ENG4">
        <f t="shared" ref="ENG4" si="3740">IF(ENG2=ENF2,ENF4+1,1)</f>
        <v>4</v>
      </c>
      <c r="ENH4">
        <f t="shared" ref="ENH4" si="3741">IF(ENH2=ENG2,ENG4+1,1)</f>
        <v>5</v>
      </c>
      <c r="ENI4">
        <f t="shared" ref="ENI4" si="3742">IF(ENI2=ENH2,ENH4+1,1)</f>
        <v>6</v>
      </c>
      <c r="ENJ4">
        <f t="shared" ref="ENJ4" si="3743">IF(ENJ2=ENI2,ENI4+1,1)</f>
        <v>7</v>
      </c>
      <c r="ENK4">
        <f t="shared" ref="ENK4" si="3744">IF(ENK2=ENJ2,ENJ4+1,1)</f>
        <v>8</v>
      </c>
      <c r="ENL4">
        <f t="shared" ref="ENL4" si="3745">IF(ENL2=ENK2,ENK4+1,1)</f>
        <v>9</v>
      </c>
      <c r="ENM4">
        <f t="shared" ref="ENM4" si="3746">IF(ENM2=ENL2,ENL4+1,1)</f>
        <v>10</v>
      </c>
      <c r="ENN4">
        <f t="shared" ref="ENN4" si="3747">IF(ENN2=ENM2,ENM4+1,1)</f>
        <v>11</v>
      </c>
      <c r="ENO4">
        <f t="shared" ref="ENO4" si="3748">IF(ENO2=ENN2,ENN4+1,1)</f>
        <v>12</v>
      </c>
      <c r="ENP4">
        <f t="shared" ref="ENP4" si="3749">IF(ENP2=ENO2,ENO4+1,1)</f>
        <v>13</v>
      </c>
      <c r="ENQ4">
        <f t="shared" ref="ENQ4" si="3750">IF(ENQ2=ENP2,ENP4+1,1)</f>
        <v>14</v>
      </c>
      <c r="ENR4">
        <f t="shared" ref="ENR4" si="3751">IF(ENR2=ENQ2,ENQ4+1,1)</f>
        <v>15</v>
      </c>
      <c r="ENS4">
        <f t="shared" ref="ENS4" si="3752">IF(ENS2=ENR2,ENR4+1,1)</f>
        <v>16</v>
      </c>
      <c r="ENT4">
        <f t="shared" ref="ENT4" si="3753">IF(ENT2=ENS2,ENS4+1,1)</f>
        <v>17</v>
      </c>
      <c r="ENU4">
        <f t="shared" ref="ENU4" si="3754">IF(ENU2=ENT2,ENT4+1,1)</f>
        <v>18</v>
      </c>
      <c r="ENV4">
        <f t="shared" ref="ENV4" si="3755">IF(ENV2=ENU2,ENU4+1,1)</f>
        <v>19</v>
      </c>
      <c r="ENW4">
        <f t="shared" ref="ENW4" si="3756">IF(ENW2=ENV2,ENV4+1,1)</f>
        <v>20</v>
      </c>
      <c r="ENX4">
        <f t="shared" ref="ENX4" si="3757">IF(ENX2=ENW2,ENW4+1,1)</f>
        <v>21</v>
      </c>
      <c r="ENY4">
        <f t="shared" ref="ENY4" si="3758">IF(ENY2=ENX2,ENX4+1,1)</f>
        <v>22</v>
      </c>
      <c r="ENZ4">
        <f t="shared" ref="ENZ4" si="3759">IF(ENZ2=ENY2,ENY4+1,1)</f>
        <v>23</v>
      </c>
      <c r="EOA4">
        <f t="shared" ref="EOA4" si="3760">IF(EOA2=ENZ2,ENZ4+1,1)</f>
        <v>24</v>
      </c>
      <c r="EOB4">
        <f t="shared" ref="EOB4" si="3761">IF(EOB2=EOA2,EOA4+1,1)</f>
        <v>25</v>
      </c>
      <c r="EOC4">
        <f t="shared" ref="EOC4" si="3762">IF(EOC2=EOB2,EOB4+1,1)</f>
        <v>26</v>
      </c>
      <c r="EOD4">
        <f t="shared" ref="EOD4" si="3763">IF(EOD2=EOC2,EOC4+1,1)</f>
        <v>27</v>
      </c>
      <c r="EOE4">
        <f t="shared" ref="EOE4" si="3764">IF(EOE2=EOD2,EOD4+1,1)</f>
        <v>28</v>
      </c>
      <c r="EOF4">
        <f t="shared" ref="EOF4" si="3765">IF(EOF2=EOE2,EOE4+1,1)</f>
        <v>29</v>
      </c>
      <c r="EOG4">
        <f t="shared" ref="EOG4" si="3766">IF(EOG2=EOF2,EOF4+1,1)</f>
        <v>30</v>
      </c>
      <c r="EOH4">
        <f t="shared" ref="EOH4" si="3767">IF(EOH2=EOG2,EOG4+1,1)</f>
        <v>31</v>
      </c>
      <c r="EOI4">
        <f t="shared" ref="EOI4" si="3768">IF(EOI2=EOH2,EOH4+1,1)</f>
        <v>32</v>
      </c>
      <c r="EOJ4">
        <f t="shared" ref="EOJ4" si="3769">IF(EOJ2=EOI2,EOI4+1,1)</f>
        <v>33</v>
      </c>
      <c r="EOK4">
        <f t="shared" ref="EOK4" si="3770">IF(EOK2=EOJ2,EOJ4+1,1)</f>
        <v>34</v>
      </c>
      <c r="EOL4">
        <f t="shared" ref="EOL4" si="3771">IF(EOL2=EOK2,EOK4+1,1)</f>
        <v>35</v>
      </c>
      <c r="EOM4">
        <f t="shared" ref="EOM4" si="3772">IF(EOM2=EOL2,EOL4+1,1)</f>
        <v>36</v>
      </c>
      <c r="EON4">
        <f t="shared" ref="EON4" si="3773">IF(EON2=EOM2,EOM4+1,1)</f>
        <v>37</v>
      </c>
      <c r="EOO4">
        <f t="shared" ref="EOO4" si="3774">IF(EOO2=EON2,EON4+1,1)</f>
        <v>38</v>
      </c>
      <c r="EOP4">
        <f t="shared" ref="EOP4" si="3775">IF(EOP2=EOO2,EOO4+1,1)</f>
        <v>39</v>
      </c>
      <c r="EOQ4">
        <f t="shared" ref="EOQ4" si="3776">IF(EOQ2=EOP2,EOP4+1,1)</f>
        <v>40</v>
      </c>
      <c r="EOR4">
        <f t="shared" ref="EOR4" si="3777">IF(EOR2=EOQ2,EOQ4+1,1)</f>
        <v>41</v>
      </c>
      <c r="EOS4">
        <f t="shared" ref="EOS4" si="3778">IF(EOS2=EOR2,EOR4+1,1)</f>
        <v>42</v>
      </c>
      <c r="EOT4">
        <f t="shared" ref="EOT4" si="3779">IF(EOT2=EOS2,EOS4+1,1)</f>
        <v>43</v>
      </c>
      <c r="EOU4">
        <f t="shared" ref="EOU4" si="3780">IF(EOU2=EOT2,EOT4+1,1)</f>
        <v>44</v>
      </c>
      <c r="EOV4">
        <f t="shared" ref="EOV4" si="3781">IF(EOV2=EOU2,EOU4+1,1)</f>
        <v>45</v>
      </c>
      <c r="EOW4">
        <f t="shared" ref="EOW4" si="3782">IF(EOW2=EOV2,EOV4+1,1)</f>
        <v>46</v>
      </c>
      <c r="EOX4">
        <f t="shared" ref="EOX4" si="3783">IF(EOX2=EOW2,EOW4+1,1)</f>
        <v>47</v>
      </c>
      <c r="EOY4">
        <f t="shared" ref="EOY4" si="3784">IF(EOY2=EOX2,EOX4+1,1)</f>
        <v>48</v>
      </c>
      <c r="EOZ4">
        <f t="shared" ref="EOZ4" si="3785">IF(EOZ2=EOY2,EOY4+1,1)</f>
        <v>49</v>
      </c>
      <c r="EPA4">
        <f t="shared" ref="EPA4" si="3786">IF(EPA2=EOZ2,EOZ4+1,1)</f>
        <v>50</v>
      </c>
      <c r="EPB4">
        <f t="shared" ref="EPB4" si="3787">IF(EPB2=EPA2,EPA4+1,1)</f>
        <v>51</v>
      </c>
      <c r="EPC4">
        <f t="shared" ref="EPC4" si="3788">IF(EPC2=EPB2,EPB4+1,1)</f>
        <v>52</v>
      </c>
      <c r="EPD4">
        <f t="shared" ref="EPD4" si="3789">IF(EPD2=EPC2,EPC4+1,1)</f>
        <v>53</v>
      </c>
      <c r="EPE4">
        <f t="shared" ref="EPE4" si="3790">IF(EPE2=EPD2,EPD4+1,1)</f>
        <v>54</v>
      </c>
      <c r="EPF4">
        <f t="shared" ref="EPF4" si="3791">IF(EPF2=EPE2,EPE4+1,1)</f>
        <v>55</v>
      </c>
      <c r="EPG4">
        <f t="shared" ref="EPG4" si="3792">IF(EPG2=EPF2,EPF4+1,1)</f>
        <v>56</v>
      </c>
      <c r="EPH4">
        <f t="shared" ref="EPH4" si="3793">IF(EPH2=EPG2,EPG4+1,1)</f>
        <v>57</v>
      </c>
      <c r="EPI4">
        <f t="shared" ref="EPI4" si="3794">IF(EPI2=EPH2,EPH4+1,1)</f>
        <v>1</v>
      </c>
      <c r="EPJ4">
        <f t="shared" ref="EPJ4" si="3795">IF(EPJ2=EPI2,EPI4+1,1)</f>
        <v>2</v>
      </c>
      <c r="EPK4">
        <f t="shared" ref="EPK4" si="3796">IF(EPK2=EPJ2,EPJ4+1,1)</f>
        <v>3</v>
      </c>
      <c r="EPL4">
        <f t="shared" ref="EPL4" si="3797">IF(EPL2=EPK2,EPK4+1,1)</f>
        <v>4</v>
      </c>
      <c r="EPM4">
        <f t="shared" ref="EPM4" si="3798">IF(EPM2=EPL2,EPL4+1,1)</f>
        <v>5</v>
      </c>
      <c r="EPN4">
        <f t="shared" ref="EPN4" si="3799">IF(EPN2=EPM2,EPM4+1,1)</f>
        <v>6</v>
      </c>
      <c r="EPO4">
        <f t="shared" ref="EPO4" si="3800">IF(EPO2=EPN2,EPN4+1,1)</f>
        <v>7</v>
      </c>
      <c r="EPP4">
        <f t="shared" ref="EPP4" si="3801">IF(EPP2=EPO2,EPO4+1,1)</f>
        <v>8</v>
      </c>
      <c r="EPQ4">
        <f t="shared" ref="EPQ4" si="3802">IF(EPQ2=EPP2,EPP4+1,1)</f>
        <v>9</v>
      </c>
      <c r="EPR4">
        <f t="shared" ref="EPR4" si="3803">IF(EPR2=EPQ2,EPQ4+1,1)</f>
        <v>10</v>
      </c>
      <c r="EPS4">
        <f t="shared" ref="EPS4" si="3804">IF(EPS2=EPR2,EPR4+1,1)</f>
        <v>11</v>
      </c>
      <c r="EPT4">
        <f t="shared" ref="EPT4" si="3805">IF(EPT2=EPS2,EPS4+1,1)</f>
        <v>12</v>
      </c>
      <c r="EPU4">
        <f t="shared" ref="EPU4" si="3806">IF(EPU2=EPT2,EPT4+1,1)</f>
        <v>13</v>
      </c>
      <c r="EPV4">
        <f t="shared" ref="EPV4" si="3807">IF(EPV2=EPU2,EPU4+1,1)</f>
        <v>14</v>
      </c>
      <c r="EPW4">
        <f t="shared" ref="EPW4" si="3808">IF(EPW2=EPV2,EPV4+1,1)</f>
        <v>15</v>
      </c>
      <c r="EPX4">
        <f t="shared" ref="EPX4" si="3809">IF(EPX2=EPW2,EPW4+1,1)</f>
        <v>16</v>
      </c>
      <c r="EPY4">
        <f t="shared" ref="EPY4" si="3810">IF(EPY2=EPX2,EPX4+1,1)</f>
        <v>17</v>
      </c>
      <c r="EPZ4">
        <f t="shared" ref="EPZ4" si="3811">IF(EPZ2=EPY2,EPY4+1,1)</f>
        <v>18</v>
      </c>
      <c r="EQA4">
        <f t="shared" ref="EQA4" si="3812">IF(EQA2=EPZ2,EPZ4+1,1)</f>
        <v>19</v>
      </c>
      <c r="EQB4">
        <f t="shared" ref="EQB4" si="3813">IF(EQB2=EQA2,EQA4+1,1)</f>
        <v>20</v>
      </c>
      <c r="EQC4">
        <f t="shared" ref="EQC4" si="3814">IF(EQC2=EQB2,EQB4+1,1)</f>
        <v>21</v>
      </c>
      <c r="EQD4">
        <f t="shared" ref="EQD4" si="3815">IF(EQD2=EQC2,EQC4+1,1)</f>
        <v>22</v>
      </c>
      <c r="EQE4">
        <f t="shared" ref="EQE4" si="3816">IF(EQE2=EQD2,EQD4+1,1)</f>
        <v>23</v>
      </c>
      <c r="EQF4">
        <f t="shared" ref="EQF4" si="3817">IF(EQF2=EQE2,EQE4+1,1)</f>
        <v>24</v>
      </c>
      <c r="EQG4">
        <f t="shared" ref="EQG4" si="3818">IF(EQG2=EQF2,EQF4+1,1)</f>
        <v>25</v>
      </c>
      <c r="EQH4">
        <f t="shared" ref="EQH4" si="3819">IF(EQH2=EQG2,EQG4+1,1)</f>
        <v>26</v>
      </c>
      <c r="EQI4">
        <f t="shared" ref="EQI4" si="3820">IF(EQI2=EQH2,EQH4+1,1)</f>
        <v>27</v>
      </c>
      <c r="EQJ4">
        <f t="shared" ref="EQJ4" si="3821">IF(EQJ2=EQI2,EQI4+1,1)</f>
        <v>28</v>
      </c>
      <c r="EQK4">
        <f t="shared" ref="EQK4" si="3822">IF(EQK2=EQJ2,EQJ4+1,1)</f>
        <v>29</v>
      </c>
      <c r="EQL4">
        <f t="shared" ref="EQL4" si="3823">IF(EQL2=EQK2,EQK4+1,1)</f>
        <v>30</v>
      </c>
      <c r="EQM4">
        <f t="shared" ref="EQM4" si="3824">IF(EQM2=EQL2,EQL4+1,1)</f>
        <v>31</v>
      </c>
      <c r="EQN4">
        <f t="shared" ref="EQN4" si="3825">IF(EQN2=EQM2,EQM4+1,1)</f>
        <v>32</v>
      </c>
      <c r="EQO4">
        <f t="shared" ref="EQO4" si="3826">IF(EQO2=EQN2,EQN4+1,1)</f>
        <v>33</v>
      </c>
      <c r="EQP4">
        <f t="shared" ref="EQP4" si="3827">IF(EQP2=EQO2,EQO4+1,1)</f>
        <v>34</v>
      </c>
      <c r="EQQ4">
        <f t="shared" ref="EQQ4" si="3828">IF(EQQ2=EQP2,EQP4+1,1)</f>
        <v>35</v>
      </c>
      <c r="EQR4">
        <f t="shared" ref="EQR4" si="3829">IF(EQR2=EQQ2,EQQ4+1,1)</f>
        <v>36</v>
      </c>
      <c r="EQS4">
        <f t="shared" ref="EQS4" si="3830">IF(EQS2=EQR2,EQR4+1,1)</f>
        <v>37</v>
      </c>
      <c r="EQT4">
        <f t="shared" ref="EQT4" si="3831">IF(EQT2=EQS2,EQS4+1,1)</f>
        <v>38</v>
      </c>
      <c r="EQU4">
        <f t="shared" ref="EQU4" si="3832">IF(EQU2=EQT2,EQT4+1,1)</f>
        <v>39</v>
      </c>
      <c r="EQV4">
        <f t="shared" ref="EQV4" si="3833">IF(EQV2=EQU2,EQU4+1,1)</f>
        <v>40</v>
      </c>
      <c r="EQW4">
        <f t="shared" ref="EQW4" si="3834">IF(EQW2=EQV2,EQV4+1,1)</f>
        <v>41</v>
      </c>
      <c r="EQX4">
        <f t="shared" ref="EQX4" si="3835">IF(EQX2=EQW2,EQW4+1,1)</f>
        <v>42</v>
      </c>
      <c r="EQY4">
        <f t="shared" ref="EQY4" si="3836">IF(EQY2=EQX2,EQX4+1,1)</f>
        <v>43</v>
      </c>
      <c r="EQZ4">
        <f t="shared" ref="EQZ4" si="3837">IF(EQZ2=EQY2,EQY4+1,1)</f>
        <v>44</v>
      </c>
      <c r="ERA4">
        <f t="shared" ref="ERA4" si="3838">IF(ERA2=EQZ2,EQZ4+1,1)</f>
        <v>45</v>
      </c>
      <c r="ERB4">
        <f t="shared" ref="ERB4" si="3839">IF(ERB2=ERA2,ERA4+1,1)</f>
        <v>46</v>
      </c>
      <c r="ERC4">
        <f t="shared" ref="ERC4" si="3840">IF(ERC2=ERB2,ERB4+1,1)</f>
        <v>47</v>
      </c>
      <c r="ERD4">
        <f t="shared" ref="ERD4" si="3841">IF(ERD2=ERC2,ERC4+1,1)</f>
        <v>48</v>
      </c>
      <c r="ERE4">
        <f t="shared" ref="ERE4" si="3842">IF(ERE2=ERD2,ERD4+1,1)</f>
        <v>49</v>
      </c>
      <c r="ERF4">
        <f t="shared" ref="ERF4" si="3843">IF(ERF2=ERE2,ERE4+1,1)</f>
        <v>50</v>
      </c>
      <c r="ERG4">
        <f t="shared" ref="ERG4" si="3844">IF(ERG2=ERF2,ERF4+1,1)</f>
        <v>51</v>
      </c>
      <c r="ERH4">
        <f t="shared" ref="ERH4" si="3845">IF(ERH2=ERG2,ERG4+1,1)</f>
        <v>52</v>
      </c>
      <c r="ERI4">
        <f t="shared" ref="ERI4" si="3846">IF(ERI2=ERH2,ERH4+1,1)</f>
        <v>53</v>
      </c>
      <c r="ERJ4">
        <f t="shared" ref="ERJ4" si="3847">IF(ERJ2=ERI2,ERI4+1,1)</f>
        <v>54</v>
      </c>
      <c r="ERK4">
        <f t="shared" ref="ERK4" si="3848">IF(ERK2=ERJ2,ERJ4+1,1)</f>
        <v>55</v>
      </c>
      <c r="ERL4">
        <f t="shared" ref="ERL4" si="3849">IF(ERL2=ERK2,ERK4+1,1)</f>
        <v>56</v>
      </c>
      <c r="ERM4">
        <f t="shared" ref="ERM4" si="3850">IF(ERM2=ERL2,ERL4+1,1)</f>
        <v>57</v>
      </c>
      <c r="ERN4">
        <f t="shared" ref="ERN4" si="3851">IF(ERN2=ERM2,ERM4+1,1)</f>
        <v>58</v>
      </c>
      <c r="ERO4">
        <f t="shared" ref="ERO4" si="3852">IF(ERO2=ERN2,ERN4+1,1)</f>
        <v>59</v>
      </c>
      <c r="ERP4">
        <f t="shared" ref="ERP4" si="3853">IF(ERP2=ERO2,ERO4+1,1)</f>
        <v>60</v>
      </c>
      <c r="ERQ4">
        <f t="shared" ref="ERQ4" si="3854">IF(ERQ2=ERP2,ERP4+1,1)</f>
        <v>61</v>
      </c>
      <c r="ERR4">
        <f t="shared" ref="ERR4" si="3855">IF(ERR2=ERQ2,ERQ4+1,1)</f>
        <v>62</v>
      </c>
      <c r="ERS4">
        <f t="shared" ref="ERS4" si="3856">IF(ERS2=ERR2,ERR4+1,1)</f>
        <v>63</v>
      </c>
      <c r="ERT4">
        <f t="shared" ref="ERT4" si="3857">IF(ERT2=ERS2,ERS4+1,1)</f>
        <v>64</v>
      </c>
      <c r="ERU4">
        <f t="shared" ref="ERU4" si="3858">IF(ERU2=ERT2,ERT4+1,1)</f>
        <v>65</v>
      </c>
      <c r="ERV4">
        <f t="shared" ref="ERV4" si="3859">IF(ERV2=ERU2,ERU4+1,1)</f>
        <v>66</v>
      </c>
      <c r="ERW4">
        <f t="shared" ref="ERW4" si="3860">IF(ERW2=ERV2,ERV4+1,1)</f>
        <v>67</v>
      </c>
      <c r="ERX4">
        <f t="shared" ref="ERX4" si="3861">IF(ERX2=ERW2,ERW4+1,1)</f>
        <v>68</v>
      </c>
      <c r="ERY4">
        <f t="shared" ref="ERY4" si="3862">IF(ERY2=ERX2,ERX4+1,1)</f>
        <v>69</v>
      </c>
      <c r="ERZ4">
        <f t="shared" ref="ERZ4" si="3863">IF(ERZ2=ERY2,ERY4+1,1)</f>
        <v>70</v>
      </c>
      <c r="ESA4">
        <f t="shared" ref="ESA4" si="3864">IF(ESA2=ERZ2,ERZ4+1,1)</f>
        <v>71</v>
      </c>
      <c r="ESB4">
        <f t="shared" ref="ESB4" si="3865">IF(ESB2=ESA2,ESA4+1,1)</f>
        <v>72</v>
      </c>
      <c r="ESC4">
        <f t="shared" ref="ESC4" si="3866">IF(ESC2=ESB2,ESB4+1,1)</f>
        <v>73</v>
      </c>
      <c r="ESD4">
        <f t="shared" ref="ESD4" si="3867">IF(ESD2=ESC2,ESC4+1,1)</f>
        <v>74</v>
      </c>
      <c r="ESE4">
        <f t="shared" ref="ESE4" si="3868">IF(ESE2=ESD2,ESD4+1,1)</f>
        <v>75</v>
      </c>
      <c r="ESF4">
        <f t="shared" ref="ESF4" si="3869">IF(ESF2=ESE2,ESE4+1,1)</f>
        <v>76</v>
      </c>
      <c r="ESG4">
        <f t="shared" ref="ESG4" si="3870">IF(ESG2=ESF2,ESF4+1,1)</f>
        <v>77</v>
      </c>
      <c r="ESH4">
        <f t="shared" ref="ESH4" si="3871">IF(ESH2=ESG2,ESG4+1,1)</f>
        <v>78</v>
      </c>
      <c r="ESI4">
        <f t="shared" ref="ESI4" si="3872">IF(ESI2=ESH2,ESH4+1,1)</f>
        <v>79</v>
      </c>
      <c r="ESJ4">
        <f t="shared" ref="ESJ4" si="3873">IF(ESJ2=ESI2,ESI4+1,1)</f>
        <v>80</v>
      </c>
      <c r="ESK4">
        <f t="shared" ref="ESK4" si="3874">IF(ESK2=ESJ2,ESJ4+1,1)</f>
        <v>81</v>
      </c>
      <c r="ESL4">
        <f t="shared" ref="ESL4" si="3875">IF(ESL2=ESK2,ESK4+1,1)</f>
        <v>82</v>
      </c>
      <c r="ESM4">
        <f t="shared" ref="ESM4" si="3876">IF(ESM2=ESL2,ESL4+1,1)</f>
        <v>83</v>
      </c>
      <c r="ESN4">
        <f t="shared" ref="ESN4" si="3877">IF(ESN2=ESM2,ESM4+1,1)</f>
        <v>84</v>
      </c>
      <c r="ESO4">
        <f t="shared" ref="ESO4" si="3878">IF(ESO2=ESN2,ESN4+1,1)</f>
        <v>85</v>
      </c>
      <c r="ESP4">
        <f t="shared" ref="ESP4" si="3879">IF(ESP2=ESO2,ESO4+1,1)</f>
        <v>86</v>
      </c>
      <c r="ESQ4">
        <f t="shared" ref="ESQ4" si="3880">IF(ESQ2=ESP2,ESP4+1,1)</f>
        <v>87</v>
      </c>
      <c r="ESR4">
        <f t="shared" ref="ESR4" si="3881">IF(ESR2=ESQ2,ESQ4+1,1)</f>
        <v>88</v>
      </c>
      <c r="ESS4">
        <f t="shared" ref="ESS4" si="3882">IF(ESS2=ESR2,ESR4+1,1)</f>
        <v>89</v>
      </c>
      <c r="EST4">
        <f t="shared" ref="EST4" si="3883">IF(EST2=ESS2,ESS4+1,1)</f>
        <v>90</v>
      </c>
      <c r="ESU4">
        <f t="shared" ref="ESU4" si="3884">IF(ESU2=EST2,EST4+1,1)</f>
        <v>91</v>
      </c>
      <c r="ESV4">
        <f t="shared" ref="ESV4" si="3885">IF(ESV2=ESU2,ESU4+1,1)</f>
        <v>92</v>
      </c>
      <c r="ESW4">
        <f t="shared" ref="ESW4" si="3886">IF(ESW2=ESV2,ESV4+1,1)</f>
        <v>93</v>
      </c>
      <c r="ESX4">
        <f t="shared" ref="ESX4" si="3887">IF(ESX2=ESW2,ESW4+1,1)</f>
        <v>94</v>
      </c>
      <c r="ESY4">
        <f t="shared" ref="ESY4" si="3888">IF(ESY2=ESX2,ESX4+1,1)</f>
        <v>95</v>
      </c>
      <c r="ESZ4">
        <f t="shared" ref="ESZ4" si="3889">IF(ESZ2=ESY2,ESY4+1,1)</f>
        <v>96</v>
      </c>
      <c r="ETA4">
        <f t="shared" ref="ETA4" si="3890">IF(ETA2=ESZ2,ESZ4+1,1)</f>
        <v>97</v>
      </c>
      <c r="ETB4">
        <f t="shared" ref="ETB4" si="3891">IF(ETB2=ETA2,ETA4+1,1)</f>
        <v>98</v>
      </c>
      <c r="ETC4">
        <f t="shared" ref="ETC4" si="3892">IF(ETC2=ETB2,ETB4+1,1)</f>
        <v>99</v>
      </c>
      <c r="ETD4">
        <f t="shared" ref="ETD4" si="3893">IF(ETD2=ETC2,ETC4+1,1)</f>
        <v>100</v>
      </c>
      <c r="ETE4">
        <f t="shared" ref="ETE4" si="3894">IF(ETE2=ETD2,ETD4+1,1)</f>
        <v>101</v>
      </c>
      <c r="ETF4">
        <f t="shared" ref="ETF4" si="3895">IF(ETF2=ETE2,ETE4+1,1)</f>
        <v>102</v>
      </c>
      <c r="ETG4">
        <f t="shared" ref="ETG4" si="3896">IF(ETG2=ETF2,ETF4+1,1)</f>
        <v>103</v>
      </c>
      <c r="ETH4">
        <f t="shared" ref="ETH4" si="3897">IF(ETH2=ETG2,ETG4+1,1)</f>
        <v>104</v>
      </c>
      <c r="ETI4">
        <f t="shared" ref="ETI4" si="3898">IF(ETI2=ETH2,ETH4+1,1)</f>
        <v>105</v>
      </c>
      <c r="ETJ4">
        <f t="shared" ref="ETJ4" si="3899">IF(ETJ2=ETI2,ETI4+1,1)</f>
        <v>106</v>
      </c>
      <c r="ETK4">
        <f t="shared" ref="ETK4" si="3900">IF(ETK2=ETJ2,ETJ4+1,1)</f>
        <v>107</v>
      </c>
      <c r="ETL4">
        <f t="shared" ref="ETL4" si="3901">IF(ETL2=ETK2,ETK4+1,1)</f>
        <v>108</v>
      </c>
      <c r="ETM4">
        <f t="shared" ref="ETM4" si="3902">IF(ETM2=ETL2,ETL4+1,1)</f>
        <v>109</v>
      </c>
      <c r="ETN4">
        <f t="shared" ref="ETN4" si="3903">IF(ETN2=ETM2,ETM4+1,1)</f>
        <v>110</v>
      </c>
      <c r="ETO4">
        <f t="shared" ref="ETO4" si="3904">IF(ETO2=ETN2,ETN4+1,1)</f>
        <v>111</v>
      </c>
      <c r="ETP4">
        <f t="shared" ref="ETP4" si="3905">IF(ETP2=ETO2,ETO4+1,1)</f>
        <v>112</v>
      </c>
      <c r="ETQ4">
        <f t="shared" ref="ETQ4" si="3906">IF(ETQ2=ETP2,ETP4+1,1)</f>
        <v>113</v>
      </c>
      <c r="ETR4">
        <f t="shared" ref="ETR4" si="3907">IF(ETR2=ETQ2,ETQ4+1,1)</f>
        <v>114</v>
      </c>
      <c r="ETS4">
        <f t="shared" ref="ETS4" si="3908">IF(ETS2=ETR2,ETR4+1,1)</f>
        <v>115</v>
      </c>
      <c r="ETT4">
        <f t="shared" ref="ETT4" si="3909">IF(ETT2=ETS2,ETS4+1,1)</f>
        <v>116</v>
      </c>
      <c r="ETU4">
        <f t="shared" ref="ETU4" si="3910">IF(ETU2=ETT2,ETT4+1,1)</f>
        <v>117</v>
      </c>
      <c r="ETV4">
        <f t="shared" ref="ETV4" si="3911">IF(ETV2=ETU2,ETU4+1,1)</f>
        <v>1</v>
      </c>
      <c r="ETW4">
        <f t="shared" ref="ETW4" si="3912">IF(ETW2=ETV2,ETV4+1,1)</f>
        <v>2</v>
      </c>
      <c r="ETX4">
        <f t="shared" ref="ETX4" si="3913">IF(ETX2=ETW2,ETW4+1,1)</f>
        <v>3</v>
      </c>
      <c r="ETY4">
        <f t="shared" ref="ETY4" si="3914">IF(ETY2=ETX2,ETX4+1,1)</f>
        <v>4</v>
      </c>
      <c r="ETZ4">
        <f t="shared" ref="ETZ4" si="3915">IF(ETZ2=ETY2,ETY4+1,1)</f>
        <v>5</v>
      </c>
      <c r="EUA4">
        <f t="shared" ref="EUA4" si="3916">IF(EUA2=ETZ2,ETZ4+1,1)</f>
        <v>6</v>
      </c>
      <c r="EUB4">
        <f t="shared" ref="EUB4" si="3917">IF(EUB2=EUA2,EUA4+1,1)</f>
        <v>7</v>
      </c>
      <c r="EUC4">
        <f t="shared" ref="EUC4" si="3918">IF(EUC2=EUB2,EUB4+1,1)</f>
        <v>8</v>
      </c>
      <c r="EUD4">
        <f t="shared" ref="EUD4" si="3919">IF(EUD2=EUC2,EUC4+1,1)</f>
        <v>9</v>
      </c>
      <c r="EUE4">
        <f t="shared" ref="EUE4" si="3920">IF(EUE2=EUD2,EUD4+1,1)</f>
        <v>10</v>
      </c>
      <c r="EUF4">
        <f t="shared" ref="EUF4" si="3921">IF(EUF2=EUE2,EUE4+1,1)</f>
        <v>11</v>
      </c>
      <c r="EUG4">
        <f t="shared" ref="EUG4" si="3922">IF(EUG2=EUF2,EUF4+1,1)</f>
        <v>12</v>
      </c>
      <c r="EUH4">
        <f t="shared" ref="EUH4" si="3923">IF(EUH2=EUG2,EUG4+1,1)</f>
        <v>13</v>
      </c>
      <c r="EUI4">
        <f t="shared" ref="EUI4" si="3924">IF(EUI2=EUH2,EUH4+1,1)</f>
        <v>14</v>
      </c>
      <c r="EUJ4">
        <f t="shared" ref="EUJ4" si="3925">IF(EUJ2=EUI2,EUI4+1,1)</f>
        <v>15</v>
      </c>
      <c r="EUK4">
        <f t="shared" ref="EUK4" si="3926">IF(EUK2=EUJ2,EUJ4+1,1)</f>
        <v>16</v>
      </c>
      <c r="EUL4">
        <f t="shared" ref="EUL4" si="3927">IF(EUL2=EUK2,EUK4+1,1)</f>
        <v>17</v>
      </c>
      <c r="EUM4">
        <f t="shared" ref="EUM4" si="3928">IF(EUM2=EUL2,EUL4+1,1)</f>
        <v>18</v>
      </c>
      <c r="EUN4">
        <f t="shared" ref="EUN4" si="3929">IF(EUN2=EUM2,EUM4+1,1)</f>
        <v>19</v>
      </c>
      <c r="EUO4">
        <f t="shared" ref="EUO4" si="3930">IF(EUO2=EUN2,EUN4+1,1)</f>
        <v>20</v>
      </c>
      <c r="EUP4">
        <f t="shared" ref="EUP4" si="3931">IF(EUP2=EUO2,EUO4+1,1)</f>
        <v>21</v>
      </c>
      <c r="EUQ4">
        <f t="shared" ref="EUQ4" si="3932">IF(EUQ2=EUP2,EUP4+1,1)</f>
        <v>22</v>
      </c>
      <c r="EUR4">
        <f t="shared" ref="EUR4" si="3933">IF(EUR2=EUQ2,EUQ4+1,1)</f>
        <v>23</v>
      </c>
      <c r="EUS4">
        <f t="shared" ref="EUS4" si="3934">IF(EUS2=EUR2,EUR4+1,1)</f>
        <v>24</v>
      </c>
      <c r="EUT4">
        <f t="shared" ref="EUT4" si="3935">IF(EUT2=EUS2,EUS4+1,1)</f>
        <v>25</v>
      </c>
      <c r="EUU4">
        <f t="shared" ref="EUU4" si="3936">IF(EUU2=EUT2,EUT4+1,1)</f>
        <v>26</v>
      </c>
      <c r="EUV4">
        <f t="shared" ref="EUV4" si="3937">IF(EUV2=EUU2,EUU4+1,1)</f>
        <v>27</v>
      </c>
      <c r="EUW4">
        <f t="shared" ref="EUW4" si="3938">IF(EUW2=EUV2,EUV4+1,1)</f>
        <v>28</v>
      </c>
      <c r="EUX4">
        <f t="shared" ref="EUX4" si="3939">IF(EUX2=EUW2,EUW4+1,1)</f>
        <v>29</v>
      </c>
      <c r="EUY4">
        <f t="shared" ref="EUY4" si="3940">IF(EUY2=EUX2,EUX4+1,1)</f>
        <v>30</v>
      </c>
      <c r="EUZ4">
        <f t="shared" ref="EUZ4" si="3941">IF(EUZ2=EUY2,EUY4+1,1)</f>
        <v>31</v>
      </c>
      <c r="EVA4">
        <f t="shared" ref="EVA4" si="3942">IF(EVA2=EUZ2,EUZ4+1,1)</f>
        <v>32</v>
      </c>
      <c r="EVB4">
        <f t="shared" ref="EVB4" si="3943">IF(EVB2=EVA2,EVA4+1,1)</f>
        <v>33</v>
      </c>
      <c r="EVC4">
        <f t="shared" ref="EVC4" si="3944">IF(EVC2=EVB2,EVB4+1,1)</f>
        <v>34</v>
      </c>
      <c r="EVD4">
        <f t="shared" ref="EVD4" si="3945">IF(EVD2=EVC2,EVC4+1,1)</f>
        <v>35</v>
      </c>
      <c r="EVE4">
        <f t="shared" ref="EVE4" si="3946">IF(EVE2=EVD2,EVD4+1,1)</f>
        <v>36</v>
      </c>
      <c r="EVF4">
        <f t="shared" ref="EVF4" si="3947">IF(EVF2=EVE2,EVE4+1,1)</f>
        <v>37</v>
      </c>
      <c r="EVG4">
        <f t="shared" ref="EVG4" si="3948">IF(EVG2=EVF2,EVF4+1,1)</f>
        <v>38</v>
      </c>
      <c r="EVH4">
        <f t="shared" ref="EVH4" si="3949">IF(EVH2=EVG2,EVG4+1,1)</f>
        <v>39</v>
      </c>
      <c r="EVI4">
        <f t="shared" ref="EVI4" si="3950">IF(EVI2=EVH2,EVH4+1,1)</f>
        <v>40</v>
      </c>
      <c r="EVJ4">
        <f t="shared" ref="EVJ4" si="3951">IF(EVJ2=EVI2,EVI4+1,1)</f>
        <v>41</v>
      </c>
      <c r="EVK4">
        <f t="shared" ref="EVK4" si="3952">IF(EVK2=EVJ2,EVJ4+1,1)</f>
        <v>42</v>
      </c>
      <c r="EVL4">
        <f t="shared" ref="EVL4" si="3953">IF(EVL2=EVK2,EVK4+1,1)</f>
        <v>43</v>
      </c>
      <c r="EVM4">
        <f t="shared" ref="EVM4" si="3954">IF(EVM2=EVL2,EVL4+1,1)</f>
        <v>44</v>
      </c>
      <c r="EVN4">
        <f t="shared" ref="EVN4" si="3955">IF(EVN2=EVM2,EVM4+1,1)</f>
        <v>45</v>
      </c>
      <c r="EVO4">
        <f t="shared" ref="EVO4" si="3956">IF(EVO2=EVN2,EVN4+1,1)</f>
        <v>46</v>
      </c>
      <c r="EVP4">
        <f t="shared" ref="EVP4" si="3957">IF(EVP2=EVO2,EVO4+1,1)</f>
        <v>47</v>
      </c>
      <c r="EVQ4">
        <f t="shared" ref="EVQ4" si="3958">IF(EVQ2=EVP2,EVP4+1,1)</f>
        <v>48</v>
      </c>
      <c r="EVR4">
        <f t="shared" ref="EVR4" si="3959">IF(EVR2=EVQ2,EVQ4+1,1)</f>
        <v>49</v>
      </c>
      <c r="EVS4">
        <f t="shared" ref="EVS4" si="3960">IF(EVS2=EVR2,EVR4+1,1)</f>
        <v>50</v>
      </c>
      <c r="EVT4">
        <f t="shared" ref="EVT4" si="3961">IF(EVT2=EVS2,EVS4+1,1)</f>
        <v>51</v>
      </c>
      <c r="EVU4">
        <f t="shared" ref="EVU4" si="3962">IF(EVU2=EVT2,EVT4+1,1)</f>
        <v>52</v>
      </c>
      <c r="EVV4">
        <f t="shared" ref="EVV4" si="3963">IF(EVV2=EVU2,EVU4+1,1)</f>
        <v>53</v>
      </c>
      <c r="EVW4">
        <f t="shared" ref="EVW4" si="3964">IF(EVW2=EVV2,EVV4+1,1)</f>
        <v>54</v>
      </c>
      <c r="EVX4">
        <f t="shared" ref="EVX4" si="3965">IF(EVX2=EVW2,EVW4+1,1)</f>
        <v>55</v>
      </c>
      <c r="EVY4">
        <f t="shared" ref="EVY4" si="3966">IF(EVY2=EVX2,EVX4+1,1)</f>
        <v>56</v>
      </c>
      <c r="EVZ4">
        <f t="shared" ref="EVZ4" si="3967">IF(EVZ2=EVY2,EVY4+1,1)</f>
        <v>57</v>
      </c>
      <c r="EWA4">
        <f t="shared" ref="EWA4" si="3968">IF(EWA2=EVZ2,EVZ4+1,1)</f>
        <v>58</v>
      </c>
      <c r="EWB4">
        <f t="shared" ref="EWB4" si="3969">IF(EWB2=EWA2,EWA4+1,1)</f>
        <v>59</v>
      </c>
      <c r="EWC4">
        <f t="shared" ref="EWC4" si="3970">IF(EWC2=EWB2,EWB4+1,1)</f>
        <v>60</v>
      </c>
      <c r="EWD4">
        <f t="shared" ref="EWD4" si="3971">IF(EWD2=EWC2,EWC4+1,1)</f>
        <v>61</v>
      </c>
      <c r="EWE4">
        <f t="shared" ref="EWE4" si="3972">IF(EWE2=EWD2,EWD4+1,1)</f>
        <v>62</v>
      </c>
      <c r="EWF4">
        <f t="shared" ref="EWF4" si="3973">IF(EWF2=EWE2,EWE4+1,1)</f>
        <v>63</v>
      </c>
      <c r="EWG4">
        <f t="shared" ref="EWG4" si="3974">IF(EWG2=EWF2,EWF4+1,1)</f>
        <v>64</v>
      </c>
      <c r="EWH4">
        <f t="shared" ref="EWH4" si="3975">IF(EWH2=EWG2,EWG4+1,1)</f>
        <v>65</v>
      </c>
      <c r="EWI4">
        <f t="shared" ref="EWI4" si="3976">IF(EWI2=EWH2,EWH4+1,1)</f>
        <v>66</v>
      </c>
      <c r="EWJ4">
        <f t="shared" ref="EWJ4" si="3977">IF(EWJ2=EWI2,EWI4+1,1)</f>
        <v>67</v>
      </c>
      <c r="EWK4">
        <f t="shared" ref="EWK4" si="3978">IF(EWK2=EWJ2,EWJ4+1,1)</f>
        <v>68</v>
      </c>
      <c r="EWL4">
        <f t="shared" ref="EWL4" si="3979">IF(EWL2=EWK2,EWK4+1,1)</f>
        <v>69</v>
      </c>
      <c r="EWM4">
        <f t="shared" ref="EWM4" si="3980">IF(EWM2=EWL2,EWL4+1,1)</f>
        <v>70</v>
      </c>
      <c r="EWN4">
        <f t="shared" ref="EWN4" si="3981">IF(EWN2=EWM2,EWM4+1,1)</f>
        <v>71</v>
      </c>
      <c r="EWO4">
        <f t="shared" ref="EWO4" si="3982">IF(EWO2=EWN2,EWN4+1,1)</f>
        <v>72</v>
      </c>
      <c r="EWP4">
        <f t="shared" ref="EWP4" si="3983">IF(EWP2=EWO2,EWO4+1,1)</f>
        <v>73</v>
      </c>
      <c r="EWQ4">
        <f t="shared" ref="EWQ4" si="3984">IF(EWQ2=EWP2,EWP4+1,1)</f>
        <v>74</v>
      </c>
      <c r="EWR4">
        <f t="shared" ref="EWR4" si="3985">IF(EWR2=EWQ2,EWQ4+1,1)</f>
        <v>75</v>
      </c>
      <c r="EWS4">
        <f t="shared" ref="EWS4" si="3986">IF(EWS2=EWR2,EWR4+1,1)</f>
        <v>76</v>
      </c>
      <c r="EWT4">
        <f t="shared" ref="EWT4" si="3987">IF(EWT2=EWS2,EWS4+1,1)</f>
        <v>77</v>
      </c>
      <c r="EWU4">
        <f t="shared" ref="EWU4" si="3988">IF(EWU2=EWT2,EWT4+1,1)</f>
        <v>78</v>
      </c>
      <c r="EWV4">
        <f t="shared" ref="EWV4" si="3989">IF(EWV2=EWU2,EWU4+1,1)</f>
        <v>79</v>
      </c>
      <c r="EWW4">
        <f t="shared" ref="EWW4" si="3990">IF(EWW2=EWV2,EWV4+1,1)</f>
        <v>80</v>
      </c>
      <c r="EWX4">
        <f t="shared" ref="EWX4" si="3991">IF(EWX2=EWW2,EWW4+1,1)</f>
        <v>81</v>
      </c>
      <c r="EWY4">
        <f t="shared" ref="EWY4" si="3992">IF(EWY2=EWX2,EWX4+1,1)</f>
        <v>82</v>
      </c>
      <c r="EWZ4">
        <f t="shared" ref="EWZ4" si="3993">IF(EWZ2=EWY2,EWY4+1,1)</f>
        <v>83</v>
      </c>
      <c r="EXA4">
        <f t="shared" ref="EXA4" si="3994">IF(EXA2=EWZ2,EWZ4+1,1)</f>
        <v>84</v>
      </c>
      <c r="EXB4">
        <f t="shared" ref="EXB4" si="3995">IF(EXB2=EXA2,EXA4+1,1)</f>
        <v>85</v>
      </c>
      <c r="EXC4">
        <f t="shared" ref="EXC4" si="3996">IF(EXC2=EXB2,EXB4+1,1)</f>
        <v>86</v>
      </c>
      <c r="EXD4">
        <f t="shared" ref="EXD4" si="3997">IF(EXD2=EXC2,EXC4+1,1)</f>
        <v>87</v>
      </c>
      <c r="EXE4">
        <f t="shared" ref="EXE4" si="3998">IF(EXE2=EXD2,EXD4+1,1)</f>
        <v>88</v>
      </c>
      <c r="EXF4">
        <f t="shared" ref="EXF4" si="3999">IF(EXF2=EXE2,EXE4+1,1)</f>
        <v>89</v>
      </c>
      <c r="EXG4">
        <f t="shared" ref="EXG4" si="4000">IF(EXG2=EXF2,EXF4+1,1)</f>
        <v>90</v>
      </c>
      <c r="EXH4">
        <f t="shared" ref="EXH4" si="4001">IF(EXH2=EXG2,EXG4+1,1)</f>
        <v>91</v>
      </c>
      <c r="EXI4">
        <f t="shared" ref="EXI4" si="4002">IF(EXI2=EXH2,EXH4+1,1)</f>
        <v>92</v>
      </c>
      <c r="EXJ4">
        <f t="shared" ref="EXJ4" si="4003">IF(EXJ2=EXI2,EXI4+1,1)</f>
        <v>93</v>
      </c>
      <c r="EXK4">
        <f t="shared" ref="EXK4" si="4004">IF(EXK2=EXJ2,EXJ4+1,1)</f>
        <v>94</v>
      </c>
      <c r="EXL4">
        <f t="shared" ref="EXL4" si="4005">IF(EXL2=EXK2,EXK4+1,1)</f>
        <v>95</v>
      </c>
      <c r="EXM4">
        <f t="shared" ref="EXM4" si="4006">IF(EXM2=EXL2,EXL4+1,1)</f>
        <v>96</v>
      </c>
      <c r="EXN4">
        <f t="shared" ref="EXN4" si="4007">IF(EXN2=EXM2,EXM4+1,1)</f>
        <v>97</v>
      </c>
      <c r="EXO4">
        <f t="shared" ref="EXO4" si="4008">IF(EXO2=EXN2,EXN4+1,1)</f>
        <v>98</v>
      </c>
      <c r="EXP4">
        <f t="shared" ref="EXP4" si="4009">IF(EXP2=EXO2,EXO4+1,1)</f>
        <v>99</v>
      </c>
      <c r="EXQ4">
        <f t="shared" ref="EXQ4" si="4010">IF(EXQ2=EXP2,EXP4+1,1)</f>
        <v>100</v>
      </c>
      <c r="EXR4">
        <f t="shared" ref="EXR4" si="4011">IF(EXR2=EXQ2,EXQ4+1,1)</f>
        <v>101</v>
      </c>
      <c r="EXS4">
        <f t="shared" ref="EXS4" si="4012">IF(EXS2=EXR2,EXR4+1,1)</f>
        <v>102</v>
      </c>
      <c r="EXT4">
        <f t="shared" ref="EXT4" si="4013">IF(EXT2=EXS2,EXS4+1,1)</f>
        <v>103</v>
      </c>
      <c r="EXU4">
        <f t="shared" ref="EXU4" si="4014">IF(EXU2=EXT2,EXT4+1,1)</f>
        <v>104</v>
      </c>
      <c r="EXV4">
        <f t="shared" ref="EXV4" si="4015">IF(EXV2=EXU2,EXU4+1,1)</f>
        <v>105</v>
      </c>
      <c r="EXW4">
        <f t="shared" ref="EXW4" si="4016">IF(EXW2=EXV2,EXV4+1,1)</f>
        <v>106</v>
      </c>
      <c r="EXX4">
        <f t="shared" ref="EXX4" si="4017">IF(EXX2=EXW2,EXW4+1,1)</f>
        <v>107</v>
      </c>
      <c r="EXY4">
        <f t="shared" ref="EXY4" si="4018">IF(EXY2=EXX2,EXX4+1,1)</f>
        <v>108</v>
      </c>
      <c r="EXZ4">
        <f t="shared" ref="EXZ4" si="4019">IF(EXZ2=EXY2,EXY4+1,1)</f>
        <v>109</v>
      </c>
      <c r="EYA4">
        <f t="shared" ref="EYA4" si="4020">IF(EYA2=EXZ2,EXZ4+1,1)</f>
        <v>110</v>
      </c>
      <c r="EYB4">
        <f t="shared" ref="EYB4" si="4021">IF(EYB2=EYA2,EYA4+1,1)</f>
        <v>111</v>
      </c>
      <c r="EYC4">
        <f t="shared" ref="EYC4" si="4022">IF(EYC2=EYB2,EYB4+1,1)</f>
        <v>112</v>
      </c>
      <c r="EYD4">
        <f t="shared" ref="EYD4" si="4023">IF(EYD2=EYC2,EYC4+1,1)</f>
        <v>113</v>
      </c>
      <c r="EYE4">
        <f t="shared" ref="EYE4" si="4024">IF(EYE2=EYD2,EYD4+1,1)</f>
        <v>114</v>
      </c>
      <c r="EYF4">
        <f t="shared" ref="EYF4" si="4025">IF(EYF2=EYE2,EYE4+1,1)</f>
        <v>115</v>
      </c>
      <c r="EYG4">
        <f t="shared" ref="EYG4" si="4026">IF(EYG2=EYF2,EYF4+1,1)</f>
        <v>116</v>
      </c>
      <c r="EYH4">
        <f t="shared" ref="EYH4" si="4027">IF(EYH2=EYG2,EYG4+1,1)</f>
        <v>117</v>
      </c>
      <c r="EYI4">
        <f t="shared" ref="EYI4" si="4028">IF(EYI2=EYH2,EYH4+1,1)</f>
        <v>118</v>
      </c>
      <c r="EYJ4">
        <f t="shared" ref="EYJ4" si="4029">IF(EYJ2=EYI2,EYI4+1,1)</f>
        <v>119</v>
      </c>
      <c r="EYK4">
        <f t="shared" ref="EYK4" si="4030">IF(EYK2=EYJ2,EYJ4+1,1)</f>
        <v>120</v>
      </c>
      <c r="EYL4">
        <f t="shared" ref="EYL4" si="4031">IF(EYL2=EYK2,EYK4+1,1)</f>
        <v>121</v>
      </c>
      <c r="EYM4">
        <f t="shared" ref="EYM4" si="4032">IF(EYM2=EYL2,EYL4+1,1)</f>
        <v>122</v>
      </c>
      <c r="EYN4">
        <f t="shared" ref="EYN4" si="4033">IF(EYN2=EYM2,EYM4+1,1)</f>
        <v>123</v>
      </c>
      <c r="EYO4">
        <f t="shared" ref="EYO4" si="4034">IF(EYO2=EYN2,EYN4+1,1)</f>
        <v>124</v>
      </c>
      <c r="EYP4">
        <f t="shared" ref="EYP4" si="4035">IF(EYP2=EYO2,EYO4+1,1)</f>
        <v>125</v>
      </c>
      <c r="EYQ4">
        <f t="shared" ref="EYQ4" si="4036">IF(EYQ2=EYP2,EYP4+1,1)</f>
        <v>126</v>
      </c>
      <c r="EYR4">
        <f t="shared" ref="EYR4" si="4037">IF(EYR2=EYQ2,EYQ4+1,1)</f>
        <v>127</v>
      </c>
      <c r="EYS4">
        <f t="shared" ref="EYS4" si="4038">IF(EYS2=EYR2,EYR4+1,1)</f>
        <v>128</v>
      </c>
      <c r="EYT4">
        <f t="shared" ref="EYT4" si="4039">IF(EYT2=EYS2,EYS4+1,1)</f>
        <v>129</v>
      </c>
      <c r="EYU4">
        <f t="shared" ref="EYU4" si="4040">IF(EYU2=EYT2,EYT4+1,1)</f>
        <v>130</v>
      </c>
      <c r="EYV4">
        <f t="shared" ref="EYV4" si="4041">IF(EYV2=EYU2,EYU4+1,1)</f>
        <v>131</v>
      </c>
      <c r="EYW4">
        <f t="shared" ref="EYW4" si="4042">IF(EYW2=EYV2,EYV4+1,1)</f>
        <v>132</v>
      </c>
      <c r="EYX4">
        <f t="shared" ref="EYX4" si="4043">IF(EYX2=EYW2,EYW4+1,1)</f>
        <v>133</v>
      </c>
      <c r="EYY4">
        <f t="shared" ref="EYY4" si="4044">IF(EYY2=EYX2,EYX4+1,1)</f>
        <v>134</v>
      </c>
      <c r="EYZ4">
        <f t="shared" ref="EYZ4" si="4045">IF(EYZ2=EYY2,EYY4+1,1)</f>
        <v>135</v>
      </c>
      <c r="EZA4">
        <f t="shared" ref="EZA4" si="4046">IF(EZA2=EYZ2,EYZ4+1,1)</f>
        <v>136</v>
      </c>
      <c r="EZB4">
        <f t="shared" ref="EZB4" si="4047">IF(EZB2=EZA2,EZA4+1,1)</f>
        <v>137</v>
      </c>
      <c r="EZC4">
        <f t="shared" ref="EZC4" si="4048">IF(EZC2=EZB2,EZB4+1,1)</f>
        <v>138</v>
      </c>
      <c r="EZD4">
        <f t="shared" ref="EZD4" si="4049">IF(EZD2=EZC2,EZC4+1,1)</f>
        <v>139</v>
      </c>
      <c r="EZE4">
        <f t="shared" ref="EZE4" si="4050">IF(EZE2=EZD2,EZD4+1,1)</f>
        <v>140</v>
      </c>
      <c r="EZF4">
        <f t="shared" ref="EZF4" si="4051">IF(EZF2=EZE2,EZE4+1,1)</f>
        <v>141</v>
      </c>
      <c r="EZG4">
        <f t="shared" ref="EZG4" si="4052">IF(EZG2=EZF2,EZF4+1,1)</f>
        <v>142</v>
      </c>
      <c r="EZH4">
        <f t="shared" ref="EZH4" si="4053">IF(EZH2=EZG2,EZG4+1,1)</f>
        <v>143</v>
      </c>
      <c r="EZI4">
        <f t="shared" ref="EZI4" si="4054">IF(EZI2=EZH2,EZH4+1,1)</f>
        <v>144</v>
      </c>
      <c r="EZJ4">
        <f t="shared" ref="EZJ4" si="4055">IF(EZJ2=EZI2,EZI4+1,1)</f>
        <v>145</v>
      </c>
      <c r="EZK4">
        <f t="shared" ref="EZK4" si="4056">IF(EZK2=EZJ2,EZJ4+1,1)</f>
        <v>146</v>
      </c>
      <c r="EZL4">
        <f t="shared" ref="EZL4" si="4057">IF(EZL2=EZK2,EZK4+1,1)</f>
        <v>147</v>
      </c>
      <c r="EZM4">
        <f t="shared" ref="EZM4" si="4058">IF(EZM2=EZL2,EZL4+1,1)</f>
        <v>148</v>
      </c>
      <c r="EZN4">
        <f t="shared" ref="EZN4" si="4059">IF(EZN2=EZM2,EZM4+1,1)</f>
        <v>149</v>
      </c>
      <c r="EZO4">
        <f t="shared" ref="EZO4" si="4060">IF(EZO2=EZN2,EZN4+1,1)</f>
        <v>150</v>
      </c>
      <c r="EZP4">
        <f t="shared" ref="EZP4" si="4061">IF(EZP2=EZO2,EZO4+1,1)</f>
        <v>151</v>
      </c>
      <c r="EZQ4">
        <f t="shared" ref="EZQ4" si="4062">IF(EZQ2=EZP2,EZP4+1,1)</f>
        <v>152</v>
      </c>
      <c r="EZR4">
        <f t="shared" ref="EZR4" si="4063">IF(EZR2=EZQ2,EZQ4+1,1)</f>
        <v>153</v>
      </c>
      <c r="EZS4">
        <f t="shared" ref="EZS4" si="4064">IF(EZS2=EZR2,EZR4+1,1)</f>
        <v>154</v>
      </c>
      <c r="EZT4">
        <f t="shared" ref="EZT4" si="4065">IF(EZT2=EZS2,EZS4+1,1)</f>
        <v>155</v>
      </c>
      <c r="EZU4">
        <f t="shared" ref="EZU4" si="4066">IF(EZU2=EZT2,EZT4+1,1)</f>
        <v>156</v>
      </c>
      <c r="EZV4">
        <f t="shared" ref="EZV4" si="4067">IF(EZV2=EZU2,EZU4+1,1)</f>
        <v>157</v>
      </c>
      <c r="EZW4">
        <f t="shared" ref="EZW4" si="4068">IF(EZW2=EZV2,EZV4+1,1)</f>
        <v>158</v>
      </c>
      <c r="EZX4">
        <f t="shared" ref="EZX4" si="4069">IF(EZX2=EZW2,EZW4+1,1)</f>
        <v>159</v>
      </c>
      <c r="EZY4">
        <f t="shared" ref="EZY4" si="4070">IF(EZY2=EZX2,EZX4+1,1)</f>
        <v>160</v>
      </c>
      <c r="EZZ4">
        <f t="shared" ref="EZZ4" si="4071">IF(EZZ2=EZY2,EZY4+1,1)</f>
        <v>161</v>
      </c>
      <c r="FAA4">
        <f t="shared" ref="FAA4" si="4072">IF(FAA2=EZZ2,EZZ4+1,1)</f>
        <v>162</v>
      </c>
      <c r="FAB4">
        <f t="shared" ref="FAB4" si="4073">IF(FAB2=FAA2,FAA4+1,1)</f>
        <v>163</v>
      </c>
      <c r="FAC4">
        <f t="shared" ref="FAC4" si="4074">IF(FAC2=FAB2,FAB4+1,1)</f>
        <v>164</v>
      </c>
      <c r="FAD4">
        <f t="shared" ref="FAD4" si="4075">IF(FAD2=FAC2,FAC4+1,1)</f>
        <v>165</v>
      </c>
      <c r="FAE4">
        <f t="shared" ref="FAE4" si="4076">IF(FAE2=FAD2,FAD4+1,1)</f>
        <v>166</v>
      </c>
      <c r="FAF4">
        <f t="shared" ref="FAF4" si="4077">IF(FAF2=FAE2,FAE4+1,1)</f>
        <v>167</v>
      </c>
      <c r="FAG4">
        <f t="shared" ref="FAG4" si="4078">IF(FAG2=FAF2,FAF4+1,1)</f>
        <v>168</v>
      </c>
      <c r="FAH4">
        <f t="shared" ref="FAH4" si="4079">IF(FAH2=FAG2,FAG4+1,1)</f>
        <v>169</v>
      </c>
      <c r="FAI4">
        <f t="shared" ref="FAI4" si="4080">IF(FAI2=FAH2,FAH4+1,1)</f>
        <v>170</v>
      </c>
      <c r="FAJ4">
        <f t="shared" ref="FAJ4" si="4081">IF(FAJ2=FAI2,FAI4+1,1)</f>
        <v>171</v>
      </c>
      <c r="FAK4">
        <f t="shared" ref="FAK4" si="4082">IF(FAK2=FAJ2,FAJ4+1,1)</f>
        <v>172</v>
      </c>
      <c r="FAL4">
        <f t="shared" ref="FAL4" si="4083">IF(FAL2=FAK2,FAK4+1,1)</f>
        <v>173</v>
      </c>
      <c r="FAM4">
        <f t="shared" ref="FAM4" si="4084">IF(FAM2=FAL2,FAL4+1,1)</f>
        <v>174</v>
      </c>
      <c r="FAN4">
        <f t="shared" ref="FAN4" si="4085">IF(FAN2=FAM2,FAM4+1,1)</f>
        <v>175</v>
      </c>
      <c r="FAO4">
        <f t="shared" ref="FAO4" si="4086">IF(FAO2=FAN2,FAN4+1,1)</f>
        <v>176</v>
      </c>
      <c r="FAP4">
        <f t="shared" ref="FAP4" si="4087">IF(FAP2=FAO2,FAO4+1,1)</f>
        <v>177</v>
      </c>
      <c r="FAQ4">
        <f t="shared" ref="FAQ4" si="4088">IF(FAQ2=FAP2,FAP4+1,1)</f>
        <v>178</v>
      </c>
      <c r="FAR4">
        <f t="shared" ref="FAR4" si="4089">IF(FAR2=FAQ2,FAQ4+1,1)</f>
        <v>179</v>
      </c>
      <c r="FAS4">
        <f t="shared" ref="FAS4" si="4090">IF(FAS2=FAR2,FAR4+1,1)</f>
        <v>180</v>
      </c>
      <c r="FAT4">
        <f t="shared" ref="FAT4" si="4091">IF(FAT2=FAS2,FAS4+1,1)</f>
        <v>181</v>
      </c>
      <c r="FAU4">
        <f t="shared" ref="FAU4" si="4092">IF(FAU2=FAT2,FAT4+1,1)</f>
        <v>182</v>
      </c>
      <c r="FAV4">
        <f t="shared" ref="FAV4" si="4093">IF(FAV2=FAU2,FAU4+1,1)</f>
        <v>183</v>
      </c>
      <c r="FAW4">
        <f t="shared" ref="FAW4" si="4094">IF(FAW2=FAV2,FAV4+1,1)</f>
        <v>184</v>
      </c>
      <c r="FAX4">
        <f t="shared" ref="FAX4" si="4095">IF(FAX2=FAW2,FAW4+1,1)</f>
        <v>185</v>
      </c>
      <c r="FAY4">
        <f t="shared" ref="FAY4" si="4096">IF(FAY2=FAX2,FAX4+1,1)</f>
        <v>186</v>
      </c>
      <c r="FAZ4">
        <f t="shared" ref="FAZ4" si="4097">IF(FAZ2=FAY2,FAY4+1,1)</f>
        <v>187</v>
      </c>
      <c r="FBA4">
        <f t="shared" ref="FBA4" si="4098">IF(FBA2=FAZ2,FAZ4+1,1)</f>
        <v>188</v>
      </c>
      <c r="FBB4">
        <f t="shared" ref="FBB4" si="4099">IF(FBB2=FBA2,FBA4+1,1)</f>
        <v>189</v>
      </c>
      <c r="FBC4">
        <f t="shared" ref="FBC4" si="4100">IF(FBC2=FBB2,FBB4+1,1)</f>
        <v>190</v>
      </c>
      <c r="FBD4">
        <f t="shared" ref="FBD4" si="4101">IF(FBD2=FBC2,FBC4+1,1)</f>
        <v>191</v>
      </c>
      <c r="FBE4">
        <f t="shared" ref="FBE4" si="4102">IF(FBE2=FBD2,FBD4+1,1)</f>
        <v>192</v>
      </c>
      <c r="FBF4">
        <f t="shared" ref="FBF4" si="4103">IF(FBF2=FBE2,FBE4+1,1)</f>
        <v>193</v>
      </c>
      <c r="FBG4">
        <f t="shared" ref="FBG4" si="4104">IF(FBG2=FBF2,FBF4+1,1)</f>
        <v>194</v>
      </c>
      <c r="FBH4">
        <f t="shared" ref="FBH4" si="4105">IF(FBH2=FBG2,FBG4+1,1)</f>
        <v>195</v>
      </c>
      <c r="FBI4">
        <f t="shared" ref="FBI4" si="4106">IF(FBI2=FBH2,FBH4+1,1)</f>
        <v>196</v>
      </c>
      <c r="FBJ4">
        <f t="shared" ref="FBJ4" si="4107">IF(FBJ2=FBI2,FBI4+1,1)</f>
        <v>197</v>
      </c>
      <c r="FBK4">
        <f t="shared" ref="FBK4" si="4108">IF(FBK2=FBJ2,FBJ4+1,1)</f>
        <v>198</v>
      </c>
      <c r="FBL4">
        <f t="shared" ref="FBL4" si="4109">IF(FBL2=FBK2,FBK4+1,1)</f>
        <v>199</v>
      </c>
      <c r="FBM4">
        <f t="shared" ref="FBM4" si="4110">IF(FBM2=FBL2,FBL4+1,1)</f>
        <v>200</v>
      </c>
      <c r="FBN4">
        <f t="shared" ref="FBN4" si="4111">IF(FBN2=FBM2,FBM4+1,1)</f>
        <v>201</v>
      </c>
      <c r="FBO4">
        <f t="shared" ref="FBO4" si="4112">IF(FBO2=FBN2,FBN4+1,1)</f>
        <v>202</v>
      </c>
      <c r="FBP4">
        <f t="shared" ref="FBP4" si="4113">IF(FBP2=FBO2,FBO4+1,1)</f>
        <v>203</v>
      </c>
      <c r="FBQ4">
        <f t="shared" ref="FBQ4" si="4114">IF(FBQ2=FBP2,FBP4+1,1)</f>
        <v>204</v>
      </c>
      <c r="FBR4">
        <f t="shared" ref="FBR4" si="4115">IF(FBR2=FBQ2,FBQ4+1,1)</f>
        <v>205</v>
      </c>
      <c r="FBS4">
        <f t="shared" ref="FBS4" si="4116">IF(FBS2=FBR2,FBR4+1,1)</f>
        <v>206</v>
      </c>
      <c r="FBT4">
        <f t="shared" ref="FBT4" si="4117">IF(FBT2=FBS2,FBS4+1,1)</f>
        <v>207</v>
      </c>
      <c r="FBU4">
        <f t="shared" ref="FBU4" si="4118">IF(FBU2=FBT2,FBT4+1,1)</f>
        <v>208</v>
      </c>
      <c r="FBV4">
        <f t="shared" ref="FBV4" si="4119">IF(FBV2=FBU2,FBU4+1,1)</f>
        <v>209</v>
      </c>
      <c r="FBW4">
        <f t="shared" ref="FBW4" si="4120">IF(FBW2=FBV2,FBV4+1,1)</f>
        <v>210</v>
      </c>
      <c r="FBX4">
        <f t="shared" ref="FBX4" si="4121">IF(FBX2=FBW2,FBW4+1,1)</f>
        <v>211</v>
      </c>
      <c r="FBY4">
        <f t="shared" ref="FBY4" si="4122">IF(FBY2=FBX2,FBX4+1,1)</f>
        <v>212</v>
      </c>
      <c r="FBZ4">
        <f t="shared" ref="FBZ4" si="4123">IF(FBZ2=FBY2,FBY4+1,1)</f>
        <v>213</v>
      </c>
      <c r="FCA4">
        <f t="shared" ref="FCA4" si="4124">IF(FCA2=FBZ2,FBZ4+1,1)</f>
        <v>214</v>
      </c>
      <c r="FCB4">
        <f t="shared" ref="FCB4" si="4125">IF(FCB2=FCA2,FCA4+1,1)</f>
        <v>215</v>
      </c>
      <c r="FCC4">
        <f t="shared" ref="FCC4" si="4126">IF(FCC2=FCB2,FCB4+1,1)</f>
        <v>216</v>
      </c>
      <c r="FCD4">
        <f t="shared" ref="FCD4" si="4127">IF(FCD2=FCC2,FCC4+1,1)</f>
        <v>217</v>
      </c>
      <c r="FCE4">
        <f t="shared" ref="FCE4" si="4128">IF(FCE2=FCD2,FCD4+1,1)</f>
        <v>218</v>
      </c>
      <c r="FCF4">
        <f t="shared" ref="FCF4" si="4129">IF(FCF2=FCE2,FCE4+1,1)</f>
        <v>219</v>
      </c>
      <c r="FCG4">
        <f t="shared" ref="FCG4" si="4130">IF(FCG2=FCF2,FCF4+1,1)</f>
        <v>220</v>
      </c>
      <c r="FCH4">
        <f t="shared" ref="FCH4" si="4131">IF(FCH2=FCG2,FCG4+1,1)</f>
        <v>221</v>
      </c>
      <c r="FCI4">
        <f t="shared" ref="FCI4" si="4132">IF(FCI2=FCH2,FCH4+1,1)</f>
        <v>222</v>
      </c>
      <c r="FCJ4">
        <f t="shared" ref="FCJ4" si="4133">IF(FCJ2=FCI2,FCI4+1,1)</f>
        <v>223</v>
      </c>
      <c r="FCK4">
        <f t="shared" ref="FCK4" si="4134">IF(FCK2=FCJ2,FCJ4+1,1)</f>
        <v>224</v>
      </c>
      <c r="FCL4">
        <f t="shared" ref="FCL4" si="4135">IF(FCL2=FCK2,FCK4+1,1)</f>
        <v>225</v>
      </c>
      <c r="FCM4">
        <f t="shared" ref="FCM4" si="4136">IF(FCM2=FCL2,FCL4+1,1)</f>
        <v>226</v>
      </c>
      <c r="FCN4">
        <f t="shared" ref="FCN4" si="4137">IF(FCN2=FCM2,FCM4+1,1)</f>
        <v>227</v>
      </c>
      <c r="FCO4">
        <f t="shared" ref="FCO4" si="4138">IF(FCO2=FCN2,FCN4+1,1)</f>
        <v>228</v>
      </c>
      <c r="FCP4">
        <f t="shared" ref="FCP4" si="4139">IF(FCP2=FCO2,FCO4+1,1)</f>
        <v>229</v>
      </c>
      <c r="FCQ4">
        <f t="shared" ref="FCQ4" si="4140">IF(FCQ2=FCP2,FCP4+1,1)</f>
        <v>230</v>
      </c>
      <c r="FCR4">
        <f t="shared" ref="FCR4" si="4141">IF(FCR2=FCQ2,FCQ4+1,1)</f>
        <v>231</v>
      </c>
      <c r="FCS4">
        <f t="shared" ref="FCS4" si="4142">IF(FCS2=FCR2,FCR4+1,1)</f>
        <v>232</v>
      </c>
      <c r="FCT4">
        <f t="shared" ref="FCT4" si="4143">IF(FCT2=FCS2,FCS4+1,1)</f>
        <v>233</v>
      </c>
      <c r="FCU4">
        <f t="shared" ref="FCU4" si="4144">IF(FCU2=FCT2,FCT4+1,1)</f>
        <v>234</v>
      </c>
      <c r="FCV4">
        <f t="shared" ref="FCV4" si="4145">IF(FCV2=FCU2,FCU4+1,1)</f>
        <v>235</v>
      </c>
      <c r="FCW4">
        <f t="shared" ref="FCW4" si="4146">IF(FCW2=FCV2,FCV4+1,1)</f>
        <v>236</v>
      </c>
      <c r="FCX4">
        <f t="shared" ref="FCX4" si="4147">IF(FCX2=FCW2,FCW4+1,1)</f>
        <v>237</v>
      </c>
      <c r="FCY4">
        <f t="shared" ref="FCY4" si="4148">IF(FCY2=FCX2,FCX4+1,1)</f>
        <v>238</v>
      </c>
      <c r="FCZ4">
        <f t="shared" ref="FCZ4" si="4149">IF(FCZ2=FCY2,FCY4+1,1)</f>
        <v>239</v>
      </c>
      <c r="FDA4">
        <f t="shared" ref="FDA4" si="4150">IF(FDA2=FCZ2,FCZ4+1,1)</f>
        <v>240</v>
      </c>
      <c r="FDB4">
        <f t="shared" ref="FDB4" si="4151">IF(FDB2=FDA2,FDA4+1,1)</f>
        <v>241</v>
      </c>
      <c r="FDC4">
        <f t="shared" ref="FDC4" si="4152">IF(FDC2=FDB2,FDB4+1,1)</f>
        <v>242</v>
      </c>
      <c r="FDD4">
        <f t="shared" ref="FDD4" si="4153">IF(FDD2=FDC2,FDC4+1,1)</f>
        <v>243</v>
      </c>
      <c r="FDE4">
        <f t="shared" ref="FDE4" si="4154">IF(FDE2=FDD2,FDD4+1,1)</f>
        <v>244</v>
      </c>
      <c r="FDF4">
        <f t="shared" ref="FDF4" si="4155">IF(FDF2=FDE2,FDE4+1,1)</f>
        <v>245</v>
      </c>
      <c r="FDG4">
        <f t="shared" ref="FDG4" si="4156">IF(FDG2=FDF2,FDF4+1,1)</f>
        <v>246</v>
      </c>
      <c r="FDH4">
        <f t="shared" ref="FDH4" si="4157">IF(FDH2=FDG2,FDG4+1,1)</f>
        <v>247</v>
      </c>
      <c r="FDI4">
        <f t="shared" ref="FDI4" si="4158">IF(FDI2=FDH2,FDH4+1,1)</f>
        <v>248</v>
      </c>
      <c r="FDJ4">
        <f t="shared" ref="FDJ4" si="4159">IF(FDJ2=FDI2,FDI4+1,1)</f>
        <v>249</v>
      </c>
      <c r="FDK4">
        <f t="shared" ref="FDK4" si="4160">IF(FDK2=FDJ2,FDJ4+1,1)</f>
        <v>250</v>
      </c>
      <c r="FDL4">
        <f t="shared" ref="FDL4" si="4161">IF(FDL2=FDK2,FDK4+1,1)</f>
        <v>251</v>
      </c>
      <c r="FDM4">
        <f t="shared" ref="FDM4" si="4162">IF(FDM2=FDL2,FDL4+1,1)</f>
        <v>252</v>
      </c>
      <c r="FDN4">
        <f t="shared" ref="FDN4" si="4163">IF(FDN2=FDM2,FDM4+1,1)</f>
        <v>253</v>
      </c>
      <c r="FDO4">
        <f t="shared" ref="FDO4" si="4164">IF(FDO2=FDN2,FDN4+1,1)</f>
        <v>254</v>
      </c>
      <c r="FDP4">
        <f t="shared" ref="FDP4" si="4165">IF(FDP2=FDO2,FDO4+1,1)</f>
        <v>255</v>
      </c>
      <c r="FDQ4">
        <f t="shared" ref="FDQ4" si="4166">IF(FDQ2=FDP2,FDP4+1,1)</f>
        <v>256</v>
      </c>
      <c r="FDR4">
        <f t="shared" ref="FDR4" si="4167">IF(FDR2=FDQ2,FDQ4+1,1)</f>
        <v>257</v>
      </c>
      <c r="FDS4">
        <f t="shared" ref="FDS4" si="4168">IF(FDS2=FDR2,FDR4+1,1)</f>
        <v>258</v>
      </c>
      <c r="FDT4">
        <f t="shared" ref="FDT4" si="4169">IF(FDT2=FDS2,FDS4+1,1)</f>
        <v>259</v>
      </c>
      <c r="FDU4">
        <f t="shared" ref="FDU4" si="4170">IF(FDU2=FDT2,FDT4+1,1)</f>
        <v>260</v>
      </c>
      <c r="FDV4">
        <f t="shared" ref="FDV4" si="4171">IF(FDV2=FDU2,FDU4+1,1)</f>
        <v>261</v>
      </c>
      <c r="FDW4">
        <f t="shared" ref="FDW4" si="4172">IF(FDW2=FDV2,FDV4+1,1)</f>
        <v>262</v>
      </c>
      <c r="FDX4">
        <f t="shared" ref="FDX4" si="4173">IF(FDX2=FDW2,FDW4+1,1)</f>
        <v>263</v>
      </c>
      <c r="FDY4">
        <f t="shared" ref="FDY4" si="4174">IF(FDY2=FDX2,FDX4+1,1)</f>
        <v>264</v>
      </c>
      <c r="FDZ4">
        <f t="shared" ref="FDZ4" si="4175">IF(FDZ2=FDY2,FDY4+1,1)</f>
        <v>265</v>
      </c>
      <c r="FEA4">
        <f t="shared" ref="FEA4" si="4176">IF(FEA2=FDZ2,FDZ4+1,1)</f>
        <v>266</v>
      </c>
      <c r="FEB4">
        <f t="shared" ref="FEB4" si="4177">IF(FEB2=FEA2,FEA4+1,1)</f>
        <v>267</v>
      </c>
      <c r="FEC4">
        <f t="shared" ref="FEC4" si="4178">IF(FEC2=FEB2,FEB4+1,1)</f>
        <v>268</v>
      </c>
      <c r="FED4">
        <f t="shared" ref="FED4" si="4179">IF(FED2=FEC2,FEC4+1,1)</f>
        <v>269</v>
      </c>
      <c r="FEE4">
        <f t="shared" ref="FEE4" si="4180">IF(FEE2=FED2,FED4+1,1)</f>
        <v>270</v>
      </c>
      <c r="FEF4">
        <f t="shared" ref="FEF4" si="4181">IF(FEF2=FEE2,FEE4+1,1)</f>
        <v>271</v>
      </c>
      <c r="FEG4">
        <f t="shared" ref="FEG4" si="4182">IF(FEG2=FEF2,FEF4+1,1)</f>
        <v>272</v>
      </c>
      <c r="FEH4">
        <f t="shared" ref="FEH4" si="4183">IF(FEH2=FEG2,FEG4+1,1)</f>
        <v>273</v>
      </c>
      <c r="FEI4">
        <f t="shared" ref="FEI4" si="4184">IF(FEI2=FEH2,FEH4+1,1)</f>
        <v>274</v>
      </c>
      <c r="FEJ4">
        <f t="shared" ref="FEJ4" si="4185">IF(FEJ2=FEI2,FEI4+1,1)</f>
        <v>275</v>
      </c>
      <c r="FEK4">
        <f t="shared" ref="FEK4" si="4186">IF(FEK2=FEJ2,FEJ4+1,1)</f>
        <v>276</v>
      </c>
      <c r="FEL4">
        <f t="shared" ref="FEL4" si="4187">IF(FEL2=FEK2,FEK4+1,1)</f>
        <v>277</v>
      </c>
      <c r="FEM4">
        <f t="shared" ref="FEM4" si="4188">IF(FEM2=FEL2,FEL4+1,1)</f>
        <v>278</v>
      </c>
      <c r="FEN4">
        <f t="shared" ref="FEN4" si="4189">IF(FEN2=FEM2,FEM4+1,1)</f>
        <v>279</v>
      </c>
      <c r="FEO4">
        <f t="shared" ref="FEO4" si="4190">IF(FEO2=FEN2,FEN4+1,1)</f>
        <v>280</v>
      </c>
      <c r="FEP4">
        <f t="shared" ref="FEP4" si="4191">IF(FEP2=FEO2,FEO4+1,1)</f>
        <v>281</v>
      </c>
      <c r="FEQ4">
        <f t="shared" ref="FEQ4" si="4192">IF(FEQ2=FEP2,FEP4+1,1)</f>
        <v>282</v>
      </c>
      <c r="FER4">
        <f t="shared" ref="FER4" si="4193">IF(FER2=FEQ2,FEQ4+1,1)</f>
        <v>283</v>
      </c>
      <c r="FES4">
        <f t="shared" ref="FES4" si="4194">IF(FES2=FER2,FER4+1,1)</f>
        <v>284</v>
      </c>
      <c r="FET4">
        <f t="shared" ref="FET4" si="4195">IF(FET2=FES2,FES4+1,1)</f>
        <v>285</v>
      </c>
      <c r="FEU4">
        <f t="shared" ref="FEU4" si="4196">IF(FEU2=FET2,FET4+1,1)</f>
        <v>286</v>
      </c>
      <c r="FEV4">
        <f t="shared" ref="FEV4" si="4197">IF(FEV2=FEU2,FEU4+1,1)</f>
        <v>287</v>
      </c>
      <c r="FEW4">
        <f t="shared" ref="FEW4" si="4198">IF(FEW2=FEV2,FEV4+1,1)</f>
        <v>288</v>
      </c>
      <c r="FEX4">
        <f t="shared" ref="FEX4" si="4199">IF(FEX2=FEW2,FEW4+1,1)</f>
        <v>289</v>
      </c>
      <c r="FEY4">
        <f t="shared" ref="FEY4" si="4200">IF(FEY2=FEX2,FEX4+1,1)</f>
        <v>290</v>
      </c>
      <c r="FEZ4">
        <f t="shared" ref="FEZ4" si="4201">IF(FEZ2=FEY2,FEY4+1,1)</f>
        <v>291</v>
      </c>
      <c r="FFA4">
        <f t="shared" ref="FFA4" si="4202">IF(FFA2=FEZ2,FEZ4+1,1)</f>
        <v>292</v>
      </c>
      <c r="FFB4">
        <f t="shared" ref="FFB4" si="4203">IF(FFB2=FFA2,FFA4+1,1)</f>
        <v>293</v>
      </c>
      <c r="FFC4">
        <f t="shared" ref="FFC4" si="4204">IF(FFC2=FFB2,FFB4+1,1)</f>
        <v>294</v>
      </c>
      <c r="FFD4">
        <f t="shared" ref="FFD4" si="4205">IF(FFD2=FFC2,FFC4+1,1)</f>
        <v>295</v>
      </c>
      <c r="FFE4">
        <f t="shared" ref="FFE4" si="4206">IF(FFE2=FFD2,FFD4+1,1)</f>
        <v>296</v>
      </c>
      <c r="FFF4">
        <f t="shared" ref="FFF4" si="4207">IF(FFF2=FFE2,FFE4+1,1)</f>
        <v>297</v>
      </c>
      <c r="FFG4">
        <f t="shared" ref="FFG4" si="4208">IF(FFG2=FFF2,FFF4+1,1)</f>
        <v>298</v>
      </c>
      <c r="FFH4">
        <f t="shared" ref="FFH4" si="4209">IF(FFH2=FFG2,FFG4+1,1)</f>
        <v>299</v>
      </c>
      <c r="FFI4">
        <f t="shared" ref="FFI4" si="4210">IF(FFI2=FFH2,FFH4+1,1)</f>
        <v>300</v>
      </c>
      <c r="FFJ4">
        <f t="shared" ref="FFJ4" si="4211">IF(FFJ2=FFI2,FFI4+1,1)</f>
        <v>301</v>
      </c>
      <c r="FFK4">
        <f t="shared" ref="FFK4" si="4212">IF(FFK2=FFJ2,FFJ4+1,1)</f>
        <v>302</v>
      </c>
      <c r="FFL4">
        <f t="shared" ref="FFL4" si="4213">IF(FFL2=FFK2,FFK4+1,1)</f>
        <v>303</v>
      </c>
      <c r="FFM4">
        <f t="shared" ref="FFM4" si="4214">IF(FFM2=FFL2,FFL4+1,1)</f>
        <v>304</v>
      </c>
      <c r="FFN4">
        <f t="shared" ref="FFN4" si="4215">IF(FFN2=FFM2,FFM4+1,1)</f>
        <v>305</v>
      </c>
      <c r="FFO4">
        <f t="shared" ref="FFO4" si="4216">IF(FFO2=FFN2,FFN4+1,1)</f>
        <v>306</v>
      </c>
      <c r="FFP4">
        <f t="shared" ref="FFP4" si="4217">IF(FFP2=FFO2,FFO4+1,1)</f>
        <v>307</v>
      </c>
      <c r="FFQ4">
        <f t="shared" ref="FFQ4" si="4218">IF(FFQ2=FFP2,FFP4+1,1)</f>
        <v>308</v>
      </c>
      <c r="FFR4">
        <f t="shared" ref="FFR4" si="4219">IF(FFR2=FFQ2,FFQ4+1,1)</f>
        <v>309</v>
      </c>
      <c r="FFS4">
        <f t="shared" ref="FFS4" si="4220">IF(FFS2=FFR2,FFR4+1,1)</f>
        <v>310</v>
      </c>
      <c r="FFT4">
        <f t="shared" ref="FFT4" si="4221">IF(FFT2=FFS2,FFS4+1,1)</f>
        <v>311</v>
      </c>
      <c r="FFU4">
        <f t="shared" ref="FFU4" si="4222">IF(FFU2=FFT2,FFT4+1,1)</f>
        <v>312</v>
      </c>
      <c r="FFV4">
        <f t="shared" ref="FFV4" si="4223">IF(FFV2=FFU2,FFU4+1,1)</f>
        <v>313</v>
      </c>
      <c r="FFW4">
        <f t="shared" ref="FFW4" si="4224">IF(FFW2=FFV2,FFV4+1,1)</f>
        <v>314</v>
      </c>
      <c r="FFX4">
        <f t="shared" ref="FFX4" si="4225">IF(FFX2=FFW2,FFW4+1,1)</f>
        <v>315</v>
      </c>
      <c r="FFY4">
        <f t="shared" ref="FFY4" si="4226">IF(FFY2=FFX2,FFX4+1,1)</f>
        <v>316</v>
      </c>
      <c r="FFZ4">
        <f t="shared" ref="FFZ4" si="4227">IF(FFZ2=FFY2,FFY4+1,1)</f>
        <v>317</v>
      </c>
      <c r="FGA4">
        <f t="shared" ref="FGA4" si="4228">IF(FGA2=FFZ2,FFZ4+1,1)</f>
        <v>318</v>
      </c>
      <c r="FGB4">
        <f t="shared" ref="FGB4" si="4229">IF(FGB2=FGA2,FGA4+1,1)</f>
        <v>319</v>
      </c>
      <c r="FGC4">
        <f t="shared" ref="FGC4" si="4230">IF(FGC2=FGB2,FGB4+1,1)</f>
        <v>320</v>
      </c>
      <c r="FGD4">
        <f t="shared" ref="FGD4" si="4231">IF(FGD2=FGC2,FGC4+1,1)</f>
        <v>321</v>
      </c>
      <c r="FGE4">
        <f t="shared" ref="FGE4" si="4232">IF(FGE2=FGD2,FGD4+1,1)</f>
        <v>322</v>
      </c>
      <c r="FGF4">
        <f t="shared" ref="FGF4" si="4233">IF(FGF2=FGE2,FGE4+1,1)</f>
        <v>323</v>
      </c>
      <c r="FGG4">
        <f t="shared" ref="FGG4" si="4234">IF(FGG2=FGF2,FGF4+1,1)</f>
        <v>324</v>
      </c>
      <c r="FGH4">
        <f t="shared" ref="FGH4" si="4235">IF(FGH2=FGG2,FGG4+1,1)</f>
        <v>325</v>
      </c>
      <c r="FGI4">
        <f t="shared" ref="FGI4" si="4236">IF(FGI2=FGH2,FGH4+1,1)</f>
        <v>326</v>
      </c>
      <c r="FGJ4">
        <f t="shared" ref="FGJ4" si="4237">IF(FGJ2=FGI2,FGI4+1,1)</f>
        <v>327</v>
      </c>
      <c r="FGK4">
        <f t="shared" ref="FGK4" si="4238">IF(FGK2=FGJ2,FGJ4+1,1)</f>
        <v>328</v>
      </c>
      <c r="FGL4">
        <f t="shared" ref="FGL4" si="4239">IF(FGL2=FGK2,FGK4+1,1)</f>
        <v>329</v>
      </c>
      <c r="FGM4">
        <f t="shared" ref="FGM4" si="4240">IF(FGM2=FGL2,FGL4+1,1)</f>
        <v>330</v>
      </c>
      <c r="FGN4">
        <f t="shared" ref="FGN4" si="4241">IF(FGN2=FGM2,FGM4+1,1)</f>
        <v>331</v>
      </c>
      <c r="FGO4">
        <f t="shared" ref="FGO4" si="4242">IF(FGO2=FGN2,FGN4+1,1)</f>
        <v>332</v>
      </c>
      <c r="FGP4">
        <f t="shared" ref="FGP4" si="4243">IF(FGP2=FGO2,FGO4+1,1)</f>
        <v>333</v>
      </c>
      <c r="FGQ4">
        <f t="shared" ref="FGQ4" si="4244">IF(FGQ2=FGP2,FGP4+1,1)</f>
        <v>334</v>
      </c>
      <c r="FGR4">
        <f t="shared" ref="FGR4" si="4245">IF(FGR2=FGQ2,FGQ4+1,1)</f>
        <v>335</v>
      </c>
      <c r="FGS4">
        <f t="shared" ref="FGS4" si="4246">IF(FGS2=FGR2,FGR4+1,1)</f>
        <v>336</v>
      </c>
      <c r="FGT4">
        <f t="shared" ref="FGT4" si="4247">IF(FGT2=FGS2,FGS4+1,1)</f>
        <v>337</v>
      </c>
      <c r="FGU4">
        <f t="shared" ref="FGU4" si="4248">IF(FGU2=FGT2,FGT4+1,1)</f>
        <v>338</v>
      </c>
      <c r="FGV4">
        <f t="shared" ref="FGV4" si="4249">IF(FGV2=FGU2,FGU4+1,1)</f>
        <v>339</v>
      </c>
      <c r="FGW4">
        <f t="shared" ref="FGW4" si="4250">IF(FGW2=FGV2,FGV4+1,1)</f>
        <v>340</v>
      </c>
      <c r="FGX4">
        <f t="shared" ref="FGX4" si="4251">IF(FGX2=FGW2,FGW4+1,1)</f>
        <v>341</v>
      </c>
      <c r="FGY4">
        <f t="shared" ref="FGY4" si="4252">IF(FGY2=FGX2,FGX4+1,1)</f>
        <v>342</v>
      </c>
      <c r="FGZ4">
        <f t="shared" ref="FGZ4" si="4253">IF(FGZ2=FGY2,FGY4+1,1)</f>
        <v>343</v>
      </c>
      <c r="FHA4">
        <f t="shared" ref="FHA4" si="4254">IF(FHA2=FGZ2,FGZ4+1,1)</f>
        <v>344</v>
      </c>
      <c r="FHB4">
        <f t="shared" ref="FHB4" si="4255">IF(FHB2=FHA2,FHA4+1,1)</f>
        <v>345</v>
      </c>
      <c r="FHC4">
        <f t="shared" ref="FHC4" si="4256">IF(FHC2=FHB2,FHB4+1,1)</f>
        <v>346</v>
      </c>
      <c r="FHD4">
        <f t="shared" ref="FHD4" si="4257">IF(FHD2=FHC2,FHC4+1,1)</f>
        <v>347</v>
      </c>
      <c r="FHE4">
        <f t="shared" ref="FHE4" si="4258">IF(FHE2=FHD2,FHD4+1,1)</f>
        <v>348</v>
      </c>
      <c r="FHF4">
        <f t="shared" ref="FHF4" si="4259">IF(FHF2=FHE2,FHE4+1,1)</f>
        <v>349</v>
      </c>
      <c r="FHG4">
        <f t="shared" ref="FHG4" si="4260">IF(FHG2=FHF2,FHF4+1,1)</f>
        <v>350</v>
      </c>
      <c r="FHH4">
        <f t="shared" ref="FHH4" si="4261">IF(FHH2=FHG2,FHG4+1,1)</f>
        <v>351</v>
      </c>
      <c r="FHI4">
        <f t="shared" ref="FHI4" si="4262">IF(FHI2=FHH2,FHH4+1,1)</f>
        <v>352</v>
      </c>
      <c r="FHJ4">
        <f t="shared" ref="FHJ4" si="4263">IF(FHJ2=FHI2,FHI4+1,1)</f>
        <v>353</v>
      </c>
      <c r="FHK4">
        <f t="shared" ref="FHK4" si="4264">IF(FHK2=FHJ2,FHJ4+1,1)</f>
        <v>354</v>
      </c>
      <c r="FHL4">
        <f t="shared" ref="FHL4" si="4265">IF(FHL2=FHK2,FHK4+1,1)</f>
        <v>355</v>
      </c>
      <c r="FHM4">
        <f t="shared" ref="FHM4" si="4266">IF(FHM2=FHL2,FHL4+1,1)</f>
        <v>356</v>
      </c>
      <c r="FHN4">
        <f t="shared" ref="FHN4" si="4267">IF(FHN2=FHM2,FHM4+1,1)</f>
        <v>357</v>
      </c>
      <c r="FHO4">
        <f t="shared" ref="FHO4" si="4268">IF(FHO2=FHN2,FHN4+1,1)</f>
        <v>358</v>
      </c>
      <c r="FHP4">
        <f t="shared" ref="FHP4" si="4269">IF(FHP2=FHO2,FHO4+1,1)</f>
        <v>359</v>
      </c>
      <c r="FHQ4">
        <f t="shared" ref="FHQ4" si="4270">IF(FHQ2=FHP2,FHP4+1,1)</f>
        <v>360</v>
      </c>
      <c r="FHR4">
        <f t="shared" ref="FHR4" si="4271">IF(FHR2=FHQ2,FHQ4+1,1)</f>
        <v>361</v>
      </c>
      <c r="FHS4">
        <f t="shared" ref="FHS4" si="4272">IF(FHS2=FHR2,FHR4+1,1)</f>
        <v>362</v>
      </c>
      <c r="FHT4">
        <f t="shared" ref="FHT4" si="4273">IF(FHT2=FHS2,FHS4+1,1)</f>
        <v>363</v>
      </c>
      <c r="FHU4">
        <f t="shared" ref="FHU4" si="4274">IF(FHU2=FHT2,FHT4+1,1)</f>
        <v>364</v>
      </c>
      <c r="FHV4">
        <f t="shared" ref="FHV4" si="4275">IF(FHV2=FHU2,FHU4+1,1)</f>
        <v>365</v>
      </c>
      <c r="FHW4">
        <f t="shared" ref="FHW4" si="4276">IF(FHW2=FHV2,FHV4+1,1)</f>
        <v>366</v>
      </c>
      <c r="FHX4">
        <f t="shared" ref="FHX4" si="4277">IF(FHX2=FHW2,FHW4+1,1)</f>
        <v>367</v>
      </c>
      <c r="FHY4">
        <f t="shared" ref="FHY4" si="4278">IF(FHY2=FHX2,FHX4+1,1)</f>
        <v>368</v>
      </c>
      <c r="FHZ4">
        <f t="shared" ref="FHZ4" si="4279">IF(FHZ2=FHY2,FHY4+1,1)</f>
        <v>369</v>
      </c>
      <c r="FIA4">
        <f t="shared" ref="FIA4" si="4280">IF(FIA2=FHZ2,FHZ4+1,1)</f>
        <v>370</v>
      </c>
      <c r="FIB4">
        <f t="shared" ref="FIB4" si="4281">IF(FIB2=FIA2,FIA4+1,1)</f>
        <v>371</v>
      </c>
      <c r="FIC4">
        <f t="shared" ref="FIC4" si="4282">IF(FIC2=FIB2,FIB4+1,1)</f>
        <v>372</v>
      </c>
      <c r="FID4">
        <f t="shared" ref="FID4" si="4283">IF(FID2=FIC2,FIC4+1,1)</f>
        <v>373</v>
      </c>
      <c r="FIE4">
        <f t="shared" ref="FIE4" si="4284">IF(FIE2=FID2,FID4+1,1)</f>
        <v>374</v>
      </c>
      <c r="FIF4">
        <f t="shared" ref="FIF4" si="4285">IF(FIF2=FIE2,FIE4+1,1)</f>
        <v>375</v>
      </c>
      <c r="FIG4">
        <f t="shared" ref="FIG4" si="4286">IF(FIG2=FIF2,FIF4+1,1)</f>
        <v>376</v>
      </c>
      <c r="FIH4">
        <f t="shared" ref="FIH4" si="4287">IF(FIH2=FIG2,FIG4+1,1)</f>
        <v>377</v>
      </c>
      <c r="FII4">
        <f t="shared" ref="FII4" si="4288">IF(FII2=FIH2,FIH4+1,1)</f>
        <v>378</v>
      </c>
      <c r="FIJ4">
        <f t="shared" ref="FIJ4" si="4289">IF(FIJ2=FII2,FII4+1,1)</f>
        <v>379</v>
      </c>
      <c r="FIK4">
        <f t="shared" ref="FIK4" si="4290">IF(FIK2=FIJ2,FIJ4+1,1)</f>
        <v>380</v>
      </c>
      <c r="FIL4">
        <f t="shared" ref="FIL4" si="4291">IF(FIL2=FIK2,FIK4+1,1)</f>
        <v>1</v>
      </c>
      <c r="FIM4">
        <f t="shared" ref="FIM4" si="4292">IF(FIM2=FIL2,FIL4+1,1)</f>
        <v>2</v>
      </c>
      <c r="FIN4">
        <f t="shared" ref="FIN4" si="4293">IF(FIN2=FIM2,FIM4+1,1)</f>
        <v>3</v>
      </c>
      <c r="FIO4">
        <f t="shared" ref="FIO4" si="4294">IF(FIO2=FIN2,FIN4+1,1)</f>
        <v>4</v>
      </c>
      <c r="FIP4">
        <f t="shared" ref="FIP4" si="4295">IF(FIP2=FIO2,FIO4+1,1)</f>
        <v>5</v>
      </c>
      <c r="FIQ4">
        <f t="shared" ref="FIQ4" si="4296">IF(FIQ2=FIP2,FIP4+1,1)</f>
        <v>6</v>
      </c>
      <c r="FIR4">
        <f t="shared" ref="FIR4" si="4297">IF(FIR2=FIQ2,FIQ4+1,1)</f>
        <v>7</v>
      </c>
      <c r="FIS4">
        <f t="shared" ref="FIS4" si="4298">IF(FIS2=FIR2,FIR4+1,1)</f>
        <v>8</v>
      </c>
      <c r="FIT4">
        <f t="shared" ref="FIT4" si="4299">IF(FIT2=FIS2,FIS4+1,1)</f>
        <v>9</v>
      </c>
      <c r="FIU4">
        <f t="shared" ref="FIU4" si="4300">IF(FIU2=FIT2,FIT4+1,1)</f>
        <v>10</v>
      </c>
      <c r="FIV4">
        <f t="shared" ref="FIV4" si="4301">IF(FIV2=FIU2,FIU4+1,1)</f>
        <v>11</v>
      </c>
      <c r="FIW4">
        <f t="shared" ref="FIW4" si="4302">IF(FIW2=FIV2,FIV4+1,1)</f>
        <v>12</v>
      </c>
      <c r="FIX4">
        <f t="shared" ref="FIX4" si="4303">IF(FIX2=FIW2,FIW4+1,1)</f>
        <v>13</v>
      </c>
      <c r="FIY4">
        <f t="shared" ref="FIY4" si="4304">IF(FIY2=FIX2,FIX4+1,1)</f>
        <v>14</v>
      </c>
      <c r="FIZ4">
        <f t="shared" ref="FIZ4" si="4305">IF(FIZ2=FIY2,FIY4+1,1)</f>
        <v>15</v>
      </c>
      <c r="FJA4">
        <f t="shared" ref="FJA4" si="4306">IF(FJA2=FIZ2,FIZ4+1,1)</f>
        <v>16</v>
      </c>
      <c r="FJB4">
        <f t="shared" ref="FJB4" si="4307">IF(FJB2=FJA2,FJA4+1,1)</f>
        <v>17</v>
      </c>
      <c r="FJC4">
        <f t="shared" ref="FJC4" si="4308">IF(FJC2=FJB2,FJB4+1,1)</f>
        <v>18</v>
      </c>
      <c r="FJD4">
        <f t="shared" ref="FJD4" si="4309">IF(FJD2=FJC2,FJC4+1,1)</f>
        <v>19</v>
      </c>
      <c r="FJE4">
        <f t="shared" ref="FJE4" si="4310">IF(FJE2=FJD2,FJD4+1,1)</f>
        <v>20</v>
      </c>
      <c r="FJF4">
        <f t="shared" ref="FJF4" si="4311">IF(FJF2=FJE2,FJE4+1,1)</f>
        <v>21</v>
      </c>
      <c r="FJG4">
        <f t="shared" ref="FJG4" si="4312">IF(FJG2=FJF2,FJF4+1,1)</f>
        <v>22</v>
      </c>
      <c r="FJH4">
        <f t="shared" ref="FJH4" si="4313">IF(FJH2=FJG2,FJG4+1,1)</f>
        <v>23</v>
      </c>
      <c r="FJI4">
        <f t="shared" ref="FJI4" si="4314">IF(FJI2=FJH2,FJH4+1,1)</f>
        <v>24</v>
      </c>
      <c r="FJJ4">
        <f t="shared" ref="FJJ4" si="4315">IF(FJJ2=FJI2,FJI4+1,1)</f>
        <v>25</v>
      </c>
      <c r="FJK4">
        <f t="shared" ref="FJK4" si="4316">IF(FJK2=FJJ2,FJJ4+1,1)</f>
        <v>26</v>
      </c>
      <c r="FJL4">
        <f t="shared" ref="FJL4" si="4317">IF(FJL2=FJK2,FJK4+1,1)</f>
        <v>27</v>
      </c>
      <c r="FJM4">
        <f t="shared" ref="FJM4" si="4318">IF(FJM2=FJL2,FJL4+1,1)</f>
        <v>28</v>
      </c>
      <c r="FJN4">
        <f t="shared" ref="FJN4" si="4319">IF(FJN2=FJM2,FJM4+1,1)</f>
        <v>29</v>
      </c>
      <c r="FJO4">
        <f t="shared" ref="FJO4" si="4320">IF(FJO2=FJN2,FJN4+1,1)</f>
        <v>30</v>
      </c>
      <c r="FJP4">
        <f t="shared" ref="FJP4" si="4321">IF(FJP2=FJO2,FJO4+1,1)</f>
        <v>31</v>
      </c>
      <c r="FJQ4">
        <f t="shared" ref="FJQ4" si="4322">IF(FJQ2=FJP2,FJP4+1,1)</f>
        <v>32</v>
      </c>
      <c r="FJR4">
        <f t="shared" ref="FJR4" si="4323">IF(FJR2=FJQ2,FJQ4+1,1)</f>
        <v>33</v>
      </c>
      <c r="FJS4">
        <f t="shared" ref="FJS4" si="4324">IF(FJS2=FJR2,FJR4+1,1)</f>
        <v>34</v>
      </c>
      <c r="FJT4">
        <f t="shared" ref="FJT4" si="4325">IF(FJT2=FJS2,FJS4+1,1)</f>
        <v>35</v>
      </c>
      <c r="FJU4">
        <f t="shared" ref="FJU4" si="4326">IF(FJU2=FJT2,FJT4+1,1)</f>
        <v>36</v>
      </c>
      <c r="FJV4">
        <f t="shared" ref="FJV4" si="4327">IF(FJV2=FJU2,FJU4+1,1)</f>
        <v>37</v>
      </c>
      <c r="FJW4">
        <f t="shared" ref="FJW4" si="4328">IF(FJW2=FJV2,FJV4+1,1)</f>
        <v>38</v>
      </c>
      <c r="FJX4">
        <f t="shared" ref="FJX4" si="4329">IF(FJX2=FJW2,FJW4+1,1)</f>
        <v>39</v>
      </c>
      <c r="FJY4">
        <f t="shared" ref="FJY4" si="4330">IF(FJY2=FJX2,FJX4+1,1)</f>
        <v>40</v>
      </c>
      <c r="FJZ4">
        <f t="shared" ref="FJZ4" si="4331">IF(FJZ2=FJY2,FJY4+1,1)</f>
        <v>41</v>
      </c>
      <c r="FKA4">
        <f t="shared" ref="FKA4" si="4332">IF(FKA2=FJZ2,FJZ4+1,1)</f>
        <v>42</v>
      </c>
      <c r="FKB4">
        <f t="shared" ref="FKB4" si="4333">IF(FKB2=FKA2,FKA4+1,1)</f>
        <v>43</v>
      </c>
      <c r="FKC4">
        <f t="shared" ref="FKC4" si="4334">IF(FKC2=FKB2,FKB4+1,1)</f>
        <v>44</v>
      </c>
      <c r="FKD4">
        <f t="shared" ref="FKD4" si="4335">IF(FKD2=FKC2,FKC4+1,1)</f>
        <v>45</v>
      </c>
      <c r="FKE4">
        <f t="shared" ref="FKE4" si="4336">IF(FKE2=FKD2,FKD4+1,1)</f>
        <v>46</v>
      </c>
      <c r="FKF4">
        <f t="shared" ref="FKF4" si="4337">IF(FKF2=FKE2,FKE4+1,1)</f>
        <v>47</v>
      </c>
      <c r="FKG4">
        <f t="shared" ref="FKG4" si="4338">IF(FKG2=FKF2,FKF4+1,1)</f>
        <v>48</v>
      </c>
      <c r="FKH4">
        <f t="shared" ref="FKH4" si="4339">IF(FKH2=FKG2,FKG4+1,1)</f>
        <v>49</v>
      </c>
      <c r="FKI4">
        <f t="shared" ref="FKI4" si="4340">IF(FKI2=FKH2,FKH4+1,1)</f>
        <v>1</v>
      </c>
      <c r="FKJ4">
        <f t="shared" ref="FKJ4" si="4341">IF(FKJ2=FKI2,FKI4+1,1)</f>
        <v>2</v>
      </c>
      <c r="FKK4">
        <f t="shared" ref="FKK4" si="4342">IF(FKK2=FKJ2,FKJ4+1,1)</f>
        <v>3</v>
      </c>
      <c r="FKL4">
        <f t="shared" ref="FKL4" si="4343">IF(FKL2=FKK2,FKK4+1,1)</f>
        <v>4</v>
      </c>
      <c r="FKM4">
        <f t="shared" ref="FKM4" si="4344">IF(FKM2=FKL2,FKL4+1,1)</f>
        <v>5</v>
      </c>
      <c r="FKN4">
        <f t="shared" ref="FKN4" si="4345">IF(FKN2=FKM2,FKM4+1,1)</f>
        <v>6</v>
      </c>
      <c r="FKO4">
        <f t="shared" ref="FKO4" si="4346">IF(FKO2=FKN2,FKN4+1,1)</f>
        <v>7</v>
      </c>
      <c r="FKP4">
        <f t="shared" ref="FKP4" si="4347">IF(FKP2=FKO2,FKO4+1,1)</f>
        <v>8</v>
      </c>
      <c r="FKQ4">
        <f t="shared" ref="FKQ4" si="4348">IF(FKQ2=FKP2,FKP4+1,1)</f>
        <v>9</v>
      </c>
      <c r="FKR4">
        <f t="shared" ref="FKR4" si="4349">IF(FKR2=FKQ2,FKQ4+1,1)</f>
        <v>10</v>
      </c>
      <c r="FKS4">
        <f t="shared" ref="FKS4" si="4350">IF(FKS2=FKR2,FKR4+1,1)</f>
        <v>11</v>
      </c>
      <c r="FKT4">
        <f t="shared" ref="FKT4" si="4351">IF(FKT2=FKS2,FKS4+1,1)</f>
        <v>12</v>
      </c>
      <c r="FKU4">
        <f t="shared" ref="FKU4" si="4352">IF(FKU2=FKT2,FKT4+1,1)</f>
        <v>13</v>
      </c>
      <c r="FKV4">
        <f t="shared" ref="FKV4" si="4353">IF(FKV2=FKU2,FKU4+1,1)</f>
        <v>14</v>
      </c>
      <c r="FKW4">
        <f t="shared" ref="FKW4" si="4354">IF(FKW2=FKV2,FKV4+1,1)</f>
        <v>15</v>
      </c>
      <c r="FKX4">
        <f t="shared" ref="FKX4" si="4355">IF(FKX2=FKW2,FKW4+1,1)</f>
        <v>16</v>
      </c>
      <c r="FKY4">
        <f t="shared" ref="FKY4" si="4356">IF(FKY2=FKX2,FKX4+1,1)</f>
        <v>17</v>
      </c>
      <c r="FKZ4">
        <f t="shared" ref="FKZ4" si="4357">IF(FKZ2=FKY2,FKY4+1,1)</f>
        <v>18</v>
      </c>
      <c r="FLA4">
        <f t="shared" ref="FLA4" si="4358">IF(FLA2=FKZ2,FKZ4+1,1)</f>
        <v>19</v>
      </c>
      <c r="FLB4">
        <f t="shared" ref="FLB4" si="4359">IF(FLB2=FLA2,FLA4+1,1)</f>
        <v>20</v>
      </c>
      <c r="FLC4">
        <f t="shared" ref="FLC4" si="4360">IF(FLC2=FLB2,FLB4+1,1)</f>
        <v>21</v>
      </c>
      <c r="FLD4">
        <f t="shared" ref="FLD4" si="4361">IF(FLD2=FLC2,FLC4+1,1)</f>
        <v>22</v>
      </c>
      <c r="FLE4">
        <f t="shared" ref="FLE4" si="4362">IF(FLE2=FLD2,FLD4+1,1)</f>
        <v>23</v>
      </c>
      <c r="FLF4">
        <f t="shared" ref="FLF4" si="4363">IF(FLF2=FLE2,FLE4+1,1)</f>
        <v>24</v>
      </c>
      <c r="FLG4">
        <f t="shared" ref="FLG4" si="4364">IF(FLG2=FLF2,FLF4+1,1)</f>
        <v>25</v>
      </c>
      <c r="FLH4">
        <f t="shared" ref="FLH4" si="4365">IF(FLH2=FLG2,FLG4+1,1)</f>
        <v>26</v>
      </c>
      <c r="FLI4">
        <f t="shared" ref="FLI4" si="4366">IF(FLI2=FLH2,FLH4+1,1)</f>
        <v>27</v>
      </c>
      <c r="FLJ4">
        <f t="shared" ref="FLJ4" si="4367">IF(FLJ2=FLI2,FLI4+1,1)</f>
        <v>28</v>
      </c>
      <c r="FLK4">
        <f t="shared" ref="FLK4" si="4368">IF(FLK2=FLJ2,FLJ4+1,1)</f>
        <v>29</v>
      </c>
      <c r="FLL4">
        <f t="shared" ref="FLL4" si="4369">IF(FLL2=FLK2,FLK4+1,1)</f>
        <v>30</v>
      </c>
      <c r="FLM4">
        <f t="shared" ref="FLM4" si="4370">IF(FLM2=FLL2,FLL4+1,1)</f>
        <v>31</v>
      </c>
      <c r="FLN4">
        <f t="shared" ref="FLN4" si="4371">IF(FLN2=FLM2,FLM4+1,1)</f>
        <v>32</v>
      </c>
      <c r="FLO4">
        <f t="shared" ref="FLO4" si="4372">IF(FLO2=FLN2,FLN4+1,1)</f>
        <v>33</v>
      </c>
      <c r="FLP4">
        <f t="shared" ref="FLP4" si="4373">IF(FLP2=FLO2,FLO4+1,1)</f>
        <v>34</v>
      </c>
      <c r="FLQ4">
        <f t="shared" ref="FLQ4" si="4374">IF(FLQ2=FLP2,FLP4+1,1)</f>
        <v>35</v>
      </c>
      <c r="FLR4">
        <f t="shared" ref="FLR4" si="4375">IF(FLR2=FLQ2,FLQ4+1,1)</f>
        <v>36</v>
      </c>
      <c r="FLS4">
        <f t="shared" ref="FLS4" si="4376">IF(FLS2=FLR2,FLR4+1,1)</f>
        <v>37</v>
      </c>
      <c r="FLT4">
        <f t="shared" ref="FLT4" si="4377">IF(FLT2=FLS2,FLS4+1,1)</f>
        <v>38</v>
      </c>
      <c r="FLU4">
        <f t="shared" ref="FLU4" si="4378">IF(FLU2=FLT2,FLT4+1,1)</f>
        <v>39</v>
      </c>
      <c r="FLV4">
        <f t="shared" ref="FLV4" si="4379">IF(FLV2=FLU2,FLU4+1,1)</f>
        <v>40</v>
      </c>
      <c r="FLW4">
        <f t="shared" ref="FLW4" si="4380">IF(FLW2=FLV2,FLV4+1,1)</f>
        <v>41</v>
      </c>
      <c r="FLX4">
        <f t="shared" ref="FLX4" si="4381">IF(FLX2=FLW2,FLW4+1,1)</f>
        <v>42</v>
      </c>
      <c r="FLY4">
        <f t="shared" ref="FLY4" si="4382">IF(FLY2=FLX2,FLX4+1,1)</f>
        <v>43</v>
      </c>
      <c r="FLZ4">
        <f t="shared" ref="FLZ4" si="4383">IF(FLZ2=FLY2,FLY4+1,1)</f>
        <v>44</v>
      </c>
      <c r="FMA4">
        <f t="shared" ref="FMA4" si="4384">IF(FMA2=FLZ2,FLZ4+1,1)</f>
        <v>45</v>
      </c>
      <c r="FMB4">
        <f t="shared" ref="FMB4" si="4385">IF(FMB2=FMA2,FMA4+1,1)</f>
        <v>46</v>
      </c>
      <c r="FMC4">
        <f t="shared" ref="FMC4" si="4386">IF(FMC2=FMB2,FMB4+1,1)</f>
        <v>47</v>
      </c>
      <c r="FMD4">
        <f t="shared" ref="FMD4" si="4387">IF(FMD2=FMC2,FMC4+1,1)</f>
        <v>48</v>
      </c>
      <c r="FME4">
        <f t="shared" ref="FME4" si="4388">IF(FME2=FMD2,FMD4+1,1)</f>
        <v>49</v>
      </c>
      <c r="FMF4">
        <f t="shared" ref="FMF4" si="4389">IF(FMF2=FME2,FME4+1,1)</f>
        <v>50</v>
      </c>
      <c r="FMG4">
        <f t="shared" ref="FMG4" si="4390">IF(FMG2=FMF2,FMF4+1,1)</f>
        <v>51</v>
      </c>
      <c r="FMH4">
        <f t="shared" ref="FMH4" si="4391">IF(FMH2=FMG2,FMG4+1,1)</f>
        <v>52</v>
      </c>
      <c r="FMI4">
        <f t="shared" ref="FMI4" si="4392">IF(FMI2=FMH2,FMH4+1,1)</f>
        <v>53</v>
      </c>
      <c r="FMJ4">
        <f t="shared" ref="FMJ4" si="4393">IF(FMJ2=FMI2,FMI4+1,1)</f>
        <v>54</v>
      </c>
      <c r="FMK4">
        <f t="shared" ref="FMK4" si="4394">IF(FMK2=FMJ2,FMJ4+1,1)</f>
        <v>55</v>
      </c>
      <c r="FML4">
        <f t="shared" ref="FML4" si="4395">IF(FML2=FMK2,FMK4+1,1)</f>
        <v>56</v>
      </c>
      <c r="FMM4">
        <f t="shared" ref="FMM4" si="4396">IF(FMM2=FML2,FML4+1,1)</f>
        <v>57</v>
      </c>
      <c r="FMN4">
        <f t="shared" ref="FMN4" si="4397">IF(FMN2=FMM2,FMM4+1,1)</f>
        <v>58</v>
      </c>
      <c r="FMO4">
        <f t="shared" ref="FMO4" si="4398">IF(FMO2=FMN2,FMN4+1,1)</f>
        <v>1</v>
      </c>
      <c r="FMP4">
        <f t="shared" ref="FMP4" si="4399">IF(FMP2=FMO2,FMO4+1,1)</f>
        <v>1</v>
      </c>
      <c r="FMQ4">
        <f t="shared" ref="FMQ4" si="4400">IF(FMQ2=FMP2,FMP4+1,1)</f>
        <v>2</v>
      </c>
      <c r="FMR4">
        <f t="shared" ref="FMR4" si="4401">IF(FMR2=FMQ2,FMQ4+1,1)</f>
        <v>3</v>
      </c>
      <c r="FMS4">
        <f t="shared" ref="FMS4" si="4402">IF(FMS2=FMR2,FMR4+1,1)</f>
        <v>4</v>
      </c>
      <c r="FMT4">
        <f t="shared" ref="FMT4" si="4403">IF(FMT2=FMS2,FMS4+1,1)</f>
        <v>5</v>
      </c>
      <c r="FMU4">
        <f t="shared" ref="FMU4" si="4404">IF(FMU2=FMT2,FMT4+1,1)</f>
        <v>6</v>
      </c>
      <c r="FMV4">
        <f t="shared" ref="FMV4" si="4405">IF(FMV2=FMU2,FMU4+1,1)</f>
        <v>7</v>
      </c>
      <c r="FMW4">
        <f t="shared" ref="FMW4" si="4406">IF(FMW2=FMV2,FMV4+1,1)</f>
        <v>8</v>
      </c>
      <c r="FMX4">
        <f t="shared" ref="FMX4" si="4407">IF(FMX2=FMW2,FMW4+1,1)</f>
        <v>9</v>
      </c>
      <c r="FMY4">
        <f t="shared" ref="FMY4" si="4408">IF(FMY2=FMX2,FMX4+1,1)</f>
        <v>10</v>
      </c>
      <c r="FMZ4">
        <f t="shared" ref="FMZ4" si="4409">IF(FMZ2=FMY2,FMY4+1,1)</f>
        <v>11</v>
      </c>
      <c r="FNA4">
        <f t="shared" ref="FNA4" si="4410">IF(FNA2=FMZ2,FMZ4+1,1)</f>
        <v>12</v>
      </c>
      <c r="FNB4">
        <f t="shared" ref="FNB4" si="4411">IF(FNB2=FNA2,FNA4+1,1)</f>
        <v>1</v>
      </c>
      <c r="FNC4">
        <f t="shared" ref="FNC4" si="4412">IF(FNC2=FNB2,FNB4+1,1)</f>
        <v>2</v>
      </c>
      <c r="FND4">
        <f t="shared" ref="FND4" si="4413">IF(FND2=FNC2,FNC4+1,1)</f>
        <v>3</v>
      </c>
      <c r="FNE4">
        <f t="shared" ref="FNE4" si="4414">IF(FNE2=FND2,FND4+1,1)</f>
        <v>4</v>
      </c>
      <c r="FNF4">
        <f t="shared" ref="FNF4" si="4415">IF(FNF2=FNE2,FNE4+1,1)</f>
        <v>5</v>
      </c>
      <c r="FNG4">
        <f t="shared" ref="FNG4" si="4416">IF(FNG2=FNF2,FNF4+1,1)</f>
        <v>6</v>
      </c>
      <c r="FNH4">
        <f t="shared" ref="FNH4" si="4417">IF(FNH2=FNG2,FNG4+1,1)</f>
        <v>7</v>
      </c>
      <c r="FNI4">
        <f t="shared" ref="FNI4" si="4418">IF(FNI2=FNH2,FNH4+1,1)</f>
        <v>8</v>
      </c>
      <c r="FNJ4">
        <f t="shared" ref="FNJ4" si="4419">IF(FNJ2=FNI2,FNI4+1,1)</f>
        <v>9</v>
      </c>
      <c r="FNK4">
        <f t="shared" ref="FNK4" si="4420">IF(FNK2=FNJ2,FNJ4+1,1)</f>
        <v>10</v>
      </c>
      <c r="FNL4">
        <f t="shared" ref="FNL4" si="4421">IF(FNL2=FNK2,FNK4+1,1)</f>
        <v>11</v>
      </c>
      <c r="FNM4">
        <f t="shared" ref="FNM4" si="4422">IF(FNM2=FNL2,FNL4+1,1)</f>
        <v>12</v>
      </c>
      <c r="FNN4">
        <f t="shared" ref="FNN4" si="4423">IF(FNN2=FNM2,FNM4+1,1)</f>
        <v>13</v>
      </c>
      <c r="FNO4">
        <f t="shared" ref="FNO4" si="4424">IF(FNO2=FNN2,FNN4+1,1)</f>
        <v>14</v>
      </c>
      <c r="FNP4">
        <f t="shared" ref="FNP4" si="4425">IF(FNP2=FNO2,FNO4+1,1)</f>
        <v>15</v>
      </c>
      <c r="FNQ4">
        <f t="shared" ref="FNQ4" si="4426">IF(FNQ2=FNP2,FNP4+1,1)</f>
        <v>16</v>
      </c>
      <c r="FNR4">
        <f t="shared" ref="FNR4" si="4427">IF(FNR2=FNQ2,FNQ4+1,1)</f>
        <v>17</v>
      </c>
      <c r="FNS4">
        <f t="shared" ref="FNS4" si="4428">IF(FNS2=FNR2,FNR4+1,1)</f>
        <v>18</v>
      </c>
      <c r="FNT4">
        <f t="shared" ref="FNT4" si="4429">IF(FNT2=FNS2,FNS4+1,1)</f>
        <v>19</v>
      </c>
      <c r="FNU4">
        <f t="shared" ref="FNU4" si="4430">IF(FNU2=FNT2,FNT4+1,1)</f>
        <v>20</v>
      </c>
      <c r="FNV4">
        <f t="shared" ref="FNV4" si="4431">IF(FNV2=FNU2,FNU4+1,1)</f>
        <v>21</v>
      </c>
      <c r="FNW4">
        <f t="shared" ref="FNW4" si="4432">IF(FNW2=FNV2,FNV4+1,1)</f>
        <v>22</v>
      </c>
      <c r="FNX4">
        <f t="shared" ref="FNX4" si="4433">IF(FNX2=FNW2,FNW4+1,1)</f>
        <v>23</v>
      </c>
      <c r="FNY4">
        <f t="shared" ref="FNY4" si="4434">IF(FNY2=FNX2,FNX4+1,1)</f>
        <v>24</v>
      </c>
      <c r="FNZ4">
        <f t="shared" ref="FNZ4" si="4435">IF(FNZ2=FNY2,FNY4+1,1)</f>
        <v>25</v>
      </c>
      <c r="FOA4">
        <f t="shared" ref="FOA4" si="4436">IF(FOA2=FNZ2,FNZ4+1,1)</f>
        <v>26</v>
      </c>
      <c r="FOB4">
        <f t="shared" ref="FOB4" si="4437">IF(FOB2=FOA2,FOA4+1,1)</f>
        <v>27</v>
      </c>
      <c r="FOC4">
        <f t="shared" ref="FOC4" si="4438">IF(FOC2=FOB2,FOB4+1,1)</f>
        <v>28</v>
      </c>
      <c r="FOD4">
        <f t="shared" ref="FOD4" si="4439">IF(FOD2=FOC2,FOC4+1,1)</f>
        <v>29</v>
      </c>
      <c r="FOE4">
        <f t="shared" ref="FOE4" si="4440">IF(FOE2=FOD2,FOD4+1,1)</f>
        <v>30</v>
      </c>
      <c r="FOF4">
        <f t="shared" ref="FOF4" si="4441">IF(FOF2=FOE2,FOE4+1,1)</f>
        <v>31</v>
      </c>
      <c r="FOG4">
        <f t="shared" ref="FOG4" si="4442">IF(FOG2=FOF2,FOF4+1,1)</f>
        <v>32</v>
      </c>
      <c r="FOH4">
        <f t="shared" ref="FOH4" si="4443">IF(FOH2=FOG2,FOG4+1,1)</f>
        <v>33</v>
      </c>
      <c r="FOI4">
        <f t="shared" ref="FOI4" si="4444">IF(FOI2=FOH2,FOH4+1,1)</f>
        <v>34</v>
      </c>
      <c r="FOJ4">
        <f t="shared" ref="FOJ4" si="4445">IF(FOJ2=FOI2,FOI4+1,1)</f>
        <v>35</v>
      </c>
      <c r="FOK4">
        <f t="shared" ref="FOK4" si="4446">IF(FOK2=FOJ2,FOJ4+1,1)</f>
        <v>36</v>
      </c>
      <c r="FOL4">
        <f t="shared" ref="FOL4" si="4447">IF(FOL2=FOK2,FOK4+1,1)</f>
        <v>1</v>
      </c>
      <c r="FOM4">
        <f t="shared" ref="FOM4" si="4448">IF(FOM2=FOL2,FOL4+1,1)</f>
        <v>2</v>
      </c>
      <c r="FON4">
        <f t="shared" ref="FON4" si="4449">IF(FON2=FOM2,FOM4+1,1)</f>
        <v>3</v>
      </c>
      <c r="FOO4">
        <f t="shared" ref="FOO4" si="4450">IF(FOO2=FON2,FON4+1,1)</f>
        <v>4</v>
      </c>
      <c r="FOP4">
        <f t="shared" ref="FOP4" si="4451">IF(FOP2=FOO2,FOO4+1,1)</f>
        <v>5</v>
      </c>
      <c r="FOQ4">
        <f t="shared" ref="FOQ4" si="4452">IF(FOQ2=FOP2,FOP4+1,1)</f>
        <v>6</v>
      </c>
      <c r="FOR4">
        <f t="shared" ref="FOR4" si="4453">IF(FOR2=FOQ2,FOQ4+1,1)</f>
        <v>7</v>
      </c>
      <c r="FOS4">
        <f t="shared" ref="FOS4" si="4454">IF(FOS2=FOR2,FOR4+1,1)</f>
        <v>8</v>
      </c>
      <c r="FOT4">
        <f t="shared" ref="FOT4" si="4455">IF(FOT2=FOS2,FOS4+1,1)</f>
        <v>9</v>
      </c>
      <c r="FOU4">
        <f t="shared" ref="FOU4" si="4456">IF(FOU2=FOT2,FOT4+1,1)</f>
        <v>10</v>
      </c>
      <c r="FOV4">
        <f t="shared" ref="FOV4" si="4457">IF(FOV2=FOU2,FOU4+1,1)</f>
        <v>11</v>
      </c>
      <c r="FOW4">
        <f t="shared" ref="FOW4" si="4458">IF(FOW2=FOV2,FOV4+1,1)</f>
        <v>12</v>
      </c>
      <c r="FOX4">
        <f t="shared" ref="FOX4" si="4459">IF(FOX2=FOW2,FOW4+1,1)</f>
        <v>13</v>
      </c>
      <c r="FOY4">
        <f t="shared" ref="FOY4" si="4460">IF(FOY2=FOX2,FOX4+1,1)</f>
        <v>14</v>
      </c>
      <c r="FOZ4">
        <f t="shared" ref="FOZ4" si="4461">IF(FOZ2=FOY2,FOY4+1,1)</f>
        <v>15</v>
      </c>
      <c r="FPA4">
        <f t="shared" ref="FPA4" si="4462">IF(FPA2=FOZ2,FOZ4+1,1)</f>
        <v>16</v>
      </c>
      <c r="FPB4">
        <f t="shared" ref="FPB4" si="4463">IF(FPB2=FPA2,FPA4+1,1)</f>
        <v>17</v>
      </c>
      <c r="FPC4">
        <f t="shared" ref="FPC4" si="4464">IF(FPC2=FPB2,FPB4+1,1)</f>
        <v>18</v>
      </c>
      <c r="FPD4">
        <f t="shared" ref="FPD4" si="4465">IF(FPD2=FPC2,FPC4+1,1)</f>
        <v>19</v>
      </c>
      <c r="FPE4">
        <f t="shared" ref="FPE4" si="4466">IF(FPE2=FPD2,FPD4+1,1)</f>
        <v>20</v>
      </c>
      <c r="FPF4">
        <f t="shared" ref="FPF4" si="4467">IF(FPF2=FPE2,FPE4+1,1)</f>
        <v>21</v>
      </c>
      <c r="FPG4">
        <f t="shared" ref="FPG4" si="4468">IF(FPG2=FPF2,FPF4+1,1)</f>
        <v>22</v>
      </c>
      <c r="FPH4">
        <f t="shared" ref="FPH4" si="4469">IF(FPH2=FPG2,FPG4+1,1)</f>
        <v>23</v>
      </c>
      <c r="FPI4">
        <f t="shared" ref="FPI4" si="4470">IF(FPI2=FPH2,FPH4+1,1)</f>
        <v>24</v>
      </c>
      <c r="FPJ4">
        <f t="shared" ref="FPJ4" si="4471">IF(FPJ2=FPI2,FPI4+1,1)</f>
        <v>25</v>
      </c>
      <c r="FPK4">
        <f t="shared" ref="FPK4" si="4472">IF(FPK2=FPJ2,FPJ4+1,1)</f>
        <v>26</v>
      </c>
      <c r="FPL4">
        <f t="shared" ref="FPL4" si="4473">IF(FPL2=FPK2,FPK4+1,1)</f>
        <v>27</v>
      </c>
      <c r="FPM4">
        <f t="shared" ref="FPM4" si="4474">IF(FPM2=FPL2,FPL4+1,1)</f>
        <v>28</v>
      </c>
      <c r="FPN4">
        <f t="shared" ref="FPN4" si="4475">IF(FPN2=FPM2,FPM4+1,1)</f>
        <v>29</v>
      </c>
      <c r="FPO4">
        <f t="shared" ref="FPO4" si="4476">IF(FPO2=FPN2,FPN4+1,1)</f>
        <v>30</v>
      </c>
      <c r="FPP4">
        <f t="shared" ref="FPP4" si="4477">IF(FPP2=FPO2,FPO4+1,1)</f>
        <v>31</v>
      </c>
      <c r="FPQ4">
        <f t="shared" ref="FPQ4" si="4478">IF(FPQ2=FPP2,FPP4+1,1)</f>
        <v>32</v>
      </c>
      <c r="FPR4">
        <f t="shared" ref="FPR4" si="4479">IF(FPR2=FPQ2,FPQ4+1,1)</f>
        <v>33</v>
      </c>
      <c r="FPS4">
        <f t="shared" ref="FPS4" si="4480">IF(FPS2=FPR2,FPR4+1,1)</f>
        <v>34</v>
      </c>
      <c r="FPT4">
        <f t="shared" ref="FPT4" si="4481">IF(FPT2=FPS2,FPS4+1,1)</f>
        <v>35</v>
      </c>
      <c r="FPU4">
        <f t="shared" ref="FPU4" si="4482">IF(FPU2=FPT2,FPT4+1,1)</f>
        <v>36</v>
      </c>
      <c r="FPV4">
        <f t="shared" ref="FPV4" si="4483">IF(FPV2=FPU2,FPU4+1,1)</f>
        <v>37</v>
      </c>
      <c r="FPW4">
        <f t="shared" ref="FPW4" si="4484">IF(FPW2=FPV2,FPV4+1,1)</f>
        <v>38</v>
      </c>
      <c r="FPX4">
        <f t="shared" ref="FPX4" si="4485">IF(FPX2=FPW2,FPW4+1,1)</f>
        <v>39</v>
      </c>
      <c r="FPY4">
        <f t="shared" ref="FPY4" si="4486">IF(FPY2=FPX2,FPX4+1,1)</f>
        <v>40</v>
      </c>
      <c r="FPZ4">
        <f t="shared" ref="FPZ4" si="4487">IF(FPZ2=FPY2,FPY4+1,1)</f>
        <v>41</v>
      </c>
      <c r="FQA4">
        <f t="shared" ref="FQA4" si="4488">IF(FQA2=FPZ2,FPZ4+1,1)</f>
        <v>42</v>
      </c>
      <c r="FQB4">
        <f t="shared" ref="FQB4" si="4489">IF(FQB2=FQA2,FQA4+1,1)</f>
        <v>43</v>
      </c>
      <c r="FQC4">
        <f t="shared" ref="FQC4" si="4490">IF(FQC2=FQB2,FQB4+1,1)</f>
        <v>44</v>
      </c>
      <c r="FQD4">
        <f t="shared" ref="FQD4" si="4491">IF(FQD2=FQC2,FQC4+1,1)</f>
        <v>45</v>
      </c>
      <c r="FQE4">
        <f t="shared" ref="FQE4" si="4492">IF(FQE2=FQD2,FQD4+1,1)</f>
        <v>46</v>
      </c>
      <c r="FQF4">
        <f t="shared" ref="FQF4" si="4493">IF(FQF2=FQE2,FQE4+1,1)</f>
        <v>47</v>
      </c>
      <c r="FQG4">
        <f t="shared" ref="FQG4" si="4494">IF(FQG2=FQF2,FQF4+1,1)</f>
        <v>48</v>
      </c>
      <c r="FQH4">
        <f t="shared" ref="FQH4" si="4495">IF(FQH2=FQG2,FQG4+1,1)</f>
        <v>49</v>
      </c>
      <c r="FQI4">
        <f t="shared" ref="FQI4" si="4496">IF(FQI2=FQH2,FQH4+1,1)</f>
        <v>50</v>
      </c>
      <c r="FQJ4">
        <f t="shared" ref="FQJ4" si="4497">IF(FQJ2=FQI2,FQI4+1,1)</f>
        <v>51</v>
      </c>
      <c r="FQK4">
        <f t="shared" ref="FQK4" si="4498">IF(FQK2=FQJ2,FQJ4+1,1)</f>
        <v>52</v>
      </c>
      <c r="FQL4">
        <f t="shared" ref="FQL4" si="4499">IF(FQL2=FQK2,FQK4+1,1)</f>
        <v>53</v>
      </c>
      <c r="FQM4">
        <f t="shared" ref="FQM4" si="4500">IF(FQM2=FQL2,FQL4+1,1)</f>
        <v>54</v>
      </c>
      <c r="FQN4">
        <f t="shared" ref="FQN4" si="4501">IF(FQN2=FQM2,FQM4+1,1)</f>
        <v>55</v>
      </c>
      <c r="FQO4">
        <f t="shared" ref="FQO4" si="4502">IF(FQO2=FQN2,FQN4+1,1)</f>
        <v>56</v>
      </c>
      <c r="FQP4">
        <f t="shared" ref="FQP4" si="4503">IF(FQP2=FQO2,FQO4+1,1)</f>
        <v>57</v>
      </c>
      <c r="FQQ4">
        <f t="shared" ref="FQQ4" si="4504">IF(FQQ2=FQP2,FQP4+1,1)</f>
        <v>58</v>
      </c>
      <c r="FQR4">
        <f t="shared" ref="FQR4" si="4505">IF(FQR2=FQQ2,FQQ4+1,1)</f>
        <v>59</v>
      </c>
      <c r="FQS4">
        <f t="shared" ref="FQS4" si="4506">IF(FQS2=FQR2,FQR4+1,1)</f>
        <v>60</v>
      </c>
      <c r="FQT4">
        <f t="shared" ref="FQT4" si="4507">IF(FQT2=FQS2,FQS4+1,1)</f>
        <v>61</v>
      </c>
      <c r="FQU4">
        <f t="shared" ref="FQU4" si="4508">IF(FQU2=FQT2,FQT4+1,1)</f>
        <v>62</v>
      </c>
      <c r="FQV4">
        <f t="shared" ref="FQV4" si="4509">IF(FQV2=FQU2,FQU4+1,1)</f>
        <v>63</v>
      </c>
      <c r="FQW4">
        <f t="shared" ref="FQW4" si="4510">IF(FQW2=FQV2,FQV4+1,1)</f>
        <v>64</v>
      </c>
      <c r="FQX4">
        <f t="shared" ref="FQX4" si="4511">IF(FQX2=FQW2,FQW4+1,1)</f>
        <v>65</v>
      </c>
      <c r="FQY4">
        <f t="shared" ref="FQY4" si="4512">IF(FQY2=FQX2,FQX4+1,1)</f>
        <v>66</v>
      </c>
      <c r="FQZ4">
        <f t="shared" ref="FQZ4" si="4513">IF(FQZ2=FQY2,FQY4+1,1)</f>
        <v>67</v>
      </c>
      <c r="FRA4">
        <f t="shared" ref="FRA4" si="4514">IF(FRA2=FQZ2,FQZ4+1,1)</f>
        <v>68</v>
      </c>
      <c r="FRB4">
        <f t="shared" ref="FRB4" si="4515">IF(FRB2=FRA2,FRA4+1,1)</f>
        <v>69</v>
      </c>
      <c r="FRC4">
        <f t="shared" ref="FRC4" si="4516">IF(FRC2=FRB2,FRB4+1,1)</f>
        <v>70</v>
      </c>
      <c r="FRD4">
        <f t="shared" ref="FRD4" si="4517">IF(FRD2=FRC2,FRC4+1,1)</f>
        <v>71</v>
      </c>
      <c r="FRE4">
        <f t="shared" ref="FRE4" si="4518">IF(FRE2=FRD2,FRD4+1,1)</f>
        <v>72</v>
      </c>
      <c r="FRF4">
        <f t="shared" ref="FRF4" si="4519">IF(FRF2=FRE2,FRE4+1,1)</f>
        <v>73</v>
      </c>
      <c r="FRG4">
        <f t="shared" ref="FRG4" si="4520">IF(FRG2=FRF2,FRF4+1,1)</f>
        <v>74</v>
      </c>
      <c r="FRH4">
        <f t="shared" ref="FRH4" si="4521">IF(FRH2=FRG2,FRG4+1,1)</f>
        <v>75</v>
      </c>
      <c r="FRI4">
        <f t="shared" ref="FRI4" si="4522">IF(FRI2=FRH2,FRH4+1,1)</f>
        <v>76</v>
      </c>
      <c r="FRJ4">
        <f t="shared" ref="FRJ4" si="4523">IF(FRJ2=FRI2,FRI4+1,1)</f>
        <v>77</v>
      </c>
      <c r="FRK4">
        <f t="shared" ref="FRK4" si="4524">IF(FRK2=FRJ2,FRJ4+1,1)</f>
        <v>78</v>
      </c>
      <c r="FRL4">
        <f t="shared" ref="FRL4" si="4525">IF(FRL2=FRK2,FRK4+1,1)</f>
        <v>79</v>
      </c>
      <c r="FRM4">
        <f t="shared" ref="FRM4" si="4526">IF(FRM2=FRL2,FRL4+1,1)</f>
        <v>80</v>
      </c>
      <c r="FRN4">
        <f t="shared" ref="FRN4" si="4527">IF(FRN2=FRM2,FRM4+1,1)</f>
        <v>81</v>
      </c>
      <c r="FRO4">
        <f t="shared" ref="FRO4" si="4528">IF(FRO2=FRN2,FRN4+1,1)</f>
        <v>82</v>
      </c>
      <c r="FRP4">
        <f t="shared" ref="FRP4" si="4529">IF(FRP2=FRO2,FRO4+1,1)</f>
        <v>83</v>
      </c>
      <c r="FRQ4">
        <f t="shared" ref="FRQ4" si="4530">IF(FRQ2=FRP2,FRP4+1,1)</f>
        <v>84</v>
      </c>
      <c r="FRR4">
        <f t="shared" ref="FRR4" si="4531">IF(FRR2=FRQ2,FRQ4+1,1)</f>
        <v>85</v>
      </c>
      <c r="FRS4">
        <f t="shared" ref="FRS4" si="4532">IF(FRS2=FRR2,FRR4+1,1)</f>
        <v>86</v>
      </c>
      <c r="FRT4">
        <f t="shared" ref="FRT4" si="4533">IF(FRT2=FRS2,FRS4+1,1)</f>
        <v>87</v>
      </c>
      <c r="FRU4">
        <f t="shared" ref="FRU4" si="4534">IF(FRU2=FRT2,FRT4+1,1)</f>
        <v>88</v>
      </c>
      <c r="FRV4">
        <f t="shared" ref="FRV4" si="4535">IF(FRV2=FRU2,FRU4+1,1)</f>
        <v>89</v>
      </c>
      <c r="FRW4">
        <f t="shared" ref="FRW4" si="4536">IF(FRW2=FRV2,FRV4+1,1)</f>
        <v>90</v>
      </c>
      <c r="FRX4">
        <f t="shared" ref="FRX4" si="4537">IF(FRX2=FRW2,FRW4+1,1)</f>
        <v>91</v>
      </c>
      <c r="FRY4">
        <f t="shared" ref="FRY4" si="4538">IF(FRY2=FRX2,FRX4+1,1)</f>
        <v>92</v>
      </c>
      <c r="FRZ4">
        <f t="shared" ref="FRZ4" si="4539">IF(FRZ2=FRY2,FRY4+1,1)</f>
        <v>93</v>
      </c>
      <c r="FSA4">
        <f t="shared" ref="FSA4" si="4540">IF(FSA2=FRZ2,FRZ4+1,1)</f>
        <v>94</v>
      </c>
      <c r="FSB4">
        <f t="shared" ref="FSB4" si="4541">IF(FSB2=FSA2,FSA4+1,1)</f>
        <v>95</v>
      </c>
      <c r="FSC4">
        <f t="shared" ref="FSC4" si="4542">IF(FSC2=FSB2,FSB4+1,1)</f>
        <v>96</v>
      </c>
      <c r="FSD4">
        <f t="shared" ref="FSD4" si="4543">IF(FSD2=FSC2,FSC4+1,1)</f>
        <v>97</v>
      </c>
      <c r="FSE4">
        <f t="shared" ref="FSE4" si="4544">IF(FSE2=FSD2,FSD4+1,1)</f>
        <v>98</v>
      </c>
      <c r="FSF4">
        <f t="shared" ref="FSF4" si="4545">IF(FSF2=FSE2,FSE4+1,1)</f>
        <v>99</v>
      </c>
      <c r="FSG4">
        <f t="shared" ref="FSG4" si="4546">IF(FSG2=FSF2,FSF4+1,1)</f>
        <v>100</v>
      </c>
      <c r="FSH4">
        <f t="shared" ref="FSH4" si="4547">IF(FSH2=FSG2,FSG4+1,1)</f>
        <v>101</v>
      </c>
      <c r="FSI4">
        <f t="shared" ref="FSI4" si="4548">IF(FSI2=FSH2,FSH4+1,1)</f>
        <v>102</v>
      </c>
      <c r="FSJ4">
        <f t="shared" ref="FSJ4" si="4549">IF(FSJ2=FSI2,FSI4+1,1)</f>
        <v>103</v>
      </c>
      <c r="FSK4">
        <f t="shared" ref="FSK4" si="4550">IF(FSK2=FSJ2,FSJ4+1,1)</f>
        <v>104</v>
      </c>
      <c r="FSL4">
        <f t="shared" ref="FSL4" si="4551">IF(FSL2=FSK2,FSK4+1,1)</f>
        <v>105</v>
      </c>
      <c r="FSM4">
        <f t="shared" ref="FSM4" si="4552">IF(FSM2=FSL2,FSL4+1,1)</f>
        <v>106</v>
      </c>
      <c r="FSN4">
        <f t="shared" ref="FSN4" si="4553">IF(FSN2=FSM2,FSM4+1,1)</f>
        <v>107</v>
      </c>
      <c r="FSO4">
        <f t="shared" ref="FSO4" si="4554">IF(FSO2=FSN2,FSN4+1,1)</f>
        <v>108</v>
      </c>
      <c r="FSP4">
        <f t="shared" ref="FSP4" si="4555">IF(FSP2=FSO2,FSO4+1,1)</f>
        <v>109</v>
      </c>
      <c r="FSQ4">
        <f t="shared" ref="FSQ4" si="4556">IF(FSQ2=FSP2,FSP4+1,1)</f>
        <v>110</v>
      </c>
      <c r="FSR4">
        <f t="shared" ref="FSR4" si="4557">IF(FSR2=FSQ2,FSQ4+1,1)</f>
        <v>111</v>
      </c>
      <c r="FSS4">
        <f t="shared" ref="FSS4" si="4558">IF(FSS2=FSR2,FSR4+1,1)</f>
        <v>112</v>
      </c>
      <c r="FST4">
        <f t="shared" ref="FST4" si="4559">IF(FST2=FSS2,FSS4+1,1)</f>
        <v>113</v>
      </c>
      <c r="FSU4">
        <f t="shared" ref="FSU4" si="4560">IF(FSU2=FST2,FST4+1,1)</f>
        <v>114</v>
      </c>
      <c r="FSV4">
        <f t="shared" ref="FSV4" si="4561">IF(FSV2=FSU2,FSU4+1,1)</f>
        <v>115</v>
      </c>
      <c r="FSW4">
        <f t="shared" ref="FSW4" si="4562">IF(FSW2=FSV2,FSV4+1,1)</f>
        <v>116</v>
      </c>
      <c r="FSX4">
        <f t="shared" ref="FSX4" si="4563">IF(FSX2=FSW2,FSW4+1,1)</f>
        <v>117</v>
      </c>
      <c r="FSY4">
        <f t="shared" ref="FSY4" si="4564">IF(FSY2=FSX2,FSX4+1,1)</f>
        <v>118</v>
      </c>
      <c r="FSZ4">
        <f t="shared" ref="FSZ4" si="4565">IF(FSZ2=FSY2,FSY4+1,1)</f>
        <v>119</v>
      </c>
      <c r="FTA4">
        <f t="shared" ref="FTA4" si="4566">IF(FTA2=FSZ2,FSZ4+1,1)</f>
        <v>120</v>
      </c>
      <c r="FTB4">
        <f t="shared" ref="FTB4" si="4567">IF(FTB2=FTA2,FTA4+1,1)</f>
        <v>121</v>
      </c>
      <c r="FTC4">
        <f t="shared" ref="FTC4" si="4568">IF(FTC2=FTB2,FTB4+1,1)</f>
        <v>122</v>
      </c>
      <c r="FTD4">
        <f t="shared" ref="FTD4" si="4569">IF(FTD2=FTC2,FTC4+1,1)</f>
        <v>123</v>
      </c>
      <c r="FTE4">
        <f t="shared" ref="FTE4" si="4570">IF(FTE2=FTD2,FTD4+1,1)</f>
        <v>124</v>
      </c>
      <c r="FTF4">
        <f t="shared" ref="FTF4" si="4571">IF(FTF2=FTE2,FTE4+1,1)</f>
        <v>125</v>
      </c>
      <c r="FTG4">
        <f t="shared" ref="FTG4" si="4572">IF(FTG2=FTF2,FTF4+1,1)</f>
        <v>126</v>
      </c>
      <c r="FTH4">
        <f t="shared" ref="FTH4" si="4573">IF(FTH2=FTG2,FTG4+1,1)</f>
        <v>127</v>
      </c>
      <c r="FTI4">
        <f t="shared" ref="FTI4" si="4574">IF(FTI2=FTH2,FTH4+1,1)</f>
        <v>128</v>
      </c>
      <c r="FTJ4">
        <f t="shared" ref="FTJ4" si="4575">IF(FTJ2=FTI2,FTI4+1,1)</f>
        <v>129</v>
      </c>
      <c r="FTK4">
        <f t="shared" ref="FTK4" si="4576">IF(FTK2=FTJ2,FTJ4+1,1)</f>
        <v>130</v>
      </c>
      <c r="FTL4">
        <f t="shared" ref="FTL4" si="4577">IF(FTL2=FTK2,FTK4+1,1)</f>
        <v>131</v>
      </c>
      <c r="FTM4">
        <f t="shared" ref="FTM4" si="4578">IF(FTM2=FTL2,FTL4+1,1)</f>
        <v>132</v>
      </c>
      <c r="FTN4">
        <f t="shared" ref="FTN4" si="4579">IF(FTN2=FTM2,FTM4+1,1)</f>
        <v>133</v>
      </c>
      <c r="FTO4">
        <f t="shared" ref="FTO4" si="4580">IF(FTO2=FTN2,FTN4+1,1)</f>
        <v>134</v>
      </c>
      <c r="FTP4">
        <f t="shared" ref="FTP4" si="4581">IF(FTP2=FTO2,FTO4+1,1)</f>
        <v>135</v>
      </c>
      <c r="FTQ4">
        <f t="shared" ref="FTQ4" si="4582">IF(FTQ2=FTP2,FTP4+1,1)</f>
        <v>136</v>
      </c>
      <c r="FTR4">
        <f t="shared" ref="FTR4" si="4583">IF(FTR2=FTQ2,FTQ4+1,1)</f>
        <v>137</v>
      </c>
      <c r="FTS4">
        <f t="shared" ref="FTS4" si="4584">IF(FTS2=FTR2,FTR4+1,1)</f>
        <v>138</v>
      </c>
      <c r="FTT4">
        <f t="shared" ref="FTT4" si="4585">IF(FTT2=FTS2,FTS4+1,1)</f>
        <v>139</v>
      </c>
      <c r="FTU4">
        <f t="shared" ref="FTU4" si="4586">IF(FTU2=FTT2,FTT4+1,1)</f>
        <v>140</v>
      </c>
      <c r="FTV4">
        <f t="shared" ref="FTV4" si="4587">IF(FTV2=FTU2,FTU4+1,1)</f>
        <v>141</v>
      </c>
      <c r="FTW4">
        <f t="shared" ref="FTW4" si="4588">IF(FTW2=FTV2,FTV4+1,1)</f>
        <v>142</v>
      </c>
      <c r="FTX4">
        <f t="shared" ref="FTX4" si="4589">IF(FTX2=FTW2,FTW4+1,1)</f>
        <v>143</v>
      </c>
      <c r="FTY4">
        <f t="shared" ref="FTY4" si="4590">IF(FTY2=FTX2,FTX4+1,1)</f>
        <v>144</v>
      </c>
      <c r="FTZ4">
        <f t="shared" ref="FTZ4" si="4591">IF(FTZ2=FTY2,FTY4+1,1)</f>
        <v>145</v>
      </c>
      <c r="FUA4">
        <f t="shared" ref="FUA4" si="4592">IF(FUA2=FTZ2,FTZ4+1,1)</f>
        <v>146</v>
      </c>
      <c r="FUB4">
        <f t="shared" ref="FUB4" si="4593">IF(FUB2=FUA2,FUA4+1,1)</f>
        <v>147</v>
      </c>
      <c r="FUC4">
        <f t="shared" ref="FUC4" si="4594">IF(FUC2=FUB2,FUB4+1,1)</f>
        <v>148</v>
      </c>
      <c r="FUD4">
        <f t="shared" ref="FUD4" si="4595">IF(FUD2=FUC2,FUC4+1,1)</f>
        <v>149</v>
      </c>
      <c r="FUE4">
        <f t="shared" ref="FUE4" si="4596">IF(FUE2=FUD2,FUD4+1,1)</f>
        <v>150</v>
      </c>
      <c r="FUF4">
        <f t="shared" ref="FUF4" si="4597">IF(FUF2=FUE2,FUE4+1,1)</f>
        <v>151</v>
      </c>
      <c r="FUG4">
        <f t="shared" ref="FUG4" si="4598">IF(FUG2=FUF2,FUF4+1,1)</f>
        <v>152</v>
      </c>
      <c r="FUH4">
        <f t="shared" ref="FUH4" si="4599">IF(FUH2=FUG2,FUG4+1,1)</f>
        <v>153</v>
      </c>
      <c r="FUI4">
        <f t="shared" ref="FUI4" si="4600">IF(FUI2=FUH2,FUH4+1,1)</f>
        <v>154</v>
      </c>
      <c r="FUJ4">
        <f t="shared" ref="FUJ4" si="4601">IF(FUJ2=FUI2,FUI4+1,1)</f>
        <v>155</v>
      </c>
      <c r="FUK4">
        <f t="shared" ref="FUK4" si="4602">IF(FUK2=FUJ2,FUJ4+1,1)</f>
        <v>156</v>
      </c>
      <c r="FUL4">
        <f t="shared" ref="FUL4" si="4603">IF(FUL2=FUK2,FUK4+1,1)</f>
        <v>157</v>
      </c>
      <c r="FUM4">
        <f t="shared" ref="FUM4" si="4604">IF(FUM2=FUL2,FUL4+1,1)</f>
        <v>158</v>
      </c>
      <c r="FUN4">
        <f t="shared" ref="FUN4" si="4605">IF(FUN2=FUM2,FUM4+1,1)</f>
        <v>159</v>
      </c>
      <c r="FUO4">
        <f t="shared" ref="FUO4" si="4606">IF(FUO2=FUN2,FUN4+1,1)</f>
        <v>1</v>
      </c>
      <c r="FUP4">
        <f t="shared" ref="FUP4" si="4607">IF(FUP2=FUO2,FUO4+1,1)</f>
        <v>2</v>
      </c>
      <c r="FUQ4">
        <f t="shared" ref="FUQ4" si="4608">IF(FUQ2=FUP2,FUP4+1,1)</f>
        <v>3</v>
      </c>
      <c r="FUR4">
        <f t="shared" ref="FUR4" si="4609">IF(FUR2=FUQ2,FUQ4+1,1)</f>
        <v>4</v>
      </c>
      <c r="FUS4">
        <f t="shared" ref="FUS4" si="4610">IF(FUS2=FUR2,FUR4+1,1)</f>
        <v>5</v>
      </c>
      <c r="FUT4">
        <f t="shared" ref="FUT4" si="4611">IF(FUT2=FUS2,FUS4+1,1)</f>
        <v>6</v>
      </c>
      <c r="FUU4">
        <f t="shared" ref="FUU4" si="4612">IF(FUU2=FUT2,FUT4+1,1)</f>
        <v>7</v>
      </c>
      <c r="FUV4">
        <f t="shared" ref="FUV4" si="4613">IF(FUV2=FUU2,FUU4+1,1)</f>
        <v>8</v>
      </c>
      <c r="FUW4">
        <f t="shared" ref="FUW4" si="4614">IF(FUW2=FUV2,FUV4+1,1)</f>
        <v>9</v>
      </c>
      <c r="FUX4">
        <f t="shared" ref="FUX4" si="4615">IF(FUX2=FUW2,FUW4+1,1)</f>
        <v>10</v>
      </c>
      <c r="FUY4">
        <f t="shared" ref="FUY4" si="4616">IF(FUY2=FUX2,FUX4+1,1)</f>
        <v>11</v>
      </c>
      <c r="FUZ4">
        <f t="shared" ref="FUZ4" si="4617">IF(FUZ2=FUY2,FUY4+1,1)</f>
        <v>12</v>
      </c>
      <c r="FVA4">
        <f t="shared" ref="FVA4" si="4618">IF(FVA2=FUZ2,FUZ4+1,1)</f>
        <v>13</v>
      </c>
      <c r="FVB4">
        <f t="shared" ref="FVB4" si="4619">IF(FVB2=FVA2,FVA4+1,1)</f>
        <v>14</v>
      </c>
      <c r="FVC4">
        <f t="shared" ref="FVC4" si="4620">IF(FVC2=FVB2,FVB4+1,1)</f>
        <v>15</v>
      </c>
      <c r="FVD4">
        <f t="shared" ref="FVD4" si="4621">IF(FVD2=FVC2,FVC4+1,1)</f>
        <v>16</v>
      </c>
      <c r="FVE4">
        <f t="shared" ref="FVE4" si="4622">IF(FVE2=FVD2,FVD4+1,1)</f>
        <v>17</v>
      </c>
      <c r="FVF4">
        <f t="shared" ref="FVF4" si="4623">IF(FVF2=FVE2,FVE4+1,1)</f>
        <v>18</v>
      </c>
      <c r="FVG4">
        <f t="shared" ref="FVG4" si="4624">IF(FVG2=FVF2,FVF4+1,1)</f>
        <v>19</v>
      </c>
      <c r="FVH4">
        <f t="shared" ref="FVH4" si="4625">IF(FVH2=FVG2,FVG4+1,1)</f>
        <v>20</v>
      </c>
      <c r="FVI4">
        <f t="shared" ref="FVI4" si="4626">IF(FVI2=FVH2,FVH4+1,1)</f>
        <v>21</v>
      </c>
      <c r="FVJ4">
        <f t="shared" ref="FVJ4" si="4627">IF(FVJ2=FVI2,FVI4+1,1)</f>
        <v>22</v>
      </c>
      <c r="FVK4">
        <f t="shared" ref="FVK4" si="4628">IF(FVK2=FVJ2,FVJ4+1,1)</f>
        <v>23</v>
      </c>
      <c r="FVL4">
        <f t="shared" ref="FVL4" si="4629">IF(FVL2=FVK2,FVK4+1,1)</f>
        <v>24</v>
      </c>
      <c r="FVM4">
        <f t="shared" ref="FVM4" si="4630">IF(FVM2=FVL2,FVL4+1,1)</f>
        <v>25</v>
      </c>
      <c r="FVN4">
        <f t="shared" ref="FVN4" si="4631">IF(FVN2=FVM2,FVM4+1,1)</f>
        <v>26</v>
      </c>
      <c r="FVO4">
        <f t="shared" ref="FVO4" si="4632">IF(FVO2=FVN2,FVN4+1,1)</f>
        <v>27</v>
      </c>
      <c r="FVP4">
        <f t="shared" ref="FVP4" si="4633">IF(FVP2=FVO2,FVO4+1,1)</f>
        <v>28</v>
      </c>
      <c r="FVQ4">
        <f t="shared" ref="FVQ4" si="4634">IF(FVQ2=FVP2,FVP4+1,1)</f>
        <v>29</v>
      </c>
      <c r="FVR4">
        <f t="shared" ref="FVR4" si="4635">IF(FVR2=FVQ2,FVQ4+1,1)</f>
        <v>30</v>
      </c>
      <c r="FVS4">
        <f t="shared" ref="FVS4" si="4636">IF(FVS2=FVR2,FVR4+1,1)</f>
        <v>31</v>
      </c>
      <c r="FVT4">
        <f t="shared" ref="FVT4" si="4637">IF(FVT2=FVS2,FVS4+1,1)</f>
        <v>32</v>
      </c>
      <c r="FVU4">
        <f t="shared" ref="FVU4" si="4638">IF(FVU2=FVT2,FVT4+1,1)</f>
        <v>33</v>
      </c>
      <c r="FVV4">
        <f t="shared" ref="FVV4" si="4639">IF(FVV2=FVU2,FVU4+1,1)</f>
        <v>34</v>
      </c>
      <c r="FVW4">
        <f t="shared" ref="FVW4" si="4640">IF(FVW2=FVV2,FVV4+1,1)</f>
        <v>35</v>
      </c>
      <c r="FVX4">
        <f t="shared" ref="FVX4" si="4641">IF(FVX2=FVW2,FVW4+1,1)</f>
        <v>36</v>
      </c>
      <c r="FVY4">
        <f t="shared" ref="FVY4" si="4642">IF(FVY2=FVX2,FVX4+1,1)</f>
        <v>37</v>
      </c>
      <c r="FVZ4">
        <f t="shared" ref="FVZ4" si="4643">IF(FVZ2=FVY2,FVY4+1,1)</f>
        <v>38</v>
      </c>
      <c r="FWA4">
        <f t="shared" ref="FWA4" si="4644">IF(FWA2=FVZ2,FVZ4+1,1)</f>
        <v>39</v>
      </c>
      <c r="FWB4">
        <f t="shared" ref="FWB4" si="4645">IF(FWB2=FWA2,FWA4+1,1)</f>
        <v>40</v>
      </c>
      <c r="FWC4">
        <f t="shared" ref="FWC4" si="4646">IF(FWC2=FWB2,FWB4+1,1)</f>
        <v>41</v>
      </c>
      <c r="FWD4">
        <f t="shared" ref="FWD4" si="4647">IF(FWD2=FWC2,FWC4+1,1)</f>
        <v>42</v>
      </c>
      <c r="FWE4">
        <f t="shared" ref="FWE4" si="4648">IF(FWE2=FWD2,FWD4+1,1)</f>
        <v>43</v>
      </c>
      <c r="FWF4">
        <f t="shared" ref="FWF4" si="4649">IF(FWF2=FWE2,FWE4+1,1)</f>
        <v>44</v>
      </c>
      <c r="FWG4">
        <f t="shared" ref="FWG4" si="4650">IF(FWG2=FWF2,FWF4+1,1)</f>
        <v>45</v>
      </c>
      <c r="FWH4">
        <f t="shared" ref="FWH4" si="4651">IF(FWH2=FWG2,FWG4+1,1)</f>
        <v>1</v>
      </c>
      <c r="FWI4">
        <f t="shared" ref="FWI4" si="4652">IF(FWI2=FWH2,FWH4+1,1)</f>
        <v>2</v>
      </c>
      <c r="FWJ4">
        <f t="shared" ref="FWJ4" si="4653">IF(FWJ2=FWI2,FWI4+1,1)</f>
        <v>3</v>
      </c>
      <c r="FWK4">
        <f t="shared" ref="FWK4" si="4654">IF(FWK2=FWJ2,FWJ4+1,1)</f>
        <v>4</v>
      </c>
      <c r="FWL4">
        <f t="shared" ref="FWL4" si="4655">IF(FWL2=FWK2,FWK4+1,1)</f>
        <v>5</v>
      </c>
      <c r="FWM4">
        <f t="shared" ref="FWM4" si="4656">IF(FWM2=FWL2,FWL4+1,1)</f>
        <v>6</v>
      </c>
      <c r="FWN4">
        <f t="shared" ref="FWN4" si="4657">IF(FWN2=FWM2,FWM4+1,1)</f>
        <v>7</v>
      </c>
      <c r="FWO4">
        <f t="shared" ref="FWO4" si="4658">IF(FWO2=FWN2,FWN4+1,1)</f>
        <v>8</v>
      </c>
      <c r="FWP4">
        <f t="shared" ref="FWP4" si="4659">IF(FWP2=FWO2,FWO4+1,1)</f>
        <v>9</v>
      </c>
      <c r="FWQ4">
        <f t="shared" ref="FWQ4" si="4660">IF(FWQ2=FWP2,FWP4+1,1)</f>
        <v>10</v>
      </c>
      <c r="FWR4">
        <f t="shared" ref="FWR4" si="4661">IF(FWR2=FWQ2,FWQ4+1,1)</f>
        <v>11</v>
      </c>
      <c r="FWS4">
        <f t="shared" ref="FWS4" si="4662">IF(FWS2=FWR2,FWR4+1,1)</f>
        <v>12</v>
      </c>
      <c r="FWT4">
        <f t="shared" ref="FWT4" si="4663">IF(FWT2=FWS2,FWS4+1,1)</f>
        <v>13</v>
      </c>
      <c r="FWU4">
        <f t="shared" ref="FWU4" si="4664">IF(FWU2=FWT2,FWT4+1,1)</f>
        <v>14</v>
      </c>
      <c r="FWV4">
        <f t="shared" ref="FWV4" si="4665">IF(FWV2=FWU2,FWU4+1,1)</f>
        <v>15</v>
      </c>
      <c r="FWW4">
        <f t="shared" ref="FWW4" si="4666">IF(FWW2=FWV2,FWV4+1,1)</f>
        <v>16</v>
      </c>
      <c r="FWX4">
        <f t="shared" ref="FWX4" si="4667">IF(FWX2=FWW2,FWW4+1,1)</f>
        <v>17</v>
      </c>
      <c r="FWY4">
        <f t="shared" ref="FWY4" si="4668">IF(FWY2=FWX2,FWX4+1,1)</f>
        <v>18</v>
      </c>
      <c r="FWZ4">
        <f t="shared" ref="FWZ4" si="4669">IF(FWZ2=FWY2,FWY4+1,1)</f>
        <v>19</v>
      </c>
      <c r="FXA4">
        <f t="shared" ref="FXA4" si="4670">IF(FXA2=FWZ2,FWZ4+1,1)</f>
        <v>20</v>
      </c>
      <c r="FXB4">
        <f t="shared" ref="FXB4" si="4671">IF(FXB2=FXA2,FXA4+1,1)</f>
        <v>21</v>
      </c>
      <c r="FXC4">
        <f t="shared" ref="FXC4" si="4672">IF(FXC2=FXB2,FXB4+1,1)</f>
        <v>22</v>
      </c>
      <c r="FXD4">
        <f t="shared" ref="FXD4" si="4673">IF(FXD2=FXC2,FXC4+1,1)</f>
        <v>23</v>
      </c>
      <c r="FXE4">
        <f t="shared" ref="FXE4" si="4674">IF(FXE2=FXD2,FXD4+1,1)</f>
        <v>24</v>
      </c>
      <c r="FXF4">
        <f t="shared" ref="FXF4" si="4675">IF(FXF2=FXE2,FXE4+1,1)</f>
        <v>25</v>
      </c>
      <c r="FXG4">
        <f t="shared" ref="FXG4" si="4676">IF(FXG2=FXF2,FXF4+1,1)</f>
        <v>26</v>
      </c>
    </row>
    <row r="5" spans="1:5708" x14ac:dyDescent="0.25">
      <c r="A5">
        <v>4</v>
      </c>
      <c r="B5" s="5">
        <v>1010681</v>
      </c>
      <c r="C5" t="str">
        <f t="shared" si="0"/>
        <v>Mt. McKinley Bank - Fairbanks, AK</v>
      </c>
      <c r="D5" s="21" t="s">
        <v>447</v>
      </c>
      <c r="E5" s="19" t="s">
        <v>2800</v>
      </c>
      <c r="F5" s="19" t="s">
        <v>2801</v>
      </c>
      <c r="G5" s="19"/>
      <c r="H5" t="s">
        <v>2878</v>
      </c>
      <c r="I5" t="s">
        <v>5430</v>
      </c>
      <c r="L5" s="5">
        <v>1010998</v>
      </c>
      <c r="M5" s="5">
        <v>1009565</v>
      </c>
      <c r="N5" s="5">
        <v>100869</v>
      </c>
      <c r="O5" s="5">
        <v>1010681</v>
      </c>
      <c r="P5" s="5">
        <v>100384</v>
      </c>
      <c r="Q5" s="5">
        <v>1009542</v>
      </c>
      <c r="R5" s="5">
        <v>4051553</v>
      </c>
      <c r="S5" s="5">
        <v>1005822</v>
      </c>
      <c r="T5" s="5">
        <v>1013235</v>
      </c>
      <c r="U5" s="5">
        <v>1010632</v>
      </c>
      <c r="V5" s="5">
        <v>1008388</v>
      </c>
      <c r="W5" s="5">
        <v>1010869</v>
      </c>
      <c r="X5" s="5">
        <v>1011167</v>
      </c>
      <c r="Y5" s="5">
        <v>4085129</v>
      </c>
      <c r="Z5" s="5">
        <v>1022866</v>
      </c>
      <c r="AA5" s="5">
        <v>1006487</v>
      </c>
      <c r="AB5" s="5">
        <v>1009111</v>
      </c>
      <c r="AC5" s="5">
        <v>4098221</v>
      </c>
      <c r="AD5" s="5">
        <v>1011264</v>
      </c>
      <c r="AE5" s="5">
        <v>1012021</v>
      </c>
      <c r="AF5" s="5">
        <v>1008412</v>
      </c>
      <c r="AG5" s="5">
        <v>4081232</v>
      </c>
      <c r="AH5" s="5">
        <v>1010896</v>
      </c>
      <c r="AI5" s="5">
        <v>9315675</v>
      </c>
      <c r="AJ5" s="5">
        <v>1011081</v>
      </c>
      <c r="AK5" s="5">
        <v>1009741</v>
      </c>
      <c r="AL5" s="5">
        <v>1009779</v>
      </c>
      <c r="AM5" s="5">
        <v>1001771</v>
      </c>
      <c r="AN5" s="5">
        <v>1010112</v>
      </c>
      <c r="AO5" s="5">
        <v>1010143</v>
      </c>
      <c r="AP5" s="5">
        <v>1007681</v>
      </c>
      <c r="AQ5" s="5">
        <v>1009370</v>
      </c>
      <c r="AR5" s="5">
        <v>1009505</v>
      </c>
      <c r="AS5" s="5">
        <v>1007256</v>
      </c>
      <c r="AT5" s="5">
        <v>1010555</v>
      </c>
      <c r="AU5" s="5">
        <v>4155604</v>
      </c>
      <c r="AV5" s="5">
        <v>1010657</v>
      </c>
      <c r="AW5" s="5">
        <v>4057374</v>
      </c>
      <c r="AX5" s="5">
        <v>1001770</v>
      </c>
      <c r="AY5" s="5">
        <v>1002298</v>
      </c>
      <c r="AZ5" s="5">
        <v>1002503</v>
      </c>
      <c r="BA5" s="5">
        <v>1007686</v>
      </c>
      <c r="BB5" s="5">
        <v>1007151</v>
      </c>
      <c r="BC5" s="5">
        <v>1021691</v>
      </c>
      <c r="BD5" s="5">
        <v>1008140</v>
      </c>
      <c r="BE5" s="5">
        <v>1012203</v>
      </c>
      <c r="BF5" s="5">
        <v>1005524</v>
      </c>
      <c r="BG5" s="5">
        <v>1006258</v>
      </c>
      <c r="BH5" s="5">
        <v>1004985</v>
      </c>
      <c r="BI5" s="5">
        <v>1007115</v>
      </c>
      <c r="BJ5" s="5">
        <v>1010218</v>
      </c>
      <c r="BK5" s="5">
        <v>1007176</v>
      </c>
      <c r="BL5" s="5">
        <v>1007281</v>
      </c>
      <c r="BM5" s="5">
        <v>1010649</v>
      </c>
      <c r="BN5" s="5">
        <v>1007088</v>
      </c>
      <c r="BO5" s="5">
        <v>1005589</v>
      </c>
      <c r="BP5" s="5">
        <v>1008828</v>
      </c>
      <c r="BQ5" s="5">
        <v>1009783</v>
      </c>
      <c r="BR5" s="5">
        <v>1009545</v>
      </c>
      <c r="BS5" s="5">
        <v>1008709</v>
      </c>
      <c r="BT5" s="5">
        <v>1007666</v>
      </c>
      <c r="BU5" s="5">
        <v>1022312</v>
      </c>
      <c r="BV5" s="5">
        <v>1015421</v>
      </c>
      <c r="BW5" s="5">
        <v>1974012</v>
      </c>
      <c r="BX5" s="5">
        <v>4102024</v>
      </c>
      <c r="BY5" s="5">
        <v>1022428</v>
      </c>
      <c r="BZ5" s="5">
        <v>29536466</v>
      </c>
      <c r="CA5" s="5">
        <v>4171727</v>
      </c>
      <c r="CB5" s="5">
        <v>1004915</v>
      </c>
      <c r="CC5" s="5">
        <v>1008027</v>
      </c>
      <c r="CD5" s="5">
        <v>1004673</v>
      </c>
      <c r="CE5" s="5">
        <v>1020897</v>
      </c>
      <c r="CF5" s="5">
        <v>4087334</v>
      </c>
      <c r="CG5" s="5">
        <v>1009352</v>
      </c>
      <c r="CH5" s="5">
        <v>1030007</v>
      </c>
      <c r="CI5" s="5">
        <v>1020801</v>
      </c>
      <c r="CJ5" s="5">
        <v>1006946</v>
      </c>
      <c r="CK5" s="5">
        <v>4120342</v>
      </c>
      <c r="CL5" s="5">
        <v>1009330</v>
      </c>
      <c r="CM5" s="5">
        <v>4098177</v>
      </c>
      <c r="CN5" s="5">
        <v>123875005</v>
      </c>
      <c r="CO5" s="5">
        <v>4120252</v>
      </c>
      <c r="CP5" s="5">
        <v>4101384</v>
      </c>
      <c r="CQ5" s="5">
        <v>1008832</v>
      </c>
      <c r="CR5" s="5">
        <v>1007219</v>
      </c>
      <c r="CS5" s="5">
        <v>1008784</v>
      </c>
      <c r="CT5" s="5">
        <v>1008678</v>
      </c>
      <c r="CU5" s="5">
        <v>1010996</v>
      </c>
      <c r="CV5" s="5">
        <v>1007704</v>
      </c>
      <c r="CW5" s="5">
        <v>1010419</v>
      </c>
      <c r="CX5" s="5">
        <v>1012232</v>
      </c>
      <c r="CY5" s="5">
        <v>4086646</v>
      </c>
      <c r="CZ5" s="5">
        <v>1009809</v>
      </c>
      <c r="DA5" s="5">
        <v>1001445</v>
      </c>
      <c r="DB5" s="5">
        <v>4086567</v>
      </c>
      <c r="DC5" s="5">
        <v>1005775</v>
      </c>
      <c r="DD5" s="5">
        <v>1009752</v>
      </c>
      <c r="DE5" s="5">
        <v>1016200</v>
      </c>
      <c r="DF5" s="5">
        <v>1011276</v>
      </c>
      <c r="DG5" s="5">
        <v>1010177</v>
      </c>
      <c r="DH5" s="5">
        <v>1007313</v>
      </c>
      <c r="DI5" s="5">
        <v>1030003</v>
      </c>
      <c r="DJ5" s="5">
        <v>1007943</v>
      </c>
      <c r="DK5" s="5">
        <v>1014671</v>
      </c>
      <c r="DL5" s="5">
        <v>1007930</v>
      </c>
      <c r="DM5" s="5">
        <v>1011685</v>
      </c>
      <c r="DN5" s="5">
        <v>1009615</v>
      </c>
      <c r="DO5" s="5">
        <v>1007091</v>
      </c>
      <c r="DP5" s="5">
        <v>1009868</v>
      </c>
      <c r="DQ5" s="5">
        <v>1022335</v>
      </c>
      <c r="DR5" s="5">
        <v>1015435</v>
      </c>
      <c r="DS5" s="5">
        <v>1005468</v>
      </c>
      <c r="DT5" s="5">
        <v>1015580</v>
      </c>
      <c r="DU5" s="5">
        <v>1009618</v>
      </c>
      <c r="DV5" s="5">
        <v>4151615</v>
      </c>
      <c r="DW5" s="5">
        <v>1010354</v>
      </c>
      <c r="DX5" s="5">
        <v>1006452</v>
      </c>
      <c r="DY5" s="5">
        <v>1004452</v>
      </c>
      <c r="DZ5" s="5">
        <v>1008731</v>
      </c>
      <c r="EA5" s="5">
        <v>1005679</v>
      </c>
      <c r="EB5" s="5">
        <v>1016148</v>
      </c>
      <c r="EC5" s="5">
        <v>1010328</v>
      </c>
      <c r="ED5" s="5">
        <v>1004497</v>
      </c>
      <c r="EE5" s="5">
        <v>1009587</v>
      </c>
      <c r="EF5" s="5">
        <v>1136055</v>
      </c>
      <c r="EG5" s="5">
        <v>1008084</v>
      </c>
      <c r="EH5" s="5">
        <v>1004301</v>
      </c>
      <c r="EI5" s="5">
        <v>1004563</v>
      </c>
      <c r="EJ5" s="5">
        <v>1007974</v>
      </c>
      <c r="EK5" s="5">
        <v>1014447</v>
      </c>
      <c r="EL5" s="5">
        <v>1009731</v>
      </c>
      <c r="EM5" s="5">
        <v>1136048</v>
      </c>
      <c r="EN5" s="5">
        <v>4050896</v>
      </c>
      <c r="EO5" s="5">
        <v>1004680</v>
      </c>
      <c r="EP5" s="5">
        <v>1013841</v>
      </c>
      <c r="EQ5" s="5">
        <v>1007195</v>
      </c>
      <c r="ER5" s="5">
        <v>1008751</v>
      </c>
      <c r="ES5" s="5">
        <v>1005123</v>
      </c>
      <c r="ET5" s="5">
        <v>1012246</v>
      </c>
      <c r="EU5" s="5">
        <v>1009651</v>
      </c>
      <c r="EV5" s="5">
        <v>1004194</v>
      </c>
      <c r="EW5" s="5">
        <v>1005558</v>
      </c>
      <c r="EX5" s="5">
        <v>1010385</v>
      </c>
      <c r="EY5" s="5">
        <v>1004587</v>
      </c>
      <c r="EZ5" s="5">
        <v>1005384</v>
      </c>
      <c r="FA5" s="5">
        <v>1013029</v>
      </c>
      <c r="FB5" s="5">
        <v>1008131</v>
      </c>
      <c r="FC5" s="5">
        <v>1009646</v>
      </c>
      <c r="FD5" s="5">
        <v>4096228</v>
      </c>
      <c r="FE5" s="5">
        <v>1015456</v>
      </c>
      <c r="FF5" s="5">
        <v>1015067</v>
      </c>
      <c r="FG5" s="5">
        <v>1005364</v>
      </c>
      <c r="FH5" s="5">
        <v>1011881</v>
      </c>
      <c r="FI5" s="5">
        <v>1008202</v>
      </c>
      <c r="FJ5" s="5">
        <v>4056506</v>
      </c>
      <c r="FK5" s="5">
        <v>1991060</v>
      </c>
      <c r="FL5" s="5">
        <v>1004205</v>
      </c>
      <c r="FM5" s="5">
        <v>1004771</v>
      </c>
      <c r="FN5" s="5">
        <v>1002605</v>
      </c>
      <c r="FO5" s="5">
        <v>1015998</v>
      </c>
      <c r="FP5" s="5">
        <v>1014541</v>
      </c>
      <c r="FQ5" s="5">
        <v>4100862</v>
      </c>
      <c r="FR5" s="5">
        <v>1012112</v>
      </c>
      <c r="FS5" s="5">
        <v>1012281</v>
      </c>
      <c r="FT5" s="5">
        <v>1014506</v>
      </c>
      <c r="FU5" s="5">
        <v>1015220</v>
      </c>
      <c r="FV5" s="5">
        <v>1014568</v>
      </c>
      <c r="FW5" s="5">
        <v>1012300</v>
      </c>
      <c r="FX5" s="5">
        <v>1008956</v>
      </c>
      <c r="FY5" s="5">
        <v>1015145</v>
      </c>
      <c r="FZ5" s="5">
        <v>1012460</v>
      </c>
      <c r="GA5" s="5">
        <v>1012759</v>
      </c>
      <c r="GB5" s="5">
        <v>1023389</v>
      </c>
      <c r="GC5" s="5">
        <v>1005218</v>
      </c>
      <c r="GD5" s="5">
        <v>1004428</v>
      </c>
      <c r="GE5" s="5">
        <v>1002798</v>
      </c>
      <c r="GF5" s="5">
        <v>1013221</v>
      </c>
      <c r="GG5" s="5">
        <v>4073003</v>
      </c>
      <c r="GH5" s="5">
        <v>1024907</v>
      </c>
      <c r="GI5" s="5">
        <v>10920095</v>
      </c>
      <c r="GJ5" s="5">
        <v>4146341</v>
      </c>
      <c r="GK5" s="5">
        <v>4138439</v>
      </c>
      <c r="GL5" s="5">
        <v>29261671</v>
      </c>
      <c r="GM5" s="5">
        <v>4066628</v>
      </c>
      <c r="GN5" s="5">
        <v>10647325</v>
      </c>
      <c r="GO5" s="5">
        <v>1001010</v>
      </c>
      <c r="GP5" s="5">
        <v>1002942</v>
      </c>
      <c r="GQ5" s="5">
        <v>4135580</v>
      </c>
      <c r="GR5" s="5">
        <v>4087721</v>
      </c>
      <c r="GS5" s="5">
        <v>105986763</v>
      </c>
      <c r="GT5" s="5">
        <v>106436976</v>
      </c>
      <c r="GU5" s="5">
        <v>117369452</v>
      </c>
      <c r="GV5" s="5">
        <v>111463988</v>
      </c>
      <c r="GW5" s="5">
        <v>1983015</v>
      </c>
      <c r="GX5" s="5">
        <v>4090311</v>
      </c>
      <c r="GY5" s="5">
        <v>4147297</v>
      </c>
      <c r="GZ5" s="5">
        <v>101373112</v>
      </c>
      <c r="HA5" s="5">
        <v>1022802</v>
      </c>
      <c r="HB5" s="5">
        <v>4090309</v>
      </c>
      <c r="HC5" s="5">
        <v>4055784</v>
      </c>
      <c r="HD5" s="5">
        <v>1001972</v>
      </c>
      <c r="HE5" s="5">
        <v>1012531</v>
      </c>
      <c r="HF5" s="5">
        <v>1010090</v>
      </c>
      <c r="HG5" s="5">
        <v>101226534</v>
      </c>
      <c r="HH5" s="5">
        <v>1022747</v>
      </c>
      <c r="HI5" s="5">
        <v>4240224</v>
      </c>
      <c r="HJ5" s="5">
        <v>13275291</v>
      </c>
      <c r="HK5" s="5">
        <v>4291839</v>
      </c>
      <c r="HL5" s="5">
        <v>1012219</v>
      </c>
      <c r="HM5" s="5">
        <v>13322438</v>
      </c>
      <c r="HN5" s="5">
        <v>100643</v>
      </c>
      <c r="HO5" s="5">
        <v>4100556</v>
      </c>
      <c r="HP5" s="5">
        <v>1009912</v>
      </c>
      <c r="HQ5" s="5">
        <v>4236056</v>
      </c>
      <c r="HR5" s="5">
        <v>1013586</v>
      </c>
      <c r="HS5" s="5">
        <v>1012100</v>
      </c>
      <c r="HT5" s="5">
        <v>1006657</v>
      </c>
      <c r="HU5" s="5">
        <v>13348959</v>
      </c>
      <c r="HV5" s="5">
        <v>100374652</v>
      </c>
      <c r="HW5" s="5">
        <v>1009026</v>
      </c>
      <c r="HX5" s="5">
        <v>4142604</v>
      </c>
      <c r="HY5" s="5">
        <v>4072466</v>
      </c>
      <c r="HZ5" s="5">
        <v>4072402</v>
      </c>
      <c r="IA5" s="5">
        <v>6519288</v>
      </c>
      <c r="IB5" s="5">
        <v>1013291</v>
      </c>
      <c r="IC5" s="5">
        <v>19866693</v>
      </c>
      <c r="ID5" s="5">
        <v>4114106</v>
      </c>
      <c r="IE5" s="5">
        <v>4094107</v>
      </c>
      <c r="IF5" s="5">
        <v>1004788</v>
      </c>
      <c r="IG5" s="5">
        <v>4146122</v>
      </c>
      <c r="IH5" s="5">
        <v>4051013</v>
      </c>
      <c r="II5" s="5">
        <v>1011287</v>
      </c>
      <c r="IJ5" s="5">
        <v>4204967</v>
      </c>
      <c r="IK5" s="5">
        <v>13297708</v>
      </c>
      <c r="IL5" s="5">
        <v>4050453</v>
      </c>
      <c r="IM5" s="5">
        <v>1015477</v>
      </c>
      <c r="IN5" s="5">
        <v>1004950</v>
      </c>
      <c r="IO5" s="5">
        <v>4273862</v>
      </c>
      <c r="IP5" s="5">
        <v>13321178</v>
      </c>
      <c r="IQ5" s="5">
        <v>4107052</v>
      </c>
      <c r="IR5" s="5">
        <v>26509206</v>
      </c>
      <c r="IS5" s="5">
        <v>4081800</v>
      </c>
      <c r="IT5" s="5">
        <v>4100034</v>
      </c>
      <c r="IU5" s="5">
        <v>4056637</v>
      </c>
      <c r="IV5" s="5">
        <v>1007790</v>
      </c>
      <c r="IW5" s="5">
        <v>4149589</v>
      </c>
      <c r="IX5" s="5">
        <v>100694</v>
      </c>
      <c r="IY5" s="5">
        <v>1016219</v>
      </c>
      <c r="IZ5" s="5">
        <v>4308022</v>
      </c>
      <c r="JA5" s="5">
        <v>1012206</v>
      </c>
      <c r="JB5" s="5">
        <v>13000179</v>
      </c>
      <c r="JC5" s="5">
        <v>1006520</v>
      </c>
      <c r="JD5" s="5">
        <v>1006621</v>
      </c>
      <c r="JE5" s="5">
        <v>1002212</v>
      </c>
      <c r="JF5" s="5">
        <v>105764871</v>
      </c>
      <c r="JG5" s="5">
        <v>1024603</v>
      </c>
      <c r="JH5" s="5">
        <v>1010253</v>
      </c>
      <c r="JI5" s="5">
        <v>1013943</v>
      </c>
      <c r="JJ5" s="5">
        <v>1014752</v>
      </c>
      <c r="JK5" s="5">
        <v>4114115</v>
      </c>
      <c r="JL5" s="5">
        <v>1023401</v>
      </c>
      <c r="JM5" s="5">
        <v>4237635</v>
      </c>
      <c r="JN5" s="5">
        <v>1032515</v>
      </c>
      <c r="JO5" s="5">
        <v>1001840</v>
      </c>
      <c r="JP5" s="5">
        <v>1002451</v>
      </c>
      <c r="JQ5" s="5">
        <v>4156308</v>
      </c>
      <c r="JR5" s="5">
        <v>4114003</v>
      </c>
      <c r="JS5" s="5">
        <v>1013648</v>
      </c>
      <c r="JT5" s="5">
        <v>29633181</v>
      </c>
      <c r="JU5" s="5">
        <v>4051719</v>
      </c>
      <c r="JV5" s="5">
        <v>1013117</v>
      </c>
      <c r="JW5" s="5">
        <v>1003685</v>
      </c>
      <c r="JX5" s="5">
        <v>1015946</v>
      </c>
      <c r="JY5" s="5">
        <v>20307362</v>
      </c>
      <c r="JZ5" s="5">
        <v>4086858</v>
      </c>
      <c r="KA5" s="5">
        <v>20095743</v>
      </c>
      <c r="KB5" s="5">
        <v>1012039</v>
      </c>
      <c r="KC5" s="5">
        <v>1013031</v>
      </c>
      <c r="KD5" s="5">
        <v>100832</v>
      </c>
      <c r="KE5" s="5">
        <v>1024282</v>
      </c>
      <c r="KF5" s="5">
        <v>1005606</v>
      </c>
      <c r="KG5" s="5">
        <v>4236068</v>
      </c>
      <c r="KH5" s="5">
        <v>106161472</v>
      </c>
      <c r="KI5" s="5">
        <v>107537907</v>
      </c>
      <c r="KJ5" s="5">
        <v>4204964</v>
      </c>
      <c r="KK5" s="5">
        <v>19460079</v>
      </c>
      <c r="KL5" s="5">
        <v>4049533</v>
      </c>
      <c r="KM5" s="5">
        <v>1003034</v>
      </c>
      <c r="KN5" s="5">
        <v>1015510</v>
      </c>
      <c r="KO5" s="5">
        <v>4136171</v>
      </c>
      <c r="KP5" s="5">
        <v>4170693</v>
      </c>
      <c r="KQ5" s="5">
        <v>4537328</v>
      </c>
      <c r="KR5" s="5">
        <v>1010569</v>
      </c>
      <c r="KS5" s="5">
        <v>1984028</v>
      </c>
      <c r="KT5" s="5">
        <v>1010388</v>
      </c>
      <c r="KU5" s="5">
        <v>4056852</v>
      </c>
      <c r="KV5" s="5">
        <v>4085946</v>
      </c>
      <c r="KW5" s="5">
        <v>6406211</v>
      </c>
      <c r="KX5" s="5">
        <v>1010330</v>
      </c>
      <c r="KY5" s="5">
        <v>1007765</v>
      </c>
      <c r="KZ5" s="5">
        <v>10727655</v>
      </c>
      <c r="LA5" s="5">
        <v>1014548</v>
      </c>
      <c r="LB5" s="5">
        <v>4152089</v>
      </c>
      <c r="LC5" s="5">
        <v>1136052</v>
      </c>
      <c r="LD5" s="5">
        <v>1007794</v>
      </c>
      <c r="LE5" s="5">
        <v>1023324</v>
      </c>
      <c r="LF5" s="5">
        <v>4104868</v>
      </c>
      <c r="LG5" s="5">
        <v>13322808</v>
      </c>
      <c r="LH5" s="5">
        <v>4107051</v>
      </c>
      <c r="LI5" s="5">
        <v>1030017</v>
      </c>
      <c r="LJ5" s="5">
        <v>1002913</v>
      </c>
      <c r="LK5" s="5">
        <v>100340098</v>
      </c>
      <c r="LL5" s="5">
        <v>4150168</v>
      </c>
      <c r="LM5" s="5">
        <v>4086076</v>
      </c>
      <c r="LN5" s="5">
        <v>13415788</v>
      </c>
      <c r="LO5" s="5">
        <v>4114349</v>
      </c>
      <c r="LP5" s="5">
        <v>100840</v>
      </c>
      <c r="LQ5" s="5">
        <v>4098489</v>
      </c>
      <c r="LR5" s="5">
        <v>1023519</v>
      </c>
      <c r="LS5" s="5">
        <v>1002171</v>
      </c>
      <c r="LT5" s="5">
        <v>116788568</v>
      </c>
      <c r="LU5" s="5">
        <v>4092972</v>
      </c>
      <c r="LV5" s="5">
        <v>1007215</v>
      </c>
      <c r="LW5" s="5">
        <v>4142245</v>
      </c>
      <c r="LX5" s="5">
        <v>4188211</v>
      </c>
      <c r="LY5" s="5">
        <v>1005914</v>
      </c>
      <c r="LZ5" s="5">
        <v>13410081</v>
      </c>
      <c r="MA5" s="5">
        <v>9318556</v>
      </c>
      <c r="MB5" s="5">
        <v>1015433</v>
      </c>
      <c r="MC5" s="5">
        <v>13427903</v>
      </c>
      <c r="MD5" s="5">
        <v>1013610</v>
      </c>
      <c r="ME5" s="5">
        <v>13335574</v>
      </c>
      <c r="MF5" s="5">
        <v>6411313</v>
      </c>
      <c r="MG5" s="5">
        <v>13430819</v>
      </c>
      <c r="MH5" s="5">
        <v>1008394</v>
      </c>
      <c r="MI5" s="5">
        <v>1991012</v>
      </c>
      <c r="MJ5" s="5">
        <v>4274668</v>
      </c>
      <c r="MK5" s="5">
        <v>4245881</v>
      </c>
      <c r="ML5" s="5">
        <v>1008975</v>
      </c>
      <c r="MM5" s="5">
        <v>1005382</v>
      </c>
      <c r="MN5" s="5">
        <v>1022604</v>
      </c>
      <c r="MO5" s="5">
        <v>4095313</v>
      </c>
      <c r="MP5" s="5">
        <v>4291842</v>
      </c>
      <c r="MQ5" s="5">
        <v>1011445</v>
      </c>
      <c r="MR5" s="5">
        <v>1020822</v>
      </c>
      <c r="MS5" s="5">
        <v>1002097</v>
      </c>
      <c r="MT5" s="5">
        <v>19122105</v>
      </c>
      <c r="MU5" s="5">
        <v>112148015</v>
      </c>
      <c r="MV5" s="5">
        <v>1012550</v>
      </c>
      <c r="MW5" s="5">
        <v>7729972</v>
      </c>
      <c r="MX5" s="5">
        <v>1009604</v>
      </c>
      <c r="MY5" s="5">
        <v>1014728</v>
      </c>
      <c r="MZ5" s="5">
        <v>1007293</v>
      </c>
      <c r="NA5" s="5">
        <v>4027090</v>
      </c>
      <c r="NB5" s="5">
        <v>1014207</v>
      </c>
      <c r="NC5" s="5">
        <v>1007238</v>
      </c>
      <c r="ND5" s="5">
        <v>1010756</v>
      </c>
      <c r="NE5" s="5">
        <v>1013017</v>
      </c>
      <c r="NF5" s="5">
        <v>105834142</v>
      </c>
      <c r="NG5" s="5">
        <v>1000854</v>
      </c>
      <c r="NH5" s="5">
        <v>4056085</v>
      </c>
      <c r="NI5" s="5">
        <v>1003706</v>
      </c>
      <c r="NJ5" s="5">
        <v>4166286</v>
      </c>
      <c r="NK5" s="5">
        <v>1000996</v>
      </c>
      <c r="NL5" s="5">
        <v>1002091</v>
      </c>
      <c r="NM5" s="5">
        <v>1009305</v>
      </c>
      <c r="NN5" s="5">
        <v>4065799</v>
      </c>
      <c r="NO5" s="5">
        <v>1015756</v>
      </c>
      <c r="NP5" s="5">
        <v>1024682</v>
      </c>
      <c r="NQ5" s="5">
        <v>4142850</v>
      </c>
      <c r="NR5" s="5">
        <v>1010318</v>
      </c>
      <c r="NS5" s="5">
        <v>1009829</v>
      </c>
      <c r="NT5" s="5">
        <v>1007494</v>
      </c>
      <c r="NU5" s="5">
        <v>1015896</v>
      </c>
      <c r="NV5" s="5">
        <v>1008470</v>
      </c>
      <c r="NW5" s="5">
        <v>4092117</v>
      </c>
      <c r="NX5" s="5">
        <v>4087840</v>
      </c>
      <c r="NY5" s="5">
        <v>1007646</v>
      </c>
      <c r="NZ5" s="5">
        <v>4065807</v>
      </c>
      <c r="OA5" s="5">
        <v>1007264</v>
      </c>
      <c r="OB5" s="5">
        <v>1032521</v>
      </c>
      <c r="OC5" s="5">
        <v>1009366</v>
      </c>
      <c r="OD5" s="5">
        <v>1006443</v>
      </c>
      <c r="OE5" s="5">
        <v>1006283</v>
      </c>
      <c r="OF5" s="5">
        <v>1001906</v>
      </c>
      <c r="OG5" s="5">
        <v>1001477</v>
      </c>
      <c r="OH5" s="5">
        <v>1007133</v>
      </c>
      <c r="OI5" s="5">
        <v>1010152</v>
      </c>
      <c r="OJ5" s="5">
        <v>4087838</v>
      </c>
      <c r="OK5" s="5">
        <v>1008985</v>
      </c>
      <c r="OL5" s="5">
        <v>1009858</v>
      </c>
      <c r="OM5" s="5">
        <v>1012130</v>
      </c>
      <c r="ON5" s="5">
        <v>4270349</v>
      </c>
      <c r="OO5" s="5">
        <v>1008384</v>
      </c>
      <c r="OP5" s="5">
        <v>1009924</v>
      </c>
      <c r="OQ5" s="5">
        <v>1011866</v>
      </c>
      <c r="OR5" s="5">
        <v>1009490</v>
      </c>
      <c r="OS5" s="5">
        <v>4152242</v>
      </c>
      <c r="OT5" s="5">
        <v>1000474</v>
      </c>
      <c r="OU5" s="5">
        <v>1007167</v>
      </c>
      <c r="OV5" s="5">
        <v>1000386</v>
      </c>
      <c r="OW5" s="5">
        <v>4146528</v>
      </c>
      <c r="OX5" s="5">
        <v>1016070</v>
      </c>
      <c r="OY5" s="5">
        <v>1005349</v>
      </c>
      <c r="OZ5" s="5">
        <v>1007604</v>
      </c>
      <c r="PA5" s="5">
        <v>1004949</v>
      </c>
      <c r="PB5" s="5">
        <v>1013557</v>
      </c>
      <c r="PC5" s="5">
        <v>1011588</v>
      </c>
      <c r="PD5" s="5">
        <v>1007859</v>
      </c>
      <c r="PE5" s="5">
        <v>1010198</v>
      </c>
      <c r="PF5" s="5">
        <v>1005455</v>
      </c>
      <c r="PG5" s="5">
        <v>1008838</v>
      </c>
      <c r="PH5" s="5">
        <v>4098821</v>
      </c>
      <c r="PI5" s="5">
        <v>1009030</v>
      </c>
      <c r="PJ5" s="5">
        <v>4098898</v>
      </c>
      <c r="PK5" s="5">
        <v>1010665</v>
      </c>
      <c r="PL5" s="5">
        <v>4053332</v>
      </c>
      <c r="PM5" s="5">
        <v>1005000</v>
      </c>
      <c r="PN5" s="5">
        <v>1014236</v>
      </c>
      <c r="PO5" s="5">
        <v>4073432</v>
      </c>
      <c r="PP5" s="5">
        <v>1008325</v>
      </c>
      <c r="PQ5" s="5">
        <v>1984059</v>
      </c>
      <c r="PR5" s="5">
        <v>1007940</v>
      </c>
      <c r="PS5" s="5">
        <v>4101493</v>
      </c>
      <c r="PT5" s="5">
        <v>1015810</v>
      </c>
      <c r="PU5" s="5">
        <v>1014897</v>
      </c>
      <c r="PV5" s="5">
        <v>4166774</v>
      </c>
      <c r="PW5" s="5">
        <v>1015769</v>
      </c>
      <c r="PX5" s="5">
        <v>6417239</v>
      </c>
      <c r="PY5" s="5">
        <v>1009079</v>
      </c>
      <c r="PZ5" s="5">
        <v>1011652</v>
      </c>
      <c r="QA5" s="5">
        <v>1014099</v>
      </c>
      <c r="QB5" s="5">
        <v>1011183</v>
      </c>
      <c r="QC5" s="5">
        <v>4219902</v>
      </c>
      <c r="QD5" s="5">
        <v>1010261</v>
      </c>
      <c r="QE5" s="5">
        <v>1010708</v>
      </c>
      <c r="QF5" s="5">
        <v>100788</v>
      </c>
      <c r="QG5" s="5">
        <v>1005531</v>
      </c>
      <c r="QH5" s="5">
        <v>4103488</v>
      </c>
      <c r="QI5" s="5">
        <v>1007270</v>
      </c>
      <c r="QJ5" s="5">
        <v>1016392</v>
      </c>
      <c r="QK5" s="5">
        <v>1004975</v>
      </c>
      <c r="QL5" s="5">
        <v>1005622</v>
      </c>
      <c r="QM5" s="5">
        <v>4230352</v>
      </c>
      <c r="QN5" s="5">
        <v>1009472</v>
      </c>
      <c r="QO5" s="5">
        <v>1013378</v>
      </c>
      <c r="QP5" s="5">
        <v>1001372</v>
      </c>
      <c r="QQ5" s="5">
        <v>1984006</v>
      </c>
      <c r="QR5" s="5">
        <v>137251449</v>
      </c>
      <c r="QS5" s="5">
        <v>10761972</v>
      </c>
      <c r="QT5" s="5">
        <v>15127188</v>
      </c>
      <c r="QU5" s="5">
        <v>1010601</v>
      </c>
      <c r="QV5" s="5">
        <v>13307020</v>
      </c>
      <c r="QW5" s="5">
        <v>28702547</v>
      </c>
      <c r="QX5" s="5">
        <v>14431107</v>
      </c>
      <c r="QY5" s="5">
        <v>1025172</v>
      </c>
      <c r="QZ5" s="5">
        <v>4072760</v>
      </c>
      <c r="RA5" s="5">
        <v>1005062</v>
      </c>
      <c r="RB5" s="5">
        <v>4066625</v>
      </c>
      <c r="RC5" s="5">
        <v>4214847</v>
      </c>
      <c r="RD5" s="5">
        <v>1010024</v>
      </c>
      <c r="RE5" s="5">
        <v>4072761</v>
      </c>
      <c r="RF5" s="5">
        <v>4143301</v>
      </c>
      <c r="RG5" s="5">
        <v>1009536</v>
      </c>
      <c r="RH5" s="5">
        <v>1022299</v>
      </c>
      <c r="RI5" s="5">
        <v>4122253</v>
      </c>
      <c r="RJ5" s="5">
        <v>1022794</v>
      </c>
      <c r="RK5" s="5">
        <v>4233068</v>
      </c>
      <c r="RL5" s="5">
        <v>4155162</v>
      </c>
      <c r="RM5" s="5">
        <v>4308911</v>
      </c>
      <c r="RN5" s="5">
        <v>4247528</v>
      </c>
      <c r="RO5" s="5">
        <v>1001600</v>
      </c>
      <c r="RP5" s="5">
        <v>4239491</v>
      </c>
      <c r="RQ5" s="5">
        <v>1024072</v>
      </c>
      <c r="RR5" s="5">
        <v>1010126</v>
      </c>
      <c r="RS5" s="5">
        <v>4072408</v>
      </c>
      <c r="RT5" s="5">
        <v>4072559</v>
      </c>
      <c r="RU5" s="5">
        <v>1002906</v>
      </c>
      <c r="RV5" s="5">
        <v>1024488</v>
      </c>
      <c r="RW5" s="5">
        <v>13494906</v>
      </c>
      <c r="RX5" s="5">
        <v>1005185</v>
      </c>
      <c r="RY5" s="5">
        <v>4101238</v>
      </c>
      <c r="RZ5" s="5">
        <v>1002438</v>
      </c>
      <c r="SA5" s="5">
        <v>6470358</v>
      </c>
      <c r="SB5" s="5">
        <v>12988053</v>
      </c>
      <c r="SC5" s="5">
        <v>8656591</v>
      </c>
      <c r="SD5" s="5">
        <v>4406731</v>
      </c>
      <c r="SE5" s="5">
        <v>13323126</v>
      </c>
      <c r="SF5" s="5">
        <v>4576735</v>
      </c>
      <c r="SG5" s="5">
        <v>1005506</v>
      </c>
      <c r="SH5" s="5">
        <v>13343916</v>
      </c>
      <c r="SI5" s="5">
        <v>13323127</v>
      </c>
      <c r="SJ5" s="5">
        <v>4540627</v>
      </c>
      <c r="SK5" s="5">
        <v>4112055</v>
      </c>
      <c r="SL5" s="5">
        <v>13760304</v>
      </c>
      <c r="SM5" s="5">
        <v>1007814</v>
      </c>
      <c r="SN5" s="5">
        <v>4142607</v>
      </c>
      <c r="SO5" s="5">
        <v>1011117</v>
      </c>
      <c r="SP5" s="5">
        <v>4146055</v>
      </c>
      <c r="SQ5" s="5">
        <v>115022068</v>
      </c>
      <c r="SR5" s="5">
        <v>4234504</v>
      </c>
      <c r="SS5" s="5">
        <v>1991063</v>
      </c>
      <c r="ST5" s="5">
        <v>1012932</v>
      </c>
      <c r="SU5" s="5">
        <v>1013361</v>
      </c>
      <c r="SV5" s="5">
        <v>4229816</v>
      </c>
      <c r="SW5" s="5">
        <v>1014817</v>
      </c>
      <c r="SX5" s="5">
        <v>4121577</v>
      </c>
      <c r="SY5" s="5">
        <v>4055300</v>
      </c>
      <c r="SZ5" s="5">
        <v>10363127</v>
      </c>
      <c r="TA5" s="5">
        <v>1012610</v>
      </c>
      <c r="TB5" s="5">
        <v>1023351</v>
      </c>
      <c r="TC5" s="5">
        <v>1014022</v>
      </c>
      <c r="TD5" s="5">
        <v>25929036</v>
      </c>
      <c r="TE5" s="5">
        <v>4053192</v>
      </c>
      <c r="TF5" s="5">
        <v>4076601</v>
      </c>
      <c r="TG5" s="5">
        <v>4051709</v>
      </c>
      <c r="TH5" s="5">
        <v>1006552</v>
      </c>
      <c r="TI5" s="5">
        <v>23602947</v>
      </c>
      <c r="TJ5" s="5">
        <v>4093029</v>
      </c>
      <c r="TK5" s="5">
        <v>1014521</v>
      </c>
      <c r="TL5" s="5">
        <v>1006181</v>
      </c>
      <c r="TM5" s="5">
        <v>1136037</v>
      </c>
      <c r="TN5" s="5">
        <v>1005806</v>
      </c>
      <c r="TO5" s="5">
        <v>1984061</v>
      </c>
      <c r="TP5" s="5">
        <v>101545676</v>
      </c>
      <c r="TQ5" s="5">
        <v>13305940</v>
      </c>
      <c r="TR5" s="5">
        <v>4152462</v>
      </c>
      <c r="TS5" s="5">
        <v>1005743</v>
      </c>
      <c r="TT5" s="5">
        <v>4156383</v>
      </c>
      <c r="TU5" s="5">
        <v>1002393</v>
      </c>
      <c r="TV5" s="5">
        <v>1005166</v>
      </c>
      <c r="TW5" s="5">
        <v>1005248</v>
      </c>
      <c r="TX5" s="5">
        <v>1006450</v>
      </c>
      <c r="TY5" s="5">
        <v>4100810</v>
      </c>
      <c r="TZ5" s="5">
        <v>1006405</v>
      </c>
      <c r="UA5" s="5">
        <v>1012543</v>
      </c>
      <c r="UB5" s="5">
        <v>110934400</v>
      </c>
      <c r="UC5" s="5">
        <v>1011928</v>
      </c>
      <c r="UD5" s="5">
        <v>14347159</v>
      </c>
      <c r="UE5" s="5">
        <v>29208007</v>
      </c>
      <c r="UF5" s="5">
        <v>10401497</v>
      </c>
      <c r="UG5" s="5">
        <v>1022508</v>
      </c>
      <c r="UH5" s="5">
        <v>1002670</v>
      </c>
      <c r="UI5" s="5">
        <v>1004709</v>
      </c>
      <c r="UJ5" s="5">
        <v>1014701</v>
      </c>
      <c r="UK5" s="5">
        <v>4160592</v>
      </c>
      <c r="UL5" s="5">
        <v>19773164</v>
      </c>
      <c r="UM5" s="5">
        <v>1010592</v>
      </c>
      <c r="UN5" s="5">
        <v>28239354</v>
      </c>
      <c r="UO5" s="5">
        <v>4050688</v>
      </c>
      <c r="UP5" s="5">
        <v>4091705</v>
      </c>
      <c r="UQ5" s="5">
        <v>1136011</v>
      </c>
      <c r="UR5" s="5">
        <v>4072334</v>
      </c>
      <c r="US5" s="5">
        <v>1981036</v>
      </c>
      <c r="UT5" s="5">
        <v>1010189</v>
      </c>
      <c r="UU5" s="5">
        <v>1012121</v>
      </c>
      <c r="UV5" s="5">
        <v>4187722</v>
      </c>
      <c r="UW5" s="5">
        <v>4053572</v>
      </c>
      <c r="UX5" s="5">
        <v>1011067</v>
      </c>
      <c r="UY5" s="5">
        <v>4101527</v>
      </c>
      <c r="UZ5" s="5">
        <v>1012815</v>
      </c>
      <c r="VA5" s="5">
        <v>1009973</v>
      </c>
      <c r="VB5" s="5">
        <v>4160708</v>
      </c>
      <c r="VC5" s="5">
        <v>1004260</v>
      </c>
      <c r="VD5" s="5">
        <v>4153389</v>
      </c>
      <c r="VE5" s="5">
        <v>4076879</v>
      </c>
      <c r="VF5" s="5">
        <v>1004585</v>
      </c>
      <c r="VG5" s="5">
        <v>1023555</v>
      </c>
      <c r="VH5" s="5">
        <v>4099191</v>
      </c>
      <c r="VI5" s="5">
        <v>1991074</v>
      </c>
      <c r="VJ5" s="5">
        <v>1008689</v>
      </c>
      <c r="VK5" s="5">
        <v>1982022</v>
      </c>
      <c r="VL5" s="5">
        <v>1007027</v>
      </c>
      <c r="VM5" s="5">
        <v>1007449</v>
      </c>
      <c r="VN5" s="5">
        <v>1004935</v>
      </c>
      <c r="VO5" s="5">
        <v>1006541</v>
      </c>
      <c r="VP5" s="5">
        <v>101369981</v>
      </c>
      <c r="VQ5" s="5">
        <v>1008104</v>
      </c>
      <c r="VR5" s="5">
        <v>27386111</v>
      </c>
      <c r="VS5" s="5">
        <v>4877951</v>
      </c>
      <c r="VT5" s="5">
        <v>1012831</v>
      </c>
      <c r="VU5" s="5">
        <v>4050694</v>
      </c>
      <c r="VV5" s="5">
        <v>1001285</v>
      </c>
      <c r="VW5" s="5">
        <v>1006544</v>
      </c>
      <c r="VX5" s="5">
        <v>4089733</v>
      </c>
      <c r="VY5" s="5">
        <v>4150024</v>
      </c>
      <c r="VZ5" s="5">
        <v>1013404</v>
      </c>
      <c r="WA5" s="5">
        <v>1005403</v>
      </c>
      <c r="WB5" s="5">
        <v>1016127</v>
      </c>
      <c r="WC5" s="5">
        <v>1005666</v>
      </c>
      <c r="WD5" s="5">
        <v>1009453</v>
      </c>
      <c r="WE5" s="5">
        <v>1006472</v>
      </c>
      <c r="WF5" s="5">
        <v>1010717</v>
      </c>
      <c r="WG5" s="5">
        <v>1000016</v>
      </c>
      <c r="WH5" s="5">
        <v>1011675</v>
      </c>
      <c r="WI5" s="5">
        <v>1015784</v>
      </c>
      <c r="WJ5" s="5">
        <v>1013276</v>
      </c>
      <c r="WK5" s="5">
        <v>1013908</v>
      </c>
      <c r="WL5" s="5">
        <v>1015656</v>
      </c>
      <c r="WM5" s="5">
        <v>1006251</v>
      </c>
      <c r="WN5" s="5">
        <v>1005236</v>
      </c>
      <c r="WO5" s="5">
        <v>1016378</v>
      </c>
      <c r="WP5" s="5">
        <v>1008632</v>
      </c>
      <c r="WQ5" s="5">
        <v>1015598</v>
      </c>
      <c r="WR5" s="5">
        <v>4056780</v>
      </c>
      <c r="WS5" s="5">
        <v>1020838</v>
      </c>
      <c r="WT5" s="5">
        <v>1004407</v>
      </c>
      <c r="WU5" s="5">
        <v>1008585</v>
      </c>
      <c r="WV5" s="5">
        <v>1010912</v>
      </c>
      <c r="WW5" s="5">
        <v>1012335</v>
      </c>
      <c r="WX5" s="5">
        <v>19953372</v>
      </c>
      <c r="WY5" s="5">
        <v>1010070</v>
      </c>
      <c r="WZ5" s="5">
        <v>1008776</v>
      </c>
      <c r="XA5" s="5">
        <v>1013379</v>
      </c>
      <c r="XB5" s="5">
        <v>4087425</v>
      </c>
      <c r="XC5" s="5">
        <v>4054639</v>
      </c>
      <c r="XD5" s="5">
        <v>1010786</v>
      </c>
      <c r="XE5" s="5">
        <v>19575867</v>
      </c>
      <c r="XF5" s="5">
        <v>4065767</v>
      </c>
      <c r="XG5" s="5">
        <v>1005390</v>
      </c>
      <c r="XH5" s="5">
        <v>4141195</v>
      </c>
      <c r="XI5" s="5">
        <v>1011506</v>
      </c>
      <c r="XJ5" s="5">
        <v>1015522</v>
      </c>
      <c r="XK5" s="5">
        <v>1010294</v>
      </c>
      <c r="XL5" s="5">
        <v>1001189</v>
      </c>
      <c r="XM5" s="5">
        <v>1004971</v>
      </c>
      <c r="XN5" s="5">
        <v>1013402</v>
      </c>
      <c r="XO5" s="5">
        <v>1001537</v>
      </c>
      <c r="XP5" s="5">
        <v>1005533</v>
      </c>
      <c r="XQ5" s="5">
        <v>1013525</v>
      </c>
      <c r="XR5" s="5">
        <v>1015321</v>
      </c>
      <c r="XS5" s="5">
        <v>1014151</v>
      </c>
      <c r="XT5" s="5">
        <v>1013368</v>
      </c>
      <c r="XU5" s="5">
        <v>4057354</v>
      </c>
      <c r="XV5" s="5">
        <v>1001058</v>
      </c>
      <c r="XW5" s="5">
        <v>4055918</v>
      </c>
      <c r="XX5" s="5">
        <v>1023446</v>
      </c>
      <c r="XY5" s="5">
        <v>4089732</v>
      </c>
      <c r="XZ5" s="5">
        <v>1010895</v>
      </c>
      <c r="YA5" s="5">
        <v>1009556</v>
      </c>
      <c r="YB5" s="5">
        <v>1022795</v>
      </c>
      <c r="YC5" s="5">
        <v>1007318</v>
      </c>
      <c r="YD5" s="5">
        <v>101536165</v>
      </c>
      <c r="YE5" s="5">
        <v>1004618</v>
      </c>
      <c r="YF5" s="5">
        <v>1001858</v>
      </c>
      <c r="YG5" s="5">
        <v>1005843</v>
      </c>
      <c r="YH5" s="5">
        <v>4100741</v>
      </c>
      <c r="YI5" s="5">
        <v>1004262</v>
      </c>
      <c r="YJ5" s="5">
        <v>4051563</v>
      </c>
      <c r="YK5" s="5">
        <v>4053209</v>
      </c>
      <c r="YL5" s="5">
        <v>1007300</v>
      </c>
      <c r="YM5" s="5">
        <v>136603819</v>
      </c>
      <c r="YN5" s="5">
        <v>1009416</v>
      </c>
      <c r="YO5" s="5">
        <v>1008549</v>
      </c>
      <c r="YP5" s="5">
        <v>4057375</v>
      </c>
      <c r="YQ5" s="5">
        <v>4101236</v>
      </c>
      <c r="YR5" s="5">
        <v>14407704</v>
      </c>
      <c r="YS5" s="5">
        <v>1006592</v>
      </c>
      <c r="YT5" s="5">
        <v>4108039</v>
      </c>
      <c r="YU5" s="5">
        <v>1009261</v>
      </c>
      <c r="YV5" s="5">
        <v>29341379</v>
      </c>
      <c r="YW5" s="5">
        <v>1013934</v>
      </c>
      <c r="YX5" s="5">
        <v>1991061</v>
      </c>
      <c r="YY5" s="5">
        <v>1014974</v>
      </c>
      <c r="YZ5" s="5">
        <v>1011013</v>
      </c>
      <c r="ZA5" s="5">
        <v>4104869</v>
      </c>
      <c r="ZB5" s="5">
        <v>1011463</v>
      </c>
      <c r="ZC5" s="5">
        <v>1012786</v>
      </c>
      <c r="ZD5" s="5">
        <v>1005489</v>
      </c>
      <c r="ZE5" s="5">
        <v>1010368</v>
      </c>
      <c r="ZF5" s="5">
        <v>1002169</v>
      </c>
      <c r="ZG5" s="5">
        <v>1008573</v>
      </c>
      <c r="ZH5" s="5">
        <v>1005763</v>
      </c>
      <c r="ZI5" s="5">
        <v>1007803</v>
      </c>
      <c r="ZJ5" s="5">
        <v>1016438</v>
      </c>
      <c r="ZK5" s="5">
        <v>4157191</v>
      </c>
      <c r="ZL5" s="5">
        <v>1015803</v>
      </c>
      <c r="ZM5" s="5">
        <v>1010338</v>
      </c>
      <c r="ZN5" s="5">
        <v>4121275</v>
      </c>
      <c r="ZO5" s="5">
        <v>1011943</v>
      </c>
      <c r="ZP5" s="5">
        <v>4101318</v>
      </c>
      <c r="ZQ5" s="5">
        <v>1012673</v>
      </c>
      <c r="ZR5" s="5">
        <v>4074121</v>
      </c>
      <c r="ZS5" s="5">
        <v>1013453</v>
      </c>
      <c r="ZT5" s="5">
        <v>1010901</v>
      </c>
      <c r="ZU5" s="5">
        <v>1006669</v>
      </c>
      <c r="ZV5" s="5">
        <v>1007877</v>
      </c>
      <c r="ZW5" s="5">
        <v>1008175</v>
      </c>
      <c r="ZX5" s="5">
        <v>1005375</v>
      </c>
      <c r="ZY5" s="5">
        <v>1008927</v>
      </c>
      <c r="ZZ5" s="5">
        <v>109976</v>
      </c>
      <c r="AAA5" s="5">
        <v>1011069</v>
      </c>
      <c r="AAB5" s="5">
        <v>13584288</v>
      </c>
      <c r="AAC5" s="5">
        <v>1001172</v>
      </c>
      <c r="AAD5" s="5">
        <v>1011457</v>
      </c>
      <c r="AAE5" s="5">
        <v>1015605</v>
      </c>
      <c r="AAF5" s="5">
        <v>1007523</v>
      </c>
      <c r="AAG5" s="5">
        <v>1030030</v>
      </c>
      <c r="AAH5" s="5">
        <v>1007384</v>
      </c>
      <c r="AAI5" s="5">
        <v>1013544</v>
      </c>
      <c r="AAJ5" s="5">
        <v>1009578</v>
      </c>
      <c r="AAK5" s="5">
        <v>1009774</v>
      </c>
      <c r="AAL5" s="5">
        <v>1004246</v>
      </c>
      <c r="AAM5" s="5">
        <v>1004539</v>
      </c>
      <c r="AAN5" s="5">
        <v>1002732</v>
      </c>
      <c r="AAO5" s="5">
        <v>1007852</v>
      </c>
      <c r="AAP5" s="5">
        <v>1013664</v>
      </c>
      <c r="AAQ5" s="5">
        <v>1011032</v>
      </c>
      <c r="AAR5" s="5">
        <v>1007434</v>
      </c>
      <c r="AAS5" s="5">
        <v>1011321</v>
      </c>
      <c r="AAT5" s="5">
        <v>1015029</v>
      </c>
      <c r="AAU5" s="5">
        <v>1024828</v>
      </c>
      <c r="AAV5" s="5">
        <v>4160098</v>
      </c>
      <c r="AAW5" s="5">
        <v>1004627</v>
      </c>
      <c r="AAX5" s="5">
        <v>4053283</v>
      </c>
      <c r="AAY5" s="5">
        <v>1001470</v>
      </c>
      <c r="AAZ5" s="5">
        <v>1020913</v>
      </c>
      <c r="ABA5" s="5">
        <v>1007546</v>
      </c>
      <c r="ABB5" s="5">
        <v>1016150</v>
      </c>
      <c r="ABC5" s="5">
        <v>1012742</v>
      </c>
      <c r="ABD5" s="5">
        <v>1002078</v>
      </c>
      <c r="ABE5" s="5">
        <v>1003249</v>
      </c>
      <c r="ABF5" s="5">
        <v>1013797</v>
      </c>
      <c r="ABG5" s="5">
        <v>1012597</v>
      </c>
      <c r="ABH5" s="5">
        <v>1014195</v>
      </c>
      <c r="ABI5" s="5">
        <v>1016052</v>
      </c>
      <c r="ABJ5" s="5">
        <v>1015249</v>
      </c>
      <c r="ABK5" s="5">
        <v>1991030</v>
      </c>
      <c r="ABL5" s="5">
        <v>1008326</v>
      </c>
      <c r="ABM5" s="5">
        <v>1007496</v>
      </c>
      <c r="ABN5" s="5">
        <v>1013057</v>
      </c>
      <c r="ABO5" s="5">
        <v>1012273</v>
      </c>
      <c r="ABP5" s="5">
        <v>1014115</v>
      </c>
      <c r="ABQ5" s="5">
        <v>1013111</v>
      </c>
      <c r="ABR5" s="5">
        <v>1013365</v>
      </c>
      <c r="ABS5" s="5">
        <v>1014603</v>
      </c>
      <c r="ABT5" s="5">
        <v>1015702</v>
      </c>
      <c r="ABU5" s="5">
        <v>1005861</v>
      </c>
      <c r="ABV5" s="5">
        <v>1006397</v>
      </c>
      <c r="ABW5" s="5">
        <v>1004725</v>
      </c>
      <c r="ABX5" s="5">
        <v>1008128</v>
      </c>
      <c r="ABY5" s="5">
        <v>1013983</v>
      </c>
      <c r="ABZ5" s="5">
        <v>1013081</v>
      </c>
      <c r="ACA5" s="5">
        <v>1006274</v>
      </c>
      <c r="ACB5" s="5">
        <v>1014158</v>
      </c>
      <c r="ACC5" s="5">
        <v>1013777</v>
      </c>
      <c r="ACD5" s="5">
        <v>1013184</v>
      </c>
      <c r="ACE5" s="5">
        <v>1014566</v>
      </c>
      <c r="ACF5" s="5">
        <v>1014893</v>
      </c>
      <c r="ACG5" s="5">
        <v>1016464</v>
      </c>
      <c r="ACH5" s="5">
        <v>1014233</v>
      </c>
      <c r="ACI5" s="5">
        <v>4073005</v>
      </c>
      <c r="ACJ5" s="5">
        <v>1016471</v>
      </c>
      <c r="ACK5" s="5">
        <v>1010718</v>
      </c>
      <c r="ACL5" s="5">
        <v>1011423</v>
      </c>
      <c r="ACM5" s="5">
        <v>1012317</v>
      </c>
      <c r="ACN5" s="5">
        <v>1982059</v>
      </c>
      <c r="ACO5" s="5">
        <v>1013511</v>
      </c>
      <c r="ACP5" s="5">
        <v>1006608</v>
      </c>
      <c r="ACQ5" s="5">
        <v>4055708</v>
      </c>
      <c r="ACR5" s="5">
        <v>1009267</v>
      </c>
      <c r="ACS5" s="5">
        <v>1009839</v>
      </c>
      <c r="ACT5" s="5">
        <v>1010701</v>
      </c>
      <c r="ACU5" s="5">
        <v>1013346</v>
      </c>
      <c r="ACV5" s="5">
        <v>1006696</v>
      </c>
      <c r="ACW5" s="5">
        <v>1009141</v>
      </c>
      <c r="ACX5" s="5">
        <v>1013792</v>
      </c>
      <c r="ACY5" s="5">
        <v>1007198</v>
      </c>
      <c r="ACZ5" s="5">
        <v>1014679</v>
      </c>
      <c r="ADA5" s="5">
        <v>1006483</v>
      </c>
      <c r="ADB5" s="5">
        <v>1012267</v>
      </c>
      <c r="ADC5" s="5">
        <v>1016500</v>
      </c>
      <c r="ADD5" s="5">
        <v>1984008</v>
      </c>
      <c r="ADE5" s="5">
        <v>1011910</v>
      </c>
      <c r="ADF5" s="5">
        <v>1005288</v>
      </c>
      <c r="ADG5" s="5">
        <v>1013738</v>
      </c>
      <c r="ADH5" s="5">
        <v>1014461</v>
      </c>
      <c r="ADI5" s="5">
        <v>1011626</v>
      </c>
      <c r="ADJ5" s="5">
        <v>1001692</v>
      </c>
      <c r="ADK5" s="5">
        <v>1014317</v>
      </c>
      <c r="ADL5" s="5">
        <v>1009891</v>
      </c>
      <c r="ADM5" s="5">
        <v>1013975</v>
      </c>
      <c r="ADN5" s="5">
        <v>1015091</v>
      </c>
      <c r="ADO5" s="5">
        <v>1006845</v>
      </c>
      <c r="ADP5" s="5">
        <v>1014756</v>
      </c>
      <c r="ADQ5" s="5">
        <v>1015114</v>
      </c>
      <c r="ADR5" s="5">
        <v>1006810</v>
      </c>
      <c r="ADS5" s="5">
        <v>1012178</v>
      </c>
      <c r="ADT5" s="5">
        <v>1011380</v>
      </c>
      <c r="ADU5" s="5">
        <v>1011888</v>
      </c>
      <c r="ADV5" s="5">
        <v>1013904</v>
      </c>
      <c r="ADW5" s="5">
        <v>1012366</v>
      </c>
      <c r="ADX5" s="5">
        <v>1014963</v>
      </c>
      <c r="ADY5" s="5">
        <v>1012243</v>
      </c>
      <c r="ADZ5" s="5">
        <v>1014654</v>
      </c>
      <c r="AEA5" s="5">
        <v>1005900</v>
      </c>
      <c r="AEB5" s="5">
        <v>1008758</v>
      </c>
      <c r="AEC5" s="5">
        <v>1011631</v>
      </c>
      <c r="AED5" s="5">
        <v>1013144</v>
      </c>
      <c r="AEE5" s="5">
        <v>1013547</v>
      </c>
      <c r="AEF5" s="5">
        <v>1008598</v>
      </c>
      <c r="AEG5" s="5">
        <v>1006645</v>
      </c>
      <c r="AEH5" s="5">
        <v>1010260</v>
      </c>
      <c r="AEI5" s="5">
        <v>1010611</v>
      </c>
      <c r="AEJ5" s="5">
        <v>1013238</v>
      </c>
      <c r="AEK5" s="5">
        <v>1014360</v>
      </c>
      <c r="AEL5" s="5">
        <v>1015606</v>
      </c>
      <c r="AEM5" s="5">
        <v>1016353</v>
      </c>
      <c r="AEN5" s="5">
        <v>1011895</v>
      </c>
      <c r="AEO5" s="5">
        <v>1014178</v>
      </c>
      <c r="AEP5" s="5">
        <v>1008783</v>
      </c>
      <c r="AEQ5" s="5">
        <v>1010697</v>
      </c>
      <c r="AER5" s="5">
        <v>1013407</v>
      </c>
      <c r="AES5" s="5">
        <v>1015541</v>
      </c>
      <c r="AET5" s="5">
        <v>1008711</v>
      </c>
      <c r="AEU5" s="5">
        <v>1013702</v>
      </c>
      <c r="AEV5" s="5">
        <v>1011810</v>
      </c>
      <c r="AEW5" s="5">
        <v>1006384</v>
      </c>
      <c r="AEX5" s="5">
        <v>1006950</v>
      </c>
      <c r="AEY5" s="5">
        <v>4056673</v>
      </c>
      <c r="AEZ5" s="5">
        <v>1011557</v>
      </c>
      <c r="AFA5" s="5">
        <v>1013714</v>
      </c>
      <c r="AFB5" s="5">
        <v>1014096</v>
      </c>
      <c r="AFC5" s="5">
        <v>1015587</v>
      </c>
      <c r="AFD5" s="5">
        <v>1015026</v>
      </c>
      <c r="AFE5" s="5">
        <v>1012352</v>
      </c>
      <c r="AFF5" s="5">
        <v>1006438</v>
      </c>
      <c r="AFG5" s="5">
        <v>1010873</v>
      </c>
      <c r="AFH5" s="5">
        <v>1012299</v>
      </c>
      <c r="AFI5" s="5">
        <v>1013789</v>
      </c>
      <c r="AFJ5" s="5">
        <v>1014538</v>
      </c>
      <c r="AFK5" s="5">
        <v>4097544</v>
      </c>
      <c r="AFL5" s="5">
        <v>1005191</v>
      </c>
      <c r="AFM5" s="5">
        <v>1011823</v>
      </c>
      <c r="AFN5" s="5">
        <v>1013126</v>
      </c>
      <c r="AFO5" s="5">
        <v>1011551</v>
      </c>
      <c r="AFP5" s="5">
        <v>1007076</v>
      </c>
      <c r="AFQ5" s="5">
        <v>1991031</v>
      </c>
      <c r="AFR5" s="5">
        <v>1011974</v>
      </c>
      <c r="AFS5" s="5">
        <v>1010934</v>
      </c>
      <c r="AFT5" s="5">
        <v>1012917</v>
      </c>
      <c r="AFU5" s="5">
        <v>1013885</v>
      </c>
      <c r="AFV5" s="5">
        <v>1013649</v>
      </c>
      <c r="AFW5" s="5">
        <v>1015919</v>
      </c>
      <c r="AFX5" s="5">
        <v>1011916</v>
      </c>
      <c r="AFY5" s="5">
        <v>1011398</v>
      </c>
      <c r="AFZ5" s="5">
        <v>1006873</v>
      </c>
      <c r="AGA5" s="5">
        <v>1136036</v>
      </c>
      <c r="AGB5" s="5">
        <v>1012998</v>
      </c>
      <c r="AGC5" s="5">
        <v>1009803</v>
      </c>
      <c r="AGD5" s="5">
        <v>1012000</v>
      </c>
      <c r="AGE5" s="5">
        <v>1010499</v>
      </c>
      <c r="AGF5" s="5">
        <v>1016146</v>
      </c>
      <c r="AGG5" s="5">
        <v>1006435</v>
      </c>
      <c r="AGH5" s="5">
        <v>1007770</v>
      </c>
      <c r="AGI5" s="5">
        <v>1012109</v>
      </c>
      <c r="AGJ5" s="5">
        <v>1013038</v>
      </c>
      <c r="AGK5" s="5">
        <v>1014675</v>
      </c>
      <c r="AGL5" s="5">
        <v>1016069</v>
      </c>
      <c r="AGM5" s="5">
        <v>1011967</v>
      </c>
      <c r="AGN5" s="5">
        <v>1014722</v>
      </c>
      <c r="AGO5" s="5">
        <v>1011938</v>
      </c>
      <c r="AGP5" s="5">
        <v>1006570</v>
      </c>
      <c r="AGQ5" s="5">
        <v>4055903</v>
      </c>
      <c r="AGR5" s="5">
        <v>1012135</v>
      </c>
      <c r="AGS5" s="5">
        <v>1015449</v>
      </c>
      <c r="AGT5" s="5">
        <v>1015512</v>
      </c>
      <c r="AGU5" s="5">
        <v>4082126</v>
      </c>
      <c r="AGV5" s="5">
        <v>1011879</v>
      </c>
      <c r="AGW5" s="5">
        <v>1014582</v>
      </c>
      <c r="AGX5" s="5">
        <v>1011203</v>
      </c>
      <c r="AGY5" s="5">
        <v>1013294</v>
      </c>
      <c r="AGZ5" s="5">
        <v>1012264</v>
      </c>
      <c r="AHA5" s="5">
        <v>1013323</v>
      </c>
      <c r="AHB5" s="5">
        <v>1006738</v>
      </c>
      <c r="AHC5" s="5">
        <v>1012377</v>
      </c>
      <c r="AHD5" s="5">
        <v>1005347</v>
      </c>
      <c r="AHE5" s="5">
        <v>1012499</v>
      </c>
      <c r="AHF5" s="5">
        <v>1016418</v>
      </c>
      <c r="AHG5" s="5">
        <v>1014185</v>
      </c>
      <c r="AHH5" s="5">
        <v>1012969</v>
      </c>
      <c r="AHI5" s="5">
        <v>1006579</v>
      </c>
      <c r="AHJ5" s="5">
        <v>1014310</v>
      </c>
      <c r="AHK5" s="5">
        <v>1012585</v>
      </c>
      <c r="AHL5" s="5">
        <v>1014992</v>
      </c>
      <c r="AHM5" s="5">
        <v>1006969</v>
      </c>
      <c r="AHN5" s="5">
        <v>1009459</v>
      </c>
      <c r="AHO5" s="5">
        <v>1032535</v>
      </c>
      <c r="AHP5" s="5">
        <v>1003406</v>
      </c>
      <c r="AHQ5" s="5">
        <v>1007217</v>
      </c>
      <c r="AHR5" s="5">
        <v>1013374</v>
      </c>
      <c r="AHS5" s="5">
        <v>1005259</v>
      </c>
      <c r="AHT5" s="5">
        <v>1006406</v>
      </c>
      <c r="AHU5" s="5">
        <v>1015897</v>
      </c>
      <c r="AHV5" s="5">
        <v>1016252</v>
      </c>
      <c r="AHW5" s="5">
        <v>1005790</v>
      </c>
      <c r="AHX5" s="5">
        <v>1984039</v>
      </c>
      <c r="AHY5" s="5">
        <v>1011159</v>
      </c>
      <c r="AHZ5" s="5">
        <v>1008569</v>
      </c>
      <c r="AIA5" s="5">
        <v>1007804</v>
      </c>
      <c r="AIB5" s="5">
        <v>1009022</v>
      </c>
      <c r="AIC5" s="5">
        <v>1030049</v>
      </c>
      <c r="AID5" s="5">
        <v>1984040</v>
      </c>
      <c r="AIE5" s="5">
        <v>1012214</v>
      </c>
      <c r="AIF5" s="5">
        <v>1981001</v>
      </c>
      <c r="AIG5" s="5">
        <v>1024135</v>
      </c>
      <c r="AIH5" s="5">
        <v>1005404</v>
      </c>
      <c r="AII5" s="5">
        <v>1009729</v>
      </c>
      <c r="AIJ5" s="5">
        <v>1014889</v>
      </c>
      <c r="AIK5" s="5">
        <v>1011289</v>
      </c>
      <c r="AIL5" s="5">
        <v>1011188</v>
      </c>
      <c r="AIM5" s="5">
        <v>1011537</v>
      </c>
      <c r="AIN5" s="5">
        <v>1009281</v>
      </c>
      <c r="AIO5" s="5">
        <v>1010491</v>
      </c>
      <c r="AIP5" s="5">
        <v>1013253</v>
      </c>
      <c r="AIQ5" s="5">
        <v>1008542</v>
      </c>
      <c r="AIR5" s="5">
        <v>1010598</v>
      </c>
      <c r="AIS5" s="5">
        <v>1011329</v>
      </c>
      <c r="AIT5" s="5">
        <v>1009953</v>
      </c>
      <c r="AIU5" s="5">
        <v>1006373</v>
      </c>
      <c r="AIV5" s="5">
        <v>1005085</v>
      </c>
      <c r="AIW5" s="5">
        <v>1010674</v>
      </c>
      <c r="AIX5" s="5">
        <v>1005563</v>
      </c>
      <c r="AIY5" s="5">
        <v>1011960</v>
      </c>
      <c r="AIZ5" s="5">
        <v>1006902</v>
      </c>
      <c r="AJA5" s="5">
        <v>1010566</v>
      </c>
      <c r="AJB5" s="5">
        <v>1013944</v>
      </c>
      <c r="AJC5" s="5">
        <v>1007622</v>
      </c>
      <c r="AJD5" s="5">
        <v>1013383</v>
      </c>
      <c r="AJE5" s="5">
        <v>1013760</v>
      </c>
      <c r="AJF5" s="5">
        <v>1006285</v>
      </c>
      <c r="AJG5" s="5">
        <v>1008574</v>
      </c>
      <c r="AJH5" s="5">
        <v>1013533</v>
      </c>
      <c r="AJI5" s="5">
        <v>1008523</v>
      </c>
      <c r="AJJ5" s="5">
        <v>1014078</v>
      </c>
      <c r="AJK5" s="5">
        <v>1008302</v>
      </c>
      <c r="AJL5" s="5">
        <v>1004921</v>
      </c>
      <c r="AJM5" s="5">
        <v>1007630</v>
      </c>
      <c r="AJN5" s="5">
        <v>1009196</v>
      </c>
      <c r="AJO5" s="5">
        <v>1010757</v>
      </c>
      <c r="AJP5" s="5">
        <v>1010053</v>
      </c>
      <c r="AJQ5" s="5">
        <v>1009397</v>
      </c>
      <c r="AJR5" s="5">
        <v>1009050</v>
      </c>
      <c r="AJS5" s="5">
        <v>1014637</v>
      </c>
      <c r="AJT5" s="5">
        <v>1010781</v>
      </c>
      <c r="AJU5" s="5">
        <v>1013251</v>
      </c>
      <c r="AJV5" s="5">
        <v>4098170</v>
      </c>
      <c r="AJW5" s="5">
        <v>1005934</v>
      </c>
      <c r="AJX5" s="5">
        <v>1013202</v>
      </c>
      <c r="AJY5" s="5">
        <v>4074089</v>
      </c>
      <c r="AJZ5" s="5">
        <v>1005583</v>
      </c>
      <c r="AKA5" s="5">
        <v>1013092</v>
      </c>
      <c r="AKB5" s="5">
        <v>1014925</v>
      </c>
      <c r="AKC5" s="5">
        <v>1007397</v>
      </c>
      <c r="AKD5" s="5">
        <v>1009367</v>
      </c>
      <c r="AKE5" s="5">
        <v>1009388</v>
      </c>
      <c r="AKF5" s="5">
        <v>1000938</v>
      </c>
      <c r="AKG5" s="5">
        <v>1005830</v>
      </c>
      <c r="AKH5" s="5">
        <v>1005802</v>
      </c>
      <c r="AKI5" s="5">
        <v>1015940</v>
      </c>
      <c r="AKJ5" s="5">
        <v>1008492</v>
      </c>
      <c r="AKK5" s="5">
        <v>4056649</v>
      </c>
      <c r="AKL5" s="5">
        <v>1010689</v>
      </c>
      <c r="AKM5" s="5">
        <v>1007873</v>
      </c>
      <c r="AKN5" s="5">
        <v>1000843</v>
      </c>
      <c r="AKO5" s="5">
        <v>29212330</v>
      </c>
      <c r="AKP5" s="5">
        <v>4072608</v>
      </c>
      <c r="AKQ5" s="5">
        <v>1009312</v>
      </c>
      <c r="AKR5" s="5">
        <v>4167795</v>
      </c>
      <c r="AKS5" s="5">
        <v>1008080</v>
      </c>
      <c r="AKT5" s="5">
        <v>1009308</v>
      </c>
      <c r="AKU5" s="5">
        <v>1011521</v>
      </c>
      <c r="AKV5" s="5">
        <v>1008241</v>
      </c>
      <c r="AKW5" s="5">
        <v>1032525</v>
      </c>
      <c r="AKX5" s="5">
        <v>1000940</v>
      </c>
      <c r="AKY5" s="5">
        <v>1015367</v>
      </c>
      <c r="AKZ5" s="5">
        <v>1008955</v>
      </c>
      <c r="ALA5" s="5">
        <v>1014560</v>
      </c>
      <c r="ALB5" s="5">
        <v>4053264</v>
      </c>
      <c r="ALC5" s="5">
        <v>4086883</v>
      </c>
      <c r="ALD5" s="5">
        <v>1030045</v>
      </c>
      <c r="ALE5" s="5">
        <v>1012018</v>
      </c>
      <c r="ALF5" s="5">
        <v>1015261</v>
      </c>
      <c r="ALG5" s="5">
        <v>1012471</v>
      </c>
      <c r="ALH5" s="5">
        <v>1014552</v>
      </c>
      <c r="ALI5" s="5">
        <v>1011271</v>
      </c>
      <c r="ALJ5" s="5">
        <v>1010119</v>
      </c>
      <c r="ALK5" s="5">
        <v>4109199</v>
      </c>
      <c r="ALL5" s="5">
        <v>1007901</v>
      </c>
      <c r="ALM5" s="5">
        <v>1015791</v>
      </c>
      <c r="ALN5" s="5">
        <v>4721026</v>
      </c>
      <c r="ALO5" s="5">
        <v>1015991</v>
      </c>
      <c r="ALP5" s="5">
        <v>1012062</v>
      </c>
      <c r="ALQ5" s="5">
        <v>1010014</v>
      </c>
      <c r="ALR5" s="5">
        <v>4253296</v>
      </c>
      <c r="ALS5" s="5">
        <v>1009105</v>
      </c>
      <c r="ALT5" s="5">
        <v>1015427</v>
      </c>
      <c r="ALU5" s="5">
        <v>1004632</v>
      </c>
      <c r="ALV5" s="5">
        <v>1007144</v>
      </c>
      <c r="ALW5" s="5">
        <v>1011259</v>
      </c>
      <c r="ALX5" s="5">
        <v>1008648</v>
      </c>
      <c r="ALY5" s="5">
        <v>1009392</v>
      </c>
      <c r="ALZ5" s="5">
        <v>1000813</v>
      </c>
      <c r="AMA5" s="5">
        <v>1014550</v>
      </c>
      <c r="AMB5" s="5">
        <v>1010203</v>
      </c>
      <c r="AMC5" s="5">
        <v>1026263</v>
      </c>
      <c r="AMD5" s="5">
        <v>1014292</v>
      </c>
      <c r="AME5" s="5">
        <v>4111983</v>
      </c>
      <c r="AMF5" s="5">
        <v>1014491</v>
      </c>
      <c r="AMG5" s="5">
        <v>4089525</v>
      </c>
      <c r="AMH5" s="5">
        <v>1014993</v>
      </c>
      <c r="AMI5" s="5">
        <v>1005091</v>
      </c>
      <c r="AMJ5" s="5">
        <v>4104877</v>
      </c>
      <c r="AMK5" s="5">
        <v>1007420</v>
      </c>
      <c r="AML5" s="5">
        <v>1007999</v>
      </c>
      <c r="AMM5" s="5">
        <v>1011594</v>
      </c>
      <c r="AMN5" s="5">
        <v>1022454</v>
      </c>
      <c r="AMO5" s="5">
        <v>1009172</v>
      </c>
      <c r="AMP5" s="5">
        <v>1005721</v>
      </c>
      <c r="AMQ5" s="5">
        <v>1008086</v>
      </c>
      <c r="AMR5" s="5">
        <v>1007816</v>
      </c>
      <c r="AMS5" s="5">
        <v>1009270</v>
      </c>
      <c r="AMT5" s="5">
        <v>13355743</v>
      </c>
      <c r="AMU5" s="5">
        <v>1016293</v>
      </c>
      <c r="AMV5" s="5">
        <v>1007864</v>
      </c>
      <c r="AMW5" s="5">
        <v>1015434</v>
      </c>
      <c r="AMX5" s="5">
        <v>1000546</v>
      </c>
      <c r="AMY5" s="5">
        <v>1000197</v>
      </c>
      <c r="AMZ5" s="5">
        <v>1005975</v>
      </c>
      <c r="ANA5" s="5">
        <v>1025415</v>
      </c>
      <c r="ANB5" s="5">
        <v>1013447</v>
      </c>
      <c r="ANC5" s="5">
        <v>1023207</v>
      </c>
      <c r="AND5" s="5">
        <v>1008267</v>
      </c>
      <c r="ANE5" s="5">
        <v>1009448</v>
      </c>
      <c r="ANF5" s="5">
        <v>1015257</v>
      </c>
      <c r="ANG5" s="5">
        <v>1023813</v>
      </c>
      <c r="ANH5" s="5">
        <v>1014519</v>
      </c>
      <c r="ANI5" s="5">
        <v>1008450</v>
      </c>
      <c r="ANJ5" s="5">
        <v>1013496</v>
      </c>
      <c r="ANK5" s="5">
        <v>1010150</v>
      </c>
      <c r="ANL5" s="5">
        <v>1011498</v>
      </c>
      <c r="ANM5" s="5">
        <v>1000327</v>
      </c>
      <c r="ANN5" s="5">
        <v>1009334</v>
      </c>
      <c r="ANO5" s="5">
        <v>1015770</v>
      </c>
      <c r="ANP5" s="5">
        <v>1023939</v>
      </c>
      <c r="ANQ5" s="5">
        <v>1007236</v>
      </c>
      <c r="ANR5" s="5">
        <v>1007457</v>
      </c>
      <c r="ANS5" s="5">
        <v>1013559</v>
      </c>
      <c r="ANT5" s="5">
        <v>1009447</v>
      </c>
      <c r="ANU5" s="5">
        <v>1010402</v>
      </c>
      <c r="ANV5" s="5">
        <v>1016129</v>
      </c>
      <c r="ANW5" s="5">
        <v>1014794</v>
      </c>
      <c r="ANX5" s="5">
        <v>4056459</v>
      </c>
      <c r="ANY5" s="5">
        <v>4054547</v>
      </c>
      <c r="ANZ5" s="5">
        <v>13357214</v>
      </c>
      <c r="AOA5" s="5">
        <v>1006034</v>
      </c>
      <c r="AOB5" s="5">
        <v>1974050</v>
      </c>
      <c r="AOC5" s="5">
        <v>1008347</v>
      </c>
      <c r="AOD5" s="5">
        <v>1014428</v>
      </c>
      <c r="AOE5" s="5">
        <v>1008082</v>
      </c>
      <c r="AOF5" s="5">
        <v>1013498</v>
      </c>
      <c r="AOG5" s="5">
        <v>1014144</v>
      </c>
      <c r="AOH5" s="5">
        <v>1012527</v>
      </c>
      <c r="AOI5" s="5">
        <v>1011180</v>
      </c>
      <c r="AOJ5" s="5">
        <v>1013476</v>
      </c>
      <c r="AOK5" s="5">
        <v>1011355</v>
      </c>
      <c r="AOL5" s="5">
        <v>1012922</v>
      </c>
      <c r="AOM5" s="5">
        <v>1008038</v>
      </c>
      <c r="AON5" s="5">
        <v>1015464</v>
      </c>
      <c r="AOO5" s="5">
        <v>1009887</v>
      </c>
      <c r="AOP5" s="5">
        <v>1015330</v>
      </c>
      <c r="AOQ5" s="5">
        <v>1010302</v>
      </c>
      <c r="AOR5" s="5">
        <v>1014562</v>
      </c>
      <c r="AOS5" s="5">
        <v>1014618</v>
      </c>
      <c r="AOT5" s="5">
        <v>1014324</v>
      </c>
      <c r="AOU5" s="5">
        <v>1007733</v>
      </c>
      <c r="AOV5" s="5">
        <v>1011992</v>
      </c>
      <c r="AOW5" s="5">
        <v>1022793</v>
      </c>
      <c r="AOX5" s="5">
        <v>1011819</v>
      </c>
      <c r="AOY5" s="5">
        <v>1011306</v>
      </c>
      <c r="AOZ5" s="5">
        <v>1014476</v>
      </c>
      <c r="APA5" s="5">
        <v>1011903</v>
      </c>
      <c r="APB5" s="5">
        <v>1013895</v>
      </c>
      <c r="APC5" s="5">
        <v>1007017</v>
      </c>
      <c r="APD5" s="5">
        <v>1008318</v>
      </c>
      <c r="APE5" s="5">
        <v>1008638</v>
      </c>
      <c r="APF5" s="5">
        <v>1982029</v>
      </c>
      <c r="APG5" s="5">
        <v>1009660</v>
      </c>
      <c r="APH5" s="5">
        <v>1000099</v>
      </c>
      <c r="API5" s="5">
        <v>1013350</v>
      </c>
      <c r="APJ5" s="5">
        <v>1001380</v>
      </c>
      <c r="APK5" s="5">
        <v>1000894</v>
      </c>
      <c r="APL5" s="5">
        <v>1000563</v>
      </c>
      <c r="APM5" s="5">
        <v>1002221</v>
      </c>
      <c r="APN5" s="5">
        <v>1013389</v>
      </c>
      <c r="APO5" s="5">
        <v>1004556</v>
      </c>
      <c r="APP5" s="5">
        <v>1009134</v>
      </c>
      <c r="APQ5" s="5">
        <v>1008262</v>
      </c>
      <c r="APR5" s="5">
        <v>1006262</v>
      </c>
      <c r="APS5" s="5">
        <v>1009714</v>
      </c>
      <c r="APT5" s="5">
        <v>1014163</v>
      </c>
      <c r="APU5" s="5">
        <v>1008141</v>
      </c>
      <c r="APV5" s="5">
        <v>1014616</v>
      </c>
      <c r="APW5" s="5">
        <v>1005716</v>
      </c>
      <c r="APX5" s="5">
        <v>1005897</v>
      </c>
      <c r="APY5" s="5">
        <v>1007506</v>
      </c>
      <c r="APZ5" s="5">
        <v>1009143</v>
      </c>
      <c r="AQA5" s="5">
        <v>1032509</v>
      </c>
      <c r="AQB5" s="5">
        <v>1009970</v>
      </c>
      <c r="AQC5" s="5">
        <v>1004473</v>
      </c>
      <c r="AQD5" s="5">
        <v>4053328</v>
      </c>
      <c r="AQE5" s="5">
        <v>1007605</v>
      </c>
      <c r="AQF5" s="5">
        <v>1009173</v>
      </c>
      <c r="AQG5" s="5">
        <v>1008786</v>
      </c>
      <c r="AQH5" s="5">
        <v>1014955</v>
      </c>
      <c r="AQI5" s="5">
        <v>1015084</v>
      </c>
      <c r="AQJ5" s="5">
        <v>1011356</v>
      </c>
      <c r="AQK5" s="5">
        <v>1012568</v>
      </c>
      <c r="AQL5" s="5">
        <v>1016046</v>
      </c>
      <c r="AQM5" s="5">
        <v>1009139</v>
      </c>
      <c r="AQN5" s="5">
        <v>1009285</v>
      </c>
      <c r="AQO5" s="5">
        <v>1009805</v>
      </c>
      <c r="AQP5" s="5">
        <v>1006943</v>
      </c>
      <c r="AQQ5" s="5">
        <v>1983039</v>
      </c>
      <c r="AQR5" s="5">
        <v>1016032</v>
      </c>
      <c r="AQS5" s="5">
        <v>1013588</v>
      </c>
      <c r="AQT5" s="5">
        <v>1011435</v>
      </c>
      <c r="AQU5" s="5">
        <v>1010831</v>
      </c>
      <c r="AQV5" s="5">
        <v>1015390</v>
      </c>
      <c r="AQW5" s="5">
        <v>1015712</v>
      </c>
      <c r="AQX5" s="5">
        <v>19282454</v>
      </c>
      <c r="AQY5" s="5">
        <v>1014235</v>
      </c>
      <c r="AQZ5" s="5">
        <v>1001216</v>
      </c>
      <c r="ARA5" s="5">
        <v>4149436</v>
      </c>
      <c r="ARB5" s="5">
        <v>1015514</v>
      </c>
      <c r="ARC5" s="5">
        <v>1014796</v>
      </c>
      <c r="ARD5" s="5">
        <v>1006883</v>
      </c>
      <c r="ARE5" s="5">
        <v>1014585</v>
      </c>
      <c r="ARF5" s="5">
        <v>1012789</v>
      </c>
      <c r="ARG5" s="5">
        <v>1013840</v>
      </c>
      <c r="ARH5" s="5">
        <v>1009289</v>
      </c>
      <c r="ARI5" s="5">
        <v>1008224</v>
      </c>
      <c r="ARJ5" s="5">
        <v>1010759</v>
      </c>
      <c r="ARK5" s="5">
        <v>1024066</v>
      </c>
      <c r="ARL5" s="5">
        <v>1010961</v>
      </c>
      <c r="ARM5" s="5">
        <v>1012534</v>
      </c>
      <c r="ARN5" s="5">
        <v>1013492</v>
      </c>
      <c r="ARO5" s="5">
        <v>1009514</v>
      </c>
      <c r="ARP5" s="5">
        <v>1006312</v>
      </c>
      <c r="ARQ5" s="5">
        <v>1015368</v>
      </c>
      <c r="ARR5" s="5">
        <v>1023800</v>
      </c>
      <c r="ARS5" s="5">
        <v>1013363</v>
      </c>
      <c r="ART5" s="5">
        <v>1016385</v>
      </c>
      <c r="ARU5" s="5">
        <v>1001404</v>
      </c>
      <c r="ARV5" s="5">
        <v>1013999</v>
      </c>
      <c r="ARW5" s="5">
        <v>1009962</v>
      </c>
      <c r="ARX5" s="5">
        <v>1010038</v>
      </c>
      <c r="ARY5" s="5">
        <v>1023507</v>
      </c>
      <c r="ARZ5" s="5">
        <v>1006566</v>
      </c>
      <c r="ASA5" s="5">
        <v>1015743</v>
      </c>
      <c r="ASB5" s="5">
        <v>1011761</v>
      </c>
      <c r="ASC5" s="5">
        <v>1008652</v>
      </c>
      <c r="ASD5" s="5">
        <v>1026298</v>
      </c>
      <c r="ASE5" s="5">
        <v>1024789</v>
      </c>
      <c r="ASF5" s="5">
        <v>4053345</v>
      </c>
      <c r="ASG5" s="5">
        <v>1008760</v>
      </c>
      <c r="ASH5" s="5">
        <v>1014234</v>
      </c>
      <c r="ASI5" s="5">
        <v>1012809</v>
      </c>
      <c r="ASJ5" s="5">
        <v>1005434</v>
      </c>
      <c r="ASK5" s="5">
        <v>1005484</v>
      </c>
      <c r="ASL5" s="5">
        <v>4330848</v>
      </c>
      <c r="ASM5" s="5">
        <v>4101166</v>
      </c>
      <c r="ASN5" s="5">
        <v>1010301</v>
      </c>
      <c r="ASO5" s="5">
        <v>1013491</v>
      </c>
      <c r="ASP5" s="5">
        <v>1014139</v>
      </c>
      <c r="ASQ5" s="5">
        <v>102291</v>
      </c>
      <c r="ASR5" s="5">
        <v>1013529</v>
      </c>
      <c r="ASS5" s="5">
        <v>1012713</v>
      </c>
      <c r="AST5" s="5">
        <v>1005643</v>
      </c>
      <c r="ASU5" s="5">
        <v>1001756</v>
      </c>
      <c r="ASV5" s="5">
        <v>1015035</v>
      </c>
      <c r="ASW5" s="5">
        <v>4097327</v>
      </c>
      <c r="ASX5" s="5">
        <v>6585990</v>
      </c>
      <c r="ASY5" s="5">
        <v>1014168</v>
      </c>
      <c r="ASZ5" s="5">
        <v>1009056</v>
      </c>
      <c r="ATA5" s="5">
        <v>1009667</v>
      </c>
      <c r="ATB5" s="5">
        <v>1009895</v>
      </c>
      <c r="ATC5" s="5">
        <v>1000466</v>
      </c>
      <c r="ATD5" s="5">
        <v>1008309</v>
      </c>
      <c r="ATE5" s="5">
        <v>1013362</v>
      </c>
      <c r="ATF5" s="5">
        <v>1010924</v>
      </c>
      <c r="ATG5" s="5">
        <v>1009960</v>
      </c>
      <c r="ATH5" s="5">
        <v>1000044</v>
      </c>
      <c r="ATI5" s="5">
        <v>1001243</v>
      </c>
      <c r="ATJ5" s="5">
        <v>4056751</v>
      </c>
      <c r="ATK5" s="5">
        <v>4122611</v>
      </c>
      <c r="ATL5" s="5">
        <v>1015506</v>
      </c>
      <c r="ATM5" s="5">
        <v>1026295</v>
      </c>
      <c r="ATN5" s="5">
        <v>1024815</v>
      </c>
      <c r="ATO5" s="5">
        <v>1016292</v>
      </c>
      <c r="ATP5" s="5">
        <v>4120601</v>
      </c>
      <c r="ATQ5" s="5">
        <v>1015334</v>
      </c>
      <c r="ATR5" s="5">
        <v>1014107</v>
      </c>
      <c r="ATS5" s="5">
        <v>1009201</v>
      </c>
      <c r="ATT5" s="5">
        <v>1014143</v>
      </c>
      <c r="ATU5" s="5">
        <v>1008694</v>
      </c>
      <c r="ATV5" s="5">
        <v>1004573</v>
      </c>
      <c r="ATW5" s="5">
        <v>1001206</v>
      </c>
      <c r="ATX5" s="5">
        <v>1011377</v>
      </c>
      <c r="ATY5" s="5">
        <v>1012163</v>
      </c>
      <c r="ATZ5" s="5">
        <v>1982002</v>
      </c>
      <c r="AUA5" s="5">
        <v>1021692</v>
      </c>
      <c r="AUB5" s="5">
        <v>4053191</v>
      </c>
      <c r="AUC5" s="5">
        <v>1012209</v>
      </c>
      <c r="AUD5" s="5">
        <v>1013094</v>
      </c>
      <c r="AUE5" s="5">
        <v>4090961</v>
      </c>
      <c r="AUF5" s="5">
        <v>1013239</v>
      </c>
      <c r="AUG5" s="5">
        <v>1012216</v>
      </c>
      <c r="AUH5" s="5">
        <v>1006981</v>
      </c>
      <c r="AUI5" s="5">
        <v>1004770</v>
      </c>
      <c r="AUJ5" s="5">
        <v>1008540</v>
      </c>
      <c r="AUK5" s="5">
        <v>4053243</v>
      </c>
      <c r="AUL5" s="5">
        <v>4056879</v>
      </c>
      <c r="AUM5" s="5">
        <v>1009479</v>
      </c>
      <c r="AUN5" s="5">
        <v>1006786</v>
      </c>
      <c r="AUO5" s="5">
        <v>1012701</v>
      </c>
      <c r="AUP5" s="5">
        <v>4073147</v>
      </c>
      <c r="AUQ5" s="5">
        <v>1006979</v>
      </c>
      <c r="AUR5" s="5">
        <v>4145898</v>
      </c>
      <c r="AUS5" s="5">
        <v>4142331</v>
      </c>
      <c r="AUT5" s="5">
        <v>10364307</v>
      </c>
      <c r="AUU5" s="5">
        <v>1015395</v>
      </c>
      <c r="AUV5" s="5">
        <v>4053230</v>
      </c>
      <c r="AUW5" s="5">
        <v>4098740</v>
      </c>
      <c r="AUX5" s="5">
        <v>1009579</v>
      </c>
      <c r="AUY5" s="5">
        <v>1009313</v>
      </c>
      <c r="AUZ5" s="5">
        <v>1007362</v>
      </c>
      <c r="AVA5" s="5">
        <v>1009426</v>
      </c>
      <c r="AVB5" s="5">
        <v>1007276</v>
      </c>
      <c r="AVC5" s="5">
        <v>1015516</v>
      </c>
      <c r="AVD5" s="5">
        <v>4055274</v>
      </c>
      <c r="AVE5" s="5">
        <v>1015609</v>
      </c>
      <c r="AVF5" s="5">
        <v>1013650</v>
      </c>
      <c r="AVG5" s="5">
        <v>1008533</v>
      </c>
      <c r="AVH5" s="5">
        <v>1011277</v>
      </c>
      <c r="AVI5" s="5">
        <v>1010593</v>
      </c>
      <c r="AVJ5" s="5">
        <v>1007411</v>
      </c>
      <c r="AVK5" s="5">
        <v>1008403</v>
      </c>
      <c r="AVL5" s="5">
        <v>1000030</v>
      </c>
      <c r="AVM5" s="5">
        <v>1009080</v>
      </c>
      <c r="AVN5" s="5">
        <v>1001888</v>
      </c>
      <c r="AVO5" s="5">
        <v>1009116</v>
      </c>
      <c r="AVP5" s="5">
        <v>1005779</v>
      </c>
      <c r="AVQ5" s="5">
        <v>1012227</v>
      </c>
      <c r="AVR5" s="5">
        <v>1014293</v>
      </c>
      <c r="AVS5" s="5">
        <v>1012867</v>
      </c>
      <c r="AVT5" s="5">
        <v>1007776</v>
      </c>
      <c r="AVU5" s="5">
        <v>1011619</v>
      </c>
      <c r="AVV5" s="5">
        <v>1011822</v>
      </c>
      <c r="AVW5" s="5">
        <v>1010322</v>
      </c>
      <c r="AVX5" s="5">
        <v>1009955</v>
      </c>
      <c r="AVY5" s="5">
        <v>4054548</v>
      </c>
      <c r="AVZ5" s="5">
        <v>1007834</v>
      </c>
      <c r="AWA5" s="5">
        <v>1012023</v>
      </c>
      <c r="AWB5" s="5">
        <v>1008419</v>
      </c>
      <c r="AWC5" s="5">
        <v>1016166</v>
      </c>
      <c r="AWD5" s="5">
        <v>1011250</v>
      </c>
      <c r="AWE5" s="5">
        <v>1011393</v>
      </c>
      <c r="AWF5" s="5">
        <v>1014591</v>
      </c>
      <c r="AWG5" s="5">
        <v>1006624</v>
      </c>
      <c r="AWH5" s="5">
        <v>1006655</v>
      </c>
      <c r="AWI5" s="5">
        <v>1008626</v>
      </c>
      <c r="AWJ5" s="5">
        <v>1008188</v>
      </c>
      <c r="AWK5" s="5">
        <v>1009229</v>
      </c>
      <c r="AWL5" s="5">
        <v>1007126</v>
      </c>
      <c r="AWM5" s="5">
        <v>1011698</v>
      </c>
      <c r="AWN5" s="5">
        <v>1006473</v>
      </c>
      <c r="AWO5" s="5">
        <v>1013120</v>
      </c>
      <c r="AWP5" s="5">
        <v>1005799</v>
      </c>
      <c r="AWQ5" s="5">
        <v>1012424</v>
      </c>
      <c r="AWR5" s="5">
        <v>1012115</v>
      </c>
      <c r="AWS5" s="5">
        <v>1010839</v>
      </c>
      <c r="AWT5" s="5">
        <v>1010870</v>
      </c>
      <c r="AWU5" s="5">
        <v>1013845</v>
      </c>
      <c r="AWV5" s="5">
        <v>1015555</v>
      </c>
      <c r="AWW5" s="5">
        <v>1009213</v>
      </c>
      <c r="AWX5" s="5">
        <v>1006952</v>
      </c>
      <c r="AWY5" s="5">
        <v>1009929</v>
      </c>
      <c r="AWZ5" s="5">
        <v>1008658</v>
      </c>
      <c r="AXA5" s="5">
        <v>1006672</v>
      </c>
      <c r="AXB5" s="5">
        <v>1009112</v>
      </c>
      <c r="AXC5" s="5">
        <v>1008093</v>
      </c>
      <c r="AXD5" s="5">
        <v>1016168</v>
      </c>
      <c r="AXE5" s="5">
        <v>1015354</v>
      </c>
      <c r="AXF5" s="5">
        <v>1024679</v>
      </c>
      <c r="AXG5" s="5">
        <v>1011449</v>
      </c>
      <c r="AXH5" s="5">
        <v>1008371</v>
      </c>
      <c r="AXI5" s="5">
        <v>4132854</v>
      </c>
      <c r="AXJ5" s="5">
        <v>1008236</v>
      </c>
      <c r="AXK5" s="5">
        <v>1000100</v>
      </c>
      <c r="AXL5" s="5">
        <v>1015836</v>
      </c>
      <c r="AXM5" s="5">
        <v>1014065</v>
      </c>
      <c r="AXN5" s="5">
        <v>1009421</v>
      </c>
      <c r="AXO5" s="5">
        <v>4053297</v>
      </c>
      <c r="AXP5" s="5">
        <v>1012154</v>
      </c>
      <c r="AXQ5" s="5">
        <v>1006393</v>
      </c>
      <c r="AXR5" s="5">
        <v>1009832</v>
      </c>
      <c r="AXS5" s="5">
        <v>1024607</v>
      </c>
      <c r="AXT5" s="5">
        <v>1014323</v>
      </c>
      <c r="AXU5" s="5">
        <v>1013736</v>
      </c>
      <c r="AXV5" s="5">
        <v>1009928</v>
      </c>
      <c r="AXW5" s="5">
        <v>1011400</v>
      </c>
      <c r="AXX5" s="5">
        <v>1015316</v>
      </c>
      <c r="AXY5" s="5">
        <v>1023938</v>
      </c>
      <c r="AXZ5" s="5">
        <v>4072392</v>
      </c>
      <c r="AYA5" s="5">
        <v>1008570</v>
      </c>
      <c r="AYB5" s="5">
        <v>1024348</v>
      </c>
      <c r="AYC5" s="5">
        <v>4072607</v>
      </c>
      <c r="AYD5" s="5">
        <v>1016171</v>
      </c>
      <c r="AYE5" s="5">
        <v>1010086</v>
      </c>
      <c r="AYF5" s="5">
        <v>1001545</v>
      </c>
      <c r="AYG5" s="5">
        <v>1012983</v>
      </c>
      <c r="AYH5" s="5">
        <v>1007893</v>
      </c>
      <c r="AYI5" s="5">
        <v>1000965</v>
      </c>
      <c r="AYJ5" s="5">
        <v>1001739</v>
      </c>
      <c r="AYK5" s="5">
        <v>1008969</v>
      </c>
      <c r="AYL5" s="5">
        <v>1013654</v>
      </c>
      <c r="AYM5" s="5">
        <v>1006086</v>
      </c>
      <c r="AYN5" s="5">
        <v>1004713</v>
      </c>
      <c r="AYO5" s="5">
        <v>1016279</v>
      </c>
      <c r="AYP5" s="5">
        <v>1983054</v>
      </c>
      <c r="AYQ5" s="5">
        <v>4087720</v>
      </c>
      <c r="AYR5" s="5">
        <v>1008046</v>
      </c>
      <c r="AYS5" s="5">
        <v>1010202</v>
      </c>
      <c r="AYT5" s="5">
        <v>1016134</v>
      </c>
      <c r="AYU5" s="5">
        <v>1001515</v>
      </c>
      <c r="AYV5" s="5">
        <v>1010634</v>
      </c>
      <c r="AYW5" s="5">
        <v>4053833</v>
      </c>
      <c r="AYX5" s="5">
        <v>1000585</v>
      </c>
      <c r="AYY5" s="5">
        <v>1008662</v>
      </c>
      <c r="AYZ5" s="5">
        <v>1011694</v>
      </c>
      <c r="AZA5" s="5">
        <v>1005537</v>
      </c>
      <c r="AZB5" s="5">
        <v>1008043</v>
      </c>
      <c r="AZC5" s="5">
        <v>1007946</v>
      </c>
      <c r="AZD5" s="5">
        <v>1009212</v>
      </c>
      <c r="AZE5" s="5">
        <v>1005834</v>
      </c>
      <c r="AZF5" s="5">
        <v>1001687</v>
      </c>
      <c r="AZG5" s="5">
        <v>1000987</v>
      </c>
      <c r="AZH5" s="5">
        <v>1001414</v>
      </c>
      <c r="AZI5" s="5">
        <v>1002521</v>
      </c>
      <c r="AZJ5" s="5">
        <v>1000784</v>
      </c>
      <c r="AZK5" s="5">
        <v>1001428</v>
      </c>
      <c r="AZL5" s="5">
        <v>1012489</v>
      </c>
      <c r="AZM5" s="5">
        <v>1002343</v>
      </c>
      <c r="AZN5" s="5">
        <v>1984015</v>
      </c>
      <c r="AZO5" s="5">
        <v>1004369</v>
      </c>
      <c r="AZP5" s="5">
        <v>1004923</v>
      </c>
      <c r="AZQ5" s="5">
        <v>1001609</v>
      </c>
      <c r="AZR5" s="5">
        <v>1015878</v>
      </c>
      <c r="AZS5" s="5">
        <v>1005222</v>
      </c>
      <c r="AZT5" s="5">
        <v>1010802</v>
      </c>
      <c r="AZU5" s="5">
        <v>4053291</v>
      </c>
      <c r="AZV5" s="5">
        <v>131050433</v>
      </c>
      <c r="AZW5" s="5">
        <v>1004628</v>
      </c>
      <c r="AZX5" s="5">
        <v>1015467</v>
      </c>
      <c r="AZY5" s="5">
        <v>1011241</v>
      </c>
      <c r="AZZ5" s="5">
        <v>1011738</v>
      </c>
      <c r="BAA5" s="5">
        <v>1001547</v>
      </c>
      <c r="BAB5" s="5">
        <v>1006025</v>
      </c>
      <c r="BAC5" s="5">
        <v>1005728</v>
      </c>
      <c r="BAD5" s="5">
        <v>1014921</v>
      </c>
      <c r="BAE5" s="5">
        <v>1008586</v>
      </c>
      <c r="BAF5" s="5">
        <v>1000753</v>
      </c>
      <c r="BAG5" s="5">
        <v>1014792</v>
      </c>
      <c r="BAH5" s="5">
        <v>1006253</v>
      </c>
      <c r="BAI5" s="5">
        <v>1001571</v>
      </c>
      <c r="BAJ5" s="5">
        <v>1015840</v>
      </c>
      <c r="BAK5" s="5">
        <v>1014372</v>
      </c>
      <c r="BAL5" s="5">
        <v>4072584</v>
      </c>
      <c r="BAM5" s="5">
        <v>1006640</v>
      </c>
      <c r="BAN5" s="5">
        <v>1004640</v>
      </c>
      <c r="BAO5" s="5">
        <v>1010966</v>
      </c>
      <c r="BAP5" s="5">
        <v>1001691</v>
      </c>
      <c r="BAQ5" s="5">
        <v>1004996</v>
      </c>
      <c r="BAR5" s="5">
        <v>1001572</v>
      </c>
      <c r="BAS5" s="5">
        <v>1000876</v>
      </c>
      <c r="BAT5" s="5">
        <v>1014750</v>
      </c>
      <c r="BAU5" s="5">
        <v>1005302</v>
      </c>
      <c r="BAV5" s="5">
        <v>1010728</v>
      </c>
      <c r="BAW5" s="5">
        <v>1008329</v>
      </c>
      <c r="BAX5" s="5">
        <v>1004783</v>
      </c>
      <c r="BAY5" s="5">
        <v>1009471</v>
      </c>
      <c r="BAZ5" s="5">
        <v>1010210</v>
      </c>
      <c r="BBA5" s="5">
        <v>1009256</v>
      </c>
      <c r="BBB5" s="5">
        <v>1004704</v>
      </c>
      <c r="BBC5" s="5">
        <v>1005903</v>
      </c>
      <c r="BBD5" s="5">
        <v>1009298</v>
      </c>
      <c r="BBE5" s="5">
        <v>1009715</v>
      </c>
      <c r="BBF5" s="5">
        <v>1012536</v>
      </c>
      <c r="BBG5" s="5">
        <v>1012541</v>
      </c>
      <c r="BBH5" s="5">
        <v>1015596</v>
      </c>
      <c r="BBI5" s="5">
        <v>1024120</v>
      </c>
      <c r="BBJ5" s="5">
        <v>1007855</v>
      </c>
      <c r="BBK5" s="5">
        <v>1015646</v>
      </c>
      <c r="BBL5" s="5">
        <v>1002501</v>
      </c>
      <c r="BBM5" s="5">
        <v>1009594</v>
      </c>
      <c r="BBN5" s="5">
        <v>1008021</v>
      </c>
      <c r="BBO5" s="5">
        <v>1015241</v>
      </c>
      <c r="BBP5" s="5">
        <v>1001587</v>
      </c>
      <c r="BBQ5" s="5">
        <v>1001329</v>
      </c>
      <c r="BBR5" s="5">
        <v>1009567</v>
      </c>
      <c r="BBS5" s="5">
        <v>1016310</v>
      </c>
      <c r="BBT5" s="5">
        <v>1006857</v>
      </c>
      <c r="BBU5" s="5">
        <v>1000601</v>
      </c>
      <c r="BBV5" s="5">
        <v>1016082</v>
      </c>
      <c r="BBW5" s="5">
        <v>1016315</v>
      </c>
      <c r="BBX5" s="5">
        <v>1014636</v>
      </c>
      <c r="BBY5" s="5">
        <v>1014576</v>
      </c>
      <c r="BBZ5" s="5">
        <v>1013201</v>
      </c>
      <c r="BCA5" s="5">
        <v>1007123</v>
      </c>
      <c r="BCB5" s="5">
        <v>1012250</v>
      </c>
      <c r="BCC5" s="5">
        <v>1010778</v>
      </c>
      <c r="BCD5" s="5">
        <v>1007820</v>
      </c>
      <c r="BCE5" s="5">
        <v>1021674</v>
      </c>
      <c r="BCF5" s="5">
        <v>1016391</v>
      </c>
      <c r="BCG5" s="5">
        <v>1000144</v>
      </c>
      <c r="BCH5" s="5">
        <v>1000244</v>
      </c>
      <c r="BCI5" s="5">
        <v>1006189</v>
      </c>
      <c r="BCJ5" s="5">
        <v>1005048</v>
      </c>
      <c r="BCK5" s="5">
        <v>1004799</v>
      </c>
      <c r="BCL5" s="5">
        <v>1006964</v>
      </c>
      <c r="BCM5" s="5">
        <v>1016484</v>
      </c>
      <c r="BCN5" s="5">
        <v>1001755</v>
      </c>
      <c r="BCO5" s="5">
        <v>1016173</v>
      </c>
      <c r="BCP5" s="5">
        <v>1015521</v>
      </c>
      <c r="BCQ5" s="5">
        <v>1013034</v>
      </c>
      <c r="BCR5" s="5">
        <v>1009458</v>
      </c>
      <c r="BCS5" s="5">
        <v>1012313</v>
      </c>
      <c r="BCT5" s="5">
        <v>1007745</v>
      </c>
      <c r="BCU5" s="5">
        <v>1024637</v>
      </c>
      <c r="BCV5" s="5">
        <v>4053244</v>
      </c>
      <c r="BCW5" s="5">
        <v>4055696</v>
      </c>
      <c r="BCX5" s="5">
        <v>1008431</v>
      </c>
      <c r="BCY5" s="5">
        <v>1015351</v>
      </c>
      <c r="BCZ5" s="5">
        <v>1015945</v>
      </c>
      <c r="BDA5" s="5">
        <v>1008511</v>
      </c>
      <c r="BDB5" s="5">
        <v>4073324</v>
      </c>
      <c r="BDC5" s="5">
        <v>1015326</v>
      </c>
      <c r="BDD5" s="5">
        <v>1016058</v>
      </c>
      <c r="BDE5" s="5">
        <v>1010692</v>
      </c>
      <c r="BDF5" s="5">
        <v>1006490</v>
      </c>
      <c r="BDG5" s="5">
        <v>1004981</v>
      </c>
      <c r="BDH5" s="5">
        <v>1005829</v>
      </c>
      <c r="BDI5" s="5">
        <v>1015295</v>
      </c>
      <c r="BDJ5" s="5">
        <v>1005881</v>
      </c>
      <c r="BDK5" s="5">
        <v>1010574</v>
      </c>
      <c r="BDL5" s="5">
        <v>1981009</v>
      </c>
      <c r="BDM5" s="5">
        <v>1013718</v>
      </c>
      <c r="BDN5" s="5">
        <v>1007462</v>
      </c>
      <c r="BDO5" s="5">
        <v>1009959</v>
      </c>
      <c r="BDP5" s="5">
        <v>1016091</v>
      </c>
      <c r="BDQ5" s="5">
        <v>1005801</v>
      </c>
      <c r="BDR5" s="5">
        <v>1005053</v>
      </c>
      <c r="BDS5" s="5">
        <v>1011388</v>
      </c>
      <c r="BDT5" s="5">
        <v>1011987</v>
      </c>
      <c r="BDU5" s="5">
        <v>1015996</v>
      </c>
      <c r="BDV5" s="5">
        <v>1002182</v>
      </c>
      <c r="BDW5" s="5">
        <v>1004848</v>
      </c>
      <c r="BDX5" s="5">
        <v>1004777</v>
      </c>
      <c r="BDY5" s="5">
        <v>1006456</v>
      </c>
      <c r="BDZ5" s="5">
        <v>4085408</v>
      </c>
      <c r="BEA5" s="5">
        <v>1000982</v>
      </c>
      <c r="BEB5" s="5">
        <v>1000689</v>
      </c>
      <c r="BEC5" s="5">
        <v>1015333</v>
      </c>
      <c r="BED5" s="5">
        <v>1022964</v>
      </c>
      <c r="BEE5" s="5">
        <v>1006352</v>
      </c>
      <c r="BEF5" s="5">
        <v>1012298</v>
      </c>
      <c r="BEG5" s="5">
        <v>1015347</v>
      </c>
      <c r="BEH5" s="5">
        <v>1014410</v>
      </c>
      <c r="BEI5" s="5">
        <v>1011511</v>
      </c>
      <c r="BEJ5" s="5">
        <v>1006517</v>
      </c>
      <c r="BEK5" s="5">
        <v>1007613</v>
      </c>
      <c r="BEL5" s="5">
        <v>1011412</v>
      </c>
      <c r="BEM5" s="5">
        <v>1015267</v>
      </c>
      <c r="BEN5" s="5">
        <v>1014331</v>
      </c>
      <c r="BEO5" s="5">
        <v>1013906</v>
      </c>
      <c r="BEP5" s="5">
        <v>1006659</v>
      </c>
      <c r="BEQ5" s="5">
        <v>1010651</v>
      </c>
      <c r="BER5" s="5">
        <v>1004074</v>
      </c>
      <c r="BES5" s="5">
        <v>1016132</v>
      </c>
      <c r="BET5" s="5">
        <v>1015405</v>
      </c>
      <c r="BEU5" s="5">
        <v>1000761</v>
      </c>
      <c r="BEV5" s="5">
        <v>1014480</v>
      </c>
      <c r="BEW5" s="5">
        <v>1006628</v>
      </c>
      <c r="BEX5" s="5">
        <v>4051033</v>
      </c>
      <c r="BEY5" s="5">
        <v>1016414</v>
      </c>
      <c r="BEZ5" s="5">
        <v>4088686</v>
      </c>
      <c r="BFA5" s="5">
        <v>1014354</v>
      </c>
      <c r="BFB5" s="5">
        <v>1000418</v>
      </c>
      <c r="BFC5" s="5">
        <v>1016243</v>
      </c>
      <c r="BFD5" s="5">
        <v>1008615</v>
      </c>
      <c r="BFE5" s="5">
        <v>1014403</v>
      </c>
      <c r="BFF5" s="5">
        <v>1010844</v>
      </c>
      <c r="BFG5" s="5">
        <v>1006984</v>
      </c>
      <c r="BFH5" s="5">
        <v>1007639</v>
      </c>
      <c r="BFI5" s="5">
        <v>1011131</v>
      </c>
      <c r="BFJ5" s="5">
        <v>1009996</v>
      </c>
      <c r="BFK5" s="5">
        <v>1011963</v>
      </c>
      <c r="BFL5" s="5">
        <v>1002074</v>
      </c>
      <c r="BFM5" s="5">
        <v>1008581</v>
      </c>
      <c r="BFN5" s="5">
        <v>1006060</v>
      </c>
      <c r="BFO5" s="5">
        <v>1009977</v>
      </c>
      <c r="BFP5" s="5">
        <v>1009942</v>
      </c>
      <c r="BFQ5" s="5">
        <v>1013685</v>
      </c>
      <c r="BFR5" s="5">
        <v>1000074</v>
      </c>
      <c r="BFS5" s="5">
        <v>1008849</v>
      </c>
      <c r="BFT5" s="5">
        <v>1015302</v>
      </c>
      <c r="BFU5" s="5">
        <v>1001629</v>
      </c>
      <c r="BFV5" s="5">
        <v>1991041</v>
      </c>
      <c r="BFW5" s="5">
        <v>1008898</v>
      </c>
      <c r="BFX5" s="5">
        <v>1013725</v>
      </c>
      <c r="BFY5" s="5">
        <v>1004690</v>
      </c>
      <c r="BFZ5" s="5">
        <v>1007754</v>
      </c>
      <c r="BGA5" s="5">
        <v>1005984</v>
      </c>
      <c r="BGB5" s="5">
        <v>1013139</v>
      </c>
      <c r="BGC5" s="5">
        <v>1004755</v>
      </c>
      <c r="BGD5" s="5">
        <v>1009768</v>
      </c>
      <c r="BGE5" s="5">
        <v>1016406</v>
      </c>
      <c r="BGF5" s="5">
        <v>1005069</v>
      </c>
      <c r="BGG5" s="5">
        <v>1008025</v>
      </c>
      <c r="BGH5" s="5">
        <v>1008091</v>
      </c>
      <c r="BGI5" s="5">
        <v>1009131</v>
      </c>
      <c r="BGJ5" s="5">
        <v>1012117</v>
      </c>
      <c r="BGK5" s="5">
        <v>1008455</v>
      </c>
      <c r="BGL5" s="5">
        <v>1011475</v>
      </c>
      <c r="BGM5" s="5">
        <v>1010162</v>
      </c>
      <c r="BGN5" s="5">
        <v>1007489</v>
      </c>
      <c r="BGO5" s="5">
        <v>1016460</v>
      </c>
      <c r="BGP5" s="5">
        <v>1004423</v>
      </c>
      <c r="BGQ5" s="5">
        <v>1014588</v>
      </c>
      <c r="BGR5" s="5">
        <v>1013759</v>
      </c>
      <c r="BGS5" s="5">
        <v>1012213</v>
      </c>
      <c r="BGT5" s="5">
        <v>1009266</v>
      </c>
      <c r="BGU5" s="5">
        <v>1008664</v>
      </c>
      <c r="BGV5" s="5">
        <v>1015952</v>
      </c>
      <c r="BGW5" s="5">
        <v>1008485</v>
      </c>
      <c r="BGX5" s="5">
        <v>1016230</v>
      </c>
      <c r="BGY5" s="5">
        <v>1008185</v>
      </c>
      <c r="BGZ5" s="5">
        <v>1009340</v>
      </c>
      <c r="BHA5" s="5">
        <v>1014150</v>
      </c>
      <c r="BHB5" s="5">
        <v>1014747</v>
      </c>
      <c r="BHC5" s="5">
        <v>1010534</v>
      </c>
      <c r="BHD5" s="5">
        <v>1004826</v>
      </c>
      <c r="BHE5" s="5">
        <v>1016281</v>
      </c>
      <c r="BHF5" s="5">
        <v>1016508</v>
      </c>
      <c r="BHG5" s="5">
        <v>1007453</v>
      </c>
      <c r="BHH5" s="5">
        <v>1011008</v>
      </c>
      <c r="BHI5" s="5">
        <v>1014599</v>
      </c>
      <c r="BHJ5" s="5">
        <v>1015358</v>
      </c>
      <c r="BHK5" s="5">
        <v>1013103</v>
      </c>
      <c r="BHL5" s="5">
        <v>1982003</v>
      </c>
      <c r="BHM5" s="5">
        <v>1014725</v>
      </c>
      <c r="BHN5" s="5">
        <v>1012328</v>
      </c>
      <c r="BHO5" s="5">
        <v>1011530</v>
      </c>
      <c r="BHP5" s="5">
        <v>1013855</v>
      </c>
      <c r="BHQ5" s="5">
        <v>1014652</v>
      </c>
      <c r="BHR5" s="5">
        <v>1005807</v>
      </c>
      <c r="BHS5" s="5">
        <v>1016541</v>
      </c>
      <c r="BHT5" s="5">
        <v>1004341</v>
      </c>
      <c r="BHU5" s="5">
        <v>1007518</v>
      </c>
      <c r="BHV5" s="5">
        <v>1011801</v>
      </c>
      <c r="BHW5" s="5">
        <v>1011777</v>
      </c>
      <c r="BHX5" s="5">
        <v>1014742</v>
      </c>
      <c r="BHY5" s="5">
        <v>1013301</v>
      </c>
      <c r="BHZ5" s="5">
        <v>1005759</v>
      </c>
      <c r="BIA5" s="5">
        <v>1009154</v>
      </c>
      <c r="BIB5" s="5">
        <v>1009669</v>
      </c>
      <c r="BIC5" s="5">
        <v>1007485</v>
      </c>
      <c r="BID5" s="5">
        <v>1008920</v>
      </c>
      <c r="BIE5" s="5">
        <v>1014672</v>
      </c>
      <c r="BIF5" s="5">
        <v>1009790</v>
      </c>
      <c r="BIG5" s="5">
        <v>1013205</v>
      </c>
      <c r="BIH5" s="5">
        <v>1014628</v>
      </c>
      <c r="BII5" s="5">
        <v>1008607</v>
      </c>
      <c r="BIJ5" s="5">
        <v>1001528</v>
      </c>
      <c r="BIK5" s="5">
        <v>1005794</v>
      </c>
      <c r="BIL5" s="5">
        <v>1013808</v>
      </c>
      <c r="BIM5" s="5">
        <v>1006139</v>
      </c>
      <c r="BIN5" s="5">
        <v>1010527</v>
      </c>
      <c r="BIO5" s="5">
        <v>1010545</v>
      </c>
      <c r="BIP5" s="5">
        <v>1011005</v>
      </c>
      <c r="BIQ5" s="5">
        <v>1007352</v>
      </c>
      <c r="BIR5" s="5">
        <v>1013068</v>
      </c>
      <c r="BIS5" s="5">
        <v>1010061</v>
      </c>
      <c r="BIT5" s="5">
        <v>1006510</v>
      </c>
      <c r="BIU5" s="5">
        <v>1006623</v>
      </c>
      <c r="BIV5" s="5">
        <v>1006884</v>
      </c>
      <c r="BIW5" s="5">
        <v>1014682</v>
      </c>
      <c r="BIX5" s="5">
        <v>1014689</v>
      </c>
      <c r="BIY5" s="5">
        <v>1016163</v>
      </c>
      <c r="BIZ5" s="5">
        <v>1016342</v>
      </c>
      <c r="BJA5" s="5">
        <v>1004724</v>
      </c>
      <c r="BJB5" s="5">
        <v>1015441</v>
      </c>
      <c r="BJC5" s="5">
        <v>1016136</v>
      </c>
      <c r="BJD5" s="5">
        <v>1010183</v>
      </c>
      <c r="BJE5" s="5">
        <v>4098838</v>
      </c>
      <c r="BJF5" s="5">
        <v>4055921</v>
      </c>
      <c r="BJG5" s="5">
        <v>1013989</v>
      </c>
      <c r="BJH5" s="5">
        <v>1014181</v>
      </c>
      <c r="BJI5" s="5">
        <v>1015133</v>
      </c>
      <c r="BJJ5" s="5">
        <v>1012862</v>
      </c>
      <c r="BJK5" s="5">
        <v>1014343</v>
      </c>
      <c r="BJL5" s="5">
        <v>1015117</v>
      </c>
      <c r="BJM5" s="5">
        <v>1013397</v>
      </c>
      <c r="BJN5" s="5">
        <v>1010950</v>
      </c>
      <c r="BJO5" s="5">
        <v>4111721</v>
      </c>
      <c r="BJP5" s="5">
        <v>1013634</v>
      </c>
      <c r="BJQ5" s="5">
        <v>1016357</v>
      </c>
      <c r="BJR5" s="5">
        <v>1009242</v>
      </c>
      <c r="BJS5" s="5">
        <v>1012528</v>
      </c>
      <c r="BJT5" s="5">
        <v>1002278</v>
      </c>
      <c r="BJU5" s="5">
        <v>1001472</v>
      </c>
      <c r="BJV5" s="5">
        <v>1016366</v>
      </c>
      <c r="BJW5" s="5">
        <v>4053311</v>
      </c>
      <c r="BJX5" s="5">
        <v>1014353</v>
      </c>
      <c r="BJY5" s="5">
        <v>1013423</v>
      </c>
      <c r="BJZ5" s="5">
        <v>1014211</v>
      </c>
      <c r="BKA5" s="5">
        <v>1011837</v>
      </c>
      <c r="BKB5" s="5">
        <v>4053319</v>
      </c>
      <c r="BKC5" s="5">
        <v>1010104</v>
      </c>
      <c r="BKD5" s="5">
        <v>1015783</v>
      </c>
      <c r="BKE5" s="5">
        <v>1000152</v>
      </c>
      <c r="BKF5" s="5">
        <v>1013416</v>
      </c>
      <c r="BKG5" s="5">
        <v>1013639</v>
      </c>
      <c r="BKH5" s="5">
        <v>1008479</v>
      </c>
      <c r="BKI5" s="5">
        <v>1010663</v>
      </c>
      <c r="BKJ5" s="5">
        <v>1012556</v>
      </c>
      <c r="BKK5" s="5">
        <v>1010289</v>
      </c>
      <c r="BKL5" s="5">
        <v>1006569</v>
      </c>
      <c r="BKM5" s="5">
        <v>1011915</v>
      </c>
      <c r="BKN5" s="5">
        <v>4105245</v>
      </c>
      <c r="BKO5" s="5">
        <v>1014420</v>
      </c>
      <c r="BKP5" s="5">
        <v>1016247</v>
      </c>
      <c r="BKQ5" s="5">
        <v>1014351</v>
      </c>
      <c r="BKR5" s="5">
        <v>1009994</v>
      </c>
      <c r="BKS5" s="5">
        <v>1007324</v>
      </c>
      <c r="BKT5" s="5">
        <v>1004739</v>
      </c>
      <c r="BKU5" s="5">
        <v>1005748</v>
      </c>
      <c r="BKV5" s="5">
        <v>1011559</v>
      </c>
      <c r="BKW5" s="5">
        <v>1012880</v>
      </c>
      <c r="BKX5" s="5">
        <v>1008889</v>
      </c>
      <c r="BKY5" s="5">
        <v>1014318</v>
      </c>
      <c r="BKZ5" s="5">
        <v>1002326</v>
      </c>
      <c r="BLA5" s="5">
        <v>1002453</v>
      </c>
      <c r="BLB5" s="5">
        <v>1001590</v>
      </c>
      <c r="BLC5" s="5">
        <v>1007329</v>
      </c>
      <c r="BLD5" s="5">
        <v>1015157</v>
      </c>
      <c r="BLE5" s="5">
        <v>1012854</v>
      </c>
      <c r="BLF5" s="5">
        <v>1012628</v>
      </c>
      <c r="BLG5" s="5">
        <v>1010916</v>
      </c>
      <c r="BLH5" s="5">
        <v>1024900</v>
      </c>
      <c r="BLI5" s="5">
        <v>1008991</v>
      </c>
      <c r="BLJ5" s="5">
        <v>4086876</v>
      </c>
      <c r="BLK5" s="5">
        <v>1010088</v>
      </c>
      <c r="BLL5" s="5">
        <v>1010196</v>
      </c>
      <c r="BLM5" s="5">
        <v>1009622</v>
      </c>
      <c r="BLN5" s="5">
        <v>4074120</v>
      </c>
      <c r="BLO5" s="5">
        <v>1022823</v>
      </c>
      <c r="BLP5" s="5">
        <v>1002612</v>
      </c>
      <c r="BLQ5" s="5">
        <v>4053309</v>
      </c>
      <c r="BLR5" s="5">
        <v>1006681</v>
      </c>
      <c r="BLS5" s="5">
        <v>1011929</v>
      </c>
      <c r="BLT5" s="5">
        <v>1020885</v>
      </c>
      <c r="BLU5" s="5">
        <v>1016516</v>
      </c>
      <c r="BLV5" s="5">
        <v>1012381</v>
      </c>
      <c r="BLW5" s="5">
        <v>1011111</v>
      </c>
      <c r="BLX5" s="5">
        <v>1007304</v>
      </c>
      <c r="BLY5" s="5">
        <v>1013573</v>
      </c>
      <c r="BLZ5" s="5">
        <v>1007370</v>
      </c>
      <c r="BMA5" s="5">
        <v>1008150</v>
      </c>
      <c r="BMB5" s="5">
        <v>1010076</v>
      </c>
      <c r="BMC5" s="5">
        <v>1005937</v>
      </c>
      <c r="BMD5" s="5">
        <v>1014028</v>
      </c>
      <c r="BME5" s="5">
        <v>1010389</v>
      </c>
      <c r="BMF5" s="5">
        <v>1007427</v>
      </c>
      <c r="BMG5" s="5">
        <v>1016213</v>
      </c>
      <c r="BMH5" s="5">
        <v>1005724</v>
      </c>
      <c r="BMI5" s="5">
        <v>1009187</v>
      </c>
      <c r="BMJ5" s="5">
        <v>1025152</v>
      </c>
      <c r="BMK5" s="5">
        <v>1007997</v>
      </c>
      <c r="BML5" s="5">
        <v>1008941</v>
      </c>
      <c r="BMM5" s="5">
        <v>1014296</v>
      </c>
      <c r="BMN5" s="5">
        <v>1009817</v>
      </c>
      <c r="BMO5" s="5">
        <v>1006516</v>
      </c>
      <c r="BMP5" s="5">
        <v>1008005</v>
      </c>
      <c r="BMQ5" s="5">
        <v>1014251</v>
      </c>
      <c r="BMR5" s="5">
        <v>1011897</v>
      </c>
      <c r="BMS5" s="5">
        <v>1016066</v>
      </c>
      <c r="BMT5" s="5">
        <v>1011544</v>
      </c>
      <c r="BMU5" s="5">
        <v>1015821</v>
      </c>
      <c r="BMV5" s="5">
        <v>1009107</v>
      </c>
      <c r="BMW5" s="5">
        <v>1014002</v>
      </c>
      <c r="BMX5" s="5">
        <v>1007350</v>
      </c>
      <c r="BMY5" s="5">
        <v>1013671</v>
      </c>
      <c r="BMZ5" s="5">
        <v>1011036</v>
      </c>
      <c r="BNA5" s="5">
        <v>1013826</v>
      </c>
      <c r="BNB5" s="5">
        <v>1011462</v>
      </c>
      <c r="BNC5" s="5">
        <v>1006218</v>
      </c>
      <c r="BND5" s="5">
        <v>1010798</v>
      </c>
      <c r="BNE5" s="5">
        <v>4050658</v>
      </c>
      <c r="BNF5" s="5">
        <v>1007610</v>
      </c>
      <c r="BNG5" s="5">
        <v>1005100</v>
      </c>
      <c r="BNH5" s="5">
        <v>1009506</v>
      </c>
      <c r="BNI5" s="5">
        <v>1006302</v>
      </c>
      <c r="BNJ5" s="5">
        <v>1009801</v>
      </c>
      <c r="BNK5" s="5">
        <v>1012484</v>
      </c>
      <c r="BNL5" s="5">
        <v>1013689</v>
      </c>
      <c r="BNM5" s="5">
        <v>4214838</v>
      </c>
      <c r="BNN5" s="5">
        <v>1008210</v>
      </c>
      <c r="BNO5" s="5">
        <v>4090962</v>
      </c>
      <c r="BNP5" s="5">
        <v>4066621</v>
      </c>
      <c r="BNQ5" s="5">
        <v>1009280</v>
      </c>
      <c r="BNR5" s="5">
        <v>1005507</v>
      </c>
      <c r="BNS5" s="5">
        <v>1005131</v>
      </c>
      <c r="BNT5" s="5">
        <v>1022758</v>
      </c>
      <c r="BNU5" s="5">
        <v>1015081</v>
      </c>
      <c r="BNV5" s="5">
        <v>1005557</v>
      </c>
      <c r="BNW5" s="5">
        <v>1011311</v>
      </c>
      <c r="BNX5" s="5">
        <v>1005188</v>
      </c>
      <c r="BNY5" s="5">
        <v>1001407</v>
      </c>
      <c r="BNZ5" s="5">
        <v>4104928</v>
      </c>
      <c r="BOA5" s="5">
        <v>1006712</v>
      </c>
      <c r="BOB5" s="5">
        <v>1009870</v>
      </c>
      <c r="BOC5" s="5">
        <v>1015394</v>
      </c>
      <c r="BOD5" s="5">
        <v>1008988</v>
      </c>
      <c r="BOE5" s="5">
        <v>1011384</v>
      </c>
      <c r="BOF5" s="5">
        <v>1007424</v>
      </c>
      <c r="BOG5" s="5">
        <v>1012416</v>
      </c>
      <c r="BOH5" s="5">
        <v>1008553</v>
      </c>
      <c r="BOI5" s="5">
        <v>1015187</v>
      </c>
      <c r="BOJ5" s="5">
        <v>1011649</v>
      </c>
      <c r="BOK5" s="5">
        <v>1014620</v>
      </c>
      <c r="BOL5" s="5">
        <v>1006409</v>
      </c>
      <c r="BOM5" s="5">
        <v>1001881</v>
      </c>
      <c r="BON5" s="5">
        <v>1012388</v>
      </c>
      <c r="BOO5" s="5">
        <v>1011270</v>
      </c>
      <c r="BOP5" s="5">
        <v>1015371</v>
      </c>
      <c r="BOQ5" s="5">
        <v>1001492</v>
      </c>
      <c r="BOR5" s="5">
        <v>1001421</v>
      </c>
      <c r="BOS5" s="5">
        <v>1008811</v>
      </c>
      <c r="BOT5" s="5">
        <v>1013449</v>
      </c>
      <c r="BOU5" s="5">
        <v>1008478</v>
      </c>
      <c r="BOV5" s="5">
        <v>1013009</v>
      </c>
      <c r="BOW5" s="5">
        <v>1016474</v>
      </c>
      <c r="BOX5" s="5">
        <v>1014377</v>
      </c>
      <c r="BOY5" s="5">
        <v>1015431</v>
      </c>
      <c r="BOZ5" s="5">
        <v>1006277</v>
      </c>
      <c r="BPA5" s="5">
        <v>1991047</v>
      </c>
      <c r="BPB5" s="5">
        <v>1015965</v>
      </c>
      <c r="BPC5" s="5">
        <v>4050719</v>
      </c>
      <c r="BPD5" s="5">
        <v>1014091</v>
      </c>
      <c r="BPE5" s="5">
        <v>1023412</v>
      </c>
      <c r="BPF5" s="5">
        <v>1013306</v>
      </c>
      <c r="BPG5" s="5">
        <v>4053202</v>
      </c>
      <c r="BPH5" s="5">
        <v>1015973</v>
      </c>
      <c r="BPI5" s="5">
        <v>1001122</v>
      </c>
      <c r="BPJ5" s="5">
        <v>1016105</v>
      </c>
      <c r="BPK5" s="5">
        <v>1010956</v>
      </c>
      <c r="BPL5" s="5">
        <v>1011989</v>
      </c>
      <c r="BPM5" s="5">
        <v>1014847</v>
      </c>
      <c r="BPN5" s="5">
        <v>1000476</v>
      </c>
      <c r="BPO5" s="5">
        <v>116654519</v>
      </c>
      <c r="BPP5" s="5">
        <v>1005386</v>
      </c>
      <c r="BPQ5" s="5">
        <v>1001943</v>
      </c>
      <c r="BPR5" s="5">
        <v>100863</v>
      </c>
      <c r="BPS5" s="5">
        <v>1009930</v>
      </c>
      <c r="BPT5" s="5">
        <v>1011045</v>
      </c>
      <c r="BPU5" s="5">
        <v>1012784</v>
      </c>
      <c r="BPV5" s="5">
        <v>1013041</v>
      </c>
      <c r="BPW5" s="5">
        <v>1016360</v>
      </c>
      <c r="BPX5" s="5">
        <v>1013039</v>
      </c>
      <c r="BPY5" s="5">
        <v>1015910</v>
      </c>
      <c r="BPZ5" s="5">
        <v>1007655</v>
      </c>
      <c r="BQA5" s="5">
        <v>1009656</v>
      </c>
      <c r="BQB5" s="5">
        <v>1022785</v>
      </c>
      <c r="BQC5" s="5">
        <v>1001338</v>
      </c>
      <c r="BQD5" s="5">
        <v>1000091</v>
      </c>
      <c r="BQE5" s="5">
        <v>1015440</v>
      </c>
      <c r="BQF5" s="5">
        <v>1000322</v>
      </c>
      <c r="BQG5" s="5">
        <v>1000023</v>
      </c>
      <c r="BQH5" s="5">
        <v>1003183</v>
      </c>
      <c r="BQI5" s="5">
        <v>4142336</v>
      </c>
      <c r="BQJ5" s="5">
        <v>1005640</v>
      </c>
      <c r="BQK5" s="5">
        <v>1016049</v>
      </c>
      <c r="BQL5" s="5">
        <v>1005635</v>
      </c>
      <c r="BQM5" s="5">
        <v>4223855</v>
      </c>
      <c r="BQN5" s="5">
        <v>1010578</v>
      </c>
      <c r="BQO5" s="5">
        <v>1007582</v>
      </c>
      <c r="BQP5" s="5">
        <v>1005494</v>
      </c>
      <c r="BQQ5" s="5">
        <v>1016322</v>
      </c>
      <c r="BQR5" s="5">
        <v>1012311</v>
      </c>
      <c r="BQS5" s="5">
        <v>1005791</v>
      </c>
      <c r="BQT5" s="5">
        <v>9755248</v>
      </c>
      <c r="BQU5" s="5">
        <v>1000065</v>
      </c>
      <c r="BQV5" s="5">
        <v>130981433</v>
      </c>
      <c r="BQW5" s="5">
        <v>1012169</v>
      </c>
      <c r="BQX5" s="5">
        <v>1005213</v>
      </c>
      <c r="BQY5" s="5">
        <v>1015346</v>
      </c>
      <c r="BQZ5" s="5">
        <v>1005247</v>
      </c>
      <c r="BRA5" s="5">
        <v>1016369</v>
      </c>
      <c r="BRB5" s="5">
        <v>1012277</v>
      </c>
      <c r="BRC5" s="5">
        <v>1001946</v>
      </c>
      <c r="BRD5" s="5">
        <v>1015089</v>
      </c>
      <c r="BRE5" s="5">
        <v>1991036</v>
      </c>
      <c r="BRF5" s="5">
        <v>1983005</v>
      </c>
      <c r="BRG5" s="5">
        <v>1005676</v>
      </c>
      <c r="BRH5" s="5">
        <v>1016305</v>
      </c>
      <c r="BRI5" s="5">
        <v>1014406</v>
      </c>
      <c r="BRJ5" s="5">
        <v>1005788</v>
      </c>
      <c r="BRK5" s="5">
        <v>1011534</v>
      </c>
      <c r="BRL5" s="5">
        <v>1015498</v>
      </c>
      <c r="BRM5" s="5">
        <v>1014935</v>
      </c>
      <c r="BRN5" s="5">
        <v>1009992</v>
      </c>
      <c r="BRO5" s="5">
        <v>1991043</v>
      </c>
      <c r="BRP5" s="5">
        <v>1005776</v>
      </c>
      <c r="BRQ5" s="5">
        <v>1030031</v>
      </c>
      <c r="BRR5" s="5">
        <v>1005412</v>
      </c>
      <c r="BRS5" s="5">
        <v>1009828</v>
      </c>
      <c r="BRT5" s="5">
        <v>1008660</v>
      </c>
      <c r="BRU5" s="5">
        <v>1011600</v>
      </c>
      <c r="BRV5" s="5">
        <v>1013147</v>
      </c>
      <c r="BRW5" s="5">
        <v>1005264</v>
      </c>
      <c r="BRX5" s="5">
        <v>1013297</v>
      </c>
      <c r="BRY5" s="5">
        <v>1007944</v>
      </c>
      <c r="BRZ5" s="5">
        <v>1011681</v>
      </c>
      <c r="BSA5" s="5">
        <v>1010658</v>
      </c>
      <c r="BSB5" s="5">
        <v>1008311</v>
      </c>
      <c r="BSC5" s="5">
        <v>1009087</v>
      </c>
      <c r="BSD5" s="5">
        <v>1011570</v>
      </c>
      <c r="BSE5" s="5">
        <v>1015748</v>
      </c>
      <c r="BSF5" s="5">
        <v>1014602</v>
      </c>
      <c r="BSG5" s="5">
        <v>1008153</v>
      </c>
      <c r="BSH5" s="5">
        <v>1016334</v>
      </c>
      <c r="BSI5" s="5">
        <v>1008698</v>
      </c>
      <c r="BSJ5" s="5">
        <v>1015829</v>
      </c>
      <c r="BSK5" s="5">
        <v>1013506</v>
      </c>
      <c r="BSL5" s="5">
        <v>1009824</v>
      </c>
      <c r="BSM5" s="5">
        <v>1012575</v>
      </c>
      <c r="BSN5" s="5">
        <v>1015942</v>
      </c>
      <c r="BSO5" s="5">
        <v>1004306</v>
      </c>
      <c r="BSP5" s="5">
        <v>1013636</v>
      </c>
      <c r="BSQ5" s="5">
        <v>1013344</v>
      </c>
      <c r="BSR5" s="5">
        <v>1008749</v>
      </c>
      <c r="BSS5" s="5">
        <v>1011660</v>
      </c>
      <c r="BST5" s="5">
        <v>1005616</v>
      </c>
      <c r="BSU5" s="5">
        <v>1012123</v>
      </c>
      <c r="BSV5" s="5">
        <v>1015647</v>
      </c>
      <c r="BSW5" s="5">
        <v>1006296</v>
      </c>
      <c r="BSX5" s="5">
        <v>1005570</v>
      </c>
      <c r="BSY5" s="5">
        <v>1000588</v>
      </c>
      <c r="BSZ5" s="5">
        <v>1001518</v>
      </c>
      <c r="BTA5" s="5">
        <v>1136057</v>
      </c>
      <c r="BTB5" s="5">
        <v>1009515</v>
      </c>
      <c r="BTC5" s="5">
        <v>1012439</v>
      </c>
      <c r="BTD5" s="5">
        <v>1007426</v>
      </c>
      <c r="BTE5" s="5">
        <v>1006477</v>
      </c>
      <c r="BTF5" s="5">
        <v>1006518</v>
      </c>
      <c r="BTG5" s="5">
        <v>1013097</v>
      </c>
      <c r="BTH5" s="5">
        <v>1005711</v>
      </c>
      <c r="BTI5" s="5">
        <v>1015695</v>
      </c>
      <c r="BTJ5" s="5">
        <v>1014267</v>
      </c>
      <c r="BTK5" s="5">
        <v>1015468</v>
      </c>
      <c r="BTL5" s="5">
        <v>4050932</v>
      </c>
      <c r="BTM5" s="5">
        <v>1022280</v>
      </c>
      <c r="BTN5" s="5">
        <v>1007530</v>
      </c>
      <c r="BTO5" s="5">
        <v>1008098</v>
      </c>
      <c r="BTP5" s="5">
        <v>1011723</v>
      </c>
      <c r="BTQ5" s="5">
        <v>107532</v>
      </c>
      <c r="BTR5" s="5">
        <v>1005493</v>
      </c>
      <c r="BTS5" s="5">
        <v>101852</v>
      </c>
      <c r="BTT5" s="5">
        <v>1007440</v>
      </c>
      <c r="BTU5" s="5">
        <v>4078257</v>
      </c>
      <c r="BTV5" s="5">
        <v>1013739</v>
      </c>
      <c r="BTW5" s="5">
        <v>1014076</v>
      </c>
      <c r="BTX5" s="5">
        <v>1014053</v>
      </c>
      <c r="BTY5" s="5">
        <v>1006511</v>
      </c>
      <c r="BTZ5" s="5">
        <v>4050919</v>
      </c>
      <c r="BUA5" s="5">
        <v>1006350</v>
      </c>
      <c r="BUB5" s="5">
        <v>1006021</v>
      </c>
      <c r="BUC5" s="5">
        <v>1000509</v>
      </c>
      <c r="BUD5" s="5">
        <v>1014962</v>
      </c>
      <c r="BUE5" s="5">
        <v>1001513</v>
      </c>
      <c r="BUF5" s="5">
        <v>1014884</v>
      </c>
      <c r="BUG5" s="5">
        <v>1015682</v>
      </c>
      <c r="BUH5" s="5">
        <v>1005346</v>
      </c>
      <c r="BUI5" s="5">
        <v>1005999</v>
      </c>
      <c r="BUJ5" s="5">
        <v>1014651</v>
      </c>
      <c r="BUK5" s="5">
        <v>1008250</v>
      </c>
      <c r="BUL5" s="5">
        <v>10656364</v>
      </c>
      <c r="BUM5" s="5">
        <v>1004998</v>
      </c>
      <c r="BUN5" s="5">
        <v>1010495</v>
      </c>
      <c r="BUO5" s="5">
        <v>1015438</v>
      </c>
      <c r="BUP5" s="5">
        <v>1010487</v>
      </c>
      <c r="BUQ5" s="5">
        <v>1006064</v>
      </c>
      <c r="BUR5" s="5">
        <v>1015095</v>
      </c>
      <c r="BUS5" s="5">
        <v>1016457</v>
      </c>
      <c r="BUT5" s="5">
        <v>1015496</v>
      </c>
      <c r="BUU5" s="5">
        <v>1011763</v>
      </c>
      <c r="BUV5" s="5">
        <v>1011500</v>
      </c>
      <c r="BUW5" s="5">
        <v>1016271</v>
      </c>
      <c r="BUX5" s="5">
        <v>1016398</v>
      </c>
      <c r="BUY5" s="5">
        <v>1011489</v>
      </c>
      <c r="BUZ5" s="5">
        <v>1002816</v>
      </c>
      <c r="BVA5" s="5">
        <v>1011560</v>
      </c>
      <c r="BVB5" s="5">
        <v>1016303</v>
      </c>
      <c r="BVC5" s="5">
        <v>1009194</v>
      </c>
      <c r="BVD5" s="5">
        <v>1013514</v>
      </c>
      <c r="BVE5" s="5">
        <v>1004594</v>
      </c>
      <c r="BVF5" s="5">
        <v>1015721</v>
      </c>
      <c r="BVG5" s="5">
        <v>1006108</v>
      </c>
      <c r="BVH5" s="5">
        <v>1014520</v>
      </c>
      <c r="BVI5" s="5">
        <v>1012785</v>
      </c>
      <c r="BVJ5" s="5">
        <v>1015349</v>
      </c>
      <c r="BVK5" s="5">
        <v>1012748</v>
      </c>
      <c r="BVL5" s="5">
        <v>1006217</v>
      </c>
      <c r="BVM5" s="5">
        <v>1012719</v>
      </c>
      <c r="BVN5" s="5">
        <v>1004957</v>
      </c>
      <c r="BVO5" s="5">
        <v>1012007</v>
      </c>
      <c r="BVP5" s="5">
        <v>1014943</v>
      </c>
      <c r="BVQ5" s="5">
        <v>1013426</v>
      </c>
      <c r="BVR5" s="5">
        <v>110949</v>
      </c>
      <c r="BVS5" s="5">
        <v>1015004</v>
      </c>
      <c r="BVT5" s="5">
        <v>1007396</v>
      </c>
      <c r="BVU5" s="5">
        <v>1015079</v>
      </c>
      <c r="BVV5" s="5">
        <v>1000392</v>
      </c>
      <c r="BVW5" s="5">
        <v>1015653</v>
      </c>
      <c r="BVX5" s="5">
        <v>1000793</v>
      </c>
      <c r="BVY5" s="5">
        <v>1005928</v>
      </c>
      <c r="BVZ5" s="5">
        <v>1003251</v>
      </c>
      <c r="BWA5" s="5">
        <v>1004642</v>
      </c>
      <c r="BWB5" s="5">
        <v>4051075</v>
      </c>
      <c r="BWC5" s="5">
        <v>4086963</v>
      </c>
      <c r="BWD5" s="5">
        <v>4053348</v>
      </c>
      <c r="BWE5" s="5">
        <v>1007843</v>
      </c>
      <c r="BWF5" s="5">
        <v>1983001</v>
      </c>
      <c r="BWG5" s="5">
        <v>1003106</v>
      </c>
      <c r="BWH5" s="5">
        <v>1014996</v>
      </c>
      <c r="BWI5" s="5">
        <v>1002070</v>
      </c>
      <c r="BWJ5" s="5">
        <v>1004926</v>
      </c>
      <c r="BWK5" s="5">
        <v>4089138</v>
      </c>
      <c r="BWL5" s="5">
        <v>1010268</v>
      </c>
      <c r="BWM5" s="5">
        <v>100867</v>
      </c>
      <c r="BWN5" s="5">
        <v>1013621</v>
      </c>
      <c r="BWO5" s="5">
        <v>1002366</v>
      </c>
      <c r="BWP5" s="5">
        <v>1002272</v>
      </c>
      <c r="BWQ5" s="5">
        <v>11224391</v>
      </c>
      <c r="BWR5" s="5">
        <v>1003110</v>
      </c>
      <c r="BWS5" s="5">
        <v>1009320</v>
      </c>
      <c r="BWT5" s="5">
        <v>1001360</v>
      </c>
      <c r="BWU5" s="5">
        <v>1015463</v>
      </c>
      <c r="BWV5" s="5">
        <v>1011678</v>
      </c>
      <c r="BWW5" s="5">
        <v>1005438</v>
      </c>
      <c r="BWX5" s="5">
        <v>1010549</v>
      </c>
      <c r="BWY5" s="5">
        <v>1013245</v>
      </c>
      <c r="BWZ5" s="5">
        <v>1009062</v>
      </c>
      <c r="BXA5" s="5">
        <v>1005753</v>
      </c>
      <c r="BXB5" s="5">
        <v>1001452</v>
      </c>
      <c r="BXC5" s="5">
        <v>1000455</v>
      </c>
      <c r="BXD5" s="5">
        <v>1009209</v>
      </c>
      <c r="BXE5" s="5">
        <v>1010426</v>
      </c>
      <c r="BXF5" s="5">
        <v>1002170</v>
      </c>
      <c r="BXG5" s="5">
        <v>1009361</v>
      </c>
      <c r="BXH5" s="5">
        <v>1011246</v>
      </c>
      <c r="BXI5" s="5">
        <v>1001373</v>
      </c>
      <c r="BXJ5" s="5">
        <v>1009423</v>
      </c>
      <c r="BXK5" s="5">
        <v>1006894</v>
      </c>
      <c r="BXL5" s="5">
        <v>1008103</v>
      </c>
      <c r="BXM5" s="5">
        <v>1011145</v>
      </c>
      <c r="BXN5" s="5">
        <v>1007142</v>
      </c>
      <c r="BXO5" s="5">
        <v>1005798</v>
      </c>
      <c r="BXP5" s="5">
        <v>1010156</v>
      </c>
      <c r="BXQ5" s="5">
        <v>101687</v>
      </c>
      <c r="BXR5" s="5">
        <v>1007654</v>
      </c>
      <c r="BXS5" s="5">
        <v>1005511</v>
      </c>
      <c r="BXT5" s="5">
        <v>1000510</v>
      </c>
      <c r="BXU5" s="5">
        <v>1008249</v>
      </c>
      <c r="BXV5" s="5">
        <v>1009016</v>
      </c>
      <c r="BXW5" s="5">
        <v>4090944</v>
      </c>
      <c r="BXX5" s="5">
        <v>1008853</v>
      </c>
      <c r="BXY5" s="5">
        <v>1008790</v>
      </c>
      <c r="BXZ5" s="5">
        <v>1024954</v>
      </c>
      <c r="BYA5" s="5">
        <v>1015811</v>
      </c>
      <c r="BYB5" s="5">
        <v>1007077</v>
      </c>
      <c r="BYC5" s="5">
        <v>1015523</v>
      </c>
      <c r="BYD5" s="5">
        <v>1007608</v>
      </c>
      <c r="BYE5" s="5">
        <v>1008778</v>
      </c>
      <c r="BYF5" s="5">
        <v>1012510</v>
      </c>
      <c r="BYG5" s="5">
        <v>1024324</v>
      </c>
      <c r="BYH5" s="5">
        <v>1012744</v>
      </c>
      <c r="BYI5" s="5">
        <v>1008071</v>
      </c>
      <c r="BYJ5" s="5">
        <v>1013537</v>
      </c>
      <c r="BYK5" s="5">
        <v>1008456</v>
      </c>
      <c r="BYL5" s="5">
        <v>1013518</v>
      </c>
      <c r="BYM5" s="5">
        <v>1010320</v>
      </c>
      <c r="BYN5" s="5">
        <v>101530944</v>
      </c>
      <c r="BYO5" s="5">
        <v>1012359</v>
      </c>
      <c r="BYP5" s="5">
        <v>1001541</v>
      </c>
      <c r="BYQ5" s="5">
        <v>1011859</v>
      </c>
      <c r="BYR5" s="5">
        <v>1001522</v>
      </c>
      <c r="BYS5" s="5">
        <v>1007037</v>
      </c>
      <c r="BYT5" s="5">
        <v>1015458</v>
      </c>
      <c r="BYU5" s="5">
        <v>1007230</v>
      </c>
      <c r="BYV5" s="5">
        <v>1007189</v>
      </c>
      <c r="BYW5" s="5">
        <v>1009136</v>
      </c>
      <c r="BYX5" s="5">
        <v>4115270</v>
      </c>
      <c r="BYY5" s="5">
        <v>1005542</v>
      </c>
      <c r="BYZ5" s="5">
        <v>1012002</v>
      </c>
      <c r="BZA5" s="5">
        <v>1010647</v>
      </c>
      <c r="BZB5" s="5">
        <v>4065723</v>
      </c>
      <c r="BZC5" s="5">
        <v>4173500</v>
      </c>
      <c r="BZD5" s="5">
        <v>4032621</v>
      </c>
      <c r="BZE5" s="5">
        <v>1013250</v>
      </c>
      <c r="BZF5" s="5">
        <v>4053344</v>
      </c>
      <c r="BZG5" s="5">
        <v>1014036</v>
      </c>
      <c r="BZH5" s="5">
        <v>1009853</v>
      </c>
      <c r="BZI5" s="5">
        <v>1013286</v>
      </c>
      <c r="BZJ5" s="5">
        <v>4096753</v>
      </c>
      <c r="BZK5" s="5">
        <v>4053347</v>
      </c>
      <c r="BZL5" s="5">
        <v>1005072</v>
      </c>
      <c r="BZM5" s="5">
        <v>1011965</v>
      </c>
      <c r="BZN5" s="5">
        <v>1011871</v>
      </c>
      <c r="BZO5" s="5">
        <v>1004209</v>
      </c>
      <c r="BZP5" s="5">
        <v>1974044</v>
      </c>
      <c r="BZQ5" s="5">
        <v>1008482</v>
      </c>
      <c r="BZR5" s="5">
        <v>1974037</v>
      </c>
      <c r="BZS5" s="5">
        <v>10377863</v>
      </c>
      <c r="BZT5" s="5">
        <v>1007647</v>
      </c>
      <c r="BZU5" s="5">
        <v>4050696</v>
      </c>
      <c r="BZV5" s="5">
        <v>4057350</v>
      </c>
      <c r="BZW5" s="5">
        <v>1009525</v>
      </c>
      <c r="BZX5" s="5">
        <v>1007327</v>
      </c>
      <c r="BZY5" s="5">
        <v>101282103</v>
      </c>
      <c r="BZZ5" s="5">
        <v>1008439</v>
      </c>
      <c r="CAA5" s="5">
        <v>1011931</v>
      </c>
      <c r="CAB5" s="5">
        <v>1014125</v>
      </c>
      <c r="CAC5" s="5">
        <v>1004434</v>
      </c>
      <c r="CAD5" s="5">
        <v>1991011</v>
      </c>
      <c r="CAE5" s="5">
        <v>1007107</v>
      </c>
      <c r="CAF5" s="5">
        <v>1004743</v>
      </c>
      <c r="CAG5" s="5">
        <v>1008777</v>
      </c>
      <c r="CAH5" s="5">
        <v>1007693</v>
      </c>
      <c r="CAI5" s="5">
        <v>1007234</v>
      </c>
      <c r="CAJ5" s="5">
        <v>1013607</v>
      </c>
      <c r="CAK5" s="5">
        <v>1015809</v>
      </c>
      <c r="CAL5" s="5">
        <v>1007291</v>
      </c>
      <c r="CAM5" s="5">
        <v>1012571</v>
      </c>
      <c r="CAN5" s="5">
        <v>1012514</v>
      </c>
      <c r="CAO5" s="5">
        <v>1008879</v>
      </c>
      <c r="CAP5" s="5">
        <v>1005950</v>
      </c>
      <c r="CAQ5" s="5">
        <v>1005803</v>
      </c>
      <c r="CAR5" s="5">
        <v>1007004</v>
      </c>
      <c r="CAS5" s="5">
        <v>1012791</v>
      </c>
      <c r="CAT5" s="5">
        <v>1014257</v>
      </c>
      <c r="CAU5" s="5">
        <v>1008259</v>
      </c>
      <c r="CAV5" s="5">
        <v>1007702</v>
      </c>
      <c r="CAW5" s="5">
        <v>1006126</v>
      </c>
      <c r="CAX5" s="5">
        <v>1004934</v>
      </c>
      <c r="CAY5" s="5">
        <v>1007861</v>
      </c>
      <c r="CAZ5" s="5">
        <v>1004424</v>
      </c>
      <c r="CBA5" s="5">
        <v>1006561</v>
      </c>
      <c r="CBB5" s="5">
        <v>4144083</v>
      </c>
      <c r="CBC5" s="5">
        <v>1016379</v>
      </c>
      <c r="CBD5" s="5">
        <v>1007415</v>
      </c>
      <c r="CBE5" s="5">
        <v>1005483</v>
      </c>
      <c r="CBF5" s="5">
        <v>1016155</v>
      </c>
      <c r="CBG5" s="5">
        <v>1013218</v>
      </c>
      <c r="CBH5" s="5">
        <v>4051375</v>
      </c>
      <c r="CBI5" s="5">
        <v>1013746</v>
      </c>
      <c r="CBJ5" s="5">
        <v>1005473</v>
      </c>
      <c r="CBK5" s="5">
        <v>4104643</v>
      </c>
      <c r="CBL5" s="5">
        <v>1005972</v>
      </c>
      <c r="CBM5" s="5">
        <v>1007891</v>
      </c>
      <c r="CBN5" s="5">
        <v>1016543</v>
      </c>
      <c r="CBO5" s="5">
        <v>4214934</v>
      </c>
      <c r="CBP5" s="5">
        <v>1007541</v>
      </c>
      <c r="CBQ5" s="5">
        <v>1004855</v>
      </c>
      <c r="CBR5" s="5">
        <v>1014782</v>
      </c>
      <c r="CBS5" s="5">
        <v>1014177</v>
      </c>
      <c r="CBT5" s="5">
        <v>1014801</v>
      </c>
      <c r="CBU5" s="5">
        <v>1014126</v>
      </c>
      <c r="CBV5" s="5">
        <v>1006718</v>
      </c>
      <c r="CBW5" s="5">
        <v>1004769</v>
      </c>
      <c r="CBX5" s="5">
        <v>1014290</v>
      </c>
      <c r="CBY5" s="5">
        <v>4079998</v>
      </c>
      <c r="CBZ5" s="5">
        <v>1015353</v>
      </c>
      <c r="CCA5" s="5">
        <v>1014013</v>
      </c>
      <c r="CCB5" s="5">
        <v>1007454</v>
      </c>
      <c r="CCC5" s="5">
        <v>1015246</v>
      </c>
      <c r="CCD5" s="5">
        <v>4055710</v>
      </c>
      <c r="CCE5" s="5">
        <v>1008312</v>
      </c>
      <c r="CCF5" s="5">
        <v>24795570</v>
      </c>
      <c r="CCG5" s="5">
        <v>1007972</v>
      </c>
      <c r="CCH5" s="5">
        <v>4073428</v>
      </c>
      <c r="CCI5" s="5">
        <v>1016282</v>
      </c>
      <c r="CCJ5" s="5">
        <v>1024994</v>
      </c>
      <c r="CCK5" s="5">
        <v>1004316</v>
      </c>
      <c r="CCL5" s="5">
        <v>29529656</v>
      </c>
      <c r="CCM5" s="5">
        <v>1004659</v>
      </c>
      <c r="CCN5" s="5">
        <v>1006191</v>
      </c>
      <c r="CCO5" s="5">
        <v>4079996</v>
      </c>
      <c r="CCP5" s="5">
        <v>1012876</v>
      </c>
      <c r="CCQ5" s="5">
        <v>1013490</v>
      </c>
      <c r="CCR5" s="5">
        <v>1008854</v>
      </c>
      <c r="CCS5" s="5">
        <v>1007405</v>
      </c>
      <c r="CCT5" s="5">
        <v>1012970</v>
      </c>
      <c r="CCU5" s="5">
        <v>1016354</v>
      </c>
      <c r="CCV5" s="5">
        <v>1016059</v>
      </c>
      <c r="CCW5" s="5">
        <v>1013886</v>
      </c>
      <c r="CCX5" s="5">
        <v>1014683</v>
      </c>
      <c r="CCY5" s="5">
        <v>1005926</v>
      </c>
      <c r="CCZ5" s="5">
        <v>1015922</v>
      </c>
      <c r="CDA5" s="5">
        <v>1016535</v>
      </c>
      <c r="CDB5" s="5">
        <v>1006767</v>
      </c>
      <c r="CDC5" s="5">
        <v>1015282</v>
      </c>
      <c r="CDD5" s="5">
        <v>1022825</v>
      </c>
      <c r="CDE5" s="5">
        <v>1007497</v>
      </c>
      <c r="CDF5" s="5">
        <v>1005108</v>
      </c>
      <c r="CDG5" s="5">
        <v>1014355</v>
      </c>
      <c r="CDH5" s="5">
        <v>1013381</v>
      </c>
      <c r="CDI5" s="5">
        <v>1008647</v>
      </c>
      <c r="CDJ5" s="5">
        <v>1008900</v>
      </c>
      <c r="CDK5" s="5">
        <v>1006524</v>
      </c>
      <c r="CDL5" s="5">
        <v>1013913</v>
      </c>
      <c r="CDM5" s="5">
        <v>4099022</v>
      </c>
      <c r="CDN5" s="5">
        <v>1005490</v>
      </c>
      <c r="CDO5" s="5">
        <v>1008245</v>
      </c>
      <c r="CDP5" s="5">
        <v>1015668</v>
      </c>
      <c r="CDQ5" s="5">
        <v>1014633</v>
      </c>
      <c r="CDR5" s="5">
        <v>1004435</v>
      </c>
      <c r="CDS5" s="5">
        <v>1005889</v>
      </c>
      <c r="CDT5" s="5">
        <v>1004922</v>
      </c>
      <c r="CDU5" s="5">
        <v>1008559</v>
      </c>
      <c r="CDV5" s="5">
        <v>1016117</v>
      </c>
      <c r="CDW5" s="5">
        <v>1014272</v>
      </c>
      <c r="CDX5" s="5">
        <v>1006823</v>
      </c>
      <c r="CDY5" s="5">
        <v>1014152</v>
      </c>
      <c r="CDZ5" s="5">
        <v>1004418</v>
      </c>
      <c r="CEA5" s="5">
        <v>1013311</v>
      </c>
      <c r="CEB5" s="5">
        <v>1013262</v>
      </c>
      <c r="CEC5" s="5">
        <v>1005055</v>
      </c>
      <c r="CED5" s="5">
        <v>1015595</v>
      </c>
      <c r="CEE5" s="5">
        <v>4091402</v>
      </c>
      <c r="CEF5" s="5">
        <v>1015982</v>
      </c>
      <c r="CEG5" s="5">
        <v>1016495</v>
      </c>
      <c r="CEH5" s="5">
        <v>1015621</v>
      </c>
      <c r="CEI5" s="5">
        <v>1016317</v>
      </c>
      <c r="CEJ5" s="5">
        <v>1015287</v>
      </c>
      <c r="CEK5" s="5">
        <v>1007932</v>
      </c>
      <c r="CEL5" s="5">
        <v>1005135</v>
      </c>
      <c r="CEM5" s="5">
        <v>1004502</v>
      </c>
      <c r="CEN5" s="5">
        <v>1013584</v>
      </c>
      <c r="CEO5" s="5">
        <v>1015103</v>
      </c>
      <c r="CEP5" s="5">
        <v>1013405</v>
      </c>
      <c r="CEQ5" s="5">
        <v>1016083</v>
      </c>
      <c r="CER5" s="5">
        <v>1002244</v>
      </c>
      <c r="CES5" s="5">
        <v>1006012</v>
      </c>
      <c r="CET5" s="5">
        <v>1015064</v>
      </c>
      <c r="CEU5" s="5">
        <v>1001966</v>
      </c>
      <c r="CEV5" s="5">
        <v>1005238</v>
      </c>
      <c r="CEW5" s="5">
        <v>1014322</v>
      </c>
      <c r="CEX5" s="5">
        <v>1004898</v>
      </c>
      <c r="CEY5" s="5">
        <v>1982025</v>
      </c>
      <c r="CEZ5" s="5">
        <v>1007398</v>
      </c>
      <c r="CFA5" s="5">
        <v>1012681</v>
      </c>
      <c r="CFB5" s="5">
        <v>1016501</v>
      </c>
      <c r="CFC5" s="5">
        <v>1006098</v>
      </c>
      <c r="CFD5" s="5">
        <v>4096263</v>
      </c>
      <c r="CFE5" s="5">
        <v>1022290</v>
      </c>
      <c r="CFF5" s="5">
        <v>1000174</v>
      </c>
      <c r="CFG5" s="5">
        <v>1007925</v>
      </c>
      <c r="CFH5" s="5">
        <v>1012860</v>
      </c>
      <c r="CFI5" s="5">
        <v>1013601</v>
      </c>
      <c r="CFJ5" s="5">
        <v>1002207</v>
      </c>
      <c r="CFK5" s="5">
        <v>1000860</v>
      </c>
      <c r="CFL5" s="5">
        <v>1013928</v>
      </c>
      <c r="CFM5" s="5">
        <v>1014114</v>
      </c>
      <c r="CFN5" s="5">
        <v>1006024</v>
      </c>
      <c r="CFO5" s="5">
        <v>1013838</v>
      </c>
      <c r="CFP5" s="5">
        <v>1005256</v>
      </c>
      <c r="CFQ5" s="5">
        <v>1007821</v>
      </c>
      <c r="CFR5" s="5">
        <v>1012666</v>
      </c>
      <c r="CFS5" s="5">
        <v>1006119</v>
      </c>
      <c r="CFT5" s="5">
        <v>1983040</v>
      </c>
      <c r="CFU5" s="5">
        <v>1005684</v>
      </c>
      <c r="CFV5" s="5">
        <v>1013244</v>
      </c>
      <c r="CFW5" s="5">
        <v>1012442</v>
      </c>
      <c r="CFX5" s="5">
        <v>1006399</v>
      </c>
      <c r="CFY5" s="5">
        <v>1013545</v>
      </c>
      <c r="CFZ5" s="5">
        <v>1004359</v>
      </c>
      <c r="CGA5" s="5">
        <v>1006630</v>
      </c>
      <c r="CGB5" s="5">
        <v>1007600</v>
      </c>
      <c r="CGC5" s="5">
        <v>1014810</v>
      </c>
      <c r="CGD5" s="5">
        <v>1007620</v>
      </c>
      <c r="CGE5" s="5">
        <v>1013695</v>
      </c>
      <c r="CGF5" s="5">
        <v>1006458</v>
      </c>
      <c r="CGG5" s="5">
        <v>1008320</v>
      </c>
      <c r="CGH5" s="5">
        <v>1013373</v>
      </c>
      <c r="CGI5" s="5">
        <v>1012972</v>
      </c>
      <c r="CGJ5" s="5">
        <v>1015318</v>
      </c>
      <c r="CGK5" s="5">
        <v>4146117</v>
      </c>
      <c r="CGL5" s="5">
        <v>1015796</v>
      </c>
      <c r="CGM5" s="5">
        <v>1004564</v>
      </c>
      <c r="CGN5" s="5">
        <v>1022889</v>
      </c>
      <c r="CGO5" s="5">
        <v>1015179</v>
      </c>
      <c r="CGP5" s="5">
        <v>1013710</v>
      </c>
      <c r="CGQ5" s="5">
        <v>1004461</v>
      </c>
      <c r="CGR5" s="5">
        <v>1014678</v>
      </c>
      <c r="CGS5" s="5">
        <v>1013258</v>
      </c>
      <c r="CGT5" s="5">
        <v>1006198</v>
      </c>
      <c r="CGU5" s="5">
        <v>1016344</v>
      </c>
      <c r="CGV5" s="5">
        <v>4151923</v>
      </c>
      <c r="CGW5" s="5">
        <v>4103255</v>
      </c>
      <c r="CGX5" s="5">
        <v>1007912</v>
      </c>
      <c r="CGY5" s="5">
        <v>1014926</v>
      </c>
      <c r="CGZ5" s="5">
        <v>1014537</v>
      </c>
      <c r="CHA5" s="5">
        <v>1014559</v>
      </c>
      <c r="CHB5" s="5">
        <v>1003999</v>
      </c>
      <c r="CHC5" s="5">
        <v>1016283</v>
      </c>
      <c r="CHD5" s="5">
        <v>1007725</v>
      </c>
      <c r="CHE5" s="5">
        <v>1015677</v>
      </c>
      <c r="CHF5" s="5">
        <v>1007375</v>
      </c>
      <c r="CHG5" s="5">
        <v>1015674</v>
      </c>
      <c r="CHH5" s="5">
        <v>1016093</v>
      </c>
      <c r="CHI5" s="5">
        <v>1016157</v>
      </c>
      <c r="CHJ5" s="5">
        <v>1014021</v>
      </c>
      <c r="CHK5" s="5">
        <v>1006688</v>
      </c>
      <c r="CHL5" s="5">
        <v>1014706</v>
      </c>
      <c r="CHM5" s="5">
        <v>1013192</v>
      </c>
      <c r="CHN5" s="5">
        <v>1006531</v>
      </c>
      <c r="CHO5" s="5">
        <v>1012788</v>
      </c>
      <c r="CHP5" s="5">
        <v>1007435</v>
      </c>
      <c r="CHQ5" s="5">
        <v>1005527</v>
      </c>
      <c r="CHR5" s="5">
        <v>1005577</v>
      </c>
      <c r="CHS5" s="5">
        <v>1008744</v>
      </c>
      <c r="CHT5" s="5">
        <v>1012895</v>
      </c>
      <c r="CHU5" s="5">
        <v>1016472</v>
      </c>
      <c r="CHV5" s="5">
        <v>1015216</v>
      </c>
      <c r="CHW5" s="5">
        <v>1014789</v>
      </c>
      <c r="CHX5" s="5">
        <v>1006607</v>
      </c>
      <c r="CHY5" s="5">
        <v>1005855</v>
      </c>
      <c r="CHZ5" s="5">
        <v>1006646</v>
      </c>
      <c r="CIA5" s="5">
        <v>1005882</v>
      </c>
      <c r="CIB5" s="5">
        <v>1014615</v>
      </c>
      <c r="CIC5" s="5">
        <v>1004118</v>
      </c>
      <c r="CID5" s="5">
        <v>1014830</v>
      </c>
      <c r="CIE5" s="5">
        <v>1013780</v>
      </c>
      <c r="CIF5" s="5">
        <v>1008543</v>
      </c>
      <c r="CIG5" s="5">
        <v>1007551</v>
      </c>
      <c r="CIH5" s="5">
        <v>1007942</v>
      </c>
      <c r="CII5" s="5">
        <v>1015528</v>
      </c>
      <c r="CIJ5" s="5">
        <v>1015976</v>
      </c>
      <c r="CIK5" s="5">
        <v>1004449</v>
      </c>
      <c r="CIL5" s="5">
        <v>1016122</v>
      </c>
      <c r="CIM5" s="5">
        <v>1016138</v>
      </c>
      <c r="CIN5" s="5">
        <v>1015360</v>
      </c>
      <c r="CIO5" s="5">
        <v>1012674</v>
      </c>
      <c r="CIP5" s="5">
        <v>1012941</v>
      </c>
      <c r="CIQ5" s="5">
        <v>1013007</v>
      </c>
      <c r="CIR5" s="5">
        <v>1015588</v>
      </c>
      <c r="CIS5" s="5">
        <v>1014079</v>
      </c>
      <c r="CIT5" s="5">
        <v>1013369</v>
      </c>
      <c r="CIU5" s="5">
        <v>1004700</v>
      </c>
      <c r="CIV5" s="5">
        <v>1005086</v>
      </c>
      <c r="CIW5" s="5">
        <v>1004730</v>
      </c>
      <c r="CIX5" s="5">
        <v>1006439</v>
      </c>
      <c r="CIY5" s="5">
        <v>107744</v>
      </c>
      <c r="CIZ5" s="5">
        <v>4099843</v>
      </c>
      <c r="CJA5" s="5">
        <v>1013878</v>
      </c>
      <c r="CJB5" s="5">
        <v>1006859</v>
      </c>
      <c r="CJC5" s="5">
        <v>1012448</v>
      </c>
      <c r="CJD5" s="5">
        <v>1015426</v>
      </c>
      <c r="CJE5" s="5">
        <v>1014436</v>
      </c>
      <c r="CJF5" s="5">
        <v>1008124</v>
      </c>
      <c r="CJG5" s="5">
        <v>1014393</v>
      </c>
      <c r="CJH5" s="5">
        <v>1012755</v>
      </c>
      <c r="CJI5" s="5">
        <v>1016400</v>
      </c>
      <c r="CJJ5" s="5">
        <v>1004891</v>
      </c>
      <c r="CJK5" s="5">
        <v>1013891</v>
      </c>
      <c r="CJL5" s="5">
        <v>1006637</v>
      </c>
      <c r="CJM5" s="5">
        <v>1016439</v>
      </c>
      <c r="CJN5" s="5">
        <v>1002836</v>
      </c>
      <c r="CJO5" s="5">
        <v>1023829</v>
      </c>
      <c r="CJP5" s="5">
        <v>4100305</v>
      </c>
      <c r="CJQ5" s="5">
        <v>1006670</v>
      </c>
      <c r="CJR5" s="5">
        <v>1006744</v>
      </c>
      <c r="CJS5" s="5">
        <v>1005692</v>
      </c>
      <c r="CJT5" s="5">
        <v>1007524</v>
      </c>
      <c r="CJU5" s="5">
        <v>1006796</v>
      </c>
      <c r="CJV5" s="5">
        <v>1013719</v>
      </c>
      <c r="CJW5" s="5">
        <v>1016053</v>
      </c>
      <c r="CJX5" s="5">
        <v>1001232</v>
      </c>
      <c r="CJY5" s="5">
        <v>4095211</v>
      </c>
      <c r="CJZ5" s="5">
        <v>1010587</v>
      </c>
      <c r="CKA5" s="5">
        <v>1005319</v>
      </c>
      <c r="CKB5" s="5">
        <v>1974029</v>
      </c>
      <c r="CKC5" s="5">
        <v>1004591</v>
      </c>
      <c r="CKD5" s="5">
        <v>1014876</v>
      </c>
      <c r="CKE5" s="5">
        <v>1010964</v>
      </c>
      <c r="CKF5" s="5">
        <v>1009442</v>
      </c>
      <c r="CKG5" s="5">
        <v>1001046</v>
      </c>
      <c r="CKH5" s="5">
        <v>1011746</v>
      </c>
      <c r="CKI5" s="5">
        <v>1011885</v>
      </c>
      <c r="CKJ5" s="5">
        <v>1011007</v>
      </c>
      <c r="CKK5" s="5">
        <v>1006990</v>
      </c>
      <c r="CKL5" s="5">
        <v>1013424</v>
      </c>
      <c r="CKM5" s="5">
        <v>4055354</v>
      </c>
      <c r="CKN5" s="5">
        <v>1000475</v>
      </c>
      <c r="CKO5" s="5">
        <v>1013734</v>
      </c>
      <c r="CKP5" s="5">
        <v>1015519</v>
      </c>
      <c r="CKQ5" s="5">
        <v>1014850</v>
      </c>
      <c r="CKR5" s="5">
        <v>1012436</v>
      </c>
      <c r="CKS5" s="5">
        <v>1014090</v>
      </c>
      <c r="CKT5" s="5">
        <v>1009290</v>
      </c>
      <c r="CKU5" s="5">
        <v>1011648</v>
      </c>
      <c r="CKV5" s="5">
        <v>1010927</v>
      </c>
      <c r="CKW5" s="5">
        <v>1008911</v>
      </c>
      <c r="CKX5" s="5">
        <v>1016358</v>
      </c>
      <c r="CKY5" s="5">
        <v>1013371</v>
      </c>
      <c r="CKZ5" s="5">
        <v>1014104</v>
      </c>
      <c r="CLA5" s="5">
        <v>1015495</v>
      </c>
      <c r="CLB5" s="5">
        <v>4051718</v>
      </c>
      <c r="CLC5" s="5">
        <v>1016403</v>
      </c>
      <c r="CLD5" s="5">
        <v>1010058</v>
      </c>
      <c r="CLE5" s="5">
        <v>1006267</v>
      </c>
      <c r="CLF5" s="5">
        <v>1013266</v>
      </c>
      <c r="CLG5" s="5">
        <v>1015130</v>
      </c>
      <c r="CLH5" s="5">
        <v>1010214</v>
      </c>
      <c r="CLI5" s="5">
        <v>1005345</v>
      </c>
      <c r="CLJ5" s="5">
        <v>1016298</v>
      </c>
      <c r="CLK5" s="5">
        <v>1015845</v>
      </c>
      <c r="CLL5" s="5">
        <v>1008716</v>
      </c>
      <c r="CLM5" s="5">
        <v>1015720</v>
      </c>
      <c r="CLN5" s="5">
        <v>1007121</v>
      </c>
      <c r="CLO5" s="5">
        <v>1004714</v>
      </c>
      <c r="CLP5" s="5">
        <v>1011085</v>
      </c>
      <c r="CLQ5" s="5">
        <v>1001465</v>
      </c>
      <c r="CLR5" s="5">
        <v>1014738</v>
      </c>
      <c r="CLS5" s="5">
        <v>1011357</v>
      </c>
      <c r="CLT5" s="5">
        <v>1021706</v>
      </c>
      <c r="CLU5" s="5">
        <v>1012716</v>
      </c>
      <c r="CLV5" s="5">
        <v>1015766</v>
      </c>
      <c r="CLW5" s="5">
        <v>1013430</v>
      </c>
      <c r="CLX5" s="5">
        <v>1012685</v>
      </c>
      <c r="CLY5" s="5">
        <v>1991025</v>
      </c>
      <c r="CLZ5" s="5">
        <v>4065958</v>
      </c>
      <c r="CMA5" s="5">
        <v>4135735</v>
      </c>
      <c r="CMB5" s="5">
        <v>1012811</v>
      </c>
      <c r="CMC5" s="5">
        <v>1013325</v>
      </c>
      <c r="CMD5" s="5">
        <v>1974041</v>
      </c>
      <c r="CME5" s="5">
        <v>1010481</v>
      </c>
      <c r="CMF5" s="5">
        <v>1008582</v>
      </c>
      <c r="CMG5" s="5">
        <v>1014172</v>
      </c>
      <c r="CMH5" s="5">
        <v>1006107</v>
      </c>
      <c r="CMI5" s="5">
        <v>1011906</v>
      </c>
      <c r="CMJ5" s="5">
        <v>13335570</v>
      </c>
      <c r="CMK5" s="5">
        <v>1011646</v>
      </c>
      <c r="CML5" s="5">
        <v>1016520</v>
      </c>
      <c r="CMM5" s="5">
        <v>1000525</v>
      </c>
      <c r="CMN5" s="5">
        <v>1020910</v>
      </c>
      <c r="CMO5" s="5">
        <v>1012410</v>
      </c>
      <c r="CMP5" s="5">
        <v>1984078</v>
      </c>
      <c r="CMQ5" s="5">
        <v>1004335</v>
      </c>
      <c r="CMR5" s="5">
        <v>102164</v>
      </c>
      <c r="CMS5" s="5">
        <v>1001241</v>
      </c>
      <c r="CMT5" s="5">
        <v>1007368</v>
      </c>
      <c r="CMU5" s="5">
        <v>1013171</v>
      </c>
      <c r="CMV5" s="5">
        <v>1007836</v>
      </c>
      <c r="CMW5" s="5">
        <v>1013329</v>
      </c>
      <c r="CMX5" s="5">
        <v>1011572</v>
      </c>
      <c r="CMY5" s="5">
        <v>1006164</v>
      </c>
      <c r="CMZ5" s="5">
        <v>1013347</v>
      </c>
      <c r="CNA5" s="5">
        <v>1008578</v>
      </c>
      <c r="CNB5" s="5">
        <v>1013494</v>
      </c>
      <c r="CNC5" s="5">
        <v>1006896</v>
      </c>
      <c r="CND5" s="5">
        <v>1016172</v>
      </c>
      <c r="CNE5" s="5">
        <v>1014170</v>
      </c>
      <c r="CNF5" s="5">
        <v>4142338</v>
      </c>
      <c r="CNG5" s="5">
        <v>1008049</v>
      </c>
      <c r="CNH5" s="5">
        <v>1010041</v>
      </c>
      <c r="CNI5" s="5">
        <v>1008990</v>
      </c>
      <c r="CNJ5" s="5">
        <v>1008330</v>
      </c>
      <c r="CNK5" s="5">
        <v>1012689</v>
      </c>
      <c r="CNL5" s="5">
        <v>1013690</v>
      </c>
      <c r="CNM5" s="5">
        <v>1010290</v>
      </c>
      <c r="CNN5" s="5">
        <v>1010137</v>
      </c>
      <c r="CNO5" s="5">
        <v>114756316</v>
      </c>
      <c r="CNP5" s="5">
        <v>4051723</v>
      </c>
      <c r="CNQ5" s="5">
        <v>1014034</v>
      </c>
      <c r="CNR5" s="5">
        <v>1982051</v>
      </c>
      <c r="CNS5" s="5">
        <v>4207886</v>
      </c>
      <c r="CNT5" s="5">
        <v>1010269</v>
      </c>
      <c r="CNU5" s="5">
        <v>4086953</v>
      </c>
      <c r="CNV5" s="5">
        <v>1010160</v>
      </c>
      <c r="CNW5" s="5">
        <v>1015167</v>
      </c>
      <c r="CNX5" s="5">
        <v>1000193</v>
      </c>
      <c r="CNY5" s="5">
        <v>1012542</v>
      </c>
      <c r="CNZ5" s="5">
        <v>1013203</v>
      </c>
      <c r="COA5" s="5">
        <v>1015744</v>
      </c>
      <c r="COB5" s="5">
        <v>1030013</v>
      </c>
      <c r="COC5" s="5">
        <v>1013032</v>
      </c>
      <c r="COD5" s="5">
        <v>1014026</v>
      </c>
      <c r="COE5" s="5">
        <v>1013796</v>
      </c>
      <c r="COF5" s="5">
        <v>1013448</v>
      </c>
      <c r="COG5" s="5">
        <v>1015018</v>
      </c>
      <c r="COH5" s="5">
        <v>1008960</v>
      </c>
      <c r="COI5" s="5">
        <v>1014676</v>
      </c>
      <c r="COJ5" s="5">
        <v>1008572</v>
      </c>
      <c r="COK5" s="5">
        <v>1006377</v>
      </c>
      <c r="COL5" s="5">
        <v>1012146</v>
      </c>
      <c r="COM5" s="5">
        <v>1004586</v>
      </c>
      <c r="CON5" s="5">
        <v>1013523</v>
      </c>
      <c r="COO5" s="5">
        <v>1014771</v>
      </c>
      <c r="COP5" s="5">
        <v>1015673</v>
      </c>
      <c r="COQ5" s="5">
        <v>1012041</v>
      </c>
      <c r="COR5" s="5">
        <v>1016002</v>
      </c>
      <c r="COS5" s="5">
        <v>1012473</v>
      </c>
      <c r="COT5" s="5">
        <v>1011504</v>
      </c>
      <c r="COU5" s="5">
        <v>1013279</v>
      </c>
      <c r="COV5" s="5">
        <v>4143977</v>
      </c>
      <c r="COW5" s="5">
        <v>4055923</v>
      </c>
      <c r="COX5" s="5">
        <v>1010211</v>
      </c>
      <c r="COY5" s="5">
        <v>1016480</v>
      </c>
      <c r="COZ5" s="5">
        <v>4064763</v>
      </c>
      <c r="CPA5" s="5">
        <v>101910</v>
      </c>
      <c r="CPB5" s="5">
        <v>1011961</v>
      </c>
      <c r="CPC5" s="5">
        <v>4101830</v>
      </c>
      <c r="CPD5" s="5">
        <v>1015740</v>
      </c>
      <c r="CPE5" s="5">
        <v>4049305</v>
      </c>
      <c r="CPF5" s="5">
        <v>1014898</v>
      </c>
      <c r="CPG5" s="5">
        <v>1000443</v>
      </c>
      <c r="CPH5" s="5">
        <v>4094362</v>
      </c>
      <c r="CPI5" s="5">
        <v>4185730</v>
      </c>
      <c r="CPJ5" s="5">
        <v>1015652</v>
      </c>
      <c r="CPK5" s="5">
        <v>1015173</v>
      </c>
      <c r="CPL5" s="5">
        <v>1015567</v>
      </c>
      <c r="CPM5" s="5">
        <v>1015248</v>
      </c>
      <c r="CPN5" s="5">
        <v>1024961</v>
      </c>
      <c r="CPO5" s="5">
        <v>1006839</v>
      </c>
      <c r="CPP5" s="5">
        <v>1013662</v>
      </c>
      <c r="CPQ5" s="5">
        <v>1007068</v>
      </c>
      <c r="CPR5" s="5">
        <v>1008286</v>
      </c>
      <c r="CPS5" s="5">
        <v>1015715</v>
      </c>
      <c r="CPT5" s="5">
        <v>1007202</v>
      </c>
      <c r="CPU5" s="5">
        <v>1002510</v>
      </c>
      <c r="CPV5" s="5">
        <v>1008787</v>
      </c>
      <c r="CPW5" s="5">
        <v>1011091</v>
      </c>
      <c r="CPX5" s="5">
        <v>1010182</v>
      </c>
      <c r="CPY5" s="5">
        <v>4099492</v>
      </c>
      <c r="CPZ5" s="5">
        <v>1008792</v>
      </c>
      <c r="CQA5" s="5">
        <v>1015069</v>
      </c>
      <c r="CQB5" s="5">
        <v>1015747</v>
      </c>
      <c r="CQC5" s="5">
        <v>1006580</v>
      </c>
      <c r="CQD5" s="5">
        <v>1014960</v>
      </c>
      <c r="CQE5" s="5">
        <v>1010784</v>
      </c>
      <c r="CQF5" s="5">
        <v>1981038</v>
      </c>
      <c r="CQG5" s="5">
        <v>1013367</v>
      </c>
      <c r="CQH5" s="5">
        <v>1012478</v>
      </c>
      <c r="CQI5" s="5">
        <v>1006216</v>
      </c>
      <c r="CQJ5" s="5">
        <v>1010928</v>
      </c>
      <c r="CQK5" s="5">
        <v>1007709</v>
      </c>
      <c r="CQL5" s="5">
        <v>4092614</v>
      </c>
      <c r="CQM5" s="5">
        <v>4073427</v>
      </c>
      <c r="CQN5" s="5">
        <v>4073395</v>
      </c>
      <c r="CQO5" s="5">
        <v>4120157</v>
      </c>
      <c r="CQP5" s="5">
        <v>1009395</v>
      </c>
      <c r="CQQ5" s="5">
        <v>4114996</v>
      </c>
      <c r="CQR5" s="5">
        <v>1016326</v>
      </c>
      <c r="CQS5" s="5">
        <v>1014854</v>
      </c>
      <c r="CQT5" s="5">
        <v>1015750</v>
      </c>
      <c r="CQU5" s="5">
        <v>1014452</v>
      </c>
      <c r="CQV5" s="5">
        <v>1008148</v>
      </c>
      <c r="CQW5" s="5">
        <v>1014867</v>
      </c>
      <c r="CQX5" s="5">
        <v>1012855</v>
      </c>
      <c r="CQY5" s="5">
        <v>1014522</v>
      </c>
      <c r="CQZ5" s="5">
        <v>1012579</v>
      </c>
      <c r="CRA5" s="5">
        <v>1008818</v>
      </c>
      <c r="CRB5" s="5">
        <v>1007947</v>
      </c>
      <c r="CRC5" s="5">
        <v>1014192</v>
      </c>
      <c r="CRD5" s="5">
        <v>1012899</v>
      </c>
      <c r="CRE5" s="5">
        <v>1009450</v>
      </c>
      <c r="CRF5" s="5">
        <v>1007902</v>
      </c>
      <c r="CRG5" s="5">
        <v>1013493</v>
      </c>
      <c r="CRH5" s="5">
        <v>1009318</v>
      </c>
      <c r="CRI5" s="5">
        <v>1016100</v>
      </c>
      <c r="CRJ5" s="5">
        <v>1010016</v>
      </c>
      <c r="CRK5" s="5">
        <v>1016367</v>
      </c>
      <c r="CRL5" s="5">
        <v>4102640</v>
      </c>
      <c r="CRM5" s="5">
        <v>1014298</v>
      </c>
      <c r="CRN5" s="5">
        <v>4072533</v>
      </c>
      <c r="CRO5" s="5">
        <v>1015515</v>
      </c>
      <c r="CRP5" s="5">
        <v>1015971</v>
      </c>
      <c r="CRQ5" s="5">
        <v>1010884</v>
      </c>
      <c r="CRR5" s="5">
        <v>1011702</v>
      </c>
      <c r="CRS5" s="5">
        <v>1012066</v>
      </c>
      <c r="CRT5" s="5">
        <v>1012728</v>
      </c>
      <c r="CRU5" s="5">
        <v>1008003</v>
      </c>
      <c r="CRV5" s="5">
        <v>1002403</v>
      </c>
      <c r="CRW5" s="5">
        <v>1012220</v>
      </c>
      <c r="CRX5" s="5">
        <v>1000913</v>
      </c>
      <c r="CRY5" s="5">
        <v>1004553</v>
      </c>
      <c r="CRZ5" s="5">
        <v>4053321</v>
      </c>
      <c r="CSA5" s="5">
        <v>1005367</v>
      </c>
      <c r="CSB5" s="5">
        <v>1011849</v>
      </c>
      <c r="CSC5" s="5">
        <v>1005013</v>
      </c>
      <c r="CSD5" s="5">
        <v>1013612</v>
      </c>
      <c r="CSE5" s="5">
        <v>1006289</v>
      </c>
      <c r="CSF5" s="5">
        <v>1013846</v>
      </c>
      <c r="CSG5" s="5">
        <v>1005607</v>
      </c>
      <c r="CSH5" s="5">
        <v>1015243</v>
      </c>
      <c r="CSI5" s="5">
        <v>1015300</v>
      </c>
      <c r="CSJ5" s="5">
        <v>1005634</v>
      </c>
      <c r="CSK5" s="5">
        <v>1015266</v>
      </c>
      <c r="CSL5" s="5">
        <v>1011415</v>
      </c>
      <c r="CSM5" s="5">
        <v>1004896</v>
      </c>
      <c r="CSN5" s="5">
        <v>1010331</v>
      </c>
      <c r="CSO5" s="5">
        <v>1012984</v>
      </c>
      <c r="CSP5" s="5">
        <v>1991038</v>
      </c>
      <c r="CSQ5" s="5">
        <v>1009665</v>
      </c>
      <c r="CSR5" s="5">
        <v>1008977</v>
      </c>
      <c r="CSS5" s="5">
        <v>1012539</v>
      </c>
      <c r="CST5" s="5">
        <v>1006602</v>
      </c>
      <c r="CSU5" s="5">
        <v>1014806</v>
      </c>
      <c r="CSV5" s="5">
        <v>1015906</v>
      </c>
      <c r="CSW5" s="5">
        <v>4056662</v>
      </c>
      <c r="CSX5" s="5">
        <v>1002145</v>
      </c>
      <c r="CSY5" s="5">
        <v>1004237</v>
      </c>
      <c r="CSZ5" s="5">
        <v>1012829</v>
      </c>
      <c r="CTA5" s="5">
        <v>4135650</v>
      </c>
      <c r="CTB5" s="5">
        <v>1015357</v>
      </c>
      <c r="CTC5" s="5">
        <v>1011213</v>
      </c>
      <c r="CTD5" s="5">
        <v>1010972</v>
      </c>
      <c r="CTE5" s="5">
        <v>1012068</v>
      </c>
      <c r="CTF5" s="5">
        <v>1002687</v>
      </c>
      <c r="CTG5" s="5">
        <v>1005393</v>
      </c>
      <c r="CTH5" s="5">
        <v>1005198</v>
      </c>
      <c r="CTI5" s="5">
        <v>1009701</v>
      </c>
      <c r="CTJ5" s="5">
        <v>1012933</v>
      </c>
      <c r="CTK5" s="5">
        <v>1005309</v>
      </c>
      <c r="CTL5" s="5">
        <v>1011097</v>
      </c>
      <c r="CTM5" s="5">
        <v>1005039</v>
      </c>
      <c r="CTN5" s="5">
        <v>1014861</v>
      </c>
      <c r="CTO5" s="5">
        <v>1015943</v>
      </c>
      <c r="CTP5" s="5">
        <v>1015755</v>
      </c>
      <c r="CTQ5" s="5">
        <v>1013231</v>
      </c>
      <c r="CTR5" s="5">
        <v>1004649</v>
      </c>
      <c r="CTS5" s="5">
        <v>1011016</v>
      </c>
      <c r="CTT5" s="5">
        <v>1014299</v>
      </c>
      <c r="CTU5" s="5">
        <v>1004517</v>
      </c>
      <c r="CTV5" s="5">
        <v>1005017</v>
      </c>
      <c r="CTW5" s="5">
        <v>1004270</v>
      </c>
      <c r="CTX5" s="5">
        <v>1012593</v>
      </c>
      <c r="CTY5" s="5">
        <v>1012635</v>
      </c>
      <c r="CTZ5" s="5">
        <v>1011249</v>
      </c>
      <c r="CUA5" s="5">
        <v>1014737</v>
      </c>
      <c r="CUB5" s="5">
        <v>1008293</v>
      </c>
      <c r="CUC5" s="5">
        <v>1010700</v>
      </c>
      <c r="CUD5" s="5">
        <v>1014329</v>
      </c>
      <c r="CUE5" s="5">
        <v>1011703</v>
      </c>
      <c r="CUF5" s="5">
        <v>1011926</v>
      </c>
      <c r="CUG5" s="5">
        <v>4104871</v>
      </c>
      <c r="CUH5" s="5">
        <v>1004380</v>
      </c>
      <c r="CUI5" s="5">
        <v>4147296</v>
      </c>
      <c r="CUJ5" s="5">
        <v>1009860</v>
      </c>
      <c r="CUK5" s="5">
        <v>1006844</v>
      </c>
      <c r="CUL5" s="5">
        <v>1012043</v>
      </c>
      <c r="CUM5" s="5">
        <v>4043967</v>
      </c>
      <c r="CUN5" s="5">
        <v>4107580</v>
      </c>
      <c r="CUO5" s="5">
        <v>1009854</v>
      </c>
      <c r="CUP5" s="5">
        <v>1012148</v>
      </c>
      <c r="CUQ5" s="5">
        <v>1012071</v>
      </c>
      <c r="CUR5" s="5">
        <v>1011492</v>
      </c>
      <c r="CUS5" s="5">
        <v>1012208</v>
      </c>
      <c r="CUT5" s="5">
        <v>1011636</v>
      </c>
      <c r="CUU5" s="5">
        <v>1011315</v>
      </c>
      <c r="CUV5" s="5">
        <v>4104875</v>
      </c>
      <c r="CUW5" s="5">
        <v>1011431</v>
      </c>
      <c r="CUX5" s="5">
        <v>1981026</v>
      </c>
      <c r="CUY5" s="5">
        <v>1011421</v>
      </c>
      <c r="CUZ5" s="5">
        <v>1010616</v>
      </c>
      <c r="CVA5" s="5">
        <v>1011301</v>
      </c>
      <c r="CVB5" s="5">
        <v>1011518</v>
      </c>
      <c r="CVC5" s="5">
        <v>1001779</v>
      </c>
      <c r="CVD5" s="5">
        <v>1011817</v>
      </c>
      <c r="CVE5" s="5">
        <v>1001292</v>
      </c>
      <c r="CVF5" s="5">
        <v>1011970</v>
      </c>
      <c r="CVG5" s="5">
        <v>1006826</v>
      </c>
      <c r="CVH5" s="5">
        <v>1011525</v>
      </c>
      <c r="CVI5" s="5">
        <v>1012413</v>
      </c>
      <c r="CVJ5" s="5">
        <v>1011458</v>
      </c>
      <c r="CVK5" s="5">
        <v>1011532</v>
      </c>
      <c r="CVL5" s="5">
        <v>1009820</v>
      </c>
      <c r="CVM5" s="5">
        <v>1011635</v>
      </c>
      <c r="CVN5" s="5">
        <v>1012343</v>
      </c>
      <c r="CVO5" s="5">
        <v>11108175</v>
      </c>
      <c r="CVP5" s="5">
        <v>1009926</v>
      </c>
      <c r="CVQ5" s="5">
        <v>4051614</v>
      </c>
      <c r="CVR5" s="5">
        <v>1000279</v>
      </c>
      <c r="CVS5" s="5">
        <v>1009492</v>
      </c>
      <c r="CVT5" s="5">
        <v>4157568</v>
      </c>
      <c r="CVU5" s="5">
        <v>1981015</v>
      </c>
      <c r="CVV5" s="5">
        <v>4056856</v>
      </c>
      <c r="CVW5" s="5">
        <v>1008364</v>
      </c>
      <c r="CVX5" s="5">
        <v>1006764</v>
      </c>
      <c r="CVY5" s="5">
        <v>4054632</v>
      </c>
      <c r="CVZ5" s="5">
        <v>1002268</v>
      </c>
      <c r="CWA5" s="5">
        <v>1001866</v>
      </c>
      <c r="CWB5" s="5">
        <v>1001889</v>
      </c>
      <c r="CWC5" s="5">
        <v>1010062</v>
      </c>
      <c r="CWD5" s="5">
        <v>1015931</v>
      </c>
      <c r="CWE5" s="5">
        <v>1006701</v>
      </c>
      <c r="CWF5" s="5">
        <v>1008506</v>
      </c>
      <c r="CWG5" s="5">
        <v>1009178</v>
      </c>
      <c r="CWH5" s="5">
        <v>1002336</v>
      </c>
      <c r="CWI5" s="5">
        <v>4157597</v>
      </c>
      <c r="CWJ5" s="5">
        <v>1011959</v>
      </c>
      <c r="CWK5" s="5">
        <v>100761</v>
      </c>
      <c r="CWL5" s="5">
        <v>1001938</v>
      </c>
      <c r="CWM5" s="5">
        <v>4092663</v>
      </c>
      <c r="CWN5" s="5">
        <v>1984062</v>
      </c>
      <c r="CWO5" s="5">
        <v>4054580</v>
      </c>
      <c r="CWP5" s="5">
        <v>100401</v>
      </c>
      <c r="CWQ5" s="5">
        <v>1000004</v>
      </c>
      <c r="CWR5" s="5">
        <v>4122615</v>
      </c>
      <c r="CWS5" s="5">
        <v>4209836</v>
      </c>
      <c r="CWT5" s="5">
        <v>1007132</v>
      </c>
      <c r="CWU5" s="5">
        <v>1009816</v>
      </c>
      <c r="CWV5" s="5">
        <v>1012824</v>
      </c>
      <c r="CWW5" s="5">
        <v>1013847</v>
      </c>
      <c r="CWX5" s="5">
        <v>1007272</v>
      </c>
      <c r="CWY5" s="5">
        <v>1011151</v>
      </c>
      <c r="CWZ5" s="5">
        <v>101226764</v>
      </c>
      <c r="CXA5" s="5">
        <v>14996997</v>
      </c>
      <c r="CXB5" s="5">
        <v>1014503</v>
      </c>
      <c r="CXC5" s="5">
        <v>1011208</v>
      </c>
      <c r="CXD5" s="5">
        <v>1015466</v>
      </c>
      <c r="CXE5" s="5">
        <v>1001043</v>
      </c>
      <c r="CXF5" s="5">
        <v>1007093</v>
      </c>
      <c r="CXG5" s="5">
        <v>1012177</v>
      </c>
      <c r="CXH5" s="5">
        <v>1014001</v>
      </c>
      <c r="CXI5" s="5">
        <v>1014565</v>
      </c>
      <c r="CXJ5" s="5">
        <v>3005171</v>
      </c>
      <c r="CXK5" s="5">
        <v>1012873</v>
      </c>
      <c r="CXL5" s="5">
        <v>1015418</v>
      </c>
      <c r="CXM5" s="5">
        <v>1015904</v>
      </c>
      <c r="CXN5" s="5">
        <v>1015938</v>
      </c>
      <c r="CXO5" s="5">
        <v>1014188</v>
      </c>
      <c r="CXP5" s="5">
        <v>1015557</v>
      </c>
      <c r="CXQ5" s="5">
        <v>1016396</v>
      </c>
      <c r="CXR5" s="5">
        <v>1014848</v>
      </c>
      <c r="CXS5" s="5">
        <v>1014037</v>
      </c>
      <c r="CXT5" s="5">
        <v>1014621</v>
      </c>
      <c r="CXU5" s="5">
        <v>1014193</v>
      </c>
      <c r="CXV5" s="5">
        <v>1015719</v>
      </c>
      <c r="CXW5" s="5">
        <v>1012302</v>
      </c>
      <c r="CXX5" s="5">
        <v>1006988</v>
      </c>
      <c r="CXY5" s="5">
        <v>1015961</v>
      </c>
      <c r="CXZ5" s="5">
        <v>1015909</v>
      </c>
      <c r="CYA5" s="5">
        <v>1015270</v>
      </c>
      <c r="CYB5" s="5">
        <v>1007147</v>
      </c>
      <c r="CYC5" s="5">
        <v>1015291</v>
      </c>
      <c r="CYD5" s="5">
        <v>1015436</v>
      </c>
      <c r="CYE5" s="5">
        <v>1016236</v>
      </c>
      <c r="CYF5" s="5">
        <v>1016443</v>
      </c>
      <c r="CYG5" s="5">
        <v>1012427</v>
      </c>
      <c r="CYH5" s="5">
        <v>1000104</v>
      </c>
      <c r="CYI5" s="5">
        <v>1016076</v>
      </c>
      <c r="CYJ5" s="5">
        <v>1014326</v>
      </c>
      <c r="CYK5" s="5">
        <v>1014825</v>
      </c>
      <c r="CYL5" s="5">
        <v>1014057</v>
      </c>
      <c r="CYM5" s="5">
        <v>1015166</v>
      </c>
      <c r="CYN5" s="5">
        <v>1013888</v>
      </c>
      <c r="CYO5" s="5">
        <v>1014905</v>
      </c>
      <c r="CYP5" s="5">
        <v>1012168</v>
      </c>
      <c r="CYQ5" s="5">
        <v>1012868</v>
      </c>
      <c r="CYR5" s="5">
        <v>1012594</v>
      </c>
      <c r="CYS5" s="5">
        <v>1007020</v>
      </c>
      <c r="CYT5" s="5">
        <v>1012767</v>
      </c>
      <c r="CYU5" s="5">
        <v>1014332</v>
      </c>
      <c r="CYV5" s="5">
        <v>1016452</v>
      </c>
      <c r="CYW5" s="5">
        <v>1012495</v>
      </c>
      <c r="CYX5" s="5">
        <v>1023825</v>
      </c>
      <c r="CYY5" s="5">
        <v>1012276</v>
      </c>
      <c r="CYZ5" s="5">
        <v>1016479</v>
      </c>
      <c r="CZA5" s="5">
        <v>1012309</v>
      </c>
      <c r="CZB5" s="5">
        <v>1016185</v>
      </c>
      <c r="CZC5" s="5">
        <v>1014994</v>
      </c>
      <c r="CZD5" s="5">
        <v>1013472</v>
      </c>
      <c r="CZE5" s="5">
        <v>1012434</v>
      </c>
      <c r="CZF5" s="5">
        <v>1014110</v>
      </c>
      <c r="CZG5" s="5">
        <v>1013949</v>
      </c>
      <c r="CZH5" s="5">
        <v>4135963</v>
      </c>
      <c r="CZI5" s="5">
        <v>1014501</v>
      </c>
      <c r="CZJ5" s="5">
        <v>1014555</v>
      </c>
      <c r="CZK5" s="5">
        <v>1012282</v>
      </c>
      <c r="CZL5" s="5">
        <v>1015337</v>
      </c>
      <c r="CZM5" s="5">
        <v>4091338</v>
      </c>
      <c r="CZN5" s="5">
        <v>1006955</v>
      </c>
      <c r="CZO5" s="5">
        <v>4163741</v>
      </c>
      <c r="CZP5" s="5">
        <v>1009700</v>
      </c>
      <c r="CZQ5" s="5">
        <v>1004035</v>
      </c>
      <c r="CZR5" s="5">
        <v>1008170</v>
      </c>
      <c r="CZS5" s="5">
        <v>1016477</v>
      </c>
      <c r="CZT5" s="5">
        <v>1010724</v>
      </c>
      <c r="CZU5" s="5">
        <v>1012079</v>
      </c>
      <c r="CZV5" s="5">
        <v>1023366</v>
      </c>
      <c r="CZW5" s="5">
        <v>1016033</v>
      </c>
      <c r="CZX5" s="5">
        <v>1005097</v>
      </c>
      <c r="CZY5" s="5">
        <v>1015315</v>
      </c>
      <c r="CZZ5" s="5">
        <v>1009991</v>
      </c>
      <c r="DAA5" s="5">
        <v>1002645</v>
      </c>
      <c r="DAB5" s="5">
        <v>1005510</v>
      </c>
      <c r="DAC5" s="5">
        <v>1006240</v>
      </c>
      <c r="DAD5" s="5">
        <v>1014592</v>
      </c>
      <c r="DAE5" s="5">
        <v>1008806</v>
      </c>
      <c r="DAF5" s="5">
        <v>1009897</v>
      </c>
      <c r="DAG5" s="5">
        <v>1005595</v>
      </c>
      <c r="DAH5" s="5">
        <v>1007479</v>
      </c>
      <c r="DAI5" s="5">
        <v>1016125</v>
      </c>
      <c r="DAJ5" s="5">
        <v>1009806</v>
      </c>
      <c r="DAK5" s="5">
        <v>1005046</v>
      </c>
      <c r="DAL5" s="5">
        <v>1009146</v>
      </c>
      <c r="DAM5" s="5">
        <v>1016331</v>
      </c>
      <c r="DAN5" s="5">
        <v>1010520</v>
      </c>
      <c r="DAO5" s="5">
        <v>1016349</v>
      </c>
      <c r="DAP5" s="5">
        <v>1010760</v>
      </c>
      <c r="DAQ5" s="5">
        <v>1005092</v>
      </c>
      <c r="DAR5" s="5">
        <v>1009175</v>
      </c>
      <c r="DAS5" s="5">
        <v>1011134</v>
      </c>
      <c r="DAT5" s="5">
        <v>1015369</v>
      </c>
      <c r="DAU5" s="5">
        <v>1006982</v>
      </c>
      <c r="DAV5" s="5">
        <v>1009957</v>
      </c>
      <c r="DAW5" s="5">
        <v>1005140</v>
      </c>
      <c r="DAX5" s="5">
        <v>1016386</v>
      </c>
      <c r="DAY5" s="5">
        <v>1007060</v>
      </c>
      <c r="DAZ5" s="5">
        <v>1004681</v>
      </c>
      <c r="DBA5" s="5">
        <v>1009918</v>
      </c>
      <c r="DBB5" s="5">
        <v>1015362</v>
      </c>
      <c r="DBC5" s="5">
        <v>1016395</v>
      </c>
      <c r="DBD5" s="5">
        <v>1015992</v>
      </c>
      <c r="DBE5" s="5">
        <v>1006265</v>
      </c>
      <c r="DBF5" s="5">
        <v>1009028</v>
      </c>
      <c r="DBG5" s="5">
        <v>1010703</v>
      </c>
      <c r="DBH5" s="5">
        <v>1009837</v>
      </c>
      <c r="DBI5" s="5">
        <v>1016442</v>
      </c>
      <c r="DBJ5" s="5">
        <v>1000632</v>
      </c>
      <c r="DBK5" s="5">
        <v>1005967</v>
      </c>
      <c r="DBL5" s="5">
        <v>1008957</v>
      </c>
      <c r="DBM5" s="5">
        <v>1009422</v>
      </c>
      <c r="DBN5" s="5">
        <v>1023153</v>
      </c>
      <c r="DBO5" s="5">
        <v>1002507</v>
      </c>
      <c r="DBP5" s="5">
        <v>1010075</v>
      </c>
      <c r="DBQ5" s="5">
        <v>1007280</v>
      </c>
      <c r="DBR5" s="5">
        <v>1010672</v>
      </c>
      <c r="DBS5" s="5">
        <v>1009611</v>
      </c>
      <c r="DBT5" s="5">
        <v>1010346</v>
      </c>
      <c r="DBU5" s="5">
        <v>1008967</v>
      </c>
      <c r="DBV5" s="5">
        <v>1009121</v>
      </c>
      <c r="DBW5" s="5">
        <v>1005559</v>
      </c>
      <c r="DBX5" s="5">
        <v>1007367</v>
      </c>
      <c r="DBY5" s="5">
        <v>1016074</v>
      </c>
      <c r="DBZ5" s="5">
        <v>1008895</v>
      </c>
      <c r="DCA5" s="5">
        <v>1005772</v>
      </c>
      <c r="DCB5" s="5">
        <v>1991026</v>
      </c>
      <c r="DCC5" s="5">
        <v>1016189</v>
      </c>
      <c r="DCD5" s="5">
        <v>1014477</v>
      </c>
      <c r="DCE5" s="5">
        <v>1010897</v>
      </c>
      <c r="DCF5" s="5">
        <v>1010493</v>
      </c>
      <c r="DCG5" s="5">
        <v>1011065</v>
      </c>
      <c r="DCH5" s="5">
        <v>1006649</v>
      </c>
      <c r="DCI5" s="5">
        <v>1006208</v>
      </c>
      <c r="DCJ5" s="5">
        <v>1007603</v>
      </c>
      <c r="DCK5" s="5">
        <v>1010030</v>
      </c>
      <c r="DCL5" s="5">
        <v>1014635</v>
      </c>
      <c r="DCM5" s="5">
        <v>1010155</v>
      </c>
      <c r="DCN5" s="5">
        <v>1010990</v>
      </c>
      <c r="DCO5" s="5">
        <v>1006828</v>
      </c>
      <c r="DCP5" s="5">
        <v>1010642</v>
      </c>
      <c r="DCQ5" s="5">
        <v>1010602</v>
      </c>
      <c r="DCR5" s="5">
        <v>1010809</v>
      </c>
      <c r="DCS5" s="5">
        <v>1008829</v>
      </c>
      <c r="DCT5" s="5">
        <v>1010080</v>
      </c>
      <c r="DCU5" s="5">
        <v>1005408</v>
      </c>
      <c r="DCV5" s="5">
        <v>1004574</v>
      </c>
      <c r="DCW5" s="5">
        <v>1016513</v>
      </c>
      <c r="DCX5" s="5">
        <v>1000948</v>
      </c>
      <c r="DCY5" s="5">
        <v>1013030</v>
      </c>
      <c r="DCZ5" s="5">
        <v>1005240</v>
      </c>
      <c r="DDA5" s="5">
        <v>1005339</v>
      </c>
      <c r="DDB5" s="5">
        <v>1012151</v>
      </c>
      <c r="DDC5" s="5">
        <v>1001260</v>
      </c>
      <c r="DDD5" s="5">
        <v>1005839</v>
      </c>
      <c r="DDE5" s="5">
        <v>1012122</v>
      </c>
      <c r="DDF5" s="5">
        <v>1008355</v>
      </c>
      <c r="DDG5" s="5">
        <v>1009772</v>
      </c>
      <c r="DDH5" s="5">
        <v>1004325</v>
      </c>
      <c r="DDI5" s="5">
        <v>1001416</v>
      </c>
      <c r="DDJ5" s="5">
        <v>1002776</v>
      </c>
      <c r="DDK5" s="5">
        <v>1012190</v>
      </c>
      <c r="DDL5" s="5">
        <v>1009619</v>
      </c>
      <c r="DDM5" s="5">
        <v>1011044</v>
      </c>
      <c r="DDN5" s="5">
        <v>1005877</v>
      </c>
      <c r="DDO5" s="5">
        <v>4163744</v>
      </c>
      <c r="DDP5" s="5">
        <v>1005042</v>
      </c>
      <c r="DDQ5" s="5">
        <v>1010329</v>
      </c>
      <c r="DDR5" s="5">
        <v>1015201</v>
      </c>
      <c r="DDS5" s="5">
        <v>1009126</v>
      </c>
      <c r="DDT5" s="5">
        <v>1982020</v>
      </c>
      <c r="DDU5" s="5">
        <v>1005065</v>
      </c>
      <c r="DDV5" s="5">
        <v>1015233</v>
      </c>
      <c r="DDW5" s="5">
        <v>1004719</v>
      </c>
      <c r="DDX5" s="5">
        <v>1025176</v>
      </c>
      <c r="DDY5" s="5">
        <v>1014619</v>
      </c>
      <c r="DDZ5" s="5">
        <v>1008851</v>
      </c>
      <c r="DEA5" s="5">
        <v>1000394</v>
      </c>
      <c r="DEB5" s="5">
        <v>1016130</v>
      </c>
      <c r="DEC5" s="5">
        <v>1012747</v>
      </c>
      <c r="DED5" s="5">
        <v>1010932</v>
      </c>
      <c r="DEE5" s="5">
        <v>1007500</v>
      </c>
      <c r="DEF5" s="5">
        <v>1014405</v>
      </c>
      <c r="DEG5" s="5">
        <v>1001202</v>
      </c>
      <c r="DEH5" s="5">
        <v>1009815</v>
      </c>
      <c r="DEI5" s="5">
        <v>1005070</v>
      </c>
      <c r="DEJ5" s="5">
        <v>1008780</v>
      </c>
      <c r="DEK5" s="5">
        <v>1015391</v>
      </c>
      <c r="DEL5" s="5">
        <v>1012075</v>
      </c>
      <c r="DEM5" s="5">
        <v>1011118</v>
      </c>
      <c r="DEN5" s="5">
        <v>1001912</v>
      </c>
      <c r="DEO5" s="5">
        <v>1006020</v>
      </c>
      <c r="DEP5" s="5">
        <v>1001151</v>
      </c>
      <c r="DEQ5" s="5">
        <v>1005336</v>
      </c>
      <c r="DER5" s="5">
        <v>1013063</v>
      </c>
      <c r="DES5" s="5">
        <v>1012046</v>
      </c>
      <c r="DET5" s="5">
        <v>1013096</v>
      </c>
      <c r="DEU5" s="5">
        <v>1009562</v>
      </c>
      <c r="DEV5" s="5">
        <v>4115465</v>
      </c>
      <c r="DEW5" s="5">
        <v>1012099</v>
      </c>
      <c r="DEX5" s="5">
        <v>1016268</v>
      </c>
      <c r="DEY5" s="5">
        <v>1007092</v>
      </c>
      <c r="DEZ5" s="5">
        <v>1006625</v>
      </c>
      <c r="DFA5" s="5">
        <v>1015893</v>
      </c>
      <c r="DFB5" s="5">
        <v>1006543</v>
      </c>
      <c r="DFC5" s="5">
        <v>1007146</v>
      </c>
      <c r="DFD5" s="5">
        <v>1012997</v>
      </c>
      <c r="DFE5" s="5">
        <v>1005539</v>
      </c>
      <c r="DFF5" s="5">
        <v>1007351</v>
      </c>
      <c r="DFG5" s="5">
        <v>1004748</v>
      </c>
      <c r="DFH5" s="5">
        <v>1001454</v>
      </c>
      <c r="DFI5" s="5">
        <v>1010064</v>
      </c>
      <c r="DFJ5" s="5">
        <v>1007382</v>
      </c>
      <c r="DFK5" s="5">
        <v>1011058</v>
      </c>
      <c r="DFL5" s="5">
        <v>1005077</v>
      </c>
      <c r="DFM5" s="5">
        <v>1011220</v>
      </c>
      <c r="DFN5" s="5">
        <v>4566218</v>
      </c>
      <c r="DFO5" s="5">
        <v>1000361</v>
      </c>
      <c r="DFP5" s="5">
        <v>1000140</v>
      </c>
      <c r="DFQ5" s="5">
        <v>1011319</v>
      </c>
      <c r="DFR5" s="5">
        <v>1005294</v>
      </c>
      <c r="DFS5" s="5">
        <v>13484455</v>
      </c>
      <c r="DFT5" s="5">
        <v>29738079</v>
      </c>
      <c r="DFU5" s="5">
        <v>1009879</v>
      </c>
      <c r="DFV5" s="5">
        <v>1001893</v>
      </c>
      <c r="DFW5" s="5">
        <v>4055839</v>
      </c>
      <c r="DFX5" s="5">
        <v>1004066</v>
      </c>
      <c r="DFY5" s="5">
        <v>1974062</v>
      </c>
      <c r="DFZ5" s="5">
        <v>4064754</v>
      </c>
      <c r="DGA5" s="5">
        <v>1002488</v>
      </c>
      <c r="DGB5" s="5">
        <v>1013819</v>
      </c>
      <c r="DGC5" s="5">
        <v>1026303</v>
      </c>
      <c r="DGD5" s="5">
        <v>1002231</v>
      </c>
      <c r="DGE5" s="5">
        <v>1026288</v>
      </c>
      <c r="DGF5" s="5">
        <v>1000833</v>
      </c>
      <c r="DGG5" s="5">
        <v>4101162</v>
      </c>
      <c r="DGH5" s="5">
        <v>1000820</v>
      </c>
      <c r="DGI5" s="5">
        <v>4137502</v>
      </c>
      <c r="DGJ5" s="5">
        <v>1982007</v>
      </c>
      <c r="DGK5" s="5">
        <v>4099013</v>
      </c>
      <c r="DGL5" s="5">
        <v>111747158</v>
      </c>
      <c r="DGM5" s="5">
        <v>1009368</v>
      </c>
      <c r="DGN5" s="5">
        <v>1006411</v>
      </c>
      <c r="DGO5" s="5">
        <v>1011441</v>
      </c>
      <c r="DGP5" s="5">
        <v>113535892</v>
      </c>
      <c r="DGQ5" s="5">
        <v>1001917</v>
      </c>
      <c r="DGR5" s="5">
        <v>4161901</v>
      </c>
      <c r="DGS5" s="5">
        <v>4066509</v>
      </c>
      <c r="DGT5" s="5">
        <v>1024981</v>
      </c>
      <c r="DGU5" s="5">
        <v>1016389</v>
      </c>
      <c r="DGV5" s="5">
        <v>1015289</v>
      </c>
      <c r="DGW5" s="5">
        <v>1000782</v>
      </c>
      <c r="DGX5" s="5">
        <v>133795098</v>
      </c>
      <c r="DGY5" s="5">
        <v>1004276</v>
      </c>
      <c r="DGZ5" s="5">
        <v>1010738</v>
      </c>
      <c r="DHA5" s="5">
        <v>1009661</v>
      </c>
      <c r="DHB5" s="5">
        <v>1001780</v>
      </c>
      <c r="DHC5" s="5">
        <v>1001721</v>
      </c>
      <c r="DHD5" s="5">
        <v>4782746</v>
      </c>
      <c r="DHE5" s="5">
        <v>1011719</v>
      </c>
      <c r="DHF5" s="5">
        <v>4188259</v>
      </c>
      <c r="DHG5" s="5">
        <v>1000504</v>
      </c>
      <c r="DHH5" s="5">
        <v>1991055</v>
      </c>
      <c r="DHI5" s="5">
        <v>1007001</v>
      </c>
      <c r="DHJ5" s="5">
        <v>1006590</v>
      </c>
      <c r="DHK5" s="5">
        <v>13307168</v>
      </c>
      <c r="DHL5" s="5">
        <v>1012037</v>
      </c>
      <c r="DHM5" s="5">
        <v>1000792</v>
      </c>
      <c r="DHN5" s="5">
        <v>1001699</v>
      </c>
      <c r="DHO5" s="5">
        <v>1008896</v>
      </c>
      <c r="DHP5" s="5">
        <v>1015372</v>
      </c>
      <c r="DHQ5" s="5">
        <v>106576985</v>
      </c>
      <c r="DHR5" s="5">
        <v>1014201</v>
      </c>
      <c r="DHS5" s="5">
        <v>1008672</v>
      </c>
      <c r="DHT5" s="5">
        <v>1011880</v>
      </c>
      <c r="DHU5" s="5">
        <v>1023438</v>
      </c>
      <c r="DHV5" s="5">
        <v>1006909</v>
      </c>
      <c r="DHW5" s="5">
        <v>4064751</v>
      </c>
      <c r="DHX5" s="5">
        <v>1010161</v>
      </c>
      <c r="DHY5" s="5">
        <v>1013851</v>
      </c>
      <c r="DHZ5" s="5">
        <v>1000506</v>
      </c>
      <c r="DIA5" s="5">
        <v>1016521</v>
      </c>
      <c r="DIB5" s="5">
        <v>1006793</v>
      </c>
      <c r="DIC5" s="5">
        <v>1013466</v>
      </c>
      <c r="DID5" s="5">
        <v>1026256</v>
      </c>
      <c r="DIE5" s="5">
        <v>1013503</v>
      </c>
      <c r="DIF5" s="5">
        <v>1014148</v>
      </c>
      <c r="DIG5" s="5">
        <v>1012762</v>
      </c>
      <c r="DIH5" s="5">
        <v>1010107</v>
      </c>
      <c r="DII5" s="5">
        <v>4167097</v>
      </c>
      <c r="DIJ5" s="5">
        <v>1010129</v>
      </c>
      <c r="DIK5" s="5">
        <v>4053436</v>
      </c>
      <c r="DIL5" s="5">
        <v>1006664</v>
      </c>
      <c r="DIM5" s="5">
        <v>1013681</v>
      </c>
      <c r="DIN5" s="5">
        <v>1016493</v>
      </c>
      <c r="DIO5" s="5">
        <v>1009331</v>
      </c>
      <c r="DIP5" s="5">
        <v>1000173</v>
      </c>
      <c r="DIQ5" s="5">
        <v>1006613</v>
      </c>
      <c r="DIR5" s="5">
        <v>4055857</v>
      </c>
      <c r="DIS5" s="5">
        <v>1015808</v>
      </c>
      <c r="DIT5" s="5">
        <v>1012737</v>
      </c>
      <c r="DIU5" s="5">
        <v>1000990</v>
      </c>
      <c r="DIV5" s="5">
        <v>1009941</v>
      </c>
      <c r="DIW5" s="5">
        <v>1012900</v>
      </c>
      <c r="DIX5" s="5">
        <v>1012718</v>
      </c>
      <c r="DIY5" s="5">
        <v>1006166</v>
      </c>
      <c r="DIZ5" s="5">
        <v>4092862</v>
      </c>
      <c r="DJA5" s="5">
        <v>107533838</v>
      </c>
      <c r="DJB5" s="5">
        <v>1011812</v>
      </c>
      <c r="DJC5" s="5">
        <v>1136016</v>
      </c>
      <c r="DJD5" s="5">
        <v>4051012</v>
      </c>
      <c r="DJE5" s="5">
        <v>4143305</v>
      </c>
      <c r="DJF5" s="5">
        <v>4154793</v>
      </c>
      <c r="DJG5" s="5">
        <v>4187496</v>
      </c>
      <c r="DJH5" s="5">
        <v>101287635</v>
      </c>
      <c r="DJI5" s="5">
        <v>4246408</v>
      </c>
      <c r="DJJ5" s="5">
        <v>9811670</v>
      </c>
      <c r="DJK5" s="5">
        <v>4163252</v>
      </c>
      <c r="DJL5" s="5">
        <v>1009000</v>
      </c>
      <c r="DJM5" s="5">
        <v>1009559</v>
      </c>
      <c r="DJN5" s="5">
        <v>4079947</v>
      </c>
      <c r="DJO5" s="5">
        <v>4086862</v>
      </c>
      <c r="DJP5" s="5">
        <v>4108826</v>
      </c>
      <c r="DJQ5" s="5">
        <v>1021707</v>
      </c>
      <c r="DJR5" s="5">
        <v>1003012</v>
      </c>
      <c r="DJS5" s="5">
        <v>1005392</v>
      </c>
      <c r="DJT5" s="5">
        <v>4438004</v>
      </c>
      <c r="DJU5" s="5">
        <v>1009149</v>
      </c>
      <c r="DJV5" s="5">
        <v>4055271</v>
      </c>
      <c r="DJW5" s="5">
        <v>4137174</v>
      </c>
      <c r="DJX5" s="5">
        <v>4051697</v>
      </c>
      <c r="DJY5" s="5">
        <v>8948297</v>
      </c>
      <c r="DJZ5" s="5">
        <v>1020864</v>
      </c>
      <c r="DKA5" s="5">
        <v>4055906</v>
      </c>
      <c r="DKB5" s="5">
        <v>134977021</v>
      </c>
      <c r="DKC5" s="5">
        <v>1007166</v>
      </c>
      <c r="DKD5" s="5">
        <v>4213335</v>
      </c>
      <c r="DKE5" s="5">
        <v>1014685</v>
      </c>
      <c r="DKF5" s="5">
        <v>7599669</v>
      </c>
      <c r="DKG5" s="5">
        <v>1000191</v>
      </c>
      <c r="DKH5" s="5">
        <v>4257824</v>
      </c>
      <c r="DKI5" s="5">
        <v>4819626</v>
      </c>
      <c r="DKJ5" s="5">
        <v>6783076</v>
      </c>
      <c r="DKK5" s="5">
        <v>8680078</v>
      </c>
      <c r="DKL5" s="5">
        <v>8577774</v>
      </c>
      <c r="DKM5" s="5">
        <v>13307091</v>
      </c>
      <c r="DKN5" s="5">
        <v>13320353</v>
      </c>
      <c r="DKO5" s="5">
        <v>13297866</v>
      </c>
      <c r="DKP5" s="5">
        <v>4009261</v>
      </c>
      <c r="DKQ5" s="5">
        <v>6608044</v>
      </c>
      <c r="DKR5" s="5">
        <v>13297930</v>
      </c>
      <c r="DKS5" s="5">
        <v>4055285</v>
      </c>
      <c r="DKT5" s="5">
        <v>13342081</v>
      </c>
      <c r="DKU5" s="5">
        <v>4055287</v>
      </c>
      <c r="DKV5" s="5">
        <v>1005296</v>
      </c>
      <c r="DKW5" s="5">
        <v>4055270</v>
      </c>
      <c r="DKX5" s="5">
        <v>4236064</v>
      </c>
      <c r="DKY5" s="5">
        <v>4055184</v>
      </c>
      <c r="DKZ5" s="5">
        <v>1015568</v>
      </c>
      <c r="DLA5" s="5">
        <v>4055262</v>
      </c>
      <c r="DLB5" s="5">
        <v>1006244</v>
      </c>
      <c r="DLC5" s="5">
        <v>6584491</v>
      </c>
      <c r="DLD5" s="5">
        <v>1013450</v>
      </c>
      <c r="DLE5" s="5">
        <v>4237640</v>
      </c>
      <c r="DLF5" s="5">
        <v>1007224</v>
      </c>
      <c r="DLG5" s="5">
        <v>4332843</v>
      </c>
      <c r="DLH5" s="5">
        <v>4214240</v>
      </c>
      <c r="DLI5" s="5">
        <v>1015993</v>
      </c>
      <c r="DLJ5" s="5">
        <v>4280139</v>
      </c>
      <c r="DLK5" s="5">
        <v>13353930</v>
      </c>
      <c r="DLL5" s="5">
        <v>4220858</v>
      </c>
      <c r="DLM5" s="5">
        <v>4314981</v>
      </c>
      <c r="DLN5" s="5">
        <v>8735869</v>
      </c>
      <c r="DLO5" s="5">
        <v>1000907</v>
      </c>
      <c r="DLP5" s="5">
        <v>102403</v>
      </c>
      <c r="DLQ5" s="5">
        <v>1007225</v>
      </c>
      <c r="DLR5" s="5">
        <v>1004953</v>
      </c>
      <c r="DLS5" s="5">
        <v>1005678</v>
      </c>
      <c r="DLT5" s="5">
        <v>4227399</v>
      </c>
      <c r="DLU5" s="5">
        <v>1014917</v>
      </c>
      <c r="DLV5" s="5">
        <v>4173664</v>
      </c>
      <c r="DLW5" s="5">
        <v>13297538</v>
      </c>
      <c r="DLX5" s="5">
        <v>4282246</v>
      </c>
      <c r="DLY5" s="5">
        <v>4307939</v>
      </c>
      <c r="DLZ5" s="5">
        <v>1009873</v>
      </c>
      <c r="DMA5" s="5">
        <v>4245882</v>
      </c>
      <c r="DMB5" s="5">
        <v>7585160</v>
      </c>
      <c r="DMC5" s="5">
        <v>1006575</v>
      </c>
      <c r="DMD5" s="5">
        <v>4071887</v>
      </c>
      <c r="DME5" s="5">
        <v>4253302</v>
      </c>
      <c r="DMF5" s="5">
        <v>4274655</v>
      </c>
      <c r="DMG5" s="5">
        <v>6468443</v>
      </c>
      <c r="DMH5" s="5">
        <v>1001838</v>
      </c>
      <c r="DMI5" s="5">
        <v>4237643</v>
      </c>
      <c r="DMJ5" s="5">
        <v>4142859</v>
      </c>
      <c r="DMK5" s="5">
        <v>1006731</v>
      </c>
      <c r="DML5" s="5">
        <v>1007848</v>
      </c>
      <c r="DMM5" s="5">
        <v>4135651</v>
      </c>
      <c r="DMN5" s="5">
        <v>1004450</v>
      </c>
      <c r="DMO5" s="5">
        <v>4830388</v>
      </c>
      <c r="DMP5" s="5">
        <v>4334751</v>
      </c>
      <c r="DMQ5" s="5">
        <v>1005359</v>
      </c>
      <c r="DMR5" s="5">
        <v>4092910</v>
      </c>
      <c r="DMS5" s="5">
        <v>4091182</v>
      </c>
      <c r="DMT5" s="5">
        <v>6370168</v>
      </c>
      <c r="DMU5" s="5">
        <v>4102088</v>
      </c>
      <c r="DMV5" s="5">
        <v>4050705</v>
      </c>
      <c r="DMW5" s="5">
        <v>4236050</v>
      </c>
      <c r="DMX5" s="5">
        <v>1000746</v>
      </c>
      <c r="DMY5" s="5">
        <v>1009810</v>
      </c>
      <c r="DMZ5" s="5">
        <v>1011359</v>
      </c>
      <c r="DNA5" s="5">
        <v>1012511</v>
      </c>
      <c r="DNB5" s="5">
        <v>1015782</v>
      </c>
      <c r="DNC5" s="5">
        <v>1015098</v>
      </c>
      <c r="DND5" s="5">
        <v>1001914</v>
      </c>
      <c r="DNE5" s="5">
        <v>1009456</v>
      </c>
      <c r="DNF5" s="5">
        <v>10721695</v>
      </c>
      <c r="DNG5" s="5">
        <v>1014508</v>
      </c>
      <c r="DNH5" s="5">
        <v>4156889</v>
      </c>
      <c r="DNI5" s="5">
        <v>4072409</v>
      </c>
      <c r="DNJ5" s="5">
        <v>1002225</v>
      </c>
      <c r="DNK5" s="5">
        <v>8892763</v>
      </c>
      <c r="DNL5" s="5">
        <v>115685379</v>
      </c>
      <c r="DNM5" s="5">
        <v>4092375</v>
      </c>
      <c r="DNN5" s="5">
        <v>105930019</v>
      </c>
      <c r="DNO5" s="5">
        <v>13306392</v>
      </c>
      <c r="DNP5" s="5">
        <v>8737039</v>
      </c>
      <c r="DNQ5" s="5">
        <v>6512738</v>
      </c>
      <c r="DNR5" s="5">
        <v>1007101</v>
      </c>
      <c r="DNS5" s="5">
        <v>1011446</v>
      </c>
      <c r="DNT5" s="5">
        <v>4158710</v>
      </c>
      <c r="DNU5" s="5">
        <v>1009137</v>
      </c>
      <c r="DNV5" s="5">
        <v>4236069</v>
      </c>
      <c r="DNW5" s="5">
        <v>4294999</v>
      </c>
      <c r="DNX5" s="5">
        <v>1016497</v>
      </c>
      <c r="DNY5" s="5">
        <v>4282259</v>
      </c>
      <c r="DNZ5" s="5">
        <v>4055280</v>
      </c>
      <c r="DOA5" s="5">
        <v>1010629</v>
      </c>
      <c r="DOB5" s="5">
        <v>4437990</v>
      </c>
      <c r="DOC5" s="5">
        <v>1008030</v>
      </c>
      <c r="DOD5" s="5">
        <v>1007869</v>
      </c>
      <c r="DOE5" s="5">
        <v>1014500</v>
      </c>
      <c r="DOF5" s="5">
        <v>4048337</v>
      </c>
      <c r="DOG5" s="5">
        <v>4609611</v>
      </c>
      <c r="DOH5" s="5">
        <v>6524800</v>
      </c>
      <c r="DOI5" s="5">
        <v>4156115</v>
      </c>
      <c r="DOJ5" s="5">
        <v>1001987</v>
      </c>
      <c r="DOK5" s="5">
        <v>4291529</v>
      </c>
      <c r="DOL5" s="5">
        <v>4237958</v>
      </c>
      <c r="DOM5" s="5">
        <v>7450907</v>
      </c>
      <c r="DON5" s="5">
        <v>19467109</v>
      </c>
      <c r="DOO5" s="5">
        <v>4053422</v>
      </c>
      <c r="DOP5" s="5">
        <v>4098205</v>
      </c>
      <c r="DOQ5" s="5">
        <v>1010175</v>
      </c>
      <c r="DOR5" s="5">
        <v>1000650</v>
      </c>
      <c r="DOS5" s="5">
        <v>4055273</v>
      </c>
      <c r="DOT5" s="5">
        <v>1001859</v>
      </c>
      <c r="DOU5" s="5">
        <v>1001932</v>
      </c>
      <c r="DOV5" s="5">
        <v>4204963</v>
      </c>
      <c r="DOW5" s="5">
        <v>4049010</v>
      </c>
      <c r="DOX5" s="5">
        <v>4049555</v>
      </c>
      <c r="DOY5" s="5">
        <v>13305725</v>
      </c>
      <c r="DOZ5" s="5">
        <v>13403878</v>
      </c>
      <c r="DPA5" s="5">
        <v>1006911</v>
      </c>
      <c r="DPB5" s="5">
        <v>6502653</v>
      </c>
      <c r="DPC5" s="5">
        <v>1024965</v>
      </c>
      <c r="DPD5" s="5">
        <v>1025156</v>
      </c>
      <c r="DPE5" s="5">
        <v>4257368</v>
      </c>
      <c r="DPF5" s="5">
        <v>6370196</v>
      </c>
      <c r="DPG5" s="5">
        <v>6931147</v>
      </c>
      <c r="DPH5" s="5">
        <v>4241833</v>
      </c>
      <c r="DPI5" s="5">
        <v>7803327</v>
      </c>
      <c r="DPJ5" s="5">
        <v>4242804</v>
      </c>
      <c r="DPK5" s="5">
        <v>1012616</v>
      </c>
      <c r="DPL5" s="5">
        <v>4242795</v>
      </c>
      <c r="DPM5" s="5">
        <v>4104639</v>
      </c>
      <c r="DPN5" s="5">
        <v>8686664</v>
      </c>
      <c r="DPO5" s="5">
        <v>4114786</v>
      </c>
      <c r="DPP5" s="5">
        <v>4204989</v>
      </c>
      <c r="DPQ5" s="5">
        <v>4237646</v>
      </c>
      <c r="DPR5" s="5">
        <v>1001048</v>
      </c>
      <c r="DPS5" s="5">
        <v>1006247</v>
      </c>
      <c r="DPT5" s="5">
        <v>4426078</v>
      </c>
      <c r="DPU5" s="5">
        <v>8737281</v>
      </c>
      <c r="DPV5" s="5">
        <v>4086885</v>
      </c>
      <c r="DPW5" s="5">
        <v>1004458</v>
      </c>
      <c r="DPX5" s="5">
        <v>8738216</v>
      </c>
      <c r="DPY5" s="5">
        <v>11010271</v>
      </c>
      <c r="DPZ5" s="5">
        <v>1007009</v>
      </c>
      <c r="DQA5" s="5">
        <v>1002323</v>
      </c>
      <c r="DQB5" s="5">
        <v>1991033</v>
      </c>
      <c r="DQC5" s="5">
        <v>113239771</v>
      </c>
      <c r="DQD5" s="5">
        <v>6558606</v>
      </c>
      <c r="DQE5" s="5">
        <v>4092909</v>
      </c>
      <c r="DQF5" s="5">
        <v>1006489</v>
      </c>
      <c r="DQG5" s="5">
        <v>1014612</v>
      </c>
      <c r="DQH5" s="5">
        <v>4075001</v>
      </c>
      <c r="DQI5" s="5">
        <v>1009277</v>
      </c>
      <c r="DQJ5" s="5">
        <v>13307135</v>
      </c>
      <c r="DQK5" s="5">
        <v>4290450</v>
      </c>
      <c r="DQL5" s="5">
        <v>1015294</v>
      </c>
      <c r="DQM5" s="5">
        <v>1011918</v>
      </c>
      <c r="DQN5" s="5">
        <v>1011410</v>
      </c>
      <c r="DQO5" s="5">
        <v>1001276</v>
      </c>
      <c r="DQP5" s="5">
        <v>6601559</v>
      </c>
      <c r="DQQ5" s="5">
        <v>13419370</v>
      </c>
      <c r="DQR5" s="5">
        <v>1023005</v>
      </c>
      <c r="DQS5" s="5">
        <v>8614003</v>
      </c>
      <c r="DQT5" s="5">
        <v>7697614</v>
      </c>
      <c r="DQU5" s="5">
        <v>6416656</v>
      </c>
      <c r="DQV5" s="5">
        <v>4982454</v>
      </c>
      <c r="DQW5" s="5">
        <v>1012892</v>
      </c>
      <c r="DQX5" s="5">
        <v>4099676</v>
      </c>
      <c r="DQY5" s="5">
        <v>4055187</v>
      </c>
      <c r="DQZ5" s="5">
        <v>4055275</v>
      </c>
      <c r="DRA5" s="5">
        <v>4072250</v>
      </c>
      <c r="DRB5" s="5">
        <v>4424730</v>
      </c>
      <c r="DRC5" s="5">
        <v>4578402</v>
      </c>
      <c r="DRD5" s="5">
        <v>1000810</v>
      </c>
      <c r="DRE5" s="5">
        <v>4282257</v>
      </c>
      <c r="DRF5" s="5">
        <v>6404528</v>
      </c>
      <c r="DRG5" s="5">
        <v>13362145</v>
      </c>
      <c r="DRH5" s="5">
        <v>4878448</v>
      </c>
      <c r="DRI5" s="5">
        <v>1011886</v>
      </c>
      <c r="DRJ5" s="5">
        <v>4154340</v>
      </c>
      <c r="DRK5" s="5">
        <v>1010655</v>
      </c>
      <c r="DRL5" s="5">
        <v>4237956</v>
      </c>
      <c r="DRM5" s="5">
        <v>1022332</v>
      </c>
      <c r="DRN5" s="5">
        <v>1006070</v>
      </c>
      <c r="DRO5" s="5">
        <v>1014545</v>
      </c>
      <c r="DRP5" s="5">
        <v>1006996</v>
      </c>
      <c r="DRQ5" s="5">
        <v>4100354</v>
      </c>
      <c r="DRR5" s="5">
        <v>1007055</v>
      </c>
      <c r="DRS5" s="5">
        <v>1015274</v>
      </c>
      <c r="DRT5" s="5">
        <v>4214852</v>
      </c>
      <c r="DRU5" s="5">
        <v>1008056</v>
      </c>
      <c r="DRV5" s="5">
        <v>13911534</v>
      </c>
      <c r="DRW5" s="5">
        <v>1006122</v>
      </c>
      <c r="DRX5" s="5">
        <v>1007625</v>
      </c>
      <c r="DRY5" s="5">
        <v>1007958</v>
      </c>
      <c r="DRZ5" s="5">
        <v>1015183</v>
      </c>
      <c r="DSA5" s="5">
        <v>1009364</v>
      </c>
      <c r="DSB5" s="5">
        <v>4249805</v>
      </c>
      <c r="DSC5" s="5">
        <v>1002733</v>
      </c>
      <c r="DSD5" s="5">
        <v>13441890</v>
      </c>
      <c r="DSE5" s="5">
        <v>117226128</v>
      </c>
      <c r="DSF5" s="5">
        <v>4263900</v>
      </c>
      <c r="DSG5" s="5">
        <v>1007811</v>
      </c>
      <c r="DSH5" s="5">
        <v>4290536</v>
      </c>
      <c r="DSI5" s="5">
        <v>4240238</v>
      </c>
      <c r="DSJ5" s="5">
        <v>6519375</v>
      </c>
      <c r="DSK5" s="5">
        <v>1005033</v>
      </c>
      <c r="DSL5" s="5">
        <v>4344735</v>
      </c>
      <c r="DSM5" s="5">
        <v>4169839</v>
      </c>
      <c r="DSN5" s="5">
        <v>1000865</v>
      </c>
      <c r="DSO5" s="5">
        <v>1007774</v>
      </c>
      <c r="DSP5" s="5">
        <v>8590863</v>
      </c>
      <c r="DSQ5" s="5">
        <v>1008802</v>
      </c>
      <c r="DSR5" s="5">
        <v>4732160</v>
      </c>
      <c r="DSS5" s="5">
        <v>1014598</v>
      </c>
      <c r="DST5" s="5">
        <v>1009934</v>
      </c>
      <c r="DSU5" s="5">
        <v>100575861</v>
      </c>
      <c r="DSV5" s="5">
        <v>1005058</v>
      </c>
      <c r="DSW5" s="5">
        <v>1000709</v>
      </c>
      <c r="DSX5" s="5">
        <v>4050457</v>
      </c>
      <c r="DSY5" s="5">
        <v>13573860</v>
      </c>
      <c r="DSZ5" s="5">
        <v>1000430</v>
      </c>
      <c r="DTA5" s="5">
        <v>1000297</v>
      </c>
      <c r="DTB5" s="5">
        <v>1010677</v>
      </c>
      <c r="DTC5" s="5">
        <v>1011093</v>
      </c>
      <c r="DTD5" s="5">
        <v>1000236</v>
      </c>
      <c r="DTE5" s="5">
        <v>1003038</v>
      </c>
      <c r="DTF5" s="5">
        <v>1009880</v>
      </c>
      <c r="DTG5" s="5">
        <v>1024077</v>
      </c>
      <c r="DTH5" s="5">
        <v>1000127</v>
      </c>
      <c r="DTI5" s="5">
        <v>1006249</v>
      </c>
      <c r="DTJ5" s="5">
        <v>1009636</v>
      </c>
      <c r="DTK5" s="5">
        <v>1008102</v>
      </c>
      <c r="DTL5" s="5">
        <v>4056710</v>
      </c>
      <c r="DTM5" s="5">
        <v>1001296</v>
      </c>
      <c r="DTN5" s="5">
        <v>1012894</v>
      </c>
      <c r="DTO5" s="5">
        <v>23224819</v>
      </c>
      <c r="DTP5" s="5">
        <v>1011162</v>
      </c>
      <c r="DTQ5" s="5">
        <v>1000018</v>
      </c>
      <c r="DTR5" s="5">
        <v>1001425</v>
      </c>
      <c r="DTS5" s="5">
        <v>1001480</v>
      </c>
      <c r="DTT5" s="5">
        <v>1000949</v>
      </c>
      <c r="DTU5" s="5">
        <v>1001181</v>
      </c>
      <c r="DTV5" s="5">
        <v>1001270</v>
      </c>
      <c r="DTW5" s="5">
        <v>1001514</v>
      </c>
      <c r="DTX5" s="5">
        <v>1001013</v>
      </c>
      <c r="DTY5" s="5">
        <v>1001039</v>
      </c>
      <c r="DTZ5" s="5">
        <v>1006118</v>
      </c>
      <c r="DUA5" s="5">
        <v>1010078</v>
      </c>
      <c r="DUB5" s="5">
        <v>1006597</v>
      </c>
      <c r="DUC5" s="5">
        <v>1007712</v>
      </c>
      <c r="DUD5" s="5">
        <v>109855910</v>
      </c>
      <c r="DUE5" s="5">
        <v>1000233</v>
      </c>
      <c r="DUF5" s="5">
        <v>1007724</v>
      </c>
      <c r="DUG5" s="5">
        <v>1001275</v>
      </c>
      <c r="DUH5" s="5">
        <v>1000256</v>
      </c>
      <c r="DUI5" s="5">
        <v>1000495</v>
      </c>
      <c r="DUJ5" s="5">
        <v>1005132</v>
      </c>
      <c r="DUK5" s="5">
        <v>1001332</v>
      </c>
      <c r="DUL5" s="5">
        <v>1001776</v>
      </c>
      <c r="DUM5" s="5">
        <v>1015554</v>
      </c>
      <c r="DUN5" s="5">
        <v>1015749</v>
      </c>
      <c r="DUO5" s="5">
        <v>1007545</v>
      </c>
      <c r="DUP5" s="5">
        <v>1015871</v>
      </c>
      <c r="DUQ5" s="5">
        <v>1013682</v>
      </c>
      <c r="DUR5" s="5">
        <v>1000577</v>
      </c>
      <c r="DUS5" s="5">
        <v>1002995</v>
      </c>
      <c r="DUT5" s="5">
        <v>1001523</v>
      </c>
      <c r="DUU5" s="5">
        <v>1015592</v>
      </c>
      <c r="DUV5" s="5">
        <v>1001708</v>
      </c>
      <c r="DUW5" s="5">
        <v>1012599</v>
      </c>
      <c r="DUX5" s="5">
        <v>1003044</v>
      </c>
      <c r="DUY5" s="5">
        <v>1011392</v>
      </c>
      <c r="DUZ5" s="5">
        <v>1001339</v>
      </c>
      <c r="DVA5" s="5">
        <v>1007461</v>
      </c>
      <c r="DVB5" s="5">
        <v>1003363</v>
      </c>
      <c r="DVC5" s="5">
        <v>1983056</v>
      </c>
      <c r="DVD5" s="5">
        <v>1001064</v>
      </c>
      <c r="DVE5" s="5">
        <v>1003056</v>
      </c>
      <c r="DVF5" s="5">
        <v>1013658</v>
      </c>
      <c r="DVG5" s="5">
        <v>10633691</v>
      </c>
      <c r="DVH5" s="5">
        <v>1007961</v>
      </c>
      <c r="DVI5" s="5">
        <v>1011066</v>
      </c>
      <c r="DVJ5" s="5">
        <v>1002075</v>
      </c>
      <c r="DVK5" s="5">
        <v>1009338</v>
      </c>
      <c r="DVL5" s="5">
        <v>1983029</v>
      </c>
      <c r="DVM5" s="5">
        <v>1008637</v>
      </c>
      <c r="DVN5" s="5">
        <v>19373889</v>
      </c>
      <c r="DVO5" s="5">
        <v>4053215</v>
      </c>
      <c r="DVP5" s="5">
        <v>4076858</v>
      </c>
      <c r="DVQ5" s="5">
        <v>1009118</v>
      </c>
      <c r="DVR5" s="5">
        <v>1001458</v>
      </c>
      <c r="DVS5" s="5">
        <v>1136018</v>
      </c>
      <c r="DVT5" s="5">
        <v>1974068</v>
      </c>
      <c r="DVU5" s="5">
        <v>1005502</v>
      </c>
      <c r="DVV5" s="5">
        <v>1004493</v>
      </c>
      <c r="DVW5" s="5">
        <v>1005279</v>
      </c>
      <c r="DVX5" s="5">
        <v>1006716</v>
      </c>
      <c r="DVY5" s="5">
        <v>1005526</v>
      </c>
      <c r="DVZ5" s="5">
        <v>1015548</v>
      </c>
      <c r="DWA5" s="5">
        <v>1000362</v>
      </c>
      <c r="DWB5" s="5">
        <v>1016421</v>
      </c>
      <c r="DWC5" s="5">
        <v>1013091</v>
      </c>
      <c r="DWD5" s="5">
        <v>1012392</v>
      </c>
      <c r="DWE5" s="5">
        <v>1008833</v>
      </c>
      <c r="DWF5" s="5">
        <v>1006415</v>
      </c>
      <c r="DWG5" s="5">
        <v>1012971</v>
      </c>
      <c r="DWH5" s="5">
        <v>4057703</v>
      </c>
      <c r="DWI5" s="5">
        <v>1010866</v>
      </c>
      <c r="DWJ5" s="5">
        <v>1000298</v>
      </c>
      <c r="DWK5" s="5">
        <v>1008530</v>
      </c>
      <c r="DWL5" s="5">
        <v>1001615</v>
      </c>
      <c r="DWM5" s="5">
        <v>1010398</v>
      </c>
      <c r="DWN5" s="5">
        <v>1006724</v>
      </c>
      <c r="DWO5" s="5">
        <v>1013359</v>
      </c>
      <c r="DWP5" s="5">
        <v>1004888</v>
      </c>
      <c r="DWQ5" s="5">
        <v>1012348</v>
      </c>
      <c r="DWR5" s="5">
        <v>1008629</v>
      </c>
      <c r="DWS5" s="5">
        <v>1010621</v>
      </c>
      <c r="DWT5" s="5">
        <v>1006919</v>
      </c>
      <c r="DWU5" s="5">
        <v>1007083</v>
      </c>
      <c r="DWV5" s="5">
        <v>1013056</v>
      </c>
      <c r="DWW5" s="5">
        <v>1015501</v>
      </c>
      <c r="DWX5" s="5">
        <v>1010239</v>
      </c>
      <c r="DWY5" s="5">
        <v>1004715</v>
      </c>
      <c r="DWZ5" s="5">
        <v>1011004</v>
      </c>
      <c r="DXA5" s="5">
        <v>1010797</v>
      </c>
      <c r="DXB5" s="5">
        <v>1007334</v>
      </c>
      <c r="DXC5" s="5">
        <v>1014225</v>
      </c>
      <c r="DXD5" s="5">
        <v>1003057</v>
      </c>
      <c r="DXE5" s="5">
        <v>1010216</v>
      </c>
      <c r="DXF5" s="5">
        <v>1014959</v>
      </c>
      <c r="DXG5" s="5">
        <v>1000314</v>
      </c>
      <c r="DXH5" s="5">
        <v>1015005</v>
      </c>
      <c r="DXI5" s="5">
        <v>1006925</v>
      </c>
      <c r="DXJ5" s="5">
        <v>4096783</v>
      </c>
      <c r="DXK5" s="5">
        <v>1004278</v>
      </c>
      <c r="DXL5" s="5">
        <v>1016532</v>
      </c>
      <c r="DXM5" s="5">
        <v>1010550</v>
      </c>
      <c r="DXN5" s="5">
        <v>1006268</v>
      </c>
      <c r="DXO5" s="5">
        <v>1007668</v>
      </c>
      <c r="DXP5" s="5">
        <v>1011524</v>
      </c>
      <c r="DXQ5" s="5">
        <v>1010138</v>
      </c>
      <c r="DXR5" s="5">
        <v>1010905</v>
      </c>
      <c r="DXS5" s="5">
        <v>1009478</v>
      </c>
      <c r="DXT5" s="5">
        <v>1010044</v>
      </c>
      <c r="DXU5" s="5">
        <v>1008732</v>
      </c>
      <c r="DXV5" s="5">
        <v>1012633</v>
      </c>
      <c r="DXW5" s="5">
        <v>1001498</v>
      </c>
      <c r="DXX5" s="5">
        <v>1002177</v>
      </c>
      <c r="DXY5" s="5">
        <v>1007638</v>
      </c>
      <c r="DXZ5" s="5">
        <v>1014087</v>
      </c>
      <c r="DYA5" s="5">
        <v>4086010</v>
      </c>
      <c r="DYB5" s="5">
        <v>117630322</v>
      </c>
      <c r="DYC5" s="5">
        <v>4072532</v>
      </c>
      <c r="DYD5" s="5">
        <v>1005939</v>
      </c>
      <c r="DYE5" s="5">
        <v>1005956</v>
      </c>
      <c r="DYF5" s="5">
        <v>1011080</v>
      </c>
      <c r="DYG5" s="5">
        <v>1010714</v>
      </c>
      <c r="DYH5" s="5">
        <v>1010960</v>
      </c>
      <c r="DYI5" s="5">
        <v>1011512</v>
      </c>
      <c r="DYJ5" s="5">
        <v>1023053</v>
      </c>
      <c r="DYK5" s="5">
        <v>1008766</v>
      </c>
      <c r="DYL5" s="5">
        <v>1013613</v>
      </c>
      <c r="DYM5" s="5">
        <v>1007649</v>
      </c>
      <c r="DYN5" s="5">
        <v>1000739</v>
      </c>
      <c r="DYO5" s="5">
        <v>1008067</v>
      </c>
      <c r="DYP5" s="5">
        <v>1005226</v>
      </c>
      <c r="DYQ5" s="5">
        <v>1001652</v>
      </c>
      <c r="DYR5" s="5">
        <v>1010222</v>
      </c>
      <c r="DYS5" s="5">
        <v>1011149</v>
      </c>
      <c r="DYT5" s="5">
        <v>1003047</v>
      </c>
      <c r="DYU5" s="5">
        <v>1003169</v>
      </c>
      <c r="DYV5" s="5">
        <v>1008029</v>
      </c>
      <c r="DYW5" s="5">
        <v>1013300</v>
      </c>
      <c r="DYX5" s="5">
        <v>1000397</v>
      </c>
      <c r="DYY5" s="5">
        <v>4136467</v>
      </c>
      <c r="DYZ5" s="5">
        <v>4054545</v>
      </c>
      <c r="DZA5" s="5">
        <v>1005342</v>
      </c>
      <c r="DZB5" s="5">
        <v>1008383</v>
      </c>
      <c r="DZC5" s="5">
        <v>1007363</v>
      </c>
      <c r="DZD5" s="5">
        <v>1004471</v>
      </c>
      <c r="DZE5" s="5">
        <v>1004340</v>
      </c>
      <c r="DZF5" s="5">
        <v>1005906</v>
      </c>
      <c r="DZG5" s="5">
        <v>1007127</v>
      </c>
      <c r="DZH5" s="5">
        <v>1009575</v>
      </c>
      <c r="DZI5" s="5">
        <v>4074122</v>
      </c>
      <c r="DZJ5" s="5">
        <v>1013990</v>
      </c>
      <c r="DZK5" s="5">
        <v>1014184</v>
      </c>
      <c r="DZL5" s="5">
        <v>1007929</v>
      </c>
      <c r="DZM5" s="5">
        <v>1007243</v>
      </c>
      <c r="DZN5" s="5">
        <v>1010270</v>
      </c>
      <c r="DZO5" s="5">
        <v>1008108</v>
      </c>
      <c r="DZP5" s="5">
        <v>1009784</v>
      </c>
      <c r="DZQ5" s="5">
        <v>1007316</v>
      </c>
      <c r="DZR5" s="5">
        <v>1022287</v>
      </c>
      <c r="DZS5" s="5">
        <v>1009712</v>
      </c>
      <c r="DZT5" s="5">
        <v>1005969</v>
      </c>
      <c r="DZU5" s="5">
        <v>4086894</v>
      </c>
      <c r="DZV5" s="5">
        <v>1008301</v>
      </c>
      <c r="DZW5" s="5">
        <v>4104746</v>
      </c>
      <c r="DZX5" s="5">
        <v>1007671</v>
      </c>
      <c r="DZY5" s="5">
        <v>1007618</v>
      </c>
      <c r="DZZ5" s="5">
        <v>1006236</v>
      </c>
      <c r="EAA5" s="5">
        <v>1004394</v>
      </c>
      <c r="EAB5" s="5">
        <v>1010358</v>
      </c>
      <c r="EAC5" s="5">
        <v>1008251</v>
      </c>
      <c r="EAD5" s="5">
        <v>1010636</v>
      </c>
      <c r="EAE5" s="5">
        <v>1007597</v>
      </c>
      <c r="EAF5" s="5">
        <v>1004968</v>
      </c>
      <c r="EAG5" s="5">
        <v>1007237</v>
      </c>
      <c r="EAH5" s="5">
        <v>1013935</v>
      </c>
      <c r="EAI5" s="5">
        <v>1006009</v>
      </c>
      <c r="EAJ5" s="5">
        <v>1007180</v>
      </c>
      <c r="EAK5" s="5">
        <v>1015530</v>
      </c>
      <c r="EAL5" s="5">
        <v>1009129</v>
      </c>
      <c r="EAM5" s="5">
        <v>1008645</v>
      </c>
      <c r="EAN5" s="5">
        <v>1020870</v>
      </c>
      <c r="EAO5" s="5">
        <v>1005923</v>
      </c>
      <c r="EAP5" s="5">
        <v>1009840</v>
      </c>
      <c r="EAQ5" s="5">
        <v>1014912</v>
      </c>
      <c r="EAR5" s="5">
        <v>1009629</v>
      </c>
      <c r="EAS5" s="5">
        <v>1006093</v>
      </c>
      <c r="EAT5" s="5">
        <v>1000701</v>
      </c>
      <c r="EAU5" s="5">
        <v>1007263</v>
      </c>
      <c r="EAV5" s="5">
        <v>1007458</v>
      </c>
      <c r="EAW5" s="5">
        <v>1014309</v>
      </c>
      <c r="EAX5" s="5">
        <v>1004629</v>
      </c>
      <c r="EAY5" s="5">
        <v>1008037</v>
      </c>
      <c r="EAZ5" s="5">
        <v>1007550</v>
      </c>
      <c r="EBA5" s="5">
        <v>1011832</v>
      </c>
      <c r="EBB5" s="5">
        <v>1021713</v>
      </c>
      <c r="EBC5" s="5">
        <v>1006027</v>
      </c>
      <c r="EBD5" s="5">
        <v>1015285</v>
      </c>
      <c r="EBE5" s="5">
        <v>1011786</v>
      </c>
      <c r="EBF5" s="5">
        <v>1008116</v>
      </c>
      <c r="EBG5" s="5">
        <v>1016141</v>
      </c>
      <c r="EBH5" s="5">
        <v>1007985</v>
      </c>
      <c r="EBI5" s="5">
        <v>1005452</v>
      </c>
      <c r="EBJ5" s="5">
        <v>1015078</v>
      </c>
      <c r="EBK5" s="5">
        <v>1006493</v>
      </c>
      <c r="EBL5" s="5">
        <v>1014229</v>
      </c>
      <c r="EBM5" s="5">
        <v>1005552</v>
      </c>
      <c r="EBN5" s="5">
        <v>1016090</v>
      </c>
      <c r="EBO5" s="5">
        <v>1010455</v>
      </c>
      <c r="EBP5" s="5">
        <v>1005084</v>
      </c>
      <c r="EBQ5" s="5">
        <v>1010453</v>
      </c>
      <c r="EBR5" s="5">
        <v>1008726</v>
      </c>
      <c r="EBS5" s="5">
        <v>1004664</v>
      </c>
      <c r="EBT5" s="5">
        <v>1005372</v>
      </c>
      <c r="EBU5" s="5">
        <v>1010325</v>
      </c>
      <c r="EBV5" s="5">
        <v>1010423</v>
      </c>
      <c r="EBW5" s="5">
        <v>1015856</v>
      </c>
      <c r="EBX5" s="5">
        <v>1008085</v>
      </c>
      <c r="EBY5" s="5">
        <v>1010333</v>
      </c>
      <c r="EBZ5" s="5">
        <v>1008847</v>
      </c>
      <c r="ECA5" s="5">
        <v>1010291</v>
      </c>
      <c r="ECB5" s="5">
        <v>1009300</v>
      </c>
      <c r="ECC5" s="5">
        <v>1007744</v>
      </c>
      <c r="ECD5" s="5">
        <v>1014344</v>
      </c>
      <c r="ECE5" s="5">
        <v>1004937</v>
      </c>
      <c r="ECF5" s="5">
        <v>1007104</v>
      </c>
      <c r="ECG5" s="5">
        <v>1011728</v>
      </c>
      <c r="ECH5" s="5">
        <v>1005669</v>
      </c>
      <c r="ECI5" s="5">
        <v>4105809</v>
      </c>
      <c r="ECJ5" s="5">
        <v>1005106</v>
      </c>
      <c r="ECK5" s="5">
        <v>4074117</v>
      </c>
      <c r="ECL5" s="5">
        <v>1008517</v>
      </c>
      <c r="ECM5" s="5">
        <v>4159051</v>
      </c>
      <c r="ECN5" s="5">
        <v>1025140</v>
      </c>
      <c r="ECO5" s="5">
        <v>1014883</v>
      </c>
      <c r="ECP5" s="5">
        <v>1020880</v>
      </c>
      <c r="ECQ5" s="5">
        <v>4658272</v>
      </c>
      <c r="ECR5" s="5">
        <v>1004997</v>
      </c>
      <c r="ECS5" s="5">
        <v>1008890</v>
      </c>
      <c r="ECT5" s="5">
        <v>1004798</v>
      </c>
      <c r="ECU5" s="5">
        <v>1008028</v>
      </c>
      <c r="ECV5" s="5">
        <v>1005012</v>
      </c>
      <c r="ECW5" s="5">
        <v>1014043</v>
      </c>
      <c r="ECX5" s="5">
        <v>1005828</v>
      </c>
      <c r="ECY5" s="5">
        <v>1011930</v>
      </c>
      <c r="ECZ5" s="5">
        <v>1009253</v>
      </c>
      <c r="EDA5" s="5">
        <v>1004910</v>
      </c>
      <c r="EDB5" s="5">
        <v>1008114</v>
      </c>
      <c r="EDC5" s="5">
        <v>134776613</v>
      </c>
      <c r="EDD5" s="5">
        <v>1006049</v>
      </c>
      <c r="EDE5" s="5">
        <v>1007591</v>
      </c>
      <c r="EDF5" s="5">
        <v>1012727</v>
      </c>
      <c r="EDG5" s="5">
        <v>1008069</v>
      </c>
      <c r="EDH5" s="5">
        <v>1005578</v>
      </c>
      <c r="EDI5" s="5">
        <v>1006460</v>
      </c>
      <c r="EDJ5" s="5">
        <v>1011753</v>
      </c>
      <c r="EDK5" s="5">
        <v>108769543</v>
      </c>
      <c r="EDL5" s="5">
        <v>1007087</v>
      </c>
      <c r="EDM5" s="5">
        <v>1016178</v>
      </c>
      <c r="EDN5" s="5">
        <v>1015137</v>
      </c>
      <c r="EDO5" s="5">
        <v>1010254</v>
      </c>
      <c r="EDP5" s="5">
        <v>1015612</v>
      </c>
      <c r="EDQ5" s="5">
        <v>1007908</v>
      </c>
      <c r="EDR5" s="5">
        <v>1010352</v>
      </c>
      <c r="EDS5" s="5">
        <v>1004399</v>
      </c>
      <c r="EDT5" s="5">
        <v>1009250</v>
      </c>
      <c r="EDU5" s="5">
        <v>1004894</v>
      </c>
      <c r="EDV5" s="5">
        <v>1004814</v>
      </c>
      <c r="EDW5" s="5">
        <v>1007797</v>
      </c>
      <c r="EDX5" s="5">
        <v>1008918</v>
      </c>
      <c r="EDY5" s="5">
        <v>1010573</v>
      </c>
      <c r="EDZ5" s="5">
        <v>1016469</v>
      </c>
      <c r="EEA5" s="5">
        <v>1008942</v>
      </c>
      <c r="EEB5" s="5">
        <v>1005868</v>
      </c>
      <c r="EEC5" s="5">
        <v>1008961</v>
      </c>
      <c r="EED5" s="5">
        <v>1007521</v>
      </c>
      <c r="EEE5" s="5">
        <v>1005800</v>
      </c>
      <c r="EEF5" s="5">
        <v>1009013</v>
      </c>
      <c r="EEG5" s="5">
        <v>1014212</v>
      </c>
      <c r="EEH5" s="5">
        <v>1014610</v>
      </c>
      <c r="EEI5" s="5">
        <v>1006203</v>
      </c>
      <c r="EEJ5" s="5">
        <v>1007719</v>
      </c>
      <c r="EEK5" s="5">
        <v>1012678</v>
      </c>
      <c r="EEL5" s="5">
        <v>1007998</v>
      </c>
      <c r="EEM5" s="5">
        <v>1005063</v>
      </c>
      <c r="EEN5" s="5">
        <v>1016248</v>
      </c>
      <c r="EEO5" s="5">
        <v>1011923</v>
      </c>
      <c r="EEP5" s="5">
        <v>1008425</v>
      </c>
      <c r="EEQ5" s="5">
        <v>1005898</v>
      </c>
      <c r="EER5" s="5">
        <v>1014319</v>
      </c>
      <c r="EES5" s="5">
        <v>1005994</v>
      </c>
      <c r="EET5" s="5">
        <v>1004371</v>
      </c>
      <c r="EEU5" s="5">
        <v>1006372</v>
      </c>
      <c r="EEV5" s="5">
        <v>1014052</v>
      </c>
      <c r="EEW5" s="5">
        <v>1004781</v>
      </c>
      <c r="EEX5" s="5">
        <v>1005853</v>
      </c>
      <c r="EEY5" s="5">
        <v>1011869</v>
      </c>
      <c r="EEZ5" s="5">
        <v>1014831</v>
      </c>
      <c r="EFA5" s="5">
        <v>1007014</v>
      </c>
      <c r="EFB5" s="5">
        <v>1009595</v>
      </c>
      <c r="EFC5" s="5">
        <v>1009603</v>
      </c>
      <c r="EFD5" s="5">
        <v>1015576</v>
      </c>
      <c r="EFE5" s="5">
        <v>1005609</v>
      </c>
      <c r="EFF5" s="5">
        <v>1007960</v>
      </c>
      <c r="EFG5" s="5">
        <v>1015697</v>
      </c>
      <c r="EFH5" s="5">
        <v>1008433</v>
      </c>
      <c r="EFI5" s="5">
        <v>1015773</v>
      </c>
      <c r="EFJ5" s="5">
        <v>1007586</v>
      </c>
      <c r="EFK5" s="5">
        <v>4093078</v>
      </c>
      <c r="EFL5" s="5">
        <v>1005717</v>
      </c>
      <c r="EFM5" s="5">
        <v>1008350</v>
      </c>
      <c r="EFN5" s="5">
        <v>1007056</v>
      </c>
      <c r="EFO5" s="5">
        <v>1010605</v>
      </c>
      <c r="EFP5" s="5">
        <v>1000641</v>
      </c>
      <c r="EFQ5" s="5">
        <v>1006363</v>
      </c>
      <c r="EFR5" s="5">
        <v>10670699</v>
      </c>
      <c r="EFS5" s="5">
        <v>1009177</v>
      </c>
      <c r="EFT5" s="5">
        <v>1015716</v>
      </c>
      <c r="EFU5" s="5">
        <v>1004342</v>
      </c>
      <c r="EFV5" s="5">
        <v>1005352</v>
      </c>
      <c r="EFW5" s="5">
        <v>1011840</v>
      </c>
      <c r="EFX5" s="5">
        <v>1005874</v>
      </c>
      <c r="EFY5" s="5">
        <v>1000887</v>
      </c>
      <c r="EFZ5" s="5">
        <v>1001366</v>
      </c>
      <c r="EGA5" s="5">
        <v>20153853</v>
      </c>
      <c r="EGB5" s="5">
        <v>4085148</v>
      </c>
      <c r="EGC5" s="5">
        <v>1006055</v>
      </c>
      <c r="EGD5" s="5">
        <v>108058480</v>
      </c>
      <c r="EGE5" s="5">
        <v>101554362</v>
      </c>
      <c r="EGF5" s="5">
        <v>1014510</v>
      </c>
      <c r="EGG5" s="5">
        <v>23343436</v>
      </c>
      <c r="EGH5" s="5">
        <v>4072576</v>
      </c>
      <c r="EGI5" s="5">
        <v>4056258</v>
      </c>
      <c r="EGJ5" s="5">
        <v>1010475</v>
      </c>
      <c r="EGK5" s="5">
        <v>1001885</v>
      </c>
      <c r="EGL5" s="5">
        <v>1013590</v>
      </c>
      <c r="EGM5" s="5">
        <v>4087973</v>
      </c>
      <c r="EGN5" s="5">
        <v>1032552</v>
      </c>
      <c r="EGO5" s="5">
        <v>1015410</v>
      </c>
      <c r="EGP5" s="5">
        <v>1008602</v>
      </c>
      <c r="EGQ5" s="5">
        <v>1001255</v>
      </c>
      <c r="EGR5" s="5">
        <v>4050656</v>
      </c>
      <c r="EGS5" s="5">
        <v>1015786</v>
      </c>
      <c r="EGT5" s="5">
        <v>4355765</v>
      </c>
      <c r="EGU5" s="5">
        <v>1015486</v>
      </c>
      <c r="EGV5" s="5">
        <v>1010575</v>
      </c>
      <c r="EGW5" s="5">
        <v>1001402</v>
      </c>
      <c r="EGX5" s="5">
        <v>1015040</v>
      </c>
      <c r="EGY5" s="5">
        <v>1002321</v>
      </c>
      <c r="EGZ5" s="5">
        <v>19926860</v>
      </c>
      <c r="EHA5" s="5">
        <v>1008986</v>
      </c>
      <c r="EHB5" s="5">
        <v>1015611</v>
      </c>
      <c r="EHC5" s="5">
        <v>1008651</v>
      </c>
      <c r="EHD5" s="5">
        <v>1005639</v>
      </c>
      <c r="EHE5" s="5">
        <v>4147964</v>
      </c>
      <c r="EHF5" s="5">
        <v>1001101</v>
      </c>
      <c r="EHG5" s="5">
        <v>1032516</v>
      </c>
      <c r="EHH5" s="5">
        <v>1002997</v>
      </c>
      <c r="EHI5" s="5">
        <v>1007574</v>
      </c>
      <c r="EHJ5" s="5">
        <v>4065711</v>
      </c>
      <c r="EHK5" s="5">
        <v>1984011</v>
      </c>
      <c r="EHL5" s="5">
        <v>100853</v>
      </c>
      <c r="EHM5" s="5">
        <v>1000429</v>
      </c>
      <c r="EHN5" s="5">
        <v>1007652</v>
      </c>
      <c r="EHO5" s="5">
        <v>1974061</v>
      </c>
      <c r="EHP5" s="5">
        <v>1016013</v>
      </c>
      <c r="EHQ5" s="5">
        <v>1004678</v>
      </c>
      <c r="EHR5" s="5">
        <v>1000741</v>
      </c>
      <c r="EHS5" s="5">
        <v>1013742</v>
      </c>
      <c r="EHT5" s="5">
        <v>1016373</v>
      </c>
      <c r="EHU5" s="5">
        <v>1008754</v>
      </c>
      <c r="EHV5" s="5">
        <v>4072614</v>
      </c>
      <c r="EHW5" s="5">
        <v>1006383</v>
      </c>
      <c r="EHX5" s="5">
        <v>105707017</v>
      </c>
      <c r="EHY5" s="5">
        <v>1005693</v>
      </c>
      <c r="EHZ5" s="5">
        <v>1015462</v>
      </c>
      <c r="EIA5" s="5">
        <v>1010765</v>
      </c>
      <c r="EIB5" s="5">
        <v>1009846</v>
      </c>
      <c r="EIC5" s="5">
        <v>1008475</v>
      </c>
      <c r="EID5" s="5">
        <v>1007679</v>
      </c>
      <c r="EIE5" s="5">
        <v>101836</v>
      </c>
      <c r="EIF5" s="5">
        <v>1001760</v>
      </c>
      <c r="EIG5" s="5">
        <v>4143201</v>
      </c>
      <c r="EIH5" s="5">
        <v>1984080</v>
      </c>
      <c r="EII5" s="5">
        <v>4120235</v>
      </c>
      <c r="EIJ5" s="5">
        <v>1015127</v>
      </c>
      <c r="EIK5" s="5">
        <v>1014527</v>
      </c>
      <c r="EIL5" s="5">
        <v>1991010</v>
      </c>
      <c r="EIM5" s="5">
        <v>1013019</v>
      </c>
      <c r="EIN5" s="5">
        <v>1015314</v>
      </c>
      <c r="EIO5" s="5">
        <v>27662015</v>
      </c>
      <c r="EIP5" s="5">
        <v>1014871</v>
      </c>
      <c r="EIQ5" s="5">
        <v>1011351</v>
      </c>
      <c r="EIR5" s="5">
        <v>1010837</v>
      </c>
      <c r="EIS5" s="5">
        <v>1010186</v>
      </c>
      <c r="EIT5" s="5">
        <v>1015640</v>
      </c>
      <c r="EIU5" s="5">
        <v>1007841</v>
      </c>
      <c r="EIV5" s="5">
        <v>1014583</v>
      </c>
      <c r="EIW5" s="5">
        <v>1013332</v>
      </c>
      <c r="EIX5" s="5">
        <v>1014687</v>
      </c>
      <c r="EIY5" s="5">
        <v>9118896</v>
      </c>
      <c r="EIZ5" s="5">
        <v>1013697</v>
      </c>
      <c r="EJA5" s="5">
        <v>1013600</v>
      </c>
      <c r="EJB5" s="5">
        <v>1000691</v>
      </c>
      <c r="EJC5" s="5">
        <v>1008159</v>
      </c>
      <c r="EJD5" s="5">
        <v>1004392</v>
      </c>
      <c r="EJE5" s="5">
        <v>1016309</v>
      </c>
      <c r="EJF5" s="5">
        <v>1008291</v>
      </c>
      <c r="EJG5" s="5">
        <v>1008125</v>
      </c>
      <c r="EJH5" s="5">
        <v>1013915</v>
      </c>
      <c r="EJI5" s="5">
        <v>1006691</v>
      </c>
      <c r="EJJ5" s="5">
        <v>1007526</v>
      </c>
      <c r="EJK5" s="5">
        <v>1001634</v>
      </c>
      <c r="EJL5" s="5">
        <v>1014071</v>
      </c>
      <c r="EJM5" s="5">
        <v>1021708</v>
      </c>
      <c r="EJN5" s="5">
        <v>1012077</v>
      </c>
      <c r="EJO5" s="5">
        <v>1011310</v>
      </c>
      <c r="EJP5" s="5">
        <v>1014509</v>
      </c>
      <c r="EJQ5" s="5">
        <v>4056076</v>
      </c>
      <c r="EJR5" s="5">
        <v>1013167</v>
      </c>
      <c r="EJS5" s="5">
        <v>1015509</v>
      </c>
      <c r="EJT5" s="5">
        <v>1001367</v>
      </c>
      <c r="EJU5" s="5">
        <v>4053907</v>
      </c>
      <c r="EJV5" s="5">
        <v>1012306</v>
      </c>
      <c r="EJW5" s="5">
        <v>1006100</v>
      </c>
      <c r="EJX5" s="5">
        <v>1002769</v>
      </c>
      <c r="EJY5" s="5">
        <v>1000046</v>
      </c>
      <c r="EJZ5" s="5">
        <v>1006700</v>
      </c>
      <c r="EKA5" s="5">
        <v>1007508</v>
      </c>
      <c r="EKB5" s="5">
        <v>1010822</v>
      </c>
      <c r="EKC5" s="5">
        <v>1013044</v>
      </c>
      <c r="EKD5" s="5">
        <v>1004862</v>
      </c>
      <c r="EKE5" s="5">
        <v>100720</v>
      </c>
      <c r="EKF5" s="5">
        <v>4072625</v>
      </c>
      <c r="EKG5" s="5">
        <v>1004368</v>
      </c>
      <c r="EKH5" s="5">
        <v>1009722</v>
      </c>
      <c r="EKI5" s="5">
        <v>1006746</v>
      </c>
      <c r="EKJ5" s="5">
        <v>1016005</v>
      </c>
      <c r="EKK5" s="5">
        <v>1005890</v>
      </c>
      <c r="EKL5" s="5">
        <v>1005035</v>
      </c>
      <c r="EKM5" s="5">
        <v>4050684</v>
      </c>
      <c r="EKN5" s="5">
        <v>1015146</v>
      </c>
      <c r="EKO5" s="5">
        <v>4153824</v>
      </c>
      <c r="EKP5" s="5">
        <v>4057265</v>
      </c>
      <c r="EKQ5" s="5">
        <v>4142183</v>
      </c>
      <c r="EKR5" s="5">
        <v>1007160</v>
      </c>
      <c r="EKS5" s="5">
        <v>1023577</v>
      </c>
      <c r="EKT5" s="5">
        <v>1009658</v>
      </c>
      <c r="EKU5" s="5">
        <v>1008429</v>
      </c>
      <c r="EKV5" s="5">
        <v>4064807</v>
      </c>
      <c r="EKW5" s="5">
        <v>1001295</v>
      </c>
      <c r="EKX5" s="5">
        <v>1004904</v>
      </c>
      <c r="EKY5" s="5">
        <v>1014389</v>
      </c>
      <c r="EKZ5" s="5">
        <v>1001997</v>
      </c>
      <c r="ELA5" s="5">
        <v>1022876</v>
      </c>
      <c r="ELB5" s="5">
        <v>1015550</v>
      </c>
      <c r="ELC5" s="5">
        <v>100814</v>
      </c>
      <c r="ELD5" s="5">
        <v>101440987</v>
      </c>
      <c r="ELE5" s="5">
        <v>1007102</v>
      </c>
      <c r="ELF5" s="5">
        <v>1024974</v>
      </c>
      <c r="ELG5" s="5">
        <v>1010712</v>
      </c>
      <c r="ELH5" s="5">
        <v>1014819</v>
      </c>
      <c r="ELI5" s="5">
        <v>4104865</v>
      </c>
      <c r="ELJ5" s="5">
        <v>4087646</v>
      </c>
      <c r="ELK5" s="5">
        <v>1012920</v>
      </c>
      <c r="ELL5" s="5">
        <v>1014055</v>
      </c>
      <c r="ELM5" s="5">
        <v>1002454</v>
      </c>
      <c r="ELN5" s="5">
        <v>4074115</v>
      </c>
      <c r="ELO5" s="5">
        <v>1002263</v>
      </c>
      <c r="ELP5" s="5">
        <v>1011221</v>
      </c>
      <c r="ELQ5" s="5">
        <v>1009720</v>
      </c>
      <c r="ELR5" s="5">
        <v>1022438</v>
      </c>
      <c r="ELS5" s="5">
        <v>1011202</v>
      </c>
      <c r="ELT5" s="5">
        <v>1015341</v>
      </c>
      <c r="ELU5" s="5">
        <v>6546770</v>
      </c>
      <c r="ELV5" s="5">
        <v>1006228</v>
      </c>
      <c r="ELW5" s="5">
        <v>1008435</v>
      </c>
      <c r="ELX5" s="5">
        <v>1002702</v>
      </c>
      <c r="ELY5" s="5">
        <v>4200009</v>
      </c>
      <c r="ELZ5" s="5">
        <v>4091657</v>
      </c>
      <c r="EMA5" s="5">
        <v>1007428</v>
      </c>
      <c r="EMB5" s="5">
        <v>1010319</v>
      </c>
      <c r="EMC5" s="5">
        <v>1009638</v>
      </c>
      <c r="EMD5" s="5">
        <v>1007571</v>
      </c>
      <c r="EME5" s="5">
        <v>4053194</v>
      </c>
      <c r="EMF5" s="5">
        <v>1024735</v>
      </c>
      <c r="EMG5" s="5">
        <v>1008342</v>
      </c>
      <c r="EMH5" s="5">
        <v>1000531</v>
      </c>
      <c r="EMI5" s="5">
        <v>1000853</v>
      </c>
      <c r="EMJ5" s="5">
        <v>4051704</v>
      </c>
      <c r="EMK5" s="5">
        <v>1002641</v>
      </c>
      <c r="EML5" s="5">
        <v>1001268</v>
      </c>
      <c r="EMM5" s="5">
        <v>1001723</v>
      </c>
      <c r="EMN5" s="5">
        <v>1991079</v>
      </c>
      <c r="EMO5" s="5">
        <v>1007513</v>
      </c>
      <c r="EMP5" s="5">
        <v>1001342</v>
      </c>
      <c r="EMQ5" s="5">
        <v>1002277</v>
      </c>
      <c r="EMR5" s="5">
        <v>1002285</v>
      </c>
      <c r="EMS5" s="5">
        <v>4160491</v>
      </c>
      <c r="EMT5" s="5">
        <v>4049366</v>
      </c>
      <c r="EMU5" s="5">
        <v>1002228</v>
      </c>
      <c r="EMV5" s="5">
        <v>1001348</v>
      </c>
      <c r="EMW5" s="5">
        <v>1007112</v>
      </c>
      <c r="EMX5" s="5">
        <v>1015076</v>
      </c>
      <c r="EMY5" s="5">
        <v>1008369</v>
      </c>
      <c r="EMZ5" s="5">
        <v>1011712</v>
      </c>
      <c r="ENA5" s="5">
        <v>1007614</v>
      </c>
      <c r="ENB5" s="5">
        <v>1016542</v>
      </c>
      <c r="ENC5" s="5">
        <v>1001106</v>
      </c>
      <c r="END5" s="5">
        <v>1010474</v>
      </c>
      <c r="ENE5" s="5">
        <v>1007480</v>
      </c>
      <c r="ENF5" s="5">
        <v>27776853</v>
      </c>
      <c r="ENG5" s="5">
        <v>1009100</v>
      </c>
      <c r="ENH5" s="5">
        <v>1005492</v>
      </c>
      <c r="ENI5" s="5">
        <v>1010648</v>
      </c>
      <c r="ENJ5" s="5">
        <v>4163748</v>
      </c>
      <c r="ENK5" s="5">
        <v>1005169</v>
      </c>
      <c r="ENL5" s="5">
        <v>1007707</v>
      </c>
      <c r="ENM5" s="5">
        <v>1007474</v>
      </c>
      <c r="ENN5" s="5">
        <v>1005723</v>
      </c>
      <c r="ENO5" s="5">
        <v>1007501</v>
      </c>
      <c r="ENP5" s="5">
        <v>1004927</v>
      </c>
      <c r="ENQ5" s="5">
        <v>1007248</v>
      </c>
      <c r="ENR5" s="5">
        <v>1009011</v>
      </c>
      <c r="ENS5" s="5">
        <v>1011358</v>
      </c>
      <c r="ENT5" s="5">
        <v>1005629</v>
      </c>
      <c r="ENU5" s="5">
        <v>1009082</v>
      </c>
      <c r="ENV5" s="5">
        <v>1005285</v>
      </c>
      <c r="ENW5" s="5">
        <v>1005117</v>
      </c>
      <c r="ENX5" s="5">
        <v>1009449</v>
      </c>
      <c r="ENY5" s="5">
        <v>1005147</v>
      </c>
      <c r="ENZ5" s="5">
        <v>1008446</v>
      </c>
      <c r="EOA5" s="5">
        <v>1015599</v>
      </c>
      <c r="EOB5" s="5">
        <v>1010628</v>
      </c>
      <c r="EOC5" s="5">
        <v>1008688</v>
      </c>
      <c r="EOD5" s="5">
        <v>1003384</v>
      </c>
      <c r="EOE5" s="5">
        <v>1006424</v>
      </c>
      <c r="EOF5" s="5">
        <v>1002754</v>
      </c>
      <c r="EOG5" s="5">
        <v>1004269</v>
      </c>
      <c r="EOH5" s="5">
        <v>1011197</v>
      </c>
      <c r="EOI5" s="5">
        <v>1005789</v>
      </c>
      <c r="EOJ5" s="5">
        <v>1010544</v>
      </c>
      <c r="EOK5" s="5">
        <v>1007656</v>
      </c>
      <c r="EOL5" s="5">
        <v>1005320</v>
      </c>
      <c r="EOM5" s="5">
        <v>1002123</v>
      </c>
      <c r="EON5" s="5">
        <v>1004979</v>
      </c>
      <c r="EOO5" s="5">
        <v>1011247</v>
      </c>
      <c r="EOP5" s="5">
        <v>1011239</v>
      </c>
      <c r="EOQ5" s="5">
        <v>1005487</v>
      </c>
      <c r="EOR5" s="5">
        <v>1005189</v>
      </c>
      <c r="EOS5" s="5">
        <v>1009838</v>
      </c>
      <c r="EOT5" s="5">
        <v>1009375</v>
      </c>
      <c r="EOU5" s="5">
        <v>1032523</v>
      </c>
      <c r="EOV5" s="5">
        <v>1013991</v>
      </c>
      <c r="EOW5" s="5">
        <v>1007421</v>
      </c>
      <c r="EOX5" s="5">
        <v>1009035</v>
      </c>
      <c r="EOY5" s="5">
        <v>1008428</v>
      </c>
      <c r="EOZ5" s="5">
        <v>4057612</v>
      </c>
      <c r="EPA5" s="5">
        <v>1009276</v>
      </c>
      <c r="EPB5" s="5">
        <v>1010121</v>
      </c>
      <c r="EPC5" s="5">
        <v>1008097</v>
      </c>
      <c r="EPD5" s="5">
        <v>1007641</v>
      </c>
      <c r="EPE5" s="5">
        <v>1007609</v>
      </c>
      <c r="EPF5" s="5">
        <v>4072590</v>
      </c>
      <c r="EPG5" s="5">
        <v>1009572</v>
      </c>
      <c r="EPH5" s="5">
        <v>1005707</v>
      </c>
      <c r="EPI5" s="5">
        <v>1008518</v>
      </c>
      <c r="EPJ5" s="5">
        <v>1004794</v>
      </c>
      <c r="EPK5" s="5">
        <v>1006867</v>
      </c>
      <c r="EPL5" s="5">
        <v>1005879</v>
      </c>
      <c r="EPM5" s="5">
        <v>1008079</v>
      </c>
      <c r="EPN5" s="5">
        <v>1011792</v>
      </c>
      <c r="EPO5" s="5">
        <v>1006125</v>
      </c>
      <c r="EPP5" s="5">
        <v>1005860</v>
      </c>
      <c r="EPQ5" s="5">
        <v>1005893</v>
      </c>
      <c r="EPR5" s="5">
        <v>4074322</v>
      </c>
      <c r="EPS5" s="5">
        <v>1007592</v>
      </c>
      <c r="EPT5" s="5">
        <v>1008256</v>
      </c>
      <c r="EPU5" s="5">
        <v>1010201</v>
      </c>
      <c r="EPV5" s="5">
        <v>1136005</v>
      </c>
      <c r="EPW5" s="5">
        <v>1006892</v>
      </c>
      <c r="EPX5" s="5">
        <v>1006968</v>
      </c>
      <c r="EPY5" s="5">
        <v>1010666</v>
      </c>
      <c r="EPZ5" s="5">
        <v>1006777</v>
      </c>
      <c r="EQA5" s="5">
        <v>4094513</v>
      </c>
      <c r="EQB5" s="5">
        <v>1010535</v>
      </c>
      <c r="EQC5" s="5">
        <v>1007356</v>
      </c>
      <c r="EQD5" s="5">
        <v>1004958</v>
      </c>
      <c r="EQE5" s="5">
        <v>1005688</v>
      </c>
      <c r="EQF5" s="5">
        <v>1013597</v>
      </c>
      <c r="EQG5" s="5">
        <v>1012794</v>
      </c>
      <c r="EQH5" s="5">
        <v>1023788</v>
      </c>
      <c r="EQI5" s="5">
        <v>1012819</v>
      </c>
      <c r="EQJ5" s="5">
        <v>1004847</v>
      </c>
      <c r="EQK5" s="5">
        <v>1006075</v>
      </c>
      <c r="EQL5" s="5">
        <v>1006682</v>
      </c>
      <c r="EQM5" s="5">
        <v>1010123</v>
      </c>
      <c r="EQN5" s="5">
        <v>1009751</v>
      </c>
      <c r="EQO5" s="5">
        <v>1974063</v>
      </c>
      <c r="EQP5" s="5">
        <v>1004983</v>
      </c>
      <c r="EQQ5" s="5">
        <v>1001570</v>
      </c>
      <c r="EQR5" s="5">
        <v>1011238</v>
      </c>
      <c r="EQS5" s="5">
        <v>1013138</v>
      </c>
      <c r="EQT5" s="5">
        <v>1010451</v>
      </c>
      <c r="EQU5" s="5">
        <v>1005445</v>
      </c>
      <c r="EQV5" s="5">
        <v>1002678</v>
      </c>
      <c r="EQW5" s="5">
        <v>1016266</v>
      </c>
      <c r="EQX5" s="5">
        <v>1005769</v>
      </c>
      <c r="EQY5" s="5">
        <v>4086913</v>
      </c>
      <c r="EQZ5" s="5">
        <v>1023915</v>
      </c>
      <c r="ERA5" s="5">
        <v>1020896</v>
      </c>
      <c r="ERB5" s="5">
        <v>1012631</v>
      </c>
      <c r="ERC5" s="5">
        <v>1005949</v>
      </c>
      <c r="ERD5" s="5">
        <v>1001476</v>
      </c>
      <c r="ERE5" s="5">
        <v>4142334</v>
      </c>
      <c r="ERF5" s="5">
        <v>1009998</v>
      </c>
      <c r="ERG5" s="5">
        <v>1015872</v>
      </c>
      <c r="ERH5" s="5">
        <v>1005224</v>
      </c>
      <c r="ERI5" s="5">
        <v>1015944</v>
      </c>
      <c r="ERJ5" s="5">
        <v>1007587</v>
      </c>
      <c r="ERK5" s="5">
        <v>1009230</v>
      </c>
      <c r="ERL5" s="5">
        <v>4114121</v>
      </c>
      <c r="ERM5" s="5">
        <v>1009383</v>
      </c>
      <c r="ERN5" s="5">
        <v>1009938</v>
      </c>
      <c r="ERO5" s="5">
        <v>1002327</v>
      </c>
      <c r="ERP5" s="5">
        <v>1005190</v>
      </c>
      <c r="ERQ5" s="5">
        <v>4108579</v>
      </c>
      <c r="ERR5" s="5">
        <v>4091719</v>
      </c>
      <c r="ERS5" s="5">
        <v>1002347</v>
      </c>
      <c r="ERT5" s="5">
        <v>1005816</v>
      </c>
      <c r="ERU5" s="5">
        <v>1001408</v>
      </c>
      <c r="ERV5" s="5">
        <v>4090733</v>
      </c>
      <c r="ERW5" s="5">
        <v>1982010</v>
      </c>
      <c r="ERX5" s="5">
        <v>4064766</v>
      </c>
      <c r="ERY5" s="5">
        <v>1008133</v>
      </c>
      <c r="ERZ5" s="5">
        <v>1001071</v>
      </c>
      <c r="ESA5" s="5">
        <v>1984024</v>
      </c>
      <c r="ESB5" s="5">
        <v>1008036</v>
      </c>
      <c r="ESC5" s="5">
        <v>1012720</v>
      </c>
      <c r="ESD5" s="5">
        <v>4050668</v>
      </c>
      <c r="ESE5" s="5">
        <v>1016507</v>
      </c>
      <c r="ESF5" s="5">
        <v>1012779</v>
      </c>
      <c r="ESG5" s="5">
        <v>1001012</v>
      </c>
      <c r="ESH5" s="5">
        <v>1005368</v>
      </c>
      <c r="ESI5" s="5">
        <v>4094351</v>
      </c>
      <c r="ESJ5" s="5">
        <v>4073807</v>
      </c>
      <c r="ESK5" s="5">
        <v>1005932</v>
      </c>
      <c r="ESL5" s="5">
        <v>1004510</v>
      </c>
      <c r="ESM5" s="5">
        <v>1015577</v>
      </c>
      <c r="ESN5" s="5">
        <v>1136043</v>
      </c>
      <c r="ESO5" s="5">
        <v>1007512</v>
      </c>
      <c r="ESP5" s="5">
        <v>4056713</v>
      </c>
      <c r="ESQ5" s="5">
        <v>4100359</v>
      </c>
      <c r="ESR5" s="5">
        <v>19469130</v>
      </c>
      <c r="ESS5" s="5">
        <v>1010132</v>
      </c>
      <c r="EST5" s="5">
        <v>1005600</v>
      </c>
      <c r="ESU5" s="5">
        <v>1002306</v>
      </c>
      <c r="ESV5" s="5">
        <v>4142978</v>
      </c>
      <c r="ESW5" s="5">
        <v>1004938</v>
      </c>
      <c r="ESX5" s="5">
        <v>4073733</v>
      </c>
      <c r="ESY5" s="5">
        <v>1991077</v>
      </c>
      <c r="ESZ5" s="5">
        <v>106288552</v>
      </c>
      <c r="ETA5" s="5">
        <v>1009921</v>
      </c>
      <c r="ETB5" s="5">
        <v>1009738</v>
      </c>
      <c r="ETC5" s="5">
        <v>1032547</v>
      </c>
      <c r="ETD5" s="5">
        <v>1024078</v>
      </c>
      <c r="ETE5" s="5">
        <v>1015109</v>
      </c>
      <c r="ETF5" s="5">
        <v>1010480</v>
      </c>
      <c r="ETG5" s="5">
        <v>1005170</v>
      </c>
      <c r="ETH5" s="5">
        <v>1011222</v>
      </c>
      <c r="ETI5" s="5">
        <v>1014378</v>
      </c>
      <c r="ETJ5" s="5">
        <v>1024639</v>
      </c>
      <c r="ETK5" s="5">
        <v>1016153</v>
      </c>
      <c r="ETL5" s="5">
        <v>4056845</v>
      </c>
      <c r="ETM5" s="5">
        <v>4053304</v>
      </c>
      <c r="ETN5" s="5">
        <v>4093699</v>
      </c>
      <c r="ETO5" s="5">
        <v>1009259</v>
      </c>
      <c r="ETP5" s="5">
        <v>1006975</v>
      </c>
      <c r="ETQ5" s="5">
        <v>1005149</v>
      </c>
      <c r="ETR5" s="5">
        <v>1013543</v>
      </c>
      <c r="ETS5" s="5">
        <v>1002598</v>
      </c>
      <c r="ETT5" s="5">
        <v>1010310</v>
      </c>
      <c r="ETU5" s="5">
        <v>1006044</v>
      </c>
      <c r="ETV5" s="5">
        <v>20023695</v>
      </c>
      <c r="ETW5" s="5">
        <v>1006252</v>
      </c>
      <c r="ETX5" s="5">
        <v>1011366</v>
      </c>
      <c r="ETY5" s="5">
        <v>1008420</v>
      </c>
      <c r="ETZ5" s="5">
        <v>1007879</v>
      </c>
      <c r="EUA5" s="5">
        <v>1006745</v>
      </c>
      <c r="EUB5" s="5">
        <v>1010096</v>
      </c>
      <c r="EUC5" s="5">
        <v>1013938</v>
      </c>
      <c r="EUD5" s="5">
        <v>1982023</v>
      </c>
      <c r="EUE5" s="5">
        <v>4110017</v>
      </c>
      <c r="EUF5" s="5">
        <v>1010139</v>
      </c>
      <c r="EUG5" s="5">
        <v>1007322</v>
      </c>
      <c r="EUH5" s="5">
        <v>1004525</v>
      </c>
      <c r="EUI5" s="5">
        <v>1009269</v>
      </c>
      <c r="EUJ5" s="5">
        <v>1002790</v>
      </c>
      <c r="EUK5" s="5">
        <v>1010989</v>
      </c>
      <c r="EUL5" s="5">
        <v>1014484</v>
      </c>
      <c r="EUM5" s="5">
        <v>1010733</v>
      </c>
      <c r="EUN5" s="5">
        <v>4122618</v>
      </c>
      <c r="EUO5" s="5">
        <v>4149588</v>
      </c>
      <c r="EUP5" s="5">
        <v>1010141</v>
      </c>
      <c r="EUQ5" s="5">
        <v>1005121</v>
      </c>
      <c r="EUR5" s="5">
        <v>1011798</v>
      </c>
      <c r="EUS5" s="5">
        <v>1011143</v>
      </c>
      <c r="EUT5" s="5">
        <v>6592085</v>
      </c>
      <c r="EUU5" s="5">
        <v>4333223</v>
      </c>
      <c r="EUV5" s="5">
        <v>1004780</v>
      </c>
      <c r="EUW5" s="5">
        <v>1015377</v>
      </c>
      <c r="EUX5" s="5">
        <v>1014609</v>
      </c>
      <c r="EUY5" s="5">
        <v>6488293</v>
      </c>
      <c r="EUZ5" s="5">
        <v>1016054</v>
      </c>
      <c r="EVA5" s="5">
        <v>1008402</v>
      </c>
      <c r="EVB5" s="5">
        <v>1014649</v>
      </c>
      <c r="EVC5" s="5">
        <v>1004703</v>
      </c>
      <c r="EVD5" s="5">
        <v>1030002</v>
      </c>
      <c r="EVE5" s="5">
        <v>1009833</v>
      </c>
      <c r="EVF5" s="5">
        <v>1011295</v>
      </c>
      <c r="EVG5" s="5">
        <v>1009210</v>
      </c>
      <c r="EVH5" s="5">
        <v>1013021</v>
      </c>
      <c r="EVI5" s="5">
        <v>1013150</v>
      </c>
      <c r="EVJ5" s="5">
        <v>1005258</v>
      </c>
      <c r="EVK5" s="5">
        <v>1004542</v>
      </c>
      <c r="EVL5" s="5">
        <v>1009310</v>
      </c>
      <c r="EVM5" s="5">
        <v>4194415</v>
      </c>
      <c r="EVN5" s="5">
        <v>1023447</v>
      </c>
      <c r="EVO5" s="5">
        <v>9393233</v>
      </c>
      <c r="EVP5" s="5">
        <v>1014024</v>
      </c>
      <c r="EVQ5" s="5">
        <v>1008112</v>
      </c>
      <c r="EVR5" s="5">
        <v>1014726</v>
      </c>
      <c r="EVS5" s="5">
        <v>1013182</v>
      </c>
      <c r="EVT5" s="5">
        <v>1014933</v>
      </c>
      <c r="EVU5" s="5">
        <v>1011543</v>
      </c>
      <c r="EVV5" s="5">
        <v>1004906</v>
      </c>
      <c r="EVW5" s="5">
        <v>1012589</v>
      </c>
      <c r="EVX5" s="5">
        <v>1006951</v>
      </c>
      <c r="EVY5" s="5">
        <v>1015104</v>
      </c>
      <c r="EVZ5" s="5">
        <v>1010779</v>
      </c>
      <c r="EWA5" s="5">
        <v>1007306</v>
      </c>
      <c r="EWB5" s="5">
        <v>1007748</v>
      </c>
      <c r="EWC5" s="5">
        <v>1010036</v>
      </c>
      <c r="EWD5" s="5">
        <v>1010433</v>
      </c>
      <c r="EWE5" s="5">
        <v>1011637</v>
      </c>
      <c r="EWF5" s="5">
        <v>1013901</v>
      </c>
      <c r="EWG5" s="5">
        <v>1015085</v>
      </c>
      <c r="EWH5" s="5">
        <v>1015725</v>
      </c>
      <c r="EWI5" s="5">
        <v>1011034</v>
      </c>
      <c r="EWJ5" s="5">
        <v>1012554</v>
      </c>
      <c r="EWK5" s="5">
        <v>1006340</v>
      </c>
      <c r="EWL5" s="5">
        <v>1008268</v>
      </c>
      <c r="EWM5" s="5">
        <v>1013382</v>
      </c>
      <c r="EWN5" s="5">
        <v>1002420</v>
      </c>
      <c r="EWO5" s="5">
        <v>1014997</v>
      </c>
      <c r="EWP5" s="5">
        <v>1004911</v>
      </c>
      <c r="EWQ5" s="5">
        <v>1011639</v>
      </c>
      <c r="EWR5" s="5">
        <v>1006229</v>
      </c>
      <c r="EWS5" s="5">
        <v>1014939</v>
      </c>
      <c r="EWT5" s="5">
        <v>1013774</v>
      </c>
      <c r="EWU5" s="5">
        <v>1016536</v>
      </c>
      <c r="EWV5" s="5">
        <v>1011009</v>
      </c>
      <c r="EWW5" s="5">
        <v>1010751</v>
      </c>
      <c r="EWX5" s="5">
        <v>1007698</v>
      </c>
      <c r="EWY5" s="5">
        <v>1013105</v>
      </c>
      <c r="EWZ5" s="5">
        <v>4065091</v>
      </c>
      <c r="EXA5" s="5">
        <v>1010907</v>
      </c>
      <c r="EXB5" s="5">
        <v>1012612</v>
      </c>
      <c r="EXC5" s="5">
        <v>1002705</v>
      </c>
      <c r="EXD5" s="5">
        <v>1001089</v>
      </c>
      <c r="EXE5" s="5">
        <v>1008809</v>
      </c>
      <c r="EXF5" s="5">
        <v>1009045</v>
      </c>
      <c r="EXG5" s="5">
        <v>1009372</v>
      </c>
      <c r="EXH5" s="5">
        <v>1010617</v>
      </c>
      <c r="EXI5" s="5">
        <v>1010908</v>
      </c>
      <c r="EXJ5" s="5">
        <v>1008723</v>
      </c>
      <c r="EXK5" s="5">
        <v>1010816</v>
      </c>
      <c r="EXL5" s="5">
        <v>1009675</v>
      </c>
      <c r="EXM5" s="5">
        <v>1014795</v>
      </c>
      <c r="EXN5" s="5">
        <v>1984081</v>
      </c>
      <c r="EXO5" s="5">
        <v>1013134</v>
      </c>
      <c r="EXP5" s="5">
        <v>1007041</v>
      </c>
      <c r="EXQ5" s="5">
        <v>1008671</v>
      </c>
      <c r="EXR5" s="5">
        <v>1015303</v>
      </c>
      <c r="EXS5" s="5">
        <v>1032563</v>
      </c>
      <c r="EXT5" s="5">
        <v>117362576</v>
      </c>
      <c r="EXU5" s="5">
        <v>1008995</v>
      </c>
      <c r="EXV5" s="5">
        <v>1008193</v>
      </c>
      <c r="EXW5" s="5">
        <v>1008247</v>
      </c>
      <c r="EXX5" s="5">
        <v>1001853</v>
      </c>
      <c r="EXY5" s="5">
        <v>1000041</v>
      </c>
      <c r="EXZ5" s="5">
        <v>1009780</v>
      </c>
      <c r="EYA5" s="5">
        <v>4091691</v>
      </c>
      <c r="EYB5" s="5">
        <v>1011687</v>
      </c>
      <c r="EYC5" s="5">
        <v>1008700</v>
      </c>
      <c r="EYD5" s="5">
        <v>1032519</v>
      </c>
      <c r="EYE5" s="5">
        <v>1011515</v>
      </c>
      <c r="EYF5" s="5">
        <v>1014544</v>
      </c>
      <c r="EYG5" s="5">
        <v>1006539</v>
      </c>
      <c r="EYH5" s="5">
        <v>1007054</v>
      </c>
      <c r="EYI5" s="5">
        <v>1008616</v>
      </c>
      <c r="EYJ5" s="5">
        <v>1011934</v>
      </c>
      <c r="EYK5" s="5">
        <v>1008954</v>
      </c>
      <c r="EYL5" s="5">
        <v>1008066</v>
      </c>
      <c r="EYM5" s="5">
        <v>1011138</v>
      </c>
      <c r="EYN5" s="5">
        <v>1010868</v>
      </c>
      <c r="EYO5" s="5">
        <v>1008337</v>
      </c>
      <c r="EYP5" s="5">
        <v>1011508</v>
      </c>
      <c r="EYQ5" s="5">
        <v>1014086</v>
      </c>
      <c r="EYR5" s="5">
        <v>1006751</v>
      </c>
      <c r="EYS5" s="5">
        <v>1007343</v>
      </c>
      <c r="EYT5" s="5">
        <v>1009076</v>
      </c>
      <c r="EYU5" s="5">
        <v>1009104</v>
      </c>
      <c r="EYV5" s="5">
        <v>1009380</v>
      </c>
      <c r="EYW5" s="5">
        <v>1010452</v>
      </c>
      <c r="EYX5" s="5">
        <v>1011389</v>
      </c>
      <c r="EYY5" s="5">
        <v>1012858</v>
      </c>
      <c r="EYZ5" s="5">
        <v>1013802</v>
      </c>
      <c r="EZA5" s="5">
        <v>1016446</v>
      </c>
      <c r="EZB5" s="5">
        <v>1005239</v>
      </c>
      <c r="EZC5" s="5">
        <v>1004551</v>
      </c>
      <c r="EZD5" s="5">
        <v>1006905</v>
      </c>
      <c r="EZE5" s="5">
        <v>1007832</v>
      </c>
      <c r="EZF5" s="5">
        <v>1014920</v>
      </c>
      <c r="EZG5" s="5">
        <v>1013570</v>
      </c>
      <c r="EZH5" s="5">
        <v>1011089</v>
      </c>
      <c r="EZI5" s="5">
        <v>1006433</v>
      </c>
      <c r="EZJ5" s="5">
        <v>1007455</v>
      </c>
      <c r="EZK5" s="5">
        <v>1009489</v>
      </c>
      <c r="EZL5" s="5">
        <v>1014802</v>
      </c>
      <c r="EZM5" s="5">
        <v>1008908</v>
      </c>
      <c r="EZN5" s="5">
        <v>1011082</v>
      </c>
      <c r="EZO5" s="5">
        <v>1014356</v>
      </c>
      <c r="EZP5" s="5">
        <v>1011708</v>
      </c>
      <c r="EZQ5" s="5">
        <v>1009349</v>
      </c>
      <c r="EZR5" s="5">
        <v>4146529</v>
      </c>
      <c r="EZS5" s="5">
        <v>1012364</v>
      </c>
      <c r="EZT5" s="5">
        <v>111809622</v>
      </c>
      <c r="EZU5" s="5">
        <v>1008061</v>
      </c>
      <c r="EZV5" s="5">
        <v>1013219</v>
      </c>
      <c r="EZW5" s="5">
        <v>1010595</v>
      </c>
      <c r="EZX5" s="5">
        <v>1001086</v>
      </c>
      <c r="EZY5" s="5">
        <v>1008187</v>
      </c>
      <c r="EZZ5" s="5">
        <v>4096786</v>
      </c>
      <c r="FAA5" s="5">
        <v>4169887</v>
      </c>
      <c r="FAB5" s="5">
        <v>1005523</v>
      </c>
      <c r="FAC5" s="5">
        <v>15001601</v>
      </c>
      <c r="FAD5" s="5">
        <v>4101233</v>
      </c>
      <c r="FAE5" s="5">
        <v>1006172</v>
      </c>
      <c r="FAF5" s="5">
        <v>1001108</v>
      </c>
      <c r="FAG5" s="5">
        <v>1011455</v>
      </c>
      <c r="FAH5" s="5">
        <v>4042117</v>
      </c>
      <c r="FAI5" s="5">
        <v>1010427</v>
      </c>
      <c r="FAJ5" s="5">
        <v>1008916</v>
      </c>
      <c r="FAK5" s="5">
        <v>1012645</v>
      </c>
      <c r="FAL5" s="5">
        <v>111736849</v>
      </c>
      <c r="FAM5" s="5">
        <v>1009158</v>
      </c>
      <c r="FAN5" s="5">
        <v>114168021</v>
      </c>
      <c r="FAO5" s="5">
        <v>1006929</v>
      </c>
      <c r="FAP5" s="5">
        <v>1008779</v>
      </c>
      <c r="FAQ5" s="5">
        <v>1016284</v>
      </c>
      <c r="FAR5" s="5">
        <v>1030011</v>
      </c>
      <c r="FAS5" s="5">
        <v>1015230</v>
      </c>
      <c r="FAT5" s="5">
        <v>1004726</v>
      </c>
      <c r="FAU5" s="5">
        <v>1016006</v>
      </c>
      <c r="FAV5" s="5">
        <v>1013135</v>
      </c>
      <c r="FAW5" s="5">
        <v>1032513</v>
      </c>
      <c r="FAX5" s="5">
        <v>1010826</v>
      </c>
      <c r="FAY5" s="5">
        <v>1016216</v>
      </c>
      <c r="FAZ5" s="5">
        <v>1004559</v>
      </c>
      <c r="FBA5" s="5">
        <v>1000729</v>
      </c>
      <c r="FBB5" s="5">
        <v>4214925</v>
      </c>
      <c r="FBC5" s="5">
        <v>1005378</v>
      </c>
      <c r="FBD5" s="5">
        <v>4198491</v>
      </c>
      <c r="FBE5" s="5">
        <v>1015627</v>
      </c>
      <c r="FBF5" s="5">
        <v>1012137</v>
      </c>
      <c r="FBG5" s="5">
        <v>4120145</v>
      </c>
      <c r="FBH5" s="5">
        <v>1014391</v>
      </c>
      <c r="FBI5" s="5">
        <v>1013408</v>
      </c>
      <c r="FBJ5" s="5">
        <v>1011266</v>
      </c>
      <c r="FBK5" s="5">
        <v>1009980</v>
      </c>
      <c r="FBL5" s="5">
        <v>1008592</v>
      </c>
      <c r="FBM5" s="5">
        <v>1009608</v>
      </c>
      <c r="FBN5" s="5">
        <v>1010428</v>
      </c>
      <c r="FBO5" s="5">
        <v>1008701</v>
      </c>
      <c r="FBP5" s="5">
        <v>4201595</v>
      </c>
      <c r="FBQ5" s="5">
        <v>1007213</v>
      </c>
      <c r="FBR5" s="5">
        <v>1013428</v>
      </c>
      <c r="FBS5" s="5">
        <v>11267106</v>
      </c>
      <c r="FBT5" s="5">
        <v>11268546</v>
      </c>
      <c r="FBU5" s="5">
        <v>1013761</v>
      </c>
      <c r="FBV5" s="5">
        <v>1009063</v>
      </c>
      <c r="FBW5" s="5">
        <v>1015536</v>
      </c>
      <c r="FBX5" s="5">
        <v>4054699</v>
      </c>
      <c r="FBY5" s="5">
        <v>1015778</v>
      </c>
      <c r="FBZ5" s="5">
        <v>1010055</v>
      </c>
      <c r="FCA5" s="5">
        <v>4099915</v>
      </c>
      <c r="FCB5" s="5">
        <v>134855736</v>
      </c>
      <c r="FCC5" s="5">
        <v>1013614</v>
      </c>
      <c r="FCD5" s="5">
        <v>1010170</v>
      </c>
      <c r="FCE5" s="5">
        <v>4135628</v>
      </c>
      <c r="FCF5" s="5">
        <v>1014093</v>
      </c>
      <c r="FCG5" s="5">
        <v>1022160</v>
      </c>
      <c r="FCH5" s="5">
        <v>1011173</v>
      </c>
      <c r="FCI5" s="5">
        <v>1012074</v>
      </c>
      <c r="FCJ5" s="5">
        <v>1010530</v>
      </c>
      <c r="FCK5" s="5">
        <v>1015195</v>
      </c>
      <c r="FCL5" s="5">
        <v>1014702</v>
      </c>
      <c r="FCM5" s="5">
        <v>1015947</v>
      </c>
      <c r="FCN5" s="5">
        <v>1011785</v>
      </c>
      <c r="FCO5" s="5">
        <v>1014412</v>
      </c>
      <c r="FCP5" s="5">
        <v>1007689</v>
      </c>
      <c r="FCQ5" s="5">
        <v>1014569</v>
      </c>
      <c r="FCR5" s="5">
        <v>4087444</v>
      </c>
      <c r="FCS5" s="5">
        <v>1012131</v>
      </c>
      <c r="FCT5" s="5">
        <v>4216737</v>
      </c>
      <c r="FCU5" s="5">
        <v>1015753</v>
      </c>
      <c r="FCV5" s="5">
        <v>4819628</v>
      </c>
      <c r="FCW5" s="5">
        <v>1013879</v>
      </c>
      <c r="FCX5" s="5">
        <v>1012143</v>
      </c>
      <c r="FCY5" s="5">
        <v>13335365</v>
      </c>
      <c r="FCZ5" s="5">
        <v>1009532</v>
      </c>
      <c r="FDA5" s="5">
        <v>1008214</v>
      </c>
      <c r="FDB5" s="5">
        <v>1011137</v>
      </c>
      <c r="FDC5" s="5">
        <v>1009379</v>
      </c>
      <c r="FDD5" s="5">
        <v>1008862</v>
      </c>
      <c r="FDE5" s="5">
        <v>1014339</v>
      </c>
      <c r="FDF5" s="5">
        <v>1007129</v>
      </c>
      <c r="FDG5" s="5">
        <v>1010785</v>
      </c>
      <c r="FDH5" s="5">
        <v>1008514</v>
      </c>
      <c r="FDI5" s="5">
        <v>1006192</v>
      </c>
      <c r="FDJ5" s="5">
        <v>1010407</v>
      </c>
      <c r="FDK5" s="5">
        <v>1010881</v>
      </c>
      <c r="FDL5" s="5">
        <v>1974002</v>
      </c>
      <c r="FDM5" s="5">
        <v>1009284</v>
      </c>
      <c r="FDN5" s="5">
        <v>1009632</v>
      </c>
      <c r="FDO5" s="5">
        <v>1009091</v>
      </c>
      <c r="FDP5" s="5">
        <v>1011591</v>
      </c>
      <c r="FDQ5" s="5">
        <v>1020785</v>
      </c>
      <c r="FDR5" s="5">
        <v>4155111</v>
      </c>
      <c r="FDS5" s="5">
        <v>1014082</v>
      </c>
      <c r="FDT5" s="5">
        <v>1009132</v>
      </c>
      <c r="FDU5" s="5">
        <v>1009841</v>
      </c>
      <c r="FDV5" s="5">
        <v>1982060</v>
      </c>
      <c r="FDW5" s="5">
        <v>4098819</v>
      </c>
      <c r="FDX5" s="5">
        <v>117362444</v>
      </c>
      <c r="FDY5" s="5">
        <v>1013431</v>
      </c>
      <c r="FDZ5" s="5">
        <v>1014577</v>
      </c>
      <c r="FEA5" s="5">
        <v>1013959</v>
      </c>
      <c r="FEB5" s="5">
        <v>4149142</v>
      </c>
      <c r="FEC5" s="5">
        <v>1009156</v>
      </c>
      <c r="FED5" s="5">
        <v>1015663</v>
      </c>
      <c r="FEE5" s="5">
        <v>1974003</v>
      </c>
      <c r="FEF5" s="5">
        <v>1011094</v>
      </c>
      <c r="FEG5" s="5">
        <v>1010510</v>
      </c>
      <c r="FEH5" s="5">
        <v>1014138</v>
      </c>
      <c r="FEI5" s="5">
        <v>1012032</v>
      </c>
      <c r="FEJ5" s="5">
        <v>1009821</v>
      </c>
      <c r="FEK5" s="5">
        <v>1010335</v>
      </c>
      <c r="FEL5" s="5">
        <v>1012622</v>
      </c>
      <c r="FEM5" s="5">
        <v>1014162</v>
      </c>
      <c r="FEN5" s="5">
        <v>1010133</v>
      </c>
      <c r="FEO5" s="5">
        <v>1022708</v>
      </c>
      <c r="FEP5" s="5">
        <v>1013112</v>
      </c>
      <c r="FEQ5" s="5">
        <v>4149941</v>
      </c>
      <c r="FER5" s="5">
        <v>1008759</v>
      </c>
      <c r="FES5" s="5">
        <v>1013050</v>
      </c>
      <c r="FET5" s="5">
        <v>4166647</v>
      </c>
      <c r="FEU5" s="5">
        <v>1013227</v>
      </c>
      <c r="FEV5" s="5">
        <v>101495958</v>
      </c>
      <c r="FEW5" s="5">
        <v>1006944</v>
      </c>
      <c r="FEX5" s="5">
        <v>1013406</v>
      </c>
      <c r="FEY5" s="5">
        <v>1011343</v>
      </c>
      <c r="FEZ5" s="5">
        <v>1011617</v>
      </c>
      <c r="FFA5" s="5">
        <v>1012305</v>
      </c>
      <c r="FFB5" s="5">
        <v>1008532</v>
      </c>
      <c r="FFC5" s="5">
        <v>1005397</v>
      </c>
      <c r="FFD5" s="5">
        <v>1006889</v>
      </c>
      <c r="FFE5" s="5">
        <v>1004818</v>
      </c>
      <c r="FFF5" s="5">
        <v>1006362</v>
      </c>
      <c r="FFG5" s="5">
        <v>1013839</v>
      </c>
      <c r="FFH5" s="5">
        <v>1012776</v>
      </c>
      <c r="FFI5" s="5">
        <v>1011294</v>
      </c>
      <c r="FFJ5" s="5">
        <v>1006325</v>
      </c>
      <c r="FFK5" s="5">
        <v>1010066</v>
      </c>
      <c r="FFL5" s="5">
        <v>1004677</v>
      </c>
      <c r="FFM5" s="5">
        <v>4144318</v>
      </c>
      <c r="FFN5" s="5">
        <v>1008633</v>
      </c>
      <c r="FFO5" s="5">
        <v>1013288</v>
      </c>
      <c r="FFP5" s="5">
        <v>1009446</v>
      </c>
      <c r="FFQ5" s="5">
        <v>1014755</v>
      </c>
      <c r="FFR5" s="5">
        <v>1013445</v>
      </c>
      <c r="FFS5" s="5">
        <v>1009464</v>
      </c>
      <c r="FFT5" s="5">
        <v>1008525</v>
      </c>
      <c r="FFU5" s="5">
        <v>1008575</v>
      </c>
      <c r="FFV5" s="5">
        <v>1005812</v>
      </c>
      <c r="FFW5" s="5">
        <v>1006056</v>
      </c>
      <c r="FFX5" s="5">
        <v>1004381</v>
      </c>
      <c r="FFY5" s="5">
        <v>1011972</v>
      </c>
      <c r="FFZ5" s="5">
        <v>1009504</v>
      </c>
      <c r="FGA5" s="5">
        <v>1008746</v>
      </c>
      <c r="FGB5" s="5">
        <v>1008139</v>
      </c>
      <c r="FGC5" s="5">
        <v>1006224</v>
      </c>
      <c r="FGD5" s="5">
        <v>4054019</v>
      </c>
      <c r="FGE5" s="5">
        <v>1014462</v>
      </c>
      <c r="FGF5" s="5">
        <v>1013987</v>
      </c>
      <c r="FGG5" s="5">
        <v>1011704</v>
      </c>
      <c r="FGH5" s="5">
        <v>1015031</v>
      </c>
      <c r="FGI5" s="5">
        <v>1010166</v>
      </c>
      <c r="FGJ5" s="5">
        <v>1005477</v>
      </c>
      <c r="FGK5" s="5">
        <v>1011883</v>
      </c>
      <c r="FGL5" s="5">
        <v>1011223</v>
      </c>
      <c r="FGM5" s="5">
        <v>1009653</v>
      </c>
      <c r="FGN5" s="5">
        <v>1009110</v>
      </c>
      <c r="FGO5" s="5">
        <v>1006464</v>
      </c>
      <c r="FGP5" s="5">
        <v>1009916</v>
      </c>
      <c r="FGQ5" s="5">
        <v>1010185</v>
      </c>
      <c r="FGR5" s="5">
        <v>1007850</v>
      </c>
      <c r="FGS5" s="5">
        <v>1013861</v>
      </c>
      <c r="FGT5" s="5">
        <v>1014969</v>
      </c>
      <c r="FGU5" s="5">
        <v>1007436</v>
      </c>
      <c r="FGV5" s="5">
        <v>1015355</v>
      </c>
      <c r="FGW5" s="5">
        <v>1016039</v>
      </c>
      <c r="FGX5" s="5">
        <v>1011610</v>
      </c>
      <c r="FGY5" s="5">
        <v>1000586</v>
      </c>
      <c r="FGZ5" s="5">
        <v>1014227</v>
      </c>
      <c r="FHA5" s="5">
        <v>4169888</v>
      </c>
      <c r="FHB5" s="5">
        <v>1010029</v>
      </c>
      <c r="FHC5" s="5">
        <v>1008947</v>
      </c>
      <c r="FHD5" s="5">
        <v>1003310</v>
      </c>
      <c r="FHE5" s="5">
        <v>1006161</v>
      </c>
      <c r="FHF5" s="5">
        <v>1009670</v>
      </c>
      <c r="FHG5" s="5">
        <v>1010731</v>
      </c>
      <c r="FHH5" s="5">
        <v>1007933</v>
      </c>
      <c r="FHI5" s="5">
        <v>4162557</v>
      </c>
      <c r="FHJ5" s="5">
        <v>1010524</v>
      </c>
      <c r="FHK5" s="5">
        <v>1008120</v>
      </c>
      <c r="FHL5" s="5">
        <v>4081928</v>
      </c>
      <c r="FHM5" s="5">
        <v>1015171</v>
      </c>
      <c r="FHN5" s="5">
        <v>4086249</v>
      </c>
      <c r="FHO5" s="5">
        <v>1981037</v>
      </c>
      <c r="FHP5" s="5">
        <v>1005109</v>
      </c>
      <c r="FHQ5" s="5">
        <v>1015276</v>
      </c>
      <c r="FHR5" s="5">
        <v>1012947</v>
      </c>
      <c r="FHS5" s="5">
        <v>1014514</v>
      </c>
      <c r="FHT5" s="5">
        <v>1015843</v>
      </c>
      <c r="FHU5" s="5">
        <v>1004485</v>
      </c>
      <c r="FHV5" s="5">
        <v>1004856</v>
      </c>
      <c r="FHW5" s="5">
        <v>4089484</v>
      </c>
      <c r="FHX5" s="5">
        <v>1007847</v>
      </c>
      <c r="FHY5" s="5">
        <v>1011887</v>
      </c>
      <c r="FHZ5" s="5">
        <v>1007590</v>
      </c>
      <c r="FIA5" s="5">
        <v>1008643</v>
      </c>
      <c r="FIB5" s="5">
        <v>1024920</v>
      </c>
      <c r="FIC5" s="5">
        <v>1007005</v>
      </c>
      <c r="FID5" s="5">
        <v>1009071</v>
      </c>
      <c r="FIE5" s="5">
        <v>1006546</v>
      </c>
      <c r="FIF5" s="5">
        <v>1022759</v>
      </c>
      <c r="FIG5" s="5">
        <v>137263888</v>
      </c>
      <c r="FIH5" s="5">
        <v>1009133</v>
      </c>
      <c r="FII5" s="5">
        <v>4075382</v>
      </c>
      <c r="FIJ5" s="5">
        <v>1006778</v>
      </c>
      <c r="FIK5" s="5">
        <v>1015921</v>
      </c>
      <c r="FIL5" s="5">
        <v>4096267</v>
      </c>
      <c r="FIM5" s="5">
        <v>1022315</v>
      </c>
      <c r="FIN5" s="5">
        <v>1015478</v>
      </c>
      <c r="FIO5" s="5">
        <v>4054511</v>
      </c>
      <c r="FIP5" s="5">
        <v>1009073</v>
      </c>
      <c r="FIQ5" s="5">
        <v>1016208</v>
      </c>
      <c r="FIR5" s="5">
        <v>1023995</v>
      </c>
      <c r="FIS5" s="5">
        <v>4056642</v>
      </c>
      <c r="FIT5" s="5">
        <v>1011606</v>
      </c>
      <c r="FIU5" s="5">
        <v>4091694</v>
      </c>
      <c r="FIV5" s="5">
        <v>4091695</v>
      </c>
      <c r="FIW5" s="5">
        <v>22109951</v>
      </c>
      <c r="FIX5" s="5">
        <v>4051047</v>
      </c>
      <c r="FIY5" s="5">
        <v>4064758</v>
      </c>
      <c r="FIZ5" s="5">
        <v>1006635</v>
      </c>
      <c r="FJA5" s="5">
        <v>106605784</v>
      </c>
      <c r="FJB5" s="5">
        <v>27406666</v>
      </c>
      <c r="FJC5" s="5">
        <v>1007082</v>
      </c>
      <c r="FJD5" s="5">
        <v>1011545</v>
      </c>
      <c r="FJE5" s="5">
        <v>1009673</v>
      </c>
      <c r="FJF5" s="5">
        <v>1003287</v>
      </c>
      <c r="FJG5" s="5">
        <v>1011255</v>
      </c>
      <c r="FJH5" s="5">
        <v>4086098</v>
      </c>
      <c r="FJI5" s="5">
        <v>1136044</v>
      </c>
      <c r="FJJ5" s="5">
        <v>4104806</v>
      </c>
      <c r="FJK5" s="5">
        <v>1022777</v>
      </c>
      <c r="FJL5" s="5">
        <v>10835593</v>
      </c>
      <c r="FJM5" s="5">
        <v>137733900</v>
      </c>
      <c r="FJN5" s="5">
        <v>133849543</v>
      </c>
      <c r="FJO5" s="5">
        <v>4086044</v>
      </c>
      <c r="FJP5" s="5">
        <v>4098836</v>
      </c>
      <c r="FJQ5" s="5">
        <v>18237504</v>
      </c>
      <c r="FJR5" s="5">
        <v>4108503</v>
      </c>
      <c r="FJS5" s="5">
        <v>1015828</v>
      </c>
      <c r="FJT5" s="5">
        <v>8261066</v>
      </c>
      <c r="FJU5" s="5">
        <v>1012028</v>
      </c>
      <c r="FJV5" s="5">
        <v>133815129</v>
      </c>
      <c r="FJW5" s="5">
        <v>4097439</v>
      </c>
      <c r="FJX5" s="5">
        <v>1021644</v>
      </c>
      <c r="FJY5" s="5">
        <v>1981017</v>
      </c>
      <c r="FJZ5" s="5">
        <v>4343360</v>
      </c>
      <c r="FKA5" s="5">
        <v>1984053</v>
      </c>
      <c r="FKB5" s="5">
        <v>4086850</v>
      </c>
      <c r="FKC5" s="5">
        <v>1007245</v>
      </c>
      <c r="FKD5" s="5">
        <v>7108663</v>
      </c>
      <c r="FKE5" s="5">
        <v>1032545</v>
      </c>
      <c r="FKF5" s="5">
        <v>1012429</v>
      </c>
      <c r="FKG5" s="5">
        <v>1982033</v>
      </c>
      <c r="FKH5" s="5">
        <v>100501</v>
      </c>
      <c r="FKI5" s="5">
        <v>1012487</v>
      </c>
      <c r="FKJ5" s="5">
        <v>1013355</v>
      </c>
      <c r="FKK5" s="5">
        <v>1013281</v>
      </c>
      <c r="FKL5" s="5">
        <v>4051055</v>
      </c>
      <c r="FKM5" s="5">
        <v>1005313</v>
      </c>
      <c r="FKN5" s="5">
        <v>1006954</v>
      </c>
      <c r="FKO5" s="5">
        <v>107016231</v>
      </c>
      <c r="FKP5" s="5">
        <v>1005528</v>
      </c>
      <c r="FKQ5" s="5">
        <v>26109743</v>
      </c>
      <c r="FKR5" s="5">
        <v>4150054</v>
      </c>
      <c r="FKS5" s="5">
        <v>1006729</v>
      </c>
      <c r="FKT5" s="5">
        <v>1015408</v>
      </c>
      <c r="FKU5" s="5">
        <v>1016174</v>
      </c>
      <c r="FKV5" s="5">
        <v>1005111</v>
      </c>
      <c r="FKW5" s="5">
        <v>4191050</v>
      </c>
      <c r="FKX5" s="5">
        <v>4072802</v>
      </c>
      <c r="FKY5" s="5">
        <v>1012774</v>
      </c>
      <c r="FKZ5" s="5">
        <v>1013896</v>
      </c>
      <c r="FLA5" s="5">
        <v>1012058</v>
      </c>
      <c r="FLB5" s="5">
        <v>1015082</v>
      </c>
      <c r="FLC5" s="5">
        <v>1024885</v>
      </c>
      <c r="FLD5" s="5">
        <v>1016037</v>
      </c>
      <c r="FLE5" s="5">
        <v>1015320</v>
      </c>
      <c r="FLF5" s="5">
        <v>4161070</v>
      </c>
      <c r="FLG5" s="5">
        <v>4075530</v>
      </c>
      <c r="FLH5" s="5">
        <v>26354581</v>
      </c>
      <c r="FLI5" s="5">
        <v>4101795</v>
      </c>
      <c r="FLJ5" s="5">
        <v>1012084</v>
      </c>
      <c r="FLK5" s="5">
        <v>1007393</v>
      </c>
      <c r="FLL5" s="5">
        <v>4157279</v>
      </c>
      <c r="FLM5" s="5">
        <v>4091656</v>
      </c>
      <c r="FLN5" s="5">
        <v>1001410</v>
      </c>
      <c r="FLO5" s="5">
        <v>1012743</v>
      </c>
      <c r="FLP5" s="5">
        <v>1012884</v>
      </c>
      <c r="FLQ5" s="5">
        <v>4199368</v>
      </c>
      <c r="FLR5" s="5">
        <v>1984032</v>
      </c>
      <c r="FLS5" s="5">
        <v>29201361</v>
      </c>
      <c r="FLT5" s="5">
        <v>4147997</v>
      </c>
      <c r="FLU5" s="5">
        <v>4055817</v>
      </c>
      <c r="FLV5" s="5">
        <v>1004665</v>
      </c>
      <c r="FLW5" s="5">
        <v>1004552</v>
      </c>
      <c r="FLX5" s="5">
        <v>4100547</v>
      </c>
      <c r="FLY5" s="5">
        <v>4142049</v>
      </c>
      <c r="FLZ5" s="5">
        <v>1005263</v>
      </c>
      <c r="FMA5" s="5">
        <v>1012167</v>
      </c>
      <c r="FMB5" s="5">
        <v>1014593</v>
      </c>
      <c r="FMC5" s="5">
        <v>1011453</v>
      </c>
      <c r="FMD5" s="5">
        <v>1013309</v>
      </c>
      <c r="FME5" s="5">
        <v>1006408</v>
      </c>
      <c r="FMF5" s="5">
        <v>1006837</v>
      </c>
      <c r="FMG5" s="5">
        <v>29760145</v>
      </c>
      <c r="FMH5" s="5">
        <v>1013302</v>
      </c>
      <c r="FMI5" s="5">
        <v>1006379</v>
      </c>
      <c r="FMJ5" s="5">
        <v>4050678</v>
      </c>
      <c r="FMK5" s="5">
        <v>1007473</v>
      </c>
      <c r="FML5" s="5">
        <v>14003697</v>
      </c>
      <c r="FMM5" s="5">
        <v>1008564</v>
      </c>
      <c r="FMN5" s="5">
        <v>4019974</v>
      </c>
      <c r="FMO5" s="5">
        <v>4104638</v>
      </c>
      <c r="FMP5" s="5">
        <v>101299892</v>
      </c>
      <c r="FMQ5" s="5">
        <v>1000836</v>
      </c>
      <c r="FMR5" s="5">
        <v>1007419</v>
      </c>
      <c r="FMS5" s="5">
        <v>1006263</v>
      </c>
      <c r="FMT5" s="5">
        <v>1023314</v>
      </c>
      <c r="FMU5" s="5">
        <v>1006211</v>
      </c>
      <c r="FMV5" s="5">
        <v>1010394</v>
      </c>
      <c r="FMW5" s="5">
        <v>1007791</v>
      </c>
      <c r="FMX5" s="5">
        <v>1009698</v>
      </c>
      <c r="FMY5" s="5">
        <v>1001886</v>
      </c>
      <c r="FMZ5" s="5">
        <v>1008180</v>
      </c>
      <c r="FNA5" s="5">
        <v>1007833</v>
      </c>
      <c r="FNB5" s="5">
        <v>4092792</v>
      </c>
      <c r="FNC5" s="5">
        <v>1005023</v>
      </c>
      <c r="FND5" s="5">
        <v>1007881</v>
      </c>
      <c r="FNE5" s="5">
        <v>1008404</v>
      </c>
      <c r="FNF5" s="5">
        <v>1011031</v>
      </c>
      <c r="FNG5" s="5">
        <v>1032536</v>
      </c>
      <c r="FNH5" s="5">
        <v>19875424</v>
      </c>
      <c r="FNI5" s="5">
        <v>1974046</v>
      </c>
      <c r="FNJ5" s="5">
        <v>1000432</v>
      </c>
      <c r="FNK5" s="5">
        <v>1012509</v>
      </c>
      <c r="FNL5" s="5">
        <v>1000537</v>
      </c>
      <c r="FNM5" s="5">
        <v>1014878</v>
      </c>
      <c r="FNN5" s="5">
        <v>1030005</v>
      </c>
      <c r="FNO5" s="5">
        <v>1011148</v>
      </c>
      <c r="FNP5" s="5">
        <v>1010393</v>
      </c>
      <c r="FNQ5" s="5">
        <v>4171274</v>
      </c>
      <c r="FNR5" s="5">
        <v>10787462</v>
      </c>
      <c r="FNS5" s="5">
        <v>136541273</v>
      </c>
      <c r="FNT5" s="5">
        <v>1000661</v>
      </c>
      <c r="FNU5" s="5">
        <v>1981021</v>
      </c>
      <c r="FNV5" s="5">
        <v>1009617</v>
      </c>
      <c r="FNW5" s="5">
        <v>1009017</v>
      </c>
      <c r="FNX5" s="5">
        <v>4120481</v>
      </c>
      <c r="FNY5" s="5">
        <v>1001579</v>
      </c>
      <c r="FNZ5" s="5">
        <v>9749165</v>
      </c>
      <c r="FOA5" s="5">
        <v>4053242</v>
      </c>
      <c r="FOB5" s="5">
        <v>1023004</v>
      </c>
      <c r="FOC5" s="5">
        <v>4089133</v>
      </c>
      <c r="FOD5" s="5">
        <v>1009910</v>
      </c>
      <c r="FOE5" s="5">
        <v>4257919</v>
      </c>
      <c r="FOF5" s="5">
        <v>1007720</v>
      </c>
      <c r="FOG5" s="5">
        <v>4051722</v>
      </c>
      <c r="FOH5" s="5">
        <v>4138444</v>
      </c>
      <c r="FOI5" s="5">
        <v>1000317</v>
      </c>
      <c r="FOJ5" s="5">
        <v>1004900</v>
      </c>
      <c r="FOK5" s="5">
        <v>1000336</v>
      </c>
      <c r="FOL5" s="5">
        <v>1006529</v>
      </c>
      <c r="FOM5" s="5">
        <v>1004427</v>
      </c>
      <c r="FON5" s="5">
        <v>1010298</v>
      </c>
      <c r="FOO5" s="5">
        <v>1023952</v>
      </c>
      <c r="FOP5" s="5">
        <v>1015279</v>
      </c>
      <c r="FOQ5" s="5">
        <v>4019342</v>
      </c>
      <c r="FOR5" s="5">
        <v>1014435</v>
      </c>
      <c r="FOS5" s="5">
        <v>1011272</v>
      </c>
      <c r="FOT5" s="5">
        <v>1013927</v>
      </c>
      <c r="FOU5" s="5">
        <v>1010903</v>
      </c>
      <c r="FOV5" s="5">
        <v>1009654</v>
      </c>
      <c r="FOW5" s="5">
        <v>1009881</v>
      </c>
      <c r="FOX5" s="5">
        <v>1011106</v>
      </c>
      <c r="FOY5" s="5">
        <v>1011361</v>
      </c>
      <c r="FOZ5" s="5">
        <v>1009292</v>
      </c>
      <c r="FPA5" s="5">
        <v>1004622</v>
      </c>
      <c r="FPB5" s="5">
        <v>1016238</v>
      </c>
      <c r="FPC5" s="5">
        <v>1005661</v>
      </c>
      <c r="FPD5" s="5">
        <v>1015024</v>
      </c>
      <c r="FPE5" s="5">
        <v>1009089</v>
      </c>
      <c r="FPF5" s="5">
        <v>1009584</v>
      </c>
      <c r="FPG5" s="5">
        <v>1004466</v>
      </c>
      <c r="FPH5" s="5">
        <v>1024738</v>
      </c>
      <c r="FPI5" s="5">
        <v>1006643</v>
      </c>
      <c r="FPJ5" s="5">
        <v>1011387</v>
      </c>
      <c r="FPK5" s="5">
        <v>1011088</v>
      </c>
      <c r="FPL5" s="5">
        <v>1006134</v>
      </c>
      <c r="FPM5" s="5">
        <v>1004599</v>
      </c>
      <c r="FPN5" s="5">
        <v>1013932</v>
      </c>
      <c r="FPO5" s="5">
        <v>1024784</v>
      </c>
      <c r="FPP5" s="5">
        <v>1013608</v>
      </c>
      <c r="FPQ5" s="5">
        <v>1013656</v>
      </c>
      <c r="FPR5" s="5">
        <v>4066287</v>
      </c>
      <c r="FPS5" s="5">
        <v>1012813</v>
      </c>
      <c r="FPT5" s="5">
        <v>1005942</v>
      </c>
      <c r="FPU5" s="5">
        <v>1014703</v>
      </c>
      <c r="FPV5" s="5">
        <v>1009520</v>
      </c>
      <c r="FPW5" s="5">
        <v>1009913</v>
      </c>
      <c r="FPX5" s="5">
        <v>1016135</v>
      </c>
      <c r="FPY5" s="5">
        <v>1004758</v>
      </c>
      <c r="FPZ5" s="5">
        <v>1006788</v>
      </c>
      <c r="FQA5" s="5">
        <v>1000587</v>
      </c>
      <c r="FQB5" s="5">
        <v>1008816</v>
      </c>
      <c r="FQC5" s="5">
        <v>1004940</v>
      </c>
      <c r="FQD5" s="5">
        <v>1006237</v>
      </c>
      <c r="FQE5" s="5">
        <v>1005726</v>
      </c>
      <c r="FQF5" s="5">
        <v>1009643</v>
      </c>
      <c r="FQG5" s="5">
        <v>1009724</v>
      </c>
      <c r="FQH5" s="5">
        <v>1001141</v>
      </c>
      <c r="FQI5" s="5">
        <v>1004873</v>
      </c>
      <c r="FQJ5" s="5">
        <v>1004859</v>
      </c>
      <c r="FQK5" s="5">
        <v>1001865</v>
      </c>
      <c r="FQL5" s="5">
        <v>1011339</v>
      </c>
      <c r="FQM5" s="5">
        <v>1012228</v>
      </c>
      <c r="FQN5" s="5">
        <v>1005134</v>
      </c>
      <c r="FQO5" s="5">
        <v>1004801</v>
      </c>
      <c r="FQP5" s="5">
        <v>1006604</v>
      </c>
      <c r="FQQ5" s="5">
        <v>1010613</v>
      </c>
      <c r="FQR5" s="5">
        <v>1014245</v>
      </c>
      <c r="FQS5" s="5">
        <v>1013155</v>
      </c>
      <c r="FQT5" s="5">
        <v>1001927</v>
      </c>
      <c r="FQU5" s="5">
        <v>1005078</v>
      </c>
      <c r="FQV5" s="5">
        <v>1004454</v>
      </c>
      <c r="FQW5" s="5">
        <v>1013854</v>
      </c>
      <c r="FQX5" s="5">
        <v>1013159</v>
      </c>
      <c r="FQY5" s="5">
        <v>1005518</v>
      </c>
      <c r="FQZ5" s="5">
        <v>1007966</v>
      </c>
      <c r="FRA5" s="5">
        <v>1001074</v>
      </c>
      <c r="FRB5" s="5">
        <v>1010450</v>
      </c>
      <c r="FRC5" s="5">
        <v>1011054</v>
      </c>
      <c r="FRD5" s="5">
        <v>1012270</v>
      </c>
      <c r="FRE5" s="5">
        <v>1006855</v>
      </c>
      <c r="FRF5" s="5">
        <v>1010234</v>
      </c>
      <c r="FRG5" s="5">
        <v>1012354</v>
      </c>
      <c r="FRH5" s="5">
        <v>1010507</v>
      </c>
      <c r="FRI5" s="5">
        <v>1009745</v>
      </c>
      <c r="FRJ5" s="5">
        <v>1006090</v>
      </c>
      <c r="FRK5" s="5">
        <v>1008940</v>
      </c>
      <c r="FRL5" s="5">
        <v>1016522</v>
      </c>
      <c r="FRM5" s="5">
        <v>1010516</v>
      </c>
      <c r="FRN5" s="5">
        <v>4053313</v>
      </c>
      <c r="FRO5" s="5">
        <v>1004889</v>
      </c>
      <c r="FRP5" s="5">
        <v>1006653</v>
      </c>
      <c r="FRQ5" s="5">
        <v>1000936</v>
      </c>
      <c r="FRR5" s="5">
        <v>1010464</v>
      </c>
      <c r="FRS5" s="5">
        <v>1006273</v>
      </c>
      <c r="FRT5" s="5">
        <v>1011305</v>
      </c>
      <c r="FRU5" s="5">
        <v>1009117</v>
      </c>
      <c r="FRV5" s="5">
        <v>1007284</v>
      </c>
      <c r="FRW5" s="5">
        <v>1013561</v>
      </c>
      <c r="FRX5" s="5">
        <v>1012888</v>
      </c>
      <c r="FRY5" s="5">
        <v>1013752</v>
      </c>
      <c r="FRZ5" s="5">
        <v>4056449</v>
      </c>
      <c r="FSA5" s="5">
        <v>1000723</v>
      </c>
      <c r="FSB5" s="5">
        <v>1011647</v>
      </c>
      <c r="FSC5" s="5">
        <v>4054540</v>
      </c>
      <c r="FSD5" s="5">
        <v>4053393</v>
      </c>
      <c r="FSE5" s="5">
        <v>1004619</v>
      </c>
      <c r="FSF5" s="5">
        <v>1007128</v>
      </c>
      <c r="FSG5" s="5">
        <v>1007152</v>
      </c>
      <c r="FSH5" s="5">
        <v>1001405</v>
      </c>
      <c r="FSI5" s="5">
        <v>1010374</v>
      </c>
      <c r="FSJ5" s="5">
        <v>1005548</v>
      </c>
      <c r="FSK5" s="5">
        <v>1009221</v>
      </c>
      <c r="FSL5" s="5">
        <v>1007326</v>
      </c>
      <c r="FSM5" s="5">
        <v>1008257</v>
      </c>
      <c r="FSN5" s="5">
        <v>1007258</v>
      </c>
      <c r="FSO5" s="5">
        <v>1005878</v>
      </c>
      <c r="FSP5" s="5">
        <v>1011313</v>
      </c>
      <c r="FSQ5" s="5">
        <v>1015158</v>
      </c>
      <c r="FSR5" s="5">
        <v>1001142</v>
      </c>
      <c r="FSS5" s="5">
        <v>1012769</v>
      </c>
      <c r="FST5" s="5">
        <v>1008154</v>
      </c>
      <c r="FSU5" s="5">
        <v>1007539</v>
      </c>
      <c r="FSV5" s="5">
        <v>1015736</v>
      </c>
      <c r="FSW5" s="5">
        <v>1010540</v>
      </c>
      <c r="FSX5" s="5">
        <v>1004408</v>
      </c>
      <c r="FSY5" s="5">
        <v>1009563</v>
      </c>
      <c r="FSZ5" s="5">
        <v>1004687</v>
      </c>
      <c r="FTA5" s="5">
        <v>1015045</v>
      </c>
      <c r="FTB5" s="5">
        <v>4152091</v>
      </c>
      <c r="FTC5" s="5">
        <v>1981029</v>
      </c>
      <c r="FTD5" s="5">
        <v>1005619</v>
      </c>
      <c r="FTE5" s="5">
        <v>1006897</v>
      </c>
      <c r="FTF5" s="5">
        <v>1006045</v>
      </c>
      <c r="FTG5" s="5">
        <v>1011680</v>
      </c>
      <c r="FTH5" s="5">
        <v>1011038</v>
      </c>
      <c r="FTI5" s="5">
        <v>1010361</v>
      </c>
      <c r="FTJ5" s="5">
        <v>1011186</v>
      </c>
      <c r="FTK5" s="5">
        <v>1008764</v>
      </c>
      <c r="FTL5" s="5">
        <v>1013812</v>
      </c>
      <c r="FTM5" s="5">
        <v>1008215</v>
      </c>
      <c r="FTN5" s="5">
        <v>1011029</v>
      </c>
      <c r="FTO5" s="5">
        <v>1014855</v>
      </c>
      <c r="FTP5" s="5">
        <v>1006634</v>
      </c>
      <c r="FTQ5" s="5">
        <v>1011673</v>
      </c>
      <c r="FTR5" s="5">
        <v>1015746</v>
      </c>
      <c r="FTS5" s="5">
        <v>1011059</v>
      </c>
      <c r="FTT5" s="5">
        <v>1010220</v>
      </c>
      <c r="FTU5" s="5">
        <v>1005981</v>
      </c>
      <c r="FTV5" s="5">
        <v>1009039</v>
      </c>
      <c r="FTW5" s="5">
        <v>1012257</v>
      </c>
      <c r="FTX5" s="5">
        <v>1015520</v>
      </c>
      <c r="FTY5" s="5">
        <v>1004293</v>
      </c>
      <c r="FTZ5" s="5">
        <v>1011320</v>
      </c>
      <c r="FUA5" s="5">
        <v>1984064</v>
      </c>
      <c r="FUB5" s="5">
        <v>1983021</v>
      </c>
      <c r="FUC5" s="5">
        <v>1007070</v>
      </c>
      <c r="FUD5" s="5">
        <v>1015123</v>
      </c>
      <c r="FUE5" s="5">
        <v>1009476</v>
      </c>
      <c r="FUF5" s="5">
        <v>1005751</v>
      </c>
      <c r="FUG5" s="5">
        <v>1007928</v>
      </c>
      <c r="FUH5" s="5">
        <v>1007662</v>
      </c>
      <c r="FUI5" s="5">
        <v>1013625</v>
      </c>
      <c r="FUJ5" s="5">
        <v>1024989</v>
      </c>
      <c r="FUK5" s="5">
        <v>4074190</v>
      </c>
      <c r="FUL5" s="5">
        <v>1026306</v>
      </c>
      <c r="FUM5" s="5">
        <v>1005298</v>
      </c>
      <c r="FUN5" s="5">
        <v>1014270</v>
      </c>
      <c r="FUO5" s="5">
        <v>1016470</v>
      </c>
      <c r="FUP5" s="5">
        <v>1014464</v>
      </c>
      <c r="FUQ5" s="5">
        <v>1014210</v>
      </c>
      <c r="FUR5" s="5">
        <v>1010146</v>
      </c>
      <c r="FUS5" s="5">
        <v>1004393</v>
      </c>
      <c r="FUT5" s="5">
        <v>1015059</v>
      </c>
      <c r="FUU5" s="5">
        <v>1009951</v>
      </c>
      <c r="FUV5" s="5">
        <v>1016436</v>
      </c>
      <c r="FUW5" s="5">
        <v>1014256</v>
      </c>
      <c r="FUX5" s="5">
        <v>1014947</v>
      </c>
      <c r="FUY5" s="5">
        <v>1015603</v>
      </c>
      <c r="FUZ5" s="5">
        <v>1015101</v>
      </c>
      <c r="FVA5" s="5">
        <v>1008469</v>
      </c>
      <c r="FVB5" s="5">
        <v>1006173</v>
      </c>
      <c r="FVC5" s="5">
        <v>1001272</v>
      </c>
      <c r="FVD5" s="5">
        <v>1015197</v>
      </c>
      <c r="FVE5" s="5">
        <v>1015914</v>
      </c>
      <c r="FVF5" s="5">
        <v>1011689</v>
      </c>
      <c r="FVG5" s="5">
        <v>1012837</v>
      </c>
      <c r="FVH5" s="5">
        <v>1012677</v>
      </c>
      <c r="FVI5" s="5">
        <v>1000973</v>
      </c>
      <c r="FVJ5" s="5">
        <v>1000178</v>
      </c>
      <c r="FVK5" s="5">
        <v>111797343</v>
      </c>
      <c r="FVL5" s="5">
        <v>1006099</v>
      </c>
      <c r="FVM5" s="5">
        <v>1004415</v>
      </c>
      <c r="FVN5" s="5">
        <v>1015225</v>
      </c>
      <c r="FVO5" s="5">
        <v>1016433</v>
      </c>
      <c r="FVP5" s="5">
        <v>1991049</v>
      </c>
      <c r="FVQ5" s="5">
        <v>1008622</v>
      </c>
      <c r="FVR5" s="5">
        <v>1007722</v>
      </c>
      <c r="FVS5" s="5">
        <v>1009185</v>
      </c>
      <c r="FVT5" s="5">
        <v>4072401</v>
      </c>
      <c r="FVU5" s="5">
        <v>1012885</v>
      </c>
      <c r="FVV5" s="5">
        <v>1011814</v>
      </c>
      <c r="FVW5" s="5">
        <v>1010025</v>
      </c>
      <c r="FVX5" s="5">
        <v>1012846</v>
      </c>
      <c r="FVY5" s="5">
        <v>1015277</v>
      </c>
      <c r="FVZ5" s="5">
        <v>1005429</v>
      </c>
      <c r="FWA5" s="5">
        <v>1003469</v>
      </c>
      <c r="FWB5" s="5">
        <v>1014485</v>
      </c>
      <c r="FWC5" s="5">
        <v>1012157</v>
      </c>
      <c r="FWD5" s="5">
        <v>1011890</v>
      </c>
      <c r="FWE5" s="5">
        <v>1004436</v>
      </c>
      <c r="FWF5" s="5">
        <v>1013013</v>
      </c>
      <c r="FWG5" s="5">
        <v>1015284</v>
      </c>
      <c r="FWH5" s="5">
        <v>1010726</v>
      </c>
      <c r="FWI5" s="5">
        <v>1015074</v>
      </c>
      <c r="FWJ5" s="5">
        <v>1001374</v>
      </c>
      <c r="FWK5" s="5">
        <v>1001419</v>
      </c>
      <c r="FWL5" s="5">
        <v>1015124</v>
      </c>
      <c r="FWM5" s="5">
        <v>4085125</v>
      </c>
      <c r="FWN5" s="5">
        <v>1010704</v>
      </c>
      <c r="FWO5" s="5">
        <v>1010683</v>
      </c>
      <c r="FWP5" s="5">
        <v>1001307</v>
      </c>
      <c r="FWQ5" s="5">
        <v>1014987</v>
      </c>
      <c r="FWR5" s="5">
        <v>1014717</v>
      </c>
      <c r="FWS5" s="5">
        <v>1000511</v>
      </c>
      <c r="FWT5" s="5">
        <v>4143443</v>
      </c>
      <c r="FWU5" s="5">
        <v>1010880</v>
      </c>
      <c r="FWV5" s="5">
        <v>1011101</v>
      </c>
      <c r="FWW5" s="5">
        <v>1010729</v>
      </c>
      <c r="FWX5" s="5">
        <v>1010764</v>
      </c>
      <c r="FWY5" s="5">
        <v>1015741</v>
      </c>
      <c r="FWZ5" s="5">
        <v>1136028</v>
      </c>
      <c r="FXA5" s="5">
        <v>1005127</v>
      </c>
      <c r="FXB5" s="5">
        <v>1005318</v>
      </c>
      <c r="FXC5" s="5">
        <v>1024962</v>
      </c>
      <c r="FXD5" s="5">
        <v>1005051</v>
      </c>
      <c r="FXE5" s="5">
        <v>1005207</v>
      </c>
      <c r="FXF5" s="5">
        <v>1004963</v>
      </c>
      <c r="FXG5" s="5">
        <v>4050650</v>
      </c>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row>
    <row r="6" spans="1:5708" x14ac:dyDescent="0.25">
      <c r="A6">
        <v>5</v>
      </c>
      <c r="B6" s="5">
        <v>100384</v>
      </c>
      <c r="C6" t="str">
        <f t="shared" si="0"/>
        <v>Northrim Bank - Anchorage, AK</v>
      </c>
      <c r="D6" s="21" t="s">
        <v>1099</v>
      </c>
      <c r="E6" s="19" t="s">
        <v>2803</v>
      </c>
      <c r="F6" s="19" t="s">
        <v>2801</v>
      </c>
      <c r="G6" s="19"/>
      <c r="H6" t="s">
        <v>2951</v>
      </c>
      <c r="I6" t="s">
        <v>5431</v>
      </c>
    </row>
    <row r="7" spans="1:5708" x14ac:dyDescent="0.25">
      <c r="A7">
        <v>6</v>
      </c>
      <c r="B7" s="5">
        <v>1009542</v>
      </c>
      <c r="C7" t="str">
        <f t="shared" si="0"/>
        <v>22nd State Bank - Mobile, AL</v>
      </c>
      <c r="D7" s="21" t="s">
        <v>5643</v>
      </c>
      <c r="E7" s="19" t="s">
        <v>2829</v>
      </c>
      <c r="F7" s="19" t="s">
        <v>2805</v>
      </c>
      <c r="G7" s="19"/>
      <c r="H7" t="s">
        <v>3010</v>
      </c>
      <c r="I7" t="s">
        <v>5432</v>
      </c>
      <c r="T7" s="26" t="s">
        <v>5531</v>
      </c>
      <c r="BT7" s="26" t="s">
        <v>5532</v>
      </c>
    </row>
    <row r="8" spans="1:5708" ht="15.75" thickBot="1" x14ac:dyDescent="0.3">
      <c r="A8">
        <v>7</v>
      </c>
      <c r="B8" s="5">
        <v>4051553</v>
      </c>
      <c r="C8" t="str">
        <f t="shared" si="0"/>
        <v>Alamerica Bank - Birmingham, AL</v>
      </c>
      <c r="D8" s="21" t="s">
        <v>959</v>
      </c>
      <c r="E8" s="19" t="s">
        <v>2804</v>
      </c>
      <c r="F8" s="19" t="s">
        <v>2805</v>
      </c>
      <c r="G8" s="19"/>
      <c r="H8" t="s">
        <v>3057</v>
      </c>
      <c r="I8" t="s">
        <v>5433</v>
      </c>
      <c r="T8">
        <v>1</v>
      </c>
      <c r="U8">
        <v>2</v>
      </c>
      <c r="V8">
        <v>3</v>
      </c>
      <c r="W8">
        <v>4</v>
      </c>
      <c r="X8">
        <v>5</v>
      </c>
      <c r="Y8">
        <v>6</v>
      </c>
      <c r="Z8">
        <v>7</v>
      </c>
      <c r="AA8">
        <v>8</v>
      </c>
      <c r="AB8">
        <v>9</v>
      </c>
      <c r="AC8">
        <v>10</v>
      </c>
      <c r="AD8">
        <v>11</v>
      </c>
      <c r="AE8">
        <v>12</v>
      </c>
      <c r="AF8">
        <v>13</v>
      </c>
      <c r="AG8">
        <v>14</v>
      </c>
      <c r="AH8">
        <v>15</v>
      </c>
      <c r="AI8">
        <v>16</v>
      </c>
      <c r="AJ8">
        <v>17</v>
      </c>
      <c r="AK8">
        <v>18</v>
      </c>
      <c r="AL8">
        <v>19</v>
      </c>
      <c r="AM8">
        <v>20</v>
      </c>
      <c r="AN8">
        <v>21</v>
      </c>
      <c r="AO8">
        <v>22</v>
      </c>
      <c r="AP8">
        <v>23</v>
      </c>
      <c r="AQ8">
        <v>24</v>
      </c>
      <c r="AR8">
        <v>25</v>
      </c>
      <c r="AS8">
        <v>26</v>
      </c>
      <c r="AT8">
        <v>27</v>
      </c>
      <c r="AU8">
        <v>28</v>
      </c>
      <c r="AV8">
        <v>29</v>
      </c>
      <c r="AW8">
        <v>30</v>
      </c>
      <c r="AX8">
        <v>31</v>
      </c>
      <c r="AY8">
        <v>32</v>
      </c>
      <c r="AZ8">
        <v>33</v>
      </c>
      <c r="BA8">
        <v>34</v>
      </c>
      <c r="BB8">
        <v>35</v>
      </c>
      <c r="BC8">
        <v>36</v>
      </c>
      <c r="BD8">
        <v>37</v>
      </c>
      <c r="BE8">
        <v>38</v>
      </c>
      <c r="BF8">
        <v>39</v>
      </c>
      <c r="BG8">
        <v>40</v>
      </c>
      <c r="BH8">
        <v>41</v>
      </c>
      <c r="BI8">
        <v>42</v>
      </c>
      <c r="BJ8">
        <v>43</v>
      </c>
      <c r="BK8">
        <v>44</v>
      </c>
      <c r="BL8">
        <v>45</v>
      </c>
      <c r="BM8">
        <v>46</v>
      </c>
      <c r="BN8">
        <v>47</v>
      </c>
      <c r="BO8">
        <v>48</v>
      </c>
      <c r="BP8">
        <v>49</v>
      </c>
      <c r="BQ8">
        <v>50</v>
      </c>
      <c r="BT8">
        <v>1</v>
      </c>
      <c r="BU8">
        <v>2</v>
      </c>
      <c r="BV8">
        <v>3</v>
      </c>
      <c r="BW8">
        <v>4</v>
      </c>
      <c r="BX8">
        <v>5</v>
      </c>
      <c r="BY8">
        <v>6</v>
      </c>
      <c r="BZ8">
        <v>7</v>
      </c>
      <c r="CA8">
        <v>8</v>
      </c>
      <c r="CB8">
        <v>9</v>
      </c>
      <c r="CC8">
        <v>10</v>
      </c>
      <c r="CD8">
        <v>11</v>
      </c>
      <c r="CE8">
        <v>12</v>
      </c>
      <c r="CF8">
        <v>13</v>
      </c>
      <c r="CG8">
        <v>14</v>
      </c>
      <c r="CH8">
        <v>15</v>
      </c>
      <c r="CI8">
        <v>16</v>
      </c>
      <c r="CJ8">
        <v>17</v>
      </c>
      <c r="CK8">
        <v>18</v>
      </c>
      <c r="CL8">
        <v>19</v>
      </c>
      <c r="CM8">
        <v>20</v>
      </c>
      <c r="CN8">
        <v>21</v>
      </c>
      <c r="CO8">
        <v>22</v>
      </c>
      <c r="CP8">
        <v>23</v>
      </c>
      <c r="CQ8">
        <v>24</v>
      </c>
      <c r="CR8">
        <v>25</v>
      </c>
      <c r="CS8">
        <v>26</v>
      </c>
      <c r="CT8">
        <v>27</v>
      </c>
      <c r="CU8">
        <v>28</v>
      </c>
      <c r="CV8">
        <v>29</v>
      </c>
      <c r="CW8">
        <v>30</v>
      </c>
      <c r="CX8">
        <v>31</v>
      </c>
      <c r="CY8">
        <v>32</v>
      </c>
      <c r="CZ8">
        <v>33</v>
      </c>
      <c r="DA8">
        <v>34</v>
      </c>
      <c r="DB8">
        <v>35</v>
      </c>
      <c r="DC8">
        <v>36</v>
      </c>
      <c r="DD8">
        <v>37</v>
      </c>
      <c r="DE8">
        <v>38</v>
      </c>
      <c r="DF8">
        <v>39</v>
      </c>
      <c r="DG8">
        <v>40</v>
      </c>
      <c r="DH8">
        <v>41</v>
      </c>
      <c r="DI8">
        <v>42</v>
      </c>
      <c r="DJ8">
        <v>43</v>
      </c>
      <c r="DK8">
        <v>44</v>
      </c>
      <c r="DL8">
        <v>45</v>
      </c>
      <c r="DM8">
        <v>46</v>
      </c>
      <c r="DN8">
        <v>47</v>
      </c>
      <c r="DO8">
        <v>48</v>
      </c>
      <c r="DP8">
        <v>49</v>
      </c>
      <c r="DQ8">
        <v>50</v>
      </c>
    </row>
    <row r="9" spans="1:5708" ht="19.5" thickBot="1" x14ac:dyDescent="0.35">
      <c r="A9">
        <v>8</v>
      </c>
      <c r="B9" s="5">
        <v>1005822</v>
      </c>
      <c r="C9" t="str">
        <f t="shared" si="0"/>
        <v>AmeriFirst Bank - Montgomery, AL</v>
      </c>
      <c r="D9" s="21" t="s">
        <v>2104</v>
      </c>
      <c r="E9" s="19" t="s">
        <v>3450</v>
      </c>
      <c r="F9" s="19" t="s">
        <v>2805</v>
      </c>
      <c r="G9" s="19"/>
      <c r="H9" t="s">
        <v>3088</v>
      </c>
      <c r="I9" t="s">
        <v>4737</v>
      </c>
      <c r="K9" s="160" t="s">
        <v>5528</v>
      </c>
      <c r="L9" s="161"/>
      <c r="M9" s="162"/>
      <c r="N9" s="160" t="s">
        <v>5529</v>
      </c>
      <c r="O9" s="161"/>
      <c r="P9" s="162"/>
      <c r="Q9" s="160" t="s">
        <v>5530</v>
      </c>
      <c r="R9" s="161"/>
      <c r="S9" s="162"/>
      <c r="T9" s="16" t="s">
        <v>5427</v>
      </c>
      <c r="U9" s="17" t="s">
        <v>5428</v>
      </c>
      <c r="V9" s="17" t="s">
        <v>5429</v>
      </c>
      <c r="W9" s="17" t="s">
        <v>5430</v>
      </c>
      <c r="X9" s="17" t="s">
        <v>5431</v>
      </c>
      <c r="Y9" s="17" t="s">
        <v>5432</v>
      </c>
      <c r="Z9" s="17" t="s">
        <v>5433</v>
      </c>
      <c r="AA9" s="17" t="s">
        <v>4737</v>
      </c>
      <c r="AB9" s="17" t="s">
        <v>5434</v>
      </c>
      <c r="AC9" s="17" t="s">
        <v>5435</v>
      </c>
      <c r="AD9" s="17" t="s">
        <v>5436</v>
      </c>
      <c r="AE9" s="17" t="s">
        <v>5437</v>
      </c>
      <c r="AF9" s="17" t="s">
        <v>5438</v>
      </c>
      <c r="AG9" s="17" t="s">
        <v>4942</v>
      </c>
      <c r="AH9" s="17" t="s">
        <v>5439</v>
      </c>
      <c r="AI9" s="17" t="s">
        <v>5440</v>
      </c>
      <c r="AJ9" s="17" t="s">
        <v>2795</v>
      </c>
      <c r="AK9" s="17" t="s">
        <v>4323</v>
      </c>
      <c r="AL9" s="17" t="s">
        <v>5441</v>
      </c>
      <c r="AM9" s="17" t="s">
        <v>5442</v>
      </c>
      <c r="AN9" s="17" t="s">
        <v>5443</v>
      </c>
      <c r="AO9" s="17" t="s">
        <v>5444</v>
      </c>
      <c r="AP9" s="17" t="s">
        <v>5445</v>
      </c>
      <c r="AQ9" s="23" t="s">
        <v>5446</v>
      </c>
      <c r="AR9" s="17" t="s">
        <v>5447</v>
      </c>
      <c r="AS9" s="17" t="s">
        <v>5448</v>
      </c>
      <c r="AT9" s="17" t="s">
        <v>5449</v>
      </c>
      <c r="AU9" s="17" t="s">
        <v>3287</v>
      </c>
      <c r="AV9" s="17" t="s">
        <v>5450</v>
      </c>
      <c r="AW9" s="17" t="s">
        <v>5451</v>
      </c>
      <c r="AX9" s="17" t="s">
        <v>5452</v>
      </c>
      <c r="AY9" s="17" t="s">
        <v>4669</v>
      </c>
      <c r="AZ9" s="17" t="s">
        <v>5453</v>
      </c>
      <c r="BA9" s="17" t="s">
        <v>5454</v>
      </c>
      <c r="BB9" s="17" t="s">
        <v>5455</v>
      </c>
      <c r="BC9" s="17" t="s">
        <v>5456</v>
      </c>
      <c r="BD9" s="17" t="s">
        <v>5395</v>
      </c>
      <c r="BE9" s="17" t="s">
        <v>5457</v>
      </c>
      <c r="BF9" s="17" t="s">
        <v>5458</v>
      </c>
      <c r="BG9" s="17" t="s">
        <v>5459</v>
      </c>
      <c r="BH9" s="17" t="s">
        <v>5460</v>
      </c>
      <c r="BI9" s="17" t="s">
        <v>5461</v>
      </c>
      <c r="BJ9" s="17" t="s">
        <v>5462</v>
      </c>
      <c r="BK9" s="17" t="s">
        <v>5463</v>
      </c>
      <c r="BL9" s="17" t="s">
        <v>3662</v>
      </c>
      <c r="BM9" s="17" t="s">
        <v>3625</v>
      </c>
      <c r="BN9" s="17" t="s">
        <v>3085</v>
      </c>
      <c r="BO9" s="17" t="s">
        <v>5464</v>
      </c>
      <c r="BP9" s="17" t="s">
        <v>5465</v>
      </c>
      <c r="BQ9" s="18" t="s">
        <v>3283</v>
      </c>
      <c r="BT9" s="16" t="s">
        <v>5427</v>
      </c>
      <c r="BU9" s="17" t="s">
        <v>5428</v>
      </c>
      <c r="BV9" s="17" t="s">
        <v>5429</v>
      </c>
      <c r="BW9" s="17" t="s">
        <v>5430</v>
      </c>
      <c r="BX9" s="17" t="s">
        <v>5431</v>
      </c>
      <c r="BY9" s="17" t="s">
        <v>5432</v>
      </c>
      <c r="BZ9" s="17" t="s">
        <v>5433</v>
      </c>
      <c r="CA9" s="17" t="s">
        <v>4737</v>
      </c>
      <c r="CB9" s="17" t="s">
        <v>5434</v>
      </c>
      <c r="CC9" s="17" t="s">
        <v>5435</v>
      </c>
      <c r="CD9" s="17" t="s">
        <v>5436</v>
      </c>
      <c r="CE9" s="17" t="s">
        <v>5437</v>
      </c>
      <c r="CF9" s="17" t="s">
        <v>5438</v>
      </c>
      <c r="CG9" s="17" t="s">
        <v>4942</v>
      </c>
      <c r="CH9" s="17" t="s">
        <v>5439</v>
      </c>
      <c r="CI9" s="17" t="s">
        <v>5440</v>
      </c>
      <c r="CJ9" s="17" t="s">
        <v>2795</v>
      </c>
      <c r="CK9" s="17" t="s">
        <v>4323</v>
      </c>
      <c r="CL9" s="17" t="s">
        <v>5441</v>
      </c>
      <c r="CM9" s="17" t="s">
        <v>5442</v>
      </c>
      <c r="CN9" s="17" t="s">
        <v>5443</v>
      </c>
      <c r="CO9" s="17" t="s">
        <v>5444</v>
      </c>
      <c r="CP9" s="17" t="s">
        <v>5445</v>
      </c>
      <c r="CQ9" s="23" t="s">
        <v>5446</v>
      </c>
      <c r="CR9" s="17" t="s">
        <v>5447</v>
      </c>
      <c r="CS9" s="17" t="s">
        <v>5448</v>
      </c>
      <c r="CT9" s="17" t="s">
        <v>5449</v>
      </c>
      <c r="CU9" s="17" t="s">
        <v>3287</v>
      </c>
      <c r="CV9" s="17" t="s">
        <v>5450</v>
      </c>
      <c r="CW9" s="17" t="s">
        <v>5451</v>
      </c>
      <c r="CX9" s="17" t="s">
        <v>5452</v>
      </c>
      <c r="CY9" s="17" t="s">
        <v>4669</v>
      </c>
      <c r="CZ9" s="17" t="s">
        <v>5453</v>
      </c>
      <c r="DA9" s="17" t="s">
        <v>5454</v>
      </c>
      <c r="DB9" s="17" t="s">
        <v>5455</v>
      </c>
      <c r="DC9" s="17" t="s">
        <v>5456</v>
      </c>
      <c r="DD9" s="17" t="s">
        <v>5395</v>
      </c>
      <c r="DE9" s="17" t="s">
        <v>5457</v>
      </c>
      <c r="DF9" s="17" t="s">
        <v>5458</v>
      </c>
      <c r="DG9" s="17" t="s">
        <v>5459</v>
      </c>
      <c r="DH9" s="17" t="s">
        <v>5460</v>
      </c>
      <c r="DI9" s="17" t="s">
        <v>5461</v>
      </c>
      <c r="DJ9" s="17" t="s">
        <v>5462</v>
      </c>
      <c r="DK9" s="17" t="s">
        <v>5463</v>
      </c>
      <c r="DL9" s="17" t="s">
        <v>3662</v>
      </c>
      <c r="DM9" s="17" t="s">
        <v>3625</v>
      </c>
      <c r="DN9" s="17" t="s">
        <v>3085</v>
      </c>
      <c r="DO9" s="17" t="s">
        <v>5464</v>
      </c>
      <c r="DP9" s="17" t="s">
        <v>5465</v>
      </c>
      <c r="DQ9" s="18" t="s">
        <v>3283</v>
      </c>
    </row>
    <row r="10" spans="1:5708" x14ac:dyDescent="0.25">
      <c r="A10">
        <v>9</v>
      </c>
      <c r="B10" s="5">
        <v>1013235</v>
      </c>
      <c r="C10" t="str">
        <f t="shared" si="0"/>
        <v>AuburnBank - Auburn, AL</v>
      </c>
      <c r="D10" s="21" t="s">
        <v>1291</v>
      </c>
      <c r="E10" s="19" t="s">
        <v>2807</v>
      </c>
      <c r="F10" s="19" t="s">
        <v>2805</v>
      </c>
      <c r="G10" s="19"/>
      <c r="H10" t="s">
        <v>3093</v>
      </c>
      <c r="I10" t="s">
        <v>5434</v>
      </c>
      <c r="K10" s="27">
        <v>1</v>
      </c>
      <c r="L10" s="28" t="str">
        <f>IF(HLOOKUP('Peer Comparison Tool'!$E$6,StateDropdownData,K10+1,FALSE)=0,"",HLOOKUP('Peer Comparison Tool'!$E$6,StateDropdownData,K10+1,FALSE))</f>
        <v>1st Trust Bank, Inc. - Hazard, KY</v>
      </c>
      <c r="M10" s="29">
        <f>IF(HLOOKUP('Peer Comparison Tool'!$E$6,[0]!DropdownData,K10+1,FALSE)=0,"",HLOOKUP('Peer Comparison Tool'!$E$6,[0]!DropdownData,K10+1,FALSE))</f>
        <v>4098838</v>
      </c>
      <c r="N10" s="27">
        <v>1</v>
      </c>
      <c r="O10" s="28" t="str">
        <f>IF(HLOOKUP('Peer Comparison Tool'!$G$6,StateDropdownData,N10+1,FALSE)=0,"",HLOOKUP('Peer Comparison Tool'!$G$6,StateDropdownData,N10+1,FALSE))</f>
        <v>Andrew Johnson Bank - Greeneville, TN</v>
      </c>
      <c r="P10" s="29">
        <f>IF(HLOOKUP('Peer Comparison Tool'!$G$6,DropdownData,N10+1,FALSE)=0,"",HLOOKUP('Peer Comparison Tool'!$G$6,DropdownData,N10+1,FALSE))</f>
        <v>1008518</v>
      </c>
      <c r="Q10" s="27">
        <v>1</v>
      </c>
      <c r="R10" s="28" t="str">
        <f>IF(HLOOKUP('Peer Comparison Tool'!$I$6,StateDropdownData,Q10+1,FALSE)=0,"",HLOOKUP('Peer Comparison Tool'!$I$6,StateDropdownData,Q10+1,FALSE))</f>
        <v>1st Source Bank - South Bend, IN</v>
      </c>
      <c r="S10" s="29">
        <f>IF(HLOOKUP('Peer Comparison Tool'!$I$6,DropdownData,Q10+1,FALSE)=0,"",HLOOKUP('Peer Comparison Tool'!$I$6,DropdownData,Q10+1,FALSE))</f>
        <v>1016171</v>
      </c>
      <c r="T10" s="5">
        <f t="shared" ref="T10:AC19" si="4677">IFERROR(IF(VLOOKUP(INDEX($L$2:$HEG$5,4,T$471+$Q10-1),$B$2:$F$5568,5,FALSE)=T$473,INDEX($L$2:$HEG$5,4,T$471+$Q10-1),""),"")</f>
        <v>1009542</v>
      </c>
      <c r="U10" s="5">
        <f t="shared" si="4677"/>
        <v>1010998</v>
      </c>
      <c r="V10" s="5">
        <f t="shared" si="4677"/>
        <v>4073003</v>
      </c>
      <c r="W10" s="5">
        <f t="shared" si="4677"/>
        <v>1007313</v>
      </c>
      <c r="X10" s="5">
        <f t="shared" si="4677"/>
        <v>117369452</v>
      </c>
      <c r="Y10" s="5">
        <f t="shared" si="4677"/>
        <v>1009604</v>
      </c>
      <c r="Z10" s="5">
        <f t="shared" si="4677"/>
        <v>1014236</v>
      </c>
      <c r="AA10" s="5">
        <f t="shared" si="4677"/>
        <v>14431107</v>
      </c>
      <c r="AB10" s="5">
        <f t="shared" si="4677"/>
        <v>13494906</v>
      </c>
      <c r="AC10" s="5">
        <f t="shared" si="4677"/>
        <v>4050694</v>
      </c>
      <c r="AD10" s="5">
        <f t="shared" ref="AD10:AM19" si="4678">IFERROR(IF(VLOOKUP(INDEX($L$2:$HEG$5,4,AD$471+$Q10-1),$B$2:$F$5568,5,FALSE)=AD$473,INDEX($L$2:$HEG$5,4,AD$471+$Q10-1),""),"")</f>
        <v>1003249</v>
      </c>
      <c r="AE10" s="5">
        <f t="shared" si="4678"/>
        <v>4056649</v>
      </c>
      <c r="AF10" s="5">
        <f t="shared" si="4678"/>
        <v>1011521</v>
      </c>
      <c r="AG10" s="5">
        <f t="shared" si="4678"/>
        <v>1016171</v>
      </c>
      <c r="AH10" s="5">
        <f t="shared" si="4678"/>
        <v>1991030</v>
      </c>
      <c r="AI10" s="5">
        <f t="shared" si="4678"/>
        <v>1016310</v>
      </c>
      <c r="AJ10" s="5">
        <f t="shared" si="4678"/>
        <v>4098838</v>
      </c>
      <c r="AK10" s="5">
        <f t="shared" si="4678"/>
        <v>1005557</v>
      </c>
      <c r="AL10" s="5">
        <f t="shared" si="4678"/>
        <v>1005753</v>
      </c>
      <c r="AM10" s="5">
        <f t="shared" si="4678"/>
        <v>1000793</v>
      </c>
      <c r="AN10" s="5">
        <f t="shared" ref="AN10:AW19" si="4679">IFERROR(IF(VLOOKUP(INDEX($L$2:$HEG$5,4,AN$471+$Q10-1),$B$2:$F$5568,5,FALSE)=AN$473,INDEX($L$2:$HEG$5,4,AN$471+$Q10-1),""),"")</f>
        <v>1010658</v>
      </c>
      <c r="AO10" s="5">
        <f t="shared" si="4679"/>
        <v>4090944</v>
      </c>
      <c r="AP10" s="5">
        <f t="shared" si="4679"/>
        <v>1008259</v>
      </c>
      <c r="AQ10" s="5">
        <f t="shared" si="4679"/>
        <v>1000913</v>
      </c>
      <c r="AR10" s="5">
        <f t="shared" si="4679"/>
        <v>4095211</v>
      </c>
      <c r="AS10" s="5">
        <f t="shared" si="4679"/>
        <v>1011703</v>
      </c>
      <c r="AT10" s="5">
        <f t="shared" si="4679"/>
        <v>4163741</v>
      </c>
      <c r="AU10" s="5">
        <f t="shared" si="4679"/>
        <v>4092862</v>
      </c>
      <c r="AV10" s="5">
        <f t="shared" si="4679"/>
        <v>1005539</v>
      </c>
      <c r="AW10" s="5">
        <f t="shared" si="4679"/>
        <v>1001893</v>
      </c>
      <c r="AX10" s="5">
        <f t="shared" ref="AX10:BG19" si="4680">IFERROR(IF(VLOOKUP(INDEX($L$2:$HEG$5,4,AX$471+$Q10-1),$B$2:$F$5568,5,FALSE)=AX$473,INDEX($L$2:$HEG$5,4,AX$471+$Q10-1),""),"")</f>
        <v>4064751</v>
      </c>
      <c r="AY10" s="5">
        <f t="shared" si="4680"/>
        <v>1003012</v>
      </c>
      <c r="AZ10" s="5">
        <f t="shared" si="4680"/>
        <v>11108175</v>
      </c>
      <c r="BA10" s="5">
        <f t="shared" si="4680"/>
        <v>1015466</v>
      </c>
      <c r="BB10" s="5">
        <f t="shared" si="4680"/>
        <v>1009934</v>
      </c>
      <c r="BC10" s="5">
        <f t="shared" si="4680"/>
        <v>1008383</v>
      </c>
      <c r="BD10" s="5">
        <f t="shared" si="4680"/>
        <v>1004342</v>
      </c>
      <c r="BE10" s="5">
        <f t="shared" si="4680"/>
        <v>1010475</v>
      </c>
      <c r="BF10" s="5">
        <f t="shared" si="4680"/>
        <v>1024974</v>
      </c>
      <c r="BG10" s="5">
        <f t="shared" si="4680"/>
        <v>1002454</v>
      </c>
      <c r="BH10" s="5">
        <f t="shared" ref="BH10:BQ19" si="4681">IFERROR(IF(VLOOKUP(INDEX($L$2:$HEG$5,4,BH$471+$Q10-1),$B$2:$F$5568,5,FALSE)=BH$473,INDEX($L$2:$HEG$5,4,BH$471+$Q10-1),""),"")</f>
        <v>1010474</v>
      </c>
      <c r="BI10" s="5">
        <f t="shared" si="4681"/>
        <v>1008518</v>
      </c>
      <c r="BJ10" s="5">
        <f t="shared" si="4681"/>
        <v>20023695</v>
      </c>
      <c r="BK10" s="5">
        <f t="shared" si="4681"/>
        <v>4096267</v>
      </c>
      <c r="BL10" s="5">
        <f t="shared" si="4681"/>
        <v>101299892</v>
      </c>
      <c r="BM10" s="5">
        <f t="shared" si="4681"/>
        <v>1012487</v>
      </c>
      <c r="BN10" s="5">
        <f t="shared" si="4681"/>
        <v>4092792</v>
      </c>
      <c r="BO10" s="5">
        <f t="shared" si="4681"/>
        <v>1016470</v>
      </c>
      <c r="BP10" s="5">
        <f t="shared" si="4681"/>
        <v>1006529</v>
      </c>
      <c r="BQ10" s="5">
        <f t="shared" si="4681"/>
        <v>1010726</v>
      </c>
      <c r="BR10" s="5"/>
      <c r="BT10" s="5" t="str">
        <f t="shared" ref="BT10:BT39" si="4682">IFERROR(IF(VLOOKUP(INDEX($L$2:$HEG$5,4,T$471+$Q10-1),$B$2:$F$5568,5,FALSE)=T$473,VLOOKUP(INDEX($L$2:$HEG$5,4,T$471+$Q10-1),$B$2:$F$5568,2,FALSE),""),"")</f>
        <v>22nd State Bank - Mobile, AL</v>
      </c>
      <c r="BU10" s="5" t="str">
        <f t="shared" ref="BU10:BU39" si="4683">IFERROR(IF(VLOOKUP(INDEX($L$2:$HEG$5,4,U$471+$Q10-1),$B$2:$F$5568,5,FALSE)=U$473,VLOOKUP(INDEX($L$2:$HEG$5,4,U$471+$Q10-1),$B$2:$F$5568,2,FALSE),""),"")</f>
        <v>Denali State Bank - Fairbanks, AK</v>
      </c>
      <c r="BV10" s="5" t="str">
        <f t="shared" ref="BV10:BV39" si="4684">IFERROR(IF(VLOOKUP(INDEX($L$2:$HEG$5,4,V$471+$Q10-1),$B$2:$F$5568,5,FALSE)=V$473,VLOOKUP(INDEX($L$2:$HEG$5,4,V$471+$Q10-1),$B$2:$F$5568,2,FALSE),""),"")</f>
        <v>1st Bank Yuma - Yuma, AZ</v>
      </c>
      <c r="BW10" s="5" t="str">
        <f t="shared" ref="BW10:BW39" si="4685">IFERROR(IF(VLOOKUP(INDEX($L$2:$HEG$5,4,W$471+$Q10-1),$B$2:$F$5568,5,FALSE)=W$473,VLOOKUP(INDEX($L$2:$HEG$5,4,W$471+$Q10-1),$B$2:$F$5568,2,FALSE),""),"")</f>
        <v>Anstaff Bank - Green Forest, AR</v>
      </c>
      <c r="BX10" s="5" t="str">
        <f t="shared" ref="BX10:BX39" si="4686">IFERROR(IF(VLOOKUP(INDEX($L$2:$HEG$5,4,X$471+$Q10-1),$B$2:$F$5568,5,FALSE)=X$473,VLOOKUP(INDEX($L$2:$HEG$5,4,X$471+$Q10-1),$B$2:$F$5568,2,FALSE),""),"")</f>
        <v>Adyen N.V. - San Francisco Branch - San Francisco, CA</v>
      </c>
      <c r="BY10" s="5" t="str">
        <f t="shared" ref="BY10:BY39" si="4687">IFERROR(IF(VLOOKUP(INDEX($L$2:$HEG$5,4,Y$471+$Q10-1),$B$2:$F$5568,5,FALSE)=Y$473,VLOOKUP(INDEX($L$2:$HEG$5,4,Y$471+$Q10-1),$B$2:$F$5568,2,FALSE),""),"")</f>
        <v>5Star Bank - Colorado Springs, CO</v>
      </c>
      <c r="BZ10" s="5" t="str">
        <f t="shared" ref="BZ10:BZ39" si="4688">IFERROR(IF(VLOOKUP(INDEX($L$2:$HEG$5,4,Z$471+$Q10-1),$B$2:$F$5568,5,FALSE)=Z$473,VLOOKUP(INDEX($L$2:$HEG$5,4,Z$471+$Q10-1),$B$2:$F$5568,2,FALSE),""),"")</f>
        <v>Ascend Bank - Guilford, CT</v>
      </c>
      <c r="CA10" s="5" t="str">
        <f t="shared" ref="CA10:CA39" si="4689">IFERROR(IF(VLOOKUP(INDEX($L$2:$HEG$5,4,AA$471+$Q10-1),$B$2:$F$5568,5,FALSE)=AA$473,VLOOKUP(INDEX($L$2:$HEG$5,4,AA$471+$Q10-1),$B$2:$F$5568,2,FALSE),""),"")</f>
        <v>ADP Trust Company, National Association - Wilmington, DE</v>
      </c>
      <c r="CB10" s="5" t="str">
        <f t="shared" ref="CB10:CB39" si="4690">IFERROR(IF(VLOOKUP(INDEX($L$2:$HEG$5,4,AB$471+$Q10-1),$B$2:$F$5568,5,FALSE)=AB$473,VLOOKUP(INDEX($L$2:$HEG$5,4,AB$471+$Q10-1),$B$2:$F$5568,2,FALSE),""),"")</f>
        <v>Abanca Corporacion Bancaria - Miami Branch - Miami, FL</v>
      </c>
      <c r="CC10" s="5" t="str">
        <f t="shared" ref="CC10:CC39" si="4691">IFERROR(IF(VLOOKUP(INDEX($L$2:$HEG$5,4,AC$471+$Q10-1),$B$2:$F$5568,5,FALSE)=AC$473,VLOOKUP(INDEX($L$2:$HEG$5,4,AC$471+$Q10-1),$B$2:$F$5568,2,FALSE),""),"")</f>
        <v>AB&amp;T - Albany, GA</v>
      </c>
      <c r="CD10" s="5" t="str">
        <f t="shared" ref="CD10:CD39" si="4692">IFERROR(IF(VLOOKUP(INDEX($L$2:$HEG$5,4,AD$471+$Q10-1),$B$2:$F$5568,5,FALSE)=AD$473,VLOOKUP(INDEX($L$2:$HEG$5,4,AD$471+$Q10-1),$B$2:$F$5568,2,FALSE),""),"")</f>
        <v>American Savings Bank, F.S.B. - Honolulu, HI</v>
      </c>
      <c r="CE10" s="5" t="str">
        <f t="shared" ref="CE10:CE39" si="4693">IFERROR(IF(VLOOKUP(INDEX($L$2:$HEG$5,4,AE$471+$Q10-1),$B$2:$F$5568,5,FALSE)=AE$473,VLOOKUP(INDEX($L$2:$HEG$5,4,AE$471+$Q10-1),$B$2:$F$5568,2,FALSE),""),"")</f>
        <v>bankcda - Coeur d'Alene, ID</v>
      </c>
      <c r="CF10" s="5" t="str">
        <f t="shared" ref="CF10:CF39" si="4694">IFERROR(IF(VLOOKUP(INDEX($L$2:$HEG$5,4,AF$471+$Q10-1),$B$2:$F$5568,5,FALSE)=AF$473,VLOOKUP(INDEX($L$2:$HEG$5,4,AF$471+$Q10-1),$B$2:$F$5568,2,FALSE),""),"")</f>
        <v>1NB Bank - Carlyle, IL</v>
      </c>
      <c r="CG10" s="5" t="str">
        <f t="shared" ref="CG10:CG39" si="4695">IFERROR(IF(VLOOKUP(INDEX($L$2:$HEG$5,4,AG$471+$Q10-1),$B$2:$F$5568,5,FALSE)=AG$473,VLOOKUP(INDEX($L$2:$HEG$5,4,AG$471+$Q10-1),$B$2:$F$5568,2,FALSE),""),"")</f>
        <v>1st Source Bank - South Bend, IN</v>
      </c>
      <c r="CH10" s="5" t="str">
        <f t="shared" ref="CH10:CH39" si="4696">IFERROR(IF(VLOOKUP(INDEX($L$2:$HEG$5,4,AH$471+$Q10-1),$B$2:$F$5568,5,FALSE)=AH$473,VLOOKUP(INDEX($L$2:$HEG$5,4,AH$471+$Q10-1),$B$2:$F$5568,2,FALSE),""),"")</f>
        <v>American Bank and Trust Company, National Association - Davenport, IA</v>
      </c>
      <c r="CI10" s="5" t="str">
        <f t="shared" ref="CI10:CI39" si="4697">IFERROR(IF(VLOOKUP(INDEX($L$2:$HEG$5,4,AI$471+$Q10-1),$B$2:$F$5568,5,FALSE)=AI$473,VLOOKUP(INDEX($L$2:$HEG$5,4,AI$471+$Q10-1),$B$2:$F$5568,2,FALSE),""),"")</f>
        <v>American Bank of Baxter Springs - Baxter Springs, KS</v>
      </c>
      <c r="CJ10" s="5" t="str">
        <f t="shared" ref="CJ10:CJ39" si="4698">IFERROR(IF(VLOOKUP(INDEX($L$2:$HEG$5,4,AJ$471+$Q10-1),$B$2:$F$5568,5,FALSE)=AJ$473,VLOOKUP(INDEX($L$2:$HEG$5,4,AJ$471+$Q10-1),$B$2:$F$5568,2,FALSE),""),"")</f>
        <v>1st Trust Bank, Inc. - Hazard, KY</v>
      </c>
      <c r="CK10" s="5" t="str">
        <f t="shared" ref="CK10:CK39" si="4699">IFERROR(IF(VLOOKUP(INDEX($L$2:$HEG$5,4,AK$471+$Q10-1),$B$2:$F$5568,5,FALSE)=AK$473,VLOOKUP(INDEX($L$2:$HEG$5,4,AK$471+$Q10-1),$B$2:$F$5568,2,FALSE),""),"")</f>
        <v>Abbeville Building and Loan, A State Chartered Savings Bank - Abbeville, LA</v>
      </c>
      <c r="CL10" s="5" t="str">
        <f t="shared" ref="CL10:CL39" si="4700">IFERROR(IF(VLOOKUP(INDEX($L$2:$HEG$5,4,AL$471+$Q10-1),$B$2:$F$5568,5,FALSE)=AL$473,VLOOKUP(INDEX($L$2:$HEG$5,4,AL$471+$Q10-1),$B$2:$F$5568,2,FALSE),""),"")</f>
        <v>Androscoggin Savings Bank - Lewiston, ME</v>
      </c>
      <c r="CM10" s="5" t="str">
        <f t="shared" ref="CM10:CM39" si="4701">IFERROR(IF(VLOOKUP(INDEX($L$2:$HEG$5,4,AM$471+$Q10-1),$B$2:$F$5568,5,FALSE)=AM$473,VLOOKUP(INDEX($L$2:$HEG$5,4,AM$471+$Q10-1),$B$2:$F$5568,2,FALSE),""),"")</f>
        <v>Arundel Federal Savings Bank - Glen Burnie, MD</v>
      </c>
      <c r="CN10" s="5" t="str">
        <f t="shared" ref="CN10:CN39" si="4702">IFERROR(IF(VLOOKUP(INDEX($L$2:$HEG$5,4,AN$471+$Q10-1),$B$2:$F$5568,5,FALSE)=AN$473,VLOOKUP(INDEX($L$2:$HEG$5,4,AN$471+$Q10-1),$B$2:$F$5568,2,FALSE),""),"")</f>
        <v>42 North Private Bank - Canton, MA</v>
      </c>
      <c r="CO10" s="5" t="str">
        <f t="shared" ref="CO10:CO39" si="4703">IFERROR(IF(VLOOKUP(INDEX($L$2:$HEG$5,4,AO$471+$Q10-1),$B$2:$F$5568,5,FALSE)=AO$473,VLOOKUP(INDEX($L$2:$HEG$5,4,AO$471+$Q10-1),$B$2:$F$5568,2,FALSE),""),"")</f>
        <v>1st State Bank - Saginaw, MI</v>
      </c>
      <c r="CP10" s="5" t="str">
        <f t="shared" ref="CP10:CP39" si="4704">IFERROR(IF(VLOOKUP(INDEX($L$2:$HEG$5,4,AP$471+$Q10-1),$B$2:$F$5568,5,FALSE)=AP$473,VLOOKUP(INDEX($L$2:$HEG$5,4,AP$471+$Q10-1),$B$2:$F$5568,2,FALSE),""),"")</f>
        <v>21st Century Bank - Loretto, MN</v>
      </c>
      <c r="CQ10" s="5" t="str">
        <f t="shared" ref="CQ10:CQ39" si="4705">IFERROR(IF(VLOOKUP(INDEX($L$2:$HEG$5,4,AQ$471+$Q10-1),$B$2:$F$5568,5,FALSE)=AQ$473,VLOOKUP(INDEX($L$2:$HEG$5,4,AQ$471+$Q10-1),$B$2:$F$5568,2,FALSE),""),"")</f>
        <v>Amory Federal Savings and Loan Association - Amory, MS</v>
      </c>
      <c r="CR10" s="5" t="str">
        <f t="shared" ref="CR10:CR39" si="4706">IFERROR(IF(VLOOKUP(INDEX($L$2:$HEG$5,4,AR$471+$Q10-1),$B$2:$F$5568,5,FALSE)=AR$473,VLOOKUP(INDEX($L$2:$HEG$5,4,AR$471+$Q10-1),$B$2:$F$5568,2,FALSE),""),"")</f>
        <v>1st Advantage Bank - Saint Peters, MO</v>
      </c>
      <c r="CS10" s="5" t="str">
        <f t="shared" ref="CS10:CS39" si="4707">IFERROR(IF(VLOOKUP(INDEX($L$2:$HEG$5,4,AS$471+$Q10-1),$B$2:$F$5568,5,FALSE)=AS$473,VLOOKUP(INDEX($L$2:$HEG$5,4,AS$471+$Q10-1),$B$2:$F$5568,2,FALSE),""),"")</f>
        <v>American Bank - Bozeman, MT</v>
      </c>
      <c r="CT10" s="5" t="str">
        <f t="shared" ref="CT10:CT39" si="4708">IFERROR(IF(VLOOKUP(INDEX($L$2:$HEG$5,4,AT$471+$Q10-1),$B$2:$F$5568,5,FALSE)=AT$473,VLOOKUP(INDEX($L$2:$HEG$5,4,AT$471+$Q10-1),$B$2:$F$5568,2,FALSE),""),"")</f>
        <v>Access Bank - Omaha, NE</v>
      </c>
      <c r="CU10" s="5" t="str">
        <f t="shared" ref="CU10:CU39" si="4709">IFERROR(IF(VLOOKUP(INDEX($L$2:$HEG$5,4,AU$471+$Q10-1),$B$2:$F$5568,5,FALSE)=AU$473,VLOOKUP(INDEX($L$2:$HEG$5,4,AU$471+$Q10-1),$B$2:$F$5568,2,FALSE),""),"")</f>
        <v>Beal Bank USA - Las Vegas, NV</v>
      </c>
      <c r="CV10" s="5" t="str">
        <f t="shared" ref="CV10:CV39" si="4710">IFERROR(IF(VLOOKUP(INDEX($L$2:$HEG$5,4,AV$471+$Q10-1),$B$2:$F$5568,5,FALSE)=AV$473,VLOOKUP(INDEX($L$2:$HEG$5,4,AV$471+$Q10-1),$B$2:$F$5568,2,FALSE),""),"")</f>
        <v>Bank of New England - Salem, NH</v>
      </c>
      <c r="CW10" s="5" t="str">
        <f t="shared" ref="CW10:CW39" si="4711">IFERROR(IF(VLOOKUP(INDEX($L$2:$HEG$5,4,AW$471+$Q10-1),$B$2:$F$5568,5,FALSE)=AW$473,VLOOKUP(INDEX($L$2:$HEG$5,4,AW$471+$Q10-1),$B$2:$F$5568,2,FALSE),""),"")</f>
        <v>1st Bank of Sea Isle City - Sea Isle City, NJ</v>
      </c>
      <c r="CX10" s="5" t="str">
        <f t="shared" ref="CX10:CX39" si="4712">IFERROR(IF(VLOOKUP(INDEX($L$2:$HEG$5,4,AX$471+$Q10-1),$B$2:$F$5568,5,FALSE)=AX$473,VLOOKUP(INDEX($L$2:$HEG$5,4,AX$471+$Q10-1),$B$2:$F$5568,2,FALSE),""),"")</f>
        <v>American Heritage Bank - Clovis, NM</v>
      </c>
      <c r="CY10" s="5" t="str">
        <f t="shared" ref="CY10:CY39" si="4713">IFERROR(IF(VLOOKUP(INDEX($L$2:$HEG$5,4,AY$471+$Q10-1),$B$2:$F$5568,5,FALSE)=AY$473,VLOOKUP(INDEX($L$2:$HEG$5,4,AY$471+$Q10-1),$B$2:$F$5568,2,FALSE),""),"")</f>
        <v>Abacus Federal Savings Bank - New York, NY</v>
      </c>
      <c r="CZ10" s="5" t="str">
        <f t="shared" ref="CZ10:CZ39" si="4714">IFERROR(IF(VLOOKUP(INDEX($L$2:$HEG$5,4,AZ$471+$Q10-1),$B$2:$F$5568,5,FALSE)=AZ$473,VLOOKUP(INDEX($L$2:$HEG$5,4,AZ$471+$Q10-1),$B$2:$F$5568,2,FALSE),""),"")</f>
        <v>American Bank of the Carolinas - Monroe, NC</v>
      </c>
      <c r="DA10" s="5" t="str">
        <f t="shared" ref="DA10:DA39" si="4715">IFERROR(IF(VLOOKUP(INDEX($L$2:$HEG$5,4,BA$471+$Q10-1),$B$2:$F$5568,5,FALSE)=BA$473,VLOOKUP(INDEX($L$2:$HEG$5,4,BA$471+$Q10-1),$B$2:$F$5568,2,FALSE),""),"")</f>
        <v>Alerus Financial, National Association - Grand Forks, ND</v>
      </c>
      <c r="DB10" s="5" t="str">
        <f t="shared" ref="DB10:DB39" si="4716">IFERROR(IF(VLOOKUP(INDEX($L$2:$HEG$5,4,BB$471+$Q10-1),$B$2:$F$5568,5,FALSE)=BB$473,VLOOKUP(INDEX($L$2:$HEG$5,4,BB$471+$Q10-1),$B$2:$F$5568,2,FALSE),""),"")</f>
        <v>1st National Bank - Lebanon, OH</v>
      </c>
      <c r="DC10" s="5" t="str">
        <f t="shared" ref="DC10:DC39" si="4717">IFERROR(IF(VLOOKUP(INDEX($L$2:$HEG$5,4,BC$471+$Q10-1),$B$2:$F$5568,5,FALSE)=BC$473,VLOOKUP(INDEX($L$2:$HEG$5,4,BC$471+$Q10-1),$B$2:$F$5568,2,FALSE),""),"")</f>
        <v>1st Bank in Hominy - Hominy, OK</v>
      </c>
      <c r="DD10" s="5" t="str">
        <f t="shared" ref="DD10:DD39" si="4718">IFERROR(IF(VLOOKUP(INDEX($L$2:$HEG$5,4,BD$471+$Q10-1),$B$2:$F$5568,5,FALSE)=BD$473,VLOOKUP(INDEX($L$2:$HEG$5,4,BD$471+$Q10-1),$B$2:$F$5568,2,FALSE),""),"")</f>
        <v>Bank of Eastern Oregon - Heppner, OR</v>
      </c>
      <c r="DE10" s="5" t="str">
        <f t="shared" ref="DE10:DE39" si="4719">IFERROR(IF(VLOOKUP(INDEX($L$2:$HEG$5,4,BE$471+$Q10-1),$B$2:$F$5568,5,FALSE)=BE$473,VLOOKUP(INDEX($L$2:$HEG$5,4,BE$471+$Q10-1),$B$2:$F$5568,2,FALSE),""),"")</f>
        <v>1st Summit Bank - Johnstown, PA</v>
      </c>
      <c r="DF10" s="5" t="str">
        <f t="shared" ref="DF10:DF39" si="4720">IFERROR(IF(VLOOKUP(INDEX($L$2:$HEG$5,4,BF$471+$Q10-1),$B$2:$F$5568,5,FALSE)=BF$473,VLOOKUP(INDEX($L$2:$HEG$5,4,BF$471+$Q10-1),$B$2:$F$5568,2,FALSE),""),"")</f>
        <v>Bank Rhode Island - Providence, RI</v>
      </c>
      <c r="DG10" s="5" t="str">
        <f t="shared" ref="DG10:DG39" si="4721">IFERROR(IF(VLOOKUP(INDEX($L$2:$HEG$5,4,BG$471+$Q10-1),$B$2:$F$5568,5,FALSE)=BG$473,VLOOKUP(INDEX($L$2:$HEG$5,4,BG$471+$Q10-1),$B$2:$F$5568,2,FALSE),""),"")</f>
        <v>1st Federal Savings Bank of SC, Inc. - Walterboro, SC</v>
      </c>
      <c r="DH10" s="5" t="str">
        <f t="shared" ref="DH10:DH39" si="4722">IFERROR(IF(VLOOKUP(INDEX($L$2:$HEG$5,4,BH$471+$Q10-1),$B$2:$F$5568,5,FALSE)=BH$473,VLOOKUP(INDEX($L$2:$HEG$5,4,BH$471+$Q10-1),$B$2:$F$5568,2,FALSE),""),"")</f>
        <v>1st Financial Bank USA - Dakota Dunes, SD</v>
      </c>
      <c r="DI10" s="5" t="str">
        <f t="shared" ref="DI10:DI39" si="4723">IFERROR(IF(VLOOKUP(INDEX($L$2:$HEG$5,4,BI$471+$Q10-1),$B$2:$F$5568,5,FALSE)=BI$473,VLOOKUP(INDEX($L$2:$HEG$5,4,BI$471+$Q10-1),$B$2:$F$5568,2,FALSE),""),"")</f>
        <v>Andrew Johnson Bank - Greeneville, TN</v>
      </c>
      <c r="DJ10" s="5" t="str">
        <f t="shared" ref="DJ10:DJ39" si="4724">IFERROR(IF(VLOOKUP(INDEX($L$2:$HEG$5,4,BJ$471+$Q10-1),$B$2:$F$5568,5,FALSE)=BJ$473,VLOOKUP(INDEX($L$2:$HEG$5,4,BJ$471+$Q10-1),$B$2:$F$5568,2,FALSE),""),"")</f>
        <v>Agility Bank, National Association - Houston, TX</v>
      </c>
      <c r="DK10" s="5" t="str">
        <f t="shared" ref="DK10:DK39" si="4725">IFERROR(IF(VLOOKUP(INDEX($L$2:$HEG$5,4,BK$471+$Q10-1),$B$2:$F$5568,5,FALSE)=BK$473,VLOOKUP(INDEX($L$2:$HEG$5,4,BK$471+$Q10-1),$B$2:$F$5568,2,FALSE),""),"")</f>
        <v>Ally Bank - Sandy, UT</v>
      </c>
      <c r="DL10" s="5" t="str">
        <f t="shared" ref="DL10:DL39" si="4726">IFERROR(IF(VLOOKUP(INDEX($L$2:$HEG$5,4,BL$471+$Q10-1),$B$2:$F$5568,5,FALSE)=BL$473,VLOOKUP(INDEX($L$2:$HEG$5,4,BL$471+$Q10-1),$B$2:$F$5568,2,FALSE),""),"")</f>
        <v>Bank of Burlington - South Burlington, VT</v>
      </c>
      <c r="DM10" s="5" t="str">
        <f t="shared" ref="DM10:DM39" si="4727">IFERROR(IF(VLOOKUP(INDEX($L$2:$HEG$5,4,BM$471+$Q10-1),$B$2:$F$5568,5,FALSE)=BM$473,VLOOKUP(INDEX($L$2:$HEG$5,4,BM$471+$Q10-1),$B$2:$F$5568,2,FALSE),""),"")</f>
        <v>Atlantic Union Bank - Richmond, VA</v>
      </c>
      <c r="DN10" s="5" t="str">
        <f t="shared" ref="DN10:DN39" si="4728">IFERROR(IF(VLOOKUP(INDEX($L$2:$HEG$5,4,BN$471+$Q10-1),$B$2:$F$5568,5,FALSE)=BN$473,VLOOKUP(INDEX($L$2:$HEG$5,4,BN$471+$Q10-1),$B$2:$F$5568,2,FALSE),""),"")</f>
        <v>1st Security Bank of Washington - Mountlake Terrace, WA</v>
      </c>
      <c r="DO10" s="5" t="str">
        <f t="shared" ref="DO10:DO39" si="4729">IFERROR(IF(VLOOKUP(INDEX($L$2:$HEG$5,4,BO$471+$Q10-1),$B$2:$F$5568,5,FALSE)=BO$473,VLOOKUP(INDEX($L$2:$HEG$5,4,BO$471+$Q10-1),$B$2:$F$5568,2,FALSE),""),"")</f>
        <v>Bank of Charles Town - Charles Town, WV</v>
      </c>
      <c r="DP10" s="5" t="str">
        <f t="shared" ref="DP10:DP39" si="4730">IFERROR(IF(VLOOKUP(INDEX($L$2:$HEG$5,4,BP$471+$Q10-1),$B$2:$F$5568,5,FALSE)=BP$473,VLOOKUP(INDEX($L$2:$HEG$5,4,BP$471+$Q10-1),$B$2:$F$5568,2,FALSE),""),"")</f>
        <v>AbbyBank - Abbotsford, WI</v>
      </c>
      <c r="DQ10" s="5" t="str">
        <f t="shared" ref="DQ10:DQ39" si="4731">IFERROR(IF(VLOOKUP(INDEX($L$2:$HEG$5,4,BQ$471+$Q10-1),$B$2:$F$5568,5,FALSE)=BQ$473,VLOOKUP(INDEX($L$2:$HEG$5,4,BQ$471+$Q10-1),$B$2:$F$5568,2,FALSE),""),"")</f>
        <v>Bank of Commerce - Rawlins, WY</v>
      </c>
    </row>
    <row r="11" spans="1:5708" x14ac:dyDescent="0.25">
      <c r="A11">
        <v>10</v>
      </c>
      <c r="B11" s="5">
        <v>1010632</v>
      </c>
      <c r="C11" t="str">
        <f t="shared" si="0"/>
        <v>Bank Independent - Sheffield, AL</v>
      </c>
      <c r="D11" s="21" t="s">
        <v>1100</v>
      </c>
      <c r="E11" s="19" t="s">
        <v>2808</v>
      </c>
      <c r="F11" s="19" t="s">
        <v>2805</v>
      </c>
      <c r="G11" s="19"/>
      <c r="H11" t="s">
        <v>3144</v>
      </c>
      <c r="I11" t="s">
        <v>5435</v>
      </c>
      <c r="K11" s="27">
        <v>2</v>
      </c>
      <c r="L11" s="28" t="str">
        <f>IF(HLOOKUP('Peer Comparison Tool'!$E$6,StateDropdownData,K11+1,FALSE)=0,"",HLOOKUP('Peer Comparison Tool'!$E$6,StateDropdownData,K11+1,FALSE))</f>
        <v>American Bank &amp; Trust Company Inc. - Bowling Green, KY</v>
      </c>
      <c r="M11" s="29">
        <f>IF(HLOOKUP('Peer Comparison Tool'!$E$6,[0]!DropdownData,K11+1,FALSE)=0,"",HLOOKUP('Peer Comparison Tool'!$E$6,[0]!DropdownData,K11+1,FALSE))</f>
        <v>4055921</v>
      </c>
      <c r="N11" s="27">
        <v>2</v>
      </c>
      <c r="O11" s="28" t="str">
        <f>IF(HLOOKUP('Peer Comparison Tool'!$G$6,StateDropdownData,N11+1,FALSE)=0,"",HLOOKUP('Peer Comparison Tool'!$G$6,StateDropdownData,N11+1,FALSE))</f>
        <v>Apex Bank - Camden, TN</v>
      </c>
      <c r="P11" s="29">
        <f>IF(HLOOKUP('Peer Comparison Tool'!$G$6,DropdownData,N11+1,FALSE)=0,"",HLOOKUP('Peer Comparison Tool'!$G$6,DropdownData,N11+1,FALSE))</f>
        <v>1004794</v>
      </c>
      <c r="Q11" s="27">
        <v>2</v>
      </c>
      <c r="R11" s="28" t="str">
        <f>IF(HLOOKUP('Peer Comparison Tool'!$I$6,StateDropdownData,Q11+1,FALSE)=0,"",HLOOKUP('Peer Comparison Tool'!$I$6,StateDropdownData,Q11+1,FALSE))</f>
        <v>Alliance Bank - Francesville, IN</v>
      </c>
      <c r="S11" s="29">
        <f>IF(HLOOKUP('Peer Comparison Tool'!$I$6,DropdownData,Q11+1,FALSE)=0,"",HLOOKUP('Peer Comparison Tool'!$I$6,DropdownData,Q11+1,FALSE))</f>
        <v>1010086</v>
      </c>
      <c r="T11" s="5">
        <f t="shared" si="4677"/>
        <v>4051553</v>
      </c>
      <c r="U11" s="5">
        <f t="shared" si="4677"/>
        <v>1009565</v>
      </c>
      <c r="V11" s="5">
        <f t="shared" si="4677"/>
        <v>1024907</v>
      </c>
      <c r="W11" s="5">
        <f t="shared" si="4677"/>
        <v>1030003</v>
      </c>
      <c r="X11" s="5">
        <f t="shared" si="4677"/>
        <v>111463988</v>
      </c>
      <c r="Y11" s="5">
        <f t="shared" si="4677"/>
        <v>1014728</v>
      </c>
      <c r="Z11" s="5">
        <f t="shared" si="4677"/>
        <v>4073432</v>
      </c>
      <c r="AA11" s="5">
        <f t="shared" si="4677"/>
        <v>1025172</v>
      </c>
      <c r="AB11" s="5">
        <f t="shared" si="4677"/>
        <v>1005185</v>
      </c>
      <c r="AC11" s="5">
        <f t="shared" si="4677"/>
        <v>1001285</v>
      </c>
      <c r="AD11" s="5">
        <f t="shared" si="4678"/>
        <v>1013797</v>
      </c>
      <c r="AE11" s="5">
        <f t="shared" si="4678"/>
        <v>1010689</v>
      </c>
      <c r="AF11" s="5">
        <f t="shared" si="4678"/>
        <v>1008241</v>
      </c>
      <c r="AG11" s="5">
        <f t="shared" si="4678"/>
        <v>1010086</v>
      </c>
      <c r="AH11" s="5">
        <f t="shared" si="4678"/>
        <v>1008326</v>
      </c>
      <c r="AI11" s="5">
        <f t="shared" si="4678"/>
        <v>1006857</v>
      </c>
      <c r="AJ11" s="5">
        <f t="shared" si="4678"/>
        <v>4055921</v>
      </c>
      <c r="AK11" s="5">
        <f t="shared" si="4678"/>
        <v>1011311</v>
      </c>
      <c r="AL11" s="5">
        <f t="shared" si="4678"/>
        <v>1001452</v>
      </c>
      <c r="AM11" s="5">
        <f t="shared" si="4678"/>
        <v>1005928</v>
      </c>
      <c r="AN11" s="5">
        <f t="shared" si="4679"/>
        <v>1008311</v>
      </c>
      <c r="AO11" s="5">
        <f t="shared" si="4679"/>
        <v>1008853</v>
      </c>
      <c r="AP11" s="5">
        <f t="shared" si="4679"/>
        <v>1007702</v>
      </c>
      <c r="AQ11" s="5">
        <f t="shared" si="4679"/>
        <v>1004553</v>
      </c>
      <c r="AR11" s="5">
        <f t="shared" si="4679"/>
        <v>1010587</v>
      </c>
      <c r="AS11" s="5">
        <f t="shared" si="4679"/>
        <v>1011926</v>
      </c>
      <c r="AT11" s="5">
        <f t="shared" si="4679"/>
        <v>1009700</v>
      </c>
      <c r="AU11" s="5">
        <f t="shared" si="4679"/>
        <v>107533838</v>
      </c>
      <c r="AV11" s="5">
        <f t="shared" si="4679"/>
        <v>1007351</v>
      </c>
      <c r="AW11" s="5">
        <f t="shared" si="4679"/>
        <v>4055839</v>
      </c>
      <c r="AX11" s="5">
        <f t="shared" si="4680"/>
        <v>1010161</v>
      </c>
      <c r="AY11" s="5">
        <f t="shared" si="4680"/>
        <v>1005392</v>
      </c>
      <c r="AZ11" s="5">
        <f t="shared" si="4680"/>
        <v>1009926</v>
      </c>
      <c r="BA11" s="5">
        <f t="shared" si="4680"/>
        <v>1001043</v>
      </c>
      <c r="BB11" s="5">
        <f t="shared" si="4680"/>
        <v>100575861</v>
      </c>
      <c r="BC11" s="5">
        <f t="shared" si="4680"/>
        <v>1007363</v>
      </c>
      <c r="BD11" s="5">
        <f t="shared" si="4680"/>
        <v>1005352</v>
      </c>
      <c r="BE11" s="5">
        <f t="shared" si="4680"/>
        <v>1001885</v>
      </c>
      <c r="BF11" s="5">
        <f t="shared" si="4680"/>
        <v>1010712</v>
      </c>
      <c r="BG11" s="5">
        <f t="shared" si="4680"/>
        <v>4074115</v>
      </c>
      <c r="BH11" s="5">
        <f t="shared" si="4681"/>
        <v>1007480</v>
      </c>
      <c r="BI11" s="5">
        <f t="shared" si="4681"/>
        <v>1004794</v>
      </c>
      <c r="BJ11" s="5">
        <f t="shared" si="4681"/>
        <v>1006252</v>
      </c>
      <c r="BK11" s="5">
        <f t="shared" si="4681"/>
        <v>1022315</v>
      </c>
      <c r="BL11" s="5">
        <f t="shared" si="4681"/>
        <v>1000836</v>
      </c>
      <c r="BM11" s="5">
        <f t="shared" si="4681"/>
        <v>1013355</v>
      </c>
      <c r="BN11" s="5">
        <f t="shared" si="4681"/>
        <v>1005023</v>
      </c>
      <c r="BO11" s="5">
        <f t="shared" si="4681"/>
        <v>1014464</v>
      </c>
      <c r="BP11" s="5">
        <f t="shared" si="4681"/>
        <v>1004427</v>
      </c>
      <c r="BQ11" s="5">
        <f t="shared" si="4681"/>
        <v>1015074</v>
      </c>
      <c r="BR11" s="5"/>
      <c r="BT11" s="5" t="str">
        <f t="shared" si="4682"/>
        <v>Alamerica Bank - Birmingham, AL</v>
      </c>
      <c r="BU11" s="5" t="str">
        <f t="shared" si="4683"/>
        <v>First Bank - Ketchikan, AK</v>
      </c>
      <c r="BV11" s="5" t="str">
        <f t="shared" si="4684"/>
        <v>BNC National Bank - Glendale, AZ</v>
      </c>
      <c r="BW11" s="5" t="str">
        <f t="shared" si="4685"/>
        <v>Armor Bank - Forrest City, AR</v>
      </c>
      <c r="BX11" s="5" t="str">
        <f t="shared" si="4686"/>
        <v>Altos Bank - Los Altos, CA</v>
      </c>
      <c r="BY11" s="5" t="str">
        <f t="shared" si="4687"/>
        <v>Alamosa State Bank - Alamosa, CO</v>
      </c>
      <c r="BZ11" s="5" t="str">
        <f t="shared" si="4688"/>
        <v>Bankwell Bank - New Canaan, CT</v>
      </c>
      <c r="CA11" s="5" t="str">
        <f t="shared" si="4689"/>
        <v>Applied Bank - Wilmington, DE</v>
      </c>
      <c r="CB11" s="5" t="str">
        <f t="shared" si="4690"/>
        <v>Amerant Bank, National Association - Coral Gables, FL</v>
      </c>
      <c r="CC11" s="5" t="str">
        <f t="shared" si="4691"/>
        <v>Affinity Bank, National Association - Covington, GA</v>
      </c>
      <c r="CD11" s="5" t="str">
        <f t="shared" si="4692"/>
        <v>Bank of Hawaii - Honolulu, HI</v>
      </c>
      <c r="CE11" s="5" t="str">
        <f t="shared" si="4693"/>
        <v>D.L. Evans Bank - Burley, ID</v>
      </c>
      <c r="CF11" s="5" t="str">
        <f t="shared" si="4694"/>
        <v>1st Community Bank - Sherrard, IL</v>
      </c>
      <c r="CG11" s="5" t="str">
        <f t="shared" si="4695"/>
        <v>Alliance Bank - Francesville, IN</v>
      </c>
      <c r="CH11" s="5" t="str">
        <f t="shared" si="4696"/>
        <v>American Bank, National Association - Le Mars, IA</v>
      </c>
      <c r="CI11" s="5" t="str">
        <f t="shared" si="4697"/>
        <v>Andover State Bank - Andover, KS</v>
      </c>
      <c r="CJ11" s="5" t="str">
        <f t="shared" si="4698"/>
        <v>American Bank &amp; Trust Company Inc. - Bowling Green, KY</v>
      </c>
      <c r="CK11" s="5" t="str">
        <f t="shared" si="4699"/>
        <v>American Bank - Covington, LA</v>
      </c>
      <c r="CL11" s="5" t="str">
        <f t="shared" si="4700"/>
        <v>Aroostook County Federal Savings &amp; Loan Association - Caribou, ME</v>
      </c>
      <c r="CM11" s="5" t="str">
        <f t="shared" si="4701"/>
        <v>Bank of Ocean City - Ocean City, MD</v>
      </c>
      <c r="CN11" s="5" t="str">
        <f t="shared" si="4702"/>
        <v>Adams Community Bank - Adams, MA</v>
      </c>
      <c r="CO11" s="5" t="str">
        <f t="shared" si="4703"/>
        <v>Alden State Bank - Alden, MI</v>
      </c>
      <c r="CP11" s="5" t="str">
        <f t="shared" si="4704"/>
        <v>Adrian State Bank - Adrian, MN</v>
      </c>
      <c r="CQ11" s="5" t="str">
        <f t="shared" si="4705"/>
        <v>Bank of Anguilla - Anguilla, MS</v>
      </c>
      <c r="CR11" s="5" t="str">
        <f t="shared" si="4706"/>
        <v>Academy Bank, N.A. - Kansas City, MO</v>
      </c>
      <c r="CS11" s="5" t="str">
        <f t="shared" si="4707"/>
        <v>Ascent Bank - Helena, MT</v>
      </c>
      <c r="CT11" s="5" t="str">
        <f t="shared" si="4708"/>
        <v>Adams Bank &amp; Trust - Ogallala, NE</v>
      </c>
      <c r="CU11" s="5" t="str">
        <f t="shared" si="4709"/>
        <v>Bessemer Trust Company of Nevada, National Association - Las Vegas, NV</v>
      </c>
      <c r="CV11" s="5" t="str">
        <f t="shared" si="4710"/>
        <v>Bank of New Hampshire - Laconia, NH</v>
      </c>
      <c r="CW11" s="5" t="str">
        <f t="shared" si="4711"/>
        <v>1st Colonial Community Bank - Mount Laurel, NJ</v>
      </c>
      <c r="CX11" s="5" t="str">
        <f t="shared" si="4712"/>
        <v>Bank of the Southwest - Roswell, NM</v>
      </c>
      <c r="CY11" s="5" t="str">
        <f t="shared" si="4713"/>
        <v>Adirondack Bank - Utica, NY</v>
      </c>
      <c r="CZ11" s="5" t="str">
        <f t="shared" si="4714"/>
        <v>Bank of America, National Association - Charlotte, NC</v>
      </c>
      <c r="DA11" s="5" t="str">
        <f t="shared" si="4715"/>
        <v>American Federal Bank - Fargo, ND</v>
      </c>
      <c r="DB11" s="5" t="str">
        <f t="shared" si="4716"/>
        <v>Adelphi Bank - Columbus, OH</v>
      </c>
      <c r="DC11" s="5" t="str">
        <f t="shared" si="4717"/>
        <v>ACB Bank - Cherokee, OK</v>
      </c>
      <c r="DD11" s="5" t="str">
        <f t="shared" si="4718"/>
        <v>Citizens Bank - Corvallis, OR</v>
      </c>
      <c r="DE11" s="5" t="str">
        <f t="shared" si="4719"/>
        <v>ACNB Bank - Gettysburg, PA</v>
      </c>
      <c r="DF11" s="5" t="str">
        <f t="shared" si="4720"/>
        <v>BankNewport - Middletown, RI</v>
      </c>
      <c r="DG11" s="5" t="str">
        <f t="shared" si="4721"/>
        <v>Abbeville First Bank, SSB - Abbeville, SC</v>
      </c>
      <c r="DH11" s="5" t="str">
        <f t="shared" si="4722"/>
        <v>American Bank &amp; Trust - Sioux Falls, SD</v>
      </c>
      <c r="DI11" s="5" t="str">
        <f t="shared" si="4723"/>
        <v>Apex Bank - Camden, TN</v>
      </c>
      <c r="DJ11" s="5" t="str">
        <f t="shared" si="4724"/>
        <v>Alliance Bank - Sulphur Springs, TX</v>
      </c>
      <c r="DK11" s="5" t="str">
        <f t="shared" si="4725"/>
        <v>American Express National Bank - Sandy, UT</v>
      </c>
      <c r="DL11" s="5" t="str">
        <f t="shared" si="4726"/>
        <v>Brattleboro Savings &amp; Loan Association - Brattleboro, VT</v>
      </c>
      <c r="DM11" s="5" t="str">
        <f t="shared" si="4727"/>
        <v>Bank of Botetourt - Buchanan, VA</v>
      </c>
      <c r="DN11" s="5" t="str">
        <f t="shared" si="4728"/>
        <v>Baker Boyer National Bank - Walla Walla, WA</v>
      </c>
      <c r="DO11" s="5" t="str">
        <f t="shared" si="4729"/>
        <v>Bank of Monroe - Union, WV</v>
      </c>
      <c r="DP11" s="5" t="str">
        <f t="shared" si="4730"/>
        <v>Alliance Bank - Mondovi, WI</v>
      </c>
      <c r="DQ11" s="5" t="str">
        <f t="shared" si="4731"/>
        <v>Bank of Jackson Hole Trust - Jackson, WY</v>
      </c>
    </row>
    <row r="12" spans="1:5708" x14ac:dyDescent="0.25">
      <c r="A12">
        <v>11</v>
      </c>
      <c r="B12" s="5">
        <v>1008388</v>
      </c>
      <c r="C12" t="str">
        <f t="shared" si="0"/>
        <v>Bank of Brewton - Brewton, AL</v>
      </c>
      <c r="D12" s="21" t="s">
        <v>745</v>
      </c>
      <c r="E12" s="19" t="s">
        <v>2809</v>
      </c>
      <c r="F12" s="19" t="s">
        <v>2805</v>
      </c>
      <c r="G12" s="19"/>
      <c r="H12" t="s">
        <v>3244</v>
      </c>
      <c r="I12" t="s">
        <v>5436</v>
      </c>
      <c r="K12" s="27">
        <v>3</v>
      </c>
      <c r="L12" s="28" t="str">
        <f>IF(HLOOKUP('Peer Comparison Tool'!$E$6,StateDropdownData,K12+1,FALSE)=0,"",HLOOKUP('Peer Comparison Tool'!$E$6,StateDropdownData,K12+1,FALSE))</f>
        <v>Auburn Banking Company - Auburn, KY</v>
      </c>
      <c r="M12" s="29">
        <f>IF(HLOOKUP('Peer Comparison Tool'!$E$6,[0]!DropdownData,K12+1,FALSE)=0,"",HLOOKUP('Peer Comparison Tool'!$E$6,[0]!DropdownData,K12+1,FALSE))</f>
        <v>1013989</v>
      </c>
      <c r="N12" s="27">
        <v>3</v>
      </c>
      <c r="O12" s="28" t="str">
        <f>IF(HLOOKUP('Peer Comparison Tool'!$G$6,StateDropdownData,N12+1,FALSE)=0,"",HLOOKUP('Peer Comparison Tool'!$G$6,StateDropdownData,N12+1,FALSE))</f>
        <v>Bank of Bartlett - Bartlett, TN</v>
      </c>
      <c r="P12" s="29">
        <f>IF(HLOOKUP('Peer Comparison Tool'!$G$6,DropdownData,N12+1,FALSE)=0,"",HLOOKUP('Peer Comparison Tool'!$G$6,DropdownData,N12+1,FALSE))</f>
        <v>1006867</v>
      </c>
      <c r="Q12" s="27">
        <v>3</v>
      </c>
      <c r="R12" s="28" t="str">
        <f>IF(HLOOKUP('Peer Comparison Tool'!$I$6,StateDropdownData,Q12+1,FALSE)=0,"",HLOOKUP('Peer Comparison Tool'!$I$6,StateDropdownData,Q12+1,FALSE))</f>
        <v>American Community Bank of Indiana - Saint John, IN</v>
      </c>
      <c r="S12" s="29">
        <f>IF(HLOOKUP('Peer Comparison Tool'!$I$6,DropdownData,Q12+1,FALSE)=0,"",HLOOKUP('Peer Comparison Tool'!$I$6,DropdownData,Q12+1,FALSE))</f>
        <v>1001545</v>
      </c>
      <c r="T12" s="5">
        <f t="shared" si="4677"/>
        <v>1005822</v>
      </c>
      <c r="U12" s="5">
        <f t="shared" si="4677"/>
        <v>100869</v>
      </c>
      <c r="V12" s="5">
        <f t="shared" si="4677"/>
        <v>10920095</v>
      </c>
      <c r="W12" s="5">
        <f t="shared" si="4677"/>
        <v>1007943</v>
      </c>
      <c r="X12" s="5">
        <f t="shared" si="4677"/>
        <v>1983015</v>
      </c>
      <c r="Y12" s="5">
        <f t="shared" si="4677"/>
        <v>1007293</v>
      </c>
      <c r="Z12" s="5">
        <f t="shared" si="4677"/>
        <v>1008325</v>
      </c>
      <c r="AA12" s="5">
        <f t="shared" si="4677"/>
        <v>4072760</v>
      </c>
      <c r="AB12" s="5">
        <f t="shared" si="4677"/>
        <v>4101238</v>
      </c>
      <c r="AC12" s="5">
        <f t="shared" si="4677"/>
        <v>1006544</v>
      </c>
      <c r="AD12" s="5">
        <f t="shared" si="4678"/>
        <v>1012597</v>
      </c>
      <c r="AE12" s="5">
        <f t="shared" si="4678"/>
        <v>1007873</v>
      </c>
      <c r="AF12" s="5">
        <f t="shared" si="4678"/>
        <v>1032525</v>
      </c>
      <c r="AG12" s="5">
        <f t="shared" si="4678"/>
        <v>1001545</v>
      </c>
      <c r="AH12" s="5">
        <f t="shared" si="4678"/>
        <v>1007496</v>
      </c>
      <c r="AI12" s="5">
        <f t="shared" si="4678"/>
        <v>1000601</v>
      </c>
      <c r="AJ12" s="5">
        <f t="shared" si="4678"/>
        <v>1013989</v>
      </c>
      <c r="AK12" s="5">
        <f t="shared" si="4678"/>
        <v>1005188</v>
      </c>
      <c r="AL12" s="5">
        <f t="shared" si="4678"/>
        <v>1000455</v>
      </c>
      <c r="AM12" s="5">
        <f t="shared" si="4678"/>
        <v>1003251</v>
      </c>
      <c r="AN12" s="5">
        <f t="shared" si="4679"/>
        <v>1009087</v>
      </c>
      <c r="AO12" s="5">
        <f t="shared" si="4679"/>
        <v>1008790</v>
      </c>
      <c r="AP12" s="5">
        <f t="shared" si="4679"/>
        <v>1006126</v>
      </c>
      <c r="AQ12" s="5">
        <f t="shared" si="4679"/>
        <v>4053321</v>
      </c>
      <c r="AR12" s="5">
        <f t="shared" si="4679"/>
        <v>1005319</v>
      </c>
      <c r="AS12" s="5">
        <f t="shared" si="4679"/>
        <v>4104871</v>
      </c>
      <c r="AT12" s="5">
        <f t="shared" si="4679"/>
        <v>1004035</v>
      </c>
      <c r="AU12" s="5">
        <f t="shared" si="4679"/>
        <v>1011812</v>
      </c>
      <c r="AV12" s="5">
        <f t="shared" si="4679"/>
        <v>1004748</v>
      </c>
      <c r="AW12" s="5">
        <f t="shared" si="4679"/>
        <v>1004066</v>
      </c>
      <c r="AX12" s="5">
        <f t="shared" si="4680"/>
        <v>1013851</v>
      </c>
      <c r="AY12" s="5">
        <f t="shared" si="4680"/>
        <v>4438004</v>
      </c>
      <c r="AZ12" s="5">
        <f t="shared" si="4680"/>
        <v>4051614</v>
      </c>
      <c r="BA12" s="5">
        <f t="shared" si="4680"/>
        <v>1007093</v>
      </c>
      <c r="BB12" s="5">
        <f t="shared" si="4680"/>
        <v>1005058</v>
      </c>
      <c r="BC12" s="5">
        <f t="shared" si="4680"/>
        <v>1004471</v>
      </c>
      <c r="BD12" s="5">
        <f t="shared" si="4680"/>
        <v>1011840</v>
      </c>
      <c r="BE12" s="5">
        <f t="shared" si="4680"/>
        <v>1013590</v>
      </c>
      <c r="BF12" s="5">
        <f t="shared" si="4680"/>
        <v>1014819</v>
      </c>
      <c r="BG12" s="5">
        <f t="shared" si="4680"/>
        <v>1002263</v>
      </c>
      <c r="BH12" s="5">
        <f t="shared" si="4681"/>
        <v>27776853</v>
      </c>
      <c r="BI12" s="5">
        <f t="shared" si="4681"/>
        <v>1006867</v>
      </c>
      <c r="BJ12" s="5">
        <f t="shared" si="4681"/>
        <v>1011366</v>
      </c>
      <c r="BK12" s="5">
        <f t="shared" si="4681"/>
        <v>1015478</v>
      </c>
      <c r="BL12" s="5">
        <f t="shared" si="4681"/>
        <v>1007419</v>
      </c>
      <c r="BM12" s="5">
        <f t="shared" si="4681"/>
        <v>1013281</v>
      </c>
      <c r="BN12" s="5">
        <f t="shared" si="4681"/>
        <v>1007881</v>
      </c>
      <c r="BO12" s="5">
        <f t="shared" si="4681"/>
        <v>1014210</v>
      </c>
      <c r="BP12" s="5">
        <f t="shared" si="4681"/>
        <v>1010298</v>
      </c>
      <c r="BQ12" s="5">
        <f t="shared" si="4681"/>
        <v>1001374</v>
      </c>
      <c r="BR12" s="5"/>
      <c r="BT12" s="5" t="str">
        <f t="shared" si="4682"/>
        <v>AmeriFirst Bank - Montgomery, AL</v>
      </c>
      <c r="BU12" s="5" t="str">
        <f t="shared" si="4683"/>
        <v>First National Bank Alaska - Anchorage, AK</v>
      </c>
      <c r="BV12" s="5" t="str">
        <f t="shared" si="4684"/>
        <v>Gainey Business Bank - Scottsdale, AZ</v>
      </c>
      <c r="BW12" s="5" t="str">
        <f t="shared" si="4685"/>
        <v>Arvest Bank - Fayetteville, AR</v>
      </c>
      <c r="BX12" s="5" t="str">
        <f t="shared" si="4686"/>
        <v>American Business Bank - Los Angeles, CA</v>
      </c>
      <c r="BY12" s="5" t="str">
        <f t="shared" si="4687"/>
        <v>Alpine Bank - Glenwood Springs, CO</v>
      </c>
      <c r="BZ12" s="5" t="str">
        <f t="shared" si="4688"/>
        <v>Chelsea Groton Bank - Norwich, CT</v>
      </c>
      <c r="CA12" s="5" t="str">
        <f t="shared" si="4689"/>
        <v>Arden Building &amp; Loan Association - Wilmington, DE</v>
      </c>
      <c r="CB12" s="5" t="str">
        <f t="shared" si="4690"/>
        <v>Anchor Bank - Palm Beach Gardens, FL</v>
      </c>
      <c r="CC12" s="5" t="str">
        <f t="shared" si="4691"/>
        <v>Altamaha Bank and Trust Company - Vidalia, GA</v>
      </c>
      <c r="CD12" s="5" t="str">
        <f t="shared" si="4692"/>
        <v>Central Pacific Bank - Honolulu, HI</v>
      </c>
      <c r="CE12" s="5" t="str">
        <f t="shared" si="4693"/>
        <v>Farmers Bank - Buhl, ID</v>
      </c>
      <c r="CF12" s="5" t="str">
        <f t="shared" si="4694"/>
        <v>1st Equity Bank - Skokie, IL</v>
      </c>
      <c r="CG12" s="5" t="str">
        <f t="shared" si="4695"/>
        <v>American Community Bank of Indiana - Saint John, IN</v>
      </c>
      <c r="CH12" s="5" t="str">
        <f t="shared" si="4696"/>
        <v>American State Bank - Osceola, IA</v>
      </c>
      <c r="CI12" s="5" t="str">
        <f t="shared" si="4697"/>
        <v>Argentine Federal Savings - Kansas City, KS</v>
      </c>
      <c r="CJ12" s="5" t="str">
        <f t="shared" si="4698"/>
        <v>Auburn Banking Company - Auburn, KY</v>
      </c>
      <c r="CK12" s="5" t="str">
        <f t="shared" si="4699"/>
        <v>American Bank &amp; Trust Company - Opelousas, LA</v>
      </c>
      <c r="CL12" s="5" t="str">
        <f t="shared" si="4700"/>
        <v>Auburn Savings Bank, FSB - Auburn, ME</v>
      </c>
      <c r="CM12" s="5" t="str">
        <f t="shared" si="4701"/>
        <v>BayVanguard Bank - Sparrows Point, MD</v>
      </c>
      <c r="CN12" s="5" t="str">
        <f t="shared" si="4702"/>
        <v>Athol Savings Bank - Athol, MA</v>
      </c>
      <c r="CO12" s="5" t="str">
        <f t="shared" si="4703"/>
        <v>Bank Michigan - Brooklyn, MI</v>
      </c>
      <c r="CP12" s="5" t="str">
        <f t="shared" si="4704"/>
        <v>Alliance Bank - Saint Paul, MN</v>
      </c>
      <c r="CQ12" s="5" t="str">
        <f t="shared" si="4705"/>
        <v>Bank of Brookhaven - Brookhaven, MS</v>
      </c>
      <c r="CR12" s="5" t="str">
        <f t="shared" si="4706"/>
        <v>Adrian Bank - Adrian, MO</v>
      </c>
      <c r="CS12" s="5" t="str">
        <f t="shared" si="4707"/>
        <v>Bank of Bozeman - Bozeman, MT</v>
      </c>
      <c r="CT12" s="5" t="str">
        <f t="shared" si="4708"/>
        <v>Adams County Bank - Kenesaw, NE</v>
      </c>
      <c r="CU12" s="5" t="str">
        <f t="shared" si="4709"/>
        <v>Credit One Bank, National Association - Las Vegas, NV</v>
      </c>
      <c r="CV12" s="5" t="str">
        <f t="shared" si="4710"/>
        <v>Claremont Savings Bank - Claremont, NH</v>
      </c>
      <c r="CW12" s="5" t="str">
        <f t="shared" si="4711"/>
        <v>Amboy Bank - Old Bridge, NJ</v>
      </c>
      <c r="CX12" s="5" t="str">
        <f t="shared" si="4712"/>
        <v>Centinel Bank of Taos - Taos, NM</v>
      </c>
      <c r="CY12" s="5" t="str">
        <f t="shared" si="4713"/>
        <v>Agricultural Bank of China Limited - New York Branch - New York, NY</v>
      </c>
      <c r="CZ12" s="5" t="str">
        <f t="shared" si="4714"/>
        <v>Bank of Oak Ridge - Oak Ridge, NC</v>
      </c>
      <c r="DA12" s="5" t="str">
        <f t="shared" si="4715"/>
        <v>American State Bank &amp; Trust Company of Williston - Williston, ND</v>
      </c>
      <c r="DB12" s="5" t="str">
        <f t="shared" si="4716"/>
        <v>Belmont Savings Bank - Bellaire, OH</v>
      </c>
      <c r="DC12" s="5" t="str">
        <f t="shared" si="4717"/>
        <v>All America Bank - Oklahoma City, OK</v>
      </c>
      <c r="DD12" s="5" t="str">
        <f t="shared" si="4718"/>
        <v>Clackamas County Bank - Sandy, OR</v>
      </c>
      <c r="DE12" s="5" t="str">
        <f t="shared" si="4719"/>
        <v>Altoona First Savings Bank - Altoona, PA</v>
      </c>
      <c r="DF12" s="5" t="str">
        <f t="shared" si="4720"/>
        <v>Centreville Bank - West Warwick, RI</v>
      </c>
      <c r="DG12" s="5" t="str">
        <f t="shared" si="4721"/>
        <v>Anderson Brothers Bank - Mullins, SC</v>
      </c>
      <c r="DH12" s="5" t="str">
        <f t="shared" si="4722"/>
        <v>Anchorage Digital Bank National Association - Sioux Falls, SD</v>
      </c>
      <c r="DI12" s="5" t="str">
        <f t="shared" si="4723"/>
        <v>Bank of Bartlett - Bartlett, TN</v>
      </c>
      <c r="DJ12" s="5" t="str">
        <f t="shared" si="4724"/>
        <v>Alliance Bank Central Texas - Woodway, TX</v>
      </c>
      <c r="DK12" s="5" t="str">
        <f t="shared" si="4725"/>
        <v>Bank of Utah - Ogden, UT</v>
      </c>
      <c r="DL12" s="5" t="str">
        <f t="shared" si="4726"/>
        <v>Community National Bank - Derby, VT</v>
      </c>
      <c r="DM12" s="5" t="str">
        <f t="shared" si="4727"/>
        <v>Bank of Clarke - Berryville, VA</v>
      </c>
      <c r="DN12" s="5" t="str">
        <f t="shared" si="4728"/>
        <v>Bank of the Pacific - Aberdeen, WA</v>
      </c>
      <c r="DO12" s="5" t="str">
        <f t="shared" si="4729"/>
        <v>BCBank, Inc. - Philippi, WV</v>
      </c>
      <c r="DP12" s="5" t="str">
        <f t="shared" si="4730"/>
        <v>American Bank of Beaver Dam - Beaver Dam, WI</v>
      </c>
      <c r="DQ12" s="5" t="str">
        <f t="shared" si="4731"/>
        <v>Big Horn Federal Savings Bank - Greybull, WY</v>
      </c>
    </row>
    <row r="13" spans="1:5708" x14ac:dyDescent="0.25">
      <c r="A13">
        <v>12</v>
      </c>
      <c r="B13" s="5">
        <v>1010869</v>
      </c>
      <c r="C13" t="str">
        <f t="shared" si="0"/>
        <v>Bank of Evergreen - Evergreen, AL</v>
      </c>
      <c r="D13" s="21" t="s">
        <v>748</v>
      </c>
      <c r="E13" s="19" t="s">
        <v>2810</v>
      </c>
      <c r="F13" s="19" t="s">
        <v>2805</v>
      </c>
      <c r="G13" s="19"/>
      <c r="H13" t="s">
        <v>3423</v>
      </c>
      <c r="I13" t="s">
        <v>5437</v>
      </c>
      <c r="K13" s="27">
        <v>4</v>
      </c>
      <c r="L13" s="28" t="str">
        <f>IF(HLOOKUP('Peer Comparison Tool'!$E$6,StateDropdownData,K13+1,FALSE)=0,"",HLOOKUP('Peer Comparison Tool'!$E$6,StateDropdownData,K13+1,FALSE))</f>
        <v>Bank of Buffalo - Buffalo, KY</v>
      </c>
      <c r="M13" s="29">
        <f>IF(HLOOKUP('Peer Comparison Tool'!$E$6,[0]!DropdownData,K13+1,FALSE)=0,"",HLOOKUP('Peer Comparison Tool'!$E$6,[0]!DropdownData,K13+1,FALSE))</f>
        <v>1014181</v>
      </c>
      <c r="N13" s="27">
        <v>4</v>
      </c>
      <c r="O13" s="28" t="str">
        <f>IF(HLOOKUP('Peer Comparison Tool'!$G$6,StateDropdownData,N13+1,FALSE)=0,"",HLOOKUP('Peer Comparison Tool'!$G$6,StateDropdownData,N13+1,FALSE))</f>
        <v>Bank of Cleveland - Cleveland, TN</v>
      </c>
      <c r="P13" s="29">
        <f>IF(HLOOKUP('Peer Comparison Tool'!$G$6,DropdownData,N13+1,FALSE)=0,"",HLOOKUP('Peer Comparison Tool'!$G$6,DropdownData,N13+1,FALSE))</f>
        <v>1005879</v>
      </c>
      <c r="Q13" s="27">
        <v>4</v>
      </c>
      <c r="R13" s="28" t="str">
        <f>IF(HLOOKUP('Peer Comparison Tool'!$I$6,StateDropdownData,Q13+1,FALSE)=0,"",HLOOKUP('Peer Comparison Tool'!$I$6,StateDropdownData,Q13+1,FALSE))</f>
        <v>Bank of Wolcott - Wolcott, IN</v>
      </c>
      <c r="S13" s="29">
        <f>IF(HLOOKUP('Peer Comparison Tool'!$I$6,DropdownData,Q13+1,FALSE)=0,"",HLOOKUP('Peer Comparison Tool'!$I$6,DropdownData,Q13+1,FALSE))</f>
        <v>1012983</v>
      </c>
      <c r="T13" s="5">
        <f t="shared" si="4677"/>
        <v>1013235</v>
      </c>
      <c r="U13" s="5">
        <f t="shared" si="4677"/>
        <v>1010681</v>
      </c>
      <c r="V13" s="5">
        <f t="shared" si="4677"/>
        <v>4146341</v>
      </c>
      <c r="W13" s="5">
        <f t="shared" si="4677"/>
        <v>1014671</v>
      </c>
      <c r="X13" s="5">
        <f t="shared" si="4677"/>
        <v>4090311</v>
      </c>
      <c r="Y13" s="5">
        <f t="shared" si="4677"/>
        <v>4027090</v>
      </c>
      <c r="Z13" s="5">
        <f t="shared" si="4677"/>
        <v>1984059</v>
      </c>
      <c r="AA13" s="5">
        <f t="shared" si="4677"/>
        <v>1005062</v>
      </c>
      <c r="AB13" s="5">
        <f t="shared" si="4677"/>
        <v>1002438</v>
      </c>
      <c r="AC13" s="5">
        <f t="shared" si="4677"/>
        <v>4089733</v>
      </c>
      <c r="AD13" s="5">
        <f t="shared" si="4678"/>
        <v>1014195</v>
      </c>
      <c r="AE13" s="5">
        <f t="shared" si="4678"/>
        <v>1000843</v>
      </c>
      <c r="AF13" s="5">
        <f t="shared" si="4678"/>
        <v>1000940</v>
      </c>
      <c r="AG13" s="5">
        <f t="shared" si="4678"/>
        <v>1012983</v>
      </c>
      <c r="AH13" s="5">
        <f t="shared" si="4678"/>
        <v>1013057</v>
      </c>
      <c r="AI13" s="5">
        <f t="shared" si="4678"/>
        <v>1016082</v>
      </c>
      <c r="AJ13" s="5">
        <f t="shared" si="4678"/>
        <v>1014181</v>
      </c>
      <c r="AK13" s="5">
        <f t="shared" si="4678"/>
        <v>1001407</v>
      </c>
      <c r="AL13" s="5">
        <f t="shared" si="4678"/>
        <v>1009209</v>
      </c>
      <c r="AM13" s="5">
        <f t="shared" si="4678"/>
        <v>1004642</v>
      </c>
      <c r="AN13" s="5">
        <f t="shared" si="4679"/>
        <v>1011570</v>
      </c>
      <c r="AO13" s="5">
        <f t="shared" si="4679"/>
        <v>1024954</v>
      </c>
      <c r="AP13" s="5">
        <f t="shared" si="4679"/>
        <v>1004934</v>
      </c>
      <c r="AQ13" s="5">
        <f t="shared" si="4679"/>
        <v>1005367</v>
      </c>
      <c r="AR13" s="5">
        <f t="shared" si="4679"/>
        <v>1974029</v>
      </c>
      <c r="AS13" s="5">
        <f t="shared" si="4679"/>
        <v>1004380</v>
      </c>
      <c r="AT13" s="5">
        <f t="shared" si="4679"/>
        <v>1008170</v>
      </c>
      <c r="AU13" s="5">
        <f t="shared" si="4679"/>
        <v>1136016</v>
      </c>
      <c r="AV13" s="5">
        <f t="shared" si="4679"/>
        <v>1001454</v>
      </c>
      <c r="AW13" s="5">
        <f t="shared" si="4679"/>
        <v>1974062</v>
      </c>
      <c r="AX13" s="5">
        <f t="shared" si="4680"/>
        <v>1000506</v>
      </c>
      <c r="AY13" s="5">
        <f t="shared" si="4680"/>
        <v>1009149</v>
      </c>
      <c r="AZ13" s="5">
        <f t="shared" si="4680"/>
        <v>1000279</v>
      </c>
      <c r="BA13" s="5">
        <f t="shared" si="4680"/>
        <v>1012177</v>
      </c>
      <c r="BB13" s="5">
        <f t="shared" si="4680"/>
        <v>1000709</v>
      </c>
      <c r="BC13" s="5">
        <f t="shared" si="4680"/>
        <v>1004340</v>
      </c>
      <c r="BD13" s="5">
        <f t="shared" si="4680"/>
        <v>1005874</v>
      </c>
      <c r="BE13" s="5">
        <f t="shared" si="4680"/>
        <v>4087973</v>
      </c>
      <c r="BF13" s="5">
        <f t="shared" si="4680"/>
        <v>4104865</v>
      </c>
      <c r="BG13" s="5">
        <f t="shared" si="4680"/>
        <v>1011221</v>
      </c>
      <c r="BH13" s="5">
        <f t="shared" si="4681"/>
        <v>1009100</v>
      </c>
      <c r="BI13" s="5">
        <f t="shared" si="4681"/>
        <v>1005879</v>
      </c>
      <c r="BJ13" s="5">
        <f t="shared" si="4681"/>
        <v>1008420</v>
      </c>
      <c r="BK13" s="5">
        <f t="shared" si="4681"/>
        <v>4054511</v>
      </c>
      <c r="BL13" s="5">
        <f t="shared" si="4681"/>
        <v>1006263</v>
      </c>
      <c r="BM13" s="5">
        <f t="shared" si="4681"/>
        <v>4051055</v>
      </c>
      <c r="BN13" s="5">
        <f t="shared" si="4681"/>
        <v>1008404</v>
      </c>
      <c r="BO13" s="5">
        <f t="shared" si="4681"/>
        <v>1010146</v>
      </c>
      <c r="BP13" s="5">
        <f t="shared" si="4681"/>
        <v>1023952</v>
      </c>
      <c r="BQ13" s="5">
        <f t="shared" si="4681"/>
        <v>1001419</v>
      </c>
      <c r="BR13" s="5"/>
      <c r="BT13" s="5" t="str">
        <f t="shared" si="4682"/>
        <v>AuburnBank - Auburn, AL</v>
      </c>
      <c r="BU13" s="5" t="str">
        <f t="shared" si="4683"/>
        <v>Mt. McKinley Bank - Fairbanks, AK</v>
      </c>
      <c r="BV13" s="5" t="str">
        <f t="shared" si="4684"/>
        <v>Gateway Commercial Bank - Mesa, AZ</v>
      </c>
      <c r="BW13" s="5" t="str">
        <f t="shared" si="4685"/>
        <v>Bank of 1889 - Berryville, AR</v>
      </c>
      <c r="BX13" s="5" t="str">
        <f t="shared" si="4686"/>
        <v>American Continental Bank - City of Industry, CA</v>
      </c>
      <c r="BY13" s="5" t="str">
        <f t="shared" si="4687"/>
        <v>AMG National Trust Bank - Greenwood Village, CO</v>
      </c>
      <c r="BZ13" s="5" t="str">
        <f t="shared" si="4688"/>
        <v>Connecticut Community Bank, National Association - Norwalk, CT</v>
      </c>
      <c r="CA13" s="5" t="str">
        <f t="shared" si="4689"/>
        <v>Artisans' Bank - Wilmington, DE</v>
      </c>
      <c r="CB13" s="5" t="str">
        <f t="shared" si="4690"/>
        <v>Axiom Bank, National Association - Maitland, FL</v>
      </c>
      <c r="CC13" s="5" t="str">
        <f t="shared" si="4691"/>
        <v>American Commerce Bank, National Association - Bremen, GA</v>
      </c>
      <c r="CD13" s="5" t="str">
        <f t="shared" si="4692"/>
        <v>Finance Factors, Limited - Honolulu, HI</v>
      </c>
      <c r="CE13" s="5" t="str">
        <f t="shared" si="4693"/>
        <v>First Federal Savings Bank of Twin Falls - Twin Falls, ID</v>
      </c>
      <c r="CF13" s="5" t="str">
        <f t="shared" si="4694"/>
        <v>Albany Bank &amp; Trust Co., National Association - Chicago, IL</v>
      </c>
      <c r="CG13" s="5" t="str">
        <f t="shared" si="4695"/>
        <v>Bank of Wolcott - Wolcott, IN</v>
      </c>
      <c r="CH13" s="5" t="str">
        <f t="shared" si="4696"/>
        <v>American State Bank - Sioux Center, IA</v>
      </c>
      <c r="CI13" s="5" t="str">
        <f t="shared" si="4697"/>
        <v>Armed Forces Bank, National Association - Fort Leavenworth, KS</v>
      </c>
      <c r="CJ13" s="5" t="str">
        <f t="shared" si="4698"/>
        <v>Bank of Buffalo - Buffalo, KY</v>
      </c>
      <c r="CK13" s="5" t="str">
        <f t="shared" si="4699"/>
        <v>Anthem Bank &amp; Trust - Plaquemine, LA</v>
      </c>
      <c r="CL13" s="5" t="str">
        <f t="shared" si="4700"/>
        <v>Bangor Savings Bank - Bangor, ME</v>
      </c>
      <c r="CM13" s="5" t="str">
        <f t="shared" si="4701"/>
        <v>Calvin B. Taylor Banking Company of Berlin, Maryland - Berlin, MD</v>
      </c>
      <c r="CN13" s="5" t="str">
        <f t="shared" si="4702"/>
        <v>Avidia Bank - Hudson, MA</v>
      </c>
      <c r="CO13" s="5" t="str">
        <f t="shared" si="4703"/>
        <v>Bank of Ann Arbor - Ann Arbor, MI</v>
      </c>
      <c r="CP13" s="5" t="str">
        <f t="shared" si="4704"/>
        <v>American Heritage National Bank - Long Prairie, MN</v>
      </c>
      <c r="CQ13" s="5" t="str">
        <f t="shared" si="4705"/>
        <v>Bank of Commerce - Greenwood, MS</v>
      </c>
      <c r="CR13" s="5" t="str">
        <f t="shared" si="4706"/>
        <v>Alliance Bank - Cape Girardeau, MO</v>
      </c>
      <c r="CS13" s="5" t="str">
        <f t="shared" si="4707"/>
        <v>Bank of Bridger, National Association - Bridger, MT</v>
      </c>
      <c r="CT13" s="5" t="str">
        <f t="shared" si="4708"/>
        <v>Adams State Bank - Adams, NE</v>
      </c>
      <c r="CU13" s="5" t="str">
        <f t="shared" si="4709"/>
        <v>Eaglemark Savings Bank - Reno, NV</v>
      </c>
      <c r="CV13" s="5" t="str">
        <f t="shared" si="4710"/>
        <v>First Seacoast Bank - Dover, NH</v>
      </c>
      <c r="CW13" s="5" t="str">
        <f t="shared" si="4711"/>
        <v>Ascendia Bank - Glen Rock, NJ</v>
      </c>
      <c r="CX13" s="5" t="str">
        <f t="shared" si="4712"/>
        <v>Century Bank - Santa Fe, NM</v>
      </c>
      <c r="CY13" s="5" t="str">
        <f t="shared" si="4713"/>
        <v>Alden State Bank - Alden, NY</v>
      </c>
      <c r="CZ13" s="5" t="str">
        <f t="shared" si="4714"/>
        <v>Belmont Savings Bank, SSB - Belmont, NC</v>
      </c>
      <c r="DA13" s="5" t="str">
        <f t="shared" si="4715"/>
        <v>Aspire Bank - Fargo, ND</v>
      </c>
      <c r="DB13" s="5" t="str">
        <f t="shared" si="4716"/>
        <v>Brookville Building and Savings Association - Brookville, OH</v>
      </c>
      <c r="DC13" s="5" t="str">
        <f t="shared" si="4717"/>
        <v>All Capital Bank - Locust Grove, OK</v>
      </c>
      <c r="DD13" s="5" t="str">
        <f t="shared" si="4718"/>
        <v>Columbia Bank - Portland, OR</v>
      </c>
      <c r="DE13" s="5" t="str">
        <f t="shared" si="4719"/>
        <v>Ambler Savings Bank - Ambler, PA</v>
      </c>
      <c r="DF13" s="5" t="str">
        <f t="shared" si="4720"/>
        <v>Citizens Bank, National Association - Providence, RI</v>
      </c>
      <c r="DG13" s="5" t="str">
        <f t="shared" si="4721"/>
        <v>Arthur State Bank - Union, SC</v>
      </c>
      <c r="DH13" s="5" t="str">
        <f t="shared" si="4722"/>
        <v>Andes State Bank - Lake Andes, SD</v>
      </c>
      <c r="DI13" s="5" t="str">
        <f t="shared" si="4723"/>
        <v>Bank of Cleveland - Cleveland, TN</v>
      </c>
      <c r="DJ13" s="5" t="str">
        <f t="shared" si="4724"/>
        <v>Amarillo National Bank - Amarillo, TX</v>
      </c>
      <c r="DK13" s="5" t="str">
        <f t="shared" si="4725"/>
        <v>BMW Bank of North America - Salt Lake City, UT</v>
      </c>
      <c r="DL13" s="5" t="str">
        <f t="shared" si="4726"/>
        <v>First National Bank of Orwell - Orwell, VT</v>
      </c>
      <c r="DM13" s="5" t="str">
        <f t="shared" si="4727"/>
        <v>Bank of the James - Lynchburg, VA</v>
      </c>
      <c r="DN13" s="5" t="str">
        <f t="shared" si="4728"/>
        <v>Banner Bank - Walla Walla, WA</v>
      </c>
      <c r="DO13" s="5" t="str">
        <f t="shared" si="4729"/>
        <v>Calhoun County Bank, Inc. - Grantsville, WV</v>
      </c>
      <c r="DP13" s="5" t="str">
        <f t="shared" si="4730"/>
        <v>American National Bank-Fox Cities - Appleton, WI</v>
      </c>
      <c r="DQ13" s="5" t="str">
        <f t="shared" si="4731"/>
        <v>Buffalo Federal Bank - Buffalo, WY</v>
      </c>
    </row>
    <row r="14" spans="1:5708" x14ac:dyDescent="0.25">
      <c r="A14">
        <v>13</v>
      </c>
      <c r="B14" s="5">
        <v>1011167</v>
      </c>
      <c r="C14" t="str">
        <f t="shared" si="0"/>
        <v>Bank of Moundville - Moundville, AL</v>
      </c>
      <c r="D14" s="21" t="s">
        <v>264</v>
      </c>
      <c r="E14" s="19" t="s">
        <v>2811</v>
      </c>
      <c r="F14" s="19" t="s">
        <v>2805</v>
      </c>
      <c r="G14" s="19"/>
      <c r="H14" t="s">
        <v>3433</v>
      </c>
      <c r="I14" t="s">
        <v>5438</v>
      </c>
      <c r="K14" s="27">
        <v>5</v>
      </c>
      <c r="L14" s="28" t="str">
        <f>IF(HLOOKUP('Peer Comparison Tool'!$E$6,StateDropdownData,K14+1,FALSE)=0,"",HLOOKUP('Peer Comparison Tool'!$E$6,StateDropdownData,K14+1,FALSE))</f>
        <v>Bank of Cadiz and Trust Company - Cadiz, KY</v>
      </c>
      <c r="M14" s="29">
        <f>IF(HLOOKUP('Peer Comparison Tool'!$E$6,[0]!DropdownData,K14+1,FALSE)=0,"",HLOOKUP('Peer Comparison Tool'!$E$6,[0]!DropdownData,K14+1,FALSE))</f>
        <v>1015133</v>
      </c>
      <c r="N14" s="27">
        <v>5</v>
      </c>
      <c r="O14" s="28" t="str">
        <f>IF(HLOOKUP('Peer Comparison Tool'!$G$6,StateDropdownData,N14+1,FALSE)=0,"",HLOOKUP('Peer Comparison Tool'!$G$6,StateDropdownData,N14+1,FALSE))</f>
        <v>Bank of Crockett - Bells, TN</v>
      </c>
      <c r="P14" s="29">
        <f>IF(HLOOKUP('Peer Comparison Tool'!$G$6,DropdownData,N14+1,FALSE)=0,"",HLOOKUP('Peer Comparison Tool'!$G$6,DropdownData,N14+1,FALSE))</f>
        <v>1008079</v>
      </c>
      <c r="Q14" s="27">
        <v>5</v>
      </c>
      <c r="R14" s="28" t="str">
        <f>IF(HLOOKUP('Peer Comparison Tool'!$I$6,StateDropdownData,Q14+1,FALSE)=0,"",HLOOKUP('Peer Comparison Tool'!$I$6,StateDropdownData,Q14+1,FALSE))</f>
        <v>Bath State Bank - Bath, IN</v>
      </c>
      <c r="S14" s="29">
        <f>IF(HLOOKUP('Peer Comparison Tool'!$I$6,DropdownData,Q14+1,FALSE)=0,"",HLOOKUP('Peer Comparison Tool'!$I$6,DropdownData,Q14+1,FALSE))</f>
        <v>1007893</v>
      </c>
      <c r="T14" s="5">
        <f t="shared" si="4677"/>
        <v>1010632</v>
      </c>
      <c r="U14" s="5">
        <f t="shared" si="4677"/>
        <v>100384</v>
      </c>
      <c r="V14" s="5">
        <f t="shared" si="4677"/>
        <v>4138439</v>
      </c>
      <c r="W14" s="5">
        <f t="shared" si="4677"/>
        <v>1007930</v>
      </c>
      <c r="X14" s="5">
        <f t="shared" si="4677"/>
        <v>4147297</v>
      </c>
      <c r="Y14" s="5">
        <f t="shared" si="4677"/>
        <v>1014207</v>
      </c>
      <c r="Z14" s="5">
        <f t="shared" si="4677"/>
        <v>1007940</v>
      </c>
      <c r="AA14" s="5">
        <f t="shared" si="4677"/>
        <v>4066625</v>
      </c>
      <c r="AB14" s="5">
        <f t="shared" si="4677"/>
        <v>6470358</v>
      </c>
      <c r="AC14" s="5">
        <f t="shared" si="4677"/>
        <v>4150024</v>
      </c>
      <c r="AD14" s="5">
        <f t="shared" si="4678"/>
        <v>1016052</v>
      </c>
      <c r="AE14" s="5">
        <f t="shared" si="4678"/>
        <v>29212330</v>
      </c>
      <c r="AF14" s="5">
        <f t="shared" si="4678"/>
        <v>1015367</v>
      </c>
      <c r="AG14" s="5">
        <f t="shared" si="4678"/>
        <v>1007893</v>
      </c>
      <c r="AH14" s="5">
        <f t="shared" si="4678"/>
        <v>1012273</v>
      </c>
      <c r="AI14" s="5">
        <f t="shared" si="4678"/>
        <v>1016315</v>
      </c>
      <c r="AJ14" s="5">
        <f t="shared" si="4678"/>
        <v>1015133</v>
      </c>
      <c r="AK14" s="5">
        <f t="shared" si="4678"/>
        <v>4104928</v>
      </c>
      <c r="AL14" s="5">
        <f t="shared" si="4678"/>
        <v>1010426</v>
      </c>
      <c r="AM14" s="5">
        <f t="shared" si="4678"/>
        <v>4051075</v>
      </c>
      <c r="AN14" s="5">
        <f t="shared" si="4679"/>
        <v>1015748</v>
      </c>
      <c r="AO14" s="5">
        <f t="shared" si="4679"/>
        <v>1015811</v>
      </c>
      <c r="AP14" s="5">
        <f t="shared" si="4679"/>
        <v>1007861</v>
      </c>
      <c r="AQ14" s="5">
        <f t="shared" si="4679"/>
        <v>1011849</v>
      </c>
      <c r="AR14" s="5">
        <f t="shared" si="4679"/>
        <v>1004591</v>
      </c>
      <c r="AS14" s="5">
        <f t="shared" si="4679"/>
        <v>4147296</v>
      </c>
      <c r="AT14" s="5">
        <f t="shared" si="4679"/>
        <v>1016477</v>
      </c>
      <c r="AU14" s="5">
        <f t="shared" si="4679"/>
        <v>4051012</v>
      </c>
      <c r="AV14" s="5">
        <f t="shared" si="4679"/>
        <v>1010064</v>
      </c>
      <c r="AW14" s="5">
        <f t="shared" si="4679"/>
        <v>4064754</v>
      </c>
      <c r="AX14" s="5">
        <f t="shared" si="4680"/>
        <v>1016521</v>
      </c>
      <c r="AY14" s="5">
        <f t="shared" si="4680"/>
        <v>4055271</v>
      </c>
      <c r="AZ14" s="5">
        <f t="shared" si="4680"/>
        <v>1009492</v>
      </c>
      <c r="BA14" s="5">
        <f t="shared" si="4680"/>
        <v>1014001</v>
      </c>
      <c r="BB14" s="5">
        <f t="shared" si="4680"/>
        <v>4050457</v>
      </c>
      <c r="BC14" s="5">
        <f t="shared" si="4680"/>
        <v>1005906</v>
      </c>
      <c r="BD14" s="5">
        <f t="shared" si="4680"/>
        <v>1000887</v>
      </c>
      <c r="BE14" s="5">
        <f t="shared" si="4680"/>
        <v>1032552</v>
      </c>
      <c r="BF14" s="5">
        <f t="shared" si="4680"/>
        <v>4087646</v>
      </c>
      <c r="BG14" s="5">
        <f t="shared" si="4680"/>
        <v>1009720</v>
      </c>
      <c r="BH14" s="5">
        <f t="shared" si="4681"/>
        <v>1005492</v>
      </c>
      <c r="BI14" s="5">
        <f t="shared" si="4681"/>
        <v>1008079</v>
      </c>
      <c r="BJ14" s="5">
        <f t="shared" si="4681"/>
        <v>1007879</v>
      </c>
      <c r="BK14" s="5">
        <f t="shared" si="4681"/>
        <v>1009073</v>
      </c>
      <c r="BL14" s="5">
        <f t="shared" si="4681"/>
        <v>1023314</v>
      </c>
      <c r="BM14" s="5">
        <f t="shared" si="4681"/>
        <v>1005313</v>
      </c>
      <c r="BN14" s="5">
        <f t="shared" si="4681"/>
        <v>1011031</v>
      </c>
      <c r="BO14" s="5">
        <f t="shared" si="4681"/>
        <v>1004393</v>
      </c>
      <c r="BP14" s="5">
        <f t="shared" si="4681"/>
        <v>1015279</v>
      </c>
      <c r="BQ14" s="5">
        <f t="shared" si="4681"/>
        <v>1015124</v>
      </c>
      <c r="BR14" s="5"/>
      <c r="BT14" s="5" t="str">
        <f t="shared" si="4682"/>
        <v>Bank Independent - Sheffield, AL</v>
      </c>
      <c r="BU14" s="5" t="str">
        <f t="shared" si="4683"/>
        <v>Northrim Bank - Anchorage, AK</v>
      </c>
      <c r="BV14" s="5" t="str">
        <f t="shared" si="4684"/>
        <v>Goldwater Bank, National Association - Phoenix, AZ</v>
      </c>
      <c r="BW14" s="5" t="str">
        <f t="shared" si="4685"/>
        <v>Bank of Bearden - Bearden, AR</v>
      </c>
      <c r="BX14" s="5" t="str">
        <f t="shared" si="4686"/>
        <v>American Plus Bank, National Association - Arcadia, CA</v>
      </c>
      <c r="BY14" s="5" t="str">
        <f t="shared" si="4687"/>
        <v>ANB Bank - Denver, CO</v>
      </c>
      <c r="BZ14" s="5" t="str">
        <f t="shared" si="4688"/>
        <v>Dime Bank - Norwich, CT</v>
      </c>
      <c r="CA14" s="5" t="str">
        <f t="shared" si="4689"/>
        <v>Barclays Bank Delaware - Wilmington, DE</v>
      </c>
      <c r="CB14" s="5" t="str">
        <f t="shared" si="4690"/>
        <v>Banco Davivienda S.A. Miami International Bank Branch - Miami, FL</v>
      </c>
      <c r="CC14" s="5" t="str">
        <f t="shared" si="4691"/>
        <v>American Pride Bank - Macon, GA</v>
      </c>
      <c r="CD14" s="5" t="str">
        <f t="shared" si="4692"/>
        <v>First Hawaiian Bank - Honolulu, HI</v>
      </c>
      <c r="CE14" s="5" t="str">
        <f t="shared" si="4693"/>
        <v>Idaho First Bank - McCall, ID</v>
      </c>
      <c r="CF14" s="5" t="str">
        <f t="shared" si="4694"/>
        <v>Alliance Community Bank - Petersburg, IL</v>
      </c>
      <c r="CG14" s="5" t="str">
        <f t="shared" si="4695"/>
        <v>Bath State Bank - Bath, IN</v>
      </c>
      <c r="CH14" s="5" t="str">
        <f t="shared" si="4696"/>
        <v>American Trust &amp; Savings Bank - Lowden, IA</v>
      </c>
      <c r="CI14" s="5" t="str">
        <f t="shared" si="4697"/>
        <v>Astra Bank - Scandia, KS</v>
      </c>
      <c r="CJ14" s="5" t="str">
        <f t="shared" si="4698"/>
        <v>Bank of Cadiz and Trust Company - Cadiz, KY</v>
      </c>
      <c r="CK14" s="5" t="str">
        <f t="shared" si="4699"/>
        <v>b1Bank - Baton Rouge, LA</v>
      </c>
      <c r="CL14" s="5" t="str">
        <f t="shared" si="4700"/>
        <v>Bar Harbor Bank and Trust Company - Bar Harbor, ME</v>
      </c>
      <c r="CM14" s="5" t="str">
        <f t="shared" si="4701"/>
        <v>Capital Bank, National Association - Rockville, MD</v>
      </c>
      <c r="CN14" s="5" t="str">
        <f t="shared" si="4702"/>
        <v>Bank of Easton - North Easton, MA</v>
      </c>
      <c r="CO14" s="5" t="str">
        <f t="shared" si="4703"/>
        <v>Bay Port State Bank - Bay Port, MI</v>
      </c>
      <c r="CP14" s="5" t="str">
        <f t="shared" si="4704"/>
        <v>American National Bank of Minnesota - Baxter, MN</v>
      </c>
      <c r="CQ14" s="5" t="str">
        <f t="shared" si="4705"/>
        <v>Bank of Forest - Forest, MS</v>
      </c>
      <c r="CR14" s="5" t="str">
        <f t="shared" si="4706"/>
        <v>Alliant Bank - Madison, MO</v>
      </c>
      <c r="CS14" s="5" t="str">
        <f t="shared" si="4707"/>
        <v>Bank of Montana - Missoula, MT</v>
      </c>
      <c r="CT14" s="5" t="str">
        <f t="shared" si="4708"/>
        <v>American Exchange Bank - Elmwood, NE</v>
      </c>
      <c r="CU14" s="5" t="str">
        <f t="shared" si="4709"/>
        <v>Farm Bureau Bank FSB - Reno, NV</v>
      </c>
      <c r="CV14" s="5" t="str">
        <f t="shared" si="4710"/>
        <v>Franklin Savings Bank - Franklin, NH</v>
      </c>
      <c r="CW14" s="5" t="str">
        <f t="shared" si="4711"/>
        <v>BCB Community Bank - Bayonne, NJ</v>
      </c>
      <c r="CX14" s="5" t="str">
        <f t="shared" si="4712"/>
        <v>Citizens Bank of Las Cruces - Las Cruces, NM</v>
      </c>
      <c r="CY14" s="5" t="str">
        <f t="shared" si="4713"/>
        <v>Allied Irish Banks, PLC - New York Branch - New York, NY</v>
      </c>
      <c r="CZ14" s="5" t="str">
        <f t="shared" si="4714"/>
        <v>Black Mountain Savings Bank, SSB - Black Mountain, NC</v>
      </c>
      <c r="DA14" s="5" t="str">
        <f t="shared" si="4715"/>
        <v>Bank Forward - Fargo, ND</v>
      </c>
      <c r="DB14" s="5" t="str">
        <f t="shared" si="4716"/>
        <v>Buckeye Community Bank - Elyria, OH</v>
      </c>
      <c r="DC14" s="5" t="str">
        <f t="shared" si="4717"/>
        <v>AllNations Bank - Calumet, OK</v>
      </c>
      <c r="DD14" s="5" t="str">
        <f t="shared" si="4718"/>
        <v>Evergreen Federal Bank - Grants Pass, OR</v>
      </c>
      <c r="DE14" s="5" t="str">
        <f t="shared" si="4719"/>
        <v>American Bank - Allentown, PA</v>
      </c>
      <c r="DF14" s="5" t="str">
        <f t="shared" si="4720"/>
        <v>Independence Bank - East Greenwich, RI</v>
      </c>
      <c r="DG14" s="5" t="str">
        <f t="shared" si="4721"/>
        <v>Bank of Greeleyville - Greeleyville, SC</v>
      </c>
      <c r="DH14" s="5" t="str">
        <f t="shared" si="4722"/>
        <v>BankStar Financial - Elkton, SD</v>
      </c>
      <c r="DI14" s="5" t="str">
        <f t="shared" si="4723"/>
        <v>Bank of Crockett - Bells, TN</v>
      </c>
      <c r="DJ14" s="5" t="str">
        <f t="shared" si="4724"/>
        <v>American Bank National Association - Waco, TX</v>
      </c>
      <c r="DK14" s="5" t="str">
        <f t="shared" si="4725"/>
        <v>Brighton Bank - Salt Lake City, UT</v>
      </c>
      <c r="DL14" s="5" t="str">
        <f t="shared" si="4726"/>
        <v>Ledyard National Bank - Norwich, VT</v>
      </c>
      <c r="DM14" s="5" t="str">
        <f t="shared" si="4727"/>
        <v>Benchmark Community Bank - Kenbridge, VA</v>
      </c>
      <c r="DN14" s="5" t="str">
        <f t="shared" si="4728"/>
        <v>Cashmere Valley Bank - Cashmere, WA</v>
      </c>
      <c r="DO14" s="5" t="str">
        <f t="shared" si="4729"/>
        <v>Capon Valley Bank - Wardensville, WV</v>
      </c>
      <c r="DP14" s="5" t="str">
        <f t="shared" si="4730"/>
        <v>Associated Bank, National Association - Green Bay, WI</v>
      </c>
      <c r="DQ14" s="5" t="str">
        <f t="shared" si="4731"/>
        <v>Central Bank and Trust - Lander, WY</v>
      </c>
    </row>
    <row r="15" spans="1:5708" x14ac:dyDescent="0.25">
      <c r="A15">
        <v>14</v>
      </c>
      <c r="B15" s="5">
        <v>4085129</v>
      </c>
      <c r="C15" t="str">
        <f t="shared" si="0"/>
        <v>Bank of Walker County - Jasper, AL</v>
      </c>
      <c r="D15" s="21" t="s">
        <v>266</v>
      </c>
      <c r="E15" s="19" t="s">
        <v>2813</v>
      </c>
      <c r="F15" s="19" t="s">
        <v>2805</v>
      </c>
      <c r="G15" s="19"/>
      <c r="H15" t="s">
        <v>3671</v>
      </c>
      <c r="I15" t="s">
        <v>4942</v>
      </c>
      <c r="K15" s="27">
        <v>6</v>
      </c>
      <c r="L15" s="28" t="str">
        <f>IF(HLOOKUP('Peer Comparison Tool'!$E$6,StateDropdownData,K15+1,FALSE)=0,"",HLOOKUP('Peer Comparison Tool'!$E$6,StateDropdownData,K15+1,FALSE))</f>
        <v>Bank of Clarkson - Clarkson, KY</v>
      </c>
      <c r="M15" s="29">
        <f>IF(HLOOKUP('Peer Comparison Tool'!$E$6,[0]!DropdownData,K15+1,FALSE)=0,"",HLOOKUP('Peer Comparison Tool'!$E$6,[0]!DropdownData,K15+1,FALSE))</f>
        <v>1012862</v>
      </c>
      <c r="N15" s="27">
        <v>6</v>
      </c>
      <c r="O15" s="28" t="str">
        <f>IF(HLOOKUP('Peer Comparison Tool'!$G$6,StateDropdownData,N15+1,FALSE)=0,"",HLOOKUP('Peer Comparison Tool'!$G$6,StateDropdownData,N15+1,FALSE))</f>
        <v>Bank of Dickson - Dickson, TN</v>
      </c>
      <c r="P15" s="29">
        <f>IF(HLOOKUP('Peer Comparison Tool'!$G$6,DropdownData,N15+1,FALSE)=0,"",HLOOKUP('Peer Comparison Tool'!$G$6,DropdownData,N15+1,FALSE))</f>
        <v>1011792</v>
      </c>
      <c r="Q15" s="27">
        <v>6</v>
      </c>
      <c r="R15" s="28" t="str">
        <f>IF(HLOOKUP('Peer Comparison Tool'!$I$6,StateDropdownData,Q15+1,FALSE)=0,"",HLOOKUP('Peer Comparison Tool'!$I$6,StateDropdownData,Q15+1,FALSE))</f>
        <v>Bedford Federal Savings Bank - Bedford, IN</v>
      </c>
      <c r="S15" s="29">
        <f>IF(HLOOKUP('Peer Comparison Tool'!$I$6,DropdownData,Q15+1,FALSE)=0,"",HLOOKUP('Peer Comparison Tool'!$I$6,DropdownData,Q15+1,FALSE))</f>
        <v>1000965</v>
      </c>
      <c r="T15" s="5">
        <f t="shared" si="4677"/>
        <v>1008388</v>
      </c>
      <c r="U15" s="5" t="str">
        <f t="shared" si="4677"/>
        <v/>
      </c>
      <c r="V15" s="5">
        <f t="shared" si="4677"/>
        <v>29261671</v>
      </c>
      <c r="W15" s="5">
        <f t="shared" si="4677"/>
        <v>1011685</v>
      </c>
      <c r="X15" s="5">
        <f t="shared" si="4677"/>
        <v>101373112</v>
      </c>
      <c r="Y15" s="5">
        <f t="shared" si="4677"/>
        <v>1007238</v>
      </c>
      <c r="Z15" s="5">
        <f t="shared" si="4677"/>
        <v>4101493</v>
      </c>
      <c r="AA15" s="5">
        <f t="shared" si="4677"/>
        <v>4214847</v>
      </c>
      <c r="AB15" s="5">
        <f t="shared" si="4677"/>
        <v>12988053</v>
      </c>
      <c r="AC15" s="5">
        <f t="shared" si="4677"/>
        <v>1013404</v>
      </c>
      <c r="AD15" s="5">
        <f t="shared" si="4678"/>
        <v>1015249</v>
      </c>
      <c r="AE15" s="5">
        <f t="shared" si="4678"/>
        <v>4072608</v>
      </c>
      <c r="AF15" s="5">
        <f t="shared" si="4678"/>
        <v>1008955</v>
      </c>
      <c r="AG15" s="5">
        <f t="shared" si="4678"/>
        <v>1000965</v>
      </c>
      <c r="AH15" s="5">
        <f t="shared" si="4678"/>
        <v>1014115</v>
      </c>
      <c r="AI15" s="5">
        <f t="shared" si="4678"/>
        <v>1014636</v>
      </c>
      <c r="AJ15" s="5">
        <f t="shared" si="4678"/>
        <v>1012862</v>
      </c>
      <c r="AK15" s="5">
        <f t="shared" si="4678"/>
        <v>1006712</v>
      </c>
      <c r="AL15" s="5">
        <f t="shared" si="4678"/>
        <v>1002170</v>
      </c>
      <c r="AM15" s="5">
        <f t="shared" si="4678"/>
        <v>4086963</v>
      </c>
      <c r="AN15" s="5">
        <f t="shared" si="4679"/>
        <v>1014602</v>
      </c>
      <c r="AO15" s="5">
        <f t="shared" si="4679"/>
        <v>1007077</v>
      </c>
      <c r="AP15" s="5">
        <f t="shared" si="4679"/>
        <v>1004424</v>
      </c>
      <c r="AQ15" s="5">
        <f t="shared" si="4679"/>
        <v>1005013</v>
      </c>
      <c r="AR15" s="5">
        <f t="shared" si="4679"/>
        <v>1014876</v>
      </c>
      <c r="AS15" s="5">
        <f t="shared" si="4679"/>
        <v>1009860</v>
      </c>
      <c r="AT15" s="5">
        <f t="shared" si="4679"/>
        <v>1010724</v>
      </c>
      <c r="AU15" s="5">
        <f t="shared" si="4679"/>
        <v>4143305</v>
      </c>
      <c r="AV15" s="5">
        <f t="shared" si="4679"/>
        <v>1007382</v>
      </c>
      <c r="AW15" s="5">
        <f t="shared" si="4679"/>
        <v>1002488</v>
      </c>
      <c r="AX15" s="5">
        <f t="shared" si="4680"/>
        <v>1006793</v>
      </c>
      <c r="AY15" s="5">
        <f t="shared" si="4680"/>
        <v>4137174</v>
      </c>
      <c r="AZ15" s="5">
        <f t="shared" si="4680"/>
        <v>4157568</v>
      </c>
      <c r="BA15" s="5">
        <f t="shared" si="4680"/>
        <v>1014565</v>
      </c>
      <c r="BB15" s="5">
        <f t="shared" si="4680"/>
        <v>13573860</v>
      </c>
      <c r="BC15" s="5">
        <f t="shared" si="4680"/>
        <v>1007127</v>
      </c>
      <c r="BD15" s="5">
        <f t="shared" si="4680"/>
        <v>1001366</v>
      </c>
      <c r="BE15" s="5">
        <f t="shared" si="4680"/>
        <v>1015410</v>
      </c>
      <c r="BF15" s="5">
        <f t="shared" si="4680"/>
        <v>1012920</v>
      </c>
      <c r="BG15" s="5">
        <f t="shared" si="4680"/>
        <v>1022438</v>
      </c>
      <c r="BH15" s="5">
        <f t="shared" si="4681"/>
        <v>1010648</v>
      </c>
      <c r="BI15" s="5">
        <f t="shared" si="4681"/>
        <v>1011792</v>
      </c>
      <c r="BJ15" s="5">
        <f t="shared" si="4681"/>
        <v>1006745</v>
      </c>
      <c r="BK15" s="5">
        <f t="shared" si="4681"/>
        <v>1016208</v>
      </c>
      <c r="BL15" s="5">
        <f t="shared" si="4681"/>
        <v>1006211</v>
      </c>
      <c r="BM15" s="5">
        <f t="shared" si="4681"/>
        <v>1006954</v>
      </c>
      <c r="BN15" s="5">
        <f t="shared" si="4681"/>
        <v>1032536</v>
      </c>
      <c r="BO15" s="5">
        <f t="shared" si="4681"/>
        <v>1015059</v>
      </c>
      <c r="BP15" s="5">
        <f t="shared" si="4681"/>
        <v>4019342</v>
      </c>
      <c r="BQ15" s="5">
        <f t="shared" si="4681"/>
        <v>4085125</v>
      </c>
      <c r="BR15" s="5"/>
      <c r="BT15" s="5" t="str">
        <f t="shared" si="4682"/>
        <v>Bank of Brewton - Brewton, AL</v>
      </c>
      <c r="BU15" s="5" t="str">
        <f t="shared" si="4683"/>
        <v/>
      </c>
      <c r="BV15" s="5" t="str">
        <f t="shared" si="4684"/>
        <v>Integro Bank - Phoenix, AZ</v>
      </c>
      <c r="BW15" s="5" t="str">
        <f t="shared" si="4685"/>
        <v>Bank of Cave City - Cave City, AR</v>
      </c>
      <c r="BX15" s="5" t="str">
        <f t="shared" si="4686"/>
        <v>American Riviera Bank - Santa Barbara, CA</v>
      </c>
      <c r="BY15" s="5" t="str">
        <f t="shared" si="4687"/>
        <v>Bank of Colorado - Fort Collins, CO</v>
      </c>
      <c r="BZ15" s="5" t="str">
        <f t="shared" si="4688"/>
        <v>DR Bank - Darien, CT</v>
      </c>
      <c r="CA15" s="5" t="str">
        <f t="shared" si="4689"/>
        <v>Bessemer Trust Company of Delaware, National Association - Wilmington, DE</v>
      </c>
      <c r="CB15" s="5" t="str">
        <f t="shared" si="4690"/>
        <v>Banco De Bogota SA - Miami Agency - Miami, FL</v>
      </c>
      <c r="CC15" s="5" t="str">
        <f t="shared" si="4691"/>
        <v>Ameris Bank - Atlanta, GA</v>
      </c>
      <c r="CD15" s="5" t="str">
        <f t="shared" si="4692"/>
        <v>Hawaii National Bank - Honolulu, HI</v>
      </c>
      <c r="CE15" s="5" t="str">
        <f t="shared" si="4693"/>
        <v>Idaho Trust Bank - Boise, ID</v>
      </c>
      <c r="CF15" s="5" t="str">
        <f t="shared" si="4694"/>
        <v>Amalgamated Bank of Chicago - Chicago, IL</v>
      </c>
      <c r="CG15" s="5" t="str">
        <f t="shared" si="4695"/>
        <v>Bedford Federal Savings Bank - Bedford, IN</v>
      </c>
      <c r="CH15" s="5" t="str">
        <f t="shared" si="4696"/>
        <v>Ashton State Bank - Ashton, IA</v>
      </c>
      <c r="CI15" s="5" t="str">
        <f t="shared" si="4697"/>
        <v>Bank of Commerce - Chanute, KS</v>
      </c>
      <c r="CJ15" s="5" t="str">
        <f t="shared" si="4698"/>
        <v>Bank of Clarkson - Clarkson, KY</v>
      </c>
      <c r="CK15" s="5" t="str">
        <f t="shared" si="4699"/>
        <v>Bank of Abbeville &amp; Trust Company - Abbeville, LA</v>
      </c>
      <c r="CL15" s="5" t="str">
        <f t="shared" si="4700"/>
        <v>Bar Harbor Savings and Loan Association - Bar Harbor, ME</v>
      </c>
      <c r="CM15" s="5" t="str">
        <f t="shared" si="4701"/>
        <v>Cecil Bank - Elkton, MD</v>
      </c>
      <c r="CN15" s="5" t="str">
        <f t="shared" si="4702"/>
        <v>bankESB - Easthampton, MA</v>
      </c>
      <c r="CO15" s="5" t="str">
        <f t="shared" si="4703"/>
        <v>Baybank - Gladstone, MI</v>
      </c>
      <c r="CP15" s="5" t="str">
        <f t="shared" si="4704"/>
        <v>American State Bank of Grygla - Grygla, MN</v>
      </c>
      <c r="CQ15" s="5" t="str">
        <f t="shared" si="4705"/>
        <v>Bank of Franklin - Meadville, MS</v>
      </c>
      <c r="CR15" s="5" t="str">
        <f t="shared" si="4706"/>
        <v>Alton Bank - Alton, MO</v>
      </c>
      <c r="CS15" s="5" t="str">
        <f t="shared" si="4707"/>
        <v>Bank of the Rockies - Helena, MT</v>
      </c>
      <c r="CT15" s="5" t="str">
        <f t="shared" si="4708"/>
        <v>American Interstate Bank - Elkhorn, NE</v>
      </c>
      <c r="CU15" s="5" t="str">
        <f t="shared" si="4709"/>
        <v>First Security Bank of Nevada - Las Vegas, NV</v>
      </c>
      <c r="CV15" s="5" t="str">
        <f t="shared" si="4710"/>
        <v>Mascoma Bank - Lebanon, NH</v>
      </c>
      <c r="CW15" s="5" t="str">
        <f t="shared" si="4711"/>
        <v>Bessemer Trust Company - Woodbridge, NJ</v>
      </c>
      <c r="CX15" s="5" t="str">
        <f t="shared" si="4712"/>
        <v>CNB Bank - Carlsbad, NM</v>
      </c>
      <c r="CY15" s="5" t="str">
        <f t="shared" si="4713"/>
        <v>Alma Bank - Astoria, NY</v>
      </c>
      <c r="CZ15" s="5" t="str">
        <f t="shared" si="4714"/>
        <v>blueharbor bank - Mooresville, NC</v>
      </c>
      <c r="DA15" s="5" t="str">
        <f t="shared" si="4715"/>
        <v>Bank of Hazelton - Hazelton, ND</v>
      </c>
      <c r="DB15" s="5" t="str">
        <f t="shared" si="4716"/>
        <v>Buckeye State Bank - Powell, OH</v>
      </c>
      <c r="DC15" s="5" t="str">
        <f t="shared" si="4717"/>
        <v>Alva State Bank &amp; Trust Company - Alva, OK</v>
      </c>
      <c r="DD15" s="5" t="str">
        <f t="shared" si="4718"/>
        <v>First Federal Savings and Loan Association of McMinnville - McMinnville, OR</v>
      </c>
      <c r="DE15" s="5" t="str">
        <f t="shared" si="4719"/>
        <v>AmeriServ Financial Bank - Johnstown, PA</v>
      </c>
      <c r="DF15" s="5" t="str">
        <f t="shared" si="4720"/>
        <v>Shoreham Bank - Warwick, RI</v>
      </c>
      <c r="DG15" s="5" t="str">
        <f t="shared" si="4721"/>
        <v>Bank of the Lowcountry - Walterboro, SC</v>
      </c>
      <c r="DH15" s="5" t="str">
        <f t="shared" si="4722"/>
        <v>BankWest, Incorporated - Pierre, SD</v>
      </c>
      <c r="DI15" s="5" t="str">
        <f t="shared" si="4723"/>
        <v>Bank of Dickson - Dickson, TN</v>
      </c>
      <c r="DJ15" s="5" t="str">
        <f t="shared" si="4724"/>
        <v>American Bank of Commerce - Wolfforth, TX</v>
      </c>
      <c r="DK15" s="5" t="str">
        <f t="shared" si="4725"/>
        <v>Cache Valley Bank - Logan, UT</v>
      </c>
      <c r="DL15" s="5" t="str">
        <f t="shared" si="4726"/>
        <v>National Bank of Middlebury - Middlebury, VT</v>
      </c>
      <c r="DM15" s="5" t="str">
        <f t="shared" si="4727"/>
        <v>Blue Ridge Bank, National Association - Martinsville, VA</v>
      </c>
      <c r="DN15" s="5" t="str">
        <f t="shared" si="4728"/>
        <v>Coastal Community Bank - Everett, WA</v>
      </c>
      <c r="DO15" s="5" t="str">
        <f t="shared" si="4729"/>
        <v>Citizens Bank of Morgantown, Inc. - Morgantown, WV</v>
      </c>
      <c r="DP15" s="5" t="str">
        <f t="shared" si="4730"/>
        <v>Associated Trust Company, National Association - Milwaukee, WI</v>
      </c>
      <c r="DQ15" s="5" t="str">
        <f t="shared" si="4731"/>
        <v>Cheyenne State Bank - Cheyenne, WY</v>
      </c>
    </row>
    <row r="16" spans="1:5708" x14ac:dyDescent="0.25">
      <c r="A16">
        <v>15</v>
      </c>
      <c r="B16" s="5">
        <v>1022866</v>
      </c>
      <c r="C16" t="str">
        <f t="shared" si="0"/>
        <v>Bank47 - Union Springs, AL</v>
      </c>
      <c r="D16" s="21" t="s">
        <v>10826</v>
      </c>
      <c r="E16" s="19" t="s">
        <v>2806</v>
      </c>
      <c r="F16" s="19" t="s">
        <v>2805</v>
      </c>
      <c r="G16" s="19"/>
      <c r="H16" t="s">
        <v>3246</v>
      </c>
      <c r="I16" t="s">
        <v>5439</v>
      </c>
      <c r="K16" s="27">
        <v>7</v>
      </c>
      <c r="L16" s="28" t="str">
        <f>IF(HLOOKUP('Peer Comparison Tool'!$E$6,StateDropdownData,K16+1,FALSE)=0,"",HLOOKUP('Peer Comparison Tool'!$E$6,StateDropdownData,K16+1,FALSE))</f>
        <v>Bank of Columbia - Columbia, KY</v>
      </c>
      <c r="M16" s="29">
        <f>IF(HLOOKUP('Peer Comparison Tool'!$E$6,[0]!DropdownData,K16+1,FALSE)=0,"",HLOOKUP('Peer Comparison Tool'!$E$6,[0]!DropdownData,K16+1,FALSE))</f>
        <v>1014343</v>
      </c>
      <c r="N16" s="27">
        <v>7</v>
      </c>
      <c r="O16" s="28" t="str">
        <f>IF(HLOOKUP('Peer Comparison Tool'!$G$6,StateDropdownData,N16+1,FALSE)=0,"",HLOOKUP('Peer Comparison Tool'!$G$6,StateDropdownData,N16+1,FALSE))</f>
        <v>Bank of Frankewing - Frankewing, TN</v>
      </c>
      <c r="P16" s="29">
        <f>IF(HLOOKUP('Peer Comparison Tool'!$G$6,DropdownData,N16+1,FALSE)=0,"",HLOOKUP('Peer Comparison Tool'!$G$6,DropdownData,N16+1,FALSE))</f>
        <v>1006125</v>
      </c>
      <c r="Q16" s="27">
        <v>7</v>
      </c>
      <c r="R16" s="28" t="str">
        <f>IF(HLOOKUP('Peer Comparison Tool'!$I$6,StateDropdownData,Q16+1,FALSE)=0,"",HLOOKUP('Peer Comparison Tool'!$I$6,StateDropdownData,Q16+1,FALSE))</f>
        <v>Boonville Federal Savings Bank - Boonville, IN</v>
      </c>
      <c r="S16" s="29">
        <f>IF(HLOOKUP('Peer Comparison Tool'!$I$6,DropdownData,Q16+1,FALSE)=0,"",HLOOKUP('Peer Comparison Tool'!$I$6,DropdownData,Q16+1,FALSE))</f>
        <v>1001739</v>
      </c>
      <c r="T16" s="5">
        <f t="shared" si="4677"/>
        <v>1010869</v>
      </c>
      <c r="U16" s="5" t="str">
        <f t="shared" si="4677"/>
        <v/>
      </c>
      <c r="V16" s="5">
        <f t="shared" si="4677"/>
        <v>4066628</v>
      </c>
      <c r="W16" s="5">
        <f t="shared" si="4677"/>
        <v>1009615</v>
      </c>
      <c r="X16" s="5">
        <f t="shared" si="4677"/>
        <v>1022802</v>
      </c>
      <c r="Y16" s="5">
        <f t="shared" si="4677"/>
        <v>1010756</v>
      </c>
      <c r="Z16" s="5">
        <f t="shared" si="4677"/>
        <v>1015810</v>
      </c>
      <c r="AA16" s="5">
        <f t="shared" si="4677"/>
        <v>1010024</v>
      </c>
      <c r="AB16" s="5">
        <f t="shared" si="4677"/>
        <v>8656591</v>
      </c>
      <c r="AC16" s="5">
        <f t="shared" si="4677"/>
        <v>1005403</v>
      </c>
      <c r="AD16" s="5" t="str">
        <f t="shared" si="4678"/>
        <v/>
      </c>
      <c r="AE16" s="5">
        <f t="shared" si="4678"/>
        <v>1009312</v>
      </c>
      <c r="AF16" s="5">
        <f t="shared" si="4678"/>
        <v>1014560</v>
      </c>
      <c r="AG16" s="5">
        <f t="shared" si="4678"/>
        <v>1001739</v>
      </c>
      <c r="AH16" s="5">
        <f t="shared" si="4678"/>
        <v>1013111</v>
      </c>
      <c r="AI16" s="5">
        <f t="shared" si="4678"/>
        <v>1014576</v>
      </c>
      <c r="AJ16" s="5">
        <f t="shared" si="4678"/>
        <v>1014343</v>
      </c>
      <c r="AK16" s="5">
        <f t="shared" si="4678"/>
        <v>1009870</v>
      </c>
      <c r="AL16" s="5">
        <f t="shared" si="4678"/>
        <v>1009361</v>
      </c>
      <c r="AM16" s="5">
        <f t="shared" si="4678"/>
        <v>4053348</v>
      </c>
      <c r="AN16" s="5">
        <f t="shared" si="4679"/>
        <v>1008153</v>
      </c>
      <c r="AO16" s="5">
        <f t="shared" si="4679"/>
        <v>1015523</v>
      </c>
      <c r="AP16" s="5">
        <f t="shared" si="4679"/>
        <v>1006561</v>
      </c>
      <c r="AQ16" s="5">
        <f t="shared" si="4679"/>
        <v>1013612</v>
      </c>
      <c r="AR16" s="5">
        <f t="shared" si="4679"/>
        <v>1010964</v>
      </c>
      <c r="AS16" s="5">
        <f t="shared" si="4679"/>
        <v>1006844</v>
      </c>
      <c r="AT16" s="5">
        <f t="shared" si="4679"/>
        <v>1012079</v>
      </c>
      <c r="AU16" s="5">
        <f t="shared" si="4679"/>
        <v>4154793</v>
      </c>
      <c r="AV16" s="5">
        <f t="shared" si="4679"/>
        <v>1011058</v>
      </c>
      <c r="AW16" s="5">
        <f t="shared" si="4679"/>
        <v>1013819</v>
      </c>
      <c r="AX16" s="5">
        <f t="shared" si="4680"/>
        <v>1013466</v>
      </c>
      <c r="AY16" s="5">
        <f t="shared" si="4680"/>
        <v>4051697</v>
      </c>
      <c r="AZ16" s="5">
        <f t="shared" si="4680"/>
        <v>1981015</v>
      </c>
      <c r="BA16" s="5">
        <f t="shared" si="4680"/>
        <v>3005171</v>
      </c>
      <c r="BB16" s="5">
        <f t="shared" si="4680"/>
        <v>1000430</v>
      </c>
      <c r="BC16" s="5">
        <f t="shared" si="4680"/>
        <v>1009575</v>
      </c>
      <c r="BD16" s="5">
        <f t="shared" si="4680"/>
        <v>20153853</v>
      </c>
      <c r="BE16" s="5">
        <f t="shared" si="4680"/>
        <v>1008602</v>
      </c>
      <c r="BF16" s="5">
        <f t="shared" si="4680"/>
        <v>1014055</v>
      </c>
      <c r="BG16" s="5">
        <f t="shared" si="4680"/>
        <v>1011202</v>
      </c>
      <c r="BH16" s="5">
        <f t="shared" si="4681"/>
        <v>4163748</v>
      </c>
      <c r="BI16" s="5">
        <f t="shared" si="4681"/>
        <v>1006125</v>
      </c>
      <c r="BJ16" s="5">
        <f t="shared" si="4681"/>
        <v>1010096</v>
      </c>
      <c r="BK16" s="5">
        <f t="shared" si="4681"/>
        <v>1023995</v>
      </c>
      <c r="BL16" s="5">
        <f t="shared" si="4681"/>
        <v>1010394</v>
      </c>
      <c r="BM16" s="5">
        <f t="shared" si="4681"/>
        <v>107016231</v>
      </c>
      <c r="BN16" s="5">
        <f t="shared" si="4681"/>
        <v>19875424</v>
      </c>
      <c r="BO16" s="5">
        <f t="shared" si="4681"/>
        <v>1009951</v>
      </c>
      <c r="BP16" s="5">
        <f t="shared" si="4681"/>
        <v>1014435</v>
      </c>
      <c r="BQ16" s="5">
        <f t="shared" si="4681"/>
        <v>1010704</v>
      </c>
      <c r="BR16" s="5"/>
      <c r="BT16" s="5" t="str">
        <f t="shared" si="4682"/>
        <v>Bank of Evergreen - Evergreen, AL</v>
      </c>
      <c r="BU16" s="5" t="str">
        <f t="shared" si="4683"/>
        <v/>
      </c>
      <c r="BV16" s="5" t="str">
        <f t="shared" si="4684"/>
        <v>Mission Bank - Kingman, AZ</v>
      </c>
      <c r="BW16" s="5" t="str">
        <f t="shared" si="4685"/>
        <v>Bank of Delight - Delight, AR</v>
      </c>
      <c r="BX16" s="5" t="str">
        <f t="shared" si="4686"/>
        <v>Asian Pacific National Bank - San Gabriel, CA</v>
      </c>
      <c r="BY16" s="5" t="str">
        <f t="shared" si="4687"/>
        <v>Bank of Estes Park - Estes Park, CO</v>
      </c>
      <c r="BZ16" s="5" t="str">
        <f t="shared" si="4688"/>
        <v>Essex Savings Bank - Essex, CT</v>
      </c>
      <c r="CA16" s="5" t="str">
        <f t="shared" si="4689"/>
        <v>BNY Mellon Trust of Delaware - Wilmington, DE</v>
      </c>
      <c r="CB16" s="5" t="str">
        <f t="shared" si="4690"/>
        <v>Banco De Credito Del Peru - Miami Agency - Coral Gables, FL</v>
      </c>
      <c r="CC16" s="5" t="str">
        <f t="shared" si="4691"/>
        <v>Apex Banking Company of Georgia - Irwinton, GA</v>
      </c>
      <c r="CD16" s="5" t="str">
        <f t="shared" si="4692"/>
        <v/>
      </c>
      <c r="CE16" s="5" t="str">
        <f t="shared" si="4693"/>
        <v>Ireland Bank - Malad City, ID</v>
      </c>
      <c r="CF16" s="5" t="str">
        <f t="shared" si="4694"/>
        <v>American Commercial Bank &amp; Trust, National Association - Ottawa, IL</v>
      </c>
      <c r="CG16" s="5" t="str">
        <f t="shared" si="4695"/>
        <v>Boonville Federal Savings Bank - Boonville, IN</v>
      </c>
      <c r="CH16" s="5" t="str">
        <f t="shared" si="4696"/>
        <v>Atkins Savings Bank &amp; Trust - Atkins, IA</v>
      </c>
      <c r="CI16" s="5" t="str">
        <f t="shared" si="4697"/>
        <v>Bank of Greeley - Greeley, KS</v>
      </c>
      <c r="CJ16" s="5" t="str">
        <f t="shared" si="4698"/>
        <v>Bank of Columbia - Columbia, KY</v>
      </c>
      <c r="CK16" s="5" t="str">
        <f t="shared" si="4699"/>
        <v>Bank of Commerce &amp; Trust Company - Crowley, LA</v>
      </c>
      <c r="CL16" s="5" t="str">
        <f t="shared" si="4700"/>
        <v>Bath Savings Institution - Bath, ME</v>
      </c>
      <c r="CM16" s="5" t="str">
        <f t="shared" si="4701"/>
        <v>CFG Bank - Baltimore, MD</v>
      </c>
      <c r="CN16" s="5" t="str">
        <f t="shared" si="4702"/>
        <v>BankGloucester - Gloucester, MA</v>
      </c>
      <c r="CO16" s="5" t="str">
        <f t="shared" si="4703"/>
        <v>Blissfield State Bank - Blissfield, MI</v>
      </c>
      <c r="CP16" s="5" t="str">
        <f t="shared" si="4704"/>
        <v>Americana Community Bank - Sleepy Eye, MN</v>
      </c>
      <c r="CQ16" s="5" t="str">
        <f t="shared" si="4705"/>
        <v>Bank of Kilmichael - Kilmichael, MS</v>
      </c>
      <c r="CR16" s="5" t="str">
        <f t="shared" si="4706"/>
        <v>American Bank of Freedom - Wellsville, MO</v>
      </c>
      <c r="CS16" s="5" t="str">
        <f t="shared" si="4707"/>
        <v>Belt Valley Bank - Belt, MT</v>
      </c>
      <c r="CT16" s="5" t="str">
        <f t="shared" si="4708"/>
        <v>American National Bank - Omaha, NE</v>
      </c>
      <c r="CU16" s="5" t="str">
        <f t="shared" si="4709"/>
        <v>GBank - Las Vegas, NV</v>
      </c>
      <c r="CV16" s="5" t="str">
        <f t="shared" si="4710"/>
        <v>Meredith Village Savings Bank - Meredith, NH</v>
      </c>
      <c r="CW16" s="5" t="str">
        <f t="shared" si="4711"/>
        <v>Blue Foundry Bank - Parsippany, NJ</v>
      </c>
      <c r="CX16" s="5" t="str">
        <f t="shared" si="4712"/>
        <v>Community 1st Bank Las Vegas - Las Vegas, NM</v>
      </c>
      <c r="CY16" s="5" t="str">
        <f t="shared" si="4713"/>
        <v>Alpine Capital Bank - New York, NY</v>
      </c>
      <c r="CZ16" s="5" t="str">
        <f t="shared" si="4714"/>
        <v>Cedar Hill National Bank - Charlotte, NC</v>
      </c>
      <c r="DA16" s="5" t="str">
        <f t="shared" si="4715"/>
        <v>Bank of North Dakota - Bismarck, ND</v>
      </c>
      <c r="DB16" s="5" t="str">
        <f t="shared" si="4716"/>
        <v>CFBank National Association - Westerville, OH</v>
      </c>
      <c r="DC16" s="5" t="str">
        <f t="shared" si="4717"/>
        <v>American Bank and Trust Company - Tulsa, OK</v>
      </c>
      <c r="DD16" s="5" t="str">
        <f t="shared" si="4718"/>
        <v>Lewis &amp; Clark Bank - Oregon City, OR</v>
      </c>
      <c r="DE16" s="5" t="str">
        <f t="shared" si="4719"/>
        <v>Apollo Trust Company - Apollo, PA</v>
      </c>
      <c r="DF16" s="5" t="str">
        <f t="shared" si="4720"/>
        <v>The Washington Trust Company of Westerly - Westerly, RI</v>
      </c>
      <c r="DG16" s="5" t="str">
        <f t="shared" si="4721"/>
        <v>Bank of Travelers Rest - Travelers Rest, SC</v>
      </c>
      <c r="DH16" s="5" t="str">
        <f t="shared" si="4722"/>
        <v>Black Hills Community Bank, National Association - Rapid City, SD</v>
      </c>
      <c r="DI16" s="5" t="str">
        <f t="shared" si="4723"/>
        <v>Bank of Frankewing - Frankewing, TN</v>
      </c>
      <c r="DJ16" s="5" t="str">
        <f t="shared" si="4724"/>
        <v>American Bank, National Association - Dallas, TX</v>
      </c>
      <c r="DK16" s="5" t="str">
        <f t="shared" si="4725"/>
        <v>Capital Community Bank - Provo, UT</v>
      </c>
      <c r="DL16" s="5" t="str">
        <f t="shared" si="4726"/>
        <v>Northfield Savings Bank - Berlin, VT</v>
      </c>
      <c r="DM16" s="5" t="str">
        <f t="shared" si="4727"/>
        <v>Burke &amp; Herbert Bank &amp; Trust Company - Alexandria, VA</v>
      </c>
      <c r="DN16" s="5" t="str">
        <f t="shared" si="4728"/>
        <v>Commencement Bank - Tacoma, WA</v>
      </c>
      <c r="DO16" s="5" t="str">
        <f t="shared" si="4729"/>
        <v>Citizens Bank of West Virginia, Inc. - Elkins, WV</v>
      </c>
      <c r="DP16" s="5" t="str">
        <f t="shared" si="4730"/>
        <v>Badger Bank - Fort Atkinson, WI</v>
      </c>
      <c r="DQ16" s="5" t="str">
        <f t="shared" si="4731"/>
        <v>Cowboy State Bank - Ranchester, WY</v>
      </c>
    </row>
    <row r="17" spans="1:121" x14ac:dyDescent="0.25">
      <c r="A17">
        <v>16</v>
      </c>
      <c r="B17" s="5">
        <v>1006487</v>
      </c>
      <c r="C17" t="str">
        <f t="shared" si="0"/>
        <v>BankSouth - Dothan, AL</v>
      </c>
      <c r="D17" s="21" t="s">
        <v>454</v>
      </c>
      <c r="E17" s="19" t="s">
        <v>2815</v>
      </c>
      <c r="F17" s="19" t="s">
        <v>2805</v>
      </c>
      <c r="G17" s="19"/>
      <c r="H17" t="s">
        <v>3734</v>
      </c>
      <c r="I17" t="s">
        <v>5440</v>
      </c>
      <c r="K17" s="27">
        <v>8</v>
      </c>
      <c r="L17" s="28" t="str">
        <f>IF(HLOOKUP('Peer Comparison Tool'!$E$6,StateDropdownData,K17+1,FALSE)=0,"",HLOOKUP('Peer Comparison Tool'!$E$6,StateDropdownData,K17+1,FALSE))</f>
        <v>Bank of Edmonson County - Brownsville, KY</v>
      </c>
      <c r="M17" s="29">
        <f>IF(HLOOKUP('Peer Comparison Tool'!$E$6,[0]!DropdownData,K17+1,FALSE)=0,"",HLOOKUP('Peer Comparison Tool'!$E$6,[0]!DropdownData,K17+1,FALSE))</f>
        <v>1015117</v>
      </c>
      <c r="N17" s="27">
        <v>8</v>
      </c>
      <c r="O17" s="28" t="str">
        <f>IF(HLOOKUP('Peer Comparison Tool'!$G$6,StateDropdownData,N17+1,FALSE)=0,"",HLOOKUP('Peer Comparison Tool'!$G$6,StateDropdownData,N17+1,FALSE))</f>
        <v>Bank of Gleason - Gleason, TN</v>
      </c>
      <c r="P17" s="29">
        <f>IF(HLOOKUP('Peer Comparison Tool'!$G$6,DropdownData,N17+1,FALSE)=0,"",HLOOKUP('Peer Comparison Tool'!$G$6,DropdownData,N17+1,FALSE))</f>
        <v>1005860</v>
      </c>
      <c r="Q17" s="27">
        <v>8</v>
      </c>
      <c r="R17" s="28" t="str">
        <f>IF(HLOOKUP('Peer Comparison Tool'!$I$6,StateDropdownData,Q17+1,FALSE)=0,"",HLOOKUP('Peer Comparison Tool'!$I$6,StateDropdownData,Q17+1,FALSE))</f>
        <v>Campbell &amp; Fetter Bank - Kendallville, IN</v>
      </c>
      <c r="S17" s="29">
        <f>IF(HLOOKUP('Peer Comparison Tool'!$I$6,DropdownData,Q17+1,FALSE)=0,"",HLOOKUP('Peer Comparison Tool'!$I$6,DropdownData,Q17+1,FALSE))</f>
        <v>1008969</v>
      </c>
      <c r="T17" s="5">
        <f t="shared" si="4677"/>
        <v>1011167</v>
      </c>
      <c r="U17" s="5" t="str">
        <f t="shared" si="4677"/>
        <v/>
      </c>
      <c r="V17" s="5">
        <f t="shared" si="4677"/>
        <v>10647325</v>
      </c>
      <c r="W17" s="5">
        <f t="shared" si="4677"/>
        <v>1007091</v>
      </c>
      <c r="X17" s="5">
        <f t="shared" si="4677"/>
        <v>4090309</v>
      </c>
      <c r="Y17" s="5">
        <f t="shared" si="4677"/>
        <v>1013017</v>
      </c>
      <c r="Z17" s="5">
        <f t="shared" si="4677"/>
        <v>1014897</v>
      </c>
      <c r="AA17" s="5">
        <f t="shared" si="4677"/>
        <v>4072761</v>
      </c>
      <c r="AB17" s="5">
        <f t="shared" si="4677"/>
        <v>4406731</v>
      </c>
      <c r="AC17" s="5">
        <f t="shared" si="4677"/>
        <v>1016127</v>
      </c>
      <c r="AD17" s="5" t="str">
        <f t="shared" si="4678"/>
        <v/>
      </c>
      <c r="AE17" s="5">
        <f t="shared" si="4678"/>
        <v>4167795</v>
      </c>
      <c r="AF17" s="5">
        <f t="shared" si="4678"/>
        <v>4053264</v>
      </c>
      <c r="AG17" s="5">
        <f t="shared" si="4678"/>
        <v>1008969</v>
      </c>
      <c r="AH17" s="5">
        <f t="shared" si="4678"/>
        <v>1013365</v>
      </c>
      <c r="AI17" s="5">
        <f t="shared" si="4678"/>
        <v>1013201</v>
      </c>
      <c r="AJ17" s="5">
        <f t="shared" si="4678"/>
        <v>1015117</v>
      </c>
      <c r="AK17" s="5">
        <f t="shared" si="4678"/>
        <v>1015394</v>
      </c>
      <c r="AL17" s="5">
        <f t="shared" si="4678"/>
        <v>1011246</v>
      </c>
      <c r="AM17" s="5">
        <f t="shared" si="4678"/>
        <v>1007843</v>
      </c>
      <c r="AN17" s="5">
        <f t="shared" si="4679"/>
        <v>1016334</v>
      </c>
      <c r="AO17" s="5">
        <f t="shared" si="4679"/>
        <v>1007608</v>
      </c>
      <c r="AP17" s="5">
        <f t="shared" si="4679"/>
        <v>4144083</v>
      </c>
      <c r="AQ17" s="5">
        <f t="shared" si="4679"/>
        <v>1006289</v>
      </c>
      <c r="AR17" s="5">
        <f t="shared" si="4679"/>
        <v>1009442</v>
      </c>
      <c r="AS17" s="5">
        <f t="shared" si="4679"/>
        <v>1012043</v>
      </c>
      <c r="AT17" s="5">
        <f t="shared" si="4679"/>
        <v>1023366</v>
      </c>
      <c r="AU17" s="5">
        <f t="shared" si="4679"/>
        <v>4187496</v>
      </c>
      <c r="AV17" s="5">
        <f t="shared" si="4679"/>
        <v>1005077</v>
      </c>
      <c r="AW17" s="5">
        <f t="shared" si="4679"/>
        <v>1026303</v>
      </c>
      <c r="AX17" s="5">
        <f t="shared" si="4680"/>
        <v>1026256</v>
      </c>
      <c r="AY17" s="5">
        <f t="shared" si="4680"/>
        <v>8948297</v>
      </c>
      <c r="AZ17" s="5">
        <f t="shared" si="4680"/>
        <v>4056856</v>
      </c>
      <c r="BA17" s="5">
        <f t="shared" si="4680"/>
        <v>1012873</v>
      </c>
      <c r="BB17" s="5">
        <f t="shared" si="4680"/>
        <v>1000297</v>
      </c>
      <c r="BC17" s="5">
        <f t="shared" si="4680"/>
        <v>4074122</v>
      </c>
      <c r="BD17" s="5">
        <f t="shared" si="4680"/>
        <v>4085148</v>
      </c>
      <c r="BE17" s="5">
        <f t="shared" si="4680"/>
        <v>1001255</v>
      </c>
      <c r="BF17" s="5" t="str">
        <f t="shared" si="4680"/>
        <v/>
      </c>
      <c r="BG17" s="5">
        <f t="shared" si="4680"/>
        <v>1015341</v>
      </c>
      <c r="BH17" s="5">
        <f t="shared" si="4681"/>
        <v>1005169</v>
      </c>
      <c r="BI17" s="5">
        <f t="shared" si="4681"/>
        <v>1005860</v>
      </c>
      <c r="BJ17" s="5">
        <f t="shared" si="4681"/>
        <v>1013938</v>
      </c>
      <c r="BK17" s="5">
        <f t="shared" si="4681"/>
        <v>4056642</v>
      </c>
      <c r="BL17" s="5">
        <f t="shared" si="4681"/>
        <v>1007791</v>
      </c>
      <c r="BM17" s="5">
        <f t="shared" si="4681"/>
        <v>1005528</v>
      </c>
      <c r="BN17" s="5">
        <f t="shared" si="4681"/>
        <v>1974046</v>
      </c>
      <c r="BO17" s="5">
        <f t="shared" si="4681"/>
        <v>1016436</v>
      </c>
      <c r="BP17" s="5">
        <f t="shared" si="4681"/>
        <v>1011272</v>
      </c>
      <c r="BQ17" s="5">
        <f t="shared" si="4681"/>
        <v>1010683</v>
      </c>
      <c r="BR17" s="5"/>
      <c r="BT17" s="5" t="str">
        <f t="shared" si="4682"/>
        <v>Bank of Moundville - Moundville, AL</v>
      </c>
      <c r="BU17" s="5" t="str">
        <f t="shared" si="4683"/>
        <v/>
      </c>
      <c r="BV17" s="5" t="str">
        <f t="shared" si="4684"/>
        <v>Scottsdale Community Bank - Scottsdale, AZ</v>
      </c>
      <c r="BW17" s="5" t="str">
        <f t="shared" si="4685"/>
        <v>Bank of England - England, AR</v>
      </c>
      <c r="BX17" s="5" t="str">
        <f t="shared" si="4686"/>
        <v>Avidbank - San Jose, CA</v>
      </c>
      <c r="BY17" s="5" t="str">
        <f t="shared" si="4687"/>
        <v>Bankers' Bank of the West - Denver, CO</v>
      </c>
      <c r="BZ17" s="5" t="str">
        <f t="shared" si="4688"/>
        <v>Fairfield County Bank - Ridgefield, CT</v>
      </c>
      <c r="CA17" s="5" t="str">
        <f t="shared" si="4689"/>
        <v>Bridgeville Building &amp; Loan Association, Inc - Bridgeville, DE</v>
      </c>
      <c r="CB17" s="5" t="str">
        <f t="shared" si="4690"/>
        <v>Banco de Credito e Inversiones, S.A., Miami Branch - Miami, FL</v>
      </c>
      <c r="CC17" s="5" t="str">
        <f t="shared" si="4691"/>
        <v>Bank of Alapaha - Alapaha, GA</v>
      </c>
      <c r="CD17" s="5" t="str">
        <f t="shared" si="4692"/>
        <v/>
      </c>
      <c r="CE17" s="5" t="str">
        <f t="shared" si="4693"/>
        <v>Northwest Bank - Boise, ID</v>
      </c>
      <c r="CF17" s="5" t="str">
        <f t="shared" si="4694"/>
        <v>American Community Bank &amp; Trust - Woodstock, IL</v>
      </c>
      <c r="CG17" s="5" t="str">
        <f t="shared" si="4695"/>
        <v>Campbell &amp; Fetter Bank - Kendallville, IN</v>
      </c>
      <c r="CH17" s="5" t="str">
        <f t="shared" si="4696"/>
        <v>Audubon State Bank - Audubon, IA</v>
      </c>
      <c r="CI17" s="5" t="str">
        <f t="shared" si="4697"/>
        <v>Bank of Hays - Hays, KS</v>
      </c>
      <c r="CJ17" s="5" t="str">
        <f t="shared" si="4698"/>
        <v>Bank of Edmonson County - Brownsville, KY</v>
      </c>
      <c r="CK17" s="5" t="str">
        <f t="shared" si="4699"/>
        <v>Bank of Coushatta - Coushatta, LA</v>
      </c>
      <c r="CL17" s="5" t="str">
        <f t="shared" si="4700"/>
        <v>Camden National Bank - Camden, ME</v>
      </c>
      <c r="CM17" s="5" t="str">
        <f t="shared" si="4701"/>
        <v>Chesapeake Bank &amp; Trust Company - Chestertown, MD</v>
      </c>
      <c r="CN17" s="5" t="str">
        <f t="shared" si="4702"/>
        <v>bankHometown - Oxford, MA</v>
      </c>
      <c r="CO17" s="5" t="str">
        <f t="shared" si="4703"/>
        <v>Capitol National Bank - Lansing, MI</v>
      </c>
      <c r="CP17" s="5" t="str">
        <f t="shared" si="4704"/>
        <v>Ameriprise Bank, FSB - Minneapolis, MN</v>
      </c>
      <c r="CQ17" s="5" t="str">
        <f t="shared" si="4705"/>
        <v>Bank of Wiggins - Wiggins, MS</v>
      </c>
      <c r="CR17" s="5" t="str">
        <f t="shared" si="4706"/>
        <v>America's Community Bank - Blue Springs, MO</v>
      </c>
      <c r="CS17" s="5" t="str">
        <f t="shared" si="4707"/>
        <v>Citizens Bank &amp; Trust Company - Big Timber, MT</v>
      </c>
      <c r="CT17" s="5" t="str">
        <f t="shared" si="4708"/>
        <v>Arbor Bank - Omaha, NE</v>
      </c>
      <c r="CU17" s="5" t="str">
        <f t="shared" si="4709"/>
        <v>GenuBank - Las Vegas, NV</v>
      </c>
      <c r="CV17" s="5" t="str">
        <f t="shared" si="4710"/>
        <v>Merrimack County Savings Bank - Concord, NH</v>
      </c>
      <c r="CW17" s="5" t="str">
        <f t="shared" si="4711"/>
        <v>Bogota Savings Bank - Teaneck, NJ</v>
      </c>
      <c r="CX17" s="5" t="str">
        <f t="shared" si="4712"/>
        <v>DSRM National Bank - Albuquerque, NM</v>
      </c>
      <c r="CY17" s="5" t="str">
        <f t="shared" si="4713"/>
        <v>Amalgamated Bank - New York, NY</v>
      </c>
      <c r="CZ17" s="5" t="str">
        <f t="shared" si="4714"/>
        <v>Dogwood State Bank - Raleigh, NC</v>
      </c>
      <c r="DA17" s="5" t="str">
        <f t="shared" si="4715"/>
        <v>BankNorth - Arthur, ND</v>
      </c>
      <c r="DB17" s="5" t="str">
        <f t="shared" si="4716"/>
        <v>Citizens Federal Savings &amp; Loan Association - Bellefontaine, OH</v>
      </c>
      <c r="DC17" s="5" t="str">
        <f t="shared" si="4717"/>
        <v>American Bank of Oklahoma - Collinsville, OK</v>
      </c>
      <c r="DD17" s="5" t="str">
        <f t="shared" si="4718"/>
        <v>Oregon Coast Bank - Newport, OR</v>
      </c>
      <c r="DE17" s="5" t="str">
        <f t="shared" si="4719"/>
        <v>Armstrong County Building and Loan Association - Ford City, PA</v>
      </c>
      <c r="DF17" s="5" t="str">
        <f t="shared" si="4720"/>
        <v/>
      </c>
      <c r="DG17" s="5" t="str">
        <f t="shared" si="4721"/>
        <v>Bank of York - York, SC</v>
      </c>
      <c r="DH17" s="5" t="str">
        <f t="shared" si="4722"/>
        <v>Bryant State Bank - Bryant, SD</v>
      </c>
      <c r="DI17" s="5" t="str">
        <f t="shared" si="4723"/>
        <v>Bank of Gleason - Gleason, TN</v>
      </c>
      <c r="DJ17" s="5" t="str">
        <f t="shared" si="4724"/>
        <v>American Bank, National Association - Corpus Christi, TX</v>
      </c>
      <c r="DK17" s="5" t="str">
        <f t="shared" si="4725"/>
        <v>Celtic Bank Corporation - Salt Lake City, UT</v>
      </c>
      <c r="DL17" s="5" t="str">
        <f t="shared" si="4726"/>
        <v>Passumpsic Savings Bank - Saint Johnsbury, VT</v>
      </c>
      <c r="DM17" s="5" t="str">
        <f t="shared" si="4727"/>
        <v>Capital One, National Association - McLean, VA</v>
      </c>
      <c r="DN17" s="5" t="str">
        <f t="shared" si="4728"/>
        <v>Community First Bank - Kennewick, WA</v>
      </c>
      <c r="DO17" s="5" t="str">
        <f t="shared" si="4729"/>
        <v>City National Bank of West Virginia - Charleston, WV</v>
      </c>
      <c r="DP17" s="5" t="str">
        <f t="shared" si="4730"/>
        <v>Bank First, National Association - Manitowoc, WI</v>
      </c>
      <c r="DQ17" s="5" t="str">
        <f t="shared" si="4731"/>
        <v>Farmers State Bank - Pine Bluffs, WY</v>
      </c>
    </row>
    <row r="18" spans="1:121" x14ac:dyDescent="0.25">
      <c r="A18">
        <v>17</v>
      </c>
      <c r="B18" s="5">
        <v>1009111</v>
      </c>
      <c r="C18" t="str">
        <f t="shared" si="0"/>
        <v>Brantley Bank &amp; Trust Company - Brantley, AL</v>
      </c>
      <c r="D18" s="21" t="s">
        <v>9400</v>
      </c>
      <c r="E18" s="19" t="s">
        <v>2816</v>
      </c>
      <c r="F18" s="19" t="s">
        <v>2805</v>
      </c>
      <c r="G18" s="19"/>
      <c r="H18" t="s">
        <v>3866</v>
      </c>
      <c r="I18" t="s">
        <v>2795</v>
      </c>
      <c r="K18" s="27">
        <v>9</v>
      </c>
      <c r="L18" s="28" t="str">
        <f>IF(HLOOKUP('Peer Comparison Tool'!$E$6,StateDropdownData,K18+1,FALSE)=0,"",HLOOKUP('Peer Comparison Tool'!$E$6,StateDropdownData,K18+1,FALSE))</f>
        <v>Bank of Hindman - Hindman, KY</v>
      </c>
      <c r="M18" s="29">
        <f>IF(HLOOKUP('Peer Comparison Tool'!$E$6,[0]!DropdownData,K18+1,FALSE)=0,"",HLOOKUP('Peer Comparison Tool'!$E$6,[0]!DropdownData,K18+1,FALSE))</f>
        <v>1013397</v>
      </c>
      <c r="N18" s="27">
        <v>9</v>
      </c>
      <c r="O18" s="28" t="str">
        <f>IF(HLOOKUP('Peer Comparison Tool'!$G$6,StateDropdownData,N18+1,FALSE)=0,"",HLOOKUP('Peer Comparison Tool'!$G$6,StateDropdownData,N18+1,FALSE))</f>
        <v>Bank of Halls - Halls, TN</v>
      </c>
      <c r="P18" s="29">
        <f>IF(HLOOKUP('Peer Comparison Tool'!$G$6,DropdownData,N18+1,FALSE)=0,"",HLOOKUP('Peer Comparison Tool'!$G$6,DropdownData,N18+1,FALSE))</f>
        <v>1005893</v>
      </c>
      <c r="Q18" s="27">
        <v>9</v>
      </c>
      <c r="R18" s="28" t="str">
        <f>IF(HLOOKUP('Peer Comparison Tool'!$I$6,StateDropdownData,Q18+1,FALSE)=0,"",HLOOKUP('Peer Comparison Tool'!$I$6,StateDropdownData,Q18+1,FALSE))</f>
        <v>Centier Bank - Merrillville, IN</v>
      </c>
      <c r="S18" s="29">
        <f>IF(HLOOKUP('Peer Comparison Tool'!$I$6,DropdownData,Q18+1,FALSE)=0,"",HLOOKUP('Peer Comparison Tool'!$I$6,DropdownData,Q18+1,FALSE))</f>
        <v>1013654</v>
      </c>
      <c r="T18" s="5">
        <f t="shared" si="4677"/>
        <v>4085129</v>
      </c>
      <c r="U18" s="5" t="str">
        <f t="shared" si="4677"/>
        <v/>
      </c>
      <c r="V18" s="5">
        <f t="shared" si="4677"/>
        <v>1001010</v>
      </c>
      <c r="W18" s="5">
        <f t="shared" si="4677"/>
        <v>1009868</v>
      </c>
      <c r="X18" s="5">
        <f t="shared" si="4677"/>
        <v>4055784</v>
      </c>
      <c r="Y18" s="5">
        <f t="shared" si="4677"/>
        <v>105834142</v>
      </c>
      <c r="Z18" s="5">
        <f t="shared" si="4677"/>
        <v>4166774</v>
      </c>
      <c r="AA18" s="5">
        <f t="shared" si="4677"/>
        <v>4143301</v>
      </c>
      <c r="AB18" s="5">
        <f t="shared" si="4677"/>
        <v>13323126</v>
      </c>
      <c r="AC18" s="5">
        <f t="shared" si="4677"/>
        <v>1005666</v>
      </c>
      <c r="AD18" s="5" t="str">
        <f t="shared" si="4678"/>
        <v/>
      </c>
      <c r="AE18" s="5">
        <f t="shared" si="4678"/>
        <v>1008080</v>
      </c>
      <c r="AF18" s="5">
        <f t="shared" si="4678"/>
        <v>4086883</v>
      </c>
      <c r="AG18" s="5">
        <f t="shared" si="4678"/>
        <v>1013654</v>
      </c>
      <c r="AH18" s="5">
        <f t="shared" si="4678"/>
        <v>1014603</v>
      </c>
      <c r="AI18" s="5">
        <f t="shared" si="4678"/>
        <v>1007123</v>
      </c>
      <c r="AJ18" s="5">
        <f t="shared" si="4678"/>
        <v>1013397</v>
      </c>
      <c r="AK18" s="5">
        <f t="shared" si="4678"/>
        <v>1008988</v>
      </c>
      <c r="AL18" s="5">
        <f t="shared" si="4678"/>
        <v>1001373</v>
      </c>
      <c r="AM18" s="5">
        <f t="shared" si="4678"/>
        <v>1983001</v>
      </c>
      <c r="AN18" s="5">
        <f t="shared" si="4679"/>
        <v>1008698</v>
      </c>
      <c r="AO18" s="5">
        <f t="shared" si="4679"/>
        <v>1008778</v>
      </c>
      <c r="AP18" s="5">
        <f t="shared" si="4679"/>
        <v>1016379</v>
      </c>
      <c r="AQ18" s="5">
        <f t="shared" si="4679"/>
        <v>1013846</v>
      </c>
      <c r="AR18" s="5">
        <f t="shared" si="4679"/>
        <v>1001046</v>
      </c>
      <c r="AS18" s="5">
        <f t="shared" si="4679"/>
        <v>4043967</v>
      </c>
      <c r="AT18" s="5">
        <f t="shared" si="4679"/>
        <v>1016033</v>
      </c>
      <c r="AU18" s="5">
        <f t="shared" si="4679"/>
        <v>101287635</v>
      </c>
      <c r="AV18" s="5">
        <f t="shared" si="4679"/>
        <v>1011220</v>
      </c>
      <c r="AW18" s="5">
        <f t="shared" si="4679"/>
        <v>1002231</v>
      </c>
      <c r="AX18" s="5">
        <f t="shared" si="4680"/>
        <v>1013503</v>
      </c>
      <c r="AY18" s="5">
        <f t="shared" si="4680"/>
        <v>1020864</v>
      </c>
      <c r="AZ18" s="5">
        <f t="shared" si="4680"/>
        <v>1008364</v>
      </c>
      <c r="BA18" s="5">
        <f t="shared" si="4680"/>
        <v>1015418</v>
      </c>
      <c r="BB18" s="5">
        <f t="shared" si="4680"/>
        <v>1010677</v>
      </c>
      <c r="BC18" s="5">
        <f t="shared" si="4680"/>
        <v>1013990</v>
      </c>
      <c r="BD18" s="5">
        <f t="shared" si="4680"/>
        <v>1006055</v>
      </c>
      <c r="BE18" s="5">
        <f t="shared" si="4680"/>
        <v>4050656</v>
      </c>
      <c r="BF18" s="5" t="str">
        <f t="shared" si="4680"/>
        <v/>
      </c>
      <c r="BG18" s="5">
        <f t="shared" si="4680"/>
        <v>6546770</v>
      </c>
      <c r="BH18" s="5">
        <f t="shared" si="4681"/>
        <v>1007707</v>
      </c>
      <c r="BI18" s="5">
        <f t="shared" si="4681"/>
        <v>1005893</v>
      </c>
      <c r="BJ18" s="5">
        <f t="shared" si="4681"/>
        <v>1982023</v>
      </c>
      <c r="BK18" s="5">
        <f t="shared" si="4681"/>
        <v>1011606</v>
      </c>
      <c r="BL18" s="5">
        <f t="shared" si="4681"/>
        <v>1009698</v>
      </c>
      <c r="BM18" s="5">
        <f t="shared" si="4681"/>
        <v>26109743</v>
      </c>
      <c r="BN18" s="5">
        <f t="shared" si="4681"/>
        <v>1000432</v>
      </c>
      <c r="BO18" s="5">
        <f t="shared" si="4681"/>
        <v>1014256</v>
      </c>
      <c r="BP18" s="5">
        <f t="shared" si="4681"/>
        <v>1013927</v>
      </c>
      <c r="BQ18" s="5">
        <f t="shared" si="4681"/>
        <v>1001307</v>
      </c>
      <c r="BR18" s="5"/>
      <c r="BT18" s="5" t="str">
        <f t="shared" si="4682"/>
        <v>Bank of Walker County - Jasper, AL</v>
      </c>
      <c r="BU18" s="5" t="str">
        <f t="shared" si="4683"/>
        <v/>
      </c>
      <c r="BV18" s="5" t="str">
        <f t="shared" si="4684"/>
        <v>Southwest Heritage Bank - Scottsdale, AZ</v>
      </c>
      <c r="BW18" s="5" t="str">
        <f t="shared" si="4685"/>
        <v>Bank of Lake Village - Lake Village, AR</v>
      </c>
      <c r="BX18" s="5" t="str">
        <f t="shared" si="4686"/>
        <v>Axos Bank - San Diego, CA</v>
      </c>
      <c r="BY18" s="5" t="str">
        <f t="shared" si="4687"/>
        <v>Battle Bank, National Association - Avon, CO</v>
      </c>
      <c r="BZ18" s="5" t="str">
        <f t="shared" si="4688"/>
        <v>Fieldpoint Private Bank &amp; Trust - Greenwich, CT</v>
      </c>
      <c r="CA18" s="5" t="str">
        <f t="shared" si="4689"/>
        <v>Brown Brothers Harriman Trust Company of Delaware, NA - Wilmington, DE</v>
      </c>
      <c r="CB18" s="5" t="str">
        <f t="shared" si="4690"/>
        <v>Banco de la Nacion Argentina - Miami Agency - Miami, FL</v>
      </c>
      <c r="CC18" s="5" t="str">
        <f t="shared" si="4691"/>
        <v>Bank of Camilla - Camilla, GA</v>
      </c>
      <c r="CD18" s="5" t="str">
        <f t="shared" si="4692"/>
        <v/>
      </c>
      <c r="CE18" s="5" t="str">
        <f t="shared" si="4693"/>
        <v>The Bank of Commerce - Ammon, ID</v>
      </c>
      <c r="CF18" s="5" t="str">
        <f t="shared" si="4694"/>
        <v>American Eagle Bank - South Elgin, IL</v>
      </c>
      <c r="CG18" s="5" t="str">
        <f t="shared" si="4695"/>
        <v>Centier Bank - Merrillville, IN</v>
      </c>
      <c r="CH18" s="5" t="str">
        <f t="shared" si="4696"/>
        <v>Availa Bank - Carroll, IA</v>
      </c>
      <c r="CI18" s="5" t="str">
        <f t="shared" si="4697"/>
        <v>Bank of Labor - Overland Park, KS</v>
      </c>
      <c r="CJ18" s="5" t="str">
        <f t="shared" si="4698"/>
        <v>Bank of Hindman - Hindman, KY</v>
      </c>
      <c r="CK18" s="5" t="str">
        <f t="shared" si="4699"/>
        <v>Bank of Erath - Erath, LA</v>
      </c>
      <c r="CL18" s="5" t="str">
        <f t="shared" si="4700"/>
        <v>First Federal Savings and Loan Association of Bath - Bath, ME</v>
      </c>
      <c r="CM18" s="5" t="str">
        <f t="shared" si="4701"/>
        <v>EagleBank - Bethesda, MD</v>
      </c>
      <c r="CN18" s="5" t="str">
        <f t="shared" si="4702"/>
        <v>BankProv - Amesbury, MA</v>
      </c>
      <c r="CO18" s="5" t="str">
        <f t="shared" si="4703"/>
        <v>Central Savings Bank - Sault Sainte Marie, MI</v>
      </c>
      <c r="CP18" s="5" t="str">
        <f t="shared" si="4704"/>
        <v>Arcadian Bank - Hartland, MN</v>
      </c>
      <c r="CQ18" s="5" t="str">
        <f t="shared" si="4705"/>
        <v>Bank of Winona - Winona, MS</v>
      </c>
      <c r="CR18" s="5" t="str">
        <f t="shared" si="4706"/>
        <v>Arlo Bank - Springfield, MO</v>
      </c>
      <c r="CS18" s="5" t="str">
        <f t="shared" si="4707"/>
        <v>Davidson Trust Co. - Great Falls, MT</v>
      </c>
      <c r="CT18" s="5" t="str">
        <f t="shared" si="4708"/>
        <v>Auburn State Bank - Auburn, NE</v>
      </c>
      <c r="CU18" s="5" t="str">
        <f t="shared" si="4709"/>
        <v>Inspire Trust Company, National Association - Reno, NV</v>
      </c>
      <c r="CV18" s="5" t="str">
        <f t="shared" si="4710"/>
        <v>Piscataqua Savings Bank - Portsmouth, NH</v>
      </c>
      <c r="CW18" s="5" t="str">
        <f t="shared" si="4711"/>
        <v>Cenlar FSB - Trenton, NJ</v>
      </c>
      <c r="CX18" s="5" t="str">
        <f t="shared" si="4712"/>
        <v>First American Bank - Artesia, NM</v>
      </c>
      <c r="CY18" s="5" t="str">
        <f t="shared" si="4713"/>
        <v>Amerasia Bank - Flushing, NY</v>
      </c>
      <c r="CZ18" s="5" t="str">
        <f t="shared" si="4714"/>
        <v>Farmers and Merchants Bank - Salisbury, NC</v>
      </c>
      <c r="DA18" s="5" t="str">
        <f t="shared" si="4715"/>
        <v>Bell Bank - Fargo, ND</v>
      </c>
      <c r="DB18" s="5" t="str">
        <f t="shared" si="4716"/>
        <v>Civista Bank - Sandusky, OH</v>
      </c>
      <c r="DC18" s="5" t="str">
        <f t="shared" si="4717"/>
        <v>American Exchange Bank - Henryetta, OK</v>
      </c>
      <c r="DD18" s="5" t="str">
        <f t="shared" si="4718"/>
        <v>Oregon Pacific Banking Co. - Florence, OR</v>
      </c>
      <c r="DE18" s="5" t="str">
        <f t="shared" si="4719"/>
        <v>Asian Bank - Philadelphia, PA</v>
      </c>
      <c r="DF18" s="5" t="str">
        <f t="shared" si="4720"/>
        <v/>
      </c>
      <c r="DG18" s="5" t="str">
        <f t="shared" si="4721"/>
        <v>Beacon Community Bank - Mount Pleasant, SC</v>
      </c>
      <c r="DH18" s="5" t="str">
        <f t="shared" si="4722"/>
        <v>Campbell County Bank - Herreid, SD</v>
      </c>
      <c r="DI18" s="5" t="str">
        <f t="shared" si="4723"/>
        <v>Bank of Halls - Halls, TN</v>
      </c>
      <c r="DJ18" s="5" t="str">
        <f t="shared" si="4724"/>
        <v>American First National Bank - Houston, TX</v>
      </c>
      <c r="DK18" s="5" t="str">
        <f t="shared" si="4725"/>
        <v>Central Bank - Provo, UT</v>
      </c>
      <c r="DL18" s="5" t="str">
        <f t="shared" si="4726"/>
        <v>Peoples Trust Company of St. Albans - Saint Albans, VT</v>
      </c>
      <c r="DM18" s="5" t="str">
        <f t="shared" si="4727"/>
        <v>Carter Bank &amp; Trust - Martinsville, VA</v>
      </c>
      <c r="DN18" s="5" t="str">
        <f t="shared" si="4728"/>
        <v>Connect Community Bank - Raymond, WA</v>
      </c>
      <c r="DO18" s="5" t="str">
        <f t="shared" si="4729"/>
        <v>Clay County Bank, Inc. - Clay, WV</v>
      </c>
      <c r="DP18" s="5" t="str">
        <f t="shared" si="4730"/>
        <v>Bank Five Nine - Oconomowoc, WI</v>
      </c>
      <c r="DQ18" s="5" t="str">
        <f t="shared" si="4731"/>
        <v>First Federal Bank &amp; Trust - Sheridan, WY</v>
      </c>
    </row>
    <row r="19" spans="1:121" x14ac:dyDescent="0.25">
      <c r="A19">
        <v>18</v>
      </c>
      <c r="B19" s="5">
        <v>4098221</v>
      </c>
      <c r="C19" t="str">
        <f t="shared" si="0"/>
        <v>Bryant Bank - Tuscaloosa, AL</v>
      </c>
      <c r="D19" s="21" t="s">
        <v>1103</v>
      </c>
      <c r="E19" s="19" t="s">
        <v>2817</v>
      </c>
      <c r="F19" s="19" t="s">
        <v>2805</v>
      </c>
      <c r="G19" s="19"/>
      <c r="H19" t="s">
        <v>3930</v>
      </c>
      <c r="I19" t="s">
        <v>4323</v>
      </c>
      <c r="K19" s="27">
        <v>10</v>
      </c>
      <c r="L19" s="28" t="str">
        <f>IF(HLOOKUP('Peer Comparison Tool'!$E$6,StateDropdownData,K19+1,FALSE)=0,"",HLOOKUP('Peer Comparison Tool'!$E$6,StateDropdownData,K19+1,FALSE))</f>
        <v>Bank of Jamestown - Jamestown, KY</v>
      </c>
      <c r="M19" s="29">
        <f>IF(HLOOKUP('Peer Comparison Tool'!$E$6,[0]!DropdownData,K19+1,FALSE)=0,"",HLOOKUP('Peer Comparison Tool'!$E$6,[0]!DropdownData,K19+1,FALSE))</f>
        <v>1010950</v>
      </c>
      <c r="N19" s="27">
        <v>10</v>
      </c>
      <c r="O19" s="28" t="str">
        <f>IF(HLOOKUP('Peer Comparison Tool'!$G$6,StateDropdownData,N19+1,FALSE)=0,"",HLOOKUP('Peer Comparison Tool'!$G$6,StateDropdownData,N19+1,FALSE))</f>
        <v>Bank of Lincoln County - Fayetteville, TN</v>
      </c>
      <c r="P19" s="29">
        <f>IF(HLOOKUP('Peer Comparison Tool'!$G$6,DropdownData,N19+1,FALSE)=0,"",HLOOKUP('Peer Comparison Tool'!$G$6,DropdownData,N19+1,FALSE))</f>
        <v>4074322</v>
      </c>
      <c r="Q19" s="27">
        <v>10</v>
      </c>
      <c r="R19" s="28" t="str">
        <f>IF(HLOOKUP('Peer Comparison Tool'!$I$6,StateDropdownData,Q19+1,FALSE)=0,"",HLOOKUP('Peer Comparison Tool'!$I$6,StateDropdownData,Q19+1,FALSE))</f>
        <v>CentreBank - Veedersburg, IN</v>
      </c>
      <c r="S19" s="29">
        <f>IF(HLOOKUP('Peer Comparison Tool'!$I$6,DropdownData,Q19+1,FALSE)=0,"",HLOOKUP('Peer Comparison Tool'!$I$6,DropdownData,Q19+1,FALSE))</f>
        <v>1006086</v>
      </c>
      <c r="T19" s="5">
        <f t="shared" si="4677"/>
        <v>1022866</v>
      </c>
      <c r="U19" s="5" t="str">
        <f t="shared" si="4677"/>
        <v/>
      </c>
      <c r="V19" s="5">
        <f t="shared" si="4677"/>
        <v>1002942</v>
      </c>
      <c r="W19" s="5">
        <f t="shared" si="4677"/>
        <v>1022335</v>
      </c>
      <c r="X19" s="5">
        <f t="shared" si="4677"/>
        <v>1001972</v>
      </c>
      <c r="Y19" s="5">
        <f t="shared" si="4677"/>
        <v>1000854</v>
      </c>
      <c r="Z19" s="5">
        <f t="shared" si="4677"/>
        <v>1015769</v>
      </c>
      <c r="AA19" s="5">
        <f t="shared" si="4677"/>
        <v>1009536</v>
      </c>
      <c r="AB19" s="5">
        <f t="shared" si="4677"/>
        <v>4576735</v>
      </c>
      <c r="AC19" s="5">
        <f t="shared" si="4677"/>
        <v>1009453</v>
      </c>
      <c r="AD19" s="5" t="str">
        <f t="shared" si="4678"/>
        <v/>
      </c>
      <c r="AE19" s="5">
        <f t="shared" si="4678"/>
        <v>1009308</v>
      </c>
      <c r="AF19" s="5">
        <f t="shared" si="4678"/>
        <v>1030045</v>
      </c>
      <c r="AG19" s="5">
        <f t="shared" si="4678"/>
        <v>1006086</v>
      </c>
      <c r="AH19" s="5">
        <f t="shared" si="4678"/>
        <v>1015702</v>
      </c>
      <c r="AI19" s="5">
        <f t="shared" si="4678"/>
        <v>1012250</v>
      </c>
      <c r="AJ19" s="5">
        <f t="shared" si="4678"/>
        <v>1010950</v>
      </c>
      <c r="AK19" s="5">
        <f t="shared" si="4678"/>
        <v>1011384</v>
      </c>
      <c r="AL19" s="5">
        <f t="shared" si="4678"/>
        <v>1009423</v>
      </c>
      <c r="AM19" s="5">
        <f t="shared" si="4678"/>
        <v>1003106</v>
      </c>
      <c r="AN19" s="5">
        <f t="shared" si="4679"/>
        <v>1015829</v>
      </c>
      <c r="AO19" s="5">
        <f t="shared" si="4679"/>
        <v>1012510</v>
      </c>
      <c r="AP19" s="5">
        <f t="shared" si="4679"/>
        <v>1007415</v>
      </c>
      <c r="AQ19" s="5">
        <f t="shared" si="4679"/>
        <v>1005607</v>
      </c>
      <c r="AR19" s="5">
        <f t="shared" si="4679"/>
        <v>1011746</v>
      </c>
      <c r="AS19" s="5">
        <f t="shared" si="4679"/>
        <v>4107580</v>
      </c>
      <c r="AT19" s="5">
        <f t="shared" si="4679"/>
        <v>1005097</v>
      </c>
      <c r="AU19" s="5">
        <f t="shared" si="4679"/>
        <v>4246408</v>
      </c>
      <c r="AV19" s="5">
        <f t="shared" si="4679"/>
        <v>4566218</v>
      </c>
      <c r="AW19" s="5">
        <f t="shared" si="4679"/>
        <v>1026288</v>
      </c>
      <c r="AX19" s="5">
        <f t="shared" si="4680"/>
        <v>1014148</v>
      </c>
      <c r="AY19" s="5">
        <f t="shared" si="4680"/>
        <v>4055906</v>
      </c>
      <c r="AZ19" s="5">
        <f t="shared" si="4680"/>
        <v>1006764</v>
      </c>
      <c r="BA19" s="5">
        <f t="shared" si="4680"/>
        <v>1015904</v>
      </c>
      <c r="BB19" s="5">
        <f t="shared" si="4680"/>
        <v>1011093</v>
      </c>
      <c r="BC19" s="5">
        <f t="shared" si="4680"/>
        <v>1014184</v>
      </c>
      <c r="BD19" s="5">
        <f t="shared" si="4680"/>
        <v>108058480</v>
      </c>
      <c r="BE19" s="5">
        <f t="shared" si="4680"/>
        <v>1015786</v>
      </c>
      <c r="BF19" s="5" t="str">
        <f t="shared" si="4680"/>
        <v/>
      </c>
      <c r="BG19" s="5">
        <f t="shared" si="4680"/>
        <v>1006228</v>
      </c>
      <c r="BH19" s="5">
        <f t="shared" si="4681"/>
        <v>1007474</v>
      </c>
      <c r="BI19" s="5">
        <f t="shared" si="4681"/>
        <v>4074322</v>
      </c>
      <c r="BJ19" s="5">
        <f t="shared" si="4681"/>
        <v>4110017</v>
      </c>
      <c r="BK19" s="5">
        <f t="shared" si="4681"/>
        <v>4091694</v>
      </c>
      <c r="BL19" s="5">
        <f t="shared" si="4681"/>
        <v>1001886</v>
      </c>
      <c r="BM19" s="5">
        <f t="shared" si="4681"/>
        <v>4150054</v>
      </c>
      <c r="BN19" s="5">
        <f t="shared" si="4681"/>
        <v>1012509</v>
      </c>
      <c r="BO19" s="5">
        <f t="shared" si="4681"/>
        <v>1014947</v>
      </c>
      <c r="BP19" s="5">
        <f t="shared" si="4681"/>
        <v>1010903</v>
      </c>
      <c r="BQ19" s="5">
        <f t="shared" si="4681"/>
        <v>1014987</v>
      </c>
      <c r="BR19" s="5"/>
      <c r="BT19" s="5" t="str">
        <f t="shared" si="4682"/>
        <v>Bank47 - Union Springs, AL</v>
      </c>
      <c r="BU19" s="5" t="str">
        <f t="shared" si="4683"/>
        <v/>
      </c>
      <c r="BV19" s="5" t="str">
        <f t="shared" si="4684"/>
        <v>USAA Federal Savings Bank - Phoenix, AZ</v>
      </c>
      <c r="BW19" s="5" t="str">
        <f t="shared" si="4685"/>
        <v>Bank of Little Rock - Little Rock, AR</v>
      </c>
      <c r="BX19" s="5" t="str">
        <f t="shared" si="4686"/>
        <v>BAC Community Bank - Stockton, CA</v>
      </c>
      <c r="BY19" s="5" t="str">
        <f t="shared" si="4687"/>
        <v>Century Savings and Loan Association - Trinidad, CO</v>
      </c>
      <c r="BZ19" s="5" t="str">
        <f t="shared" si="4688"/>
        <v>First County Bank - Stamford, CT</v>
      </c>
      <c r="CA19" s="5" t="str">
        <f t="shared" si="4689"/>
        <v>Citicorp Trust Delaware, National Association - Greenville, DE</v>
      </c>
      <c r="CB19" s="5" t="str">
        <f t="shared" si="4690"/>
        <v>Banco De Sabadell, S.A. - Miami Branch - Miami, FL</v>
      </c>
      <c r="CC19" s="5" t="str">
        <f t="shared" si="4691"/>
        <v>Bank of Dade - Trenton, GA</v>
      </c>
      <c r="CD19" s="5" t="str">
        <f t="shared" si="4692"/>
        <v/>
      </c>
      <c r="CE19" s="5" t="str">
        <f t="shared" si="4693"/>
        <v>Twin River Bank - Lewiston, ID</v>
      </c>
      <c r="CF19" s="5" t="str">
        <f t="shared" si="4694"/>
        <v>American Metro Bank - Chicago, IL</v>
      </c>
      <c r="CG19" s="5" t="str">
        <f t="shared" si="4695"/>
        <v>CentreBank - Veedersburg, IN</v>
      </c>
      <c r="CH19" s="5" t="str">
        <f t="shared" si="4696"/>
        <v>BANK - Wapello, IA</v>
      </c>
      <c r="CI19" s="5" t="str">
        <f t="shared" si="4697"/>
        <v>Bank of Prairie Village - Prairie Village, KS</v>
      </c>
      <c r="CJ19" s="5" t="str">
        <f t="shared" si="4698"/>
        <v>Bank of Jamestown - Jamestown, KY</v>
      </c>
      <c r="CK19" s="5" t="str">
        <f t="shared" si="4699"/>
        <v>Bank of Gueydan - Gueydan, LA</v>
      </c>
      <c r="CL19" s="5" t="str">
        <f t="shared" si="4700"/>
        <v>First National Bank - Damariscotta, ME</v>
      </c>
      <c r="CM19" s="5" t="str">
        <f t="shared" si="4701"/>
        <v>Eastern Savings Bank Federal Savings Bank - Hunt Valley, MD</v>
      </c>
      <c r="CN19" s="5" t="str">
        <f t="shared" si="4702"/>
        <v>Bay State Savings Bank - Worcester, MA</v>
      </c>
      <c r="CO19" s="5" t="str">
        <f t="shared" si="4703"/>
        <v>Century Bank and Trust - Coldwater, MI</v>
      </c>
      <c r="CP19" s="5" t="str">
        <f t="shared" si="4704"/>
        <v>Arlington State Bank - Arlington, MN</v>
      </c>
      <c r="CQ19" s="5" t="str">
        <f t="shared" si="4705"/>
        <v>Bank of Yazoo City - Yazoo City, MS</v>
      </c>
      <c r="CR19" s="5" t="str">
        <f t="shared" si="4706"/>
        <v>Bank 21 - Carrollton, MO</v>
      </c>
      <c r="CS19" s="5" t="str">
        <f t="shared" si="4707"/>
        <v>Eagle Bank - Polson, MT</v>
      </c>
      <c r="CT19" s="5" t="str">
        <f t="shared" si="4708"/>
        <v>Bank of Clarks - Clarks, NE</v>
      </c>
      <c r="CU19" s="5" t="str">
        <f t="shared" si="4709"/>
        <v>John Deere Savings Bank - Reno, NV</v>
      </c>
      <c r="CV19" s="5" t="str">
        <f t="shared" si="4710"/>
        <v>Primary Bank - Bedford, NH</v>
      </c>
      <c r="CW19" s="5" t="str">
        <f t="shared" si="4711"/>
        <v>Century Savings Bank - Vineland, NJ</v>
      </c>
      <c r="CX19" s="5" t="str">
        <f t="shared" si="4712"/>
        <v>First National Bank - Alamogordo, NM</v>
      </c>
      <c r="CY19" s="5" t="str">
        <f t="shared" si="4713"/>
        <v>American Community Bank - Glen Cove, NY</v>
      </c>
      <c r="CZ19" s="5" t="str">
        <f t="shared" si="4714"/>
        <v>First Bank - Southern Pines, NC</v>
      </c>
      <c r="DA19" s="5" t="str">
        <f t="shared" si="4715"/>
        <v>Border Bank - Fargo, ND</v>
      </c>
      <c r="DB19" s="5" t="str">
        <f t="shared" si="4716"/>
        <v>Community First Bank, National Association - Forest, OH</v>
      </c>
      <c r="DC19" s="5" t="str">
        <f t="shared" si="4717"/>
        <v>American Exchange Bank, Lindsay, Oklahoma - Lindsay, OK</v>
      </c>
      <c r="DD19" s="5" t="str">
        <f t="shared" si="4718"/>
        <v>Pacific West Bank - West Linn, OR</v>
      </c>
      <c r="DE19" s="5" t="str">
        <f t="shared" si="4719"/>
        <v>Atlantic Community Bankers Bank - Camp Hill, PA</v>
      </c>
      <c r="DF19" s="5" t="str">
        <f t="shared" si="4720"/>
        <v/>
      </c>
      <c r="DG19" s="5" t="str">
        <f t="shared" si="4721"/>
        <v>Blue Ridge Bank - Walhalla, SC</v>
      </c>
      <c r="DH19" s="5" t="str">
        <f t="shared" si="4722"/>
        <v>Citizens State Bank of Arlington - Arlington, SD</v>
      </c>
      <c r="DI19" s="5" t="str">
        <f t="shared" si="4723"/>
        <v>Bank of Lincoln County - Fayetteville, TN</v>
      </c>
      <c r="DJ19" s="5" t="str">
        <f t="shared" si="4724"/>
        <v>American Momentum Bank - College Station, TX</v>
      </c>
      <c r="DK19" s="5" t="str">
        <f t="shared" si="4725"/>
        <v>Comenity Capital Bank - Draper, UT</v>
      </c>
      <c r="DL19" s="5" t="str">
        <f t="shared" si="4726"/>
        <v>The Bank of Bennington - Bennington, VT</v>
      </c>
      <c r="DM19" s="5" t="str">
        <f t="shared" si="4727"/>
        <v>Chain Bridge Bank, National Association - McLean, VA</v>
      </c>
      <c r="DN19" s="5" t="str">
        <f t="shared" si="4728"/>
        <v>Farmers State Bank - Winthrop, WA</v>
      </c>
      <c r="DO19" s="5" t="str">
        <f t="shared" si="4729"/>
        <v>Clear Mountain Bank, Inc. - Bruceton Mills, WV</v>
      </c>
      <c r="DP19" s="5" t="str">
        <f t="shared" si="4730"/>
        <v>Bank of Alma - Alma, WI</v>
      </c>
      <c r="DQ19" s="5" t="str">
        <f t="shared" si="4731"/>
        <v>First National Bank of Gillette - Gillette, WY</v>
      </c>
    </row>
    <row r="20" spans="1:121" x14ac:dyDescent="0.25">
      <c r="A20">
        <v>19</v>
      </c>
      <c r="B20" s="5">
        <v>1011264</v>
      </c>
      <c r="C20" t="str">
        <f t="shared" si="0"/>
        <v>CB&amp;S Bank, Inc. - Russellville, AL</v>
      </c>
      <c r="D20" s="21" t="s">
        <v>1101</v>
      </c>
      <c r="E20" s="19" t="s">
        <v>2818</v>
      </c>
      <c r="F20" s="19" t="s">
        <v>2805</v>
      </c>
      <c r="G20" s="19"/>
      <c r="H20" t="s">
        <v>4079</v>
      </c>
      <c r="I20" t="s">
        <v>5441</v>
      </c>
      <c r="K20" s="27">
        <v>11</v>
      </c>
      <c r="L20" s="28" t="str">
        <f>IF(HLOOKUP('Peer Comparison Tool'!$E$6,StateDropdownData,K20+1,FALSE)=0,"",HLOOKUP('Peer Comparison Tool'!$E$6,StateDropdownData,K20+1,FALSE))</f>
        <v>Bank of Lexington, Inc. - Lexington, KY</v>
      </c>
      <c r="M20" s="29">
        <f>IF(HLOOKUP('Peer Comparison Tool'!$E$6,[0]!DropdownData,K20+1,FALSE)=0,"",HLOOKUP('Peer Comparison Tool'!$E$6,[0]!DropdownData,K20+1,FALSE))</f>
        <v>4111721</v>
      </c>
      <c r="N20" s="27">
        <v>11</v>
      </c>
      <c r="O20" s="28" t="str">
        <f>IF(HLOOKUP('Peer Comparison Tool'!$G$6,StateDropdownData,N20+1,FALSE)=0,"",HLOOKUP('Peer Comparison Tool'!$G$6,StateDropdownData,N20+1,FALSE))</f>
        <v>Bank of Perry County - Lobelville, TN</v>
      </c>
      <c r="P20" s="29">
        <f>IF(HLOOKUP('Peer Comparison Tool'!$G$6,DropdownData,N20+1,FALSE)=0,"",HLOOKUP('Peer Comparison Tool'!$G$6,DropdownData,N20+1,FALSE))</f>
        <v>1007592</v>
      </c>
      <c r="Q20" s="27">
        <v>11</v>
      </c>
      <c r="R20" s="28" t="str">
        <f>IF(HLOOKUP('Peer Comparison Tool'!$I$6,StateDropdownData,Q20+1,FALSE)=0,"",HLOOKUP('Peer Comparison Tool'!$I$6,StateDropdownData,Q20+1,FALSE))</f>
        <v>Citizens Bank - Mooresville, IN</v>
      </c>
      <c r="S20" s="29">
        <f>IF(HLOOKUP('Peer Comparison Tool'!$I$6,DropdownData,Q20+1,FALSE)=0,"",HLOOKUP('Peer Comparison Tool'!$I$6,DropdownData,Q20+1,FALSE))</f>
        <v>1004713</v>
      </c>
      <c r="T20" s="5">
        <f t="shared" ref="T20:AC29" si="4732">IFERROR(IF(VLOOKUP(INDEX($L$2:$HEG$5,4,T$471+$Q20-1),$B$2:$F$5568,5,FALSE)=T$473,INDEX($L$2:$HEG$5,4,T$471+$Q20-1),""),"")</f>
        <v>1006487</v>
      </c>
      <c r="U20" s="5" t="str">
        <f t="shared" si="4732"/>
        <v/>
      </c>
      <c r="V20" s="5">
        <f t="shared" si="4732"/>
        <v>4135580</v>
      </c>
      <c r="W20" s="5">
        <f t="shared" si="4732"/>
        <v>1015435</v>
      </c>
      <c r="X20" s="5">
        <f t="shared" si="4732"/>
        <v>1012531</v>
      </c>
      <c r="Y20" s="5">
        <f t="shared" si="4732"/>
        <v>4056085</v>
      </c>
      <c r="Z20" s="5">
        <f t="shared" si="4732"/>
        <v>6417239</v>
      </c>
      <c r="AA20" s="5">
        <f t="shared" si="4732"/>
        <v>1022299</v>
      </c>
      <c r="AB20" s="5">
        <f t="shared" si="4732"/>
        <v>1005506</v>
      </c>
      <c r="AC20" s="5">
        <f t="shared" si="4732"/>
        <v>1006472</v>
      </c>
      <c r="AD20" s="5" t="str">
        <f t="shared" ref="AD20:AM29" si="4733">IFERROR(IF(VLOOKUP(INDEX($L$2:$HEG$5,4,AD$471+$Q20-1),$B$2:$F$5568,5,FALSE)=AD$473,INDEX($L$2:$HEG$5,4,AD$471+$Q20-1),""),"")</f>
        <v/>
      </c>
      <c r="AE20" s="5" t="str">
        <f t="shared" si="4733"/>
        <v/>
      </c>
      <c r="AF20" s="5">
        <f t="shared" si="4733"/>
        <v>1012018</v>
      </c>
      <c r="AG20" s="5">
        <f t="shared" si="4733"/>
        <v>1004713</v>
      </c>
      <c r="AH20" s="5">
        <f t="shared" si="4733"/>
        <v>1005861</v>
      </c>
      <c r="AI20" s="5">
        <f t="shared" si="4733"/>
        <v>1010778</v>
      </c>
      <c r="AJ20" s="5">
        <f t="shared" si="4733"/>
        <v>4111721</v>
      </c>
      <c r="AK20" s="5">
        <f t="shared" si="4733"/>
        <v>1007424</v>
      </c>
      <c r="AL20" s="5">
        <f t="shared" si="4733"/>
        <v>1006894</v>
      </c>
      <c r="AM20" s="5">
        <f t="shared" si="4733"/>
        <v>1014996</v>
      </c>
      <c r="AN20" s="5">
        <f t="shared" ref="AN20:AW29" si="4734">IFERROR(IF(VLOOKUP(INDEX($L$2:$HEG$5,4,AN$471+$Q20-1),$B$2:$F$5568,5,FALSE)=AN$473,INDEX($L$2:$HEG$5,4,AN$471+$Q20-1),""),"")</f>
        <v>1013506</v>
      </c>
      <c r="AO20" s="5">
        <f t="shared" si="4734"/>
        <v>1024324</v>
      </c>
      <c r="AP20" s="5">
        <f t="shared" si="4734"/>
        <v>1005483</v>
      </c>
      <c r="AQ20" s="5">
        <f t="shared" si="4734"/>
        <v>1015243</v>
      </c>
      <c r="AR20" s="5">
        <f t="shared" si="4734"/>
        <v>1011885</v>
      </c>
      <c r="AS20" s="5">
        <f t="shared" si="4734"/>
        <v>1009854</v>
      </c>
      <c r="AT20" s="5">
        <f t="shared" si="4734"/>
        <v>1015315</v>
      </c>
      <c r="AU20" s="5">
        <f t="shared" si="4734"/>
        <v>9811670</v>
      </c>
      <c r="AV20" s="5">
        <f t="shared" si="4734"/>
        <v>1000361</v>
      </c>
      <c r="AW20" s="5">
        <f t="shared" si="4734"/>
        <v>1000833</v>
      </c>
      <c r="AX20" s="5">
        <f t="shared" ref="AX20:BG29" si="4735">IFERROR(IF(VLOOKUP(INDEX($L$2:$HEG$5,4,AX$471+$Q20-1),$B$2:$F$5568,5,FALSE)=AX$473,INDEX($L$2:$HEG$5,4,AX$471+$Q20-1),""),"")</f>
        <v>1012762</v>
      </c>
      <c r="AY20" s="5">
        <f t="shared" si="4735"/>
        <v>134977021</v>
      </c>
      <c r="AZ20" s="5">
        <f t="shared" si="4735"/>
        <v>4054632</v>
      </c>
      <c r="BA20" s="5">
        <f t="shared" si="4735"/>
        <v>1015938</v>
      </c>
      <c r="BB20" s="5">
        <f t="shared" si="4735"/>
        <v>1000236</v>
      </c>
      <c r="BC20" s="5">
        <f t="shared" si="4735"/>
        <v>1007929</v>
      </c>
      <c r="BD20" s="5">
        <f t="shared" si="4735"/>
        <v>101554362</v>
      </c>
      <c r="BE20" s="5">
        <f t="shared" si="4735"/>
        <v>4355765</v>
      </c>
      <c r="BF20" s="5" t="str">
        <f t="shared" si="4735"/>
        <v/>
      </c>
      <c r="BG20" s="5">
        <f t="shared" si="4735"/>
        <v>1008435</v>
      </c>
      <c r="BH20" s="5">
        <f t="shared" ref="BH20:BQ29" si="4736">IFERROR(IF(VLOOKUP(INDEX($L$2:$HEG$5,4,BH$471+$Q20-1),$B$2:$F$5568,5,FALSE)=BH$473,INDEX($L$2:$HEG$5,4,BH$471+$Q20-1),""),"")</f>
        <v>1005723</v>
      </c>
      <c r="BI20" s="5">
        <f t="shared" si="4736"/>
        <v>1007592</v>
      </c>
      <c r="BJ20" s="5">
        <f t="shared" si="4736"/>
        <v>1010139</v>
      </c>
      <c r="BK20" s="5">
        <f t="shared" si="4736"/>
        <v>4091695</v>
      </c>
      <c r="BL20" s="5">
        <f t="shared" si="4736"/>
        <v>1008180</v>
      </c>
      <c r="BM20" s="5">
        <f t="shared" si="4736"/>
        <v>1006729</v>
      </c>
      <c r="BN20" s="5">
        <f t="shared" si="4736"/>
        <v>1000537</v>
      </c>
      <c r="BO20" s="5">
        <f t="shared" si="4736"/>
        <v>1015603</v>
      </c>
      <c r="BP20" s="5">
        <f t="shared" si="4736"/>
        <v>1009654</v>
      </c>
      <c r="BQ20" s="5">
        <f t="shared" si="4736"/>
        <v>1014717</v>
      </c>
      <c r="BR20" s="5"/>
      <c r="BT20" s="5" t="str">
        <f t="shared" si="4682"/>
        <v>BankSouth - Dothan, AL</v>
      </c>
      <c r="BU20" s="5" t="str">
        <f t="shared" si="4683"/>
        <v/>
      </c>
      <c r="BV20" s="5" t="str">
        <f t="shared" si="4684"/>
        <v>West Valley National Bank - Goodyear, AZ</v>
      </c>
      <c r="BW20" s="5" t="str">
        <f t="shared" si="4685"/>
        <v>Bank of Salem - Salem, AR</v>
      </c>
      <c r="BX20" s="5" t="str">
        <f t="shared" si="4686"/>
        <v>Balboa Thrift and Loan Association - Chula Vista, CA</v>
      </c>
      <c r="BY20" s="5" t="str">
        <f t="shared" si="4687"/>
        <v>Champion Bank - Parker, CO</v>
      </c>
      <c r="BZ20" s="5" t="str">
        <f t="shared" si="4688"/>
        <v>Governor and Company of the Bank of Ireland - Connecticut Branch - Stamford, CT</v>
      </c>
      <c r="CA20" s="5" t="str">
        <f t="shared" si="4689"/>
        <v>Comenity Bank - Wilmington, DE</v>
      </c>
      <c r="CB20" s="5" t="str">
        <f t="shared" si="4690"/>
        <v>Banco Do Brasil Americas - Miami, FL</v>
      </c>
      <c r="CC20" s="5" t="str">
        <f t="shared" si="4691"/>
        <v>Bank of Dawson - Dawson, GA</v>
      </c>
      <c r="CD20" s="5" t="str">
        <f t="shared" si="4692"/>
        <v/>
      </c>
      <c r="CE20" s="5" t="str">
        <f t="shared" si="4693"/>
        <v/>
      </c>
      <c r="CF20" s="5" t="str">
        <f t="shared" si="4694"/>
        <v>Anchor State Bank - Anchor, IL</v>
      </c>
      <c r="CG20" s="5" t="str">
        <f t="shared" si="4695"/>
        <v>Citizens Bank - Mooresville, IN</v>
      </c>
      <c r="CH20" s="5" t="str">
        <f t="shared" si="4696"/>
        <v>Bank 1st - West Union, IA</v>
      </c>
      <c r="CI20" s="5" t="str">
        <f t="shared" si="4697"/>
        <v>Bank of the Flint Hills - Wamego, KS</v>
      </c>
      <c r="CJ20" s="5" t="str">
        <f t="shared" si="4698"/>
        <v>Bank of Lexington, Inc. - Lexington, KY</v>
      </c>
      <c r="CK20" s="5" t="str">
        <f t="shared" si="4699"/>
        <v>Bank of Louisiana - New Orleans, LA</v>
      </c>
      <c r="CL20" s="5" t="str">
        <f t="shared" si="4700"/>
        <v>Franklin Savings Bank - Farmington, ME</v>
      </c>
      <c r="CM20" s="5" t="str">
        <f t="shared" si="4701"/>
        <v>Farmers and Merchants Bank - Upperco, MD</v>
      </c>
      <c r="CN20" s="5" t="str">
        <f t="shared" si="4702"/>
        <v>BayCoast Bank - Swansea, MA</v>
      </c>
      <c r="CO20" s="5" t="str">
        <f t="shared" si="4703"/>
        <v>Charlevoix State Bank - Charlevoix, MI</v>
      </c>
      <c r="CP20" s="5" t="str">
        <f t="shared" si="4704"/>
        <v>B2 Bank National Association - Mountain Iron, MN</v>
      </c>
      <c r="CQ20" s="5" t="str">
        <f t="shared" si="4705"/>
        <v>BankFirst Financial Services - Macon, MS</v>
      </c>
      <c r="CR20" s="5" t="str">
        <f t="shared" si="4706"/>
        <v>Bank Northwest - Hamilton, MO</v>
      </c>
      <c r="CS20" s="5" t="str">
        <f t="shared" si="4707"/>
        <v>Farmers State Bank - Victor, MT</v>
      </c>
      <c r="CT20" s="5" t="str">
        <f t="shared" si="4708"/>
        <v>Bank of Dixon County - Ponca, NE</v>
      </c>
      <c r="CU20" s="5" t="str">
        <f t="shared" si="4709"/>
        <v>Lexicon Bank - Las Vegas, NV</v>
      </c>
      <c r="CV20" s="5" t="str">
        <f t="shared" si="4710"/>
        <v>Profile Bank - Rochester, NH</v>
      </c>
      <c r="CW20" s="5" t="str">
        <f t="shared" si="4711"/>
        <v>Columbia Bank - Fair Lawn, NJ</v>
      </c>
      <c r="CX20" s="5" t="str">
        <f t="shared" si="4712"/>
        <v>First New Mexico Bank - Deming, NM</v>
      </c>
      <c r="CY20" s="5" t="str">
        <f t="shared" si="4713"/>
        <v>American Innovation Bank, N.A. - Flushing, NY</v>
      </c>
      <c r="CZ20" s="5" t="str">
        <f t="shared" si="4714"/>
        <v>First Carolina Bank - Rocky Mount, NC</v>
      </c>
      <c r="DA20" s="5" t="str">
        <f t="shared" si="4715"/>
        <v>Bravera Bank - Dickinson, ND</v>
      </c>
      <c r="DB20" s="5" t="str">
        <f t="shared" si="4716"/>
        <v>Community Savings - Caldwell, OH</v>
      </c>
      <c r="DC20" s="5" t="str">
        <f t="shared" si="4717"/>
        <v>American Heritage Bank - Sapulpa, OK</v>
      </c>
      <c r="DD20" s="5" t="str">
        <f t="shared" si="4718"/>
        <v>People's Bank of Commerce - Medford, OR</v>
      </c>
      <c r="DE20" s="5" t="str">
        <f t="shared" si="4719"/>
        <v>Bank of Bird-in-Hand - Bird in Hand, PA</v>
      </c>
      <c r="DF20" s="5" t="str">
        <f t="shared" si="4720"/>
        <v/>
      </c>
      <c r="DG20" s="5" t="str">
        <f t="shared" si="4721"/>
        <v>Carolina Bank &amp; Trust Company - Florence, SC</v>
      </c>
      <c r="DH20" s="5" t="str">
        <f t="shared" si="4722"/>
        <v>Commercial State Bank of Wagner - Wagner, SD</v>
      </c>
      <c r="DI20" s="5" t="str">
        <f t="shared" si="4723"/>
        <v>Bank of Perry County - Lobelville, TN</v>
      </c>
      <c r="DJ20" s="5" t="str">
        <f t="shared" si="4724"/>
        <v>American National Bank &amp; Trust - Wichita Falls, TX</v>
      </c>
      <c r="DK20" s="5" t="str">
        <f t="shared" si="4725"/>
        <v>Continental Bank - Salt Lake City, UT</v>
      </c>
      <c r="DL20" s="5" t="str">
        <f t="shared" si="4726"/>
        <v>Union Bank - Morrisville, VT</v>
      </c>
      <c r="DM20" s="5" t="str">
        <f t="shared" si="4727"/>
        <v>Chesapeake Bank - Kilmarnock, VA</v>
      </c>
      <c r="DN20" s="5" t="str">
        <f t="shared" si="4728"/>
        <v>First Fed Bank - Port Angeles, WA</v>
      </c>
      <c r="DO20" s="5" t="str">
        <f t="shared" si="4729"/>
        <v>CNB Bank, Inc. - Berkeley Springs, WV</v>
      </c>
      <c r="DP20" s="5" t="str">
        <f t="shared" si="4730"/>
        <v>Bank of Cashton - Cashton, WI</v>
      </c>
      <c r="DQ20" s="5" t="str">
        <f t="shared" si="4731"/>
        <v>First Northern Bank of Wyoming - Buffalo, WY</v>
      </c>
    </row>
    <row r="21" spans="1:121" x14ac:dyDescent="0.25">
      <c r="A21">
        <v>20</v>
      </c>
      <c r="B21" s="5">
        <v>1012021</v>
      </c>
      <c r="C21" t="str">
        <f t="shared" si="0"/>
        <v>CCB Community Bank - Andalusia, AL</v>
      </c>
      <c r="D21" s="21" t="s">
        <v>1290</v>
      </c>
      <c r="E21" s="19" t="s">
        <v>2819</v>
      </c>
      <c r="F21" s="19" t="s">
        <v>2805</v>
      </c>
      <c r="G21" s="19"/>
      <c r="H21" t="s">
        <v>4058</v>
      </c>
      <c r="I21" t="s">
        <v>5442</v>
      </c>
      <c r="K21" s="27">
        <v>12</v>
      </c>
      <c r="L21" s="28" t="str">
        <f>IF(HLOOKUP('Peer Comparison Tool'!$E$6,StateDropdownData,K21+1,FALSE)=0,"",HLOOKUP('Peer Comparison Tool'!$E$6,StateDropdownData,K21+1,FALSE))</f>
        <v>Bank of Maysville - Maysville, KY</v>
      </c>
      <c r="M21" s="29">
        <f>IF(HLOOKUP('Peer Comparison Tool'!$E$6,[0]!DropdownData,K21+1,FALSE)=0,"",HLOOKUP('Peer Comparison Tool'!$E$6,[0]!DropdownData,K21+1,FALSE))</f>
        <v>1013634</v>
      </c>
      <c r="N21" s="27">
        <v>12</v>
      </c>
      <c r="O21" s="28" t="str">
        <f>IF(HLOOKUP('Peer Comparison Tool'!$G$6,StateDropdownData,N21+1,FALSE)=0,"",HLOOKUP('Peer Comparison Tool'!$G$6,StateDropdownData,N21+1,FALSE))</f>
        <v>Bank of Tennessee - Kingsport, TN</v>
      </c>
      <c r="P21" s="29">
        <f>IF(HLOOKUP('Peer Comparison Tool'!$G$6,DropdownData,N21+1,FALSE)=0,"",HLOOKUP('Peer Comparison Tool'!$G$6,DropdownData,N21+1,FALSE))</f>
        <v>1008256</v>
      </c>
      <c r="Q21" s="27">
        <v>12</v>
      </c>
      <c r="R21" s="28" t="str">
        <f>IF(HLOOKUP('Peer Comparison Tool'!$I$6,StateDropdownData,Q21+1,FALSE)=0,"",HLOOKUP('Peer Comparison Tool'!$I$6,StateDropdownData,Q21+1,FALSE))</f>
        <v>Citizens State Bank of New Castle - New Castle, IN</v>
      </c>
      <c r="S21" s="29">
        <f>IF(HLOOKUP('Peer Comparison Tool'!$I$6,DropdownData,Q21+1,FALSE)=0,"",HLOOKUP('Peer Comparison Tool'!$I$6,DropdownData,Q21+1,FALSE))</f>
        <v>1016279</v>
      </c>
      <c r="T21" s="5">
        <f t="shared" si="4732"/>
        <v>1009111</v>
      </c>
      <c r="U21" s="5" t="str">
        <f t="shared" si="4732"/>
        <v/>
      </c>
      <c r="V21" s="5">
        <f t="shared" si="4732"/>
        <v>4087721</v>
      </c>
      <c r="W21" s="5">
        <f t="shared" si="4732"/>
        <v>1005468</v>
      </c>
      <c r="X21" s="5">
        <f t="shared" si="4732"/>
        <v>1010090</v>
      </c>
      <c r="Y21" s="5">
        <f t="shared" si="4732"/>
        <v>1003706</v>
      </c>
      <c r="Z21" s="5">
        <f t="shared" si="4732"/>
        <v>1009079</v>
      </c>
      <c r="AA21" s="5">
        <f t="shared" si="4732"/>
        <v>4122253</v>
      </c>
      <c r="AB21" s="5">
        <f t="shared" si="4732"/>
        <v>13343916</v>
      </c>
      <c r="AC21" s="5">
        <f t="shared" si="4732"/>
        <v>1010717</v>
      </c>
      <c r="AD21" s="5" t="str">
        <f t="shared" si="4733"/>
        <v/>
      </c>
      <c r="AE21" s="5" t="str">
        <f t="shared" si="4733"/>
        <v/>
      </c>
      <c r="AF21" s="5">
        <f t="shared" si="4733"/>
        <v>1015261</v>
      </c>
      <c r="AG21" s="5">
        <f t="shared" si="4733"/>
        <v>1016279</v>
      </c>
      <c r="AH21" s="5">
        <f t="shared" si="4733"/>
        <v>1006397</v>
      </c>
      <c r="AI21" s="5">
        <f t="shared" si="4733"/>
        <v>1007820</v>
      </c>
      <c r="AJ21" s="5">
        <f t="shared" si="4733"/>
        <v>1013634</v>
      </c>
      <c r="AK21" s="5">
        <f t="shared" si="4733"/>
        <v>1012416</v>
      </c>
      <c r="AL21" s="5">
        <f t="shared" si="4733"/>
        <v>1008103</v>
      </c>
      <c r="AM21" s="5">
        <f t="shared" si="4733"/>
        <v>1002070</v>
      </c>
      <c r="AN21" s="5">
        <f t="shared" si="4734"/>
        <v>1009824</v>
      </c>
      <c r="AO21" s="5">
        <f t="shared" si="4734"/>
        <v>1012744</v>
      </c>
      <c r="AP21" s="5">
        <f t="shared" si="4734"/>
        <v>1016155</v>
      </c>
      <c r="AQ21" s="5">
        <f t="shared" si="4734"/>
        <v>1015300</v>
      </c>
      <c r="AR21" s="5">
        <f t="shared" si="4734"/>
        <v>1011007</v>
      </c>
      <c r="AS21" s="5">
        <f t="shared" si="4734"/>
        <v>1012148</v>
      </c>
      <c r="AT21" s="5">
        <f t="shared" si="4734"/>
        <v>1009991</v>
      </c>
      <c r="AU21" s="5">
        <f t="shared" si="4734"/>
        <v>4163252</v>
      </c>
      <c r="AV21" s="5">
        <f t="shared" si="4734"/>
        <v>1000140</v>
      </c>
      <c r="AW21" s="5">
        <f t="shared" si="4734"/>
        <v>4101162</v>
      </c>
      <c r="AX21" s="5">
        <f t="shared" si="4735"/>
        <v>1010107</v>
      </c>
      <c r="AY21" s="5">
        <f t="shared" si="4735"/>
        <v>1007166</v>
      </c>
      <c r="AZ21" s="5">
        <f t="shared" si="4735"/>
        <v>1002268</v>
      </c>
      <c r="BA21" s="5">
        <f t="shared" si="4735"/>
        <v>1014188</v>
      </c>
      <c r="BB21" s="5">
        <f t="shared" si="4735"/>
        <v>1003038</v>
      </c>
      <c r="BC21" s="5">
        <f t="shared" si="4735"/>
        <v>1007243</v>
      </c>
      <c r="BD21" s="5">
        <f t="shared" si="4735"/>
        <v>1014510</v>
      </c>
      <c r="BE21" s="5">
        <f t="shared" si="4735"/>
        <v>1015486</v>
      </c>
      <c r="BF21" s="5" t="str">
        <f t="shared" si="4735"/>
        <v/>
      </c>
      <c r="BG21" s="5">
        <f t="shared" si="4735"/>
        <v>1002702</v>
      </c>
      <c r="BH21" s="5">
        <f t="shared" si="4736"/>
        <v>1007501</v>
      </c>
      <c r="BI21" s="5">
        <f t="shared" si="4736"/>
        <v>1008256</v>
      </c>
      <c r="BJ21" s="5">
        <f t="shared" si="4736"/>
        <v>1007322</v>
      </c>
      <c r="BK21" s="5">
        <f t="shared" si="4736"/>
        <v>22109951</v>
      </c>
      <c r="BL21" s="5">
        <f t="shared" si="4736"/>
        <v>1007833</v>
      </c>
      <c r="BM21" s="5">
        <f t="shared" si="4736"/>
        <v>1015408</v>
      </c>
      <c r="BN21" s="5">
        <f t="shared" si="4736"/>
        <v>1014878</v>
      </c>
      <c r="BO21" s="5">
        <f t="shared" si="4736"/>
        <v>1015101</v>
      </c>
      <c r="BP21" s="5">
        <f t="shared" si="4736"/>
        <v>1009881</v>
      </c>
      <c r="BQ21" s="5">
        <f t="shared" si="4736"/>
        <v>1000511</v>
      </c>
      <c r="BR21" s="5"/>
      <c r="BT21" s="5" t="str">
        <f t="shared" si="4682"/>
        <v>Brantley Bank &amp; Trust Company - Brantley, AL</v>
      </c>
      <c r="BU21" s="5" t="str">
        <f t="shared" si="4683"/>
        <v/>
      </c>
      <c r="BV21" s="5" t="str">
        <f t="shared" si="4684"/>
        <v>Western Alliance Bank - Phoenix, AZ</v>
      </c>
      <c r="BW21" s="5" t="str">
        <f t="shared" si="4685"/>
        <v>Bank OZK - Little Rock, AR</v>
      </c>
      <c r="BX21" s="5" t="str">
        <f t="shared" si="4686"/>
        <v>Banc of California - Los Angeles, CA</v>
      </c>
      <c r="BY21" s="5" t="str">
        <f t="shared" si="4687"/>
        <v>Colorado Federal Savings Bank - Greenwood Village, CO</v>
      </c>
      <c r="BZ21" s="5" t="str">
        <f t="shared" si="4688"/>
        <v>Ion Bank - Naugatuck, CT</v>
      </c>
      <c r="CA21" s="5" t="str">
        <f t="shared" si="4689"/>
        <v>Community Bank Delaware - Lewes, DE</v>
      </c>
      <c r="CB21" s="5" t="str">
        <f t="shared" si="4690"/>
        <v>Banco Do Brasil SA - Miami Branch - Miami, FL</v>
      </c>
      <c r="CC21" s="5" t="str">
        <f t="shared" si="4691"/>
        <v>Bank of Dudley - Dublin, GA</v>
      </c>
      <c r="CD21" s="5" t="str">
        <f t="shared" si="4692"/>
        <v/>
      </c>
      <c r="CE21" s="5" t="str">
        <f t="shared" si="4693"/>
        <v/>
      </c>
      <c r="CF21" s="5" t="str">
        <f t="shared" si="4694"/>
        <v>Anderson State Bank - Oneida, IL</v>
      </c>
      <c r="CG21" s="5" t="str">
        <f t="shared" si="4695"/>
        <v>Citizens State Bank of New Castle - New Castle, IN</v>
      </c>
      <c r="CH21" s="5" t="str">
        <f t="shared" si="4696"/>
        <v>Bank Iowa - West Des Moines, IA</v>
      </c>
      <c r="CI21" s="5" t="str">
        <f t="shared" si="4697"/>
        <v>Bank Of The Plains - Plains, KS</v>
      </c>
      <c r="CJ21" s="5" t="str">
        <f t="shared" si="4698"/>
        <v>Bank of Maysville - Maysville, KY</v>
      </c>
      <c r="CK21" s="5" t="str">
        <f t="shared" si="4699"/>
        <v>Bank of Oak Ridge - Oak Ridge, LA</v>
      </c>
      <c r="CL21" s="5" t="str">
        <f t="shared" si="4700"/>
        <v>Katahdin Trust Company - Patten, ME</v>
      </c>
      <c r="CM21" s="5" t="str">
        <f t="shared" si="4701"/>
        <v>First Shore Federal Savings and Loan Association - Salisbury, MD</v>
      </c>
      <c r="CN21" s="5" t="str">
        <f t="shared" si="4702"/>
        <v>Berkshire Bank - Pittsfield, MA</v>
      </c>
      <c r="CO21" s="5" t="str">
        <f t="shared" si="4703"/>
        <v>Chelsea State Bank - Chelsea, MI</v>
      </c>
      <c r="CP21" s="5" t="str">
        <f t="shared" si="4704"/>
        <v>Bank of Maple Plain - Maple Plain, MN</v>
      </c>
      <c r="CQ21" s="5" t="str">
        <f t="shared" si="4705"/>
        <v>BankOkolona - Okolona, MS</v>
      </c>
      <c r="CR21" s="5" t="str">
        <f t="shared" si="4706"/>
        <v>Bank of Billings - Billings, MO</v>
      </c>
      <c r="CS21" s="5" t="str">
        <f t="shared" si="4707"/>
        <v>First Citizens Bank of Butte - Butte, MT</v>
      </c>
      <c r="CT21" s="5" t="str">
        <f t="shared" si="4708"/>
        <v>Bank of Elgin - Elgin, NE</v>
      </c>
      <c r="CU21" s="5" t="str">
        <f t="shared" si="4709"/>
        <v>Meadows Bank - Las Vegas, NV</v>
      </c>
      <c r="CV21" s="5" t="str">
        <f t="shared" si="4710"/>
        <v>Salem Co-operative Bank - Salem, NH</v>
      </c>
      <c r="CW21" s="5" t="str">
        <f t="shared" si="4711"/>
        <v>ConnectOne Bank - Englewood Cliffs, NJ</v>
      </c>
      <c r="CX21" s="5" t="str">
        <f t="shared" si="4712"/>
        <v>First New Mexico Bank of Silver City - Silver City, NM</v>
      </c>
      <c r="CY21" s="5" t="str">
        <f t="shared" si="4713"/>
        <v>Apple Bank - New York, NY</v>
      </c>
      <c r="CZ21" s="5" t="str">
        <f t="shared" si="4714"/>
        <v>First Federal Bank - Dunn, NC</v>
      </c>
      <c r="DA21" s="5" t="str">
        <f t="shared" si="4715"/>
        <v>Choice Financial Group - Fargo, ND</v>
      </c>
      <c r="DB21" s="5" t="str">
        <f t="shared" si="4716"/>
        <v>Community Savings Bank - Bethel, OH</v>
      </c>
      <c r="DC21" s="5" t="str">
        <f t="shared" si="4717"/>
        <v>American Nation Bank - Ardmore, OK</v>
      </c>
      <c r="DD21" s="5" t="str">
        <f t="shared" si="4718"/>
        <v>Pioneer Trust Bank, National Association - Salem, OR</v>
      </c>
      <c r="DE21" s="5" t="str">
        <f t="shared" si="4719"/>
        <v>BNY Mellon, National Association - Pittsburgh, PA</v>
      </c>
      <c r="DF21" s="5" t="str">
        <f t="shared" si="4720"/>
        <v/>
      </c>
      <c r="DG21" s="5" t="str">
        <f t="shared" si="4721"/>
        <v>CBL State Savings Bank - Greer, SC</v>
      </c>
      <c r="DH21" s="5" t="str">
        <f t="shared" si="4722"/>
        <v>Community Bank - Avon, SD</v>
      </c>
      <c r="DI21" s="5" t="str">
        <f t="shared" si="4723"/>
        <v>Bank of Tennessee - Kingsport, TN</v>
      </c>
      <c r="DJ21" s="5" t="str">
        <f t="shared" si="4724"/>
        <v>American State Bank - Arp, TX</v>
      </c>
      <c r="DK21" s="5" t="str">
        <f t="shared" si="4725"/>
        <v>Edward Jones Bank - Salt Lake City, UT</v>
      </c>
      <c r="DL21" s="5" t="str">
        <f t="shared" si="4726"/>
        <v>Wells River Savings Bank - Wells River, VT</v>
      </c>
      <c r="DM21" s="5" t="str">
        <f t="shared" si="4727"/>
        <v>Citizens and Farmers Bank - West Point, VA</v>
      </c>
      <c r="DN21" s="5" t="str">
        <f t="shared" si="4728"/>
        <v>Heritage Bank - Olympia, WA</v>
      </c>
      <c r="DO21" s="5" t="str">
        <f t="shared" si="4729"/>
        <v>Community Bank of Parkersburg - Parkersburg, WV</v>
      </c>
      <c r="DP21" s="5" t="str">
        <f t="shared" si="4730"/>
        <v>Bank of Lake Mills - Lake Mills, WI</v>
      </c>
      <c r="DQ21" s="5" t="str">
        <f t="shared" si="4731"/>
        <v>Hilltop National Bank - Casper, WY</v>
      </c>
    </row>
    <row r="22" spans="1:121" x14ac:dyDescent="0.25">
      <c r="A22">
        <v>21</v>
      </c>
      <c r="B22" s="5">
        <v>1008412</v>
      </c>
      <c r="C22" t="str">
        <f t="shared" si="0"/>
        <v>Central State Bank - Calera, AL</v>
      </c>
      <c r="D22" s="21" t="s">
        <v>819</v>
      </c>
      <c r="E22" s="19" t="s">
        <v>2820</v>
      </c>
      <c r="F22" s="19" t="s">
        <v>2805</v>
      </c>
      <c r="G22" s="19"/>
      <c r="H22" t="s">
        <v>3989</v>
      </c>
      <c r="I22" t="s">
        <v>5443</v>
      </c>
      <c r="K22" s="27">
        <v>13</v>
      </c>
      <c r="L22" s="28" t="str">
        <f>IF(HLOOKUP('Peer Comparison Tool'!$E$6,StateDropdownData,K22+1,FALSE)=0,"",HLOOKUP('Peer Comparison Tool'!$E$6,StateDropdownData,K22+1,FALSE))</f>
        <v>Bank of The Bluegrass and Trust Co. - Lexington, KY</v>
      </c>
      <c r="M22" s="29">
        <f>IF(HLOOKUP('Peer Comparison Tool'!$E$6,[0]!DropdownData,K22+1,FALSE)=0,"",HLOOKUP('Peer Comparison Tool'!$E$6,[0]!DropdownData,K22+1,FALSE))</f>
        <v>1016357</v>
      </c>
      <c r="N22" s="27">
        <v>13</v>
      </c>
      <c r="O22" s="28" t="str">
        <f>IF(HLOOKUP('Peer Comparison Tool'!$G$6,StateDropdownData,N22+1,FALSE)=0,"",HLOOKUP('Peer Comparison Tool'!$G$6,StateDropdownData,N22+1,FALSE))</f>
        <v>Bank3 - Memphis, TN</v>
      </c>
      <c r="P22" s="29">
        <f>IF(HLOOKUP('Peer Comparison Tool'!$G$6,DropdownData,N22+1,FALSE)=0,"",HLOOKUP('Peer Comparison Tool'!$G$6,DropdownData,N22+1,FALSE))</f>
        <v>1010201</v>
      </c>
      <c r="Q22" s="27">
        <v>13</v>
      </c>
      <c r="R22" s="28" t="str">
        <f>IF(HLOOKUP('Peer Comparison Tool'!$I$6,StateDropdownData,Q22+1,FALSE)=0,"",HLOOKUP('Peer Comparison Tool'!$I$6,StateDropdownData,Q22+1,FALSE))</f>
        <v>ClearPoint Federal Bank &amp; Trust - Batesville, IN</v>
      </c>
      <c r="S22" s="29">
        <f>IF(HLOOKUP('Peer Comparison Tool'!$I$6,DropdownData,Q22+1,FALSE)=0,"",HLOOKUP('Peer Comparison Tool'!$I$6,DropdownData,Q22+1,FALSE))</f>
        <v>1983054</v>
      </c>
      <c r="T22" s="5">
        <f t="shared" si="4732"/>
        <v>4098221</v>
      </c>
      <c r="U22" s="5" t="str">
        <f t="shared" si="4732"/>
        <v/>
      </c>
      <c r="V22" s="5">
        <f t="shared" si="4732"/>
        <v>105986763</v>
      </c>
      <c r="W22" s="5">
        <f t="shared" si="4732"/>
        <v>1015580</v>
      </c>
      <c r="X22" s="5">
        <f t="shared" si="4732"/>
        <v>101226534</v>
      </c>
      <c r="Y22" s="5">
        <f t="shared" si="4732"/>
        <v>4166286</v>
      </c>
      <c r="Z22" s="5">
        <f t="shared" si="4732"/>
        <v>1011652</v>
      </c>
      <c r="AA22" s="5">
        <f t="shared" si="4732"/>
        <v>1022794</v>
      </c>
      <c r="AB22" s="5">
        <f t="shared" si="4732"/>
        <v>13323127</v>
      </c>
      <c r="AC22" s="5">
        <f t="shared" si="4732"/>
        <v>1000016</v>
      </c>
      <c r="AD22" s="5" t="str">
        <f t="shared" si="4733"/>
        <v/>
      </c>
      <c r="AE22" s="5" t="str">
        <f t="shared" si="4733"/>
        <v/>
      </c>
      <c r="AF22" s="5">
        <f t="shared" si="4733"/>
        <v>1012471</v>
      </c>
      <c r="AG22" s="5">
        <f t="shared" si="4733"/>
        <v>1983054</v>
      </c>
      <c r="AH22" s="5">
        <f t="shared" si="4733"/>
        <v>1004725</v>
      </c>
      <c r="AI22" s="5">
        <f t="shared" si="4733"/>
        <v>1021674</v>
      </c>
      <c r="AJ22" s="5">
        <f t="shared" si="4733"/>
        <v>1016357</v>
      </c>
      <c r="AK22" s="5">
        <f t="shared" si="4733"/>
        <v>1008553</v>
      </c>
      <c r="AL22" s="5">
        <f t="shared" si="4733"/>
        <v>1011145</v>
      </c>
      <c r="AM22" s="5">
        <f t="shared" si="4733"/>
        <v>1004926</v>
      </c>
      <c r="AN22" s="5">
        <f t="shared" si="4734"/>
        <v>1012575</v>
      </c>
      <c r="AO22" s="5">
        <f t="shared" si="4734"/>
        <v>1008071</v>
      </c>
      <c r="AP22" s="5">
        <f t="shared" si="4734"/>
        <v>1013218</v>
      </c>
      <c r="AQ22" s="5">
        <f t="shared" si="4734"/>
        <v>1005634</v>
      </c>
      <c r="AR22" s="5">
        <f t="shared" si="4734"/>
        <v>1006990</v>
      </c>
      <c r="AS22" s="5">
        <f t="shared" si="4734"/>
        <v>1012071</v>
      </c>
      <c r="AT22" s="5">
        <f t="shared" si="4734"/>
        <v>1002645</v>
      </c>
      <c r="AU22" s="5">
        <f t="shared" si="4734"/>
        <v>1009000</v>
      </c>
      <c r="AV22" s="5">
        <f t="shared" si="4734"/>
        <v>1011319</v>
      </c>
      <c r="AW22" s="5">
        <f t="shared" si="4734"/>
        <v>1000820</v>
      </c>
      <c r="AX22" s="5">
        <f t="shared" si="4735"/>
        <v>4167097</v>
      </c>
      <c r="AY22" s="5">
        <f t="shared" si="4735"/>
        <v>4213335</v>
      </c>
      <c r="AZ22" s="5">
        <f t="shared" si="4735"/>
        <v>1001866</v>
      </c>
      <c r="BA22" s="5">
        <f t="shared" si="4735"/>
        <v>1015557</v>
      </c>
      <c r="BB22" s="5">
        <f t="shared" si="4735"/>
        <v>1009880</v>
      </c>
      <c r="BC22" s="5">
        <f t="shared" si="4735"/>
        <v>1010270</v>
      </c>
      <c r="BD22" s="5">
        <f t="shared" si="4735"/>
        <v>23343436</v>
      </c>
      <c r="BE22" s="5">
        <f t="shared" si="4735"/>
        <v>1010575</v>
      </c>
      <c r="BF22" s="5" t="str">
        <f t="shared" si="4735"/>
        <v/>
      </c>
      <c r="BG22" s="5">
        <f t="shared" si="4735"/>
        <v>4200009</v>
      </c>
      <c r="BH22" s="5">
        <f t="shared" si="4736"/>
        <v>1004927</v>
      </c>
      <c r="BI22" s="5">
        <f t="shared" si="4736"/>
        <v>1010201</v>
      </c>
      <c r="BJ22" s="5">
        <f t="shared" si="4736"/>
        <v>1004525</v>
      </c>
      <c r="BK22" s="5">
        <f t="shared" si="4736"/>
        <v>4051047</v>
      </c>
      <c r="BL22" s="5" t="str">
        <f t="shared" si="4736"/>
        <v/>
      </c>
      <c r="BM22" s="5">
        <f t="shared" si="4736"/>
        <v>1016174</v>
      </c>
      <c r="BN22" s="5">
        <f t="shared" si="4736"/>
        <v>1030005</v>
      </c>
      <c r="BO22" s="5">
        <f t="shared" si="4736"/>
        <v>1008469</v>
      </c>
      <c r="BP22" s="5">
        <f t="shared" si="4736"/>
        <v>1011106</v>
      </c>
      <c r="BQ22" s="5">
        <f t="shared" si="4736"/>
        <v>4143443</v>
      </c>
      <c r="BR22" s="5"/>
      <c r="BT22" s="5" t="str">
        <f t="shared" si="4682"/>
        <v>Bryant Bank - Tuscaloosa, AL</v>
      </c>
      <c r="BU22" s="5" t="str">
        <f t="shared" si="4683"/>
        <v/>
      </c>
      <c r="BV22" s="5" t="str">
        <f t="shared" si="4684"/>
        <v>Western Alliance Trust Company, National Association - Phoenix, AZ</v>
      </c>
      <c r="BW22" s="5" t="str">
        <f t="shared" si="4685"/>
        <v>Bodcaw Bank - Stamps, AR</v>
      </c>
      <c r="BX22" s="5" t="str">
        <f t="shared" si="4686"/>
        <v>Bank Irvine - Irvine, CA</v>
      </c>
      <c r="BY22" s="5" t="str">
        <f t="shared" si="4687"/>
        <v>Community State Bank - Lamar, CO</v>
      </c>
      <c r="BZ22" s="5" t="str">
        <f t="shared" si="4688"/>
        <v>Ives Bank - Danbury, CT</v>
      </c>
      <c r="CA22" s="5" t="str">
        <f t="shared" si="4689"/>
        <v>County Bank - Rehoboth Beach, DE</v>
      </c>
      <c r="CB22" s="5" t="str">
        <f t="shared" si="4690"/>
        <v>Banco International De Costa Rica, S.A. Miami - Representative Office - Miami, FL</v>
      </c>
      <c r="CC22" s="5" t="str">
        <f t="shared" si="4691"/>
        <v>Bank of Hancock County - Sparta, GA</v>
      </c>
      <c r="CD22" s="5" t="str">
        <f t="shared" si="4692"/>
        <v/>
      </c>
      <c r="CE22" s="5" t="str">
        <f t="shared" si="4693"/>
        <v/>
      </c>
      <c r="CF22" s="5" t="str">
        <f t="shared" si="4694"/>
        <v>Anna State Bank - Anna, IL</v>
      </c>
      <c r="CG22" s="5" t="str">
        <f t="shared" si="4695"/>
        <v>ClearPoint Federal Bank &amp; Trust - Batesville, IN</v>
      </c>
      <c r="CH22" s="5" t="str">
        <f t="shared" si="4696"/>
        <v>Bank Midwest - Spirit Lake, IA</v>
      </c>
      <c r="CI22" s="5" t="str">
        <f t="shared" si="4697"/>
        <v>Bankers' Bank of Kansas - Wichita, KS</v>
      </c>
      <c r="CJ22" s="5" t="str">
        <f t="shared" si="4698"/>
        <v>Bank of The Bluegrass and Trust Co. - Lexington, KY</v>
      </c>
      <c r="CK22" s="5" t="str">
        <f t="shared" si="4699"/>
        <v>Bank of St. Francisville - Saint Francisville, LA</v>
      </c>
      <c r="CL22" s="5" t="str">
        <f t="shared" si="4700"/>
        <v>Kennebec Savings Bank - Augusta, ME</v>
      </c>
      <c r="CM22" s="5" t="str">
        <f t="shared" si="4701"/>
        <v>First United Bank &amp; Trust - Oakland, MD</v>
      </c>
      <c r="CN22" s="5" t="str">
        <f t="shared" si="4702"/>
        <v>Bluestone Bank - Raynham, MA</v>
      </c>
      <c r="CO22" s="5" t="str">
        <f t="shared" si="4703"/>
        <v>ChoiceOne Bank - Sparta, MI</v>
      </c>
      <c r="CP22" s="5" t="str">
        <f t="shared" si="4704"/>
        <v>BankCherokee - Saint Paul, MN</v>
      </c>
      <c r="CQ22" s="5" t="str">
        <f t="shared" si="4705"/>
        <v>BankPlus - Belzoni, MS</v>
      </c>
      <c r="CR22" s="5" t="str">
        <f t="shared" si="4706"/>
        <v>Bank of Brookfield-Purdin National Association - Brookfield, MO</v>
      </c>
      <c r="CS22" s="5" t="str">
        <f t="shared" si="4707"/>
        <v>First Interstate Bank - Billings, MT</v>
      </c>
      <c r="CT22" s="5" t="str">
        <f t="shared" si="4708"/>
        <v>Bank of Hartington - Hartington, NE</v>
      </c>
      <c r="CU22" s="5" t="str">
        <f t="shared" si="4709"/>
        <v>Nevada Bank and Trust Company - Caliente, NV</v>
      </c>
      <c r="CV22" s="5" t="str">
        <f t="shared" si="4710"/>
        <v>Savings Bank of Walpole - Walpole, NH</v>
      </c>
      <c r="CW22" s="5" t="str">
        <f t="shared" si="4711"/>
        <v>Crest Savings Bank - Wildwood, NJ</v>
      </c>
      <c r="CX22" s="5" t="str">
        <f t="shared" si="4712"/>
        <v>First New Mexico Bank, Las Cruces - Las Cruces, NM</v>
      </c>
      <c r="CY22" s="5" t="str">
        <f t="shared" si="4713"/>
        <v>Arab Banking Corporation - New York Branch - New York, NY</v>
      </c>
      <c r="CZ22" s="5" t="str">
        <f t="shared" si="4714"/>
        <v>First Federal Savings Bank of Lincolnton - Lincolnton, NC</v>
      </c>
      <c r="DA22" s="5" t="str">
        <f t="shared" si="4715"/>
        <v>Citizens State Bank of Lankin - Lankin, ND</v>
      </c>
      <c r="DB22" s="5" t="str">
        <f t="shared" si="4716"/>
        <v>Consumers National Bank - Minerva, OH</v>
      </c>
      <c r="DC22" s="5" t="str">
        <f t="shared" si="4717"/>
        <v>AmeriState Bank - Atoka, OK</v>
      </c>
      <c r="DD22" s="5" t="str">
        <f t="shared" si="4718"/>
        <v>Summit Bank - Eugene, OR</v>
      </c>
      <c r="DE22" s="5" t="str">
        <f t="shared" si="4719"/>
        <v>Brentwood Bank - Bethel Park, PA</v>
      </c>
      <c r="DF22" s="5" t="str">
        <f t="shared" si="4720"/>
        <v/>
      </c>
      <c r="DG22" s="5" t="str">
        <f t="shared" si="4721"/>
        <v>Coastal Carolina National Bank - Myrtle Beach, SC</v>
      </c>
      <c r="DH22" s="5" t="str">
        <f t="shared" si="4722"/>
        <v>CorTrust Bank National Association - Mitchell, SD</v>
      </c>
      <c r="DI22" s="5" t="str">
        <f t="shared" si="4723"/>
        <v>Bank3 - Memphis, TN</v>
      </c>
      <c r="DJ22" s="5" t="str">
        <f t="shared" si="4724"/>
        <v>Amistad Bank - Del Rio, TX</v>
      </c>
      <c r="DK22" s="5" t="str">
        <f t="shared" si="4725"/>
        <v>FinWise Bank - Murray, UT</v>
      </c>
      <c r="DL22" s="5" t="str">
        <f t="shared" si="4726"/>
        <v/>
      </c>
      <c r="DM22" s="5" t="str">
        <f t="shared" si="4727"/>
        <v>Citizens Bank and Trust Company - Blackstone, VA</v>
      </c>
      <c r="DN22" s="5" t="str">
        <f t="shared" si="4728"/>
        <v>HomeStreet Bank - Seattle, WA</v>
      </c>
      <c r="DO22" s="5" t="str">
        <f t="shared" si="4729"/>
        <v>Davis Trust Company - Elkins, WV</v>
      </c>
      <c r="DP22" s="5" t="str">
        <f t="shared" si="4730"/>
        <v>Bank of Luxemburg - Luxemburg, WI</v>
      </c>
      <c r="DQ22" s="5" t="str">
        <f t="shared" si="4731"/>
        <v>Jonah Bank of Wyoming - Casper, WY</v>
      </c>
    </row>
    <row r="23" spans="1:121" x14ac:dyDescent="0.25">
      <c r="A23">
        <v>22</v>
      </c>
      <c r="B23" s="5">
        <v>4081232</v>
      </c>
      <c r="C23" t="str">
        <f t="shared" si="0"/>
        <v>Citizens Bank &amp; Trust - Guntersville, AL</v>
      </c>
      <c r="D23" s="21" t="s">
        <v>1295</v>
      </c>
      <c r="E23" s="19" t="s">
        <v>2824</v>
      </c>
      <c r="F23" s="19" t="s">
        <v>2805</v>
      </c>
      <c r="G23" s="19"/>
      <c r="H23" t="s">
        <v>4092</v>
      </c>
      <c r="I23" t="s">
        <v>5444</v>
      </c>
      <c r="K23" s="27">
        <v>14</v>
      </c>
      <c r="L23" s="28" t="str">
        <f>IF(HLOOKUP('Peer Comparison Tool'!$E$6,StateDropdownData,K23+1,FALSE)=0,"",HLOOKUP('Peer Comparison Tool'!$E$6,StateDropdownData,K23+1,FALSE))</f>
        <v>Bank of the Mountains, Inc. - West Liberty, KY</v>
      </c>
      <c r="M23" s="29">
        <f>IF(HLOOKUP('Peer Comparison Tool'!$E$6,[0]!DropdownData,K23+1,FALSE)=0,"",HLOOKUP('Peer Comparison Tool'!$E$6,[0]!DropdownData,K23+1,FALSE))</f>
        <v>1009242</v>
      </c>
      <c r="N23" s="27">
        <v>14</v>
      </c>
      <c r="O23" s="28" t="str">
        <f>IF(HLOOKUP('Peer Comparison Tool'!$G$6,StateDropdownData,N23+1,FALSE)=0,"",HLOOKUP('Peer Comparison Tool'!$G$6,StateDropdownData,N23+1,FALSE))</f>
        <v>BankTennessee - Collierville, TN</v>
      </c>
      <c r="P23" s="29">
        <f>IF(HLOOKUP('Peer Comparison Tool'!$G$6,DropdownData,N23+1,FALSE)=0,"",HLOOKUP('Peer Comparison Tool'!$G$6,DropdownData,N23+1,FALSE))</f>
        <v>1136005</v>
      </c>
      <c r="Q23" s="27">
        <v>14</v>
      </c>
      <c r="R23" s="28" t="str">
        <f>IF(HLOOKUP('Peer Comparison Tool'!$I$6,StateDropdownData,Q23+1,FALSE)=0,"",HLOOKUP('Peer Comparison Tool'!$I$6,StateDropdownData,Q23+1,FALSE))</f>
        <v>Community First Bank of Indiana - Kokomo, IN</v>
      </c>
      <c r="S23" s="29">
        <f>IF(HLOOKUP('Peer Comparison Tool'!$I$6,DropdownData,Q23+1,FALSE)=0,"",HLOOKUP('Peer Comparison Tool'!$I$6,DropdownData,Q23+1,FALSE))</f>
        <v>4087720</v>
      </c>
      <c r="T23" s="5">
        <f t="shared" si="4732"/>
        <v>1011264</v>
      </c>
      <c r="U23" s="5" t="str">
        <f t="shared" si="4732"/>
        <v/>
      </c>
      <c r="V23" s="5">
        <f t="shared" si="4732"/>
        <v>106436976</v>
      </c>
      <c r="W23" s="5">
        <f t="shared" si="4732"/>
        <v>1009618</v>
      </c>
      <c r="X23" s="5">
        <f t="shared" si="4732"/>
        <v>1022747</v>
      </c>
      <c r="Y23" s="5">
        <f t="shared" si="4732"/>
        <v>1000996</v>
      </c>
      <c r="Z23" s="5">
        <f t="shared" si="4732"/>
        <v>1014099</v>
      </c>
      <c r="AA23" s="5">
        <f t="shared" si="4732"/>
        <v>4233068</v>
      </c>
      <c r="AB23" s="5">
        <f t="shared" si="4732"/>
        <v>4540627</v>
      </c>
      <c r="AC23" s="5">
        <f t="shared" si="4732"/>
        <v>1011675</v>
      </c>
      <c r="AD23" s="5" t="str">
        <f t="shared" si="4733"/>
        <v/>
      </c>
      <c r="AE23" s="5" t="str">
        <f t="shared" si="4733"/>
        <v/>
      </c>
      <c r="AF23" s="5">
        <f t="shared" si="4733"/>
        <v>1014552</v>
      </c>
      <c r="AG23" s="5">
        <f t="shared" si="4733"/>
        <v>4087720</v>
      </c>
      <c r="AH23" s="5">
        <f t="shared" si="4733"/>
        <v>1008128</v>
      </c>
      <c r="AI23" s="5">
        <f t="shared" si="4733"/>
        <v>1016391</v>
      </c>
      <c r="AJ23" s="5">
        <f t="shared" si="4733"/>
        <v>1009242</v>
      </c>
      <c r="AK23" s="5">
        <f t="shared" si="4733"/>
        <v>1015187</v>
      </c>
      <c r="AL23" s="5">
        <f t="shared" si="4733"/>
        <v>1007142</v>
      </c>
      <c r="AM23" s="5">
        <f t="shared" si="4733"/>
        <v>4089138</v>
      </c>
      <c r="AN23" s="5">
        <f t="shared" si="4734"/>
        <v>1015942</v>
      </c>
      <c r="AO23" s="5">
        <f t="shared" si="4734"/>
        <v>1013537</v>
      </c>
      <c r="AP23" s="5">
        <f t="shared" si="4734"/>
        <v>4051375</v>
      </c>
      <c r="AQ23" s="5">
        <f t="shared" si="4734"/>
        <v>1015266</v>
      </c>
      <c r="AR23" s="5">
        <f t="shared" si="4734"/>
        <v>1013424</v>
      </c>
      <c r="AS23" s="5">
        <f t="shared" si="4734"/>
        <v>1011492</v>
      </c>
      <c r="AT23" s="5">
        <f t="shared" si="4734"/>
        <v>1005510</v>
      </c>
      <c r="AU23" s="5">
        <f t="shared" si="4734"/>
        <v>1009559</v>
      </c>
      <c r="AV23" s="5">
        <f t="shared" si="4734"/>
        <v>1005294</v>
      </c>
      <c r="AW23" s="5">
        <f t="shared" si="4734"/>
        <v>4137502</v>
      </c>
      <c r="AX23" s="5">
        <f t="shared" si="4735"/>
        <v>1010129</v>
      </c>
      <c r="AY23" s="5">
        <f t="shared" si="4735"/>
        <v>1014685</v>
      </c>
      <c r="AZ23" s="5">
        <f t="shared" si="4735"/>
        <v>1001889</v>
      </c>
      <c r="BA23" s="5">
        <f t="shared" si="4735"/>
        <v>1016396</v>
      </c>
      <c r="BB23" s="5">
        <f t="shared" si="4735"/>
        <v>1024077</v>
      </c>
      <c r="BC23" s="5">
        <f t="shared" si="4735"/>
        <v>1008108</v>
      </c>
      <c r="BD23" s="5">
        <f t="shared" si="4735"/>
        <v>4072576</v>
      </c>
      <c r="BE23" s="5">
        <f t="shared" si="4735"/>
        <v>1001402</v>
      </c>
      <c r="BF23" s="5" t="str">
        <f t="shared" si="4735"/>
        <v/>
      </c>
      <c r="BG23" s="5">
        <f t="shared" si="4735"/>
        <v>4091657</v>
      </c>
      <c r="BH23" s="5">
        <f t="shared" si="4736"/>
        <v>1007248</v>
      </c>
      <c r="BI23" s="5">
        <f t="shared" si="4736"/>
        <v>1136005</v>
      </c>
      <c r="BJ23" s="5">
        <f t="shared" si="4736"/>
        <v>1009269</v>
      </c>
      <c r="BK23" s="5">
        <f t="shared" si="4736"/>
        <v>4064758</v>
      </c>
      <c r="BL23" s="5" t="str">
        <f t="shared" si="4736"/>
        <v/>
      </c>
      <c r="BM23" s="5">
        <f t="shared" si="4736"/>
        <v>1005111</v>
      </c>
      <c r="BN23" s="5">
        <f t="shared" si="4736"/>
        <v>1011148</v>
      </c>
      <c r="BO23" s="5">
        <f t="shared" si="4736"/>
        <v>1006173</v>
      </c>
      <c r="BP23" s="5">
        <f t="shared" si="4736"/>
        <v>1011361</v>
      </c>
      <c r="BQ23" s="5">
        <f t="shared" si="4736"/>
        <v>1010880</v>
      </c>
      <c r="BR23" s="5"/>
      <c r="BT23" s="5" t="str">
        <f t="shared" si="4682"/>
        <v>CB&amp;S Bank, Inc. - Russellville, AL</v>
      </c>
      <c r="BU23" s="5" t="str">
        <f t="shared" si="4683"/>
        <v/>
      </c>
      <c r="BV23" s="5" t="str">
        <f t="shared" si="4684"/>
        <v>Zenith Bank &amp; Trust - Scottsdale, AZ</v>
      </c>
      <c r="BW23" s="5" t="str">
        <f t="shared" si="4685"/>
        <v>Centennial Bank - Conway, AR</v>
      </c>
      <c r="BX23" s="5" t="str">
        <f t="shared" si="4686"/>
        <v>Bank of America California, National Association - San Francisco, CA</v>
      </c>
      <c r="BY23" s="5" t="str">
        <f t="shared" si="4687"/>
        <v>Del Norte Bank, A Savings and Loan Association - Del Norte, CO</v>
      </c>
      <c r="BZ23" s="5" t="str">
        <f t="shared" si="4688"/>
        <v>Jewett City Savings Bank - Jewett City, CT</v>
      </c>
      <c r="CA23" s="5" t="str">
        <f t="shared" si="4689"/>
        <v>Evercore Trust Company, National Association - Wilmington, DE</v>
      </c>
      <c r="CB23" s="5" t="str">
        <f t="shared" si="4690"/>
        <v>Banco Pichincha CA - Miami Agency - Coral Gables, FL</v>
      </c>
      <c r="CC23" s="5" t="str">
        <f t="shared" si="4691"/>
        <v>Bank of Hazlehurst - Hazlehurst, GA</v>
      </c>
      <c r="CD23" s="5" t="str">
        <f t="shared" si="4692"/>
        <v/>
      </c>
      <c r="CE23" s="5" t="str">
        <f t="shared" si="4693"/>
        <v/>
      </c>
      <c r="CF23" s="5" t="str">
        <f t="shared" si="4694"/>
        <v>Anna-Jonesboro National Bank - Anna, IL</v>
      </c>
      <c r="CG23" s="5" t="str">
        <f t="shared" si="4695"/>
        <v>Community First Bank of Indiana - Kokomo, IN</v>
      </c>
      <c r="CH23" s="5" t="str">
        <f t="shared" si="4696"/>
        <v>Bank Plus - Estherville, IA</v>
      </c>
      <c r="CI23" s="5" t="str">
        <f t="shared" si="4697"/>
        <v>Bendena State Bank - Bendena, KS</v>
      </c>
      <c r="CJ23" s="5" t="str">
        <f t="shared" si="4698"/>
        <v>Bank of the Mountains, Inc. - West Liberty, KY</v>
      </c>
      <c r="CK23" s="5" t="str">
        <f t="shared" si="4699"/>
        <v>Bank of Sunset &amp; Trust Company - Sunset, LA</v>
      </c>
      <c r="CL23" s="5" t="str">
        <f t="shared" si="4700"/>
        <v>Kennebunk Savings Bank - Kennebunk, ME</v>
      </c>
      <c r="CM23" s="5" t="str">
        <f t="shared" si="4701"/>
        <v>Forbright Bank - Chevy Chase, MD</v>
      </c>
      <c r="CN23" s="5" t="str">
        <f t="shared" si="4702"/>
        <v>Boston Trust Walden Company - Boston, MA</v>
      </c>
      <c r="CO23" s="5" t="str">
        <f t="shared" si="4703"/>
        <v>Citizens National Bank of Cheboygan - Cheboygan, MI</v>
      </c>
      <c r="CP23" s="5" t="str">
        <f t="shared" si="4704"/>
        <v>BankVista - Sartell, MN</v>
      </c>
      <c r="CQ23" s="5" t="str">
        <f t="shared" si="4705"/>
        <v>BNA Bank - New Albany, MS</v>
      </c>
      <c r="CR23" s="5" t="str">
        <f t="shared" si="4706"/>
        <v>Bank of Crocker - Waynesville, MO</v>
      </c>
      <c r="CS23" s="5" t="str">
        <f t="shared" si="4707"/>
        <v>First Montana Bank, Inc. - Missoula, MT</v>
      </c>
      <c r="CT23" s="5" t="str">
        <f t="shared" si="4708"/>
        <v>Bank of Lindsay - Lindsay, NE</v>
      </c>
      <c r="CU23" s="5" t="str">
        <f t="shared" si="4709"/>
        <v>The First National Bank of Ely - Ely, NV</v>
      </c>
      <c r="CV23" s="5" t="str">
        <f t="shared" si="4710"/>
        <v>Sugar River Bank - Newport, NH</v>
      </c>
      <c r="CW23" s="5" t="str">
        <f t="shared" si="4711"/>
        <v>Cross River Bank - Fort Lee, NJ</v>
      </c>
      <c r="CX23" s="5" t="str">
        <f t="shared" si="4712"/>
        <v>First State Bank - Socorro, NM</v>
      </c>
      <c r="CY23" s="5" t="str">
        <f t="shared" si="4713"/>
        <v>Arrow Bank National Association - Glens Falls, NY</v>
      </c>
      <c r="CZ23" s="5" t="str">
        <f t="shared" si="4714"/>
        <v>First Savings and Loan Association - Mebane, NC</v>
      </c>
      <c r="DA23" s="5" t="str">
        <f t="shared" si="4715"/>
        <v>Commercial Bank of Mott - Mott, ND</v>
      </c>
      <c r="DB23" s="5" t="str">
        <f t="shared" si="4716"/>
        <v>Credit First National Association - Brook Park, OH</v>
      </c>
      <c r="DC23" s="5" t="str">
        <f t="shared" si="4717"/>
        <v>Anchor D Bank - Texhoma, OK</v>
      </c>
      <c r="DD23" s="5" t="str">
        <f t="shared" si="4718"/>
        <v>U.S. Bank Trust Company, National Association - Portland, OR</v>
      </c>
      <c r="DE23" s="5" t="str">
        <f t="shared" si="4719"/>
        <v>cfsbank - Charleroi, PA</v>
      </c>
      <c r="DF23" s="5" t="str">
        <f t="shared" si="4720"/>
        <v/>
      </c>
      <c r="DG23" s="5" t="str">
        <f t="shared" si="4721"/>
        <v>Coastal States Bank - Hilton Head Island, SC</v>
      </c>
      <c r="DH23" s="5" t="str">
        <f t="shared" si="4722"/>
        <v>Dacotah Bank - Aberdeen, SD</v>
      </c>
      <c r="DI23" s="5" t="str">
        <f t="shared" si="4723"/>
        <v>BankTennessee - Collierville, TN</v>
      </c>
      <c r="DJ23" s="5" t="str">
        <f t="shared" si="4724"/>
        <v>Anahuac National Bank - Anahuac, TX</v>
      </c>
      <c r="DK23" s="5" t="str">
        <f t="shared" si="4725"/>
        <v>First Electronic Bank - Salt Lake City, UT</v>
      </c>
      <c r="DL23" s="5" t="str">
        <f t="shared" si="4726"/>
        <v/>
      </c>
      <c r="DM23" s="5" t="str">
        <f t="shared" si="4727"/>
        <v>Community Bankers' Bank - Midlothian, VA</v>
      </c>
      <c r="DN23" s="5" t="str">
        <f t="shared" si="4728"/>
        <v>Kitsap Bank - Port Orchard, WA</v>
      </c>
      <c r="DO23" s="5" t="str">
        <f t="shared" si="4729"/>
        <v>First Exchange Bank - White Hall, WV</v>
      </c>
      <c r="DP23" s="5" t="str">
        <f t="shared" si="4730"/>
        <v>Bank of Mauston - Mauston, WI</v>
      </c>
      <c r="DQ23" s="5" t="str">
        <f t="shared" si="4731"/>
        <v>Pinnacle Bank - Wyoming - Cody, WY</v>
      </c>
    </row>
    <row r="24" spans="1:121" x14ac:dyDescent="0.25">
      <c r="A24">
        <v>23</v>
      </c>
      <c r="B24" s="5">
        <v>1010896</v>
      </c>
      <c r="C24" t="str">
        <f t="shared" si="0"/>
        <v>Citizens' Bank, Inc. - Robertsdale, AL</v>
      </c>
      <c r="D24" s="21" t="s">
        <v>1835</v>
      </c>
      <c r="E24" s="19" t="s">
        <v>2827</v>
      </c>
      <c r="F24" s="19" t="s">
        <v>2805</v>
      </c>
      <c r="G24" s="19"/>
      <c r="H24" t="s">
        <v>4146</v>
      </c>
      <c r="I24" t="s">
        <v>5445</v>
      </c>
      <c r="K24" s="27">
        <v>15</v>
      </c>
      <c r="L24" s="28" t="str">
        <f>IF(HLOOKUP('Peer Comparison Tool'!$E$6,StateDropdownData,K24+1,FALSE)=0,"",HLOOKUP('Peer Comparison Tool'!$E$6,StateDropdownData,K24+1,FALSE))</f>
        <v>Bedford Loan &amp; Deposit Bank - Bedford, KY</v>
      </c>
      <c r="M24" s="29">
        <f>IF(HLOOKUP('Peer Comparison Tool'!$E$6,[0]!DropdownData,K24+1,FALSE)=0,"",HLOOKUP('Peer Comparison Tool'!$E$6,[0]!DropdownData,K24+1,FALSE))</f>
        <v>1012528</v>
      </c>
      <c r="N24" s="27">
        <v>15</v>
      </c>
      <c r="O24" s="28" t="str">
        <f>IF(HLOOKUP('Peer Comparison Tool'!$G$6,StateDropdownData,N24+1,FALSE)=0,"",HLOOKUP('Peer Comparison Tool'!$G$6,StateDropdownData,N24+1,FALSE))</f>
        <v>Brighton Bank - Brighton, TN</v>
      </c>
      <c r="P24" s="29">
        <f>IF(HLOOKUP('Peer Comparison Tool'!$G$6,DropdownData,N24+1,FALSE)=0,"",HLOOKUP('Peer Comparison Tool'!$G$6,DropdownData,N24+1,FALSE))</f>
        <v>1006892</v>
      </c>
      <c r="Q24" s="27">
        <v>15</v>
      </c>
      <c r="R24" s="28" t="str">
        <f>IF(HLOOKUP('Peer Comparison Tool'!$I$6,StateDropdownData,Q24+1,FALSE)=0,"",HLOOKUP('Peer Comparison Tool'!$I$6,StateDropdownData,Q24+1,FALSE))</f>
        <v>Community State Bank - Brook, IN</v>
      </c>
      <c r="S24" s="29">
        <f>IF(HLOOKUP('Peer Comparison Tool'!$I$6,DropdownData,Q24+1,FALSE)=0,"",HLOOKUP('Peer Comparison Tool'!$I$6,DropdownData,Q24+1,FALSE))</f>
        <v>1008046</v>
      </c>
      <c r="T24" s="5">
        <f t="shared" si="4732"/>
        <v>1012021</v>
      </c>
      <c r="U24" s="5" t="str">
        <f t="shared" si="4732"/>
        <v/>
      </c>
      <c r="V24" s="5" t="str">
        <f t="shared" si="4732"/>
        <v/>
      </c>
      <c r="W24" s="5">
        <f t="shared" si="4732"/>
        <v>4151615</v>
      </c>
      <c r="X24" s="5">
        <f t="shared" si="4732"/>
        <v>4240224</v>
      </c>
      <c r="Y24" s="5">
        <f t="shared" si="4732"/>
        <v>1002091</v>
      </c>
      <c r="Z24" s="5">
        <f t="shared" si="4732"/>
        <v>1011183</v>
      </c>
      <c r="AA24" s="5">
        <f t="shared" si="4732"/>
        <v>4155162</v>
      </c>
      <c r="AB24" s="5">
        <f t="shared" si="4732"/>
        <v>4112055</v>
      </c>
      <c r="AC24" s="5">
        <f t="shared" si="4732"/>
        <v>1015784</v>
      </c>
      <c r="AD24" s="5" t="str">
        <f t="shared" si="4733"/>
        <v/>
      </c>
      <c r="AE24" s="5" t="str">
        <f t="shared" si="4733"/>
        <v/>
      </c>
      <c r="AF24" s="5">
        <f t="shared" si="4733"/>
        <v>1011271</v>
      </c>
      <c r="AG24" s="5">
        <f t="shared" si="4733"/>
        <v>1008046</v>
      </c>
      <c r="AH24" s="5">
        <f t="shared" si="4733"/>
        <v>1013983</v>
      </c>
      <c r="AI24" s="5">
        <f t="shared" si="4733"/>
        <v>1000144</v>
      </c>
      <c r="AJ24" s="5">
        <f t="shared" si="4733"/>
        <v>1012528</v>
      </c>
      <c r="AK24" s="5">
        <f t="shared" si="4733"/>
        <v>1011649</v>
      </c>
      <c r="AL24" s="5">
        <f t="shared" si="4733"/>
        <v>1005798</v>
      </c>
      <c r="AM24" s="5">
        <f t="shared" si="4733"/>
        <v>1010268</v>
      </c>
      <c r="AN24" s="5">
        <f t="shared" si="4734"/>
        <v>1004306</v>
      </c>
      <c r="AO24" s="5">
        <f t="shared" si="4734"/>
        <v>1008456</v>
      </c>
      <c r="AP24" s="5">
        <f t="shared" si="4734"/>
        <v>1013746</v>
      </c>
      <c r="AQ24" s="5">
        <f t="shared" si="4734"/>
        <v>1011415</v>
      </c>
      <c r="AR24" s="5">
        <f t="shared" si="4734"/>
        <v>4055354</v>
      </c>
      <c r="AS24" s="5">
        <f t="shared" si="4734"/>
        <v>1012208</v>
      </c>
      <c r="AT24" s="5">
        <f t="shared" si="4734"/>
        <v>1006240</v>
      </c>
      <c r="AU24" s="5">
        <f t="shared" si="4734"/>
        <v>4079947</v>
      </c>
      <c r="AV24" s="5">
        <f t="shared" si="4734"/>
        <v>13484455</v>
      </c>
      <c r="AW24" s="5">
        <f t="shared" si="4734"/>
        <v>1982007</v>
      </c>
      <c r="AX24" s="5">
        <f t="shared" si="4735"/>
        <v>4053436</v>
      </c>
      <c r="AY24" s="5">
        <f t="shared" si="4735"/>
        <v>7599669</v>
      </c>
      <c r="AZ24" s="5">
        <f t="shared" si="4735"/>
        <v>1010062</v>
      </c>
      <c r="BA24" s="5">
        <f t="shared" si="4735"/>
        <v>1014848</v>
      </c>
      <c r="BB24" s="5">
        <f t="shared" si="4735"/>
        <v>1000127</v>
      </c>
      <c r="BC24" s="5">
        <f t="shared" si="4735"/>
        <v>1009784</v>
      </c>
      <c r="BD24" s="5">
        <f t="shared" si="4735"/>
        <v>4056258</v>
      </c>
      <c r="BE24" s="5">
        <f t="shared" si="4735"/>
        <v>1015040</v>
      </c>
      <c r="BF24" s="5" t="str">
        <f t="shared" si="4735"/>
        <v/>
      </c>
      <c r="BG24" s="5">
        <f t="shared" si="4735"/>
        <v>1007428</v>
      </c>
      <c r="BH24" s="5">
        <f t="shared" si="4736"/>
        <v>1009011</v>
      </c>
      <c r="BI24" s="5">
        <f t="shared" si="4736"/>
        <v>1006892</v>
      </c>
      <c r="BJ24" s="5">
        <f t="shared" si="4736"/>
        <v>1002790</v>
      </c>
      <c r="BK24" s="5">
        <f t="shared" si="4736"/>
        <v>1006635</v>
      </c>
      <c r="BL24" s="5" t="str">
        <f t="shared" si="4736"/>
        <v/>
      </c>
      <c r="BM24" s="5">
        <f t="shared" si="4736"/>
        <v>4191050</v>
      </c>
      <c r="BN24" s="5">
        <f t="shared" si="4736"/>
        <v>1010393</v>
      </c>
      <c r="BO24" s="5">
        <f t="shared" si="4736"/>
        <v>1001272</v>
      </c>
      <c r="BP24" s="5">
        <f t="shared" si="4736"/>
        <v>1009292</v>
      </c>
      <c r="BQ24" s="5">
        <f t="shared" si="4736"/>
        <v>1011101</v>
      </c>
      <c r="BR24" s="5"/>
      <c r="BT24" s="5" t="str">
        <f t="shared" si="4682"/>
        <v>CCB Community Bank - Andalusia, AL</v>
      </c>
      <c r="BU24" s="5" t="str">
        <f t="shared" si="4683"/>
        <v/>
      </c>
      <c r="BV24" s="5" t="str">
        <f t="shared" si="4684"/>
        <v/>
      </c>
      <c r="BW24" s="5" t="str">
        <f t="shared" si="4685"/>
        <v>Central Bank - Little Rock, AR</v>
      </c>
      <c r="BX24" s="5" t="str">
        <f t="shared" si="4686"/>
        <v>Bank of China - Los Angeles Branch - Los Angeles, CA</v>
      </c>
      <c r="BY24" s="5" t="str">
        <f t="shared" si="4687"/>
        <v>Equitable Savings and Loan Association - Sterling, CO</v>
      </c>
      <c r="BZ24" s="5" t="str">
        <f t="shared" si="4688"/>
        <v>Liberty Bank - Middletown, CT</v>
      </c>
      <c r="CA24" s="5" t="str">
        <f t="shared" si="4689"/>
        <v>HSBC Trust Company (Delaware), National Association - Wilmington, DE</v>
      </c>
      <c r="CB24" s="5" t="str">
        <f t="shared" si="4690"/>
        <v>Banesco USA - Miami, FL</v>
      </c>
      <c r="CC24" s="5" t="str">
        <f t="shared" si="4691"/>
        <v>Bank of Lumber City - Lumber City, GA</v>
      </c>
      <c r="CD24" s="5" t="str">
        <f t="shared" si="4692"/>
        <v/>
      </c>
      <c r="CE24" s="5" t="str">
        <f t="shared" si="4693"/>
        <v/>
      </c>
      <c r="CF24" s="5" t="str">
        <f t="shared" si="4694"/>
        <v>Apple River State Bank - Apple River, IL</v>
      </c>
      <c r="CG24" s="5" t="str">
        <f t="shared" si="4695"/>
        <v>Community State Bank - Brook, IN</v>
      </c>
      <c r="CH24" s="5" t="str">
        <f t="shared" si="4696"/>
        <v>Bankers Trust Company - Des Moines, IA</v>
      </c>
      <c r="CI24" s="5" t="str">
        <f t="shared" si="4697"/>
        <v>Bison State Bank - Bison, KS</v>
      </c>
      <c r="CJ24" s="5" t="str">
        <f t="shared" si="4698"/>
        <v>Bedford Loan &amp; Deposit Bank - Bedford, KY</v>
      </c>
      <c r="CK24" s="5" t="str">
        <f t="shared" si="4699"/>
        <v>Bank of Winnfield &amp; Trust Company - Winnfield, LA</v>
      </c>
      <c r="CL24" s="5" t="str">
        <f t="shared" si="4700"/>
        <v>Machias Savings Bank - Machias, ME</v>
      </c>
      <c r="CM24" s="5" t="str">
        <f t="shared" si="4701"/>
        <v>Glen Burnie Mutual Savings Bank - Glen Burnie, MD</v>
      </c>
      <c r="CN24" s="5" t="str">
        <f t="shared" si="4702"/>
        <v>Bristol County Savings Bank - Taunton, MA</v>
      </c>
      <c r="CO24" s="5" t="str">
        <f t="shared" si="4703"/>
        <v>Citizens State Bank - Royal Oak, MI</v>
      </c>
      <c r="CP24" s="5" t="str">
        <f t="shared" si="4704"/>
        <v>BANKWEST - Rockford, MN</v>
      </c>
      <c r="CQ24" s="5" t="str">
        <f t="shared" si="4705"/>
        <v>Cadence Bank - Tupelo, MS</v>
      </c>
      <c r="CR24" s="5" t="str">
        <f t="shared" si="4706"/>
        <v>Bank of Franklin County - Washington, MO</v>
      </c>
      <c r="CS24" s="5" t="str">
        <f t="shared" si="4707"/>
        <v>First Security Bank of Deer Lodge - Deer Lodge, MT</v>
      </c>
      <c r="CT24" s="5" t="str">
        <f t="shared" si="4708"/>
        <v>Bank of Mead - Mead, NE</v>
      </c>
      <c r="CU24" s="5" t="str">
        <f t="shared" si="4709"/>
        <v>Town &amp; Country Bank - Las Vegas, NV</v>
      </c>
      <c r="CV24" s="5" t="str">
        <f t="shared" si="4710"/>
        <v>The Millyard Bank - Nashua, NH</v>
      </c>
      <c r="CW24" s="5" t="str">
        <f t="shared" si="4711"/>
        <v>Crown Bank - Elizabeth, NJ</v>
      </c>
      <c r="CX24" s="5" t="str">
        <f t="shared" si="4712"/>
        <v>Four Corners Community Bank - Farmington, NM</v>
      </c>
      <c r="CY24" s="5" t="str">
        <f t="shared" si="4713"/>
        <v>Australia &amp; New Zealand Banking Group Ltd., New York Branch - New York, NY</v>
      </c>
      <c r="CZ24" s="5" t="str">
        <f t="shared" si="4714"/>
        <v>First-Citizens Bank &amp; Trust Company - Raleigh, NC</v>
      </c>
      <c r="DA24" s="5" t="str">
        <f t="shared" si="4715"/>
        <v>Cornerstone Bank - Fargo, ND</v>
      </c>
      <c r="DB24" s="5" t="str">
        <f t="shared" si="4716"/>
        <v>Fairfield Federal Savings and Loan Association of Lancaster - Lancaster, OH</v>
      </c>
      <c r="DC24" s="5" t="str">
        <f t="shared" si="4717"/>
        <v>Armstrong Bank - Muskogee, OK</v>
      </c>
      <c r="DD24" s="5" t="str">
        <f t="shared" si="4718"/>
        <v>Willamette Valley Bank - Salem, OR</v>
      </c>
      <c r="DE24" s="5" t="str">
        <f t="shared" si="4719"/>
        <v>Citizens &amp; Northern Bank - Wellsboro, PA</v>
      </c>
      <c r="DF24" s="5" t="str">
        <f t="shared" si="4720"/>
        <v/>
      </c>
      <c r="DG24" s="5" t="str">
        <f t="shared" si="4721"/>
        <v>Countybank - Greenwood, SC</v>
      </c>
      <c r="DH24" s="5" t="str">
        <f t="shared" si="4722"/>
        <v>DNB National Bank - Clear Lake, SD</v>
      </c>
      <c r="DI24" s="5" t="str">
        <f t="shared" si="4723"/>
        <v>Brighton Bank - Brighton, TN</v>
      </c>
      <c r="DJ24" s="5" t="str">
        <f t="shared" si="4724"/>
        <v>Angelina Savings Bank, SSB - Lufkin, TX</v>
      </c>
      <c r="DK24" s="5" t="str">
        <f t="shared" si="4725"/>
        <v>First Utah Bank - Salt Lake City, UT</v>
      </c>
      <c r="DL24" s="5" t="str">
        <f t="shared" si="4726"/>
        <v/>
      </c>
      <c r="DM24" s="5" t="str">
        <f t="shared" si="4727"/>
        <v>CornerStone Bank - Lexington, VA</v>
      </c>
      <c r="DN24" s="5" t="str">
        <f t="shared" si="4728"/>
        <v>Lamont Bank of St. John - Saint John, WA</v>
      </c>
      <c r="DO24" s="5" t="str">
        <f t="shared" si="4729"/>
        <v>First Federal Savings and Loan Association - Ravenswood, WV</v>
      </c>
      <c r="DP24" s="5" t="str">
        <f t="shared" si="4730"/>
        <v>Bank of Milton - Milton, WI</v>
      </c>
      <c r="DQ24" s="5" t="str">
        <f t="shared" si="4731"/>
        <v>Platte Valley Bank - Torrington, WY</v>
      </c>
    </row>
    <row r="25" spans="1:121" x14ac:dyDescent="0.25">
      <c r="A25">
        <v>24</v>
      </c>
      <c r="B25" s="5">
        <v>9315675</v>
      </c>
      <c r="C25" t="str">
        <f t="shared" si="0"/>
        <v>Commerceone Bank - Birmingham, AL</v>
      </c>
      <c r="D25" s="21" t="s">
        <v>10370</v>
      </c>
      <c r="E25" s="19" t="s">
        <v>2804</v>
      </c>
      <c r="F25" s="19" t="s">
        <v>2805</v>
      </c>
      <c r="G25" s="19"/>
      <c r="H25" t="s">
        <v>4407</v>
      </c>
      <c r="I25" t="s">
        <v>5446</v>
      </c>
      <c r="K25" s="27">
        <v>16</v>
      </c>
      <c r="L25" s="28" t="str">
        <f>IF(HLOOKUP('Peer Comparison Tool'!$E$6,StateDropdownData,K25+1,FALSE)=0,"",HLOOKUP('Peer Comparison Tool'!$E$6,StateDropdownData,K25+1,FALSE))</f>
        <v>Blue Grass Federal Savings and Loan Association - Paris, KY</v>
      </c>
      <c r="M25" s="29">
        <f>IF(HLOOKUP('Peer Comparison Tool'!$E$6,[0]!DropdownData,K25+1,FALSE)=0,"",HLOOKUP('Peer Comparison Tool'!$E$6,[0]!DropdownData,K25+1,FALSE))</f>
        <v>1002278</v>
      </c>
      <c r="N25" s="27">
        <v>16</v>
      </c>
      <c r="O25" s="28" t="str">
        <f>IF(HLOOKUP('Peer Comparison Tool'!$G$6,StateDropdownData,N25+1,FALSE)=0,"",HLOOKUP('Peer Comparison Tool'!$G$6,StateDropdownData,N25+1,FALSE))</f>
        <v>Builtwell Bank - Chattanooga, TN</v>
      </c>
      <c r="P25" s="29">
        <f>IF(HLOOKUP('Peer Comparison Tool'!$G$6,DropdownData,N25+1,FALSE)=0,"",HLOOKUP('Peer Comparison Tool'!$G$6,DropdownData,N25+1,FALSE))</f>
        <v>1006968</v>
      </c>
      <c r="Q25" s="27">
        <v>16</v>
      </c>
      <c r="R25" s="28" t="str">
        <f>IF(HLOOKUP('Peer Comparison Tool'!$I$6,StateDropdownData,Q25+1,FALSE)=0,"",HLOOKUP('Peer Comparison Tool'!$I$6,StateDropdownData,Q25+1,FALSE))</f>
        <v>Community State Bank - Avilla, IN</v>
      </c>
      <c r="S25" s="29">
        <f>IF(HLOOKUP('Peer Comparison Tool'!$I$6,DropdownData,Q25+1,FALSE)=0,"",HLOOKUP('Peer Comparison Tool'!$I$6,DropdownData,Q25+1,FALSE))</f>
        <v>1010202</v>
      </c>
      <c r="T25" s="5">
        <f t="shared" si="4732"/>
        <v>1008412</v>
      </c>
      <c r="U25" s="5" t="str">
        <f t="shared" si="4732"/>
        <v/>
      </c>
      <c r="V25" s="5" t="str">
        <f t="shared" si="4732"/>
        <v/>
      </c>
      <c r="W25" s="5">
        <f t="shared" si="4732"/>
        <v>1010354</v>
      </c>
      <c r="X25" s="5">
        <f t="shared" si="4732"/>
        <v>13275291</v>
      </c>
      <c r="Y25" s="5">
        <f t="shared" si="4732"/>
        <v>1009305</v>
      </c>
      <c r="Z25" s="5">
        <f t="shared" si="4732"/>
        <v>4219902</v>
      </c>
      <c r="AA25" s="5">
        <f t="shared" si="4732"/>
        <v>4308911</v>
      </c>
      <c r="AB25" s="5">
        <f t="shared" si="4732"/>
        <v>13760304</v>
      </c>
      <c r="AC25" s="5">
        <f t="shared" si="4732"/>
        <v>1013276</v>
      </c>
      <c r="AD25" s="5" t="str">
        <f t="shared" si="4733"/>
        <v/>
      </c>
      <c r="AE25" s="5" t="str">
        <f t="shared" si="4733"/>
        <v/>
      </c>
      <c r="AF25" s="5">
        <f t="shared" si="4733"/>
        <v>1010119</v>
      </c>
      <c r="AG25" s="5">
        <f t="shared" si="4733"/>
        <v>1010202</v>
      </c>
      <c r="AH25" s="5">
        <f t="shared" si="4733"/>
        <v>1013081</v>
      </c>
      <c r="AI25" s="5">
        <f t="shared" si="4733"/>
        <v>1000244</v>
      </c>
      <c r="AJ25" s="5">
        <f t="shared" si="4733"/>
        <v>1002278</v>
      </c>
      <c r="AK25" s="5">
        <f t="shared" si="4733"/>
        <v>1014620</v>
      </c>
      <c r="AL25" s="5">
        <f t="shared" si="4733"/>
        <v>1010156</v>
      </c>
      <c r="AM25" s="5">
        <f t="shared" si="4733"/>
        <v>100867</v>
      </c>
      <c r="AN25" s="5">
        <f t="shared" si="4734"/>
        <v>1013636</v>
      </c>
      <c r="AO25" s="5">
        <f t="shared" si="4734"/>
        <v>1013518</v>
      </c>
      <c r="AP25" s="5">
        <f t="shared" si="4734"/>
        <v>1005473</v>
      </c>
      <c r="AQ25" s="5">
        <f t="shared" si="4734"/>
        <v>1004896</v>
      </c>
      <c r="AR25" s="5">
        <f t="shared" si="4734"/>
        <v>1000475</v>
      </c>
      <c r="AS25" s="5">
        <f t="shared" si="4734"/>
        <v>1011636</v>
      </c>
      <c r="AT25" s="5">
        <f t="shared" si="4734"/>
        <v>1014592</v>
      </c>
      <c r="AU25" s="5">
        <f t="shared" si="4734"/>
        <v>4086862</v>
      </c>
      <c r="AV25" s="5">
        <f t="shared" si="4734"/>
        <v>29738079</v>
      </c>
      <c r="AW25" s="5">
        <f t="shared" si="4734"/>
        <v>4099013</v>
      </c>
      <c r="AX25" s="5">
        <f t="shared" si="4735"/>
        <v>1006664</v>
      </c>
      <c r="AY25" s="5">
        <f t="shared" si="4735"/>
        <v>1000191</v>
      </c>
      <c r="AZ25" s="5">
        <f t="shared" si="4735"/>
        <v>1015931</v>
      </c>
      <c r="BA25" s="5">
        <f t="shared" si="4735"/>
        <v>1014037</v>
      </c>
      <c r="BB25" s="5">
        <f t="shared" si="4735"/>
        <v>1006249</v>
      </c>
      <c r="BC25" s="5">
        <f t="shared" si="4735"/>
        <v>1007316</v>
      </c>
      <c r="BD25" s="5" t="str">
        <f t="shared" si="4735"/>
        <v/>
      </c>
      <c r="BE25" s="5">
        <f t="shared" si="4735"/>
        <v>1002321</v>
      </c>
      <c r="BF25" s="5" t="str">
        <f t="shared" si="4735"/>
        <v/>
      </c>
      <c r="BG25" s="5">
        <f t="shared" si="4735"/>
        <v>1010319</v>
      </c>
      <c r="BH25" s="5">
        <f t="shared" si="4736"/>
        <v>1011358</v>
      </c>
      <c r="BI25" s="5">
        <f t="shared" si="4736"/>
        <v>1006968</v>
      </c>
      <c r="BJ25" s="5">
        <f t="shared" si="4736"/>
        <v>1010989</v>
      </c>
      <c r="BK25" s="5">
        <f t="shared" si="4736"/>
        <v>106605784</v>
      </c>
      <c r="BL25" s="5" t="str">
        <f t="shared" si="4736"/>
        <v/>
      </c>
      <c r="BM25" s="5">
        <f t="shared" si="4736"/>
        <v>4072802</v>
      </c>
      <c r="BN25" s="5">
        <f t="shared" si="4736"/>
        <v>4171274</v>
      </c>
      <c r="BO25" s="5">
        <f t="shared" si="4736"/>
        <v>1015197</v>
      </c>
      <c r="BP25" s="5">
        <f t="shared" si="4736"/>
        <v>1004622</v>
      </c>
      <c r="BQ25" s="5">
        <f t="shared" si="4736"/>
        <v>1010729</v>
      </c>
      <c r="BR25" s="5"/>
      <c r="BT25" s="5" t="str">
        <f t="shared" si="4682"/>
        <v>Central State Bank - Calera, AL</v>
      </c>
      <c r="BU25" s="5" t="str">
        <f t="shared" si="4683"/>
        <v/>
      </c>
      <c r="BV25" s="5" t="str">
        <f t="shared" si="4684"/>
        <v/>
      </c>
      <c r="BW25" s="5" t="str">
        <f t="shared" si="4685"/>
        <v>Chambers Bank - Danville, AR</v>
      </c>
      <c r="BX25" s="5" t="str">
        <f t="shared" si="4686"/>
        <v>Bank of Communications - San Francisco Branch - San Francisco, CA</v>
      </c>
      <c r="BY25" s="5" t="str">
        <f t="shared" si="4687"/>
        <v>Evergreen National Bank - Evergreen, CO</v>
      </c>
      <c r="BZ25" s="5" t="str">
        <f t="shared" si="4688"/>
        <v>New Haven Bank - New Haven, CT</v>
      </c>
      <c r="CA25" s="5" t="str">
        <f t="shared" si="4689"/>
        <v>Key National Trust Company of Delaware - Wilmington, DE</v>
      </c>
      <c r="CB25" s="5" t="str">
        <f t="shared" si="4690"/>
        <v>Bank Hapoalim - Miami Representative Office - Miami, FL</v>
      </c>
      <c r="CC25" s="5" t="str">
        <f t="shared" si="4691"/>
        <v>Bank of Madison - Madison, GA</v>
      </c>
      <c r="CD25" s="5" t="str">
        <f t="shared" si="4692"/>
        <v/>
      </c>
      <c r="CE25" s="5" t="str">
        <f t="shared" si="4693"/>
        <v/>
      </c>
      <c r="CF25" s="5" t="str">
        <f t="shared" si="4694"/>
        <v>Bank &amp; Trust Company - Litchfield, IL</v>
      </c>
      <c r="CG25" s="5" t="str">
        <f t="shared" si="4695"/>
        <v>Community State Bank - Avilla, IN</v>
      </c>
      <c r="CH25" s="5" t="str">
        <f t="shared" si="4696"/>
        <v>BankIowa - Cedar Rapids, IA</v>
      </c>
      <c r="CI25" s="5" t="str">
        <f t="shared" si="4697"/>
        <v>Capitol Federal Savings Bank - Topeka, KS</v>
      </c>
      <c r="CJ25" s="5" t="str">
        <f t="shared" si="4698"/>
        <v>Blue Grass Federal Savings and Loan Association - Paris, KY</v>
      </c>
      <c r="CK25" s="5" t="str">
        <f t="shared" si="4699"/>
        <v>Bank of Zachary - Zachary, LA</v>
      </c>
      <c r="CL25" s="5" t="str">
        <f t="shared" si="4700"/>
        <v>Maine Community Bank - Portland, ME</v>
      </c>
      <c r="CM25" s="5" t="str">
        <f t="shared" si="4701"/>
        <v>Harford Bank - Aberdeen, MD</v>
      </c>
      <c r="CN25" s="5" t="str">
        <f t="shared" si="4702"/>
        <v>Brookline Bank - Brookline, MA</v>
      </c>
      <c r="CO25" s="5" t="str">
        <f t="shared" si="4703"/>
        <v>Comerica Bank &amp; Trust, National Association - Ann Arbor, MI</v>
      </c>
      <c r="CP25" s="5" t="str">
        <f t="shared" si="4704"/>
        <v>Bonanza Valley State Bank - Brooten, MN</v>
      </c>
      <c r="CQ25" s="5" t="str">
        <f t="shared" si="4705"/>
        <v>Century Bank - Lucedale, MS</v>
      </c>
      <c r="CR25" s="5" t="str">
        <f t="shared" si="4706"/>
        <v>Bank of Grandin - Grandin, MO</v>
      </c>
      <c r="CS25" s="5" t="str">
        <f t="shared" si="4707"/>
        <v>First Security Bank of Roundup - Roundup, MT</v>
      </c>
      <c r="CT25" s="5" t="str">
        <f t="shared" si="4708"/>
        <v>Bank of Prague - Prague, NE</v>
      </c>
      <c r="CU25" s="5" t="str">
        <f t="shared" si="4709"/>
        <v>Toyota Financial Savings Bank - Henderson, NV</v>
      </c>
      <c r="CV25" s="5" t="str">
        <f t="shared" si="4710"/>
        <v>Walden Mutual Bank - Concord, NH</v>
      </c>
      <c r="CW25" s="5" t="str">
        <f t="shared" si="4711"/>
        <v>First Bank - Hamilton, NJ</v>
      </c>
      <c r="CX25" s="5" t="str">
        <f t="shared" si="4712"/>
        <v>InBank - Raton, NM</v>
      </c>
      <c r="CY25" s="5" t="str">
        <f t="shared" si="4713"/>
        <v>Ballston Spa National Bank - Ballston Spa, NY</v>
      </c>
      <c r="CZ25" s="5" t="str">
        <f t="shared" si="4714"/>
        <v>Hertford Savings Bank, SSB - Hertford, NC</v>
      </c>
      <c r="DA25" s="5" t="str">
        <f t="shared" si="4715"/>
        <v>Dakota Community Bank &amp; Trust, National Association - Hebron, ND</v>
      </c>
      <c r="DB25" s="5" t="str">
        <f t="shared" si="4716"/>
        <v>Farmers &amp; Merchants Bank - Miamisburg, OH</v>
      </c>
      <c r="DC25" s="5" t="str">
        <f t="shared" si="4717"/>
        <v>AVB Bank - Broken Arrow, OK</v>
      </c>
      <c r="DD25" s="5" t="str">
        <f t="shared" si="4718"/>
        <v/>
      </c>
      <c r="DE25" s="5" t="str">
        <f t="shared" si="4719"/>
        <v>Citizens Savings Bank - Clarks Summit, PA</v>
      </c>
      <c r="DF25" s="5" t="str">
        <f t="shared" si="4720"/>
        <v/>
      </c>
      <c r="DG25" s="5" t="str">
        <f t="shared" si="4721"/>
        <v>Dedicated Community Bank - Darlington, SC</v>
      </c>
      <c r="DH25" s="5" t="str">
        <f t="shared" si="4722"/>
        <v>Farmers and Merchants State Bank - Plankinton, SD</v>
      </c>
      <c r="DI25" s="5" t="str">
        <f t="shared" si="4723"/>
        <v>Builtwell Bank - Chattanooga, TN</v>
      </c>
      <c r="DJ25" s="5" t="str">
        <f t="shared" si="4724"/>
        <v>Arrowhead Bank - Llano, TX</v>
      </c>
      <c r="DK25" s="5" t="str">
        <f t="shared" si="4725"/>
        <v>Ford Credit Bank - Salt Lake City, UT</v>
      </c>
      <c r="DL25" s="5" t="str">
        <f t="shared" si="4726"/>
        <v/>
      </c>
      <c r="DM25" s="5" t="str">
        <f t="shared" si="4727"/>
        <v>Elizabeth Building and Loan Association - Portsmouth, VA</v>
      </c>
      <c r="DN25" s="5" t="str">
        <f t="shared" si="4728"/>
        <v>Liberty Bank - Poulsbo, WA</v>
      </c>
      <c r="DO25" s="5" t="str">
        <f t="shared" si="4729"/>
        <v>First Neighborhood Bank, Inc. - Spencer, WV</v>
      </c>
      <c r="DP25" s="5" t="str">
        <f t="shared" si="4730"/>
        <v>Bank of Ontario - Ontario, WI</v>
      </c>
      <c r="DQ25" s="5" t="str">
        <f t="shared" si="4731"/>
        <v>RNB State Bank - Rawlins, WY</v>
      </c>
    </row>
    <row r="26" spans="1:121" x14ac:dyDescent="0.25">
      <c r="A26">
        <v>25</v>
      </c>
      <c r="B26" s="5">
        <v>1011081</v>
      </c>
      <c r="C26" t="str">
        <f t="shared" si="0"/>
        <v>Commonwealth National Bank - Mobile, AL</v>
      </c>
      <c r="D26" s="21" t="s">
        <v>265</v>
      </c>
      <c r="E26" s="19" t="s">
        <v>2829</v>
      </c>
      <c r="F26" s="19" t="s">
        <v>2805</v>
      </c>
      <c r="G26" s="19"/>
      <c r="H26" t="s">
        <v>4310</v>
      </c>
      <c r="I26" t="s">
        <v>5447</v>
      </c>
      <c r="K26" s="27">
        <v>17</v>
      </c>
      <c r="L26" s="28" t="str">
        <f>IF(HLOOKUP('Peer Comparison Tool'!$E$6,StateDropdownData,K26+1,FALSE)=0,"",HLOOKUP('Peer Comparison Tool'!$E$6,StateDropdownData,K26+1,FALSE))</f>
        <v>Carrollton Federal Bank - Carrollton, KY</v>
      </c>
      <c r="M26" s="29">
        <f>IF(HLOOKUP('Peer Comparison Tool'!$E$6,[0]!DropdownData,K26+1,FALSE)=0,"",HLOOKUP('Peer Comparison Tool'!$E$6,[0]!DropdownData,K26+1,FALSE))</f>
        <v>1001472</v>
      </c>
      <c r="N26" s="27">
        <v>17</v>
      </c>
      <c r="O26" s="28" t="str">
        <f>IF(HLOOKUP('Peer Comparison Tool'!$G$6,StateDropdownData,N26+1,FALSE)=0,"",HLOOKUP('Peer Comparison Tool'!$G$6,StateDropdownData,N26+1,FALSE))</f>
        <v>Carroll Bank and Trust - Huntingdon, TN</v>
      </c>
      <c r="P26" s="29">
        <f>IF(HLOOKUP('Peer Comparison Tool'!$G$6,DropdownData,N26+1,FALSE)=0,"",HLOOKUP('Peer Comparison Tool'!$G$6,DropdownData,N26+1,FALSE))</f>
        <v>1010666</v>
      </c>
      <c r="Q26" s="27">
        <v>17</v>
      </c>
      <c r="R26" s="28" t="str">
        <f>IF(HLOOKUP('Peer Comparison Tool'!$I$6,StateDropdownData,Q26+1,FALSE)=0,"",HLOOKUP('Peer Comparison Tool'!$I$6,StateDropdownData,Q26+1,FALSE))</f>
        <v>Community State Bank - Royal Center, IN</v>
      </c>
      <c r="S26" s="29">
        <f>IF(HLOOKUP('Peer Comparison Tool'!$I$6,DropdownData,Q26+1,FALSE)=0,"",HLOOKUP('Peer Comparison Tool'!$I$6,DropdownData,Q26+1,FALSE))</f>
        <v>1016134</v>
      </c>
      <c r="T26" s="5">
        <f t="shared" si="4732"/>
        <v>4081232</v>
      </c>
      <c r="U26" s="5" t="str">
        <f t="shared" si="4732"/>
        <v/>
      </c>
      <c r="V26" s="5" t="str">
        <f t="shared" si="4732"/>
        <v/>
      </c>
      <c r="W26" s="5">
        <f t="shared" si="4732"/>
        <v>1006452</v>
      </c>
      <c r="X26" s="5">
        <f t="shared" si="4732"/>
        <v>4291839</v>
      </c>
      <c r="Y26" s="5">
        <f t="shared" si="4732"/>
        <v>4065799</v>
      </c>
      <c r="Z26" s="5">
        <f t="shared" si="4732"/>
        <v>1010261</v>
      </c>
      <c r="AA26" s="5">
        <f t="shared" si="4732"/>
        <v>4247528</v>
      </c>
      <c r="AB26" s="5">
        <f t="shared" si="4732"/>
        <v>1007814</v>
      </c>
      <c r="AC26" s="5">
        <f t="shared" si="4732"/>
        <v>1013908</v>
      </c>
      <c r="AD26" s="5" t="str">
        <f t="shared" si="4733"/>
        <v/>
      </c>
      <c r="AE26" s="5" t="str">
        <f t="shared" si="4733"/>
        <v/>
      </c>
      <c r="AF26" s="5">
        <f t="shared" si="4733"/>
        <v>4109199</v>
      </c>
      <c r="AG26" s="5">
        <f t="shared" si="4733"/>
        <v>1016134</v>
      </c>
      <c r="AH26" s="5">
        <f t="shared" si="4733"/>
        <v>1006274</v>
      </c>
      <c r="AI26" s="5">
        <f t="shared" si="4733"/>
        <v>1006189</v>
      </c>
      <c r="AJ26" s="5">
        <f t="shared" si="4733"/>
        <v>1001472</v>
      </c>
      <c r="AK26" s="5">
        <f t="shared" si="4733"/>
        <v>1006409</v>
      </c>
      <c r="AL26" s="5">
        <f t="shared" si="4733"/>
        <v>101687</v>
      </c>
      <c r="AM26" s="5">
        <f t="shared" si="4733"/>
        <v>1013621</v>
      </c>
      <c r="AN26" s="5">
        <f t="shared" si="4734"/>
        <v>1013344</v>
      </c>
      <c r="AO26" s="5">
        <f t="shared" si="4734"/>
        <v>1010320</v>
      </c>
      <c r="AP26" s="5">
        <f t="shared" si="4734"/>
        <v>4104643</v>
      </c>
      <c r="AQ26" s="5">
        <f t="shared" si="4734"/>
        <v>1010331</v>
      </c>
      <c r="AR26" s="5">
        <f t="shared" si="4734"/>
        <v>1013734</v>
      </c>
      <c r="AS26" s="5">
        <f t="shared" si="4734"/>
        <v>1011315</v>
      </c>
      <c r="AT26" s="5">
        <f t="shared" si="4734"/>
        <v>1008806</v>
      </c>
      <c r="AU26" s="5">
        <f t="shared" si="4734"/>
        <v>4108826</v>
      </c>
      <c r="AV26" s="5">
        <f t="shared" si="4734"/>
        <v>1009879</v>
      </c>
      <c r="AW26" s="5">
        <f t="shared" si="4734"/>
        <v>111747158</v>
      </c>
      <c r="AX26" s="5">
        <f t="shared" si="4735"/>
        <v>1013681</v>
      </c>
      <c r="AY26" s="5">
        <f t="shared" si="4735"/>
        <v>4257824</v>
      </c>
      <c r="AZ26" s="5">
        <f t="shared" si="4735"/>
        <v>1006701</v>
      </c>
      <c r="BA26" s="5">
        <f t="shared" si="4735"/>
        <v>1014621</v>
      </c>
      <c r="BB26" s="5">
        <f t="shared" si="4735"/>
        <v>1009636</v>
      </c>
      <c r="BC26" s="5">
        <f t="shared" si="4735"/>
        <v>1022287</v>
      </c>
      <c r="BD26" s="5" t="str">
        <f t="shared" si="4735"/>
        <v/>
      </c>
      <c r="BE26" s="5">
        <f t="shared" si="4735"/>
        <v>19926860</v>
      </c>
      <c r="BF26" s="5" t="str">
        <f t="shared" si="4735"/>
        <v/>
      </c>
      <c r="BG26" s="5">
        <f t="shared" si="4735"/>
        <v>1009638</v>
      </c>
      <c r="BH26" s="5">
        <f t="shared" si="4736"/>
        <v>1005629</v>
      </c>
      <c r="BI26" s="5">
        <f t="shared" si="4736"/>
        <v>1010666</v>
      </c>
      <c r="BJ26" s="5">
        <f t="shared" si="4736"/>
        <v>1014484</v>
      </c>
      <c r="BK26" s="5">
        <f t="shared" si="4736"/>
        <v>27406666</v>
      </c>
      <c r="BL26" s="5" t="str">
        <f t="shared" si="4736"/>
        <v/>
      </c>
      <c r="BM26" s="5">
        <f t="shared" si="4736"/>
        <v>1012774</v>
      </c>
      <c r="BN26" s="5">
        <f t="shared" si="4736"/>
        <v>10787462</v>
      </c>
      <c r="BO26" s="5">
        <f t="shared" si="4736"/>
        <v>1015914</v>
      </c>
      <c r="BP26" s="5">
        <f t="shared" si="4736"/>
        <v>1016238</v>
      </c>
      <c r="BQ26" s="5">
        <f t="shared" si="4736"/>
        <v>1010764</v>
      </c>
      <c r="BR26" s="5"/>
      <c r="BT26" s="5" t="str">
        <f t="shared" si="4682"/>
        <v>Citizens Bank &amp; Trust - Guntersville, AL</v>
      </c>
      <c r="BU26" s="5" t="str">
        <f t="shared" si="4683"/>
        <v/>
      </c>
      <c r="BV26" s="5" t="str">
        <f t="shared" si="4684"/>
        <v/>
      </c>
      <c r="BW26" s="5" t="str">
        <f t="shared" si="4685"/>
        <v>Citizens Bank &amp; Trust Company - Van Buren, AR</v>
      </c>
      <c r="BX26" s="5" t="str">
        <f t="shared" si="4686"/>
        <v>Bank of East Asia, Limited, Los Angeles Branch - Alhambra, CA</v>
      </c>
      <c r="BY26" s="5" t="str">
        <f t="shared" si="4687"/>
        <v>Farmers Bank - Ault, CO</v>
      </c>
      <c r="BZ26" s="5" t="str">
        <f t="shared" si="4688"/>
        <v>Newtown Savings Bank - Newtown, CT</v>
      </c>
      <c r="CA26" s="5" t="str">
        <f t="shared" si="4689"/>
        <v>Neuberger Berman Trust Company of Delaware National Association - Wilmington, DE</v>
      </c>
      <c r="CB26" s="5" t="str">
        <f t="shared" si="4690"/>
        <v>Bank of Belle Glade - Belle Glade, FL</v>
      </c>
      <c r="CC26" s="5" t="str">
        <f t="shared" si="4691"/>
        <v>Bank of Monticello - Monticello, GA</v>
      </c>
      <c r="CD26" s="5" t="str">
        <f t="shared" si="4692"/>
        <v/>
      </c>
      <c r="CE26" s="5" t="str">
        <f t="shared" si="4693"/>
        <v/>
      </c>
      <c r="CF26" s="5" t="str">
        <f t="shared" si="4694"/>
        <v>Bank of Belleville - Belleville, IL</v>
      </c>
      <c r="CG26" s="5" t="str">
        <f t="shared" si="4695"/>
        <v>Community State Bank - Royal Center, IN</v>
      </c>
      <c r="CH26" s="5" t="str">
        <f t="shared" si="4696"/>
        <v>Bellevue State Bank - Bellevue, IA</v>
      </c>
      <c r="CI26" s="5" t="str">
        <f t="shared" si="4697"/>
        <v>Carson Bank - Mulvane, KS</v>
      </c>
      <c r="CJ26" s="5" t="str">
        <f t="shared" si="4698"/>
        <v>Carrollton Federal Bank - Carrollton, KY</v>
      </c>
      <c r="CK26" s="5" t="str">
        <f t="shared" si="4699"/>
        <v>Basile State Bank - Basile, LA</v>
      </c>
      <c r="CL26" s="5" t="str">
        <f t="shared" si="4700"/>
        <v>Northeast Bank - Portland, ME</v>
      </c>
      <c r="CM26" s="5" t="str">
        <f t="shared" si="4701"/>
        <v>Hebron Savings Bank - Hebron, MD</v>
      </c>
      <c r="CN26" s="5" t="str">
        <f t="shared" si="4702"/>
        <v>Cambridge Savings Bank - Cambridge, MA</v>
      </c>
      <c r="CO26" s="5" t="str">
        <f t="shared" si="4703"/>
        <v>Commercial Bank - Ithaca, MI</v>
      </c>
      <c r="CP26" s="5" t="str">
        <f t="shared" si="4704"/>
        <v>Bridgewater Bank - Saint Louis Park, MN</v>
      </c>
      <c r="CQ26" s="5" t="str">
        <f t="shared" si="4705"/>
        <v>Citizens Bank - Columbia, MS</v>
      </c>
      <c r="CR26" s="5" t="str">
        <f t="shared" si="4706"/>
        <v>Bank of Iberia - Iberia, MO</v>
      </c>
      <c r="CS26" s="5" t="str">
        <f t="shared" si="4707"/>
        <v>First State Bank of Forsyth - Forsyth, MT</v>
      </c>
      <c r="CT26" s="5" t="str">
        <f t="shared" si="4708"/>
        <v>Bank of Steinauer - Steinauer, NE</v>
      </c>
      <c r="CU26" s="5" t="str">
        <f t="shared" si="4709"/>
        <v>Valley Bank of Nevada - North Las Vegas, NV</v>
      </c>
      <c r="CV26" s="5" t="str">
        <f t="shared" si="4710"/>
        <v>Woodsville Guaranty Savings Bank - Woodsville, NH</v>
      </c>
      <c r="CW26" s="5" t="str">
        <f t="shared" si="4711"/>
        <v>First Commerce Bank - Lakewood, NJ</v>
      </c>
      <c r="CX26" s="5" t="str">
        <f t="shared" si="4712"/>
        <v>James Polk Stone Community Bank - Portales, NM</v>
      </c>
      <c r="CY26" s="5" t="str">
        <f t="shared" si="4713"/>
        <v>Banco Bilbao Vizcaya Argentaria, S.A. New York Branch - New York, NY</v>
      </c>
      <c r="CZ26" s="5" t="str">
        <f t="shared" si="4714"/>
        <v>HomeTrust Bank - Asheville, NC</v>
      </c>
      <c r="DA26" s="5" t="str">
        <f t="shared" si="4715"/>
        <v>Dakota Heritage Bank - Hunter, ND</v>
      </c>
      <c r="DB26" s="5" t="str">
        <f t="shared" si="4716"/>
        <v>Farmers Savings Bank - Spencer, OH</v>
      </c>
      <c r="DC26" s="5" t="str">
        <f t="shared" si="4717"/>
        <v>BancFirst - Oklahoma City, OK</v>
      </c>
      <c r="DD26" s="5" t="str">
        <f t="shared" si="4718"/>
        <v/>
      </c>
      <c r="DE26" s="5" t="str">
        <f t="shared" si="4719"/>
        <v>Clarion County Community Bank - Clarion, PA</v>
      </c>
      <c r="DF26" s="5" t="str">
        <f t="shared" si="4720"/>
        <v/>
      </c>
      <c r="DG26" s="5" t="str">
        <f t="shared" si="4721"/>
        <v>Enterprise Bank of South Carolina - Ehrhardt, SC</v>
      </c>
      <c r="DH26" s="5" t="str">
        <f t="shared" si="4722"/>
        <v>Farmers State Bank - Parkston, SD</v>
      </c>
      <c r="DI26" s="5" t="str">
        <f t="shared" si="4723"/>
        <v>Carroll Bank and Trust - Huntingdon, TN</v>
      </c>
      <c r="DJ26" s="5" t="str">
        <f t="shared" si="4724"/>
        <v>Atascosa Bank - Pleasanton, TX</v>
      </c>
      <c r="DK26" s="5" t="str">
        <f t="shared" si="4725"/>
        <v>GM Financial Bank - Salt Lake City, UT</v>
      </c>
      <c r="DL26" s="5" t="str">
        <f t="shared" si="4726"/>
        <v/>
      </c>
      <c r="DM26" s="5" t="str">
        <f t="shared" si="4727"/>
        <v>Farmers &amp; Merchants Bank - Timberville, VA</v>
      </c>
      <c r="DN26" s="5" t="str">
        <f t="shared" si="4728"/>
        <v>Mountain Pacific Bank - Everett, WA</v>
      </c>
      <c r="DO26" s="5" t="str">
        <f t="shared" si="4729"/>
        <v>FNB Bank, Inc. - Romney, WV</v>
      </c>
      <c r="DP26" s="5" t="str">
        <f t="shared" si="4730"/>
        <v>Bank of Prairie du Sac - Prairie Du Sac, WI</v>
      </c>
      <c r="DQ26" s="5" t="str">
        <f t="shared" si="4731"/>
        <v>RSNB Bank - Rock Springs, WY</v>
      </c>
    </row>
    <row r="27" spans="1:121" x14ac:dyDescent="0.25">
      <c r="A27">
        <v>26</v>
      </c>
      <c r="B27" s="5">
        <v>1009741</v>
      </c>
      <c r="C27" t="str">
        <f t="shared" si="0"/>
        <v>Community Neighbor Bank - Camden, AL</v>
      </c>
      <c r="D27" s="21" t="s">
        <v>2109</v>
      </c>
      <c r="E27" s="19" t="s">
        <v>2830</v>
      </c>
      <c r="F27" s="19" t="s">
        <v>2805</v>
      </c>
      <c r="G27" s="19"/>
      <c r="H27" t="s">
        <v>4441</v>
      </c>
      <c r="I27" t="s">
        <v>5448</v>
      </c>
      <c r="K27" s="27">
        <v>18</v>
      </c>
      <c r="L27" s="28" t="str">
        <f>IF(HLOOKUP('Peer Comparison Tool'!$E$6,StateDropdownData,K27+1,FALSE)=0,"",HLOOKUP('Peer Comparison Tool'!$E$6,StateDropdownData,K27+1,FALSE))</f>
        <v>Central Bank &amp; Trust Company - Lexington, KY</v>
      </c>
      <c r="M27" s="29">
        <f>IF(HLOOKUP('Peer Comparison Tool'!$E$6,[0]!DropdownData,K27+1,FALSE)=0,"",HLOOKUP('Peer Comparison Tool'!$E$6,[0]!DropdownData,K27+1,FALSE))</f>
        <v>1016366</v>
      </c>
      <c r="N27" s="27">
        <v>18</v>
      </c>
      <c r="O27" s="28" t="str">
        <f>IF(HLOOKUP('Peer Comparison Tool'!$G$6,StateDropdownData,N27+1,FALSE)=0,"",HLOOKUP('Peer Comparison Tool'!$G$6,StateDropdownData,N27+1,FALSE))</f>
        <v>CBBC Bank - Maryville, TN</v>
      </c>
      <c r="P27" s="29">
        <f>IF(HLOOKUP('Peer Comparison Tool'!$G$6,DropdownData,N27+1,FALSE)=0,"",HLOOKUP('Peer Comparison Tool'!$G$6,DropdownData,N27+1,FALSE))</f>
        <v>1006777</v>
      </c>
      <c r="Q27" s="27">
        <v>18</v>
      </c>
      <c r="R27" s="28" t="str">
        <f>IF(HLOOKUP('Peer Comparison Tool'!$I$6,StateDropdownData,Q27+1,FALSE)=0,"",HLOOKUP('Peer Comparison Tool'!$I$6,StateDropdownData,Q27+1,FALSE))</f>
        <v>Crossroads Bank - Wabash, IN</v>
      </c>
      <c r="S27" s="29">
        <f>IF(HLOOKUP('Peer Comparison Tool'!$I$6,DropdownData,Q27+1,FALSE)=0,"",HLOOKUP('Peer Comparison Tool'!$I$6,DropdownData,Q27+1,FALSE))</f>
        <v>1001515</v>
      </c>
      <c r="T27" s="5">
        <f t="shared" si="4732"/>
        <v>1010896</v>
      </c>
      <c r="U27" s="5" t="str">
        <f t="shared" si="4732"/>
        <v/>
      </c>
      <c r="V27" s="5" t="str">
        <f t="shared" si="4732"/>
        <v/>
      </c>
      <c r="W27" s="5">
        <f t="shared" si="4732"/>
        <v>1004452</v>
      </c>
      <c r="X27" s="5">
        <f t="shared" si="4732"/>
        <v>1012219</v>
      </c>
      <c r="Y27" s="5">
        <f t="shared" si="4732"/>
        <v>1015756</v>
      </c>
      <c r="Z27" s="5">
        <f t="shared" si="4732"/>
        <v>1010708</v>
      </c>
      <c r="AA27" s="5">
        <f t="shared" si="4732"/>
        <v>1001600</v>
      </c>
      <c r="AB27" s="5">
        <f t="shared" si="4732"/>
        <v>4142607</v>
      </c>
      <c r="AC27" s="5">
        <f t="shared" si="4732"/>
        <v>1015656</v>
      </c>
      <c r="AD27" s="5" t="str">
        <f t="shared" si="4733"/>
        <v/>
      </c>
      <c r="AE27" s="5" t="str">
        <f t="shared" si="4733"/>
        <v/>
      </c>
      <c r="AF27" s="5">
        <f t="shared" si="4733"/>
        <v>1007901</v>
      </c>
      <c r="AG27" s="5">
        <f t="shared" si="4733"/>
        <v>1001515</v>
      </c>
      <c r="AH27" s="5">
        <f t="shared" si="4733"/>
        <v>1014158</v>
      </c>
      <c r="AI27" s="5">
        <f t="shared" si="4733"/>
        <v>1005048</v>
      </c>
      <c r="AJ27" s="5">
        <f t="shared" si="4733"/>
        <v>1016366</v>
      </c>
      <c r="AK27" s="5">
        <f t="shared" si="4733"/>
        <v>1001881</v>
      </c>
      <c r="AL27" s="5">
        <f t="shared" si="4733"/>
        <v>1007654</v>
      </c>
      <c r="AM27" s="5">
        <f t="shared" si="4733"/>
        <v>1002366</v>
      </c>
      <c r="AN27" s="5">
        <f t="shared" si="4734"/>
        <v>1008749</v>
      </c>
      <c r="AO27" s="5">
        <f t="shared" si="4734"/>
        <v>101530944</v>
      </c>
      <c r="AP27" s="5">
        <f t="shared" si="4734"/>
        <v>1005972</v>
      </c>
      <c r="AQ27" s="5">
        <f t="shared" si="4734"/>
        <v>1012984</v>
      </c>
      <c r="AR27" s="5">
        <f t="shared" si="4734"/>
        <v>1015519</v>
      </c>
      <c r="AS27" s="5">
        <f t="shared" si="4734"/>
        <v>4104875</v>
      </c>
      <c r="AT27" s="5">
        <f t="shared" si="4734"/>
        <v>1009897</v>
      </c>
      <c r="AU27" s="5">
        <f t="shared" si="4734"/>
        <v>1021707</v>
      </c>
      <c r="AV27" s="5" t="str">
        <f t="shared" si="4734"/>
        <v/>
      </c>
      <c r="AW27" s="5">
        <f t="shared" si="4734"/>
        <v>1009368</v>
      </c>
      <c r="AX27" s="5">
        <f t="shared" si="4735"/>
        <v>1016493</v>
      </c>
      <c r="AY27" s="5">
        <f t="shared" si="4735"/>
        <v>4819626</v>
      </c>
      <c r="AZ27" s="5">
        <f t="shared" si="4735"/>
        <v>1008506</v>
      </c>
      <c r="BA27" s="5">
        <f t="shared" si="4735"/>
        <v>1014193</v>
      </c>
      <c r="BB27" s="5">
        <f t="shared" si="4735"/>
        <v>1008102</v>
      </c>
      <c r="BC27" s="5">
        <f t="shared" si="4735"/>
        <v>1009712</v>
      </c>
      <c r="BD27" s="5" t="str">
        <f t="shared" si="4735"/>
        <v/>
      </c>
      <c r="BE27" s="5">
        <f t="shared" si="4735"/>
        <v>1008986</v>
      </c>
      <c r="BF27" s="5" t="str">
        <f t="shared" si="4735"/>
        <v/>
      </c>
      <c r="BG27" s="5">
        <f t="shared" si="4735"/>
        <v>1007571</v>
      </c>
      <c r="BH27" s="5">
        <f t="shared" si="4736"/>
        <v>1009082</v>
      </c>
      <c r="BI27" s="5">
        <f t="shared" si="4736"/>
        <v>1006777</v>
      </c>
      <c r="BJ27" s="5">
        <f t="shared" si="4736"/>
        <v>1010733</v>
      </c>
      <c r="BK27" s="5">
        <f t="shared" si="4736"/>
        <v>1007082</v>
      </c>
      <c r="BL27" s="5" t="str">
        <f t="shared" si="4736"/>
        <v/>
      </c>
      <c r="BM27" s="5">
        <f t="shared" si="4736"/>
        <v>1013896</v>
      </c>
      <c r="BN27" s="5">
        <f t="shared" si="4736"/>
        <v>136541273</v>
      </c>
      <c r="BO27" s="5">
        <f t="shared" si="4736"/>
        <v>1011689</v>
      </c>
      <c r="BP27" s="5">
        <f t="shared" si="4736"/>
        <v>1005661</v>
      </c>
      <c r="BQ27" s="5">
        <f t="shared" si="4736"/>
        <v>1015741</v>
      </c>
      <c r="BR27" s="5"/>
      <c r="BT27" s="5" t="str">
        <f t="shared" si="4682"/>
        <v>Citizens' Bank, Inc. - Robertsdale, AL</v>
      </c>
      <c r="BU27" s="5" t="str">
        <f t="shared" si="4683"/>
        <v/>
      </c>
      <c r="BV27" s="5" t="str">
        <f t="shared" si="4684"/>
        <v/>
      </c>
      <c r="BW27" s="5" t="str">
        <f t="shared" si="4685"/>
        <v>Commercial Bank &amp; Trust Company - Monticello, AR</v>
      </c>
      <c r="BX27" s="5" t="str">
        <f t="shared" si="4686"/>
        <v>Bank of Hope - Los Angeles, CA</v>
      </c>
      <c r="BY27" s="5" t="str">
        <f t="shared" si="4687"/>
        <v>Farmers State Bank of Calhan - Calhan, CO</v>
      </c>
      <c r="BZ27" s="5" t="str">
        <f t="shared" si="4688"/>
        <v>Northwest Community Bank - Winsted, CT</v>
      </c>
      <c r="CA27" s="5" t="str">
        <f t="shared" si="4689"/>
        <v>Santander Bank, National Association - Wilmington, DE</v>
      </c>
      <c r="CB27" s="5" t="str">
        <f t="shared" si="4690"/>
        <v>Bank of Central Florida - Lakeland, FL</v>
      </c>
      <c r="CC27" s="5" t="str">
        <f t="shared" si="4691"/>
        <v>Bank of Newington - Newington, GA</v>
      </c>
      <c r="CD27" s="5" t="str">
        <f t="shared" si="4692"/>
        <v/>
      </c>
      <c r="CE27" s="5" t="str">
        <f t="shared" si="4693"/>
        <v/>
      </c>
      <c r="CF27" s="5" t="str">
        <f t="shared" si="4694"/>
        <v>Bank of Bourbonnais - Bourbonnais, IL</v>
      </c>
      <c r="CG27" s="5" t="str">
        <f t="shared" si="4695"/>
        <v>Crossroads Bank - Wabash, IN</v>
      </c>
      <c r="CH27" s="5" t="str">
        <f t="shared" si="4696"/>
        <v>Benton County State Bank - Blairstown, IA</v>
      </c>
      <c r="CI27" s="5" t="str">
        <f t="shared" si="4697"/>
        <v>CBW Bank - Weir, KS</v>
      </c>
      <c r="CJ27" s="5" t="str">
        <f t="shared" si="4698"/>
        <v>Central Bank &amp; Trust Company - Lexington, KY</v>
      </c>
      <c r="CK27" s="5" t="str">
        <f t="shared" si="4699"/>
        <v>Beauregard Federal Savings Bank - DeRidder, LA</v>
      </c>
      <c r="CL27" s="5" t="str">
        <f t="shared" si="4700"/>
        <v>Norway Savings Bank - Norway, ME</v>
      </c>
      <c r="CM27" s="5" t="str">
        <f t="shared" si="4701"/>
        <v>Homewood Federal Savings Bank - Baltimore, MD</v>
      </c>
      <c r="CN27" s="5" t="str">
        <f t="shared" si="4702"/>
        <v>Canton Co-operative Bank - Canton, MA</v>
      </c>
      <c r="CO27" s="5" t="str">
        <f t="shared" si="4703"/>
        <v>Community Unity Bank - Birmingham, MI</v>
      </c>
      <c r="CP27" s="5" t="str">
        <f t="shared" si="4704"/>
        <v>Castle Rock Bank - Castle Rock, MN</v>
      </c>
      <c r="CQ27" s="5" t="str">
        <f t="shared" si="4705"/>
        <v>Citizens Bank and Trust Company - Marks, MS</v>
      </c>
      <c r="CR27" s="5" t="str">
        <f t="shared" si="4706"/>
        <v>Bank of Monticello - Monticello, MO</v>
      </c>
      <c r="CS27" s="5" t="str">
        <f t="shared" si="4707"/>
        <v>Freedom Bank - Columbia Falls, MT</v>
      </c>
      <c r="CT27" s="5" t="str">
        <f t="shared" si="4708"/>
        <v>Bank of the Valley - Bellwood, NE</v>
      </c>
      <c r="CU27" s="5" t="str">
        <f t="shared" si="4709"/>
        <v>Wells Fargo National Bank West - Las Vegas, NV</v>
      </c>
      <c r="CV27" s="5" t="str">
        <f t="shared" si="4710"/>
        <v/>
      </c>
      <c r="CW27" s="5" t="str">
        <f t="shared" si="4711"/>
        <v>First Hope Bank, A National Banking Association - Hope, NJ</v>
      </c>
      <c r="CX27" s="5" t="str">
        <f t="shared" si="4712"/>
        <v>Lea County State Bank - Hobbs, NM</v>
      </c>
      <c r="CY27" s="5" t="str">
        <f t="shared" si="4713"/>
        <v>Banco Bradesco SA - New York Branch - New York, NY</v>
      </c>
      <c r="CZ27" s="5" t="str">
        <f t="shared" si="4714"/>
        <v>Jackson Savings Bank, SSB - Sylva, NC</v>
      </c>
      <c r="DA27" s="5" t="str">
        <f t="shared" si="4715"/>
        <v>Dakota Western Bank - Bowman, ND</v>
      </c>
      <c r="DB27" s="5" t="str">
        <f t="shared" si="4716"/>
        <v>Farmers State Bank - West Salem, OH</v>
      </c>
      <c r="DC27" s="5" t="str">
        <f t="shared" si="4717"/>
        <v>Bank 360 - Cordell, OK</v>
      </c>
      <c r="DD27" s="5" t="str">
        <f t="shared" si="4718"/>
        <v/>
      </c>
      <c r="DE27" s="5" t="str">
        <f t="shared" si="4719"/>
        <v>CNB Bank - Clearfield, PA</v>
      </c>
      <c r="DF27" s="5" t="str">
        <f t="shared" si="4720"/>
        <v/>
      </c>
      <c r="DG27" s="5" t="str">
        <f t="shared" si="4721"/>
        <v>Farmers and Merchants Bank of South Carolina - Holly Hill, SC</v>
      </c>
      <c r="DH27" s="5" t="str">
        <f t="shared" si="4722"/>
        <v>Farmers State Bank - Hosmer, SD</v>
      </c>
      <c r="DI27" s="5" t="str">
        <f t="shared" si="4723"/>
        <v>CBBC Bank - Maryville, TN</v>
      </c>
      <c r="DJ27" s="5" t="str">
        <f t="shared" si="4724"/>
        <v>Austin Bank, Texas National Association - Jacksonville, TX</v>
      </c>
      <c r="DK27" s="5" t="str">
        <f t="shared" si="4725"/>
        <v>Green Dot Bank - Provo, UT</v>
      </c>
      <c r="DL27" s="5" t="str">
        <f t="shared" si="4726"/>
        <v/>
      </c>
      <c r="DM27" s="5" t="str">
        <f t="shared" si="4727"/>
        <v>Farmers &amp; Merchants Bank of Craig County - New Castle, VA</v>
      </c>
      <c r="DN27" s="5" t="str">
        <f t="shared" si="4728"/>
        <v>National Digital Trust Company - Seattle, WA</v>
      </c>
      <c r="DO27" s="5" t="str">
        <f t="shared" si="4729"/>
        <v>Freedom Bank, Inc. - Belington, WV</v>
      </c>
      <c r="DP27" s="5" t="str">
        <f t="shared" si="4730"/>
        <v>Bank of Sun Prairie - Sun Prairie, WI</v>
      </c>
      <c r="DQ27" s="5" t="str">
        <f t="shared" si="4731"/>
        <v>Security State Bank - Basin, WY</v>
      </c>
    </row>
    <row r="28" spans="1:121" x14ac:dyDescent="0.25">
      <c r="A28">
        <v>27</v>
      </c>
      <c r="B28" s="5">
        <v>1009779</v>
      </c>
      <c r="C28" t="str">
        <f t="shared" si="0"/>
        <v>Community Spirit Bank - Red Bay, AL</v>
      </c>
      <c r="D28" s="21" t="s">
        <v>2110</v>
      </c>
      <c r="E28" s="19" t="s">
        <v>2831</v>
      </c>
      <c r="F28" s="19" t="s">
        <v>2805</v>
      </c>
      <c r="G28" s="19"/>
      <c r="H28" t="s">
        <v>4528</v>
      </c>
      <c r="I28" t="s">
        <v>5449</v>
      </c>
      <c r="K28" s="27">
        <v>19</v>
      </c>
      <c r="L28" s="28" t="str">
        <f>IF(HLOOKUP('Peer Comparison Tool'!$E$6,StateDropdownData,K28+1,FALSE)=0,"",HLOOKUP('Peer Comparison Tool'!$E$6,StateDropdownData,K28+1,FALSE))</f>
        <v>Century Bank of Kentucky, Inc. - Lawrenceburg, KY</v>
      </c>
      <c r="M28" s="29">
        <f>IF(HLOOKUP('Peer Comparison Tool'!$E$6,[0]!DropdownData,K28+1,FALSE)=0,"",HLOOKUP('Peer Comparison Tool'!$E$6,[0]!DropdownData,K28+1,FALSE))</f>
        <v>4053311</v>
      </c>
      <c r="N28" s="27">
        <v>19</v>
      </c>
      <c r="O28" s="28" t="str">
        <f>IF(HLOOKUP('Peer Comparison Tool'!$G$6,StateDropdownData,N28+1,FALSE)=0,"",HLOOKUP('Peer Comparison Tool'!$G$6,StateDropdownData,N28+1,FALSE))</f>
        <v>CedarStone Bank - Lebanon, TN</v>
      </c>
      <c r="P28" s="29">
        <f>IF(HLOOKUP('Peer Comparison Tool'!$G$6,DropdownData,N28+1,FALSE)=0,"",HLOOKUP('Peer Comparison Tool'!$G$6,DropdownData,N28+1,FALSE))</f>
        <v>4094513</v>
      </c>
      <c r="Q28" s="27">
        <v>19</v>
      </c>
      <c r="R28" s="28" t="str">
        <f>IF(HLOOKUP('Peer Comparison Tool'!$I$6,StateDropdownData,Q28+1,FALSE)=0,"",HLOOKUP('Peer Comparison Tool'!$I$6,StateDropdownData,Q28+1,FALSE))</f>
        <v>DeMotte State Bank - Demotte, IN</v>
      </c>
      <c r="S28" s="29">
        <f>IF(HLOOKUP('Peer Comparison Tool'!$I$6,DropdownData,Q28+1,FALSE)=0,"",HLOOKUP('Peer Comparison Tool'!$I$6,DropdownData,Q28+1,FALSE))</f>
        <v>1010634</v>
      </c>
      <c r="T28" s="5">
        <f t="shared" si="4732"/>
        <v>9315675</v>
      </c>
      <c r="U28" s="5" t="str">
        <f t="shared" si="4732"/>
        <v/>
      </c>
      <c r="V28" s="5" t="str">
        <f t="shared" si="4732"/>
        <v/>
      </c>
      <c r="W28" s="5">
        <f t="shared" si="4732"/>
        <v>1008731</v>
      </c>
      <c r="X28" s="5">
        <f t="shared" si="4732"/>
        <v>13322438</v>
      </c>
      <c r="Y28" s="5">
        <f t="shared" si="4732"/>
        <v>1024682</v>
      </c>
      <c r="Z28" s="5">
        <f t="shared" si="4732"/>
        <v>100788</v>
      </c>
      <c r="AA28" s="5">
        <f t="shared" si="4732"/>
        <v>4239491</v>
      </c>
      <c r="AB28" s="5">
        <f t="shared" si="4732"/>
        <v>1011117</v>
      </c>
      <c r="AC28" s="5">
        <f t="shared" si="4732"/>
        <v>1006251</v>
      </c>
      <c r="AD28" s="5" t="str">
        <f t="shared" si="4733"/>
        <v/>
      </c>
      <c r="AE28" s="5" t="str">
        <f t="shared" si="4733"/>
        <v/>
      </c>
      <c r="AF28" s="5">
        <f t="shared" si="4733"/>
        <v>1015791</v>
      </c>
      <c r="AG28" s="5">
        <f t="shared" si="4733"/>
        <v>1010634</v>
      </c>
      <c r="AH28" s="5">
        <f t="shared" si="4733"/>
        <v>1013777</v>
      </c>
      <c r="AI28" s="5">
        <f t="shared" si="4733"/>
        <v>1004799</v>
      </c>
      <c r="AJ28" s="5">
        <f t="shared" si="4733"/>
        <v>4053311</v>
      </c>
      <c r="AK28" s="5">
        <f t="shared" si="4733"/>
        <v>1012388</v>
      </c>
      <c r="AL28" s="5">
        <f t="shared" si="4733"/>
        <v>1005511</v>
      </c>
      <c r="AM28" s="5">
        <f t="shared" si="4733"/>
        <v>1002272</v>
      </c>
      <c r="AN28" s="5">
        <f t="shared" si="4734"/>
        <v>1011660</v>
      </c>
      <c r="AO28" s="5">
        <f t="shared" si="4734"/>
        <v>1012359</v>
      </c>
      <c r="AP28" s="5">
        <f t="shared" si="4734"/>
        <v>1007891</v>
      </c>
      <c r="AQ28" s="5">
        <f t="shared" si="4734"/>
        <v>1991038</v>
      </c>
      <c r="AR28" s="5">
        <f t="shared" si="4734"/>
        <v>1014850</v>
      </c>
      <c r="AS28" s="5">
        <f t="shared" si="4734"/>
        <v>1011431</v>
      </c>
      <c r="AT28" s="5">
        <f t="shared" si="4734"/>
        <v>1005595</v>
      </c>
      <c r="AU28" s="5" t="str">
        <f t="shared" si="4734"/>
        <v/>
      </c>
      <c r="AV28" s="5" t="str">
        <f t="shared" si="4734"/>
        <v/>
      </c>
      <c r="AW28" s="5">
        <f t="shared" si="4734"/>
        <v>1006411</v>
      </c>
      <c r="AX28" s="5">
        <f t="shared" si="4735"/>
        <v>1009331</v>
      </c>
      <c r="AY28" s="5">
        <f t="shared" si="4735"/>
        <v>6783076</v>
      </c>
      <c r="AZ28" s="5">
        <f t="shared" si="4735"/>
        <v>1009178</v>
      </c>
      <c r="BA28" s="5">
        <f t="shared" si="4735"/>
        <v>1015719</v>
      </c>
      <c r="BB28" s="5">
        <f t="shared" si="4735"/>
        <v>4056710</v>
      </c>
      <c r="BC28" s="5">
        <f t="shared" si="4735"/>
        <v>1005969</v>
      </c>
      <c r="BD28" s="5" t="str">
        <f t="shared" si="4735"/>
        <v/>
      </c>
      <c r="BE28" s="5">
        <f t="shared" si="4735"/>
        <v>1015611</v>
      </c>
      <c r="BF28" s="5" t="str">
        <f t="shared" si="4735"/>
        <v/>
      </c>
      <c r="BG28" s="5">
        <f t="shared" si="4735"/>
        <v>4053194</v>
      </c>
      <c r="BH28" s="5">
        <f t="shared" si="4736"/>
        <v>1005285</v>
      </c>
      <c r="BI28" s="5">
        <f t="shared" si="4736"/>
        <v>4094513</v>
      </c>
      <c r="BJ28" s="5">
        <f t="shared" si="4736"/>
        <v>4122618</v>
      </c>
      <c r="BK28" s="5">
        <f t="shared" si="4736"/>
        <v>1011545</v>
      </c>
      <c r="BL28" s="5" t="str">
        <f t="shared" si="4736"/>
        <v/>
      </c>
      <c r="BM28" s="5">
        <f t="shared" si="4736"/>
        <v>1012058</v>
      </c>
      <c r="BN28" s="5">
        <f t="shared" si="4736"/>
        <v>1000661</v>
      </c>
      <c r="BO28" s="5">
        <f t="shared" si="4736"/>
        <v>1012837</v>
      </c>
      <c r="BP28" s="5">
        <f t="shared" si="4736"/>
        <v>1015024</v>
      </c>
      <c r="BQ28" s="5">
        <f t="shared" si="4736"/>
        <v>1136028</v>
      </c>
      <c r="BR28" s="5"/>
      <c r="BT28" s="5" t="str">
        <f t="shared" si="4682"/>
        <v>Commerceone Bank - Birmingham, AL</v>
      </c>
      <c r="BU28" s="5" t="str">
        <f t="shared" si="4683"/>
        <v/>
      </c>
      <c r="BV28" s="5" t="str">
        <f t="shared" si="4684"/>
        <v/>
      </c>
      <c r="BW28" s="5" t="str">
        <f t="shared" si="4685"/>
        <v>Community State Bank - Bradley, AR</v>
      </c>
      <c r="BX28" s="5" t="str">
        <f t="shared" si="4686"/>
        <v>Bank of India - San Francisco Agency - San Francisco, CA</v>
      </c>
      <c r="BY28" s="5" t="str">
        <f t="shared" si="4687"/>
        <v>First American State Bank - Greenwood Village, CO</v>
      </c>
      <c r="BZ28" s="5" t="str">
        <f t="shared" si="4688"/>
        <v>Patriot Bank, National Association - Stamford, CT</v>
      </c>
      <c r="CA28" s="5" t="str">
        <f t="shared" si="4689"/>
        <v>Stifel Trust Company Delaware, National Association - Wilmington, DE</v>
      </c>
      <c r="CB28" s="5" t="str">
        <f t="shared" si="4690"/>
        <v>Bank of Pensacola - Pensacola, FL</v>
      </c>
      <c r="CC28" s="5" t="str">
        <f t="shared" si="4691"/>
        <v>Bank of Wrightsville - Wrightsville, GA</v>
      </c>
      <c r="CD28" s="5" t="str">
        <f t="shared" si="4692"/>
        <v/>
      </c>
      <c r="CE28" s="5" t="str">
        <f t="shared" si="4693"/>
        <v/>
      </c>
      <c r="CF28" s="5" t="str">
        <f t="shared" si="4694"/>
        <v>Bank of Calhoun County - Hardin, IL</v>
      </c>
      <c r="CG28" s="5" t="str">
        <f t="shared" si="4695"/>
        <v>DeMotte State Bank - Demotte, IN</v>
      </c>
      <c r="CH28" s="5" t="str">
        <f t="shared" si="4696"/>
        <v>Blue Grass Savings Bank - Blue Grass, IA</v>
      </c>
      <c r="CI28" s="5" t="str">
        <f t="shared" si="4697"/>
        <v>Centera Bank - Sublette, KS</v>
      </c>
      <c r="CJ28" s="5" t="str">
        <f t="shared" si="4698"/>
        <v>Century Bank of Kentucky, Inc. - Lawrenceburg, KY</v>
      </c>
      <c r="CK28" s="5" t="str">
        <f t="shared" si="4699"/>
        <v>BOM Bank - Natchitoches, LA</v>
      </c>
      <c r="CL28" s="5" t="str">
        <f t="shared" si="4700"/>
        <v>Partners Bank of New England - Sanford, ME</v>
      </c>
      <c r="CM28" s="5" t="str">
        <f t="shared" si="4701"/>
        <v>Jarrettsville Federal Savings and Loan Association - Jarrettsville, MD</v>
      </c>
      <c r="CN28" s="5" t="str">
        <f t="shared" si="4702"/>
        <v>Cape Ann Savings Bank - Gloucester, MA</v>
      </c>
      <c r="CO28" s="5" t="str">
        <f t="shared" si="4703"/>
        <v>County National Bank - Hillsdale, MI</v>
      </c>
      <c r="CP28" s="5" t="str">
        <f t="shared" si="4704"/>
        <v>CenBank - Buffalo Lake, MN</v>
      </c>
      <c r="CQ28" s="5" t="str">
        <f t="shared" si="4705"/>
        <v>Commerce Bank - Corinth, MS</v>
      </c>
      <c r="CR28" s="5" t="str">
        <f t="shared" si="4706"/>
        <v>Bank of New Cambria - New Cambria, MO</v>
      </c>
      <c r="CS28" s="5" t="str">
        <f t="shared" si="4707"/>
        <v>Garfield County Bank - Jordan, MT</v>
      </c>
      <c r="CT28" s="5" t="str">
        <f t="shared" si="4708"/>
        <v>BankFirst - Norfolk, NE</v>
      </c>
      <c r="CU28" s="5" t="str">
        <f t="shared" si="4709"/>
        <v/>
      </c>
      <c r="CV28" s="5" t="str">
        <f t="shared" si="4710"/>
        <v/>
      </c>
      <c r="CW28" s="5" t="str">
        <f t="shared" si="4711"/>
        <v>First National Bank of Absecon - Absecon, NJ</v>
      </c>
      <c r="CX28" s="5" t="str">
        <f t="shared" si="4712"/>
        <v>Main Bank - Albuquerque, NM</v>
      </c>
      <c r="CY28" s="5" t="str">
        <f t="shared" si="4713"/>
        <v>Banco De Bogota, New York Agency - New York, NY</v>
      </c>
      <c r="CZ28" s="5" t="str">
        <f t="shared" si="4714"/>
        <v>KS Bank, Inc. - Smithfield, NC</v>
      </c>
      <c r="DA28" s="5" t="str">
        <f t="shared" si="4715"/>
        <v>Farmers &amp; Merchants Bank of North Dakota - Tolna, ND</v>
      </c>
      <c r="DB28" s="5" t="str">
        <f t="shared" si="4716"/>
        <v>FDS Bank - Mason, OH</v>
      </c>
      <c r="DC28" s="5" t="str">
        <f t="shared" si="4717"/>
        <v>Bank of Commerce - Chelsea, OK</v>
      </c>
      <c r="DD28" s="5" t="str">
        <f t="shared" si="4718"/>
        <v/>
      </c>
      <c r="DE28" s="5" t="str">
        <f t="shared" si="4719"/>
        <v>Commercial Bank &amp; Trust of PA - Latrobe, PA</v>
      </c>
      <c r="DF28" s="5" t="str">
        <f t="shared" si="4720"/>
        <v/>
      </c>
      <c r="DG28" s="5" t="str">
        <f t="shared" si="4721"/>
        <v>First Capital Bank - Charleston, SC</v>
      </c>
      <c r="DH28" s="5" t="str">
        <f t="shared" si="4722"/>
        <v>Farmers State Bank of Canton - Canton, SD</v>
      </c>
      <c r="DI28" s="5" t="str">
        <f t="shared" si="4723"/>
        <v>CedarStone Bank - Lebanon, TN</v>
      </c>
      <c r="DJ28" s="5" t="str">
        <f t="shared" si="4724"/>
        <v>Austin Capital Bank SSB - Austin, TX</v>
      </c>
      <c r="DK28" s="5" t="str">
        <f t="shared" si="4725"/>
        <v>Holladay Bank and Trust - Holladay, UT</v>
      </c>
      <c r="DL28" s="5" t="str">
        <f t="shared" si="4726"/>
        <v/>
      </c>
      <c r="DM28" s="5" t="str">
        <f t="shared" si="4727"/>
        <v>Farmers and Miners Bank - Pennington Gap, VA</v>
      </c>
      <c r="DN28" s="5" t="str">
        <f t="shared" si="4728"/>
        <v>Olympia Federal Savings and Loan Association - Olympia, WA</v>
      </c>
      <c r="DO28" s="5" t="str">
        <f t="shared" si="4729"/>
        <v>Grant County Bank - Petersburg, WV</v>
      </c>
      <c r="DP28" s="5" t="str">
        <f t="shared" si="4730"/>
        <v>Bank of Wisconsin Dells - Wisconsin Dells, WI</v>
      </c>
      <c r="DQ28" s="5" t="str">
        <f t="shared" si="4731"/>
        <v>State Bank - Green River, WY</v>
      </c>
    </row>
    <row r="29" spans="1:121" x14ac:dyDescent="0.25">
      <c r="A29">
        <v>28</v>
      </c>
      <c r="B29" s="5">
        <v>1001771</v>
      </c>
      <c r="C29" t="str">
        <f t="shared" si="0"/>
        <v>Cullman Savings Bank - Cullman, AL</v>
      </c>
      <c r="D29" s="21" t="s">
        <v>9401</v>
      </c>
      <c r="E29" s="19" t="s">
        <v>2833</v>
      </c>
      <c r="F29" s="19" t="s">
        <v>2805</v>
      </c>
      <c r="G29" s="19"/>
      <c r="H29" t="s">
        <v>4666</v>
      </c>
      <c r="I29" t="s">
        <v>3287</v>
      </c>
      <c r="K29" s="27">
        <v>20</v>
      </c>
      <c r="L29" s="28" t="str">
        <f>IF(HLOOKUP('Peer Comparison Tool'!$E$6,StateDropdownData,K29+1,FALSE)=0,"",HLOOKUP('Peer Comparison Tool'!$E$6,StateDropdownData,K29+1,FALSE))</f>
        <v>Citizens Bank - Mount Vernon, KY</v>
      </c>
      <c r="M29" s="29">
        <f>IF(HLOOKUP('Peer Comparison Tool'!$E$6,[0]!DropdownData,K29+1,FALSE)=0,"",HLOOKUP('Peer Comparison Tool'!$E$6,[0]!DropdownData,K29+1,FALSE))</f>
        <v>1014353</v>
      </c>
      <c r="N29" s="27">
        <v>20</v>
      </c>
      <c r="O29" s="28" t="str">
        <f>IF(HLOOKUP('Peer Comparison Tool'!$G$6,StateDropdownData,N29+1,FALSE)=0,"",HLOOKUP('Peer Comparison Tool'!$G$6,StateDropdownData,N29+1,FALSE))</f>
        <v>Centennial Bank - Trezevant, TN</v>
      </c>
      <c r="P29" s="29">
        <f>IF(HLOOKUP('Peer Comparison Tool'!$G$6,DropdownData,N29+1,FALSE)=0,"",HLOOKUP('Peer Comparison Tool'!$G$6,DropdownData,N29+1,FALSE))</f>
        <v>1010535</v>
      </c>
      <c r="Q29" s="27">
        <v>20</v>
      </c>
      <c r="R29" s="28" t="str">
        <f>IF(HLOOKUP('Peer Comparison Tool'!$I$6,StateDropdownData,Q29+1,FALSE)=0,"",HLOOKUP('Peer Comparison Tool'!$I$6,StateDropdownData,Q29+1,FALSE))</f>
        <v>Everence Trust Company - Goshen, IN</v>
      </c>
      <c r="S29" s="29">
        <f>IF(HLOOKUP('Peer Comparison Tool'!$I$6,DropdownData,Q29+1,FALSE)=0,"",HLOOKUP('Peer Comparison Tool'!$I$6,DropdownData,Q29+1,FALSE))</f>
        <v>4053833</v>
      </c>
      <c r="T29" s="5">
        <f t="shared" si="4732"/>
        <v>1011081</v>
      </c>
      <c r="U29" s="5" t="str">
        <f t="shared" si="4732"/>
        <v/>
      </c>
      <c r="V29" s="5" t="str">
        <f t="shared" si="4732"/>
        <v/>
      </c>
      <c r="W29" s="5">
        <f t="shared" si="4732"/>
        <v>1005679</v>
      </c>
      <c r="X29" s="5">
        <f t="shared" si="4732"/>
        <v>100643</v>
      </c>
      <c r="Y29" s="5">
        <f t="shared" si="4732"/>
        <v>4142850</v>
      </c>
      <c r="Z29" s="5">
        <f t="shared" si="4732"/>
        <v>1005531</v>
      </c>
      <c r="AA29" s="5">
        <f t="shared" si="4732"/>
        <v>1024072</v>
      </c>
      <c r="AB29" s="5">
        <f t="shared" si="4732"/>
        <v>4146055</v>
      </c>
      <c r="AC29" s="5">
        <f t="shared" si="4732"/>
        <v>1005236</v>
      </c>
      <c r="AD29" s="5" t="str">
        <f t="shared" si="4733"/>
        <v/>
      </c>
      <c r="AE29" s="5" t="str">
        <f t="shared" si="4733"/>
        <v/>
      </c>
      <c r="AF29" s="5">
        <f t="shared" si="4733"/>
        <v>4721026</v>
      </c>
      <c r="AG29" s="5">
        <f t="shared" si="4733"/>
        <v>4053833</v>
      </c>
      <c r="AH29" s="5">
        <f t="shared" si="4733"/>
        <v>1013184</v>
      </c>
      <c r="AI29" s="5">
        <f t="shared" si="4733"/>
        <v>1006964</v>
      </c>
      <c r="AJ29" s="5">
        <f t="shared" si="4733"/>
        <v>1014353</v>
      </c>
      <c r="AK29" s="5">
        <f t="shared" si="4733"/>
        <v>1011270</v>
      </c>
      <c r="AL29" s="5">
        <f t="shared" si="4733"/>
        <v>1000510</v>
      </c>
      <c r="AM29" s="5">
        <f t="shared" si="4733"/>
        <v>11224391</v>
      </c>
      <c r="AN29" s="5">
        <f t="shared" si="4734"/>
        <v>1005616</v>
      </c>
      <c r="AO29" s="5">
        <f t="shared" si="4734"/>
        <v>1001541</v>
      </c>
      <c r="AP29" s="5">
        <f t="shared" si="4734"/>
        <v>1016543</v>
      </c>
      <c r="AQ29" s="5">
        <f t="shared" si="4734"/>
        <v>1009665</v>
      </c>
      <c r="AR29" s="5">
        <f t="shared" si="4734"/>
        <v>1012436</v>
      </c>
      <c r="AS29" s="5">
        <f t="shared" si="4734"/>
        <v>1981026</v>
      </c>
      <c r="AT29" s="5">
        <f t="shared" si="4734"/>
        <v>1007479</v>
      </c>
      <c r="AU29" s="5" t="str">
        <f t="shared" si="4734"/>
        <v/>
      </c>
      <c r="AV29" s="5" t="str">
        <f t="shared" si="4734"/>
        <v/>
      </c>
      <c r="AW29" s="5">
        <f t="shared" si="4734"/>
        <v>1011441</v>
      </c>
      <c r="AX29" s="5">
        <f t="shared" si="4735"/>
        <v>1000173</v>
      </c>
      <c r="AY29" s="5">
        <f t="shared" si="4735"/>
        <v>8680078</v>
      </c>
      <c r="AZ29" s="5">
        <f t="shared" si="4735"/>
        <v>1002336</v>
      </c>
      <c r="BA29" s="5">
        <f t="shared" si="4735"/>
        <v>1012302</v>
      </c>
      <c r="BB29" s="5">
        <f t="shared" si="4735"/>
        <v>1001296</v>
      </c>
      <c r="BC29" s="5">
        <f t="shared" si="4735"/>
        <v>4086894</v>
      </c>
      <c r="BD29" s="5" t="str">
        <f t="shared" si="4735"/>
        <v/>
      </c>
      <c r="BE29" s="5">
        <f t="shared" si="4735"/>
        <v>1008651</v>
      </c>
      <c r="BF29" s="5" t="str">
        <f t="shared" si="4735"/>
        <v/>
      </c>
      <c r="BG29" s="5">
        <f t="shared" si="4735"/>
        <v>1024735</v>
      </c>
      <c r="BH29" s="5">
        <f t="shared" si="4736"/>
        <v>1005117</v>
      </c>
      <c r="BI29" s="5">
        <f t="shared" si="4736"/>
        <v>1010535</v>
      </c>
      <c r="BJ29" s="5">
        <f t="shared" si="4736"/>
        <v>4149588</v>
      </c>
      <c r="BK29" s="5">
        <f t="shared" si="4736"/>
        <v>1009673</v>
      </c>
      <c r="BL29" s="5" t="str">
        <f t="shared" si="4736"/>
        <v/>
      </c>
      <c r="BM29" s="5">
        <f t="shared" si="4736"/>
        <v>1015082</v>
      </c>
      <c r="BN29" s="5">
        <f t="shared" si="4736"/>
        <v>1981021</v>
      </c>
      <c r="BO29" s="5">
        <f t="shared" si="4736"/>
        <v>1012677</v>
      </c>
      <c r="BP29" s="5">
        <f t="shared" si="4736"/>
        <v>1009089</v>
      </c>
      <c r="BQ29" s="5">
        <f t="shared" si="4736"/>
        <v>1005127</v>
      </c>
      <c r="BR29" s="5"/>
      <c r="BT29" s="5" t="str">
        <f t="shared" si="4682"/>
        <v>Commonwealth National Bank - Mobile, AL</v>
      </c>
      <c r="BU29" s="5" t="str">
        <f t="shared" si="4683"/>
        <v/>
      </c>
      <c r="BV29" s="5" t="str">
        <f t="shared" si="4684"/>
        <v/>
      </c>
      <c r="BW29" s="5" t="str">
        <f t="shared" si="4685"/>
        <v>Connect Bank - Star City, AR</v>
      </c>
      <c r="BX29" s="5" t="str">
        <f t="shared" si="4686"/>
        <v>Bank of Marin - Novato, CA</v>
      </c>
      <c r="BY29" s="5" t="str">
        <f t="shared" si="4687"/>
        <v>First FarmBank - Greeley, CO</v>
      </c>
      <c r="BZ29" s="5" t="str">
        <f t="shared" si="4688"/>
        <v>Stafford Savings Bank - Stafford Springs, CT</v>
      </c>
      <c r="CA29" s="5" t="str">
        <f t="shared" si="4689"/>
        <v>TD Bank USA, National Association - Wilmington, DE</v>
      </c>
      <c r="CB29" s="5" t="str">
        <f t="shared" si="4690"/>
        <v>BankFlorida - Dade City, FL</v>
      </c>
      <c r="CC29" s="5" t="str">
        <f t="shared" si="4691"/>
        <v>BankSouth - Greensboro, GA</v>
      </c>
      <c r="CD29" s="5" t="str">
        <f t="shared" si="4692"/>
        <v/>
      </c>
      <c r="CE29" s="5" t="str">
        <f t="shared" si="4693"/>
        <v/>
      </c>
      <c r="CF29" s="5" t="str">
        <f t="shared" si="4694"/>
        <v>Bank of China - Chicago Branch - Chicago, IL</v>
      </c>
      <c r="CG29" s="5" t="str">
        <f t="shared" si="4695"/>
        <v>Everence Trust Company - Goshen, IN</v>
      </c>
      <c r="CH29" s="5" t="str">
        <f t="shared" si="4696"/>
        <v>Boone Bank &amp; Trust Co. - Boone, IA</v>
      </c>
      <c r="CI29" s="5" t="str">
        <f t="shared" si="4697"/>
        <v>Central National Bank - Junction City, KS</v>
      </c>
      <c r="CJ29" s="5" t="str">
        <f t="shared" si="4698"/>
        <v>Citizens Bank - Mount Vernon, KY</v>
      </c>
      <c r="CK29" s="5" t="str">
        <f t="shared" si="4699"/>
        <v>Bonvenu Bank N.A. - Bossier City, LA</v>
      </c>
      <c r="CL29" s="5" t="str">
        <f t="shared" si="4700"/>
        <v>Rockland Savings Bank, FSB - Rockland, ME</v>
      </c>
      <c r="CM29" s="5" t="str">
        <f t="shared" si="4701"/>
        <v>Middletown Valley Bank - Middletown, MD</v>
      </c>
      <c r="CN29" s="5" t="str">
        <f t="shared" si="4702"/>
        <v>Cape Cod Co-Operative Bank - Hyannis, MA</v>
      </c>
      <c r="CO29" s="5" t="str">
        <f t="shared" si="4703"/>
        <v>Dearborn Federal Savings Bank - Dearborn, MI</v>
      </c>
      <c r="CP29" s="5" t="str">
        <f t="shared" si="4704"/>
        <v>Center National Bank - Litchfield, MN</v>
      </c>
      <c r="CQ29" s="5" t="str">
        <f t="shared" si="4705"/>
        <v>Community Bank of Mississippi - Flowood, MS</v>
      </c>
      <c r="CR29" s="5" t="str">
        <f t="shared" si="4706"/>
        <v>Bank of New Madrid - New Madrid, MO</v>
      </c>
      <c r="CS29" s="5" t="str">
        <f t="shared" si="4707"/>
        <v>Glacier Bank, Inc. - Kalispell, MT</v>
      </c>
      <c r="CT29" s="5" t="str">
        <f t="shared" si="4708"/>
        <v>Banner Capital Bank - Harrisburg, NE</v>
      </c>
      <c r="CU29" s="5" t="str">
        <f t="shared" si="4709"/>
        <v/>
      </c>
      <c r="CV29" s="5" t="str">
        <f t="shared" si="4710"/>
        <v/>
      </c>
      <c r="CW29" s="5" t="str">
        <f t="shared" si="4711"/>
        <v>First National Bank of Elmer - Elmer, NJ</v>
      </c>
      <c r="CX29" s="5" t="str">
        <f t="shared" si="4712"/>
        <v>Pioneer Bank - Roswell, NM</v>
      </c>
      <c r="CY29" s="5" t="str">
        <f t="shared" si="4713"/>
        <v>Banco de la Nacion Argentina - New York Branch - New York, NY</v>
      </c>
      <c r="CZ29" s="5" t="str">
        <f t="shared" si="4714"/>
        <v>Lifestore Bank - West Jefferson, NC</v>
      </c>
      <c r="DA29" s="5" t="str">
        <f t="shared" si="4715"/>
        <v>Farmers and Merchants State Bank - Langdon, ND</v>
      </c>
      <c r="DB29" s="5" t="str">
        <f t="shared" si="4716"/>
        <v>Fidelity Federal Savings and Loan Association of Delaware - Delaware, OH</v>
      </c>
      <c r="DC29" s="5" t="str">
        <f t="shared" si="4717"/>
        <v>Bank of Commerce - Duncan, OK</v>
      </c>
      <c r="DD29" s="5" t="str">
        <f t="shared" si="4718"/>
        <v/>
      </c>
      <c r="DE29" s="5" t="str">
        <f t="shared" si="4719"/>
        <v>Community Bank - Carmichaels, PA</v>
      </c>
      <c r="DF29" s="5" t="str">
        <f t="shared" si="4720"/>
        <v/>
      </c>
      <c r="DG29" s="5" t="str">
        <f t="shared" si="4721"/>
        <v>First Community Bank - Lexington, SC</v>
      </c>
      <c r="DH29" s="5" t="str">
        <f t="shared" si="4722"/>
        <v>First Bank &amp; Trust - Brookings, SD</v>
      </c>
      <c r="DI29" s="5" t="str">
        <f t="shared" si="4723"/>
        <v>Centennial Bank - Trezevant, TN</v>
      </c>
      <c r="DJ29" s="5" t="str">
        <f t="shared" si="4724"/>
        <v>Austin County State Bank - Bellville, TX</v>
      </c>
      <c r="DK29" s="5" t="str">
        <f t="shared" si="4725"/>
        <v>Home Savings Bank - Salt Lake City, UT</v>
      </c>
      <c r="DL29" s="5" t="str">
        <f t="shared" si="4726"/>
        <v/>
      </c>
      <c r="DM29" s="5" t="str">
        <f t="shared" si="4727"/>
        <v>First Bank - Strasburg, VA</v>
      </c>
      <c r="DN29" s="5" t="str">
        <f t="shared" si="4728"/>
        <v>Pacific Crest Savings Bank - Lynnwood, WA</v>
      </c>
      <c r="DO29" s="5" t="str">
        <f t="shared" si="4729"/>
        <v>Guaranty Bank Inc. - Williamson, WV</v>
      </c>
      <c r="DP29" s="5" t="str">
        <f t="shared" si="4730"/>
        <v>Bankers' Bank - Madison, WI</v>
      </c>
      <c r="DQ29" s="5" t="str">
        <f t="shared" si="4731"/>
        <v>Summit National Bank - Hulett, WY</v>
      </c>
    </row>
    <row r="30" spans="1:121" x14ac:dyDescent="0.25">
      <c r="A30">
        <v>29</v>
      </c>
      <c r="B30" s="5">
        <v>1010112</v>
      </c>
      <c r="C30" t="str">
        <f t="shared" si="0"/>
        <v>Dozier Bank - Dozier, AL</v>
      </c>
      <c r="D30" s="21" t="s">
        <v>10457</v>
      </c>
      <c r="E30" s="19" t="s">
        <v>2850</v>
      </c>
      <c r="F30" s="19" t="s">
        <v>2805</v>
      </c>
      <c r="G30" s="19"/>
      <c r="H30" t="s">
        <v>4603</v>
      </c>
      <c r="I30" t="s">
        <v>5450</v>
      </c>
      <c r="K30" s="27">
        <v>21</v>
      </c>
      <c r="L30" s="28" t="str">
        <f>IF(HLOOKUP('Peer Comparison Tool'!$E$6,StateDropdownData,K30+1,FALSE)=0,"",HLOOKUP('Peer Comparison Tool'!$E$6,StateDropdownData,K30+1,FALSE))</f>
        <v>Citizens Bank &amp; Trust Co. of Jackson - Jackson, KY</v>
      </c>
      <c r="M30" s="29">
        <f>IF(HLOOKUP('Peer Comparison Tool'!$E$6,[0]!DropdownData,K30+1,FALSE)=0,"",HLOOKUP('Peer Comparison Tool'!$E$6,[0]!DropdownData,K30+1,FALSE))</f>
        <v>1013423</v>
      </c>
      <c r="N30" s="27">
        <v>21</v>
      </c>
      <c r="O30" s="28" t="str">
        <f>IF(HLOOKUP('Peer Comparison Tool'!$G$6,StateDropdownData,N30+1,FALSE)=0,"",HLOOKUP('Peer Comparison Tool'!$G$6,StateDropdownData,N30+1,FALSE))</f>
        <v>Central Bank - Savannah, TN</v>
      </c>
      <c r="P30" s="29">
        <f>IF(HLOOKUP('Peer Comparison Tool'!$G$6,DropdownData,N30+1,FALSE)=0,"",HLOOKUP('Peer Comparison Tool'!$G$6,DropdownData,N30+1,FALSE))</f>
        <v>1007356</v>
      </c>
      <c r="Q30" s="27">
        <v>21</v>
      </c>
      <c r="R30" s="28" t="str">
        <f>IF(HLOOKUP('Peer Comparison Tool'!$I$6,StateDropdownData,Q30+1,FALSE)=0,"",HLOOKUP('Peer Comparison Tool'!$I$6,StateDropdownData,Q30+1,FALSE))</f>
        <v>Farmers and Mechanics Federal Savings Bank - Bloomfield, IN</v>
      </c>
      <c r="S30" s="29">
        <f>IF(HLOOKUP('Peer Comparison Tool'!$I$6,DropdownData,Q30+1,FALSE)=0,"",HLOOKUP('Peer Comparison Tool'!$I$6,DropdownData,Q30+1,FALSE))</f>
        <v>1000585</v>
      </c>
      <c r="T30" s="5">
        <f t="shared" ref="T30:AC39" si="4737">IFERROR(IF(VLOOKUP(INDEX($L$2:$HEG$5,4,T$471+$Q30-1),$B$2:$F$5568,5,FALSE)=T$473,INDEX($L$2:$HEG$5,4,T$471+$Q30-1),""),"")</f>
        <v>1009741</v>
      </c>
      <c r="U30" s="5" t="str">
        <f t="shared" si="4737"/>
        <v/>
      </c>
      <c r="V30" s="5" t="str">
        <f t="shared" si="4737"/>
        <v/>
      </c>
      <c r="W30" s="5">
        <f t="shared" si="4737"/>
        <v>1016148</v>
      </c>
      <c r="X30" s="5">
        <f t="shared" si="4737"/>
        <v>4100556</v>
      </c>
      <c r="Y30" s="5">
        <f t="shared" si="4737"/>
        <v>1010318</v>
      </c>
      <c r="Z30" s="5">
        <f t="shared" si="4737"/>
        <v>4103488</v>
      </c>
      <c r="AA30" s="5">
        <f t="shared" si="4737"/>
        <v>1010126</v>
      </c>
      <c r="AB30" s="5">
        <f t="shared" si="4737"/>
        <v>115022068</v>
      </c>
      <c r="AC30" s="5">
        <f t="shared" si="4737"/>
        <v>1016378</v>
      </c>
      <c r="AD30" s="5" t="str">
        <f t="shared" ref="AD30:AM39" si="4738">IFERROR(IF(VLOOKUP(INDEX($L$2:$HEG$5,4,AD$471+$Q30-1),$B$2:$F$5568,5,FALSE)=AD$473,INDEX($L$2:$HEG$5,4,AD$471+$Q30-1),""),"")</f>
        <v/>
      </c>
      <c r="AE30" s="5" t="str">
        <f t="shared" si="4738"/>
        <v/>
      </c>
      <c r="AF30" s="5">
        <f t="shared" si="4738"/>
        <v>1015991</v>
      </c>
      <c r="AG30" s="5">
        <f t="shared" si="4738"/>
        <v>1000585</v>
      </c>
      <c r="AH30" s="5">
        <f t="shared" si="4738"/>
        <v>1014566</v>
      </c>
      <c r="AI30" s="5">
        <f t="shared" si="4738"/>
        <v>1016484</v>
      </c>
      <c r="AJ30" s="5">
        <f t="shared" si="4738"/>
        <v>1013423</v>
      </c>
      <c r="AK30" s="5">
        <f t="shared" si="4738"/>
        <v>1015371</v>
      </c>
      <c r="AL30" s="5">
        <f t="shared" si="4738"/>
        <v>1008249</v>
      </c>
      <c r="AM30" s="5">
        <f t="shared" si="4738"/>
        <v>1003110</v>
      </c>
      <c r="AN30" s="5">
        <f t="shared" ref="AN30:AW39" si="4739">IFERROR(IF(VLOOKUP(INDEX($L$2:$HEG$5,4,AN$471+$Q30-1),$B$2:$F$5568,5,FALSE)=AN$473,INDEX($L$2:$HEG$5,4,AN$471+$Q30-1),""),"")</f>
        <v>1012123</v>
      </c>
      <c r="AO30" s="5">
        <f t="shared" si="4739"/>
        <v>1011859</v>
      </c>
      <c r="AP30" s="5">
        <f t="shared" si="4739"/>
        <v>4214934</v>
      </c>
      <c r="AQ30" s="5">
        <f t="shared" si="4739"/>
        <v>1008977</v>
      </c>
      <c r="AR30" s="5">
        <f t="shared" si="4739"/>
        <v>1014090</v>
      </c>
      <c r="AS30" s="5">
        <f t="shared" si="4739"/>
        <v>1011421</v>
      </c>
      <c r="AT30" s="5">
        <f t="shared" si="4739"/>
        <v>1016125</v>
      </c>
      <c r="AU30" s="5" t="str">
        <f t="shared" si="4739"/>
        <v/>
      </c>
      <c r="AV30" s="5" t="str">
        <f t="shared" si="4739"/>
        <v/>
      </c>
      <c r="AW30" s="5">
        <f t="shared" si="4739"/>
        <v>113535892</v>
      </c>
      <c r="AX30" s="5">
        <f t="shared" ref="AX30:BG39" si="4740">IFERROR(IF(VLOOKUP(INDEX($L$2:$HEG$5,4,AX$471+$Q30-1),$B$2:$F$5568,5,FALSE)=AX$473,INDEX($L$2:$HEG$5,4,AX$471+$Q30-1),""),"")</f>
        <v>1006613</v>
      </c>
      <c r="AY30" s="5">
        <f t="shared" si="4740"/>
        <v>8577774</v>
      </c>
      <c r="AZ30" s="5">
        <f t="shared" si="4740"/>
        <v>4157597</v>
      </c>
      <c r="BA30" s="5">
        <f t="shared" si="4740"/>
        <v>1006988</v>
      </c>
      <c r="BB30" s="5">
        <f t="shared" si="4740"/>
        <v>1012894</v>
      </c>
      <c r="BC30" s="5">
        <f t="shared" si="4740"/>
        <v>1008301</v>
      </c>
      <c r="BD30" s="5" t="str">
        <f t="shared" si="4740"/>
        <v/>
      </c>
      <c r="BE30" s="5">
        <f t="shared" si="4740"/>
        <v>1005639</v>
      </c>
      <c r="BF30" s="5" t="str">
        <f t="shared" si="4740"/>
        <v/>
      </c>
      <c r="BG30" s="5">
        <f t="shared" si="4740"/>
        <v>1008342</v>
      </c>
      <c r="BH30" s="5">
        <f t="shared" ref="BH30:BQ39" si="4741">IFERROR(IF(VLOOKUP(INDEX($L$2:$HEG$5,4,BH$471+$Q30-1),$B$2:$F$5568,5,FALSE)=BH$473,INDEX($L$2:$HEG$5,4,BH$471+$Q30-1),""),"")</f>
        <v>1009449</v>
      </c>
      <c r="BI30" s="5">
        <f t="shared" si="4741"/>
        <v>1007356</v>
      </c>
      <c r="BJ30" s="5">
        <f t="shared" si="4741"/>
        <v>1010141</v>
      </c>
      <c r="BK30" s="5">
        <f t="shared" si="4741"/>
        <v>1003287</v>
      </c>
      <c r="BL30" s="5" t="str">
        <f t="shared" si="4741"/>
        <v/>
      </c>
      <c r="BM30" s="5">
        <f t="shared" si="4741"/>
        <v>1024885</v>
      </c>
      <c r="BN30" s="5">
        <f t="shared" si="4741"/>
        <v>1009617</v>
      </c>
      <c r="BO30" s="5">
        <f t="shared" si="4741"/>
        <v>1000973</v>
      </c>
      <c r="BP30" s="5">
        <f t="shared" si="4741"/>
        <v>1009584</v>
      </c>
      <c r="BQ30" s="5">
        <f t="shared" si="4741"/>
        <v>1005318</v>
      </c>
      <c r="BR30" s="5"/>
      <c r="BT30" s="5" t="str">
        <f t="shared" si="4682"/>
        <v>Community Neighbor Bank - Camden, AL</v>
      </c>
      <c r="BU30" s="5" t="str">
        <f t="shared" si="4683"/>
        <v/>
      </c>
      <c r="BV30" s="5" t="str">
        <f t="shared" si="4684"/>
        <v/>
      </c>
      <c r="BW30" s="5" t="str">
        <f t="shared" si="4685"/>
        <v>Cross Bank - Wynne, AR</v>
      </c>
      <c r="BX30" s="5" t="str">
        <f t="shared" si="4686"/>
        <v>Bank of San Francisco - San Francisco, CA</v>
      </c>
      <c r="BY30" s="5" t="str">
        <f t="shared" si="4687"/>
        <v>First National Bank Colorado - Las Animas, CO</v>
      </c>
      <c r="BZ30" s="5" t="str">
        <f t="shared" si="4688"/>
        <v>The First Bank of Greenwich - Cos Cob, CT</v>
      </c>
      <c r="CA30" s="5" t="str">
        <f t="shared" si="4689"/>
        <v>TD Bank, National Association - Wilmington, DE</v>
      </c>
      <c r="CB30" s="5" t="str">
        <f t="shared" si="4690"/>
        <v>BankMiami - Coral Gables, FL</v>
      </c>
      <c r="CC30" s="5" t="str">
        <f t="shared" si="4691"/>
        <v>Barwick Banking Company - Barwick, GA</v>
      </c>
      <c r="CD30" s="5" t="str">
        <f t="shared" si="4692"/>
        <v/>
      </c>
      <c r="CE30" s="5" t="str">
        <f t="shared" si="4693"/>
        <v/>
      </c>
      <c r="CF30" s="5" t="str">
        <f t="shared" si="4694"/>
        <v>Bank of Farmington - Farmington, IL</v>
      </c>
      <c r="CG30" s="5" t="str">
        <f t="shared" si="4695"/>
        <v>Farmers and Mechanics Federal Savings Bank - Bloomfield, IN</v>
      </c>
      <c r="CH30" s="5" t="str">
        <f t="shared" si="4696"/>
        <v>Breda Savings Bank - Breda, IA</v>
      </c>
      <c r="CI30" s="5" t="str">
        <f t="shared" si="4697"/>
        <v>Citizens Bank of Kansas - Kingman, KS</v>
      </c>
      <c r="CJ30" s="5" t="str">
        <f t="shared" si="4698"/>
        <v>Citizens Bank &amp; Trust Co. of Jackson - Jackson, KY</v>
      </c>
      <c r="CK30" s="5" t="str">
        <f t="shared" si="4699"/>
        <v>Caldwell Bank &amp; Trust Company - Columbia, LA</v>
      </c>
      <c r="CL30" s="5" t="str">
        <f t="shared" si="4700"/>
        <v>Saco &amp; Biddeford Savings Institution - Saco, ME</v>
      </c>
      <c r="CM30" s="5" t="str">
        <f t="shared" si="4701"/>
        <v>Presidential Bank, FSB - Bethesda, MD</v>
      </c>
      <c r="CN30" s="5" t="str">
        <f t="shared" si="4702"/>
        <v>Cape Cod Five Cents Savings Bank - Hyannis, MA</v>
      </c>
      <c r="CO30" s="5" t="str">
        <f t="shared" si="4703"/>
        <v>Eastern Michigan Bank - Croswell, MI</v>
      </c>
      <c r="CP30" s="5" t="str">
        <f t="shared" si="4704"/>
        <v>Cetera Trust Company, N.A. - Saint Paul, MN</v>
      </c>
      <c r="CQ30" s="5" t="str">
        <f t="shared" si="4705"/>
        <v>Copiah Bank - Hazlehurst, MS</v>
      </c>
      <c r="CR30" s="5" t="str">
        <f t="shared" si="4706"/>
        <v>Bank of Odessa - Odessa, MO</v>
      </c>
      <c r="CS30" s="5" t="str">
        <f t="shared" si="4707"/>
        <v>Independence Bank - Havre, MT</v>
      </c>
      <c r="CT30" s="5" t="str">
        <f t="shared" si="4708"/>
        <v>Battle Creek State Bank - Battle Creek, NE</v>
      </c>
      <c r="CU30" s="5" t="str">
        <f t="shared" si="4709"/>
        <v/>
      </c>
      <c r="CV30" s="5" t="str">
        <f t="shared" si="4710"/>
        <v/>
      </c>
      <c r="CW30" s="5" t="str">
        <f t="shared" si="4711"/>
        <v>Five Rivers Bank - Paramus, NJ</v>
      </c>
      <c r="CX30" s="5" t="str">
        <f t="shared" si="4712"/>
        <v>Southwest Capital Bank - Albuquerque, NM</v>
      </c>
      <c r="CY30" s="5" t="str">
        <f t="shared" si="4713"/>
        <v>Banco do Brasil SA - New York Branch - New York, NY</v>
      </c>
      <c r="CZ30" s="5" t="str">
        <f t="shared" si="4714"/>
        <v>Live Oak Banking Company - Wilmington, NC</v>
      </c>
      <c r="DA30" s="5" t="str">
        <f t="shared" si="4715"/>
        <v>First International Bank and Trust - Watford City, ND</v>
      </c>
      <c r="DB30" s="5" t="str">
        <f t="shared" si="4716"/>
        <v>Fifth Third Bank, National Association - Cincinnati, OH</v>
      </c>
      <c r="DC30" s="5" t="str">
        <f t="shared" si="4717"/>
        <v>Bank of Eufaula - Eufaula, OK</v>
      </c>
      <c r="DD30" s="5" t="str">
        <f t="shared" si="4718"/>
        <v/>
      </c>
      <c r="DE30" s="5" t="str">
        <f t="shared" si="4719"/>
        <v>Community State Bank of Orbisonia - Orbisonia, PA</v>
      </c>
      <c r="DF30" s="5" t="str">
        <f t="shared" si="4720"/>
        <v/>
      </c>
      <c r="DG30" s="5" t="str">
        <f t="shared" si="4721"/>
        <v>First National Bank of South Carolina - Holly Hill, SC</v>
      </c>
      <c r="DH30" s="5" t="str">
        <f t="shared" si="4722"/>
        <v>First Dakota National Bank - Yankton, SD</v>
      </c>
      <c r="DI30" s="5" t="str">
        <f t="shared" si="4723"/>
        <v>Central Bank - Savannah, TN</v>
      </c>
      <c r="DJ30" s="5" t="str">
        <f t="shared" si="4724"/>
        <v>Avana Bank - Abilene, TX</v>
      </c>
      <c r="DK30" s="5" t="str">
        <f t="shared" si="4725"/>
        <v>LendingClub Bank, National Association - Lehi, UT</v>
      </c>
      <c r="DL30" s="5" t="str">
        <f t="shared" si="4726"/>
        <v/>
      </c>
      <c r="DM30" s="5" t="str">
        <f t="shared" si="4727"/>
        <v>First Community Bank - Bluefield, VA</v>
      </c>
      <c r="DN30" s="5" t="str">
        <f t="shared" si="4728"/>
        <v>Peoples Bank - Bellingham, WA</v>
      </c>
      <c r="DO30" s="5" t="str">
        <f t="shared" si="4729"/>
        <v>Hancock County Savings Bank, F.S.B. - Chester, WV</v>
      </c>
      <c r="DP30" s="5" t="str">
        <f t="shared" si="4730"/>
        <v>Banner Banks - Birnamwood, WI</v>
      </c>
      <c r="DQ30" s="5" t="str">
        <f t="shared" si="4731"/>
        <v>Sundance State Bank - Sundance, WY</v>
      </c>
    </row>
    <row r="31" spans="1:121" x14ac:dyDescent="0.25">
      <c r="A31">
        <v>30</v>
      </c>
      <c r="B31" s="5">
        <v>1010143</v>
      </c>
      <c r="C31" t="str">
        <f t="shared" si="0"/>
        <v>EvaBank - Cullman, AL</v>
      </c>
      <c r="D31" s="21" t="s">
        <v>1283</v>
      </c>
      <c r="E31" s="19" t="s">
        <v>2833</v>
      </c>
      <c r="F31" s="19" t="s">
        <v>2805</v>
      </c>
      <c r="G31" s="19"/>
      <c r="H31" t="s">
        <v>4613</v>
      </c>
      <c r="I31" t="s">
        <v>5451</v>
      </c>
      <c r="K31" s="27">
        <v>22</v>
      </c>
      <c r="L31" s="28" t="str">
        <f>IF(HLOOKUP('Peer Comparison Tool'!$E$6,StateDropdownData,K31+1,FALSE)=0,"",HLOOKUP('Peer Comparison Tool'!$E$6,StateDropdownData,K31+1,FALSE))</f>
        <v>Citizens Bank &amp; Trust Company - Campbellsville, KY</v>
      </c>
      <c r="M31" s="29">
        <f>IF(HLOOKUP('Peer Comparison Tool'!$E$6,[0]!DropdownData,K31+1,FALSE)=0,"",HLOOKUP('Peer Comparison Tool'!$E$6,[0]!DropdownData,K31+1,FALSE))</f>
        <v>1014211</v>
      </c>
      <c r="N31" s="27">
        <v>22</v>
      </c>
      <c r="O31" s="28" t="str">
        <f>IF(HLOOKUP('Peer Comparison Tool'!$G$6,StateDropdownData,N31+1,FALSE)=0,"",HLOOKUP('Peer Comparison Tool'!$G$6,StateDropdownData,N31+1,FALSE))</f>
        <v>Citizens Bank - Lafayette, TN</v>
      </c>
      <c r="P31" s="29">
        <f>IF(HLOOKUP('Peer Comparison Tool'!$G$6,DropdownData,N31+1,FALSE)=0,"",HLOOKUP('Peer Comparison Tool'!$G$6,DropdownData,N31+1,FALSE))</f>
        <v>1004958</v>
      </c>
      <c r="Q31" s="27">
        <v>22</v>
      </c>
      <c r="R31" s="28" t="str">
        <f>IF(HLOOKUP('Peer Comparison Tool'!$I$6,StateDropdownData,Q31+1,FALSE)=0,"",HLOOKUP('Peer Comparison Tool'!$I$6,StateDropdownData,Q31+1,FALSE))</f>
        <v>Farmers and Merchants Bank - Laotto, IN</v>
      </c>
      <c r="S31" s="29">
        <f>IF(HLOOKUP('Peer Comparison Tool'!$I$6,DropdownData,Q31+1,FALSE)=0,"",HLOOKUP('Peer Comparison Tool'!$I$6,DropdownData,Q31+1,FALSE))</f>
        <v>1008662</v>
      </c>
      <c r="T31" s="5">
        <f t="shared" si="4737"/>
        <v>1009779</v>
      </c>
      <c r="U31" s="5" t="str">
        <f t="shared" si="4737"/>
        <v/>
      </c>
      <c r="V31" s="5" t="str">
        <f t="shared" si="4737"/>
        <v/>
      </c>
      <c r="W31" s="5">
        <f t="shared" si="4737"/>
        <v>1010328</v>
      </c>
      <c r="X31" s="5">
        <f t="shared" si="4737"/>
        <v>1009912</v>
      </c>
      <c r="Y31" s="5">
        <f t="shared" si="4737"/>
        <v>1009829</v>
      </c>
      <c r="Z31" s="5">
        <f t="shared" si="4737"/>
        <v>1007270</v>
      </c>
      <c r="AA31" s="5">
        <f t="shared" si="4737"/>
        <v>4072408</v>
      </c>
      <c r="AB31" s="5">
        <f t="shared" si="4737"/>
        <v>4234504</v>
      </c>
      <c r="AC31" s="5">
        <f t="shared" si="4737"/>
        <v>1008632</v>
      </c>
      <c r="AD31" s="5" t="str">
        <f t="shared" si="4738"/>
        <v/>
      </c>
      <c r="AE31" s="5" t="str">
        <f t="shared" si="4738"/>
        <v/>
      </c>
      <c r="AF31" s="5">
        <f t="shared" si="4738"/>
        <v>1012062</v>
      </c>
      <c r="AG31" s="5">
        <f t="shared" si="4738"/>
        <v>1008662</v>
      </c>
      <c r="AH31" s="5">
        <f t="shared" si="4738"/>
        <v>1014893</v>
      </c>
      <c r="AI31" s="5">
        <f t="shared" si="4738"/>
        <v>1001755</v>
      </c>
      <c r="AJ31" s="5">
        <f t="shared" si="4738"/>
        <v>1014211</v>
      </c>
      <c r="AK31" s="5">
        <f t="shared" si="4738"/>
        <v>1001492</v>
      </c>
      <c r="AL31" s="5">
        <f t="shared" si="4738"/>
        <v>1009016</v>
      </c>
      <c r="AM31" s="5">
        <f t="shared" si="4738"/>
        <v>1009320</v>
      </c>
      <c r="AN31" s="5">
        <f t="shared" si="4739"/>
        <v>1015647</v>
      </c>
      <c r="AO31" s="5">
        <f t="shared" si="4739"/>
        <v>1001522</v>
      </c>
      <c r="AP31" s="5">
        <f t="shared" si="4739"/>
        <v>1007541</v>
      </c>
      <c r="AQ31" s="5">
        <f t="shared" si="4739"/>
        <v>1012539</v>
      </c>
      <c r="AR31" s="5">
        <f t="shared" si="4739"/>
        <v>1009290</v>
      </c>
      <c r="AS31" s="5">
        <f t="shared" si="4739"/>
        <v>1010616</v>
      </c>
      <c r="AT31" s="5">
        <f t="shared" si="4739"/>
        <v>1009806</v>
      </c>
      <c r="AU31" s="5" t="str">
        <f t="shared" si="4739"/>
        <v/>
      </c>
      <c r="AV31" s="5" t="str">
        <f t="shared" si="4739"/>
        <v/>
      </c>
      <c r="AW31" s="5">
        <f t="shared" si="4739"/>
        <v>1001917</v>
      </c>
      <c r="AX31" s="5">
        <f t="shared" si="4740"/>
        <v>4055857</v>
      </c>
      <c r="AY31" s="5">
        <f t="shared" si="4740"/>
        <v>13307091</v>
      </c>
      <c r="AZ31" s="5">
        <f t="shared" si="4740"/>
        <v>1011959</v>
      </c>
      <c r="BA31" s="5">
        <f t="shared" si="4740"/>
        <v>1015961</v>
      </c>
      <c r="BB31" s="5">
        <f t="shared" si="4740"/>
        <v>23224819</v>
      </c>
      <c r="BC31" s="5">
        <f t="shared" si="4740"/>
        <v>4104746</v>
      </c>
      <c r="BD31" s="5" t="str">
        <f t="shared" si="4740"/>
        <v/>
      </c>
      <c r="BE31" s="5">
        <f t="shared" si="4740"/>
        <v>4147964</v>
      </c>
      <c r="BF31" s="5" t="str">
        <f t="shared" si="4740"/>
        <v/>
      </c>
      <c r="BG31" s="5">
        <f t="shared" si="4740"/>
        <v>1000531</v>
      </c>
      <c r="BH31" s="5">
        <f t="shared" si="4741"/>
        <v>1005147</v>
      </c>
      <c r="BI31" s="5">
        <f t="shared" si="4741"/>
        <v>1004958</v>
      </c>
      <c r="BJ31" s="5">
        <f t="shared" si="4741"/>
        <v>1005121</v>
      </c>
      <c r="BK31" s="5">
        <f t="shared" si="4741"/>
        <v>1011255</v>
      </c>
      <c r="BL31" s="5" t="str">
        <f t="shared" si="4741"/>
        <v/>
      </c>
      <c r="BM31" s="5">
        <f t="shared" si="4741"/>
        <v>1016037</v>
      </c>
      <c r="BN31" s="5">
        <f t="shared" si="4741"/>
        <v>1009017</v>
      </c>
      <c r="BO31" s="5">
        <f t="shared" si="4741"/>
        <v>1000178</v>
      </c>
      <c r="BP31" s="5">
        <f t="shared" si="4741"/>
        <v>1004466</v>
      </c>
      <c r="BQ31" s="5">
        <f t="shared" si="4741"/>
        <v>1024962</v>
      </c>
      <c r="BR31" s="5"/>
      <c r="BT31" s="5" t="str">
        <f t="shared" si="4682"/>
        <v>Community Spirit Bank - Red Bay, AL</v>
      </c>
      <c r="BU31" s="5" t="str">
        <f t="shared" si="4683"/>
        <v/>
      </c>
      <c r="BV31" s="5" t="str">
        <f t="shared" si="4684"/>
        <v/>
      </c>
      <c r="BW31" s="5" t="str">
        <f t="shared" si="4685"/>
        <v>CS Bank - Eureka Springs, AR</v>
      </c>
      <c r="BX31" s="5" t="str">
        <f t="shared" si="4686"/>
        <v>Bank of Stockton - Stockton, CA</v>
      </c>
      <c r="BY31" s="5" t="str">
        <f t="shared" si="4687"/>
        <v>First National Bank in Trinidad - Trinidad, CO</v>
      </c>
      <c r="BZ31" s="5" t="str">
        <f t="shared" si="4688"/>
        <v>The Milford Bank - Milford, CT</v>
      </c>
      <c r="CA31" s="5" t="str">
        <f t="shared" si="4689"/>
        <v>U.S. Bank Trust National Association - Wilmington, DE</v>
      </c>
      <c r="CB31" s="5" t="str">
        <f t="shared" si="4690"/>
        <v>BankUnited, National Association - Miami Lakes, FL</v>
      </c>
      <c r="CC31" s="5" t="str">
        <f t="shared" si="4691"/>
        <v>Carver State Bank - Savannah, GA</v>
      </c>
      <c r="CD31" s="5" t="str">
        <f t="shared" si="4692"/>
        <v/>
      </c>
      <c r="CE31" s="5" t="str">
        <f t="shared" si="4693"/>
        <v/>
      </c>
      <c r="CF31" s="5" t="str">
        <f t="shared" si="4694"/>
        <v>Bank of Hillsboro, National Association - Hillsboro, IL</v>
      </c>
      <c r="CG31" s="5" t="str">
        <f t="shared" si="4695"/>
        <v>Farmers and Merchants Bank - Laotto, IN</v>
      </c>
      <c r="CH31" s="5" t="str">
        <f t="shared" si="4696"/>
        <v>Bridge Community Bank - Mount Vernon, IA</v>
      </c>
      <c r="CI31" s="5" t="str">
        <f t="shared" si="4697"/>
        <v>Citizens Federal Savings Bank - Leavenworth, KS</v>
      </c>
      <c r="CJ31" s="5" t="str">
        <f t="shared" si="4698"/>
        <v>Citizens Bank &amp; Trust Company - Campbellsville, KY</v>
      </c>
      <c r="CK31" s="5" t="str">
        <f t="shared" si="4699"/>
        <v>Catalyst Bank - Opelousas, LA</v>
      </c>
      <c r="CL31" s="5" t="str">
        <f t="shared" si="4700"/>
        <v>Skowhegan Savings Bank - Skowhegan, ME</v>
      </c>
      <c r="CM31" s="5" t="str">
        <f t="shared" si="4701"/>
        <v>Queenstown Bank of Maryland - Queenstown, MD</v>
      </c>
      <c r="CN31" s="5" t="str">
        <f t="shared" si="4702"/>
        <v>Charles River Bank - Medway, MA</v>
      </c>
      <c r="CO31" s="5" t="str">
        <f t="shared" si="4703"/>
        <v>Eaton Community Bank - Charlotte, MI</v>
      </c>
      <c r="CP31" s="5" t="str">
        <f t="shared" si="4704"/>
        <v>Citizens Alliance Bank - Clara City, MN</v>
      </c>
      <c r="CQ31" s="5" t="str">
        <f t="shared" si="4705"/>
        <v>Covington County Bank - Collins, MS</v>
      </c>
      <c r="CR31" s="5" t="str">
        <f t="shared" si="4706"/>
        <v>Bank of Salem - Salem, MO</v>
      </c>
      <c r="CS31" s="5" t="str">
        <f t="shared" si="4707"/>
        <v>Little Horn State Bank - Hardin, MT</v>
      </c>
      <c r="CT31" s="5" t="str">
        <f t="shared" si="4708"/>
        <v>Boelus State Bank - Boelus, NE</v>
      </c>
      <c r="CU31" s="5" t="str">
        <f t="shared" si="4709"/>
        <v/>
      </c>
      <c r="CV31" s="5" t="str">
        <f t="shared" si="4710"/>
        <v/>
      </c>
      <c r="CW31" s="5" t="str">
        <f t="shared" si="4711"/>
        <v>Franklin Bank - Pilesgrove, NJ</v>
      </c>
      <c r="CX31" s="5" t="str">
        <f t="shared" si="4712"/>
        <v>The Bank of Clovis - Clovis, NM</v>
      </c>
      <c r="CY31" s="5" t="str">
        <f t="shared" si="4713"/>
        <v>Banco Itau Chile - New York Branch - New York, NY</v>
      </c>
      <c r="CZ31" s="5" t="str">
        <f t="shared" si="4714"/>
        <v>Lumbee Guaranty Bank - Pembroke, NC</v>
      </c>
      <c r="DA31" s="5" t="str">
        <f t="shared" si="4715"/>
        <v>First National Bank and Trust Company of Bottineau - Bottineau, ND</v>
      </c>
      <c r="DB31" s="5" t="str">
        <f t="shared" si="4716"/>
        <v>First Bank of Central Ohio - Worthington, OH</v>
      </c>
      <c r="DC31" s="5" t="str">
        <f t="shared" si="4717"/>
        <v>Bank of Grand Lake - Grove, OK</v>
      </c>
      <c r="DD31" s="5" t="str">
        <f t="shared" si="4718"/>
        <v/>
      </c>
      <c r="DE31" s="5" t="str">
        <f t="shared" si="4719"/>
        <v>Compass Savings Bank - Wilmerding, PA</v>
      </c>
      <c r="DF31" s="5" t="str">
        <f t="shared" si="4720"/>
        <v/>
      </c>
      <c r="DG31" s="5" t="str">
        <f t="shared" si="4721"/>
        <v>First Palmetto Bank - Camden, SC</v>
      </c>
      <c r="DH31" s="5" t="str">
        <f t="shared" si="4722"/>
        <v>First Fidelity Bank - Burke, SD</v>
      </c>
      <c r="DI31" s="5" t="str">
        <f t="shared" si="4723"/>
        <v>Citizens Bank - Lafayette, TN</v>
      </c>
      <c r="DJ31" s="5" t="str">
        <f t="shared" si="4724"/>
        <v>Bandera Bank - Bandera, TX</v>
      </c>
      <c r="DK31" s="5" t="str">
        <f t="shared" si="4725"/>
        <v>Liberty Bank, Inc. - Salt Lake City, UT</v>
      </c>
      <c r="DL31" s="5" t="str">
        <f t="shared" si="4726"/>
        <v/>
      </c>
      <c r="DM31" s="5" t="str">
        <f t="shared" si="4727"/>
        <v>First National Bank - Altavista, VA</v>
      </c>
      <c r="DN31" s="5" t="str">
        <f t="shared" si="4728"/>
        <v>Portage Bank - Bellevue, WA</v>
      </c>
      <c r="DO31" s="5" t="str">
        <f t="shared" si="4729"/>
        <v>Huntington Federal Savings Bank - Huntington, WV</v>
      </c>
      <c r="DP31" s="5" t="str">
        <f t="shared" si="4730"/>
        <v>Baraboo State Bank - Baraboo, WI</v>
      </c>
      <c r="DQ31" s="5" t="str">
        <f t="shared" si="4731"/>
        <v>The Bank of Star Valley - Afton, WY</v>
      </c>
    </row>
    <row r="32" spans="1:121" x14ac:dyDescent="0.25">
      <c r="A32">
        <v>31</v>
      </c>
      <c r="B32" s="5">
        <v>1007681</v>
      </c>
      <c r="C32" t="str">
        <f t="shared" si="0"/>
        <v>Farmers &amp; Merchants Bank - Waterloo, AL</v>
      </c>
      <c r="D32" s="21" t="s">
        <v>262</v>
      </c>
      <c r="E32" s="19" t="s">
        <v>2835</v>
      </c>
      <c r="F32" s="19" t="s">
        <v>2805</v>
      </c>
      <c r="G32" s="19"/>
      <c r="H32" t="s">
        <v>2792</v>
      </c>
      <c r="I32" t="s">
        <v>5452</v>
      </c>
      <c r="K32" s="27">
        <v>23</v>
      </c>
      <c r="L32" s="28" t="str">
        <f>IF(HLOOKUP('Peer Comparison Tool'!$E$6,StateDropdownData,K32+1,FALSE)=0,"",HLOOKUP('Peer Comparison Tool'!$E$6,StateDropdownData,K32+1,FALSE))</f>
        <v>Citizens Bank and Trust of Lebanon, Inc. - Lebanon, KY</v>
      </c>
      <c r="M32" s="29">
        <f>IF(HLOOKUP('Peer Comparison Tool'!$E$6,[0]!DropdownData,K32+1,FALSE)=0,"",HLOOKUP('Peer Comparison Tool'!$E$6,[0]!DropdownData,K32+1,FALSE))</f>
        <v>1011837</v>
      </c>
      <c r="N32" s="27">
        <v>23</v>
      </c>
      <c r="O32" s="28" t="str">
        <f>IF(HLOOKUP('Peer Comparison Tool'!$G$6,StateDropdownData,N32+1,FALSE)=0,"",HLOOKUP('Peer Comparison Tool'!$G$6,StateDropdownData,N32+1,FALSE))</f>
        <v>Citizens Bank - Carthage, TN</v>
      </c>
      <c r="P32" s="29">
        <f>IF(HLOOKUP('Peer Comparison Tool'!$G$6,DropdownData,N32+1,FALSE)=0,"",HLOOKUP('Peer Comparison Tool'!$G$6,DropdownData,N32+1,FALSE))</f>
        <v>1005688</v>
      </c>
      <c r="Q32" s="27">
        <v>23</v>
      </c>
      <c r="R32" s="28" t="str">
        <f>IF(HLOOKUP('Peer Comparison Tool'!$I$6,StateDropdownData,Q32+1,FALSE)=0,"",HLOOKUP('Peer Comparison Tool'!$I$6,StateDropdownData,Q32+1,FALSE))</f>
        <v>Farmers and Merchants Bank - Boswell, IN</v>
      </c>
      <c r="S32" s="29">
        <f>IF(HLOOKUP('Peer Comparison Tool'!$I$6,DropdownData,Q32+1,FALSE)=0,"",HLOOKUP('Peer Comparison Tool'!$I$6,DropdownData,Q32+1,FALSE))</f>
        <v>1011694</v>
      </c>
      <c r="T32" s="5">
        <f t="shared" si="4737"/>
        <v>1001771</v>
      </c>
      <c r="U32" s="5" t="str">
        <f t="shared" si="4737"/>
        <v/>
      </c>
      <c r="V32" s="5" t="str">
        <f t="shared" si="4737"/>
        <v/>
      </c>
      <c r="W32" s="5">
        <f t="shared" si="4737"/>
        <v>1004497</v>
      </c>
      <c r="X32" s="5">
        <f t="shared" si="4737"/>
        <v>4236056</v>
      </c>
      <c r="Y32" s="5">
        <f t="shared" si="4737"/>
        <v>1007494</v>
      </c>
      <c r="Z32" s="5">
        <f t="shared" si="4737"/>
        <v>1016392</v>
      </c>
      <c r="AA32" s="5">
        <f t="shared" si="4737"/>
        <v>4072559</v>
      </c>
      <c r="AB32" s="5">
        <f t="shared" si="4737"/>
        <v>1991063</v>
      </c>
      <c r="AC32" s="5">
        <f t="shared" si="4737"/>
        <v>1015598</v>
      </c>
      <c r="AD32" s="5" t="str">
        <f t="shared" si="4738"/>
        <v/>
      </c>
      <c r="AE32" s="5" t="str">
        <f t="shared" si="4738"/>
        <v/>
      </c>
      <c r="AF32" s="5">
        <f t="shared" si="4738"/>
        <v>1010014</v>
      </c>
      <c r="AG32" s="5">
        <f t="shared" si="4738"/>
        <v>1011694</v>
      </c>
      <c r="AH32" s="5">
        <f t="shared" si="4738"/>
        <v>1016464</v>
      </c>
      <c r="AI32" s="5">
        <f t="shared" si="4738"/>
        <v>1016173</v>
      </c>
      <c r="AJ32" s="5">
        <f t="shared" si="4738"/>
        <v>1011837</v>
      </c>
      <c r="AK32" s="5">
        <f t="shared" si="4738"/>
        <v>1001421</v>
      </c>
      <c r="AL32" s="5" t="str">
        <f t="shared" si="4738"/>
        <v/>
      </c>
      <c r="AM32" s="5">
        <f t="shared" si="4738"/>
        <v>1001360</v>
      </c>
      <c r="AN32" s="5">
        <f t="shared" si="4739"/>
        <v>1006296</v>
      </c>
      <c r="AO32" s="5">
        <f t="shared" si="4739"/>
        <v>1007037</v>
      </c>
      <c r="AP32" s="5">
        <f t="shared" si="4739"/>
        <v>1004855</v>
      </c>
      <c r="AQ32" s="5">
        <f t="shared" si="4739"/>
        <v>1006602</v>
      </c>
      <c r="AR32" s="5">
        <f t="shared" si="4739"/>
        <v>1011648</v>
      </c>
      <c r="AS32" s="5">
        <f t="shared" si="4739"/>
        <v>1011301</v>
      </c>
      <c r="AT32" s="5">
        <f t="shared" si="4739"/>
        <v>1005046</v>
      </c>
      <c r="AU32" s="5" t="str">
        <f t="shared" si="4739"/>
        <v/>
      </c>
      <c r="AV32" s="5" t="str">
        <f t="shared" si="4739"/>
        <v/>
      </c>
      <c r="AW32" s="5">
        <f t="shared" si="4739"/>
        <v>4161901</v>
      </c>
      <c r="AX32" s="5">
        <f t="shared" si="4740"/>
        <v>1015808</v>
      </c>
      <c r="AY32" s="5">
        <f t="shared" si="4740"/>
        <v>13320353</v>
      </c>
      <c r="AZ32" s="5">
        <f t="shared" si="4740"/>
        <v>100761</v>
      </c>
      <c r="BA32" s="5">
        <f t="shared" si="4740"/>
        <v>1015909</v>
      </c>
      <c r="BB32" s="5">
        <f t="shared" si="4740"/>
        <v>1011162</v>
      </c>
      <c r="BC32" s="5">
        <f t="shared" si="4740"/>
        <v>1007671</v>
      </c>
      <c r="BD32" s="5" t="str">
        <f t="shared" si="4740"/>
        <v/>
      </c>
      <c r="BE32" s="5">
        <f t="shared" si="4740"/>
        <v>1001101</v>
      </c>
      <c r="BF32" s="5" t="str">
        <f t="shared" si="4740"/>
        <v/>
      </c>
      <c r="BG32" s="5">
        <f t="shared" si="4740"/>
        <v>1000853</v>
      </c>
      <c r="BH32" s="5">
        <f t="shared" si="4741"/>
        <v>1008446</v>
      </c>
      <c r="BI32" s="5">
        <f t="shared" si="4741"/>
        <v>1005688</v>
      </c>
      <c r="BJ32" s="5">
        <f t="shared" si="4741"/>
        <v>1011798</v>
      </c>
      <c r="BK32" s="5">
        <f t="shared" si="4741"/>
        <v>4086098</v>
      </c>
      <c r="BL32" s="5" t="str">
        <f t="shared" si="4741"/>
        <v/>
      </c>
      <c r="BM32" s="5">
        <f t="shared" si="4741"/>
        <v>1015320</v>
      </c>
      <c r="BN32" s="5">
        <f t="shared" si="4741"/>
        <v>4120481</v>
      </c>
      <c r="BO32" s="5">
        <f t="shared" si="4741"/>
        <v>111797343</v>
      </c>
      <c r="BP32" s="5">
        <f t="shared" si="4741"/>
        <v>1024738</v>
      </c>
      <c r="BQ32" s="5">
        <f t="shared" si="4741"/>
        <v>1005051</v>
      </c>
      <c r="BR32" s="5"/>
      <c r="BT32" s="5" t="str">
        <f t="shared" si="4682"/>
        <v>Cullman Savings Bank - Cullman, AL</v>
      </c>
      <c r="BU32" s="5" t="str">
        <f t="shared" si="4683"/>
        <v/>
      </c>
      <c r="BV32" s="5" t="str">
        <f t="shared" si="4684"/>
        <v/>
      </c>
      <c r="BW32" s="5" t="str">
        <f t="shared" si="4685"/>
        <v>Diamond Bank - Glenwood, AR</v>
      </c>
      <c r="BX32" s="5" t="str">
        <f t="shared" si="4686"/>
        <v>Bank of Taiwan, Los Angeles Branch - Los Angeles, CA</v>
      </c>
      <c r="BY32" s="5" t="str">
        <f t="shared" si="4687"/>
        <v>First National Bank of Hugo - Hugo, CO</v>
      </c>
      <c r="BZ32" s="5" t="str">
        <f t="shared" si="4688"/>
        <v>The National Iron Bank - Salisbury, CT</v>
      </c>
      <c r="CA32" s="5" t="str">
        <f t="shared" si="4689"/>
        <v>Wells Fargo Delaware Trust Company, National Association - Wilmington, DE</v>
      </c>
      <c r="CB32" s="5" t="str">
        <f t="shared" si="4690"/>
        <v>BayFirst National Bank - Saint Petersburg, FL</v>
      </c>
      <c r="CC32" s="5" t="str">
        <f t="shared" si="4691"/>
        <v>Century Bank &amp; Trust - Milledgeville, GA</v>
      </c>
      <c r="CD32" s="5" t="str">
        <f t="shared" si="4692"/>
        <v/>
      </c>
      <c r="CE32" s="5" t="str">
        <f t="shared" si="4693"/>
        <v/>
      </c>
      <c r="CF32" s="5" t="str">
        <f t="shared" si="4694"/>
        <v>Bank of Kampsville - Kampsville, IL</v>
      </c>
      <c r="CG32" s="5" t="str">
        <f t="shared" si="4695"/>
        <v>Farmers and Merchants Bank - Boswell, IN</v>
      </c>
      <c r="CH32" s="5" t="str">
        <f t="shared" si="4696"/>
        <v>Capra Bank - Dubuque, IA</v>
      </c>
      <c r="CI32" s="5" t="str">
        <f t="shared" si="4697"/>
        <v>Citizens National Bank - Greenleaf, KS</v>
      </c>
      <c r="CJ32" s="5" t="str">
        <f t="shared" si="4698"/>
        <v>Citizens Bank and Trust of Lebanon, Inc. - Lebanon, KY</v>
      </c>
      <c r="CK32" s="5" t="str">
        <f t="shared" si="4699"/>
        <v>Century Next Bank - Ruston, LA</v>
      </c>
      <c r="CL32" s="5" t="str">
        <f t="shared" si="4700"/>
        <v/>
      </c>
      <c r="CM32" s="5" t="str">
        <f t="shared" si="4701"/>
        <v>Rosedale Federal Savings and Loan Association - Baltimore, MD</v>
      </c>
      <c r="CN32" s="5" t="str">
        <f t="shared" si="4702"/>
        <v>Clinton Savings Bank - Clinton, MA</v>
      </c>
      <c r="CO32" s="5" t="str">
        <f t="shared" si="4703"/>
        <v>First Bank, Upper Michigan - Gladstone, MI</v>
      </c>
      <c r="CP32" s="5" t="str">
        <f t="shared" si="4704"/>
        <v>Citizens Bank &amp; Trust Co., Hutchinson, Minn. - Hutchinson, MN</v>
      </c>
      <c r="CQ32" s="5" t="str">
        <f t="shared" si="4705"/>
        <v>Farmers and Merchants Bank - Baldwyn, MS</v>
      </c>
      <c r="CR32" s="5" t="str">
        <f t="shared" si="4706"/>
        <v>Bank of Versailles - Versailles, MO</v>
      </c>
      <c r="CS32" s="5" t="str">
        <f t="shared" si="4707"/>
        <v>Madison Valley Bank - Ennis, MT</v>
      </c>
      <c r="CT32" s="5" t="str">
        <f t="shared" si="4708"/>
        <v>Bruning Bank - Bruning, NE</v>
      </c>
      <c r="CU32" s="5" t="str">
        <f t="shared" si="4709"/>
        <v/>
      </c>
      <c r="CV32" s="5" t="str">
        <f t="shared" si="4710"/>
        <v/>
      </c>
      <c r="CW32" s="5" t="str">
        <f t="shared" si="4711"/>
        <v>Freedom Bank - Maywood, NJ</v>
      </c>
      <c r="CX32" s="5" t="str">
        <f t="shared" si="4712"/>
        <v>The Citizens Bank - Farmington, NM</v>
      </c>
      <c r="CY32" s="5" t="str">
        <f t="shared" si="4713"/>
        <v>Banco Latinoamericano - New York Agency - White Plains, NY</v>
      </c>
      <c r="CZ32" s="5" t="str">
        <f t="shared" si="4714"/>
        <v>Mechanics &amp; Farmers Bank - Durham, NC</v>
      </c>
      <c r="DA32" s="5" t="str">
        <f t="shared" si="4715"/>
        <v>First Security Bank - West - Beulah, ND</v>
      </c>
      <c r="DB32" s="5" t="str">
        <f t="shared" si="4716"/>
        <v>First Bank of Ohio - Tiffin, OH</v>
      </c>
      <c r="DC32" s="5" t="str">
        <f t="shared" si="4717"/>
        <v>Bank of Hydro - Hydro, OK</v>
      </c>
      <c r="DD32" s="5" t="str">
        <f t="shared" si="4718"/>
        <v/>
      </c>
      <c r="DE32" s="5" t="str">
        <f t="shared" si="4719"/>
        <v>County Savings Bank - Essington, PA</v>
      </c>
      <c r="DF32" s="5" t="str">
        <f t="shared" si="4720"/>
        <v/>
      </c>
      <c r="DG32" s="5" t="str">
        <f t="shared" si="4721"/>
        <v>First Piedmont Federal Savings and Loan Association - Gaffney, SC</v>
      </c>
      <c r="DH32" s="5" t="str">
        <f t="shared" si="4722"/>
        <v>First National Bank - Fort Pierre, SD</v>
      </c>
      <c r="DI32" s="5" t="str">
        <f t="shared" si="4723"/>
        <v>Citizens Bank - Carthage, TN</v>
      </c>
      <c r="DJ32" s="5" t="str">
        <f t="shared" si="4724"/>
        <v>Bank of DeSoto, National Association - Desoto, TX</v>
      </c>
      <c r="DK32" s="5" t="str">
        <f t="shared" si="4725"/>
        <v>Medallion Bank - Salt Lake City, UT</v>
      </c>
      <c r="DL32" s="5" t="str">
        <f t="shared" si="4726"/>
        <v/>
      </c>
      <c r="DM32" s="5" t="str">
        <f t="shared" si="4727"/>
        <v>First Sentinel Bank - Richlands, VA</v>
      </c>
      <c r="DN32" s="5" t="str">
        <f t="shared" si="4728"/>
        <v>RiverBank - Spokane, WA</v>
      </c>
      <c r="DO32" s="5" t="str">
        <f t="shared" si="4729"/>
        <v>Jefferson Security Bank - Shepherdstown, WV</v>
      </c>
      <c r="DP32" s="5" t="str">
        <f t="shared" si="4730"/>
        <v>Bay Bank - Green Bay, WI</v>
      </c>
      <c r="DQ32" s="5" t="str">
        <f t="shared" si="4731"/>
        <v>The Converse County Bank - Douglas, WY</v>
      </c>
    </row>
    <row r="33" spans="1:121" x14ac:dyDescent="0.25">
      <c r="A33">
        <v>32</v>
      </c>
      <c r="B33" s="5">
        <v>1009370</v>
      </c>
      <c r="C33" t="str">
        <f t="shared" si="0"/>
        <v>Farmers &amp; Merchants Bank - Piedmont, AL</v>
      </c>
      <c r="D33" s="21" t="s">
        <v>262</v>
      </c>
      <c r="E33" s="19" t="s">
        <v>2836</v>
      </c>
      <c r="F33" s="19" t="s">
        <v>2805</v>
      </c>
      <c r="G33" s="19"/>
      <c r="H33" t="s">
        <v>4670</v>
      </c>
      <c r="I33" t="s">
        <v>4669</v>
      </c>
      <c r="K33" s="27">
        <v>24</v>
      </c>
      <c r="L33" s="28" t="str">
        <f>IF(HLOOKUP('Peer Comparison Tool'!$E$6,StateDropdownData,K33+1,FALSE)=0,"",HLOOKUP('Peer Comparison Tool'!$E$6,StateDropdownData,K33+1,FALSE))</f>
        <v>Citizens Bank of Cumberland County, Inc. - Burkesville, KY</v>
      </c>
      <c r="M33" s="29">
        <f>IF(HLOOKUP('Peer Comparison Tool'!$E$6,[0]!DropdownData,K33+1,FALSE)=0,"",HLOOKUP('Peer Comparison Tool'!$E$6,[0]!DropdownData,K33+1,FALSE))</f>
        <v>4053319</v>
      </c>
      <c r="N33" s="27">
        <v>24</v>
      </c>
      <c r="O33" s="28" t="str">
        <f>IF(HLOOKUP('Peer Comparison Tool'!$G$6,StateDropdownData,N33+1,FALSE)=0,"",HLOOKUP('Peer Comparison Tool'!$G$6,StateDropdownData,N33+1,FALSE))</f>
        <v>Citizens Bank - Elizabethton, TN</v>
      </c>
      <c r="P33" s="29">
        <f>IF(HLOOKUP('Peer Comparison Tool'!$G$6,DropdownData,N33+1,FALSE)=0,"",HLOOKUP('Peer Comparison Tool'!$G$6,DropdownData,N33+1,FALSE))</f>
        <v>1013597</v>
      </c>
      <c r="Q33" s="27">
        <v>24</v>
      </c>
      <c r="R33" s="28" t="str">
        <f>IF(HLOOKUP('Peer Comparison Tool'!$I$6,StateDropdownData,Q33+1,FALSE)=0,"",HLOOKUP('Peer Comparison Tool'!$I$6,StateDropdownData,Q33+1,FALSE))</f>
        <v>Farmers State Bank - Lagrange, IN</v>
      </c>
      <c r="S33" s="29">
        <f>IF(HLOOKUP('Peer Comparison Tool'!$I$6,DropdownData,Q33+1,FALSE)=0,"",HLOOKUP('Peer Comparison Tool'!$I$6,DropdownData,Q33+1,FALSE))</f>
        <v>1005537</v>
      </c>
      <c r="T33" s="5">
        <f t="shared" si="4737"/>
        <v>1010112</v>
      </c>
      <c r="U33" s="5" t="str">
        <f t="shared" si="4737"/>
        <v/>
      </c>
      <c r="V33" s="5" t="str">
        <f t="shared" si="4737"/>
        <v/>
      </c>
      <c r="W33" s="5">
        <f t="shared" si="4737"/>
        <v>1009587</v>
      </c>
      <c r="X33" s="5">
        <f t="shared" si="4737"/>
        <v>1013586</v>
      </c>
      <c r="Y33" s="5">
        <f t="shared" si="4737"/>
        <v>1015896</v>
      </c>
      <c r="Z33" s="5">
        <f t="shared" si="4737"/>
        <v>1004975</v>
      </c>
      <c r="AA33" s="5">
        <f t="shared" si="4737"/>
        <v>1002906</v>
      </c>
      <c r="AB33" s="5">
        <f t="shared" si="4737"/>
        <v>1012932</v>
      </c>
      <c r="AC33" s="5">
        <f t="shared" si="4737"/>
        <v>4056780</v>
      </c>
      <c r="AD33" s="5" t="str">
        <f t="shared" si="4738"/>
        <v/>
      </c>
      <c r="AE33" s="5" t="str">
        <f t="shared" si="4738"/>
        <v/>
      </c>
      <c r="AF33" s="5">
        <f t="shared" si="4738"/>
        <v>4253296</v>
      </c>
      <c r="AG33" s="5">
        <f t="shared" si="4738"/>
        <v>1005537</v>
      </c>
      <c r="AH33" s="5">
        <f t="shared" si="4738"/>
        <v>1014233</v>
      </c>
      <c r="AI33" s="5">
        <f t="shared" si="4738"/>
        <v>1015521</v>
      </c>
      <c r="AJ33" s="5">
        <f t="shared" si="4738"/>
        <v>4053319</v>
      </c>
      <c r="AK33" s="5">
        <f t="shared" si="4738"/>
        <v>1008811</v>
      </c>
      <c r="AL33" s="5" t="str">
        <f t="shared" si="4738"/>
        <v/>
      </c>
      <c r="AM33" s="5">
        <f t="shared" si="4738"/>
        <v>1015463</v>
      </c>
      <c r="AN33" s="5">
        <f t="shared" si="4739"/>
        <v>1005570</v>
      </c>
      <c r="AO33" s="5">
        <f t="shared" si="4739"/>
        <v>1015458</v>
      </c>
      <c r="AP33" s="5">
        <f t="shared" si="4739"/>
        <v>1014782</v>
      </c>
      <c r="AQ33" s="5">
        <f t="shared" si="4739"/>
        <v>1014806</v>
      </c>
      <c r="AR33" s="5">
        <f t="shared" si="4739"/>
        <v>1010927</v>
      </c>
      <c r="AS33" s="5">
        <f t="shared" si="4739"/>
        <v>1011518</v>
      </c>
      <c r="AT33" s="5">
        <f t="shared" si="4739"/>
        <v>1009146</v>
      </c>
      <c r="AU33" s="5" t="str">
        <f t="shared" si="4739"/>
        <v/>
      </c>
      <c r="AV33" s="5" t="str">
        <f t="shared" si="4739"/>
        <v/>
      </c>
      <c r="AW33" s="5">
        <f t="shared" si="4739"/>
        <v>4066509</v>
      </c>
      <c r="AX33" s="5">
        <f t="shared" si="4740"/>
        <v>1012737</v>
      </c>
      <c r="AY33" s="5">
        <f t="shared" si="4740"/>
        <v>13297866</v>
      </c>
      <c r="AZ33" s="5">
        <f t="shared" si="4740"/>
        <v>1001938</v>
      </c>
      <c r="BA33" s="5">
        <f t="shared" si="4740"/>
        <v>1015270</v>
      </c>
      <c r="BB33" s="5">
        <f t="shared" si="4740"/>
        <v>1000018</v>
      </c>
      <c r="BC33" s="5">
        <f t="shared" si="4740"/>
        <v>1007618</v>
      </c>
      <c r="BD33" s="5" t="str">
        <f t="shared" si="4740"/>
        <v/>
      </c>
      <c r="BE33" s="5">
        <f t="shared" si="4740"/>
        <v>1032516</v>
      </c>
      <c r="BF33" s="5" t="str">
        <f t="shared" si="4740"/>
        <v/>
      </c>
      <c r="BG33" s="5">
        <f t="shared" si="4740"/>
        <v>4051704</v>
      </c>
      <c r="BH33" s="5">
        <f t="shared" si="4741"/>
        <v>1015599</v>
      </c>
      <c r="BI33" s="5">
        <f t="shared" si="4741"/>
        <v>1013597</v>
      </c>
      <c r="BJ33" s="5">
        <f t="shared" si="4741"/>
        <v>1011143</v>
      </c>
      <c r="BK33" s="5">
        <f t="shared" si="4741"/>
        <v>1136044</v>
      </c>
      <c r="BL33" s="5" t="str">
        <f t="shared" si="4741"/>
        <v/>
      </c>
      <c r="BM33" s="5">
        <f t="shared" si="4741"/>
        <v>4161070</v>
      </c>
      <c r="BN33" s="5">
        <f t="shared" si="4741"/>
        <v>1001579</v>
      </c>
      <c r="BO33" s="5">
        <f t="shared" si="4741"/>
        <v>1006099</v>
      </c>
      <c r="BP33" s="5">
        <f t="shared" si="4741"/>
        <v>1006643</v>
      </c>
      <c r="BQ33" s="5">
        <f t="shared" si="4741"/>
        <v>1005207</v>
      </c>
      <c r="BR33" s="5"/>
      <c r="BT33" s="5" t="str">
        <f t="shared" si="4682"/>
        <v>Dozier Bank - Dozier, AL</v>
      </c>
      <c r="BU33" s="5" t="str">
        <f t="shared" si="4683"/>
        <v/>
      </c>
      <c r="BV33" s="5" t="str">
        <f t="shared" si="4684"/>
        <v/>
      </c>
      <c r="BW33" s="5" t="str">
        <f t="shared" si="4685"/>
        <v>Eagle Bank and Trust Company - Little Rock, AR</v>
      </c>
      <c r="BX33" s="5" t="str">
        <f t="shared" si="4686"/>
        <v>Bank of the Orient - San Francisco, CA</v>
      </c>
      <c r="BY33" s="5" t="str">
        <f t="shared" si="4687"/>
        <v>First National Bank, Cortez - Cortez, CO</v>
      </c>
      <c r="BZ33" s="5" t="str">
        <f t="shared" si="4688"/>
        <v>The Torrington Savings Bank - Torrington, CT</v>
      </c>
      <c r="CA33" s="5" t="str">
        <f t="shared" si="4689"/>
        <v>Wilmington Savings Fund Society, FSB - Wilmington, DE</v>
      </c>
      <c r="CB33" s="5" t="str">
        <f t="shared" si="4690"/>
        <v>Bradesco Bank - Coral Gables, FL</v>
      </c>
      <c r="CC33" s="5" t="str">
        <f t="shared" si="4691"/>
        <v>CIBC National Trust Company - Atlanta, GA</v>
      </c>
      <c r="CD33" s="5" t="str">
        <f t="shared" si="4692"/>
        <v/>
      </c>
      <c r="CE33" s="5" t="str">
        <f t="shared" si="4693"/>
        <v/>
      </c>
      <c r="CF33" s="5" t="str">
        <f t="shared" si="4694"/>
        <v>Bank of Montreal - Chicago Branch - Chicago, IL</v>
      </c>
      <c r="CG33" s="5" t="str">
        <f t="shared" si="4695"/>
        <v>Farmers State Bank - Lagrange, IN</v>
      </c>
      <c r="CH33" s="5" t="str">
        <f t="shared" si="4696"/>
        <v>CBI Bank &amp; Trust - Muscatine, IA</v>
      </c>
      <c r="CI33" s="5" t="str">
        <f t="shared" si="4697"/>
        <v>Citizens State Bank - Hugoton, KS</v>
      </c>
      <c r="CJ33" s="5" t="str">
        <f t="shared" si="4698"/>
        <v>Citizens Bank of Cumberland County, Inc. - Burkesville, KY</v>
      </c>
      <c r="CK33" s="5" t="str">
        <f t="shared" si="4699"/>
        <v>Citizens Bank &amp; Trust Company - Covington, LA</v>
      </c>
      <c r="CL33" s="5" t="str">
        <f t="shared" si="4700"/>
        <v/>
      </c>
      <c r="CM33" s="5" t="str">
        <f t="shared" si="4701"/>
        <v>Shore United Bank, National Association - Easton, MD</v>
      </c>
      <c r="CN33" s="5" t="str">
        <f t="shared" si="4702"/>
        <v>Coastal Heritage Bank - Weymouth, MA</v>
      </c>
      <c r="CO33" s="5" t="str">
        <f t="shared" si="4703"/>
        <v>First Community Bank - Harbor Springs, MI</v>
      </c>
      <c r="CP33" s="5" t="str">
        <f t="shared" si="4704"/>
        <v>Citizens Bank Minnesota - New Ulm, MN</v>
      </c>
      <c r="CQ33" s="5" t="str">
        <f t="shared" si="4705"/>
        <v>First Bank - McComb, MS</v>
      </c>
      <c r="CR33" s="5" t="str">
        <f t="shared" si="4706"/>
        <v>Bank of Washington - Washington, MO</v>
      </c>
      <c r="CS33" s="5" t="str">
        <f t="shared" si="4707"/>
        <v>Manhattan Bank - Manhattan, MT</v>
      </c>
      <c r="CT33" s="5" t="str">
        <f t="shared" si="4708"/>
        <v>Brunswick State Bank - Brunswick, NE</v>
      </c>
      <c r="CU33" s="5" t="str">
        <f t="shared" si="4709"/>
        <v/>
      </c>
      <c r="CV33" s="5" t="str">
        <f t="shared" si="4710"/>
        <v/>
      </c>
      <c r="CW33" s="5" t="str">
        <f t="shared" si="4711"/>
        <v>Grand Bank, National Association - Hamilton Square, NJ</v>
      </c>
      <c r="CX33" s="5" t="str">
        <f t="shared" si="4712"/>
        <v>The Citizens Bank of Clovis - Clovis, NM</v>
      </c>
      <c r="CY33" s="5" t="str">
        <f t="shared" si="4713"/>
        <v>Banco Republica Oriental - New York Branch - New York, NY</v>
      </c>
      <c r="CZ33" s="5" t="str">
        <f t="shared" si="4714"/>
        <v>Morganton Savings Bank, S.S.B. - Morganton, NC</v>
      </c>
      <c r="DA33" s="5" t="str">
        <f t="shared" si="4715"/>
        <v>First State Bank - Buxton, ND</v>
      </c>
      <c r="DB33" s="5" t="str">
        <f t="shared" si="4716"/>
        <v>First Federal Bank of Ohio - Galion, OH</v>
      </c>
      <c r="DC33" s="5" t="str">
        <f t="shared" si="4717"/>
        <v>Bank of Vici - Vici, OK</v>
      </c>
      <c r="DD33" s="5" t="str">
        <f t="shared" si="4718"/>
        <v/>
      </c>
      <c r="DE33" s="5" t="str">
        <f t="shared" si="4719"/>
        <v>Customers Bank - Malvern, PA</v>
      </c>
      <c r="DF33" s="5" t="str">
        <f t="shared" si="4720"/>
        <v/>
      </c>
      <c r="DG33" s="5" t="str">
        <f t="shared" si="4721"/>
        <v>First Reliance Bank - Florence, SC</v>
      </c>
      <c r="DH33" s="5" t="str">
        <f t="shared" si="4722"/>
        <v>First National Bank - Oldham, SD</v>
      </c>
      <c r="DI33" s="5" t="str">
        <f t="shared" si="4723"/>
        <v>Citizens Bank - Elizabethton, TN</v>
      </c>
      <c r="DJ33" s="5" t="str">
        <f t="shared" si="4724"/>
        <v>Bank of Houston - Houston, TX</v>
      </c>
      <c r="DK33" s="5" t="str">
        <f t="shared" si="4725"/>
        <v>Merrick Bank - South Jordan, UT</v>
      </c>
      <c r="DL33" s="5" t="str">
        <f t="shared" si="4726"/>
        <v/>
      </c>
      <c r="DM33" s="5" t="str">
        <f t="shared" si="4727"/>
        <v>FVCbank - Fairfax, VA</v>
      </c>
      <c r="DN33" s="5" t="str">
        <f t="shared" si="4728"/>
        <v>Riverview Bank - Vancouver, WA</v>
      </c>
      <c r="DO33" s="5" t="str">
        <f t="shared" si="4729"/>
        <v>Logan Bank &amp; Trust Company - Logan, WV</v>
      </c>
      <c r="DP33" s="5" t="str">
        <f t="shared" si="4730"/>
        <v>Benton State Bank - Benton, WI</v>
      </c>
      <c r="DQ33" s="5" t="str">
        <f t="shared" si="4731"/>
        <v>Uinta Bank - Mountain View, WY</v>
      </c>
    </row>
    <row r="34" spans="1:121" x14ac:dyDescent="0.25">
      <c r="A34">
        <v>33</v>
      </c>
      <c r="B34" s="5">
        <v>1009505</v>
      </c>
      <c r="C34" t="str">
        <f t="shared" si="0"/>
        <v>Farmers and Merchants Bank - Lafayette, AL</v>
      </c>
      <c r="D34" s="21" t="s">
        <v>891</v>
      </c>
      <c r="E34" s="19" t="s">
        <v>2969</v>
      </c>
      <c r="F34" s="19" t="s">
        <v>2805</v>
      </c>
      <c r="G34" s="19"/>
      <c r="H34" t="s">
        <v>4461</v>
      </c>
      <c r="I34" t="s">
        <v>5453</v>
      </c>
      <c r="K34" s="27">
        <v>25</v>
      </c>
      <c r="L34" s="28" t="str">
        <f>IF(HLOOKUP('Peer Comparison Tool'!$E$6,StateDropdownData,K34+1,FALSE)=0,"",HLOOKUP('Peer Comparison Tool'!$E$6,StateDropdownData,K34+1,FALSE))</f>
        <v>Citizens Bank of Kentucky, Inc - Paintsville, KY</v>
      </c>
      <c r="M34" s="29">
        <f>IF(HLOOKUP('Peer Comparison Tool'!$E$6,[0]!DropdownData,K34+1,FALSE)=0,"",HLOOKUP('Peer Comparison Tool'!$E$6,[0]!DropdownData,K34+1,FALSE))</f>
        <v>1010104</v>
      </c>
      <c r="N34" s="27">
        <v>25</v>
      </c>
      <c r="O34" s="28" t="str">
        <f>IF(HLOOKUP('Peer Comparison Tool'!$G$6,StateDropdownData,N34+1,FALSE)=0,"",HLOOKUP('Peer Comparison Tool'!$G$6,StateDropdownData,N34+1,FALSE))</f>
        <v>Citizens Bank and Trust Company of Grainger County - Rutledge, TN</v>
      </c>
      <c r="P34" s="29">
        <f>IF(HLOOKUP('Peer Comparison Tool'!$G$6,DropdownData,N34+1,FALSE)=0,"",HLOOKUP('Peer Comparison Tool'!$G$6,DropdownData,N34+1,FALSE))</f>
        <v>1012794</v>
      </c>
      <c r="Q34" s="27">
        <v>25</v>
      </c>
      <c r="R34" s="28" t="str">
        <f>IF(HLOOKUP('Peer Comparison Tool'!$I$6,StateDropdownData,Q34+1,FALSE)=0,"",HLOOKUP('Peer Comparison Tool'!$I$6,StateDropdownData,Q34+1,FALSE))</f>
        <v>FCN Bank, National Association - Brookville, IN</v>
      </c>
      <c r="S34" s="29">
        <f>IF(HLOOKUP('Peer Comparison Tool'!$I$6,DropdownData,Q34+1,FALSE)=0,"",HLOOKUP('Peer Comparison Tool'!$I$6,DropdownData,Q34+1,FALSE))</f>
        <v>1008043</v>
      </c>
      <c r="T34" s="5">
        <f t="shared" si="4737"/>
        <v>1010143</v>
      </c>
      <c r="U34" s="5" t="str">
        <f t="shared" si="4737"/>
        <v/>
      </c>
      <c r="V34" s="5" t="str">
        <f t="shared" si="4737"/>
        <v/>
      </c>
      <c r="W34" s="5">
        <f t="shared" si="4737"/>
        <v>1136055</v>
      </c>
      <c r="X34" s="5">
        <f t="shared" si="4737"/>
        <v>1012100</v>
      </c>
      <c r="Y34" s="5">
        <f t="shared" si="4737"/>
        <v>1008470</v>
      </c>
      <c r="Z34" s="5">
        <f t="shared" si="4737"/>
        <v>1005622</v>
      </c>
      <c r="AA34" s="5">
        <f t="shared" si="4737"/>
        <v>1024488</v>
      </c>
      <c r="AB34" s="5">
        <f t="shared" si="4737"/>
        <v>1013361</v>
      </c>
      <c r="AC34" s="5">
        <f t="shared" si="4737"/>
        <v>1020838</v>
      </c>
      <c r="AD34" s="5" t="str">
        <f t="shared" si="4738"/>
        <v/>
      </c>
      <c r="AE34" s="5" t="str">
        <f t="shared" si="4738"/>
        <v/>
      </c>
      <c r="AF34" s="5">
        <f t="shared" si="4738"/>
        <v>1009105</v>
      </c>
      <c r="AG34" s="5">
        <f t="shared" si="4738"/>
        <v>1008043</v>
      </c>
      <c r="AH34" s="5">
        <f t="shared" si="4738"/>
        <v>4073005</v>
      </c>
      <c r="AI34" s="5">
        <f t="shared" si="4738"/>
        <v>1013034</v>
      </c>
      <c r="AJ34" s="5">
        <f t="shared" si="4738"/>
        <v>1010104</v>
      </c>
      <c r="AK34" s="5">
        <f t="shared" si="4738"/>
        <v>1013449</v>
      </c>
      <c r="AL34" s="5" t="str">
        <f t="shared" si="4738"/>
        <v/>
      </c>
      <c r="AM34" s="5">
        <f t="shared" si="4738"/>
        <v>1011678</v>
      </c>
      <c r="AN34" s="5">
        <f t="shared" si="4739"/>
        <v>1000588</v>
      </c>
      <c r="AO34" s="5">
        <f t="shared" si="4739"/>
        <v>1007230</v>
      </c>
      <c r="AP34" s="5">
        <f t="shared" si="4739"/>
        <v>1014177</v>
      </c>
      <c r="AQ34" s="5">
        <f t="shared" si="4739"/>
        <v>1015906</v>
      </c>
      <c r="AR34" s="5">
        <f t="shared" si="4739"/>
        <v>1008911</v>
      </c>
      <c r="AS34" s="5">
        <f t="shared" si="4739"/>
        <v>1001779</v>
      </c>
      <c r="AT34" s="5">
        <f t="shared" si="4739"/>
        <v>1016331</v>
      </c>
      <c r="AU34" s="5" t="str">
        <f t="shared" si="4739"/>
        <v/>
      </c>
      <c r="AV34" s="5" t="str">
        <f t="shared" si="4739"/>
        <v/>
      </c>
      <c r="AW34" s="5">
        <f t="shared" si="4739"/>
        <v>1024981</v>
      </c>
      <c r="AX34" s="5">
        <f t="shared" si="4740"/>
        <v>1000990</v>
      </c>
      <c r="AY34" s="5">
        <f t="shared" si="4740"/>
        <v>4009261</v>
      </c>
      <c r="AZ34" s="5">
        <f t="shared" si="4740"/>
        <v>4092663</v>
      </c>
      <c r="BA34" s="5">
        <f t="shared" si="4740"/>
        <v>1007147</v>
      </c>
      <c r="BB34" s="5">
        <f t="shared" si="4740"/>
        <v>1001425</v>
      </c>
      <c r="BC34" s="5">
        <f t="shared" si="4740"/>
        <v>1006236</v>
      </c>
      <c r="BD34" s="5" t="str">
        <f t="shared" si="4740"/>
        <v/>
      </c>
      <c r="BE34" s="5">
        <f t="shared" si="4740"/>
        <v>1002997</v>
      </c>
      <c r="BF34" s="5" t="str">
        <f t="shared" si="4740"/>
        <v/>
      </c>
      <c r="BG34" s="5">
        <f t="shared" si="4740"/>
        <v>1002641</v>
      </c>
      <c r="BH34" s="5">
        <f t="shared" si="4741"/>
        <v>1010628</v>
      </c>
      <c r="BI34" s="5">
        <f t="shared" si="4741"/>
        <v>1012794</v>
      </c>
      <c r="BJ34" s="5">
        <f t="shared" si="4741"/>
        <v>6592085</v>
      </c>
      <c r="BK34" s="5">
        <f t="shared" si="4741"/>
        <v>4104806</v>
      </c>
      <c r="BL34" s="5" t="str">
        <f t="shared" si="4741"/>
        <v/>
      </c>
      <c r="BM34" s="5">
        <f t="shared" si="4741"/>
        <v>4075530</v>
      </c>
      <c r="BN34" s="5">
        <f t="shared" si="4741"/>
        <v>9749165</v>
      </c>
      <c r="BO34" s="5">
        <f t="shared" si="4741"/>
        <v>1004415</v>
      </c>
      <c r="BP34" s="5">
        <f t="shared" si="4741"/>
        <v>1011387</v>
      </c>
      <c r="BQ34" s="5">
        <f t="shared" si="4741"/>
        <v>1004963</v>
      </c>
      <c r="BR34" s="5"/>
      <c r="BT34" s="5" t="str">
        <f t="shared" si="4682"/>
        <v>EvaBank - Cullman, AL</v>
      </c>
      <c r="BU34" s="5" t="str">
        <f t="shared" si="4683"/>
        <v/>
      </c>
      <c r="BV34" s="5" t="str">
        <f t="shared" si="4684"/>
        <v/>
      </c>
      <c r="BW34" s="5" t="str">
        <f t="shared" si="4685"/>
        <v>Encore Bank - Little Rock, AR</v>
      </c>
      <c r="BX34" s="5" t="str">
        <f t="shared" si="4686"/>
        <v>Bank of the Sierra - Porterville, CA</v>
      </c>
      <c r="BY34" s="5" t="str">
        <f t="shared" si="4687"/>
        <v>First Pioneer National Bank - Wray, CO</v>
      </c>
      <c r="BZ34" s="5" t="str">
        <f t="shared" si="4688"/>
        <v>Thomaston Savings Bank - Thomaston, CT</v>
      </c>
      <c r="CA34" s="5" t="str">
        <f t="shared" si="4689"/>
        <v>Wilmington Trust, National Association - Wilmington, DE</v>
      </c>
      <c r="CB34" s="5" t="str">
        <f t="shared" si="4690"/>
        <v>Brannen Bank - Inverness, FL</v>
      </c>
      <c r="CC34" s="5" t="str">
        <f t="shared" si="4691"/>
        <v>Citizens Bank and Trust, Inc. - Trenton, GA</v>
      </c>
      <c r="CD34" s="5" t="str">
        <f t="shared" si="4692"/>
        <v/>
      </c>
      <c r="CE34" s="5" t="str">
        <f t="shared" si="4693"/>
        <v/>
      </c>
      <c r="CF34" s="5" t="str">
        <f t="shared" si="4694"/>
        <v>Bank of O'Fallon - O'Fallon, IL</v>
      </c>
      <c r="CG34" s="5" t="str">
        <f t="shared" si="4695"/>
        <v>FCN Bank, National Association - Brookville, IN</v>
      </c>
      <c r="CH34" s="5" t="str">
        <f t="shared" si="4696"/>
        <v>Cedar Rapids Bank and Trust Company - Cedar Rapids, IA</v>
      </c>
      <c r="CI34" s="5" t="str">
        <f t="shared" si="4697"/>
        <v>Citizens State Bank and Trust Co., Ellsworth, Kansas - Ellsworth, KS</v>
      </c>
      <c r="CJ34" s="5" t="str">
        <f t="shared" si="4698"/>
        <v>Citizens Bank of Kentucky, Inc - Paintsville, KY</v>
      </c>
      <c r="CK34" s="5" t="str">
        <f t="shared" si="4699"/>
        <v>Citizens Bank &amp; Trust Company of Vivian, Louisiana - Vivian, LA</v>
      </c>
      <c r="CL34" s="5" t="str">
        <f t="shared" si="4700"/>
        <v/>
      </c>
      <c r="CM34" s="5" t="str">
        <f t="shared" si="4701"/>
        <v>The Bank of Glen Burnie - Glen Burnie, MD</v>
      </c>
      <c r="CN34" s="5" t="str">
        <f t="shared" si="4702"/>
        <v>Colonial Federal Savings Bank - Quincy, MA</v>
      </c>
      <c r="CO34" s="5" t="str">
        <f t="shared" si="4703"/>
        <v>First Independence Bank - Detroit, MI</v>
      </c>
      <c r="CP34" s="5" t="str">
        <f t="shared" si="4704"/>
        <v>Citizens Independent Bank - Saint Louis Park, MN</v>
      </c>
      <c r="CQ34" s="5" t="str">
        <f t="shared" si="4705"/>
        <v>First Choice Bank - Pontotoc, MS</v>
      </c>
      <c r="CR34" s="5" t="str">
        <f t="shared" si="4706"/>
        <v>Bank of Weston - Weston, MO</v>
      </c>
      <c r="CS34" s="5" t="str">
        <f t="shared" si="4707"/>
        <v>Opportunity Bank of Montana - Helena, MT</v>
      </c>
      <c r="CT34" s="5" t="str">
        <f t="shared" si="4708"/>
        <v>Butte State Bank - Butte, NE</v>
      </c>
      <c r="CU34" s="5" t="str">
        <f t="shared" si="4709"/>
        <v/>
      </c>
      <c r="CV34" s="5" t="str">
        <f t="shared" si="4710"/>
        <v/>
      </c>
      <c r="CW34" s="5" t="str">
        <f t="shared" si="4711"/>
        <v>GSL Savings Bank - Guttenberg, NJ</v>
      </c>
      <c r="CX34" s="5" t="str">
        <f t="shared" si="4712"/>
        <v>Tucumcari Federal Savings &amp; Loan Association - Tucumcari, NM</v>
      </c>
      <c r="CY34" s="5" t="str">
        <f t="shared" si="4713"/>
        <v>Banco Santander, S.A., New York Branch - New York, NY</v>
      </c>
      <c r="CZ34" s="5" t="str">
        <f t="shared" si="4714"/>
        <v>Nantahala Bank &amp; Trust Company - Franklin, NC</v>
      </c>
      <c r="DA34" s="5" t="str">
        <f t="shared" si="4715"/>
        <v>First State Bank &amp; Trust - Williston, ND</v>
      </c>
      <c r="DB34" s="5" t="str">
        <f t="shared" si="4716"/>
        <v>First Federal Community Bank of Bucyrus - Bucyrus, OH</v>
      </c>
      <c r="DC34" s="5" t="str">
        <f t="shared" si="4717"/>
        <v>Bank of Western Oklahoma - Elk City, OK</v>
      </c>
      <c r="DD34" s="5" t="str">
        <f t="shared" si="4718"/>
        <v/>
      </c>
      <c r="DE34" s="5" t="str">
        <f t="shared" si="4719"/>
        <v>Dollar Bank, Federal Savings Bank - Pittsburgh, PA</v>
      </c>
      <c r="DF34" s="5" t="str">
        <f t="shared" si="4720"/>
        <v/>
      </c>
      <c r="DG34" s="5" t="str">
        <f t="shared" si="4721"/>
        <v>Home Federal Savings and Loan Association - Bamberg, SC</v>
      </c>
      <c r="DH34" s="5" t="str">
        <f t="shared" si="4722"/>
        <v>First National Bank in Philip - Philip, SD</v>
      </c>
      <c r="DI34" s="5" t="str">
        <f t="shared" si="4723"/>
        <v>Citizens Bank and Trust Company of Grainger County - Rutledge, TN</v>
      </c>
      <c r="DJ34" s="5" t="str">
        <f t="shared" si="4724"/>
        <v>Bank of Montreal - Houston Agency - Houston, TX</v>
      </c>
      <c r="DK34" s="5" t="str">
        <f t="shared" si="4725"/>
        <v>Milestone Bank - Salt Lake City, UT</v>
      </c>
      <c r="DL34" s="5" t="str">
        <f t="shared" si="4726"/>
        <v/>
      </c>
      <c r="DM34" s="5" t="str">
        <f t="shared" si="4727"/>
        <v>Highlands Community Bank - Covington, VA</v>
      </c>
      <c r="DN34" s="5" t="str">
        <f t="shared" si="4728"/>
        <v>SaviBank - Burlington, WA</v>
      </c>
      <c r="DO34" s="5" t="str">
        <f t="shared" si="4729"/>
        <v>MCNB Bank and Trust Co. - Welch, WV</v>
      </c>
      <c r="DP34" s="5" t="str">
        <f t="shared" si="4730"/>
        <v>Black River Country Bank - Black River Falls, WI</v>
      </c>
      <c r="DQ34" s="5" t="str">
        <f t="shared" si="4731"/>
        <v>Wyoming Bank &amp; Trust - Cheyenne, WY</v>
      </c>
    </row>
    <row r="35" spans="1:121" x14ac:dyDescent="0.25">
      <c r="A35">
        <v>34</v>
      </c>
      <c r="B35" s="5">
        <v>1007256</v>
      </c>
      <c r="C35" t="str">
        <f t="shared" si="0"/>
        <v>First Bank of Alabama - Talladega, AL</v>
      </c>
      <c r="D35" s="21" t="s">
        <v>1288</v>
      </c>
      <c r="E35" s="19" t="s">
        <v>2837</v>
      </c>
      <c r="F35" s="19" t="s">
        <v>2805</v>
      </c>
      <c r="G35" s="19"/>
      <c r="H35" t="s">
        <v>4483</v>
      </c>
      <c r="I35" t="s">
        <v>5454</v>
      </c>
      <c r="K35" s="27">
        <v>26</v>
      </c>
      <c r="L35" s="28" t="str">
        <f>IF(HLOOKUP('Peer Comparison Tool'!$E$6,StateDropdownData,K35+1,FALSE)=0,"",HLOOKUP('Peer Comparison Tool'!$E$6,StateDropdownData,K35+1,FALSE))</f>
        <v>Citizens Deposit Bank of Arlington, Inc. - Arlington, KY</v>
      </c>
      <c r="M35" s="29">
        <f>IF(HLOOKUP('Peer Comparison Tool'!$E$6,[0]!DropdownData,K35+1,FALSE)=0,"",HLOOKUP('Peer Comparison Tool'!$E$6,[0]!DropdownData,K35+1,FALSE))</f>
        <v>1015783</v>
      </c>
      <c r="N35" s="27">
        <v>26</v>
      </c>
      <c r="O35" s="28" t="str">
        <f>IF(HLOOKUP('Peer Comparison Tool'!$G$6,StateDropdownData,N35+1,FALSE)=0,"",HLOOKUP('Peer Comparison Tool'!$G$6,StateDropdownData,N35+1,FALSE))</f>
        <v>Citizens Community Bank - Winchester, TN</v>
      </c>
      <c r="P35" s="29">
        <f>IF(HLOOKUP('Peer Comparison Tool'!$G$6,DropdownData,N35+1,FALSE)=0,"",HLOOKUP('Peer Comparison Tool'!$G$6,DropdownData,N35+1,FALSE))</f>
        <v>1023788</v>
      </c>
      <c r="Q35" s="27">
        <v>26</v>
      </c>
      <c r="R35" s="28" t="str">
        <f>IF(HLOOKUP('Peer Comparison Tool'!$I$6,StateDropdownData,Q35+1,FALSE)=0,"",HLOOKUP('Peer Comparison Tool'!$I$6,StateDropdownData,Q35+1,FALSE))</f>
        <v>First Bank of Berne - Berne, IN</v>
      </c>
      <c r="S35" s="29">
        <f>IF(HLOOKUP('Peer Comparison Tool'!$I$6,DropdownData,Q35+1,FALSE)=0,"",HLOOKUP('Peer Comparison Tool'!$I$6,DropdownData,Q35+1,FALSE))</f>
        <v>1007946</v>
      </c>
      <c r="T35" s="5">
        <f t="shared" si="4737"/>
        <v>1007681</v>
      </c>
      <c r="U35" s="5" t="str">
        <f t="shared" si="4737"/>
        <v/>
      </c>
      <c r="V35" s="5" t="str">
        <f t="shared" si="4737"/>
        <v/>
      </c>
      <c r="W35" s="5">
        <f t="shared" si="4737"/>
        <v>1008084</v>
      </c>
      <c r="X35" s="5">
        <f t="shared" si="4737"/>
        <v>1006657</v>
      </c>
      <c r="Y35" s="5">
        <f t="shared" si="4737"/>
        <v>4092117</v>
      </c>
      <c r="Z35" s="5">
        <f t="shared" si="4737"/>
        <v>4230352</v>
      </c>
      <c r="AA35" s="5" t="str">
        <f t="shared" si="4737"/>
        <v/>
      </c>
      <c r="AB35" s="5">
        <f t="shared" si="4737"/>
        <v>4229816</v>
      </c>
      <c r="AC35" s="5">
        <f t="shared" si="4737"/>
        <v>1004407</v>
      </c>
      <c r="AD35" s="5" t="str">
        <f t="shared" si="4738"/>
        <v/>
      </c>
      <c r="AE35" s="5" t="str">
        <f t="shared" si="4738"/>
        <v/>
      </c>
      <c r="AF35" s="5">
        <f t="shared" si="4738"/>
        <v>1015427</v>
      </c>
      <c r="AG35" s="5">
        <f t="shared" si="4738"/>
        <v>1007946</v>
      </c>
      <c r="AH35" s="5">
        <f t="shared" si="4738"/>
        <v>1016471</v>
      </c>
      <c r="AI35" s="5">
        <f t="shared" si="4738"/>
        <v>1009458</v>
      </c>
      <c r="AJ35" s="5">
        <f t="shared" si="4738"/>
        <v>1015783</v>
      </c>
      <c r="AK35" s="5">
        <f t="shared" si="4738"/>
        <v>1008478</v>
      </c>
      <c r="AL35" s="5" t="str">
        <f t="shared" si="4738"/>
        <v/>
      </c>
      <c r="AM35" s="5">
        <f t="shared" si="4738"/>
        <v>1005438</v>
      </c>
      <c r="AN35" s="5">
        <f t="shared" si="4739"/>
        <v>1001518</v>
      </c>
      <c r="AO35" s="5">
        <f t="shared" si="4739"/>
        <v>1007189</v>
      </c>
      <c r="AP35" s="5">
        <f t="shared" si="4739"/>
        <v>1014801</v>
      </c>
      <c r="AQ35" s="5">
        <f t="shared" si="4739"/>
        <v>4056662</v>
      </c>
      <c r="AR35" s="5">
        <f t="shared" si="4739"/>
        <v>1016358</v>
      </c>
      <c r="AS35" s="5">
        <f t="shared" si="4739"/>
        <v>1011817</v>
      </c>
      <c r="AT35" s="5">
        <f t="shared" si="4739"/>
        <v>1010520</v>
      </c>
      <c r="AU35" s="5" t="str">
        <f t="shared" si="4739"/>
        <v/>
      </c>
      <c r="AV35" s="5" t="str">
        <f t="shared" si="4739"/>
        <v/>
      </c>
      <c r="AW35" s="5">
        <f t="shared" si="4739"/>
        <v>1016389</v>
      </c>
      <c r="AX35" s="5">
        <f t="shared" si="4740"/>
        <v>1009941</v>
      </c>
      <c r="AY35" s="5">
        <f t="shared" si="4740"/>
        <v>6608044</v>
      </c>
      <c r="AZ35" s="5">
        <f t="shared" si="4740"/>
        <v>1984062</v>
      </c>
      <c r="BA35" s="5">
        <f t="shared" si="4740"/>
        <v>1015291</v>
      </c>
      <c r="BB35" s="5">
        <f t="shared" si="4740"/>
        <v>1001480</v>
      </c>
      <c r="BC35" s="5">
        <f t="shared" si="4740"/>
        <v>1004394</v>
      </c>
      <c r="BD35" s="5" t="str">
        <f t="shared" si="4740"/>
        <v/>
      </c>
      <c r="BE35" s="5">
        <f t="shared" si="4740"/>
        <v>1007574</v>
      </c>
      <c r="BF35" s="5" t="str">
        <f t="shared" si="4740"/>
        <v/>
      </c>
      <c r="BG35" s="5">
        <f t="shared" si="4740"/>
        <v>1001268</v>
      </c>
      <c r="BH35" s="5">
        <f t="shared" si="4741"/>
        <v>1008688</v>
      </c>
      <c r="BI35" s="5">
        <f t="shared" si="4741"/>
        <v>1023788</v>
      </c>
      <c r="BJ35" s="5">
        <f t="shared" si="4741"/>
        <v>4333223</v>
      </c>
      <c r="BK35" s="5">
        <f t="shared" si="4741"/>
        <v>1022777</v>
      </c>
      <c r="BL35" s="5" t="str">
        <f t="shared" si="4741"/>
        <v/>
      </c>
      <c r="BM35" s="5">
        <f t="shared" si="4741"/>
        <v>26354581</v>
      </c>
      <c r="BN35" s="5">
        <f t="shared" si="4741"/>
        <v>4053242</v>
      </c>
      <c r="BO35" s="5">
        <f t="shared" si="4741"/>
        <v>1015225</v>
      </c>
      <c r="BP35" s="5">
        <f t="shared" si="4741"/>
        <v>1011088</v>
      </c>
      <c r="BQ35" s="5">
        <f t="shared" si="4741"/>
        <v>4050650</v>
      </c>
      <c r="BR35" s="5"/>
      <c r="BT35" s="5" t="str">
        <f t="shared" si="4682"/>
        <v>Farmers &amp; Merchants Bank - Waterloo, AL</v>
      </c>
      <c r="BU35" s="5" t="str">
        <f t="shared" si="4683"/>
        <v/>
      </c>
      <c r="BV35" s="5" t="str">
        <f t="shared" si="4684"/>
        <v/>
      </c>
      <c r="BW35" s="5" t="str">
        <f t="shared" si="4685"/>
        <v>Farmers Bank - Greenwood, AR</v>
      </c>
      <c r="BX35" s="5" t="str">
        <f t="shared" si="4686"/>
        <v>Bank of Whittier, National Association - Whittier, CA</v>
      </c>
      <c r="BY35" s="5" t="str">
        <f t="shared" si="4687"/>
        <v>First Southwest Bank - Alamosa, CO</v>
      </c>
      <c r="BZ35" s="5" t="str">
        <f t="shared" si="4688"/>
        <v>UBS AG, Stamford Branch - Stamford, CT</v>
      </c>
      <c r="CA35" s="5" t="str">
        <f t="shared" si="4689"/>
        <v/>
      </c>
      <c r="CB35" s="5" t="str">
        <f t="shared" si="4690"/>
        <v>Canandaigua National Trust Company of Florida - Sarasota, FL</v>
      </c>
      <c r="CC35" s="5" t="str">
        <f t="shared" si="4691"/>
        <v>Citizens Bank of Americus - Americus, GA</v>
      </c>
      <c r="CD35" s="5" t="str">
        <f t="shared" si="4692"/>
        <v/>
      </c>
      <c r="CE35" s="5" t="str">
        <f t="shared" si="4693"/>
        <v/>
      </c>
      <c r="CF35" s="5" t="str">
        <f t="shared" si="4694"/>
        <v>Bank of Pontiac - Pontiac, IL</v>
      </c>
      <c r="CG35" s="5" t="str">
        <f t="shared" si="4695"/>
        <v>First Bank of Berne - Berne, IN</v>
      </c>
      <c r="CH35" s="5" t="str">
        <f t="shared" si="4696"/>
        <v>Cedar Valley Bank &amp; Trust - La Porte City, IA</v>
      </c>
      <c r="CI35" s="5" t="str">
        <f t="shared" si="4697"/>
        <v>Citizens State Bank and Trust Company - Council Grove, KS</v>
      </c>
      <c r="CJ35" s="5" t="str">
        <f t="shared" si="4698"/>
        <v>Citizens Deposit Bank of Arlington, Inc. - Arlington, KY</v>
      </c>
      <c r="CK35" s="5" t="str">
        <f t="shared" si="4699"/>
        <v>Citizens Bank and Trust Company - Plaquemine, LA</v>
      </c>
      <c r="CL35" s="5" t="str">
        <f t="shared" si="4700"/>
        <v/>
      </c>
      <c r="CM35" s="5" t="str">
        <f t="shared" si="4701"/>
        <v>The Farmers Bank of Willards - Willards, MD</v>
      </c>
      <c r="CN35" s="5" t="str">
        <f t="shared" si="4702"/>
        <v>Commonwealth Cooperative Bank - Hyde Park, MA</v>
      </c>
      <c r="CO35" s="5" t="str">
        <f t="shared" si="4703"/>
        <v>First National Bank &amp; Trust - Iron Mountain, MI</v>
      </c>
      <c r="CP35" s="5" t="str">
        <f t="shared" si="4704"/>
        <v>Citizens State Bank Norwood Young America - Norwood Young America, MN</v>
      </c>
      <c r="CQ35" s="5" t="str">
        <f t="shared" si="4705"/>
        <v>First Commercial Bank - Jackson, MS</v>
      </c>
      <c r="CR35" s="5" t="str">
        <f t="shared" si="4706"/>
        <v>Bank Star - Pacific, MO</v>
      </c>
      <c r="CS35" s="5" t="str">
        <f t="shared" si="4707"/>
        <v>Peoples Bank of Deer Lodge - Deer Lodge, MT</v>
      </c>
      <c r="CT35" s="5" t="str">
        <f t="shared" si="4708"/>
        <v>Cattle Bank &amp; Trust - Seward, NE</v>
      </c>
      <c r="CU35" s="5" t="str">
        <f t="shared" si="4709"/>
        <v/>
      </c>
      <c r="CV35" s="5" t="str">
        <f t="shared" si="4710"/>
        <v/>
      </c>
      <c r="CW35" s="5" t="str">
        <f t="shared" si="4711"/>
        <v>Haddon Savings Bank - Haddon Heights, NJ</v>
      </c>
      <c r="CX35" s="5" t="str">
        <f t="shared" si="4712"/>
        <v>Valley Bank of Commerce - Roswell, NM</v>
      </c>
      <c r="CY35" s="5" t="str">
        <f t="shared" si="4713"/>
        <v>Bangkok Bank Public Company Limited - New York, NY</v>
      </c>
      <c r="CZ35" s="5" t="str">
        <f t="shared" si="4714"/>
        <v>New Republic Bank - Charlotte, NC</v>
      </c>
      <c r="DA35" s="5" t="str">
        <f t="shared" si="4715"/>
        <v>First State Bank of Cando - Cando, ND</v>
      </c>
      <c r="DB35" s="5" t="str">
        <f t="shared" si="4716"/>
        <v>First Federal Community Bank, National Association - Dover, OH</v>
      </c>
      <c r="DC35" s="5" t="str">
        <f t="shared" si="4717"/>
        <v>Bank7 - Oklahoma City, OK</v>
      </c>
      <c r="DD35" s="5" t="str">
        <f t="shared" si="4718"/>
        <v/>
      </c>
      <c r="DE35" s="5" t="str">
        <f t="shared" si="4719"/>
        <v>Elderton State Bank - Elderton, PA</v>
      </c>
      <c r="DF35" s="5" t="str">
        <f t="shared" si="4720"/>
        <v/>
      </c>
      <c r="DG35" s="5" t="str">
        <f t="shared" si="4721"/>
        <v>Kingstree Federal Savings and Loan Association - Kingstree, SC</v>
      </c>
      <c r="DH35" s="5" t="str">
        <f t="shared" si="4722"/>
        <v>First Premier Bank - Sioux Falls, SD</v>
      </c>
      <c r="DI35" s="5" t="str">
        <f t="shared" si="4723"/>
        <v>Citizens Community Bank - Winchester, TN</v>
      </c>
      <c r="DJ35" s="5" t="str">
        <f t="shared" si="4724"/>
        <v>Bank of Nova Scotia, Houston Branch - Houston, TX</v>
      </c>
      <c r="DK35" s="5" t="str">
        <f t="shared" si="4725"/>
        <v>Morgan Stanley Bank, N.A. - Salt Lake City, UT</v>
      </c>
      <c r="DL35" s="5" t="str">
        <f t="shared" si="4726"/>
        <v/>
      </c>
      <c r="DM35" s="5" t="str">
        <f t="shared" si="4727"/>
        <v>Integrity Bank for Business - Virginia Beach, VA</v>
      </c>
      <c r="DN35" s="5" t="str">
        <f t="shared" si="4728"/>
        <v>Seattle Bank - Seattle, WA</v>
      </c>
      <c r="DO35" s="5" t="str">
        <f t="shared" si="4729"/>
        <v>Miners and Merchants Bank - Thomas, WV</v>
      </c>
      <c r="DP35" s="5" t="str">
        <f t="shared" si="4730"/>
        <v>BLC Community Bank - Little Chute, WI</v>
      </c>
      <c r="DQ35" s="5" t="str">
        <f t="shared" si="4731"/>
        <v>Wyoming Community Bank - Riverton, WY</v>
      </c>
    </row>
    <row r="36" spans="1:121" x14ac:dyDescent="0.25">
      <c r="A36">
        <v>35</v>
      </c>
      <c r="B36" s="5">
        <v>1010555</v>
      </c>
      <c r="C36" t="str">
        <f t="shared" si="0"/>
        <v>First Bank of Boaz - Boaz, AL</v>
      </c>
      <c r="D36" s="21" t="s">
        <v>2545</v>
      </c>
      <c r="E36" s="19" t="s">
        <v>2838</v>
      </c>
      <c r="F36" s="19" t="s">
        <v>2805</v>
      </c>
      <c r="G36" s="19"/>
      <c r="H36" t="s">
        <v>4710</v>
      </c>
      <c r="I36" t="s">
        <v>5455</v>
      </c>
      <c r="K36" s="27">
        <v>27</v>
      </c>
      <c r="L36" s="28" t="str">
        <f>IF(HLOOKUP('Peer Comparison Tool'!$E$6,StateDropdownData,K36+1,FALSE)=0,"",HLOOKUP('Peer Comparison Tool'!$E$6,StateDropdownData,K36+1,FALSE))</f>
        <v>Citizens Federal Savings and Loan Association of Covington - Covington, KY</v>
      </c>
      <c r="M36" s="29">
        <f>IF(HLOOKUP('Peer Comparison Tool'!$E$6,[0]!DropdownData,K36+1,FALSE)=0,"",HLOOKUP('Peer Comparison Tool'!$E$6,[0]!DropdownData,K36+1,FALSE))</f>
        <v>1000152</v>
      </c>
      <c r="N36" s="27">
        <v>27</v>
      </c>
      <c r="O36" s="28" t="str">
        <f>IF(HLOOKUP('Peer Comparison Tool'!$G$6,StateDropdownData,N36+1,FALSE)=0,"",HLOOKUP('Peer Comparison Tool'!$G$6,StateDropdownData,N36+1,FALSE))</f>
        <v>Citizens National Bank - Sevierville, TN</v>
      </c>
      <c r="P36" s="29">
        <f>IF(HLOOKUP('Peer Comparison Tool'!$G$6,DropdownData,N36+1,FALSE)=0,"",HLOOKUP('Peer Comparison Tool'!$G$6,DropdownData,N36+1,FALSE))</f>
        <v>1012819</v>
      </c>
      <c r="Q36" s="27">
        <v>27</v>
      </c>
      <c r="R36" s="28" t="str">
        <f>IF(HLOOKUP('Peer Comparison Tool'!$I$6,StateDropdownData,Q36+1,FALSE)=0,"",HLOOKUP('Peer Comparison Tool'!$I$6,StateDropdownData,Q36+1,FALSE))</f>
        <v>First Bank Richmond - Richmond, IN</v>
      </c>
      <c r="S36" s="29">
        <f>IF(HLOOKUP('Peer Comparison Tool'!$I$6,DropdownData,Q36+1,FALSE)=0,"",HLOOKUP('Peer Comparison Tool'!$I$6,DropdownData,Q36+1,FALSE))</f>
        <v>1009212</v>
      </c>
      <c r="T36" s="5">
        <f t="shared" si="4737"/>
        <v>1009370</v>
      </c>
      <c r="U36" s="5" t="str">
        <f t="shared" si="4737"/>
        <v/>
      </c>
      <c r="V36" s="5" t="str">
        <f t="shared" si="4737"/>
        <v/>
      </c>
      <c r="W36" s="5">
        <f t="shared" si="4737"/>
        <v>1004301</v>
      </c>
      <c r="X36" s="5">
        <f t="shared" si="4737"/>
        <v>13348959</v>
      </c>
      <c r="Y36" s="5">
        <f t="shared" si="4737"/>
        <v>4087840</v>
      </c>
      <c r="Z36" s="5">
        <f t="shared" si="4737"/>
        <v>1009472</v>
      </c>
      <c r="AA36" s="5" t="str">
        <f t="shared" si="4737"/>
        <v/>
      </c>
      <c r="AB36" s="5">
        <f t="shared" si="4737"/>
        <v>1014817</v>
      </c>
      <c r="AC36" s="5">
        <f t="shared" si="4737"/>
        <v>1008585</v>
      </c>
      <c r="AD36" s="5" t="str">
        <f t="shared" si="4738"/>
        <v/>
      </c>
      <c r="AE36" s="5" t="str">
        <f t="shared" si="4738"/>
        <v/>
      </c>
      <c r="AF36" s="5">
        <f t="shared" si="4738"/>
        <v>1004632</v>
      </c>
      <c r="AG36" s="5">
        <f t="shared" si="4738"/>
        <v>1009212</v>
      </c>
      <c r="AH36" s="5">
        <f t="shared" si="4738"/>
        <v>1010718</v>
      </c>
      <c r="AI36" s="5">
        <f t="shared" si="4738"/>
        <v>1012313</v>
      </c>
      <c r="AJ36" s="5">
        <f t="shared" si="4738"/>
        <v>1000152</v>
      </c>
      <c r="AK36" s="5">
        <f t="shared" si="4738"/>
        <v>1013009</v>
      </c>
      <c r="AL36" s="5" t="str">
        <f t="shared" si="4738"/>
        <v/>
      </c>
      <c r="AM36" s="5">
        <f t="shared" si="4738"/>
        <v>1010549</v>
      </c>
      <c r="AN36" s="5">
        <f t="shared" si="4739"/>
        <v>1136057</v>
      </c>
      <c r="AO36" s="5">
        <f t="shared" si="4739"/>
        <v>1009136</v>
      </c>
      <c r="AP36" s="5">
        <f t="shared" si="4739"/>
        <v>1014126</v>
      </c>
      <c r="AQ36" s="5">
        <f t="shared" si="4739"/>
        <v>1002145</v>
      </c>
      <c r="AR36" s="5">
        <f t="shared" si="4739"/>
        <v>1013371</v>
      </c>
      <c r="AS36" s="5">
        <f t="shared" si="4739"/>
        <v>1001292</v>
      </c>
      <c r="AT36" s="5">
        <f t="shared" si="4739"/>
        <v>1016349</v>
      </c>
      <c r="AU36" s="5" t="str">
        <f t="shared" si="4739"/>
        <v/>
      </c>
      <c r="AV36" s="5" t="str">
        <f t="shared" si="4739"/>
        <v/>
      </c>
      <c r="AW36" s="5">
        <f t="shared" si="4739"/>
        <v>1015289</v>
      </c>
      <c r="AX36" s="5">
        <f t="shared" si="4740"/>
        <v>1012900</v>
      </c>
      <c r="AY36" s="5">
        <f t="shared" si="4740"/>
        <v>13297930</v>
      </c>
      <c r="AZ36" s="5">
        <f t="shared" si="4740"/>
        <v>4054580</v>
      </c>
      <c r="BA36" s="5">
        <f t="shared" si="4740"/>
        <v>1015436</v>
      </c>
      <c r="BB36" s="5">
        <f t="shared" si="4740"/>
        <v>1000949</v>
      </c>
      <c r="BC36" s="5">
        <f t="shared" si="4740"/>
        <v>1010358</v>
      </c>
      <c r="BD36" s="5" t="str">
        <f t="shared" si="4740"/>
        <v/>
      </c>
      <c r="BE36" s="5">
        <f t="shared" si="4740"/>
        <v>4065711</v>
      </c>
      <c r="BF36" s="5" t="str">
        <f t="shared" si="4740"/>
        <v/>
      </c>
      <c r="BG36" s="5">
        <f t="shared" si="4740"/>
        <v>1001723</v>
      </c>
      <c r="BH36" s="5">
        <f t="shared" si="4741"/>
        <v>1003384</v>
      </c>
      <c r="BI36" s="5">
        <f t="shared" si="4741"/>
        <v>1012819</v>
      </c>
      <c r="BJ36" s="5">
        <f t="shared" si="4741"/>
        <v>1004780</v>
      </c>
      <c r="BK36" s="5">
        <f t="shared" si="4741"/>
        <v>10835593</v>
      </c>
      <c r="BL36" s="5" t="str">
        <f t="shared" si="4741"/>
        <v/>
      </c>
      <c r="BM36" s="5">
        <f t="shared" si="4741"/>
        <v>4101795</v>
      </c>
      <c r="BN36" s="5">
        <f t="shared" si="4741"/>
        <v>1023004</v>
      </c>
      <c r="BO36" s="5">
        <f t="shared" si="4741"/>
        <v>1016433</v>
      </c>
      <c r="BP36" s="5">
        <f t="shared" si="4741"/>
        <v>1006134</v>
      </c>
      <c r="BQ36" s="5" t="str">
        <f t="shared" si="4741"/>
        <v/>
      </c>
      <c r="BR36" s="5"/>
      <c r="BT36" s="5" t="str">
        <f t="shared" si="4682"/>
        <v>Farmers &amp; Merchants Bank - Piedmont, AL</v>
      </c>
      <c r="BU36" s="5" t="str">
        <f t="shared" si="4683"/>
        <v/>
      </c>
      <c r="BV36" s="5" t="str">
        <f t="shared" si="4684"/>
        <v/>
      </c>
      <c r="BW36" s="5" t="str">
        <f t="shared" si="4685"/>
        <v>Farmers Bank &amp; Trust Company - Magnolia, AR</v>
      </c>
      <c r="BX36" s="5" t="str">
        <f t="shared" si="4686"/>
        <v>Bank Sinopac - Los Angeles Branch - Los Angeles, CA</v>
      </c>
      <c r="BY36" s="5" t="str">
        <f t="shared" si="4687"/>
        <v>First Western Trust Bank - Denver, CO</v>
      </c>
      <c r="BZ36" s="5" t="str">
        <f t="shared" si="4688"/>
        <v>Union Savings Bank - Danbury, CT</v>
      </c>
      <c r="CA36" s="5" t="str">
        <f t="shared" si="4689"/>
        <v/>
      </c>
      <c r="CB36" s="5" t="str">
        <f t="shared" si="4690"/>
        <v>Capital City Bank - Tallahassee, FL</v>
      </c>
      <c r="CC36" s="5" t="str">
        <f t="shared" si="4691"/>
        <v>Citizens Bank of The South - Sandersville, GA</v>
      </c>
      <c r="CD36" s="5" t="str">
        <f t="shared" si="4692"/>
        <v/>
      </c>
      <c r="CE36" s="5" t="str">
        <f t="shared" si="4693"/>
        <v/>
      </c>
      <c r="CF36" s="5" t="str">
        <f t="shared" si="4694"/>
        <v>Bank of Rantoul - Rantoul, IL</v>
      </c>
      <c r="CG36" s="5" t="str">
        <f t="shared" si="4695"/>
        <v>First Bank Richmond - Richmond, IN</v>
      </c>
      <c r="CH36" s="5" t="str">
        <f t="shared" si="4696"/>
        <v>Central Bank - Storm Lake, IA</v>
      </c>
      <c r="CI36" s="5" t="str">
        <f t="shared" si="4697"/>
        <v>Citizens State Bank and Trust Company - Hiawatha, KS</v>
      </c>
      <c r="CJ36" s="5" t="str">
        <f t="shared" si="4698"/>
        <v>Citizens Federal Savings and Loan Association of Covington - Covington, KY</v>
      </c>
      <c r="CK36" s="5" t="str">
        <f t="shared" si="4699"/>
        <v>Citizens Progressive Bank - Winnsboro, LA</v>
      </c>
      <c r="CL36" s="5" t="str">
        <f t="shared" si="4700"/>
        <v/>
      </c>
      <c r="CM36" s="5" t="str">
        <f t="shared" si="4701"/>
        <v>The Harbor Bank of Maryland - Baltimore, MD</v>
      </c>
      <c r="CN36" s="5" t="str">
        <f t="shared" si="4702"/>
        <v>Computershare Trust Company, National Association - Canton, MA</v>
      </c>
      <c r="CO36" s="5" t="str">
        <f t="shared" si="4703"/>
        <v>First National Bank of America - East Lansing, MI</v>
      </c>
      <c r="CP36" s="5" t="str">
        <f t="shared" si="4704"/>
        <v>Citizens State Bank of Roseau - Roseau, MN</v>
      </c>
      <c r="CQ36" s="5" t="str">
        <f t="shared" si="4705"/>
        <v>First Federal Savings &amp; Loan Association of Pascagoula-Moss Point - Pascagoula, MS</v>
      </c>
      <c r="CR36" s="5" t="str">
        <f t="shared" si="4706"/>
        <v>Belgrade State Bank - Belgrade, MO</v>
      </c>
      <c r="CS36" s="5" t="str">
        <f t="shared" si="4707"/>
        <v>Pioneer Federal Savings &amp; Loan Association - Deer Lodge, MT</v>
      </c>
      <c r="CT36" s="5" t="str">
        <f t="shared" si="4708"/>
        <v>Cedar Rapids State Bank - Cedar Rapids, NE</v>
      </c>
      <c r="CU36" s="5" t="str">
        <f t="shared" si="4709"/>
        <v/>
      </c>
      <c r="CV36" s="5" t="str">
        <f t="shared" si="4710"/>
        <v/>
      </c>
      <c r="CW36" s="5" t="str">
        <f t="shared" si="4711"/>
        <v>Haven Savings Bank - Hoboken, NJ</v>
      </c>
      <c r="CX36" s="5" t="str">
        <f t="shared" si="4712"/>
        <v>Western Bank - Lordsburg, NM</v>
      </c>
      <c r="CY36" s="5" t="str">
        <f t="shared" si="4713"/>
        <v>Bank East Asia - New York Wholesale Branch - New York, NY</v>
      </c>
      <c r="CZ36" s="5" t="str">
        <f t="shared" si="4714"/>
        <v>North State Bank - Raleigh, NC</v>
      </c>
      <c r="DA36" s="5" t="str">
        <f t="shared" si="4715"/>
        <v>First State Bank of Golva - Golva, ND</v>
      </c>
      <c r="DB36" s="5" t="str">
        <f t="shared" si="4716"/>
        <v>First Federal Savings and Loan Association of Centerburg - Centerburg, OH</v>
      </c>
      <c r="DC36" s="5" t="str">
        <f t="shared" si="4717"/>
        <v>Blue Sky Bank - Pawhuska, OK</v>
      </c>
      <c r="DD36" s="5" t="str">
        <f t="shared" si="4718"/>
        <v/>
      </c>
      <c r="DE36" s="5" t="str">
        <f t="shared" si="4719"/>
        <v>Embassy Bank for the Lehigh Valley - Bethlehem, PA</v>
      </c>
      <c r="DF36" s="5" t="str">
        <f t="shared" si="4720"/>
        <v/>
      </c>
      <c r="DG36" s="5" t="str">
        <f t="shared" si="4721"/>
        <v>Oconee Federal Savings and Loan Association - Seneca, SC</v>
      </c>
      <c r="DH36" s="5" t="str">
        <f t="shared" si="4722"/>
        <v>First Savings Bank - Beresford, SD</v>
      </c>
      <c r="DI36" s="5" t="str">
        <f t="shared" si="4723"/>
        <v>Citizens National Bank - Sevierville, TN</v>
      </c>
      <c r="DJ36" s="5" t="str">
        <f t="shared" si="4724"/>
        <v>Bank of South Texas - Pharr, TX</v>
      </c>
      <c r="DK36" s="5" t="str">
        <f t="shared" si="4725"/>
        <v>Nelnet Bank - Draper, UT</v>
      </c>
      <c r="DL36" s="5" t="str">
        <f t="shared" si="4726"/>
        <v/>
      </c>
      <c r="DM36" s="5" t="str">
        <f t="shared" si="4727"/>
        <v>John Marshall Bank - Reston, VA</v>
      </c>
      <c r="DN36" s="5" t="str">
        <f t="shared" si="4728"/>
        <v>Sound Banking Company - Lakewood, WA</v>
      </c>
      <c r="DO36" s="5" t="str">
        <f t="shared" si="4729"/>
        <v>Mountain Valley Bank, N.A. - Elkins, WV</v>
      </c>
      <c r="DP36" s="5" t="str">
        <f t="shared" si="4730"/>
        <v>Bluff View Bank - Galesville, WI</v>
      </c>
      <c r="DQ36" s="5" t="str">
        <f t="shared" si="4731"/>
        <v/>
      </c>
    </row>
    <row r="37" spans="1:121" x14ac:dyDescent="0.25">
      <c r="A37">
        <v>36</v>
      </c>
      <c r="B37" s="5">
        <v>4155604</v>
      </c>
      <c r="C37" t="str">
        <f t="shared" si="0"/>
        <v>First Cahawba Bank - Selma, AL</v>
      </c>
      <c r="D37" s="21" t="s">
        <v>2547</v>
      </c>
      <c r="E37" s="19" t="s">
        <v>2840</v>
      </c>
      <c r="F37" s="19" t="s">
        <v>2805</v>
      </c>
      <c r="G37" s="19"/>
      <c r="H37" t="s">
        <v>4798</v>
      </c>
      <c r="I37" t="s">
        <v>5456</v>
      </c>
      <c r="K37" s="27">
        <v>28</v>
      </c>
      <c r="L37" s="28" t="str">
        <f>IF(HLOOKUP('Peer Comparison Tool'!$E$6,StateDropdownData,K37+1,FALSE)=0,"",HLOOKUP('Peer Comparison Tool'!$E$6,StateDropdownData,K37+1,FALSE))</f>
        <v>Citizens Guaranty Bank - Irvine, KY</v>
      </c>
      <c r="M37" s="29">
        <f>IF(HLOOKUP('Peer Comparison Tool'!$E$6,[0]!DropdownData,K37+1,FALSE)=0,"",HLOOKUP('Peer Comparison Tool'!$E$6,[0]!DropdownData,K37+1,FALSE))</f>
        <v>1013416</v>
      </c>
      <c r="N37" s="27">
        <v>28</v>
      </c>
      <c r="O37" s="28" t="str">
        <f>IF(HLOOKUP('Peer Comparison Tool'!$G$6,StateDropdownData,N37+1,FALSE)=0,"",HLOOKUP('Peer Comparison Tool'!$G$6,StateDropdownData,N37+1,FALSE))</f>
        <v>Citizens Savings Bank and Trust Company - Nashville, TN</v>
      </c>
      <c r="P37" s="29">
        <f>IF(HLOOKUP('Peer Comparison Tool'!$G$6,DropdownData,N37+1,FALSE)=0,"",HLOOKUP('Peer Comparison Tool'!$G$6,DropdownData,N37+1,FALSE))</f>
        <v>1004847</v>
      </c>
      <c r="Q37" s="27">
        <v>28</v>
      </c>
      <c r="R37" s="28" t="str">
        <f>IF(HLOOKUP('Peer Comparison Tool'!$I$6,StateDropdownData,Q37+1,FALSE)=0,"",HLOOKUP('Peer Comparison Tool'!$I$6,StateDropdownData,Q37+1,FALSE))</f>
        <v>First Farmers Bank &amp; Trust Co. - Converse, IN</v>
      </c>
      <c r="S37" s="29">
        <f>IF(HLOOKUP('Peer Comparison Tool'!$I$6,DropdownData,Q37+1,FALSE)=0,"",HLOOKUP('Peer Comparison Tool'!$I$6,DropdownData,Q37+1,FALSE))</f>
        <v>1005834</v>
      </c>
      <c r="T37" s="5">
        <f t="shared" si="4737"/>
        <v>1009505</v>
      </c>
      <c r="U37" s="5" t="str">
        <f t="shared" si="4737"/>
        <v/>
      </c>
      <c r="V37" s="5" t="str">
        <f t="shared" si="4737"/>
        <v/>
      </c>
      <c r="W37" s="5">
        <f t="shared" si="4737"/>
        <v>1004563</v>
      </c>
      <c r="X37" s="5">
        <f t="shared" si="4737"/>
        <v>100374652</v>
      </c>
      <c r="Y37" s="5">
        <f t="shared" si="4737"/>
        <v>1007646</v>
      </c>
      <c r="Z37" s="5">
        <f t="shared" si="4737"/>
        <v>1013378</v>
      </c>
      <c r="AA37" s="5" t="str">
        <f t="shared" si="4737"/>
        <v/>
      </c>
      <c r="AB37" s="5">
        <f t="shared" si="4737"/>
        <v>4121577</v>
      </c>
      <c r="AC37" s="5">
        <f t="shared" si="4737"/>
        <v>1010912</v>
      </c>
      <c r="AD37" s="5" t="str">
        <f t="shared" si="4738"/>
        <v/>
      </c>
      <c r="AE37" s="5" t="str">
        <f t="shared" si="4738"/>
        <v/>
      </c>
      <c r="AF37" s="5">
        <f t="shared" si="4738"/>
        <v>1007144</v>
      </c>
      <c r="AG37" s="5">
        <f t="shared" si="4738"/>
        <v>1005834</v>
      </c>
      <c r="AH37" s="5">
        <f t="shared" si="4738"/>
        <v>1011423</v>
      </c>
      <c r="AI37" s="5">
        <f t="shared" si="4738"/>
        <v>1007745</v>
      </c>
      <c r="AJ37" s="5">
        <f t="shared" si="4738"/>
        <v>1013416</v>
      </c>
      <c r="AK37" s="5">
        <f t="shared" si="4738"/>
        <v>1016474</v>
      </c>
      <c r="AL37" s="5" t="str">
        <f t="shared" si="4738"/>
        <v/>
      </c>
      <c r="AM37" s="5">
        <f t="shared" si="4738"/>
        <v>1013245</v>
      </c>
      <c r="AN37" s="5">
        <f t="shared" si="4739"/>
        <v>1009515</v>
      </c>
      <c r="AO37" s="5">
        <f t="shared" si="4739"/>
        <v>4115270</v>
      </c>
      <c r="AP37" s="5">
        <f t="shared" si="4739"/>
        <v>1006718</v>
      </c>
      <c r="AQ37" s="5">
        <f t="shared" si="4739"/>
        <v>1004237</v>
      </c>
      <c r="AR37" s="5">
        <f t="shared" si="4739"/>
        <v>1014104</v>
      </c>
      <c r="AS37" s="5">
        <f t="shared" si="4739"/>
        <v>1011970</v>
      </c>
      <c r="AT37" s="5">
        <f t="shared" si="4739"/>
        <v>1010760</v>
      </c>
      <c r="AU37" s="5" t="str">
        <f t="shared" si="4739"/>
        <v/>
      </c>
      <c r="AV37" s="5" t="str">
        <f t="shared" si="4739"/>
        <v/>
      </c>
      <c r="AW37" s="5">
        <f t="shared" si="4739"/>
        <v>1000782</v>
      </c>
      <c r="AX37" s="5">
        <f t="shared" si="4740"/>
        <v>1012718</v>
      </c>
      <c r="AY37" s="5">
        <f t="shared" si="4740"/>
        <v>4055285</v>
      </c>
      <c r="AZ37" s="5">
        <f t="shared" si="4740"/>
        <v>100401</v>
      </c>
      <c r="BA37" s="5">
        <f t="shared" si="4740"/>
        <v>1016236</v>
      </c>
      <c r="BB37" s="5">
        <f t="shared" si="4740"/>
        <v>1001181</v>
      </c>
      <c r="BC37" s="5">
        <f t="shared" si="4740"/>
        <v>1008251</v>
      </c>
      <c r="BD37" s="5" t="str">
        <f t="shared" si="4740"/>
        <v/>
      </c>
      <c r="BE37" s="5">
        <f t="shared" si="4740"/>
        <v>1984011</v>
      </c>
      <c r="BF37" s="5" t="str">
        <f t="shared" si="4740"/>
        <v/>
      </c>
      <c r="BG37" s="5">
        <f t="shared" si="4740"/>
        <v>1991079</v>
      </c>
      <c r="BH37" s="5">
        <f t="shared" si="4741"/>
        <v>1006424</v>
      </c>
      <c r="BI37" s="5">
        <f t="shared" si="4741"/>
        <v>1004847</v>
      </c>
      <c r="BJ37" s="5">
        <f t="shared" si="4741"/>
        <v>1015377</v>
      </c>
      <c r="BK37" s="5">
        <f t="shared" si="4741"/>
        <v>137733900</v>
      </c>
      <c r="BL37" s="5" t="str">
        <f t="shared" si="4741"/>
        <v/>
      </c>
      <c r="BM37" s="5">
        <f t="shared" si="4741"/>
        <v>1012084</v>
      </c>
      <c r="BN37" s="5">
        <f t="shared" si="4741"/>
        <v>4089133</v>
      </c>
      <c r="BO37" s="5">
        <f t="shared" si="4741"/>
        <v>1991049</v>
      </c>
      <c r="BP37" s="5">
        <f t="shared" si="4741"/>
        <v>1004599</v>
      </c>
      <c r="BQ37" s="5" t="str">
        <f t="shared" si="4741"/>
        <v/>
      </c>
      <c r="BR37" s="5"/>
      <c r="BT37" s="5" t="str">
        <f t="shared" si="4682"/>
        <v>Farmers and Merchants Bank - Lafayette, AL</v>
      </c>
      <c r="BU37" s="5" t="str">
        <f t="shared" si="4683"/>
        <v/>
      </c>
      <c r="BV37" s="5" t="str">
        <f t="shared" si="4684"/>
        <v/>
      </c>
      <c r="BW37" s="5" t="str">
        <f t="shared" si="4685"/>
        <v>Farmers Bank and Trust Company - Blytheville, AR</v>
      </c>
      <c r="BX37" s="5" t="str">
        <f t="shared" si="4686"/>
        <v>Beach Cities Commercial Bank - Irvine, CA</v>
      </c>
      <c r="BY37" s="5" t="str">
        <f t="shared" si="4687"/>
        <v>FirstBank - Lakewood, CO</v>
      </c>
      <c r="BZ37" s="5" t="str">
        <f t="shared" si="4688"/>
        <v>Webster Bank, N.A. - Stamford, CT</v>
      </c>
      <c r="CA37" s="5" t="str">
        <f t="shared" si="4689"/>
        <v/>
      </c>
      <c r="CB37" s="5" t="str">
        <f t="shared" si="4690"/>
        <v>Central Bank - Tampa, FL</v>
      </c>
      <c r="CC37" s="5" t="str">
        <f t="shared" si="4691"/>
        <v>Citizens Community Bank - Hahira, GA</v>
      </c>
      <c r="CD37" s="5" t="str">
        <f t="shared" si="4692"/>
        <v/>
      </c>
      <c r="CE37" s="5" t="str">
        <f t="shared" si="4693"/>
        <v/>
      </c>
      <c r="CF37" s="5" t="str">
        <f t="shared" si="4694"/>
        <v>Bank of Springfield - Springfield, IL</v>
      </c>
      <c r="CG37" s="5" t="str">
        <f t="shared" si="4695"/>
        <v>First Farmers Bank &amp; Trust Co. - Converse, IN</v>
      </c>
      <c r="CH37" s="5" t="str">
        <f t="shared" si="4696"/>
        <v>Central State Bank - State Center, IA</v>
      </c>
      <c r="CI37" s="5" t="str">
        <f t="shared" si="4697"/>
        <v>Commercial Bank - Parsons, KS</v>
      </c>
      <c r="CJ37" s="5" t="str">
        <f t="shared" si="4698"/>
        <v>Citizens Guaranty Bank - Irvine, KY</v>
      </c>
      <c r="CK37" s="5" t="str">
        <f t="shared" si="4699"/>
        <v>Citizens Savings Bank - Bogalusa, LA</v>
      </c>
      <c r="CL37" s="5" t="str">
        <f t="shared" si="4700"/>
        <v/>
      </c>
      <c r="CM37" s="5" t="str">
        <f t="shared" si="4701"/>
        <v>The Peoples Bank - Chestertown, MD</v>
      </c>
      <c r="CN37" s="5" t="str">
        <f t="shared" si="4702"/>
        <v>Cornerstone Bank - Worcester, MA</v>
      </c>
      <c r="CO37" s="5" t="str">
        <f t="shared" si="4703"/>
        <v>First National Bank of Michigan - Kalamazoo, MI</v>
      </c>
      <c r="CP37" s="5" t="str">
        <f t="shared" si="4704"/>
        <v>Citizens State Bank of Waverly (Incorporated) - Waverly, MN</v>
      </c>
      <c r="CQ37" s="5" t="str">
        <f t="shared" si="4705"/>
        <v>First National Bank of Clarksdale - Clarksdale, MS</v>
      </c>
      <c r="CR37" s="5" t="str">
        <f t="shared" si="4706"/>
        <v>Bloomsdale Bank - Bloomsdale, MO</v>
      </c>
      <c r="CS37" s="5" t="str">
        <f t="shared" si="4707"/>
        <v>Stockman Bank of Montana - Miles City, MT</v>
      </c>
      <c r="CT37" s="5" t="str">
        <f t="shared" si="4708"/>
        <v>Cedar Security Bank - Fordyce, NE</v>
      </c>
      <c r="CU37" s="5" t="str">
        <f t="shared" si="4709"/>
        <v/>
      </c>
      <c r="CV37" s="5" t="str">
        <f t="shared" si="4710"/>
        <v/>
      </c>
      <c r="CW37" s="5" t="str">
        <f t="shared" si="4711"/>
        <v>Kearny Bank - Fairfield, NJ</v>
      </c>
      <c r="CX37" s="5" t="str">
        <f t="shared" si="4712"/>
        <v>Western Bank, Artesia, New Mexico - Artesia, NM</v>
      </c>
      <c r="CY37" s="5" t="str">
        <f t="shared" si="4713"/>
        <v>Bank Hapoalim B.M. - New York Branch - New York, NY</v>
      </c>
      <c r="CZ37" s="5" t="str">
        <f t="shared" si="4714"/>
        <v>Peoples Bank - Newton, NC</v>
      </c>
      <c r="DA37" s="5" t="str">
        <f t="shared" si="4715"/>
        <v>First State Bank of Harvey - Harvey, ND</v>
      </c>
      <c r="DB37" s="5" t="str">
        <f t="shared" si="4716"/>
        <v>First Federal Savings and Loan Association of Delta - Delta, OH</v>
      </c>
      <c r="DC37" s="5" t="str">
        <f t="shared" si="4717"/>
        <v>BOKF, National Association - Tulsa, OK</v>
      </c>
      <c r="DD37" s="5" t="str">
        <f t="shared" si="4718"/>
        <v/>
      </c>
      <c r="DE37" s="5" t="str">
        <f t="shared" si="4719"/>
        <v>Enterprise Bank - Allison Park, PA</v>
      </c>
      <c r="DF37" s="5" t="str">
        <f t="shared" si="4720"/>
        <v/>
      </c>
      <c r="DG37" s="5" t="str">
        <f t="shared" si="4721"/>
        <v>Optus Bank - Columbia, SC</v>
      </c>
      <c r="DH37" s="5" t="str">
        <f t="shared" si="4722"/>
        <v>First State Bank of Roscoe - Roscoe, SD</v>
      </c>
      <c r="DI37" s="5" t="str">
        <f t="shared" si="4723"/>
        <v>Citizens Savings Bank and Trust Company - Nashville, TN</v>
      </c>
      <c r="DJ37" s="5" t="str">
        <f t="shared" si="4724"/>
        <v>Bank of Texas - Midland, TX</v>
      </c>
      <c r="DK37" s="5" t="str">
        <f t="shared" si="4725"/>
        <v>Nissan Bank U.S., LLC - Salt Lake City, UT</v>
      </c>
      <c r="DL37" s="5" t="str">
        <f t="shared" si="4726"/>
        <v/>
      </c>
      <c r="DM37" s="5" t="str">
        <f t="shared" si="4727"/>
        <v>Lee Bank and Trust Company - Pennington Gap, VA</v>
      </c>
      <c r="DN37" s="5" t="str">
        <f t="shared" si="4728"/>
        <v>Sound Community Bank - Seattle, WA</v>
      </c>
      <c r="DO37" s="5" t="str">
        <f t="shared" si="4729"/>
        <v>MVB Bank, Inc. - Fairmont, WV</v>
      </c>
      <c r="DP37" s="5" t="str">
        <f t="shared" si="4730"/>
        <v>Bonduel State Bank - Bonduel, WI</v>
      </c>
      <c r="DQ37" s="5" t="str">
        <f t="shared" si="4731"/>
        <v/>
      </c>
    </row>
    <row r="38" spans="1:121" x14ac:dyDescent="0.25">
      <c r="A38">
        <v>37</v>
      </c>
      <c r="B38" s="5">
        <v>1010657</v>
      </c>
      <c r="C38" t="str">
        <f t="shared" si="0"/>
        <v>First Citizens Bank - Luverne, AL</v>
      </c>
      <c r="D38" s="21" t="s">
        <v>1130</v>
      </c>
      <c r="E38" s="19" t="s">
        <v>2841</v>
      </c>
      <c r="F38" s="19" t="s">
        <v>2805</v>
      </c>
      <c r="G38" s="19"/>
      <c r="H38" t="s">
        <v>4901</v>
      </c>
      <c r="I38" t="s">
        <v>5395</v>
      </c>
      <c r="K38" s="27">
        <v>29</v>
      </c>
      <c r="L38" s="28" t="str">
        <f>IF(HLOOKUP('Peer Comparison Tool'!$E$6,StateDropdownData,K38+1,FALSE)=0,"",HLOOKUP('Peer Comparison Tool'!$E$6,StateDropdownData,K38+1,FALSE))</f>
        <v>Clinton Bank - Clinton, KY</v>
      </c>
      <c r="M38" s="29">
        <f>IF(HLOOKUP('Peer Comparison Tool'!$E$6,[0]!DropdownData,K38+1,FALSE)=0,"",HLOOKUP('Peer Comparison Tool'!$E$6,[0]!DropdownData,K38+1,FALSE))</f>
        <v>1013639</v>
      </c>
      <c r="N38" s="27">
        <v>29</v>
      </c>
      <c r="O38" s="28" t="str">
        <f>IF(HLOOKUP('Peer Comparison Tool'!$G$6,StateDropdownData,N38+1,FALSE)=0,"",HLOOKUP('Peer Comparison Tool'!$G$6,StateDropdownData,N38+1,FALSE))</f>
        <v>Citizens Tri-County Bank - Dunlap, TN</v>
      </c>
      <c r="P38" s="29">
        <f>IF(HLOOKUP('Peer Comparison Tool'!$G$6,DropdownData,N38+1,FALSE)=0,"",HLOOKUP('Peer Comparison Tool'!$G$6,DropdownData,N38+1,FALSE))</f>
        <v>1006075</v>
      </c>
      <c r="Q38" s="27">
        <v>29</v>
      </c>
      <c r="R38" s="28" t="str">
        <f>IF(HLOOKUP('Peer Comparison Tool'!$I$6,StateDropdownData,Q38+1,FALSE)=0,"",HLOOKUP('Peer Comparison Tool'!$I$6,StateDropdownData,Q38+1,FALSE))</f>
        <v>First Federal Savings and Loan Association of Greensburg - Greensburg, IN</v>
      </c>
      <c r="S38" s="29">
        <f>IF(HLOOKUP('Peer Comparison Tool'!$I$6,DropdownData,Q38+1,FALSE)=0,"",HLOOKUP('Peer Comparison Tool'!$I$6,DropdownData,Q38+1,FALSE))</f>
        <v>1001687</v>
      </c>
      <c r="T38" s="5">
        <f t="shared" si="4737"/>
        <v>1007256</v>
      </c>
      <c r="U38" s="5" t="str">
        <f t="shared" si="4737"/>
        <v/>
      </c>
      <c r="V38" s="5" t="str">
        <f t="shared" si="4737"/>
        <v/>
      </c>
      <c r="W38" s="5">
        <f t="shared" si="4737"/>
        <v>1007974</v>
      </c>
      <c r="X38" s="5">
        <f t="shared" si="4737"/>
        <v>1009026</v>
      </c>
      <c r="Y38" s="5">
        <f t="shared" si="4737"/>
        <v>4065807</v>
      </c>
      <c r="Z38" s="5">
        <f t="shared" si="4737"/>
        <v>1001372</v>
      </c>
      <c r="AA38" s="5" t="str">
        <f t="shared" si="4737"/>
        <v/>
      </c>
      <c r="AB38" s="5">
        <f t="shared" si="4737"/>
        <v>4055300</v>
      </c>
      <c r="AC38" s="5">
        <f t="shared" si="4737"/>
        <v>1012335</v>
      </c>
      <c r="AD38" s="5" t="str">
        <f t="shared" si="4738"/>
        <v/>
      </c>
      <c r="AE38" s="5" t="str">
        <f t="shared" si="4738"/>
        <v/>
      </c>
      <c r="AF38" s="5">
        <f t="shared" si="4738"/>
        <v>1011259</v>
      </c>
      <c r="AG38" s="5">
        <f t="shared" si="4738"/>
        <v>1001687</v>
      </c>
      <c r="AH38" s="5">
        <f t="shared" si="4738"/>
        <v>1012317</v>
      </c>
      <c r="AI38" s="5">
        <f t="shared" si="4738"/>
        <v>1024637</v>
      </c>
      <c r="AJ38" s="5">
        <f t="shared" si="4738"/>
        <v>1013639</v>
      </c>
      <c r="AK38" s="5">
        <f t="shared" si="4738"/>
        <v>1014377</v>
      </c>
      <c r="AL38" s="5" t="str">
        <f t="shared" si="4738"/>
        <v/>
      </c>
      <c r="AM38" s="5">
        <f t="shared" si="4738"/>
        <v>1009062</v>
      </c>
      <c r="AN38" s="5">
        <f t="shared" si="4739"/>
        <v>1012439</v>
      </c>
      <c r="AO38" s="5">
        <f t="shared" si="4739"/>
        <v>1005542</v>
      </c>
      <c r="AP38" s="5">
        <f t="shared" si="4739"/>
        <v>1004769</v>
      </c>
      <c r="AQ38" s="5">
        <f t="shared" si="4739"/>
        <v>1012829</v>
      </c>
      <c r="AR38" s="5">
        <f t="shared" si="4739"/>
        <v>1015495</v>
      </c>
      <c r="AS38" s="5">
        <f t="shared" si="4739"/>
        <v>1006826</v>
      </c>
      <c r="AT38" s="5">
        <f t="shared" si="4739"/>
        <v>1005092</v>
      </c>
      <c r="AU38" s="5" t="str">
        <f t="shared" si="4739"/>
        <v/>
      </c>
      <c r="AV38" s="5" t="str">
        <f t="shared" si="4739"/>
        <v/>
      </c>
      <c r="AW38" s="5">
        <f t="shared" si="4739"/>
        <v>133795098</v>
      </c>
      <c r="AX38" s="5">
        <f t="shared" si="4740"/>
        <v>1006166</v>
      </c>
      <c r="AY38" s="5">
        <f t="shared" si="4740"/>
        <v>13342081</v>
      </c>
      <c r="AZ38" s="5">
        <f t="shared" si="4740"/>
        <v>1000004</v>
      </c>
      <c r="BA38" s="5">
        <f t="shared" si="4740"/>
        <v>1016443</v>
      </c>
      <c r="BB38" s="5">
        <f t="shared" si="4740"/>
        <v>1001270</v>
      </c>
      <c r="BC38" s="5">
        <f t="shared" si="4740"/>
        <v>1010636</v>
      </c>
      <c r="BD38" s="5" t="str">
        <f t="shared" si="4740"/>
        <v/>
      </c>
      <c r="BE38" s="5">
        <f t="shared" si="4740"/>
        <v>100853</v>
      </c>
      <c r="BF38" s="5" t="str">
        <f t="shared" si="4740"/>
        <v/>
      </c>
      <c r="BG38" s="5">
        <f t="shared" si="4740"/>
        <v>1007513</v>
      </c>
      <c r="BH38" s="5">
        <f t="shared" si="4741"/>
        <v>1002754</v>
      </c>
      <c r="BI38" s="5">
        <f t="shared" si="4741"/>
        <v>1006075</v>
      </c>
      <c r="BJ38" s="5">
        <f t="shared" si="4741"/>
        <v>1014609</v>
      </c>
      <c r="BK38" s="5">
        <f t="shared" si="4741"/>
        <v>133849543</v>
      </c>
      <c r="BL38" s="5" t="str">
        <f t="shared" si="4741"/>
        <v/>
      </c>
      <c r="BM38" s="5">
        <f t="shared" si="4741"/>
        <v>1007393</v>
      </c>
      <c r="BN38" s="5">
        <f t="shared" si="4741"/>
        <v>1009910</v>
      </c>
      <c r="BO38" s="5">
        <f t="shared" si="4741"/>
        <v>1008622</v>
      </c>
      <c r="BP38" s="5">
        <f t="shared" si="4741"/>
        <v>1013932</v>
      </c>
      <c r="BQ38" s="5" t="str">
        <f t="shared" si="4741"/>
        <v/>
      </c>
      <c r="BR38" s="5"/>
      <c r="BT38" s="5" t="str">
        <f t="shared" si="4682"/>
        <v>First Bank of Alabama - Talladega, AL</v>
      </c>
      <c r="BU38" s="5" t="str">
        <f t="shared" si="4683"/>
        <v/>
      </c>
      <c r="BV38" s="5" t="str">
        <f t="shared" si="4684"/>
        <v/>
      </c>
      <c r="BW38" s="5" t="str">
        <f t="shared" si="4685"/>
        <v>FBT Bank &amp; Mortgage - Fordyce, AR</v>
      </c>
      <c r="BX38" s="5" t="str">
        <f t="shared" si="4686"/>
        <v>Beacon Business Bank, National Association - San Francisco, CA</v>
      </c>
      <c r="BY38" s="5" t="str">
        <f t="shared" si="4687"/>
        <v>Flatirons Bank - Boulder, CO</v>
      </c>
      <c r="BZ38" s="5" t="str">
        <f t="shared" si="4688"/>
        <v>Windsor Federal Bank - Windsor, CT</v>
      </c>
      <c r="CA38" s="5" t="str">
        <f t="shared" si="4689"/>
        <v/>
      </c>
      <c r="CB38" s="5" t="str">
        <f t="shared" si="4690"/>
        <v>Century Bank of Florida - Tampa, FL</v>
      </c>
      <c r="CC38" s="5" t="str">
        <f t="shared" si="4691"/>
        <v>Citizens Trust Bank - Atlanta, GA</v>
      </c>
      <c r="CD38" s="5" t="str">
        <f t="shared" si="4692"/>
        <v/>
      </c>
      <c r="CE38" s="5" t="str">
        <f t="shared" si="4693"/>
        <v/>
      </c>
      <c r="CF38" s="5" t="str">
        <f t="shared" si="4694"/>
        <v>Bank of Stronghurst - Stronghurst, IL</v>
      </c>
      <c r="CG38" s="5" t="str">
        <f t="shared" si="4695"/>
        <v>First Federal Savings and Loan Association of Greensburg - Greensburg, IN</v>
      </c>
      <c r="CH38" s="5" t="str">
        <f t="shared" si="4696"/>
        <v>Central State Bank - Coralville, IA</v>
      </c>
      <c r="CI38" s="5" t="str">
        <f t="shared" si="4697"/>
        <v>Community Bank - Topeka, KS</v>
      </c>
      <c r="CJ38" s="5" t="str">
        <f t="shared" si="4698"/>
        <v>Clinton Bank - Clinton, KY</v>
      </c>
      <c r="CK38" s="5" t="str">
        <f t="shared" si="4699"/>
        <v>City Bank &amp; Trust Co. - Natchitoches, LA</v>
      </c>
      <c r="CL38" s="5" t="str">
        <f t="shared" si="4700"/>
        <v/>
      </c>
      <c r="CM38" s="5" t="str">
        <f t="shared" si="4701"/>
        <v>Woodsboro Bank - Woodsboro, MD</v>
      </c>
      <c r="CN38" s="5" t="str">
        <f t="shared" si="4702"/>
        <v>Country Bank for Savings - Ware, MA</v>
      </c>
      <c r="CO38" s="5" t="str">
        <f t="shared" si="4703"/>
        <v>First State Bank - Saint Clair Shores, MI</v>
      </c>
      <c r="CP38" s="5" t="str">
        <f t="shared" si="4704"/>
        <v>Commerce Bank - Edina, MN</v>
      </c>
      <c r="CQ38" s="5" t="str">
        <f t="shared" si="4705"/>
        <v>First Security Bank - Batesville, MS</v>
      </c>
      <c r="CR38" s="5" t="str">
        <f t="shared" si="4706"/>
        <v>Blue Ridge Bank and Trust Co. - Independence, MO</v>
      </c>
      <c r="CS38" s="5" t="str">
        <f t="shared" si="4707"/>
        <v>The Bank of Baker - Baker, MT</v>
      </c>
      <c r="CT38" s="5" t="str">
        <f t="shared" si="4708"/>
        <v>CerescoBank - Ceresco, NE</v>
      </c>
      <c r="CU38" s="5" t="str">
        <f t="shared" si="4709"/>
        <v/>
      </c>
      <c r="CV38" s="5" t="str">
        <f t="shared" si="4710"/>
        <v/>
      </c>
      <c r="CW38" s="5" t="str">
        <f t="shared" si="4711"/>
        <v>Liberty Bank of New Jersey - Verona, NJ</v>
      </c>
      <c r="CX38" s="5" t="str">
        <f t="shared" si="4712"/>
        <v>Western Commerce Bank - Carlsbad, NM</v>
      </c>
      <c r="CY38" s="5" t="str">
        <f t="shared" si="4713"/>
        <v>Bank Hapoalim B.M. - Plaza Branch - New York, NY</v>
      </c>
      <c r="CZ38" s="5" t="str">
        <f t="shared" si="4714"/>
        <v>Piedmont Federal Savings Bank - Winston-Salem, NC</v>
      </c>
      <c r="DA38" s="5" t="str">
        <f t="shared" si="4715"/>
        <v>First United Bank - Park River, ND</v>
      </c>
      <c r="DB38" s="5" t="str">
        <f t="shared" si="4716"/>
        <v>First Federal Savings and Loan Association of Lakewood - Lakewood, OH</v>
      </c>
      <c r="DC38" s="5" t="str">
        <f t="shared" si="4717"/>
        <v>Carson Community Bank - Stilwell, OK</v>
      </c>
      <c r="DD38" s="5" t="str">
        <f t="shared" si="4718"/>
        <v/>
      </c>
      <c r="DE38" s="5" t="str">
        <f t="shared" si="4719"/>
        <v>Ephrata National Bank - Ephrata, PA</v>
      </c>
      <c r="DF38" s="5" t="str">
        <f t="shared" si="4720"/>
        <v/>
      </c>
      <c r="DG38" s="5" t="str">
        <f t="shared" si="4721"/>
        <v>Palmetto State Bank - Hampton, SC</v>
      </c>
      <c r="DH38" s="5" t="str">
        <f t="shared" si="4722"/>
        <v>First Western Federal Savings Bank - Rapid City, SD</v>
      </c>
      <c r="DI38" s="5" t="str">
        <f t="shared" si="4723"/>
        <v>Citizens Tri-County Bank - Dunlap, TN</v>
      </c>
      <c r="DJ38" s="5" t="str">
        <f t="shared" si="4724"/>
        <v>Bank of the West - Grapevine, TX</v>
      </c>
      <c r="DK38" s="5" t="str">
        <f t="shared" si="4725"/>
        <v>OneMain Bank - West Valley City, UT</v>
      </c>
      <c r="DL38" s="5" t="str">
        <f t="shared" si="4726"/>
        <v/>
      </c>
      <c r="DM38" s="5" t="str">
        <f t="shared" si="4727"/>
        <v>Legacy Bank - Grundy, VA</v>
      </c>
      <c r="DN38" s="5" t="str">
        <f t="shared" si="4728"/>
        <v>State Bank Northwest - Spokane Valley, WA</v>
      </c>
      <c r="DO38" s="5" t="str">
        <f t="shared" si="4729"/>
        <v>Pendleton Community Bank, Inc. - Franklin, WV</v>
      </c>
      <c r="DP38" s="5" t="str">
        <f t="shared" si="4730"/>
        <v>Bristol Morgan Bank - Oakfield, WI</v>
      </c>
      <c r="DQ38" s="5" t="str">
        <f t="shared" si="4731"/>
        <v/>
      </c>
    </row>
    <row r="39" spans="1:121" x14ac:dyDescent="0.25">
      <c r="A39">
        <v>38</v>
      </c>
      <c r="B39" s="5">
        <v>4057374</v>
      </c>
      <c r="C39" t="str">
        <f t="shared" si="0"/>
        <v>First Community Bank of Central Alabama - Wetumpka, AL</v>
      </c>
      <c r="D39" s="21" t="s">
        <v>1294</v>
      </c>
      <c r="E39" s="19" t="s">
        <v>2842</v>
      </c>
      <c r="F39" s="19" t="s">
        <v>2805</v>
      </c>
      <c r="G39" s="19"/>
      <c r="H39" t="s">
        <v>4911</v>
      </c>
      <c r="I39" t="s">
        <v>5457</v>
      </c>
      <c r="K39" s="27">
        <v>30</v>
      </c>
      <c r="L39" s="28" t="str">
        <f>IF(HLOOKUP('Peer Comparison Tool'!$E$6,StateDropdownData,K39+1,FALSE)=0,"",HLOOKUP('Peer Comparison Tool'!$E$6,StateDropdownData,K39+1,FALSE))</f>
        <v>Commercial Bank - West Liberty, KY</v>
      </c>
      <c r="M39" s="29">
        <f>IF(HLOOKUP('Peer Comparison Tool'!$E$6,[0]!DropdownData,K39+1,FALSE)=0,"",HLOOKUP('Peer Comparison Tool'!$E$6,[0]!DropdownData,K39+1,FALSE))</f>
        <v>1008479</v>
      </c>
      <c r="N39" s="27">
        <v>30</v>
      </c>
      <c r="O39" s="28" t="str">
        <f>IF(HLOOKUP('Peer Comparison Tool'!$G$6,StateDropdownData,N39+1,FALSE)=0,"",HLOOKUP('Peer Comparison Tool'!$G$6,StateDropdownData,N39+1,FALSE))</f>
        <v>Coffee County Bank - Manchester, TN</v>
      </c>
      <c r="P39" s="29">
        <f>IF(HLOOKUP('Peer Comparison Tool'!$G$6,DropdownData,N39+1,FALSE)=0,"",HLOOKUP('Peer Comparison Tool'!$G$6,DropdownData,N39+1,FALSE))</f>
        <v>1006682</v>
      </c>
      <c r="Q39" s="27">
        <v>30</v>
      </c>
      <c r="R39" s="28" t="str">
        <f>IF(HLOOKUP('Peer Comparison Tool'!$I$6,StateDropdownData,Q39+1,FALSE)=0,"",HLOOKUP('Peer Comparison Tool'!$I$6,StateDropdownData,Q39+1,FALSE))</f>
        <v>First Federal Savings Bank - Evansville, IN</v>
      </c>
      <c r="S39" s="29">
        <f>IF(HLOOKUP('Peer Comparison Tool'!$I$6,DropdownData,Q39+1,FALSE)=0,"",HLOOKUP('Peer Comparison Tool'!$I$6,DropdownData,Q39+1,FALSE))</f>
        <v>1000987</v>
      </c>
      <c r="T39" s="5">
        <f t="shared" si="4737"/>
        <v>1010555</v>
      </c>
      <c r="U39" s="5" t="str">
        <f t="shared" si="4737"/>
        <v/>
      </c>
      <c r="V39" s="5" t="str">
        <f t="shared" si="4737"/>
        <v/>
      </c>
      <c r="W39" s="5">
        <f t="shared" si="4737"/>
        <v>1014447</v>
      </c>
      <c r="X39" s="5">
        <f t="shared" si="4737"/>
        <v>4142604</v>
      </c>
      <c r="Y39" s="5">
        <f t="shared" si="4737"/>
        <v>1007264</v>
      </c>
      <c r="Z39" s="5" t="str">
        <f t="shared" si="4737"/>
        <v/>
      </c>
      <c r="AA39" s="5" t="str">
        <f t="shared" si="4737"/>
        <v/>
      </c>
      <c r="AB39" s="5">
        <f t="shared" si="4737"/>
        <v>10363127</v>
      </c>
      <c r="AC39" s="5">
        <f t="shared" si="4737"/>
        <v>19953372</v>
      </c>
      <c r="AD39" s="5" t="str">
        <f t="shared" si="4738"/>
        <v/>
      </c>
      <c r="AE39" s="5" t="str">
        <f t="shared" si="4738"/>
        <v/>
      </c>
      <c r="AF39" s="5">
        <f t="shared" si="4738"/>
        <v>1008648</v>
      </c>
      <c r="AG39" s="5">
        <f t="shared" si="4738"/>
        <v>1000987</v>
      </c>
      <c r="AH39" s="5">
        <f t="shared" si="4738"/>
        <v>1982059</v>
      </c>
      <c r="AI39" s="5">
        <f t="shared" si="4738"/>
        <v>4053244</v>
      </c>
      <c r="AJ39" s="5">
        <f t="shared" si="4738"/>
        <v>1008479</v>
      </c>
      <c r="AK39" s="5">
        <f t="shared" si="4738"/>
        <v>1015431</v>
      </c>
      <c r="AL39" s="5" t="str">
        <f t="shared" si="4738"/>
        <v/>
      </c>
      <c r="AM39" s="5" t="str">
        <f t="shared" si="4738"/>
        <v/>
      </c>
      <c r="AN39" s="5">
        <f t="shared" si="4739"/>
        <v>1007426</v>
      </c>
      <c r="AO39" s="5">
        <f t="shared" si="4739"/>
        <v>1012002</v>
      </c>
      <c r="AP39" s="5">
        <f t="shared" si="4739"/>
        <v>1014290</v>
      </c>
      <c r="AQ39" s="5">
        <f t="shared" si="4739"/>
        <v>4135650</v>
      </c>
      <c r="AR39" s="5">
        <f t="shared" si="4739"/>
        <v>4051718</v>
      </c>
      <c r="AS39" s="5">
        <f t="shared" si="4739"/>
        <v>1011525</v>
      </c>
      <c r="AT39" s="5">
        <f t="shared" si="4739"/>
        <v>1009175</v>
      </c>
      <c r="AU39" s="5" t="str">
        <f t="shared" si="4739"/>
        <v/>
      </c>
      <c r="AV39" s="5" t="str">
        <f t="shared" si="4739"/>
        <v/>
      </c>
      <c r="AW39" s="5">
        <f t="shared" si="4739"/>
        <v>1004276</v>
      </c>
      <c r="AX39" s="5" t="str">
        <f t="shared" si="4740"/>
        <v/>
      </c>
      <c r="AY39" s="5">
        <f t="shared" si="4740"/>
        <v>4055287</v>
      </c>
      <c r="AZ39" s="5">
        <f t="shared" si="4740"/>
        <v>4122615</v>
      </c>
      <c r="BA39" s="5">
        <f t="shared" si="4740"/>
        <v>1012427</v>
      </c>
      <c r="BB39" s="5">
        <f t="shared" si="4740"/>
        <v>1001514</v>
      </c>
      <c r="BC39" s="5">
        <f t="shared" si="4740"/>
        <v>1007597</v>
      </c>
      <c r="BD39" s="5" t="str">
        <f t="shared" si="4740"/>
        <v/>
      </c>
      <c r="BE39" s="5">
        <f t="shared" si="4740"/>
        <v>1000429</v>
      </c>
      <c r="BF39" s="5" t="str">
        <f t="shared" si="4740"/>
        <v/>
      </c>
      <c r="BG39" s="5">
        <f t="shared" si="4740"/>
        <v>1001342</v>
      </c>
      <c r="BH39" s="5">
        <f t="shared" si="4741"/>
        <v>1004269</v>
      </c>
      <c r="BI39" s="5">
        <f t="shared" si="4741"/>
        <v>1006682</v>
      </c>
      <c r="BJ39" s="5">
        <f t="shared" si="4741"/>
        <v>6488293</v>
      </c>
      <c r="BK39" s="5">
        <f t="shared" si="4741"/>
        <v>4086044</v>
      </c>
      <c r="BL39" s="5" t="str">
        <f t="shared" si="4741"/>
        <v/>
      </c>
      <c r="BM39" s="5">
        <f t="shared" si="4741"/>
        <v>4157279</v>
      </c>
      <c r="BN39" s="5">
        <f t="shared" si="4741"/>
        <v>4257919</v>
      </c>
      <c r="BO39" s="5">
        <f t="shared" si="4741"/>
        <v>1007722</v>
      </c>
      <c r="BP39" s="5">
        <f t="shared" si="4741"/>
        <v>1024784</v>
      </c>
      <c r="BQ39" s="5" t="str">
        <f t="shared" si="4741"/>
        <v/>
      </c>
      <c r="BR39" s="5"/>
      <c r="BT39" s="5" t="str">
        <f t="shared" si="4682"/>
        <v>First Bank of Boaz - Boaz, AL</v>
      </c>
      <c r="BU39" s="5" t="str">
        <f t="shared" si="4683"/>
        <v/>
      </c>
      <c r="BV39" s="5" t="str">
        <f t="shared" si="4684"/>
        <v/>
      </c>
      <c r="BW39" s="5" t="str">
        <f t="shared" si="4685"/>
        <v>Fidelity Bank - West Memphis, AR</v>
      </c>
      <c r="BX39" s="5" t="str">
        <f t="shared" si="4686"/>
        <v>Beneficial State Bank - Oakland, CA</v>
      </c>
      <c r="BY39" s="5" t="str">
        <f t="shared" si="4687"/>
        <v>FMS Bank - Fort Morgan, CO</v>
      </c>
      <c r="BZ39" s="5" t="str">
        <f t="shared" si="4688"/>
        <v/>
      </c>
      <c r="CA39" s="5" t="str">
        <f t="shared" si="4689"/>
        <v/>
      </c>
      <c r="CB39" s="5" t="str">
        <f t="shared" si="4690"/>
        <v>Chilton Trust Company, National Association - Palm Beach, FL</v>
      </c>
      <c r="CC39" s="5" t="str">
        <f t="shared" si="4691"/>
        <v>Classic City Bank - Athens, GA</v>
      </c>
      <c r="CD39" s="5" t="str">
        <f t="shared" si="4692"/>
        <v/>
      </c>
      <c r="CE39" s="5" t="str">
        <f t="shared" si="4693"/>
        <v/>
      </c>
      <c r="CF39" s="5" t="str">
        <f t="shared" si="4694"/>
        <v>Bank of Yates City - Yates City, IL</v>
      </c>
      <c r="CG39" s="5" t="str">
        <f t="shared" si="4695"/>
        <v>First Federal Savings Bank - Evansville, IN</v>
      </c>
      <c r="CH39" s="5" t="str">
        <f t="shared" si="4696"/>
        <v>Charter Bank - Johnston, IA</v>
      </c>
      <c r="CI39" s="5" t="str">
        <f t="shared" si="4697"/>
        <v>Community Bank of Wichita, Inc. - Wichita, KS</v>
      </c>
      <c r="CJ39" s="5" t="str">
        <f t="shared" si="4698"/>
        <v>Commercial Bank - West Liberty, KY</v>
      </c>
      <c r="CK39" s="5" t="str">
        <f t="shared" si="4699"/>
        <v>CLB The Community Bank - Jonesville, LA</v>
      </c>
      <c r="CL39" s="5" t="str">
        <f t="shared" si="4700"/>
        <v/>
      </c>
      <c r="CM39" s="5" t="str">
        <f t="shared" si="4701"/>
        <v/>
      </c>
      <c r="CN39" s="5" t="str">
        <f t="shared" si="4702"/>
        <v>Dean Co-operative Bank - Franklin, MA</v>
      </c>
      <c r="CO39" s="5" t="str">
        <f t="shared" si="4703"/>
        <v>First State Bank of Michigan - Decatur, MI</v>
      </c>
      <c r="CP39" s="5" t="str">
        <f t="shared" si="4704"/>
        <v>Community Bank Mankato - Vernon Center, MN</v>
      </c>
      <c r="CQ39" s="5" t="str">
        <f t="shared" si="4705"/>
        <v>First Southern Bank - Columbia, MS</v>
      </c>
      <c r="CR39" s="5" t="str">
        <f t="shared" si="4706"/>
        <v>Branson Bank - Branson, MO</v>
      </c>
      <c r="CS39" s="5" t="str">
        <f t="shared" si="4707"/>
        <v>The First State Bank of Malta - Malta, MT</v>
      </c>
      <c r="CT39" s="5" t="str">
        <f t="shared" si="4708"/>
        <v>Chambers State Bank - Chambers, NE</v>
      </c>
      <c r="CU39" s="5" t="str">
        <f t="shared" si="4709"/>
        <v/>
      </c>
      <c r="CV39" s="5" t="str">
        <f t="shared" si="4710"/>
        <v/>
      </c>
      <c r="CW39" s="5" t="str">
        <f t="shared" si="4711"/>
        <v>Lusitania Savings Bank - Newark, NJ</v>
      </c>
      <c r="CX39" s="5" t="str">
        <f t="shared" si="4712"/>
        <v/>
      </c>
      <c r="CY39" s="5" t="str">
        <f t="shared" si="4713"/>
        <v>Bank of Baroda, New York Branch - New York, NY</v>
      </c>
      <c r="CZ39" s="5" t="str">
        <f t="shared" si="4714"/>
        <v>Providence Bank - Rocky Mount, NC</v>
      </c>
      <c r="DA39" s="5" t="str">
        <f t="shared" si="4715"/>
        <v>First Western Bank and Trust - Minot, ND</v>
      </c>
      <c r="DB39" s="5" t="str">
        <f t="shared" si="4716"/>
        <v>First Federal Savings and Loan Association of Lorain - Lorain, OH</v>
      </c>
      <c r="DC39" s="5" t="str">
        <f t="shared" si="4717"/>
        <v>Cattlemens Bank - Altus, OK</v>
      </c>
      <c r="DD39" s="5" t="str">
        <f t="shared" si="4718"/>
        <v/>
      </c>
      <c r="DE39" s="5" t="str">
        <f t="shared" si="4719"/>
        <v>ESSA Bank &amp; Trust - Stroudsburg, PA</v>
      </c>
      <c r="DF39" s="5" t="str">
        <f t="shared" si="4720"/>
        <v/>
      </c>
      <c r="DG39" s="5" t="str">
        <f t="shared" si="4721"/>
        <v>Pee Dee Federal Savings Bank - Marion, SC</v>
      </c>
      <c r="DH39" s="5" t="str">
        <f t="shared" si="4722"/>
        <v>Frontier Bank - Sioux Falls, SD</v>
      </c>
      <c r="DI39" s="5" t="str">
        <f t="shared" si="4723"/>
        <v>Coffee County Bank - Manchester, TN</v>
      </c>
      <c r="DJ39" s="5" t="str">
        <f t="shared" si="4724"/>
        <v>BBVA Mexico S.A. Ins Houston Agency - Houston, TX</v>
      </c>
      <c r="DK39" s="5" t="str">
        <f t="shared" si="4725"/>
        <v>Optum Bank, Inc. - Draper, UT</v>
      </c>
      <c r="DL39" s="5" t="str">
        <f t="shared" si="4726"/>
        <v/>
      </c>
      <c r="DM39" s="5" t="str">
        <f t="shared" si="4727"/>
        <v>Locus Bank, Inc. - Richmond, VA</v>
      </c>
      <c r="DN39" s="5" t="str">
        <f t="shared" si="4728"/>
        <v>Taiwan Cooperative Bank Ltd. Seattle Branch - Seattle, WA</v>
      </c>
      <c r="DO39" s="5" t="str">
        <f t="shared" si="4729"/>
        <v>Pioneer Community Bank, Inc. - Iaeger, WV</v>
      </c>
      <c r="DP39" s="5" t="str">
        <f t="shared" si="4730"/>
        <v>Capitol Bank - Madison, WI</v>
      </c>
      <c r="DQ39" s="5" t="str">
        <f t="shared" si="4731"/>
        <v/>
      </c>
    </row>
    <row r="40" spans="1:121" x14ac:dyDescent="0.25">
      <c r="A40">
        <v>39</v>
      </c>
      <c r="B40" s="5">
        <v>1001770</v>
      </c>
      <c r="C40" t="str">
        <f t="shared" si="0"/>
        <v>First Community Bank of Cullman - Cullman, AL</v>
      </c>
      <c r="D40" s="21" t="s">
        <v>749</v>
      </c>
      <c r="E40" s="19" t="s">
        <v>2833</v>
      </c>
      <c r="F40" s="19" t="s">
        <v>2805</v>
      </c>
      <c r="G40" s="19"/>
      <c r="H40" t="s">
        <v>4982</v>
      </c>
      <c r="I40" t="s">
        <v>5458</v>
      </c>
      <c r="K40" s="27">
        <v>31</v>
      </c>
      <c r="L40" s="28" t="str">
        <f>IF(HLOOKUP('Peer Comparison Tool'!$E$6,StateDropdownData,K40+1,FALSE)=0,"",HLOOKUP('Peer Comparison Tool'!$E$6,StateDropdownData,K40+1,FALSE))</f>
        <v>Commonwealth Community Bank, Inc. - Hartford, KY</v>
      </c>
      <c r="M40" s="29">
        <f>IF(HLOOKUP('Peer Comparison Tool'!$E$6,[0]!DropdownData,K40+1,FALSE)=0,"",HLOOKUP('Peer Comparison Tool'!$E$6,[0]!DropdownData,K40+1,FALSE))</f>
        <v>1010663</v>
      </c>
      <c r="N40" s="27">
        <v>31</v>
      </c>
      <c r="O40" s="28" t="str">
        <f>IF(HLOOKUP('Peer Comparison Tool'!$G$6,StateDropdownData,N40+1,FALSE)=0,"",HLOOKUP('Peer Comparison Tool'!$G$6,StateDropdownData,N40+1,FALSE))</f>
        <v>Commercial Bank - Harrogate, TN</v>
      </c>
      <c r="P40" s="29">
        <f>IF(HLOOKUP('Peer Comparison Tool'!$G$6,DropdownData,N40+1,FALSE)=0,"",HLOOKUP('Peer Comparison Tool'!$G$6,DropdownData,N40+1,FALSE))</f>
        <v>1010123</v>
      </c>
      <c r="Q40" s="27">
        <v>31</v>
      </c>
      <c r="R40" s="28" t="str">
        <f>IF(HLOOKUP('Peer Comparison Tool'!$I$6,StateDropdownData,Q40+1,FALSE)=0,"",HLOOKUP('Peer Comparison Tool'!$I$6,StateDropdownData,Q40+1,FALSE))</f>
        <v>First Federal Savings Bank - Huntington, IN</v>
      </c>
      <c r="S40" s="29">
        <f>IF(HLOOKUP('Peer Comparison Tool'!$I$6,DropdownData,Q40+1,FALSE)=0,"",HLOOKUP('Peer Comparison Tool'!$I$6,DropdownData,Q40+1,FALSE))</f>
        <v>1001414</v>
      </c>
      <c r="T40" s="5">
        <f t="shared" ref="T40:AC49" si="4742">IFERROR(IF(VLOOKUP(INDEX($L$2:$HEG$5,4,T$471+$Q40-1),$B$2:$F$5568,5,FALSE)=T$473,INDEX($L$2:$HEG$5,4,T$471+$Q40-1),""),"")</f>
        <v>4155604</v>
      </c>
      <c r="U40" s="5" t="str">
        <f t="shared" si="4742"/>
        <v/>
      </c>
      <c r="V40" s="5" t="str">
        <f t="shared" si="4742"/>
        <v/>
      </c>
      <c r="W40" s="5">
        <f t="shared" si="4742"/>
        <v>1009731</v>
      </c>
      <c r="X40" s="5">
        <f t="shared" si="4742"/>
        <v>4072466</v>
      </c>
      <c r="Y40" s="5">
        <f t="shared" si="4742"/>
        <v>1032521</v>
      </c>
      <c r="Z40" s="5" t="str">
        <f t="shared" si="4742"/>
        <v/>
      </c>
      <c r="AA40" s="5" t="str">
        <f t="shared" si="4742"/>
        <v/>
      </c>
      <c r="AB40" s="5">
        <f t="shared" si="4742"/>
        <v>1012610</v>
      </c>
      <c r="AC40" s="5">
        <f t="shared" si="4742"/>
        <v>1010070</v>
      </c>
      <c r="AD40" s="5" t="str">
        <f t="shared" ref="AD40:AM49" si="4743">IFERROR(IF(VLOOKUP(INDEX($L$2:$HEG$5,4,AD$471+$Q40-1),$B$2:$F$5568,5,FALSE)=AD$473,INDEX($L$2:$HEG$5,4,AD$471+$Q40-1),""),"")</f>
        <v/>
      </c>
      <c r="AE40" s="5" t="str">
        <f t="shared" si="4743"/>
        <v/>
      </c>
      <c r="AF40" s="5">
        <f t="shared" si="4743"/>
        <v>1009392</v>
      </c>
      <c r="AG40" s="5">
        <f t="shared" si="4743"/>
        <v>1001414</v>
      </c>
      <c r="AH40" s="5">
        <f t="shared" si="4743"/>
        <v>1013511</v>
      </c>
      <c r="AI40" s="5">
        <f t="shared" si="4743"/>
        <v>4055696</v>
      </c>
      <c r="AJ40" s="5">
        <f t="shared" si="4743"/>
        <v>1010663</v>
      </c>
      <c r="AK40" s="5">
        <f t="shared" si="4743"/>
        <v>1006277</v>
      </c>
      <c r="AL40" s="5" t="str">
        <f t="shared" si="4743"/>
        <v/>
      </c>
      <c r="AM40" s="5" t="str">
        <f t="shared" si="4743"/>
        <v/>
      </c>
      <c r="AN40" s="5">
        <f t="shared" ref="AN40:AW49" si="4744">IFERROR(IF(VLOOKUP(INDEX($L$2:$HEG$5,4,AN$471+$Q40-1),$B$2:$F$5568,5,FALSE)=AN$473,INDEX($L$2:$HEG$5,4,AN$471+$Q40-1),""),"")</f>
        <v>1006477</v>
      </c>
      <c r="AO40" s="5">
        <f t="shared" si="4744"/>
        <v>1010647</v>
      </c>
      <c r="AP40" s="5">
        <f t="shared" si="4744"/>
        <v>4079998</v>
      </c>
      <c r="AQ40" s="5">
        <f t="shared" si="4744"/>
        <v>1015357</v>
      </c>
      <c r="AR40" s="5">
        <f t="shared" si="4744"/>
        <v>1016403</v>
      </c>
      <c r="AS40" s="5">
        <f t="shared" si="4744"/>
        <v>1012413</v>
      </c>
      <c r="AT40" s="5">
        <f t="shared" si="4744"/>
        <v>1011134</v>
      </c>
      <c r="AU40" s="5" t="str">
        <f t="shared" si="4744"/>
        <v/>
      </c>
      <c r="AV40" s="5" t="str">
        <f t="shared" si="4744"/>
        <v/>
      </c>
      <c r="AW40" s="5">
        <f t="shared" si="4744"/>
        <v>1010738</v>
      </c>
      <c r="AX40" s="5" t="str">
        <f t="shared" ref="AX40:BG49" si="4745">IFERROR(IF(VLOOKUP(INDEX($L$2:$HEG$5,4,AX$471+$Q40-1),$B$2:$F$5568,5,FALSE)=AX$473,INDEX($L$2:$HEG$5,4,AX$471+$Q40-1),""),"")</f>
        <v/>
      </c>
      <c r="AY40" s="5">
        <f t="shared" si="4745"/>
        <v>1005296</v>
      </c>
      <c r="AZ40" s="5">
        <f t="shared" si="4745"/>
        <v>4209836</v>
      </c>
      <c r="BA40" s="5">
        <f t="shared" si="4745"/>
        <v>1000104</v>
      </c>
      <c r="BB40" s="5">
        <f t="shared" si="4745"/>
        <v>1001013</v>
      </c>
      <c r="BC40" s="5">
        <f t="shared" si="4745"/>
        <v>1004968</v>
      </c>
      <c r="BD40" s="5" t="str">
        <f t="shared" si="4745"/>
        <v/>
      </c>
      <c r="BE40" s="5">
        <f t="shared" si="4745"/>
        <v>1007652</v>
      </c>
      <c r="BF40" s="5" t="str">
        <f t="shared" si="4745"/>
        <v/>
      </c>
      <c r="BG40" s="5">
        <f t="shared" si="4745"/>
        <v>1002277</v>
      </c>
      <c r="BH40" s="5">
        <f t="shared" ref="BH40:BQ49" si="4746">IFERROR(IF(VLOOKUP(INDEX($L$2:$HEG$5,4,BH$471+$Q40-1),$B$2:$F$5568,5,FALSE)=BH$473,INDEX($L$2:$HEG$5,4,BH$471+$Q40-1),""),"")</f>
        <v>1011197</v>
      </c>
      <c r="BI40" s="5">
        <f t="shared" si="4746"/>
        <v>1010123</v>
      </c>
      <c r="BJ40" s="5">
        <f t="shared" si="4746"/>
        <v>1016054</v>
      </c>
      <c r="BK40" s="5">
        <f t="shared" si="4746"/>
        <v>4098836</v>
      </c>
      <c r="BL40" s="5" t="str">
        <f t="shared" si="4746"/>
        <v/>
      </c>
      <c r="BM40" s="5">
        <f t="shared" si="4746"/>
        <v>4091656</v>
      </c>
      <c r="BN40" s="5">
        <f t="shared" si="4746"/>
        <v>1007720</v>
      </c>
      <c r="BO40" s="5">
        <f t="shared" si="4746"/>
        <v>1009185</v>
      </c>
      <c r="BP40" s="5">
        <f t="shared" si="4746"/>
        <v>1013608</v>
      </c>
      <c r="BQ40" s="5" t="str">
        <f t="shared" si="4746"/>
        <v/>
      </c>
      <c r="BR40" s="5"/>
      <c r="BT40" s="5" t="str">
        <f t="shared" ref="BT40:BT71" si="4747">IFERROR(IF(VLOOKUP(INDEX($L$2:$HEG$5,4,T$471+$Q40-1),$B$2:$F$5568,5,FALSE)=T$473,VLOOKUP(INDEX($L$2:$HEG$5,4,T$471+$Q40-1),$B$2:$F$5568,2,FALSE),""),"")</f>
        <v>First Cahawba Bank - Selma, AL</v>
      </c>
      <c r="BU40" s="5" t="str">
        <f t="shared" ref="BU40:BU71" si="4748">IFERROR(IF(VLOOKUP(INDEX($L$2:$HEG$5,4,U$471+$Q40-1),$B$2:$F$5568,5,FALSE)=U$473,VLOOKUP(INDEX($L$2:$HEG$5,4,U$471+$Q40-1),$B$2:$F$5568,2,FALSE),""),"")</f>
        <v/>
      </c>
      <c r="BV40" s="5" t="str">
        <f t="shared" ref="BV40:BV71" si="4749">IFERROR(IF(VLOOKUP(INDEX($L$2:$HEG$5,4,V$471+$Q40-1),$B$2:$F$5568,5,FALSE)=V$473,VLOOKUP(INDEX($L$2:$HEG$5,4,V$471+$Q40-1),$B$2:$F$5568,2,FALSE),""),"")</f>
        <v/>
      </c>
      <c r="BW40" s="5" t="str">
        <f t="shared" ref="BW40:BW71" si="4750">IFERROR(IF(VLOOKUP(INDEX($L$2:$HEG$5,4,W$471+$Q40-1),$B$2:$F$5568,5,FALSE)=W$473,VLOOKUP(INDEX($L$2:$HEG$5,4,W$471+$Q40-1),$B$2:$F$5568,2,FALSE),""),"")</f>
        <v>First Arkansas Bank and Trust - Jacksonville, AR</v>
      </c>
      <c r="BX40" s="5" t="str">
        <f t="shared" ref="BX40:BX71" si="4751">IFERROR(IF(VLOOKUP(INDEX($L$2:$HEG$5,4,X$471+$Q40-1),$B$2:$F$5568,5,FALSE)=X$473,VLOOKUP(INDEX($L$2:$HEG$5,4,X$471+$Q40-1),$B$2:$F$5568,2,FALSE),""),"")</f>
        <v>Bessemer Trust Company of California, National Association - San Francisco, CA</v>
      </c>
      <c r="BY40" s="5" t="str">
        <f t="shared" ref="BY40:BY71" si="4752">IFERROR(IF(VLOOKUP(INDEX($L$2:$HEG$5,4,Y$471+$Q40-1),$B$2:$F$5568,5,FALSE)=Y$473,VLOOKUP(INDEX($L$2:$HEG$5,4,Y$471+$Q40-1),$B$2:$F$5568,2,FALSE),""),"")</f>
        <v>Fortis Bank - Denver, CO</v>
      </c>
      <c r="BZ40" s="5" t="str">
        <f t="shared" ref="BZ40:BZ71" si="4753">IFERROR(IF(VLOOKUP(INDEX($L$2:$HEG$5,4,Z$471+$Q40-1),$B$2:$F$5568,5,FALSE)=Z$473,VLOOKUP(INDEX($L$2:$HEG$5,4,Z$471+$Q40-1),$B$2:$F$5568,2,FALSE),""),"")</f>
        <v/>
      </c>
      <c r="CA40" s="5" t="str">
        <f t="shared" ref="CA40:CA71" si="4754">IFERROR(IF(VLOOKUP(INDEX($L$2:$HEG$5,4,AA$471+$Q40-1),$B$2:$F$5568,5,FALSE)=AA$473,VLOOKUP(INDEX($L$2:$HEG$5,4,AA$471+$Q40-1),$B$2:$F$5568,2,FALSE),""),"")</f>
        <v/>
      </c>
      <c r="CB40" s="5" t="str">
        <f t="shared" ref="CB40:CB71" si="4755">IFERROR(IF(VLOOKUP(INDEX($L$2:$HEG$5,4,AB$471+$Q40-1),$B$2:$F$5568,5,FALSE)=AB$473,VLOOKUP(INDEX($L$2:$HEG$5,4,AB$471+$Q40-1),$B$2:$F$5568,2,FALSE),""),"")</f>
        <v>Citizens Bank and Trust - Lake Wales, FL</v>
      </c>
      <c r="CC40" s="5" t="str">
        <f t="shared" ref="CC40:CC71" si="4756">IFERROR(IF(VLOOKUP(INDEX($L$2:$HEG$5,4,AC$471+$Q40-1),$B$2:$F$5568,5,FALSE)=AC$473,VLOOKUP(INDEX($L$2:$HEG$5,4,AC$471+$Q40-1),$B$2:$F$5568,2,FALSE),""),"")</f>
        <v>Colony Bank - Fitzgerald, GA</v>
      </c>
      <c r="CD40" s="5" t="str">
        <f t="shared" ref="CD40:CD71" si="4757">IFERROR(IF(VLOOKUP(INDEX($L$2:$HEG$5,4,AD$471+$Q40-1),$B$2:$F$5568,5,FALSE)=AD$473,VLOOKUP(INDEX($L$2:$HEG$5,4,AD$471+$Q40-1),$B$2:$F$5568,2,FALSE),""),"")</f>
        <v/>
      </c>
      <c r="CE40" s="5" t="str">
        <f t="shared" ref="CE40:CE71" si="4758">IFERROR(IF(VLOOKUP(INDEX($L$2:$HEG$5,4,AE$471+$Q40-1),$B$2:$F$5568,5,FALSE)=AE$473,VLOOKUP(INDEX($L$2:$HEG$5,4,AE$471+$Q40-1),$B$2:$F$5568,2,FALSE),""),"")</f>
        <v/>
      </c>
      <c r="CF40" s="5" t="str">
        <f t="shared" ref="CF40:CF71" si="4759">IFERROR(IF(VLOOKUP(INDEX($L$2:$HEG$5,4,AF$471+$Q40-1),$B$2:$F$5568,5,FALSE)=AF$473,VLOOKUP(INDEX($L$2:$HEG$5,4,AF$471+$Q40-1),$B$2:$F$5568,2,FALSE),""),"")</f>
        <v>BankChampaign, National Association - Champaign, IL</v>
      </c>
      <c r="CG40" s="5" t="str">
        <f t="shared" ref="CG40:CG71" si="4760">IFERROR(IF(VLOOKUP(INDEX($L$2:$HEG$5,4,AG$471+$Q40-1),$B$2:$F$5568,5,FALSE)=AG$473,VLOOKUP(INDEX($L$2:$HEG$5,4,AG$471+$Q40-1),$B$2:$F$5568,2,FALSE),""),"")</f>
        <v>First Federal Savings Bank - Huntington, IN</v>
      </c>
      <c r="CH40" s="5" t="str">
        <f t="shared" ref="CH40:CH71" si="4761">IFERROR(IF(VLOOKUP(INDEX($L$2:$HEG$5,4,AH$471+$Q40-1),$B$2:$F$5568,5,FALSE)=AH$473,VLOOKUP(INDEX($L$2:$HEG$5,4,AH$471+$Q40-1),$B$2:$F$5568,2,FALSE),""),"")</f>
        <v>Chelsea Savings Bank - Belle Plaine, IA</v>
      </c>
      <c r="CI40" s="5" t="str">
        <f t="shared" ref="CI40:CI71" si="4762">IFERROR(IF(VLOOKUP(INDEX($L$2:$HEG$5,4,AI$471+$Q40-1),$B$2:$F$5568,5,FALSE)=AI$473,VLOOKUP(INDEX($L$2:$HEG$5,4,AI$471+$Q40-1),$B$2:$F$5568,2,FALSE),""),"")</f>
        <v>Community First National Bank - Manhattan, KS</v>
      </c>
      <c r="CJ40" s="5" t="str">
        <f t="shared" ref="CJ40:CJ71" si="4763">IFERROR(IF(VLOOKUP(INDEX($L$2:$HEG$5,4,AJ$471+$Q40-1),$B$2:$F$5568,5,FALSE)=AJ$473,VLOOKUP(INDEX($L$2:$HEG$5,4,AJ$471+$Q40-1),$B$2:$F$5568,2,FALSE),""),"")</f>
        <v>Commonwealth Community Bank, Inc. - Hartford, KY</v>
      </c>
      <c r="CK40" s="5" t="str">
        <f t="shared" ref="CK40:CK71" si="4764">IFERROR(IF(VLOOKUP(INDEX($L$2:$HEG$5,4,AK$471+$Q40-1),$B$2:$F$5568,5,FALSE)=AK$473,VLOOKUP(INDEX($L$2:$HEG$5,4,AK$471+$Q40-1),$B$2:$F$5568,2,FALSE),""),"")</f>
        <v>Colfax Banking Company - Colfax, LA</v>
      </c>
      <c r="CL40" s="5" t="str">
        <f t="shared" ref="CL40:CL71" si="4765">IFERROR(IF(VLOOKUP(INDEX($L$2:$HEG$5,4,AL$471+$Q40-1),$B$2:$F$5568,5,FALSE)=AL$473,VLOOKUP(INDEX($L$2:$HEG$5,4,AL$471+$Q40-1),$B$2:$F$5568,2,FALSE),""),"")</f>
        <v/>
      </c>
      <c r="CM40" s="5" t="str">
        <f t="shared" ref="CM40:CM71" si="4766">IFERROR(IF(VLOOKUP(INDEX($L$2:$HEG$5,4,AM$471+$Q40-1),$B$2:$F$5568,5,FALSE)=AM$473,VLOOKUP(INDEX($L$2:$HEG$5,4,AM$471+$Q40-1),$B$2:$F$5568,2,FALSE),""),"")</f>
        <v/>
      </c>
      <c r="CN40" s="5" t="str">
        <f t="shared" ref="CN40:CN71" si="4767">IFERROR(IF(VLOOKUP(INDEX($L$2:$HEG$5,4,AN$471+$Q40-1),$B$2:$F$5568,5,FALSE)=AN$473,VLOOKUP(INDEX($L$2:$HEG$5,4,AN$471+$Q40-1),$B$2:$F$5568,2,FALSE),""),"")</f>
        <v>Dedham Institution for Savings - Dedham, MA</v>
      </c>
      <c r="CO40" s="5" t="str">
        <f t="shared" ref="CO40:CO71" si="4768">IFERROR(IF(VLOOKUP(INDEX($L$2:$HEG$5,4,AO$471+$Q40-1),$B$2:$F$5568,5,FALSE)=AO$473,VLOOKUP(INDEX($L$2:$HEG$5,4,AO$471+$Q40-1),$B$2:$F$5568,2,FALSE),""),"")</f>
        <v>G.W. Jones Exchange Bank - Marcellus, MI</v>
      </c>
      <c r="CP40" s="5" t="str">
        <f t="shared" ref="CP40:CP71" si="4769">IFERROR(IF(VLOOKUP(INDEX($L$2:$HEG$5,4,AP$471+$Q40-1),$B$2:$F$5568,5,FALSE)=AP$473,VLOOKUP(INDEX($L$2:$HEG$5,4,AP$471+$Q40-1),$B$2:$F$5568,2,FALSE),""),"")</f>
        <v>Community Bank Owatonna - Owatonna, MN</v>
      </c>
      <c r="CQ40" s="5" t="str">
        <f t="shared" ref="CQ40:CQ71" si="4770">IFERROR(IF(VLOOKUP(INDEX($L$2:$HEG$5,4,AQ$471+$Q40-1),$B$2:$F$5568,5,FALSE)=AQ$473,VLOOKUP(INDEX($L$2:$HEG$5,4,AQ$471+$Q40-1),$B$2:$F$5568,2,FALSE),""),"")</f>
        <v>First State Bank - Waynesboro, MS</v>
      </c>
      <c r="CR40" s="5" t="str">
        <f t="shared" ref="CR40:CR71" si="4771">IFERROR(IF(VLOOKUP(INDEX($L$2:$HEG$5,4,AR$471+$Q40-1),$B$2:$F$5568,5,FALSE)=AR$473,VLOOKUP(INDEX($L$2:$HEG$5,4,AR$471+$Q40-1),$B$2:$F$5568,2,FALSE),""),"")</f>
        <v>BTC Bank - Bethany, MO</v>
      </c>
      <c r="CS40" s="5" t="str">
        <f t="shared" ref="CS40:CS71" si="4772">IFERROR(IF(VLOOKUP(INDEX($L$2:$HEG$5,4,AS$471+$Q40-1),$B$2:$F$5568,5,FALSE)=AS$473,VLOOKUP(INDEX($L$2:$HEG$5,4,AS$471+$Q40-1),$B$2:$F$5568,2,FALSE),""),"")</f>
        <v>The First State Bank of Shelby - Shelby, MT</v>
      </c>
      <c r="CT40" s="5" t="str">
        <f t="shared" ref="CT40:CT71" si="4773">IFERROR(IF(VLOOKUP(INDEX($L$2:$HEG$5,4,AT$471+$Q40-1),$B$2:$F$5568,5,FALSE)=AT$473,VLOOKUP(INDEX($L$2:$HEG$5,4,AT$471+$Q40-1),$B$2:$F$5568,2,FALSE),""),"")</f>
        <v>Charter West Bank - West Point, NE</v>
      </c>
      <c r="CU40" s="5" t="str">
        <f t="shared" ref="CU40:CU71" si="4774">IFERROR(IF(VLOOKUP(INDEX($L$2:$HEG$5,4,AU$471+$Q40-1),$B$2:$F$5568,5,FALSE)=AU$473,VLOOKUP(INDEX($L$2:$HEG$5,4,AU$471+$Q40-1),$B$2:$F$5568,2,FALSE),""),"")</f>
        <v/>
      </c>
      <c r="CV40" s="5" t="str">
        <f t="shared" ref="CV40:CV71" si="4775">IFERROR(IF(VLOOKUP(INDEX($L$2:$HEG$5,4,AV$471+$Q40-1),$B$2:$F$5568,5,FALSE)=AV$473,VLOOKUP(INDEX($L$2:$HEG$5,4,AV$471+$Q40-1),$B$2:$F$5568,2,FALSE),""),"")</f>
        <v/>
      </c>
      <c r="CW40" s="5" t="str">
        <f t="shared" ref="CW40:CW71" si="4776">IFERROR(IF(VLOOKUP(INDEX($L$2:$HEG$5,4,AW$471+$Q40-1),$B$2:$F$5568,5,FALSE)=AW$473,VLOOKUP(INDEX($L$2:$HEG$5,4,AW$471+$Q40-1),$B$2:$F$5568,2,FALSE),""),"")</f>
        <v>Magyar Bank - New Brunswick, NJ</v>
      </c>
      <c r="CX40" s="5" t="str">
        <f t="shared" ref="CX40:CX71" si="4777">IFERROR(IF(VLOOKUP(INDEX($L$2:$HEG$5,4,AX$471+$Q40-1),$B$2:$F$5568,5,FALSE)=AX$473,VLOOKUP(INDEX($L$2:$HEG$5,4,AX$471+$Q40-1),$B$2:$F$5568,2,FALSE),""),"")</f>
        <v/>
      </c>
      <c r="CY40" s="5" t="str">
        <f t="shared" ref="CY40:CY71" si="4778">IFERROR(IF(VLOOKUP(INDEX($L$2:$HEG$5,4,AY$471+$Q40-1),$B$2:$F$5568,5,FALSE)=AY$473,VLOOKUP(INDEX($L$2:$HEG$5,4,AY$471+$Q40-1),$B$2:$F$5568,2,FALSE),""),"")</f>
        <v>Bank of Cattaraugus - Cattaraugus, NY</v>
      </c>
      <c r="CZ40" s="5" t="str">
        <f t="shared" ref="CZ40:CZ71" si="4779">IFERROR(IF(VLOOKUP(INDEX($L$2:$HEG$5,4,AZ$471+$Q40-1),$B$2:$F$5568,5,FALSE)=AZ$473,VLOOKUP(INDEX($L$2:$HEG$5,4,AZ$471+$Q40-1),$B$2:$F$5568,2,FALSE),""),"")</f>
        <v>RBC Bank (Georgia), National Association - Raleigh, NC</v>
      </c>
      <c r="DA40" s="5" t="str">
        <f t="shared" ref="DA40:DA71" si="4780">IFERROR(IF(VLOOKUP(INDEX($L$2:$HEG$5,4,BA$471+$Q40-1),$B$2:$F$5568,5,FALSE)=BA$473,VLOOKUP(INDEX($L$2:$HEG$5,4,BA$471+$Q40-1),$B$2:$F$5568,2,FALSE),""),"")</f>
        <v>Gate City Bank - Fargo, ND</v>
      </c>
      <c r="DB40" s="5" t="str">
        <f t="shared" ref="DB40:DB71" si="4781">IFERROR(IF(VLOOKUP(INDEX($L$2:$HEG$5,4,BB$471+$Q40-1),$B$2:$F$5568,5,FALSE)=BB$473,VLOOKUP(INDEX($L$2:$HEG$5,4,BB$471+$Q40-1),$B$2:$F$5568,2,FALSE),""),"")</f>
        <v>First Federal Savings and Loan Association of Newark - Newark, OH</v>
      </c>
      <c r="DC40" s="5" t="str">
        <f t="shared" ref="DC40:DC71" si="4782">IFERROR(IF(VLOOKUP(INDEX($L$2:$HEG$5,4,BC$471+$Q40-1),$B$2:$F$5568,5,FALSE)=BC$473,VLOOKUP(INDEX($L$2:$HEG$5,4,BC$471+$Q40-1),$B$2:$F$5568,2,FALSE),""),"")</f>
        <v>Chickasaw Community Bank - Oklahoma City, OK</v>
      </c>
      <c r="DD40" s="5" t="str">
        <f t="shared" ref="DD40:DD71" si="4783">IFERROR(IF(VLOOKUP(INDEX($L$2:$HEG$5,4,BD$471+$Q40-1),$B$2:$F$5568,5,FALSE)=BD$473,VLOOKUP(INDEX($L$2:$HEG$5,4,BD$471+$Q40-1),$B$2:$F$5568,2,FALSE),""),"")</f>
        <v/>
      </c>
      <c r="DE40" s="5" t="str">
        <f t="shared" ref="DE40:DE71" si="4784">IFERROR(IF(VLOOKUP(INDEX($L$2:$HEG$5,4,BE$471+$Q40-1),$B$2:$F$5568,5,FALSE)=BE$473,VLOOKUP(INDEX($L$2:$HEG$5,4,BE$471+$Q40-1),$B$2:$F$5568,2,FALSE),""),"")</f>
        <v>Farmers and Merchants Trust Company of Chambersburg - Chambersburg, PA</v>
      </c>
      <c r="DF40" s="5" t="str">
        <f t="shared" ref="DF40:DF71" si="4785">IFERROR(IF(VLOOKUP(INDEX($L$2:$HEG$5,4,BF$471+$Q40-1),$B$2:$F$5568,5,FALSE)=BF$473,VLOOKUP(INDEX($L$2:$HEG$5,4,BF$471+$Q40-1),$B$2:$F$5568,2,FALSE),""),"")</f>
        <v/>
      </c>
      <c r="DG40" s="5" t="str">
        <f t="shared" ref="DG40:DG71" si="4786">IFERROR(IF(VLOOKUP(INDEX($L$2:$HEG$5,4,BG$471+$Q40-1),$B$2:$F$5568,5,FALSE)=BG$473,VLOOKUP(INDEX($L$2:$HEG$5,4,BG$471+$Q40-1),$B$2:$F$5568,2,FALSE),""),"")</f>
        <v>Pickens Savings and Loan Association, Federal Association - Pickens, SC</v>
      </c>
      <c r="DH40" s="5" t="str">
        <f t="shared" ref="DH40:DH71" si="4787">IFERROR(IF(VLOOKUP(INDEX($L$2:$HEG$5,4,BH$471+$Q40-1),$B$2:$F$5568,5,FALSE)=BH$473,VLOOKUP(INDEX($L$2:$HEG$5,4,BH$471+$Q40-1),$B$2:$F$5568,2,FALSE),""),"")</f>
        <v>Great Plains Bank - Eureka, SD</v>
      </c>
      <c r="DI40" s="5" t="str">
        <f t="shared" ref="DI40:DI71" si="4788">IFERROR(IF(VLOOKUP(INDEX($L$2:$HEG$5,4,BI$471+$Q40-1),$B$2:$F$5568,5,FALSE)=BI$473,VLOOKUP(INDEX($L$2:$HEG$5,4,BI$471+$Q40-1),$B$2:$F$5568,2,FALSE),""),"")</f>
        <v>Commercial Bank - Harrogate, TN</v>
      </c>
      <c r="DJ40" s="5" t="str">
        <f t="shared" ref="DJ40:DJ71" si="4789">IFERROR(IF(VLOOKUP(INDEX($L$2:$HEG$5,4,BJ$471+$Q40-1),$B$2:$F$5568,5,FALSE)=BJ$473,VLOOKUP(INDEX($L$2:$HEG$5,4,BJ$471+$Q40-1),$B$2:$F$5568,2,FALSE),""),"")</f>
        <v>Benchmark Bank - Plano, TX</v>
      </c>
      <c r="DK40" s="5" t="str">
        <f t="shared" ref="DK40:DK71" si="4790">IFERROR(IF(VLOOKUP(INDEX($L$2:$HEG$5,4,BK$471+$Q40-1),$B$2:$F$5568,5,FALSE)=BK$473,VLOOKUP(INDEX($L$2:$HEG$5,4,BK$471+$Q40-1),$B$2:$F$5568,2,FALSE),""),"")</f>
        <v>Prime Alliance Bank - Woods Cross, UT</v>
      </c>
      <c r="DL40" s="5" t="str">
        <f t="shared" ref="DL40:DL71" si="4791">IFERROR(IF(VLOOKUP(INDEX($L$2:$HEG$5,4,BL$471+$Q40-1),$B$2:$F$5568,5,FALSE)=BL$473,VLOOKUP(INDEX($L$2:$HEG$5,4,BL$471+$Q40-1),$B$2:$F$5568,2,FALSE),""),"")</f>
        <v/>
      </c>
      <c r="DM40" s="5" t="str">
        <f t="shared" ref="DM40:DM71" si="4792">IFERROR(IF(VLOOKUP(INDEX($L$2:$HEG$5,4,BM$471+$Q40-1),$B$2:$F$5568,5,FALSE)=BM$473,VLOOKUP(INDEX($L$2:$HEG$5,4,BM$471+$Q40-1),$B$2:$F$5568,2,FALSE),""),"")</f>
        <v>MainStreet Bank - Fairfax, VA</v>
      </c>
      <c r="DN40" s="5" t="str">
        <f t="shared" ref="DN40:DN71" si="4793">IFERROR(IF(VLOOKUP(INDEX($L$2:$HEG$5,4,BN$471+$Q40-1),$B$2:$F$5568,5,FALSE)=BN$473,VLOOKUP(INDEX($L$2:$HEG$5,4,BN$471+$Q40-1),$B$2:$F$5568,2,FALSE),""),"")</f>
        <v>Timberland Bank - Hoquiam, WA</v>
      </c>
      <c r="DO40" s="5" t="str">
        <f t="shared" ref="DO40:DO71" si="4794">IFERROR(IF(VLOOKUP(INDEX($L$2:$HEG$5,4,BO$471+$Q40-1),$B$2:$F$5568,5,FALSE)=BO$473,VLOOKUP(INDEX($L$2:$HEG$5,4,BO$471+$Q40-1),$B$2:$F$5568,2,FALSE),""),"")</f>
        <v>Putnam County Bank - Hurricane, WV</v>
      </c>
      <c r="DP40" s="5" t="str">
        <f t="shared" ref="DP40:DP71" si="4795">IFERROR(IF(VLOOKUP(INDEX($L$2:$HEG$5,4,BP$471+$Q40-1),$B$2:$F$5568,5,FALSE)=BP$473,VLOOKUP(INDEX($L$2:$HEG$5,4,BP$471+$Q40-1),$B$2:$F$5568,2,FALSE),""),"")</f>
        <v>Chippewa Valley Bank - Ashland, WI</v>
      </c>
      <c r="DQ40" s="5"/>
    </row>
    <row r="41" spans="1:121" x14ac:dyDescent="0.25">
      <c r="A41">
        <v>40</v>
      </c>
      <c r="B41" s="5">
        <v>1002298</v>
      </c>
      <c r="C41" t="str">
        <f t="shared" si="0"/>
        <v>First Federal Bank, A FSB - Tuscaloosa, AL</v>
      </c>
      <c r="D41" s="21" t="s">
        <v>567</v>
      </c>
      <c r="E41" s="19" t="s">
        <v>2817</v>
      </c>
      <c r="F41" s="19" t="s">
        <v>2805</v>
      </c>
      <c r="G41" s="19"/>
      <c r="H41" t="s">
        <v>4987</v>
      </c>
      <c r="I41" t="s">
        <v>5459</v>
      </c>
      <c r="K41" s="27">
        <v>32</v>
      </c>
      <c r="L41" s="28" t="str">
        <f>IF(HLOOKUP('Peer Comparison Tool'!$E$6,StateDropdownData,K41+1,FALSE)=0,"",HLOOKUP('Peer Comparison Tool'!$E$6,StateDropdownData,K41+1,FALSE))</f>
        <v>Community Financial Services Bank - Benton, KY</v>
      </c>
      <c r="M41" s="29">
        <f>IF(HLOOKUP('Peer Comparison Tool'!$E$6,[0]!DropdownData,K41+1,FALSE)=0,"",HLOOKUP('Peer Comparison Tool'!$E$6,[0]!DropdownData,K41+1,FALSE))</f>
        <v>1012556</v>
      </c>
      <c r="N41" s="27">
        <v>32</v>
      </c>
      <c r="O41" s="28" t="str">
        <f>IF(HLOOKUP('Peer Comparison Tool'!$G$6,StateDropdownData,N41+1,FALSE)=0,"",HLOOKUP('Peer Comparison Tool'!$G$6,StateDropdownData,N41+1,FALSE))</f>
        <v>Commercial Bank &amp; Trust Company - Paris, TN</v>
      </c>
      <c r="P41" s="29">
        <f>IF(HLOOKUP('Peer Comparison Tool'!$G$6,DropdownData,N41+1,FALSE)=0,"",HLOOKUP('Peer Comparison Tool'!$G$6,DropdownData,N41+1,FALSE))</f>
        <v>1009751</v>
      </c>
      <c r="Q41" s="27">
        <v>32</v>
      </c>
      <c r="R41" s="28" t="str">
        <f>IF(HLOOKUP('Peer Comparison Tool'!$I$6,StateDropdownData,Q41+1,FALSE)=0,"",HLOOKUP('Peer Comparison Tool'!$I$6,StateDropdownData,Q41+1,FALSE))</f>
        <v>First Federal Savings Bank - Rochester, IN</v>
      </c>
      <c r="S41" s="29">
        <f>IF(HLOOKUP('Peer Comparison Tool'!$I$6,DropdownData,Q41+1,FALSE)=0,"",HLOOKUP('Peer Comparison Tool'!$I$6,DropdownData,Q41+1,FALSE))</f>
        <v>1002521</v>
      </c>
      <c r="T41" s="5">
        <f t="shared" si="4742"/>
        <v>1010657</v>
      </c>
      <c r="U41" s="5" t="str">
        <f t="shared" si="4742"/>
        <v/>
      </c>
      <c r="V41" s="5" t="str">
        <f t="shared" si="4742"/>
        <v/>
      </c>
      <c r="W41" s="5">
        <f t="shared" si="4742"/>
        <v>1136048</v>
      </c>
      <c r="X41" s="5">
        <f t="shared" si="4742"/>
        <v>4072402</v>
      </c>
      <c r="Y41" s="5">
        <f t="shared" si="4742"/>
        <v>1009366</v>
      </c>
      <c r="Z41" s="5" t="str">
        <f t="shared" si="4742"/>
        <v/>
      </c>
      <c r="AA41" s="5" t="str">
        <f t="shared" si="4742"/>
        <v/>
      </c>
      <c r="AB41" s="5">
        <f t="shared" si="4742"/>
        <v>1023351</v>
      </c>
      <c r="AC41" s="5">
        <f t="shared" si="4742"/>
        <v>1008776</v>
      </c>
      <c r="AD41" s="5" t="str">
        <f t="shared" si="4743"/>
        <v/>
      </c>
      <c r="AE41" s="5" t="str">
        <f t="shared" si="4743"/>
        <v/>
      </c>
      <c r="AF41" s="5">
        <f t="shared" si="4743"/>
        <v>1000813</v>
      </c>
      <c r="AG41" s="5">
        <f t="shared" si="4743"/>
        <v>1002521</v>
      </c>
      <c r="AH41" s="5">
        <f t="shared" si="4743"/>
        <v>1006608</v>
      </c>
      <c r="AI41" s="5">
        <f t="shared" si="4743"/>
        <v>1008431</v>
      </c>
      <c r="AJ41" s="5">
        <f t="shared" si="4743"/>
        <v>1012556</v>
      </c>
      <c r="AK41" s="5">
        <f t="shared" si="4743"/>
        <v>1991047</v>
      </c>
      <c r="AL41" s="5" t="str">
        <f t="shared" si="4743"/>
        <v/>
      </c>
      <c r="AM41" s="5" t="str">
        <f t="shared" si="4743"/>
        <v/>
      </c>
      <c r="AN41" s="5">
        <f t="shared" si="4744"/>
        <v>1006518</v>
      </c>
      <c r="AO41" s="5">
        <f t="shared" si="4744"/>
        <v>4065723</v>
      </c>
      <c r="AP41" s="5">
        <f t="shared" si="4744"/>
        <v>1015353</v>
      </c>
      <c r="AQ41" s="5">
        <f t="shared" si="4744"/>
        <v>1011213</v>
      </c>
      <c r="AR41" s="5">
        <f t="shared" si="4744"/>
        <v>1010058</v>
      </c>
      <c r="AS41" s="5">
        <f t="shared" si="4744"/>
        <v>1011458</v>
      </c>
      <c r="AT41" s="5">
        <f t="shared" si="4744"/>
        <v>1015369</v>
      </c>
      <c r="AU41" s="5" t="str">
        <f t="shared" si="4744"/>
        <v/>
      </c>
      <c r="AV41" s="5" t="str">
        <f t="shared" si="4744"/>
        <v/>
      </c>
      <c r="AW41" s="5">
        <f t="shared" si="4744"/>
        <v>1009661</v>
      </c>
      <c r="AX41" s="5" t="str">
        <f t="shared" si="4745"/>
        <v/>
      </c>
      <c r="AY41" s="5">
        <f t="shared" si="4745"/>
        <v>4055270</v>
      </c>
      <c r="AZ41" s="5">
        <f t="shared" si="4745"/>
        <v>1007132</v>
      </c>
      <c r="BA41" s="5">
        <f t="shared" si="4745"/>
        <v>1016076</v>
      </c>
      <c r="BB41" s="5">
        <f t="shared" si="4745"/>
        <v>1001039</v>
      </c>
      <c r="BC41" s="5">
        <f t="shared" si="4745"/>
        <v>1007237</v>
      </c>
      <c r="BD41" s="5" t="str">
        <f t="shared" si="4745"/>
        <v/>
      </c>
      <c r="BE41" s="5">
        <f t="shared" si="4745"/>
        <v>1974061</v>
      </c>
      <c r="BF41" s="5" t="str">
        <f t="shared" si="4745"/>
        <v/>
      </c>
      <c r="BG41" s="5">
        <f t="shared" si="4745"/>
        <v>1002285</v>
      </c>
      <c r="BH41" s="5">
        <f t="shared" si="4746"/>
        <v>1005789</v>
      </c>
      <c r="BI41" s="5">
        <f t="shared" si="4746"/>
        <v>1009751</v>
      </c>
      <c r="BJ41" s="5">
        <f t="shared" si="4746"/>
        <v>1008402</v>
      </c>
      <c r="BK41" s="5">
        <f t="shared" si="4746"/>
        <v>18237504</v>
      </c>
      <c r="BL41" s="5" t="str">
        <f t="shared" si="4746"/>
        <v/>
      </c>
      <c r="BM41" s="5">
        <f t="shared" si="4746"/>
        <v>1001410</v>
      </c>
      <c r="BN41" s="5">
        <f t="shared" si="4746"/>
        <v>4051722</v>
      </c>
      <c r="BO41" s="5">
        <f t="shared" si="4746"/>
        <v>4072401</v>
      </c>
      <c r="BP41" s="5">
        <f t="shared" si="4746"/>
        <v>1013656</v>
      </c>
      <c r="BQ41" s="5" t="str">
        <f t="shared" si="4746"/>
        <v/>
      </c>
      <c r="BR41" s="5"/>
      <c r="BT41" s="5" t="str">
        <f t="shared" si="4747"/>
        <v>First Citizens Bank - Luverne, AL</v>
      </c>
      <c r="BU41" s="5" t="str">
        <f t="shared" si="4748"/>
        <v/>
      </c>
      <c r="BV41" s="5" t="str">
        <f t="shared" si="4749"/>
        <v/>
      </c>
      <c r="BW41" s="5" t="str">
        <f t="shared" si="4750"/>
        <v>First Community Bank - Batesville, AR</v>
      </c>
      <c r="BX41" s="5" t="str">
        <f t="shared" si="4751"/>
        <v>BlackRock Institutional Trust Company, National Association - San Francisco, CA</v>
      </c>
      <c r="BY41" s="5" t="str">
        <f t="shared" si="4752"/>
        <v>Fowler State Bank - Fowler, CO</v>
      </c>
      <c r="BZ41" s="5" t="str">
        <f t="shared" si="4753"/>
        <v/>
      </c>
      <c r="CA41" s="5" t="str">
        <f t="shared" si="4754"/>
        <v/>
      </c>
      <c r="CB41" s="5" t="str">
        <f t="shared" si="4755"/>
        <v>Citizens First Bank - The Villages, FL</v>
      </c>
      <c r="CC41" s="5" t="str">
        <f t="shared" si="4756"/>
        <v>Commercial Banking Company - Valdosta, GA</v>
      </c>
      <c r="CD41" s="5" t="str">
        <f t="shared" si="4757"/>
        <v/>
      </c>
      <c r="CE41" s="5" t="str">
        <f t="shared" si="4758"/>
        <v/>
      </c>
      <c r="CF41" s="5" t="str">
        <f t="shared" si="4759"/>
        <v>BankFinancial, National Association - Olympia Fields, IL</v>
      </c>
      <c r="CG41" s="5" t="str">
        <f t="shared" si="4760"/>
        <v>First Federal Savings Bank - Rochester, IN</v>
      </c>
      <c r="CH41" s="5" t="str">
        <f t="shared" si="4761"/>
        <v>Cherokee State Bank - Cherokee, IA</v>
      </c>
      <c r="CI41" s="5" t="str">
        <f t="shared" si="4762"/>
        <v>Community National Bank - Seneca, KS</v>
      </c>
      <c r="CJ41" s="5" t="str">
        <f t="shared" si="4763"/>
        <v>Community Financial Services Bank - Benton, KY</v>
      </c>
      <c r="CK41" s="5" t="str">
        <f t="shared" si="4764"/>
        <v>Commercial Capital Bank - Delhi, LA</v>
      </c>
      <c r="CL41" s="5" t="str">
        <f t="shared" si="4765"/>
        <v/>
      </c>
      <c r="CM41" s="5" t="str">
        <f t="shared" si="4766"/>
        <v/>
      </c>
      <c r="CN41" s="5" t="str">
        <f t="shared" si="4767"/>
        <v>Eagle Bank - Everett, MA</v>
      </c>
      <c r="CO41" s="5" t="str">
        <f t="shared" si="4768"/>
        <v>Gogebic Range Bank - Ironwood, MI</v>
      </c>
      <c r="CP41" s="5" t="str">
        <f t="shared" si="4769"/>
        <v>Community First Bank - Menahga, MN</v>
      </c>
      <c r="CQ41" s="5" t="str">
        <f t="shared" si="4770"/>
        <v>FNB Oxford Bank - Oxford, MS</v>
      </c>
      <c r="CR41" s="5" t="str">
        <f t="shared" si="4771"/>
        <v>Carroll County Trust Company of Carrollton, Missouri - Carrollton, MO</v>
      </c>
      <c r="CS41" s="5" t="str">
        <f t="shared" si="4772"/>
        <v>Three Rivers Bank of Montana - Kalispell, MT</v>
      </c>
      <c r="CT41" s="5" t="str">
        <f t="shared" si="4773"/>
        <v>Citizens Bank &amp; Trust Company - Saint Paul, NE</v>
      </c>
      <c r="CU41" s="5" t="str">
        <f t="shared" si="4774"/>
        <v/>
      </c>
      <c r="CV41" s="5" t="str">
        <f t="shared" si="4775"/>
        <v/>
      </c>
      <c r="CW41" s="5" t="str">
        <f t="shared" si="4776"/>
        <v>Manasquan Bank - Manasquan, NJ</v>
      </c>
      <c r="CX41" s="5" t="str">
        <f t="shared" si="4777"/>
        <v/>
      </c>
      <c r="CY41" s="5" t="str">
        <f t="shared" si="4778"/>
        <v>Bank of China, New York Branch - New York, NY</v>
      </c>
      <c r="CZ41" s="5" t="str">
        <f t="shared" si="4779"/>
        <v>Riverside Savings Bank, SSB - Roanoke Rapids, NC</v>
      </c>
      <c r="DA41" s="5" t="str">
        <f t="shared" si="4780"/>
        <v>Grant County State Bank - Carson, ND</v>
      </c>
      <c r="DB41" s="5" t="str">
        <f t="shared" si="4781"/>
        <v>First Federal Savings and Loan Association of Van Wert, OH - Van Wert, OH</v>
      </c>
      <c r="DC41" s="5" t="str">
        <f t="shared" si="4782"/>
        <v>Citizens Bank &amp; Trust Company of Ardmore - Ardmore, OK</v>
      </c>
      <c r="DD41" s="5" t="str">
        <f t="shared" si="4783"/>
        <v/>
      </c>
      <c r="DE41" s="5" t="str">
        <f t="shared" si="4784"/>
        <v>Farmers Building and Savings Bank - Rochester, PA</v>
      </c>
      <c r="DF41" s="5" t="str">
        <f t="shared" si="4785"/>
        <v/>
      </c>
      <c r="DG41" s="5" t="str">
        <f t="shared" si="4786"/>
        <v>Security Federal Bank - Aiken, SC</v>
      </c>
      <c r="DH41" s="5" t="str">
        <f t="shared" si="4787"/>
        <v>Heartland State Bank - Redfield, SD</v>
      </c>
      <c r="DI41" s="5" t="str">
        <f t="shared" si="4788"/>
        <v>Commercial Bank &amp; Trust Company - Paris, TN</v>
      </c>
      <c r="DJ41" s="5" t="str">
        <f t="shared" si="4789"/>
        <v>BOC Bank - Amarillo, TX</v>
      </c>
      <c r="DK41" s="5" t="str">
        <f t="shared" si="4790"/>
        <v>Rakuten Bank America - Midvale, UT</v>
      </c>
      <c r="DL41" s="5" t="str">
        <f t="shared" si="4791"/>
        <v/>
      </c>
      <c r="DM41" s="5" t="str">
        <f t="shared" si="4792"/>
        <v>Martinsville First Savings Bank - Martinsville, VA</v>
      </c>
      <c r="DN41" s="5" t="str">
        <f t="shared" si="4793"/>
        <v>Twin City Bank - Longview, WA</v>
      </c>
      <c r="DO41" s="5" t="str">
        <f t="shared" si="4794"/>
        <v>Security National Trust Co. - Wheeling, WV</v>
      </c>
      <c r="DP41" s="5" t="str">
        <f t="shared" si="4795"/>
        <v>Citizens Bank - Mukwonago, WI</v>
      </c>
      <c r="DQ41" s="5" t="str">
        <f t="shared" ref="DQ41:DQ104" si="4796">IFERROR(IF(VLOOKUP(INDEX($L$2:$HEG$5,4,BQ$471+$Q41-1),$B$2:$F$5568,5,FALSE)=BQ$473,VLOOKUP(INDEX($L$2:$HEG$5,4,BQ$471+$Q41-1),$B$2:$F$5568,2,FALSE),""),"")</f>
        <v/>
      </c>
    </row>
    <row r="42" spans="1:121" x14ac:dyDescent="0.25">
      <c r="A42">
        <v>41</v>
      </c>
      <c r="B42" s="5">
        <v>1002503</v>
      </c>
      <c r="C42" t="str">
        <f t="shared" si="0"/>
        <v>First Fidelity Bank - Fort Payne, AL</v>
      </c>
      <c r="D42" s="21" t="s">
        <v>1216</v>
      </c>
      <c r="E42" s="19" t="s">
        <v>2844</v>
      </c>
      <c r="F42" s="19" t="s">
        <v>2805</v>
      </c>
      <c r="G42" s="19"/>
      <c r="H42" t="s">
        <v>5011</v>
      </c>
      <c r="I42" t="s">
        <v>5460</v>
      </c>
      <c r="K42" s="27">
        <v>33</v>
      </c>
      <c r="L42" s="28" t="str">
        <f>IF(HLOOKUP('Peer Comparison Tool'!$E$6,StateDropdownData,K42+1,FALSE)=0,"",HLOOKUP('Peer Comparison Tool'!$E$6,StateDropdownData,K42+1,FALSE))</f>
        <v>Community Trust Bank, Inc. - Pikeville, KY</v>
      </c>
      <c r="M42" s="29">
        <f>IF(HLOOKUP('Peer Comparison Tool'!$E$6,[0]!DropdownData,K42+1,FALSE)=0,"",HLOOKUP('Peer Comparison Tool'!$E$6,[0]!DropdownData,K42+1,FALSE))</f>
        <v>1010289</v>
      </c>
      <c r="N42" s="27">
        <v>33</v>
      </c>
      <c r="O42" s="28" t="str">
        <f>IF(HLOOKUP('Peer Comparison Tool'!$G$6,StateDropdownData,N42+1,FALSE)=0,"",HLOOKUP('Peer Comparison Tool'!$G$6,StateDropdownData,N42+1,FALSE))</f>
        <v>Community Bank - Lexington, TN</v>
      </c>
      <c r="P42" s="29">
        <f>IF(HLOOKUP('Peer Comparison Tool'!$G$6,DropdownData,N42+1,FALSE)=0,"",HLOOKUP('Peer Comparison Tool'!$G$6,DropdownData,N42+1,FALSE))</f>
        <v>1974063</v>
      </c>
      <c r="Q42" s="27">
        <v>33</v>
      </c>
      <c r="R42" s="28" t="str">
        <f>IF(HLOOKUP('Peer Comparison Tool'!$I$6,StateDropdownData,Q42+1,FALSE)=0,"",HLOOKUP('Peer Comparison Tool'!$I$6,StateDropdownData,Q42+1,FALSE))</f>
        <v>First Federal Savings Bank of Angola - Angola, IN</v>
      </c>
      <c r="S42" s="29">
        <f>IF(HLOOKUP('Peer Comparison Tool'!$I$6,DropdownData,Q42+1,FALSE)=0,"",HLOOKUP('Peer Comparison Tool'!$I$6,DropdownData,Q42+1,FALSE))</f>
        <v>1000784</v>
      </c>
      <c r="T42" s="5">
        <f t="shared" si="4742"/>
        <v>4057374</v>
      </c>
      <c r="U42" s="5" t="str">
        <f t="shared" si="4742"/>
        <v/>
      </c>
      <c r="V42" s="5" t="str">
        <f t="shared" si="4742"/>
        <v/>
      </c>
      <c r="W42" s="5">
        <f t="shared" si="4742"/>
        <v>4050896</v>
      </c>
      <c r="X42" s="5">
        <f t="shared" si="4742"/>
        <v>6519288</v>
      </c>
      <c r="Y42" s="5">
        <f t="shared" si="4742"/>
        <v>1006443</v>
      </c>
      <c r="Z42" s="5" t="str">
        <f t="shared" si="4742"/>
        <v/>
      </c>
      <c r="AA42" s="5" t="str">
        <f t="shared" si="4742"/>
        <v/>
      </c>
      <c r="AB42" s="5">
        <f t="shared" si="4742"/>
        <v>1014022</v>
      </c>
      <c r="AC42" s="5">
        <f t="shared" si="4742"/>
        <v>1013379</v>
      </c>
      <c r="AD42" s="5" t="str">
        <f t="shared" si="4743"/>
        <v/>
      </c>
      <c r="AE42" s="5" t="str">
        <f t="shared" si="4743"/>
        <v/>
      </c>
      <c r="AF42" s="5">
        <f t="shared" si="4743"/>
        <v>1014550</v>
      </c>
      <c r="AG42" s="5">
        <f t="shared" si="4743"/>
        <v>1000784</v>
      </c>
      <c r="AH42" s="5">
        <f t="shared" si="4743"/>
        <v>4055708</v>
      </c>
      <c r="AI42" s="5">
        <f t="shared" si="4743"/>
        <v>1015351</v>
      </c>
      <c r="AJ42" s="5">
        <f t="shared" si="4743"/>
        <v>1010289</v>
      </c>
      <c r="AK42" s="5">
        <f t="shared" si="4743"/>
        <v>1015965</v>
      </c>
      <c r="AL42" s="5" t="str">
        <f t="shared" si="4743"/>
        <v/>
      </c>
      <c r="AM42" s="5" t="str">
        <f t="shared" si="4743"/>
        <v/>
      </c>
      <c r="AN42" s="5">
        <f t="shared" si="4744"/>
        <v>1013097</v>
      </c>
      <c r="AO42" s="5">
        <f t="shared" si="4744"/>
        <v>4173500</v>
      </c>
      <c r="AP42" s="5">
        <f t="shared" si="4744"/>
        <v>1014013</v>
      </c>
      <c r="AQ42" s="5">
        <f t="shared" si="4744"/>
        <v>1010972</v>
      </c>
      <c r="AR42" s="5">
        <f t="shared" si="4744"/>
        <v>1006267</v>
      </c>
      <c r="AS42" s="5">
        <f t="shared" si="4744"/>
        <v>1011532</v>
      </c>
      <c r="AT42" s="5">
        <f t="shared" si="4744"/>
        <v>1006982</v>
      </c>
      <c r="AU42" s="5" t="str">
        <f t="shared" si="4744"/>
        <v/>
      </c>
      <c r="AV42" s="5" t="str">
        <f t="shared" si="4744"/>
        <v/>
      </c>
      <c r="AW42" s="5">
        <f t="shared" si="4744"/>
        <v>1001780</v>
      </c>
      <c r="AX42" s="5" t="str">
        <f t="shared" si="4745"/>
        <v/>
      </c>
      <c r="AY42" s="5">
        <f t="shared" si="4745"/>
        <v>4236064</v>
      </c>
      <c r="AZ42" s="5">
        <f t="shared" si="4745"/>
        <v>1009816</v>
      </c>
      <c r="BA42" s="5">
        <f t="shared" si="4745"/>
        <v>1014326</v>
      </c>
      <c r="BB42" s="5">
        <f t="shared" si="4745"/>
        <v>1006118</v>
      </c>
      <c r="BC42" s="5">
        <f t="shared" si="4745"/>
        <v>1013935</v>
      </c>
      <c r="BD42" s="5" t="str">
        <f t="shared" si="4745"/>
        <v/>
      </c>
      <c r="BE42" s="5">
        <f t="shared" si="4745"/>
        <v>1016013</v>
      </c>
      <c r="BF42" s="5" t="str">
        <f t="shared" si="4745"/>
        <v/>
      </c>
      <c r="BG42" s="5">
        <f t="shared" si="4745"/>
        <v>4160491</v>
      </c>
      <c r="BH42" s="5">
        <f t="shared" si="4746"/>
        <v>1010544</v>
      </c>
      <c r="BI42" s="5">
        <f t="shared" si="4746"/>
        <v>1974063</v>
      </c>
      <c r="BJ42" s="5">
        <f t="shared" si="4746"/>
        <v>1014649</v>
      </c>
      <c r="BK42" s="5">
        <f t="shared" si="4746"/>
        <v>4108503</v>
      </c>
      <c r="BL42" s="5" t="str">
        <f t="shared" si="4746"/>
        <v/>
      </c>
      <c r="BM42" s="5">
        <f t="shared" si="4746"/>
        <v>1012743</v>
      </c>
      <c r="BN42" s="5">
        <f t="shared" si="4746"/>
        <v>4138444</v>
      </c>
      <c r="BO42" s="5">
        <f t="shared" si="4746"/>
        <v>1012885</v>
      </c>
      <c r="BP42" s="5">
        <f t="shared" si="4746"/>
        <v>4066287</v>
      </c>
      <c r="BQ42" s="5" t="str">
        <f t="shared" si="4746"/>
        <v/>
      </c>
      <c r="BR42" s="5"/>
      <c r="BT42" s="5" t="str">
        <f t="shared" si="4747"/>
        <v>First Community Bank of Central Alabama - Wetumpka, AL</v>
      </c>
      <c r="BU42" s="5" t="str">
        <f t="shared" si="4748"/>
        <v/>
      </c>
      <c r="BV42" s="5" t="str">
        <f t="shared" si="4749"/>
        <v/>
      </c>
      <c r="BW42" s="5" t="str">
        <f t="shared" si="4750"/>
        <v>First Financial Bank - El Dorado, AR</v>
      </c>
      <c r="BX42" s="5" t="str">
        <f t="shared" si="4751"/>
        <v>BNP Paribas, San Francisco Branch - San Francisco, CA</v>
      </c>
      <c r="BY42" s="5" t="str">
        <f t="shared" si="4752"/>
        <v>Frontier Bank - Lamar, CO</v>
      </c>
      <c r="BZ42" s="5" t="str">
        <f t="shared" si="4753"/>
        <v/>
      </c>
      <c r="CA42" s="5" t="str">
        <f t="shared" si="4754"/>
        <v/>
      </c>
      <c r="CB42" s="5" t="str">
        <f t="shared" si="4755"/>
        <v>City National Bank of Florida - Miami, FL</v>
      </c>
      <c r="CC42" s="5" t="str">
        <f t="shared" si="4756"/>
        <v>Community Bank &amp; Trust - West Georgia - LaGrange, GA</v>
      </c>
      <c r="CD42" s="5" t="str">
        <f t="shared" si="4757"/>
        <v/>
      </c>
      <c r="CE42" s="5" t="str">
        <f t="shared" si="4758"/>
        <v/>
      </c>
      <c r="CF42" s="5" t="str">
        <f t="shared" si="4759"/>
        <v>BankORION - Orion, IL</v>
      </c>
      <c r="CG42" s="5" t="str">
        <f t="shared" si="4760"/>
        <v>First Federal Savings Bank of Angola - Angola, IN</v>
      </c>
      <c r="CH42" s="5" t="str">
        <f t="shared" si="4761"/>
        <v>Citizens First Bank - Clinton, IA</v>
      </c>
      <c r="CI42" s="5" t="str">
        <f t="shared" si="4762"/>
        <v>Community National Bank &amp; Trust - Chanute, KS</v>
      </c>
      <c r="CJ42" s="5" t="str">
        <f t="shared" si="4763"/>
        <v>Community Trust Bank, Inc. - Pikeville, KY</v>
      </c>
      <c r="CK42" s="5" t="str">
        <f t="shared" si="4764"/>
        <v>Community Bank of Louisiana - Mansfield, LA</v>
      </c>
      <c r="CL42" s="5" t="str">
        <f t="shared" si="4765"/>
        <v/>
      </c>
      <c r="CM42" s="5" t="str">
        <f t="shared" si="4766"/>
        <v/>
      </c>
      <c r="CN42" s="5" t="str">
        <f t="shared" si="4767"/>
        <v>East Cambridge Savings Bank - Cambridge, MA</v>
      </c>
      <c r="CO42" s="5" t="str">
        <f t="shared" si="4768"/>
        <v>Grand River Bank - Grandville, MI</v>
      </c>
      <c r="CP42" s="5" t="str">
        <f t="shared" si="4769"/>
        <v>Community Resource Bank - Northfield, MN</v>
      </c>
      <c r="CQ42" s="5" t="str">
        <f t="shared" si="4770"/>
        <v>FNB Picayune Bank - Picayune, MS</v>
      </c>
      <c r="CR42" s="5" t="str">
        <f t="shared" si="4771"/>
        <v>Cass Commercial Bank - Saint Louis, MO</v>
      </c>
      <c r="CS42" s="5" t="str">
        <f t="shared" si="4772"/>
        <v>TrailWest Bank - Lolo, MT</v>
      </c>
      <c r="CT42" s="5" t="str">
        <f t="shared" si="4773"/>
        <v>Citizens State Bank - Carleton, NE</v>
      </c>
      <c r="CU42" s="5" t="str">
        <f t="shared" si="4774"/>
        <v/>
      </c>
      <c r="CV42" s="5" t="str">
        <f t="shared" si="4775"/>
        <v/>
      </c>
      <c r="CW42" s="5" t="str">
        <f t="shared" si="4776"/>
        <v>Millville Savings Bank - Millville, NJ</v>
      </c>
      <c r="CX42" s="5" t="str">
        <f t="shared" si="4777"/>
        <v/>
      </c>
      <c r="CY42" s="5" t="str">
        <f t="shared" si="4778"/>
        <v>Bank Of Communications Co., Ltd., New York Branch - New York, NY</v>
      </c>
      <c r="CZ42" s="5" t="str">
        <f t="shared" si="4779"/>
        <v>Roxboro Savings Bank, SSB - Roxboro, NC</v>
      </c>
      <c r="DA42" s="5" t="str">
        <f t="shared" si="4780"/>
        <v>Heartland State Bank - Edgeley, ND</v>
      </c>
      <c r="DB42" s="5" t="str">
        <f t="shared" si="4781"/>
        <v>First Financial Bank - Cincinnati, OH</v>
      </c>
      <c r="DC42" s="5" t="str">
        <f t="shared" si="4782"/>
        <v>Citizens Bank of Ada - Ada, OK</v>
      </c>
      <c r="DD42" s="5" t="str">
        <f t="shared" si="4783"/>
        <v/>
      </c>
      <c r="DE42" s="5" t="str">
        <f t="shared" si="4784"/>
        <v>First Citizens Community Bank - Mansfield, PA</v>
      </c>
      <c r="DF42" s="5" t="str">
        <f t="shared" si="4785"/>
        <v/>
      </c>
      <c r="DG42" s="5" t="str">
        <f t="shared" si="4786"/>
        <v>South Atlantic Bank - Myrtle Beach, SC</v>
      </c>
      <c r="DH42" s="5" t="str">
        <f t="shared" si="4787"/>
        <v>Ipswich State Bank - Ipswich, SD</v>
      </c>
      <c r="DI42" s="5" t="str">
        <f t="shared" si="4788"/>
        <v>Community Bank - Lexington, TN</v>
      </c>
      <c r="DJ42" s="5" t="str">
        <f t="shared" si="4789"/>
        <v>Brazos National Bank - Richwood, TX</v>
      </c>
      <c r="DK42" s="5" t="str">
        <f t="shared" si="4790"/>
        <v>Sallie Mae Bank - Salt Lake City, UT</v>
      </c>
      <c r="DL42" s="5" t="str">
        <f t="shared" si="4791"/>
        <v/>
      </c>
      <c r="DM42" s="5" t="str">
        <f t="shared" si="4792"/>
        <v>Miners Exchange Bank - Coeburn, VA</v>
      </c>
      <c r="DN42" s="5" t="str">
        <f t="shared" si="4793"/>
        <v>UniBank - Lynnwood, WA</v>
      </c>
      <c r="DO42" s="5" t="str">
        <f t="shared" si="4794"/>
        <v>The Bank of Romney - Romney, WV</v>
      </c>
      <c r="DP42" s="5" t="str">
        <f t="shared" si="4795"/>
        <v>Citizens Community Federal National Association - Altoona, WI</v>
      </c>
      <c r="DQ42" s="5" t="str">
        <f t="shared" si="4796"/>
        <v/>
      </c>
    </row>
    <row r="43" spans="1:121" x14ac:dyDescent="0.25">
      <c r="A43">
        <v>42</v>
      </c>
      <c r="B43" s="5">
        <v>1007686</v>
      </c>
      <c r="C43" t="str">
        <f t="shared" si="0"/>
        <v>First Financial Bank - Bessemer, AL</v>
      </c>
      <c r="D43" s="21" t="s">
        <v>216</v>
      </c>
      <c r="E43" s="19" t="s">
        <v>2845</v>
      </c>
      <c r="F43" s="19" t="s">
        <v>2805</v>
      </c>
      <c r="G43" s="19"/>
      <c r="H43" t="s">
        <v>5043</v>
      </c>
      <c r="I43" t="s">
        <v>5461</v>
      </c>
      <c r="K43" s="27">
        <v>34</v>
      </c>
      <c r="L43" s="28" t="str">
        <f>IF(HLOOKUP('Peer Comparison Tool'!$E$6,StateDropdownData,K43+1,FALSE)=0,"",HLOOKUP('Peer Comparison Tool'!$E$6,StateDropdownData,K43+1,FALSE))</f>
        <v>Cumberland Security Bank, Inc. - Somerset, KY</v>
      </c>
      <c r="M43" s="29">
        <f>IF(HLOOKUP('Peer Comparison Tool'!$E$6,[0]!DropdownData,K43+1,FALSE)=0,"",HLOOKUP('Peer Comparison Tool'!$E$6,[0]!DropdownData,K43+1,FALSE))</f>
        <v>1006569</v>
      </c>
      <c r="N43" s="27">
        <v>34</v>
      </c>
      <c r="O43" s="28" t="str">
        <f>IF(HLOOKUP('Peer Comparison Tool'!$G$6,StateDropdownData,N43+1,FALSE)=0,"",HLOOKUP('Peer Comparison Tool'!$G$6,StateDropdownData,N43+1,FALSE))</f>
        <v>Decatur County Bank - Decaturville, TN</v>
      </c>
      <c r="P43" s="29">
        <f>IF(HLOOKUP('Peer Comparison Tool'!$G$6,DropdownData,N43+1,FALSE)=0,"",HLOOKUP('Peer Comparison Tool'!$G$6,DropdownData,N43+1,FALSE))</f>
        <v>1004983</v>
      </c>
      <c r="Q43" s="27">
        <v>34</v>
      </c>
      <c r="R43" s="28" t="str">
        <f>IF(HLOOKUP('Peer Comparison Tool'!$I$6,StateDropdownData,Q43+1,FALSE)=0,"",HLOOKUP('Peer Comparison Tool'!$I$6,StateDropdownData,Q43+1,FALSE))</f>
        <v>First Federal Savings Bank of Washington - Washington, IN</v>
      </c>
      <c r="S43" s="29">
        <f>IF(HLOOKUP('Peer Comparison Tool'!$I$6,DropdownData,Q43+1,FALSE)=0,"",HLOOKUP('Peer Comparison Tool'!$I$6,DropdownData,Q43+1,FALSE))</f>
        <v>1001428</v>
      </c>
      <c r="T43" s="5">
        <f t="shared" si="4742"/>
        <v>1001770</v>
      </c>
      <c r="U43" s="5" t="str">
        <f t="shared" si="4742"/>
        <v/>
      </c>
      <c r="V43" s="5" t="str">
        <f t="shared" si="4742"/>
        <v/>
      </c>
      <c r="W43" s="5">
        <f t="shared" si="4742"/>
        <v>1004680</v>
      </c>
      <c r="X43" s="5">
        <f t="shared" si="4742"/>
        <v>1013291</v>
      </c>
      <c r="Y43" s="5">
        <f t="shared" si="4742"/>
        <v>1006283</v>
      </c>
      <c r="Z43" s="5" t="str">
        <f t="shared" si="4742"/>
        <v/>
      </c>
      <c r="AA43" s="5" t="str">
        <f t="shared" si="4742"/>
        <v/>
      </c>
      <c r="AB43" s="5">
        <f t="shared" si="4742"/>
        <v>25929036</v>
      </c>
      <c r="AC43" s="5">
        <f t="shared" si="4742"/>
        <v>4087425</v>
      </c>
      <c r="AD43" s="5" t="str">
        <f t="shared" si="4743"/>
        <v/>
      </c>
      <c r="AE43" s="5" t="str">
        <f t="shared" si="4743"/>
        <v/>
      </c>
      <c r="AF43" s="5">
        <f t="shared" si="4743"/>
        <v>1010203</v>
      </c>
      <c r="AG43" s="5">
        <f t="shared" si="4743"/>
        <v>1001428</v>
      </c>
      <c r="AH43" s="5">
        <f t="shared" si="4743"/>
        <v>1009267</v>
      </c>
      <c r="AI43" s="5">
        <f t="shared" si="4743"/>
        <v>1015945</v>
      </c>
      <c r="AJ43" s="5">
        <f t="shared" si="4743"/>
        <v>1006569</v>
      </c>
      <c r="AK43" s="5">
        <f t="shared" si="4743"/>
        <v>4050719</v>
      </c>
      <c r="AL43" s="5" t="str">
        <f t="shared" si="4743"/>
        <v/>
      </c>
      <c r="AM43" s="5" t="str">
        <f t="shared" si="4743"/>
        <v/>
      </c>
      <c r="AN43" s="5">
        <f t="shared" si="4744"/>
        <v>1005711</v>
      </c>
      <c r="AO43" s="5">
        <f t="shared" si="4744"/>
        <v>4032621</v>
      </c>
      <c r="AP43" s="5">
        <f t="shared" si="4744"/>
        <v>1007454</v>
      </c>
      <c r="AQ43" s="5">
        <f t="shared" si="4744"/>
        <v>1012068</v>
      </c>
      <c r="AR43" s="5">
        <f t="shared" si="4744"/>
        <v>1013266</v>
      </c>
      <c r="AS43" s="5">
        <f t="shared" si="4744"/>
        <v>1009820</v>
      </c>
      <c r="AT43" s="5">
        <f t="shared" si="4744"/>
        <v>1009957</v>
      </c>
      <c r="AU43" s="5" t="str">
        <f t="shared" si="4744"/>
        <v/>
      </c>
      <c r="AV43" s="5" t="str">
        <f t="shared" si="4744"/>
        <v/>
      </c>
      <c r="AW43" s="5">
        <f t="shared" si="4744"/>
        <v>1001721</v>
      </c>
      <c r="AX43" s="5" t="str">
        <f t="shared" si="4745"/>
        <v/>
      </c>
      <c r="AY43" s="5">
        <f t="shared" si="4745"/>
        <v>4055184</v>
      </c>
      <c r="AZ43" s="5">
        <f t="shared" si="4745"/>
        <v>1012824</v>
      </c>
      <c r="BA43" s="5">
        <f t="shared" si="4745"/>
        <v>1014825</v>
      </c>
      <c r="BB43" s="5">
        <f t="shared" si="4745"/>
        <v>1010078</v>
      </c>
      <c r="BC43" s="5">
        <f t="shared" si="4745"/>
        <v>1006009</v>
      </c>
      <c r="BD43" s="5" t="str">
        <f t="shared" si="4745"/>
        <v/>
      </c>
      <c r="BE43" s="5">
        <f t="shared" si="4745"/>
        <v>1004678</v>
      </c>
      <c r="BF43" s="5" t="str">
        <f t="shared" si="4745"/>
        <v/>
      </c>
      <c r="BG43" s="5">
        <f t="shared" si="4745"/>
        <v>4049366</v>
      </c>
      <c r="BH43" s="5">
        <f t="shared" si="4746"/>
        <v>1007656</v>
      </c>
      <c r="BI43" s="5">
        <f t="shared" si="4746"/>
        <v>1004983</v>
      </c>
      <c r="BJ43" s="5">
        <f t="shared" si="4746"/>
        <v>1004703</v>
      </c>
      <c r="BK43" s="5">
        <f t="shared" si="4746"/>
        <v>1015828</v>
      </c>
      <c r="BL43" s="5" t="str">
        <f t="shared" si="4746"/>
        <v/>
      </c>
      <c r="BM43" s="5">
        <f t="shared" si="4746"/>
        <v>1012884</v>
      </c>
      <c r="BN43" s="5">
        <f t="shared" si="4746"/>
        <v>1000317</v>
      </c>
      <c r="BO43" s="5">
        <f t="shared" si="4746"/>
        <v>1011814</v>
      </c>
      <c r="BP43" s="5">
        <f t="shared" si="4746"/>
        <v>1012813</v>
      </c>
      <c r="BQ43" s="5" t="str">
        <f t="shared" si="4746"/>
        <v/>
      </c>
      <c r="BR43" s="5"/>
      <c r="BT43" s="5" t="str">
        <f t="shared" si="4747"/>
        <v>First Community Bank of Cullman - Cullman, AL</v>
      </c>
      <c r="BU43" s="5" t="str">
        <f t="shared" si="4748"/>
        <v/>
      </c>
      <c r="BV43" s="5" t="str">
        <f t="shared" si="4749"/>
        <v/>
      </c>
      <c r="BW43" s="5" t="str">
        <f t="shared" si="4750"/>
        <v>First National Bank - Paragould, AR</v>
      </c>
      <c r="BX43" s="5" t="str">
        <f t="shared" si="4751"/>
        <v>C3bank, National Association - Encinitas, CA</v>
      </c>
      <c r="BY43" s="5" t="str">
        <f t="shared" si="4752"/>
        <v>Grand Valley Bank - Grand Junction, CO</v>
      </c>
      <c r="BZ43" s="5" t="str">
        <f t="shared" si="4753"/>
        <v/>
      </c>
      <c r="CA43" s="5" t="str">
        <f t="shared" si="4754"/>
        <v/>
      </c>
      <c r="CB43" s="5" t="str">
        <f t="shared" si="4755"/>
        <v>Climate First Bank - Saint Petersburg, FL</v>
      </c>
      <c r="CC43" s="5" t="str">
        <f t="shared" si="4756"/>
        <v>Community Bank of Georgia - Baxley, GA</v>
      </c>
      <c r="CD43" s="5" t="str">
        <f t="shared" si="4757"/>
        <v/>
      </c>
      <c r="CE43" s="5" t="str">
        <f t="shared" si="4758"/>
        <v/>
      </c>
      <c r="CF43" s="5" t="str">
        <f t="shared" si="4759"/>
        <v>Banterra Bank - Eldorado, IL</v>
      </c>
      <c r="CG43" s="5" t="str">
        <f t="shared" si="4760"/>
        <v>First Federal Savings Bank of Washington - Washington, IN</v>
      </c>
      <c r="CH43" s="5" t="str">
        <f t="shared" si="4761"/>
        <v>Citizens First National Bank - Storm Lake, IA</v>
      </c>
      <c r="CI43" s="5" t="str">
        <f t="shared" si="4762"/>
        <v>Conway Bank - Conway Springs, KS</v>
      </c>
      <c r="CJ43" s="5" t="str">
        <f t="shared" si="4763"/>
        <v>Cumberland Security Bank, Inc. - Somerset, KY</v>
      </c>
      <c r="CK43" s="5" t="str">
        <f t="shared" si="4764"/>
        <v>Community First Bank - New Iberia, LA</v>
      </c>
      <c r="CL43" s="5" t="str">
        <f t="shared" si="4765"/>
        <v/>
      </c>
      <c r="CM43" s="5" t="str">
        <f t="shared" si="4766"/>
        <v/>
      </c>
      <c r="CN43" s="5" t="str">
        <f t="shared" si="4767"/>
        <v>Eastern Bank - Boston, MA</v>
      </c>
      <c r="CO43" s="5" t="str">
        <f t="shared" si="4768"/>
        <v>Greenleaf Trust National Association - Kalamazoo, MI</v>
      </c>
      <c r="CP43" s="5" t="str">
        <f t="shared" si="4769"/>
        <v>Concorde Bank - Blomkest, MN</v>
      </c>
      <c r="CQ43" s="5" t="str">
        <f t="shared" si="4770"/>
        <v>Genesis Bank - Benoit, MS</v>
      </c>
      <c r="CR43" s="5" t="str">
        <f t="shared" si="4771"/>
        <v>Central Bank of Kansas City - Kansas City, MO</v>
      </c>
      <c r="CS43" s="5" t="str">
        <f t="shared" si="4772"/>
        <v>Valley Bank of Kalispell - Kalispell, MT</v>
      </c>
      <c r="CT43" s="5" t="str">
        <f t="shared" si="4773"/>
        <v>Citizens State Bank - Wisner, NE</v>
      </c>
      <c r="CU43" s="5" t="str">
        <f t="shared" si="4774"/>
        <v/>
      </c>
      <c r="CV43" s="5" t="str">
        <f t="shared" si="4775"/>
        <v/>
      </c>
      <c r="CW43" s="5" t="str">
        <f t="shared" si="4776"/>
        <v>Monroe Savings Bank - Williamstown, NJ</v>
      </c>
      <c r="CX43" s="5" t="str">
        <f t="shared" si="4777"/>
        <v/>
      </c>
      <c r="CY43" s="5" t="str">
        <f t="shared" si="4778"/>
        <v>Bank of East Asia - New York, NY</v>
      </c>
      <c r="CZ43" s="5" t="str">
        <f t="shared" si="4779"/>
        <v>Southern Bank and Trust Company - Mount Olive, NC</v>
      </c>
      <c r="DA43" s="5" t="str">
        <f t="shared" si="4780"/>
        <v>Horizon Financial Bank - Munich, ND</v>
      </c>
      <c r="DB43" s="5" t="str">
        <f t="shared" si="4781"/>
        <v>First Mutual Bank, FSB - Belpre, OH</v>
      </c>
      <c r="DC43" s="5" t="str">
        <f t="shared" si="4782"/>
        <v>Cleo State Bank - Cleo Springs, OK</v>
      </c>
      <c r="DD43" s="5" t="str">
        <f t="shared" si="4783"/>
        <v/>
      </c>
      <c r="DE43" s="5" t="str">
        <f t="shared" si="4784"/>
        <v>First Commonwealth Bank - Indiana, PA</v>
      </c>
      <c r="DF43" s="5" t="str">
        <f t="shared" si="4785"/>
        <v/>
      </c>
      <c r="DG43" s="5" t="str">
        <f t="shared" si="4786"/>
        <v>Southern First Bank - Greenville, SC</v>
      </c>
      <c r="DH43" s="5" t="str">
        <f t="shared" si="4787"/>
        <v>Merchants State Bank - Freeman, SD</v>
      </c>
      <c r="DI43" s="5" t="str">
        <f t="shared" si="4788"/>
        <v>Decatur County Bank - Decaturville, TN</v>
      </c>
      <c r="DJ43" s="5" t="str">
        <f t="shared" si="4789"/>
        <v>Bridge City State Bank - Bridge City, TX</v>
      </c>
      <c r="DK43" s="5" t="str">
        <f t="shared" si="4790"/>
        <v>SoFi Bank, National Association - Cottonwood Heights, UT</v>
      </c>
      <c r="DL43" s="5" t="str">
        <f t="shared" si="4791"/>
        <v/>
      </c>
      <c r="DM43" s="5" t="str">
        <f t="shared" si="4792"/>
        <v>Movement Bank - Danville, VA</v>
      </c>
      <c r="DN43" s="5" t="str">
        <f t="shared" si="4793"/>
        <v>Washington Federal Bank - Seattle, WA</v>
      </c>
      <c r="DO43" s="5" t="str">
        <f t="shared" si="4794"/>
        <v>The Citizens Bank of Weston, Inc. - Weston, WV</v>
      </c>
      <c r="DP43" s="5" t="str">
        <f t="shared" si="4795"/>
        <v>Citizens First Bank - Viroqua, WI</v>
      </c>
      <c r="DQ43" s="5" t="str">
        <f t="shared" si="4796"/>
        <v/>
      </c>
    </row>
    <row r="44" spans="1:121" x14ac:dyDescent="0.25">
      <c r="A44">
        <v>43</v>
      </c>
      <c r="B44" s="5">
        <v>1007151</v>
      </c>
      <c r="C44" t="str">
        <f t="shared" si="0"/>
        <v>First Jackson Bank - Stevenson, AL</v>
      </c>
      <c r="D44" s="21" t="s">
        <v>9402</v>
      </c>
      <c r="E44" s="19" t="s">
        <v>2846</v>
      </c>
      <c r="F44" s="19" t="s">
        <v>2805</v>
      </c>
      <c r="G44" s="19"/>
      <c r="H44" t="s">
        <v>5078</v>
      </c>
      <c r="I44" t="s">
        <v>5462</v>
      </c>
      <c r="K44" s="27">
        <v>35</v>
      </c>
      <c r="L44" s="28" t="str">
        <f>IF(HLOOKUP('Peer Comparison Tool'!$E$6,StateDropdownData,K44+1,FALSE)=0,"",HLOOKUP('Peer Comparison Tool'!$E$6,StateDropdownData,K44+1,FALSE))</f>
        <v>Cumberland Valley National Bank &amp; Trust Company - London, KY</v>
      </c>
      <c r="M44" s="29">
        <f>IF(HLOOKUP('Peer Comparison Tool'!$E$6,[0]!DropdownData,K44+1,FALSE)=0,"",HLOOKUP('Peer Comparison Tool'!$E$6,[0]!DropdownData,K44+1,FALSE))</f>
        <v>1011915</v>
      </c>
      <c r="N44" s="27">
        <v>35</v>
      </c>
      <c r="O44" s="28" t="str">
        <f>IF(HLOOKUP('Peer Comparison Tool'!$G$6,StateDropdownData,N44+1,FALSE)=0,"",HLOOKUP('Peer Comparison Tool'!$G$6,StateDropdownData,N44+1,FALSE))</f>
        <v>Elizabethton Federal Savings Bank - Elizabethton, TN</v>
      </c>
      <c r="P44" s="29">
        <f>IF(HLOOKUP('Peer Comparison Tool'!$G$6,DropdownData,N44+1,FALSE)=0,"",HLOOKUP('Peer Comparison Tool'!$G$6,DropdownData,N44+1,FALSE))</f>
        <v>1001570</v>
      </c>
      <c r="Q44" s="27">
        <v>35</v>
      </c>
      <c r="R44" s="28" t="str">
        <f>IF(HLOOKUP('Peer Comparison Tool'!$I$6,StateDropdownData,Q44+1,FALSE)=0,"",HLOOKUP('Peer Comparison Tool'!$I$6,StateDropdownData,Q44+1,FALSE))</f>
        <v>First Financial Bank, National Association - Terre Haute, IN</v>
      </c>
      <c r="S44" s="29">
        <f>IF(HLOOKUP('Peer Comparison Tool'!$I$6,DropdownData,Q44+1,FALSE)=0,"",HLOOKUP('Peer Comparison Tool'!$I$6,DropdownData,Q44+1,FALSE))</f>
        <v>1012489</v>
      </c>
      <c r="T44" s="5">
        <f t="shared" si="4742"/>
        <v>1002298</v>
      </c>
      <c r="U44" s="5" t="str">
        <f t="shared" si="4742"/>
        <v/>
      </c>
      <c r="V44" s="5" t="str">
        <f t="shared" si="4742"/>
        <v/>
      </c>
      <c r="W44" s="5">
        <f t="shared" si="4742"/>
        <v>1013841</v>
      </c>
      <c r="X44" s="5">
        <f t="shared" si="4742"/>
        <v>19866693</v>
      </c>
      <c r="Y44" s="5">
        <f t="shared" si="4742"/>
        <v>1001906</v>
      </c>
      <c r="Z44" s="5" t="str">
        <f t="shared" si="4742"/>
        <v/>
      </c>
      <c r="AA44" s="5" t="str">
        <f t="shared" si="4742"/>
        <v/>
      </c>
      <c r="AB44" s="5">
        <f t="shared" si="4742"/>
        <v>4053192</v>
      </c>
      <c r="AC44" s="5">
        <f t="shared" si="4742"/>
        <v>4054639</v>
      </c>
      <c r="AD44" s="5" t="str">
        <f t="shared" si="4743"/>
        <v/>
      </c>
      <c r="AE44" s="5" t="str">
        <f t="shared" si="4743"/>
        <v/>
      </c>
      <c r="AF44" s="5">
        <f t="shared" si="4743"/>
        <v>1026263</v>
      </c>
      <c r="AG44" s="5">
        <f t="shared" si="4743"/>
        <v>1012489</v>
      </c>
      <c r="AH44" s="5">
        <f t="shared" si="4743"/>
        <v>1009839</v>
      </c>
      <c r="AI44" s="5">
        <f t="shared" si="4743"/>
        <v>1008511</v>
      </c>
      <c r="AJ44" s="5">
        <f t="shared" si="4743"/>
        <v>1011915</v>
      </c>
      <c r="AK44" s="5">
        <f t="shared" si="4743"/>
        <v>1014091</v>
      </c>
      <c r="AL44" s="5" t="str">
        <f t="shared" si="4743"/>
        <v/>
      </c>
      <c r="AM44" s="5" t="str">
        <f t="shared" si="4743"/>
        <v/>
      </c>
      <c r="AN44" s="5">
        <f t="shared" si="4744"/>
        <v>1015695</v>
      </c>
      <c r="AO44" s="5">
        <f t="shared" si="4744"/>
        <v>1013250</v>
      </c>
      <c r="AP44" s="5">
        <f t="shared" si="4744"/>
        <v>1015246</v>
      </c>
      <c r="AQ44" s="5">
        <f t="shared" si="4744"/>
        <v>1002687</v>
      </c>
      <c r="AR44" s="5">
        <f t="shared" si="4744"/>
        <v>1015130</v>
      </c>
      <c r="AS44" s="5">
        <f t="shared" si="4744"/>
        <v>1011635</v>
      </c>
      <c r="AT44" s="5">
        <f t="shared" si="4744"/>
        <v>1005140</v>
      </c>
      <c r="AU44" s="5" t="str">
        <f t="shared" si="4744"/>
        <v/>
      </c>
      <c r="AV44" s="5" t="str">
        <f t="shared" si="4744"/>
        <v/>
      </c>
      <c r="AW44" s="5">
        <f t="shared" si="4744"/>
        <v>4782746</v>
      </c>
      <c r="AX44" s="5" t="str">
        <f t="shared" si="4745"/>
        <v/>
      </c>
      <c r="AY44" s="5">
        <f t="shared" si="4745"/>
        <v>1015568</v>
      </c>
      <c r="AZ44" s="5">
        <f t="shared" si="4745"/>
        <v>1013847</v>
      </c>
      <c r="BA44" s="5">
        <f t="shared" si="4745"/>
        <v>1014057</v>
      </c>
      <c r="BB44" s="5">
        <f t="shared" si="4745"/>
        <v>1006597</v>
      </c>
      <c r="BC44" s="5">
        <f t="shared" si="4745"/>
        <v>1007180</v>
      </c>
      <c r="BD44" s="5" t="str">
        <f t="shared" si="4745"/>
        <v/>
      </c>
      <c r="BE44" s="5">
        <f t="shared" si="4745"/>
        <v>1000741</v>
      </c>
      <c r="BF44" s="5" t="str">
        <f t="shared" si="4745"/>
        <v/>
      </c>
      <c r="BG44" s="5">
        <f t="shared" si="4745"/>
        <v>1002228</v>
      </c>
      <c r="BH44" s="5">
        <f t="shared" si="4746"/>
        <v>1005320</v>
      </c>
      <c r="BI44" s="5">
        <f t="shared" si="4746"/>
        <v>1001570</v>
      </c>
      <c r="BJ44" s="5">
        <f t="shared" si="4746"/>
        <v>1030002</v>
      </c>
      <c r="BK44" s="5">
        <f t="shared" si="4746"/>
        <v>8261066</v>
      </c>
      <c r="BL44" s="5" t="str">
        <f t="shared" si="4746"/>
        <v/>
      </c>
      <c r="BM44" s="5">
        <f t="shared" si="4746"/>
        <v>4199368</v>
      </c>
      <c r="BN44" s="5">
        <f t="shared" si="4746"/>
        <v>1004900</v>
      </c>
      <c r="BO44" s="5">
        <f t="shared" si="4746"/>
        <v>1010025</v>
      </c>
      <c r="BP44" s="5">
        <f t="shared" si="4746"/>
        <v>1005942</v>
      </c>
      <c r="BQ44" s="5" t="str">
        <f t="shared" si="4746"/>
        <v/>
      </c>
      <c r="BR44" s="5"/>
      <c r="BT44" s="5" t="str">
        <f t="shared" si="4747"/>
        <v>First Federal Bank, A FSB - Tuscaloosa, AL</v>
      </c>
      <c r="BU44" s="5" t="str">
        <f t="shared" si="4748"/>
        <v/>
      </c>
      <c r="BV44" s="5" t="str">
        <f t="shared" si="4749"/>
        <v/>
      </c>
      <c r="BW44" s="5" t="str">
        <f t="shared" si="4750"/>
        <v>First National Bank of Commerce - Walnut Ridge, AR</v>
      </c>
      <c r="BX44" s="5" t="str">
        <f t="shared" si="4751"/>
        <v>California Bank of Commerce, National Association - San Diego, CA</v>
      </c>
      <c r="BY44" s="5" t="str">
        <f t="shared" si="4752"/>
        <v>Gunnison Savings and Loan Association - Gunnison, CO</v>
      </c>
      <c r="BZ44" s="5" t="str">
        <f t="shared" si="4753"/>
        <v/>
      </c>
      <c r="CA44" s="5" t="str">
        <f t="shared" si="4754"/>
        <v/>
      </c>
      <c r="CB44" s="5" t="str">
        <f t="shared" si="4755"/>
        <v>Cogent Bank - Orlando, FL</v>
      </c>
      <c r="CC44" s="5" t="str">
        <f t="shared" si="4756"/>
        <v>Community Bank of Pickens County - Jasper, GA</v>
      </c>
      <c r="CD44" s="5" t="str">
        <f t="shared" si="4757"/>
        <v/>
      </c>
      <c r="CE44" s="5" t="str">
        <f t="shared" si="4758"/>
        <v/>
      </c>
      <c r="CF44" s="5" t="str">
        <f t="shared" si="4759"/>
        <v>Barrington Bank &amp; Trust Company, National Association - Barrington, IL</v>
      </c>
      <c r="CG44" s="5" t="str">
        <f t="shared" si="4760"/>
        <v>First Financial Bank, National Association - Terre Haute, IN</v>
      </c>
      <c r="CH44" s="5" t="str">
        <f t="shared" si="4761"/>
        <v>Citizens Savings Bank - Marshalltown, IA</v>
      </c>
      <c r="CI44" s="5" t="str">
        <f t="shared" si="4762"/>
        <v>CoreFirst Bank &amp; Trust - Topeka, KS</v>
      </c>
      <c r="CJ44" s="5" t="str">
        <f t="shared" si="4763"/>
        <v>Cumberland Valley National Bank &amp; Trust Company - London, KY</v>
      </c>
      <c r="CK44" s="5" t="str">
        <f t="shared" si="4764"/>
        <v>Concordia Bank &amp; Trust Company - Vidalia, LA</v>
      </c>
      <c r="CL44" s="5" t="str">
        <f t="shared" si="4765"/>
        <v/>
      </c>
      <c r="CM44" s="5" t="str">
        <f t="shared" si="4766"/>
        <v/>
      </c>
      <c r="CN44" s="5" t="str">
        <f t="shared" si="4767"/>
        <v>Everett Co-operative Bank - Everett, MA</v>
      </c>
      <c r="CO44" s="5" t="str">
        <f t="shared" si="4768"/>
        <v>Highpoint Community Bank - Hastings, MI</v>
      </c>
      <c r="CP44" s="5" t="str">
        <f t="shared" si="4769"/>
        <v>CornerStone State Bank - Montgomery, MN</v>
      </c>
      <c r="CQ44" s="5" t="str">
        <f t="shared" si="4770"/>
        <v>Grand Bank for Savings, F.S.B. - Hattiesburg, MS</v>
      </c>
      <c r="CR44" s="5" t="str">
        <f t="shared" si="4771"/>
        <v>Century Bank of the Ozarks - Gainesville, MO</v>
      </c>
      <c r="CS44" s="5" t="str">
        <f t="shared" si="4772"/>
        <v>Valley Bank of Ronan - Ronan, MT</v>
      </c>
      <c r="CT44" s="5" t="str">
        <f t="shared" si="4773"/>
        <v>City Bank &amp; Trust Co. - Lincoln, NE</v>
      </c>
      <c r="CU44" s="5" t="str">
        <f t="shared" si="4774"/>
        <v/>
      </c>
      <c r="CV44" s="5" t="str">
        <f t="shared" si="4775"/>
        <v/>
      </c>
      <c r="CW44" s="5" t="str">
        <f t="shared" si="4776"/>
        <v>New Millennium Bank - Fort Lee, NJ</v>
      </c>
      <c r="CX44" s="5" t="str">
        <f t="shared" si="4777"/>
        <v/>
      </c>
      <c r="CY44" s="5" t="str">
        <f t="shared" si="4778"/>
        <v>Bank of Holland - Holland, NY</v>
      </c>
      <c r="CZ44" s="5" t="str">
        <f t="shared" si="4779"/>
        <v>Tarboro Savings Bank, SSB - Tarboro, NC</v>
      </c>
      <c r="DA44" s="5" t="str">
        <f t="shared" si="4780"/>
        <v>Kindred State Bank - Kindred, ND</v>
      </c>
      <c r="DB44" s="5" t="str">
        <f t="shared" si="4781"/>
        <v>First National Bank in New Bremen - New Bremen, OH</v>
      </c>
      <c r="DC44" s="5" t="str">
        <f t="shared" si="4782"/>
        <v>Community Bank - Alva, OK</v>
      </c>
      <c r="DD44" s="5" t="str">
        <f t="shared" si="4783"/>
        <v/>
      </c>
      <c r="DE44" s="5" t="str">
        <f t="shared" si="4784"/>
        <v>First Federal Savings and Loan Association of Greene County - Waynesburg, PA</v>
      </c>
      <c r="DF44" s="5" t="str">
        <f t="shared" si="4785"/>
        <v/>
      </c>
      <c r="DG44" s="5" t="str">
        <f t="shared" si="4786"/>
        <v>Spratt Savings Bank - Chester, SC</v>
      </c>
      <c r="DH44" s="5" t="str">
        <f t="shared" si="4787"/>
        <v>One American Bank - Sioux Falls, SD</v>
      </c>
      <c r="DI44" s="5" t="str">
        <f t="shared" si="4788"/>
        <v>Elizabethton Federal Savings Bank - Elizabethton, TN</v>
      </c>
      <c r="DJ44" s="5" t="str">
        <f t="shared" si="4789"/>
        <v>Broadstreet Bank, SSB - Mineola, TX</v>
      </c>
      <c r="DK44" s="5" t="str">
        <f t="shared" si="4790"/>
        <v>Square Financial Services, Inc. - Salt Lake City, UT</v>
      </c>
      <c r="DL44" s="5" t="str">
        <f t="shared" si="4791"/>
        <v/>
      </c>
      <c r="DM44" s="5" t="str">
        <f t="shared" si="4792"/>
        <v>New Horizon Bank, National Association - Powhatan, VA</v>
      </c>
      <c r="DN44" s="5" t="str">
        <f t="shared" si="4793"/>
        <v>Washington Trust Bank - Spokane, WA</v>
      </c>
      <c r="DO44" s="5" t="str">
        <f t="shared" si="4794"/>
        <v>The Fayette County National Bank of Fayetteville - Fayetteville, WV</v>
      </c>
      <c r="DP44" s="5" t="str">
        <f t="shared" si="4795"/>
        <v>Citizens State Bank - Cadott, WI</v>
      </c>
      <c r="DQ44" s="5" t="str">
        <f t="shared" si="4796"/>
        <v/>
      </c>
    </row>
    <row r="45" spans="1:121" x14ac:dyDescent="0.25">
      <c r="A45">
        <v>44</v>
      </c>
      <c r="B45" s="5">
        <v>1021691</v>
      </c>
      <c r="C45" t="str">
        <f t="shared" si="0"/>
        <v>First Metro Bank - Muscle Shoals, AL</v>
      </c>
      <c r="D45" s="21" t="s">
        <v>1293</v>
      </c>
      <c r="E45" s="19" t="s">
        <v>2847</v>
      </c>
      <c r="F45" s="19" t="s">
        <v>2805</v>
      </c>
      <c r="G45" s="19"/>
      <c r="H45" t="s">
        <v>5271</v>
      </c>
      <c r="I45" t="s">
        <v>5463</v>
      </c>
      <c r="K45" s="27">
        <v>36</v>
      </c>
      <c r="L45" s="28" t="str">
        <f>IF(HLOOKUP('Peer Comparison Tool'!$E$6,StateDropdownData,K45+1,FALSE)=0,"",HLOOKUP('Peer Comparison Tool'!$E$6,StateDropdownData,K45+1,FALSE))</f>
        <v>Eclipse Bank, Inc. - Louisville, KY</v>
      </c>
      <c r="M45" s="29">
        <f>IF(HLOOKUP('Peer Comparison Tool'!$E$6,[0]!DropdownData,K45+1,FALSE)=0,"",HLOOKUP('Peer Comparison Tool'!$E$6,[0]!DropdownData,K45+1,FALSE))</f>
        <v>4105245</v>
      </c>
      <c r="N45" s="27">
        <v>36</v>
      </c>
      <c r="O45" s="28" t="str">
        <f>IF(HLOOKUP('Peer Comparison Tool'!$G$6,StateDropdownData,N45+1,FALSE)=0,"",HLOOKUP('Peer Comparison Tool'!$G$6,StateDropdownData,N45+1,FALSE))</f>
        <v>Evolve Bank &amp; Trust - Memphis, TN</v>
      </c>
      <c r="P45" s="29">
        <f>IF(HLOOKUP('Peer Comparison Tool'!$G$6,DropdownData,N45+1,FALSE)=0,"",HLOOKUP('Peer Comparison Tool'!$G$6,DropdownData,N45+1,FALSE))</f>
        <v>1011238</v>
      </c>
      <c r="Q45" s="27">
        <v>36</v>
      </c>
      <c r="R45" s="28" t="str">
        <f>IF(HLOOKUP('Peer Comparison Tool'!$I$6,StateDropdownData,Q45+1,FALSE)=0,"",HLOOKUP('Peer Comparison Tool'!$I$6,StateDropdownData,Q45+1,FALSE))</f>
        <v>First Harrison Bank - Corydon, IN</v>
      </c>
      <c r="S45" s="29">
        <f>IF(HLOOKUP('Peer Comparison Tool'!$I$6,DropdownData,Q45+1,FALSE)=0,"",HLOOKUP('Peer Comparison Tool'!$I$6,DropdownData,Q45+1,FALSE))</f>
        <v>1002343</v>
      </c>
      <c r="T45" s="5">
        <f t="shared" si="4742"/>
        <v>1002503</v>
      </c>
      <c r="U45" s="5" t="str">
        <f t="shared" si="4742"/>
        <v/>
      </c>
      <c r="V45" s="5" t="str">
        <f t="shared" si="4742"/>
        <v/>
      </c>
      <c r="W45" s="5">
        <f t="shared" si="4742"/>
        <v>1007195</v>
      </c>
      <c r="X45" s="5">
        <f t="shared" si="4742"/>
        <v>4114106</v>
      </c>
      <c r="Y45" s="5">
        <f t="shared" si="4742"/>
        <v>1001477</v>
      </c>
      <c r="Z45" s="5" t="str">
        <f t="shared" si="4742"/>
        <v/>
      </c>
      <c r="AA45" s="5" t="str">
        <f t="shared" si="4742"/>
        <v/>
      </c>
      <c r="AB45" s="5">
        <f t="shared" si="4742"/>
        <v>4076601</v>
      </c>
      <c r="AC45" s="5">
        <f t="shared" si="4742"/>
        <v>1010786</v>
      </c>
      <c r="AD45" s="5" t="str">
        <f t="shared" si="4743"/>
        <v/>
      </c>
      <c r="AE45" s="5" t="str">
        <f t="shared" si="4743"/>
        <v/>
      </c>
      <c r="AF45" s="5">
        <f t="shared" si="4743"/>
        <v>1014292</v>
      </c>
      <c r="AG45" s="5">
        <f t="shared" si="4743"/>
        <v>1002343</v>
      </c>
      <c r="AH45" s="5">
        <f t="shared" si="4743"/>
        <v>1010701</v>
      </c>
      <c r="AI45" s="5">
        <f t="shared" si="4743"/>
        <v>4073324</v>
      </c>
      <c r="AJ45" s="5">
        <f t="shared" si="4743"/>
        <v>4105245</v>
      </c>
      <c r="AK45" s="5">
        <f t="shared" si="4743"/>
        <v>1023412</v>
      </c>
      <c r="AL45" s="5" t="str">
        <f t="shared" si="4743"/>
        <v/>
      </c>
      <c r="AM45" s="5" t="str">
        <f t="shared" si="4743"/>
        <v/>
      </c>
      <c r="AN45" s="5">
        <f t="shared" si="4744"/>
        <v>1014267</v>
      </c>
      <c r="AO45" s="5">
        <f t="shared" si="4744"/>
        <v>4053344</v>
      </c>
      <c r="AP45" s="5">
        <f t="shared" si="4744"/>
        <v>4055710</v>
      </c>
      <c r="AQ45" s="5">
        <f t="shared" si="4744"/>
        <v>1005393</v>
      </c>
      <c r="AR45" s="5">
        <f t="shared" si="4744"/>
        <v>1010214</v>
      </c>
      <c r="AS45" s="5">
        <f t="shared" si="4744"/>
        <v>1012343</v>
      </c>
      <c r="AT45" s="5">
        <f t="shared" si="4744"/>
        <v>1016386</v>
      </c>
      <c r="AU45" s="5" t="str">
        <f t="shared" si="4744"/>
        <v/>
      </c>
      <c r="AV45" s="5" t="str">
        <f t="shared" si="4744"/>
        <v/>
      </c>
      <c r="AW45" s="5">
        <f t="shared" si="4744"/>
        <v>1011719</v>
      </c>
      <c r="AX45" s="5" t="str">
        <f t="shared" si="4745"/>
        <v/>
      </c>
      <c r="AY45" s="5">
        <f t="shared" si="4745"/>
        <v>4055262</v>
      </c>
      <c r="AZ45" s="5">
        <f t="shared" si="4745"/>
        <v>1007272</v>
      </c>
      <c r="BA45" s="5">
        <f t="shared" si="4745"/>
        <v>1015166</v>
      </c>
      <c r="BB45" s="5">
        <f t="shared" si="4745"/>
        <v>1007712</v>
      </c>
      <c r="BC45" s="5">
        <f t="shared" si="4745"/>
        <v>1015530</v>
      </c>
      <c r="BD45" s="5" t="str">
        <f t="shared" si="4745"/>
        <v/>
      </c>
      <c r="BE45" s="5">
        <f t="shared" si="4745"/>
        <v>1013742</v>
      </c>
      <c r="BF45" s="5" t="str">
        <f t="shared" si="4745"/>
        <v/>
      </c>
      <c r="BG45" s="5">
        <f t="shared" si="4745"/>
        <v>1001348</v>
      </c>
      <c r="BH45" s="5">
        <f t="shared" si="4746"/>
        <v>1002123</v>
      </c>
      <c r="BI45" s="5">
        <f t="shared" si="4746"/>
        <v>1011238</v>
      </c>
      <c r="BJ45" s="5">
        <f t="shared" si="4746"/>
        <v>1009833</v>
      </c>
      <c r="BK45" s="5">
        <f t="shared" si="4746"/>
        <v>1012028</v>
      </c>
      <c r="BL45" s="5" t="str">
        <f t="shared" si="4746"/>
        <v/>
      </c>
      <c r="BM45" s="5">
        <f t="shared" si="4746"/>
        <v>1984032</v>
      </c>
      <c r="BN45" s="5">
        <f t="shared" si="4746"/>
        <v>1000336</v>
      </c>
      <c r="BO45" s="5">
        <f t="shared" si="4746"/>
        <v>1012846</v>
      </c>
      <c r="BP45" s="5">
        <f t="shared" si="4746"/>
        <v>1014703</v>
      </c>
      <c r="BQ45" s="5" t="str">
        <f t="shared" si="4746"/>
        <v/>
      </c>
      <c r="BR45" s="5"/>
      <c r="BT45" s="5" t="str">
        <f t="shared" si="4747"/>
        <v>First Fidelity Bank - Fort Payne, AL</v>
      </c>
      <c r="BU45" s="5" t="str">
        <f t="shared" si="4748"/>
        <v/>
      </c>
      <c r="BV45" s="5" t="str">
        <f t="shared" si="4749"/>
        <v/>
      </c>
      <c r="BW45" s="5" t="str">
        <f t="shared" si="4750"/>
        <v>First National Bank of Eastern Arkansas - Forrest City, AR</v>
      </c>
      <c r="BX45" s="5" t="str">
        <f t="shared" si="4751"/>
        <v>California Business Bank - Irvine, CA</v>
      </c>
      <c r="BY45" s="5" t="str">
        <f t="shared" si="4752"/>
        <v>High Country Bank - Salida, CO</v>
      </c>
      <c r="BZ45" s="5" t="str">
        <f t="shared" si="4753"/>
        <v/>
      </c>
      <c r="CA45" s="5" t="str">
        <f t="shared" si="4754"/>
        <v/>
      </c>
      <c r="CB45" s="5" t="str">
        <f t="shared" si="4755"/>
        <v>Commerce Bank &amp; Trust - Winter Park, FL</v>
      </c>
      <c r="CC45" s="5" t="str">
        <f t="shared" si="4756"/>
        <v>Community Banking Company - Fitzgerald, GA</v>
      </c>
      <c r="CD45" s="5" t="str">
        <f t="shared" si="4757"/>
        <v/>
      </c>
      <c r="CE45" s="5" t="str">
        <f t="shared" si="4758"/>
        <v/>
      </c>
      <c r="CF45" s="5" t="str">
        <f t="shared" si="4759"/>
        <v>Beardstown Savings, S.B. - Beardstown, IL</v>
      </c>
      <c r="CG45" s="5" t="str">
        <f t="shared" si="4760"/>
        <v>First Harrison Bank - Corydon, IN</v>
      </c>
      <c r="CH45" s="5" t="str">
        <f t="shared" si="4761"/>
        <v>Citizens Savings Bank - Spillville, IA</v>
      </c>
      <c r="CI45" s="5" t="str">
        <f t="shared" si="4762"/>
        <v>Cornerstone Bank - Overland Park, KS</v>
      </c>
      <c r="CJ45" s="5" t="str">
        <f t="shared" si="4763"/>
        <v>Eclipse Bank, Inc. - Louisville, KY</v>
      </c>
      <c r="CK45" s="5" t="str">
        <f t="shared" si="4764"/>
        <v>Crescent Bank - New Orleans, LA</v>
      </c>
      <c r="CL45" s="5" t="str">
        <f t="shared" si="4765"/>
        <v/>
      </c>
      <c r="CM45" s="5" t="str">
        <f t="shared" si="4766"/>
        <v/>
      </c>
      <c r="CN45" s="5" t="str">
        <f t="shared" si="4767"/>
        <v>Fall River Five Cents Savings Bank - Fall River, MA</v>
      </c>
      <c r="CO45" s="5" t="str">
        <f t="shared" si="4768"/>
        <v>Homestead Savings Bank - Albion, MI</v>
      </c>
      <c r="CP45" s="5" t="str">
        <f t="shared" si="4769"/>
        <v>Crown Bank - Edina, MN</v>
      </c>
      <c r="CQ45" s="5" t="str">
        <f t="shared" si="4770"/>
        <v>Great Southern Bank - Meridian, MS</v>
      </c>
      <c r="CR45" s="5" t="str">
        <f t="shared" si="4771"/>
        <v>Chillicothe State Bank - Chillicothe, MO</v>
      </c>
      <c r="CS45" s="5" t="str">
        <f t="shared" si="4772"/>
        <v>Yellowstone Bank - Laurel, MT</v>
      </c>
      <c r="CT45" s="5" t="str">
        <f t="shared" si="4773"/>
        <v>Clarkson Bank - Clarkson, NE</v>
      </c>
      <c r="CU45" s="5" t="str">
        <f t="shared" si="4774"/>
        <v/>
      </c>
      <c r="CV45" s="5" t="str">
        <f t="shared" si="4775"/>
        <v/>
      </c>
      <c r="CW45" s="5" t="str">
        <f t="shared" si="4776"/>
        <v>Newfield National Bank - Newfield, NJ</v>
      </c>
      <c r="CX45" s="5" t="str">
        <f t="shared" si="4777"/>
        <v/>
      </c>
      <c r="CY45" s="5" t="str">
        <f t="shared" si="4778"/>
        <v>Bank of India - New York Branch - New York, NY</v>
      </c>
      <c r="CZ45" s="5" t="str">
        <f t="shared" si="4779"/>
        <v>Taylorsville Savings Bank, SSB - Taylorsville, NC</v>
      </c>
      <c r="DA45" s="5" t="str">
        <f t="shared" si="4780"/>
        <v>Kirkwood Bank and Trust Company - Bismarck, ND</v>
      </c>
      <c r="DB45" s="5" t="str">
        <f t="shared" si="4781"/>
        <v>First State Bank - Winchester, OH</v>
      </c>
      <c r="DC45" s="5" t="str">
        <f t="shared" si="4782"/>
        <v>Community Bank - Bristow, OK</v>
      </c>
      <c r="DD45" s="5" t="str">
        <f t="shared" si="4783"/>
        <v/>
      </c>
      <c r="DE45" s="5" t="str">
        <f t="shared" si="4784"/>
        <v>First Keystone Community Bank - Berwick, PA</v>
      </c>
      <c r="DF45" s="5" t="str">
        <f t="shared" si="4785"/>
        <v/>
      </c>
      <c r="DG45" s="5" t="str">
        <f t="shared" si="4786"/>
        <v>The Bank of Clarendon - Manning, SC</v>
      </c>
      <c r="DH45" s="5" t="str">
        <f t="shared" si="4787"/>
        <v>Pathward, National Association - Sioux Falls, SD</v>
      </c>
      <c r="DI45" s="5" t="str">
        <f t="shared" si="4788"/>
        <v>Evolve Bank &amp; Trust - Memphis, TN</v>
      </c>
      <c r="DJ45" s="5" t="str">
        <f t="shared" si="4789"/>
        <v>Broadway National Bank - San Antonio, TX</v>
      </c>
      <c r="DK45" s="5" t="str">
        <f t="shared" si="4790"/>
        <v>State Bank of Southern Utah - Cedar City, UT</v>
      </c>
      <c r="DL45" s="5" t="str">
        <f t="shared" si="4791"/>
        <v/>
      </c>
      <c r="DM45" s="5" t="str">
        <f t="shared" si="4792"/>
        <v>New Peoples Bank, Inc. - Honaker, VA</v>
      </c>
      <c r="DN45" s="5" t="str">
        <f t="shared" si="4793"/>
        <v>Yakima Federal Savings and Loan Association - Yakima, WA</v>
      </c>
      <c r="DO45" s="5" t="str">
        <f t="shared" si="4794"/>
        <v>The First National Bank of Peterstown - Peterstown, WV</v>
      </c>
      <c r="DP45" s="5" t="str">
        <f t="shared" si="4795"/>
        <v>Citizens State Bank - Hudson, WI</v>
      </c>
      <c r="DQ45" s="5" t="str">
        <f t="shared" si="4796"/>
        <v/>
      </c>
    </row>
    <row r="46" spans="1:121" x14ac:dyDescent="0.25">
      <c r="A46">
        <v>45</v>
      </c>
      <c r="B46" s="5">
        <v>1008140</v>
      </c>
      <c r="C46" t="str">
        <f t="shared" si="0"/>
        <v>First National Bank - Hamilton, AL</v>
      </c>
      <c r="D46" s="21" t="s">
        <v>358</v>
      </c>
      <c r="E46" s="19" t="s">
        <v>2848</v>
      </c>
      <c r="F46" s="19" t="s">
        <v>2805</v>
      </c>
      <c r="G46" s="19"/>
      <c r="H46" t="s">
        <v>5306</v>
      </c>
      <c r="I46" t="s">
        <v>3662</v>
      </c>
      <c r="K46" s="27">
        <v>37</v>
      </c>
      <c r="L46" s="28" t="str">
        <f>IF(HLOOKUP('Peer Comparison Tool'!$E$6,StateDropdownData,K46+1,FALSE)=0,"",HLOOKUP('Peer Comparison Tool'!$E$6,StateDropdownData,K46+1,FALSE))</f>
        <v>Edmonton State Bank - Edmonton, KY</v>
      </c>
      <c r="M46" s="29">
        <f>IF(HLOOKUP('Peer Comparison Tool'!$E$6,[0]!DropdownData,K46+1,FALSE)=0,"",HLOOKUP('Peer Comparison Tool'!$E$6,[0]!DropdownData,K46+1,FALSE))</f>
        <v>1014420</v>
      </c>
      <c r="N46" s="27">
        <v>37</v>
      </c>
      <c r="O46" s="28" t="str">
        <f>IF(HLOOKUP('Peer Comparison Tool'!$G$6,StateDropdownData,N46+1,FALSE)=0,"",HLOOKUP('Peer Comparison Tool'!$G$6,StateDropdownData,N46+1,FALSE))</f>
        <v>F&amp;M Bank - Clarksville, TN</v>
      </c>
      <c r="P46" s="29">
        <f>IF(HLOOKUP('Peer Comparison Tool'!$G$6,DropdownData,N46+1,FALSE)=0,"",HLOOKUP('Peer Comparison Tool'!$G$6,DropdownData,N46+1,FALSE))</f>
        <v>1013138</v>
      </c>
      <c r="Q46" s="27">
        <v>37</v>
      </c>
      <c r="R46" s="28" t="str">
        <f>IF(HLOOKUP('Peer Comparison Tool'!$I$6,StateDropdownData,Q46+1,FALSE)=0,"",HLOOKUP('Peer Comparison Tool'!$I$6,StateDropdownData,Q46+1,FALSE))</f>
        <v>First Internet Bank of Indiana - Fishers, IN</v>
      </c>
      <c r="S46" s="29">
        <f>IF(HLOOKUP('Peer Comparison Tool'!$I$6,DropdownData,Q46+1,FALSE)=0,"",HLOOKUP('Peer Comparison Tool'!$I$6,DropdownData,Q46+1,FALSE))</f>
        <v>1984015</v>
      </c>
      <c r="T46" s="5">
        <f t="shared" si="4742"/>
        <v>1007686</v>
      </c>
      <c r="U46" s="5" t="str">
        <f t="shared" si="4742"/>
        <v/>
      </c>
      <c r="V46" s="5" t="str">
        <f t="shared" si="4742"/>
        <v/>
      </c>
      <c r="W46" s="5">
        <f t="shared" si="4742"/>
        <v>1008751</v>
      </c>
      <c r="X46" s="5">
        <f t="shared" si="4742"/>
        <v>4094107</v>
      </c>
      <c r="Y46" s="5">
        <f t="shared" si="4742"/>
        <v>1007133</v>
      </c>
      <c r="Z46" s="5" t="str">
        <f t="shared" si="4742"/>
        <v/>
      </c>
      <c r="AA46" s="5" t="str">
        <f t="shared" si="4742"/>
        <v/>
      </c>
      <c r="AB46" s="5">
        <f t="shared" si="4742"/>
        <v>4051709</v>
      </c>
      <c r="AC46" s="5">
        <f t="shared" si="4742"/>
        <v>19575867</v>
      </c>
      <c r="AD46" s="5" t="str">
        <f t="shared" si="4743"/>
        <v/>
      </c>
      <c r="AE46" s="5" t="str">
        <f t="shared" si="4743"/>
        <v/>
      </c>
      <c r="AF46" s="5">
        <f t="shared" si="4743"/>
        <v>4111983</v>
      </c>
      <c r="AG46" s="5">
        <f t="shared" si="4743"/>
        <v>1984015</v>
      </c>
      <c r="AH46" s="5">
        <f t="shared" si="4743"/>
        <v>1013346</v>
      </c>
      <c r="AI46" s="5">
        <f t="shared" si="4743"/>
        <v>1015326</v>
      </c>
      <c r="AJ46" s="5">
        <f t="shared" si="4743"/>
        <v>1014420</v>
      </c>
      <c r="AK46" s="5">
        <f t="shared" si="4743"/>
        <v>1013306</v>
      </c>
      <c r="AL46" s="5" t="str">
        <f t="shared" si="4743"/>
        <v/>
      </c>
      <c r="AM46" s="5" t="str">
        <f t="shared" si="4743"/>
        <v/>
      </c>
      <c r="AN46" s="5">
        <f t="shared" si="4744"/>
        <v>1015468</v>
      </c>
      <c r="AO46" s="5">
        <f t="shared" si="4744"/>
        <v>1014036</v>
      </c>
      <c r="AP46" s="5">
        <f t="shared" si="4744"/>
        <v>1008312</v>
      </c>
      <c r="AQ46" s="5">
        <f t="shared" si="4744"/>
        <v>1005198</v>
      </c>
      <c r="AR46" s="5">
        <f t="shared" si="4744"/>
        <v>1005345</v>
      </c>
      <c r="AS46" s="5" t="str">
        <f t="shared" si="4744"/>
        <v/>
      </c>
      <c r="AT46" s="5">
        <f t="shared" si="4744"/>
        <v>1007060</v>
      </c>
      <c r="AU46" s="5" t="str">
        <f t="shared" si="4744"/>
        <v/>
      </c>
      <c r="AV46" s="5" t="str">
        <f t="shared" si="4744"/>
        <v/>
      </c>
      <c r="AW46" s="5">
        <f t="shared" si="4744"/>
        <v>4188259</v>
      </c>
      <c r="AX46" s="5" t="str">
        <f t="shared" si="4745"/>
        <v/>
      </c>
      <c r="AY46" s="5">
        <f t="shared" si="4745"/>
        <v>1006244</v>
      </c>
      <c r="AZ46" s="5">
        <f t="shared" si="4745"/>
        <v>1011151</v>
      </c>
      <c r="BA46" s="5">
        <f t="shared" si="4745"/>
        <v>1013888</v>
      </c>
      <c r="BB46" s="5">
        <f t="shared" si="4745"/>
        <v>109855910</v>
      </c>
      <c r="BC46" s="5">
        <f t="shared" si="4745"/>
        <v>1009129</v>
      </c>
      <c r="BD46" s="5" t="str">
        <f t="shared" si="4745"/>
        <v/>
      </c>
      <c r="BE46" s="5">
        <f t="shared" si="4745"/>
        <v>1016373</v>
      </c>
      <c r="BF46" s="5" t="str">
        <f t="shared" si="4745"/>
        <v/>
      </c>
      <c r="BG46" s="5">
        <f t="shared" si="4745"/>
        <v>1007112</v>
      </c>
      <c r="BH46" s="5">
        <f t="shared" si="4746"/>
        <v>1004979</v>
      </c>
      <c r="BI46" s="5">
        <f t="shared" si="4746"/>
        <v>1013138</v>
      </c>
      <c r="BJ46" s="5">
        <f t="shared" si="4746"/>
        <v>1011295</v>
      </c>
      <c r="BK46" s="5">
        <f t="shared" si="4746"/>
        <v>133815129</v>
      </c>
      <c r="BL46" s="5" t="str">
        <f t="shared" si="4746"/>
        <v/>
      </c>
      <c r="BM46" s="5">
        <f t="shared" si="4746"/>
        <v>29201361</v>
      </c>
      <c r="BN46" s="5" t="str">
        <f t="shared" si="4746"/>
        <v/>
      </c>
      <c r="BO46" s="5">
        <f t="shared" si="4746"/>
        <v>1015277</v>
      </c>
      <c r="BP46" s="5">
        <f t="shared" si="4746"/>
        <v>1009520</v>
      </c>
      <c r="BQ46" s="5" t="str">
        <f t="shared" si="4746"/>
        <v/>
      </c>
      <c r="BR46" s="5"/>
      <c r="BT46" s="5" t="str">
        <f t="shared" si="4747"/>
        <v>First Financial Bank - Bessemer, AL</v>
      </c>
      <c r="BU46" s="5" t="str">
        <f t="shared" si="4748"/>
        <v/>
      </c>
      <c r="BV46" s="5" t="str">
        <f t="shared" si="4749"/>
        <v/>
      </c>
      <c r="BW46" s="5" t="str">
        <f t="shared" si="4750"/>
        <v>First National Bank of Izard County - Calico Rock, AR</v>
      </c>
      <c r="BX46" s="5" t="str">
        <f t="shared" si="4751"/>
        <v>California International Bank, N.A. - Westminster, CA</v>
      </c>
      <c r="BY46" s="5" t="str">
        <f t="shared" si="4752"/>
        <v>High Plains Bank - Flagler, CO</v>
      </c>
      <c r="BZ46" s="5" t="str">
        <f t="shared" si="4753"/>
        <v/>
      </c>
      <c r="CA46" s="5" t="str">
        <f t="shared" si="4754"/>
        <v/>
      </c>
      <c r="CB46" s="5" t="str">
        <f t="shared" si="4755"/>
        <v>Community Bank of the South - Merritt Island, FL</v>
      </c>
      <c r="CC46" s="5" t="str">
        <f t="shared" si="4756"/>
        <v>Craft Bank - Atlanta, GA</v>
      </c>
      <c r="CD46" s="5" t="str">
        <f t="shared" si="4757"/>
        <v/>
      </c>
      <c r="CE46" s="5" t="str">
        <f t="shared" si="4758"/>
        <v/>
      </c>
      <c r="CF46" s="5" t="str">
        <f t="shared" si="4759"/>
        <v>Belmont Bank &amp; Trust Company - Chicago, IL</v>
      </c>
      <c r="CG46" s="5" t="str">
        <f t="shared" si="4760"/>
        <v>First Internet Bank of Indiana - Fishers, IN</v>
      </c>
      <c r="CH46" s="5" t="str">
        <f t="shared" si="4761"/>
        <v>Citizens Savings Bank - Anamosa, IA</v>
      </c>
      <c r="CI46" s="5" t="str">
        <f t="shared" si="4762"/>
        <v>Cottonwood Valley Bank - Cedar Point, KS</v>
      </c>
      <c r="CJ46" s="5" t="str">
        <f t="shared" si="4763"/>
        <v>Edmonton State Bank - Edmonton, KY</v>
      </c>
      <c r="CK46" s="5" t="str">
        <f t="shared" si="4764"/>
        <v>Cross Keys Bank - Saint Joseph, LA</v>
      </c>
      <c r="CL46" s="5" t="str">
        <f t="shared" si="4765"/>
        <v/>
      </c>
      <c r="CM46" s="5" t="str">
        <f t="shared" si="4766"/>
        <v/>
      </c>
      <c r="CN46" s="5" t="str">
        <f t="shared" si="4767"/>
        <v>Fidelity Co-operative Bank - Leominster, MA</v>
      </c>
      <c r="CO46" s="5" t="str">
        <f t="shared" si="4768"/>
        <v>Honor Bank - Honor, MI</v>
      </c>
      <c r="CP46" s="5" t="str">
        <f t="shared" si="4769"/>
        <v>Currie State Bank - Currie, MN</v>
      </c>
      <c r="CQ46" s="5" t="str">
        <f t="shared" si="4770"/>
        <v>Guaranty Bank and Trust Company - Belzoni, MS</v>
      </c>
      <c r="CR46" s="5" t="str">
        <f t="shared" si="4771"/>
        <v>Citizens Bank - Butler, MO</v>
      </c>
      <c r="CS46" s="5" t="str">
        <f t="shared" si="4772"/>
        <v/>
      </c>
      <c r="CT46" s="5" t="str">
        <f t="shared" si="4773"/>
        <v>Columbus Bank and Trust Company - Columbus, NE</v>
      </c>
      <c r="CU46" s="5" t="str">
        <f t="shared" si="4774"/>
        <v/>
      </c>
      <c r="CV46" s="5" t="str">
        <f t="shared" si="4775"/>
        <v/>
      </c>
      <c r="CW46" s="5" t="str">
        <f t="shared" si="4776"/>
        <v>Northfield Bank - Woodbridge, NJ</v>
      </c>
      <c r="CX46" s="5" t="str">
        <f t="shared" si="4777"/>
        <v/>
      </c>
      <c r="CY46" s="5" t="str">
        <f t="shared" si="4778"/>
        <v>Bank of Millbrook - Millbrook, NY</v>
      </c>
      <c r="CZ46" s="5" t="str">
        <f t="shared" si="4779"/>
        <v>The Fidelity Bank - Fuquay-Varina, NC</v>
      </c>
      <c r="DA46" s="5" t="str">
        <f t="shared" si="4780"/>
        <v>KodaBank - Drayton, ND</v>
      </c>
      <c r="DB46" s="5" t="str">
        <f t="shared" si="4781"/>
        <v>Fortuna Bank - Grandview Heights, OH</v>
      </c>
      <c r="DC46" s="5" t="str">
        <f t="shared" si="4782"/>
        <v>Community Bank of Oklahoma - Verden, OK</v>
      </c>
      <c r="DD46" s="5" t="str">
        <f t="shared" si="4783"/>
        <v/>
      </c>
      <c r="DE46" s="5" t="str">
        <f t="shared" si="4784"/>
        <v>First National Bank &amp; Trust Company of Newtown - Newtown, PA</v>
      </c>
      <c r="DF46" s="5" t="str">
        <f t="shared" si="4785"/>
        <v/>
      </c>
      <c r="DG46" s="5" t="str">
        <f t="shared" si="4786"/>
        <v>The Bank of South Carolina - Charleston, SC</v>
      </c>
      <c r="DH46" s="5" t="str">
        <f t="shared" si="4787"/>
        <v>Pioneer Bank &amp; Trust - Spearfish, SD</v>
      </c>
      <c r="DI46" s="5" t="str">
        <f t="shared" si="4788"/>
        <v>F&amp;M Bank - Clarksville, TN</v>
      </c>
      <c r="DJ46" s="5" t="str">
        <f t="shared" si="4789"/>
        <v>Capital Bank - Houston, TX</v>
      </c>
      <c r="DK46" s="5" t="str">
        <f t="shared" si="4790"/>
        <v>Stellantis Bank USA - Salt Lake City, UT</v>
      </c>
      <c r="DL46" s="5" t="str">
        <f t="shared" si="4791"/>
        <v/>
      </c>
      <c r="DM46" s="5" t="str">
        <f t="shared" si="4792"/>
        <v>Oak View National Bank - Warrenton, VA</v>
      </c>
      <c r="DN46" s="5" t="str">
        <f t="shared" si="4793"/>
        <v/>
      </c>
      <c r="DO46" s="5" t="str">
        <f t="shared" si="4794"/>
        <v>The First National Bank of Williamson - Williamson, WV</v>
      </c>
      <c r="DP46" s="5" t="str">
        <f t="shared" si="4795"/>
        <v>Citizens State Bank - La Crosse - La Crosse, WI</v>
      </c>
      <c r="DQ46" s="5" t="str">
        <f t="shared" si="4796"/>
        <v/>
      </c>
    </row>
    <row r="47" spans="1:121" x14ac:dyDescent="0.25">
      <c r="A47">
        <v>46</v>
      </c>
      <c r="B47" s="5">
        <v>1012203</v>
      </c>
      <c r="C47" t="str">
        <f t="shared" si="0"/>
        <v>First National Bank and Trust - Atmore, AL</v>
      </c>
      <c r="D47" s="21" t="s">
        <v>2112</v>
      </c>
      <c r="E47" s="19" t="s">
        <v>2849</v>
      </c>
      <c r="F47" s="19" t="s">
        <v>2805</v>
      </c>
      <c r="G47" s="19"/>
      <c r="H47" t="s">
        <v>5279</v>
      </c>
      <c r="I47" t="s">
        <v>3625</v>
      </c>
      <c r="K47" s="27">
        <v>38</v>
      </c>
      <c r="L47" s="28" t="str">
        <f>IF(HLOOKUP('Peer Comparison Tool'!$E$6,StateDropdownData,K47+1,FALSE)=0,"",HLOOKUP('Peer Comparison Tool'!$E$6,StateDropdownData,K47+1,FALSE))</f>
        <v>Elkton Bank &amp; Trust Company - Elkton, KY</v>
      </c>
      <c r="M47" s="29">
        <f>IF(HLOOKUP('Peer Comparison Tool'!$E$6,[0]!DropdownData,K47+1,FALSE)=0,"",HLOOKUP('Peer Comparison Tool'!$E$6,[0]!DropdownData,K47+1,FALSE))</f>
        <v>1016247</v>
      </c>
      <c r="N47" s="27">
        <v>38</v>
      </c>
      <c r="O47" s="28" t="str">
        <f>IF(HLOOKUP('Peer Comparison Tool'!$G$6,StateDropdownData,N47+1,FALSE)=0,"",HLOOKUP('Peer Comparison Tool'!$G$6,StateDropdownData,N47+1,FALSE))</f>
        <v>Farmers Bank - Parsons, TN</v>
      </c>
      <c r="P47" s="29">
        <f>IF(HLOOKUP('Peer Comparison Tool'!$G$6,DropdownData,N47+1,FALSE)=0,"",HLOOKUP('Peer Comparison Tool'!$G$6,DropdownData,N47+1,FALSE))</f>
        <v>1010451</v>
      </c>
      <c r="Q47" s="27">
        <v>38</v>
      </c>
      <c r="R47" s="28" t="str">
        <f>IF(HLOOKUP('Peer Comparison Tool'!$I$6,StateDropdownData,Q47+1,FALSE)=0,"",HLOOKUP('Peer Comparison Tool'!$I$6,StateDropdownData,Q47+1,FALSE))</f>
        <v>First Merchants Bank - Muncie, IN</v>
      </c>
      <c r="S47" s="29">
        <f>IF(HLOOKUP('Peer Comparison Tool'!$I$6,DropdownData,Q47+1,FALSE)=0,"",HLOOKUP('Peer Comparison Tool'!$I$6,DropdownData,Q47+1,FALSE))</f>
        <v>1004369</v>
      </c>
      <c r="T47" s="5">
        <f t="shared" si="4742"/>
        <v>1007151</v>
      </c>
      <c r="U47" s="5" t="str">
        <f t="shared" si="4742"/>
        <v/>
      </c>
      <c r="V47" s="5" t="str">
        <f t="shared" si="4742"/>
        <v/>
      </c>
      <c r="W47" s="5">
        <f t="shared" si="4742"/>
        <v>1005123</v>
      </c>
      <c r="X47" s="5">
        <f t="shared" si="4742"/>
        <v>1004788</v>
      </c>
      <c r="Y47" s="5">
        <f t="shared" si="4742"/>
        <v>1010152</v>
      </c>
      <c r="Z47" s="5" t="str">
        <f t="shared" si="4742"/>
        <v/>
      </c>
      <c r="AA47" s="5" t="str">
        <f t="shared" si="4742"/>
        <v/>
      </c>
      <c r="AB47" s="5">
        <f t="shared" si="4742"/>
        <v>1006552</v>
      </c>
      <c r="AC47" s="5">
        <f t="shared" si="4742"/>
        <v>4065767</v>
      </c>
      <c r="AD47" s="5" t="str">
        <f t="shared" si="4743"/>
        <v/>
      </c>
      <c r="AE47" s="5" t="str">
        <f t="shared" si="4743"/>
        <v/>
      </c>
      <c r="AF47" s="5">
        <f t="shared" si="4743"/>
        <v>1014491</v>
      </c>
      <c r="AG47" s="5">
        <f t="shared" si="4743"/>
        <v>1004369</v>
      </c>
      <c r="AH47" s="5">
        <f t="shared" si="4743"/>
        <v>1006696</v>
      </c>
      <c r="AI47" s="5">
        <f t="shared" si="4743"/>
        <v>1016058</v>
      </c>
      <c r="AJ47" s="5">
        <f t="shared" si="4743"/>
        <v>1016247</v>
      </c>
      <c r="AK47" s="5">
        <f t="shared" si="4743"/>
        <v>4053202</v>
      </c>
      <c r="AL47" s="5" t="str">
        <f t="shared" si="4743"/>
        <v/>
      </c>
      <c r="AM47" s="5" t="str">
        <f t="shared" si="4743"/>
        <v/>
      </c>
      <c r="AN47" s="5">
        <f t="shared" si="4744"/>
        <v>4050932</v>
      </c>
      <c r="AO47" s="5">
        <f t="shared" si="4744"/>
        <v>1009853</v>
      </c>
      <c r="AP47" s="5">
        <f t="shared" si="4744"/>
        <v>24795570</v>
      </c>
      <c r="AQ47" s="5">
        <f t="shared" si="4744"/>
        <v>1009701</v>
      </c>
      <c r="AR47" s="5">
        <f t="shared" si="4744"/>
        <v>1016298</v>
      </c>
      <c r="AS47" s="5" t="str">
        <f t="shared" si="4744"/>
        <v/>
      </c>
      <c r="AT47" s="5">
        <f t="shared" si="4744"/>
        <v>1004681</v>
      </c>
      <c r="AU47" s="5" t="str">
        <f t="shared" si="4744"/>
        <v/>
      </c>
      <c r="AV47" s="5" t="str">
        <f t="shared" si="4744"/>
        <v/>
      </c>
      <c r="AW47" s="5">
        <f t="shared" si="4744"/>
        <v>1000504</v>
      </c>
      <c r="AX47" s="5" t="str">
        <f t="shared" si="4745"/>
        <v/>
      </c>
      <c r="AY47" s="5">
        <f t="shared" si="4745"/>
        <v>6584491</v>
      </c>
      <c r="AZ47" s="5">
        <f t="shared" si="4745"/>
        <v>101226764</v>
      </c>
      <c r="BA47" s="5">
        <f t="shared" si="4745"/>
        <v>1014905</v>
      </c>
      <c r="BB47" s="5">
        <f t="shared" si="4745"/>
        <v>1000233</v>
      </c>
      <c r="BC47" s="5">
        <f t="shared" si="4745"/>
        <v>1008645</v>
      </c>
      <c r="BD47" s="5" t="str">
        <f t="shared" si="4745"/>
        <v/>
      </c>
      <c r="BE47" s="5">
        <f t="shared" si="4745"/>
        <v>1008754</v>
      </c>
      <c r="BF47" s="5" t="str">
        <f t="shared" si="4745"/>
        <v/>
      </c>
      <c r="BG47" s="5">
        <f t="shared" si="4745"/>
        <v>1015076</v>
      </c>
      <c r="BH47" s="5">
        <f t="shared" si="4746"/>
        <v>1011247</v>
      </c>
      <c r="BI47" s="5">
        <f t="shared" si="4746"/>
        <v>1010451</v>
      </c>
      <c r="BJ47" s="5">
        <f t="shared" si="4746"/>
        <v>1009210</v>
      </c>
      <c r="BK47" s="5">
        <f t="shared" si="4746"/>
        <v>4097439</v>
      </c>
      <c r="BL47" s="5" t="str">
        <f t="shared" si="4746"/>
        <v/>
      </c>
      <c r="BM47" s="5">
        <f t="shared" si="4746"/>
        <v>4147997</v>
      </c>
      <c r="BN47" s="5" t="str">
        <f t="shared" si="4746"/>
        <v/>
      </c>
      <c r="BO47" s="5">
        <f t="shared" si="4746"/>
        <v>1005429</v>
      </c>
      <c r="BP47" s="5">
        <f t="shared" si="4746"/>
        <v>1009913</v>
      </c>
      <c r="BQ47" s="5" t="str">
        <f t="shared" si="4746"/>
        <v/>
      </c>
      <c r="BR47" s="5"/>
      <c r="BT47" s="5" t="str">
        <f t="shared" si="4747"/>
        <v>First Jackson Bank - Stevenson, AL</v>
      </c>
      <c r="BU47" s="5" t="str">
        <f t="shared" si="4748"/>
        <v/>
      </c>
      <c r="BV47" s="5" t="str">
        <f t="shared" si="4749"/>
        <v/>
      </c>
      <c r="BW47" s="5" t="str">
        <f t="shared" si="4750"/>
        <v>First NaturalState Bank - McGehee, AR</v>
      </c>
      <c r="BX47" s="5" t="str">
        <f t="shared" si="4751"/>
        <v>California Pacific Bank - Hayward, CA</v>
      </c>
      <c r="BY47" s="5" t="str">
        <f t="shared" si="4752"/>
        <v>Home Loan State Bank - Grand Junction, CO</v>
      </c>
      <c r="BZ47" s="5" t="str">
        <f t="shared" si="4753"/>
        <v/>
      </c>
      <c r="CA47" s="5" t="str">
        <f t="shared" si="4754"/>
        <v/>
      </c>
      <c r="CB47" s="5" t="str">
        <f t="shared" si="4755"/>
        <v>Crews Bank &amp; Trust - Wauchula, FL</v>
      </c>
      <c r="CC47" s="5" t="str">
        <f t="shared" si="4756"/>
        <v>Douglas National Bank - Douglas, GA</v>
      </c>
      <c r="CD47" s="5" t="str">
        <f t="shared" si="4757"/>
        <v/>
      </c>
      <c r="CE47" s="5" t="str">
        <f t="shared" si="4758"/>
        <v/>
      </c>
      <c r="CF47" s="5" t="str">
        <f t="shared" si="4759"/>
        <v>Better Banks - Peoria, IL</v>
      </c>
      <c r="CG47" s="5" t="str">
        <f t="shared" si="4760"/>
        <v>First Merchants Bank - Muncie, IN</v>
      </c>
      <c r="CH47" s="5" t="str">
        <f t="shared" si="4761"/>
        <v>Citizens State Bank - Wyoming, IA</v>
      </c>
      <c r="CI47" s="5" t="str">
        <f t="shared" si="4762"/>
        <v>Dickinson County Bank - Enterprise, KS</v>
      </c>
      <c r="CJ47" s="5" t="str">
        <f t="shared" si="4763"/>
        <v>Elkton Bank &amp; Trust Company - Elkton, KY</v>
      </c>
      <c r="CK47" s="5" t="str">
        <f t="shared" si="4764"/>
        <v>Currency Bank - Oak Grove, LA</v>
      </c>
      <c r="CL47" s="5" t="str">
        <f t="shared" si="4765"/>
        <v/>
      </c>
      <c r="CM47" s="5" t="str">
        <f t="shared" si="4766"/>
        <v/>
      </c>
      <c r="CN47" s="5" t="str">
        <f t="shared" si="4767"/>
        <v>Fidelity Personal Trust Company, F.S.B. - Boston, MA</v>
      </c>
      <c r="CO47" s="5" t="str">
        <f t="shared" si="4768"/>
        <v>Huron Community Bank - East Tawas, MI</v>
      </c>
      <c r="CP47" s="5" t="str">
        <f t="shared" si="4769"/>
        <v>Dayforce National Trust Bank - Minneapolis, MN</v>
      </c>
      <c r="CQ47" s="5" t="str">
        <f t="shared" si="4770"/>
        <v>Hancock Whitney Bank - Gulfport, MS</v>
      </c>
      <c r="CR47" s="5" t="str">
        <f t="shared" si="4771"/>
        <v>Citizens Bank - New Haven, MO</v>
      </c>
      <c r="CS47" s="5" t="str">
        <f t="shared" si="4772"/>
        <v/>
      </c>
      <c r="CT47" s="5" t="str">
        <f t="shared" si="4773"/>
        <v>Commercial Bank of Nelson - Nelson, NE</v>
      </c>
      <c r="CU47" s="5" t="str">
        <f t="shared" si="4774"/>
        <v/>
      </c>
      <c r="CV47" s="5" t="str">
        <f t="shared" si="4775"/>
        <v/>
      </c>
      <c r="CW47" s="5" t="str">
        <f t="shared" si="4776"/>
        <v>OceanFirst Bank, National Association - Toms River, NJ</v>
      </c>
      <c r="CX47" s="5" t="str">
        <f t="shared" si="4777"/>
        <v/>
      </c>
      <c r="CY47" s="5" t="str">
        <f t="shared" si="4778"/>
        <v>Bank of Montreal - New York Branch - New York, NY</v>
      </c>
      <c r="CZ47" s="5" t="str">
        <f t="shared" si="4779"/>
        <v>TIAA Trust, National Association - Charlotte, NC</v>
      </c>
      <c r="DA47" s="5" t="str">
        <f t="shared" si="4780"/>
        <v>Liberty State Bank - Powers Lake, ND</v>
      </c>
      <c r="DB47" s="5" t="str">
        <f t="shared" si="4781"/>
        <v>Greenville Federal - Greenville, OH</v>
      </c>
      <c r="DC47" s="5" t="str">
        <f t="shared" si="4782"/>
        <v>Community National Bank of Okarche - Okarche, OK</v>
      </c>
      <c r="DD47" s="5" t="str">
        <f t="shared" si="4783"/>
        <v/>
      </c>
      <c r="DE47" s="5" t="str">
        <f t="shared" si="4784"/>
        <v>First National Bank of Pennsylvania - Pittsburgh, PA</v>
      </c>
      <c r="DF47" s="5" t="str">
        <f t="shared" si="4785"/>
        <v/>
      </c>
      <c r="DG47" s="5" t="str">
        <f t="shared" si="4786"/>
        <v>The Citizens Bank - Olanta, SC</v>
      </c>
      <c r="DH47" s="5" t="str">
        <f t="shared" si="4787"/>
        <v>Plains Commerce Bank - Sioux Falls, SD</v>
      </c>
      <c r="DI47" s="5" t="str">
        <f t="shared" si="4788"/>
        <v>Farmers Bank - Parsons, TN</v>
      </c>
      <c r="DJ47" s="5" t="str">
        <f t="shared" si="4789"/>
        <v>CapTex Bank - Fort Worth, TX</v>
      </c>
      <c r="DK47" s="5" t="str">
        <f t="shared" si="4790"/>
        <v>Sunwest Bank - Sandy, UT</v>
      </c>
      <c r="DL47" s="5" t="str">
        <f t="shared" si="4791"/>
        <v/>
      </c>
      <c r="DM47" s="5" t="str">
        <f t="shared" si="4792"/>
        <v>Old Dominion National Bank - North Garden, VA</v>
      </c>
      <c r="DN47" s="5" t="str">
        <f t="shared" si="4793"/>
        <v/>
      </c>
      <c r="DO47" s="5" t="str">
        <f t="shared" si="4794"/>
        <v>The Harrison County Bank - Lost Creek, WV</v>
      </c>
      <c r="DP47" s="5" t="str">
        <f t="shared" si="4795"/>
        <v>Citizens State Bank of Loyal - Loyal, WI</v>
      </c>
      <c r="DQ47" s="5" t="str">
        <f t="shared" si="4796"/>
        <v/>
      </c>
    </row>
    <row r="48" spans="1:121" x14ac:dyDescent="0.25">
      <c r="A48">
        <v>47</v>
      </c>
      <c r="B48" s="5">
        <v>1005524</v>
      </c>
      <c r="C48" t="str">
        <f t="shared" si="0"/>
        <v>First National Bank of Hartford - Hartford, AL</v>
      </c>
      <c r="D48" s="21" t="s">
        <v>2071</v>
      </c>
      <c r="E48" s="19" t="s">
        <v>2851</v>
      </c>
      <c r="F48" s="19" t="s">
        <v>2805</v>
      </c>
      <c r="G48" s="19"/>
      <c r="H48" t="s">
        <v>5314</v>
      </c>
      <c r="I48" t="s">
        <v>3085</v>
      </c>
      <c r="K48" s="27">
        <v>39</v>
      </c>
      <c r="L48" s="28" t="str">
        <f>IF(HLOOKUP('Peer Comparison Tool'!$E$6,StateDropdownData,K48+1,FALSE)=0,"",HLOOKUP('Peer Comparison Tool'!$E$6,StateDropdownData,K48+1,FALSE))</f>
        <v>Farmers &amp; Traders Bank of Campton - Campton, KY</v>
      </c>
      <c r="M48" s="29">
        <f>IF(HLOOKUP('Peer Comparison Tool'!$E$6,[0]!DropdownData,K48+1,FALSE)=0,"",HLOOKUP('Peer Comparison Tool'!$E$6,[0]!DropdownData,K48+1,FALSE))</f>
        <v>1014351</v>
      </c>
      <c r="N48" s="27">
        <v>39</v>
      </c>
      <c r="O48" s="28" t="str">
        <f>IF(HLOOKUP('Peer Comparison Tool'!$G$6,StateDropdownData,N48+1,FALSE)=0,"",HLOOKUP('Peer Comparison Tool'!$G$6,StateDropdownData,N48+1,FALSE))</f>
        <v>Farmers State Bank - Mountain City, TN</v>
      </c>
      <c r="P48" s="29">
        <f>IF(HLOOKUP('Peer Comparison Tool'!$G$6,DropdownData,N48+1,FALSE)=0,"",HLOOKUP('Peer Comparison Tool'!$G$6,DropdownData,N48+1,FALSE))</f>
        <v>1005445</v>
      </c>
      <c r="Q48" s="27">
        <v>39</v>
      </c>
      <c r="R48" s="28" t="str">
        <f>IF(HLOOKUP('Peer Comparison Tool'!$I$6,StateDropdownData,Q48+1,FALSE)=0,"",HLOOKUP('Peer Comparison Tool'!$I$6,StateDropdownData,Q48+1,FALSE))</f>
        <v>First National Bank - Cloverdale, IN</v>
      </c>
      <c r="S48" s="29">
        <f>IF(HLOOKUP('Peer Comparison Tool'!$I$6,DropdownData,Q48+1,FALSE)=0,"",HLOOKUP('Peer Comparison Tool'!$I$6,DropdownData,Q48+1,FALSE))</f>
        <v>1004923</v>
      </c>
      <c r="T48" s="5">
        <f t="shared" si="4742"/>
        <v>1021691</v>
      </c>
      <c r="U48" s="5" t="str">
        <f t="shared" si="4742"/>
        <v/>
      </c>
      <c r="V48" s="5" t="str">
        <f t="shared" si="4742"/>
        <v/>
      </c>
      <c r="W48" s="5">
        <f t="shared" si="4742"/>
        <v>1012246</v>
      </c>
      <c r="X48" s="5">
        <f t="shared" si="4742"/>
        <v>4146122</v>
      </c>
      <c r="Y48" s="5">
        <f t="shared" si="4742"/>
        <v>4087838</v>
      </c>
      <c r="Z48" s="5" t="str">
        <f t="shared" si="4742"/>
        <v/>
      </c>
      <c r="AA48" s="5" t="str">
        <f t="shared" si="4742"/>
        <v/>
      </c>
      <c r="AB48" s="5">
        <f t="shared" si="4742"/>
        <v>23602947</v>
      </c>
      <c r="AC48" s="5">
        <f t="shared" si="4742"/>
        <v>1005390</v>
      </c>
      <c r="AD48" s="5" t="str">
        <f t="shared" si="4743"/>
        <v/>
      </c>
      <c r="AE48" s="5" t="str">
        <f t="shared" si="4743"/>
        <v/>
      </c>
      <c r="AF48" s="5">
        <f t="shared" si="4743"/>
        <v>4089525</v>
      </c>
      <c r="AG48" s="5">
        <f t="shared" si="4743"/>
        <v>1004923</v>
      </c>
      <c r="AH48" s="5">
        <f t="shared" si="4743"/>
        <v>1009141</v>
      </c>
      <c r="AI48" s="5">
        <f t="shared" si="4743"/>
        <v>1010692</v>
      </c>
      <c r="AJ48" s="5">
        <f t="shared" si="4743"/>
        <v>1014351</v>
      </c>
      <c r="AK48" s="5">
        <f t="shared" si="4743"/>
        <v>1015973</v>
      </c>
      <c r="AL48" s="5" t="str">
        <f t="shared" si="4743"/>
        <v/>
      </c>
      <c r="AM48" s="5" t="str">
        <f t="shared" si="4743"/>
        <v/>
      </c>
      <c r="AN48" s="5">
        <f t="shared" si="4744"/>
        <v>1022280</v>
      </c>
      <c r="AO48" s="5">
        <f t="shared" si="4744"/>
        <v>1013286</v>
      </c>
      <c r="AP48" s="5">
        <f t="shared" si="4744"/>
        <v>1007972</v>
      </c>
      <c r="AQ48" s="5">
        <f t="shared" si="4744"/>
        <v>1012933</v>
      </c>
      <c r="AR48" s="5">
        <f t="shared" si="4744"/>
        <v>1015845</v>
      </c>
      <c r="AS48" s="5" t="str">
        <f t="shared" si="4744"/>
        <v/>
      </c>
      <c r="AT48" s="5">
        <f t="shared" si="4744"/>
        <v>1009918</v>
      </c>
      <c r="AU48" s="5" t="str">
        <f t="shared" si="4744"/>
        <v/>
      </c>
      <c r="AV48" s="5" t="str">
        <f t="shared" si="4744"/>
        <v/>
      </c>
      <c r="AW48" s="5">
        <f t="shared" si="4744"/>
        <v>1991055</v>
      </c>
      <c r="AX48" s="5" t="str">
        <f t="shared" si="4745"/>
        <v/>
      </c>
      <c r="AY48" s="5">
        <f t="shared" si="4745"/>
        <v>1013450</v>
      </c>
      <c r="AZ48" s="5">
        <f t="shared" si="4745"/>
        <v>14996997</v>
      </c>
      <c r="BA48" s="5">
        <f t="shared" si="4745"/>
        <v>1012168</v>
      </c>
      <c r="BB48" s="5">
        <f t="shared" si="4745"/>
        <v>1007724</v>
      </c>
      <c r="BC48" s="5">
        <f t="shared" si="4745"/>
        <v>1020870</v>
      </c>
      <c r="BD48" s="5" t="str">
        <f t="shared" si="4745"/>
        <v/>
      </c>
      <c r="BE48" s="5">
        <f t="shared" si="4745"/>
        <v>4072614</v>
      </c>
      <c r="BF48" s="5" t="str">
        <f t="shared" si="4745"/>
        <v/>
      </c>
      <c r="BG48" s="5">
        <f t="shared" si="4745"/>
        <v>1008369</v>
      </c>
      <c r="BH48" s="5">
        <f t="shared" si="4746"/>
        <v>1011239</v>
      </c>
      <c r="BI48" s="5">
        <f t="shared" si="4746"/>
        <v>1005445</v>
      </c>
      <c r="BJ48" s="5">
        <f t="shared" si="4746"/>
        <v>1013021</v>
      </c>
      <c r="BK48" s="5">
        <f t="shared" si="4746"/>
        <v>1021644</v>
      </c>
      <c r="BL48" s="5" t="str">
        <f t="shared" si="4746"/>
        <v/>
      </c>
      <c r="BM48" s="5">
        <f t="shared" si="4746"/>
        <v>4055817</v>
      </c>
      <c r="BN48" s="5" t="str">
        <f t="shared" si="4746"/>
        <v/>
      </c>
      <c r="BO48" s="5">
        <f t="shared" si="4746"/>
        <v>1003469</v>
      </c>
      <c r="BP48" s="5">
        <f t="shared" si="4746"/>
        <v>1016135</v>
      </c>
      <c r="BQ48" s="5" t="str">
        <f t="shared" si="4746"/>
        <v/>
      </c>
      <c r="BR48" s="5"/>
      <c r="BT48" s="5" t="str">
        <f t="shared" si="4747"/>
        <v>First Metro Bank - Muscle Shoals, AL</v>
      </c>
      <c r="BU48" s="5" t="str">
        <f t="shared" si="4748"/>
        <v/>
      </c>
      <c r="BV48" s="5" t="str">
        <f t="shared" si="4749"/>
        <v/>
      </c>
      <c r="BW48" s="5" t="str">
        <f t="shared" si="4750"/>
        <v>First Security Bank - Searcy, AR</v>
      </c>
      <c r="BX48" s="5" t="str">
        <f t="shared" si="4751"/>
        <v>CalPrivate Bank - La Jolla, CA</v>
      </c>
      <c r="BY48" s="5" t="str">
        <f t="shared" si="4752"/>
        <v>Integrity Bank &amp; Trust - Monument, CO</v>
      </c>
      <c r="BZ48" s="5" t="str">
        <f t="shared" si="4753"/>
        <v/>
      </c>
      <c r="CA48" s="5" t="str">
        <f t="shared" si="4754"/>
        <v/>
      </c>
      <c r="CB48" s="5" t="str">
        <f t="shared" si="4755"/>
        <v>Cypress Bank &amp; Trust - Melbourne, FL</v>
      </c>
      <c r="CC48" s="5" t="str">
        <f t="shared" si="4756"/>
        <v>Durden Banking Company, Incorporated - Twin City, GA</v>
      </c>
      <c r="CD48" s="5" t="str">
        <f t="shared" si="4757"/>
        <v/>
      </c>
      <c r="CE48" s="5" t="str">
        <f t="shared" si="4758"/>
        <v/>
      </c>
      <c r="CF48" s="5" t="str">
        <f t="shared" si="4759"/>
        <v>Beverly Bank &amp; Trust Company, National Association - Chicago, IL</v>
      </c>
      <c r="CG48" s="5" t="str">
        <f t="shared" si="4760"/>
        <v>First National Bank - Cloverdale, IN</v>
      </c>
      <c r="CH48" s="5" t="str">
        <f t="shared" si="4761"/>
        <v>Citizens State Bank - Sheldon, IA</v>
      </c>
      <c r="CI48" s="5" t="str">
        <f t="shared" si="4762"/>
        <v>Dream First Bank, N.A. - Syracuse, KS</v>
      </c>
      <c r="CJ48" s="5" t="str">
        <f t="shared" si="4763"/>
        <v>Farmers &amp; Traders Bank of Campton - Campton, KY</v>
      </c>
      <c r="CK48" s="5" t="str">
        <f t="shared" si="4764"/>
        <v>Delta Bank - Vidalia, LA</v>
      </c>
      <c r="CL48" s="5" t="str">
        <f t="shared" si="4765"/>
        <v/>
      </c>
      <c r="CM48" s="5" t="str">
        <f t="shared" si="4766"/>
        <v/>
      </c>
      <c r="CN48" s="5" t="str">
        <f t="shared" si="4767"/>
        <v>First Financial Trust National Association - Wellesley, MA</v>
      </c>
      <c r="CO48" s="5" t="str">
        <f t="shared" si="4768"/>
        <v>Huron State Bank - Rogers City, MI</v>
      </c>
      <c r="CP48" s="5" t="str">
        <f t="shared" si="4769"/>
        <v>Deerwood Bank - Waite Park, MN</v>
      </c>
      <c r="CQ48" s="5" t="str">
        <f t="shared" si="4770"/>
        <v>Holmes County Bank - Lexington, MS</v>
      </c>
      <c r="CR48" s="5" t="str">
        <f t="shared" si="4771"/>
        <v>Citizens Bank &amp; Trust - Rock Port, MO</v>
      </c>
      <c r="CS48" s="5" t="str">
        <f t="shared" si="4772"/>
        <v/>
      </c>
      <c r="CT48" s="5" t="str">
        <f t="shared" si="4773"/>
        <v>Commercial State Bank - Wausa, NE</v>
      </c>
      <c r="CU48" s="5" t="str">
        <f t="shared" si="4774"/>
        <v/>
      </c>
      <c r="CV48" s="5" t="str">
        <f t="shared" si="4775"/>
        <v/>
      </c>
      <c r="CW48" s="5" t="str">
        <f t="shared" si="4776"/>
        <v>Parke Bank - Sewell, NJ</v>
      </c>
      <c r="CX48" s="5" t="str">
        <f t="shared" si="4777"/>
        <v/>
      </c>
      <c r="CY48" s="5" t="str">
        <f t="shared" si="4778"/>
        <v>Bank of Richmondville - Cobleskill, NY</v>
      </c>
      <c r="CZ48" s="5" t="str">
        <f t="shared" si="4779"/>
        <v>Triad Business Bank - Greensboro, NC</v>
      </c>
      <c r="DA48" s="5" t="str">
        <f t="shared" si="4780"/>
        <v>Lincoln State Bank - Hankinson, ND</v>
      </c>
      <c r="DB48" s="5" t="str">
        <f t="shared" si="4781"/>
        <v>Greenville National Bank - Greenville, OH</v>
      </c>
      <c r="DC48" s="5" t="str">
        <f t="shared" si="4782"/>
        <v>Community State Bank - Hennessey, OK</v>
      </c>
      <c r="DD48" s="5" t="str">
        <f t="shared" si="4783"/>
        <v/>
      </c>
      <c r="DE48" s="5" t="str">
        <f t="shared" si="4784"/>
        <v>First National Trust Company - Hermitage, PA</v>
      </c>
      <c r="DF48" s="5" t="str">
        <f t="shared" si="4785"/>
        <v/>
      </c>
      <c r="DG48" s="5" t="str">
        <f t="shared" si="4786"/>
        <v>The Commercial Bank - Honea Path, SC</v>
      </c>
      <c r="DH48" s="5" t="str">
        <f t="shared" si="4787"/>
        <v>Quoin Financial Bank - Miller, SD</v>
      </c>
      <c r="DI48" s="5" t="str">
        <f t="shared" si="4788"/>
        <v>Farmers State Bank - Mountain City, TN</v>
      </c>
      <c r="DJ48" s="5" t="str">
        <f t="shared" si="4789"/>
        <v>Carmine State Bank - Carmine, TX</v>
      </c>
      <c r="DK48" s="5" t="str">
        <f t="shared" si="4790"/>
        <v>Synchrony Bank - Draper, UT</v>
      </c>
      <c r="DL48" s="5" t="str">
        <f t="shared" si="4791"/>
        <v/>
      </c>
      <c r="DM48" s="5" t="str">
        <f t="shared" si="4792"/>
        <v>Old Point Trust &amp; Financial Services, N.A. - Newport News, VA</v>
      </c>
      <c r="DN48" s="5" t="str">
        <f t="shared" si="4793"/>
        <v/>
      </c>
      <c r="DO48" s="5" t="str">
        <f t="shared" si="4794"/>
        <v>The Pleasants County Bank - Saint Marys, WV</v>
      </c>
      <c r="DP48" s="5" t="str">
        <f t="shared" si="4795"/>
        <v>Clare Bank, National Association - Platteville, WI</v>
      </c>
      <c r="DQ48" s="5" t="str">
        <f t="shared" si="4796"/>
        <v/>
      </c>
    </row>
    <row r="49" spans="1:121" x14ac:dyDescent="0.25">
      <c r="A49">
        <v>48</v>
      </c>
      <c r="B49" s="5">
        <v>1006258</v>
      </c>
      <c r="C49" t="str">
        <f t="shared" si="0"/>
        <v>First Progressive Bank - Brewton, AL</v>
      </c>
      <c r="D49" s="21" t="s">
        <v>1006</v>
      </c>
      <c r="E49" s="19" t="s">
        <v>2809</v>
      </c>
      <c r="F49" s="19" t="s">
        <v>2805</v>
      </c>
      <c r="G49" s="19"/>
      <c r="H49" t="s">
        <v>5419</v>
      </c>
      <c r="I49" t="s">
        <v>5464</v>
      </c>
      <c r="K49" s="27">
        <v>40</v>
      </c>
      <c r="L49" s="28" t="str">
        <f>IF(HLOOKUP('Peer Comparison Tool'!$E$6,StateDropdownData,K49+1,FALSE)=0,"",HLOOKUP('Peer Comparison Tool'!$E$6,StateDropdownData,K49+1,FALSE))</f>
        <v>Farmers Bank - Nicholasville, KY</v>
      </c>
      <c r="M49" s="29">
        <f>IF(HLOOKUP('Peer Comparison Tool'!$E$6,[0]!DropdownData,K49+1,FALSE)=0,"",HLOOKUP('Peer Comparison Tool'!$E$6,[0]!DropdownData,K49+1,FALSE))</f>
        <v>1009994</v>
      </c>
      <c r="N49" s="27">
        <v>40</v>
      </c>
      <c r="O49" s="28" t="str">
        <f>IF(HLOOKUP('Peer Comparison Tool'!$G$6,StateDropdownData,N49+1,FALSE)=0,"",HLOOKUP('Peer Comparison Tool'!$G$6,StateDropdownData,N49+1,FALSE))</f>
        <v>Financial Federal Bank - Memphis, TN</v>
      </c>
      <c r="P49" s="29">
        <f>IF(HLOOKUP('Peer Comparison Tool'!$G$6,DropdownData,N49+1,FALSE)=0,"",HLOOKUP('Peer Comparison Tool'!$G$6,DropdownData,N49+1,FALSE))</f>
        <v>1002678</v>
      </c>
      <c r="Q49" s="27">
        <v>40</v>
      </c>
      <c r="R49" s="28" t="str">
        <f>IF(HLOOKUP('Peer Comparison Tool'!$I$6,StateDropdownData,Q49+1,FALSE)=0,"",HLOOKUP('Peer Comparison Tool'!$I$6,StateDropdownData,Q49+1,FALSE))</f>
        <v>First Savings Bank - Jeffersonville, IN</v>
      </c>
      <c r="S49" s="29">
        <f>IF(HLOOKUP('Peer Comparison Tool'!$I$6,DropdownData,Q49+1,FALSE)=0,"",HLOOKUP('Peer Comparison Tool'!$I$6,DropdownData,Q49+1,FALSE))</f>
        <v>1001609</v>
      </c>
      <c r="T49" s="5">
        <f t="shared" si="4742"/>
        <v>1008140</v>
      </c>
      <c r="U49" s="5" t="str">
        <f t="shared" si="4742"/>
        <v/>
      </c>
      <c r="V49" s="5" t="str">
        <f t="shared" si="4742"/>
        <v/>
      </c>
      <c r="W49" s="5">
        <f t="shared" si="4742"/>
        <v>1009651</v>
      </c>
      <c r="X49" s="5">
        <f t="shared" si="4742"/>
        <v>4051013</v>
      </c>
      <c r="Y49" s="5">
        <f t="shared" si="4742"/>
        <v>1008985</v>
      </c>
      <c r="Z49" s="5" t="str">
        <f t="shared" si="4742"/>
        <v/>
      </c>
      <c r="AA49" s="5" t="str">
        <f t="shared" si="4742"/>
        <v/>
      </c>
      <c r="AB49" s="5">
        <f t="shared" si="4742"/>
        <v>4093029</v>
      </c>
      <c r="AC49" s="5">
        <f t="shared" si="4742"/>
        <v>4141195</v>
      </c>
      <c r="AD49" s="5" t="str">
        <f t="shared" si="4743"/>
        <v/>
      </c>
      <c r="AE49" s="5" t="str">
        <f t="shared" si="4743"/>
        <v/>
      </c>
      <c r="AF49" s="5">
        <f t="shared" si="4743"/>
        <v>1014993</v>
      </c>
      <c r="AG49" s="5">
        <f t="shared" si="4743"/>
        <v>1001609</v>
      </c>
      <c r="AH49" s="5">
        <f t="shared" si="4743"/>
        <v>1013792</v>
      </c>
      <c r="AI49" s="5">
        <f t="shared" si="4743"/>
        <v>1006490</v>
      </c>
      <c r="AJ49" s="5">
        <f t="shared" si="4743"/>
        <v>1009994</v>
      </c>
      <c r="AK49" s="5">
        <f t="shared" si="4743"/>
        <v>1001122</v>
      </c>
      <c r="AL49" s="5" t="str">
        <f t="shared" si="4743"/>
        <v/>
      </c>
      <c r="AM49" s="5" t="str">
        <f t="shared" si="4743"/>
        <v/>
      </c>
      <c r="AN49" s="5">
        <f t="shared" si="4744"/>
        <v>1007530</v>
      </c>
      <c r="AO49" s="5">
        <f t="shared" si="4744"/>
        <v>4096753</v>
      </c>
      <c r="AP49" s="5">
        <f t="shared" si="4744"/>
        <v>4073428</v>
      </c>
      <c r="AQ49" s="5">
        <f t="shared" si="4744"/>
        <v>1005309</v>
      </c>
      <c r="AR49" s="5">
        <f t="shared" si="4744"/>
        <v>1008716</v>
      </c>
      <c r="AS49" s="5" t="str">
        <f t="shared" si="4744"/>
        <v/>
      </c>
      <c r="AT49" s="5">
        <f t="shared" si="4744"/>
        <v>1015362</v>
      </c>
      <c r="AU49" s="5" t="str">
        <f t="shared" si="4744"/>
        <v/>
      </c>
      <c r="AV49" s="5" t="str">
        <f t="shared" si="4744"/>
        <v/>
      </c>
      <c r="AW49" s="5">
        <f t="shared" si="4744"/>
        <v>1007001</v>
      </c>
      <c r="AX49" s="5" t="str">
        <f t="shared" si="4745"/>
        <v/>
      </c>
      <c r="AY49" s="5">
        <f t="shared" si="4745"/>
        <v>4237640</v>
      </c>
      <c r="AZ49" s="5">
        <f t="shared" si="4745"/>
        <v>1014503</v>
      </c>
      <c r="BA49" s="5">
        <f t="shared" si="4745"/>
        <v>1012868</v>
      </c>
      <c r="BB49" s="5">
        <f t="shared" si="4745"/>
        <v>1001275</v>
      </c>
      <c r="BC49" s="5">
        <f t="shared" si="4745"/>
        <v>1005923</v>
      </c>
      <c r="BD49" s="5" t="str">
        <f t="shared" si="4745"/>
        <v/>
      </c>
      <c r="BE49" s="5">
        <f t="shared" si="4745"/>
        <v>1006383</v>
      </c>
      <c r="BF49" s="5" t="str">
        <f t="shared" si="4745"/>
        <v/>
      </c>
      <c r="BG49" s="5">
        <f t="shared" si="4745"/>
        <v>1011712</v>
      </c>
      <c r="BH49" s="5">
        <f t="shared" si="4746"/>
        <v>1005487</v>
      </c>
      <c r="BI49" s="5">
        <f t="shared" si="4746"/>
        <v>1002678</v>
      </c>
      <c r="BJ49" s="5">
        <f t="shared" si="4746"/>
        <v>1013150</v>
      </c>
      <c r="BK49" s="5">
        <f t="shared" si="4746"/>
        <v>1981017</v>
      </c>
      <c r="BL49" s="5" t="str">
        <f t="shared" si="4746"/>
        <v/>
      </c>
      <c r="BM49" s="5">
        <f t="shared" si="4746"/>
        <v>1004665</v>
      </c>
      <c r="BN49" s="5" t="str">
        <f t="shared" si="4746"/>
        <v/>
      </c>
      <c r="BO49" s="5">
        <f t="shared" si="4746"/>
        <v>1014485</v>
      </c>
      <c r="BP49" s="5">
        <f t="shared" si="4746"/>
        <v>1004758</v>
      </c>
      <c r="BQ49" s="5" t="str">
        <f t="shared" si="4746"/>
        <v/>
      </c>
      <c r="BR49" s="5"/>
      <c r="BT49" s="5" t="str">
        <f t="shared" si="4747"/>
        <v>First National Bank - Hamilton, AL</v>
      </c>
      <c r="BU49" s="5" t="str">
        <f t="shared" si="4748"/>
        <v/>
      </c>
      <c r="BV49" s="5" t="str">
        <f t="shared" si="4749"/>
        <v/>
      </c>
      <c r="BW49" s="5" t="str">
        <f t="shared" si="4750"/>
        <v>First Service Bank - Greenbrier, AR</v>
      </c>
      <c r="BX49" s="5" t="str">
        <f t="shared" si="4751"/>
        <v>Capital Bank and Trust Company - Irvine, CA</v>
      </c>
      <c r="BY49" s="5" t="str">
        <f t="shared" si="4752"/>
        <v>McClave State Bank - McClave, CO</v>
      </c>
      <c r="BZ49" s="5" t="str">
        <f t="shared" si="4753"/>
        <v/>
      </c>
      <c r="CA49" s="5" t="str">
        <f t="shared" si="4754"/>
        <v/>
      </c>
      <c r="CB49" s="5" t="str">
        <f t="shared" si="4755"/>
        <v>Desjardins Bank, National Association - Hallandale Beach, FL</v>
      </c>
      <c r="CC49" s="5" t="str">
        <f t="shared" si="4756"/>
        <v>Embassy National Bank - Lawrenceville, GA</v>
      </c>
      <c r="CD49" s="5" t="str">
        <f t="shared" si="4757"/>
        <v/>
      </c>
      <c r="CE49" s="5" t="str">
        <f t="shared" si="4758"/>
        <v/>
      </c>
      <c r="CF49" s="5" t="str">
        <f t="shared" si="4759"/>
        <v>Blackhawk Bank &amp; Trust - Milan, IL</v>
      </c>
      <c r="CG49" s="5" t="str">
        <f t="shared" si="4760"/>
        <v>First Savings Bank - Jeffersonville, IN</v>
      </c>
      <c r="CH49" s="5" t="str">
        <f t="shared" si="4761"/>
        <v>Citizens State Bank - Monticello, IA</v>
      </c>
      <c r="CI49" s="5" t="str">
        <f t="shared" si="4762"/>
        <v>Elevate Bank, National Association - Sedan, KS</v>
      </c>
      <c r="CJ49" s="5" t="str">
        <f t="shared" si="4763"/>
        <v>Farmers Bank - Nicholasville, KY</v>
      </c>
      <c r="CK49" s="5" t="str">
        <f t="shared" si="4764"/>
        <v>Eureka Homestead - Metairie, LA</v>
      </c>
      <c r="CL49" s="5" t="str">
        <f t="shared" si="4765"/>
        <v/>
      </c>
      <c r="CM49" s="5" t="str">
        <f t="shared" si="4766"/>
        <v/>
      </c>
      <c r="CN49" s="5" t="str">
        <f t="shared" si="4767"/>
        <v>Florence Bank - Florence, MA</v>
      </c>
      <c r="CO49" s="5" t="str">
        <f t="shared" si="4768"/>
        <v>Huron Valley State Bank - Milford, MI</v>
      </c>
      <c r="CP49" s="5" t="str">
        <f t="shared" si="4769"/>
        <v>Drake Bank - Saint Paul, MN</v>
      </c>
      <c r="CQ49" s="5" t="str">
        <f t="shared" si="4770"/>
        <v>Merchants &amp; Marine Bank - Pascagoula, MS</v>
      </c>
      <c r="CR49" s="5" t="str">
        <f t="shared" si="4771"/>
        <v>Citizens' Bank of Charleston - Charleston, MO</v>
      </c>
      <c r="CS49" s="5" t="str">
        <f t="shared" si="4772"/>
        <v/>
      </c>
      <c r="CT49" s="5" t="str">
        <f t="shared" si="4773"/>
        <v>Commercial State Bank - Republican City, NE</v>
      </c>
      <c r="CU49" s="5" t="str">
        <f t="shared" si="4774"/>
        <v/>
      </c>
      <c r="CV49" s="5" t="str">
        <f t="shared" si="4775"/>
        <v/>
      </c>
      <c r="CW49" s="5" t="str">
        <f t="shared" si="4776"/>
        <v>Peapack Private Bank &amp; Trust - Bedminster, NJ</v>
      </c>
      <c r="CX49" s="5" t="str">
        <f t="shared" si="4777"/>
        <v/>
      </c>
      <c r="CY49" s="5" t="str">
        <f t="shared" si="4778"/>
        <v>Bank of Taiwan - New York Agency - New York, NY</v>
      </c>
      <c r="CZ49" s="5" t="str">
        <f t="shared" si="4779"/>
        <v>Truist Bank - Charlotte, NC</v>
      </c>
      <c r="DA49" s="5" t="str">
        <f t="shared" si="4780"/>
        <v>McIntosh County Bank - Ashley, ND</v>
      </c>
      <c r="DB49" s="5" t="str">
        <f t="shared" si="4781"/>
        <v>GreenWay Bank - Van Wert, OH</v>
      </c>
      <c r="DC49" s="5" t="str">
        <f t="shared" si="4782"/>
        <v>Community State Bank of Canton - Canton, OK</v>
      </c>
      <c r="DD49" s="5" t="str">
        <f t="shared" si="4783"/>
        <v/>
      </c>
      <c r="DE49" s="5" t="str">
        <f t="shared" si="4784"/>
        <v>First Northern Bank and Trust Company - Palmerton, PA</v>
      </c>
      <c r="DF49" s="5" t="str">
        <f t="shared" si="4785"/>
        <v/>
      </c>
      <c r="DG49" s="5" t="str">
        <f t="shared" si="4786"/>
        <v>The Conway National Bank - Conway, SC</v>
      </c>
      <c r="DH49" s="5" t="str">
        <f t="shared" si="4787"/>
        <v>Reliabank Dakota - Estelline, SD</v>
      </c>
      <c r="DI49" s="5" t="str">
        <f t="shared" si="4788"/>
        <v>Financial Federal Bank - Memphis, TN</v>
      </c>
      <c r="DJ49" s="5" t="str">
        <f t="shared" si="4789"/>
        <v>Castroville State Bank - Castroville, TX</v>
      </c>
      <c r="DK49" s="5" t="str">
        <f t="shared" si="4790"/>
        <v>The Pitney Bowes Bank Inc. - Salt Lake City, UT</v>
      </c>
      <c r="DL49" s="5" t="str">
        <f t="shared" si="4791"/>
        <v/>
      </c>
      <c r="DM49" s="5" t="str">
        <f t="shared" si="4792"/>
        <v>Pioneer Bank - Stanley, VA</v>
      </c>
      <c r="DN49" s="5" t="str">
        <f t="shared" si="4793"/>
        <v/>
      </c>
      <c r="DO49" s="5" t="str">
        <f t="shared" si="4794"/>
        <v>The Poca Valley Bank, Inc. - Walton, WV</v>
      </c>
      <c r="DP49" s="5" t="str">
        <f t="shared" si="4795"/>
        <v>Cleveland State Bank - Cleveland, WI</v>
      </c>
      <c r="DQ49" s="5" t="str">
        <f t="shared" si="4796"/>
        <v/>
      </c>
    </row>
    <row r="50" spans="1:121" x14ac:dyDescent="0.25">
      <c r="A50">
        <v>49</v>
      </c>
      <c r="B50" s="5">
        <v>1004985</v>
      </c>
      <c r="C50" t="str">
        <f t="shared" si="0"/>
        <v>First Southern Bank - Florence, AL</v>
      </c>
      <c r="D50" s="21" t="s">
        <v>1440</v>
      </c>
      <c r="E50" s="19" t="s">
        <v>2852</v>
      </c>
      <c r="F50" s="19" t="s">
        <v>2805</v>
      </c>
      <c r="G50" s="19"/>
      <c r="H50" t="s">
        <v>5332</v>
      </c>
      <c r="I50" t="s">
        <v>5465</v>
      </c>
      <c r="K50" s="27">
        <v>41</v>
      </c>
      <c r="L50" s="28" t="str">
        <f>IF(HLOOKUP('Peer Comparison Tool'!$E$6,StateDropdownData,K50+1,FALSE)=0,"",HLOOKUP('Peer Comparison Tool'!$E$6,StateDropdownData,K50+1,FALSE))</f>
        <v>Farmers Bank &amp; Trust Company - Marion, KY</v>
      </c>
      <c r="M50" s="29">
        <f>IF(HLOOKUP('Peer Comparison Tool'!$E$6,[0]!DropdownData,K50+1,FALSE)=0,"",HLOOKUP('Peer Comparison Tool'!$E$6,[0]!DropdownData,K50+1,FALSE))</f>
        <v>1007324</v>
      </c>
      <c r="N50" s="27">
        <v>41</v>
      </c>
      <c r="O50" s="28" t="str">
        <f>IF(HLOOKUP('Peer Comparison Tool'!$G$6,StateDropdownData,N50+1,FALSE)=0,"",HLOOKUP('Peer Comparison Tool'!$G$6,StateDropdownData,N50+1,FALSE))</f>
        <v>First Century Bank - Tazewell, TN</v>
      </c>
      <c r="P50" s="29">
        <f>IF(HLOOKUP('Peer Comparison Tool'!$G$6,DropdownData,N50+1,FALSE)=0,"",HLOOKUP('Peer Comparison Tool'!$G$6,DropdownData,N50+1,FALSE))</f>
        <v>1016266</v>
      </c>
      <c r="Q50" s="27">
        <v>41</v>
      </c>
      <c r="R50" s="28" t="str">
        <f>IF(HLOOKUP('Peer Comparison Tool'!$I$6,StateDropdownData,Q50+1,FALSE)=0,"",HLOOKUP('Peer Comparison Tool'!$I$6,StateDropdownData,Q50+1,FALSE))</f>
        <v>First State Bank of Middlebury - Middlebury, IN</v>
      </c>
      <c r="S50" s="29">
        <f>IF(HLOOKUP('Peer Comparison Tool'!$I$6,DropdownData,Q50+1,FALSE)=0,"",HLOOKUP('Peer Comparison Tool'!$I$6,DropdownData,Q50+1,FALSE))</f>
        <v>1015878</v>
      </c>
      <c r="T50" s="5">
        <f t="shared" ref="T50:AC59" si="4797">IFERROR(IF(VLOOKUP(INDEX($L$2:$HEG$5,4,T$471+$Q50-1),$B$2:$F$5568,5,FALSE)=T$473,INDEX($L$2:$HEG$5,4,T$471+$Q50-1),""),"")</f>
        <v>1012203</v>
      </c>
      <c r="U50" s="5" t="str">
        <f t="shared" si="4797"/>
        <v/>
      </c>
      <c r="V50" s="5" t="str">
        <f t="shared" si="4797"/>
        <v/>
      </c>
      <c r="W50" s="5">
        <f t="shared" si="4797"/>
        <v>1004194</v>
      </c>
      <c r="X50" s="5">
        <f t="shared" si="4797"/>
        <v>1011287</v>
      </c>
      <c r="Y50" s="5">
        <f t="shared" si="4797"/>
        <v>1009858</v>
      </c>
      <c r="Z50" s="5" t="str">
        <f t="shared" si="4797"/>
        <v/>
      </c>
      <c r="AA50" s="5" t="str">
        <f t="shared" si="4797"/>
        <v/>
      </c>
      <c r="AB50" s="5">
        <f t="shared" si="4797"/>
        <v>1014521</v>
      </c>
      <c r="AC50" s="5">
        <f t="shared" si="4797"/>
        <v>1011506</v>
      </c>
      <c r="AD50" s="5" t="str">
        <f t="shared" ref="AD50:AM59" si="4798">IFERROR(IF(VLOOKUP(INDEX($L$2:$HEG$5,4,AD$471+$Q50-1),$B$2:$F$5568,5,FALSE)=AD$473,INDEX($L$2:$HEG$5,4,AD$471+$Q50-1),""),"")</f>
        <v/>
      </c>
      <c r="AE50" s="5" t="str">
        <f t="shared" si="4798"/>
        <v/>
      </c>
      <c r="AF50" s="5">
        <f t="shared" si="4798"/>
        <v>1005091</v>
      </c>
      <c r="AG50" s="5">
        <f t="shared" si="4798"/>
        <v>1015878</v>
      </c>
      <c r="AH50" s="5">
        <f t="shared" si="4798"/>
        <v>1007198</v>
      </c>
      <c r="AI50" s="5">
        <f t="shared" si="4798"/>
        <v>1004981</v>
      </c>
      <c r="AJ50" s="5">
        <f t="shared" si="4798"/>
        <v>1007324</v>
      </c>
      <c r="AK50" s="5">
        <f t="shared" si="4798"/>
        <v>1016105</v>
      </c>
      <c r="AL50" s="5" t="str">
        <f t="shared" si="4798"/>
        <v/>
      </c>
      <c r="AM50" s="5" t="str">
        <f t="shared" si="4798"/>
        <v/>
      </c>
      <c r="AN50" s="5">
        <f t="shared" ref="AN50:AW59" si="4799">IFERROR(IF(VLOOKUP(INDEX($L$2:$HEG$5,4,AN$471+$Q50-1),$B$2:$F$5568,5,FALSE)=AN$473,INDEX($L$2:$HEG$5,4,AN$471+$Q50-1),""),"")</f>
        <v>1008098</v>
      </c>
      <c r="AO50" s="5">
        <f t="shared" si="4799"/>
        <v>4053347</v>
      </c>
      <c r="AP50" s="5">
        <f t="shared" si="4799"/>
        <v>1016282</v>
      </c>
      <c r="AQ50" s="5">
        <f t="shared" si="4799"/>
        <v>1011097</v>
      </c>
      <c r="AR50" s="5">
        <f t="shared" si="4799"/>
        <v>1015720</v>
      </c>
      <c r="AS50" s="5" t="str">
        <f t="shared" si="4799"/>
        <v/>
      </c>
      <c r="AT50" s="5">
        <f t="shared" si="4799"/>
        <v>1016395</v>
      </c>
      <c r="AU50" s="5" t="str">
        <f t="shared" si="4799"/>
        <v/>
      </c>
      <c r="AV50" s="5" t="str">
        <f t="shared" si="4799"/>
        <v/>
      </c>
      <c r="AW50" s="5">
        <f t="shared" si="4799"/>
        <v>1006590</v>
      </c>
      <c r="AX50" s="5" t="str">
        <f t="shared" ref="AX50:BG59" si="4800">IFERROR(IF(VLOOKUP(INDEX($L$2:$HEG$5,4,AX$471+$Q50-1),$B$2:$F$5568,5,FALSE)=AX$473,INDEX($L$2:$HEG$5,4,AX$471+$Q50-1),""),"")</f>
        <v/>
      </c>
      <c r="AY50" s="5">
        <f t="shared" si="4800"/>
        <v>1007224</v>
      </c>
      <c r="AZ50" s="5">
        <f t="shared" si="4800"/>
        <v>1011208</v>
      </c>
      <c r="BA50" s="5">
        <f t="shared" si="4800"/>
        <v>1012594</v>
      </c>
      <c r="BB50" s="5">
        <f t="shared" si="4800"/>
        <v>1000256</v>
      </c>
      <c r="BC50" s="5">
        <f t="shared" si="4800"/>
        <v>1009840</v>
      </c>
      <c r="BD50" s="5" t="str">
        <f t="shared" si="4800"/>
        <v/>
      </c>
      <c r="BE50" s="5">
        <f t="shared" si="4800"/>
        <v>105707017</v>
      </c>
      <c r="BF50" s="5" t="str">
        <f t="shared" si="4800"/>
        <v/>
      </c>
      <c r="BG50" s="5">
        <f t="shared" si="4800"/>
        <v>1007614</v>
      </c>
      <c r="BH50" s="5">
        <f t="shared" ref="BH50:BQ59" si="4801">IFERROR(IF(VLOOKUP(INDEX($L$2:$HEG$5,4,BH$471+$Q50-1),$B$2:$F$5568,5,FALSE)=BH$473,INDEX($L$2:$HEG$5,4,BH$471+$Q50-1),""),"")</f>
        <v>1005189</v>
      </c>
      <c r="BI50" s="5">
        <f t="shared" si="4801"/>
        <v>1016266</v>
      </c>
      <c r="BJ50" s="5">
        <f t="shared" si="4801"/>
        <v>1005258</v>
      </c>
      <c r="BK50" s="5">
        <f t="shared" si="4801"/>
        <v>4343360</v>
      </c>
      <c r="BL50" s="5" t="str">
        <f t="shared" si="4801"/>
        <v/>
      </c>
      <c r="BM50" s="5">
        <f t="shared" si="4801"/>
        <v>1004552</v>
      </c>
      <c r="BN50" s="5" t="str">
        <f t="shared" si="4801"/>
        <v/>
      </c>
      <c r="BO50" s="5">
        <f t="shared" si="4801"/>
        <v>1012157</v>
      </c>
      <c r="BP50" s="5">
        <f t="shared" si="4801"/>
        <v>1006788</v>
      </c>
      <c r="BQ50" s="5" t="str">
        <f t="shared" si="4801"/>
        <v/>
      </c>
      <c r="BR50" s="5"/>
      <c r="BT50" s="5" t="str">
        <f t="shared" si="4747"/>
        <v>First National Bank and Trust - Atmore, AL</v>
      </c>
      <c r="BU50" s="5" t="str">
        <f t="shared" si="4748"/>
        <v/>
      </c>
      <c r="BV50" s="5" t="str">
        <f t="shared" si="4749"/>
        <v/>
      </c>
      <c r="BW50" s="5" t="str">
        <f t="shared" si="4750"/>
        <v>First State Bank - Lonoke, AR</v>
      </c>
      <c r="BX50" s="5" t="str">
        <f t="shared" si="4751"/>
        <v>Cathay Bank - Los Angeles, CA</v>
      </c>
      <c r="BY50" s="5" t="str">
        <f t="shared" si="4752"/>
        <v>Mountain Valley Bank - Walden, CO</v>
      </c>
      <c r="BZ50" s="5" t="str">
        <f t="shared" si="4753"/>
        <v/>
      </c>
      <c r="CA50" s="5" t="str">
        <f t="shared" si="4754"/>
        <v/>
      </c>
      <c r="CB50" s="5" t="str">
        <f t="shared" si="4755"/>
        <v>DLP Bank - Starke, FL</v>
      </c>
      <c r="CC50" s="5" t="str">
        <f t="shared" si="4756"/>
        <v>Exchange Bank - Milledgeville, GA</v>
      </c>
      <c r="CD50" s="5" t="str">
        <f t="shared" si="4757"/>
        <v/>
      </c>
      <c r="CE50" s="5" t="str">
        <f t="shared" si="4758"/>
        <v/>
      </c>
      <c r="CF50" s="5" t="str">
        <f t="shared" si="4759"/>
        <v>BMO BANK NATIONAL ASSOCIATION - Chicago, IL</v>
      </c>
      <c r="CG50" s="5" t="str">
        <f t="shared" si="4760"/>
        <v>First State Bank of Middlebury - Middlebury, IN</v>
      </c>
      <c r="CH50" s="5" t="str">
        <f t="shared" si="4761"/>
        <v>City State Bank - Norwalk, IA</v>
      </c>
      <c r="CI50" s="5" t="str">
        <f t="shared" si="4762"/>
        <v>Emprise Bank - Wichita, KS</v>
      </c>
      <c r="CJ50" s="5" t="str">
        <f t="shared" si="4763"/>
        <v>Farmers Bank &amp; Trust Company - Marion, KY</v>
      </c>
      <c r="CK50" s="5" t="str">
        <f t="shared" si="4764"/>
        <v>Exchange Bank and Trust Company - Natchitoches, LA</v>
      </c>
      <c r="CL50" s="5" t="str">
        <f t="shared" si="4765"/>
        <v/>
      </c>
      <c r="CM50" s="5" t="str">
        <f t="shared" si="4766"/>
        <v/>
      </c>
      <c r="CN50" s="5" t="str">
        <f t="shared" si="4767"/>
        <v>Greenfield Co-operative Bank - Greenfield, MA</v>
      </c>
      <c r="CO50" s="5" t="str">
        <f t="shared" si="4768"/>
        <v>Independent Bank - Grand Rapids, MI</v>
      </c>
      <c r="CP50" s="5" t="str">
        <f t="shared" si="4769"/>
        <v>Eagle Bank - Glenwood, MN</v>
      </c>
      <c r="CQ50" s="5" t="str">
        <f t="shared" si="4770"/>
        <v>Merchants and Planters Bank - Raymond, MS</v>
      </c>
      <c r="CR50" s="5" t="str">
        <f t="shared" si="4771"/>
        <v>Citizens Bank of Eldon - Eldon, MO</v>
      </c>
      <c r="CS50" s="5" t="str">
        <f t="shared" si="4772"/>
        <v/>
      </c>
      <c r="CT50" s="5" t="str">
        <f t="shared" si="4773"/>
        <v>Community State Bank - Colon, NE</v>
      </c>
      <c r="CU50" s="5" t="str">
        <f t="shared" si="4774"/>
        <v/>
      </c>
      <c r="CV50" s="5" t="str">
        <f t="shared" si="4775"/>
        <v/>
      </c>
      <c r="CW50" s="5" t="str">
        <f t="shared" si="4776"/>
        <v>Provident Bank - Iselin, NJ</v>
      </c>
      <c r="CX50" s="5" t="str">
        <f t="shared" si="4777"/>
        <v/>
      </c>
      <c r="CY50" s="5" t="str">
        <f t="shared" si="4778"/>
        <v>Bank of Utica - Utica, NY</v>
      </c>
      <c r="CZ50" s="5" t="str">
        <f t="shared" si="4779"/>
        <v>Uwharrie Bank - Albemarle, NC</v>
      </c>
      <c r="DA50" s="5" t="str">
        <f t="shared" si="4780"/>
        <v>Merchants Bank - Rugby, ND</v>
      </c>
      <c r="DB50" s="5" t="str">
        <f t="shared" si="4781"/>
        <v>Guardian Savings Bank - West Chester, OH</v>
      </c>
      <c r="DC50" s="5" t="str">
        <f t="shared" si="4782"/>
        <v>COREBANK - Waynoka, OK</v>
      </c>
      <c r="DD50" s="5" t="str">
        <f t="shared" si="4783"/>
        <v/>
      </c>
      <c r="DE50" s="5" t="str">
        <f t="shared" si="4784"/>
        <v>First Resource Bank - Exton, PA</v>
      </c>
      <c r="DF50" s="5" t="str">
        <f t="shared" si="4785"/>
        <v/>
      </c>
      <c r="DG50" s="5" t="str">
        <f t="shared" si="4786"/>
        <v>The Peoples Bank - Iva, SC</v>
      </c>
      <c r="DH50" s="5" t="str">
        <f t="shared" si="4787"/>
        <v>Richland State Bank - Bruce, SD</v>
      </c>
      <c r="DI50" s="5" t="str">
        <f t="shared" si="4788"/>
        <v>First Century Bank - Tazewell, TN</v>
      </c>
      <c r="DJ50" s="5" t="str">
        <f t="shared" si="4789"/>
        <v>Cendera Bank, N.A. - Bells, TX</v>
      </c>
      <c r="DK50" s="5" t="str">
        <f t="shared" si="4790"/>
        <v>Thrivent Bank - Salt Lake City, UT</v>
      </c>
      <c r="DL50" s="5" t="str">
        <f t="shared" si="4791"/>
        <v/>
      </c>
      <c r="DM50" s="5" t="str">
        <f t="shared" si="4792"/>
        <v>Powell Valley National Bank - Jonesville, VA</v>
      </c>
      <c r="DN50" s="5" t="str">
        <f t="shared" si="4793"/>
        <v/>
      </c>
      <c r="DO50" s="5" t="str">
        <f t="shared" si="4794"/>
        <v>Union Bank, Inc. - Middlebourne, WV</v>
      </c>
      <c r="DP50" s="5" t="str">
        <f t="shared" si="4795"/>
        <v>Collins State Bank - Collins, WI</v>
      </c>
      <c r="DQ50" s="5" t="str">
        <f t="shared" si="4796"/>
        <v/>
      </c>
    </row>
    <row r="51" spans="1:121" x14ac:dyDescent="0.25">
      <c r="A51">
        <v>50</v>
      </c>
      <c r="B51" s="5">
        <v>1007115</v>
      </c>
      <c r="C51" t="str">
        <f t="shared" si="0"/>
        <v>First Southern State Bank - Stevenson, AL</v>
      </c>
      <c r="D51" s="21" t="s">
        <v>1287</v>
      </c>
      <c r="E51" s="19" t="s">
        <v>2846</v>
      </c>
      <c r="F51" s="19" t="s">
        <v>2805</v>
      </c>
      <c r="G51" s="19"/>
      <c r="H51" t="s">
        <v>5425</v>
      </c>
      <c r="I51" t="s">
        <v>3283</v>
      </c>
      <c r="K51" s="27">
        <v>42</v>
      </c>
      <c r="L51" s="28" t="str">
        <f>IF(HLOOKUP('Peer Comparison Tool'!$E$6,StateDropdownData,K51+1,FALSE)=0,"",HLOOKUP('Peer Comparison Tool'!$E$6,StateDropdownData,K51+1,FALSE))</f>
        <v>Farmers Bank and Trust Company - Princeton, KY</v>
      </c>
      <c r="M51" s="29">
        <f>IF(HLOOKUP('Peer Comparison Tool'!$E$6,[0]!DropdownData,K51+1,FALSE)=0,"",HLOOKUP('Peer Comparison Tool'!$E$6,[0]!DropdownData,K51+1,FALSE))</f>
        <v>1004739</v>
      </c>
      <c r="N51" s="27">
        <v>42</v>
      </c>
      <c r="O51" s="28" t="str">
        <f>IF(HLOOKUP('Peer Comparison Tool'!$G$6,StateDropdownData,N51+1,FALSE)=0,"",HLOOKUP('Peer Comparison Tool'!$G$6,StateDropdownData,N51+1,FALSE))</f>
        <v>First Citizens National Bank - Dyersburg, TN</v>
      </c>
      <c r="P51" s="29">
        <f>IF(HLOOKUP('Peer Comparison Tool'!$G$6,DropdownData,N51+1,FALSE)=0,"",HLOOKUP('Peer Comparison Tool'!$G$6,DropdownData,N51+1,FALSE))</f>
        <v>1005769</v>
      </c>
      <c r="Q51" s="27">
        <v>42</v>
      </c>
      <c r="R51" s="28" t="str">
        <f>IF(HLOOKUP('Peer Comparison Tool'!$I$6,StateDropdownData,Q51+1,FALSE)=0,"",HLOOKUP('Peer Comparison Tool'!$I$6,StateDropdownData,Q51+1,FALSE))</f>
        <v>First State Bank of Porter - Porter, IN</v>
      </c>
      <c r="S51" s="29">
        <f>IF(HLOOKUP('Peer Comparison Tool'!$I$6,DropdownData,Q51+1,FALSE)=0,"",HLOOKUP('Peer Comparison Tool'!$I$6,DropdownData,Q51+1,FALSE))</f>
        <v>1005222</v>
      </c>
      <c r="T51" s="5">
        <f t="shared" si="4797"/>
        <v>1005524</v>
      </c>
      <c r="U51" s="5" t="str">
        <f t="shared" si="4797"/>
        <v/>
      </c>
      <c r="V51" s="5" t="str">
        <f t="shared" si="4797"/>
        <v/>
      </c>
      <c r="W51" s="5">
        <f t="shared" si="4797"/>
        <v>1005558</v>
      </c>
      <c r="X51" s="5">
        <f t="shared" si="4797"/>
        <v>4204967</v>
      </c>
      <c r="Y51" s="5">
        <f t="shared" si="4797"/>
        <v>1012130</v>
      </c>
      <c r="Z51" s="5" t="str">
        <f t="shared" si="4797"/>
        <v/>
      </c>
      <c r="AA51" s="5" t="str">
        <f t="shared" si="4797"/>
        <v/>
      </c>
      <c r="AB51" s="5">
        <f t="shared" si="4797"/>
        <v>1006181</v>
      </c>
      <c r="AC51" s="5">
        <f t="shared" si="4797"/>
        <v>1015522</v>
      </c>
      <c r="AD51" s="5" t="str">
        <f t="shared" si="4798"/>
        <v/>
      </c>
      <c r="AE51" s="5" t="str">
        <f t="shared" si="4798"/>
        <v/>
      </c>
      <c r="AF51" s="5">
        <f t="shared" si="4798"/>
        <v>4104877</v>
      </c>
      <c r="AG51" s="5">
        <f t="shared" si="4798"/>
        <v>1005222</v>
      </c>
      <c r="AH51" s="5">
        <f t="shared" si="4798"/>
        <v>1014679</v>
      </c>
      <c r="AI51" s="5">
        <f t="shared" si="4798"/>
        <v>1005829</v>
      </c>
      <c r="AJ51" s="5">
        <f t="shared" si="4798"/>
        <v>1004739</v>
      </c>
      <c r="AK51" s="5">
        <f t="shared" si="4798"/>
        <v>1010956</v>
      </c>
      <c r="AL51" s="5" t="str">
        <f t="shared" si="4798"/>
        <v/>
      </c>
      <c r="AM51" s="5" t="str">
        <f t="shared" si="4798"/>
        <v/>
      </c>
      <c r="AN51" s="5">
        <f t="shared" si="4799"/>
        <v>1011723</v>
      </c>
      <c r="AO51" s="5">
        <f t="shared" si="4799"/>
        <v>1005072</v>
      </c>
      <c r="AP51" s="5">
        <f t="shared" si="4799"/>
        <v>1024994</v>
      </c>
      <c r="AQ51" s="5">
        <f t="shared" si="4799"/>
        <v>1005039</v>
      </c>
      <c r="AR51" s="5">
        <f t="shared" si="4799"/>
        <v>1007121</v>
      </c>
      <c r="AS51" s="5" t="str">
        <f t="shared" si="4799"/>
        <v/>
      </c>
      <c r="AT51" s="5">
        <f t="shared" si="4799"/>
        <v>1015992</v>
      </c>
      <c r="AU51" s="5" t="str">
        <f t="shared" si="4799"/>
        <v/>
      </c>
      <c r="AV51" s="5" t="str">
        <f t="shared" si="4799"/>
        <v/>
      </c>
      <c r="AW51" s="5">
        <f t="shared" si="4799"/>
        <v>13307168</v>
      </c>
      <c r="AX51" s="5" t="str">
        <f t="shared" si="4800"/>
        <v/>
      </c>
      <c r="AY51" s="5">
        <f t="shared" si="4800"/>
        <v>4332843</v>
      </c>
      <c r="AZ51" s="5" t="str">
        <f t="shared" si="4800"/>
        <v/>
      </c>
      <c r="BA51" s="5">
        <f t="shared" si="4800"/>
        <v>1007020</v>
      </c>
      <c r="BB51" s="5">
        <f t="shared" si="4800"/>
        <v>1000495</v>
      </c>
      <c r="BC51" s="5">
        <f t="shared" si="4800"/>
        <v>1014912</v>
      </c>
      <c r="BD51" s="5" t="str">
        <f t="shared" si="4800"/>
        <v/>
      </c>
      <c r="BE51" s="5">
        <f t="shared" si="4800"/>
        <v>1005693</v>
      </c>
      <c r="BF51" s="5" t="str">
        <f t="shared" si="4800"/>
        <v/>
      </c>
      <c r="BG51" s="5">
        <f t="shared" si="4800"/>
        <v>1016542</v>
      </c>
      <c r="BH51" s="5">
        <f t="shared" si="4801"/>
        <v>1009838</v>
      </c>
      <c r="BI51" s="5">
        <f t="shared" si="4801"/>
        <v>1005769</v>
      </c>
      <c r="BJ51" s="5">
        <f t="shared" si="4801"/>
        <v>1004542</v>
      </c>
      <c r="BK51" s="5">
        <f t="shared" si="4801"/>
        <v>1984053</v>
      </c>
      <c r="BL51" s="5" t="str">
        <f t="shared" si="4801"/>
        <v/>
      </c>
      <c r="BM51" s="5">
        <f t="shared" si="4801"/>
        <v>4100547</v>
      </c>
      <c r="BN51" s="5" t="str">
        <f t="shared" si="4801"/>
        <v/>
      </c>
      <c r="BO51" s="5">
        <f t="shared" si="4801"/>
        <v>1011890</v>
      </c>
      <c r="BP51" s="5">
        <f t="shared" si="4801"/>
        <v>1000587</v>
      </c>
      <c r="BQ51" s="5" t="str">
        <f t="shared" si="4801"/>
        <v/>
      </c>
      <c r="BR51" s="5"/>
      <c r="BT51" s="5" t="str">
        <f t="shared" si="4747"/>
        <v>First National Bank of Hartford - Hartford, AL</v>
      </c>
      <c r="BU51" s="5" t="str">
        <f t="shared" si="4748"/>
        <v/>
      </c>
      <c r="BV51" s="5" t="str">
        <f t="shared" si="4749"/>
        <v/>
      </c>
      <c r="BW51" s="5" t="str">
        <f t="shared" si="4750"/>
        <v>First State Bank - Russellville, AR</v>
      </c>
      <c r="BX51" s="5" t="str">
        <f t="shared" si="4751"/>
        <v>Chang Hwa Commercial Bank - Los Angeles Branch - Los Angeles, CA</v>
      </c>
      <c r="BY51" s="5" t="str">
        <f t="shared" si="4752"/>
        <v>Native American Bank, National Association - Denver, CO</v>
      </c>
      <c r="BZ51" s="5" t="str">
        <f t="shared" si="4753"/>
        <v/>
      </c>
      <c r="CA51" s="5" t="str">
        <f t="shared" si="4754"/>
        <v/>
      </c>
      <c r="CB51" s="5" t="str">
        <f t="shared" si="4755"/>
        <v>Eastern National Bank - Miami, FL</v>
      </c>
      <c r="CC51" s="5" t="str">
        <f t="shared" si="4756"/>
        <v>F &amp; M Bank and Trust Company - Manchester, GA</v>
      </c>
      <c r="CD51" s="5" t="str">
        <f t="shared" si="4757"/>
        <v/>
      </c>
      <c r="CE51" s="5" t="str">
        <f t="shared" si="4758"/>
        <v/>
      </c>
      <c r="CF51" s="5" t="str">
        <f t="shared" si="4759"/>
        <v>BMO Harris Central National Association - Roselle, IL</v>
      </c>
      <c r="CG51" s="5" t="str">
        <f t="shared" si="4760"/>
        <v>First State Bank of Porter - Porter, IN</v>
      </c>
      <c r="CH51" s="5" t="str">
        <f t="shared" si="4761"/>
        <v>Clear Lake Bank and Trust Company - Clear Lake, IA</v>
      </c>
      <c r="CI51" s="5" t="str">
        <f t="shared" si="4762"/>
        <v>Equity Bank - Andover, KS</v>
      </c>
      <c r="CJ51" s="5" t="str">
        <f t="shared" si="4763"/>
        <v>Farmers Bank and Trust Company - Princeton, KY</v>
      </c>
      <c r="CK51" s="5" t="str">
        <f t="shared" si="4764"/>
        <v>Farmers State Bank &amp; Trust Company - Church Point, LA</v>
      </c>
      <c r="CL51" s="5" t="str">
        <f t="shared" si="4765"/>
        <v/>
      </c>
      <c r="CM51" s="5" t="str">
        <f t="shared" si="4766"/>
        <v/>
      </c>
      <c r="CN51" s="5" t="str">
        <f t="shared" si="4767"/>
        <v>Greenfield Savings Bank - Greenfield, MA</v>
      </c>
      <c r="CO51" s="5" t="str">
        <f t="shared" si="4768"/>
        <v>Isabella Bank - Mount Pleasant, MI</v>
      </c>
      <c r="CP51" s="5" t="str">
        <f t="shared" si="4769"/>
        <v>Eagle Rock Bank - Rochester, MN</v>
      </c>
      <c r="CQ51" s="5" t="str">
        <f t="shared" si="4770"/>
        <v>Peoples Bank - Mendenhall, MS</v>
      </c>
      <c r="CR51" s="5" t="str">
        <f t="shared" si="4771"/>
        <v>Citizens Bank of Rogersville - Rogersville, MO</v>
      </c>
      <c r="CS51" s="5" t="str">
        <f t="shared" si="4772"/>
        <v/>
      </c>
      <c r="CT51" s="5" t="str">
        <f t="shared" si="4773"/>
        <v>Core Bank - Omaha, NE</v>
      </c>
      <c r="CU51" s="5" t="str">
        <f t="shared" si="4774"/>
        <v/>
      </c>
      <c r="CV51" s="5" t="str">
        <f t="shared" si="4775"/>
        <v/>
      </c>
      <c r="CW51" s="5" t="str">
        <f t="shared" si="4776"/>
        <v>Royal Bank of Canada Hudson Branch - Jersey City, NJ</v>
      </c>
      <c r="CX51" s="5" t="str">
        <f t="shared" si="4777"/>
        <v/>
      </c>
      <c r="CY51" s="5" t="str">
        <f t="shared" si="4778"/>
        <v>Barclays Bank PLC (New York Branch) - New York, NY</v>
      </c>
      <c r="CZ51" s="5" t="str">
        <f t="shared" si="4779"/>
        <v/>
      </c>
      <c r="DA51" s="5" t="str">
        <f t="shared" si="4780"/>
        <v>Peoples State Bank - Westhope, ND</v>
      </c>
      <c r="DB51" s="5" t="str">
        <f t="shared" si="4781"/>
        <v>Home Federal Savings and Loan Association of Niles Ohio - Niles, OH</v>
      </c>
      <c r="DC51" s="5" t="str">
        <f t="shared" si="4782"/>
        <v>Cowboy Bank - Kremlin, OK</v>
      </c>
      <c r="DD51" s="5" t="str">
        <f t="shared" si="4783"/>
        <v/>
      </c>
      <c r="DE51" s="5" t="str">
        <f t="shared" si="4784"/>
        <v>First United National Bank - Fryburg, PA</v>
      </c>
      <c r="DF51" s="5" t="str">
        <f t="shared" si="4785"/>
        <v/>
      </c>
      <c r="DG51" s="5" t="str">
        <f t="shared" si="4786"/>
        <v>United Community Bank - Greenville, SC</v>
      </c>
      <c r="DH51" s="5" t="str">
        <f t="shared" si="4787"/>
        <v>Rivers Edge Bank - Marion, SD</v>
      </c>
      <c r="DI51" s="5" t="str">
        <f t="shared" si="4788"/>
        <v>First Citizens National Bank - Dyersburg, TN</v>
      </c>
      <c r="DJ51" s="5" t="str">
        <f t="shared" si="4789"/>
        <v>Central Bank - Houston, TX</v>
      </c>
      <c r="DK51" s="5" t="str">
        <f t="shared" si="4790"/>
        <v>Transportation Alliance Bank, Inc. - Ogden, UT</v>
      </c>
      <c r="DL51" s="5" t="str">
        <f t="shared" si="4791"/>
        <v/>
      </c>
      <c r="DM51" s="5" t="str">
        <f t="shared" si="4792"/>
        <v>Primis Bank - Glen Allen, VA</v>
      </c>
      <c r="DN51" s="5" t="str">
        <f t="shared" si="4793"/>
        <v/>
      </c>
      <c r="DO51" s="5" t="str">
        <f t="shared" si="4794"/>
        <v>Wesbanco Bank, Inc. - Wheeling, WV</v>
      </c>
      <c r="DP51" s="5" t="str">
        <f t="shared" si="4795"/>
        <v>Columbia Savings and Loan Association - Milwaukee, WI</v>
      </c>
      <c r="DQ51" s="5" t="str">
        <f t="shared" si="4796"/>
        <v/>
      </c>
    </row>
    <row r="52" spans="1:121" x14ac:dyDescent="0.25">
      <c r="A52">
        <v>51</v>
      </c>
      <c r="B52" s="5">
        <v>1010218</v>
      </c>
      <c r="C52" t="str">
        <f t="shared" si="0"/>
        <v>First State Bank of Dekalb County, Inc. - Fort Payne, AL</v>
      </c>
      <c r="D52" s="21" t="s">
        <v>9403</v>
      </c>
      <c r="E52" s="19" t="s">
        <v>2844</v>
      </c>
      <c r="F52" s="19" t="s">
        <v>2805</v>
      </c>
      <c r="G52" s="19"/>
      <c r="K52" s="27">
        <v>43</v>
      </c>
      <c r="L52" s="28" t="str">
        <f>IF(HLOOKUP('Peer Comparison Tool'!$E$6,StateDropdownData,K52+1,FALSE)=0,"",HLOOKUP('Peer Comparison Tool'!$E$6,StateDropdownData,K52+1,FALSE))</f>
        <v>Farmers State Bank, Inc. - Booneville, KY</v>
      </c>
      <c r="M52" s="29">
        <f>IF(HLOOKUP('Peer Comparison Tool'!$E$6,[0]!DropdownData,K52+1,FALSE)=0,"",HLOOKUP('Peer Comparison Tool'!$E$6,[0]!DropdownData,K52+1,FALSE))</f>
        <v>1005748</v>
      </c>
      <c r="N52" s="27">
        <v>43</v>
      </c>
      <c r="O52" s="28" t="str">
        <f>IF(HLOOKUP('Peer Comparison Tool'!$G$6,StateDropdownData,N52+1,FALSE)=0,"",HLOOKUP('Peer Comparison Tool'!$G$6,StateDropdownData,N52+1,FALSE))</f>
        <v>First Commerce Bank - Lewisburg, TN</v>
      </c>
      <c r="P52" s="29">
        <f>IF(HLOOKUP('Peer Comparison Tool'!$G$6,DropdownData,N52+1,FALSE)=0,"",HLOOKUP('Peer Comparison Tool'!$G$6,DropdownData,N52+1,FALSE))</f>
        <v>4086913</v>
      </c>
      <c r="Q52" s="27">
        <v>43</v>
      </c>
      <c r="R52" s="28" t="str">
        <f>IF(HLOOKUP('Peer Comparison Tool'!$I$6,StateDropdownData,Q52+1,FALSE)=0,"",HLOOKUP('Peer Comparison Tool'!$I$6,StateDropdownData,Q52+1,FALSE))</f>
        <v>Fowler State Bank - Fowler, IN</v>
      </c>
      <c r="S52" s="29">
        <f>IF(HLOOKUP('Peer Comparison Tool'!$I$6,DropdownData,Q52+1,FALSE)=0,"",HLOOKUP('Peer Comparison Tool'!$I$6,DropdownData,Q52+1,FALSE))</f>
        <v>1010802</v>
      </c>
      <c r="T52" s="5">
        <f t="shared" si="4797"/>
        <v>1006258</v>
      </c>
      <c r="U52" s="5" t="str">
        <f t="shared" si="4797"/>
        <v/>
      </c>
      <c r="V52" s="5" t="str">
        <f t="shared" si="4797"/>
        <v/>
      </c>
      <c r="W52" s="5">
        <f t="shared" si="4797"/>
        <v>1010385</v>
      </c>
      <c r="X52" s="5">
        <f t="shared" si="4797"/>
        <v>13297708</v>
      </c>
      <c r="Y52" s="5">
        <f t="shared" si="4797"/>
        <v>4270349</v>
      </c>
      <c r="Z52" s="5" t="str">
        <f t="shared" si="4797"/>
        <v/>
      </c>
      <c r="AA52" s="5" t="str">
        <f t="shared" si="4797"/>
        <v/>
      </c>
      <c r="AB52" s="5">
        <f t="shared" si="4797"/>
        <v>1136037</v>
      </c>
      <c r="AC52" s="5">
        <f t="shared" si="4797"/>
        <v>1010294</v>
      </c>
      <c r="AD52" s="5" t="str">
        <f t="shared" si="4798"/>
        <v/>
      </c>
      <c r="AE52" s="5" t="str">
        <f t="shared" si="4798"/>
        <v/>
      </c>
      <c r="AF52" s="5">
        <f t="shared" si="4798"/>
        <v>1007420</v>
      </c>
      <c r="AG52" s="5">
        <f t="shared" si="4798"/>
        <v>1010802</v>
      </c>
      <c r="AH52" s="5">
        <f t="shared" si="4798"/>
        <v>1006483</v>
      </c>
      <c r="AI52" s="5">
        <f t="shared" si="4798"/>
        <v>1015295</v>
      </c>
      <c r="AJ52" s="5">
        <f t="shared" si="4798"/>
        <v>1005748</v>
      </c>
      <c r="AK52" s="5">
        <f t="shared" si="4798"/>
        <v>1011989</v>
      </c>
      <c r="AL52" s="5" t="str">
        <f t="shared" si="4798"/>
        <v/>
      </c>
      <c r="AM52" s="5" t="str">
        <f t="shared" si="4798"/>
        <v/>
      </c>
      <c r="AN52" s="5">
        <f t="shared" si="4799"/>
        <v>107532</v>
      </c>
      <c r="AO52" s="5">
        <f t="shared" si="4799"/>
        <v>1011965</v>
      </c>
      <c r="AP52" s="5">
        <f t="shared" si="4799"/>
        <v>1004316</v>
      </c>
      <c r="AQ52" s="5">
        <f t="shared" si="4799"/>
        <v>1014861</v>
      </c>
      <c r="AR52" s="5">
        <f t="shared" si="4799"/>
        <v>1004714</v>
      </c>
      <c r="AS52" s="5" t="str">
        <f t="shared" si="4799"/>
        <v/>
      </c>
      <c r="AT52" s="5">
        <f t="shared" si="4799"/>
        <v>1006265</v>
      </c>
      <c r="AU52" s="5" t="str">
        <f t="shared" si="4799"/>
        <v/>
      </c>
      <c r="AV52" s="5" t="str">
        <f t="shared" si="4799"/>
        <v/>
      </c>
      <c r="AW52" s="5">
        <f t="shared" si="4799"/>
        <v>1012037</v>
      </c>
      <c r="AX52" s="5" t="str">
        <f t="shared" si="4800"/>
        <v/>
      </c>
      <c r="AY52" s="5">
        <f t="shared" si="4800"/>
        <v>4214240</v>
      </c>
      <c r="AZ52" s="5" t="str">
        <f t="shared" si="4800"/>
        <v/>
      </c>
      <c r="BA52" s="5">
        <f t="shared" si="4800"/>
        <v>1012767</v>
      </c>
      <c r="BB52" s="5">
        <f t="shared" si="4800"/>
        <v>1005132</v>
      </c>
      <c r="BC52" s="5">
        <f t="shared" si="4800"/>
        <v>1009629</v>
      </c>
      <c r="BD52" s="5" t="str">
        <f t="shared" si="4800"/>
        <v/>
      </c>
      <c r="BE52" s="5">
        <f t="shared" si="4800"/>
        <v>1015462</v>
      </c>
      <c r="BF52" s="5" t="str">
        <f t="shared" si="4800"/>
        <v/>
      </c>
      <c r="BG52" s="5">
        <f t="shared" si="4800"/>
        <v>1001106</v>
      </c>
      <c r="BH52" s="5">
        <f t="shared" si="4801"/>
        <v>1009375</v>
      </c>
      <c r="BI52" s="5">
        <f t="shared" si="4801"/>
        <v>4086913</v>
      </c>
      <c r="BJ52" s="5">
        <f t="shared" si="4801"/>
        <v>1009310</v>
      </c>
      <c r="BK52" s="5">
        <f t="shared" si="4801"/>
        <v>4086850</v>
      </c>
      <c r="BL52" s="5" t="str">
        <f t="shared" si="4801"/>
        <v/>
      </c>
      <c r="BM52" s="5">
        <f t="shared" si="4801"/>
        <v>4142049</v>
      </c>
      <c r="BN52" s="5" t="str">
        <f t="shared" si="4801"/>
        <v/>
      </c>
      <c r="BO52" s="5">
        <f t="shared" si="4801"/>
        <v>1004436</v>
      </c>
      <c r="BP52" s="5">
        <f t="shared" si="4801"/>
        <v>1008816</v>
      </c>
      <c r="BQ52" s="5" t="str">
        <f t="shared" si="4801"/>
        <v/>
      </c>
      <c r="BR52" s="5"/>
      <c r="BT52" s="5" t="str">
        <f t="shared" si="4747"/>
        <v>First Progressive Bank - Brewton, AL</v>
      </c>
      <c r="BU52" s="5" t="str">
        <f t="shared" si="4748"/>
        <v/>
      </c>
      <c r="BV52" s="5" t="str">
        <f t="shared" si="4749"/>
        <v/>
      </c>
      <c r="BW52" s="5" t="str">
        <f t="shared" si="4750"/>
        <v>First State Bank of DeQueen - De Queen, AR</v>
      </c>
      <c r="BX52" s="5" t="str">
        <f t="shared" si="4751"/>
        <v>China Citic Bank International - Los Angeles Branch - Alhambra, CA</v>
      </c>
      <c r="BY52" s="5" t="str">
        <f t="shared" si="4752"/>
        <v>NBH Bank - Greenwood Village, CO</v>
      </c>
      <c r="BZ52" s="5" t="str">
        <f t="shared" si="4753"/>
        <v/>
      </c>
      <c r="CA52" s="5" t="str">
        <f t="shared" si="4754"/>
        <v/>
      </c>
      <c r="CB52" s="5" t="str">
        <f t="shared" si="4755"/>
        <v>Edison National Bank - Fort Myers, FL</v>
      </c>
      <c r="CC52" s="5" t="str">
        <f t="shared" si="4756"/>
        <v>F&amp;M Bank - Washington, GA</v>
      </c>
      <c r="CD52" s="5" t="str">
        <f t="shared" si="4757"/>
        <v/>
      </c>
      <c r="CE52" s="5" t="str">
        <f t="shared" si="4758"/>
        <v/>
      </c>
      <c r="CF52" s="5" t="str">
        <f t="shared" si="4759"/>
        <v>Brickyard Bank - Lincolnwood, IL</v>
      </c>
      <c r="CG52" s="5" t="str">
        <f t="shared" si="4760"/>
        <v>Fowler State Bank - Fowler, IN</v>
      </c>
      <c r="CH52" s="5" t="str">
        <f t="shared" si="4761"/>
        <v>Commercial Savings Bank - Carroll, IA</v>
      </c>
      <c r="CI52" s="5" t="str">
        <f t="shared" si="4762"/>
        <v>ESB Financial - Emporia, KS</v>
      </c>
      <c r="CJ52" s="5" t="str">
        <f t="shared" si="4763"/>
        <v>Farmers State Bank, Inc. - Booneville, KY</v>
      </c>
      <c r="CK52" s="5" t="str">
        <f t="shared" si="4764"/>
        <v>Farmers-Merchants Bank &amp; Trust Company - Breaux Bridge, LA</v>
      </c>
      <c r="CL52" s="5" t="str">
        <f t="shared" si="4765"/>
        <v/>
      </c>
      <c r="CM52" s="5" t="str">
        <f t="shared" si="4766"/>
        <v/>
      </c>
      <c r="CN52" s="5" t="str">
        <f t="shared" si="4767"/>
        <v>HarborOne Bank - Brockton, MA</v>
      </c>
      <c r="CO52" s="5" t="str">
        <f t="shared" si="4768"/>
        <v>JPMorgan Chase Bank, Dearborn - Dearborn, MI</v>
      </c>
      <c r="CP52" s="5" t="str">
        <f t="shared" si="4769"/>
        <v>Elysian Bank - Elysian, MN</v>
      </c>
      <c r="CQ52" s="5" t="str">
        <f t="shared" si="4770"/>
        <v>Pike National Bank - McComb, MS</v>
      </c>
      <c r="CR52" s="5" t="str">
        <f t="shared" si="4771"/>
        <v>Citizens Bank of the Midwest - Rolla, MO</v>
      </c>
      <c r="CS52" s="5" t="str">
        <f t="shared" si="4772"/>
        <v/>
      </c>
      <c r="CT52" s="5" t="str">
        <f t="shared" si="4773"/>
        <v>Corn Growers State Bank - Murdock, NE</v>
      </c>
      <c r="CU52" s="5" t="str">
        <f t="shared" si="4774"/>
        <v/>
      </c>
      <c r="CV52" s="5" t="str">
        <f t="shared" si="4775"/>
        <v/>
      </c>
      <c r="CW52" s="5" t="str">
        <f t="shared" si="4776"/>
        <v>Schuyler Savings Bank - Kearny, NJ</v>
      </c>
      <c r="CX52" s="5" t="str">
        <f t="shared" si="4777"/>
        <v/>
      </c>
      <c r="CY52" s="5" t="str">
        <f t="shared" si="4778"/>
        <v>Bayerische Landesbank, New York Branch - New York, NY</v>
      </c>
      <c r="CZ52" s="5" t="str">
        <f t="shared" si="4779"/>
        <v/>
      </c>
      <c r="DA52" s="5" t="str">
        <f t="shared" si="4780"/>
        <v>Peoples State Bank of Velva - Velva, ND</v>
      </c>
      <c r="DB52" s="5" t="str">
        <f t="shared" si="4781"/>
        <v>Home National Bank - Racine, OH</v>
      </c>
      <c r="DC52" s="5" t="str">
        <f t="shared" si="4782"/>
        <v>Exchange Bank and Trust Company - Perry, OK</v>
      </c>
      <c r="DD52" s="5" t="str">
        <f t="shared" si="4783"/>
        <v/>
      </c>
      <c r="DE52" s="5" t="str">
        <f t="shared" si="4784"/>
        <v>Firstrust Savings Bank - Conshohocken, PA</v>
      </c>
      <c r="DF52" s="5" t="str">
        <f t="shared" si="4785"/>
        <v/>
      </c>
      <c r="DG52" s="5" t="str">
        <f t="shared" si="4786"/>
        <v>Woodruff Federal Savings and Loan Association - Woodruff, SC</v>
      </c>
      <c r="DH52" s="5" t="str">
        <f t="shared" si="4787"/>
        <v>Security Bank Midwest - Tyndall, SD</v>
      </c>
      <c r="DI52" s="5" t="str">
        <f t="shared" si="4788"/>
        <v>First Commerce Bank - Lewisburg, TN</v>
      </c>
      <c r="DJ52" s="5" t="str">
        <f t="shared" si="4789"/>
        <v>Central National Bank - Waco, TX</v>
      </c>
      <c r="DK52" s="5" t="str">
        <f t="shared" si="4790"/>
        <v>UBS Bank USA - Salt Lake City, UT</v>
      </c>
      <c r="DL52" s="5" t="str">
        <f t="shared" si="4791"/>
        <v/>
      </c>
      <c r="DM52" s="5" t="str">
        <f t="shared" si="4792"/>
        <v>Select Bank - Forest, VA</v>
      </c>
      <c r="DN52" s="5" t="str">
        <f t="shared" si="4793"/>
        <v/>
      </c>
      <c r="DO52" s="5" t="str">
        <f t="shared" si="4794"/>
        <v>West Union Bank - West Union, WV</v>
      </c>
      <c r="DP52" s="5" t="str">
        <f t="shared" si="4795"/>
        <v>Community Bank of Cameron - Cameron, WI</v>
      </c>
      <c r="DQ52" s="5" t="str">
        <f t="shared" si="4796"/>
        <v/>
      </c>
    </row>
    <row r="53" spans="1:121" x14ac:dyDescent="0.25">
      <c r="A53">
        <v>52</v>
      </c>
      <c r="B53" s="5">
        <v>1007176</v>
      </c>
      <c r="C53" t="str">
        <f t="shared" si="0"/>
        <v>First State Bank of the South, Inc. - Sulligent, AL</v>
      </c>
      <c r="D53" s="21" t="s">
        <v>2106</v>
      </c>
      <c r="E53" s="19" t="s">
        <v>2853</v>
      </c>
      <c r="F53" s="19" t="s">
        <v>2805</v>
      </c>
      <c r="G53" s="19"/>
      <c r="K53" s="27">
        <v>44</v>
      </c>
      <c r="L53" s="28" t="str">
        <f>IF(HLOOKUP('Peer Comparison Tool'!$E$6,StateDropdownData,K53+1,FALSE)=0,"",HLOOKUP('Peer Comparison Tool'!$E$6,StateDropdownData,K53+1,FALSE))</f>
        <v>Field &amp; Main Bank - Henderson, KY</v>
      </c>
      <c r="M53" s="29">
        <f>IF(HLOOKUP('Peer Comparison Tool'!$E$6,[0]!DropdownData,K53+1,FALSE)=0,"",HLOOKUP('Peer Comparison Tool'!$E$6,[0]!DropdownData,K53+1,FALSE))</f>
        <v>1011559</v>
      </c>
      <c r="N53" s="27">
        <v>44</v>
      </c>
      <c r="O53" s="28" t="str">
        <f>IF(HLOOKUP('Peer Comparison Tool'!$G$6,StateDropdownData,N53+1,FALSE)=0,"",HLOOKUP('Peer Comparison Tool'!$G$6,StateDropdownData,N53+1,FALSE))</f>
        <v>First Community Bank of East Tennessee - Rogersville, TN</v>
      </c>
      <c r="P53" s="29">
        <f>IF(HLOOKUP('Peer Comparison Tool'!$G$6,DropdownData,N53+1,FALSE)=0,"",HLOOKUP('Peer Comparison Tool'!$G$6,DropdownData,N53+1,FALSE))</f>
        <v>1023915</v>
      </c>
      <c r="Q53" s="27">
        <v>44</v>
      </c>
      <c r="R53" s="28" t="str">
        <f>IF(HLOOKUP('Peer Comparison Tool'!$I$6,StateDropdownData,Q53+1,FALSE)=0,"",HLOOKUP('Peer Comparison Tool'!$I$6,StateDropdownData,Q53+1,FALSE))</f>
        <v>Freedom Bank - Huntingburg, IN</v>
      </c>
      <c r="S53" s="29">
        <f>IF(HLOOKUP('Peer Comparison Tool'!$I$6,DropdownData,Q53+1,FALSE)=0,"",HLOOKUP('Peer Comparison Tool'!$I$6,DropdownData,Q53+1,FALSE))</f>
        <v>4053291</v>
      </c>
      <c r="T53" s="5">
        <f t="shared" si="4797"/>
        <v>1004985</v>
      </c>
      <c r="U53" s="5" t="str">
        <f t="shared" si="4797"/>
        <v/>
      </c>
      <c r="V53" s="5" t="str">
        <f t="shared" si="4797"/>
        <v/>
      </c>
      <c r="W53" s="5">
        <f t="shared" si="4797"/>
        <v>1004587</v>
      </c>
      <c r="X53" s="5">
        <f t="shared" si="4797"/>
        <v>4050453</v>
      </c>
      <c r="Y53" s="5">
        <f t="shared" si="4797"/>
        <v>1008384</v>
      </c>
      <c r="Z53" s="5" t="str">
        <f t="shared" si="4797"/>
        <v/>
      </c>
      <c r="AA53" s="5" t="str">
        <f t="shared" si="4797"/>
        <v/>
      </c>
      <c r="AB53" s="5">
        <f t="shared" si="4797"/>
        <v>1005806</v>
      </c>
      <c r="AC53" s="5">
        <f t="shared" si="4797"/>
        <v>1001189</v>
      </c>
      <c r="AD53" s="5" t="str">
        <f t="shared" si="4798"/>
        <v/>
      </c>
      <c r="AE53" s="5" t="str">
        <f t="shared" si="4798"/>
        <v/>
      </c>
      <c r="AF53" s="5">
        <f t="shared" si="4798"/>
        <v>1007999</v>
      </c>
      <c r="AG53" s="5">
        <f t="shared" si="4798"/>
        <v>4053291</v>
      </c>
      <c r="AH53" s="5">
        <f t="shared" si="4798"/>
        <v>1012267</v>
      </c>
      <c r="AI53" s="5">
        <f t="shared" si="4798"/>
        <v>1005881</v>
      </c>
      <c r="AJ53" s="5">
        <f t="shared" si="4798"/>
        <v>1011559</v>
      </c>
      <c r="AK53" s="5">
        <f t="shared" si="4798"/>
        <v>1014847</v>
      </c>
      <c r="AL53" s="5" t="str">
        <f t="shared" si="4798"/>
        <v/>
      </c>
      <c r="AM53" s="5" t="str">
        <f t="shared" si="4798"/>
        <v/>
      </c>
      <c r="AN53" s="5">
        <f t="shared" si="4799"/>
        <v>1005493</v>
      </c>
      <c r="AO53" s="5">
        <f t="shared" si="4799"/>
        <v>1011871</v>
      </c>
      <c r="AP53" s="5">
        <f t="shared" si="4799"/>
        <v>29529656</v>
      </c>
      <c r="AQ53" s="5">
        <f t="shared" si="4799"/>
        <v>1015943</v>
      </c>
      <c r="AR53" s="5">
        <f t="shared" si="4799"/>
        <v>1011085</v>
      </c>
      <c r="AS53" s="5" t="str">
        <f t="shared" si="4799"/>
        <v/>
      </c>
      <c r="AT53" s="5">
        <f t="shared" si="4799"/>
        <v>1009028</v>
      </c>
      <c r="AU53" s="5" t="str">
        <f t="shared" si="4799"/>
        <v/>
      </c>
      <c r="AV53" s="5" t="str">
        <f t="shared" si="4799"/>
        <v/>
      </c>
      <c r="AW53" s="5">
        <f t="shared" si="4799"/>
        <v>1000792</v>
      </c>
      <c r="AX53" s="5" t="str">
        <f t="shared" si="4800"/>
        <v/>
      </c>
      <c r="AY53" s="5">
        <f t="shared" si="4800"/>
        <v>1015993</v>
      </c>
      <c r="AZ53" s="5" t="str">
        <f t="shared" si="4800"/>
        <v/>
      </c>
      <c r="BA53" s="5">
        <f t="shared" si="4800"/>
        <v>1014332</v>
      </c>
      <c r="BB53" s="5">
        <f t="shared" si="4800"/>
        <v>1001332</v>
      </c>
      <c r="BC53" s="5">
        <f t="shared" si="4800"/>
        <v>1006093</v>
      </c>
      <c r="BD53" s="5" t="str">
        <f t="shared" si="4800"/>
        <v/>
      </c>
      <c r="BE53" s="5">
        <f t="shared" si="4800"/>
        <v>1010765</v>
      </c>
      <c r="BF53" s="5" t="str">
        <f t="shared" si="4800"/>
        <v/>
      </c>
      <c r="BG53" s="5" t="str">
        <f t="shared" si="4800"/>
        <v/>
      </c>
      <c r="BH53" s="5">
        <f t="shared" si="4801"/>
        <v>1032523</v>
      </c>
      <c r="BI53" s="5">
        <f t="shared" si="4801"/>
        <v>1023915</v>
      </c>
      <c r="BJ53" s="5">
        <f t="shared" si="4801"/>
        <v>4194415</v>
      </c>
      <c r="BK53" s="5">
        <f t="shared" si="4801"/>
        <v>1007245</v>
      </c>
      <c r="BL53" s="5" t="str">
        <f t="shared" si="4801"/>
        <v/>
      </c>
      <c r="BM53" s="5">
        <f t="shared" si="4801"/>
        <v>1005263</v>
      </c>
      <c r="BN53" s="5" t="str">
        <f t="shared" si="4801"/>
        <v/>
      </c>
      <c r="BO53" s="5">
        <f t="shared" si="4801"/>
        <v>1013013</v>
      </c>
      <c r="BP53" s="5">
        <f t="shared" si="4801"/>
        <v>1004940</v>
      </c>
      <c r="BQ53" s="5" t="str">
        <f t="shared" si="4801"/>
        <v/>
      </c>
      <c r="BR53" s="5"/>
      <c r="BT53" s="5" t="str">
        <f t="shared" si="4747"/>
        <v>First Southern Bank - Florence, AL</v>
      </c>
      <c r="BU53" s="5" t="str">
        <f t="shared" si="4748"/>
        <v/>
      </c>
      <c r="BV53" s="5" t="str">
        <f t="shared" si="4749"/>
        <v/>
      </c>
      <c r="BW53" s="5" t="str">
        <f t="shared" si="4750"/>
        <v>First Western Bank - Booneville, AR</v>
      </c>
      <c r="BX53" s="5" t="str">
        <f t="shared" si="4751"/>
        <v>Chino Commercial Bank, National Association - Chino, CA</v>
      </c>
      <c r="BY53" s="5" t="str">
        <f t="shared" si="4752"/>
        <v>North Valley Bank - Thornton, CO</v>
      </c>
      <c r="BZ53" s="5" t="str">
        <f t="shared" si="4753"/>
        <v/>
      </c>
      <c r="CA53" s="5" t="str">
        <f t="shared" si="4754"/>
        <v/>
      </c>
      <c r="CB53" s="5" t="str">
        <f t="shared" si="4755"/>
        <v>Emigrant Bank - Miami, FL</v>
      </c>
      <c r="CC53" s="5" t="str">
        <f t="shared" si="4756"/>
        <v>Family Bank - Pelham, GA</v>
      </c>
      <c r="CD53" s="5" t="str">
        <f t="shared" si="4757"/>
        <v/>
      </c>
      <c r="CE53" s="5" t="str">
        <f t="shared" si="4758"/>
        <v/>
      </c>
      <c r="CF53" s="5" t="str">
        <f t="shared" si="4759"/>
        <v>Buckley State Bank - Buckley, IL</v>
      </c>
      <c r="CG53" s="5" t="str">
        <f t="shared" si="4760"/>
        <v>Freedom Bank - Huntingburg, IN</v>
      </c>
      <c r="CH53" s="5" t="str">
        <f t="shared" si="4761"/>
        <v>Community Bank - Dunlap, IA</v>
      </c>
      <c r="CI53" s="5" t="str">
        <f t="shared" si="4762"/>
        <v>Exchange Bank &amp; Trust - Atchison, KS</v>
      </c>
      <c r="CJ53" s="5" t="str">
        <f t="shared" si="4763"/>
        <v>Field &amp; Main Bank - Henderson, KY</v>
      </c>
      <c r="CK53" s="5" t="str">
        <f t="shared" si="4764"/>
        <v>Feliciana Bank &amp; Trust Company - Clinton, LA</v>
      </c>
      <c r="CL53" s="5" t="str">
        <f t="shared" si="4765"/>
        <v/>
      </c>
      <c r="CM53" s="5" t="str">
        <f t="shared" si="4766"/>
        <v/>
      </c>
      <c r="CN53" s="5" t="str">
        <f t="shared" si="4767"/>
        <v>Haverhill Bank - Haverhill, MA</v>
      </c>
      <c r="CO53" s="5" t="str">
        <f t="shared" si="4768"/>
        <v>Kalamazoo County State Bank - Schoolcraft, MI</v>
      </c>
      <c r="CP53" s="5" t="str">
        <f t="shared" si="4769"/>
        <v>EntreBank - Bloomington, MN</v>
      </c>
      <c r="CQ53" s="5" t="str">
        <f t="shared" si="4770"/>
        <v>Planters Bank &amp; Trust Company - Indianola, MS</v>
      </c>
      <c r="CR53" s="5" t="str">
        <f t="shared" si="4771"/>
        <v>Citizens Community Bank - Pilot Grove, MO</v>
      </c>
      <c r="CS53" s="5" t="str">
        <f t="shared" si="4772"/>
        <v/>
      </c>
      <c r="CT53" s="5" t="str">
        <f t="shared" si="4773"/>
        <v>Cornerstone Bank - York, NE</v>
      </c>
      <c r="CU53" s="5" t="str">
        <f t="shared" si="4774"/>
        <v/>
      </c>
      <c r="CV53" s="5" t="str">
        <f t="shared" si="4775"/>
        <v/>
      </c>
      <c r="CW53" s="5" t="str">
        <f t="shared" si="4776"/>
        <v>Somerset Regal Bank - Bound Brook, NJ</v>
      </c>
      <c r="CX53" s="5" t="str">
        <f t="shared" si="4777"/>
        <v/>
      </c>
      <c r="CY53" s="5" t="str">
        <f t="shared" si="4778"/>
        <v>Bessemer Trust Company, National Association - New York, NY</v>
      </c>
      <c r="CZ53" s="5" t="str">
        <f t="shared" si="4779"/>
        <v/>
      </c>
      <c r="DA53" s="5" t="str">
        <f t="shared" si="4780"/>
        <v>Peoples State Bank, Fairmount, North Dakota - Fairmount, ND</v>
      </c>
      <c r="DB53" s="5" t="str">
        <f t="shared" si="4781"/>
        <v>Home Savings And Loan Company Of Kenton, Ohio, The DBA HSLC - Kenton, OH</v>
      </c>
      <c r="DC53" s="5" t="str">
        <f t="shared" si="4782"/>
        <v>F&amp;M Bank - Edmond, OK</v>
      </c>
      <c r="DD53" s="5" t="str">
        <f t="shared" si="4783"/>
        <v/>
      </c>
      <c r="DE53" s="5" t="str">
        <f t="shared" si="4784"/>
        <v>Fleetwood Bank - Fleetwood, PA</v>
      </c>
      <c r="DF53" s="5" t="str">
        <f t="shared" si="4785"/>
        <v/>
      </c>
      <c r="DG53" s="5" t="str">
        <f t="shared" si="4786"/>
        <v/>
      </c>
      <c r="DH53" s="5" t="str">
        <f t="shared" si="4787"/>
        <v>Security National Bank of South Dakota - Dakota Dunes, SD</v>
      </c>
      <c r="DI53" s="5" t="str">
        <f t="shared" si="4788"/>
        <v>First Community Bank of East Tennessee - Rogersville, TN</v>
      </c>
      <c r="DJ53" s="5" t="str">
        <f t="shared" si="4789"/>
        <v>Charles Schwab Bank, SSB - Westlake, TX</v>
      </c>
      <c r="DK53" s="5" t="str">
        <f t="shared" si="4790"/>
        <v>Utah Independent Bank - Salina, UT</v>
      </c>
      <c r="DL53" s="5" t="str">
        <f t="shared" si="4791"/>
        <v/>
      </c>
      <c r="DM53" s="5" t="str">
        <f t="shared" si="4792"/>
        <v>Skyline National Bank - Independence, VA</v>
      </c>
      <c r="DN53" s="5" t="str">
        <f t="shared" si="4793"/>
        <v/>
      </c>
      <c r="DO53" s="5" t="str">
        <f t="shared" si="4794"/>
        <v>Whitesville State Bank - Whitesville, WV</v>
      </c>
      <c r="DP53" s="5" t="str">
        <f t="shared" si="4795"/>
        <v>Community First Bank - Rosholt, WI</v>
      </c>
      <c r="DQ53" s="5" t="str">
        <f t="shared" si="4796"/>
        <v/>
      </c>
    </row>
    <row r="54" spans="1:121" x14ac:dyDescent="0.25">
      <c r="A54">
        <v>53</v>
      </c>
      <c r="B54" s="5">
        <v>1007281</v>
      </c>
      <c r="C54" t="str">
        <f t="shared" si="0"/>
        <v>First US Bank - Birmingham, AL</v>
      </c>
      <c r="D54" s="21" t="s">
        <v>1289</v>
      </c>
      <c r="E54" s="19" t="s">
        <v>2804</v>
      </c>
      <c r="F54" s="19" t="s">
        <v>2805</v>
      </c>
      <c r="G54" s="19"/>
      <c r="K54" s="27">
        <v>45</v>
      </c>
      <c r="L54" s="28" t="str">
        <f>IF(HLOOKUP('Peer Comparison Tool'!$E$6,StateDropdownData,K54+1,FALSE)=0,"",HLOOKUP('Peer Comparison Tool'!$E$6,StateDropdownData,K54+1,FALSE))</f>
        <v>First &amp; Farmers National Bank, Inc. - Somerset, KY</v>
      </c>
      <c r="M54" s="29">
        <f>IF(HLOOKUP('Peer Comparison Tool'!$E$6,[0]!DropdownData,K54+1,FALSE)=0,"",HLOOKUP('Peer Comparison Tool'!$E$6,[0]!DropdownData,K54+1,FALSE))</f>
        <v>1012880</v>
      </c>
      <c r="N54" s="27">
        <v>45</v>
      </c>
      <c r="O54" s="28" t="str">
        <f>IF(HLOOKUP('Peer Comparison Tool'!$G$6,StateDropdownData,N54+1,FALSE)=0,"",HLOOKUP('Peer Comparison Tool'!$G$6,StateDropdownData,N54+1,FALSE))</f>
        <v>First Community Bank of Tennessee - Shelbyville, TN</v>
      </c>
      <c r="P54" s="29">
        <f>IF(HLOOKUP('Peer Comparison Tool'!$G$6,DropdownData,N54+1,FALSE)=0,"",HLOOKUP('Peer Comparison Tool'!$G$6,DropdownData,N54+1,FALSE))</f>
        <v>1020896</v>
      </c>
      <c r="Q54" s="27">
        <v>45</v>
      </c>
      <c r="R54" s="28" t="str">
        <f>IF(HLOOKUP('Peer Comparison Tool'!$I$6,StateDropdownData,Q54+1,FALSE)=0,"",HLOOKUP('Peer Comparison Tool'!$I$6,StateDropdownData,Q54+1,FALSE))</f>
        <v>Generations Community Bank - Indianapolis, IN</v>
      </c>
      <c r="S54" s="29">
        <f>IF(HLOOKUP('Peer Comparison Tool'!$I$6,DropdownData,Q54+1,FALSE)=0,"",HLOOKUP('Peer Comparison Tool'!$I$6,DropdownData,Q54+1,FALSE))</f>
        <v>131050433</v>
      </c>
      <c r="T54" s="5">
        <f t="shared" si="4797"/>
        <v>1007115</v>
      </c>
      <c r="U54" s="5" t="str">
        <f t="shared" si="4797"/>
        <v/>
      </c>
      <c r="V54" s="5" t="str">
        <f t="shared" si="4797"/>
        <v/>
      </c>
      <c r="W54" s="5">
        <f t="shared" si="4797"/>
        <v>1005384</v>
      </c>
      <c r="X54" s="5">
        <f t="shared" si="4797"/>
        <v>1015477</v>
      </c>
      <c r="Y54" s="5">
        <f t="shared" si="4797"/>
        <v>1009924</v>
      </c>
      <c r="Z54" s="5" t="str">
        <f t="shared" si="4797"/>
        <v/>
      </c>
      <c r="AA54" s="5" t="str">
        <f t="shared" si="4797"/>
        <v/>
      </c>
      <c r="AB54" s="5">
        <f t="shared" si="4797"/>
        <v>1984061</v>
      </c>
      <c r="AC54" s="5">
        <f t="shared" si="4797"/>
        <v>1004971</v>
      </c>
      <c r="AD54" s="5" t="str">
        <f t="shared" si="4798"/>
        <v/>
      </c>
      <c r="AE54" s="5" t="str">
        <f t="shared" si="4798"/>
        <v/>
      </c>
      <c r="AF54" s="5">
        <f t="shared" si="4798"/>
        <v>1011594</v>
      </c>
      <c r="AG54" s="5">
        <f t="shared" si="4798"/>
        <v>131050433</v>
      </c>
      <c r="AH54" s="5">
        <f t="shared" si="4798"/>
        <v>1016500</v>
      </c>
      <c r="AI54" s="5">
        <f t="shared" si="4798"/>
        <v>1010574</v>
      </c>
      <c r="AJ54" s="5">
        <f t="shared" si="4798"/>
        <v>1012880</v>
      </c>
      <c r="AK54" s="5">
        <f t="shared" si="4798"/>
        <v>1000476</v>
      </c>
      <c r="AL54" s="5" t="str">
        <f t="shared" si="4798"/>
        <v/>
      </c>
      <c r="AM54" s="5" t="str">
        <f t="shared" si="4798"/>
        <v/>
      </c>
      <c r="AN54" s="5">
        <f t="shared" si="4799"/>
        <v>101852</v>
      </c>
      <c r="AO54" s="5">
        <f t="shared" si="4799"/>
        <v>1004209</v>
      </c>
      <c r="AP54" s="5">
        <f t="shared" si="4799"/>
        <v>1004659</v>
      </c>
      <c r="AQ54" s="5">
        <f t="shared" si="4799"/>
        <v>1015755</v>
      </c>
      <c r="AR54" s="5">
        <f t="shared" si="4799"/>
        <v>1001465</v>
      </c>
      <c r="AS54" s="5" t="str">
        <f t="shared" si="4799"/>
        <v/>
      </c>
      <c r="AT54" s="5">
        <f t="shared" si="4799"/>
        <v>1010703</v>
      </c>
      <c r="AU54" s="5" t="str">
        <f t="shared" si="4799"/>
        <v/>
      </c>
      <c r="AV54" s="5" t="str">
        <f t="shared" si="4799"/>
        <v/>
      </c>
      <c r="AW54" s="5">
        <f t="shared" si="4799"/>
        <v>1001699</v>
      </c>
      <c r="AX54" s="5" t="str">
        <f t="shared" si="4800"/>
        <v/>
      </c>
      <c r="AY54" s="5">
        <f t="shared" si="4800"/>
        <v>4280139</v>
      </c>
      <c r="AZ54" s="5" t="str">
        <f t="shared" si="4800"/>
        <v/>
      </c>
      <c r="BA54" s="5">
        <f t="shared" si="4800"/>
        <v>1016452</v>
      </c>
      <c r="BB54" s="5">
        <f t="shared" si="4800"/>
        <v>1001776</v>
      </c>
      <c r="BC54" s="5">
        <f t="shared" si="4800"/>
        <v>1000701</v>
      </c>
      <c r="BD54" s="5" t="str">
        <f t="shared" si="4800"/>
        <v/>
      </c>
      <c r="BE54" s="5">
        <f t="shared" si="4800"/>
        <v>1009846</v>
      </c>
      <c r="BF54" s="5" t="str">
        <f t="shared" si="4800"/>
        <v/>
      </c>
      <c r="BG54" s="5" t="str">
        <f t="shared" si="4800"/>
        <v/>
      </c>
      <c r="BH54" s="5">
        <f t="shared" si="4801"/>
        <v>1013991</v>
      </c>
      <c r="BI54" s="5">
        <f t="shared" si="4801"/>
        <v>1020896</v>
      </c>
      <c r="BJ54" s="5">
        <f t="shared" si="4801"/>
        <v>1023447</v>
      </c>
      <c r="BK54" s="5">
        <f t="shared" si="4801"/>
        <v>7108663</v>
      </c>
      <c r="BL54" s="5" t="str">
        <f t="shared" si="4801"/>
        <v/>
      </c>
      <c r="BM54" s="5">
        <f t="shared" si="4801"/>
        <v>1012167</v>
      </c>
      <c r="BN54" s="5" t="str">
        <f t="shared" si="4801"/>
        <v/>
      </c>
      <c r="BO54" s="5">
        <f t="shared" si="4801"/>
        <v>1015284</v>
      </c>
      <c r="BP54" s="5">
        <f t="shared" si="4801"/>
        <v>1006237</v>
      </c>
      <c r="BQ54" s="5" t="str">
        <f t="shared" si="4801"/>
        <v/>
      </c>
      <c r="BR54" s="5"/>
      <c r="BT54" s="5" t="str">
        <f t="shared" si="4747"/>
        <v>First Southern State Bank - Stevenson, AL</v>
      </c>
      <c r="BU54" s="5" t="str">
        <f t="shared" si="4748"/>
        <v/>
      </c>
      <c r="BV54" s="5" t="str">
        <f t="shared" si="4749"/>
        <v/>
      </c>
      <c r="BW54" s="5" t="str">
        <f t="shared" si="4750"/>
        <v>FNBC Bank - Ash Flat, AR</v>
      </c>
      <c r="BX54" s="5" t="str">
        <f t="shared" si="4751"/>
        <v>Citizens Business Bank - Ontario, CA</v>
      </c>
      <c r="BY54" s="5" t="str">
        <f t="shared" si="4752"/>
        <v>Park State Bank &amp; Trust - Woodland Park, CO</v>
      </c>
      <c r="BZ54" s="5" t="str">
        <f t="shared" si="4753"/>
        <v/>
      </c>
      <c r="CA54" s="5" t="str">
        <f t="shared" si="4754"/>
        <v/>
      </c>
      <c r="CB54" s="5" t="str">
        <f t="shared" si="4755"/>
        <v>EverBank, National Association - Jacksonville, FL</v>
      </c>
      <c r="CC54" s="5" t="str">
        <f t="shared" si="4756"/>
        <v>Farmers &amp; Merchants Bank - Eatonton, GA</v>
      </c>
      <c r="CD54" s="5" t="str">
        <f t="shared" si="4757"/>
        <v/>
      </c>
      <c r="CE54" s="5" t="str">
        <f t="shared" si="4758"/>
        <v/>
      </c>
      <c r="CF54" s="5" t="str">
        <f t="shared" si="4759"/>
        <v>Buena Vista National Bank - Chester, IL</v>
      </c>
      <c r="CG54" s="5" t="str">
        <f t="shared" si="4760"/>
        <v>Generations Community Bank - Indianapolis, IN</v>
      </c>
      <c r="CH54" s="5" t="str">
        <f t="shared" si="4761"/>
        <v>Community Bank &amp; Trust Company - Muscatine, IA</v>
      </c>
      <c r="CI54" s="5" t="str">
        <f t="shared" si="4762"/>
        <v>Exchange State Bank - Saint Paul, KS</v>
      </c>
      <c r="CJ54" s="5" t="str">
        <f t="shared" si="4763"/>
        <v>First &amp; Farmers National Bank, Inc. - Somerset, KY</v>
      </c>
      <c r="CK54" s="5" t="str">
        <f t="shared" si="4764"/>
        <v>Fidelity Bank - New Orleans, LA</v>
      </c>
      <c r="CL54" s="5" t="str">
        <f t="shared" si="4765"/>
        <v/>
      </c>
      <c r="CM54" s="5" t="str">
        <f t="shared" si="4766"/>
        <v/>
      </c>
      <c r="CN54" s="5" t="str">
        <f t="shared" si="4767"/>
        <v>Hingham Institution for Savings - Hingham, MA</v>
      </c>
      <c r="CO54" s="5" t="str">
        <f t="shared" si="4768"/>
        <v>Lake-Osceola State Bank - Baldwin, MI</v>
      </c>
      <c r="CP54" s="5" t="str">
        <f t="shared" si="4769"/>
        <v>ESB Bank - Caledonia, MN</v>
      </c>
      <c r="CQ54" s="5" t="str">
        <f t="shared" si="4770"/>
        <v>PriorityOne Bank - Magee, MS</v>
      </c>
      <c r="CR54" s="5" t="str">
        <f t="shared" si="4771"/>
        <v>Clay County Savings Bank - Liberty, MO</v>
      </c>
      <c r="CS54" s="5" t="str">
        <f t="shared" si="4772"/>
        <v/>
      </c>
      <c r="CT54" s="5" t="str">
        <f t="shared" si="4773"/>
        <v>Cornhusker Bank - Lincoln, NE</v>
      </c>
      <c r="CU54" s="5" t="str">
        <f t="shared" si="4774"/>
        <v/>
      </c>
      <c r="CV54" s="5" t="str">
        <f t="shared" si="4775"/>
        <v/>
      </c>
      <c r="CW54" s="5" t="str">
        <f t="shared" si="4776"/>
        <v>Spencer Savings Bank, Savings and Loan Association - Elmwood Park, NJ</v>
      </c>
      <c r="CX54" s="5" t="str">
        <f t="shared" si="4777"/>
        <v/>
      </c>
      <c r="CY54" s="5" t="str">
        <f t="shared" si="4778"/>
        <v>BNP Paribas New York Branch - New York, NY</v>
      </c>
      <c r="CZ54" s="5" t="str">
        <f t="shared" si="4779"/>
        <v/>
      </c>
      <c r="DA54" s="5" t="str">
        <f t="shared" si="4780"/>
        <v>Rolette State Bank - Rolette, ND</v>
      </c>
      <c r="DB54" s="5" t="str">
        <f t="shared" si="4781"/>
        <v>Home Savings Bank of Wapakoneta - Wapakoneta, OH</v>
      </c>
      <c r="DC54" s="5" t="str">
        <f t="shared" si="4782"/>
        <v>Fairview Savings and Loan Association - Fairview, OK</v>
      </c>
      <c r="DD54" s="5" t="str">
        <f t="shared" si="4783"/>
        <v/>
      </c>
      <c r="DE54" s="5" t="str">
        <f t="shared" si="4784"/>
        <v>Fulton Bank, National Association - Lancaster, PA</v>
      </c>
      <c r="DF54" s="5" t="str">
        <f t="shared" si="4785"/>
        <v/>
      </c>
      <c r="DG54" s="5" t="str">
        <f t="shared" si="4786"/>
        <v/>
      </c>
      <c r="DH54" s="5" t="str">
        <f t="shared" si="4787"/>
        <v>Security Savings Bank - Canton, SD</v>
      </c>
      <c r="DI54" s="5" t="str">
        <f t="shared" si="4788"/>
        <v>First Community Bank of Tennessee - Shelbyville, TN</v>
      </c>
      <c r="DJ54" s="5" t="str">
        <f t="shared" si="4789"/>
        <v>Charles Schwab Premier Bank, SSB - Westlake, TX</v>
      </c>
      <c r="DK54" s="5" t="str">
        <f t="shared" si="4790"/>
        <v>Varo Bank, National Association - Draper, UT</v>
      </c>
      <c r="DL54" s="5" t="str">
        <f t="shared" si="4791"/>
        <v/>
      </c>
      <c r="DM54" s="5" t="str">
        <f t="shared" si="4792"/>
        <v>The Bank of Charlotte County - Phenix, VA</v>
      </c>
      <c r="DN54" s="5" t="str">
        <f t="shared" si="4793"/>
        <v/>
      </c>
      <c r="DO54" s="5" t="str">
        <f t="shared" si="4794"/>
        <v>Williamstown Bank, Inc. - Williamstown, WV</v>
      </c>
      <c r="DP54" s="5" t="str">
        <f t="shared" si="4795"/>
        <v>Community First Bank - Boscobel, WI</v>
      </c>
      <c r="DQ54" s="5" t="str">
        <f t="shared" si="4796"/>
        <v/>
      </c>
    </row>
    <row r="55" spans="1:121" x14ac:dyDescent="0.25">
      <c r="A55">
        <v>54</v>
      </c>
      <c r="B55" s="5">
        <v>1010649</v>
      </c>
      <c r="C55" t="str">
        <f t="shared" si="0"/>
        <v>FirstState Bank - Lineville, AL</v>
      </c>
      <c r="D55" s="21" t="s">
        <v>2111</v>
      </c>
      <c r="E55" s="19" t="s">
        <v>2855</v>
      </c>
      <c r="F55" s="19" t="s">
        <v>2805</v>
      </c>
      <c r="G55" s="19"/>
      <c r="K55" s="27">
        <v>46</v>
      </c>
      <c r="L55" s="28" t="str">
        <f>IF(HLOOKUP('Peer Comparison Tool'!$E$6,StateDropdownData,K55+1,FALSE)=0,"",HLOOKUP('Peer Comparison Tool'!$E$6,StateDropdownData,K55+1,FALSE))</f>
        <v>First &amp; Peoples Bank and Trust Company - Russell, KY</v>
      </c>
      <c r="M55" s="29">
        <f>IF(HLOOKUP('Peer Comparison Tool'!$E$6,[0]!DropdownData,K55+1,FALSE)=0,"",HLOOKUP('Peer Comparison Tool'!$E$6,[0]!DropdownData,K55+1,FALSE))</f>
        <v>1008889</v>
      </c>
      <c r="N55" s="27">
        <v>46</v>
      </c>
      <c r="O55" s="28" t="str">
        <f>IF(HLOOKUP('Peer Comparison Tool'!$G$6,StateDropdownData,N55+1,FALSE)=0,"",HLOOKUP('Peer Comparison Tool'!$G$6,StateDropdownData,N55+1,FALSE))</f>
        <v>First Farmers and Commercial Bank - Pikeville, TN</v>
      </c>
      <c r="P55" s="29">
        <f>IF(HLOOKUP('Peer Comparison Tool'!$G$6,DropdownData,N55+1,FALSE)=0,"",HLOOKUP('Peer Comparison Tool'!$G$6,DropdownData,N55+1,FALSE))</f>
        <v>1012631</v>
      </c>
      <c r="Q55" s="27">
        <v>46</v>
      </c>
      <c r="R55" s="28" t="str">
        <f>IF(HLOOKUP('Peer Comparison Tool'!$I$6,StateDropdownData,Q55+1,FALSE)=0,"",HLOOKUP('Peer Comparison Tool'!$I$6,StateDropdownData,Q55+1,FALSE))</f>
        <v>German American Bank - Jasper, IN</v>
      </c>
      <c r="S55" s="29">
        <f>IF(HLOOKUP('Peer Comparison Tool'!$I$6,DropdownData,Q55+1,FALSE)=0,"",HLOOKUP('Peer Comparison Tool'!$I$6,DropdownData,Q55+1,FALSE))</f>
        <v>1004628</v>
      </c>
      <c r="T55" s="5">
        <f t="shared" si="4797"/>
        <v>1010218</v>
      </c>
      <c r="U55" s="5" t="str">
        <f t="shared" si="4797"/>
        <v/>
      </c>
      <c r="V55" s="5" t="str">
        <f t="shared" si="4797"/>
        <v/>
      </c>
      <c r="W55" s="5">
        <f t="shared" si="4797"/>
        <v>1013029</v>
      </c>
      <c r="X55" s="5">
        <f t="shared" si="4797"/>
        <v>1004950</v>
      </c>
      <c r="Y55" s="5">
        <f t="shared" si="4797"/>
        <v>1011866</v>
      </c>
      <c r="Z55" s="5" t="str">
        <f t="shared" si="4797"/>
        <v/>
      </c>
      <c r="AA55" s="5" t="str">
        <f t="shared" si="4797"/>
        <v/>
      </c>
      <c r="AB55" s="5">
        <f t="shared" si="4797"/>
        <v>101545676</v>
      </c>
      <c r="AC55" s="5">
        <f t="shared" si="4797"/>
        <v>1013402</v>
      </c>
      <c r="AD55" s="5" t="str">
        <f t="shared" si="4798"/>
        <v/>
      </c>
      <c r="AE55" s="5" t="str">
        <f t="shared" si="4798"/>
        <v/>
      </c>
      <c r="AF55" s="5">
        <f t="shared" si="4798"/>
        <v>1022454</v>
      </c>
      <c r="AG55" s="5">
        <f t="shared" si="4798"/>
        <v>1004628</v>
      </c>
      <c r="AH55" s="5">
        <f t="shared" si="4798"/>
        <v>1984008</v>
      </c>
      <c r="AI55" s="5">
        <f t="shared" si="4798"/>
        <v>1981009</v>
      </c>
      <c r="AJ55" s="5">
        <f t="shared" si="4798"/>
        <v>1008889</v>
      </c>
      <c r="AK55" s="5">
        <f t="shared" si="4798"/>
        <v>116654519</v>
      </c>
      <c r="AL55" s="5" t="str">
        <f t="shared" si="4798"/>
        <v/>
      </c>
      <c r="AM55" s="5" t="str">
        <f t="shared" si="4798"/>
        <v/>
      </c>
      <c r="AN55" s="5">
        <f t="shared" si="4799"/>
        <v>1007440</v>
      </c>
      <c r="AO55" s="5">
        <f t="shared" si="4799"/>
        <v>1974044</v>
      </c>
      <c r="AP55" s="5">
        <f t="shared" si="4799"/>
        <v>1006191</v>
      </c>
      <c r="AQ55" s="5">
        <f t="shared" si="4799"/>
        <v>1013231</v>
      </c>
      <c r="AR55" s="5">
        <f t="shared" si="4799"/>
        <v>1014738</v>
      </c>
      <c r="AS55" s="5" t="str">
        <f t="shared" si="4799"/>
        <v/>
      </c>
      <c r="AT55" s="5">
        <f t="shared" si="4799"/>
        <v>1009837</v>
      </c>
      <c r="AU55" s="5" t="str">
        <f t="shared" si="4799"/>
        <v/>
      </c>
      <c r="AV55" s="5" t="str">
        <f t="shared" si="4799"/>
        <v/>
      </c>
      <c r="AW55" s="5">
        <f t="shared" si="4799"/>
        <v>1008896</v>
      </c>
      <c r="AX55" s="5" t="str">
        <f t="shared" si="4800"/>
        <v/>
      </c>
      <c r="AY55" s="5">
        <f t="shared" si="4800"/>
        <v>13353930</v>
      </c>
      <c r="AZ55" s="5" t="str">
        <f t="shared" si="4800"/>
        <v/>
      </c>
      <c r="BA55" s="5">
        <f t="shared" si="4800"/>
        <v>1012495</v>
      </c>
      <c r="BB55" s="5">
        <f t="shared" si="4800"/>
        <v>1015554</v>
      </c>
      <c r="BC55" s="5">
        <f t="shared" si="4800"/>
        <v>1007263</v>
      </c>
      <c r="BD55" s="5" t="str">
        <f t="shared" si="4800"/>
        <v/>
      </c>
      <c r="BE55" s="5">
        <f t="shared" si="4800"/>
        <v>1008475</v>
      </c>
      <c r="BF55" s="5" t="str">
        <f t="shared" si="4800"/>
        <v/>
      </c>
      <c r="BG55" s="5" t="str">
        <f t="shared" si="4800"/>
        <v/>
      </c>
      <c r="BH55" s="5">
        <f t="shared" si="4801"/>
        <v>1007421</v>
      </c>
      <c r="BI55" s="5">
        <f t="shared" si="4801"/>
        <v>1012631</v>
      </c>
      <c r="BJ55" s="5">
        <f t="shared" si="4801"/>
        <v>9393233</v>
      </c>
      <c r="BK55" s="5">
        <f t="shared" si="4801"/>
        <v>1032545</v>
      </c>
      <c r="BL55" s="5" t="str">
        <f t="shared" si="4801"/>
        <v/>
      </c>
      <c r="BM55" s="5">
        <f t="shared" si="4801"/>
        <v>1014593</v>
      </c>
      <c r="BN55" s="5" t="str">
        <f t="shared" si="4801"/>
        <v/>
      </c>
      <c r="BO55" s="5" t="str">
        <f t="shared" si="4801"/>
        <v/>
      </c>
      <c r="BP55" s="5">
        <f t="shared" si="4801"/>
        <v>1005726</v>
      </c>
      <c r="BQ55" s="5" t="str">
        <f t="shared" si="4801"/>
        <v/>
      </c>
      <c r="BR55" s="5"/>
      <c r="BT55" s="5" t="str">
        <f t="shared" si="4747"/>
        <v>First State Bank of Dekalb County, Inc. - Fort Payne, AL</v>
      </c>
      <c r="BU55" s="5" t="str">
        <f t="shared" si="4748"/>
        <v/>
      </c>
      <c r="BV55" s="5" t="str">
        <f t="shared" si="4749"/>
        <v/>
      </c>
      <c r="BW55" s="5" t="str">
        <f t="shared" si="4750"/>
        <v>Gateway Bank - Rison, AR</v>
      </c>
      <c r="BX55" s="5" t="str">
        <f t="shared" si="4751"/>
        <v>City National Bank - Los Angeles, CA</v>
      </c>
      <c r="BY55" s="5" t="str">
        <f t="shared" si="4752"/>
        <v>Pikes Peak National Bank - Colorado Springs, CO</v>
      </c>
      <c r="BZ55" s="5" t="str">
        <f t="shared" si="4753"/>
        <v/>
      </c>
      <c r="CA55" s="5" t="str">
        <f t="shared" si="4754"/>
        <v/>
      </c>
      <c r="CB55" s="5" t="str">
        <f t="shared" si="4755"/>
        <v>Evermore Bank - Fort Lauderdale, FL</v>
      </c>
      <c r="CC55" s="5" t="str">
        <f t="shared" si="4756"/>
        <v>Farmers &amp; Merchants Bank - Lakeland, GA</v>
      </c>
      <c r="CD55" s="5" t="str">
        <f t="shared" si="4757"/>
        <v/>
      </c>
      <c r="CE55" s="5" t="str">
        <f t="shared" si="4758"/>
        <v/>
      </c>
      <c r="CF55" s="5" t="str">
        <f t="shared" si="4759"/>
        <v>Burling Bank - Chicago, IL</v>
      </c>
      <c r="CG55" s="5" t="str">
        <f t="shared" si="4760"/>
        <v>German American Bank - Jasper, IN</v>
      </c>
      <c r="CH55" s="5" t="str">
        <f t="shared" si="4761"/>
        <v>Community Bank of Oelwein - Oelwein, IA</v>
      </c>
      <c r="CI55" s="5" t="str">
        <f t="shared" si="4762"/>
        <v>Farmers &amp; Merchants Bank of Colby - Colby, KS</v>
      </c>
      <c r="CJ55" s="5" t="str">
        <f t="shared" si="4763"/>
        <v>First &amp; Peoples Bank and Trust Company - Russell, KY</v>
      </c>
      <c r="CK55" s="5" t="str">
        <f t="shared" si="4764"/>
        <v>Fifth District Savings Bank - New Orleans, LA</v>
      </c>
      <c r="CL55" s="5" t="str">
        <f t="shared" si="4765"/>
        <v/>
      </c>
      <c r="CM55" s="5" t="str">
        <f t="shared" si="4766"/>
        <v/>
      </c>
      <c r="CN55" s="5" t="str">
        <f t="shared" si="4767"/>
        <v>Institution for Savings in Newburyport and Its Vicinity - Newburyport, MA</v>
      </c>
      <c r="CO55" s="5" t="str">
        <f t="shared" si="4768"/>
        <v>Macatawa Bank, National Association - Holland, MI</v>
      </c>
      <c r="CP55" s="5" t="str">
        <f t="shared" si="4769"/>
        <v>F &amp; M Community Bank, National Association - Preston, MN</v>
      </c>
      <c r="CQ55" s="5" t="str">
        <f t="shared" si="4770"/>
        <v>Renasant Bank - Tupelo, MS</v>
      </c>
      <c r="CR55" s="5" t="str">
        <f t="shared" si="4771"/>
        <v>CNB St. Louis Bank - Maplewood, MO</v>
      </c>
      <c r="CS55" s="5" t="str">
        <f t="shared" si="4772"/>
        <v/>
      </c>
      <c r="CT55" s="5" t="str">
        <f t="shared" si="4773"/>
        <v>Countryside Bank - Unadilla, NE</v>
      </c>
      <c r="CU55" s="5" t="str">
        <f t="shared" si="4774"/>
        <v/>
      </c>
      <c r="CV55" s="5" t="str">
        <f t="shared" si="4775"/>
        <v/>
      </c>
      <c r="CW55" s="5" t="str">
        <f t="shared" si="4776"/>
        <v>Sturdy Savings Bank - Cape May Court House, NJ</v>
      </c>
      <c r="CX55" s="5" t="str">
        <f t="shared" si="4777"/>
        <v/>
      </c>
      <c r="CY55" s="5" t="str">
        <f t="shared" si="4778"/>
        <v>BNPP Fortis (USA branch) - New York, NY</v>
      </c>
      <c r="CZ55" s="5" t="str">
        <f t="shared" si="4779"/>
        <v/>
      </c>
      <c r="DA55" s="5" t="str">
        <f t="shared" si="4780"/>
        <v>Security First Bank of North Dakota - New Salem, ND</v>
      </c>
      <c r="DB55" s="5" t="str">
        <f t="shared" si="4781"/>
        <v>Hometown Bank - Kent, OH</v>
      </c>
      <c r="DC55" s="5" t="str">
        <f t="shared" si="4782"/>
        <v>Farmers and Merchants Bank - Arnett, OK</v>
      </c>
      <c r="DD55" s="5" t="str">
        <f t="shared" si="4783"/>
        <v/>
      </c>
      <c r="DE55" s="5" t="str">
        <f t="shared" si="4784"/>
        <v>Greenville Savings Bank - Greenville, PA</v>
      </c>
      <c r="DF55" s="5" t="str">
        <f t="shared" si="4785"/>
        <v/>
      </c>
      <c r="DG55" s="5" t="str">
        <f t="shared" si="4786"/>
        <v/>
      </c>
      <c r="DH55" s="5" t="str">
        <f t="shared" si="4787"/>
        <v>Security State Bank - Alexandria, SD</v>
      </c>
      <c r="DI55" s="5" t="str">
        <f t="shared" si="4788"/>
        <v>First Farmers and Commercial Bank - Pikeville, TN</v>
      </c>
      <c r="DJ55" s="5" t="str">
        <f t="shared" si="4789"/>
        <v>Charles Schwab Trust Bank - Westlake, TX</v>
      </c>
      <c r="DK55" s="5" t="str">
        <f t="shared" si="4790"/>
        <v>WebBank - Salt Lake City, UT</v>
      </c>
      <c r="DL55" s="5" t="str">
        <f t="shared" si="4791"/>
        <v/>
      </c>
      <c r="DM55" s="5" t="str">
        <f t="shared" si="4792"/>
        <v>The Bank of Marion - Marion, VA</v>
      </c>
      <c r="DN55" s="5" t="str">
        <f t="shared" si="4793"/>
        <v/>
      </c>
      <c r="DO55" s="5" t="str">
        <f t="shared" si="4794"/>
        <v/>
      </c>
      <c r="DP55" s="5" t="str">
        <f t="shared" si="4795"/>
        <v>Community State Bank - Union Grove, WI</v>
      </c>
      <c r="DQ55" s="5" t="str">
        <f t="shared" si="4796"/>
        <v/>
      </c>
    </row>
    <row r="56" spans="1:121" x14ac:dyDescent="0.25">
      <c r="A56">
        <v>55</v>
      </c>
      <c r="B56" s="5">
        <v>1007088</v>
      </c>
      <c r="C56" t="str">
        <f t="shared" si="0"/>
        <v>Friend Bank - Slocomb, AL</v>
      </c>
      <c r="D56" s="21" t="s">
        <v>1838</v>
      </c>
      <c r="E56" s="19" t="s">
        <v>2856</v>
      </c>
      <c r="F56" s="19" t="s">
        <v>2805</v>
      </c>
      <c r="G56" s="19"/>
      <c r="K56" s="27">
        <v>47</v>
      </c>
      <c r="L56" s="28" t="str">
        <f>IF(HLOOKUP('Peer Comparison Tool'!$E$6,StateDropdownData,K56+1,FALSE)=0,"",HLOOKUP('Peer Comparison Tool'!$E$6,StateDropdownData,K56+1,FALSE))</f>
        <v>First Community Bank of the Heartland, Inc. - Clinton, KY</v>
      </c>
      <c r="M56" s="29">
        <f>IF(HLOOKUP('Peer Comparison Tool'!$E$6,[0]!DropdownData,K56+1,FALSE)=0,"",HLOOKUP('Peer Comparison Tool'!$E$6,[0]!DropdownData,K56+1,FALSE))</f>
        <v>1014318</v>
      </c>
      <c r="N56" s="27">
        <v>47</v>
      </c>
      <c r="O56" s="28" t="str">
        <f>IF(HLOOKUP('Peer Comparison Tool'!$G$6,StateDropdownData,N56+1,FALSE)=0,"",HLOOKUP('Peer Comparison Tool'!$G$6,StateDropdownData,N56+1,FALSE))</f>
        <v>First Farmers and Merchants Bank - Columbia, TN</v>
      </c>
      <c r="P56" s="29">
        <f>IF(HLOOKUP('Peer Comparison Tool'!$G$6,DropdownData,N56+1,FALSE)=0,"",HLOOKUP('Peer Comparison Tool'!$G$6,DropdownData,N56+1,FALSE))</f>
        <v>1005949</v>
      </c>
      <c r="Q56" s="27">
        <v>47</v>
      </c>
      <c r="R56" s="28" t="str">
        <f>IF(HLOOKUP('Peer Comparison Tool'!$I$6,StateDropdownData,Q56+1,FALSE)=0,"",HLOOKUP('Peer Comparison Tool'!$I$6,StateDropdownData,Q56+1,FALSE))</f>
        <v>Grant County State Bank - Swayzee, IN</v>
      </c>
      <c r="S56" s="29">
        <f>IF(HLOOKUP('Peer Comparison Tool'!$I$6,DropdownData,Q56+1,FALSE)=0,"",HLOOKUP('Peer Comparison Tool'!$I$6,DropdownData,Q56+1,FALSE))</f>
        <v>1015467</v>
      </c>
      <c r="T56" s="5">
        <f t="shared" si="4797"/>
        <v>1007176</v>
      </c>
      <c r="U56" s="5" t="str">
        <f t="shared" si="4797"/>
        <v/>
      </c>
      <c r="V56" s="5" t="str">
        <f t="shared" si="4797"/>
        <v/>
      </c>
      <c r="W56" s="5">
        <f t="shared" si="4797"/>
        <v>1008131</v>
      </c>
      <c r="X56" s="5">
        <f t="shared" si="4797"/>
        <v>4273862</v>
      </c>
      <c r="Y56" s="5">
        <f t="shared" si="4797"/>
        <v>1009490</v>
      </c>
      <c r="Z56" s="5" t="str">
        <f t="shared" si="4797"/>
        <v/>
      </c>
      <c r="AA56" s="5" t="str">
        <f t="shared" si="4797"/>
        <v/>
      </c>
      <c r="AB56" s="5">
        <f t="shared" si="4797"/>
        <v>13305940</v>
      </c>
      <c r="AC56" s="5">
        <f t="shared" si="4797"/>
        <v>1001537</v>
      </c>
      <c r="AD56" s="5" t="str">
        <f t="shared" si="4798"/>
        <v/>
      </c>
      <c r="AE56" s="5" t="str">
        <f t="shared" si="4798"/>
        <v/>
      </c>
      <c r="AF56" s="5">
        <f t="shared" si="4798"/>
        <v>1009172</v>
      </c>
      <c r="AG56" s="5">
        <f t="shared" si="4798"/>
        <v>1015467</v>
      </c>
      <c r="AH56" s="5">
        <f t="shared" si="4798"/>
        <v>1011910</v>
      </c>
      <c r="AI56" s="5">
        <f t="shared" si="4798"/>
        <v>1013718</v>
      </c>
      <c r="AJ56" s="5">
        <f t="shared" si="4798"/>
        <v>1014318</v>
      </c>
      <c r="AK56" s="5">
        <f t="shared" si="4798"/>
        <v>1005386</v>
      </c>
      <c r="AL56" s="5" t="str">
        <f t="shared" si="4798"/>
        <v/>
      </c>
      <c r="AM56" s="5" t="str">
        <f t="shared" si="4798"/>
        <v/>
      </c>
      <c r="AN56" s="5">
        <f t="shared" si="4799"/>
        <v>4078257</v>
      </c>
      <c r="AO56" s="5">
        <f t="shared" si="4799"/>
        <v>1008482</v>
      </c>
      <c r="AP56" s="5">
        <f t="shared" si="4799"/>
        <v>4079996</v>
      </c>
      <c r="AQ56" s="5">
        <f t="shared" si="4799"/>
        <v>1004649</v>
      </c>
      <c r="AR56" s="5">
        <f t="shared" si="4799"/>
        <v>1011357</v>
      </c>
      <c r="AS56" s="5" t="str">
        <f t="shared" si="4799"/>
        <v/>
      </c>
      <c r="AT56" s="5">
        <f t="shared" si="4799"/>
        <v>1016442</v>
      </c>
      <c r="AU56" s="5" t="str">
        <f t="shared" si="4799"/>
        <v/>
      </c>
      <c r="AV56" s="5" t="str">
        <f t="shared" si="4799"/>
        <v/>
      </c>
      <c r="AW56" s="5">
        <f t="shared" si="4799"/>
        <v>1015372</v>
      </c>
      <c r="AX56" s="5" t="str">
        <f t="shared" si="4800"/>
        <v/>
      </c>
      <c r="AY56" s="5">
        <f t="shared" si="4800"/>
        <v>4220858</v>
      </c>
      <c r="AZ56" s="5" t="str">
        <f t="shared" si="4800"/>
        <v/>
      </c>
      <c r="BA56" s="5">
        <f t="shared" si="4800"/>
        <v>1023825</v>
      </c>
      <c r="BB56" s="5">
        <f t="shared" si="4800"/>
        <v>1015749</v>
      </c>
      <c r="BC56" s="5">
        <f t="shared" si="4800"/>
        <v>1007458</v>
      </c>
      <c r="BD56" s="5" t="str">
        <f t="shared" si="4800"/>
        <v/>
      </c>
      <c r="BE56" s="5">
        <f t="shared" si="4800"/>
        <v>1007679</v>
      </c>
      <c r="BF56" s="5" t="str">
        <f t="shared" si="4800"/>
        <v/>
      </c>
      <c r="BG56" s="5" t="str">
        <f t="shared" si="4800"/>
        <v/>
      </c>
      <c r="BH56" s="5">
        <f t="shared" si="4801"/>
        <v>1009035</v>
      </c>
      <c r="BI56" s="5">
        <f t="shared" si="4801"/>
        <v>1005949</v>
      </c>
      <c r="BJ56" s="5">
        <f t="shared" si="4801"/>
        <v>1014024</v>
      </c>
      <c r="BK56" s="5">
        <f t="shared" si="4801"/>
        <v>1012429</v>
      </c>
      <c r="BL56" s="5" t="str">
        <f t="shared" si="4801"/>
        <v/>
      </c>
      <c r="BM56" s="5">
        <f t="shared" si="4801"/>
        <v>1011453</v>
      </c>
      <c r="BN56" s="5" t="str">
        <f t="shared" si="4801"/>
        <v/>
      </c>
      <c r="BO56" s="5" t="str">
        <f t="shared" si="4801"/>
        <v/>
      </c>
      <c r="BP56" s="5">
        <f t="shared" si="4801"/>
        <v>1009643</v>
      </c>
      <c r="BQ56" s="5" t="str">
        <f t="shared" si="4801"/>
        <v/>
      </c>
      <c r="BR56" s="5"/>
      <c r="BT56" s="5" t="str">
        <f t="shared" si="4747"/>
        <v>First State Bank of the South, Inc. - Sulligent, AL</v>
      </c>
      <c r="BU56" s="5" t="str">
        <f t="shared" si="4748"/>
        <v/>
      </c>
      <c r="BV56" s="5" t="str">
        <f t="shared" si="4749"/>
        <v/>
      </c>
      <c r="BW56" s="5" t="str">
        <f t="shared" si="4750"/>
        <v>Generations Bank - Rogers, AR</v>
      </c>
      <c r="BX56" s="5" t="str">
        <f t="shared" si="4751"/>
        <v>CMB Wing Lung Bank - Los Angeles Branch - Newport Beach, CA</v>
      </c>
      <c r="BY56" s="5" t="str">
        <f t="shared" si="4752"/>
        <v>Points West Community Bank - Windsor, CO</v>
      </c>
      <c r="BZ56" s="5" t="str">
        <f t="shared" si="4753"/>
        <v/>
      </c>
      <c r="CA56" s="5" t="str">
        <f t="shared" si="4754"/>
        <v/>
      </c>
      <c r="CB56" s="5" t="str">
        <f t="shared" si="4755"/>
        <v>Federation Des Caisses - Florida Branch - Hallandale Beach, FL</v>
      </c>
      <c r="CC56" s="5" t="str">
        <f t="shared" si="4756"/>
        <v>Farmers and Merchants Bank - Sylvania, GA</v>
      </c>
      <c r="CD56" s="5" t="str">
        <f t="shared" si="4757"/>
        <v/>
      </c>
      <c r="CE56" s="5" t="str">
        <f t="shared" si="4758"/>
        <v/>
      </c>
      <c r="CF56" s="5" t="str">
        <f t="shared" si="4759"/>
        <v>Busey Bank - Champaign, IL</v>
      </c>
      <c r="CG56" s="5" t="str">
        <f t="shared" si="4760"/>
        <v>Grant County State Bank - Swayzee, IN</v>
      </c>
      <c r="CH56" s="5" t="str">
        <f t="shared" si="4761"/>
        <v>Community Savings Bank - Edgewood, IA</v>
      </c>
      <c r="CI56" s="5" t="str">
        <f t="shared" si="4762"/>
        <v>Farmers and Drovers Bank - Council Grove, KS</v>
      </c>
      <c r="CJ56" s="5" t="str">
        <f t="shared" si="4763"/>
        <v>First Community Bank of the Heartland, Inc. - Clinton, KY</v>
      </c>
      <c r="CK56" s="5" t="str">
        <f t="shared" si="4764"/>
        <v>First American Bank and Trust - Vacherie, LA</v>
      </c>
      <c r="CL56" s="5" t="str">
        <f t="shared" si="4765"/>
        <v/>
      </c>
      <c r="CM56" s="5" t="str">
        <f t="shared" si="4766"/>
        <v/>
      </c>
      <c r="CN56" s="5" t="str">
        <f t="shared" si="4767"/>
        <v>Leader Bank, National Association - Arlington, MA</v>
      </c>
      <c r="CO56" s="5" t="str">
        <f t="shared" si="4768"/>
        <v>Mayville State Bank - Mayville, MI</v>
      </c>
      <c r="CP56" s="5" t="str">
        <f t="shared" si="4769"/>
        <v>Falcon National Bank - Foley, MN</v>
      </c>
      <c r="CQ56" s="5" t="str">
        <f t="shared" si="4770"/>
        <v>Richton Bank &amp; Trust Company - Richton, MS</v>
      </c>
      <c r="CR56" s="5" t="str">
        <f t="shared" si="4771"/>
        <v>Commerce Bank - Kansas City, MO</v>
      </c>
      <c r="CS56" s="5" t="str">
        <f t="shared" si="4772"/>
        <v/>
      </c>
      <c r="CT56" s="5" t="str">
        <f t="shared" si="4773"/>
        <v>Culbertson Bank - Culbertson, NE</v>
      </c>
      <c r="CU56" s="5" t="str">
        <f t="shared" si="4774"/>
        <v/>
      </c>
      <c r="CV56" s="5" t="str">
        <f t="shared" si="4775"/>
        <v/>
      </c>
      <c r="CW56" s="5" t="str">
        <f t="shared" si="4776"/>
        <v>Sumitomo Mitsui Trust Bank (U.S.A.) Limited - Hoboken, NJ</v>
      </c>
      <c r="CX56" s="5" t="str">
        <f t="shared" si="4777"/>
        <v/>
      </c>
      <c r="CY56" s="5" t="str">
        <f t="shared" si="4778"/>
        <v>Brown Brothers Harriman Trust Company, N.A. - New York, NY</v>
      </c>
      <c r="CZ56" s="5" t="str">
        <f t="shared" si="4779"/>
        <v/>
      </c>
      <c r="DA56" s="5" t="str">
        <f t="shared" si="4780"/>
        <v>Starion Bank - Bismarck, ND</v>
      </c>
      <c r="DB56" s="5" t="str">
        <f t="shared" si="4781"/>
        <v>Independence Bank - Independence, OH</v>
      </c>
      <c r="DC56" s="5" t="str">
        <f t="shared" si="4782"/>
        <v>Farmers and Merchants Bank - Duke, OK</v>
      </c>
      <c r="DD56" s="5" t="str">
        <f t="shared" si="4783"/>
        <v/>
      </c>
      <c r="DE56" s="5" t="str">
        <f t="shared" si="4784"/>
        <v>Hamlin Bank and Trust Company - Smethport, PA</v>
      </c>
      <c r="DF56" s="5" t="str">
        <f t="shared" si="4785"/>
        <v/>
      </c>
      <c r="DG56" s="5" t="str">
        <f t="shared" si="4786"/>
        <v/>
      </c>
      <c r="DH56" s="5" t="str">
        <f t="shared" si="4787"/>
        <v>State Bank of Eagle Butte - Eagle Butte, SD</v>
      </c>
      <c r="DI56" s="5" t="str">
        <f t="shared" si="4788"/>
        <v>First Farmers and Merchants Bank - Columbia, TN</v>
      </c>
      <c r="DJ56" s="5" t="str">
        <f t="shared" si="4789"/>
        <v>Charter Bank - Corpus Christi, TX</v>
      </c>
      <c r="DK56" s="5" t="str">
        <f t="shared" si="4790"/>
        <v>Wells Fargo Trust Company, National Association - Salt Lake City, UT</v>
      </c>
      <c r="DL56" s="5" t="str">
        <f t="shared" si="4791"/>
        <v/>
      </c>
      <c r="DM56" s="5" t="str">
        <f t="shared" si="4792"/>
        <v>The Bank of Southside Virginia - Carson, VA</v>
      </c>
      <c r="DN56" s="5" t="str">
        <f t="shared" si="4793"/>
        <v/>
      </c>
      <c r="DO56" s="5" t="str">
        <f t="shared" si="4794"/>
        <v/>
      </c>
      <c r="DP56" s="5" t="str">
        <f t="shared" si="4795"/>
        <v>Coulee Bank - La Crosse, WI</v>
      </c>
      <c r="DQ56" s="5" t="str">
        <f t="shared" si="4796"/>
        <v/>
      </c>
    </row>
    <row r="57" spans="1:121" x14ac:dyDescent="0.25">
      <c r="A57">
        <v>56</v>
      </c>
      <c r="B57" s="5">
        <v>1005589</v>
      </c>
      <c r="C57" t="str">
        <f t="shared" si="0"/>
        <v>HNB First Bank - Headland, AL</v>
      </c>
      <c r="D57" s="21" t="s">
        <v>1837</v>
      </c>
      <c r="E57" s="19" t="s">
        <v>2857</v>
      </c>
      <c r="F57" s="19" t="s">
        <v>2805</v>
      </c>
      <c r="G57" s="19"/>
      <c r="K57" s="27">
        <v>48</v>
      </c>
      <c r="L57" s="28" t="str">
        <f>IF(HLOOKUP('Peer Comparison Tool'!$E$6,StateDropdownData,K57+1,FALSE)=0,"",HLOOKUP('Peer Comparison Tool'!$E$6,StateDropdownData,K57+1,FALSE))</f>
        <v>First Federal Savings and Loan Association - Hazard, KY</v>
      </c>
      <c r="M57" s="29">
        <f>IF(HLOOKUP('Peer Comparison Tool'!$E$6,[0]!DropdownData,K57+1,FALSE)=0,"",HLOOKUP('Peer Comparison Tool'!$E$6,[0]!DropdownData,K57+1,FALSE))</f>
        <v>1002326</v>
      </c>
      <c r="N57" s="27">
        <v>48</v>
      </c>
      <c r="O57" s="28" t="str">
        <f>IF(HLOOKUP('Peer Comparison Tool'!$G$6,StateDropdownData,N57+1,FALSE)=0,"",HLOOKUP('Peer Comparison Tool'!$G$6,StateDropdownData,N57+1,FALSE))</f>
        <v>First Federal Bank - Dickson, TN</v>
      </c>
      <c r="P57" s="29">
        <f>IF(HLOOKUP('Peer Comparison Tool'!$G$6,DropdownData,N57+1,FALSE)=0,"",HLOOKUP('Peer Comparison Tool'!$G$6,DropdownData,N57+1,FALSE))</f>
        <v>1001476</v>
      </c>
      <c r="Q57" s="27">
        <v>48</v>
      </c>
      <c r="R57" s="28" t="str">
        <f>IF(HLOOKUP('Peer Comparison Tool'!$I$6,StateDropdownData,Q57+1,FALSE)=0,"",HLOOKUP('Peer Comparison Tool'!$I$6,StateDropdownData,Q57+1,FALSE))</f>
        <v>Greenfield Banking Company - Greenfield, IN</v>
      </c>
      <c r="S57" s="29">
        <f>IF(HLOOKUP('Peer Comparison Tool'!$I$6,DropdownData,Q57+1,FALSE)=0,"",HLOOKUP('Peer Comparison Tool'!$I$6,DropdownData,Q57+1,FALSE))</f>
        <v>1011241</v>
      </c>
      <c r="T57" s="5">
        <f t="shared" si="4797"/>
        <v>1007281</v>
      </c>
      <c r="U57" s="5" t="str">
        <f t="shared" si="4797"/>
        <v/>
      </c>
      <c r="V57" s="5" t="str">
        <f t="shared" si="4797"/>
        <v/>
      </c>
      <c r="W57" s="5">
        <f t="shared" si="4797"/>
        <v>1009646</v>
      </c>
      <c r="X57" s="5">
        <f t="shared" si="4797"/>
        <v>13321178</v>
      </c>
      <c r="Y57" s="5">
        <f t="shared" si="4797"/>
        <v>4152242</v>
      </c>
      <c r="Z57" s="5" t="str">
        <f t="shared" si="4797"/>
        <v/>
      </c>
      <c r="AA57" s="5" t="str">
        <f t="shared" si="4797"/>
        <v/>
      </c>
      <c r="AB57" s="5">
        <f t="shared" si="4797"/>
        <v>4152462</v>
      </c>
      <c r="AC57" s="5">
        <f t="shared" si="4797"/>
        <v>1005533</v>
      </c>
      <c r="AD57" s="5" t="str">
        <f t="shared" si="4798"/>
        <v/>
      </c>
      <c r="AE57" s="5" t="str">
        <f t="shared" si="4798"/>
        <v/>
      </c>
      <c r="AF57" s="5">
        <f t="shared" si="4798"/>
        <v>1005721</v>
      </c>
      <c r="AG57" s="5">
        <f t="shared" si="4798"/>
        <v>1011241</v>
      </c>
      <c r="AH57" s="5">
        <f t="shared" si="4798"/>
        <v>1005288</v>
      </c>
      <c r="AI57" s="5">
        <f t="shared" si="4798"/>
        <v>1007462</v>
      </c>
      <c r="AJ57" s="5">
        <f t="shared" si="4798"/>
        <v>1002326</v>
      </c>
      <c r="AK57" s="5">
        <f t="shared" si="4798"/>
        <v>1001943</v>
      </c>
      <c r="AL57" s="5" t="str">
        <f t="shared" si="4798"/>
        <v/>
      </c>
      <c r="AM57" s="5" t="str">
        <f t="shared" si="4798"/>
        <v/>
      </c>
      <c r="AN57" s="5">
        <f t="shared" si="4799"/>
        <v>1013739</v>
      </c>
      <c r="AO57" s="5">
        <f t="shared" si="4799"/>
        <v>1974037</v>
      </c>
      <c r="AP57" s="5">
        <f t="shared" si="4799"/>
        <v>1012876</v>
      </c>
      <c r="AQ57" s="5">
        <f t="shared" si="4799"/>
        <v>1011016</v>
      </c>
      <c r="AR57" s="5">
        <f t="shared" si="4799"/>
        <v>1021706</v>
      </c>
      <c r="AS57" s="5" t="str">
        <f t="shared" si="4799"/>
        <v/>
      </c>
      <c r="AT57" s="5">
        <f t="shared" si="4799"/>
        <v>1000632</v>
      </c>
      <c r="AU57" s="5" t="str">
        <f t="shared" si="4799"/>
        <v/>
      </c>
      <c r="AV57" s="5" t="str">
        <f t="shared" si="4799"/>
        <v/>
      </c>
      <c r="AW57" s="5">
        <f t="shared" si="4799"/>
        <v>106576985</v>
      </c>
      <c r="AX57" s="5" t="str">
        <f t="shared" si="4800"/>
        <v/>
      </c>
      <c r="AY57" s="5">
        <f t="shared" si="4800"/>
        <v>4314981</v>
      </c>
      <c r="AZ57" s="5" t="str">
        <f t="shared" si="4800"/>
        <v/>
      </c>
      <c r="BA57" s="5">
        <f t="shared" si="4800"/>
        <v>1012276</v>
      </c>
      <c r="BB57" s="5">
        <f t="shared" si="4800"/>
        <v>1007545</v>
      </c>
      <c r="BC57" s="5">
        <f t="shared" si="4800"/>
        <v>1014309</v>
      </c>
      <c r="BD57" s="5" t="str">
        <f t="shared" si="4800"/>
        <v/>
      </c>
      <c r="BE57" s="5">
        <f t="shared" si="4800"/>
        <v>101836</v>
      </c>
      <c r="BF57" s="5" t="str">
        <f t="shared" si="4800"/>
        <v/>
      </c>
      <c r="BG57" s="5" t="str">
        <f t="shared" si="4800"/>
        <v/>
      </c>
      <c r="BH57" s="5">
        <f t="shared" si="4801"/>
        <v>1008428</v>
      </c>
      <c r="BI57" s="5">
        <f t="shared" si="4801"/>
        <v>1001476</v>
      </c>
      <c r="BJ57" s="5">
        <f t="shared" si="4801"/>
        <v>1008112</v>
      </c>
      <c r="BK57" s="5">
        <f t="shared" si="4801"/>
        <v>1982033</v>
      </c>
      <c r="BL57" s="5" t="str">
        <f t="shared" si="4801"/>
        <v/>
      </c>
      <c r="BM57" s="5">
        <f t="shared" si="4801"/>
        <v>1013309</v>
      </c>
      <c r="BN57" s="5" t="str">
        <f t="shared" si="4801"/>
        <v/>
      </c>
      <c r="BO57" s="5" t="str">
        <f t="shared" si="4801"/>
        <v/>
      </c>
      <c r="BP57" s="5">
        <f t="shared" si="4801"/>
        <v>1009724</v>
      </c>
      <c r="BQ57" s="5" t="str">
        <f t="shared" si="4801"/>
        <v/>
      </c>
      <c r="BR57" s="5"/>
      <c r="BT57" s="5" t="str">
        <f t="shared" si="4747"/>
        <v>First US Bank - Birmingham, AL</v>
      </c>
      <c r="BU57" s="5" t="str">
        <f t="shared" si="4748"/>
        <v/>
      </c>
      <c r="BV57" s="5" t="str">
        <f t="shared" si="4749"/>
        <v/>
      </c>
      <c r="BW57" s="5" t="str">
        <f t="shared" si="4750"/>
        <v>Horatio State Bank - Horatio, AR</v>
      </c>
      <c r="BX57" s="5" t="str">
        <f t="shared" si="4751"/>
        <v>CMB Wing Lung Bank - San Francisco Branch - San Francisco, CA</v>
      </c>
      <c r="BY57" s="5" t="str">
        <f t="shared" si="4752"/>
        <v>Redstone Bank - Centennial, CO</v>
      </c>
      <c r="BZ57" s="5" t="str">
        <f t="shared" si="4753"/>
        <v/>
      </c>
      <c r="CA57" s="5" t="str">
        <f t="shared" si="4754"/>
        <v/>
      </c>
      <c r="CB57" s="5" t="str">
        <f t="shared" si="4755"/>
        <v>FineMark National Bank &amp; Trust - Fort Myers, FL</v>
      </c>
      <c r="CC57" s="5" t="str">
        <f t="shared" si="4756"/>
        <v>Farmers State Bank - Dublin, GA</v>
      </c>
      <c r="CD57" s="5" t="str">
        <f t="shared" si="4757"/>
        <v/>
      </c>
      <c r="CE57" s="5" t="str">
        <f t="shared" si="4758"/>
        <v/>
      </c>
      <c r="CF57" s="5" t="str">
        <f t="shared" si="4759"/>
        <v>Byline Bank - Chicago, IL</v>
      </c>
      <c r="CG57" s="5" t="str">
        <f t="shared" si="4760"/>
        <v>Greenfield Banking Company - Greenfield, IN</v>
      </c>
      <c r="CH57" s="5" t="str">
        <f t="shared" si="4761"/>
        <v>Community State Bank - Paton, IA</v>
      </c>
      <c r="CI57" s="5" t="str">
        <f t="shared" si="4762"/>
        <v>Farmers and Merchants Bank of Mound City, Kansas - Mound City, KS</v>
      </c>
      <c r="CJ57" s="5" t="str">
        <f t="shared" si="4763"/>
        <v>First Federal Savings and Loan Association - Hazard, KY</v>
      </c>
      <c r="CK57" s="5" t="str">
        <f t="shared" si="4764"/>
        <v>First Federal Bank of Louisiana - Lake Charles, LA</v>
      </c>
      <c r="CL57" s="5" t="str">
        <f t="shared" si="4765"/>
        <v/>
      </c>
      <c r="CM57" s="5" t="str">
        <f t="shared" si="4766"/>
        <v/>
      </c>
      <c r="CN57" s="5" t="str">
        <f t="shared" si="4767"/>
        <v>Lee Bank - Lee, MA</v>
      </c>
      <c r="CO57" s="5" t="str">
        <f t="shared" si="4768"/>
        <v>Mercantile Bank - Grand Rapids, MI</v>
      </c>
      <c r="CP57" s="5" t="str">
        <f t="shared" si="4769"/>
        <v>Farmers &amp; Merchants State Bank of New York Mills, Incorporated - New York Mills, MN</v>
      </c>
      <c r="CQ57" s="5" t="str">
        <f t="shared" si="4770"/>
        <v>RiverHills Bank - Vicksburg, MS</v>
      </c>
      <c r="CR57" s="5" t="str">
        <f t="shared" si="4771"/>
        <v>Commercial Bank - Saint Louis, MO</v>
      </c>
      <c r="CS57" s="5" t="str">
        <f t="shared" si="4772"/>
        <v/>
      </c>
      <c r="CT57" s="5" t="str">
        <f t="shared" si="4773"/>
        <v>Custer Federal State Bank - Broken Bow, NE</v>
      </c>
      <c r="CU57" s="5" t="str">
        <f t="shared" si="4774"/>
        <v/>
      </c>
      <c r="CV57" s="5" t="str">
        <f t="shared" si="4775"/>
        <v/>
      </c>
      <c r="CW57" s="5" t="str">
        <f t="shared" si="4776"/>
        <v>The Bank of Princeton - Princeton, NJ</v>
      </c>
      <c r="CX57" s="5" t="str">
        <f t="shared" si="4777"/>
        <v/>
      </c>
      <c r="CY57" s="5" t="str">
        <f t="shared" si="4778"/>
        <v>Canadian Imperial Bank Of Commerce, New York Branch - New York, NY</v>
      </c>
      <c r="CZ57" s="5" t="str">
        <f t="shared" si="4779"/>
        <v/>
      </c>
      <c r="DA57" s="5" t="str">
        <f t="shared" si="4780"/>
        <v>State Bank &amp; Trust of Kenmare - Kenmare, ND</v>
      </c>
      <c r="DB57" s="5" t="str">
        <f t="shared" si="4781"/>
        <v>KeyBank National Association - Cleveland, OH</v>
      </c>
      <c r="DC57" s="5" t="str">
        <f t="shared" si="4782"/>
        <v>Farmers and Merchants Bank - Maysville, OK</v>
      </c>
      <c r="DD57" s="5" t="str">
        <f t="shared" si="4783"/>
        <v/>
      </c>
      <c r="DE57" s="5" t="str">
        <f t="shared" si="4784"/>
        <v>Harleysville Bank - Harleysville, PA</v>
      </c>
      <c r="DF57" s="5" t="str">
        <f t="shared" si="4785"/>
        <v/>
      </c>
      <c r="DG57" s="5" t="str">
        <f t="shared" si="4786"/>
        <v/>
      </c>
      <c r="DH57" s="5" t="str">
        <f t="shared" si="4787"/>
        <v>Sunrise Bank Dakota - Onida, SD</v>
      </c>
      <c r="DI57" s="5" t="str">
        <f t="shared" si="4788"/>
        <v>First Federal Bank - Dickson, TN</v>
      </c>
      <c r="DJ57" s="5" t="str">
        <f t="shared" si="4789"/>
        <v>Ciera Bank - Graham, TX</v>
      </c>
      <c r="DK57" s="5" t="str">
        <f t="shared" si="4790"/>
        <v>WEX Bank - Sandy, UT</v>
      </c>
      <c r="DL57" s="5" t="str">
        <f t="shared" si="4791"/>
        <v/>
      </c>
      <c r="DM57" s="5" t="str">
        <f t="shared" si="4792"/>
        <v>The Blue Grass Valley Bank - Blue Grass, VA</v>
      </c>
      <c r="DN57" s="5" t="str">
        <f t="shared" si="4793"/>
        <v/>
      </c>
      <c r="DO57" s="5" t="str">
        <f t="shared" si="4794"/>
        <v/>
      </c>
      <c r="DP57" s="5" t="str">
        <f t="shared" si="4795"/>
        <v>Crossbridge Community Bank - Tomahawk, WI</v>
      </c>
      <c r="DQ57" s="5" t="str">
        <f t="shared" si="4796"/>
        <v/>
      </c>
    </row>
    <row r="58" spans="1:121" x14ac:dyDescent="0.25">
      <c r="A58">
        <v>57</v>
      </c>
      <c r="B58" s="5">
        <v>1008828</v>
      </c>
      <c r="C58" t="str">
        <f t="shared" si="0"/>
        <v>Liberty Bank - Geraldine, AL</v>
      </c>
      <c r="D58" s="21" t="s">
        <v>387</v>
      </c>
      <c r="E58" s="19" t="s">
        <v>2859</v>
      </c>
      <c r="F58" s="19" t="s">
        <v>2805</v>
      </c>
      <c r="G58" s="19"/>
      <c r="K58" s="27">
        <v>49</v>
      </c>
      <c r="L58" s="28" t="str">
        <f>IF(HLOOKUP('Peer Comparison Tool'!$E$6,StateDropdownData,K58+1,FALSE)=0,"",HLOOKUP('Peer Comparison Tool'!$E$6,StateDropdownData,K58+1,FALSE))</f>
        <v>First Federal Savings and Loan Association - Morehead, KY</v>
      </c>
      <c r="M58" s="29">
        <f>IF(HLOOKUP('Peer Comparison Tool'!$E$6,[0]!DropdownData,K58+1,FALSE)=0,"",HLOOKUP('Peer Comparison Tool'!$E$6,[0]!DropdownData,K58+1,FALSE))</f>
        <v>1002453</v>
      </c>
      <c r="N58" s="27">
        <v>49</v>
      </c>
      <c r="O58" s="28" t="str">
        <f>IF(HLOOKUP('Peer Comparison Tool'!$G$6,StateDropdownData,N58+1,FALSE)=0,"",HLOOKUP('Peer Comparison Tool'!$G$6,StateDropdownData,N58+1,FALSE))</f>
        <v>First Freedom Bank - Lebanon, TN</v>
      </c>
      <c r="P58" s="29">
        <f>IF(HLOOKUP('Peer Comparison Tool'!$G$6,DropdownData,N58+1,FALSE)=0,"",HLOOKUP('Peer Comparison Tool'!$G$6,DropdownData,N58+1,FALSE))</f>
        <v>4142334</v>
      </c>
      <c r="Q58" s="27">
        <v>49</v>
      </c>
      <c r="R58" s="28" t="str">
        <f>IF(HLOOKUP('Peer Comparison Tool'!$I$6,StateDropdownData,Q58+1,FALSE)=0,"",HLOOKUP('Peer Comparison Tool'!$I$6,StateDropdownData,Q58+1,FALSE))</f>
        <v>Hendricks County Bank and Trust Company - Brownsburg, IN</v>
      </c>
      <c r="S58" s="29">
        <f>IF(HLOOKUP('Peer Comparison Tool'!$I$6,DropdownData,Q58+1,FALSE)=0,"",HLOOKUP('Peer Comparison Tool'!$I$6,DropdownData,Q58+1,FALSE))</f>
        <v>1011738</v>
      </c>
      <c r="T58" s="5">
        <f t="shared" si="4797"/>
        <v>1010649</v>
      </c>
      <c r="U58" s="5" t="str">
        <f t="shared" si="4797"/>
        <v/>
      </c>
      <c r="V58" s="5" t="str">
        <f t="shared" si="4797"/>
        <v/>
      </c>
      <c r="W58" s="5">
        <f t="shared" si="4797"/>
        <v>4096228</v>
      </c>
      <c r="X58" s="5">
        <f t="shared" si="4797"/>
        <v>4107052</v>
      </c>
      <c r="Y58" s="5">
        <f t="shared" si="4797"/>
        <v>1000474</v>
      </c>
      <c r="Z58" s="5" t="str">
        <f t="shared" si="4797"/>
        <v/>
      </c>
      <c r="AA58" s="5" t="str">
        <f t="shared" si="4797"/>
        <v/>
      </c>
      <c r="AB58" s="5">
        <f t="shared" si="4797"/>
        <v>1005743</v>
      </c>
      <c r="AC58" s="5">
        <f t="shared" si="4797"/>
        <v>1013525</v>
      </c>
      <c r="AD58" s="5" t="str">
        <f t="shared" si="4798"/>
        <v/>
      </c>
      <c r="AE58" s="5" t="str">
        <f t="shared" si="4798"/>
        <v/>
      </c>
      <c r="AF58" s="5">
        <f t="shared" si="4798"/>
        <v>1008086</v>
      </c>
      <c r="AG58" s="5">
        <f t="shared" si="4798"/>
        <v>1011738</v>
      </c>
      <c r="AH58" s="5">
        <f t="shared" si="4798"/>
        <v>1013738</v>
      </c>
      <c r="AI58" s="5">
        <f t="shared" si="4798"/>
        <v>1009959</v>
      </c>
      <c r="AJ58" s="5">
        <f t="shared" si="4798"/>
        <v>1002453</v>
      </c>
      <c r="AK58" s="5">
        <f t="shared" si="4798"/>
        <v>100863</v>
      </c>
      <c r="AL58" s="5" t="str">
        <f t="shared" si="4798"/>
        <v/>
      </c>
      <c r="AM58" s="5" t="str">
        <f t="shared" si="4798"/>
        <v/>
      </c>
      <c r="AN58" s="5">
        <f t="shared" si="4799"/>
        <v>1014076</v>
      </c>
      <c r="AO58" s="5">
        <f t="shared" si="4799"/>
        <v>10377863</v>
      </c>
      <c r="AP58" s="5">
        <f t="shared" si="4799"/>
        <v>1013490</v>
      </c>
      <c r="AQ58" s="5">
        <f t="shared" si="4799"/>
        <v>1014299</v>
      </c>
      <c r="AR58" s="5">
        <f t="shared" si="4799"/>
        <v>1012716</v>
      </c>
      <c r="AS58" s="5" t="str">
        <f t="shared" si="4799"/>
        <v/>
      </c>
      <c r="AT58" s="5">
        <f t="shared" si="4799"/>
        <v>1005967</v>
      </c>
      <c r="AU58" s="5" t="str">
        <f t="shared" si="4799"/>
        <v/>
      </c>
      <c r="AV58" s="5" t="str">
        <f t="shared" si="4799"/>
        <v/>
      </c>
      <c r="AW58" s="5">
        <f t="shared" si="4799"/>
        <v>1014201</v>
      </c>
      <c r="AX58" s="5" t="str">
        <f t="shared" si="4800"/>
        <v/>
      </c>
      <c r="AY58" s="5">
        <f t="shared" si="4800"/>
        <v>8735869</v>
      </c>
      <c r="AZ58" s="5" t="str">
        <f t="shared" si="4800"/>
        <v/>
      </c>
      <c r="BA58" s="5">
        <f t="shared" si="4800"/>
        <v>1016479</v>
      </c>
      <c r="BB58" s="5">
        <f t="shared" si="4800"/>
        <v>1015871</v>
      </c>
      <c r="BC58" s="5">
        <f t="shared" si="4800"/>
        <v>1004629</v>
      </c>
      <c r="BD58" s="5" t="str">
        <f t="shared" si="4800"/>
        <v/>
      </c>
      <c r="BE58" s="5">
        <f t="shared" si="4800"/>
        <v>1001760</v>
      </c>
      <c r="BF58" s="5" t="str">
        <f t="shared" si="4800"/>
        <v/>
      </c>
      <c r="BG58" s="5" t="str">
        <f t="shared" si="4800"/>
        <v/>
      </c>
      <c r="BH58" s="5">
        <f t="shared" si="4801"/>
        <v>4057612</v>
      </c>
      <c r="BI58" s="5">
        <f t="shared" si="4801"/>
        <v>4142334</v>
      </c>
      <c r="BJ58" s="5">
        <f t="shared" si="4801"/>
        <v>1014726</v>
      </c>
      <c r="BK58" s="5">
        <f t="shared" si="4801"/>
        <v>100501</v>
      </c>
      <c r="BL58" s="5" t="str">
        <f t="shared" si="4801"/>
        <v/>
      </c>
      <c r="BM58" s="5">
        <f t="shared" si="4801"/>
        <v>1006408</v>
      </c>
      <c r="BN58" s="5" t="str">
        <f t="shared" si="4801"/>
        <v/>
      </c>
      <c r="BO58" s="5" t="str">
        <f t="shared" si="4801"/>
        <v/>
      </c>
      <c r="BP58" s="5">
        <f t="shared" si="4801"/>
        <v>1001141</v>
      </c>
      <c r="BQ58" s="5" t="str">
        <f t="shared" si="4801"/>
        <v/>
      </c>
      <c r="BR58" s="5"/>
      <c r="BT58" s="5" t="str">
        <f t="shared" si="4747"/>
        <v>FirstState Bank - Lineville, AL</v>
      </c>
      <c r="BU58" s="5" t="str">
        <f t="shared" si="4748"/>
        <v/>
      </c>
      <c r="BV58" s="5" t="str">
        <f t="shared" si="4749"/>
        <v/>
      </c>
      <c r="BW58" s="5" t="str">
        <f t="shared" si="4750"/>
        <v>Legacy National Bank - Springdale, AR</v>
      </c>
      <c r="BX58" s="5" t="str">
        <f t="shared" si="4751"/>
        <v>Column National Association - San Francisco, CA</v>
      </c>
      <c r="BY58" s="5" t="str">
        <f t="shared" si="4752"/>
        <v>RG Bank, a Savings and Loan Association - Monte Vista, CO</v>
      </c>
      <c r="BZ58" s="5" t="str">
        <f t="shared" si="4753"/>
        <v/>
      </c>
      <c r="CA58" s="5" t="str">
        <f t="shared" si="4754"/>
        <v/>
      </c>
      <c r="CB58" s="5" t="str">
        <f t="shared" si="4755"/>
        <v>First Bank - Clewiston, FL</v>
      </c>
      <c r="CC58" s="5" t="str">
        <f t="shared" si="4756"/>
        <v>Farmers State Bank - Lincolnton, GA</v>
      </c>
      <c r="CD58" s="5" t="str">
        <f t="shared" si="4757"/>
        <v/>
      </c>
      <c r="CE58" s="5" t="str">
        <f t="shared" si="4758"/>
        <v/>
      </c>
      <c r="CF58" s="5" t="str">
        <f t="shared" si="4759"/>
        <v>Byron Bank - Byron, IL</v>
      </c>
      <c r="CG58" s="5" t="str">
        <f t="shared" si="4760"/>
        <v>Hendricks County Bank and Trust Company - Brownsburg, IN</v>
      </c>
      <c r="CH58" s="5" t="str">
        <f t="shared" si="4761"/>
        <v>Community State Bank - Ankeny, IA</v>
      </c>
      <c r="CI58" s="5" t="str">
        <f t="shared" si="4762"/>
        <v>Farmers Bank &amp; Trust - Great Bend, KS</v>
      </c>
      <c r="CJ58" s="5" t="str">
        <f t="shared" si="4763"/>
        <v>First Federal Savings and Loan Association - Morehead, KY</v>
      </c>
      <c r="CK58" s="5" t="str">
        <f t="shared" si="4764"/>
        <v>First Guaranty Bank - Hammond, LA</v>
      </c>
      <c r="CL58" s="5" t="str">
        <f t="shared" si="4765"/>
        <v/>
      </c>
      <c r="CM58" s="5" t="str">
        <f t="shared" si="4766"/>
        <v/>
      </c>
      <c r="CN58" s="5" t="str">
        <f t="shared" si="4767"/>
        <v>Main Street Bank - Marlborough, MA</v>
      </c>
      <c r="CO58" s="5" t="str">
        <f t="shared" si="4768"/>
        <v>Mi Bank - Bloomfield Hills, MI</v>
      </c>
      <c r="CP58" s="5" t="str">
        <f t="shared" si="4769"/>
        <v>Farmers &amp; Merchants State Bank of Springfield - Springfield, MN</v>
      </c>
      <c r="CQ58" s="5" t="str">
        <f t="shared" si="4770"/>
        <v>The Bank of Holly Springs - Holly Springs, MS</v>
      </c>
      <c r="CR58" s="5" t="str">
        <f t="shared" si="4771"/>
        <v>Commercial Trust Company of Fayette - Fayette, MO</v>
      </c>
      <c r="CS58" s="5" t="str">
        <f t="shared" si="4772"/>
        <v/>
      </c>
      <c r="CT58" s="5" t="str">
        <f t="shared" si="4773"/>
        <v>Dayspring Bank - Gothenburg, NE</v>
      </c>
      <c r="CU58" s="5" t="str">
        <f t="shared" si="4774"/>
        <v/>
      </c>
      <c r="CV58" s="5" t="str">
        <f t="shared" si="4775"/>
        <v/>
      </c>
      <c r="CW58" s="5" t="str">
        <f t="shared" si="4776"/>
        <v>The Pennsville National Bank - Pennsville, NJ</v>
      </c>
      <c r="CX58" s="5" t="str">
        <f t="shared" si="4777"/>
        <v/>
      </c>
      <c r="CY58" s="5" t="str">
        <f t="shared" si="4778"/>
        <v>Canara Bank - New York Branch - New York, NY</v>
      </c>
      <c r="CZ58" s="5" t="str">
        <f t="shared" si="4779"/>
        <v/>
      </c>
      <c r="DA58" s="5" t="str">
        <f t="shared" si="4780"/>
        <v>State Bank of Bottineau - Bottineau, ND</v>
      </c>
      <c r="DB58" s="5" t="str">
        <f t="shared" si="4781"/>
        <v>Kingston National Bank - Kingston, OH</v>
      </c>
      <c r="DC58" s="5" t="str">
        <f t="shared" si="4782"/>
        <v>Farmers State Bank, Allen, Oklahoma - Allen, OK</v>
      </c>
      <c r="DD58" s="5" t="str">
        <f t="shared" si="4783"/>
        <v/>
      </c>
      <c r="DE58" s="5" t="str">
        <f t="shared" si="4784"/>
        <v>Hatboro Federal Savings - Hatboro, PA</v>
      </c>
      <c r="DF58" s="5" t="str">
        <f t="shared" si="4785"/>
        <v/>
      </c>
      <c r="DG58" s="5" t="str">
        <f t="shared" si="4786"/>
        <v/>
      </c>
      <c r="DH58" s="5" t="str">
        <f t="shared" si="4787"/>
        <v>The Bancorp Bank, National Association - Sioux Falls, SD</v>
      </c>
      <c r="DI58" s="5" t="str">
        <f t="shared" si="4788"/>
        <v>First Freedom Bank - Lebanon, TN</v>
      </c>
      <c r="DJ58" s="5" t="str">
        <f t="shared" si="4789"/>
        <v>Citizens 1st Bank - Tyler, TX</v>
      </c>
      <c r="DK58" s="5" t="str">
        <f t="shared" si="4790"/>
        <v>Zions Bancorporation, National Association - Salt Lake City, UT</v>
      </c>
      <c r="DL58" s="5" t="str">
        <f t="shared" si="4791"/>
        <v/>
      </c>
      <c r="DM58" s="5" t="str">
        <f t="shared" si="4792"/>
        <v>The Farmers Bank of Appomattox - Appomattox, VA</v>
      </c>
      <c r="DN58" s="5" t="str">
        <f t="shared" si="4793"/>
        <v/>
      </c>
      <c r="DO58" s="5" t="str">
        <f t="shared" si="4794"/>
        <v/>
      </c>
      <c r="DP58" s="5" t="str">
        <f t="shared" si="4795"/>
        <v>Cumberland Federal Bank, Federal Savings Bank - Cumberland, WI</v>
      </c>
      <c r="DQ58" s="5" t="str">
        <f t="shared" si="4796"/>
        <v/>
      </c>
    </row>
    <row r="59" spans="1:121" x14ac:dyDescent="0.25">
      <c r="A59">
        <v>58</v>
      </c>
      <c r="B59" s="5">
        <v>1009783</v>
      </c>
      <c r="C59" t="str">
        <f t="shared" si="0"/>
        <v>Local Bank - Tuscaloosa, AL</v>
      </c>
      <c r="D59" s="21" t="s">
        <v>10354</v>
      </c>
      <c r="E59" s="19" t="s">
        <v>2817</v>
      </c>
      <c r="F59" s="19" t="s">
        <v>2805</v>
      </c>
      <c r="G59" s="19"/>
      <c r="K59" s="27">
        <v>50</v>
      </c>
      <c r="L59" s="28" t="str">
        <f>IF(HLOOKUP('Peer Comparison Tool'!$E$6,StateDropdownData,K59+1,FALSE)=0,"",HLOOKUP('Peer Comparison Tool'!$E$6,StateDropdownData,K59+1,FALSE))</f>
        <v>First Federal Savings Bank of Kentucky - Frankfort, KY</v>
      </c>
      <c r="M59" s="29">
        <f>IF(HLOOKUP('Peer Comparison Tool'!$E$6,[0]!DropdownData,K59+1,FALSE)=0,"",HLOOKUP('Peer Comparison Tool'!$E$6,[0]!DropdownData,K59+1,FALSE))</f>
        <v>1001590</v>
      </c>
      <c r="N59" s="27">
        <v>50</v>
      </c>
      <c r="O59" s="28" t="str">
        <f>IF(HLOOKUP('Peer Comparison Tool'!$G$6,StateDropdownData,N59+1,FALSE)=0,"",HLOOKUP('Peer Comparison Tool'!$G$6,StateDropdownData,N59+1,FALSE))</f>
        <v>First Horizon Bank - Memphis, TN</v>
      </c>
      <c r="P59" s="29">
        <f>IF(HLOOKUP('Peer Comparison Tool'!$G$6,DropdownData,N59+1,FALSE)=0,"",HLOOKUP('Peer Comparison Tool'!$G$6,DropdownData,N59+1,FALSE))</f>
        <v>1009998</v>
      </c>
      <c r="Q59" s="27">
        <v>50</v>
      </c>
      <c r="R59" s="28" t="str">
        <f>IF(HLOOKUP('Peer Comparison Tool'!$I$6,StateDropdownData,Q59+1,FALSE)=0,"",HLOOKUP('Peer Comparison Tool'!$I$6,StateDropdownData,Q59+1,FALSE))</f>
        <v>Home Bank SB - Martinsville, IN</v>
      </c>
      <c r="S59" s="29">
        <f>IF(HLOOKUP('Peer Comparison Tool'!$I$6,DropdownData,Q59+1,FALSE)=0,"",HLOOKUP('Peer Comparison Tool'!$I$6,DropdownData,Q59+1,FALSE))</f>
        <v>1001547</v>
      </c>
      <c r="T59" s="5">
        <f t="shared" si="4797"/>
        <v>1007088</v>
      </c>
      <c r="U59" s="5" t="str">
        <f t="shared" si="4797"/>
        <v/>
      </c>
      <c r="V59" s="5" t="str">
        <f t="shared" si="4797"/>
        <v/>
      </c>
      <c r="W59" s="5">
        <f t="shared" si="4797"/>
        <v>1015456</v>
      </c>
      <c r="X59" s="5">
        <f t="shared" si="4797"/>
        <v>26509206</v>
      </c>
      <c r="Y59" s="5">
        <f t="shared" si="4797"/>
        <v>1007167</v>
      </c>
      <c r="Z59" s="5" t="str">
        <f t="shared" si="4797"/>
        <v/>
      </c>
      <c r="AA59" s="5" t="str">
        <f t="shared" si="4797"/>
        <v/>
      </c>
      <c r="AB59" s="5">
        <f t="shared" si="4797"/>
        <v>4156383</v>
      </c>
      <c r="AC59" s="5">
        <f t="shared" si="4797"/>
        <v>1015321</v>
      </c>
      <c r="AD59" s="5" t="str">
        <f t="shared" si="4798"/>
        <v/>
      </c>
      <c r="AE59" s="5" t="str">
        <f t="shared" si="4798"/>
        <v/>
      </c>
      <c r="AF59" s="5">
        <f t="shared" si="4798"/>
        <v>1007816</v>
      </c>
      <c r="AG59" s="5">
        <f t="shared" si="4798"/>
        <v>1001547</v>
      </c>
      <c r="AH59" s="5">
        <f t="shared" si="4798"/>
        <v>1014461</v>
      </c>
      <c r="AI59" s="5">
        <f t="shared" si="4798"/>
        <v>1016091</v>
      </c>
      <c r="AJ59" s="5">
        <f t="shared" si="4798"/>
        <v>1001590</v>
      </c>
      <c r="AK59" s="5">
        <f t="shared" si="4798"/>
        <v>1009930</v>
      </c>
      <c r="AL59" s="5" t="str">
        <f t="shared" si="4798"/>
        <v/>
      </c>
      <c r="AM59" s="5" t="str">
        <f t="shared" si="4798"/>
        <v/>
      </c>
      <c r="AN59" s="5">
        <f t="shared" si="4799"/>
        <v>1014053</v>
      </c>
      <c r="AO59" s="5">
        <f t="shared" si="4799"/>
        <v>1007647</v>
      </c>
      <c r="AP59" s="5">
        <f t="shared" si="4799"/>
        <v>1008854</v>
      </c>
      <c r="AQ59" s="5">
        <f t="shared" si="4799"/>
        <v>1004517</v>
      </c>
      <c r="AR59" s="5">
        <f t="shared" si="4799"/>
        <v>1015766</v>
      </c>
      <c r="AS59" s="5" t="str">
        <f t="shared" si="4799"/>
        <v/>
      </c>
      <c r="AT59" s="5">
        <f t="shared" si="4799"/>
        <v>1008957</v>
      </c>
      <c r="AU59" s="5" t="str">
        <f t="shared" si="4799"/>
        <v/>
      </c>
      <c r="AV59" s="5" t="str">
        <f t="shared" si="4799"/>
        <v/>
      </c>
      <c r="AW59" s="5">
        <f t="shared" si="4799"/>
        <v>1008672</v>
      </c>
      <c r="AX59" s="5" t="str">
        <f t="shared" si="4800"/>
        <v/>
      </c>
      <c r="AY59" s="5">
        <f t="shared" si="4800"/>
        <v>1000907</v>
      </c>
      <c r="AZ59" s="5" t="str">
        <f t="shared" si="4800"/>
        <v/>
      </c>
      <c r="BA59" s="5">
        <f t="shared" si="4800"/>
        <v>1012309</v>
      </c>
      <c r="BB59" s="5">
        <f t="shared" si="4800"/>
        <v>1013682</v>
      </c>
      <c r="BC59" s="5">
        <f t="shared" si="4800"/>
        <v>1008037</v>
      </c>
      <c r="BD59" s="5" t="str">
        <f t="shared" si="4800"/>
        <v/>
      </c>
      <c r="BE59" s="5">
        <f t="shared" si="4800"/>
        <v>4143201</v>
      </c>
      <c r="BF59" s="5" t="str">
        <f t="shared" si="4800"/>
        <v/>
      </c>
      <c r="BG59" s="5" t="str">
        <f t="shared" si="4800"/>
        <v/>
      </c>
      <c r="BH59" s="5">
        <f t="shared" si="4801"/>
        <v>1009276</v>
      </c>
      <c r="BI59" s="5">
        <f t="shared" si="4801"/>
        <v>1009998</v>
      </c>
      <c r="BJ59" s="5">
        <f t="shared" si="4801"/>
        <v>1013182</v>
      </c>
      <c r="BK59" s="5" t="str">
        <f t="shared" si="4801"/>
        <v/>
      </c>
      <c r="BL59" s="5" t="str">
        <f t="shared" si="4801"/>
        <v/>
      </c>
      <c r="BM59" s="5">
        <f t="shared" si="4801"/>
        <v>1006837</v>
      </c>
      <c r="BN59" s="5" t="str">
        <f t="shared" si="4801"/>
        <v/>
      </c>
      <c r="BO59" s="5" t="str">
        <f t="shared" si="4801"/>
        <v/>
      </c>
      <c r="BP59" s="5">
        <f t="shared" si="4801"/>
        <v>1004873</v>
      </c>
      <c r="BQ59" s="5" t="str">
        <f t="shared" si="4801"/>
        <v/>
      </c>
      <c r="BR59" s="5"/>
      <c r="BT59" s="5" t="str">
        <f t="shared" si="4747"/>
        <v>Friend Bank - Slocomb, AL</v>
      </c>
      <c r="BU59" s="5" t="str">
        <f t="shared" si="4748"/>
        <v/>
      </c>
      <c r="BV59" s="5" t="str">
        <f t="shared" si="4749"/>
        <v/>
      </c>
      <c r="BW59" s="5" t="str">
        <f t="shared" si="4750"/>
        <v>Logan County Bank - Scranton, AR</v>
      </c>
      <c r="BX59" s="5" t="str">
        <f t="shared" si="4751"/>
        <v>CommerceWest Bank - Irvine, CA</v>
      </c>
      <c r="BY59" s="5" t="str">
        <f t="shared" si="4752"/>
        <v>Rocky Mountain Bank and Trust - Florence, CO</v>
      </c>
      <c r="BZ59" s="5" t="str">
        <f t="shared" si="4753"/>
        <v/>
      </c>
      <c r="CA59" s="5" t="str">
        <f t="shared" si="4754"/>
        <v/>
      </c>
      <c r="CB59" s="5" t="str">
        <f t="shared" si="4755"/>
        <v>First Colony Bank of Florida - Maitland, FL</v>
      </c>
      <c r="CC59" s="5" t="str">
        <f t="shared" si="4756"/>
        <v>First American Bank and Trust Company - Athens, GA</v>
      </c>
      <c r="CD59" s="5" t="str">
        <f t="shared" si="4757"/>
        <v/>
      </c>
      <c r="CE59" s="5" t="str">
        <f t="shared" si="4758"/>
        <v/>
      </c>
      <c r="CF59" s="5" t="str">
        <f t="shared" si="4759"/>
        <v>Camp Grove State Bank - Camp Grove, IL</v>
      </c>
      <c r="CG59" s="5" t="str">
        <f t="shared" si="4760"/>
        <v>Home Bank SB - Martinsville, IN</v>
      </c>
      <c r="CH59" s="5" t="str">
        <f t="shared" si="4761"/>
        <v>Community State Bank - Spencer, IA</v>
      </c>
      <c r="CI59" s="5" t="str">
        <f t="shared" si="4762"/>
        <v>Farmers Bank &amp; Trust - Atwood, KS</v>
      </c>
      <c r="CJ59" s="5" t="str">
        <f t="shared" si="4763"/>
        <v>First Federal Savings Bank of Kentucky - Frankfort, KY</v>
      </c>
      <c r="CK59" s="5" t="str">
        <f t="shared" si="4764"/>
        <v>First National Bank in DeRidder - DeRidder, LA</v>
      </c>
      <c r="CL59" s="5" t="str">
        <f t="shared" si="4765"/>
        <v/>
      </c>
      <c r="CM59" s="5" t="str">
        <f t="shared" si="4766"/>
        <v/>
      </c>
      <c r="CN59" s="5" t="str">
        <f t="shared" si="4767"/>
        <v>Marblehead Bank - Marblehead, MA</v>
      </c>
      <c r="CO59" s="5" t="str">
        <f t="shared" si="4768"/>
        <v>Northern Interstate Bank, National Association - Norway, MI</v>
      </c>
      <c r="CP59" s="5" t="str">
        <f t="shared" si="4769"/>
        <v>Farmers and Merchants State Bank of Alpha - Alpha, MN</v>
      </c>
      <c r="CQ59" s="5" t="str">
        <f t="shared" si="4770"/>
        <v>The Citizens Bank of Philadelphia - Philadelphia, MS</v>
      </c>
      <c r="CR59" s="5" t="str">
        <f t="shared" si="4771"/>
        <v>Community Bank and Trust - Neosho, MO</v>
      </c>
      <c r="CS59" s="5" t="str">
        <f t="shared" si="4772"/>
        <v/>
      </c>
      <c r="CT59" s="5" t="str">
        <f t="shared" si="4773"/>
        <v>Dundee Bank - Omaha, NE</v>
      </c>
      <c r="CU59" s="5" t="str">
        <f t="shared" si="4774"/>
        <v/>
      </c>
      <c r="CV59" s="5" t="str">
        <f t="shared" si="4775"/>
        <v/>
      </c>
      <c r="CW59" s="5" t="str">
        <f t="shared" si="4776"/>
        <v>Union County Savings Bank - Elizabeth, NJ</v>
      </c>
      <c r="CX59" s="5" t="str">
        <f t="shared" si="4777"/>
        <v/>
      </c>
      <c r="CY59" s="5" t="str">
        <f t="shared" si="4778"/>
        <v>Carthage Savings and Loan, National Association - Carthage, NY</v>
      </c>
      <c r="CZ59" s="5" t="str">
        <f t="shared" si="4779"/>
        <v/>
      </c>
      <c r="DA59" s="5" t="str">
        <f t="shared" si="4780"/>
        <v>State Bank of Lakota - Lakota, ND</v>
      </c>
      <c r="DB59" s="5" t="str">
        <f t="shared" si="4781"/>
        <v>LCNB National Bank - Lebanon, OH</v>
      </c>
      <c r="DC59" s="5" t="str">
        <f t="shared" si="4782"/>
        <v>First American Bank - Stonewall, OK</v>
      </c>
      <c r="DD59" s="5" t="str">
        <f t="shared" si="4783"/>
        <v/>
      </c>
      <c r="DE59" s="5" t="str">
        <f t="shared" si="4784"/>
        <v>Hometown Bank of Pennsylvania - Bedford, PA</v>
      </c>
      <c r="DF59" s="5" t="str">
        <f t="shared" si="4785"/>
        <v/>
      </c>
      <c r="DG59" s="5" t="str">
        <f t="shared" si="4786"/>
        <v/>
      </c>
      <c r="DH59" s="5" t="str">
        <f t="shared" si="4787"/>
        <v>The Farmers and Merchants State Bank - Scotland, SD</v>
      </c>
      <c r="DI59" s="5" t="str">
        <f t="shared" si="4788"/>
        <v>First Horizon Bank - Memphis, TN</v>
      </c>
      <c r="DJ59" s="5" t="str">
        <f t="shared" si="4789"/>
        <v>Citizens Bank - Kilgore, TX</v>
      </c>
      <c r="DK59" s="5" t="str">
        <f t="shared" si="4790"/>
        <v/>
      </c>
      <c r="DL59" s="5" t="str">
        <f t="shared" si="4791"/>
        <v/>
      </c>
      <c r="DM59" s="5" t="str">
        <f t="shared" si="4792"/>
        <v>The First Bank and Trust Company - Lebanon, VA</v>
      </c>
      <c r="DN59" s="5" t="str">
        <f t="shared" si="4793"/>
        <v/>
      </c>
      <c r="DO59" s="5" t="str">
        <f t="shared" si="4794"/>
        <v/>
      </c>
      <c r="DP59" s="5" t="str">
        <f t="shared" si="4795"/>
        <v>Dairy State Bank - Rice Lake, WI</v>
      </c>
      <c r="DQ59" s="5" t="str">
        <f t="shared" si="4796"/>
        <v/>
      </c>
    </row>
    <row r="60" spans="1:121" x14ac:dyDescent="0.25">
      <c r="A60">
        <v>59</v>
      </c>
      <c r="B60" s="5">
        <v>1009545</v>
      </c>
      <c r="C60" t="str">
        <f t="shared" si="0"/>
        <v>Marion Community Bank - Marion, AL</v>
      </c>
      <c r="D60" s="21" t="s">
        <v>10128</v>
      </c>
      <c r="E60" s="19" t="s">
        <v>2860</v>
      </c>
      <c r="F60" s="19" t="s">
        <v>2805</v>
      </c>
      <c r="G60" s="19"/>
      <c r="K60" s="27">
        <v>51</v>
      </c>
      <c r="L60" s="28" t="str">
        <f>IF(HLOOKUP('Peer Comparison Tool'!$E$6,StateDropdownData,K60+1,FALSE)=0,"",HLOOKUP('Peer Comparison Tool'!$E$6,StateDropdownData,K60+1,FALSE))</f>
        <v>First Kentucky Bank, Inc. - Mayfield, KY</v>
      </c>
      <c r="M60" s="29">
        <f>IF(HLOOKUP('Peer Comparison Tool'!$E$6,[0]!DropdownData,K60+1,FALSE)=0,"",HLOOKUP('Peer Comparison Tool'!$E$6,[0]!DropdownData,K60+1,FALSE))</f>
        <v>1007329</v>
      </c>
      <c r="N60" s="27">
        <v>51</v>
      </c>
      <c r="O60" s="28" t="str">
        <f>IF(HLOOKUP('Peer Comparison Tool'!$G$6,StateDropdownData,N60+1,FALSE)=0,"",HLOOKUP('Peer Comparison Tool'!$G$6,StateDropdownData,N60+1,FALSE))</f>
        <v>First National Bank - Oneida, TN</v>
      </c>
      <c r="P60" s="29">
        <f>IF(HLOOKUP('Peer Comparison Tool'!$G$6,DropdownData,N60+1,FALSE)=0,"",HLOOKUP('Peer Comparison Tool'!$G$6,DropdownData,N60+1,FALSE))</f>
        <v>1015872</v>
      </c>
      <c r="Q60" s="27">
        <v>51</v>
      </c>
      <c r="R60" s="28" t="str">
        <f>IF(HLOOKUP('Peer Comparison Tool'!$I$6,StateDropdownData,Q60+1,FALSE)=0,"",HLOOKUP('Peer Comparison Tool'!$I$6,StateDropdownData,Q60+1,FALSE))</f>
        <v>Hoosier Heartland State Bank - Crawfordsville, IN</v>
      </c>
      <c r="S60" s="29">
        <f>IF(HLOOKUP('Peer Comparison Tool'!$I$6,DropdownData,Q60+1,FALSE)=0,"",HLOOKUP('Peer Comparison Tool'!$I$6,DropdownData,Q60+1,FALSE))</f>
        <v>1006025</v>
      </c>
      <c r="T60" s="5">
        <f t="shared" ref="T60:AC69" si="4802">IFERROR(IF(VLOOKUP(INDEX($L$2:$HEG$5,4,T$471+$Q60-1),$B$2:$F$5568,5,FALSE)=T$473,INDEX($L$2:$HEG$5,4,T$471+$Q60-1),""),"")</f>
        <v>1005589</v>
      </c>
      <c r="U60" s="5" t="str">
        <f t="shared" si="4802"/>
        <v/>
      </c>
      <c r="V60" s="5" t="str">
        <f t="shared" si="4802"/>
        <v/>
      </c>
      <c r="W60" s="5">
        <f t="shared" si="4802"/>
        <v>1015067</v>
      </c>
      <c r="X60" s="5">
        <f t="shared" si="4802"/>
        <v>4081800</v>
      </c>
      <c r="Y60" s="5">
        <f t="shared" si="4802"/>
        <v>1000386</v>
      </c>
      <c r="Z60" s="5" t="str">
        <f t="shared" si="4802"/>
        <v/>
      </c>
      <c r="AA60" s="5" t="str">
        <f t="shared" si="4802"/>
        <v/>
      </c>
      <c r="AB60" s="5">
        <f t="shared" si="4802"/>
        <v>1002393</v>
      </c>
      <c r="AC60" s="5">
        <f t="shared" si="4802"/>
        <v>1014151</v>
      </c>
      <c r="AD60" s="5" t="str">
        <f t="shared" ref="AD60:AM69" si="4803">IFERROR(IF(VLOOKUP(INDEX($L$2:$HEG$5,4,AD$471+$Q60-1),$B$2:$F$5568,5,FALSE)=AD$473,INDEX($L$2:$HEG$5,4,AD$471+$Q60-1),""),"")</f>
        <v/>
      </c>
      <c r="AE60" s="5" t="str">
        <f t="shared" si="4803"/>
        <v/>
      </c>
      <c r="AF60" s="5">
        <f t="shared" si="4803"/>
        <v>1009270</v>
      </c>
      <c r="AG60" s="5">
        <f t="shared" si="4803"/>
        <v>1006025</v>
      </c>
      <c r="AH60" s="5">
        <f t="shared" si="4803"/>
        <v>1011626</v>
      </c>
      <c r="AI60" s="5">
        <f t="shared" si="4803"/>
        <v>1005801</v>
      </c>
      <c r="AJ60" s="5">
        <f t="shared" si="4803"/>
        <v>1007329</v>
      </c>
      <c r="AK60" s="5">
        <f t="shared" si="4803"/>
        <v>1011045</v>
      </c>
      <c r="AL60" s="5" t="str">
        <f t="shared" si="4803"/>
        <v/>
      </c>
      <c r="AM60" s="5" t="str">
        <f t="shared" si="4803"/>
        <v/>
      </c>
      <c r="AN60" s="5">
        <f t="shared" ref="AN60:AW69" si="4804">IFERROR(IF(VLOOKUP(INDEX($L$2:$HEG$5,4,AN$471+$Q60-1),$B$2:$F$5568,5,FALSE)=AN$473,INDEX($L$2:$HEG$5,4,AN$471+$Q60-1),""),"")</f>
        <v>1006511</v>
      </c>
      <c r="AO60" s="5">
        <f t="shared" si="4804"/>
        <v>4050696</v>
      </c>
      <c r="AP60" s="5">
        <f t="shared" si="4804"/>
        <v>1007405</v>
      </c>
      <c r="AQ60" s="5">
        <f t="shared" si="4804"/>
        <v>1005017</v>
      </c>
      <c r="AR60" s="5">
        <f t="shared" si="4804"/>
        <v>1013430</v>
      </c>
      <c r="AS60" s="5" t="str">
        <f t="shared" si="4804"/>
        <v/>
      </c>
      <c r="AT60" s="5">
        <f t="shared" si="4804"/>
        <v>1009422</v>
      </c>
      <c r="AU60" s="5" t="str">
        <f t="shared" si="4804"/>
        <v/>
      </c>
      <c r="AV60" s="5" t="str">
        <f t="shared" si="4804"/>
        <v/>
      </c>
      <c r="AW60" s="5">
        <f t="shared" si="4804"/>
        <v>1011880</v>
      </c>
      <c r="AX60" s="5" t="str">
        <f t="shared" ref="AX60:BG69" si="4805">IFERROR(IF(VLOOKUP(INDEX($L$2:$HEG$5,4,AX$471+$Q60-1),$B$2:$F$5568,5,FALSE)=AX$473,INDEX($L$2:$HEG$5,4,AX$471+$Q60-1),""),"")</f>
        <v/>
      </c>
      <c r="AY60" s="5">
        <f t="shared" si="4805"/>
        <v>102403</v>
      </c>
      <c r="AZ60" s="5" t="str">
        <f t="shared" si="4805"/>
        <v/>
      </c>
      <c r="BA60" s="5">
        <f t="shared" si="4805"/>
        <v>1016185</v>
      </c>
      <c r="BB60" s="5">
        <f t="shared" si="4805"/>
        <v>1000577</v>
      </c>
      <c r="BC60" s="5">
        <f t="shared" si="4805"/>
        <v>1007550</v>
      </c>
      <c r="BD60" s="5" t="str">
        <f t="shared" si="4805"/>
        <v/>
      </c>
      <c r="BE60" s="5">
        <f t="shared" si="4805"/>
        <v>1984080</v>
      </c>
      <c r="BF60" s="5" t="str">
        <f t="shared" si="4805"/>
        <v/>
      </c>
      <c r="BG60" s="5" t="str">
        <f t="shared" si="4805"/>
        <v/>
      </c>
      <c r="BH60" s="5">
        <f t="shared" ref="BH60:BQ69" si="4806">IFERROR(IF(VLOOKUP(INDEX($L$2:$HEG$5,4,BH$471+$Q60-1),$B$2:$F$5568,5,FALSE)=BH$473,INDEX($L$2:$HEG$5,4,BH$471+$Q60-1),""),"")</f>
        <v>1010121</v>
      </c>
      <c r="BI60" s="5">
        <f t="shared" si="4806"/>
        <v>1015872</v>
      </c>
      <c r="BJ60" s="5">
        <f t="shared" si="4806"/>
        <v>1014933</v>
      </c>
      <c r="BK60" s="5" t="str">
        <f t="shared" si="4806"/>
        <v/>
      </c>
      <c r="BL60" s="5" t="str">
        <f t="shared" si="4806"/>
        <v/>
      </c>
      <c r="BM60" s="5">
        <f t="shared" si="4806"/>
        <v>29760145</v>
      </c>
      <c r="BN60" s="5" t="str">
        <f t="shared" si="4806"/>
        <v/>
      </c>
      <c r="BO60" s="5" t="str">
        <f t="shared" si="4806"/>
        <v/>
      </c>
      <c r="BP60" s="5">
        <f t="shared" si="4806"/>
        <v>1004859</v>
      </c>
      <c r="BQ60" s="5" t="str">
        <f t="shared" si="4806"/>
        <v/>
      </c>
      <c r="BR60" s="5"/>
      <c r="BT60" s="5" t="str">
        <f t="shared" si="4747"/>
        <v>HNB First Bank - Headland, AL</v>
      </c>
      <c r="BU60" s="5" t="str">
        <f t="shared" si="4748"/>
        <v/>
      </c>
      <c r="BV60" s="5" t="str">
        <f t="shared" si="4749"/>
        <v/>
      </c>
      <c r="BW60" s="5" t="str">
        <f t="shared" si="4750"/>
        <v>McGehee Bank - McGehee, AR</v>
      </c>
      <c r="BX60" s="5" t="str">
        <f t="shared" si="4751"/>
        <v>Commercial Bank of California - Irvine, CA</v>
      </c>
      <c r="BY60" s="5" t="str">
        <f t="shared" si="4752"/>
        <v>San Luis Valley Federal Bank - Alamosa, CO</v>
      </c>
      <c r="BZ60" s="5" t="str">
        <f t="shared" si="4753"/>
        <v/>
      </c>
      <c r="CA60" s="5" t="str">
        <f t="shared" si="4754"/>
        <v/>
      </c>
      <c r="CB60" s="5" t="str">
        <f t="shared" si="4755"/>
        <v>First Federal Bank - Lake City, FL</v>
      </c>
      <c r="CC60" s="5" t="str">
        <f t="shared" si="4756"/>
        <v>First Bank of Coastal Georgia - Pembroke, GA</v>
      </c>
      <c r="CD60" s="5" t="str">
        <f t="shared" si="4757"/>
        <v/>
      </c>
      <c r="CE60" s="5" t="str">
        <f t="shared" si="4758"/>
        <v/>
      </c>
      <c r="CF60" s="5" t="str">
        <f t="shared" si="4759"/>
        <v>Campus State Bank - Campus, IL</v>
      </c>
      <c r="CG60" s="5" t="str">
        <f t="shared" si="4760"/>
        <v>Hoosier Heartland State Bank - Crawfordsville, IN</v>
      </c>
      <c r="CH60" s="5" t="str">
        <f t="shared" si="4761"/>
        <v>Connection Bank - Fort Madison, IA</v>
      </c>
      <c r="CI60" s="5" t="str">
        <f t="shared" si="4762"/>
        <v>Farmers National Bank - Phillipsburg, KS</v>
      </c>
      <c r="CJ60" s="5" t="str">
        <f t="shared" si="4763"/>
        <v>First Kentucky Bank, Inc. - Mayfield, KY</v>
      </c>
      <c r="CK60" s="5" t="str">
        <f t="shared" si="4764"/>
        <v>First National Bank of Louisiana - Crowley, LA</v>
      </c>
      <c r="CL60" s="5" t="str">
        <f t="shared" si="4765"/>
        <v/>
      </c>
      <c r="CM60" s="5" t="str">
        <f t="shared" si="4766"/>
        <v/>
      </c>
      <c r="CN60" s="5" t="str">
        <f t="shared" si="4767"/>
        <v>Martha's Vineyard Bank - Edgartown, MA</v>
      </c>
      <c r="CO60" s="5" t="str">
        <f t="shared" si="4768"/>
        <v>Northpointe Bank - Grand Rapids, MI</v>
      </c>
      <c r="CP60" s="5" t="str">
        <f t="shared" si="4769"/>
        <v>Farmers and Merchants State Bank of Appleton - Appleton, MN</v>
      </c>
      <c r="CQ60" s="5" t="str">
        <f t="shared" si="4770"/>
        <v>The Citizens National Bank of Meridian - Meridian, MS</v>
      </c>
      <c r="CR60" s="5" t="str">
        <f t="shared" si="4771"/>
        <v>Community Bank of El Dorado Springs - El Dorado Springs, MO</v>
      </c>
      <c r="CS60" s="5" t="str">
        <f t="shared" si="4772"/>
        <v/>
      </c>
      <c r="CT60" s="5" t="str">
        <f t="shared" si="4773"/>
        <v>Elkhorn Valley Bank &amp; Trust - Norfolk, NE</v>
      </c>
      <c r="CU60" s="5" t="str">
        <f t="shared" si="4774"/>
        <v/>
      </c>
      <c r="CV60" s="5" t="str">
        <f t="shared" si="4775"/>
        <v/>
      </c>
      <c r="CW60" s="5" t="str">
        <f t="shared" si="4776"/>
        <v>United Roosevelt Savings Bank - Carteret, NJ</v>
      </c>
      <c r="CX60" s="5" t="str">
        <f t="shared" si="4777"/>
        <v/>
      </c>
      <c r="CY60" s="5" t="str">
        <f t="shared" si="4778"/>
        <v>Carver Federal Savings Bank - New York, NY</v>
      </c>
      <c r="CZ60" s="5" t="str">
        <f t="shared" si="4779"/>
        <v/>
      </c>
      <c r="DA60" s="5" t="str">
        <f t="shared" si="4780"/>
        <v>Stock Growers Bank - Forman, ND</v>
      </c>
      <c r="DB60" s="5" t="str">
        <f t="shared" si="4781"/>
        <v>Liberty Bank - Ironton, OH</v>
      </c>
      <c r="DC60" s="5" t="str">
        <f t="shared" si="4782"/>
        <v>First Bank - Erick, OK</v>
      </c>
      <c r="DD60" s="5" t="str">
        <f t="shared" si="4783"/>
        <v/>
      </c>
      <c r="DE60" s="5" t="str">
        <f t="shared" si="4784"/>
        <v>Huntingdon Savings Bank - Huntingdon, PA</v>
      </c>
      <c r="DF60" s="5" t="str">
        <f t="shared" si="4785"/>
        <v/>
      </c>
      <c r="DG60" s="5" t="str">
        <f t="shared" si="4786"/>
        <v/>
      </c>
      <c r="DH60" s="5" t="str">
        <f t="shared" si="4787"/>
        <v>The Farmers State Bank of Turton - Turton, SD</v>
      </c>
      <c r="DI60" s="5" t="str">
        <f t="shared" si="4788"/>
        <v>First National Bank - Oneida, TN</v>
      </c>
      <c r="DJ60" s="5" t="str">
        <f t="shared" si="4789"/>
        <v>Citizens Bank - Amarillo, TX</v>
      </c>
      <c r="DK60" s="5" t="str">
        <f t="shared" si="4790"/>
        <v/>
      </c>
      <c r="DL60" s="5" t="str">
        <f t="shared" si="4791"/>
        <v/>
      </c>
      <c r="DM60" s="5" t="str">
        <f t="shared" si="4792"/>
        <v>The Freedom Bank of Virginia - Fairfax, VA</v>
      </c>
      <c r="DN60" s="5" t="str">
        <f t="shared" si="4793"/>
        <v/>
      </c>
      <c r="DO60" s="5" t="str">
        <f t="shared" si="4794"/>
        <v/>
      </c>
      <c r="DP60" s="5" t="str">
        <f t="shared" si="4795"/>
        <v>DMB Community Bank - Madison, WI</v>
      </c>
      <c r="DQ60" s="5" t="str">
        <f t="shared" si="4796"/>
        <v/>
      </c>
    </row>
    <row r="61" spans="1:121" x14ac:dyDescent="0.25">
      <c r="A61">
        <v>60</v>
      </c>
      <c r="B61" s="5">
        <v>1008709</v>
      </c>
      <c r="C61" t="str">
        <f t="shared" si="0"/>
        <v>Merchants &amp; Farmers Bank of Greene County - Eutaw, AL</v>
      </c>
      <c r="D61" s="21" t="s">
        <v>747</v>
      </c>
      <c r="E61" s="19" t="s">
        <v>2861</v>
      </c>
      <c r="F61" s="19" t="s">
        <v>2805</v>
      </c>
      <c r="G61" s="19"/>
      <c r="K61" s="27">
        <v>52</v>
      </c>
      <c r="L61" s="28" t="str">
        <f>IF(HLOOKUP('Peer Comparison Tool'!$E$6,StateDropdownData,K61+1,FALSE)=0,"",HLOOKUP('Peer Comparison Tool'!$E$6,StateDropdownData,K61+1,FALSE))</f>
        <v>First National Bank of Kentucky - Carrollton, KY</v>
      </c>
      <c r="M61" s="29">
        <f>IF(HLOOKUP('Peer Comparison Tool'!$E$6,[0]!DropdownData,K61+1,FALSE)=0,"",HLOOKUP('Peer Comparison Tool'!$E$6,[0]!DropdownData,K61+1,FALSE))</f>
        <v>1015157</v>
      </c>
      <c r="N61" s="27">
        <v>52</v>
      </c>
      <c r="O61" s="28" t="str">
        <f>IF(HLOOKUP('Peer Comparison Tool'!$G$6,StateDropdownData,N61+1,FALSE)=0,"",HLOOKUP('Peer Comparison Tool'!$G$6,StateDropdownData,N61+1,FALSE))</f>
        <v>First National Bank of Middle Tennessee - McMinnville, TN</v>
      </c>
      <c r="P61" s="29">
        <f>IF(HLOOKUP('Peer Comparison Tool'!$G$6,DropdownData,N61+1,FALSE)=0,"",HLOOKUP('Peer Comparison Tool'!$G$6,DropdownData,N61+1,FALSE))</f>
        <v>1005224</v>
      </c>
      <c r="Q61" s="27">
        <v>52</v>
      </c>
      <c r="R61" s="28" t="str">
        <f>IF(HLOOKUP('Peer Comparison Tool'!$I$6,StateDropdownData,Q61+1,FALSE)=0,"",HLOOKUP('Peer Comparison Tool'!$I$6,StateDropdownData,Q61+1,FALSE))</f>
        <v>Horizon Bank - Michigan City, IN</v>
      </c>
      <c r="S61" s="29">
        <f>IF(HLOOKUP('Peer Comparison Tool'!$I$6,DropdownData,Q61+1,FALSE)=0,"",HLOOKUP('Peer Comparison Tool'!$I$6,DropdownData,Q61+1,FALSE))</f>
        <v>1005728</v>
      </c>
      <c r="T61" s="5">
        <f t="shared" si="4802"/>
        <v>1008828</v>
      </c>
      <c r="U61" s="5" t="str">
        <f t="shared" si="4802"/>
        <v/>
      </c>
      <c r="V61" s="5" t="str">
        <f t="shared" si="4802"/>
        <v/>
      </c>
      <c r="W61" s="5">
        <f t="shared" si="4802"/>
        <v>1005364</v>
      </c>
      <c r="X61" s="5">
        <f t="shared" si="4802"/>
        <v>4100034</v>
      </c>
      <c r="Y61" s="5">
        <f t="shared" si="4802"/>
        <v>4146528</v>
      </c>
      <c r="Z61" s="5" t="str">
        <f t="shared" si="4802"/>
        <v/>
      </c>
      <c r="AA61" s="5" t="str">
        <f t="shared" si="4802"/>
        <v/>
      </c>
      <c r="AB61" s="5">
        <f t="shared" si="4802"/>
        <v>1005166</v>
      </c>
      <c r="AC61" s="5">
        <f t="shared" si="4802"/>
        <v>1013368</v>
      </c>
      <c r="AD61" s="5" t="str">
        <f t="shared" si="4803"/>
        <v/>
      </c>
      <c r="AE61" s="5" t="str">
        <f t="shared" si="4803"/>
        <v/>
      </c>
      <c r="AF61" s="5">
        <f t="shared" si="4803"/>
        <v>13355743</v>
      </c>
      <c r="AG61" s="5">
        <f t="shared" si="4803"/>
        <v>1005728</v>
      </c>
      <c r="AH61" s="5">
        <f t="shared" si="4803"/>
        <v>1001692</v>
      </c>
      <c r="AI61" s="5">
        <f t="shared" si="4803"/>
        <v>1005053</v>
      </c>
      <c r="AJ61" s="5">
        <f t="shared" si="4803"/>
        <v>1015157</v>
      </c>
      <c r="AK61" s="5">
        <f t="shared" si="4803"/>
        <v>1012784</v>
      </c>
      <c r="AL61" s="5" t="str">
        <f t="shared" si="4803"/>
        <v/>
      </c>
      <c r="AM61" s="5" t="str">
        <f t="shared" si="4803"/>
        <v/>
      </c>
      <c r="AN61" s="5">
        <f t="shared" si="4804"/>
        <v>4050919</v>
      </c>
      <c r="AO61" s="5">
        <f t="shared" si="4804"/>
        <v>4057350</v>
      </c>
      <c r="AP61" s="5">
        <f t="shared" si="4804"/>
        <v>1012970</v>
      </c>
      <c r="AQ61" s="5">
        <f t="shared" si="4804"/>
        <v>1004270</v>
      </c>
      <c r="AR61" s="5">
        <f t="shared" si="4804"/>
        <v>1012685</v>
      </c>
      <c r="AS61" s="5" t="str">
        <f t="shared" si="4804"/>
        <v/>
      </c>
      <c r="AT61" s="5">
        <f t="shared" si="4804"/>
        <v>1023153</v>
      </c>
      <c r="AU61" s="5" t="str">
        <f t="shared" si="4804"/>
        <v/>
      </c>
      <c r="AV61" s="5" t="str">
        <f t="shared" si="4804"/>
        <v/>
      </c>
      <c r="AW61" s="5">
        <f t="shared" si="4804"/>
        <v>1023438</v>
      </c>
      <c r="AX61" s="5" t="str">
        <f t="shared" si="4805"/>
        <v/>
      </c>
      <c r="AY61" s="5">
        <f t="shared" si="4805"/>
        <v>1007225</v>
      </c>
      <c r="AZ61" s="5" t="str">
        <f t="shared" si="4805"/>
        <v/>
      </c>
      <c r="BA61" s="5">
        <f t="shared" si="4805"/>
        <v>1014994</v>
      </c>
      <c r="BB61" s="5">
        <f t="shared" si="4805"/>
        <v>1002995</v>
      </c>
      <c r="BC61" s="5">
        <f t="shared" si="4805"/>
        <v>1011832</v>
      </c>
      <c r="BD61" s="5" t="str">
        <f t="shared" si="4805"/>
        <v/>
      </c>
      <c r="BE61" s="5">
        <f t="shared" si="4805"/>
        <v>4120235</v>
      </c>
      <c r="BF61" s="5" t="str">
        <f t="shared" si="4805"/>
        <v/>
      </c>
      <c r="BG61" s="5" t="str">
        <f t="shared" si="4805"/>
        <v/>
      </c>
      <c r="BH61" s="5">
        <f t="shared" si="4806"/>
        <v>1008097</v>
      </c>
      <c r="BI61" s="5">
        <f t="shared" si="4806"/>
        <v>1005224</v>
      </c>
      <c r="BJ61" s="5">
        <f t="shared" si="4806"/>
        <v>1011543</v>
      </c>
      <c r="BK61" s="5" t="str">
        <f t="shared" si="4806"/>
        <v/>
      </c>
      <c r="BL61" s="5" t="str">
        <f t="shared" si="4806"/>
        <v/>
      </c>
      <c r="BM61" s="5">
        <f t="shared" si="4806"/>
        <v>1013302</v>
      </c>
      <c r="BN61" s="5" t="str">
        <f t="shared" si="4806"/>
        <v/>
      </c>
      <c r="BO61" s="5" t="str">
        <f t="shared" si="4806"/>
        <v/>
      </c>
      <c r="BP61" s="5">
        <f t="shared" si="4806"/>
        <v>1001865</v>
      </c>
      <c r="BQ61" s="5" t="str">
        <f t="shared" si="4806"/>
        <v/>
      </c>
      <c r="BR61" s="5"/>
      <c r="BT61" s="5" t="str">
        <f t="shared" si="4747"/>
        <v>Liberty Bank - Geraldine, AL</v>
      </c>
      <c r="BU61" s="5" t="str">
        <f t="shared" si="4748"/>
        <v/>
      </c>
      <c r="BV61" s="5" t="str">
        <f t="shared" si="4749"/>
        <v/>
      </c>
      <c r="BW61" s="5" t="str">
        <f t="shared" si="4750"/>
        <v>Merchants &amp; Planters Bank - Newport, AR</v>
      </c>
      <c r="BX61" s="5" t="str">
        <f t="shared" si="4751"/>
        <v>Commonwealth Business Bank - Los Angeles, CA</v>
      </c>
      <c r="BY61" s="5" t="str">
        <f t="shared" si="4752"/>
        <v>Solera National Bank - Lakewood, CO</v>
      </c>
      <c r="BZ61" s="5" t="str">
        <f t="shared" si="4753"/>
        <v/>
      </c>
      <c r="CA61" s="5" t="str">
        <f t="shared" si="4754"/>
        <v/>
      </c>
      <c r="CB61" s="5" t="str">
        <f t="shared" si="4755"/>
        <v>First National Bank of Pasco - Dade City, FL</v>
      </c>
      <c r="CC61" s="5" t="str">
        <f t="shared" si="4756"/>
        <v>First Bank of Pike - Molena, GA</v>
      </c>
      <c r="CD61" s="5" t="str">
        <f t="shared" si="4757"/>
        <v/>
      </c>
      <c r="CE61" s="5" t="str">
        <f t="shared" si="4758"/>
        <v/>
      </c>
      <c r="CF61" s="5" t="str">
        <f t="shared" si="4759"/>
        <v>Canadian Imperial Bank of Commerce - Chicago Branch - Chicago, IL</v>
      </c>
      <c r="CG61" s="5" t="str">
        <f t="shared" si="4760"/>
        <v>Horizon Bank - Michigan City, IN</v>
      </c>
      <c r="CH61" s="5" t="str">
        <f t="shared" si="4761"/>
        <v>Cornerstone Bank - Clarinda, IA</v>
      </c>
      <c r="CI61" s="5" t="str">
        <f t="shared" si="4762"/>
        <v>Farmers State Bank - Wathena, KS</v>
      </c>
      <c r="CJ61" s="5" t="str">
        <f t="shared" si="4763"/>
        <v>First National Bank of Kentucky - Carrollton, KY</v>
      </c>
      <c r="CK61" s="5" t="str">
        <f t="shared" si="4764"/>
        <v>First National Bank USA - Boutte, LA</v>
      </c>
      <c r="CL61" s="5" t="str">
        <f t="shared" si="4765"/>
        <v/>
      </c>
      <c r="CM61" s="5" t="str">
        <f t="shared" si="4766"/>
        <v/>
      </c>
      <c r="CN61" s="5" t="str">
        <f t="shared" si="4767"/>
        <v>MassMutual Private Wealth &amp; Trust, FSB - Springfield, MA</v>
      </c>
      <c r="CO61" s="5" t="str">
        <f t="shared" si="4768"/>
        <v>Northstar Bank - Bad Axe, MI</v>
      </c>
      <c r="CP61" s="5" t="str">
        <f t="shared" si="4769"/>
        <v>Farmers and Merchants State Bank of Pierz - Pierz, MN</v>
      </c>
      <c r="CQ61" s="5" t="str">
        <f t="shared" si="4770"/>
        <v>The Cleveland State Bank - Cleveland, MS</v>
      </c>
      <c r="CR61" s="5" t="str">
        <f t="shared" si="4771"/>
        <v>Community Bank of Marshall - Marshall, MO</v>
      </c>
      <c r="CS61" s="5" t="str">
        <f t="shared" si="4772"/>
        <v/>
      </c>
      <c r="CT61" s="5" t="str">
        <f t="shared" si="4773"/>
        <v>Enterprise Bank - Omaha, NE</v>
      </c>
      <c r="CU61" s="5" t="str">
        <f t="shared" si="4774"/>
        <v/>
      </c>
      <c r="CV61" s="5" t="str">
        <f t="shared" si="4775"/>
        <v/>
      </c>
      <c r="CW61" s="5" t="str">
        <f t="shared" si="4776"/>
        <v>Unity Bank - Clinton, NJ</v>
      </c>
      <c r="CX61" s="5" t="str">
        <f t="shared" si="4777"/>
        <v/>
      </c>
      <c r="CY61" s="5" t="str">
        <f t="shared" si="4778"/>
        <v>Cattaraugus County Bank - Little Valley, NY</v>
      </c>
      <c r="CZ61" s="5" t="str">
        <f t="shared" si="4779"/>
        <v/>
      </c>
      <c r="DA61" s="5" t="str">
        <f t="shared" si="4780"/>
        <v>Strasburg State Bank - Strasburg, ND</v>
      </c>
      <c r="DB61" s="5" t="str">
        <f t="shared" si="4781"/>
        <v>Liberty Savings Bank, F.S.B. - Wilmington, OH</v>
      </c>
      <c r="DC61" s="5" t="str">
        <f t="shared" si="4782"/>
        <v>First Bank &amp; Trust Company - Perry, OK</v>
      </c>
      <c r="DD61" s="5" t="str">
        <f t="shared" si="4783"/>
        <v/>
      </c>
      <c r="DE61" s="5" t="str">
        <f t="shared" si="4784"/>
        <v>Hyperion Bank - Philadelphia, PA</v>
      </c>
      <c r="DF61" s="5" t="str">
        <f t="shared" si="4785"/>
        <v/>
      </c>
      <c r="DG61" s="5" t="str">
        <f t="shared" si="4786"/>
        <v/>
      </c>
      <c r="DH61" s="5" t="str">
        <f t="shared" si="4787"/>
        <v>The First National Bank in Sioux Falls - Sioux Falls, SD</v>
      </c>
      <c r="DI61" s="5" t="str">
        <f t="shared" si="4788"/>
        <v>First National Bank of Middle Tennessee - McMinnville, TN</v>
      </c>
      <c r="DJ61" s="5" t="str">
        <f t="shared" si="4789"/>
        <v>Citizens Bank, National Association - Abilene, TX</v>
      </c>
      <c r="DK61" s="5" t="str">
        <f t="shared" si="4790"/>
        <v/>
      </c>
      <c r="DL61" s="5" t="str">
        <f t="shared" si="4791"/>
        <v/>
      </c>
      <c r="DM61" s="5" t="str">
        <f t="shared" si="4792"/>
        <v>The National Bank of Blacksburg - Blacksburg, VA</v>
      </c>
      <c r="DN61" s="5" t="str">
        <f t="shared" si="4793"/>
        <v/>
      </c>
      <c r="DO61" s="5" t="str">
        <f t="shared" si="4794"/>
        <v/>
      </c>
      <c r="DP61" s="5" t="str">
        <f t="shared" si="4795"/>
        <v>East Wisconsin Savings Bank - Kaukauna, WI</v>
      </c>
      <c r="DQ61" s="5" t="str">
        <f t="shared" si="4796"/>
        <v/>
      </c>
    </row>
    <row r="62" spans="1:121" x14ac:dyDescent="0.25">
      <c r="A62">
        <v>61</v>
      </c>
      <c r="B62" s="5">
        <v>1007666</v>
      </c>
      <c r="C62" t="str">
        <f t="shared" si="0"/>
        <v>Merit Bank - Huntsville, AL</v>
      </c>
      <c r="D62" s="21" t="s">
        <v>5677</v>
      </c>
      <c r="E62" s="19" t="s">
        <v>2868</v>
      </c>
      <c r="F62" s="19" t="s">
        <v>2805</v>
      </c>
      <c r="G62" s="19"/>
      <c r="K62" s="27">
        <v>53</v>
      </c>
      <c r="L62" s="28" t="str">
        <f>IF(HLOOKUP('Peer Comparison Tool'!$E$6,StateDropdownData,K62+1,FALSE)=0,"",HLOOKUP('Peer Comparison Tool'!$E$6,StateDropdownData,K62+1,FALSE))</f>
        <v>First National Bank of Manchester - Manchester, KY</v>
      </c>
      <c r="M62" s="29">
        <f>IF(HLOOKUP('Peer Comparison Tool'!$E$6,[0]!DropdownData,K62+1,FALSE)=0,"",HLOOKUP('Peer Comparison Tool'!$E$6,[0]!DropdownData,K62+1,FALSE))</f>
        <v>1012854</v>
      </c>
      <c r="N62" s="27">
        <v>53</v>
      </c>
      <c r="O62" s="28" t="str">
        <f>IF(HLOOKUP('Peer Comparison Tool'!$G$6,StateDropdownData,N62+1,FALSE)=0,"",HLOOKUP('Peer Comparison Tool'!$G$6,StateDropdownData,N62+1,FALSE))</f>
        <v>First National Bank of Pulaski - Pulaski, TN</v>
      </c>
      <c r="P62" s="29">
        <f>IF(HLOOKUP('Peer Comparison Tool'!$G$6,DropdownData,N62+1,FALSE)=0,"",HLOOKUP('Peer Comparison Tool'!$G$6,DropdownData,N62+1,FALSE))</f>
        <v>1015944</v>
      </c>
      <c r="Q62" s="27">
        <v>53</v>
      </c>
      <c r="R62" s="28" t="str">
        <f>IF(HLOOKUP('Peer Comparison Tool'!$I$6,StateDropdownData,Q62+1,FALSE)=0,"",HLOOKUP('Peer Comparison Tool'!$I$6,StateDropdownData,Q62+1,FALSE))</f>
        <v>Jackson County Bank - Seymour, IN</v>
      </c>
      <c r="S62" s="29">
        <f>IF(HLOOKUP('Peer Comparison Tool'!$I$6,DropdownData,Q62+1,FALSE)=0,"",HLOOKUP('Peer Comparison Tool'!$I$6,DropdownData,Q62+1,FALSE))</f>
        <v>1014921</v>
      </c>
      <c r="T62" s="5">
        <f t="shared" si="4802"/>
        <v>1009783</v>
      </c>
      <c r="U62" s="5" t="str">
        <f t="shared" si="4802"/>
        <v/>
      </c>
      <c r="V62" s="5" t="str">
        <f t="shared" si="4802"/>
        <v/>
      </c>
      <c r="W62" s="5">
        <f t="shared" si="4802"/>
        <v>1011881</v>
      </c>
      <c r="X62" s="5">
        <f t="shared" si="4802"/>
        <v>4056637</v>
      </c>
      <c r="Y62" s="5">
        <f t="shared" si="4802"/>
        <v>1016070</v>
      </c>
      <c r="Z62" s="5" t="str">
        <f t="shared" si="4802"/>
        <v/>
      </c>
      <c r="AA62" s="5" t="str">
        <f t="shared" si="4802"/>
        <v/>
      </c>
      <c r="AB62" s="5">
        <f t="shared" si="4802"/>
        <v>1005248</v>
      </c>
      <c r="AC62" s="5">
        <f t="shared" si="4802"/>
        <v>4057354</v>
      </c>
      <c r="AD62" s="5" t="str">
        <f t="shared" si="4803"/>
        <v/>
      </c>
      <c r="AE62" s="5" t="str">
        <f t="shared" si="4803"/>
        <v/>
      </c>
      <c r="AF62" s="5">
        <f t="shared" si="4803"/>
        <v>1016293</v>
      </c>
      <c r="AG62" s="5">
        <f t="shared" si="4803"/>
        <v>1014921</v>
      </c>
      <c r="AH62" s="5">
        <f t="shared" si="4803"/>
        <v>1014317</v>
      </c>
      <c r="AI62" s="5">
        <f t="shared" si="4803"/>
        <v>1011388</v>
      </c>
      <c r="AJ62" s="5">
        <f t="shared" si="4803"/>
        <v>1012854</v>
      </c>
      <c r="AK62" s="5">
        <f t="shared" si="4803"/>
        <v>1013041</v>
      </c>
      <c r="AL62" s="5" t="str">
        <f t="shared" si="4803"/>
        <v/>
      </c>
      <c r="AM62" s="5" t="str">
        <f t="shared" si="4803"/>
        <v/>
      </c>
      <c r="AN62" s="5">
        <f t="shared" si="4804"/>
        <v>1006350</v>
      </c>
      <c r="AO62" s="5">
        <f t="shared" si="4804"/>
        <v>1009525</v>
      </c>
      <c r="AP62" s="5">
        <f t="shared" si="4804"/>
        <v>1016354</v>
      </c>
      <c r="AQ62" s="5">
        <f t="shared" si="4804"/>
        <v>1012593</v>
      </c>
      <c r="AR62" s="5">
        <f t="shared" si="4804"/>
        <v>1991025</v>
      </c>
      <c r="AS62" s="5" t="str">
        <f t="shared" si="4804"/>
        <v/>
      </c>
      <c r="AT62" s="5">
        <f t="shared" si="4804"/>
        <v>1002507</v>
      </c>
      <c r="AU62" s="5" t="str">
        <f t="shared" si="4804"/>
        <v/>
      </c>
      <c r="AV62" s="5" t="str">
        <f t="shared" si="4804"/>
        <v/>
      </c>
      <c r="AW62" s="5">
        <f t="shared" si="4804"/>
        <v>1006909</v>
      </c>
      <c r="AX62" s="5" t="str">
        <f t="shared" si="4805"/>
        <v/>
      </c>
      <c r="AY62" s="5">
        <f t="shared" si="4805"/>
        <v>1004953</v>
      </c>
      <c r="AZ62" s="5" t="str">
        <f t="shared" si="4805"/>
        <v/>
      </c>
      <c r="BA62" s="5">
        <f t="shared" si="4805"/>
        <v>1013472</v>
      </c>
      <c r="BB62" s="5">
        <f t="shared" si="4805"/>
        <v>1001523</v>
      </c>
      <c r="BC62" s="5">
        <f t="shared" si="4805"/>
        <v>1021713</v>
      </c>
      <c r="BD62" s="5" t="str">
        <f t="shared" si="4805"/>
        <v/>
      </c>
      <c r="BE62" s="5">
        <f t="shared" si="4805"/>
        <v>1015127</v>
      </c>
      <c r="BF62" s="5" t="str">
        <f t="shared" si="4805"/>
        <v/>
      </c>
      <c r="BG62" s="5" t="str">
        <f t="shared" si="4805"/>
        <v/>
      </c>
      <c r="BH62" s="5">
        <f t="shared" si="4806"/>
        <v>1007641</v>
      </c>
      <c r="BI62" s="5">
        <f t="shared" si="4806"/>
        <v>1015944</v>
      </c>
      <c r="BJ62" s="5">
        <f t="shared" si="4806"/>
        <v>1004906</v>
      </c>
      <c r="BK62" s="5" t="str">
        <f t="shared" si="4806"/>
        <v/>
      </c>
      <c r="BL62" s="5" t="str">
        <f t="shared" si="4806"/>
        <v/>
      </c>
      <c r="BM62" s="5">
        <f t="shared" si="4806"/>
        <v>1006379</v>
      </c>
      <c r="BN62" s="5" t="str">
        <f t="shared" si="4806"/>
        <v/>
      </c>
      <c r="BO62" s="5" t="str">
        <f t="shared" si="4806"/>
        <v/>
      </c>
      <c r="BP62" s="5">
        <f t="shared" si="4806"/>
        <v>1011339</v>
      </c>
      <c r="BQ62" s="5" t="str">
        <f t="shared" si="4806"/>
        <v/>
      </c>
      <c r="BR62" s="5"/>
      <c r="BT62" s="5" t="str">
        <f t="shared" si="4747"/>
        <v>Local Bank - Tuscaloosa, AL</v>
      </c>
      <c r="BU62" s="5" t="str">
        <f t="shared" si="4748"/>
        <v/>
      </c>
      <c r="BV62" s="5" t="str">
        <f t="shared" si="4749"/>
        <v/>
      </c>
      <c r="BW62" s="5" t="str">
        <f t="shared" si="4750"/>
        <v>Merchants and Farmers Bank - Dumas, AR</v>
      </c>
      <c r="BX62" s="5" t="str">
        <f t="shared" si="4751"/>
        <v>Community Bank of Santa Maria - Santa Maria, CA</v>
      </c>
      <c r="BY62" s="5" t="str">
        <f t="shared" si="4752"/>
        <v>Stockmens Bank - Colorado Springs, CO</v>
      </c>
      <c r="BZ62" s="5" t="str">
        <f t="shared" si="4753"/>
        <v/>
      </c>
      <c r="CA62" s="5" t="str">
        <f t="shared" si="4754"/>
        <v/>
      </c>
      <c r="CB62" s="5" t="str">
        <f t="shared" si="4755"/>
        <v>First National Bank of Wauchula - Wauchula, FL</v>
      </c>
      <c r="CC62" s="5" t="str">
        <f t="shared" si="4756"/>
        <v>First Century Bank, National Association - Commerce, GA</v>
      </c>
      <c r="CD62" s="5" t="str">
        <f t="shared" si="4757"/>
        <v/>
      </c>
      <c r="CE62" s="5" t="str">
        <f t="shared" si="4758"/>
        <v/>
      </c>
      <c r="CF62" s="5" t="str">
        <f t="shared" si="4759"/>
        <v>Carrollton Bank - Carrollton, IL</v>
      </c>
      <c r="CG62" s="5" t="str">
        <f t="shared" si="4760"/>
        <v>Jackson County Bank - Seymour, IN</v>
      </c>
      <c r="CH62" s="5" t="str">
        <f t="shared" si="4761"/>
        <v>Corydon State Bank - Corydon, IA</v>
      </c>
      <c r="CI62" s="5" t="str">
        <f t="shared" si="4762"/>
        <v>Farmers State Bank - Phillipsburg, KS</v>
      </c>
      <c r="CJ62" s="5" t="str">
        <f t="shared" si="4763"/>
        <v>First National Bank of Manchester - Manchester, KY</v>
      </c>
      <c r="CK62" s="5" t="str">
        <f t="shared" si="4764"/>
        <v>First National Bankers Bank - Baton Rouge, LA</v>
      </c>
      <c r="CL62" s="5" t="str">
        <f t="shared" si="4765"/>
        <v/>
      </c>
      <c r="CM62" s="5" t="str">
        <f t="shared" si="4766"/>
        <v/>
      </c>
      <c r="CN62" s="5" t="str">
        <f t="shared" si="4767"/>
        <v>Mechanics Cooperative Bank - Taunton, MA</v>
      </c>
      <c r="CO62" s="5" t="str">
        <f t="shared" si="4768"/>
        <v>Oxford Bank - Oxford, MI</v>
      </c>
      <c r="CP62" s="5" t="str">
        <f t="shared" si="4769"/>
        <v>Farmers State Bank of Hamel - Hamel, MN</v>
      </c>
      <c r="CQ62" s="5" t="str">
        <f t="shared" si="4770"/>
        <v>The Commercial Bank - De Kalb, MS</v>
      </c>
      <c r="CR62" s="5" t="str">
        <f t="shared" si="4771"/>
        <v>Community Bank of Memphis - Memphis, MO</v>
      </c>
      <c r="CS62" s="5" t="str">
        <f t="shared" si="4772"/>
        <v/>
      </c>
      <c r="CT62" s="5" t="str">
        <f t="shared" si="4773"/>
        <v>Equitable Bank - Grand Island, NE</v>
      </c>
      <c r="CU62" s="5" t="str">
        <f t="shared" si="4774"/>
        <v/>
      </c>
      <c r="CV62" s="5" t="str">
        <f t="shared" si="4775"/>
        <v/>
      </c>
      <c r="CW62" s="5" t="str">
        <f t="shared" si="4776"/>
        <v>Valley National Bank - Passaic, NJ</v>
      </c>
      <c r="CX62" s="5" t="str">
        <f t="shared" si="4777"/>
        <v/>
      </c>
      <c r="CY62" s="5" t="str">
        <f t="shared" si="4778"/>
        <v>Cayuga Lake National Bank - Union Springs, NY</v>
      </c>
      <c r="CZ62" s="5" t="str">
        <f t="shared" si="4779"/>
        <v/>
      </c>
      <c r="DA62" s="5" t="str">
        <f t="shared" si="4780"/>
        <v>The Bank of Tioga - Tioga, ND</v>
      </c>
      <c r="DB62" s="5" t="str">
        <f t="shared" si="4781"/>
        <v>Main Street Bank Corp. - Wooster, OH</v>
      </c>
      <c r="DC62" s="5" t="str">
        <f t="shared" si="4782"/>
        <v>First Bank &amp; Trust Company - Duncan, OK</v>
      </c>
      <c r="DD62" s="5" t="str">
        <f t="shared" si="4783"/>
        <v/>
      </c>
      <c r="DE62" s="5" t="str">
        <f t="shared" si="4784"/>
        <v>InFirst Bank - Indiana, PA</v>
      </c>
      <c r="DF62" s="5" t="str">
        <f t="shared" si="4785"/>
        <v/>
      </c>
      <c r="DG62" s="5" t="str">
        <f t="shared" si="4786"/>
        <v/>
      </c>
      <c r="DH62" s="5" t="str">
        <f t="shared" si="4787"/>
        <v>The First National Bank of Frederick - Frederick, SD</v>
      </c>
      <c r="DI62" s="5" t="str">
        <f t="shared" si="4788"/>
        <v>First National Bank of Pulaski - Pulaski, TN</v>
      </c>
      <c r="DJ62" s="5" t="str">
        <f t="shared" si="4789"/>
        <v>Citizens National Bank - Cameron, TX</v>
      </c>
      <c r="DK62" s="5" t="str">
        <f t="shared" si="4790"/>
        <v/>
      </c>
      <c r="DL62" s="5" t="str">
        <f t="shared" si="4791"/>
        <v/>
      </c>
      <c r="DM62" s="5" t="str">
        <f t="shared" si="4792"/>
        <v>The Old Point National Bank of Phoebus - Hampton, VA</v>
      </c>
      <c r="DN62" s="5" t="str">
        <f t="shared" si="4793"/>
        <v/>
      </c>
      <c r="DO62" s="5" t="str">
        <f t="shared" si="4794"/>
        <v/>
      </c>
      <c r="DP62" s="5" t="str">
        <f t="shared" si="4795"/>
        <v>Ergo Bank - Markesan, WI</v>
      </c>
      <c r="DQ62" s="5" t="str">
        <f t="shared" si="4796"/>
        <v/>
      </c>
    </row>
    <row r="63" spans="1:121" x14ac:dyDescent="0.25">
      <c r="A63">
        <v>62</v>
      </c>
      <c r="B63" s="5">
        <v>1022312</v>
      </c>
      <c r="C63" t="str">
        <f t="shared" si="0"/>
        <v>Metro Bank - Pell City, AL</v>
      </c>
      <c r="D63" s="21" t="s">
        <v>977</v>
      </c>
      <c r="E63" s="19" t="s">
        <v>2863</v>
      </c>
      <c r="F63" s="19" t="s">
        <v>2805</v>
      </c>
      <c r="G63" s="19"/>
      <c r="K63" s="27">
        <v>54</v>
      </c>
      <c r="L63" s="28" t="str">
        <f>IF(HLOOKUP('Peer Comparison Tool'!$E$6,StateDropdownData,K63+1,FALSE)=0,"",HLOOKUP('Peer Comparison Tool'!$E$6,StateDropdownData,K63+1,FALSE))</f>
        <v>First Southern National Bank - Lancaster, KY</v>
      </c>
      <c r="M63" s="29">
        <f>IF(HLOOKUP('Peer Comparison Tool'!$E$6,[0]!DropdownData,K63+1,FALSE)=0,"",HLOOKUP('Peer Comparison Tool'!$E$6,[0]!DropdownData,K63+1,FALSE))</f>
        <v>1012628</v>
      </c>
      <c r="N63" s="27">
        <v>54</v>
      </c>
      <c r="O63" s="28" t="str">
        <f>IF(HLOOKUP('Peer Comparison Tool'!$G$6,StateDropdownData,N63+1,FALSE)=0,"",HLOOKUP('Peer Comparison Tool'!$G$6,StateDropdownData,N63+1,FALSE))</f>
        <v>First National Bank of Tennessee - Livingston, TN</v>
      </c>
      <c r="P63" s="29">
        <f>IF(HLOOKUP('Peer Comparison Tool'!$G$6,DropdownData,N63+1,FALSE)=0,"",HLOOKUP('Peer Comparison Tool'!$G$6,DropdownData,N63+1,FALSE))</f>
        <v>1007587</v>
      </c>
      <c r="Q63" s="27">
        <v>54</v>
      </c>
      <c r="R63" s="28" t="str">
        <f>IF(HLOOKUP('Peer Comparison Tool'!$I$6,StateDropdownData,Q63+1,FALSE)=0,"",HLOOKUP('Peer Comparison Tool'!$I$6,StateDropdownData,Q63+1,FALSE))</f>
        <v>Kentland Bank - Kentland, IN</v>
      </c>
      <c r="S63" s="29">
        <f>IF(HLOOKUP('Peer Comparison Tool'!$I$6,DropdownData,Q63+1,FALSE)=0,"",HLOOKUP('Peer Comparison Tool'!$I$6,DropdownData,Q63+1,FALSE))</f>
        <v>1008586</v>
      </c>
      <c r="T63" s="5">
        <f t="shared" si="4802"/>
        <v>1009545</v>
      </c>
      <c r="U63" s="5" t="str">
        <f t="shared" si="4802"/>
        <v/>
      </c>
      <c r="V63" s="5" t="str">
        <f t="shared" si="4802"/>
        <v/>
      </c>
      <c r="W63" s="5">
        <f t="shared" si="4802"/>
        <v>1008202</v>
      </c>
      <c r="X63" s="5">
        <f t="shared" si="4802"/>
        <v>1007790</v>
      </c>
      <c r="Y63" s="5">
        <f t="shared" si="4802"/>
        <v>1005349</v>
      </c>
      <c r="Z63" s="5" t="str">
        <f t="shared" si="4802"/>
        <v/>
      </c>
      <c r="AA63" s="5" t="str">
        <f t="shared" si="4802"/>
        <v/>
      </c>
      <c r="AB63" s="5">
        <f t="shared" si="4802"/>
        <v>1006450</v>
      </c>
      <c r="AC63" s="5">
        <f t="shared" si="4802"/>
        <v>1001058</v>
      </c>
      <c r="AD63" s="5" t="str">
        <f t="shared" si="4803"/>
        <v/>
      </c>
      <c r="AE63" s="5" t="str">
        <f t="shared" si="4803"/>
        <v/>
      </c>
      <c r="AF63" s="5">
        <f t="shared" si="4803"/>
        <v>1007864</v>
      </c>
      <c r="AG63" s="5">
        <f t="shared" si="4803"/>
        <v>1008586</v>
      </c>
      <c r="AH63" s="5">
        <f t="shared" si="4803"/>
        <v>1009891</v>
      </c>
      <c r="AI63" s="5">
        <f t="shared" si="4803"/>
        <v>1011987</v>
      </c>
      <c r="AJ63" s="5">
        <f t="shared" si="4803"/>
        <v>1012628</v>
      </c>
      <c r="AK63" s="5">
        <f t="shared" si="4803"/>
        <v>1016360</v>
      </c>
      <c r="AL63" s="5" t="str">
        <f t="shared" si="4803"/>
        <v/>
      </c>
      <c r="AM63" s="5" t="str">
        <f t="shared" si="4803"/>
        <v/>
      </c>
      <c r="AN63" s="5">
        <f t="shared" si="4804"/>
        <v>1006021</v>
      </c>
      <c r="AO63" s="5">
        <f t="shared" si="4804"/>
        <v>1007327</v>
      </c>
      <c r="AP63" s="5">
        <f t="shared" si="4804"/>
        <v>1016059</v>
      </c>
      <c r="AQ63" s="5">
        <f t="shared" si="4804"/>
        <v>1012635</v>
      </c>
      <c r="AR63" s="5">
        <f t="shared" si="4804"/>
        <v>4065958</v>
      </c>
      <c r="AS63" s="5" t="str">
        <f t="shared" si="4804"/>
        <v/>
      </c>
      <c r="AT63" s="5">
        <f t="shared" si="4804"/>
        <v>1010075</v>
      </c>
      <c r="AU63" s="5" t="str">
        <f t="shared" si="4804"/>
        <v/>
      </c>
      <c r="AV63" s="5" t="str">
        <f t="shared" si="4804"/>
        <v/>
      </c>
      <c r="AW63" s="5" t="str">
        <f t="shared" si="4804"/>
        <v/>
      </c>
      <c r="AX63" s="5" t="str">
        <f t="shared" si="4805"/>
        <v/>
      </c>
      <c r="AY63" s="5">
        <f t="shared" si="4805"/>
        <v>1005678</v>
      </c>
      <c r="AZ63" s="5" t="str">
        <f t="shared" si="4805"/>
        <v/>
      </c>
      <c r="BA63" s="5">
        <f t="shared" si="4805"/>
        <v>1012434</v>
      </c>
      <c r="BB63" s="5">
        <f t="shared" si="4805"/>
        <v>1015592</v>
      </c>
      <c r="BC63" s="5">
        <f t="shared" si="4805"/>
        <v>1006027</v>
      </c>
      <c r="BD63" s="5" t="str">
        <f t="shared" si="4805"/>
        <v/>
      </c>
      <c r="BE63" s="5">
        <f t="shared" si="4805"/>
        <v>1014527</v>
      </c>
      <c r="BF63" s="5" t="str">
        <f t="shared" si="4805"/>
        <v/>
      </c>
      <c r="BG63" s="5" t="str">
        <f t="shared" si="4805"/>
        <v/>
      </c>
      <c r="BH63" s="5">
        <f t="shared" si="4806"/>
        <v>1007609</v>
      </c>
      <c r="BI63" s="5">
        <f t="shared" si="4806"/>
        <v>1007587</v>
      </c>
      <c r="BJ63" s="5">
        <f t="shared" si="4806"/>
        <v>1012589</v>
      </c>
      <c r="BK63" s="5" t="str">
        <f t="shared" si="4806"/>
        <v/>
      </c>
      <c r="BL63" s="5" t="str">
        <f t="shared" si="4806"/>
        <v/>
      </c>
      <c r="BM63" s="5">
        <f t="shared" si="4806"/>
        <v>4050678</v>
      </c>
      <c r="BN63" s="5" t="str">
        <f t="shared" si="4806"/>
        <v/>
      </c>
      <c r="BO63" s="5" t="str">
        <f t="shared" si="4806"/>
        <v/>
      </c>
      <c r="BP63" s="5">
        <f t="shared" si="4806"/>
        <v>1012228</v>
      </c>
      <c r="BQ63" s="5" t="str">
        <f t="shared" si="4806"/>
        <v/>
      </c>
      <c r="BR63" s="5"/>
      <c r="BT63" s="5" t="str">
        <f t="shared" si="4747"/>
        <v>Marion Community Bank - Marion, AL</v>
      </c>
      <c r="BU63" s="5" t="str">
        <f t="shared" si="4748"/>
        <v/>
      </c>
      <c r="BV63" s="5" t="str">
        <f t="shared" si="4749"/>
        <v/>
      </c>
      <c r="BW63" s="5" t="str">
        <f t="shared" si="4750"/>
        <v>Partners Bank - Helena, AR</v>
      </c>
      <c r="BX63" s="5" t="str">
        <f t="shared" si="4751"/>
        <v>Community Commerce Bank - Claremont, CA</v>
      </c>
      <c r="BY63" s="5" t="str">
        <f t="shared" si="4752"/>
        <v>The Citizens State Bank of Ouray - Ouray, CO</v>
      </c>
      <c r="BZ63" s="5" t="str">
        <f t="shared" si="4753"/>
        <v/>
      </c>
      <c r="CA63" s="5" t="str">
        <f t="shared" si="4754"/>
        <v/>
      </c>
      <c r="CB63" s="5" t="str">
        <f t="shared" si="4755"/>
        <v>First State Bank of the Florida Keys - Key West, FL</v>
      </c>
      <c r="CC63" s="5" t="str">
        <f t="shared" si="4756"/>
        <v>First Federal Savings &amp; Loan Association of Valdosta - Valdosta, GA</v>
      </c>
      <c r="CD63" s="5" t="str">
        <f t="shared" si="4757"/>
        <v/>
      </c>
      <c r="CE63" s="5" t="str">
        <f t="shared" si="4758"/>
        <v/>
      </c>
      <c r="CF63" s="5" t="str">
        <f t="shared" si="4759"/>
        <v>Casey State Bank - Casey, IL</v>
      </c>
      <c r="CG63" s="5" t="str">
        <f t="shared" si="4760"/>
        <v>Kentland Bank - Kentland, IN</v>
      </c>
      <c r="CH63" s="5" t="str">
        <f t="shared" si="4761"/>
        <v>County Bank - Sigourney, IA</v>
      </c>
      <c r="CI63" s="5" t="str">
        <f t="shared" si="4762"/>
        <v>Farmers State Bank - Fairview, KS</v>
      </c>
      <c r="CJ63" s="5" t="str">
        <f t="shared" si="4763"/>
        <v>First Southern National Bank - Lancaster, KY</v>
      </c>
      <c r="CK63" s="5" t="str">
        <f t="shared" si="4764"/>
        <v>Franklin State Bank &amp; Trust Company - Winnsboro, LA</v>
      </c>
      <c r="CL63" s="5" t="str">
        <f t="shared" si="4765"/>
        <v/>
      </c>
      <c r="CM63" s="5" t="str">
        <f t="shared" si="4766"/>
        <v/>
      </c>
      <c r="CN63" s="5" t="str">
        <f t="shared" si="4767"/>
        <v>Methuen Co-operative Bank - Methuen, MA</v>
      </c>
      <c r="CO63" s="5" t="str">
        <f t="shared" si="4768"/>
        <v>Peoples State Bank of Munising - Munising, MI</v>
      </c>
      <c r="CP63" s="5" t="str">
        <f t="shared" si="4769"/>
        <v>Farmers State Bank of Hoffman - Hoffman, MN</v>
      </c>
      <c r="CQ63" s="5" t="str">
        <f t="shared" si="4770"/>
        <v>The Jefferson Bank - Greenville, MS</v>
      </c>
      <c r="CR63" s="5" t="str">
        <f t="shared" si="4771"/>
        <v>Community Bank of Missouri - Richmond, MO</v>
      </c>
      <c r="CS63" s="5" t="str">
        <f t="shared" si="4772"/>
        <v/>
      </c>
      <c r="CT63" s="5" t="str">
        <f t="shared" si="4773"/>
        <v>Exchange Bank - Kearney, NE</v>
      </c>
      <c r="CU63" s="5" t="str">
        <f t="shared" si="4774"/>
        <v/>
      </c>
      <c r="CV63" s="5" t="str">
        <f t="shared" si="4775"/>
        <v/>
      </c>
      <c r="CW63" s="5" t="str">
        <f t="shared" si="4776"/>
        <v/>
      </c>
      <c r="CX63" s="5" t="str">
        <f t="shared" si="4777"/>
        <v/>
      </c>
      <c r="CY63" s="5" t="str">
        <f t="shared" si="4778"/>
        <v>Champlain National Bank - Willsboro, NY</v>
      </c>
      <c r="CZ63" s="5" t="str">
        <f t="shared" si="4779"/>
        <v/>
      </c>
      <c r="DA63" s="5" t="str">
        <f t="shared" si="4780"/>
        <v>The Citizens State Bank at Mohall - Mohall, ND</v>
      </c>
      <c r="DB63" s="5" t="str">
        <f t="shared" si="4781"/>
        <v>Mechanics Bank - Mansfield, OH</v>
      </c>
      <c r="DC63" s="5" t="str">
        <f t="shared" si="4782"/>
        <v>First Bank and Trust Company - Clinton, OK</v>
      </c>
      <c r="DD63" s="5" t="str">
        <f t="shared" si="4783"/>
        <v/>
      </c>
      <c r="DE63" s="5" t="str">
        <f t="shared" si="4784"/>
        <v>Investment Savings Bank - Altoona, PA</v>
      </c>
      <c r="DF63" s="5" t="str">
        <f t="shared" si="4785"/>
        <v/>
      </c>
      <c r="DG63" s="5" t="str">
        <f t="shared" si="4786"/>
        <v/>
      </c>
      <c r="DH63" s="5" t="str">
        <f t="shared" si="4787"/>
        <v>The Security State Bank - Emery, SD</v>
      </c>
      <c r="DI63" s="5" t="str">
        <f t="shared" si="4788"/>
        <v>First National Bank of Tennessee - Livingston, TN</v>
      </c>
      <c r="DJ63" s="5" t="str">
        <f t="shared" si="4789"/>
        <v>Citizens National Bank - Crockett, TX</v>
      </c>
      <c r="DK63" s="5" t="str">
        <f t="shared" si="4790"/>
        <v/>
      </c>
      <c r="DL63" s="5" t="str">
        <f t="shared" si="4791"/>
        <v/>
      </c>
      <c r="DM63" s="5" t="str">
        <f t="shared" si="4792"/>
        <v>TowneBank - Portsmouth, VA</v>
      </c>
      <c r="DN63" s="5" t="str">
        <f t="shared" si="4793"/>
        <v/>
      </c>
      <c r="DO63" s="5" t="str">
        <f t="shared" si="4794"/>
        <v/>
      </c>
      <c r="DP63" s="5" t="str">
        <f t="shared" si="4795"/>
        <v>Farmers &amp; Merchants Bank &amp; Trust - Marinette, WI</v>
      </c>
      <c r="DQ63" s="5" t="str">
        <f t="shared" si="4796"/>
        <v/>
      </c>
    </row>
    <row r="64" spans="1:121" x14ac:dyDescent="0.25">
      <c r="A64">
        <v>63</v>
      </c>
      <c r="B64" s="5">
        <v>1015421</v>
      </c>
      <c r="C64" t="str">
        <f t="shared" si="0"/>
        <v>MidSouth Bank - Dothan, AL</v>
      </c>
      <c r="D64" s="21" t="s">
        <v>61</v>
      </c>
      <c r="E64" s="19" t="s">
        <v>2815</v>
      </c>
      <c r="F64" s="19" t="s">
        <v>2805</v>
      </c>
      <c r="G64" s="19"/>
      <c r="K64" s="27">
        <v>55</v>
      </c>
      <c r="L64" s="28" t="str">
        <f>IF(HLOOKUP('Peer Comparison Tool'!$E$6,StateDropdownData,K64+1,FALSE)=0,"",HLOOKUP('Peer Comparison Tool'!$E$6,StateDropdownData,K64+1,FALSE))</f>
        <v>First State Bank - Irvington, KY</v>
      </c>
      <c r="M64" s="29">
        <f>IF(HLOOKUP('Peer Comparison Tool'!$E$6,[0]!DropdownData,K64+1,FALSE)=0,"",HLOOKUP('Peer Comparison Tool'!$E$6,[0]!DropdownData,K64+1,FALSE))</f>
        <v>1010916</v>
      </c>
      <c r="N64" s="27">
        <v>55</v>
      </c>
      <c r="O64" s="28" t="str">
        <f>IF(HLOOKUP('Peer Comparison Tool'!$G$6,StateDropdownData,N64+1,FALSE)=0,"",HLOOKUP('Peer Comparison Tool'!$G$6,StateDropdownData,N64+1,FALSE))</f>
        <v>First Peoples Bank of Tennessee - Jefferson City, TN</v>
      </c>
      <c r="P64" s="29">
        <f>IF(HLOOKUP('Peer Comparison Tool'!$G$6,DropdownData,N64+1,FALSE)=0,"",HLOOKUP('Peer Comparison Tool'!$G$6,DropdownData,N64+1,FALSE))</f>
        <v>1009230</v>
      </c>
      <c r="Q64" s="27">
        <v>55</v>
      </c>
      <c r="R64" s="28" t="str">
        <f>IF(HLOOKUP('Peer Comparison Tool'!$I$6,StateDropdownData,Q64+1,FALSE)=0,"",HLOOKUP('Peer Comparison Tool'!$I$6,StateDropdownData,Q64+1,FALSE))</f>
        <v>Kentland Federal Savings and Loan Association - Kentland, IN</v>
      </c>
      <c r="S64" s="29">
        <f>IF(HLOOKUP('Peer Comparison Tool'!$I$6,DropdownData,Q64+1,FALSE)=0,"",HLOOKUP('Peer Comparison Tool'!$I$6,DropdownData,Q64+1,FALSE))</f>
        <v>1000753</v>
      </c>
      <c r="T64" s="5">
        <f t="shared" si="4802"/>
        <v>1008709</v>
      </c>
      <c r="U64" s="5" t="str">
        <f t="shared" si="4802"/>
        <v/>
      </c>
      <c r="V64" s="5" t="str">
        <f t="shared" si="4802"/>
        <v/>
      </c>
      <c r="W64" s="5">
        <f t="shared" si="4802"/>
        <v>4056506</v>
      </c>
      <c r="X64" s="5">
        <f t="shared" si="4802"/>
        <v>4149589</v>
      </c>
      <c r="Y64" s="5">
        <f t="shared" si="4802"/>
        <v>1007604</v>
      </c>
      <c r="Z64" s="5" t="str">
        <f t="shared" si="4802"/>
        <v/>
      </c>
      <c r="AA64" s="5" t="str">
        <f t="shared" si="4802"/>
        <v/>
      </c>
      <c r="AB64" s="5">
        <f t="shared" si="4802"/>
        <v>4100810</v>
      </c>
      <c r="AC64" s="5">
        <f t="shared" si="4802"/>
        <v>4055918</v>
      </c>
      <c r="AD64" s="5" t="str">
        <f t="shared" si="4803"/>
        <v/>
      </c>
      <c r="AE64" s="5" t="str">
        <f t="shared" si="4803"/>
        <v/>
      </c>
      <c r="AF64" s="5">
        <f t="shared" si="4803"/>
        <v>1015434</v>
      </c>
      <c r="AG64" s="5">
        <f t="shared" si="4803"/>
        <v>1000753</v>
      </c>
      <c r="AH64" s="5">
        <f t="shared" si="4803"/>
        <v>1013975</v>
      </c>
      <c r="AI64" s="5">
        <f t="shared" si="4803"/>
        <v>1015996</v>
      </c>
      <c r="AJ64" s="5">
        <f t="shared" si="4803"/>
        <v>1010916</v>
      </c>
      <c r="AK64" s="5">
        <f t="shared" si="4803"/>
        <v>1013039</v>
      </c>
      <c r="AL64" s="5" t="str">
        <f t="shared" si="4803"/>
        <v/>
      </c>
      <c r="AM64" s="5" t="str">
        <f t="shared" si="4803"/>
        <v/>
      </c>
      <c r="AN64" s="5">
        <f t="shared" si="4804"/>
        <v>1000509</v>
      </c>
      <c r="AO64" s="5">
        <f t="shared" si="4804"/>
        <v>101282103</v>
      </c>
      <c r="AP64" s="5">
        <f t="shared" si="4804"/>
        <v>1013886</v>
      </c>
      <c r="AQ64" s="5">
        <f t="shared" si="4804"/>
        <v>1011249</v>
      </c>
      <c r="AR64" s="5">
        <f t="shared" si="4804"/>
        <v>4135735</v>
      </c>
      <c r="AS64" s="5" t="str">
        <f t="shared" si="4804"/>
        <v/>
      </c>
      <c r="AT64" s="5">
        <f t="shared" si="4804"/>
        <v>1007280</v>
      </c>
      <c r="AU64" s="5" t="str">
        <f t="shared" si="4804"/>
        <v/>
      </c>
      <c r="AV64" s="5" t="str">
        <f t="shared" si="4804"/>
        <v/>
      </c>
      <c r="AW64" s="5" t="str">
        <f t="shared" si="4804"/>
        <v/>
      </c>
      <c r="AX64" s="5" t="str">
        <f t="shared" si="4805"/>
        <v/>
      </c>
      <c r="AY64" s="5">
        <f t="shared" si="4805"/>
        <v>4227399</v>
      </c>
      <c r="AZ64" s="5" t="str">
        <f t="shared" si="4805"/>
        <v/>
      </c>
      <c r="BA64" s="5">
        <f t="shared" si="4805"/>
        <v>1014110</v>
      </c>
      <c r="BB64" s="5">
        <f t="shared" si="4805"/>
        <v>1001708</v>
      </c>
      <c r="BC64" s="5">
        <f t="shared" si="4805"/>
        <v>1015285</v>
      </c>
      <c r="BD64" s="5" t="str">
        <f t="shared" si="4805"/>
        <v/>
      </c>
      <c r="BE64" s="5">
        <f t="shared" si="4805"/>
        <v>1991010</v>
      </c>
      <c r="BF64" s="5" t="str">
        <f t="shared" si="4805"/>
        <v/>
      </c>
      <c r="BG64" s="5" t="str">
        <f t="shared" si="4805"/>
        <v/>
      </c>
      <c r="BH64" s="5">
        <f t="shared" si="4806"/>
        <v>4072590</v>
      </c>
      <c r="BI64" s="5">
        <f t="shared" si="4806"/>
        <v>1009230</v>
      </c>
      <c r="BJ64" s="5">
        <f t="shared" si="4806"/>
        <v>1006951</v>
      </c>
      <c r="BK64" s="5" t="str">
        <f t="shared" si="4806"/>
        <v/>
      </c>
      <c r="BL64" s="5" t="str">
        <f t="shared" si="4806"/>
        <v/>
      </c>
      <c r="BM64" s="5">
        <f t="shared" si="4806"/>
        <v>1007473</v>
      </c>
      <c r="BN64" s="5" t="str">
        <f t="shared" si="4806"/>
        <v/>
      </c>
      <c r="BO64" s="5" t="str">
        <f t="shared" si="4806"/>
        <v/>
      </c>
      <c r="BP64" s="5">
        <f t="shared" si="4806"/>
        <v>1005134</v>
      </c>
      <c r="BQ64" s="5" t="str">
        <f t="shared" si="4806"/>
        <v/>
      </c>
      <c r="BR64" s="5"/>
      <c r="BT64" s="5" t="str">
        <f t="shared" si="4747"/>
        <v>Merchants &amp; Farmers Bank of Greene County - Eutaw, AL</v>
      </c>
      <c r="BU64" s="5" t="str">
        <f t="shared" si="4748"/>
        <v/>
      </c>
      <c r="BV64" s="5" t="str">
        <f t="shared" si="4749"/>
        <v/>
      </c>
      <c r="BW64" s="5" t="str">
        <f t="shared" si="4750"/>
        <v>Peoples Bank - Sheridan, AR</v>
      </c>
      <c r="BX64" s="5" t="str">
        <f t="shared" si="4751"/>
        <v>Community Valley Bank - El Centro, CA</v>
      </c>
      <c r="BY64" s="5" t="str">
        <f t="shared" si="4752"/>
        <v>The Colorado Bank and Trust Company of La Junta - La Junta, CO</v>
      </c>
      <c r="BZ64" s="5" t="str">
        <f t="shared" si="4753"/>
        <v/>
      </c>
      <c r="CA64" s="5" t="str">
        <f t="shared" si="4754"/>
        <v/>
      </c>
      <c r="CB64" s="5" t="str">
        <f t="shared" si="4755"/>
        <v>Flagship Bank - Clearwater, FL</v>
      </c>
      <c r="CC64" s="5" t="str">
        <f t="shared" si="4756"/>
        <v>First IC Bank - Doraville, GA</v>
      </c>
      <c r="CD64" s="5" t="str">
        <f t="shared" si="4757"/>
        <v/>
      </c>
      <c r="CE64" s="5" t="str">
        <f t="shared" si="4758"/>
        <v/>
      </c>
      <c r="CF64" s="5" t="str">
        <f t="shared" si="4759"/>
        <v>Central Bank Illinois - Geneseo, IL</v>
      </c>
      <c r="CG64" s="5" t="str">
        <f t="shared" si="4760"/>
        <v>Kentland Federal Savings and Loan Association - Kentland, IN</v>
      </c>
      <c r="CH64" s="5" t="str">
        <f t="shared" si="4761"/>
        <v>Crawford County Trust and Savings Bank - Denison, IA</v>
      </c>
      <c r="CI64" s="5" t="str">
        <f t="shared" si="4762"/>
        <v>Farmers State Bank - Dwight, KS</v>
      </c>
      <c r="CJ64" s="5" t="str">
        <f t="shared" si="4763"/>
        <v>First State Bank - Irvington, KY</v>
      </c>
      <c r="CK64" s="5" t="str">
        <f t="shared" si="4764"/>
        <v>Gibsland Bank &amp; Trust Company - Gibsland, LA</v>
      </c>
      <c r="CL64" s="5" t="str">
        <f t="shared" si="4765"/>
        <v/>
      </c>
      <c r="CM64" s="5" t="str">
        <f t="shared" si="4766"/>
        <v/>
      </c>
      <c r="CN64" s="5" t="str">
        <f t="shared" si="4767"/>
        <v>Middlesex Federal Savings, F.A. - Somerville, MA</v>
      </c>
      <c r="CO64" s="5" t="str">
        <f t="shared" si="4768"/>
        <v>Plante Moran Trust, National Association - Southfield, MI</v>
      </c>
      <c r="CP64" s="5" t="str">
        <f t="shared" si="4769"/>
        <v>Farmers State Bank of Trimont - Trimont, MN</v>
      </c>
      <c r="CQ64" s="5" t="str">
        <f t="shared" si="4770"/>
        <v>The Peoples Bank - Ripley, MS</v>
      </c>
      <c r="CR64" s="5" t="str">
        <f t="shared" si="4771"/>
        <v>Community Bank of Pleasant Hill - Pleasant Hill, MO</v>
      </c>
      <c r="CS64" s="5" t="str">
        <f t="shared" si="4772"/>
        <v/>
      </c>
      <c r="CT64" s="5" t="str">
        <f t="shared" si="4773"/>
        <v>F&amp;M Bank - Falls City, NE</v>
      </c>
      <c r="CU64" s="5" t="str">
        <f t="shared" si="4774"/>
        <v/>
      </c>
      <c r="CV64" s="5" t="str">
        <f t="shared" si="4775"/>
        <v/>
      </c>
      <c r="CW64" s="5" t="str">
        <f t="shared" si="4776"/>
        <v/>
      </c>
      <c r="CX64" s="5" t="str">
        <f t="shared" si="4777"/>
        <v/>
      </c>
      <c r="CY64" s="5" t="str">
        <f t="shared" si="4778"/>
        <v>Chang Hwa Commercial Bank - New York Branch - New York, NY</v>
      </c>
      <c r="CZ64" s="5" t="str">
        <f t="shared" si="4779"/>
        <v/>
      </c>
      <c r="DA64" s="5" t="str">
        <f t="shared" si="4780"/>
        <v>The Goose River Bank - Mayville, ND</v>
      </c>
      <c r="DB64" s="5" t="str">
        <f t="shared" si="4781"/>
        <v>Mercer Savings Bank - Celina, OH</v>
      </c>
      <c r="DC64" s="5" t="str">
        <f t="shared" si="4782"/>
        <v>First Bank of Okarche - Okarche, OK</v>
      </c>
      <c r="DD64" s="5" t="str">
        <f t="shared" si="4783"/>
        <v/>
      </c>
      <c r="DE64" s="5" t="str">
        <f t="shared" si="4784"/>
        <v>Iron Workers Savings Bank - Aston, PA</v>
      </c>
      <c r="DF64" s="5" t="str">
        <f t="shared" si="4785"/>
        <v/>
      </c>
      <c r="DG64" s="5" t="str">
        <f t="shared" si="4786"/>
        <v/>
      </c>
      <c r="DH64" s="5" t="str">
        <f t="shared" si="4787"/>
        <v>U.S. Bank Trust National Association SD - Sioux Falls, SD</v>
      </c>
      <c r="DI64" s="5" t="str">
        <f t="shared" si="4788"/>
        <v>First Peoples Bank of Tennessee - Jefferson City, TN</v>
      </c>
      <c r="DJ64" s="5" t="str">
        <f t="shared" si="4789"/>
        <v>Citizens National Bank at Brownwood - Brownwood, TX</v>
      </c>
      <c r="DK64" s="5" t="str">
        <f t="shared" si="4790"/>
        <v/>
      </c>
      <c r="DL64" s="5" t="str">
        <f t="shared" si="4791"/>
        <v/>
      </c>
      <c r="DM64" s="5" t="str">
        <f t="shared" si="4792"/>
        <v>TruPoint Bank - Grundy, VA</v>
      </c>
      <c r="DN64" s="5" t="str">
        <f t="shared" si="4793"/>
        <v/>
      </c>
      <c r="DO64" s="5" t="str">
        <f t="shared" si="4794"/>
        <v/>
      </c>
      <c r="DP64" s="5" t="str">
        <f t="shared" si="4795"/>
        <v>Farmers &amp; Merchants State Bank - Waterloo, WI</v>
      </c>
      <c r="DQ64" s="5" t="str">
        <f t="shared" si="4796"/>
        <v/>
      </c>
    </row>
    <row r="65" spans="1:121" x14ac:dyDescent="0.25">
      <c r="A65">
        <v>64</v>
      </c>
      <c r="B65" s="5">
        <v>1974012</v>
      </c>
      <c r="C65" t="str">
        <f t="shared" si="0"/>
        <v>Millennial Bank - Leeds, AL</v>
      </c>
      <c r="D65" s="21" t="s">
        <v>5606</v>
      </c>
      <c r="E65" s="19" t="s">
        <v>2832</v>
      </c>
      <c r="F65" s="19" t="s">
        <v>2805</v>
      </c>
      <c r="G65" s="19"/>
      <c r="K65" s="27">
        <v>56</v>
      </c>
      <c r="L65" s="28" t="str">
        <f>IF(HLOOKUP('Peer Comparison Tool'!$E$6,StateDropdownData,K65+1,FALSE)=0,"",HLOOKUP('Peer Comparison Tool'!$E$6,StateDropdownData,K65+1,FALSE))</f>
        <v>First United Bank and Trust Company, Inc. - Madisonville, KY</v>
      </c>
      <c r="M65" s="29">
        <f>IF(HLOOKUP('Peer Comparison Tool'!$E$6,[0]!DropdownData,K65+1,FALSE)=0,"",HLOOKUP('Peer Comparison Tool'!$E$6,[0]!DropdownData,K65+1,FALSE))</f>
        <v>1024900</v>
      </c>
      <c r="N65" s="27">
        <v>56</v>
      </c>
      <c r="O65" s="28" t="str">
        <f>IF(HLOOKUP('Peer Comparison Tool'!$G$6,StateDropdownData,N65+1,FALSE)=0,"",HLOOKUP('Peer Comparison Tool'!$G$6,StateDropdownData,N65+1,FALSE))</f>
        <v>First Vision Bank of Tennessee - Tullahoma, TN</v>
      </c>
      <c r="P65" s="29">
        <f>IF(HLOOKUP('Peer Comparison Tool'!$G$6,DropdownData,N65+1,FALSE)=0,"",HLOOKUP('Peer Comparison Tool'!$G$6,DropdownData,N65+1,FALSE))</f>
        <v>4114121</v>
      </c>
      <c r="Q65" s="27">
        <v>56</v>
      </c>
      <c r="R65" s="28" t="str">
        <f>IF(HLOOKUP('Peer Comparison Tool'!$I$6,StateDropdownData,Q65+1,FALSE)=0,"",HLOOKUP('Peer Comparison Tool'!$I$6,StateDropdownData,Q65+1,FALSE))</f>
        <v>Lake City Bank - Warsaw, IN</v>
      </c>
      <c r="S65" s="29">
        <f>IF(HLOOKUP('Peer Comparison Tool'!$I$6,DropdownData,Q65+1,FALSE)=0,"",HLOOKUP('Peer Comparison Tool'!$I$6,DropdownData,Q65+1,FALSE))</f>
        <v>1014792</v>
      </c>
      <c r="T65" s="5">
        <f t="shared" si="4802"/>
        <v>1007666</v>
      </c>
      <c r="U65" s="5" t="str">
        <f t="shared" si="4802"/>
        <v/>
      </c>
      <c r="V65" s="5" t="str">
        <f t="shared" si="4802"/>
        <v/>
      </c>
      <c r="W65" s="5">
        <f t="shared" si="4802"/>
        <v>1991060</v>
      </c>
      <c r="X65" s="5">
        <f t="shared" si="4802"/>
        <v>100694</v>
      </c>
      <c r="Y65" s="5">
        <f t="shared" si="4802"/>
        <v>1004949</v>
      </c>
      <c r="Z65" s="5" t="str">
        <f t="shared" si="4802"/>
        <v/>
      </c>
      <c r="AA65" s="5" t="str">
        <f t="shared" si="4802"/>
        <v/>
      </c>
      <c r="AB65" s="5">
        <f t="shared" si="4802"/>
        <v>1006405</v>
      </c>
      <c r="AC65" s="5">
        <f t="shared" si="4802"/>
        <v>1023446</v>
      </c>
      <c r="AD65" s="5" t="str">
        <f t="shared" si="4803"/>
        <v/>
      </c>
      <c r="AE65" s="5" t="str">
        <f t="shared" si="4803"/>
        <v/>
      </c>
      <c r="AF65" s="5">
        <f t="shared" si="4803"/>
        <v>1000546</v>
      </c>
      <c r="AG65" s="5">
        <f t="shared" si="4803"/>
        <v>1014792</v>
      </c>
      <c r="AH65" s="5">
        <f t="shared" si="4803"/>
        <v>1015091</v>
      </c>
      <c r="AI65" s="5">
        <f t="shared" si="4803"/>
        <v>1002182</v>
      </c>
      <c r="AJ65" s="5">
        <f t="shared" si="4803"/>
        <v>1024900</v>
      </c>
      <c r="AK65" s="5">
        <f t="shared" si="4803"/>
        <v>1015910</v>
      </c>
      <c r="AL65" s="5" t="str">
        <f t="shared" si="4803"/>
        <v/>
      </c>
      <c r="AM65" s="5" t="str">
        <f t="shared" si="4803"/>
        <v/>
      </c>
      <c r="AN65" s="5">
        <f t="shared" si="4804"/>
        <v>1014962</v>
      </c>
      <c r="AO65" s="5">
        <f t="shared" si="4804"/>
        <v>1008439</v>
      </c>
      <c r="AP65" s="5">
        <f t="shared" si="4804"/>
        <v>1014683</v>
      </c>
      <c r="AQ65" s="5">
        <f t="shared" si="4804"/>
        <v>1014737</v>
      </c>
      <c r="AR65" s="5">
        <f t="shared" si="4804"/>
        <v>1012811</v>
      </c>
      <c r="AS65" s="5" t="str">
        <f t="shared" si="4804"/>
        <v/>
      </c>
      <c r="AT65" s="5">
        <f t="shared" si="4804"/>
        <v>1010672</v>
      </c>
      <c r="AU65" s="5" t="str">
        <f t="shared" si="4804"/>
        <v/>
      </c>
      <c r="AV65" s="5" t="str">
        <f t="shared" si="4804"/>
        <v/>
      </c>
      <c r="AW65" s="5" t="str">
        <f t="shared" si="4804"/>
        <v/>
      </c>
      <c r="AX65" s="5" t="str">
        <f t="shared" si="4805"/>
        <v/>
      </c>
      <c r="AY65" s="5">
        <f t="shared" si="4805"/>
        <v>1014917</v>
      </c>
      <c r="AZ65" s="5" t="str">
        <f t="shared" si="4805"/>
        <v/>
      </c>
      <c r="BA65" s="5">
        <f t="shared" si="4805"/>
        <v>1013949</v>
      </c>
      <c r="BB65" s="5">
        <f t="shared" si="4805"/>
        <v>1012599</v>
      </c>
      <c r="BC65" s="5">
        <f t="shared" si="4805"/>
        <v>1011786</v>
      </c>
      <c r="BD65" s="5" t="str">
        <f t="shared" si="4805"/>
        <v/>
      </c>
      <c r="BE65" s="5">
        <f t="shared" si="4805"/>
        <v>1013019</v>
      </c>
      <c r="BF65" s="5" t="str">
        <f t="shared" si="4805"/>
        <v/>
      </c>
      <c r="BG65" s="5" t="str">
        <f t="shared" si="4805"/>
        <v/>
      </c>
      <c r="BH65" s="5">
        <f t="shared" si="4806"/>
        <v>1009572</v>
      </c>
      <c r="BI65" s="5">
        <f t="shared" si="4806"/>
        <v>4114121</v>
      </c>
      <c r="BJ65" s="5">
        <f t="shared" si="4806"/>
        <v>1015104</v>
      </c>
      <c r="BK65" s="5" t="str">
        <f t="shared" si="4806"/>
        <v/>
      </c>
      <c r="BL65" s="5" t="str">
        <f t="shared" si="4806"/>
        <v/>
      </c>
      <c r="BM65" s="5">
        <f t="shared" si="4806"/>
        <v>14003697</v>
      </c>
      <c r="BN65" s="5" t="str">
        <f t="shared" si="4806"/>
        <v/>
      </c>
      <c r="BO65" s="5" t="str">
        <f t="shared" si="4806"/>
        <v/>
      </c>
      <c r="BP65" s="5">
        <f t="shared" si="4806"/>
        <v>1004801</v>
      </c>
      <c r="BQ65" s="5" t="str">
        <f t="shared" si="4806"/>
        <v/>
      </c>
      <c r="BR65" s="5"/>
      <c r="BT65" s="5" t="str">
        <f t="shared" si="4747"/>
        <v>Merit Bank - Huntsville, AL</v>
      </c>
      <c r="BU65" s="5" t="str">
        <f t="shared" si="4748"/>
        <v/>
      </c>
      <c r="BV65" s="5" t="str">
        <f t="shared" si="4749"/>
        <v/>
      </c>
      <c r="BW65" s="5" t="str">
        <f t="shared" si="4750"/>
        <v>Petit Jean State Bank - Morrilton, AR</v>
      </c>
      <c r="BX65" s="5" t="str">
        <f t="shared" si="4751"/>
        <v>Community West Bank - Fresno, CA</v>
      </c>
      <c r="BY65" s="5" t="str">
        <f t="shared" si="4752"/>
        <v>The Dolores State Bank - Dolores, CO</v>
      </c>
      <c r="BZ65" s="5" t="str">
        <f t="shared" si="4753"/>
        <v/>
      </c>
      <c r="CA65" s="5" t="str">
        <f t="shared" si="4754"/>
        <v/>
      </c>
      <c r="CB65" s="5" t="str">
        <f t="shared" si="4755"/>
        <v>Florida Capital Bank, N.A. - Jacksonville, FL</v>
      </c>
      <c r="CC65" s="5" t="str">
        <f t="shared" si="4756"/>
        <v>First National Bank of Coffee County - Douglas, GA</v>
      </c>
      <c r="CD65" s="5" t="str">
        <f t="shared" si="4757"/>
        <v/>
      </c>
      <c r="CE65" s="5" t="str">
        <f t="shared" si="4758"/>
        <v/>
      </c>
      <c r="CF65" s="5" t="str">
        <f t="shared" si="4759"/>
        <v>Central Federal Savings and Loan Association - Cicero, IL</v>
      </c>
      <c r="CG65" s="5" t="str">
        <f t="shared" si="4760"/>
        <v>Lake City Bank - Warsaw, IN</v>
      </c>
      <c r="CH65" s="5" t="str">
        <f t="shared" si="4761"/>
        <v>CUSB Bank - Cresco, IA</v>
      </c>
      <c r="CI65" s="5" t="str">
        <f t="shared" si="4762"/>
        <v>Fidelity Bank, National Association - Wichita, KS</v>
      </c>
      <c r="CJ65" s="5" t="str">
        <f t="shared" si="4763"/>
        <v>First United Bank and Trust Company, Inc. - Madisonville, KY</v>
      </c>
      <c r="CK65" s="5" t="str">
        <f t="shared" si="4764"/>
        <v>Guaranty Bank &amp; Trust Company of Delhi - Delhi, LA</v>
      </c>
      <c r="CL65" s="5" t="str">
        <f t="shared" si="4765"/>
        <v/>
      </c>
      <c r="CM65" s="5" t="str">
        <f t="shared" si="4766"/>
        <v/>
      </c>
      <c r="CN65" s="5" t="str">
        <f t="shared" si="4767"/>
        <v>Middlesex Savings Bank - Natick, MA</v>
      </c>
      <c r="CO65" s="5" t="str">
        <f t="shared" si="4768"/>
        <v>Range Bank - Marquette, MI</v>
      </c>
      <c r="CP65" s="5" t="str">
        <f t="shared" si="4769"/>
        <v>Farmers State Bank of Underwood - Underwood, MN</v>
      </c>
      <c r="CQ65" s="5" t="str">
        <f t="shared" si="4770"/>
        <v>The Peoples Bank, Biloxi, Mississippi - Biloxi, MS</v>
      </c>
      <c r="CR65" s="5" t="str">
        <f t="shared" si="4771"/>
        <v>Community Bank of Raymore - Raymore, MO</v>
      </c>
      <c r="CS65" s="5" t="str">
        <f t="shared" si="4772"/>
        <v/>
      </c>
      <c r="CT65" s="5" t="str">
        <f t="shared" si="4773"/>
        <v>F&amp;M Bank - West Point, NE</v>
      </c>
      <c r="CU65" s="5" t="str">
        <f t="shared" si="4774"/>
        <v/>
      </c>
      <c r="CV65" s="5" t="str">
        <f t="shared" si="4775"/>
        <v/>
      </c>
      <c r="CW65" s="5" t="str">
        <f t="shared" si="4776"/>
        <v/>
      </c>
      <c r="CX65" s="5" t="str">
        <f t="shared" si="4777"/>
        <v/>
      </c>
      <c r="CY65" s="5" t="str">
        <f t="shared" si="4778"/>
        <v>Chemung Canal Trust Company - Elmira, NY</v>
      </c>
      <c r="CZ65" s="5" t="str">
        <f t="shared" si="4779"/>
        <v/>
      </c>
      <c r="DA65" s="5" t="str">
        <f t="shared" si="4780"/>
        <v>TruCommunity Bank - Garrison, ND</v>
      </c>
      <c r="DB65" s="5" t="str">
        <f t="shared" si="4781"/>
        <v>Merchants National Bank - Hillsboro, OH</v>
      </c>
      <c r="DC65" s="5" t="str">
        <f t="shared" si="4782"/>
        <v>First Bank of Owasso - Owasso, OK</v>
      </c>
      <c r="DD65" s="5" t="str">
        <f t="shared" si="4783"/>
        <v/>
      </c>
      <c r="DE65" s="5" t="str">
        <f t="shared" si="4784"/>
        <v>Jersey Shore State Bank - Williamsport, PA</v>
      </c>
      <c r="DF65" s="5" t="str">
        <f t="shared" si="4785"/>
        <v/>
      </c>
      <c r="DG65" s="5" t="str">
        <f t="shared" si="4786"/>
        <v/>
      </c>
      <c r="DH65" s="5" t="str">
        <f t="shared" si="4787"/>
        <v>Wells Fargo Bank, National Association - Sioux Falls, SD</v>
      </c>
      <c r="DI65" s="5" t="str">
        <f t="shared" si="4788"/>
        <v>First Vision Bank of Tennessee - Tullahoma, TN</v>
      </c>
      <c r="DJ65" s="5" t="str">
        <f t="shared" si="4789"/>
        <v>Citizens National Bank of Crosbyton - Crosbyton, TX</v>
      </c>
      <c r="DK65" s="5" t="str">
        <f t="shared" si="4790"/>
        <v/>
      </c>
      <c r="DL65" s="5" t="str">
        <f t="shared" si="4791"/>
        <v/>
      </c>
      <c r="DM65" s="5" t="str">
        <f t="shared" si="4792"/>
        <v>Trustar Bank - Great Falls, VA</v>
      </c>
      <c r="DN65" s="5" t="str">
        <f t="shared" si="4793"/>
        <v/>
      </c>
      <c r="DO65" s="5" t="str">
        <f t="shared" si="4794"/>
        <v/>
      </c>
      <c r="DP65" s="5" t="str">
        <f t="shared" si="4795"/>
        <v>Farmers &amp; Merchants Union Bank - Columbus, WI</v>
      </c>
      <c r="DQ65" s="5" t="str">
        <f t="shared" si="4796"/>
        <v/>
      </c>
    </row>
    <row r="66" spans="1:121" x14ac:dyDescent="0.25">
      <c r="A66">
        <v>65</v>
      </c>
      <c r="B66" s="5">
        <v>4102024</v>
      </c>
      <c r="C66" t="str">
        <f t="shared" ref="C66:C129" si="4807">D66&amp;" - "&amp;E66&amp;", "&amp;F66</f>
        <v>NobleBank &amp; Trust - Anniston, AL</v>
      </c>
      <c r="D66" s="21" t="s">
        <v>1839</v>
      </c>
      <c r="E66" s="19" t="s">
        <v>2864</v>
      </c>
      <c r="F66" s="19" t="s">
        <v>2805</v>
      </c>
      <c r="G66" s="19"/>
      <c r="K66" s="27">
        <v>57</v>
      </c>
      <c r="L66" s="28" t="str">
        <f>IF(HLOOKUP('Peer Comparison Tool'!$E$6,StateDropdownData,K66+1,FALSE)=0,"",HLOOKUP('Peer Comparison Tool'!$E$6,StateDropdownData,K66+1,FALSE))</f>
        <v>FNB Bank, Inc. - Mayfield, KY</v>
      </c>
      <c r="M66" s="29">
        <f>IF(HLOOKUP('Peer Comparison Tool'!$E$6,[0]!DropdownData,K66+1,FALSE)=0,"",HLOOKUP('Peer Comparison Tool'!$E$6,[0]!DropdownData,K66+1,FALSE))</f>
        <v>1008991</v>
      </c>
      <c r="N66" s="27">
        <v>57</v>
      </c>
      <c r="O66" s="28" t="str">
        <f>IF(HLOOKUP('Peer Comparison Tool'!$G$6,StateDropdownData,N66+1,FALSE)=0,"",HLOOKUP('Peer Comparison Tool'!$G$6,StateDropdownData,N66+1,FALSE))</f>
        <v>FirstBank - Nashville, TN</v>
      </c>
      <c r="P66" s="29">
        <f>IF(HLOOKUP('Peer Comparison Tool'!$G$6,DropdownData,N66+1,FALSE)=0,"",HLOOKUP('Peer Comparison Tool'!$G$6,DropdownData,N66+1,FALSE))</f>
        <v>1009383</v>
      </c>
      <c r="Q66" s="27">
        <v>57</v>
      </c>
      <c r="R66" s="28" t="str">
        <f>IF(HLOOKUP('Peer Comparison Tool'!$I$6,StateDropdownData,Q66+1,FALSE)=0,"",HLOOKUP('Peer Comparison Tool'!$I$6,StateDropdownData,Q66+1,FALSE))</f>
        <v>LNB Community Bank - Lynnville, IN</v>
      </c>
      <c r="S66" s="29">
        <f>IF(HLOOKUP('Peer Comparison Tool'!$I$6,DropdownData,Q66+1,FALSE)=0,"",HLOOKUP('Peer Comparison Tool'!$I$6,DropdownData,Q66+1,FALSE))</f>
        <v>1006253</v>
      </c>
      <c r="T66" s="5">
        <f t="shared" si="4802"/>
        <v>1022312</v>
      </c>
      <c r="U66" s="5" t="str">
        <f t="shared" si="4802"/>
        <v/>
      </c>
      <c r="V66" s="5" t="str">
        <f t="shared" si="4802"/>
        <v/>
      </c>
      <c r="W66" s="5">
        <f t="shared" si="4802"/>
        <v>1004205</v>
      </c>
      <c r="X66" s="5">
        <f t="shared" si="4802"/>
        <v>1016219</v>
      </c>
      <c r="Y66" s="5">
        <f t="shared" si="4802"/>
        <v>1013557</v>
      </c>
      <c r="Z66" s="5" t="str">
        <f t="shared" si="4802"/>
        <v/>
      </c>
      <c r="AA66" s="5" t="str">
        <f t="shared" si="4802"/>
        <v/>
      </c>
      <c r="AB66" s="5">
        <f t="shared" si="4802"/>
        <v>1012543</v>
      </c>
      <c r="AC66" s="5">
        <f t="shared" si="4802"/>
        <v>4089732</v>
      </c>
      <c r="AD66" s="5" t="str">
        <f t="shared" si="4803"/>
        <v/>
      </c>
      <c r="AE66" s="5" t="str">
        <f t="shared" si="4803"/>
        <v/>
      </c>
      <c r="AF66" s="5">
        <f t="shared" si="4803"/>
        <v>1000197</v>
      </c>
      <c r="AG66" s="5">
        <f t="shared" si="4803"/>
        <v>1006253</v>
      </c>
      <c r="AH66" s="5">
        <f t="shared" si="4803"/>
        <v>1006845</v>
      </c>
      <c r="AI66" s="5">
        <f t="shared" si="4803"/>
        <v>1004848</v>
      </c>
      <c r="AJ66" s="5">
        <f t="shared" si="4803"/>
        <v>1008991</v>
      </c>
      <c r="AK66" s="5">
        <f t="shared" si="4803"/>
        <v>1007655</v>
      </c>
      <c r="AL66" s="5" t="str">
        <f t="shared" si="4803"/>
        <v/>
      </c>
      <c r="AM66" s="5" t="str">
        <f t="shared" si="4803"/>
        <v/>
      </c>
      <c r="AN66" s="5">
        <f t="shared" si="4804"/>
        <v>1001513</v>
      </c>
      <c r="AO66" s="5">
        <f t="shared" si="4804"/>
        <v>1011931</v>
      </c>
      <c r="AP66" s="5">
        <f t="shared" si="4804"/>
        <v>1005926</v>
      </c>
      <c r="AQ66" s="5">
        <f t="shared" si="4804"/>
        <v>1008293</v>
      </c>
      <c r="AR66" s="5">
        <f t="shared" si="4804"/>
        <v>1013325</v>
      </c>
      <c r="AS66" s="5" t="str">
        <f t="shared" si="4804"/>
        <v/>
      </c>
      <c r="AT66" s="5">
        <f t="shared" si="4804"/>
        <v>1009611</v>
      </c>
      <c r="AU66" s="5" t="str">
        <f t="shared" si="4804"/>
        <v/>
      </c>
      <c r="AV66" s="5" t="str">
        <f t="shared" si="4804"/>
        <v/>
      </c>
      <c r="AW66" s="5" t="str">
        <f t="shared" si="4804"/>
        <v/>
      </c>
      <c r="AX66" s="5" t="str">
        <f t="shared" si="4805"/>
        <v/>
      </c>
      <c r="AY66" s="5">
        <f t="shared" si="4805"/>
        <v>4173664</v>
      </c>
      <c r="AZ66" s="5" t="str">
        <f t="shared" si="4805"/>
        <v/>
      </c>
      <c r="BA66" s="5">
        <f t="shared" si="4805"/>
        <v>4135963</v>
      </c>
      <c r="BB66" s="5">
        <f t="shared" si="4805"/>
        <v>1003044</v>
      </c>
      <c r="BC66" s="5">
        <f t="shared" si="4805"/>
        <v>1008116</v>
      </c>
      <c r="BD66" s="5" t="str">
        <f t="shared" si="4805"/>
        <v/>
      </c>
      <c r="BE66" s="5">
        <f t="shared" si="4805"/>
        <v>1015314</v>
      </c>
      <c r="BF66" s="5" t="str">
        <f t="shared" si="4805"/>
        <v/>
      </c>
      <c r="BG66" s="5" t="str">
        <f t="shared" si="4805"/>
        <v/>
      </c>
      <c r="BH66" s="5">
        <f t="shared" si="4806"/>
        <v>1005707</v>
      </c>
      <c r="BI66" s="5">
        <f t="shared" si="4806"/>
        <v>1009383</v>
      </c>
      <c r="BJ66" s="5">
        <f t="shared" si="4806"/>
        <v>1010779</v>
      </c>
      <c r="BK66" s="5" t="str">
        <f t="shared" si="4806"/>
        <v/>
      </c>
      <c r="BL66" s="5" t="str">
        <f t="shared" si="4806"/>
        <v/>
      </c>
      <c r="BM66" s="5">
        <f t="shared" si="4806"/>
        <v>1008564</v>
      </c>
      <c r="BN66" s="5" t="str">
        <f t="shared" si="4806"/>
        <v/>
      </c>
      <c r="BO66" s="5" t="str">
        <f t="shared" si="4806"/>
        <v/>
      </c>
      <c r="BP66" s="5">
        <f t="shared" si="4806"/>
        <v>1006604</v>
      </c>
      <c r="BQ66" s="5" t="str">
        <f t="shared" si="4806"/>
        <v/>
      </c>
      <c r="BR66" s="5"/>
      <c r="BT66" s="5" t="str">
        <f t="shared" si="4747"/>
        <v>Metro Bank - Pell City, AL</v>
      </c>
      <c r="BU66" s="5" t="str">
        <f t="shared" si="4748"/>
        <v/>
      </c>
      <c r="BV66" s="5" t="str">
        <f t="shared" si="4749"/>
        <v/>
      </c>
      <c r="BW66" s="5" t="str">
        <f t="shared" si="4750"/>
        <v>Priority Bank - Fayetteville, AR</v>
      </c>
      <c r="BX66" s="5" t="str">
        <f t="shared" si="4751"/>
        <v>CTBC Bank Corp. (USA) - Los Angeles, CA</v>
      </c>
      <c r="BY66" s="5" t="str">
        <f t="shared" si="4752"/>
        <v>The Eastern Colorado Bank - Cheyenne Wells, CO</v>
      </c>
      <c r="BZ66" s="5" t="str">
        <f t="shared" si="4753"/>
        <v/>
      </c>
      <c r="CA66" s="5" t="str">
        <f t="shared" si="4754"/>
        <v/>
      </c>
      <c r="CB66" s="5" t="str">
        <f t="shared" si="4755"/>
        <v>FNBT Bank - Fort Walton Beach, FL</v>
      </c>
      <c r="CC66" s="5" t="str">
        <f t="shared" si="4756"/>
        <v>First National Bank of Decatur County - Bainbridge, GA</v>
      </c>
      <c r="CD66" s="5" t="str">
        <f t="shared" si="4757"/>
        <v/>
      </c>
      <c r="CE66" s="5" t="str">
        <f t="shared" si="4758"/>
        <v/>
      </c>
      <c r="CF66" s="5" t="str">
        <f t="shared" si="4759"/>
        <v>Central Savings, F.S.B. - Chicago, IL</v>
      </c>
      <c r="CG66" s="5" t="str">
        <f t="shared" si="4760"/>
        <v>LNB Community Bank - Lynnville, IN</v>
      </c>
      <c r="CH66" s="5" t="str">
        <f t="shared" si="4761"/>
        <v>Danville State Savings Bank - Danville, IA</v>
      </c>
      <c r="CI66" s="5" t="str">
        <f t="shared" si="4762"/>
        <v>Fidelity State Bank and Trust Company - Topeka, KS</v>
      </c>
      <c r="CJ66" s="5" t="str">
        <f t="shared" si="4763"/>
        <v>FNB Bank, Inc. - Mayfield, KY</v>
      </c>
      <c r="CK66" s="5" t="str">
        <f t="shared" si="4764"/>
        <v>Guaranty Bank and Trust Company - New Roads, LA</v>
      </c>
      <c r="CL66" s="5" t="str">
        <f t="shared" si="4765"/>
        <v/>
      </c>
      <c r="CM66" s="5" t="str">
        <f t="shared" si="4766"/>
        <v/>
      </c>
      <c r="CN66" s="5" t="str">
        <f t="shared" si="4767"/>
        <v>Milford Federal Bank - Milford, MA</v>
      </c>
      <c r="CO66" s="5" t="str">
        <f t="shared" si="4768"/>
        <v>Sidney State Bank - Sidney, MI</v>
      </c>
      <c r="CP66" s="5" t="str">
        <f t="shared" si="4769"/>
        <v>First Bank Blue Earth - Blue Earth, MN</v>
      </c>
      <c r="CQ66" s="5" t="str">
        <f t="shared" si="4770"/>
        <v>Trustmark National Bank - Jackson, MS</v>
      </c>
      <c r="CR66" s="5" t="str">
        <f t="shared" si="4771"/>
        <v>Community First Bank - Butler, MO</v>
      </c>
      <c r="CS66" s="5" t="str">
        <f t="shared" si="4772"/>
        <v/>
      </c>
      <c r="CT66" s="5" t="str">
        <f t="shared" si="4773"/>
        <v>Farmers and Merchants Bank - Milford, NE</v>
      </c>
      <c r="CU66" s="5" t="str">
        <f t="shared" si="4774"/>
        <v/>
      </c>
      <c r="CV66" s="5" t="str">
        <f t="shared" si="4775"/>
        <v/>
      </c>
      <c r="CW66" s="5" t="str">
        <f t="shared" si="4776"/>
        <v/>
      </c>
      <c r="CX66" s="5" t="str">
        <f t="shared" si="4777"/>
        <v/>
      </c>
      <c r="CY66" s="5" t="str">
        <f t="shared" si="4778"/>
        <v>Chiba Bank - New York Branch - New York, NY</v>
      </c>
      <c r="CZ66" s="5" t="str">
        <f t="shared" si="4779"/>
        <v/>
      </c>
      <c r="DA66" s="5" t="str">
        <f t="shared" si="4780"/>
        <v>Turtle Mountain State Bank - Belcourt, ND</v>
      </c>
      <c r="DB66" s="5" t="str">
        <f t="shared" si="4781"/>
        <v>Miami Savings Bank - Miamitown, OH</v>
      </c>
      <c r="DC66" s="5" t="str">
        <f t="shared" si="4782"/>
        <v>First Bank of Thomas - Thomas, OK</v>
      </c>
      <c r="DD66" s="5" t="str">
        <f t="shared" si="4783"/>
        <v/>
      </c>
      <c r="DE66" s="5" t="str">
        <f t="shared" si="4784"/>
        <v>Jim Thorpe Neighborhood Bank - Jim Thorpe, PA</v>
      </c>
      <c r="DF66" s="5" t="str">
        <f t="shared" si="4785"/>
        <v/>
      </c>
      <c r="DG66" s="5" t="str">
        <f t="shared" si="4786"/>
        <v/>
      </c>
      <c r="DH66" s="5" t="str">
        <f t="shared" si="4787"/>
        <v>Western Dakota Bank - Timber Lake, SD</v>
      </c>
      <c r="DI66" s="5" t="str">
        <f t="shared" si="4788"/>
        <v>FirstBank - Nashville, TN</v>
      </c>
      <c r="DJ66" s="5" t="str">
        <f t="shared" si="4789"/>
        <v>Citizens National Bank of Texas - Waxahachie, TX</v>
      </c>
      <c r="DK66" s="5" t="str">
        <f t="shared" si="4790"/>
        <v/>
      </c>
      <c r="DL66" s="5" t="str">
        <f t="shared" si="4791"/>
        <v/>
      </c>
      <c r="DM66" s="5" t="str">
        <f t="shared" si="4792"/>
        <v>United Bank - Fairfax, VA</v>
      </c>
      <c r="DN66" s="5" t="str">
        <f t="shared" si="4793"/>
        <v/>
      </c>
      <c r="DO66" s="5" t="str">
        <f t="shared" si="4794"/>
        <v/>
      </c>
      <c r="DP66" s="5" t="str">
        <f t="shared" si="4795"/>
        <v>Farmers Savings Bank - Mineral Point, WI</v>
      </c>
      <c r="DQ66" s="5" t="str">
        <f t="shared" si="4796"/>
        <v/>
      </c>
    </row>
    <row r="67" spans="1:121" x14ac:dyDescent="0.25">
      <c r="A67">
        <v>66</v>
      </c>
      <c r="B67" s="5">
        <v>1022428</v>
      </c>
      <c r="C67" t="str">
        <f t="shared" si="4807"/>
        <v>North Alabama Bank - Hazel Green, AL</v>
      </c>
      <c r="D67" s="21" t="s">
        <v>2710</v>
      </c>
      <c r="E67" s="19" t="s">
        <v>2865</v>
      </c>
      <c r="F67" s="19" t="s">
        <v>2805</v>
      </c>
      <c r="G67" s="19"/>
      <c r="K67" s="27">
        <v>58</v>
      </c>
      <c r="L67" s="28" t="str">
        <f>IF(HLOOKUP('Peer Comparison Tool'!$E$6,StateDropdownData,K67+1,FALSE)=0,"",HLOOKUP('Peer Comparison Tool'!$E$6,StateDropdownData,K67+1,FALSE))</f>
        <v>Forcht Bank, National Association - Lexington, KY</v>
      </c>
      <c r="M67" s="29">
        <f>IF(HLOOKUP('Peer Comparison Tool'!$E$6,[0]!DropdownData,K67+1,FALSE)=0,"",HLOOKUP('Peer Comparison Tool'!$E$6,[0]!DropdownData,K67+1,FALSE))</f>
        <v>4086876</v>
      </c>
      <c r="N67" s="27">
        <v>58</v>
      </c>
      <c r="O67" s="28" t="str">
        <f>IF(HLOOKUP('Peer Comparison Tool'!$G$6,StateDropdownData,N67+1,FALSE)=0,"",HLOOKUP('Peer Comparison Tool'!$G$6,StateDropdownData,N67+1,FALSE))</f>
        <v>Foundation Bank - McKenzie, TN</v>
      </c>
      <c r="P67" s="29">
        <f>IF(HLOOKUP('Peer Comparison Tool'!$G$6,DropdownData,N67+1,FALSE)=0,"",HLOOKUP('Peer Comparison Tool'!$G$6,DropdownData,N67+1,FALSE))</f>
        <v>1009938</v>
      </c>
      <c r="Q67" s="27">
        <v>58</v>
      </c>
      <c r="R67" s="28" t="str">
        <f>IF(HLOOKUP('Peer Comparison Tool'!$I$6,StateDropdownData,Q67+1,FALSE)=0,"",HLOOKUP('Peer Comparison Tool'!$I$6,StateDropdownData,Q67+1,FALSE))</f>
        <v>Logansport Savings Bank - Logansport, IN</v>
      </c>
      <c r="S67" s="29">
        <f>IF(HLOOKUP('Peer Comparison Tool'!$I$6,DropdownData,Q67+1,FALSE)=0,"",HLOOKUP('Peer Comparison Tool'!$I$6,DropdownData,Q67+1,FALSE))</f>
        <v>1001571</v>
      </c>
      <c r="T67" s="5">
        <f t="shared" si="4802"/>
        <v>1015421</v>
      </c>
      <c r="U67" s="5" t="str">
        <f t="shared" si="4802"/>
        <v/>
      </c>
      <c r="V67" s="5" t="str">
        <f t="shared" si="4802"/>
        <v/>
      </c>
      <c r="W67" s="5">
        <f t="shared" si="4802"/>
        <v>1004771</v>
      </c>
      <c r="X67" s="5">
        <f t="shared" si="4802"/>
        <v>4308022</v>
      </c>
      <c r="Y67" s="5">
        <f t="shared" si="4802"/>
        <v>1011588</v>
      </c>
      <c r="Z67" s="5" t="str">
        <f t="shared" si="4802"/>
        <v/>
      </c>
      <c r="AA67" s="5" t="str">
        <f t="shared" si="4802"/>
        <v/>
      </c>
      <c r="AB67" s="5">
        <f t="shared" si="4802"/>
        <v>110934400</v>
      </c>
      <c r="AC67" s="5">
        <f t="shared" si="4802"/>
        <v>1010895</v>
      </c>
      <c r="AD67" s="5" t="str">
        <f t="shared" si="4803"/>
        <v/>
      </c>
      <c r="AE67" s="5" t="str">
        <f t="shared" si="4803"/>
        <v/>
      </c>
      <c r="AF67" s="5">
        <f t="shared" si="4803"/>
        <v>1005975</v>
      </c>
      <c r="AG67" s="5">
        <f t="shared" si="4803"/>
        <v>1001571</v>
      </c>
      <c r="AH67" s="5">
        <f t="shared" si="4803"/>
        <v>1014756</v>
      </c>
      <c r="AI67" s="5">
        <f t="shared" si="4803"/>
        <v>1004777</v>
      </c>
      <c r="AJ67" s="5">
        <f t="shared" si="4803"/>
        <v>4086876</v>
      </c>
      <c r="AK67" s="5">
        <f t="shared" si="4803"/>
        <v>1009656</v>
      </c>
      <c r="AL67" s="5" t="str">
        <f t="shared" si="4803"/>
        <v/>
      </c>
      <c r="AM67" s="5" t="str">
        <f t="shared" si="4803"/>
        <v/>
      </c>
      <c r="AN67" s="5">
        <f t="shared" si="4804"/>
        <v>1014884</v>
      </c>
      <c r="AO67" s="5">
        <f t="shared" si="4804"/>
        <v>1014125</v>
      </c>
      <c r="AP67" s="5">
        <f t="shared" si="4804"/>
        <v>1015922</v>
      </c>
      <c r="AQ67" s="5">
        <f t="shared" si="4804"/>
        <v>1010700</v>
      </c>
      <c r="AR67" s="5">
        <f t="shared" si="4804"/>
        <v>1974041</v>
      </c>
      <c r="AS67" s="5" t="str">
        <f t="shared" si="4804"/>
        <v/>
      </c>
      <c r="AT67" s="5">
        <f t="shared" si="4804"/>
        <v>1010346</v>
      </c>
      <c r="AU67" s="5" t="str">
        <f t="shared" si="4804"/>
        <v/>
      </c>
      <c r="AV67" s="5" t="str">
        <f t="shared" si="4804"/>
        <v/>
      </c>
      <c r="AW67" s="5" t="str">
        <f t="shared" si="4804"/>
        <v/>
      </c>
      <c r="AX67" s="5" t="str">
        <f t="shared" si="4805"/>
        <v/>
      </c>
      <c r="AY67" s="5">
        <f t="shared" si="4805"/>
        <v>13297538</v>
      </c>
      <c r="AZ67" s="5" t="str">
        <f t="shared" si="4805"/>
        <v/>
      </c>
      <c r="BA67" s="5">
        <f t="shared" si="4805"/>
        <v>1014501</v>
      </c>
      <c r="BB67" s="5">
        <f t="shared" si="4805"/>
        <v>1011392</v>
      </c>
      <c r="BC67" s="5">
        <f t="shared" si="4805"/>
        <v>1016141</v>
      </c>
      <c r="BD67" s="5" t="str">
        <f t="shared" si="4805"/>
        <v/>
      </c>
      <c r="BE67" s="5">
        <f t="shared" si="4805"/>
        <v>27662015</v>
      </c>
      <c r="BF67" s="5" t="str">
        <f t="shared" si="4805"/>
        <v/>
      </c>
      <c r="BG67" s="5" t="str">
        <f t="shared" si="4805"/>
        <v/>
      </c>
      <c r="BH67" s="5" t="str">
        <f t="shared" si="4806"/>
        <v/>
      </c>
      <c r="BI67" s="5">
        <f t="shared" si="4806"/>
        <v>1009938</v>
      </c>
      <c r="BJ67" s="5">
        <f t="shared" si="4806"/>
        <v>1007306</v>
      </c>
      <c r="BK67" s="5" t="str">
        <f t="shared" si="4806"/>
        <v/>
      </c>
      <c r="BL67" s="5" t="str">
        <f t="shared" si="4806"/>
        <v/>
      </c>
      <c r="BM67" s="5">
        <f t="shared" si="4806"/>
        <v>4019974</v>
      </c>
      <c r="BN67" s="5" t="str">
        <f t="shared" si="4806"/>
        <v/>
      </c>
      <c r="BO67" s="5" t="str">
        <f t="shared" si="4806"/>
        <v/>
      </c>
      <c r="BP67" s="5">
        <f t="shared" si="4806"/>
        <v>1010613</v>
      </c>
      <c r="BQ67" s="5" t="str">
        <f t="shared" si="4806"/>
        <v/>
      </c>
      <c r="BR67" s="5"/>
      <c r="BT67" s="5" t="str">
        <f t="shared" si="4747"/>
        <v>MidSouth Bank - Dothan, AL</v>
      </c>
      <c r="BU67" s="5" t="str">
        <f t="shared" si="4748"/>
        <v/>
      </c>
      <c r="BV67" s="5" t="str">
        <f t="shared" si="4749"/>
        <v/>
      </c>
      <c r="BW67" s="5" t="str">
        <f t="shared" si="4750"/>
        <v>Relyance Bank - White Hall, AR</v>
      </c>
      <c r="BX67" s="5" t="str">
        <f t="shared" si="4751"/>
        <v>DBS Bank - Los Angeles Representative Office - Los Angeles, CA</v>
      </c>
      <c r="BY67" s="5" t="str">
        <f t="shared" si="4752"/>
        <v>The Farmers State Bank of Brush - Brush, CO</v>
      </c>
      <c r="BZ67" s="5" t="str">
        <f t="shared" si="4753"/>
        <v/>
      </c>
      <c r="CA67" s="5" t="str">
        <f t="shared" si="4754"/>
        <v/>
      </c>
      <c r="CB67" s="5" t="str">
        <f t="shared" si="4755"/>
        <v>Gala Bank - Ocala, FL</v>
      </c>
      <c r="CC67" s="5" t="str">
        <f t="shared" si="4756"/>
        <v>First National Bank of Griffin - Griffin, GA</v>
      </c>
      <c r="CD67" s="5" t="str">
        <f t="shared" si="4757"/>
        <v/>
      </c>
      <c r="CE67" s="5" t="str">
        <f t="shared" si="4758"/>
        <v/>
      </c>
      <c r="CF67" s="5" t="str">
        <f t="shared" si="4759"/>
        <v>Central State Bank - Clayton, IL</v>
      </c>
      <c r="CG67" s="5" t="str">
        <f t="shared" si="4760"/>
        <v>Logansport Savings Bank - Logansport, IN</v>
      </c>
      <c r="CH67" s="5" t="str">
        <f t="shared" si="4761"/>
        <v>Decorah Bank and Trust Company - Decorah, IA</v>
      </c>
      <c r="CI67" s="5" t="str">
        <f t="shared" si="4762"/>
        <v>First Bank - Sterling, KS</v>
      </c>
      <c r="CJ67" s="5" t="str">
        <f t="shared" si="4763"/>
        <v>Forcht Bank, National Association - Lexington, KY</v>
      </c>
      <c r="CK67" s="5" t="str">
        <f t="shared" si="4764"/>
        <v>Gulf Coast Bank - Abbeville, LA</v>
      </c>
      <c r="CL67" s="5" t="str">
        <f t="shared" si="4765"/>
        <v/>
      </c>
      <c r="CM67" s="5" t="str">
        <f t="shared" si="4766"/>
        <v/>
      </c>
      <c r="CN67" s="5" t="str">
        <f t="shared" si="4767"/>
        <v>Millbury National Bank - Millbury, MA</v>
      </c>
      <c r="CO67" s="5" t="str">
        <f t="shared" si="4768"/>
        <v>Southern Michigan Bank &amp; Trust - Coldwater, MI</v>
      </c>
      <c r="CP67" s="5" t="str">
        <f t="shared" si="4769"/>
        <v>First Bank Elk River - Elk River, MN</v>
      </c>
      <c r="CQ67" s="5" t="str">
        <f t="shared" si="4770"/>
        <v>United Mississippi Bank - Natchez, MS</v>
      </c>
      <c r="CR67" s="5" t="str">
        <f t="shared" si="4771"/>
        <v>Community First Banking Company - West Plains, MO</v>
      </c>
      <c r="CS67" s="5" t="str">
        <f t="shared" si="4772"/>
        <v/>
      </c>
      <c r="CT67" s="5" t="str">
        <f t="shared" si="4773"/>
        <v>Farmers and Merchants Bank - Milligan, NE</v>
      </c>
      <c r="CU67" s="5" t="str">
        <f t="shared" si="4774"/>
        <v/>
      </c>
      <c r="CV67" s="5" t="str">
        <f t="shared" si="4775"/>
        <v/>
      </c>
      <c r="CW67" s="5" t="str">
        <f t="shared" si="4776"/>
        <v/>
      </c>
      <c r="CX67" s="5" t="str">
        <f t="shared" si="4777"/>
        <v/>
      </c>
      <c r="CY67" s="5" t="str">
        <f t="shared" si="4778"/>
        <v>China Citic Bank International - New York Branch - New York, NY</v>
      </c>
      <c r="CZ67" s="5" t="str">
        <f t="shared" si="4779"/>
        <v/>
      </c>
      <c r="DA67" s="5" t="str">
        <f t="shared" si="4780"/>
        <v>Union Bank - Beulah, ND</v>
      </c>
      <c r="DB67" s="5" t="str">
        <f t="shared" si="4781"/>
        <v>Minster Bank - Minster, OH</v>
      </c>
      <c r="DC67" s="5" t="str">
        <f t="shared" si="4782"/>
        <v>First Bethany Bank &amp; Trust - Bethany, OK</v>
      </c>
      <c r="DD67" s="5" t="str">
        <f t="shared" si="4783"/>
        <v/>
      </c>
      <c r="DE67" s="5" t="str">
        <f t="shared" si="4784"/>
        <v>Jonestown Bank and Trust Company - Jonestown, PA</v>
      </c>
      <c r="DF67" s="5" t="str">
        <f t="shared" si="4785"/>
        <v/>
      </c>
      <c r="DG67" s="5" t="str">
        <f t="shared" si="4786"/>
        <v/>
      </c>
      <c r="DH67" s="5" t="str">
        <f t="shared" si="4787"/>
        <v/>
      </c>
      <c r="DI67" s="5" t="str">
        <f t="shared" si="4788"/>
        <v>Foundation Bank - McKenzie, TN</v>
      </c>
      <c r="DJ67" s="5" t="str">
        <f t="shared" si="4789"/>
        <v>Citizens State Bank - Somerville, TX</v>
      </c>
      <c r="DK67" s="5" t="str">
        <f t="shared" si="4790"/>
        <v/>
      </c>
      <c r="DL67" s="5" t="str">
        <f t="shared" si="4791"/>
        <v/>
      </c>
      <c r="DM67" s="5" t="str">
        <f t="shared" si="4792"/>
        <v>Virginia National Bank - Charlottesville, VA</v>
      </c>
      <c r="DN67" s="5" t="str">
        <f t="shared" si="4793"/>
        <v/>
      </c>
      <c r="DO67" s="5" t="str">
        <f t="shared" si="4794"/>
        <v/>
      </c>
      <c r="DP67" s="5" t="str">
        <f t="shared" si="4795"/>
        <v>First Business Bank - Madison, WI</v>
      </c>
      <c r="DQ67" s="5" t="str">
        <f t="shared" si="4796"/>
        <v/>
      </c>
    </row>
    <row r="68" spans="1:121" x14ac:dyDescent="0.25">
      <c r="A68">
        <v>67</v>
      </c>
      <c r="B68" s="5">
        <v>29536466</v>
      </c>
      <c r="C68" t="str">
        <f t="shared" si="4807"/>
        <v>Nova Bank - Huntsville, AL</v>
      </c>
      <c r="D68" s="21" t="s">
        <v>10289</v>
      </c>
      <c r="E68" s="19" t="s">
        <v>2868</v>
      </c>
      <c r="F68" s="19" t="s">
        <v>2805</v>
      </c>
      <c r="G68" s="19"/>
      <c r="K68" s="27">
        <v>59</v>
      </c>
      <c r="L68" s="28" t="str">
        <f>IF(HLOOKUP('Peer Comparison Tool'!$E$6,StateDropdownData,K68+1,FALSE)=0,"",HLOOKUP('Peer Comparison Tool'!$E$6,StateDropdownData,K68+1,FALSE))</f>
        <v>Franklin Bank &amp; Trust Company - Franklin, KY</v>
      </c>
      <c r="M68" s="29">
        <f>IF(HLOOKUP('Peer Comparison Tool'!$E$6,[0]!DropdownData,K68+1,FALSE)=0,"",HLOOKUP('Peer Comparison Tool'!$E$6,[0]!DropdownData,K68+1,FALSE))</f>
        <v>1010088</v>
      </c>
      <c r="N68" s="27">
        <v>59</v>
      </c>
      <c r="O68" s="28" t="str">
        <f>IF(HLOOKUP('Peer Comparison Tool'!$G$6,StateDropdownData,N68+1,FALSE)=0,"",HLOOKUP('Peer Comparison Tool'!$G$6,StateDropdownData,N68+1,FALSE))</f>
        <v>Greeneville Federal Bank, F.S.B. - Greeneville, TN</v>
      </c>
      <c r="P68" s="29">
        <f>IF(HLOOKUP('Peer Comparison Tool'!$G$6,DropdownData,N68+1,FALSE)=0,"",HLOOKUP('Peer Comparison Tool'!$G$6,DropdownData,N68+1,FALSE))</f>
        <v>1002327</v>
      </c>
      <c r="Q68" s="27">
        <v>59</v>
      </c>
      <c r="R68" s="28" t="str">
        <f>IF(HLOOKUP('Peer Comparison Tool'!$I$6,StateDropdownData,Q68+1,FALSE)=0,"",HLOOKUP('Peer Comparison Tool'!$I$6,StateDropdownData,Q68+1,FALSE))</f>
        <v>Merchants Bank of Indiana - Carmel, IN</v>
      </c>
      <c r="S68" s="29">
        <f>IF(HLOOKUP('Peer Comparison Tool'!$I$6,DropdownData,Q68+1,FALSE)=0,"",HLOOKUP('Peer Comparison Tool'!$I$6,DropdownData,Q68+1,FALSE))</f>
        <v>1015840</v>
      </c>
      <c r="T68" s="5">
        <f t="shared" si="4802"/>
        <v>1974012</v>
      </c>
      <c r="U68" s="5" t="str">
        <f t="shared" si="4802"/>
        <v/>
      </c>
      <c r="V68" s="5" t="str">
        <f t="shared" si="4802"/>
        <v/>
      </c>
      <c r="W68" s="5">
        <f t="shared" si="4802"/>
        <v>1002605</v>
      </c>
      <c r="X68" s="5">
        <f t="shared" si="4802"/>
        <v>1012206</v>
      </c>
      <c r="Y68" s="5">
        <f t="shared" si="4802"/>
        <v>1007859</v>
      </c>
      <c r="Z68" s="5" t="str">
        <f t="shared" si="4802"/>
        <v/>
      </c>
      <c r="AA68" s="5" t="str">
        <f t="shared" si="4802"/>
        <v/>
      </c>
      <c r="AB68" s="5">
        <f t="shared" si="4802"/>
        <v>1011928</v>
      </c>
      <c r="AC68" s="5">
        <f t="shared" si="4802"/>
        <v>1009556</v>
      </c>
      <c r="AD68" s="5" t="str">
        <f t="shared" si="4803"/>
        <v/>
      </c>
      <c r="AE68" s="5" t="str">
        <f t="shared" si="4803"/>
        <v/>
      </c>
      <c r="AF68" s="5">
        <f t="shared" si="4803"/>
        <v>1025415</v>
      </c>
      <c r="AG68" s="5">
        <f t="shared" si="4803"/>
        <v>1015840</v>
      </c>
      <c r="AH68" s="5">
        <f t="shared" si="4803"/>
        <v>1015114</v>
      </c>
      <c r="AI68" s="5">
        <f t="shared" si="4803"/>
        <v>1006456</v>
      </c>
      <c r="AJ68" s="5">
        <f t="shared" si="4803"/>
        <v>1010088</v>
      </c>
      <c r="AK68" s="5">
        <f t="shared" si="4803"/>
        <v>1022785</v>
      </c>
      <c r="AL68" s="5" t="str">
        <f t="shared" si="4803"/>
        <v/>
      </c>
      <c r="AM68" s="5" t="str">
        <f t="shared" si="4803"/>
        <v/>
      </c>
      <c r="AN68" s="5">
        <f t="shared" si="4804"/>
        <v>1015682</v>
      </c>
      <c r="AO68" s="5">
        <f t="shared" si="4804"/>
        <v>1004434</v>
      </c>
      <c r="AP68" s="5">
        <f t="shared" si="4804"/>
        <v>1016535</v>
      </c>
      <c r="AQ68" s="5">
        <f t="shared" si="4804"/>
        <v>1014329</v>
      </c>
      <c r="AR68" s="5">
        <f t="shared" si="4804"/>
        <v>1010481</v>
      </c>
      <c r="AS68" s="5" t="str">
        <f t="shared" si="4804"/>
        <v/>
      </c>
      <c r="AT68" s="5">
        <f t="shared" si="4804"/>
        <v>1008967</v>
      </c>
      <c r="AU68" s="5" t="str">
        <f t="shared" si="4804"/>
        <v/>
      </c>
      <c r="AV68" s="5" t="str">
        <f t="shared" si="4804"/>
        <v/>
      </c>
      <c r="AW68" s="5" t="str">
        <f t="shared" si="4804"/>
        <v/>
      </c>
      <c r="AX68" s="5" t="str">
        <f t="shared" si="4805"/>
        <v/>
      </c>
      <c r="AY68" s="5">
        <f t="shared" si="4805"/>
        <v>4282246</v>
      </c>
      <c r="AZ68" s="5" t="str">
        <f t="shared" si="4805"/>
        <v/>
      </c>
      <c r="BA68" s="5">
        <f t="shared" si="4805"/>
        <v>1014555</v>
      </c>
      <c r="BB68" s="5">
        <f t="shared" si="4805"/>
        <v>1001339</v>
      </c>
      <c r="BC68" s="5">
        <f t="shared" si="4805"/>
        <v>1007985</v>
      </c>
      <c r="BD68" s="5" t="str">
        <f t="shared" si="4805"/>
        <v/>
      </c>
      <c r="BE68" s="5">
        <f t="shared" si="4805"/>
        <v>1014871</v>
      </c>
      <c r="BF68" s="5" t="str">
        <f t="shared" si="4805"/>
        <v/>
      </c>
      <c r="BG68" s="5" t="str">
        <f t="shared" si="4805"/>
        <v/>
      </c>
      <c r="BH68" s="5" t="str">
        <f t="shared" si="4806"/>
        <v/>
      </c>
      <c r="BI68" s="5">
        <f t="shared" si="4806"/>
        <v>1002327</v>
      </c>
      <c r="BJ68" s="5">
        <f t="shared" si="4806"/>
        <v>1007748</v>
      </c>
      <c r="BK68" s="5" t="str">
        <f t="shared" si="4806"/>
        <v/>
      </c>
      <c r="BL68" s="5" t="str">
        <f t="shared" si="4806"/>
        <v/>
      </c>
      <c r="BM68" s="5" t="str">
        <f t="shared" si="4806"/>
        <v/>
      </c>
      <c r="BN68" s="5" t="str">
        <f t="shared" si="4806"/>
        <v/>
      </c>
      <c r="BO68" s="5" t="str">
        <f t="shared" si="4806"/>
        <v/>
      </c>
      <c r="BP68" s="5">
        <f t="shared" si="4806"/>
        <v>1014245</v>
      </c>
      <c r="BQ68" s="5" t="str">
        <f t="shared" si="4806"/>
        <v/>
      </c>
      <c r="BR68" s="5"/>
      <c r="BT68" s="5" t="str">
        <f t="shared" si="4747"/>
        <v>Millennial Bank - Leeds, AL</v>
      </c>
      <c r="BU68" s="5" t="str">
        <f t="shared" si="4748"/>
        <v/>
      </c>
      <c r="BV68" s="5" t="str">
        <f t="shared" si="4749"/>
        <v/>
      </c>
      <c r="BW68" s="5" t="str">
        <f t="shared" si="4750"/>
        <v>RiverBank - Pocahontas, AR</v>
      </c>
      <c r="BX68" s="5" t="str">
        <f t="shared" si="4751"/>
        <v>Deutsche Bank National Trust Company - Los Angeles, CA</v>
      </c>
      <c r="BY68" s="5" t="str">
        <f t="shared" si="4752"/>
        <v>The First National Bank of Fleming - Fleming, CO</v>
      </c>
      <c r="BZ68" s="5" t="str">
        <f t="shared" si="4753"/>
        <v/>
      </c>
      <c r="CA68" s="5" t="str">
        <f t="shared" si="4754"/>
        <v/>
      </c>
      <c r="CB68" s="5" t="str">
        <f t="shared" si="4755"/>
        <v>Grove Bank &amp; Trust - Miami, FL</v>
      </c>
      <c r="CC68" s="5" t="str">
        <f t="shared" si="4756"/>
        <v>First National Community Bank - Chatsworth, GA</v>
      </c>
      <c r="CD68" s="5" t="str">
        <f t="shared" si="4757"/>
        <v/>
      </c>
      <c r="CE68" s="5" t="str">
        <f t="shared" si="4758"/>
        <v/>
      </c>
      <c r="CF68" s="5" t="str">
        <f t="shared" si="4759"/>
        <v>Chester National Bank - Chester, IL</v>
      </c>
      <c r="CG68" s="5" t="str">
        <f t="shared" si="4760"/>
        <v>Merchants Bank of Indiana - Carmel, IN</v>
      </c>
      <c r="CH68" s="5" t="str">
        <f t="shared" si="4761"/>
        <v>Defiance State Bank - Defiance, IA</v>
      </c>
      <c r="CI68" s="5" t="str">
        <f t="shared" si="4762"/>
        <v>First Bank Kansas - Salina, KS</v>
      </c>
      <c r="CJ68" s="5" t="str">
        <f t="shared" si="4763"/>
        <v>Franklin Bank &amp; Trust Company - Franklin, KY</v>
      </c>
      <c r="CK68" s="5" t="str">
        <f t="shared" si="4764"/>
        <v>Gulf Coast Bank and Trust Company - New Orleans, LA</v>
      </c>
      <c r="CL68" s="5" t="str">
        <f t="shared" si="4765"/>
        <v/>
      </c>
      <c r="CM68" s="5" t="str">
        <f t="shared" si="4766"/>
        <v/>
      </c>
      <c r="CN68" s="5" t="str">
        <f t="shared" si="4767"/>
        <v>Monson Savings Bank - Monson, MA</v>
      </c>
      <c r="CO68" s="5" t="str">
        <f t="shared" si="4768"/>
        <v>State Savings Bank - Frankfort, MI</v>
      </c>
      <c r="CP68" s="5" t="str">
        <f t="shared" si="4769"/>
        <v>First Community Bank - Lester Prairie, MN</v>
      </c>
      <c r="CQ68" s="5" t="str">
        <f t="shared" si="4770"/>
        <v>Unity Bank of Mississippi - Holly Springs, MS</v>
      </c>
      <c r="CR68" s="5" t="str">
        <f t="shared" si="4771"/>
        <v>Community Point Bank - Russellville, MO</v>
      </c>
      <c r="CS68" s="5" t="str">
        <f t="shared" si="4772"/>
        <v/>
      </c>
      <c r="CT68" s="5" t="str">
        <f t="shared" si="4773"/>
        <v>Farmers and Merchants Bank of Ashland - Ashland, NE</v>
      </c>
      <c r="CU68" s="5" t="str">
        <f t="shared" si="4774"/>
        <v/>
      </c>
      <c r="CV68" s="5" t="str">
        <f t="shared" si="4775"/>
        <v/>
      </c>
      <c r="CW68" s="5" t="str">
        <f t="shared" si="4776"/>
        <v/>
      </c>
      <c r="CX68" s="5" t="str">
        <f t="shared" si="4777"/>
        <v/>
      </c>
      <c r="CY68" s="5" t="str">
        <f t="shared" si="4778"/>
        <v>China Construction Bank - New York Branch - New York, NY</v>
      </c>
      <c r="CZ68" s="5" t="str">
        <f t="shared" si="4779"/>
        <v/>
      </c>
      <c r="DA68" s="5" t="str">
        <f t="shared" si="4780"/>
        <v>Union State Bank of Hazen - Hazen, ND</v>
      </c>
      <c r="DB68" s="5" t="str">
        <f t="shared" si="4781"/>
        <v>Monroe Federal Savings and Loan Association - Tipp City, OH</v>
      </c>
      <c r="DC68" s="5" t="str">
        <f t="shared" si="4782"/>
        <v>First Enterprise Bank - Oklahoma City, OK</v>
      </c>
      <c r="DD68" s="5" t="str">
        <f t="shared" si="4783"/>
        <v/>
      </c>
      <c r="DE68" s="5" t="str">
        <f t="shared" si="4784"/>
        <v>Journey Bank - Bloomsburg, PA</v>
      </c>
      <c r="DF68" s="5" t="str">
        <f t="shared" si="4785"/>
        <v/>
      </c>
      <c r="DG68" s="5" t="str">
        <f t="shared" si="4786"/>
        <v/>
      </c>
      <c r="DH68" s="5" t="str">
        <f t="shared" si="4787"/>
        <v/>
      </c>
      <c r="DI68" s="5" t="str">
        <f t="shared" si="4788"/>
        <v>Greeneville Federal Bank, F.S.B. - Greeneville, TN</v>
      </c>
      <c r="DJ68" s="5" t="str">
        <f t="shared" si="4789"/>
        <v>Citizens State Bank - Miles, TX</v>
      </c>
      <c r="DK68" s="5" t="str">
        <f t="shared" si="4790"/>
        <v/>
      </c>
      <c r="DL68" s="5" t="str">
        <f t="shared" si="4791"/>
        <v/>
      </c>
      <c r="DM68" s="5" t="str">
        <f t="shared" si="4792"/>
        <v/>
      </c>
      <c r="DN68" s="5" t="str">
        <f t="shared" si="4793"/>
        <v/>
      </c>
      <c r="DO68" s="5" t="str">
        <f t="shared" si="4794"/>
        <v/>
      </c>
      <c r="DP68" s="5" t="str">
        <f t="shared" si="4795"/>
        <v>First Citizens State Bank - Whitewater, WI</v>
      </c>
      <c r="DQ68" s="5" t="str">
        <f t="shared" si="4796"/>
        <v/>
      </c>
    </row>
    <row r="69" spans="1:121" x14ac:dyDescent="0.25">
      <c r="A69">
        <v>68</v>
      </c>
      <c r="B69" s="5">
        <v>4171727</v>
      </c>
      <c r="C69" t="str">
        <f t="shared" si="4807"/>
        <v>Oakworth Capital Bank - Birmingham, AL</v>
      </c>
      <c r="D69" s="21" t="s">
        <v>1298</v>
      </c>
      <c r="E69" s="19" t="s">
        <v>2804</v>
      </c>
      <c r="F69" s="19" t="s">
        <v>2805</v>
      </c>
      <c r="G69" s="19"/>
      <c r="K69" s="27">
        <v>60</v>
      </c>
      <c r="L69" s="28" t="str">
        <f>IF(HLOOKUP('Peer Comparison Tool'!$E$6,StateDropdownData,K69+1,FALSE)=0,"",HLOOKUP('Peer Comparison Tool'!$E$6,StateDropdownData,K69+1,FALSE))</f>
        <v>Fredonia Valley Bank - Fredonia, KY</v>
      </c>
      <c r="M69" s="29">
        <f>IF(HLOOKUP('Peer Comparison Tool'!$E$6,[0]!DropdownData,K69+1,FALSE)=0,"",HLOOKUP('Peer Comparison Tool'!$E$6,[0]!DropdownData,K69+1,FALSE))</f>
        <v>1010196</v>
      </c>
      <c r="N69" s="27">
        <v>60</v>
      </c>
      <c r="O69" s="28" t="str">
        <f>IF(HLOOKUP('Peer Comparison Tool'!$G$6,StateDropdownData,N69+1,FALSE)=0,"",HLOOKUP('Peer Comparison Tool'!$G$6,StateDropdownData,N69+1,FALSE))</f>
        <v>Greenfield Banking Company - Greenfield, TN</v>
      </c>
      <c r="P69" s="29">
        <f>IF(HLOOKUP('Peer Comparison Tool'!$G$6,DropdownData,N69+1,FALSE)=0,"",HLOOKUP('Peer Comparison Tool'!$G$6,DropdownData,N69+1,FALSE))</f>
        <v>1005190</v>
      </c>
      <c r="Q69" s="27">
        <v>60</v>
      </c>
      <c r="R69" s="28" t="str">
        <f>IF(HLOOKUP('Peer Comparison Tool'!$I$6,StateDropdownData,Q69+1,FALSE)=0,"",HLOOKUP('Peer Comparison Tool'!$I$6,StateDropdownData,Q69+1,FALSE))</f>
        <v>Mutual Savings Bank - Franklin, IN</v>
      </c>
      <c r="S69" s="29">
        <f>IF(HLOOKUP('Peer Comparison Tool'!$I$6,DropdownData,Q69+1,FALSE)=0,"",HLOOKUP('Peer Comparison Tool'!$I$6,DropdownData,Q69+1,FALSE))</f>
        <v>1014372</v>
      </c>
      <c r="T69" s="5">
        <f t="shared" si="4802"/>
        <v>4102024</v>
      </c>
      <c r="U69" s="5" t="str">
        <f t="shared" si="4802"/>
        <v/>
      </c>
      <c r="V69" s="5" t="str">
        <f t="shared" si="4802"/>
        <v/>
      </c>
      <c r="W69" s="5">
        <f t="shared" si="4802"/>
        <v>1015998</v>
      </c>
      <c r="X69" s="5">
        <f t="shared" si="4802"/>
        <v>13000179</v>
      </c>
      <c r="Y69" s="5">
        <f t="shared" si="4802"/>
        <v>1010198</v>
      </c>
      <c r="Z69" s="5" t="str">
        <f t="shared" si="4802"/>
        <v/>
      </c>
      <c r="AA69" s="5" t="str">
        <f t="shared" si="4802"/>
        <v/>
      </c>
      <c r="AB69" s="5">
        <f t="shared" si="4802"/>
        <v>14347159</v>
      </c>
      <c r="AC69" s="5">
        <f t="shared" si="4802"/>
        <v>1022795</v>
      </c>
      <c r="AD69" s="5" t="str">
        <f t="shared" si="4803"/>
        <v/>
      </c>
      <c r="AE69" s="5" t="str">
        <f t="shared" si="4803"/>
        <v/>
      </c>
      <c r="AF69" s="5">
        <f t="shared" si="4803"/>
        <v>1013447</v>
      </c>
      <c r="AG69" s="5">
        <f t="shared" si="4803"/>
        <v>1014372</v>
      </c>
      <c r="AH69" s="5">
        <f t="shared" si="4803"/>
        <v>1006810</v>
      </c>
      <c r="AI69" s="5">
        <f t="shared" si="4803"/>
        <v>4085408</v>
      </c>
      <c r="AJ69" s="5">
        <f t="shared" si="4803"/>
        <v>1010196</v>
      </c>
      <c r="AK69" s="5">
        <f t="shared" si="4803"/>
        <v>1001338</v>
      </c>
      <c r="AL69" s="5" t="str">
        <f t="shared" si="4803"/>
        <v/>
      </c>
      <c r="AM69" s="5" t="str">
        <f t="shared" si="4803"/>
        <v/>
      </c>
      <c r="AN69" s="5">
        <f t="shared" si="4804"/>
        <v>1005346</v>
      </c>
      <c r="AO69" s="5">
        <f t="shared" si="4804"/>
        <v>1991011</v>
      </c>
      <c r="AP69" s="5">
        <f t="shared" si="4804"/>
        <v>1006767</v>
      </c>
      <c r="AQ69" s="5" t="str">
        <f t="shared" si="4804"/>
        <v/>
      </c>
      <c r="AR69" s="5">
        <f t="shared" si="4804"/>
        <v>1008582</v>
      </c>
      <c r="AS69" s="5" t="str">
        <f t="shared" si="4804"/>
        <v/>
      </c>
      <c r="AT69" s="5">
        <f t="shared" si="4804"/>
        <v>1009121</v>
      </c>
      <c r="AU69" s="5" t="str">
        <f t="shared" si="4804"/>
        <v/>
      </c>
      <c r="AV69" s="5" t="str">
        <f t="shared" si="4804"/>
        <v/>
      </c>
      <c r="AW69" s="5" t="str">
        <f t="shared" si="4804"/>
        <v/>
      </c>
      <c r="AX69" s="5" t="str">
        <f t="shared" si="4805"/>
        <v/>
      </c>
      <c r="AY69" s="5">
        <f t="shared" si="4805"/>
        <v>4307939</v>
      </c>
      <c r="AZ69" s="5" t="str">
        <f t="shared" si="4805"/>
        <v/>
      </c>
      <c r="BA69" s="5">
        <f t="shared" si="4805"/>
        <v>1012282</v>
      </c>
      <c r="BB69" s="5">
        <f t="shared" si="4805"/>
        <v>1007461</v>
      </c>
      <c r="BC69" s="5">
        <f t="shared" si="4805"/>
        <v>1005452</v>
      </c>
      <c r="BD69" s="5" t="str">
        <f t="shared" si="4805"/>
        <v/>
      </c>
      <c r="BE69" s="5">
        <f t="shared" si="4805"/>
        <v>1011351</v>
      </c>
      <c r="BF69" s="5" t="str">
        <f t="shared" si="4805"/>
        <v/>
      </c>
      <c r="BG69" s="5" t="str">
        <f t="shared" si="4805"/>
        <v/>
      </c>
      <c r="BH69" s="5" t="str">
        <f t="shared" si="4806"/>
        <v/>
      </c>
      <c r="BI69" s="5">
        <f t="shared" si="4806"/>
        <v>1005190</v>
      </c>
      <c r="BJ69" s="5">
        <f t="shared" si="4806"/>
        <v>1010036</v>
      </c>
      <c r="BK69" s="5" t="str">
        <f t="shared" si="4806"/>
        <v/>
      </c>
      <c r="BL69" s="5" t="str">
        <f t="shared" si="4806"/>
        <v/>
      </c>
      <c r="BM69" s="5" t="str">
        <f t="shared" si="4806"/>
        <v/>
      </c>
      <c r="BN69" s="5" t="str">
        <f t="shared" si="4806"/>
        <v/>
      </c>
      <c r="BO69" s="5" t="str">
        <f t="shared" si="4806"/>
        <v/>
      </c>
      <c r="BP69" s="5">
        <f t="shared" si="4806"/>
        <v>1013155</v>
      </c>
      <c r="BQ69" s="5" t="str">
        <f t="shared" si="4806"/>
        <v/>
      </c>
      <c r="BR69" s="5"/>
      <c r="BT69" s="5" t="str">
        <f t="shared" si="4747"/>
        <v>NobleBank &amp; Trust - Anniston, AL</v>
      </c>
      <c r="BU69" s="5" t="str">
        <f t="shared" si="4748"/>
        <v/>
      </c>
      <c r="BV69" s="5" t="str">
        <f t="shared" si="4749"/>
        <v/>
      </c>
      <c r="BW69" s="5" t="str">
        <f t="shared" si="4750"/>
        <v>Riverside Bank - Sparkman, AR</v>
      </c>
      <c r="BX69" s="5" t="str">
        <f t="shared" si="4751"/>
        <v>E.SUN Commercial Bank, Los Angeles Branch - City of Industry, CA</v>
      </c>
      <c r="BY69" s="5" t="str">
        <f t="shared" si="4752"/>
        <v>The Gunnison Bank and Trust Company - Gunnison, CO</v>
      </c>
      <c r="BZ69" s="5" t="str">
        <f t="shared" si="4753"/>
        <v/>
      </c>
      <c r="CA69" s="5" t="str">
        <f t="shared" si="4754"/>
        <v/>
      </c>
      <c r="CB69" s="5" t="str">
        <f t="shared" si="4755"/>
        <v>Gulf Atlantic Bank - Key West, FL</v>
      </c>
      <c r="CC69" s="5" t="str">
        <f t="shared" si="4756"/>
        <v>First Peoples Bank - Pine Mountain, GA</v>
      </c>
      <c r="CD69" s="5" t="str">
        <f t="shared" si="4757"/>
        <v/>
      </c>
      <c r="CE69" s="5" t="str">
        <f t="shared" si="4758"/>
        <v/>
      </c>
      <c r="CF69" s="5" t="str">
        <f t="shared" si="4759"/>
        <v>Chesterfield State Bank - Chesterfield, IL</v>
      </c>
      <c r="CG69" s="5" t="str">
        <f t="shared" si="4760"/>
        <v>Mutual Savings Bank - Franklin, IN</v>
      </c>
      <c r="CH69" s="5" t="str">
        <f t="shared" si="4761"/>
        <v>Denver Savings Bank - Denver, IA</v>
      </c>
      <c r="CI69" s="5" t="str">
        <f t="shared" si="4762"/>
        <v>First Commerce Bank - Marysville, KS</v>
      </c>
      <c r="CJ69" s="5" t="str">
        <f t="shared" si="4763"/>
        <v>Fredonia Valley Bank - Fredonia, KY</v>
      </c>
      <c r="CK69" s="5" t="str">
        <f t="shared" si="4764"/>
        <v>Heritage Bank of Saint Tammany - Covington, LA</v>
      </c>
      <c r="CL69" s="5" t="str">
        <f t="shared" si="4765"/>
        <v/>
      </c>
      <c r="CM69" s="5" t="str">
        <f t="shared" si="4766"/>
        <v/>
      </c>
      <c r="CN69" s="5" t="str">
        <f t="shared" si="4767"/>
        <v>MountainOne Bank - North Adams, MA</v>
      </c>
      <c r="CO69" s="5" t="str">
        <f t="shared" si="4768"/>
        <v>Sturgis Bank &amp; Trust Company - Sturgis, MI</v>
      </c>
      <c r="CP69" s="5" t="str">
        <f t="shared" si="4769"/>
        <v>First Farmers &amp; Merchants Bank - Cannon Falls, MN</v>
      </c>
      <c r="CQ69" s="5" t="str">
        <f t="shared" si="4770"/>
        <v/>
      </c>
      <c r="CR69" s="5" t="str">
        <f t="shared" si="4771"/>
        <v>Community State Bank - Shelbina, MO</v>
      </c>
      <c r="CS69" s="5" t="str">
        <f t="shared" si="4772"/>
        <v/>
      </c>
      <c r="CT69" s="5" t="str">
        <f t="shared" si="4773"/>
        <v>Farmers and Merchants State Bank, Bloomfield, Nebraska - Bloomfield, NE</v>
      </c>
      <c r="CU69" s="5" t="str">
        <f t="shared" si="4774"/>
        <v/>
      </c>
      <c r="CV69" s="5" t="str">
        <f t="shared" si="4775"/>
        <v/>
      </c>
      <c r="CW69" s="5" t="str">
        <f t="shared" si="4776"/>
        <v/>
      </c>
      <c r="CX69" s="5" t="str">
        <f t="shared" si="4777"/>
        <v/>
      </c>
      <c r="CY69" s="5" t="str">
        <f t="shared" si="4778"/>
        <v>China Merchants Bank Co., Ltd., New York Branch - New York, NY</v>
      </c>
      <c r="CZ69" s="5" t="str">
        <f t="shared" si="4779"/>
        <v/>
      </c>
      <c r="DA69" s="5" t="str">
        <f t="shared" si="4780"/>
        <v>Unison Bank - Jamestown, ND</v>
      </c>
      <c r="DB69" s="5" t="str">
        <f t="shared" si="4781"/>
        <v>Mt. Victory State Bank - Mount Victory, OH</v>
      </c>
      <c r="DC69" s="5" t="str">
        <f t="shared" si="4782"/>
        <v>First Fidelity Bank - Oklahoma City, OK</v>
      </c>
      <c r="DD69" s="5" t="str">
        <f t="shared" si="4783"/>
        <v/>
      </c>
      <c r="DE69" s="5" t="str">
        <f t="shared" si="4784"/>
        <v>Kish Bank - Belleville, PA</v>
      </c>
      <c r="DF69" s="5" t="str">
        <f t="shared" si="4785"/>
        <v/>
      </c>
      <c r="DG69" s="5" t="str">
        <f t="shared" si="4786"/>
        <v/>
      </c>
      <c r="DH69" s="5" t="str">
        <f t="shared" si="4787"/>
        <v/>
      </c>
      <c r="DI69" s="5" t="str">
        <f t="shared" si="4788"/>
        <v>Greenfield Banking Company - Greenfield, TN</v>
      </c>
      <c r="DJ69" s="5" t="str">
        <f t="shared" si="4789"/>
        <v>Citizens State Bank - Anton, TX</v>
      </c>
      <c r="DK69" s="5" t="str">
        <f t="shared" si="4790"/>
        <v/>
      </c>
      <c r="DL69" s="5" t="str">
        <f t="shared" si="4791"/>
        <v/>
      </c>
      <c r="DM69" s="5" t="str">
        <f t="shared" si="4792"/>
        <v/>
      </c>
      <c r="DN69" s="5" t="str">
        <f t="shared" si="4793"/>
        <v/>
      </c>
      <c r="DO69" s="5" t="str">
        <f t="shared" si="4794"/>
        <v/>
      </c>
      <c r="DP69" s="5" t="str">
        <f t="shared" si="4795"/>
        <v>First Community Bank - Milton, WI</v>
      </c>
      <c r="DQ69" s="5" t="str">
        <f t="shared" si="4796"/>
        <v/>
      </c>
    </row>
    <row r="70" spans="1:121" x14ac:dyDescent="0.25">
      <c r="A70">
        <v>69</v>
      </c>
      <c r="B70" s="5">
        <v>1004915</v>
      </c>
      <c r="C70" t="str">
        <f t="shared" si="4807"/>
        <v>Peoples Bank of Alabama - Cullman, AL</v>
      </c>
      <c r="D70" s="21" t="s">
        <v>1285</v>
      </c>
      <c r="E70" s="19" t="s">
        <v>2833</v>
      </c>
      <c r="F70" s="19" t="s">
        <v>2805</v>
      </c>
      <c r="G70" s="19"/>
      <c r="K70" s="27">
        <v>61</v>
      </c>
      <c r="L70" s="28" t="str">
        <f>IF(HLOOKUP('Peer Comparison Tool'!$E$6,StateDropdownData,K70+1,FALSE)=0,"",HLOOKUP('Peer Comparison Tool'!$E$6,StateDropdownData,K70+1,FALSE))</f>
        <v>Hart County Bank and Trust Company - Munfordville, KY</v>
      </c>
      <c r="M70" s="29">
        <f>IF(HLOOKUP('Peer Comparison Tool'!$E$6,[0]!DropdownData,K70+1,FALSE)=0,"",HLOOKUP('Peer Comparison Tool'!$E$6,[0]!DropdownData,K70+1,FALSE))</f>
        <v>1009622</v>
      </c>
      <c r="N70" s="27">
        <v>61</v>
      </c>
      <c r="O70" s="28" t="str">
        <f>IF(HLOOKUP('Peer Comparison Tool'!$G$6,StateDropdownData,N70+1,FALSE)=0,"",HLOOKUP('Peer Comparison Tool'!$G$6,StateDropdownData,N70+1,FALSE))</f>
        <v>Heritage Bank &amp; Trust - Columbia, TN</v>
      </c>
      <c r="P70" s="29">
        <f>IF(HLOOKUP('Peer Comparison Tool'!$G$6,DropdownData,N70+1,FALSE)=0,"",HLOOKUP('Peer Comparison Tool'!$G$6,DropdownData,N70+1,FALSE))</f>
        <v>4108579</v>
      </c>
      <c r="Q70" s="27">
        <v>61</v>
      </c>
      <c r="R70" s="28" t="str">
        <f>IF(HLOOKUP('Peer Comparison Tool'!$I$6,StateDropdownData,Q70+1,FALSE)=0,"",HLOOKUP('Peer Comparison Tool'!$I$6,StateDropdownData,Q70+1,FALSE))</f>
        <v>New Covenant Trust Company, National Association - Jeffersonville, IN</v>
      </c>
      <c r="S70" s="29">
        <f>IF(HLOOKUP('Peer Comparison Tool'!$I$6,DropdownData,Q70+1,FALSE)=0,"",HLOOKUP('Peer Comparison Tool'!$I$6,DropdownData,Q70+1,FALSE))</f>
        <v>4072584</v>
      </c>
      <c r="T70" s="5">
        <f t="shared" ref="T70:AC79" si="4808">IFERROR(IF(VLOOKUP(INDEX($L$2:$HEG$5,4,T$471+$Q70-1),$B$2:$F$5568,5,FALSE)=T$473,INDEX($L$2:$HEG$5,4,T$471+$Q70-1),""),"")</f>
        <v>1022428</v>
      </c>
      <c r="U70" s="5" t="str">
        <f t="shared" si="4808"/>
        <v/>
      </c>
      <c r="V70" s="5" t="str">
        <f t="shared" si="4808"/>
        <v/>
      </c>
      <c r="W70" s="5">
        <f t="shared" si="4808"/>
        <v>1014541</v>
      </c>
      <c r="X70" s="5">
        <f t="shared" si="4808"/>
        <v>1006520</v>
      </c>
      <c r="Y70" s="5">
        <f t="shared" si="4808"/>
        <v>1005455</v>
      </c>
      <c r="Z70" s="5" t="str">
        <f t="shared" si="4808"/>
        <v/>
      </c>
      <c r="AA70" s="5" t="str">
        <f t="shared" si="4808"/>
        <v/>
      </c>
      <c r="AB70" s="5">
        <f t="shared" si="4808"/>
        <v>29208007</v>
      </c>
      <c r="AC70" s="5">
        <f t="shared" si="4808"/>
        <v>1007318</v>
      </c>
      <c r="AD70" s="5" t="str">
        <f t="shared" ref="AD70:AM79" si="4809">IFERROR(IF(VLOOKUP(INDEX($L$2:$HEG$5,4,AD$471+$Q70-1),$B$2:$F$5568,5,FALSE)=AD$473,INDEX($L$2:$HEG$5,4,AD$471+$Q70-1),""),"")</f>
        <v/>
      </c>
      <c r="AE70" s="5" t="str">
        <f t="shared" si="4809"/>
        <v/>
      </c>
      <c r="AF70" s="5">
        <f t="shared" si="4809"/>
        <v>1023207</v>
      </c>
      <c r="AG70" s="5">
        <f t="shared" si="4809"/>
        <v>4072584</v>
      </c>
      <c r="AH70" s="5">
        <f t="shared" si="4809"/>
        <v>1012178</v>
      </c>
      <c r="AI70" s="5">
        <f t="shared" si="4809"/>
        <v>1000982</v>
      </c>
      <c r="AJ70" s="5">
        <f t="shared" si="4809"/>
        <v>1009622</v>
      </c>
      <c r="AK70" s="5">
        <f t="shared" si="4809"/>
        <v>1000091</v>
      </c>
      <c r="AL70" s="5" t="str">
        <f t="shared" si="4809"/>
        <v/>
      </c>
      <c r="AM70" s="5" t="str">
        <f t="shared" si="4809"/>
        <v/>
      </c>
      <c r="AN70" s="5">
        <f t="shared" ref="AN70:AW79" si="4810">IFERROR(IF(VLOOKUP(INDEX($L$2:$HEG$5,4,AN$471+$Q70-1),$B$2:$F$5568,5,FALSE)=AN$473,INDEX($L$2:$HEG$5,4,AN$471+$Q70-1),""),"")</f>
        <v>1005999</v>
      </c>
      <c r="AO70" s="5">
        <f t="shared" si="4810"/>
        <v>1007107</v>
      </c>
      <c r="AP70" s="5">
        <f t="shared" si="4810"/>
        <v>1015282</v>
      </c>
      <c r="AQ70" s="5" t="str">
        <f t="shared" si="4810"/>
        <v/>
      </c>
      <c r="AR70" s="5">
        <f t="shared" si="4810"/>
        <v>1014172</v>
      </c>
      <c r="AS70" s="5" t="str">
        <f t="shared" si="4810"/>
        <v/>
      </c>
      <c r="AT70" s="5">
        <f t="shared" si="4810"/>
        <v>1005559</v>
      </c>
      <c r="AU70" s="5" t="str">
        <f t="shared" si="4810"/>
        <v/>
      </c>
      <c r="AV70" s="5" t="str">
        <f t="shared" si="4810"/>
        <v/>
      </c>
      <c r="AW70" s="5" t="str">
        <f t="shared" si="4810"/>
        <v/>
      </c>
      <c r="AX70" s="5" t="str">
        <f t="shared" ref="AX70:BG79" si="4811">IFERROR(IF(VLOOKUP(INDEX($L$2:$HEG$5,4,AX$471+$Q70-1),$B$2:$F$5568,5,FALSE)=AX$473,INDEX($L$2:$HEG$5,4,AX$471+$Q70-1),""),"")</f>
        <v/>
      </c>
      <c r="AY70" s="5">
        <f t="shared" si="4811"/>
        <v>1009873</v>
      </c>
      <c r="AZ70" s="5" t="str">
        <f t="shared" si="4811"/>
        <v/>
      </c>
      <c r="BA70" s="5">
        <f t="shared" si="4811"/>
        <v>1015337</v>
      </c>
      <c r="BB70" s="5">
        <f t="shared" si="4811"/>
        <v>1003363</v>
      </c>
      <c r="BC70" s="5">
        <f t="shared" si="4811"/>
        <v>1015078</v>
      </c>
      <c r="BD70" s="5" t="str">
        <f t="shared" si="4811"/>
        <v/>
      </c>
      <c r="BE70" s="5">
        <f t="shared" si="4811"/>
        <v>1010837</v>
      </c>
      <c r="BF70" s="5" t="str">
        <f t="shared" si="4811"/>
        <v/>
      </c>
      <c r="BG70" s="5" t="str">
        <f t="shared" si="4811"/>
        <v/>
      </c>
      <c r="BH70" s="5" t="str">
        <f t="shared" ref="BH70:BQ79" si="4812">IFERROR(IF(VLOOKUP(INDEX($L$2:$HEG$5,4,BH$471+$Q70-1),$B$2:$F$5568,5,FALSE)=BH$473,INDEX($L$2:$HEG$5,4,BH$471+$Q70-1),""),"")</f>
        <v/>
      </c>
      <c r="BI70" s="5">
        <f t="shared" si="4812"/>
        <v>4108579</v>
      </c>
      <c r="BJ70" s="5">
        <f t="shared" si="4812"/>
        <v>1010433</v>
      </c>
      <c r="BK70" s="5" t="str">
        <f t="shared" si="4812"/>
        <v/>
      </c>
      <c r="BL70" s="5" t="str">
        <f t="shared" si="4812"/>
        <v/>
      </c>
      <c r="BM70" s="5" t="str">
        <f t="shared" si="4812"/>
        <v/>
      </c>
      <c r="BN70" s="5" t="str">
        <f t="shared" si="4812"/>
        <v/>
      </c>
      <c r="BO70" s="5" t="str">
        <f t="shared" si="4812"/>
        <v/>
      </c>
      <c r="BP70" s="5">
        <f t="shared" si="4812"/>
        <v>1001927</v>
      </c>
      <c r="BQ70" s="5" t="str">
        <f t="shared" si="4812"/>
        <v/>
      </c>
      <c r="BR70" s="5"/>
      <c r="BT70" s="5" t="str">
        <f t="shared" si="4747"/>
        <v>North Alabama Bank - Hazel Green, AL</v>
      </c>
      <c r="BU70" s="5" t="str">
        <f t="shared" si="4748"/>
        <v/>
      </c>
      <c r="BV70" s="5" t="str">
        <f t="shared" si="4749"/>
        <v/>
      </c>
      <c r="BW70" s="5" t="str">
        <f t="shared" si="4750"/>
        <v>Riverwind Bank - Augusta, AR</v>
      </c>
      <c r="BX70" s="5" t="str">
        <f t="shared" si="4751"/>
        <v>East West Bank - Pasadena, CA</v>
      </c>
      <c r="BY70" s="5" t="str">
        <f t="shared" si="4752"/>
        <v>The Pueblo Bank and Trust Company - Pueblo, CO</v>
      </c>
      <c r="BZ70" s="5" t="str">
        <f t="shared" si="4753"/>
        <v/>
      </c>
      <c r="CA70" s="5" t="str">
        <f t="shared" si="4754"/>
        <v/>
      </c>
      <c r="CB70" s="5" t="str">
        <f t="shared" si="4755"/>
        <v>Gulf Coast Business Bank - Fort Myers, FL</v>
      </c>
      <c r="CC70" s="5" t="str">
        <f t="shared" si="4756"/>
        <v>First Port City Bank - Bainbridge, GA</v>
      </c>
      <c r="CD70" s="5" t="str">
        <f t="shared" si="4757"/>
        <v/>
      </c>
      <c r="CE70" s="5" t="str">
        <f t="shared" si="4758"/>
        <v/>
      </c>
      <c r="CF70" s="5" t="str">
        <f t="shared" si="4759"/>
        <v>CIBC Bank USA - Chicago, IL</v>
      </c>
      <c r="CG70" s="5" t="str">
        <f t="shared" si="4760"/>
        <v>New Covenant Trust Company, National Association - Jeffersonville, IN</v>
      </c>
      <c r="CH70" s="5" t="str">
        <f t="shared" si="4761"/>
        <v>DeWitt Bank &amp; Trust Co. - De Witt, IA</v>
      </c>
      <c r="CI70" s="5" t="str">
        <f t="shared" si="4762"/>
        <v>First Federal Bank of Kansas City - Leawood, KS</v>
      </c>
      <c r="CJ70" s="5" t="str">
        <f t="shared" si="4763"/>
        <v>Hart County Bank and Trust Company - Munfordville, KY</v>
      </c>
      <c r="CK70" s="5" t="str">
        <f t="shared" si="4764"/>
        <v>Hibernia Bank - New Orleans, LA</v>
      </c>
      <c r="CL70" s="5" t="str">
        <f t="shared" si="4765"/>
        <v/>
      </c>
      <c r="CM70" s="5" t="str">
        <f t="shared" si="4766"/>
        <v/>
      </c>
      <c r="CN70" s="5" t="str">
        <f t="shared" si="4767"/>
        <v>MutualOne Bank - Framingham, MA</v>
      </c>
      <c r="CO70" s="5" t="str">
        <f t="shared" si="4768"/>
        <v>Superior National Bank - Hancock, MI</v>
      </c>
      <c r="CP70" s="5" t="str">
        <f t="shared" si="4769"/>
        <v>First Farmers &amp; Merchants National Bank - Luverne, MN</v>
      </c>
      <c r="CQ70" s="5" t="str">
        <f t="shared" si="4770"/>
        <v/>
      </c>
      <c r="CR70" s="5" t="str">
        <f t="shared" si="4771"/>
        <v>Community State Bank of Missouri - Bowling Green, MO</v>
      </c>
      <c r="CS70" s="5" t="str">
        <f t="shared" si="4772"/>
        <v/>
      </c>
      <c r="CT70" s="5" t="str">
        <f t="shared" si="4773"/>
        <v>First Bank and Trust Company - Minden, NE</v>
      </c>
      <c r="CU70" s="5" t="str">
        <f t="shared" si="4774"/>
        <v/>
      </c>
      <c r="CV70" s="5" t="str">
        <f t="shared" si="4775"/>
        <v/>
      </c>
      <c r="CW70" s="5" t="str">
        <f t="shared" si="4776"/>
        <v/>
      </c>
      <c r="CX70" s="5" t="str">
        <f t="shared" si="4777"/>
        <v/>
      </c>
      <c r="CY70" s="5" t="str">
        <f t="shared" si="4778"/>
        <v>Citibank, N.A. - New York, NY</v>
      </c>
      <c r="CZ70" s="5" t="str">
        <f t="shared" si="4779"/>
        <v/>
      </c>
      <c r="DA70" s="5" t="str">
        <f t="shared" si="4780"/>
        <v>United Valley Bank - Cavalier, ND</v>
      </c>
      <c r="DB70" s="5" t="str">
        <f t="shared" si="4781"/>
        <v>National Cooperative Bank, N.A. - Hillsboro, OH</v>
      </c>
      <c r="DC70" s="5" t="str">
        <f t="shared" si="4782"/>
        <v>First Liberty Bank - Oklahoma City, OK</v>
      </c>
      <c r="DD70" s="5" t="str">
        <f t="shared" si="4783"/>
        <v/>
      </c>
      <c r="DE70" s="5" t="str">
        <f t="shared" si="4784"/>
        <v>LINKBANK - Camp Hill, PA</v>
      </c>
      <c r="DF70" s="5" t="str">
        <f t="shared" si="4785"/>
        <v/>
      </c>
      <c r="DG70" s="5" t="str">
        <f t="shared" si="4786"/>
        <v/>
      </c>
      <c r="DH70" s="5" t="str">
        <f t="shared" si="4787"/>
        <v/>
      </c>
      <c r="DI70" s="5" t="str">
        <f t="shared" si="4788"/>
        <v>Heritage Bank &amp; Trust - Columbia, TN</v>
      </c>
      <c r="DJ70" s="5" t="str">
        <f t="shared" si="4789"/>
        <v>Citizens State Bank - Sealy, TX</v>
      </c>
      <c r="DK70" s="5" t="str">
        <f t="shared" si="4790"/>
        <v/>
      </c>
      <c r="DL70" s="5" t="str">
        <f t="shared" si="4791"/>
        <v/>
      </c>
      <c r="DM70" s="5" t="str">
        <f t="shared" si="4792"/>
        <v/>
      </c>
      <c r="DN70" s="5" t="str">
        <f t="shared" si="4793"/>
        <v/>
      </c>
      <c r="DO70" s="5" t="str">
        <f t="shared" si="4794"/>
        <v/>
      </c>
      <c r="DP70" s="5" t="str">
        <f t="shared" si="4795"/>
        <v>First Federal Bank of Wisconsin - Waukesha, WI</v>
      </c>
      <c r="DQ70" s="5" t="str">
        <f t="shared" si="4796"/>
        <v/>
      </c>
    </row>
    <row r="71" spans="1:121" x14ac:dyDescent="0.25">
      <c r="A71">
        <v>70</v>
      </c>
      <c r="B71" s="5">
        <v>1008027</v>
      </c>
      <c r="C71" t="str">
        <f t="shared" si="4807"/>
        <v>Peoples Bank of Greensboro - Greensboro, AL</v>
      </c>
      <c r="D71" s="21" t="s">
        <v>263</v>
      </c>
      <c r="E71" s="19" t="s">
        <v>2823</v>
      </c>
      <c r="F71" s="19" t="s">
        <v>2805</v>
      </c>
      <c r="G71" s="19"/>
      <c r="K71" s="27">
        <v>62</v>
      </c>
      <c r="L71" s="28" t="str">
        <f>IF(HLOOKUP('Peer Comparison Tool'!$E$6,StateDropdownData,K71+1,FALSE)=0,"",HLOOKUP('Peer Comparison Tool'!$E$6,StateDropdownData,K71+1,FALSE))</f>
        <v>Hearthside Bank Corporation - Middlesboro, KY</v>
      </c>
      <c r="M71" s="29">
        <f>IF(HLOOKUP('Peer Comparison Tool'!$E$6,[0]!DropdownData,K71+1,FALSE)=0,"",HLOOKUP('Peer Comparison Tool'!$E$6,[0]!DropdownData,K71+1,FALSE))</f>
        <v>4074120</v>
      </c>
      <c r="N71" s="27">
        <v>62</v>
      </c>
      <c r="O71" s="28" t="str">
        <f>IF(HLOOKUP('Peer Comparison Tool'!$G$6,StateDropdownData,N71+1,FALSE)=0,"",HLOOKUP('Peer Comparison Tool'!$G$6,StateDropdownData,N71+1,FALSE))</f>
        <v>Heritage Community Bank - Greeneville, TN</v>
      </c>
      <c r="P71" s="29">
        <f>IF(HLOOKUP('Peer Comparison Tool'!$G$6,DropdownData,N71+1,FALSE)=0,"",HLOOKUP('Peer Comparison Tool'!$G$6,DropdownData,N71+1,FALSE))</f>
        <v>4091719</v>
      </c>
      <c r="Q71" s="27">
        <v>62</v>
      </c>
      <c r="R71" s="28" t="str">
        <f>IF(HLOOKUP('Peer Comparison Tool'!$I$6,StateDropdownData,Q71+1,FALSE)=0,"",HLOOKUP('Peer Comparison Tool'!$I$6,StateDropdownData,Q71+1,FALSE))</f>
        <v>Old National Bank - Evansville, IN</v>
      </c>
      <c r="S71" s="29">
        <f>IF(HLOOKUP('Peer Comparison Tool'!$I$6,DropdownData,Q71+1,FALSE)=0,"",HLOOKUP('Peer Comparison Tool'!$I$6,DropdownData,Q71+1,FALSE))</f>
        <v>1006640</v>
      </c>
      <c r="T71" s="5">
        <f t="shared" si="4808"/>
        <v>29536466</v>
      </c>
      <c r="U71" s="5" t="str">
        <f t="shared" si="4808"/>
        <v/>
      </c>
      <c r="V71" s="5" t="str">
        <f t="shared" si="4808"/>
        <v/>
      </c>
      <c r="W71" s="5">
        <f t="shared" si="4808"/>
        <v>4100862</v>
      </c>
      <c r="X71" s="5">
        <f t="shared" si="4808"/>
        <v>1006621</v>
      </c>
      <c r="Y71" s="5">
        <f t="shared" si="4808"/>
        <v>1008838</v>
      </c>
      <c r="Z71" s="5" t="str">
        <f t="shared" si="4808"/>
        <v/>
      </c>
      <c r="AA71" s="5" t="str">
        <f t="shared" si="4808"/>
        <v/>
      </c>
      <c r="AB71" s="5">
        <f t="shared" si="4808"/>
        <v>10401497</v>
      </c>
      <c r="AC71" s="5">
        <f t="shared" si="4808"/>
        <v>101536165</v>
      </c>
      <c r="AD71" s="5" t="str">
        <f t="shared" si="4809"/>
        <v/>
      </c>
      <c r="AE71" s="5" t="str">
        <f t="shared" si="4809"/>
        <v/>
      </c>
      <c r="AF71" s="5">
        <f t="shared" si="4809"/>
        <v>1008267</v>
      </c>
      <c r="AG71" s="5">
        <f t="shared" si="4809"/>
        <v>1006640</v>
      </c>
      <c r="AH71" s="5">
        <f t="shared" si="4809"/>
        <v>1011380</v>
      </c>
      <c r="AI71" s="5">
        <f t="shared" si="4809"/>
        <v>1000689</v>
      </c>
      <c r="AJ71" s="5">
        <f t="shared" si="4809"/>
        <v>4074120</v>
      </c>
      <c r="AK71" s="5">
        <f t="shared" si="4809"/>
        <v>1015440</v>
      </c>
      <c r="AL71" s="5" t="str">
        <f t="shared" si="4809"/>
        <v/>
      </c>
      <c r="AM71" s="5" t="str">
        <f t="shared" si="4809"/>
        <v/>
      </c>
      <c r="AN71" s="5">
        <f t="shared" si="4810"/>
        <v>1014651</v>
      </c>
      <c r="AO71" s="5">
        <f t="shared" si="4810"/>
        <v>1004743</v>
      </c>
      <c r="AP71" s="5">
        <f t="shared" si="4810"/>
        <v>1022825</v>
      </c>
      <c r="AQ71" s="5" t="str">
        <f t="shared" si="4810"/>
        <v/>
      </c>
      <c r="AR71" s="5">
        <f t="shared" si="4810"/>
        <v>1006107</v>
      </c>
      <c r="AS71" s="5" t="str">
        <f t="shared" si="4810"/>
        <v/>
      </c>
      <c r="AT71" s="5">
        <f t="shared" si="4810"/>
        <v>1007367</v>
      </c>
      <c r="AU71" s="5" t="str">
        <f t="shared" si="4810"/>
        <v/>
      </c>
      <c r="AV71" s="5" t="str">
        <f t="shared" si="4810"/>
        <v/>
      </c>
      <c r="AW71" s="5" t="str">
        <f t="shared" si="4810"/>
        <v/>
      </c>
      <c r="AX71" s="5" t="str">
        <f t="shared" si="4811"/>
        <v/>
      </c>
      <c r="AY71" s="5">
        <f t="shared" si="4811"/>
        <v>4245882</v>
      </c>
      <c r="AZ71" s="5" t="str">
        <f t="shared" si="4811"/>
        <v/>
      </c>
      <c r="BA71" s="5">
        <f t="shared" si="4811"/>
        <v>4091338</v>
      </c>
      <c r="BB71" s="5">
        <f t="shared" si="4811"/>
        <v>1983056</v>
      </c>
      <c r="BC71" s="5">
        <f t="shared" si="4811"/>
        <v>1006493</v>
      </c>
      <c r="BD71" s="5" t="str">
        <f t="shared" si="4811"/>
        <v/>
      </c>
      <c r="BE71" s="5">
        <f t="shared" si="4811"/>
        <v>1010186</v>
      </c>
      <c r="BF71" s="5" t="str">
        <f t="shared" si="4811"/>
        <v/>
      </c>
      <c r="BG71" s="5" t="str">
        <f t="shared" si="4811"/>
        <v/>
      </c>
      <c r="BH71" s="5" t="str">
        <f t="shared" si="4812"/>
        <v/>
      </c>
      <c r="BI71" s="5">
        <f t="shared" si="4812"/>
        <v>4091719</v>
      </c>
      <c r="BJ71" s="5">
        <f t="shared" si="4812"/>
        <v>1011637</v>
      </c>
      <c r="BK71" s="5" t="str">
        <f t="shared" si="4812"/>
        <v/>
      </c>
      <c r="BL71" s="5" t="str">
        <f t="shared" si="4812"/>
        <v/>
      </c>
      <c r="BM71" s="5" t="str">
        <f t="shared" si="4812"/>
        <v/>
      </c>
      <c r="BN71" s="5" t="str">
        <f t="shared" si="4812"/>
        <v/>
      </c>
      <c r="BO71" s="5" t="str">
        <f t="shared" si="4812"/>
        <v/>
      </c>
      <c r="BP71" s="5">
        <f t="shared" si="4812"/>
        <v>1005078</v>
      </c>
      <c r="BQ71" s="5" t="str">
        <f t="shared" si="4812"/>
        <v/>
      </c>
      <c r="BR71" s="5"/>
      <c r="BT71" s="5" t="str">
        <f t="shared" si="4747"/>
        <v>Nova Bank - Huntsville, AL</v>
      </c>
      <c r="BU71" s="5" t="str">
        <f t="shared" si="4748"/>
        <v/>
      </c>
      <c r="BV71" s="5" t="str">
        <f t="shared" si="4749"/>
        <v/>
      </c>
      <c r="BW71" s="5" t="str">
        <f t="shared" si="4750"/>
        <v>Signature Bank of Arkansas - Fayetteville, AR</v>
      </c>
      <c r="BX71" s="5" t="str">
        <f t="shared" si="4751"/>
        <v>Eastern International Bank - Los Angeles, CA</v>
      </c>
      <c r="BY71" s="5" t="str">
        <f t="shared" si="4752"/>
        <v>The State Bank - La Junta, CO</v>
      </c>
      <c r="BZ71" s="5" t="str">
        <f t="shared" si="4753"/>
        <v/>
      </c>
      <c r="CA71" s="5" t="str">
        <f t="shared" si="4754"/>
        <v/>
      </c>
      <c r="CB71" s="5" t="str">
        <f t="shared" si="4755"/>
        <v>Gulfside Bank - Sarasota, FL</v>
      </c>
      <c r="CC71" s="5" t="str">
        <f t="shared" si="4756"/>
        <v>First Southern Bank - Waycross, GA</v>
      </c>
      <c r="CD71" s="5" t="str">
        <f t="shared" si="4757"/>
        <v/>
      </c>
      <c r="CE71" s="5" t="str">
        <f t="shared" si="4758"/>
        <v/>
      </c>
      <c r="CF71" s="5" t="str">
        <f t="shared" si="4759"/>
        <v>CIBM Bank - Champaign, IL</v>
      </c>
      <c r="CG71" s="5" t="str">
        <f t="shared" si="4760"/>
        <v>Old National Bank - Evansville, IN</v>
      </c>
      <c r="CH71" s="5" t="str">
        <f t="shared" si="4761"/>
        <v>Dysart State Bank - Dysart, IA</v>
      </c>
      <c r="CI71" s="5" t="str">
        <f t="shared" si="4762"/>
        <v>First Federal Savings and Loan Bank - Olathe, KS</v>
      </c>
      <c r="CJ71" s="5" t="str">
        <f t="shared" si="4763"/>
        <v>Hearthside Bank Corporation - Middlesboro, KY</v>
      </c>
      <c r="CK71" s="5" t="str">
        <f t="shared" si="4764"/>
        <v>Hodge Bank &amp; Trust Company - Hodge, LA</v>
      </c>
      <c r="CL71" s="5" t="str">
        <f t="shared" si="4765"/>
        <v/>
      </c>
      <c r="CM71" s="5" t="str">
        <f t="shared" si="4766"/>
        <v/>
      </c>
      <c r="CN71" s="5" t="str">
        <f t="shared" si="4767"/>
        <v>National Grand Bank of Marblehead - Marblehead, MA</v>
      </c>
      <c r="CO71" s="5" t="str">
        <f t="shared" si="4768"/>
        <v>The Dart Bank - Mason, MI</v>
      </c>
      <c r="CP71" s="5" t="str">
        <f t="shared" si="4769"/>
        <v>First Farmers &amp; Merchants National Bank - Fairmont, MN</v>
      </c>
      <c r="CQ71" s="5" t="str">
        <f t="shared" si="4770"/>
        <v/>
      </c>
      <c r="CR71" s="5" t="str">
        <f t="shared" si="4771"/>
        <v>Concordia Bank - Concordia, MO</v>
      </c>
      <c r="CS71" s="5" t="str">
        <f t="shared" si="4772"/>
        <v/>
      </c>
      <c r="CT71" s="5" t="str">
        <f t="shared" si="4773"/>
        <v>First Bank and Trust of Fullerton - Fullerton, NE</v>
      </c>
      <c r="CU71" s="5" t="str">
        <f t="shared" si="4774"/>
        <v/>
      </c>
      <c r="CV71" s="5" t="str">
        <f t="shared" si="4775"/>
        <v/>
      </c>
      <c r="CW71" s="5" t="str">
        <f t="shared" si="4776"/>
        <v/>
      </c>
      <c r="CX71" s="5" t="str">
        <f t="shared" si="4777"/>
        <v/>
      </c>
      <c r="CY71" s="5" t="str">
        <f t="shared" si="4778"/>
        <v>Commerzbank AG - New York Branch - New York, NY</v>
      </c>
      <c r="CZ71" s="5" t="str">
        <f t="shared" si="4779"/>
        <v/>
      </c>
      <c r="DA71" s="5" t="str">
        <f t="shared" si="4780"/>
        <v>VISIONBank - Fargo, ND</v>
      </c>
      <c r="DB71" s="5" t="str">
        <f t="shared" si="4781"/>
        <v>Nationwide Trust Company, FSB - Columbus, OH</v>
      </c>
      <c r="DC71" s="5" t="str">
        <f t="shared" si="4782"/>
        <v>First National Bank - Heavener, OK</v>
      </c>
      <c r="DD71" s="5" t="str">
        <f t="shared" si="4783"/>
        <v/>
      </c>
      <c r="DE71" s="5" t="str">
        <f t="shared" si="4784"/>
        <v>Luzerne Bank - Luzerne, PA</v>
      </c>
      <c r="DF71" s="5" t="str">
        <f t="shared" si="4785"/>
        <v/>
      </c>
      <c r="DG71" s="5" t="str">
        <f t="shared" si="4786"/>
        <v/>
      </c>
      <c r="DH71" s="5" t="str">
        <f t="shared" si="4787"/>
        <v/>
      </c>
      <c r="DI71" s="5" t="str">
        <f t="shared" si="4788"/>
        <v>Heritage Community Bank - Greeneville, TN</v>
      </c>
      <c r="DJ71" s="5" t="str">
        <f t="shared" si="4789"/>
        <v>Citizens State Bank - Woodville, TX</v>
      </c>
      <c r="DK71" s="5" t="str">
        <f t="shared" si="4790"/>
        <v/>
      </c>
      <c r="DL71" s="5" t="str">
        <f t="shared" si="4791"/>
        <v/>
      </c>
      <c r="DM71" s="5" t="str">
        <f t="shared" si="4792"/>
        <v/>
      </c>
      <c r="DN71" s="5" t="str">
        <f t="shared" si="4793"/>
        <v/>
      </c>
      <c r="DO71" s="5" t="str">
        <f t="shared" si="4794"/>
        <v/>
      </c>
      <c r="DP71" s="5" t="str">
        <f t="shared" si="4795"/>
        <v>First National Bank in Tigerton - Tigerton, WI</v>
      </c>
      <c r="DQ71" s="5" t="str">
        <f t="shared" si="4796"/>
        <v/>
      </c>
    </row>
    <row r="72" spans="1:121" x14ac:dyDescent="0.25">
      <c r="A72">
        <v>71</v>
      </c>
      <c r="B72" s="5">
        <v>1004673</v>
      </c>
      <c r="C72" t="str">
        <f t="shared" si="4807"/>
        <v>Peoples Exchange Bank - Monroeville, AL</v>
      </c>
      <c r="D72" s="21" t="s">
        <v>1474</v>
      </c>
      <c r="E72" s="19" t="s">
        <v>2866</v>
      </c>
      <c r="F72" s="19" t="s">
        <v>2805</v>
      </c>
      <c r="G72" s="19"/>
      <c r="K72" s="27">
        <v>63</v>
      </c>
      <c r="L72" s="28" t="str">
        <f>IF(HLOOKUP('Peer Comparison Tool'!$E$6,StateDropdownData,K72+1,FALSE)=0,"",HLOOKUP('Peer Comparison Tool'!$E$6,StateDropdownData,K72+1,FALSE))</f>
        <v>Heritage Bank, Inc. - Burlington, KY</v>
      </c>
      <c r="M72" s="29">
        <f>IF(HLOOKUP('Peer Comparison Tool'!$E$6,[0]!DropdownData,K72+1,FALSE)=0,"",HLOOKUP('Peer Comparison Tool'!$E$6,[0]!DropdownData,K72+1,FALSE))</f>
        <v>1022823</v>
      </c>
      <c r="N72" s="27">
        <v>63</v>
      </c>
      <c r="O72" s="28" t="str">
        <f>IF(HLOOKUP('Peer Comparison Tool'!$G$6,StateDropdownData,N72+1,FALSE)=0,"",HLOOKUP('Peer Comparison Tool'!$G$6,StateDropdownData,N72+1,FALSE))</f>
        <v>Highland Federal Savings &amp; Loan Association - Crossville, TN</v>
      </c>
      <c r="P72" s="29">
        <f>IF(HLOOKUP('Peer Comparison Tool'!$G$6,DropdownData,N72+1,FALSE)=0,"",HLOOKUP('Peer Comparison Tool'!$G$6,DropdownData,N72+1,FALSE))</f>
        <v>1002347</v>
      </c>
      <c r="Q72" s="27">
        <v>63</v>
      </c>
      <c r="R72" s="28" t="str">
        <f>IF(HLOOKUP('Peer Comparison Tool'!$I$6,StateDropdownData,Q72+1,FALSE)=0,"",HLOOKUP('Peer Comparison Tool'!$I$6,StateDropdownData,Q72+1,FALSE))</f>
        <v>Owen County State Bank - Spencer, IN</v>
      </c>
      <c r="S72" s="29">
        <f>IF(HLOOKUP('Peer Comparison Tool'!$I$6,DropdownData,Q72+1,FALSE)=0,"",HLOOKUP('Peer Comparison Tool'!$I$6,DropdownData,Q72+1,FALSE))</f>
        <v>1004640</v>
      </c>
      <c r="T72" s="5">
        <f t="shared" si="4808"/>
        <v>4171727</v>
      </c>
      <c r="U72" s="5" t="str">
        <f t="shared" si="4808"/>
        <v/>
      </c>
      <c r="V72" s="5" t="str">
        <f t="shared" si="4808"/>
        <v/>
      </c>
      <c r="W72" s="5">
        <f t="shared" si="4808"/>
        <v>1012112</v>
      </c>
      <c r="X72" s="5">
        <f t="shared" si="4808"/>
        <v>1002212</v>
      </c>
      <c r="Y72" s="5">
        <f t="shared" si="4808"/>
        <v>4098821</v>
      </c>
      <c r="Z72" s="5" t="str">
        <f t="shared" si="4808"/>
        <v/>
      </c>
      <c r="AA72" s="5" t="str">
        <f t="shared" si="4808"/>
        <v/>
      </c>
      <c r="AB72" s="5">
        <f t="shared" si="4808"/>
        <v>1022508</v>
      </c>
      <c r="AC72" s="5">
        <f t="shared" si="4808"/>
        <v>1004618</v>
      </c>
      <c r="AD72" s="5" t="str">
        <f t="shared" si="4809"/>
        <v/>
      </c>
      <c r="AE72" s="5" t="str">
        <f t="shared" si="4809"/>
        <v/>
      </c>
      <c r="AF72" s="5">
        <f t="shared" si="4809"/>
        <v>1009448</v>
      </c>
      <c r="AG72" s="5">
        <f t="shared" si="4809"/>
        <v>1004640</v>
      </c>
      <c r="AH72" s="5">
        <f t="shared" si="4809"/>
        <v>1011888</v>
      </c>
      <c r="AI72" s="5">
        <f t="shared" si="4809"/>
        <v>1015333</v>
      </c>
      <c r="AJ72" s="5">
        <f t="shared" si="4809"/>
        <v>1022823</v>
      </c>
      <c r="AK72" s="5">
        <f t="shared" si="4809"/>
        <v>1000322</v>
      </c>
      <c r="AL72" s="5" t="str">
        <f t="shared" si="4809"/>
        <v/>
      </c>
      <c r="AM72" s="5" t="str">
        <f t="shared" si="4809"/>
        <v/>
      </c>
      <c r="AN72" s="5">
        <f t="shared" si="4810"/>
        <v>1008250</v>
      </c>
      <c r="AO72" s="5">
        <f t="shared" si="4810"/>
        <v>1008777</v>
      </c>
      <c r="AP72" s="5">
        <f t="shared" si="4810"/>
        <v>1007497</v>
      </c>
      <c r="AQ72" s="5" t="str">
        <f t="shared" si="4810"/>
        <v/>
      </c>
      <c r="AR72" s="5">
        <f t="shared" si="4810"/>
        <v>1011906</v>
      </c>
      <c r="AS72" s="5" t="str">
        <f t="shared" si="4810"/>
        <v/>
      </c>
      <c r="AT72" s="5">
        <f t="shared" si="4810"/>
        <v>1016074</v>
      </c>
      <c r="AU72" s="5" t="str">
        <f t="shared" si="4810"/>
        <v/>
      </c>
      <c r="AV72" s="5" t="str">
        <f t="shared" si="4810"/>
        <v/>
      </c>
      <c r="AW72" s="5" t="str">
        <f t="shared" si="4810"/>
        <v/>
      </c>
      <c r="AX72" s="5" t="str">
        <f t="shared" si="4811"/>
        <v/>
      </c>
      <c r="AY72" s="5">
        <f t="shared" si="4811"/>
        <v>7585160</v>
      </c>
      <c r="AZ72" s="5" t="str">
        <f t="shared" si="4811"/>
        <v/>
      </c>
      <c r="BA72" s="5">
        <f t="shared" si="4811"/>
        <v>1006955</v>
      </c>
      <c r="BB72" s="5">
        <f t="shared" si="4811"/>
        <v>1001064</v>
      </c>
      <c r="BC72" s="5">
        <f t="shared" si="4811"/>
        <v>1014229</v>
      </c>
      <c r="BD72" s="5" t="str">
        <f t="shared" si="4811"/>
        <v/>
      </c>
      <c r="BE72" s="5">
        <f t="shared" si="4811"/>
        <v>1015640</v>
      </c>
      <c r="BF72" s="5" t="str">
        <f t="shared" si="4811"/>
        <v/>
      </c>
      <c r="BG72" s="5" t="str">
        <f t="shared" si="4811"/>
        <v/>
      </c>
      <c r="BH72" s="5" t="str">
        <f t="shared" si="4812"/>
        <v/>
      </c>
      <c r="BI72" s="5">
        <f t="shared" si="4812"/>
        <v>1002347</v>
      </c>
      <c r="BJ72" s="5">
        <f t="shared" si="4812"/>
        <v>1013901</v>
      </c>
      <c r="BK72" s="5" t="str">
        <f t="shared" si="4812"/>
        <v/>
      </c>
      <c r="BL72" s="5" t="str">
        <f t="shared" si="4812"/>
        <v/>
      </c>
      <c r="BM72" s="5" t="str">
        <f t="shared" si="4812"/>
        <v/>
      </c>
      <c r="BN72" s="5" t="str">
        <f t="shared" si="4812"/>
        <v/>
      </c>
      <c r="BO72" s="5" t="str">
        <f t="shared" si="4812"/>
        <v/>
      </c>
      <c r="BP72" s="5">
        <f t="shared" si="4812"/>
        <v>1004454</v>
      </c>
      <c r="BQ72" s="5" t="str">
        <f t="shared" si="4812"/>
        <v/>
      </c>
      <c r="BR72" s="5"/>
      <c r="BT72" s="5" t="str">
        <f t="shared" ref="BT72:BT103" si="4813">IFERROR(IF(VLOOKUP(INDEX($L$2:$HEG$5,4,T$471+$Q72-1),$B$2:$F$5568,5,FALSE)=T$473,VLOOKUP(INDEX($L$2:$HEG$5,4,T$471+$Q72-1),$B$2:$F$5568,2,FALSE),""),"")</f>
        <v>Oakworth Capital Bank - Birmingham, AL</v>
      </c>
      <c r="BU72" s="5" t="str">
        <f t="shared" ref="BU72:BU103" si="4814">IFERROR(IF(VLOOKUP(INDEX($L$2:$HEG$5,4,U$471+$Q72-1),$B$2:$F$5568,5,FALSE)=U$473,VLOOKUP(INDEX($L$2:$HEG$5,4,U$471+$Q72-1),$B$2:$F$5568,2,FALSE),""),"")</f>
        <v/>
      </c>
      <c r="BV72" s="5" t="str">
        <f t="shared" ref="BV72:BV103" si="4815">IFERROR(IF(VLOOKUP(INDEX($L$2:$HEG$5,4,V$471+$Q72-1),$B$2:$F$5568,5,FALSE)=V$473,VLOOKUP(INDEX($L$2:$HEG$5,4,V$471+$Q72-1),$B$2:$F$5568,2,FALSE),""),"")</f>
        <v/>
      </c>
      <c r="BW72" s="5" t="str">
        <f t="shared" ref="BW72:BW103" si="4816">IFERROR(IF(VLOOKUP(INDEX($L$2:$HEG$5,4,W$471+$Q72-1),$B$2:$F$5568,5,FALSE)=W$473,VLOOKUP(INDEX($L$2:$HEG$5,4,W$471+$Q72-1),$B$2:$F$5568,2,FALSE),""),"")</f>
        <v>Simmons Bank - Pine Bluff, AR</v>
      </c>
      <c r="BX72" s="5" t="str">
        <f t="shared" ref="BX72:BX103" si="4817">IFERROR(IF(VLOOKUP(INDEX($L$2:$HEG$5,4,X$471+$Q72-1),$B$2:$F$5568,5,FALSE)=X$473,VLOOKUP(INDEX($L$2:$HEG$5,4,X$471+$Q72-1),$B$2:$F$5568,2,FALSE),""),"")</f>
        <v>El Dorado Savings Bank, F.S.B. - Placerville, CA</v>
      </c>
      <c r="BY72" s="5" t="str">
        <f t="shared" ref="BY72:BY103" si="4818">IFERROR(IF(VLOOKUP(INDEX($L$2:$HEG$5,4,Y$471+$Q72-1),$B$2:$F$5568,5,FALSE)=Y$473,VLOOKUP(INDEX($L$2:$HEG$5,4,Y$471+$Q72-1),$B$2:$F$5568,2,FALSE),""),"")</f>
        <v>Timberline Bank - Grand Junction, CO</v>
      </c>
      <c r="BZ72" s="5" t="str">
        <f t="shared" ref="BZ72:BZ103" si="4819">IFERROR(IF(VLOOKUP(INDEX($L$2:$HEG$5,4,Z$471+$Q72-1),$B$2:$F$5568,5,FALSE)=Z$473,VLOOKUP(INDEX($L$2:$HEG$5,4,Z$471+$Q72-1),$B$2:$F$5568,2,FALSE),""),"")</f>
        <v/>
      </c>
      <c r="CA72" s="5" t="str">
        <f t="shared" ref="CA72:CA103" si="4820">IFERROR(IF(VLOOKUP(INDEX($L$2:$HEG$5,4,AA$471+$Q72-1),$B$2:$F$5568,5,FALSE)=AA$473,VLOOKUP(INDEX($L$2:$HEG$5,4,AA$471+$Q72-1),$B$2:$F$5568,2,FALSE),""),"")</f>
        <v/>
      </c>
      <c r="CB72" s="5" t="str">
        <f t="shared" ref="CB72:CB103" si="4821">IFERROR(IF(VLOOKUP(INDEX($L$2:$HEG$5,4,AB$471+$Q72-1),$B$2:$F$5568,5,FALSE)=AB$473,VLOOKUP(INDEX($L$2:$HEG$5,4,AB$471+$Q72-1),$B$2:$F$5568,2,FALSE),""),"")</f>
        <v>Helm Bank USA - Miami, FL</v>
      </c>
      <c r="CC72" s="5" t="str">
        <f t="shared" ref="CC72:CC103" si="4822">IFERROR(IF(VLOOKUP(INDEX($L$2:$HEG$5,4,AC$471+$Q72-1),$B$2:$F$5568,5,FALSE)=AC$473,VLOOKUP(INDEX($L$2:$HEG$5,4,AC$471+$Q72-1),$B$2:$F$5568,2,FALSE),""),"")</f>
        <v>First State Bank - Wrens, GA</v>
      </c>
      <c r="CD72" s="5" t="str">
        <f t="shared" ref="CD72:CD103" si="4823">IFERROR(IF(VLOOKUP(INDEX($L$2:$HEG$5,4,AD$471+$Q72-1),$B$2:$F$5568,5,FALSE)=AD$473,VLOOKUP(INDEX($L$2:$HEG$5,4,AD$471+$Q72-1),$B$2:$F$5568,2,FALSE),""),"")</f>
        <v/>
      </c>
      <c r="CE72" s="5" t="str">
        <f t="shared" ref="CE72:CE103" si="4824">IFERROR(IF(VLOOKUP(INDEX($L$2:$HEG$5,4,AE$471+$Q72-1),$B$2:$F$5568,5,FALSE)=AE$473,VLOOKUP(INDEX($L$2:$HEG$5,4,AE$471+$Q72-1),$B$2:$F$5568,2,FALSE),""),"")</f>
        <v/>
      </c>
      <c r="CF72" s="5" t="str">
        <f t="shared" ref="CF72:CF103" si="4825">IFERROR(IF(VLOOKUP(INDEX($L$2:$HEG$5,4,AF$471+$Q72-1),$B$2:$F$5568,5,FALSE)=AF$473,VLOOKUP(INDEX($L$2:$HEG$5,4,AF$471+$Q72-1),$B$2:$F$5568,2,FALSE),""),"")</f>
        <v>Citizens Bank of Chatsworth - Chatsworth, IL</v>
      </c>
      <c r="CG72" s="5" t="str">
        <f t="shared" ref="CG72:CG103" si="4826">IFERROR(IF(VLOOKUP(INDEX($L$2:$HEG$5,4,AG$471+$Q72-1),$B$2:$F$5568,5,FALSE)=AG$473,VLOOKUP(INDEX($L$2:$HEG$5,4,AG$471+$Q72-1),$B$2:$F$5568,2,FALSE),""),"")</f>
        <v>Owen County State Bank - Spencer, IN</v>
      </c>
      <c r="CH72" s="5" t="str">
        <f t="shared" ref="CH72:CH103" si="4827">IFERROR(IF(VLOOKUP(INDEX($L$2:$HEG$5,4,AH$471+$Q72-1),$B$2:$F$5568,5,FALSE)=AH$473,VLOOKUP(INDEX($L$2:$HEG$5,4,AH$471+$Q72-1),$B$2:$F$5568,2,FALSE),""),"")</f>
        <v>Earlham Savings Bank - West Des Moines, IA</v>
      </c>
      <c r="CI72" s="5" t="str">
        <f t="shared" ref="CI72:CI103" si="4828">IFERROR(IF(VLOOKUP(INDEX($L$2:$HEG$5,4,AI$471+$Q72-1),$B$2:$F$5568,5,FALSE)=AI$473,VLOOKUP(INDEX($L$2:$HEG$5,4,AI$471+$Q72-1),$B$2:$F$5568,2,FALSE),""),"")</f>
        <v>First Heritage Bank - Centralia, KS</v>
      </c>
      <c r="CJ72" s="5" t="str">
        <f t="shared" ref="CJ72:CJ103" si="4829">IFERROR(IF(VLOOKUP(INDEX($L$2:$HEG$5,4,AJ$471+$Q72-1),$B$2:$F$5568,5,FALSE)=AJ$473,VLOOKUP(INDEX($L$2:$HEG$5,4,AJ$471+$Q72-1),$B$2:$F$5568,2,FALSE),""),"")</f>
        <v>Heritage Bank, Inc. - Burlington, KY</v>
      </c>
      <c r="CK72" s="5" t="str">
        <f t="shared" ref="CK72:CK103" si="4830">IFERROR(IF(VLOOKUP(INDEX($L$2:$HEG$5,4,AK$471+$Q72-1),$B$2:$F$5568,5,FALSE)=AK$473,VLOOKUP(INDEX($L$2:$HEG$5,4,AK$471+$Q72-1),$B$2:$F$5568,2,FALSE),""),"")</f>
        <v>Home Bank, National Association - Lafayette, LA</v>
      </c>
      <c r="CL72" s="5" t="str">
        <f t="shared" ref="CL72:CL103" si="4831">IFERROR(IF(VLOOKUP(INDEX($L$2:$HEG$5,4,AL$471+$Q72-1),$B$2:$F$5568,5,FALSE)=AL$473,VLOOKUP(INDEX($L$2:$HEG$5,4,AL$471+$Q72-1),$B$2:$F$5568,2,FALSE),""),"")</f>
        <v/>
      </c>
      <c r="CM72" s="5" t="str">
        <f t="shared" ref="CM72:CM103" si="4832">IFERROR(IF(VLOOKUP(INDEX($L$2:$HEG$5,4,AM$471+$Q72-1),$B$2:$F$5568,5,FALSE)=AM$473,VLOOKUP(INDEX($L$2:$HEG$5,4,AM$471+$Q72-1),$B$2:$F$5568,2,FALSE),""),"")</f>
        <v/>
      </c>
      <c r="CN72" s="5" t="str">
        <f t="shared" ref="CN72:CN103" si="4833">IFERROR(IF(VLOOKUP(INDEX($L$2:$HEG$5,4,AN$471+$Q72-1),$B$2:$F$5568,5,FALSE)=AN$473,VLOOKUP(INDEX($L$2:$HEG$5,4,AN$471+$Q72-1),$B$2:$F$5568,2,FALSE),""),"")</f>
        <v>Needham Bank - Needham, MA</v>
      </c>
      <c r="CO72" s="5" t="str">
        <f t="shared" ref="CO72:CO103" si="4834">IFERROR(IF(VLOOKUP(INDEX($L$2:$HEG$5,4,AO$471+$Q72-1),$B$2:$F$5568,5,FALSE)=AO$473,VLOOKUP(INDEX($L$2:$HEG$5,4,AO$471+$Q72-1),$B$2:$F$5568,2,FALSE),""),"")</f>
        <v>The First National Bank of Saint Ignace - Saint Ignace, MI</v>
      </c>
      <c r="CP72" s="5" t="str">
        <f t="shared" ref="CP72:CP103" si="4835">IFERROR(IF(VLOOKUP(INDEX($L$2:$HEG$5,4,AP$471+$Q72-1),$B$2:$F$5568,5,FALSE)=AP$473,VLOOKUP(INDEX($L$2:$HEG$5,4,AP$471+$Q72-1),$B$2:$F$5568,2,FALSE),""),"")</f>
        <v>First Farmers &amp; Merchants State Bank - Brownsdale, MN</v>
      </c>
      <c r="CQ72" s="5" t="str">
        <f t="shared" ref="CQ72:CQ103" si="4836">IFERROR(IF(VLOOKUP(INDEX($L$2:$HEG$5,4,AQ$471+$Q72-1),$B$2:$F$5568,5,FALSE)=AQ$473,VLOOKUP(INDEX($L$2:$HEG$5,4,AQ$471+$Q72-1),$B$2:$F$5568,2,FALSE),""),"")</f>
        <v/>
      </c>
      <c r="CR72" s="5" t="str">
        <f t="shared" ref="CR72:CR103" si="4837">IFERROR(IF(VLOOKUP(INDEX($L$2:$HEG$5,4,AR$471+$Q72-1),$B$2:$F$5568,5,FALSE)=AR$473,VLOOKUP(INDEX($L$2:$HEG$5,4,AR$471+$Q72-1),$B$2:$F$5568,2,FALSE),""),"")</f>
        <v>Connections Bank - Platte City, MO</v>
      </c>
      <c r="CS72" s="5" t="str">
        <f t="shared" ref="CS72:CS103" si="4838">IFERROR(IF(VLOOKUP(INDEX($L$2:$HEG$5,4,AS$471+$Q72-1),$B$2:$F$5568,5,FALSE)=AS$473,VLOOKUP(INDEX($L$2:$HEG$5,4,AS$471+$Q72-1),$B$2:$F$5568,2,FALSE),""),"")</f>
        <v/>
      </c>
      <c r="CT72" s="5" t="str">
        <f t="shared" ref="CT72:CT103" si="4839">IFERROR(IF(VLOOKUP(INDEX($L$2:$HEG$5,4,AT$471+$Q72-1),$B$2:$F$5568,5,FALSE)=AT$473,VLOOKUP(INDEX($L$2:$HEG$5,4,AT$471+$Q72-1),$B$2:$F$5568,2,FALSE),""),"")</f>
        <v>First Bank of Bancroft - Bancroft, NE</v>
      </c>
      <c r="CU72" s="5" t="str">
        <f t="shared" ref="CU72:CU103" si="4840">IFERROR(IF(VLOOKUP(INDEX($L$2:$HEG$5,4,AU$471+$Q72-1),$B$2:$F$5568,5,FALSE)=AU$473,VLOOKUP(INDEX($L$2:$HEG$5,4,AU$471+$Q72-1),$B$2:$F$5568,2,FALSE),""),"")</f>
        <v/>
      </c>
      <c r="CV72" s="5" t="str">
        <f t="shared" ref="CV72:CV103" si="4841">IFERROR(IF(VLOOKUP(INDEX($L$2:$HEG$5,4,AV$471+$Q72-1),$B$2:$F$5568,5,FALSE)=AV$473,VLOOKUP(INDEX($L$2:$HEG$5,4,AV$471+$Q72-1),$B$2:$F$5568,2,FALSE),""),"")</f>
        <v/>
      </c>
      <c r="CW72" s="5" t="str">
        <f t="shared" ref="CW72:CW103" si="4842">IFERROR(IF(VLOOKUP(INDEX($L$2:$HEG$5,4,AW$471+$Q72-1),$B$2:$F$5568,5,FALSE)=AW$473,VLOOKUP(INDEX($L$2:$HEG$5,4,AW$471+$Q72-1),$B$2:$F$5568,2,FALSE),""),"")</f>
        <v/>
      </c>
      <c r="CX72" s="5" t="str">
        <f t="shared" ref="CX72:CX103" si="4843">IFERROR(IF(VLOOKUP(INDEX($L$2:$HEG$5,4,AX$471+$Q72-1),$B$2:$F$5568,5,FALSE)=AX$473,VLOOKUP(INDEX($L$2:$HEG$5,4,AX$471+$Q72-1),$B$2:$F$5568,2,FALSE),""),"")</f>
        <v/>
      </c>
      <c r="CY72" s="5" t="str">
        <f t="shared" ref="CY72:CY103" si="4844">IFERROR(IF(VLOOKUP(INDEX($L$2:$HEG$5,4,AY$471+$Q72-1),$B$2:$F$5568,5,FALSE)=AY$473,VLOOKUP(INDEX($L$2:$HEG$5,4,AY$471+$Q72-1),$B$2:$F$5568,2,FALSE),""),"")</f>
        <v>Commonwealth Bank of Australia, New York Branch - New York, NY</v>
      </c>
      <c r="CZ72" s="5" t="str">
        <f t="shared" ref="CZ72:CZ103" si="4845">IFERROR(IF(VLOOKUP(INDEX($L$2:$HEG$5,4,AZ$471+$Q72-1),$B$2:$F$5568,5,FALSE)=AZ$473,VLOOKUP(INDEX($L$2:$HEG$5,4,AZ$471+$Q72-1),$B$2:$F$5568,2,FALSE),""),"")</f>
        <v/>
      </c>
      <c r="DA72" s="5" t="str">
        <f t="shared" ref="DA72:DA103" si="4846">IFERROR(IF(VLOOKUP(INDEX($L$2:$HEG$5,4,BA$471+$Q72-1),$B$2:$F$5568,5,FALSE)=BA$473,VLOOKUP(INDEX($L$2:$HEG$5,4,BA$471+$Q72-1),$B$2:$F$5568,2,FALSE),""),"")</f>
        <v>Western State Bank - Devils Lake, ND</v>
      </c>
      <c r="DB72" s="5" t="str">
        <f t="shared" ref="DB72:DB103" si="4847">IFERROR(IF(VLOOKUP(INDEX($L$2:$HEG$5,4,BB$471+$Q72-1),$B$2:$F$5568,5,FALSE)=BB$473,VLOOKUP(INDEX($L$2:$HEG$5,4,BB$471+$Q72-1),$B$2:$F$5568,2,FALSE),""),"")</f>
        <v>New Carlisle Federal Savings Bank - New Carlisle, OH</v>
      </c>
      <c r="DC72" s="5" t="str">
        <f t="shared" ref="DC72:DC103" si="4848">IFERROR(IF(VLOOKUP(INDEX($L$2:$HEG$5,4,BC$471+$Q72-1),$B$2:$F$5568,5,FALSE)=BC$473,VLOOKUP(INDEX($L$2:$HEG$5,4,BC$471+$Q72-1),$B$2:$F$5568,2,FALSE),""),"")</f>
        <v>First National Bank &amp; Trust Company of McAlester - McAlester, OK</v>
      </c>
      <c r="DD72" s="5" t="str">
        <f t="shared" ref="DD72:DD103" si="4849">IFERROR(IF(VLOOKUP(INDEX($L$2:$HEG$5,4,BD$471+$Q72-1),$B$2:$F$5568,5,FALSE)=BD$473,VLOOKUP(INDEX($L$2:$HEG$5,4,BD$471+$Q72-1),$B$2:$F$5568,2,FALSE),""),"")</f>
        <v/>
      </c>
      <c r="DE72" s="5" t="str">
        <f t="shared" ref="DE72:DE103" si="4850">IFERROR(IF(VLOOKUP(INDEX($L$2:$HEG$5,4,BE$471+$Q72-1),$B$2:$F$5568,5,FALSE)=BE$473,VLOOKUP(INDEX($L$2:$HEG$5,4,BE$471+$Q72-1),$B$2:$F$5568,2,FALSE),""),"")</f>
        <v>Marion Center Bank - Indiana, PA</v>
      </c>
      <c r="DF72" s="5" t="str">
        <f t="shared" ref="DF72:DF103" si="4851">IFERROR(IF(VLOOKUP(INDEX($L$2:$HEG$5,4,BF$471+$Q72-1),$B$2:$F$5568,5,FALSE)=BF$473,VLOOKUP(INDEX($L$2:$HEG$5,4,BF$471+$Q72-1),$B$2:$F$5568,2,FALSE),""),"")</f>
        <v/>
      </c>
      <c r="DG72" s="5" t="str">
        <f t="shared" ref="DG72:DG103" si="4852">IFERROR(IF(VLOOKUP(INDEX($L$2:$HEG$5,4,BG$471+$Q72-1),$B$2:$F$5568,5,FALSE)=BG$473,VLOOKUP(INDEX($L$2:$HEG$5,4,BG$471+$Q72-1),$B$2:$F$5568,2,FALSE),""),"")</f>
        <v/>
      </c>
      <c r="DH72" s="5" t="str">
        <f t="shared" ref="DH72:DH103" si="4853">IFERROR(IF(VLOOKUP(INDEX($L$2:$HEG$5,4,BH$471+$Q72-1),$B$2:$F$5568,5,FALSE)=BH$473,VLOOKUP(INDEX($L$2:$HEG$5,4,BH$471+$Q72-1),$B$2:$F$5568,2,FALSE),""),"")</f>
        <v/>
      </c>
      <c r="DI72" s="5" t="str">
        <f t="shared" ref="DI72:DI103" si="4854">IFERROR(IF(VLOOKUP(INDEX($L$2:$HEG$5,4,BI$471+$Q72-1),$B$2:$F$5568,5,FALSE)=BI$473,VLOOKUP(INDEX($L$2:$HEG$5,4,BI$471+$Q72-1),$B$2:$F$5568,2,FALSE),""),"")</f>
        <v>Highland Federal Savings &amp; Loan Association - Crossville, TN</v>
      </c>
      <c r="DJ72" s="5" t="str">
        <f t="shared" ref="DJ72:DJ103" si="4855">IFERROR(IF(VLOOKUP(INDEX($L$2:$HEG$5,4,BJ$471+$Q72-1),$B$2:$F$5568,5,FALSE)=BJ$473,VLOOKUP(INDEX($L$2:$HEG$5,4,BJ$471+$Q72-1),$B$2:$F$5568,2,FALSE),""),"")</f>
        <v>Citizens State Bank - Roma, TX</v>
      </c>
      <c r="DK72" s="5" t="str">
        <f t="shared" ref="DK72:DK103" si="4856">IFERROR(IF(VLOOKUP(INDEX($L$2:$HEG$5,4,BK$471+$Q72-1),$B$2:$F$5568,5,FALSE)=BK$473,VLOOKUP(INDEX($L$2:$HEG$5,4,BK$471+$Q72-1),$B$2:$F$5568,2,FALSE),""),"")</f>
        <v/>
      </c>
      <c r="DL72" s="5" t="str">
        <f t="shared" ref="DL72:DL103" si="4857">IFERROR(IF(VLOOKUP(INDEX($L$2:$HEG$5,4,BL$471+$Q72-1),$B$2:$F$5568,5,FALSE)=BL$473,VLOOKUP(INDEX($L$2:$HEG$5,4,BL$471+$Q72-1),$B$2:$F$5568,2,FALSE),""),"")</f>
        <v/>
      </c>
      <c r="DM72" s="5" t="str">
        <f t="shared" ref="DM72:DM103" si="4858">IFERROR(IF(VLOOKUP(INDEX($L$2:$HEG$5,4,BM$471+$Q72-1),$B$2:$F$5568,5,FALSE)=BM$473,VLOOKUP(INDEX($L$2:$HEG$5,4,BM$471+$Q72-1),$B$2:$F$5568,2,FALSE),""),"")</f>
        <v/>
      </c>
      <c r="DN72" s="5" t="str">
        <f t="shared" ref="DN72:DN103" si="4859">IFERROR(IF(VLOOKUP(INDEX($L$2:$HEG$5,4,BN$471+$Q72-1),$B$2:$F$5568,5,FALSE)=BN$473,VLOOKUP(INDEX($L$2:$HEG$5,4,BN$471+$Q72-1),$B$2:$F$5568,2,FALSE),""),"")</f>
        <v/>
      </c>
      <c r="DO72" s="5" t="str">
        <f t="shared" ref="DO72:DO103" si="4860">IFERROR(IF(VLOOKUP(INDEX($L$2:$HEG$5,4,BO$471+$Q72-1),$B$2:$F$5568,5,FALSE)=BO$473,VLOOKUP(INDEX($L$2:$HEG$5,4,BO$471+$Q72-1),$B$2:$F$5568,2,FALSE),""),"")</f>
        <v/>
      </c>
      <c r="DP72" s="5" t="str">
        <f t="shared" ref="DP72:DP103" si="4861">IFERROR(IF(VLOOKUP(INDEX($L$2:$HEG$5,4,BP$471+$Q72-1),$B$2:$F$5568,5,FALSE)=BP$473,VLOOKUP(INDEX($L$2:$HEG$5,4,BP$471+$Q72-1),$B$2:$F$5568,2,FALSE),""),"")</f>
        <v>First National Community Bank - New Richmond, WI</v>
      </c>
      <c r="DQ72" s="5" t="str">
        <f t="shared" si="4796"/>
        <v/>
      </c>
    </row>
    <row r="73" spans="1:121" x14ac:dyDescent="0.25">
      <c r="A73">
        <v>72</v>
      </c>
      <c r="B73" s="5">
        <v>1020897</v>
      </c>
      <c r="C73" t="str">
        <f t="shared" si="4807"/>
        <v>Peoples Independent Bank - Boaz, AL</v>
      </c>
      <c r="D73" s="21" t="s">
        <v>1292</v>
      </c>
      <c r="E73" s="19" t="s">
        <v>2838</v>
      </c>
      <c r="F73" s="19" t="s">
        <v>2805</v>
      </c>
      <c r="G73" s="19"/>
      <c r="K73" s="27">
        <v>64</v>
      </c>
      <c r="L73" s="28" t="str">
        <f>IF(HLOOKUP('Peer Comparison Tool'!$E$6,StateDropdownData,K73+1,FALSE)=0,"",HLOOKUP('Peer Comparison Tool'!$E$6,StateDropdownData,K73+1,FALSE))</f>
        <v>Home Savings Bank, FSB - Ludlow, KY</v>
      </c>
      <c r="M73" s="29">
        <f>IF(HLOOKUP('Peer Comparison Tool'!$E$6,[0]!DropdownData,K73+1,FALSE)=0,"",HLOOKUP('Peer Comparison Tool'!$E$6,[0]!DropdownData,K73+1,FALSE))</f>
        <v>1002612</v>
      </c>
      <c r="N73" s="27">
        <v>64</v>
      </c>
      <c r="O73" s="28" t="str">
        <f>IF(HLOOKUP('Peer Comparison Tool'!$G$6,StateDropdownData,N73+1,FALSE)=0,"",HLOOKUP('Peer Comparison Tool'!$G$6,StateDropdownData,N73+1,FALSE))</f>
        <v>Home Banking Company - Selmer, TN</v>
      </c>
      <c r="P73" s="29">
        <f>IF(HLOOKUP('Peer Comparison Tool'!$G$6,DropdownData,N73+1,FALSE)=0,"",HLOOKUP('Peer Comparison Tool'!$G$6,DropdownData,N73+1,FALSE))</f>
        <v>1005816</v>
      </c>
      <c r="Q73" s="27">
        <v>64</v>
      </c>
      <c r="R73" s="28" t="str">
        <f>IF(HLOOKUP('Peer Comparison Tool'!$I$6,StateDropdownData,Q73+1,FALSE)=0,"",HLOOKUP('Peer Comparison Tool'!$I$6,StateDropdownData,Q73+1,FALSE))</f>
        <v>Peoples Bank - Munster, IN</v>
      </c>
      <c r="S73" s="29">
        <f>IF(HLOOKUP('Peer Comparison Tool'!$I$6,DropdownData,Q73+1,FALSE)=0,"",HLOOKUP('Peer Comparison Tool'!$I$6,DropdownData,Q73+1,FALSE))</f>
        <v>1010966</v>
      </c>
      <c r="T73" s="5">
        <f t="shared" si="4808"/>
        <v>1004915</v>
      </c>
      <c r="U73" s="5" t="str">
        <f t="shared" si="4808"/>
        <v/>
      </c>
      <c r="V73" s="5" t="str">
        <f t="shared" si="4808"/>
        <v/>
      </c>
      <c r="W73" s="5">
        <f t="shared" si="4808"/>
        <v>1012281</v>
      </c>
      <c r="X73" s="5">
        <f t="shared" si="4808"/>
        <v>105764871</v>
      </c>
      <c r="Y73" s="5">
        <f t="shared" si="4808"/>
        <v>1009030</v>
      </c>
      <c r="Z73" s="5" t="str">
        <f t="shared" si="4808"/>
        <v/>
      </c>
      <c r="AA73" s="5" t="str">
        <f t="shared" si="4808"/>
        <v/>
      </c>
      <c r="AB73" s="5">
        <f t="shared" si="4808"/>
        <v>1002670</v>
      </c>
      <c r="AC73" s="5">
        <f t="shared" si="4808"/>
        <v>1001858</v>
      </c>
      <c r="AD73" s="5" t="str">
        <f t="shared" si="4809"/>
        <v/>
      </c>
      <c r="AE73" s="5" t="str">
        <f t="shared" si="4809"/>
        <v/>
      </c>
      <c r="AF73" s="5">
        <f t="shared" si="4809"/>
        <v>1015257</v>
      </c>
      <c r="AG73" s="5">
        <f t="shared" si="4809"/>
        <v>1010966</v>
      </c>
      <c r="AH73" s="5">
        <f t="shared" si="4809"/>
        <v>1013904</v>
      </c>
      <c r="AI73" s="5">
        <f t="shared" si="4809"/>
        <v>1022964</v>
      </c>
      <c r="AJ73" s="5">
        <f t="shared" si="4809"/>
        <v>1002612</v>
      </c>
      <c r="AK73" s="5">
        <f t="shared" si="4809"/>
        <v>1000023</v>
      </c>
      <c r="AL73" s="5" t="str">
        <f t="shared" si="4809"/>
        <v/>
      </c>
      <c r="AM73" s="5" t="str">
        <f t="shared" si="4809"/>
        <v/>
      </c>
      <c r="AN73" s="5">
        <f t="shared" si="4810"/>
        <v>10656364</v>
      </c>
      <c r="AO73" s="5">
        <f t="shared" si="4810"/>
        <v>1007693</v>
      </c>
      <c r="AP73" s="5">
        <f t="shared" si="4810"/>
        <v>1005108</v>
      </c>
      <c r="AQ73" s="5" t="str">
        <f t="shared" si="4810"/>
        <v/>
      </c>
      <c r="AR73" s="5">
        <f t="shared" si="4810"/>
        <v>13335570</v>
      </c>
      <c r="AS73" s="5" t="str">
        <f t="shared" si="4810"/>
        <v/>
      </c>
      <c r="AT73" s="5">
        <f t="shared" si="4810"/>
        <v>1008895</v>
      </c>
      <c r="AU73" s="5" t="str">
        <f t="shared" si="4810"/>
        <v/>
      </c>
      <c r="AV73" s="5" t="str">
        <f t="shared" si="4810"/>
        <v/>
      </c>
      <c r="AW73" s="5" t="str">
        <f t="shared" si="4810"/>
        <v/>
      </c>
      <c r="AX73" s="5" t="str">
        <f t="shared" si="4811"/>
        <v/>
      </c>
      <c r="AY73" s="5">
        <f t="shared" si="4811"/>
        <v>1006575</v>
      </c>
      <c r="AZ73" s="5" t="str">
        <f t="shared" si="4811"/>
        <v/>
      </c>
      <c r="BA73" s="5" t="str">
        <f t="shared" si="4811"/>
        <v/>
      </c>
      <c r="BB73" s="5">
        <f t="shared" si="4811"/>
        <v>1003056</v>
      </c>
      <c r="BC73" s="5">
        <f t="shared" si="4811"/>
        <v>1005552</v>
      </c>
      <c r="BD73" s="5" t="str">
        <f t="shared" si="4811"/>
        <v/>
      </c>
      <c r="BE73" s="5">
        <f t="shared" si="4811"/>
        <v>1007841</v>
      </c>
      <c r="BF73" s="5" t="str">
        <f t="shared" si="4811"/>
        <v/>
      </c>
      <c r="BG73" s="5" t="str">
        <f t="shared" si="4811"/>
        <v/>
      </c>
      <c r="BH73" s="5" t="str">
        <f t="shared" si="4812"/>
        <v/>
      </c>
      <c r="BI73" s="5">
        <f t="shared" si="4812"/>
        <v>1005816</v>
      </c>
      <c r="BJ73" s="5">
        <f t="shared" si="4812"/>
        <v>1015085</v>
      </c>
      <c r="BK73" s="5" t="str">
        <f t="shared" si="4812"/>
        <v/>
      </c>
      <c r="BL73" s="5" t="str">
        <f t="shared" si="4812"/>
        <v/>
      </c>
      <c r="BM73" s="5" t="str">
        <f t="shared" si="4812"/>
        <v/>
      </c>
      <c r="BN73" s="5" t="str">
        <f t="shared" si="4812"/>
        <v/>
      </c>
      <c r="BO73" s="5" t="str">
        <f t="shared" si="4812"/>
        <v/>
      </c>
      <c r="BP73" s="5">
        <f t="shared" si="4812"/>
        <v>1013854</v>
      </c>
      <c r="BQ73" s="5" t="str">
        <f t="shared" si="4812"/>
        <v/>
      </c>
      <c r="BR73" s="5"/>
      <c r="BT73" s="5" t="str">
        <f t="shared" si="4813"/>
        <v>Peoples Bank of Alabama - Cullman, AL</v>
      </c>
      <c r="BU73" s="5" t="str">
        <f t="shared" si="4814"/>
        <v/>
      </c>
      <c r="BV73" s="5" t="str">
        <f t="shared" si="4815"/>
        <v/>
      </c>
      <c r="BW73" s="5" t="str">
        <f t="shared" si="4816"/>
        <v>Smackover State Bank - Smackover, AR</v>
      </c>
      <c r="BX73" s="5" t="str">
        <f t="shared" si="4817"/>
        <v>Endeavor Bank - San Diego, CA</v>
      </c>
      <c r="BY73" s="5" t="str">
        <f t="shared" si="4818"/>
        <v>Transact Bank, National Association - Denver, CO</v>
      </c>
      <c r="BZ73" s="5" t="str">
        <f t="shared" si="4819"/>
        <v/>
      </c>
      <c r="CA73" s="5" t="str">
        <f t="shared" si="4820"/>
        <v/>
      </c>
      <c r="CB73" s="5" t="str">
        <f t="shared" si="4821"/>
        <v>Interamerican Bank, A Federal Savings Bank - Miami, FL</v>
      </c>
      <c r="CC73" s="5" t="str">
        <f t="shared" si="4822"/>
        <v>First State Bank of Blakely - Blakely, GA</v>
      </c>
      <c r="CD73" s="5" t="str">
        <f t="shared" si="4823"/>
        <v/>
      </c>
      <c r="CE73" s="5" t="str">
        <f t="shared" si="4824"/>
        <v/>
      </c>
      <c r="CF73" s="5" t="str">
        <f t="shared" si="4825"/>
        <v>Citizens Bank of Edinburg - Edinburg, IL</v>
      </c>
      <c r="CG73" s="5" t="str">
        <f t="shared" si="4826"/>
        <v>Peoples Bank - Munster, IN</v>
      </c>
      <c r="CH73" s="5" t="str">
        <f t="shared" si="4827"/>
        <v>Exchange State Bank - Ames, IA</v>
      </c>
      <c r="CI73" s="5" t="str">
        <f t="shared" si="4828"/>
        <v>First Kansas Bank - Hoisington, KS</v>
      </c>
      <c r="CJ73" s="5" t="str">
        <f t="shared" si="4829"/>
        <v>Home Savings Bank, FSB - Ludlow, KY</v>
      </c>
      <c r="CK73" s="5" t="str">
        <f t="shared" si="4830"/>
        <v>Home Federal Bank - Shreveport, LA</v>
      </c>
      <c r="CL73" s="5" t="str">
        <f t="shared" si="4831"/>
        <v/>
      </c>
      <c r="CM73" s="5" t="str">
        <f t="shared" si="4832"/>
        <v/>
      </c>
      <c r="CN73" s="5" t="str">
        <f t="shared" si="4833"/>
        <v>New Valley Bank &amp; Trust - Springfield, MA</v>
      </c>
      <c r="CO73" s="5" t="str">
        <f t="shared" si="4834"/>
        <v>The First National Bank of Wakefield - Wakefield, MI</v>
      </c>
      <c r="CP73" s="5" t="str">
        <f t="shared" si="4835"/>
        <v>First Farmers &amp; Merchants State Bank of Grand Meadow - Grand Meadow, MN</v>
      </c>
      <c r="CQ73" s="5" t="str">
        <f t="shared" si="4836"/>
        <v/>
      </c>
      <c r="CR73" s="5" t="str">
        <f t="shared" si="4837"/>
        <v>Cooperatieve Centrale - Saint Louis Agency - Chesterfield, MO</v>
      </c>
      <c r="CS73" s="5" t="str">
        <f t="shared" si="4838"/>
        <v/>
      </c>
      <c r="CT73" s="5" t="str">
        <f t="shared" si="4839"/>
        <v>First Bank of Utica - Utica, NE</v>
      </c>
      <c r="CU73" s="5" t="str">
        <f t="shared" si="4840"/>
        <v/>
      </c>
      <c r="CV73" s="5" t="str">
        <f t="shared" si="4841"/>
        <v/>
      </c>
      <c r="CW73" s="5" t="str">
        <f t="shared" si="4842"/>
        <v/>
      </c>
      <c r="CX73" s="5" t="str">
        <f t="shared" si="4843"/>
        <v/>
      </c>
      <c r="CY73" s="5" t="str">
        <f t="shared" si="4844"/>
        <v>Community Bank, National Association - Canton, NY</v>
      </c>
      <c r="CZ73" s="5" t="str">
        <f t="shared" si="4845"/>
        <v/>
      </c>
      <c r="DA73" s="5" t="str">
        <f t="shared" si="4846"/>
        <v/>
      </c>
      <c r="DB73" s="5" t="str">
        <f t="shared" si="4847"/>
        <v>New Foundation Savings Bank - Cincinnati, OH</v>
      </c>
      <c r="DC73" s="5" t="str">
        <f t="shared" si="4848"/>
        <v>First National Bank &amp; Trust, Elk City, Oklahoma - Elk City, OK</v>
      </c>
      <c r="DD73" s="5" t="str">
        <f t="shared" si="4849"/>
        <v/>
      </c>
      <c r="DE73" s="5" t="str">
        <f t="shared" si="4850"/>
        <v>Marquette Savings Bank - Erie, PA</v>
      </c>
      <c r="DF73" s="5" t="str">
        <f t="shared" si="4851"/>
        <v/>
      </c>
      <c r="DG73" s="5" t="str">
        <f t="shared" si="4852"/>
        <v/>
      </c>
      <c r="DH73" s="5" t="str">
        <f t="shared" si="4853"/>
        <v/>
      </c>
      <c r="DI73" s="5" t="str">
        <f t="shared" si="4854"/>
        <v>Home Banking Company - Selmer, TN</v>
      </c>
      <c r="DJ73" s="5" t="str">
        <f t="shared" si="4855"/>
        <v>Citizens State Bank - Corrigan, TX</v>
      </c>
      <c r="DK73" s="5" t="str">
        <f t="shared" si="4856"/>
        <v/>
      </c>
      <c r="DL73" s="5" t="str">
        <f t="shared" si="4857"/>
        <v/>
      </c>
      <c r="DM73" s="5" t="str">
        <f t="shared" si="4858"/>
        <v/>
      </c>
      <c r="DN73" s="5" t="str">
        <f t="shared" si="4859"/>
        <v/>
      </c>
      <c r="DO73" s="5" t="str">
        <f t="shared" si="4860"/>
        <v/>
      </c>
      <c r="DP73" s="5" t="str">
        <f t="shared" si="4861"/>
        <v>First State Bank - New London, WI</v>
      </c>
      <c r="DQ73" s="5" t="str">
        <f t="shared" si="4796"/>
        <v/>
      </c>
    </row>
    <row r="74" spans="1:121" x14ac:dyDescent="0.25">
      <c r="A74">
        <v>73</v>
      </c>
      <c r="B74" s="5">
        <v>4087334</v>
      </c>
      <c r="C74" t="str">
        <f t="shared" si="4807"/>
        <v>PeoplesTrust Bank - Hamilton, AL</v>
      </c>
      <c r="D74" s="21" t="s">
        <v>2733</v>
      </c>
      <c r="E74" s="19" t="s">
        <v>2848</v>
      </c>
      <c r="F74" s="19" t="s">
        <v>2805</v>
      </c>
      <c r="G74" s="19"/>
      <c r="K74" s="27">
        <v>65</v>
      </c>
      <c r="L74" s="28" t="str">
        <f>IF(HLOOKUP('Peer Comparison Tool'!$E$6,StateDropdownData,K74+1,FALSE)=0,"",HLOOKUP('Peer Comparison Tool'!$E$6,StateDropdownData,K74+1,FALSE))</f>
        <v>Hometown Bank of Corbin Inc. - Corbin, KY</v>
      </c>
      <c r="M74" s="29">
        <f>IF(HLOOKUP('Peer Comparison Tool'!$E$6,[0]!DropdownData,K74+1,FALSE)=0,"",HLOOKUP('Peer Comparison Tool'!$E$6,[0]!DropdownData,K74+1,FALSE))</f>
        <v>4053309</v>
      </c>
      <c r="N74" s="27">
        <v>65</v>
      </c>
      <c r="O74" s="28" t="str">
        <f>IF(HLOOKUP('Peer Comparison Tool'!$G$6,StateDropdownData,N74+1,FALSE)=0,"",HLOOKUP('Peer Comparison Tool'!$G$6,StateDropdownData,N74+1,FALSE))</f>
        <v>Home Federal Bank of Tennessee - Knoxville, TN</v>
      </c>
      <c r="P74" s="29">
        <f>IF(HLOOKUP('Peer Comparison Tool'!$G$6,DropdownData,N74+1,FALSE)=0,"",HLOOKUP('Peer Comparison Tool'!$G$6,DropdownData,N74+1,FALSE))</f>
        <v>1001408</v>
      </c>
      <c r="Q74" s="27">
        <v>65</v>
      </c>
      <c r="R74" s="28" t="str">
        <f>IF(HLOOKUP('Peer Comparison Tool'!$I$6,StateDropdownData,Q74+1,FALSE)=0,"",HLOOKUP('Peer Comparison Tool'!$I$6,StateDropdownData,Q74+1,FALSE))</f>
        <v>Peoples Community Bank Sb of Monticello, Indiana - Monticello, IN</v>
      </c>
      <c r="S74" s="29">
        <f>IF(HLOOKUP('Peer Comparison Tool'!$I$6,DropdownData,Q74+1,FALSE)=0,"",HLOOKUP('Peer Comparison Tool'!$I$6,DropdownData,Q74+1,FALSE))</f>
        <v>1001691</v>
      </c>
      <c r="T74" s="5">
        <f t="shared" si="4808"/>
        <v>1008027</v>
      </c>
      <c r="U74" s="5" t="str">
        <f t="shared" si="4808"/>
        <v/>
      </c>
      <c r="V74" s="5" t="str">
        <f t="shared" si="4808"/>
        <v/>
      </c>
      <c r="W74" s="5">
        <f t="shared" si="4808"/>
        <v>1014506</v>
      </c>
      <c r="X74" s="5">
        <f t="shared" si="4808"/>
        <v>1024603</v>
      </c>
      <c r="Y74" s="5">
        <f t="shared" si="4808"/>
        <v>4098898</v>
      </c>
      <c r="Z74" s="5" t="str">
        <f t="shared" si="4808"/>
        <v/>
      </c>
      <c r="AA74" s="5" t="str">
        <f t="shared" si="4808"/>
        <v/>
      </c>
      <c r="AB74" s="5">
        <f t="shared" si="4808"/>
        <v>1004709</v>
      </c>
      <c r="AC74" s="5">
        <f t="shared" si="4808"/>
        <v>1005843</v>
      </c>
      <c r="AD74" s="5" t="str">
        <f t="shared" si="4809"/>
        <v/>
      </c>
      <c r="AE74" s="5" t="str">
        <f t="shared" si="4809"/>
        <v/>
      </c>
      <c r="AF74" s="5">
        <f t="shared" si="4809"/>
        <v>1023813</v>
      </c>
      <c r="AG74" s="5">
        <f t="shared" si="4809"/>
        <v>1001691</v>
      </c>
      <c r="AH74" s="5">
        <f t="shared" si="4809"/>
        <v>1012366</v>
      </c>
      <c r="AI74" s="5">
        <f t="shared" si="4809"/>
        <v>1006352</v>
      </c>
      <c r="AJ74" s="5">
        <f t="shared" si="4809"/>
        <v>4053309</v>
      </c>
      <c r="AK74" s="5">
        <f t="shared" si="4809"/>
        <v>1003183</v>
      </c>
      <c r="AL74" s="5" t="str">
        <f t="shared" si="4809"/>
        <v/>
      </c>
      <c r="AM74" s="5" t="str">
        <f t="shared" si="4809"/>
        <v/>
      </c>
      <c r="AN74" s="5">
        <f t="shared" si="4810"/>
        <v>1004998</v>
      </c>
      <c r="AO74" s="5">
        <f t="shared" si="4810"/>
        <v>1007234</v>
      </c>
      <c r="AP74" s="5">
        <f t="shared" si="4810"/>
        <v>1014355</v>
      </c>
      <c r="AQ74" s="5" t="str">
        <f t="shared" si="4810"/>
        <v/>
      </c>
      <c r="AR74" s="5">
        <f t="shared" si="4810"/>
        <v>1011646</v>
      </c>
      <c r="AS74" s="5" t="str">
        <f t="shared" si="4810"/>
        <v/>
      </c>
      <c r="AT74" s="5">
        <f t="shared" si="4810"/>
        <v>1005772</v>
      </c>
      <c r="AU74" s="5" t="str">
        <f t="shared" si="4810"/>
        <v/>
      </c>
      <c r="AV74" s="5" t="str">
        <f t="shared" si="4810"/>
        <v/>
      </c>
      <c r="AW74" s="5" t="str">
        <f t="shared" si="4810"/>
        <v/>
      </c>
      <c r="AX74" s="5" t="str">
        <f t="shared" si="4811"/>
        <v/>
      </c>
      <c r="AY74" s="5">
        <f t="shared" si="4811"/>
        <v>4071887</v>
      </c>
      <c r="AZ74" s="5" t="str">
        <f t="shared" si="4811"/>
        <v/>
      </c>
      <c r="BA74" s="5" t="str">
        <f t="shared" si="4811"/>
        <v/>
      </c>
      <c r="BB74" s="5">
        <f t="shared" si="4811"/>
        <v>1013658</v>
      </c>
      <c r="BC74" s="5">
        <f t="shared" si="4811"/>
        <v>1016090</v>
      </c>
      <c r="BD74" s="5" t="str">
        <f t="shared" si="4811"/>
        <v/>
      </c>
      <c r="BE74" s="5">
        <f t="shared" si="4811"/>
        <v>1014583</v>
      </c>
      <c r="BF74" s="5" t="str">
        <f t="shared" si="4811"/>
        <v/>
      </c>
      <c r="BG74" s="5" t="str">
        <f t="shared" si="4811"/>
        <v/>
      </c>
      <c r="BH74" s="5" t="str">
        <f t="shared" si="4812"/>
        <v/>
      </c>
      <c r="BI74" s="5">
        <f t="shared" si="4812"/>
        <v>1001408</v>
      </c>
      <c r="BJ74" s="5">
        <f t="shared" si="4812"/>
        <v>1015725</v>
      </c>
      <c r="BK74" s="5" t="str">
        <f t="shared" si="4812"/>
        <v/>
      </c>
      <c r="BL74" s="5" t="str">
        <f t="shared" si="4812"/>
        <v/>
      </c>
      <c r="BM74" s="5" t="str">
        <f t="shared" si="4812"/>
        <v/>
      </c>
      <c r="BN74" s="5" t="str">
        <f t="shared" si="4812"/>
        <v/>
      </c>
      <c r="BO74" s="5" t="str">
        <f t="shared" si="4812"/>
        <v/>
      </c>
      <c r="BP74" s="5">
        <f t="shared" si="4812"/>
        <v>1013159</v>
      </c>
      <c r="BQ74" s="5" t="str">
        <f t="shared" si="4812"/>
        <v/>
      </c>
      <c r="BR74" s="5"/>
      <c r="BT74" s="5" t="str">
        <f t="shared" si="4813"/>
        <v>Peoples Bank of Greensboro - Greensboro, AL</v>
      </c>
      <c r="BU74" s="5" t="str">
        <f t="shared" si="4814"/>
        <v/>
      </c>
      <c r="BV74" s="5" t="str">
        <f t="shared" si="4815"/>
        <v/>
      </c>
      <c r="BW74" s="5" t="str">
        <f t="shared" si="4816"/>
        <v>Southern Bancorp Bank - Arkadelphia, AR</v>
      </c>
      <c r="BX74" s="5" t="str">
        <f t="shared" si="4817"/>
        <v>EverTrust Bank - City of Industry, CA</v>
      </c>
      <c r="BY74" s="5" t="str">
        <f t="shared" si="4818"/>
        <v>Verus Bank of Commerce - Fort Collins, CO</v>
      </c>
      <c r="BZ74" s="5" t="str">
        <f t="shared" si="4819"/>
        <v/>
      </c>
      <c r="CA74" s="5" t="str">
        <f t="shared" si="4820"/>
        <v/>
      </c>
      <c r="CB74" s="5" t="str">
        <f t="shared" si="4821"/>
        <v>Intercredit Bank, National Association - Coral Gables, FL</v>
      </c>
      <c r="CC74" s="5" t="str">
        <f t="shared" si="4822"/>
        <v>First State Bank of Randolph County - Cuthbert, GA</v>
      </c>
      <c r="CD74" s="5" t="str">
        <f t="shared" si="4823"/>
        <v/>
      </c>
      <c r="CE74" s="5" t="str">
        <f t="shared" si="4824"/>
        <v/>
      </c>
      <c r="CF74" s="5" t="str">
        <f t="shared" si="4825"/>
        <v>Citizens Community Bank - Mascoutah, IL</v>
      </c>
      <c r="CG74" s="5" t="str">
        <f t="shared" si="4826"/>
        <v>Peoples Community Bank Sb of Monticello, Indiana - Monticello, IN</v>
      </c>
      <c r="CH74" s="5" t="str">
        <f t="shared" si="4827"/>
        <v>Fairfax State Savings Bank - Fairfax, IA</v>
      </c>
      <c r="CI74" s="5" t="str">
        <f t="shared" si="4828"/>
        <v>First National Bank and Trust - Phillipsburg, KS</v>
      </c>
      <c r="CJ74" s="5" t="str">
        <f t="shared" si="4829"/>
        <v>Hometown Bank of Corbin Inc. - Corbin, KY</v>
      </c>
      <c r="CK74" s="5" t="str">
        <f t="shared" si="4830"/>
        <v>Homeland Federal Savings Bank - Columbia, LA</v>
      </c>
      <c r="CL74" s="5" t="str">
        <f t="shared" si="4831"/>
        <v/>
      </c>
      <c r="CM74" s="5" t="str">
        <f t="shared" si="4832"/>
        <v/>
      </c>
      <c r="CN74" s="5" t="str">
        <f t="shared" si="4833"/>
        <v>Newburyport Five Cents Savings Bank - Newburyport, MA</v>
      </c>
      <c r="CO74" s="5" t="str">
        <f t="shared" si="4834"/>
        <v>The Miners State Bank - Iron River, MI</v>
      </c>
      <c r="CP74" s="5" t="str">
        <f t="shared" si="4835"/>
        <v>First Financial Bank in Winnebago - Winnebago, MN</v>
      </c>
      <c r="CQ74" s="5" t="str">
        <f t="shared" si="4836"/>
        <v/>
      </c>
      <c r="CR74" s="5" t="str">
        <f t="shared" si="4837"/>
        <v>Country Club Bank - Kansas City, MO</v>
      </c>
      <c r="CS74" s="5" t="str">
        <f t="shared" si="4838"/>
        <v/>
      </c>
      <c r="CT74" s="5" t="str">
        <f t="shared" si="4839"/>
        <v>First Central Bank - Cambridge, NE</v>
      </c>
      <c r="CU74" s="5" t="str">
        <f t="shared" si="4840"/>
        <v/>
      </c>
      <c r="CV74" s="5" t="str">
        <f t="shared" si="4841"/>
        <v/>
      </c>
      <c r="CW74" s="5" t="str">
        <f t="shared" si="4842"/>
        <v/>
      </c>
      <c r="CX74" s="5" t="str">
        <f t="shared" si="4843"/>
        <v/>
      </c>
      <c r="CY74" s="5" t="str">
        <f t="shared" si="4844"/>
        <v>Community Federal Savings Bank - New York, NY</v>
      </c>
      <c r="CZ74" s="5" t="str">
        <f t="shared" si="4845"/>
        <v/>
      </c>
      <c r="DA74" s="5" t="str">
        <f t="shared" si="4846"/>
        <v/>
      </c>
      <c r="DB74" s="5" t="str">
        <f t="shared" si="4847"/>
        <v>North Valley Bank - Zanesville, OH</v>
      </c>
      <c r="DC74" s="5" t="str">
        <f t="shared" si="4848"/>
        <v>First National Bank and Trust Company of Ardmore - Ardmore, OK</v>
      </c>
      <c r="DD74" s="5" t="str">
        <f t="shared" si="4849"/>
        <v/>
      </c>
      <c r="DE74" s="5" t="str">
        <f t="shared" si="4850"/>
        <v>Mauch Chunk Trust Company - Jim Thorpe, PA</v>
      </c>
      <c r="DF74" s="5" t="str">
        <f t="shared" si="4851"/>
        <v/>
      </c>
      <c r="DG74" s="5" t="str">
        <f t="shared" si="4852"/>
        <v/>
      </c>
      <c r="DH74" s="5" t="str">
        <f t="shared" si="4853"/>
        <v/>
      </c>
      <c r="DI74" s="5" t="str">
        <f t="shared" si="4854"/>
        <v>Home Federal Bank of Tennessee - Knoxville, TN</v>
      </c>
      <c r="DJ74" s="5" t="str">
        <f t="shared" si="4855"/>
        <v>Citizens State Bank of Luling - Luling, TX</v>
      </c>
      <c r="DK74" s="5" t="str">
        <f t="shared" si="4856"/>
        <v/>
      </c>
      <c r="DL74" s="5" t="str">
        <f t="shared" si="4857"/>
        <v/>
      </c>
      <c r="DM74" s="5" t="str">
        <f t="shared" si="4858"/>
        <v/>
      </c>
      <c r="DN74" s="5" t="str">
        <f t="shared" si="4859"/>
        <v/>
      </c>
      <c r="DO74" s="5" t="str">
        <f t="shared" si="4860"/>
        <v/>
      </c>
      <c r="DP74" s="5" t="str">
        <f t="shared" si="4861"/>
        <v>Forte Bank - Hartford, WI</v>
      </c>
      <c r="DQ74" s="5" t="str">
        <f t="shared" si="4796"/>
        <v/>
      </c>
    </row>
    <row r="75" spans="1:121" x14ac:dyDescent="0.25">
      <c r="A75">
        <v>74</v>
      </c>
      <c r="B75" s="5">
        <v>1009352</v>
      </c>
      <c r="C75" t="str">
        <f t="shared" si="4807"/>
        <v>Phenix-Girard Bank - Phenix City, AL</v>
      </c>
      <c r="D75" s="21" t="s">
        <v>1836</v>
      </c>
      <c r="E75" s="19" t="s">
        <v>2867</v>
      </c>
      <c r="F75" s="19" t="s">
        <v>2805</v>
      </c>
      <c r="G75" s="19"/>
      <c r="K75" s="27">
        <v>66</v>
      </c>
      <c r="L75" s="28" t="str">
        <f>IF(HLOOKUP('Peer Comparison Tool'!$E$6,StateDropdownData,K75+1,FALSE)=0,"",HLOOKUP('Peer Comparison Tool'!$E$6,StateDropdownData,K75+1,FALSE))</f>
        <v>Hyden Citizens Bank, Inc - Hyden, KY</v>
      </c>
      <c r="M75" s="29">
        <f>IF(HLOOKUP('Peer Comparison Tool'!$E$6,[0]!DropdownData,K75+1,FALSE)=0,"",HLOOKUP('Peer Comparison Tool'!$E$6,[0]!DropdownData,K75+1,FALSE))</f>
        <v>1006681</v>
      </c>
      <c r="N75" s="27">
        <v>66</v>
      </c>
      <c r="O75" s="28" t="str">
        <f>IF(HLOOKUP('Peer Comparison Tool'!$G$6,StateDropdownData,N75+1,FALSE)=0,"",HLOOKUP('Peer Comparison Tool'!$G$6,StateDropdownData,N75+1,FALSE))</f>
        <v>Homeland Community Bank - McMinnville, TN</v>
      </c>
      <c r="P75" s="29">
        <f>IF(HLOOKUP('Peer Comparison Tool'!$G$6,DropdownData,N75+1,FALSE)=0,"",HLOOKUP('Peer Comparison Tool'!$G$6,DropdownData,N75+1,FALSE))</f>
        <v>4090733</v>
      </c>
      <c r="Q75" s="27">
        <v>66</v>
      </c>
      <c r="R75" s="28" t="str">
        <f>IF(HLOOKUP('Peer Comparison Tool'!$I$6,StateDropdownData,Q75+1,FALSE)=0,"",HLOOKUP('Peer Comparison Tool'!$I$6,StateDropdownData,Q75+1,FALSE))</f>
        <v>Peoples Trust and Savings Bank - Boonville, IN</v>
      </c>
      <c r="S75" s="29">
        <f>IF(HLOOKUP('Peer Comparison Tool'!$I$6,DropdownData,Q75+1,FALSE)=0,"",HLOOKUP('Peer Comparison Tool'!$I$6,DropdownData,Q75+1,FALSE))</f>
        <v>1004996</v>
      </c>
      <c r="T75" s="5">
        <f t="shared" si="4808"/>
        <v>1004673</v>
      </c>
      <c r="U75" s="5" t="str">
        <f t="shared" si="4808"/>
        <v/>
      </c>
      <c r="V75" s="5" t="str">
        <f t="shared" si="4808"/>
        <v/>
      </c>
      <c r="W75" s="5">
        <f t="shared" si="4808"/>
        <v>1015220</v>
      </c>
      <c r="X75" s="5">
        <f t="shared" si="4808"/>
        <v>1010253</v>
      </c>
      <c r="Y75" s="5">
        <f t="shared" si="4808"/>
        <v>1010665</v>
      </c>
      <c r="Z75" s="5" t="str">
        <f t="shared" si="4808"/>
        <v/>
      </c>
      <c r="AA75" s="5" t="str">
        <f t="shared" si="4808"/>
        <v/>
      </c>
      <c r="AB75" s="5">
        <f t="shared" si="4808"/>
        <v>1014701</v>
      </c>
      <c r="AC75" s="5">
        <f t="shared" si="4808"/>
        <v>4100741</v>
      </c>
      <c r="AD75" s="5" t="str">
        <f t="shared" si="4809"/>
        <v/>
      </c>
      <c r="AE75" s="5" t="str">
        <f t="shared" si="4809"/>
        <v/>
      </c>
      <c r="AF75" s="5">
        <f t="shared" si="4809"/>
        <v>1014519</v>
      </c>
      <c r="AG75" s="5">
        <f t="shared" si="4809"/>
        <v>1004996</v>
      </c>
      <c r="AH75" s="5">
        <f t="shared" si="4809"/>
        <v>1014963</v>
      </c>
      <c r="AI75" s="5">
        <f t="shared" si="4809"/>
        <v>1012298</v>
      </c>
      <c r="AJ75" s="5">
        <f t="shared" si="4809"/>
        <v>1006681</v>
      </c>
      <c r="AK75" s="5">
        <f t="shared" si="4809"/>
        <v>4142336</v>
      </c>
      <c r="AL75" s="5" t="str">
        <f t="shared" si="4809"/>
        <v/>
      </c>
      <c r="AM75" s="5" t="str">
        <f t="shared" si="4809"/>
        <v/>
      </c>
      <c r="AN75" s="5">
        <f t="shared" si="4810"/>
        <v>1010495</v>
      </c>
      <c r="AO75" s="5">
        <f t="shared" si="4810"/>
        <v>1013607</v>
      </c>
      <c r="AP75" s="5">
        <f t="shared" si="4810"/>
        <v>1013381</v>
      </c>
      <c r="AQ75" s="5" t="str">
        <f t="shared" si="4810"/>
        <v/>
      </c>
      <c r="AR75" s="5">
        <f t="shared" si="4810"/>
        <v>1016520</v>
      </c>
      <c r="AS75" s="5" t="str">
        <f t="shared" si="4810"/>
        <v/>
      </c>
      <c r="AT75" s="5">
        <f t="shared" si="4810"/>
        <v>1991026</v>
      </c>
      <c r="AU75" s="5" t="str">
        <f t="shared" si="4810"/>
        <v/>
      </c>
      <c r="AV75" s="5" t="str">
        <f t="shared" si="4810"/>
        <v/>
      </c>
      <c r="AW75" s="5" t="str">
        <f t="shared" si="4810"/>
        <v/>
      </c>
      <c r="AX75" s="5" t="str">
        <f t="shared" si="4811"/>
        <v/>
      </c>
      <c r="AY75" s="5">
        <f t="shared" si="4811"/>
        <v>4253302</v>
      </c>
      <c r="AZ75" s="5" t="str">
        <f t="shared" si="4811"/>
        <v/>
      </c>
      <c r="BA75" s="5" t="str">
        <f t="shared" si="4811"/>
        <v/>
      </c>
      <c r="BB75" s="5">
        <f t="shared" si="4811"/>
        <v>10633691</v>
      </c>
      <c r="BC75" s="5">
        <f t="shared" si="4811"/>
        <v>1010455</v>
      </c>
      <c r="BD75" s="5" t="str">
        <f t="shared" si="4811"/>
        <v/>
      </c>
      <c r="BE75" s="5">
        <f t="shared" si="4811"/>
        <v>1013332</v>
      </c>
      <c r="BF75" s="5" t="str">
        <f t="shared" si="4811"/>
        <v/>
      </c>
      <c r="BG75" s="5" t="str">
        <f t="shared" si="4811"/>
        <v/>
      </c>
      <c r="BH75" s="5" t="str">
        <f t="shared" si="4812"/>
        <v/>
      </c>
      <c r="BI75" s="5">
        <f t="shared" si="4812"/>
        <v>4090733</v>
      </c>
      <c r="BJ75" s="5">
        <f t="shared" si="4812"/>
        <v>1011034</v>
      </c>
      <c r="BK75" s="5" t="str">
        <f t="shared" si="4812"/>
        <v/>
      </c>
      <c r="BL75" s="5" t="str">
        <f t="shared" si="4812"/>
        <v/>
      </c>
      <c r="BM75" s="5" t="str">
        <f t="shared" si="4812"/>
        <v/>
      </c>
      <c r="BN75" s="5" t="str">
        <f t="shared" si="4812"/>
        <v/>
      </c>
      <c r="BO75" s="5" t="str">
        <f t="shared" si="4812"/>
        <v/>
      </c>
      <c r="BP75" s="5">
        <f t="shared" si="4812"/>
        <v>1005518</v>
      </c>
      <c r="BQ75" s="5" t="str">
        <f t="shared" si="4812"/>
        <v/>
      </c>
      <c r="BR75" s="5"/>
      <c r="BT75" s="5" t="str">
        <f t="shared" si="4813"/>
        <v>Peoples Exchange Bank - Monroeville, AL</v>
      </c>
      <c r="BU75" s="5" t="str">
        <f t="shared" si="4814"/>
        <v/>
      </c>
      <c r="BV75" s="5" t="str">
        <f t="shared" si="4815"/>
        <v/>
      </c>
      <c r="BW75" s="5" t="str">
        <f t="shared" si="4816"/>
        <v>Stone Bank - Mountain View, AR</v>
      </c>
      <c r="BX75" s="5" t="str">
        <f t="shared" si="4817"/>
        <v>Exchange Bank (Santa Rosa, CA) - Santa Rosa, CA</v>
      </c>
      <c r="BY75" s="5" t="str">
        <f t="shared" si="4818"/>
        <v>Wray State Bank - Wray, CO</v>
      </c>
      <c r="BZ75" s="5" t="str">
        <f t="shared" si="4819"/>
        <v/>
      </c>
      <c r="CA75" s="5" t="str">
        <f t="shared" si="4820"/>
        <v/>
      </c>
      <c r="CB75" s="5" t="str">
        <f t="shared" si="4821"/>
        <v>International Finance Bank - Miami, FL</v>
      </c>
      <c r="CC75" s="5" t="str">
        <f t="shared" si="4822"/>
        <v>Flint Community Bank - Albany, GA</v>
      </c>
      <c r="CD75" s="5" t="str">
        <f t="shared" si="4823"/>
        <v/>
      </c>
      <c r="CE75" s="5" t="str">
        <f t="shared" si="4824"/>
        <v/>
      </c>
      <c r="CF75" s="5" t="str">
        <f t="shared" si="4825"/>
        <v>Citizens National Bank of Albion - Albion, IL</v>
      </c>
      <c r="CG75" s="5" t="str">
        <f t="shared" si="4826"/>
        <v>Peoples Trust and Savings Bank - Boonville, IN</v>
      </c>
      <c r="CH75" s="5" t="str">
        <f t="shared" si="4827"/>
        <v>Farmers &amp; Merchants Bank &amp; Trust - Burlington, IA</v>
      </c>
      <c r="CI75" s="5" t="str">
        <f t="shared" si="4828"/>
        <v>First National Bank in Cimarron - Cimarron, KS</v>
      </c>
      <c r="CJ75" s="5" t="str">
        <f t="shared" si="4829"/>
        <v>Hyden Citizens Bank, Inc - Hyden, KY</v>
      </c>
      <c r="CK75" s="5" t="str">
        <f t="shared" si="4830"/>
        <v>Investar Bank, National Association - Baton Rouge, LA</v>
      </c>
      <c r="CL75" s="5" t="str">
        <f t="shared" si="4831"/>
        <v/>
      </c>
      <c r="CM75" s="5" t="str">
        <f t="shared" si="4832"/>
        <v/>
      </c>
      <c r="CN75" s="5" t="str">
        <f t="shared" si="4833"/>
        <v>North Brookfield Savings Bank - North Brookfield, MA</v>
      </c>
      <c r="CO75" s="5" t="str">
        <f t="shared" si="4834"/>
        <v>The Port Austin State Bank - Port Austin, MI</v>
      </c>
      <c r="CP75" s="5" t="str">
        <f t="shared" si="4835"/>
        <v>First Independent Bank - Russell, MN</v>
      </c>
      <c r="CQ75" s="5" t="str">
        <f t="shared" si="4836"/>
        <v/>
      </c>
      <c r="CR75" s="5" t="str">
        <f t="shared" si="4837"/>
        <v>County Bank - Brunswick, MO</v>
      </c>
      <c r="CS75" s="5" t="str">
        <f t="shared" si="4838"/>
        <v/>
      </c>
      <c r="CT75" s="5" t="str">
        <f t="shared" si="4839"/>
        <v>First Central Bank McCook - McCook, NE</v>
      </c>
      <c r="CU75" s="5" t="str">
        <f t="shared" si="4840"/>
        <v/>
      </c>
      <c r="CV75" s="5" t="str">
        <f t="shared" si="4841"/>
        <v/>
      </c>
      <c r="CW75" s="5" t="str">
        <f t="shared" si="4842"/>
        <v/>
      </c>
      <c r="CX75" s="5" t="str">
        <f t="shared" si="4843"/>
        <v/>
      </c>
      <c r="CY75" s="5" t="str">
        <f t="shared" si="4844"/>
        <v>Coöperatieve Rabobank U.A., New York Branch - New York, NY</v>
      </c>
      <c r="CZ75" s="5" t="str">
        <f t="shared" si="4845"/>
        <v/>
      </c>
      <c r="DA75" s="5" t="str">
        <f t="shared" si="4846"/>
        <v/>
      </c>
      <c r="DB75" s="5" t="str">
        <f t="shared" si="4847"/>
        <v>Ohio State Bank - Bexley, OH</v>
      </c>
      <c r="DC75" s="5" t="str">
        <f t="shared" si="4848"/>
        <v>First National Bank of Oklahoma - Oklahoma City, OK</v>
      </c>
      <c r="DD75" s="5" t="str">
        <f t="shared" si="4849"/>
        <v/>
      </c>
      <c r="DE75" s="5" t="str">
        <f t="shared" si="4850"/>
        <v>MCS Bank - Milroy, PA</v>
      </c>
      <c r="DF75" s="5" t="str">
        <f t="shared" si="4851"/>
        <v/>
      </c>
      <c r="DG75" s="5" t="str">
        <f t="shared" si="4852"/>
        <v/>
      </c>
      <c r="DH75" s="5" t="str">
        <f t="shared" si="4853"/>
        <v/>
      </c>
      <c r="DI75" s="5" t="str">
        <f t="shared" si="4854"/>
        <v>Homeland Community Bank - McMinnville, TN</v>
      </c>
      <c r="DJ75" s="5" t="str">
        <f t="shared" si="4855"/>
        <v>City Bank - Lubbock, TX</v>
      </c>
      <c r="DK75" s="5" t="str">
        <f t="shared" si="4856"/>
        <v/>
      </c>
      <c r="DL75" s="5" t="str">
        <f t="shared" si="4857"/>
        <v/>
      </c>
      <c r="DM75" s="5" t="str">
        <f t="shared" si="4858"/>
        <v/>
      </c>
      <c r="DN75" s="5" t="str">
        <f t="shared" si="4859"/>
        <v/>
      </c>
      <c r="DO75" s="5" t="str">
        <f t="shared" si="4860"/>
        <v/>
      </c>
      <c r="DP75" s="5" t="str">
        <f t="shared" si="4861"/>
        <v>Fortifi Bank - Berlin, WI</v>
      </c>
      <c r="DQ75" s="5" t="str">
        <f t="shared" si="4796"/>
        <v/>
      </c>
    </row>
    <row r="76" spans="1:121" x14ac:dyDescent="0.25">
      <c r="A76">
        <v>75</v>
      </c>
      <c r="B76" s="5">
        <v>1030007</v>
      </c>
      <c r="C76" t="str">
        <f t="shared" si="4807"/>
        <v>Pinnacle Bank - Jasper, AL</v>
      </c>
      <c r="D76" s="21" t="s">
        <v>195</v>
      </c>
      <c r="E76" s="19" t="s">
        <v>2813</v>
      </c>
      <c r="F76" s="19" t="s">
        <v>2805</v>
      </c>
      <c r="G76" s="19"/>
      <c r="K76" s="27">
        <v>67</v>
      </c>
      <c r="L76" s="28" t="str">
        <f>IF(HLOOKUP('Peer Comparison Tool'!$E$6,StateDropdownData,K76+1,FALSE)=0,"",HLOOKUP('Peer Comparison Tool'!$E$6,StateDropdownData,K76+1,FALSE))</f>
        <v>Independence Bank of Kentucky - Owensboro, KY</v>
      </c>
      <c r="M76" s="29">
        <f>IF(HLOOKUP('Peer Comparison Tool'!$E$6,[0]!DropdownData,K76+1,FALSE)=0,"",HLOOKUP('Peer Comparison Tool'!$E$6,[0]!DropdownData,K76+1,FALSE))</f>
        <v>1011929</v>
      </c>
      <c r="N76" s="27">
        <v>67</v>
      </c>
      <c r="O76" s="28" t="str">
        <f>IF(HLOOKUP('Peer Comparison Tool'!$G$6,StateDropdownData,N76+1,FALSE)=0,"",HLOOKUP('Peer Comparison Tool'!$G$6,StateDropdownData,N76+1,FALSE))</f>
        <v>Independent Bank - Memphis, TN</v>
      </c>
      <c r="P76" s="29">
        <f>IF(HLOOKUP('Peer Comparison Tool'!$G$6,DropdownData,N76+1,FALSE)=0,"",HLOOKUP('Peer Comparison Tool'!$G$6,DropdownData,N76+1,FALSE))</f>
        <v>1982010</v>
      </c>
      <c r="Q76" s="27">
        <v>67</v>
      </c>
      <c r="R76" s="28" t="str">
        <f>IF(HLOOKUP('Peer Comparison Tool'!$I$6,StateDropdownData,Q76+1,FALSE)=0,"",HLOOKUP('Peer Comparison Tool'!$I$6,StateDropdownData,Q76+1,FALSE))</f>
        <v>Scottsburg Building and Loan Association - Scottsburg, IN</v>
      </c>
      <c r="S76" s="29">
        <f>IF(HLOOKUP('Peer Comparison Tool'!$I$6,DropdownData,Q76+1,FALSE)=0,"",HLOOKUP('Peer Comparison Tool'!$I$6,DropdownData,Q76+1,FALSE))</f>
        <v>1001572</v>
      </c>
      <c r="T76" s="5">
        <f t="shared" si="4808"/>
        <v>1020897</v>
      </c>
      <c r="U76" s="5" t="str">
        <f t="shared" si="4808"/>
        <v/>
      </c>
      <c r="V76" s="5" t="str">
        <f t="shared" si="4808"/>
        <v/>
      </c>
      <c r="W76" s="5">
        <f t="shared" si="4808"/>
        <v>1014568</v>
      </c>
      <c r="X76" s="5">
        <f t="shared" si="4808"/>
        <v>1013943</v>
      </c>
      <c r="Y76" s="5">
        <f t="shared" si="4808"/>
        <v>4053332</v>
      </c>
      <c r="Z76" s="5" t="str">
        <f t="shared" si="4808"/>
        <v/>
      </c>
      <c r="AA76" s="5" t="str">
        <f t="shared" si="4808"/>
        <v/>
      </c>
      <c r="AB76" s="5">
        <f t="shared" si="4808"/>
        <v>4160592</v>
      </c>
      <c r="AC76" s="5">
        <f t="shared" si="4808"/>
        <v>1004262</v>
      </c>
      <c r="AD76" s="5" t="str">
        <f t="shared" si="4809"/>
        <v/>
      </c>
      <c r="AE76" s="5" t="str">
        <f t="shared" si="4809"/>
        <v/>
      </c>
      <c r="AF76" s="5">
        <f t="shared" si="4809"/>
        <v>1008450</v>
      </c>
      <c r="AG76" s="5">
        <f t="shared" si="4809"/>
        <v>1001572</v>
      </c>
      <c r="AH76" s="5">
        <f t="shared" si="4809"/>
        <v>1012243</v>
      </c>
      <c r="AI76" s="5">
        <f t="shared" si="4809"/>
        <v>1015347</v>
      </c>
      <c r="AJ76" s="5">
        <f t="shared" si="4809"/>
        <v>1011929</v>
      </c>
      <c r="AK76" s="5">
        <f t="shared" si="4809"/>
        <v>1005640</v>
      </c>
      <c r="AL76" s="5" t="str">
        <f t="shared" si="4809"/>
        <v/>
      </c>
      <c r="AM76" s="5" t="str">
        <f t="shared" si="4809"/>
        <v/>
      </c>
      <c r="AN76" s="5">
        <f t="shared" si="4810"/>
        <v>1015438</v>
      </c>
      <c r="AO76" s="5">
        <f t="shared" si="4810"/>
        <v>1015809</v>
      </c>
      <c r="AP76" s="5">
        <f t="shared" si="4810"/>
        <v>1008647</v>
      </c>
      <c r="AQ76" s="5" t="str">
        <f t="shared" si="4810"/>
        <v/>
      </c>
      <c r="AR76" s="5">
        <f t="shared" si="4810"/>
        <v>1000525</v>
      </c>
      <c r="AS76" s="5" t="str">
        <f t="shared" si="4810"/>
        <v/>
      </c>
      <c r="AT76" s="5">
        <f t="shared" si="4810"/>
        <v>1016189</v>
      </c>
      <c r="AU76" s="5" t="str">
        <f t="shared" si="4810"/>
        <v/>
      </c>
      <c r="AV76" s="5" t="str">
        <f t="shared" si="4810"/>
        <v/>
      </c>
      <c r="AW76" s="5" t="str">
        <f t="shared" si="4810"/>
        <v/>
      </c>
      <c r="AX76" s="5" t="str">
        <f t="shared" si="4811"/>
        <v/>
      </c>
      <c r="AY76" s="5">
        <f t="shared" si="4811"/>
        <v>4274655</v>
      </c>
      <c r="AZ76" s="5" t="str">
        <f t="shared" si="4811"/>
        <v/>
      </c>
      <c r="BA76" s="5" t="str">
        <f t="shared" si="4811"/>
        <v/>
      </c>
      <c r="BB76" s="5">
        <f t="shared" si="4811"/>
        <v>1007961</v>
      </c>
      <c r="BC76" s="5">
        <f t="shared" si="4811"/>
        <v>1005084</v>
      </c>
      <c r="BD76" s="5" t="str">
        <f t="shared" si="4811"/>
        <v/>
      </c>
      <c r="BE76" s="5">
        <f t="shared" si="4811"/>
        <v>1014687</v>
      </c>
      <c r="BF76" s="5" t="str">
        <f t="shared" si="4811"/>
        <v/>
      </c>
      <c r="BG76" s="5" t="str">
        <f t="shared" si="4811"/>
        <v/>
      </c>
      <c r="BH76" s="5" t="str">
        <f t="shared" si="4812"/>
        <v/>
      </c>
      <c r="BI76" s="5">
        <f t="shared" si="4812"/>
        <v>1982010</v>
      </c>
      <c r="BJ76" s="5">
        <f t="shared" si="4812"/>
        <v>1012554</v>
      </c>
      <c r="BK76" s="5" t="str">
        <f t="shared" si="4812"/>
        <v/>
      </c>
      <c r="BL76" s="5" t="str">
        <f t="shared" si="4812"/>
        <v/>
      </c>
      <c r="BM76" s="5" t="str">
        <f t="shared" si="4812"/>
        <v/>
      </c>
      <c r="BN76" s="5" t="str">
        <f t="shared" si="4812"/>
        <v/>
      </c>
      <c r="BO76" s="5" t="str">
        <f t="shared" si="4812"/>
        <v/>
      </c>
      <c r="BP76" s="5">
        <f t="shared" si="4812"/>
        <v>1007966</v>
      </c>
      <c r="BQ76" s="5" t="str">
        <f t="shared" si="4812"/>
        <v/>
      </c>
      <c r="BR76" s="5"/>
      <c r="BT76" s="5" t="str">
        <f t="shared" si="4813"/>
        <v>Peoples Independent Bank - Boaz, AL</v>
      </c>
      <c r="BU76" s="5" t="str">
        <f t="shared" si="4814"/>
        <v/>
      </c>
      <c r="BV76" s="5" t="str">
        <f t="shared" si="4815"/>
        <v/>
      </c>
      <c r="BW76" s="5" t="str">
        <f t="shared" si="4816"/>
        <v>The Citizens Bank - Batesville, AR</v>
      </c>
      <c r="BX76" s="5" t="str">
        <f t="shared" si="4817"/>
        <v>Farmers &amp; Merchants Bank of Central California - Lodi, CA</v>
      </c>
      <c r="BY76" s="5" t="str">
        <f t="shared" si="4818"/>
        <v>Yampa Valley Bank - Steamboat Springs, CO</v>
      </c>
      <c r="BZ76" s="5" t="str">
        <f t="shared" si="4819"/>
        <v/>
      </c>
      <c r="CA76" s="5" t="str">
        <f t="shared" si="4820"/>
        <v/>
      </c>
      <c r="CB76" s="5" t="str">
        <f t="shared" si="4821"/>
        <v>Intracoastal Bank - Palm Coast, FL</v>
      </c>
      <c r="CC76" s="5" t="str">
        <f t="shared" si="4822"/>
        <v>FNB South - Alma, GA</v>
      </c>
      <c r="CD76" s="5" t="str">
        <f t="shared" si="4823"/>
        <v/>
      </c>
      <c r="CE76" s="5" t="str">
        <f t="shared" si="4824"/>
        <v/>
      </c>
      <c r="CF76" s="5" t="str">
        <f t="shared" si="4825"/>
        <v>Citizens State Bank - Lena, IL</v>
      </c>
      <c r="CG76" s="5" t="str">
        <f t="shared" si="4826"/>
        <v>Scottsburg Building and Loan Association - Scottsburg, IN</v>
      </c>
      <c r="CH76" s="5" t="str">
        <f t="shared" si="4827"/>
        <v>Farmers &amp; Merchants Savings Bank - Lone Tree, IA</v>
      </c>
      <c r="CI76" s="5" t="str">
        <f t="shared" si="4828"/>
        <v>First National Bank in Frankfort - Frankfort, KS</v>
      </c>
      <c r="CJ76" s="5" t="str">
        <f t="shared" si="4829"/>
        <v>Independence Bank of Kentucky - Owensboro, KY</v>
      </c>
      <c r="CK76" s="5" t="str">
        <f t="shared" si="4830"/>
        <v>Jackson Parish Bank - Jonesboro, LA</v>
      </c>
      <c r="CL76" s="5" t="str">
        <f t="shared" si="4831"/>
        <v/>
      </c>
      <c r="CM76" s="5" t="str">
        <f t="shared" si="4832"/>
        <v/>
      </c>
      <c r="CN76" s="5" t="str">
        <f t="shared" si="4833"/>
        <v>North Cambridge Co-operative Bank - Cambridge, MA</v>
      </c>
      <c r="CO76" s="5" t="str">
        <f t="shared" si="4834"/>
        <v>The Shelby State Bank - Shelby, MI</v>
      </c>
      <c r="CP76" s="5" t="str">
        <f t="shared" si="4835"/>
        <v>First National Bank - Chisholm, MN</v>
      </c>
      <c r="CQ76" s="5" t="str">
        <f t="shared" si="4836"/>
        <v/>
      </c>
      <c r="CR76" s="5" t="str">
        <f t="shared" si="4837"/>
        <v>Edward Jones Trust Company - Saint Louis, MO</v>
      </c>
      <c r="CS76" s="5" t="str">
        <f t="shared" si="4838"/>
        <v/>
      </c>
      <c r="CT76" s="5" t="str">
        <f t="shared" si="4839"/>
        <v>First Community Bank - Beemer, NE</v>
      </c>
      <c r="CU76" s="5" t="str">
        <f t="shared" si="4840"/>
        <v/>
      </c>
      <c r="CV76" s="5" t="str">
        <f t="shared" si="4841"/>
        <v/>
      </c>
      <c r="CW76" s="5" t="str">
        <f t="shared" si="4842"/>
        <v/>
      </c>
      <c r="CX76" s="5" t="str">
        <f t="shared" si="4843"/>
        <v/>
      </c>
      <c r="CY76" s="5" t="str">
        <f t="shared" si="4844"/>
        <v>Credit Agricole Corporate And Investment Bank, New York Branch - New York, NY</v>
      </c>
      <c r="CZ76" s="5" t="str">
        <f t="shared" si="4845"/>
        <v/>
      </c>
      <c r="DA76" s="5" t="str">
        <f t="shared" si="4846"/>
        <v/>
      </c>
      <c r="DB76" s="5" t="str">
        <f t="shared" si="4847"/>
        <v>Osgood Bank - Osgood, OH</v>
      </c>
      <c r="DC76" s="5" t="str">
        <f t="shared" si="4848"/>
        <v>First Oklahoma Bank - Jenks, OK</v>
      </c>
      <c r="DD76" s="5" t="str">
        <f t="shared" si="4849"/>
        <v/>
      </c>
      <c r="DE76" s="5" t="str">
        <f t="shared" si="4850"/>
        <v>Mercer County State Bank - Sandy Lake, PA</v>
      </c>
      <c r="DF76" s="5" t="str">
        <f t="shared" si="4851"/>
        <v/>
      </c>
      <c r="DG76" s="5" t="str">
        <f t="shared" si="4852"/>
        <v/>
      </c>
      <c r="DH76" s="5" t="str">
        <f t="shared" si="4853"/>
        <v/>
      </c>
      <c r="DI76" s="5" t="str">
        <f t="shared" si="4854"/>
        <v>Independent Bank - Memphis, TN</v>
      </c>
      <c r="DJ76" s="5" t="str">
        <f t="shared" si="4855"/>
        <v>City National Bank - Corsicana, TX</v>
      </c>
      <c r="DK76" s="5" t="str">
        <f t="shared" si="4856"/>
        <v/>
      </c>
      <c r="DL76" s="5" t="str">
        <f t="shared" si="4857"/>
        <v/>
      </c>
      <c r="DM76" s="5" t="str">
        <f t="shared" si="4858"/>
        <v/>
      </c>
      <c r="DN76" s="5" t="str">
        <f t="shared" si="4859"/>
        <v/>
      </c>
      <c r="DO76" s="5" t="str">
        <f t="shared" si="4860"/>
        <v/>
      </c>
      <c r="DP76" s="5" t="str">
        <f t="shared" si="4861"/>
        <v>Forward Bank - Marshfield, WI</v>
      </c>
      <c r="DQ76" s="5" t="str">
        <f t="shared" si="4796"/>
        <v/>
      </c>
    </row>
    <row r="77" spans="1:121" x14ac:dyDescent="0.25">
      <c r="A77">
        <v>76</v>
      </c>
      <c r="B77" s="5">
        <v>1020801</v>
      </c>
      <c r="C77" t="str">
        <f t="shared" si="4807"/>
        <v>Premier Bank of the South - Cullman, AL</v>
      </c>
      <c r="D77" s="21" t="s">
        <v>2113</v>
      </c>
      <c r="E77" s="19" t="s">
        <v>2833</v>
      </c>
      <c r="F77" s="19" t="s">
        <v>2805</v>
      </c>
      <c r="G77" s="19"/>
      <c r="K77" s="27">
        <v>68</v>
      </c>
      <c r="L77" s="28" t="str">
        <f>IF(HLOOKUP('Peer Comparison Tool'!$E$6,StateDropdownData,K77+1,FALSE)=0,"",HLOOKUP('Peer Comparison Tool'!$E$6,StateDropdownData,K77+1,FALSE))</f>
        <v>Independent Correspondent Bankers' Bank, Inc. - Frankfort, KY</v>
      </c>
      <c r="M77" s="29">
        <f>IF(HLOOKUP('Peer Comparison Tool'!$E$6,[0]!DropdownData,K77+1,FALSE)=0,"",HLOOKUP('Peer Comparison Tool'!$E$6,[0]!DropdownData,K77+1,FALSE))</f>
        <v>1020885</v>
      </c>
      <c r="N77" s="27">
        <v>68</v>
      </c>
      <c r="O77" s="28" t="str">
        <f>IF(HLOOKUP('Peer Comparison Tool'!$G$6,StateDropdownData,N77+1,FALSE)=0,"",HLOOKUP('Peer Comparison Tool'!$G$6,StateDropdownData,N77+1,FALSE))</f>
        <v>InsBank - Nashville, TN</v>
      </c>
      <c r="P77" s="29">
        <f>IF(HLOOKUP('Peer Comparison Tool'!$G$6,DropdownData,N77+1,FALSE)=0,"",HLOOKUP('Peer Comparison Tool'!$G$6,DropdownData,N77+1,FALSE))</f>
        <v>4064766</v>
      </c>
      <c r="Q77" s="27">
        <v>68</v>
      </c>
      <c r="R77" s="28" t="str">
        <f>IF(HLOOKUP('Peer Comparison Tool'!$I$6,StateDropdownData,Q77+1,FALSE)=0,"",HLOOKUP('Peer Comparison Tool'!$I$6,StateDropdownData,Q77+1,FALSE))</f>
        <v>Security Federal Savings Bank - Logansport, IN</v>
      </c>
      <c r="S77" s="29">
        <f>IF(HLOOKUP('Peer Comparison Tool'!$I$6,DropdownData,Q77+1,FALSE)=0,"",HLOOKUP('Peer Comparison Tool'!$I$6,DropdownData,Q77+1,FALSE))</f>
        <v>1000876</v>
      </c>
      <c r="T77" s="5">
        <f t="shared" si="4808"/>
        <v>4087334</v>
      </c>
      <c r="U77" s="5" t="str">
        <f t="shared" si="4808"/>
        <v/>
      </c>
      <c r="V77" s="5" t="str">
        <f t="shared" si="4808"/>
        <v/>
      </c>
      <c r="W77" s="5">
        <f t="shared" si="4808"/>
        <v>1012300</v>
      </c>
      <c r="X77" s="5">
        <f t="shared" si="4808"/>
        <v>1014752</v>
      </c>
      <c r="Y77" s="5">
        <f t="shared" si="4808"/>
        <v>1005000</v>
      </c>
      <c r="Z77" s="5" t="str">
        <f t="shared" si="4808"/>
        <v/>
      </c>
      <c r="AA77" s="5" t="str">
        <f t="shared" si="4808"/>
        <v/>
      </c>
      <c r="AB77" s="5">
        <f t="shared" si="4808"/>
        <v>19773164</v>
      </c>
      <c r="AC77" s="5">
        <f t="shared" si="4808"/>
        <v>4051563</v>
      </c>
      <c r="AD77" s="5" t="str">
        <f t="shared" si="4809"/>
        <v/>
      </c>
      <c r="AE77" s="5" t="str">
        <f t="shared" si="4809"/>
        <v/>
      </c>
      <c r="AF77" s="5">
        <f t="shared" si="4809"/>
        <v>1013496</v>
      </c>
      <c r="AG77" s="5">
        <f t="shared" si="4809"/>
        <v>1000876</v>
      </c>
      <c r="AH77" s="5">
        <f t="shared" si="4809"/>
        <v>1014654</v>
      </c>
      <c r="AI77" s="5">
        <f t="shared" si="4809"/>
        <v>1014410</v>
      </c>
      <c r="AJ77" s="5">
        <f t="shared" si="4809"/>
        <v>1020885</v>
      </c>
      <c r="AK77" s="5">
        <f t="shared" si="4809"/>
        <v>1016049</v>
      </c>
      <c r="AL77" s="5" t="str">
        <f t="shared" si="4809"/>
        <v/>
      </c>
      <c r="AM77" s="5" t="str">
        <f t="shared" si="4809"/>
        <v/>
      </c>
      <c r="AN77" s="5">
        <f t="shared" si="4810"/>
        <v>1010487</v>
      </c>
      <c r="AO77" s="5">
        <f t="shared" si="4810"/>
        <v>1007291</v>
      </c>
      <c r="AP77" s="5">
        <f t="shared" si="4810"/>
        <v>1008900</v>
      </c>
      <c r="AQ77" s="5" t="str">
        <f t="shared" si="4810"/>
        <v/>
      </c>
      <c r="AR77" s="5">
        <f t="shared" si="4810"/>
        <v>1020910</v>
      </c>
      <c r="AS77" s="5" t="str">
        <f t="shared" si="4810"/>
        <v/>
      </c>
      <c r="AT77" s="5">
        <f t="shared" si="4810"/>
        <v>1014477</v>
      </c>
      <c r="AU77" s="5" t="str">
        <f t="shared" si="4810"/>
        <v/>
      </c>
      <c r="AV77" s="5" t="str">
        <f t="shared" si="4810"/>
        <v/>
      </c>
      <c r="AW77" s="5" t="str">
        <f t="shared" si="4810"/>
        <v/>
      </c>
      <c r="AX77" s="5" t="str">
        <f t="shared" si="4811"/>
        <v/>
      </c>
      <c r="AY77" s="5">
        <f t="shared" si="4811"/>
        <v>6468443</v>
      </c>
      <c r="AZ77" s="5" t="str">
        <f t="shared" si="4811"/>
        <v/>
      </c>
      <c r="BA77" s="5" t="str">
        <f t="shared" si="4811"/>
        <v/>
      </c>
      <c r="BB77" s="5">
        <f t="shared" si="4811"/>
        <v>1011066</v>
      </c>
      <c r="BC77" s="5">
        <f t="shared" si="4811"/>
        <v>1010453</v>
      </c>
      <c r="BD77" s="5" t="str">
        <f t="shared" si="4811"/>
        <v/>
      </c>
      <c r="BE77" s="5">
        <f t="shared" si="4811"/>
        <v>9118896</v>
      </c>
      <c r="BF77" s="5" t="str">
        <f t="shared" si="4811"/>
        <v/>
      </c>
      <c r="BG77" s="5" t="str">
        <f t="shared" si="4811"/>
        <v/>
      </c>
      <c r="BH77" s="5" t="str">
        <f t="shared" si="4812"/>
        <v/>
      </c>
      <c r="BI77" s="5">
        <f t="shared" si="4812"/>
        <v>4064766</v>
      </c>
      <c r="BJ77" s="5">
        <f t="shared" si="4812"/>
        <v>1006340</v>
      </c>
      <c r="BK77" s="5" t="str">
        <f t="shared" si="4812"/>
        <v/>
      </c>
      <c r="BL77" s="5" t="str">
        <f t="shared" si="4812"/>
        <v/>
      </c>
      <c r="BM77" s="5" t="str">
        <f t="shared" si="4812"/>
        <v/>
      </c>
      <c r="BN77" s="5" t="str">
        <f t="shared" si="4812"/>
        <v/>
      </c>
      <c r="BO77" s="5" t="str">
        <f t="shared" si="4812"/>
        <v/>
      </c>
      <c r="BP77" s="5">
        <f t="shared" si="4812"/>
        <v>1001074</v>
      </c>
      <c r="BQ77" s="5" t="str">
        <f t="shared" si="4812"/>
        <v/>
      </c>
      <c r="BR77" s="5"/>
      <c r="BT77" s="5" t="str">
        <f t="shared" si="4813"/>
        <v>PeoplesTrust Bank - Hamilton, AL</v>
      </c>
      <c r="BU77" s="5" t="str">
        <f t="shared" si="4814"/>
        <v/>
      </c>
      <c r="BV77" s="5" t="str">
        <f t="shared" si="4815"/>
        <v/>
      </c>
      <c r="BW77" s="5" t="str">
        <f t="shared" si="4816"/>
        <v>The Farmers &amp; Merchants Bank - Stuttgart, AR</v>
      </c>
      <c r="BX77" s="5" t="str">
        <f t="shared" si="4817"/>
        <v>Farmers &amp; Merchants Bank of Long Beach - Long Beach, CA</v>
      </c>
      <c r="BY77" s="5" t="str">
        <f t="shared" si="4818"/>
        <v>Young Americans Bank - Denver, CO</v>
      </c>
      <c r="BZ77" s="5" t="str">
        <f t="shared" si="4819"/>
        <v/>
      </c>
      <c r="CA77" s="5" t="str">
        <f t="shared" si="4820"/>
        <v/>
      </c>
      <c r="CB77" s="5" t="str">
        <f t="shared" si="4821"/>
        <v>ITAU Unibanco S.A., Miami Branch - Miami, FL</v>
      </c>
      <c r="CC77" s="5" t="str">
        <f t="shared" si="4822"/>
        <v>Georgia Banking Company - Atlanta, GA</v>
      </c>
      <c r="CD77" s="5" t="str">
        <f t="shared" si="4823"/>
        <v/>
      </c>
      <c r="CE77" s="5" t="str">
        <f t="shared" si="4824"/>
        <v/>
      </c>
      <c r="CF77" s="5" t="str">
        <f t="shared" si="4825"/>
        <v>Citizens State Bank of Milford - Milford, IL</v>
      </c>
      <c r="CG77" s="5" t="str">
        <f t="shared" si="4826"/>
        <v>Security Federal Savings Bank - Logansport, IN</v>
      </c>
      <c r="CH77" s="5" t="str">
        <f t="shared" si="4827"/>
        <v>Farmers &amp; Merchants Savings Bank - Manchester, IA</v>
      </c>
      <c r="CI77" s="5" t="str">
        <f t="shared" si="4828"/>
        <v>First National Bank in Fredonia - Fredonia, KS</v>
      </c>
      <c r="CJ77" s="5" t="str">
        <f t="shared" si="4829"/>
        <v>Independent Correspondent Bankers' Bank, Inc. - Frankfort, KY</v>
      </c>
      <c r="CK77" s="5" t="str">
        <f t="shared" si="4830"/>
        <v>JD Bank - Jennings, LA</v>
      </c>
      <c r="CL77" s="5" t="str">
        <f t="shared" si="4831"/>
        <v/>
      </c>
      <c r="CM77" s="5" t="str">
        <f t="shared" si="4832"/>
        <v/>
      </c>
      <c r="CN77" s="5" t="str">
        <f t="shared" si="4833"/>
        <v>North Easton Savings Bank - South Easton, MA</v>
      </c>
      <c r="CO77" s="5" t="str">
        <f t="shared" si="4834"/>
        <v>The State Savings Bank of Manistique - Manistique, MI</v>
      </c>
      <c r="CP77" s="5" t="str">
        <f t="shared" si="4835"/>
        <v>First National Bank - Bagley, MN</v>
      </c>
      <c r="CQ77" s="5" t="str">
        <f t="shared" si="4836"/>
        <v/>
      </c>
      <c r="CR77" s="5" t="str">
        <f t="shared" si="4837"/>
        <v>Enterprise Bank &amp; Trust - Clayton, MO</v>
      </c>
      <c r="CS77" s="5" t="str">
        <f t="shared" si="4838"/>
        <v/>
      </c>
      <c r="CT77" s="5" t="str">
        <f t="shared" si="4839"/>
        <v>First National Bank in Ord - Ord, NE</v>
      </c>
      <c r="CU77" s="5" t="str">
        <f t="shared" si="4840"/>
        <v/>
      </c>
      <c r="CV77" s="5" t="str">
        <f t="shared" si="4841"/>
        <v/>
      </c>
      <c r="CW77" s="5" t="str">
        <f t="shared" si="4842"/>
        <v/>
      </c>
      <c r="CX77" s="5" t="str">
        <f t="shared" si="4843"/>
        <v/>
      </c>
      <c r="CY77" s="5" t="str">
        <f t="shared" si="4844"/>
        <v>Crédit Industriel et Commercial, New York Branch - New York, NY</v>
      </c>
      <c r="CZ77" s="5" t="str">
        <f t="shared" si="4845"/>
        <v/>
      </c>
      <c r="DA77" s="5" t="str">
        <f t="shared" si="4846"/>
        <v/>
      </c>
      <c r="DB77" s="5" t="str">
        <f t="shared" si="4847"/>
        <v>Peoples Bank - Marietta, OH</v>
      </c>
      <c r="DC77" s="5" t="str">
        <f t="shared" si="4848"/>
        <v>First Pryority Bank - Pryor, OK</v>
      </c>
      <c r="DD77" s="5" t="str">
        <f t="shared" si="4849"/>
        <v/>
      </c>
      <c r="DE77" s="5" t="str">
        <f t="shared" si="4850"/>
        <v>Meridian Bank - Malvern, PA</v>
      </c>
      <c r="DF77" s="5" t="str">
        <f t="shared" si="4851"/>
        <v/>
      </c>
      <c r="DG77" s="5" t="str">
        <f t="shared" si="4852"/>
        <v/>
      </c>
      <c r="DH77" s="5" t="str">
        <f t="shared" si="4853"/>
        <v/>
      </c>
      <c r="DI77" s="5" t="str">
        <f t="shared" si="4854"/>
        <v>InsBank - Nashville, TN</v>
      </c>
      <c r="DJ77" s="5" t="str">
        <f t="shared" si="4855"/>
        <v>Classic Bank, National Association - Cameron, TX</v>
      </c>
      <c r="DK77" s="5" t="str">
        <f t="shared" si="4856"/>
        <v/>
      </c>
      <c r="DL77" s="5" t="str">
        <f t="shared" si="4857"/>
        <v/>
      </c>
      <c r="DM77" s="5" t="str">
        <f t="shared" si="4858"/>
        <v/>
      </c>
      <c r="DN77" s="5" t="str">
        <f t="shared" si="4859"/>
        <v/>
      </c>
      <c r="DO77" s="5" t="str">
        <f t="shared" si="4860"/>
        <v/>
      </c>
      <c r="DP77" s="5" t="str">
        <f t="shared" si="4861"/>
        <v>Fox Valley Savings Bank - Fond du Lac, WI</v>
      </c>
      <c r="DQ77" s="5" t="str">
        <f t="shared" si="4796"/>
        <v/>
      </c>
    </row>
    <row r="78" spans="1:121" x14ac:dyDescent="0.25">
      <c r="A78">
        <v>77</v>
      </c>
      <c r="B78" s="5">
        <v>1006946</v>
      </c>
      <c r="C78" t="str">
        <f t="shared" si="4807"/>
        <v>Regions Bank - Birmingham, AL</v>
      </c>
      <c r="D78" s="21" t="s">
        <v>109</v>
      </c>
      <c r="E78" s="19" t="s">
        <v>2804</v>
      </c>
      <c r="F78" s="19" t="s">
        <v>2805</v>
      </c>
      <c r="G78" s="19"/>
      <c r="K78" s="27">
        <v>69</v>
      </c>
      <c r="L78" s="28" t="str">
        <f>IF(HLOOKUP('Peer Comparison Tool'!$E$6,StateDropdownData,K78+1,FALSE)=0,"",HLOOKUP('Peer Comparison Tool'!$E$6,StateDropdownData,K78+1,FALSE))</f>
        <v>Jackson County Bank - McKee, KY</v>
      </c>
      <c r="M78" s="29">
        <f>IF(HLOOKUP('Peer Comparison Tool'!$E$6,[0]!DropdownData,K78+1,FALSE)=0,"",HLOOKUP('Peer Comparison Tool'!$E$6,[0]!DropdownData,K78+1,FALSE))</f>
        <v>1016516</v>
      </c>
      <c r="N78" s="27">
        <v>69</v>
      </c>
      <c r="O78" s="28" t="str">
        <f>IF(HLOOKUP('Peer Comparison Tool'!$G$6,StateDropdownData,N78+1,FALSE)=0,"",HLOOKUP('Peer Comparison Tool'!$G$6,StateDropdownData,N78+1,FALSE))</f>
        <v>INSOUTH Bank - Brownsville, TN</v>
      </c>
      <c r="P78" s="29">
        <f>IF(HLOOKUP('Peer Comparison Tool'!$G$6,DropdownData,N78+1,FALSE)=0,"",HLOOKUP('Peer Comparison Tool'!$G$6,DropdownData,N78+1,FALSE))</f>
        <v>1008133</v>
      </c>
      <c r="Q78" s="27">
        <v>69</v>
      </c>
      <c r="R78" s="28" t="str">
        <f>IF(HLOOKUP('Peer Comparison Tool'!$I$6,StateDropdownData,Q78+1,FALSE)=0,"",HLOOKUP('Peer Comparison Tool'!$I$6,StateDropdownData,Q78+1,FALSE))</f>
        <v>Spencer County Bank - Santa Claus, IN</v>
      </c>
      <c r="S78" s="29">
        <f>IF(HLOOKUP('Peer Comparison Tool'!$I$6,DropdownData,Q78+1,FALSE)=0,"",HLOOKUP('Peer Comparison Tool'!$I$6,DropdownData,Q78+1,FALSE))</f>
        <v>1014750</v>
      </c>
      <c r="T78" s="5">
        <f t="shared" si="4808"/>
        <v>1009352</v>
      </c>
      <c r="U78" s="5" t="str">
        <f t="shared" si="4808"/>
        <v/>
      </c>
      <c r="V78" s="5" t="str">
        <f t="shared" si="4808"/>
        <v/>
      </c>
      <c r="W78" s="5">
        <f t="shared" si="4808"/>
        <v>1008956</v>
      </c>
      <c r="X78" s="5">
        <f t="shared" si="4808"/>
        <v>4114115</v>
      </c>
      <c r="Y78" s="5" t="str">
        <f t="shared" si="4808"/>
        <v/>
      </c>
      <c r="Z78" s="5" t="str">
        <f t="shared" si="4808"/>
        <v/>
      </c>
      <c r="AA78" s="5" t="str">
        <f t="shared" si="4808"/>
        <v/>
      </c>
      <c r="AB78" s="5">
        <f t="shared" si="4808"/>
        <v>1010592</v>
      </c>
      <c r="AC78" s="5">
        <f t="shared" si="4808"/>
        <v>4053209</v>
      </c>
      <c r="AD78" s="5" t="str">
        <f t="shared" si="4809"/>
        <v/>
      </c>
      <c r="AE78" s="5" t="str">
        <f t="shared" si="4809"/>
        <v/>
      </c>
      <c r="AF78" s="5">
        <f t="shared" si="4809"/>
        <v>1010150</v>
      </c>
      <c r="AG78" s="5">
        <f t="shared" si="4809"/>
        <v>1014750</v>
      </c>
      <c r="AH78" s="5">
        <f t="shared" si="4809"/>
        <v>1005900</v>
      </c>
      <c r="AI78" s="5">
        <f t="shared" si="4809"/>
        <v>1011511</v>
      </c>
      <c r="AJ78" s="5">
        <f t="shared" si="4809"/>
        <v>1016516</v>
      </c>
      <c r="AK78" s="5">
        <f t="shared" si="4809"/>
        <v>1005635</v>
      </c>
      <c r="AL78" s="5" t="str">
        <f t="shared" si="4809"/>
        <v/>
      </c>
      <c r="AM78" s="5" t="str">
        <f t="shared" si="4809"/>
        <v/>
      </c>
      <c r="AN78" s="5">
        <f t="shared" si="4810"/>
        <v>1006064</v>
      </c>
      <c r="AO78" s="5">
        <f t="shared" si="4810"/>
        <v>1012571</v>
      </c>
      <c r="AP78" s="5">
        <f t="shared" si="4810"/>
        <v>1006524</v>
      </c>
      <c r="AQ78" s="5" t="str">
        <f t="shared" si="4810"/>
        <v/>
      </c>
      <c r="AR78" s="5">
        <f t="shared" si="4810"/>
        <v>1012410</v>
      </c>
      <c r="AS78" s="5" t="str">
        <f t="shared" si="4810"/>
        <v/>
      </c>
      <c r="AT78" s="5">
        <f t="shared" si="4810"/>
        <v>1010897</v>
      </c>
      <c r="AU78" s="5" t="str">
        <f t="shared" si="4810"/>
        <v/>
      </c>
      <c r="AV78" s="5" t="str">
        <f t="shared" si="4810"/>
        <v/>
      </c>
      <c r="AW78" s="5" t="str">
        <f t="shared" si="4810"/>
        <v/>
      </c>
      <c r="AX78" s="5" t="str">
        <f t="shared" si="4811"/>
        <v/>
      </c>
      <c r="AY78" s="5">
        <f t="shared" si="4811"/>
        <v>1001838</v>
      </c>
      <c r="AZ78" s="5" t="str">
        <f t="shared" si="4811"/>
        <v/>
      </c>
      <c r="BA78" s="5" t="str">
        <f t="shared" si="4811"/>
        <v/>
      </c>
      <c r="BB78" s="5">
        <f t="shared" si="4811"/>
        <v>1002075</v>
      </c>
      <c r="BC78" s="5">
        <f t="shared" si="4811"/>
        <v>1008726</v>
      </c>
      <c r="BD78" s="5" t="str">
        <f t="shared" si="4811"/>
        <v/>
      </c>
      <c r="BE78" s="5">
        <f t="shared" si="4811"/>
        <v>1013697</v>
      </c>
      <c r="BF78" s="5" t="str">
        <f t="shared" si="4811"/>
        <v/>
      </c>
      <c r="BG78" s="5" t="str">
        <f t="shared" si="4811"/>
        <v/>
      </c>
      <c r="BH78" s="5" t="str">
        <f t="shared" si="4812"/>
        <v/>
      </c>
      <c r="BI78" s="5">
        <f t="shared" si="4812"/>
        <v>1008133</v>
      </c>
      <c r="BJ78" s="5">
        <f t="shared" si="4812"/>
        <v>1008268</v>
      </c>
      <c r="BK78" s="5" t="str">
        <f t="shared" si="4812"/>
        <v/>
      </c>
      <c r="BL78" s="5" t="str">
        <f t="shared" si="4812"/>
        <v/>
      </c>
      <c r="BM78" s="5" t="str">
        <f t="shared" si="4812"/>
        <v/>
      </c>
      <c r="BN78" s="5" t="str">
        <f t="shared" si="4812"/>
        <v/>
      </c>
      <c r="BO78" s="5" t="str">
        <f t="shared" si="4812"/>
        <v/>
      </c>
      <c r="BP78" s="5">
        <f t="shared" si="4812"/>
        <v>1010450</v>
      </c>
      <c r="BQ78" s="5" t="str">
        <f t="shared" si="4812"/>
        <v/>
      </c>
      <c r="BR78" s="5"/>
      <c r="BT78" s="5" t="str">
        <f t="shared" si="4813"/>
        <v>Phenix-Girard Bank - Phenix City, AL</v>
      </c>
      <c r="BU78" s="5" t="str">
        <f t="shared" si="4814"/>
        <v/>
      </c>
      <c r="BV78" s="5" t="str">
        <f t="shared" si="4815"/>
        <v/>
      </c>
      <c r="BW78" s="5" t="str">
        <f t="shared" si="4816"/>
        <v>The First National Bank of Fort Smith - Fort Smith, AR</v>
      </c>
      <c r="BX78" s="5" t="str">
        <f t="shared" si="4817"/>
        <v>FFB Bank - Fresno, CA</v>
      </c>
      <c r="BY78" s="5" t="str">
        <f t="shared" si="4818"/>
        <v/>
      </c>
      <c r="BZ78" s="5" t="str">
        <f t="shared" si="4819"/>
        <v/>
      </c>
      <c r="CA78" s="5" t="str">
        <f t="shared" si="4820"/>
        <v/>
      </c>
      <c r="CB78" s="5" t="str">
        <f t="shared" si="4821"/>
        <v>Lafayette State Bank - Mayo, FL</v>
      </c>
      <c r="CC78" s="5" t="str">
        <f t="shared" si="4822"/>
        <v>Georgia Community Bank - Albany, GA</v>
      </c>
      <c r="CD78" s="5" t="str">
        <f t="shared" si="4823"/>
        <v/>
      </c>
      <c r="CE78" s="5" t="str">
        <f t="shared" si="4824"/>
        <v/>
      </c>
      <c r="CF78" s="5" t="str">
        <f t="shared" si="4825"/>
        <v>Clay County State Bank - Louisville, IL</v>
      </c>
      <c r="CG78" s="5" t="str">
        <f t="shared" si="4826"/>
        <v>Spencer County Bank - Santa Claus, IN</v>
      </c>
      <c r="CH78" s="5" t="str">
        <f t="shared" si="4827"/>
        <v>Farmers &amp; Merchants State Bank - Winterset, IA</v>
      </c>
      <c r="CI78" s="5" t="str">
        <f t="shared" si="4828"/>
        <v>First National Bank of Kansas - Burlington, KS</v>
      </c>
      <c r="CJ78" s="5" t="str">
        <f t="shared" si="4829"/>
        <v>Jackson County Bank - McKee, KY</v>
      </c>
      <c r="CK78" s="5" t="str">
        <f t="shared" si="4830"/>
        <v>Jonesboro State Bank - Jonesboro, LA</v>
      </c>
      <c r="CL78" s="5" t="str">
        <f t="shared" si="4831"/>
        <v/>
      </c>
      <c r="CM78" s="5" t="str">
        <f t="shared" si="4832"/>
        <v/>
      </c>
      <c r="CN78" s="5" t="str">
        <f t="shared" si="4833"/>
        <v>North Shore Bank, a Co-operative Bank - Peabody, MA</v>
      </c>
      <c r="CO78" s="5" t="str">
        <f t="shared" si="4834"/>
        <v>Thumb Bank &amp; Trust - Pigeon, MI</v>
      </c>
      <c r="CP78" s="5" t="str">
        <f t="shared" si="4835"/>
        <v>First National Bank Minnesota - Saint Peter, MN</v>
      </c>
      <c r="CQ78" s="5" t="str">
        <f t="shared" si="4836"/>
        <v/>
      </c>
      <c r="CR78" s="5" t="str">
        <f t="shared" si="4837"/>
        <v>Exchange Bank of Missouri - Fayette, MO</v>
      </c>
      <c r="CS78" s="5" t="str">
        <f t="shared" si="4838"/>
        <v/>
      </c>
      <c r="CT78" s="5" t="str">
        <f t="shared" si="4839"/>
        <v>First National Bank of Johnson - Johnson, NE</v>
      </c>
      <c r="CU78" s="5" t="str">
        <f t="shared" si="4840"/>
        <v/>
      </c>
      <c r="CV78" s="5" t="str">
        <f t="shared" si="4841"/>
        <v/>
      </c>
      <c r="CW78" s="5" t="str">
        <f t="shared" si="4842"/>
        <v/>
      </c>
      <c r="CX78" s="5" t="str">
        <f t="shared" si="4843"/>
        <v/>
      </c>
      <c r="CY78" s="5" t="str">
        <f t="shared" si="4844"/>
        <v>Cross County Savings Bank - Middle Village, NY</v>
      </c>
      <c r="CZ78" s="5" t="str">
        <f t="shared" si="4845"/>
        <v/>
      </c>
      <c r="DA78" s="5" t="str">
        <f t="shared" si="4846"/>
        <v/>
      </c>
      <c r="DB78" s="5" t="str">
        <f t="shared" si="4847"/>
        <v>Peoples First Savings Bank - Mason, OH</v>
      </c>
      <c r="DC78" s="5" t="str">
        <f t="shared" si="4848"/>
        <v>First Security Bank and Trust Company - Oklahoma City, OK</v>
      </c>
      <c r="DD78" s="5" t="str">
        <f t="shared" si="4849"/>
        <v/>
      </c>
      <c r="DE78" s="5" t="str">
        <f t="shared" si="4850"/>
        <v>Mid Penn Bank - Millersburg, PA</v>
      </c>
      <c r="DF78" s="5" t="str">
        <f t="shared" si="4851"/>
        <v/>
      </c>
      <c r="DG78" s="5" t="str">
        <f t="shared" si="4852"/>
        <v/>
      </c>
      <c r="DH78" s="5" t="str">
        <f t="shared" si="4853"/>
        <v/>
      </c>
      <c r="DI78" s="5" t="str">
        <f t="shared" si="4854"/>
        <v>INSOUTH Bank - Brownsville, TN</v>
      </c>
      <c r="DJ78" s="5" t="str">
        <f t="shared" si="4855"/>
        <v>Clear Fork Bank National Association - Albany, TX</v>
      </c>
      <c r="DK78" s="5" t="str">
        <f t="shared" si="4856"/>
        <v/>
      </c>
      <c r="DL78" s="5" t="str">
        <f t="shared" si="4857"/>
        <v/>
      </c>
      <c r="DM78" s="5" t="str">
        <f t="shared" si="4858"/>
        <v/>
      </c>
      <c r="DN78" s="5" t="str">
        <f t="shared" si="4859"/>
        <v/>
      </c>
      <c r="DO78" s="5" t="str">
        <f t="shared" si="4860"/>
        <v/>
      </c>
      <c r="DP78" s="5" t="str">
        <f t="shared" si="4861"/>
        <v>Great Midwest Bank, State Savings Bank - Brookfield, WI</v>
      </c>
      <c r="DQ78" s="5" t="str">
        <f t="shared" si="4796"/>
        <v/>
      </c>
    </row>
    <row r="79" spans="1:121" x14ac:dyDescent="0.25">
      <c r="A79">
        <v>78</v>
      </c>
      <c r="B79" s="5">
        <v>4120342</v>
      </c>
      <c r="C79" t="str">
        <f t="shared" si="4807"/>
        <v>River Bank &amp; Trust - Prattville, AL</v>
      </c>
      <c r="D79" s="21" t="s">
        <v>1297</v>
      </c>
      <c r="E79" s="19" t="s">
        <v>2869</v>
      </c>
      <c r="F79" s="19" t="s">
        <v>2805</v>
      </c>
      <c r="G79" s="19"/>
      <c r="K79" s="27">
        <v>70</v>
      </c>
      <c r="L79" s="28" t="str">
        <f>IF(HLOOKUP('Peer Comparison Tool'!$E$6,StateDropdownData,K79+1,FALSE)=0,"",HLOOKUP('Peer Comparison Tool'!$E$6,StateDropdownData,K79+1,FALSE))</f>
        <v>Kentucky Farmers Bank Corporation - Ashland, KY</v>
      </c>
      <c r="M79" s="29">
        <f>IF(HLOOKUP('Peer Comparison Tool'!$E$6,[0]!DropdownData,K79+1,FALSE)=0,"",HLOOKUP('Peer Comparison Tool'!$E$6,[0]!DropdownData,K79+1,FALSE))</f>
        <v>1012381</v>
      </c>
      <c r="N79" s="27">
        <v>70</v>
      </c>
      <c r="O79" s="28" t="str">
        <f>IF(HLOOKUP('Peer Comparison Tool'!$G$6,StateDropdownData,N79+1,FALSE)=0,"",HLOOKUP('Peer Comparison Tool'!$G$6,StateDropdownData,N79+1,FALSE))</f>
        <v>Lawrenceburg Federal Bank - Lawrenceburg, TN</v>
      </c>
      <c r="P79" s="29">
        <f>IF(HLOOKUP('Peer Comparison Tool'!$G$6,DropdownData,N79+1,FALSE)=0,"",HLOOKUP('Peer Comparison Tool'!$G$6,DropdownData,N79+1,FALSE))</f>
        <v>1001071</v>
      </c>
      <c r="Q79" s="27">
        <v>70</v>
      </c>
      <c r="R79" s="28" t="str">
        <f>IF(HLOOKUP('Peer Comparison Tool'!$I$6,StateDropdownData,Q79+1,FALSE)=0,"",HLOOKUP('Peer Comparison Tool'!$I$6,StateDropdownData,Q79+1,FALSE))</f>
        <v>Springs Valley Bank &amp; Trust Company - Jasper, IN</v>
      </c>
      <c r="S79" s="29">
        <f>IF(HLOOKUP('Peer Comparison Tool'!$I$6,DropdownData,Q79+1,FALSE)=0,"",HLOOKUP('Peer Comparison Tool'!$I$6,DropdownData,Q79+1,FALSE))</f>
        <v>1005302</v>
      </c>
      <c r="T79" s="5">
        <f t="shared" si="4808"/>
        <v>1030007</v>
      </c>
      <c r="U79" s="5" t="str">
        <f t="shared" si="4808"/>
        <v/>
      </c>
      <c r="V79" s="5" t="str">
        <f t="shared" si="4808"/>
        <v/>
      </c>
      <c r="W79" s="5">
        <f t="shared" si="4808"/>
        <v>1015145</v>
      </c>
      <c r="X79" s="5">
        <f t="shared" si="4808"/>
        <v>1023401</v>
      </c>
      <c r="Y79" s="5" t="str">
        <f t="shared" si="4808"/>
        <v/>
      </c>
      <c r="Z79" s="5" t="str">
        <f t="shared" si="4808"/>
        <v/>
      </c>
      <c r="AA79" s="5" t="str">
        <f t="shared" si="4808"/>
        <v/>
      </c>
      <c r="AB79" s="5">
        <f t="shared" si="4808"/>
        <v>28239354</v>
      </c>
      <c r="AC79" s="5">
        <f t="shared" si="4808"/>
        <v>1007300</v>
      </c>
      <c r="AD79" s="5" t="str">
        <f t="shared" si="4809"/>
        <v/>
      </c>
      <c r="AE79" s="5" t="str">
        <f t="shared" si="4809"/>
        <v/>
      </c>
      <c r="AF79" s="5">
        <f t="shared" si="4809"/>
        <v>1011498</v>
      </c>
      <c r="AG79" s="5">
        <f t="shared" si="4809"/>
        <v>1005302</v>
      </c>
      <c r="AH79" s="5">
        <f t="shared" si="4809"/>
        <v>1008758</v>
      </c>
      <c r="AI79" s="5">
        <f t="shared" si="4809"/>
        <v>1006517</v>
      </c>
      <c r="AJ79" s="5">
        <f t="shared" si="4809"/>
        <v>1012381</v>
      </c>
      <c r="AK79" s="5">
        <f t="shared" si="4809"/>
        <v>4223855</v>
      </c>
      <c r="AL79" s="5" t="str">
        <f t="shared" si="4809"/>
        <v/>
      </c>
      <c r="AM79" s="5" t="str">
        <f t="shared" si="4809"/>
        <v/>
      </c>
      <c r="AN79" s="5">
        <f t="shared" si="4810"/>
        <v>1015095</v>
      </c>
      <c r="AO79" s="5">
        <f t="shared" si="4810"/>
        <v>1012514</v>
      </c>
      <c r="AP79" s="5">
        <f t="shared" si="4810"/>
        <v>1013913</v>
      </c>
      <c r="AQ79" s="5" t="str">
        <f t="shared" si="4810"/>
        <v/>
      </c>
      <c r="AR79" s="5">
        <f t="shared" si="4810"/>
        <v>1984078</v>
      </c>
      <c r="AS79" s="5" t="str">
        <f t="shared" si="4810"/>
        <v/>
      </c>
      <c r="AT79" s="5">
        <f t="shared" si="4810"/>
        <v>1010493</v>
      </c>
      <c r="AU79" s="5" t="str">
        <f t="shared" si="4810"/>
        <v/>
      </c>
      <c r="AV79" s="5" t="str">
        <f t="shared" si="4810"/>
        <v/>
      </c>
      <c r="AW79" s="5" t="str">
        <f t="shared" si="4810"/>
        <v/>
      </c>
      <c r="AX79" s="5" t="str">
        <f t="shared" si="4811"/>
        <v/>
      </c>
      <c r="AY79" s="5">
        <f t="shared" si="4811"/>
        <v>4237643</v>
      </c>
      <c r="AZ79" s="5" t="str">
        <f t="shared" si="4811"/>
        <v/>
      </c>
      <c r="BA79" s="5" t="str">
        <f t="shared" si="4811"/>
        <v/>
      </c>
      <c r="BB79" s="5">
        <f t="shared" si="4811"/>
        <v>1009338</v>
      </c>
      <c r="BC79" s="5">
        <f t="shared" si="4811"/>
        <v>1004664</v>
      </c>
      <c r="BD79" s="5" t="str">
        <f t="shared" si="4811"/>
        <v/>
      </c>
      <c r="BE79" s="5">
        <f t="shared" si="4811"/>
        <v>1013600</v>
      </c>
      <c r="BF79" s="5" t="str">
        <f t="shared" si="4811"/>
        <v/>
      </c>
      <c r="BG79" s="5" t="str">
        <f t="shared" si="4811"/>
        <v/>
      </c>
      <c r="BH79" s="5" t="str">
        <f t="shared" si="4812"/>
        <v/>
      </c>
      <c r="BI79" s="5">
        <f t="shared" si="4812"/>
        <v>1001071</v>
      </c>
      <c r="BJ79" s="5">
        <f t="shared" si="4812"/>
        <v>1013382</v>
      </c>
      <c r="BK79" s="5" t="str">
        <f t="shared" si="4812"/>
        <v/>
      </c>
      <c r="BL79" s="5" t="str">
        <f t="shared" si="4812"/>
        <v/>
      </c>
      <c r="BM79" s="5" t="str">
        <f t="shared" si="4812"/>
        <v/>
      </c>
      <c r="BN79" s="5" t="str">
        <f t="shared" si="4812"/>
        <v/>
      </c>
      <c r="BO79" s="5" t="str">
        <f t="shared" si="4812"/>
        <v/>
      </c>
      <c r="BP79" s="5">
        <f t="shared" si="4812"/>
        <v>1011054</v>
      </c>
      <c r="BQ79" s="5" t="str">
        <f t="shared" si="4812"/>
        <v/>
      </c>
      <c r="BR79" s="5"/>
      <c r="BT79" s="5" t="str">
        <f t="shared" si="4813"/>
        <v>Pinnacle Bank - Jasper, AL</v>
      </c>
      <c r="BU79" s="5" t="str">
        <f t="shared" si="4814"/>
        <v/>
      </c>
      <c r="BV79" s="5" t="str">
        <f t="shared" si="4815"/>
        <v/>
      </c>
      <c r="BW79" s="5" t="str">
        <f t="shared" si="4816"/>
        <v>The Malvern National Bank - Malvern, AR</v>
      </c>
      <c r="BX79" s="5" t="str">
        <f t="shared" si="4817"/>
        <v>First American Trust, FSB - Santa Ana, CA</v>
      </c>
      <c r="BY79" s="5" t="str">
        <f t="shared" si="4818"/>
        <v/>
      </c>
      <c r="BZ79" s="5" t="str">
        <f t="shared" si="4819"/>
        <v/>
      </c>
      <c r="CA79" s="5" t="str">
        <f t="shared" si="4820"/>
        <v/>
      </c>
      <c r="CB79" s="5" t="str">
        <f t="shared" si="4821"/>
        <v>Locality Bank - Fort Lauderdale, FL</v>
      </c>
      <c r="CC79" s="5" t="str">
        <f t="shared" si="4822"/>
        <v>Georgia First Bank - Soperton, GA</v>
      </c>
      <c r="CD79" s="5" t="str">
        <f t="shared" si="4823"/>
        <v/>
      </c>
      <c r="CE79" s="5" t="str">
        <f t="shared" si="4824"/>
        <v/>
      </c>
      <c r="CF79" s="5" t="str">
        <f t="shared" si="4825"/>
        <v>CNB Bank &amp; Trust, NA - Carlinville, IL</v>
      </c>
      <c r="CG79" s="5" t="str">
        <f t="shared" si="4826"/>
        <v>Springs Valley Bank &amp; Trust Company - Jasper, IN</v>
      </c>
      <c r="CH79" s="5" t="str">
        <f t="shared" si="4827"/>
        <v>Farmers Savings Bank - Wever, IA</v>
      </c>
      <c r="CI79" s="5" t="str">
        <f t="shared" si="4828"/>
        <v>First National Bank of Spearville - Spearville, KS</v>
      </c>
      <c r="CJ79" s="5" t="str">
        <f t="shared" si="4829"/>
        <v>Kentucky Farmers Bank Corporation - Ashland, KY</v>
      </c>
      <c r="CK79" s="5" t="str">
        <f t="shared" si="4830"/>
        <v>Lakeside Bank - Lake Charles, LA</v>
      </c>
      <c r="CL79" s="5" t="str">
        <f t="shared" si="4831"/>
        <v/>
      </c>
      <c r="CM79" s="5" t="str">
        <f t="shared" si="4832"/>
        <v/>
      </c>
      <c r="CN79" s="5" t="str">
        <f t="shared" si="4833"/>
        <v>Northern Bank &amp; Trust Company - Woburn, MA</v>
      </c>
      <c r="CO79" s="5" t="str">
        <f t="shared" si="4834"/>
        <v>Tri-County Bank - Brown City, MI</v>
      </c>
      <c r="CP79" s="5" t="str">
        <f t="shared" si="4835"/>
        <v>First National Bank North - Walker, MN</v>
      </c>
      <c r="CQ79" s="5" t="str">
        <f t="shared" si="4836"/>
        <v/>
      </c>
      <c r="CR79" s="5" t="str">
        <f t="shared" si="4837"/>
        <v>Exchange Bank of Northeast Missouri - Kahoka, MO</v>
      </c>
      <c r="CS79" s="5" t="str">
        <f t="shared" si="4838"/>
        <v/>
      </c>
      <c r="CT79" s="5" t="str">
        <f t="shared" si="4839"/>
        <v>First National Bank of Omaha - Omaha, NE</v>
      </c>
      <c r="CU79" s="5" t="str">
        <f t="shared" si="4840"/>
        <v/>
      </c>
      <c r="CV79" s="5" t="str">
        <f t="shared" si="4841"/>
        <v/>
      </c>
      <c r="CW79" s="5" t="str">
        <f t="shared" si="4842"/>
        <v/>
      </c>
      <c r="CX79" s="5" t="str">
        <f t="shared" si="4843"/>
        <v/>
      </c>
      <c r="CY79" s="5" t="str">
        <f t="shared" si="4844"/>
        <v>CTBC Bank Co. - New York Branch - New York, NY</v>
      </c>
      <c r="CZ79" s="5" t="str">
        <f t="shared" si="4845"/>
        <v/>
      </c>
      <c r="DA79" s="5" t="str">
        <f t="shared" si="4846"/>
        <v/>
      </c>
      <c r="DB79" s="5" t="str">
        <f t="shared" si="4847"/>
        <v>Peoples State Bank - New Lexington, OH</v>
      </c>
      <c r="DC79" s="5" t="str">
        <f t="shared" si="4848"/>
        <v>First State Bank - Anadarko, OK</v>
      </c>
      <c r="DD79" s="5" t="str">
        <f t="shared" si="4849"/>
        <v/>
      </c>
      <c r="DE79" s="5" t="str">
        <f t="shared" si="4850"/>
        <v>Mifflinburg Bank and Trust Company - Mifflinburg, PA</v>
      </c>
      <c r="DF79" s="5" t="str">
        <f t="shared" si="4851"/>
        <v/>
      </c>
      <c r="DG79" s="5" t="str">
        <f t="shared" si="4852"/>
        <v/>
      </c>
      <c r="DH79" s="5" t="str">
        <f t="shared" si="4853"/>
        <v/>
      </c>
      <c r="DI79" s="5" t="str">
        <f t="shared" si="4854"/>
        <v>Lawrenceburg Federal Bank - Lawrenceburg, TN</v>
      </c>
      <c r="DJ79" s="5" t="str">
        <f t="shared" si="4855"/>
        <v>Coleman County State Bank - Coleman, TX</v>
      </c>
      <c r="DK79" s="5" t="str">
        <f t="shared" si="4856"/>
        <v/>
      </c>
      <c r="DL79" s="5" t="str">
        <f t="shared" si="4857"/>
        <v/>
      </c>
      <c r="DM79" s="5" t="str">
        <f t="shared" si="4858"/>
        <v/>
      </c>
      <c r="DN79" s="5" t="str">
        <f t="shared" si="4859"/>
        <v/>
      </c>
      <c r="DO79" s="5" t="str">
        <f t="shared" si="4860"/>
        <v/>
      </c>
      <c r="DP79" s="5" t="str">
        <f t="shared" si="4861"/>
        <v>Great North Bank - Florence, WI</v>
      </c>
      <c r="DQ79" s="5" t="str">
        <f t="shared" si="4796"/>
        <v/>
      </c>
    </row>
    <row r="80" spans="1:121" x14ac:dyDescent="0.25">
      <c r="A80">
        <v>79</v>
      </c>
      <c r="B80" s="5">
        <v>1009330</v>
      </c>
      <c r="C80" t="str">
        <f t="shared" si="4807"/>
        <v>Robertson Banking Company - Demopolis, AL</v>
      </c>
      <c r="D80" s="21" t="s">
        <v>2108</v>
      </c>
      <c r="E80" s="19" t="s">
        <v>2870</v>
      </c>
      <c r="F80" s="19" t="s">
        <v>2805</v>
      </c>
      <c r="G80" s="19"/>
      <c r="K80" s="27">
        <v>71</v>
      </c>
      <c r="L80" s="28" t="str">
        <f>IF(HLOOKUP('Peer Comparison Tool'!$E$6,StateDropdownData,K80+1,FALSE)=0,"",HLOOKUP('Peer Comparison Tool'!$E$6,StateDropdownData,K80+1,FALSE))</f>
        <v>Lewisburg Banking Company - Lewisburg, KY</v>
      </c>
      <c r="M80" s="29">
        <f>IF(HLOOKUP('Peer Comparison Tool'!$E$6,[0]!DropdownData,K80+1,FALSE)=0,"",HLOOKUP('Peer Comparison Tool'!$E$6,[0]!DropdownData,K80+1,FALSE))</f>
        <v>1011111</v>
      </c>
      <c r="N80" s="27">
        <v>71</v>
      </c>
      <c r="O80" s="28" t="str">
        <f>IF(HLOOKUP('Peer Comparison Tool'!$G$6,StateDropdownData,N80+1,FALSE)=0,"",HLOOKUP('Peer Comparison Tool'!$G$6,StateDropdownData,N80+1,FALSE))</f>
        <v>Legends Bank - Clarksville, TN</v>
      </c>
      <c r="P80" s="29">
        <f>IF(HLOOKUP('Peer Comparison Tool'!$G$6,DropdownData,N80+1,FALSE)=0,"",HLOOKUP('Peer Comparison Tool'!$G$6,DropdownData,N80+1,FALSE))</f>
        <v>1984024</v>
      </c>
      <c r="Q80" s="27">
        <v>71</v>
      </c>
      <c r="R80" s="28" t="str">
        <f>IF(HLOOKUP('Peer Comparison Tool'!$I$6,StateDropdownData,Q80+1,FALSE)=0,"",HLOOKUP('Peer Comparison Tool'!$I$6,StateDropdownData,Q80+1,FALSE))</f>
        <v>STAR Financial Bank - Fort Wayne, IN</v>
      </c>
      <c r="S80" s="29">
        <f>IF(HLOOKUP('Peer Comparison Tool'!$I$6,DropdownData,Q80+1,FALSE)=0,"",HLOOKUP('Peer Comparison Tool'!$I$6,DropdownData,Q80+1,FALSE))</f>
        <v>1010728</v>
      </c>
      <c r="T80" s="5">
        <f t="shared" ref="T80:AC89" si="4862">IFERROR(IF(VLOOKUP(INDEX($L$2:$HEG$5,4,T$471+$Q80-1),$B$2:$F$5568,5,FALSE)=T$473,INDEX($L$2:$HEG$5,4,T$471+$Q80-1),""),"")</f>
        <v>1020801</v>
      </c>
      <c r="U80" s="5" t="str">
        <f t="shared" si="4862"/>
        <v/>
      </c>
      <c r="V80" s="5" t="str">
        <f t="shared" si="4862"/>
        <v/>
      </c>
      <c r="W80" s="5">
        <f t="shared" si="4862"/>
        <v>1012460</v>
      </c>
      <c r="X80" s="5">
        <f t="shared" si="4862"/>
        <v>4237635</v>
      </c>
      <c r="Y80" s="5" t="str">
        <f t="shared" si="4862"/>
        <v/>
      </c>
      <c r="Z80" s="5" t="str">
        <f t="shared" si="4862"/>
        <v/>
      </c>
      <c r="AA80" s="5" t="str">
        <f t="shared" si="4862"/>
        <v/>
      </c>
      <c r="AB80" s="5">
        <f t="shared" si="4862"/>
        <v>4050688</v>
      </c>
      <c r="AC80" s="5">
        <f t="shared" si="4862"/>
        <v>136603819</v>
      </c>
      <c r="AD80" s="5" t="str">
        <f t="shared" ref="AD80:AM89" si="4863">IFERROR(IF(VLOOKUP(INDEX($L$2:$HEG$5,4,AD$471+$Q80-1),$B$2:$F$5568,5,FALSE)=AD$473,INDEX($L$2:$HEG$5,4,AD$471+$Q80-1),""),"")</f>
        <v/>
      </c>
      <c r="AE80" s="5" t="str">
        <f t="shared" si="4863"/>
        <v/>
      </c>
      <c r="AF80" s="5">
        <f t="shared" si="4863"/>
        <v>1000327</v>
      </c>
      <c r="AG80" s="5">
        <f t="shared" si="4863"/>
        <v>1010728</v>
      </c>
      <c r="AH80" s="5">
        <f t="shared" si="4863"/>
        <v>1011631</v>
      </c>
      <c r="AI80" s="5">
        <f t="shared" si="4863"/>
        <v>1007613</v>
      </c>
      <c r="AJ80" s="5">
        <f t="shared" si="4863"/>
        <v>1011111</v>
      </c>
      <c r="AK80" s="5">
        <f t="shared" si="4863"/>
        <v>1010578</v>
      </c>
      <c r="AL80" s="5" t="str">
        <f t="shared" si="4863"/>
        <v/>
      </c>
      <c r="AM80" s="5" t="str">
        <f t="shared" si="4863"/>
        <v/>
      </c>
      <c r="AN80" s="5">
        <f t="shared" ref="AN80:AW89" si="4864">IFERROR(IF(VLOOKUP(INDEX($L$2:$HEG$5,4,AN$471+$Q80-1),$B$2:$F$5568,5,FALSE)=AN$473,INDEX($L$2:$HEG$5,4,AN$471+$Q80-1),""),"")</f>
        <v>1016457</v>
      </c>
      <c r="AO80" s="5">
        <f t="shared" si="4864"/>
        <v>1008879</v>
      </c>
      <c r="AP80" s="5">
        <f t="shared" si="4864"/>
        <v>4099022</v>
      </c>
      <c r="AQ80" s="5" t="str">
        <f t="shared" si="4864"/>
        <v/>
      </c>
      <c r="AR80" s="5">
        <f t="shared" si="4864"/>
        <v>1004335</v>
      </c>
      <c r="AS80" s="5" t="str">
        <f t="shared" si="4864"/>
        <v/>
      </c>
      <c r="AT80" s="5">
        <f t="shared" si="4864"/>
        <v>1011065</v>
      </c>
      <c r="AU80" s="5" t="str">
        <f t="shared" si="4864"/>
        <v/>
      </c>
      <c r="AV80" s="5" t="str">
        <f t="shared" si="4864"/>
        <v/>
      </c>
      <c r="AW80" s="5" t="str">
        <f t="shared" si="4864"/>
        <v/>
      </c>
      <c r="AX80" s="5" t="str">
        <f t="shared" ref="AX80:BG89" si="4865">IFERROR(IF(VLOOKUP(INDEX($L$2:$HEG$5,4,AX$471+$Q80-1),$B$2:$F$5568,5,FALSE)=AX$473,INDEX($L$2:$HEG$5,4,AX$471+$Q80-1),""),"")</f>
        <v/>
      </c>
      <c r="AY80" s="5">
        <f t="shared" si="4865"/>
        <v>4142859</v>
      </c>
      <c r="AZ80" s="5" t="str">
        <f t="shared" si="4865"/>
        <v/>
      </c>
      <c r="BA80" s="5" t="str">
        <f t="shared" si="4865"/>
        <v/>
      </c>
      <c r="BB80" s="5">
        <f t="shared" si="4865"/>
        <v>1983029</v>
      </c>
      <c r="BC80" s="5">
        <f t="shared" si="4865"/>
        <v>1005372</v>
      </c>
      <c r="BD80" s="5" t="str">
        <f t="shared" si="4865"/>
        <v/>
      </c>
      <c r="BE80" s="5">
        <f t="shared" si="4865"/>
        <v>1000691</v>
      </c>
      <c r="BF80" s="5" t="str">
        <f t="shared" si="4865"/>
        <v/>
      </c>
      <c r="BG80" s="5" t="str">
        <f t="shared" si="4865"/>
        <v/>
      </c>
      <c r="BH80" s="5" t="str">
        <f t="shared" ref="BH80:BQ89" si="4866">IFERROR(IF(VLOOKUP(INDEX($L$2:$HEG$5,4,BH$471+$Q80-1),$B$2:$F$5568,5,FALSE)=BH$473,INDEX($L$2:$HEG$5,4,BH$471+$Q80-1),""),"")</f>
        <v/>
      </c>
      <c r="BI80" s="5">
        <f t="shared" si="4866"/>
        <v>1984024</v>
      </c>
      <c r="BJ80" s="5">
        <f t="shared" si="4866"/>
        <v>1002420</v>
      </c>
      <c r="BK80" s="5" t="str">
        <f t="shared" si="4866"/>
        <v/>
      </c>
      <c r="BL80" s="5" t="str">
        <f t="shared" si="4866"/>
        <v/>
      </c>
      <c r="BM80" s="5" t="str">
        <f t="shared" si="4866"/>
        <v/>
      </c>
      <c r="BN80" s="5" t="str">
        <f t="shared" si="4866"/>
        <v/>
      </c>
      <c r="BO80" s="5" t="str">
        <f t="shared" si="4866"/>
        <v/>
      </c>
      <c r="BP80" s="5">
        <f t="shared" si="4866"/>
        <v>1012270</v>
      </c>
      <c r="BQ80" s="5" t="str">
        <f t="shared" si="4866"/>
        <v/>
      </c>
      <c r="BR80" s="5"/>
      <c r="BT80" s="5" t="str">
        <f t="shared" si="4813"/>
        <v>Premier Bank of the South - Cullman, AL</v>
      </c>
      <c r="BU80" s="5" t="str">
        <f t="shared" si="4814"/>
        <v/>
      </c>
      <c r="BV80" s="5" t="str">
        <f t="shared" si="4815"/>
        <v/>
      </c>
      <c r="BW80" s="5" t="str">
        <f t="shared" si="4816"/>
        <v>The Merchants &amp; Planters Bank - Clarendon, AR</v>
      </c>
      <c r="BX80" s="5" t="str">
        <f t="shared" si="4817"/>
        <v>First Commercial Bank - Los Angeles Branch - Los Angeles, CA</v>
      </c>
      <c r="BY80" s="5" t="str">
        <f t="shared" si="4818"/>
        <v/>
      </c>
      <c r="BZ80" s="5" t="str">
        <f t="shared" si="4819"/>
        <v/>
      </c>
      <c r="CA80" s="5" t="str">
        <f t="shared" si="4820"/>
        <v/>
      </c>
      <c r="CB80" s="5" t="str">
        <f t="shared" si="4821"/>
        <v>Madison County Community Bank - Madison, FL</v>
      </c>
      <c r="CC80" s="5" t="str">
        <f t="shared" si="4822"/>
        <v>Georgia Skyline Bank - Roswell, GA</v>
      </c>
      <c r="CD80" s="5" t="str">
        <f t="shared" si="4823"/>
        <v/>
      </c>
      <c r="CE80" s="5" t="str">
        <f t="shared" si="4824"/>
        <v/>
      </c>
      <c r="CF80" s="5" t="str">
        <f t="shared" si="4825"/>
        <v>Collinsville Building and Loan Association - Collinsville, IL</v>
      </c>
      <c r="CG80" s="5" t="str">
        <f t="shared" si="4826"/>
        <v>STAR Financial Bank - Fort Wayne, IN</v>
      </c>
      <c r="CH80" s="5" t="str">
        <f t="shared" si="4827"/>
        <v>Farmers Savings Bank - Fostoria, IA</v>
      </c>
      <c r="CI80" s="5" t="str">
        <f t="shared" si="4828"/>
        <v>First Option Bank - Osawatomie, KS</v>
      </c>
      <c r="CJ80" s="5" t="str">
        <f t="shared" si="4829"/>
        <v>Lewisburg Banking Company - Lewisburg, KY</v>
      </c>
      <c r="CK80" s="5" t="str">
        <f t="shared" si="4830"/>
        <v>Landmark Bank - Clinton, LA</v>
      </c>
      <c r="CL80" s="5" t="str">
        <f t="shared" si="4831"/>
        <v/>
      </c>
      <c r="CM80" s="5" t="str">
        <f t="shared" si="4832"/>
        <v/>
      </c>
      <c r="CN80" s="5" t="str">
        <f t="shared" si="4833"/>
        <v>OneLocal Bank - Norwood, MA</v>
      </c>
      <c r="CO80" s="5" t="str">
        <f t="shared" si="4834"/>
        <v>Union Bank - Grand Rapids, MI</v>
      </c>
      <c r="CP80" s="5" t="str">
        <f t="shared" si="4835"/>
        <v>First Resource Bank - Lino Lakes, MN</v>
      </c>
      <c r="CQ80" s="5" t="str">
        <f t="shared" si="4836"/>
        <v/>
      </c>
      <c r="CR80" s="5" t="str">
        <f t="shared" si="4837"/>
        <v>F &amp; C Bank - Holden, MO</v>
      </c>
      <c r="CS80" s="5" t="str">
        <f t="shared" si="4838"/>
        <v/>
      </c>
      <c r="CT80" s="5" t="str">
        <f t="shared" si="4839"/>
        <v>First Nebraska Bank - Valley, NE</v>
      </c>
      <c r="CU80" s="5" t="str">
        <f t="shared" si="4840"/>
        <v/>
      </c>
      <c r="CV80" s="5" t="str">
        <f t="shared" si="4841"/>
        <v/>
      </c>
      <c r="CW80" s="5" t="str">
        <f t="shared" si="4842"/>
        <v/>
      </c>
      <c r="CX80" s="5" t="str">
        <f t="shared" si="4843"/>
        <v/>
      </c>
      <c r="CY80" s="5" t="str">
        <f t="shared" si="4844"/>
        <v>Deutsche Bank AG - New York Branch - New York, NY</v>
      </c>
      <c r="CZ80" s="5" t="str">
        <f t="shared" si="4845"/>
        <v/>
      </c>
      <c r="DA80" s="5" t="str">
        <f t="shared" si="4846"/>
        <v/>
      </c>
      <c r="DB80" s="5" t="str">
        <f t="shared" si="4847"/>
        <v>Portage Community Bank - Ravenna, OH</v>
      </c>
      <c r="DC80" s="5" t="str">
        <f t="shared" si="4848"/>
        <v>First State Bank - Noble, OK</v>
      </c>
      <c r="DD80" s="5" t="str">
        <f t="shared" si="4849"/>
        <v/>
      </c>
      <c r="DE80" s="5" t="str">
        <f t="shared" si="4850"/>
        <v>Milton Savings Bank - Milton, PA</v>
      </c>
      <c r="DF80" s="5" t="str">
        <f t="shared" si="4851"/>
        <v/>
      </c>
      <c r="DG80" s="5" t="str">
        <f t="shared" si="4852"/>
        <v/>
      </c>
      <c r="DH80" s="5" t="str">
        <f t="shared" si="4853"/>
        <v/>
      </c>
      <c r="DI80" s="5" t="str">
        <f t="shared" si="4854"/>
        <v>Legends Bank - Clarksville, TN</v>
      </c>
      <c r="DJ80" s="5" t="str">
        <f t="shared" si="4855"/>
        <v>Colonial Savings, FA - Fort Worth, TX</v>
      </c>
      <c r="DK80" s="5" t="str">
        <f t="shared" si="4856"/>
        <v/>
      </c>
      <c r="DL80" s="5" t="str">
        <f t="shared" si="4857"/>
        <v/>
      </c>
      <c r="DM80" s="5" t="str">
        <f t="shared" si="4858"/>
        <v/>
      </c>
      <c r="DN80" s="5" t="str">
        <f t="shared" si="4859"/>
        <v/>
      </c>
      <c r="DO80" s="5" t="str">
        <f t="shared" si="4860"/>
        <v/>
      </c>
      <c r="DP80" s="5" t="str">
        <f t="shared" si="4861"/>
        <v>Greenleaf Bank - Greenleaf, WI</v>
      </c>
      <c r="DQ80" s="5" t="str">
        <f t="shared" si="4796"/>
        <v/>
      </c>
    </row>
    <row r="81" spans="1:121" x14ac:dyDescent="0.25">
      <c r="A81">
        <v>80</v>
      </c>
      <c r="B81" s="5">
        <v>4098177</v>
      </c>
      <c r="C81" t="str">
        <f t="shared" si="4807"/>
        <v>ServisFirst Bank - Birmingham, AL</v>
      </c>
      <c r="D81" s="21" t="s">
        <v>110</v>
      </c>
      <c r="E81" s="19" t="s">
        <v>2804</v>
      </c>
      <c r="F81" s="19" t="s">
        <v>2805</v>
      </c>
      <c r="G81" s="19"/>
      <c r="K81" s="27">
        <v>72</v>
      </c>
      <c r="L81" s="28" t="str">
        <f>IF(HLOOKUP('Peer Comparison Tool'!$E$6,StateDropdownData,K81+1,FALSE)=0,"",HLOOKUP('Peer Comparison Tool'!$E$6,StateDropdownData,K81+1,FALSE))</f>
        <v>Magnolia Bank, Incorporated - Elizabethtown, KY</v>
      </c>
      <c r="M81" s="29">
        <f>IF(HLOOKUP('Peer Comparison Tool'!$E$6,[0]!DropdownData,K81+1,FALSE)=0,"",HLOOKUP('Peer Comparison Tool'!$E$6,[0]!DropdownData,K81+1,FALSE))</f>
        <v>1007304</v>
      </c>
      <c r="N81" s="27">
        <v>72</v>
      </c>
      <c r="O81" s="28" t="str">
        <f>IF(HLOOKUP('Peer Comparison Tool'!$G$6,StateDropdownData,N81+1,FALSE)=0,"",HLOOKUP('Peer Comparison Tool'!$G$6,StateDropdownData,N81+1,FALSE))</f>
        <v>Lineage Bank - Franklin, TN</v>
      </c>
      <c r="P81" s="29">
        <f>IF(HLOOKUP('Peer Comparison Tool'!$G$6,DropdownData,N81+1,FALSE)=0,"",HLOOKUP('Peer Comparison Tool'!$G$6,DropdownData,N81+1,FALSE))</f>
        <v>1008036</v>
      </c>
      <c r="Q81" s="27">
        <v>72</v>
      </c>
      <c r="R81" s="28" t="str">
        <f>IF(HLOOKUP('Peer Comparison Tool'!$I$6,StateDropdownData,Q81+1,FALSE)=0,"",HLOOKUP('Peer Comparison Tool'!$I$6,StateDropdownData,Q81+1,FALSE))</f>
        <v>State Bank - Brownsburg, IN</v>
      </c>
      <c r="S81" s="29">
        <f>IF(HLOOKUP('Peer Comparison Tool'!$I$6,DropdownData,Q81+1,FALSE)=0,"",HLOOKUP('Peer Comparison Tool'!$I$6,DropdownData,Q81+1,FALSE))</f>
        <v>1008329</v>
      </c>
      <c r="T81" s="5">
        <f t="shared" si="4862"/>
        <v>1006946</v>
      </c>
      <c r="U81" s="5" t="str">
        <f t="shared" si="4862"/>
        <v/>
      </c>
      <c r="V81" s="5" t="str">
        <f t="shared" si="4862"/>
        <v/>
      </c>
      <c r="W81" s="5">
        <f t="shared" si="4862"/>
        <v>1012759</v>
      </c>
      <c r="X81" s="5">
        <f t="shared" si="4862"/>
        <v>1032515</v>
      </c>
      <c r="Y81" s="5" t="str">
        <f t="shared" si="4862"/>
        <v/>
      </c>
      <c r="Z81" s="5" t="str">
        <f t="shared" si="4862"/>
        <v/>
      </c>
      <c r="AA81" s="5" t="str">
        <f t="shared" si="4862"/>
        <v/>
      </c>
      <c r="AB81" s="5">
        <f t="shared" si="4862"/>
        <v>4091705</v>
      </c>
      <c r="AC81" s="5">
        <f t="shared" si="4862"/>
        <v>1009416</v>
      </c>
      <c r="AD81" s="5" t="str">
        <f t="shared" si="4863"/>
        <v/>
      </c>
      <c r="AE81" s="5" t="str">
        <f t="shared" si="4863"/>
        <v/>
      </c>
      <c r="AF81" s="5">
        <f t="shared" si="4863"/>
        <v>1009334</v>
      </c>
      <c r="AG81" s="5">
        <f t="shared" si="4863"/>
        <v>1008329</v>
      </c>
      <c r="AH81" s="5">
        <f t="shared" si="4863"/>
        <v>1013144</v>
      </c>
      <c r="AI81" s="5">
        <f t="shared" si="4863"/>
        <v>1011412</v>
      </c>
      <c r="AJ81" s="5">
        <f t="shared" si="4863"/>
        <v>1007304</v>
      </c>
      <c r="AK81" s="5">
        <f t="shared" si="4863"/>
        <v>1007582</v>
      </c>
      <c r="AL81" s="5" t="str">
        <f t="shared" si="4863"/>
        <v/>
      </c>
      <c r="AM81" s="5" t="str">
        <f t="shared" si="4863"/>
        <v/>
      </c>
      <c r="AN81" s="5">
        <f t="shared" si="4864"/>
        <v>1015496</v>
      </c>
      <c r="AO81" s="5">
        <f t="shared" si="4864"/>
        <v>1005950</v>
      </c>
      <c r="AP81" s="5">
        <f t="shared" si="4864"/>
        <v>1005490</v>
      </c>
      <c r="AQ81" s="5" t="str">
        <f t="shared" si="4864"/>
        <v/>
      </c>
      <c r="AR81" s="5">
        <f t="shared" si="4864"/>
        <v>102164</v>
      </c>
      <c r="AS81" s="5" t="str">
        <f t="shared" si="4864"/>
        <v/>
      </c>
      <c r="AT81" s="5">
        <f t="shared" si="4864"/>
        <v>1006649</v>
      </c>
      <c r="AU81" s="5" t="str">
        <f t="shared" si="4864"/>
        <v/>
      </c>
      <c r="AV81" s="5" t="str">
        <f t="shared" si="4864"/>
        <v/>
      </c>
      <c r="AW81" s="5" t="str">
        <f t="shared" si="4864"/>
        <v/>
      </c>
      <c r="AX81" s="5" t="str">
        <f t="shared" si="4865"/>
        <v/>
      </c>
      <c r="AY81" s="5">
        <f t="shared" si="4865"/>
        <v>1006731</v>
      </c>
      <c r="AZ81" s="5" t="str">
        <f t="shared" si="4865"/>
        <v/>
      </c>
      <c r="BA81" s="5" t="str">
        <f t="shared" si="4865"/>
        <v/>
      </c>
      <c r="BB81" s="5">
        <f t="shared" si="4865"/>
        <v>1008637</v>
      </c>
      <c r="BC81" s="5">
        <f t="shared" si="4865"/>
        <v>1010325</v>
      </c>
      <c r="BD81" s="5" t="str">
        <f t="shared" si="4865"/>
        <v/>
      </c>
      <c r="BE81" s="5">
        <f t="shared" si="4865"/>
        <v>1008159</v>
      </c>
      <c r="BF81" s="5" t="str">
        <f t="shared" si="4865"/>
        <v/>
      </c>
      <c r="BG81" s="5" t="str">
        <f t="shared" si="4865"/>
        <v/>
      </c>
      <c r="BH81" s="5" t="str">
        <f t="shared" si="4866"/>
        <v/>
      </c>
      <c r="BI81" s="5">
        <f t="shared" si="4866"/>
        <v>1008036</v>
      </c>
      <c r="BJ81" s="5">
        <f t="shared" si="4866"/>
        <v>1014997</v>
      </c>
      <c r="BK81" s="5" t="str">
        <f t="shared" si="4866"/>
        <v/>
      </c>
      <c r="BL81" s="5" t="str">
        <f t="shared" si="4866"/>
        <v/>
      </c>
      <c r="BM81" s="5" t="str">
        <f t="shared" si="4866"/>
        <v/>
      </c>
      <c r="BN81" s="5" t="str">
        <f t="shared" si="4866"/>
        <v/>
      </c>
      <c r="BO81" s="5" t="str">
        <f t="shared" si="4866"/>
        <v/>
      </c>
      <c r="BP81" s="5">
        <f t="shared" si="4866"/>
        <v>1006855</v>
      </c>
      <c r="BQ81" s="5" t="str">
        <f t="shared" si="4866"/>
        <v/>
      </c>
      <c r="BR81" s="5"/>
      <c r="BT81" s="5" t="str">
        <f t="shared" si="4813"/>
        <v>Regions Bank - Birmingham, AL</v>
      </c>
      <c r="BU81" s="5" t="str">
        <f t="shared" si="4814"/>
        <v/>
      </c>
      <c r="BV81" s="5" t="str">
        <f t="shared" si="4815"/>
        <v/>
      </c>
      <c r="BW81" s="5" t="str">
        <f t="shared" si="4816"/>
        <v>The Peoples Bank - Magnolia, AR</v>
      </c>
      <c r="BX81" s="5" t="str">
        <f t="shared" si="4817"/>
        <v>First Commercial Bank (U.S.A) - Alhambra, CA</v>
      </c>
      <c r="BY81" s="5" t="str">
        <f t="shared" si="4818"/>
        <v/>
      </c>
      <c r="BZ81" s="5" t="str">
        <f t="shared" si="4819"/>
        <v/>
      </c>
      <c r="CA81" s="5" t="str">
        <f t="shared" si="4820"/>
        <v/>
      </c>
      <c r="CB81" s="5" t="str">
        <f t="shared" si="4821"/>
        <v>Mainstreet Community Bank of Florida - DeLand, FL</v>
      </c>
      <c r="CC81" s="5" t="str">
        <f t="shared" si="4822"/>
        <v>Glennville Bank - Glennville, GA</v>
      </c>
      <c r="CD81" s="5" t="str">
        <f t="shared" si="4823"/>
        <v/>
      </c>
      <c r="CE81" s="5" t="str">
        <f t="shared" si="4824"/>
        <v/>
      </c>
      <c r="CF81" s="5" t="str">
        <f t="shared" si="4825"/>
        <v>Community Bank - Winslow, IL</v>
      </c>
      <c r="CG81" s="5" t="str">
        <f t="shared" si="4826"/>
        <v>State Bank - Brownsburg, IN</v>
      </c>
      <c r="CH81" s="5" t="str">
        <f t="shared" si="4827"/>
        <v>Farmers Savings Bank - Marshalltown, IA</v>
      </c>
      <c r="CI81" s="5" t="str">
        <f t="shared" si="4828"/>
        <v>First State Bank and Trust - Tonganoxie, KS</v>
      </c>
      <c r="CJ81" s="5" t="str">
        <f t="shared" si="4829"/>
        <v>Magnolia Bank, Incorporated - Elizabethtown, KY</v>
      </c>
      <c r="CK81" s="5" t="str">
        <f t="shared" si="4830"/>
        <v>Liberty Bank and Trust Company - New Orleans, LA</v>
      </c>
      <c r="CL81" s="5" t="str">
        <f t="shared" si="4831"/>
        <v/>
      </c>
      <c r="CM81" s="5" t="str">
        <f t="shared" si="4832"/>
        <v/>
      </c>
      <c r="CN81" s="5" t="str">
        <f t="shared" si="4833"/>
        <v>OneUnited Bank - Boston, MA</v>
      </c>
      <c r="CO81" s="5" t="str">
        <f t="shared" si="4834"/>
        <v>United Bank of Michigan - Grand Rapids, MI</v>
      </c>
      <c r="CP81" s="5" t="str">
        <f t="shared" si="4835"/>
        <v>First Security Bank - Byron, MN</v>
      </c>
      <c r="CQ81" s="5" t="str">
        <f t="shared" si="4836"/>
        <v/>
      </c>
      <c r="CR81" s="5" t="str">
        <f t="shared" si="4837"/>
        <v>F&amp;M Bank and Trust Company - Hannibal, MO</v>
      </c>
      <c r="CS81" s="5" t="str">
        <f t="shared" si="4838"/>
        <v/>
      </c>
      <c r="CT81" s="5" t="str">
        <f t="shared" si="4839"/>
        <v>First Northeast Bank of Nebraska - Lyons, NE</v>
      </c>
      <c r="CU81" s="5" t="str">
        <f t="shared" si="4840"/>
        <v/>
      </c>
      <c r="CV81" s="5" t="str">
        <f t="shared" si="4841"/>
        <v/>
      </c>
      <c r="CW81" s="5" t="str">
        <f t="shared" si="4842"/>
        <v/>
      </c>
      <c r="CX81" s="5" t="str">
        <f t="shared" si="4843"/>
        <v/>
      </c>
      <c r="CY81" s="5" t="str">
        <f t="shared" si="4844"/>
        <v>Deutsche Bank Trust Company Americas - New York, NY</v>
      </c>
      <c r="CZ81" s="5" t="str">
        <f t="shared" si="4845"/>
        <v/>
      </c>
      <c r="DA81" s="5" t="str">
        <f t="shared" si="4846"/>
        <v/>
      </c>
      <c r="DB81" s="5" t="str">
        <f t="shared" si="4847"/>
        <v>RiverHills Bank - Milford, OH</v>
      </c>
      <c r="DC81" s="5" t="str">
        <f t="shared" si="4848"/>
        <v>First State Bank - Valliant, OK</v>
      </c>
      <c r="DD81" s="5" t="str">
        <f t="shared" si="4849"/>
        <v/>
      </c>
      <c r="DE81" s="5" t="str">
        <f t="shared" si="4850"/>
        <v>New Tripoli Bank - New Tripoli, PA</v>
      </c>
      <c r="DF81" s="5" t="str">
        <f t="shared" si="4851"/>
        <v/>
      </c>
      <c r="DG81" s="5" t="str">
        <f t="shared" si="4852"/>
        <v/>
      </c>
      <c r="DH81" s="5" t="str">
        <f t="shared" si="4853"/>
        <v/>
      </c>
      <c r="DI81" s="5" t="str">
        <f t="shared" si="4854"/>
        <v>Lineage Bank - Franklin, TN</v>
      </c>
      <c r="DJ81" s="5" t="str">
        <f t="shared" si="4855"/>
        <v>Columbus State Bank - Columbus, TX</v>
      </c>
      <c r="DK81" s="5" t="str">
        <f t="shared" si="4856"/>
        <v/>
      </c>
      <c r="DL81" s="5" t="str">
        <f t="shared" si="4857"/>
        <v/>
      </c>
      <c r="DM81" s="5" t="str">
        <f t="shared" si="4858"/>
        <v/>
      </c>
      <c r="DN81" s="5" t="str">
        <f t="shared" si="4859"/>
        <v/>
      </c>
      <c r="DO81" s="5" t="str">
        <f t="shared" si="4860"/>
        <v/>
      </c>
      <c r="DP81" s="5" t="str">
        <f t="shared" si="4861"/>
        <v>Headwaters State Bank - Land O'Lakes, WI</v>
      </c>
      <c r="DQ81" s="5" t="str">
        <f t="shared" si="4796"/>
        <v/>
      </c>
    </row>
    <row r="82" spans="1:121" x14ac:dyDescent="0.25">
      <c r="A82">
        <v>81</v>
      </c>
      <c r="B82" s="5">
        <v>123875005</v>
      </c>
      <c r="C82" t="str">
        <f t="shared" si="4807"/>
        <v>Solutions Plus Bank - Albertville, AL</v>
      </c>
      <c r="D82" s="21" t="s">
        <v>10642</v>
      </c>
      <c r="E82" s="19" t="s">
        <v>10821</v>
      </c>
      <c r="F82" s="19" t="s">
        <v>2805</v>
      </c>
      <c r="G82" s="19"/>
      <c r="K82" s="27">
        <v>73</v>
      </c>
      <c r="L82" s="28" t="str">
        <f>IF(HLOOKUP('Peer Comparison Tool'!$E$6,StateDropdownData,K82+1,FALSE)=0,"",HLOOKUP('Peer Comparison Tool'!$E$6,StateDropdownData,K82+1,FALSE))</f>
        <v>Meade County Bank, Inc. - Brandenburg, KY</v>
      </c>
      <c r="M82" s="29">
        <f>IF(HLOOKUP('Peer Comparison Tool'!$E$6,[0]!DropdownData,K82+1,FALSE)=0,"",HLOOKUP('Peer Comparison Tool'!$E$6,[0]!DropdownData,K82+1,FALSE))</f>
        <v>1013573</v>
      </c>
      <c r="N82" s="27">
        <v>73</v>
      </c>
      <c r="O82" s="28" t="str">
        <f>IF(HLOOKUP('Peer Comparison Tool'!$G$6,StateDropdownData,N82+1,FALSE)=0,"",HLOOKUP('Peer Comparison Tool'!$G$6,StateDropdownData,N82+1,FALSE))</f>
        <v>Macon Bank and Trust Company - Lafayette, TN</v>
      </c>
      <c r="P82" s="29">
        <f>IF(HLOOKUP('Peer Comparison Tool'!$G$6,DropdownData,N82+1,FALSE)=0,"",HLOOKUP('Peer Comparison Tool'!$G$6,DropdownData,N82+1,FALSE))</f>
        <v>1012720</v>
      </c>
      <c r="Q82" s="27">
        <v>73</v>
      </c>
      <c r="R82" s="28" t="str">
        <f>IF(HLOOKUP('Peer Comparison Tool'!$I$6,StateDropdownData,Q82+1,FALSE)=0,"",HLOOKUP('Peer Comparison Tool'!$I$6,StateDropdownData,Q82+1,FALSE))</f>
        <v>State Bank of Medora - Medora, IN</v>
      </c>
      <c r="S82" s="29">
        <f>IF(HLOOKUP('Peer Comparison Tool'!$I$6,DropdownData,Q82+1,FALSE)=0,"",HLOOKUP('Peer Comparison Tool'!$I$6,DropdownData,Q82+1,FALSE))</f>
        <v>1004783</v>
      </c>
      <c r="T82" s="5">
        <f t="shared" si="4862"/>
        <v>4120342</v>
      </c>
      <c r="U82" s="5" t="str">
        <f t="shared" si="4862"/>
        <v/>
      </c>
      <c r="V82" s="5" t="str">
        <f t="shared" si="4862"/>
        <v/>
      </c>
      <c r="W82" s="5">
        <f t="shared" si="4862"/>
        <v>1023389</v>
      </c>
      <c r="X82" s="5">
        <f t="shared" si="4862"/>
        <v>1001840</v>
      </c>
      <c r="Y82" s="5" t="str">
        <f t="shared" si="4862"/>
        <v/>
      </c>
      <c r="Z82" s="5" t="str">
        <f t="shared" si="4862"/>
        <v/>
      </c>
      <c r="AA82" s="5" t="str">
        <f t="shared" si="4862"/>
        <v/>
      </c>
      <c r="AB82" s="5">
        <f t="shared" si="4862"/>
        <v>1136011</v>
      </c>
      <c r="AC82" s="5">
        <f t="shared" si="4862"/>
        <v>1008549</v>
      </c>
      <c r="AD82" s="5" t="str">
        <f t="shared" si="4863"/>
        <v/>
      </c>
      <c r="AE82" s="5" t="str">
        <f t="shared" si="4863"/>
        <v/>
      </c>
      <c r="AF82" s="5">
        <f t="shared" si="4863"/>
        <v>1015770</v>
      </c>
      <c r="AG82" s="5">
        <f t="shared" si="4863"/>
        <v>1004783</v>
      </c>
      <c r="AH82" s="5">
        <f t="shared" si="4863"/>
        <v>1013547</v>
      </c>
      <c r="AI82" s="5">
        <f t="shared" si="4863"/>
        <v>1015267</v>
      </c>
      <c r="AJ82" s="5">
        <f t="shared" si="4863"/>
        <v>1013573</v>
      </c>
      <c r="AK82" s="5">
        <f t="shared" si="4863"/>
        <v>1005494</v>
      </c>
      <c r="AL82" s="5" t="str">
        <f t="shared" si="4863"/>
        <v/>
      </c>
      <c r="AM82" s="5" t="str">
        <f t="shared" si="4863"/>
        <v/>
      </c>
      <c r="AN82" s="5">
        <f t="shared" si="4864"/>
        <v>1011763</v>
      </c>
      <c r="AO82" s="5">
        <f t="shared" si="4864"/>
        <v>1005803</v>
      </c>
      <c r="AP82" s="5">
        <f t="shared" si="4864"/>
        <v>1008245</v>
      </c>
      <c r="AQ82" s="5" t="str">
        <f t="shared" si="4864"/>
        <v/>
      </c>
      <c r="AR82" s="5">
        <f t="shared" si="4864"/>
        <v>1001241</v>
      </c>
      <c r="AS82" s="5" t="str">
        <f t="shared" si="4864"/>
        <v/>
      </c>
      <c r="AT82" s="5">
        <f t="shared" si="4864"/>
        <v>1006208</v>
      </c>
      <c r="AU82" s="5" t="str">
        <f t="shared" si="4864"/>
        <v/>
      </c>
      <c r="AV82" s="5" t="str">
        <f t="shared" si="4864"/>
        <v/>
      </c>
      <c r="AW82" s="5" t="str">
        <f t="shared" si="4864"/>
        <v/>
      </c>
      <c r="AX82" s="5" t="str">
        <f t="shared" si="4865"/>
        <v/>
      </c>
      <c r="AY82" s="5">
        <f t="shared" si="4865"/>
        <v>1007848</v>
      </c>
      <c r="AZ82" s="5" t="str">
        <f t="shared" si="4865"/>
        <v/>
      </c>
      <c r="BA82" s="5" t="str">
        <f t="shared" si="4865"/>
        <v/>
      </c>
      <c r="BB82" s="5">
        <f t="shared" si="4865"/>
        <v>19373889</v>
      </c>
      <c r="BC82" s="5">
        <f t="shared" si="4865"/>
        <v>1010423</v>
      </c>
      <c r="BD82" s="5" t="str">
        <f t="shared" si="4865"/>
        <v/>
      </c>
      <c r="BE82" s="5">
        <f t="shared" si="4865"/>
        <v>1004392</v>
      </c>
      <c r="BF82" s="5" t="str">
        <f t="shared" si="4865"/>
        <v/>
      </c>
      <c r="BG82" s="5" t="str">
        <f t="shared" si="4865"/>
        <v/>
      </c>
      <c r="BH82" s="5" t="str">
        <f t="shared" si="4866"/>
        <v/>
      </c>
      <c r="BI82" s="5">
        <f t="shared" si="4866"/>
        <v>1012720</v>
      </c>
      <c r="BJ82" s="5">
        <f t="shared" si="4866"/>
        <v>1004911</v>
      </c>
      <c r="BK82" s="5" t="str">
        <f t="shared" si="4866"/>
        <v/>
      </c>
      <c r="BL82" s="5" t="str">
        <f t="shared" si="4866"/>
        <v/>
      </c>
      <c r="BM82" s="5" t="str">
        <f t="shared" si="4866"/>
        <v/>
      </c>
      <c r="BN82" s="5" t="str">
        <f t="shared" si="4866"/>
        <v/>
      </c>
      <c r="BO82" s="5" t="str">
        <f t="shared" si="4866"/>
        <v/>
      </c>
      <c r="BP82" s="5">
        <f t="shared" si="4866"/>
        <v>1010234</v>
      </c>
      <c r="BQ82" s="5" t="str">
        <f t="shared" si="4866"/>
        <v/>
      </c>
      <c r="BR82" s="5"/>
      <c r="BT82" s="5" t="str">
        <f t="shared" si="4813"/>
        <v>River Bank &amp; Trust - Prattville, AL</v>
      </c>
      <c r="BU82" s="5" t="str">
        <f t="shared" si="4814"/>
        <v/>
      </c>
      <c r="BV82" s="5" t="str">
        <f t="shared" si="4815"/>
        <v/>
      </c>
      <c r="BW82" s="5" t="str">
        <f t="shared" si="4816"/>
        <v>Today's Bank - Huntsville, AR</v>
      </c>
      <c r="BX82" s="5" t="str">
        <f t="shared" si="4817"/>
        <v>First Credit Bank - Los Angeles, CA</v>
      </c>
      <c r="BY82" s="5" t="str">
        <f t="shared" si="4818"/>
        <v/>
      </c>
      <c r="BZ82" s="5" t="str">
        <f t="shared" si="4819"/>
        <v/>
      </c>
      <c r="CA82" s="5" t="str">
        <f t="shared" si="4820"/>
        <v/>
      </c>
      <c r="CB82" s="5" t="str">
        <f t="shared" si="4821"/>
        <v>Marine Bank &amp; Trust Company - Vero Beach, FL</v>
      </c>
      <c r="CC82" s="5" t="str">
        <f t="shared" si="4822"/>
        <v>Great Oaks Bank - Richmond Hill, GA</v>
      </c>
      <c r="CD82" s="5" t="str">
        <f t="shared" si="4823"/>
        <v/>
      </c>
      <c r="CE82" s="5" t="str">
        <f t="shared" si="4824"/>
        <v/>
      </c>
      <c r="CF82" s="5" t="str">
        <f t="shared" si="4825"/>
        <v>Community Bank of Easton - Easton, IL</v>
      </c>
      <c r="CG82" s="5" t="str">
        <f t="shared" si="4826"/>
        <v>State Bank of Medora - Medora, IN</v>
      </c>
      <c r="CH82" s="5" t="str">
        <f t="shared" si="4827"/>
        <v>Farmers Savings Bank - Colesburg, IA</v>
      </c>
      <c r="CI82" s="5" t="str">
        <f t="shared" si="4828"/>
        <v>FirstOak Bank - Independence, KS</v>
      </c>
      <c r="CJ82" s="5" t="str">
        <f t="shared" si="4829"/>
        <v>Meade County Bank, Inc. - Brandenburg, KY</v>
      </c>
      <c r="CK82" s="5" t="str">
        <f t="shared" si="4830"/>
        <v>Louisiana National Bank - Ruston, LA</v>
      </c>
      <c r="CL82" s="5" t="str">
        <f t="shared" si="4831"/>
        <v/>
      </c>
      <c r="CM82" s="5" t="str">
        <f t="shared" si="4832"/>
        <v/>
      </c>
      <c r="CN82" s="5" t="str">
        <f t="shared" si="4833"/>
        <v>Pentucket Bank - Haverhill, MA</v>
      </c>
      <c r="CO82" s="5" t="str">
        <f t="shared" si="4834"/>
        <v>University Bank - Ann Arbor, MI</v>
      </c>
      <c r="CP82" s="5" t="str">
        <f t="shared" si="4835"/>
        <v>First Security Bank - Canby - Canby, MN</v>
      </c>
      <c r="CQ82" s="5" t="str">
        <f t="shared" si="4836"/>
        <v/>
      </c>
      <c r="CR82" s="5" t="str">
        <f t="shared" si="4837"/>
        <v>FarmBank - Green City, MO</v>
      </c>
      <c r="CS82" s="5" t="str">
        <f t="shared" si="4838"/>
        <v/>
      </c>
      <c r="CT82" s="5" t="str">
        <f t="shared" si="4839"/>
        <v>First State Bank - Loomis, NE</v>
      </c>
      <c r="CU82" s="5" t="str">
        <f t="shared" si="4840"/>
        <v/>
      </c>
      <c r="CV82" s="5" t="str">
        <f t="shared" si="4841"/>
        <v/>
      </c>
      <c r="CW82" s="5" t="str">
        <f t="shared" si="4842"/>
        <v/>
      </c>
      <c r="CX82" s="5" t="str">
        <f t="shared" si="4843"/>
        <v/>
      </c>
      <c r="CY82" s="5" t="str">
        <f t="shared" si="4844"/>
        <v>Deutsche Bank Trust Company Delaware - New York, NY</v>
      </c>
      <c r="CZ82" s="5" t="str">
        <f t="shared" si="4845"/>
        <v/>
      </c>
      <c r="DA82" s="5" t="str">
        <f t="shared" si="4846"/>
        <v/>
      </c>
      <c r="DB82" s="5" t="str">
        <f t="shared" si="4847"/>
        <v>Riverside Bank of Dublin - Dublin, OH</v>
      </c>
      <c r="DC82" s="5" t="str">
        <f t="shared" si="4848"/>
        <v>First State Bank - Tahlequah, OK</v>
      </c>
      <c r="DD82" s="5" t="str">
        <f t="shared" si="4849"/>
        <v/>
      </c>
      <c r="DE82" s="5" t="str">
        <f t="shared" si="4850"/>
        <v>NexTier Bank, NA - Butler, PA</v>
      </c>
      <c r="DF82" s="5" t="str">
        <f t="shared" si="4851"/>
        <v/>
      </c>
      <c r="DG82" s="5" t="str">
        <f t="shared" si="4852"/>
        <v/>
      </c>
      <c r="DH82" s="5" t="str">
        <f t="shared" si="4853"/>
        <v/>
      </c>
      <c r="DI82" s="5" t="str">
        <f t="shared" si="4854"/>
        <v>Macon Bank and Trust Company - Lafayette, TN</v>
      </c>
      <c r="DJ82" s="5" t="str">
        <f t="shared" si="4855"/>
        <v>Comerica Bank - Dallas, TX</v>
      </c>
      <c r="DK82" s="5" t="str">
        <f t="shared" si="4856"/>
        <v/>
      </c>
      <c r="DL82" s="5" t="str">
        <f t="shared" si="4857"/>
        <v/>
      </c>
      <c r="DM82" s="5" t="str">
        <f t="shared" si="4858"/>
        <v/>
      </c>
      <c r="DN82" s="5" t="str">
        <f t="shared" si="4859"/>
        <v/>
      </c>
      <c r="DO82" s="5" t="str">
        <f t="shared" si="4860"/>
        <v/>
      </c>
      <c r="DP82" s="5" t="str">
        <f t="shared" si="4861"/>
        <v>Hiawatha National Bank - Hager City, WI</v>
      </c>
      <c r="DQ82" s="5" t="str">
        <f t="shared" si="4796"/>
        <v/>
      </c>
    </row>
    <row r="83" spans="1:121" x14ac:dyDescent="0.25">
      <c r="A83">
        <v>82</v>
      </c>
      <c r="B83" s="5">
        <v>4120252</v>
      </c>
      <c r="C83" t="str">
        <f t="shared" si="4807"/>
        <v>Southern Independent Bank - Opp, AL</v>
      </c>
      <c r="D83" s="21" t="s">
        <v>2546</v>
      </c>
      <c r="E83" s="19" t="s">
        <v>2873</v>
      </c>
      <c r="F83" s="19" t="s">
        <v>2805</v>
      </c>
      <c r="G83" s="19"/>
      <c r="K83" s="27">
        <v>74</v>
      </c>
      <c r="L83" s="28" t="str">
        <f>IF(HLOOKUP('Peer Comparison Tool'!$E$6,StateDropdownData,K83+1,FALSE)=0,"",HLOOKUP('Peer Comparison Tool'!$E$6,StateDropdownData,K83+1,FALSE))</f>
        <v>Monticello Banking Company - Monticello, KY</v>
      </c>
      <c r="M83" s="29">
        <f>IF(HLOOKUP('Peer Comparison Tool'!$E$6,[0]!DropdownData,K83+1,FALSE)=0,"",HLOOKUP('Peer Comparison Tool'!$E$6,[0]!DropdownData,K83+1,FALSE))</f>
        <v>1007370</v>
      </c>
      <c r="N83" s="27">
        <v>74</v>
      </c>
      <c r="O83" s="28" t="str">
        <f>IF(HLOOKUP('Peer Comparison Tool'!$G$6,StateDropdownData,N83+1,FALSE)=0,"",HLOOKUP('Peer Comparison Tool'!$G$6,StateDropdownData,N83+1,FALSE))</f>
        <v>Millennium Bank - Chattanooga, TN</v>
      </c>
      <c r="P83" s="29">
        <f>IF(HLOOKUP('Peer Comparison Tool'!$G$6,DropdownData,N83+1,FALSE)=0,"",HLOOKUP('Peer Comparison Tool'!$G$6,DropdownData,N83+1,FALSE))</f>
        <v>4050668</v>
      </c>
      <c r="Q83" s="27">
        <v>74</v>
      </c>
      <c r="R83" s="28" t="str">
        <f>IF(HLOOKUP('Peer Comparison Tool'!$I$6,StateDropdownData,Q83+1,FALSE)=0,"",HLOOKUP('Peer Comparison Tool'!$I$6,StateDropdownData,Q83+1,FALSE))</f>
        <v>The Bippus State Bank - Huntington, IN</v>
      </c>
      <c r="S83" s="29">
        <f>IF(HLOOKUP('Peer Comparison Tool'!$I$6,DropdownData,Q83+1,FALSE)=0,"",HLOOKUP('Peer Comparison Tool'!$I$6,DropdownData,Q83+1,FALSE))</f>
        <v>1009471</v>
      </c>
      <c r="T83" s="5">
        <f t="shared" si="4862"/>
        <v>1009330</v>
      </c>
      <c r="U83" s="5" t="str">
        <f t="shared" si="4862"/>
        <v/>
      </c>
      <c r="V83" s="5" t="str">
        <f t="shared" si="4862"/>
        <v/>
      </c>
      <c r="W83" s="5">
        <f t="shared" si="4862"/>
        <v>1005218</v>
      </c>
      <c r="X83" s="5">
        <f t="shared" si="4862"/>
        <v>1002451</v>
      </c>
      <c r="Y83" s="5" t="str">
        <f t="shared" si="4862"/>
        <v/>
      </c>
      <c r="Z83" s="5" t="str">
        <f t="shared" si="4862"/>
        <v/>
      </c>
      <c r="AA83" s="5" t="str">
        <f t="shared" si="4862"/>
        <v/>
      </c>
      <c r="AB83" s="5">
        <f t="shared" si="4862"/>
        <v>4072334</v>
      </c>
      <c r="AC83" s="5">
        <f t="shared" si="4862"/>
        <v>4057375</v>
      </c>
      <c r="AD83" s="5" t="str">
        <f t="shared" si="4863"/>
        <v/>
      </c>
      <c r="AE83" s="5" t="str">
        <f t="shared" si="4863"/>
        <v/>
      </c>
      <c r="AF83" s="5">
        <f t="shared" si="4863"/>
        <v>1023939</v>
      </c>
      <c r="AG83" s="5">
        <f t="shared" si="4863"/>
        <v>1009471</v>
      </c>
      <c r="AH83" s="5">
        <f t="shared" si="4863"/>
        <v>1008598</v>
      </c>
      <c r="AI83" s="5">
        <f t="shared" si="4863"/>
        <v>1014331</v>
      </c>
      <c r="AJ83" s="5">
        <f t="shared" si="4863"/>
        <v>1007370</v>
      </c>
      <c r="AK83" s="5">
        <f t="shared" si="4863"/>
        <v>1016322</v>
      </c>
      <c r="AL83" s="5" t="str">
        <f t="shared" si="4863"/>
        <v/>
      </c>
      <c r="AM83" s="5" t="str">
        <f t="shared" si="4863"/>
        <v/>
      </c>
      <c r="AN83" s="5">
        <f t="shared" si="4864"/>
        <v>1011500</v>
      </c>
      <c r="AO83" s="5">
        <f t="shared" si="4864"/>
        <v>1007004</v>
      </c>
      <c r="AP83" s="5">
        <f t="shared" si="4864"/>
        <v>1015668</v>
      </c>
      <c r="AQ83" s="5" t="str">
        <f t="shared" si="4864"/>
        <v/>
      </c>
      <c r="AR83" s="5">
        <f t="shared" si="4864"/>
        <v>1007368</v>
      </c>
      <c r="AS83" s="5" t="str">
        <f t="shared" si="4864"/>
        <v/>
      </c>
      <c r="AT83" s="5">
        <f t="shared" si="4864"/>
        <v>1007603</v>
      </c>
      <c r="AU83" s="5" t="str">
        <f t="shared" si="4864"/>
        <v/>
      </c>
      <c r="AV83" s="5" t="str">
        <f t="shared" si="4864"/>
        <v/>
      </c>
      <c r="AW83" s="5" t="str">
        <f t="shared" si="4864"/>
        <v/>
      </c>
      <c r="AX83" s="5" t="str">
        <f t="shared" si="4865"/>
        <v/>
      </c>
      <c r="AY83" s="5">
        <f t="shared" si="4865"/>
        <v>4135651</v>
      </c>
      <c r="AZ83" s="5" t="str">
        <f t="shared" si="4865"/>
        <v/>
      </c>
      <c r="BA83" s="5" t="str">
        <f t="shared" si="4865"/>
        <v/>
      </c>
      <c r="BB83" s="5">
        <f t="shared" si="4865"/>
        <v>4053215</v>
      </c>
      <c r="BC83" s="5">
        <f t="shared" si="4865"/>
        <v>1015856</v>
      </c>
      <c r="BD83" s="5" t="str">
        <f t="shared" si="4865"/>
        <v/>
      </c>
      <c r="BE83" s="5">
        <f t="shared" si="4865"/>
        <v>1016309</v>
      </c>
      <c r="BF83" s="5" t="str">
        <f t="shared" si="4865"/>
        <v/>
      </c>
      <c r="BG83" s="5" t="str">
        <f t="shared" si="4865"/>
        <v/>
      </c>
      <c r="BH83" s="5" t="str">
        <f t="shared" si="4866"/>
        <v/>
      </c>
      <c r="BI83" s="5">
        <f t="shared" si="4866"/>
        <v>4050668</v>
      </c>
      <c r="BJ83" s="5">
        <f t="shared" si="4866"/>
        <v>1011639</v>
      </c>
      <c r="BK83" s="5" t="str">
        <f t="shared" si="4866"/>
        <v/>
      </c>
      <c r="BL83" s="5" t="str">
        <f t="shared" si="4866"/>
        <v/>
      </c>
      <c r="BM83" s="5" t="str">
        <f t="shared" si="4866"/>
        <v/>
      </c>
      <c r="BN83" s="5" t="str">
        <f t="shared" si="4866"/>
        <v/>
      </c>
      <c r="BO83" s="5" t="str">
        <f t="shared" si="4866"/>
        <v/>
      </c>
      <c r="BP83" s="5">
        <f t="shared" si="4866"/>
        <v>1012354</v>
      </c>
      <c r="BQ83" s="5" t="str">
        <f t="shared" si="4866"/>
        <v/>
      </c>
      <c r="BR83" s="5"/>
      <c r="BT83" s="5" t="str">
        <f t="shared" si="4813"/>
        <v>Robertson Banking Company - Demopolis, AL</v>
      </c>
      <c r="BU83" s="5" t="str">
        <f t="shared" si="4814"/>
        <v/>
      </c>
      <c r="BV83" s="5" t="str">
        <f t="shared" si="4815"/>
        <v/>
      </c>
      <c r="BW83" s="5" t="str">
        <f t="shared" si="4816"/>
        <v>Union Bank - Mena, AR</v>
      </c>
      <c r="BX83" s="5" t="str">
        <f t="shared" si="4817"/>
        <v>First Federal Savings and Loan Association of San Rafael - San Rafael, CA</v>
      </c>
      <c r="BY83" s="5" t="str">
        <f t="shared" si="4818"/>
        <v/>
      </c>
      <c r="BZ83" s="5" t="str">
        <f t="shared" si="4819"/>
        <v/>
      </c>
      <c r="CA83" s="5" t="str">
        <f t="shared" si="4820"/>
        <v/>
      </c>
      <c r="CB83" s="5" t="str">
        <f t="shared" si="4821"/>
        <v>MEMBERS Trust Company - Tampa, FL</v>
      </c>
      <c r="CC83" s="5" t="str">
        <f t="shared" si="4822"/>
        <v>Guardian Bank - Valdosta, GA</v>
      </c>
      <c r="CD83" s="5" t="str">
        <f t="shared" si="4823"/>
        <v/>
      </c>
      <c r="CE83" s="5" t="str">
        <f t="shared" si="4824"/>
        <v/>
      </c>
      <c r="CF83" s="5" t="str">
        <f t="shared" si="4825"/>
        <v>Community Bank of Elmhurst - Elmhurst, IL</v>
      </c>
      <c r="CG83" s="5" t="str">
        <f t="shared" si="4826"/>
        <v>The Bippus State Bank - Huntington, IN</v>
      </c>
      <c r="CH83" s="5" t="str">
        <f t="shared" si="4827"/>
        <v>Farmers Savings Bank &amp; Trust - Traer, IA</v>
      </c>
      <c r="CI83" s="5" t="str">
        <f t="shared" si="4828"/>
        <v>Flint Hills Bank - Eskridge, KS</v>
      </c>
      <c r="CJ83" s="5" t="str">
        <f t="shared" si="4829"/>
        <v>Monticello Banking Company - Monticello, KY</v>
      </c>
      <c r="CK83" s="5" t="str">
        <f t="shared" si="4830"/>
        <v>M C Bank &amp; Trust Company - Morgan City, LA</v>
      </c>
      <c r="CL83" s="5" t="str">
        <f t="shared" si="4831"/>
        <v/>
      </c>
      <c r="CM83" s="5" t="str">
        <f t="shared" si="4832"/>
        <v/>
      </c>
      <c r="CN83" s="5" t="str">
        <f t="shared" si="4833"/>
        <v>PeoplesBank - Holyoke, MA</v>
      </c>
      <c r="CO83" s="5" t="str">
        <f t="shared" si="4834"/>
        <v>Upper Peninsula State Bank - Escanaba, MI</v>
      </c>
      <c r="CP83" s="5" t="str">
        <f t="shared" si="4835"/>
        <v>First Security Bank - Hendricks - Hendricks, MN</v>
      </c>
      <c r="CQ83" s="5" t="str">
        <f t="shared" si="4836"/>
        <v/>
      </c>
      <c r="CR83" s="5" t="str">
        <f t="shared" si="4837"/>
        <v>Farmers and Merchants Bank of St. Clair - Saint Clair, MO</v>
      </c>
      <c r="CS83" s="5" t="str">
        <f t="shared" si="4838"/>
        <v/>
      </c>
      <c r="CT83" s="5" t="str">
        <f t="shared" si="4839"/>
        <v>First State Bank - Hordville, NE</v>
      </c>
      <c r="CU83" s="5" t="str">
        <f t="shared" si="4840"/>
        <v/>
      </c>
      <c r="CV83" s="5" t="str">
        <f t="shared" si="4841"/>
        <v/>
      </c>
      <c r="CW83" s="5" t="str">
        <f t="shared" si="4842"/>
        <v/>
      </c>
      <c r="CX83" s="5" t="str">
        <f t="shared" si="4843"/>
        <v/>
      </c>
      <c r="CY83" s="5" t="str">
        <f t="shared" si="4844"/>
        <v>Deutsche Bank Trust Company, National Association - New York, NY</v>
      </c>
      <c r="CZ83" s="5" t="str">
        <f t="shared" si="4845"/>
        <v/>
      </c>
      <c r="DA83" s="5" t="str">
        <f t="shared" si="4846"/>
        <v/>
      </c>
      <c r="DB83" s="5" t="str">
        <f t="shared" si="4847"/>
        <v>Settlers Bank - Marietta, OH</v>
      </c>
      <c r="DC83" s="5" t="str">
        <f t="shared" si="4848"/>
        <v>First State Bank - Watonga, OK</v>
      </c>
      <c r="DD83" s="5" t="str">
        <f t="shared" si="4849"/>
        <v/>
      </c>
      <c r="DE83" s="5" t="str">
        <f t="shared" si="4850"/>
        <v>Northwest Bank - Warren, PA</v>
      </c>
      <c r="DF83" s="5" t="str">
        <f t="shared" si="4851"/>
        <v/>
      </c>
      <c r="DG83" s="5" t="str">
        <f t="shared" si="4852"/>
        <v/>
      </c>
      <c r="DH83" s="5" t="str">
        <f t="shared" si="4853"/>
        <v/>
      </c>
      <c r="DI83" s="5" t="str">
        <f t="shared" si="4854"/>
        <v>Millennium Bank - Chattanooga, TN</v>
      </c>
      <c r="DJ83" s="5" t="str">
        <f t="shared" si="4855"/>
        <v>Commerce Bank - Laredo, TX</v>
      </c>
      <c r="DK83" s="5" t="str">
        <f t="shared" si="4856"/>
        <v/>
      </c>
      <c r="DL83" s="5" t="str">
        <f t="shared" si="4857"/>
        <v/>
      </c>
      <c r="DM83" s="5" t="str">
        <f t="shared" si="4858"/>
        <v/>
      </c>
      <c r="DN83" s="5" t="str">
        <f t="shared" si="4859"/>
        <v/>
      </c>
      <c r="DO83" s="5" t="str">
        <f t="shared" si="4860"/>
        <v/>
      </c>
      <c r="DP83" s="5" t="str">
        <f t="shared" si="4861"/>
        <v>Highland State Bank - Highland, WI</v>
      </c>
      <c r="DQ83" s="5" t="str">
        <f t="shared" si="4796"/>
        <v/>
      </c>
    </row>
    <row r="84" spans="1:121" x14ac:dyDescent="0.25">
      <c r="A84">
        <v>83</v>
      </c>
      <c r="B84" s="5">
        <v>4101384</v>
      </c>
      <c r="C84" t="str">
        <f t="shared" si="4807"/>
        <v>SouthPoint Bank - Birmingham, AL</v>
      </c>
      <c r="D84" s="21" t="s">
        <v>1840</v>
      </c>
      <c r="E84" s="19" t="s">
        <v>2804</v>
      </c>
      <c r="F84" s="19" t="s">
        <v>2805</v>
      </c>
      <c r="G84" s="19"/>
      <c r="K84" s="27">
        <v>75</v>
      </c>
      <c r="L84" s="28" t="str">
        <f>IF(HLOOKUP('Peer Comparison Tool'!$E$6,StateDropdownData,K84+1,FALSE)=0,"",HLOOKUP('Peer Comparison Tool'!$E$6,StateDropdownData,K84+1,FALSE))</f>
        <v>Morgantown Bank &amp; Trust Company, Incorporated - Morgantown, KY</v>
      </c>
      <c r="M84" s="29">
        <f>IF(HLOOKUP('Peer Comparison Tool'!$E$6,[0]!DropdownData,K84+1,FALSE)=0,"",HLOOKUP('Peer Comparison Tool'!$E$6,[0]!DropdownData,K84+1,FALSE))</f>
        <v>1008150</v>
      </c>
      <c r="N84" s="27">
        <v>75</v>
      </c>
      <c r="O84" s="28" t="str">
        <f>IF(HLOOKUP('Peer Comparison Tool'!$G$6,StateDropdownData,N84+1,FALSE)=0,"",HLOOKUP('Peer Comparison Tool'!$G$6,StateDropdownData,N84+1,FALSE))</f>
        <v>Mountain Commerce Bank - Knoxville, TN</v>
      </c>
      <c r="P84" s="29">
        <f>IF(HLOOKUP('Peer Comparison Tool'!$G$6,DropdownData,N84+1,FALSE)=0,"",HLOOKUP('Peer Comparison Tool'!$G$6,DropdownData,N84+1,FALSE))</f>
        <v>1016507</v>
      </c>
      <c r="Q84" s="27">
        <v>75</v>
      </c>
      <c r="R84" s="28" t="str">
        <f>IF(HLOOKUP('Peer Comparison Tool'!$I$6,StateDropdownData,Q84+1,FALSE)=0,"",HLOOKUP('Peer Comparison Tool'!$I$6,StateDropdownData,Q84+1,FALSE))</f>
        <v>The Fairmount State Bank - Fairmount, IN</v>
      </c>
      <c r="S84" s="29">
        <f>IF(HLOOKUP('Peer Comparison Tool'!$I$6,DropdownData,Q84+1,FALSE)=0,"",HLOOKUP('Peer Comparison Tool'!$I$6,DropdownData,Q84+1,FALSE))</f>
        <v>1010210</v>
      </c>
      <c r="T84" s="5">
        <f t="shared" si="4862"/>
        <v>4098177</v>
      </c>
      <c r="U84" s="5" t="str">
        <f t="shared" si="4862"/>
        <v/>
      </c>
      <c r="V84" s="5" t="str">
        <f t="shared" si="4862"/>
        <v/>
      </c>
      <c r="W84" s="5">
        <f t="shared" si="4862"/>
        <v>1004428</v>
      </c>
      <c r="X84" s="5">
        <f t="shared" si="4862"/>
        <v>4156308</v>
      </c>
      <c r="Y84" s="5" t="str">
        <f t="shared" si="4862"/>
        <v/>
      </c>
      <c r="Z84" s="5" t="str">
        <f t="shared" si="4862"/>
        <v/>
      </c>
      <c r="AA84" s="5" t="str">
        <f t="shared" si="4862"/>
        <v/>
      </c>
      <c r="AB84" s="5">
        <f t="shared" si="4862"/>
        <v>1981036</v>
      </c>
      <c r="AC84" s="5">
        <f t="shared" si="4862"/>
        <v>4101236</v>
      </c>
      <c r="AD84" s="5" t="str">
        <f t="shared" si="4863"/>
        <v/>
      </c>
      <c r="AE84" s="5" t="str">
        <f t="shared" si="4863"/>
        <v/>
      </c>
      <c r="AF84" s="5">
        <f t="shared" si="4863"/>
        <v>1007236</v>
      </c>
      <c r="AG84" s="5">
        <f t="shared" si="4863"/>
        <v>1010210</v>
      </c>
      <c r="AH84" s="5">
        <f t="shared" si="4863"/>
        <v>1006645</v>
      </c>
      <c r="AI84" s="5">
        <f t="shared" si="4863"/>
        <v>1013906</v>
      </c>
      <c r="AJ84" s="5">
        <f t="shared" si="4863"/>
        <v>1008150</v>
      </c>
      <c r="AK84" s="5">
        <f t="shared" si="4863"/>
        <v>1012311</v>
      </c>
      <c r="AL84" s="5" t="str">
        <f t="shared" si="4863"/>
        <v/>
      </c>
      <c r="AM84" s="5" t="str">
        <f t="shared" si="4863"/>
        <v/>
      </c>
      <c r="AN84" s="5">
        <f t="shared" si="4864"/>
        <v>1016271</v>
      </c>
      <c r="AO84" s="5">
        <f t="shared" si="4864"/>
        <v>1012791</v>
      </c>
      <c r="AP84" s="5">
        <f t="shared" si="4864"/>
        <v>1014633</v>
      </c>
      <c r="AQ84" s="5" t="str">
        <f t="shared" si="4864"/>
        <v/>
      </c>
      <c r="AR84" s="5">
        <f t="shared" si="4864"/>
        <v>1013171</v>
      </c>
      <c r="AS84" s="5" t="str">
        <f t="shared" si="4864"/>
        <v/>
      </c>
      <c r="AT84" s="5">
        <f t="shared" si="4864"/>
        <v>1010030</v>
      </c>
      <c r="AU84" s="5" t="str">
        <f t="shared" si="4864"/>
        <v/>
      </c>
      <c r="AV84" s="5" t="str">
        <f t="shared" si="4864"/>
        <v/>
      </c>
      <c r="AW84" s="5" t="str">
        <f t="shared" si="4864"/>
        <v/>
      </c>
      <c r="AX84" s="5" t="str">
        <f t="shared" si="4865"/>
        <v/>
      </c>
      <c r="AY84" s="5">
        <f t="shared" si="4865"/>
        <v>1004450</v>
      </c>
      <c r="AZ84" s="5" t="str">
        <f t="shared" si="4865"/>
        <v/>
      </c>
      <c r="BA84" s="5" t="str">
        <f t="shared" si="4865"/>
        <v/>
      </c>
      <c r="BB84" s="5">
        <f t="shared" si="4865"/>
        <v>4076858</v>
      </c>
      <c r="BC84" s="5">
        <f t="shared" si="4865"/>
        <v>1008085</v>
      </c>
      <c r="BD84" s="5" t="str">
        <f t="shared" si="4865"/>
        <v/>
      </c>
      <c r="BE84" s="5">
        <f t="shared" si="4865"/>
        <v>1008291</v>
      </c>
      <c r="BF84" s="5" t="str">
        <f t="shared" si="4865"/>
        <v/>
      </c>
      <c r="BG84" s="5" t="str">
        <f t="shared" si="4865"/>
        <v/>
      </c>
      <c r="BH84" s="5" t="str">
        <f t="shared" si="4866"/>
        <v/>
      </c>
      <c r="BI84" s="5">
        <f t="shared" si="4866"/>
        <v>1016507</v>
      </c>
      <c r="BJ84" s="5">
        <f t="shared" si="4866"/>
        <v>1006229</v>
      </c>
      <c r="BK84" s="5" t="str">
        <f t="shared" si="4866"/>
        <v/>
      </c>
      <c r="BL84" s="5" t="str">
        <f t="shared" si="4866"/>
        <v/>
      </c>
      <c r="BM84" s="5" t="str">
        <f t="shared" si="4866"/>
        <v/>
      </c>
      <c r="BN84" s="5" t="str">
        <f t="shared" si="4866"/>
        <v/>
      </c>
      <c r="BO84" s="5" t="str">
        <f t="shared" si="4866"/>
        <v/>
      </c>
      <c r="BP84" s="5">
        <f t="shared" si="4866"/>
        <v>1010507</v>
      </c>
      <c r="BQ84" s="5" t="str">
        <f t="shared" si="4866"/>
        <v/>
      </c>
      <c r="BR84" s="5"/>
      <c r="BT84" s="5" t="str">
        <f t="shared" si="4813"/>
        <v>ServisFirst Bank - Birmingham, AL</v>
      </c>
      <c r="BU84" s="5" t="str">
        <f t="shared" si="4814"/>
        <v/>
      </c>
      <c r="BV84" s="5" t="str">
        <f t="shared" si="4815"/>
        <v/>
      </c>
      <c r="BW84" s="5" t="str">
        <f t="shared" si="4816"/>
        <v>Union Bank &amp; Trust Company - Monticello, AR</v>
      </c>
      <c r="BX84" s="5" t="str">
        <f t="shared" si="4817"/>
        <v>First Foundation Bank - Irvine, CA</v>
      </c>
      <c r="BY84" s="5" t="str">
        <f t="shared" si="4818"/>
        <v/>
      </c>
      <c r="BZ84" s="5" t="str">
        <f t="shared" si="4819"/>
        <v/>
      </c>
      <c r="CA84" s="5" t="str">
        <f t="shared" si="4820"/>
        <v/>
      </c>
      <c r="CB84" s="5" t="str">
        <f t="shared" si="4821"/>
        <v>Natbank, National Association - Hollywood, FL</v>
      </c>
      <c r="CC84" s="5" t="str">
        <f t="shared" si="4822"/>
        <v>Legacy State Bank - Loganville, GA</v>
      </c>
      <c r="CD84" s="5" t="str">
        <f t="shared" si="4823"/>
        <v/>
      </c>
      <c r="CE84" s="5" t="str">
        <f t="shared" si="4824"/>
        <v/>
      </c>
      <c r="CF84" s="5" t="str">
        <f t="shared" si="4825"/>
        <v>Community Bank of Trenton - Trenton, IL</v>
      </c>
      <c r="CG84" s="5" t="str">
        <f t="shared" si="4826"/>
        <v>The Fairmount State Bank - Fairmount, IN</v>
      </c>
      <c r="CH84" s="5" t="str">
        <f t="shared" si="4827"/>
        <v>Farmers State Bank - Algona, IA</v>
      </c>
      <c r="CI84" s="5" t="str">
        <f t="shared" si="4828"/>
        <v>FNB Bank - Goodland, KS</v>
      </c>
      <c r="CJ84" s="5" t="str">
        <f t="shared" si="4829"/>
        <v>Morgantown Bank &amp; Trust Company, Incorporated - Morgantown, KY</v>
      </c>
      <c r="CK84" s="5" t="str">
        <f t="shared" si="4830"/>
        <v>Marion State Bank - Marion, LA</v>
      </c>
      <c r="CL84" s="5" t="str">
        <f t="shared" si="4831"/>
        <v/>
      </c>
      <c r="CM84" s="5" t="str">
        <f t="shared" si="4832"/>
        <v/>
      </c>
      <c r="CN84" s="5" t="str">
        <f t="shared" si="4833"/>
        <v>Pittsfield Co-operative Bank - Pittsfield, MA</v>
      </c>
      <c r="CO84" s="5" t="str">
        <f t="shared" si="4834"/>
        <v>West Michigan Community Bank - Hudsonville, MI</v>
      </c>
      <c r="CP84" s="5" t="str">
        <f t="shared" si="4835"/>
        <v>First Security Bank - Sleepy Eye - Sleepy Eye, MN</v>
      </c>
      <c r="CQ84" s="5" t="str">
        <f t="shared" si="4836"/>
        <v/>
      </c>
      <c r="CR84" s="5" t="str">
        <f t="shared" si="4837"/>
        <v>Farmers Bank of Lohman - Jefferson City, MO</v>
      </c>
      <c r="CS84" s="5" t="str">
        <f t="shared" si="4838"/>
        <v/>
      </c>
      <c r="CT84" s="5" t="str">
        <f t="shared" si="4839"/>
        <v>First State Bank - Farnam, NE</v>
      </c>
      <c r="CU84" s="5" t="str">
        <f t="shared" si="4840"/>
        <v/>
      </c>
      <c r="CV84" s="5" t="str">
        <f t="shared" si="4841"/>
        <v/>
      </c>
      <c r="CW84" s="5" t="str">
        <f t="shared" si="4842"/>
        <v/>
      </c>
      <c r="CX84" s="5" t="str">
        <f t="shared" si="4843"/>
        <v/>
      </c>
      <c r="CY84" s="5" t="str">
        <f t="shared" si="4844"/>
        <v>Dime Community Bank - Bridgehampton, NY</v>
      </c>
      <c r="CZ84" s="5" t="str">
        <f t="shared" si="4845"/>
        <v/>
      </c>
      <c r="DA84" s="5" t="str">
        <f t="shared" si="4846"/>
        <v/>
      </c>
      <c r="DB84" s="5" t="str">
        <f t="shared" si="4847"/>
        <v>Signature Bank, National Association - Toledo, OH</v>
      </c>
      <c r="DC84" s="5" t="str">
        <f t="shared" si="4848"/>
        <v>First State Bank in Temple - Temple, OK</v>
      </c>
      <c r="DD84" s="5" t="str">
        <f t="shared" si="4849"/>
        <v/>
      </c>
      <c r="DE84" s="5" t="str">
        <f t="shared" si="4850"/>
        <v>Orrstown Bank - Shippensburg, PA</v>
      </c>
      <c r="DF84" s="5" t="str">
        <f t="shared" si="4851"/>
        <v/>
      </c>
      <c r="DG84" s="5" t="str">
        <f t="shared" si="4852"/>
        <v/>
      </c>
      <c r="DH84" s="5" t="str">
        <f t="shared" si="4853"/>
        <v/>
      </c>
      <c r="DI84" s="5" t="str">
        <f t="shared" si="4854"/>
        <v>Mountain Commerce Bank - Knoxville, TN</v>
      </c>
      <c r="DJ84" s="5" t="str">
        <f t="shared" si="4855"/>
        <v>Commerce Bank Texas - Stockdale, TX</v>
      </c>
      <c r="DK84" s="5" t="str">
        <f t="shared" si="4856"/>
        <v/>
      </c>
      <c r="DL84" s="5" t="str">
        <f t="shared" si="4857"/>
        <v/>
      </c>
      <c r="DM84" s="5" t="str">
        <f t="shared" si="4858"/>
        <v/>
      </c>
      <c r="DN84" s="5" t="str">
        <f t="shared" si="4859"/>
        <v/>
      </c>
      <c r="DO84" s="5" t="str">
        <f t="shared" si="4860"/>
        <v/>
      </c>
      <c r="DP84" s="5" t="str">
        <f t="shared" si="4861"/>
        <v>Horicon Bank - Horicon, WI</v>
      </c>
      <c r="DQ84" s="5" t="str">
        <f t="shared" si="4796"/>
        <v/>
      </c>
    </row>
    <row r="85" spans="1:121" x14ac:dyDescent="0.25">
      <c r="A85">
        <v>84</v>
      </c>
      <c r="B85" s="5">
        <v>1008832</v>
      </c>
      <c r="C85" t="str">
        <f t="shared" si="4807"/>
        <v>State Bank &amp; Trust - Winfield, AL</v>
      </c>
      <c r="D85" s="21" t="s">
        <v>2107</v>
      </c>
      <c r="E85" s="19" t="s">
        <v>2826</v>
      </c>
      <c r="F85" s="19" t="s">
        <v>2805</v>
      </c>
      <c r="G85" s="19"/>
      <c r="K85" s="27">
        <v>76</v>
      </c>
      <c r="L85" s="28" t="str">
        <f>IF(HLOOKUP('Peer Comparison Tool'!$E$6,StateDropdownData,K85+1,FALSE)=0,"",HLOOKUP('Peer Comparison Tool'!$E$6,StateDropdownData,K85+1,FALSE))</f>
        <v>Owingsville Banking Company - Owingsville, KY</v>
      </c>
      <c r="M85" s="29">
        <f>IF(HLOOKUP('Peer Comparison Tool'!$E$6,[0]!DropdownData,K85+1,FALSE)=0,"",HLOOKUP('Peer Comparison Tool'!$E$6,[0]!DropdownData,K85+1,FALSE))</f>
        <v>1010076</v>
      </c>
      <c r="N85" s="27">
        <v>76</v>
      </c>
      <c r="O85" s="28" t="str">
        <f>IF(HLOOKUP('Peer Comparison Tool'!$G$6,StateDropdownData,N85+1,FALSE)=0,"",HLOOKUP('Peer Comparison Tool'!$G$6,StateDropdownData,N85+1,FALSE))</f>
        <v>Mountain Valley Bank - Dunlap, TN</v>
      </c>
      <c r="P85" s="29">
        <f>IF(HLOOKUP('Peer Comparison Tool'!$G$6,DropdownData,N85+1,FALSE)=0,"",HLOOKUP('Peer Comparison Tool'!$G$6,DropdownData,N85+1,FALSE))</f>
        <v>1012779</v>
      </c>
      <c r="Q85" s="27">
        <v>76</v>
      </c>
      <c r="R85" s="28" t="str">
        <f>IF(HLOOKUP('Peer Comparison Tool'!$I$6,StateDropdownData,Q85+1,FALSE)=0,"",HLOOKUP('Peer Comparison Tool'!$I$6,StateDropdownData,Q85+1,FALSE))</f>
        <v>The Farmers Bank, Frankfort, Indiana, Inc. - Frankfort, IN</v>
      </c>
      <c r="S85" s="29">
        <f>IF(HLOOKUP('Peer Comparison Tool'!$I$6,DropdownData,Q85+1,FALSE)=0,"",HLOOKUP('Peer Comparison Tool'!$I$6,DropdownData,Q85+1,FALSE))</f>
        <v>1009256</v>
      </c>
      <c r="T85" s="5">
        <f t="shared" si="4862"/>
        <v>123875005</v>
      </c>
      <c r="U85" s="5" t="str">
        <f t="shared" si="4862"/>
        <v/>
      </c>
      <c r="V85" s="5" t="str">
        <f t="shared" si="4862"/>
        <v/>
      </c>
      <c r="W85" s="5">
        <f t="shared" si="4862"/>
        <v>1002798</v>
      </c>
      <c r="X85" s="5">
        <f t="shared" si="4862"/>
        <v>4114003</v>
      </c>
      <c r="Y85" s="5" t="str">
        <f t="shared" si="4862"/>
        <v/>
      </c>
      <c r="Z85" s="5" t="str">
        <f t="shared" si="4862"/>
        <v/>
      </c>
      <c r="AA85" s="5" t="str">
        <f t="shared" si="4862"/>
        <v/>
      </c>
      <c r="AB85" s="5">
        <f t="shared" si="4862"/>
        <v>1010189</v>
      </c>
      <c r="AC85" s="5">
        <f t="shared" si="4862"/>
        <v>14407704</v>
      </c>
      <c r="AD85" s="5" t="str">
        <f t="shared" si="4863"/>
        <v/>
      </c>
      <c r="AE85" s="5" t="str">
        <f t="shared" si="4863"/>
        <v/>
      </c>
      <c r="AF85" s="5">
        <f t="shared" si="4863"/>
        <v>1007457</v>
      </c>
      <c r="AG85" s="5">
        <f t="shared" si="4863"/>
        <v>1009256</v>
      </c>
      <c r="AH85" s="5">
        <f t="shared" si="4863"/>
        <v>1010260</v>
      </c>
      <c r="AI85" s="5">
        <f t="shared" si="4863"/>
        <v>1006659</v>
      </c>
      <c r="AJ85" s="5">
        <f t="shared" si="4863"/>
        <v>1010076</v>
      </c>
      <c r="AK85" s="5">
        <f t="shared" si="4863"/>
        <v>1005791</v>
      </c>
      <c r="AL85" s="5" t="str">
        <f t="shared" si="4863"/>
        <v/>
      </c>
      <c r="AM85" s="5" t="str">
        <f t="shared" si="4863"/>
        <v/>
      </c>
      <c r="AN85" s="5">
        <f t="shared" si="4864"/>
        <v>1016398</v>
      </c>
      <c r="AO85" s="5">
        <f t="shared" si="4864"/>
        <v>1014257</v>
      </c>
      <c r="AP85" s="5">
        <f t="shared" si="4864"/>
        <v>1004435</v>
      </c>
      <c r="AQ85" s="5" t="str">
        <f t="shared" si="4864"/>
        <v/>
      </c>
      <c r="AR85" s="5">
        <f t="shared" si="4864"/>
        <v>1007836</v>
      </c>
      <c r="AS85" s="5" t="str">
        <f t="shared" si="4864"/>
        <v/>
      </c>
      <c r="AT85" s="5">
        <f t="shared" si="4864"/>
        <v>1014635</v>
      </c>
      <c r="AU85" s="5" t="str">
        <f t="shared" si="4864"/>
        <v/>
      </c>
      <c r="AV85" s="5" t="str">
        <f t="shared" si="4864"/>
        <v/>
      </c>
      <c r="AW85" s="5" t="str">
        <f t="shared" si="4864"/>
        <v/>
      </c>
      <c r="AX85" s="5" t="str">
        <f t="shared" si="4865"/>
        <v/>
      </c>
      <c r="AY85" s="5">
        <f t="shared" si="4865"/>
        <v>4830388</v>
      </c>
      <c r="AZ85" s="5" t="str">
        <f t="shared" si="4865"/>
        <v/>
      </c>
      <c r="BA85" s="5" t="str">
        <f t="shared" si="4865"/>
        <v/>
      </c>
      <c r="BB85" s="5">
        <f t="shared" si="4865"/>
        <v>1009118</v>
      </c>
      <c r="BC85" s="5">
        <f t="shared" si="4865"/>
        <v>1010333</v>
      </c>
      <c r="BD85" s="5" t="str">
        <f t="shared" si="4865"/>
        <v/>
      </c>
      <c r="BE85" s="5">
        <f t="shared" si="4865"/>
        <v>1008125</v>
      </c>
      <c r="BF85" s="5" t="str">
        <f t="shared" si="4865"/>
        <v/>
      </c>
      <c r="BG85" s="5" t="str">
        <f t="shared" si="4865"/>
        <v/>
      </c>
      <c r="BH85" s="5" t="str">
        <f t="shared" si="4866"/>
        <v/>
      </c>
      <c r="BI85" s="5">
        <f t="shared" si="4866"/>
        <v>1012779</v>
      </c>
      <c r="BJ85" s="5">
        <f t="shared" si="4866"/>
        <v>1014939</v>
      </c>
      <c r="BK85" s="5" t="str">
        <f t="shared" si="4866"/>
        <v/>
      </c>
      <c r="BL85" s="5" t="str">
        <f t="shared" si="4866"/>
        <v/>
      </c>
      <c r="BM85" s="5" t="str">
        <f t="shared" si="4866"/>
        <v/>
      </c>
      <c r="BN85" s="5" t="str">
        <f t="shared" si="4866"/>
        <v/>
      </c>
      <c r="BO85" s="5" t="str">
        <f t="shared" si="4866"/>
        <v/>
      </c>
      <c r="BP85" s="5">
        <f t="shared" si="4866"/>
        <v>1009745</v>
      </c>
      <c r="BQ85" s="5" t="str">
        <f t="shared" si="4866"/>
        <v/>
      </c>
      <c r="BR85" s="5"/>
      <c r="BT85" s="5" t="str">
        <f t="shared" si="4813"/>
        <v>Solutions Plus Bank - Albertville, AL</v>
      </c>
      <c r="BU85" s="5" t="str">
        <f t="shared" si="4814"/>
        <v/>
      </c>
      <c r="BV85" s="5" t="str">
        <f t="shared" si="4815"/>
        <v/>
      </c>
      <c r="BW85" s="5" t="str">
        <f t="shared" si="4816"/>
        <v>United Bank - Springdale, AR</v>
      </c>
      <c r="BX85" s="5" t="str">
        <f t="shared" si="4817"/>
        <v>First General Bank - Rowland Heights, CA</v>
      </c>
      <c r="BY85" s="5" t="str">
        <f t="shared" si="4818"/>
        <v/>
      </c>
      <c r="BZ85" s="5" t="str">
        <f t="shared" si="4819"/>
        <v/>
      </c>
      <c r="CA85" s="5" t="str">
        <f t="shared" si="4820"/>
        <v/>
      </c>
      <c r="CB85" s="5" t="str">
        <f t="shared" si="4821"/>
        <v>Newtek Bank, National Association - Miami, FL</v>
      </c>
      <c r="CC85" s="5" t="str">
        <f t="shared" si="4822"/>
        <v>Loyal Trust Bank - Johns Creek, GA</v>
      </c>
      <c r="CD85" s="5" t="str">
        <f t="shared" si="4823"/>
        <v/>
      </c>
      <c r="CE85" s="5" t="str">
        <f t="shared" si="4824"/>
        <v/>
      </c>
      <c r="CF85" s="5" t="str">
        <f t="shared" si="4825"/>
        <v>Community First Bank of the Heartland - Mount Vernon, IL</v>
      </c>
      <c r="CG85" s="5" t="str">
        <f t="shared" si="4826"/>
        <v>The Farmers Bank, Frankfort, Indiana, Inc. - Frankfort, IN</v>
      </c>
      <c r="CH85" s="5" t="str">
        <f t="shared" si="4827"/>
        <v>Farmers State Bank - Yale, IA</v>
      </c>
      <c r="CI85" s="5" t="str">
        <f t="shared" si="4828"/>
        <v>FNB Washington - Washington, KS</v>
      </c>
      <c r="CJ85" s="5" t="str">
        <f t="shared" si="4829"/>
        <v>Owingsville Banking Company - Owingsville, KY</v>
      </c>
      <c r="CK85" s="5" t="str">
        <f t="shared" si="4830"/>
        <v>Merchants &amp; Farmers Bank &amp; Trust Company - Leesville, LA</v>
      </c>
      <c r="CL85" s="5" t="str">
        <f t="shared" si="4831"/>
        <v/>
      </c>
      <c r="CM85" s="5" t="str">
        <f t="shared" si="4832"/>
        <v/>
      </c>
      <c r="CN85" s="5" t="str">
        <f t="shared" si="4833"/>
        <v>Reading Co-Operative Bank - Reading, MA</v>
      </c>
      <c r="CO85" s="5" t="str">
        <f t="shared" si="4834"/>
        <v>West Shore Bank - Ludington, MI</v>
      </c>
      <c r="CP85" s="5" t="str">
        <f t="shared" si="4835"/>
        <v>First Southeast Bank - Harmony, MN</v>
      </c>
      <c r="CQ85" s="5" t="str">
        <f t="shared" si="4836"/>
        <v/>
      </c>
      <c r="CR85" s="5" t="str">
        <f t="shared" si="4837"/>
        <v>Farmers Bank of Northern Missouri - Unionville, MO</v>
      </c>
      <c r="CS85" s="5" t="str">
        <f t="shared" si="4838"/>
        <v/>
      </c>
      <c r="CT85" s="5" t="str">
        <f t="shared" si="4839"/>
        <v>First State Bank - Randolph, NE</v>
      </c>
      <c r="CU85" s="5" t="str">
        <f t="shared" si="4840"/>
        <v/>
      </c>
      <c r="CV85" s="5" t="str">
        <f t="shared" si="4841"/>
        <v/>
      </c>
      <c r="CW85" s="5" t="str">
        <f t="shared" si="4842"/>
        <v/>
      </c>
      <c r="CX85" s="5" t="str">
        <f t="shared" si="4843"/>
        <v/>
      </c>
      <c r="CY85" s="5" t="str">
        <f t="shared" si="4844"/>
        <v>DNB Bank ASA, New York Branch - New York, NY</v>
      </c>
      <c r="CZ85" s="5" t="str">
        <f t="shared" si="4845"/>
        <v/>
      </c>
      <c r="DA85" s="5" t="str">
        <f t="shared" si="4846"/>
        <v/>
      </c>
      <c r="DB85" s="5" t="str">
        <f t="shared" si="4847"/>
        <v>Somerville Bank - Eaton, OH</v>
      </c>
      <c r="DC85" s="5" t="str">
        <f t="shared" si="4848"/>
        <v>First Summit Bank - Ryan, OK</v>
      </c>
      <c r="DD85" s="5" t="str">
        <f t="shared" si="4849"/>
        <v/>
      </c>
      <c r="DE85" s="5" t="str">
        <f t="shared" si="4850"/>
        <v>Penn Community Bank - Perkasie, PA</v>
      </c>
      <c r="DF85" s="5" t="str">
        <f t="shared" si="4851"/>
        <v/>
      </c>
      <c r="DG85" s="5" t="str">
        <f t="shared" si="4852"/>
        <v/>
      </c>
      <c r="DH85" s="5" t="str">
        <f t="shared" si="4853"/>
        <v/>
      </c>
      <c r="DI85" s="5" t="str">
        <f t="shared" si="4854"/>
        <v>Mountain Valley Bank - Dunlap, TN</v>
      </c>
      <c r="DJ85" s="5" t="str">
        <f t="shared" si="4855"/>
        <v>Commercial Bank of Texas, N.A. - Nacogdoches, TX</v>
      </c>
      <c r="DK85" s="5" t="str">
        <f t="shared" si="4856"/>
        <v/>
      </c>
      <c r="DL85" s="5" t="str">
        <f t="shared" si="4857"/>
        <v/>
      </c>
      <c r="DM85" s="5" t="str">
        <f t="shared" si="4858"/>
        <v/>
      </c>
      <c r="DN85" s="5" t="str">
        <f t="shared" si="4859"/>
        <v/>
      </c>
      <c r="DO85" s="5" t="str">
        <f t="shared" si="4860"/>
        <v/>
      </c>
      <c r="DP85" s="5" t="str">
        <f t="shared" si="4861"/>
        <v>Hustisford State Bank - Hustisford, WI</v>
      </c>
      <c r="DQ85" s="5" t="str">
        <f t="shared" si="4796"/>
        <v/>
      </c>
    </row>
    <row r="86" spans="1:121" x14ac:dyDescent="0.25">
      <c r="A86">
        <v>85</v>
      </c>
      <c r="B86" s="5">
        <v>1007219</v>
      </c>
      <c r="C86" t="str">
        <f t="shared" si="4807"/>
        <v>Sweet Water State Bank - Sweet Water, AL</v>
      </c>
      <c r="D86" s="21" t="s">
        <v>2732</v>
      </c>
      <c r="E86" s="19" t="s">
        <v>2874</v>
      </c>
      <c r="F86" s="19" t="s">
        <v>2805</v>
      </c>
      <c r="G86" s="19"/>
      <c r="K86" s="27">
        <v>77</v>
      </c>
      <c r="L86" s="28" t="str">
        <f>IF(HLOOKUP('Peer Comparison Tool'!$E$6,StateDropdownData,K86+1,FALSE)=0,"",HLOOKUP('Peer Comparison Tool'!$E$6,StateDropdownData,K86+1,FALSE))</f>
        <v>PBK Bank, Inc - Stanford, KY</v>
      </c>
      <c r="M86" s="29">
        <f>IF(HLOOKUP('Peer Comparison Tool'!$E$6,[0]!DropdownData,K86+1,FALSE)=0,"",HLOOKUP('Peer Comparison Tool'!$E$6,[0]!DropdownData,K86+1,FALSE))</f>
        <v>1005937</v>
      </c>
      <c r="N86" s="27">
        <v>77</v>
      </c>
      <c r="O86" s="28" t="str">
        <f>IF(HLOOKUP('Peer Comparison Tool'!$G$6,StateDropdownData,N86+1,FALSE)=0,"",HLOOKUP('Peer Comparison Tool'!$G$6,StateDropdownData,N86+1,FALSE))</f>
        <v>Newport Federal Bank - Newport, TN</v>
      </c>
      <c r="P86" s="29">
        <f>IF(HLOOKUP('Peer Comparison Tool'!$G$6,DropdownData,N86+1,FALSE)=0,"",HLOOKUP('Peer Comparison Tool'!$G$6,DropdownData,N86+1,FALSE))</f>
        <v>1001012</v>
      </c>
      <c r="Q86" s="27">
        <v>77</v>
      </c>
      <c r="R86" s="28" t="str">
        <f>IF(HLOOKUP('Peer Comparison Tool'!$I$6,StateDropdownData,Q86+1,FALSE)=0,"",HLOOKUP('Peer Comparison Tool'!$I$6,StateDropdownData,Q86+1,FALSE))</f>
        <v>The First National Bank of Monterey - Monterey, IN</v>
      </c>
      <c r="S86" s="29">
        <f>IF(HLOOKUP('Peer Comparison Tool'!$I$6,DropdownData,Q86+1,FALSE)=0,"",HLOOKUP('Peer Comparison Tool'!$I$6,DropdownData,Q86+1,FALSE))</f>
        <v>1004704</v>
      </c>
      <c r="T86" s="5">
        <f t="shared" si="4862"/>
        <v>4120252</v>
      </c>
      <c r="U86" s="5" t="str">
        <f t="shared" si="4862"/>
        <v/>
      </c>
      <c r="V86" s="5" t="str">
        <f t="shared" si="4862"/>
        <v/>
      </c>
      <c r="W86" s="5">
        <f t="shared" si="4862"/>
        <v>1013221</v>
      </c>
      <c r="X86" s="5">
        <f t="shared" si="4862"/>
        <v>1013648</v>
      </c>
      <c r="Y86" s="5" t="str">
        <f t="shared" si="4862"/>
        <v/>
      </c>
      <c r="Z86" s="5" t="str">
        <f t="shared" si="4862"/>
        <v/>
      </c>
      <c r="AA86" s="5" t="str">
        <f t="shared" si="4862"/>
        <v/>
      </c>
      <c r="AB86" s="5">
        <f t="shared" si="4862"/>
        <v>1012121</v>
      </c>
      <c r="AC86" s="5">
        <f t="shared" si="4862"/>
        <v>1006592</v>
      </c>
      <c r="AD86" s="5" t="str">
        <f t="shared" si="4863"/>
        <v/>
      </c>
      <c r="AE86" s="5" t="str">
        <f t="shared" si="4863"/>
        <v/>
      </c>
      <c r="AF86" s="5">
        <f t="shared" si="4863"/>
        <v>1013559</v>
      </c>
      <c r="AG86" s="5">
        <f t="shared" si="4863"/>
        <v>1004704</v>
      </c>
      <c r="AH86" s="5">
        <f t="shared" si="4863"/>
        <v>1010611</v>
      </c>
      <c r="AI86" s="5">
        <f t="shared" si="4863"/>
        <v>1010651</v>
      </c>
      <c r="AJ86" s="5">
        <f t="shared" si="4863"/>
        <v>1005937</v>
      </c>
      <c r="AK86" s="5">
        <f t="shared" si="4863"/>
        <v>9755248</v>
      </c>
      <c r="AL86" s="5" t="str">
        <f t="shared" si="4863"/>
        <v/>
      </c>
      <c r="AM86" s="5" t="str">
        <f t="shared" si="4863"/>
        <v/>
      </c>
      <c r="AN86" s="5">
        <f t="shared" si="4864"/>
        <v>1011489</v>
      </c>
      <c r="AO86" s="5" t="str">
        <f t="shared" si="4864"/>
        <v/>
      </c>
      <c r="AP86" s="5">
        <f t="shared" si="4864"/>
        <v>1005889</v>
      </c>
      <c r="AQ86" s="5" t="str">
        <f t="shared" si="4864"/>
        <v/>
      </c>
      <c r="AR86" s="5">
        <f t="shared" si="4864"/>
        <v>1013329</v>
      </c>
      <c r="AS86" s="5" t="str">
        <f t="shared" si="4864"/>
        <v/>
      </c>
      <c r="AT86" s="5">
        <f t="shared" si="4864"/>
        <v>1010155</v>
      </c>
      <c r="AU86" s="5" t="str">
        <f t="shared" si="4864"/>
        <v/>
      </c>
      <c r="AV86" s="5" t="str">
        <f t="shared" si="4864"/>
        <v/>
      </c>
      <c r="AW86" s="5" t="str">
        <f t="shared" si="4864"/>
        <v/>
      </c>
      <c r="AX86" s="5" t="str">
        <f t="shared" si="4865"/>
        <v/>
      </c>
      <c r="AY86" s="5">
        <f t="shared" si="4865"/>
        <v>4334751</v>
      </c>
      <c r="AZ86" s="5" t="str">
        <f t="shared" si="4865"/>
        <v/>
      </c>
      <c r="BA86" s="5" t="str">
        <f t="shared" si="4865"/>
        <v/>
      </c>
      <c r="BB86" s="5">
        <f t="shared" si="4865"/>
        <v>1001458</v>
      </c>
      <c r="BC86" s="5">
        <f t="shared" si="4865"/>
        <v>1008847</v>
      </c>
      <c r="BD86" s="5" t="str">
        <f t="shared" si="4865"/>
        <v/>
      </c>
      <c r="BE86" s="5">
        <f t="shared" si="4865"/>
        <v>1013915</v>
      </c>
      <c r="BF86" s="5" t="str">
        <f t="shared" si="4865"/>
        <v/>
      </c>
      <c r="BG86" s="5" t="str">
        <f t="shared" si="4865"/>
        <v/>
      </c>
      <c r="BH86" s="5" t="str">
        <f t="shared" si="4866"/>
        <v/>
      </c>
      <c r="BI86" s="5">
        <f t="shared" si="4866"/>
        <v>1001012</v>
      </c>
      <c r="BJ86" s="5">
        <f t="shared" si="4866"/>
        <v>1013774</v>
      </c>
      <c r="BK86" s="5" t="str">
        <f t="shared" si="4866"/>
        <v/>
      </c>
      <c r="BL86" s="5" t="str">
        <f t="shared" si="4866"/>
        <v/>
      </c>
      <c r="BM86" s="5" t="str">
        <f t="shared" si="4866"/>
        <v/>
      </c>
      <c r="BN86" s="5" t="str">
        <f t="shared" si="4866"/>
        <v/>
      </c>
      <c r="BO86" s="5" t="str">
        <f t="shared" si="4866"/>
        <v/>
      </c>
      <c r="BP86" s="5">
        <f t="shared" si="4866"/>
        <v>1006090</v>
      </c>
      <c r="BQ86" s="5" t="str">
        <f t="shared" si="4866"/>
        <v/>
      </c>
      <c r="BR86" s="5"/>
      <c r="BT86" s="5" t="str">
        <f t="shared" si="4813"/>
        <v>Southern Independent Bank - Opp, AL</v>
      </c>
      <c r="BU86" s="5" t="str">
        <f t="shared" si="4814"/>
        <v/>
      </c>
      <c r="BV86" s="5" t="str">
        <f t="shared" si="4815"/>
        <v/>
      </c>
      <c r="BW86" s="5" t="str">
        <f t="shared" si="4816"/>
        <v>Warren Bank and Trust Company - Warren, AR</v>
      </c>
      <c r="BX86" s="5" t="str">
        <f t="shared" si="4817"/>
        <v>First Northern Bank of Dixon - Dixon, CA</v>
      </c>
      <c r="BY86" s="5" t="str">
        <f t="shared" si="4818"/>
        <v/>
      </c>
      <c r="BZ86" s="5" t="str">
        <f t="shared" si="4819"/>
        <v/>
      </c>
      <c r="CA86" s="5" t="str">
        <f t="shared" si="4820"/>
        <v/>
      </c>
      <c r="CB86" s="5" t="str">
        <f t="shared" si="4821"/>
        <v>Ocean Bank - Miami, FL</v>
      </c>
      <c r="CC86" s="5" t="str">
        <f t="shared" si="4822"/>
        <v>Magnolia State Bank - Eastman, GA</v>
      </c>
      <c r="CD86" s="5" t="str">
        <f t="shared" si="4823"/>
        <v/>
      </c>
      <c r="CE86" s="5" t="str">
        <f t="shared" si="4824"/>
        <v/>
      </c>
      <c r="CF86" s="5" t="str">
        <f t="shared" si="4825"/>
        <v>Community National Bank in Monmouth - Monmouth, IL</v>
      </c>
      <c r="CG86" s="5" t="str">
        <f t="shared" si="4826"/>
        <v>The First National Bank of Monterey - Monterey, IN</v>
      </c>
      <c r="CH86" s="5" t="str">
        <f t="shared" si="4827"/>
        <v>Farmers State Bank - Mason City, IA</v>
      </c>
      <c r="CI86" s="5" t="str">
        <f t="shared" si="4828"/>
        <v>Ford County State Bank - Spearville, KS</v>
      </c>
      <c r="CJ86" s="5" t="str">
        <f t="shared" si="4829"/>
        <v>PBK Bank, Inc - Stanford, KY</v>
      </c>
      <c r="CK86" s="5" t="str">
        <f t="shared" si="4830"/>
        <v>Metairie Bank &amp; Trust Company - Metairie, LA</v>
      </c>
      <c r="CL86" s="5" t="str">
        <f t="shared" si="4831"/>
        <v/>
      </c>
      <c r="CM86" s="5" t="str">
        <f t="shared" si="4832"/>
        <v/>
      </c>
      <c r="CN86" s="5" t="str">
        <f t="shared" si="4833"/>
        <v>Rockland Trust Company - Rockland, MA</v>
      </c>
      <c r="CO86" s="5" t="str">
        <f t="shared" si="4834"/>
        <v/>
      </c>
      <c r="CP86" s="5" t="str">
        <f t="shared" si="4835"/>
        <v>First State Bank and Trust - Bayport, MN</v>
      </c>
      <c r="CQ86" s="5" t="str">
        <f t="shared" si="4836"/>
        <v/>
      </c>
      <c r="CR86" s="5" t="str">
        <f t="shared" si="4837"/>
        <v>Farmers State Bank - Cameron, MO</v>
      </c>
      <c r="CS86" s="5" t="str">
        <f t="shared" si="4838"/>
        <v/>
      </c>
      <c r="CT86" s="5" t="str">
        <f t="shared" si="4839"/>
        <v>First State Bank Nebraska - Lincoln, NE</v>
      </c>
      <c r="CU86" s="5" t="str">
        <f t="shared" si="4840"/>
        <v/>
      </c>
      <c r="CV86" s="5" t="str">
        <f t="shared" si="4841"/>
        <v/>
      </c>
      <c r="CW86" s="5" t="str">
        <f t="shared" si="4842"/>
        <v/>
      </c>
      <c r="CX86" s="5" t="str">
        <f t="shared" si="4843"/>
        <v/>
      </c>
      <c r="CY86" s="5" t="str">
        <f t="shared" si="4844"/>
        <v>DZ Bank AG Deutsche Zentra - New York Branch - New York, NY</v>
      </c>
      <c r="CZ86" s="5" t="str">
        <f t="shared" si="4845"/>
        <v/>
      </c>
      <c r="DA86" s="5" t="str">
        <f t="shared" si="4846"/>
        <v/>
      </c>
      <c r="DB86" s="5" t="str">
        <f t="shared" si="4847"/>
        <v>Southern Hills Community Bank - Leesburg, OH</v>
      </c>
      <c r="DC86" s="5" t="str">
        <f t="shared" si="4848"/>
        <v>First Texoma National Bank - Durant, OK</v>
      </c>
      <c r="DD86" s="5" t="str">
        <f t="shared" si="4849"/>
        <v/>
      </c>
      <c r="DE86" s="5" t="str">
        <f t="shared" si="4850"/>
        <v>PennCrest BANK - Altoona, PA</v>
      </c>
      <c r="DF86" s="5" t="str">
        <f t="shared" si="4851"/>
        <v/>
      </c>
      <c r="DG86" s="5" t="str">
        <f t="shared" si="4852"/>
        <v/>
      </c>
      <c r="DH86" s="5" t="str">
        <f t="shared" si="4853"/>
        <v/>
      </c>
      <c r="DI86" s="5" t="str">
        <f t="shared" si="4854"/>
        <v>Newport Federal Bank - Newport, TN</v>
      </c>
      <c r="DJ86" s="5" t="str">
        <f t="shared" si="4855"/>
        <v>Commercial National Bank of Texarkana - Texarkana, TX</v>
      </c>
      <c r="DK86" s="5" t="str">
        <f t="shared" si="4856"/>
        <v/>
      </c>
      <c r="DL86" s="5" t="str">
        <f t="shared" si="4857"/>
        <v/>
      </c>
      <c r="DM86" s="5" t="str">
        <f t="shared" si="4858"/>
        <v/>
      </c>
      <c r="DN86" s="5" t="str">
        <f t="shared" si="4859"/>
        <v/>
      </c>
      <c r="DO86" s="5" t="str">
        <f t="shared" si="4860"/>
        <v/>
      </c>
      <c r="DP86" s="5" t="str">
        <f t="shared" si="4861"/>
        <v>IncredibleBank - Wausau, WI</v>
      </c>
      <c r="DQ86" s="5" t="str">
        <f t="shared" si="4796"/>
        <v/>
      </c>
    </row>
    <row r="87" spans="1:121" x14ac:dyDescent="0.25">
      <c r="A87">
        <v>86</v>
      </c>
      <c r="B87" s="5">
        <v>1008784</v>
      </c>
      <c r="C87" t="str">
        <f t="shared" si="4807"/>
        <v>The Bank of Vernon - Vernon, AL</v>
      </c>
      <c r="D87" s="21" t="s">
        <v>9404</v>
      </c>
      <c r="E87" s="19" t="s">
        <v>2812</v>
      </c>
      <c r="F87" s="19" t="s">
        <v>2805</v>
      </c>
      <c r="G87" s="19"/>
      <c r="K87" s="27">
        <v>78</v>
      </c>
      <c r="L87" s="28" t="str">
        <f>IF(HLOOKUP('Peer Comparison Tool'!$E$6,StateDropdownData,K87+1,FALSE)=0,"",HLOOKUP('Peer Comparison Tool'!$E$6,StateDropdownData,K87+1,FALSE))</f>
        <v>PBT Bancorp - Hazard, KY</v>
      </c>
      <c r="M87" s="29">
        <f>IF(HLOOKUP('Peer Comparison Tool'!$E$6,[0]!DropdownData,K87+1,FALSE)=0,"",HLOOKUP('Peer Comparison Tool'!$E$6,[0]!DropdownData,K87+1,FALSE))</f>
        <v>1014028</v>
      </c>
      <c r="N87" s="27">
        <v>78</v>
      </c>
      <c r="O87" s="28" t="str">
        <f>IF(HLOOKUP('Peer Comparison Tool'!$G$6,StateDropdownData,N87+1,FALSE)=0,"",HLOOKUP('Peer Comparison Tool'!$G$6,StateDropdownData,N87+1,FALSE))</f>
        <v>One Bank of Tennessee - Cookeville, TN</v>
      </c>
      <c r="P87" s="29">
        <f>IF(HLOOKUP('Peer Comparison Tool'!$G$6,DropdownData,N87+1,FALSE)=0,"",HLOOKUP('Peer Comparison Tool'!$G$6,DropdownData,N87+1,FALSE))</f>
        <v>1005368</v>
      </c>
      <c r="Q87" s="27">
        <v>78</v>
      </c>
      <c r="R87" s="28" t="str">
        <f>IF(HLOOKUP('Peer Comparison Tool'!$I$6,StateDropdownData,Q87+1,FALSE)=0,"",HLOOKUP('Peer Comparison Tool'!$I$6,StateDropdownData,Q87+1,FALSE))</f>
        <v>The Fountain Trust Company - Covington, IN</v>
      </c>
      <c r="S87" s="29">
        <f>IF(HLOOKUP('Peer Comparison Tool'!$I$6,DropdownData,Q87+1,FALSE)=0,"",HLOOKUP('Peer Comparison Tool'!$I$6,DropdownData,Q87+1,FALSE))</f>
        <v>1005903</v>
      </c>
      <c r="T87" s="5">
        <f t="shared" si="4862"/>
        <v>4101384</v>
      </c>
      <c r="U87" s="5" t="str">
        <f t="shared" si="4862"/>
        <v/>
      </c>
      <c r="V87" s="5" t="str">
        <f t="shared" si="4862"/>
        <v/>
      </c>
      <c r="W87" s="5" t="str">
        <f t="shared" si="4862"/>
        <v/>
      </c>
      <c r="X87" s="5">
        <f t="shared" si="4862"/>
        <v>29633181</v>
      </c>
      <c r="Y87" s="5" t="str">
        <f t="shared" si="4862"/>
        <v/>
      </c>
      <c r="Z87" s="5" t="str">
        <f t="shared" si="4862"/>
        <v/>
      </c>
      <c r="AA87" s="5" t="str">
        <f t="shared" si="4862"/>
        <v/>
      </c>
      <c r="AB87" s="5">
        <f t="shared" si="4862"/>
        <v>4187722</v>
      </c>
      <c r="AC87" s="5">
        <f t="shared" si="4862"/>
        <v>4108039</v>
      </c>
      <c r="AD87" s="5" t="str">
        <f t="shared" si="4863"/>
        <v/>
      </c>
      <c r="AE87" s="5" t="str">
        <f t="shared" si="4863"/>
        <v/>
      </c>
      <c r="AF87" s="5">
        <f t="shared" si="4863"/>
        <v>1009447</v>
      </c>
      <c r="AG87" s="5">
        <f t="shared" si="4863"/>
        <v>1005903</v>
      </c>
      <c r="AH87" s="5">
        <f t="shared" si="4863"/>
        <v>1013238</v>
      </c>
      <c r="AI87" s="5">
        <f t="shared" si="4863"/>
        <v>1004074</v>
      </c>
      <c r="AJ87" s="5">
        <f t="shared" si="4863"/>
        <v>1014028</v>
      </c>
      <c r="AK87" s="5">
        <f t="shared" si="4863"/>
        <v>1000065</v>
      </c>
      <c r="AL87" s="5" t="str">
        <f t="shared" si="4863"/>
        <v/>
      </c>
      <c r="AM87" s="5" t="str">
        <f t="shared" si="4863"/>
        <v/>
      </c>
      <c r="AN87" s="5">
        <f t="shared" si="4864"/>
        <v>1002816</v>
      </c>
      <c r="AO87" s="5" t="str">
        <f t="shared" si="4864"/>
        <v/>
      </c>
      <c r="AP87" s="5">
        <f t="shared" si="4864"/>
        <v>1004922</v>
      </c>
      <c r="AQ87" s="5" t="str">
        <f t="shared" si="4864"/>
        <v/>
      </c>
      <c r="AR87" s="5">
        <f t="shared" si="4864"/>
        <v>1011572</v>
      </c>
      <c r="AS87" s="5" t="str">
        <f t="shared" si="4864"/>
        <v/>
      </c>
      <c r="AT87" s="5">
        <f t="shared" si="4864"/>
        <v>1010990</v>
      </c>
      <c r="AU87" s="5" t="str">
        <f t="shared" si="4864"/>
        <v/>
      </c>
      <c r="AV87" s="5" t="str">
        <f t="shared" si="4864"/>
        <v/>
      </c>
      <c r="AW87" s="5" t="str">
        <f t="shared" si="4864"/>
        <v/>
      </c>
      <c r="AX87" s="5" t="str">
        <f t="shared" si="4865"/>
        <v/>
      </c>
      <c r="AY87" s="5">
        <f t="shared" si="4865"/>
        <v>1005359</v>
      </c>
      <c r="AZ87" s="5" t="str">
        <f t="shared" si="4865"/>
        <v/>
      </c>
      <c r="BA87" s="5" t="str">
        <f t="shared" si="4865"/>
        <v/>
      </c>
      <c r="BB87" s="5">
        <f t="shared" si="4865"/>
        <v>1136018</v>
      </c>
      <c r="BC87" s="5">
        <f t="shared" si="4865"/>
        <v>1010291</v>
      </c>
      <c r="BD87" s="5" t="str">
        <f t="shared" si="4865"/>
        <v/>
      </c>
      <c r="BE87" s="5">
        <f t="shared" si="4865"/>
        <v>1006691</v>
      </c>
      <c r="BF87" s="5" t="str">
        <f t="shared" si="4865"/>
        <v/>
      </c>
      <c r="BG87" s="5" t="str">
        <f t="shared" si="4865"/>
        <v/>
      </c>
      <c r="BH87" s="5" t="str">
        <f t="shared" si="4866"/>
        <v/>
      </c>
      <c r="BI87" s="5">
        <f t="shared" si="4866"/>
        <v>1005368</v>
      </c>
      <c r="BJ87" s="5">
        <f t="shared" si="4866"/>
        <v>1016536</v>
      </c>
      <c r="BK87" s="5" t="str">
        <f t="shared" si="4866"/>
        <v/>
      </c>
      <c r="BL87" s="5" t="str">
        <f t="shared" si="4866"/>
        <v/>
      </c>
      <c r="BM87" s="5" t="str">
        <f t="shared" si="4866"/>
        <v/>
      </c>
      <c r="BN87" s="5" t="str">
        <f t="shared" si="4866"/>
        <v/>
      </c>
      <c r="BO87" s="5" t="str">
        <f t="shared" si="4866"/>
        <v/>
      </c>
      <c r="BP87" s="5">
        <f t="shared" si="4866"/>
        <v>1008940</v>
      </c>
      <c r="BQ87" s="5" t="str">
        <f t="shared" si="4866"/>
        <v/>
      </c>
      <c r="BR87" s="5"/>
      <c r="BT87" s="5" t="str">
        <f t="shared" si="4813"/>
        <v>SouthPoint Bank - Birmingham, AL</v>
      </c>
      <c r="BU87" s="5" t="str">
        <f t="shared" si="4814"/>
        <v/>
      </c>
      <c r="BV87" s="5" t="str">
        <f t="shared" si="4815"/>
        <v/>
      </c>
      <c r="BW87" s="5" t="str">
        <f t="shared" si="4816"/>
        <v/>
      </c>
      <c r="BX87" s="5" t="str">
        <f t="shared" si="4817"/>
        <v>First Pacific Bank - Whittier, CA</v>
      </c>
      <c r="BY87" s="5" t="str">
        <f t="shared" si="4818"/>
        <v/>
      </c>
      <c r="BZ87" s="5" t="str">
        <f t="shared" si="4819"/>
        <v/>
      </c>
      <c r="CA87" s="5" t="str">
        <f t="shared" si="4820"/>
        <v/>
      </c>
      <c r="CB87" s="5" t="str">
        <f t="shared" si="4821"/>
        <v>One Florida Bank - Orlando, FL</v>
      </c>
      <c r="CC87" s="5" t="str">
        <f t="shared" si="4822"/>
        <v>Metro City Bank - Doraville, GA</v>
      </c>
      <c r="CD87" s="5" t="str">
        <f t="shared" si="4823"/>
        <v/>
      </c>
      <c r="CE87" s="5" t="str">
        <f t="shared" si="4824"/>
        <v/>
      </c>
      <c r="CF87" s="5" t="str">
        <f t="shared" si="4825"/>
        <v>Community Partners Savings Bank - Salem, IL</v>
      </c>
      <c r="CG87" s="5" t="str">
        <f t="shared" si="4826"/>
        <v>The Fountain Trust Company - Covington, IN</v>
      </c>
      <c r="CH87" s="5" t="str">
        <f t="shared" si="4827"/>
        <v>Farmers State Bank - Lake View, IA</v>
      </c>
      <c r="CI87" s="5" t="str">
        <f t="shared" si="4828"/>
        <v>Fusion Bank - Larned, KS</v>
      </c>
      <c r="CJ87" s="5" t="str">
        <f t="shared" si="4829"/>
        <v>PBT Bancorp - Hazard, KY</v>
      </c>
      <c r="CK87" s="5" t="str">
        <f t="shared" si="4830"/>
        <v>Mutual Savings and Loan Association - Metairie, LA</v>
      </c>
      <c r="CL87" s="5" t="str">
        <f t="shared" si="4831"/>
        <v/>
      </c>
      <c r="CM87" s="5" t="str">
        <f t="shared" si="4832"/>
        <v/>
      </c>
      <c r="CN87" s="5" t="str">
        <f t="shared" si="4833"/>
        <v>Rollstone Bank &amp; Trust - Fitchburg, MA</v>
      </c>
      <c r="CO87" s="5" t="str">
        <f t="shared" si="4834"/>
        <v/>
      </c>
      <c r="CP87" s="5" t="str">
        <f t="shared" si="4835"/>
        <v>First State Bank Minnesota - Lake Park, MN</v>
      </c>
      <c r="CQ87" s="5" t="str">
        <f t="shared" si="4836"/>
        <v/>
      </c>
      <c r="CR87" s="5" t="str">
        <f t="shared" si="4837"/>
        <v>FCNB Bank - Steelville, MO</v>
      </c>
      <c r="CS87" s="5" t="str">
        <f t="shared" si="4838"/>
        <v/>
      </c>
      <c r="CT87" s="5" t="str">
        <f t="shared" si="4839"/>
        <v>First Tri-County Bank - Swanton, NE</v>
      </c>
      <c r="CU87" s="5" t="str">
        <f t="shared" si="4840"/>
        <v/>
      </c>
      <c r="CV87" s="5" t="str">
        <f t="shared" si="4841"/>
        <v/>
      </c>
      <c r="CW87" s="5" t="str">
        <f t="shared" si="4842"/>
        <v/>
      </c>
      <c r="CX87" s="5" t="str">
        <f t="shared" si="4843"/>
        <v/>
      </c>
      <c r="CY87" s="5" t="str">
        <f t="shared" si="4844"/>
        <v>Eastbank, National Association - New York, NY</v>
      </c>
      <c r="CZ87" s="5" t="str">
        <f t="shared" si="4845"/>
        <v/>
      </c>
      <c r="DA87" s="5" t="str">
        <f t="shared" si="4846"/>
        <v/>
      </c>
      <c r="DB87" s="5" t="str">
        <f t="shared" si="4847"/>
        <v>Spring Valley Bank - Wyoming, OH</v>
      </c>
      <c r="DC87" s="5" t="str">
        <f t="shared" si="4848"/>
        <v>First United Bank and Trust Company - Durant, OK</v>
      </c>
      <c r="DD87" s="5" t="str">
        <f t="shared" si="4849"/>
        <v/>
      </c>
      <c r="DE87" s="5" t="str">
        <f t="shared" si="4850"/>
        <v>Pennian Bank - Mifflintown, PA</v>
      </c>
      <c r="DF87" s="5" t="str">
        <f t="shared" si="4851"/>
        <v/>
      </c>
      <c r="DG87" s="5" t="str">
        <f t="shared" si="4852"/>
        <v/>
      </c>
      <c r="DH87" s="5" t="str">
        <f t="shared" si="4853"/>
        <v/>
      </c>
      <c r="DI87" s="5" t="str">
        <f t="shared" si="4854"/>
        <v>One Bank of Tennessee - Cookeville, TN</v>
      </c>
      <c r="DJ87" s="5" t="str">
        <f t="shared" si="4855"/>
        <v>Commercial State Bank - Palmer, TX</v>
      </c>
      <c r="DK87" s="5" t="str">
        <f t="shared" si="4856"/>
        <v/>
      </c>
      <c r="DL87" s="5" t="str">
        <f t="shared" si="4857"/>
        <v/>
      </c>
      <c r="DM87" s="5" t="str">
        <f t="shared" si="4858"/>
        <v/>
      </c>
      <c r="DN87" s="5" t="str">
        <f t="shared" si="4859"/>
        <v/>
      </c>
      <c r="DO87" s="5" t="str">
        <f t="shared" si="4860"/>
        <v/>
      </c>
      <c r="DP87" s="5" t="str">
        <f t="shared" si="4861"/>
        <v>Independence State Bank - Independence, WI</v>
      </c>
      <c r="DQ87" s="5" t="str">
        <f t="shared" si="4796"/>
        <v/>
      </c>
    </row>
    <row r="88" spans="1:121" x14ac:dyDescent="0.25">
      <c r="A88">
        <v>87</v>
      </c>
      <c r="B88" s="5">
        <v>1008678</v>
      </c>
      <c r="C88" t="str">
        <f t="shared" si="4807"/>
        <v>The Citizens Bank - Enterprise, AL</v>
      </c>
      <c r="D88" s="21" t="s">
        <v>9405</v>
      </c>
      <c r="E88" s="19" t="s">
        <v>2822</v>
      </c>
      <c r="F88" s="19" t="s">
        <v>2805</v>
      </c>
      <c r="G88" s="19"/>
      <c r="K88" s="27">
        <v>79</v>
      </c>
      <c r="L88" s="28" t="str">
        <f>IF(HLOOKUP('Peer Comparison Tool'!$E$6,StateDropdownData,K88+1,FALSE)=0,"",HLOOKUP('Peer Comparison Tool'!$E$6,StateDropdownData,K88+1,FALSE))</f>
        <v>Peoples Bank - Lebanon, KY</v>
      </c>
      <c r="M88" s="29">
        <f>IF(HLOOKUP('Peer Comparison Tool'!$E$6,[0]!DropdownData,K88+1,FALSE)=0,"",HLOOKUP('Peer Comparison Tool'!$E$6,[0]!DropdownData,K88+1,FALSE))</f>
        <v>1010389</v>
      </c>
      <c r="N88" s="27">
        <v>79</v>
      </c>
      <c r="O88" s="28" t="str">
        <f>IF(HLOOKUP('Peer Comparison Tool'!$G$6,StateDropdownData,N88+1,FALSE)=0,"",HLOOKUP('Peer Comparison Tool'!$G$6,StateDropdownData,N88+1,FALSE))</f>
        <v>Paragon Bank - Memphis, TN</v>
      </c>
      <c r="P88" s="29">
        <f>IF(HLOOKUP('Peer Comparison Tool'!$G$6,DropdownData,N88+1,FALSE)=0,"",HLOOKUP('Peer Comparison Tool'!$G$6,DropdownData,N88+1,FALSE))</f>
        <v>4094351</v>
      </c>
      <c r="Q88" s="27">
        <v>79</v>
      </c>
      <c r="R88" s="28" t="str">
        <f>IF(HLOOKUP('Peer Comparison Tool'!$I$6,StateDropdownData,Q88+1,FALSE)=0,"",HLOOKUP('Peer Comparison Tool'!$I$6,StateDropdownData,Q88+1,FALSE))</f>
        <v>The Friendship State Bank - Friendship, IN</v>
      </c>
      <c r="S88" s="29">
        <f>IF(HLOOKUP('Peer Comparison Tool'!$I$6,DropdownData,Q88+1,FALSE)=0,"",HLOOKUP('Peer Comparison Tool'!$I$6,DropdownData,Q88+1,FALSE))</f>
        <v>1009298</v>
      </c>
      <c r="T88" s="5">
        <f t="shared" si="4862"/>
        <v>1008832</v>
      </c>
      <c r="U88" s="5" t="str">
        <f t="shared" si="4862"/>
        <v/>
      </c>
      <c r="V88" s="5" t="str">
        <f t="shared" si="4862"/>
        <v/>
      </c>
      <c r="W88" s="5" t="str">
        <f t="shared" si="4862"/>
        <v/>
      </c>
      <c r="X88" s="5">
        <f t="shared" si="4862"/>
        <v>4051719</v>
      </c>
      <c r="Y88" s="5" t="str">
        <f t="shared" si="4862"/>
        <v/>
      </c>
      <c r="Z88" s="5" t="str">
        <f t="shared" si="4862"/>
        <v/>
      </c>
      <c r="AA88" s="5" t="str">
        <f t="shared" si="4862"/>
        <v/>
      </c>
      <c r="AB88" s="5">
        <f t="shared" si="4862"/>
        <v>4053572</v>
      </c>
      <c r="AC88" s="5">
        <f t="shared" si="4862"/>
        <v>1009261</v>
      </c>
      <c r="AD88" s="5" t="str">
        <f t="shared" si="4863"/>
        <v/>
      </c>
      <c r="AE88" s="5" t="str">
        <f t="shared" si="4863"/>
        <v/>
      </c>
      <c r="AF88" s="5">
        <f t="shared" si="4863"/>
        <v>1010402</v>
      </c>
      <c r="AG88" s="5">
        <f t="shared" si="4863"/>
        <v>1009298</v>
      </c>
      <c r="AH88" s="5">
        <f t="shared" si="4863"/>
        <v>1014360</v>
      </c>
      <c r="AI88" s="5">
        <f t="shared" si="4863"/>
        <v>1016132</v>
      </c>
      <c r="AJ88" s="5">
        <f t="shared" si="4863"/>
        <v>1010389</v>
      </c>
      <c r="AK88" s="5">
        <f t="shared" si="4863"/>
        <v>130981433</v>
      </c>
      <c r="AL88" s="5" t="str">
        <f t="shared" si="4863"/>
        <v/>
      </c>
      <c r="AM88" s="5" t="str">
        <f t="shared" si="4863"/>
        <v/>
      </c>
      <c r="AN88" s="5">
        <f t="shared" si="4864"/>
        <v>1011560</v>
      </c>
      <c r="AO88" s="5" t="str">
        <f t="shared" si="4864"/>
        <v/>
      </c>
      <c r="AP88" s="5">
        <f t="shared" si="4864"/>
        <v>1008559</v>
      </c>
      <c r="AQ88" s="5" t="str">
        <f t="shared" si="4864"/>
        <v/>
      </c>
      <c r="AR88" s="5">
        <f t="shared" si="4864"/>
        <v>1006164</v>
      </c>
      <c r="AS88" s="5" t="str">
        <f t="shared" si="4864"/>
        <v/>
      </c>
      <c r="AT88" s="5">
        <f t="shared" si="4864"/>
        <v>1006828</v>
      </c>
      <c r="AU88" s="5" t="str">
        <f t="shared" si="4864"/>
        <v/>
      </c>
      <c r="AV88" s="5" t="str">
        <f t="shared" si="4864"/>
        <v/>
      </c>
      <c r="AW88" s="5" t="str">
        <f t="shared" si="4864"/>
        <v/>
      </c>
      <c r="AX88" s="5" t="str">
        <f t="shared" si="4865"/>
        <v/>
      </c>
      <c r="AY88" s="5">
        <f t="shared" si="4865"/>
        <v>4092910</v>
      </c>
      <c r="AZ88" s="5" t="str">
        <f t="shared" si="4865"/>
        <v/>
      </c>
      <c r="BA88" s="5" t="str">
        <f t="shared" si="4865"/>
        <v/>
      </c>
      <c r="BB88" s="5">
        <f t="shared" si="4865"/>
        <v>1974068</v>
      </c>
      <c r="BC88" s="5">
        <f t="shared" si="4865"/>
        <v>1009300</v>
      </c>
      <c r="BD88" s="5" t="str">
        <f t="shared" si="4865"/>
        <v/>
      </c>
      <c r="BE88" s="5">
        <f t="shared" si="4865"/>
        <v>1007526</v>
      </c>
      <c r="BF88" s="5" t="str">
        <f t="shared" si="4865"/>
        <v/>
      </c>
      <c r="BG88" s="5" t="str">
        <f t="shared" si="4865"/>
        <v/>
      </c>
      <c r="BH88" s="5" t="str">
        <f t="shared" si="4866"/>
        <v/>
      </c>
      <c r="BI88" s="5">
        <f t="shared" si="4866"/>
        <v>4094351</v>
      </c>
      <c r="BJ88" s="5">
        <f t="shared" si="4866"/>
        <v>1011009</v>
      </c>
      <c r="BK88" s="5" t="str">
        <f t="shared" si="4866"/>
        <v/>
      </c>
      <c r="BL88" s="5" t="str">
        <f t="shared" si="4866"/>
        <v/>
      </c>
      <c r="BM88" s="5" t="str">
        <f t="shared" si="4866"/>
        <v/>
      </c>
      <c r="BN88" s="5" t="str">
        <f t="shared" si="4866"/>
        <v/>
      </c>
      <c r="BO88" s="5" t="str">
        <f t="shared" si="4866"/>
        <v/>
      </c>
      <c r="BP88" s="5">
        <f t="shared" si="4866"/>
        <v>1016522</v>
      </c>
      <c r="BQ88" s="5" t="str">
        <f t="shared" si="4866"/>
        <v/>
      </c>
      <c r="BR88" s="5"/>
      <c r="BT88" s="5" t="str">
        <f t="shared" si="4813"/>
        <v>State Bank &amp; Trust - Winfield, AL</v>
      </c>
      <c r="BU88" s="5" t="str">
        <f t="shared" si="4814"/>
        <v/>
      </c>
      <c r="BV88" s="5" t="str">
        <f t="shared" si="4815"/>
        <v/>
      </c>
      <c r="BW88" s="5" t="str">
        <f t="shared" si="4816"/>
        <v/>
      </c>
      <c r="BX88" s="5" t="str">
        <f t="shared" si="4817"/>
        <v>Five Star Bank - Roseville, CA</v>
      </c>
      <c r="BY88" s="5" t="str">
        <f t="shared" si="4818"/>
        <v/>
      </c>
      <c r="BZ88" s="5" t="str">
        <f t="shared" si="4819"/>
        <v/>
      </c>
      <c r="CA88" s="5" t="str">
        <f t="shared" si="4820"/>
        <v/>
      </c>
      <c r="CB88" s="5" t="str">
        <f t="shared" si="4821"/>
        <v>OptimumBank - Fort Lauderdale, FL</v>
      </c>
      <c r="CC88" s="5" t="str">
        <f t="shared" si="4822"/>
        <v>Morris Bank - Dublin, GA</v>
      </c>
      <c r="CD88" s="5" t="str">
        <f t="shared" si="4823"/>
        <v/>
      </c>
      <c r="CE88" s="5" t="str">
        <f t="shared" si="4824"/>
        <v/>
      </c>
      <c r="CF88" s="5" t="str">
        <f t="shared" si="4825"/>
        <v>Community Savings Bank - Chicago, IL</v>
      </c>
      <c r="CG88" s="5" t="str">
        <f t="shared" si="4826"/>
        <v>The Friendship State Bank - Friendship, IN</v>
      </c>
      <c r="CH88" s="5" t="str">
        <f t="shared" si="4827"/>
        <v>Farmers State Bank - Waterloo, IA</v>
      </c>
      <c r="CI88" s="5" t="str">
        <f t="shared" si="4828"/>
        <v>Garden Plain State Bank - Wichita, KS</v>
      </c>
      <c r="CJ88" s="5" t="str">
        <f t="shared" si="4829"/>
        <v>Peoples Bank - Lebanon, KY</v>
      </c>
      <c r="CK88" s="5" t="str">
        <f t="shared" si="4830"/>
        <v>NOLA Bank - New Orleans, LA</v>
      </c>
      <c r="CL88" s="5" t="str">
        <f t="shared" si="4831"/>
        <v/>
      </c>
      <c r="CM88" s="5" t="str">
        <f t="shared" si="4832"/>
        <v/>
      </c>
      <c r="CN88" s="5" t="str">
        <f t="shared" si="4833"/>
        <v>Salem Five Cents Savings Bank - Salem, MA</v>
      </c>
      <c r="CO88" s="5" t="str">
        <f t="shared" si="4834"/>
        <v/>
      </c>
      <c r="CP88" s="5" t="str">
        <f t="shared" si="4835"/>
        <v>First State Bank of Bigfork - Bigfork, MN</v>
      </c>
      <c r="CQ88" s="5" t="str">
        <f t="shared" si="4836"/>
        <v/>
      </c>
      <c r="CR88" s="5" t="str">
        <f t="shared" si="4837"/>
        <v>First Bank - Creve Coeur, MO</v>
      </c>
      <c r="CS88" s="5" t="str">
        <f t="shared" si="4838"/>
        <v/>
      </c>
      <c r="CT88" s="5" t="str">
        <f t="shared" si="4839"/>
        <v>First Westroads Bank, Inc. - Omaha, NE</v>
      </c>
      <c r="CU88" s="5" t="str">
        <f t="shared" si="4840"/>
        <v/>
      </c>
      <c r="CV88" s="5" t="str">
        <f t="shared" si="4841"/>
        <v/>
      </c>
      <c r="CW88" s="5" t="str">
        <f t="shared" si="4842"/>
        <v/>
      </c>
      <c r="CX88" s="5" t="str">
        <f t="shared" si="4843"/>
        <v/>
      </c>
      <c r="CY88" s="5" t="str">
        <f t="shared" si="4844"/>
        <v>Emigrant Mercantile Bank - New York, NY</v>
      </c>
      <c r="CZ88" s="5" t="str">
        <f t="shared" si="4845"/>
        <v/>
      </c>
      <c r="DA88" s="5" t="str">
        <f t="shared" si="4846"/>
        <v/>
      </c>
      <c r="DB88" s="5" t="str">
        <f t="shared" si="4847"/>
        <v>SSB Community Bank - Strasburg, OH</v>
      </c>
      <c r="DC88" s="5" t="str">
        <f t="shared" si="4848"/>
        <v>Firstar Bank - Sallisaw, OK</v>
      </c>
      <c r="DD88" s="5" t="str">
        <f t="shared" si="4849"/>
        <v/>
      </c>
      <c r="DE88" s="5" t="str">
        <f t="shared" si="4850"/>
        <v>Peoples Security Bank and Trust Company - Scranton, PA</v>
      </c>
      <c r="DF88" s="5" t="str">
        <f t="shared" si="4851"/>
        <v/>
      </c>
      <c r="DG88" s="5" t="str">
        <f t="shared" si="4852"/>
        <v/>
      </c>
      <c r="DH88" s="5" t="str">
        <f t="shared" si="4853"/>
        <v/>
      </c>
      <c r="DI88" s="5" t="str">
        <f t="shared" si="4854"/>
        <v>Paragon Bank - Memphis, TN</v>
      </c>
      <c r="DJ88" s="5" t="str">
        <f t="shared" si="4855"/>
        <v>Community Bank - Longview, TX</v>
      </c>
      <c r="DK88" s="5" t="str">
        <f t="shared" si="4856"/>
        <v/>
      </c>
      <c r="DL88" s="5" t="str">
        <f t="shared" si="4857"/>
        <v/>
      </c>
      <c r="DM88" s="5" t="str">
        <f t="shared" si="4858"/>
        <v/>
      </c>
      <c r="DN88" s="5" t="str">
        <f t="shared" si="4859"/>
        <v/>
      </c>
      <c r="DO88" s="5" t="str">
        <f t="shared" si="4860"/>
        <v/>
      </c>
      <c r="DP88" s="5" t="str">
        <f t="shared" si="4861"/>
        <v>Intercity State Bank - Schofield, WI</v>
      </c>
      <c r="DQ88" s="5" t="str">
        <f t="shared" si="4796"/>
        <v/>
      </c>
    </row>
    <row r="89" spans="1:121" x14ac:dyDescent="0.25">
      <c r="A89">
        <v>88</v>
      </c>
      <c r="B89" s="5">
        <v>1010996</v>
      </c>
      <c r="C89" t="str">
        <f t="shared" si="4807"/>
        <v>The Citizens Bank - Greensboro, AL</v>
      </c>
      <c r="D89" s="21" t="s">
        <v>9405</v>
      </c>
      <c r="E89" s="19" t="s">
        <v>2823</v>
      </c>
      <c r="F89" s="19" t="s">
        <v>2805</v>
      </c>
      <c r="G89" s="19"/>
      <c r="K89" s="27">
        <v>80</v>
      </c>
      <c r="L89" s="28" t="str">
        <f>IF(HLOOKUP('Peer Comparison Tool'!$E$6,StateDropdownData,K89+1,FALSE)=0,"",HLOOKUP('Peer Comparison Tool'!$E$6,StateDropdownData,K89+1,FALSE))</f>
        <v>Peoples Bank Mt Washington - Mount Washington, KY</v>
      </c>
      <c r="M89" s="29">
        <f>IF(HLOOKUP('Peer Comparison Tool'!$E$6,[0]!DropdownData,K89+1,FALSE)=0,"",HLOOKUP('Peer Comparison Tool'!$E$6,[0]!DropdownData,K89+1,FALSE))</f>
        <v>1007427</v>
      </c>
      <c r="N89" s="27">
        <v>80</v>
      </c>
      <c r="O89" s="28" t="str">
        <f>IF(HLOOKUP('Peer Comparison Tool'!$G$6,StateDropdownData,N89+1,FALSE)=0,"",HLOOKUP('Peer Comparison Tool'!$G$6,StateDropdownData,N89+1,FALSE))</f>
        <v>Patriot Bank - Millington, TN</v>
      </c>
      <c r="P89" s="29">
        <f>IF(HLOOKUP('Peer Comparison Tool'!$G$6,DropdownData,N89+1,FALSE)=0,"",HLOOKUP('Peer Comparison Tool'!$G$6,DropdownData,N89+1,FALSE))</f>
        <v>4073807</v>
      </c>
      <c r="Q89" s="27">
        <v>80</v>
      </c>
      <c r="R89" s="28" t="str">
        <f>IF(HLOOKUP('Peer Comparison Tool'!$I$6,StateDropdownData,Q89+1,FALSE)=0,"",HLOOKUP('Peer Comparison Tool'!$I$6,StateDropdownData,Q89+1,FALSE))</f>
        <v>The Garrett State Bank - Garrett, IN</v>
      </c>
      <c r="S89" s="29">
        <f>IF(HLOOKUP('Peer Comparison Tool'!$I$6,DropdownData,Q89+1,FALSE)=0,"",HLOOKUP('Peer Comparison Tool'!$I$6,DropdownData,Q89+1,FALSE))</f>
        <v>1009715</v>
      </c>
      <c r="T89" s="5">
        <f t="shared" si="4862"/>
        <v>1007219</v>
      </c>
      <c r="U89" s="5" t="str">
        <f t="shared" si="4862"/>
        <v/>
      </c>
      <c r="V89" s="5" t="str">
        <f t="shared" si="4862"/>
        <v/>
      </c>
      <c r="W89" s="5" t="str">
        <f t="shared" si="4862"/>
        <v/>
      </c>
      <c r="X89" s="5">
        <f t="shared" si="4862"/>
        <v>1013117</v>
      </c>
      <c r="Y89" s="5" t="str">
        <f t="shared" si="4862"/>
        <v/>
      </c>
      <c r="Z89" s="5" t="str">
        <f t="shared" si="4862"/>
        <v/>
      </c>
      <c r="AA89" s="5" t="str">
        <f t="shared" si="4862"/>
        <v/>
      </c>
      <c r="AB89" s="5">
        <f t="shared" si="4862"/>
        <v>1011067</v>
      </c>
      <c r="AC89" s="5">
        <f t="shared" si="4862"/>
        <v>29341379</v>
      </c>
      <c r="AD89" s="5" t="str">
        <f t="shared" si="4863"/>
        <v/>
      </c>
      <c r="AE89" s="5" t="str">
        <f t="shared" si="4863"/>
        <v/>
      </c>
      <c r="AF89" s="5">
        <f t="shared" si="4863"/>
        <v>1016129</v>
      </c>
      <c r="AG89" s="5">
        <f t="shared" si="4863"/>
        <v>1009715</v>
      </c>
      <c r="AH89" s="5">
        <f t="shared" si="4863"/>
        <v>1015606</v>
      </c>
      <c r="AI89" s="5">
        <f t="shared" si="4863"/>
        <v>1015405</v>
      </c>
      <c r="AJ89" s="5">
        <f t="shared" si="4863"/>
        <v>1007427</v>
      </c>
      <c r="AK89" s="5">
        <f t="shared" si="4863"/>
        <v>1012169</v>
      </c>
      <c r="AL89" s="5" t="str">
        <f t="shared" si="4863"/>
        <v/>
      </c>
      <c r="AM89" s="5" t="str">
        <f t="shared" si="4863"/>
        <v/>
      </c>
      <c r="AN89" s="5">
        <f t="shared" si="4864"/>
        <v>1016303</v>
      </c>
      <c r="AO89" s="5" t="str">
        <f t="shared" si="4864"/>
        <v/>
      </c>
      <c r="AP89" s="5">
        <f t="shared" si="4864"/>
        <v>1016117</v>
      </c>
      <c r="AQ89" s="5" t="str">
        <f t="shared" si="4864"/>
        <v/>
      </c>
      <c r="AR89" s="5">
        <f t="shared" si="4864"/>
        <v>1013347</v>
      </c>
      <c r="AS89" s="5" t="str">
        <f t="shared" si="4864"/>
        <v/>
      </c>
      <c r="AT89" s="5">
        <f t="shared" si="4864"/>
        <v>1010642</v>
      </c>
      <c r="AU89" s="5" t="str">
        <f t="shared" si="4864"/>
        <v/>
      </c>
      <c r="AV89" s="5" t="str">
        <f t="shared" si="4864"/>
        <v/>
      </c>
      <c r="AW89" s="5" t="str">
        <f t="shared" si="4864"/>
        <v/>
      </c>
      <c r="AX89" s="5" t="str">
        <f t="shared" si="4865"/>
        <v/>
      </c>
      <c r="AY89" s="5">
        <f t="shared" si="4865"/>
        <v>4091182</v>
      </c>
      <c r="AZ89" s="5" t="str">
        <f t="shared" si="4865"/>
        <v/>
      </c>
      <c r="BA89" s="5" t="str">
        <f t="shared" si="4865"/>
        <v/>
      </c>
      <c r="BB89" s="5">
        <f t="shared" si="4865"/>
        <v>1005502</v>
      </c>
      <c r="BC89" s="5">
        <f t="shared" si="4865"/>
        <v>1007744</v>
      </c>
      <c r="BD89" s="5" t="str">
        <f t="shared" si="4865"/>
        <v/>
      </c>
      <c r="BE89" s="5">
        <f t="shared" si="4865"/>
        <v>1001634</v>
      </c>
      <c r="BF89" s="5" t="str">
        <f t="shared" si="4865"/>
        <v/>
      </c>
      <c r="BG89" s="5" t="str">
        <f t="shared" si="4865"/>
        <v/>
      </c>
      <c r="BH89" s="5" t="str">
        <f t="shared" si="4866"/>
        <v/>
      </c>
      <c r="BI89" s="5">
        <f t="shared" si="4866"/>
        <v>4073807</v>
      </c>
      <c r="BJ89" s="5">
        <f t="shared" si="4866"/>
        <v>1010751</v>
      </c>
      <c r="BK89" s="5" t="str">
        <f t="shared" si="4866"/>
        <v/>
      </c>
      <c r="BL89" s="5" t="str">
        <f t="shared" si="4866"/>
        <v/>
      </c>
      <c r="BM89" s="5" t="str">
        <f t="shared" si="4866"/>
        <v/>
      </c>
      <c r="BN89" s="5" t="str">
        <f t="shared" si="4866"/>
        <v/>
      </c>
      <c r="BO89" s="5" t="str">
        <f t="shared" si="4866"/>
        <v/>
      </c>
      <c r="BP89" s="5">
        <f t="shared" si="4866"/>
        <v>1010516</v>
      </c>
      <c r="BQ89" s="5" t="str">
        <f t="shared" si="4866"/>
        <v/>
      </c>
      <c r="BR89" s="5"/>
      <c r="BT89" s="5" t="str">
        <f t="shared" si="4813"/>
        <v>Sweet Water State Bank - Sweet Water, AL</v>
      </c>
      <c r="BU89" s="5" t="str">
        <f t="shared" si="4814"/>
        <v/>
      </c>
      <c r="BV89" s="5" t="str">
        <f t="shared" si="4815"/>
        <v/>
      </c>
      <c r="BW89" s="5" t="str">
        <f t="shared" si="4816"/>
        <v/>
      </c>
      <c r="BX89" s="5" t="str">
        <f t="shared" si="4817"/>
        <v>Fremont Bank - Fremont, CA</v>
      </c>
      <c r="BY89" s="5" t="str">
        <f t="shared" si="4818"/>
        <v/>
      </c>
      <c r="BZ89" s="5" t="str">
        <f t="shared" si="4819"/>
        <v/>
      </c>
      <c r="CA89" s="5" t="str">
        <f t="shared" si="4820"/>
        <v/>
      </c>
      <c r="CB89" s="5" t="str">
        <f t="shared" si="4821"/>
        <v>Pacific National Bank - Miami, FL</v>
      </c>
      <c r="CC89" s="5" t="str">
        <f t="shared" si="4822"/>
        <v>Moultrie Bank &amp; Trust - Moultrie, GA</v>
      </c>
      <c r="CD89" s="5" t="str">
        <f t="shared" si="4823"/>
        <v/>
      </c>
      <c r="CE89" s="5" t="str">
        <f t="shared" si="4824"/>
        <v/>
      </c>
      <c r="CF89" s="5" t="str">
        <f t="shared" si="4825"/>
        <v>Community State Bank - Galva, IL</v>
      </c>
      <c r="CG89" s="5" t="str">
        <f t="shared" si="4826"/>
        <v>The Garrett State Bank - Garrett, IN</v>
      </c>
      <c r="CH89" s="5" t="str">
        <f t="shared" si="4827"/>
        <v>Farmers State Bank - Marcus, IA</v>
      </c>
      <c r="CI89" s="5" t="str">
        <f t="shared" si="4828"/>
        <v>GNBank, National Association - Girard, KS</v>
      </c>
      <c r="CJ89" s="5" t="str">
        <f t="shared" si="4829"/>
        <v>Peoples Bank Mt Washington - Mount Washington, KY</v>
      </c>
      <c r="CK89" s="5" t="str">
        <f t="shared" si="4830"/>
        <v>Origin Bank - Choudrant, LA</v>
      </c>
      <c r="CL89" s="5" t="str">
        <f t="shared" si="4831"/>
        <v/>
      </c>
      <c r="CM89" s="5" t="str">
        <f t="shared" si="4832"/>
        <v/>
      </c>
      <c r="CN89" s="5" t="str">
        <f t="shared" si="4833"/>
        <v>Savers Co-operative Bank - Southbridge, MA</v>
      </c>
      <c r="CO89" s="5" t="str">
        <f t="shared" si="4834"/>
        <v/>
      </c>
      <c r="CP89" s="5" t="str">
        <f t="shared" si="4835"/>
        <v>First State Bank of Le Center - Le Center, MN</v>
      </c>
      <c r="CQ89" s="5" t="str">
        <f t="shared" si="4836"/>
        <v/>
      </c>
      <c r="CR89" s="5" t="str">
        <f t="shared" si="4837"/>
        <v>First Bank of the Lake - Osage Beach, MO</v>
      </c>
      <c r="CS89" s="5" t="str">
        <f t="shared" si="4838"/>
        <v/>
      </c>
      <c r="CT89" s="5" t="str">
        <f t="shared" si="4839"/>
        <v>FirstBank of Nebraska - Wahoo, NE</v>
      </c>
      <c r="CU89" s="5" t="str">
        <f t="shared" si="4840"/>
        <v/>
      </c>
      <c r="CV89" s="5" t="str">
        <f t="shared" si="4841"/>
        <v/>
      </c>
      <c r="CW89" s="5" t="str">
        <f t="shared" si="4842"/>
        <v/>
      </c>
      <c r="CX89" s="5" t="str">
        <f t="shared" si="4843"/>
        <v/>
      </c>
      <c r="CY89" s="5" t="str">
        <f t="shared" si="4844"/>
        <v>Empire State Bank - Staten Island, NY</v>
      </c>
      <c r="CZ89" s="5" t="str">
        <f t="shared" si="4845"/>
        <v/>
      </c>
      <c r="DA89" s="5" t="str">
        <f t="shared" si="4846"/>
        <v/>
      </c>
      <c r="DB89" s="5" t="str">
        <f t="shared" si="4847"/>
        <v>Sutton Bank - Attica, OH</v>
      </c>
      <c r="DC89" s="5" t="str">
        <f t="shared" si="4848"/>
        <v>FirstBank - Antlers, OK</v>
      </c>
      <c r="DD89" s="5" t="str">
        <f t="shared" si="4849"/>
        <v/>
      </c>
      <c r="DE89" s="5" t="str">
        <f t="shared" si="4850"/>
        <v>Phoenixville Federal Bank and Trust - Phoenixville, PA</v>
      </c>
      <c r="DF89" s="5" t="str">
        <f t="shared" si="4851"/>
        <v/>
      </c>
      <c r="DG89" s="5" t="str">
        <f t="shared" si="4852"/>
        <v/>
      </c>
      <c r="DH89" s="5" t="str">
        <f t="shared" si="4853"/>
        <v/>
      </c>
      <c r="DI89" s="5" t="str">
        <f t="shared" si="4854"/>
        <v>Patriot Bank - Millington, TN</v>
      </c>
      <c r="DJ89" s="5" t="str">
        <f t="shared" si="4855"/>
        <v>Community Bank &amp; Trust, Waco, Texas - Waco, TX</v>
      </c>
      <c r="DK89" s="5" t="str">
        <f t="shared" si="4856"/>
        <v/>
      </c>
      <c r="DL89" s="5" t="str">
        <f t="shared" si="4857"/>
        <v/>
      </c>
      <c r="DM89" s="5" t="str">
        <f t="shared" si="4858"/>
        <v/>
      </c>
      <c r="DN89" s="5" t="str">
        <f t="shared" si="4859"/>
        <v/>
      </c>
      <c r="DO89" s="5" t="str">
        <f t="shared" si="4860"/>
        <v/>
      </c>
      <c r="DP89" s="5" t="str">
        <f t="shared" si="4861"/>
        <v>Ixonia Bank - Ixonia, WI</v>
      </c>
      <c r="DQ89" s="5" t="str">
        <f t="shared" si="4796"/>
        <v/>
      </c>
    </row>
    <row r="90" spans="1:121" x14ac:dyDescent="0.25">
      <c r="A90">
        <v>89</v>
      </c>
      <c r="B90" s="5">
        <v>1007704</v>
      </c>
      <c r="C90" t="str">
        <f t="shared" si="4807"/>
        <v>The Citizens Bank of Winfield - Winfield, AL</v>
      </c>
      <c r="D90" s="21" t="s">
        <v>9406</v>
      </c>
      <c r="E90" s="19" t="s">
        <v>2826</v>
      </c>
      <c r="F90" s="19" t="s">
        <v>2805</v>
      </c>
      <c r="G90" s="19"/>
      <c r="K90" s="27">
        <v>81</v>
      </c>
      <c r="L90" s="28" t="str">
        <f>IF(HLOOKUP('Peer Comparison Tool'!$E$6,StateDropdownData,K90+1,FALSE)=0,"",HLOOKUP('Peer Comparison Tool'!$E$6,StateDropdownData,K90+1,FALSE))</f>
        <v>Peoples Bank of Kentucky, Inc. - Flemingsburg, KY</v>
      </c>
      <c r="M90" s="29">
        <f>IF(HLOOKUP('Peer Comparison Tool'!$E$6,[0]!DropdownData,K90+1,FALSE)=0,"",HLOOKUP('Peer Comparison Tool'!$E$6,[0]!DropdownData,K90+1,FALSE))</f>
        <v>1016213</v>
      </c>
      <c r="N90" s="27">
        <v>81</v>
      </c>
      <c r="O90" s="28" t="str">
        <f>IF(HLOOKUP('Peer Comparison Tool'!$G$6,StateDropdownData,N90+1,FALSE)=0,"",HLOOKUP('Peer Comparison Tool'!$G$6,StateDropdownData,N90+1,FALSE))</f>
        <v>Peoples Bank - Clifton, TN</v>
      </c>
      <c r="P90" s="29">
        <f>IF(HLOOKUP('Peer Comparison Tool'!$G$6,DropdownData,N90+1,FALSE)=0,"",HLOOKUP('Peer Comparison Tool'!$G$6,DropdownData,N90+1,FALSE))</f>
        <v>1005932</v>
      </c>
      <c r="Q90" s="27">
        <v>81</v>
      </c>
      <c r="R90" s="28" t="str">
        <f>IF(HLOOKUP('Peer Comparison Tool'!$I$6,StateDropdownData,Q90+1,FALSE)=0,"",HLOOKUP('Peer Comparison Tool'!$I$6,StateDropdownData,Q90+1,FALSE))</f>
        <v>The Home National Bank of Thorntown - Thorntown, IN</v>
      </c>
      <c r="S90" s="29">
        <f>IF(HLOOKUP('Peer Comparison Tool'!$I$6,DropdownData,Q90+1,FALSE)=0,"",HLOOKUP('Peer Comparison Tool'!$I$6,DropdownData,Q90+1,FALSE))</f>
        <v>1012536</v>
      </c>
      <c r="T90" s="5">
        <f t="shared" ref="T90:AC99" si="4867">IFERROR(IF(VLOOKUP(INDEX($L$2:$HEG$5,4,T$471+$Q90-1),$B$2:$F$5568,5,FALSE)=T$473,INDEX($L$2:$HEG$5,4,T$471+$Q90-1),""),"")</f>
        <v>1008784</v>
      </c>
      <c r="U90" s="5" t="str">
        <f t="shared" si="4867"/>
        <v/>
      </c>
      <c r="V90" s="5" t="str">
        <f t="shared" si="4867"/>
        <v/>
      </c>
      <c r="W90" s="5" t="str">
        <f t="shared" si="4867"/>
        <v/>
      </c>
      <c r="X90" s="5">
        <f t="shared" si="4867"/>
        <v>1003685</v>
      </c>
      <c r="Y90" s="5" t="str">
        <f t="shared" si="4867"/>
        <v/>
      </c>
      <c r="Z90" s="5" t="str">
        <f t="shared" si="4867"/>
        <v/>
      </c>
      <c r="AA90" s="5" t="str">
        <f t="shared" si="4867"/>
        <v/>
      </c>
      <c r="AB90" s="5">
        <f t="shared" si="4867"/>
        <v>4101527</v>
      </c>
      <c r="AC90" s="5">
        <f t="shared" si="4867"/>
        <v>1013934</v>
      </c>
      <c r="AD90" s="5" t="str">
        <f t="shared" ref="AD90:AM99" si="4868">IFERROR(IF(VLOOKUP(INDEX($L$2:$HEG$5,4,AD$471+$Q90-1),$B$2:$F$5568,5,FALSE)=AD$473,INDEX($L$2:$HEG$5,4,AD$471+$Q90-1),""),"")</f>
        <v/>
      </c>
      <c r="AE90" s="5" t="str">
        <f t="shared" si="4868"/>
        <v/>
      </c>
      <c r="AF90" s="5">
        <f t="shared" si="4868"/>
        <v>1014794</v>
      </c>
      <c r="AG90" s="5">
        <f t="shared" si="4868"/>
        <v>1012536</v>
      </c>
      <c r="AH90" s="5">
        <f t="shared" si="4868"/>
        <v>1016353</v>
      </c>
      <c r="AI90" s="5">
        <f t="shared" si="4868"/>
        <v>1000761</v>
      </c>
      <c r="AJ90" s="5">
        <f t="shared" si="4868"/>
        <v>1016213</v>
      </c>
      <c r="AK90" s="5">
        <f t="shared" si="4868"/>
        <v>1005213</v>
      </c>
      <c r="AL90" s="5" t="str">
        <f t="shared" si="4868"/>
        <v/>
      </c>
      <c r="AM90" s="5" t="str">
        <f t="shared" si="4868"/>
        <v/>
      </c>
      <c r="AN90" s="5">
        <f t="shared" ref="AN90:AW99" si="4869">IFERROR(IF(VLOOKUP(INDEX($L$2:$HEG$5,4,AN$471+$Q90-1),$B$2:$F$5568,5,FALSE)=AN$473,INDEX($L$2:$HEG$5,4,AN$471+$Q90-1),""),"")</f>
        <v>1009194</v>
      </c>
      <c r="AO90" s="5" t="str">
        <f t="shared" si="4869"/>
        <v/>
      </c>
      <c r="AP90" s="5">
        <f t="shared" si="4869"/>
        <v>1014272</v>
      </c>
      <c r="AQ90" s="5" t="str">
        <f t="shared" si="4869"/>
        <v/>
      </c>
      <c r="AR90" s="5">
        <f t="shared" si="4869"/>
        <v>1008578</v>
      </c>
      <c r="AS90" s="5" t="str">
        <f t="shared" si="4869"/>
        <v/>
      </c>
      <c r="AT90" s="5">
        <f t="shared" si="4869"/>
        <v>1010602</v>
      </c>
      <c r="AU90" s="5" t="str">
        <f t="shared" si="4869"/>
        <v/>
      </c>
      <c r="AV90" s="5" t="str">
        <f t="shared" si="4869"/>
        <v/>
      </c>
      <c r="AW90" s="5" t="str">
        <f t="shared" si="4869"/>
        <v/>
      </c>
      <c r="AX90" s="5" t="str">
        <f t="shared" ref="AX90:BG99" si="4870">IFERROR(IF(VLOOKUP(INDEX($L$2:$HEG$5,4,AX$471+$Q90-1),$B$2:$F$5568,5,FALSE)=AX$473,INDEX($L$2:$HEG$5,4,AX$471+$Q90-1),""),"")</f>
        <v/>
      </c>
      <c r="AY90" s="5">
        <f t="shared" si="4870"/>
        <v>6370168</v>
      </c>
      <c r="AZ90" s="5" t="str">
        <f t="shared" si="4870"/>
        <v/>
      </c>
      <c r="BA90" s="5" t="str">
        <f t="shared" si="4870"/>
        <v/>
      </c>
      <c r="BB90" s="5">
        <f t="shared" si="4870"/>
        <v>1004493</v>
      </c>
      <c r="BC90" s="5">
        <f t="shared" si="4870"/>
        <v>1014344</v>
      </c>
      <c r="BD90" s="5" t="str">
        <f t="shared" si="4870"/>
        <v/>
      </c>
      <c r="BE90" s="5">
        <f t="shared" si="4870"/>
        <v>1014071</v>
      </c>
      <c r="BF90" s="5" t="str">
        <f t="shared" si="4870"/>
        <v/>
      </c>
      <c r="BG90" s="5" t="str">
        <f t="shared" si="4870"/>
        <v/>
      </c>
      <c r="BH90" s="5" t="str">
        <f t="shared" ref="BH90:BQ99" si="4871">IFERROR(IF(VLOOKUP(INDEX($L$2:$HEG$5,4,BH$471+$Q90-1),$B$2:$F$5568,5,FALSE)=BH$473,INDEX($L$2:$HEG$5,4,BH$471+$Q90-1),""),"")</f>
        <v/>
      </c>
      <c r="BI90" s="5">
        <f t="shared" si="4871"/>
        <v>1005932</v>
      </c>
      <c r="BJ90" s="5">
        <f t="shared" si="4871"/>
        <v>1007698</v>
      </c>
      <c r="BK90" s="5" t="str">
        <f t="shared" si="4871"/>
        <v/>
      </c>
      <c r="BL90" s="5" t="str">
        <f t="shared" si="4871"/>
        <v/>
      </c>
      <c r="BM90" s="5" t="str">
        <f t="shared" si="4871"/>
        <v/>
      </c>
      <c r="BN90" s="5" t="str">
        <f t="shared" si="4871"/>
        <v/>
      </c>
      <c r="BO90" s="5" t="str">
        <f t="shared" si="4871"/>
        <v/>
      </c>
      <c r="BP90" s="5">
        <f t="shared" si="4871"/>
        <v>4053313</v>
      </c>
      <c r="BQ90" s="5" t="str">
        <f t="shared" si="4871"/>
        <v/>
      </c>
      <c r="BR90" s="5"/>
      <c r="BT90" s="5" t="str">
        <f t="shared" si="4813"/>
        <v>The Bank of Vernon - Vernon, AL</v>
      </c>
      <c r="BU90" s="5" t="str">
        <f t="shared" si="4814"/>
        <v/>
      </c>
      <c r="BV90" s="5" t="str">
        <f t="shared" si="4815"/>
        <v/>
      </c>
      <c r="BW90" s="5" t="str">
        <f t="shared" si="4816"/>
        <v/>
      </c>
      <c r="BX90" s="5" t="str">
        <f t="shared" si="4817"/>
        <v>Gateway Bank, F.S.B. - Oakland, CA</v>
      </c>
      <c r="BY90" s="5" t="str">
        <f t="shared" si="4818"/>
        <v/>
      </c>
      <c r="BZ90" s="5" t="str">
        <f t="shared" si="4819"/>
        <v/>
      </c>
      <c r="CA90" s="5" t="str">
        <f t="shared" si="4820"/>
        <v/>
      </c>
      <c r="CB90" s="5" t="str">
        <f t="shared" si="4821"/>
        <v>Paradise Bank - Boca Raton, FL</v>
      </c>
      <c r="CC90" s="5" t="str">
        <f t="shared" si="4822"/>
        <v>Mount Vernon Bank - Mount Vernon, GA</v>
      </c>
      <c r="CD90" s="5" t="str">
        <f t="shared" si="4823"/>
        <v/>
      </c>
      <c r="CE90" s="5" t="str">
        <f t="shared" si="4824"/>
        <v/>
      </c>
      <c r="CF90" s="5" t="str">
        <f t="shared" si="4825"/>
        <v>Community State Bank of Rock Falls - Rock Falls, IL</v>
      </c>
      <c r="CG90" s="5" t="str">
        <f t="shared" si="4826"/>
        <v>The Home National Bank of Thorntown - Thorntown, IN</v>
      </c>
      <c r="CH90" s="5" t="str">
        <f t="shared" si="4827"/>
        <v>Farmers State Bank - Marion, IA</v>
      </c>
      <c r="CI90" s="5" t="str">
        <f t="shared" si="4828"/>
        <v>Golden Belt Bank, FSA - Hays, KS</v>
      </c>
      <c r="CJ90" s="5" t="str">
        <f t="shared" si="4829"/>
        <v>Peoples Bank of Kentucky, Inc. - Flemingsburg, KY</v>
      </c>
      <c r="CK90" s="5" t="str">
        <f t="shared" si="4830"/>
        <v>Patterson State Bank - Patterson, LA</v>
      </c>
      <c r="CL90" s="5" t="str">
        <f t="shared" si="4831"/>
        <v/>
      </c>
      <c r="CM90" s="5" t="str">
        <f t="shared" si="4832"/>
        <v/>
      </c>
      <c r="CN90" s="5" t="str">
        <f t="shared" si="4833"/>
        <v>Seamens Bank - Provincetown, MA</v>
      </c>
      <c r="CO90" s="5" t="str">
        <f t="shared" si="4834"/>
        <v/>
      </c>
      <c r="CP90" s="5" t="str">
        <f t="shared" si="4835"/>
        <v>First State Bank of Swanville - Swanville, MN</v>
      </c>
      <c r="CQ90" s="5" t="str">
        <f t="shared" si="4836"/>
        <v/>
      </c>
      <c r="CR90" s="5" t="str">
        <f t="shared" si="4837"/>
        <v>First Independent Bank - Aurora, MO</v>
      </c>
      <c r="CS90" s="5" t="str">
        <f t="shared" si="4838"/>
        <v/>
      </c>
      <c r="CT90" s="5" t="str">
        <f t="shared" si="4839"/>
        <v>FirsTier Bank - Kimball, NE</v>
      </c>
      <c r="CU90" s="5" t="str">
        <f t="shared" si="4840"/>
        <v/>
      </c>
      <c r="CV90" s="5" t="str">
        <f t="shared" si="4841"/>
        <v/>
      </c>
      <c r="CW90" s="5" t="str">
        <f t="shared" si="4842"/>
        <v/>
      </c>
      <c r="CX90" s="5" t="str">
        <f t="shared" si="4843"/>
        <v/>
      </c>
      <c r="CY90" s="5" t="str">
        <f t="shared" si="4844"/>
        <v>Erste Group Bank - New York Branch - New York, NY</v>
      </c>
      <c r="CZ90" s="5" t="str">
        <f t="shared" si="4845"/>
        <v/>
      </c>
      <c r="DA90" s="5" t="str">
        <f t="shared" si="4846"/>
        <v/>
      </c>
      <c r="DB90" s="5" t="str">
        <f t="shared" si="4847"/>
        <v>The Andover Bank - Andover, OH</v>
      </c>
      <c r="DC90" s="5" t="str">
        <f t="shared" si="4848"/>
        <v>FNB Community Bank - Midwest City, OK</v>
      </c>
      <c r="DD90" s="5" t="str">
        <f t="shared" si="4849"/>
        <v/>
      </c>
      <c r="DE90" s="5" t="str">
        <f t="shared" si="4850"/>
        <v>PNC Bank, National Association - Pittsburgh, PA</v>
      </c>
      <c r="DF90" s="5" t="str">
        <f t="shared" si="4851"/>
        <v/>
      </c>
      <c r="DG90" s="5" t="str">
        <f t="shared" si="4852"/>
        <v/>
      </c>
      <c r="DH90" s="5" t="str">
        <f t="shared" si="4853"/>
        <v/>
      </c>
      <c r="DI90" s="5" t="str">
        <f t="shared" si="4854"/>
        <v>Peoples Bank - Clifton, TN</v>
      </c>
      <c r="DJ90" s="5" t="str">
        <f t="shared" si="4855"/>
        <v>Community National Bank - Midland, TX</v>
      </c>
      <c r="DK90" s="5" t="str">
        <f t="shared" si="4856"/>
        <v/>
      </c>
      <c r="DL90" s="5" t="str">
        <f t="shared" si="4857"/>
        <v/>
      </c>
      <c r="DM90" s="5" t="str">
        <f t="shared" si="4858"/>
        <v/>
      </c>
      <c r="DN90" s="5" t="str">
        <f t="shared" si="4859"/>
        <v/>
      </c>
      <c r="DO90" s="5" t="str">
        <f t="shared" si="4860"/>
        <v/>
      </c>
      <c r="DP90" s="5" t="str">
        <f t="shared" si="4861"/>
        <v>John Deere Financial, F.S.B. - Middleton, WI</v>
      </c>
      <c r="DQ90" s="5" t="str">
        <f t="shared" si="4796"/>
        <v/>
      </c>
    </row>
    <row r="91" spans="1:121" x14ac:dyDescent="0.25">
      <c r="A91">
        <v>90</v>
      </c>
      <c r="B91" s="5">
        <v>1010419</v>
      </c>
      <c r="C91" t="str">
        <f t="shared" si="4807"/>
        <v>The Commercial Bank of Ozark - Ozark, AL</v>
      </c>
      <c r="D91" s="21" t="s">
        <v>9407</v>
      </c>
      <c r="E91" s="19" t="s">
        <v>2828</v>
      </c>
      <c r="F91" s="19" t="s">
        <v>2805</v>
      </c>
      <c r="G91" s="19"/>
      <c r="K91" s="27">
        <v>82</v>
      </c>
      <c r="L91" s="28" t="str">
        <f>IF(HLOOKUP('Peer Comparison Tool'!$E$6,StateDropdownData,K91+1,FALSE)=0,"",HLOOKUP('Peer Comparison Tool'!$E$6,StateDropdownData,K91+1,FALSE))</f>
        <v>Peoples Exchange Bank - Winchester, KY</v>
      </c>
      <c r="M91" s="29">
        <f>IF(HLOOKUP('Peer Comparison Tool'!$E$6,[0]!DropdownData,K91+1,FALSE)=0,"",HLOOKUP('Peer Comparison Tool'!$E$6,[0]!DropdownData,K91+1,FALSE))</f>
        <v>1005724</v>
      </c>
      <c r="N91" s="27">
        <v>82</v>
      </c>
      <c r="O91" s="28" t="str">
        <f>IF(HLOOKUP('Peer Comparison Tool'!$G$6,StateDropdownData,N91+1,FALSE)=0,"",HLOOKUP('Peer Comparison Tool'!$G$6,StateDropdownData,N91+1,FALSE))</f>
        <v>Peoples Bank &amp; Trust Company - Manchester, TN</v>
      </c>
      <c r="P91" s="29">
        <f>IF(HLOOKUP('Peer Comparison Tool'!$G$6,DropdownData,N91+1,FALSE)=0,"",HLOOKUP('Peer Comparison Tool'!$G$6,DropdownData,N91+1,FALSE))</f>
        <v>1004510</v>
      </c>
      <c r="Q91" s="27">
        <v>82</v>
      </c>
      <c r="R91" s="28" t="str">
        <f>IF(HLOOKUP('Peer Comparison Tool'!$I$6,StateDropdownData,Q91+1,FALSE)=0,"",HLOOKUP('Peer Comparison Tool'!$I$6,StateDropdownData,Q91+1,FALSE))</f>
        <v>The Hometown Savings Bank - Terre Haute, IN</v>
      </c>
      <c r="S91" s="29">
        <f>IF(HLOOKUP('Peer Comparison Tool'!$I$6,DropdownData,Q91+1,FALSE)=0,"",HLOOKUP('Peer Comparison Tool'!$I$6,DropdownData,Q91+1,FALSE))</f>
        <v>1012541</v>
      </c>
      <c r="T91" s="5">
        <f t="shared" si="4867"/>
        <v>1008678</v>
      </c>
      <c r="U91" s="5" t="str">
        <f t="shared" si="4867"/>
        <v/>
      </c>
      <c r="V91" s="5" t="str">
        <f t="shared" si="4867"/>
        <v/>
      </c>
      <c r="W91" s="5" t="str">
        <f t="shared" si="4867"/>
        <v/>
      </c>
      <c r="X91" s="5">
        <f t="shared" si="4867"/>
        <v>1015946</v>
      </c>
      <c r="Y91" s="5" t="str">
        <f t="shared" si="4867"/>
        <v/>
      </c>
      <c r="Z91" s="5" t="str">
        <f t="shared" si="4867"/>
        <v/>
      </c>
      <c r="AA91" s="5" t="str">
        <f t="shared" si="4867"/>
        <v/>
      </c>
      <c r="AB91" s="5">
        <f t="shared" si="4867"/>
        <v>1012815</v>
      </c>
      <c r="AC91" s="5">
        <f t="shared" si="4867"/>
        <v>1991061</v>
      </c>
      <c r="AD91" s="5" t="str">
        <f t="shared" si="4868"/>
        <v/>
      </c>
      <c r="AE91" s="5" t="str">
        <f t="shared" si="4868"/>
        <v/>
      </c>
      <c r="AF91" s="5">
        <f t="shared" si="4868"/>
        <v>4056459</v>
      </c>
      <c r="AG91" s="5">
        <f t="shared" si="4868"/>
        <v>1012541</v>
      </c>
      <c r="AH91" s="5">
        <f t="shared" si="4868"/>
        <v>1011895</v>
      </c>
      <c r="AI91" s="5">
        <f t="shared" si="4868"/>
        <v>1014480</v>
      </c>
      <c r="AJ91" s="5">
        <f t="shared" si="4868"/>
        <v>1005724</v>
      </c>
      <c r="AK91" s="5">
        <f t="shared" si="4868"/>
        <v>1015346</v>
      </c>
      <c r="AL91" s="5" t="str">
        <f t="shared" si="4868"/>
        <v/>
      </c>
      <c r="AM91" s="5" t="str">
        <f t="shared" si="4868"/>
        <v/>
      </c>
      <c r="AN91" s="5">
        <f t="shared" si="4869"/>
        <v>1013514</v>
      </c>
      <c r="AO91" s="5" t="str">
        <f t="shared" si="4869"/>
        <v/>
      </c>
      <c r="AP91" s="5">
        <f t="shared" si="4869"/>
        <v>1006823</v>
      </c>
      <c r="AQ91" s="5" t="str">
        <f t="shared" si="4869"/>
        <v/>
      </c>
      <c r="AR91" s="5">
        <f t="shared" si="4869"/>
        <v>1013494</v>
      </c>
      <c r="AS91" s="5" t="str">
        <f t="shared" si="4869"/>
        <v/>
      </c>
      <c r="AT91" s="5">
        <f t="shared" si="4869"/>
        <v>1010809</v>
      </c>
      <c r="AU91" s="5" t="str">
        <f t="shared" si="4869"/>
        <v/>
      </c>
      <c r="AV91" s="5" t="str">
        <f t="shared" si="4869"/>
        <v/>
      </c>
      <c r="AW91" s="5" t="str">
        <f t="shared" si="4869"/>
        <v/>
      </c>
      <c r="AX91" s="5" t="str">
        <f t="shared" si="4870"/>
        <v/>
      </c>
      <c r="AY91" s="5">
        <f t="shared" si="4870"/>
        <v>4102088</v>
      </c>
      <c r="AZ91" s="5" t="str">
        <f t="shared" si="4870"/>
        <v/>
      </c>
      <c r="BA91" s="5" t="str">
        <f t="shared" si="4870"/>
        <v/>
      </c>
      <c r="BB91" s="5">
        <f t="shared" si="4870"/>
        <v>1005279</v>
      </c>
      <c r="BC91" s="5">
        <f t="shared" si="4870"/>
        <v>1004937</v>
      </c>
      <c r="BD91" s="5" t="str">
        <f t="shared" si="4870"/>
        <v/>
      </c>
      <c r="BE91" s="5">
        <f t="shared" si="4870"/>
        <v>1021708</v>
      </c>
      <c r="BF91" s="5" t="str">
        <f t="shared" si="4870"/>
        <v/>
      </c>
      <c r="BG91" s="5" t="str">
        <f t="shared" si="4870"/>
        <v/>
      </c>
      <c r="BH91" s="5" t="str">
        <f t="shared" si="4871"/>
        <v/>
      </c>
      <c r="BI91" s="5">
        <f t="shared" si="4871"/>
        <v>1004510</v>
      </c>
      <c r="BJ91" s="5">
        <f t="shared" si="4871"/>
        <v>1013105</v>
      </c>
      <c r="BK91" s="5" t="str">
        <f t="shared" si="4871"/>
        <v/>
      </c>
      <c r="BL91" s="5" t="str">
        <f t="shared" si="4871"/>
        <v/>
      </c>
      <c r="BM91" s="5" t="str">
        <f t="shared" si="4871"/>
        <v/>
      </c>
      <c r="BN91" s="5" t="str">
        <f t="shared" si="4871"/>
        <v/>
      </c>
      <c r="BO91" s="5" t="str">
        <f t="shared" si="4871"/>
        <v/>
      </c>
      <c r="BP91" s="5">
        <f t="shared" si="4871"/>
        <v>1004889</v>
      </c>
      <c r="BQ91" s="5" t="str">
        <f t="shared" si="4871"/>
        <v/>
      </c>
      <c r="BR91" s="5"/>
      <c r="BT91" s="5" t="str">
        <f t="shared" si="4813"/>
        <v>The Citizens Bank - Enterprise, AL</v>
      </c>
      <c r="BU91" s="5" t="str">
        <f t="shared" si="4814"/>
        <v/>
      </c>
      <c r="BV91" s="5" t="str">
        <f t="shared" si="4815"/>
        <v/>
      </c>
      <c r="BW91" s="5" t="str">
        <f t="shared" si="4816"/>
        <v/>
      </c>
      <c r="BX91" s="5" t="str">
        <f t="shared" si="4817"/>
        <v>GBC International Bank - Los Angeles, CA</v>
      </c>
      <c r="BY91" s="5" t="str">
        <f t="shared" si="4818"/>
        <v/>
      </c>
      <c r="BZ91" s="5" t="str">
        <f t="shared" si="4819"/>
        <v/>
      </c>
      <c r="CA91" s="5" t="str">
        <f t="shared" si="4820"/>
        <v/>
      </c>
      <c r="CB91" s="5" t="str">
        <f t="shared" si="4821"/>
        <v>Peoples Bank of Graceville - Graceville, FL</v>
      </c>
      <c r="CC91" s="5" t="str">
        <f t="shared" si="4822"/>
        <v>North Georgia National Bank - Calhoun, GA</v>
      </c>
      <c r="CD91" s="5" t="str">
        <f t="shared" si="4823"/>
        <v/>
      </c>
      <c r="CE91" s="5" t="str">
        <f t="shared" si="4824"/>
        <v/>
      </c>
      <c r="CF91" s="5" t="str">
        <f t="shared" si="4825"/>
        <v>Cornerstone National Bank &amp; Trust Company - Palatine, IL</v>
      </c>
      <c r="CG91" s="5" t="str">
        <f t="shared" si="4826"/>
        <v>The Hometown Savings Bank - Terre Haute, IN</v>
      </c>
      <c r="CH91" s="5" t="str">
        <f t="shared" si="4827"/>
        <v>Farmers Trust &amp; Savings Bank - Earling, IA</v>
      </c>
      <c r="CI91" s="5" t="str">
        <f t="shared" si="4828"/>
        <v>Goppert State Service Bank - Garnett, KS</v>
      </c>
      <c r="CJ91" s="5" t="str">
        <f t="shared" si="4829"/>
        <v>Peoples Exchange Bank - Winchester, KY</v>
      </c>
      <c r="CK91" s="5" t="str">
        <f t="shared" si="4830"/>
        <v>Peoples Bank - Chatham, LA</v>
      </c>
      <c r="CL91" s="5" t="str">
        <f t="shared" si="4831"/>
        <v/>
      </c>
      <c r="CM91" s="5" t="str">
        <f t="shared" si="4832"/>
        <v/>
      </c>
      <c r="CN91" s="5" t="str">
        <f t="shared" si="4833"/>
        <v>South Shore Bank - South Weymouth, MA</v>
      </c>
      <c r="CO91" s="5" t="str">
        <f t="shared" si="4834"/>
        <v/>
      </c>
      <c r="CP91" s="5" t="str">
        <f t="shared" si="4835"/>
        <v>First State Bank of Wyoming - Wyoming, MN</v>
      </c>
      <c r="CQ91" s="5" t="str">
        <f t="shared" si="4836"/>
        <v/>
      </c>
      <c r="CR91" s="5" t="str">
        <f t="shared" si="4837"/>
        <v>First Midwest Bank of Dexter - Dexter, MO</v>
      </c>
      <c r="CS91" s="5" t="str">
        <f t="shared" si="4838"/>
        <v/>
      </c>
      <c r="CT91" s="5" t="str">
        <f t="shared" si="4839"/>
        <v>Five Points Bank - Grand Island, NE</v>
      </c>
      <c r="CU91" s="5" t="str">
        <f t="shared" si="4840"/>
        <v/>
      </c>
      <c r="CV91" s="5" t="str">
        <f t="shared" si="4841"/>
        <v/>
      </c>
      <c r="CW91" s="5" t="str">
        <f t="shared" si="4842"/>
        <v/>
      </c>
      <c r="CX91" s="5" t="str">
        <f t="shared" si="4843"/>
        <v/>
      </c>
      <c r="CY91" s="5" t="str">
        <f t="shared" si="4844"/>
        <v>Esquire Bank, National Association - Jericho, NY</v>
      </c>
      <c r="CZ91" s="5" t="str">
        <f t="shared" si="4845"/>
        <v/>
      </c>
      <c r="DA91" s="5" t="str">
        <f t="shared" si="4846"/>
        <v/>
      </c>
      <c r="DB91" s="5" t="str">
        <f t="shared" si="4847"/>
        <v>The Antwerp Exchange Bank Company - Antwerp, OH</v>
      </c>
      <c r="DC91" s="5" t="str">
        <f t="shared" si="4848"/>
        <v>FNB Coweta - Coweta, OK</v>
      </c>
      <c r="DD91" s="5" t="str">
        <f t="shared" si="4849"/>
        <v/>
      </c>
      <c r="DE91" s="5" t="str">
        <f t="shared" si="4850"/>
        <v>Port Richmond Savings - Philadelphia, PA</v>
      </c>
      <c r="DF91" s="5" t="str">
        <f t="shared" si="4851"/>
        <v/>
      </c>
      <c r="DG91" s="5" t="str">
        <f t="shared" si="4852"/>
        <v/>
      </c>
      <c r="DH91" s="5" t="str">
        <f t="shared" si="4853"/>
        <v/>
      </c>
      <c r="DI91" s="5" t="str">
        <f t="shared" si="4854"/>
        <v>Peoples Bank &amp; Trust Company - Manchester, TN</v>
      </c>
      <c r="DJ91" s="5" t="str">
        <f t="shared" si="4855"/>
        <v>Community National Bank &amp; Trust of Texas - Corsicana, TX</v>
      </c>
      <c r="DK91" s="5" t="str">
        <f t="shared" si="4856"/>
        <v/>
      </c>
      <c r="DL91" s="5" t="str">
        <f t="shared" si="4857"/>
        <v/>
      </c>
      <c r="DM91" s="5" t="str">
        <f t="shared" si="4858"/>
        <v/>
      </c>
      <c r="DN91" s="5" t="str">
        <f t="shared" si="4859"/>
        <v/>
      </c>
      <c r="DO91" s="5" t="str">
        <f t="shared" si="4860"/>
        <v/>
      </c>
      <c r="DP91" s="5" t="str">
        <f t="shared" si="4861"/>
        <v>Johnson Bank - Racine, WI</v>
      </c>
      <c r="DQ91" s="5" t="str">
        <f t="shared" si="4796"/>
        <v/>
      </c>
    </row>
    <row r="92" spans="1:121" x14ac:dyDescent="0.25">
      <c r="A92">
        <v>91</v>
      </c>
      <c r="B92" s="5">
        <v>1012232</v>
      </c>
      <c r="C92" t="str">
        <f t="shared" si="4807"/>
        <v>The Exchange Bank of Alabama - Altoona, AL</v>
      </c>
      <c r="D92" s="21" t="s">
        <v>9408</v>
      </c>
      <c r="E92" s="19" t="s">
        <v>2834</v>
      </c>
      <c r="F92" s="19" t="s">
        <v>2805</v>
      </c>
      <c r="G92" s="19"/>
      <c r="K92" s="27">
        <v>83</v>
      </c>
      <c r="L92" s="28" t="str">
        <f>IF(HLOOKUP('Peer Comparison Tool'!$E$6,StateDropdownData,K92+1,FALSE)=0,"",HLOOKUP('Peer Comparison Tool'!$E$6,StateDropdownData,K92+1,FALSE))</f>
        <v>Pinnacle Bank, Inc. - Vanceburg, KY</v>
      </c>
      <c r="M92" s="29">
        <f>IF(HLOOKUP('Peer Comparison Tool'!$E$6,[0]!DropdownData,K92+1,FALSE)=0,"",HLOOKUP('Peer Comparison Tool'!$E$6,[0]!DropdownData,K92+1,FALSE))</f>
        <v>1009187</v>
      </c>
      <c r="N92" s="27">
        <v>83</v>
      </c>
      <c r="O92" s="28" t="str">
        <f>IF(HLOOKUP('Peer Comparison Tool'!$G$6,StateDropdownData,N92+1,FALSE)=0,"",HLOOKUP('Peer Comparison Tool'!$G$6,StateDropdownData,N92+1,FALSE))</f>
        <v>People's Bank and Trust Company of Pickett County - Byrdstown, TN</v>
      </c>
      <c r="P92" s="29">
        <f>IF(HLOOKUP('Peer Comparison Tool'!$G$6,DropdownData,N92+1,FALSE)=0,"",HLOOKUP('Peer Comparison Tool'!$G$6,DropdownData,N92+1,FALSE))</f>
        <v>1015577</v>
      </c>
      <c r="Q92" s="27">
        <v>83</v>
      </c>
      <c r="R92" s="28" t="str">
        <f>IF(HLOOKUP('Peer Comparison Tool'!$I$6,StateDropdownData,Q92+1,FALSE)=0,"",HLOOKUP('Peer Comparison Tool'!$I$6,StateDropdownData,Q92+1,FALSE))</f>
        <v>The Napoleon State Bank - Napoleon, IN</v>
      </c>
      <c r="S92" s="29">
        <f>IF(HLOOKUP('Peer Comparison Tool'!$I$6,DropdownData,Q92+1,FALSE)=0,"",HLOOKUP('Peer Comparison Tool'!$I$6,DropdownData,Q92+1,FALSE))</f>
        <v>1015596</v>
      </c>
      <c r="T92" s="5">
        <f t="shared" si="4867"/>
        <v>1010996</v>
      </c>
      <c r="U92" s="5" t="str">
        <f t="shared" si="4867"/>
        <v/>
      </c>
      <c r="V92" s="5" t="str">
        <f t="shared" si="4867"/>
        <v/>
      </c>
      <c r="W92" s="5" t="str">
        <f t="shared" si="4867"/>
        <v/>
      </c>
      <c r="X92" s="5">
        <f t="shared" si="4867"/>
        <v>20307362</v>
      </c>
      <c r="Y92" s="5" t="str">
        <f t="shared" si="4867"/>
        <v/>
      </c>
      <c r="Z92" s="5" t="str">
        <f t="shared" si="4867"/>
        <v/>
      </c>
      <c r="AA92" s="5" t="str">
        <f t="shared" si="4867"/>
        <v/>
      </c>
      <c r="AB92" s="5">
        <f t="shared" si="4867"/>
        <v>1009973</v>
      </c>
      <c r="AC92" s="5">
        <f t="shared" si="4867"/>
        <v>1014974</v>
      </c>
      <c r="AD92" s="5" t="str">
        <f t="shared" si="4868"/>
        <v/>
      </c>
      <c r="AE92" s="5" t="str">
        <f t="shared" si="4868"/>
        <v/>
      </c>
      <c r="AF92" s="5">
        <f t="shared" si="4868"/>
        <v>4054547</v>
      </c>
      <c r="AG92" s="5">
        <f t="shared" si="4868"/>
        <v>1015596</v>
      </c>
      <c r="AH92" s="5">
        <f t="shared" si="4868"/>
        <v>1014178</v>
      </c>
      <c r="AI92" s="5">
        <f t="shared" si="4868"/>
        <v>1006628</v>
      </c>
      <c r="AJ92" s="5">
        <f t="shared" si="4868"/>
        <v>1009187</v>
      </c>
      <c r="AK92" s="5">
        <f t="shared" si="4868"/>
        <v>1005247</v>
      </c>
      <c r="AL92" s="5" t="str">
        <f t="shared" si="4868"/>
        <v/>
      </c>
      <c r="AM92" s="5" t="str">
        <f t="shared" si="4868"/>
        <v/>
      </c>
      <c r="AN92" s="5">
        <f t="shared" si="4869"/>
        <v>1004594</v>
      </c>
      <c r="AO92" s="5" t="str">
        <f t="shared" si="4869"/>
        <v/>
      </c>
      <c r="AP92" s="5">
        <f t="shared" si="4869"/>
        <v>1014152</v>
      </c>
      <c r="AQ92" s="5" t="str">
        <f t="shared" si="4869"/>
        <v/>
      </c>
      <c r="AR92" s="5">
        <f t="shared" si="4869"/>
        <v>1006896</v>
      </c>
      <c r="AS92" s="5" t="str">
        <f t="shared" si="4869"/>
        <v/>
      </c>
      <c r="AT92" s="5">
        <f t="shared" si="4869"/>
        <v>1008829</v>
      </c>
      <c r="AU92" s="5" t="str">
        <f t="shared" si="4869"/>
        <v/>
      </c>
      <c r="AV92" s="5" t="str">
        <f t="shared" si="4869"/>
        <v/>
      </c>
      <c r="AW92" s="5" t="str">
        <f t="shared" si="4869"/>
        <v/>
      </c>
      <c r="AX92" s="5" t="str">
        <f t="shared" si="4870"/>
        <v/>
      </c>
      <c r="AY92" s="5">
        <f t="shared" si="4870"/>
        <v>4050705</v>
      </c>
      <c r="AZ92" s="5" t="str">
        <f t="shared" si="4870"/>
        <v/>
      </c>
      <c r="BA92" s="5" t="str">
        <f t="shared" si="4870"/>
        <v/>
      </c>
      <c r="BB92" s="5">
        <f t="shared" si="4870"/>
        <v>1006716</v>
      </c>
      <c r="BC92" s="5">
        <f t="shared" si="4870"/>
        <v>1007104</v>
      </c>
      <c r="BD92" s="5" t="str">
        <f t="shared" si="4870"/>
        <v/>
      </c>
      <c r="BE92" s="5">
        <f t="shared" si="4870"/>
        <v>1012077</v>
      </c>
      <c r="BF92" s="5" t="str">
        <f t="shared" si="4870"/>
        <v/>
      </c>
      <c r="BG92" s="5" t="str">
        <f t="shared" si="4870"/>
        <v/>
      </c>
      <c r="BH92" s="5" t="str">
        <f t="shared" si="4871"/>
        <v/>
      </c>
      <c r="BI92" s="5">
        <f t="shared" si="4871"/>
        <v>1015577</v>
      </c>
      <c r="BJ92" s="5">
        <f t="shared" si="4871"/>
        <v>4065091</v>
      </c>
      <c r="BK92" s="5" t="str">
        <f t="shared" si="4871"/>
        <v/>
      </c>
      <c r="BL92" s="5" t="str">
        <f t="shared" si="4871"/>
        <v/>
      </c>
      <c r="BM92" s="5" t="str">
        <f t="shared" si="4871"/>
        <v/>
      </c>
      <c r="BN92" s="5" t="str">
        <f t="shared" si="4871"/>
        <v/>
      </c>
      <c r="BO92" s="5" t="str">
        <f t="shared" si="4871"/>
        <v/>
      </c>
      <c r="BP92" s="5">
        <f t="shared" si="4871"/>
        <v>1006653</v>
      </c>
      <c r="BQ92" s="5" t="str">
        <f t="shared" si="4871"/>
        <v/>
      </c>
      <c r="BR92" s="5"/>
      <c r="BT92" s="5" t="str">
        <f t="shared" si="4813"/>
        <v>The Citizens Bank - Greensboro, AL</v>
      </c>
      <c r="BU92" s="5" t="str">
        <f t="shared" si="4814"/>
        <v/>
      </c>
      <c r="BV92" s="5" t="str">
        <f t="shared" si="4815"/>
        <v/>
      </c>
      <c r="BW92" s="5" t="str">
        <f t="shared" si="4816"/>
        <v/>
      </c>
      <c r="BX92" s="5" t="str">
        <f t="shared" si="4817"/>
        <v>Genesis Bank - Newport Beach, CA</v>
      </c>
      <c r="BY92" s="5" t="str">
        <f t="shared" si="4818"/>
        <v/>
      </c>
      <c r="BZ92" s="5" t="str">
        <f t="shared" si="4819"/>
        <v/>
      </c>
      <c r="CA92" s="5" t="str">
        <f t="shared" si="4820"/>
        <v/>
      </c>
      <c r="CB92" s="5" t="str">
        <f t="shared" si="4821"/>
        <v>PNB Community Bank - Niceville, FL</v>
      </c>
      <c r="CC92" s="5" t="str">
        <f t="shared" si="4822"/>
        <v>Northeast Georgia Bank - Lavonia, GA</v>
      </c>
      <c r="CD92" s="5" t="str">
        <f t="shared" si="4823"/>
        <v/>
      </c>
      <c r="CE92" s="5" t="str">
        <f t="shared" si="4824"/>
        <v/>
      </c>
      <c r="CF92" s="5" t="str">
        <f t="shared" si="4825"/>
        <v>Country Trust Bank - Bloomington, IL</v>
      </c>
      <c r="CG92" s="5" t="str">
        <f t="shared" si="4826"/>
        <v>The Napoleon State Bank - Napoleon, IN</v>
      </c>
      <c r="CH92" s="5" t="str">
        <f t="shared" si="4827"/>
        <v>Farmers Trust &amp; Savings Bank - Buffalo Center, IA</v>
      </c>
      <c r="CI92" s="5" t="str">
        <f t="shared" si="4828"/>
        <v>Grant County Bank - Ulysses, KS</v>
      </c>
      <c r="CJ92" s="5" t="str">
        <f t="shared" si="4829"/>
        <v>Pinnacle Bank, Inc. - Vanceburg, KY</v>
      </c>
      <c r="CK92" s="5" t="str">
        <f t="shared" si="4830"/>
        <v>Plaquemine Bank and Trust Company - Plaquemine, LA</v>
      </c>
      <c r="CL92" s="5" t="str">
        <f t="shared" si="4831"/>
        <v/>
      </c>
      <c r="CM92" s="5" t="str">
        <f t="shared" si="4832"/>
        <v/>
      </c>
      <c r="CN92" s="5" t="str">
        <f t="shared" si="4833"/>
        <v>State Street Bank and Trust Company - Boston, MA</v>
      </c>
      <c r="CO92" s="5" t="str">
        <f t="shared" si="4834"/>
        <v/>
      </c>
      <c r="CP92" s="5" t="str">
        <f t="shared" si="4835"/>
        <v>First State Bank Southwest - Worthington, MN</v>
      </c>
      <c r="CQ92" s="5" t="str">
        <f t="shared" si="4836"/>
        <v/>
      </c>
      <c r="CR92" s="5" t="str">
        <f t="shared" si="4837"/>
        <v>First Midwest Bank of the Ozarks - Poplar Bluff, MO</v>
      </c>
      <c r="CS92" s="5" t="str">
        <f t="shared" si="4838"/>
        <v/>
      </c>
      <c r="CT92" s="5" t="str">
        <f t="shared" si="4839"/>
        <v>Five Points Bank of Hastings - Hastings, NE</v>
      </c>
      <c r="CU92" s="5" t="str">
        <f t="shared" si="4840"/>
        <v/>
      </c>
      <c r="CV92" s="5" t="str">
        <f t="shared" si="4841"/>
        <v/>
      </c>
      <c r="CW92" s="5" t="str">
        <f t="shared" si="4842"/>
        <v/>
      </c>
      <c r="CX92" s="5" t="str">
        <f t="shared" si="4843"/>
        <v/>
      </c>
      <c r="CY92" s="5" t="str">
        <f t="shared" si="4844"/>
        <v>First Central Savings Bank - Glen Cove, NY</v>
      </c>
      <c r="CZ92" s="5" t="str">
        <f t="shared" si="4845"/>
        <v/>
      </c>
      <c r="DA92" s="5" t="str">
        <f t="shared" si="4846"/>
        <v/>
      </c>
      <c r="DB92" s="5" t="str">
        <f t="shared" si="4847"/>
        <v>The Apple Creek Banking Company - Apple Creek, OH</v>
      </c>
      <c r="DC92" s="5" t="str">
        <f t="shared" si="4848"/>
        <v>Frazer Bank - Altus, OK</v>
      </c>
      <c r="DD92" s="5" t="str">
        <f t="shared" si="4849"/>
        <v/>
      </c>
      <c r="DE92" s="5" t="str">
        <f t="shared" si="4850"/>
        <v>Presence Bank - Coatesville, PA</v>
      </c>
      <c r="DF92" s="5" t="str">
        <f t="shared" si="4851"/>
        <v/>
      </c>
      <c r="DG92" s="5" t="str">
        <f t="shared" si="4852"/>
        <v/>
      </c>
      <c r="DH92" s="5" t="str">
        <f t="shared" si="4853"/>
        <v/>
      </c>
      <c r="DI92" s="5" t="str">
        <f t="shared" si="4854"/>
        <v>People's Bank and Trust Company of Pickett County - Byrdstown, TN</v>
      </c>
      <c r="DJ92" s="5" t="str">
        <f t="shared" si="4855"/>
        <v>Cornerstone Capital Bank, SSB - Houston, TX</v>
      </c>
      <c r="DK92" s="5" t="str">
        <f t="shared" si="4856"/>
        <v/>
      </c>
      <c r="DL92" s="5" t="str">
        <f t="shared" si="4857"/>
        <v/>
      </c>
      <c r="DM92" s="5" t="str">
        <f t="shared" si="4858"/>
        <v/>
      </c>
      <c r="DN92" s="5" t="str">
        <f t="shared" si="4859"/>
        <v/>
      </c>
      <c r="DO92" s="5" t="str">
        <f t="shared" si="4860"/>
        <v/>
      </c>
      <c r="DP92" s="5" t="str">
        <f t="shared" si="4861"/>
        <v>KeySavings Bank - Wisconsin Rapids, WI</v>
      </c>
      <c r="DQ92" s="5" t="str">
        <f t="shared" si="4796"/>
        <v/>
      </c>
    </row>
    <row r="93" spans="1:121" x14ac:dyDescent="0.25">
      <c r="A93">
        <v>92</v>
      </c>
      <c r="B93" s="5">
        <v>4086646</v>
      </c>
      <c r="C93" t="str">
        <f t="shared" si="4807"/>
        <v>The HomeTown Bank of Alabama - Oneonta, AL</v>
      </c>
      <c r="D93" s="21" t="s">
        <v>9409</v>
      </c>
      <c r="E93" s="19" t="s">
        <v>2858</v>
      </c>
      <c r="F93" s="19" t="s">
        <v>2805</v>
      </c>
      <c r="G93" s="19"/>
      <c r="K93" s="27">
        <v>84</v>
      </c>
      <c r="L93" s="28" t="str">
        <f>IF(HLOOKUP('Peer Comparison Tool'!$E$6,StateDropdownData,K93+1,FALSE)=0,"",HLOOKUP('Peer Comparison Tool'!$E$6,StateDropdownData,K93+1,FALSE))</f>
        <v>Planters Bank, Inc. - Hopkinsville, KY</v>
      </c>
      <c r="M93" s="29">
        <f>IF(HLOOKUP('Peer Comparison Tool'!$E$6,[0]!DropdownData,K93+1,FALSE)=0,"",HLOOKUP('Peer Comparison Tool'!$E$6,[0]!DropdownData,K93+1,FALSE))</f>
        <v>1025152</v>
      </c>
      <c r="N93" s="27">
        <v>84</v>
      </c>
      <c r="O93" s="28" t="str">
        <f>IF(HLOOKUP('Peer Comparison Tool'!$G$6,StateDropdownData,N93+1,FALSE)=0,"",HLOOKUP('Peer Comparison Tool'!$G$6,StateDropdownData,N93+1,FALSE))</f>
        <v>Peoples Bank of East Tennessee - Madisonville, TN</v>
      </c>
      <c r="P93" s="29">
        <f>IF(HLOOKUP('Peer Comparison Tool'!$G$6,DropdownData,N93+1,FALSE)=0,"",HLOOKUP('Peer Comparison Tool'!$G$6,DropdownData,N93+1,FALSE))</f>
        <v>1136043</v>
      </c>
      <c r="Q93" s="27">
        <v>84</v>
      </c>
      <c r="R93" s="28" t="str">
        <f>IF(HLOOKUP('Peer Comparison Tool'!$I$6,StateDropdownData,Q93+1,FALSE)=0,"",HLOOKUP('Peer Comparison Tool'!$I$6,StateDropdownData,Q93+1,FALSE))</f>
        <v>The National Bank of Indianapolis - Indianapolis, IN</v>
      </c>
      <c r="S93" s="29">
        <f>IF(HLOOKUP('Peer Comparison Tool'!$I$6,DropdownData,Q93+1,FALSE)=0,"",HLOOKUP('Peer Comparison Tool'!$I$6,DropdownData,Q93+1,FALSE))</f>
        <v>1024120</v>
      </c>
      <c r="T93" s="5">
        <f t="shared" si="4867"/>
        <v>1007704</v>
      </c>
      <c r="U93" s="5" t="str">
        <f t="shared" si="4867"/>
        <v/>
      </c>
      <c r="V93" s="5" t="str">
        <f t="shared" si="4867"/>
        <v/>
      </c>
      <c r="W93" s="5" t="str">
        <f t="shared" si="4867"/>
        <v/>
      </c>
      <c r="X93" s="5">
        <f t="shared" si="4867"/>
        <v>4086858</v>
      </c>
      <c r="Y93" s="5" t="str">
        <f t="shared" si="4867"/>
        <v/>
      </c>
      <c r="Z93" s="5" t="str">
        <f t="shared" si="4867"/>
        <v/>
      </c>
      <c r="AA93" s="5" t="str">
        <f t="shared" si="4867"/>
        <v/>
      </c>
      <c r="AB93" s="5">
        <f t="shared" si="4867"/>
        <v>4160708</v>
      </c>
      <c r="AC93" s="5">
        <f t="shared" si="4867"/>
        <v>1011013</v>
      </c>
      <c r="AD93" s="5" t="str">
        <f t="shared" si="4868"/>
        <v/>
      </c>
      <c r="AE93" s="5" t="str">
        <f t="shared" si="4868"/>
        <v/>
      </c>
      <c r="AF93" s="5">
        <f t="shared" si="4868"/>
        <v>13357214</v>
      </c>
      <c r="AG93" s="5">
        <f t="shared" si="4868"/>
        <v>1024120</v>
      </c>
      <c r="AH93" s="5">
        <f t="shared" si="4868"/>
        <v>1008783</v>
      </c>
      <c r="AI93" s="5">
        <f t="shared" si="4868"/>
        <v>4051033</v>
      </c>
      <c r="AJ93" s="5">
        <f t="shared" si="4868"/>
        <v>1025152</v>
      </c>
      <c r="AK93" s="5">
        <f t="shared" si="4868"/>
        <v>1016369</v>
      </c>
      <c r="AL93" s="5" t="str">
        <f t="shared" si="4868"/>
        <v/>
      </c>
      <c r="AM93" s="5" t="str">
        <f t="shared" si="4868"/>
        <v/>
      </c>
      <c r="AN93" s="5">
        <f t="shared" si="4869"/>
        <v>1015721</v>
      </c>
      <c r="AO93" s="5" t="str">
        <f t="shared" si="4869"/>
        <v/>
      </c>
      <c r="AP93" s="5">
        <f t="shared" si="4869"/>
        <v>1004418</v>
      </c>
      <c r="AQ93" s="5" t="str">
        <f t="shared" si="4869"/>
        <v/>
      </c>
      <c r="AR93" s="5">
        <f t="shared" si="4869"/>
        <v>1016172</v>
      </c>
      <c r="AS93" s="5" t="str">
        <f t="shared" si="4869"/>
        <v/>
      </c>
      <c r="AT93" s="5">
        <f t="shared" si="4869"/>
        <v>1010080</v>
      </c>
      <c r="AU93" s="5" t="str">
        <f t="shared" si="4869"/>
        <v/>
      </c>
      <c r="AV93" s="5" t="str">
        <f t="shared" si="4869"/>
        <v/>
      </c>
      <c r="AW93" s="5" t="str">
        <f t="shared" si="4869"/>
        <v/>
      </c>
      <c r="AX93" s="5" t="str">
        <f t="shared" si="4870"/>
        <v/>
      </c>
      <c r="AY93" s="5">
        <f t="shared" si="4870"/>
        <v>4236050</v>
      </c>
      <c r="AZ93" s="5" t="str">
        <f t="shared" si="4870"/>
        <v/>
      </c>
      <c r="BA93" s="5" t="str">
        <f t="shared" si="4870"/>
        <v/>
      </c>
      <c r="BB93" s="5">
        <f t="shared" si="4870"/>
        <v>1005526</v>
      </c>
      <c r="BC93" s="5">
        <f t="shared" si="4870"/>
        <v>1011728</v>
      </c>
      <c r="BD93" s="5" t="str">
        <f t="shared" si="4870"/>
        <v/>
      </c>
      <c r="BE93" s="5">
        <f t="shared" si="4870"/>
        <v>1011310</v>
      </c>
      <c r="BF93" s="5" t="str">
        <f t="shared" si="4870"/>
        <v/>
      </c>
      <c r="BG93" s="5" t="str">
        <f t="shared" si="4870"/>
        <v/>
      </c>
      <c r="BH93" s="5" t="str">
        <f t="shared" si="4871"/>
        <v/>
      </c>
      <c r="BI93" s="5">
        <f t="shared" si="4871"/>
        <v>1136043</v>
      </c>
      <c r="BJ93" s="5">
        <f t="shared" si="4871"/>
        <v>1010907</v>
      </c>
      <c r="BK93" s="5" t="str">
        <f t="shared" si="4871"/>
        <v/>
      </c>
      <c r="BL93" s="5" t="str">
        <f t="shared" si="4871"/>
        <v/>
      </c>
      <c r="BM93" s="5" t="str">
        <f t="shared" si="4871"/>
        <v/>
      </c>
      <c r="BN93" s="5" t="str">
        <f t="shared" si="4871"/>
        <v/>
      </c>
      <c r="BO93" s="5" t="str">
        <f t="shared" si="4871"/>
        <v/>
      </c>
      <c r="BP93" s="5">
        <f t="shared" si="4871"/>
        <v>1000936</v>
      </c>
      <c r="BQ93" s="5" t="str">
        <f t="shared" si="4871"/>
        <v/>
      </c>
      <c r="BR93" s="5"/>
      <c r="BT93" s="5" t="str">
        <f t="shared" si="4813"/>
        <v>The Citizens Bank of Winfield - Winfield, AL</v>
      </c>
      <c r="BU93" s="5" t="str">
        <f t="shared" si="4814"/>
        <v/>
      </c>
      <c r="BV93" s="5" t="str">
        <f t="shared" si="4815"/>
        <v/>
      </c>
      <c r="BW93" s="5" t="str">
        <f t="shared" si="4816"/>
        <v/>
      </c>
      <c r="BX93" s="5" t="str">
        <f t="shared" si="4817"/>
        <v>Golden State Bank - Glendale, CA</v>
      </c>
      <c r="BY93" s="5" t="str">
        <f t="shared" si="4818"/>
        <v/>
      </c>
      <c r="BZ93" s="5" t="str">
        <f t="shared" si="4819"/>
        <v/>
      </c>
      <c r="CA93" s="5" t="str">
        <f t="shared" si="4820"/>
        <v/>
      </c>
      <c r="CB93" s="5" t="str">
        <f t="shared" si="4821"/>
        <v>Prime Meridian Bank - Tallahassee, FL</v>
      </c>
      <c r="CC93" s="5" t="str">
        <f t="shared" si="4822"/>
        <v>Oconee State Bank - Watkinsville, GA</v>
      </c>
      <c r="CD93" s="5" t="str">
        <f t="shared" si="4823"/>
        <v/>
      </c>
      <c r="CE93" s="5" t="str">
        <f t="shared" si="4824"/>
        <v/>
      </c>
      <c r="CF93" s="5" t="str">
        <f t="shared" si="4825"/>
        <v>Credit Agricole Corporate and Investment Bank - Chicago Branch - Chicago, IL</v>
      </c>
      <c r="CG93" s="5" t="str">
        <f t="shared" si="4826"/>
        <v>The National Bank of Indianapolis - Indianapolis, IN</v>
      </c>
      <c r="CH93" s="5" t="str">
        <f t="shared" si="4827"/>
        <v>Farmers Trust and Savings Bank - Williamsburg, IA</v>
      </c>
      <c r="CI93" s="5" t="str">
        <f t="shared" si="4828"/>
        <v>Great American Bank - Lawrence, KS</v>
      </c>
      <c r="CJ93" s="5" t="str">
        <f t="shared" si="4829"/>
        <v>Planters Bank, Inc. - Hopkinsville, KY</v>
      </c>
      <c r="CK93" s="5" t="str">
        <f t="shared" si="4830"/>
        <v>Progressive Bank - Monroe, LA</v>
      </c>
      <c r="CL93" s="5" t="str">
        <f t="shared" si="4831"/>
        <v/>
      </c>
      <c r="CM93" s="5" t="str">
        <f t="shared" si="4832"/>
        <v/>
      </c>
      <c r="CN93" s="5" t="str">
        <f t="shared" si="4833"/>
        <v>StonehamBank - Stoneham, MA</v>
      </c>
      <c r="CO93" s="5" t="str">
        <f t="shared" si="4834"/>
        <v/>
      </c>
      <c r="CP93" s="5" t="str">
        <f t="shared" si="4835"/>
        <v>FM BANK - Waseca, MN</v>
      </c>
      <c r="CQ93" s="5" t="str">
        <f t="shared" si="4836"/>
        <v/>
      </c>
      <c r="CR93" s="5" t="str">
        <f t="shared" si="4837"/>
        <v>First Missouri Bank of SEMO - Kennett, MO</v>
      </c>
      <c r="CS93" s="5" t="str">
        <f t="shared" si="4838"/>
        <v/>
      </c>
      <c r="CT93" s="5" t="str">
        <f t="shared" si="4839"/>
        <v>Flatwater Bank - Gothenburg, NE</v>
      </c>
      <c r="CU93" s="5" t="str">
        <f t="shared" si="4840"/>
        <v/>
      </c>
      <c r="CV93" s="5" t="str">
        <f t="shared" si="4841"/>
        <v/>
      </c>
      <c r="CW93" s="5" t="str">
        <f t="shared" si="4842"/>
        <v/>
      </c>
      <c r="CX93" s="5" t="str">
        <f t="shared" si="4843"/>
        <v/>
      </c>
      <c r="CY93" s="5" t="str">
        <f t="shared" si="4844"/>
        <v>First Commercial Bank, Ltd., New York Branch - New York, NY</v>
      </c>
      <c r="CZ93" s="5" t="str">
        <f t="shared" si="4845"/>
        <v/>
      </c>
      <c r="DA93" s="5" t="str">
        <f t="shared" si="4846"/>
        <v/>
      </c>
      <c r="DB93" s="5" t="str">
        <f t="shared" si="4847"/>
        <v>The Baltic State Bank - Baltic, OH</v>
      </c>
      <c r="DC93" s="5" t="str">
        <f t="shared" si="4848"/>
        <v>Frontier State Bank - Oklahoma City, OK</v>
      </c>
      <c r="DD93" s="5" t="str">
        <f t="shared" si="4849"/>
        <v/>
      </c>
      <c r="DE93" s="5" t="str">
        <f t="shared" si="4850"/>
        <v>PS Bank - Wyalusing, PA</v>
      </c>
      <c r="DF93" s="5" t="str">
        <f t="shared" si="4851"/>
        <v/>
      </c>
      <c r="DG93" s="5" t="str">
        <f t="shared" si="4852"/>
        <v/>
      </c>
      <c r="DH93" s="5" t="str">
        <f t="shared" si="4853"/>
        <v/>
      </c>
      <c r="DI93" s="5" t="str">
        <f t="shared" si="4854"/>
        <v>Peoples Bank of East Tennessee - Madisonville, TN</v>
      </c>
      <c r="DJ93" s="5" t="str">
        <f t="shared" si="4855"/>
        <v>Crossroads Bank - Yoakum, TX</v>
      </c>
      <c r="DK93" s="5" t="str">
        <f t="shared" si="4856"/>
        <v/>
      </c>
      <c r="DL93" s="5" t="str">
        <f t="shared" si="4857"/>
        <v/>
      </c>
      <c r="DM93" s="5" t="str">
        <f t="shared" si="4858"/>
        <v/>
      </c>
      <c r="DN93" s="5" t="str">
        <f t="shared" si="4859"/>
        <v/>
      </c>
      <c r="DO93" s="5" t="str">
        <f t="shared" si="4860"/>
        <v/>
      </c>
      <c r="DP93" s="5" t="str">
        <f t="shared" si="4861"/>
        <v>Ladysmith Federal Savings &amp; Loan Association - Ladysmith, WI</v>
      </c>
      <c r="DQ93" s="5" t="str">
        <f t="shared" si="4796"/>
        <v/>
      </c>
    </row>
    <row r="94" spans="1:121" x14ac:dyDescent="0.25">
      <c r="A94">
        <v>93</v>
      </c>
      <c r="B94" s="5">
        <v>1009809</v>
      </c>
      <c r="C94" t="str">
        <f t="shared" si="4807"/>
        <v>The Samson Banking Company - Samson, AL</v>
      </c>
      <c r="D94" s="21" t="s">
        <v>9410</v>
      </c>
      <c r="E94" s="19" t="s">
        <v>2871</v>
      </c>
      <c r="F94" s="19" t="s">
        <v>2805</v>
      </c>
      <c r="G94" s="19"/>
      <c r="K94" s="27">
        <v>85</v>
      </c>
      <c r="L94" s="28" t="str">
        <f>IF(HLOOKUP('Peer Comparison Tool'!$E$6,StateDropdownData,K94+1,FALSE)=0,"",HLOOKUP('Peer Comparison Tool'!$E$6,StateDropdownData,K94+1,FALSE))</f>
        <v>Republic Bank &amp; Trust Company - Louisville, KY</v>
      </c>
      <c r="M94" s="29">
        <f>IF(HLOOKUP('Peer Comparison Tool'!$E$6,[0]!DropdownData,K94+1,FALSE)=0,"",HLOOKUP('Peer Comparison Tool'!$E$6,[0]!DropdownData,K94+1,FALSE))</f>
        <v>1007997</v>
      </c>
      <c r="N94" s="27">
        <v>85</v>
      </c>
      <c r="O94" s="28" t="str">
        <f>IF(HLOOKUP('Peer Comparison Tool'!$G$6,StateDropdownData,N94+1,FALSE)=0,"",HLOOKUP('Peer Comparison Tool'!$G$6,StateDropdownData,N94+1,FALSE))</f>
        <v>Peoples Bank of the South - La Follette, TN</v>
      </c>
      <c r="P94" s="29">
        <f>IF(HLOOKUP('Peer Comparison Tool'!$G$6,DropdownData,N94+1,FALSE)=0,"",HLOOKUP('Peer Comparison Tool'!$G$6,DropdownData,N94+1,FALSE))</f>
        <v>1007512</v>
      </c>
      <c r="Q94" s="27">
        <v>85</v>
      </c>
      <c r="R94" s="28" t="str">
        <f>IF(HLOOKUP('Peer Comparison Tool'!$I$6,StateDropdownData,Q94+1,FALSE)=0,"",HLOOKUP('Peer Comparison Tool'!$I$6,StateDropdownData,Q94+1,FALSE))</f>
        <v>The New Washington State Bank - Charlestown, IN</v>
      </c>
      <c r="S94" s="29">
        <f>IF(HLOOKUP('Peer Comparison Tool'!$I$6,DropdownData,Q94+1,FALSE)=0,"",HLOOKUP('Peer Comparison Tool'!$I$6,DropdownData,Q94+1,FALSE))</f>
        <v>1007855</v>
      </c>
      <c r="T94" s="5">
        <f t="shared" si="4867"/>
        <v>1010419</v>
      </c>
      <c r="U94" s="5" t="str">
        <f t="shared" si="4867"/>
        <v/>
      </c>
      <c r="V94" s="5" t="str">
        <f t="shared" si="4867"/>
        <v/>
      </c>
      <c r="W94" s="5" t="str">
        <f t="shared" si="4867"/>
        <v/>
      </c>
      <c r="X94" s="5">
        <f t="shared" si="4867"/>
        <v>20095743</v>
      </c>
      <c r="Y94" s="5" t="str">
        <f t="shared" si="4867"/>
        <v/>
      </c>
      <c r="Z94" s="5" t="str">
        <f t="shared" si="4867"/>
        <v/>
      </c>
      <c r="AA94" s="5" t="str">
        <f t="shared" si="4867"/>
        <v/>
      </c>
      <c r="AB94" s="5">
        <f t="shared" si="4867"/>
        <v>1004260</v>
      </c>
      <c r="AC94" s="5">
        <f t="shared" si="4867"/>
        <v>4104869</v>
      </c>
      <c r="AD94" s="5" t="str">
        <f t="shared" si="4868"/>
        <v/>
      </c>
      <c r="AE94" s="5" t="str">
        <f t="shared" si="4868"/>
        <v/>
      </c>
      <c r="AF94" s="5">
        <f t="shared" si="4868"/>
        <v>1006034</v>
      </c>
      <c r="AG94" s="5">
        <f t="shared" si="4868"/>
        <v>1007855</v>
      </c>
      <c r="AH94" s="5">
        <f t="shared" si="4868"/>
        <v>1010697</v>
      </c>
      <c r="AI94" s="5">
        <f t="shared" si="4868"/>
        <v>1016414</v>
      </c>
      <c r="AJ94" s="5">
        <f t="shared" si="4868"/>
        <v>1007997</v>
      </c>
      <c r="AK94" s="5">
        <f t="shared" si="4868"/>
        <v>1012277</v>
      </c>
      <c r="AL94" s="5" t="str">
        <f t="shared" si="4868"/>
        <v/>
      </c>
      <c r="AM94" s="5" t="str">
        <f t="shared" si="4868"/>
        <v/>
      </c>
      <c r="AN94" s="5">
        <f t="shared" si="4869"/>
        <v>1006108</v>
      </c>
      <c r="AO94" s="5" t="str">
        <f t="shared" si="4869"/>
        <v/>
      </c>
      <c r="AP94" s="5">
        <f t="shared" si="4869"/>
        <v>1013311</v>
      </c>
      <c r="AQ94" s="5" t="str">
        <f t="shared" si="4869"/>
        <v/>
      </c>
      <c r="AR94" s="5">
        <f t="shared" si="4869"/>
        <v>1014170</v>
      </c>
      <c r="AS94" s="5" t="str">
        <f t="shared" si="4869"/>
        <v/>
      </c>
      <c r="AT94" s="5">
        <f t="shared" si="4869"/>
        <v>1005408</v>
      </c>
      <c r="AU94" s="5" t="str">
        <f t="shared" si="4869"/>
        <v/>
      </c>
      <c r="AV94" s="5" t="str">
        <f t="shared" si="4869"/>
        <v/>
      </c>
      <c r="AW94" s="5" t="str">
        <f t="shared" si="4869"/>
        <v/>
      </c>
      <c r="AX94" s="5" t="str">
        <f t="shared" si="4870"/>
        <v/>
      </c>
      <c r="AY94" s="5">
        <f t="shared" si="4870"/>
        <v>1000746</v>
      </c>
      <c r="AZ94" s="5" t="str">
        <f t="shared" si="4870"/>
        <v/>
      </c>
      <c r="BA94" s="5" t="str">
        <f t="shared" si="4870"/>
        <v/>
      </c>
      <c r="BB94" s="5">
        <f t="shared" si="4870"/>
        <v>1015548</v>
      </c>
      <c r="BC94" s="5">
        <f t="shared" si="4870"/>
        <v>1005669</v>
      </c>
      <c r="BD94" s="5" t="str">
        <f t="shared" si="4870"/>
        <v/>
      </c>
      <c r="BE94" s="5">
        <f t="shared" si="4870"/>
        <v>1014509</v>
      </c>
      <c r="BF94" s="5" t="str">
        <f t="shared" si="4870"/>
        <v/>
      </c>
      <c r="BG94" s="5" t="str">
        <f t="shared" si="4870"/>
        <v/>
      </c>
      <c r="BH94" s="5" t="str">
        <f t="shared" si="4871"/>
        <v/>
      </c>
      <c r="BI94" s="5">
        <f t="shared" si="4871"/>
        <v>1007512</v>
      </c>
      <c r="BJ94" s="5">
        <f t="shared" si="4871"/>
        <v>1012612</v>
      </c>
      <c r="BK94" s="5" t="str">
        <f t="shared" si="4871"/>
        <v/>
      </c>
      <c r="BL94" s="5" t="str">
        <f t="shared" si="4871"/>
        <v/>
      </c>
      <c r="BM94" s="5" t="str">
        <f t="shared" si="4871"/>
        <v/>
      </c>
      <c r="BN94" s="5" t="str">
        <f t="shared" si="4871"/>
        <v/>
      </c>
      <c r="BO94" s="5" t="str">
        <f t="shared" si="4871"/>
        <v/>
      </c>
      <c r="BP94" s="5">
        <f t="shared" si="4871"/>
        <v>1010464</v>
      </c>
      <c r="BQ94" s="5" t="str">
        <f t="shared" si="4871"/>
        <v/>
      </c>
      <c r="BR94" s="5"/>
      <c r="BT94" s="5" t="str">
        <f t="shared" si="4813"/>
        <v>The Commercial Bank of Ozark - Ozark, AL</v>
      </c>
      <c r="BU94" s="5" t="str">
        <f t="shared" si="4814"/>
        <v/>
      </c>
      <c r="BV94" s="5" t="str">
        <f t="shared" si="4815"/>
        <v/>
      </c>
      <c r="BW94" s="5" t="str">
        <f t="shared" si="4816"/>
        <v/>
      </c>
      <c r="BX94" s="5" t="str">
        <f t="shared" si="4817"/>
        <v>Golden Valley Bank - Chico, CA</v>
      </c>
      <c r="BY94" s="5" t="str">
        <f t="shared" si="4818"/>
        <v/>
      </c>
      <c r="BZ94" s="5" t="str">
        <f t="shared" si="4819"/>
        <v/>
      </c>
      <c r="CA94" s="5" t="str">
        <f t="shared" si="4820"/>
        <v/>
      </c>
      <c r="CB94" s="5" t="str">
        <f t="shared" si="4821"/>
        <v>Raymond James Bank - Saint Petersburg, FL</v>
      </c>
      <c r="CC94" s="5" t="str">
        <f t="shared" si="4822"/>
        <v>Peach State Bank &amp; Trust - Gainesville, GA</v>
      </c>
      <c r="CD94" s="5" t="str">
        <f t="shared" si="4823"/>
        <v/>
      </c>
      <c r="CE94" s="5" t="str">
        <f t="shared" si="4824"/>
        <v/>
      </c>
      <c r="CF94" s="5" t="str">
        <f t="shared" si="4825"/>
        <v>Crossroads Bank - Effingham, IL</v>
      </c>
      <c r="CG94" s="5" t="str">
        <f t="shared" si="4826"/>
        <v>The New Washington State Bank - Charlestown, IN</v>
      </c>
      <c r="CH94" s="5" t="str">
        <f t="shared" si="4827"/>
        <v>Farmers Trust and Savings Bank - Spencer, IA</v>
      </c>
      <c r="CI94" s="5" t="str">
        <f t="shared" si="4828"/>
        <v>Guaranty State Bank and Trust Company - Beloit, KS</v>
      </c>
      <c r="CJ94" s="5" t="str">
        <f t="shared" si="4829"/>
        <v>Republic Bank &amp; Trust Company - Louisville, KY</v>
      </c>
      <c r="CK94" s="5" t="str">
        <f t="shared" si="4830"/>
        <v>Progressive National Bank - Mansfield, LA</v>
      </c>
      <c r="CL94" s="5" t="str">
        <f t="shared" si="4831"/>
        <v/>
      </c>
      <c r="CM94" s="5" t="str">
        <f t="shared" si="4832"/>
        <v/>
      </c>
      <c r="CN94" s="5" t="str">
        <f t="shared" si="4833"/>
        <v>Stoughton Co-operative Bank - Stoughton, MA</v>
      </c>
      <c r="CO94" s="5" t="str">
        <f t="shared" si="4834"/>
        <v/>
      </c>
      <c r="CP94" s="5" t="str">
        <f t="shared" si="4835"/>
        <v>Foresight Bank - Plainview, MN</v>
      </c>
      <c r="CQ94" s="5" t="str">
        <f t="shared" si="4836"/>
        <v/>
      </c>
      <c r="CR94" s="5" t="str">
        <f t="shared" si="4837"/>
        <v>First Missouri State Bank - Poplar Bluff, MO</v>
      </c>
      <c r="CS94" s="5" t="str">
        <f t="shared" si="4838"/>
        <v/>
      </c>
      <c r="CT94" s="5" t="str">
        <f t="shared" si="4839"/>
        <v>Foundation One Bank - Waterloo, NE</v>
      </c>
      <c r="CU94" s="5" t="str">
        <f t="shared" si="4840"/>
        <v/>
      </c>
      <c r="CV94" s="5" t="str">
        <f t="shared" si="4841"/>
        <v/>
      </c>
      <c r="CW94" s="5" t="str">
        <f t="shared" si="4842"/>
        <v/>
      </c>
      <c r="CX94" s="5" t="str">
        <f t="shared" si="4843"/>
        <v/>
      </c>
      <c r="CY94" s="5" t="str">
        <f t="shared" si="4844"/>
        <v>First Federal Savings of Middletown - Middletown, NY</v>
      </c>
      <c r="CZ94" s="5" t="str">
        <f t="shared" si="4845"/>
        <v/>
      </c>
      <c r="DA94" s="5" t="str">
        <f t="shared" si="4846"/>
        <v/>
      </c>
      <c r="DB94" s="5" t="str">
        <f t="shared" si="4847"/>
        <v>The Bank of Magnolia Company - Magnolia, OH</v>
      </c>
      <c r="DC94" s="5" t="str">
        <f t="shared" si="4848"/>
        <v>FSNB, National Association - Lawton, OK</v>
      </c>
      <c r="DD94" s="5" t="str">
        <f t="shared" si="4849"/>
        <v/>
      </c>
      <c r="DE94" s="5" t="str">
        <f t="shared" si="4850"/>
        <v>QNB Bank - Quakertown, PA</v>
      </c>
      <c r="DF94" s="5" t="str">
        <f t="shared" si="4851"/>
        <v/>
      </c>
      <c r="DG94" s="5" t="str">
        <f t="shared" si="4852"/>
        <v/>
      </c>
      <c r="DH94" s="5" t="str">
        <f t="shared" si="4853"/>
        <v/>
      </c>
      <c r="DI94" s="5" t="str">
        <f t="shared" si="4854"/>
        <v>Peoples Bank of the South - La Follette, TN</v>
      </c>
      <c r="DJ94" s="5" t="str">
        <f t="shared" si="4855"/>
        <v>Crowell State Bank - Crowell, TX</v>
      </c>
      <c r="DK94" s="5" t="str">
        <f t="shared" si="4856"/>
        <v/>
      </c>
      <c r="DL94" s="5" t="str">
        <f t="shared" si="4857"/>
        <v/>
      </c>
      <c r="DM94" s="5" t="str">
        <f t="shared" si="4858"/>
        <v/>
      </c>
      <c r="DN94" s="5" t="str">
        <f t="shared" si="4859"/>
        <v/>
      </c>
      <c r="DO94" s="5" t="str">
        <f t="shared" si="4860"/>
        <v/>
      </c>
      <c r="DP94" s="5" t="str">
        <f t="shared" si="4861"/>
        <v>Lake Ridge Bank - Middleton, WI</v>
      </c>
      <c r="DQ94" s="5" t="str">
        <f t="shared" si="4796"/>
        <v/>
      </c>
    </row>
    <row r="95" spans="1:121" x14ac:dyDescent="0.25">
      <c r="A95">
        <v>94</v>
      </c>
      <c r="B95" s="5">
        <v>1001445</v>
      </c>
      <c r="C95" t="str">
        <f t="shared" si="4807"/>
        <v>The Southern Bank Company - Gadsden, AL</v>
      </c>
      <c r="D95" s="21" t="s">
        <v>9411</v>
      </c>
      <c r="E95" s="19" t="s">
        <v>2872</v>
      </c>
      <c r="F95" s="19" t="s">
        <v>2805</v>
      </c>
      <c r="G95" s="19"/>
      <c r="K95" s="27">
        <v>86</v>
      </c>
      <c r="L95" s="28" t="str">
        <f>IF(HLOOKUP('Peer Comparison Tool'!$E$6,StateDropdownData,K95+1,FALSE)=0,"",HLOOKUP('Peer Comparison Tool'!$E$6,StateDropdownData,K95+1,FALSE))</f>
        <v>River City Bank, Inc. - Louisville, KY</v>
      </c>
      <c r="M95" s="29">
        <f>IF(HLOOKUP('Peer Comparison Tool'!$E$6,[0]!DropdownData,K95+1,FALSE)=0,"",HLOOKUP('Peer Comparison Tool'!$E$6,[0]!DropdownData,K95+1,FALSE))</f>
        <v>1008941</v>
      </c>
      <c r="N95" s="27">
        <v>86</v>
      </c>
      <c r="O95" s="28" t="str">
        <f>IF(HLOOKUP('Peer Comparison Tool'!$G$6,StateDropdownData,N95+1,FALSE)=0,"",HLOOKUP('Peer Comparison Tool'!$G$6,StateDropdownData,N95+1,FALSE))</f>
        <v>Pinnacle Bank - Nashville, TN</v>
      </c>
      <c r="P95" s="29">
        <f>IF(HLOOKUP('Peer Comparison Tool'!$G$6,DropdownData,N95+1,FALSE)=0,"",HLOOKUP('Peer Comparison Tool'!$G$6,DropdownData,N95+1,FALSE))</f>
        <v>4056713</v>
      </c>
      <c r="Q95" s="27">
        <v>86</v>
      </c>
      <c r="R95" s="28" t="str">
        <f>IF(HLOOKUP('Peer Comparison Tool'!$I$6,StateDropdownData,Q95+1,FALSE)=0,"",HLOOKUP('Peer Comparison Tool'!$I$6,StateDropdownData,Q95+1,FALSE))</f>
        <v>The North Salem State Bank - North Salem, IN</v>
      </c>
      <c r="S95" s="29">
        <f>IF(HLOOKUP('Peer Comparison Tool'!$I$6,DropdownData,Q95+1,FALSE)=0,"",HLOOKUP('Peer Comparison Tool'!$I$6,DropdownData,Q95+1,FALSE))</f>
        <v>1015646</v>
      </c>
      <c r="T95" s="5">
        <f t="shared" si="4867"/>
        <v>1012232</v>
      </c>
      <c r="U95" s="5" t="str">
        <f t="shared" si="4867"/>
        <v/>
      </c>
      <c r="V95" s="5" t="str">
        <f t="shared" si="4867"/>
        <v/>
      </c>
      <c r="W95" s="5" t="str">
        <f t="shared" si="4867"/>
        <v/>
      </c>
      <c r="X95" s="5">
        <f t="shared" si="4867"/>
        <v>1012039</v>
      </c>
      <c r="Y95" s="5" t="str">
        <f t="shared" si="4867"/>
        <v/>
      </c>
      <c r="Z95" s="5" t="str">
        <f t="shared" si="4867"/>
        <v/>
      </c>
      <c r="AA95" s="5" t="str">
        <f t="shared" si="4867"/>
        <v/>
      </c>
      <c r="AB95" s="5">
        <f t="shared" si="4867"/>
        <v>4153389</v>
      </c>
      <c r="AC95" s="5">
        <f t="shared" si="4867"/>
        <v>1011463</v>
      </c>
      <c r="AD95" s="5" t="str">
        <f t="shared" si="4868"/>
        <v/>
      </c>
      <c r="AE95" s="5" t="str">
        <f t="shared" si="4868"/>
        <v/>
      </c>
      <c r="AF95" s="5">
        <f t="shared" si="4868"/>
        <v>1974050</v>
      </c>
      <c r="AG95" s="5">
        <f t="shared" si="4868"/>
        <v>1015646</v>
      </c>
      <c r="AH95" s="5">
        <f t="shared" si="4868"/>
        <v>1013407</v>
      </c>
      <c r="AI95" s="5">
        <f t="shared" si="4868"/>
        <v>4088686</v>
      </c>
      <c r="AJ95" s="5">
        <f t="shared" si="4868"/>
        <v>1008941</v>
      </c>
      <c r="AK95" s="5">
        <f t="shared" si="4868"/>
        <v>1001946</v>
      </c>
      <c r="AL95" s="5" t="str">
        <f t="shared" si="4868"/>
        <v/>
      </c>
      <c r="AM95" s="5" t="str">
        <f t="shared" si="4868"/>
        <v/>
      </c>
      <c r="AN95" s="5">
        <f t="shared" si="4869"/>
        <v>1014520</v>
      </c>
      <c r="AO95" s="5" t="str">
        <f t="shared" si="4869"/>
        <v/>
      </c>
      <c r="AP95" s="5">
        <f t="shared" si="4869"/>
        <v>1013262</v>
      </c>
      <c r="AQ95" s="5" t="str">
        <f t="shared" si="4869"/>
        <v/>
      </c>
      <c r="AR95" s="5">
        <f t="shared" si="4869"/>
        <v>4142338</v>
      </c>
      <c r="AS95" s="5" t="str">
        <f t="shared" si="4869"/>
        <v/>
      </c>
      <c r="AT95" s="5">
        <f t="shared" si="4869"/>
        <v>1004574</v>
      </c>
      <c r="AU95" s="5" t="str">
        <f t="shared" si="4869"/>
        <v/>
      </c>
      <c r="AV95" s="5" t="str">
        <f t="shared" si="4869"/>
        <v/>
      </c>
      <c r="AW95" s="5" t="str">
        <f t="shared" si="4869"/>
        <v/>
      </c>
      <c r="AX95" s="5" t="str">
        <f t="shared" si="4870"/>
        <v/>
      </c>
      <c r="AY95" s="5">
        <f t="shared" si="4870"/>
        <v>1009810</v>
      </c>
      <c r="AZ95" s="5" t="str">
        <f t="shared" si="4870"/>
        <v/>
      </c>
      <c r="BA95" s="5" t="str">
        <f t="shared" si="4870"/>
        <v/>
      </c>
      <c r="BB95" s="5">
        <f t="shared" si="4870"/>
        <v>1000362</v>
      </c>
      <c r="BC95" s="5">
        <f t="shared" si="4870"/>
        <v>4105809</v>
      </c>
      <c r="BD95" s="5" t="str">
        <f t="shared" si="4870"/>
        <v/>
      </c>
      <c r="BE95" s="5">
        <f t="shared" si="4870"/>
        <v>4056076</v>
      </c>
      <c r="BF95" s="5" t="str">
        <f t="shared" si="4870"/>
        <v/>
      </c>
      <c r="BG95" s="5" t="str">
        <f t="shared" si="4870"/>
        <v/>
      </c>
      <c r="BH95" s="5" t="str">
        <f t="shared" si="4871"/>
        <v/>
      </c>
      <c r="BI95" s="5">
        <f t="shared" si="4871"/>
        <v>4056713</v>
      </c>
      <c r="BJ95" s="5">
        <f t="shared" si="4871"/>
        <v>1002705</v>
      </c>
      <c r="BK95" s="5" t="str">
        <f t="shared" si="4871"/>
        <v/>
      </c>
      <c r="BL95" s="5" t="str">
        <f t="shared" si="4871"/>
        <v/>
      </c>
      <c r="BM95" s="5" t="str">
        <f t="shared" si="4871"/>
        <v/>
      </c>
      <c r="BN95" s="5" t="str">
        <f t="shared" si="4871"/>
        <v/>
      </c>
      <c r="BO95" s="5" t="str">
        <f t="shared" si="4871"/>
        <v/>
      </c>
      <c r="BP95" s="5">
        <f t="shared" si="4871"/>
        <v>1006273</v>
      </c>
      <c r="BQ95" s="5" t="str">
        <f t="shared" si="4871"/>
        <v/>
      </c>
      <c r="BR95" s="5"/>
      <c r="BT95" s="5" t="str">
        <f t="shared" si="4813"/>
        <v>The Exchange Bank of Alabama - Altoona, AL</v>
      </c>
      <c r="BU95" s="5" t="str">
        <f t="shared" si="4814"/>
        <v/>
      </c>
      <c r="BV95" s="5" t="str">
        <f t="shared" si="4815"/>
        <v/>
      </c>
      <c r="BW95" s="5" t="str">
        <f t="shared" si="4816"/>
        <v/>
      </c>
      <c r="BX95" s="5" t="str">
        <f t="shared" si="4817"/>
        <v>Hanmi Bank - Los Angeles, CA</v>
      </c>
      <c r="BY95" s="5" t="str">
        <f t="shared" si="4818"/>
        <v/>
      </c>
      <c r="BZ95" s="5" t="str">
        <f t="shared" si="4819"/>
        <v/>
      </c>
      <c r="CA95" s="5" t="str">
        <f t="shared" si="4820"/>
        <v/>
      </c>
      <c r="CB95" s="5" t="str">
        <f t="shared" si="4821"/>
        <v>Raymond James Trust, National Association - Saint Petersburg, FL</v>
      </c>
      <c r="CC95" s="5" t="str">
        <f t="shared" si="4822"/>
        <v>Peoples Bank - Eatonton, GA</v>
      </c>
      <c r="CD95" s="5" t="str">
        <f t="shared" si="4823"/>
        <v/>
      </c>
      <c r="CE95" s="5" t="str">
        <f t="shared" si="4824"/>
        <v/>
      </c>
      <c r="CF95" s="5" t="str">
        <f t="shared" si="4825"/>
        <v>Crystal Lake Bank &amp; Trust Company, National Association - Crystal Lake, IL</v>
      </c>
      <c r="CG95" s="5" t="str">
        <f t="shared" si="4826"/>
        <v>The North Salem State Bank - North Salem, IN</v>
      </c>
      <c r="CH95" s="5" t="str">
        <f t="shared" si="4827"/>
        <v>Federation Bank - Washington, IA</v>
      </c>
      <c r="CI95" s="5" t="str">
        <f t="shared" si="4828"/>
        <v>Heritage Bank - Topeka, KS</v>
      </c>
      <c r="CJ95" s="5" t="str">
        <f t="shared" si="4829"/>
        <v>River City Bank, Inc. - Louisville, KY</v>
      </c>
      <c r="CK95" s="5" t="str">
        <f t="shared" si="4830"/>
        <v>Rayne Building &amp; Loan Association - Rayne, LA</v>
      </c>
      <c r="CL95" s="5" t="str">
        <f t="shared" si="4831"/>
        <v/>
      </c>
      <c r="CM95" s="5" t="str">
        <f t="shared" si="4832"/>
        <v/>
      </c>
      <c r="CN95" s="5" t="str">
        <f t="shared" si="4833"/>
        <v>The Bank of Canton - Canton, MA</v>
      </c>
      <c r="CO95" s="5" t="str">
        <f t="shared" si="4834"/>
        <v/>
      </c>
      <c r="CP95" s="5" t="str">
        <f t="shared" si="4835"/>
        <v>Frandsen Bank &amp; Trust - Lonsdale, MN</v>
      </c>
      <c r="CQ95" s="5" t="str">
        <f t="shared" si="4836"/>
        <v/>
      </c>
      <c r="CR95" s="5" t="str">
        <f t="shared" si="4837"/>
        <v>First Missouri State Bank of Cape County - Cape Girardeau, MO</v>
      </c>
      <c r="CS95" s="5" t="str">
        <f t="shared" si="4838"/>
        <v/>
      </c>
      <c r="CT95" s="5" t="str">
        <f t="shared" si="4839"/>
        <v>Frontier Bank - Omaha, NE</v>
      </c>
      <c r="CU95" s="5" t="str">
        <f t="shared" si="4840"/>
        <v/>
      </c>
      <c r="CV95" s="5" t="str">
        <f t="shared" si="4841"/>
        <v/>
      </c>
      <c r="CW95" s="5" t="str">
        <f t="shared" si="4842"/>
        <v/>
      </c>
      <c r="CX95" s="5" t="str">
        <f t="shared" si="4843"/>
        <v/>
      </c>
      <c r="CY95" s="5" t="str">
        <f t="shared" si="4844"/>
        <v>First National Bank of Scotia - Scotia, NY</v>
      </c>
      <c r="CZ95" s="5" t="str">
        <f t="shared" si="4845"/>
        <v/>
      </c>
      <c r="DA95" s="5" t="str">
        <f t="shared" si="4846"/>
        <v/>
      </c>
      <c r="DB95" s="5" t="str">
        <f t="shared" si="4847"/>
        <v>The Cincinnatus Savings and Loan Company - Cincinnati, OH</v>
      </c>
      <c r="DC95" s="5" t="str">
        <f t="shared" si="4848"/>
        <v>Gateway First Bank - Jenks, OK</v>
      </c>
      <c r="DD95" s="5" t="str">
        <f t="shared" si="4849"/>
        <v/>
      </c>
      <c r="DE95" s="5" t="str">
        <f t="shared" si="4850"/>
        <v>Quaint Oak Bank - Southampton, PA</v>
      </c>
      <c r="DF95" s="5" t="str">
        <f t="shared" si="4851"/>
        <v/>
      </c>
      <c r="DG95" s="5" t="str">
        <f t="shared" si="4852"/>
        <v/>
      </c>
      <c r="DH95" s="5" t="str">
        <f t="shared" si="4853"/>
        <v/>
      </c>
      <c r="DI95" s="5" t="str">
        <f t="shared" si="4854"/>
        <v>Pinnacle Bank - Nashville, TN</v>
      </c>
      <c r="DJ95" s="5" t="str">
        <f t="shared" si="4855"/>
        <v>Cypress Bank, SSB - Pittsburg, TX</v>
      </c>
      <c r="DK95" s="5" t="str">
        <f t="shared" si="4856"/>
        <v/>
      </c>
      <c r="DL95" s="5" t="str">
        <f t="shared" si="4857"/>
        <v/>
      </c>
      <c r="DM95" s="5" t="str">
        <f t="shared" si="4858"/>
        <v/>
      </c>
      <c r="DN95" s="5" t="str">
        <f t="shared" si="4859"/>
        <v/>
      </c>
      <c r="DO95" s="5" t="str">
        <f t="shared" si="4860"/>
        <v/>
      </c>
      <c r="DP95" s="5" t="str">
        <f t="shared" si="4861"/>
        <v>Laona State Bank - Laona, WI</v>
      </c>
      <c r="DQ95" s="5" t="str">
        <f t="shared" si="4796"/>
        <v/>
      </c>
    </row>
    <row r="96" spans="1:121" x14ac:dyDescent="0.25">
      <c r="A96">
        <v>95</v>
      </c>
      <c r="B96" s="5">
        <v>4086567</v>
      </c>
      <c r="C96" t="str">
        <f t="shared" si="4807"/>
        <v>Traditions Bank - Cullman, AL</v>
      </c>
      <c r="D96" s="21" t="s">
        <v>1296</v>
      </c>
      <c r="E96" s="19" t="s">
        <v>2833</v>
      </c>
      <c r="F96" s="19" t="s">
        <v>2805</v>
      </c>
      <c r="G96" s="19"/>
      <c r="K96" s="27">
        <v>87</v>
      </c>
      <c r="L96" s="28" t="str">
        <f>IF(HLOOKUP('Peer Comparison Tool'!$E$6,StateDropdownData,K96+1,FALSE)=0,"",HLOOKUP('Peer Comparison Tool'!$E$6,StateDropdownData,K96+1,FALSE))</f>
        <v>Security Bank and Trust Company - Maysville, KY</v>
      </c>
      <c r="M96" s="29">
        <f>IF(HLOOKUP('Peer Comparison Tool'!$E$6,[0]!DropdownData,K96+1,FALSE)=0,"",HLOOKUP('Peer Comparison Tool'!$E$6,[0]!DropdownData,K96+1,FALSE))</f>
        <v>1014296</v>
      </c>
      <c r="N96" s="27">
        <v>87</v>
      </c>
      <c r="O96" s="28" t="str">
        <f>IF(HLOOKUP('Peer Comparison Tool'!$G$6,StateDropdownData,N96+1,FALSE)=0,"",HLOOKUP('Peer Comparison Tool'!$G$6,StateDropdownData,N96+1,FALSE))</f>
        <v>Putnam 1st Mercantile Bank - Cookeville, TN</v>
      </c>
      <c r="P96" s="29">
        <f>IF(HLOOKUP('Peer Comparison Tool'!$G$6,DropdownData,N96+1,FALSE)=0,"",HLOOKUP('Peer Comparison Tool'!$G$6,DropdownData,N96+1,FALSE))</f>
        <v>4100359</v>
      </c>
      <c r="Q96" s="27">
        <v>87</v>
      </c>
      <c r="R96" s="28" t="str">
        <f>IF(HLOOKUP('Peer Comparison Tool'!$I$6,StateDropdownData,Q96+1,FALSE)=0,"",HLOOKUP('Peer Comparison Tool'!$I$6,StateDropdownData,Q96+1,FALSE))</f>
        <v>The Peoples Bank - Brownstown, IN</v>
      </c>
      <c r="S96" s="29">
        <f>IF(HLOOKUP('Peer Comparison Tool'!$I$6,DropdownData,Q96+1,FALSE)=0,"",HLOOKUP('Peer Comparison Tool'!$I$6,DropdownData,Q96+1,FALSE))</f>
        <v>1002501</v>
      </c>
      <c r="T96" s="5">
        <f t="shared" si="4867"/>
        <v>4086646</v>
      </c>
      <c r="U96" s="5" t="str">
        <f t="shared" si="4867"/>
        <v/>
      </c>
      <c r="V96" s="5" t="str">
        <f t="shared" si="4867"/>
        <v/>
      </c>
      <c r="W96" s="5" t="str">
        <f t="shared" si="4867"/>
        <v/>
      </c>
      <c r="X96" s="5">
        <f t="shared" si="4867"/>
        <v>1013031</v>
      </c>
      <c r="Y96" s="5" t="str">
        <f t="shared" si="4867"/>
        <v/>
      </c>
      <c r="Z96" s="5" t="str">
        <f t="shared" si="4867"/>
        <v/>
      </c>
      <c r="AA96" s="5" t="str">
        <f t="shared" si="4867"/>
        <v/>
      </c>
      <c r="AB96" s="5">
        <f t="shared" si="4867"/>
        <v>4076879</v>
      </c>
      <c r="AC96" s="5">
        <f t="shared" si="4867"/>
        <v>1012786</v>
      </c>
      <c r="AD96" s="5" t="str">
        <f t="shared" si="4868"/>
        <v/>
      </c>
      <c r="AE96" s="5" t="str">
        <f t="shared" si="4868"/>
        <v/>
      </c>
      <c r="AF96" s="5">
        <f t="shared" si="4868"/>
        <v>1008347</v>
      </c>
      <c r="AG96" s="5">
        <f t="shared" si="4868"/>
        <v>1002501</v>
      </c>
      <c r="AH96" s="5">
        <f t="shared" si="4868"/>
        <v>1015541</v>
      </c>
      <c r="AI96" s="5">
        <f t="shared" si="4868"/>
        <v>1014354</v>
      </c>
      <c r="AJ96" s="5">
        <f t="shared" si="4868"/>
        <v>1014296</v>
      </c>
      <c r="AK96" s="5">
        <f t="shared" si="4868"/>
        <v>1015089</v>
      </c>
      <c r="AL96" s="5" t="str">
        <f t="shared" si="4868"/>
        <v/>
      </c>
      <c r="AM96" s="5" t="str">
        <f t="shared" si="4868"/>
        <v/>
      </c>
      <c r="AN96" s="5">
        <f t="shared" si="4869"/>
        <v>1012785</v>
      </c>
      <c r="AO96" s="5" t="str">
        <f t="shared" si="4869"/>
        <v/>
      </c>
      <c r="AP96" s="5">
        <f t="shared" si="4869"/>
        <v>1005055</v>
      </c>
      <c r="AQ96" s="5" t="str">
        <f t="shared" si="4869"/>
        <v/>
      </c>
      <c r="AR96" s="5">
        <f t="shared" si="4869"/>
        <v>1008049</v>
      </c>
      <c r="AS96" s="5" t="str">
        <f t="shared" si="4869"/>
        <v/>
      </c>
      <c r="AT96" s="5">
        <f t="shared" si="4869"/>
        <v>1016513</v>
      </c>
      <c r="AU96" s="5" t="str">
        <f t="shared" si="4869"/>
        <v/>
      </c>
      <c r="AV96" s="5" t="str">
        <f t="shared" si="4869"/>
        <v/>
      </c>
      <c r="AW96" s="5" t="str">
        <f t="shared" si="4869"/>
        <v/>
      </c>
      <c r="AX96" s="5" t="str">
        <f t="shared" si="4870"/>
        <v/>
      </c>
      <c r="AY96" s="5">
        <f t="shared" si="4870"/>
        <v>1011359</v>
      </c>
      <c r="AZ96" s="5" t="str">
        <f t="shared" si="4870"/>
        <v/>
      </c>
      <c r="BA96" s="5" t="str">
        <f t="shared" si="4870"/>
        <v/>
      </c>
      <c r="BB96" s="5">
        <f t="shared" si="4870"/>
        <v>1016421</v>
      </c>
      <c r="BC96" s="5">
        <f t="shared" si="4870"/>
        <v>1005106</v>
      </c>
      <c r="BD96" s="5" t="str">
        <f t="shared" si="4870"/>
        <v/>
      </c>
      <c r="BE96" s="5">
        <f t="shared" si="4870"/>
        <v>1013167</v>
      </c>
      <c r="BF96" s="5" t="str">
        <f t="shared" si="4870"/>
        <v/>
      </c>
      <c r="BG96" s="5" t="str">
        <f t="shared" si="4870"/>
        <v/>
      </c>
      <c r="BH96" s="5" t="str">
        <f t="shared" si="4871"/>
        <v/>
      </c>
      <c r="BI96" s="5">
        <f t="shared" si="4871"/>
        <v>4100359</v>
      </c>
      <c r="BJ96" s="5">
        <f t="shared" si="4871"/>
        <v>1001089</v>
      </c>
      <c r="BK96" s="5" t="str">
        <f t="shared" si="4871"/>
        <v/>
      </c>
      <c r="BL96" s="5" t="str">
        <f t="shared" si="4871"/>
        <v/>
      </c>
      <c r="BM96" s="5" t="str">
        <f t="shared" si="4871"/>
        <v/>
      </c>
      <c r="BN96" s="5" t="str">
        <f t="shared" si="4871"/>
        <v/>
      </c>
      <c r="BO96" s="5" t="str">
        <f t="shared" si="4871"/>
        <v/>
      </c>
      <c r="BP96" s="5">
        <f t="shared" si="4871"/>
        <v>1011305</v>
      </c>
      <c r="BQ96" s="5" t="str">
        <f t="shared" si="4871"/>
        <v/>
      </c>
      <c r="BR96" s="5"/>
      <c r="BT96" s="5" t="str">
        <f t="shared" si="4813"/>
        <v>The HomeTown Bank of Alabama - Oneonta, AL</v>
      </c>
      <c r="BU96" s="5" t="str">
        <f t="shared" si="4814"/>
        <v/>
      </c>
      <c r="BV96" s="5" t="str">
        <f t="shared" si="4815"/>
        <v/>
      </c>
      <c r="BW96" s="5" t="str">
        <f t="shared" si="4816"/>
        <v/>
      </c>
      <c r="BX96" s="5" t="str">
        <f t="shared" si="4817"/>
        <v>Hatch Bank - San Marcos, CA</v>
      </c>
      <c r="BY96" s="5" t="str">
        <f t="shared" si="4818"/>
        <v/>
      </c>
      <c r="BZ96" s="5" t="str">
        <f t="shared" si="4819"/>
        <v/>
      </c>
      <c r="CA96" s="5" t="str">
        <f t="shared" si="4820"/>
        <v/>
      </c>
      <c r="CB96" s="5" t="str">
        <f t="shared" si="4821"/>
        <v>Sanibel Captiva Community Bank - Sanibel, FL</v>
      </c>
      <c r="CC96" s="5" t="str">
        <f t="shared" si="4822"/>
        <v>Peoples Bank - Lyons, GA</v>
      </c>
      <c r="CD96" s="5" t="str">
        <f t="shared" si="4823"/>
        <v/>
      </c>
      <c r="CE96" s="5" t="str">
        <f t="shared" si="4824"/>
        <v/>
      </c>
      <c r="CF96" s="5" t="str">
        <f t="shared" si="4825"/>
        <v>Devon Bank - Chicago, IL</v>
      </c>
      <c r="CG96" s="5" t="str">
        <f t="shared" si="4826"/>
        <v>The Peoples Bank - Brownstown, IN</v>
      </c>
      <c r="CH96" s="5" t="str">
        <f t="shared" si="4827"/>
        <v>Fidelity Bank &amp; Trust - Dubuque, IA</v>
      </c>
      <c r="CI96" s="5" t="str">
        <f t="shared" si="4828"/>
        <v>Home Bank and Trust Company - Eureka, KS</v>
      </c>
      <c r="CJ96" s="5" t="str">
        <f t="shared" si="4829"/>
        <v>Security Bank and Trust Company - Maysville, KY</v>
      </c>
      <c r="CK96" s="5" t="str">
        <f t="shared" si="4830"/>
        <v>Rayne State Bank &amp; Trust Company - Rayne, LA</v>
      </c>
      <c r="CL96" s="5" t="str">
        <f t="shared" si="4831"/>
        <v/>
      </c>
      <c r="CM96" s="5" t="str">
        <f t="shared" si="4832"/>
        <v/>
      </c>
      <c r="CN96" s="5" t="str">
        <f t="shared" si="4833"/>
        <v>The Cooperative Bank - Roslindale, MA</v>
      </c>
      <c r="CO96" s="5" t="str">
        <f t="shared" si="4834"/>
        <v/>
      </c>
      <c r="CP96" s="5" t="str">
        <f t="shared" si="4835"/>
        <v>Freeport State Bank - Freeport, MN</v>
      </c>
      <c r="CQ96" s="5" t="str">
        <f t="shared" si="4836"/>
        <v/>
      </c>
      <c r="CR96" s="5" t="str">
        <f t="shared" si="4837"/>
        <v>First Security Bank - Union Star, MO</v>
      </c>
      <c r="CS96" s="5" t="str">
        <f t="shared" si="4838"/>
        <v/>
      </c>
      <c r="CT96" s="5" t="str">
        <f t="shared" si="4839"/>
        <v>Generations Bank - Exeter, NE</v>
      </c>
      <c r="CU96" s="5" t="str">
        <f t="shared" si="4840"/>
        <v/>
      </c>
      <c r="CV96" s="5" t="str">
        <f t="shared" si="4841"/>
        <v/>
      </c>
      <c r="CW96" s="5" t="str">
        <f t="shared" si="4842"/>
        <v/>
      </c>
      <c r="CX96" s="5" t="str">
        <f t="shared" si="4843"/>
        <v/>
      </c>
      <c r="CY96" s="5" t="str">
        <f t="shared" si="4844"/>
        <v>Five Star Bank - Warsaw, NY</v>
      </c>
      <c r="CZ96" s="5" t="str">
        <f t="shared" si="4845"/>
        <v/>
      </c>
      <c r="DA96" s="5" t="str">
        <f t="shared" si="4846"/>
        <v/>
      </c>
      <c r="DB96" s="5" t="str">
        <f t="shared" si="4847"/>
        <v>The Citizens Bank Company - Beverly, OH</v>
      </c>
      <c r="DC96" s="5" t="str">
        <f t="shared" si="4848"/>
        <v>Grand Bank - Tulsa, OK</v>
      </c>
      <c r="DD96" s="5" t="str">
        <f t="shared" si="4849"/>
        <v/>
      </c>
      <c r="DE96" s="5" t="str">
        <f t="shared" si="4850"/>
        <v>Reliance Savings Bank - Altoona, PA</v>
      </c>
      <c r="DF96" s="5" t="str">
        <f t="shared" si="4851"/>
        <v/>
      </c>
      <c r="DG96" s="5" t="str">
        <f t="shared" si="4852"/>
        <v/>
      </c>
      <c r="DH96" s="5" t="str">
        <f t="shared" si="4853"/>
        <v/>
      </c>
      <c r="DI96" s="5" t="str">
        <f t="shared" si="4854"/>
        <v>Putnam 1st Mercantile Bank - Cookeville, TN</v>
      </c>
      <c r="DJ96" s="5" t="str">
        <f t="shared" si="4855"/>
        <v>Dalhart Federal Savings &amp; Loan Association, SSB - Dalhart, TX</v>
      </c>
      <c r="DK96" s="5" t="str">
        <f t="shared" si="4856"/>
        <v/>
      </c>
      <c r="DL96" s="5" t="str">
        <f t="shared" si="4857"/>
        <v/>
      </c>
      <c r="DM96" s="5" t="str">
        <f t="shared" si="4858"/>
        <v/>
      </c>
      <c r="DN96" s="5" t="str">
        <f t="shared" si="4859"/>
        <v/>
      </c>
      <c r="DO96" s="5" t="str">
        <f t="shared" si="4860"/>
        <v/>
      </c>
      <c r="DP96" s="5" t="str">
        <f t="shared" si="4861"/>
        <v>Marathon Bank - Wausau, WI</v>
      </c>
      <c r="DQ96" s="5" t="str">
        <f t="shared" si="4796"/>
        <v/>
      </c>
    </row>
    <row r="97" spans="1:121" x14ac:dyDescent="0.25">
      <c r="A97">
        <v>96</v>
      </c>
      <c r="B97" s="5">
        <v>1005775</v>
      </c>
      <c r="C97" t="str">
        <f t="shared" si="4807"/>
        <v>Troy Bank &amp; Trust Company - Troy, AL</v>
      </c>
      <c r="D97" s="21" t="s">
        <v>1286</v>
      </c>
      <c r="E97" s="19" t="s">
        <v>2875</v>
      </c>
      <c r="F97" s="19" t="s">
        <v>2805</v>
      </c>
      <c r="G97" s="19"/>
      <c r="K97" s="27">
        <v>88</v>
      </c>
      <c r="L97" s="28" t="str">
        <f>IF(HLOOKUP('Peer Comparison Tool'!$E$6,StateDropdownData,K97+1,FALSE)=0,"",HLOOKUP('Peer Comparison Tool'!$E$6,StateDropdownData,K97+1,FALSE))</f>
        <v>South Central Bank, Inc. - Glasgow, KY</v>
      </c>
      <c r="M97" s="29">
        <f>IF(HLOOKUP('Peer Comparison Tool'!$E$6,[0]!DropdownData,K97+1,FALSE)=0,"",HLOOKUP('Peer Comparison Tool'!$E$6,[0]!DropdownData,K97+1,FALSE))</f>
        <v>1009817</v>
      </c>
      <c r="N97" s="27">
        <v>88</v>
      </c>
      <c r="O97" s="28" t="str">
        <f>IF(HLOOKUP('Peer Comparison Tool'!$G$6,StateDropdownData,N97+1,FALSE)=0,"",HLOOKUP('Peer Comparison Tool'!$G$6,StateDropdownData,N97+1,FALSE))</f>
        <v>RockPointBank, National Association - Chattanooga, TN</v>
      </c>
      <c r="P97" s="29">
        <f>IF(HLOOKUP('Peer Comparison Tool'!$G$6,DropdownData,N97+1,FALSE)=0,"",HLOOKUP('Peer Comparison Tool'!$G$6,DropdownData,N97+1,FALSE))</f>
        <v>19469130</v>
      </c>
      <c r="Q97" s="27">
        <v>88</v>
      </c>
      <c r="R97" s="28" t="str">
        <f>IF(HLOOKUP('Peer Comparison Tool'!$I$6,StateDropdownData,Q97+1,FALSE)=0,"",HLOOKUP('Peer Comparison Tool'!$I$6,StateDropdownData,Q97+1,FALSE))</f>
        <v>The Peoples State Bank - Ellettsville, IN</v>
      </c>
      <c r="S97" s="29">
        <f>IF(HLOOKUP('Peer Comparison Tool'!$I$6,DropdownData,Q97+1,FALSE)=0,"",HLOOKUP('Peer Comparison Tool'!$I$6,DropdownData,Q97+1,FALSE))</f>
        <v>1009594</v>
      </c>
      <c r="T97" s="5">
        <f t="shared" si="4867"/>
        <v>1009809</v>
      </c>
      <c r="U97" s="5" t="str">
        <f t="shared" si="4867"/>
        <v/>
      </c>
      <c r="V97" s="5" t="str">
        <f t="shared" si="4867"/>
        <v/>
      </c>
      <c r="W97" s="5" t="str">
        <f t="shared" si="4867"/>
        <v/>
      </c>
      <c r="X97" s="5">
        <f t="shared" si="4867"/>
        <v>100832</v>
      </c>
      <c r="Y97" s="5" t="str">
        <f t="shared" si="4867"/>
        <v/>
      </c>
      <c r="Z97" s="5" t="str">
        <f t="shared" si="4867"/>
        <v/>
      </c>
      <c r="AA97" s="5" t="str">
        <f t="shared" si="4867"/>
        <v/>
      </c>
      <c r="AB97" s="5">
        <f t="shared" si="4867"/>
        <v>1004585</v>
      </c>
      <c r="AC97" s="5">
        <f t="shared" si="4867"/>
        <v>1005489</v>
      </c>
      <c r="AD97" s="5" t="str">
        <f t="shared" si="4868"/>
        <v/>
      </c>
      <c r="AE97" s="5" t="str">
        <f t="shared" si="4868"/>
        <v/>
      </c>
      <c r="AF97" s="5">
        <f t="shared" si="4868"/>
        <v>1014428</v>
      </c>
      <c r="AG97" s="5">
        <f t="shared" si="4868"/>
        <v>1009594</v>
      </c>
      <c r="AH97" s="5">
        <f t="shared" si="4868"/>
        <v>1008711</v>
      </c>
      <c r="AI97" s="5">
        <f t="shared" si="4868"/>
        <v>1000418</v>
      </c>
      <c r="AJ97" s="5">
        <f t="shared" si="4868"/>
        <v>1009817</v>
      </c>
      <c r="AK97" s="5">
        <f t="shared" si="4868"/>
        <v>1991036</v>
      </c>
      <c r="AL97" s="5" t="str">
        <f t="shared" si="4868"/>
        <v/>
      </c>
      <c r="AM97" s="5" t="str">
        <f t="shared" si="4868"/>
        <v/>
      </c>
      <c r="AN97" s="5">
        <f t="shared" si="4869"/>
        <v>1015349</v>
      </c>
      <c r="AO97" s="5" t="str">
        <f t="shared" si="4869"/>
        <v/>
      </c>
      <c r="AP97" s="5">
        <f t="shared" si="4869"/>
        <v>1015595</v>
      </c>
      <c r="AQ97" s="5" t="str">
        <f t="shared" si="4869"/>
        <v/>
      </c>
      <c r="AR97" s="5">
        <f t="shared" si="4869"/>
        <v>1010041</v>
      </c>
      <c r="AS97" s="5" t="str">
        <f t="shared" si="4869"/>
        <v/>
      </c>
      <c r="AT97" s="5">
        <f t="shared" si="4869"/>
        <v>1000948</v>
      </c>
      <c r="AU97" s="5" t="str">
        <f t="shared" si="4869"/>
        <v/>
      </c>
      <c r="AV97" s="5" t="str">
        <f t="shared" si="4869"/>
        <v/>
      </c>
      <c r="AW97" s="5" t="str">
        <f t="shared" si="4869"/>
        <v/>
      </c>
      <c r="AX97" s="5" t="str">
        <f t="shared" si="4870"/>
        <v/>
      </c>
      <c r="AY97" s="5">
        <f t="shared" si="4870"/>
        <v>1012511</v>
      </c>
      <c r="AZ97" s="5" t="str">
        <f t="shared" si="4870"/>
        <v/>
      </c>
      <c r="BA97" s="5" t="str">
        <f t="shared" si="4870"/>
        <v/>
      </c>
      <c r="BB97" s="5">
        <f t="shared" si="4870"/>
        <v>1013091</v>
      </c>
      <c r="BC97" s="5">
        <f t="shared" si="4870"/>
        <v>4074117</v>
      </c>
      <c r="BD97" s="5" t="str">
        <f t="shared" si="4870"/>
        <v/>
      </c>
      <c r="BE97" s="5">
        <f t="shared" si="4870"/>
        <v>1015509</v>
      </c>
      <c r="BF97" s="5" t="str">
        <f t="shared" si="4870"/>
        <v/>
      </c>
      <c r="BG97" s="5" t="str">
        <f t="shared" si="4870"/>
        <v/>
      </c>
      <c r="BH97" s="5" t="str">
        <f t="shared" si="4871"/>
        <v/>
      </c>
      <c r="BI97" s="5">
        <f t="shared" si="4871"/>
        <v>19469130</v>
      </c>
      <c r="BJ97" s="5">
        <f t="shared" si="4871"/>
        <v>1008809</v>
      </c>
      <c r="BK97" s="5" t="str">
        <f t="shared" si="4871"/>
        <v/>
      </c>
      <c r="BL97" s="5" t="str">
        <f t="shared" si="4871"/>
        <v/>
      </c>
      <c r="BM97" s="5" t="str">
        <f t="shared" si="4871"/>
        <v/>
      </c>
      <c r="BN97" s="5" t="str">
        <f t="shared" si="4871"/>
        <v/>
      </c>
      <c r="BO97" s="5" t="str">
        <f t="shared" si="4871"/>
        <v/>
      </c>
      <c r="BP97" s="5">
        <f t="shared" si="4871"/>
        <v>1009117</v>
      </c>
      <c r="BQ97" s="5" t="str">
        <f t="shared" si="4871"/>
        <v/>
      </c>
      <c r="BR97" s="5"/>
      <c r="BT97" s="5" t="str">
        <f t="shared" si="4813"/>
        <v>The Samson Banking Company - Samson, AL</v>
      </c>
      <c r="BU97" s="5" t="str">
        <f t="shared" si="4814"/>
        <v/>
      </c>
      <c r="BV97" s="5" t="str">
        <f t="shared" si="4815"/>
        <v/>
      </c>
      <c r="BW97" s="5" t="str">
        <f t="shared" si="4816"/>
        <v/>
      </c>
      <c r="BX97" s="5" t="str">
        <f t="shared" si="4817"/>
        <v>HCN Bank - Riverside, CA</v>
      </c>
      <c r="BY97" s="5" t="str">
        <f t="shared" si="4818"/>
        <v/>
      </c>
      <c r="BZ97" s="5" t="str">
        <f t="shared" si="4819"/>
        <v/>
      </c>
      <c r="CA97" s="5" t="str">
        <f t="shared" si="4820"/>
        <v/>
      </c>
      <c r="CB97" s="5" t="str">
        <f t="shared" si="4821"/>
        <v>Seacoast National Bank - Stuart, FL</v>
      </c>
      <c r="CC97" s="5" t="str">
        <f t="shared" si="4822"/>
        <v>Peoples Bank &amp; Trust - Buford, GA</v>
      </c>
      <c r="CD97" s="5" t="str">
        <f t="shared" si="4823"/>
        <v/>
      </c>
      <c r="CE97" s="5" t="str">
        <f t="shared" si="4824"/>
        <v/>
      </c>
      <c r="CF97" s="5" t="str">
        <f t="shared" si="4825"/>
        <v>Dewey Bank - Dewey, IL</v>
      </c>
      <c r="CG97" s="5" t="str">
        <f t="shared" si="4826"/>
        <v>The Peoples State Bank - Ellettsville, IN</v>
      </c>
      <c r="CH97" s="5" t="str">
        <f t="shared" si="4827"/>
        <v>First Bank - Waverly, IA</v>
      </c>
      <c r="CI97" s="5" t="str">
        <f t="shared" si="4828"/>
        <v>Home Savings Bank - Chanute, KS</v>
      </c>
      <c r="CJ97" s="5" t="str">
        <f t="shared" si="4829"/>
        <v>South Central Bank, Inc. - Glasgow, KY</v>
      </c>
      <c r="CK97" s="5" t="str">
        <f t="shared" si="4830"/>
        <v>Red River Bank - Alexandria, LA</v>
      </c>
      <c r="CL97" s="5" t="str">
        <f t="shared" si="4831"/>
        <v/>
      </c>
      <c r="CM97" s="5" t="str">
        <f t="shared" si="4832"/>
        <v/>
      </c>
      <c r="CN97" s="5" t="str">
        <f t="shared" si="4833"/>
        <v>The Lowell Five Cent Savings Bank - Tewksbury, MA</v>
      </c>
      <c r="CO97" s="5" t="str">
        <f t="shared" si="4834"/>
        <v/>
      </c>
      <c r="CP97" s="5" t="str">
        <f t="shared" si="4835"/>
        <v>Frost State Bank - Frost, MN</v>
      </c>
      <c r="CQ97" s="5" t="str">
        <f t="shared" si="4836"/>
        <v/>
      </c>
      <c r="CR97" s="5" t="str">
        <f t="shared" si="4837"/>
        <v>First State Bank and Trust Company, Inc. - Caruthersville, MO</v>
      </c>
      <c r="CS97" s="5" t="str">
        <f t="shared" si="4838"/>
        <v/>
      </c>
      <c r="CT97" s="5" t="str">
        <f t="shared" si="4839"/>
        <v>Genoa Community Bank - Genoa, NE</v>
      </c>
      <c r="CU97" s="5" t="str">
        <f t="shared" si="4840"/>
        <v/>
      </c>
      <c r="CV97" s="5" t="str">
        <f t="shared" si="4841"/>
        <v/>
      </c>
      <c r="CW97" s="5" t="str">
        <f t="shared" si="4842"/>
        <v/>
      </c>
      <c r="CX97" s="5" t="str">
        <f t="shared" si="4843"/>
        <v/>
      </c>
      <c r="CY97" s="5" t="str">
        <f t="shared" si="4844"/>
        <v>Flagstar Bank, National Association - Hicksville, NY</v>
      </c>
      <c r="CZ97" s="5" t="str">
        <f t="shared" si="4845"/>
        <v/>
      </c>
      <c r="DA97" s="5" t="str">
        <f t="shared" si="4846"/>
        <v/>
      </c>
      <c r="DB97" s="5" t="str">
        <f t="shared" si="4847"/>
        <v>The Citizens National Bank of Bluffton - Bluffton, OH</v>
      </c>
      <c r="DC97" s="5" t="str">
        <f t="shared" si="4848"/>
        <v>Grand Savings Bank - Grove, OK</v>
      </c>
      <c r="DD97" s="5" t="str">
        <f t="shared" si="4849"/>
        <v/>
      </c>
      <c r="DE97" s="5" t="str">
        <f t="shared" si="4850"/>
        <v>S&amp;T Bank - Indiana, PA</v>
      </c>
      <c r="DF97" s="5" t="str">
        <f t="shared" si="4851"/>
        <v/>
      </c>
      <c r="DG97" s="5" t="str">
        <f t="shared" si="4852"/>
        <v/>
      </c>
      <c r="DH97" s="5" t="str">
        <f t="shared" si="4853"/>
        <v/>
      </c>
      <c r="DI97" s="5" t="str">
        <f t="shared" si="4854"/>
        <v>RockPointBank, National Association - Chattanooga, TN</v>
      </c>
      <c r="DJ97" s="5" t="str">
        <f t="shared" si="4855"/>
        <v>Dallas Capital Bank, National Association - Dallas, TX</v>
      </c>
      <c r="DK97" s="5" t="str">
        <f t="shared" si="4856"/>
        <v/>
      </c>
      <c r="DL97" s="5" t="str">
        <f t="shared" si="4857"/>
        <v/>
      </c>
      <c r="DM97" s="5" t="str">
        <f t="shared" si="4858"/>
        <v/>
      </c>
      <c r="DN97" s="5" t="str">
        <f t="shared" si="4859"/>
        <v/>
      </c>
      <c r="DO97" s="5" t="str">
        <f t="shared" si="4860"/>
        <v/>
      </c>
      <c r="DP97" s="5" t="str">
        <f t="shared" si="4861"/>
        <v>Mayville Savings Bank - Mayville, WI</v>
      </c>
      <c r="DQ97" s="5" t="str">
        <f t="shared" si="4796"/>
        <v/>
      </c>
    </row>
    <row r="98" spans="1:121" x14ac:dyDescent="0.25">
      <c r="A98">
        <v>97</v>
      </c>
      <c r="B98" s="5">
        <v>1009752</v>
      </c>
      <c r="C98" t="str">
        <f t="shared" si="4807"/>
        <v>Union State Bank - Pell City, AL</v>
      </c>
      <c r="D98" s="21" t="s">
        <v>774</v>
      </c>
      <c r="E98" s="19" t="s">
        <v>2863</v>
      </c>
      <c r="F98" s="19" t="s">
        <v>2805</v>
      </c>
      <c r="G98" s="19"/>
      <c r="K98" s="27">
        <v>89</v>
      </c>
      <c r="L98" s="28" t="str">
        <f>IF(HLOOKUP('Peer Comparison Tool'!$E$6,StateDropdownData,K98+1,FALSE)=0,"",HLOOKUP('Peer Comparison Tool'!$E$6,StateDropdownData,K98+1,FALSE))</f>
        <v>Springfield State Bank - Springfield, KY</v>
      </c>
      <c r="M98" s="29">
        <f>IF(HLOOKUP('Peer Comparison Tool'!$E$6,[0]!DropdownData,K98+1,FALSE)=0,"",HLOOKUP('Peer Comparison Tool'!$E$6,[0]!DropdownData,K98+1,FALSE))</f>
        <v>1006516</v>
      </c>
      <c r="N98" s="27">
        <v>89</v>
      </c>
      <c r="O98" s="28" t="str">
        <f>IF(HLOOKUP('Peer Comparison Tool'!$G$6,StateDropdownData,N98+1,FALSE)=0,"",HLOOKUP('Peer Comparison Tool'!$G$6,StateDropdownData,N98+1,FALSE))</f>
        <v>Security Bank - Dyersburg, TN</v>
      </c>
      <c r="P98" s="29">
        <f>IF(HLOOKUP('Peer Comparison Tool'!$G$6,DropdownData,N98+1,FALSE)=0,"",HLOOKUP('Peer Comparison Tool'!$G$6,DropdownData,N98+1,FALSE))</f>
        <v>1010132</v>
      </c>
      <c r="Q98" s="27">
        <v>89</v>
      </c>
      <c r="R98" s="28" t="str">
        <f>IF(HLOOKUP('Peer Comparison Tool'!$I$6,StateDropdownData,Q98+1,FALSE)=0,"",HLOOKUP('Peer Comparison Tool'!$I$6,StateDropdownData,Q98+1,FALSE))</f>
        <v>The Riddell National Bank - Brazil, IN</v>
      </c>
      <c r="S98" s="29">
        <f>IF(HLOOKUP('Peer Comparison Tool'!$I$6,DropdownData,Q98+1,FALSE)=0,"",HLOOKUP('Peer Comparison Tool'!$I$6,DropdownData,Q98+1,FALSE))</f>
        <v>1008021</v>
      </c>
      <c r="T98" s="5">
        <f t="shared" si="4867"/>
        <v>1001445</v>
      </c>
      <c r="U98" s="5" t="str">
        <f t="shared" si="4867"/>
        <v/>
      </c>
      <c r="V98" s="5" t="str">
        <f t="shared" si="4867"/>
        <v/>
      </c>
      <c r="W98" s="5" t="str">
        <f t="shared" si="4867"/>
        <v/>
      </c>
      <c r="X98" s="5">
        <f t="shared" si="4867"/>
        <v>1024282</v>
      </c>
      <c r="Y98" s="5" t="str">
        <f t="shared" si="4867"/>
        <v/>
      </c>
      <c r="Z98" s="5" t="str">
        <f t="shared" si="4867"/>
        <v/>
      </c>
      <c r="AA98" s="5" t="str">
        <f t="shared" si="4867"/>
        <v/>
      </c>
      <c r="AB98" s="5">
        <f t="shared" si="4867"/>
        <v>1023555</v>
      </c>
      <c r="AC98" s="5">
        <f t="shared" si="4867"/>
        <v>1010368</v>
      </c>
      <c r="AD98" s="5" t="str">
        <f t="shared" si="4868"/>
        <v/>
      </c>
      <c r="AE98" s="5" t="str">
        <f t="shared" si="4868"/>
        <v/>
      </c>
      <c r="AF98" s="5">
        <f t="shared" si="4868"/>
        <v>1008082</v>
      </c>
      <c r="AG98" s="5">
        <f t="shared" si="4868"/>
        <v>1008021</v>
      </c>
      <c r="AH98" s="5">
        <f t="shared" si="4868"/>
        <v>1013702</v>
      </c>
      <c r="AI98" s="5">
        <f t="shared" si="4868"/>
        <v>1016243</v>
      </c>
      <c r="AJ98" s="5">
        <f t="shared" si="4868"/>
        <v>1006516</v>
      </c>
      <c r="AK98" s="5">
        <f t="shared" si="4868"/>
        <v>1983005</v>
      </c>
      <c r="AL98" s="5" t="str">
        <f t="shared" si="4868"/>
        <v/>
      </c>
      <c r="AM98" s="5" t="str">
        <f t="shared" si="4868"/>
        <v/>
      </c>
      <c r="AN98" s="5">
        <f t="shared" si="4869"/>
        <v>1012748</v>
      </c>
      <c r="AO98" s="5" t="str">
        <f t="shared" si="4869"/>
        <v/>
      </c>
      <c r="AP98" s="5">
        <f t="shared" si="4869"/>
        <v>4091402</v>
      </c>
      <c r="AQ98" s="5" t="str">
        <f t="shared" si="4869"/>
        <v/>
      </c>
      <c r="AR98" s="5">
        <f t="shared" si="4869"/>
        <v>1008990</v>
      </c>
      <c r="AS98" s="5" t="str">
        <f t="shared" si="4869"/>
        <v/>
      </c>
      <c r="AT98" s="5">
        <f t="shared" si="4869"/>
        <v>1013030</v>
      </c>
      <c r="AU98" s="5" t="str">
        <f t="shared" si="4869"/>
        <v/>
      </c>
      <c r="AV98" s="5" t="str">
        <f t="shared" si="4869"/>
        <v/>
      </c>
      <c r="AW98" s="5" t="str">
        <f t="shared" si="4869"/>
        <v/>
      </c>
      <c r="AX98" s="5" t="str">
        <f t="shared" si="4870"/>
        <v/>
      </c>
      <c r="AY98" s="5">
        <f t="shared" si="4870"/>
        <v>1015782</v>
      </c>
      <c r="AZ98" s="5" t="str">
        <f t="shared" si="4870"/>
        <v/>
      </c>
      <c r="BA98" s="5" t="str">
        <f t="shared" si="4870"/>
        <v/>
      </c>
      <c r="BB98" s="5">
        <f t="shared" si="4870"/>
        <v>1012392</v>
      </c>
      <c r="BC98" s="5">
        <f t="shared" si="4870"/>
        <v>1008517</v>
      </c>
      <c r="BD98" s="5" t="str">
        <f t="shared" si="4870"/>
        <v/>
      </c>
      <c r="BE98" s="5">
        <f t="shared" si="4870"/>
        <v>1001367</v>
      </c>
      <c r="BF98" s="5" t="str">
        <f t="shared" si="4870"/>
        <v/>
      </c>
      <c r="BG98" s="5" t="str">
        <f t="shared" si="4870"/>
        <v/>
      </c>
      <c r="BH98" s="5" t="str">
        <f t="shared" si="4871"/>
        <v/>
      </c>
      <c r="BI98" s="5">
        <f t="shared" si="4871"/>
        <v>1010132</v>
      </c>
      <c r="BJ98" s="5">
        <f t="shared" si="4871"/>
        <v>1009045</v>
      </c>
      <c r="BK98" s="5" t="str">
        <f t="shared" si="4871"/>
        <v/>
      </c>
      <c r="BL98" s="5" t="str">
        <f t="shared" si="4871"/>
        <v/>
      </c>
      <c r="BM98" s="5" t="str">
        <f t="shared" si="4871"/>
        <v/>
      </c>
      <c r="BN98" s="5" t="str">
        <f t="shared" si="4871"/>
        <v/>
      </c>
      <c r="BO98" s="5" t="str">
        <f t="shared" si="4871"/>
        <v/>
      </c>
      <c r="BP98" s="5">
        <f t="shared" si="4871"/>
        <v>1007284</v>
      </c>
      <c r="BQ98" s="5" t="str">
        <f t="shared" si="4871"/>
        <v/>
      </c>
      <c r="BR98" s="5"/>
      <c r="BT98" s="5" t="str">
        <f t="shared" si="4813"/>
        <v>The Southern Bank Company - Gadsden, AL</v>
      </c>
      <c r="BU98" s="5" t="str">
        <f t="shared" si="4814"/>
        <v/>
      </c>
      <c r="BV98" s="5" t="str">
        <f t="shared" si="4815"/>
        <v/>
      </c>
      <c r="BW98" s="5" t="str">
        <f t="shared" si="4816"/>
        <v/>
      </c>
      <c r="BX98" s="5" t="str">
        <f t="shared" si="4817"/>
        <v>Heritage Bank of Commerce - San Jose, CA</v>
      </c>
      <c r="BY98" s="5" t="str">
        <f t="shared" si="4818"/>
        <v/>
      </c>
      <c r="BZ98" s="5" t="str">
        <f t="shared" si="4819"/>
        <v/>
      </c>
      <c r="CA98" s="5" t="str">
        <f t="shared" si="4820"/>
        <v/>
      </c>
      <c r="CB98" s="5" t="str">
        <f t="shared" si="4821"/>
        <v>SouthState Bank, National Association - Winter Haven, FL</v>
      </c>
      <c r="CC98" s="5" t="str">
        <f t="shared" si="4822"/>
        <v>PeoplesSouth Bank - Colquitt, GA</v>
      </c>
      <c r="CD98" s="5" t="str">
        <f t="shared" si="4823"/>
        <v/>
      </c>
      <c r="CE98" s="5" t="str">
        <f t="shared" si="4824"/>
        <v/>
      </c>
      <c r="CF98" s="5" t="str">
        <f t="shared" si="4825"/>
        <v>DeWitt Savings Bank - Clinton, IL</v>
      </c>
      <c r="CG98" s="5" t="str">
        <f t="shared" si="4826"/>
        <v>The Riddell National Bank - Brazil, IN</v>
      </c>
      <c r="CH98" s="5" t="str">
        <f t="shared" si="4827"/>
        <v>First Bank Hampton - Hampton, IA</v>
      </c>
      <c r="CI98" s="5" t="str">
        <f t="shared" si="4828"/>
        <v>Howard State Bank - Howard, KS</v>
      </c>
      <c r="CJ98" s="5" t="str">
        <f t="shared" si="4829"/>
        <v>Springfield State Bank - Springfield, KY</v>
      </c>
      <c r="CK98" s="5" t="str">
        <f t="shared" si="4830"/>
        <v>Resource Bank - Covington, LA</v>
      </c>
      <c r="CL98" s="5" t="str">
        <f t="shared" si="4831"/>
        <v/>
      </c>
      <c r="CM98" s="5" t="str">
        <f t="shared" si="4832"/>
        <v/>
      </c>
      <c r="CN98" s="5" t="str">
        <f t="shared" si="4833"/>
        <v>The Savings Bank - Wakefield, MA</v>
      </c>
      <c r="CO98" s="5" t="str">
        <f t="shared" si="4834"/>
        <v/>
      </c>
      <c r="CP98" s="5" t="str">
        <f t="shared" si="4835"/>
        <v>Gateway Bank - Mendota Heights, MN</v>
      </c>
      <c r="CQ98" s="5" t="str">
        <f t="shared" si="4836"/>
        <v/>
      </c>
      <c r="CR98" s="5" t="str">
        <f t="shared" si="4837"/>
        <v>First State Bank of Purdy - Monett, MO</v>
      </c>
      <c r="CS98" s="5" t="str">
        <f t="shared" si="4838"/>
        <v/>
      </c>
      <c r="CT98" s="5" t="str">
        <f t="shared" si="4839"/>
        <v>Great Plains State Bank - Petersburg, NE</v>
      </c>
      <c r="CU98" s="5" t="str">
        <f t="shared" si="4840"/>
        <v/>
      </c>
      <c r="CV98" s="5" t="str">
        <f t="shared" si="4841"/>
        <v/>
      </c>
      <c r="CW98" s="5" t="str">
        <f t="shared" si="4842"/>
        <v/>
      </c>
      <c r="CX98" s="5" t="str">
        <f t="shared" si="4843"/>
        <v/>
      </c>
      <c r="CY98" s="5" t="str">
        <f t="shared" si="4844"/>
        <v>Flushing Bank - Uniondale, NY</v>
      </c>
      <c r="CZ98" s="5" t="str">
        <f t="shared" si="4845"/>
        <v/>
      </c>
      <c r="DA98" s="5" t="str">
        <f t="shared" si="4846"/>
        <v/>
      </c>
      <c r="DB98" s="5" t="str">
        <f t="shared" si="4847"/>
        <v>The Citizens National Bank of McConnelsville - McConnelsville, OH</v>
      </c>
      <c r="DC98" s="5" t="str">
        <f t="shared" si="4848"/>
        <v>Grant County Bank - Medford, OK</v>
      </c>
      <c r="DD98" s="5" t="str">
        <f t="shared" si="4849"/>
        <v/>
      </c>
      <c r="DE98" s="5" t="str">
        <f t="shared" si="4850"/>
        <v>Second Federal Savings &amp; Loan Association of Philadelphia - Philadelphia, PA</v>
      </c>
      <c r="DF98" s="5" t="str">
        <f t="shared" si="4851"/>
        <v/>
      </c>
      <c r="DG98" s="5" t="str">
        <f t="shared" si="4852"/>
        <v/>
      </c>
      <c r="DH98" s="5" t="str">
        <f t="shared" si="4853"/>
        <v/>
      </c>
      <c r="DI98" s="5" t="str">
        <f t="shared" si="4854"/>
        <v>Security Bank - Dyersburg, TN</v>
      </c>
      <c r="DJ98" s="5" t="str">
        <f t="shared" si="4855"/>
        <v>Dominion Bank - Dallas, TX</v>
      </c>
      <c r="DK98" s="5" t="str">
        <f t="shared" si="4856"/>
        <v/>
      </c>
      <c r="DL98" s="5" t="str">
        <f t="shared" si="4857"/>
        <v/>
      </c>
      <c r="DM98" s="5" t="str">
        <f t="shared" si="4858"/>
        <v/>
      </c>
      <c r="DN98" s="5" t="str">
        <f t="shared" si="4859"/>
        <v/>
      </c>
      <c r="DO98" s="5" t="str">
        <f t="shared" si="4860"/>
        <v/>
      </c>
      <c r="DP98" s="5" t="str">
        <f t="shared" si="4861"/>
        <v>Mound City Bank - Platteville, WI</v>
      </c>
      <c r="DQ98" s="5" t="str">
        <f t="shared" si="4796"/>
        <v/>
      </c>
    </row>
    <row r="99" spans="1:121" x14ac:dyDescent="0.25">
      <c r="A99">
        <v>98</v>
      </c>
      <c r="B99" s="5">
        <v>1016200</v>
      </c>
      <c r="C99" t="str">
        <f t="shared" si="4807"/>
        <v>United Bank - Atmore, AL</v>
      </c>
      <c r="D99" s="21" t="s">
        <v>254</v>
      </c>
      <c r="E99" s="19" t="s">
        <v>2849</v>
      </c>
      <c r="F99" s="19" t="s">
        <v>2805</v>
      </c>
      <c r="G99" s="19"/>
      <c r="K99" s="27">
        <v>90</v>
      </c>
      <c r="L99" s="28" t="str">
        <f>IF(HLOOKUP('Peer Comparison Tool'!$E$6,StateDropdownData,K99+1,FALSE)=0,"",HLOOKUP('Peer Comparison Tool'!$E$6,StateDropdownData,K99+1,FALSE))</f>
        <v>Stock Yards Bank &amp; Trust Company - Louisville, KY</v>
      </c>
      <c r="M99" s="29">
        <f>IF(HLOOKUP('Peer Comparison Tool'!$E$6,[0]!DropdownData,K99+1,FALSE)=0,"",HLOOKUP('Peer Comparison Tool'!$E$6,[0]!DropdownData,K99+1,FALSE))</f>
        <v>1008005</v>
      </c>
      <c r="N99" s="27">
        <v>90</v>
      </c>
      <c r="O99" s="28" t="str">
        <f>IF(HLOOKUP('Peer Comparison Tool'!$G$6,StateDropdownData,N99+1,FALSE)=0,"",HLOOKUP('Peer Comparison Tool'!$G$6,StateDropdownData,N99+1,FALSE))</f>
        <v>Security Bank and Trust Company - Paris, TN</v>
      </c>
      <c r="P99" s="29">
        <f>IF(HLOOKUP('Peer Comparison Tool'!$G$6,DropdownData,N99+1,FALSE)=0,"",HLOOKUP('Peer Comparison Tool'!$G$6,DropdownData,N99+1,FALSE))</f>
        <v>1005600</v>
      </c>
      <c r="Q99" s="27">
        <v>90</v>
      </c>
      <c r="R99" s="28" t="str">
        <f>IF(HLOOKUP('Peer Comparison Tool'!$I$6,StateDropdownData,Q99+1,FALSE)=0,"",HLOOKUP('Peer Comparison Tool'!$I$6,StateDropdownData,Q99+1,FALSE))</f>
        <v>Tri-County Bank &amp; Trust Company - Roachdale, IN</v>
      </c>
      <c r="S99" s="29">
        <f>IF(HLOOKUP('Peer Comparison Tool'!$I$6,DropdownData,Q99+1,FALSE)=0,"",HLOOKUP('Peer Comparison Tool'!$I$6,DropdownData,Q99+1,FALSE))</f>
        <v>1015241</v>
      </c>
      <c r="T99" s="5">
        <f t="shared" si="4867"/>
        <v>4086567</v>
      </c>
      <c r="U99" s="5" t="str">
        <f t="shared" si="4867"/>
        <v/>
      </c>
      <c r="V99" s="5" t="str">
        <f t="shared" si="4867"/>
        <v/>
      </c>
      <c r="W99" s="5" t="str">
        <f t="shared" si="4867"/>
        <v/>
      </c>
      <c r="X99" s="5">
        <f t="shared" si="4867"/>
        <v>1005606</v>
      </c>
      <c r="Y99" s="5" t="str">
        <f t="shared" si="4867"/>
        <v/>
      </c>
      <c r="Z99" s="5" t="str">
        <f t="shared" si="4867"/>
        <v/>
      </c>
      <c r="AA99" s="5" t="str">
        <f t="shared" si="4867"/>
        <v/>
      </c>
      <c r="AB99" s="5">
        <f t="shared" si="4867"/>
        <v>4099191</v>
      </c>
      <c r="AC99" s="5">
        <f t="shared" si="4867"/>
        <v>1002169</v>
      </c>
      <c r="AD99" s="5" t="str">
        <f t="shared" si="4868"/>
        <v/>
      </c>
      <c r="AE99" s="5" t="str">
        <f t="shared" si="4868"/>
        <v/>
      </c>
      <c r="AF99" s="5">
        <f t="shared" si="4868"/>
        <v>1013498</v>
      </c>
      <c r="AG99" s="5">
        <f t="shared" si="4868"/>
        <v>1015241</v>
      </c>
      <c r="AH99" s="5">
        <f t="shared" si="4868"/>
        <v>1011810</v>
      </c>
      <c r="AI99" s="5">
        <f t="shared" si="4868"/>
        <v>1008615</v>
      </c>
      <c r="AJ99" s="5">
        <f t="shared" si="4868"/>
        <v>1008005</v>
      </c>
      <c r="AK99" s="5">
        <f t="shared" si="4868"/>
        <v>1005676</v>
      </c>
      <c r="AL99" s="5" t="str">
        <f t="shared" si="4868"/>
        <v/>
      </c>
      <c r="AM99" s="5" t="str">
        <f t="shared" si="4868"/>
        <v/>
      </c>
      <c r="AN99" s="5">
        <f t="shared" si="4869"/>
        <v>1006217</v>
      </c>
      <c r="AO99" s="5" t="str">
        <f t="shared" si="4869"/>
        <v/>
      </c>
      <c r="AP99" s="5">
        <f t="shared" si="4869"/>
        <v>1015982</v>
      </c>
      <c r="AQ99" s="5" t="str">
        <f t="shared" si="4869"/>
        <v/>
      </c>
      <c r="AR99" s="5">
        <f t="shared" si="4869"/>
        <v>1008330</v>
      </c>
      <c r="AS99" s="5" t="str">
        <f t="shared" si="4869"/>
        <v/>
      </c>
      <c r="AT99" s="5">
        <f t="shared" si="4869"/>
        <v>1005240</v>
      </c>
      <c r="AU99" s="5" t="str">
        <f t="shared" si="4869"/>
        <v/>
      </c>
      <c r="AV99" s="5" t="str">
        <f t="shared" si="4869"/>
        <v/>
      </c>
      <c r="AW99" s="5" t="str">
        <f t="shared" si="4869"/>
        <v/>
      </c>
      <c r="AX99" s="5" t="str">
        <f t="shared" si="4870"/>
        <v/>
      </c>
      <c r="AY99" s="5">
        <f t="shared" si="4870"/>
        <v>1015098</v>
      </c>
      <c r="AZ99" s="5" t="str">
        <f t="shared" si="4870"/>
        <v/>
      </c>
      <c r="BA99" s="5" t="str">
        <f t="shared" si="4870"/>
        <v/>
      </c>
      <c r="BB99" s="5">
        <f t="shared" si="4870"/>
        <v>1008833</v>
      </c>
      <c r="BC99" s="5">
        <f t="shared" si="4870"/>
        <v>4159051</v>
      </c>
      <c r="BD99" s="5" t="str">
        <f t="shared" si="4870"/>
        <v/>
      </c>
      <c r="BE99" s="5">
        <f t="shared" si="4870"/>
        <v>4053907</v>
      </c>
      <c r="BF99" s="5" t="str">
        <f t="shared" si="4870"/>
        <v/>
      </c>
      <c r="BG99" s="5" t="str">
        <f t="shared" si="4870"/>
        <v/>
      </c>
      <c r="BH99" s="5" t="str">
        <f t="shared" si="4871"/>
        <v/>
      </c>
      <c r="BI99" s="5">
        <f t="shared" si="4871"/>
        <v>1005600</v>
      </c>
      <c r="BJ99" s="5">
        <f t="shared" si="4871"/>
        <v>1009372</v>
      </c>
      <c r="BK99" s="5" t="str">
        <f t="shared" si="4871"/>
        <v/>
      </c>
      <c r="BL99" s="5" t="str">
        <f t="shared" si="4871"/>
        <v/>
      </c>
      <c r="BM99" s="5" t="str">
        <f t="shared" si="4871"/>
        <v/>
      </c>
      <c r="BN99" s="5" t="str">
        <f t="shared" si="4871"/>
        <v/>
      </c>
      <c r="BO99" s="5" t="str">
        <f t="shared" si="4871"/>
        <v/>
      </c>
      <c r="BP99" s="5">
        <f t="shared" si="4871"/>
        <v>1013561</v>
      </c>
      <c r="BQ99" s="5" t="str">
        <f t="shared" si="4871"/>
        <v/>
      </c>
      <c r="BR99" s="5"/>
      <c r="BT99" s="5" t="str">
        <f t="shared" si="4813"/>
        <v>Traditions Bank - Cullman, AL</v>
      </c>
      <c r="BU99" s="5" t="str">
        <f t="shared" si="4814"/>
        <v/>
      </c>
      <c r="BV99" s="5" t="str">
        <f t="shared" si="4815"/>
        <v/>
      </c>
      <c r="BW99" s="5" t="str">
        <f t="shared" si="4816"/>
        <v/>
      </c>
      <c r="BX99" s="5" t="str">
        <f t="shared" si="4817"/>
        <v>Home Bank of California - San Diego, CA</v>
      </c>
      <c r="BY99" s="5" t="str">
        <f t="shared" si="4818"/>
        <v/>
      </c>
      <c r="BZ99" s="5" t="str">
        <f t="shared" si="4819"/>
        <v/>
      </c>
      <c r="CA99" s="5" t="str">
        <f t="shared" si="4820"/>
        <v/>
      </c>
      <c r="CB99" s="5" t="str">
        <f t="shared" si="4821"/>
        <v>Sunrise Bank - Orlando, FL</v>
      </c>
      <c r="CC99" s="5" t="str">
        <f t="shared" si="4822"/>
        <v>Pineland Bank - Alma, GA</v>
      </c>
      <c r="CD99" s="5" t="str">
        <f t="shared" si="4823"/>
        <v/>
      </c>
      <c r="CE99" s="5" t="str">
        <f t="shared" si="4824"/>
        <v/>
      </c>
      <c r="CF99" s="5" t="str">
        <f t="shared" si="4825"/>
        <v>Dieterich Bank - Effingham, IL</v>
      </c>
      <c r="CG99" s="5" t="str">
        <f t="shared" si="4826"/>
        <v>Tri-County Bank &amp; Trust Company - Roachdale, IN</v>
      </c>
      <c r="CH99" s="5" t="str">
        <f t="shared" si="4827"/>
        <v>First Central State Bank - De Witt, IA</v>
      </c>
      <c r="CI99" s="5" t="str">
        <f t="shared" si="4828"/>
        <v>Impact Bank - Wellington, KS</v>
      </c>
      <c r="CJ99" s="5" t="str">
        <f t="shared" si="4829"/>
        <v>Stock Yards Bank &amp; Trust Company - Louisville, KY</v>
      </c>
      <c r="CK99" s="5" t="str">
        <f t="shared" si="4830"/>
        <v>Sabine State Bank and Trust Company - Many, LA</v>
      </c>
      <c r="CL99" s="5" t="str">
        <f t="shared" si="4831"/>
        <v/>
      </c>
      <c r="CM99" s="5" t="str">
        <f t="shared" si="4832"/>
        <v/>
      </c>
      <c r="CN99" s="5" t="str">
        <f t="shared" si="4833"/>
        <v>The Village Bank - Auburndale, MA</v>
      </c>
      <c r="CO99" s="5" t="str">
        <f t="shared" si="4834"/>
        <v/>
      </c>
      <c r="CP99" s="5" t="str">
        <f t="shared" si="4835"/>
        <v>Glenwood State Bank (Incorporated) - Glenwood, MN</v>
      </c>
      <c r="CQ99" s="5" t="str">
        <f t="shared" si="4836"/>
        <v/>
      </c>
      <c r="CR99" s="5" t="str">
        <f t="shared" si="4837"/>
        <v>First State Bank of St. Charles, Missouri - Saint Charles, MO</v>
      </c>
      <c r="CS99" s="5" t="str">
        <f t="shared" si="4838"/>
        <v/>
      </c>
      <c r="CT99" s="5" t="str">
        <f t="shared" si="4839"/>
        <v>Heartland Bank - Geneva, NE</v>
      </c>
      <c r="CU99" s="5" t="str">
        <f t="shared" si="4840"/>
        <v/>
      </c>
      <c r="CV99" s="5" t="str">
        <f t="shared" si="4841"/>
        <v/>
      </c>
      <c r="CW99" s="5" t="str">
        <f t="shared" si="4842"/>
        <v/>
      </c>
      <c r="CX99" s="5" t="str">
        <f t="shared" si="4843"/>
        <v/>
      </c>
      <c r="CY99" s="5" t="str">
        <f t="shared" si="4844"/>
        <v>Fulton Savings Bank - Fulton, NY</v>
      </c>
      <c r="CZ99" s="5" t="str">
        <f t="shared" si="4845"/>
        <v/>
      </c>
      <c r="DA99" s="5" t="str">
        <f t="shared" si="4846"/>
        <v/>
      </c>
      <c r="DB99" s="5" t="str">
        <f t="shared" si="4847"/>
        <v>The Citizens National Bank of Woodsfield - Woodsfield, OH</v>
      </c>
      <c r="DC99" s="5" t="str">
        <f t="shared" si="4848"/>
        <v>Great Nations Bank - Norman, OK</v>
      </c>
      <c r="DD99" s="5" t="str">
        <f t="shared" si="4849"/>
        <v/>
      </c>
      <c r="DE99" s="5" t="str">
        <f t="shared" si="4850"/>
        <v>SEI Private Trust Company - Oaks, PA</v>
      </c>
      <c r="DF99" s="5" t="str">
        <f t="shared" si="4851"/>
        <v/>
      </c>
      <c r="DG99" s="5" t="str">
        <f t="shared" si="4852"/>
        <v/>
      </c>
      <c r="DH99" s="5" t="str">
        <f t="shared" si="4853"/>
        <v/>
      </c>
      <c r="DI99" s="5" t="str">
        <f t="shared" si="4854"/>
        <v>Security Bank and Trust Company - Paris, TN</v>
      </c>
      <c r="DJ99" s="5" t="str">
        <f t="shared" si="4855"/>
        <v>Ennis State Bank - Ennis, TX</v>
      </c>
      <c r="DK99" s="5" t="str">
        <f t="shared" si="4856"/>
        <v/>
      </c>
      <c r="DL99" s="5" t="str">
        <f t="shared" si="4857"/>
        <v/>
      </c>
      <c r="DM99" s="5" t="str">
        <f t="shared" si="4858"/>
        <v/>
      </c>
      <c r="DN99" s="5" t="str">
        <f t="shared" si="4859"/>
        <v/>
      </c>
      <c r="DO99" s="5" t="str">
        <f t="shared" si="4860"/>
        <v/>
      </c>
      <c r="DP99" s="5" t="str">
        <f t="shared" si="4861"/>
        <v>National Bank of Commerce - Superior, WI</v>
      </c>
      <c r="DQ99" s="5" t="str">
        <f t="shared" si="4796"/>
        <v/>
      </c>
    </row>
    <row r="100" spans="1:121" x14ac:dyDescent="0.25">
      <c r="A100">
        <v>99</v>
      </c>
      <c r="B100" s="5">
        <v>1011276</v>
      </c>
      <c r="C100" t="str">
        <f t="shared" si="4807"/>
        <v>Valley State Bank - Russellville, AL</v>
      </c>
      <c r="D100" s="21" t="s">
        <v>1919</v>
      </c>
      <c r="E100" s="19" t="s">
        <v>2818</v>
      </c>
      <c r="F100" s="19" t="s">
        <v>2805</v>
      </c>
      <c r="G100" s="19"/>
      <c r="K100" s="27">
        <v>91</v>
      </c>
      <c r="L100" s="28" t="str">
        <f>IF(HLOOKUP('Peer Comparison Tool'!$E$6,StateDropdownData,K100+1,FALSE)=0,"",HLOOKUP('Peer Comparison Tool'!$E$6,StateDropdownData,K100+1,FALSE))</f>
        <v>Taylor County Bank - Campbellsville, KY</v>
      </c>
      <c r="M100" s="29">
        <f>IF(HLOOKUP('Peer Comparison Tool'!$E$6,[0]!DropdownData,K100+1,FALSE)=0,"",HLOOKUP('Peer Comparison Tool'!$E$6,[0]!DropdownData,K100+1,FALSE))</f>
        <v>1014251</v>
      </c>
      <c r="N100" s="27">
        <v>91</v>
      </c>
      <c r="O100" s="28" t="str">
        <f>IF(HLOOKUP('Peer Comparison Tool'!$G$6,StateDropdownData,N100+1,FALSE)=0,"",HLOOKUP('Peer Comparison Tool'!$G$6,StateDropdownData,N100+1,FALSE))</f>
        <v>Security Federal Savings Bank of McMinnville - McMinnville, TN</v>
      </c>
      <c r="P100" s="29">
        <f>IF(HLOOKUP('Peer Comparison Tool'!$G$6,DropdownData,N100+1,FALSE)=0,"",HLOOKUP('Peer Comparison Tool'!$G$6,DropdownData,N100+1,FALSE))</f>
        <v>1002306</v>
      </c>
      <c r="Q100" s="27">
        <v>91</v>
      </c>
      <c r="R100" s="28" t="str">
        <f>IF(HLOOKUP('Peer Comparison Tool'!$I$6,StateDropdownData,Q100+1,FALSE)=0,"",HLOOKUP('Peer Comparison Tool'!$I$6,StateDropdownData,Q100+1,FALSE))</f>
        <v>Union Savings and Loan Association - Connersville, IN</v>
      </c>
      <c r="S100" s="29">
        <f>IF(HLOOKUP('Peer Comparison Tool'!$I$6,DropdownData,Q100+1,FALSE)=0,"",HLOOKUP('Peer Comparison Tool'!$I$6,DropdownData,Q100+1,FALSE))</f>
        <v>1001587</v>
      </c>
      <c r="T100" s="5">
        <f t="shared" ref="T100:AC109" si="4872">IFERROR(IF(VLOOKUP(INDEX($L$2:$HEG$5,4,T$471+$Q100-1),$B$2:$F$5568,5,FALSE)=T$473,INDEX($L$2:$HEG$5,4,T$471+$Q100-1),""),"")</f>
        <v>1005775</v>
      </c>
      <c r="U100" s="5" t="str">
        <f t="shared" si="4872"/>
        <v/>
      </c>
      <c r="V100" s="5" t="str">
        <f t="shared" si="4872"/>
        <v/>
      </c>
      <c r="W100" s="5" t="str">
        <f t="shared" si="4872"/>
        <v/>
      </c>
      <c r="X100" s="5">
        <f t="shared" si="4872"/>
        <v>4236068</v>
      </c>
      <c r="Y100" s="5" t="str">
        <f t="shared" si="4872"/>
        <v/>
      </c>
      <c r="Z100" s="5" t="str">
        <f t="shared" si="4872"/>
        <v/>
      </c>
      <c r="AA100" s="5" t="str">
        <f t="shared" si="4872"/>
        <v/>
      </c>
      <c r="AB100" s="5">
        <f t="shared" si="4872"/>
        <v>1991074</v>
      </c>
      <c r="AC100" s="5">
        <f t="shared" si="4872"/>
        <v>1008573</v>
      </c>
      <c r="AD100" s="5" t="str">
        <f t="shared" ref="AD100:AM109" si="4873">IFERROR(IF(VLOOKUP(INDEX($L$2:$HEG$5,4,AD$471+$Q100-1),$B$2:$F$5568,5,FALSE)=AD$473,INDEX($L$2:$HEG$5,4,AD$471+$Q100-1),""),"")</f>
        <v/>
      </c>
      <c r="AE100" s="5" t="str">
        <f t="shared" si="4873"/>
        <v/>
      </c>
      <c r="AF100" s="5">
        <f t="shared" si="4873"/>
        <v>1014144</v>
      </c>
      <c r="AG100" s="5">
        <f t="shared" si="4873"/>
        <v>1001587</v>
      </c>
      <c r="AH100" s="5">
        <f t="shared" si="4873"/>
        <v>1006384</v>
      </c>
      <c r="AI100" s="5">
        <f t="shared" si="4873"/>
        <v>1014403</v>
      </c>
      <c r="AJ100" s="5">
        <f t="shared" si="4873"/>
        <v>1014251</v>
      </c>
      <c r="AK100" s="5">
        <f t="shared" si="4873"/>
        <v>1016305</v>
      </c>
      <c r="AL100" s="5" t="str">
        <f t="shared" si="4873"/>
        <v/>
      </c>
      <c r="AM100" s="5" t="str">
        <f t="shared" si="4873"/>
        <v/>
      </c>
      <c r="AN100" s="5">
        <f t="shared" ref="AN100:AW109" si="4874">IFERROR(IF(VLOOKUP(INDEX($L$2:$HEG$5,4,AN$471+$Q100-1),$B$2:$F$5568,5,FALSE)=AN$473,INDEX($L$2:$HEG$5,4,AN$471+$Q100-1),""),"")</f>
        <v>1012719</v>
      </c>
      <c r="AO100" s="5" t="str">
        <f t="shared" si="4874"/>
        <v/>
      </c>
      <c r="AP100" s="5">
        <f t="shared" si="4874"/>
        <v>1016495</v>
      </c>
      <c r="AQ100" s="5" t="str">
        <f t="shared" si="4874"/>
        <v/>
      </c>
      <c r="AR100" s="5">
        <f t="shared" si="4874"/>
        <v>1012689</v>
      </c>
      <c r="AS100" s="5" t="str">
        <f t="shared" si="4874"/>
        <v/>
      </c>
      <c r="AT100" s="5">
        <f t="shared" si="4874"/>
        <v>1005339</v>
      </c>
      <c r="AU100" s="5" t="str">
        <f t="shared" si="4874"/>
        <v/>
      </c>
      <c r="AV100" s="5" t="str">
        <f t="shared" si="4874"/>
        <v/>
      </c>
      <c r="AW100" s="5" t="str">
        <f t="shared" si="4874"/>
        <v/>
      </c>
      <c r="AX100" s="5" t="str">
        <f t="shared" ref="AX100:BG109" si="4875">IFERROR(IF(VLOOKUP(INDEX($L$2:$HEG$5,4,AX$471+$Q100-1),$B$2:$F$5568,5,FALSE)=AX$473,INDEX($L$2:$HEG$5,4,AX$471+$Q100-1),""),"")</f>
        <v/>
      </c>
      <c r="AY100" s="5">
        <f t="shared" si="4875"/>
        <v>1001914</v>
      </c>
      <c r="AZ100" s="5" t="str">
        <f t="shared" si="4875"/>
        <v/>
      </c>
      <c r="BA100" s="5" t="str">
        <f t="shared" si="4875"/>
        <v/>
      </c>
      <c r="BB100" s="5">
        <f t="shared" si="4875"/>
        <v>1006415</v>
      </c>
      <c r="BC100" s="5">
        <f t="shared" si="4875"/>
        <v>1025140</v>
      </c>
      <c r="BD100" s="5" t="str">
        <f t="shared" si="4875"/>
        <v/>
      </c>
      <c r="BE100" s="5">
        <f t="shared" si="4875"/>
        <v>1012306</v>
      </c>
      <c r="BF100" s="5" t="str">
        <f t="shared" si="4875"/>
        <v/>
      </c>
      <c r="BG100" s="5" t="str">
        <f t="shared" si="4875"/>
        <v/>
      </c>
      <c r="BH100" s="5" t="str">
        <f t="shared" ref="BH100:BQ109" si="4876">IFERROR(IF(VLOOKUP(INDEX($L$2:$HEG$5,4,BH$471+$Q100-1),$B$2:$F$5568,5,FALSE)=BH$473,INDEX($L$2:$HEG$5,4,BH$471+$Q100-1),""),"")</f>
        <v/>
      </c>
      <c r="BI100" s="5">
        <f t="shared" si="4876"/>
        <v>1002306</v>
      </c>
      <c r="BJ100" s="5">
        <f t="shared" si="4876"/>
        <v>1010617</v>
      </c>
      <c r="BK100" s="5" t="str">
        <f t="shared" si="4876"/>
        <v/>
      </c>
      <c r="BL100" s="5" t="str">
        <f t="shared" si="4876"/>
        <v/>
      </c>
      <c r="BM100" s="5" t="str">
        <f t="shared" si="4876"/>
        <v/>
      </c>
      <c r="BN100" s="5" t="str">
        <f t="shared" si="4876"/>
        <v/>
      </c>
      <c r="BO100" s="5" t="str">
        <f t="shared" si="4876"/>
        <v/>
      </c>
      <c r="BP100" s="5">
        <f t="shared" si="4876"/>
        <v>1012888</v>
      </c>
      <c r="BQ100" s="5" t="str">
        <f t="shared" si="4876"/>
        <v/>
      </c>
      <c r="BR100" s="5"/>
      <c r="BT100" s="5" t="str">
        <f t="shared" si="4813"/>
        <v>Troy Bank &amp; Trust Company - Troy, AL</v>
      </c>
      <c r="BU100" s="5" t="str">
        <f t="shared" si="4814"/>
        <v/>
      </c>
      <c r="BV100" s="5" t="str">
        <f t="shared" si="4815"/>
        <v/>
      </c>
      <c r="BW100" s="5" t="str">
        <f t="shared" si="4816"/>
        <v/>
      </c>
      <c r="BX100" s="5" t="str">
        <f t="shared" si="4817"/>
        <v>Hua Nan Commercial Bank, Los Angeles Branch - Los Angeles, CA</v>
      </c>
      <c r="BY100" s="5" t="str">
        <f t="shared" si="4818"/>
        <v/>
      </c>
      <c r="BZ100" s="5" t="str">
        <f t="shared" si="4819"/>
        <v/>
      </c>
      <c r="CA100" s="5" t="str">
        <f t="shared" si="4820"/>
        <v/>
      </c>
      <c r="CB100" s="5" t="str">
        <f t="shared" si="4821"/>
        <v>Sunstate Bank - Miami, FL</v>
      </c>
      <c r="CC100" s="5" t="str">
        <f t="shared" si="4822"/>
        <v>Pinnacle Bank - Elberton, GA</v>
      </c>
      <c r="CD100" s="5" t="str">
        <f t="shared" si="4823"/>
        <v/>
      </c>
      <c r="CE100" s="5" t="str">
        <f t="shared" si="4824"/>
        <v/>
      </c>
      <c r="CF100" s="5" t="str">
        <f t="shared" si="4825"/>
        <v>Du Quoin State Bank - Du Quoin, IL</v>
      </c>
      <c r="CG100" s="5" t="str">
        <f t="shared" si="4826"/>
        <v>Union Savings and Loan Association - Connersville, IN</v>
      </c>
      <c r="CH100" s="5" t="str">
        <f t="shared" si="4827"/>
        <v>First Citizens Bank - Mason City, IA</v>
      </c>
      <c r="CI100" s="5" t="str">
        <f t="shared" si="4828"/>
        <v>Integrity Bank - Fowler, KS</v>
      </c>
      <c r="CJ100" s="5" t="str">
        <f t="shared" si="4829"/>
        <v>Taylor County Bank - Campbellsville, KY</v>
      </c>
      <c r="CK100" s="5" t="str">
        <f t="shared" si="4830"/>
        <v>Sicily Island State Bank - Sicily Island, LA</v>
      </c>
      <c r="CL100" s="5" t="str">
        <f t="shared" si="4831"/>
        <v/>
      </c>
      <c r="CM100" s="5" t="str">
        <f t="shared" si="4832"/>
        <v/>
      </c>
      <c r="CN100" s="5" t="str">
        <f t="shared" si="4833"/>
        <v>UniBank for Savings - Whitinsville, MA</v>
      </c>
      <c r="CO100" s="5" t="str">
        <f t="shared" si="4834"/>
        <v/>
      </c>
      <c r="CP100" s="5" t="str">
        <f t="shared" si="4835"/>
        <v>Global Innovations Bank - Kiester, MN</v>
      </c>
      <c r="CQ100" s="5" t="str">
        <f t="shared" si="4836"/>
        <v/>
      </c>
      <c r="CR100" s="5" t="str">
        <f t="shared" si="4837"/>
        <v>First State Community Bank - Farmington, MO</v>
      </c>
      <c r="CS100" s="5" t="str">
        <f t="shared" si="4838"/>
        <v/>
      </c>
      <c r="CT100" s="5" t="str">
        <f t="shared" si="4839"/>
        <v>Henderson State Bank - Henderson, NE</v>
      </c>
      <c r="CU100" s="5" t="str">
        <f t="shared" si="4840"/>
        <v/>
      </c>
      <c r="CV100" s="5" t="str">
        <f t="shared" si="4841"/>
        <v/>
      </c>
      <c r="CW100" s="5" t="str">
        <f t="shared" si="4842"/>
        <v/>
      </c>
      <c r="CX100" s="5" t="str">
        <f t="shared" si="4843"/>
        <v/>
      </c>
      <c r="CY100" s="5" t="str">
        <f t="shared" si="4844"/>
        <v>Geddes Federal Savings and Loan Association - Syracuse, NY</v>
      </c>
      <c r="CZ100" s="5" t="str">
        <f t="shared" si="4845"/>
        <v/>
      </c>
      <c r="DA100" s="5" t="str">
        <f t="shared" si="4846"/>
        <v/>
      </c>
      <c r="DB100" s="5" t="str">
        <f t="shared" si="4847"/>
        <v>The Commercial and Savings Bank of Millersburg, Ohio - Millersburg, OH</v>
      </c>
      <c r="DC100" s="5" t="str">
        <f t="shared" si="4848"/>
        <v>Great Plains National Bank - Elk City, OK</v>
      </c>
      <c r="DD100" s="5" t="str">
        <f t="shared" si="4849"/>
        <v/>
      </c>
      <c r="DE100" s="5" t="str">
        <f t="shared" si="4850"/>
        <v>Sewickley Savings Bank - Sewickley, PA</v>
      </c>
      <c r="DF100" s="5" t="str">
        <f t="shared" si="4851"/>
        <v/>
      </c>
      <c r="DG100" s="5" t="str">
        <f t="shared" si="4852"/>
        <v/>
      </c>
      <c r="DH100" s="5" t="str">
        <f t="shared" si="4853"/>
        <v/>
      </c>
      <c r="DI100" s="5" t="str">
        <f t="shared" si="4854"/>
        <v>Security Federal Savings Bank of McMinnville - McMinnville, TN</v>
      </c>
      <c r="DJ100" s="5" t="str">
        <f t="shared" si="4855"/>
        <v>Extraco Banks, National Association - Temple, TX</v>
      </c>
      <c r="DK100" s="5" t="str">
        <f t="shared" si="4856"/>
        <v/>
      </c>
      <c r="DL100" s="5" t="str">
        <f t="shared" si="4857"/>
        <v/>
      </c>
      <c r="DM100" s="5" t="str">
        <f t="shared" si="4858"/>
        <v/>
      </c>
      <c r="DN100" s="5" t="str">
        <f t="shared" si="4859"/>
        <v/>
      </c>
      <c r="DO100" s="5" t="str">
        <f t="shared" si="4860"/>
        <v/>
      </c>
      <c r="DP100" s="5" t="str">
        <f t="shared" si="4861"/>
        <v>National Exchange Bank and Trust - Fond du Lac, WI</v>
      </c>
      <c r="DQ100" s="5" t="str">
        <f t="shared" si="4796"/>
        <v/>
      </c>
    </row>
    <row r="101" spans="1:121" x14ac:dyDescent="0.25">
      <c r="A101">
        <v>100</v>
      </c>
      <c r="B101" s="5">
        <v>1010177</v>
      </c>
      <c r="C101" t="str">
        <f t="shared" si="4807"/>
        <v>West Alabama Bank &amp; Trust - Reform, AL</v>
      </c>
      <c r="D101" s="21" t="s">
        <v>1284</v>
      </c>
      <c r="E101" s="19" t="s">
        <v>2876</v>
      </c>
      <c r="F101" s="19" t="s">
        <v>2805</v>
      </c>
      <c r="G101" s="19"/>
      <c r="K101" s="27">
        <v>92</v>
      </c>
      <c r="L101" s="28" t="str">
        <f>IF(HLOOKUP('Peer Comparison Tool'!$E$6,StateDropdownData,K101+1,FALSE)=0,"",HLOOKUP('Peer Comparison Tool'!$E$6,StateDropdownData,K101+1,FALSE))</f>
        <v>The Casey County Bank, Inc. - Liberty, KY</v>
      </c>
      <c r="M101" s="29">
        <f>IF(HLOOKUP('Peer Comparison Tool'!$E$6,[0]!DropdownData,K101+1,FALSE)=0,"",HLOOKUP('Peer Comparison Tool'!$E$6,[0]!DropdownData,K101+1,FALSE))</f>
        <v>1011897</v>
      </c>
      <c r="N101" s="27">
        <v>92</v>
      </c>
      <c r="O101" s="28" t="str">
        <f>IF(HLOOKUP('Peer Comparison Tool'!$G$6,StateDropdownData,N101+1,FALSE)=0,"",HLOOKUP('Peer Comparison Tool'!$G$6,StateDropdownData,N101+1,FALSE))</f>
        <v>SmartBank - Pigeon Forge, TN</v>
      </c>
      <c r="P101" s="29">
        <f>IF(HLOOKUP('Peer Comparison Tool'!$G$6,DropdownData,N101+1,FALSE)=0,"",HLOOKUP('Peer Comparison Tool'!$G$6,DropdownData,N101+1,FALSE))</f>
        <v>4142978</v>
      </c>
      <c r="Q101" s="27">
        <v>92</v>
      </c>
      <c r="R101" s="28" t="str">
        <f>IF(HLOOKUP('Peer Comparison Tool'!$I$6,StateDropdownData,Q101+1,FALSE)=0,"",HLOOKUP('Peer Comparison Tool'!$I$6,StateDropdownData,Q101+1,FALSE))</f>
        <v>United Fidelity Bank, Fsb - Evansville, IN</v>
      </c>
      <c r="S101" s="29">
        <f>IF(HLOOKUP('Peer Comparison Tool'!$I$6,DropdownData,Q101+1,FALSE)=0,"",HLOOKUP('Peer Comparison Tool'!$I$6,DropdownData,Q101+1,FALSE))</f>
        <v>1001329</v>
      </c>
      <c r="T101" s="5">
        <f t="shared" si="4872"/>
        <v>1009752</v>
      </c>
      <c r="U101" s="5" t="str">
        <f t="shared" si="4872"/>
        <v/>
      </c>
      <c r="V101" s="5" t="str">
        <f t="shared" si="4872"/>
        <v/>
      </c>
      <c r="W101" s="5" t="str">
        <f t="shared" si="4872"/>
        <v/>
      </c>
      <c r="X101" s="5">
        <f t="shared" si="4872"/>
        <v>106161472</v>
      </c>
      <c r="Y101" s="5" t="str">
        <f t="shared" si="4872"/>
        <v/>
      </c>
      <c r="Z101" s="5" t="str">
        <f t="shared" si="4872"/>
        <v/>
      </c>
      <c r="AA101" s="5" t="str">
        <f t="shared" si="4872"/>
        <v/>
      </c>
      <c r="AB101" s="5">
        <f t="shared" si="4872"/>
        <v>1008689</v>
      </c>
      <c r="AC101" s="5">
        <f t="shared" si="4872"/>
        <v>1005763</v>
      </c>
      <c r="AD101" s="5" t="str">
        <f t="shared" si="4873"/>
        <v/>
      </c>
      <c r="AE101" s="5" t="str">
        <f t="shared" si="4873"/>
        <v/>
      </c>
      <c r="AF101" s="5">
        <f t="shared" si="4873"/>
        <v>1012527</v>
      </c>
      <c r="AG101" s="5">
        <f t="shared" si="4873"/>
        <v>1001329</v>
      </c>
      <c r="AH101" s="5">
        <f t="shared" si="4873"/>
        <v>1006950</v>
      </c>
      <c r="AI101" s="5">
        <f t="shared" si="4873"/>
        <v>1010844</v>
      </c>
      <c r="AJ101" s="5">
        <f t="shared" si="4873"/>
        <v>1011897</v>
      </c>
      <c r="AK101" s="5">
        <f t="shared" si="4873"/>
        <v>1014406</v>
      </c>
      <c r="AL101" s="5" t="str">
        <f t="shared" si="4873"/>
        <v/>
      </c>
      <c r="AM101" s="5" t="str">
        <f t="shared" si="4873"/>
        <v/>
      </c>
      <c r="AN101" s="5">
        <f t="shared" si="4874"/>
        <v>1004957</v>
      </c>
      <c r="AO101" s="5" t="str">
        <f t="shared" si="4874"/>
        <v/>
      </c>
      <c r="AP101" s="5">
        <f t="shared" si="4874"/>
        <v>1015621</v>
      </c>
      <c r="AQ101" s="5" t="str">
        <f t="shared" si="4874"/>
        <v/>
      </c>
      <c r="AR101" s="5">
        <f t="shared" si="4874"/>
        <v>1013690</v>
      </c>
      <c r="AS101" s="5" t="str">
        <f t="shared" si="4874"/>
        <v/>
      </c>
      <c r="AT101" s="5">
        <f t="shared" si="4874"/>
        <v>1012151</v>
      </c>
      <c r="AU101" s="5" t="str">
        <f t="shared" si="4874"/>
        <v/>
      </c>
      <c r="AV101" s="5" t="str">
        <f t="shared" si="4874"/>
        <v/>
      </c>
      <c r="AW101" s="5" t="str">
        <f t="shared" si="4874"/>
        <v/>
      </c>
      <c r="AX101" s="5" t="str">
        <f t="shared" si="4875"/>
        <v/>
      </c>
      <c r="AY101" s="5">
        <f t="shared" si="4875"/>
        <v>1009456</v>
      </c>
      <c r="AZ101" s="5" t="str">
        <f t="shared" si="4875"/>
        <v/>
      </c>
      <c r="BA101" s="5" t="str">
        <f t="shared" si="4875"/>
        <v/>
      </c>
      <c r="BB101" s="5">
        <f t="shared" si="4875"/>
        <v>1012971</v>
      </c>
      <c r="BC101" s="5">
        <f t="shared" si="4875"/>
        <v>1014883</v>
      </c>
      <c r="BD101" s="5" t="str">
        <f t="shared" si="4875"/>
        <v/>
      </c>
      <c r="BE101" s="5">
        <f t="shared" si="4875"/>
        <v>1006100</v>
      </c>
      <c r="BF101" s="5" t="str">
        <f t="shared" si="4875"/>
        <v/>
      </c>
      <c r="BG101" s="5" t="str">
        <f t="shared" si="4875"/>
        <v/>
      </c>
      <c r="BH101" s="5" t="str">
        <f t="shared" si="4876"/>
        <v/>
      </c>
      <c r="BI101" s="5">
        <f t="shared" si="4876"/>
        <v>4142978</v>
      </c>
      <c r="BJ101" s="5">
        <f t="shared" si="4876"/>
        <v>1010908</v>
      </c>
      <c r="BK101" s="5" t="str">
        <f t="shared" si="4876"/>
        <v/>
      </c>
      <c r="BL101" s="5" t="str">
        <f t="shared" si="4876"/>
        <v/>
      </c>
      <c r="BM101" s="5" t="str">
        <f t="shared" si="4876"/>
        <v/>
      </c>
      <c r="BN101" s="5" t="str">
        <f t="shared" si="4876"/>
        <v/>
      </c>
      <c r="BO101" s="5" t="str">
        <f t="shared" si="4876"/>
        <v/>
      </c>
      <c r="BP101" s="5">
        <f t="shared" si="4876"/>
        <v>1013752</v>
      </c>
      <c r="BQ101" s="5" t="str">
        <f t="shared" si="4876"/>
        <v/>
      </c>
      <c r="BR101" s="5"/>
      <c r="BT101" s="5" t="str">
        <f t="shared" si="4813"/>
        <v>Union State Bank - Pell City, AL</v>
      </c>
      <c r="BU101" s="5" t="str">
        <f t="shared" si="4814"/>
        <v/>
      </c>
      <c r="BV101" s="5" t="str">
        <f t="shared" si="4815"/>
        <v/>
      </c>
      <c r="BW101" s="5" t="str">
        <f t="shared" si="4816"/>
        <v/>
      </c>
      <c r="BX101" s="5" t="str">
        <f t="shared" si="4817"/>
        <v>Icon Business Bank - Riverside, CA</v>
      </c>
      <c r="BY101" s="5" t="str">
        <f t="shared" si="4818"/>
        <v/>
      </c>
      <c r="BZ101" s="5" t="str">
        <f t="shared" si="4819"/>
        <v/>
      </c>
      <c r="CA101" s="5" t="str">
        <f t="shared" si="4820"/>
        <v/>
      </c>
      <c r="CB101" s="5" t="str">
        <f t="shared" si="4821"/>
        <v>Surety Bank - DeLand, FL</v>
      </c>
      <c r="CC101" s="5" t="str">
        <f t="shared" si="4822"/>
        <v>Planters and Citizens Bank - Camilla, GA</v>
      </c>
      <c r="CD101" s="5" t="str">
        <f t="shared" si="4823"/>
        <v/>
      </c>
      <c r="CE101" s="5" t="str">
        <f t="shared" si="4824"/>
        <v/>
      </c>
      <c r="CF101" s="5" t="str">
        <f t="shared" si="4825"/>
        <v>Eagle Valley Bank - Griggsville, IL</v>
      </c>
      <c r="CG101" s="5" t="str">
        <f t="shared" si="4826"/>
        <v>United Fidelity Bank, Fsb - Evansville, IN</v>
      </c>
      <c r="CH101" s="5" t="str">
        <f t="shared" si="4827"/>
        <v>First Community Bank - Newell, IA</v>
      </c>
      <c r="CI101" s="5" t="str">
        <f t="shared" si="4828"/>
        <v>INTRUST Bank, National Association - Wichita, KS</v>
      </c>
      <c r="CJ101" s="5" t="str">
        <f t="shared" si="4829"/>
        <v>The Casey County Bank, Inc. - Liberty, KY</v>
      </c>
      <c r="CK101" s="5" t="str">
        <f t="shared" si="4830"/>
        <v>Simmesport State Bank - Simmesport, LA</v>
      </c>
      <c r="CL101" s="5" t="str">
        <f t="shared" si="4831"/>
        <v/>
      </c>
      <c r="CM101" s="5" t="str">
        <f t="shared" si="4832"/>
        <v/>
      </c>
      <c r="CN101" s="5" t="str">
        <f t="shared" si="4833"/>
        <v>Walpole Co-operative Bank - Walpole, MA</v>
      </c>
      <c r="CO101" s="5" t="str">
        <f t="shared" si="4834"/>
        <v/>
      </c>
      <c r="CP101" s="5" t="str">
        <f t="shared" si="4835"/>
        <v>Grand Marais State Bank - Grand Marais, MN</v>
      </c>
      <c r="CQ101" s="5" t="str">
        <f t="shared" si="4836"/>
        <v/>
      </c>
      <c r="CR101" s="5" t="str">
        <f t="shared" si="4837"/>
        <v>Flat Branch Bank - Richmond, MO</v>
      </c>
      <c r="CS101" s="5" t="str">
        <f t="shared" si="4838"/>
        <v/>
      </c>
      <c r="CT101" s="5" t="str">
        <f t="shared" si="4839"/>
        <v>Heritage Bank - Wood River, NE</v>
      </c>
      <c r="CU101" s="5" t="str">
        <f t="shared" si="4840"/>
        <v/>
      </c>
      <c r="CV101" s="5" t="str">
        <f t="shared" si="4841"/>
        <v/>
      </c>
      <c r="CW101" s="5" t="str">
        <f t="shared" si="4842"/>
        <v/>
      </c>
      <c r="CX101" s="5" t="str">
        <f t="shared" si="4843"/>
        <v/>
      </c>
      <c r="CY101" s="5" t="str">
        <f t="shared" si="4844"/>
        <v>Generations Bank - Seneca Falls, NY</v>
      </c>
      <c r="CZ101" s="5" t="str">
        <f t="shared" si="4845"/>
        <v/>
      </c>
      <c r="DA101" s="5" t="str">
        <f t="shared" si="4846"/>
        <v/>
      </c>
      <c r="DB101" s="5" t="str">
        <f t="shared" si="4847"/>
        <v>The Community Bank - Zanesville, OH</v>
      </c>
      <c r="DC101" s="5" t="str">
        <f t="shared" si="4848"/>
        <v>High Plains Bank - Okeene, OK</v>
      </c>
      <c r="DD101" s="5" t="str">
        <f t="shared" si="4849"/>
        <v/>
      </c>
      <c r="DE101" s="5" t="str">
        <f t="shared" si="4850"/>
        <v>Sharon Bank - Springfield, PA</v>
      </c>
      <c r="DF101" s="5" t="str">
        <f t="shared" si="4851"/>
        <v/>
      </c>
      <c r="DG101" s="5" t="str">
        <f t="shared" si="4852"/>
        <v/>
      </c>
      <c r="DH101" s="5" t="str">
        <f t="shared" si="4853"/>
        <v/>
      </c>
      <c r="DI101" s="5" t="str">
        <f t="shared" si="4854"/>
        <v>SmartBank - Pigeon Forge, TN</v>
      </c>
      <c r="DJ101" s="5" t="str">
        <f t="shared" si="4855"/>
        <v>Falcon International Bank - Laredo, TX</v>
      </c>
      <c r="DK101" s="5" t="str">
        <f t="shared" si="4856"/>
        <v/>
      </c>
      <c r="DL101" s="5" t="str">
        <f t="shared" si="4857"/>
        <v/>
      </c>
      <c r="DM101" s="5" t="str">
        <f t="shared" si="4858"/>
        <v/>
      </c>
      <c r="DN101" s="5" t="str">
        <f t="shared" si="4859"/>
        <v/>
      </c>
      <c r="DO101" s="5" t="str">
        <f t="shared" si="4860"/>
        <v/>
      </c>
      <c r="DP101" s="5" t="str">
        <f t="shared" si="4861"/>
        <v>Nekoosa Port Edwards State Bank - Nekoosa, WI</v>
      </c>
      <c r="DQ101" s="5" t="str">
        <f t="shared" si="4796"/>
        <v/>
      </c>
    </row>
    <row r="102" spans="1:121" x14ac:dyDescent="0.25">
      <c r="A102">
        <v>101</v>
      </c>
      <c r="B102" s="5">
        <v>1007313</v>
      </c>
      <c r="C102" t="str">
        <f t="shared" si="4807"/>
        <v>Anstaff Bank - Green Forest, AR</v>
      </c>
      <c r="D102" s="21" t="s">
        <v>1303</v>
      </c>
      <c r="E102" s="19" t="s">
        <v>2877</v>
      </c>
      <c r="F102" s="19" t="s">
        <v>2878</v>
      </c>
      <c r="G102" s="19"/>
      <c r="K102" s="27">
        <v>93</v>
      </c>
      <c r="L102" s="28" t="str">
        <f>IF(HLOOKUP('Peer Comparison Tool'!$E$6,StateDropdownData,K102+1,FALSE)=0,"",HLOOKUP('Peer Comparison Tool'!$E$6,StateDropdownData,K102+1,FALSE))</f>
        <v>The Cecilian Bank - Cecilia, KY</v>
      </c>
      <c r="M102" s="29">
        <f>IF(HLOOKUP('Peer Comparison Tool'!$E$6,[0]!DropdownData,K102+1,FALSE)=0,"",HLOOKUP('Peer Comparison Tool'!$E$6,[0]!DropdownData,K102+1,FALSE))</f>
        <v>1016066</v>
      </c>
      <c r="N102" s="27">
        <v>93</v>
      </c>
      <c r="O102" s="28" t="str">
        <f>IF(HLOOKUP('Peer Comparison Tool'!$G$6,StateDropdownData,N102+1,FALSE)=0,"",HLOOKUP('Peer Comparison Tool'!$G$6,StateDropdownData,N102+1,FALSE))</f>
        <v>Sonata Bank - Brentwood, TN</v>
      </c>
      <c r="P102" s="29">
        <f>IF(HLOOKUP('Peer Comparison Tool'!$G$6,DropdownData,N102+1,FALSE)=0,"",HLOOKUP('Peer Comparison Tool'!$G$6,DropdownData,N102+1,FALSE))</f>
        <v>1004938</v>
      </c>
      <c r="Q102" s="27">
        <v>93</v>
      </c>
      <c r="R102" s="28" t="str">
        <f>IF(HLOOKUP('Peer Comparison Tool'!$I$6,StateDropdownData,Q102+1,FALSE)=0,"",HLOOKUP('Peer Comparison Tool'!$I$6,StateDropdownData,Q102+1,FALSE))</f>
        <v>Wayne Bank and Trust Co. - Richmond, IN</v>
      </c>
      <c r="S102" s="29">
        <f>IF(HLOOKUP('Peer Comparison Tool'!$I$6,DropdownData,Q102+1,FALSE)=0,"",HLOOKUP('Peer Comparison Tool'!$I$6,DropdownData,Q102+1,FALSE))</f>
        <v>1009567</v>
      </c>
      <c r="T102" s="5">
        <f t="shared" si="4872"/>
        <v>1016200</v>
      </c>
      <c r="U102" s="5" t="str">
        <f t="shared" si="4872"/>
        <v/>
      </c>
      <c r="V102" s="5" t="str">
        <f t="shared" si="4872"/>
        <v/>
      </c>
      <c r="W102" s="5" t="str">
        <f t="shared" si="4872"/>
        <v/>
      </c>
      <c r="X102" s="5">
        <f t="shared" si="4872"/>
        <v>107537907</v>
      </c>
      <c r="Y102" s="5" t="str">
        <f t="shared" si="4872"/>
        <v/>
      </c>
      <c r="Z102" s="5" t="str">
        <f t="shared" si="4872"/>
        <v/>
      </c>
      <c r="AA102" s="5" t="str">
        <f t="shared" si="4872"/>
        <v/>
      </c>
      <c r="AB102" s="5">
        <f t="shared" si="4872"/>
        <v>1982022</v>
      </c>
      <c r="AC102" s="5">
        <f t="shared" si="4872"/>
        <v>1007803</v>
      </c>
      <c r="AD102" s="5" t="str">
        <f t="shared" si="4873"/>
        <v/>
      </c>
      <c r="AE102" s="5" t="str">
        <f t="shared" si="4873"/>
        <v/>
      </c>
      <c r="AF102" s="5">
        <f t="shared" si="4873"/>
        <v>1011180</v>
      </c>
      <c r="AG102" s="5">
        <f t="shared" si="4873"/>
        <v>1009567</v>
      </c>
      <c r="AH102" s="5">
        <f t="shared" si="4873"/>
        <v>4056673</v>
      </c>
      <c r="AI102" s="5">
        <f t="shared" si="4873"/>
        <v>1006984</v>
      </c>
      <c r="AJ102" s="5">
        <f t="shared" si="4873"/>
        <v>1016066</v>
      </c>
      <c r="AK102" s="5">
        <f t="shared" si="4873"/>
        <v>1005788</v>
      </c>
      <c r="AL102" s="5" t="str">
        <f t="shared" si="4873"/>
        <v/>
      </c>
      <c r="AM102" s="5" t="str">
        <f t="shared" si="4873"/>
        <v/>
      </c>
      <c r="AN102" s="5">
        <f t="shared" si="4874"/>
        <v>1012007</v>
      </c>
      <c r="AO102" s="5" t="str">
        <f t="shared" si="4874"/>
        <v/>
      </c>
      <c r="AP102" s="5">
        <f t="shared" si="4874"/>
        <v>1016317</v>
      </c>
      <c r="AQ102" s="5" t="str">
        <f t="shared" si="4874"/>
        <v/>
      </c>
      <c r="AR102" s="5">
        <f t="shared" si="4874"/>
        <v>1010290</v>
      </c>
      <c r="AS102" s="5" t="str">
        <f t="shared" si="4874"/>
        <v/>
      </c>
      <c r="AT102" s="5">
        <f t="shared" si="4874"/>
        <v>1001260</v>
      </c>
      <c r="AU102" s="5" t="str">
        <f t="shared" si="4874"/>
        <v/>
      </c>
      <c r="AV102" s="5" t="str">
        <f t="shared" si="4874"/>
        <v/>
      </c>
      <c r="AW102" s="5" t="str">
        <f t="shared" si="4874"/>
        <v/>
      </c>
      <c r="AX102" s="5" t="str">
        <f t="shared" si="4875"/>
        <v/>
      </c>
      <c r="AY102" s="5">
        <f t="shared" si="4875"/>
        <v>10721695</v>
      </c>
      <c r="AZ102" s="5" t="str">
        <f t="shared" si="4875"/>
        <v/>
      </c>
      <c r="BA102" s="5" t="str">
        <f t="shared" si="4875"/>
        <v/>
      </c>
      <c r="BB102" s="5">
        <f t="shared" si="4875"/>
        <v>4057703</v>
      </c>
      <c r="BC102" s="5">
        <f t="shared" si="4875"/>
        <v>1020880</v>
      </c>
      <c r="BD102" s="5" t="str">
        <f t="shared" si="4875"/>
        <v/>
      </c>
      <c r="BE102" s="5">
        <f t="shared" si="4875"/>
        <v>1002769</v>
      </c>
      <c r="BF102" s="5" t="str">
        <f t="shared" si="4875"/>
        <v/>
      </c>
      <c r="BG102" s="5" t="str">
        <f t="shared" si="4875"/>
        <v/>
      </c>
      <c r="BH102" s="5" t="str">
        <f t="shared" si="4876"/>
        <v/>
      </c>
      <c r="BI102" s="5">
        <f t="shared" si="4876"/>
        <v>1004938</v>
      </c>
      <c r="BJ102" s="5">
        <f t="shared" si="4876"/>
        <v>1008723</v>
      </c>
      <c r="BK102" s="5" t="str">
        <f t="shared" si="4876"/>
        <v/>
      </c>
      <c r="BL102" s="5" t="str">
        <f t="shared" si="4876"/>
        <v/>
      </c>
      <c r="BM102" s="5" t="str">
        <f t="shared" si="4876"/>
        <v/>
      </c>
      <c r="BN102" s="5" t="str">
        <f t="shared" si="4876"/>
        <v/>
      </c>
      <c r="BO102" s="5" t="str">
        <f t="shared" si="4876"/>
        <v/>
      </c>
      <c r="BP102" s="5">
        <f t="shared" si="4876"/>
        <v>4056449</v>
      </c>
      <c r="BQ102" s="5" t="str">
        <f t="shared" si="4876"/>
        <v/>
      </c>
      <c r="BR102" s="5"/>
      <c r="BT102" s="5" t="str">
        <f t="shared" si="4813"/>
        <v>United Bank - Atmore, AL</v>
      </c>
      <c r="BU102" s="5" t="str">
        <f t="shared" si="4814"/>
        <v/>
      </c>
      <c r="BV102" s="5" t="str">
        <f t="shared" si="4815"/>
        <v/>
      </c>
      <c r="BW102" s="5" t="str">
        <f t="shared" si="4816"/>
        <v/>
      </c>
      <c r="BX102" s="5" t="str">
        <f t="shared" si="4817"/>
        <v>Infinity Bank - Santa Ana, CA</v>
      </c>
      <c r="BY102" s="5" t="str">
        <f t="shared" si="4818"/>
        <v/>
      </c>
      <c r="BZ102" s="5" t="str">
        <f t="shared" si="4819"/>
        <v/>
      </c>
      <c r="CA102" s="5" t="str">
        <f t="shared" si="4820"/>
        <v/>
      </c>
      <c r="CB102" s="5" t="str">
        <f t="shared" si="4821"/>
        <v>TCM Bank, National Association - Tampa, FL</v>
      </c>
      <c r="CC102" s="5" t="str">
        <f t="shared" si="4822"/>
        <v>Planters First Bank - Cordele, GA</v>
      </c>
      <c r="CD102" s="5" t="str">
        <f t="shared" si="4823"/>
        <v/>
      </c>
      <c r="CE102" s="5" t="str">
        <f t="shared" si="4824"/>
        <v/>
      </c>
      <c r="CF102" s="5" t="str">
        <f t="shared" si="4825"/>
        <v>Eureka Savings Bank - La Salle, IL</v>
      </c>
      <c r="CG102" s="5" t="str">
        <f t="shared" si="4826"/>
        <v>Wayne Bank and Trust Co. - Richmond, IN</v>
      </c>
      <c r="CH102" s="5" t="str">
        <f t="shared" si="4827"/>
        <v>First Community Trust, National Association - Dubuque, IA</v>
      </c>
      <c r="CI102" s="5" t="str">
        <f t="shared" si="4828"/>
        <v>Johnson State Bank - Johnson, KS</v>
      </c>
      <c r="CJ102" s="5" t="str">
        <f t="shared" si="4829"/>
        <v>The Cecilian Bank - Cecilia, KY</v>
      </c>
      <c r="CK102" s="5" t="str">
        <f t="shared" si="4830"/>
        <v>South Lafourche Bank &amp; Trust Company - Larose, LA</v>
      </c>
      <c r="CL102" s="5" t="str">
        <f t="shared" si="4831"/>
        <v/>
      </c>
      <c r="CM102" s="5" t="str">
        <f t="shared" si="4832"/>
        <v/>
      </c>
      <c r="CN102" s="5" t="str">
        <f t="shared" si="4833"/>
        <v>Washington Savings Bank - Lowell, MA</v>
      </c>
      <c r="CO102" s="5" t="str">
        <f t="shared" si="4834"/>
        <v/>
      </c>
      <c r="CP102" s="5" t="str">
        <f t="shared" si="4835"/>
        <v>Grand Rapids State Bank - Grand Rapids, MN</v>
      </c>
      <c r="CQ102" s="5" t="str">
        <f t="shared" si="4836"/>
        <v/>
      </c>
      <c r="CR102" s="5" t="str">
        <f t="shared" si="4837"/>
        <v>FMB Bank - Wright City, MO</v>
      </c>
      <c r="CS102" s="5" t="str">
        <f t="shared" si="4838"/>
        <v/>
      </c>
      <c r="CT102" s="5" t="str">
        <f t="shared" si="4839"/>
        <v>Home Federal Savings and Loan Association of Grand Island - Grand Island, NE</v>
      </c>
      <c r="CU102" s="5" t="str">
        <f t="shared" si="4840"/>
        <v/>
      </c>
      <c r="CV102" s="5" t="str">
        <f t="shared" si="4841"/>
        <v/>
      </c>
      <c r="CW102" s="5" t="str">
        <f t="shared" si="4842"/>
        <v/>
      </c>
      <c r="CX102" s="5" t="str">
        <f t="shared" si="4843"/>
        <v/>
      </c>
      <c r="CY102" s="5" t="str">
        <f t="shared" si="4844"/>
        <v>Generations Commercial Bank - Seneca Falls, NY</v>
      </c>
      <c r="CZ102" s="5" t="str">
        <f t="shared" si="4845"/>
        <v/>
      </c>
      <c r="DA102" s="5" t="str">
        <f t="shared" si="4846"/>
        <v/>
      </c>
      <c r="DB102" s="5" t="str">
        <f t="shared" si="4847"/>
        <v>The Conneaut Savings Bank - Conneaut, OH</v>
      </c>
      <c r="DC102" s="5" t="str">
        <f t="shared" si="4848"/>
        <v>InterBank - Oklahoma City, OK</v>
      </c>
      <c r="DD102" s="5" t="str">
        <f t="shared" si="4849"/>
        <v/>
      </c>
      <c r="DE102" s="5" t="str">
        <f t="shared" si="4850"/>
        <v>Slovenian Savings &amp; Loan Association of Franklin-Conemaugh - Conemaugh, PA</v>
      </c>
      <c r="DF102" s="5" t="str">
        <f t="shared" si="4851"/>
        <v/>
      </c>
      <c r="DG102" s="5" t="str">
        <f t="shared" si="4852"/>
        <v/>
      </c>
      <c r="DH102" s="5" t="str">
        <f t="shared" si="4853"/>
        <v/>
      </c>
      <c r="DI102" s="5" t="str">
        <f t="shared" si="4854"/>
        <v>Sonata Bank - Brentwood, TN</v>
      </c>
      <c r="DJ102" s="5" t="str">
        <f t="shared" si="4855"/>
        <v>Fannin Bank - Bonham, TX</v>
      </c>
      <c r="DK102" s="5" t="str">
        <f t="shared" si="4856"/>
        <v/>
      </c>
      <c r="DL102" s="5" t="str">
        <f t="shared" si="4857"/>
        <v/>
      </c>
      <c r="DM102" s="5" t="str">
        <f t="shared" si="4858"/>
        <v/>
      </c>
      <c r="DN102" s="5" t="str">
        <f t="shared" si="4859"/>
        <v/>
      </c>
      <c r="DO102" s="5" t="str">
        <f t="shared" si="4860"/>
        <v/>
      </c>
      <c r="DP102" s="5" t="str">
        <f t="shared" si="4861"/>
        <v>Nicolet National Bank - Green Bay, WI</v>
      </c>
      <c r="DQ102" s="5" t="str">
        <f t="shared" si="4796"/>
        <v/>
      </c>
    </row>
    <row r="103" spans="1:121" x14ac:dyDescent="0.25">
      <c r="A103">
        <v>102</v>
      </c>
      <c r="B103" s="5">
        <v>1030003</v>
      </c>
      <c r="C103" t="str">
        <f t="shared" si="4807"/>
        <v>Armor Bank - Forrest City, AR</v>
      </c>
      <c r="D103" s="21" t="s">
        <v>5607</v>
      </c>
      <c r="E103" s="19" t="s">
        <v>2880</v>
      </c>
      <c r="F103" s="19" t="s">
        <v>2878</v>
      </c>
      <c r="G103" s="19"/>
      <c r="K103" s="27">
        <v>94</v>
      </c>
      <c r="L103" s="28" t="str">
        <f>IF(HLOOKUP('Peer Comparison Tool'!$E$6,StateDropdownData,K103+1,FALSE)=0,"",HLOOKUP('Peer Comparison Tool'!$E$6,StateDropdownData,K103+1,FALSE))</f>
        <v>The Citizens Bank - Hickman, KY</v>
      </c>
      <c r="M103" s="29">
        <f>IF(HLOOKUP('Peer Comparison Tool'!$E$6,[0]!DropdownData,K103+1,FALSE)=0,"",HLOOKUP('Peer Comparison Tool'!$E$6,[0]!DropdownData,K103+1,FALSE))</f>
        <v>1011544</v>
      </c>
      <c r="N103" s="27">
        <v>94</v>
      </c>
      <c r="O103" s="28" t="str">
        <f>IF(HLOOKUP('Peer Comparison Tool'!$G$6,StateDropdownData,N103+1,FALSE)=0,"",HLOOKUP('Peer Comparison Tool'!$G$6,StateDropdownData,N103+1,FALSE))</f>
        <v>SouthEast Bank - Farragut, TN</v>
      </c>
      <c r="P103" s="29">
        <f>IF(HLOOKUP('Peer Comparison Tool'!$G$6,DropdownData,N103+1,FALSE)=0,"",HLOOKUP('Peer Comparison Tool'!$G$6,DropdownData,N103+1,FALSE))</f>
        <v>4073733</v>
      </c>
      <c r="Q103" s="27">
        <v>94</v>
      </c>
      <c r="R103" s="28" t="str">
        <f>IF(HLOOKUP('Peer Comparison Tool'!$I$6,StateDropdownData,Q103+1,FALSE)=0,"",HLOOKUP('Peer Comparison Tool'!$I$6,StateDropdownData,Q103+1,FALSE))</f>
        <v/>
      </c>
      <c r="S103" s="29" t="str">
        <f>IF(HLOOKUP('Peer Comparison Tool'!$I$6,DropdownData,Q103+1,FALSE)=0,"",HLOOKUP('Peer Comparison Tool'!$I$6,DropdownData,Q103+1,FALSE))</f>
        <v/>
      </c>
      <c r="T103" s="5">
        <f t="shared" si="4872"/>
        <v>1011276</v>
      </c>
      <c r="U103" s="5" t="str">
        <f t="shared" si="4872"/>
        <v/>
      </c>
      <c r="V103" s="5" t="str">
        <f t="shared" si="4872"/>
        <v/>
      </c>
      <c r="W103" s="5" t="str">
        <f t="shared" si="4872"/>
        <v/>
      </c>
      <c r="X103" s="5">
        <f t="shared" si="4872"/>
        <v>4204964</v>
      </c>
      <c r="Y103" s="5" t="str">
        <f t="shared" si="4872"/>
        <v/>
      </c>
      <c r="Z103" s="5" t="str">
        <f t="shared" si="4872"/>
        <v/>
      </c>
      <c r="AA103" s="5" t="str">
        <f t="shared" si="4872"/>
        <v/>
      </c>
      <c r="AB103" s="5">
        <f t="shared" si="4872"/>
        <v>1007027</v>
      </c>
      <c r="AC103" s="5">
        <f t="shared" si="4872"/>
        <v>1016438</v>
      </c>
      <c r="AD103" s="5" t="str">
        <f t="shared" si="4873"/>
        <v/>
      </c>
      <c r="AE103" s="5" t="str">
        <f t="shared" si="4873"/>
        <v/>
      </c>
      <c r="AF103" s="5">
        <f t="shared" si="4873"/>
        <v>1013476</v>
      </c>
      <c r="AG103" s="5" t="str">
        <f t="shared" si="4873"/>
        <v/>
      </c>
      <c r="AH103" s="5">
        <f t="shared" si="4873"/>
        <v>1011557</v>
      </c>
      <c r="AI103" s="5">
        <f t="shared" si="4873"/>
        <v>1007639</v>
      </c>
      <c r="AJ103" s="5">
        <f t="shared" si="4873"/>
        <v>1011544</v>
      </c>
      <c r="AK103" s="5">
        <f t="shared" si="4873"/>
        <v>1011534</v>
      </c>
      <c r="AL103" s="5" t="str">
        <f t="shared" si="4873"/>
        <v/>
      </c>
      <c r="AM103" s="5" t="str">
        <f t="shared" si="4873"/>
        <v/>
      </c>
      <c r="AN103" s="5">
        <f t="shared" si="4874"/>
        <v>1014943</v>
      </c>
      <c r="AO103" s="5" t="str">
        <f t="shared" si="4874"/>
        <v/>
      </c>
      <c r="AP103" s="5">
        <f t="shared" si="4874"/>
        <v>1015287</v>
      </c>
      <c r="AQ103" s="5" t="str">
        <f t="shared" si="4874"/>
        <v/>
      </c>
      <c r="AR103" s="5">
        <f t="shared" si="4874"/>
        <v>1010137</v>
      </c>
      <c r="AS103" s="5" t="str">
        <f t="shared" si="4874"/>
        <v/>
      </c>
      <c r="AT103" s="5">
        <f t="shared" si="4874"/>
        <v>1005839</v>
      </c>
      <c r="AU103" s="5" t="str">
        <f t="shared" si="4874"/>
        <v/>
      </c>
      <c r="AV103" s="5" t="str">
        <f t="shared" si="4874"/>
        <v/>
      </c>
      <c r="AW103" s="5" t="str">
        <f t="shared" si="4874"/>
        <v/>
      </c>
      <c r="AX103" s="5" t="str">
        <f t="shared" si="4875"/>
        <v/>
      </c>
      <c r="AY103" s="5">
        <f t="shared" si="4875"/>
        <v>1014508</v>
      </c>
      <c r="AZ103" s="5" t="str">
        <f t="shared" si="4875"/>
        <v/>
      </c>
      <c r="BA103" s="5" t="str">
        <f t="shared" si="4875"/>
        <v/>
      </c>
      <c r="BB103" s="5">
        <f t="shared" si="4875"/>
        <v>1010866</v>
      </c>
      <c r="BC103" s="5">
        <f t="shared" si="4875"/>
        <v>4658272</v>
      </c>
      <c r="BD103" s="5" t="str">
        <f t="shared" si="4875"/>
        <v/>
      </c>
      <c r="BE103" s="5">
        <f t="shared" si="4875"/>
        <v>1000046</v>
      </c>
      <c r="BF103" s="5" t="str">
        <f t="shared" si="4875"/>
        <v/>
      </c>
      <c r="BG103" s="5" t="str">
        <f t="shared" si="4875"/>
        <v/>
      </c>
      <c r="BH103" s="5" t="str">
        <f t="shared" si="4876"/>
        <v/>
      </c>
      <c r="BI103" s="5">
        <f t="shared" si="4876"/>
        <v>4073733</v>
      </c>
      <c r="BJ103" s="5">
        <f t="shared" si="4876"/>
        <v>1010816</v>
      </c>
      <c r="BK103" s="5" t="str">
        <f t="shared" si="4876"/>
        <v/>
      </c>
      <c r="BL103" s="5" t="str">
        <f t="shared" si="4876"/>
        <v/>
      </c>
      <c r="BM103" s="5" t="str">
        <f t="shared" si="4876"/>
        <v/>
      </c>
      <c r="BN103" s="5" t="str">
        <f t="shared" si="4876"/>
        <v/>
      </c>
      <c r="BO103" s="5" t="str">
        <f t="shared" si="4876"/>
        <v/>
      </c>
      <c r="BP103" s="5">
        <f t="shared" si="4876"/>
        <v>1000723</v>
      </c>
      <c r="BQ103" s="5" t="str">
        <f t="shared" si="4876"/>
        <v/>
      </c>
      <c r="BR103" s="5"/>
      <c r="BT103" s="5" t="str">
        <f t="shared" si="4813"/>
        <v>Valley State Bank - Russellville, AL</v>
      </c>
      <c r="BU103" s="5" t="str">
        <f t="shared" si="4814"/>
        <v/>
      </c>
      <c r="BV103" s="5" t="str">
        <f t="shared" si="4815"/>
        <v/>
      </c>
      <c r="BW103" s="5" t="str">
        <f t="shared" si="4816"/>
        <v/>
      </c>
      <c r="BX103" s="5" t="str">
        <f t="shared" si="4817"/>
        <v>Land Bank of Taiwan - Los Angeles Branch - Los Angeles, CA</v>
      </c>
      <c r="BY103" s="5" t="str">
        <f t="shared" si="4818"/>
        <v/>
      </c>
      <c r="BZ103" s="5" t="str">
        <f t="shared" si="4819"/>
        <v/>
      </c>
      <c r="CA103" s="5" t="str">
        <f t="shared" si="4820"/>
        <v/>
      </c>
      <c r="CB103" s="5" t="str">
        <f t="shared" si="4821"/>
        <v>Terrabank, National Association - Miami, FL</v>
      </c>
      <c r="CC103" s="5" t="str">
        <f t="shared" si="4822"/>
        <v>PrimeSouth Bank - Waycross, GA</v>
      </c>
      <c r="CD103" s="5" t="str">
        <f t="shared" si="4823"/>
        <v/>
      </c>
      <c r="CE103" s="5" t="str">
        <f t="shared" si="4824"/>
        <v/>
      </c>
      <c r="CF103" s="5" t="str">
        <f t="shared" si="4825"/>
        <v>Exchange State Bank - Lanark, IL</v>
      </c>
      <c r="CG103" s="5" t="str">
        <f t="shared" si="4826"/>
        <v/>
      </c>
      <c r="CH103" s="5" t="str">
        <f t="shared" si="4827"/>
        <v>First Heritage Bank - Shenandoah, IA</v>
      </c>
      <c r="CI103" s="5" t="str">
        <f t="shared" si="4828"/>
        <v>Kansas State Bank - Ottawa, KS</v>
      </c>
      <c r="CJ103" s="5" t="str">
        <f t="shared" si="4829"/>
        <v>The Citizens Bank - Hickman, KY</v>
      </c>
      <c r="CK103" s="5" t="str">
        <f t="shared" si="4830"/>
        <v>South Louisiana Bank - Houma, LA</v>
      </c>
      <c r="CL103" s="5" t="str">
        <f t="shared" si="4831"/>
        <v/>
      </c>
      <c r="CM103" s="5" t="str">
        <f t="shared" si="4832"/>
        <v/>
      </c>
      <c r="CN103" s="5" t="str">
        <f t="shared" si="4833"/>
        <v>Watertown Savings Bank - Watertown, MA</v>
      </c>
      <c r="CO103" s="5" t="str">
        <f t="shared" si="4834"/>
        <v/>
      </c>
      <c r="CP103" s="5" t="str">
        <f t="shared" si="4835"/>
        <v>Grand Timber Bank - McGregor, MN</v>
      </c>
      <c r="CQ103" s="5" t="str">
        <f t="shared" si="4836"/>
        <v/>
      </c>
      <c r="CR103" s="5" t="str">
        <f t="shared" si="4837"/>
        <v>Focus Bank - Charleston, MO</v>
      </c>
      <c r="CS103" s="5" t="str">
        <f t="shared" si="4838"/>
        <v/>
      </c>
      <c r="CT103" s="5" t="str">
        <f t="shared" si="4839"/>
        <v>Homestead Bank - Cozad, NE</v>
      </c>
      <c r="CU103" s="5" t="str">
        <f t="shared" si="4840"/>
        <v/>
      </c>
      <c r="CV103" s="5" t="str">
        <f t="shared" si="4841"/>
        <v/>
      </c>
      <c r="CW103" s="5" t="str">
        <f t="shared" si="4842"/>
        <v/>
      </c>
      <c r="CX103" s="5" t="str">
        <f t="shared" si="4843"/>
        <v/>
      </c>
      <c r="CY103" s="5" t="str">
        <f t="shared" si="4844"/>
        <v>Genesee Regional Bank - Rochester, NY</v>
      </c>
      <c r="CZ103" s="5" t="str">
        <f t="shared" si="4845"/>
        <v/>
      </c>
      <c r="DA103" s="5" t="str">
        <f t="shared" si="4846"/>
        <v/>
      </c>
      <c r="DB103" s="5" t="str">
        <f t="shared" si="4847"/>
        <v>The Corn City State Bank - Deshler, OH</v>
      </c>
      <c r="DC103" s="5" t="str">
        <f t="shared" si="4848"/>
        <v>International Bank of Commerce - Oklahoma City, OK</v>
      </c>
      <c r="DD103" s="5" t="str">
        <f t="shared" si="4849"/>
        <v/>
      </c>
      <c r="DE103" s="5" t="str">
        <f t="shared" si="4850"/>
        <v>Slovenian Savings and Loan Association of Canonsburg, PA - Strabane, PA</v>
      </c>
      <c r="DF103" s="5" t="str">
        <f t="shared" si="4851"/>
        <v/>
      </c>
      <c r="DG103" s="5" t="str">
        <f t="shared" si="4852"/>
        <v/>
      </c>
      <c r="DH103" s="5" t="str">
        <f t="shared" si="4853"/>
        <v/>
      </c>
      <c r="DI103" s="5" t="str">
        <f t="shared" si="4854"/>
        <v>SouthEast Bank - Farragut, TN</v>
      </c>
      <c r="DJ103" s="5" t="str">
        <f t="shared" si="4855"/>
        <v>Farmers and Merchants Bank - De Leon, TX</v>
      </c>
      <c r="DK103" s="5" t="str">
        <f t="shared" si="4856"/>
        <v/>
      </c>
      <c r="DL103" s="5" t="str">
        <f t="shared" si="4857"/>
        <v/>
      </c>
      <c r="DM103" s="5" t="str">
        <f t="shared" si="4858"/>
        <v/>
      </c>
      <c r="DN103" s="5" t="str">
        <f t="shared" si="4859"/>
        <v/>
      </c>
      <c r="DO103" s="5" t="str">
        <f t="shared" si="4860"/>
        <v/>
      </c>
      <c r="DP103" s="5" t="str">
        <f t="shared" si="4861"/>
        <v>North Shore Bank - Brookfield, WI</v>
      </c>
      <c r="DQ103" s="5" t="str">
        <f t="shared" si="4796"/>
        <v/>
      </c>
    </row>
    <row r="104" spans="1:121" x14ac:dyDescent="0.25">
      <c r="A104">
        <v>103</v>
      </c>
      <c r="B104" s="5">
        <v>1007943</v>
      </c>
      <c r="C104" t="str">
        <f t="shared" si="4807"/>
        <v>Arvest Bank - Fayetteville, AR</v>
      </c>
      <c r="D104" s="21" t="s">
        <v>113</v>
      </c>
      <c r="E104" s="19" t="s">
        <v>2881</v>
      </c>
      <c r="F104" s="19" t="s">
        <v>2878</v>
      </c>
      <c r="G104" s="19"/>
      <c r="K104" s="27">
        <v>95</v>
      </c>
      <c r="L104" s="28" t="str">
        <f>IF(HLOOKUP('Peer Comparison Tool'!$E$6,StateDropdownData,K104+1,FALSE)=0,"",HLOOKUP('Peer Comparison Tool'!$E$6,StateDropdownData,K104+1,FALSE))</f>
        <v>The Citizens Bank - Morehead, KY</v>
      </c>
      <c r="M104" s="29">
        <f>IF(HLOOKUP('Peer Comparison Tool'!$E$6,[0]!DropdownData,K104+1,FALSE)=0,"",HLOOKUP('Peer Comparison Tool'!$E$6,[0]!DropdownData,K104+1,FALSE))</f>
        <v>1015821</v>
      </c>
      <c r="N104" s="27">
        <v>95</v>
      </c>
      <c r="O104" s="28" t="str">
        <f>IF(HLOOKUP('Peer Comparison Tool'!$G$6,StateDropdownData,N104+1,FALSE)=0,"",HLOOKUP('Peer Comparison Tool'!$G$6,StateDropdownData,N104+1,FALSE))</f>
        <v>Southern Bank of Tennessee - Mount Juliet, TN</v>
      </c>
      <c r="P104" s="29">
        <f>IF(HLOOKUP('Peer Comparison Tool'!$G$6,DropdownData,N104+1,FALSE)=0,"",HLOOKUP('Peer Comparison Tool'!$G$6,DropdownData,N104+1,FALSE))</f>
        <v>1991077</v>
      </c>
      <c r="Q104" s="27">
        <v>95</v>
      </c>
      <c r="R104" s="28" t="str">
        <f>IF(HLOOKUP('Peer Comparison Tool'!$I$6,StateDropdownData,Q104+1,FALSE)=0,"",HLOOKUP('Peer Comparison Tool'!$I$6,StateDropdownData,Q104+1,FALSE))</f>
        <v/>
      </c>
      <c r="S104" s="29" t="str">
        <f>IF(HLOOKUP('Peer Comparison Tool'!$I$6,DropdownData,Q104+1,FALSE)=0,"",HLOOKUP('Peer Comparison Tool'!$I$6,DropdownData,Q104+1,FALSE))</f>
        <v/>
      </c>
      <c r="T104" s="5">
        <f t="shared" si="4872"/>
        <v>1010177</v>
      </c>
      <c r="U104" s="5" t="str">
        <f t="shared" si="4872"/>
        <v/>
      </c>
      <c r="V104" s="5" t="str">
        <f t="shared" si="4872"/>
        <v/>
      </c>
      <c r="W104" s="5" t="str">
        <f t="shared" si="4872"/>
        <v/>
      </c>
      <c r="X104" s="5">
        <f t="shared" si="4872"/>
        <v>19460079</v>
      </c>
      <c r="Y104" s="5" t="str">
        <f t="shared" si="4872"/>
        <v/>
      </c>
      <c r="Z104" s="5" t="str">
        <f t="shared" si="4872"/>
        <v/>
      </c>
      <c r="AA104" s="5" t="str">
        <f t="shared" si="4872"/>
        <v/>
      </c>
      <c r="AB104" s="5">
        <f t="shared" si="4872"/>
        <v>1007449</v>
      </c>
      <c r="AC104" s="5">
        <f t="shared" si="4872"/>
        <v>4157191</v>
      </c>
      <c r="AD104" s="5" t="str">
        <f t="shared" si="4873"/>
        <v/>
      </c>
      <c r="AE104" s="5" t="str">
        <f t="shared" si="4873"/>
        <v/>
      </c>
      <c r="AF104" s="5">
        <f t="shared" si="4873"/>
        <v>1011355</v>
      </c>
      <c r="AG104" s="5" t="str">
        <f t="shared" si="4873"/>
        <v/>
      </c>
      <c r="AH104" s="5">
        <f t="shared" si="4873"/>
        <v>1013714</v>
      </c>
      <c r="AI104" s="5">
        <f t="shared" si="4873"/>
        <v>1011131</v>
      </c>
      <c r="AJ104" s="5">
        <f t="shared" si="4873"/>
        <v>1015821</v>
      </c>
      <c r="AK104" s="5">
        <f t="shared" si="4873"/>
        <v>1015498</v>
      </c>
      <c r="AL104" s="5" t="str">
        <f t="shared" si="4873"/>
        <v/>
      </c>
      <c r="AM104" s="5" t="str">
        <f t="shared" si="4873"/>
        <v/>
      </c>
      <c r="AN104" s="5">
        <f t="shared" si="4874"/>
        <v>1013426</v>
      </c>
      <c r="AO104" s="5" t="str">
        <f t="shared" si="4874"/>
        <v/>
      </c>
      <c r="AP104" s="5">
        <f t="shared" si="4874"/>
        <v>1007932</v>
      </c>
      <c r="AQ104" s="5" t="str">
        <f t="shared" si="4874"/>
        <v/>
      </c>
      <c r="AR104" s="5">
        <f t="shared" si="4874"/>
        <v>114756316</v>
      </c>
      <c r="AS104" s="5" t="str">
        <f t="shared" si="4874"/>
        <v/>
      </c>
      <c r="AT104" s="5">
        <f t="shared" si="4874"/>
        <v>1012122</v>
      </c>
      <c r="AU104" s="5" t="str">
        <f t="shared" si="4874"/>
        <v/>
      </c>
      <c r="AV104" s="5" t="str">
        <f t="shared" si="4874"/>
        <v/>
      </c>
      <c r="AW104" s="5" t="str">
        <f t="shared" si="4874"/>
        <v/>
      </c>
      <c r="AX104" s="5" t="str">
        <f t="shared" si="4875"/>
        <v/>
      </c>
      <c r="AY104" s="5">
        <f t="shared" si="4875"/>
        <v>4156889</v>
      </c>
      <c r="AZ104" s="5" t="str">
        <f t="shared" si="4875"/>
        <v/>
      </c>
      <c r="BA104" s="5" t="str">
        <f t="shared" si="4875"/>
        <v/>
      </c>
      <c r="BB104" s="5">
        <f t="shared" si="4875"/>
        <v>1000298</v>
      </c>
      <c r="BC104" s="5">
        <f t="shared" si="4875"/>
        <v>1004997</v>
      </c>
      <c r="BD104" s="5" t="str">
        <f t="shared" si="4875"/>
        <v/>
      </c>
      <c r="BE104" s="5">
        <f t="shared" si="4875"/>
        <v>1006700</v>
      </c>
      <c r="BF104" s="5" t="str">
        <f t="shared" si="4875"/>
        <v/>
      </c>
      <c r="BG104" s="5" t="str">
        <f t="shared" si="4875"/>
        <v/>
      </c>
      <c r="BH104" s="5" t="str">
        <f t="shared" si="4876"/>
        <v/>
      </c>
      <c r="BI104" s="5">
        <f t="shared" si="4876"/>
        <v>1991077</v>
      </c>
      <c r="BJ104" s="5">
        <f t="shared" si="4876"/>
        <v>1009675</v>
      </c>
      <c r="BK104" s="5" t="str">
        <f t="shared" si="4876"/>
        <v/>
      </c>
      <c r="BL104" s="5" t="str">
        <f t="shared" si="4876"/>
        <v/>
      </c>
      <c r="BM104" s="5" t="str">
        <f t="shared" si="4876"/>
        <v/>
      </c>
      <c r="BN104" s="5" t="str">
        <f t="shared" si="4876"/>
        <v/>
      </c>
      <c r="BO104" s="5" t="str">
        <f t="shared" si="4876"/>
        <v/>
      </c>
      <c r="BP104" s="5">
        <f t="shared" si="4876"/>
        <v>1011647</v>
      </c>
      <c r="BQ104" s="5" t="str">
        <f t="shared" si="4876"/>
        <v/>
      </c>
      <c r="BR104" s="5"/>
      <c r="BT104" s="5" t="str">
        <f t="shared" ref="BT104:BT135" si="4877">IFERROR(IF(VLOOKUP(INDEX($L$2:$HEG$5,4,T$471+$Q104-1),$B$2:$F$5568,5,FALSE)=T$473,VLOOKUP(INDEX($L$2:$HEG$5,4,T$471+$Q104-1),$B$2:$F$5568,2,FALSE),""),"")</f>
        <v>West Alabama Bank &amp; Trust - Reform, AL</v>
      </c>
      <c r="BU104" s="5" t="str">
        <f t="shared" ref="BU104:BU135" si="4878">IFERROR(IF(VLOOKUP(INDEX($L$2:$HEG$5,4,U$471+$Q104-1),$B$2:$F$5568,5,FALSE)=U$473,VLOOKUP(INDEX($L$2:$HEG$5,4,U$471+$Q104-1),$B$2:$F$5568,2,FALSE),""),"")</f>
        <v/>
      </c>
      <c r="BV104" s="5" t="str">
        <f t="shared" ref="BV104:BV135" si="4879">IFERROR(IF(VLOOKUP(INDEX($L$2:$HEG$5,4,V$471+$Q104-1),$B$2:$F$5568,5,FALSE)=V$473,VLOOKUP(INDEX($L$2:$HEG$5,4,V$471+$Q104-1),$B$2:$F$5568,2,FALSE),""),"")</f>
        <v/>
      </c>
      <c r="BW104" s="5" t="str">
        <f t="shared" ref="BW104:BW135" si="4880">IFERROR(IF(VLOOKUP(INDEX($L$2:$HEG$5,4,W$471+$Q104-1),$B$2:$F$5568,5,FALSE)=W$473,VLOOKUP(INDEX($L$2:$HEG$5,4,W$471+$Q104-1),$B$2:$F$5568,2,FALSE),""),"")</f>
        <v/>
      </c>
      <c r="BX104" s="5" t="str">
        <f t="shared" ref="BX104:BX135" si="4881">IFERROR(IF(VLOOKUP(INDEX($L$2:$HEG$5,4,X$471+$Q104-1),$B$2:$F$5568,5,FALSE)=X$473,VLOOKUP(INDEX($L$2:$HEG$5,4,X$471+$Q104-1),$B$2:$F$5568,2,FALSE),""),"")</f>
        <v>Legacy Bank - Murrieta, CA</v>
      </c>
      <c r="BY104" s="5" t="str">
        <f t="shared" ref="BY104:BY135" si="4882">IFERROR(IF(VLOOKUP(INDEX($L$2:$HEG$5,4,Y$471+$Q104-1),$B$2:$F$5568,5,FALSE)=Y$473,VLOOKUP(INDEX($L$2:$HEG$5,4,Y$471+$Q104-1),$B$2:$F$5568,2,FALSE),""),"")</f>
        <v/>
      </c>
      <c r="BZ104" s="5" t="str">
        <f t="shared" ref="BZ104:BZ135" si="4883">IFERROR(IF(VLOOKUP(INDEX($L$2:$HEG$5,4,Z$471+$Q104-1),$B$2:$F$5568,5,FALSE)=Z$473,VLOOKUP(INDEX($L$2:$HEG$5,4,Z$471+$Q104-1),$B$2:$F$5568,2,FALSE),""),"")</f>
        <v/>
      </c>
      <c r="CA104" s="5" t="str">
        <f t="shared" ref="CA104:CA135" si="4884">IFERROR(IF(VLOOKUP(INDEX($L$2:$HEG$5,4,AA$471+$Q104-1),$B$2:$F$5568,5,FALSE)=AA$473,VLOOKUP(INDEX($L$2:$HEG$5,4,AA$471+$Q104-1),$B$2:$F$5568,2,FALSE),""),"")</f>
        <v/>
      </c>
      <c r="CB104" s="5" t="str">
        <f t="shared" ref="CB104:CB135" si="4885">IFERROR(IF(VLOOKUP(INDEX($L$2:$HEG$5,4,AB$471+$Q104-1),$B$2:$F$5568,5,FALSE)=AB$473,VLOOKUP(INDEX($L$2:$HEG$5,4,AB$471+$Q104-1),$B$2:$F$5568,2,FALSE),""),"")</f>
        <v>The Bank of Tampa - Tampa, FL</v>
      </c>
      <c r="CC104" s="5" t="str">
        <f t="shared" ref="CC104:CC135" si="4886">IFERROR(IF(VLOOKUP(INDEX($L$2:$HEG$5,4,AC$471+$Q104-1),$B$2:$F$5568,5,FALSE)=AC$473,VLOOKUP(INDEX($L$2:$HEG$5,4,AC$471+$Q104-1),$B$2:$F$5568,2,FALSE),""),"")</f>
        <v>PromiseOne Bank - Duluth, GA</v>
      </c>
      <c r="CD104" s="5" t="str">
        <f t="shared" ref="CD104:CD135" si="4887">IFERROR(IF(VLOOKUP(INDEX($L$2:$HEG$5,4,AD$471+$Q104-1),$B$2:$F$5568,5,FALSE)=AD$473,VLOOKUP(INDEX($L$2:$HEG$5,4,AD$471+$Q104-1),$B$2:$F$5568,2,FALSE),""),"")</f>
        <v/>
      </c>
      <c r="CE104" s="5" t="str">
        <f t="shared" ref="CE104:CE135" si="4888">IFERROR(IF(VLOOKUP(INDEX($L$2:$HEG$5,4,AE$471+$Q104-1),$B$2:$F$5568,5,FALSE)=AE$473,VLOOKUP(INDEX($L$2:$HEG$5,4,AE$471+$Q104-1),$B$2:$F$5568,2,FALSE),""),"")</f>
        <v/>
      </c>
      <c r="CF104" s="5" t="str">
        <f t="shared" ref="CF104:CF135" si="4889">IFERROR(IF(VLOOKUP(INDEX($L$2:$HEG$5,4,AF$471+$Q104-1),$B$2:$F$5568,5,FALSE)=AF$473,VLOOKUP(INDEX($L$2:$HEG$5,4,AF$471+$Q104-1),$B$2:$F$5568,2,FALSE),""),"")</f>
        <v>Fairview State Banking Company - Fairview, IL</v>
      </c>
      <c r="CG104" s="5" t="str">
        <f t="shared" ref="CG104:CG135" si="4890">IFERROR(IF(VLOOKUP(INDEX($L$2:$HEG$5,4,AG$471+$Q104-1),$B$2:$F$5568,5,FALSE)=AG$473,VLOOKUP(INDEX($L$2:$HEG$5,4,AG$471+$Q104-1),$B$2:$F$5568,2,FALSE),""),"")</f>
        <v/>
      </c>
      <c r="CH104" s="5" t="str">
        <f t="shared" ref="CH104:CH135" si="4891">IFERROR(IF(VLOOKUP(INDEX($L$2:$HEG$5,4,AH$471+$Q104-1),$B$2:$F$5568,5,FALSE)=AH$473,VLOOKUP(INDEX($L$2:$HEG$5,4,AH$471+$Q104-1),$B$2:$F$5568,2,FALSE),""),"")</f>
        <v>First Iowa State Bank - Albia, IA</v>
      </c>
      <c r="CI104" s="5" t="str">
        <f t="shared" ref="CI104:CI135" si="4892">IFERROR(IF(VLOOKUP(INDEX($L$2:$HEG$5,4,AI$471+$Q104-1),$B$2:$F$5568,5,FALSE)=AI$473,VLOOKUP(INDEX($L$2:$HEG$5,4,AI$471+$Q104-1),$B$2:$F$5568,2,FALSE),""),"")</f>
        <v>Kansas State Bank - Overbrook, KS</v>
      </c>
      <c r="CJ104" s="5" t="str">
        <f t="shared" ref="CJ104:CJ135" si="4893">IFERROR(IF(VLOOKUP(INDEX($L$2:$HEG$5,4,AJ$471+$Q104-1),$B$2:$F$5568,5,FALSE)=AJ$473,VLOOKUP(INDEX($L$2:$HEG$5,4,AJ$471+$Q104-1),$B$2:$F$5568,2,FALSE),""),"")</f>
        <v>The Citizens Bank - Morehead, KY</v>
      </c>
      <c r="CK104" s="5" t="str">
        <f t="shared" ref="CK104:CK135" si="4894">IFERROR(IF(VLOOKUP(INDEX($L$2:$HEG$5,4,AK$471+$Q104-1),$B$2:$F$5568,5,FALSE)=AK$473,VLOOKUP(INDEX($L$2:$HEG$5,4,AK$471+$Q104-1),$B$2:$F$5568,2,FALSE),""),"")</f>
        <v>Southern Heritage Bank - Jonesville, LA</v>
      </c>
      <c r="CL104" s="5" t="str">
        <f t="shared" ref="CL104:CL135" si="4895">IFERROR(IF(VLOOKUP(INDEX($L$2:$HEG$5,4,AL$471+$Q104-1),$B$2:$F$5568,5,FALSE)=AL$473,VLOOKUP(INDEX($L$2:$HEG$5,4,AL$471+$Q104-1),$B$2:$F$5568,2,FALSE),""),"")</f>
        <v/>
      </c>
      <c r="CM104" s="5" t="str">
        <f t="shared" ref="CM104:CM135" si="4896">IFERROR(IF(VLOOKUP(INDEX($L$2:$HEG$5,4,AM$471+$Q104-1),$B$2:$F$5568,5,FALSE)=AM$473,VLOOKUP(INDEX($L$2:$HEG$5,4,AM$471+$Q104-1),$B$2:$F$5568,2,FALSE),""),"")</f>
        <v/>
      </c>
      <c r="CN104" s="5" t="str">
        <f t="shared" ref="CN104:CN135" si="4897">IFERROR(IF(VLOOKUP(INDEX($L$2:$HEG$5,4,AN$471+$Q104-1),$B$2:$F$5568,5,FALSE)=AN$473,VLOOKUP(INDEX($L$2:$HEG$5,4,AN$471+$Q104-1),$B$2:$F$5568,2,FALSE),""),"")</f>
        <v>Webster Five Cents Savings Bank - Auburn, MA</v>
      </c>
      <c r="CO104" s="5" t="str">
        <f t="shared" ref="CO104:CO135" si="4898">IFERROR(IF(VLOOKUP(INDEX($L$2:$HEG$5,4,AO$471+$Q104-1),$B$2:$F$5568,5,FALSE)=AO$473,VLOOKUP(INDEX($L$2:$HEG$5,4,AO$471+$Q104-1),$B$2:$F$5568,2,FALSE),""),"")</f>
        <v/>
      </c>
      <c r="CP104" s="5" t="str">
        <f t="shared" ref="CP104:CP135" si="4899">IFERROR(IF(VLOOKUP(INDEX($L$2:$HEG$5,4,AP$471+$Q104-1),$B$2:$F$5568,5,FALSE)=AP$473,VLOOKUP(INDEX($L$2:$HEG$5,4,AP$471+$Q104-1),$B$2:$F$5568,2,FALSE),""),"")</f>
        <v>Granite Bank - Cold Spring, MN</v>
      </c>
      <c r="CQ104" s="5" t="str">
        <f t="shared" ref="CQ104:CQ135" si="4900">IFERROR(IF(VLOOKUP(INDEX($L$2:$HEG$5,4,AQ$471+$Q104-1),$B$2:$F$5568,5,FALSE)=AQ$473,VLOOKUP(INDEX($L$2:$HEG$5,4,AQ$471+$Q104-1),$B$2:$F$5568,2,FALSE),""),"")</f>
        <v/>
      </c>
      <c r="CR104" s="5" t="str">
        <f t="shared" ref="CR104:CR135" si="4901">IFERROR(IF(VLOOKUP(INDEX($L$2:$HEG$5,4,AR$471+$Q104-1),$B$2:$F$5568,5,FALSE)=AR$473,VLOOKUP(INDEX($L$2:$HEG$5,4,AR$471+$Q104-1),$B$2:$F$5568,2,FALSE),""),"")</f>
        <v>Four States Bank - Carthage, MO</v>
      </c>
      <c r="CS104" s="5" t="str">
        <f t="shared" ref="CS104:CS135" si="4902">IFERROR(IF(VLOOKUP(INDEX($L$2:$HEG$5,4,AS$471+$Q104-1),$B$2:$F$5568,5,FALSE)=AS$473,VLOOKUP(INDEX($L$2:$HEG$5,4,AS$471+$Q104-1),$B$2:$F$5568,2,FALSE),""),"")</f>
        <v/>
      </c>
      <c r="CT104" s="5" t="str">
        <f t="shared" ref="CT104:CT135" si="4903">IFERROR(IF(VLOOKUP(INDEX($L$2:$HEG$5,4,AT$471+$Q104-1),$B$2:$F$5568,5,FALSE)=AT$473,VLOOKUP(INDEX($L$2:$HEG$5,4,AT$471+$Q104-1),$B$2:$F$5568,2,FALSE),""),"")</f>
        <v>Horizon Bank - Waverly, NE</v>
      </c>
      <c r="CU104" s="5" t="str">
        <f t="shared" ref="CU104:CU135" si="4904">IFERROR(IF(VLOOKUP(INDEX($L$2:$HEG$5,4,AU$471+$Q104-1),$B$2:$F$5568,5,FALSE)=AU$473,VLOOKUP(INDEX($L$2:$HEG$5,4,AU$471+$Q104-1),$B$2:$F$5568,2,FALSE),""),"")</f>
        <v/>
      </c>
      <c r="CV104" s="5" t="str">
        <f t="shared" ref="CV104:CV135" si="4905">IFERROR(IF(VLOOKUP(INDEX($L$2:$HEG$5,4,AV$471+$Q104-1),$B$2:$F$5568,5,FALSE)=AV$473,VLOOKUP(INDEX($L$2:$HEG$5,4,AV$471+$Q104-1),$B$2:$F$5568,2,FALSE),""),"")</f>
        <v/>
      </c>
      <c r="CW104" s="5" t="str">
        <f t="shared" ref="CW104:CW135" si="4906">IFERROR(IF(VLOOKUP(INDEX($L$2:$HEG$5,4,AW$471+$Q104-1),$B$2:$F$5568,5,FALSE)=AW$473,VLOOKUP(INDEX($L$2:$HEG$5,4,AW$471+$Q104-1),$B$2:$F$5568,2,FALSE),""),"")</f>
        <v/>
      </c>
      <c r="CX104" s="5" t="str">
        <f t="shared" ref="CX104:CX135" si="4907">IFERROR(IF(VLOOKUP(INDEX($L$2:$HEG$5,4,AX$471+$Q104-1),$B$2:$F$5568,5,FALSE)=AX$473,VLOOKUP(INDEX($L$2:$HEG$5,4,AX$471+$Q104-1),$B$2:$F$5568,2,FALSE),""),"")</f>
        <v/>
      </c>
      <c r="CY104" s="5" t="str">
        <f t="shared" ref="CY104:CY135" si="4908">IFERROR(IF(VLOOKUP(INDEX($L$2:$HEG$5,4,AY$471+$Q104-1),$B$2:$F$5568,5,FALSE)=AY$473,VLOOKUP(INDEX($L$2:$HEG$5,4,AY$471+$Q104-1),$B$2:$F$5568,2,FALSE),""),"")</f>
        <v>Global Bank - New York, NY</v>
      </c>
      <c r="CZ104" s="5" t="str">
        <f t="shared" ref="CZ104:CZ135" si="4909">IFERROR(IF(VLOOKUP(INDEX($L$2:$HEG$5,4,AZ$471+$Q104-1),$B$2:$F$5568,5,FALSE)=AZ$473,VLOOKUP(INDEX($L$2:$HEG$5,4,AZ$471+$Q104-1),$B$2:$F$5568,2,FALSE),""),"")</f>
        <v/>
      </c>
      <c r="DA104" s="5" t="str">
        <f t="shared" ref="DA104:DA135" si="4910">IFERROR(IF(VLOOKUP(INDEX($L$2:$HEG$5,4,BA$471+$Q104-1),$B$2:$F$5568,5,FALSE)=BA$473,VLOOKUP(INDEX($L$2:$HEG$5,4,BA$471+$Q104-1),$B$2:$F$5568,2,FALSE),""),"")</f>
        <v/>
      </c>
      <c r="DB104" s="5" t="str">
        <f t="shared" ref="DB104:DB135" si="4911">IFERROR(IF(VLOOKUP(INDEX($L$2:$HEG$5,4,BB$471+$Q104-1),$B$2:$F$5568,5,FALSE)=BB$473,VLOOKUP(INDEX($L$2:$HEG$5,4,BB$471+$Q104-1),$B$2:$F$5568,2,FALSE),""),"")</f>
        <v>The Covington Savings and Loan Association - Covington, OH</v>
      </c>
      <c r="DC104" s="5" t="str">
        <f t="shared" ref="DC104:DC135" si="4912">IFERROR(IF(VLOOKUP(INDEX($L$2:$HEG$5,4,BC$471+$Q104-1),$B$2:$F$5568,5,FALSE)=BC$473,VLOOKUP(INDEX($L$2:$HEG$5,4,BC$471+$Q104-1),$B$2:$F$5568,2,FALSE),""),"")</f>
        <v>Kirkpatrick Bank - Edmond, OK</v>
      </c>
      <c r="DD104" s="5" t="str">
        <f t="shared" ref="DD104:DD135" si="4913">IFERROR(IF(VLOOKUP(INDEX($L$2:$HEG$5,4,BD$471+$Q104-1),$B$2:$F$5568,5,FALSE)=BD$473,VLOOKUP(INDEX($L$2:$HEG$5,4,BD$471+$Q104-1),$B$2:$F$5568,2,FALSE),""),"")</f>
        <v/>
      </c>
      <c r="DE104" s="5" t="str">
        <f t="shared" ref="DE104:DE135" si="4914">IFERROR(IF(VLOOKUP(INDEX($L$2:$HEG$5,4,BE$471+$Q104-1),$B$2:$F$5568,5,FALSE)=BE$473,VLOOKUP(INDEX($L$2:$HEG$5,4,BE$471+$Q104-1),$B$2:$F$5568,2,FALSE),""),"")</f>
        <v>Somerset Trust Company - Somerset, PA</v>
      </c>
      <c r="DF104" s="5" t="str">
        <f t="shared" ref="DF104:DF135" si="4915">IFERROR(IF(VLOOKUP(INDEX($L$2:$HEG$5,4,BF$471+$Q104-1),$B$2:$F$5568,5,FALSE)=BF$473,VLOOKUP(INDEX($L$2:$HEG$5,4,BF$471+$Q104-1),$B$2:$F$5568,2,FALSE),""),"")</f>
        <v/>
      </c>
      <c r="DG104" s="5" t="str">
        <f t="shared" ref="DG104:DG135" si="4916">IFERROR(IF(VLOOKUP(INDEX($L$2:$HEG$5,4,BG$471+$Q104-1),$B$2:$F$5568,5,FALSE)=BG$473,VLOOKUP(INDEX($L$2:$HEG$5,4,BG$471+$Q104-1),$B$2:$F$5568,2,FALSE),""),"")</f>
        <v/>
      </c>
      <c r="DH104" s="5" t="str">
        <f t="shared" ref="DH104:DH135" si="4917">IFERROR(IF(VLOOKUP(INDEX($L$2:$HEG$5,4,BH$471+$Q104-1),$B$2:$F$5568,5,FALSE)=BH$473,VLOOKUP(INDEX($L$2:$HEG$5,4,BH$471+$Q104-1),$B$2:$F$5568,2,FALSE),""),"")</f>
        <v/>
      </c>
      <c r="DI104" s="5" t="str">
        <f t="shared" ref="DI104:DI135" si="4918">IFERROR(IF(VLOOKUP(INDEX($L$2:$HEG$5,4,BI$471+$Q104-1),$B$2:$F$5568,5,FALSE)=BI$473,VLOOKUP(INDEX($L$2:$HEG$5,4,BI$471+$Q104-1),$B$2:$F$5568,2,FALSE),""),"")</f>
        <v>Southern Bank of Tennessee - Mount Juliet, TN</v>
      </c>
      <c r="DJ104" s="5" t="str">
        <f t="shared" ref="DJ104:DJ135" si="4919">IFERROR(IF(VLOOKUP(INDEX($L$2:$HEG$5,4,BJ$471+$Q104-1),$B$2:$F$5568,5,FALSE)=BJ$473,VLOOKUP(INDEX($L$2:$HEG$5,4,BJ$471+$Q104-1),$B$2:$F$5568,2,FALSE),""),"")</f>
        <v>Farmers State Bank - Groesbeck, TX</v>
      </c>
      <c r="DK104" s="5" t="str">
        <f t="shared" ref="DK104:DK135" si="4920">IFERROR(IF(VLOOKUP(INDEX($L$2:$HEG$5,4,BK$471+$Q104-1),$B$2:$F$5568,5,FALSE)=BK$473,VLOOKUP(INDEX($L$2:$HEG$5,4,BK$471+$Q104-1),$B$2:$F$5568,2,FALSE),""),"")</f>
        <v/>
      </c>
      <c r="DL104" s="5" t="str">
        <f t="shared" ref="DL104:DL135" si="4921">IFERROR(IF(VLOOKUP(INDEX($L$2:$HEG$5,4,BL$471+$Q104-1),$B$2:$F$5568,5,FALSE)=BL$473,VLOOKUP(INDEX($L$2:$HEG$5,4,BL$471+$Q104-1),$B$2:$F$5568,2,FALSE),""),"")</f>
        <v/>
      </c>
      <c r="DM104" s="5" t="str">
        <f t="shared" ref="DM104:DM135" si="4922">IFERROR(IF(VLOOKUP(INDEX($L$2:$HEG$5,4,BM$471+$Q104-1),$B$2:$F$5568,5,FALSE)=BM$473,VLOOKUP(INDEX($L$2:$HEG$5,4,BM$471+$Q104-1),$B$2:$F$5568,2,FALSE),""),"")</f>
        <v/>
      </c>
      <c r="DN104" s="5" t="str">
        <f t="shared" ref="DN104:DN135" si="4923">IFERROR(IF(VLOOKUP(INDEX($L$2:$HEG$5,4,BN$471+$Q104-1),$B$2:$F$5568,5,FALSE)=BN$473,VLOOKUP(INDEX($L$2:$HEG$5,4,BN$471+$Q104-1),$B$2:$F$5568,2,FALSE),""),"")</f>
        <v/>
      </c>
      <c r="DO104" s="5" t="str">
        <f t="shared" ref="DO104:DO135" si="4924">IFERROR(IF(VLOOKUP(INDEX($L$2:$HEG$5,4,BO$471+$Q104-1),$B$2:$F$5568,5,FALSE)=BO$473,VLOOKUP(INDEX($L$2:$HEG$5,4,BO$471+$Q104-1),$B$2:$F$5568,2,FALSE),""),"")</f>
        <v/>
      </c>
      <c r="DP104" s="5" t="str">
        <f t="shared" ref="DP104:DP135" si="4925">IFERROR(IF(VLOOKUP(INDEX($L$2:$HEG$5,4,BP$471+$Q104-1),$B$2:$F$5568,5,FALSE)=BP$473,VLOOKUP(INDEX($L$2:$HEG$5,4,BP$471+$Q104-1),$B$2:$F$5568,2,FALSE),""),"")</f>
        <v>Northern State Bank - Ashland, WI</v>
      </c>
      <c r="DQ104" s="5" t="str">
        <f t="shared" si="4796"/>
        <v/>
      </c>
    </row>
    <row r="105" spans="1:121" x14ac:dyDescent="0.25">
      <c r="A105">
        <v>104</v>
      </c>
      <c r="B105" s="5">
        <v>1014671</v>
      </c>
      <c r="C105" t="str">
        <f t="shared" si="4807"/>
        <v>Bank of 1889 - Berryville, AR</v>
      </c>
      <c r="D105" s="21" t="s">
        <v>10270</v>
      </c>
      <c r="E105" s="19" t="s">
        <v>2914</v>
      </c>
      <c r="F105" s="19" t="s">
        <v>2878</v>
      </c>
      <c r="G105" s="19"/>
      <c r="K105" s="27">
        <v>96</v>
      </c>
      <c r="L105" s="28" t="str">
        <f>IF(HLOOKUP('Peer Comparison Tool'!$E$6,StateDropdownData,K105+1,FALSE)=0,"",HLOOKUP('Peer Comparison Tool'!$E$6,StateDropdownData,K105+1,FALSE))</f>
        <v>The Citizens National Bank of Somerset - Somerset, KY</v>
      </c>
      <c r="M105" s="29">
        <f>IF(HLOOKUP('Peer Comparison Tool'!$E$6,[0]!DropdownData,K105+1,FALSE)=0,"",HLOOKUP('Peer Comparison Tool'!$E$6,[0]!DropdownData,K105+1,FALSE))</f>
        <v>1009107</v>
      </c>
      <c r="N105" s="27">
        <v>96</v>
      </c>
      <c r="O105" s="28" t="str">
        <f>IF(HLOOKUP('Peer Comparison Tool'!$G$6,StateDropdownData,N105+1,FALSE)=0,"",HLOOKUP('Peer Comparison Tool'!$G$6,StateDropdownData,N105+1,FALSE))</f>
        <v>Studio Bank - Nashville, TN</v>
      </c>
      <c r="P105" s="29">
        <f>IF(HLOOKUP('Peer Comparison Tool'!$G$6,DropdownData,N105+1,FALSE)=0,"",HLOOKUP('Peer Comparison Tool'!$G$6,DropdownData,N105+1,FALSE))</f>
        <v>106288552</v>
      </c>
      <c r="Q105" s="27">
        <v>96</v>
      </c>
      <c r="R105" s="28" t="str">
        <f>IF(HLOOKUP('Peer Comparison Tool'!$I$6,StateDropdownData,Q105+1,FALSE)=0,"",HLOOKUP('Peer Comparison Tool'!$I$6,StateDropdownData,Q105+1,FALSE))</f>
        <v/>
      </c>
      <c r="S105" s="29" t="str">
        <f>IF(HLOOKUP('Peer Comparison Tool'!$I$6,DropdownData,Q105+1,FALSE)=0,"",HLOOKUP('Peer Comparison Tool'!$I$6,DropdownData,Q105+1,FALSE))</f>
        <v/>
      </c>
      <c r="T105" s="5" t="str">
        <f t="shared" si="4872"/>
        <v/>
      </c>
      <c r="U105" s="5" t="str">
        <f t="shared" si="4872"/>
        <v/>
      </c>
      <c r="V105" s="5" t="str">
        <f t="shared" si="4872"/>
        <v/>
      </c>
      <c r="W105" s="5" t="str">
        <f t="shared" si="4872"/>
        <v/>
      </c>
      <c r="X105" s="5">
        <f t="shared" si="4872"/>
        <v>4049533</v>
      </c>
      <c r="Y105" s="5" t="str">
        <f t="shared" si="4872"/>
        <v/>
      </c>
      <c r="Z105" s="5" t="str">
        <f t="shared" si="4872"/>
        <v/>
      </c>
      <c r="AA105" s="5" t="str">
        <f t="shared" si="4872"/>
        <v/>
      </c>
      <c r="AB105" s="5">
        <f t="shared" si="4872"/>
        <v>1004935</v>
      </c>
      <c r="AC105" s="5">
        <f t="shared" si="4872"/>
        <v>1015803</v>
      </c>
      <c r="AD105" s="5" t="str">
        <f t="shared" si="4873"/>
        <v/>
      </c>
      <c r="AE105" s="5" t="str">
        <f t="shared" si="4873"/>
        <v/>
      </c>
      <c r="AF105" s="5">
        <f t="shared" si="4873"/>
        <v>1012922</v>
      </c>
      <c r="AG105" s="5" t="str">
        <f t="shared" si="4873"/>
        <v/>
      </c>
      <c r="AH105" s="5">
        <f t="shared" si="4873"/>
        <v>1014096</v>
      </c>
      <c r="AI105" s="5">
        <f t="shared" si="4873"/>
        <v>1009996</v>
      </c>
      <c r="AJ105" s="5">
        <f t="shared" si="4873"/>
        <v>1009107</v>
      </c>
      <c r="AK105" s="5">
        <f t="shared" si="4873"/>
        <v>1014935</v>
      </c>
      <c r="AL105" s="5" t="str">
        <f t="shared" si="4873"/>
        <v/>
      </c>
      <c r="AM105" s="5" t="str">
        <f t="shared" si="4873"/>
        <v/>
      </c>
      <c r="AN105" s="5">
        <f t="shared" si="4874"/>
        <v>110949</v>
      </c>
      <c r="AO105" s="5" t="str">
        <f t="shared" si="4874"/>
        <v/>
      </c>
      <c r="AP105" s="5">
        <f t="shared" si="4874"/>
        <v>1005135</v>
      </c>
      <c r="AQ105" s="5" t="str">
        <f t="shared" si="4874"/>
        <v/>
      </c>
      <c r="AR105" s="5">
        <f t="shared" si="4874"/>
        <v>4051723</v>
      </c>
      <c r="AS105" s="5" t="str">
        <f t="shared" si="4874"/>
        <v/>
      </c>
      <c r="AT105" s="5">
        <f t="shared" si="4874"/>
        <v>1008355</v>
      </c>
      <c r="AU105" s="5" t="str">
        <f t="shared" si="4874"/>
        <v/>
      </c>
      <c r="AV105" s="5" t="str">
        <f t="shared" si="4874"/>
        <v/>
      </c>
      <c r="AW105" s="5" t="str">
        <f t="shared" si="4874"/>
        <v/>
      </c>
      <c r="AX105" s="5" t="str">
        <f t="shared" si="4875"/>
        <v/>
      </c>
      <c r="AY105" s="5">
        <f t="shared" si="4875"/>
        <v>4072409</v>
      </c>
      <c r="AZ105" s="5" t="str">
        <f t="shared" si="4875"/>
        <v/>
      </c>
      <c r="BA105" s="5" t="str">
        <f t="shared" si="4875"/>
        <v/>
      </c>
      <c r="BB105" s="5">
        <f t="shared" si="4875"/>
        <v>1008530</v>
      </c>
      <c r="BC105" s="5">
        <f t="shared" si="4875"/>
        <v>1008890</v>
      </c>
      <c r="BD105" s="5" t="str">
        <f t="shared" si="4875"/>
        <v/>
      </c>
      <c r="BE105" s="5">
        <f t="shared" si="4875"/>
        <v>1007508</v>
      </c>
      <c r="BF105" s="5" t="str">
        <f t="shared" si="4875"/>
        <v/>
      </c>
      <c r="BG105" s="5" t="str">
        <f t="shared" si="4875"/>
        <v/>
      </c>
      <c r="BH105" s="5" t="str">
        <f t="shared" si="4876"/>
        <v/>
      </c>
      <c r="BI105" s="5">
        <f t="shared" si="4876"/>
        <v>106288552</v>
      </c>
      <c r="BJ105" s="5">
        <f t="shared" si="4876"/>
        <v>1014795</v>
      </c>
      <c r="BK105" s="5" t="str">
        <f t="shared" si="4876"/>
        <v/>
      </c>
      <c r="BL105" s="5" t="str">
        <f t="shared" si="4876"/>
        <v/>
      </c>
      <c r="BM105" s="5" t="str">
        <f t="shared" si="4876"/>
        <v/>
      </c>
      <c r="BN105" s="5" t="str">
        <f t="shared" si="4876"/>
        <v/>
      </c>
      <c r="BO105" s="5" t="str">
        <f t="shared" si="4876"/>
        <v/>
      </c>
      <c r="BP105" s="5">
        <f t="shared" si="4876"/>
        <v>4054540</v>
      </c>
      <c r="BQ105" s="5" t="str">
        <f t="shared" si="4876"/>
        <v/>
      </c>
      <c r="BR105" s="5"/>
      <c r="BT105" s="5" t="str">
        <f t="shared" si="4877"/>
        <v/>
      </c>
      <c r="BU105" s="5" t="str">
        <f t="shared" si="4878"/>
        <v/>
      </c>
      <c r="BV105" s="5" t="str">
        <f t="shared" si="4879"/>
        <v/>
      </c>
      <c r="BW105" s="5" t="str">
        <f t="shared" si="4880"/>
        <v/>
      </c>
      <c r="BX105" s="5" t="str">
        <f t="shared" si="4881"/>
        <v>Liberty Bank, N.A. - Irvine, CA</v>
      </c>
      <c r="BY105" s="5" t="str">
        <f t="shared" si="4882"/>
        <v/>
      </c>
      <c r="BZ105" s="5" t="str">
        <f t="shared" si="4883"/>
        <v/>
      </c>
      <c r="CA105" s="5" t="str">
        <f t="shared" si="4884"/>
        <v/>
      </c>
      <c r="CB105" s="5" t="str">
        <f t="shared" si="4885"/>
        <v>The First National Bank of Mount Dora - Mount Dora, FL</v>
      </c>
      <c r="CC105" s="5" t="str">
        <f t="shared" si="4886"/>
        <v>Queensborough National Bank &amp; Trust Company - Louisville, GA</v>
      </c>
      <c r="CD105" s="5" t="str">
        <f t="shared" si="4887"/>
        <v/>
      </c>
      <c r="CE105" s="5" t="str">
        <f t="shared" si="4888"/>
        <v/>
      </c>
      <c r="CF105" s="5" t="str">
        <f t="shared" si="4889"/>
        <v>Farmers &amp; Merchants Bank of Hutsonville - Hutsonville, IL</v>
      </c>
      <c r="CG105" s="5" t="str">
        <f t="shared" si="4890"/>
        <v/>
      </c>
      <c r="CH105" s="5" t="str">
        <f t="shared" si="4891"/>
        <v>First National Bank Ames, Iowa - Ames, IA</v>
      </c>
      <c r="CI105" s="5" t="str">
        <f t="shared" si="4892"/>
        <v>Kaw Valley Bank - Topeka, KS</v>
      </c>
      <c r="CJ105" s="5" t="str">
        <f t="shared" si="4893"/>
        <v>The Citizens National Bank of Somerset - Somerset, KY</v>
      </c>
      <c r="CK105" s="5" t="str">
        <f t="shared" si="4894"/>
        <v>St. Landry Bank and Trust Company - Opelousas, LA</v>
      </c>
      <c r="CL105" s="5" t="str">
        <f t="shared" si="4895"/>
        <v/>
      </c>
      <c r="CM105" s="5" t="str">
        <f t="shared" si="4896"/>
        <v/>
      </c>
      <c r="CN105" s="5" t="str">
        <f t="shared" si="4897"/>
        <v>Wellington Trust Company National Association - Boston, MA</v>
      </c>
      <c r="CO105" s="5" t="str">
        <f t="shared" si="4898"/>
        <v/>
      </c>
      <c r="CP105" s="5" t="str">
        <f t="shared" si="4899"/>
        <v>Grove Bank - Grove City, MN</v>
      </c>
      <c r="CQ105" s="5" t="str">
        <f t="shared" si="4900"/>
        <v/>
      </c>
      <c r="CR105" s="5" t="str">
        <f t="shared" si="4901"/>
        <v>Freedom Bank of Southern Missouri - Cassville, MO</v>
      </c>
      <c r="CS105" s="5" t="str">
        <f t="shared" si="4902"/>
        <v/>
      </c>
      <c r="CT105" s="5" t="str">
        <f t="shared" si="4903"/>
        <v>i3 Bank - Bennington, NE</v>
      </c>
      <c r="CU105" s="5" t="str">
        <f t="shared" si="4904"/>
        <v/>
      </c>
      <c r="CV105" s="5" t="str">
        <f t="shared" si="4905"/>
        <v/>
      </c>
      <c r="CW105" s="5" t="str">
        <f t="shared" si="4906"/>
        <v/>
      </c>
      <c r="CX105" s="5" t="str">
        <f t="shared" si="4907"/>
        <v/>
      </c>
      <c r="CY105" s="5" t="str">
        <f t="shared" si="4908"/>
        <v>Goldman Sachs Bank USA - New York, NY</v>
      </c>
      <c r="CZ105" s="5" t="str">
        <f t="shared" si="4909"/>
        <v/>
      </c>
      <c r="DA105" s="5" t="str">
        <f t="shared" si="4910"/>
        <v/>
      </c>
      <c r="DB105" s="5" t="str">
        <f t="shared" si="4911"/>
        <v>The Croghan Colonial Bank - Fremont, OH</v>
      </c>
      <c r="DC105" s="5" t="str">
        <f t="shared" si="4912"/>
        <v>Lakeside Bank of Salina - Salina, OK</v>
      </c>
      <c r="DD105" s="5" t="str">
        <f t="shared" si="4913"/>
        <v/>
      </c>
      <c r="DE105" s="5" t="str">
        <f t="shared" si="4914"/>
        <v>SSB Bank - Pittsburgh, PA</v>
      </c>
      <c r="DF105" s="5" t="str">
        <f t="shared" si="4915"/>
        <v/>
      </c>
      <c r="DG105" s="5" t="str">
        <f t="shared" si="4916"/>
        <v/>
      </c>
      <c r="DH105" s="5" t="str">
        <f t="shared" si="4917"/>
        <v/>
      </c>
      <c r="DI105" s="5" t="str">
        <f t="shared" si="4918"/>
        <v>Studio Bank - Nashville, TN</v>
      </c>
      <c r="DJ105" s="5" t="str">
        <f t="shared" si="4919"/>
        <v>Farmers State Bank - Center, TX</v>
      </c>
      <c r="DK105" s="5" t="str">
        <f t="shared" si="4920"/>
        <v/>
      </c>
      <c r="DL105" s="5" t="str">
        <f t="shared" si="4921"/>
        <v/>
      </c>
      <c r="DM105" s="5" t="str">
        <f t="shared" si="4922"/>
        <v/>
      </c>
      <c r="DN105" s="5" t="str">
        <f t="shared" si="4923"/>
        <v/>
      </c>
      <c r="DO105" s="5" t="str">
        <f t="shared" si="4924"/>
        <v/>
      </c>
      <c r="DP105" s="5" t="str">
        <f t="shared" si="4925"/>
        <v>Northwestern Mutual Wealth Management Company - Milwaukee, WI</v>
      </c>
      <c r="DQ105" s="5" t="str">
        <f t="shared" ref="DQ105:DQ168" si="4926">IFERROR(IF(VLOOKUP(INDEX($L$2:$HEG$5,4,BQ$471+$Q105-1),$B$2:$F$5568,5,FALSE)=BQ$473,VLOOKUP(INDEX($L$2:$HEG$5,4,BQ$471+$Q105-1),$B$2:$F$5568,2,FALSE),""),"")</f>
        <v/>
      </c>
    </row>
    <row r="106" spans="1:121" x14ac:dyDescent="0.25">
      <c r="A106">
        <v>105</v>
      </c>
      <c r="B106" s="5">
        <v>1007930</v>
      </c>
      <c r="C106" t="str">
        <f t="shared" si="4807"/>
        <v>Bank of Bearden - Bearden, AR</v>
      </c>
      <c r="D106" s="21" t="s">
        <v>752</v>
      </c>
      <c r="E106" s="19" t="s">
        <v>2882</v>
      </c>
      <c r="F106" s="19" t="s">
        <v>2878</v>
      </c>
      <c r="G106" s="19"/>
      <c r="K106" s="27">
        <v>97</v>
      </c>
      <c r="L106" s="28" t="str">
        <f>IF(HLOOKUP('Peer Comparison Tool'!$E$6,StateDropdownData,K106+1,FALSE)=0,"",HLOOKUP('Peer Comparison Tool'!$E$6,StateDropdownData,K106+1,FALSE))</f>
        <v>The Commercial Bank of Grayson - Grayson, KY</v>
      </c>
      <c r="M106" s="29">
        <f>IF(HLOOKUP('Peer Comparison Tool'!$E$6,[0]!DropdownData,K106+1,FALSE)=0,"",HLOOKUP('Peer Comparison Tool'!$E$6,[0]!DropdownData,K106+1,FALSE))</f>
        <v>1014002</v>
      </c>
      <c r="N106" s="27">
        <v>97</v>
      </c>
      <c r="O106" s="28" t="str">
        <f>IF(HLOOKUP('Peer Comparison Tool'!$G$6,StateDropdownData,N106+1,FALSE)=0,"",HLOOKUP('Peer Comparison Tool'!$G$6,StateDropdownData,N106+1,FALSE))</f>
        <v>Tennessee State Bank - Pigeon Forge, TN</v>
      </c>
      <c r="P106" s="29">
        <f>IF(HLOOKUP('Peer Comparison Tool'!$G$6,DropdownData,N106+1,FALSE)=0,"",HLOOKUP('Peer Comparison Tool'!$G$6,DropdownData,N106+1,FALSE))</f>
        <v>1009921</v>
      </c>
      <c r="Q106" s="27">
        <v>97</v>
      </c>
      <c r="R106" s="28" t="str">
        <f>IF(HLOOKUP('Peer Comparison Tool'!$I$6,StateDropdownData,Q106+1,FALSE)=0,"",HLOOKUP('Peer Comparison Tool'!$I$6,StateDropdownData,Q106+1,FALSE))</f>
        <v/>
      </c>
      <c r="S106" s="29" t="str">
        <f>IF(HLOOKUP('Peer Comparison Tool'!$I$6,DropdownData,Q106+1,FALSE)=0,"",HLOOKUP('Peer Comparison Tool'!$I$6,DropdownData,Q106+1,FALSE))</f>
        <v/>
      </c>
      <c r="T106" s="5" t="str">
        <f t="shared" si="4872"/>
        <v/>
      </c>
      <c r="U106" s="5" t="str">
        <f t="shared" si="4872"/>
        <v/>
      </c>
      <c r="V106" s="5" t="str">
        <f t="shared" si="4872"/>
        <v/>
      </c>
      <c r="W106" s="5" t="str">
        <f t="shared" si="4872"/>
        <v/>
      </c>
      <c r="X106" s="5">
        <f t="shared" si="4872"/>
        <v>1003034</v>
      </c>
      <c r="Y106" s="5" t="str">
        <f t="shared" si="4872"/>
        <v/>
      </c>
      <c r="Z106" s="5" t="str">
        <f t="shared" si="4872"/>
        <v/>
      </c>
      <c r="AA106" s="5" t="str">
        <f t="shared" si="4872"/>
        <v/>
      </c>
      <c r="AB106" s="5">
        <f t="shared" si="4872"/>
        <v>1006541</v>
      </c>
      <c r="AC106" s="5">
        <f t="shared" si="4872"/>
        <v>1010338</v>
      </c>
      <c r="AD106" s="5" t="str">
        <f t="shared" si="4873"/>
        <v/>
      </c>
      <c r="AE106" s="5" t="str">
        <f t="shared" si="4873"/>
        <v/>
      </c>
      <c r="AF106" s="5">
        <f t="shared" si="4873"/>
        <v>1008038</v>
      </c>
      <c r="AG106" s="5" t="str">
        <f t="shared" si="4873"/>
        <v/>
      </c>
      <c r="AH106" s="5">
        <f t="shared" si="4873"/>
        <v>1015587</v>
      </c>
      <c r="AI106" s="5">
        <f t="shared" si="4873"/>
        <v>1011963</v>
      </c>
      <c r="AJ106" s="5">
        <f t="shared" si="4873"/>
        <v>1014002</v>
      </c>
      <c r="AK106" s="5">
        <f t="shared" si="4873"/>
        <v>1009992</v>
      </c>
      <c r="AL106" s="5" t="str">
        <f t="shared" si="4873"/>
        <v/>
      </c>
      <c r="AM106" s="5" t="str">
        <f t="shared" si="4873"/>
        <v/>
      </c>
      <c r="AN106" s="5">
        <f t="shared" si="4874"/>
        <v>1015004</v>
      </c>
      <c r="AO106" s="5" t="str">
        <f t="shared" si="4874"/>
        <v/>
      </c>
      <c r="AP106" s="5">
        <f t="shared" si="4874"/>
        <v>1004502</v>
      </c>
      <c r="AQ106" s="5" t="str">
        <f t="shared" si="4874"/>
        <v/>
      </c>
      <c r="AR106" s="5">
        <f t="shared" si="4874"/>
        <v>1014034</v>
      </c>
      <c r="AS106" s="5" t="str">
        <f t="shared" si="4874"/>
        <v/>
      </c>
      <c r="AT106" s="5">
        <f t="shared" si="4874"/>
        <v>1009772</v>
      </c>
      <c r="AU106" s="5" t="str">
        <f t="shared" si="4874"/>
        <v/>
      </c>
      <c r="AV106" s="5" t="str">
        <f t="shared" si="4874"/>
        <v/>
      </c>
      <c r="AW106" s="5" t="str">
        <f t="shared" si="4874"/>
        <v/>
      </c>
      <c r="AX106" s="5" t="str">
        <f t="shared" si="4875"/>
        <v/>
      </c>
      <c r="AY106" s="5">
        <f t="shared" si="4875"/>
        <v>1002225</v>
      </c>
      <c r="AZ106" s="5" t="str">
        <f t="shared" si="4875"/>
        <v/>
      </c>
      <c r="BA106" s="5" t="str">
        <f t="shared" si="4875"/>
        <v/>
      </c>
      <c r="BB106" s="5">
        <f t="shared" si="4875"/>
        <v>1001615</v>
      </c>
      <c r="BC106" s="5">
        <f t="shared" si="4875"/>
        <v>1004798</v>
      </c>
      <c r="BD106" s="5" t="str">
        <f t="shared" si="4875"/>
        <v/>
      </c>
      <c r="BE106" s="5">
        <f t="shared" si="4875"/>
        <v>1010822</v>
      </c>
      <c r="BF106" s="5" t="str">
        <f t="shared" si="4875"/>
        <v/>
      </c>
      <c r="BG106" s="5" t="str">
        <f t="shared" si="4875"/>
        <v/>
      </c>
      <c r="BH106" s="5" t="str">
        <f t="shared" si="4876"/>
        <v/>
      </c>
      <c r="BI106" s="5">
        <f t="shared" si="4876"/>
        <v>1009921</v>
      </c>
      <c r="BJ106" s="5">
        <f t="shared" si="4876"/>
        <v>1984081</v>
      </c>
      <c r="BK106" s="5" t="str">
        <f t="shared" si="4876"/>
        <v/>
      </c>
      <c r="BL106" s="5" t="str">
        <f t="shared" si="4876"/>
        <v/>
      </c>
      <c r="BM106" s="5" t="str">
        <f t="shared" si="4876"/>
        <v/>
      </c>
      <c r="BN106" s="5" t="str">
        <f t="shared" si="4876"/>
        <v/>
      </c>
      <c r="BO106" s="5" t="str">
        <f t="shared" si="4876"/>
        <v/>
      </c>
      <c r="BP106" s="5">
        <f t="shared" si="4876"/>
        <v>4053393</v>
      </c>
      <c r="BQ106" s="5" t="str">
        <f t="shared" si="4876"/>
        <v/>
      </c>
      <c r="BR106" s="5"/>
      <c r="BT106" s="5" t="str">
        <f t="shared" si="4877"/>
        <v/>
      </c>
      <c r="BU106" s="5" t="str">
        <f t="shared" si="4878"/>
        <v/>
      </c>
      <c r="BV106" s="5" t="str">
        <f t="shared" si="4879"/>
        <v/>
      </c>
      <c r="BW106" s="5" t="str">
        <f t="shared" si="4880"/>
        <v/>
      </c>
      <c r="BX106" s="5" t="str">
        <f t="shared" si="4881"/>
        <v>Malaga Bank, FSB - Palos Verdes Estates, CA</v>
      </c>
      <c r="BY106" s="5" t="str">
        <f t="shared" si="4882"/>
        <v/>
      </c>
      <c r="BZ106" s="5" t="str">
        <f t="shared" si="4883"/>
        <v/>
      </c>
      <c r="CA106" s="5" t="str">
        <f t="shared" si="4884"/>
        <v/>
      </c>
      <c r="CB106" s="5" t="str">
        <f t="shared" si="4885"/>
        <v>The Warrington Bank - Pensacola, FL</v>
      </c>
      <c r="CC106" s="5" t="str">
        <f t="shared" si="4886"/>
        <v>Rabun County Bank - Clayton, GA</v>
      </c>
      <c r="CD106" s="5" t="str">
        <f t="shared" si="4887"/>
        <v/>
      </c>
      <c r="CE106" s="5" t="str">
        <f t="shared" si="4888"/>
        <v/>
      </c>
      <c r="CF106" s="5" t="str">
        <f t="shared" si="4889"/>
        <v>Farmers and Merchants State Bank of Bushnell - Bushnell, IL</v>
      </c>
      <c r="CG106" s="5" t="str">
        <f t="shared" si="4890"/>
        <v/>
      </c>
      <c r="CH106" s="5" t="str">
        <f t="shared" si="4891"/>
        <v>First Security Bank - Mapleton, IA</v>
      </c>
      <c r="CI106" s="5" t="str">
        <f t="shared" si="4892"/>
        <v>Kaw Valley State Bank - Eudora, KS</v>
      </c>
      <c r="CJ106" s="5" t="str">
        <f t="shared" si="4893"/>
        <v>The Commercial Bank of Grayson - Grayson, KY</v>
      </c>
      <c r="CK106" s="5" t="str">
        <f t="shared" si="4894"/>
        <v>State Bank &amp; Trust Company - Golden Meadow, LA</v>
      </c>
      <c r="CL106" s="5" t="str">
        <f t="shared" si="4895"/>
        <v/>
      </c>
      <c r="CM106" s="5" t="str">
        <f t="shared" si="4896"/>
        <v/>
      </c>
      <c r="CN106" s="5" t="str">
        <f t="shared" si="4897"/>
        <v>Westfield Bank - Westfield, MA</v>
      </c>
      <c r="CO106" s="5" t="str">
        <f t="shared" si="4898"/>
        <v/>
      </c>
      <c r="CP106" s="5" t="str">
        <f t="shared" si="4899"/>
        <v>Harvest Bank - Kimball, MN</v>
      </c>
      <c r="CQ106" s="5" t="str">
        <f t="shared" si="4900"/>
        <v/>
      </c>
      <c r="CR106" s="5" t="str">
        <f t="shared" si="4901"/>
        <v>Goppert Financial Bank - Lathrop, MO</v>
      </c>
      <c r="CS106" s="5" t="str">
        <f t="shared" si="4902"/>
        <v/>
      </c>
      <c r="CT106" s="5" t="str">
        <f t="shared" si="4903"/>
        <v>Jones Bank - Seward, NE</v>
      </c>
      <c r="CU106" s="5" t="str">
        <f t="shared" si="4904"/>
        <v/>
      </c>
      <c r="CV106" s="5" t="str">
        <f t="shared" si="4905"/>
        <v/>
      </c>
      <c r="CW106" s="5" t="str">
        <f t="shared" si="4906"/>
        <v/>
      </c>
      <c r="CX106" s="5" t="str">
        <f t="shared" si="4907"/>
        <v/>
      </c>
      <c r="CY106" s="5" t="str">
        <f t="shared" si="4908"/>
        <v>Gouverneur Savings and Loan Association - Gouverneur, NY</v>
      </c>
      <c r="CZ106" s="5" t="str">
        <f t="shared" si="4909"/>
        <v/>
      </c>
      <c r="DA106" s="5" t="str">
        <f t="shared" si="4910"/>
        <v/>
      </c>
      <c r="DB106" s="5" t="str">
        <f t="shared" si="4911"/>
        <v>The Equitable Savings and Loan Company - Cadiz, OH</v>
      </c>
      <c r="DC106" s="5" t="str">
        <f t="shared" si="4912"/>
        <v>Latimer State Bank - Wilburton, OK</v>
      </c>
      <c r="DD106" s="5" t="str">
        <f t="shared" si="4913"/>
        <v/>
      </c>
      <c r="DE106" s="5" t="str">
        <f t="shared" si="4914"/>
        <v>Susquehanna Community Bank - West Milton, PA</v>
      </c>
      <c r="DF106" s="5" t="str">
        <f t="shared" si="4915"/>
        <v/>
      </c>
      <c r="DG106" s="5" t="str">
        <f t="shared" si="4916"/>
        <v/>
      </c>
      <c r="DH106" s="5" t="str">
        <f t="shared" si="4917"/>
        <v/>
      </c>
      <c r="DI106" s="5" t="str">
        <f t="shared" si="4918"/>
        <v>Tennessee State Bank - Pigeon Forge, TN</v>
      </c>
      <c r="DJ106" s="5" t="str">
        <f t="shared" si="4919"/>
        <v>Fayette Savings Bank, SSB - La Grange, TX</v>
      </c>
      <c r="DK106" s="5" t="str">
        <f t="shared" si="4920"/>
        <v/>
      </c>
      <c r="DL106" s="5" t="str">
        <f t="shared" si="4921"/>
        <v/>
      </c>
      <c r="DM106" s="5" t="str">
        <f t="shared" si="4922"/>
        <v/>
      </c>
      <c r="DN106" s="5" t="str">
        <f t="shared" si="4923"/>
        <v/>
      </c>
      <c r="DO106" s="5" t="str">
        <f t="shared" si="4924"/>
        <v/>
      </c>
      <c r="DP106" s="5" t="str">
        <f t="shared" si="4925"/>
        <v>Oak Bank - Fitchburg, WI</v>
      </c>
      <c r="DQ106" s="5" t="str">
        <f t="shared" si="4926"/>
        <v/>
      </c>
    </row>
    <row r="107" spans="1:121" x14ac:dyDescent="0.25">
      <c r="A107">
        <v>106</v>
      </c>
      <c r="B107" s="5">
        <v>1011685</v>
      </c>
      <c r="C107" t="str">
        <f t="shared" si="4807"/>
        <v>Bank of Cave City - Cave City, AR</v>
      </c>
      <c r="D107" s="21" t="s">
        <v>2114</v>
      </c>
      <c r="E107" s="19" t="s">
        <v>2883</v>
      </c>
      <c r="F107" s="19" t="s">
        <v>2878</v>
      </c>
      <c r="G107" s="19"/>
      <c r="K107" s="27">
        <v>98</v>
      </c>
      <c r="L107" s="28" t="str">
        <f>IF(HLOOKUP('Peer Comparison Tool'!$E$6,StateDropdownData,K107+1,FALSE)=0,"",HLOOKUP('Peer Comparison Tool'!$E$6,StateDropdownData,K107+1,FALSE))</f>
        <v>The Farmers Bank of Milton - Milton, KY</v>
      </c>
      <c r="M107" s="29">
        <f>IF(HLOOKUP('Peer Comparison Tool'!$E$6,[0]!DropdownData,K107+1,FALSE)=0,"",HLOOKUP('Peer Comparison Tool'!$E$6,[0]!DropdownData,K107+1,FALSE))</f>
        <v>1007350</v>
      </c>
      <c r="N107" s="27">
        <v>98</v>
      </c>
      <c r="O107" s="28" t="str">
        <f>IF(HLOOKUP('Peer Comparison Tool'!$G$6,StateDropdownData,N107+1,FALSE)=0,"",HLOOKUP('Peer Comparison Tool'!$G$6,StateDropdownData,N107+1,FALSE))</f>
        <v>The Bank of Fayette County - Piperton, TN</v>
      </c>
      <c r="P107" s="29">
        <f>IF(HLOOKUP('Peer Comparison Tool'!$G$6,DropdownData,N107+1,FALSE)=0,"",HLOOKUP('Peer Comparison Tool'!$G$6,DropdownData,N107+1,FALSE))</f>
        <v>1009738</v>
      </c>
      <c r="Q107" s="27">
        <v>98</v>
      </c>
      <c r="R107" s="28" t="str">
        <f>IF(HLOOKUP('Peer Comparison Tool'!$I$6,StateDropdownData,Q107+1,FALSE)=0,"",HLOOKUP('Peer Comparison Tool'!$I$6,StateDropdownData,Q107+1,FALSE))</f>
        <v/>
      </c>
      <c r="S107" s="29" t="str">
        <f>IF(HLOOKUP('Peer Comparison Tool'!$I$6,DropdownData,Q107+1,FALSE)=0,"",HLOOKUP('Peer Comparison Tool'!$I$6,DropdownData,Q107+1,FALSE))</f>
        <v/>
      </c>
      <c r="T107" s="5" t="str">
        <f t="shared" si="4872"/>
        <v/>
      </c>
      <c r="U107" s="5" t="str">
        <f t="shared" si="4872"/>
        <v/>
      </c>
      <c r="V107" s="5" t="str">
        <f t="shared" si="4872"/>
        <v/>
      </c>
      <c r="W107" s="5" t="str">
        <f t="shared" si="4872"/>
        <v/>
      </c>
      <c r="X107" s="5">
        <f t="shared" si="4872"/>
        <v>1015510</v>
      </c>
      <c r="Y107" s="5" t="str">
        <f t="shared" si="4872"/>
        <v/>
      </c>
      <c r="Z107" s="5" t="str">
        <f t="shared" si="4872"/>
        <v/>
      </c>
      <c r="AA107" s="5" t="str">
        <f t="shared" si="4872"/>
        <v/>
      </c>
      <c r="AB107" s="5">
        <f t="shared" si="4872"/>
        <v>101369981</v>
      </c>
      <c r="AC107" s="5">
        <f t="shared" si="4872"/>
        <v>4121275</v>
      </c>
      <c r="AD107" s="5" t="str">
        <f t="shared" si="4873"/>
        <v/>
      </c>
      <c r="AE107" s="5" t="str">
        <f t="shared" si="4873"/>
        <v/>
      </c>
      <c r="AF107" s="5">
        <f t="shared" si="4873"/>
        <v>1015464</v>
      </c>
      <c r="AG107" s="5" t="str">
        <f t="shared" si="4873"/>
        <v/>
      </c>
      <c r="AH107" s="5">
        <f t="shared" si="4873"/>
        <v>1015026</v>
      </c>
      <c r="AI107" s="5">
        <f t="shared" si="4873"/>
        <v>1002074</v>
      </c>
      <c r="AJ107" s="5">
        <f t="shared" si="4873"/>
        <v>1007350</v>
      </c>
      <c r="AK107" s="5">
        <f t="shared" si="4873"/>
        <v>1991043</v>
      </c>
      <c r="AL107" s="5" t="str">
        <f t="shared" si="4873"/>
        <v/>
      </c>
      <c r="AM107" s="5" t="str">
        <f t="shared" si="4873"/>
        <v/>
      </c>
      <c r="AN107" s="5">
        <f t="shared" si="4874"/>
        <v>1007396</v>
      </c>
      <c r="AO107" s="5" t="str">
        <f t="shared" si="4874"/>
        <v/>
      </c>
      <c r="AP107" s="5">
        <f t="shared" si="4874"/>
        <v>1013584</v>
      </c>
      <c r="AQ107" s="5" t="str">
        <f t="shared" si="4874"/>
        <v/>
      </c>
      <c r="AR107" s="5">
        <f t="shared" si="4874"/>
        <v>1982051</v>
      </c>
      <c r="AS107" s="5" t="str">
        <f t="shared" si="4874"/>
        <v/>
      </c>
      <c r="AT107" s="5">
        <f t="shared" si="4874"/>
        <v>1004325</v>
      </c>
      <c r="AU107" s="5" t="str">
        <f t="shared" si="4874"/>
        <v/>
      </c>
      <c r="AV107" s="5" t="str">
        <f t="shared" si="4874"/>
        <v/>
      </c>
      <c r="AW107" s="5" t="str">
        <f t="shared" si="4874"/>
        <v/>
      </c>
      <c r="AX107" s="5" t="str">
        <f t="shared" si="4875"/>
        <v/>
      </c>
      <c r="AY107" s="5">
        <f t="shared" si="4875"/>
        <v>8892763</v>
      </c>
      <c r="AZ107" s="5" t="str">
        <f t="shared" si="4875"/>
        <v/>
      </c>
      <c r="BA107" s="5" t="str">
        <f t="shared" si="4875"/>
        <v/>
      </c>
      <c r="BB107" s="5">
        <f t="shared" si="4875"/>
        <v>1010398</v>
      </c>
      <c r="BC107" s="5">
        <f t="shared" si="4875"/>
        <v>1008028</v>
      </c>
      <c r="BD107" s="5" t="str">
        <f t="shared" si="4875"/>
        <v/>
      </c>
      <c r="BE107" s="5">
        <f t="shared" si="4875"/>
        <v>1013044</v>
      </c>
      <c r="BF107" s="5" t="str">
        <f t="shared" si="4875"/>
        <v/>
      </c>
      <c r="BG107" s="5" t="str">
        <f t="shared" si="4875"/>
        <v/>
      </c>
      <c r="BH107" s="5" t="str">
        <f t="shared" si="4876"/>
        <v/>
      </c>
      <c r="BI107" s="5">
        <f t="shared" si="4876"/>
        <v>1009738</v>
      </c>
      <c r="BJ107" s="5">
        <f t="shared" si="4876"/>
        <v>1013134</v>
      </c>
      <c r="BK107" s="5" t="str">
        <f t="shared" si="4876"/>
        <v/>
      </c>
      <c r="BL107" s="5" t="str">
        <f t="shared" si="4876"/>
        <v/>
      </c>
      <c r="BM107" s="5" t="str">
        <f t="shared" si="4876"/>
        <v/>
      </c>
      <c r="BN107" s="5" t="str">
        <f t="shared" si="4876"/>
        <v/>
      </c>
      <c r="BO107" s="5" t="str">
        <f t="shared" si="4876"/>
        <v/>
      </c>
      <c r="BP107" s="5">
        <f t="shared" si="4876"/>
        <v>1004619</v>
      </c>
      <c r="BQ107" s="5" t="str">
        <f t="shared" si="4876"/>
        <v/>
      </c>
      <c r="BR107" s="5"/>
      <c r="BT107" s="5" t="str">
        <f t="shared" si="4877"/>
        <v/>
      </c>
      <c r="BU107" s="5" t="str">
        <f t="shared" si="4878"/>
        <v/>
      </c>
      <c r="BV107" s="5" t="str">
        <f t="shared" si="4879"/>
        <v/>
      </c>
      <c r="BW107" s="5" t="str">
        <f t="shared" si="4880"/>
        <v/>
      </c>
      <c r="BX107" s="5" t="str">
        <f t="shared" si="4881"/>
        <v>Mechanics Bank - Walnut Creek, CA</v>
      </c>
      <c r="BY107" s="5" t="str">
        <f t="shared" si="4882"/>
        <v/>
      </c>
      <c r="BZ107" s="5" t="str">
        <f t="shared" si="4883"/>
        <v/>
      </c>
      <c r="CA107" s="5" t="str">
        <f t="shared" si="4884"/>
        <v/>
      </c>
      <c r="CB107" s="5" t="str">
        <f t="shared" si="4885"/>
        <v>U.S. Century Bank - Doral, FL</v>
      </c>
      <c r="CC107" s="5" t="str">
        <f t="shared" si="4886"/>
        <v>River City Bank - Rome, GA</v>
      </c>
      <c r="CD107" s="5" t="str">
        <f t="shared" si="4887"/>
        <v/>
      </c>
      <c r="CE107" s="5" t="str">
        <f t="shared" si="4888"/>
        <v/>
      </c>
      <c r="CF107" s="5" t="str">
        <f t="shared" si="4889"/>
        <v>Farmers National Bank - Prophetstown, IL</v>
      </c>
      <c r="CG107" s="5" t="str">
        <f t="shared" si="4890"/>
        <v/>
      </c>
      <c r="CH107" s="5" t="str">
        <f t="shared" si="4891"/>
        <v>First Security Bank and Trust Company - Charles City, IA</v>
      </c>
      <c r="CI107" s="5" t="str">
        <f t="shared" si="4892"/>
        <v>KCB Bank - Lakin, KS</v>
      </c>
      <c r="CJ107" s="5" t="str">
        <f t="shared" si="4893"/>
        <v>The Farmers Bank of Milton - Milton, KY</v>
      </c>
      <c r="CK107" s="5" t="str">
        <f t="shared" si="4894"/>
        <v>Synergy Bank - Houma, LA</v>
      </c>
      <c r="CL107" s="5" t="str">
        <f t="shared" si="4895"/>
        <v/>
      </c>
      <c r="CM107" s="5" t="str">
        <f t="shared" si="4896"/>
        <v/>
      </c>
      <c r="CN107" s="5" t="str">
        <f t="shared" si="4897"/>
        <v>Winchester Co-operative Bank - Winchester, MA</v>
      </c>
      <c r="CO107" s="5" t="str">
        <f t="shared" si="4898"/>
        <v/>
      </c>
      <c r="CP107" s="5" t="str">
        <f t="shared" si="4899"/>
        <v>Heritage Bank Minnesota - West Concord, MN</v>
      </c>
      <c r="CQ107" s="5" t="str">
        <f t="shared" si="4900"/>
        <v/>
      </c>
      <c r="CR107" s="5" t="str">
        <f t="shared" si="4901"/>
        <v>Great Southern Bank - Springfield, MO</v>
      </c>
      <c r="CS107" s="5" t="str">
        <f t="shared" si="4902"/>
        <v/>
      </c>
      <c r="CT107" s="5" t="str">
        <f t="shared" si="4903"/>
        <v>Legends West Bank - Lewellen, NE</v>
      </c>
      <c r="CU107" s="5" t="str">
        <f t="shared" si="4904"/>
        <v/>
      </c>
      <c r="CV107" s="5" t="str">
        <f t="shared" si="4905"/>
        <v/>
      </c>
      <c r="CW107" s="5" t="str">
        <f t="shared" si="4906"/>
        <v/>
      </c>
      <c r="CX107" s="5" t="str">
        <f t="shared" si="4907"/>
        <v/>
      </c>
      <c r="CY107" s="5" t="str">
        <f t="shared" si="4908"/>
        <v>Grasshopper Bank, N.A. - New York, NY</v>
      </c>
      <c r="CZ107" s="5" t="str">
        <f t="shared" si="4909"/>
        <v/>
      </c>
      <c r="DA107" s="5" t="str">
        <f t="shared" si="4910"/>
        <v/>
      </c>
      <c r="DB107" s="5" t="str">
        <f t="shared" si="4911"/>
        <v>The Fahey Banking Company - Marion, OH</v>
      </c>
      <c r="DC107" s="5" t="str">
        <f t="shared" si="4912"/>
        <v>Legacy Bank - Hinton, OK</v>
      </c>
      <c r="DD107" s="5" t="str">
        <f t="shared" si="4913"/>
        <v/>
      </c>
      <c r="DE107" s="5" t="str">
        <f t="shared" si="4914"/>
        <v>The Bank of Landisburg - Landisburg, PA</v>
      </c>
      <c r="DF107" s="5" t="str">
        <f t="shared" si="4915"/>
        <v/>
      </c>
      <c r="DG107" s="5" t="str">
        <f t="shared" si="4916"/>
        <v/>
      </c>
      <c r="DH107" s="5" t="str">
        <f t="shared" si="4917"/>
        <v/>
      </c>
      <c r="DI107" s="5" t="str">
        <f t="shared" si="4918"/>
        <v>The Bank of Fayette County - Piperton, TN</v>
      </c>
      <c r="DJ107" s="5" t="str">
        <f t="shared" si="4919"/>
        <v>Fidelity Bank of Texas - Waco, TX</v>
      </c>
      <c r="DK107" s="5" t="str">
        <f t="shared" si="4920"/>
        <v/>
      </c>
      <c r="DL107" s="5" t="str">
        <f t="shared" si="4921"/>
        <v/>
      </c>
      <c r="DM107" s="5" t="str">
        <f t="shared" si="4922"/>
        <v/>
      </c>
      <c r="DN107" s="5" t="str">
        <f t="shared" si="4923"/>
        <v/>
      </c>
      <c r="DO107" s="5" t="str">
        <f t="shared" si="4924"/>
        <v/>
      </c>
      <c r="DP107" s="5" t="str">
        <f t="shared" si="4925"/>
        <v>Oakwood Bank - Pigeon Falls, WI</v>
      </c>
      <c r="DQ107" s="5" t="str">
        <f t="shared" si="4926"/>
        <v/>
      </c>
    </row>
    <row r="108" spans="1:121" x14ac:dyDescent="0.25">
      <c r="A108">
        <v>107</v>
      </c>
      <c r="B108" s="5">
        <v>1009615</v>
      </c>
      <c r="C108" t="str">
        <f t="shared" si="4807"/>
        <v>Bank of Delight - Delight, AR</v>
      </c>
      <c r="D108" s="21" t="s">
        <v>2117</v>
      </c>
      <c r="E108" s="19" t="s">
        <v>2884</v>
      </c>
      <c r="F108" s="19" t="s">
        <v>2878</v>
      </c>
      <c r="G108" s="19"/>
      <c r="K108" s="27">
        <v>99</v>
      </c>
      <c r="L108" s="28" t="str">
        <f>IF(HLOOKUP('Peer Comparison Tool'!$E$6,StateDropdownData,K108+1,FALSE)=0,"",HLOOKUP('Peer Comparison Tool'!$E$6,StateDropdownData,K108+1,FALSE))</f>
        <v>The Farmers National Bank of Danville - Danville, KY</v>
      </c>
      <c r="M108" s="29">
        <f>IF(HLOOKUP('Peer Comparison Tool'!$E$6,[0]!DropdownData,K108+1,FALSE)=0,"",HLOOKUP('Peer Comparison Tool'!$E$6,[0]!DropdownData,K108+1,FALSE))</f>
        <v>1013671</v>
      </c>
      <c r="N108" s="27">
        <v>99</v>
      </c>
      <c r="O108" s="28" t="str">
        <f>IF(HLOOKUP('Peer Comparison Tool'!$G$6,StateDropdownData,N108+1,FALSE)=0,"",HLOOKUP('Peer Comparison Tool'!$G$6,StateDropdownData,N108+1,FALSE))</f>
        <v>The Bank of Jackson - Jackson, TN</v>
      </c>
      <c r="P108" s="29">
        <f>IF(HLOOKUP('Peer Comparison Tool'!$G$6,DropdownData,N108+1,FALSE)=0,"",HLOOKUP('Peer Comparison Tool'!$G$6,DropdownData,N108+1,FALSE))</f>
        <v>1032547</v>
      </c>
      <c r="Q108" s="27">
        <v>99</v>
      </c>
      <c r="R108" s="28" t="str">
        <f>IF(HLOOKUP('Peer Comparison Tool'!$I$6,StateDropdownData,Q108+1,FALSE)=0,"",HLOOKUP('Peer Comparison Tool'!$I$6,StateDropdownData,Q108+1,FALSE))</f>
        <v/>
      </c>
      <c r="S108" s="29" t="str">
        <f>IF(HLOOKUP('Peer Comparison Tool'!$I$6,DropdownData,Q108+1,FALSE)=0,"",HLOOKUP('Peer Comparison Tool'!$I$6,DropdownData,Q108+1,FALSE))</f>
        <v/>
      </c>
      <c r="T108" s="5" t="str">
        <f t="shared" si="4872"/>
        <v/>
      </c>
      <c r="U108" s="5" t="str">
        <f t="shared" si="4872"/>
        <v/>
      </c>
      <c r="V108" s="5" t="str">
        <f t="shared" si="4872"/>
        <v/>
      </c>
      <c r="W108" s="5" t="str">
        <f t="shared" si="4872"/>
        <v/>
      </c>
      <c r="X108" s="5">
        <f t="shared" si="4872"/>
        <v>4136171</v>
      </c>
      <c r="Y108" s="5" t="str">
        <f t="shared" si="4872"/>
        <v/>
      </c>
      <c r="Z108" s="5" t="str">
        <f t="shared" si="4872"/>
        <v/>
      </c>
      <c r="AA108" s="5" t="str">
        <f t="shared" si="4872"/>
        <v/>
      </c>
      <c r="AB108" s="5">
        <f t="shared" si="4872"/>
        <v>1008104</v>
      </c>
      <c r="AC108" s="5">
        <f t="shared" si="4872"/>
        <v>1011943</v>
      </c>
      <c r="AD108" s="5" t="str">
        <f t="shared" si="4873"/>
        <v/>
      </c>
      <c r="AE108" s="5" t="str">
        <f t="shared" si="4873"/>
        <v/>
      </c>
      <c r="AF108" s="5">
        <f t="shared" si="4873"/>
        <v>1009887</v>
      </c>
      <c r="AG108" s="5" t="str">
        <f t="shared" si="4873"/>
        <v/>
      </c>
      <c r="AH108" s="5">
        <f t="shared" si="4873"/>
        <v>1012352</v>
      </c>
      <c r="AI108" s="5">
        <f t="shared" si="4873"/>
        <v>1008581</v>
      </c>
      <c r="AJ108" s="5">
        <f t="shared" si="4873"/>
        <v>1013671</v>
      </c>
      <c r="AK108" s="5">
        <f t="shared" si="4873"/>
        <v>1005776</v>
      </c>
      <c r="AL108" s="5" t="str">
        <f t="shared" si="4873"/>
        <v/>
      </c>
      <c r="AM108" s="5" t="str">
        <f t="shared" si="4873"/>
        <v/>
      </c>
      <c r="AN108" s="5">
        <f t="shared" si="4874"/>
        <v>1015079</v>
      </c>
      <c r="AO108" s="5" t="str">
        <f t="shared" si="4874"/>
        <v/>
      </c>
      <c r="AP108" s="5">
        <f t="shared" si="4874"/>
        <v>1015103</v>
      </c>
      <c r="AQ108" s="5" t="str">
        <f t="shared" si="4874"/>
        <v/>
      </c>
      <c r="AR108" s="5">
        <f t="shared" si="4874"/>
        <v>4207886</v>
      </c>
      <c r="AS108" s="5" t="str">
        <f t="shared" si="4874"/>
        <v/>
      </c>
      <c r="AT108" s="5">
        <f t="shared" si="4874"/>
        <v>1001416</v>
      </c>
      <c r="AU108" s="5" t="str">
        <f t="shared" si="4874"/>
        <v/>
      </c>
      <c r="AV108" s="5" t="str">
        <f t="shared" si="4874"/>
        <v/>
      </c>
      <c r="AW108" s="5" t="str">
        <f t="shared" si="4874"/>
        <v/>
      </c>
      <c r="AX108" s="5" t="str">
        <f t="shared" si="4875"/>
        <v/>
      </c>
      <c r="AY108" s="5">
        <f t="shared" si="4875"/>
        <v>115685379</v>
      </c>
      <c r="AZ108" s="5" t="str">
        <f t="shared" si="4875"/>
        <v/>
      </c>
      <c r="BA108" s="5" t="str">
        <f t="shared" si="4875"/>
        <v/>
      </c>
      <c r="BB108" s="5">
        <f t="shared" si="4875"/>
        <v>1006724</v>
      </c>
      <c r="BC108" s="5">
        <f t="shared" si="4875"/>
        <v>1005012</v>
      </c>
      <c r="BD108" s="5" t="str">
        <f t="shared" si="4875"/>
        <v/>
      </c>
      <c r="BE108" s="5">
        <f t="shared" si="4875"/>
        <v>1004862</v>
      </c>
      <c r="BF108" s="5" t="str">
        <f t="shared" si="4875"/>
        <v/>
      </c>
      <c r="BG108" s="5" t="str">
        <f t="shared" si="4875"/>
        <v/>
      </c>
      <c r="BH108" s="5" t="str">
        <f t="shared" si="4876"/>
        <v/>
      </c>
      <c r="BI108" s="5">
        <f t="shared" si="4876"/>
        <v>1032547</v>
      </c>
      <c r="BJ108" s="5">
        <f t="shared" si="4876"/>
        <v>1007041</v>
      </c>
      <c r="BK108" s="5" t="str">
        <f t="shared" si="4876"/>
        <v/>
      </c>
      <c r="BL108" s="5" t="str">
        <f t="shared" si="4876"/>
        <v/>
      </c>
      <c r="BM108" s="5" t="str">
        <f t="shared" si="4876"/>
        <v/>
      </c>
      <c r="BN108" s="5" t="str">
        <f t="shared" si="4876"/>
        <v/>
      </c>
      <c r="BO108" s="5" t="str">
        <f t="shared" si="4876"/>
        <v/>
      </c>
      <c r="BP108" s="5">
        <f t="shared" si="4876"/>
        <v>1007128</v>
      </c>
      <c r="BQ108" s="5" t="str">
        <f t="shared" si="4876"/>
        <v/>
      </c>
      <c r="BR108" s="5"/>
      <c r="BT108" s="5" t="str">
        <f t="shared" si="4877"/>
        <v/>
      </c>
      <c r="BU108" s="5" t="str">
        <f t="shared" si="4878"/>
        <v/>
      </c>
      <c r="BV108" s="5" t="str">
        <f t="shared" si="4879"/>
        <v/>
      </c>
      <c r="BW108" s="5" t="str">
        <f t="shared" si="4880"/>
        <v/>
      </c>
      <c r="BX108" s="5" t="str">
        <f t="shared" si="4881"/>
        <v>Mega Bank - San Gabriel, CA</v>
      </c>
      <c r="BY108" s="5" t="str">
        <f t="shared" si="4882"/>
        <v/>
      </c>
      <c r="BZ108" s="5" t="str">
        <f t="shared" si="4883"/>
        <v/>
      </c>
      <c r="CA108" s="5" t="str">
        <f t="shared" si="4884"/>
        <v/>
      </c>
      <c r="CB108" s="5" t="str">
        <f t="shared" si="4885"/>
        <v>United Southern Bank - Umatilla, FL</v>
      </c>
      <c r="CC108" s="5" t="str">
        <f t="shared" si="4886"/>
        <v>Rochelle State Bank - Rochelle, GA</v>
      </c>
      <c r="CD108" s="5" t="str">
        <f t="shared" si="4887"/>
        <v/>
      </c>
      <c r="CE108" s="5" t="str">
        <f t="shared" si="4888"/>
        <v/>
      </c>
      <c r="CF108" s="5" t="str">
        <f t="shared" si="4889"/>
        <v>Farmers State Bank - Pittsfield, IL</v>
      </c>
      <c r="CG108" s="5" t="str">
        <f t="shared" si="4890"/>
        <v/>
      </c>
      <c r="CH108" s="5" t="str">
        <f t="shared" si="4891"/>
        <v>First Security State Bank - Evansdale, IA</v>
      </c>
      <c r="CI108" s="5" t="str">
        <f t="shared" si="4892"/>
        <v>Kendall Bank - Overland Park, KS</v>
      </c>
      <c r="CJ108" s="5" t="str">
        <f t="shared" si="4893"/>
        <v>The Farmers National Bank of Danville - Danville, KY</v>
      </c>
      <c r="CK108" s="5" t="str">
        <f t="shared" si="4894"/>
        <v>Tensas State Bank - Newellton, LA</v>
      </c>
      <c r="CL108" s="5" t="str">
        <f t="shared" si="4895"/>
        <v/>
      </c>
      <c r="CM108" s="5" t="str">
        <f t="shared" si="4896"/>
        <v/>
      </c>
      <c r="CN108" s="5" t="str">
        <f t="shared" si="4897"/>
        <v>Winchester Savings Bank - Winchester, MA</v>
      </c>
      <c r="CO108" s="5" t="str">
        <f t="shared" si="4898"/>
        <v/>
      </c>
      <c r="CP108" s="5" t="str">
        <f t="shared" si="4899"/>
        <v>Heritage Bank, National Association - Spicer, MN</v>
      </c>
      <c r="CQ108" s="5" t="str">
        <f t="shared" si="4900"/>
        <v/>
      </c>
      <c r="CR108" s="5" t="str">
        <f t="shared" si="4901"/>
        <v>Guaranty Bank - Springfield, MO</v>
      </c>
      <c r="CS108" s="5" t="str">
        <f t="shared" si="4902"/>
        <v/>
      </c>
      <c r="CT108" s="5" t="str">
        <f t="shared" si="4903"/>
        <v>Lincoln Federal Savings Bank of Nebraska - Lincoln, NE</v>
      </c>
      <c r="CU108" s="5" t="str">
        <f t="shared" si="4904"/>
        <v/>
      </c>
      <c r="CV108" s="5" t="str">
        <f t="shared" si="4905"/>
        <v/>
      </c>
      <c r="CW108" s="5" t="str">
        <f t="shared" si="4906"/>
        <v/>
      </c>
      <c r="CX108" s="5" t="str">
        <f t="shared" si="4907"/>
        <v/>
      </c>
      <c r="CY108" s="5" t="str">
        <f t="shared" si="4908"/>
        <v>Greater Gotham Bank - White Plains, NY</v>
      </c>
      <c r="CZ108" s="5" t="str">
        <f t="shared" si="4909"/>
        <v/>
      </c>
      <c r="DA108" s="5" t="str">
        <f t="shared" si="4910"/>
        <v/>
      </c>
      <c r="DB108" s="5" t="str">
        <f t="shared" si="4911"/>
        <v>The Farmers &amp; Merchants State Bank - Archbold, OH</v>
      </c>
      <c r="DC108" s="5" t="str">
        <f t="shared" si="4912"/>
        <v>Liberty National Bank - Lawton, OK</v>
      </c>
      <c r="DD108" s="5" t="str">
        <f t="shared" si="4913"/>
        <v/>
      </c>
      <c r="DE108" s="5" t="str">
        <f t="shared" si="4914"/>
        <v>The Dime Bank - Honesdale, PA</v>
      </c>
      <c r="DF108" s="5" t="str">
        <f t="shared" si="4915"/>
        <v/>
      </c>
      <c r="DG108" s="5" t="str">
        <f t="shared" si="4916"/>
        <v/>
      </c>
      <c r="DH108" s="5" t="str">
        <f t="shared" si="4917"/>
        <v/>
      </c>
      <c r="DI108" s="5" t="str">
        <f t="shared" si="4918"/>
        <v>The Bank of Jackson - Jackson, TN</v>
      </c>
      <c r="DJ108" s="5" t="str">
        <f t="shared" si="4919"/>
        <v>First Bank - Burkburnett, TX</v>
      </c>
      <c r="DK108" s="5" t="str">
        <f t="shared" si="4920"/>
        <v/>
      </c>
      <c r="DL108" s="5" t="str">
        <f t="shared" si="4921"/>
        <v/>
      </c>
      <c r="DM108" s="5" t="str">
        <f t="shared" si="4922"/>
        <v/>
      </c>
      <c r="DN108" s="5" t="str">
        <f t="shared" si="4923"/>
        <v/>
      </c>
      <c r="DO108" s="5" t="str">
        <f t="shared" si="4924"/>
        <v/>
      </c>
      <c r="DP108" s="5" t="str">
        <f t="shared" si="4925"/>
        <v>One Community Bank - Oregon, WI</v>
      </c>
      <c r="DQ108" s="5" t="str">
        <f t="shared" si="4926"/>
        <v/>
      </c>
    </row>
    <row r="109" spans="1:121" x14ac:dyDescent="0.25">
      <c r="A109">
        <v>108</v>
      </c>
      <c r="B109" s="5">
        <v>1007091</v>
      </c>
      <c r="C109" t="str">
        <f t="shared" si="4807"/>
        <v>Bank of England - England, AR</v>
      </c>
      <c r="D109" s="21" t="s">
        <v>1302</v>
      </c>
      <c r="E109" s="19" t="s">
        <v>2885</v>
      </c>
      <c r="F109" s="19" t="s">
        <v>2878</v>
      </c>
      <c r="G109" s="19"/>
      <c r="K109" s="27">
        <v>100</v>
      </c>
      <c r="L109" s="28" t="str">
        <f>IF(HLOOKUP('Peer Comparison Tool'!$E$6,StateDropdownData,K109+1,FALSE)=0,"",HLOOKUP('Peer Comparison Tool'!$E$6,StateDropdownData,K109+1,FALSE))</f>
        <v>The Farmers National Bank of Lebanon - Lebanon, KY</v>
      </c>
      <c r="M109" s="29">
        <f>IF(HLOOKUP('Peer Comparison Tool'!$E$6,[0]!DropdownData,K109+1,FALSE)=0,"",HLOOKUP('Peer Comparison Tool'!$E$6,[0]!DropdownData,K109+1,FALSE))</f>
        <v>1011036</v>
      </c>
      <c r="N109" s="27">
        <v>100</v>
      </c>
      <c r="O109" s="28" t="str">
        <f>IF(HLOOKUP('Peer Comparison Tool'!$G$6,StateDropdownData,N109+1,FALSE)=0,"",HLOOKUP('Peer Comparison Tool'!$G$6,StateDropdownData,N109+1,FALSE))</f>
        <v>The Bank of Milan - Milan, TN</v>
      </c>
      <c r="P109" s="29">
        <f>IF(HLOOKUP('Peer Comparison Tool'!$G$6,DropdownData,N109+1,FALSE)=0,"",HLOOKUP('Peer Comparison Tool'!$G$6,DropdownData,N109+1,FALSE))</f>
        <v>1024078</v>
      </c>
      <c r="Q109" s="27">
        <v>100</v>
      </c>
      <c r="R109" s="28" t="str">
        <f>IF(HLOOKUP('Peer Comparison Tool'!$I$6,StateDropdownData,Q109+1,FALSE)=0,"",HLOOKUP('Peer Comparison Tool'!$I$6,StateDropdownData,Q109+1,FALSE))</f>
        <v/>
      </c>
      <c r="S109" s="29" t="str">
        <f>IF(HLOOKUP('Peer Comparison Tool'!$I$6,DropdownData,Q109+1,FALSE)=0,"",HLOOKUP('Peer Comparison Tool'!$I$6,DropdownData,Q109+1,FALSE))</f>
        <v/>
      </c>
      <c r="T109" s="5" t="str">
        <f t="shared" si="4872"/>
        <v/>
      </c>
      <c r="U109" s="5" t="str">
        <f t="shared" si="4872"/>
        <v/>
      </c>
      <c r="V109" s="5" t="str">
        <f t="shared" si="4872"/>
        <v/>
      </c>
      <c r="W109" s="5" t="str">
        <f t="shared" si="4872"/>
        <v/>
      </c>
      <c r="X109" s="5">
        <f t="shared" si="4872"/>
        <v>4170693</v>
      </c>
      <c r="Y109" s="5" t="str">
        <f t="shared" si="4872"/>
        <v/>
      </c>
      <c r="Z109" s="5" t="str">
        <f t="shared" si="4872"/>
        <v/>
      </c>
      <c r="AA109" s="5" t="str">
        <f t="shared" si="4872"/>
        <v/>
      </c>
      <c r="AB109" s="5">
        <f t="shared" si="4872"/>
        <v>27386111</v>
      </c>
      <c r="AC109" s="5">
        <f t="shared" si="4872"/>
        <v>4101318</v>
      </c>
      <c r="AD109" s="5" t="str">
        <f t="shared" si="4873"/>
        <v/>
      </c>
      <c r="AE109" s="5" t="str">
        <f t="shared" si="4873"/>
        <v/>
      </c>
      <c r="AF109" s="5">
        <f t="shared" si="4873"/>
        <v>1015330</v>
      </c>
      <c r="AG109" s="5" t="str">
        <f t="shared" si="4873"/>
        <v/>
      </c>
      <c r="AH109" s="5">
        <f t="shared" si="4873"/>
        <v>1006438</v>
      </c>
      <c r="AI109" s="5">
        <f t="shared" si="4873"/>
        <v>1006060</v>
      </c>
      <c r="AJ109" s="5">
        <f t="shared" si="4873"/>
        <v>1011036</v>
      </c>
      <c r="AK109" s="5">
        <f t="shared" si="4873"/>
        <v>1030031</v>
      </c>
      <c r="AL109" s="5" t="str">
        <f t="shared" si="4873"/>
        <v/>
      </c>
      <c r="AM109" s="5" t="str">
        <f t="shared" si="4873"/>
        <v/>
      </c>
      <c r="AN109" s="5">
        <f t="shared" si="4874"/>
        <v>1000392</v>
      </c>
      <c r="AO109" s="5" t="str">
        <f t="shared" si="4874"/>
        <v/>
      </c>
      <c r="AP109" s="5">
        <f t="shared" si="4874"/>
        <v>1013405</v>
      </c>
      <c r="AQ109" s="5" t="str">
        <f t="shared" si="4874"/>
        <v/>
      </c>
      <c r="AR109" s="5">
        <f t="shared" si="4874"/>
        <v>1010269</v>
      </c>
      <c r="AS109" s="5" t="str">
        <f t="shared" si="4874"/>
        <v/>
      </c>
      <c r="AT109" s="5">
        <f t="shared" si="4874"/>
        <v>1002776</v>
      </c>
      <c r="AU109" s="5" t="str">
        <f t="shared" si="4874"/>
        <v/>
      </c>
      <c r="AV109" s="5" t="str">
        <f t="shared" si="4874"/>
        <v/>
      </c>
      <c r="AW109" s="5" t="str">
        <f t="shared" si="4874"/>
        <v/>
      </c>
      <c r="AX109" s="5" t="str">
        <f t="shared" si="4875"/>
        <v/>
      </c>
      <c r="AY109" s="5">
        <f t="shared" si="4875"/>
        <v>4092375</v>
      </c>
      <c r="AZ109" s="5" t="str">
        <f t="shared" si="4875"/>
        <v/>
      </c>
      <c r="BA109" s="5" t="str">
        <f t="shared" si="4875"/>
        <v/>
      </c>
      <c r="BB109" s="5">
        <f t="shared" si="4875"/>
        <v>1013359</v>
      </c>
      <c r="BC109" s="5">
        <f t="shared" si="4875"/>
        <v>1014043</v>
      </c>
      <c r="BD109" s="5" t="str">
        <f t="shared" si="4875"/>
        <v/>
      </c>
      <c r="BE109" s="5">
        <f t="shared" si="4875"/>
        <v>100720</v>
      </c>
      <c r="BF109" s="5" t="str">
        <f t="shared" si="4875"/>
        <v/>
      </c>
      <c r="BG109" s="5" t="str">
        <f t="shared" si="4875"/>
        <v/>
      </c>
      <c r="BH109" s="5" t="str">
        <f t="shared" si="4876"/>
        <v/>
      </c>
      <c r="BI109" s="5">
        <f t="shared" si="4876"/>
        <v>1024078</v>
      </c>
      <c r="BJ109" s="5">
        <f t="shared" si="4876"/>
        <v>1008671</v>
      </c>
      <c r="BK109" s="5" t="str">
        <f t="shared" si="4876"/>
        <v/>
      </c>
      <c r="BL109" s="5" t="str">
        <f t="shared" si="4876"/>
        <v/>
      </c>
      <c r="BM109" s="5" t="str">
        <f t="shared" si="4876"/>
        <v/>
      </c>
      <c r="BN109" s="5" t="str">
        <f t="shared" si="4876"/>
        <v/>
      </c>
      <c r="BO109" s="5" t="str">
        <f t="shared" si="4876"/>
        <v/>
      </c>
      <c r="BP109" s="5">
        <f t="shared" si="4876"/>
        <v>1007152</v>
      </c>
      <c r="BQ109" s="5" t="str">
        <f t="shared" si="4876"/>
        <v/>
      </c>
      <c r="BR109" s="5"/>
      <c r="BT109" s="5" t="str">
        <f t="shared" si="4877"/>
        <v/>
      </c>
      <c r="BU109" s="5" t="str">
        <f t="shared" si="4878"/>
        <v/>
      </c>
      <c r="BV109" s="5" t="str">
        <f t="shared" si="4879"/>
        <v/>
      </c>
      <c r="BW109" s="5" t="str">
        <f t="shared" si="4880"/>
        <v/>
      </c>
      <c r="BX109" s="5" t="str">
        <f t="shared" si="4881"/>
        <v>Mega International Commercial Bank - Los Angeles Branch - Los Angeles, CA</v>
      </c>
      <c r="BY109" s="5" t="str">
        <f t="shared" si="4882"/>
        <v/>
      </c>
      <c r="BZ109" s="5" t="str">
        <f t="shared" si="4883"/>
        <v/>
      </c>
      <c r="CA109" s="5" t="str">
        <f t="shared" si="4884"/>
        <v/>
      </c>
      <c r="CB109" s="5" t="str">
        <f t="shared" si="4885"/>
        <v>Waterfall Bank - Clearwater, FL</v>
      </c>
      <c r="CC109" s="5" t="str">
        <f t="shared" si="4886"/>
        <v>Signature Bank of Georgia - Sandy Springs, GA</v>
      </c>
      <c r="CD109" s="5" t="str">
        <f t="shared" si="4887"/>
        <v/>
      </c>
      <c r="CE109" s="5" t="str">
        <f t="shared" si="4888"/>
        <v/>
      </c>
      <c r="CF109" s="5" t="str">
        <f t="shared" si="4889"/>
        <v>Farmers State Bank - Elmwood, IL</v>
      </c>
      <c r="CG109" s="5" t="str">
        <f t="shared" si="4890"/>
        <v/>
      </c>
      <c r="CH109" s="5" t="str">
        <f t="shared" si="4891"/>
        <v>First State Bank - Stuart, IA</v>
      </c>
      <c r="CI109" s="5" t="str">
        <f t="shared" si="4892"/>
        <v>KS StateBank - Manhattan, KS</v>
      </c>
      <c r="CJ109" s="5" t="str">
        <f t="shared" si="4893"/>
        <v>The Farmers National Bank of Lebanon - Lebanon, KY</v>
      </c>
      <c r="CK109" s="5" t="str">
        <f t="shared" si="4894"/>
        <v>The Bank - Jennings, LA</v>
      </c>
      <c r="CL109" s="5" t="str">
        <f t="shared" si="4895"/>
        <v/>
      </c>
      <c r="CM109" s="5" t="str">
        <f t="shared" si="4896"/>
        <v/>
      </c>
      <c r="CN109" s="5" t="str">
        <f t="shared" si="4897"/>
        <v>Winter Hill Bank, FSB - Somerville, MA</v>
      </c>
      <c r="CO109" s="5" t="str">
        <f t="shared" si="4898"/>
        <v/>
      </c>
      <c r="CP109" s="5" t="str">
        <f t="shared" si="4899"/>
        <v>Highland Bank - Saint Paul, MN</v>
      </c>
      <c r="CQ109" s="5" t="str">
        <f t="shared" si="4900"/>
        <v/>
      </c>
      <c r="CR109" s="5" t="str">
        <f t="shared" si="4901"/>
        <v>Hawthorn Bank - Jefferson City, MO</v>
      </c>
      <c r="CS109" s="5" t="str">
        <f t="shared" si="4902"/>
        <v/>
      </c>
      <c r="CT109" s="5" t="str">
        <f t="shared" si="4903"/>
        <v>Madison County Bank - Madison, NE</v>
      </c>
      <c r="CU109" s="5" t="str">
        <f t="shared" si="4904"/>
        <v/>
      </c>
      <c r="CV109" s="5" t="str">
        <f t="shared" si="4905"/>
        <v/>
      </c>
      <c r="CW109" s="5" t="str">
        <f t="shared" si="4906"/>
        <v/>
      </c>
      <c r="CX109" s="5" t="str">
        <f t="shared" si="4907"/>
        <v/>
      </c>
      <c r="CY109" s="5" t="str">
        <f t="shared" si="4908"/>
        <v>Greene County Commercial Bank - Catskill, NY</v>
      </c>
      <c r="CZ109" s="5" t="str">
        <f t="shared" si="4909"/>
        <v/>
      </c>
      <c r="DA109" s="5" t="str">
        <f t="shared" si="4910"/>
        <v/>
      </c>
      <c r="DB109" s="5" t="str">
        <f t="shared" si="4911"/>
        <v>The Farmers and Merchants Bank - Caldwell, OH</v>
      </c>
      <c r="DC109" s="5" t="str">
        <f t="shared" si="4912"/>
        <v>Local Bank - Hulbert, OK</v>
      </c>
      <c r="DD109" s="5" t="str">
        <f t="shared" si="4913"/>
        <v/>
      </c>
      <c r="DE109" s="5" t="str">
        <f t="shared" si="4914"/>
        <v>The Fidelity Deposit and Discount Bank - Dunmore, PA</v>
      </c>
      <c r="DF109" s="5" t="str">
        <f t="shared" si="4915"/>
        <v/>
      </c>
      <c r="DG109" s="5" t="str">
        <f t="shared" si="4916"/>
        <v/>
      </c>
      <c r="DH109" s="5" t="str">
        <f t="shared" si="4917"/>
        <v/>
      </c>
      <c r="DI109" s="5" t="str">
        <f t="shared" si="4918"/>
        <v>The Bank of Milan - Milan, TN</v>
      </c>
      <c r="DJ109" s="5" t="str">
        <f t="shared" si="4919"/>
        <v>First Bank and Trust of Memphis - Memphis, TX</v>
      </c>
      <c r="DK109" s="5" t="str">
        <f t="shared" si="4920"/>
        <v/>
      </c>
      <c r="DL109" s="5" t="str">
        <f t="shared" si="4921"/>
        <v/>
      </c>
      <c r="DM109" s="5" t="str">
        <f t="shared" si="4922"/>
        <v/>
      </c>
      <c r="DN109" s="5" t="str">
        <f t="shared" si="4923"/>
        <v/>
      </c>
      <c r="DO109" s="5" t="str">
        <f t="shared" si="4924"/>
        <v/>
      </c>
      <c r="DP109" s="5" t="str">
        <f t="shared" si="4925"/>
        <v>Oostburg State Bank - Oostburg, WI</v>
      </c>
      <c r="DQ109" s="5" t="str">
        <f t="shared" si="4926"/>
        <v/>
      </c>
    </row>
    <row r="110" spans="1:121" x14ac:dyDescent="0.25">
      <c r="A110">
        <v>109</v>
      </c>
      <c r="B110" s="5">
        <v>1009868</v>
      </c>
      <c r="C110" t="str">
        <f t="shared" si="4807"/>
        <v>Bank of Lake Village - Lake Village, AR</v>
      </c>
      <c r="D110" s="21" t="s">
        <v>751</v>
      </c>
      <c r="E110" s="19" t="s">
        <v>2886</v>
      </c>
      <c r="F110" s="19" t="s">
        <v>2878</v>
      </c>
      <c r="G110" s="19"/>
      <c r="K110" s="27">
        <v>101</v>
      </c>
      <c r="L110" s="28" t="str">
        <f>IF(HLOOKUP('Peer Comparison Tool'!$E$6,StateDropdownData,K110+1,FALSE)=0,"",HLOOKUP('Peer Comparison Tool'!$E$6,StateDropdownData,K110+1,FALSE))</f>
        <v>The First National Bank of Brooksville - Brooksville, KY</v>
      </c>
      <c r="M110" s="29">
        <f>IF(HLOOKUP('Peer Comparison Tool'!$E$6,[0]!DropdownData,K110+1,FALSE)=0,"",HLOOKUP('Peer Comparison Tool'!$E$6,[0]!DropdownData,K110+1,FALSE))</f>
        <v>1013826</v>
      </c>
      <c r="N110" s="27">
        <v>101</v>
      </c>
      <c r="O110" s="28" t="str">
        <f>IF(HLOOKUP('Peer Comparison Tool'!$G$6,StateDropdownData,N110+1,FALSE)=0,"",HLOOKUP('Peer Comparison Tool'!$G$6,StateDropdownData,N110+1,FALSE))</f>
        <v>The Farmers Bank - Portland, TN</v>
      </c>
      <c r="P110" s="29">
        <f>IF(HLOOKUP('Peer Comparison Tool'!$G$6,DropdownData,N110+1,FALSE)=0,"",HLOOKUP('Peer Comparison Tool'!$G$6,DropdownData,N110+1,FALSE))</f>
        <v>1015109</v>
      </c>
      <c r="Q110" s="27">
        <v>101</v>
      </c>
      <c r="R110" s="28" t="str">
        <f>IF(HLOOKUP('Peer Comparison Tool'!$I$6,StateDropdownData,Q110+1,FALSE)=0,"",HLOOKUP('Peer Comparison Tool'!$I$6,StateDropdownData,Q110+1,FALSE))</f>
        <v/>
      </c>
      <c r="S110" s="29" t="str">
        <f>IF(HLOOKUP('Peer Comparison Tool'!$I$6,DropdownData,Q110+1,FALSE)=0,"",HLOOKUP('Peer Comparison Tool'!$I$6,DropdownData,Q110+1,FALSE))</f>
        <v/>
      </c>
      <c r="T110" s="5" t="str">
        <f t="shared" ref="T110:AC119" si="4927">IFERROR(IF(VLOOKUP(INDEX($L$2:$HEG$5,4,T$471+$Q110-1),$B$2:$F$5568,5,FALSE)=T$473,INDEX($L$2:$HEG$5,4,T$471+$Q110-1),""),"")</f>
        <v/>
      </c>
      <c r="U110" s="5" t="str">
        <f t="shared" si="4927"/>
        <v/>
      </c>
      <c r="V110" s="5" t="str">
        <f t="shared" si="4927"/>
        <v/>
      </c>
      <c r="W110" s="5" t="str">
        <f t="shared" si="4927"/>
        <v/>
      </c>
      <c r="X110" s="5">
        <f t="shared" si="4927"/>
        <v>4537328</v>
      </c>
      <c r="Y110" s="5" t="str">
        <f t="shared" si="4927"/>
        <v/>
      </c>
      <c r="Z110" s="5" t="str">
        <f t="shared" si="4927"/>
        <v/>
      </c>
      <c r="AA110" s="5" t="str">
        <f t="shared" si="4927"/>
        <v/>
      </c>
      <c r="AB110" s="5">
        <f t="shared" si="4927"/>
        <v>4877951</v>
      </c>
      <c r="AC110" s="5">
        <f t="shared" si="4927"/>
        <v>1012673</v>
      </c>
      <c r="AD110" s="5" t="str">
        <f t="shared" ref="AD110:AM119" si="4928">IFERROR(IF(VLOOKUP(INDEX($L$2:$HEG$5,4,AD$471+$Q110-1),$B$2:$F$5568,5,FALSE)=AD$473,INDEX($L$2:$HEG$5,4,AD$471+$Q110-1),""),"")</f>
        <v/>
      </c>
      <c r="AE110" s="5" t="str">
        <f t="shared" si="4928"/>
        <v/>
      </c>
      <c r="AF110" s="5">
        <f t="shared" si="4928"/>
        <v>1010302</v>
      </c>
      <c r="AG110" s="5" t="str">
        <f t="shared" si="4928"/>
        <v/>
      </c>
      <c r="AH110" s="5">
        <f t="shared" si="4928"/>
        <v>1010873</v>
      </c>
      <c r="AI110" s="5">
        <f t="shared" si="4928"/>
        <v>1009977</v>
      </c>
      <c r="AJ110" s="5">
        <f t="shared" si="4928"/>
        <v>1013826</v>
      </c>
      <c r="AK110" s="5">
        <f t="shared" si="4928"/>
        <v>1005412</v>
      </c>
      <c r="AL110" s="5" t="str">
        <f t="shared" si="4928"/>
        <v/>
      </c>
      <c r="AM110" s="5" t="str">
        <f t="shared" si="4928"/>
        <v/>
      </c>
      <c r="AN110" s="5">
        <f t="shared" ref="AN110:AW119" si="4929">IFERROR(IF(VLOOKUP(INDEX($L$2:$HEG$5,4,AN$471+$Q110-1),$B$2:$F$5568,5,FALSE)=AN$473,INDEX($L$2:$HEG$5,4,AN$471+$Q110-1),""),"")</f>
        <v>1015653</v>
      </c>
      <c r="AO110" s="5" t="str">
        <f t="shared" si="4929"/>
        <v/>
      </c>
      <c r="AP110" s="5">
        <f t="shared" si="4929"/>
        <v>1016083</v>
      </c>
      <c r="AQ110" s="5" t="str">
        <f t="shared" si="4929"/>
        <v/>
      </c>
      <c r="AR110" s="5">
        <f t="shared" si="4929"/>
        <v>4086953</v>
      </c>
      <c r="AS110" s="5" t="str">
        <f t="shared" si="4929"/>
        <v/>
      </c>
      <c r="AT110" s="5">
        <f t="shared" si="4929"/>
        <v>1012190</v>
      </c>
      <c r="AU110" s="5" t="str">
        <f t="shared" si="4929"/>
        <v/>
      </c>
      <c r="AV110" s="5" t="str">
        <f t="shared" si="4929"/>
        <v/>
      </c>
      <c r="AW110" s="5" t="str">
        <f t="shared" si="4929"/>
        <v/>
      </c>
      <c r="AX110" s="5" t="str">
        <f t="shared" ref="AX110:BG119" si="4930">IFERROR(IF(VLOOKUP(INDEX($L$2:$HEG$5,4,AX$471+$Q110-1),$B$2:$F$5568,5,FALSE)=AX$473,INDEX($L$2:$HEG$5,4,AX$471+$Q110-1),""),"")</f>
        <v/>
      </c>
      <c r="AY110" s="5">
        <f t="shared" si="4930"/>
        <v>105930019</v>
      </c>
      <c r="AZ110" s="5" t="str">
        <f t="shared" si="4930"/>
        <v/>
      </c>
      <c r="BA110" s="5" t="str">
        <f t="shared" si="4930"/>
        <v/>
      </c>
      <c r="BB110" s="5">
        <f t="shared" si="4930"/>
        <v>1004888</v>
      </c>
      <c r="BC110" s="5">
        <f t="shared" si="4930"/>
        <v>1005828</v>
      </c>
      <c r="BD110" s="5" t="str">
        <f t="shared" si="4930"/>
        <v/>
      </c>
      <c r="BE110" s="5">
        <f t="shared" si="4930"/>
        <v>4072625</v>
      </c>
      <c r="BF110" s="5" t="str">
        <f t="shared" si="4930"/>
        <v/>
      </c>
      <c r="BG110" s="5" t="str">
        <f t="shared" si="4930"/>
        <v/>
      </c>
      <c r="BH110" s="5" t="str">
        <f t="shared" ref="BH110:BQ119" si="4931">IFERROR(IF(VLOOKUP(INDEX($L$2:$HEG$5,4,BH$471+$Q110-1),$B$2:$F$5568,5,FALSE)=BH$473,INDEX($L$2:$HEG$5,4,BH$471+$Q110-1),""),"")</f>
        <v/>
      </c>
      <c r="BI110" s="5">
        <f t="shared" si="4931"/>
        <v>1015109</v>
      </c>
      <c r="BJ110" s="5">
        <f t="shared" si="4931"/>
        <v>1015303</v>
      </c>
      <c r="BK110" s="5" t="str">
        <f t="shared" si="4931"/>
        <v/>
      </c>
      <c r="BL110" s="5" t="str">
        <f t="shared" si="4931"/>
        <v/>
      </c>
      <c r="BM110" s="5" t="str">
        <f t="shared" si="4931"/>
        <v/>
      </c>
      <c r="BN110" s="5" t="str">
        <f t="shared" si="4931"/>
        <v/>
      </c>
      <c r="BO110" s="5" t="str">
        <f t="shared" si="4931"/>
        <v/>
      </c>
      <c r="BP110" s="5">
        <f t="shared" si="4931"/>
        <v>1001405</v>
      </c>
      <c r="BQ110" s="5" t="str">
        <f t="shared" si="4931"/>
        <v/>
      </c>
      <c r="BR110" s="5"/>
      <c r="BT110" s="5" t="str">
        <f t="shared" si="4877"/>
        <v/>
      </c>
      <c r="BU110" s="5" t="str">
        <f t="shared" si="4878"/>
        <v/>
      </c>
      <c r="BV110" s="5" t="str">
        <f t="shared" si="4879"/>
        <v/>
      </c>
      <c r="BW110" s="5" t="str">
        <f t="shared" si="4880"/>
        <v/>
      </c>
      <c r="BX110" s="5" t="str">
        <f t="shared" si="4881"/>
        <v>Mega International Commercial Bank - Silicon Valley Branch - San Jose, CA</v>
      </c>
      <c r="BY110" s="5" t="str">
        <f t="shared" si="4882"/>
        <v/>
      </c>
      <c r="BZ110" s="5" t="str">
        <f t="shared" si="4883"/>
        <v/>
      </c>
      <c r="CA110" s="5" t="str">
        <f t="shared" si="4884"/>
        <v/>
      </c>
      <c r="CB110" s="5" t="str">
        <f t="shared" si="4885"/>
        <v>Winter Park National Bank - Winter Park, FL</v>
      </c>
      <c r="CC110" s="5" t="str">
        <f t="shared" si="4886"/>
        <v>South Coast Bank &amp; Trust - Brunswick, GA</v>
      </c>
      <c r="CD110" s="5" t="str">
        <f t="shared" si="4887"/>
        <v/>
      </c>
      <c r="CE110" s="5" t="str">
        <f t="shared" si="4888"/>
        <v/>
      </c>
      <c r="CF110" s="5" t="str">
        <f t="shared" si="4889"/>
        <v>Farmers State Bank &amp; Trust Co. - Mount Sterling, IL</v>
      </c>
      <c r="CG110" s="5" t="str">
        <f t="shared" si="4890"/>
        <v/>
      </c>
      <c r="CH110" s="5" t="str">
        <f t="shared" si="4891"/>
        <v>First State Bank - Webster City, IA</v>
      </c>
      <c r="CI110" s="5" t="str">
        <f t="shared" si="4892"/>
        <v>Labette Bank - Altamont, KS</v>
      </c>
      <c r="CJ110" s="5" t="str">
        <f t="shared" si="4893"/>
        <v>The First National Bank of Brooksville - Brooksville, KY</v>
      </c>
      <c r="CK110" s="5" t="str">
        <f t="shared" si="4894"/>
        <v>The Bank of Commerce - White Castle, LA</v>
      </c>
      <c r="CL110" s="5" t="str">
        <f t="shared" si="4895"/>
        <v/>
      </c>
      <c r="CM110" s="5" t="str">
        <f t="shared" si="4896"/>
        <v/>
      </c>
      <c r="CN110" s="5" t="str">
        <f t="shared" si="4897"/>
        <v>Wrentham Co-operative Bank - Wrentham, MA</v>
      </c>
      <c r="CO110" s="5" t="str">
        <f t="shared" si="4898"/>
        <v/>
      </c>
      <c r="CP110" s="5" t="str">
        <f t="shared" si="4899"/>
        <v>Home State Bank - Litchfield, MN</v>
      </c>
      <c r="CQ110" s="5" t="str">
        <f t="shared" si="4900"/>
        <v/>
      </c>
      <c r="CR110" s="5" t="str">
        <f t="shared" si="4901"/>
        <v>Heritage Bank of the Ozarks - Lebanon, MO</v>
      </c>
      <c r="CS110" s="5" t="str">
        <f t="shared" si="4902"/>
        <v/>
      </c>
      <c r="CT110" s="5" t="str">
        <f t="shared" si="4903"/>
        <v>Midwest Bank - Pierce, NE</v>
      </c>
      <c r="CU110" s="5" t="str">
        <f t="shared" si="4904"/>
        <v/>
      </c>
      <c r="CV110" s="5" t="str">
        <f t="shared" si="4905"/>
        <v/>
      </c>
      <c r="CW110" s="5" t="str">
        <f t="shared" si="4906"/>
        <v/>
      </c>
      <c r="CX110" s="5" t="str">
        <f t="shared" si="4907"/>
        <v/>
      </c>
      <c r="CY110" s="5" t="str">
        <f t="shared" si="4908"/>
        <v>GS&amp;L Municipal Bank - Gouverneur, NY</v>
      </c>
      <c r="CZ110" s="5" t="str">
        <f t="shared" si="4909"/>
        <v/>
      </c>
      <c r="DA110" s="5" t="str">
        <f t="shared" si="4910"/>
        <v/>
      </c>
      <c r="DB110" s="5" t="str">
        <f t="shared" si="4911"/>
        <v>The Farmers Bank and Savings Company - Pomeroy, OH</v>
      </c>
      <c r="DC110" s="5" t="str">
        <f t="shared" si="4912"/>
        <v>Mabrey Bank - Bixby, OK</v>
      </c>
      <c r="DD110" s="5" t="str">
        <f t="shared" si="4913"/>
        <v/>
      </c>
      <c r="DE110" s="5" t="str">
        <f t="shared" si="4914"/>
        <v>The Glenmede Trust Company, National Association - Philadelphia, PA</v>
      </c>
      <c r="DF110" s="5" t="str">
        <f t="shared" si="4915"/>
        <v/>
      </c>
      <c r="DG110" s="5" t="str">
        <f t="shared" si="4916"/>
        <v/>
      </c>
      <c r="DH110" s="5" t="str">
        <f t="shared" si="4917"/>
        <v/>
      </c>
      <c r="DI110" s="5" t="str">
        <f t="shared" si="4918"/>
        <v>The Farmers Bank - Portland, TN</v>
      </c>
      <c r="DJ110" s="5" t="str">
        <f t="shared" si="4919"/>
        <v>First Capital Bank - Quanah, TX</v>
      </c>
      <c r="DK110" s="5" t="str">
        <f t="shared" si="4920"/>
        <v/>
      </c>
      <c r="DL110" s="5" t="str">
        <f t="shared" si="4921"/>
        <v/>
      </c>
      <c r="DM110" s="5" t="str">
        <f t="shared" si="4922"/>
        <v/>
      </c>
      <c r="DN110" s="5" t="str">
        <f t="shared" si="4923"/>
        <v/>
      </c>
      <c r="DO110" s="5" t="str">
        <f t="shared" si="4924"/>
        <v/>
      </c>
      <c r="DP110" s="5" t="str">
        <f t="shared" si="4925"/>
        <v>Paper City Savings Bank, S.A. - Wisconsin Rapids, WI</v>
      </c>
      <c r="DQ110" s="5" t="str">
        <f t="shared" si="4926"/>
        <v/>
      </c>
    </row>
    <row r="111" spans="1:121" x14ac:dyDescent="0.25">
      <c r="A111">
        <v>110</v>
      </c>
      <c r="B111" s="5">
        <v>1022335</v>
      </c>
      <c r="C111" t="str">
        <f t="shared" si="4807"/>
        <v>Bank of Little Rock - Little Rock, AR</v>
      </c>
      <c r="D111" s="21" t="s">
        <v>1841</v>
      </c>
      <c r="E111" s="19" t="s">
        <v>2887</v>
      </c>
      <c r="F111" s="19" t="s">
        <v>2878</v>
      </c>
      <c r="G111" s="19"/>
      <c r="K111" s="27">
        <v>102</v>
      </c>
      <c r="L111" s="28" t="str">
        <f>IF(HLOOKUP('Peer Comparison Tool'!$E$6,StateDropdownData,K111+1,FALSE)=0,"",HLOOKUP('Peer Comparison Tool'!$E$6,StateDropdownData,K111+1,FALSE))</f>
        <v>The First National Bank of Grayson - Grayson, KY</v>
      </c>
      <c r="M111" s="29">
        <f>IF(HLOOKUP('Peer Comparison Tool'!$E$6,[0]!DropdownData,K111+1,FALSE)=0,"",HLOOKUP('Peer Comparison Tool'!$E$6,[0]!DropdownData,K111+1,FALSE))</f>
        <v>1011462</v>
      </c>
      <c r="N111" s="27">
        <v>102</v>
      </c>
      <c r="O111" s="28" t="str">
        <f>IF(HLOOKUP('Peer Comparison Tool'!$G$6,StateDropdownData,N111+1,FALSE)=0,"",HLOOKUP('Peer Comparison Tool'!$G$6,StateDropdownData,N111+1,FALSE))</f>
        <v>The Hardin County Bank - Savannah, TN</v>
      </c>
      <c r="P111" s="29">
        <f>IF(HLOOKUP('Peer Comparison Tool'!$G$6,DropdownData,N111+1,FALSE)=0,"",HLOOKUP('Peer Comparison Tool'!$G$6,DropdownData,N111+1,FALSE))</f>
        <v>1010480</v>
      </c>
      <c r="Q111" s="27">
        <v>102</v>
      </c>
      <c r="R111" s="28" t="str">
        <f>IF(HLOOKUP('Peer Comparison Tool'!$I$6,StateDropdownData,Q111+1,FALSE)=0,"",HLOOKUP('Peer Comparison Tool'!$I$6,StateDropdownData,Q111+1,FALSE))</f>
        <v/>
      </c>
      <c r="S111" s="29" t="str">
        <f>IF(HLOOKUP('Peer Comparison Tool'!$I$6,DropdownData,Q111+1,FALSE)=0,"",HLOOKUP('Peer Comparison Tool'!$I$6,DropdownData,Q111+1,FALSE))</f>
        <v/>
      </c>
      <c r="T111" s="5" t="str">
        <f t="shared" si="4927"/>
        <v/>
      </c>
      <c r="U111" s="5" t="str">
        <f t="shared" si="4927"/>
        <v/>
      </c>
      <c r="V111" s="5" t="str">
        <f t="shared" si="4927"/>
        <v/>
      </c>
      <c r="W111" s="5" t="str">
        <f t="shared" si="4927"/>
        <v/>
      </c>
      <c r="X111" s="5">
        <f t="shared" si="4927"/>
        <v>1010569</v>
      </c>
      <c r="Y111" s="5" t="str">
        <f t="shared" si="4927"/>
        <v/>
      </c>
      <c r="Z111" s="5" t="str">
        <f t="shared" si="4927"/>
        <v/>
      </c>
      <c r="AA111" s="5" t="str">
        <f t="shared" si="4927"/>
        <v/>
      </c>
      <c r="AB111" s="5" t="str">
        <f t="shared" si="4927"/>
        <v/>
      </c>
      <c r="AC111" s="5">
        <f t="shared" si="4927"/>
        <v>4074121</v>
      </c>
      <c r="AD111" s="5" t="str">
        <f t="shared" si="4928"/>
        <v/>
      </c>
      <c r="AE111" s="5" t="str">
        <f t="shared" si="4928"/>
        <v/>
      </c>
      <c r="AF111" s="5">
        <f t="shared" si="4928"/>
        <v>1014562</v>
      </c>
      <c r="AG111" s="5" t="str">
        <f t="shared" si="4928"/>
        <v/>
      </c>
      <c r="AH111" s="5">
        <f t="shared" si="4928"/>
        <v>1012299</v>
      </c>
      <c r="AI111" s="5">
        <f t="shared" si="4928"/>
        <v>1009942</v>
      </c>
      <c r="AJ111" s="5">
        <f t="shared" si="4928"/>
        <v>1011462</v>
      </c>
      <c r="AK111" s="5">
        <f t="shared" si="4928"/>
        <v>1009828</v>
      </c>
      <c r="AL111" s="5" t="str">
        <f t="shared" si="4928"/>
        <v/>
      </c>
      <c r="AM111" s="5" t="str">
        <f t="shared" si="4928"/>
        <v/>
      </c>
      <c r="AN111" s="5" t="str">
        <f t="shared" si="4929"/>
        <v/>
      </c>
      <c r="AO111" s="5" t="str">
        <f t="shared" si="4929"/>
        <v/>
      </c>
      <c r="AP111" s="5">
        <f t="shared" si="4929"/>
        <v>1002244</v>
      </c>
      <c r="AQ111" s="5" t="str">
        <f t="shared" si="4929"/>
        <v/>
      </c>
      <c r="AR111" s="5">
        <f t="shared" si="4929"/>
        <v>1010160</v>
      </c>
      <c r="AS111" s="5" t="str">
        <f t="shared" si="4929"/>
        <v/>
      </c>
      <c r="AT111" s="5">
        <f t="shared" si="4929"/>
        <v>1009619</v>
      </c>
      <c r="AU111" s="5" t="str">
        <f t="shared" si="4929"/>
        <v/>
      </c>
      <c r="AV111" s="5" t="str">
        <f t="shared" si="4929"/>
        <v/>
      </c>
      <c r="AW111" s="5" t="str">
        <f t="shared" si="4929"/>
        <v/>
      </c>
      <c r="AX111" s="5" t="str">
        <f t="shared" si="4930"/>
        <v/>
      </c>
      <c r="AY111" s="5">
        <f t="shared" si="4930"/>
        <v>13306392</v>
      </c>
      <c r="AZ111" s="5" t="str">
        <f t="shared" si="4930"/>
        <v/>
      </c>
      <c r="BA111" s="5" t="str">
        <f t="shared" si="4930"/>
        <v/>
      </c>
      <c r="BB111" s="5">
        <f t="shared" si="4930"/>
        <v>1012348</v>
      </c>
      <c r="BC111" s="5">
        <f t="shared" si="4930"/>
        <v>1011930</v>
      </c>
      <c r="BD111" s="5" t="str">
        <f t="shared" si="4930"/>
        <v/>
      </c>
      <c r="BE111" s="5">
        <f t="shared" si="4930"/>
        <v>1004368</v>
      </c>
      <c r="BF111" s="5" t="str">
        <f t="shared" si="4930"/>
        <v/>
      </c>
      <c r="BG111" s="5" t="str">
        <f t="shared" si="4930"/>
        <v/>
      </c>
      <c r="BH111" s="5" t="str">
        <f t="shared" si="4931"/>
        <v/>
      </c>
      <c r="BI111" s="5">
        <f t="shared" si="4931"/>
        <v>1010480</v>
      </c>
      <c r="BJ111" s="5">
        <f t="shared" si="4931"/>
        <v>1032563</v>
      </c>
      <c r="BK111" s="5" t="str">
        <f t="shared" si="4931"/>
        <v/>
      </c>
      <c r="BL111" s="5" t="str">
        <f t="shared" si="4931"/>
        <v/>
      </c>
      <c r="BM111" s="5" t="str">
        <f t="shared" si="4931"/>
        <v/>
      </c>
      <c r="BN111" s="5" t="str">
        <f t="shared" si="4931"/>
        <v/>
      </c>
      <c r="BO111" s="5" t="str">
        <f t="shared" si="4931"/>
        <v/>
      </c>
      <c r="BP111" s="5">
        <f t="shared" si="4931"/>
        <v>1010374</v>
      </c>
      <c r="BQ111" s="5" t="str">
        <f t="shared" si="4931"/>
        <v/>
      </c>
      <c r="BR111" s="5"/>
      <c r="BT111" s="5" t="str">
        <f t="shared" si="4877"/>
        <v/>
      </c>
      <c r="BU111" s="5" t="str">
        <f t="shared" si="4878"/>
        <v/>
      </c>
      <c r="BV111" s="5" t="str">
        <f t="shared" si="4879"/>
        <v/>
      </c>
      <c r="BW111" s="5" t="str">
        <f t="shared" si="4880"/>
        <v/>
      </c>
      <c r="BX111" s="5" t="str">
        <f t="shared" si="4881"/>
        <v>Metropolitan Bank - Oakland, CA</v>
      </c>
      <c r="BY111" s="5" t="str">
        <f t="shared" si="4882"/>
        <v/>
      </c>
      <c r="BZ111" s="5" t="str">
        <f t="shared" si="4883"/>
        <v/>
      </c>
      <c r="CA111" s="5" t="str">
        <f t="shared" si="4884"/>
        <v/>
      </c>
      <c r="CB111" s="5" t="str">
        <f t="shared" si="4885"/>
        <v/>
      </c>
      <c r="CC111" s="5" t="str">
        <f t="shared" si="4886"/>
        <v>South Georgia Bank - Glennville, GA</v>
      </c>
      <c r="CD111" s="5" t="str">
        <f t="shared" si="4887"/>
        <v/>
      </c>
      <c r="CE111" s="5" t="str">
        <f t="shared" si="4888"/>
        <v/>
      </c>
      <c r="CF111" s="5" t="str">
        <f t="shared" si="4889"/>
        <v>Farmers State Bank of Alto Pass, Ill. - Harrisburg, IL</v>
      </c>
      <c r="CG111" s="5" t="str">
        <f t="shared" si="4890"/>
        <v/>
      </c>
      <c r="CH111" s="5" t="str">
        <f t="shared" si="4891"/>
        <v>First State Bank - Lynnville, IA</v>
      </c>
      <c r="CI111" s="5" t="str">
        <f t="shared" si="4892"/>
        <v>Landmark National Bank - Manhattan, KS</v>
      </c>
      <c r="CJ111" s="5" t="str">
        <f t="shared" si="4893"/>
        <v>The First National Bank of Grayson - Grayson, KY</v>
      </c>
      <c r="CK111" s="5" t="str">
        <f t="shared" si="4894"/>
        <v>The Cottonport Bank - Cottonport, LA</v>
      </c>
      <c r="CL111" s="5" t="str">
        <f t="shared" si="4895"/>
        <v/>
      </c>
      <c r="CM111" s="5" t="str">
        <f t="shared" si="4896"/>
        <v/>
      </c>
      <c r="CN111" s="5" t="str">
        <f t="shared" si="4897"/>
        <v/>
      </c>
      <c r="CO111" s="5" t="str">
        <f t="shared" si="4898"/>
        <v/>
      </c>
      <c r="CP111" s="5" t="str">
        <f t="shared" si="4899"/>
        <v>HomeTown Bank - Carver, MN</v>
      </c>
      <c r="CQ111" s="5" t="str">
        <f t="shared" si="4900"/>
        <v/>
      </c>
      <c r="CR111" s="5" t="str">
        <f t="shared" si="4901"/>
        <v>Heritage Community Bank - Chamois, MO</v>
      </c>
      <c r="CS111" s="5" t="str">
        <f t="shared" si="4902"/>
        <v/>
      </c>
      <c r="CT111" s="5" t="str">
        <f t="shared" si="4903"/>
        <v>Minden Exchange Bank &amp; Trust Company - Minden, NE</v>
      </c>
      <c r="CU111" s="5" t="str">
        <f t="shared" si="4904"/>
        <v/>
      </c>
      <c r="CV111" s="5" t="str">
        <f t="shared" si="4905"/>
        <v/>
      </c>
      <c r="CW111" s="5" t="str">
        <f t="shared" si="4906"/>
        <v/>
      </c>
      <c r="CX111" s="5" t="str">
        <f t="shared" si="4907"/>
        <v/>
      </c>
      <c r="CY111" s="5" t="str">
        <f t="shared" si="4908"/>
        <v>Gulf International Bank - New York Branch - New York, NY</v>
      </c>
      <c r="CZ111" s="5" t="str">
        <f t="shared" si="4909"/>
        <v/>
      </c>
      <c r="DA111" s="5" t="str">
        <f t="shared" si="4910"/>
        <v/>
      </c>
      <c r="DB111" s="5" t="str">
        <f t="shared" si="4911"/>
        <v>The Farmers National Bank of Canfield - Canfield, OH</v>
      </c>
      <c r="DC111" s="5" t="str">
        <f t="shared" si="4912"/>
        <v>McClain Bank - Purcell, OK</v>
      </c>
      <c r="DD111" s="5" t="str">
        <f t="shared" si="4913"/>
        <v/>
      </c>
      <c r="DE111" s="5" t="str">
        <f t="shared" si="4914"/>
        <v>The Haverford Trust Company - Radnor, PA</v>
      </c>
      <c r="DF111" s="5" t="str">
        <f t="shared" si="4915"/>
        <v/>
      </c>
      <c r="DG111" s="5" t="str">
        <f t="shared" si="4916"/>
        <v/>
      </c>
      <c r="DH111" s="5" t="str">
        <f t="shared" si="4917"/>
        <v/>
      </c>
      <c r="DI111" s="5" t="str">
        <f t="shared" si="4918"/>
        <v>The Hardin County Bank - Savannah, TN</v>
      </c>
      <c r="DJ111" s="5" t="str">
        <f t="shared" si="4919"/>
        <v>First Command Bank - Fort Worth, TX</v>
      </c>
      <c r="DK111" s="5" t="str">
        <f t="shared" si="4920"/>
        <v/>
      </c>
      <c r="DL111" s="5" t="str">
        <f t="shared" si="4921"/>
        <v/>
      </c>
      <c r="DM111" s="5" t="str">
        <f t="shared" si="4922"/>
        <v/>
      </c>
      <c r="DN111" s="5" t="str">
        <f t="shared" si="4923"/>
        <v/>
      </c>
      <c r="DO111" s="5" t="str">
        <f t="shared" si="4924"/>
        <v/>
      </c>
      <c r="DP111" s="5" t="str">
        <f t="shared" si="4925"/>
        <v>Park Bank, National Association - Holmen, WI</v>
      </c>
      <c r="DQ111" s="5" t="str">
        <f t="shared" si="4926"/>
        <v/>
      </c>
    </row>
    <row r="112" spans="1:121" x14ac:dyDescent="0.25">
      <c r="A112">
        <v>111</v>
      </c>
      <c r="B112" s="5">
        <v>1015435</v>
      </c>
      <c r="C112" t="str">
        <f t="shared" si="4807"/>
        <v>Bank of Salem - Salem, AR</v>
      </c>
      <c r="D112" s="21" t="s">
        <v>2116</v>
      </c>
      <c r="E112" s="19" t="s">
        <v>2889</v>
      </c>
      <c r="F112" s="19" t="s">
        <v>2878</v>
      </c>
      <c r="G112" s="19"/>
      <c r="K112" s="27">
        <v>103</v>
      </c>
      <c r="L112" s="28" t="str">
        <f>IF(HLOOKUP('Peer Comparison Tool'!$E$6,StateDropdownData,K112+1,FALSE)=0,"",HLOOKUP('Peer Comparison Tool'!$E$6,StateDropdownData,K112+1,FALSE))</f>
        <v>The First National Bank of Russell Springs - Russell Springs, KY</v>
      </c>
      <c r="M112" s="29">
        <f>IF(HLOOKUP('Peer Comparison Tool'!$E$6,[0]!DropdownData,K112+1,FALSE)=0,"",HLOOKUP('Peer Comparison Tool'!$E$6,[0]!DropdownData,K112+1,FALSE))</f>
        <v>1006218</v>
      </c>
      <c r="N112" s="27">
        <v>103</v>
      </c>
      <c r="O112" s="28" t="str">
        <f>IF(HLOOKUP('Peer Comparison Tool'!$G$6,StateDropdownData,N112+1,FALSE)=0,"",HLOOKUP('Peer Comparison Tool'!$G$6,StateDropdownData,N112+1,FALSE))</f>
        <v>The Lauderdale County Bank - Halls, TN</v>
      </c>
      <c r="P112" s="29">
        <f>IF(HLOOKUP('Peer Comparison Tool'!$G$6,DropdownData,N112+1,FALSE)=0,"",HLOOKUP('Peer Comparison Tool'!$G$6,DropdownData,N112+1,FALSE))</f>
        <v>1005170</v>
      </c>
      <c r="Q112" s="27">
        <v>103</v>
      </c>
      <c r="R112" s="28" t="str">
        <f>IF(HLOOKUP('Peer Comparison Tool'!$I$6,StateDropdownData,Q112+1,FALSE)=0,"",HLOOKUP('Peer Comparison Tool'!$I$6,StateDropdownData,Q112+1,FALSE))</f>
        <v/>
      </c>
      <c r="S112" s="29" t="str">
        <f>IF(HLOOKUP('Peer Comparison Tool'!$I$6,DropdownData,Q112+1,FALSE)=0,"",HLOOKUP('Peer Comparison Tool'!$I$6,DropdownData,Q112+1,FALSE))</f>
        <v/>
      </c>
      <c r="T112" s="5" t="str">
        <f t="shared" si="4927"/>
        <v/>
      </c>
      <c r="U112" s="5" t="str">
        <f t="shared" si="4927"/>
        <v/>
      </c>
      <c r="V112" s="5" t="str">
        <f t="shared" si="4927"/>
        <v/>
      </c>
      <c r="W112" s="5" t="str">
        <f t="shared" si="4927"/>
        <v/>
      </c>
      <c r="X112" s="5">
        <f t="shared" si="4927"/>
        <v>1984028</v>
      </c>
      <c r="Y112" s="5" t="str">
        <f t="shared" si="4927"/>
        <v/>
      </c>
      <c r="Z112" s="5" t="str">
        <f t="shared" si="4927"/>
        <v/>
      </c>
      <c r="AA112" s="5" t="str">
        <f t="shared" si="4927"/>
        <v/>
      </c>
      <c r="AB112" s="5" t="str">
        <f t="shared" si="4927"/>
        <v/>
      </c>
      <c r="AC112" s="5">
        <f t="shared" si="4927"/>
        <v>1013453</v>
      </c>
      <c r="AD112" s="5" t="str">
        <f t="shared" si="4928"/>
        <v/>
      </c>
      <c r="AE112" s="5" t="str">
        <f t="shared" si="4928"/>
        <v/>
      </c>
      <c r="AF112" s="5">
        <f t="shared" si="4928"/>
        <v>1014618</v>
      </c>
      <c r="AG112" s="5" t="str">
        <f t="shared" si="4928"/>
        <v/>
      </c>
      <c r="AH112" s="5">
        <f t="shared" si="4928"/>
        <v>1013789</v>
      </c>
      <c r="AI112" s="5">
        <f t="shared" si="4928"/>
        <v>1013685</v>
      </c>
      <c r="AJ112" s="5">
        <f t="shared" si="4928"/>
        <v>1006218</v>
      </c>
      <c r="AK112" s="5">
        <f t="shared" si="4928"/>
        <v>1008660</v>
      </c>
      <c r="AL112" s="5" t="str">
        <f t="shared" si="4928"/>
        <v/>
      </c>
      <c r="AM112" s="5" t="str">
        <f t="shared" si="4928"/>
        <v/>
      </c>
      <c r="AN112" s="5" t="str">
        <f t="shared" si="4929"/>
        <v/>
      </c>
      <c r="AO112" s="5" t="str">
        <f t="shared" si="4929"/>
        <v/>
      </c>
      <c r="AP112" s="5">
        <f t="shared" si="4929"/>
        <v>1006012</v>
      </c>
      <c r="AQ112" s="5" t="str">
        <f t="shared" si="4929"/>
        <v/>
      </c>
      <c r="AR112" s="5">
        <f t="shared" si="4929"/>
        <v>1015167</v>
      </c>
      <c r="AS112" s="5" t="str">
        <f t="shared" si="4929"/>
        <v/>
      </c>
      <c r="AT112" s="5">
        <f t="shared" si="4929"/>
        <v>1011044</v>
      </c>
      <c r="AU112" s="5" t="str">
        <f t="shared" si="4929"/>
        <v/>
      </c>
      <c r="AV112" s="5" t="str">
        <f t="shared" si="4929"/>
        <v/>
      </c>
      <c r="AW112" s="5" t="str">
        <f t="shared" si="4929"/>
        <v/>
      </c>
      <c r="AX112" s="5" t="str">
        <f t="shared" si="4930"/>
        <v/>
      </c>
      <c r="AY112" s="5">
        <f t="shared" si="4930"/>
        <v>8737039</v>
      </c>
      <c r="AZ112" s="5" t="str">
        <f t="shared" si="4930"/>
        <v/>
      </c>
      <c r="BA112" s="5" t="str">
        <f t="shared" si="4930"/>
        <v/>
      </c>
      <c r="BB112" s="5">
        <f t="shared" si="4930"/>
        <v>1008629</v>
      </c>
      <c r="BC112" s="5">
        <f t="shared" si="4930"/>
        <v>1009253</v>
      </c>
      <c r="BD112" s="5" t="str">
        <f t="shared" si="4930"/>
        <v/>
      </c>
      <c r="BE112" s="5">
        <f t="shared" si="4930"/>
        <v>1009722</v>
      </c>
      <c r="BF112" s="5" t="str">
        <f t="shared" si="4930"/>
        <v/>
      </c>
      <c r="BG112" s="5" t="str">
        <f t="shared" si="4930"/>
        <v/>
      </c>
      <c r="BH112" s="5" t="str">
        <f t="shared" si="4931"/>
        <v/>
      </c>
      <c r="BI112" s="5">
        <f t="shared" si="4931"/>
        <v>1005170</v>
      </c>
      <c r="BJ112" s="5">
        <f t="shared" si="4931"/>
        <v>117362576</v>
      </c>
      <c r="BK112" s="5" t="str">
        <f t="shared" si="4931"/>
        <v/>
      </c>
      <c r="BL112" s="5" t="str">
        <f t="shared" si="4931"/>
        <v/>
      </c>
      <c r="BM112" s="5" t="str">
        <f t="shared" si="4931"/>
        <v/>
      </c>
      <c r="BN112" s="5" t="str">
        <f t="shared" si="4931"/>
        <v/>
      </c>
      <c r="BO112" s="5" t="str">
        <f t="shared" si="4931"/>
        <v/>
      </c>
      <c r="BP112" s="5">
        <f t="shared" si="4931"/>
        <v>1005548</v>
      </c>
      <c r="BQ112" s="5" t="str">
        <f t="shared" si="4931"/>
        <v/>
      </c>
      <c r="BR112" s="5"/>
      <c r="BT112" s="5" t="str">
        <f t="shared" si="4877"/>
        <v/>
      </c>
      <c r="BU112" s="5" t="str">
        <f t="shared" si="4878"/>
        <v/>
      </c>
      <c r="BV112" s="5" t="str">
        <f t="shared" si="4879"/>
        <v/>
      </c>
      <c r="BW112" s="5" t="str">
        <f t="shared" si="4880"/>
        <v/>
      </c>
      <c r="BX112" s="5" t="str">
        <f t="shared" si="4881"/>
        <v>Mission Bank - Bakersfield, CA</v>
      </c>
      <c r="BY112" s="5" t="str">
        <f t="shared" si="4882"/>
        <v/>
      </c>
      <c r="BZ112" s="5" t="str">
        <f t="shared" si="4883"/>
        <v/>
      </c>
      <c r="CA112" s="5" t="str">
        <f t="shared" si="4884"/>
        <v/>
      </c>
      <c r="CB112" s="5" t="str">
        <f t="shared" si="4885"/>
        <v/>
      </c>
      <c r="CC112" s="5" t="str">
        <f t="shared" si="4886"/>
        <v>South Georgia Banking Company - Tifton, GA</v>
      </c>
      <c r="CD112" s="5" t="str">
        <f t="shared" si="4887"/>
        <v/>
      </c>
      <c r="CE112" s="5" t="str">
        <f t="shared" si="4888"/>
        <v/>
      </c>
      <c r="CF112" s="5" t="str">
        <f t="shared" si="4889"/>
        <v>Farmers State Bank of Emden - Emden, IL</v>
      </c>
      <c r="CG112" s="5" t="str">
        <f t="shared" si="4890"/>
        <v/>
      </c>
      <c r="CH112" s="5" t="str">
        <f t="shared" si="4891"/>
        <v>First State Bank - Britt, IA</v>
      </c>
      <c r="CI112" s="5" t="str">
        <f t="shared" si="4892"/>
        <v>Legacy Bank - Wichita, KS</v>
      </c>
      <c r="CJ112" s="5" t="str">
        <f t="shared" si="4893"/>
        <v>The First National Bank of Russell Springs - Russell Springs, KY</v>
      </c>
      <c r="CK112" s="5" t="str">
        <f t="shared" si="4894"/>
        <v>The Evangeline Bank and Trust Company - Ville Platte, LA</v>
      </c>
      <c r="CL112" s="5" t="str">
        <f t="shared" si="4895"/>
        <v/>
      </c>
      <c r="CM112" s="5" t="str">
        <f t="shared" si="4896"/>
        <v/>
      </c>
      <c r="CN112" s="5" t="str">
        <f t="shared" si="4897"/>
        <v/>
      </c>
      <c r="CO112" s="5" t="str">
        <f t="shared" si="4898"/>
        <v/>
      </c>
      <c r="CP112" s="5" t="str">
        <f t="shared" si="4899"/>
        <v>Hometown Community Bank - Cyrus, MN</v>
      </c>
      <c r="CQ112" s="5" t="str">
        <f t="shared" si="4900"/>
        <v/>
      </c>
      <c r="CR112" s="5" t="str">
        <f t="shared" si="4901"/>
        <v>HNB National Bank - Hannibal, MO</v>
      </c>
      <c r="CS112" s="5" t="str">
        <f t="shared" si="4902"/>
        <v/>
      </c>
      <c r="CT112" s="5" t="str">
        <f t="shared" si="4903"/>
        <v>MNB Bank - McCook, NE</v>
      </c>
      <c r="CU112" s="5" t="str">
        <f t="shared" si="4904"/>
        <v/>
      </c>
      <c r="CV112" s="5" t="str">
        <f t="shared" si="4905"/>
        <v/>
      </c>
      <c r="CW112" s="5" t="str">
        <f t="shared" si="4906"/>
        <v/>
      </c>
      <c r="CX112" s="5" t="str">
        <f t="shared" si="4907"/>
        <v/>
      </c>
      <c r="CY112" s="5" t="str">
        <f t="shared" si="4908"/>
        <v>Gulf International Bank UK Limited (New York Branch) - New York, NY</v>
      </c>
      <c r="CZ112" s="5" t="str">
        <f t="shared" si="4909"/>
        <v/>
      </c>
      <c r="DA112" s="5" t="str">
        <f t="shared" si="4910"/>
        <v/>
      </c>
      <c r="DB112" s="5" t="str">
        <f t="shared" si="4911"/>
        <v>The Farmers State Bank - New Madison, OH</v>
      </c>
      <c r="DC112" s="5" t="str">
        <f t="shared" si="4912"/>
        <v>McCurtain County National Bank - Broken Bow, OK</v>
      </c>
      <c r="DD112" s="5" t="str">
        <f t="shared" si="4913"/>
        <v/>
      </c>
      <c r="DE112" s="5" t="str">
        <f t="shared" si="4914"/>
        <v>The Honesdale National Bank - Honesdale, PA</v>
      </c>
      <c r="DF112" s="5" t="str">
        <f t="shared" si="4915"/>
        <v/>
      </c>
      <c r="DG112" s="5" t="str">
        <f t="shared" si="4916"/>
        <v/>
      </c>
      <c r="DH112" s="5" t="str">
        <f t="shared" si="4917"/>
        <v/>
      </c>
      <c r="DI112" s="5" t="str">
        <f t="shared" si="4918"/>
        <v>The Lauderdale County Bank - Halls, TN</v>
      </c>
      <c r="DJ112" s="5" t="str">
        <f t="shared" si="4919"/>
        <v>First Commercial Bank, Ltd. - Houston Branch - Houston, TX</v>
      </c>
      <c r="DK112" s="5" t="str">
        <f t="shared" si="4920"/>
        <v/>
      </c>
      <c r="DL112" s="5" t="str">
        <f t="shared" si="4921"/>
        <v/>
      </c>
      <c r="DM112" s="5" t="str">
        <f t="shared" si="4922"/>
        <v/>
      </c>
      <c r="DN112" s="5" t="str">
        <f t="shared" si="4923"/>
        <v/>
      </c>
      <c r="DO112" s="5" t="str">
        <f t="shared" si="4924"/>
        <v/>
      </c>
      <c r="DP112" s="5" t="str">
        <f t="shared" si="4925"/>
        <v>Partners Bank - Spencer, WI</v>
      </c>
      <c r="DQ112" s="5" t="str">
        <f t="shared" si="4926"/>
        <v/>
      </c>
    </row>
    <row r="113" spans="1:121" x14ac:dyDescent="0.25">
      <c r="A113">
        <v>112</v>
      </c>
      <c r="B113" s="5">
        <v>1005468</v>
      </c>
      <c r="C113" t="str">
        <f t="shared" si="4807"/>
        <v>Bank OZK - Little Rock, AR</v>
      </c>
      <c r="D113" s="21" t="s">
        <v>5608</v>
      </c>
      <c r="E113" s="19" t="s">
        <v>2887</v>
      </c>
      <c r="F113" s="19" t="s">
        <v>2878</v>
      </c>
      <c r="G113" s="19"/>
      <c r="K113" s="27">
        <v>104</v>
      </c>
      <c r="L113" s="28" t="str">
        <f>IF(HLOOKUP('Peer Comparison Tool'!$E$6,StateDropdownData,K113+1,FALSE)=0,"",HLOOKUP('Peer Comparison Tool'!$E$6,StateDropdownData,K113+1,FALSE))</f>
        <v>The Lincoln National Bank of Hodgenville - Hodgenville, KY</v>
      </c>
      <c r="M113" s="29">
        <f>IF(HLOOKUP('Peer Comparison Tool'!$E$6,[0]!DropdownData,K113+1,FALSE)=0,"",HLOOKUP('Peer Comparison Tool'!$E$6,[0]!DropdownData,K113+1,FALSE))</f>
        <v>1010798</v>
      </c>
      <c r="N113" s="27">
        <v>104</v>
      </c>
      <c r="O113" s="28" t="str">
        <f>IF(HLOOKUP('Peer Comparison Tool'!$G$6,StateDropdownData,N113+1,FALSE)=0,"",HLOOKUP('Peer Comparison Tool'!$G$6,StateDropdownData,N113+1,FALSE))</f>
        <v>The Peoples Bank - Sardis, TN</v>
      </c>
      <c r="P113" s="29">
        <f>IF(HLOOKUP('Peer Comparison Tool'!$G$6,DropdownData,N113+1,FALSE)=0,"",HLOOKUP('Peer Comparison Tool'!$G$6,DropdownData,N113+1,FALSE))</f>
        <v>1011222</v>
      </c>
      <c r="Q113" s="27">
        <v>104</v>
      </c>
      <c r="R113" s="28" t="str">
        <f>IF(HLOOKUP('Peer Comparison Tool'!$I$6,StateDropdownData,Q113+1,FALSE)=0,"",HLOOKUP('Peer Comparison Tool'!$I$6,StateDropdownData,Q113+1,FALSE))</f>
        <v/>
      </c>
      <c r="S113" s="29" t="str">
        <f>IF(HLOOKUP('Peer Comparison Tool'!$I$6,DropdownData,Q113+1,FALSE)=0,"",HLOOKUP('Peer Comparison Tool'!$I$6,DropdownData,Q113+1,FALSE))</f>
        <v/>
      </c>
      <c r="T113" s="5" t="str">
        <f t="shared" si="4927"/>
        <v/>
      </c>
      <c r="U113" s="5" t="str">
        <f t="shared" si="4927"/>
        <v/>
      </c>
      <c r="V113" s="5" t="str">
        <f t="shared" si="4927"/>
        <v/>
      </c>
      <c r="W113" s="5" t="str">
        <f t="shared" si="4927"/>
        <v/>
      </c>
      <c r="X113" s="5">
        <f t="shared" si="4927"/>
        <v>1010388</v>
      </c>
      <c r="Y113" s="5" t="str">
        <f t="shared" si="4927"/>
        <v/>
      </c>
      <c r="Z113" s="5" t="str">
        <f t="shared" si="4927"/>
        <v/>
      </c>
      <c r="AA113" s="5" t="str">
        <f t="shared" si="4927"/>
        <v/>
      </c>
      <c r="AB113" s="5" t="str">
        <f t="shared" si="4927"/>
        <v/>
      </c>
      <c r="AC113" s="5">
        <f t="shared" si="4927"/>
        <v>1010901</v>
      </c>
      <c r="AD113" s="5" t="str">
        <f t="shared" si="4928"/>
        <v/>
      </c>
      <c r="AE113" s="5" t="str">
        <f t="shared" si="4928"/>
        <v/>
      </c>
      <c r="AF113" s="5">
        <f t="shared" si="4928"/>
        <v>1014324</v>
      </c>
      <c r="AG113" s="5" t="str">
        <f t="shared" si="4928"/>
        <v/>
      </c>
      <c r="AH113" s="5">
        <f t="shared" si="4928"/>
        <v>1014538</v>
      </c>
      <c r="AI113" s="5">
        <f t="shared" si="4928"/>
        <v>1000074</v>
      </c>
      <c r="AJ113" s="5">
        <f t="shared" si="4928"/>
        <v>1010798</v>
      </c>
      <c r="AK113" s="5">
        <f t="shared" si="4928"/>
        <v>1011600</v>
      </c>
      <c r="AL113" s="5" t="str">
        <f t="shared" si="4928"/>
        <v/>
      </c>
      <c r="AM113" s="5" t="str">
        <f t="shared" si="4928"/>
        <v/>
      </c>
      <c r="AN113" s="5" t="str">
        <f t="shared" si="4929"/>
        <v/>
      </c>
      <c r="AO113" s="5" t="str">
        <f t="shared" si="4929"/>
        <v/>
      </c>
      <c r="AP113" s="5">
        <f t="shared" si="4929"/>
        <v>1015064</v>
      </c>
      <c r="AQ113" s="5" t="str">
        <f t="shared" si="4929"/>
        <v/>
      </c>
      <c r="AR113" s="5">
        <f t="shared" si="4929"/>
        <v>1000193</v>
      </c>
      <c r="AS113" s="5" t="str">
        <f t="shared" si="4929"/>
        <v/>
      </c>
      <c r="AT113" s="5">
        <f t="shared" si="4929"/>
        <v>1005877</v>
      </c>
      <c r="AU113" s="5" t="str">
        <f t="shared" si="4929"/>
        <v/>
      </c>
      <c r="AV113" s="5" t="str">
        <f t="shared" si="4929"/>
        <v/>
      </c>
      <c r="AW113" s="5" t="str">
        <f t="shared" si="4929"/>
        <v/>
      </c>
      <c r="AX113" s="5" t="str">
        <f t="shared" si="4930"/>
        <v/>
      </c>
      <c r="AY113" s="5">
        <f t="shared" si="4930"/>
        <v>6512738</v>
      </c>
      <c r="AZ113" s="5" t="str">
        <f t="shared" si="4930"/>
        <v/>
      </c>
      <c r="BA113" s="5" t="str">
        <f t="shared" si="4930"/>
        <v/>
      </c>
      <c r="BB113" s="5">
        <f t="shared" si="4930"/>
        <v>1010621</v>
      </c>
      <c r="BC113" s="5">
        <f t="shared" si="4930"/>
        <v>1004910</v>
      </c>
      <c r="BD113" s="5" t="str">
        <f t="shared" si="4930"/>
        <v/>
      </c>
      <c r="BE113" s="5">
        <f t="shared" si="4930"/>
        <v>1006746</v>
      </c>
      <c r="BF113" s="5" t="str">
        <f t="shared" si="4930"/>
        <v/>
      </c>
      <c r="BG113" s="5" t="str">
        <f t="shared" si="4930"/>
        <v/>
      </c>
      <c r="BH113" s="5" t="str">
        <f t="shared" si="4931"/>
        <v/>
      </c>
      <c r="BI113" s="5">
        <f t="shared" si="4931"/>
        <v>1011222</v>
      </c>
      <c r="BJ113" s="5">
        <f t="shared" si="4931"/>
        <v>1008995</v>
      </c>
      <c r="BK113" s="5" t="str">
        <f t="shared" si="4931"/>
        <v/>
      </c>
      <c r="BL113" s="5" t="str">
        <f t="shared" si="4931"/>
        <v/>
      </c>
      <c r="BM113" s="5" t="str">
        <f t="shared" si="4931"/>
        <v/>
      </c>
      <c r="BN113" s="5" t="str">
        <f t="shared" si="4931"/>
        <v/>
      </c>
      <c r="BO113" s="5" t="str">
        <f t="shared" si="4931"/>
        <v/>
      </c>
      <c r="BP113" s="5">
        <f t="shared" si="4931"/>
        <v>1009221</v>
      </c>
      <c r="BQ113" s="5" t="str">
        <f t="shared" si="4931"/>
        <v/>
      </c>
      <c r="BR113" s="5"/>
      <c r="BT113" s="5" t="str">
        <f t="shared" si="4877"/>
        <v/>
      </c>
      <c r="BU113" s="5" t="str">
        <f t="shared" si="4878"/>
        <v/>
      </c>
      <c r="BV113" s="5" t="str">
        <f t="shared" si="4879"/>
        <v/>
      </c>
      <c r="BW113" s="5" t="str">
        <f t="shared" si="4880"/>
        <v/>
      </c>
      <c r="BX113" s="5" t="str">
        <f t="shared" si="4881"/>
        <v>Mission National Bank - San Francisco, CA</v>
      </c>
      <c r="BY113" s="5" t="str">
        <f t="shared" si="4882"/>
        <v/>
      </c>
      <c r="BZ113" s="5" t="str">
        <f t="shared" si="4883"/>
        <v/>
      </c>
      <c r="CA113" s="5" t="str">
        <f t="shared" si="4884"/>
        <v/>
      </c>
      <c r="CB113" s="5" t="str">
        <f t="shared" si="4885"/>
        <v/>
      </c>
      <c r="CC113" s="5" t="str">
        <f t="shared" si="4886"/>
        <v>Southeast First National Bank - Summerville, GA</v>
      </c>
      <c r="CD113" s="5" t="str">
        <f t="shared" si="4887"/>
        <v/>
      </c>
      <c r="CE113" s="5" t="str">
        <f t="shared" si="4888"/>
        <v/>
      </c>
      <c r="CF113" s="5" t="str">
        <f t="shared" si="4889"/>
        <v>Farmers State Bank of Hoffman - Hoffman, IL</v>
      </c>
      <c r="CG113" s="5" t="str">
        <f t="shared" si="4890"/>
        <v/>
      </c>
      <c r="CH113" s="5" t="str">
        <f t="shared" si="4891"/>
        <v>First State Bank - Belmond, IA</v>
      </c>
      <c r="CI113" s="5" t="str">
        <f t="shared" si="4892"/>
        <v>Lyons Federal Bank - Lyons, KS</v>
      </c>
      <c r="CJ113" s="5" t="str">
        <f t="shared" si="4893"/>
        <v>The Lincoln National Bank of Hodgenville - Hodgenville, KY</v>
      </c>
      <c r="CK113" s="5" t="str">
        <f t="shared" si="4894"/>
        <v>The First National Bank of Jeanerette - Jeanerette, LA</v>
      </c>
      <c r="CL113" s="5" t="str">
        <f t="shared" si="4895"/>
        <v/>
      </c>
      <c r="CM113" s="5" t="str">
        <f t="shared" si="4896"/>
        <v/>
      </c>
      <c r="CN113" s="5" t="str">
        <f t="shared" si="4897"/>
        <v/>
      </c>
      <c r="CO113" s="5" t="str">
        <f t="shared" si="4898"/>
        <v/>
      </c>
      <c r="CP113" s="5" t="str">
        <f t="shared" si="4899"/>
        <v>Integrity Bank Plus - Wabasso, MN</v>
      </c>
      <c r="CQ113" s="5" t="str">
        <f t="shared" si="4900"/>
        <v/>
      </c>
      <c r="CR113" s="5" t="str">
        <f t="shared" si="4901"/>
        <v>Home Savings and Loan Association of Carroll County, F.A. - Norborne, MO</v>
      </c>
      <c r="CS113" s="5" t="str">
        <f t="shared" si="4902"/>
        <v/>
      </c>
      <c r="CT113" s="5" t="str">
        <f t="shared" si="4903"/>
        <v>Nebraska Bank - Dodge, NE</v>
      </c>
      <c r="CU113" s="5" t="str">
        <f t="shared" si="4904"/>
        <v/>
      </c>
      <c r="CV113" s="5" t="str">
        <f t="shared" si="4905"/>
        <v/>
      </c>
      <c r="CW113" s="5" t="str">
        <f t="shared" si="4906"/>
        <v/>
      </c>
      <c r="CX113" s="5" t="str">
        <f t="shared" si="4907"/>
        <v/>
      </c>
      <c r="CY113" s="5" t="str">
        <f t="shared" si="4908"/>
        <v>Gunma Bank, Ltd - New York Branch - New York, NY</v>
      </c>
      <c r="CZ113" s="5" t="str">
        <f t="shared" si="4909"/>
        <v/>
      </c>
      <c r="DA113" s="5" t="str">
        <f t="shared" si="4910"/>
        <v/>
      </c>
      <c r="DB113" s="5" t="str">
        <f t="shared" si="4911"/>
        <v>The First Central National Bank of Saint Paris - Saint Paris, OH</v>
      </c>
      <c r="DC113" s="5" t="str">
        <f t="shared" si="4912"/>
        <v>Method Bank - Wyandotte, OK</v>
      </c>
      <c r="DD113" s="5" t="str">
        <f t="shared" si="4913"/>
        <v/>
      </c>
      <c r="DE113" s="5" t="str">
        <f t="shared" si="4914"/>
        <v>The Juniata Valley Bank - Mifflintown, PA</v>
      </c>
      <c r="DF113" s="5" t="str">
        <f t="shared" si="4915"/>
        <v/>
      </c>
      <c r="DG113" s="5" t="str">
        <f t="shared" si="4916"/>
        <v/>
      </c>
      <c r="DH113" s="5" t="str">
        <f t="shared" si="4917"/>
        <v/>
      </c>
      <c r="DI113" s="5" t="str">
        <f t="shared" si="4918"/>
        <v>The Peoples Bank - Sardis, TN</v>
      </c>
      <c r="DJ113" s="5" t="str">
        <f t="shared" si="4919"/>
        <v>First Commercial Bank, National Association - Seguin, TX</v>
      </c>
      <c r="DK113" s="5" t="str">
        <f t="shared" si="4920"/>
        <v/>
      </c>
      <c r="DL113" s="5" t="str">
        <f t="shared" si="4921"/>
        <v/>
      </c>
      <c r="DM113" s="5" t="str">
        <f t="shared" si="4922"/>
        <v/>
      </c>
      <c r="DN113" s="5" t="str">
        <f t="shared" si="4923"/>
        <v/>
      </c>
      <c r="DO113" s="5" t="str">
        <f t="shared" si="4924"/>
        <v/>
      </c>
      <c r="DP113" s="5" t="str">
        <f t="shared" si="4925"/>
        <v>Peoples Community Bank - Mazomanie, WI</v>
      </c>
      <c r="DQ113" s="5" t="str">
        <f t="shared" si="4926"/>
        <v/>
      </c>
    </row>
    <row r="114" spans="1:121" x14ac:dyDescent="0.25">
      <c r="A114">
        <v>113</v>
      </c>
      <c r="B114" s="5">
        <v>1015580</v>
      </c>
      <c r="C114" t="str">
        <f t="shared" si="4807"/>
        <v>Bodcaw Bank - Stamps, AR</v>
      </c>
      <c r="D114" s="21" t="s">
        <v>756</v>
      </c>
      <c r="E114" s="19" t="s">
        <v>2891</v>
      </c>
      <c r="F114" s="19" t="s">
        <v>2878</v>
      </c>
      <c r="G114" s="19"/>
      <c r="K114" s="27">
        <v>105</v>
      </c>
      <c r="L114" s="28" t="str">
        <f>IF(HLOOKUP('Peer Comparison Tool'!$E$6,StateDropdownData,K114+1,FALSE)=0,"",HLOOKUP('Peer Comparison Tool'!$E$6,StateDropdownData,K114+1,FALSE))</f>
        <v>The Murray Bank - Murray, KY</v>
      </c>
      <c r="M114" s="29">
        <f>IF(HLOOKUP('Peer Comparison Tool'!$E$6,[0]!DropdownData,K114+1,FALSE)=0,"",HLOOKUP('Peer Comparison Tool'!$E$6,[0]!DropdownData,K114+1,FALSE))</f>
        <v>4050658</v>
      </c>
      <c r="N114" s="27">
        <v>105</v>
      </c>
      <c r="O114" s="28" t="str">
        <f>IF(HLOOKUP('Peer Comparison Tool'!$G$6,StateDropdownData,N114+1,FALSE)=0,"",HLOOKUP('Peer Comparison Tool'!$G$6,StateDropdownData,N114+1,FALSE))</f>
        <v>Thread Bank - Rogersville, TN</v>
      </c>
      <c r="P114" s="29">
        <f>IF(HLOOKUP('Peer Comparison Tool'!$G$6,DropdownData,N114+1,FALSE)=0,"",HLOOKUP('Peer Comparison Tool'!$G$6,DropdownData,N114+1,FALSE))</f>
        <v>1014378</v>
      </c>
      <c r="Q114" s="27">
        <v>105</v>
      </c>
      <c r="R114" s="28" t="str">
        <f>IF(HLOOKUP('Peer Comparison Tool'!$I$6,StateDropdownData,Q114+1,FALSE)=0,"",HLOOKUP('Peer Comparison Tool'!$I$6,StateDropdownData,Q114+1,FALSE))</f>
        <v/>
      </c>
      <c r="S114" s="29" t="str">
        <f>IF(HLOOKUP('Peer Comparison Tool'!$I$6,DropdownData,Q114+1,FALSE)=0,"",HLOOKUP('Peer Comparison Tool'!$I$6,DropdownData,Q114+1,FALSE))</f>
        <v/>
      </c>
      <c r="T114" s="5" t="str">
        <f t="shared" si="4927"/>
        <v/>
      </c>
      <c r="U114" s="5" t="str">
        <f t="shared" si="4927"/>
        <v/>
      </c>
      <c r="V114" s="5" t="str">
        <f t="shared" si="4927"/>
        <v/>
      </c>
      <c r="W114" s="5" t="str">
        <f t="shared" si="4927"/>
        <v/>
      </c>
      <c r="X114" s="5">
        <f t="shared" si="4927"/>
        <v>4056852</v>
      </c>
      <c r="Y114" s="5" t="str">
        <f t="shared" si="4927"/>
        <v/>
      </c>
      <c r="Z114" s="5" t="str">
        <f t="shared" si="4927"/>
        <v/>
      </c>
      <c r="AA114" s="5" t="str">
        <f t="shared" si="4927"/>
        <v/>
      </c>
      <c r="AB114" s="5" t="str">
        <f t="shared" si="4927"/>
        <v/>
      </c>
      <c r="AC114" s="5">
        <f t="shared" si="4927"/>
        <v>1006669</v>
      </c>
      <c r="AD114" s="5" t="str">
        <f t="shared" si="4928"/>
        <v/>
      </c>
      <c r="AE114" s="5" t="str">
        <f t="shared" si="4928"/>
        <v/>
      </c>
      <c r="AF114" s="5">
        <f t="shared" si="4928"/>
        <v>1007733</v>
      </c>
      <c r="AG114" s="5" t="str">
        <f t="shared" si="4928"/>
        <v/>
      </c>
      <c r="AH114" s="5">
        <f t="shared" si="4928"/>
        <v>4097544</v>
      </c>
      <c r="AI114" s="5">
        <f t="shared" si="4928"/>
        <v>1008849</v>
      </c>
      <c r="AJ114" s="5">
        <f t="shared" si="4928"/>
        <v>4050658</v>
      </c>
      <c r="AK114" s="5">
        <f t="shared" si="4928"/>
        <v>1013147</v>
      </c>
      <c r="AL114" s="5" t="str">
        <f t="shared" si="4928"/>
        <v/>
      </c>
      <c r="AM114" s="5" t="str">
        <f t="shared" si="4928"/>
        <v/>
      </c>
      <c r="AN114" s="5" t="str">
        <f t="shared" si="4929"/>
        <v/>
      </c>
      <c r="AO114" s="5" t="str">
        <f t="shared" si="4929"/>
        <v/>
      </c>
      <c r="AP114" s="5">
        <f t="shared" si="4929"/>
        <v>1001966</v>
      </c>
      <c r="AQ114" s="5" t="str">
        <f t="shared" si="4929"/>
        <v/>
      </c>
      <c r="AR114" s="5">
        <f t="shared" si="4929"/>
        <v>1012542</v>
      </c>
      <c r="AS114" s="5" t="str">
        <f t="shared" si="4929"/>
        <v/>
      </c>
      <c r="AT114" s="5">
        <f t="shared" si="4929"/>
        <v>4163744</v>
      </c>
      <c r="AU114" s="5" t="str">
        <f t="shared" si="4929"/>
        <v/>
      </c>
      <c r="AV114" s="5" t="str">
        <f t="shared" si="4929"/>
        <v/>
      </c>
      <c r="AW114" s="5" t="str">
        <f t="shared" si="4929"/>
        <v/>
      </c>
      <c r="AX114" s="5" t="str">
        <f t="shared" si="4930"/>
        <v/>
      </c>
      <c r="AY114" s="5">
        <f t="shared" si="4930"/>
        <v>1007101</v>
      </c>
      <c r="AZ114" s="5" t="str">
        <f t="shared" si="4930"/>
        <v/>
      </c>
      <c r="BA114" s="5" t="str">
        <f t="shared" si="4930"/>
        <v/>
      </c>
      <c r="BB114" s="5">
        <f t="shared" si="4930"/>
        <v>1006919</v>
      </c>
      <c r="BC114" s="5">
        <f t="shared" si="4930"/>
        <v>1008114</v>
      </c>
      <c r="BD114" s="5" t="str">
        <f t="shared" si="4930"/>
        <v/>
      </c>
      <c r="BE114" s="5">
        <f t="shared" si="4930"/>
        <v>1016005</v>
      </c>
      <c r="BF114" s="5" t="str">
        <f t="shared" si="4930"/>
        <v/>
      </c>
      <c r="BG114" s="5" t="str">
        <f t="shared" si="4930"/>
        <v/>
      </c>
      <c r="BH114" s="5" t="str">
        <f t="shared" si="4931"/>
        <v/>
      </c>
      <c r="BI114" s="5">
        <f t="shared" si="4931"/>
        <v>1014378</v>
      </c>
      <c r="BJ114" s="5">
        <f t="shared" si="4931"/>
        <v>1008193</v>
      </c>
      <c r="BK114" s="5" t="str">
        <f t="shared" si="4931"/>
        <v/>
      </c>
      <c r="BL114" s="5" t="str">
        <f t="shared" si="4931"/>
        <v/>
      </c>
      <c r="BM114" s="5" t="str">
        <f t="shared" si="4931"/>
        <v/>
      </c>
      <c r="BN114" s="5" t="str">
        <f t="shared" si="4931"/>
        <v/>
      </c>
      <c r="BO114" s="5" t="str">
        <f t="shared" si="4931"/>
        <v/>
      </c>
      <c r="BP114" s="5">
        <f t="shared" si="4931"/>
        <v>1007326</v>
      </c>
      <c r="BQ114" s="5" t="str">
        <f t="shared" si="4931"/>
        <v/>
      </c>
      <c r="BR114" s="5"/>
      <c r="BT114" s="5" t="str">
        <f t="shared" si="4877"/>
        <v/>
      </c>
      <c r="BU114" s="5" t="str">
        <f t="shared" si="4878"/>
        <v/>
      </c>
      <c r="BV114" s="5" t="str">
        <f t="shared" si="4879"/>
        <v/>
      </c>
      <c r="BW114" s="5" t="str">
        <f t="shared" si="4880"/>
        <v/>
      </c>
      <c r="BX114" s="5" t="str">
        <f t="shared" si="4881"/>
        <v>Mission Valley Bank - Sun Valley, CA</v>
      </c>
      <c r="BY114" s="5" t="str">
        <f t="shared" si="4882"/>
        <v/>
      </c>
      <c r="BZ114" s="5" t="str">
        <f t="shared" si="4883"/>
        <v/>
      </c>
      <c r="CA114" s="5" t="str">
        <f t="shared" si="4884"/>
        <v/>
      </c>
      <c r="CB114" s="5" t="str">
        <f t="shared" si="4885"/>
        <v/>
      </c>
      <c r="CC114" s="5" t="str">
        <f t="shared" si="4886"/>
        <v>Southeastern Bank - Darien, GA</v>
      </c>
      <c r="CD114" s="5" t="str">
        <f t="shared" si="4887"/>
        <v/>
      </c>
      <c r="CE114" s="5" t="str">
        <f t="shared" si="4888"/>
        <v/>
      </c>
      <c r="CF114" s="5" t="str">
        <f t="shared" si="4889"/>
        <v>Farmers State Bank of Medora - Medora, IL</v>
      </c>
      <c r="CG114" s="5" t="str">
        <f t="shared" si="4890"/>
        <v/>
      </c>
      <c r="CH114" s="5" t="str">
        <f t="shared" si="4891"/>
        <v>First State Bank - Nashua, IA</v>
      </c>
      <c r="CI114" s="5" t="str">
        <f t="shared" si="4892"/>
        <v>Marquette Farmers State Bank of Marquette Kansas - Marquette, KS</v>
      </c>
      <c r="CJ114" s="5" t="str">
        <f t="shared" si="4893"/>
        <v>The Murray Bank - Murray, KY</v>
      </c>
      <c r="CK114" s="5" t="str">
        <f t="shared" si="4894"/>
        <v>The Mer Rouge State Bank - Mer Rouge, LA</v>
      </c>
      <c r="CL114" s="5" t="str">
        <f t="shared" si="4895"/>
        <v/>
      </c>
      <c r="CM114" s="5" t="str">
        <f t="shared" si="4896"/>
        <v/>
      </c>
      <c r="CN114" s="5" t="str">
        <f t="shared" si="4897"/>
        <v/>
      </c>
      <c r="CO114" s="5" t="str">
        <f t="shared" si="4898"/>
        <v/>
      </c>
      <c r="CP114" s="5" t="str">
        <f t="shared" si="4899"/>
        <v>Jackson Federal Savings And Loan Association - Jackson, MN</v>
      </c>
      <c r="CQ114" s="5" t="str">
        <f t="shared" si="4900"/>
        <v/>
      </c>
      <c r="CR114" s="5" t="str">
        <f t="shared" si="4901"/>
        <v>HOMEBANK - Palmyra, MO</v>
      </c>
      <c r="CS114" s="5" t="str">
        <f t="shared" si="4902"/>
        <v/>
      </c>
      <c r="CT114" s="5" t="str">
        <f t="shared" si="4903"/>
        <v>Nebraska Bank of Commerce - Lincoln, NE</v>
      </c>
      <c r="CU114" s="5" t="str">
        <f t="shared" si="4904"/>
        <v/>
      </c>
      <c r="CV114" s="5" t="str">
        <f t="shared" si="4905"/>
        <v/>
      </c>
      <c r="CW114" s="5" t="str">
        <f t="shared" si="4906"/>
        <v/>
      </c>
      <c r="CX114" s="5" t="str">
        <f t="shared" si="4907"/>
        <v/>
      </c>
      <c r="CY114" s="5" t="str">
        <f t="shared" si="4908"/>
        <v>Habib American Bank - New York, NY</v>
      </c>
      <c r="CZ114" s="5" t="str">
        <f t="shared" si="4909"/>
        <v/>
      </c>
      <c r="DA114" s="5" t="str">
        <f t="shared" si="4910"/>
        <v/>
      </c>
      <c r="DB114" s="5" t="str">
        <f t="shared" si="4911"/>
        <v>The First Citizens National Bank of Upper Sandusky - Upper Sandusky, OH</v>
      </c>
      <c r="DC114" s="5" t="str">
        <f t="shared" si="4912"/>
        <v>MidFirst Bank - Oklahoma City, OK</v>
      </c>
      <c r="DD114" s="5" t="str">
        <f t="shared" si="4913"/>
        <v/>
      </c>
      <c r="DE114" s="5" t="str">
        <f t="shared" si="4914"/>
        <v>The National Bank of Malvern - Malvern, PA</v>
      </c>
      <c r="DF114" s="5" t="str">
        <f t="shared" si="4915"/>
        <v/>
      </c>
      <c r="DG114" s="5" t="str">
        <f t="shared" si="4916"/>
        <v/>
      </c>
      <c r="DH114" s="5" t="str">
        <f t="shared" si="4917"/>
        <v/>
      </c>
      <c r="DI114" s="5" t="str">
        <f t="shared" si="4918"/>
        <v>Thread Bank - Rogersville, TN</v>
      </c>
      <c r="DJ114" s="5" t="str">
        <f t="shared" si="4919"/>
        <v>First Community Bank - San Benito, TX</v>
      </c>
      <c r="DK114" s="5" t="str">
        <f t="shared" si="4920"/>
        <v/>
      </c>
      <c r="DL114" s="5" t="str">
        <f t="shared" si="4921"/>
        <v/>
      </c>
      <c r="DM114" s="5" t="str">
        <f t="shared" si="4922"/>
        <v/>
      </c>
      <c r="DN114" s="5" t="str">
        <f t="shared" si="4923"/>
        <v/>
      </c>
      <c r="DO114" s="5" t="str">
        <f t="shared" si="4924"/>
        <v/>
      </c>
      <c r="DP114" s="5" t="str">
        <f t="shared" si="4925"/>
        <v>Peoples State Bank - Prairie Du Chien, WI</v>
      </c>
      <c r="DQ114" s="5" t="str">
        <f t="shared" si="4926"/>
        <v/>
      </c>
    </row>
    <row r="115" spans="1:121" x14ac:dyDescent="0.25">
      <c r="A115">
        <v>114</v>
      </c>
      <c r="B115" s="5">
        <v>1009618</v>
      </c>
      <c r="C115" t="str">
        <f t="shared" si="4807"/>
        <v>Centennial Bank - Conway, AR</v>
      </c>
      <c r="D115" s="21" t="s">
        <v>114</v>
      </c>
      <c r="E115" s="19" t="s">
        <v>2892</v>
      </c>
      <c r="F115" s="19" t="s">
        <v>2878</v>
      </c>
      <c r="G115" s="19"/>
      <c r="K115" s="27">
        <v>106</v>
      </c>
      <c r="L115" s="28" t="str">
        <f>IF(HLOOKUP('Peer Comparison Tool'!$E$6,StateDropdownData,K115+1,FALSE)=0,"",HLOOKUP('Peer Comparison Tool'!$E$6,StateDropdownData,K115+1,FALSE))</f>
        <v>The Paducah Bank and Trust Company - Paducah, KY</v>
      </c>
      <c r="M115" s="29">
        <f>IF(HLOOKUP('Peer Comparison Tool'!$E$6,[0]!DropdownData,K115+1,FALSE)=0,"",HLOOKUP('Peer Comparison Tool'!$E$6,[0]!DropdownData,K115+1,FALSE))</f>
        <v>1007610</v>
      </c>
      <c r="N115" s="27">
        <v>106</v>
      </c>
      <c r="O115" s="28" t="str">
        <f>IF(HLOOKUP('Peer Comparison Tool'!$G$6,StateDropdownData,N115+1,FALSE)=0,"",HLOOKUP('Peer Comparison Tool'!$G$6,StateDropdownData,N115+1,FALSE))</f>
        <v>TNBANK - Oak Ridge, TN</v>
      </c>
      <c r="P115" s="29">
        <f>IF(HLOOKUP('Peer Comparison Tool'!$G$6,DropdownData,N115+1,FALSE)=0,"",HLOOKUP('Peer Comparison Tool'!$G$6,DropdownData,N115+1,FALSE))</f>
        <v>1024639</v>
      </c>
      <c r="Q115" s="27">
        <v>106</v>
      </c>
      <c r="R115" s="28" t="str">
        <f>IF(HLOOKUP('Peer Comparison Tool'!$I$6,StateDropdownData,Q115+1,FALSE)=0,"",HLOOKUP('Peer Comparison Tool'!$I$6,StateDropdownData,Q115+1,FALSE))</f>
        <v/>
      </c>
      <c r="S115" s="29" t="str">
        <f>IF(HLOOKUP('Peer Comparison Tool'!$I$6,DropdownData,Q115+1,FALSE)=0,"",HLOOKUP('Peer Comparison Tool'!$I$6,DropdownData,Q115+1,FALSE))</f>
        <v/>
      </c>
      <c r="T115" s="5" t="str">
        <f t="shared" si="4927"/>
        <v/>
      </c>
      <c r="U115" s="5" t="str">
        <f t="shared" si="4927"/>
        <v/>
      </c>
      <c r="V115" s="5" t="str">
        <f t="shared" si="4927"/>
        <v/>
      </c>
      <c r="W115" s="5" t="str">
        <f t="shared" si="4927"/>
        <v/>
      </c>
      <c r="X115" s="5">
        <f t="shared" si="4927"/>
        <v>4085946</v>
      </c>
      <c r="Y115" s="5" t="str">
        <f t="shared" si="4927"/>
        <v/>
      </c>
      <c r="Z115" s="5" t="str">
        <f t="shared" si="4927"/>
        <v/>
      </c>
      <c r="AA115" s="5" t="str">
        <f t="shared" si="4927"/>
        <v/>
      </c>
      <c r="AB115" s="5" t="str">
        <f t="shared" si="4927"/>
        <v/>
      </c>
      <c r="AC115" s="5">
        <f t="shared" si="4927"/>
        <v>1007877</v>
      </c>
      <c r="AD115" s="5" t="str">
        <f t="shared" si="4928"/>
        <v/>
      </c>
      <c r="AE115" s="5" t="str">
        <f t="shared" si="4928"/>
        <v/>
      </c>
      <c r="AF115" s="5">
        <f t="shared" si="4928"/>
        <v>1011992</v>
      </c>
      <c r="AG115" s="5" t="str">
        <f t="shared" si="4928"/>
        <v/>
      </c>
      <c r="AH115" s="5">
        <f t="shared" si="4928"/>
        <v>1005191</v>
      </c>
      <c r="AI115" s="5">
        <f t="shared" si="4928"/>
        <v>1015302</v>
      </c>
      <c r="AJ115" s="5">
        <f t="shared" si="4928"/>
        <v>1007610</v>
      </c>
      <c r="AK115" s="5">
        <f t="shared" si="4928"/>
        <v>1005264</v>
      </c>
      <c r="AL115" s="5" t="str">
        <f t="shared" si="4928"/>
        <v/>
      </c>
      <c r="AM115" s="5" t="str">
        <f t="shared" si="4928"/>
        <v/>
      </c>
      <c r="AN115" s="5" t="str">
        <f t="shared" si="4929"/>
        <v/>
      </c>
      <c r="AO115" s="5" t="str">
        <f t="shared" si="4929"/>
        <v/>
      </c>
      <c r="AP115" s="5">
        <f t="shared" si="4929"/>
        <v>1005238</v>
      </c>
      <c r="AQ115" s="5" t="str">
        <f t="shared" si="4929"/>
        <v/>
      </c>
      <c r="AR115" s="5">
        <f t="shared" si="4929"/>
        <v>1013203</v>
      </c>
      <c r="AS115" s="5" t="str">
        <f t="shared" si="4929"/>
        <v/>
      </c>
      <c r="AT115" s="5">
        <f t="shared" si="4929"/>
        <v>1005042</v>
      </c>
      <c r="AU115" s="5" t="str">
        <f t="shared" si="4929"/>
        <v/>
      </c>
      <c r="AV115" s="5" t="str">
        <f t="shared" si="4929"/>
        <v/>
      </c>
      <c r="AW115" s="5" t="str">
        <f t="shared" si="4929"/>
        <v/>
      </c>
      <c r="AX115" s="5" t="str">
        <f t="shared" si="4930"/>
        <v/>
      </c>
      <c r="AY115" s="5">
        <f t="shared" si="4930"/>
        <v>1011446</v>
      </c>
      <c r="AZ115" s="5" t="str">
        <f t="shared" si="4930"/>
        <v/>
      </c>
      <c r="BA115" s="5" t="str">
        <f t="shared" si="4930"/>
        <v/>
      </c>
      <c r="BB115" s="5">
        <f t="shared" si="4930"/>
        <v>1007083</v>
      </c>
      <c r="BC115" s="5">
        <f t="shared" si="4930"/>
        <v>134776613</v>
      </c>
      <c r="BD115" s="5" t="str">
        <f t="shared" si="4930"/>
        <v/>
      </c>
      <c r="BE115" s="5">
        <f t="shared" si="4930"/>
        <v>1005890</v>
      </c>
      <c r="BF115" s="5" t="str">
        <f t="shared" si="4930"/>
        <v/>
      </c>
      <c r="BG115" s="5" t="str">
        <f t="shared" si="4930"/>
        <v/>
      </c>
      <c r="BH115" s="5" t="str">
        <f t="shared" si="4931"/>
        <v/>
      </c>
      <c r="BI115" s="5">
        <f t="shared" si="4931"/>
        <v>1024639</v>
      </c>
      <c r="BJ115" s="5">
        <f t="shared" si="4931"/>
        <v>1008247</v>
      </c>
      <c r="BK115" s="5" t="str">
        <f t="shared" si="4931"/>
        <v/>
      </c>
      <c r="BL115" s="5" t="str">
        <f t="shared" si="4931"/>
        <v/>
      </c>
      <c r="BM115" s="5" t="str">
        <f t="shared" si="4931"/>
        <v/>
      </c>
      <c r="BN115" s="5" t="str">
        <f t="shared" si="4931"/>
        <v/>
      </c>
      <c r="BO115" s="5" t="str">
        <f t="shared" si="4931"/>
        <v/>
      </c>
      <c r="BP115" s="5">
        <f t="shared" si="4931"/>
        <v>1008257</v>
      </c>
      <c r="BQ115" s="5" t="str">
        <f t="shared" si="4931"/>
        <v/>
      </c>
      <c r="BR115" s="5"/>
      <c r="BT115" s="5" t="str">
        <f t="shared" si="4877"/>
        <v/>
      </c>
      <c r="BU115" s="5" t="str">
        <f t="shared" si="4878"/>
        <v/>
      </c>
      <c r="BV115" s="5" t="str">
        <f t="shared" si="4879"/>
        <v/>
      </c>
      <c r="BW115" s="5" t="str">
        <f t="shared" si="4880"/>
        <v/>
      </c>
      <c r="BX115" s="5" t="str">
        <f t="shared" si="4881"/>
        <v>Mizrahi Tefahot Bank - Los Angeles Branch - Los Angeles, CA</v>
      </c>
      <c r="BY115" s="5" t="str">
        <f t="shared" si="4882"/>
        <v/>
      </c>
      <c r="BZ115" s="5" t="str">
        <f t="shared" si="4883"/>
        <v/>
      </c>
      <c r="CA115" s="5" t="str">
        <f t="shared" si="4884"/>
        <v/>
      </c>
      <c r="CB115" s="5" t="str">
        <f t="shared" si="4885"/>
        <v/>
      </c>
      <c r="CC115" s="5" t="str">
        <f t="shared" si="4886"/>
        <v>Southern Bank - Waynesboro, GA</v>
      </c>
      <c r="CD115" s="5" t="str">
        <f t="shared" si="4887"/>
        <v/>
      </c>
      <c r="CE115" s="5" t="str">
        <f t="shared" si="4888"/>
        <v/>
      </c>
      <c r="CF115" s="5" t="str">
        <f t="shared" si="4889"/>
        <v>Farmers State Bank of Western Illinois - Alpha, IL</v>
      </c>
      <c r="CG115" s="5" t="str">
        <f t="shared" si="4890"/>
        <v/>
      </c>
      <c r="CH115" s="5" t="str">
        <f t="shared" si="4891"/>
        <v>First Trust &amp; Savings Bank - Coralville, IA</v>
      </c>
      <c r="CI115" s="5" t="str">
        <f t="shared" si="4892"/>
        <v>Mid-America Bank - Baldwin City, KS</v>
      </c>
      <c r="CJ115" s="5" t="str">
        <f t="shared" si="4893"/>
        <v>The Paducah Bank and Trust Company - Paducah, KY</v>
      </c>
      <c r="CK115" s="5" t="str">
        <f t="shared" si="4894"/>
        <v>United Community Bank - Raceland, LA</v>
      </c>
      <c r="CL115" s="5" t="str">
        <f t="shared" si="4895"/>
        <v/>
      </c>
      <c r="CM115" s="5" t="str">
        <f t="shared" si="4896"/>
        <v/>
      </c>
      <c r="CN115" s="5" t="str">
        <f t="shared" si="4897"/>
        <v/>
      </c>
      <c r="CO115" s="5" t="str">
        <f t="shared" si="4898"/>
        <v/>
      </c>
      <c r="CP115" s="5" t="str">
        <f t="shared" si="4899"/>
        <v>Janesville State Bank - Janesville, MN</v>
      </c>
      <c r="CQ115" s="5" t="str">
        <f t="shared" si="4900"/>
        <v/>
      </c>
      <c r="CR115" s="5" t="str">
        <f t="shared" si="4901"/>
        <v>HomePride Bank - Mansfield, MO</v>
      </c>
      <c r="CS115" s="5" t="str">
        <f t="shared" si="4902"/>
        <v/>
      </c>
      <c r="CT115" s="5" t="str">
        <f t="shared" si="4903"/>
        <v>Nebraska State Bank - Bristow, NE</v>
      </c>
      <c r="CU115" s="5" t="str">
        <f t="shared" si="4904"/>
        <v/>
      </c>
      <c r="CV115" s="5" t="str">
        <f t="shared" si="4905"/>
        <v/>
      </c>
      <c r="CW115" s="5" t="str">
        <f t="shared" si="4906"/>
        <v/>
      </c>
      <c r="CX115" s="5" t="str">
        <f t="shared" si="4907"/>
        <v/>
      </c>
      <c r="CY115" s="5" t="str">
        <f t="shared" si="4908"/>
        <v>Hana Bank USA, National Association - New York, NY</v>
      </c>
      <c r="CZ115" s="5" t="str">
        <f t="shared" si="4909"/>
        <v/>
      </c>
      <c r="DA115" s="5" t="str">
        <f t="shared" si="4910"/>
        <v/>
      </c>
      <c r="DB115" s="5" t="str">
        <f t="shared" si="4911"/>
        <v>The First National Bank of Bellevue - Bellevue, OH</v>
      </c>
      <c r="DC115" s="5" t="str">
        <f t="shared" si="4912"/>
        <v>Novus Bank - Edmond, OK</v>
      </c>
      <c r="DD115" s="5" t="str">
        <f t="shared" si="4913"/>
        <v/>
      </c>
      <c r="DE115" s="5" t="str">
        <f t="shared" si="4914"/>
        <v>The Neffs National Bank - Neffs, PA</v>
      </c>
      <c r="DF115" s="5" t="str">
        <f t="shared" si="4915"/>
        <v/>
      </c>
      <c r="DG115" s="5" t="str">
        <f t="shared" si="4916"/>
        <v/>
      </c>
      <c r="DH115" s="5" t="str">
        <f t="shared" si="4917"/>
        <v/>
      </c>
      <c r="DI115" s="5" t="str">
        <f t="shared" si="4918"/>
        <v>TNBANK - Oak Ridge, TN</v>
      </c>
      <c r="DJ115" s="5" t="str">
        <f t="shared" si="4919"/>
        <v>First Community Bank - Corpus Christi, TX</v>
      </c>
      <c r="DK115" s="5" t="str">
        <f t="shared" si="4920"/>
        <v/>
      </c>
      <c r="DL115" s="5" t="str">
        <f t="shared" si="4921"/>
        <v/>
      </c>
      <c r="DM115" s="5" t="str">
        <f t="shared" si="4922"/>
        <v/>
      </c>
      <c r="DN115" s="5" t="str">
        <f t="shared" si="4923"/>
        <v/>
      </c>
      <c r="DO115" s="5" t="str">
        <f t="shared" si="4924"/>
        <v/>
      </c>
      <c r="DP115" s="5" t="str">
        <f t="shared" si="4925"/>
        <v>Peoples State Bank - Wausau, WI</v>
      </c>
      <c r="DQ115" s="5" t="str">
        <f t="shared" si="4926"/>
        <v/>
      </c>
    </row>
    <row r="116" spans="1:121" x14ac:dyDescent="0.25">
      <c r="A116">
        <v>115</v>
      </c>
      <c r="B116" s="5">
        <v>4151615</v>
      </c>
      <c r="C116" t="str">
        <f t="shared" si="4807"/>
        <v>Central Bank - Little Rock, AR</v>
      </c>
      <c r="D116" s="21" t="s">
        <v>1404</v>
      </c>
      <c r="E116" s="19" t="s">
        <v>2887</v>
      </c>
      <c r="F116" s="19" t="s">
        <v>2878</v>
      </c>
      <c r="G116" s="19"/>
      <c r="K116" s="27">
        <v>107</v>
      </c>
      <c r="L116" s="28" t="str">
        <f>IF(HLOOKUP('Peer Comparison Tool'!$E$6,StateDropdownData,K116+1,FALSE)=0,"",HLOOKUP('Peer Comparison Tool'!$E$6,StateDropdownData,K116+1,FALSE))</f>
        <v>The Peoples Bank - Taylorsville, KY</v>
      </c>
      <c r="M116" s="29">
        <f>IF(HLOOKUP('Peer Comparison Tool'!$E$6,[0]!DropdownData,K116+1,FALSE)=0,"",HLOOKUP('Peer Comparison Tool'!$E$6,[0]!DropdownData,K116+1,FALSE))</f>
        <v>1005100</v>
      </c>
      <c r="N116" s="27">
        <v>107</v>
      </c>
      <c r="O116" s="28" t="str">
        <f>IF(HLOOKUP('Peer Comparison Tool'!$G$6,StateDropdownData,N116+1,FALSE)=0,"",HLOOKUP('Peer Comparison Tool'!$G$6,StateDropdownData,N116+1,FALSE))</f>
        <v>Tower Community Bank - Jasper, TN</v>
      </c>
      <c r="P116" s="29">
        <f>IF(HLOOKUP('Peer Comparison Tool'!$G$6,DropdownData,N116+1,FALSE)=0,"",HLOOKUP('Peer Comparison Tool'!$G$6,DropdownData,N116+1,FALSE))</f>
        <v>1016153</v>
      </c>
      <c r="Q116" s="27">
        <v>107</v>
      </c>
      <c r="R116" s="28" t="str">
        <f>IF(HLOOKUP('Peer Comparison Tool'!$I$6,StateDropdownData,Q116+1,FALSE)=0,"",HLOOKUP('Peer Comparison Tool'!$I$6,StateDropdownData,Q116+1,FALSE))</f>
        <v/>
      </c>
      <c r="S116" s="29" t="str">
        <f>IF(HLOOKUP('Peer Comparison Tool'!$I$6,DropdownData,Q116+1,FALSE)=0,"",HLOOKUP('Peer Comparison Tool'!$I$6,DropdownData,Q116+1,FALSE))</f>
        <v/>
      </c>
      <c r="T116" s="5" t="str">
        <f t="shared" si="4927"/>
        <v/>
      </c>
      <c r="U116" s="5" t="str">
        <f t="shared" si="4927"/>
        <v/>
      </c>
      <c r="V116" s="5" t="str">
        <f t="shared" si="4927"/>
        <v/>
      </c>
      <c r="W116" s="5" t="str">
        <f t="shared" si="4927"/>
        <v/>
      </c>
      <c r="X116" s="5">
        <f t="shared" si="4927"/>
        <v>6406211</v>
      </c>
      <c r="Y116" s="5" t="str">
        <f t="shared" si="4927"/>
        <v/>
      </c>
      <c r="Z116" s="5" t="str">
        <f t="shared" si="4927"/>
        <v/>
      </c>
      <c r="AA116" s="5" t="str">
        <f t="shared" si="4927"/>
        <v/>
      </c>
      <c r="AB116" s="5" t="str">
        <f t="shared" si="4927"/>
        <v/>
      </c>
      <c r="AC116" s="5">
        <f t="shared" si="4927"/>
        <v>1008175</v>
      </c>
      <c r="AD116" s="5" t="str">
        <f t="shared" si="4928"/>
        <v/>
      </c>
      <c r="AE116" s="5" t="str">
        <f t="shared" si="4928"/>
        <v/>
      </c>
      <c r="AF116" s="5">
        <f t="shared" si="4928"/>
        <v>1022793</v>
      </c>
      <c r="AG116" s="5" t="str">
        <f t="shared" si="4928"/>
        <v/>
      </c>
      <c r="AH116" s="5">
        <f t="shared" si="4928"/>
        <v>1011823</v>
      </c>
      <c r="AI116" s="5">
        <f t="shared" si="4928"/>
        <v>1001629</v>
      </c>
      <c r="AJ116" s="5">
        <f t="shared" si="4928"/>
        <v>1005100</v>
      </c>
      <c r="AK116" s="5">
        <f t="shared" si="4928"/>
        <v>1013297</v>
      </c>
      <c r="AL116" s="5" t="str">
        <f t="shared" si="4928"/>
        <v/>
      </c>
      <c r="AM116" s="5" t="str">
        <f t="shared" si="4928"/>
        <v/>
      </c>
      <c r="AN116" s="5" t="str">
        <f t="shared" si="4929"/>
        <v/>
      </c>
      <c r="AO116" s="5" t="str">
        <f t="shared" si="4929"/>
        <v/>
      </c>
      <c r="AP116" s="5">
        <f t="shared" si="4929"/>
        <v>1014322</v>
      </c>
      <c r="AQ116" s="5" t="str">
        <f t="shared" si="4929"/>
        <v/>
      </c>
      <c r="AR116" s="5">
        <f t="shared" si="4929"/>
        <v>1015744</v>
      </c>
      <c r="AS116" s="5" t="str">
        <f t="shared" si="4929"/>
        <v/>
      </c>
      <c r="AT116" s="5">
        <f t="shared" si="4929"/>
        <v>1010329</v>
      </c>
      <c r="AU116" s="5" t="str">
        <f t="shared" si="4929"/>
        <v/>
      </c>
      <c r="AV116" s="5" t="str">
        <f t="shared" si="4929"/>
        <v/>
      </c>
      <c r="AW116" s="5" t="str">
        <f t="shared" si="4929"/>
        <v/>
      </c>
      <c r="AX116" s="5" t="str">
        <f t="shared" si="4930"/>
        <v/>
      </c>
      <c r="AY116" s="5">
        <f t="shared" si="4930"/>
        <v>4158710</v>
      </c>
      <c r="AZ116" s="5" t="str">
        <f t="shared" si="4930"/>
        <v/>
      </c>
      <c r="BA116" s="5" t="str">
        <f t="shared" si="4930"/>
        <v/>
      </c>
      <c r="BB116" s="5">
        <f t="shared" si="4930"/>
        <v>1013056</v>
      </c>
      <c r="BC116" s="5">
        <f t="shared" si="4930"/>
        <v>1006049</v>
      </c>
      <c r="BD116" s="5" t="str">
        <f t="shared" si="4930"/>
        <v/>
      </c>
      <c r="BE116" s="5">
        <f t="shared" si="4930"/>
        <v>1005035</v>
      </c>
      <c r="BF116" s="5" t="str">
        <f t="shared" si="4930"/>
        <v/>
      </c>
      <c r="BG116" s="5" t="str">
        <f t="shared" si="4930"/>
        <v/>
      </c>
      <c r="BH116" s="5" t="str">
        <f t="shared" si="4931"/>
        <v/>
      </c>
      <c r="BI116" s="5">
        <f t="shared" si="4931"/>
        <v>1016153</v>
      </c>
      <c r="BJ116" s="5">
        <f t="shared" si="4931"/>
        <v>1001853</v>
      </c>
      <c r="BK116" s="5" t="str">
        <f t="shared" si="4931"/>
        <v/>
      </c>
      <c r="BL116" s="5" t="str">
        <f t="shared" si="4931"/>
        <v/>
      </c>
      <c r="BM116" s="5" t="str">
        <f t="shared" si="4931"/>
        <v/>
      </c>
      <c r="BN116" s="5" t="str">
        <f t="shared" si="4931"/>
        <v/>
      </c>
      <c r="BO116" s="5" t="str">
        <f t="shared" si="4931"/>
        <v/>
      </c>
      <c r="BP116" s="5">
        <f t="shared" si="4931"/>
        <v>1007258</v>
      </c>
      <c r="BQ116" s="5" t="str">
        <f t="shared" si="4931"/>
        <v/>
      </c>
      <c r="BR116" s="5"/>
      <c r="BT116" s="5" t="str">
        <f t="shared" si="4877"/>
        <v/>
      </c>
      <c r="BU116" s="5" t="str">
        <f t="shared" si="4878"/>
        <v/>
      </c>
      <c r="BV116" s="5" t="str">
        <f t="shared" si="4879"/>
        <v/>
      </c>
      <c r="BW116" s="5" t="str">
        <f t="shared" si="4880"/>
        <v/>
      </c>
      <c r="BX116" s="5" t="str">
        <f t="shared" si="4881"/>
        <v>Mizuho Bank, Ltd., Los Angeles Branch - Los Angeles, CA</v>
      </c>
      <c r="BY116" s="5" t="str">
        <f t="shared" si="4882"/>
        <v/>
      </c>
      <c r="BZ116" s="5" t="str">
        <f t="shared" si="4883"/>
        <v/>
      </c>
      <c r="CA116" s="5" t="str">
        <f t="shared" si="4884"/>
        <v/>
      </c>
      <c r="CB116" s="5" t="str">
        <f t="shared" si="4885"/>
        <v/>
      </c>
      <c r="CC116" s="5" t="str">
        <f t="shared" si="4886"/>
        <v>State Bank of Cochran - Cochran, GA</v>
      </c>
      <c r="CD116" s="5" t="str">
        <f t="shared" si="4887"/>
        <v/>
      </c>
      <c r="CE116" s="5" t="str">
        <f t="shared" si="4888"/>
        <v/>
      </c>
      <c r="CF116" s="5" t="str">
        <f t="shared" si="4889"/>
        <v>FCB Banks - Collinsville, IL</v>
      </c>
      <c r="CG116" s="5" t="str">
        <f t="shared" si="4890"/>
        <v/>
      </c>
      <c r="CH116" s="5" t="str">
        <f t="shared" si="4891"/>
        <v>First Trust and Savings Bank - Wheatland, IA</v>
      </c>
      <c r="CI116" s="5" t="str">
        <f t="shared" si="4892"/>
        <v>Mutual Savings Association - Leavenworth, KS</v>
      </c>
      <c r="CJ116" s="5" t="str">
        <f t="shared" si="4893"/>
        <v>The Peoples Bank - Taylorsville, KY</v>
      </c>
      <c r="CK116" s="5" t="str">
        <f t="shared" si="4894"/>
        <v>Vermilion Bank &amp; Trust Company - Kaplan, LA</v>
      </c>
      <c r="CL116" s="5" t="str">
        <f t="shared" si="4895"/>
        <v/>
      </c>
      <c r="CM116" s="5" t="str">
        <f t="shared" si="4896"/>
        <v/>
      </c>
      <c r="CN116" s="5" t="str">
        <f t="shared" si="4897"/>
        <v/>
      </c>
      <c r="CO116" s="5" t="str">
        <f t="shared" si="4898"/>
        <v/>
      </c>
      <c r="CP116" s="5" t="str">
        <f t="shared" si="4899"/>
        <v>Keen Bank, National Association - Waseca, MN</v>
      </c>
      <c r="CQ116" s="5" t="str">
        <f t="shared" si="4900"/>
        <v/>
      </c>
      <c r="CR116" s="5" t="str">
        <f t="shared" si="4901"/>
        <v>Independent Farmers Bank - Maysville, MO</v>
      </c>
      <c r="CS116" s="5" t="str">
        <f t="shared" si="4902"/>
        <v/>
      </c>
      <c r="CT116" s="5" t="str">
        <f t="shared" si="4903"/>
        <v>Nebraska State Bank - Lynch, NE</v>
      </c>
      <c r="CU116" s="5" t="str">
        <f t="shared" si="4904"/>
        <v/>
      </c>
      <c r="CV116" s="5" t="str">
        <f t="shared" si="4905"/>
        <v/>
      </c>
      <c r="CW116" s="5" t="str">
        <f t="shared" si="4906"/>
        <v/>
      </c>
      <c r="CX116" s="5" t="str">
        <f t="shared" si="4907"/>
        <v/>
      </c>
      <c r="CY116" s="5" t="str">
        <f t="shared" si="4908"/>
        <v>Hanover Community Bank - Garden City Park, NY</v>
      </c>
      <c r="CZ116" s="5" t="str">
        <f t="shared" si="4909"/>
        <v/>
      </c>
      <c r="DA116" s="5" t="str">
        <f t="shared" si="4910"/>
        <v/>
      </c>
      <c r="DB116" s="5" t="str">
        <f t="shared" si="4911"/>
        <v>The First National Bank of Blanchester - Blanchester, OH</v>
      </c>
      <c r="DC116" s="5" t="str">
        <f t="shared" si="4912"/>
        <v>Oklahoma Bank and Trust Company - Clinton, OK</v>
      </c>
      <c r="DD116" s="5" t="str">
        <f t="shared" si="4913"/>
        <v/>
      </c>
      <c r="DE116" s="5" t="str">
        <f t="shared" si="4914"/>
        <v>The Northumberland National Bank - Northumberland, PA</v>
      </c>
      <c r="DF116" s="5" t="str">
        <f t="shared" si="4915"/>
        <v/>
      </c>
      <c r="DG116" s="5" t="str">
        <f t="shared" si="4916"/>
        <v/>
      </c>
      <c r="DH116" s="5" t="str">
        <f t="shared" si="4917"/>
        <v/>
      </c>
      <c r="DI116" s="5" t="str">
        <f t="shared" si="4918"/>
        <v>Tower Community Bank - Jasper, TN</v>
      </c>
      <c r="DJ116" s="5" t="str">
        <f t="shared" si="4919"/>
        <v>First Federal Bank Littlefield, Texas, SSB - Littlefield, TX</v>
      </c>
      <c r="DK116" s="5" t="str">
        <f t="shared" si="4920"/>
        <v/>
      </c>
      <c r="DL116" s="5" t="str">
        <f t="shared" si="4921"/>
        <v/>
      </c>
      <c r="DM116" s="5" t="str">
        <f t="shared" si="4922"/>
        <v/>
      </c>
      <c r="DN116" s="5" t="str">
        <f t="shared" si="4923"/>
        <v/>
      </c>
      <c r="DO116" s="5" t="str">
        <f t="shared" si="4924"/>
        <v/>
      </c>
      <c r="DP116" s="5" t="str">
        <f t="shared" si="4925"/>
        <v>Peshtigo National Bank - Peshtigo, WI</v>
      </c>
      <c r="DQ116" s="5" t="str">
        <f t="shared" si="4926"/>
        <v/>
      </c>
    </row>
    <row r="117" spans="1:121" x14ac:dyDescent="0.25">
      <c r="A117">
        <v>116</v>
      </c>
      <c r="B117" s="5">
        <v>1010354</v>
      </c>
      <c r="C117" t="str">
        <f t="shared" si="4807"/>
        <v>Chambers Bank - Danville, AR</v>
      </c>
      <c r="D117" s="21" t="s">
        <v>1308</v>
      </c>
      <c r="E117" s="19" t="s">
        <v>2893</v>
      </c>
      <c r="F117" s="19" t="s">
        <v>2878</v>
      </c>
      <c r="G117" s="19"/>
      <c r="K117" s="27">
        <v>108</v>
      </c>
      <c r="L117" s="28" t="str">
        <f>IF(HLOOKUP('Peer Comparison Tool'!$E$6,StateDropdownData,K117+1,FALSE)=0,"",HLOOKUP('Peer Comparison Tool'!$E$6,StateDropdownData,K117+1,FALSE))</f>
        <v>The Peoples Bank - Marion, KY</v>
      </c>
      <c r="M117" s="29">
        <f>IF(HLOOKUP('Peer Comparison Tool'!$E$6,[0]!DropdownData,K117+1,FALSE)=0,"",HLOOKUP('Peer Comparison Tool'!$E$6,[0]!DropdownData,K117+1,FALSE))</f>
        <v>1009506</v>
      </c>
      <c r="N117" s="27">
        <v>108</v>
      </c>
      <c r="O117" s="28" t="str">
        <f>IF(HLOOKUP('Peer Comparison Tool'!$G$6,StateDropdownData,N117+1,FALSE)=0,"",HLOOKUP('Peer Comparison Tool'!$G$6,StateDropdownData,N117+1,FALSE))</f>
        <v>Traditions First Bank - Erin, TN</v>
      </c>
      <c r="P117" s="29">
        <f>IF(HLOOKUP('Peer Comparison Tool'!$G$6,DropdownData,N117+1,FALSE)=0,"",HLOOKUP('Peer Comparison Tool'!$G$6,DropdownData,N117+1,FALSE))</f>
        <v>4056845</v>
      </c>
      <c r="Q117" s="27">
        <v>108</v>
      </c>
      <c r="R117" s="28" t="str">
        <f>IF(HLOOKUP('Peer Comparison Tool'!$I$6,StateDropdownData,Q117+1,FALSE)=0,"",HLOOKUP('Peer Comparison Tool'!$I$6,StateDropdownData,Q117+1,FALSE))</f>
        <v/>
      </c>
      <c r="S117" s="29" t="str">
        <f>IF(HLOOKUP('Peer Comparison Tool'!$I$6,DropdownData,Q117+1,FALSE)=0,"",HLOOKUP('Peer Comparison Tool'!$I$6,DropdownData,Q117+1,FALSE))</f>
        <v/>
      </c>
      <c r="T117" s="5" t="str">
        <f t="shared" si="4927"/>
        <v/>
      </c>
      <c r="U117" s="5" t="str">
        <f t="shared" si="4927"/>
        <v/>
      </c>
      <c r="V117" s="5" t="str">
        <f t="shared" si="4927"/>
        <v/>
      </c>
      <c r="W117" s="5" t="str">
        <f t="shared" si="4927"/>
        <v/>
      </c>
      <c r="X117" s="5">
        <f t="shared" si="4927"/>
        <v>1010330</v>
      </c>
      <c r="Y117" s="5" t="str">
        <f t="shared" si="4927"/>
        <v/>
      </c>
      <c r="Z117" s="5" t="str">
        <f t="shared" si="4927"/>
        <v/>
      </c>
      <c r="AA117" s="5" t="str">
        <f t="shared" si="4927"/>
        <v/>
      </c>
      <c r="AB117" s="5" t="str">
        <f t="shared" si="4927"/>
        <v/>
      </c>
      <c r="AC117" s="5">
        <f t="shared" si="4927"/>
        <v>1005375</v>
      </c>
      <c r="AD117" s="5" t="str">
        <f t="shared" si="4928"/>
        <v/>
      </c>
      <c r="AE117" s="5" t="str">
        <f t="shared" si="4928"/>
        <v/>
      </c>
      <c r="AF117" s="5">
        <f t="shared" si="4928"/>
        <v>1011819</v>
      </c>
      <c r="AG117" s="5" t="str">
        <f t="shared" si="4928"/>
        <v/>
      </c>
      <c r="AH117" s="5">
        <f t="shared" si="4928"/>
        <v>1013126</v>
      </c>
      <c r="AI117" s="5">
        <f t="shared" si="4928"/>
        <v>1991041</v>
      </c>
      <c r="AJ117" s="5">
        <f t="shared" si="4928"/>
        <v>1009506</v>
      </c>
      <c r="AK117" s="5">
        <f t="shared" si="4928"/>
        <v>1007944</v>
      </c>
      <c r="AL117" s="5" t="str">
        <f t="shared" si="4928"/>
        <v/>
      </c>
      <c r="AM117" s="5" t="str">
        <f t="shared" si="4928"/>
        <v/>
      </c>
      <c r="AN117" s="5" t="str">
        <f t="shared" si="4929"/>
        <v/>
      </c>
      <c r="AO117" s="5" t="str">
        <f t="shared" si="4929"/>
        <v/>
      </c>
      <c r="AP117" s="5">
        <f t="shared" si="4929"/>
        <v>1004898</v>
      </c>
      <c r="AQ117" s="5" t="str">
        <f t="shared" si="4929"/>
        <v/>
      </c>
      <c r="AR117" s="5">
        <f t="shared" si="4929"/>
        <v>1030013</v>
      </c>
      <c r="AS117" s="5" t="str">
        <f t="shared" si="4929"/>
        <v/>
      </c>
      <c r="AT117" s="5">
        <f t="shared" si="4929"/>
        <v>1015201</v>
      </c>
      <c r="AU117" s="5" t="str">
        <f t="shared" si="4929"/>
        <v/>
      </c>
      <c r="AV117" s="5" t="str">
        <f t="shared" si="4929"/>
        <v/>
      </c>
      <c r="AW117" s="5" t="str">
        <f t="shared" si="4929"/>
        <v/>
      </c>
      <c r="AX117" s="5" t="str">
        <f t="shared" si="4930"/>
        <v/>
      </c>
      <c r="AY117" s="5">
        <f t="shared" si="4930"/>
        <v>1009137</v>
      </c>
      <c r="AZ117" s="5" t="str">
        <f t="shared" si="4930"/>
        <v/>
      </c>
      <c r="BA117" s="5" t="str">
        <f t="shared" si="4930"/>
        <v/>
      </c>
      <c r="BB117" s="5">
        <f t="shared" si="4930"/>
        <v>1015501</v>
      </c>
      <c r="BC117" s="5">
        <f t="shared" si="4930"/>
        <v>1007591</v>
      </c>
      <c r="BD117" s="5" t="str">
        <f t="shared" si="4930"/>
        <v/>
      </c>
      <c r="BE117" s="5">
        <f t="shared" si="4930"/>
        <v>4050684</v>
      </c>
      <c r="BF117" s="5" t="str">
        <f t="shared" si="4930"/>
        <v/>
      </c>
      <c r="BG117" s="5" t="str">
        <f t="shared" si="4930"/>
        <v/>
      </c>
      <c r="BH117" s="5" t="str">
        <f t="shared" si="4931"/>
        <v/>
      </c>
      <c r="BI117" s="5">
        <f t="shared" si="4931"/>
        <v>4056845</v>
      </c>
      <c r="BJ117" s="5">
        <f t="shared" si="4931"/>
        <v>1000041</v>
      </c>
      <c r="BK117" s="5" t="str">
        <f t="shared" si="4931"/>
        <v/>
      </c>
      <c r="BL117" s="5" t="str">
        <f t="shared" si="4931"/>
        <v/>
      </c>
      <c r="BM117" s="5" t="str">
        <f t="shared" si="4931"/>
        <v/>
      </c>
      <c r="BN117" s="5" t="str">
        <f t="shared" si="4931"/>
        <v/>
      </c>
      <c r="BO117" s="5" t="str">
        <f t="shared" si="4931"/>
        <v/>
      </c>
      <c r="BP117" s="5">
        <f t="shared" si="4931"/>
        <v>1005878</v>
      </c>
      <c r="BQ117" s="5" t="str">
        <f t="shared" si="4931"/>
        <v/>
      </c>
      <c r="BR117" s="5"/>
      <c r="BT117" s="5" t="str">
        <f t="shared" si="4877"/>
        <v/>
      </c>
      <c r="BU117" s="5" t="str">
        <f t="shared" si="4878"/>
        <v/>
      </c>
      <c r="BV117" s="5" t="str">
        <f t="shared" si="4879"/>
        <v/>
      </c>
      <c r="BW117" s="5" t="str">
        <f t="shared" si="4880"/>
        <v/>
      </c>
      <c r="BX117" s="5" t="str">
        <f t="shared" si="4881"/>
        <v>Montecito Bank &amp; Trust - Santa Barbara, CA</v>
      </c>
      <c r="BY117" s="5" t="str">
        <f t="shared" si="4882"/>
        <v/>
      </c>
      <c r="BZ117" s="5" t="str">
        <f t="shared" si="4883"/>
        <v/>
      </c>
      <c r="CA117" s="5" t="str">
        <f t="shared" si="4884"/>
        <v/>
      </c>
      <c r="CB117" s="5" t="str">
        <f t="shared" si="4885"/>
        <v/>
      </c>
      <c r="CC117" s="5" t="str">
        <f t="shared" si="4886"/>
        <v>SunMark Community Bank - Perry, GA</v>
      </c>
      <c r="CD117" s="5" t="str">
        <f t="shared" si="4887"/>
        <v/>
      </c>
      <c r="CE117" s="5" t="str">
        <f t="shared" si="4888"/>
        <v/>
      </c>
      <c r="CF117" s="5" t="str">
        <f t="shared" si="4889"/>
        <v>Federated Bank - Onarga, IL</v>
      </c>
      <c r="CG117" s="5" t="str">
        <f t="shared" si="4890"/>
        <v/>
      </c>
      <c r="CH117" s="5" t="str">
        <f t="shared" si="4891"/>
        <v>First Whitney Bank and Trust - Atlantic, IA</v>
      </c>
      <c r="CI117" s="5" t="str">
        <f t="shared" si="4892"/>
        <v>NBKC Bank - Leawood, KS</v>
      </c>
      <c r="CJ117" s="5" t="str">
        <f t="shared" si="4893"/>
        <v>The Peoples Bank - Marion, KY</v>
      </c>
      <c r="CK117" s="5" t="str">
        <f t="shared" si="4894"/>
        <v>Washington State Bank - Washington, LA</v>
      </c>
      <c r="CL117" s="5" t="str">
        <f t="shared" si="4895"/>
        <v/>
      </c>
      <c r="CM117" s="5" t="str">
        <f t="shared" si="4896"/>
        <v/>
      </c>
      <c r="CN117" s="5" t="str">
        <f t="shared" si="4897"/>
        <v/>
      </c>
      <c r="CO117" s="5" t="str">
        <f t="shared" si="4898"/>
        <v/>
      </c>
      <c r="CP117" s="5" t="str">
        <f t="shared" si="4899"/>
        <v>Kensington Bank - Kensington, MN</v>
      </c>
      <c r="CQ117" s="5" t="str">
        <f t="shared" si="4900"/>
        <v/>
      </c>
      <c r="CR117" s="5" t="str">
        <f t="shared" si="4901"/>
        <v>Investors Community Bank - Chillicothe, MO</v>
      </c>
      <c r="CS117" s="5" t="str">
        <f t="shared" si="4902"/>
        <v/>
      </c>
      <c r="CT117" s="5" t="str">
        <f t="shared" si="4903"/>
        <v>Nebraska State Bank - Oshkosh, NE</v>
      </c>
      <c r="CU117" s="5" t="str">
        <f t="shared" si="4904"/>
        <v/>
      </c>
      <c r="CV117" s="5" t="str">
        <f t="shared" si="4905"/>
        <v/>
      </c>
      <c r="CW117" s="5" t="str">
        <f t="shared" si="4906"/>
        <v/>
      </c>
      <c r="CX117" s="5" t="str">
        <f t="shared" si="4907"/>
        <v/>
      </c>
      <c r="CY117" s="5" t="str">
        <f t="shared" si="4908"/>
        <v>HSBC Bank USA, National Association - Buffalo, NY</v>
      </c>
      <c r="CZ117" s="5" t="str">
        <f t="shared" si="4909"/>
        <v/>
      </c>
      <c r="DA117" s="5" t="str">
        <f t="shared" si="4910"/>
        <v/>
      </c>
      <c r="DB117" s="5" t="str">
        <f t="shared" si="4911"/>
        <v>The First National Bank of Dennison, Ohio - Dennison, OH</v>
      </c>
      <c r="DC117" s="5" t="str">
        <f t="shared" si="4912"/>
        <v>Oklahoma Capital Bank - Tulsa, OK</v>
      </c>
      <c r="DD117" s="5" t="str">
        <f t="shared" si="4913"/>
        <v/>
      </c>
      <c r="DE117" s="5" t="str">
        <f t="shared" si="4914"/>
        <v>The Philadelphia Trust Company - Philadelphia, PA</v>
      </c>
      <c r="DF117" s="5" t="str">
        <f t="shared" si="4915"/>
        <v/>
      </c>
      <c r="DG117" s="5" t="str">
        <f t="shared" si="4916"/>
        <v/>
      </c>
      <c r="DH117" s="5" t="str">
        <f t="shared" si="4917"/>
        <v/>
      </c>
      <c r="DI117" s="5" t="str">
        <f t="shared" si="4918"/>
        <v>Traditions First Bank - Erin, TN</v>
      </c>
      <c r="DJ117" s="5" t="str">
        <f t="shared" si="4919"/>
        <v>First Federal Community Bank, SSB - Paris, TX</v>
      </c>
      <c r="DK117" s="5" t="str">
        <f t="shared" si="4920"/>
        <v/>
      </c>
      <c r="DL117" s="5" t="str">
        <f t="shared" si="4921"/>
        <v/>
      </c>
      <c r="DM117" s="5" t="str">
        <f t="shared" si="4922"/>
        <v/>
      </c>
      <c r="DN117" s="5" t="str">
        <f t="shared" si="4923"/>
        <v/>
      </c>
      <c r="DO117" s="5" t="str">
        <f t="shared" si="4924"/>
        <v/>
      </c>
      <c r="DP117" s="5" t="str">
        <f t="shared" si="4925"/>
        <v>Pillar Bank - Baldwin, WI</v>
      </c>
      <c r="DQ117" s="5" t="str">
        <f t="shared" si="4926"/>
        <v/>
      </c>
    </row>
    <row r="118" spans="1:121" x14ac:dyDescent="0.25">
      <c r="A118">
        <v>117</v>
      </c>
      <c r="B118" s="5">
        <v>1006452</v>
      </c>
      <c r="C118" t="str">
        <f t="shared" si="4807"/>
        <v>Citizens Bank &amp; Trust Company - Van Buren, AR</v>
      </c>
      <c r="D118" s="21" t="s">
        <v>1088</v>
      </c>
      <c r="E118" s="19" t="s">
        <v>2895</v>
      </c>
      <c r="F118" s="19" t="s">
        <v>2878</v>
      </c>
      <c r="G118" s="19"/>
      <c r="K118" s="27">
        <v>109</v>
      </c>
      <c r="L118" s="28" t="str">
        <f>IF(HLOOKUP('Peer Comparison Tool'!$E$6,StateDropdownData,K118+1,FALSE)=0,"",HLOOKUP('Peer Comparison Tool'!$E$6,StateDropdownData,K118+1,FALSE))</f>
        <v>The Sacramento Deposit Bank - Sacramento, KY</v>
      </c>
      <c r="M118" s="29">
        <f>IF(HLOOKUP('Peer Comparison Tool'!$E$6,[0]!DropdownData,K118+1,FALSE)=0,"",HLOOKUP('Peer Comparison Tool'!$E$6,[0]!DropdownData,K118+1,FALSE))</f>
        <v>1006302</v>
      </c>
      <c r="N118" s="27">
        <v>109</v>
      </c>
      <c r="O118" s="28" t="str">
        <f>IF(HLOOKUP('Peer Comparison Tool'!$G$6,StateDropdownData,N118+1,FALSE)=0,"",HLOOKUP('Peer Comparison Tool'!$G$6,StateDropdownData,N118+1,FALSE))</f>
        <v>TriStar Bank - Dickson, TN</v>
      </c>
      <c r="P118" s="29">
        <f>IF(HLOOKUP('Peer Comparison Tool'!$G$6,DropdownData,N118+1,FALSE)=0,"",HLOOKUP('Peer Comparison Tool'!$G$6,DropdownData,N118+1,FALSE))</f>
        <v>4053304</v>
      </c>
      <c r="Q118" s="27">
        <v>109</v>
      </c>
      <c r="R118" s="28" t="str">
        <f>IF(HLOOKUP('Peer Comparison Tool'!$I$6,StateDropdownData,Q118+1,FALSE)=0,"",HLOOKUP('Peer Comparison Tool'!$I$6,StateDropdownData,Q118+1,FALSE))</f>
        <v/>
      </c>
      <c r="S118" s="29" t="str">
        <f>IF(HLOOKUP('Peer Comparison Tool'!$I$6,DropdownData,Q118+1,FALSE)=0,"",HLOOKUP('Peer Comparison Tool'!$I$6,DropdownData,Q118+1,FALSE))</f>
        <v/>
      </c>
      <c r="T118" s="5" t="str">
        <f t="shared" si="4927"/>
        <v/>
      </c>
      <c r="U118" s="5" t="str">
        <f t="shared" si="4927"/>
        <v/>
      </c>
      <c r="V118" s="5" t="str">
        <f t="shared" si="4927"/>
        <v/>
      </c>
      <c r="W118" s="5" t="str">
        <f t="shared" si="4927"/>
        <v/>
      </c>
      <c r="X118" s="5">
        <f t="shared" si="4927"/>
        <v>1007765</v>
      </c>
      <c r="Y118" s="5" t="str">
        <f t="shared" si="4927"/>
        <v/>
      </c>
      <c r="Z118" s="5" t="str">
        <f t="shared" si="4927"/>
        <v/>
      </c>
      <c r="AA118" s="5" t="str">
        <f t="shared" si="4927"/>
        <v/>
      </c>
      <c r="AB118" s="5" t="str">
        <f t="shared" si="4927"/>
        <v/>
      </c>
      <c r="AC118" s="5">
        <f t="shared" si="4927"/>
        <v>1008927</v>
      </c>
      <c r="AD118" s="5" t="str">
        <f t="shared" si="4928"/>
        <v/>
      </c>
      <c r="AE118" s="5" t="str">
        <f t="shared" si="4928"/>
        <v/>
      </c>
      <c r="AF118" s="5">
        <f t="shared" si="4928"/>
        <v>1011306</v>
      </c>
      <c r="AG118" s="5" t="str">
        <f t="shared" si="4928"/>
        <v/>
      </c>
      <c r="AH118" s="5">
        <f t="shared" si="4928"/>
        <v>1011551</v>
      </c>
      <c r="AI118" s="5">
        <f t="shared" si="4928"/>
        <v>1008898</v>
      </c>
      <c r="AJ118" s="5">
        <f t="shared" si="4928"/>
        <v>1006302</v>
      </c>
      <c r="AK118" s="5">
        <f t="shared" si="4928"/>
        <v>1011681</v>
      </c>
      <c r="AL118" s="5" t="str">
        <f t="shared" si="4928"/>
        <v/>
      </c>
      <c r="AM118" s="5" t="str">
        <f t="shared" si="4928"/>
        <v/>
      </c>
      <c r="AN118" s="5" t="str">
        <f t="shared" si="4929"/>
        <v/>
      </c>
      <c r="AO118" s="5" t="str">
        <f t="shared" si="4929"/>
        <v/>
      </c>
      <c r="AP118" s="5">
        <f t="shared" si="4929"/>
        <v>1982025</v>
      </c>
      <c r="AQ118" s="5" t="str">
        <f t="shared" si="4929"/>
        <v/>
      </c>
      <c r="AR118" s="5">
        <f t="shared" si="4929"/>
        <v>1013032</v>
      </c>
      <c r="AS118" s="5" t="str">
        <f t="shared" si="4929"/>
        <v/>
      </c>
      <c r="AT118" s="5">
        <f t="shared" si="4929"/>
        <v>1009126</v>
      </c>
      <c r="AU118" s="5" t="str">
        <f t="shared" si="4929"/>
        <v/>
      </c>
      <c r="AV118" s="5" t="str">
        <f t="shared" si="4929"/>
        <v/>
      </c>
      <c r="AW118" s="5" t="str">
        <f t="shared" si="4929"/>
        <v/>
      </c>
      <c r="AX118" s="5" t="str">
        <f t="shared" si="4930"/>
        <v/>
      </c>
      <c r="AY118" s="5">
        <f t="shared" si="4930"/>
        <v>4236069</v>
      </c>
      <c r="AZ118" s="5" t="str">
        <f t="shared" si="4930"/>
        <v/>
      </c>
      <c r="BA118" s="5" t="str">
        <f t="shared" si="4930"/>
        <v/>
      </c>
      <c r="BB118" s="5">
        <f t="shared" si="4930"/>
        <v>1010239</v>
      </c>
      <c r="BC118" s="5">
        <f t="shared" si="4930"/>
        <v>1012727</v>
      </c>
      <c r="BD118" s="5" t="str">
        <f t="shared" si="4930"/>
        <v/>
      </c>
      <c r="BE118" s="5">
        <f t="shared" si="4930"/>
        <v>1015146</v>
      </c>
      <c r="BF118" s="5" t="str">
        <f t="shared" si="4930"/>
        <v/>
      </c>
      <c r="BG118" s="5" t="str">
        <f t="shared" si="4930"/>
        <v/>
      </c>
      <c r="BH118" s="5" t="str">
        <f t="shared" si="4931"/>
        <v/>
      </c>
      <c r="BI118" s="5">
        <f t="shared" si="4931"/>
        <v>4053304</v>
      </c>
      <c r="BJ118" s="5">
        <f t="shared" si="4931"/>
        <v>1009780</v>
      </c>
      <c r="BK118" s="5" t="str">
        <f t="shared" si="4931"/>
        <v/>
      </c>
      <c r="BL118" s="5" t="str">
        <f t="shared" si="4931"/>
        <v/>
      </c>
      <c r="BM118" s="5" t="str">
        <f t="shared" si="4931"/>
        <v/>
      </c>
      <c r="BN118" s="5" t="str">
        <f t="shared" si="4931"/>
        <v/>
      </c>
      <c r="BO118" s="5" t="str">
        <f t="shared" si="4931"/>
        <v/>
      </c>
      <c r="BP118" s="5">
        <f t="shared" si="4931"/>
        <v>1011313</v>
      </c>
      <c r="BQ118" s="5" t="str">
        <f t="shared" si="4931"/>
        <v/>
      </c>
      <c r="BR118" s="5"/>
      <c r="BT118" s="5" t="str">
        <f t="shared" si="4877"/>
        <v/>
      </c>
      <c r="BU118" s="5" t="str">
        <f t="shared" si="4878"/>
        <v/>
      </c>
      <c r="BV118" s="5" t="str">
        <f t="shared" si="4879"/>
        <v/>
      </c>
      <c r="BW118" s="5" t="str">
        <f t="shared" si="4880"/>
        <v/>
      </c>
      <c r="BX118" s="5" t="str">
        <f t="shared" si="4881"/>
        <v>Monterey County Bank - Monterey, CA</v>
      </c>
      <c r="BY118" s="5" t="str">
        <f t="shared" si="4882"/>
        <v/>
      </c>
      <c r="BZ118" s="5" t="str">
        <f t="shared" si="4883"/>
        <v/>
      </c>
      <c r="CA118" s="5" t="str">
        <f t="shared" si="4884"/>
        <v/>
      </c>
      <c r="CB118" s="5" t="str">
        <f t="shared" si="4885"/>
        <v/>
      </c>
      <c r="CC118" s="5" t="str">
        <f t="shared" si="4886"/>
        <v>Synovus Bank - Columbus, GA</v>
      </c>
      <c r="CD118" s="5" t="str">
        <f t="shared" si="4887"/>
        <v/>
      </c>
      <c r="CE118" s="5" t="str">
        <f t="shared" si="4888"/>
        <v/>
      </c>
      <c r="CF118" s="5" t="str">
        <f t="shared" si="4889"/>
        <v>Fidelity Bank - Savanna, IL</v>
      </c>
      <c r="CG118" s="5" t="str">
        <f t="shared" si="4890"/>
        <v/>
      </c>
      <c r="CH118" s="5" t="str">
        <f t="shared" si="4891"/>
        <v>FNB Bank - Fontanelle, IA</v>
      </c>
      <c r="CI118" s="5" t="str">
        <f t="shared" si="4892"/>
        <v>New Century Bank - Belleville, KS</v>
      </c>
      <c r="CJ118" s="5" t="str">
        <f t="shared" si="4893"/>
        <v>The Sacramento Deposit Bank - Sacramento, KY</v>
      </c>
      <c r="CK118" s="5" t="str">
        <f t="shared" si="4894"/>
        <v>Winnsboro State Bank &amp; Trust Company - Winnsboro, LA</v>
      </c>
      <c r="CL118" s="5" t="str">
        <f t="shared" si="4895"/>
        <v/>
      </c>
      <c r="CM118" s="5" t="str">
        <f t="shared" si="4896"/>
        <v/>
      </c>
      <c r="CN118" s="5" t="str">
        <f t="shared" si="4897"/>
        <v/>
      </c>
      <c r="CO118" s="5" t="str">
        <f t="shared" si="4898"/>
        <v/>
      </c>
      <c r="CP118" s="5" t="str">
        <f t="shared" si="4899"/>
        <v>Key Community Bank - Inver Grove Heights, MN</v>
      </c>
      <c r="CQ118" s="5" t="str">
        <f t="shared" si="4900"/>
        <v/>
      </c>
      <c r="CR118" s="5" t="str">
        <f t="shared" si="4901"/>
        <v>Jonesburg State Bank - Jonesburg, MO</v>
      </c>
      <c r="CS118" s="5" t="str">
        <f t="shared" si="4902"/>
        <v/>
      </c>
      <c r="CT118" s="5" t="str">
        <f t="shared" si="4903"/>
        <v>Nebraska State Bank and Trust Company - Broken Bow, NE</v>
      </c>
      <c r="CU118" s="5" t="str">
        <f t="shared" si="4904"/>
        <v/>
      </c>
      <c r="CV118" s="5" t="str">
        <f t="shared" si="4905"/>
        <v/>
      </c>
      <c r="CW118" s="5" t="str">
        <f t="shared" si="4906"/>
        <v/>
      </c>
      <c r="CX118" s="5" t="str">
        <f t="shared" si="4907"/>
        <v/>
      </c>
      <c r="CY118" s="5" t="str">
        <f t="shared" si="4908"/>
        <v>Hua Nan Commercial Bank - New York Agency - New York, NY</v>
      </c>
      <c r="CZ118" s="5" t="str">
        <f t="shared" si="4909"/>
        <v/>
      </c>
      <c r="DA118" s="5" t="str">
        <f t="shared" si="4910"/>
        <v/>
      </c>
      <c r="DB118" s="5" t="str">
        <f t="shared" si="4911"/>
        <v>The First National Bank of Germantown - Germantown, OH</v>
      </c>
      <c r="DC118" s="5" t="str">
        <f t="shared" si="4912"/>
        <v>Oklahoma Heritage Bank - Roff, OK</v>
      </c>
      <c r="DD118" s="5" t="str">
        <f t="shared" si="4913"/>
        <v/>
      </c>
      <c r="DE118" s="5" t="str">
        <f t="shared" si="4914"/>
        <v>The Turbotville National Bank - Turbotville, PA</v>
      </c>
      <c r="DF118" s="5" t="str">
        <f t="shared" si="4915"/>
        <v/>
      </c>
      <c r="DG118" s="5" t="str">
        <f t="shared" si="4916"/>
        <v/>
      </c>
      <c r="DH118" s="5" t="str">
        <f t="shared" si="4917"/>
        <v/>
      </c>
      <c r="DI118" s="5" t="str">
        <f t="shared" si="4918"/>
        <v>TriStar Bank - Dickson, TN</v>
      </c>
      <c r="DJ118" s="5" t="str">
        <f t="shared" si="4919"/>
        <v>First Financial Bank - Abilene, TX</v>
      </c>
      <c r="DK118" s="5" t="str">
        <f t="shared" si="4920"/>
        <v/>
      </c>
      <c r="DL118" s="5" t="str">
        <f t="shared" si="4921"/>
        <v/>
      </c>
      <c r="DM118" s="5" t="str">
        <f t="shared" si="4922"/>
        <v/>
      </c>
      <c r="DN118" s="5" t="str">
        <f t="shared" si="4923"/>
        <v/>
      </c>
      <c r="DO118" s="5" t="str">
        <f t="shared" si="4924"/>
        <v/>
      </c>
      <c r="DP118" s="5" t="str">
        <f t="shared" si="4925"/>
        <v>Premier Community Bank - Marion, WI</v>
      </c>
      <c r="DQ118" s="5" t="str">
        <f t="shared" si="4926"/>
        <v/>
      </c>
    </row>
    <row r="119" spans="1:121" x14ac:dyDescent="0.25">
      <c r="A119">
        <v>118</v>
      </c>
      <c r="B119" s="5">
        <v>1004452</v>
      </c>
      <c r="C119" t="str">
        <f t="shared" si="4807"/>
        <v>Commercial Bank &amp; Trust Company - Monticello, AR</v>
      </c>
      <c r="D119" s="21" t="s">
        <v>1708</v>
      </c>
      <c r="E119" s="19" t="s">
        <v>2896</v>
      </c>
      <c r="F119" s="19" t="s">
        <v>2878</v>
      </c>
      <c r="G119" s="19"/>
      <c r="K119" s="27">
        <v>110</v>
      </c>
      <c r="L119" s="28" t="str">
        <f>IF(HLOOKUP('Peer Comparison Tool'!$E$6,StateDropdownData,K119+1,FALSE)=0,"",HLOOKUP('Peer Comparison Tool'!$E$6,StateDropdownData,K119+1,FALSE))</f>
        <v>The Salyersville National Bank - Salyersville, KY</v>
      </c>
      <c r="M119" s="29">
        <f>IF(HLOOKUP('Peer Comparison Tool'!$E$6,[0]!DropdownData,K119+1,FALSE)=0,"",HLOOKUP('Peer Comparison Tool'!$E$6,[0]!DropdownData,K119+1,FALSE))</f>
        <v>1009801</v>
      </c>
      <c r="N119" s="27">
        <v>110</v>
      </c>
      <c r="O119" s="28" t="str">
        <f>IF(HLOOKUP('Peer Comparison Tool'!$G$6,StateDropdownData,N119+1,FALSE)=0,"",HLOOKUP('Peer Comparison Tool'!$G$6,StateDropdownData,N119+1,FALSE))</f>
        <v>Truxton Trust Company - Nashville, TN</v>
      </c>
      <c r="P119" s="29">
        <f>IF(HLOOKUP('Peer Comparison Tool'!$G$6,DropdownData,N119+1,FALSE)=0,"",HLOOKUP('Peer Comparison Tool'!$G$6,DropdownData,N119+1,FALSE))</f>
        <v>4093699</v>
      </c>
      <c r="Q119" s="27">
        <v>110</v>
      </c>
      <c r="R119" s="28" t="str">
        <f>IF(HLOOKUP('Peer Comparison Tool'!$I$6,StateDropdownData,Q119+1,FALSE)=0,"",HLOOKUP('Peer Comparison Tool'!$I$6,StateDropdownData,Q119+1,FALSE))</f>
        <v/>
      </c>
      <c r="S119" s="29" t="str">
        <f>IF(HLOOKUP('Peer Comparison Tool'!$I$6,DropdownData,Q119+1,FALSE)=0,"",HLOOKUP('Peer Comparison Tool'!$I$6,DropdownData,Q119+1,FALSE))</f>
        <v/>
      </c>
      <c r="T119" s="5" t="str">
        <f t="shared" si="4927"/>
        <v/>
      </c>
      <c r="U119" s="5" t="str">
        <f t="shared" si="4927"/>
        <v/>
      </c>
      <c r="V119" s="5" t="str">
        <f t="shared" si="4927"/>
        <v/>
      </c>
      <c r="W119" s="5" t="str">
        <f t="shared" si="4927"/>
        <v/>
      </c>
      <c r="X119" s="5">
        <f t="shared" si="4927"/>
        <v>10727655</v>
      </c>
      <c r="Y119" s="5" t="str">
        <f t="shared" si="4927"/>
        <v/>
      </c>
      <c r="Z119" s="5" t="str">
        <f t="shared" si="4927"/>
        <v/>
      </c>
      <c r="AA119" s="5" t="str">
        <f t="shared" si="4927"/>
        <v/>
      </c>
      <c r="AB119" s="5" t="str">
        <f t="shared" si="4927"/>
        <v/>
      </c>
      <c r="AC119" s="5">
        <f t="shared" si="4927"/>
        <v>109976</v>
      </c>
      <c r="AD119" s="5" t="str">
        <f t="shared" si="4928"/>
        <v/>
      </c>
      <c r="AE119" s="5" t="str">
        <f t="shared" si="4928"/>
        <v/>
      </c>
      <c r="AF119" s="5">
        <f t="shared" si="4928"/>
        <v>1014476</v>
      </c>
      <c r="AG119" s="5" t="str">
        <f t="shared" si="4928"/>
        <v/>
      </c>
      <c r="AH119" s="5">
        <f t="shared" si="4928"/>
        <v>1007076</v>
      </c>
      <c r="AI119" s="5">
        <f t="shared" si="4928"/>
        <v>1013725</v>
      </c>
      <c r="AJ119" s="5">
        <f t="shared" si="4928"/>
        <v>1009801</v>
      </c>
      <c r="AK119" s="5" t="str">
        <f t="shared" si="4928"/>
        <v/>
      </c>
      <c r="AL119" s="5" t="str">
        <f t="shared" si="4928"/>
        <v/>
      </c>
      <c r="AM119" s="5" t="str">
        <f t="shared" si="4928"/>
        <v/>
      </c>
      <c r="AN119" s="5" t="str">
        <f t="shared" si="4929"/>
        <v/>
      </c>
      <c r="AO119" s="5" t="str">
        <f t="shared" si="4929"/>
        <v/>
      </c>
      <c r="AP119" s="5">
        <f t="shared" si="4929"/>
        <v>1007398</v>
      </c>
      <c r="AQ119" s="5" t="str">
        <f t="shared" si="4929"/>
        <v/>
      </c>
      <c r="AR119" s="5">
        <f t="shared" si="4929"/>
        <v>1014026</v>
      </c>
      <c r="AS119" s="5" t="str">
        <f t="shared" si="4929"/>
        <v/>
      </c>
      <c r="AT119" s="5">
        <f t="shared" si="4929"/>
        <v>1982020</v>
      </c>
      <c r="AU119" s="5" t="str">
        <f t="shared" si="4929"/>
        <v/>
      </c>
      <c r="AV119" s="5" t="str">
        <f t="shared" si="4929"/>
        <v/>
      </c>
      <c r="AW119" s="5" t="str">
        <f t="shared" si="4929"/>
        <v/>
      </c>
      <c r="AX119" s="5" t="str">
        <f t="shared" si="4930"/>
        <v/>
      </c>
      <c r="AY119" s="5">
        <f t="shared" si="4930"/>
        <v>4294999</v>
      </c>
      <c r="AZ119" s="5" t="str">
        <f t="shared" si="4930"/>
        <v/>
      </c>
      <c r="BA119" s="5" t="str">
        <f t="shared" si="4930"/>
        <v/>
      </c>
      <c r="BB119" s="5">
        <f t="shared" si="4930"/>
        <v>1004715</v>
      </c>
      <c r="BC119" s="5">
        <f t="shared" si="4930"/>
        <v>1008069</v>
      </c>
      <c r="BD119" s="5" t="str">
        <f t="shared" si="4930"/>
        <v/>
      </c>
      <c r="BE119" s="5">
        <f t="shared" si="4930"/>
        <v>4153824</v>
      </c>
      <c r="BF119" s="5" t="str">
        <f t="shared" si="4930"/>
        <v/>
      </c>
      <c r="BG119" s="5" t="str">
        <f t="shared" si="4930"/>
        <v/>
      </c>
      <c r="BH119" s="5" t="str">
        <f t="shared" si="4931"/>
        <v/>
      </c>
      <c r="BI119" s="5">
        <f t="shared" si="4931"/>
        <v>4093699</v>
      </c>
      <c r="BJ119" s="5">
        <f t="shared" si="4931"/>
        <v>4091691</v>
      </c>
      <c r="BK119" s="5" t="str">
        <f t="shared" si="4931"/>
        <v/>
      </c>
      <c r="BL119" s="5" t="str">
        <f t="shared" si="4931"/>
        <v/>
      </c>
      <c r="BM119" s="5" t="str">
        <f t="shared" si="4931"/>
        <v/>
      </c>
      <c r="BN119" s="5" t="str">
        <f t="shared" si="4931"/>
        <v/>
      </c>
      <c r="BO119" s="5" t="str">
        <f t="shared" si="4931"/>
        <v/>
      </c>
      <c r="BP119" s="5">
        <f t="shared" si="4931"/>
        <v>1015158</v>
      </c>
      <c r="BQ119" s="5" t="str">
        <f t="shared" si="4931"/>
        <v/>
      </c>
      <c r="BR119" s="5"/>
      <c r="BT119" s="5" t="str">
        <f t="shared" si="4877"/>
        <v/>
      </c>
      <c r="BU119" s="5" t="str">
        <f t="shared" si="4878"/>
        <v/>
      </c>
      <c r="BV119" s="5" t="str">
        <f t="shared" si="4879"/>
        <v/>
      </c>
      <c r="BW119" s="5" t="str">
        <f t="shared" si="4880"/>
        <v/>
      </c>
      <c r="BX119" s="5" t="str">
        <f t="shared" si="4881"/>
        <v>MUFG Bank Los Angeles Branch - Los Angeles, CA</v>
      </c>
      <c r="BY119" s="5" t="str">
        <f t="shared" si="4882"/>
        <v/>
      </c>
      <c r="BZ119" s="5" t="str">
        <f t="shared" si="4883"/>
        <v/>
      </c>
      <c r="CA119" s="5" t="str">
        <f t="shared" si="4884"/>
        <v/>
      </c>
      <c r="CB119" s="5" t="str">
        <f t="shared" si="4885"/>
        <v/>
      </c>
      <c r="CC119" s="5" t="str">
        <f t="shared" si="4886"/>
        <v>Synovus Trust Company, National Association - Columbus, GA</v>
      </c>
      <c r="CD119" s="5" t="str">
        <f t="shared" si="4887"/>
        <v/>
      </c>
      <c r="CE119" s="5" t="str">
        <f t="shared" si="4888"/>
        <v/>
      </c>
      <c r="CF119" s="5" t="str">
        <f t="shared" si="4889"/>
        <v>First American Bank - Elk Grove Village, IL</v>
      </c>
      <c r="CG119" s="5" t="str">
        <f t="shared" si="4890"/>
        <v/>
      </c>
      <c r="CH119" s="5" t="str">
        <f t="shared" si="4891"/>
        <v>FNNB Bank - Newton, IA</v>
      </c>
      <c r="CI119" s="5" t="str">
        <f t="shared" si="4892"/>
        <v>Ninnescah Valley Bank - Cunningham, KS</v>
      </c>
      <c r="CJ119" s="5" t="str">
        <f t="shared" si="4893"/>
        <v>The Salyersville National Bank - Salyersville, KY</v>
      </c>
      <c r="CK119" s="5" t="str">
        <f t="shared" si="4894"/>
        <v/>
      </c>
      <c r="CL119" s="5" t="str">
        <f t="shared" si="4895"/>
        <v/>
      </c>
      <c r="CM119" s="5" t="str">
        <f t="shared" si="4896"/>
        <v/>
      </c>
      <c r="CN119" s="5" t="str">
        <f t="shared" si="4897"/>
        <v/>
      </c>
      <c r="CO119" s="5" t="str">
        <f t="shared" si="4898"/>
        <v/>
      </c>
      <c r="CP119" s="5" t="str">
        <f t="shared" si="4899"/>
        <v>Lake Central Bank - Annandale, MN</v>
      </c>
      <c r="CQ119" s="5" t="str">
        <f t="shared" si="4900"/>
        <v/>
      </c>
      <c r="CR119" s="5" t="str">
        <f t="shared" si="4901"/>
        <v>Kearney Trust Company - Kearney, MO</v>
      </c>
      <c r="CS119" s="5" t="str">
        <f t="shared" si="4902"/>
        <v/>
      </c>
      <c r="CT119" s="5" t="str">
        <f t="shared" si="4903"/>
        <v>NebraskaLand Bank - North Platte, NE</v>
      </c>
      <c r="CU119" s="5" t="str">
        <f t="shared" si="4904"/>
        <v/>
      </c>
      <c r="CV119" s="5" t="str">
        <f t="shared" si="4905"/>
        <v/>
      </c>
      <c r="CW119" s="5" t="str">
        <f t="shared" si="4906"/>
        <v/>
      </c>
      <c r="CX119" s="5" t="str">
        <f t="shared" si="4907"/>
        <v/>
      </c>
      <c r="CY119" s="5" t="str">
        <f t="shared" si="4908"/>
        <v>ICICI Bank Ltd, New York Branch - New York, NY</v>
      </c>
      <c r="CZ119" s="5" t="str">
        <f t="shared" si="4909"/>
        <v/>
      </c>
      <c r="DA119" s="5" t="str">
        <f t="shared" si="4910"/>
        <v/>
      </c>
      <c r="DB119" s="5" t="str">
        <f t="shared" si="4911"/>
        <v>The First National Bank of McConnelsville - McConnelsville, OH</v>
      </c>
      <c r="DC119" s="5" t="str">
        <f t="shared" si="4912"/>
        <v>Oklahoma State Bank - Buffalo, OK</v>
      </c>
      <c r="DD119" s="5" t="str">
        <f t="shared" si="4913"/>
        <v/>
      </c>
      <c r="DE119" s="5" t="str">
        <f t="shared" si="4914"/>
        <v>The Victory Bank - Limerick, PA</v>
      </c>
      <c r="DF119" s="5" t="str">
        <f t="shared" si="4915"/>
        <v/>
      </c>
      <c r="DG119" s="5" t="str">
        <f t="shared" si="4916"/>
        <v/>
      </c>
      <c r="DH119" s="5" t="str">
        <f t="shared" si="4917"/>
        <v/>
      </c>
      <c r="DI119" s="5" t="str">
        <f t="shared" si="4918"/>
        <v>Truxton Trust Company - Nashville, TN</v>
      </c>
      <c r="DJ119" s="5" t="str">
        <f t="shared" si="4919"/>
        <v>First Financial Trust &amp; Asset Management Company - Abilene, TX</v>
      </c>
      <c r="DK119" s="5" t="str">
        <f t="shared" si="4920"/>
        <v/>
      </c>
      <c r="DL119" s="5" t="str">
        <f t="shared" si="4921"/>
        <v/>
      </c>
      <c r="DM119" s="5" t="str">
        <f t="shared" si="4922"/>
        <v/>
      </c>
      <c r="DN119" s="5" t="str">
        <f t="shared" si="4923"/>
        <v/>
      </c>
      <c r="DO119" s="5" t="str">
        <f t="shared" si="4924"/>
        <v/>
      </c>
      <c r="DP119" s="5" t="str">
        <f t="shared" si="4925"/>
        <v>PremierBank - Fort Atkinson, WI</v>
      </c>
      <c r="DQ119" s="5" t="str">
        <f t="shared" si="4926"/>
        <v/>
      </c>
    </row>
    <row r="120" spans="1:121" x14ac:dyDescent="0.25">
      <c r="A120">
        <v>119</v>
      </c>
      <c r="B120" s="5">
        <v>1008731</v>
      </c>
      <c r="C120" t="str">
        <f t="shared" si="4807"/>
        <v>Community State Bank - Bradley, AR</v>
      </c>
      <c r="D120" s="21" t="s">
        <v>302</v>
      </c>
      <c r="E120" s="19" t="s">
        <v>2897</v>
      </c>
      <c r="F120" s="19" t="s">
        <v>2878</v>
      </c>
      <c r="G120" s="19"/>
      <c r="K120" s="27">
        <v>111</v>
      </c>
      <c r="L120" s="28" t="str">
        <f>IF(HLOOKUP('Peer Comparison Tool'!$E$6,StateDropdownData,K120+1,FALSE)=0,"",HLOOKUP('Peer Comparison Tool'!$E$6,StateDropdownData,K120+1,FALSE))</f>
        <v>Town &amp; Country Bank and Trust Company - Bardstown, KY</v>
      </c>
      <c r="M120" s="29">
        <f>IF(HLOOKUP('Peer Comparison Tool'!$E$6,[0]!DropdownData,K120+1,FALSE)=0,"",HLOOKUP('Peer Comparison Tool'!$E$6,[0]!DropdownData,K120+1,FALSE))</f>
        <v>1012484</v>
      </c>
      <c r="N120" s="27">
        <v>111</v>
      </c>
      <c r="O120" s="28" t="str">
        <f>IF(HLOOKUP('Peer Comparison Tool'!$G$6,StateDropdownData,N120+1,FALSE)=0,"",HLOOKUP('Peer Comparison Tool'!$G$6,StateDropdownData,N120+1,FALSE))</f>
        <v>UBank - Knoxville, TN</v>
      </c>
      <c r="P120" s="29">
        <f>IF(HLOOKUP('Peer Comparison Tool'!$G$6,DropdownData,N120+1,FALSE)=0,"",HLOOKUP('Peer Comparison Tool'!$G$6,DropdownData,N120+1,FALSE))</f>
        <v>1009259</v>
      </c>
      <c r="Q120" s="27">
        <v>111</v>
      </c>
      <c r="R120" s="28" t="str">
        <f>IF(HLOOKUP('Peer Comparison Tool'!$I$6,StateDropdownData,Q120+1,FALSE)=0,"",HLOOKUP('Peer Comparison Tool'!$I$6,StateDropdownData,Q120+1,FALSE))</f>
        <v/>
      </c>
      <c r="S120" s="29" t="str">
        <f>IF(HLOOKUP('Peer Comparison Tool'!$I$6,DropdownData,Q120+1,FALSE)=0,"",HLOOKUP('Peer Comparison Tool'!$I$6,DropdownData,Q120+1,FALSE))</f>
        <v/>
      </c>
      <c r="T120" s="5" t="str">
        <f t="shared" ref="T120:AC129" si="4932">IFERROR(IF(VLOOKUP(INDEX($L$2:$HEG$5,4,T$471+$Q120-1),$B$2:$F$5568,5,FALSE)=T$473,INDEX($L$2:$HEG$5,4,T$471+$Q120-1),""),"")</f>
        <v/>
      </c>
      <c r="U120" s="5" t="str">
        <f t="shared" si="4932"/>
        <v/>
      </c>
      <c r="V120" s="5" t="str">
        <f t="shared" si="4932"/>
        <v/>
      </c>
      <c r="W120" s="5" t="str">
        <f t="shared" si="4932"/>
        <v/>
      </c>
      <c r="X120" s="5">
        <f t="shared" si="4932"/>
        <v>1014548</v>
      </c>
      <c r="Y120" s="5" t="str">
        <f t="shared" si="4932"/>
        <v/>
      </c>
      <c r="Z120" s="5" t="str">
        <f t="shared" si="4932"/>
        <v/>
      </c>
      <c r="AA120" s="5" t="str">
        <f t="shared" si="4932"/>
        <v/>
      </c>
      <c r="AB120" s="5" t="str">
        <f t="shared" si="4932"/>
        <v/>
      </c>
      <c r="AC120" s="5">
        <f t="shared" si="4932"/>
        <v>1011069</v>
      </c>
      <c r="AD120" s="5" t="str">
        <f t="shared" ref="AD120:AM129" si="4933">IFERROR(IF(VLOOKUP(INDEX($L$2:$HEG$5,4,AD$471+$Q120-1),$B$2:$F$5568,5,FALSE)=AD$473,INDEX($L$2:$HEG$5,4,AD$471+$Q120-1),""),"")</f>
        <v/>
      </c>
      <c r="AE120" s="5" t="str">
        <f t="shared" si="4933"/>
        <v/>
      </c>
      <c r="AF120" s="5">
        <f t="shared" si="4933"/>
        <v>1011903</v>
      </c>
      <c r="AG120" s="5" t="str">
        <f t="shared" si="4933"/>
        <v/>
      </c>
      <c r="AH120" s="5">
        <f t="shared" si="4933"/>
        <v>1991031</v>
      </c>
      <c r="AI120" s="5">
        <f t="shared" si="4933"/>
        <v>1004690</v>
      </c>
      <c r="AJ120" s="5">
        <f t="shared" si="4933"/>
        <v>1012484</v>
      </c>
      <c r="AK120" s="5" t="str">
        <f t="shared" si="4933"/>
        <v/>
      </c>
      <c r="AL120" s="5" t="str">
        <f t="shared" si="4933"/>
        <v/>
      </c>
      <c r="AM120" s="5" t="str">
        <f t="shared" si="4933"/>
        <v/>
      </c>
      <c r="AN120" s="5" t="str">
        <f t="shared" ref="AN120:AW129" si="4934">IFERROR(IF(VLOOKUP(INDEX($L$2:$HEG$5,4,AN$471+$Q120-1),$B$2:$F$5568,5,FALSE)=AN$473,INDEX($L$2:$HEG$5,4,AN$471+$Q120-1),""),"")</f>
        <v/>
      </c>
      <c r="AO120" s="5" t="str">
        <f t="shared" si="4934"/>
        <v/>
      </c>
      <c r="AP120" s="5">
        <f t="shared" si="4934"/>
        <v>1012681</v>
      </c>
      <c r="AQ120" s="5" t="str">
        <f t="shared" si="4934"/>
        <v/>
      </c>
      <c r="AR120" s="5">
        <f t="shared" si="4934"/>
        <v>1013796</v>
      </c>
      <c r="AS120" s="5" t="str">
        <f t="shared" si="4934"/>
        <v/>
      </c>
      <c r="AT120" s="5">
        <f t="shared" si="4934"/>
        <v>1005065</v>
      </c>
      <c r="AU120" s="5" t="str">
        <f t="shared" si="4934"/>
        <v/>
      </c>
      <c r="AV120" s="5" t="str">
        <f t="shared" si="4934"/>
        <v/>
      </c>
      <c r="AW120" s="5" t="str">
        <f t="shared" si="4934"/>
        <v/>
      </c>
      <c r="AX120" s="5" t="str">
        <f t="shared" ref="AX120:BG129" si="4935">IFERROR(IF(VLOOKUP(INDEX($L$2:$HEG$5,4,AX$471+$Q120-1),$B$2:$F$5568,5,FALSE)=AX$473,INDEX($L$2:$HEG$5,4,AX$471+$Q120-1),""),"")</f>
        <v/>
      </c>
      <c r="AY120" s="5">
        <f t="shared" si="4935"/>
        <v>1016497</v>
      </c>
      <c r="AZ120" s="5" t="str">
        <f t="shared" si="4935"/>
        <v/>
      </c>
      <c r="BA120" s="5" t="str">
        <f t="shared" si="4935"/>
        <v/>
      </c>
      <c r="BB120" s="5">
        <f t="shared" si="4935"/>
        <v>1011004</v>
      </c>
      <c r="BC120" s="5">
        <f t="shared" si="4935"/>
        <v>1005578</v>
      </c>
      <c r="BD120" s="5" t="str">
        <f t="shared" si="4935"/>
        <v/>
      </c>
      <c r="BE120" s="5">
        <f t="shared" si="4935"/>
        <v>4057265</v>
      </c>
      <c r="BF120" s="5" t="str">
        <f t="shared" si="4935"/>
        <v/>
      </c>
      <c r="BG120" s="5" t="str">
        <f t="shared" si="4935"/>
        <v/>
      </c>
      <c r="BH120" s="5" t="str">
        <f t="shared" ref="BH120:BQ129" si="4936">IFERROR(IF(VLOOKUP(INDEX($L$2:$HEG$5,4,BH$471+$Q120-1),$B$2:$F$5568,5,FALSE)=BH$473,INDEX($L$2:$HEG$5,4,BH$471+$Q120-1),""),"")</f>
        <v/>
      </c>
      <c r="BI120" s="5">
        <f t="shared" si="4936"/>
        <v>1009259</v>
      </c>
      <c r="BJ120" s="5">
        <f t="shared" si="4936"/>
        <v>1011687</v>
      </c>
      <c r="BK120" s="5" t="str">
        <f t="shared" si="4936"/>
        <v/>
      </c>
      <c r="BL120" s="5" t="str">
        <f t="shared" si="4936"/>
        <v/>
      </c>
      <c r="BM120" s="5" t="str">
        <f t="shared" si="4936"/>
        <v/>
      </c>
      <c r="BN120" s="5" t="str">
        <f t="shared" si="4936"/>
        <v/>
      </c>
      <c r="BO120" s="5" t="str">
        <f t="shared" si="4936"/>
        <v/>
      </c>
      <c r="BP120" s="5">
        <f t="shared" si="4936"/>
        <v>1001142</v>
      </c>
      <c r="BQ120" s="5" t="str">
        <f t="shared" si="4936"/>
        <v/>
      </c>
      <c r="BR120" s="5"/>
      <c r="BT120" s="5" t="str">
        <f t="shared" si="4877"/>
        <v/>
      </c>
      <c r="BU120" s="5" t="str">
        <f t="shared" si="4878"/>
        <v/>
      </c>
      <c r="BV120" s="5" t="str">
        <f t="shared" si="4879"/>
        <v/>
      </c>
      <c r="BW120" s="5" t="str">
        <f t="shared" si="4880"/>
        <v/>
      </c>
      <c r="BX120" s="5" t="str">
        <f t="shared" si="4881"/>
        <v>Murphy Bank - Fresno, CA</v>
      </c>
      <c r="BY120" s="5" t="str">
        <f t="shared" si="4882"/>
        <v/>
      </c>
      <c r="BZ120" s="5" t="str">
        <f t="shared" si="4883"/>
        <v/>
      </c>
      <c r="CA120" s="5" t="str">
        <f t="shared" si="4884"/>
        <v/>
      </c>
      <c r="CB120" s="5" t="str">
        <f t="shared" si="4885"/>
        <v/>
      </c>
      <c r="CC120" s="5" t="str">
        <f t="shared" si="4886"/>
        <v>Talbot State Bank - Woodland, GA</v>
      </c>
      <c r="CD120" s="5" t="str">
        <f t="shared" si="4887"/>
        <v/>
      </c>
      <c r="CE120" s="5" t="str">
        <f t="shared" si="4888"/>
        <v/>
      </c>
      <c r="CF120" s="5" t="str">
        <f t="shared" si="4889"/>
        <v>First Bank and Trust Company of Illinois - Palatine, IL</v>
      </c>
      <c r="CG120" s="5" t="str">
        <f t="shared" si="4890"/>
        <v/>
      </c>
      <c r="CH120" s="5" t="str">
        <f t="shared" si="4891"/>
        <v>Freedom Financial Bank - West Des Moines, IA</v>
      </c>
      <c r="CI120" s="5" t="str">
        <f t="shared" si="4892"/>
        <v>Outdoor Bank - Manhattan, KS</v>
      </c>
      <c r="CJ120" s="5" t="str">
        <f t="shared" si="4893"/>
        <v>Town &amp; Country Bank and Trust Company - Bardstown, KY</v>
      </c>
      <c r="CK120" s="5" t="str">
        <f t="shared" si="4894"/>
        <v/>
      </c>
      <c r="CL120" s="5" t="str">
        <f t="shared" si="4895"/>
        <v/>
      </c>
      <c r="CM120" s="5" t="str">
        <f t="shared" si="4896"/>
        <v/>
      </c>
      <c r="CN120" s="5" t="str">
        <f t="shared" si="4897"/>
        <v/>
      </c>
      <c r="CO120" s="5" t="str">
        <f t="shared" si="4898"/>
        <v/>
      </c>
      <c r="CP120" s="5" t="str">
        <f t="shared" si="4899"/>
        <v>Lake Country Community Bank - Morristown, MN</v>
      </c>
      <c r="CQ120" s="5" t="str">
        <f t="shared" si="4900"/>
        <v/>
      </c>
      <c r="CR120" s="5" t="str">
        <f t="shared" si="4901"/>
        <v>Kennett Trust Bank - Kennett, MO</v>
      </c>
      <c r="CS120" s="5" t="str">
        <f t="shared" si="4902"/>
        <v/>
      </c>
      <c r="CT120" s="5" t="str">
        <f t="shared" si="4903"/>
        <v>Pathway Bank - Cairo, NE</v>
      </c>
      <c r="CU120" s="5" t="str">
        <f t="shared" si="4904"/>
        <v/>
      </c>
      <c r="CV120" s="5" t="str">
        <f t="shared" si="4905"/>
        <v/>
      </c>
      <c r="CW120" s="5" t="str">
        <f t="shared" si="4906"/>
        <v/>
      </c>
      <c r="CX120" s="5" t="str">
        <f t="shared" si="4907"/>
        <v/>
      </c>
      <c r="CY120" s="5" t="str">
        <f t="shared" si="4908"/>
        <v>Industrial and Commercial Bank of China (USA), National Association - New York, NY</v>
      </c>
      <c r="CZ120" s="5" t="str">
        <f t="shared" si="4909"/>
        <v/>
      </c>
      <c r="DA120" s="5" t="str">
        <f t="shared" si="4910"/>
        <v/>
      </c>
      <c r="DB120" s="5" t="str">
        <f t="shared" si="4911"/>
        <v>The First National Bank of Pandora - Pandora, OH</v>
      </c>
      <c r="DC120" s="5" t="str">
        <f t="shared" si="4912"/>
        <v>Old Glory Bank - Elmore City, OK</v>
      </c>
      <c r="DD120" s="5" t="str">
        <f t="shared" si="4913"/>
        <v/>
      </c>
      <c r="DE120" s="5" t="str">
        <f t="shared" si="4914"/>
        <v>Tioga-Franklin Savings Bank - Philadelphia, PA</v>
      </c>
      <c r="DF120" s="5" t="str">
        <f t="shared" si="4915"/>
        <v/>
      </c>
      <c r="DG120" s="5" t="str">
        <f t="shared" si="4916"/>
        <v/>
      </c>
      <c r="DH120" s="5" t="str">
        <f t="shared" si="4917"/>
        <v/>
      </c>
      <c r="DI120" s="5" t="str">
        <f t="shared" si="4918"/>
        <v>UBank - Knoxville, TN</v>
      </c>
      <c r="DJ120" s="5" t="str">
        <f t="shared" si="4919"/>
        <v>First Liberty Bank - Liberty, TX</v>
      </c>
      <c r="DK120" s="5" t="str">
        <f t="shared" si="4920"/>
        <v/>
      </c>
      <c r="DL120" s="5" t="str">
        <f t="shared" si="4921"/>
        <v/>
      </c>
      <c r="DM120" s="5" t="str">
        <f t="shared" si="4922"/>
        <v/>
      </c>
      <c r="DN120" s="5" t="str">
        <f t="shared" si="4923"/>
        <v/>
      </c>
      <c r="DO120" s="5" t="str">
        <f t="shared" si="4924"/>
        <v/>
      </c>
      <c r="DP120" s="5" t="str">
        <f t="shared" si="4925"/>
        <v>Prevail Bank - Medford, WI</v>
      </c>
      <c r="DQ120" s="5" t="str">
        <f t="shared" si="4926"/>
        <v/>
      </c>
    </row>
    <row r="121" spans="1:121" x14ac:dyDescent="0.25">
      <c r="A121">
        <v>120</v>
      </c>
      <c r="B121" s="5">
        <v>1005679</v>
      </c>
      <c r="C121" t="str">
        <f t="shared" si="4807"/>
        <v>Connect Bank - Star City, AR</v>
      </c>
      <c r="D121" s="21" t="s">
        <v>5678</v>
      </c>
      <c r="E121" s="19" t="s">
        <v>2890</v>
      </c>
      <c r="F121" s="19" t="s">
        <v>2878</v>
      </c>
      <c r="G121" s="19"/>
      <c r="K121" s="27">
        <v>112</v>
      </c>
      <c r="L121" s="28" t="str">
        <f>IF(HLOOKUP('Peer Comparison Tool'!$E$6,StateDropdownData,K121+1,FALSE)=0,"",HLOOKUP('Peer Comparison Tool'!$E$6,StateDropdownData,K121+1,FALSE))</f>
        <v>Traditional Bank, Inc. - Mount Sterling, KY</v>
      </c>
      <c r="M121" s="29">
        <f>IF(HLOOKUP('Peer Comparison Tool'!$E$6,[0]!DropdownData,K121+1,FALSE)=0,"",HLOOKUP('Peer Comparison Tool'!$E$6,[0]!DropdownData,K121+1,FALSE))</f>
        <v>1013689</v>
      </c>
      <c r="N121" s="27">
        <v>112</v>
      </c>
      <c r="O121" s="28" t="str">
        <f>IF(HLOOKUP('Peer Comparison Tool'!$G$6,StateDropdownData,N121+1,FALSE)=0,"",HLOOKUP('Peer Comparison Tool'!$G$6,StateDropdownData,N121+1,FALSE))</f>
        <v>Union Bank - Jamestown, TN</v>
      </c>
      <c r="P121" s="29">
        <f>IF(HLOOKUP('Peer Comparison Tool'!$G$6,DropdownData,N121+1,FALSE)=0,"",HLOOKUP('Peer Comparison Tool'!$G$6,DropdownData,N121+1,FALSE))</f>
        <v>1006975</v>
      </c>
      <c r="Q121" s="27">
        <v>112</v>
      </c>
      <c r="R121" s="28" t="str">
        <f>IF(HLOOKUP('Peer Comparison Tool'!$I$6,StateDropdownData,Q121+1,FALSE)=0,"",HLOOKUP('Peer Comparison Tool'!$I$6,StateDropdownData,Q121+1,FALSE))</f>
        <v/>
      </c>
      <c r="S121" s="29" t="str">
        <f>IF(HLOOKUP('Peer Comparison Tool'!$I$6,DropdownData,Q121+1,FALSE)=0,"",HLOOKUP('Peer Comparison Tool'!$I$6,DropdownData,Q121+1,FALSE))</f>
        <v/>
      </c>
      <c r="T121" s="5" t="str">
        <f t="shared" si="4932"/>
        <v/>
      </c>
      <c r="U121" s="5" t="str">
        <f t="shared" si="4932"/>
        <v/>
      </c>
      <c r="V121" s="5" t="str">
        <f t="shared" si="4932"/>
        <v/>
      </c>
      <c r="W121" s="5" t="str">
        <f t="shared" si="4932"/>
        <v/>
      </c>
      <c r="X121" s="5">
        <f t="shared" si="4932"/>
        <v>4152089</v>
      </c>
      <c r="Y121" s="5" t="str">
        <f t="shared" si="4932"/>
        <v/>
      </c>
      <c r="Z121" s="5" t="str">
        <f t="shared" si="4932"/>
        <v/>
      </c>
      <c r="AA121" s="5" t="str">
        <f t="shared" si="4932"/>
        <v/>
      </c>
      <c r="AB121" s="5" t="str">
        <f t="shared" si="4932"/>
        <v/>
      </c>
      <c r="AC121" s="5">
        <f t="shared" si="4932"/>
        <v>13584288</v>
      </c>
      <c r="AD121" s="5" t="str">
        <f t="shared" si="4933"/>
        <v/>
      </c>
      <c r="AE121" s="5" t="str">
        <f t="shared" si="4933"/>
        <v/>
      </c>
      <c r="AF121" s="5">
        <f t="shared" si="4933"/>
        <v>1013895</v>
      </c>
      <c r="AG121" s="5" t="str">
        <f t="shared" si="4933"/>
        <v/>
      </c>
      <c r="AH121" s="5">
        <f t="shared" si="4933"/>
        <v>1011974</v>
      </c>
      <c r="AI121" s="5">
        <f t="shared" si="4933"/>
        <v>1007754</v>
      </c>
      <c r="AJ121" s="5">
        <f t="shared" si="4933"/>
        <v>1013689</v>
      </c>
      <c r="AK121" s="5" t="str">
        <f t="shared" si="4933"/>
        <v/>
      </c>
      <c r="AL121" s="5" t="str">
        <f t="shared" si="4933"/>
        <v/>
      </c>
      <c r="AM121" s="5" t="str">
        <f t="shared" si="4933"/>
        <v/>
      </c>
      <c r="AN121" s="5" t="str">
        <f t="shared" si="4934"/>
        <v/>
      </c>
      <c r="AO121" s="5" t="str">
        <f t="shared" si="4934"/>
        <v/>
      </c>
      <c r="AP121" s="5">
        <f t="shared" si="4934"/>
        <v>1016501</v>
      </c>
      <c r="AQ121" s="5" t="str">
        <f t="shared" si="4934"/>
        <v/>
      </c>
      <c r="AR121" s="5">
        <f t="shared" si="4934"/>
        <v>1013448</v>
      </c>
      <c r="AS121" s="5" t="str">
        <f t="shared" si="4934"/>
        <v/>
      </c>
      <c r="AT121" s="5">
        <f t="shared" si="4934"/>
        <v>1015233</v>
      </c>
      <c r="AU121" s="5" t="str">
        <f t="shared" si="4934"/>
        <v/>
      </c>
      <c r="AV121" s="5" t="str">
        <f t="shared" si="4934"/>
        <v/>
      </c>
      <c r="AW121" s="5" t="str">
        <f t="shared" si="4934"/>
        <v/>
      </c>
      <c r="AX121" s="5" t="str">
        <f t="shared" si="4935"/>
        <v/>
      </c>
      <c r="AY121" s="5">
        <f t="shared" si="4935"/>
        <v>4282259</v>
      </c>
      <c r="AZ121" s="5" t="str">
        <f t="shared" si="4935"/>
        <v/>
      </c>
      <c r="BA121" s="5" t="str">
        <f t="shared" si="4935"/>
        <v/>
      </c>
      <c r="BB121" s="5">
        <f t="shared" si="4935"/>
        <v>1010797</v>
      </c>
      <c r="BC121" s="5">
        <f t="shared" si="4935"/>
        <v>1006460</v>
      </c>
      <c r="BD121" s="5" t="str">
        <f t="shared" si="4935"/>
        <v/>
      </c>
      <c r="BE121" s="5">
        <f t="shared" si="4935"/>
        <v>4142183</v>
      </c>
      <c r="BF121" s="5" t="str">
        <f t="shared" si="4935"/>
        <v/>
      </c>
      <c r="BG121" s="5" t="str">
        <f t="shared" si="4935"/>
        <v/>
      </c>
      <c r="BH121" s="5" t="str">
        <f t="shared" si="4936"/>
        <v/>
      </c>
      <c r="BI121" s="5">
        <f t="shared" si="4936"/>
        <v>1006975</v>
      </c>
      <c r="BJ121" s="5">
        <f t="shared" si="4936"/>
        <v>1008700</v>
      </c>
      <c r="BK121" s="5" t="str">
        <f t="shared" si="4936"/>
        <v/>
      </c>
      <c r="BL121" s="5" t="str">
        <f t="shared" si="4936"/>
        <v/>
      </c>
      <c r="BM121" s="5" t="str">
        <f t="shared" si="4936"/>
        <v/>
      </c>
      <c r="BN121" s="5" t="str">
        <f t="shared" si="4936"/>
        <v/>
      </c>
      <c r="BO121" s="5" t="str">
        <f t="shared" si="4936"/>
        <v/>
      </c>
      <c r="BP121" s="5">
        <f t="shared" si="4936"/>
        <v>1012769</v>
      </c>
      <c r="BQ121" s="5" t="str">
        <f t="shared" si="4936"/>
        <v/>
      </c>
      <c r="BR121" s="5"/>
      <c r="BT121" s="5" t="str">
        <f t="shared" si="4877"/>
        <v/>
      </c>
      <c r="BU121" s="5" t="str">
        <f t="shared" si="4878"/>
        <v/>
      </c>
      <c r="BV121" s="5" t="str">
        <f t="shared" si="4879"/>
        <v/>
      </c>
      <c r="BW121" s="5" t="str">
        <f t="shared" si="4880"/>
        <v/>
      </c>
      <c r="BX121" s="5" t="str">
        <f t="shared" si="4881"/>
        <v>Nano Banc - Irvine, CA</v>
      </c>
      <c r="BY121" s="5" t="str">
        <f t="shared" si="4882"/>
        <v/>
      </c>
      <c r="BZ121" s="5" t="str">
        <f t="shared" si="4883"/>
        <v/>
      </c>
      <c r="CA121" s="5" t="str">
        <f t="shared" si="4884"/>
        <v/>
      </c>
      <c r="CB121" s="5" t="str">
        <f t="shared" si="4885"/>
        <v/>
      </c>
      <c r="CC121" s="5" t="str">
        <f t="shared" si="4886"/>
        <v>Tandem Bank - Tucker, GA</v>
      </c>
      <c r="CD121" s="5" t="str">
        <f t="shared" si="4887"/>
        <v/>
      </c>
      <c r="CE121" s="5" t="str">
        <f t="shared" si="4888"/>
        <v/>
      </c>
      <c r="CF121" s="5" t="str">
        <f t="shared" si="4889"/>
        <v>First Bank Chicago - Highland Park, IL</v>
      </c>
      <c r="CG121" s="5" t="str">
        <f t="shared" si="4890"/>
        <v/>
      </c>
      <c r="CH121" s="5" t="str">
        <f t="shared" si="4891"/>
        <v>FreedomBank - Elkader, IA</v>
      </c>
      <c r="CI121" s="5" t="str">
        <f t="shared" si="4892"/>
        <v>Patriots Bank - Garnett, KS</v>
      </c>
      <c r="CJ121" s="5" t="str">
        <f t="shared" si="4893"/>
        <v>Traditional Bank, Inc. - Mount Sterling, KY</v>
      </c>
      <c r="CK121" s="5" t="str">
        <f t="shared" si="4894"/>
        <v/>
      </c>
      <c r="CL121" s="5" t="str">
        <f t="shared" si="4895"/>
        <v/>
      </c>
      <c r="CM121" s="5" t="str">
        <f t="shared" si="4896"/>
        <v/>
      </c>
      <c r="CN121" s="5" t="str">
        <f t="shared" si="4897"/>
        <v/>
      </c>
      <c r="CO121" s="5" t="str">
        <f t="shared" si="4898"/>
        <v/>
      </c>
      <c r="CP121" s="5" t="str">
        <f t="shared" si="4899"/>
        <v>Lake Elmo Bank - Lake Elmo, MN</v>
      </c>
      <c r="CQ121" s="5" t="str">
        <f t="shared" si="4900"/>
        <v/>
      </c>
      <c r="CR121" s="5" t="str">
        <f t="shared" si="4901"/>
        <v>Lamar Bank and Trust Company - Lamar, MO</v>
      </c>
      <c r="CS121" s="5" t="str">
        <f t="shared" si="4902"/>
        <v/>
      </c>
      <c r="CT121" s="5" t="str">
        <f t="shared" si="4903"/>
        <v>Pinnacle Bank - Lincoln, NE</v>
      </c>
      <c r="CU121" s="5" t="str">
        <f t="shared" si="4904"/>
        <v/>
      </c>
      <c r="CV121" s="5" t="str">
        <f t="shared" si="4905"/>
        <v/>
      </c>
      <c r="CW121" s="5" t="str">
        <f t="shared" si="4906"/>
        <v/>
      </c>
      <c r="CX121" s="5" t="str">
        <f t="shared" si="4907"/>
        <v/>
      </c>
      <c r="CY121" s="5" t="str">
        <f t="shared" si="4908"/>
        <v>Industrial and Commercial Bank of China Limited - New York Branch - New York, NY</v>
      </c>
      <c r="CZ121" s="5" t="str">
        <f t="shared" si="4909"/>
        <v/>
      </c>
      <c r="DA121" s="5" t="str">
        <f t="shared" si="4910"/>
        <v/>
      </c>
      <c r="DB121" s="5" t="str">
        <f t="shared" si="4911"/>
        <v>The First National Bank of Sycamore - Sycamore, OH</v>
      </c>
      <c r="DC121" s="5" t="str">
        <f t="shared" si="4912"/>
        <v>Panhandle First Bank - Guymon, OK</v>
      </c>
      <c r="DD121" s="5" t="str">
        <f t="shared" si="4913"/>
        <v/>
      </c>
      <c r="DE121" s="5" t="str">
        <f t="shared" si="4914"/>
        <v>TriState Capital Bank - Pittsburgh, PA</v>
      </c>
      <c r="DF121" s="5" t="str">
        <f t="shared" si="4915"/>
        <v/>
      </c>
      <c r="DG121" s="5" t="str">
        <f t="shared" si="4916"/>
        <v/>
      </c>
      <c r="DH121" s="5" t="str">
        <f t="shared" si="4917"/>
        <v/>
      </c>
      <c r="DI121" s="5" t="str">
        <f t="shared" si="4918"/>
        <v>Union Bank - Jamestown, TN</v>
      </c>
      <c r="DJ121" s="5" t="str">
        <f t="shared" si="4919"/>
        <v>First National Bank - Wichita Falls, TX</v>
      </c>
      <c r="DK121" s="5" t="str">
        <f t="shared" si="4920"/>
        <v/>
      </c>
      <c r="DL121" s="5" t="str">
        <f t="shared" si="4921"/>
        <v/>
      </c>
      <c r="DM121" s="5" t="str">
        <f t="shared" si="4922"/>
        <v/>
      </c>
      <c r="DN121" s="5" t="str">
        <f t="shared" si="4923"/>
        <v/>
      </c>
      <c r="DO121" s="5" t="str">
        <f t="shared" si="4924"/>
        <v/>
      </c>
      <c r="DP121" s="5" t="str">
        <f t="shared" si="4925"/>
        <v>PyraMax Bank, F.S.B. - Greenfield, WI</v>
      </c>
      <c r="DQ121" s="5" t="str">
        <f t="shared" si="4926"/>
        <v/>
      </c>
    </row>
    <row r="122" spans="1:121" x14ac:dyDescent="0.25">
      <c r="A122">
        <v>121</v>
      </c>
      <c r="B122" s="5">
        <v>1016148</v>
      </c>
      <c r="C122" t="str">
        <f t="shared" si="4807"/>
        <v>Cross Bank - Wynne, AR</v>
      </c>
      <c r="D122" s="21" t="s">
        <v>10355</v>
      </c>
      <c r="E122" s="19" t="s">
        <v>2899</v>
      </c>
      <c r="F122" s="19" t="s">
        <v>2878</v>
      </c>
      <c r="G122" s="19"/>
      <c r="K122" s="27">
        <v>113</v>
      </c>
      <c r="L122" s="28" t="str">
        <f>IF(HLOOKUP('Peer Comparison Tool'!$E$6,StateDropdownData,K122+1,FALSE)=0,"",HLOOKUP('Peer Comparison Tool'!$E$6,StateDropdownData,K122+1,FALSE))</f>
        <v>Unified Trust Company, LLC - Lexington, KY</v>
      </c>
      <c r="M122" s="29">
        <f>IF(HLOOKUP('Peer Comparison Tool'!$E$6,[0]!DropdownData,K122+1,FALSE)=0,"",HLOOKUP('Peer Comparison Tool'!$E$6,[0]!DropdownData,K122+1,FALSE))</f>
        <v>4214838</v>
      </c>
      <c r="N122" s="27">
        <v>113</v>
      </c>
      <c r="O122" s="28" t="str">
        <f>IF(HLOOKUP('Peer Comparison Tool'!$G$6,StateDropdownData,N122+1,FALSE)=0,"",HLOOKUP('Peer Comparison Tool'!$G$6,StateDropdownData,N122+1,FALSE))</f>
        <v>Union Bank &amp; Trust Company - Livingston, TN</v>
      </c>
      <c r="P122" s="29">
        <f>IF(HLOOKUP('Peer Comparison Tool'!$G$6,DropdownData,N122+1,FALSE)=0,"",HLOOKUP('Peer Comparison Tool'!$G$6,DropdownData,N122+1,FALSE))</f>
        <v>1005149</v>
      </c>
      <c r="Q122" s="27">
        <v>113</v>
      </c>
      <c r="R122" s="28" t="str">
        <f>IF(HLOOKUP('Peer Comparison Tool'!$I$6,StateDropdownData,Q122+1,FALSE)=0,"",HLOOKUP('Peer Comparison Tool'!$I$6,StateDropdownData,Q122+1,FALSE))</f>
        <v/>
      </c>
      <c r="S122" s="29" t="str">
        <f>IF(HLOOKUP('Peer Comparison Tool'!$I$6,DropdownData,Q122+1,FALSE)=0,"",HLOOKUP('Peer Comparison Tool'!$I$6,DropdownData,Q122+1,FALSE))</f>
        <v/>
      </c>
      <c r="T122" s="5" t="str">
        <f t="shared" si="4932"/>
        <v/>
      </c>
      <c r="U122" s="5" t="str">
        <f t="shared" si="4932"/>
        <v/>
      </c>
      <c r="V122" s="5" t="str">
        <f t="shared" si="4932"/>
        <v/>
      </c>
      <c r="W122" s="5" t="str">
        <f t="shared" si="4932"/>
        <v/>
      </c>
      <c r="X122" s="5">
        <f t="shared" si="4932"/>
        <v>1136052</v>
      </c>
      <c r="Y122" s="5" t="str">
        <f t="shared" si="4932"/>
        <v/>
      </c>
      <c r="Z122" s="5" t="str">
        <f t="shared" si="4932"/>
        <v/>
      </c>
      <c r="AA122" s="5" t="str">
        <f t="shared" si="4932"/>
        <v/>
      </c>
      <c r="AB122" s="5" t="str">
        <f t="shared" si="4932"/>
        <v/>
      </c>
      <c r="AC122" s="5">
        <f t="shared" si="4932"/>
        <v>1001172</v>
      </c>
      <c r="AD122" s="5" t="str">
        <f t="shared" si="4933"/>
        <v/>
      </c>
      <c r="AE122" s="5" t="str">
        <f t="shared" si="4933"/>
        <v/>
      </c>
      <c r="AF122" s="5">
        <f t="shared" si="4933"/>
        <v>1007017</v>
      </c>
      <c r="AG122" s="5" t="str">
        <f t="shared" si="4933"/>
        <v/>
      </c>
      <c r="AH122" s="5">
        <f t="shared" si="4933"/>
        <v>1010934</v>
      </c>
      <c r="AI122" s="5">
        <f t="shared" si="4933"/>
        <v>1005984</v>
      </c>
      <c r="AJ122" s="5">
        <f t="shared" si="4933"/>
        <v>4214838</v>
      </c>
      <c r="AK122" s="5" t="str">
        <f t="shared" si="4933"/>
        <v/>
      </c>
      <c r="AL122" s="5" t="str">
        <f t="shared" si="4933"/>
        <v/>
      </c>
      <c r="AM122" s="5" t="str">
        <f t="shared" si="4933"/>
        <v/>
      </c>
      <c r="AN122" s="5" t="str">
        <f t="shared" si="4934"/>
        <v/>
      </c>
      <c r="AO122" s="5" t="str">
        <f t="shared" si="4934"/>
        <v/>
      </c>
      <c r="AP122" s="5">
        <f t="shared" si="4934"/>
        <v>1006098</v>
      </c>
      <c r="AQ122" s="5" t="str">
        <f t="shared" si="4934"/>
        <v/>
      </c>
      <c r="AR122" s="5">
        <f t="shared" si="4934"/>
        <v>1015018</v>
      </c>
      <c r="AS122" s="5" t="str">
        <f t="shared" si="4934"/>
        <v/>
      </c>
      <c r="AT122" s="5">
        <f t="shared" si="4934"/>
        <v>1004719</v>
      </c>
      <c r="AU122" s="5" t="str">
        <f t="shared" si="4934"/>
        <v/>
      </c>
      <c r="AV122" s="5" t="str">
        <f t="shared" si="4934"/>
        <v/>
      </c>
      <c r="AW122" s="5" t="str">
        <f t="shared" si="4934"/>
        <v/>
      </c>
      <c r="AX122" s="5" t="str">
        <f t="shared" si="4935"/>
        <v/>
      </c>
      <c r="AY122" s="5">
        <f t="shared" si="4935"/>
        <v>4055280</v>
      </c>
      <c r="AZ122" s="5" t="str">
        <f t="shared" si="4935"/>
        <v/>
      </c>
      <c r="BA122" s="5" t="str">
        <f t="shared" si="4935"/>
        <v/>
      </c>
      <c r="BB122" s="5">
        <f t="shared" si="4935"/>
        <v>1007334</v>
      </c>
      <c r="BC122" s="5">
        <f t="shared" si="4935"/>
        <v>1011753</v>
      </c>
      <c r="BD122" s="5" t="str">
        <f t="shared" si="4935"/>
        <v/>
      </c>
      <c r="BE122" s="5">
        <f t="shared" si="4935"/>
        <v>1007160</v>
      </c>
      <c r="BF122" s="5" t="str">
        <f t="shared" si="4935"/>
        <v/>
      </c>
      <c r="BG122" s="5" t="str">
        <f t="shared" si="4935"/>
        <v/>
      </c>
      <c r="BH122" s="5" t="str">
        <f t="shared" si="4936"/>
        <v/>
      </c>
      <c r="BI122" s="5">
        <f t="shared" si="4936"/>
        <v>1005149</v>
      </c>
      <c r="BJ122" s="5">
        <f t="shared" si="4936"/>
        <v>1032519</v>
      </c>
      <c r="BK122" s="5" t="str">
        <f t="shared" si="4936"/>
        <v/>
      </c>
      <c r="BL122" s="5" t="str">
        <f t="shared" si="4936"/>
        <v/>
      </c>
      <c r="BM122" s="5" t="str">
        <f t="shared" si="4936"/>
        <v/>
      </c>
      <c r="BN122" s="5" t="str">
        <f t="shared" si="4936"/>
        <v/>
      </c>
      <c r="BO122" s="5" t="str">
        <f t="shared" si="4936"/>
        <v/>
      </c>
      <c r="BP122" s="5">
        <f t="shared" si="4936"/>
        <v>1008154</v>
      </c>
      <c r="BQ122" s="5" t="str">
        <f t="shared" si="4936"/>
        <v/>
      </c>
      <c r="BR122" s="5"/>
      <c r="BT122" s="5" t="str">
        <f t="shared" si="4877"/>
        <v/>
      </c>
      <c r="BU122" s="5" t="str">
        <f t="shared" si="4878"/>
        <v/>
      </c>
      <c r="BV122" s="5" t="str">
        <f t="shared" si="4879"/>
        <v/>
      </c>
      <c r="BW122" s="5" t="str">
        <f t="shared" si="4880"/>
        <v/>
      </c>
      <c r="BX122" s="5" t="str">
        <f t="shared" si="4881"/>
        <v>Neighborhood National Bank - El Cajon, CA</v>
      </c>
      <c r="BY122" s="5" t="str">
        <f t="shared" si="4882"/>
        <v/>
      </c>
      <c r="BZ122" s="5" t="str">
        <f t="shared" si="4883"/>
        <v/>
      </c>
      <c r="CA122" s="5" t="str">
        <f t="shared" si="4884"/>
        <v/>
      </c>
      <c r="CB122" s="5" t="str">
        <f t="shared" si="4885"/>
        <v/>
      </c>
      <c r="CC122" s="5" t="str">
        <f t="shared" si="4886"/>
        <v>TC Federal Bank - Thomasville, GA</v>
      </c>
      <c r="CD122" s="5" t="str">
        <f t="shared" si="4887"/>
        <v/>
      </c>
      <c r="CE122" s="5" t="str">
        <f t="shared" si="4888"/>
        <v/>
      </c>
      <c r="CF122" s="5" t="str">
        <f t="shared" si="4889"/>
        <v>First Bank of Manhattan - Manhattan, IL</v>
      </c>
      <c r="CG122" s="5" t="str">
        <f t="shared" si="4890"/>
        <v/>
      </c>
      <c r="CH122" s="5" t="str">
        <f t="shared" si="4891"/>
        <v>Glenwood State Bank - Glenwood, IA</v>
      </c>
      <c r="CI122" s="5" t="str">
        <f t="shared" si="4892"/>
        <v>Peoples Bank and Trust Company - McPherson, KS</v>
      </c>
      <c r="CJ122" s="5" t="str">
        <f t="shared" si="4893"/>
        <v>Unified Trust Company, LLC - Lexington, KY</v>
      </c>
      <c r="CK122" s="5" t="str">
        <f t="shared" si="4894"/>
        <v/>
      </c>
      <c r="CL122" s="5" t="str">
        <f t="shared" si="4895"/>
        <v/>
      </c>
      <c r="CM122" s="5" t="str">
        <f t="shared" si="4896"/>
        <v/>
      </c>
      <c r="CN122" s="5" t="str">
        <f t="shared" si="4897"/>
        <v/>
      </c>
      <c r="CO122" s="5" t="str">
        <f t="shared" si="4898"/>
        <v/>
      </c>
      <c r="CP122" s="5" t="str">
        <f t="shared" si="4899"/>
        <v>Lake Region Bank - New London, MN</v>
      </c>
      <c r="CQ122" s="5" t="str">
        <f t="shared" si="4900"/>
        <v/>
      </c>
      <c r="CR122" s="5" t="str">
        <f t="shared" si="4901"/>
        <v>Lead Bank - Kansas City, MO</v>
      </c>
      <c r="CS122" s="5" t="str">
        <f t="shared" si="4902"/>
        <v/>
      </c>
      <c r="CT122" s="5" t="str">
        <f t="shared" si="4903"/>
        <v>Platte Valley Bank - North Bend, NE</v>
      </c>
      <c r="CU122" s="5" t="str">
        <f t="shared" si="4904"/>
        <v/>
      </c>
      <c r="CV122" s="5" t="str">
        <f t="shared" si="4905"/>
        <v/>
      </c>
      <c r="CW122" s="5" t="str">
        <f t="shared" si="4906"/>
        <v/>
      </c>
      <c r="CX122" s="5" t="str">
        <f t="shared" si="4907"/>
        <v/>
      </c>
      <c r="CY122" s="5" t="str">
        <f t="shared" si="4908"/>
        <v>Industrial Bank of Korea - New York Branch - New York, NY</v>
      </c>
      <c r="CZ122" s="5" t="str">
        <f t="shared" si="4909"/>
        <v/>
      </c>
      <c r="DA122" s="5" t="str">
        <f t="shared" si="4910"/>
        <v/>
      </c>
      <c r="DB122" s="5" t="str">
        <f t="shared" si="4911"/>
        <v>The First National Bank of Waverly - Waverly, OH</v>
      </c>
      <c r="DC122" s="5" t="str">
        <f t="shared" si="4912"/>
        <v>Patrons Bank, National Association - Okmulgee, OK</v>
      </c>
      <c r="DD122" s="5" t="str">
        <f t="shared" si="4913"/>
        <v/>
      </c>
      <c r="DE122" s="5" t="str">
        <f t="shared" si="4914"/>
        <v>UNB Bank - Mount Carmel, PA</v>
      </c>
      <c r="DF122" s="5" t="str">
        <f t="shared" si="4915"/>
        <v/>
      </c>
      <c r="DG122" s="5" t="str">
        <f t="shared" si="4916"/>
        <v/>
      </c>
      <c r="DH122" s="5" t="str">
        <f t="shared" si="4917"/>
        <v/>
      </c>
      <c r="DI122" s="5" t="str">
        <f t="shared" si="4918"/>
        <v>Union Bank &amp; Trust Company - Livingston, TN</v>
      </c>
      <c r="DJ122" s="5" t="str">
        <f t="shared" si="4919"/>
        <v>First National Bank - Rotan, TX</v>
      </c>
      <c r="DK122" s="5" t="str">
        <f t="shared" si="4920"/>
        <v/>
      </c>
      <c r="DL122" s="5" t="str">
        <f t="shared" si="4921"/>
        <v/>
      </c>
      <c r="DM122" s="5" t="str">
        <f t="shared" si="4922"/>
        <v/>
      </c>
      <c r="DN122" s="5" t="str">
        <f t="shared" si="4923"/>
        <v/>
      </c>
      <c r="DO122" s="5" t="str">
        <f t="shared" si="4924"/>
        <v/>
      </c>
      <c r="DP122" s="5" t="str">
        <f t="shared" si="4925"/>
        <v>Richland County Bank - Richland Center, WI</v>
      </c>
      <c r="DQ122" s="5" t="str">
        <f t="shared" si="4926"/>
        <v/>
      </c>
    </row>
    <row r="123" spans="1:121" x14ac:dyDescent="0.25">
      <c r="A123">
        <v>122</v>
      </c>
      <c r="B123" s="5">
        <v>1010328</v>
      </c>
      <c r="C123" t="str">
        <f t="shared" si="4807"/>
        <v>CS Bank - Eureka Springs, AR</v>
      </c>
      <c r="D123" s="21" t="s">
        <v>9346</v>
      </c>
      <c r="E123" s="19" t="s">
        <v>2898</v>
      </c>
      <c r="F123" s="19" t="s">
        <v>2878</v>
      </c>
      <c r="G123" s="19"/>
      <c r="K123" s="27">
        <v>114</v>
      </c>
      <c r="L123" s="28" t="str">
        <f>IF(HLOOKUP('Peer Comparison Tool'!$E$6,StateDropdownData,K123+1,FALSE)=0,"",HLOOKUP('Peer Comparison Tool'!$E$6,StateDropdownData,K123+1,FALSE))</f>
        <v>United Citizens Bank &amp; Trust Company - Campbellsburg, KY</v>
      </c>
      <c r="M123" s="29">
        <f>IF(HLOOKUP('Peer Comparison Tool'!$E$6,[0]!DropdownData,K123+1,FALSE)=0,"",HLOOKUP('Peer Comparison Tool'!$E$6,[0]!DropdownData,K123+1,FALSE))</f>
        <v>1008210</v>
      </c>
      <c r="N123" s="27">
        <v>114</v>
      </c>
      <c r="O123" s="28" t="str">
        <f>IF(HLOOKUP('Peer Comparison Tool'!$G$6,StateDropdownData,N123+1,FALSE)=0,"",HLOOKUP('Peer Comparison Tool'!$G$6,StateDropdownData,N123+1,FALSE))</f>
        <v>Volunteer Bank - Nashville, TN</v>
      </c>
      <c r="P123" s="29">
        <f>IF(HLOOKUP('Peer Comparison Tool'!$G$6,DropdownData,N123+1,FALSE)=0,"",HLOOKUP('Peer Comparison Tool'!$G$6,DropdownData,N123+1,FALSE))</f>
        <v>1013543</v>
      </c>
      <c r="Q123" s="27">
        <v>114</v>
      </c>
      <c r="R123" s="28" t="str">
        <f>IF(HLOOKUP('Peer Comparison Tool'!$I$6,StateDropdownData,Q123+1,FALSE)=0,"",HLOOKUP('Peer Comparison Tool'!$I$6,StateDropdownData,Q123+1,FALSE))</f>
        <v/>
      </c>
      <c r="S123" s="29" t="str">
        <f>IF(HLOOKUP('Peer Comparison Tool'!$I$6,DropdownData,Q123+1,FALSE)=0,"",HLOOKUP('Peer Comparison Tool'!$I$6,DropdownData,Q123+1,FALSE))</f>
        <v/>
      </c>
      <c r="T123" s="5" t="str">
        <f t="shared" si="4932"/>
        <v/>
      </c>
      <c r="U123" s="5" t="str">
        <f t="shared" si="4932"/>
        <v/>
      </c>
      <c r="V123" s="5" t="str">
        <f t="shared" si="4932"/>
        <v/>
      </c>
      <c r="W123" s="5" t="str">
        <f t="shared" si="4932"/>
        <v/>
      </c>
      <c r="X123" s="5">
        <f t="shared" si="4932"/>
        <v>1007794</v>
      </c>
      <c r="Y123" s="5" t="str">
        <f t="shared" si="4932"/>
        <v/>
      </c>
      <c r="Z123" s="5" t="str">
        <f t="shared" si="4932"/>
        <v/>
      </c>
      <c r="AA123" s="5" t="str">
        <f t="shared" si="4932"/>
        <v/>
      </c>
      <c r="AB123" s="5" t="str">
        <f t="shared" si="4932"/>
        <v/>
      </c>
      <c r="AC123" s="5">
        <f t="shared" si="4932"/>
        <v>1011457</v>
      </c>
      <c r="AD123" s="5" t="str">
        <f t="shared" si="4933"/>
        <v/>
      </c>
      <c r="AE123" s="5" t="str">
        <f t="shared" si="4933"/>
        <v/>
      </c>
      <c r="AF123" s="5">
        <f t="shared" si="4933"/>
        <v>1008318</v>
      </c>
      <c r="AG123" s="5" t="str">
        <f t="shared" si="4933"/>
        <v/>
      </c>
      <c r="AH123" s="5">
        <f t="shared" si="4933"/>
        <v>1012917</v>
      </c>
      <c r="AI123" s="5">
        <f t="shared" si="4933"/>
        <v>1013139</v>
      </c>
      <c r="AJ123" s="5">
        <f t="shared" si="4933"/>
        <v>1008210</v>
      </c>
      <c r="AK123" s="5" t="str">
        <f t="shared" si="4933"/>
        <v/>
      </c>
      <c r="AL123" s="5" t="str">
        <f t="shared" si="4933"/>
        <v/>
      </c>
      <c r="AM123" s="5" t="str">
        <f t="shared" si="4933"/>
        <v/>
      </c>
      <c r="AN123" s="5" t="str">
        <f t="shared" si="4934"/>
        <v/>
      </c>
      <c r="AO123" s="5" t="str">
        <f t="shared" si="4934"/>
        <v/>
      </c>
      <c r="AP123" s="5">
        <f t="shared" si="4934"/>
        <v>4096263</v>
      </c>
      <c r="AQ123" s="5" t="str">
        <f t="shared" si="4934"/>
        <v/>
      </c>
      <c r="AR123" s="5">
        <f t="shared" si="4934"/>
        <v>1008960</v>
      </c>
      <c r="AS123" s="5" t="str">
        <f t="shared" si="4934"/>
        <v/>
      </c>
      <c r="AT123" s="5">
        <f t="shared" si="4934"/>
        <v>1025176</v>
      </c>
      <c r="AU123" s="5" t="str">
        <f t="shared" si="4934"/>
        <v/>
      </c>
      <c r="AV123" s="5" t="str">
        <f t="shared" si="4934"/>
        <v/>
      </c>
      <c r="AW123" s="5" t="str">
        <f t="shared" si="4934"/>
        <v/>
      </c>
      <c r="AX123" s="5" t="str">
        <f t="shared" si="4935"/>
        <v/>
      </c>
      <c r="AY123" s="5">
        <f t="shared" si="4935"/>
        <v>1010629</v>
      </c>
      <c r="AZ123" s="5" t="str">
        <f t="shared" si="4935"/>
        <v/>
      </c>
      <c r="BA123" s="5" t="str">
        <f t="shared" si="4935"/>
        <v/>
      </c>
      <c r="BB123" s="5">
        <f t="shared" si="4935"/>
        <v>1014225</v>
      </c>
      <c r="BC123" s="5">
        <f t="shared" si="4935"/>
        <v>108769543</v>
      </c>
      <c r="BD123" s="5" t="str">
        <f t="shared" si="4935"/>
        <v/>
      </c>
      <c r="BE123" s="5">
        <f t="shared" si="4935"/>
        <v>1023577</v>
      </c>
      <c r="BF123" s="5" t="str">
        <f t="shared" si="4935"/>
        <v/>
      </c>
      <c r="BG123" s="5" t="str">
        <f t="shared" si="4935"/>
        <v/>
      </c>
      <c r="BH123" s="5" t="str">
        <f t="shared" si="4936"/>
        <v/>
      </c>
      <c r="BI123" s="5">
        <f t="shared" si="4936"/>
        <v>1013543</v>
      </c>
      <c r="BJ123" s="5">
        <f t="shared" si="4936"/>
        <v>1011515</v>
      </c>
      <c r="BK123" s="5" t="str">
        <f t="shared" si="4936"/>
        <v/>
      </c>
      <c r="BL123" s="5" t="str">
        <f t="shared" si="4936"/>
        <v/>
      </c>
      <c r="BM123" s="5" t="str">
        <f t="shared" si="4936"/>
        <v/>
      </c>
      <c r="BN123" s="5" t="str">
        <f t="shared" si="4936"/>
        <v/>
      </c>
      <c r="BO123" s="5" t="str">
        <f t="shared" si="4936"/>
        <v/>
      </c>
      <c r="BP123" s="5">
        <f t="shared" si="4936"/>
        <v>1007539</v>
      </c>
      <c r="BQ123" s="5" t="str">
        <f t="shared" si="4936"/>
        <v/>
      </c>
      <c r="BR123" s="5"/>
      <c r="BT123" s="5" t="str">
        <f t="shared" si="4877"/>
        <v/>
      </c>
      <c r="BU123" s="5" t="str">
        <f t="shared" si="4878"/>
        <v/>
      </c>
      <c r="BV123" s="5" t="str">
        <f t="shared" si="4879"/>
        <v/>
      </c>
      <c r="BW123" s="5" t="str">
        <f t="shared" si="4880"/>
        <v/>
      </c>
      <c r="BX123" s="5" t="str">
        <f t="shared" si="4881"/>
        <v>New OMNI Bank, National Association - Alhambra, CA</v>
      </c>
      <c r="BY123" s="5" t="str">
        <f t="shared" si="4882"/>
        <v/>
      </c>
      <c r="BZ123" s="5" t="str">
        <f t="shared" si="4883"/>
        <v/>
      </c>
      <c r="CA123" s="5" t="str">
        <f t="shared" si="4884"/>
        <v/>
      </c>
      <c r="CB123" s="5" t="str">
        <f t="shared" si="4885"/>
        <v/>
      </c>
      <c r="CC123" s="5" t="str">
        <f t="shared" si="4886"/>
        <v>The Bank of Edison - Edison, GA</v>
      </c>
      <c r="CD123" s="5" t="str">
        <f t="shared" si="4887"/>
        <v/>
      </c>
      <c r="CE123" s="5" t="str">
        <f t="shared" si="4888"/>
        <v/>
      </c>
      <c r="CF123" s="5" t="str">
        <f t="shared" si="4889"/>
        <v>First Bankers Trust Company, National Association - Quincy, IL</v>
      </c>
      <c r="CG123" s="5" t="str">
        <f t="shared" si="4890"/>
        <v/>
      </c>
      <c r="CH123" s="5" t="str">
        <f t="shared" si="4891"/>
        <v>GNB Bank - Grundy Center, IA</v>
      </c>
      <c r="CI123" s="5" t="str">
        <f t="shared" si="4892"/>
        <v>Peoples State Bank - Cherryvale, KS</v>
      </c>
      <c r="CJ123" s="5" t="str">
        <f t="shared" si="4893"/>
        <v>United Citizens Bank &amp; Trust Company - Campbellsburg, KY</v>
      </c>
      <c r="CK123" s="5" t="str">
        <f t="shared" si="4894"/>
        <v/>
      </c>
      <c r="CL123" s="5" t="str">
        <f t="shared" si="4895"/>
        <v/>
      </c>
      <c r="CM123" s="5" t="str">
        <f t="shared" si="4896"/>
        <v/>
      </c>
      <c r="CN123" s="5" t="str">
        <f t="shared" si="4897"/>
        <v/>
      </c>
      <c r="CO123" s="5" t="str">
        <f t="shared" si="4898"/>
        <v/>
      </c>
      <c r="CP123" s="5" t="str">
        <f t="shared" si="4899"/>
        <v>Lakeview Bank - Lakeville, MN</v>
      </c>
      <c r="CQ123" s="5" t="str">
        <f t="shared" si="4900"/>
        <v/>
      </c>
      <c r="CR123" s="5" t="str">
        <f t="shared" si="4901"/>
        <v>Legacy Bank &amp; Trust Company - Mountain Grove, MO</v>
      </c>
      <c r="CS123" s="5" t="str">
        <f t="shared" si="4902"/>
        <v/>
      </c>
      <c r="CT123" s="5" t="str">
        <f t="shared" si="4903"/>
        <v>Platte Valley Bank - Scottsbluff, NE</v>
      </c>
      <c r="CU123" s="5" t="str">
        <f t="shared" si="4904"/>
        <v/>
      </c>
      <c r="CV123" s="5" t="str">
        <f t="shared" si="4905"/>
        <v/>
      </c>
      <c r="CW123" s="5" t="str">
        <f t="shared" si="4906"/>
        <v/>
      </c>
      <c r="CX123" s="5" t="str">
        <f t="shared" si="4907"/>
        <v/>
      </c>
      <c r="CY123" s="5" t="str">
        <f t="shared" si="4908"/>
        <v>Interaudi Bank - New York, NY</v>
      </c>
      <c r="CZ123" s="5" t="str">
        <f t="shared" si="4909"/>
        <v/>
      </c>
      <c r="DA123" s="5" t="str">
        <f t="shared" si="4910"/>
        <v/>
      </c>
      <c r="DB123" s="5" t="str">
        <f t="shared" si="4911"/>
        <v>The Fort Jennings State Bank - Fort Jennings, OH</v>
      </c>
      <c r="DC123" s="5" t="str">
        <f t="shared" si="4912"/>
        <v>Paycom National Trust Bank - Oklahoma City, OK</v>
      </c>
      <c r="DD123" s="5" t="str">
        <f t="shared" si="4913"/>
        <v/>
      </c>
      <c r="DE123" s="5" t="str">
        <f t="shared" si="4914"/>
        <v>United Bank of Philadelphia - Philadelphia, PA</v>
      </c>
      <c r="DF123" s="5" t="str">
        <f t="shared" si="4915"/>
        <v/>
      </c>
      <c r="DG123" s="5" t="str">
        <f t="shared" si="4916"/>
        <v/>
      </c>
      <c r="DH123" s="5" t="str">
        <f t="shared" si="4917"/>
        <v/>
      </c>
      <c r="DI123" s="5" t="str">
        <f t="shared" si="4918"/>
        <v>Volunteer Bank - Nashville, TN</v>
      </c>
      <c r="DJ123" s="5" t="str">
        <f t="shared" si="4919"/>
        <v>First National Bank and Trust Company of Weatherford - Weatherford, TX</v>
      </c>
      <c r="DK123" s="5" t="str">
        <f t="shared" si="4920"/>
        <v/>
      </c>
      <c r="DL123" s="5" t="str">
        <f t="shared" si="4921"/>
        <v/>
      </c>
      <c r="DM123" s="5" t="str">
        <f t="shared" si="4922"/>
        <v/>
      </c>
      <c r="DN123" s="5" t="str">
        <f t="shared" si="4923"/>
        <v/>
      </c>
      <c r="DO123" s="5" t="str">
        <f t="shared" si="4924"/>
        <v/>
      </c>
      <c r="DP123" s="5" t="str">
        <f t="shared" si="4925"/>
        <v>River Bank - La Crosse, WI</v>
      </c>
      <c r="DQ123" s="5" t="str">
        <f t="shared" si="4926"/>
        <v/>
      </c>
    </row>
    <row r="124" spans="1:121" x14ac:dyDescent="0.25">
      <c r="A124">
        <v>123</v>
      </c>
      <c r="B124" s="5">
        <v>1004497</v>
      </c>
      <c r="C124" t="str">
        <f t="shared" si="4807"/>
        <v>Diamond Bank - Glenwood, AR</v>
      </c>
      <c r="D124" s="21" t="s">
        <v>1305</v>
      </c>
      <c r="E124" s="19" t="s">
        <v>2900</v>
      </c>
      <c r="F124" s="19" t="s">
        <v>2878</v>
      </c>
      <c r="G124" s="19"/>
      <c r="K124" s="27">
        <v>115</v>
      </c>
      <c r="L124" s="28" t="str">
        <f>IF(HLOOKUP('Peer Comparison Tool'!$E$6,StateDropdownData,K124+1,FALSE)=0,"",HLOOKUP('Peer Comparison Tool'!$E$6,StateDropdownData,K124+1,FALSE))</f>
        <v>United Citizens Bank of Southern Kentucky, Inc. - Columbia, KY</v>
      </c>
      <c r="M124" s="29">
        <f>IF(HLOOKUP('Peer Comparison Tool'!$E$6,[0]!DropdownData,K124+1,FALSE)=0,"",HLOOKUP('Peer Comparison Tool'!$E$6,[0]!DropdownData,K124+1,FALSE))</f>
        <v>4090962</v>
      </c>
      <c r="N124" s="27">
        <v>115</v>
      </c>
      <c r="O124" s="28" t="str">
        <f>IF(HLOOKUP('Peer Comparison Tool'!$G$6,StateDropdownData,N124+1,FALSE)=0,"",HLOOKUP('Peer Comparison Tool'!$G$6,StateDropdownData,N124+1,FALSE))</f>
        <v>Volunteer Federal Savings Bank - Madisonville, TN</v>
      </c>
      <c r="P124" s="29">
        <f>IF(HLOOKUP('Peer Comparison Tool'!$G$6,DropdownData,N124+1,FALSE)=0,"",HLOOKUP('Peer Comparison Tool'!$G$6,DropdownData,N124+1,FALSE))</f>
        <v>1002598</v>
      </c>
      <c r="Q124" s="27">
        <v>115</v>
      </c>
      <c r="R124" s="28" t="str">
        <f>IF(HLOOKUP('Peer Comparison Tool'!$I$6,StateDropdownData,Q124+1,FALSE)=0,"",HLOOKUP('Peer Comparison Tool'!$I$6,StateDropdownData,Q124+1,FALSE))</f>
        <v/>
      </c>
      <c r="S124" s="29" t="str">
        <f>IF(HLOOKUP('Peer Comparison Tool'!$I$6,DropdownData,Q124+1,FALSE)=0,"",HLOOKUP('Peer Comparison Tool'!$I$6,DropdownData,Q124+1,FALSE))</f>
        <v/>
      </c>
      <c r="T124" s="5" t="str">
        <f t="shared" si="4932"/>
        <v/>
      </c>
      <c r="U124" s="5" t="str">
        <f t="shared" si="4932"/>
        <v/>
      </c>
      <c r="V124" s="5" t="str">
        <f t="shared" si="4932"/>
        <v/>
      </c>
      <c r="W124" s="5" t="str">
        <f t="shared" si="4932"/>
        <v/>
      </c>
      <c r="X124" s="5">
        <f t="shared" si="4932"/>
        <v>1023324</v>
      </c>
      <c r="Y124" s="5" t="str">
        <f t="shared" si="4932"/>
        <v/>
      </c>
      <c r="Z124" s="5" t="str">
        <f t="shared" si="4932"/>
        <v/>
      </c>
      <c r="AA124" s="5" t="str">
        <f t="shared" si="4932"/>
        <v/>
      </c>
      <c r="AB124" s="5" t="str">
        <f t="shared" si="4932"/>
        <v/>
      </c>
      <c r="AC124" s="5">
        <f t="shared" si="4932"/>
        <v>1015605</v>
      </c>
      <c r="AD124" s="5" t="str">
        <f t="shared" si="4933"/>
        <v/>
      </c>
      <c r="AE124" s="5" t="str">
        <f t="shared" si="4933"/>
        <v/>
      </c>
      <c r="AF124" s="5">
        <f t="shared" si="4933"/>
        <v>1008638</v>
      </c>
      <c r="AG124" s="5" t="str">
        <f t="shared" si="4933"/>
        <v/>
      </c>
      <c r="AH124" s="5">
        <f t="shared" si="4933"/>
        <v>1013885</v>
      </c>
      <c r="AI124" s="5">
        <f t="shared" si="4933"/>
        <v>1004755</v>
      </c>
      <c r="AJ124" s="5">
        <f t="shared" si="4933"/>
        <v>4090962</v>
      </c>
      <c r="AK124" s="5" t="str">
        <f t="shared" si="4933"/>
        <v/>
      </c>
      <c r="AL124" s="5" t="str">
        <f t="shared" si="4933"/>
        <v/>
      </c>
      <c r="AM124" s="5" t="str">
        <f t="shared" si="4933"/>
        <v/>
      </c>
      <c r="AN124" s="5" t="str">
        <f t="shared" si="4934"/>
        <v/>
      </c>
      <c r="AO124" s="5" t="str">
        <f t="shared" si="4934"/>
        <v/>
      </c>
      <c r="AP124" s="5">
        <f t="shared" si="4934"/>
        <v>1022290</v>
      </c>
      <c r="AQ124" s="5" t="str">
        <f t="shared" si="4934"/>
        <v/>
      </c>
      <c r="AR124" s="5">
        <f t="shared" si="4934"/>
        <v>1014676</v>
      </c>
      <c r="AS124" s="5" t="str">
        <f t="shared" si="4934"/>
        <v/>
      </c>
      <c r="AT124" s="5">
        <f t="shared" si="4934"/>
        <v>1014619</v>
      </c>
      <c r="AU124" s="5" t="str">
        <f t="shared" si="4934"/>
        <v/>
      </c>
      <c r="AV124" s="5" t="str">
        <f t="shared" si="4934"/>
        <v/>
      </c>
      <c r="AW124" s="5" t="str">
        <f t="shared" si="4934"/>
        <v/>
      </c>
      <c r="AX124" s="5" t="str">
        <f t="shared" si="4935"/>
        <v/>
      </c>
      <c r="AY124" s="5">
        <f t="shared" si="4935"/>
        <v>4437990</v>
      </c>
      <c r="AZ124" s="5" t="str">
        <f t="shared" si="4935"/>
        <v/>
      </c>
      <c r="BA124" s="5" t="str">
        <f t="shared" si="4935"/>
        <v/>
      </c>
      <c r="BB124" s="5">
        <f t="shared" si="4935"/>
        <v>1003057</v>
      </c>
      <c r="BC124" s="5">
        <f t="shared" si="4935"/>
        <v>1007087</v>
      </c>
      <c r="BD124" s="5" t="str">
        <f t="shared" si="4935"/>
        <v/>
      </c>
      <c r="BE124" s="5">
        <f t="shared" si="4935"/>
        <v>1009658</v>
      </c>
      <c r="BF124" s="5" t="str">
        <f t="shared" si="4935"/>
        <v/>
      </c>
      <c r="BG124" s="5" t="str">
        <f t="shared" si="4935"/>
        <v/>
      </c>
      <c r="BH124" s="5" t="str">
        <f t="shared" si="4936"/>
        <v/>
      </c>
      <c r="BI124" s="5">
        <f t="shared" si="4936"/>
        <v>1002598</v>
      </c>
      <c r="BJ124" s="5">
        <f t="shared" si="4936"/>
        <v>1014544</v>
      </c>
      <c r="BK124" s="5" t="str">
        <f t="shared" si="4936"/>
        <v/>
      </c>
      <c r="BL124" s="5" t="str">
        <f t="shared" si="4936"/>
        <v/>
      </c>
      <c r="BM124" s="5" t="str">
        <f t="shared" si="4936"/>
        <v/>
      </c>
      <c r="BN124" s="5" t="str">
        <f t="shared" si="4936"/>
        <v/>
      </c>
      <c r="BO124" s="5" t="str">
        <f t="shared" si="4936"/>
        <v/>
      </c>
      <c r="BP124" s="5">
        <f t="shared" si="4936"/>
        <v>1015736</v>
      </c>
      <c r="BQ124" s="5" t="str">
        <f t="shared" si="4936"/>
        <v/>
      </c>
      <c r="BR124" s="5"/>
      <c r="BT124" s="5" t="str">
        <f t="shared" si="4877"/>
        <v/>
      </c>
      <c r="BU124" s="5" t="str">
        <f t="shared" si="4878"/>
        <v/>
      </c>
      <c r="BV124" s="5" t="str">
        <f t="shared" si="4879"/>
        <v/>
      </c>
      <c r="BW124" s="5" t="str">
        <f t="shared" si="4880"/>
        <v/>
      </c>
      <c r="BX124" s="5" t="str">
        <f t="shared" si="4881"/>
        <v>Oak Valley Community Bank - Oakdale, CA</v>
      </c>
      <c r="BY124" s="5" t="str">
        <f t="shared" si="4882"/>
        <v/>
      </c>
      <c r="BZ124" s="5" t="str">
        <f t="shared" si="4883"/>
        <v/>
      </c>
      <c r="CA124" s="5" t="str">
        <f t="shared" si="4884"/>
        <v/>
      </c>
      <c r="CB124" s="5" t="str">
        <f t="shared" si="4885"/>
        <v/>
      </c>
      <c r="CC124" s="5" t="str">
        <f t="shared" si="4886"/>
        <v>The Bank of Lafayette - Lafayette, GA</v>
      </c>
      <c r="CD124" s="5" t="str">
        <f t="shared" si="4887"/>
        <v/>
      </c>
      <c r="CE124" s="5" t="str">
        <f t="shared" si="4888"/>
        <v/>
      </c>
      <c r="CF124" s="5" t="str">
        <f t="shared" si="4889"/>
        <v>First Community Bank and Trust - Beecher, IL</v>
      </c>
      <c r="CG124" s="5" t="str">
        <f t="shared" si="4890"/>
        <v/>
      </c>
      <c r="CH124" s="5" t="str">
        <f t="shared" si="4891"/>
        <v>Green Belt Bank &amp; Trust - Iowa Falls, IA</v>
      </c>
      <c r="CI124" s="5" t="str">
        <f t="shared" si="4892"/>
        <v>Prairie Bank of Kansas - Stafford, KS</v>
      </c>
      <c r="CJ124" s="5" t="str">
        <f t="shared" si="4893"/>
        <v>United Citizens Bank of Southern Kentucky, Inc. - Columbia, KY</v>
      </c>
      <c r="CK124" s="5" t="str">
        <f t="shared" si="4894"/>
        <v/>
      </c>
      <c r="CL124" s="5" t="str">
        <f t="shared" si="4895"/>
        <v/>
      </c>
      <c r="CM124" s="5" t="str">
        <f t="shared" si="4896"/>
        <v/>
      </c>
      <c r="CN124" s="5" t="str">
        <f t="shared" si="4897"/>
        <v/>
      </c>
      <c r="CO124" s="5" t="str">
        <f t="shared" si="4898"/>
        <v/>
      </c>
      <c r="CP124" s="5" t="str">
        <f t="shared" si="4899"/>
        <v>Liberty Bank Minnesota - Saint Cloud, MN</v>
      </c>
      <c r="CQ124" s="5" t="str">
        <f t="shared" si="4900"/>
        <v/>
      </c>
      <c r="CR124" s="5" t="str">
        <f t="shared" si="4901"/>
        <v>Legends Bank - Linn, MO</v>
      </c>
      <c r="CS124" s="5" t="str">
        <f t="shared" si="4902"/>
        <v/>
      </c>
      <c r="CT124" s="5" t="str">
        <f t="shared" si="4903"/>
        <v>Premier Bank National Association - Omaha, NE</v>
      </c>
      <c r="CU124" s="5" t="str">
        <f t="shared" si="4904"/>
        <v/>
      </c>
      <c r="CV124" s="5" t="str">
        <f t="shared" si="4905"/>
        <v/>
      </c>
      <c r="CW124" s="5" t="str">
        <f t="shared" si="4906"/>
        <v/>
      </c>
      <c r="CX124" s="5" t="str">
        <f t="shared" si="4907"/>
        <v/>
      </c>
      <c r="CY124" s="5" t="str">
        <f t="shared" si="4908"/>
        <v>Intesa Sanpaolo SpA - New York Branch - New York, NY</v>
      </c>
      <c r="CZ124" s="5" t="str">
        <f t="shared" si="4909"/>
        <v/>
      </c>
      <c r="DA124" s="5" t="str">
        <f t="shared" si="4910"/>
        <v/>
      </c>
      <c r="DB124" s="5" t="str">
        <f t="shared" si="4911"/>
        <v>The Galion Building and Loan Bank - Galion, OH</v>
      </c>
      <c r="DC124" s="5" t="str">
        <f t="shared" si="4912"/>
        <v>Peoples Bank &amp; Trust Company - Ryan, OK</v>
      </c>
      <c r="DD124" s="5" t="str">
        <f t="shared" si="4913"/>
        <v/>
      </c>
      <c r="DE124" s="5" t="str">
        <f t="shared" si="4914"/>
        <v>United Savings Bank - Philadelphia, PA</v>
      </c>
      <c r="DF124" s="5" t="str">
        <f t="shared" si="4915"/>
        <v/>
      </c>
      <c r="DG124" s="5" t="str">
        <f t="shared" si="4916"/>
        <v/>
      </c>
      <c r="DH124" s="5" t="str">
        <f t="shared" si="4917"/>
        <v/>
      </c>
      <c r="DI124" s="5" t="str">
        <f t="shared" si="4918"/>
        <v>Volunteer Federal Savings Bank - Madisonville, TN</v>
      </c>
      <c r="DJ124" s="5" t="str">
        <f t="shared" si="4919"/>
        <v>First National Bank in Port Lavaca - Port Lavaca, TX</v>
      </c>
      <c r="DK124" s="5" t="str">
        <f t="shared" si="4920"/>
        <v/>
      </c>
      <c r="DL124" s="5" t="str">
        <f t="shared" si="4921"/>
        <v/>
      </c>
      <c r="DM124" s="5" t="str">
        <f t="shared" si="4922"/>
        <v/>
      </c>
      <c r="DN124" s="5" t="str">
        <f t="shared" si="4923"/>
        <v/>
      </c>
      <c r="DO124" s="5" t="str">
        <f t="shared" si="4924"/>
        <v/>
      </c>
      <c r="DP124" s="5" t="str">
        <f t="shared" si="4925"/>
        <v>River Falls State Bank - River Falls, WI</v>
      </c>
      <c r="DQ124" s="5" t="str">
        <f t="shared" si="4926"/>
        <v/>
      </c>
    </row>
    <row r="125" spans="1:121" x14ac:dyDescent="0.25">
      <c r="A125">
        <v>124</v>
      </c>
      <c r="B125" s="5">
        <v>1009587</v>
      </c>
      <c r="C125" t="str">
        <f t="shared" si="4807"/>
        <v>Eagle Bank and Trust Company - Little Rock, AR</v>
      </c>
      <c r="D125" s="21" t="s">
        <v>1310</v>
      </c>
      <c r="E125" s="19" t="s">
        <v>2887</v>
      </c>
      <c r="F125" s="19" t="s">
        <v>2878</v>
      </c>
      <c r="G125" s="19"/>
      <c r="K125" s="27">
        <v>116</v>
      </c>
      <c r="L125" s="28" t="str">
        <f>IF(HLOOKUP('Peer Comparison Tool'!$E$6,StateDropdownData,K125+1,FALSE)=0,"",HLOOKUP('Peer Comparison Tool'!$E$6,StateDropdownData,K125+1,FALSE))</f>
        <v>United Community Bank of West Kentucky, Inc. - Morganfield, KY</v>
      </c>
      <c r="M125" s="29">
        <f>IF(HLOOKUP('Peer Comparison Tool'!$E$6,[0]!DropdownData,K125+1,FALSE)=0,"",HLOOKUP('Peer Comparison Tool'!$E$6,[0]!DropdownData,K125+1,FALSE))</f>
        <v>4066621</v>
      </c>
      <c r="N125" s="27">
        <v>116</v>
      </c>
      <c r="O125" s="28" t="str">
        <f>IF(HLOOKUP('Peer Comparison Tool'!$G$6,StateDropdownData,N125+1,FALSE)=0,"",HLOOKUP('Peer Comparison Tool'!$G$6,StateDropdownData,N125+1,FALSE))</f>
        <v>Wayne County Bank - Waynesboro, TN</v>
      </c>
      <c r="P125" s="29">
        <f>IF(HLOOKUP('Peer Comparison Tool'!$G$6,DropdownData,N125+1,FALSE)=0,"",HLOOKUP('Peer Comparison Tool'!$G$6,DropdownData,N125+1,FALSE))</f>
        <v>1010310</v>
      </c>
      <c r="Q125" s="27">
        <v>116</v>
      </c>
      <c r="R125" s="28" t="str">
        <f>IF(HLOOKUP('Peer Comparison Tool'!$I$6,StateDropdownData,Q125+1,FALSE)=0,"",HLOOKUP('Peer Comparison Tool'!$I$6,StateDropdownData,Q125+1,FALSE))</f>
        <v/>
      </c>
      <c r="S125" s="29" t="str">
        <f>IF(HLOOKUP('Peer Comparison Tool'!$I$6,DropdownData,Q125+1,FALSE)=0,"",HLOOKUP('Peer Comparison Tool'!$I$6,DropdownData,Q125+1,FALSE))</f>
        <v/>
      </c>
      <c r="T125" s="5" t="str">
        <f t="shared" si="4932"/>
        <v/>
      </c>
      <c r="U125" s="5" t="str">
        <f t="shared" si="4932"/>
        <v/>
      </c>
      <c r="V125" s="5" t="str">
        <f t="shared" si="4932"/>
        <v/>
      </c>
      <c r="W125" s="5" t="str">
        <f t="shared" si="4932"/>
        <v/>
      </c>
      <c r="X125" s="5">
        <f t="shared" si="4932"/>
        <v>4104868</v>
      </c>
      <c r="Y125" s="5" t="str">
        <f t="shared" si="4932"/>
        <v/>
      </c>
      <c r="Z125" s="5" t="str">
        <f t="shared" si="4932"/>
        <v/>
      </c>
      <c r="AA125" s="5" t="str">
        <f t="shared" si="4932"/>
        <v/>
      </c>
      <c r="AB125" s="5" t="str">
        <f t="shared" si="4932"/>
        <v/>
      </c>
      <c r="AC125" s="5">
        <f t="shared" si="4932"/>
        <v>1007523</v>
      </c>
      <c r="AD125" s="5" t="str">
        <f t="shared" si="4933"/>
        <v/>
      </c>
      <c r="AE125" s="5" t="str">
        <f t="shared" si="4933"/>
        <v/>
      </c>
      <c r="AF125" s="5">
        <f t="shared" si="4933"/>
        <v>1982029</v>
      </c>
      <c r="AG125" s="5" t="str">
        <f t="shared" si="4933"/>
        <v/>
      </c>
      <c r="AH125" s="5">
        <f t="shared" si="4933"/>
        <v>1013649</v>
      </c>
      <c r="AI125" s="5">
        <f t="shared" si="4933"/>
        <v>1009768</v>
      </c>
      <c r="AJ125" s="5">
        <f t="shared" si="4933"/>
        <v>4066621</v>
      </c>
      <c r="AK125" s="5" t="str">
        <f t="shared" si="4933"/>
        <v/>
      </c>
      <c r="AL125" s="5" t="str">
        <f t="shared" si="4933"/>
        <v/>
      </c>
      <c r="AM125" s="5" t="str">
        <f t="shared" si="4933"/>
        <v/>
      </c>
      <c r="AN125" s="5" t="str">
        <f t="shared" si="4934"/>
        <v/>
      </c>
      <c r="AO125" s="5" t="str">
        <f t="shared" si="4934"/>
        <v/>
      </c>
      <c r="AP125" s="5">
        <f t="shared" si="4934"/>
        <v>1000174</v>
      </c>
      <c r="AQ125" s="5" t="str">
        <f t="shared" si="4934"/>
        <v/>
      </c>
      <c r="AR125" s="5">
        <f t="shared" si="4934"/>
        <v>1008572</v>
      </c>
      <c r="AS125" s="5" t="str">
        <f t="shared" si="4934"/>
        <v/>
      </c>
      <c r="AT125" s="5">
        <f t="shared" si="4934"/>
        <v>1008851</v>
      </c>
      <c r="AU125" s="5" t="str">
        <f t="shared" si="4934"/>
        <v/>
      </c>
      <c r="AV125" s="5" t="str">
        <f t="shared" si="4934"/>
        <v/>
      </c>
      <c r="AW125" s="5" t="str">
        <f t="shared" si="4934"/>
        <v/>
      </c>
      <c r="AX125" s="5" t="str">
        <f t="shared" si="4935"/>
        <v/>
      </c>
      <c r="AY125" s="5">
        <f t="shared" si="4935"/>
        <v>1008030</v>
      </c>
      <c r="AZ125" s="5" t="str">
        <f t="shared" si="4935"/>
        <v/>
      </c>
      <c r="BA125" s="5" t="str">
        <f t="shared" si="4935"/>
        <v/>
      </c>
      <c r="BB125" s="5">
        <f t="shared" si="4935"/>
        <v>1010216</v>
      </c>
      <c r="BC125" s="5">
        <f t="shared" si="4935"/>
        <v>1016178</v>
      </c>
      <c r="BD125" s="5" t="str">
        <f t="shared" si="4935"/>
        <v/>
      </c>
      <c r="BE125" s="5">
        <f t="shared" si="4935"/>
        <v>1008429</v>
      </c>
      <c r="BF125" s="5" t="str">
        <f t="shared" si="4935"/>
        <v/>
      </c>
      <c r="BG125" s="5" t="str">
        <f t="shared" si="4935"/>
        <v/>
      </c>
      <c r="BH125" s="5" t="str">
        <f t="shared" si="4936"/>
        <v/>
      </c>
      <c r="BI125" s="5">
        <f t="shared" si="4936"/>
        <v>1010310</v>
      </c>
      <c r="BJ125" s="5">
        <f t="shared" si="4936"/>
        <v>1006539</v>
      </c>
      <c r="BK125" s="5" t="str">
        <f t="shared" si="4936"/>
        <v/>
      </c>
      <c r="BL125" s="5" t="str">
        <f t="shared" si="4936"/>
        <v/>
      </c>
      <c r="BM125" s="5" t="str">
        <f t="shared" si="4936"/>
        <v/>
      </c>
      <c r="BN125" s="5" t="str">
        <f t="shared" si="4936"/>
        <v/>
      </c>
      <c r="BO125" s="5" t="str">
        <f t="shared" si="4936"/>
        <v/>
      </c>
      <c r="BP125" s="5">
        <f t="shared" si="4936"/>
        <v>1010540</v>
      </c>
      <c r="BQ125" s="5" t="str">
        <f t="shared" si="4936"/>
        <v/>
      </c>
      <c r="BR125" s="5"/>
      <c r="BT125" s="5" t="str">
        <f t="shared" si="4877"/>
        <v/>
      </c>
      <c r="BU125" s="5" t="str">
        <f t="shared" si="4878"/>
        <v/>
      </c>
      <c r="BV125" s="5" t="str">
        <f t="shared" si="4879"/>
        <v/>
      </c>
      <c r="BW125" s="5" t="str">
        <f t="shared" si="4880"/>
        <v/>
      </c>
      <c r="BX125" s="5" t="str">
        <f t="shared" si="4881"/>
        <v>Open Bank - Los Angeles, CA</v>
      </c>
      <c r="BY125" s="5" t="str">
        <f t="shared" si="4882"/>
        <v/>
      </c>
      <c r="BZ125" s="5" t="str">
        <f t="shared" si="4883"/>
        <v/>
      </c>
      <c r="CA125" s="5" t="str">
        <f t="shared" si="4884"/>
        <v/>
      </c>
      <c r="CB125" s="5" t="str">
        <f t="shared" si="4885"/>
        <v/>
      </c>
      <c r="CC125" s="5" t="str">
        <f t="shared" si="4886"/>
        <v>The Citizens Bank of Cochran - Cochran, GA</v>
      </c>
      <c r="CD125" s="5" t="str">
        <f t="shared" si="4887"/>
        <v/>
      </c>
      <c r="CE125" s="5" t="str">
        <f t="shared" si="4888"/>
        <v/>
      </c>
      <c r="CF125" s="5" t="str">
        <f t="shared" si="4889"/>
        <v>First Community Bank of Hillsboro - Hillsboro, IL</v>
      </c>
      <c r="CG125" s="5" t="str">
        <f t="shared" si="4890"/>
        <v/>
      </c>
      <c r="CH125" s="5" t="str">
        <f t="shared" si="4891"/>
        <v>Grinnell State Bank - Grinnell, IA</v>
      </c>
      <c r="CI125" s="5" t="str">
        <f t="shared" si="4892"/>
        <v>Prescott State Bank - Prescott, KS</v>
      </c>
      <c r="CJ125" s="5" t="str">
        <f t="shared" si="4893"/>
        <v>United Community Bank of West Kentucky, Inc. - Morganfield, KY</v>
      </c>
      <c r="CK125" s="5" t="str">
        <f t="shared" si="4894"/>
        <v/>
      </c>
      <c r="CL125" s="5" t="str">
        <f t="shared" si="4895"/>
        <v/>
      </c>
      <c r="CM125" s="5" t="str">
        <f t="shared" si="4896"/>
        <v/>
      </c>
      <c r="CN125" s="5" t="str">
        <f t="shared" si="4897"/>
        <v/>
      </c>
      <c r="CO125" s="5" t="str">
        <f t="shared" si="4898"/>
        <v/>
      </c>
      <c r="CP125" s="5" t="str">
        <f t="shared" si="4899"/>
        <v>Lowry State Bank - Lowry, MN</v>
      </c>
      <c r="CQ125" s="5" t="str">
        <f t="shared" si="4900"/>
        <v/>
      </c>
      <c r="CR125" s="5" t="str">
        <f t="shared" si="4901"/>
        <v>LimeBank - Bolivar, MO</v>
      </c>
      <c r="CS125" s="5" t="str">
        <f t="shared" si="4902"/>
        <v/>
      </c>
      <c r="CT125" s="5" t="str">
        <f t="shared" si="4903"/>
        <v>Riverstone Bank - Eagle, NE</v>
      </c>
      <c r="CU125" s="5" t="str">
        <f t="shared" si="4904"/>
        <v/>
      </c>
      <c r="CV125" s="5" t="str">
        <f t="shared" si="4905"/>
        <v/>
      </c>
      <c r="CW125" s="5" t="str">
        <f t="shared" si="4906"/>
        <v/>
      </c>
      <c r="CX125" s="5" t="str">
        <f t="shared" si="4907"/>
        <v/>
      </c>
      <c r="CY125" s="5" t="str">
        <f t="shared" si="4908"/>
        <v>Israel Discount Bank of New York - New York, NY</v>
      </c>
      <c r="CZ125" s="5" t="str">
        <f t="shared" si="4909"/>
        <v/>
      </c>
      <c r="DA125" s="5" t="str">
        <f t="shared" si="4910"/>
        <v/>
      </c>
      <c r="DB125" s="5" t="str">
        <f t="shared" si="4911"/>
        <v>The Genoa Banking Company - Genoa, OH</v>
      </c>
      <c r="DC125" s="5" t="str">
        <f t="shared" si="4912"/>
        <v>Peoples State Bank - Blair, OK</v>
      </c>
      <c r="DD125" s="5" t="str">
        <f t="shared" si="4913"/>
        <v/>
      </c>
      <c r="DE125" s="5" t="str">
        <f t="shared" si="4914"/>
        <v>Univest Bank and Trust Co. - Hilltown, PA</v>
      </c>
      <c r="DF125" s="5" t="str">
        <f t="shared" si="4915"/>
        <v/>
      </c>
      <c r="DG125" s="5" t="str">
        <f t="shared" si="4916"/>
        <v/>
      </c>
      <c r="DH125" s="5" t="str">
        <f t="shared" si="4917"/>
        <v/>
      </c>
      <c r="DI125" s="5" t="str">
        <f t="shared" si="4918"/>
        <v>Wayne County Bank - Waynesboro, TN</v>
      </c>
      <c r="DJ125" s="5" t="str">
        <f t="shared" si="4919"/>
        <v>First National Bank of Bosque County - Valley Mills, TX</v>
      </c>
      <c r="DK125" s="5" t="str">
        <f t="shared" si="4920"/>
        <v/>
      </c>
      <c r="DL125" s="5" t="str">
        <f t="shared" si="4921"/>
        <v/>
      </c>
      <c r="DM125" s="5" t="str">
        <f t="shared" si="4922"/>
        <v/>
      </c>
      <c r="DN125" s="5" t="str">
        <f t="shared" si="4923"/>
        <v/>
      </c>
      <c r="DO125" s="5" t="str">
        <f t="shared" si="4924"/>
        <v/>
      </c>
      <c r="DP125" s="5" t="str">
        <f t="shared" si="4925"/>
        <v>Royal Bank - Elroy, WI</v>
      </c>
      <c r="DQ125" s="5" t="str">
        <f t="shared" si="4926"/>
        <v/>
      </c>
    </row>
    <row r="126" spans="1:121" x14ac:dyDescent="0.25">
      <c r="A126">
        <v>125</v>
      </c>
      <c r="B126" s="5">
        <v>1136055</v>
      </c>
      <c r="C126" t="str">
        <f t="shared" si="4807"/>
        <v>Encore Bank - Little Rock, AR</v>
      </c>
      <c r="D126" s="21" t="s">
        <v>5695</v>
      </c>
      <c r="E126" s="19" t="s">
        <v>2887</v>
      </c>
      <c r="F126" s="19" t="s">
        <v>2878</v>
      </c>
      <c r="G126" s="19"/>
      <c r="K126" s="27">
        <v>117</v>
      </c>
      <c r="L126" s="28" t="str">
        <f>IF(HLOOKUP('Peer Comparison Tool'!$E$6,StateDropdownData,K126+1,FALSE)=0,"",HLOOKUP('Peer Comparison Tool'!$E$6,StateDropdownData,K126+1,FALSE))</f>
        <v>United Cumberland Bank - Whitley City, KY</v>
      </c>
      <c r="M126" s="29">
        <f>IF(HLOOKUP('Peer Comparison Tool'!$E$6,[0]!DropdownData,K126+1,FALSE)=0,"",HLOOKUP('Peer Comparison Tool'!$E$6,[0]!DropdownData,K126+1,FALSE))</f>
        <v>1009280</v>
      </c>
      <c r="N126" s="27">
        <v>117</v>
      </c>
      <c r="O126" s="28" t="str">
        <f>IF(HLOOKUP('Peer Comparison Tool'!$G$6,StateDropdownData,N126+1,FALSE)=0,"",HLOOKUP('Peer Comparison Tool'!$G$6,StateDropdownData,N126+1,FALSE))</f>
        <v>Wilson Bank &amp; Trust - Lebanon, TN</v>
      </c>
      <c r="P126" s="29">
        <f>IF(HLOOKUP('Peer Comparison Tool'!$G$6,DropdownData,N126+1,FALSE)=0,"",HLOOKUP('Peer Comparison Tool'!$G$6,DropdownData,N126+1,FALSE))</f>
        <v>1006044</v>
      </c>
      <c r="Q126" s="27">
        <v>117</v>
      </c>
      <c r="R126" s="28" t="str">
        <f>IF(HLOOKUP('Peer Comparison Tool'!$I$6,StateDropdownData,Q126+1,FALSE)=0,"",HLOOKUP('Peer Comparison Tool'!$I$6,StateDropdownData,Q126+1,FALSE))</f>
        <v/>
      </c>
      <c r="S126" s="29" t="str">
        <f>IF(HLOOKUP('Peer Comparison Tool'!$I$6,DropdownData,Q126+1,FALSE)=0,"",HLOOKUP('Peer Comparison Tool'!$I$6,DropdownData,Q126+1,FALSE))</f>
        <v/>
      </c>
      <c r="T126" s="5" t="str">
        <f t="shared" si="4932"/>
        <v/>
      </c>
      <c r="U126" s="5" t="str">
        <f t="shared" si="4932"/>
        <v/>
      </c>
      <c r="V126" s="5" t="str">
        <f t="shared" si="4932"/>
        <v/>
      </c>
      <c r="W126" s="5" t="str">
        <f t="shared" si="4932"/>
        <v/>
      </c>
      <c r="X126" s="5">
        <f t="shared" si="4932"/>
        <v>13322808</v>
      </c>
      <c r="Y126" s="5" t="str">
        <f t="shared" si="4932"/>
        <v/>
      </c>
      <c r="Z126" s="5" t="str">
        <f t="shared" si="4932"/>
        <v/>
      </c>
      <c r="AA126" s="5" t="str">
        <f t="shared" si="4932"/>
        <v/>
      </c>
      <c r="AB126" s="5" t="str">
        <f t="shared" si="4932"/>
        <v/>
      </c>
      <c r="AC126" s="5">
        <f t="shared" si="4932"/>
        <v>1030030</v>
      </c>
      <c r="AD126" s="5" t="str">
        <f t="shared" si="4933"/>
        <v/>
      </c>
      <c r="AE126" s="5" t="str">
        <f t="shared" si="4933"/>
        <v/>
      </c>
      <c r="AF126" s="5">
        <f t="shared" si="4933"/>
        <v>1009660</v>
      </c>
      <c r="AG126" s="5" t="str">
        <f t="shared" si="4933"/>
        <v/>
      </c>
      <c r="AH126" s="5">
        <f t="shared" si="4933"/>
        <v>1015919</v>
      </c>
      <c r="AI126" s="5">
        <f t="shared" si="4933"/>
        <v>1016406</v>
      </c>
      <c r="AJ126" s="5">
        <f t="shared" si="4933"/>
        <v>1009280</v>
      </c>
      <c r="AK126" s="5" t="str">
        <f t="shared" si="4933"/>
        <v/>
      </c>
      <c r="AL126" s="5" t="str">
        <f t="shared" si="4933"/>
        <v/>
      </c>
      <c r="AM126" s="5" t="str">
        <f t="shared" si="4933"/>
        <v/>
      </c>
      <c r="AN126" s="5" t="str">
        <f t="shared" si="4934"/>
        <v/>
      </c>
      <c r="AO126" s="5" t="str">
        <f t="shared" si="4934"/>
        <v/>
      </c>
      <c r="AP126" s="5">
        <f t="shared" si="4934"/>
        <v>1007925</v>
      </c>
      <c r="AQ126" s="5" t="str">
        <f t="shared" si="4934"/>
        <v/>
      </c>
      <c r="AR126" s="5">
        <f t="shared" si="4934"/>
        <v>1006377</v>
      </c>
      <c r="AS126" s="5" t="str">
        <f t="shared" si="4934"/>
        <v/>
      </c>
      <c r="AT126" s="5">
        <f t="shared" si="4934"/>
        <v>1000394</v>
      </c>
      <c r="AU126" s="5" t="str">
        <f t="shared" si="4934"/>
        <v/>
      </c>
      <c r="AV126" s="5" t="str">
        <f t="shared" si="4934"/>
        <v/>
      </c>
      <c r="AW126" s="5" t="str">
        <f t="shared" si="4934"/>
        <v/>
      </c>
      <c r="AX126" s="5" t="str">
        <f t="shared" si="4935"/>
        <v/>
      </c>
      <c r="AY126" s="5">
        <f t="shared" si="4935"/>
        <v>1007869</v>
      </c>
      <c r="AZ126" s="5" t="str">
        <f t="shared" si="4935"/>
        <v/>
      </c>
      <c r="BA126" s="5" t="str">
        <f t="shared" si="4935"/>
        <v/>
      </c>
      <c r="BB126" s="5">
        <f t="shared" si="4935"/>
        <v>1014959</v>
      </c>
      <c r="BC126" s="5">
        <f t="shared" si="4935"/>
        <v>1015137</v>
      </c>
      <c r="BD126" s="5" t="str">
        <f t="shared" si="4935"/>
        <v/>
      </c>
      <c r="BE126" s="5">
        <f t="shared" si="4935"/>
        <v>4064807</v>
      </c>
      <c r="BF126" s="5" t="str">
        <f t="shared" si="4935"/>
        <v/>
      </c>
      <c r="BG126" s="5" t="str">
        <f t="shared" si="4935"/>
        <v/>
      </c>
      <c r="BH126" s="5" t="str">
        <f t="shared" si="4936"/>
        <v/>
      </c>
      <c r="BI126" s="5">
        <f t="shared" si="4936"/>
        <v>1006044</v>
      </c>
      <c r="BJ126" s="5">
        <f t="shared" si="4936"/>
        <v>1007054</v>
      </c>
      <c r="BK126" s="5" t="str">
        <f t="shared" si="4936"/>
        <v/>
      </c>
      <c r="BL126" s="5" t="str">
        <f t="shared" si="4936"/>
        <v/>
      </c>
      <c r="BM126" s="5" t="str">
        <f t="shared" si="4936"/>
        <v/>
      </c>
      <c r="BN126" s="5" t="str">
        <f t="shared" si="4936"/>
        <v/>
      </c>
      <c r="BO126" s="5" t="str">
        <f t="shared" si="4936"/>
        <v/>
      </c>
      <c r="BP126" s="5">
        <f t="shared" si="4936"/>
        <v>1004408</v>
      </c>
      <c r="BQ126" s="5" t="str">
        <f t="shared" si="4936"/>
        <v/>
      </c>
      <c r="BR126" s="5"/>
      <c r="BT126" s="5" t="str">
        <f t="shared" si="4877"/>
        <v/>
      </c>
      <c r="BU126" s="5" t="str">
        <f t="shared" si="4878"/>
        <v/>
      </c>
      <c r="BV126" s="5" t="str">
        <f t="shared" si="4879"/>
        <v/>
      </c>
      <c r="BW126" s="5" t="str">
        <f t="shared" si="4880"/>
        <v/>
      </c>
      <c r="BX126" s="5" t="str">
        <f t="shared" si="4881"/>
        <v>Oversea-Chinese Banking Corporation Limited - Los Angeles Agency - Los Angeles, CA</v>
      </c>
      <c r="BY126" s="5" t="str">
        <f t="shared" si="4882"/>
        <v/>
      </c>
      <c r="BZ126" s="5" t="str">
        <f t="shared" si="4883"/>
        <v/>
      </c>
      <c r="CA126" s="5" t="str">
        <f t="shared" si="4884"/>
        <v/>
      </c>
      <c r="CB126" s="5" t="str">
        <f t="shared" si="4885"/>
        <v/>
      </c>
      <c r="CC126" s="5" t="str">
        <f t="shared" si="4886"/>
        <v>The Citizens Bank of Georgia - Cumming, GA</v>
      </c>
      <c r="CD126" s="5" t="str">
        <f t="shared" si="4887"/>
        <v/>
      </c>
      <c r="CE126" s="5" t="str">
        <f t="shared" si="4888"/>
        <v/>
      </c>
      <c r="CF126" s="5" t="str">
        <f t="shared" si="4889"/>
        <v>First Community Bank of Moultrie County - Sullivan, IL</v>
      </c>
      <c r="CG126" s="5" t="str">
        <f t="shared" si="4890"/>
        <v/>
      </c>
      <c r="CH126" s="5" t="str">
        <f t="shared" si="4891"/>
        <v>Guthrie County State Bank - Panora, IA</v>
      </c>
      <c r="CI126" s="5" t="str">
        <f t="shared" si="4892"/>
        <v>Security Bank of Kansas City - Kansas City, KS</v>
      </c>
      <c r="CJ126" s="5" t="str">
        <f t="shared" si="4893"/>
        <v>United Cumberland Bank - Whitley City, KY</v>
      </c>
      <c r="CK126" s="5" t="str">
        <f t="shared" si="4894"/>
        <v/>
      </c>
      <c r="CL126" s="5" t="str">
        <f t="shared" si="4895"/>
        <v/>
      </c>
      <c r="CM126" s="5" t="str">
        <f t="shared" si="4896"/>
        <v/>
      </c>
      <c r="CN126" s="5" t="str">
        <f t="shared" si="4897"/>
        <v/>
      </c>
      <c r="CO126" s="5" t="str">
        <f t="shared" si="4898"/>
        <v/>
      </c>
      <c r="CP126" s="5" t="str">
        <f t="shared" si="4899"/>
        <v>Luminate Bank - Minnetonka, MN</v>
      </c>
      <c r="CQ126" s="5" t="str">
        <f t="shared" si="4900"/>
        <v/>
      </c>
      <c r="CR126" s="5" t="str">
        <f t="shared" si="4901"/>
        <v>Lindell Bank &amp; Trust Company - Saint Louis, MO</v>
      </c>
      <c r="CS126" s="5" t="str">
        <f t="shared" si="4902"/>
        <v/>
      </c>
      <c r="CT126" s="5" t="str">
        <f t="shared" si="4903"/>
        <v>RVR Bank - Fremont, NE</v>
      </c>
      <c r="CU126" s="5" t="str">
        <f t="shared" si="4904"/>
        <v/>
      </c>
      <c r="CV126" s="5" t="str">
        <f t="shared" si="4905"/>
        <v/>
      </c>
      <c r="CW126" s="5" t="str">
        <f t="shared" si="4906"/>
        <v/>
      </c>
      <c r="CX126" s="5" t="str">
        <f t="shared" si="4907"/>
        <v/>
      </c>
      <c r="CY126" s="5" t="str">
        <f t="shared" si="4908"/>
        <v>Jeff Bank - Jeffersonville, NY</v>
      </c>
      <c r="CZ126" s="5" t="str">
        <f t="shared" si="4909"/>
        <v/>
      </c>
      <c r="DA126" s="5" t="str">
        <f t="shared" si="4910"/>
        <v/>
      </c>
      <c r="DB126" s="5" t="str">
        <f t="shared" si="4911"/>
        <v>The Hamler State Bank - Hamler, OH</v>
      </c>
      <c r="DC126" s="5" t="str">
        <f t="shared" si="4912"/>
        <v>Prism Bank - Guthrie, OK</v>
      </c>
      <c r="DD126" s="5" t="str">
        <f t="shared" si="4913"/>
        <v/>
      </c>
      <c r="DE126" s="5" t="str">
        <f t="shared" si="4914"/>
        <v>Vanguard National Trust Company, National Association - Malvern, PA</v>
      </c>
      <c r="DF126" s="5" t="str">
        <f t="shared" si="4915"/>
        <v/>
      </c>
      <c r="DG126" s="5" t="str">
        <f t="shared" si="4916"/>
        <v/>
      </c>
      <c r="DH126" s="5" t="str">
        <f t="shared" si="4917"/>
        <v/>
      </c>
      <c r="DI126" s="5" t="str">
        <f t="shared" si="4918"/>
        <v>Wilson Bank &amp; Trust - Lebanon, TN</v>
      </c>
      <c r="DJ126" s="5" t="str">
        <f t="shared" si="4919"/>
        <v>First National Bank of Burleson - Burleson, TX</v>
      </c>
      <c r="DK126" s="5" t="str">
        <f t="shared" si="4920"/>
        <v/>
      </c>
      <c r="DL126" s="5" t="str">
        <f t="shared" si="4921"/>
        <v/>
      </c>
      <c r="DM126" s="5" t="str">
        <f t="shared" si="4922"/>
        <v/>
      </c>
      <c r="DN126" s="5" t="str">
        <f t="shared" si="4923"/>
        <v/>
      </c>
      <c r="DO126" s="5" t="str">
        <f t="shared" si="4924"/>
        <v/>
      </c>
      <c r="DP126" s="5" t="str">
        <f t="shared" si="4925"/>
        <v>Security Bank - New Auburn, WI</v>
      </c>
      <c r="DQ126" s="5" t="str">
        <f t="shared" si="4926"/>
        <v/>
      </c>
    </row>
    <row r="127" spans="1:121" x14ac:dyDescent="0.25">
      <c r="A127">
        <v>126</v>
      </c>
      <c r="B127" s="5">
        <v>1008084</v>
      </c>
      <c r="C127" t="str">
        <f t="shared" si="4807"/>
        <v>Farmers Bank - Greenwood, AR</v>
      </c>
      <c r="D127" s="21" t="s">
        <v>766</v>
      </c>
      <c r="E127" s="19" t="s">
        <v>2902</v>
      </c>
      <c r="F127" s="19" t="s">
        <v>2878</v>
      </c>
      <c r="G127" s="19"/>
      <c r="K127" s="27">
        <v>118</v>
      </c>
      <c r="L127" s="28" t="str">
        <f>IF(HLOOKUP('Peer Comparison Tool'!$E$6,StateDropdownData,K127+1,FALSE)=0,"",HLOOKUP('Peer Comparison Tool'!$E$6,StateDropdownData,K127+1,FALSE))</f>
        <v>United Southern Bank - Hopkinsville, KY</v>
      </c>
      <c r="M127" s="29">
        <f>IF(HLOOKUP('Peer Comparison Tool'!$E$6,[0]!DropdownData,K127+1,FALSE)=0,"",HLOOKUP('Peer Comparison Tool'!$E$6,[0]!DropdownData,K127+1,FALSE))</f>
        <v>1005507</v>
      </c>
      <c r="N127" s="27">
        <v>118</v>
      </c>
      <c r="O127" s="28" t="str">
        <f>IF(HLOOKUP('Peer Comparison Tool'!$G$6,StateDropdownData,N127+1,FALSE)=0,"",HLOOKUP('Peer Comparison Tool'!$G$6,StateDropdownData,N127+1,FALSE))</f>
        <v/>
      </c>
      <c r="P127" s="29" t="str">
        <f>IF(HLOOKUP('Peer Comparison Tool'!$G$6,DropdownData,N127+1,FALSE)=0,"",HLOOKUP('Peer Comparison Tool'!$G$6,DropdownData,N127+1,FALSE))</f>
        <v/>
      </c>
      <c r="Q127" s="27">
        <v>118</v>
      </c>
      <c r="R127" s="28" t="str">
        <f>IF(HLOOKUP('Peer Comparison Tool'!$I$6,StateDropdownData,Q127+1,FALSE)=0,"",HLOOKUP('Peer Comparison Tool'!$I$6,StateDropdownData,Q127+1,FALSE))</f>
        <v/>
      </c>
      <c r="S127" s="29" t="str">
        <f>IF(HLOOKUP('Peer Comparison Tool'!$I$6,DropdownData,Q127+1,FALSE)=0,"",HLOOKUP('Peer Comparison Tool'!$I$6,DropdownData,Q127+1,FALSE))</f>
        <v/>
      </c>
      <c r="T127" s="5" t="str">
        <f t="shared" si="4932"/>
        <v/>
      </c>
      <c r="U127" s="5" t="str">
        <f t="shared" si="4932"/>
        <v/>
      </c>
      <c r="V127" s="5" t="str">
        <f t="shared" si="4932"/>
        <v/>
      </c>
      <c r="W127" s="5" t="str">
        <f t="shared" si="4932"/>
        <v/>
      </c>
      <c r="X127" s="5">
        <f t="shared" si="4932"/>
        <v>4107051</v>
      </c>
      <c r="Y127" s="5" t="str">
        <f t="shared" si="4932"/>
        <v/>
      </c>
      <c r="Z127" s="5" t="str">
        <f t="shared" si="4932"/>
        <v/>
      </c>
      <c r="AA127" s="5" t="str">
        <f t="shared" si="4932"/>
        <v/>
      </c>
      <c r="AB127" s="5" t="str">
        <f t="shared" si="4932"/>
        <v/>
      </c>
      <c r="AC127" s="5">
        <f t="shared" si="4932"/>
        <v>1007384</v>
      </c>
      <c r="AD127" s="5" t="str">
        <f t="shared" si="4933"/>
        <v/>
      </c>
      <c r="AE127" s="5" t="str">
        <f t="shared" si="4933"/>
        <v/>
      </c>
      <c r="AF127" s="5">
        <f t="shared" si="4933"/>
        <v>1000099</v>
      </c>
      <c r="AG127" s="5" t="str">
        <f t="shared" si="4933"/>
        <v/>
      </c>
      <c r="AH127" s="5">
        <f t="shared" si="4933"/>
        <v>1011916</v>
      </c>
      <c r="AI127" s="5">
        <f t="shared" si="4933"/>
        <v>1005069</v>
      </c>
      <c r="AJ127" s="5">
        <f t="shared" si="4933"/>
        <v>1005507</v>
      </c>
      <c r="AK127" s="5" t="str">
        <f t="shared" si="4933"/>
        <v/>
      </c>
      <c r="AL127" s="5" t="str">
        <f t="shared" si="4933"/>
        <v/>
      </c>
      <c r="AM127" s="5" t="str">
        <f t="shared" si="4933"/>
        <v/>
      </c>
      <c r="AN127" s="5" t="str">
        <f t="shared" si="4934"/>
        <v/>
      </c>
      <c r="AO127" s="5" t="str">
        <f t="shared" si="4934"/>
        <v/>
      </c>
      <c r="AP127" s="5">
        <f t="shared" si="4934"/>
        <v>1012860</v>
      </c>
      <c r="AQ127" s="5" t="str">
        <f t="shared" si="4934"/>
        <v/>
      </c>
      <c r="AR127" s="5">
        <f t="shared" si="4934"/>
        <v>1012146</v>
      </c>
      <c r="AS127" s="5" t="str">
        <f t="shared" si="4934"/>
        <v/>
      </c>
      <c r="AT127" s="5">
        <f t="shared" si="4934"/>
        <v>1016130</v>
      </c>
      <c r="AU127" s="5" t="str">
        <f t="shared" si="4934"/>
        <v/>
      </c>
      <c r="AV127" s="5" t="str">
        <f t="shared" si="4934"/>
        <v/>
      </c>
      <c r="AW127" s="5" t="str">
        <f t="shared" si="4934"/>
        <v/>
      </c>
      <c r="AX127" s="5" t="str">
        <f t="shared" si="4935"/>
        <v/>
      </c>
      <c r="AY127" s="5">
        <f t="shared" si="4935"/>
        <v>1014500</v>
      </c>
      <c r="AZ127" s="5" t="str">
        <f t="shared" si="4935"/>
        <v/>
      </c>
      <c r="BA127" s="5" t="str">
        <f t="shared" si="4935"/>
        <v/>
      </c>
      <c r="BB127" s="5">
        <f t="shared" si="4935"/>
        <v>1000314</v>
      </c>
      <c r="BC127" s="5">
        <f t="shared" si="4935"/>
        <v>1010254</v>
      </c>
      <c r="BD127" s="5" t="str">
        <f t="shared" si="4935"/>
        <v/>
      </c>
      <c r="BE127" s="5">
        <f t="shared" si="4935"/>
        <v>1001295</v>
      </c>
      <c r="BF127" s="5" t="str">
        <f t="shared" si="4935"/>
        <v/>
      </c>
      <c r="BG127" s="5" t="str">
        <f t="shared" si="4935"/>
        <v/>
      </c>
      <c r="BH127" s="5" t="str">
        <f t="shared" si="4936"/>
        <v/>
      </c>
      <c r="BI127" s="5" t="str">
        <f t="shared" si="4936"/>
        <v/>
      </c>
      <c r="BJ127" s="5">
        <f t="shared" si="4936"/>
        <v>1008616</v>
      </c>
      <c r="BK127" s="5" t="str">
        <f t="shared" si="4936"/>
        <v/>
      </c>
      <c r="BL127" s="5" t="str">
        <f t="shared" si="4936"/>
        <v/>
      </c>
      <c r="BM127" s="5" t="str">
        <f t="shared" si="4936"/>
        <v/>
      </c>
      <c r="BN127" s="5" t="str">
        <f t="shared" si="4936"/>
        <v/>
      </c>
      <c r="BO127" s="5" t="str">
        <f t="shared" si="4936"/>
        <v/>
      </c>
      <c r="BP127" s="5">
        <f t="shared" si="4936"/>
        <v>1009563</v>
      </c>
      <c r="BQ127" s="5" t="str">
        <f t="shared" si="4936"/>
        <v/>
      </c>
      <c r="BR127" s="5"/>
      <c r="BT127" s="5" t="str">
        <f t="shared" si="4877"/>
        <v/>
      </c>
      <c r="BU127" s="5" t="str">
        <f t="shared" si="4878"/>
        <v/>
      </c>
      <c r="BV127" s="5" t="str">
        <f t="shared" si="4879"/>
        <v/>
      </c>
      <c r="BW127" s="5" t="str">
        <f t="shared" si="4880"/>
        <v/>
      </c>
      <c r="BX127" s="5" t="str">
        <f t="shared" si="4881"/>
        <v>Pacific Alliance Bank - San Gabriel, CA</v>
      </c>
      <c r="BY127" s="5" t="str">
        <f t="shared" si="4882"/>
        <v/>
      </c>
      <c r="BZ127" s="5" t="str">
        <f t="shared" si="4883"/>
        <v/>
      </c>
      <c r="CA127" s="5" t="str">
        <f t="shared" si="4884"/>
        <v/>
      </c>
      <c r="CB127" s="5" t="str">
        <f t="shared" si="4885"/>
        <v/>
      </c>
      <c r="CC127" s="5" t="str">
        <f t="shared" si="4886"/>
        <v>The Citizens Bank of Swainsboro - Swainsboro, GA</v>
      </c>
      <c r="CD127" s="5" t="str">
        <f t="shared" si="4887"/>
        <v/>
      </c>
      <c r="CE127" s="5" t="str">
        <f t="shared" si="4888"/>
        <v/>
      </c>
      <c r="CF127" s="5" t="str">
        <f t="shared" si="4889"/>
        <v>First Community Bank Xenia-Flora - Xenia, IL</v>
      </c>
      <c r="CG127" s="5" t="str">
        <f t="shared" si="4890"/>
        <v/>
      </c>
      <c r="CH127" s="5" t="str">
        <f t="shared" si="4891"/>
        <v>Hardin County Savings Bank - Eldora, IA</v>
      </c>
      <c r="CI127" s="5" t="str">
        <f t="shared" si="4892"/>
        <v>Security State Bank - Wellington, KS</v>
      </c>
      <c r="CJ127" s="5" t="str">
        <f t="shared" si="4893"/>
        <v>United Southern Bank - Hopkinsville, KY</v>
      </c>
      <c r="CK127" s="5" t="str">
        <f t="shared" si="4894"/>
        <v/>
      </c>
      <c r="CL127" s="5" t="str">
        <f t="shared" si="4895"/>
        <v/>
      </c>
      <c r="CM127" s="5" t="str">
        <f t="shared" si="4896"/>
        <v/>
      </c>
      <c r="CN127" s="5" t="str">
        <f t="shared" si="4897"/>
        <v/>
      </c>
      <c r="CO127" s="5" t="str">
        <f t="shared" si="4898"/>
        <v/>
      </c>
      <c r="CP127" s="5" t="str">
        <f t="shared" si="4899"/>
        <v>Marshall County State Bank - Newfolden, MN</v>
      </c>
      <c r="CQ127" s="5" t="str">
        <f t="shared" si="4900"/>
        <v/>
      </c>
      <c r="CR127" s="5" t="str">
        <f t="shared" si="4901"/>
        <v>M1 Bank - Clayton, MO</v>
      </c>
      <c r="CS127" s="5" t="str">
        <f t="shared" si="4902"/>
        <v/>
      </c>
      <c r="CT127" s="5" t="str">
        <f t="shared" si="4903"/>
        <v>Sandhills State Bank - North Platte, NE</v>
      </c>
      <c r="CU127" s="5" t="str">
        <f t="shared" si="4904"/>
        <v/>
      </c>
      <c r="CV127" s="5" t="str">
        <f t="shared" si="4905"/>
        <v/>
      </c>
      <c r="CW127" s="5" t="str">
        <f t="shared" si="4906"/>
        <v/>
      </c>
      <c r="CX127" s="5" t="str">
        <f t="shared" si="4907"/>
        <v/>
      </c>
      <c r="CY127" s="5" t="str">
        <f t="shared" si="4908"/>
        <v>JPMorgan Chase Bank, N.A. - New York, NY</v>
      </c>
      <c r="CZ127" s="5" t="str">
        <f t="shared" si="4909"/>
        <v/>
      </c>
      <c r="DA127" s="5" t="str">
        <f t="shared" si="4910"/>
        <v/>
      </c>
      <c r="DB127" s="5" t="str">
        <f t="shared" si="4911"/>
        <v>The Harrison Building and Loan Association - Harrison, OH</v>
      </c>
      <c r="DC127" s="5" t="str">
        <f t="shared" si="4912"/>
        <v>Quail Creek Bank - Oklahoma City, OK</v>
      </c>
      <c r="DD127" s="5" t="str">
        <f t="shared" si="4913"/>
        <v/>
      </c>
      <c r="DE127" s="5" t="str">
        <f t="shared" si="4914"/>
        <v>Washington Financial Bank - Washington, PA</v>
      </c>
      <c r="DF127" s="5" t="str">
        <f t="shared" si="4915"/>
        <v/>
      </c>
      <c r="DG127" s="5" t="str">
        <f t="shared" si="4916"/>
        <v/>
      </c>
      <c r="DH127" s="5" t="str">
        <f t="shared" si="4917"/>
        <v/>
      </c>
      <c r="DI127" s="5" t="str">
        <f t="shared" si="4918"/>
        <v/>
      </c>
      <c r="DJ127" s="5" t="str">
        <f t="shared" si="4919"/>
        <v>First National Bank of Central Texas - Waco, TX</v>
      </c>
      <c r="DK127" s="5" t="str">
        <f t="shared" si="4920"/>
        <v/>
      </c>
      <c r="DL127" s="5" t="str">
        <f t="shared" si="4921"/>
        <v/>
      </c>
      <c r="DM127" s="5" t="str">
        <f t="shared" si="4922"/>
        <v/>
      </c>
      <c r="DN127" s="5" t="str">
        <f t="shared" si="4923"/>
        <v/>
      </c>
      <c r="DO127" s="5" t="str">
        <f t="shared" si="4924"/>
        <v/>
      </c>
      <c r="DP127" s="5" t="str">
        <f t="shared" si="4925"/>
        <v>Security Financial Bank - Durand, WI</v>
      </c>
      <c r="DQ127" s="5" t="str">
        <f t="shared" si="4926"/>
        <v/>
      </c>
    </row>
    <row r="128" spans="1:121" x14ac:dyDescent="0.25">
      <c r="A128">
        <v>127</v>
      </c>
      <c r="B128" s="5">
        <v>1004301</v>
      </c>
      <c r="C128" t="str">
        <f t="shared" si="4807"/>
        <v>Farmers Bank &amp; Trust Company - Magnolia, AR</v>
      </c>
      <c r="D128" s="21" t="s">
        <v>1104</v>
      </c>
      <c r="E128" s="19" t="s">
        <v>2903</v>
      </c>
      <c r="F128" s="19" t="s">
        <v>2878</v>
      </c>
      <c r="G128" s="19"/>
      <c r="K128" s="27">
        <v>119</v>
      </c>
      <c r="L128" s="28" t="str">
        <f>IF(HLOOKUP('Peer Comparison Tool'!$E$6,StateDropdownData,K128+1,FALSE)=0,"",HLOOKUP('Peer Comparison Tool'!$E$6,StateDropdownData,K128+1,FALSE))</f>
        <v>West Point Bank - Radcliff, KY</v>
      </c>
      <c r="M128" s="29">
        <f>IF(HLOOKUP('Peer Comparison Tool'!$E$6,[0]!DropdownData,K128+1,FALSE)=0,"",HLOOKUP('Peer Comparison Tool'!$E$6,[0]!DropdownData,K128+1,FALSE))</f>
        <v>1005131</v>
      </c>
      <c r="N128" s="27">
        <v>119</v>
      </c>
      <c r="O128" s="28" t="str">
        <f>IF(HLOOKUP('Peer Comparison Tool'!$G$6,StateDropdownData,N128+1,FALSE)=0,"",HLOOKUP('Peer Comparison Tool'!$G$6,StateDropdownData,N128+1,FALSE))</f>
        <v/>
      </c>
      <c r="P128" s="29" t="str">
        <f>IF(HLOOKUP('Peer Comparison Tool'!$G$6,DropdownData,N128+1,FALSE)=0,"",HLOOKUP('Peer Comparison Tool'!$G$6,DropdownData,N128+1,FALSE))</f>
        <v/>
      </c>
      <c r="Q128" s="27">
        <v>119</v>
      </c>
      <c r="R128" s="28" t="str">
        <f>IF(HLOOKUP('Peer Comparison Tool'!$I$6,StateDropdownData,Q128+1,FALSE)=0,"",HLOOKUP('Peer Comparison Tool'!$I$6,StateDropdownData,Q128+1,FALSE))</f>
        <v/>
      </c>
      <c r="S128" s="29" t="str">
        <f>IF(HLOOKUP('Peer Comparison Tool'!$I$6,DropdownData,Q128+1,FALSE)=0,"",HLOOKUP('Peer Comparison Tool'!$I$6,DropdownData,Q128+1,FALSE))</f>
        <v/>
      </c>
      <c r="T128" s="5" t="str">
        <f t="shared" si="4932"/>
        <v/>
      </c>
      <c r="U128" s="5" t="str">
        <f t="shared" si="4932"/>
        <v/>
      </c>
      <c r="V128" s="5" t="str">
        <f t="shared" si="4932"/>
        <v/>
      </c>
      <c r="W128" s="5" t="str">
        <f t="shared" si="4932"/>
        <v/>
      </c>
      <c r="X128" s="5">
        <f t="shared" si="4932"/>
        <v>1030017</v>
      </c>
      <c r="Y128" s="5" t="str">
        <f t="shared" si="4932"/>
        <v/>
      </c>
      <c r="Z128" s="5" t="str">
        <f t="shared" si="4932"/>
        <v/>
      </c>
      <c r="AA128" s="5" t="str">
        <f t="shared" si="4932"/>
        <v/>
      </c>
      <c r="AB128" s="5" t="str">
        <f t="shared" si="4932"/>
        <v/>
      </c>
      <c r="AC128" s="5">
        <f t="shared" si="4932"/>
        <v>1013544</v>
      </c>
      <c r="AD128" s="5" t="str">
        <f t="shared" si="4933"/>
        <v/>
      </c>
      <c r="AE128" s="5" t="str">
        <f t="shared" si="4933"/>
        <v/>
      </c>
      <c r="AF128" s="5">
        <f t="shared" si="4933"/>
        <v>1013350</v>
      </c>
      <c r="AG128" s="5" t="str">
        <f t="shared" si="4933"/>
        <v/>
      </c>
      <c r="AH128" s="5">
        <f t="shared" si="4933"/>
        <v>1011398</v>
      </c>
      <c r="AI128" s="5">
        <f t="shared" si="4933"/>
        <v>1008025</v>
      </c>
      <c r="AJ128" s="5">
        <f t="shared" si="4933"/>
        <v>1005131</v>
      </c>
      <c r="AK128" s="5" t="str">
        <f t="shared" si="4933"/>
        <v/>
      </c>
      <c r="AL128" s="5" t="str">
        <f t="shared" si="4933"/>
        <v/>
      </c>
      <c r="AM128" s="5" t="str">
        <f t="shared" si="4933"/>
        <v/>
      </c>
      <c r="AN128" s="5" t="str">
        <f t="shared" si="4934"/>
        <v/>
      </c>
      <c r="AO128" s="5" t="str">
        <f t="shared" si="4934"/>
        <v/>
      </c>
      <c r="AP128" s="5">
        <f t="shared" si="4934"/>
        <v>1013601</v>
      </c>
      <c r="AQ128" s="5" t="str">
        <f t="shared" si="4934"/>
        <v/>
      </c>
      <c r="AR128" s="5">
        <f t="shared" si="4934"/>
        <v>1004586</v>
      </c>
      <c r="AS128" s="5" t="str">
        <f t="shared" si="4934"/>
        <v/>
      </c>
      <c r="AT128" s="5">
        <f t="shared" si="4934"/>
        <v>1012747</v>
      </c>
      <c r="AU128" s="5" t="str">
        <f t="shared" si="4934"/>
        <v/>
      </c>
      <c r="AV128" s="5" t="str">
        <f t="shared" si="4934"/>
        <v/>
      </c>
      <c r="AW128" s="5" t="str">
        <f t="shared" si="4934"/>
        <v/>
      </c>
      <c r="AX128" s="5" t="str">
        <f t="shared" si="4935"/>
        <v/>
      </c>
      <c r="AY128" s="5">
        <f t="shared" si="4935"/>
        <v>4048337</v>
      </c>
      <c r="AZ128" s="5" t="str">
        <f t="shared" si="4935"/>
        <v/>
      </c>
      <c r="BA128" s="5" t="str">
        <f t="shared" si="4935"/>
        <v/>
      </c>
      <c r="BB128" s="5">
        <f t="shared" si="4935"/>
        <v>1015005</v>
      </c>
      <c r="BC128" s="5">
        <f t="shared" si="4935"/>
        <v>1015612</v>
      </c>
      <c r="BD128" s="5" t="str">
        <f t="shared" si="4935"/>
        <v/>
      </c>
      <c r="BE128" s="5">
        <f t="shared" si="4935"/>
        <v>1004904</v>
      </c>
      <c r="BF128" s="5" t="str">
        <f t="shared" si="4935"/>
        <v/>
      </c>
      <c r="BG128" s="5" t="str">
        <f t="shared" si="4935"/>
        <v/>
      </c>
      <c r="BH128" s="5" t="str">
        <f t="shared" si="4936"/>
        <v/>
      </c>
      <c r="BI128" s="5" t="str">
        <f t="shared" si="4936"/>
        <v/>
      </c>
      <c r="BJ128" s="5">
        <f t="shared" si="4936"/>
        <v>1011934</v>
      </c>
      <c r="BK128" s="5" t="str">
        <f t="shared" si="4936"/>
        <v/>
      </c>
      <c r="BL128" s="5" t="str">
        <f t="shared" si="4936"/>
        <v/>
      </c>
      <c r="BM128" s="5" t="str">
        <f t="shared" si="4936"/>
        <v/>
      </c>
      <c r="BN128" s="5" t="str">
        <f t="shared" si="4936"/>
        <v/>
      </c>
      <c r="BO128" s="5" t="str">
        <f t="shared" si="4936"/>
        <v/>
      </c>
      <c r="BP128" s="5">
        <f t="shared" si="4936"/>
        <v>1004687</v>
      </c>
      <c r="BQ128" s="5" t="str">
        <f t="shared" si="4936"/>
        <v/>
      </c>
      <c r="BR128" s="5"/>
      <c r="BT128" s="5" t="str">
        <f t="shared" si="4877"/>
        <v/>
      </c>
      <c r="BU128" s="5" t="str">
        <f t="shared" si="4878"/>
        <v/>
      </c>
      <c r="BV128" s="5" t="str">
        <f t="shared" si="4879"/>
        <v/>
      </c>
      <c r="BW128" s="5" t="str">
        <f t="shared" si="4880"/>
        <v/>
      </c>
      <c r="BX128" s="5" t="str">
        <f t="shared" si="4881"/>
        <v>Pacific Coast Bankers' Bank - Walnut Creek, CA</v>
      </c>
      <c r="BY128" s="5" t="str">
        <f t="shared" si="4882"/>
        <v/>
      </c>
      <c r="BZ128" s="5" t="str">
        <f t="shared" si="4883"/>
        <v/>
      </c>
      <c r="CA128" s="5" t="str">
        <f t="shared" si="4884"/>
        <v/>
      </c>
      <c r="CB128" s="5" t="str">
        <f t="shared" si="4885"/>
        <v/>
      </c>
      <c r="CC128" s="5" t="str">
        <f t="shared" si="4886"/>
        <v>The Citizens National Bank of Quitman - Quitman, GA</v>
      </c>
      <c r="CD128" s="5" t="str">
        <f t="shared" si="4887"/>
        <v/>
      </c>
      <c r="CE128" s="5" t="str">
        <f t="shared" si="4888"/>
        <v/>
      </c>
      <c r="CF128" s="5" t="str">
        <f t="shared" si="4889"/>
        <v>First Eagle Bank - Chicago, IL</v>
      </c>
      <c r="CG128" s="5" t="str">
        <f t="shared" si="4890"/>
        <v/>
      </c>
      <c r="CH128" s="5" t="str">
        <f t="shared" si="4891"/>
        <v>Heartland Bank - Somers, IA</v>
      </c>
      <c r="CI128" s="5" t="str">
        <f t="shared" si="4892"/>
        <v>Security State Bank - Scott City, KS</v>
      </c>
      <c r="CJ128" s="5" t="str">
        <f t="shared" si="4893"/>
        <v>West Point Bank - Radcliff, KY</v>
      </c>
      <c r="CK128" s="5" t="str">
        <f t="shared" si="4894"/>
        <v/>
      </c>
      <c r="CL128" s="5" t="str">
        <f t="shared" si="4895"/>
        <v/>
      </c>
      <c r="CM128" s="5" t="str">
        <f t="shared" si="4896"/>
        <v/>
      </c>
      <c r="CN128" s="5" t="str">
        <f t="shared" si="4897"/>
        <v/>
      </c>
      <c r="CO128" s="5" t="str">
        <f t="shared" si="4898"/>
        <v/>
      </c>
      <c r="CP128" s="5" t="str">
        <f t="shared" si="4899"/>
        <v>Merchants Bank, National Association - Winona, MN</v>
      </c>
      <c r="CQ128" s="5" t="str">
        <f t="shared" si="4900"/>
        <v/>
      </c>
      <c r="CR128" s="5" t="str">
        <f t="shared" si="4901"/>
        <v>MA Bank - Macon, MO</v>
      </c>
      <c r="CS128" s="5" t="str">
        <f t="shared" si="4902"/>
        <v/>
      </c>
      <c r="CT128" s="5" t="str">
        <f t="shared" si="4903"/>
        <v>Scribner Bank - Scribner, NE</v>
      </c>
      <c r="CU128" s="5" t="str">
        <f t="shared" si="4904"/>
        <v/>
      </c>
      <c r="CV128" s="5" t="str">
        <f t="shared" si="4905"/>
        <v/>
      </c>
      <c r="CW128" s="5" t="str">
        <f t="shared" si="4906"/>
        <v/>
      </c>
      <c r="CX128" s="5" t="str">
        <f t="shared" si="4907"/>
        <v/>
      </c>
      <c r="CY128" s="5" t="str">
        <f t="shared" si="4908"/>
        <v>KBC Bank, NV New York Branch - New York, NY</v>
      </c>
      <c r="CZ128" s="5" t="str">
        <f t="shared" si="4909"/>
        <v/>
      </c>
      <c r="DA128" s="5" t="str">
        <f t="shared" si="4910"/>
        <v/>
      </c>
      <c r="DB128" s="5" t="str">
        <f t="shared" si="4911"/>
        <v>The Hicksville Bank - Hicksville, OH</v>
      </c>
      <c r="DC128" s="5" t="str">
        <f t="shared" si="4912"/>
        <v>RCB Bank - Claremore, OK</v>
      </c>
      <c r="DD128" s="5" t="str">
        <f t="shared" si="4913"/>
        <v/>
      </c>
      <c r="DE128" s="5" t="str">
        <f t="shared" si="4914"/>
        <v>Wayne Bank - Honesdale, PA</v>
      </c>
      <c r="DF128" s="5" t="str">
        <f t="shared" si="4915"/>
        <v/>
      </c>
      <c r="DG128" s="5" t="str">
        <f t="shared" si="4916"/>
        <v/>
      </c>
      <c r="DH128" s="5" t="str">
        <f t="shared" si="4917"/>
        <v/>
      </c>
      <c r="DI128" s="5" t="str">
        <f t="shared" si="4918"/>
        <v/>
      </c>
      <c r="DJ128" s="5" t="str">
        <f t="shared" si="4919"/>
        <v>First National Bank of Dublin - Dublin, TX</v>
      </c>
      <c r="DK128" s="5" t="str">
        <f t="shared" si="4920"/>
        <v/>
      </c>
      <c r="DL128" s="5" t="str">
        <f t="shared" si="4921"/>
        <v/>
      </c>
      <c r="DM128" s="5" t="str">
        <f t="shared" si="4922"/>
        <v/>
      </c>
      <c r="DN128" s="5" t="str">
        <f t="shared" si="4923"/>
        <v/>
      </c>
      <c r="DO128" s="5" t="str">
        <f t="shared" si="4924"/>
        <v/>
      </c>
      <c r="DP128" s="5" t="str">
        <f t="shared" si="4925"/>
        <v>Security State Bank - Iron River, WI</v>
      </c>
      <c r="DQ128" s="5" t="str">
        <f t="shared" si="4926"/>
        <v/>
      </c>
    </row>
    <row r="129" spans="1:121" x14ac:dyDescent="0.25">
      <c r="A129">
        <v>128</v>
      </c>
      <c r="B129" s="5">
        <v>1004563</v>
      </c>
      <c r="C129" t="str">
        <f t="shared" si="4807"/>
        <v>Farmers Bank and Trust Company - Blytheville, AR</v>
      </c>
      <c r="D129" s="21" t="s">
        <v>1306</v>
      </c>
      <c r="E129" s="19" t="s">
        <v>2904</v>
      </c>
      <c r="F129" s="19" t="s">
        <v>2878</v>
      </c>
      <c r="G129" s="19"/>
      <c r="K129" s="27">
        <v>120</v>
      </c>
      <c r="L129" s="28" t="str">
        <f>IF(HLOOKUP('Peer Comparison Tool'!$E$6,StateDropdownData,K129+1,FALSE)=0,"",HLOOKUP('Peer Comparison Tool'!$E$6,StateDropdownData,K129+1,FALSE))</f>
        <v>Whitaker Bank, Inc - Lexington, KY</v>
      </c>
      <c r="M129" s="29">
        <f>IF(HLOOKUP('Peer Comparison Tool'!$E$6,[0]!DropdownData,K129+1,FALSE)=0,"",HLOOKUP('Peer Comparison Tool'!$E$6,[0]!DropdownData,K129+1,FALSE))</f>
        <v>1022758</v>
      </c>
      <c r="N129" s="27">
        <v>120</v>
      </c>
      <c r="O129" s="28" t="str">
        <f>IF(HLOOKUP('Peer Comparison Tool'!$G$6,StateDropdownData,N129+1,FALSE)=0,"",HLOOKUP('Peer Comparison Tool'!$G$6,StateDropdownData,N129+1,FALSE))</f>
        <v/>
      </c>
      <c r="P129" s="29" t="str">
        <f>IF(HLOOKUP('Peer Comparison Tool'!$G$6,DropdownData,N129+1,FALSE)=0,"",HLOOKUP('Peer Comparison Tool'!$G$6,DropdownData,N129+1,FALSE))</f>
        <v/>
      </c>
      <c r="Q129" s="27">
        <v>120</v>
      </c>
      <c r="R129" s="28" t="str">
        <f>IF(HLOOKUP('Peer Comparison Tool'!$I$6,StateDropdownData,Q129+1,FALSE)=0,"",HLOOKUP('Peer Comparison Tool'!$I$6,StateDropdownData,Q129+1,FALSE))</f>
        <v/>
      </c>
      <c r="S129" s="29" t="str">
        <f>IF(HLOOKUP('Peer Comparison Tool'!$I$6,DropdownData,Q129+1,FALSE)=0,"",HLOOKUP('Peer Comparison Tool'!$I$6,DropdownData,Q129+1,FALSE))</f>
        <v/>
      </c>
      <c r="T129" s="5" t="str">
        <f t="shared" si="4932"/>
        <v/>
      </c>
      <c r="U129" s="5" t="str">
        <f t="shared" si="4932"/>
        <v/>
      </c>
      <c r="V129" s="5" t="str">
        <f t="shared" si="4932"/>
        <v/>
      </c>
      <c r="W129" s="5" t="str">
        <f t="shared" si="4932"/>
        <v/>
      </c>
      <c r="X129" s="5">
        <f t="shared" si="4932"/>
        <v>1002913</v>
      </c>
      <c r="Y129" s="5" t="str">
        <f t="shared" si="4932"/>
        <v/>
      </c>
      <c r="Z129" s="5" t="str">
        <f t="shared" si="4932"/>
        <v/>
      </c>
      <c r="AA129" s="5" t="str">
        <f t="shared" si="4932"/>
        <v/>
      </c>
      <c r="AB129" s="5" t="str">
        <f t="shared" si="4932"/>
        <v/>
      </c>
      <c r="AC129" s="5">
        <f t="shared" si="4932"/>
        <v>1009578</v>
      </c>
      <c r="AD129" s="5" t="str">
        <f t="shared" si="4933"/>
        <v/>
      </c>
      <c r="AE129" s="5" t="str">
        <f t="shared" si="4933"/>
        <v/>
      </c>
      <c r="AF129" s="5">
        <f t="shared" si="4933"/>
        <v>1001380</v>
      </c>
      <c r="AG129" s="5" t="str">
        <f t="shared" si="4933"/>
        <v/>
      </c>
      <c r="AH129" s="5">
        <f t="shared" si="4933"/>
        <v>1006873</v>
      </c>
      <c r="AI129" s="5">
        <f t="shared" si="4933"/>
        <v>1008091</v>
      </c>
      <c r="AJ129" s="5">
        <f t="shared" si="4933"/>
        <v>1022758</v>
      </c>
      <c r="AK129" s="5" t="str">
        <f t="shared" si="4933"/>
        <v/>
      </c>
      <c r="AL129" s="5" t="str">
        <f t="shared" si="4933"/>
        <v/>
      </c>
      <c r="AM129" s="5" t="str">
        <f t="shared" si="4933"/>
        <v/>
      </c>
      <c r="AN129" s="5" t="str">
        <f t="shared" si="4934"/>
        <v/>
      </c>
      <c r="AO129" s="5" t="str">
        <f t="shared" si="4934"/>
        <v/>
      </c>
      <c r="AP129" s="5">
        <f t="shared" si="4934"/>
        <v>1002207</v>
      </c>
      <c r="AQ129" s="5" t="str">
        <f t="shared" si="4934"/>
        <v/>
      </c>
      <c r="AR129" s="5">
        <f t="shared" si="4934"/>
        <v>1013523</v>
      </c>
      <c r="AS129" s="5" t="str">
        <f t="shared" si="4934"/>
        <v/>
      </c>
      <c r="AT129" s="5">
        <f t="shared" si="4934"/>
        <v>1010932</v>
      </c>
      <c r="AU129" s="5" t="str">
        <f t="shared" si="4934"/>
        <v/>
      </c>
      <c r="AV129" s="5" t="str">
        <f t="shared" si="4934"/>
        <v/>
      </c>
      <c r="AW129" s="5" t="str">
        <f t="shared" si="4934"/>
        <v/>
      </c>
      <c r="AX129" s="5" t="str">
        <f t="shared" si="4935"/>
        <v/>
      </c>
      <c r="AY129" s="5">
        <f t="shared" si="4935"/>
        <v>4609611</v>
      </c>
      <c r="AZ129" s="5" t="str">
        <f t="shared" si="4935"/>
        <v/>
      </c>
      <c r="BA129" s="5" t="str">
        <f t="shared" si="4935"/>
        <v/>
      </c>
      <c r="BB129" s="5">
        <f t="shared" si="4935"/>
        <v>1006925</v>
      </c>
      <c r="BC129" s="5">
        <f t="shared" si="4935"/>
        <v>1007908</v>
      </c>
      <c r="BD129" s="5" t="str">
        <f t="shared" si="4935"/>
        <v/>
      </c>
      <c r="BE129" s="5">
        <f t="shared" si="4935"/>
        <v>1014389</v>
      </c>
      <c r="BF129" s="5" t="str">
        <f t="shared" si="4935"/>
        <v/>
      </c>
      <c r="BG129" s="5" t="str">
        <f t="shared" si="4935"/>
        <v/>
      </c>
      <c r="BH129" s="5" t="str">
        <f t="shared" si="4936"/>
        <v/>
      </c>
      <c r="BI129" s="5" t="str">
        <f t="shared" si="4936"/>
        <v/>
      </c>
      <c r="BJ129" s="5">
        <f t="shared" si="4936"/>
        <v>1008954</v>
      </c>
      <c r="BK129" s="5" t="str">
        <f t="shared" si="4936"/>
        <v/>
      </c>
      <c r="BL129" s="5" t="str">
        <f t="shared" si="4936"/>
        <v/>
      </c>
      <c r="BM129" s="5" t="str">
        <f t="shared" si="4936"/>
        <v/>
      </c>
      <c r="BN129" s="5" t="str">
        <f t="shared" si="4936"/>
        <v/>
      </c>
      <c r="BO129" s="5" t="str">
        <f t="shared" si="4936"/>
        <v/>
      </c>
      <c r="BP129" s="5">
        <f t="shared" si="4936"/>
        <v>1015045</v>
      </c>
      <c r="BQ129" s="5" t="str">
        <f t="shared" si="4936"/>
        <v/>
      </c>
      <c r="BR129" s="5"/>
      <c r="BT129" s="5" t="str">
        <f t="shared" si="4877"/>
        <v/>
      </c>
      <c r="BU129" s="5" t="str">
        <f t="shared" si="4878"/>
        <v/>
      </c>
      <c r="BV129" s="5" t="str">
        <f t="shared" si="4879"/>
        <v/>
      </c>
      <c r="BW129" s="5" t="str">
        <f t="shared" si="4880"/>
        <v/>
      </c>
      <c r="BX129" s="5" t="str">
        <f t="shared" si="4881"/>
        <v>Pacific Premier Bank, National Association - Irvine, CA</v>
      </c>
      <c r="BY129" s="5" t="str">
        <f t="shared" si="4882"/>
        <v/>
      </c>
      <c r="BZ129" s="5" t="str">
        <f t="shared" si="4883"/>
        <v/>
      </c>
      <c r="CA129" s="5" t="str">
        <f t="shared" si="4884"/>
        <v/>
      </c>
      <c r="CB129" s="5" t="str">
        <f t="shared" si="4885"/>
        <v/>
      </c>
      <c r="CC129" s="5" t="str">
        <f t="shared" si="4886"/>
        <v>The Claxton Bank - Claxton, GA</v>
      </c>
      <c r="CD129" s="5" t="str">
        <f t="shared" si="4887"/>
        <v/>
      </c>
      <c r="CE129" s="5" t="str">
        <f t="shared" si="4888"/>
        <v/>
      </c>
      <c r="CF129" s="5" t="str">
        <f t="shared" si="4889"/>
        <v>First Federal Savings and Loan Association of Central Illinois, S.B. - Shelbyville, IL</v>
      </c>
      <c r="CG129" s="5" t="str">
        <f t="shared" si="4890"/>
        <v/>
      </c>
      <c r="CH129" s="5" t="str">
        <f t="shared" si="4891"/>
        <v>Heritage Bank - Marion, IA</v>
      </c>
      <c r="CI129" s="5" t="str">
        <f t="shared" si="4892"/>
        <v>Silver Lake Bank - Topeka, KS</v>
      </c>
      <c r="CJ129" s="5" t="str">
        <f t="shared" si="4893"/>
        <v>Whitaker Bank, Inc - Lexington, KY</v>
      </c>
      <c r="CK129" s="5" t="str">
        <f t="shared" si="4894"/>
        <v/>
      </c>
      <c r="CL129" s="5" t="str">
        <f t="shared" si="4895"/>
        <v/>
      </c>
      <c r="CM129" s="5" t="str">
        <f t="shared" si="4896"/>
        <v/>
      </c>
      <c r="CN129" s="5" t="str">
        <f t="shared" si="4897"/>
        <v/>
      </c>
      <c r="CO129" s="5" t="str">
        <f t="shared" si="4898"/>
        <v/>
      </c>
      <c r="CP129" s="5" t="str">
        <f t="shared" si="4899"/>
        <v>Mid-Central National Bank - Wadena, MN</v>
      </c>
      <c r="CQ129" s="5" t="str">
        <f t="shared" si="4900"/>
        <v/>
      </c>
      <c r="CR129" s="5" t="str">
        <f t="shared" si="4901"/>
        <v>Metz Banking Company - Nevada, MO</v>
      </c>
      <c r="CS129" s="5" t="str">
        <f t="shared" si="4902"/>
        <v/>
      </c>
      <c r="CT129" s="5" t="str">
        <f t="shared" si="4903"/>
        <v>Security Bank - Laurel, NE</v>
      </c>
      <c r="CU129" s="5" t="str">
        <f t="shared" si="4904"/>
        <v/>
      </c>
      <c r="CV129" s="5" t="str">
        <f t="shared" si="4905"/>
        <v/>
      </c>
      <c r="CW129" s="5" t="str">
        <f t="shared" si="4906"/>
        <v/>
      </c>
      <c r="CX129" s="5" t="str">
        <f t="shared" si="4907"/>
        <v/>
      </c>
      <c r="CY129" s="5" t="str">
        <f t="shared" si="4908"/>
        <v>KEB Hana Bank - New York Agency - New York, NY</v>
      </c>
      <c r="CZ129" s="5" t="str">
        <f t="shared" si="4909"/>
        <v/>
      </c>
      <c r="DA129" s="5" t="str">
        <f t="shared" si="4910"/>
        <v/>
      </c>
      <c r="DB129" s="5" t="str">
        <f t="shared" si="4911"/>
        <v>The Hocking Valley Bank - Athens, OH</v>
      </c>
      <c r="DC129" s="5" t="str">
        <f t="shared" si="4912"/>
        <v>Regent Bank - Tulsa, OK</v>
      </c>
      <c r="DD129" s="5" t="str">
        <f t="shared" si="4913"/>
        <v/>
      </c>
      <c r="DE129" s="5" t="str">
        <f t="shared" si="4914"/>
        <v>West View Savings Bank - Pittsburgh, PA</v>
      </c>
      <c r="DF129" s="5" t="str">
        <f t="shared" si="4915"/>
        <v/>
      </c>
      <c r="DG129" s="5" t="str">
        <f t="shared" si="4916"/>
        <v/>
      </c>
      <c r="DH129" s="5" t="str">
        <f t="shared" si="4917"/>
        <v/>
      </c>
      <c r="DI129" s="5" t="str">
        <f t="shared" si="4918"/>
        <v/>
      </c>
      <c r="DJ129" s="5" t="str">
        <f t="shared" si="4919"/>
        <v>First National Bank of Fort Stockton - Fort Stockton, TX</v>
      </c>
      <c r="DK129" s="5" t="str">
        <f t="shared" si="4920"/>
        <v/>
      </c>
      <c r="DL129" s="5" t="str">
        <f t="shared" si="4921"/>
        <v/>
      </c>
      <c r="DM129" s="5" t="str">
        <f t="shared" si="4922"/>
        <v/>
      </c>
      <c r="DN129" s="5" t="str">
        <f t="shared" si="4923"/>
        <v/>
      </c>
      <c r="DO129" s="5" t="str">
        <f t="shared" si="4924"/>
        <v/>
      </c>
      <c r="DP129" s="5" t="str">
        <f t="shared" si="4925"/>
        <v>Shell Lake State Bank - Shell Lake, WI</v>
      </c>
      <c r="DQ129" s="5" t="str">
        <f t="shared" si="4926"/>
        <v/>
      </c>
    </row>
    <row r="130" spans="1:121" x14ac:dyDescent="0.25">
      <c r="A130">
        <v>129</v>
      </c>
      <c r="B130" s="5">
        <v>1007974</v>
      </c>
      <c r="C130" t="str">
        <f t="shared" ref="C130:C193" si="4937">D130&amp;" - "&amp;E130&amp;", "&amp;F130</f>
        <v>FBT Bank &amp; Mortgage - Fordyce, AR</v>
      </c>
      <c r="D130" s="21" t="s">
        <v>2119</v>
      </c>
      <c r="E130" s="19" t="s">
        <v>2905</v>
      </c>
      <c r="F130" s="19" t="s">
        <v>2878</v>
      </c>
      <c r="G130" s="19"/>
      <c r="K130" s="27">
        <v>121</v>
      </c>
      <c r="L130" s="28" t="str">
        <f>IF(HLOOKUP('Peer Comparison Tool'!$E$6,StateDropdownData,K130+1,FALSE)=0,"",HLOOKUP('Peer Comparison Tool'!$E$6,StateDropdownData,K130+1,FALSE))</f>
        <v>Wilson &amp; Muir Bank &amp; Trust Company - Bardstown, KY</v>
      </c>
      <c r="M130" s="29">
        <f>IF(HLOOKUP('Peer Comparison Tool'!$E$6,[0]!DropdownData,K130+1,FALSE)=0,"",HLOOKUP('Peer Comparison Tool'!$E$6,[0]!DropdownData,K130+1,FALSE))</f>
        <v>1015081</v>
      </c>
      <c r="N130" s="27">
        <v>121</v>
      </c>
      <c r="O130" s="28" t="str">
        <f>IF(HLOOKUP('Peer Comparison Tool'!$G$6,StateDropdownData,N130+1,FALSE)=0,"",HLOOKUP('Peer Comparison Tool'!$G$6,StateDropdownData,N130+1,FALSE))</f>
        <v/>
      </c>
      <c r="P130" s="29" t="str">
        <f>IF(HLOOKUP('Peer Comparison Tool'!$G$6,DropdownData,N130+1,FALSE)=0,"",HLOOKUP('Peer Comparison Tool'!$G$6,DropdownData,N130+1,FALSE))</f>
        <v/>
      </c>
      <c r="Q130" s="27">
        <v>121</v>
      </c>
      <c r="R130" s="28" t="str">
        <f>IF(HLOOKUP('Peer Comparison Tool'!$I$6,StateDropdownData,Q130+1,FALSE)=0,"",HLOOKUP('Peer Comparison Tool'!$I$6,StateDropdownData,Q130+1,FALSE))</f>
        <v/>
      </c>
      <c r="S130" s="29" t="str">
        <f>IF(HLOOKUP('Peer Comparison Tool'!$I$6,DropdownData,Q130+1,FALSE)=0,"",HLOOKUP('Peer Comparison Tool'!$I$6,DropdownData,Q130+1,FALSE))</f>
        <v/>
      </c>
      <c r="T130" s="5" t="str">
        <f t="shared" ref="T130:AC139" si="4938">IFERROR(IF(VLOOKUP(INDEX($L$2:$HEG$5,4,T$471+$Q130-1),$B$2:$F$5568,5,FALSE)=T$473,INDEX($L$2:$HEG$5,4,T$471+$Q130-1),""),"")</f>
        <v/>
      </c>
      <c r="U130" s="5" t="str">
        <f t="shared" si="4938"/>
        <v/>
      </c>
      <c r="V130" s="5" t="str">
        <f t="shared" si="4938"/>
        <v/>
      </c>
      <c r="W130" s="5" t="str">
        <f t="shared" si="4938"/>
        <v/>
      </c>
      <c r="X130" s="5">
        <f t="shared" si="4938"/>
        <v>100340098</v>
      </c>
      <c r="Y130" s="5" t="str">
        <f t="shared" si="4938"/>
        <v/>
      </c>
      <c r="Z130" s="5" t="str">
        <f t="shared" si="4938"/>
        <v/>
      </c>
      <c r="AA130" s="5" t="str">
        <f t="shared" si="4938"/>
        <v/>
      </c>
      <c r="AB130" s="5" t="str">
        <f t="shared" si="4938"/>
        <v/>
      </c>
      <c r="AC130" s="5">
        <f t="shared" si="4938"/>
        <v>1009774</v>
      </c>
      <c r="AD130" s="5" t="str">
        <f t="shared" ref="AD130:AM139" si="4939">IFERROR(IF(VLOOKUP(INDEX($L$2:$HEG$5,4,AD$471+$Q130-1),$B$2:$F$5568,5,FALSE)=AD$473,INDEX($L$2:$HEG$5,4,AD$471+$Q130-1),""),"")</f>
        <v/>
      </c>
      <c r="AE130" s="5" t="str">
        <f t="shared" si="4939"/>
        <v/>
      </c>
      <c r="AF130" s="5">
        <f t="shared" si="4939"/>
        <v>1000894</v>
      </c>
      <c r="AG130" s="5" t="str">
        <f t="shared" si="4939"/>
        <v/>
      </c>
      <c r="AH130" s="5">
        <f t="shared" si="4939"/>
        <v>1136036</v>
      </c>
      <c r="AI130" s="5">
        <f t="shared" si="4939"/>
        <v>1009131</v>
      </c>
      <c r="AJ130" s="5">
        <f t="shared" si="4939"/>
        <v>1015081</v>
      </c>
      <c r="AK130" s="5" t="str">
        <f t="shared" si="4939"/>
        <v/>
      </c>
      <c r="AL130" s="5" t="str">
        <f t="shared" si="4939"/>
        <v/>
      </c>
      <c r="AM130" s="5" t="str">
        <f t="shared" si="4939"/>
        <v/>
      </c>
      <c r="AN130" s="5" t="str">
        <f t="shared" ref="AN130:AW139" si="4940">IFERROR(IF(VLOOKUP(INDEX($L$2:$HEG$5,4,AN$471+$Q130-1),$B$2:$F$5568,5,FALSE)=AN$473,INDEX($L$2:$HEG$5,4,AN$471+$Q130-1),""),"")</f>
        <v/>
      </c>
      <c r="AO130" s="5" t="str">
        <f t="shared" si="4940"/>
        <v/>
      </c>
      <c r="AP130" s="5">
        <f t="shared" si="4940"/>
        <v>1000860</v>
      </c>
      <c r="AQ130" s="5" t="str">
        <f t="shared" si="4940"/>
        <v/>
      </c>
      <c r="AR130" s="5">
        <f t="shared" si="4940"/>
        <v>1014771</v>
      </c>
      <c r="AS130" s="5" t="str">
        <f t="shared" si="4940"/>
        <v/>
      </c>
      <c r="AT130" s="5">
        <f t="shared" si="4940"/>
        <v>1007500</v>
      </c>
      <c r="AU130" s="5" t="str">
        <f t="shared" si="4940"/>
        <v/>
      </c>
      <c r="AV130" s="5" t="str">
        <f t="shared" si="4940"/>
        <v/>
      </c>
      <c r="AW130" s="5" t="str">
        <f t="shared" si="4940"/>
        <v/>
      </c>
      <c r="AX130" s="5" t="str">
        <f t="shared" ref="AX130:BG139" si="4941">IFERROR(IF(VLOOKUP(INDEX($L$2:$HEG$5,4,AX$471+$Q130-1),$B$2:$F$5568,5,FALSE)=AX$473,INDEX($L$2:$HEG$5,4,AX$471+$Q130-1),""),"")</f>
        <v/>
      </c>
      <c r="AY130" s="5">
        <f t="shared" si="4941"/>
        <v>6524800</v>
      </c>
      <c r="AZ130" s="5" t="str">
        <f t="shared" si="4941"/>
        <v/>
      </c>
      <c r="BA130" s="5" t="str">
        <f t="shared" si="4941"/>
        <v/>
      </c>
      <c r="BB130" s="5">
        <f t="shared" si="4941"/>
        <v>4096783</v>
      </c>
      <c r="BC130" s="5">
        <f t="shared" si="4941"/>
        <v>1010352</v>
      </c>
      <c r="BD130" s="5" t="str">
        <f t="shared" si="4941"/>
        <v/>
      </c>
      <c r="BE130" s="5">
        <f t="shared" si="4941"/>
        <v>1001997</v>
      </c>
      <c r="BF130" s="5" t="str">
        <f t="shared" si="4941"/>
        <v/>
      </c>
      <c r="BG130" s="5" t="str">
        <f t="shared" si="4941"/>
        <v/>
      </c>
      <c r="BH130" s="5" t="str">
        <f t="shared" ref="BH130:BQ139" si="4942">IFERROR(IF(VLOOKUP(INDEX($L$2:$HEG$5,4,BH$471+$Q130-1),$B$2:$F$5568,5,FALSE)=BH$473,INDEX($L$2:$HEG$5,4,BH$471+$Q130-1),""),"")</f>
        <v/>
      </c>
      <c r="BI130" s="5" t="str">
        <f t="shared" si="4942"/>
        <v/>
      </c>
      <c r="BJ130" s="5">
        <f t="shared" si="4942"/>
        <v>1008066</v>
      </c>
      <c r="BK130" s="5" t="str">
        <f t="shared" si="4942"/>
        <v/>
      </c>
      <c r="BL130" s="5" t="str">
        <f t="shared" si="4942"/>
        <v/>
      </c>
      <c r="BM130" s="5" t="str">
        <f t="shared" si="4942"/>
        <v/>
      </c>
      <c r="BN130" s="5" t="str">
        <f t="shared" si="4942"/>
        <v/>
      </c>
      <c r="BO130" s="5" t="str">
        <f t="shared" si="4942"/>
        <v/>
      </c>
      <c r="BP130" s="5">
        <f t="shared" si="4942"/>
        <v>4152091</v>
      </c>
      <c r="BQ130" s="5" t="str">
        <f t="shared" si="4942"/>
        <v/>
      </c>
      <c r="BR130" s="5"/>
      <c r="BT130" s="5" t="str">
        <f t="shared" si="4877"/>
        <v/>
      </c>
      <c r="BU130" s="5" t="str">
        <f t="shared" si="4878"/>
        <v/>
      </c>
      <c r="BV130" s="5" t="str">
        <f t="shared" si="4879"/>
        <v/>
      </c>
      <c r="BW130" s="5" t="str">
        <f t="shared" si="4880"/>
        <v/>
      </c>
      <c r="BX130" s="5" t="str">
        <f t="shared" si="4881"/>
        <v>Pacific Valley Bank - Salinas, CA</v>
      </c>
      <c r="BY130" s="5" t="str">
        <f t="shared" si="4882"/>
        <v/>
      </c>
      <c r="BZ130" s="5" t="str">
        <f t="shared" si="4883"/>
        <v/>
      </c>
      <c r="CA130" s="5" t="str">
        <f t="shared" si="4884"/>
        <v/>
      </c>
      <c r="CB130" s="5" t="str">
        <f t="shared" si="4885"/>
        <v/>
      </c>
      <c r="CC130" s="5" t="str">
        <f t="shared" si="4886"/>
        <v>The Commercial Bank - Crawford, GA</v>
      </c>
      <c r="CD130" s="5" t="str">
        <f t="shared" si="4887"/>
        <v/>
      </c>
      <c r="CE130" s="5" t="str">
        <f t="shared" si="4888"/>
        <v/>
      </c>
      <c r="CF130" s="5" t="str">
        <f t="shared" si="4889"/>
        <v>First Federal Savings Bank - Ottawa, IL</v>
      </c>
      <c r="CG130" s="5" t="str">
        <f t="shared" si="4890"/>
        <v/>
      </c>
      <c r="CH130" s="5" t="str">
        <f t="shared" si="4891"/>
        <v>Hiawatha Bank &amp; Trust Company - Hiawatha, IA</v>
      </c>
      <c r="CI130" s="5" t="str">
        <f t="shared" si="4892"/>
        <v>SJN Bank of Kansas - Saint John, KS</v>
      </c>
      <c r="CJ130" s="5" t="str">
        <f t="shared" si="4893"/>
        <v>Wilson &amp; Muir Bank &amp; Trust Company - Bardstown, KY</v>
      </c>
      <c r="CK130" s="5" t="str">
        <f t="shared" si="4894"/>
        <v/>
      </c>
      <c r="CL130" s="5" t="str">
        <f t="shared" si="4895"/>
        <v/>
      </c>
      <c r="CM130" s="5" t="str">
        <f t="shared" si="4896"/>
        <v/>
      </c>
      <c r="CN130" s="5" t="str">
        <f t="shared" si="4897"/>
        <v/>
      </c>
      <c r="CO130" s="5" t="str">
        <f t="shared" si="4898"/>
        <v/>
      </c>
      <c r="CP130" s="5" t="str">
        <f t="shared" si="4899"/>
        <v>MidCountry Bank - Minneapolis, MN</v>
      </c>
      <c r="CQ130" s="5" t="str">
        <f t="shared" si="4900"/>
        <v/>
      </c>
      <c r="CR130" s="5" t="str">
        <f t="shared" si="4901"/>
        <v>Mid America Bank - Jefferson City, MO</v>
      </c>
      <c r="CS130" s="5" t="str">
        <f t="shared" si="4902"/>
        <v/>
      </c>
      <c r="CT130" s="5" t="str">
        <f t="shared" si="4903"/>
        <v>Security First Bank - Lincoln, NE</v>
      </c>
      <c r="CU130" s="5" t="str">
        <f t="shared" si="4904"/>
        <v/>
      </c>
      <c r="CV130" s="5" t="str">
        <f t="shared" si="4905"/>
        <v/>
      </c>
      <c r="CW130" s="5" t="str">
        <f t="shared" si="4906"/>
        <v/>
      </c>
      <c r="CX130" s="5" t="str">
        <f t="shared" si="4907"/>
        <v/>
      </c>
      <c r="CY130" s="5" t="str">
        <f t="shared" si="4908"/>
        <v>Kookmin Bank New York Branch - New York, NY</v>
      </c>
      <c r="CZ130" s="5" t="str">
        <f t="shared" si="4909"/>
        <v/>
      </c>
      <c r="DA130" s="5" t="str">
        <f t="shared" si="4910"/>
        <v/>
      </c>
      <c r="DB130" s="5" t="str">
        <f t="shared" si="4911"/>
        <v>The Home Loan Savings Bank - Coshocton, OH</v>
      </c>
      <c r="DC130" s="5" t="str">
        <f t="shared" si="4912"/>
        <v>Security Bank - Tulsa, OK</v>
      </c>
      <c r="DD130" s="5" t="str">
        <f t="shared" si="4913"/>
        <v/>
      </c>
      <c r="DE130" s="5" t="str">
        <f t="shared" si="4914"/>
        <v>Westmoreland Federal Savings and Loan Association of Latrobe - Latrobe, PA</v>
      </c>
      <c r="DF130" s="5" t="str">
        <f t="shared" si="4915"/>
        <v/>
      </c>
      <c r="DG130" s="5" t="str">
        <f t="shared" si="4916"/>
        <v/>
      </c>
      <c r="DH130" s="5" t="str">
        <f t="shared" si="4917"/>
        <v/>
      </c>
      <c r="DI130" s="5" t="str">
        <f t="shared" si="4918"/>
        <v/>
      </c>
      <c r="DJ130" s="5" t="str">
        <f t="shared" si="4919"/>
        <v>First National Bank of Giddings - Giddings, TX</v>
      </c>
      <c r="DK130" s="5" t="str">
        <f t="shared" si="4920"/>
        <v/>
      </c>
      <c r="DL130" s="5" t="str">
        <f t="shared" si="4921"/>
        <v/>
      </c>
      <c r="DM130" s="5" t="str">
        <f t="shared" si="4922"/>
        <v/>
      </c>
      <c r="DN130" s="5" t="str">
        <f t="shared" si="4923"/>
        <v/>
      </c>
      <c r="DO130" s="5" t="str">
        <f t="shared" si="4924"/>
        <v/>
      </c>
      <c r="DP130" s="5" t="str">
        <f t="shared" si="4925"/>
        <v>Spring Bank - Brookfield, WI</v>
      </c>
      <c r="DQ130" s="5" t="str">
        <f t="shared" si="4926"/>
        <v/>
      </c>
    </row>
    <row r="131" spans="1:121" x14ac:dyDescent="0.25">
      <c r="A131">
        <v>130</v>
      </c>
      <c r="B131" s="5">
        <v>1014447</v>
      </c>
      <c r="C131" t="str">
        <f t="shared" si="4937"/>
        <v>Fidelity Bank - West Memphis, AR</v>
      </c>
      <c r="D131" s="21" t="s">
        <v>149</v>
      </c>
      <c r="E131" s="19" t="s">
        <v>2906</v>
      </c>
      <c r="F131" s="19" t="s">
        <v>2878</v>
      </c>
      <c r="G131" s="19"/>
      <c r="K131" s="27">
        <v>122</v>
      </c>
      <c r="L131" s="28" t="str">
        <f>IF(HLOOKUP('Peer Comparison Tool'!$E$6,StateDropdownData,K131+1,FALSE)=0,"",HLOOKUP('Peer Comparison Tool'!$E$6,StateDropdownData,K131+1,FALSE))</f>
        <v/>
      </c>
      <c r="M131" s="29" t="str">
        <f>IF(HLOOKUP('Peer Comparison Tool'!$E$6,[0]!DropdownData,K131+1,FALSE)=0,"",HLOOKUP('Peer Comparison Tool'!$E$6,[0]!DropdownData,K131+1,FALSE))</f>
        <v/>
      </c>
      <c r="N131" s="27">
        <v>122</v>
      </c>
      <c r="O131" s="28" t="str">
        <f>IF(HLOOKUP('Peer Comparison Tool'!$G$6,StateDropdownData,N131+1,FALSE)=0,"",HLOOKUP('Peer Comparison Tool'!$G$6,StateDropdownData,N131+1,FALSE))</f>
        <v/>
      </c>
      <c r="P131" s="29" t="str">
        <f>IF(HLOOKUP('Peer Comparison Tool'!$G$6,DropdownData,N131+1,FALSE)=0,"",HLOOKUP('Peer Comparison Tool'!$G$6,DropdownData,N131+1,FALSE))</f>
        <v/>
      </c>
      <c r="Q131" s="27">
        <v>122</v>
      </c>
      <c r="R131" s="28" t="str">
        <f>IF(HLOOKUP('Peer Comparison Tool'!$I$6,StateDropdownData,Q131+1,FALSE)=0,"",HLOOKUP('Peer Comparison Tool'!$I$6,StateDropdownData,Q131+1,FALSE))</f>
        <v/>
      </c>
      <c r="S131" s="29" t="str">
        <f>IF(HLOOKUP('Peer Comparison Tool'!$I$6,DropdownData,Q131+1,FALSE)=0,"",HLOOKUP('Peer Comparison Tool'!$I$6,DropdownData,Q131+1,FALSE))</f>
        <v/>
      </c>
      <c r="T131" s="5" t="str">
        <f t="shared" si="4938"/>
        <v/>
      </c>
      <c r="U131" s="5" t="str">
        <f t="shared" si="4938"/>
        <v/>
      </c>
      <c r="V131" s="5" t="str">
        <f t="shared" si="4938"/>
        <v/>
      </c>
      <c r="W131" s="5" t="str">
        <f t="shared" si="4938"/>
        <v/>
      </c>
      <c r="X131" s="5">
        <f t="shared" si="4938"/>
        <v>4150168</v>
      </c>
      <c r="Y131" s="5" t="str">
        <f t="shared" si="4938"/>
        <v/>
      </c>
      <c r="Z131" s="5" t="str">
        <f t="shared" si="4938"/>
        <v/>
      </c>
      <c r="AA131" s="5" t="str">
        <f t="shared" si="4938"/>
        <v/>
      </c>
      <c r="AB131" s="5" t="str">
        <f t="shared" si="4938"/>
        <v/>
      </c>
      <c r="AC131" s="5">
        <f t="shared" si="4938"/>
        <v>1004246</v>
      </c>
      <c r="AD131" s="5" t="str">
        <f t="shared" si="4939"/>
        <v/>
      </c>
      <c r="AE131" s="5" t="str">
        <f t="shared" si="4939"/>
        <v/>
      </c>
      <c r="AF131" s="5">
        <f t="shared" si="4939"/>
        <v>1000563</v>
      </c>
      <c r="AG131" s="5" t="str">
        <f t="shared" si="4939"/>
        <v/>
      </c>
      <c r="AH131" s="5">
        <f t="shared" si="4939"/>
        <v>1012998</v>
      </c>
      <c r="AI131" s="5">
        <f t="shared" si="4939"/>
        <v>1012117</v>
      </c>
      <c r="AJ131" s="5" t="str">
        <f t="shared" si="4939"/>
        <v/>
      </c>
      <c r="AK131" s="5" t="str">
        <f t="shared" si="4939"/>
        <v/>
      </c>
      <c r="AL131" s="5" t="str">
        <f t="shared" si="4939"/>
        <v/>
      </c>
      <c r="AM131" s="5" t="str">
        <f t="shared" si="4939"/>
        <v/>
      </c>
      <c r="AN131" s="5" t="str">
        <f t="shared" si="4940"/>
        <v/>
      </c>
      <c r="AO131" s="5" t="str">
        <f t="shared" si="4940"/>
        <v/>
      </c>
      <c r="AP131" s="5">
        <f t="shared" si="4940"/>
        <v>1013928</v>
      </c>
      <c r="AQ131" s="5" t="str">
        <f t="shared" si="4940"/>
        <v/>
      </c>
      <c r="AR131" s="5">
        <f t="shared" si="4940"/>
        <v>1015673</v>
      </c>
      <c r="AS131" s="5" t="str">
        <f t="shared" si="4940"/>
        <v/>
      </c>
      <c r="AT131" s="5">
        <f t="shared" si="4940"/>
        <v>1014405</v>
      </c>
      <c r="AU131" s="5" t="str">
        <f t="shared" si="4940"/>
        <v/>
      </c>
      <c r="AV131" s="5" t="str">
        <f t="shared" si="4940"/>
        <v/>
      </c>
      <c r="AW131" s="5" t="str">
        <f t="shared" si="4940"/>
        <v/>
      </c>
      <c r="AX131" s="5" t="str">
        <f t="shared" si="4941"/>
        <v/>
      </c>
      <c r="AY131" s="5">
        <f t="shared" si="4941"/>
        <v>4156115</v>
      </c>
      <c r="AZ131" s="5" t="str">
        <f t="shared" si="4941"/>
        <v/>
      </c>
      <c r="BA131" s="5" t="str">
        <f t="shared" si="4941"/>
        <v/>
      </c>
      <c r="BB131" s="5">
        <f t="shared" si="4941"/>
        <v>1004278</v>
      </c>
      <c r="BC131" s="5">
        <f t="shared" si="4941"/>
        <v>1004399</v>
      </c>
      <c r="BD131" s="5" t="str">
        <f t="shared" si="4941"/>
        <v/>
      </c>
      <c r="BE131" s="5">
        <f t="shared" si="4941"/>
        <v>1022876</v>
      </c>
      <c r="BF131" s="5" t="str">
        <f t="shared" si="4941"/>
        <v/>
      </c>
      <c r="BG131" s="5" t="str">
        <f t="shared" si="4941"/>
        <v/>
      </c>
      <c r="BH131" s="5" t="str">
        <f t="shared" si="4942"/>
        <v/>
      </c>
      <c r="BI131" s="5" t="str">
        <f t="shared" si="4942"/>
        <v/>
      </c>
      <c r="BJ131" s="5">
        <f t="shared" si="4942"/>
        <v>1011138</v>
      </c>
      <c r="BK131" s="5" t="str">
        <f t="shared" si="4942"/>
        <v/>
      </c>
      <c r="BL131" s="5" t="str">
        <f t="shared" si="4942"/>
        <v/>
      </c>
      <c r="BM131" s="5" t="str">
        <f t="shared" si="4942"/>
        <v/>
      </c>
      <c r="BN131" s="5" t="str">
        <f t="shared" si="4942"/>
        <v/>
      </c>
      <c r="BO131" s="5" t="str">
        <f t="shared" si="4942"/>
        <v/>
      </c>
      <c r="BP131" s="5">
        <f t="shared" si="4942"/>
        <v>1981029</v>
      </c>
      <c r="BQ131" s="5" t="str">
        <f t="shared" si="4942"/>
        <v/>
      </c>
      <c r="BR131" s="5"/>
      <c r="BT131" s="5" t="str">
        <f t="shared" si="4877"/>
        <v/>
      </c>
      <c r="BU131" s="5" t="str">
        <f t="shared" si="4878"/>
        <v/>
      </c>
      <c r="BV131" s="5" t="str">
        <f t="shared" si="4879"/>
        <v/>
      </c>
      <c r="BW131" s="5" t="str">
        <f t="shared" si="4880"/>
        <v/>
      </c>
      <c r="BX131" s="5" t="str">
        <f t="shared" si="4881"/>
        <v>Partners Bank of California - Mission Viejo, CA</v>
      </c>
      <c r="BY131" s="5" t="str">
        <f t="shared" si="4882"/>
        <v/>
      </c>
      <c r="BZ131" s="5" t="str">
        <f t="shared" si="4883"/>
        <v/>
      </c>
      <c r="CA131" s="5" t="str">
        <f t="shared" si="4884"/>
        <v/>
      </c>
      <c r="CB131" s="5" t="str">
        <f t="shared" si="4885"/>
        <v/>
      </c>
      <c r="CC131" s="5" t="str">
        <f t="shared" si="4886"/>
        <v>The Farmers Bank - Greensboro, GA</v>
      </c>
      <c r="CD131" s="5" t="str">
        <f t="shared" si="4887"/>
        <v/>
      </c>
      <c r="CE131" s="5" t="str">
        <f t="shared" si="4888"/>
        <v/>
      </c>
      <c r="CF131" s="5" t="str">
        <f t="shared" si="4889"/>
        <v>First Federal Savings Bank of Champaign-Urbana - Champaign, IL</v>
      </c>
      <c r="CG131" s="5" t="str">
        <f t="shared" si="4890"/>
        <v/>
      </c>
      <c r="CH131" s="5" t="str">
        <f t="shared" si="4891"/>
        <v>Hills Bank and Trust Company - Hills, IA</v>
      </c>
      <c r="CI131" s="5" t="str">
        <f t="shared" si="4892"/>
        <v>Small Business Bank - Lenexa, KS</v>
      </c>
      <c r="CJ131" s="5" t="str">
        <f t="shared" si="4893"/>
        <v/>
      </c>
      <c r="CK131" s="5" t="str">
        <f t="shared" si="4894"/>
        <v/>
      </c>
      <c r="CL131" s="5" t="str">
        <f t="shared" si="4895"/>
        <v/>
      </c>
      <c r="CM131" s="5" t="str">
        <f t="shared" si="4896"/>
        <v/>
      </c>
      <c r="CN131" s="5" t="str">
        <f t="shared" si="4897"/>
        <v/>
      </c>
      <c r="CO131" s="5" t="str">
        <f t="shared" si="4898"/>
        <v/>
      </c>
      <c r="CP131" s="5" t="str">
        <f t="shared" si="4899"/>
        <v>Midwest Bank - Detroit Lakes, MN</v>
      </c>
      <c r="CQ131" s="5" t="str">
        <f t="shared" si="4900"/>
        <v/>
      </c>
      <c r="CR131" s="5" t="str">
        <f t="shared" si="4901"/>
        <v>Mid-Missouri Bank - Springfield, MO</v>
      </c>
      <c r="CS131" s="5" t="str">
        <f t="shared" si="4902"/>
        <v/>
      </c>
      <c r="CT131" s="5" t="str">
        <f t="shared" si="4903"/>
        <v>Security National Bank of Omaha - Omaha, NE</v>
      </c>
      <c r="CU131" s="5" t="str">
        <f t="shared" si="4904"/>
        <v/>
      </c>
      <c r="CV131" s="5" t="str">
        <f t="shared" si="4905"/>
        <v/>
      </c>
      <c r="CW131" s="5" t="str">
        <f t="shared" si="4906"/>
        <v/>
      </c>
      <c r="CX131" s="5" t="str">
        <f t="shared" si="4907"/>
        <v/>
      </c>
      <c r="CY131" s="5" t="str">
        <f t="shared" si="4908"/>
        <v>Korea Development Bank, New York Branch - New York, NY</v>
      </c>
      <c r="CZ131" s="5" t="str">
        <f t="shared" si="4909"/>
        <v/>
      </c>
      <c r="DA131" s="5" t="str">
        <f t="shared" si="4910"/>
        <v/>
      </c>
      <c r="DB131" s="5" t="str">
        <f t="shared" si="4911"/>
        <v>The Huntington National Bank - Columbus, OH</v>
      </c>
      <c r="DC131" s="5" t="str">
        <f t="shared" si="4912"/>
        <v>Security Bank and Trust Company - Miami, OK</v>
      </c>
      <c r="DD131" s="5" t="str">
        <f t="shared" si="4913"/>
        <v/>
      </c>
      <c r="DE131" s="5" t="str">
        <f t="shared" si="4914"/>
        <v>Woodlands Bank - Williamsport, PA</v>
      </c>
      <c r="DF131" s="5" t="str">
        <f t="shared" si="4915"/>
        <v/>
      </c>
      <c r="DG131" s="5" t="str">
        <f t="shared" si="4916"/>
        <v/>
      </c>
      <c r="DH131" s="5" t="str">
        <f t="shared" si="4917"/>
        <v/>
      </c>
      <c r="DI131" s="5" t="str">
        <f t="shared" si="4918"/>
        <v/>
      </c>
      <c r="DJ131" s="5" t="str">
        <f t="shared" si="4919"/>
        <v>First National Bank of Huntsville - Huntsville, TX</v>
      </c>
      <c r="DK131" s="5" t="str">
        <f t="shared" si="4920"/>
        <v/>
      </c>
      <c r="DL131" s="5" t="str">
        <f t="shared" si="4921"/>
        <v/>
      </c>
      <c r="DM131" s="5" t="str">
        <f t="shared" si="4922"/>
        <v/>
      </c>
      <c r="DN131" s="5" t="str">
        <f t="shared" si="4923"/>
        <v/>
      </c>
      <c r="DO131" s="5" t="str">
        <f t="shared" si="4924"/>
        <v/>
      </c>
      <c r="DP131" s="5" t="str">
        <f t="shared" si="4925"/>
        <v>State Bank Financial - La Crosse, WI</v>
      </c>
      <c r="DQ131" s="5" t="str">
        <f t="shared" si="4926"/>
        <v/>
      </c>
    </row>
    <row r="132" spans="1:121" x14ac:dyDescent="0.25">
      <c r="A132">
        <v>131</v>
      </c>
      <c r="B132" s="5">
        <v>1009731</v>
      </c>
      <c r="C132" t="str">
        <f t="shared" si="4937"/>
        <v>First Arkansas Bank and Trust - Jacksonville, AR</v>
      </c>
      <c r="D132" s="21" t="s">
        <v>1311</v>
      </c>
      <c r="E132" s="19" t="s">
        <v>2907</v>
      </c>
      <c r="F132" s="19" t="s">
        <v>2878</v>
      </c>
      <c r="G132" s="19"/>
      <c r="K132" s="27">
        <v>123</v>
      </c>
      <c r="L132" s="28" t="str">
        <f>IF(HLOOKUP('Peer Comparison Tool'!$E$6,StateDropdownData,K132+1,FALSE)=0,"",HLOOKUP('Peer Comparison Tool'!$E$6,StateDropdownData,K132+1,FALSE))</f>
        <v/>
      </c>
      <c r="M132" s="29" t="str">
        <f>IF(HLOOKUP('Peer Comparison Tool'!$E$6,[0]!DropdownData,K132+1,FALSE)=0,"",HLOOKUP('Peer Comparison Tool'!$E$6,[0]!DropdownData,K132+1,FALSE))</f>
        <v/>
      </c>
      <c r="N132" s="27">
        <v>123</v>
      </c>
      <c r="O132" s="28" t="str">
        <f>IF(HLOOKUP('Peer Comparison Tool'!$G$6,StateDropdownData,N132+1,FALSE)=0,"",HLOOKUP('Peer Comparison Tool'!$G$6,StateDropdownData,N132+1,FALSE))</f>
        <v/>
      </c>
      <c r="P132" s="29" t="str">
        <f>IF(HLOOKUP('Peer Comparison Tool'!$G$6,DropdownData,N132+1,FALSE)=0,"",HLOOKUP('Peer Comparison Tool'!$G$6,DropdownData,N132+1,FALSE))</f>
        <v/>
      </c>
      <c r="Q132" s="27">
        <v>123</v>
      </c>
      <c r="R132" s="28" t="str">
        <f>IF(HLOOKUP('Peer Comparison Tool'!$I$6,StateDropdownData,Q132+1,FALSE)=0,"",HLOOKUP('Peer Comparison Tool'!$I$6,StateDropdownData,Q132+1,FALSE))</f>
        <v/>
      </c>
      <c r="S132" s="29" t="str">
        <f>IF(HLOOKUP('Peer Comparison Tool'!$I$6,DropdownData,Q132+1,FALSE)=0,"",HLOOKUP('Peer Comparison Tool'!$I$6,DropdownData,Q132+1,FALSE))</f>
        <v/>
      </c>
      <c r="T132" s="5" t="str">
        <f t="shared" si="4938"/>
        <v/>
      </c>
      <c r="U132" s="5" t="str">
        <f t="shared" si="4938"/>
        <v/>
      </c>
      <c r="V132" s="5" t="str">
        <f t="shared" si="4938"/>
        <v/>
      </c>
      <c r="W132" s="5" t="str">
        <f t="shared" si="4938"/>
        <v/>
      </c>
      <c r="X132" s="5">
        <f t="shared" si="4938"/>
        <v>4086076</v>
      </c>
      <c r="Y132" s="5" t="str">
        <f t="shared" si="4938"/>
        <v/>
      </c>
      <c r="Z132" s="5" t="str">
        <f t="shared" si="4938"/>
        <v/>
      </c>
      <c r="AA132" s="5" t="str">
        <f t="shared" si="4938"/>
        <v/>
      </c>
      <c r="AB132" s="5" t="str">
        <f t="shared" si="4938"/>
        <v/>
      </c>
      <c r="AC132" s="5">
        <f t="shared" si="4938"/>
        <v>1004539</v>
      </c>
      <c r="AD132" s="5" t="str">
        <f t="shared" si="4939"/>
        <v/>
      </c>
      <c r="AE132" s="5" t="str">
        <f t="shared" si="4939"/>
        <v/>
      </c>
      <c r="AF132" s="5">
        <f t="shared" si="4939"/>
        <v>1002221</v>
      </c>
      <c r="AG132" s="5" t="str">
        <f t="shared" si="4939"/>
        <v/>
      </c>
      <c r="AH132" s="5">
        <f t="shared" si="4939"/>
        <v>1009803</v>
      </c>
      <c r="AI132" s="5">
        <f t="shared" si="4939"/>
        <v>1008455</v>
      </c>
      <c r="AJ132" s="5" t="str">
        <f t="shared" si="4939"/>
        <v/>
      </c>
      <c r="AK132" s="5" t="str">
        <f t="shared" si="4939"/>
        <v/>
      </c>
      <c r="AL132" s="5" t="str">
        <f t="shared" si="4939"/>
        <v/>
      </c>
      <c r="AM132" s="5" t="str">
        <f t="shared" si="4939"/>
        <v/>
      </c>
      <c r="AN132" s="5" t="str">
        <f t="shared" si="4940"/>
        <v/>
      </c>
      <c r="AO132" s="5" t="str">
        <f t="shared" si="4940"/>
        <v/>
      </c>
      <c r="AP132" s="5">
        <f t="shared" si="4940"/>
        <v>1014114</v>
      </c>
      <c r="AQ132" s="5" t="str">
        <f t="shared" si="4940"/>
        <v/>
      </c>
      <c r="AR132" s="5">
        <f t="shared" si="4940"/>
        <v>1012041</v>
      </c>
      <c r="AS132" s="5" t="str">
        <f t="shared" si="4940"/>
        <v/>
      </c>
      <c r="AT132" s="5">
        <f t="shared" si="4940"/>
        <v>1001202</v>
      </c>
      <c r="AU132" s="5" t="str">
        <f t="shared" si="4940"/>
        <v/>
      </c>
      <c r="AV132" s="5" t="str">
        <f t="shared" si="4940"/>
        <v/>
      </c>
      <c r="AW132" s="5" t="str">
        <f t="shared" si="4940"/>
        <v/>
      </c>
      <c r="AX132" s="5" t="str">
        <f t="shared" si="4941"/>
        <v/>
      </c>
      <c r="AY132" s="5">
        <f t="shared" si="4941"/>
        <v>1001987</v>
      </c>
      <c r="AZ132" s="5" t="str">
        <f t="shared" si="4941"/>
        <v/>
      </c>
      <c r="BA132" s="5" t="str">
        <f t="shared" si="4941"/>
        <v/>
      </c>
      <c r="BB132" s="5">
        <f t="shared" si="4941"/>
        <v>1016532</v>
      </c>
      <c r="BC132" s="5">
        <f t="shared" si="4941"/>
        <v>1009250</v>
      </c>
      <c r="BD132" s="5" t="str">
        <f t="shared" si="4941"/>
        <v/>
      </c>
      <c r="BE132" s="5" t="str">
        <f t="shared" si="4941"/>
        <v/>
      </c>
      <c r="BF132" s="5" t="str">
        <f t="shared" si="4941"/>
        <v/>
      </c>
      <c r="BG132" s="5" t="str">
        <f t="shared" si="4941"/>
        <v/>
      </c>
      <c r="BH132" s="5" t="str">
        <f t="shared" si="4942"/>
        <v/>
      </c>
      <c r="BI132" s="5" t="str">
        <f t="shared" si="4942"/>
        <v/>
      </c>
      <c r="BJ132" s="5">
        <f t="shared" si="4942"/>
        <v>1010868</v>
      </c>
      <c r="BK132" s="5" t="str">
        <f t="shared" si="4942"/>
        <v/>
      </c>
      <c r="BL132" s="5" t="str">
        <f t="shared" si="4942"/>
        <v/>
      </c>
      <c r="BM132" s="5" t="str">
        <f t="shared" si="4942"/>
        <v/>
      </c>
      <c r="BN132" s="5" t="str">
        <f t="shared" si="4942"/>
        <v/>
      </c>
      <c r="BO132" s="5" t="str">
        <f t="shared" si="4942"/>
        <v/>
      </c>
      <c r="BP132" s="5">
        <f t="shared" si="4942"/>
        <v>1005619</v>
      </c>
      <c r="BQ132" s="5" t="str">
        <f t="shared" si="4942"/>
        <v/>
      </c>
      <c r="BR132" s="5"/>
      <c r="BT132" s="5" t="str">
        <f t="shared" si="4877"/>
        <v/>
      </c>
      <c r="BU132" s="5" t="str">
        <f t="shared" si="4878"/>
        <v/>
      </c>
      <c r="BV132" s="5" t="str">
        <f t="shared" si="4879"/>
        <v/>
      </c>
      <c r="BW132" s="5" t="str">
        <f t="shared" si="4880"/>
        <v/>
      </c>
      <c r="BX132" s="5" t="str">
        <f t="shared" si="4881"/>
        <v>PCB Bank - Los Angeles, CA</v>
      </c>
      <c r="BY132" s="5" t="str">
        <f t="shared" si="4882"/>
        <v/>
      </c>
      <c r="BZ132" s="5" t="str">
        <f t="shared" si="4883"/>
        <v/>
      </c>
      <c r="CA132" s="5" t="str">
        <f t="shared" si="4884"/>
        <v/>
      </c>
      <c r="CB132" s="5" t="str">
        <f t="shared" si="4885"/>
        <v/>
      </c>
      <c r="CC132" s="5" t="str">
        <f t="shared" si="4886"/>
        <v>The First National Bank of Waynesboro - Waynesboro, GA</v>
      </c>
      <c r="CD132" s="5" t="str">
        <f t="shared" si="4887"/>
        <v/>
      </c>
      <c r="CE132" s="5" t="str">
        <f t="shared" si="4888"/>
        <v/>
      </c>
      <c r="CF132" s="5" t="str">
        <f t="shared" si="4889"/>
        <v>First Federal Savings Bank of Mascoutah, Illinois - Mascoutah, IL</v>
      </c>
      <c r="CG132" s="5" t="str">
        <f t="shared" si="4890"/>
        <v/>
      </c>
      <c r="CH132" s="5" t="str">
        <f t="shared" si="4891"/>
        <v>Home State Bank - Royal, IA</v>
      </c>
      <c r="CI132" s="5" t="str">
        <f t="shared" si="4892"/>
        <v>Solomon State Bank - Solomon, KS</v>
      </c>
      <c r="CJ132" s="5" t="str">
        <f t="shared" si="4893"/>
        <v/>
      </c>
      <c r="CK132" s="5" t="str">
        <f t="shared" si="4894"/>
        <v/>
      </c>
      <c r="CL132" s="5" t="str">
        <f t="shared" si="4895"/>
        <v/>
      </c>
      <c r="CM132" s="5" t="str">
        <f t="shared" si="4896"/>
        <v/>
      </c>
      <c r="CN132" s="5" t="str">
        <f t="shared" si="4897"/>
        <v/>
      </c>
      <c r="CO132" s="5" t="str">
        <f t="shared" si="4898"/>
        <v/>
      </c>
      <c r="CP132" s="5" t="str">
        <f t="shared" si="4899"/>
        <v>Minnesota First Credit and Savings, Incorporated - Rochester, MN</v>
      </c>
      <c r="CQ132" s="5" t="str">
        <f t="shared" si="4900"/>
        <v/>
      </c>
      <c r="CR132" s="5" t="str">
        <f t="shared" si="4901"/>
        <v>Midwest BankCentre - Saint Louis, MO</v>
      </c>
      <c r="CS132" s="5" t="str">
        <f t="shared" si="4902"/>
        <v/>
      </c>
      <c r="CT132" s="5" t="str">
        <f t="shared" si="4903"/>
        <v>Sidney Federal Savings and Loan Association - Sidney, NE</v>
      </c>
      <c r="CU132" s="5" t="str">
        <f t="shared" si="4904"/>
        <v/>
      </c>
      <c r="CV132" s="5" t="str">
        <f t="shared" si="4905"/>
        <v/>
      </c>
      <c r="CW132" s="5" t="str">
        <f t="shared" si="4906"/>
        <v/>
      </c>
      <c r="CX132" s="5" t="str">
        <f t="shared" si="4907"/>
        <v/>
      </c>
      <c r="CY132" s="5" t="str">
        <f t="shared" si="4908"/>
        <v>Lake Shore Bank - Dunkirk, NY</v>
      </c>
      <c r="CZ132" s="5" t="str">
        <f t="shared" si="4909"/>
        <v/>
      </c>
      <c r="DA132" s="5" t="str">
        <f t="shared" si="4910"/>
        <v/>
      </c>
      <c r="DB132" s="5" t="str">
        <f t="shared" si="4911"/>
        <v>The Killbuck Savings Bank Company - Killbuck, OH</v>
      </c>
      <c r="DC132" s="5" t="str">
        <f t="shared" si="4912"/>
        <v>Security First National Bank of Hugo - Hugo, OK</v>
      </c>
      <c r="DD132" s="5" t="str">
        <f t="shared" si="4913"/>
        <v/>
      </c>
      <c r="DE132" s="5" t="str">
        <f t="shared" si="4914"/>
        <v/>
      </c>
      <c r="DF132" s="5" t="str">
        <f t="shared" si="4915"/>
        <v/>
      </c>
      <c r="DG132" s="5" t="str">
        <f t="shared" si="4916"/>
        <v/>
      </c>
      <c r="DH132" s="5" t="str">
        <f t="shared" si="4917"/>
        <v/>
      </c>
      <c r="DI132" s="5" t="str">
        <f t="shared" si="4918"/>
        <v/>
      </c>
      <c r="DJ132" s="5" t="str">
        <f t="shared" si="4919"/>
        <v>First National Bank of Lake Jackson - Lake Jackson, TX</v>
      </c>
      <c r="DK132" s="5" t="str">
        <f t="shared" si="4920"/>
        <v/>
      </c>
      <c r="DL132" s="5" t="str">
        <f t="shared" si="4921"/>
        <v/>
      </c>
      <c r="DM132" s="5" t="str">
        <f t="shared" si="4922"/>
        <v/>
      </c>
      <c r="DN132" s="5" t="str">
        <f t="shared" si="4923"/>
        <v/>
      </c>
      <c r="DO132" s="5" t="str">
        <f t="shared" si="4924"/>
        <v/>
      </c>
      <c r="DP132" s="5" t="str">
        <f t="shared" si="4925"/>
        <v>State Bank of Chilton - Chilton, WI</v>
      </c>
      <c r="DQ132" s="5" t="str">
        <f t="shared" si="4926"/>
        <v/>
      </c>
    </row>
    <row r="133" spans="1:121" x14ac:dyDescent="0.25">
      <c r="A133">
        <v>132</v>
      </c>
      <c r="B133" s="5">
        <v>1136048</v>
      </c>
      <c r="C133" t="str">
        <f t="shared" si="4937"/>
        <v>First Community Bank - Batesville, AR</v>
      </c>
      <c r="D133" s="21" t="s">
        <v>840</v>
      </c>
      <c r="E133" s="19" t="s">
        <v>2894</v>
      </c>
      <c r="F133" s="19" t="s">
        <v>2878</v>
      </c>
      <c r="G133" s="19"/>
      <c r="K133" s="27">
        <v>124</v>
      </c>
      <c r="L133" s="28" t="str">
        <f>IF(HLOOKUP('Peer Comparison Tool'!$E$6,StateDropdownData,K133+1,FALSE)=0,"",HLOOKUP('Peer Comparison Tool'!$E$6,StateDropdownData,K133+1,FALSE))</f>
        <v/>
      </c>
      <c r="M133" s="29" t="str">
        <f>IF(HLOOKUP('Peer Comparison Tool'!$E$6,[0]!DropdownData,K133+1,FALSE)=0,"",HLOOKUP('Peer Comparison Tool'!$E$6,[0]!DropdownData,K133+1,FALSE))</f>
        <v/>
      </c>
      <c r="N133" s="27">
        <v>124</v>
      </c>
      <c r="O133" s="28" t="str">
        <f>IF(HLOOKUP('Peer Comparison Tool'!$G$6,StateDropdownData,N133+1,FALSE)=0,"",HLOOKUP('Peer Comparison Tool'!$G$6,StateDropdownData,N133+1,FALSE))</f>
        <v/>
      </c>
      <c r="P133" s="29" t="str">
        <f>IF(HLOOKUP('Peer Comparison Tool'!$G$6,DropdownData,N133+1,FALSE)=0,"",HLOOKUP('Peer Comparison Tool'!$G$6,DropdownData,N133+1,FALSE))</f>
        <v/>
      </c>
      <c r="Q133" s="27">
        <v>124</v>
      </c>
      <c r="R133" s="28" t="str">
        <f>IF(HLOOKUP('Peer Comparison Tool'!$I$6,StateDropdownData,Q133+1,FALSE)=0,"",HLOOKUP('Peer Comparison Tool'!$I$6,StateDropdownData,Q133+1,FALSE))</f>
        <v/>
      </c>
      <c r="S133" s="29" t="str">
        <f>IF(HLOOKUP('Peer Comparison Tool'!$I$6,DropdownData,Q133+1,FALSE)=0,"",HLOOKUP('Peer Comparison Tool'!$I$6,DropdownData,Q133+1,FALSE))</f>
        <v/>
      </c>
      <c r="T133" s="5" t="str">
        <f t="shared" si="4938"/>
        <v/>
      </c>
      <c r="U133" s="5" t="str">
        <f t="shared" si="4938"/>
        <v/>
      </c>
      <c r="V133" s="5" t="str">
        <f t="shared" si="4938"/>
        <v/>
      </c>
      <c r="W133" s="5" t="str">
        <f t="shared" si="4938"/>
        <v/>
      </c>
      <c r="X133" s="5">
        <f t="shared" si="4938"/>
        <v>13415788</v>
      </c>
      <c r="Y133" s="5" t="str">
        <f t="shared" si="4938"/>
        <v/>
      </c>
      <c r="Z133" s="5" t="str">
        <f t="shared" si="4938"/>
        <v/>
      </c>
      <c r="AA133" s="5" t="str">
        <f t="shared" si="4938"/>
        <v/>
      </c>
      <c r="AB133" s="5" t="str">
        <f t="shared" si="4938"/>
        <v/>
      </c>
      <c r="AC133" s="5">
        <f t="shared" si="4938"/>
        <v>1002732</v>
      </c>
      <c r="AD133" s="5" t="str">
        <f t="shared" si="4939"/>
        <v/>
      </c>
      <c r="AE133" s="5" t="str">
        <f t="shared" si="4939"/>
        <v/>
      </c>
      <c r="AF133" s="5">
        <f t="shared" si="4939"/>
        <v>1013389</v>
      </c>
      <c r="AG133" s="5" t="str">
        <f t="shared" si="4939"/>
        <v/>
      </c>
      <c r="AH133" s="5">
        <f t="shared" si="4939"/>
        <v>1012000</v>
      </c>
      <c r="AI133" s="5">
        <f t="shared" si="4939"/>
        <v>1011475</v>
      </c>
      <c r="AJ133" s="5" t="str">
        <f t="shared" si="4939"/>
        <v/>
      </c>
      <c r="AK133" s="5" t="str">
        <f t="shared" si="4939"/>
        <v/>
      </c>
      <c r="AL133" s="5" t="str">
        <f t="shared" si="4939"/>
        <v/>
      </c>
      <c r="AM133" s="5" t="str">
        <f t="shared" si="4939"/>
        <v/>
      </c>
      <c r="AN133" s="5" t="str">
        <f t="shared" si="4940"/>
        <v/>
      </c>
      <c r="AO133" s="5" t="str">
        <f t="shared" si="4940"/>
        <v/>
      </c>
      <c r="AP133" s="5">
        <f t="shared" si="4940"/>
        <v>1006024</v>
      </c>
      <c r="AQ133" s="5" t="str">
        <f t="shared" si="4940"/>
        <v/>
      </c>
      <c r="AR133" s="5">
        <f t="shared" si="4940"/>
        <v>1016002</v>
      </c>
      <c r="AS133" s="5" t="str">
        <f t="shared" si="4940"/>
        <v/>
      </c>
      <c r="AT133" s="5">
        <f t="shared" si="4940"/>
        <v>1009815</v>
      </c>
      <c r="AU133" s="5" t="str">
        <f t="shared" si="4940"/>
        <v/>
      </c>
      <c r="AV133" s="5" t="str">
        <f t="shared" si="4940"/>
        <v/>
      </c>
      <c r="AW133" s="5" t="str">
        <f t="shared" si="4940"/>
        <v/>
      </c>
      <c r="AX133" s="5" t="str">
        <f t="shared" si="4941"/>
        <v/>
      </c>
      <c r="AY133" s="5">
        <f t="shared" si="4941"/>
        <v>4291529</v>
      </c>
      <c r="AZ133" s="5" t="str">
        <f t="shared" si="4941"/>
        <v/>
      </c>
      <c r="BA133" s="5" t="str">
        <f t="shared" si="4941"/>
        <v/>
      </c>
      <c r="BB133" s="5">
        <f t="shared" si="4941"/>
        <v>1010550</v>
      </c>
      <c r="BC133" s="5">
        <f t="shared" si="4941"/>
        <v>1004894</v>
      </c>
      <c r="BD133" s="5" t="str">
        <f t="shared" si="4941"/>
        <v/>
      </c>
      <c r="BE133" s="5" t="str">
        <f t="shared" si="4941"/>
        <v/>
      </c>
      <c r="BF133" s="5" t="str">
        <f t="shared" si="4941"/>
        <v/>
      </c>
      <c r="BG133" s="5" t="str">
        <f t="shared" si="4941"/>
        <v/>
      </c>
      <c r="BH133" s="5" t="str">
        <f t="shared" si="4942"/>
        <v/>
      </c>
      <c r="BI133" s="5" t="str">
        <f t="shared" si="4942"/>
        <v/>
      </c>
      <c r="BJ133" s="5">
        <f t="shared" si="4942"/>
        <v>1008337</v>
      </c>
      <c r="BK133" s="5" t="str">
        <f t="shared" si="4942"/>
        <v/>
      </c>
      <c r="BL133" s="5" t="str">
        <f t="shared" si="4942"/>
        <v/>
      </c>
      <c r="BM133" s="5" t="str">
        <f t="shared" si="4942"/>
        <v/>
      </c>
      <c r="BN133" s="5" t="str">
        <f t="shared" si="4942"/>
        <v/>
      </c>
      <c r="BO133" s="5" t="str">
        <f t="shared" si="4942"/>
        <v/>
      </c>
      <c r="BP133" s="5">
        <f t="shared" si="4942"/>
        <v>1006897</v>
      </c>
      <c r="BQ133" s="5" t="str">
        <f t="shared" si="4942"/>
        <v/>
      </c>
      <c r="BR133" s="5"/>
      <c r="BT133" s="5" t="str">
        <f t="shared" si="4877"/>
        <v/>
      </c>
      <c r="BU133" s="5" t="str">
        <f t="shared" si="4878"/>
        <v/>
      </c>
      <c r="BV133" s="5" t="str">
        <f t="shared" si="4879"/>
        <v/>
      </c>
      <c r="BW133" s="5" t="str">
        <f t="shared" si="4880"/>
        <v/>
      </c>
      <c r="BX133" s="5" t="str">
        <f t="shared" si="4881"/>
        <v>Philippine National Bank - Los Angeles Branch - Los Angeles, CA</v>
      </c>
      <c r="BY133" s="5" t="str">
        <f t="shared" si="4882"/>
        <v/>
      </c>
      <c r="BZ133" s="5" t="str">
        <f t="shared" si="4883"/>
        <v/>
      </c>
      <c r="CA133" s="5" t="str">
        <f t="shared" si="4884"/>
        <v/>
      </c>
      <c r="CB133" s="5" t="str">
        <f t="shared" si="4885"/>
        <v/>
      </c>
      <c r="CC133" s="5" t="str">
        <f t="shared" si="4886"/>
        <v>The Four County Bank - Allentown, GA</v>
      </c>
      <c r="CD133" s="5" t="str">
        <f t="shared" si="4887"/>
        <v/>
      </c>
      <c r="CE133" s="5" t="str">
        <f t="shared" si="4888"/>
        <v/>
      </c>
      <c r="CF133" s="5" t="str">
        <f t="shared" si="4889"/>
        <v>First Mid Bank &amp; Trust, National Association - Mattoon, IL</v>
      </c>
      <c r="CG133" s="5" t="str">
        <f t="shared" si="4890"/>
        <v/>
      </c>
      <c r="CH133" s="5" t="str">
        <f t="shared" si="4891"/>
        <v>Home State Bank - Jefferson, IA</v>
      </c>
      <c r="CI133" s="5" t="str">
        <f t="shared" si="4892"/>
        <v>Solutions North Bank - Stockton, KS</v>
      </c>
      <c r="CJ133" s="5" t="str">
        <f t="shared" si="4893"/>
        <v/>
      </c>
      <c r="CK133" s="5" t="str">
        <f t="shared" si="4894"/>
        <v/>
      </c>
      <c r="CL133" s="5" t="str">
        <f t="shared" si="4895"/>
        <v/>
      </c>
      <c r="CM133" s="5" t="str">
        <f t="shared" si="4896"/>
        <v/>
      </c>
      <c r="CN133" s="5" t="str">
        <f t="shared" si="4897"/>
        <v/>
      </c>
      <c r="CO133" s="5" t="str">
        <f t="shared" si="4898"/>
        <v/>
      </c>
      <c r="CP133" s="5" t="str">
        <f t="shared" si="4899"/>
        <v>Minnesota Lakes Bank - Delano, MN</v>
      </c>
      <c r="CQ133" s="5" t="str">
        <f t="shared" si="4900"/>
        <v/>
      </c>
      <c r="CR133" s="5" t="str">
        <f t="shared" si="4901"/>
        <v>Midwest Independent BankersBank - Jefferson City, MO</v>
      </c>
      <c r="CS133" s="5" t="str">
        <f t="shared" si="4902"/>
        <v/>
      </c>
      <c r="CT133" s="5" t="str">
        <f t="shared" si="4903"/>
        <v>Siouxland Bank - South Sioux City, NE</v>
      </c>
      <c r="CU133" s="5" t="str">
        <f t="shared" si="4904"/>
        <v/>
      </c>
      <c r="CV133" s="5" t="str">
        <f t="shared" si="4905"/>
        <v/>
      </c>
      <c r="CW133" s="5" t="str">
        <f t="shared" si="4906"/>
        <v/>
      </c>
      <c r="CX133" s="5" t="str">
        <f t="shared" si="4907"/>
        <v/>
      </c>
      <c r="CY133" s="5" t="str">
        <f t="shared" si="4908"/>
        <v>Land Bank of Taiwan - New York Branch - New York, NY</v>
      </c>
      <c r="CZ133" s="5" t="str">
        <f t="shared" si="4909"/>
        <v/>
      </c>
      <c r="DA133" s="5" t="str">
        <f t="shared" si="4910"/>
        <v/>
      </c>
      <c r="DB133" s="5" t="str">
        <f t="shared" si="4911"/>
        <v>The Metamora State Bank - Metamora, OH</v>
      </c>
      <c r="DC133" s="5" t="str">
        <f t="shared" si="4912"/>
        <v>Security State Bank - Cheyenne, OK</v>
      </c>
      <c r="DD133" s="5" t="str">
        <f t="shared" si="4913"/>
        <v/>
      </c>
      <c r="DE133" s="5" t="str">
        <f t="shared" si="4914"/>
        <v/>
      </c>
      <c r="DF133" s="5" t="str">
        <f t="shared" si="4915"/>
        <v/>
      </c>
      <c r="DG133" s="5" t="str">
        <f t="shared" si="4916"/>
        <v/>
      </c>
      <c r="DH133" s="5" t="str">
        <f t="shared" si="4917"/>
        <v/>
      </c>
      <c r="DI133" s="5" t="str">
        <f t="shared" si="4918"/>
        <v/>
      </c>
      <c r="DJ133" s="5" t="str">
        <f t="shared" si="4919"/>
        <v>First National Bank of South Padre Island - South Padre Island, TX</v>
      </c>
      <c r="DK133" s="5" t="str">
        <f t="shared" si="4920"/>
        <v/>
      </c>
      <c r="DL133" s="5" t="str">
        <f t="shared" si="4921"/>
        <v/>
      </c>
      <c r="DM133" s="5" t="str">
        <f t="shared" si="4922"/>
        <v/>
      </c>
      <c r="DN133" s="5" t="str">
        <f t="shared" si="4923"/>
        <v/>
      </c>
      <c r="DO133" s="5" t="str">
        <f t="shared" si="4924"/>
        <v/>
      </c>
      <c r="DP133" s="5" t="str">
        <f t="shared" si="4925"/>
        <v>State Bank of Newburg - Newburg, WI</v>
      </c>
      <c r="DQ133" s="5" t="str">
        <f t="shared" si="4926"/>
        <v/>
      </c>
    </row>
    <row r="134" spans="1:121" x14ac:dyDescent="0.25">
      <c r="A134">
        <v>133</v>
      </c>
      <c r="B134" s="5">
        <v>4050896</v>
      </c>
      <c r="C134" t="str">
        <f t="shared" si="4937"/>
        <v>First Financial Bank - El Dorado, AR</v>
      </c>
      <c r="D134" s="21" t="s">
        <v>216</v>
      </c>
      <c r="E134" s="19" t="s">
        <v>2908</v>
      </c>
      <c r="F134" s="19" t="s">
        <v>2878</v>
      </c>
      <c r="G134" s="19"/>
      <c r="K134" s="27">
        <v>125</v>
      </c>
      <c r="L134" s="28" t="str">
        <f>IF(HLOOKUP('Peer Comparison Tool'!$E$6,StateDropdownData,K134+1,FALSE)=0,"",HLOOKUP('Peer Comparison Tool'!$E$6,StateDropdownData,K134+1,FALSE))</f>
        <v/>
      </c>
      <c r="M134" s="29" t="str">
        <f>IF(HLOOKUP('Peer Comparison Tool'!$E$6,[0]!DropdownData,K134+1,FALSE)=0,"",HLOOKUP('Peer Comparison Tool'!$E$6,[0]!DropdownData,K134+1,FALSE))</f>
        <v/>
      </c>
      <c r="N134" s="27">
        <v>125</v>
      </c>
      <c r="O134" s="28" t="str">
        <f>IF(HLOOKUP('Peer Comparison Tool'!$G$6,StateDropdownData,N134+1,FALSE)=0,"",HLOOKUP('Peer Comparison Tool'!$G$6,StateDropdownData,N134+1,FALSE))</f>
        <v/>
      </c>
      <c r="P134" s="29" t="str">
        <f>IF(HLOOKUP('Peer Comparison Tool'!$G$6,DropdownData,N134+1,FALSE)=0,"",HLOOKUP('Peer Comparison Tool'!$G$6,DropdownData,N134+1,FALSE))</f>
        <v/>
      </c>
      <c r="Q134" s="27">
        <v>125</v>
      </c>
      <c r="R134" s="28" t="str">
        <f>IF(HLOOKUP('Peer Comparison Tool'!$I$6,StateDropdownData,Q134+1,FALSE)=0,"",HLOOKUP('Peer Comparison Tool'!$I$6,StateDropdownData,Q134+1,FALSE))</f>
        <v/>
      </c>
      <c r="S134" s="29" t="str">
        <f>IF(HLOOKUP('Peer Comparison Tool'!$I$6,DropdownData,Q134+1,FALSE)=0,"",HLOOKUP('Peer Comparison Tool'!$I$6,DropdownData,Q134+1,FALSE))</f>
        <v/>
      </c>
      <c r="T134" s="5" t="str">
        <f t="shared" si="4938"/>
        <v/>
      </c>
      <c r="U134" s="5" t="str">
        <f t="shared" si="4938"/>
        <v/>
      </c>
      <c r="V134" s="5" t="str">
        <f t="shared" si="4938"/>
        <v/>
      </c>
      <c r="W134" s="5" t="str">
        <f t="shared" si="4938"/>
        <v/>
      </c>
      <c r="X134" s="5">
        <f t="shared" si="4938"/>
        <v>4114349</v>
      </c>
      <c r="Y134" s="5" t="str">
        <f t="shared" si="4938"/>
        <v/>
      </c>
      <c r="Z134" s="5" t="str">
        <f t="shared" si="4938"/>
        <v/>
      </c>
      <c r="AA134" s="5" t="str">
        <f t="shared" si="4938"/>
        <v/>
      </c>
      <c r="AB134" s="5" t="str">
        <f t="shared" si="4938"/>
        <v/>
      </c>
      <c r="AC134" s="5">
        <f t="shared" si="4938"/>
        <v>1007852</v>
      </c>
      <c r="AD134" s="5" t="str">
        <f t="shared" si="4939"/>
        <v/>
      </c>
      <c r="AE134" s="5" t="str">
        <f t="shared" si="4939"/>
        <v/>
      </c>
      <c r="AF134" s="5">
        <f t="shared" si="4939"/>
        <v>1004556</v>
      </c>
      <c r="AG134" s="5" t="str">
        <f t="shared" si="4939"/>
        <v/>
      </c>
      <c r="AH134" s="5">
        <f t="shared" si="4939"/>
        <v>1010499</v>
      </c>
      <c r="AI134" s="5">
        <f t="shared" si="4939"/>
        <v>1010162</v>
      </c>
      <c r="AJ134" s="5" t="str">
        <f t="shared" si="4939"/>
        <v/>
      </c>
      <c r="AK134" s="5" t="str">
        <f t="shared" si="4939"/>
        <v/>
      </c>
      <c r="AL134" s="5" t="str">
        <f t="shared" si="4939"/>
        <v/>
      </c>
      <c r="AM134" s="5" t="str">
        <f t="shared" si="4939"/>
        <v/>
      </c>
      <c r="AN134" s="5" t="str">
        <f t="shared" si="4940"/>
        <v/>
      </c>
      <c r="AO134" s="5" t="str">
        <f t="shared" si="4940"/>
        <v/>
      </c>
      <c r="AP134" s="5">
        <f t="shared" si="4940"/>
        <v>1013838</v>
      </c>
      <c r="AQ134" s="5" t="str">
        <f t="shared" si="4940"/>
        <v/>
      </c>
      <c r="AR134" s="5">
        <f t="shared" si="4940"/>
        <v>1012473</v>
      </c>
      <c r="AS134" s="5" t="str">
        <f t="shared" si="4940"/>
        <v/>
      </c>
      <c r="AT134" s="5">
        <f t="shared" si="4940"/>
        <v>1005070</v>
      </c>
      <c r="AU134" s="5" t="str">
        <f t="shared" si="4940"/>
        <v/>
      </c>
      <c r="AV134" s="5" t="str">
        <f t="shared" si="4940"/>
        <v/>
      </c>
      <c r="AW134" s="5" t="str">
        <f t="shared" si="4940"/>
        <v/>
      </c>
      <c r="AX134" s="5" t="str">
        <f t="shared" si="4941"/>
        <v/>
      </c>
      <c r="AY134" s="5">
        <f t="shared" si="4941"/>
        <v>4237958</v>
      </c>
      <c r="AZ134" s="5" t="str">
        <f t="shared" si="4941"/>
        <v/>
      </c>
      <c r="BA134" s="5" t="str">
        <f t="shared" si="4941"/>
        <v/>
      </c>
      <c r="BB134" s="5">
        <f t="shared" si="4941"/>
        <v>1006268</v>
      </c>
      <c r="BC134" s="5">
        <f t="shared" si="4941"/>
        <v>1004814</v>
      </c>
      <c r="BD134" s="5" t="str">
        <f t="shared" si="4941"/>
        <v/>
      </c>
      <c r="BE134" s="5" t="str">
        <f t="shared" si="4941"/>
        <v/>
      </c>
      <c r="BF134" s="5" t="str">
        <f t="shared" si="4941"/>
        <v/>
      </c>
      <c r="BG134" s="5" t="str">
        <f t="shared" si="4941"/>
        <v/>
      </c>
      <c r="BH134" s="5" t="str">
        <f t="shared" si="4942"/>
        <v/>
      </c>
      <c r="BI134" s="5" t="str">
        <f t="shared" si="4942"/>
        <v/>
      </c>
      <c r="BJ134" s="5">
        <f t="shared" si="4942"/>
        <v>1011508</v>
      </c>
      <c r="BK134" s="5" t="str">
        <f t="shared" si="4942"/>
        <v/>
      </c>
      <c r="BL134" s="5" t="str">
        <f t="shared" si="4942"/>
        <v/>
      </c>
      <c r="BM134" s="5" t="str">
        <f t="shared" si="4942"/>
        <v/>
      </c>
      <c r="BN134" s="5" t="str">
        <f t="shared" si="4942"/>
        <v/>
      </c>
      <c r="BO134" s="5" t="str">
        <f t="shared" si="4942"/>
        <v/>
      </c>
      <c r="BP134" s="5">
        <f t="shared" si="4942"/>
        <v>1006045</v>
      </c>
      <c r="BQ134" s="5" t="str">
        <f t="shared" si="4942"/>
        <v/>
      </c>
      <c r="BR134" s="5"/>
      <c r="BT134" s="5" t="str">
        <f t="shared" si="4877"/>
        <v/>
      </c>
      <c r="BU134" s="5" t="str">
        <f t="shared" si="4878"/>
        <v/>
      </c>
      <c r="BV134" s="5" t="str">
        <f t="shared" si="4879"/>
        <v/>
      </c>
      <c r="BW134" s="5" t="str">
        <f t="shared" si="4880"/>
        <v/>
      </c>
      <c r="BX134" s="5" t="str">
        <f t="shared" si="4881"/>
        <v>Pinnacle Bank - Gilroy, CA</v>
      </c>
      <c r="BY134" s="5" t="str">
        <f t="shared" si="4882"/>
        <v/>
      </c>
      <c r="BZ134" s="5" t="str">
        <f t="shared" si="4883"/>
        <v/>
      </c>
      <c r="CA134" s="5" t="str">
        <f t="shared" si="4884"/>
        <v/>
      </c>
      <c r="CB134" s="5" t="str">
        <f t="shared" si="4885"/>
        <v/>
      </c>
      <c r="CC134" s="5" t="str">
        <f t="shared" si="4886"/>
        <v>The Geo. D. Warthen Bank - Sandersville, GA</v>
      </c>
      <c r="CD134" s="5" t="str">
        <f t="shared" si="4887"/>
        <v/>
      </c>
      <c r="CE134" s="5" t="str">
        <f t="shared" si="4888"/>
        <v/>
      </c>
      <c r="CF134" s="5" t="str">
        <f t="shared" si="4889"/>
        <v>First National Bank and Trust Company - Clinton, IL</v>
      </c>
      <c r="CG134" s="5" t="str">
        <f t="shared" si="4890"/>
        <v/>
      </c>
      <c r="CH134" s="5" t="str">
        <f t="shared" si="4891"/>
        <v>Houghton State Bank - Red Oak, IA</v>
      </c>
      <c r="CI134" s="5" t="str">
        <f t="shared" si="4892"/>
        <v>Southwest National Bank - Wichita, KS</v>
      </c>
      <c r="CJ134" s="5" t="str">
        <f t="shared" si="4893"/>
        <v/>
      </c>
      <c r="CK134" s="5" t="str">
        <f t="shared" si="4894"/>
        <v/>
      </c>
      <c r="CL134" s="5" t="str">
        <f t="shared" si="4895"/>
        <v/>
      </c>
      <c r="CM134" s="5" t="str">
        <f t="shared" si="4896"/>
        <v/>
      </c>
      <c r="CN134" s="5" t="str">
        <f t="shared" si="4897"/>
        <v/>
      </c>
      <c r="CO134" s="5" t="str">
        <f t="shared" si="4898"/>
        <v/>
      </c>
      <c r="CP134" s="5" t="str">
        <f t="shared" si="4899"/>
        <v>Minnesota National Bank - Sauk Centre, MN</v>
      </c>
      <c r="CQ134" s="5" t="str">
        <f t="shared" si="4900"/>
        <v/>
      </c>
      <c r="CR134" s="5" t="str">
        <f t="shared" si="4901"/>
        <v>Midwest Regional Bank - Festus, MO</v>
      </c>
      <c r="CS134" s="5" t="str">
        <f t="shared" si="4902"/>
        <v/>
      </c>
      <c r="CT134" s="5" t="str">
        <f t="shared" si="4903"/>
        <v>South Central State Bank - Campbell, NE</v>
      </c>
      <c r="CU134" s="5" t="str">
        <f t="shared" si="4904"/>
        <v/>
      </c>
      <c r="CV134" s="5" t="str">
        <f t="shared" si="4905"/>
        <v/>
      </c>
      <c r="CW134" s="5" t="str">
        <f t="shared" si="4906"/>
        <v/>
      </c>
      <c r="CX134" s="5" t="str">
        <f t="shared" si="4907"/>
        <v/>
      </c>
      <c r="CY134" s="5" t="str">
        <f t="shared" si="4908"/>
        <v>Landesbank Baden-Wurttemberg, NY Branch - New York, NY</v>
      </c>
      <c r="CZ134" s="5" t="str">
        <f t="shared" si="4909"/>
        <v/>
      </c>
      <c r="DA134" s="5" t="str">
        <f t="shared" si="4910"/>
        <v/>
      </c>
      <c r="DB134" s="5" t="str">
        <f t="shared" si="4911"/>
        <v>The Middlefield Banking Company - Middlefield, OH</v>
      </c>
      <c r="DC134" s="5" t="str">
        <f t="shared" si="4912"/>
        <v>Security State Bank of Oklahoma - Wewoka, OK</v>
      </c>
      <c r="DD134" s="5" t="str">
        <f t="shared" si="4913"/>
        <v/>
      </c>
      <c r="DE134" s="5" t="str">
        <f t="shared" si="4914"/>
        <v/>
      </c>
      <c r="DF134" s="5" t="str">
        <f t="shared" si="4915"/>
        <v/>
      </c>
      <c r="DG134" s="5" t="str">
        <f t="shared" si="4916"/>
        <v/>
      </c>
      <c r="DH134" s="5" t="str">
        <f t="shared" si="4917"/>
        <v/>
      </c>
      <c r="DI134" s="5" t="str">
        <f t="shared" si="4918"/>
        <v/>
      </c>
      <c r="DJ134" s="5" t="str">
        <f t="shared" si="4919"/>
        <v>First National Bank Texas - Killeen, TX</v>
      </c>
      <c r="DK134" s="5" t="str">
        <f t="shared" si="4920"/>
        <v/>
      </c>
      <c r="DL134" s="5" t="str">
        <f t="shared" si="4921"/>
        <v/>
      </c>
      <c r="DM134" s="5" t="str">
        <f t="shared" si="4922"/>
        <v/>
      </c>
      <c r="DN134" s="5" t="str">
        <f t="shared" si="4923"/>
        <v/>
      </c>
      <c r="DO134" s="5" t="str">
        <f t="shared" si="4924"/>
        <v/>
      </c>
      <c r="DP134" s="5" t="str">
        <f t="shared" si="4925"/>
        <v>State Bank of Reeseville - Reeseville, WI</v>
      </c>
      <c r="DQ134" s="5" t="str">
        <f t="shared" si="4926"/>
        <v/>
      </c>
    </row>
    <row r="135" spans="1:121" x14ac:dyDescent="0.25">
      <c r="A135">
        <v>134</v>
      </c>
      <c r="B135" s="5">
        <v>1004680</v>
      </c>
      <c r="C135" t="str">
        <f t="shared" si="4937"/>
        <v>First National Bank - Paragould, AR</v>
      </c>
      <c r="D135" s="21" t="s">
        <v>358</v>
      </c>
      <c r="E135" s="19" t="s">
        <v>2909</v>
      </c>
      <c r="F135" s="19" t="s">
        <v>2878</v>
      </c>
      <c r="G135" s="19"/>
      <c r="K135" s="27">
        <v>126</v>
      </c>
      <c r="L135" s="28" t="str">
        <f>IF(HLOOKUP('Peer Comparison Tool'!$E$6,StateDropdownData,K135+1,FALSE)=0,"",HLOOKUP('Peer Comparison Tool'!$E$6,StateDropdownData,K135+1,FALSE))</f>
        <v/>
      </c>
      <c r="M135" s="29" t="str">
        <f>IF(HLOOKUP('Peer Comparison Tool'!$E$6,[0]!DropdownData,K135+1,FALSE)=0,"",HLOOKUP('Peer Comparison Tool'!$E$6,[0]!DropdownData,K135+1,FALSE))</f>
        <v/>
      </c>
      <c r="N135" s="27">
        <v>126</v>
      </c>
      <c r="O135" s="28" t="str">
        <f>IF(HLOOKUP('Peer Comparison Tool'!$G$6,StateDropdownData,N135+1,FALSE)=0,"",HLOOKUP('Peer Comparison Tool'!$G$6,StateDropdownData,N135+1,FALSE))</f>
        <v/>
      </c>
      <c r="P135" s="29" t="str">
        <f>IF(HLOOKUP('Peer Comparison Tool'!$G$6,DropdownData,N135+1,FALSE)=0,"",HLOOKUP('Peer Comparison Tool'!$G$6,DropdownData,N135+1,FALSE))</f>
        <v/>
      </c>
      <c r="Q135" s="27">
        <v>126</v>
      </c>
      <c r="R135" s="28" t="str">
        <f>IF(HLOOKUP('Peer Comparison Tool'!$I$6,StateDropdownData,Q135+1,FALSE)=0,"",HLOOKUP('Peer Comparison Tool'!$I$6,StateDropdownData,Q135+1,FALSE))</f>
        <v/>
      </c>
      <c r="S135" s="29" t="str">
        <f>IF(HLOOKUP('Peer Comparison Tool'!$I$6,DropdownData,Q135+1,FALSE)=0,"",HLOOKUP('Peer Comparison Tool'!$I$6,DropdownData,Q135+1,FALSE))</f>
        <v/>
      </c>
      <c r="T135" s="5" t="str">
        <f t="shared" si="4938"/>
        <v/>
      </c>
      <c r="U135" s="5" t="str">
        <f t="shared" si="4938"/>
        <v/>
      </c>
      <c r="V135" s="5" t="str">
        <f t="shared" si="4938"/>
        <v/>
      </c>
      <c r="W135" s="5" t="str">
        <f t="shared" si="4938"/>
        <v/>
      </c>
      <c r="X135" s="5">
        <f t="shared" si="4938"/>
        <v>100840</v>
      </c>
      <c r="Y135" s="5" t="str">
        <f t="shared" si="4938"/>
        <v/>
      </c>
      <c r="Z135" s="5" t="str">
        <f t="shared" si="4938"/>
        <v/>
      </c>
      <c r="AA135" s="5" t="str">
        <f t="shared" si="4938"/>
        <v/>
      </c>
      <c r="AB135" s="5" t="str">
        <f t="shared" si="4938"/>
        <v/>
      </c>
      <c r="AC135" s="5">
        <f t="shared" si="4938"/>
        <v>1013664</v>
      </c>
      <c r="AD135" s="5" t="str">
        <f t="shared" si="4939"/>
        <v/>
      </c>
      <c r="AE135" s="5" t="str">
        <f t="shared" si="4939"/>
        <v/>
      </c>
      <c r="AF135" s="5">
        <f t="shared" si="4939"/>
        <v>1009134</v>
      </c>
      <c r="AG135" s="5" t="str">
        <f t="shared" si="4939"/>
        <v/>
      </c>
      <c r="AH135" s="5">
        <f t="shared" si="4939"/>
        <v>1016146</v>
      </c>
      <c r="AI135" s="5">
        <f t="shared" si="4939"/>
        <v>1007489</v>
      </c>
      <c r="AJ135" s="5" t="str">
        <f t="shared" si="4939"/>
        <v/>
      </c>
      <c r="AK135" s="5" t="str">
        <f t="shared" si="4939"/>
        <v/>
      </c>
      <c r="AL135" s="5" t="str">
        <f t="shared" si="4939"/>
        <v/>
      </c>
      <c r="AM135" s="5" t="str">
        <f t="shared" si="4939"/>
        <v/>
      </c>
      <c r="AN135" s="5" t="str">
        <f t="shared" si="4940"/>
        <v/>
      </c>
      <c r="AO135" s="5" t="str">
        <f t="shared" si="4940"/>
        <v/>
      </c>
      <c r="AP135" s="5">
        <f t="shared" si="4940"/>
        <v>1005256</v>
      </c>
      <c r="AQ135" s="5" t="str">
        <f t="shared" si="4940"/>
        <v/>
      </c>
      <c r="AR135" s="5">
        <f t="shared" si="4940"/>
        <v>1011504</v>
      </c>
      <c r="AS135" s="5" t="str">
        <f t="shared" si="4940"/>
        <v/>
      </c>
      <c r="AT135" s="5">
        <f t="shared" si="4940"/>
        <v>1008780</v>
      </c>
      <c r="AU135" s="5" t="str">
        <f t="shared" si="4940"/>
        <v/>
      </c>
      <c r="AV135" s="5" t="str">
        <f t="shared" si="4940"/>
        <v/>
      </c>
      <c r="AW135" s="5" t="str">
        <f t="shared" si="4940"/>
        <v/>
      </c>
      <c r="AX135" s="5" t="str">
        <f t="shared" si="4941"/>
        <v/>
      </c>
      <c r="AY135" s="5">
        <f t="shared" si="4941"/>
        <v>7450907</v>
      </c>
      <c r="AZ135" s="5" t="str">
        <f t="shared" si="4941"/>
        <v/>
      </c>
      <c r="BA135" s="5" t="str">
        <f t="shared" si="4941"/>
        <v/>
      </c>
      <c r="BB135" s="5">
        <f t="shared" si="4941"/>
        <v>1007668</v>
      </c>
      <c r="BC135" s="5">
        <f t="shared" si="4941"/>
        <v>1007797</v>
      </c>
      <c r="BD135" s="5" t="str">
        <f t="shared" si="4941"/>
        <v/>
      </c>
      <c r="BE135" s="5" t="str">
        <f t="shared" si="4941"/>
        <v/>
      </c>
      <c r="BF135" s="5" t="str">
        <f t="shared" si="4941"/>
        <v/>
      </c>
      <c r="BG135" s="5" t="str">
        <f t="shared" si="4941"/>
        <v/>
      </c>
      <c r="BH135" s="5" t="str">
        <f t="shared" si="4942"/>
        <v/>
      </c>
      <c r="BI135" s="5" t="str">
        <f t="shared" si="4942"/>
        <v/>
      </c>
      <c r="BJ135" s="5">
        <f t="shared" si="4942"/>
        <v>1014086</v>
      </c>
      <c r="BK135" s="5" t="str">
        <f t="shared" si="4942"/>
        <v/>
      </c>
      <c r="BL135" s="5" t="str">
        <f t="shared" si="4942"/>
        <v/>
      </c>
      <c r="BM135" s="5" t="str">
        <f t="shared" si="4942"/>
        <v/>
      </c>
      <c r="BN135" s="5" t="str">
        <f t="shared" si="4942"/>
        <v/>
      </c>
      <c r="BO135" s="5" t="str">
        <f t="shared" si="4942"/>
        <v/>
      </c>
      <c r="BP135" s="5">
        <f t="shared" si="4942"/>
        <v>1011680</v>
      </c>
      <c r="BQ135" s="5" t="str">
        <f t="shared" si="4942"/>
        <v/>
      </c>
      <c r="BR135" s="5"/>
      <c r="BT135" s="5" t="str">
        <f t="shared" si="4877"/>
        <v/>
      </c>
      <c r="BU135" s="5" t="str">
        <f t="shared" si="4878"/>
        <v/>
      </c>
      <c r="BV135" s="5" t="str">
        <f t="shared" si="4879"/>
        <v/>
      </c>
      <c r="BW135" s="5" t="str">
        <f t="shared" si="4880"/>
        <v/>
      </c>
      <c r="BX135" s="5" t="str">
        <f t="shared" si="4881"/>
        <v>Plumas Bank - Quincy, CA</v>
      </c>
      <c r="BY135" s="5" t="str">
        <f t="shared" si="4882"/>
        <v/>
      </c>
      <c r="BZ135" s="5" t="str">
        <f t="shared" si="4883"/>
        <v/>
      </c>
      <c r="CA135" s="5" t="str">
        <f t="shared" si="4884"/>
        <v/>
      </c>
      <c r="CB135" s="5" t="str">
        <f t="shared" si="4885"/>
        <v/>
      </c>
      <c r="CC135" s="5" t="str">
        <f t="shared" si="4886"/>
        <v>The Merchants &amp; Citizens Bank - McRae, GA</v>
      </c>
      <c r="CD135" s="5" t="str">
        <f t="shared" si="4887"/>
        <v/>
      </c>
      <c r="CE135" s="5" t="str">
        <f t="shared" si="4888"/>
        <v/>
      </c>
      <c r="CF135" s="5" t="str">
        <f t="shared" si="4889"/>
        <v>First National Bank in Olney - Olney, IL</v>
      </c>
      <c r="CG135" s="5" t="str">
        <f t="shared" si="4890"/>
        <v/>
      </c>
      <c r="CH135" s="5" t="str">
        <f t="shared" si="4891"/>
        <v>Iowa Falls State Bank - Iowa Falls, IA</v>
      </c>
      <c r="CI135" s="5" t="str">
        <f t="shared" si="4892"/>
        <v>Southwind Bank - Natoma, KS</v>
      </c>
      <c r="CJ135" s="5" t="str">
        <f t="shared" si="4893"/>
        <v/>
      </c>
      <c r="CK135" s="5" t="str">
        <f t="shared" si="4894"/>
        <v/>
      </c>
      <c r="CL135" s="5" t="str">
        <f t="shared" si="4895"/>
        <v/>
      </c>
      <c r="CM135" s="5" t="str">
        <f t="shared" si="4896"/>
        <v/>
      </c>
      <c r="CN135" s="5" t="str">
        <f t="shared" si="4897"/>
        <v/>
      </c>
      <c r="CO135" s="5" t="str">
        <f t="shared" si="4898"/>
        <v/>
      </c>
      <c r="CP135" s="5" t="str">
        <f t="shared" si="4899"/>
        <v>MinnStar Bank National Association - Lake Crystal, MN</v>
      </c>
      <c r="CQ135" s="5" t="str">
        <f t="shared" si="4900"/>
        <v/>
      </c>
      <c r="CR135" s="5" t="str">
        <f t="shared" si="4901"/>
        <v>Montgomery Bank - Sikeston, MO</v>
      </c>
      <c r="CS135" s="5" t="str">
        <f t="shared" si="4902"/>
        <v/>
      </c>
      <c r="CT135" s="5" t="str">
        <f t="shared" si="4903"/>
        <v>Stanton State Bank - Stanton, NE</v>
      </c>
      <c r="CU135" s="5" t="str">
        <f t="shared" si="4904"/>
        <v/>
      </c>
      <c r="CV135" s="5" t="str">
        <f t="shared" si="4905"/>
        <v/>
      </c>
      <c r="CW135" s="5" t="str">
        <f t="shared" si="4906"/>
        <v/>
      </c>
      <c r="CX135" s="5" t="str">
        <f t="shared" si="4907"/>
        <v/>
      </c>
      <c r="CY135" s="5" t="str">
        <f t="shared" si="4908"/>
        <v>Landesbank Hessen-Thuringen Girozentrale, New York Branch - New York, NY</v>
      </c>
      <c r="CZ135" s="5" t="str">
        <f t="shared" si="4909"/>
        <v/>
      </c>
      <c r="DA135" s="5" t="str">
        <f t="shared" si="4910"/>
        <v/>
      </c>
      <c r="DB135" s="5" t="str">
        <f t="shared" si="4911"/>
        <v>The National Bank of Adams County of West Union - West Union, OH</v>
      </c>
      <c r="DC135" s="5" t="str">
        <f t="shared" si="4912"/>
        <v>Shamrock Bank, National Association - Coalgate, OK</v>
      </c>
      <c r="DD135" s="5" t="str">
        <f t="shared" si="4913"/>
        <v/>
      </c>
      <c r="DE135" s="5" t="str">
        <f t="shared" si="4914"/>
        <v/>
      </c>
      <c r="DF135" s="5" t="str">
        <f t="shared" si="4915"/>
        <v/>
      </c>
      <c r="DG135" s="5" t="str">
        <f t="shared" si="4916"/>
        <v/>
      </c>
      <c r="DH135" s="5" t="str">
        <f t="shared" si="4917"/>
        <v/>
      </c>
      <c r="DI135" s="5" t="str">
        <f t="shared" si="4918"/>
        <v/>
      </c>
      <c r="DJ135" s="5" t="str">
        <f t="shared" si="4919"/>
        <v>First Security State Bank - Cranfills Gap, TX</v>
      </c>
      <c r="DK135" s="5" t="str">
        <f t="shared" si="4920"/>
        <v/>
      </c>
      <c r="DL135" s="5" t="str">
        <f t="shared" si="4921"/>
        <v/>
      </c>
      <c r="DM135" s="5" t="str">
        <f t="shared" si="4922"/>
        <v/>
      </c>
      <c r="DN135" s="5" t="str">
        <f t="shared" si="4923"/>
        <v/>
      </c>
      <c r="DO135" s="5" t="str">
        <f t="shared" si="4924"/>
        <v/>
      </c>
      <c r="DP135" s="5" t="str">
        <f t="shared" si="4925"/>
        <v>Sterling Bank - Barron, WI</v>
      </c>
      <c r="DQ135" s="5" t="str">
        <f t="shared" si="4926"/>
        <v/>
      </c>
    </row>
    <row r="136" spans="1:121" x14ac:dyDescent="0.25">
      <c r="A136">
        <v>135</v>
      </c>
      <c r="B136" s="5">
        <v>1013841</v>
      </c>
      <c r="C136" t="str">
        <f t="shared" si="4937"/>
        <v>First National Bank of Commerce - Walnut Ridge, AR</v>
      </c>
      <c r="D136" s="21" t="s">
        <v>10812</v>
      </c>
      <c r="E136" s="19" t="s">
        <v>2913</v>
      </c>
      <c r="F136" s="19" t="s">
        <v>2878</v>
      </c>
      <c r="G136" s="19"/>
      <c r="K136" s="27">
        <v>127</v>
      </c>
      <c r="L136" s="28" t="str">
        <f>IF(HLOOKUP('Peer Comparison Tool'!$E$6,StateDropdownData,K136+1,FALSE)=0,"",HLOOKUP('Peer Comparison Tool'!$E$6,StateDropdownData,K136+1,FALSE))</f>
        <v/>
      </c>
      <c r="M136" s="29" t="str">
        <f>IF(HLOOKUP('Peer Comparison Tool'!$E$6,[0]!DropdownData,K136+1,FALSE)=0,"",HLOOKUP('Peer Comparison Tool'!$E$6,[0]!DropdownData,K136+1,FALSE))</f>
        <v/>
      </c>
      <c r="N136" s="27">
        <v>127</v>
      </c>
      <c r="O136" s="28" t="str">
        <f>IF(HLOOKUP('Peer Comparison Tool'!$G$6,StateDropdownData,N136+1,FALSE)=0,"",HLOOKUP('Peer Comparison Tool'!$G$6,StateDropdownData,N136+1,FALSE))</f>
        <v/>
      </c>
      <c r="P136" s="29" t="str">
        <f>IF(HLOOKUP('Peer Comparison Tool'!$G$6,DropdownData,N136+1,FALSE)=0,"",HLOOKUP('Peer Comparison Tool'!$G$6,DropdownData,N136+1,FALSE))</f>
        <v/>
      </c>
      <c r="Q136" s="27">
        <v>127</v>
      </c>
      <c r="R136" s="28" t="str">
        <f>IF(HLOOKUP('Peer Comparison Tool'!$I$6,StateDropdownData,Q136+1,FALSE)=0,"",HLOOKUP('Peer Comparison Tool'!$I$6,StateDropdownData,Q136+1,FALSE))</f>
        <v/>
      </c>
      <c r="S136" s="29" t="str">
        <f>IF(HLOOKUP('Peer Comparison Tool'!$I$6,DropdownData,Q136+1,FALSE)=0,"",HLOOKUP('Peer Comparison Tool'!$I$6,DropdownData,Q136+1,FALSE))</f>
        <v/>
      </c>
      <c r="T136" s="5" t="str">
        <f t="shared" si="4938"/>
        <v/>
      </c>
      <c r="U136" s="5" t="str">
        <f t="shared" si="4938"/>
        <v/>
      </c>
      <c r="V136" s="5" t="str">
        <f t="shared" si="4938"/>
        <v/>
      </c>
      <c r="W136" s="5" t="str">
        <f t="shared" si="4938"/>
        <v/>
      </c>
      <c r="X136" s="5">
        <f t="shared" si="4938"/>
        <v>4098489</v>
      </c>
      <c r="Y136" s="5" t="str">
        <f t="shared" si="4938"/>
        <v/>
      </c>
      <c r="Z136" s="5" t="str">
        <f t="shared" si="4938"/>
        <v/>
      </c>
      <c r="AA136" s="5" t="str">
        <f t="shared" si="4938"/>
        <v/>
      </c>
      <c r="AB136" s="5" t="str">
        <f t="shared" si="4938"/>
        <v/>
      </c>
      <c r="AC136" s="5">
        <f t="shared" si="4938"/>
        <v>1011032</v>
      </c>
      <c r="AD136" s="5" t="str">
        <f t="shared" si="4939"/>
        <v/>
      </c>
      <c r="AE136" s="5" t="str">
        <f t="shared" si="4939"/>
        <v/>
      </c>
      <c r="AF136" s="5">
        <f t="shared" si="4939"/>
        <v>1008262</v>
      </c>
      <c r="AG136" s="5" t="str">
        <f t="shared" si="4939"/>
        <v/>
      </c>
      <c r="AH136" s="5">
        <f t="shared" si="4939"/>
        <v>1006435</v>
      </c>
      <c r="AI136" s="5">
        <f t="shared" si="4939"/>
        <v>1016460</v>
      </c>
      <c r="AJ136" s="5" t="str">
        <f t="shared" si="4939"/>
        <v/>
      </c>
      <c r="AK136" s="5" t="str">
        <f t="shared" si="4939"/>
        <v/>
      </c>
      <c r="AL136" s="5" t="str">
        <f t="shared" si="4939"/>
        <v/>
      </c>
      <c r="AM136" s="5" t="str">
        <f t="shared" si="4939"/>
        <v/>
      </c>
      <c r="AN136" s="5" t="str">
        <f t="shared" si="4940"/>
        <v/>
      </c>
      <c r="AO136" s="5" t="str">
        <f t="shared" si="4940"/>
        <v/>
      </c>
      <c r="AP136" s="5">
        <f t="shared" si="4940"/>
        <v>1007821</v>
      </c>
      <c r="AQ136" s="5" t="str">
        <f t="shared" si="4940"/>
        <v/>
      </c>
      <c r="AR136" s="5">
        <f t="shared" si="4940"/>
        <v>1013279</v>
      </c>
      <c r="AS136" s="5" t="str">
        <f t="shared" si="4940"/>
        <v/>
      </c>
      <c r="AT136" s="5">
        <f t="shared" si="4940"/>
        <v>1015391</v>
      </c>
      <c r="AU136" s="5" t="str">
        <f t="shared" si="4940"/>
        <v/>
      </c>
      <c r="AV136" s="5" t="str">
        <f t="shared" si="4940"/>
        <v/>
      </c>
      <c r="AW136" s="5" t="str">
        <f t="shared" si="4940"/>
        <v/>
      </c>
      <c r="AX136" s="5" t="str">
        <f t="shared" si="4941"/>
        <v/>
      </c>
      <c r="AY136" s="5">
        <f t="shared" si="4941"/>
        <v>19467109</v>
      </c>
      <c r="AZ136" s="5" t="str">
        <f t="shared" si="4941"/>
        <v/>
      </c>
      <c r="BA136" s="5" t="str">
        <f t="shared" si="4941"/>
        <v/>
      </c>
      <c r="BB136" s="5">
        <f t="shared" si="4941"/>
        <v>1011524</v>
      </c>
      <c r="BC136" s="5">
        <f t="shared" si="4941"/>
        <v>1008918</v>
      </c>
      <c r="BD136" s="5" t="str">
        <f t="shared" si="4941"/>
        <v/>
      </c>
      <c r="BE136" s="5" t="str">
        <f t="shared" si="4941"/>
        <v/>
      </c>
      <c r="BF136" s="5" t="str">
        <f t="shared" si="4941"/>
        <v/>
      </c>
      <c r="BG136" s="5" t="str">
        <f t="shared" si="4941"/>
        <v/>
      </c>
      <c r="BH136" s="5" t="str">
        <f t="shared" si="4942"/>
        <v/>
      </c>
      <c r="BI136" s="5" t="str">
        <f t="shared" si="4942"/>
        <v/>
      </c>
      <c r="BJ136" s="5">
        <f t="shared" si="4942"/>
        <v>1006751</v>
      </c>
      <c r="BK136" s="5" t="str">
        <f t="shared" si="4942"/>
        <v/>
      </c>
      <c r="BL136" s="5" t="str">
        <f t="shared" si="4942"/>
        <v/>
      </c>
      <c r="BM136" s="5" t="str">
        <f t="shared" si="4942"/>
        <v/>
      </c>
      <c r="BN136" s="5" t="str">
        <f t="shared" si="4942"/>
        <v/>
      </c>
      <c r="BO136" s="5" t="str">
        <f t="shared" si="4942"/>
        <v/>
      </c>
      <c r="BP136" s="5">
        <f t="shared" si="4942"/>
        <v>1011038</v>
      </c>
      <c r="BQ136" s="5" t="str">
        <f t="shared" si="4942"/>
        <v/>
      </c>
      <c r="BR136" s="5"/>
      <c r="BT136" s="5" t="str">
        <f t="shared" ref="BT136:BT167" si="4943">IFERROR(IF(VLOOKUP(INDEX($L$2:$HEG$5,4,T$471+$Q136-1),$B$2:$F$5568,5,FALSE)=T$473,VLOOKUP(INDEX($L$2:$HEG$5,4,T$471+$Q136-1),$B$2:$F$5568,2,FALSE),""),"")</f>
        <v/>
      </c>
      <c r="BU136" s="5" t="str">
        <f t="shared" ref="BU136:BU167" si="4944">IFERROR(IF(VLOOKUP(INDEX($L$2:$HEG$5,4,U$471+$Q136-1),$B$2:$F$5568,5,FALSE)=U$473,VLOOKUP(INDEX($L$2:$HEG$5,4,U$471+$Q136-1),$B$2:$F$5568,2,FALSE),""),"")</f>
        <v/>
      </c>
      <c r="BV136" s="5" t="str">
        <f t="shared" ref="BV136:BV167" si="4945">IFERROR(IF(VLOOKUP(INDEX($L$2:$HEG$5,4,V$471+$Q136-1),$B$2:$F$5568,5,FALSE)=V$473,VLOOKUP(INDEX($L$2:$HEG$5,4,V$471+$Q136-1),$B$2:$F$5568,2,FALSE),""),"")</f>
        <v/>
      </c>
      <c r="BW136" s="5" t="str">
        <f t="shared" ref="BW136:BW167" si="4946">IFERROR(IF(VLOOKUP(INDEX($L$2:$HEG$5,4,W$471+$Q136-1),$B$2:$F$5568,5,FALSE)=W$473,VLOOKUP(INDEX($L$2:$HEG$5,4,W$471+$Q136-1),$B$2:$F$5568,2,FALSE),""),"")</f>
        <v/>
      </c>
      <c r="BX136" s="5" t="str">
        <f t="shared" ref="BX136:BX167" si="4947">IFERROR(IF(VLOOKUP(INDEX($L$2:$HEG$5,4,X$471+$Q136-1),$B$2:$F$5568,5,FALSE)=X$473,VLOOKUP(INDEX($L$2:$HEG$5,4,X$471+$Q136-1),$B$2:$F$5568,2,FALSE),""),"")</f>
        <v>Poppy Bank - Santa Rosa, CA</v>
      </c>
      <c r="BY136" s="5" t="str">
        <f t="shared" ref="BY136:BY167" si="4948">IFERROR(IF(VLOOKUP(INDEX($L$2:$HEG$5,4,Y$471+$Q136-1),$B$2:$F$5568,5,FALSE)=Y$473,VLOOKUP(INDEX($L$2:$HEG$5,4,Y$471+$Q136-1),$B$2:$F$5568,2,FALSE),""),"")</f>
        <v/>
      </c>
      <c r="BZ136" s="5" t="str">
        <f t="shared" ref="BZ136:BZ167" si="4949">IFERROR(IF(VLOOKUP(INDEX($L$2:$HEG$5,4,Z$471+$Q136-1),$B$2:$F$5568,5,FALSE)=Z$473,VLOOKUP(INDEX($L$2:$HEG$5,4,Z$471+$Q136-1),$B$2:$F$5568,2,FALSE),""),"")</f>
        <v/>
      </c>
      <c r="CA136" s="5" t="str">
        <f t="shared" ref="CA136:CA167" si="4950">IFERROR(IF(VLOOKUP(INDEX($L$2:$HEG$5,4,AA$471+$Q136-1),$B$2:$F$5568,5,FALSE)=AA$473,VLOOKUP(INDEX($L$2:$HEG$5,4,AA$471+$Q136-1),$B$2:$F$5568,2,FALSE),""),"")</f>
        <v/>
      </c>
      <c r="CB136" s="5" t="str">
        <f t="shared" ref="CB136:CB167" si="4951">IFERROR(IF(VLOOKUP(INDEX($L$2:$HEG$5,4,AB$471+$Q136-1),$B$2:$F$5568,5,FALSE)=AB$473,VLOOKUP(INDEX($L$2:$HEG$5,4,AB$471+$Q136-1),$B$2:$F$5568,2,FALSE),""),"")</f>
        <v/>
      </c>
      <c r="CC136" s="5" t="str">
        <f t="shared" ref="CC136:CC167" si="4952">IFERROR(IF(VLOOKUP(INDEX($L$2:$HEG$5,4,AC$471+$Q136-1),$B$2:$F$5568,5,FALSE)=AC$473,VLOOKUP(INDEX($L$2:$HEG$5,4,AC$471+$Q136-1),$B$2:$F$5568,2,FALSE),""),"")</f>
        <v>The Peoples Bank - Willacoochee, GA</v>
      </c>
      <c r="CD136" s="5" t="str">
        <f t="shared" ref="CD136:CD167" si="4953">IFERROR(IF(VLOOKUP(INDEX($L$2:$HEG$5,4,AD$471+$Q136-1),$B$2:$F$5568,5,FALSE)=AD$473,VLOOKUP(INDEX($L$2:$HEG$5,4,AD$471+$Q136-1),$B$2:$F$5568,2,FALSE),""),"")</f>
        <v/>
      </c>
      <c r="CE136" s="5" t="str">
        <f t="shared" ref="CE136:CE167" si="4954">IFERROR(IF(VLOOKUP(INDEX($L$2:$HEG$5,4,AE$471+$Q136-1),$B$2:$F$5568,5,FALSE)=AE$473,VLOOKUP(INDEX($L$2:$HEG$5,4,AE$471+$Q136-1),$B$2:$F$5568,2,FALSE),""),"")</f>
        <v/>
      </c>
      <c r="CF136" s="5" t="str">
        <f t="shared" ref="CF136:CF167" si="4955">IFERROR(IF(VLOOKUP(INDEX($L$2:$HEG$5,4,AF$471+$Q136-1),$B$2:$F$5568,5,FALSE)=AF$473,VLOOKUP(INDEX($L$2:$HEG$5,4,AF$471+$Q136-1),$B$2:$F$5568,2,FALSE),""),"")</f>
        <v>First National Bank in Pinckneyville - Pinckneyville, IL</v>
      </c>
      <c r="CG136" s="5" t="str">
        <f t="shared" ref="CG136:CG167" si="4956">IFERROR(IF(VLOOKUP(INDEX($L$2:$HEG$5,4,AG$471+$Q136-1),$B$2:$F$5568,5,FALSE)=AG$473,VLOOKUP(INDEX($L$2:$HEG$5,4,AG$471+$Q136-1),$B$2:$F$5568,2,FALSE),""),"")</f>
        <v/>
      </c>
      <c r="CH136" s="5" t="str">
        <f t="shared" ref="CH136:CH167" si="4957">IFERROR(IF(VLOOKUP(INDEX($L$2:$HEG$5,4,AH$471+$Q136-1),$B$2:$F$5568,5,FALSE)=AH$473,VLOOKUP(INDEX($L$2:$HEG$5,4,AH$471+$Q136-1),$B$2:$F$5568,2,FALSE),""),"")</f>
        <v>Iowa Savings Bank - Carroll, IA</v>
      </c>
      <c r="CI136" s="5" t="str">
        <f t="shared" ref="CI136:CI167" si="4958">IFERROR(IF(VLOOKUP(INDEX($L$2:$HEG$5,4,AI$471+$Q136-1),$B$2:$F$5568,5,FALSE)=AI$473,VLOOKUP(INDEX($L$2:$HEG$5,4,AI$471+$Q136-1),$B$2:$F$5568,2,FALSE),""),"")</f>
        <v>State Bank of Bern - Bern, KS</v>
      </c>
      <c r="CJ136" s="5" t="str">
        <f t="shared" ref="CJ136:CJ167" si="4959">IFERROR(IF(VLOOKUP(INDEX($L$2:$HEG$5,4,AJ$471+$Q136-1),$B$2:$F$5568,5,FALSE)=AJ$473,VLOOKUP(INDEX($L$2:$HEG$5,4,AJ$471+$Q136-1),$B$2:$F$5568,2,FALSE),""),"")</f>
        <v/>
      </c>
      <c r="CK136" s="5" t="str">
        <f t="shared" ref="CK136:CK167" si="4960">IFERROR(IF(VLOOKUP(INDEX($L$2:$HEG$5,4,AK$471+$Q136-1),$B$2:$F$5568,5,FALSE)=AK$473,VLOOKUP(INDEX($L$2:$HEG$5,4,AK$471+$Q136-1),$B$2:$F$5568,2,FALSE),""),"")</f>
        <v/>
      </c>
      <c r="CL136" s="5" t="str">
        <f t="shared" ref="CL136:CL167" si="4961">IFERROR(IF(VLOOKUP(INDEX($L$2:$HEG$5,4,AL$471+$Q136-1),$B$2:$F$5568,5,FALSE)=AL$473,VLOOKUP(INDEX($L$2:$HEG$5,4,AL$471+$Q136-1),$B$2:$F$5568,2,FALSE),""),"")</f>
        <v/>
      </c>
      <c r="CM136" s="5" t="str">
        <f t="shared" ref="CM136:CM167" si="4962">IFERROR(IF(VLOOKUP(INDEX($L$2:$HEG$5,4,AM$471+$Q136-1),$B$2:$F$5568,5,FALSE)=AM$473,VLOOKUP(INDEX($L$2:$HEG$5,4,AM$471+$Q136-1),$B$2:$F$5568,2,FALSE),""),"")</f>
        <v/>
      </c>
      <c r="CN136" s="5" t="str">
        <f t="shared" ref="CN136:CN167" si="4963">IFERROR(IF(VLOOKUP(INDEX($L$2:$HEG$5,4,AN$471+$Q136-1),$B$2:$F$5568,5,FALSE)=AN$473,VLOOKUP(INDEX($L$2:$HEG$5,4,AN$471+$Q136-1),$B$2:$F$5568,2,FALSE),""),"")</f>
        <v/>
      </c>
      <c r="CO136" s="5" t="str">
        <f t="shared" ref="CO136:CO167" si="4964">IFERROR(IF(VLOOKUP(INDEX($L$2:$HEG$5,4,AO$471+$Q136-1),$B$2:$F$5568,5,FALSE)=AO$473,VLOOKUP(INDEX($L$2:$HEG$5,4,AO$471+$Q136-1),$B$2:$F$5568,2,FALSE),""),"")</f>
        <v/>
      </c>
      <c r="CP136" s="5" t="str">
        <f t="shared" ref="CP136:CP167" si="4965">IFERROR(IF(VLOOKUP(INDEX($L$2:$HEG$5,4,AP$471+$Q136-1),$B$2:$F$5568,5,FALSE)=AP$473,VLOOKUP(INDEX($L$2:$HEG$5,4,AP$471+$Q136-1),$B$2:$F$5568,2,FALSE),""),"")</f>
        <v>Minnwest Bank - Redwood Falls, MN</v>
      </c>
      <c r="CQ136" s="5" t="str">
        <f t="shared" ref="CQ136:CQ167" si="4966">IFERROR(IF(VLOOKUP(INDEX($L$2:$HEG$5,4,AQ$471+$Q136-1),$B$2:$F$5568,5,FALSE)=AQ$473,VLOOKUP(INDEX($L$2:$HEG$5,4,AQ$471+$Q136-1),$B$2:$F$5568,2,FALSE),""),"")</f>
        <v/>
      </c>
      <c r="CR136" s="5" t="str">
        <f t="shared" ref="CR136:CR167" si="4967">IFERROR(IF(VLOOKUP(INDEX($L$2:$HEG$5,4,AR$471+$Q136-1),$B$2:$F$5568,5,FALSE)=AR$473,VLOOKUP(INDEX($L$2:$HEG$5,4,AR$471+$Q136-1),$B$2:$F$5568,2,FALSE),""),"")</f>
        <v>Montrose Savings Bank - Montrose, MO</v>
      </c>
      <c r="CS136" s="5" t="str">
        <f t="shared" ref="CS136:CS167" si="4968">IFERROR(IF(VLOOKUP(INDEX($L$2:$HEG$5,4,AS$471+$Q136-1),$B$2:$F$5568,5,FALSE)=AS$473,VLOOKUP(INDEX($L$2:$HEG$5,4,AS$471+$Q136-1),$B$2:$F$5568,2,FALSE),""),"")</f>
        <v/>
      </c>
      <c r="CT136" s="5" t="str">
        <f t="shared" ref="CT136:CT167" si="4969">IFERROR(IF(VLOOKUP(INDEX($L$2:$HEG$5,4,AT$471+$Q136-1),$B$2:$F$5568,5,FALSE)=AT$473,VLOOKUP(INDEX($L$2:$HEG$5,4,AT$471+$Q136-1),$B$2:$F$5568,2,FALSE),""),"")</f>
        <v>State Bank of Scotia - Scotia, NE</v>
      </c>
      <c r="CU136" s="5" t="str">
        <f t="shared" ref="CU136:CU167" si="4970">IFERROR(IF(VLOOKUP(INDEX($L$2:$HEG$5,4,AU$471+$Q136-1),$B$2:$F$5568,5,FALSE)=AU$473,VLOOKUP(INDEX($L$2:$HEG$5,4,AU$471+$Q136-1),$B$2:$F$5568,2,FALSE),""),"")</f>
        <v/>
      </c>
      <c r="CV136" s="5" t="str">
        <f t="shared" ref="CV136:CV167" si="4971">IFERROR(IF(VLOOKUP(INDEX($L$2:$HEG$5,4,AV$471+$Q136-1),$B$2:$F$5568,5,FALSE)=AV$473,VLOOKUP(INDEX($L$2:$HEG$5,4,AV$471+$Q136-1),$B$2:$F$5568,2,FALSE),""),"")</f>
        <v/>
      </c>
      <c r="CW136" s="5" t="str">
        <f t="shared" ref="CW136:CW167" si="4972">IFERROR(IF(VLOOKUP(INDEX($L$2:$HEG$5,4,AW$471+$Q136-1),$B$2:$F$5568,5,FALSE)=AW$473,VLOOKUP(INDEX($L$2:$HEG$5,4,AW$471+$Q136-1),$B$2:$F$5568,2,FALSE),""),"")</f>
        <v/>
      </c>
      <c r="CX136" s="5" t="str">
        <f t="shared" ref="CX136:CX167" si="4973">IFERROR(IF(VLOOKUP(INDEX($L$2:$HEG$5,4,AX$471+$Q136-1),$B$2:$F$5568,5,FALSE)=AX$473,VLOOKUP(INDEX($L$2:$HEG$5,4,AX$471+$Q136-1),$B$2:$F$5568,2,FALSE),""),"")</f>
        <v/>
      </c>
      <c r="CY136" s="5" t="str">
        <f t="shared" ref="CY136:CY167" si="4974">IFERROR(IF(VLOOKUP(INDEX($L$2:$HEG$5,4,AY$471+$Q136-1),$B$2:$F$5568,5,FALSE)=AY$473,VLOOKUP(INDEX($L$2:$HEG$5,4,AY$471+$Q136-1),$B$2:$F$5568,2,FALSE),""),"")</f>
        <v>Lloyds Bank Corporate Markets Plc - New York Branch - New York, NY</v>
      </c>
      <c r="CZ136" s="5" t="str">
        <f t="shared" ref="CZ136:CZ167" si="4975">IFERROR(IF(VLOOKUP(INDEX($L$2:$HEG$5,4,AZ$471+$Q136-1),$B$2:$F$5568,5,FALSE)=AZ$473,VLOOKUP(INDEX($L$2:$HEG$5,4,AZ$471+$Q136-1),$B$2:$F$5568,2,FALSE),""),"")</f>
        <v/>
      </c>
      <c r="DA136" s="5" t="str">
        <f t="shared" ref="DA136:DA167" si="4976">IFERROR(IF(VLOOKUP(INDEX($L$2:$HEG$5,4,BA$471+$Q136-1),$B$2:$F$5568,5,FALSE)=BA$473,VLOOKUP(INDEX($L$2:$HEG$5,4,BA$471+$Q136-1),$B$2:$F$5568,2,FALSE),""),"")</f>
        <v/>
      </c>
      <c r="DB136" s="5" t="str">
        <f t="shared" ref="DB136:DB167" si="4977">IFERROR(IF(VLOOKUP(INDEX($L$2:$HEG$5,4,BB$471+$Q136-1),$B$2:$F$5568,5,FALSE)=BB$473,VLOOKUP(INDEX($L$2:$HEG$5,4,BB$471+$Q136-1),$B$2:$F$5568,2,FALSE),""),"")</f>
        <v>The North Side Bank and Trust Company - Cincinnati, OH</v>
      </c>
      <c r="DC136" s="5" t="str">
        <f t="shared" ref="DC136:DC167" si="4978">IFERROR(IF(VLOOKUP(INDEX($L$2:$HEG$5,4,BC$471+$Q136-1),$B$2:$F$5568,5,FALSE)=BC$473,VLOOKUP(INDEX($L$2:$HEG$5,4,BC$471+$Q136-1),$B$2:$F$5568,2,FALSE),""),"")</f>
        <v>SNB Bank, National Association - Shattuck, OK</v>
      </c>
      <c r="DD136" s="5" t="str">
        <f t="shared" ref="DD136:DD167" si="4979">IFERROR(IF(VLOOKUP(INDEX($L$2:$HEG$5,4,BD$471+$Q136-1),$B$2:$F$5568,5,FALSE)=BD$473,VLOOKUP(INDEX($L$2:$HEG$5,4,BD$471+$Q136-1),$B$2:$F$5568,2,FALSE),""),"")</f>
        <v/>
      </c>
      <c r="DE136" s="5" t="str">
        <f t="shared" ref="DE136:DE167" si="4980">IFERROR(IF(VLOOKUP(INDEX($L$2:$HEG$5,4,BE$471+$Q136-1),$B$2:$F$5568,5,FALSE)=BE$473,VLOOKUP(INDEX($L$2:$HEG$5,4,BE$471+$Q136-1),$B$2:$F$5568,2,FALSE),""),"")</f>
        <v/>
      </c>
      <c r="DF136" s="5" t="str">
        <f t="shared" ref="DF136:DF167" si="4981">IFERROR(IF(VLOOKUP(INDEX($L$2:$HEG$5,4,BF$471+$Q136-1),$B$2:$F$5568,5,FALSE)=BF$473,VLOOKUP(INDEX($L$2:$HEG$5,4,BF$471+$Q136-1),$B$2:$F$5568,2,FALSE),""),"")</f>
        <v/>
      </c>
      <c r="DG136" s="5" t="str">
        <f t="shared" ref="DG136:DG167" si="4982">IFERROR(IF(VLOOKUP(INDEX($L$2:$HEG$5,4,BG$471+$Q136-1),$B$2:$F$5568,5,FALSE)=BG$473,VLOOKUP(INDEX($L$2:$HEG$5,4,BG$471+$Q136-1),$B$2:$F$5568,2,FALSE),""),"")</f>
        <v/>
      </c>
      <c r="DH136" s="5" t="str">
        <f t="shared" ref="DH136:DH167" si="4983">IFERROR(IF(VLOOKUP(INDEX($L$2:$HEG$5,4,BH$471+$Q136-1),$B$2:$F$5568,5,FALSE)=BH$473,VLOOKUP(INDEX($L$2:$HEG$5,4,BH$471+$Q136-1),$B$2:$F$5568,2,FALSE),""),"")</f>
        <v/>
      </c>
      <c r="DI136" s="5" t="str">
        <f t="shared" ref="DI136:DI167" si="4984">IFERROR(IF(VLOOKUP(INDEX($L$2:$HEG$5,4,BI$471+$Q136-1),$B$2:$F$5568,5,FALSE)=BI$473,VLOOKUP(INDEX($L$2:$HEG$5,4,BI$471+$Q136-1),$B$2:$F$5568,2,FALSE),""),"")</f>
        <v/>
      </c>
      <c r="DJ136" s="5" t="str">
        <f t="shared" ref="DJ136:DJ167" si="4985">IFERROR(IF(VLOOKUP(INDEX($L$2:$HEG$5,4,BJ$471+$Q136-1),$B$2:$F$5568,5,FALSE)=BJ$473,VLOOKUP(INDEX($L$2:$HEG$5,4,BJ$471+$Q136-1),$B$2:$F$5568,2,FALSE),""),"")</f>
        <v>First State Bank - Graham, TX</v>
      </c>
      <c r="DK136" s="5" t="str">
        <f t="shared" ref="DK136:DK167" si="4986">IFERROR(IF(VLOOKUP(INDEX($L$2:$HEG$5,4,BK$471+$Q136-1),$B$2:$F$5568,5,FALSE)=BK$473,VLOOKUP(INDEX($L$2:$HEG$5,4,BK$471+$Q136-1),$B$2:$F$5568,2,FALSE),""),"")</f>
        <v/>
      </c>
      <c r="DL136" s="5" t="str">
        <f t="shared" ref="DL136:DL167" si="4987">IFERROR(IF(VLOOKUP(INDEX($L$2:$HEG$5,4,BL$471+$Q136-1),$B$2:$F$5568,5,FALSE)=BL$473,VLOOKUP(INDEX($L$2:$HEG$5,4,BL$471+$Q136-1),$B$2:$F$5568,2,FALSE),""),"")</f>
        <v/>
      </c>
      <c r="DM136" s="5" t="str">
        <f t="shared" ref="DM136:DM167" si="4988">IFERROR(IF(VLOOKUP(INDEX($L$2:$HEG$5,4,BM$471+$Q136-1),$B$2:$F$5568,5,FALSE)=BM$473,VLOOKUP(INDEX($L$2:$HEG$5,4,BM$471+$Q136-1),$B$2:$F$5568,2,FALSE),""),"")</f>
        <v/>
      </c>
      <c r="DN136" s="5" t="str">
        <f t="shared" ref="DN136:DN167" si="4989">IFERROR(IF(VLOOKUP(INDEX($L$2:$HEG$5,4,BN$471+$Q136-1),$B$2:$F$5568,5,FALSE)=BN$473,VLOOKUP(INDEX($L$2:$HEG$5,4,BN$471+$Q136-1),$B$2:$F$5568,2,FALSE),""),"")</f>
        <v/>
      </c>
      <c r="DO136" s="5" t="str">
        <f t="shared" ref="DO136:DO167" si="4990">IFERROR(IF(VLOOKUP(INDEX($L$2:$HEG$5,4,BO$471+$Q136-1),$B$2:$F$5568,5,FALSE)=BO$473,VLOOKUP(INDEX($L$2:$HEG$5,4,BO$471+$Q136-1),$B$2:$F$5568,2,FALSE),""),"")</f>
        <v/>
      </c>
      <c r="DP136" s="5" t="str">
        <f t="shared" ref="DP136:DP167" si="4991">IFERROR(IF(VLOOKUP(INDEX($L$2:$HEG$5,4,BP$471+$Q136-1),$B$2:$F$5568,5,FALSE)=BP$473,VLOOKUP(INDEX($L$2:$HEG$5,4,BP$471+$Q136-1),$B$2:$F$5568,2,FALSE),""),"")</f>
        <v>Superior Savings Bank - Superior, WI</v>
      </c>
      <c r="DQ136" s="5" t="str">
        <f t="shared" si="4926"/>
        <v/>
      </c>
    </row>
    <row r="137" spans="1:121" x14ac:dyDescent="0.25">
      <c r="A137">
        <v>136</v>
      </c>
      <c r="B137" s="5">
        <v>1007195</v>
      </c>
      <c r="C137" t="str">
        <f t="shared" si="4937"/>
        <v>First National Bank of Eastern Arkansas - Forrest City, AR</v>
      </c>
      <c r="D137" s="21" t="s">
        <v>1301</v>
      </c>
      <c r="E137" s="19" t="s">
        <v>2880</v>
      </c>
      <c r="F137" s="19" t="s">
        <v>2878</v>
      </c>
      <c r="G137" s="19"/>
      <c r="K137" s="27">
        <v>128</v>
      </c>
      <c r="L137" s="28" t="str">
        <f>IF(HLOOKUP('Peer Comparison Tool'!$E$6,StateDropdownData,K137+1,FALSE)=0,"",HLOOKUP('Peer Comparison Tool'!$E$6,StateDropdownData,K137+1,FALSE))</f>
        <v/>
      </c>
      <c r="M137" s="29" t="str">
        <f>IF(HLOOKUP('Peer Comparison Tool'!$E$6,[0]!DropdownData,K137+1,FALSE)=0,"",HLOOKUP('Peer Comparison Tool'!$E$6,[0]!DropdownData,K137+1,FALSE))</f>
        <v/>
      </c>
      <c r="N137" s="27">
        <v>128</v>
      </c>
      <c r="O137" s="28" t="str">
        <f>IF(HLOOKUP('Peer Comparison Tool'!$G$6,StateDropdownData,N137+1,FALSE)=0,"",HLOOKUP('Peer Comparison Tool'!$G$6,StateDropdownData,N137+1,FALSE))</f>
        <v/>
      </c>
      <c r="P137" s="29" t="str">
        <f>IF(HLOOKUP('Peer Comparison Tool'!$G$6,DropdownData,N137+1,FALSE)=0,"",HLOOKUP('Peer Comparison Tool'!$G$6,DropdownData,N137+1,FALSE))</f>
        <v/>
      </c>
      <c r="Q137" s="27">
        <v>128</v>
      </c>
      <c r="R137" s="28" t="str">
        <f>IF(HLOOKUP('Peer Comparison Tool'!$I$6,StateDropdownData,Q137+1,FALSE)=0,"",HLOOKUP('Peer Comparison Tool'!$I$6,StateDropdownData,Q137+1,FALSE))</f>
        <v/>
      </c>
      <c r="S137" s="29" t="str">
        <f>IF(HLOOKUP('Peer Comparison Tool'!$I$6,DropdownData,Q137+1,FALSE)=0,"",HLOOKUP('Peer Comparison Tool'!$I$6,DropdownData,Q137+1,FALSE))</f>
        <v/>
      </c>
      <c r="T137" s="5" t="str">
        <f t="shared" si="4938"/>
        <v/>
      </c>
      <c r="U137" s="5" t="str">
        <f t="shared" si="4938"/>
        <v/>
      </c>
      <c r="V137" s="5" t="str">
        <f t="shared" si="4938"/>
        <v/>
      </c>
      <c r="W137" s="5" t="str">
        <f t="shared" si="4938"/>
        <v/>
      </c>
      <c r="X137" s="5">
        <f t="shared" si="4938"/>
        <v>1023519</v>
      </c>
      <c r="Y137" s="5" t="str">
        <f t="shared" si="4938"/>
        <v/>
      </c>
      <c r="Z137" s="5" t="str">
        <f t="shared" si="4938"/>
        <v/>
      </c>
      <c r="AA137" s="5" t="str">
        <f t="shared" si="4938"/>
        <v/>
      </c>
      <c r="AB137" s="5" t="str">
        <f t="shared" si="4938"/>
        <v/>
      </c>
      <c r="AC137" s="5">
        <f t="shared" si="4938"/>
        <v>1007434</v>
      </c>
      <c r="AD137" s="5" t="str">
        <f t="shared" si="4939"/>
        <v/>
      </c>
      <c r="AE137" s="5" t="str">
        <f t="shared" si="4939"/>
        <v/>
      </c>
      <c r="AF137" s="5">
        <f t="shared" si="4939"/>
        <v>1006262</v>
      </c>
      <c r="AG137" s="5" t="str">
        <f t="shared" si="4939"/>
        <v/>
      </c>
      <c r="AH137" s="5">
        <f t="shared" si="4939"/>
        <v>1007770</v>
      </c>
      <c r="AI137" s="5">
        <f t="shared" si="4939"/>
        <v>1004423</v>
      </c>
      <c r="AJ137" s="5" t="str">
        <f t="shared" si="4939"/>
        <v/>
      </c>
      <c r="AK137" s="5" t="str">
        <f t="shared" si="4939"/>
        <v/>
      </c>
      <c r="AL137" s="5" t="str">
        <f t="shared" si="4939"/>
        <v/>
      </c>
      <c r="AM137" s="5" t="str">
        <f t="shared" si="4939"/>
        <v/>
      </c>
      <c r="AN137" s="5" t="str">
        <f t="shared" si="4940"/>
        <v/>
      </c>
      <c r="AO137" s="5" t="str">
        <f t="shared" si="4940"/>
        <v/>
      </c>
      <c r="AP137" s="5">
        <f t="shared" si="4940"/>
        <v>1012666</v>
      </c>
      <c r="AQ137" s="5" t="str">
        <f t="shared" si="4940"/>
        <v/>
      </c>
      <c r="AR137" s="5">
        <f t="shared" si="4940"/>
        <v>4143977</v>
      </c>
      <c r="AS137" s="5" t="str">
        <f t="shared" si="4940"/>
        <v/>
      </c>
      <c r="AT137" s="5">
        <f t="shared" si="4940"/>
        <v>1012075</v>
      </c>
      <c r="AU137" s="5" t="str">
        <f t="shared" si="4940"/>
        <v/>
      </c>
      <c r="AV137" s="5" t="str">
        <f t="shared" si="4940"/>
        <v/>
      </c>
      <c r="AW137" s="5" t="str">
        <f t="shared" si="4940"/>
        <v/>
      </c>
      <c r="AX137" s="5" t="str">
        <f t="shared" si="4941"/>
        <v/>
      </c>
      <c r="AY137" s="5">
        <f t="shared" si="4941"/>
        <v>4053422</v>
      </c>
      <c r="AZ137" s="5" t="str">
        <f t="shared" si="4941"/>
        <v/>
      </c>
      <c r="BA137" s="5" t="str">
        <f t="shared" si="4941"/>
        <v/>
      </c>
      <c r="BB137" s="5">
        <f t="shared" si="4941"/>
        <v>1010138</v>
      </c>
      <c r="BC137" s="5">
        <f t="shared" si="4941"/>
        <v>1010573</v>
      </c>
      <c r="BD137" s="5" t="str">
        <f t="shared" si="4941"/>
        <v/>
      </c>
      <c r="BE137" s="5" t="str">
        <f t="shared" si="4941"/>
        <v/>
      </c>
      <c r="BF137" s="5" t="str">
        <f t="shared" si="4941"/>
        <v/>
      </c>
      <c r="BG137" s="5" t="str">
        <f t="shared" si="4941"/>
        <v/>
      </c>
      <c r="BH137" s="5" t="str">
        <f t="shared" si="4942"/>
        <v/>
      </c>
      <c r="BI137" s="5" t="str">
        <f t="shared" si="4942"/>
        <v/>
      </c>
      <c r="BJ137" s="5">
        <f t="shared" si="4942"/>
        <v>1007343</v>
      </c>
      <c r="BK137" s="5" t="str">
        <f t="shared" si="4942"/>
        <v/>
      </c>
      <c r="BL137" s="5" t="str">
        <f t="shared" si="4942"/>
        <v/>
      </c>
      <c r="BM137" s="5" t="str">
        <f t="shared" si="4942"/>
        <v/>
      </c>
      <c r="BN137" s="5" t="str">
        <f t="shared" si="4942"/>
        <v/>
      </c>
      <c r="BO137" s="5" t="str">
        <f t="shared" si="4942"/>
        <v/>
      </c>
      <c r="BP137" s="5">
        <f t="shared" si="4942"/>
        <v>1010361</v>
      </c>
      <c r="BQ137" s="5" t="str">
        <f t="shared" si="4942"/>
        <v/>
      </c>
      <c r="BR137" s="5"/>
      <c r="BT137" s="5" t="str">
        <f t="shared" si="4943"/>
        <v/>
      </c>
      <c r="BU137" s="5" t="str">
        <f t="shared" si="4944"/>
        <v/>
      </c>
      <c r="BV137" s="5" t="str">
        <f t="shared" si="4945"/>
        <v/>
      </c>
      <c r="BW137" s="5" t="str">
        <f t="shared" si="4946"/>
        <v/>
      </c>
      <c r="BX137" s="5" t="str">
        <f t="shared" si="4947"/>
        <v>Preferred Bank - Los Angeles, CA</v>
      </c>
      <c r="BY137" s="5" t="str">
        <f t="shared" si="4948"/>
        <v/>
      </c>
      <c r="BZ137" s="5" t="str">
        <f t="shared" si="4949"/>
        <v/>
      </c>
      <c r="CA137" s="5" t="str">
        <f t="shared" si="4950"/>
        <v/>
      </c>
      <c r="CB137" s="5" t="str">
        <f t="shared" si="4951"/>
        <v/>
      </c>
      <c r="CC137" s="5" t="str">
        <f t="shared" si="4952"/>
        <v>The Peoples Bank of Georgia - Talbotton, GA</v>
      </c>
      <c r="CD137" s="5" t="str">
        <f t="shared" si="4953"/>
        <v/>
      </c>
      <c r="CE137" s="5" t="str">
        <f t="shared" si="4954"/>
        <v/>
      </c>
      <c r="CF137" s="5" t="str">
        <f t="shared" si="4955"/>
        <v>First National Bank in Taylorville - Taylorville, IL</v>
      </c>
      <c r="CG137" s="5" t="str">
        <f t="shared" si="4956"/>
        <v/>
      </c>
      <c r="CH137" s="5" t="str">
        <f t="shared" si="4957"/>
        <v>Iowa State Bank - Sac City, IA</v>
      </c>
      <c r="CI137" s="5" t="str">
        <f t="shared" si="4958"/>
        <v>State Bank of Burrton - Burrton, KS</v>
      </c>
      <c r="CJ137" s="5" t="str">
        <f t="shared" si="4959"/>
        <v/>
      </c>
      <c r="CK137" s="5" t="str">
        <f t="shared" si="4960"/>
        <v/>
      </c>
      <c r="CL137" s="5" t="str">
        <f t="shared" si="4961"/>
        <v/>
      </c>
      <c r="CM137" s="5" t="str">
        <f t="shared" si="4962"/>
        <v/>
      </c>
      <c r="CN137" s="5" t="str">
        <f t="shared" si="4963"/>
        <v/>
      </c>
      <c r="CO137" s="5" t="str">
        <f t="shared" si="4964"/>
        <v/>
      </c>
      <c r="CP137" s="5" t="str">
        <f t="shared" si="4965"/>
        <v>Neighborhood National Bank - Mora, MN</v>
      </c>
      <c r="CQ137" s="5" t="str">
        <f t="shared" si="4966"/>
        <v/>
      </c>
      <c r="CR137" s="5" t="str">
        <f t="shared" si="4967"/>
        <v>MRV Banks - Sainte Genevieve, MO</v>
      </c>
      <c r="CS137" s="5" t="str">
        <f t="shared" si="4968"/>
        <v/>
      </c>
      <c r="CT137" s="5" t="str">
        <f t="shared" si="4969"/>
        <v>State Bank of Table Rock - Table Rock, NE</v>
      </c>
      <c r="CU137" s="5" t="str">
        <f t="shared" si="4970"/>
        <v/>
      </c>
      <c r="CV137" s="5" t="str">
        <f t="shared" si="4971"/>
        <v/>
      </c>
      <c r="CW137" s="5" t="str">
        <f t="shared" si="4972"/>
        <v/>
      </c>
      <c r="CX137" s="5" t="str">
        <f t="shared" si="4973"/>
        <v/>
      </c>
      <c r="CY137" s="5" t="str">
        <f t="shared" si="4974"/>
        <v>M.Y. Safra Bank, FSB - New York, NY</v>
      </c>
      <c r="CZ137" s="5" t="str">
        <f t="shared" si="4975"/>
        <v/>
      </c>
      <c r="DA137" s="5" t="str">
        <f t="shared" si="4976"/>
        <v/>
      </c>
      <c r="DB137" s="5" t="str">
        <f t="shared" si="4977"/>
        <v>The Ohio Valley Bank Company - Gallipolis, OH</v>
      </c>
      <c r="DC137" s="5" t="str">
        <f t="shared" si="4978"/>
        <v>Sooner State Bank - Tuttle, OK</v>
      </c>
      <c r="DD137" s="5" t="str">
        <f t="shared" si="4979"/>
        <v/>
      </c>
      <c r="DE137" s="5" t="str">
        <f t="shared" si="4980"/>
        <v/>
      </c>
      <c r="DF137" s="5" t="str">
        <f t="shared" si="4981"/>
        <v/>
      </c>
      <c r="DG137" s="5" t="str">
        <f t="shared" si="4982"/>
        <v/>
      </c>
      <c r="DH137" s="5" t="str">
        <f t="shared" si="4983"/>
        <v/>
      </c>
      <c r="DI137" s="5" t="str">
        <f t="shared" si="4984"/>
        <v/>
      </c>
      <c r="DJ137" s="5" t="str">
        <f t="shared" si="4985"/>
        <v>First State Bank - Athens, TX</v>
      </c>
      <c r="DK137" s="5" t="str">
        <f t="shared" si="4986"/>
        <v/>
      </c>
      <c r="DL137" s="5" t="str">
        <f t="shared" si="4987"/>
        <v/>
      </c>
      <c r="DM137" s="5" t="str">
        <f t="shared" si="4988"/>
        <v/>
      </c>
      <c r="DN137" s="5" t="str">
        <f t="shared" si="4989"/>
        <v/>
      </c>
      <c r="DO137" s="5" t="str">
        <f t="shared" si="4990"/>
        <v/>
      </c>
      <c r="DP137" s="5" t="str">
        <f t="shared" si="4991"/>
        <v>The Bank of Brodhead - Brodhead, WI</v>
      </c>
      <c r="DQ137" s="5" t="str">
        <f t="shared" si="4926"/>
        <v/>
      </c>
    </row>
    <row r="138" spans="1:121" x14ac:dyDescent="0.25">
      <c r="A138">
        <v>137</v>
      </c>
      <c r="B138" s="5">
        <v>1008751</v>
      </c>
      <c r="C138" t="str">
        <f t="shared" si="4937"/>
        <v>First National Bank of Izard County - Calico Rock, AR</v>
      </c>
      <c r="D138" s="21" t="s">
        <v>2118</v>
      </c>
      <c r="E138" s="19" t="s">
        <v>2912</v>
      </c>
      <c r="F138" s="19" t="s">
        <v>2878</v>
      </c>
      <c r="G138" s="19"/>
      <c r="K138" s="27">
        <v>129</v>
      </c>
      <c r="L138" s="28" t="str">
        <f>IF(HLOOKUP('Peer Comparison Tool'!$E$6,StateDropdownData,K138+1,FALSE)=0,"",HLOOKUP('Peer Comparison Tool'!$E$6,StateDropdownData,K138+1,FALSE))</f>
        <v/>
      </c>
      <c r="M138" s="29" t="str">
        <f>IF(HLOOKUP('Peer Comparison Tool'!$E$6,[0]!DropdownData,K138+1,FALSE)=0,"",HLOOKUP('Peer Comparison Tool'!$E$6,[0]!DropdownData,K138+1,FALSE))</f>
        <v/>
      </c>
      <c r="N138" s="27">
        <v>129</v>
      </c>
      <c r="O138" s="28" t="str">
        <f>IF(HLOOKUP('Peer Comparison Tool'!$G$6,StateDropdownData,N138+1,FALSE)=0,"",HLOOKUP('Peer Comparison Tool'!$G$6,StateDropdownData,N138+1,FALSE))</f>
        <v/>
      </c>
      <c r="P138" s="29" t="str">
        <f>IF(HLOOKUP('Peer Comparison Tool'!$G$6,DropdownData,N138+1,FALSE)=0,"",HLOOKUP('Peer Comparison Tool'!$G$6,DropdownData,N138+1,FALSE))</f>
        <v/>
      </c>
      <c r="Q138" s="27">
        <v>129</v>
      </c>
      <c r="R138" s="28" t="str">
        <f>IF(HLOOKUP('Peer Comparison Tool'!$I$6,StateDropdownData,Q138+1,FALSE)=0,"",HLOOKUP('Peer Comparison Tool'!$I$6,StateDropdownData,Q138+1,FALSE))</f>
        <v/>
      </c>
      <c r="S138" s="29" t="str">
        <f>IF(HLOOKUP('Peer Comparison Tool'!$I$6,DropdownData,Q138+1,FALSE)=0,"",HLOOKUP('Peer Comparison Tool'!$I$6,DropdownData,Q138+1,FALSE))</f>
        <v/>
      </c>
      <c r="T138" s="5" t="str">
        <f t="shared" si="4938"/>
        <v/>
      </c>
      <c r="U138" s="5" t="str">
        <f t="shared" si="4938"/>
        <v/>
      </c>
      <c r="V138" s="5" t="str">
        <f t="shared" si="4938"/>
        <v/>
      </c>
      <c r="W138" s="5" t="str">
        <f t="shared" si="4938"/>
        <v/>
      </c>
      <c r="X138" s="5">
        <f t="shared" si="4938"/>
        <v>1002171</v>
      </c>
      <c r="Y138" s="5" t="str">
        <f t="shared" si="4938"/>
        <v/>
      </c>
      <c r="Z138" s="5" t="str">
        <f t="shared" si="4938"/>
        <v/>
      </c>
      <c r="AA138" s="5" t="str">
        <f t="shared" si="4938"/>
        <v/>
      </c>
      <c r="AB138" s="5" t="str">
        <f t="shared" si="4938"/>
        <v/>
      </c>
      <c r="AC138" s="5">
        <f t="shared" si="4938"/>
        <v>1011321</v>
      </c>
      <c r="AD138" s="5" t="str">
        <f t="shared" si="4939"/>
        <v/>
      </c>
      <c r="AE138" s="5" t="str">
        <f t="shared" si="4939"/>
        <v/>
      </c>
      <c r="AF138" s="5">
        <f t="shared" si="4939"/>
        <v>1009714</v>
      </c>
      <c r="AG138" s="5" t="str">
        <f t="shared" si="4939"/>
        <v/>
      </c>
      <c r="AH138" s="5">
        <f t="shared" si="4939"/>
        <v>1012109</v>
      </c>
      <c r="AI138" s="5">
        <f t="shared" si="4939"/>
        <v>1014588</v>
      </c>
      <c r="AJ138" s="5" t="str">
        <f t="shared" si="4939"/>
        <v/>
      </c>
      <c r="AK138" s="5" t="str">
        <f t="shared" si="4939"/>
        <v/>
      </c>
      <c r="AL138" s="5" t="str">
        <f t="shared" si="4939"/>
        <v/>
      </c>
      <c r="AM138" s="5" t="str">
        <f t="shared" si="4939"/>
        <v/>
      </c>
      <c r="AN138" s="5" t="str">
        <f t="shared" si="4940"/>
        <v/>
      </c>
      <c r="AO138" s="5" t="str">
        <f t="shared" si="4940"/>
        <v/>
      </c>
      <c r="AP138" s="5">
        <f t="shared" si="4940"/>
        <v>1006119</v>
      </c>
      <c r="AQ138" s="5" t="str">
        <f t="shared" si="4940"/>
        <v/>
      </c>
      <c r="AR138" s="5">
        <f t="shared" si="4940"/>
        <v>4055923</v>
      </c>
      <c r="AS138" s="5" t="str">
        <f t="shared" si="4940"/>
        <v/>
      </c>
      <c r="AT138" s="5">
        <f t="shared" si="4940"/>
        <v>1011118</v>
      </c>
      <c r="AU138" s="5" t="str">
        <f t="shared" si="4940"/>
        <v/>
      </c>
      <c r="AV138" s="5" t="str">
        <f t="shared" si="4940"/>
        <v/>
      </c>
      <c r="AW138" s="5" t="str">
        <f t="shared" si="4940"/>
        <v/>
      </c>
      <c r="AX138" s="5" t="str">
        <f t="shared" si="4941"/>
        <v/>
      </c>
      <c r="AY138" s="5">
        <f t="shared" si="4941"/>
        <v>4098205</v>
      </c>
      <c r="AZ138" s="5" t="str">
        <f t="shared" si="4941"/>
        <v/>
      </c>
      <c r="BA138" s="5" t="str">
        <f t="shared" si="4941"/>
        <v/>
      </c>
      <c r="BB138" s="5">
        <f t="shared" si="4941"/>
        <v>1010905</v>
      </c>
      <c r="BC138" s="5">
        <f t="shared" si="4941"/>
        <v>1016469</v>
      </c>
      <c r="BD138" s="5" t="str">
        <f t="shared" si="4941"/>
        <v/>
      </c>
      <c r="BE138" s="5" t="str">
        <f t="shared" si="4941"/>
        <v/>
      </c>
      <c r="BF138" s="5" t="str">
        <f t="shared" si="4941"/>
        <v/>
      </c>
      <c r="BG138" s="5" t="str">
        <f t="shared" si="4941"/>
        <v/>
      </c>
      <c r="BH138" s="5" t="str">
        <f t="shared" si="4942"/>
        <v/>
      </c>
      <c r="BI138" s="5" t="str">
        <f t="shared" si="4942"/>
        <v/>
      </c>
      <c r="BJ138" s="5">
        <f t="shared" si="4942"/>
        <v>1009076</v>
      </c>
      <c r="BK138" s="5" t="str">
        <f t="shared" si="4942"/>
        <v/>
      </c>
      <c r="BL138" s="5" t="str">
        <f t="shared" si="4942"/>
        <v/>
      </c>
      <c r="BM138" s="5" t="str">
        <f t="shared" si="4942"/>
        <v/>
      </c>
      <c r="BN138" s="5" t="str">
        <f t="shared" si="4942"/>
        <v/>
      </c>
      <c r="BO138" s="5" t="str">
        <f t="shared" si="4942"/>
        <v/>
      </c>
      <c r="BP138" s="5">
        <f t="shared" si="4942"/>
        <v>1011186</v>
      </c>
      <c r="BQ138" s="5" t="str">
        <f t="shared" si="4942"/>
        <v/>
      </c>
      <c r="BR138" s="5"/>
      <c r="BT138" s="5" t="str">
        <f t="shared" si="4943"/>
        <v/>
      </c>
      <c r="BU138" s="5" t="str">
        <f t="shared" si="4944"/>
        <v/>
      </c>
      <c r="BV138" s="5" t="str">
        <f t="shared" si="4945"/>
        <v/>
      </c>
      <c r="BW138" s="5" t="str">
        <f t="shared" si="4946"/>
        <v/>
      </c>
      <c r="BX138" s="5" t="str">
        <f t="shared" si="4947"/>
        <v>Provident Savings Bank, F.S.B. - Riverside, CA</v>
      </c>
      <c r="BY138" s="5" t="str">
        <f t="shared" si="4948"/>
        <v/>
      </c>
      <c r="BZ138" s="5" t="str">
        <f t="shared" si="4949"/>
        <v/>
      </c>
      <c r="CA138" s="5" t="str">
        <f t="shared" si="4950"/>
        <v/>
      </c>
      <c r="CB138" s="5" t="str">
        <f t="shared" si="4951"/>
        <v/>
      </c>
      <c r="CC138" s="5" t="str">
        <f t="shared" si="4952"/>
        <v>The Security State Bank - McRae-Helena, GA</v>
      </c>
      <c r="CD138" s="5" t="str">
        <f t="shared" si="4953"/>
        <v/>
      </c>
      <c r="CE138" s="5" t="str">
        <f t="shared" si="4954"/>
        <v/>
      </c>
      <c r="CF138" s="5" t="str">
        <f t="shared" si="4955"/>
        <v>First National Bank of Brookfield - Brookfield, IL</v>
      </c>
      <c r="CG138" s="5" t="str">
        <f t="shared" si="4956"/>
        <v/>
      </c>
      <c r="CH138" s="5" t="str">
        <f t="shared" si="4957"/>
        <v>Iowa State Bank - Des Moines, IA</v>
      </c>
      <c r="CI138" s="5" t="str">
        <f t="shared" si="4958"/>
        <v>State Bank of Canton - Canton, KS</v>
      </c>
      <c r="CJ138" s="5" t="str">
        <f t="shared" si="4959"/>
        <v/>
      </c>
      <c r="CK138" s="5" t="str">
        <f t="shared" si="4960"/>
        <v/>
      </c>
      <c r="CL138" s="5" t="str">
        <f t="shared" si="4961"/>
        <v/>
      </c>
      <c r="CM138" s="5" t="str">
        <f t="shared" si="4962"/>
        <v/>
      </c>
      <c r="CN138" s="5" t="str">
        <f t="shared" si="4963"/>
        <v/>
      </c>
      <c r="CO138" s="5" t="str">
        <f t="shared" si="4964"/>
        <v/>
      </c>
      <c r="CP138" s="5" t="str">
        <f t="shared" si="4965"/>
        <v>New Market Bank - Elko New Market, MN</v>
      </c>
      <c r="CQ138" s="5" t="str">
        <f t="shared" si="4966"/>
        <v/>
      </c>
      <c r="CR138" s="5" t="str">
        <f t="shared" si="4967"/>
        <v>National Advisors Trust Company - Kansas City, MO</v>
      </c>
      <c r="CS138" s="5" t="str">
        <f t="shared" si="4968"/>
        <v/>
      </c>
      <c r="CT138" s="5" t="str">
        <f t="shared" si="4969"/>
        <v>State Nebraska Bank &amp; Trust - Wayne, NE</v>
      </c>
      <c r="CU138" s="5" t="str">
        <f t="shared" si="4970"/>
        <v/>
      </c>
      <c r="CV138" s="5" t="str">
        <f t="shared" si="4971"/>
        <v/>
      </c>
      <c r="CW138" s="5" t="str">
        <f t="shared" si="4972"/>
        <v/>
      </c>
      <c r="CX138" s="5" t="str">
        <f t="shared" si="4973"/>
        <v/>
      </c>
      <c r="CY138" s="5" t="str">
        <f t="shared" si="4974"/>
        <v>Malayan Banking Berhad, New York Branch - New York, NY</v>
      </c>
      <c r="CZ138" s="5" t="str">
        <f t="shared" si="4975"/>
        <v/>
      </c>
      <c r="DA138" s="5" t="str">
        <f t="shared" si="4976"/>
        <v/>
      </c>
      <c r="DB138" s="5" t="str">
        <f t="shared" si="4977"/>
        <v>The Old Fort Banking Company - Old Fort, OH</v>
      </c>
      <c r="DC138" s="5" t="str">
        <f t="shared" si="4978"/>
        <v>Southwest Bank of Weatherford - Weatherford, OK</v>
      </c>
      <c r="DD138" s="5" t="str">
        <f t="shared" si="4979"/>
        <v/>
      </c>
      <c r="DE138" s="5" t="str">
        <f t="shared" si="4980"/>
        <v/>
      </c>
      <c r="DF138" s="5" t="str">
        <f t="shared" si="4981"/>
        <v/>
      </c>
      <c r="DG138" s="5" t="str">
        <f t="shared" si="4982"/>
        <v/>
      </c>
      <c r="DH138" s="5" t="str">
        <f t="shared" si="4983"/>
        <v/>
      </c>
      <c r="DI138" s="5" t="str">
        <f t="shared" si="4984"/>
        <v/>
      </c>
      <c r="DJ138" s="5" t="str">
        <f t="shared" si="4985"/>
        <v>First State Bank - Spearman, TX</v>
      </c>
      <c r="DK138" s="5" t="str">
        <f t="shared" si="4986"/>
        <v/>
      </c>
      <c r="DL138" s="5" t="str">
        <f t="shared" si="4987"/>
        <v/>
      </c>
      <c r="DM138" s="5" t="str">
        <f t="shared" si="4988"/>
        <v/>
      </c>
      <c r="DN138" s="5" t="str">
        <f t="shared" si="4989"/>
        <v/>
      </c>
      <c r="DO138" s="5" t="str">
        <f t="shared" si="4990"/>
        <v/>
      </c>
      <c r="DP138" s="5" t="str">
        <f t="shared" si="4991"/>
        <v>The Bank of Deerfield - Deerfield, WI</v>
      </c>
      <c r="DQ138" s="5" t="str">
        <f t="shared" si="4926"/>
        <v/>
      </c>
    </row>
    <row r="139" spans="1:121" x14ac:dyDescent="0.25">
      <c r="A139">
        <v>138</v>
      </c>
      <c r="B139" s="5">
        <v>1005123</v>
      </c>
      <c r="C139" t="str">
        <f t="shared" si="4937"/>
        <v>First NaturalState Bank - McGehee, AR</v>
      </c>
      <c r="D139" s="21" t="s">
        <v>753</v>
      </c>
      <c r="E139" s="19" t="s">
        <v>2915</v>
      </c>
      <c r="F139" s="19" t="s">
        <v>2878</v>
      </c>
      <c r="G139" s="19"/>
      <c r="K139" s="27">
        <v>130</v>
      </c>
      <c r="L139" s="28" t="str">
        <f>IF(HLOOKUP('Peer Comparison Tool'!$E$6,StateDropdownData,K139+1,FALSE)=0,"",HLOOKUP('Peer Comparison Tool'!$E$6,StateDropdownData,K139+1,FALSE))</f>
        <v/>
      </c>
      <c r="M139" s="29" t="str">
        <f>IF(HLOOKUP('Peer Comparison Tool'!$E$6,[0]!DropdownData,K139+1,FALSE)=0,"",HLOOKUP('Peer Comparison Tool'!$E$6,[0]!DropdownData,K139+1,FALSE))</f>
        <v/>
      </c>
      <c r="N139" s="27">
        <v>130</v>
      </c>
      <c r="O139" s="28" t="str">
        <f>IF(HLOOKUP('Peer Comparison Tool'!$G$6,StateDropdownData,N139+1,FALSE)=0,"",HLOOKUP('Peer Comparison Tool'!$G$6,StateDropdownData,N139+1,FALSE))</f>
        <v/>
      </c>
      <c r="P139" s="29" t="str">
        <f>IF(HLOOKUP('Peer Comparison Tool'!$G$6,DropdownData,N139+1,FALSE)=0,"",HLOOKUP('Peer Comparison Tool'!$G$6,DropdownData,N139+1,FALSE))</f>
        <v/>
      </c>
      <c r="Q139" s="27">
        <v>130</v>
      </c>
      <c r="R139" s="28" t="str">
        <f>IF(HLOOKUP('Peer Comparison Tool'!$I$6,StateDropdownData,Q139+1,FALSE)=0,"",HLOOKUP('Peer Comparison Tool'!$I$6,StateDropdownData,Q139+1,FALSE))</f>
        <v/>
      </c>
      <c r="S139" s="29" t="str">
        <f>IF(HLOOKUP('Peer Comparison Tool'!$I$6,DropdownData,Q139+1,FALSE)=0,"",HLOOKUP('Peer Comparison Tool'!$I$6,DropdownData,Q139+1,FALSE))</f>
        <v/>
      </c>
      <c r="T139" s="5" t="str">
        <f t="shared" si="4938"/>
        <v/>
      </c>
      <c r="U139" s="5" t="str">
        <f t="shared" si="4938"/>
        <v/>
      </c>
      <c r="V139" s="5" t="str">
        <f t="shared" si="4938"/>
        <v/>
      </c>
      <c r="W139" s="5" t="str">
        <f t="shared" si="4938"/>
        <v/>
      </c>
      <c r="X139" s="5">
        <f t="shared" si="4938"/>
        <v>116788568</v>
      </c>
      <c r="Y139" s="5" t="str">
        <f t="shared" si="4938"/>
        <v/>
      </c>
      <c r="Z139" s="5" t="str">
        <f t="shared" si="4938"/>
        <v/>
      </c>
      <c r="AA139" s="5" t="str">
        <f t="shared" si="4938"/>
        <v/>
      </c>
      <c r="AB139" s="5" t="str">
        <f t="shared" si="4938"/>
        <v/>
      </c>
      <c r="AC139" s="5">
        <f t="shared" si="4938"/>
        <v>1015029</v>
      </c>
      <c r="AD139" s="5" t="str">
        <f t="shared" si="4939"/>
        <v/>
      </c>
      <c r="AE139" s="5" t="str">
        <f t="shared" si="4939"/>
        <v/>
      </c>
      <c r="AF139" s="5">
        <f t="shared" si="4939"/>
        <v>1014163</v>
      </c>
      <c r="AG139" s="5" t="str">
        <f t="shared" si="4939"/>
        <v/>
      </c>
      <c r="AH139" s="5">
        <f t="shared" si="4939"/>
        <v>1013038</v>
      </c>
      <c r="AI139" s="5">
        <f t="shared" si="4939"/>
        <v>1013759</v>
      </c>
      <c r="AJ139" s="5" t="str">
        <f t="shared" si="4939"/>
        <v/>
      </c>
      <c r="AK139" s="5" t="str">
        <f t="shared" si="4939"/>
        <v/>
      </c>
      <c r="AL139" s="5" t="str">
        <f t="shared" si="4939"/>
        <v/>
      </c>
      <c r="AM139" s="5" t="str">
        <f t="shared" si="4939"/>
        <v/>
      </c>
      <c r="AN139" s="5" t="str">
        <f t="shared" si="4940"/>
        <v/>
      </c>
      <c r="AO139" s="5" t="str">
        <f t="shared" si="4940"/>
        <v/>
      </c>
      <c r="AP139" s="5">
        <f t="shared" si="4940"/>
        <v>1983040</v>
      </c>
      <c r="AQ139" s="5" t="str">
        <f t="shared" si="4940"/>
        <v/>
      </c>
      <c r="AR139" s="5">
        <f t="shared" si="4940"/>
        <v>1010211</v>
      </c>
      <c r="AS139" s="5" t="str">
        <f t="shared" si="4940"/>
        <v/>
      </c>
      <c r="AT139" s="5">
        <f t="shared" si="4940"/>
        <v>1001912</v>
      </c>
      <c r="AU139" s="5" t="str">
        <f t="shared" si="4940"/>
        <v/>
      </c>
      <c r="AV139" s="5" t="str">
        <f t="shared" si="4940"/>
        <v/>
      </c>
      <c r="AW139" s="5" t="str">
        <f t="shared" si="4940"/>
        <v/>
      </c>
      <c r="AX139" s="5" t="str">
        <f t="shared" si="4941"/>
        <v/>
      </c>
      <c r="AY139" s="5">
        <f t="shared" si="4941"/>
        <v>1010175</v>
      </c>
      <c r="AZ139" s="5" t="str">
        <f t="shared" si="4941"/>
        <v/>
      </c>
      <c r="BA139" s="5" t="str">
        <f t="shared" si="4941"/>
        <v/>
      </c>
      <c r="BB139" s="5">
        <f t="shared" si="4941"/>
        <v>1009478</v>
      </c>
      <c r="BC139" s="5">
        <f t="shared" si="4941"/>
        <v>1008942</v>
      </c>
      <c r="BD139" s="5" t="str">
        <f t="shared" si="4941"/>
        <v/>
      </c>
      <c r="BE139" s="5" t="str">
        <f t="shared" si="4941"/>
        <v/>
      </c>
      <c r="BF139" s="5" t="str">
        <f t="shared" si="4941"/>
        <v/>
      </c>
      <c r="BG139" s="5" t="str">
        <f t="shared" si="4941"/>
        <v/>
      </c>
      <c r="BH139" s="5" t="str">
        <f t="shared" si="4942"/>
        <v/>
      </c>
      <c r="BI139" s="5" t="str">
        <f t="shared" si="4942"/>
        <v/>
      </c>
      <c r="BJ139" s="5">
        <f t="shared" si="4942"/>
        <v>1009104</v>
      </c>
      <c r="BK139" s="5" t="str">
        <f t="shared" si="4942"/>
        <v/>
      </c>
      <c r="BL139" s="5" t="str">
        <f t="shared" si="4942"/>
        <v/>
      </c>
      <c r="BM139" s="5" t="str">
        <f t="shared" si="4942"/>
        <v/>
      </c>
      <c r="BN139" s="5" t="str">
        <f t="shared" si="4942"/>
        <v/>
      </c>
      <c r="BO139" s="5" t="str">
        <f t="shared" si="4942"/>
        <v/>
      </c>
      <c r="BP139" s="5">
        <f t="shared" si="4942"/>
        <v>1008764</v>
      </c>
      <c r="BQ139" s="5" t="str">
        <f t="shared" si="4942"/>
        <v/>
      </c>
      <c r="BR139" s="5"/>
      <c r="BT139" s="5" t="str">
        <f t="shared" si="4943"/>
        <v/>
      </c>
      <c r="BU139" s="5" t="str">
        <f t="shared" si="4944"/>
        <v/>
      </c>
      <c r="BV139" s="5" t="str">
        <f t="shared" si="4945"/>
        <v/>
      </c>
      <c r="BW139" s="5" t="str">
        <f t="shared" si="4946"/>
        <v/>
      </c>
      <c r="BX139" s="5" t="str">
        <f t="shared" si="4947"/>
        <v>Quantum Bank - Los Angeles, CA</v>
      </c>
      <c r="BY139" s="5" t="str">
        <f t="shared" si="4948"/>
        <v/>
      </c>
      <c r="BZ139" s="5" t="str">
        <f t="shared" si="4949"/>
        <v/>
      </c>
      <c r="CA139" s="5" t="str">
        <f t="shared" si="4950"/>
        <v/>
      </c>
      <c r="CB139" s="5" t="str">
        <f t="shared" si="4951"/>
        <v/>
      </c>
      <c r="CC139" s="5" t="str">
        <f t="shared" si="4952"/>
        <v>The Trust Bank - Lenox, GA</v>
      </c>
      <c r="CD139" s="5" t="str">
        <f t="shared" si="4953"/>
        <v/>
      </c>
      <c r="CE139" s="5" t="str">
        <f t="shared" si="4954"/>
        <v/>
      </c>
      <c r="CF139" s="5" t="str">
        <f t="shared" si="4955"/>
        <v>First National Bank of Lacon - Lacon, IL</v>
      </c>
      <c r="CG139" s="5" t="str">
        <f t="shared" si="4956"/>
        <v/>
      </c>
      <c r="CH139" s="5" t="str">
        <f t="shared" si="4957"/>
        <v>Iowa State Bank - Algona, IA</v>
      </c>
      <c r="CI139" s="5" t="str">
        <f t="shared" si="4958"/>
        <v>State Bank of Downs - Downs, KS</v>
      </c>
      <c r="CJ139" s="5" t="str">
        <f t="shared" si="4959"/>
        <v/>
      </c>
      <c r="CK139" s="5" t="str">
        <f t="shared" si="4960"/>
        <v/>
      </c>
      <c r="CL139" s="5" t="str">
        <f t="shared" si="4961"/>
        <v/>
      </c>
      <c r="CM139" s="5" t="str">
        <f t="shared" si="4962"/>
        <v/>
      </c>
      <c r="CN139" s="5" t="str">
        <f t="shared" si="4963"/>
        <v/>
      </c>
      <c r="CO139" s="5" t="str">
        <f t="shared" si="4964"/>
        <v/>
      </c>
      <c r="CP139" s="5" t="str">
        <f t="shared" si="4965"/>
        <v>North American Banking Company - Roseville, MN</v>
      </c>
      <c r="CQ139" s="5" t="str">
        <f t="shared" si="4966"/>
        <v/>
      </c>
      <c r="CR139" s="5" t="str">
        <f t="shared" si="4967"/>
        <v>Neighbors Bank - Clarence, MO</v>
      </c>
      <c r="CS139" s="5" t="str">
        <f t="shared" si="4968"/>
        <v/>
      </c>
      <c r="CT139" s="5" t="str">
        <f t="shared" si="4969"/>
        <v>Tecumseh Federal Bank - Tecumseh, NE</v>
      </c>
      <c r="CU139" s="5" t="str">
        <f t="shared" si="4970"/>
        <v/>
      </c>
      <c r="CV139" s="5" t="str">
        <f t="shared" si="4971"/>
        <v/>
      </c>
      <c r="CW139" s="5" t="str">
        <f t="shared" si="4972"/>
        <v/>
      </c>
      <c r="CX139" s="5" t="str">
        <f t="shared" si="4973"/>
        <v/>
      </c>
      <c r="CY139" s="5" t="str">
        <f t="shared" si="4974"/>
        <v>Manufacturers and Traders Trust Company - Buffalo, NY</v>
      </c>
      <c r="CZ139" s="5" t="str">
        <f t="shared" si="4975"/>
        <v/>
      </c>
      <c r="DA139" s="5" t="str">
        <f t="shared" si="4976"/>
        <v/>
      </c>
      <c r="DB139" s="5" t="str">
        <f t="shared" si="4977"/>
        <v>The Ottoville Bank Company - Ottoville, OH</v>
      </c>
      <c r="DC139" s="5" t="str">
        <f t="shared" si="4978"/>
        <v>Sovereign Bank - Shawnee, OK</v>
      </c>
      <c r="DD139" s="5" t="str">
        <f t="shared" si="4979"/>
        <v/>
      </c>
      <c r="DE139" s="5" t="str">
        <f t="shared" si="4980"/>
        <v/>
      </c>
      <c r="DF139" s="5" t="str">
        <f t="shared" si="4981"/>
        <v/>
      </c>
      <c r="DG139" s="5" t="str">
        <f t="shared" si="4982"/>
        <v/>
      </c>
      <c r="DH139" s="5" t="str">
        <f t="shared" si="4983"/>
        <v/>
      </c>
      <c r="DI139" s="5" t="str">
        <f t="shared" si="4984"/>
        <v/>
      </c>
      <c r="DJ139" s="5" t="str">
        <f t="shared" si="4985"/>
        <v>First State Bank - Stratford, TX</v>
      </c>
      <c r="DK139" s="5" t="str">
        <f t="shared" si="4986"/>
        <v/>
      </c>
      <c r="DL139" s="5" t="str">
        <f t="shared" si="4987"/>
        <v/>
      </c>
      <c r="DM139" s="5" t="str">
        <f t="shared" si="4988"/>
        <v/>
      </c>
      <c r="DN139" s="5" t="str">
        <f t="shared" si="4989"/>
        <v/>
      </c>
      <c r="DO139" s="5" t="str">
        <f t="shared" si="4990"/>
        <v/>
      </c>
      <c r="DP139" s="5" t="str">
        <f t="shared" si="4991"/>
        <v>The Bank of Kaukauna - Kaukauna, WI</v>
      </c>
      <c r="DQ139" s="5" t="str">
        <f t="shared" si="4926"/>
        <v/>
      </c>
    </row>
    <row r="140" spans="1:121" x14ac:dyDescent="0.25">
      <c r="A140">
        <v>139</v>
      </c>
      <c r="B140" s="5">
        <v>1012246</v>
      </c>
      <c r="C140" t="str">
        <f t="shared" si="4937"/>
        <v>First Security Bank - Searcy, AR</v>
      </c>
      <c r="D140" s="21" t="s">
        <v>112</v>
      </c>
      <c r="E140" s="19" t="s">
        <v>2916</v>
      </c>
      <c r="F140" s="19" t="s">
        <v>2878</v>
      </c>
      <c r="G140" s="19"/>
      <c r="K140" s="27">
        <v>131</v>
      </c>
      <c r="L140" s="28" t="str">
        <f>IF(HLOOKUP('Peer Comparison Tool'!$E$6,StateDropdownData,K140+1,FALSE)=0,"",HLOOKUP('Peer Comparison Tool'!$E$6,StateDropdownData,K140+1,FALSE))</f>
        <v/>
      </c>
      <c r="M140" s="29" t="str">
        <f>IF(HLOOKUP('Peer Comparison Tool'!$E$6,[0]!DropdownData,K140+1,FALSE)=0,"",HLOOKUP('Peer Comparison Tool'!$E$6,[0]!DropdownData,K140+1,FALSE))</f>
        <v/>
      </c>
      <c r="N140" s="27">
        <v>131</v>
      </c>
      <c r="O140" s="28" t="str">
        <f>IF(HLOOKUP('Peer Comparison Tool'!$G$6,StateDropdownData,N140+1,FALSE)=0,"",HLOOKUP('Peer Comparison Tool'!$G$6,StateDropdownData,N140+1,FALSE))</f>
        <v/>
      </c>
      <c r="P140" s="29" t="str">
        <f>IF(HLOOKUP('Peer Comparison Tool'!$G$6,DropdownData,N140+1,FALSE)=0,"",HLOOKUP('Peer Comparison Tool'!$G$6,DropdownData,N140+1,FALSE))</f>
        <v/>
      </c>
      <c r="Q140" s="27">
        <v>131</v>
      </c>
      <c r="R140" s="28" t="str">
        <f>IF(HLOOKUP('Peer Comparison Tool'!$I$6,StateDropdownData,Q140+1,FALSE)=0,"",HLOOKUP('Peer Comparison Tool'!$I$6,StateDropdownData,Q140+1,FALSE))</f>
        <v/>
      </c>
      <c r="S140" s="29" t="str">
        <f>IF(HLOOKUP('Peer Comparison Tool'!$I$6,DropdownData,Q140+1,FALSE)=0,"",HLOOKUP('Peer Comparison Tool'!$I$6,DropdownData,Q140+1,FALSE))</f>
        <v/>
      </c>
      <c r="T140" s="5" t="str">
        <f t="shared" ref="T140:AC149" si="4992">IFERROR(IF(VLOOKUP(INDEX($L$2:$HEG$5,4,T$471+$Q140-1),$B$2:$F$5568,5,FALSE)=T$473,INDEX($L$2:$HEG$5,4,T$471+$Q140-1),""),"")</f>
        <v/>
      </c>
      <c r="U140" s="5" t="str">
        <f t="shared" si="4992"/>
        <v/>
      </c>
      <c r="V140" s="5" t="str">
        <f t="shared" si="4992"/>
        <v/>
      </c>
      <c r="W140" s="5" t="str">
        <f t="shared" si="4992"/>
        <v/>
      </c>
      <c r="X140" s="5">
        <f t="shared" si="4992"/>
        <v>4092972</v>
      </c>
      <c r="Y140" s="5" t="str">
        <f t="shared" si="4992"/>
        <v/>
      </c>
      <c r="Z140" s="5" t="str">
        <f t="shared" si="4992"/>
        <v/>
      </c>
      <c r="AA140" s="5" t="str">
        <f t="shared" si="4992"/>
        <v/>
      </c>
      <c r="AB140" s="5" t="str">
        <f t="shared" si="4992"/>
        <v/>
      </c>
      <c r="AC140" s="5">
        <f t="shared" si="4992"/>
        <v>1024828</v>
      </c>
      <c r="AD140" s="5" t="str">
        <f t="shared" ref="AD140:AM149" si="4993">IFERROR(IF(VLOOKUP(INDEX($L$2:$HEG$5,4,AD$471+$Q140-1),$B$2:$F$5568,5,FALSE)=AD$473,INDEX($L$2:$HEG$5,4,AD$471+$Q140-1),""),"")</f>
        <v/>
      </c>
      <c r="AE140" s="5" t="str">
        <f t="shared" si="4993"/>
        <v/>
      </c>
      <c r="AF140" s="5">
        <f t="shared" si="4993"/>
        <v>1008141</v>
      </c>
      <c r="AG140" s="5" t="str">
        <f t="shared" si="4993"/>
        <v/>
      </c>
      <c r="AH140" s="5">
        <f t="shared" si="4993"/>
        <v>1014675</v>
      </c>
      <c r="AI140" s="5">
        <f t="shared" si="4993"/>
        <v>1012213</v>
      </c>
      <c r="AJ140" s="5" t="str">
        <f t="shared" si="4993"/>
        <v/>
      </c>
      <c r="AK140" s="5" t="str">
        <f t="shared" si="4993"/>
        <v/>
      </c>
      <c r="AL140" s="5" t="str">
        <f t="shared" si="4993"/>
        <v/>
      </c>
      <c r="AM140" s="5" t="str">
        <f t="shared" si="4993"/>
        <v/>
      </c>
      <c r="AN140" s="5" t="str">
        <f t="shared" ref="AN140:AW149" si="4994">IFERROR(IF(VLOOKUP(INDEX($L$2:$HEG$5,4,AN$471+$Q140-1),$B$2:$F$5568,5,FALSE)=AN$473,INDEX($L$2:$HEG$5,4,AN$471+$Q140-1),""),"")</f>
        <v/>
      </c>
      <c r="AO140" s="5" t="str">
        <f t="shared" si="4994"/>
        <v/>
      </c>
      <c r="AP140" s="5">
        <f t="shared" si="4994"/>
        <v>1005684</v>
      </c>
      <c r="AQ140" s="5" t="str">
        <f t="shared" si="4994"/>
        <v/>
      </c>
      <c r="AR140" s="5">
        <f t="shared" si="4994"/>
        <v>1016480</v>
      </c>
      <c r="AS140" s="5" t="str">
        <f t="shared" si="4994"/>
        <v/>
      </c>
      <c r="AT140" s="5">
        <f t="shared" si="4994"/>
        <v>1006020</v>
      </c>
      <c r="AU140" s="5" t="str">
        <f t="shared" si="4994"/>
        <v/>
      </c>
      <c r="AV140" s="5" t="str">
        <f t="shared" si="4994"/>
        <v/>
      </c>
      <c r="AW140" s="5" t="str">
        <f t="shared" si="4994"/>
        <v/>
      </c>
      <c r="AX140" s="5" t="str">
        <f t="shared" ref="AX140:BG149" si="4995">IFERROR(IF(VLOOKUP(INDEX($L$2:$HEG$5,4,AX$471+$Q140-1),$B$2:$F$5568,5,FALSE)=AX$473,INDEX($L$2:$HEG$5,4,AX$471+$Q140-1),""),"")</f>
        <v/>
      </c>
      <c r="AY140" s="5">
        <f t="shared" si="4995"/>
        <v>1000650</v>
      </c>
      <c r="AZ140" s="5" t="str">
        <f t="shared" si="4995"/>
        <v/>
      </c>
      <c r="BA140" s="5" t="str">
        <f t="shared" si="4995"/>
        <v/>
      </c>
      <c r="BB140" s="5">
        <f t="shared" si="4995"/>
        <v>1010044</v>
      </c>
      <c r="BC140" s="5">
        <f t="shared" si="4995"/>
        <v>1005868</v>
      </c>
      <c r="BD140" s="5" t="str">
        <f t="shared" si="4995"/>
        <v/>
      </c>
      <c r="BE140" s="5" t="str">
        <f t="shared" si="4995"/>
        <v/>
      </c>
      <c r="BF140" s="5" t="str">
        <f t="shared" si="4995"/>
        <v/>
      </c>
      <c r="BG140" s="5" t="str">
        <f t="shared" si="4995"/>
        <v/>
      </c>
      <c r="BH140" s="5" t="str">
        <f t="shared" ref="BH140:BQ149" si="4996">IFERROR(IF(VLOOKUP(INDEX($L$2:$HEG$5,4,BH$471+$Q140-1),$B$2:$F$5568,5,FALSE)=BH$473,INDEX($L$2:$HEG$5,4,BH$471+$Q140-1),""),"")</f>
        <v/>
      </c>
      <c r="BI140" s="5" t="str">
        <f t="shared" si="4996"/>
        <v/>
      </c>
      <c r="BJ140" s="5">
        <f t="shared" si="4996"/>
        <v>1009380</v>
      </c>
      <c r="BK140" s="5" t="str">
        <f t="shared" si="4996"/>
        <v/>
      </c>
      <c r="BL140" s="5" t="str">
        <f t="shared" si="4996"/>
        <v/>
      </c>
      <c r="BM140" s="5" t="str">
        <f t="shared" si="4996"/>
        <v/>
      </c>
      <c r="BN140" s="5" t="str">
        <f t="shared" si="4996"/>
        <v/>
      </c>
      <c r="BO140" s="5" t="str">
        <f t="shared" si="4996"/>
        <v/>
      </c>
      <c r="BP140" s="5">
        <f t="shared" si="4996"/>
        <v>1013812</v>
      </c>
      <c r="BQ140" s="5" t="str">
        <f t="shared" si="4996"/>
        <v/>
      </c>
      <c r="BR140" s="5"/>
      <c r="BT140" s="5" t="str">
        <f t="shared" si="4943"/>
        <v/>
      </c>
      <c r="BU140" s="5" t="str">
        <f t="shared" si="4944"/>
        <v/>
      </c>
      <c r="BV140" s="5" t="str">
        <f t="shared" si="4945"/>
        <v/>
      </c>
      <c r="BW140" s="5" t="str">
        <f t="shared" si="4946"/>
        <v/>
      </c>
      <c r="BX140" s="5" t="str">
        <f t="shared" si="4947"/>
        <v>Redwood Capital Bank - Eureka, CA</v>
      </c>
      <c r="BY140" s="5" t="str">
        <f t="shared" si="4948"/>
        <v/>
      </c>
      <c r="BZ140" s="5" t="str">
        <f t="shared" si="4949"/>
        <v/>
      </c>
      <c r="CA140" s="5" t="str">
        <f t="shared" si="4950"/>
        <v/>
      </c>
      <c r="CB140" s="5" t="str">
        <f t="shared" si="4951"/>
        <v/>
      </c>
      <c r="CC140" s="5" t="str">
        <f t="shared" si="4952"/>
        <v>Thomasville National Bank - Thomasville, GA</v>
      </c>
      <c r="CD140" s="5" t="str">
        <f t="shared" si="4953"/>
        <v/>
      </c>
      <c r="CE140" s="5" t="str">
        <f t="shared" si="4954"/>
        <v/>
      </c>
      <c r="CF140" s="5" t="str">
        <f t="shared" si="4955"/>
        <v>First National Bank of Nokomis - Nokomis, IL</v>
      </c>
      <c r="CG140" s="5" t="str">
        <f t="shared" si="4956"/>
        <v/>
      </c>
      <c r="CH140" s="5" t="str">
        <f t="shared" si="4957"/>
        <v>Iowa State Bank - Clarksville, IA</v>
      </c>
      <c r="CI140" s="5" t="str">
        <f t="shared" si="4958"/>
        <v>Stock Exchange Bank - Caldwell, KS</v>
      </c>
      <c r="CJ140" s="5" t="str">
        <f t="shared" si="4959"/>
        <v/>
      </c>
      <c r="CK140" s="5" t="str">
        <f t="shared" si="4960"/>
        <v/>
      </c>
      <c r="CL140" s="5" t="str">
        <f t="shared" si="4961"/>
        <v/>
      </c>
      <c r="CM140" s="5" t="str">
        <f t="shared" si="4962"/>
        <v/>
      </c>
      <c r="CN140" s="5" t="str">
        <f t="shared" si="4963"/>
        <v/>
      </c>
      <c r="CO140" s="5" t="str">
        <f t="shared" si="4964"/>
        <v/>
      </c>
      <c r="CP140" s="5" t="str">
        <f t="shared" si="4965"/>
        <v>North Shore Bank of Commerce - Duluth, MN</v>
      </c>
      <c r="CQ140" s="5" t="str">
        <f t="shared" si="4966"/>
        <v/>
      </c>
      <c r="CR140" s="5" t="str">
        <f t="shared" si="4967"/>
        <v>New Era Bank - Fredericktown, MO</v>
      </c>
      <c r="CS140" s="5" t="str">
        <f t="shared" si="4968"/>
        <v/>
      </c>
      <c r="CT140" s="5" t="str">
        <f t="shared" si="4969"/>
        <v>Thayer County Bank - Hebron, NE</v>
      </c>
      <c r="CU140" s="5" t="str">
        <f t="shared" si="4970"/>
        <v/>
      </c>
      <c r="CV140" s="5" t="str">
        <f t="shared" si="4971"/>
        <v/>
      </c>
      <c r="CW140" s="5" t="str">
        <f t="shared" si="4972"/>
        <v/>
      </c>
      <c r="CX140" s="5" t="str">
        <f t="shared" si="4973"/>
        <v/>
      </c>
      <c r="CY140" s="5" t="str">
        <f t="shared" si="4974"/>
        <v>Maple City Savings Bank, FSB - Hornell, NY</v>
      </c>
      <c r="CZ140" s="5" t="str">
        <f t="shared" si="4975"/>
        <v/>
      </c>
      <c r="DA140" s="5" t="str">
        <f t="shared" si="4976"/>
        <v/>
      </c>
      <c r="DB140" s="5" t="str">
        <f t="shared" si="4977"/>
        <v>The Park National Bank - Newark, OH</v>
      </c>
      <c r="DC140" s="5" t="str">
        <f t="shared" si="4978"/>
        <v>SpiritBank - Tulsa, OK</v>
      </c>
      <c r="DD140" s="5" t="str">
        <f t="shared" si="4979"/>
        <v/>
      </c>
      <c r="DE140" s="5" t="str">
        <f t="shared" si="4980"/>
        <v/>
      </c>
      <c r="DF140" s="5" t="str">
        <f t="shared" si="4981"/>
        <v/>
      </c>
      <c r="DG140" s="5" t="str">
        <f t="shared" si="4982"/>
        <v/>
      </c>
      <c r="DH140" s="5" t="str">
        <f t="shared" si="4983"/>
        <v/>
      </c>
      <c r="DI140" s="5" t="str">
        <f t="shared" si="4984"/>
        <v/>
      </c>
      <c r="DJ140" s="5" t="str">
        <f t="shared" si="4985"/>
        <v>First State Bank - Gainesville, TX</v>
      </c>
      <c r="DK140" s="5" t="str">
        <f t="shared" si="4986"/>
        <v/>
      </c>
      <c r="DL140" s="5" t="str">
        <f t="shared" si="4987"/>
        <v/>
      </c>
      <c r="DM140" s="5" t="str">
        <f t="shared" si="4988"/>
        <v/>
      </c>
      <c r="DN140" s="5" t="str">
        <f t="shared" si="4989"/>
        <v/>
      </c>
      <c r="DO140" s="5" t="str">
        <f t="shared" si="4990"/>
        <v/>
      </c>
      <c r="DP140" s="5" t="str">
        <f t="shared" si="4991"/>
        <v>The Bank of New Glarus - New Glarus, WI</v>
      </c>
      <c r="DQ140" s="5" t="str">
        <f t="shared" si="4926"/>
        <v/>
      </c>
    </row>
    <row r="141" spans="1:121" x14ac:dyDescent="0.25">
      <c r="A141">
        <v>140</v>
      </c>
      <c r="B141" s="5">
        <v>1009651</v>
      </c>
      <c r="C141" t="str">
        <f t="shared" si="4937"/>
        <v>First Service Bank - Greenbrier, AR</v>
      </c>
      <c r="D141" s="21" t="s">
        <v>1843</v>
      </c>
      <c r="E141" s="19" t="s">
        <v>2917</v>
      </c>
      <c r="F141" s="19" t="s">
        <v>2878</v>
      </c>
      <c r="G141" s="19"/>
      <c r="K141" s="27">
        <v>132</v>
      </c>
      <c r="L141" s="28" t="str">
        <f>IF(HLOOKUP('Peer Comparison Tool'!$E$6,StateDropdownData,K141+1,FALSE)=0,"",HLOOKUP('Peer Comparison Tool'!$E$6,StateDropdownData,K141+1,FALSE))</f>
        <v/>
      </c>
      <c r="M141" s="29" t="str">
        <f>IF(HLOOKUP('Peer Comparison Tool'!$E$6,[0]!DropdownData,K141+1,FALSE)=0,"",HLOOKUP('Peer Comparison Tool'!$E$6,[0]!DropdownData,K141+1,FALSE))</f>
        <v/>
      </c>
      <c r="N141" s="27">
        <v>132</v>
      </c>
      <c r="O141" s="28" t="str">
        <f>IF(HLOOKUP('Peer Comparison Tool'!$G$6,StateDropdownData,N141+1,FALSE)=0,"",HLOOKUP('Peer Comparison Tool'!$G$6,StateDropdownData,N141+1,FALSE))</f>
        <v/>
      </c>
      <c r="P141" s="29" t="str">
        <f>IF(HLOOKUP('Peer Comparison Tool'!$G$6,DropdownData,N141+1,FALSE)=0,"",HLOOKUP('Peer Comparison Tool'!$G$6,DropdownData,N141+1,FALSE))</f>
        <v/>
      </c>
      <c r="Q141" s="27">
        <v>132</v>
      </c>
      <c r="R141" s="28" t="str">
        <f>IF(HLOOKUP('Peer Comparison Tool'!$I$6,StateDropdownData,Q141+1,FALSE)=0,"",HLOOKUP('Peer Comparison Tool'!$I$6,StateDropdownData,Q141+1,FALSE))</f>
        <v/>
      </c>
      <c r="S141" s="29" t="str">
        <f>IF(HLOOKUP('Peer Comparison Tool'!$I$6,DropdownData,Q141+1,FALSE)=0,"",HLOOKUP('Peer Comparison Tool'!$I$6,DropdownData,Q141+1,FALSE))</f>
        <v/>
      </c>
      <c r="T141" s="5" t="str">
        <f t="shared" si="4992"/>
        <v/>
      </c>
      <c r="U141" s="5" t="str">
        <f t="shared" si="4992"/>
        <v/>
      </c>
      <c r="V141" s="5" t="str">
        <f t="shared" si="4992"/>
        <v/>
      </c>
      <c r="W141" s="5" t="str">
        <f t="shared" si="4992"/>
        <v/>
      </c>
      <c r="X141" s="5">
        <f t="shared" si="4992"/>
        <v>1007215</v>
      </c>
      <c r="Y141" s="5" t="str">
        <f t="shared" si="4992"/>
        <v/>
      </c>
      <c r="Z141" s="5" t="str">
        <f t="shared" si="4992"/>
        <v/>
      </c>
      <c r="AA141" s="5" t="str">
        <f t="shared" si="4992"/>
        <v/>
      </c>
      <c r="AB141" s="5" t="str">
        <f t="shared" si="4992"/>
        <v/>
      </c>
      <c r="AC141" s="5">
        <f t="shared" si="4992"/>
        <v>4160098</v>
      </c>
      <c r="AD141" s="5" t="str">
        <f t="shared" si="4993"/>
        <v/>
      </c>
      <c r="AE141" s="5" t="str">
        <f t="shared" si="4993"/>
        <v/>
      </c>
      <c r="AF141" s="5">
        <f t="shared" si="4993"/>
        <v>1014616</v>
      </c>
      <c r="AG141" s="5" t="str">
        <f t="shared" si="4993"/>
        <v/>
      </c>
      <c r="AH141" s="5">
        <f t="shared" si="4993"/>
        <v>1016069</v>
      </c>
      <c r="AI141" s="5">
        <f t="shared" si="4993"/>
        <v>1009266</v>
      </c>
      <c r="AJ141" s="5" t="str">
        <f t="shared" si="4993"/>
        <v/>
      </c>
      <c r="AK141" s="5" t="str">
        <f t="shared" si="4993"/>
        <v/>
      </c>
      <c r="AL141" s="5" t="str">
        <f t="shared" si="4993"/>
        <v/>
      </c>
      <c r="AM141" s="5" t="str">
        <f t="shared" si="4993"/>
        <v/>
      </c>
      <c r="AN141" s="5" t="str">
        <f t="shared" si="4994"/>
        <v/>
      </c>
      <c r="AO141" s="5" t="str">
        <f t="shared" si="4994"/>
        <v/>
      </c>
      <c r="AP141" s="5">
        <f t="shared" si="4994"/>
        <v>1013244</v>
      </c>
      <c r="AQ141" s="5" t="str">
        <f t="shared" si="4994"/>
        <v/>
      </c>
      <c r="AR141" s="5">
        <f t="shared" si="4994"/>
        <v>4064763</v>
      </c>
      <c r="AS141" s="5" t="str">
        <f t="shared" si="4994"/>
        <v/>
      </c>
      <c r="AT141" s="5">
        <f t="shared" si="4994"/>
        <v>1001151</v>
      </c>
      <c r="AU141" s="5" t="str">
        <f t="shared" si="4994"/>
        <v/>
      </c>
      <c r="AV141" s="5" t="str">
        <f t="shared" si="4994"/>
        <v/>
      </c>
      <c r="AW141" s="5" t="str">
        <f t="shared" si="4994"/>
        <v/>
      </c>
      <c r="AX141" s="5" t="str">
        <f t="shared" si="4995"/>
        <v/>
      </c>
      <c r="AY141" s="5">
        <f t="shared" si="4995"/>
        <v>4055273</v>
      </c>
      <c r="AZ141" s="5" t="str">
        <f t="shared" si="4995"/>
        <v/>
      </c>
      <c r="BA141" s="5" t="str">
        <f t="shared" si="4995"/>
        <v/>
      </c>
      <c r="BB141" s="5">
        <f t="shared" si="4995"/>
        <v>1008732</v>
      </c>
      <c r="BC141" s="5">
        <f t="shared" si="4995"/>
        <v>1008961</v>
      </c>
      <c r="BD141" s="5" t="str">
        <f t="shared" si="4995"/>
        <v/>
      </c>
      <c r="BE141" s="5" t="str">
        <f t="shared" si="4995"/>
        <v/>
      </c>
      <c r="BF141" s="5" t="str">
        <f t="shared" si="4995"/>
        <v/>
      </c>
      <c r="BG141" s="5" t="str">
        <f t="shared" si="4995"/>
        <v/>
      </c>
      <c r="BH141" s="5" t="str">
        <f t="shared" si="4996"/>
        <v/>
      </c>
      <c r="BI141" s="5" t="str">
        <f t="shared" si="4996"/>
        <v/>
      </c>
      <c r="BJ141" s="5">
        <f t="shared" si="4996"/>
        <v>1010452</v>
      </c>
      <c r="BK141" s="5" t="str">
        <f t="shared" si="4996"/>
        <v/>
      </c>
      <c r="BL141" s="5" t="str">
        <f t="shared" si="4996"/>
        <v/>
      </c>
      <c r="BM141" s="5" t="str">
        <f t="shared" si="4996"/>
        <v/>
      </c>
      <c r="BN141" s="5" t="str">
        <f t="shared" si="4996"/>
        <v/>
      </c>
      <c r="BO141" s="5" t="str">
        <f t="shared" si="4996"/>
        <v/>
      </c>
      <c r="BP141" s="5">
        <f t="shared" si="4996"/>
        <v>1008215</v>
      </c>
      <c r="BQ141" s="5" t="str">
        <f t="shared" si="4996"/>
        <v/>
      </c>
      <c r="BR141" s="5"/>
      <c r="BT141" s="5" t="str">
        <f t="shared" si="4943"/>
        <v/>
      </c>
      <c r="BU141" s="5" t="str">
        <f t="shared" si="4944"/>
        <v/>
      </c>
      <c r="BV141" s="5" t="str">
        <f t="shared" si="4945"/>
        <v/>
      </c>
      <c r="BW141" s="5" t="str">
        <f t="shared" si="4946"/>
        <v/>
      </c>
      <c r="BX141" s="5" t="str">
        <f t="shared" si="4947"/>
        <v>River City Bank - Sacramento, CA</v>
      </c>
      <c r="BY141" s="5" t="str">
        <f t="shared" si="4948"/>
        <v/>
      </c>
      <c r="BZ141" s="5" t="str">
        <f t="shared" si="4949"/>
        <v/>
      </c>
      <c r="CA141" s="5" t="str">
        <f t="shared" si="4950"/>
        <v/>
      </c>
      <c r="CB141" s="5" t="str">
        <f t="shared" si="4951"/>
        <v/>
      </c>
      <c r="CC141" s="5" t="str">
        <f t="shared" si="4952"/>
        <v>Touchmark National Bank - Alpharetta, GA</v>
      </c>
      <c r="CD141" s="5" t="str">
        <f t="shared" si="4953"/>
        <v/>
      </c>
      <c r="CE141" s="5" t="str">
        <f t="shared" si="4954"/>
        <v/>
      </c>
      <c r="CF141" s="5" t="str">
        <f t="shared" si="4955"/>
        <v>First National Bank of Pana - Pana, IL</v>
      </c>
      <c r="CG141" s="5" t="str">
        <f t="shared" si="4956"/>
        <v/>
      </c>
      <c r="CH141" s="5" t="str">
        <f t="shared" si="4957"/>
        <v>Iowa State Bank - Hull, IA</v>
      </c>
      <c r="CI141" s="5" t="str">
        <f t="shared" si="4958"/>
        <v>Stockgrowers State Bank - Ashland, KS</v>
      </c>
      <c r="CJ141" s="5" t="str">
        <f t="shared" si="4959"/>
        <v/>
      </c>
      <c r="CK141" s="5" t="str">
        <f t="shared" si="4960"/>
        <v/>
      </c>
      <c r="CL141" s="5" t="str">
        <f t="shared" si="4961"/>
        <v/>
      </c>
      <c r="CM141" s="5" t="str">
        <f t="shared" si="4962"/>
        <v/>
      </c>
      <c r="CN141" s="5" t="str">
        <f t="shared" si="4963"/>
        <v/>
      </c>
      <c r="CO141" s="5" t="str">
        <f t="shared" si="4964"/>
        <v/>
      </c>
      <c r="CP141" s="5" t="str">
        <f t="shared" si="4965"/>
        <v>North Star Bank - Roseville, MN</v>
      </c>
      <c r="CQ141" s="5" t="str">
        <f t="shared" si="4966"/>
        <v/>
      </c>
      <c r="CR141" s="5" t="str">
        <f t="shared" si="4967"/>
        <v>New Frontier Bank - Saint Charles, MO</v>
      </c>
      <c r="CS141" s="5" t="str">
        <f t="shared" si="4968"/>
        <v/>
      </c>
      <c r="CT141" s="5" t="str">
        <f t="shared" si="4969"/>
        <v>The First National Bank of Gordon - Gordon, NE</v>
      </c>
      <c r="CU141" s="5" t="str">
        <f t="shared" si="4970"/>
        <v/>
      </c>
      <c r="CV141" s="5" t="str">
        <f t="shared" si="4971"/>
        <v/>
      </c>
      <c r="CW141" s="5" t="str">
        <f t="shared" si="4972"/>
        <v/>
      </c>
      <c r="CX141" s="5" t="str">
        <f t="shared" si="4973"/>
        <v/>
      </c>
      <c r="CY141" s="5" t="str">
        <f t="shared" si="4974"/>
        <v>MashreqBank, PSC - New York Branch - New York, NY</v>
      </c>
      <c r="CZ141" s="5" t="str">
        <f t="shared" si="4975"/>
        <v/>
      </c>
      <c r="DA141" s="5" t="str">
        <f t="shared" si="4976"/>
        <v/>
      </c>
      <c r="DB141" s="5" t="str">
        <f t="shared" si="4977"/>
        <v>The Peoples Bank - Gambier, OH</v>
      </c>
      <c r="DC141" s="5" t="str">
        <f t="shared" si="4978"/>
        <v>Spiro State Bank - Spiro, OK</v>
      </c>
      <c r="DD141" s="5" t="str">
        <f t="shared" si="4979"/>
        <v/>
      </c>
      <c r="DE141" s="5" t="str">
        <f t="shared" si="4980"/>
        <v/>
      </c>
      <c r="DF141" s="5" t="str">
        <f t="shared" si="4981"/>
        <v/>
      </c>
      <c r="DG141" s="5" t="str">
        <f t="shared" si="4982"/>
        <v/>
      </c>
      <c r="DH141" s="5" t="str">
        <f t="shared" si="4983"/>
        <v/>
      </c>
      <c r="DI141" s="5" t="str">
        <f t="shared" si="4984"/>
        <v/>
      </c>
      <c r="DJ141" s="5" t="str">
        <f t="shared" si="4985"/>
        <v>First State Bank - Shallowater, TX</v>
      </c>
      <c r="DK141" s="5" t="str">
        <f t="shared" si="4986"/>
        <v/>
      </c>
      <c r="DL141" s="5" t="str">
        <f t="shared" si="4987"/>
        <v/>
      </c>
      <c r="DM141" s="5" t="str">
        <f t="shared" si="4988"/>
        <v/>
      </c>
      <c r="DN141" s="5" t="str">
        <f t="shared" si="4989"/>
        <v/>
      </c>
      <c r="DO141" s="5" t="str">
        <f t="shared" si="4990"/>
        <v/>
      </c>
      <c r="DP141" s="5" t="str">
        <f t="shared" si="4991"/>
        <v>The Equitable Bank, S.S.B. - Wauwatosa, WI</v>
      </c>
      <c r="DQ141" s="5" t="str">
        <f t="shared" si="4926"/>
        <v/>
      </c>
    </row>
    <row r="142" spans="1:121" x14ac:dyDescent="0.25">
      <c r="A142">
        <v>141</v>
      </c>
      <c r="B142" s="5">
        <v>1004194</v>
      </c>
      <c r="C142" t="str">
        <f t="shared" si="4937"/>
        <v>First State Bank - Lonoke, AR</v>
      </c>
      <c r="D142" s="21" t="s">
        <v>43</v>
      </c>
      <c r="E142" s="19" t="s">
        <v>2918</v>
      </c>
      <c r="F142" s="19" t="s">
        <v>2878</v>
      </c>
      <c r="G142" s="19"/>
      <c r="K142" s="27">
        <v>133</v>
      </c>
      <c r="L142" s="28" t="str">
        <f>IF(HLOOKUP('Peer Comparison Tool'!$E$6,StateDropdownData,K142+1,FALSE)=0,"",HLOOKUP('Peer Comparison Tool'!$E$6,StateDropdownData,K142+1,FALSE))</f>
        <v/>
      </c>
      <c r="M142" s="29" t="str">
        <f>IF(HLOOKUP('Peer Comparison Tool'!$E$6,[0]!DropdownData,K142+1,FALSE)=0,"",HLOOKUP('Peer Comparison Tool'!$E$6,[0]!DropdownData,K142+1,FALSE))</f>
        <v/>
      </c>
      <c r="N142" s="27">
        <v>133</v>
      </c>
      <c r="O142" s="28" t="str">
        <f>IF(HLOOKUP('Peer Comparison Tool'!$G$6,StateDropdownData,N142+1,FALSE)=0,"",HLOOKUP('Peer Comparison Tool'!$G$6,StateDropdownData,N142+1,FALSE))</f>
        <v/>
      </c>
      <c r="P142" s="29" t="str">
        <f>IF(HLOOKUP('Peer Comparison Tool'!$G$6,DropdownData,N142+1,FALSE)=0,"",HLOOKUP('Peer Comparison Tool'!$G$6,DropdownData,N142+1,FALSE))</f>
        <v/>
      </c>
      <c r="Q142" s="27">
        <v>133</v>
      </c>
      <c r="R142" s="28" t="str">
        <f>IF(HLOOKUP('Peer Comparison Tool'!$I$6,StateDropdownData,Q142+1,FALSE)=0,"",HLOOKUP('Peer Comparison Tool'!$I$6,StateDropdownData,Q142+1,FALSE))</f>
        <v/>
      </c>
      <c r="S142" s="29" t="str">
        <f>IF(HLOOKUP('Peer Comparison Tool'!$I$6,DropdownData,Q142+1,FALSE)=0,"",HLOOKUP('Peer Comparison Tool'!$I$6,DropdownData,Q142+1,FALSE))</f>
        <v/>
      </c>
      <c r="T142" s="5" t="str">
        <f t="shared" si="4992"/>
        <v/>
      </c>
      <c r="U142" s="5" t="str">
        <f t="shared" si="4992"/>
        <v/>
      </c>
      <c r="V142" s="5" t="str">
        <f t="shared" si="4992"/>
        <v/>
      </c>
      <c r="W142" s="5" t="str">
        <f t="shared" si="4992"/>
        <v/>
      </c>
      <c r="X142" s="5">
        <f t="shared" si="4992"/>
        <v>4142245</v>
      </c>
      <c r="Y142" s="5" t="str">
        <f t="shared" si="4992"/>
        <v/>
      </c>
      <c r="Z142" s="5" t="str">
        <f t="shared" si="4992"/>
        <v/>
      </c>
      <c r="AA142" s="5" t="str">
        <f t="shared" si="4992"/>
        <v/>
      </c>
      <c r="AB142" s="5" t="str">
        <f t="shared" si="4992"/>
        <v/>
      </c>
      <c r="AC142" s="5">
        <f t="shared" si="4992"/>
        <v>1004627</v>
      </c>
      <c r="AD142" s="5" t="str">
        <f t="shared" si="4993"/>
        <v/>
      </c>
      <c r="AE142" s="5" t="str">
        <f t="shared" si="4993"/>
        <v/>
      </c>
      <c r="AF142" s="5">
        <f t="shared" si="4993"/>
        <v>1005716</v>
      </c>
      <c r="AG142" s="5" t="str">
        <f t="shared" si="4993"/>
        <v/>
      </c>
      <c r="AH142" s="5">
        <f t="shared" si="4993"/>
        <v>1011967</v>
      </c>
      <c r="AI142" s="5">
        <f t="shared" si="4993"/>
        <v>1008664</v>
      </c>
      <c r="AJ142" s="5" t="str">
        <f t="shared" si="4993"/>
        <v/>
      </c>
      <c r="AK142" s="5" t="str">
        <f t="shared" si="4993"/>
        <v/>
      </c>
      <c r="AL142" s="5" t="str">
        <f t="shared" si="4993"/>
        <v/>
      </c>
      <c r="AM142" s="5" t="str">
        <f t="shared" si="4993"/>
        <v/>
      </c>
      <c r="AN142" s="5" t="str">
        <f t="shared" si="4994"/>
        <v/>
      </c>
      <c r="AO142" s="5" t="str">
        <f t="shared" si="4994"/>
        <v/>
      </c>
      <c r="AP142" s="5">
        <f t="shared" si="4994"/>
        <v>1012442</v>
      </c>
      <c r="AQ142" s="5" t="str">
        <f t="shared" si="4994"/>
        <v/>
      </c>
      <c r="AR142" s="5">
        <f t="shared" si="4994"/>
        <v>101910</v>
      </c>
      <c r="AS142" s="5" t="str">
        <f t="shared" si="4994"/>
        <v/>
      </c>
      <c r="AT142" s="5">
        <f t="shared" si="4994"/>
        <v>1005336</v>
      </c>
      <c r="AU142" s="5" t="str">
        <f t="shared" si="4994"/>
        <v/>
      </c>
      <c r="AV142" s="5" t="str">
        <f t="shared" si="4994"/>
        <v/>
      </c>
      <c r="AW142" s="5" t="str">
        <f t="shared" si="4994"/>
        <v/>
      </c>
      <c r="AX142" s="5" t="str">
        <f t="shared" si="4995"/>
        <v/>
      </c>
      <c r="AY142" s="5">
        <f t="shared" si="4995"/>
        <v>1001859</v>
      </c>
      <c r="AZ142" s="5" t="str">
        <f t="shared" si="4995"/>
        <v/>
      </c>
      <c r="BA142" s="5" t="str">
        <f t="shared" si="4995"/>
        <v/>
      </c>
      <c r="BB142" s="5">
        <f t="shared" si="4995"/>
        <v>1012633</v>
      </c>
      <c r="BC142" s="5">
        <f t="shared" si="4995"/>
        <v>1007521</v>
      </c>
      <c r="BD142" s="5" t="str">
        <f t="shared" si="4995"/>
        <v/>
      </c>
      <c r="BE142" s="5" t="str">
        <f t="shared" si="4995"/>
        <v/>
      </c>
      <c r="BF142" s="5" t="str">
        <f t="shared" si="4995"/>
        <v/>
      </c>
      <c r="BG142" s="5" t="str">
        <f t="shared" si="4995"/>
        <v/>
      </c>
      <c r="BH142" s="5" t="str">
        <f t="shared" si="4996"/>
        <v/>
      </c>
      <c r="BI142" s="5" t="str">
        <f t="shared" si="4996"/>
        <v/>
      </c>
      <c r="BJ142" s="5">
        <f t="shared" si="4996"/>
        <v>1011389</v>
      </c>
      <c r="BK142" s="5" t="str">
        <f t="shared" si="4996"/>
        <v/>
      </c>
      <c r="BL142" s="5" t="str">
        <f t="shared" si="4996"/>
        <v/>
      </c>
      <c r="BM142" s="5" t="str">
        <f t="shared" si="4996"/>
        <v/>
      </c>
      <c r="BN142" s="5" t="str">
        <f t="shared" si="4996"/>
        <v/>
      </c>
      <c r="BO142" s="5" t="str">
        <f t="shared" si="4996"/>
        <v/>
      </c>
      <c r="BP142" s="5">
        <f t="shared" si="4996"/>
        <v>1011029</v>
      </c>
      <c r="BQ142" s="5" t="str">
        <f t="shared" si="4996"/>
        <v/>
      </c>
      <c r="BR142" s="5"/>
      <c r="BT142" s="5" t="str">
        <f t="shared" si="4943"/>
        <v/>
      </c>
      <c r="BU142" s="5" t="str">
        <f t="shared" si="4944"/>
        <v/>
      </c>
      <c r="BV142" s="5" t="str">
        <f t="shared" si="4945"/>
        <v/>
      </c>
      <c r="BW142" s="5" t="str">
        <f t="shared" si="4946"/>
        <v/>
      </c>
      <c r="BX142" s="5" t="str">
        <f t="shared" si="4947"/>
        <v>River Valley Community Bank - Yuba City, CA</v>
      </c>
      <c r="BY142" s="5" t="str">
        <f t="shared" si="4948"/>
        <v/>
      </c>
      <c r="BZ142" s="5" t="str">
        <f t="shared" si="4949"/>
        <v/>
      </c>
      <c r="CA142" s="5" t="str">
        <f t="shared" si="4950"/>
        <v/>
      </c>
      <c r="CB142" s="5" t="str">
        <f t="shared" si="4951"/>
        <v/>
      </c>
      <c r="CC142" s="5" t="str">
        <f t="shared" si="4952"/>
        <v>United Bank - Zebulon, GA</v>
      </c>
      <c r="CD142" s="5" t="str">
        <f t="shared" si="4953"/>
        <v/>
      </c>
      <c r="CE142" s="5" t="str">
        <f t="shared" si="4954"/>
        <v/>
      </c>
      <c r="CF142" s="5" t="str">
        <f t="shared" si="4955"/>
        <v>First National Bank of Steeleville - Steeleville, IL</v>
      </c>
      <c r="CG142" s="5" t="str">
        <f t="shared" si="4956"/>
        <v/>
      </c>
      <c r="CH142" s="5" t="str">
        <f t="shared" si="4957"/>
        <v>Iowa State Bank and Trust Company - Fairfield, IA</v>
      </c>
      <c r="CI142" s="5" t="str">
        <f t="shared" si="4958"/>
        <v>Stryv Bank - Park City, KS</v>
      </c>
      <c r="CJ142" s="5" t="str">
        <f t="shared" si="4959"/>
        <v/>
      </c>
      <c r="CK142" s="5" t="str">
        <f t="shared" si="4960"/>
        <v/>
      </c>
      <c r="CL142" s="5" t="str">
        <f t="shared" si="4961"/>
        <v/>
      </c>
      <c r="CM142" s="5" t="str">
        <f t="shared" si="4962"/>
        <v/>
      </c>
      <c r="CN142" s="5" t="str">
        <f t="shared" si="4963"/>
        <v/>
      </c>
      <c r="CO142" s="5" t="str">
        <f t="shared" si="4964"/>
        <v/>
      </c>
      <c r="CP142" s="5" t="str">
        <f t="shared" si="4965"/>
        <v>Northeast Bank - Minneapolis, MN</v>
      </c>
      <c r="CQ142" s="5" t="str">
        <f t="shared" si="4966"/>
        <v/>
      </c>
      <c r="CR142" s="5" t="str">
        <f t="shared" si="4967"/>
        <v>North American Savings Bank, FSB - Kansas City, MO</v>
      </c>
      <c r="CS142" s="5" t="str">
        <f t="shared" si="4968"/>
        <v/>
      </c>
      <c r="CT142" s="5" t="str">
        <f t="shared" si="4969"/>
        <v>The Hershey State Bank - Hershey, NE</v>
      </c>
      <c r="CU142" s="5" t="str">
        <f t="shared" si="4970"/>
        <v/>
      </c>
      <c r="CV142" s="5" t="str">
        <f t="shared" si="4971"/>
        <v/>
      </c>
      <c r="CW142" s="5" t="str">
        <f t="shared" si="4972"/>
        <v/>
      </c>
      <c r="CX142" s="5" t="str">
        <f t="shared" si="4973"/>
        <v/>
      </c>
      <c r="CY142" s="5" t="str">
        <f t="shared" si="4974"/>
        <v>Maspeth Federal Savings and Loan Association - Maspeth, NY</v>
      </c>
      <c r="CZ142" s="5" t="str">
        <f t="shared" si="4975"/>
        <v/>
      </c>
      <c r="DA142" s="5" t="str">
        <f t="shared" si="4976"/>
        <v/>
      </c>
      <c r="DB142" s="5" t="str">
        <f t="shared" si="4977"/>
        <v>The Peoples Bank Co. - Coldwater, OH</v>
      </c>
      <c r="DC142" s="5" t="str">
        <f t="shared" si="4978"/>
        <v>Stride Bank, National Association - Enid, OK</v>
      </c>
      <c r="DD142" s="5" t="str">
        <f t="shared" si="4979"/>
        <v/>
      </c>
      <c r="DE142" s="5" t="str">
        <f t="shared" si="4980"/>
        <v/>
      </c>
      <c r="DF142" s="5" t="str">
        <f t="shared" si="4981"/>
        <v/>
      </c>
      <c r="DG142" s="5" t="str">
        <f t="shared" si="4982"/>
        <v/>
      </c>
      <c r="DH142" s="5" t="str">
        <f t="shared" si="4983"/>
        <v/>
      </c>
      <c r="DI142" s="5" t="str">
        <f t="shared" si="4984"/>
        <v/>
      </c>
      <c r="DJ142" s="5" t="str">
        <f t="shared" si="4985"/>
        <v>First State Bank - Junction, TX</v>
      </c>
      <c r="DK142" s="5" t="str">
        <f t="shared" si="4986"/>
        <v/>
      </c>
      <c r="DL142" s="5" t="str">
        <f t="shared" si="4987"/>
        <v/>
      </c>
      <c r="DM142" s="5" t="str">
        <f t="shared" si="4988"/>
        <v/>
      </c>
      <c r="DN142" s="5" t="str">
        <f t="shared" si="4989"/>
        <v/>
      </c>
      <c r="DO142" s="5" t="str">
        <f t="shared" si="4990"/>
        <v/>
      </c>
      <c r="DP142" s="5" t="str">
        <f t="shared" si="4991"/>
        <v>The Farmers &amp; Merchants Bank - Berlin, WI</v>
      </c>
      <c r="DQ142" s="5" t="str">
        <f t="shared" si="4926"/>
        <v/>
      </c>
    </row>
    <row r="143" spans="1:121" x14ac:dyDescent="0.25">
      <c r="A143">
        <v>142</v>
      </c>
      <c r="B143" s="5">
        <v>1005558</v>
      </c>
      <c r="C143" t="str">
        <f t="shared" si="4937"/>
        <v>First State Bank - Russellville, AR</v>
      </c>
      <c r="D143" s="21" t="s">
        <v>43</v>
      </c>
      <c r="E143" s="19" t="s">
        <v>2818</v>
      </c>
      <c r="F143" s="19" t="s">
        <v>2878</v>
      </c>
      <c r="G143" s="19"/>
      <c r="K143" s="27">
        <v>134</v>
      </c>
      <c r="L143" s="28" t="str">
        <f>IF(HLOOKUP('Peer Comparison Tool'!$E$6,StateDropdownData,K143+1,FALSE)=0,"",HLOOKUP('Peer Comparison Tool'!$E$6,StateDropdownData,K143+1,FALSE))</f>
        <v/>
      </c>
      <c r="M143" s="29" t="str">
        <f>IF(HLOOKUP('Peer Comparison Tool'!$E$6,[0]!DropdownData,K143+1,FALSE)=0,"",HLOOKUP('Peer Comparison Tool'!$E$6,[0]!DropdownData,K143+1,FALSE))</f>
        <v/>
      </c>
      <c r="N143" s="27">
        <v>134</v>
      </c>
      <c r="O143" s="28" t="str">
        <f>IF(HLOOKUP('Peer Comparison Tool'!$G$6,StateDropdownData,N143+1,FALSE)=0,"",HLOOKUP('Peer Comparison Tool'!$G$6,StateDropdownData,N143+1,FALSE))</f>
        <v/>
      </c>
      <c r="P143" s="29" t="str">
        <f>IF(HLOOKUP('Peer Comparison Tool'!$G$6,DropdownData,N143+1,FALSE)=0,"",HLOOKUP('Peer Comparison Tool'!$G$6,DropdownData,N143+1,FALSE))</f>
        <v/>
      </c>
      <c r="Q143" s="27">
        <v>134</v>
      </c>
      <c r="R143" s="28" t="str">
        <f>IF(HLOOKUP('Peer Comparison Tool'!$I$6,StateDropdownData,Q143+1,FALSE)=0,"",HLOOKUP('Peer Comparison Tool'!$I$6,StateDropdownData,Q143+1,FALSE))</f>
        <v/>
      </c>
      <c r="S143" s="29" t="str">
        <f>IF(HLOOKUP('Peer Comparison Tool'!$I$6,DropdownData,Q143+1,FALSE)=0,"",HLOOKUP('Peer Comparison Tool'!$I$6,DropdownData,Q143+1,FALSE))</f>
        <v/>
      </c>
      <c r="T143" s="5" t="str">
        <f t="shared" si="4992"/>
        <v/>
      </c>
      <c r="U143" s="5" t="str">
        <f t="shared" si="4992"/>
        <v/>
      </c>
      <c r="V143" s="5" t="str">
        <f t="shared" si="4992"/>
        <v/>
      </c>
      <c r="W143" s="5" t="str">
        <f t="shared" si="4992"/>
        <v/>
      </c>
      <c r="X143" s="5">
        <f t="shared" si="4992"/>
        <v>4188211</v>
      </c>
      <c r="Y143" s="5" t="str">
        <f t="shared" si="4992"/>
        <v/>
      </c>
      <c r="Z143" s="5" t="str">
        <f t="shared" si="4992"/>
        <v/>
      </c>
      <c r="AA143" s="5" t="str">
        <f t="shared" si="4992"/>
        <v/>
      </c>
      <c r="AB143" s="5" t="str">
        <f t="shared" si="4992"/>
        <v/>
      </c>
      <c r="AC143" s="5">
        <f t="shared" si="4992"/>
        <v>4053283</v>
      </c>
      <c r="AD143" s="5" t="str">
        <f t="shared" si="4993"/>
        <v/>
      </c>
      <c r="AE143" s="5" t="str">
        <f t="shared" si="4993"/>
        <v/>
      </c>
      <c r="AF143" s="5">
        <f t="shared" si="4993"/>
        <v>1005897</v>
      </c>
      <c r="AG143" s="5" t="str">
        <f t="shared" si="4993"/>
        <v/>
      </c>
      <c r="AH143" s="5">
        <f t="shared" si="4993"/>
        <v>1014722</v>
      </c>
      <c r="AI143" s="5">
        <f t="shared" si="4993"/>
        <v>1015952</v>
      </c>
      <c r="AJ143" s="5" t="str">
        <f t="shared" si="4993"/>
        <v/>
      </c>
      <c r="AK143" s="5" t="str">
        <f t="shared" si="4993"/>
        <v/>
      </c>
      <c r="AL143" s="5" t="str">
        <f t="shared" si="4993"/>
        <v/>
      </c>
      <c r="AM143" s="5" t="str">
        <f t="shared" si="4993"/>
        <v/>
      </c>
      <c r="AN143" s="5" t="str">
        <f t="shared" si="4994"/>
        <v/>
      </c>
      <c r="AO143" s="5" t="str">
        <f t="shared" si="4994"/>
        <v/>
      </c>
      <c r="AP143" s="5">
        <f t="shared" si="4994"/>
        <v>1006399</v>
      </c>
      <c r="AQ143" s="5" t="str">
        <f t="shared" si="4994"/>
        <v/>
      </c>
      <c r="AR143" s="5">
        <f t="shared" si="4994"/>
        <v>1011961</v>
      </c>
      <c r="AS143" s="5" t="str">
        <f t="shared" si="4994"/>
        <v/>
      </c>
      <c r="AT143" s="5">
        <f t="shared" si="4994"/>
        <v>1013063</v>
      </c>
      <c r="AU143" s="5" t="str">
        <f t="shared" si="4994"/>
        <v/>
      </c>
      <c r="AV143" s="5" t="str">
        <f t="shared" si="4994"/>
        <v/>
      </c>
      <c r="AW143" s="5" t="str">
        <f t="shared" si="4994"/>
        <v/>
      </c>
      <c r="AX143" s="5" t="str">
        <f t="shared" si="4995"/>
        <v/>
      </c>
      <c r="AY143" s="5">
        <f t="shared" si="4995"/>
        <v>1001932</v>
      </c>
      <c r="AZ143" s="5" t="str">
        <f t="shared" si="4995"/>
        <v/>
      </c>
      <c r="BA143" s="5" t="str">
        <f t="shared" si="4995"/>
        <v/>
      </c>
      <c r="BB143" s="5">
        <f t="shared" si="4995"/>
        <v>1001498</v>
      </c>
      <c r="BC143" s="5">
        <f t="shared" si="4995"/>
        <v>1005800</v>
      </c>
      <c r="BD143" s="5" t="str">
        <f t="shared" si="4995"/>
        <v/>
      </c>
      <c r="BE143" s="5" t="str">
        <f t="shared" si="4995"/>
        <v/>
      </c>
      <c r="BF143" s="5" t="str">
        <f t="shared" si="4995"/>
        <v/>
      </c>
      <c r="BG143" s="5" t="str">
        <f t="shared" si="4995"/>
        <v/>
      </c>
      <c r="BH143" s="5" t="str">
        <f t="shared" si="4996"/>
        <v/>
      </c>
      <c r="BI143" s="5" t="str">
        <f t="shared" si="4996"/>
        <v/>
      </c>
      <c r="BJ143" s="5">
        <f t="shared" si="4996"/>
        <v>1012858</v>
      </c>
      <c r="BK143" s="5" t="str">
        <f t="shared" si="4996"/>
        <v/>
      </c>
      <c r="BL143" s="5" t="str">
        <f t="shared" si="4996"/>
        <v/>
      </c>
      <c r="BM143" s="5" t="str">
        <f t="shared" si="4996"/>
        <v/>
      </c>
      <c r="BN143" s="5" t="str">
        <f t="shared" si="4996"/>
        <v/>
      </c>
      <c r="BO143" s="5" t="str">
        <f t="shared" si="4996"/>
        <v/>
      </c>
      <c r="BP143" s="5">
        <f t="shared" si="4996"/>
        <v>1014855</v>
      </c>
      <c r="BQ143" s="5" t="str">
        <f t="shared" si="4996"/>
        <v/>
      </c>
      <c r="BR143" s="5"/>
      <c r="BT143" s="5" t="str">
        <f t="shared" si="4943"/>
        <v/>
      </c>
      <c r="BU143" s="5" t="str">
        <f t="shared" si="4944"/>
        <v/>
      </c>
      <c r="BV143" s="5" t="str">
        <f t="shared" si="4945"/>
        <v/>
      </c>
      <c r="BW143" s="5" t="str">
        <f t="shared" si="4946"/>
        <v/>
      </c>
      <c r="BX143" s="5" t="str">
        <f t="shared" si="4947"/>
        <v>Royal Business Bank - Los Angeles, CA</v>
      </c>
      <c r="BY143" s="5" t="str">
        <f t="shared" si="4948"/>
        <v/>
      </c>
      <c r="BZ143" s="5" t="str">
        <f t="shared" si="4949"/>
        <v/>
      </c>
      <c r="CA143" s="5" t="str">
        <f t="shared" si="4950"/>
        <v/>
      </c>
      <c r="CB143" s="5" t="str">
        <f t="shared" si="4951"/>
        <v/>
      </c>
      <c r="CC143" s="5" t="str">
        <f t="shared" si="4952"/>
        <v>United National Bank - Cairo, GA</v>
      </c>
      <c r="CD143" s="5" t="str">
        <f t="shared" si="4953"/>
        <v/>
      </c>
      <c r="CE143" s="5" t="str">
        <f t="shared" si="4954"/>
        <v/>
      </c>
      <c r="CF143" s="5" t="str">
        <f t="shared" si="4955"/>
        <v>First National Bank of Waterloo - Waterloo, IL</v>
      </c>
      <c r="CG143" s="5" t="str">
        <f t="shared" si="4956"/>
        <v/>
      </c>
      <c r="CH143" s="5" t="str">
        <f t="shared" si="4957"/>
        <v>Iowa State Savings Bank - Creston, IA</v>
      </c>
      <c r="CI143" s="5" t="str">
        <f t="shared" si="4958"/>
        <v>Swedish-American State Bank - Courtland, KS</v>
      </c>
      <c r="CJ143" s="5" t="str">
        <f t="shared" si="4959"/>
        <v/>
      </c>
      <c r="CK143" s="5" t="str">
        <f t="shared" si="4960"/>
        <v/>
      </c>
      <c r="CL143" s="5" t="str">
        <f t="shared" si="4961"/>
        <v/>
      </c>
      <c r="CM143" s="5" t="str">
        <f t="shared" si="4962"/>
        <v/>
      </c>
      <c r="CN143" s="5" t="str">
        <f t="shared" si="4963"/>
        <v/>
      </c>
      <c r="CO143" s="5" t="str">
        <f t="shared" si="4964"/>
        <v/>
      </c>
      <c r="CP143" s="5" t="str">
        <f t="shared" si="4965"/>
        <v>Northern State Bank of Thief River Falls - Thief River Falls, MN</v>
      </c>
      <c r="CQ143" s="5" t="str">
        <f t="shared" si="4966"/>
        <v/>
      </c>
      <c r="CR143" s="5" t="str">
        <f t="shared" si="4967"/>
        <v>Northeast Missouri State Bank - Kirksville, MO</v>
      </c>
      <c r="CS143" s="5" t="str">
        <f t="shared" si="4968"/>
        <v/>
      </c>
      <c r="CT143" s="5" t="str">
        <f t="shared" si="4969"/>
        <v>The Potter State Bank of Potter - Potter, NE</v>
      </c>
      <c r="CU143" s="5" t="str">
        <f t="shared" si="4970"/>
        <v/>
      </c>
      <c r="CV143" s="5" t="str">
        <f t="shared" si="4971"/>
        <v/>
      </c>
      <c r="CW143" s="5" t="str">
        <f t="shared" si="4972"/>
        <v/>
      </c>
      <c r="CX143" s="5" t="str">
        <f t="shared" si="4973"/>
        <v/>
      </c>
      <c r="CY143" s="5" t="str">
        <f t="shared" si="4974"/>
        <v>Massena Savings and Loan - Massena, NY</v>
      </c>
      <c r="CZ143" s="5" t="str">
        <f t="shared" si="4975"/>
        <v/>
      </c>
      <c r="DA143" s="5" t="str">
        <f t="shared" si="4976"/>
        <v/>
      </c>
      <c r="DB143" s="5" t="str">
        <f t="shared" si="4977"/>
        <v>The Peoples Savings and Loan Company - Bucyrus, OH</v>
      </c>
      <c r="DC143" s="5" t="str">
        <f t="shared" si="4978"/>
        <v>The Bank of Beaver City - Beaver, OK</v>
      </c>
      <c r="DD143" s="5" t="str">
        <f t="shared" si="4979"/>
        <v/>
      </c>
      <c r="DE143" s="5" t="str">
        <f t="shared" si="4980"/>
        <v/>
      </c>
      <c r="DF143" s="5" t="str">
        <f t="shared" si="4981"/>
        <v/>
      </c>
      <c r="DG143" s="5" t="str">
        <f t="shared" si="4982"/>
        <v/>
      </c>
      <c r="DH143" s="5" t="str">
        <f t="shared" si="4983"/>
        <v/>
      </c>
      <c r="DI143" s="5" t="str">
        <f t="shared" si="4984"/>
        <v/>
      </c>
      <c r="DJ143" s="5" t="str">
        <f t="shared" si="4985"/>
        <v>First State Bank - Paint Rock, TX</v>
      </c>
      <c r="DK143" s="5" t="str">
        <f t="shared" si="4986"/>
        <v/>
      </c>
      <c r="DL143" s="5" t="str">
        <f t="shared" si="4987"/>
        <v/>
      </c>
      <c r="DM143" s="5" t="str">
        <f t="shared" si="4988"/>
        <v/>
      </c>
      <c r="DN143" s="5" t="str">
        <f t="shared" si="4989"/>
        <v/>
      </c>
      <c r="DO143" s="5" t="str">
        <f t="shared" si="4990"/>
        <v/>
      </c>
      <c r="DP143" s="5" t="str">
        <f t="shared" si="4991"/>
        <v>The Farmers State Bank of Waupaca - Waupaca, WI</v>
      </c>
      <c r="DQ143" s="5" t="str">
        <f t="shared" si="4926"/>
        <v/>
      </c>
    </row>
    <row r="144" spans="1:121" x14ac:dyDescent="0.25">
      <c r="A144">
        <v>143</v>
      </c>
      <c r="B144" s="5">
        <v>1010385</v>
      </c>
      <c r="C144" t="str">
        <f t="shared" si="4937"/>
        <v>First State Bank of DeQueen - De Queen, AR</v>
      </c>
      <c r="D144" s="21" t="s">
        <v>2115</v>
      </c>
      <c r="E144" s="19" t="s">
        <v>2919</v>
      </c>
      <c r="F144" s="19" t="s">
        <v>2878</v>
      </c>
      <c r="G144" s="19"/>
      <c r="K144" s="27">
        <v>135</v>
      </c>
      <c r="L144" s="28" t="str">
        <f>IF(HLOOKUP('Peer Comparison Tool'!$E$6,StateDropdownData,K144+1,FALSE)=0,"",HLOOKUP('Peer Comparison Tool'!$E$6,StateDropdownData,K144+1,FALSE))</f>
        <v/>
      </c>
      <c r="M144" s="29" t="str">
        <f>IF(HLOOKUP('Peer Comparison Tool'!$E$6,[0]!DropdownData,K144+1,FALSE)=0,"",HLOOKUP('Peer Comparison Tool'!$E$6,[0]!DropdownData,K144+1,FALSE))</f>
        <v/>
      </c>
      <c r="N144" s="27">
        <v>135</v>
      </c>
      <c r="O144" s="28" t="str">
        <f>IF(HLOOKUP('Peer Comparison Tool'!$G$6,StateDropdownData,N144+1,FALSE)=0,"",HLOOKUP('Peer Comparison Tool'!$G$6,StateDropdownData,N144+1,FALSE))</f>
        <v/>
      </c>
      <c r="P144" s="29" t="str">
        <f>IF(HLOOKUP('Peer Comparison Tool'!$G$6,DropdownData,N144+1,FALSE)=0,"",HLOOKUP('Peer Comparison Tool'!$G$6,DropdownData,N144+1,FALSE))</f>
        <v/>
      </c>
      <c r="Q144" s="27">
        <v>135</v>
      </c>
      <c r="R144" s="28" t="str">
        <f>IF(HLOOKUP('Peer Comparison Tool'!$I$6,StateDropdownData,Q144+1,FALSE)=0,"",HLOOKUP('Peer Comparison Tool'!$I$6,StateDropdownData,Q144+1,FALSE))</f>
        <v/>
      </c>
      <c r="S144" s="29" t="str">
        <f>IF(HLOOKUP('Peer Comparison Tool'!$I$6,DropdownData,Q144+1,FALSE)=0,"",HLOOKUP('Peer Comparison Tool'!$I$6,DropdownData,Q144+1,FALSE))</f>
        <v/>
      </c>
      <c r="T144" s="5" t="str">
        <f t="shared" si="4992"/>
        <v/>
      </c>
      <c r="U144" s="5" t="str">
        <f t="shared" si="4992"/>
        <v/>
      </c>
      <c r="V144" s="5" t="str">
        <f t="shared" si="4992"/>
        <v/>
      </c>
      <c r="W144" s="5" t="str">
        <f t="shared" si="4992"/>
        <v/>
      </c>
      <c r="X144" s="5">
        <f t="shared" si="4992"/>
        <v>1005914</v>
      </c>
      <c r="Y144" s="5" t="str">
        <f t="shared" si="4992"/>
        <v/>
      </c>
      <c r="Z144" s="5" t="str">
        <f t="shared" si="4992"/>
        <v/>
      </c>
      <c r="AA144" s="5" t="str">
        <f t="shared" si="4992"/>
        <v/>
      </c>
      <c r="AB144" s="5" t="str">
        <f t="shared" si="4992"/>
        <v/>
      </c>
      <c r="AC144" s="5">
        <f t="shared" si="4992"/>
        <v>1001470</v>
      </c>
      <c r="AD144" s="5" t="str">
        <f t="shared" si="4993"/>
        <v/>
      </c>
      <c r="AE144" s="5" t="str">
        <f t="shared" si="4993"/>
        <v/>
      </c>
      <c r="AF144" s="5">
        <f t="shared" si="4993"/>
        <v>1007506</v>
      </c>
      <c r="AG144" s="5" t="str">
        <f t="shared" si="4993"/>
        <v/>
      </c>
      <c r="AH144" s="5">
        <f t="shared" si="4993"/>
        <v>1011938</v>
      </c>
      <c r="AI144" s="5">
        <f t="shared" si="4993"/>
        <v>1008485</v>
      </c>
      <c r="AJ144" s="5" t="str">
        <f t="shared" si="4993"/>
        <v/>
      </c>
      <c r="AK144" s="5" t="str">
        <f t="shared" si="4993"/>
        <v/>
      </c>
      <c r="AL144" s="5" t="str">
        <f t="shared" si="4993"/>
        <v/>
      </c>
      <c r="AM144" s="5" t="str">
        <f t="shared" si="4993"/>
        <v/>
      </c>
      <c r="AN144" s="5" t="str">
        <f t="shared" si="4994"/>
        <v/>
      </c>
      <c r="AO144" s="5" t="str">
        <f t="shared" si="4994"/>
        <v/>
      </c>
      <c r="AP144" s="5">
        <f t="shared" si="4994"/>
        <v>1013545</v>
      </c>
      <c r="AQ144" s="5" t="str">
        <f t="shared" si="4994"/>
        <v/>
      </c>
      <c r="AR144" s="5">
        <f t="shared" si="4994"/>
        <v>4101830</v>
      </c>
      <c r="AS144" s="5" t="str">
        <f t="shared" si="4994"/>
        <v/>
      </c>
      <c r="AT144" s="5">
        <f t="shared" si="4994"/>
        <v>1012046</v>
      </c>
      <c r="AU144" s="5" t="str">
        <f t="shared" si="4994"/>
        <v/>
      </c>
      <c r="AV144" s="5" t="str">
        <f t="shared" si="4994"/>
        <v/>
      </c>
      <c r="AW144" s="5" t="str">
        <f t="shared" si="4994"/>
        <v/>
      </c>
      <c r="AX144" s="5" t="str">
        <f t="shared" si="4995"/>
        <v/>
      </c>
      <c r="AY144" s="5">
        <f t="shared" si="4995"/>
        <v>4204963</v>
      </c>
      <c r="AZ144" s="5" t="str">
        <f t="shared" si="4995"/>
        <v/>
      </c>
      <c r="BA144" s="5" t="str">
        <f t="shared" si="4995"/>
        <v/>
      </c>
      <c r="BB144" s="5">
        <f t="shared" si="4995"/>
        <v>1002177</v>
      </c>
      <c r="BC144" s="5">
        <f t="shared" si="4995"/>
        <v>1009013</v>
      </c>
      <c r="BD144" s="5" t="str">
        <f t="shared" si="4995"/>
        <v/>
      </c>
      <c r="BE144" s="5" t="str">
        <f t="shared" si="4995"/>
        <v/>
      </c>
      <c r="BF144" s="5" t="str">
        <f t="shared" si="4995"/>
        <v/>
      </c>
      <c r="BG144" s="5" t="str">
        <f t="shared" si="4995"/>
        <v/>
      </c>
      <c r="BH144" s="5" t="str">
        <f t="shared" si="4996"/>
        <v/>
      </c>
      <c r="BI144" s="5" t="str">
        <f t="shared" si="4996"/>
        <v/>
      </c>
      <c r="BJ144" s="5">
        <f t="shared" si="4996"/>
        <v>1013802</v>
      </c>
      <c r="BK144" s="5" t="str">
        <f t="shared" si="4996"/>
        <v/>
      </c>
      <c r="BL144" s="5" t="str">
        <f t="shared" si="4996"/>
        <v/>
      </c>
      <c r="BM144" s="5" t="str">
        <f t="shared" si="4996"/>
        <v/>
      </c>
      <c r="BN144" s="5" t="str">
        <f t="shared" si="4996"/>
        <v/>
      </c>
      <c r="BO144" s="5" t="str">
        <f t="shared" si="4996"/>
        <v/>
      </c>
      <c r="BP144" s="5">
        <f t="shared" si="4996"/>
        <v>1006634</v>
      </c>
      <c r="BQ144" s="5" t="str">
        <f t="shared" si="4996"/>
        <v/>
      </c>
      <c r="BR144" s="5"/>
      <c r="BT144" s="5" t="str">
        <f t="shared" si="4943"/>
        <v/>
      </c>
      <c r="BU144" s="5" t="str">
        <f t="shared" si="4944"/>
        <v/>
      </c>
      <c r="BV144" s="5" t="str">
        <f t="shared" si="4945"/>
        <v/>
      </c>
      <c r="BW144" s="5" t="str">
        <f t="shared" si="4946"/>
        <v/>
      </c>
      <c r="BX144" s="5" t="str">
        <f t="shared" si="4947"/>
        <v>Savings Bank of Mendocino County - Ukiah, CA</v>
      </c>
      <c r="BY144" s="5" t="str">
        <f t="shared" si="4948"/>
        <v/>
      </c>
      <c r="BZ144" s="5" t="str">
        <f t="shared" si="4949"/>
        <v/>
      </c>
      <c r="CA144" s="5" t="str">
        <f t="shared" si="4950"/>
        <v/>
      </c>
      <c r="CB144" s="5" t="str">
        <f t="shared" si="4951"/>
        <v/>
      </c>
      <c r="CC144" s="5" t="str">
        <f t="shared" si="4952"/>
        <v>Vidalia Federal Savings Bank - Vidalia, GA</v>
      </c>
      <c r="CD144" s="5" t="str">
        <f t="shared" si="4953"/>
        <v/>
      </c>
      <c r="CE144" s="5" t="str">
        <f t="shared" si="4954"/>
        <v/>
      </c>
      <c r="CF144" s="5" t="str">
        <f t="shared" si="4955"/>
        <v>First Nations Bank - Chicago, IL</v>
      </c>
      <c r="CG144" s="5" t="str">
        <f t="shared" si="4956"/>
        <v/>
      </c>
      <c r="CH144" s="5" t="str">
        <f t="shared" si="4957"/>
        <v>Iowa Trust &amp; Savings Bank - Emmetsburg, IA</v>
      </c>
      <c r="CI144" s="5" t="str">
        <f t="shared" si="4958"/>
        <v>Tampa State Bank - Tampa, KS</v>
      </c>
      <c r="CJ144" s="5" t="str">
        <f t="shared" si="4959"/>
        <v/>
      </c>
      <c r="CK144" s="5" t="str">
        <f t="shared" si="4960"/>
        <v/>
      </c>
      <c r="CL144" s="5" t="str">
        <f t="shared" si="4961"/>
        <v/>
      </c>
      <c r="CM144" s="5" t="str">
        <f t="shared" si="4962"/>
        <v/>
      </c>
      <c r="CN144" s="5" t="str">
        <f t="shared" si="4963"/>
        <v/>
      </c>
      <c r="CO144" s="5" t="str">
        <f t="shared" si="4964"/>
        <v/>
      </c>
      <c r="CP144" s="5" t="str">
        <f t="shared" si="4965"/>
        <v>Northern State Bank of Virginia - Virginia, MN</v>
      </c>
      <c r="CQ144" s="5" t="str">
        <f t="shared" si="4966"/>
        <v/>
      </c>
      <c r="CR144" s="5" t="str">
        <f t="shared" si="4967"/>
        <v>OakStar Bank - Springfield, MO</v>
      </c>
      <c r="CS144" s="5" t="str">
        <f t="shared" si="4968"/>
        <v/>
      </c>
      <c r="CT144" s="5" t="str">
        <f t="shared" si="4969"/>
        <v>The Tri-County Bank - Stuart, NE</v>
      </c>
      <c r="CU144" s="5" t="str">
        <f t="shared" si="4970"/>
        <v/>
      </c>
      <c r="CV144" s="5" t="str">
        <f t="shared" si="4971"/>
        <v/>
      </c>
      <c r="CW144" s="5" t="str">
        <f t="shared" si="4972"/>
        <v/>
      </c>
      <c r="CX144" s="5" t="str">
        <f t="shared" si="4973"/>
        <v/>
      </c>
      <c r="CY144" s="5" t="str">
        <f t="shared" si="4974"/>
        <v>Mega International Commercial Bank CO - New York Branch - New York, NY</v>
      </c>
      <c r="CZ144" s="5" t="str">
        <f t="shared" si="4975"/>
        <v/>
      </c>
      <c r="DA144" s="5" t="str">
        <f t="shared" si="4976"/>
        <v/>
      </c>
      <c r="DB144" s="5" t="str">
        <f t="shared" si="4977"/>
        <v>The Peoples Savings and Loan Company - West Liberty, OH</v>
      </c>
      <c r="DC144" s="5" t="str">
        <f t="shared" si="4978"/>
        <v>The Bank of the West - Thomas, OK</v>
      </c>
      <c r="DD144" s="5" t="str">
        <f t="shared" si="4979"/>
        <v/>
      </c>
      <c r="DE144" s="5" t="str">
        <f t="shared" si="4980"/>
        <v/>
      </c>
      <c r="DF144" s="5" t="str">
        <f t="shared" si="4981"/>
        <v/>
      </c>
      <c r="DG144" s="5" t="str">
        <f t="shared" si="4982"/>
        <v/>
      </c>
      <c r="DH144" s="5" t="str">
        <f t="shared" si="4983"/>
        <v/>
      </c>
      <c r="DI144" s="5" t="str">
        <f t="shared" si="4984"/>
        <v/>
      </c>
      <c r="DJ144" s="5" t="str">
        <f t="shared" si="4985"/>
        <v>First State Bank - Clute, TX</v>
      </c>
      <c r="DK144" s="5" t="str">
        <f t="shared" si="4986"/>
        <v/>
      </c>
      <c r="DL144" s="5" t="str">
        <f t="shared" si="4987"/>
        <v/>
      </c>
      <c r="DM144" s="5" t="str">
        <f t="shared" si="4988"/>
        <v/>
      </c>
      <c r="DN144" s="5" t="str">
        <f t="shared" si="4989"/>
        <v/>
      </c>
      <c r="DO144" s="5" t="str">
        <f t="shared" si="4990"/>
        <v/>
      </c>
      <c r="DP144" s="5" t="str">
        <f t="shared" si="4991"/>
        <v>The First National Bank and Trust Company - Beloit, WI</v>
      </c>
      <c r="DQ144" s="5" t="str">
        <f t="shared" si="4926"/>
        <v/>
      </c>
    </row>
    <row r="145" spans="1:121" x14ac:dyDescent="0.25">
      <c r="A145">
        <v>144</v>
      </c>
      <c r="B145" s="5">
        <v>1004587</v>
      </c>
      <c r="C145" t="str">
        <f t="shared" si="4937"/>
        <v>First Western Bank - Booneville, AR</v>
      </c>
      <c r="D145" s="21" t="s">
        <v>1307</v>
      </c>
      <c r="E145" s="19" t="s">
        <v>2921</v>
      </c>
      <c r="F145" s="19" t="s">
        <v>2878</v>
      </c>
      <c r="G145" s="19"/>
      <c r="K145" s="27">
        <v>136</v>
      </c>
      <c r="L145" s="28" t="str">
        <f>IF(HLOOKUP('Peer Comparison Tool'!$E$6,StateDropdownData,K145+1,FALSE)=0,"",HLOOKUP('Peer Comparison Tool'!$E$6,StateDropdownData,K145+1,FALSE))</f>
        <v/>
      </c>
      <c r="M145" s="29" t="str">
        <f>IF(HLOOKUP('Peer Comparison Tool'!$E$6,[0]!DropdownData,K145+1,FALSE)=0,"",HLOOKUP('Peer Comparison Tool'!$E$6,[0]!DropdownData,K145+1,FALSE))</f>
        <v/>
      </c>
      <c r="N145" s="27">
        <v>136</v>
      </c>
      <c r="O145" s="28" t="str">
        <f>IF(HLOOKUP('Peer Comparison Tool'!$G$6,StateDropdownData,N145+1,FALSE)=0,"",HLOOKUP('Peer Comparison Tool'!$G$6,StateDropdownData,N145+1,FALSE))</f>
        <v/>
      </c>
      <c r="P145" s="29" t="str">
        <f>IF(HLOOKUP('Peer Comparison Tool'!$G$6,DropdownData,N145+1,FALSE)=0,"",HLOOKUP('Peer Comparison Tool'!$G$6,DropdownData,N145+1,FALSE))</f>
        <v/>
      </c>
      <c r="Q145" s="27">
        <v>136</v>
      </c>
      <c r="R145" s="28" t="str">
        <f>IF(HLOOKUP('Peer Comparison Tool'!$I$6,StateDropdownData,Q145+1,FALSE)=0,"",HLOOKUP('Peer Comparison Tool'!$I$6,StateDropdownData,Q145+1,FALSE))</f>
        <v/>
      </c>
      <c r="S145" s="29" t="str">
        <f>IF(HLOOKUP('Peer Comparison Tool'!$I$6,DropdownData,Q145+1,FALSE)=0,"",HLOOKUP('Peer Comparison Tool'!$I$6,DropdownData,Q145+1,FALSE))</f>
        <v/>
      </c>
      <c r="T145" s="5" t="str">
        <f t="shared" si="4992"/>
        <v/>
      </c>
      <c r="U145" s="5" t="str">
        <f t="shared" si="4992"/>
        <v/>
      </c>
      <c r="V145" s="5" t="str">
        <f t="shared" si="4992"/>
        <v/>
      </c>
      <c r="W145" s="5" t="str">
        <f t="shared" si="4992"/>
        <v/>
      </c>
      <c r="X145" s="5">
        <f t="shared" si="4992"/>
        <v>13410081</v>
      </c>
      <c r="Y145" s="5" t="str">
        <f t="shared" si="4992"/>
        <v/>
      </c>
      <c r="Z145" s="5" t="str">
        <f t="shared" si="4992"/>
        <v/>
      </c>
      <c r="AA145" s="5" t="str">
        <f t="shared" si="4992"/>
        <v/>
      </c>
      <c r="AB145" s="5" t="str">
        <f t="shared" si="4992"/>
        <v/>
      </c>
      <c r="AC145" s="5">
        <f t="shared" si="4992"/>
        <v>1020913</v>
      </c>
      <c r="AD145" s="5" t="str">
        <f t="shared" si="4993"/>
        <v/>
      </c>
      <c r="AE145" s="5" t="str">
        <f t="shared" si="4993"/>
        <v/>
      </c>
      <c r="AF145" s="5">
        <f t="shared" si="4993"/>
        <v>1009143</v>
      </c>
      <c r="AG145" s="5" t="str">
        <f t="shared" si="4993"/>
        <v/>
      </c>
      <c r="AH145" s="5">
        <f t="shared" si="4993"/>
        <v>1006570</v>
      </c>
      <c r="AI145" s="5">
        <f t="shared" si="4993"/>
        <v>1016230</v>
      </c>
      <c r="AJ145" s="5" t="str">
        <f t="shared" si="4993"/>
        <v/>
      </c>
      <c r="AK145" s="5" t="str">
        <f t="shared" si="4993"/>
        <v/>
      </c>
      <c r="AL145" s="5" t="str">
        <f t="shared" si="4993"/>
        <v/>
      </c>
      <c r="AM145" s="5" t="str">
        <f t="shared" si="4993"/>
        <v/>
      </c>
      <c r="AN145" s="5" t="str">
        <f t="shared" si="4994"/>
        <v/>
      </c>
      <c r="AO145" s="5" t="str">
        <f t="shared" si="4994"/>
        <v/>
      </c>
      <c r="AP145" s="5">
        <f t="shared" si="4994"/>
        <v>1004359</v>
      </c>
      <c r="AQ145" s="5" t="str">
        <f t="shared" si="4994"/>
        <v/>
      </c>
      <c r="AR145" s="5">
        <f t="shared" si="4994"/>
        <v>1015740</v>
      </c>
      <c r="AS145" s="5" t="str">
        <f t="shared" si="4994"/>
        <v/>
      </c>
      <c r="AT145" s="5">
        <f t="shared" si="4994"/>
        <v>1013096</v>
      </c>
      <c r="AU145" s="5" t="str">
        <f t="shared" si="4994"/>
        <v/>
      </c>
      <c r="AV145" s="5" t="str">
        <f t="shared" si="4994"/>
        <v/>
      </c>
      <c r="AW145" s="5" t="str">
        <f t="shared" si="4994"/>
        <v/>
      </c>
      <c r="AX145" s="5" t="str">
        <f t="shared" si="4995"/>
        <v/>
      </c>
      <c r="AY145" s="5">
        <f t="shared" si="4995"/>
        <v>4049010</v>
      </c>
      <c r="AZ145" s="5" t="str">
        <f t="shared" si="4995"/>
        <v/>
      </c>
      <c r="BA145" s="5" t="str">
        <f t="shared" si="4995"/>
        <v/>
      </c>
      <c r="BB145" s="5">
        <f t="shared" si="4995"/>
        <v>1007638</v>
      </c>
      <c r="BC145" s="5">
        <f t="shared" si="4995"/>
        <v>1014212</v>
      </c>
      <c r="BD145" s="5" t="str">
        <f t="shared" si="4995"/>
        <v/>
      </c>
      <c r="BE145" s="5" t="str">
        <f t="shared" si="4995"/>
        <v/>
      </c>
      <c r="BF145" s="5" t="str">
        <f t="shared" si="4995"/>
        <v/>
      </c>
      <c r="BG145" s="5" t="str">
        <f t="shared" si="4995"/>
        <v/>
      </c>
      <c r="BH145" s="5" t="str">
        <f t="shared" si="4996"/>
        <v/>
      </c>
      <c r="BI145" s="5" t="str">
        <f t="shared" si="4996"/>
        <v/>
      </c>
      <c r="BJ145" s="5">
        <f t="shared" si="4996"/>
        <v>1016446</v>
      </c>
      <c r="BK145" s="5" t="str">
        <f t="shared" si="4996"/>
        <v/>
      </c>
      <c r="BL145" s="5" t="str">
        <f t="shared" si="4996"/>
        <v/>
      </c>
      <c r="BM145" s="5" t="str">
        <f t="shared" si="4996"/>
        <v/>
      </c>
      <c r="BN145" s="5" t="str">
        <f t="shared" si="4996"/>
        <v/>
      </c>
      <c r="BO145" s="5" t="str">
        <f t="shared" si="4996"/>
        <v/>
      </c>
      <c r="BP145" s="5">
        <f t="shared" si="4996"/>
        <v>1011673</v>
      </c>
      <c r="BQ145" s="5" t="str">
        <f t="shared" si="4996"/>
        <v/>
      </c>
      <c r="BR145" s="5"/>
      <c r="BT145" s="5" t="str">
        <f t="shared" si="4943"/>
        <v/>
      </c>
      <c r="BU145" s="5" t="str">
        <f t="shared" si="4944"/>
        <v/>
      </c>
      <c r="BV145" s="5" t="str">
        <f t="shared" si="4945"/>
        <v/>
      </c>
      <c r="BW145" s="5" t="str">
        <f t="shared" si="4946"/>
        <v/>
      </c>
      <c r="BX145" s="5" t="str">
        <f t="shared" si="4947"/>
        <v>Shanghai Commercial Bank - Los Angeles Branch - Alhambra, CA</v>
      </c>
      <c r="BY145" s="5" t="str">
        <f t="shared" si="4948"/>
        <v/>
      </c>
      <c r="BZ145" s="5" t="str">
        <f t="shared" si="4949"/>
        <v/>
      </c>
      <c r="CA145" s="5" t="str">
        <f t="shared" si="4950"/>
        <v/>
      </c>
      <c r="CB145" s="5" t="str">
        <f t="shared" si="4951"/>
        <v/>
      </c>
      <c r="CC145" s="5" t="str">
        <f t="shared" si="4952"/>
        <v>Waycross Bank &amp; Trust - Waycross, GA</v>
      </c>
      <c r="CD145" s="5" t="str">
        <f t="shared" si="4953"/>
        <v/>
      </c>
      <c r="CE145" s="5" t="str">
        <f t="shared" si="4954"/>
        <v/>
      </c>
      <c r="CF145" s="5" t="str">
        <f t="shared" si="4955"/>
        <v>First Neighbor Bank, National Association - Toledo, IL</v>
      </c>
      <c r="CG145" s="5" t="str">
        <f t="shared" si="4956"/>
        <v/>
      </c>
      <c r="CH145" s="5" t="str">
        <f t="shared" si="4957"/>
        <v>Iowa Trust and Savings Bank - Centerville, IA</v>
      </c>
      <c r="CI145" s="5" t="str">
        <f t="shared" si="4958"/>
        <v>The Baldwin State Bank - Baldwin City, KS</v>
      </c>
      <c r="CJ145" s="5" t="str">
        <f t="shared" si="4959"/>
        <v/>
      </c>
      <c r="CK145" s="5" t="str">
        <f t="shared" si="4960"/>
        <v/>
      </c>
      <c r="CL145" s="5" t="str">
        <f t="shared" si="4961"/>
        <v/>
      </c>
      <c r="CM145" s="5" t="str">
        <f t="shared" si="4962"/>
        <v/>
      </c>
      <c r="CN145" s="5" t="str">
        <f t="shared" si="4963"/>
        <v/>
      </c>
      <c r="CO145" s="5" t="str">
        <f t="shared" si="4964"/>
        <v/>
      </c>
      <c r="CP145" s="5" t="str">
        <f t="shared" si="4965"/>
        <v>Northview Bank - Sandstone, MN</v>
      </c>
      <c r="CQ145" s="5" t="str">
        <f t="shared" si="4966"/>
        <v/>
      </c>
      <c r="CR145" s="5" t="str">
        <f t="shared" si="4967"/>
        <v>O'Bannon Banking Company - Buffalo, MO</v>
      </c>
      <c r="CS145" s="5" t="str">
        <f t="shared" si="4968"/>
        <v/>
      </c>
      <c r="CT145" s="5" t="str">
        <f t="shared" si="4969"/>
        <v>Town &amp; Country Bank - Ravenna, NE</v>
      </c>
      <c r="CU145" s="5" t="str">
        <f t="shared" si="4970"/>
        <v/>
      </c>
      <c r="CV145" s="5" t="str">
        <f t="shared" si="4971"/>
        <v/>
      </c>
      <c r="CW145" s="5" t="str">
        <f t="shared" si="4972"/>
        <v/>
      </c>
      <c r="CX145" s="5" t="str">
        <f t="shared" si="4973"/>
        <v/>
      </c>
      <c r="CY145" s="5" t="str">
        <f t="shared" si="4974"/>
        <v>Metropolitan Bank &amp; Trust Company - New York, NY</v>
      </c>
      <c r="CZ145" s="5" t="str">
        <f t="shared" si="4975"/>
        <v/>
      </c>
      <c r="DA145" s="5" t="str">
        <f t="shared" si="4976"/>
        <v/>
      </c>
      <c r="DB145" s="5" t="str">
        <f t="shared" si="4977"/>
        <v>The Peoples Savings Bank - New Matamoras, OH</v>
      </c>
      <c r="DC145" s="5" t="str">
        <f t="shared" si="4978"/>
        <v>The Bank, National Association - McAlester, OK</v>
      </c>
      <c r="DD145" s="5" t="str">
        <f t="shared" si="4979"/>
        <v/>
      </c>
      <c r="DE145" s="5" t="str">
        <f t="shared" si="4980"/>
        <v/>
      </c>
      <c r="DF145" s="5" t="str">
        <f t="shared" si="4981"/>
        <v/>
      </c>
      <c r="DG145" s="5" t="str">
        <f t="shared" si="4982"/>
        <v/>
      </c>
      <c r="DH145" s="5" t="str">
        <f t="shared" si="4983"/>
        <v/>
      </c>
      <c r="DI145" s="5" t="str">
        <f t="shared" si="4984"/>
        <v/>
      </c>
      <c r="DJ145" s="5" t="str">
        <f t="shared" si="4985"/>
        <v>First State Bank and Trust Company - Carthage, TX</v>
      </c>
      <c r="DK145" s="5" t="str">
        <f t="shared" si="4986"/>
        <v/>
      </c>
      <c r="DL145" s="5" t="str">
        <f t="shared" si="4987"/>
        <v/>
      </c>
      <c r="DM145" s="5" t="str">
        <f t="shared" si="4988"/>
        <v/>
      </c>
      <c r="DN145" s="5" t="str">
        <f t="shared" si="4989"/>
        <v/>
      </c>
      <c r="DO145" s="5" t="str">
        <f t="shared" si="4990"/>
        <v/>
      </c>
      <c r="DP145" s="5" t="str">
        <f t="shared" si="4991"/>
        <v>The First National Bank of Bangor - Bangor, WI</v>
      </c>
      <c r="DQ145" s="5" t="str">
        <f t="shared" si="4926"/>
        <v/>
      </c>
    </row>
    <row r="146" spans="1:121" x14ac:dyDescent="0.25">
      <c r="A146">
        <v>145</v>
      </c>
      <c r="B146" s="5">
        <v>1005384</v>
      </c>
      <c r="C146" t="str">
        <f t="shared" si="4937"/>
        <v>FNBC Bank - Ash Flat, AR</v>
      </c>
      <c r="D146" s="21" t="s">
        <v>1304</v>
      </c>
      <c r="E146" s="19" t="s">
        <v>2922</v>
      </c>
      <c r="F146" s="19" t="s">
        <v>2878</v>
      </c>
      <c r="G146" s="19"/>
      <c r="K146" s="27">
        <v>137</v>
      </c>
      <c r="L146" s="28" t="str">
        <f>IF(HLOOKUP('Peer Comparison Tool'!$E$6,StateDropdownData,K146+1,FALSE)=0,"",HLOOKUP('Peer Comparison Tool'!$E$6,StateDropdownData,K146+1,FALSE))</f>
        <v/>
      </c>
      <c r="M146" s="29" t="str">
        <f>IF(HLOOKUP('Peer Comparison Tool'!$E$6,[0]!DropdownData,K146+1,FALSE)=0,"",HLOOKUP('Peer Comparison Tool'!$E$6,[0]!DropdownData,K146+1,FALSE))</f>
        <v/>
      </c>
      <c r="N146" s="27">
        <v>137</v>
      </c>
      <c r="O146" s="28" t="str">
        <f>IF(HLOOKUP('Peer Comparison Tool'!$G$6,StateDropdownData,N146+1,FALSE)=0,"",HLOOKUP('Peer Comparison Tool'!$G$6,StateDropdownData,N146+1,FALSE))</f>
        <v/>
      </c>
      <c r="P146" s="29" t="str">
        <f>IF(HLOOKUP('Peer Comparison Tool'!$G$6,DropdownData,N146+1,FALSE)=0,"",HLOOKUP('Peer Comparison Tool'!$G$6,DropdownData,N146+1,FALSE))</f>
        <v/>
      </c>
      <c r="Q146" s="27">
        <v>137</v>
      </c>
      <c r="R146" s="28" t="str">
        <f>IF(HLOOKUP('Peer Comparison Tool'!$I$6,StateDropdownData,Q146+1,FALSE)=0,"",HLOOKUP('Peer Comparison Tool'!$I$6,StateDropdownData,Q146+1,FALSE))</f>
        <v/>
      </c>
      <c r="S146" s="29" t="str">
        <f>IF(HLOOKUP('Peer Comparison Tool'!$I$6,DropdownData,Q146+1,FALSE)=0,"",HLOOKUP('Peer Comparison Tool'!$I$6,DropdownData,Q146+1,FALSE))</f>
        <v/>
      </c>
      <c r="T146" s="5" t="str">
        <f t="shared" si="4992"/>
        <v/>
      </c>
      <c r="U146" s="5" t="str">
        <f t="shared" si="4992"/>
        <v/>
      </c>
      <c r="V146" s="5" t="str">
        <f t="shared" si="4992"/>
        <v/>
      </c>
      <c r="W146" s="5" t="str">
        <f t="shared" si="4992"/>
        <v/>
      </c>
      <c r="X146" s="5">
        <f t="shared" si="4992"/>
        <v>9318556</v>
      </c>
      <c r="Y146" s="5" t="str">
        <f t="shared" si="4992"/>
        <v/>
      </c>
      <c r="Z146" s="5" t="str">
        <f t="shared" si="4992"/>
        <v/>
      </c>
      <c r="AA146" s="5" t="str">
        <f t="shared" si="4992"/>
        <v/>
      </c>
      <c r="AB146" s="5" t="str">
        <f t="shared" si="4992"/>
        <v/>
      </c>
      <c r="AC146" s="5">
        <f t="shared" si="4992"/>
        <v>1007546</v>
      </c>
      <c r="AD146" s="5" t="str">
        <f t="shared" si="4993"/>
        <v/>
      </c>
      <c r="AE146" s="5" t="str">
        <f t="shared" si="4993"/>
        <v/>
      </c>
      <c r="AF146" s="5">
        <f t="shared" si="4993"/>
        <v>1032509</v>
      </c>
      <c r="AG146" s="5" t="str">
        <f t="shared" si="4993"/>
        <v/>
      </c>
      <c r="AH146" s="5">
        <f t="shared" si="4993"/>
        <v>4055903</v>
      </c>
      <c r="AI146" s="5">
        <f t="shared" si="4993"/>
        <v>1008185</v>
      </c>
      <c r="AJ146" s="5" t="str">
        <f t="shared" si="4993"/>
        <v/>
      </c>
      <c r="AK146" s="5" t="str">
        <f t="shared" si="4993"/>
        <v/>
      </c>
      <c r="AL146" s="5" t="str">
        <f t="shared" si="4993"/>
        <v/>
      </c>
      <c r="AM146" s="5" t="str">
        <f t="shared" si="4993"/>
        <v/>
      </c>
      <c r="AN146" s="5" t="str">
        <f t="shared" si="4994"/>
        <v/>
      </c>
      <c r="AO146" s="5" t="str">
        <f t="shared" si="4994"/>
        <v/>
      </c>
      <c r="AP146" s="5">
        <f t="shared" si="4994"/>
        <v>1006630</v>
      </c>
      <c r="AQ146" s="5" t="str">
        <f t="shared" si="4994"/>
        <v/>
      </c>
      <c r="AR146" s="5">
        <f t="shared" si="4994"/>
        <v>4049305</v>
      </c>
      <c r="AS146" s="5" t="str">
        <f t="shared" si="4994"/>
        <v/>
      </c>
      <c r="AT146" s="5">
        <f t="shared" si="4994"/>
        <v>1009562</v>
      </c>
      <c r="AU146" s="5" t="str">
        <f t="shared" si="4994"/>
        <v/>
      </c>
      <c r="AV146" s="5" t="str">
        <f t="shared" si="4994"/>
        <v/>
      </c>
      <c r="AW146" s="5" t="str">
        <f t="shared" si="4994"/>
        <v/>
      </c>
      <c r="AX146" s="5" t="str">
        <f t="shared" si="4995"/>
        <v/>
      </c>
      <c r="AY146" s="5">
        <f t="shared" si="4995"/>
        <v>4049555</v>
      </c>
      <c r="AZ146" s="5" t="str">
        <f t="shared" si="4995"/>
        <v/>
      </c>
      <c r="BA146" s="5" t="str">
        <f t="shared" si="4995"/>
        <v/>
      </c>
      <c r="BB146" s="5">
        <f t="shared" si="4995"/>
        <v>1014087</v>
      </c>
      <c r="BC146" s="5">
        <f t="shared" si="4995"/>
        <v>1014610</v>
      </c>
      <c r="BD146" s="5" t="str">
        <f t="shared" si="4995"/>
        <v/>
      </c>
      <c r="BE146" s="5" t="str">
        <f t="shared" si="4995"/>
        <v/>
      </c>
      <c r="BF146" s="5" t="str">
        <f t="shared" si="4995"/>
        <v/>
      </c>
      <c r="BG146" s="5" t="str">
        <f t="shared" si="4995"/>
        <v/>
      </c>
      <c r="BH146" s="5" t="str">
        <f t="shared" si="4996"/>
        <v/>
      </c>
      <c r="BI146" s="5" t="str">
        <f t="shared" si="4996"/>
        <v/>
      </c>
      <c r="BJ146" s="5">
        <f t="shared" si="4996"/>
        <v>1005239</v>
      </c>
      <c r="BK146" s="5" t="str">
        <f t="shared" si="4996"/>
        <v/>
      </c>
      <c r="BL146" s="5" t="str">
        <f t="shared" si="4996"/>
        <v/>
      </c>
      <c r="BM146" s="5" t="str">
        <f t="shared" si="4996"/>
        <v/>
      </c>
      <c r="BN146" s="5" t="str">
        <f t="shared" si="4996"/>
        <v/>
      </c>
      <c r="BO146" s="5" t="str">
        <f t="shared" si="4996"/>
        <v/>
      </c>
      <c r="BP146" s="5">
        <f t="shared" si="4996"/>
        <v>1015746</v>
      </c>
      <c r="BQ146" s="5" t="str">
        <f t="shared" si="4996"/>
        <v/>
      </c>
      <c r="BR146" s="5"/>
      <c r="BT146" s="5" t="str">
        <f t="shared" si="4943"/>
        <v/>
      </c>
      <c r="BU146" s="5" t="str">
        <f t="shared" si="4944"/>
        <v/>
      </c>
      <c r="BV146" s="5" t="str">
        <f t="shared" si="4945"/>
        <v/>
      </c>
      <c r="BW146" s="5" t="str">
        <f t="shared" si="4946"/>
        <v/>
      </c>
      <c r="BX146" s="5" t="str">
        <f t="shared" si="4947"/>
        <v>Shanghai Commercial Bank Limited - San Francisco, CA</v>
      </c>
      <c r="BY146" s="5" t="str">
        <f t="shared" si="4948"/>
        <v/>
      </c>
      <c r="BZ146" s="5" t="str">
        <f t="shared" si="4949"/>
        <v/>
      </c>
      <c r="CA146" s="5" t="str">
        <f t="shared" si="4950"/>
        <v/>
      </c>
      <c r="CB146" s="5" t="str">
        <f t="shared" si="4951"/>
        <v/>
      </c>
      <c r="CC146" s="5" t="str">
        <f t="shared" si="4952"/>
        <v>West Central Georgia Bank - Thomaston, GA</v>
      </c>
      <c r="CD146" s="5" t="str">
        <f t="shared" si="4953"/>
        <v/>
      </c>
      <c r="CE146" s="5" t="str">
        <f t="shared" si="4954"/>
        <v/>
      </c>
      <c r="CF146" s="5" t="str">
        <f t="shared" si="4955"/>
        <v>First Robinson Savings Bank, National Association - Robinson, IL</v>
      </c>
      <c r="CG146" s="5" t="str">
        <f t="shared" si="4956"/>
        <v/>
      </c>
      <c r="CH146" s="5" t="str">
        <f t="shared" si="4957"/>
        <v>ITS Bank - Johnston, IA</v>
      </c>
      <c r="CI146" s="5" t="str">
        <f t="shared" si="4958"/>
        <v>The Bank - Oberlin, KS</v>
      </c>
      <c r="CJ146" s="5" t="str">
        <f t="shared" si="4959"/>
        <v/>
      </c>
      <c r="CK146" s="5" t="str">
        <f t="shared" si="4960"/>
        <v/>
      </c>
      <c r="CL146" s="5" t="str">
        <f t="shared" si="4961"/>
        <v/>
      </c>
      <c r="CM146" s="5" t="str">
        <f t="shared" si="4962"/>
        <v/>
      </c>
      <c r="CN146" s="5" t="str">
        <f t="shared" si="4963"/>
        <v/>
      </c>
      <c r="CO146" s="5" t="str">
        <f t="shared" si="4964"/>
        <v/>
      </c>
      <c r="CP146" s="5" t="str">
        <f t="shared" si="4965"/>
        <v>Northwestern Bank, National Association - Dilworth, MN</v>
      </c>
      <c r="CQ146" s="5" t="str">
        <f t="shared" si="4966"/>
        <v/>
      </c>
      <c r="CR146" s="5" t="str">
        <f t="shared" si="4967"/>
        <v>OMB Bank - Springfield, MO</v>
      </c>
      <c r="CS146" s="5" t="str">
        <f t="shared" si="4968"/>
        <v/>
      </c>
      <c r="CT146" s="5" t="str">
        <f t="shared" si="4969"/>
        <v>Union Bank and Trust Company - Lincoln, NE</v>
      </c>
      <c r="CU146" s="5" t="str">
        <f t="shared" si="4970"/>
        <v/>
      </c>
      <c r="CV146" s="5" t="str">
        <f t="shared" si="4971"/>
        <v/>
      </c>
      <c r="CW146" s="5" t="str">
        <f t="shared" si="4972"/>
        <v/>
      </c>
      <c r="CX146" s="5" t="str">
        <f t="shared" si="4973"/>
        <v/>
      </c>
      <c r="CY146" s="5" t="str">
        <f t="shared" si="4974"/>
        <v>Metropolitan Commercial Bank - New York, NY</v>
      </c>
      <c r="CZ146" s="5" t="str">
        <f t="shared" si="4975"/>
        <v/>
      </c>
      <c r="DA146" s="5" t="str">
        <f t="shared" si="4976"/>
        <v/>
      </c>
      <c r="DB146" s="5" t="str">
        <f t="shared" si="4977"/>
        <v>The Peoples Savings Bank - Urbana, OH</v>
      </c>
      <c r="DC146" s="5" t="str">
        <f t="shared" si="4978"/>
        <v>The Bankers Bank - Oklahoma City, OK</v>
      </c>
      <c r="DD146" s="5" t="str">
        <f t="shared" si="4979"/>
        <v/>
      </c>
      <c r="DE146" s="5" t="str">
        <f t="shared" si="4980"/>
        <v/>
      </c>
      <c r="DF146" s="5" t="str">
        <f t="shared" si="4981"/>
        <v/>
      </c>
      <c r="DG146" s="5" t="str">
        <f t="shared" si="4982"/>
        <v/>
      </c>
      <c r="DH146" s="5" t="str">
        <f t="shared" si="4983"/>
        <v/>
      </c>
      <c r="DI146" s="5" t="str">
        <f t="shared" si="4984"/>
        <v/>
      </c>
      <c r="DJ146" s="5" t="str">
        <f t="shared" si="4985"/>
        <v>First State Bank of Bedias - Bedias, TX</v>
      </c>
      <c r="DK146" s="5" t="str">
        <f t="shared" si="4986"/>
        <v/>
      </c>
      <c r="DL146" s="5" t="str">
        <f t="shared" si="4987"/>
        <v/>
      </c>
      <c r="DM146" s="5" t="str">
        <f t="shared" si="4988"/>
        <v/>
      </c>
      <c r="DN146" s="5" t="str">
        <f t="shared" si="4989"/>
        <v/>
      </c>
      <c r="DO146" s="5" t="str">
        <f t="shared" si="4990"/>
        <v/>
      </c>
      <c r="DP146" s="5" t="str">
        <f t="shared" si="4991"/>
        <v>The First National Bank of River Falls - River Falls, WI</v>
      </c>
      <c r="DQ146" s="5" t="str">
        <f t="shared" si="4926"/>
        <v/>
      </c>
    </row>
    <row r="147" spans="1:121" x14ac:dyDescent="0.25">
      <c r="A147">
        <v>146</v>
      </c>
      <c r="B147" s="5">
        <v>1013029</v>
      </c>
      <c r="C147" t="str">
        <f t="shared" si="4937"/>
        <v>Gateway Bank - Rison, AR</v>
      </c>
      <c r="D147" s="21" t="s">
        <v>267</v>
      </c>
      <c r="E147" s="19" t="s">
        <v>2923</v>
      </c>
      <c r="F147" s="19" t="s">
        <v>2878</v>
      </c>
      <c r="G147" s="19"/>
      <c r="K147" s="27">
        <v>138</v>
      </c>
      <c r="L147" s="28" t="str">
        <f>IF(HLOOKUP('Peer Comparison Tool'!$E$6,StateDropdownData,K147+1,FALSE)=0,"",HLOOKUP('Peer Comparison Tool'!$E$6,StateDropdownData,K147+1,FALSE))</f>
        <v/>
      </c>
      <c r="M147" s="29" t="str">
        <f>IF(HLOOKUP('Peer Comparison Tool'!$E$6,[0]!DropdownData,K147+1,FALSE)=0,"",HLOOKUP('Peer Comparison Tool'!$E$6,[0]!DropdownData,K147+1,FALSE))</f>
        <v/>
      </c>
      <c r="N147" s="27">
        <v>138</v>
      </c>
      <c r="O147" s="28" t="str">
        <f>IF(HLOOKUP('Peer Comparison Tool'!$G$6,StateDropdownData,N147+1,FALSE)=0,"",HLOOKUP('Peer Comparison Tool'!$G$6,StateDropdownData,N147+1,FALSE))</f>
        <v/>
      </c>
      <c r="P147" s="29" t="str">
        <f>IF(HLOOKUP('Peer Comparison Tool'!$G$6,DropdownData,N147+1,FALSE)=0,"",HLOOKUP('Peer Comparison Tool'!$G$6,DropdownData,N147+1,FALSE))</f>
        <v/>
      </c>
      <c r="Q147" s="27">
        <v>138</v>
      </c>
      <c r="R147" s="28" t="str">
        <f>IF(HLOOKUP('Peer Comparison Tool'!$I$6,StateDropdownData,Q147+1,FALSE)=0,"",HLOOKUP('Peer Comparison Tool'!$I$6,StateDropdownData,Q147+1,FALSE))</f>
        <v/>
      </c>
      <c r="S147" s="29" t="str">
        <f>IF(HLOOKUP('Peer Comparison Tool'!$I$6,DropdownData,Q147+1,FALSE)=0,"",HLOOKUP('Peer Comparison Tool'!$I$6,DropdownData,Q147+1,FALSE))</f>
        <v/>
      </c>
      <c r="T147" s="5" t="str">
        <f t="shared" si="4992"/>
        <v/>
      </c>
      <c r="U147" s="5" t="str">
        <f t="shared" si="4992"/>
        <v/>
      </c>
      <c r="V147" s="5" t="str">
        <f t="shared" si="4992"/>
        <v/>
      </c>
      <c r="W147" s="5" t="str">
        <f t="shared" si="4992"/>
        <v/>
      </c>
      <c r="X147" s="5">
        <f t="shared" si="4992"/>
        <v>1015433</v>
      </c>
      <c r="Y147" s="5" t="str">
        <f t="shared" si="4992"/>
        <v/>
      </c>
      <c r="Z147" s="5" t="str">
        <f t="shared" si="4992"/>
        <v/>
      </c>
      <c r="AA147" s="5" t="str">
        <f t="shared" si="4992"/>
        <v/>
      </c>
      <c r="AB147" s="5" t="str">
        <f t="shared" si="4992"/>
        <v/>
      </c>
      <c r="AC147" s="5">
        <f t="shared" si="4992"/>
        <v>1016150</v>
      </c>
      <c r="AD147" s="5" t="str">
        <f t="shared" si="4993"/>
        <v/>
      </c>
      <c r="AE147" s="5" t="str">
        <f t="shared" si="4993"/>
        <v/>
      </c>
      <c r="AF147" s="5">
        <f t="shared" si="4993"/>
        <v>1009970</v>
      </c>
      <c r="AG147" s="5" t="str">
        <f t="shared" si="4993"/>
        <v/>
      </c>
      <c r="AH147" s="5">
        <f t="shared" si="4993"/>
        <v>1012135</v>
      </c>
      <c r="AI147" s="5">
        <f t="shared" si="4993"/>
        <v>1009340</v>
      </c>
      <c r="AJ147" s="5" t="str">
        <f t="shared" si="4993"/>
        <v/>
      </c>
      <c r="AK147" s="5" t="str">
        <f t="shared" si="4993"/>
        <v/>
      </c>
      <c r="AL147" s="5" t="str">
        <f t="shared" si="4993"/>
        <v/>
      </c>
      <c r="AM147" s="5" t="str">
        <f t="shared" si="4993"/>
        <v/>
      </c>
      <c r="AN147" s="5" t="str">
        <f t="shared" si="4994"/>
        <v/>
      </c>
      <c r="AO147" s="5" t="str">
        <f t="shared" si="4994"/>
        <v/>
      </c>
      <c r="AP147" s="5">
        <f t="shared" si="4994"/>
        <v>1007600</v>
      </c>
      <c r="AQ147" s="5" t="str">
        <f t="shared" si="4994"/>
        <v/>
      </c>
      <c r="AR147" s="5">
        <f t="shared" si="4994"/>
        <v>1014898</v>
      </c>
      <c r="AS147" s="5" t="str">
        <f t="shared" si="4994"/>
        <v/>
      </c>
      <c r="AT147" s="5">
        <f t="shared" si="4994"/>
        <v>4115465</v>
      </c>
      <c r="AU147" s="5" t="str">
        <f t="shared" si="4994"/>
        <v/>
      </c>
      <c r="AV147" s="5" t="str">
        <f t="shared" si="4994"/>
        <v/>
      </c>
      <c r="AW147" s="5" t="str">
        <f t="shared" si="4994"/>
        <v/>
      </c>
      <c r="AX147" s="5" t="str">
        <f t="shared" si="4995"/>
        <v/>
      </c>
      <c r="AY147" s="5">
        <f t="shared" si="4995"/>
        <v>13305725</v>
      </c>
      <c r="AZ147" s="5" t="str">
        <f t="shared" si="4995"/>
        <v/>
      </c>
      <c r="BA147" s="5" t="str">
        <f t="shared" si="4995"/>
        <v/>
      </c>
      <c r="BB147" s="5">
        <f t="shared" si="4995"/>
        <v>4086010</v>
      </c>
      <c r="BC147" s="5">
        <f t="shared" si="4995"/>
        <v>1006203</v>
      </c>
      <c r="BD147" s="5" t="str">
        <f t="shared" si="4995"/>
        <v/>
      </c>
      <c r="BE147" s="5" t="str">
        <f t="shared" si="4995"/>
        <v/>
      </c>
      <c r="BF147" s="5" t="str">
        <f t="shared" si="4995"/>
        <v/>
      </c>
      <c r="BG147" s="5" t="str">
        <f t="shared" si="4995"/>
        <v/>
      </c>
      <c r="BH147" s="5" t="str">
        <f t="shared" si="4996"/>
        <v/>
      </c>
      <c r="BI147" s="5" t="str">
        <f t="shared" si="4996"/>
        <v/>
      </c>
      <c r="BJ147" s="5">
        <f t="shared" si="4996"/>
        <v>1004551</v>
      </c>
      <c r="BK147" s="5" t="str">
        <f t="shared" si="4996"/>
        <v/>
      </c>
      <c r="BL147" s="5" t="str">
        <f t="shared" si="4996"/>
        <v/>
      </c>
      <c r="BM147" s="5" t="str">
        <f t="shared" si="4996"/>
        <v/>
      </c>
      <c r="BN147" s="5" t="str">
        <f t="shared" si="4996"/>
        <v/>
      </c>
      <c r="BO147" s="5" t="str">
        <f t="shared" si="4996"/>
        <v/>
      </c>
      <c r="BP147" s="5">
        <f t="shared" si="4996"/>
        <v>1011059</v>
      </c>
      <c r="BQ147" s="5" t="str">
        <f t="shared" si="4996"/>
        <v/>
      </c>
      <c r="BR147" s="5"/>
      <c r="BT147" s="5" t="str">
        <f t="shared" si="4943"/>
        <v/>
      </c>
      <c r="BU147" s="5" t="str">
        <f t="shared" si="4944"/>
        <v/>
      </c>
      <c r="BV147" s="5" t="str">
        <f t="shared" si="4945"/>
        <v/>
      </c>
      <c r="BW147" s="5" t="str">
        <f t="shared" si="4946"/>
        <v/>
      </c>
      <c r="BX147" s="5" t="str">
        <f t="shared" si="4947"/>
        <v>SMBC MANUBANK - Los Angeles, CA</v>
      </c>
      <c r="BY147" s="5" t="str">
        <f t="shared" si="4948"/>
        <v/>
      </c>
      <c r="BZ147" s="5" t="str">
        <f t="shared" si="4949"/>
        <v/>
      </c>
      <c r="CA147" s="5" t="str">
        <f t="shared" si="4950"/>
        <v/>
      </c>
      <c r="CB147" s="5" t="str">
        <f t="shared" si="4951"/>
        <v/>
      </c>
      <c r="CC147" s="5" t="str">
        <f t="shared" si="4952"/>
        <v>Wheeler County State Bank - Alamo, GA</v>
      </c>
      <c r="CD147" s="5" t="str">
        <f t="shared" si="4953"/>
        <v/>
      </c>
      <c r="CE147" s="5" t="str">
        <f t="shared" si="4954"/>
        <v/>
      </c>
      <c r="CF147" s="5" t="str">
        <f t="shared" si="4955"/>
        <v>First Savings Bank of Hegewisch - Chicago, IL</v>
      </c>
      <c r="CG147" s="5" t="str">
        <f t="shared" si="4956"/>
        <v/>
      </c>
      <c r="CH147" s="5" t="str">
        <f t="shared" si="4957"/>
        <v>Kerndt Brothers Savings Bank - Lansing, IA</v>
      </c>
      <c r="CI147" s="5" t="str">
        <f t="shared" si="4958"/>
        <v>The Bank of Commerce and Trust Company - Wellington, KS</v>
      </c>
      <c r="CJ147" s="5" t="str">
        <f t="shared" si="4959"/>
        <v/>
      </c>
      <c r="CK147" s="5" t="str">
        <f t="shared" si="4960"/>
        <v/>
      </c>
      <c r="CL147" s="5" t="str">
        <f t="shared" si="4961"/>
        <v/>
      </c>
      <c r="CM147" s="5" t="str">
        <f t="shared" si="4962"/>
        <v/>
      </c>
      <c r="CN147" s="5" t="str">
        <f t="shared" si="4963"/>
        <v/>
      </c>
      <c r="CO147" s="5" t="str">
        <f t="shared" si="4964"/>
        <v/>
      </c>
      <c r="CP147" s="5" t="str">
        <f t="shared" si="4965"/>
        <v>Northwoods Bank of Minnesota - Park Rapids, MN</v>
      </c>
      <c r="CQ147" s="5" t="str">
        <f t="shared" si="4966"/>
        <v/>
      </c>
      <c r="CR147" s="5" t="str">
        <f t="shared" si="4967"/>
        <v>Ozark Bank - Ozark, MO</v>
      </c>
      <c r="CS147" s="5" t="str">
        <f t="shared" si="4968"/>
        <v/>
      </c>
      <c r="CT147" s="5" t="str">
        <f t="shared" si="4969"/>
        <v>United Republic Bank - Elkhorn, NE</v>
      </c>
      <c r="CU147" s="5" t="str">
        <f t="shared" si="4970"/>
        <v/>
      </c>
      <c r="CV147" s="5" t="str">
        <f t="shared" si="4971"/>
        <v/>
      </c>
      <c r="CW147" s="5" t="str">
        <f t="shared" si="4972"/>
        <v/>
      </c>
      <c r="CX147" s="5" t="str">
        <f t="shared" si="4973"/>
        <v/>
      </c>
      <c r="CY147" s="5" t="str">
        <f t="shared" si="4974"/>
        <v>Mitsubishi UFJ Trust &amp; Banking - New York Branch - New York, NY</v>
      </c>
      <c r="CZ147" s="5" t="str">
        <f t="shared" si="4975"/>
        <v/>
      </c>
      <c r="DA147" s="5" t="str">
        <f t="shared" si="4976"/>
        <v/>
      </c>
      <c r="DB147" s="5" t="str">
        <f t="shared" si="4977"/>
        <v>The Pioneer Savings Bank - Cleveland, OH</v>
      </c>
      <c r="DC147" s="5" t="str">
        <f t="shared" si="4978"/>
        <v>The Citizens Bank of Edmond - Edmond, OK</v>
      </c>
      <c r="DD147" s="5" t="str">
        <f t="shared" si="4979"/>
        <v/>
      </c>
      <c r="DE147" s="5" t="str">
        <f t="shared" si="4980"/>
        <v/>
      </c>
      <c r="DF147" s="5" t="str">
        <f t="shared" si="4981"/>
        <v/>
      </c>
      <c r="DG147" s="5" t="str">
        <f t="shared" si="4982"/>
        <v/>
      </c>
      <c r="DH147" s="5" t="str">
        <f t="shared" si="4983"/>
        <v/>
      </c>
      <c r="DI147" s="5" t="str">
        <f t="shared" si="4984"/>
        <v/>
      </c>
      <c r="DJ147" s="5" t="str">
        <f t="shared" si="4985"/>
        <v>First State Bank of Ben Wheeler, Texas - Ben Wheeler, TX</v>
      </c>
      <c r="DK147" s="5" t="str">
        <f t="shared" si="4986"/>
        <v/>
      </c>
      <c r="DL147" s="5" t="str">
        <f t="shared" si="4987"/>
        <v/>
      </c>
      <c r="DM147" s="5" t="str">
        <f t="shared" si="4988"/>
        <v/>
      </c>
      <c r="DN147" s="5" t="str">
        <f t="shared" si="4989"/>
        <v/>
      </c>
      <c r="DO147" s="5" t="str">
        <f t="shared" si="4990"/>
        <v/>
      </c>
      <c r="DP147" s="5" t="str">
        <f t="shared" si="4991"/>
        <v>The Greenwood's State Bank - Lake Mills, WI</v>
      </c>
      <c r="DQ147" s="5" t="str">
        <f t="shared" si="4926"/>
        <v/>
      </c>
    </row>
    <row r="148" spans="1:121" x14ac:dyDescent="0.25">
      <c r="A148">
        <v>147</v>
      </c>
      <c r="B148" s="5">
        <v>1008131</v>
      </c>
      <c r="C148" t="str">
        <f t="shared" si="4937"/>
        <v>Generations Bank - Rogers, AR</v>
      </c>
      <c r="D148" s="21" t="s">
        <v>1075</v>
      </c>
      <c r="E148" s="19" t="s">
        <v>5694</v>
      </c>
      <c r="F148" s="19" t="s">
        <v>2878</v>
      </c>
      <c r="G148" s="19"/>
      <c r="K148" s="27">
        <v>139</v>
      </c>
      <c r="L148" s="28" t="str">
        <f>IF(HLOOKUP('Peer Comparison Tool'!$E$6,StateDropdownData,K148+1,FALSE)=0,"",HLOOKUP('Peer Comparison Tool'!$E$6,StateDropdownData,K148+1,FALSE))</f>
        <v/>
      </c>
      <c r="M148" s="29" t="str">
        <f>IF(HLOOKUP('Peer Comparison Tool'!$E$6,[0]!DropdownData,K148+1,FALSE)=0,"",HLOOKUP('Peer Comparison Tool'!$E$6,[0]!DropdownData,K148+1,FALSE))</f>
        <v/>
      </c>
      <c r="N148" s="27">
        <v>139</v>
      </c>
      <c r="O148" s="28" t="str">
        <f>IF(HLOOKUP('Peer Comparison Tool'!$G$6,StateDropdownData,N148+1,FALSE)=0,"",HLOOKUP('Peer Comparison Tool'!$G$6,StateDropdownData,N148+1,FALSE))</f>
        <v/>
      </c>
      <c r="P148" s="29" t="str">
        <f>IF(HLOOKUP('Peer Comparison Tool'!$G$6,DropdownData,N148+1,FALSE)=0,"",HLOOKUP('Peer Comparison Tool'!$G$6,DropdownData,N148+1,FALSE))</f>
        <v/>
      </c>
      <c r="Q148" s="27">
        <v>139</v>
      </c>
      <c r="R148" s="28" t="str">
        <f>IF(HLOOKUP('Peer Comparison Tool'!$I$6,StateDropdownData,Q148+1,FALSE)=0,"",HLOOKUP('Peer Comparison Tool'!$I$6,StateDropdownData,Q148+1,FALSE))</f>
        <v/>
      </c>
      <c r="S148" s="29" t="str">
        <f>IF(HLOOKUP('Peer Comparison Tool'!$I$6,DropdownData,Q148+1,FALSE)=0,"",HLOOKUP('Peer Comparison Tool'!$I$6,DropdownData,Q148+1,FALSE))</f>
        <v/>
      </c>
      <c r="T148" s="5" t="str">
        <f t="shared" si="4992"/>
        <v/>
      </c>
      <c r="U148" s="5" t="str">
        <f t="shared" si="4992"/>
        <v/>
      </c>
      <c r="V148" s="5" t="str">
        <f t="shared" si="4992"/>
        <v/>
      </c>
      <c r="W148" s="5" t="str">
        <f t="shared" si="4992"/>
        <v/>
      </c>
      <c r="X148" s="5">
        <f t="shared" si="4992"/>
        <v>13427903</v>
      </c>
      <c r="Y148" s="5" t="str">
        <f t="shared" si="4992"/>
        <v/>
      </c>
      <c r="Z148" s="5" t="str">
        <f t="shared" si="4992"/>
        <v/>
      </c>
      <c r="AA148" s="5" t="str">
        <f t="shared" si="4992"/>
        <v/>
      </c>
      <c r="AB148" s="5" t="str">
        <f t="shared" si="4992"/>
        <v/>
      </c>
      <c r="AC148" s="5" t="str">
        <f t="shared" si="4992"/>
        <v/>
      </c>
      <c r="AD148" s="5" t="str">
        <f t="shared" si="4993"/>
        <v/>
      </c>
      <c r="AE148" s="5" t="str">
        <f t="shared" si="4993"/>
        <v/>
      </c>
      <c r="AF148" s="5">
        <f t="shared" si="4993"/>
        <v>1004473</v>
      </c>
      <c r="AG148" s="5" t="str">
        <f t="shared" si="4993"/>
        <v/>
      </c>
      <c r="AH148" s="5">
        <f t="shared" si="4993"/>
        <v>1015449</v>
      </c>
      <c r="AI148" s="5">
        <f t="shared" si="4993"/>
        <v>1014150</v>
      </c>
      <c r="AJ148" s="5" t="str">
        <f t="shared" si="4993"/>
        <v/>
      </c>
      <c r="AK148" s="5" t="str">
        <f t="shared" si="4993"/>
        <v/>
      </c>
      <c r="AL148" s="5" t="str">
        <f t="shared" si="4993"/>
        <v/>
      </c>
      <c r="AM148" s="5" t="str">
        <f t="shared" si="4993"/>
        <v/>
      </c>
      <c r="AN148" s="5" t="str">
        <f t="shared" si="4994"/>
        <v/>
      </c>
      <c r="AO148" s="5" t="str">
        <f t="shared" si="4994"/>
        <v/>
      </c>
      <c r="AP148" s="5">
        <f t="shared" si="4994"/>
        <v>1014810</v>
      </c>
      <c r="AQ148" s="5" t="str">
        <f t="shared" si="4994"/>
        <v/>
      </c>
      <c r="AR148" s="5">
        <f t="shared" si="4994"/>
        <v>1000443</v>
      </c>
      <c r="AS148" s="5" t="str">
        <f t="shared" si="4994"/>
        <v/>
      </c>
      <c r="AT148" s="5">
        <f t="shared" si="4994"/>
        <v>1012099</v>
      </c>
      <c r="AU148" s="5" t="str">
        <f t="shared" si="4994"/>
        <v/>
      </c>
      <c r="AV148" s="5" t="str">
        <f t="shared" si="4994"/>
        <v/>
      </c>
      <c r="AW148" s="5" t="str">
        <f t="shared" si="4994"/>
        <v/>
      </c>
      <c r="AX148" s="5" t="str">
        <f t="shared" si="4995"/>
        <v/>
      </c>
      <c r="AY148" s="5">
        <f t="shared" si="4995"/>
        <v>13403878</v>
      </c>
      <c r="AZ148" s="5" t="str">
        <f t="shared" si="4995"/>
        <v/>
      </c>
      <c r="BA148" s="5" t="str">
        <f t="shared" si="4995"/>
        <v/>
      </c>
      <c r="BB148" s="5">
        <f t="shared" si="4995"/>
        <v>117630322</v>
      </c>
      <c r="BC148" s="5">
        <f t="shared" si="4995"/>
        <v>1007719</v>
      </c>
      <c r="BD148" s="5" t="str">
        <f t="shared" si="4995"/>
        <v/>
      </c>
      <c r="BE148" s="5" t="str">
        <f t="shared" si="4995"/>
        <v/>
      </c>
      <c r="BF148" s="5" t="str">
        <f t="shared" si="4995"/>
        <v/>
      </c>
      <c r="BG148" s="5" t="str">
        <f t="shared" si="4995"/>
        <v/>
      </c>
      <c r="BH148" s="5" t="str">
        <f t="shared" si="4996"/>
        <v/>
      </c>
      <c r="BI148" s="5" t="str">
        <f t="shared" si="4996"/>
        <v/>
      </c>
      <c r="BJ148" s="5">
        <f t="shared" si="4996"/>
        <v>1006905</v>
      </c>
      <c r="BK148" s="5" t="str">
        <f t="shared" si="4996"/>
        <v/>
      </c>
      <c r="BL148" s="5" t="str">
        <f t="shared" si="4996"/>
        <v/>
      </c>
      <c r="BM148" s="5" t="str">
        <f t="shared" si="4996"/>
        <v/>
      </c>
      <c r="BN148" s="5" t="str">
        <f t="shared" si="4996"/>
        <v/>
      </c>
      <c r="BO148" s="5" t="str">
        <f t="shared" si="4996"/>
        <v/>
      </c>
      <c r="BP148" s="5">
        <f t="shared" si="4996"/>
        <v>1010220</v>
      </c>
      <c r="BQ148" s="5" t="str">
        <f t="shared" si="4996"/>
        <v/>
      </c>
      <c r="BR148" s="5"/>
      <c r="BT148" s="5" t="str">
        <f t="shared" si="4943"/>
        <v/>
      </c>
      <c r="BU148" s="5" t="str">
        <f t="shared" si="4944"/>
        <v/>
      </c>
      <c r="BV148" s="5" t="str">
        <f t="shared" si="4945"/>
        <v/>
      </c>
      <c r="BW148" s="5" t="str">
        <f t="shared" si="4946"/>
        <v/>
      </c>
      <c r="BX148" s="5" t="str">
        <f t="shared" si="4947"/>
        <v>Standard Chartered Bank - San Francisco Branch - San Francisco, CA</v>
      </c>
      <c r="BY148" s="5" t="str">
        <f t="shared" si="4948"/>
        <v/>
      </c>
      <c r="BZ148" s="5" t="str">
        <f t="shared" si="4949"/>
        <v/>
      </c>
      <c r="CA148" s="5" t="str">
        <f t="shared" si="4950"/>
        <v/>
      </c>
      <c r="CB148" s="5" t="str">
        <f t="shared" si="4951"/>
        <v/>
      </c>
      <c r="CC148" s="5" t="str">
        <f t="shared" si="4952"/>
        <v/>
      </c>
      <c r="CD148" s="5" t="str">
        <f t="shared" si="4953"/>
        <v/>
      </c>
      <c r="CE148" s="5" t="str">
        <f t="shared" si="4954"/>
        <v/>
      </c>
      <c r="CF148" s="5" t="str">
        <f t="shared" si="4955"/>
        <v>First Secure Bank and Trust Co. - Palos Hills, IL</v>
      </c>
      <c r="CG148" s="5" t="str">
        <f t="shared" si="4956"/>
        <v/>
      </c>
      <c r="CH148" s="5" t="str">
        <f t="shared" si="4957"/>
        <v>Keystone Savings Bank - Keystone, IA</v>
      </c>
      <c r="CI148" s="5" t="str">
        <f t="shared" si="4958"/>
        <v>The Bank of Denton - Denton, KS</v>
      </c>
      <c r="CJ148" s="5" t="str">
        <f t="shared" si="4959"/>
        <v/>
      </c>
      <c r="CK148" s="5" t="str">
        <f t="shared" si="4960"/>
        <v/>
      </c>
      <c r="CL148" s="5" t="str">
        <f t="shared" si="4961"/>
        <v/>
      </c>
      <c r="CM148" s="5" t="str">
        <f t="shared" si="4962"/>
        <v/>
      </c>
      <c r="CN148" s="5" t="str">
        <f t="shared" si="4963"/>
        <v/>
      </c>
      <c r="CO148" s="5" t="str">
        <f t="shared" si="4964"/>
        <v/>
      </c>
      <c r="CP148" s="5" t="str">
        <f t="shared" si="4965"/>
        <v>Odin State Bank - Odin, MN</v>
      </c>
      <c r="CQ148" s="5" t="str">
        <f t="shared" si="4966"/>
        <v/>
      </c>
      <c r="CR148" s="5" t="str">
        <f t="shared" si="4967"/>
        <v>Ozarks Federal Savings and Loan Association - Farmington, MO</v>
      </c>
      <c r="CS148" s="5" t="str">
        <f t="shared" si="4968"/>
        <v/>
      </c>
      <c r="CT148" s="5" t="str">
        <f t="shared" si="4969"/>
        <v>Wahoo State Bank - Wahoo, NE</v>
      </c>
      <c r="CU148" s="5" t="str">
        <f t="shared" si="4970"/>
        <v/>
      </c>
      <c r="CV148" s="5" t="str">
        <f t="shared" si="4971"/>
        <v/>
      </c>
      <c r="CW148" s="5" t="str">
        <f t="shared" si="4972"/>
        <v/>
      </c>
      <c r="CX148" s="5" t="str">
        <f t="shared" si="4973"/>
        <v/>
      </c>
      <c r="CY148" s="5" t="str">
        <f t="shared" si="4974"/>
        <v>Mizuho Bank (USA) - New York, NY</v>
      </c>
      <c r="CZ148" s="5" t="str">
        <f t="shared" si="4975"/>
        <v/>
      </c>
      <c r="DA148" s="5" t="str">
        <f t="shared" si="4976"/>
        <v/>
      </c>
      <c r="DB148" s="5" t="str">
        <f t="shared" si="4977"/>
        <v>The Preferred Legacy National Trust Bank - Canton, OH</v>
      </c>
      <c r="DC148" s="5" t="str">
        <f t="shared" si="4978"/>
        <v>The City National Bank and Trust Company of Lawton, Oklahoma - Lawton, OK</v>
      </c>
      <c r="DD148" s="5" t="str">
        <f t="shared" si="4979"/>
        <v/>
      </c>
      <c r="DE148" s="5" t="str">
        <f t="shared" si="4980"/>
        <v/>
      </c>
      <c r="DF148" s="5" t="str">
        <f t="shared" si="4981"/>
        <v/>
      </c>
      <c r="DG148" s="5" t="str">
        <f t="shared" si="4982"/>
        <v/>
      </c>
      <c r="DH148" s="5" t="str">
        <f t="shared" si="4983"/>
        <v/>
      </c>
      <c r="DI148" s="5" t="str">
        <f t="shared" si="4984"/>
        <v/>
      </c>
      <c r="DJ148" s="5" t="str">
        <f t="shared" si="4985"/>
        <v>First State Bank of Brownsboro - Brownsboro, TX</v>
      </c>
      <c r="DK148" s="5" t="str">
        <f t="shared" si="4986"/>
        <v/>
      </c>
      <c r="DL148" s="5" t="str">
        <f t="shared" si="4987"/>
        <v/>
      </c>
      <c r="DM148" s="5" t="str">
        <f t="shared" si="4988"/>
        <v/>
      </c>
      <c r="DN148" s="5" t="str">
        <f t="shared" si="4989"/>
        <v/>
      </c>
      <c r="DO148" s="5" t="str">
        <f t="shared" si="4990"/>
        <v/>
      </c>
      <c r="DP148" s="5" t="str">
        <f t="shared" si="4991"/>
        <v>The International Bank of Amherst - Amherst, WI</v>
      </c>
      <c r="DQ148" s="5" t="str">
        <f t="shared" si="4926"/>
        <v/>
      </c>
    </row>
    <row r="149" spans="1:121" x14ac:dyDescent="0.25">
      <c r="A149">
        <v>148</v>
      </c>
      <c r="B149" s="5">
        <v>1009646</v>
      </c>
      <c r="C149" t="str">
        <f t="shared" si="4937"/>
        <v>Horatio State Bank - Horatio, AR</v>
      </c>
      <c r="D149" s="21" t="s">
        <v>2549</v>
      </c>
      <c r="E149" s="19" t="s">
        <v>2926</v>
      </c>
      <c r="F149" s="19" t="s">
        <v>2878</v>
      </c>
      <c r="G149" s="19"/>
      <c r="K149" s="27">
        <v>140</v>
      </c>
      <c r="L149" s="28" t="str">
        <f>IF(HLOOKUP('Peer Comparison Tool'!$E$6,StateDropdownData,K149+1,FALSE)=0,"",HLOOKUP('Peer Comparison Tool'!$E$6,StateDropdownData,K149+1,FALSE))</f>
        <v/>
      </c>
      <c r="M149" s="29" t="str">
        <f>IF(HLOOKUP('Peer Comparison Tool'!$E$6,[0]!DropdownData,K149+1,FALSE)=0,"",HLOOKUP('Peer Comparison Tool'!$E$6,[0]!DropdownData,K149+1,FALSE))</f>
        <v/>
      </c>
      <c r="N149" s="27">
        <v>140</v>
      </c>
      <c r="O149" s="28" t="str">
        <f>IF(HLOOKUP('Peer Comparison Tool'!$G$6,StateDropdownData,N149+1,FALSE)=0,"",HLOOKUP('Peer Comparison Tool'!$G$6,StateDropdownData,N149+1,FALSE))</f>
        <v/>
      </c>
      <c r="P149" s="29" t="str">
        <f>IF(HLOOKUP('Peer Comparison Tool'!$G$6,DropdownData,N149+1,FALSE)=0,"",HLOOKUP('Peer Comparison Tool'!$G$6,DropdownData,N149+1,FALSE))</f>
        <v/>
      </c>
      <c r="Q149" s="27">
        <v>140</v>
      </c>
      <c r="R149" s="28" t="str">
        <f>IF(HLOOKUP('Peer Comparison Tool'!$I$6,StateDropdownData,Q149+1,FALSE)=0,"",HLOOKUP('Peer Comparison Tool'!$I$6,StateDropdownData,Q149+1,FALSE))</f>
        <v/>
      </c>
      <c r="S149" s="29" t="str">
        <f>IF(HLOOKUP('Peer Comparison Tool'!$I$6,DropdownData,Q149+1,FALSE)=0,"",HLOOKUP('Peer Comparison Tool'!$I$6,DropdownData,Q149+1,FALSE))</f>
        <v/>
      </c>
      <c r="T149" s="5" t="str">
        <f t="shared" si="4992"/>
        <v/>
      </c>
      <c r="U149" s="5" t="str">
        <f t="shared" si="4992"/>
        <v/>
      </c>
      <c r="V149" s="5" t="str">
        <f t="shared" si="4992"/>
        <v/>
      </c>
      <c r="W149" s="5" t="str">
        <f t="shared" si="4992"/>
        <v/>
      </c>
      <c r="X149" s="5">
        <f t="shared" si="4992"/>
        <v>1013610</v>
      </c>
      <c r="Y149" s="5" t="str">
        <f t="shared" si="4992"/>
        <v/>
      </c>
      <c r="Z149" s="5" t="str">
        <f t="shared" si="4992"/>
        <v/>
      </c>
      <c r="AA149" s="5" t="str">
        <f t="shared" si="4992"/>
        <v/>
      </c>
      <c r="AB149" s="5" t="str">
        <f t="shared" si="4992"/>
        <v/>
      </c>
      <c r="AC149" s="5" t="str">
        <f t="shared" si="4992"/>
        <v/>
      </c>
      <c r="AD149" s="5" t="str">
        <f t="shared" si="4993"/>
        <v/>
      </c>
      <c r="AE149" s="5" t="str">
        <f t="shared" si="4993"/>
        <v/>
      </c>
      <c r="AF149" s="5">
        <f t="shared" si="4993"/>
        <v>4053328</v>
      </c>
      <c r="AG149" s="5" t="str">
        <f t="shared" si="4993"/>
        <v/>
      </c>
      <c r="AH149" s="5">
        <f t="shared" si="4993"/>
        <v>1015512</v>
      </c>
      <c r="AI149" s="5">
        <f t="shared" si="4993"/>
        <v>1014747</v>
      </c>
      <c r="AJ149" s="5" t="str">
        <f t="shared" si="4993"/>
        <v/>
      </c>
      <c r="AK149" s="5" t="str">
        <f t="shared" si="4993"/>
        <v/>
      </c>
      <c r="AL149" s="5" t="str">
        <f t="shared" si="4993"/>
        <v/>
      </c>
      <c r="AM149" s="5" t="str">
        <f t="shared" si="4993"/>
        <v/>
      </c>
      <c r="AN149" s="5" t="str">
        <f t="shared" si="4994"/>
        <v/>
      </c>
      <c r="AO149" s="5" t="str">
        <f t="shared" si="4994"/>
        <v/>
      </c>
      <c r="AP149" s="5">
        <f t="shared" si="4994"/>
        <v>1007620</v>
      </c>
      <c r="AQ149" s="5" t="str">
        <f t="shared" si="4994"/>
        <v/>
      </c>
      <c r="AR149" s="5">
        <f t="shared" si="4994"/>
        <v>4094362</v>
      </c>
      <c r="AS149" s="5" t="str">
        <f t="shared" si="4994"/>
        <v/>
      </c>
      <c r="AT149" s="5">
        <f t="shared" si="4994"/>
        <v>1016268</v>
      </c>
      <c r="AU149" s="5" t="str">
        <f t="shared" si="4994"/>
        <v/>
      </c>
      <c r="AV149" s="5" t="str">
        <f t="shared" si="4994"/>
        <v/>
      </c>
      <c r="AW149" s="5" t="str">
        <f t="shared" si="4994"/>
        <v/>
      </c>
      <c r="AX149" s="5" t="str">
        <f t="shared" si="4995"/>
        <v/>
      </c>
      <c r="AY149" s="5">
        <f t="shared" si="4995"/>
        <v>1006911</v>
      </c>
      <c r="AZ149" s="5" t="str">
        <f t="shared" si="4995"/>
        <v/>
      </c>
      <c r="BA149" s="5" t="str">
        <f t="shared" si="4995"/>
        <v/>
      </c>
      <c r="BB149" s="5">
        <f t="shared" si="4995"/>
        <v>4072532</v>
      </c>
      <c r="BC149" s="5">
        <f t="shared" si="4995"/>
        <v>1012678</v>
      </c>
      <c r="BD149" s="5" t="str">
        <f t="shared" si="4995"/>
        <v/>
      </c>
      <c r="BE149" s="5" t="str">
        <f t="shared" si="4995"/>
        <v/>
      </c>
      <c r="BF149" s="5" t="str">
        <f t="shared" si="4995"/>
        <v/>
      </c>
      <c r="BG149" s="5" t="str">
        <f t="shared" si="4995"/>
        <v/>
      </c>
      <c r="BH149" s="5" t="str">
        <f t="shared" si="4996"/>
        <v/>
      </c>
      <c r="BI149" s="5" t="str">
        <f t="shared" si="4996"/>
        <v/>
      </c>
      <c r="BJ149" s="5">
        <f t="shared" si="4996"/>
        <v>1007832</v>
      </c>
      <c r="BK149" s="5" t="str">
        <f t="shared" si="4996"/>
        <v/>
      </c>
      <c r="BL149" s="5" t="str">
        <f t="shared" si="4996"/>
        <v/>
      </c>
      <c r="BM149" s="5" t="str">
        <f t="shared" si="4996"/>
        <v/>
      </c>
      <c r="BN149" s="5" t="str">
        <f t="shared" si="4996"/>
        <v/>
      </c>
      <c r="BO149" s="5" t="str">
        <f t="shared" si="4996"/>
        <v/>
      </c>
      <c r="BP149" s="5">
        <f t="shared" si="4996"/>
        <v>1005981</v>
      </c>
      <c r="BQ149" s="5" t="str">
        <f t="shared" si="4996"/>
        <v/>
      </c>
      <c r="BR149" s="5"/>
      <c r="BT149" s="5" t="str">
        <f t="shared" si="4943"/>
        <v/>
      </c>
      <c r="BU149" s="5" t="str">
        <f t="shared" si="4944"/>
        <v/>
      </c>
      <c r="BV149" s="5" t="str">
        <f t="shared" si="4945"/>
        <v/>
      </c>
      <c r="BW149" s="5" t="str">
        <f t="shared" si="4946"/>
        <v/>
      </c>
      <c r="BX149" s="5" t="str">
        <f t="shared" si="4947"/>
        <v>State Bank of India (California) - Los Angeles, CA</v>
      </c>
      <c r="BY149" s="5" t="str">
        <f t="shared" si="4948"/>
        <v/>
      </c>
      <c r="BZ149" s="5" t="str">
        <f t="shared" si="4949"/>
        <v/>
      </c>
      <c r="CA149" s="5" t="str">
        <f t="shared" si="4950"/>
        <v/>
      </c>
      <c r="CB149" s="5" t="str">
        <f t="shared" si="4951"/>
        <v/>
      </c>
      <c r="CC149" s="5" t="str">
        <f t="shared" si="4952"/>
        <v/>
      </c>
      <c r="CD149" s="5" t="str">
        <f t="shared" si="4953"/>
        <v/>
      </c>
      <c r="CE149" s="5" t="str">
        <f t="shared" si="4954"/>
        <v/>
      </c>
      <c r="CF149" s="5" t="str">
        <f t="shared" si="4955"/>
        <v>First Secure Community Bank - Sugar Grove, IL</v>
      </c>
      <c r="CG149" s="5" t="str">
        <f t="shared" si="4956"/>
        <v/>
      </c>
      <c r="CH149" s="5" t="str">
        <f t="shared" si="4957"/>
        <v>Leighton State Bank - Pella, IA</v>
      </c>
      <c r="CI149" s="5" t="str">
        <f t="shared" si="4958"/>
        <v>The Bank of Holyrood - Holyrood, KS</v>
      </c>
      <c r="CJ149" s="5" t="str">
        <f t="shared" si="4959"/>
        <v/>
      </c>
      <c r="CK149" s="5" t="str">
        <f t="shared" si="4960"/>
        <v/>
      </c>
      <c r="CL149" s="5" t="str">
        <f t="shared" si="4961"/>
        <v/>
      </c>
      <c r="CM149" s="5" t="str">
        <f t="shared" si="4962"/>
        <v/>
      </c>
      <c r="CN149" s="5" t="str">
        <f t="shared" si="4963"/>
        <v/>
      </c>
      <c r="CO149" s="5" t="str">
        <f t="shared" si="4964"/>
        <v/>
      </c>
      <c r="CP149" s="5" t="str">
        <f t="shared" si="4965"/>
        <v>Park State Bank - Duluth, MN</v>
      </c>
      <c r="CQ149" s="5" t="str">
        <f t="shared" si="4966"/>
        <v/>
      </c>
      <c r="CR149" s="5" t="str">
        <f t="shared" si="4967"/>
        <v>Paramount Bank - Saint Louis, MO</v>
      </c>
      <c r="CS149" s="5" t="str">
        <f t="shared" si="4968"/>
        <v/>
      </c>
      <c r="CT149" s="5" t="str">
        <f t="shared" si="4969"/>
        <v>Washington County Bank - Blair, NE</v>
      </c>
      <c r="CU149" s="5" t="str">
        <f t="shared" si="4970"/>
        <v/>
      </c>
      <c r="CV149" s="5" t="str">
        <f t="shared" si="4971"/>
        <v/>
      </c>
      <c r="CW149" s="5" t="str">
        <f t="shared" si="4972"/>
        <v/>
      </c>
      <c r="CX149" s="5" t="str">
        <f t="shared" si="4973"/>
        <v/>
      </c>
      <c r="CY149" s="5" t="str">
        <f t="shared" si="4974"/>
        <v>MIZUHO BANK (USA) - New York, NY</v>
      </c>
      <c r="CZ149" s="5" t="str">
        <f t="shared" si="4975"/>
        <v/>
      </c>
      <c r="DA149" s="5" t="str">
        <f t="shared" si="4976"/>
        <v/>
      </c>
      <c r="DB149" s="5" t="str">
        <f t="shared" si="4977"/>
        <v>The Private Trust Company, National Association - Cleveland, OH</v>
      </c>
      <c r="DC149" s="5" t="str">
        <f t="shared" si="4978"/>
        <v>The Community State Bank - Poteau, OK</v>
      </c>
      <c r="DD149" s="5" t="str">
        <f t="shared" si="4979"/>
        <v/>
      </c>
      <c r="DE149" s="5" t="str">
        <f t="shared" si="4980"/>
        <v/>
      </c>
      <c r="DF149" s="5" t="str">
        <f t="shared" si="4981"/>
        <v/>
      </c>
      <c r="DG149" s="5" t="str">
        <f t="shared" si="4982"/>
        <v/>
      </c>
      <c r="DH149" s="5" t="str">
        <f t="shared" si="4983"/>
        <v/>
      </c>
      <c r="DI149" s="5" t="str">
        <f t="shared" si="4984"/>
        <v/>
      </c>
      <c r="DJ149" s="5" t="str">
        <f t="shared" si="4985"/>
        <v>First State Bank of Burnet - Burnet, TX</v>
      </c>
      <c r="DK149" s="5" t="str">
        <f t="shared" si="4986"/>
        <v/>
      </c>
      <c r="DL149" s="5" t="str">
        <f t="shared" si="4987"/>
        <v/>
      </c>
      <c r="DM149" s="5" t="str">
        <f t="shared" si="4988"/>
        <v/>
      </c>
      <c r="DN149" s="5" t="str">
        <f t="shared" si="4989"/>
        <v/>
      </c>
      <c r="DO149" s="5" t="str">
        <f t="shared" si="4990"/>
        <v/>
      </c>
      <c r="DP149" s="5" t="str">
        <f t="shared" si="4991"/>
        <v>The Northwestern Bank - Chippewa Falls, WI</v>
      </c>
      <c r="DQ149" s="5" t="str">
        <f t="shared" si="4926"/>
        <v/>
      </c>
    </row>
    <row r="150" spans="1:121" x14ac:dyDescent="0.25">
      <c r="A150">
        <v>149</v>
      </c>
      <c r="B150" s="5">
        <v>4096228</v>
      </c>
      <c r="C150" t="str">
        <f t="shared" si="4937"/>
        <v>Legacy National Bank - Springdale, AR</v>
      </c>
      <c r="D150" s="21" t="s">
        <v>1299</v>
      </c>
      <c r="E150" s="19" t="s">
        <v>2927</v>
      </c>
      <c r="F150" s="19" t="s">
        <v>2878</v>
      </c>
      <c r="G150" s="19"/>
      <c r="K150" s="27">
        <v>141</v>
      </c>
      <c r="L150" s="28" t="str">
        <f>IF(HLOOKUP('Peer Comparison Tool'!$E$6,StateDropdownData,K150+1,FALSE)=0,"",HLOOKUP('Peer Comparison Tool'!$E$6,StateDropdownData,K150+1,FALSE))</f>
        <v/>
      </c>
      <c r="M150" s="29" t="str">
        <f>IF(HLOOKUP('Peer Comparison Tool'!$E$6,[0]!DropdownData,K150+1,FALSE)=0,"",HLOOKUP('Peer Comparison Tool'!$E$6,[0]!DropdownData,K150+1,FALSE))</f>
        <v/>
      </c>
      <c r="N150" s="27">
        <v>141</v>
      </c>
      <c r="O150" s="28" t="str">
        <f>IF(HLOOKUP('Peer Comparison Tool'!$G$6,StateDropdownData,N150+1,FALSE)=0,"",HLOOKUP('Peer Comparison Tool'!$G$6,StateDropdownData,N150+1,FALSE))</f>
        <v/>
      </c>
      <c r="P150" s="29" t="str">
        <f>IF(HLOOKUP('Peer Comparison Tool'!$G$6,DropdownData,N150+1,FALSE)=0,"",HLOOKUP('Peer Comparison Tool'!$G$6,DropdownData,N150+1,FALSE))</f>
        <v/>
      </c>
      <c r="Q150" s="27">
        <v>141</v>
      </c>
      <c r="R150" s="28" t="str">
        <f>IF(HLOOKUP('Peer Comparison Tool'!$I$6,StateDropdownData,Q150+1,FALSE)=0,"",HLOOKUP('Peer Comparison Tool'!$I$6,StateDropdownData,Q150+1,FALSE))</f>
        <v/>
      </c>
      <c r="S150" s="29" t="str">
        <f>IF(HLOOKUP('Peer Comparison Tool'!$I$6,DropdownData,Q150+1,FALSE)=0,"",HLOOKUP('Peer Comparison Tool'!$I$6,DropdownData,Q150+1,FALSE))</f>
        <v/>
      </c>
      <c r="T150" s="5" t="str">
        <f t="shared" ref="T150:AC159" si="4997">IFERROR(IF(VLOOKUP(INDEX($L$2:$HEG$5,4,T$471+$Q150-1),$B$2:$F$5568,5,FALSE)=T$473,INDEX($L$2:$HEG$5,4,T$471+$Q150-1),""),"")</f>
        <v/>
      </c>
      <c r="U150" s="5" t="str">
        <f t="shared" si="4997"/>
        <v/>
      </c>
      <c r="V150" s="5" t="str">
        <f t="shared" si="4997"/>
        <v/>
      </c>
      <c r="W150" s="5" t="str">
        <f t="shared" si="4997"/>
        <v/>
      </c>
      <c r="X150" s="5">
        <f t="shared" si="4997"/>
        <v>13335574</v>
      </c>
      <c r="Y150" s="5" t="str">
        <f t="shared" si="4997"/>
        <v/>
      </c>
      <c r="Z150" s="5" t="str">
        <f t="shared" si="4997"/>
        <v/>
      </c>
      <c r="AA150" s="5" t="str">
        <f t="shared" si="4997"/>
        <v/>
      </c>
      <c r="AB150" s="5" t="str">
        <f t="shared" si="4997"/>
        <v/>
      </c>
      <c r="AC150" s="5" t="str">
        <f t="shared" si="4997"/>
        <v/>
      </c>
      <c r="AD150" s="5" t="str">
        <f t="shared" ref="AD150:AM159" si="4998">IFERROR(IF(VLOOKUP(INDEX($L$2:$HEG$5,4,AD$471+$Q150-1),$B$2:$F$5568,5,FALSE)=AD$473,INDEX($L$2:$HEG$5,4,AD$471+$Q150-1),""),"")</f>
        <v/>
      </c>
      <c r="AE150" s="5" t="str">
        <f t="shared" si="4998"/>
        <v/>
      </c>
      <c r="AF150" s="5">
        <f t="shared" si="4998"/>
        <v>1007605</v>
      </c>
      <c r="AG150" s="5" t="str">
        <f t="shared" si="4998"/>
        <v/>
      </c>
      <c r="AH150" s="5">
        <f t="shared" si="4998"/>
        <v>4082126</v>
      </c>
      <c r="AI150" s="5">
        <f t="shared" si="4998"/>
        <v>1010534</v>
      </c>
      <c r="AJ150" s="5" t="str">
        <f t="shared" si="4998"/>
        <v/>
      </c>
      <c r="AK150" s="5" t="str">
        <f t="shared" si="4998"/>
        <v/>
      </c>
      <c r="AL150" s="5" t="str">
        <f t="shared" si="4998"/>
        <v/>
      </c>
      <c r="AM150" s="5" t="str">
        <f t="shared" si="4998"/>
        <v/>
      </c>
      <c r="AN150" s="5" t="str">
        <f t="shared" ref="AN150:AW159" si="4999">IFERROR(IF(VLOOKUP(INDEX($L$2:$HEG$5,4,AN$471+$Q150-1),$B$2:$F$5568,5,FALSE)=AN$473,INDEX($L$2:$HEG$5,4,AN$471+$Q150-1),""),"")</f>
        <v/>
      </c>
      <c r="AO150" s="5" t="str">
        <f t="shared" si="4999"/>
        <v/>
      </c>
      <c r="AP150" s="5">
        <f t="shared" si="4999"/>
        <v>1013695</v>
      </c>
      <c r="AQ150" s="5" t="str">
        <f t="shared" si="4999"/>
        <v/>
      </c>
      <c r="AR150" s="5">
        <f t="shared" si="4999"/>
        <v>4185730</v>
      </c>
      <c r="AS150" s="5" t="str">
        <f t="shared" si="4999"/>
        <v/>
      </c>
      <c r="AT150" s="5">
        <f t="shared" si="4999"/>
        <v>1007092</v>
      </c>
      <c r="AU150" s="5" t="str">
        <f t="shared" si="4999"/>
        <v/>
      </c>
      <c r="AV150" s="5" t="str">
        <f t="shared" si="4999"/>
        <v/>
      </c>
      <c r="AW150" s="5" t="str">
        <f t="shared" si="4999"/>
        <v/>
      </c>
      <c r="AX150" s="5" t="str">
        <f t="shared" ref="AX150:BG159" si="5000">IFERROR(IF(VLOOKUP(INDEX($L$2:$HEG$5,4,AX$471+$Q150-1),$B$2:$F$5568,5,FALSE)=AX$473,INDEX($L$2:$HEG$5,4,AX$471+$Q150-1),""),"")</f>
        <v/>
      </c>
      <c r="AY150" s="5">
        <f t="shared" si="5000"/>
        <v>6502653</v>
      </c>
      <c r="AZ150" s="5" t="str">
        <f t="shared" si="5000"/>
        <v/>
      </c>
      <c r="BA150" s="5" t="str">
        <f t="shared" si="5000"/>
        <v/>
      </c>
      <c r="BB150" s="5">
        <f t="shared" si="5000"/>
        <v>1005939</v>
      </c>
      <c r="BC150" s="5">
        <f t="shared" si="5000"/>
        <v>1007998</v>
      </c>
      <c r="BD150" s="5" t="str">
        <f t="shared" si="5000"/>
        <v/>
      </c>
      <c r="BE150" s="5" t="str">
        <f t="shared" si="5000"/>
        <v/>
      </c>
      <c r="BF150" s="5" t="str">
        <f t="shared" si="5000"/>
        <v/>
      </c>
      <c r="BG150" s="5" t="str">
        <f t="shared" si="5000"/>
        <v/>
      </c>
      <c r="BH150" s="5" t="str">
        <f t="shared" ref="BH150:BQ159" si="5001">IFERROR(IF(VLOOKUP(INDEX($L$2:$HEG$5,4,BH$471+$Q150-1),$B$2:$F$5568,5,FALSE)=BH$473,INDEX($L$2:$HEG$5,4,BH$471+$Q150-1),""),"")</f>
        <v/>
      </c>
      <c r="BI150" s="5" t="str">
        <f t="shared" si="5001"/>
        <v/>
      </c>
      <c r="BJ150" s="5">
        <f t="shared" si="5001"/>
        <v>1014920</v>
      </c>
      <c r="BK150" s="5" t="str">
        <f t="shared" si="5001"/>
        <v/>
      </c>
      <c r="BL150" s="5" t="str">
        <f t="shared" si="5001"/>
        <v/>
      </c>
      <c r="BM150" s="5" t="str">
        <f t="shared" si="5001"/>
        <v/>
      </c>
      <c r="BN150" s="5" t="str">
        <f t="shared" si="5001"/>
        <v/>
      </c>
      <c r="BO150" s="5" t="str">
        <f t="shared" si="5001"/>
        <v/>
      </c>
      <c r="BP150" s="5">
        <f t="shared" si="5001"/>
        <v>1009039</v>
      </c>
      <c r="BQ150" s="5" t="str">
        <f t="shared" si="5001"/>
        <v/>
      </c>
      <c r="BR150" s="5"/>
      <c r="BT150" s="5" t="str">
        <f t="shared" si="4943"/>
        <v/>
      </c>
      <c r="BU150" s="5" t="str">
        <f t="shared" si="4944"/>
        <v/>
      </c>
      <c r="BV150" s="5" t="str">
        <f t="shared" si="4945"/>
        <v/>
      </c>
      <c r="BW150" s="5" t="str">
        <f t="shared" si="4946"/>
        <v/>
      </c>
      <c r="BX150" s="5" t="str">
        <f t="shared" si="4947"/>
        <v>State Bank of India, Los Angeles Branch - Los Angeles, CA</v>
      </c>
      <c r="BY150" s="5" t="str">
        <f t="shared" si="4948"/>
        <v/>
      </c>
      <c r="BZ150" s="5" t="str">
        <f t="shared" si="4949"/>
        <v/>
      </c>
      <c r="CA150" s="5" t="str">
        <f t="shared" si="4950"/>
        <v/>
      </c>
      <c r="CB150" s="5" t="str">
        <f t="shared" si="4951"/>
        <v/>
      </c>
      <c r="CC150" s="5" t="str">
        <f t="shared" si="4952"/>
        <v/>
      </c>
      <c r="CD150" s="5" t="str">
        <f t="shared" si="4953"/>
        <v/>
      </c>
      <c r="CE150" s="5" t="str">
        <f t="shared" si="4954"/>
        <v/>
      </c>
      <c r="CF150" s="5" t="str">
        <f t="shared" si="4955"/>
        <v>First Secure State Bank - Wonder Lake, IL</v>
      </c>
      <c r="CG150" s="5" t="str">
        <f t="shared" si="4956"/>
        <v/>
      </c>
      <c r="CH150" s="5" t="str">
        <f t="shared" si="4957"/>
        <v>Liberty National Bank - Sioux City, IA</v>
      </c>
      <c r="CI150" s="5" t="str">
        <f t="shared" si="4958"/>
        <v>The Bank of Protection - Protection, KS</v>
      </c>
      <c r="CJ150" s="5" t="str">
        <f t="shared" si="4959"/>
        <v/>
      </c>
      <c r="CK150" s="5" t="str">
        <f t="shared" si="4960"/>
        <v/>
      </c>
      <c r="CL150" s="5" t="str">
        <f t="shared" si="4961"/>
        <v/>
      </c>
      <c r="CM150" s="5" t="str">
        <f t="shared" si="4962"/>
        <v/>
      </c>
      <c r="CN150" s="5" t="str">
        <f t="shared" si="4963"/>
        <v/>
      </c>
      <c r="CO150" s="5" t="str">
        <f t="shared" si="4964"/>
        <v/>
      </c>
      <c r="CP150" s="5" t="str">
        <f t="shared" si="4965"/>
        <v>Peoples State Bank of Plainview - Plainview, MN</v>
      </c>
      <c r="CQ150" s="5" t="str">
        <f t="shared" si="4966"/>
        <v/>
      </c>
      <c r="CR150" s="5" t="str">
        <f t="shared" si="4967"/>
        <v>Parkside Financial Bank and Trust - Clayton, MO</v>
      </c>
      <c r="CS150" s="5" t="str">
        <f t="shared" si="4968"/>
        <v/>
      </c>
      <c r="CT150" s="5" t="str">
        <f t="shared" si="4969"/>
        <v>Waypoint Bank - Cozad, NE</v>
      </c>
      <c r="CU150" s="5" t="str">
        <f t="shared" si="4970"/>
        <v/>
      </c>
      <c r="CV150" s="5" t="str">
        <f t="shared" si="4971"/>
        <v/>
      </c>
      <c r="CW150" s="5" t="str">
        <f t="shared" si="4972"/>
        <v/>
      </c>
      <c r="CX150" s="5" t="str">
        <f t="shared" si="4973"/>
        <v/>
      </c>
      <c r="CY150" s="5" t="str">
        <f t="shared" si="4974"/>
        <v>Mizuho Bank, Ltd., New York Branch - New York, NY</v>
      </c>
      <c r="CZ150" s="5" t="str">
        <f t="shared" si="4975"/>
        <v/>
      </c>
      <c r="DA150" s="5" t="str">
        <f t="shared" si="4976"/>
        <v/>
      </c>
      <c r="DB150" s="5" t="str">
        <f t="shared" si="4977"/>
        <v>The Republic Banking Company - Republic, OH</v>
      </c>
      <c r="DC150" s="5" t="str">
        <f t="shared" si="4978"/>
        <v>The Exchange Bank - Skiatook, OK</v>
      </c>
      <c r="DD150" s="5" t="str">
        <f t="shared" si="4979"/>
        <v/>
      </c>
      <c r="DE150" s="5" t="str">
        <f t="shared" si="4980"/>
        <v/>
      </c>
      <c r="DF150" s="5" t="str">
        <f t="shared" si="4981"/>
        <v/>
      </c>
      <c r="DG150" s="5" t="str">
        <f t="shared" si="4982"/>
        <v/>
      </c>
      <c r="DH150" s="5" t="str">
        <f t="shared" si="4983"/>
        <v/>
      </c>
      <c r="DI150" s="5" t="str">
        <f t="shared" si="4984"/>
        <v/>
      </c>
      <c r="DJ150" s="5" t="str">
        <f t="shared" si="4985"/>
        <v>First State Bank of Livingston - Livingston, TX</v>
      </c>
      <c r="DK150" s="5" t="str">
        <f t="shared" si="4986"/>
        <v/>
      </c>
      <c r="DL150" s="5" t="str">
        <f t="shared" si="4987"/>
        <v/>
      </c>
      <c r="DM150" s="5" t="str">
        <f t="shared" si="4988"/>
        <v/>
      </c>
      <c r="DN150" s="5" t="str">
        <f t="shared" si="4989"/>
        <v/>
      </c>
      <c r="DO150" s="5" t="str">
        <f t="shared" si="4990"/>
        <v/>
      </c>
      <c r="DP150" s="5" t="str">
        <f t="shared" si="4991"/>
        <v>The Park Bank - Madison, WI</v>
      </c>
      <c r="DQ150" s="5" t="str">
        <f t="shared" si="4926"/>
        <v/>
      </c>
    </row>
    <row r="151" spans="1:121" x14ac:dyDescent="0.25">
      <c r="A151">
        <v>150</v>
      </c>
      <c r="B151" s="5">
        <v>1015456</v>
      </c>
      <c r="C151" t="str">
        <f t="shared" si="4937"/>
        <v>Logan County Bank - Scranton, AR</v>
      </c>
      <c r="D151" s="21" t="s">
        <v>755</v>
      </c>
      <c r="E151" s="19" t="s">
        <v>2928</v>
      </c>
      <c r="F151" s="19" t="s">
        <v>2878</v>
      </c>
      <c r="G151" s="19"/>
      <c r="K151" s="27">
        <v>142</v>
      </c>
      <c r="L151" s="28" t="str">
        <f>IF(HLOOKUP('Peer Comparison Tool'!$E$6,StateDropdownData,K151+1,FALSE)=0,"",HLOOKUP('Peer Comparison Tool'!$E$6,StateDropdownData,K151+1,FALSE))</f>
        <v/>
      </c>
      <c r="M151" s="29" t="str">
        <f>IF(HLOOKUP('Peer Comparison Tool'!$E$6,[0]!DropdownData,K151+1,FALSE)=0,"",HLOOKUP('Peer Comparison Tool'!$E$6,[0]!DropdownData,K151+1,FALSE))</f>
        <v/>
      </c>
      <c r="N151" s="27">
        <v>142</v>
      </c>
      <c r="O151" s="28" t="str">
        <f>IF(HLOOKUP('Peer Comparison Tool'!$G$6,StateDropdownData,N151+1,FALSE)=0,"",HLOOKUP('Peer Comparison Tool'!$G$6,StateDropdownData,N151+1,FALSE))</f>
        <v/>
      </c>
      <c r="P151" s="29" t="str">
        <f>IF(HLOOKUP('Peer Comparison Tool'!$G$6,DropdownData,N151+1,FALSE)=0,"",HLOOKUP('Peer Comparison Tool'!$G$6,DropdownData,N151+1,FALSE))</f>
        <v/>
      </c>
      <c r="Q151" s="27">
        <v>142</v>
      </c>
      <c r="R151" s="28" t="str">
        <f>IF(HLOOKUP('Peer Comparison Tool'!$I$6,StateDropdownData,Q151+1,FALSE)=0,"",HLOOKUP('Peer Comparison Tool'!$I$6,StateDropdownData,Q151+1,FALSE))</f>
        <v/>
      </c>
      <c r="S151" s="29" t="str">
        <f>IF(HLOOKUP('Peer Comparison Tool'!$I$6,DropdownData,Q151+1,FALSE)=0,"",HLOOKUP('Peer Comparison Tool'!$I$6,DropdownData,Q151+1,FALSE))</f>
        <v/>
      </c>
      <c r="T151" s="5" t="str">
        <f t="shared" si="4997"/>
        <v/>
      </c>
      <c r="U151" s="5" t="str">
        <f t="shared" si="4997"/>
        <v/>
      </c>
      <c r="V151" s="5" t="str">
        <f t="shared" si="4997"/>
        <v/>
      </c>
      <c r="W151" s="5" t="str">
        <f t="shared" si="4997"/>
        <v/>
      </c>
      <c r="X151" s="5">
        <f t="shared" si="4997"/>
        <v>6411313</v>
      </c>
      <c r="Y151" s="5" t="str">
        <f t="shared" si="4997"/>
        <v/>
      </c>
      <c r="Z151" s="5" t="str">
        <f t="shared" si="4997"/>
        <v/>
      </c>
      <c r="AA151" s="5" t="str">
        <f t="shared" si="4997"/>
        <v/>
      </c>
      <c r="AB151" s="5" t="str">
        <f t="shared" si="4997"/>
        <v/>
      </c>
      <c r="AC151" s="5" t="str">
        <f t="shared" si="4997"/>
        <v/>
      </c>
      <c r="AD151" s="5" t="str">
        <f t="shared" si="4998"/>
        <v/>
      </c>
      <c r="AE151" s="5" t="str">
        <f t="shared" si="4998"/>
        <v/>
      </c>
      <c r="AF151" s="5">
        <f t="shared" si="4998"/>
        <v>1009173</v>
      </c>
      <c r="AG151" s="5" t="str">
        <f t="shared" si="4998"/>
        <v/>
      </c>
      <c r="AH151" s="5">
        <f t="shared" si="4998"/>
        <v>1011879</v>
      </c>
      <c r="AI151" s="5">
        <f t="shared" si="4998"/>
        <v>1004826</v>
      </c>
      <c r="AJ151" s="5" t="str">
        <f t="shared" si="4998"/>
        <v/>
      </c>
      <c r="AK151" s="5" t="str">
        <f t="shared" si="4998"/>
        <v/>
      </c>
      <c r="AL151" s="5" t="str">
        <f t="shared" si="4998"/>
        <v/>
      </c>
      <c r="AM151" s="5" t="str">
        <f t="shared" si="4998"/>
        <v/>
      </c>
      <c r="AN151" s="5" t="str">
        <f t="shared" si="4999"/>
        <v/>
      </c>
      <c r="AO151" s="5" t="str">
        <f t="shared" si="4999"/>
        <v/>
      </c>
      <c r="AP151" s="5">
        <f t="shared" si="4999"/>
        <v>1006458</v>
      </c>
      <c r="AQ151" s="5" t="str">
        <f t="shared" si="4999"/>
        <v/>
      </c>
      <c r="AR151" s="5">
        <f t="shared" si="4999"/>
        <v>1015652</v>
      </c>
      <c r="AS151" s="5" t="str">
        <f t="shared" si="4999"/>
        <v/>
      </c>
      <c r="AT151" s="5">
        <f t="shared" si="4999"/>
        <v>1006625</v>
      </c>
      <c r="AU151" s="5" t="str">
        <f t="shared" si="4999"/>
        <v/>
      </c>
      <c r="AV151" s="5" t="str">
        <f t="shared" si="4999"/>
        <v/>
      </c>
      <c r="AW151" s="5" t="str">
        <f t="shared" si="4999"/>
        <v/>
      </c>
      <c r="AX151" s="5" t="str">
        <f t="shared" si="5000"/>
        <v/>
      </c>
      <c r="AY151" s="5">
        <f t="shared" si="5000"/>
        <v>1024965</v>
      </c>
      <c r="AZ151" s="5" t="str">
        <f t="shared" si="5000"/>
        <v/>
      </c>
      <c r="BA151" s="5" t="str">
        <f t="shared" si="5000"/>
        <v/>
      </c>
      <c r="BB151" s="5">
        <f t="shared" si="5000"/>
        <v>1005956</v>
      </c>
      <c r="BC151" s="5">
        <f t="shared" si="5000"/>
        <v>1005063</v>
      </c>
      <c r="BD151" s="5" t="str">
        <f t="shared" si="5000"/>
        <v/>
      </c>
      <c r="BE151" s="5" t="str">
        <f t="shared" si="5000"/>
        <v/>
      </c>
      <c r="BF151" s="5" t="str">
        <f t="shared" si="5000"/>
        <v/>
      </c>
      <c r="BG151" s="5" t="str">
        <f t="shared" si="5000"/>
        <v/>
      </c>
      <c r="BH151" s="5" t="str">
        <f t="shared" si="5001"/>
        <v/>
      </c>
      <c r="BI151" s="5" t="str">
        <f t="shared" si="5001"/>
        <v/>
      </c>
      <c r="BJ151" s="5">
        <f t="shared" si="5001"/>
        <v>1013570</v>
      </c>
      <c r="BK151" s="5" t="str">
        <f t="shared" si="5001"/>
        <v/>
      </c>
      <c r="BL151" s="5" t="str">
        <f t="shared" si="5001"/>
        <v/>
      </c>
      <c r="BM151" s="5" t="str">
        <f t="shared" si="5001"/>
        <v/>
      </c>
      <c r="BN151" s="5" t="str">
        <f t="shared" si="5001"/>
        <v/>
      </c>
      <c r="BO151" s="5" t="str">
        <f t="shared" si="5001"/>
        <v/>
      </c>
      <c r="BP151" s="5">
        <f t="shared" si="5001"/>
        <v>1012257</v>
      </c>
      <c r="BQ151" s="5" t="str">
        <f t="shared" si="5001"/>
        <v/>
      </c>
      <c r="BR151" s="5"/>
      <c r="BT151" s="5" t="str">
        <f t="shared" si="4943"/>
        <v/>
      </c>
      <c r="BU151" s="5" t="str">
        <f t="shared" si="4944"/>
        <v/>
      </c>
      <c r="BV151" s="5" t="str">
        <f t="shared" si="4945"/>
        <v/>
      </c>
      <c r="BW151" s="5" t="str">
        <f t="shared" si="4946"/>
        <v/>
      </c>
      <c r="BX151" s="5" t="str">
        <f t="shared" si="4947"/>
        <v>Sumitomo Mitsui Banking Corporation - Los Angeles Branch - Los Angeles, CA</v>
      </c>
      <c r="BY151" s="5" t="str">
        <f t="shared" si="4948"/>
        <v/>
      </c>
      <c r="BZ151" s="5" t="str">
        <f t="shared" si="4949"/>
        <v/>
      </c>
      <c r="CA151" s="5" t="str">
        <f t="shared" si="4950"/>
        <v/>
      </c>
      <c r="CB151" s="5" t="str">
        <f t="shared" si="4951"/>
        <v/>
      </c>
      <c r="CC151" s="5" t="str">
        <f t="shared" si="4952"/>
        <v/>
      </c>
      <c r="CD151" s="5" t="str">
        <f t="shared" si="4953"/>
        <v/>
      </c>
      <c r="CE151" s="5" t="str">
        <f t="shared" si="4954"/>
        <v/>
      </c>
      <c r="CF151" s="5" t="str">
        <f t="shared" si="4955"/>
        <v>First Security Bank - Mackinaw, IL</v>
      </c>
      <c r="CG151" s="5" t="str">
        <f t="shared" si="4956"/>
        <v/>
      </c>
      <c r="CH151" s="5" t="str">
        <f t="shared" si="4957"/>
        <v>Liberty Trust &amp; Savings Bank - Durant, IA</v>
      </c>
      <c r="CI151" s="5" t="str">
        <f t="shared" si="4958"/>
        <v>The Bank of Tescott - Tescott, KS</v>
      </c>
      <c r="CJ151" s="5" t="str">
        <f t="shared" si="4959"/>
        <v/>
      </c>
      <c r="CK151" s="5" t="str">
        <f t="shared" si="4960"/>
        <v/>
      </c>
      <c r="CL151" s="5" t="str">
        <f t="shared" si="4961"/>
        <v/>
      </c>
      <c r="CM151" s="5" t="str">
        <f t="shared" si="4962"/>
        <v/>
      </c>
      <c r="CN151" s="5" t="str">
        <f t="shared" si="4963"/>
        <v/>
      </c>
      <c r="CO151" s="5" t="str">
        <f t="shared" si="4964"/>
        <v/>
      </c>
      <c r="CP151" s="5" t="str">
        <f t="shared" si="4965"/>
        <v>Peoples State Bank of Wells - Wells, MN</v>
      </c>
      <c r="CQ151" s="5" t="str">
        <f t="shared" si="4966"/>
        <v/>
      </c>
      <c r="CR151" s="5" t="str">
        <f t="shared" si="4967"/>
        <v>Peoples Bank - Cuba, MO</v>
      </c>
      <c r="CS151" s="5" t="str">
        <f t="shared" si="4968"/>
        <v/>
      </c>
      <c r="CT151" s="5" t="str">
        <f t="shared" si="4969"/>
        <v>West Gate Bank - Lincoln, NE</v>
      </c>
      <c r="CU151" s="5" t="str">
        <f t="shared" si="4970"/>
        <v/>
      </c>
      <c r="CV151" s="5" t="str">
        <f t="shared" si="4971"/>
        <v/>
      </c>
      <c r="CW151" s="5" t="str">
        <f t="shared" si="4972"/>
        <v/>
      </c>
      <c r="CX151" s="5" t="str">
        <f t="shared" si="4973"/>
        <v/>
      </c>
      <c r="CY151" s="5" t="str">
        <f t="shared" si="4974"/>
        <v>Modern Bank, National Association - New York, NY</v>
      </c>
      <c r="CZ151" s="5" t="str">
        <f t="shared" si="4975"/>
        <v/>
      </c>
      <c r="DA151" s="5" t="str">
        <f t="shared" si="4976"/>
        <v/>
      </c>
      <c r="DB151" s="5" t="str">
        <f t="shared" si="4977"/>
        <v>The Richwood Banking Company, Inc. - Richwood, OH</v>
      </c>
      <c r="DC151" s="5" t="str">
        <f t="shared" si="4978"/>
        <v>The Farmers and Merchants National Bank of Fairview - Fairview, OK</v>
      </c>
      <c r="DD151" s="5" t="str">
        <f t="shared" si="4979"/>
        <v/>
      </c>
      <c r="DE151" s="5" t="str">
        <f t="shared" si="4980"/>
        <v/>
      </c>
      <c r="DF151" s="5" t="str">
        <f t="shared" si="4981"/>
        <v/>
      </c>
      <c r="DG151" s="5" t="str">
        <f t="shared" si="4982"/>
        <v/>
      </c>
      <c r="DH151" s="5" t="str">
        <f t="shared" si="4983"/>
        <v/>
      </c>
      <c r="DI151" s="5" t="str">
        <f t="shared" si="4984"/>
        <v/>
      </c>
      <c r="DJ151" s="5" t="str">
        <f t="shared" si="4985"/>
        <v>First State Bank of Odem - Odem, TX</v>
      </c>
      <c r="DK151" s="5" t="str">
        <f t="shared" si="4986"/>
        <v/>
      </c>
      <c r="DL151" s="5" t="str">
        <f t="shared" si="4987"/>
        <v/>
      </c>
      <c r="DM151" s="5" t="str">
        <f t="shared" si="4988"/>
        <v/>
      </c>
      <c r="DN151" s="5" t="str">
        <f t="shared" si="4989"/>
        <v/>
      </c>
      <c r="DO151" s="5" t="str">
        <f t="shared" si="4990"/>
        <v/>
      </c>
      <c r="DP151" s="5" t="str">
        <f t="shared" si="4991"/>
        <v>The Pineries Bank - Stevens Point, WI</v>
      </c>
      <c r="DQ151" s="5" t="str">
        <f t="shared" si="4926"/>
        <v/>
      </c>
    </row>
    <row r="152" spans="1:121" x14ac:dyDescent="0.25">
      <c r="A152">
        <v>151</v>
      </c>
      <c r="B152" s="5">
        <v>1015067</v>
      </c>
      <c r="C152" t="str">
        <f t="shared" si="4937"/>
        <v>McGehee Bank - McGehee, AR</v>
      </c>
      <c r="D152" s="21" t="s">
        <v>2553</v>
      </c>
      <c r="E152" s="19" t="s">
        <v>2915</v>
      </c>
      <c r="F152" s="19" t="s">
        <v>2878</v>
      </c>
      <c r="G152" s="19"/>
      <c r="K152" s="27">
        <v>143</v>
      </c>
      <c r="L152" s="28" t="str">
        <f>IF(HLOOKUP('Peer Comparison Tool'!$E$6,StateDropdownData,K152+1,FALSE)=0,"",HLOOKUP('Peer Comparison Tool'!$E$6,StateDropdownData,K152+1,FALSE))</f>
        <v/>
      </c>
      <c r="M152" s="29" t="str">
        <f>IF(HLOOKUP('Peer Comparison Tool'!$E$6,[0]!DropdownData,K152+1,FALSE)=0,"",HLOOKUP('Peer Comparison Tool'!$E$6,[0]!DropdownData,K152+1,FALSE))</f>
        <v/>
      </c>
      <c r="N152" s="27">
        <v>143</v>
      </c>
      <c r="O152" s="28" t="str">
        <f>IF(HLOOKUP('Peer Comparison Tool'!$G$6,StateDropdownData,N152+1,FALSE)=0,"",HLOOKUP('Peer Comparison Tool'!$G$6,StateDropdownData,N152+1,FALSE))</f>
        <v/>
      </c>
      <c r="P152" s="29" t="str">
        <f>IF(HLOOKUP('Peer Comparison Tool'!$G$6,DropdownData,N152+1,FALSE)=0,"",HLOOKUP('Peer Comparison Tool'!$G$6,DropdownData,N152+1,FALSE))</f>
        <v/>
      </c>
      <c r="Q152" s="27">
        <v>143</v>
      </c>
      <c r="R152" s="28" t="str">
        <f>IF(HLOOKUP('Peer Comparison Tool'!$I$6,StateDropdownData,Q152+1,FALSE)=0,"",HLOOKUP('Peer Comparison Tool'!$I$6,StateDropdownData,Q152+1,FALSE))</f>
        <v/>
      </c>
      <c r="S152" s="29" t="str">
        <f>IF(HLOOKUP('Peer Comparison Tool'!$I$6,DropdownData,Q152+1,FALSE)=0,"",HLOOKUP('Peer Comparison Tool'!$I$6,DropdownData,Q152+1,FALSE))</f>
        <v/>
      </c>
      <c r="T152" s="5" t="str">
        <f t="shared" si="4997"/>
        <v/>
      </c>
      <c r="U152" s="5" t="str">
        <f t="shared" si="4997"/>
        <v/>
      </c>
      <c r="V152" s="5" t="str">
        <f t="shared" si="4997"/>
        <v/>
      </c>
      <c r="W152" s="5" t="str">
        <f t="shared" si="4997"/>
        <v/>
      </c>
      <c r="X152" s="5">
        <f t="shared" si="4997"/>
        <v>13430819</v>
      </c>
      <c r="Y152" s="5" t="str">
        <f t="shared" si="4997"/>
        <v/>
      </c>
      <c r="Z152" s="5" t="str">
        <f t="shared" si="4997"/>
        <v/>
      </c>
      <c r="AA152" s="5" t="str">
        <f t="shared" si="4997"/>
        <v/>
      </c>
      <c r="AB152" s="5" t="str">
        <f t="shared" si="4997"/>
        <v/>
      </c>
      <c r="AC152" s="5" t="str">
        <f t="shared" si="4997"/>
        <v/>
      </c>
      <c r="AD152" s="5" t="str">
        <f t="shared" si="4998"/>
        <v/>
      </c>
      <c r="AE152" s="5" t="str">
        <f t="shared" si="4998"/>
        <v/>
      </c>
      <c r="AF152" s="5">
        <f t="shared" si="4998"/>
        <v>1008786</v>
      </c>
      <c r="AG152" s="5" t="str">
        <f t="shared" si="4998"/>
        <v/>
      </c>
      <c r="AH152" s="5">
        <f t="shared" si="4998"/>
        <v>1014582</v>
      </c>
      <c r="AI152" s="5">
        <f t="shared" si="4998"/>
        <v>1016281</v>
      </c>
      <c r="AJ152" s="5" t="str">
        <f t="shared" si="4998"/>
        <v/>
      </c>
      <c r="AK152" s="5" t="str">
        <f t="shared" si="4998"/>
        <v/>
      </c>
      <c r="AL152" s="5" t="str">
        <f t="shared" si="4998"/>
        <v/>
      </c>
      <c r="AM152" s="5" t="str">
        <f t="shared" si="4998"/>
        <v/>
      </c>
      <c r="AN152" s="5" t="str">
        <f t="shared" si="4999"/>
        <v/>
      </c>
      <c r="AO152" s="5" t="str">
        <f t="shared" si="4999"/>
        <v/>
      </c>
      <c r="AP152" s="5">
        <f t="shared" si="4999"/>
        <v>1008320</v>
      </c>
      <c r="AQ152" s="5" t="str">
        <f t="shared" si="4999"/>
        <v/>
      </c>
      <c r="AR152" s="5">
        <f t="shared" si="4999"/>
        <v>1015173</v>
      </c>
      <c r="AS152" s="5" t="str">
        <f t="shared" si="4999"/>
        <v/>
      </c>
      <c r="AT152" s="5">
        <f t="shared" si="4999"/>
        <v>1015893</v>
      </c>
      <c r="AU152" s="5" t="str">
        <f t="shared" si="4999"/>
        <v/>
      </c>
      <c r="AV152" s="5" t="str">
        <f t="shared" si="4999"/>
        <v/>
      </c>
      <c r="AW152" s="5" t="str">
        <f t="shared" si="4999"/>
        <v/>
      </c>
      <c r="AX152" s="5" t="str">
        <f t="shared" si="5000"/>
        <v/>
      </c>
      <c r="AY152" s="5">
        <f t="shared" si="5000"/>
        <v>1025156</v>
      </c>
      <c r="AZ152" s="5" t="str">
        <f t="shared" si="5000"/>
        <v/>
      </c>
      <c r="BA152" s="5" t="str">
        <f t="shared" si="5000"/>
        <v/>
      </c>
      <c r="BB152" s="5">
        <f t="shared" si="5000"/>
        <v>1011080</v>
      </c>
      <c r="BC152" s="5">
        <f t="shared" si="5000"/>
        <v>1016248</v>
      </c>
      <c r="BD152" s="5" t="str">
        <f t="shared" si="5000"/>
        <v/>
      </c>
      <c r="BE152" s="5" t="str">
        <f t="shared" si="5000"/>
        <v/>
      </c>
      <c r="BF152" s="5" t="str">
        <f t="shared" si="5000"/>
        <v/>
      </c>
      <c r="BG152" s="5" t="str">
        <f t="shared" si="5000"/>
        <v/>
      </c>
      <c r="BH152" s="5" t="str">
        <f t="shared" si="5001"/>
        <v/>
      </c>
      <c r="BI152" s="5" t="str">
        <f t="shared" si="5001"/>
        <v/>
      </c>
      <c r="BJ152" s="5">
        <f t="shared" si="5001"/>
        <v>1011089</v>
      </c>
      <c r="BK152" s="5" t="str">
        <f t="shared" si="5001"/>
        <v/>
      </c>
      <c r="BL152" s="5" t="str">
        <f t="shared" si="5001"/>
        <v/>
      </c>
      <c r="BM152" s="5" t="str">
        <f t="shared" si="5001"/>
        <v/>
      </c>
      <c r="BN152" s="5" t="str">
        <f t="shared" si="5001"/>
        <v/>
      </c>
      <c r="BO152" s="5" t="str">
        <f t="shared" si="5001"/>
        <v/>
      </c>
      <c r="BP152" s="5">
        <f t="shared" si="5001"/>
        <v>1015520</v>
      </c>
      <c r="BQ152" s="5" t="str">
        <f t="shared" si="5001"/>
        <v/>
      </c>
      <c r="BR152" s="5"/>
      <c r="BT152" s="5" t="str">
        <f t="shared" si="4943"/>
        <v/>
      </c>
      <c r="BU152" s="5" t="str">
        <f t="shared" si="4944"/>
        <v/>
      </c>
      <c r="BV152" s="5" t="str">
        <f t="shared" si="4945"/>
        <v/>
      </c>
      <c r="BW152" s="5" t="str">
        <f t="shared" si="4946"/>
        <v/>
      </c>
      <c r="BX152" s="5" t="str">
        <f t="shared" si="4947"/>
        <v>Sumitomo Mitsui Banking Corporation - San Francisco Branch - San Francisco, CA</v>
      </c>
      <c r="BY152" s="5" t="str">
        <f t="shared" si="4948"/>
        <v/>
      </c>
      <c r="BZ152" s="5" t="str">
        <f t="shared" si="4949"/>
        <v/>
      </c>
      <c r="CA152" s="5" t="str">
        <f t="shared" si="4950"/>
        <v/>
      </c>
      <c r="CB152" s="5" t="str">
        <f t="shared" si="4951"/>
        <v/>
      </c>
      <c r="CC152" s="5" t="str">
        <f t="shared" si="4952"/>
        <v/>
      </c>
      <c r="CD152" s="5" t="str">
        <f t="shared" si="4953"/>
        <v/>
      </c>
      <c r="CE152" s="5" t="str">
        <f t="shared" si="4954"/>
        <v/>
      </c>
      <c r="CF152" s="5" t="str">
        <f t="shared" si="4955"/>
        <v>First Southern Bank - Marion, IL</v>
      </c>
      <c r="CG152" s="5" t="str">
        <f t="shared" si="4956"/>
        <v/>
      </c>
      <c r="CH152" s="5" t="str">
        <f t="shared" si="4957"/>
        <v>Libertyville Savings Bank - Fairfield, IA</v>
      </c>
      <c r="CI152" s="5" t="str">
        <f t="shared" si="4958"/>
        <v>The Baxter State Bank - Baxter Springs, KS</v>
      </c>
      <c r="CJ152" s="5" t="str">
        <f t="shared" si="4959"/>
        <v/>
      </c>
      <c r="CK152" s="5" t="str">
        <f t="shared" si="4960"/>
        <v/>
      </c>
      <c r="CL152" s="5" t="str">
        <f t="shared" si="4961"/>
        <v/>
      </c>
      <c r="CM152" s="5" t="str">
        <f t="shared" si="4962"/>
        <v/>
      </c>
      <c r="CN152" s="5" t="str">
        <f t="shared" si="4963"/>
        <v/>
      </c>
      <c r="CO152" s="5" t="str">
        <f t="shared" si="4964"/>
        <v/>
      </c>
      <c r="CP152" s="5" t="str">
        <f t="shared" si="4965"/>
        <v>Perennial Bank - Darwin, MN</v>
      </c>
      <c r="CQ152" s="5" t="str">
        <f t="shared" si="4966"/>
        <v/>
      </c>
      <c r="CR152" s="5" t="str">
        <f t="shared" si="4967"/>
        <v>Peoples Bank &amp; Trust Co. - Troy, MO</v>
      </c>
      <c r="CS152" s="5" t="str">
        <f t="shared" si="4968"/>
        <v/>
      </c>
      <c r="CT152" s="5" t="str">
        <f t="shared" si="4969"/>
        <v>West Plains Bank - Ainsworth, NE</v>
      </c>
      <c r="CU152" s="5" t="str">
        <f t="shared" si="4970"/>
        <v/>
      </c>
      <c r="CV152" s="5" t="str">
        <f t="shared" si="4971"/>
        <v/>
      </c>
      <c r="CW152" s="5" t="str">
        <f t="shared" si="4972"/>
        <v/>
      </c>
      <c r="CX152" s="5" t="str">
        <f t="shared" si="4973"/>
        <v/>
      </c>
      <c r="CY152" s="5" t="str">
        <f t="shared" si="4974"/>
        <v>Morgan Stanley Private Bank, National Association - New York, NY</v>
      </c>
      <c r="CZ152" s="5" t="str">
        <f t="shared" si="4975"/>
        <v/>
      </c>
      <c r="DA152" s="5" t="str">
        <f t="shared" si="4976"/>
        <v/>
      </c>
      <c r="DB152" s="5" t="str">
        <f t="shared" si="4977"/>
        <v>The Savings Bank - Circleville, OH</v>
      </c>
      <c r="DC152" s="5" t="str">
        <f t="shared" si="4978"/>
        <v>The Farmers Bank - Carnegie, OK</v>
      </c>
      <c r="DD152" s="5" t="str">
        <f t="shared" si="4979"/>
        <v/>
      </c>
      <c r="DE152" s="5" t="str">
        <f t="shared" si="4980"/>
        <v/>
      </c>
      <c r="DF152" s="5" t="str">
        <f t="shared" si="4981"/>
        <v/>
      </c>
      <c r="DG152" s="5" t="str">
        <f t="shared" si="4982"/>
        <v/>
      </c>
      <c r="DH152" s="5" t="str">
        <f t="shared" si="4983"/>
        <v/>
      </c>
      <c r="DI152" s="5" t="str">
        <f t="shared" si="4984"/>
        <v/>
      </c>
      <c r="DJ152" s="5" t="str">
        <f t="shared" si="4985"/>
        <v>First State Bank of San Diego - San Diego, TX</v>
      </c>
      <c r="DK152" s="5" t="str">
        <f t="shared" si="4986"/>
        <v/>
      </c>
      <c r="DL152" s="5" t="str">
        <f t="shared" si="4987"/>
        <v/>
      </c>
      <c r="DM152" s="5" t="str">
        <f t="shared" si="4988"/>
        <v/>
      </c>
      <c r="DN152" s="5" t="str">
        <f t="shared" si="4989"/>
        <v/>
      </c>
      <c r="DO152" s="5" t="str">
        <f t="shared" si="4990"/>
        <v/>
      </c>
      <c r="DP152" s="5" t="str">
        <f t="shared" si="4991"/>
        <v>The Port Washington State Bank - Port Washington, WI</v>
      </c>
      <c r="DQ152" s="5" t="str">
        <f t="shared" si="4926"/>
        <v/>
      </c>
    </row>
    <row r="153" spans="1:121" x14ac:dyDescent="0.25">
      <c r="A153">
        <v>152</v>
      </c>
      <c r="B153" s="5">
        <v>1005364</v>
      </c>
      <c r="C153" t="str">
        <f t="shared" si="4937"/>
        <v>Merchants &amp; Planters Bank - Newport, AR</v>
      </c>
      <c r="D153" s="21" t="s">
        <v>1007</v>
      </c>
      <c r="E153" s="19" t="s">
        <v>2930</v>
      </c>
      <c r="F153" s="19" t="s">
        <v>2878</v>
      </c>
      <c r="G153" s="19"/>
      <c r="K153" s="27">
        <v>144</v>
      </c>
      <c r="L153" s="28" t="str">
        <f>IF(HLOOKUP('Peer Comparison Tool'!$E$6,StateDropdownData,K153+1,FALSE)=0,"",HLOOKUP('Peer Comparison Tool'!$E$6,StateDropdownData,K153+1,FALSE))</f>
        <v/>
      </c>
      <c r="M153" s="29" t="str">
        <f>IF(HLOOKUP('Peer Comparison Tool'!$E$6,[0]!DropdownData,K153+1,FALSE)=0,"",HLOOKUP('Peer Comparison Tool'!$E$6,[0]!DropdownData,K153+1,FALSE))</f>
        <v/>
      </c>
      <c r="N153" s="27">
        <v>144</v>
      </c>
      <c r="O153" s="28" t="str">
        <f>IF(HLOOKUP('Peer Comparison Tool'!$G$6,StateDropdownData,N153+1,FALSE)=0,"",HLOOKUP('Peer Comparison Tool'!$G$6,StateDropdownData,N153+1,FALSE))</f>
        <v/>
      </c>
      <c r="P153" s="29" t="str">
        <f>IF(HLOOKUP('Peer Comparison Tool'!$G$6,DropdownData,N153+1,FALSE)=0,"",HLOOKUP('Peer Comparison Tool'!$G$6,DropdownData,N153+1,FALSE))</f>
        <v/>
      </c>
      <c r="Q153" s="27">
        <v>144</v>
      </c>
      <c r="R153" s="28" t="str">
        <f>IF(HLOOKUP('Peer Comparison Tool'!$I$6,StateDropdownData,Q153+1,FALSE)=0,"",HLOOKUP('Peer Comparison Tool'!$I$6,StateDropdownData,Q153+1,FALSE))</f>
        <v/>
      </c>
      <c r="S153" s="29" t="str">
        <f>IF(HLOOKUP('Peer Comparison Tool'!$I$6,DropdownData,Q153+1,FALSE)=0,"",HLOOKUP('Peer Comparison Tool'!$I$6,DropdownData,Q153+1,FALSE))</f>
        <v/>
      </c>
      <c r="T153" s="5" t="str">
        <f t="shared" si="4997"/>
        <v/>
      </c>
      <c r="U153" s="5" t="str">
        <f t="shared" si="4997"/>
        <v/>
      </c>
      <c r="V153" s="5" t="str">
        <f t="shared" si="4997"/>
        <v/>
      </c>
      <c r="W153" s="5" t="str">
        <f t="shared" si="4997"/>
        <v/>
      </c>
      <c r="X153" s="5">
        <f t="shared" si="4997"/>
        <v>1008394</v>
      </c>
      <c r="Y153" s="5" t="str">
        <f t="shared" si="4997"/>
        <v/>
      </c>
      <c r="Z153" s="5" t="str">
        <f t="shared" si="4997"/>
        <v/>
      </c>
      <c r="AA153" s="5" t="str">
        <f t="shared" si="4997"/>
        <v/>
      </c>
      <c r="AB153" s="5" t="str">
        <f t="shared" si="4997"/>
        <v/>
      </c>
      <c r="AC153" s="5" t="str">
        <f t="shared" si="4997"/>
        <v/>
      </c>
      <c r="AD153" s="5" t="str">
        <f t="shared" si="4998"/>
        <v/>
      </c>
      <c r="AE153" s="5" t="str">
        <f t="shared" si="4998"/>
        <v/>
      </c>
      <c r="AF153" s="5">
        <f t="shared" si="4998"/>
        <v>1014955</v>
      </c>
      <c r="AG153" s="5" t="str">
        <f t="shared" si="4998"/>
        <v/>
      </c>
      <c r="AH153" s="5">
        <f t="shared" si="4998"/>
        <v>1011203</v>
      </c>
      <c r="AI153" s="5">
        <f t="shared" si="4998"/>
        <v>1016508</v>
      </c>
      <c r="AJ153" s="5" t="str">
        <f t="shared" si="4998"/>
        <v/>
      </c>
      <c r="AK153" s="5" t="str">
        <f t="shared" si="4998"/>
        <v/>
      </c>
      <c r="AL153" s="5" t="str">
        <f t="shared" si="4998"/>
        <v/>
      </c>
      <c r="AM153" s="5" t="str">
        <f t="shared" si="4998"/>
        <v/>
      </c>
      <c r="AN153" s="5" t="str">
        <f t="shared" si="4999"/>
        <v/>
      </c>
      <c r="AO153" s="5" t="str">
        <f t="shared" si="4999"/>
        <v/>
      </c>
      <c r="AP153" s="5">
        <f t="shared" si="4999"/>
        <v>1013373</v>
      </c>
      <c r="AQ153" s="5" t="str">
        <f t="shared" si="4999"/>
        <v/>
      </c>
      <c r="AR153" s="5">
        <f t="shared" si="4999"/>
        <v>1015567</v>
      </c>
      <c r="AS153" s="5" t="str">
        <f t="shared" si="4999"/>
        <v/>
      </c>
      <c r="AT153" s="5">
        <f t="shared" si="4999"/>
        <v>1006543</v>
      </c>
      <c r="AU153" s="5" t="str">
        <f t="shared" si="4999"/>
        <v/>
      </c>
      <c r="AV153" s="5" t="str">
        <f t="shared" si="4999"/>
        <v/>
      </c>
      <c r="AW153" s="5" t="str">
        <f t="shared" si="4999"/>
        <v/>
      </c>
      <c r="AX153" s="5" t="str">
        <f t="shared" si="5000"/>
        <v/>
      </c>
      <c r="AY153" s="5">
        <f t="shared" si="5000"/>
        <v>4257368</v>
      </c>
      <c r="AZ153" s="5" t="str">
        <f t="shared" si="5000"/>
        <v/>
      </c>
      <c r="BA153" s="5" t="str">
        <f t="shared" si="5000"/>
        <v/>
      </c>
      <c r="BB153" s="5">
        <f t="shared" si="5000"/>
        <v>1010714</v>
      </c>
      <c r="BC153" s="5">
        <f t="shared" si="5000"/>
        <v>1011923</v>
      </c>
      <c r="BD153" s="5" t="str">
        <f t="shared" si="5000"/>
        <v/>
      </c>
      <c r="BE153" s="5" t="str">
        <f t="shared" si="5000"/>
        <v/>
      </c>
      <c r="BF153" s="5" t="str">
        <f t="shared" si="5000"/>
        <v/>
      </c>
      <c r="BG153" s="5" t="str">
        <f t="shared" si="5000"/>
        <v/>
      </c>
      <c r="BH153" s="5" t="str">
        <f t="shared" si="5001"/>
        <v/>
      </c>
      <c r="BI153" s="5" t="str">
        <f t="shared" si="5001"/>
        <v/>
      </c>
      <c r="BJ153" s="5">
        <f t="shared" si="5001"/>
        <v>1006433</v>
      </c>
      <c r="BK153" s="5" t="str">
        <f t="shared" si="5001"/>
        <v/>
      </c>
      <c r="BL153" s="5" t="str">
        <f t="shared" si="5001"/>
        <v/>
      </c>
      <c r="BM153" s="5" t="str">
        <f t="shared" si="5001"/>
        <v/>
      </c>
      <c r="BN153" s="5" t="str">
        <f t="shared" si="5001"/>
        <v/>
      </c>
      <c r="BO153" s="5" t="str">
        <f t="shared" si="5001"/>
        <v/>
      </c>
      <c r="BP153" s="5">
        <f t="shared" si="5001"/>
        <v>1004293</v>
      </c>
      <c r="BQ153" s="5" t="str">
        <f t="shared" si="5001"/>
        <v/>
      </c>
      <c r="BR153" s="5"/>
      <c r="BT153" s="5" t="str">
        <f t="shared" si="4943"/>
        <v/>
      </c>
      <c r="BU153" s="5" t="str">
        <f t="shared" si="4944"/>
        <v/>
      </c>
      <c r="BV153" s="5" t="str">
        <f t="shared" si="4945"/>
        <v/>
      </c>
      <c r="BW153" s="5" t="str">
        <f t="shared" si="4946"/>
        <v/>
      </c>
      <c r="BX153" s="5" t="str">
        <f t="shared" si="4947"/>
        <v>Summit Bank - Oakland, CA</v>
      </c>
      <c r="BY153" s="5" t="str">
        <f t="shared" si="4948"/>
        <v/>
      </c>
      <c r="BZ153" s="5" t="str">
        <f t="shared" si="4949"/>
        <v/>
      </c>
      <c r="CA153" s="5" t="str">
        <f t="shared" si="4950"/>
        <v/>
      </c>
      <c r="CB153" s="5" t="str">
        <f t="shared" si="4951"/>
        <v/>
      </c>
      <c r="CC153" s="5" t="str">
        <f t="shared" si="4952"/>
        <v/>
      </c>
      <c r="CD153" s="5" t="str">
        <f t="shared" si="4953"/>
        <v/>
      </c>
      <c r="CE153" s="5" t="str">
        <f t="shared" si="4954"/>
        <v/>
      </c>
      <c r="CF153" s="5" t="str">
        <f t="shared" si="4955"/>
        <v>First State Bank - Mendota, IL</v>
      </c>
      <c r="CG153" s="5" t="str">
        <f t="shared" si="4956"/>
        <v/>
      </c>
      <c r="CH153" s="5" t="str">
        <f t="shared" si="4957"/>
        <v>Lincoln Savings Bank - Reinbeck, IA</v>
      </c>
      <c r="CI153" s="5" t="str">
        <f t="shared" si="4958"/>
        <v>The Bennington State Bank - Salina, KS</v>
      </c>
      <c r="CJ153" s="5" t="str">
        <f t="shared" si="4959"/>
        <v/>
      </c>
      <c r="CK153" s="5" t="str">
        <f t="shared" si="4960"/>
        <v/>
      </c>
      <c r="CL153" s="5" t="str">
        <f t="shared" si="4961"/>
        <v/>
      </c>
      <c r="CM153" s="5" t="str">
        <f t="shared" si="4962"/>
        <v/>
      </c>
      <c r="CN153" s="5" t="str">
        <f t="shared" si="4963"/>
        <v/>
      </c>
      <c r="CO153" s="5" t="str">
        <f t="shared" si="4964"/>
        <v/>
      </c>
      <c r="CP153" s="5" t="str">
        <f t="shared" si="4965"/>
        <v>Pine Country Bank - Little Falls, MN</v>
      </c>
      <c r="CQ153" s="5" t="str">
        <f t="shared" si="4966"/>
        <v/>
      </c>
      <c r="CR153" s="5" t="str">
        <f t="shared" si="4967"/>
        <v>Peoples Bank of Altenburg - Altenburg, MO</v>
      </c>
      <c r="CS153" s="5" t="str">
        <f t="shared" si="4968"/>
        <v/>
      </c>
      <c r="CT153" s="5" t="str">
        <f t="shared" si="4969"/>
        <v>Western National Bank - Chester, NE</v>
      </c>
      <c r="CU153" s="5" t="str">
        <f t="shared" si="4970"/>
        <v/>
      </c>
      <c r="CV153" s="5" t="str">
        <f t="shared" si="4971"/>
        <v/>
      </c>
      <c r="CW153" s="5" t="str">
        <f t="shared" si="4972"/>
        <v/>
      </c>
      <c r="CX153" s="5" t="str">
        <f t="shared" si="4973"/>
        <v/>
      </c>
      <c r="CY153" s="5" t="str">
        <f t="shared" si="4974"/>
        <v>MUFG Bank, Ltd., New York Branch - New York, NY</v>
      </c>
      <c r="CZ153" s="5" t="str">
        <f t="shared" si="4975"/>
        <v/>
      </c>
      <c r="DA153" s="5" t="str">
        <f t="shared" si="4976"/>
        <v/>
      </c>
      <c r="DB153" s="5" t="str">
        <f t="shared" si="4977"/>
        <v>The Sherwood State Bank - Sherwood, OH</v>
      </c>
      <c r="DC153" s="5" t="str">
        <f t="shared" si="4978"/>
        <v>The Farmers State Bank - Quinton, OK</v>
      </c>
      <c r="DD153" s="5" t="str">
        <f t="shared" si="4979"/>
        <v/>
      </c>
      <c r="DE153" s="5" t="str">
        <f t="shared" si="4980"/>
        <v/>
      </c>
      <c r="DF153" s="5" t="str">
        <f t="shared" si="4981"/>
        <v/>
      </c>
      <c r="DG153" s="5" t="str">
        <f t="shared" si="4982"/>
        <v/>
      </c>
      <c r="DH153" s="5" t="str">
        <f t="shared" si="4983"/>
        <v/>
      </c>
      <c r="DI153" s="5" t="str">
        <f t="shared" si="4984"/>
        <v/>
      </c>
      <c r="DJ153" s="5" t="str">
        <f t="shared" si="4985"/>
        <v>First State Bank of Texas - Orange, TX</v>
      </c>
      <c r="DK153" s="5" t="str">
        <f t="shared" si="4986"/>
        <v/>
      </c>
      <c r="DL153" s="5" t="str">
        <f t="shared" si="4987"/>
        <v/>
      </c>
      <c r="DM153" s="5" t="str">
        <f t="shared" si="4988"/>
        <v/>
      </c>
      <c r="DN153" s="5" t="str">
        <f t="shared" si="4989"/>
        <v/>
      </c>
      <c r="DO153" s="5" t="str">
        <f t="shared" si="4990"/>
        <v/>
      </c>
      <c r="DP153" s="5" t="str">
        <f t="shared" si="4991"/>
        <v>The Portage County Bank - Almond, WI</v>
      </c>
      <c r="DQ153" s="5" t="str">
        <f t="shared" si="4926"/>
        <v/>
      </c>
    </row>
    <row r="154" spans="1:121" x14ac:dyDescent="0.25">
      <c r="A154">
        <v>153</v>
      </c>
      <c r="B154" s="5">
        <v>1011881</v>
      </c>
      <c r="C154" t="str">
        <f t="shared" si="4937"/>
        <v>Merchants and Farmers Bank - Dumas, AR</v>
      </c>
      <c r="D154" s="21" t="s">
        <v>2551</v>
      </c>
      <c r="E154" s="19" t="s">
        <v>2932</v>
      </c>
      <c r="F154" s="19" t="s">
        <v>2878</v>
      </c>
      <c r="G154" s="19"/>
      <c r="K154" s="27">
        <v>145</v>
      </c>
      <c r="L154" s="28" t="str">
        <f>IF(HLOOKUP('Peer Comparison Tool'!$E$6,StateDropdownData,K154+1,FALSE)=0,"",HLOOKUP('Peer Comparison Tool'!$E$6,StateDropdownData,K154+1,FALSE))</f>
        <v/>
      </c>
      <c r="M154" s="29" t="str">
        <f>IF(HLOOKUP('Peer Comparison Tool'!$E$6,[0]!DropdownData,K154+1,FALSE)=0,"",HLOOKUP('Peer Comparison Tool'!$E$6,[0]!DropdownData,K154+1,FALSE))</f>
        <v/>
      </c>
      <c r="N154" s="27">
        <v>145</v>
      </c>
      <c r="O154" s="28" t="str">
        <f>IF(HLOOKUP('Peer Comparison Tool'!$G$6,StateDropdownData,N154+1,FALSE)=0,"",HLOOKUP('Peer Comparison Tool'!$G$6,StateDropdownData,N154+1,FALSE))</f>
        <v/>
      </c>
      <c r="P154" s="29" t="str">
        <f>IF(HLOOKUP('Peer Comparison Tool'!$G$6,DropdownData,N154+1,FALSE)=0,"",HLOOKUP('Peer Comparison Tool'!$G$6,DropdownData,N154+1,FALSE))</f>
        <v/>
      </c>
      <c r="Q154" s="27">
        <v>145</v>
      </c>
      <c r="R154" s="28" t="str">
        <f>IF(HLOOKUP('Peer Comparison Tool'!$I$6,StateDropdownData,Q154+1,FALSE)=0,"",HLOOKUP('Peer Comparison Tool'!$I$6,StateDropdownData,Q154+1,FALSE))</f>
        <v/>
      </c>
      <c r="S154" s="29" t="str">
        <f>IF(HLOOKUP('Peer Comparison Tool'!$I$6,DropdownData,Q154+1,FALSE)=0,"",HLOOKUP('Peer Comparison Tool'!$I$6,DropdownData,Q154+1,FALSE))</f>
        <v/>
      </c>
      <c r="T154" s="5" t="str">
        <f t="shared" si="4997"/>
        <v/>
      </c>
      <c r="U154" s="5" t="str">
        <f t="shared" si="4997"/>
        <v/>
      </c>
      <c r="V154" s="5" t="str">
        <f t="shared" si="4997"/>
        <v/>
      </c>
      <c r="W154" s="5" t="str">
        <f t="shared" si="4997"/>
        <v/>
      </c>
      <c r="X154" s="5">
        <f t="shared" si="4997"/>
        <v>1991012</v>
      </c>
      <c r="Y154" s="5" t="str">
        <f t="shared" si="4997"/>
        <v/>
      </c>
      <c r="Z154" s="5" t="str">
        <f t="shared" si="4997"/>
        <v/>
      </c>
      <c r="AA154" s="5" t="str">
        <f t="shared" si="4997"/>
        <v/>
      </c>
      <c r="AB154" s="5" t="str">
        <f t="shared" si="4997"/>
        <v/>
      </c>
      <c r="AC154" s="5" t="str">
        <f t="shared" si="4997"/>
        <v/>
      </c>
      <c r="AD154" s="5" t="str">
        <f t="shared" si="4998"/>
        <v/>
      </c>
      <c r="AE154" s="5" t="str">
        <f t="shared" si="4998"/>
        <v/>
      </c>
      <c r="AF154" s="5">
        <f t="shared" si="4998"/>
        <v>1015084</v>
      </c>
      <c r="AG154" s="5" t="str">
        <f t="shared" si="4998"/>
        <v/>
      </c>
      <c r="AH154" s="5">
        <f t="shared" si="4998"/>
        <v>1013294</v>
      </c>
      <c r="AI154" s="5">
        <f t="shared" si="4998"/>
        <v>1007453</v>
      </c>
      <c r="AJ154" s="5" t="str">
        <f t="shared" si="4998"/>
        <v/>
      </c>
      <c r="AK154" s="5" t="str">
        <f t="shared" si="4998"/>
        <v/>
      </c>
      <c r="AL154" s="5" t="str">
        <f t="shared" si="4998"/>
        <v/>
      </c>
      <c r="AM154" s="5" t="str">
        <f t="shared" si="4998"/>
        <v/>
      </c>
      <c r="AN154" s="5" t="str">
        <f t="shared" si="4999"/>
        <v/>
      </c>
      <c r="AO154" s="5" t="str">
        <f t="shared" si="4999"/>
        <v/>
      </c>
      <c r="AP154" s="5">
        <f t="shared" si="4999"/>
        <v>1012972</v>
      </c>
      <c r="AQ154" s="5" t="str">
        <f t="shared" si="4999"/>
        <v/>
      </c>
      <c r="AR154" s="5">
        <f t="shared" si="4999"/>
        <v>1015248</v>
      </c>
      <c r="AS154" s="5" t="str">
        <f t="shared" si="4999"/>
        <v/>
      </c>
      <c r="AT154" s="5">
        <f t="shared" si="4999"/>
        <v>1007146</v>
      </c>
      <c r="AU154" s="5" t="str">
        <f t="shared" si="4999"/>
        <v/>
      </c>
      <c r="AV154" s="5" t="str">
        <f t="shared" si="4999"/>
        <v/>
      </c>
      <c r="AW154" s="5" t="str">
        <f t="shared" si="4999"/>
        <v/>
      </c>
      <c r="AX154" s="5" t="str">
        <f t="shared" si="5000"/>
        <v/>
      </c>
      <c r="AY154" s="5">
        <f t="shared" si="5000"/>
        <v>6370196</v>
      </c>
      <c r="AZ154" s="5" t="str">
        <f t="shared" si="5000"/>
        <v/>
      </c>
      <c r="BA154" s="5" t="str">
        <f t="shared" si="5000"/>
        <v/>
      </c>
      <c r="BB154" s="5">
        <f t="shared" si="5000"/>
        <v>1010960</v>
      </c>
      <c r="BC154" s="5">
        <f t="shared" si="5000"/>
        <v>1008425</v>
      </c>
      <c r="BD154" s="5" t="str">
        <f t="shared" si="5000"/>
        <v/>
      </c>
      <c r="BE154" s="5" t="str">
        <f t="shared" si="5000"/>
        <v/>
      </c>
      <c r="BF154" s="5" t="str">
        <f t="shared" si="5000"/>
        <v/>
      </c>
      <c r="BG154" s="5" t="str">
        <f t="shared" si="5000"/>
        <v/>
      </c>
      <c r="BH154" s="5" t="str">
        <f t="shared" si="5001"/>
        <v/>
      </c>
      <c r="BI154" s="5" t="str">
        <f t="shared" si="5001"/>
        <v/>
      </c>
      <c r="BJ154" s="5">
        <f t="shared" si="5001"/>
        <v>1007455</v>
      </c>
      <c r="BK154" s="5" t="str">
        <f t="shared" si="5001"/>
        <v/>
      </c>
      <c r="BL154" s="5" t="str">
        <f t="shared" si="5001"/>
        <v/>
      </c>
      <c r="BM154" s="5" t="str">
        <f t="shared" si="5001"/>
        <v/>
      </c>
      <c r="BN154" s="5" t="str">
        <f t="shared" si="5001"/>
        <v/>
      </c>
      <c r="BO154" s="5" t="str">
        <f t="shared" si="5001"/>
        <v/>
      </c>
      <c r="BP154" s="5">
        <f t="shared" si="5001"/>
        <v>1011320</v>
      </c>
      <c r="BQ154" s="5" t="str">
        <f t="shared" si="5001"/>
        <v/>
      </c>
      <c r="BR154" s="5"/>
      <c r="BT154" s="5" t="str">
        <f t="shared" si="4943"/>
        <v/>
      </c>
      <c r="BU154" s="5" t="str">
        <f t="shared" si="4944"/>
        <v/>
      </c>
      <c r="BV154" s="5" t="str">
        <f t="shared" si="4945"/>
        <v/>
      </c>
      <c r="BW154" s="5" t="str">
        <f t="shared" si="4946"/>
        <v/>
      </c>
      <c r="BX154" s="5" t="str">
        <f t="shared" si="4947"/>
        <v>Summit State Bank - Santa Rosa, CA</v>
      </c>
      <c r="BY154" s="5" t="str">
        <f t="shared" si="4948"/>
        <v/>
      </c>
      <c r="BZ154" s="5" t="str">
        <f t="shared" si="4949"/>
        <v/>
      </c>
      <c r="CA154" s="5" t="str">
        <f t="shared" si="4950"/>
        <v/>
      </c>
      <c r="CB154" s="5" t="str">
        <f t="shared" si="4951"/>
        <v/>
      </c>
      <c r="CC154" s="5" t="str">
        <f t="shared" si="4952"/>
        <v/>
      </c>
      <c r="CD154" s="5" t="str">
        <f t="shared" si="4953"/>
        <v/>
      </c>
      <c r="CE154" s="5" t="str">
        <f t="shared" si="4954"/>
        <v/>
      </c>
      <c r="CF154" s="5" t="str">
        <f t="shared" si="4955"/>
        <v>First State Bank - Monticello, IL</v>
      </c>
      <c r="CG154" s="5" t="str">
        <f t="shared" si="4956"/>
        <v/>
      </c>
      <c r="CH154" s="5" t="str">
        <f t="shared" si="4957"/>
        <v>Logan State Bank - Logan, IA</v>
      </c>
      <c r="CI154" s="5" t="str">
        <f t="shared" si="4958"/>
        <v>The Citizens State Bank - Moundridge, KS</v>
      </c>
      <c r="CJ154" s="5" t="str">
        <f t="shared" si="4959"/>
        <v/>
      </c>
      <c r="CK154" s="5" t="str">
        <f t="shared" si="4960"/>
        <v/>
      </c>
      <c r="CL154" s="5" t="str">
        <f t="shared" si="4961"/>
        <v/>
      </c>
      <c r="CM154" s="5" t="str">
        <f t="shared" si="4962"/>
        <v/>
      </c>
      <c r="CN154" s="5" t="str">
        <f t="shared" si="4963"/>
        <v/>
      </c>
      <c r="CO154" s="5" t="str">
        <f t="shared" si="4964"/>
        <v/>
      </c>
      <c r="CP154" s="5" t="str">
        <f t="shared" si="4965"/>
        <v>Pine River State Bank - Pine River, MN</v>
      </c>
      <c r="CQ154" s="5" t="str">
        <f t="shared" si="4966"/>
        <v/>
      </c>
      <c r="CR154" s="5" t="str">
        <f t="shared" si="4967"/>
        <v>Peoples Bank of Moniteau County - Jamestown, MO</v>
      </c>
      <c r="CS154" s="5" t="str">
        <f t="shared" si="4968"/>
        <v/>
      </c>
      <c r="CT154" s="5" t="str">
        <f t="shared" si="4969"/>
        <v>Western Nebraska Bank - Curtis, NE</v>
      </c>
      <c r="CU154" s="5" t="str">
        <f t="shared" si="4970"/>
        <v/>
      </c>
      <c r="CV154" s="5" t="str">
        <f t="shared" si="4971"/>
        <v/>
      </c>
      <c r="CW154" s="5" t="str">
        <f t="shared" si="4972"/>
        <v/>
      </c>
      <c r="CX154" s="5" t="str">
        <f t="shared" si="4973"/>
        <v/>
      </c>
      <c r="CY154" s="5" t="str">
        <f t="shared" si="4974"/>
        <v>National Australia Bank Limited, New York Branch - New York, NY</v>
      </c>
      <c r="CZ154" s="5" t="str">
        <f t="shared" si="4975"/>
        <v/>
      </c>
      <c r="DA154" s="5" t="str">
        <f t="shared" si="4976"/>
        <v/>
      </c>
      <c r="DB154" s="5" t="str">
        <f t="shared" si="4977"/>
        <v>The St. Henry Bank - Saint Henry, OH</v>
      </c>
      <c r="DC154" s="5" t="str">
        <f t="shared" si="4978"/>
        <v>The First Farmers National Bank of Waurika - Waurika, OK</v>
      </c>
      <c r="DD154" s="5" t="str">
        <f t="shared" si="4979"/>
        <v/>
      </c>
      <c r="DE154" s="5" t="str">
        <f t="shared" si="4980"/>
        <v/>
      </c>
      <c r="DF154" s="5" t="str">
        <f t="shared" si="4981"/>
        <v/>
      </c>
      <c r="DG154" s="5" t="str">
        <f t="shared" si="4982"/>
        <v/>
      </c>
      <c r="DH154" s="5" t="str">
        <f t="shared" si="4983"/>
        <v/>
      </c>
      <c r="DI154" s="5" t="str">
        <f t="shared" si="4984"/>
        <v/>
      </c>
      <c r="DJ154" s="5" t="str">
        <f t="shared" si="4985"/>
        <v>First State Bank of Uvalde - Uvalde, TX</v>
      </c>
      <c r="DK154" s="5" t="str">
        <f t="shared" si="4986"/>
        <v/>
      </c>
      <c r="DL154" s="5" t="str">
        <f t="shared" si="4987"/>
        <v/>
      </c>
      <c r="DM154" s="5" t="str">
        <f t="shared" si="4988"/>
        <v/>
      </c>
      <c r="DN154" s="5" t="str">
        <f t="shared" si="4989"/>
        <v/>
      </c>
      <c r="DO154" s="5" t="str">
        <f t="shared" si="4990"/>
        <v/>
      </c>
      <c r="DP154" s="5" t="str">
        <f t="shared" si="4991"/>
        <v>The Stephenson National Bank and Trust - Marinette, WI</v>
      </c>
      <c r="DQ154" s="5" t="str">
        <f t="shared" si="4926"/>
        <v/>
      </c>
    </row>
    <row r="155" spans="1:121" x14ac:dyDescent="0.25">
      <c r="A155">
        <v>154</v>
      </c>
      <c r="B155" s="5">
        <v>1008202</v>
      </c>
      <c r="C155" t="str">
        <f t="shared" si="4937"/>
        <v>Partners Bank - Helena, AR</v>
      </c>
      <c r="D155" s="21" t="s">
        <v>2074</v>
      </c>
      <c r="E155" s="19" t="s">
        <v>2924</v>
      </c>
      <c r="F155" s="19" t="s">
        <v>2878</v>
      </c>
      <c r="G155" s="19"/>
      <c r="K155" s="27">
        <v>146</v>
      </c>
      <c r="L155" s="28" t="str">
        <f>IF(HLOOKUP('Peer Comparison Tool'!$E$6,StateDropdownData,K155+1,FALSE)=0,"",HLOOKUP('Peer Comparison Tool'!$E$6,StateDropdownData,K155+1,FALSE))</f>
        <v/>
      </c>
      <c r="M155" s="29" t="str">
        <f>IF(HLOOKUP('Peer Comparison Tool'!$E$6,[0]!DropdownData,K155+1,FALSE)=0,"",HLOOKUP('Peer Comparison Tool'!$E$6,[0]!DropdownData,K155+1,FALSE))</f>
        <v/>
      </c>
      <c r="N155" s="27">
        <v>146</v>
      </c>
      <c r="O155" s="28" t="str">
        <f>IF(HLOOKUP('Peer Comparison Tool'!$G$6,StateDropdownData,N155+1,FALSE)=0,"",HLOOKUP('Peer Comparison Tool'!$G$6,StateDropdownData,N155+1,FALSE))</f>
        <v/>
      </c>
      <c r="P155" s="29" t="str">
        <f>IF(HLOOKUP('Peer Comparison Tool'!$G$6,DropdownData,N155+1,FALSE)=0,"",HLOOKUP('Peer Comparison Tool'!$G$6,DropdownData,N155+1,FALSE))</f>
        <v/>
      </c>
      <c r="Q155" s="27">
        <v>146</v>
      </c>
      <c r="R155" s="28" t="str">
        <f>IF(HLOOKUP('Peer Comparison Tool'!$I$6,StateDropdownData,Q155+1,FALSE)=0,"",HLOOKUP('Peer Comparison Tool'!$I$6,StateDropdownData,Q155+1,FALSE))</f>
        <v/>
      </c>
      <c r="S155" s="29" t="str">
        <f>IF(HLOOKUP('Peer Comparison Tool'!$I$6,DropdownData,Q155+1,FALSE)=0,"",HLOOKUP('Peer Comparison Tool'!$I$6,DropdownData,Q155+1,FALSE))</f>
        <v/>
      </c>
      <c r="T155" s="5" t="str">
        <f t="shared" si="4997"/>
        <v/>
      </c>
      <c r="U155" s="5" t="str">
        <f t="shared" si="4997"/>
        <v/>
      </c>
      <c r="V155" s="5" t="str">
        <f t="shared" si="4997"/>
        <v/>
      </c>
      <c r="W155" s="5" t="str">
        <f t="shared" si="4997"/>
        <v/>
      </c>
      <c r="X155" s="5">
        <f t="shared" si="4997"/>
        <v>4274668</v>
      </c>
      <c r="Y155" s="5" t="str">
        <f t="shared" si="4997"/>
        <v/>
      </c>
      <c r="Z155" s="5" t="str">
        <f t="shared" si="4997"/>
        <v/>
      </c>
      <c r="AA155" s="5" t="str">
        <f t="shared" si="4997"/>
        <v/>
      </c>
      <c r="AB155" s="5" t="str">
        <f t="shared" si="4997"/>
        <v/>
      </c>
      <c r="AC155" s="5" t="str">
        <f t="shared" si="4997"/>
        <v/>
      </c>
      <c r="AD155" s="5" t="str">
        <f t="shared" si="4998"/>
        <v/>
      </c>
      <c r="AE155" s="5" t="str">
        <f t="shared" si="4998"/>
        <v/>
      </c>
      <c r="AF155" s="5">
        <f t="shared" si="4998"/>
        <v>1011356</v>
      </c>
      <c r="AG155" s="5" t="str">
        <f t="shared" si="4998"/>
        <v/>
      </c>
      <c r="AH155" s="5">
        <f t="shared" si="4998"/>
        <v>1012264</v>
      </c>
      <c r="AI155" s="5">
        <f t="shared" si="4998"/>
        <v>1011008</v>
      </c>
      <c r="AJ155" s="5" t="str">
        <f t="shared" si="4998"/>
        <v/>
      </c>
      <c r="AK155" s="5" t="str">
        <f t="shared" si="4998"/>
        <v/>
      </c>
      <c r="AL155" s="5" t="str">
        <f t="shared" si="4998"/>
        <v/>
      </c>
      <c r="AM155" s="5" t="str">
        <f t="shared" si="4998"/>
        <v/>
      </c>
      <c r="AN155" s="5" t="str">
        <f t="shared" si="4999"/>
        <v/>
      </c>
      <c r="AO155" s="5" t="str">
        <f t="shared" si="4999"/>
        <v/>
      </c>
      <c r="AP155" s="5">
        <f t="shared" si="4999"/>
        <v>1015318</v>
      </c>
      <c r="AQ155" s="5" t="str">
        <f t="shared" si="4999"/>
        <v/>
      </c>
      <c r="AR155" s="5">
        <f t="shared" si="4999"/>
        <v>1024961</v>
      </c>
      <c r="AS155" s="5" t="str">
        <f t="shared" si="4999"/>
        <v/>
      </c>
      <c r="AT155" s="5">
        <f t="shared" si="4999"/>
        <v>1012997</v>
      </c>
      <c r="AU155" s="5" t="str">
        <f t="shared" si="4999"/>
        <v/>
      </c>
      <c r="AV155" s="5" t="str">
        <f t="shared" si="4999"/>
        <v/>
      </c>
      <c r="AW155" s="5" t="str">
        <f t="shared" si="4999"/>
        <v/>
      </c>
      <c r="AX155" s="5" t="str">
        <f t="shared" si="5000"/>
        <v/>
      </c>
      <c r="AY155" s="5">
        <f t="shared" si="5000"/>
        <v>6931147</v>
      </c>
      <c r="AZ155" s="5" t="str">
        <f t="shared" si="5000"/>
        <v/>
      </c>
      <c r="BA155" s="5" t="str">
        <f t="shared" si="5000"/>
        <v/>
      </c>
      <c r="BB155" s="5">
        <f t="shared" si="5000"/>
        <v>1011512</v>
      </c>
      <c r="BC155" s="5">
        <f t="shared" si="5000"/>
        <v>1005898</v>
      </c>
      <c r="BD155" s="5" t="str">
        <f t="shared" si="5000"/>
        <v/>
      </c>
      <c r="BE155" s="5" t="str">
        <f t="shared" si="5000"/>
        <v/>
      </c>
      <c r="BF155" s="5" t="str">
        <f t="shared" si="5000"/>
        <v/>
      </c>
      <c r="BG155" s="5" t="str">
        <f t="shared" si="5000"/>
        <v/>
      </c>
      <c r="BH155" s="5" t="str">
        <f t="shared" si="5001"/>
        <v/>
      </c>
      <c r="BI155" s="5" t="str">
        <f t="shared" si="5001"/>
        <v/>
      </c>
      <c r="BJ155" s="5">
        <f t="shared" si="5001"/>
        <v>1009489</v>
      </c>
      <c r="BK155" s="5" t="str">
        <f t="shared" si="5001"/>
        <v/>
      </c>
      <c r="BL155" s="5" t="str">
        <f t="shared" si="5001"/>
        <v/>
      </c>
      <c r="BM155" s="5" t="str">
        <f t="shared" si="5001"/>
        <v/>
      </c>
      <c r="BN155" s="5" t="str">
        <f t="shared" si="5001"/>
        <v/>
      </c>
      <c r="BO155" s="5" t="str">
        <f t="shared" si="5001"/>
        <v/>
      </c>
      <c r="BP155" s="5">
        <f t="shared" si="5001"/>
        <v>1984064</v>
      </c>
      <c r="BQ155" s="5" t="str">
        <f t="shared" si="5001"/>
        <v/>
      </c>
      <c r="BR155" s="5"/>
      <c r="BT155" s="5" t="str">
        <f t="shared" si="4943"/>
        <v/>
      </c>
      <c r="BU155" s="5" t="str">
        <f t="shared" si="4944"/>
        <v/>
      </c>
      <c r="BV155" s="5" t="str">
        <f t="shared" si="4945"/>
        <v/>
      </c>
      <c r="BW155" s="5" t="str">
        <f t="shared" si="4946"/>
        <v/>
      </c>
      <c r="BX155" s="5" t="str">
        <f t="shared" si="4947"/>
        <v>Taiwan Business Bank - Los Angeles Branch - Los Angeles, CA</v>
      </c>
      <c r="BY155" s="5" t="str">
        <f t="shared" si="4948"/>
        <v/>
      </c>
      <c r="BZ155" s="5" t="str">
        <f t="shared" si="4949"/>
        <v/>
      </c>
      <c r="CA155" s="5" t="str">
        <f t="shared" si="4950"/>
        <v/>
      </c>
      <c r="CB155" s="5" t="str">
        <f t="shared" si="4951"/>
        <v/>
      </c>
      <c r="CC155" s="5" t="str">
        <f t="shared" si="4952"/>
        <v/>
      </c>
      <c r="CD155" s="5" t="str">
        <f t="shared" si="4953"/>
        <v/>
      </c>
      <c r="CE155" s="5" t="str">
        <f t="shared" si="4954"/>
        <v/>
      </c>
      <c r="CF155" s="5" t="str">
        <f t="shared" si="4955"/>
        <v>First State Bank of Beecher City - Beecher City, IL</v>
      </c>
      <c r="CG155" s="5" t="str">
        <f t="shared" si="4956"/>
        <v/>
      </c>
      <c r="CH155" s="5" t="str">
        <f t="shared" si="4957"/>
        <v>Luana Savings Bank - Luana, IA</v>
      </c>
      <c r="CI155" s="5" t="str">
        <f t="shared" si="4958"/>
        <v>The Citizens State Bank - Marysville, KS</v>
      </c>
      <c r="CJ155" s="5" t="str">
        <f t="shared" si="4959"/>
        <v/>
      </c>
      <c r="CK155" s="5" t="str">
        <f t="shared" si="4960"/>
        <v/>
      </c>
      <c r="CL155" s="5" t="str">
        <f t="shared" si="4961"/>
        <v/>
      </c>
      <c r="CM155" s="5" t="str">
        <f t="shared" si="4962"/>
        <v/>
      </c>
      <c r="CN155" s="5" t="str">
        <f t="shared" si="4963"/>
        <v/>
      </c>
      <c r="CO155" s="5" t="str">
        <f t="shared" si="4964"/>
        <v/>
      </c>
      <c r="CP155" s="5" t="str">
        <f t="shared" si="4965"/>
        <v>Pioneer Bank - Mapleton, MN</v>
      </c>
      <c r="CQ155" s="5" t="str">
        <f t="shared" si="4966"/>
        <v/>
      </c>
      <c r="CR155" s="5" t="str">
        <f t="shared" si="4967"/>
        <v>People's Bank of Seneca - Seneca, MO</v>
      </c>
      <c r="CS155" s="5" t="str">
        <f t="shared" si="4968"/>
        <v/>
      </c>
      <c r="CT155" s="5" t="str">
        <f t="shared" si="4969"/>
        <v>York State Bank - York, NE</v>
      </c>
      <c r="CU155" s="5" t="str">
        <f t="shared" si="4970"/>
        <v/>
      </c>
      <c r="CV155" s="5" t="str">
        <f t="shared" si="4971"/>
        <v/>
      </c>
      <c r="CW155" s="5" t="str">
        <f t="shared" si="4972"/>
        <v/>
      </c>
      <c r="CX155" s="5" t="str">
        <f t="shared" si="4973"/>
        <v/>
      </c>
      <c r="CY155" s="5" t="str">
        <f t="shared" si="4974"/>
        <v>National Bank of Canada - New York Branch - New York, NY</v>
      </c>
      <c r="CZ155" s="5" t="str">
        <f t="shared" si="4975"/>
        <v/>
      </c>
      <c r="DA155" s="5" t="str">
        <f t="shared" si="4976"/>
        <v/>
      </c>
      <c r="DB155" s="5" t="str">
        <f t="shared" si="4977"/>
        <v>The State Bank and Trust Company - Defiance, OH</v>
      </c>
      <c r="DC155" s="5" t="str">
        <f t="shared" si="4978"/>
        <v>The First National Bank and Trust Company of Broken Arrow - Broken Arrow, OK</v>
      </c>
      <c r="DD155" s="5" t="str">
        <f t="shared" si="4979"/>
        <v/>
      </c>
      <c r="DE155" s="5" t="str">
        <f t="shared" si="4980"/>
        <v/>
      </c>
      <c r="DF155" s="5" t="str">
        <f t="shared" si="4981"/>
        <v/>
      </c>
      <c r="DG155" s="5" t="str">
        <f t="shared" si="4982"/>
        <v/>
      </c>
      <c r="DH155" s="5" t="str">
        <f t="shared" si="4983"/>
        <v/>
      </c>
      <c r="DI155" s="5" t="str">
        <f t="shared" si="4984"/>
        <v/>
      </c>
      <c r="DJ155" s="5" t="str">
        <f t="shared" si="4985"/>
        <v>First Texas Bank - Georgetown, TX</v>
      </c>
      <c r="DK155" s="5" t="str">
        <f t="shared" si="4986"/>
        <v/>
      </c>
      <c r="DL155" s="5" t="str">
        <f t="shared" si="4987"/>
        <v/>
      </c>
      <c r="DM155" s="5" t="str">
        <f t="shared" si="4988"/>
        <v/>
      </c>
      <c r="DN155" s="5" t="str">
        <f t="shared" si="4989"/>
        <v/>
      </c>
      <c r="DO155" s="5" t="str">
        <f t="shared" si="4990"/>
        <v/>
      </c>
      <c r="DP155" s="5" t="str">
        <f t="shared" si="4991"/>
        <v>Thrivent Trust Co. - Appleton, WI</v>
      </c>
      <c r="DQ155" s="5" t="str">
        <f t="shared" si="4926"/>
        <v/>
      </c>
    </row>
    <row r="156" spans="1:121" x14ac:dyDescent="0.25">
      <c r="A156">
        <v>155</v>
      </c>
      <c r="B156" s="5">
        <v>4056506</v>
      </c>
      <c r="C156" t="str">
        <f t="shared" si="4937"/>
        <v>Peoples Bank - Sheridan, AR</v>
      </c>
      <c r="D156" s="21" t="s">
        <v>215</v>
      </c>
      <c r="E156" s="19" t="s">
        <v>2933</v>
      </c>
      <c r="F156" s="19" t="s">
        <v>2878</v>
      </c>
      <c r="G156" s="19"/>
      <c r="K156" s="27">
        <v>147</v>
      </c>
      <c r="L156" s="28" t="str">
        <f>IF(HLOOKUP('Peer Comparison Tool'!$E$6,StateDropdownData,K156+1,FALSE)=0,"",HLOOKUP('Peer Comparison Tool'!$E$6,StateDropdownData,K156+1,FALSE))</f>
        <v/>
      </c>
      <c r="M156" s="29" t="str">
        <f>IF(HLOOKUP('Peer Comparison Tool'!$E$6,[0]!DropdownData,K156+1,FALSE)=0,"",HLOOKUP('Peer Comparison Tool'!$E$6,[0]!DropdownData,K156+1,FALSE))</f>
        <v/>
      </c>
      <c r="N156" s="27">
        <v>147</v>
      </c>
      <c r="O156" s="28" t="str">
        <f>IF(HLOOKUP('Peer Comparison Tool'!$G$6,StateDropdownData,N156+1,FALSE)=0,"",HLOOKUP('Peer Comparison Tool'!$G$6,StateDropdownData,N156+1,FALSE))</f>
        <v/>
      </c>
      <c r="P156" s="29" t="str">
        <f>IF(HLOOKUP('Peer Comparison Tool'!$G$6,DropdownData,N156+1,FALSE)=0,"",HLOOKUP('Peer Comparison Tool'!$G$6,DropdownData,N156+1,FALSE))</f>
        <v/>
      </c>
      <c r="Q156" s="27">
        <v>147</v>
      </c>
      <c r="R156" s="28" t="str">
        <f>IF(HLOOKUP('Peer Comparison Tool'!$I$6,StateDropdownData,Q156+1,FALSE)=0,"",HLOOKUP('Peer Comparison Tool'!$I$6,StateDropdownData,Q156+1,FALSE))</f>
        <v/>
      </c>
      <c r="S156" s="29" t="str">
        <f>IF(HLOOKUP('Peer Comparison Tool'!$I$6,DropdownData,Q156+1,FALSE)=0,"",HLOOKUP('Peer Comparison Tool'!$I$6,DropdownData,Q156+1,FALSE))</f>
        <v/>
      </c>
      <c r="T156" s="5" t="str">
        <f t="shared" si="4997"/>
        <v/>
      </c>
      <c r="U156" s="5" t="str">
        <f t="shared" si="4997"/>
        <v/>
      </c>
      <c r="V156" s="5" t="str">
        <f t="shared" si="4997"/>
        <v/>
      </c>
      <c r="W156" s="5" t="str">
        <f t="shared" si="4997"/>
        <v/>
      </c>
      <c r="X156" s="5">
        <f t="shared" si="4997"/>
        <v>4245881</v>
      </c>
      <c r="Y156" s="5" t="str">
        <f t="shared" si="4997"/>
        <v/>
      </c>
      <c r="Z156" s="5" t="str">
        <f t="shared" si="4997"/>
        <v/>
      </c>
      <c r="AA156" s="5" t="str">
        <f t="shared" si="4997"/>
        <v/>
      </c>
      <c r="AB156" s="5" t="str">
        <f t="shared" si="4997"/>
        <v/>
      </c>
      <c r="AC156" s="5" t="str">
        <f t="shared" si="4997"/>
        <v/>
      </c>
      <c r="AD156" s="5" t="str">
        <f t="shared" si="4998"/>
        <v/>
      </c>
      <c r="AE156" s="5" t="str">
        <f t="shared" si="4998"/>
        <v/>
      </c>
      <c r="AF156" s="5">
        <f t="shared" si="4998"/>
        <v>1012568</v>
      </c>
      <c r="AG156" s="5" t="str">
        <f t="shared" si="4998"/>
        <v/>
      </c>
      <c r="AH156" s="5">
        <f t="shared" si="4998"/>
        <v>1013323</v>
      </c>
      <c r="AI156" s="5">
        <f t="shared" si="4998"/>
        <v>1014599</v>
      </c>
      <c r="AJ156" s="5" t="str">
        <f t="shared" si="4998"/>
        <v/>
      </c>
      <c r="AK156" s="5" t="str">
        <f t="shared" si="4998"/>
        <v/>
      </c>
      <c r="AL156" s="5" t="str">
        <f t="shared" si="4998"/>
        <v/>
      </c>
      <c r="AM156" s="5" t="str">
        <f t="shared" si="4998"/>
        <v/>
      </c>
      <c r="AN156" s="5" t="str">
        <f t="shared" si="4999"/>
        <v/>
      </c>
      <c r="AO156" s="5" t="str">
        <f t="shared" si="4999"/>
        <v/>
      </c>
      <c r="AP156" s="5">
        <f t="shared" si="4999"/>
        <v>4146117</v>
      </c>
      <c r="AQ156" s="5" t="str">
        <f t="shared" si="4999"/>
        <v/>
      </c>
      <c r="AR156" s="5">
        <f t="shared" si="4999"/>
        <v>1006839</v>
      </c>
      <c r="AS156" s="5" t="str">
        <f t="shared" si="4999"/>
        <v/>
      </c>
      <c r="AT156" s="5" t="str">
        <f t="shared" si="4999"/>
        <v/>
      </c>
      <c r="AU156" s="5" t="str">
        <f t="shared" si="4999"/>
        <v/>
      </c>
      <c r="AV156" s="5" t="str">
        <f t="shared" si="4999"/>
        <v/>
      </c>
      <c r="AW156" s="5" t="str">
        <f t="shared" si="4999"/>
        <v/>
      </c>
      <c r="AX156" s="5" t="str">
        <f t="shared" si="5000"/>
        <v/>
      </c>
      <c r="AY156" s="5">
        <f t="shared" si="5000"/>
        <v>4241833</v>
      </c>
      <c r="AZ156" s="5" t="str">
        <f t="shared" si="5000"/>
        <v/>
      </c>
      <c r="BA156" s="5" t="str">
        <f t="shared" si="5000"/>
        <v/>
      </c>
      <c r="BB156" s="5">
        <f t="shared" si="5000"/>
        <v>1023053</v>
      </c>
      <c r="BC156" s="5">
        <f t="shared" si="5000"/>
        <v>1014319</v>
      </c>
      <c r="BD156" s="5" t="str">
        <f t="shared" si="5000"/>
        <v/>
      </c>
      <c r="BE156" s="5" t="str">
        <f t="shared" si="5000"/>
        <v/>
      </c>
      <c r="BF156" s="5" t="str">
        <f t="shared" si="5000"/>
        <v/>
      </c>
      <c r="BG156" s="5" t="str">
        <f t="shared" si="5000"/>
        <v/>
      </c>
      <c r="BH156" s="5" t="str">
        <f t="shared" si="5001"/>
        <v/>
      </c>
      <c r="BI156" s="5" t="str">
        <f t="shared" si="5001"/>
        <v/>
      </c>
      <c r="BJ156" s="5">
        <f t="shared" si="5001"/>
        <v>1014802</v>
      </c>
      <c r="BK156" s="5" t="str">
        <f t="shared" si="5001"/>
        <v/>
      </c>
      <c r="BL156" s="5" t="str">
        <f t="shared" si="5001"/>
        <v/>
      </c>
      <c r="BM156" s="5" t="str">
        <f t="shared" si="5001"/>
        <v/>
      </c>
      <c r="BN156" s="5" t="str">
        <f t="shared" si="5001"/>
        <v/>
      </c>
      <c r="BO156" s="5" t="str">
        <f t="shared" si="5001"/>
        <v/>
      </c>
      <c r="BP156" s="5">
        <f t="shared" si="5001"/>
        <v>1983021</v>
      </c>
      <c r="BQ156" s="5" t="str">
        <f t="shared" si="5001"/>
        <v/>
      </c>
      <c r="BR156" s="5"/>
      <c r="BT156" s="5" t="str">
        <f t="shared" si="4943"/>
        <v/>
      </c>
      <c r="BU156" s="5" t="str">
        <f t="shared" si="4944"/>
        <v/>
      </c>
      <c r="BV156" s="5" t="str">
        <f t="shared" si="4945"/>
        <v/>
      </c>
      <c r="BW156" s="5" t="str">
        <f t="shared" si="4946"/>
        <v/>
      </c>
      <c r="BX156" s="5" t="str">
        <f t="shared" si="4947"/>
        <v>Taiwan Cooperative Bank - Los Angeles Branch - Los Angeles, CA</v>
      </c>
      <c r="BY156" s="5" t="str">
        <f t="shared" si="4948"/>
        <v/>
      </c>
      <c r="BZ156" s="5" t="str">
        <f t="shared" si="4949"/>
        <v/>
      </c>
      <c r="CA156" s="5" t="str">
        <f t="shared" si="4950"/>
        <v/>
      </c>
      <c r="CB156" s="5" t="str">
        <f t="shared" si="4951"/>
        <v/>
      </c>
      <c r="CC156" s="5" t="str">
        <f t="shared" si="4952"/>
        <v/>
      </c>
      <c r="CD156" s="5" t="str">
        <f t="shared" si="4953"/>
        <v/>
      </c>
      <c r="CE156" s="5" t="str">
        <f t="shared" si="4954"/>
        <v/>
      </c>
      <c r="CF156" s="5" t="str">
        <f t="shared" si="4955"/>
        <v>First State Bank of Campbell Hill - Campbell Hill, IL</v>
      </c>
      <c r="CG156" s="5" t="str">
        <f t="shared" si="4956"/>
        <v/>
      </c>
      <c r="CH156" s="5" t="str">
        <f t="shared" si="4957"/>
        <v>Malvern Bank - Malvern, IA</v>
      </c>
      <c r="CI156" s="5" t="str">
        <f t="shared" si="4958"/>
        <v>The Citizens State Bank - Gridley, KS</v>
      </c>
      <c r="CJ156" s="5" t="str">
        <f t="shared" si="4959"/>
        <v/>
      </c>
      <c r="CK156" s="5" t="str">
        <f t="shared" si="4960"/>
        <v/>
      </c>
      <c r="CL156" s="5" t="str">
        <f t="shared" si="4961"/>
        <v/>
      </c>
      <c r="CM156" s="5" t="str">
        <f t="shared" si="4962"/>
        <v/>
      </c>
      <c r="CN156" s="5" t="str">
        <f t="shared" si="4963"/>
        <v/>
      </c>
      <c r="CO156" s="5" t="str">
        <f t="shared" si="4964"/>
        <v/>
      </c>
      <c r="CP156" s="5" t="str">
        <f t="shared" si="4965"/>
        <v>Platinum Bank - Oakdale, MN</v>
      </c>
      <c r="CQ156" s="5" t="str">
        <f t="shared" si="4966"/>
        <v/>
      </c>
      <c r="CR156" s="5" t="str">
        <f t="shared" si="4967"/>
        <v>Peoples Bank of Wyaconda - Kahoka, MO</v>
      </c>
      <c r="CS156" s="5" t="str">
        <f t="shared" si="4968"/>
        <v/>
      </c>
      <c r="CT156" s="5" t="str">
        <f t="shared" si="4969"/>
        <v/>
      </c>
      <c r="CU156" s="5" t="str">
        <f t="shared" si="4970"/>
        <v/>
      </c>
      <c r="CV156" s="5" t="str">
        <f t="shared" si="4971"/>
        <v/>
      </c>
      <c r="CW156" s="5" t="str">
        <f t="shared" si="4972"/>
        <v/>
      </c>
      <c r="CX156" s="5" t="str">
        <f t="shared" si="4973"/>
        <v/>
      </c>
      <c r="CY156" s="5" t="str">
        <f t="shared" si="4974"/>
        <v>National Bank of Egypt - New York Branch - New York, NY</v>
      </c>
      <c r="CZ156" s="5" t="str">
        <f t="shared" si="4975"/>
        <v/>
      </c>
      <c r="DA156" s="5" t="str">
        <f t="shared" si="4976"/>
        <v/>
      </c>
      <c r="DB156" s="5" t="str">
        <f t="shared" si="4977"/>
        <v>The Trust Company of Toledo, National Association - Holland, OH</v>
      </c>
      <c r="DC156" s="5" t="str">
        <f t="shared" si="4978"/>
        <v>The First National Bank and Trust Company of Miami - Miami, OK</v>
      </c>
      <c r="DD156" s="5" t="str">
        <f t="shared" si="4979"/>
        <v/>
      </c>
      <c r="DE156" s="5" t="str">
        <f t="shared" si="4980"/>
        <v/>
      </c>
      <c r="DF156" s="5" t="str">
        <f t="shared" si="4981"/>
        <v/>
      </c>
      <c r="DG156" s="5" t="str">
        <f t="shared" si="4982"/>
        <v/>
      </c>
      <c r="DH156" s="5" t="str">
        <f t="shared" si="4983"/>
        <v/>
      </c>
      <c r="DI156" s="5" t="str">
        <f t="shared" si="4984"/>
        <v/>
      </c>
      <c r="DJ156" s="5" t="str">
        <f t="shared" si="4985"/>
        <v>First Texas Bank - Lampasas, TX</v>
      </c>
      <c r="DK156" s="5" t="str">
        <f t="shared" si="4986"/>
        <v/>
      </c>
      <c r="DL156" s="5" t="str">
        <f t="shared" si="4987"/>
        <v/>
      </c>
      <c r="DM156" s="5" t="str">
        <f t="shared" si="4988"/>
        <v/>
      </c>
      <c r="DN156" s="5" t="str">
        <f t="shared" si="4989"/>
        <v/>
      </c>
      <c r="DO156" s="5" t="str">
        <f t="shared" si="4990"/>
        <v/>
      </c>
      <c r="DP156" s="5" t="str">
        <f t="shared" si="4991"/>
        <v>Town Bank, National Association - Hartland, WI</v>
      </c>
      <c r="DQ156" s="5" t="str">
        <f t="shared" si="4926"/>
        <v/>
      </c>
    </row>
    <row r="157" spans="1:121" x14ac:dyDescent="0.25">
      <c r="A157">
        <v>156</v>
      </c>
      <c r="B157" s="5">
        <v>1991060</v>
      </c>
      <c r="C157" t="str">
        <f t="shared" si="4937"/>
        <v>Petit Jean State Bank - Morrilton, AR</v>
      </c>
      <c r="D157" s="21" t="s">
        <v>2548</v>
      </c>
      <c r="E157" s="19" t="s">
        <v>2934</v>
      </c>
      <c r="F157" s="19" t="s">
        <v>2878</v>
      </c>
      <c r="G157" s="19"/>
      <c r="K157" s="27">
        <v>148</v>
      </c>
      <c r="L157" s="28" t="str">
        <f>IF(HLOOKUP('Peer Comparison Tool'!$E$6,StateDropdownData,K157+1,FALSE)=0,"",HLOOKUP('Peer Comparison Tool'!$E$6,StateDropdownData,K157+1,FALSE))</f>
        <v/>
      </c>
      <c r="M157" s="29" t="str">
        <f>IF(HLOOKUP('Peer Comparison Tool'!$E$6,[0]!DropdownData,K157+1,FALSE)=0,"",HLOOKUP('Peer Comparison Tool'!$E$6,[0]!DropdownData,K157+1,FALSE))</f>
        <v/>
      </c>
      <c r="N157" s="27">
        <v>148</v>
      </c>
      <c r="O157" s="28" t="str">
        <f>IF(HLOOKUP('Peer Comparison Tool'!$G$6,StateDropdownData,N157+1,FALSE)=0,"",HLOOKUP('Peer Comparison Tool'!$G$6,StateDropdownData,N157+1,FALSE))</f>
        <v/>
      </c>
      <c r="P157" s="29" t="str">
        <f>IF(HLOOKUP('Peer Comparison Tool'!$G$6,DropdownData,N157+1,FALSE)=0,"",HLOOKUP('Peer Comparison Tool'!$G$6,DropdownData,N157+1,FALSE))</f>
        <v/>
      </c>
      <c r="Q157" s="27">
        <v>148</v>
      </c>
      <c r="R157" s="28" t="str">
        <f>IF(HLOOKUP('Peer Comparison Tool'!$I$6,StateDropdownData,Q157+1,FALSE)=0,"",HLOOKUP('Peer Comparison Tool'!$I$6,StateDropdownData,Q157+1,FALSE))</f>
        <v/>
      </c>
      <c r="S157" s="29" t="str">
        <f>IF(HLOOKUP('Peer Comparison Tool'!$I$6,DropdownData,Q157+1,FALSE)=0,"",HLOOKUP('Peer Comparison Tool'!$I$6,DropdownData,Q157+1,FALSE))</f>
        <v/>
      </c>
      <c r="T157" s="5" t="str">
        <f t="shared" si="4997"/>
        <v/>
      </c>
      <c r="U157" s="5" t="str">
        <f t="shared" si="4997"/>
        <v/>
      </c>
      <c r="V157" s="5" t="str">
        <f t="shared" si="4997"/>
        <v/>
      </c>
      <c r="W157" s="5" t="str">
        <f t="shared" si="4997"/>
        <v/>
      </c>
      <c r="X157" s="5">
        <f t="shared" si="4997"/>
        <v>1008975</v>
      </c>
      <c r="Y157" s="5" t="str">
        <f t="shared" si="4997"/>
        <v/>
      </c>
      <c r="Z157" s="5" t="str">
        <f t="shared" si="4997"/>
        <v/>
      </c>
      <c r="AA157" s="5" t="str">
        <f t="shared" si="4997"/>
        <v/>
      </c>
      <c r="AB157" s="5" t="str">
        <f t="shared" si="4997"/>
        <v/>
      </c>
      <c r="AC157" s="5" t="str">
        <f t="shared" si="4997"/>
        <v/>
      </c>
      <c r="AD157" s="5" t="str">
        <f t="shared" si="4998"/>
        <v/>
      </c>
      <c r="AE157" s="5" t="str">
        <f t="shared" si="4998"/>
        <v/>
      </c>
      <c r="AF157" s="5">
        <f t="shared" si="4998"/>
        <v>1016046</v>
      </c>
      <c r="AG157" s="5" t="str">
        <f t="shared" si="4998"/>
        <v/>
      </c>
      <c r="AH157" s="5">
        <f t="shared" si="4998"/>
        <v>1006738</v>
      </c>
      <c r="AI157" s="5">
        <f t="shared" si="4998"/>
        <v>1015358</v>
      </c>
      <c r="AJ157" s="5" t="str">
        <f t="shared" si="4998"/>
        <v/>
      </c>
      <c r="AK157" s="5" t="str">
        <f t="shared" si="4998"/>
        <v/>
      </c>
      <c r="AL157" s="5" t="str">
        <f t="shared" si="4998"/>
        <v/>
      </c>
      <c r="AM157" s="5" t="str">
        <f t="shared" si="4998"/>
        <v/>
      </c>
      <c r="AN157" s="5" t="str">
        <f t="shared" si="4999"/>
        <v/>
      </c>
      <c r="AO157" s="5" t="str">
        <f t="shared" si="4999"/>
        <v/>
      </c>
      <c r="AP157" s="5">
        <f t="shared" si="4999"/>
        <v>1015796</v>
      </c>
      <c r="AQ157" s="5" t="str">
        <f t="shared" si="4999"/>
        <v/>
      </c>
      <c r="AR157" s="5">
        <f t="shared" si="4999"/>
        <v>1013662</v>
      </c>
      <c r="AS157" s="5" t="str">
        <f t="shared" si="4999"/>
        <v/>
      </c>
      <c r="AT157" s="5" t="str">
        <f t="shared" si="4999"/>
        <v/>
      </c>
      <c r="AU157" s="5" t="str">
        <f t="shared" si="4999"/>
        <v/>
      </c>
      <c r="AV157" s="5" t="str">
        <f t="shared" si="4999"/>
        <v/>
      </c>
      <c r="AW157" s="5" t="str">
        <f t="shared" si="4999"/>
        <v/>
      </c>
      <c r="AX157" s="5" t="str">
        <f t="shared" si="5000"/>
        <v/>
      </c>
      <c r="AY157" s="5">
        <f t="shared" si="5000"/>
        <v>7803327</v>
      </c>
      <c r="AZ157" s="5" t="str">
        <f t="shared" si="5000"/>
        <v/>
      </c>
      <c r="BA157" s="5" t="str">
        <f t="shared" si="5000"/>
        <v/>
      </c>
      <c r="BB157" s="5">
        <f t="shared" si="5000"/>
        <v>1008766</v>
      </c>
      <c r="BC157" s="5">
        <f t="shared" si="5000"/>
        <v>1005994</v>
      </c>
      <c r="BD157" s="5" t="str">
        <f t="shared" si="5000"/>
        <v/>
      </c>
      <c r="BE157" s="5" t="str">
        <f t="shared" si="5000"/>
        <v/>
      </c>
      <c r="BF157" s="5" t="str">
        <f t="shared" si="5000"/>
        <v/>
      </c>
      <c r="BG157" s="5" t="str">
        <f t="shared" si="5000"/>
        <v/>
      </c>
      <c r="BH157" s="5" t="str">
        <f t="shared" si="5001"/>
        <v/>
      </c>
      <c r="BI157" s="5" t="str">
        <f t="shared" si="5001"/>
        <v/>
      </c>
      <c r="BJ157" s="5">
        <f t="shared" si="5001"/>
        <v>1008908</v>
      </c>
      <c r="BK157" s="5" t="str">
        <f t="shared" si="5001"/>
        <v/>
      </c>
      <c r="BL157" s="5" t="str">
        <f t="shared" si="5001"/>
        <v/>
      </c>
      <c r="BM157" s="5" t="str">
        <f t="shared" si="5001"/>
        <v/>
      </c>
      <c r="BN157" s="5" t="str">
        <f t="shared" si="5001"/>
        <v/>
      </c>
      <c r="BO157" s="5" t="str">
        <f t="shared" si="5001"/>
        <v/>
      </c>
      <c r="BP157" s="5">
        <f t="shared" si="5001"/>
        <v>1007070</v>
      </c>
      <c r="BQ157" s="5" t="str">
        <f t="shared" si="5001"/>
        <v/>
      </c>
      <c r="BR157" s="5"/>
      <c r="BT157" s="5" t="str">
        <f t="shared" si="4943"/>
        <v/>
      </c>
      <c r="BU157" s="5" t="str">
        <f t="shared" si="4944"/>
        <v/>
      </c>
      <c r="BV157" s="5" t="str">
        <f t="shared" si="4945"/>
        <v/>
      </c>
      <c r="BW157" s="5" t="str">
        <f t="shared" si="4946"/>
        <v/>
      </c>
      <c r="BX157" s="5" t="str">
        <f t="shared" si="4947"/>
        <v>The Bank of New York Mellon Trust Company, National Association - Los Angeles, CA</v>
      </c>
      <c r="BY157" s="5" t="str">
        <f t="shared" si="4948"/>
        <v/>
      </c>
      <c r="BZ157" s="5" t="str">
        <f t="shared" si="4949"/>
        <v/>
      </c>
      <c r="CA157" s="5" t="str">
        <f t="shared" si="4950"/>
        <v/>
      </c>
      <c r="CB157" s="5" t="str">
        <f t="shared" si="4951"/>
        <v/>
      </c>
      <c r="CC157" s="5" t="str">
        <f t="shared" si="4952"/>
        <v/>
      </c>
      <c r="CD157" s="5" t="str">
        <f t="shared" si="4953"/>
        <v/>
      </c>
      <c r="CE157" s="5" t="str">
        <f t="shared" si="4954"/>
        <v/>
      </c>
      <c r="CF157" s="5" t="str">
        <f t="shared" si="4955"/>
        <v>First State Bank of Forrest - Forrest, IL</v>
      </c>
      <c r="CG157" s="5" t="str">
        <f t="shared" si="4956"/>
        <v/>
      </c>
      <c r="CH157" s="5" t="str">
        <f t="shared" si="4957"/>
        <v>Manufacturers Bank &amp; Trust Company - Forest City, IA</v>
      </c>
      <c r="CI157" s="5" t="str">
        <f t="shared" si="4958"/>
        <v>The Citizens State Bank of Cheney, Kansas - Cheney, KS</v>
      </c>
      <c r="CJ157" s="5" t="str">
        <f t="shared" si="4959"/>
        <v/>
      </c>
      <c r="CK157" s="5" t="str">
        <f t="shared" si="4960"/>
        <v/>
      </c>
      <c r="CL157" s="5" t="str">
        <f t="shared" si="4961"/>
        <v/>
      </c>
      <c r="CM157" s="5" t="str">
        <f t="shared" si="4962"/>
        <v/>
      </c>
      <c r="CN157" s="5" t="str">
        <f t="shared" si="4963"/>
        <v/>
      </c>
      <c r="CO157" s="5" t="str">
        <f t="shared" si="4964"/>
        <v/>
      </c>
      <c r="CP157" s="5" t="str">
        <f t="shared" si="4965"/>
        <v>Prairie Sun Bank - Milan, MN</v>
      </c>
      <c r="CQ157" s="5" t="str">
        <f t="shared" si="4966"/>
        <v/>
      </c>
      <c r="CR157" s="5" t="str">
        <f t="shared" si="4967"/>
        <v>Peoples Community Bank - Greenville, MO</v>
      </c>
      <c r="CS157" s="5" t="str">
        <f t="shared" si="4968"/>
        <v/>
      </c>
      <c r="CT157" s="5" t="str">
        <f t="shared" si="4969"/>
        <v/>
      </c>
      <c r="CU157" s="5" t="str">
        <f t="shared" si="4970"/>
        <v/>
      </c>
      <c r="CV157" s="5" t="str">
        <f t="shared" si="4971"/>
        <v/>
      </c>
      <c r="CW157" s="5" t="str">
        <f t="shared" si="4972"/>
        <v/>
      </c>
      <c r="CX157" s="5" t="str">
        <f t="shared" si="4973"/>
        <v/>
      </c>
      <c r="CY157" s="5" t="str">
        <f t="shared" si="4974"/>
        <v>National Bank of Kuwait, S.A.K. New York Branch - New York, NY</v>
      </c>
      <c r="CZ157" s="5" t="str">
        <f t="shared" si="4975"/>
        <v/>
      </c>
      <c r="DA157" s="5" t="str">
        <f t="shared" si="4976"/>
        <v/>
      </c>
      <c r="DB157" s="5" t="str">
        <f t="shared" si="4977"/>
        <v>The Twin Valley Bank - West Alexandria, OH</v>
      </c>
      <c r="DC157" s="5" t="str">
        <f t="shared" si="4978"/>
        <v>The First National Bank and Trust Company, Chickasha, Oklahoma - Chickasha, OK</v>
      </c>
      <c r="DD157" s="5" t="str">
        <f t="shared" si="4979"/>
        <v/>
      </c>
      <c r="DE157" s="5" t="str">
        <f t="shared" si="4980"/>
        <v/>
      </c>
      <c r="DF157" s="5" t="str">
        <f t="shared" si="4981"/>
        <v/>
      </c>
      <c r="DG157" s="5" t="str">
        <f t="shared" si="4982"/>
        <v/>
      </c>
      <c r="DH157" s="5" t="str">
        <f t="shared" si="4983"/>
        <v/>
      </c>
      <c r="DI157" s="5" t="str">
        <f t="shared" si="4984"/>
        <v/>
      </c>
      <c r="DJ157" s="5" t="str">
        <f t="shared" si="4985"/>
        <v>First Texas National Bank - Floydada, TX</v>
      </c>
      <c r="DK157" s="5" t="str">
        <f t="shared" si="4986"/>
        <v/>
      </c>
      <c r="DL157" s="5" t="str">
        <f t="shared" si="4987"/>
        <v/>
      </c>
      <c r="DM157" s="5" t="str">
        <f t="shared" si="4988"/>
        <v/>
      </c>
      <c r="DN157" s="5" t="str">
        <f t="shared" si="4989"/>
        <v/>
      </c>
      <c r="DO157" s="5" t="str">
        <f t="shared" si="4990"/>
        <v/>
      </c>
      <c r="DP157" s="5" t="str">
        <f t="shared" si="4991"/>
        <v>Tri City National Bank - Oak Creek, WI</v>
      </c>
      <c r="DQ157" s="5" t="str">
        <f t="shared" si="4926"/>
        <v/>
      </c>
    </row>
    <row r="158" spans="1:121" x14ac:dyDescent="0.25">
      <c r="A158">
        <v>157</v>
      </c>
      <c r="B158" s="5">
        <v>1004205</v>
      </c>
      <c r="C158" t="str">
        <f t="shared" si="4937"/>
        <v>Priority Bank - Fayetteville, AR</v>
      </c>
      <c r="D158" s="21" t="s">
        <v>667</v>
      </c>
      <c r="E158" s="19" t="s">
        <v>2881</v>
      </c>
      <c r="F158" s="19" t="s">
        <v>2878</v>
      </c>
      <c r="G158" s="19"/>
      <c r="K158" s="27">
        <v>149</v>
      </c>
      <c r="L158" s="28" t="str">
        <f>IF(HLOOKUP('Peer Comparison Tool'!$E$6,StateDropdownData,K158+1,FALSE)=0,"",HLOOKUP('Peer Comparison Tool'!$E$6,StateDropdownData,K158+1,FALSE))</f>
        <v/>
      </c>
      <c r="M158" s="29" t="str">
        <f>IF(HLOOKUP('Peer Comparison Tool'!$E$6,[0]!DropdownData,K158+1,FALSE)=0,"",HLOOKUP('Peer Comparison Tool'!$E$6,[0]!DropdownData,K158+1,FALSE))</f>
        <v/>
      </c>
      <c r="N158" s="27">
        <v>149</v>
      </c>
      <c r="O158" s="28" t="str">
        <f>IF(HLOOKUP('Peer Comparison Tool'!$G$6,StateDropdownData,N158+1,FALSE)=0,"",HLOOKUP('Peer Comparison Tool'!$G$6,StateDropdownData,N158+1,FALSE))</f>
        <v/>
      </c>
      <c r="P158" s="29" t="str">
        <f>IF(HLOOKUP('Peer Comparison Tool'!$G$6,DropdownData,N158+1,FALSE)=0,"",HLOOKUP('Peer Comparison Tool'!$G$6,DropdownData,N158+1,FALSE))</f>
        <v/>
      </c>
      <c r="Q158" s="27">
        <v>149</v>
      </c>
      <c r="R158" s="28" t="str">
        <f>IF(HLOOKUP('Peer Comparison Tool'!$I$6,StateDropdownData,Q158+1,FALSE)=0,"",HLOOKUP('Peer Comparison Tool'!$I$6,StateDropdownData,Q158+1,FALSE))</f>
        <v/>
      </c>
      <c r="S158" s="29" t="str">
        <f>IF(HLOOKUP('Peer Comparison Tool'!$I$6,DropdownData,Q158+1,FALSE)=0,"",HLOOKUP('Peer Comparison Tool'!$I$6,DropdownData,Q158+1,FALSE))</f>
        <v/>
      </c>
      <c r="T158" s="5" t="str">
        <f t="shared" si="4997"/>
        <v/>
      </c>
      <c r="U158" s="5" t="str">
        <f t="shared" si="4997"/>
        <v/>
      </c>
      <c r="V158" s="5" t="str">
        <f t="shared" si="4997"/>
        <v/>
      </c>
      <c r="W158" s="5" t="str">
        <f t="shared" si="4997"/>
        <v/>
      </c>
      <c r="X158" s="5">
        <f t="shared" si="4997"/>
        <v>1005382</v>
      </c>
      <c r="Y158" s="5" t="str">
        <f t="shared" si="4997"/>
        <v/>
      </c>
      <c r="Z158" s="5" t="str">
        <f t="shared" si="4997"/>
        <v/>
      </c>
      <c r="AA158" s="5" t="str">
        <f t="shared" si="4997"/>
        <v/>
      </c>
      <c r="AB158" s="5" t="str">
        <f t="shared" si="4997"/>
        <v/>
      </c>
      <c r="AC158" s="5" t="str">
        <f t="shared" si="4997"/>
        <v/>
      </c>
      <c r="AD158" s="5" t="str">
        <f t="shared" si="4998"/>
        <v/>
      </c>
      <c r="AE158" s="5" t="str">
        <f t="shared" si="4998"/>
        <v/>
      </c>
      <c r="AF158" s="5">
        <f t="shared" si="4998"/>
        <v>1009139</v>
      </c>
      <c r="AG158" s="5" t="str">
        <f t="shared" si="4998"/>
        <v/>
      </c>
      <c r="AH158" s="5">
        <f t="shared" si="4998"/>
        <v>1012377</v>
      </c>
      <c r="AI158" s="5">
        <f t="shared" si="4998"/>
        <v>1013103</v>
      </c>
      <c r="AJ158" s="5" t="str">
        <f t="shared" si="4998"/>
        <v/>
      </c>
      <c r="AK158" s="5" t="str">
        <f t="shared" si="4998"/>
        <v/>
      </c>
      <c r="AL158" s="5" t="str">
        <f t="shared" si="4998"/>
        <v/>
      </c>
      <c r="AM158" s="5" t="str">
        <f t="shared" si="4998"/>
        <v/>
      </c>
      <c r="AN158" s="5" t="str">
        <f t="shared" si="4999"/>
        <v/>
      </c>
      <c r="AO158" s="5" t="str">
        <f t="shared" si="4999"/>
        <v/>
      </c>
      <c r="AP158" s="5">
        <f t="shared" si="4999"/>
        <v>1004564</v>
      </c>
      <c r="AQ158" s="5" t="str">
        <f t="shared" si="4999"/>
        <v/>
      </c>
      <c r="AR158" s="5">
        <f t="shared" si="4999"/>
        <v>1007068</v>
      </c>
      <c r="AS158" s="5" t="str">
        <f t="shared" si="4999"/>
        <v/>
      </c>
      <c r="AT158" s="5" t="str">
        <f t="shared" si="4999"/>
        <v/>
      </c>
      <c r="AU158" s="5" t="str">
        <f t="shared" si="4999"/>
        <v/>
      </c>
      <c r="AV158" s="5" t="str">
        <f t="shared" si="4999"/>
        <v/>
      </c>
      <c r="AW158" s="5" t="str">
        <f t="shared" si="4999"/>
        <v/>
      </c>
      <c r="AX158" s="5" t="str">
        <f t="shared" si="5000"/>
        <v/>
      </c>
      <c r="AY158" s="5">
        <f t="shared" si="5000"/>
        <v>4242804</v>
      </c>
      <c r="AZ158" s="5" t="str">
        <f t="shared" si="5000"/>
        <v/>
      </c>
      <c r="BA158" s="5" t="str">
        <f t="shared" si="5000"/>
        <v/>
      </c>
      <c r="BB158" s="5">
        <f t="shared" si="5000"/>
        <v>1013613</v>
      </c>
      <c r="BC158" s="5">
        <f t="shared" si="5000"/>
        <v>1004371</v>
      </c>
      <c r="BD158" s="5" t="str">
        <f t="shared" si="5000"/>
        <v/>
      </c>
      <c r="BE158" s="5" t="str">
        <f t="shared" si="5000"/>
        <v/>
      </c>
      <c r="BF158" s="5" t="str">
        <f t="shared" si="5000"/>
        <v/>
      </c>
      <c r="BG158" s="5" t="str">
        <f t="shared" si="5000"/>
        <v/>
      </c>
      <c r="BH158" s="5" t="str">
        <f t="shared" si="5001"/>
        <v/>
      </c>
      <c r="BI158" s="5" t="str">
        <f t="shared" si="5001"/>
        <v/>
      </c>
      <c r="BJ158" s="5">
        <f t="shared" si="5001"/>
        <v>1011082</v>
      </c>
      <c r="BK158" s="5" t="str">
        <f t="shared" si="5001"/>
        <v/>
      </c>
      <c r="BL158" s="5" t="str">
        <f t="shared" si="5001"/>
        <v/>
      </c>
      <c r="BM158" s="5" t="str">
        <f t="shared" si="5001"/>
        <v/>
      </c>
      <c r="BN158" s="5" t="str">
        <f t="shared" si="5001"/>
        <v/>
      </c>
      <c r="BO158" s="5" t="str">
        <f t="shared" si="5001"/>
        <v/>
      </c>
      <c r="BP158" s="5">
        <f t="shared" si="5001"/>
        <v>1015123</v>
      </c>
      <c r="BQ158" s="5" t="str">
        <f t="shared" si="5001"/>
        <v/>
      </c>
      <c r="BR158" s="5"/>
      <c r="BT158" s="5" t="str">
        <f t="shared" si="4943"/>
        <v/>
      </c>
      <c r="BU158" s="5" t="str">
        <f t="shared" si="4944"/>
        <v/>
      </c>
      <c r="BV158" s="5" t="str">
        <f t="shared" si="4945"/>
        <v/>
      </c>
      <c r="BW158" s="5" t="str">
        <f t="shared" si="4946"/>
        <v/>
      </c>
      <c r="BX158" s="5" t="str">
        <f t="shared" si="4947"/>
        <v>Tri Counties Bank - Chico, CA</v>
      </c>
      <c r="BY158" s="5" t="str">
        <f t="shared" si="4948"/>
        <v/>
      </c>
      <c r="BZ158" s="5" t="str">
        <f t="shared" si="4949"/>
        <v/>
      </c>
      <c r="CA158" s="5" t="str">
        <f t="shared" si="4950"/>
        <v/>
      </c>
      <c r="CB158" s="5" t="str">
        <f t="shared" si="4951"/>
        <v/>
      </c>
      <c r="CC158" s="5" t="str">
        <f t="shared" si="4952"/>
        <v/>
      </c>
      <c r="CD158" s="5" t="str">
        <f t="shared" si="4953"/>
        <v/>
      </c>
      <c r="CE158" s="5" t="str">
        <f t="shared" si="4954"/>
        <v/>
      </c>
      <c r="CF158" s="5" t="str">
        <f t="shared" si="4955"/>
        <v>First State Bank of Olmsted - Olmsted, IL</v>
      </c>
      <c r="CG158" s="5" t="str">
        <f t="shared" si="4956"/>
        <v/>
      </c>
      <c r="CH158" s="5" t="str">
        <f t="shared" si="4957"/>
        <v>Maquoketa State Bank - Maquoketa, IA</v>
      </c>
      <c r="CI158" s="5" t="str">
        <f t="shared" si="4958"/>
        <v>The City State Bank - Fort Scott, KS</v>
      </c>
      <c r="CJ158" s="5" t="str">
        <f t="shared" si="4959"/>
        <v/>
      </c>
      <c r="CK158" s="5" t="str">
        <f t="shared" si="4960"/>
        <v/>
      </c>
      <c r="CL158" s="5" t="str">
        <f t="shared" si="4961"/>
        <v/>
      </c>
      <c r="CM158" s="5" t="str">
        <f t="shared" si="4962"/>
        <v/>
      </c>
      <c r="CN158" s="5" t="str">
        <f t="shared" si="4963"/>
        <v/>
      </c>
      <c r="CO158" s="5" t="str">
        <f t="shared" si="4964"/>
        <v/>
      </c>
      <c r="CP158" s="5" t="str">
        <f t="shared" si="4965"/>
        <v>Premier Bank - Maplewood, MN</v>
      </c>
      <c r="CQ158" s="5" t="str">
        <f t="shared" si="4966"/>
        <v/>
      </c>
      <c r="CR158" s="5" t="str">
        <f t="shared" si="4967"/>
        <v>Peoples Savings Bank of Rhineland - Rhineland, MO</v>
      </c>
      <c r="CS158" s="5" t="str">
        <f t="shared" si="4968"/>
        <v/>
      </c>
      <c r="CT158" s="5" t="str">
        <f t="shared" si="4969"/>
        <v/>
      </c>
      <c r="CU158" s="5" t="str">
        <f t="shared" si="4970"/>
        <v/>
      </c>
      <c r="CV158" s="5" t="str">
        <f t="shared" si="4971"/>
        <v/>
      </c>
      <c r="CW158" s="5" t="str">
        <f t="shared" si="4972"/>
        <v/>
      </c>
      <c r="CX158" s="5" t="str">
        <f t="shared" si="4973"/>
        <v/>
      </c>
      <c r="CY158" s="5" t="str">
        <f t="shared" si="4974"/>
        <v>Natixis, New York Branch - New York, NY</v>
      </c>
      <c r="CZ158" s="5" t="str">
        <f t="shared" si="4975"/>
        <v/>
      </c>
      <c r="DA158" s="5" t="str">
        <f t="shared" si="4976"/>
        <v/>
      </c>
      <c r="DB158" s="5" t="str">
        <f t="shared" si="4977"/>
        <v>The Union Bank Company - Columbus Grove, OH</v>
      </c>
      <c r="DC158" s="5" t="str">
        <f t="shared" si="4978"/>
        <v>The First National Bank in Marlow - Marlow, OK</v>
      </c>
      <c r="DD158" s="5" t="str">
        <f t="shared" si="4979"/>
        <v/>
      </c>
      <c r="DE158" s="5" t="str">
        <f t="shared" si="4980"/>
        <v/>
      </c>
      <c r="DF158" s="5" t="str">
        <f t="shared" si="4981"/>
        <v/>
      </c>
      <c r="DG158" s="5" t="str">
        <f t="shared" si="4982"/>
        <v/>
      </c>
      <c r="DH158" s="5" t="str">
        <f t="shared" si="4983"/>
        <v/>
      </c>
      <c r="DI158" s="5" t="str">
        <f t="shared" si="4984"/>
        <v/>
      </c>
      <c r="DJ158" s="5" t="str">
        <f t="shared" si="4985"/>
        <v>First United Bank - Dimmitt, TX</v>
      </c>
      <c r="DK158" s="5" t="str">
        <f t="shared" si="4986"/>
        <v/>
      </c>
      <c r="DL158" s="5" t="str">
        <f t="shared" si="4987"/>
        <v/>
      </c>
      <c r="DM158" s="5" t="str">
        <f t="shared" si="4988"/>
        <v/>
      </c>
      <c r="DN158" s="5" t="str">
        <f t="shared" si="4989"/>
        <v/>
      </c>
      <c r="DO158" s="5" t="str">
        <f t="shared" si="4990"/>
        <v/>
      </c>
      <c r="DP158" s="5" t="str">
        <f t="shared" si="4991"/>
        <v>Union State Bank - West Salem, WI</v>
      </c>
      <c r="DQ158" s="5" t="str">
        <f t="shared" si="4926"/>
        <v/>
      </c>
    </row>
    <row r="159" spans="1:121" x14ac:dyDescent="0.25">
      <c r="A159">
        <v>158</v>
      </c>
      <c r="B159" s="5">
        <v>1004771</v>
      </c>
      <c r="C159" t="str">
        <f t="shared" si="4937"/>
        <v>Relyance Bank - White Hall, AR</v>
      </c>
      <c r="D159" s="21" t="s">
        <v>10290</v>
      </c>
      <c r="E159" s="19" t="s">
        <v>9194</v>
      </c>
      <c r="F159" s="19" t="s">
        <v>2878</v>
      </c>
      <c r="G159" s="19"/>
      <c r="K159" s="27">
        <v>150</v>
      </c>
      <c r="L159" s="28" t="str">
        <f>IF(HLOOKUP('Peer Comparison Tool'!$E$6,StateDropdownData,K159+1,FALSE)=0,"",HLOOKUP('Peer Comparison Tool'!$E$6,StateDropdownData,K159+1,FALSE))</f>
        <v/>
      </c>
      <c r="M159" s="29" t="str">
        <f>IF(HLOOKUP('Peer Comparison Tool'!$E$6,[0]!DropdownData,K159+1,FALSE)=0,"",HLOOKUP('Peer Comparison Tool'!$E$6,[0]!DropdownData,K159+1,FALSE))</f>
        <v/>
      </c>
      <c r="N159" s="27">
        <v>150</v>
      </c>
      <c r="O159" s="28" t="str">
        <f>IF(HLOOKUP('Peer Comparison Tool'!$G$6,StateDropdownData,N159+1,FALSE)=0,"",HLOOKUP('Peer Comparison Tool'!$G$6,StateDropdownData,N159+1,FALSE))</f>
        <v/>
      </c>
      <c r="P159" s="29" t="str">
        <f>IF(HLOOKUP('Peer Comparison Tool'!$G$6,DropdownData,N159+1,FALSE)=0,"",HLOOKUP('Peer Comparison Tool'!$G$6,DropdownData,N159+1,FALSE))</f>
        <v/>
      </c>
      <c r="Q159" s="27">
        <v>150</v>
      </c>
      <c r="R159" s="28" t="str">
        <f>IF(HLOOKUP('Peer Comparison Tool'!$I$6,StateDropdownData,Q159+1,FALSE)=0,"",HLOOKUP('Peer Comparison Tool'!$I$6,StateDropdownData,Q159+1,FALSE))</f>
        <v/>
      </c>
      <c r="S159" s="29" t="str">
        <f>IF(HLOOKUP('Peer Comparison Tool'!$I$6,DropdownData,Q159+1,FALSE)=0,"",HLOOKUP('Peer Comparison Tool'!$I$6,DropdownData,Q159+1,FALSE))</f>
        <v/>
      </c>
      <c r="T159" s="5" t="str">
        <f t="shared" si="4997"/>
        <v/>
      </c>
      <c r="U159" s="5" t="str">
        <f t="shared" si="4997"/>
        <v/>
      </c>
      <c r="V159" s="5" t="str">
        <f t="shared" si="4997"/>
        <v/>
      </c>
      <c r="W159" s="5" t="str">
        <f t="shared" si="4997"/>
        <v/>
      </c>
      <c r="X159" s="5">
        <f t="shared" si="4997"/>
        <v>1022604</v>
      </c>
      <c r="Y159" s="5" t="str">
        <f t="shared" si="4997"/>
        <v/>
      </c>
      <c r="Z159" s="5" t="str">
        <f t="shared" si="4997"/>
        <v/>
      </c>
      <c r="AA159" s="5" t="str">
        <f t="shared" si="4997"/>
        <v/>
      </c>
      <c r="AB159" s="5" t="str">
        <f t="shared" si="4997"/>
        <v/>
      </c>
      <c r="AC159" s="5" t="str">
        <f t="shared" si="4997"/>
        <v/>
      </c>
      <c r="AD159" s="5" t="str">
        <f t="shared" si="4998"/>
        <v/>
      </c>
      <c r="AE159" s="5" t="str">
        <f t="shared" si="4998"/>
        <v/>
      </c>
      <c r="AF159" s="5">
        <f t="shared" si="4998"/>
        <v>1009285</v>
      </c>
      <c r="AG159" s="5" t="str">
        <f t="shared" si="4998"/>
        <v/>
      </c>
      <c r="AH159" s="5">
        <f t="shared" si="4998"/>
        <v>1005347</v>
      </c>
      <c r="AI159" s="5">
        <f t="shared" si="4998"/>
        <v>1982003</v>
      </c>
      <c r="AJ159" s="5" t="str">
        <f t="shared" si="4998"/>
        <v/>
      </c>
      <c r="AK159" s="5" t="str">
        <f t="shared" si="4998"/>
        <v/>
      </c>
      <c r="AL159" s="5" t="str">
        <f t="shared" si="4998"/>
        <v/>
      </c>
      <c r="AM159" s="5" t="str">
        <f t="shared" si="4998"/>
        <v/>
      </c>
      <c r="AN159" s="5" t="str">
        <f t="shared" si="4999"/>
        <v/>
      </c>
      <c r="AO159" s="5" t="str">
        <f t="shared" si="4999"/>
        <v/>
      </c>
      <c r="AP159" s="5">
        <f t="shared" si="4999"/>
        <v>1022889</v>
      </c>
      <c r="AQ159" s="5" t="str">
        <f t="shared" si="4999"/>
        <v/>
      </c>
      <c r="AR159" s="5">
        <f t="shared" si="4999"/>
        <v>1008286</v>
      </c>
      <c r="AS159" s="5" t="str">
        <f t="shared" si="4999"/>
        <v/>
      </c>
      <c r="AT159" s="5" t="str">
        <f t="shared" si="4999"/>
        <v/>
      </c>
      <c r="AU159" s="5" t="str">
        <f t="shared" si="4999"/>
        <v/>
      </c>
      <c r="AV159" s="5" t="str">
        <f t="shared" si="4999"/>
        <v/>
      </c>
      <c r="AW159" s="5" t="str">
        <f t="shared" si="4999"/>
        <v/>
      </c>
      <c r="AX159" s="5" t="str">
        <f t="shared" si="5000"/>
        <v/>
      </c>
      <c r="AY159" s="5">
        <f t="shared" si="5000"/>
        <v>1012616</v>
      </c>
      <c r="AZ159" s="5" t="str">
        <f t="shared" si="5000"/>
        <v/>
      </c>
      <c r="BA159" s="5" t="str">
        <f t="shared" si="5000"/>
        <v/>
      </c>
      <c r="BB159" s="5">
        <f t="shared" si="5000"/>
        <v>1007649</v>
      </c>
      <c r="BC159" s="5">
        <f t="shared" si="5000"/>
        <v>1006372</v>
      </c>
      <c r="BD159" s="5" t="str">
        <f t="shared" si="5000"/>
        <v/>
      </c>
      <c r="BE159" s="5" t="str">
        <f t="shared" si="5000"/>
        <v/>
      </c>
      <c r="BF159" s="5" t="str">
        <f t="shared" si="5000"/>
        <v/>
      </c>
      <c r="BG159" s="5" t="str">
        <f t="shared" si="5000"/>
        <v/>
      </c>
      <c r="BH159" s="5" t="str">
        <f t="shared" si="5001"/>
        <v/>
      </c>
      <c r="BI159" s="5" t="str">
        <f t="shared" si="5001"/>
        <v/>
      </c>
      <c r="BJ159" s="5">
        <f t="shared" si="5001"/>
        <v>1014356</v>
      </c>
      <c r="BK159" s="5" t="str">
        <f t="shared" si="5001"/>
        <v/>
      </c>
      <c r="BL159" s="5" t="str">
        <f t="shared" si="5001"/>
        <v/>
      </c>
      <c r="BM159" s="5" t="str">
        <f t="shared" si="5001"/>
        <v/>
      </c>
      <c r="BN159" s="5" t="str">
        <f t="shared" si="5001"/>
        <v/>
      </c>
      <c r="BO159" s="5" t="str">
        <f t="shared" si="5001"/>
        <v/>
      </c>
      <c r="BP159" s="5">
        <f t="shared" si="5001"/>
        <v>1009476</v>
      </c>
      <c r="BQ159" s="5" t="str">
        <f t="shared" si="5001"/>
        <v/>
      </c>
      <c r="BR159" s="5"/>
      <c r="BT159" s="5" t="str">
        <f t="shared" si="4943"/>
        <v/>
      </c>
      <c r="BU159" s="5" t="str">
        <f t="shared" si="4944"/>
        <v/>
      </c>
      <c r="BV159" s="5" t="str">
        <f t="shared" si="4945"/>
        <v/>
      </c>
      <c r="BW159" s="5" t="str">
        <f t="shared" si="4946"/>
        <v/>
      </c>
      <c r="BX159" s="5" t="str">
        <f t="shared" si="4947"/>
        <v>Tustin Community Bank - Tustin, CA</v>
      </c>
      <c r="BY159" s="5" t="str">
        <f t="shared" si="4948"/>
        <v/>
      </c>
      <c r="BZ159" s="5" t="str">
        <f t="shared" si="4949"/>
        <v/>
      </c>
      <c r="CA159" s="5" t="str">
        <f t="shared" si="4950"/>
        <v/>
      </c>
      <c r="CB159" s="5" t="str">
        <f t="shared" si="4951"/>
        <v/>
      </c>
      <c r="CC159" s="5" t="str">
        <f t="shared" si="4952"/>
        <v/>
      </c>
      <c r="CD159" s="5" t="str">
        <f t="shared" si="4953"/>
        <v/>
      </c>
      <c r="CE159" s="5" t="str">
        <f t="shared" si="4954"/>
        <v/>
      </c>
      <c r="CF159" s="5" t="str">
        <f t="shared" si="4955"/>
        <v>First State Bank of St. Peter - Saint Peter, IL</v>
      </c>
      <c r="CG159" s="5" t="str">
        <f t="shared" si="4956"/>
        <v/>
      </c>
      <c r="CH159" s="5" t="str">
        <f t="shared" si="4957"/>
        <v>Marion County State Bank - Pella, IA</v>
      </c>
      <c r="CI159" s="5" t="str">
        <f t="shared" si="4958"/>
        <v>The Community Bank - Liberal, KS</v>
      </c>
      <c r="CJ159" s="5" t="str">
        <f t="shared" si="4959"/>
        <v/>
      </c>
      <c r="CK159" s="5" t="str">
        <f t="shared" si="4960"/>
        <v/>
      </c>
      <c r="CL159" s="5" t="str">
        <f t="shared" si="4961"/>
        <v/>
      </c>
      <c r="CM159" s="5" t="str">
        <f t="shared" si="4962"/>
        <v/>
      </c>
      <c r="CN159" s="5" t="str">
        <f t="shared" si="4963"/>
        <v/>
      </c>
      <c r="CO159" s="5" t="str">
        <f t="shared" si="4964"/>
        <v/>
      </c>
      <c r="CP159" s="5" t="str">
        <f t="shared" si="4965"/>
        <v>Premier Bank Minnesota - Hastings, MN</v>
      </c>
      <c r="CQ159" s="5" t="str">
        <f t="shared" si="4966"/>
        <v/>
      </c>
      <c r="CR159" s="5" t="str">
        <f t="shared" si="4967"/>
        <v>Phelps County Bank - Rolla, MO</v>
      </c>
      <c r="CS159" s="5" t="str">
        <f t="shared" si="4968"/>
        <v/>
      </c>
      <c r="CT159" s="5" t="str">
        <f t="shared" si="4969"/>
        <v/>
      </c>
      <c r="CU159" s="5" t="str">
        <f t="shared" si="4970"/>
        <v/>
      </c>
      <c r="CV159" s="5" t="str">
        <f t="shared" si="4971"/>
        <v/>
      </c>
      <c r="CW159" s="5" t="str">
        <f t="shared" si="4972"/>
        <v/>
      </c>
      <c r="CX159" s="5" t="str">
        <f t="shared" si="4973"/>
        <v/>
      </c>
      <c r="CY159" s="5" t="str">
        <f t="shared" si="4974"/>
        <v>NBT Bank, National Association - Norwich, NY</v>
      </c>
      <c r="CZ159" s="5" t="str">
        <f t="shared" si="4975"/>
        <v/>
      </c>
      <c r="DA159" s="5" t="str">
        <f t="shared" si="4976"/>
        <v/>
      </c>
      <c r="DB159" s="5" t="str">
        <f t="shared" si="4977"/>
        <v>The Union Banking Company - West Mansfield, OH</v>
      </c>
      <c r="DC159" s="5" t="str">
        <f t="shared" si="4978"/>
        <v>The First National Bank of Fletcher - Fletcher, OK</v>
      </c>
      <c r="DD159" s="5" t="str">
        <f t="shared" si="4979"/>
        <v/>
      </c>
      <c r="DE159" s="5" t="str">
        <f t="shared" si="4980"/>
        <v/>
      </c>
      <c r="DF159" s="5" t="str">
        <f t="shared" si="4981"/>
        <v/>
      </c>
      <c r="DG159" s="5" t="str">
        <f t="shared" si="4982"/>
        <v/>
      </c>
      <c r="DH159" s="5" t="str">
        <f t="shared" si="4983"/>
        <v/>
      </c>
      <c r="DI159" s="5" t="str">
        <f t="shared" si="4984"/>
        <v/>
      </c>
      <c r="DJ159" s="5" t="str">
        <f t="shared" si="4985"/>
        <v>FirstBank Southwest - Amarillo, TX</v>
      </c>
      <c r="DK159" s="5" t="str">
        <f t="shared" si="4986"/>
        <v/>
      </c>
      <c r="DL159" s="5" t="str">
        <f t="shared" si="4987"/>
        <v/>
      </c>
      <c r="DM159" s="5" t="str">
        <f t="shared" si="4988"/>
        <v/>
      </c>
      <c r="DN159" s="5" t="str">
        <f t="shared" si="4989"/>
        <v/>
      </c>
      <c r="DO159" s="5" t="str">
        <f t="shared" si="4990"/>
        <v/>
      </c>
      <c r="DP159" s="5" t="str">
        <f t="shared" si="4991"/>
        <v>Unity Bank - Augusta, WI</v>
      </c>
      <c r="DQ159" s="5" t="str">
        <f t="shared" si="4926"/>
        <v/>
      </c>
    </row>
    <row r="160" spans="1:121" x14ac:dyDescent="0.25">
      <c r="A160">
        <v>159</v>
      </c>
      <c r="B160" s="5">
        <v>1002605</v>
      </c>
      <c r="C160" t="str">
        <f t="shared" si="4937"/>
        <v>RiverBank - Pocahontas, AR</v>
      </c>
      <c r="D160" s="21" t="s">
        <v>754</v>
      </c>
      <c r="E160" s="19" t="s">
        <v>2936</v>
      </c>
      <c r="F160" s="19" t="s">
        <v>2878</v>
      </c>
      <c r="G160" s="19"/>
      <c r="K160" s="27">
        <v>151</v>
      </c>
      <c r="L160" s="28" t="str">
        <f>IF(HLOOKUP('Peer Comparison Tool'!$E$6,StateDropdownData,K160+1,FALSE)=0,"",HLOOKUP('Peer Comparison Tool'!$E$6,StateDropdownData,K160+1,FALSE))</f>
        <v/>
      </c>
      <c r="M160" s="29" t="str">
        <f>IF(HLOOKUP('Peer Comparison Tool'!$E$6,[0]!DropdownData,K160+1,FALSE)=0,"",HLOOKUP('Peer Comparison Tool'!$E$6,[0]!DropdownData,K160+1,FALSE))</f>
        <v/>
      </c>
      <c r="N160" s="27">
        <v>151</v>
      </c>
      <c r="O160" s="28" t="str">
        <f>IF(HLOOKUP('Peer Comparison Tool'!$G$6,StateDropdownData,N160+1,FALSE)=0,"",HLOOKUP('Peer Comparison Tool'!$G$6,StateDropdownData,N160+1,FALSE))</f>
        <v/>
      </c>
      <c r="P160" s="29" t="str">
        <f>IF(HLOOKUP('Peer Comparison Tool'!$G$6,DropdownData,N160+1,FALSE)=0,"",HLOOKUP('Peer Comparison Tool'!$G$6,DropdownData,N160+1,FALSE))</f>
        <v/>
      </c>
      <c r="Q160" s="27">
        <v>151</v>
      </c>
      <c r="R160" s="28" t="str">
        <f>IF(HLOOKUP('Peer Comparison Tool'!$I$6,StateDropdownData,Q160+1,FALSE)=0,"",HLOOKUP('Peer Comparison Tool'!$I$6,StateDropdownData,Q160+1,FALSE))</f>
        <v/>
      </c>
      <c r="S160" s="29" t="str">
        <f>IF(HLOOKUP('Peer Comparison Tool'!$I$6,DropdownData,Q160+1,FALSE)=0,"",HLOOKUP('Peer Comparison Tool'!$I$6,DropdownData,Q160+1,FALSE))</f>
        <v/>
      </c>
      <c r="T160" s="5" t="str">
        <f t="shared" ref="T160:AC169" si="5002">IFERROR(IF(VLOOKUP(INDEX($L$2:$HEG$5,4,T$471+$Q160-1),$B$2:$F$5568,5,FALSE)=T$473,INDEX($L$2:$HEG$5,4,T$471+$Q160-1),""),"")</f>
        <v/>
      </c>
      <c r="U160" s="5" t="str">
        <f t="shared" si="5002"/>
        <v/>
      </c>
      <c r="V160" s="5" t="str">
        <f t="shared" si="5002"/>
        <v/>
      </c>
      <c r="W160" s="5" t="str">
        <f t="shared" si="5002"/>
        <v/>
      </c>
      <c r="X160" s="5">
        <f t="shared" si="5002"/>
        <v>4095313</v>
      </c>
      <c r="Y160" s="5" t="str">
        <f t="shared" si="5002"/>
        <v/>
      </c>
      <c r="Z160" s="5" t="str">
        <f t="shared" si="5002"/>
        <v/>
      </c>
      <c r="AA160" s="5" t="str">
        <f t="shared" si="5002"/>
        <v/>
      </c>
      <c r="AB160" s="5" t="str">
        <f t="shared" si="5002"/>
        <v/>
      </c>
      <c r="AC160" s="5" t="str">
        <f t="shared" si="5002"/>
        <v/>
      </c>
      <c r="AD160" s="5" t="str">
        <f t="shared" ref="AD160:AM169" si="5003">IFERROR(IF(VLOOKUP(INDEX($L$2:$HEG$5,4,AD$471+$Q160-1),$B$2:$F$5568,5,FALSE)=AD$473,INDEX($L$2:$HEG$5,4,AD$471+$Q160-1),""),"")</f>
        <v/>
      </c>
      <c r="AE160" s="5" t="str">
        <f t="shared" si="5003"/>
        <v/>
      </c>
      <c r="AF160" s="5">
        <f t="shared" si="5003"/>
        <v>1009805</v>
      </c>
      <c r="AG160" s="5" t="str">
        <f t="shared" si="5003"/>
        <v/>
      </c>
      <c r="AH160" s="5">
        <f t="shared" si="5003"/>
        <v>1012499</v>
      </c>
      <c r="AI160" s="5">
        <f t="shared" si="5003"/>
        <v>1014725</v>
      </c>
      <c r="AJ160" s="5" t="str">
        <f t="shared" si="5003"/>
        <v/>
      </c>
      <c r="AK160" s="5" t="str">
        <f t="shared" si="5003"/>
        <v/>
      </c>
      <c r="AL160" s="5" t="str">
        <f t="shared" si="5003"/>
        <v/>
      </c>
      <c r="AM160" s="5" t="str">
        <f t="shared" si="5003"/>
        <v/>
      </c>
      <c r="AN160" s="5" t="str">
        <f t="shared" ref="AN160:AW169" si="5004">IFERROR(IF(VLOOKUP(INDEX($L$2:$HEG$5,4,AN$471+$Q160-1),$B$2:$F$5568,5,FALSE)=AN$473,INDEX($L$2:$HEG$5,4,AN$471+$Q160-1),""),"")</f>
        <v/>
      </c>
      <c r="AO160" s="5" t="str">
        <f t="shared" si="5004"/>
        <v/>
      </c>
      <c r="AP160" s="5">
        <f t="shared" si="5004"/>
        <v>1015179</v>
      </c>
      <c r="AQ160" s="5" t="str">
        <f t="shared" si="5004"/>
        <v/>
      </c>
      <c r="AR160" s="5">
        <f t="shared" si="5004"/>
        <v>1015715</v>
      </c>
      <c r="AS160" s="5" t="str">
        <f t="shared" si="5004"/>
        <v/>
      </c>
      <c r="AT160" s="5" t="str">
        <f t="shared" si="5004"/>
        <v/>
      </c>
      <c r="AU160" s="5" t="str">
        <f t="shared" si="5004"/>
        <v/>
      </c>
      <c r="AV160" s="5" t="str">
        <f t="shared" si="5004"/>
        <v/>
      </c>
      <c r="AW160" s="5" t="str">
        <f t="shared" si="5004"/>
        <v/>
      </c>
      <c r="AX160" s="5" t="str">
        <f t="shared" ref="AX160:BG169" si="5005">IFERROR(IF(VLOOKUP(INDEX($L$2:$HEG$5,4,AX$471+$Q160-1),$B$2:$F$5568,5,FALSE)=AX$473,INDEX($L$2:$HEG$5,4,AX$471+$Q160-1),""),"")</f>
        <v/>
      </c>
      <c r="AY160" s="5">
        <f t="shared" si="5005"/>
        <v>4242795</v>
      </c>
      <c r="AZ160" s="5" t="str">
        <f t="shared" si="5005"/>
        <v/>
      </c>
      <c r="BA160" s="5" t="str">
        <f t="shared" si="5005"/>
        <v/>
      </c>
      <c r="BB160" s="5">
        <f t="shared" si="5005"/>
        <v>1000739</v>
      </c>
      <c r="BC160" s="5">
        <f t="shared" si="5005"/>
        <v>1014052</v>
      </c>
      <c r="BD160" s="5" t="str">
        <f t="shared" si="5005"/>
        <v/>
      </c>
      <c r="BE160" s="5" t="str">
        <f t="shared" si="5005"/>
        <v/>
      </c>
      <c r="BF160" s="5" t="str">
        <f t="shared" si="5005"/>
        <v/>
      </c>
      <c r="BG160" s="5" t="str">
        <f t="shared" si="5005"/>
        <v/>
      </c>
      <c r="BH160" s="5" t="str">
        <f t="shared" ref="BH160:BQ169" si="5006">IFERROR(IF(VLOOKUP(INDEX($L$2:$HEG$5,4,BH$471+$Q160-1),$B$2:$F$5568,5,FALSE)=BH$473,INDEX($L$2:$HEG$5,4,BH$471+$Q160-1),""),"")</f>
        <v/>
      </c>
      <c r="BI160" s="5" t="str">
        <f t="shared" si="5006"/>
        <v/>
      </c>
      <c r="BJ160" s="5">
        <f t="shared" si="5006"/>
        <v>1011708</v>
      </c>
      <c r="BK160" s="5" t="str">
        <f t="shared" si="5006"/>
        <v/>
      </c>
      <c r="BL160" s="5" t="str">
        <f t="shared" si="5006"/>
        <v/>
      </c>
      <c r="BM160" s="5" t="str">
        <f t="shared" si="5006"/>
        <v/>
      </c>
      <c r="BN160" s="5" t="str">
        <f t="shared" si="5006"/>
        <v/>
      </c>
      <c r="BO160" s="5" t="str">
        <f t="shared" si="5006"/>
        <v/>
      </c>
      <c r="BP160" s="5">
        <f t="shared" si="5006"/>
        <v>1005751</v>
      </c>
      <c r="BQ160" s="5" t="str">
        <f t="shared" si="5006"/>
        <v/>
      </c>
      <c r="BR160" s="5"/>
      <c r="BT160" s="5" t="str">
        <f t="shared" si="4943"/>
        <v/>
      </c>
      <c r="BU160" s="5" t="str">
        <f t="shared" si="4944"/>
        <v/>
      </c>
      <c r="BV160" s="5" t="str">
        <f t="shared" si="4945"/>
        <v/>
      </c>
      <c r="BW160" s="5" t="str">
        <f t="shared" si="4946"/>
        <v/>
      </c>
      <c r="BX160" s="5" t="str">
        <f t="shared" si="4947"/>
        <v>United Business Bank - Walnut Creek, CA</v>
      </c>
      <c r="BY160" s="5" t="str">
        <f t="shared" si="4948"/>
        <v/>
      </c>
      <c r="BZ160" s="5" t="str">
        <f t="shared" si="4949"/>
        <v/>
      </c>
      <c r="CA160" s="5" t="str">
        <f t="shared" si="4950"/>
        <v/>
      </c>
      <c r="CB160" s="5" t="str">
        <f t="shared" si="4951"/>
        <v/>
      </c>
      <c r="CC160" s="5" t="str">
        <f t="shared" si="4952"/>
        <v/>
      </c>
      <c r="CD160" s="5" t="str">
        <f t="shared" si="4953"/>
        <v/>
      </c>
      <c r="CE160" s="5" t="str">
        <f t="shared" si="4954"/>
        <v/>
      </c>
      <c r="CF160" s="5" t="str">
        <f t="shared" si="4955"/>
        <v>First State Bank of Van Orin - Van Orin, IL</v>
      </c>
      <c r="CG160" s="5" t="str">
        <f t="shared" si="4956"/>
        <v/>
      </c>
      <c r="CH160" s="5" t="str">
        <f t="shared" si="4957"/>
        <v>Maxwell State Bank - Maxwell, IA</v>
      </c>
      <c r="CI160" s="5" t="str">
        <f t="shared" si="4958"/>
        <v>The Denison State Bank - Holton, KS</v>
      </c>
      <c r="CJ160" s="5" t="str">
        <f t="shared" si="4959"/>
        <v/>
      </c>
      <c r="CK160" s="5" t="str">
        <f t="shared" si="4960"/>
        <v/>
      </c>
      <c r="CL160" s="5" t="str">
        <f t="shared" si="4961"/>
        <v/>
      </c>
      <c r="CM160" s="5" t="str">
        <f t="shared" si="4962"/>
        <v/>
      </c>
      <c r="CN160" s="5" t="str">
        <f t="shared" si="4963"/>
        <v/>
      </c>
      <c r="CO160" s="5" t="str">
        <f t="shared" si="4964"/>
        <v/>
      </c>
      <c r="CP160" s="5" t="str">
        <f t="shared" si="4965"/>
        <v>Prime Security Bank - Karlstad, MN</v>
      </c>
      <c r="CQ160" s="5" t="str">
        <f t="shared" si="4966"/>
        <v/>
      </c>
      <c r="CR160" s="5" t="str">
        <f t="shared" si="4967"/>
        <v>Pony Express Bank - Liberty, MO</v>
      </c>
      <c r="CS160" s="5" t="str">
        <f t="shared" si="4968"/>
        <v/>
      </c>
      <c r="CT160" s="5" t="str">
        <f t="shared" si="4969"/>
        <v/>
      </c>
      <c r="CU160" s="5" t="str">
        <f t="shared" si="4970"/>
        <v/>
      </c>
      <c r="CV160" s="5" t="str">
        <f t="shared" si="4971"/>
        <v/>
      </c>
      <c r="CW160" s="5" t="str">
        <f t="shared" si="4972"/>
        <v/>
      </c>
      <c r="CX160" s="5" t="str">
        <f t="shared" si="4973"/>
        <v/>
      </c>
      <c r="CY160" s="5" t="str">
        <f t="shared" si="4974"/>
        <v>Neuberger Berman Trust Company National Association - New York, NY</v>
      </c>
      <c r="CZ160" s="5" t="str">
        <f t="shared" si="4975"/>
        <v/>
      </c>
      <c r="DA160" s="5" t="str">
        <f t="shared" si="4976"/>
        <v/>
      </c>
      <c r="DB160" s="5" t="str">
        <f t="shared" si="4977"/>
        <v>The Versailles Savings and Loan Company - Versailles, OH</v>
      </c>
      <c r="DC160" s="5" t="str">
        <f t="shared" si="4978"/>
        <v>The First National Bank of Hooker - Hooker, OK</v>
      </c>
      <c r="DD160" s="5" t="str">
        <f t="shared" si="4979"/>
        <v/>
      </c>
      <c r="DE160" s="5" t="str">
        <f t="shared" si="4980"/>
        <v/>
      </c>
      <c r="DF160" s="5" t="str">
        <f t="shared" si="4981"/>
        <v/>
      </c>
      <c r="DG160" s="5" t="str">
        <f t="shared" si="4982"/>
        <v/>
      </c>
      <c r="DH160" s="5" t="str">
        <f t="shared" si="4983"/>
        <v/>
      </c>
      <c r="DI160" s="5" t="str">
        <f t="shared" si="4984"/>
        <v/>
      </c>
      <c r="DJ160" s="5" t="str">
        <f t="shared" si="4985"/>
        <v>First-Lockhart National Bank - Lockhart, TX</v>
      </c>
      <c r="DK160" s="5" t="str">
        <f t="shared" si="4986"/>
        <v/>
      </c>
      <c r="DL160" s="5" t="str">
        <f t="shared" si="4987"/>
        <v/>
      </c>
      <c r="DM160" s="5" t="str">
        <f t="shared" si="4988"/>
        <v/>
      </c>
      <c r="DN160" s="5" t="str">
        <f t="shared" si="4989"/>
        <v/>
      </c>
      <c r="DO160" s="5" t="str">
        <f t="shared" si="4990"/>
        <v/>
      </c>
      <c r="DP160" s="5" t="str">
        <f t="shared" si="4991"/>
        <v>Waldo State Bank - Waldo, WI</v>
      </c>
      <c r="DQ160" s="5" t="str">
        <f t="shared" si="4926"/>
        <v/>
      </c>
    </row>
    <row r="161" spans="1:121" x14ac:dyDescent="0.25">
      <c r="A161">
        <v>160</v>
      </c>
      <c r="B161" s="5">
        <v>1015998</v>
      </c>
      <c r="C161" t="str">
        <f t="shared" si="4937"/>
        <v>Riverside Bank - Sparkman, AR</v>
      </c>
      <c r="D161" s="21" t="s">
        <v>757</v>
      </c>
      <c r="E161" s="19" t="s">
        <v>2937</v>
      </c>
      <c r="F161" s="19" t="s">
        <v>2878</v>
      </c>
      <c r="G161" s="19"/>
      <c r="K161" s="27">
        <v>152</v>
      </c>
      <c r="L161" s="28" t="str">
        <f>IF(HLOOKUP('Peer Comparison Tool'!$E$6,StateDropdownData,K161+1,FALSE)=0,"",HLOOKUP('Peer Comparison Tool'!$E$6,StateDropdownData,K161+1,FALSE))</f>
        <v/>
      </c>
      <c r="M161" s="29" t="str">
        <f>IF(HLOOKUP('Peer Comparison Tool'!$E$6,[0]!DropdownData,K161+1,FALSE)=0,"",HLOOKUP('Peer Comparison Tool'!$E$6,[0]!DropdownData,K161+1,FALSE))</f>
        <v/>
      </c>
      <c r="N161" s="27">
        <v>152</v>
      </c>
      <c r="O161" s="28" t="str">
        <f>IF(HLOOKUP('Peer Comparison Tool'!$G$6,StateDropdownData,N161+1,FALSE)=0,"",HLOOKUP('Peer Comparison Tool'!$G$6,StateDropdownData,N161+1,FALSE))</f>
        <v/>
      </c>
      <c r="P161" s="29" t="str">
        <f>IF(HLOOKUP('Peer Comparison Tool'!$G$6,DropdownData,N161+1,FALSE)=0,"",HLOOKUP('Peer Comparison Tool'!$G$6,DropdownData,N161+1,FALSE))</f>
        <v/>
      </c>
      <c r="Q161" s="27">
        <v>152</v>
      </c>
      <c r="R161" s="28" t="str">
        <f>IF(HLOOKUP('Peer Comparison Tool'!$I$6,StateDropdownData,Q161+1,FALSE)=0,"",HLOOKUP('Peer Comparison Tool'!$I$6,StateDropdownData,Q161+1,FALSE))</f>
        <v/>
      </c>
      <c r="S161" s="29" t="str">
        <f>IF(HLOOKUP('Peer Comparison Tool'!$I$6,DropdownData,Q161+1,FALSE)=0,"",HLOOKUP('Peer Comparison Tool'!$I$6,DropdownData,Q161+1,FALSE))</f>
        <v/>
      </c>
      <c r="T161" s="5" t="str">
        <f t="shared" si="5002"/>
        <v/>
      </c>
      <c r="U161" s="5" t="str">
        <f t="shared" si="5002"/>
        <v/>
      </c>
      <c r="V161" s="5" t="str">
        <f t="shared" si="5002"/>
        <v/>
      </c>
      <c r="W161" s="5" t="str">
        <f t="shared" si="5002"/>
        <v/>
      </c>
      <c r="X161" s="5">
        <f t="shared" si="5002"/>
        <v>4291842</v>
      </c>
      <c r="Y161" s="5" t="str">
        <f t="shared" si="5002"/>
        <v/>
      </c>
      <c r="Z161" s="5" t="str">
        <f t="shared" si="5002"/>
        <v/>
      </c>
      <c r="AA161" s="5" t="str">
        <f t="shared" si="5002"/>
        <v/>
      </c>
      <c r="AB161" s="5" t="str">
        <f t="shared" si="5002"/>
        <v/>
      </c>
      <c r="AC161" s="5" t="str">
        <f t="shared" si="5002"/>
        <v/>
      </c>
      <c r="AD161" s="5" t="str">
        <f t="shared" si="5003"/>
        <v/>
      </c>
      <c r="AE161" s="5" t="str">
        <f t="shared" si="5003"/>
        <v/>
      </c>
      <c r="AF161" s="5">
        <f t="shared" si="5003"/>
        <v>1006943</v>
      </c>
      <c r="AG161" s="5" t="str">
        <f t="shared" si="5003"/>
        <v/>
      </c>
      <c r="AH161" s="5">
        <f t="shared" si="5003"/>
        <v>1016418</v>
      </c>
      <c r="AI161" s="5">
        <f t="shared" si="5003"/>
        <v>1012328</v>
      </c>
      <c r="AJ161" s="5" t="str">
        <f t="shared" si="5003"/>
        <v/>
      </c>
      <c r="AK161" s="5" t="str">
        <f t="shared" si="5003"/>
        <v/>
      </c>
      <c r="AL161" s="5" t="str">
        <f t="shared" si="5003"/>
        <v/>
      </c>
      <c r="AM161" s="5" t="str">
        <f t="shared" si="5003"/>
        <v/>
      </c>
      <c r="AN161" s="5" t="str">
        <f t="shared" si="5004"/>
        <v/>
      </c>
      <c r="AO161" s="5" t="str">
        <f t="shared" si="5004"/>
        <v/>
      </c>
      <c r="AP161" s="5">
        <f t="shared" si="5004"/>
        <v>1013710</v>
      </c>
      <c r="AQ161" s="5" t="str">
        <f t="shared" si="5004"/>
        <v/>
      </c>
      <c r="AR161" s="5">
        <f t="shared" si="5004"/>
        <v>1007202</v>
      </c>
      <c r="AS161" s="5" t="str">
        <f t="shared" si="5004"/>
        <v/>
      </c>
      <c r="AT161" s="5" t="str">
        <f t="shared" si="5004"/>
        <v/>
      </c>
      <c r="AU161" s="5" t="str">
        <f t="shared" si="5004"/>
        <v/>
      </c>
      <c r="AV161" s="5" t="str">
        <f t="shared" si="5004"/>
        <v/>
      </c>
      <c r="AW161" s="5" t="str">
        <f t="shared" si="5004"/>
        <v/>
      </c>
      <c r="AX161" s="5" t="str">
        <f t="shared" si="5005"/>
        <v/>
      </c>
      <c r="AY161" s="5">
        <f t="shared" si="5005"/>
        <v>4104639</v>
      </c>
      <c r="AZ161" s="5" t="str">
        <f t="shared" si="5005"/>
        <v/>
      </c>
      <c r="BA161" s="5" t="str">
        <f t="shared" si="5005"/>
        <v/>
      </c>
      <c r="BB161" s="5">
        <f t="shared" si="5005"/>
        <v>1008067</v>
      </c>
      <c r="BC161" s="5">
        <f t="shared" si="5005"/>
        <v>1004781</v>
      </c>
      <c r="BD161" s="5" t="str">
        <f t="shared" si="5005"/>
        <v/>
      </c>
      <c r="BE161" s="5" t="str">
        <f t="shared" si="5005"/>
        <v/>
      </c>
      <c r="BF161" s="5" t="str">
        <f t="shared" si="5005"/>
        <v/>
      </c>
      <c r="BG161" s="5" t="str">
        <f t="shared" si="5005"/>
        <v/>
      </c>
      <c r="BH161" s="5" t="str">
        <f t="shared" si="5006"/>
        <v/>
      </c>
      <c r="BI161" s="5" t="str">
        <f t="shared" si="5006"/>
        <v/>
      </c>
      <c r="BJ161" s="5">
        <f t="shared" si="5006"/>
        <v>1009349</v>
      </c>
      <c r="BK161" s="5" t="str">
        <f t="shared" si="5006"/>
        <v/>
      </c>
      <c r="BL161" s="5" t="str">
        <f t="shared" si="5006"/>
        <v/>
      </c>
      <c r="BM161" s="5" t="str">
        <f t="shared" si="5006"/>
        <v/>
      </c>
      <c r="BN161" s="5" t="str">
        <f t="shared" si="5006"/>
        <v/>
      </c>
      <c r="BO161" s="5" t="str">
        <f t="shared" si="5006"/>
        <v/>
      </c>
      <c r="BP161" s="5">
        <f t="shared" si="5006"/>
        <v>1007928</v>
      </c>
      <c r="BQ161" s="5" t="str">
        <f t="shared" si="5006"/>
        <v/>
      </c>
      <c r="BR161" s="5"/>
      <c r="BT161" s="5" t="str">
        <f t="shared" si="4943"/>
        <v/>
      </c>
      <c r="BU161" s="5" t="str">
        <f t="shared" si="4944"/>
        <v/>
      </c>
      <c r="BV161" s="5" t="str">
        <f t="shared" si="4945"/>
        <v/>
      </c>
      <c r="BW161" s="5" t="str">
        <f t="shared" si="4946"/>
        <v/>
      </c>
      <c r="BX161" s="5" t="str">
        <f t="shared" si="4947"/>
        <v>United Overseas Bank Limited - Los Angeles Agency - Los Angeles, CA</v>
      </c>
      <c r="BY161" s="5" t="str">
        <f t="shared" si="4948"/>
        <v/>
      </c>
      <c r="BZ161" s="5" t="str">
        <f t="shared" si="4949"/>
        <v/>
      </c>
      <c r="CA161" s="5" t="str">
        <f t="shared" si="4950"/>
        <v/>
      </c>
      <c r="CB161" s="5" t="str">
        <f t="shared" si="4951"/>
        <v/>
      </c>
      <c r="CC161" s="5" t="str">
        <f t="shared" si="4952"/>
        <v/>
      </c>
      <c r="CD161" s="5" t="str">
        <f t="shared" si="4953"/>
        <v/>
      </c>
      <c r="CE161" s="5" t="str">
        <f t="shared" si="4954"/>
        <v/>
      </c>
      <c r="CF161" s="5" t="str">
        <f t="shared" si="4955"/>
        <v>First State Bank Shannon-Polo - Shannon, IL</v>
      </c>
      <c r="CG161" s="5" t="str">
        <f t="shared" si="4956"/>
        <v/>
      </c>
      <c r="CH161" s="5" t="str">
        <f t="shared" si="4957"/>
        <v>Maynard Savings Bank - Maynard, IA</v>
      </c>
      <c r="CI161" s="5" t="str">
        <f t="shared" si="4958"/>
        <v>The Elk State Bank - Clyde, KS</v>
      </c>
      <c r="CJ161" s="5" t="str">
        <f t="shared" si="4959"/>
        <v/>
      </c>
      <c r="CK161" s="5" t="str">
        <f t="shared" si="4960"/>
        <v/>
      </c>
      <c r="CL161" s="5" t="str">
        <f t="shared" si="4961"/>
        <v/>
      </c>
      <c r="CM161" s="5" t="str">
        <f t="shared" si="4962"/>
        <v/>
      </c>
      <c r="CN161" s="5" t="str">
        <f t="shared" si="4963"/>
        <v/>
      </c>
      <c r="CO161" s="5" t="str">
        <f t="shared" si="4964"/>
        <v/>
      </c>
      <c r="CP161" s="5" t="str">
        <f t="shared" si="4965"/>
        <v>PrinsBank - Prinsburg, MN</v>
      </c>
      <c r="CQ161" s="5" t="str">
        <f t="shared" si="4966"/>
        <v/>
      </c>
      <c r="CR161" s="5" t="str">
        <f t="shared" si="4967"/>
        <v>Preferred Bank - Rothville, MO</v>
      </c>
      <c r="CS161" s="5" t="str">
        <f t="shared" si="4968"/>
        <v/>
      </c>
      <c r="CT161" s="5" t="str">
        <f t="shared" si="4969"/>
        <v/>
      </c>
      <c r="CU161" s="5" t="str">
        <f t="shared" si="4970"/>
        <v/>
      </c>
      <c r="CV161" s="5" t="str">
        <f t="shared" si="4971"/>
        <v/>
      </c>
      <c r="CW161" s="5" t="str">
        <f t="shared" si="4972"/>
        <v/>
      </c>
      <c r="CX161" s="5" t="str">
        <f t="shared" si="4973"/>
        <v/>
      </c>
      <c r="CY161" s="5" t="str">
        <f t="shared" si="4974"/>
        <v>NewBank - Flushing, NY</v>
      </c>
      <c r="CZ161" s="5" t="str">
        <f t="shared" si="4975"/>
        <v/>
      </c>
      <c r="DA161" s="5" t="str">
        <f t="shared" si="4976"/>
        <v/>
      </c>
      <c r="DB161" s="5" t="str">
        <f t="shared" si="4977"/>
        <v>The Waterford Commercial and Savings Bank - Waterford, OH</v>
      </c>
      <c r="DC161" s="5" t="str">
        <f t="shared" si="4978"/>
        <v>The First Security Bank - Beaver, OK</v>
      </c>
      <c r="DD161" s="5" t="str">
        <f t="shared" si="4979"/>
        <v/>
      </c>
      <c r="DE161" s="5" t="str">
        <f t="shared" si="4980"/>
        <v/>
      </c>
      <c r="DF161" s="5" t="str">
        <f t="shared" si="4981"/>
        <v/>
      </c>
      <c r="DG161" s="5" t="str">
        <f t="shared" si="4982"/>
        <v/>
      </c>
      <c r="DH161" s="5" t="str">
        <f t="shared" si="4983"/>
        <v/>
      </c>
      <c r="DI161" s="5" t="str">
        <f t="shared" si="4984"/>
        <v/>
      </c>
      <c r="DJ161" s="5" t="str">
        <f t="shared" si="4985"/>
        <v>Freedom Bank - Alamo, TX</v>
      </c>
      <c r="DK161" s="5" t="str">
        <f t="shared" si="4986"/>
        <v/>
      </c>
      <c r="DL161" s="5" t="str">
        <f t="shared" si="4987"/>
        <v/>
      </c>
      <c r="DM161" s="5" t="str">
        <f t="shared" si="4988"/>
        <v/>
      </c>
      <c r="DN161" s="5" t="str">
        <f t="shared" si="4989"/>
        <v/>
      </c>
      <c r="DO161" s="5" t="str">
        <f t="shared" si="4990"/>
        <v/>
      </c>
      <c r="DP161" s="5" t="str">
        <f t="shared" si="4991"/>
        <v>WaterStone Bank - Wauwatosa, WI</v>
      </c>
      <c r="DQ161" s="5" t="str">
        <f t="shared" si="4926"/>
        <v/>
      </c>
    </row>
    <row r="162" spans="1:121" x14ac:dyDescent="0.25">
      <c r="A162">
        <v>161</v>
      </c>
      <c r="B162" s="5">
        <v>1014541</v>
      </c>
      <c r="C162" t="str">
        <f t="shared" si="4937"/>
        <v>Riverwind Bank - Augusta, AR</v>
      </c>
      <c r="D162" s="21" t="s">
        <v>2734</v>
      </c>
      <c r="E162" s="19" t="s">
        <v>2938</v>
      </c>
      <c r="F162" s="19" t="s">
        <v>2878</v>
      </c>
      <c r="G162" s="19"/>
      <c r="K162" s="27">
        <v>153</v>
      </c>
      <c r="L162" s="28" t="str">
        <f>IF(HLOOKUP('Peer Comparison Tool'!$E$6,StateDropdownData,K162+1,FALSE)=0,"",HLOOKUP('Peer Comparison Tool'!$E$6,StateDropdownData,K162+1,FALSE))</f>
        <v/>
      </c>
      <c r="M162" s="29" t="str">
        <f>IF(HLOOKUP('Peer Comparison Tool'!$E$6,[0]!DropdownData,K162+1,FALSE)=0,"",HLOOKUP('Peer Comparison Tool'!$E$6,[0]!DropdownData,K162+1,FALSE))</f>
        <v/>
      </c>
      <c r="N162" s="27">
        <v>153</v>
      </c>
      <c r="O162" s="28" t="str">
        <f>IF(HLOOKUP('Peer Comparison Tool'!$G$6,StateDropdownData,N162+1,FALSE)=0,"",HLOOKUP('Peer Comparison Tool'!$G$6,StateDropdownData,N162+1,FALSE))</f>
        <v/>
      </c>
      <c r="P162" s="29" t="str">
        <f>IF(HLOOKUP('Peer Comparison Tool'!$G$6,DropdownData,N162+1,FALSE)=0,"",HLOOKUP('Peer Comparison Tool'!$G$6,DropdownData,N162+1,FALSE))</f>
        <v/>
      </c>
      <c r="Q162" s="27">
        <v>153</v>
      </c>
      <c r="R162" s="28" t="str">
        <f>IF(HLOOKUP('Peer Comparison Tool'!$I$6,StateDropdownData,Q162+1,FALSE)=0,"",HLOOKUP('Peer Comparison Tool'!$I$6,StateDropdownData,Q162+1,FALSE))</f>
        <v/>
      </c>
      <c r="S162" s="29" t="str">
        <f>IF(HLOOKUP('Peer Comparison Tool'!$I$6,DropdownData,Q162+1,FALSE)=0,"",HLOOKUP('Peer Comparison Tool'!$I$6,DropdownData,Q162+1,FALSE))</f>
        <v/>
      </c>
      <c r="T162" s="5" t="str">
        <f t="shared" si="5002"/>
        <v/>
      </c>
      <c r="U162" s="5" t="str">
        <f t="shared" si="5002"/>
        <v/>
      </c>
      <c r="V162" s="5" t="str">
        <f t="shared" si="5002"/>
        <v/>
      </c>
      <c r="W162" s="5" t="str">
        <f t="shared" si="5002"/>
        <v/>
      </c>
      <c r="X162" s="5">
        <f t="shared" si="5002"/>
        <v>1011445</v>
      </c>
      <c r="Y162" s="5" t="str">
        <f t="shared" si="5002"/>
        <v/>
      </c>
      <c r="Z162" s="5" t="str">
        <f t="shared" si="5002"/>
        <v/>
      </c>
      <c r="AA162" s="5" t="str">
        <f t="shared" si="5002"/>
        <v/>
      </c>
      <c r="AB162" s="5" t="str">
        <f t="shared" si="5002"/>
        <v/>
      </c>
      <c r="AC162" s="5" t="str">
        <f t="shared" si="5002"/>
        <v/>
      </c>
      <c r="AD162" s="5" t="str">
        <f t="shared" si="5003"/>
        <v/>
      </c>
      <c r="AE162" s="5" t="str">
        <f t="shared" si="5003"/>
        <v/>
      </c>
      <c r="AF162" s="5">
        <f t="shared" si="5003"/>
        <v>1983039</v>
      </c>
      <c r="AG162" s="5" t="str">
        <f t="shared" si="5003"/>
        <v/>
      </c>
      <c r="AH162" s="5">
        <f t="shared" si="5003"/>
        <v>1014185</v>
      </c>
      <c r="AI162" s="5">
        <f t="shared" si="5003"/>
        <v>1011530</v>
      </c>
      <c r="AJ162" s="5" t="str">
        <f t="shared" si="5003"/>
        <v/>
      </c>
      <c r="AK162" s="5" t="str">
        <f t="shared" si="5003"/>
        <v/>
      </c>
      <c r="AL162" s="5" t="str">
        <f t="shared" si="5003"/>
        <v/>
      </c>
      <c r="AM162" s="5" t="str">
        <f t="shared" si="5003"/>
        <v/>
      </c>
      <c r="AN162" s="5" t="str">
        <f t="shared" si="5004"/>
        <v/>
      </c>
      <c r="AO162" s="5" t="str">
        <f t="shared" si="5004"/>
        <v/>
      </c>
      <c r="AP162" s="5">
        <f t="shared" si="5004"/>
        <v>1004461</v>
      </c>
      <c r="AQ162" s="5" t="str">
        <f t="shared" si="5004"/>
        <v/>
      </c>
      <c r="AR162" s="5">
        <f t="shared" si="5004"/>
        <v>1002510</v>
      </c>
      <c r="AS162" s="5" t="str">
        <f t="shared" si="5004"/>
        <v/>
      </c>
      <c r="AT162" s="5" t="str">
        <f t="shared" si="5004"/>
        <v/>
      </c>
      <c r="AU162" s="5" t="str">
        <f t="shared" si="5004"/>
        <v/>
      </c>
      <c r="AV162" s="5" t="str">
        <f t="shared" si="5004"/>
        <v/>
      </c>
      <c r="AW162" s="5" t="str">
        <f t="shared" si="5004"/>
        <v/>
      </c>
      <c r="AX162" s="5" t="str">
        <f t="shared" si="5005"/>
        <v/>
      </c>
      <c r="AY162" s="5">
        <f t="shared" si="5005"/>
        <v>8686664</v>
      </c>
      <c r="AZ162" s="5" t="str">
        <f t="shared" si="5005"/>
        <v/>
      </c>
      <c r="BA162" s="5" t="str">
        <f t="shared" si="5005"/>
        <v/>
      </c>
      <c r="BB162" s="5">
        <f t="shared" si="5005"/>
        <v>1005226</v>
      </c>
      <c r="BC162" s="5">
        <f t="shared" si="5005"/>
        <v>1005853</v>
      </c>
      <c r="BD162" s="5" t="str">
        <f t="shared" si="5005"/>
        <v/>
      </c>
      <c r="BE162" s="5" t="str">
        <f t="shared" si="5005"/>
        <v/>
      </c>
      <c r="BF162" s="5" t="str">
        <f t="shared" si="5005"/>
        <v/>
      </c>
      <c r="BG162" s="5" t="str">
        <f t="shared" si="5005"/>
        <v/>
      </c>
      <c r="BH162" s="5" t="str">
        <f t="shared" si="5006"/>
        <v/>
      </c>
      <c r="BI162" s="5" t="str">
        <f t="shared" si="5006"/>
        <v/>
      </c>
      <c r="BJ162" s="5">
        <f t="shared" si="5006"/>
        <v>4146529</v>
      </c>
      <c r="BK162" s="5" t="str">
        <f t="shared" si="5006"/>
        <v/>
      </c>
      <c r="BL162" s="5" t="str">
        <f t="shared" si="5006"/>
        <v/>
      </c>
      <c r="BM162" s="5" t="str">
        <f t="shared" si="5006"/>
        <v/>
      </c>
      <c r="BN162" s="5" t="str">
        <f t="shared" si="5006"/>
        <v/>
      </c>
      <c r="BO162" s="5" t="str">
        <f t="shared" si="5006"/>
        <v/>
      </c>
      <c r="BP162" s="5">
        <f t="shared" si="5006"/>
        <v>1007662</v>
      </c>
      <c r="BQ162" s="5" t="str">
        <f t="shared" si="5006"/>
        <v/>
      </c>
      <c r="BR162" s="5"/>
      <c r="BT162" s="5" t="str">
        <f t="shared" si="4943"/>
        <v/>
      </c>
      <c r="BU162" s="5" t="str">
        <f t="shared" si="4944"/>
        <v/>
      </c>
      <c r="BV162" s="5" t="str">
        <f t="shared" si="4945"/>
        <v/>
      </c>
      <c r="BW162" s="5" t="str">
        <f t="shared" si="4946"/>
        <v/>
      </c>
      <c r="BX162" s="5" t="str">
        <f t="shared" si="4947"/>
        <v>United Pacific Bank - City of Industry, CA</v>
      </c>
      <c r="BY162" s="5" t="str">
        <f t="shared" si="4948"/>
        <v/>
      </c>
      <c r="BZ162" s="5" t="str">
        <f t="shared" si="4949"/>
        <v/>
      </c>
      <c r="CA162" s="5" t="str">
        <f t="shared" si="4950"/>
        <v/>
      </c>
      <c r="CB162" s="5" t="str">
        <f t="shared" si="4951"/>
        <v/>
      </c>
      <c r="CC162" s="5" t="str">
        <f t="shared" si="4952"/>
        <v/>
      </c>
      <c r="CD162" s="5" t="str">
        <f t="shared" si="4953"/>
        <v/>
      </c>
      <c r="CE162" s="5" t="str">
        <f t="shared" si="4954"/>
        <v/>
      </c>
      <c r="CF162" s="5" t="str">
        <f t="shared" si="4955"/>
        <v>First Trust Bank of Illinois - Kankakee, IL</v>
      </c>
      <c r="CG162" s="5" t="str">
        <f t="shared" si="4956"/>
        <v/>
      </c>
      <c r="CH162" s="5" t="str">
        <f t="shared" si="4957"/>
        <v>Mediapolis Savings Bank - Mediapolis, IA</v>
      </c>
      <c r="CI162" s="5" t="str">
        <f t="shared" si="4958"/>
        <v>The Farmers State Bank - Westmoreland, KS</v>
      </c>
      <c r="CJ162" s="5" t="str">
        <f t="shared" si="4959"/>
        <v/>
      </c>
      <c r="CK162" s="5" t="str">
        <f t="shared" si="4960"/>
        <v/>
      </c>
      <c r="CL162" s="5" t="str">
        <f t="shared" si="4961"/>
        <v/>
      </c>
      <c r="CM162" s="5" t="str">
        <f t="shared" si="4962"/>
        <v/>
      </c>
      <c r="CN162" s="5" t="str">
        <f t="shared" si="4963"/>
        <v/>
      </c>
      <c r="CO162" s="5" t="str">
        <f t="shared" si="4964"/>
        <v/>
      </c>
      <c r="CP162" s="5" t="str">
        <f t="shared" si="4965"/>
        <v>Produce State Bank - Hollandale, MN</v>
      </c>
      <c r="CQ162" s="5" t="str">
        <f t="shared" si="4966"/>
        <v/>
      </c>
      <c r="CR162" s="5" t="str">
        <f t="shared" si="4967"/>
        <v>Progressive Ozark Bank - Salem, MO</v>
      </c>
      <c r="CS162" s="5" t="str">
        <f t="shared" si="4968"/>
        <v/>
      </c>
      <c r="CT162" s="5" t="str">
        <f t="shared" si="4969"/>
        <v/>
      </c>
      <c r="CU162" s="5" t="str">
        <f t="shared" si="4970"/>
        <v/>
      </c>
      <c r="CV162" s="5" t="str">
        <f t="shared" si="4971"/>
        <v/>
      </c>
      <c r="CW162" s="5" t="str">
        <f t="shared" si="4972"/>
        <v/>
      </c>
      <c r="CX162" s="5" t="str">
        <f t="shared" si="4973"/>
        <v/>
      </c>
      <c r="CY162" s="5" t="str">
        <f t="shared" si="4974"/>
        <v>Nonghyup Bank - New York Branch - New York, NY</v>
      </c>
      <c r="CZ162" s="5" t="str">
        <f t="shared" si="4975"/>
        <v/>
      </c>
      <c r="DA162" s="5" t="str">
        <f t="shared" si="4976"/>
        <v/>
      </c>
      <c r="DB162" s="5" t="str">
        <f t="shared" si="4977"/>
        <v>The Wilmington Savings Bank - Wilmington, OH</v>
      </c>
      <c r="DC162" s="5" t="str">
        <f t="shared" si="4978"/>
        <v>The First State Bank - Boise City, OK</v>
      </c>
      <c r="DD162" s="5" t="str">
        <f t="shared" si="4979"/>
        <v/>
      </c>
      <c r="DE162" s="5" t="str">
        <f t="shared" si="4980"/>
        <v/>
      </c>
      <c r="DF162" s="5" t="str">
        <f t="shared" si="4981"/>
        <v/>
      </c>
      <c r="DG162" s="5" t="str">
        <f t="shared" si="4982"/>
        <v/>
      </c>
      <c r="DH162" s="5" t="str">
        <f t="shared" si="4983"/>
        <v/>
      </c>
      <c r="DI162" s="5" t="str">
        <f t="shared" si="4984"/>
        <v/>
      </c>
      <c r="DJ162" s="5" t="str">
        <f t="shared" si="4985"/>
        <v>Frontier Bank of Texas - Elgin, TX</v>
      </c>
      <c r="DK162" s="5" t="str">
        <f t="shared" si="4986"/>
        <v/>
      </c>
      <c r="DL162" s="5" t="str">
        <f t="shared" si="4987"/>
        <v/>
      </c>
      <c r="DM162" s="5" t="str">
        <f t="shared" si="4988"/>
        <v/>
      </c>
      <c r="DN162" s="5" t="str">
        <f t="shared" si="4989"/>
        <v/>
      </c>
      <c r="DO162" s="5" t="str">
        <f t="shared" si="4990"/>
        <v/>
      </c>
      <c r="DP162" s="5" t="str">
        <f t="shared" si="4991"/>
        <v>Waukesha State Bank - Waukesha, WI</v>
      </c>
      <c r="DQ162" s="5" t="str">
        <f t="shared" si="4926"/>
        <v/>
      </c>
    </row>
    <row r="163" spans="1:121" x14ac:dyDescent="0.25">
      <c r="A163">
        <v>162</v>
      </c>
      <c r="B163" s="5">
        <v>4100862</v>
      </c>
      <c r="C163" t="str">
        <f t="shared" si="4937"/>
        <v>Signature Bank of Arkansas - Fayetteville, AR</v>
      </c>
      <c r="D163" s="21" t="s">
        <v>1300</v>
      </c>
      <c r="E163" s="19" t="s">
        <v>2881</v>
      </c>
      <c r="F163" s="19" t="s">
        <v>2878</v>
      </c>
      <c r="G163" s="19"/>
      <c r="K163" s="27">
        <v>154</v>
      </c>
      <c r="L163" s="28" t="str">
        <f>IF(HLOOKUP('Peer Comparison Tool'!$E$6,StateDropdownData,K163+1,FALSE)=0,"",HLOOKUP('Peer Comparison Tool'!$E$6,StateDropdownData,K163+1,FALSE))</f>
        <v/>
      </c>
      <c r="M163" s="29" t="str">
        <f>IF(HLOOKUP('Peer Comparison Tool'!$E$6,[0]!DropdownData,K163+1,FALSE)=0,"",HLOOKUP('Peer Comparison Tool'!$E$6,[0]!DropdownData,K163+1,FALSE))</f>
        <v/>
      </c>
      <c r="N163" s="27">
        <v>154</v>
      </c>
      <c r="O163" s="28" t="str">
        <f>IF(HLOOKUP('Peer Comparison Tool'!$G$6,StateDropdownData,N163+1,FALSE)=0,"",HLOOKUP('Peer Comparison Tool'!$G$6,StateDropdownData,N163+1,FALSE))</f>
        <v/>
      </c>
      <c r="P163" s="29" t="str">
        <f>IF(HLOOKUP('Peer Comparison Tool'!$G$6,DropdownData,N163+1,FALSE)=0,"",HLOOKUP('Peer Comparison Tool'!$G$6,DropdownData,N163+1,FALSE))</f>
        <v/>
      </c>
      <c r="Q163" s="27">
        <v>154</v>
      </c>
      <c r="R163" s="28" t="str">
        <f>IF(HLOOKUP('Peer Comparison Tool'!$I$6,StateDropdownData,Q163+1,FALSE)=0,"",HLOOKUP('Peer Comparison Tool'!$I$6,StateDropdownData,Q163+1,FALSE))</f>
        <v/>
      </c>
      <c r="S163" s="29" t="str">
        <f>IF(HLOOKUP('Peer Comparison Tool'!$I$6,DropdownData,Q163+1,FALSE)=0,"",HLOOKUP('Peer Comparison Tool'!$I$6,DropdownData,Q163+1,FALSE))</f>
        <v/>
      </c>
      <c r="T163" s="5" t="str">
        <f t="shared" si="5002"/>
        <v/>
      </c>
      <c r="U163" s="5" t="str">
        <f t="shared" si="5002"/>
        <v/>
      </c>
      <c r="V163" s="5" t="str">
        <f t="shared" si="5002"/>
        <v/>
      </c>
      <c r="W163" s="5" t="str">
        <f t="shared" si="5002"/>
        <v/>
      </c>
      <c r="X163" s="5">
        <f t="shared" si="5002"/>
        <v>1020822</v>
      </c>
      <c r="Y163" s="5" t="str">
        <f t="shared" si="5002"/>
        <v/>
      </c>
      <c r="Z163" s="5" t="str">
        <f t="shared" si="5002"/>
        <v/>
      </c>
      <c r="AA163" s="5" t="str">
        <f t="shared" si="5002"/>
        <v/>
      </c>
      <c r="AB163" s="5" t="str">
        <f t="shared" si="5002"/>
        <v/>
      </c>
      <c r="AC163" s="5" t="str">
        <f t="shared" si="5002"/>
        <v/>
      </c>
      <c r="AD163" s="5" t="str">
        <f t="shared" si="5003"/>
        <v/>
      </c>
      <c r="AE163" s="5" t="str">
        <f t="shared" si="5003"/>
        <v/>
      </c>
      <c r="AF163" s="5">
        <f t="shared" si="5003"/>
        <v>1016032</v>
      </c>
      <c r="AG163" s="5" t="str">
        <f t="shared" si="5003"/>
        <v/>
      </c>
      <c r="AH163" s="5">
        <f t="shared" si="5003"/>
        <v>1012969</v>
      </c>
      <c r="AI163" s="5">
        <f t="shared" si="5003"/>
        <v>1013855</v>
      </c>
      <c r="AJ163" s="5" t="str">
        <f t="shared" si="5003"/>
        <v/>
      </c>
      <c r="AK163" s="5" t="str">
        <f t="shared" si="5003"/>
        <v/>
      </c>
      <c r="AL163" s="5" t="str">
        <f t="shared" si="5003"/>
        <v/>
      </c>
      <c r="AM163" s="5" t="str">
        <f t="shared" si="5003"/>
        <v/>
      </c>
      <c r="AN163" s="5" t="str">
        <f t="shared" si="5004"/>
        <v/>
      </c>
      <c r="AO163" s="5" t="str">
        <f t="shared" si="5004"/>
        <v/>
      </c>
      <c r="AP163" s="5">
        <f t="shared" si="5004"/>
        <v>1014678</v>
      </c>
      <c r="AQ163" s="5" t="str">
        <f t="shared" si="5004"/>
        <v/>
      </c>
      <c r="AR163" s="5">
        <f t="shared" si="5004"/>
        <v>1008787</v>
      </c>
      <c r="AS163" s="5" t="str">
        <f t="shared" si="5004"/>
        <v/>
      </c>
      <c r="AT163" s="5" t="str">
        <f t="shared" si="5004"/>
        <v/>
      </c>
      <c r="AU163" s="5" t="str">
        <f t="shared" si="5004"/>
        <v/>
      </c>
      <c r="AV163" s="5" t="str">
        <f t="shared" si="5004"/>
        <v/>
      </c>
      <c r="AW163" s="5" t="str">
        <f t="shared" si="5004"/>
        <v/>
      </c>
      <c r="AX163" s="5" t="str">
        <f t="shared" si="5005"/>
        <v/>
      </c>
      <c r="AY163" s="5">
        <f t="shared" si="5005"/>
        <v>4114786</v>
      </c>
      <c r="AZ163" s="5" t="str">
        <f t="shared" si="5005"/>
        <v/>
      </c>
      <c r="BA163" s="5" t="str">
        <f t="shared" si="5005"/>
        <v/>
      </c>
      <c r="BB163" s="5">
        <f t="shared" si="5005"/>
        <v>1001652</v>
      </c>
      <c r="BC163" s="5">
        <f t="shared" si="5005"/>
        <v>1011869</v>
      </c>
      <c r="BD163" s="5" t="str">
        <f t="shared" si="5005"/>
        <v/>
      </c>
      <c r="BE163" s="5" t="str">
        <f t="shared" si="5005"/>
        <v/>
      </c>
      <c r="BF163" s="5" t="str">
        <f t="shared" si="5005"/>
        <v/>
      </c>
      <c r="BG163" s="5" t="str">
        <f t="shared" si="5005"/>
        <v/>
      </c>
      <c r="BH163" s="5" t="str">
        <f t="shared" si="5006"/>
        <v/>
      </c>
      <c r="BI163" s="5" t="str">
        <f t="shared" si="5006"/>
        <v/>
      </c>
      <c r="BJ163" s="5">
        <f t="shared" si="5006"/>
        <v>1012364</v>
      </c>
      <c r="BK163" s="5" t="str">
        <f t="shared" si="5006"/>
        <v/>
      </c>
      <c r="BL163" s="5" t="str">
        <f t="shared" si="5006"/>
        <v/>
      </c>
      <c r="BM163" s="5" t="str">
        <f t="shared" si="5006"/>
        <v/>
      </c>
      <c r="BN163" s="5" t="str">
        <f t="shared" si="5006"/>
        <v/>
      </c>
      <c r="BO163" s="5" t="str">
        <f t="shared" si="5006"/>
        <v/>
      </c>
      <c r="BP163" s="5">
        <f t="shared" si="5006"/>
        <v>1013625</v>
      </c>
      <c r="BQ163" s="5" t="str">
        <f t="shared" si="5006"/>
        <v/>
      </c>
      <c r="BR163" s="5"/>
      <c r="BT163" s="5" t="str">
        <f t="shared" si="4943"/>
        <v/>
      </c>
      <c r="BU163" s="5" t="str">
        <f t="shared" si="4944"/>
        <v/>
      </c>
      <c r="BV163" s="5" t="str">
        <f t="shared" si="4945"/>
        <v/>
      </c>
      <c r="BW163" s="5" t="str">
        <f t="shared" si="4946"/>
        <v/>
      </c>
      <c r="BX163" s="5" t="str">
        <f t="shared" si="4947"/>
        <v>United Security Bank - Fresno, CA</v>
      </c>
      <c r="BY163" s="5" t="str">
        <f t="shared" si="4948"/>
        <v/>
      </c>
      <c r="BZ163" s="5" t="str">
        <f t="shared" si="4949"/>
        <v/>
      </c>
      <c r="CA163" s="5" t="str">
        <f t="shared" si="4950"/>
        <v/>
      </c>
      <c r="CB163" s="5" t="str">
        <f t="shared" si="4951"/>
        <v/>
      </c>
      <c r="CC163" s="5" t="str">
        <f t="shared" si="4952"/>
        <v/>
      </c>
      <c r="CD163" s="5" t="str">
        <f t="shared" si="4953"/>
        <v/>
      </c>
      <c r="CE163" s="5" t="str">
        <f t="shared" si="4954"/>
        <v/>
      </c>
      <c r="CF163" s="5" t="str">
        <f t="shared" si="4955"/>
        <v>Flanagan State Bank - Flanagan, IL</v>
      </c>
      <c r="CG163" s="5" t="str">
        <f t="shared" si="4956"/>
        <v/>
      </c>
      <c r="CH163" s="5" t="str">
        <f t="shared" si="4957"/>
        <v>Midstates Bank, National Association - Council Bluffs, IA</v>
      </c>
      <c r="CI163" s="5" t="str">
        <f t="shared" si="4958"/>
        <v>The Farmers State Bank - McPherson, KS</v>
      </c>
      <c r="CJ163" s="5" t="str">
        <f t="shared" si="4959"/>
        <v/>
      </c>
      <c r="CK163" s="5" t="str">
        <f t="shared" si="4960"/>
        <v/>
      </c>
      <c r="CL163" s="5" t="str">
        <f t="shared" si="4961"/>
        <v/>
      </c>
      <c r="CM163" s="5" t="str">
        <f t="shared" si="4962"/>
        <v/>
      </c>
      <c r="CN163" s="5" t="str">
        <f t="shared" si="4963"/>
        <v/>
      </c>
      <c r="CO163" s="5" t="str">
        <f t="shared" si="4964"/>
        <v/>
      </c>
      <c r="CP163" s="5" t="str">
        <f t="shared" si="4965"/>
        <v>Profinium, Inc. - Truman, MN</v>
      </c>
      <c r="CQ163" s="5" t="str">
        <f t="shared" si="4966"/>
        <v/>
      </c>
      <c r="CR163" s="5" t="str">
        <f t="shared" si="4967"/>
        <v>Putnam County State Bank - Unionville, MO</v>
      </c>
      <c r="CS163" s="5" t="str">
        <f t="shared" si="4968"/>
        <v/>
      </c>
      <c r="CT163" s="5" t="str">
        <f t="shared" si="4969"/>
        <v/>
      </c>
      <c r="CU163" s="5" t="str">
        <f t="shared" si="4970"/>
        <v/>
      </c>
      <c r="CV163" s="5" t="str">
        <f t="shared" si="4971"/>
        <v/>
      </c>
      <c r="CW163" s="5" t="str">
        <f t="shared" si="4972"/>
        <v/>
      </c>
      <c r="CX163" s="5" t="str">
        <f t="shared" si="4973"/>
        <v/>
      </c>
      <c r="CY163" s="5" t="str">
        <f t="shared" si="4974"/>
        <v>Norddeutsche Landesbank -New York Branch - New York, NY</v>
      </c>
      <c r="CZ163" s="5" t="str">
        <f t="shared" si="4975"/>
        <v/>
      </c>
      <c r="DA163" s="5" t="str">
        <f t="shared" si="4976"/>
        <v/>
      </c>
      <c r="DB163" s="5" t="str">
        <f t="shared" si="4977"/>
        <v>Third Federal Savings &amp; Loan Association of Cleveland - Cleveland, OH</v>
      </c>
      <c r="DC163" s="5" t="str">
        <f t="shared" si="4978"/>
        <v>The First State Bank - Pond Creek, OK</v>
      </c>
      <c r="DD163" s="5" t="str">
        <f t="shared" si="4979"/>
        <v/>
      </c>
      <c r="DE163" s="5" t="str">
        <f t="shared" si="4980"/>
        <v/>
      </c>
      <c r="DF163" s="5" t="str">
        <f t="shared" si="4981"/>
        <v/>
      </c>
      <c r="DG163" s="5" t="str">
        <f t="shared" si="4982"/>
        <v/>
      </c>
      <c r="DH163" s="5" t="str">
        <f t="shared" si="4983"/>
        <v/>
      </c>
      <c r="DI163" s="5" t="str">
        <f t="shared" si="4984"/>
        <v/>
      </c>
      <c r="DJ163" s="5" t="str">
        <f t="shared" si="4985"/>
        <v>Frost Bank - San Antonio, TX</v>
      </c>
      <c r="DK163" s="5" t="str">
        <f t="shared" si="4986"/>
        <v/>
      </c>
      <c r="DL163" s="5" t="str">
        <f t="shared" si="4987"/>
        <v/>
      </c>
      <c r="DM163" s="5" t="str">
        <f t="shared" si="4988"/>
        <v/>
      </c>
      <c r="DN163" s="5" t="str">
        <f t="shared" si="4989"/>
        <v/>
      </c>
      <c r="DO163" s="5" t="str">
        <f t="shared" si="4990"/>
        <v/>
      </c>
      <c r="DP163" s="5" t="str">
        <f t="shared" si="4991"/>
        <v>Waumandee State Bank - Waumandee, WI</v>
      </c>
      <c r="DQ163" s="5" t="str">
        <f t="shared" si="4926"/>
        <v/>
      </c>
    </row>
    <row r="164" spans="1:121" x14ac:dyDescent="0.25">
      <c r="A164">
        <v>163</v>
      </c>
      <c r="B164" s="5">
        <v>1012112</v>
      </c>
      <c r="C164" t="str">
        <f t="shared" si="4937"/>
        <v>Simmons Bank - Pine Bluff, AR</v>
      </c>
      <c r="D164" s="21" t="s">
        <v>111</v>
      </c>
      <c r="E164" s="19" t="s">
        <v>2935</v>
      </c>
      <c r="F164" s="19" t="s">
        <v>2878</v>
      </c>
      <c r="G164" s="19"/>
      <c r="K164" s="27">
        <v>155</v>
      </c>
      <c r="L164" s="28" t="str">
        <f>IF(HLOOKUP('Peer Comparison Tool'!$E$6,StateDropdownData,K164+1,FALSE)=0,"",HLOOKUP('Peer Comparison Tool'!$E$6,StateDropdownData,K164+1,FALSE))</f>
        <v/>
      </c>
      <c r="M164" s="29" t="str">
        <f>IF(HLOOKUP('Peer Comparison Tool'!$E$6,[0]!DropdownData,K164+1,FALSE)=0,"",HLOOKUP('Peer Comparison Tool'!$E$6,[0]!DropdownData,K164+1,FALSE))</f>
        <v/>
      </c>
      <c r="N164" s="27">
        <v>155</v>
      </c>
      <c r="O164" s="28" t="str">
        <f>IF(HLOOKUP('Peer Comparison Tool'!$G$6,StateDropdownData,N164+1,FALSE)=0,"",HLOOKUP('Peer Comparison Tool'!$G$6,StateDropdownData,N164+1,FALSE))</f>
        <v/>
      </c>
      <c r="P164" s="29" t="str">
        <f>IF(HLOOKUP('Peer Comparison Tool'!$G$6,DropdownData,N164+1,FALSE)=0,"",HLOOKUP('Peer Comparison Tool'!$G$6,DropdownData,N164+1,FALSE))</f>
        <v/>
      </c>
      <c r="Q164" s="27">
        <v>155</v>
      </c>
      <c r="R164" s="28" t="str">
        <f>IF(HLOOKUP('Peer Comparison Tool'!$I$6,StateDropdownData,Q164+1,FALSE)=0,"",HLOOKUP('Peer Comparison Tool'!$I$6,StateDropdownData,Q164+1,FALSE))</f>
        <v/>
      </c>
      <c r="S164" s="29" t="str">
        <f>IF(HLOOKUP('Peer Comparison Tool'!$I$6,DropdownData,Q164+1,FALSE)=0,"",HLOOKUP('Peer Comparison Tool'!$I$6,DropdownData,Q164+1,FALSE))</f>
        <v/>
      </c>
      <c r="T164" s="5" t="str">
        <f t="shared" si="5002"/>
        <v/>
      </c>
      <c r="U164" s="5" t="str">
        <f t="shared" si="5002"/>
        <v/>
      </c>
      <c r="V164" s="5" t="str">
        <f t="shared" si="5002"/>
        <v/>
      </c>
      <c r="W164" s="5" t="str">
        <f t="shared" si="5002"/>
        <v/>
      </c>
      <c r="X164" s="5">
        <f t="shared" si="5002"/>
        <v>1002097</v>
      </c>
      <c r="Y164" s="5" t="str">
        <f t="shared" si="5002"/>
        <v/>
      </c>
      <c r="Z164" s="5" t="str">
        <f t="shared" si="5002"/>
        <v/>
      </c>
      <c r="AA164" s="5" t="str">
        <f t="shared" si="5002"/>
        <v/>
      </c>
      <c r="AB164" s="5" t="str">
        <f t="shared" si="5002"/>
        <v/>
      </c>
      <c r="AC164" s="5" t="str">
        <f t="shared" si="5002"/>
        <v/>
      </c>
      <c r="AD164" s="5" t="str">
        <f t="shared" si="5003"/>
        <v/>
      </c>
      <c r="AE164" s="5" t="str">
        <f t="shared" si="5003"/>
        <v/>
      </c>
      <c r="AF164" s="5">
        <f t="shared" si="5003"/>
        <v>1013588</v>
      </c>
      <c r="AG164" s="5" t="str">
        <f t="shared" si="5003"/>
        <v/>
      </c>
      <c r="AH164" s="5">
        <f t="shared" si="5003"/>
        <v>1006579</v>
      </c>
      <c r="AI164" s="5">
        <f t="shared" si="5003"/>
        <v>1014652</v>
      </c>
      <c r="AJ164" s="5" t="str">
        <f t="shared" si="5003"/>
        <v/>
      </c>
      <c r="AK164" s="5" t="str">
        <f t="shared" si="5003"/>
        <v/>
      </c>
      <c r="AL164" s="5" t="str">
        <f t="shared" si="5003"/>
        <v/>
      </c>
      <c r="AM164" s="5" t="str">
        <f t="shared" si="5003"/>
        <v/>
      </c>
      <c r="AN164" s="5" t="str">
        <f t="shared" si="5004"/>
        <v/>
      </c>
      <c r="AO164" s="5" t="str">
        <f t="shared" si="5004"/>
        <v/>
      </c>
      <c r="AP164" s="5">
        <f t="shared" si="5004"/>
        <v>1013258</v>
      </c>
      <c r="AQ164" s="5" t="str">
        <f t="shared" si="5004"/>
        <v/>
      </c>
      <c r="AR164" s="5">
        <f t="shared" si="5004"/>
        <v>1011091</v>
      </c>
      <c r="AS164" s="5" t="str">
        <f t="shared" si="5004"/>
        <v/>
      </c>
      <c r="AT164" s="5" t="str">
        <f t="shared" si="5004"/>
        <v/>
      </c>
      <c r="AU164" s="5" t="str">
        <f t="shared" si="5004"/>
        <v/>
      </c>
      <c r="AV164" s="5" t="str">
        <f t="shared" si="5004"/>
        <v/>
      </c>
      <c r="AW164" s="5" t="str">
        <f t="shared" si="5004"/>
        <v/>
      </c>
      <c r="AX164" s="5" t="str">
        <f t="shared" si="5005"/>
        <v/>
      </c>
      <c r="AY164" s="5">
        <f t="shared" si="5005"/>
        <v>4204989</v>
      </c>
      <c r="AZ164" s="5" t="str">
        <f t="shared" si="5005"/>
        <v/>
      </c>
      <c r="BA164" s="5" t="str">
        <f t="shared" si="5005"/>
        <v/>
      </c>
      <c r="BB164" s="5">
        <f t="shared" si="5005"/>
        <v>1010222</v>
      </c>
      <c r="BC164" s="5">
        <f t="shared" si="5005"/>
        <v>1014831</v>
      </c>
      <c r="BD164" s="5" t="str">
        <f t="shared" si="5005"/>
        <v/>
      </c>
      <c r="BE164" s="5" t="str">
        <f t="shared" si="5005"/>
        <v/>
      </c>
      <c r="BF164" s="5" t="str">
        <f t="shared" si="5005"/>
        <v/>
      </c>
      <c r="BG164" s="5" t="str">
        <f t="shared" si="5005"/>
        <v/>
      </c>
      <c r="BH164" s="5" t="str">
        <f t="shared" si="5006"/>
        <v/>
      </c>
      <c r="BI164" s="5" t="str">
        <f t="shared" si="5006"/>
        <v/>
      </c>
      <c r="BJ164" s="5">
        <f t="shared" si="5006"/>
        <v>111809622</v>
      </c>
      <c r="BK164" s="5" t="str">
        <f t="shared" si="5006"/>
        <v/>
      </c>
      <c r="BL164" s="5" t="str">
        <f t="shared" si="5006"/>
        <v/>
      </c>
      <c r="BM164" s="5" t="str">
        <f t="shared" si="5006"/>
        <v/>
      </c>
      <c r="BN164" s="5" t="str">
        <f t="shared" si="5006"/>
        <v/>
      </c>
      <c r="BO164" s="5" t="str">
        <f t="shared" si="5006"/>
        <v/>
      </c>
      <c r="BP164" s="5">
        <f t="shared" si="5006"/>
        <v>1024989</v>
      </c>
      <c r="BQ164" s="5" t="str">
        <f t="shared" si="5006"/>
        <v/>
      </c>
      <c r="BR164" s="5"/>
      <c r="BT164" s="5" t="str">
        <f t="shared" si="4943"/>
        <v/>
      </c>
      <c r="BU164" s="5" t="str">
        <f t="shared" si="4944"/>
        <v/>
      </c>
      <c r="BV164" s="5" t="str">
        <f t="shared" si="4945"/>
        <v/>
      </c>
      <c r="BW164" s="5" t="str">
        <f t="shared" si="4946"/>
        <v/>
      </c>
      <c r="BX164" s="5" t="str">
        <f t="shared" si="4947"/>
        <v>Universal Bank - West Covina, CA</v>
      </c>
      <c r="BY164" s="5" t="str">
        <f t="shared" si="4948"/>
        <v/>
      </c>
      <c r="BZ164" s="5" t="str">
        <f t="shared" si="4949"/>
        <v/>
      </c>
      <c r="CA164" s="5" t="str">
        <f t="shared" si="4950"/>
        <v/>
      </c>
      <c r="CB164" s="5" t="str">
        <f t="shared" si="4951"/>
        <v/>
      </c>
      <c r="CC164" s="5" t="str">
        <f t="shared" si="4952"/>
        <v/>
      </c>
      <c r="CD164" s="5" t="str">
        <f t="shared" si="4953"/>
        <v/>
      </c>
      <c r="CE164" s="5" t="str">
        <f t="shared" si="4954"/>
        <v/>
      </c>
      <c r="CF164" s="5" t="str">
        <f t="shared" si="4955"/>
        <v>Flora Bank &amp; Trust - Flora, IL</v>
      </c>
      <c r="CG164" s="5" t="str">
        <f t="shared" si="4956"/>
        <v/>
      </c>
      <c r="CH164" s="5" t="str">
        <f t="shared" si="4957"/>
        <v>Midwest Heritage Bank, FSB - West Des Moines, IA</v>
      </c>
      <c r="CI164" s="5" t="str">
        <f t="shared" si="4958"/>
        <v>The Farmers State Bank - Holton, KS</v>
      </c>
      <c r="CJ164" s="5" t="str">
        <f t="shared" si="4959"/>
        <v/>
      </c>
      <c r="CK164" s="5" t="str">
        <f t="shared" si="4960"/>
        <v/>
      </c>
      <c r="CL164" s="5" t="str">
        <f t="shared" si="4961"/>
        <v/>
      </c>
      <c r="CM164" s="5" t="str">
        <f t="shared" si="4962"/>
        <v/>
      </c>
      <c r="CN164" s="5" t="str">
        <f t="shared" si="4963"/>
        <v/>
      </c>
      <c r="CO164" s="5" t="str">
        <f t="shared" si="4964"/>
        <v/>
      </c>
      <c r="CP164" s="5" t="str">
        <f t="shared" si="4965"/>
        <v>ProGrowth Bank - Nicollet, MN</v>
      </c>
      <c r="CQ164" s="5" t="str">
        <f t="shared" si="4966"/>
        <v/>
      </c>
      <c r="CR164" s="5" t="str">
        <f t="shared" si="4967"/>
        <v>Regional Missouri Bank - Marceline, MO</v>
      </c>
      <c r="CS164" s="5" t="str">
        <f t="shared" si="4968"/>
        <v/>
      </c>
      <c r="CT164" s="5" t="str">
        <f t="shared" si="4969"/>
        <v/>
      </c>
      <c r="CU164" s="5" t="str">
        <f t="shared" si="4970"/>
        <v/>
      </c>
      <c r="CV164" s="5" t="str">
        <f t="shared" si="4971"/>
        <v/>
      </c>
      <c r="CW164" s="5" t="str">
        <f t="shared" si="4972"/>
        <v/>
      </c>
      <c r="CX164" s="5" t="str">
        <f t="shared" si="4973"/>
        <v/>
      </c>
      <c r="CY164" s="5" t="str">
        <f t="shared" si="4974"/>
        <v>Nordea ABP - New York Branch - New York, NY</v>
      </c>
      <c r="CZ164" s="5" t="str">
        <f t="shared" si="4975"/>
        <v/>
      </c>
      <c r="DA164" s="5" t="str">
        <f t="shared" si="4976"/>
        <v/>
      </c>
      <c r="DB164" s="5" t="str">
        <f t="shared" si="4977"/>
        <v>U.S. Bank National Association - Cincinnati, OH</v>
      </c>
      <c r="DC164" s="5" t="str">
        <f t="shared" si="4978"/>
        <v>The Hopeton State Bank - Hopeton, OK</v>
      </c>
      <c r="DD164" s="5" t="str">
        <f t="shared" si="4979"/>
        <v/>
      </c>
      <c r="DE164" s="5" t="str">
        <f t="shared" si="4980"/>
        <v/>
      </c>
      <c r="DF164" s="5" t="str">
        <f t="shared" si="4981"/>
        <v/>
      </c>
      <c r="DG164" s="5" t="str">
        <f t="shared" si="4982"/>
        <v/>
      </c>
      <c r="DH164" s="5" t="str">
        <f t="shared" si="4983"/>
        <v/>
      </c>
      <c r="DI164" s="5" t="str">
        <f t="shared" si="4984"/>
        <v/>
      </c>
      <c r="DJ164" s="5" t="str">
        <f t="shared" si="4985"/>
        <v>FundBank, National Association - Austin, TX</v>
      </c>
      <c r="DK164" s="5" t="str">
        <f t="shared" si="4986"/>
        <v/>
      </c>
      <c r="DL164" s="5" t="str">
        <f t="shared" si="4987"/>
        <v/>
      </c>
      <c r="DM164" s="5" t="str">
        <f t="shared" si="4988"/>
        <v/>
      </c>
      <c r="DN164" s="5" t="str">
        <f t="shared" si="4989"/>
        <v/>
      </c>
      <c r="DO164" s="5" t="str">
        <f t="shared" si="4990"/>
        <v/>
      </c>
      <c r="DP164" s="5" t="str">
        <f t="shared" si="4991"/>
        <v>West Pointe Bank - Oshkosh, WI</v>
      </c>
      <c r="DQ164" s="5" t="str">
        <f t="shared" si="4926"/>
        <v/>
      </c>
    </row>
    <row r="165" spans="1:121" x14ac:dyDescent="0.25">
      <c r="A165">
        <v>164</v>
      </c>
      <c r="B165" s="5">
        <v>1012281</v>
      </c>
      <c r="C165" t="str">
        <f t="shared" si="4937"/>
        <v>Smackover State Bank - Smackover, AR</v>
      </c>
      <c r="D165" s="21" t="s">
        <v>2550</v>
      </c>
      <c r="E165" s="19" t="s">
        <v>2939</v>
      </c>
      <c r="F165" s="19" t="s">
        <v>2878</v>
      </c>
      <c r="G165" s="19"/>
      <c r="K165" s="27">
        <v>156</v>
      </c>
      <c r="L165" s="28" t="str">
        <f>IF(HLOOKUP('Peer Comparison Tool'!$E$6,StateDropdownData,K165+1,FALSE)=0,"",HLOOKUP('Peer Comparison Tool'!$E$6,StateDropdownData,K165+1,FALSE))</f>
        <v/>
      </c>
      <c r="M165" s="29" t="str">
        <f>IF(HLOOKUP('Peer Comparison Tool'!$E$6,[0]!DropdownData,K165+1,FALSE)=0,"",HLOOKUP('Peer Comparison Tool'!$E$6,[0]!DropdownData,K165+1,FALSE))</f>
        <v/>
      </c>
      <c r="N165" s="27">
        <v>156</v>
      </c>
      <c r="O165" s="28" t="str">
        <f>IF(HLOOKUP('Peer Comparison Tool'!$G$6,StateDropdownData,N165+1,FALSE)=0,"",HLOOKUP('Peer Comparison Tool'!$G$6,StateDropdownData,N165+1,FALSE))</f>
        <v/>
      </c>
      <c r="P165" s="29" t="str">
        <f>IF(HLOOKUP('Peer Comparison Tool'!$G$6,DropdownData,N165+1,FALSE)=0,"",HLOOKUP('Peer Comparison Tool'!$G$6,DropdownData,N165+1,FALSE))</f>
        <v/>
      </c>
      <c r="Q165" s="27">
        <v>156</v>
      </c>
      <c r="R165" s="28" t="str">
        <f>IF(HLOOKUP('Peer Comparison Tool'!$I$6,StateDropdownData,Q165+1,FALSE)=0,"",HLOOKUP('Peer Comparison Tool'!$I$6,StateDropdownData,Q165+1,FALSE))</f>
        <v/>
      </c>
      <c r="S165" s="29" t="str">
        <f>IF(HLOOKUP('Peer Comparison Tool'!$I$6,DropdownData,Q165+1,FALSE)=0,"",HLOOKUP('Peer Comparison Tool'!$I$6,DropdownData,Q165+1,FALSE))</f>
        <v/>
      </c>
      <c r="T165" s="5" t="str">
        <f t="shared" si="5002"/>
        <v/>
      </c>
      <c r="U165" s="5" t="str">
        <f t="shared" si="5002"/>
        <v/>
      </c>
      <c r="V165" s="5" t="str">
        <f t="shared" si="5002"/>
        <v/>
      </c>
      <c r="W165" s="5" t="str">
        <f t="shared" si="5002"/>
        <v/>
      </c>
      <c r="X165" s="5">
        <f t="shared" si="5002"/>
        <v>19122105</v>
      </c>
      <c r="Y165" s="5" t="str">
        <f t="shared" si="5002"/>
        <v/>
      </c>
      <c r="Z165" s="5" t="str">
        <f t="shared" si="5002"/>
        <v/>
      </c>
      <c r="AA165" s="5" t="str">
        <f t="shared" si="5002"/>
        <v/>
      </c>
      <c r="AB165" s="5" t="str">
        <f t="shared" si="5002"/>
        <v/>
      </c>
      <c r="AC165" s="5" t="str">
        <f t="shared" si="5002"/>
        <v/>
      </c>
      <c r="AD165" s="5" t="str">
        <f t="shared" si="5003"/>
        <v/>
      </c>
      <c r="AE165" s="5" t="str">
        <f t="shared" si="5003"/>
        <v/>
      </c>
      <c r="AF165" s="5">
        <f t="shared" si="5003"/>
        <v>1011435</v>
      </c>
      <c r="AG165" s="5" t="str">
        <f t="shared" si="5003"/>
        <v/>
      </c>
      <c r="AH165" s="5">
        <f t="shared" si="5003"/>
        <v>1014310</v>
      </c>
      <c r="AI165" s="5">
        <f t="shared" si="5003"/>
        <v>1005807</v>
      </c>
      <c r="AJ165" s="5" t="str">
        <f t="shared" si="5003"/>
        <v/>
      </c>
      <c r="AK165" s="5" t="str">
        <f t="shared" si="5003"/>
        <v/>
      </c>
      <c r="AL165" s="5" t="str">
        <f t="shared" si="5003"/>
        <v/>
      </c>
      <c r="AM165" s="5" t="str">
        <f t="shared" si="5003"/>
        <v/>
      </c>
      <c r="AN165" s="5" t="str">
        <f t="shared" si="5004"/>
        <v/>
      </c>
      <c r="AO165" s="5" t="str">
        <f t="shared" si="5004"/>
        <v/>
      </c>
      <c r="AP165" s="5">
        <f t="shared" si="5004"/>
        <v>1006198</v>
      </c>
      <c r="AQ165" s="5" t="str">
        <f t="shared" si="5004"/>
        <v/>
      </c>
      <c r="AR165" s="5">
        <f t="shared" si="5004"/>
        <v>1010182</v>
      </c>
      <c r="AS165" s="5" t="str">
        <f t="shared" si="5004"/>
        <v/>
      </c>
      <c r="AT165" s="5" t="str">
        <f t="shared" si="5004"/>
        <v/>
      </c>
      <c r="AU165" s="5" t="str">
        <f t="shared" si="5004"/>
        <v/>
      </c>
      <c r="AV165" s="5" t="str">
        <f t="shared" si="5004"/>
        <v/>
      </c>
      <c r="AW165" s="5" t="str">
        <f t="shared" si="5004"/>
        <v/>
      </c>
      <c r="AX165" s="5" t="str">
        <f t="shared" si="5005"/>
        <v/>
      </c>
      <c r="AY165" s="5">
        <f t="shared" si="5005"/>
        <v>4237646</v>
      </c>
      <c r="AZ165" s="5" t="str">
        <f t="shared" si="5005"/>
        <v/>
      </c>
      <c r="BA165" s="5" t="str">
        <f t="shared" si="5005"/>
        <v/>
      </c>
      <c r="BB165" s="5">
        <f t="shared" si="5005"/>
        <v>1011149</v>
      </c>
      <c r="BC165" s="5">
        <f t="shared" si="5005"/>
        <v>1007014</v>
      </c>
      <c r="BD165" s="5" t="str">
        <f t="shared" si="5005"/>
        <v/>
      </c>
      <c r="BE165" s="5" t="str">
        <f t="shared" si="5005"/>
        <v/>
      </c>
      <c r="BF165" s="5" t="str">
        <f t="shared" si="5005"/>
        <v/>
      </c>
      <c r="BG165" s="5" t="str">
        <f t="shared" si="5005"/>
        <v/>
      </c>
      <c r="BH165" s="5" t="str">
        <f t="shared" si="5006"/>
        <v/>
      </c>
      <c r="BI165" s="5" t="str">
        <f t="shared" si="5006"/>
        <v/>
      </c>
      <c r="BJ165" s="5">
        <f t="shared" si="5006"/>
        <v>1008061</v>
      </c>
      <c r="BK165" s="5" t="str">
        <f t="shared" si="5006"/>
        <v/>
      </c>
      <c r="BL165" s="5" t="str">
        <f t="shared" si="5006"/>
        <v/>
      </c>
      <c r="BM165" s="5" t="str">
        <f t="shared" si="5006"/>
        <v/>
      </c>
      <c r="BN165" s="5" t="str">
        <f t="shared" si="5006"/>
        <v/>
      </c>
      <c r="BO165" s="5" t="str">
        <f t="shared" si="5006"/>
        <v/>
      </c>
      <c r="BP165" s="5">
        <f t="shared" si="5006"/>
        <v>4074190</v>
      </c>
      <c r="BQ165" s="5" t="str">
        <f t="shared" si="5006"/>
        <v/>
      </c>
      <c r="BR165" s="5"/>
      <c r="BT165" s="5" t="str">
        <f t="shared" si="4943"/>
        <v/>
      </c>
      <c r="BU165" s="5" t="str">
        <f t="shared" si="4944"/>
        <v/>
      </c>
      <c r="BV165" s="5" t="str">
        <f t="shared" si="4945"/>
        <v/>
      </c>
      <c r="BW165" s="5" t="str">
        <f t="shared" si="4946"/>
        <v/>
      </c>
      <c r="BX165" s="5" t="str">
        <f t="shared" si="4947"/>
        <v>US Metro Bank - Garden Grove, CA</v>
      </c>
      <c r="BY165" s="5" t="str">
        <f t="shared" si="4948"/>
        <v/>
      </c>
      <c r="BZ165" s="5" t="str">
        <f t="shared" si="4949"/>
        <v/>
      </c>
      <c r="CA165" s="5" t="str">
        <f t="shared" si="4950"/>
        <v/>
      </c>
      <c r="CB165" s="5" t="str">
        <f t="shared" si="4951"/>
        <v/>
      </c>
      <c r="CC165" s="5" t="str">
        <f t="shared" si="4952"/>
        <v/>
      </c>
      <c r="CD165" s="5" t="str">
        <f t="shared" si="4953"/>
        <v/>
      </c>
      <c r="CE165" s="5" t="str">
        <f t="shared" si="4954"/>
        <v/>
      </c>
      <c r="CF165" s="5" t="str">
        <f t="shared" si="4955"/>
        <v>FNBC Bank and Trust - La Grange, IL</v>
      </c>
      <c r="CG165" s="5" t="str">
        <f t="shared" si="4956"/>
        <v/>
      </c>
      <c r="CH165" s="5" t="str">
        <f t="shared" si="4957"/>
        <v>MidWestOne Bank - Iowa City, IA</v>
      </c>
      <c r="CI165" s="5" t="str">
        <f t="shared" si="4958"/>
        <v>The Farmers State Bank of Aliceville, Kansas - Westphalia, KS</v>
      </c>
      <c r="CJ165" s="5" t="str">
        <f t="shared" si="4959"/>
        <v/>
      </c>
      <c r="CK165" s="5" t="str">
        <f t="shared" si="4960"/>
        <v/>
      </c>
      <c r="CL165" s="5" t="str">
        <f t="shared" si="4961"/>
        <v/>
      </c>
      <c r="CM165" s="5" t="str">
        <f t="shared" si="4962"/>
        <v/>
      </c>
      <c r="CN165" s="5" t="str">
        <f t="shared" si="4963"/>
        <v/>
      </c>
      <c r="CO165" s="5" t="str">
        <f t="shared" si="4964"/>
        <v/>
      </c>
      <c r="CP165" s="5" t="str">
        <f t="shared" si="4965"/>
        <v>Randall State Bank - Randall, MN</v>
      </c>
      <c r="CQ165" s="5" t="str">
        <f t="shared" si="4966"/>
        <v/>
      </c>
      <c r="CR165" s="5" t="str">
        <f t="shared" si="4967"/>
        <v>Royal Banks of Missouri - Saint Louis, MO</v>
      </c>
      <c r="CS165" s="5" t="str">
        <f t="shared" si="4968"/>
        <v/>
      </c>
      <c r="CT165" s="5" t="str">
        <f t="shared" si="4969"/>
        <v/>
      </c>
      <c r="CU165" s="5" t="str">
        <f t="shared" si="4970"/>
        <v/>
      </c>
      <c r="CV165" s="5" t="str">
        <f t="shared" si="4971"/>
        <v/>
      </c>
      <c r="CW165" s="5" t="str">
        <f t="shared" si="4972"/>
        <v/>
      </c>
      <c r="CX165" s="5" t="str">
        <f t="shared" si="4973"/>
        <v/>
      </c>
      <c r="CY165" s="5" t="str">
        <f t="shared" si="4974"/>
        <v>Norinchukin Bank - New York Branch - New York, NY</v>
      </c>
      <c r="CZ165" s="5" t="str">
        <f t="shared" si="4975"/>
        <v/>
      </c>
      <c r="DA165" s="5" t="str">
        <f t="shared" si="4976"/>
        <v/>
      </c>
      <c r="DB165" s="5" t="str">
        <f t="shared" si="4977"/>
        <v>Unified Bank - Martins Ferry, OH</v>
      </c>
      <c r="DC165" s="5" t="str">
        <f t="shared" si="4978"/>
        <v>The Idabel National Bank - Idabel, OK</v>
      </c>
      <c r="DD165" s="5" t="str">
        <f t="shared" si="4979"/>
        <v/>
      </c>
      <c r="DE165" s="5" t="str">
        <f t="shared" si="4980"/>
        <v/>
      </c>
      <c r="DF165" s="5" t="str">
        <f t="shared" si="4981"/>
        <v/>
      </c>
      <c r="DG165" s="5" t="str">
        <f t="shared" si="4982"/>
        <v/>
      </c>
      <c r="DH165" s="5" t="str">
        <f t="shared" si="4983"/>
        <v/>
      </c>
      <c r="DI165" s="5" t="str">
        <f t="shared" si="4984"/>
        <v/>
      </c>
      <c r="DJ165" s="5" t="str">
        <f t="shared" si="4985"/>
        <v>Gilmer National Bank - Gilmer, TX</v>
      </c>
      <c r="DK165" s="5" t="str">
        <f t="shared" si="4986"/>
        <v/>
      </c>
      <c r="DL165" s="5" t="str">
        <f t="shared" si="4987"/>
        <v/>
      </c>
      <c r="DM165" s="5" t="str">
        <f t="shared" si="4988"/>
        <v/>
      </c>
      <c r="DN165" s="5" t="str">
        <f t="shared" si="4989"/>
        <v/>
      </c>
      <c r="DO165" s="5" t="str">
        <f t="shared" si="4990"/>
        <v/>
      </c>
      <c r="DP165" s="5" t="str">
        <f t="shared" si="4991"/>
        <v>Westbury Bank - Waukesha, WI</v>
      </c>
      <c r="DQ165" s="5" t="str">
        <f t="shared" si="4926"/>
        <v/>
      </c>
    </row>
    <row r="166" spans="1:121" x14ac:dyDescent="0.25">
      <c r="A166">
        <v>165</v>
      </c>
      <c r="B166" s="5">
        <v>1014506</v>
      </c>
      <c r="C166" t="str">
        <f t="shared" si="4937"/>
        <v>Southern Bancorp Bank - Arkadelphia, AR</v>
      </c>
      <c r="D166" s="21" t="s">
        <v>1105</v>
      </c>
      <c r="E166" s="19" t="s">
        <v>2940</v>
      </c>
      <c r="F166" s="19" t="s">
        <v>2878</v>
      </c>
      <c r="G166" s="19"/>
      <c r="K166" s="27">
        <v>157</v>
      </c>
      <c r="L166" s="28" t="str">
        <f>IF(HLOOKUP('Peer Comparison Tool'!$E$6,StateDropdownData,K166+1,FALSE)=0,"",HLOOKUP('Peer Comparison Tool'!$E$6,StateDropdownData,K166+1,FALSE))</f>
        <v/>
      </c>
      <c r="M166" s="29" t="str">
        <f>IF(HLOOKUP('Peer Comparison Tool'!$E$6,[0]!DropdownData,K166+1,FALSE)=0,"",HLOOKUP('Peer Comparison Tool'!$E$6,[0]!DropdownData,K166+1,FALSE))</f>
        <v/>
      </c>
      <c r="N166" s="27">
        <v>157</v>
      </c>
      <c r="O166" s="28" t="str">
        <f>IF(HLOOKUP('Peer Comparison Tool'!$G$6,StateDropdownData,N166+1,FALSE)=0,"",HLOOKUP('Peer Comparison Tool'!$G$6,StateDropdownData,N166+1,FALSE))</f>
        <v/>
      </c>
      <c r="P166" s="29" t="str">
        <f>IF(HLOOKUP('Peer Comparison Tool'!$G$6,DropdownData,N166+1,FALSE)=0,"",HLOOKUP('Peer Comparison Tool'!$G$6,DropdownData,N166+1,FALSE))</f>
        <v/>
      </c>
      <c r="Q166" s="27">
        <v>157</v>
      </c>
      <c r="R166" s="28" t="str">
        <f>IF(HLOOKUP('Peer Comparison Tool'!$I$6,StateDropdownData,Q166+1,FALSE)=0,"",HLOOKUP('Peer Comparison Tool'!$I$6,StateDropdownData,Q166+1,FALSE))</f>
        <v/>
      </c>
      <c r="S166" s="29" t="str">
        <f>IF(HLOOKUP('Peer Comparison Tool'!$I$6,DropdownData,Q166+1,FALSE)=0,"",HLOOKUP('Peer Comparison Tool'!$I$6,DropdownData,Q166+1,FALSE))</f>
        <v/>
      </c>
      <c r="T166" s="5" t="str">
        <f t="shared" si="5002"/>
        <v/>
      </c>
      <c r="U166" s="5" t="str">
        <f t="shared" si="5002"/>
        <v/>
      </c>
      <c r="V166" s="5" t="str">
        <f t="shared" si="5002"/>
        <v/>
      </c>
      <c r="W166" s="5" t="str">
        <f t="shared" si="5002"/>
        <v/>
      </c>
      <c r="X166" s="5">
        <f t="shared" si="5002"/>
        <v>112148015</v>
      </c>
      <c r="Y166" s="5" t="str">
        <f t="shared" si="5002"/>
        <v/>
      </c>
      <c r="Z166" s="5" t="str">
        <f t="shared" si="5002"/>
        <v/>
      </c>
      <c r="AA166" s="5" t="str">
        <f t="shared" si="5002"/>
        <v/>
      </c>
      <c r="AB166" s="5" t="str">
        <f t="shared" si="5002"/>
        <v/>
      </c>
      <c r="AC166" s="5" t="str">
        <f t="shared" si="5002"/>
        <v/>
      </c>
      <c r="AD166" s="5" t="str">
        <f t="shared" si="5003"/>
        <v/>
      </c>
      <c r="AE166" s="5" t="str">
        <f t="shared" si="5003"/>
        <v/>
      </c>
      <c r="AF166" s="5">
        <f t="shared" si="5003"/>
        <v>1010831</v>
      </c>
      <c r="AG166" s="5" t="str">
        <f t="shared" si="5003"/>
        <v/>
      </c>
      <c r="AH166" s="5">
        <f t="shared" si="5003"/>
        <v>1012585</v>
      </c>
      <c r="AI166" s="5">
        <f t="shared" si="5003"/>
        <v>1016541</v>
      </c>
      <c r="AJ166" s="5" t="str">
        <f t="shared" si="5003"/>
        <v/>
      </c>
      <c r="AK166" s="5" t="str">
        <f t="shared" si="5003"/>
        <v/>
      </c>
      <c r="AL166" s="5" t="str">
        <f t="shared" si="5003"/>
        <v/>
      </c>
      <c r="AM166" s="5" t="str">
        <f t="shared" si="5003"/>
        <v/>
      </c>
      <c r="AN166" s="5" t="str">
        <f t="shared" si="5004"/>
        <v/>
      </c>
      <c r="AO166" s="5" t="str">
        <f t="shared" si="5004"/>
        <v/>
      </c>
      <c r="AP166" s="5">
        <f t="shared" si="5004"/>
        <v>1016344</v>
      </c>
      <c r="AQ166" s="5" t="str">
        <f t="shared" si="5004"/>
        <v/>
      </c>
      <c r="AR166" s="5">
        <f t="shared" si="5004"/>
        <v>4099492</v>
      </c>
      <c r="AS166" s="5" t="str">
        <f t="shared" si="5004"/>
        <v/>
      </c>
      <c r="AT166" s="5" t="str">
        <f t="shared" si="5004"/>
        <v/>
      </c>
      <c r="AU166" s="5" t="str">
        <f t="shared" si="5004"/>
        <v/>
      </c>
      <c r="AV166" s="5" t="str">
        <f t="shared" si="5004"/>
        <v/>
      </c>
      <c r="AW166" s="5" t="str">
        <f t="shared" si="5004"/>
        <v/>
      </c>
      <c r="AX166" s="5" t="str">
        <f t="shared" si="5005"/>
        <v/>
      </c>
      <c r="AY166" s="5">
        <f t="shared" si="5005"/>
        <v>1001048</v>
      </c>
      <c r="AZ166" s="5" t="str">
        <f t="shared" si="5005"/>
        <v/>
      </c>
      <c r="BA166" s="5" t="str">
        <f t="shared" si="5005"/>
        <v/>
      </c>
      <c r="BB166" s="5">
        <f t="shared" si="5005"/>
        <v>1003047</v>
      </c>
      <c r="BC166" s="5">
        <f t="shared" si="5005"/>
        <v>1009595</v>
      </c>
      <c r="BD166" s="5" t="str">
        <f t="shared" si="5005"/>
        <v/>
      </c>
      <c r="BE166" s="5" t="str">
        <f t="shared" si="5005"/>
        <v/>
      </c>
      <c r="BF166" s="5" t="str">
        <f t="shared" si="5005"/>
        <v/>
      </c>
      <c r="BG166" s="5" t="str">
        <f t="shared" si="5005"/>
        <v/>
      </c>
      <c r="BH166" s="5" t="str">
        <f t="shared" si="5006"/>
        <v/>
      </c>
      <c r="BI166" s="5" t="str">
        <f t="shared" si="5006"/>
        <v/>
      </c>
      <c r="BJ166" s="5">
        <f t="shared" si="5006"/>
        <v>1013219</v>
      </c>
      <c r="BK166" s="5" t="str">
        <f t="shared" si="5006"/>
        <v/>
      </c>
      <c r="BL166" s="5" t="str">
        <f t="shared" si="5006"/>
        <v/>
      </c>
      <c r="BM166" s="5" t="str">
        <f t="shared" si="5006"/>
        <v/>
      </c>
      <c r="BN166" s="5" t="str">
        <f t="shared" si="5006"/>
        <v/>
      </c>
      <c r="BO166" s="5" t="str">
        <f t="shared" si="5006"/>
        <v/>
      </c>
      <c r="BP166" s="5">
        <f t="shared" si="5006"/>
        <v>1026306</v>
      </c>
      <c r="BQ166" s="5" t="str">
        <f t="shared" si="5006"/>
        <v/>
      </c>
      <c r="BR166" s="5"/>
      <c r="BT166" s="5" t="str">
        <f t="shared" si="4943"/>
        <v/>
      </c>
      <c r="BU166" s="5" t="str">
        <f t="shared" si="4944"/>
        <v/>
      </c>
      <c r="BV166" s="5" t="str">
        <f t="shared" si="4945"/>
        <v/>
      </c>
      <c r="BW166" s="5" t="str">
        <f t="shared" si="4946"/>
        <v/>
      </c>
      <c r="BX166" s="5" t="str">
        <f t="shared" si="4947"/>
        <v>West Coast Community Bank - Santa Cruz, CA</v>
      </c>
      <c r="BY166" s="5" t="str">
        <f t="shared" si="4948"/>
        <v/>
      </c>
      <c r="BZ166" s="5" t="str">
        <f t="shared" si="4949"/>
        <v/>
      </c>
      <c r="CA166" s="5" t="str">
        <f t="shared" si="4950"/>
        <v/>
      </c>
      <c r="CB166" s="5" t="str">
        <f t="shared" si="4951"/>
        <v/>
      </c>
      <c r="CC166" s="5" t="str">
        <f t="shared" si="4952"/>
        <v/>
      </c>
      <c r="CD166" s="5" t="str">
        <f t="shared" si="4953"/>
        <v/>
      </c>
      <c r="CE166" s="5" t="str">
        <f t="shared" si="4954"/>
        <v/>
      </c>
      <c r="CF166" s="5" t="str">
        <f t="shared" si="4955"/>
        <v>Foresight Bank - Winnebago, IL</v>
      </c>
      <c r="CG166" s="5" t="str">
        <f t="shared" si="4956"/>
        <v/>
      </c>
      <c r="CH166" s="5" t="str">
        <f t="shared" si="4957"/>
        <v>Montezuma State Bank - Montezuma, IA</v>
      </c>
      <c r="CI166" s="5" t="str">
        <f t="shared" si="4958"/>
        <v>The Farmers State Bank of Blue Mound - Blue Mound, KS</v>
      </c>
      <c r="CJ166" s="5" t="str">
        <f t="shared" si="4959"/>
        <v/>
      </c>
      <c r="CK166" s="5" t="str">
        <f t="shared" si="4960"/>
        <v/>
      </c>
      <c r="CL166" s="5" t="str">
        <f t="shared" si="4961"/>
        <v/>
      </c>
      <c r="CM166" s="5" t="str">
        <f t="shared" si="4962"/>
        <v/>
      </c>
      <c r="CN166" s="5" t="str">
        <f t="shared" si="4963"/>
        <v/>
      </c>
      <c r="CO166" s="5" t="str">
        <f t="shared" si="4964"/>
        <v/>
      </c>
      <c r="CP166" s="5" t="str">
        <f t="shared" si="4965"/>
        <v>Red River State Bank - Halstad, MN</v>
      </c>
      <c r="CQ166" s="5" t="str">
        <f t="shared" si="4966"/>
        <v/>
      </c>
      <c r="CR166" s="5" t="str">
        <f t="shared" si="4967"/>
        <v>Saint Louis Bank - Saint Louis, MO</v>
      </c>
      <c r="CS166" s="5" t="str">
        <f t="shared" si="4968"/>
        <v/>
      </c>
      <c r="CT166" s="5" t="str">
        <f t="shared" si="4969"/>
        <v/>
      </c>
      <c r="CU166" s="5" t="str">
        <f t="shared" si="4970"/>
        <v/>
      </c>
      <c r="CV166" s="5" t="str">
        <f t="shared" si="4971"/>
        <v/>
      </c>
      <c r="CW166" s="5" t="str">
        <f t="shared" si="4972"/>
        <v/>
      </c>
      <c r="CX166" s="5" t="str">
        <f t="shared" si="4973"/>
        <v/>
      </c>
      <c r="CY166" s="5" t="str">
        <f t="shared" si="4974"/>
        <v>NorthEast Community Bank - White Plains, NY</v>
      </c>
      <c r="CZ166" s="5" t="str">
        <f t="shared" si="4975"/>
        <v/>
      </c>
      <c r="DA166" s="5" t="str">
        <f t="shared" si="4976"/>
        <v/>
      </c>
      <c r="DB166" s="5" t="str">
        <f t="shared" si="4977"/>
        <v>Union Savings Bank - Cincinnati, OH</v>
      </c>
      <c r="DC166" s="5" t="str">
        <f t="shared" si="4978"/>
        <v>The Pauls Valley National Bank - Pauls Valley, OK</v>
      </c>
      <c r="DD166" s="5" t="str">
        <f t="shared" si="4979"/>
        <v/>
      </c>
      <c r="DE166" s="5" t="str">
        <f t="shared" si="4980"/>
        <v/>
      </c>
      <c r="DF166" s="5" t="str">
        <f t="shared" si="4981"/>
        <v/>
      </c>
      <c r="DG166" s="5" t="str">
        <f t="shared" si="4982"/>
        <v/>
      </c>
      <c r="DH166" s="5" t="str">
        <f t="shared" si="4983"/>
        <v/>
      </c>
      <c r="DI166" s="5" t="str">
        <f t="shared" si="4984"/>
        <v/>
      </c>
      <c r="DJ166" s="5" t="str">
        <f t="shared" si="4985"/>
        <v>Global One Bank - Houston, TX</v>
      </c>
      <c r="DK166" s="5" t="str">
        <f t="shared" si="4986"/>
        <v/>
      </c>
      <c r="DL166" s="5" t="str">
        <f t="shared" si="4987"/>
        <v/>
      </c>
      <c r="DM166" s="5" t="str">
        <f t="shared" si="4988"/>
        <v/>
      </c>
      <c r="DN166" s="5" t="str">
        <f t="shared" si="4989"/>
        <v/>
      </c>
      <c r="DO166" s="5" t="str">
        <f t="shared" si="4990"/>
        <v/>
      </c>
      <c r="DP166" s="5" t="str">
        <f t="shared" si="4991"/>
        <v>Wolf River Community Bank - Hortonville, WI</v>
      </c>
      <c r="DQ166" s="5" t="str">
        <f t="shared" si="4926"/>
        <v/>
      </c>
    </row>
    <row r="167" spans="1:121" x14ac:dyDescent="0.25">
      <c r="A167">
        <v>166</v>
      </c>
      <c r="B167" s="5">
        <v>1015220</v>
      </c>
      <c r="C167" t="str">
        <f t="shared" si="4937"/>
        <v>Stone Bank - Mountain View, AR</v>
      </c>
      <c r="D167" s="21" t="s">
        <v>2554</v>
      </c>
      <c r="E167" s="19" t="s">
        <v>2941</v>
      </c>
      <c r="F167" s="19" t="s">
        <v>2878</v>
      </c>
      <c r="G167" s="19"/>
      <c r="K167" s="27">
        <v>158</v>
      </c>
      <c r="L167" s="28" t="str">
        <f>IF(HLOOKUP('Peer Comparison Tool'!$E$6,StateDropdownData,K167+1,FALSE)=0,"",HLOOKUP('Peer Comparison Tool'!$E$6,StateDropdownData,K167+1,FALSE))</f>
        <v/>
      </c>
      <c r="M167" s="29" t="str">
        <f>IF(HLOOKUP('Peer Comparison Tool'!$E$6,[0]!DropdownData,K167+1,FALSE)=0,"",HLOOKUP('Peer Comparison Tool'!$E$6,[0]!DropdownData,K167+1,FALSE))</f>
        <v/>
      </c>
      <c r="N167" s="27">
        <v>158</v>
      </c>
      <c r="O167" s="28" t="str">
        <f>IF(HLOOKUP('Peer Comparison Tool'!$G$6,StateDropdownData,N167+1,FALSE)=0,"",HLOOKUP('Peer Comparison Tool'!$G$6,StateDropdownData,N167+1,FALSE))</f>
        <v/>
      </c>
      <c r="P167" s="29" t="str">
        <f>IF(HLOOKUP('Peer Comparison Tool'!$G$6,DropdownData,N167+1,FALSE)=0,"",HLOOKUP('Peer Comparison Tool'!$G$6,DropdownData,N167+1,FALSE))</f>
        <v/>
      </c>
      <c r="Q167" s="27">
        <v>158</v>
      </c>
      <c r="R167" s="28" t="str">
        <f>IF(HLOOKUP('Peer Comparison Tool'!$I$6,StateDropdownData,Q167+1,FALSE)=0,"",HLOOKUP('Peer Comparison Tool'!$I$6,StateDropdownData,Q167+1,FALSE))</f>
        <v/>
      </c>
      <c r="S167" s="29" t="str">
        <f>IF(HLOOKUP('Peer Comparison Tool'!$I$6,DropdownData,Q167+1,FALSE)=0,"",HLOOKUP('Peer Comparison Tool'!$I$6,DropdownData,Q167+1,FALSE))</f>
        <v/>
      </c>
      <c r="T167" s="5" t="str">
        <f t="shared" si="5002"/>
        <v/>
      </c>
      <c r="U167" s="5" t="str">
        <f t="shared" si="5002"/>
        <v/>
      </c>
      <c r="V167" s="5" t="str">
        <f t="shared" si="5002"/>
        <v/>
      </c>
      <c r="W167" s="5" t="str">
        <f t="shared" si="5002"/>
        <v/>
      </c>
      <c r="X167" s="5">
        <f t="shared" si="5002"/>
        <v>1012550</v>
      </c>
      <c r="Y167" s="5" t="str">
        <f t="shared" si="5002"/>
        <v/>
      </c>
      <c r="Z167" s="5" t="str">
        <f t="shared" si="5002"/>
        <v/>
      </c>
      <c r="AA167" s="5" t="str">
        <f t="shared" si="5002"/>
        <v/>
      </c>
      <c r="AB167" s="5" t="str">
        <f t="shared" si="5002"/>
        <v/>
      </c>
      <c r="AC167" s="5" t="str">
        <f t="shared" si="5002"/>
        <v/>
      </c>
      <c r="AD167" s="5" t="str">
        <f t="shared" si="5003"/>
        <v/>
      </c>
      <c r="AE167" s="5" t="str">
        <f t="shared" si="5003"/>
        <v/>
      </c>
      <c r="AF167" s="5">
        <f t="shared" si="5003"/>
        <v>1015390</v>
      </c>
      <c r="AG167" s="5" t="str">
        <f t="shared" si="5003"/>
        <v/>
      </c>
      <c r="AH167" s="5">
        <f t="shared" si="5003"/>
        <v>1014992</v>
      </c>
      <c r="AI167" s="5">
        <f t="shared" si="5003"/>
        <v>1004341</v>
      </c>
      <c r="AJ167" s="5" t="str">
        <f t="shared" si="5003"/>
        <v/>
      </c>
      <c r="AK167" s="5" t="str">
        <f t="shared" si="5003"/>
        <v/>
      </c>
      <c r="AL167" s="5" t="str">
        <f t="shared" si="5003"/>
        <v/>
      </c>
      <c r="AM167" s="5" t="str">
        <f t="shared" si="5003"/>
        <v/>
      </c>
      <c r="AN167" s="5" t="str">
        <f t="shared" si="5004"/>
        <v/>
      </c>
      <c r="AO167" s="5" t="str">
        <f t="shared" si="5004"/>
        <v/>
      </c>
      <c r="AP167" s="5">
        <f t="shared" si="5004"/>
        <v>4151923</v>
      </c>
      <c r="AQ167" s="5" t="str">
        <f t="shared" si="5004"/>
        <v/>
      </c>
      <c r="AR167" s="5">
        <f t="shared" si="5004"/>
        <v>1008792</v>
      </c>
      <c r="AS167" s="5" t="str">
        <f t="shared" si="5004"/>
        <v/>
      </c>
      <c r="AT167" s="5" t="str">
        <f t="shared" si="5004"/>
        <v/>
      </c>
      <c r="AU167" s="5" t="str">
        <f t="shared" si="5004"/>
        <v/>
      </c>
      <c r="AV167" s="5" t="str">
        <f t="shared" si="5004"/>
        <v/>
      </c>
      <c r="AW167" s="5" t="str">
        <f t="shared" si="5004"/>
        <v/>
      </c>
      <c r="AX167" s="5" t="str">
        <f t="shared" si="5005"/>
        <v/>
      </c>
      <c r="AY167" s="5">
        <f t="shared" si="5005"/>
        <v>1006247</v>
      </c>
      <c r="AZ167" s="5" t="str">
        <f t="shared" si="5005"/>
        <v/>
      </c>
      <c r="BA167" s="5" t="str">
        <f t="shared" si="5005"/>
        <v/>
      </c>
      <c r="BB167" s="5">
        <f t="shared" si="5005"/>
        <v>1003169</v>
      </c>
      <c r="BC167" s="5">
        <f t="shared" si="5005"/>
        <v>1009603</v>
      </c>
      <c r="BD167" s="5" t="str">
        <f t="shared" si="5005"/>
        <v/>
      </c>
      <c r="BE167" s="5" t="str">
        <f t="shared" si="5005"/>
        <v/>
      </c>
      <c r="BF167" s="5" t="str">
        <f t="shared" si="5005"/>
        <v/>
      </c>
      <c r="BG167" s="5" t="str">
        <f t="shared" si="5005"/>
        <v/>
      </c>
      <c r="BH167" s="5" t="str">
        <f t="shared" si="5006"/>
        <v/>
      </c>
      <c r="BI167" s="5" t="str">
        <f t="shared" si="5006"/>
        <v/>
      </c>
      <c r="BJ167" s="5">
        <f t="shared" si="5006"/>
        <v>1010595</v>
      </c>
      <c r="BK167" s="5" t="str">
        <f t="shared" si="5006"/>
        <v/>
      </c>
      <c r="BL167" s="5" t="str">
        <f t="shared" si="5006"/>
        <v/>
      </c>
      <c r="BM167" s="5" t="str">
        <f t="shared" si="5006"/>
        <v/>
      </c>
      <c r="BN167" s="5" t="str">
        <f t="shared" si="5006"/>
        <v/>
      </c>
      <c r="BO167" s="5" t="str">
        <f t="shared" si="5006"/>
        <v/>
      </c>
      <c r="BP167" s="5">
        <f t="shared" si="5006"/>
        <v>1005298</v>
      </c>
      <c r="BQ167" s="5" t="str">
        <f t="shared" si="5006"/>
        <v/>
      </c>
      <c r="BR167" s="5"/>
      <c r="BT167" s="5" t="str">
        <f t="shared" si="4943"/>
        <v/>
      </c>
      <c r="BU167" s="5" t="str">
        <f t="shared" si="4944"/>
        <v/>
      </c>
      <c r="BV167" s="5" t="str">
        <f t="shared" si="4945"/>
        <v/>
      </c>
      <c r="BW167" s="5" t="str">
        <f t="shared" si="4946"/>
        <v/>
      </c>
      <c r="BX167" s="5" t="str">
        <f t="shared" si="4947"/>
        <v>WestAmerica Bank - San Rafael, CA</v>
      </c>
      <c r="BY167" s="5" t="str">
        <f t="shared" si="4948"/>
        <v/>
      </c>
      <c r="BZ167" s="5" t="str">
        <f t="shared" si="4949"/>
        <v/>
      </c>
      <c r="CA167" s="5" t="str">
        <f t="shared" si="4950"/>
        <v/>
      </c>
      <c r="CB167" s="5" t="str">
        <f t="shared" si="4951"/>
        <v/>
      </c>
      <c r="CC167" s="5" t="str">
        <f t="shared" si="4952"/>
        <v/>
      </c>
      <c r="CD167" s="5" t="str">
        <f t="shared" si="4953"/>
        <v/>
      </c>
      <c r="CE167" s="5" t="str">
        <f t="shared" si="4954"/>
        <v/>
      </c>
      <c r="CF167" s="5" t="str">
        <f t="shared" si="4955"/>
        <v>Forest Park National Bank and Trust Company - Forest Park, IL</v>
      </c>
      <c r="CG167" s="5" t="str">
        <f t="shared" si="4956"/>
        <v/>
      </c>
      <c r="CH167" s="5" t="str">
        <f t="shared" si="4957"/>
        <v>Mount Vernon Bank and Trust Company - Mount Vernon, IA</v>
      </c>
      <c r="CI167" s="5" t="str">
        <f t="shared" si="4958"/>
        <v>The Farmers State Bank of Bucklin, Kansas - Bucklin, KS</v>
      </c>
      <c r="CJ167" s="5" t="str">
        <f t="shared" si="4959"/>
        <v/>
      </c>
      <c r="CK167" s="5" t="str">
        <f t="shared" si="4960"/>
        <v/>
      </c>
      <c r="CL167" s="5" t="str">
        <f t="shared" si="4961"/>
        <v/>
      </c>
      <c r="CM167" s="5" t="str">
        <f t="shared" si="4962"/>
        <v/>
      </c>
      <c r="CN167" s="5" t="str">
        <f t="shared" si="4963"/>
        <v/>
      </c>
      <c r="CO167" s="5" t="str">
        <f t="shared" si="4964"/>
        <v/>
      </c>
      <c r="CP167" s="5" t="str">
        <f t="shared" si="4965"/>
        <v>Reliance Bank - Faribault, MN</v>
      </c>
      <c r="CQ167" s="5" t="str">
        <f t="shared" si="4966"/>
        <v/>
      </c>
      <c r="CR167" s="5" t="str">
        <f t="shared" si="4967"/>
        <v>Security Bank of Pulaski County - Waynesville, MO</v>
      </c>
      <c r="CS167" s="5" t="str">
        <f t="shared" si="4968"/>
        <v/>
      </c>
      <c r="CT167" s="5" t="str">
        <f t="shared" si="4969"/>
        <v/>
      </c>
      <c r="CU167" s="5" t="str">
        <f t="shared" si="4970"/>
        <v/>
      </c>
      <c r="CV167" s="5" t="str">
        <f t="shared" si="4971"/>
        <v/>
      </c>
      <c r="CW167" s="5" t="str">
        <f t="shared" si="4972"/>
        <v/>
      </c>
      <c r="CX167" s="5" t="str">
        <f t="shared" si="4973"/>
        <v/>
      </c>
      <c r="CY167" s="5" t="str">
        <f t="shared" si="4974"/>
        <v>Orange Bank &amp; Trust Company - Middletown, NY</v>
      </c>
      <c r="CZ167" s="5" t="str">
        <f t="shared" si="4975"/>
        <v/>
      </c>
      <c r="DA167" s="5" t="str">
        <f t="shared" si="4976"/>
        <v/>
      </c>
      <c r="DB167" s="5" t="str">
        <f t="shared" si="4977"/>
        <v>United Midwest Savings Bank, National Association - De Graff, OH</v>
      </c>
      <c r="DC167" s="5" t="str">
        <f t="shared" si="4978"/>
        <v>The Payne County Bank - Perkins, OK</v>
      </c>
      <c r="DD167" s="5" t="str">
        <f t="shared" si="4979"/>
        <v/>
      </c>
      <c r="DE167" s="5" t="str">
        <f t="shared" si="4980"/>
        <v/>
      </c>
      <c r="DF167" s="5" t="str">
        <f t="shared" si="4981"/>
        <v/>
      </c>
      <c r="DG167" s="5" t="str">
        <f t="shared" si="4982"/>
        <v/>
      </c>
      <c r="DH167" s="5" t="str">
        <f t="shared" si="4983"/>
        <v/>
      </c>
      <c r="DI167" s="5" t="str">
        <f t="shared" si="4984"/>
        <v/>
      </c>
      <c r="DJ167" s="5" t="str">
        <f t="shared" si="4985"/>
        <v>Golden Bank, National Association - Houston, TX</v>
      </c>
      <c r="DK167" s="5" t="str">
        <f t="shared" si="4986"/>
        <v/>
      </c>
      <c r="DL167" s="5" t="str">
        <f t="shared" si="4987"/>
        <v/>
      </c>
      <c r="DM167" s="5" t="str">
        <f t="shared" si="4988"/>
        <v/>
      </c>
      <c r="DN167" s="5" t="str">
        <f t="shared" si="4989"/>
        <v/>
      </c>
      <c r="DO167" s="5" t="str">
        <f t="shared" si="4990"/>
        <v/>
      </c>
      <c r="DP167" s="5" t="str">
        <f t="shared" si="4991"/>
        <v>Woodford State Bank - Monroe, WI</v>
      </c>
      <c r="DQ167" s="5" t="str">
        <f t="shared" si="4926"/>
        <v/>
      </c>
    </row>
    <row r="168" spans="1:121" x14ac:dyDescent="0.25">
      <c r="A168">
        <v>167</v>
      </c>
      <c r="B168" s="5">
        <v>1014568</v>
      </c>
      <c r="C168" t="str">
        <f t="shared" si="4937"/>
        <v>The Citizens Bank - Batesville, AR</v>
      </c>
      <c r="D168" s="21" t="s">
        <v>9405</v>
      </c>
      <c r="E168" s="19" t="s">
        <v>2894</v>
      </c>
      <c r="F168" s="19" t="s">
        <v>2878</v>
      </c>
      <c r="G168" s="19"/>
      <c r="K168" s="27">
        <v>159</v>
      </c>
      <c r="L168" s="28" t="str">
        <f>IF(HLOOKUP('Peer Comparison Tool'!$E$6,StateDropdownData,K168+1,FALSE)=0,"",HLOOKUP('Peer Comparison Tool'!$E$6,StateDropdownData,K168+1,FALSE))</f>
        <v/>
      </c>
      <c r="M168" s="29" t="str">
        <f>IF(HLOOKUP('Peer Comparison Tool'!$E$6,[0]!DropdownData,K168+1,FALSE)=0,"",HLOOKUP('Peer Comparison Tool'!$E$6,[0]!DropdownData,K168+1,FALSE))</f>
        <v/>
      </c>
      <c r="N168" s="27">
        <v>159</v>
      </c>
      <c r="O168" s="28" t="str">
        <f>IF(HLOOKUP('Peer Comparison Tool'!$G$6,StateDropdownData,N168+1,FALSE)=0,"",HLOOKUP('Peer Comparison Tool'!$G$6,StateDropdownData,N168+1,FALSE))</f>
        <v/>
      </c>
      <c r="P168" s="29" t="str">
        <f>IF(HLOOKUP('Peer Comparison Tool'!$G$6,DropdownData,N168+1,FALSE)=0,"",HLOOKUP('Peer Comparison Tool'!$G$6,DropdownData,N168+1,FALSE))</f>
        <v/>
      </c>
      <c r="Q168" s="27">
        <v>159</v>
      </c>
      <c r="R168" s="28" t="str">
        <f>IF(HLOOKUP('Peer Comparison Tool'!$I$6,StateDropdownData,Q168+1,FALSE)=0,"",HLOOKUP('Peer Comparison Tool'!$I$6,StateDropdownData,Q168+1,FALSE))</f>
        <v/>
      </c>
      <c r="S168" s="29" t="str">
        <f>IF(HLOOKUP('Peer Comparison Tool'!$I$6,DropdownData,Q168+1,FALSE)=0,"",HLOOKUP('Peer Comparison Tool'!$I$6,DropdownData,Q168+1,FALSE))</f>
        <v/>
      </c>
      <c r="T168" s="5" t="str">
        <f t="shared" si="5002"/>
        <v/>
      </c>
      <c r="U168" s="5" t="str">
        <f t="shared" si="5002"/>
        <v/>
      </c>
      <c r="V168" s="5" t="str">
        <f t="shared" si="5002"/>
        <v/>
      </c>
      <c r="W168" s="5" t="str">
        <f t="shared" si="5002"/>
        <v/>
      </c>
      <c r="X168" s="5">
        <f t="shared" si="5002"/>
        <v>7729972</v>
      </c>
      <c r="Y168" s="5" t="str">
        <f t="shared" si="5002"/>
        <v/>
      </c>
      <c r="Z168" s="5" t="str">
        <f t="shared" si="5002"/>
        <v/>
      </c>
      <c r="AA168" s="5" t="str">
        <f t="shared" si="5002"/>
        <v/>
      </c>
      <c r="AB168" s="5" t="str">
        <f t="shared" si="5002"/>
        <v/>
      </c>
      <c r="AC168" s="5" t="str">
        <f t="shared" si="5002"/>
        <v/>
      </c>
      <c r="AD168" s="5" t="str">
        <f t="shared" si="5003"/>
        <v/>
      </c>
      <c r="AE168" s="5" t="str">
        <f t="shared" si="5003"/>
        <v/>
      </c>
      <c r="AF168" s="5">
        <f t="shared" si="5003"/>
        <v>1015712</v>
      </c>
      <c r="AG168" s="5" t="str">
        <f t="shared" si="5003"/>
        <v/>
      </c>
      <c r="AH168" s="5">
        <f t="shared" si="5003"/>
        <v>1006969</v>
      </c>
      <c r="AI168" s="5">
        <f t="shared" si="5003"/>
        <v>1007518</v>
      </c>
      <c r="AJ168" s="5" t="str">
        <f t="shared" si="5003"/>
        <v/>
      </c>
      <c r="AK168" s="5" t="str">
        <f t="shared" si="5003"/>
        <v/>
      </c>
      <c r="AL168" s="5" t="str">
        <f t="shared" si="5003"/>
        <v/>
      </c>
      <c r="AM168" s="5" t="str">
        <f t="shared" si="5003"/>
        <v/>
      </c>
      <c r="AN168" s="5" t="str">
        <f t="shared" si="5004"/>
        <v/>
      </c>
      <c r="AO168" s="5" t="str">
        <f t="shared" si="5004"/>
        <v/>
      </c>
      <c r="AP168" s="5">
        <f t="shared" si="5004"/>
        <v>4103255</v>
      </c>
      <c r="AQ168" s="5" t="str">
        <f t="shared" si="5004"/>
        <v/>
      </c>
      <c r="AR168" s="5">
        <f t="shared" si="5004"/>
        <v>1015069</v>
      </c>
      <c r="AS168" s="5" t="str">
        <f t="shared" si="5004"/>
        <v/>
      </c>
      <c r="AT168" s="5" t="str">
        <f t="shared" si="5004"/>
        <v/>
      </c>
      <c r="AU168" s="5" t="str">
        <f t="shared" si="5004"/>
        <v/>
      </c>
      <c r="AV168" s="5" t="str">
        <f t="shared" si="5004"/>
        <v/>
      </c>
      <c r="AW168" s="5" t="str">
        <f t="shared" si="5004"/>
        <v/>
      </c>
      <c r="AX168" s="5" t="str">
        <f t="shared" si="5005"/>
        <v/>
      </c>
      <c r="AY168" s="5">
        <f t="shared" si="5005"/>
        <v>4426078</v>
      </c>
      <c r="AZ168" s="5" t="str">
        <f t="shared" si="5005"/>
        <v/>
      </c>
      <c r="BA168" s="5" t="str">
        <f t="shared" si="5005"/>
        <v/>
      </c>
      <c r="BB168" s="5">
        <f t="shared" si="5005"/>
        <v>1008029</v>
      </c>
      <c r="BC168" s="5">
        <f t="shared" si="5005"/>
        <v>1015576</v>
      </c>
      <c r="BD168" s="5" t="str">
        <f t="shared" si="5005"/>
        <v/>
      </c>
      <c r="BE168" s="5" t="str">
        <f t="shared" si="5005"/>
        <v/>
      </c>
      <c r="BF168" s="5" t="str">
        <f t="shared" si="5005"/>
        <v/>
      </c>
      <c r="BG168" s="5" t="str">
        <f t="shared" si="5005"/>
        <v/>
      </c>
      <c r="BH168" s="5" t="str">
        <f t="shared" si="5006"/>
        <v/>
      </c>
      <c r="BI168" s="5" t="str">
        <f t="shared" si="5006"/>
        <v/>
      </c>
      <c r="BJ168" s="5">
        <f t="shared" si="5006"/>
        <v>1001086</v>
      </c>
      <c r="BK168" s="5" t="str">
        <f t="shared" si="5006"/>
        <v/>
      </c>
      <c r="BL168" s="5" t="str">
        <f t="shared" si="5006"/>
        <v/>
      </c>
      <c r="BM168" s="5" t="str">
        <f t="shared" si="5006"/>
        <v/>
      </c>
      <c r="BN168" s="5" t="str">
        <f t="shared" si="5006"/>
        <v/>
      </c>
      <c r="BO168" s="5" t="str">
        <f t="shared" si="5006"/>
        <v/>
      </c>
      <c r="BP168" s="5">
        <f t="shared" si="5006"/>
        <v>1014270</v>
      </c>
      <c r="BQ168" s="5" t="str">
        <f t="shared" si="5006"/>
        <v/>
      </c>
      <c r="BR168" s="5"/>
      <c r="BT168" s="5" t="str">
        <f t="shared" ref="BT168:BT188" si="5007">IFERROR(IF(VLOOKUP(INDEX($L$2:$HEG$5,4,T$471+$Q168-1),$B$2:$F$5568,5,FALSE)=T$473,VLOOKUP(INDEX($L$2:$HEG$5,4,T$471+$Q168-1),$B$2:$F$5568,2,FALSE),""),"")</f>
        <v/>
      </c>
      <c r="BU168" s="5" t="str">
        <f t="shared" ref="BU168:BU188" si="5008">IFERROR(IF(VLOOKUP(INDEX($L$2:$HEG$5,4,U$471+$Q168-1),$B$2:$F$5568,5,FALSE)=U$473,VLOOKUP(INDEX($L$2:$HEG$5,4,U$471+$Q168-1),$B$2:$F$5568,2,FALSE),""),"")</f>
        <v/>
      </c>
      <c r="BV168" s="5" t="str">
        <f t="shared" ref="BV168:BV188" si="5009">IFERROR(IF(VLOOKUP(INDEX($L$2:$HEG$5,4,V$471+$Q168-1),$B$2:$F$5568,5,FALSE)=V$473,VLOOKUP(INDEX($L$2:$HEG$5,4,V$471+$Q168-1),$B$2:$F$5568,2,FALSE),""),"")</f>
        <v/>
      </c>
      <c r="BW168" s="5" t="str">
        <f t="shared" ref="BW168:BW188" si="5010">IFERROR(IF(VLOOKUP(INDEX($L$2:$HEG$5,4,W$471+$Q168-1),$B$2:$F$5568,5,FALSE)=W$473,VLOOKUP(INDEX($L$2:$HEG$5,4,W$471+$Q168-1),$B$2:$F$5568,2,FALSE),""),"")</f>
        <v/>
      </c>
      <c r="BX168" s="5" t="str">
        <f t="shared" ref="BX168:BX188" si="5011">IFERROR(IF(VLOOKUP(INDEX($L$2:$HEG$5,4,X$471+$Q168-1),$B$2:$F$5568,5,FALSE)=X$473,VLOOKUP(INDEX($L$2:$HEG$5,4,X$471+$Q168-1),$B$2:$F$5568,2,FALSE),""),"")</f>
        <v>Woori Bank - Los Angeles Branch - Los Angeles, CA</v>
      </c>
      <c r="BY168" s="5" t="str">
        <f t="shared" ref="BY168:BY188" si="5012">IFERROR(IF(VLOOKUP(INDEX($L$2:$HEG$5,4,Y$471+$Q168-1),$B$2:$F$5568,5,FALSE)=Y$473,VLOOKUP(INDEX($L$2:$HEG$5,4,Y$471+$Q168-1),$B$2:$F$5568,2,FALSE),""),"")</f>
        <v/>
      </c>
      <c r="BZ168" s="5" t="str">
        <f t="shared" ref="BZ168:BZ188" si="5013">IFERROR(IF(VLOOKUP(INDEX($L$2:$HEG$5,4,Z$471+$Q168-1),$B$2:$F$5568,5,FALSE)=Z$473,VLOOKUP(INDEX($L$2:$HEG$5,4,Z$471+$Q168-1),$B$2:$F$5568,2,FALSE),""),"")</f>
        <v/>
      </c>
      <c r="CA168" s="5" t="str">
        <f t="shared" ref="CA168:CA188" si="5014">IFERROR(IF(VLOOKUP(INDEX($L$2:$HEG$5,4,AA$471+$Q168-1),$B$2:$F$5568,5,FALSE)=AA$473,VLOOKUP(INDEX($L$2:$HEG$5,4,AA$471+$Q168-1),$B$2:$F$5568,2,FALSE),""),"")</f>
        <v/>
      </c>
      <c r="CB168" s="5" t="str">
        <f t="shared" ref="CB168:CB188" si="5015">IFERROR(IF(VLOOKUP(INDEX($L$2:$HEG$5,4,AB$471+$Q168-1),$B$2:$F$5568,5,FALSE)=AB$473,VLOOKUP(INDEX($L$2:$HEG$5,4,AB$471+$Q168-1),$B$2:$F$5568,2,FALSE),""),"")</f>
        <v/>
      </c>
      <c r="CC168" s="5" t="str">
        <f t="shared" ref="CC168:CC188" si="5016">IFERROR(IF(VLOOKUP(INDEX($L$2:$HEG$5,4,AC$471+$Q168-1),$B$2:$F$5568,5,FALSE)=AC$473,VLOOKUP(INDEX($L$2:$HEG$5,4,AC$471+$Q168-1),$B$2:$F$5568,2,FALSE),""),"")</f>
        <v/>
      </c>
      <c r="CD168" s="5" t="str">
        <f t="shared" ref="CD168:CD188" si="5017">IFERROR(IF(VLOOKUP(INDEX($L$2:$HEG$5,4,AD$471+$Q168-1),$B$2:$F$5568,5,FALSE)=AD$473,VLOOKUP(INDEX($L$2:$HEG$5,4,AD$471+$Q168-1),$B$2:$F$5568,2,FALSE),""),"")</f>
        <v/>
      </c>
      <c r="CE168" s="5" t="str">
        <f t="shared" ref="CE168:CE188" si="5018">IFERROR(IF(VLOOKUP(INDEX($L$2:$HEG$5,4,AE$471+$Q168-1),$B$2:$F$5568,5,FALSE)=AE$473,VLOOKUP(INDEX($L$2:$HEG$5,4,AE$471+$Q168-1),$B$2:$F$5568,2,FALSE),""),"")</f>
        <v/>
      </c>
      <c r="CF168" s="5" t="str">
        <f t="shared" ref="CF168:CF188" si="5019">IFERROR(IF(VLOOKUP(INDEX($L$2:$HEG$5,4,AF$471+$Q168-1),$B$2:$F$5568,5,FALSE)=AF$473,VLOOKUP(INDEX($L$2:$HEG$5,4,AF$471+$Q168-1),$B$2:$F$5568,2,FALSE),""),"")</f>
        <v>Fortress Bank - Peoria, IL</v>
      </c>
      <c r="CG168" s="5" t="str">
        <f t="shared" ref="CG168:CG188" si="5020">IFERROR(IF(VLOOKUP(INDEX($L$2:$HEG$5,4,AG$471+$Q168-1),$B$2:$F$5568,5,FALSE)=AG$473,VLOOKUP(INDEX($L$2:$HEG$5,4,AG$471+$Q168-1),$B$2:$F$5568,2,FALSE),""),"")</f>
        <v/>
      </c>
      <c r="CH168" s="5" t="str">
        <f t="shared" ref="CH168:CH188" si="5021">IFERROR(IF(VLOOKUP(INDEX($L$2:$HEG$5,4,AH$471+$Q168-1),$B$2:$F$5568,5,FALSE)=AH$473,VLOOKUP(INDEX($L$2:$HEG$5,4,AH$471+$Q168-1),$B$2:$F$5568,2,FALSE),""),"")</f>
        <v>New Albin Savings Bank - New Albin, IA</v>
      </c>
      <c r="CI168" s="5" t="str">
        <f t="shared" ref="CI168:CI188" si="5022">IFERROR(IF(VLOOKUP(INDEX($L$2:$HEG$5,4,AI$471+$Q168-1),$B$2:$F$5568,5,FALSE)=AI$473,VLOOKUP(INDEX($L$2:$HEG$5,4,AI$471+$Q168-1),$B$2:$F$5568,2,FALSE),""),"")</f>
        <v>The Farmers State Bank of Oakley, Kansas - Oakley, KS</v>
      </c>
      <c r="CJ168" s="5" t="str">
        <f t="shared" ref="CJ168:CJ188" si="5023">IFERROR(IF(VLOOKUP(INDEX($L$2:$HEG$5,4,AJ$471+$Q168-1),$B$2:$F$5568,5,FALSE)=AJ$473,VLOOKUP(INDEX($L$2:$HEG$5,4,AJ$471+$Q168-1),$B$2:$F$5568,2,FALSE),""),"")</f>
        <v/>
      </c>
      <c r="CK168" s="5" t="str">
        <f t="shared" ref="CK168:CK188" si="5024">IFERROR(IF(VLOOKUP(INDEX($L$2:$HEG$5,4,AK$471+$Q168-1),$B$2:$F$5568,5,FALSE)=AK$473,VLOOKUP(INDEX($L$2:$HEG$5,4,AK$471+$Q168-1),$B$2:$F$5568,2,FALSE),""),"")</f>
        <v/>
      </c>
      <c r="CL168" s="5" t="str">
        <f t="shared" ref="CL168:CL188" si="5025">IFERROR(IF(VLOOKUP(INDEX($L$2:$HEG$5,4,AL$471+$Q168-1),$B$2:$F$5568,5,FALSE)=AL$473,VLOOKUP(INDEX($L$2:$HEG$5,4,AL$471+$Q168-1),$B$2:$F$5568,2,FALSE),""),"")</f>
        <v/>
      </c>
      <c r="CM168" s="5" t="str">
        <f t="shared" ref="CM168:CM188" si="5026">IFERROR(IF(VLOOKUP(INDEX($L$2:$HEG$5,4,AM$471+$Q168-1),$B$2:$F$5568,5,FALSE)=AM$473,VLOOKUP(INDEX($L$2:$HEG$5,4,AM$471+$Q168-1),$B$2:$F$5568,2,FALSE),""),"")</f>
        <v/>
      </c>
      <c r="CN168" s="5" t="str">
        <f t="shared" ref="CN168:CN188" si="5027">IFERROR(IF(VLOOKUP(INDEX($L$2:$HEG$5,4,AN$471+$Q168-1),$B$2:$F$5568,5,FALSE)=AN$473,VLOOKUP(INDEX($L$2:$HEG$5,4,AN$471+$Q168-1),$B$2:$F$5568,2,FALSE),""),"")</f>
        <v/>
      </c>
      <c r="CO168" s="5" t="str">
        <f t="shared" ref="CO168:CO188" si="5028">IFERROR(IF(VLOOKUP(INDEX($L$2:$HEG$5,4,AO$471+$Q168-1),$B$2:$F$5568,5,FALSE)=AO$473,VLOOKUP(INDEX($L$2:$HEG$5,4,AO$471+$Q168-1),$B$2:$F$5568,2,FALSE),""),"")</f>
        <v/>
      </c>
      <c r="CP168" s="5" t="str">
        <f t="shared" ref="CP168:CP188" si="5029">IFERROR(IF(VLOOKUP(INDEX($L$2:$HEG$5,4,AP$471+$Q168-1),$B$2:$F$5568,5,FALSE)=AP$473,VLOOKUP(INDEX($L$2:$HEG$5,4,AP$471+$Q168-1),$B$2:$F$5568,2,FALSE),""),"")</f>
        <v>Riverland Bank - Jordan, MN</v>
      </c>
      <c r="CQ168" s="5" t="str">
        <f t="shared" ref="CQ168:CQ188" si="5030">IFERROR(IF(VLOOKUP(INDEX($L$2:$HEG$5,4,AQ$471+$Q168-1),$B$2:$F$5568,5,FALSE)=AQ$473,VLOOKUP(INDEX($L$2:$HEG$5,4,AQ$471+$Q168-1),$B$2:$F$5568,2,FALSE),""),"")</f>
        <v/>
      </c>
      <c r="CR168" s="5" t="str">
        <f t="shared" ref="CR168:CR188" si="5031">IFERROR(IF(VLOOKUP(INDEX($L$2:$HEG$5,4,AR$471+$Q168-1),$B$2:$F$5568,5,FALSE)=AR$473,VLOOKUP(INDEX($L$2:$HEG$5,4,AR$471+$Q168-1),$B$2:$F$5568,2,FALSE),""),"")</f>
        <v>Security Bank of Southwest Missouri - Cassville, MO</v>
      </c>
      <c r="CS168" s="5" t="str">
        <f t="shared" ref="CS168:CS188" si="5032">IFERROR(IF(VLOOKUP(INDEX($L$2:$HEG$5,4,AS$471+$Q168-1),$B$2:$F$5568,5,FALSE)=AS$473,VLOOKUP(INDEX($L$2:$HEG$5,4,AS$471+$Q168-1),$B$2:$F$5568,2,FALSE),""),"")</f>
        <v/>
      </c>
      <c r="CT168" s="5" t="str">
        <f t="shared" ref="CT168:CT188" si="5033">IFERROR(IF(VLOOKUP(INDEX($L$2:$HEG$5,4,AT$471+$Q168-1),$B$2:$F$5568,5,FALSE)=AT$473,VLOOKUP(INDEX($L$2:$HEG$5,4,AT$471+$Q168-1),$B$2:$F$5568,2,FALSE),""),"")</f>
        <v/>
      </c>
      <c r="CU168" s="5" t="str">
        <f t="shared" ref="CU168:CU188" si="5034">IFERROR(IF(VLOOKUP(INDEX($L$2:$HEG$5,4,AU$471+$Q168-1),$B$2:$F$5568,5,FALSE)=AU$473,VLOOKUP(INDEX($L$2:$HEG$5,4,AU$471+$Q168-1),$B$2:$F$5568,2,FALSE),""),"")</f>
        <v/>
      </c>
      <c r="CV168" s="5" t="str">
        <f t="shared" ref="CV168:CV188" si="5035">IFERROR(IF(VLOOKUP(INDEX($L$2:$HEG$5,4,AV$471+$Q168-1),$B$2:$F$5568,5,FALSE)=AV$473,VLOOKUP(INDEX($L$2:$HEG$5,4,AV$471+$Q168-1),$B$2:$F$5568,2,FALSE),""),"")</f>
        <v/>
      </c>
      <c r="CW168" s="5" t="str">
        <f t="shared" ref="CW168:CW188" si="5036">IFERROR(IF(VLOOKUP(INDEX($L$2:$HEG$5,4,AW$471+$Q168-1),$B$2:$F$5568,5,FALSE)=AW$473,VLOOKUP(INDEX($L$2:$HEG$5,4,AW$471+$Q168-1),$B$2:$F$5568,2,FALSE),""),"")</f>
        <v/>
      </c>
      <c r="CX168" s="5" t="str">
        <f t="shared" ref="CX168:CX188" si="5037">IFERROR(IF(VLOOKUP(INDEX($L$2:$HEG$5,4,AX$471+$Q168-1),$B$2:$F$5568,5,FALSE)=AX$473,VLOOKUP(INDEX($L$2:$HEG$5,4,AX$471+$Q168-1),$B$2:$F$5568,2,FALSE),""),"")</f>
        <v/>
      </c>
      <c r="CY168" s="5" t="str">
        <f t="shared" ref="CY168:CY188" si="5038">IFERROR(IF(VLOOKUP(INDEX($L$2:$HEG$5,4,AY$471+$Q168-1),$B$2:$F$5568,5,FALSE)=AY$473,VLOOKUP(INDEX($L$2:$HEG$5,4,AY$471+$Q168-1),$B$2:$F$5568,2,FALSE),""),"")</f>
        <v>Oversea-Chinese Banking Corporation - New York Agency - New York, NY</v>
      </c>
      <c r="CZ168" s="5" t="str">
        <f t="shared" ref="CZ168:CZ188" si="5039">IFERROR(IF(VLOOKUP(INDEX($L$2:$HEG$5,4,AZ$471+$Q168-1),$B$2:$F$5568,5,FALSE)=AZ$473,VLOOKUP(INDEX($L$2:$HEG$5,4,AZ$471+$Q168-1),$B$2:$F$5568,2,FALSE),""),"")</f>
        <v/>
      </c>
      <c r="DA168" s="5" t="str">
        <f t="shared" ref="DA168:DA188" si="5040">IFERROR(IF(VLOOKUP(INDEX($L$2:$HEG$5,4,BA$471+$Q168-1),$B$2:$F$5568,5,FALSE)=BA$473,VLOOKUP(INDEX($L$2:$HEG$5,4,BA$471+$Q168-1),$B$2:$F$5568,2,FALSE),""),"")</f>
        <v/>
      </c>
      <c r="DB168" s="5" t="str">
        <f t="shared" ref="DB168:DB188" si="5041">IFERROR(IF(VLOOKUP(INDEX($L$2:$HEG$5,4,BB$471+$Q168-1),$B$2:$F$5568,5,FALSE)=BB$473,VLOOKUP(INDEX($L$2:$HEG$5,4,BB$471+$Q168-1),$B$2:$F$5568,2,FALSE),""),"")</f>
        <v>Valley Central Bank - Liberty Township, OH</v>
      </c>
      <c r="DC168" s="5" t="str">
        <f t="shared" ref="DC168:DC188" si="5042">IFERROR(IF(VLOOKUP(INDEX($L$2:$HEG$5,4,BC$471+$Q168-1),$B$2:$F$5568,5,FALSE)=BC$473,VLOOKUP(INDEX($L$2:$HEG$5,4,BC$471+$Q168-1),$B$2:$F$5568,2,FALSE),""),"")</f>
        <v>The Peoples National Bank of Checotah - Checotah, OK</v>
      </c>
      <c r="DD168" s="5" t="str">
        <f t="shared" ref="DD168:DD188" si="5043">IFERROR(IF(VLOOKUP(INDEX($L$2:$HEG$5,4,BD$471+$Q168-1),$B$2:$F$5568,5,FALSE)=BD$473,VLOOKUP(INDEX($L$2:$HEG$5,4,BD$471+$Q168-1),$B$2:$F$5568,2,FALSE),""),"")</f>
        <v/>
      </c>
      <c r="DE168" s="5" t="str">
        <f t="shared" ref="DE168:DE188" si="5044">IFERROR(IF(VLOOKUP(INDEX($L$2:$HEG$5,4,BE$471+$Q168-1),$B$2:$F$5568,5,FALSE)=BE$473,VLOOKUP(INDEX($L$2:$HEG$5,4,BE$471+$Q168-1),$B$2:$F$5568,2,FALSE),""),"")</f>
        <v/>
      </c>
      <c r="DF168" s="5" t="str">
        <f t="shared" ref="DF168:DF188" si="5045">IFERROR(IF(VLOOKUP(INDEX($L$2:$HEG$5,4,BF$471+$Q168-1),$B$2:$F$5568,5,FALSE)=BF$473,VLOOKUP(INDEX($L$2:$HEG$5,4,BF$471+$Q168-1),$B$2:$F$5568,2,FALSE),""),"")</f>
        <v/>
      </c>
      <c r="DG168" s="5" t="str">
        <f t="shared" ref="DG168:DG188" si="5046">IFERROR(IF(VLOOKUP(INDEX($L$2:$HEG$5,4,BG$471+$Q168-1),$B$2:$F$5568,5,FALSE)=BG$473,VLOOKUP(INDEX($L$2:$HEG$5,4,BG$471+$Q168-1),$B$2:$F$5568,2,FALSE),""),"")</f>
        <v/>
      </c>
      <c r="DH168" s="5" t="str">
        <f t="shared" ref="DH168:DH188" si="5047">IFERROR(IF(VLOOKUP(INDEX($L$2:$HEG$5,4,BH$471+$Q168-1),$B$2:$F$5568,5,FALSE)=BH$473,VLOOKUP(INDEX($L$2:$HEG$5,4,BH$471+$Q168-1),$B$2:$F$5568,2,FALSE),""),"")</f>
        <v/>
      </c>
      <c r="DI168" s="5" t="str">
        <f t="shared" ref="DI168:DI188" si="5048">IFERROR(IF(VLOOKUP(INDEX($L$2:$HEG$5,4,BI$471+$Q168-1),$B$2:$F$5568,5,FALSE)=BI$473,VLOOKUP(INDEX($L$2:$HEG$5,4,BI$471+$Q168-1),$B$2:$F$5568,2,FALSE),""),"")</f>
        <v/>
      </c>
      <c r="DJ168" s="5" t="str">
        <f t="shared" ref="DJ168:DJ188" si="5049">IFERROR(IF(VLOOKUP(INDEX($L$2:$HEG$5,4,BJ$471+$Q168-1),$B$2:$F$5568,5,FALSE)=BJ$473,VLOOKUP(INDEX($L$2:$HEG$5,4,BJ$471+$Q168-1),$B$2:$F$5568,2,FALSE),""),"")</f>
        <v>Graham Savings and Loan, SSB - Graham, TX</v>
      </c>
      <c r="DK168" s="5" t="str">
        <f t="shared" ref="DK168:DK188" si="5050">IFERROR(IF(VLOOKUP(INDEX($L$2:$HEG$5,4,BK$471+$Q168-1),$B$2:$F$5568,5,FALSE)=BK$473,VLOOKUP(INDEX($L$2:$HEG$5,4,BK$471+$Q168-1),$B$2:$F$5568,2,FALSE),""),"")</f>
        <v/>
      </c>
      <c r="DL168" s="5" t="str">
        <f t="shared" ref="DL168:DL188" si="5051">IFERROR(IF(VLOOKUP(INDEX($L$2:$HEG$5,4,BL$471+$Q168-1),$B$2:$F$5568,5,FALSE)=BL$473,VLOOKUP(INDEX($L$2:$HEG$5,4,BL$471+$Q168-1),$B$2:$F$5568,2,FALSE),""),"")</f>
        <v/>
      </c>
      <c r="DM168" s="5" t="str">
        <f t="shared" ref="DM168:DM188" si="5052">IFERROR(IF(VLOOKUP(INDEX($L$2:$HEG$5,4,BM$471+$Q168-1),$B$2:$F$5568,5,FALSE)=BM$473,VLOOKUP(INDEX($L$2:$HEG$5,4,BM$471+$Q168-1),$B$2:$F$5568,2,FALSE),""),"")</f>
        <v/>
      </c>
      <c r="DN168" s="5" t="str">
        <f t="shared" ref="DN168:DN188" si="5053">IFERROR(IF(VLOOKUP(INDEX($L$2:$HEG$5,4,BN$471+$Q168-1),$B$2:$F$5568,5,FALSE)=BN$473,VLOOKUP(INDEX($L$2:$HEG$5,4,BN$471+$Q168-1),$B$2:$F$5568,2,FALSE),""),"")</f>
        <v/>
      </c>
      <c r="DO168" s="5" t="str">
        <f t="shared" ref="DO168:DO188" si="5054">IFERROR(IF(VLOOKUP(INDEX($L$2:$HEG$5,4,BO$471+$Q168-1),$B$2:$F$5568,5,FALSE)=BO$473,VLOOKUP(INDEX($L$2:$HEG$5,4,BO$471+$Q168-1),$B$2:$F$5568,2,FALSE),""),"")</f>
        <v/>
      </c>
      <c r="DP168" s="5" t="str">
        <f t="shared" ref="DP168:DP188" si="5055">IFERROR(IF(VLOOKUP(INDEX($L$2:$HEG$5,4,BP$471+$Q168-1),$B$2:$F$5568,5,FALSE)=BP$473,VLOOKUP(INDEX($L$2:$HEG$5,4,BP$471+$Q168-1),$B$2:$F$5568,2,FALSE),""),"")</f>
        <v>WoodTrust Bank - Wisconsin Rapids, WI</v>
      </c>
      <c r="DQ168" s="5" t="str">
        <f t="shared" si="4926"/>
        <v/>
      </c>
    </row>
    <row r="169" spans="1:121" x14ac:dyDescent="0.25">
      <c r="A169">
        <v>168</v>
      </c>
      <c r="B169" s="5">
        <v>1012300</v>
      </c>
      <c r="C169" t="str">
        <f t="shared" si="4937"/>
        <v>The Farmers &amp; Merchants Bank - Stuttgart, AR</v>
      </c>
      <c r="D169" s="21" t="s">
        <v>9412</v>
      </c>
      <c r="E169" s="19" t="s">
        <v>2901</v>
      </c>
      <c r="F169" s="19" t="s">
        <v>2878</v>
      </c>
      <c r="G169" s="19"/>
      <c r="K169" s="27">
        <v>160</v>
      </c>
      <c r="L169" s="28" t="str">
        <f>IF(HLOOKUP('Peer Comparison Tool'!$E$6,StateDropdownData,K169+1,FALSE)=0,"",HLOOKUP('Peer Comparison Tool'!$E$6,StateDropdownData,K169+1,FALSE))</f>
        <v/>
      </c>
      <c r="M169" s="29" t="str">
        <f>IF(HLOOKUP('Peer Comparison Tool'!$E$6,[0]!DropdownData,K169+1,FALSE)=0,"",HLOOKUP('Peer Comparison Tool'!$E$6,[0]!DropdownData,K169+1,FALSE))</f>
        <v/>
      </c>
      <c r="N169" s="27">
        <v>160</v>
      </c>
      <c r="O169" s="28" t="str">
        <f>IF(HLOOKUP('Peer Comparison Tool'!$G$6,StateDropdownData,N169+1,FALSE)=0,"",HLOOKUP('Peer Comparison Tool'!$G$6,StateDropdownData,N169+1,FALSE))</f>
        <v/>
      </c>
      <c r="P169" s="29" t="str">
        <f>IF(HLOOKUP('Peer Comparison Tool'!$G$6,DropdownData,N169+1,FALSE)=0,"",HLOOKUP('Peer Comparison Tool'!$G$6,DropdownData,N169+1,FALSE))</f>
        <v/>
      </c>
      <c r="Q169" s="27">
        <v>160</v>
      </c>
      <c r="R169" s="28" t="str">
        <f>IF(HLOOKUP('Peer Comparison Tool'!$I$6,StateDropdownData,Q169+1,FALSE)=0,"",HLOOKUP('Peer Comparison Tool'!$I$6,StateDropdownData,Q169+1,FALSE))</f>
        <v/>
      </c>
      <c r="S169" s="29" t="str">
        <f>IF(HLOOKUP('Peer Comparison Tool'!$I$6,DropdownData,Q169+1,FALSE)=0,"",HLOOKUP('Peer Comparison Tool'!$I$6,DropdownData,Q169+1,FALSE))</f>
        <v/>
      </c>
      <c r="T169" s="5" t="str">
        <f t="shared" si="5002"/>
        <v/>
      </c>
      <c r="U169" s="5" t="str">
        <f t="shared" si="5002"/>
        <v/>
      </c>
      <c r="V169" s="5" t="str">
        <f t="shared" si="5002"/>
        <v/>
      </c>
      <c r="W169" s="5" t="str">
        <f t="shared" si="5002"/>
        <v/>
      </c>
      <c r="X169" s="5" t="str">
        <f t="shared" si="5002"/>
        <v/>
      </c>
      <c r="Y169" s="5" t="str">
        <f t="shared" si="5002"/>
        <v/>
      </c>
      <c r="Z169" s="5" t="str">
        <f t="shared" si="5002"/>
        <v/>
      </c>
      <c r="AA169" s="5" t="str">
        <f t="shared" si="5002"/>
        <v/>
      </c>
      <c r="AB169" s="5" t="str">
        <f t="shared" si="5002"/>
        <v/>
      </c>
      <c r="AC169" s="5" t="str">
        <f t="shared" si="5002"/>
        <v/>
      </c>
      <c r="AD169" s="5" t="str">
        <f t="shared" si="5003"/>
        <v/>
      </c>
      <c r="AE169" s="5" t="str">
        <f t="shared" si="5003"/>
        <v/>
      </c>
      <c r="AF169" s="5">
        <f t="shared" si="5003"/>
        <v>19282454</v>
      </c>
      <c r="AG169" s="5" t="str">
        <f t="shared" si="5003"/>
        <v/>
      </c>
      <c r="AH169" s="5">
        <f t="shared" si="5003"/>
        <v>1009459</v>
      </c>
      <c r="AI169" s="5">
        <f t="shared" si="5003"/>
        <v>1011801</v>
      </c>
      <c r="AJ169" s="5" t="str">
        <f t="shared" si="5003"/>
        <v/>
      </c>
      <c r="AK169" s="5" t="str">
        <f t="shared" si="5003"/>
        <v/>
      </c>
      <c r="AL169" s="5" t="str">
        <f t="shared" si="5003"/>
        <v/>
      </c>
      <c r="AM169" s="5" t="str">
        <f t="shared" si="5003"/>
        <v/>
      </c>
      <c r="AN169" s="5" t="str">
        <f t="shared" si="5004"/>
        <v/>
      </c>
      <c r="AO169" s="5" t="str">
        <f t="shared" si="5004"/>
        <v/>
      </c>
      <c r="AP169" s="5">
        <f t="shared" si="5004"/>
        <v>1007912</v>
      </c>
      <c r="AQ169" s="5" t="str">
        <f t="shared" si="5004"/>
        <v/>
      </c>
      <c r="AR169" s="5">
        <f t="shared" si="5004"/>
        <v>1015747</v>
      </c>
      <c r="AS169" s="5" t="str">
        <f t="shared" si="5004"/>
        <v/>
      </c>
      <c r="AT169" s="5" t="str">
        <f t="shared" si="5004"/>
        <v/>
      </c>
      <c r="AU169" s="5" t="str">
        <f t="shared" si="5004"/>
        <v/>
      </c>
      <c r="AV169" s="5" t="str">
        <f t="shared" si="5004"/>
        <v/>
      </c>
      <c r="AW169" s="5" t="str">
        <f t="shared" si="5004"/>
        <v/>
      </c>
      <c r="AX169" s="5" t="str">
        <f t="shared" si="5005"/>
        <v/>
      </c>
      <c r="AY169" s="5">
        <f t="shared" si="5005"/>
        <v>8737281</v>
      </c>
      <c r="AZ169" s="5" t="str">
        <f t="shared" si="5005"/>
        <v/>
      </c>
      <c r="BA169" s="5" t="str">
        <f t="shared" si="5005"/>
        <v/>
      </c>
      <c r="BB169" s="5">
        <f t="shared" si="5005"/>
        <v>1013300</v>
      </c>
      <c r="BC169" s="5">
        <f t="shared" si="5005"/>
        <v>1005609</v>
      </c>
      <c r="BD169" s="5" t="str">
        <f t="shared" si="5005"/>
        <v/>
      </c>
      <c r="BE169" s="5" t="str">
        <f t="shared" si="5005"/>
        <v/>
      </c>
      <c r="BF169" s="5" t="str">
        <f t="shared" si="5005"/>
        <v/>
      </c>
      <c r="BG169" s="5" t="str">
        <f t="shared" si="5005"/>
        <v/>
      </c>
      <c r="BH169" s="5" t="str">
        <f t="shared" si="5006"/>
        <v/>
      </c>
      <c r="BI169" s="5" t="str">
        <f t="shared" si="5006"/>
        <v/>
      </c>
      <c r="BJ169" s="5">
        <f t="shared" si="5006"/>
        <v>1008187</v>
      </c>
      <c r="BK169" s="5" t="str">
        <f t="shared" si="5006"/>
        <v/>
      </c>
      <c r="BL169" s="5" t="str">
        <f t="shared" si="5006"/>
        <v/>
      </c>
      <c r="BM169" s="5" t="str">
        <f t="shared" si="5006"/>
        <v/>
      </c>
      <c r="BN169" s="5" t="str">
        <f t="shared" si="5006"/>
        <v/>
      </c>
      <c r="BO169" s="5" t="str">
        <f t="shared" si="5006"/>
        <v/>
      </c>
      <c r="BP169" s="5" t="str">
        <f t="shared" si="5006"/>
        <v/>
      </c>
      <c r="BQ169" s="5" t="str">
        <f t="shared" si="5006"/>
        <v/>
      </c>
      <c r="BR169" s="5"/>
      <c r="BT169" s="5" t="str">
        <f t="shared" si="5007"/>
        <v/>
      </c>
      <c r="BU169" s="5" t="str">
        <f t="shared" si="5008"/>
        <v/>
      </c>
      <c r="BV169" s="5" t="str">
        <f t="shared" si="5009"/>
        <v/>
      </c>
      <c r="BW169" s="5" t="str">
        <f t="shared" si="5010"/>
        <v/>
      </c>
      <c r="BX169" s="5" t="str">
        <f t="shared" si="5011"/>
        <v/>
      </c>
      <c r="BY169" s="5" t="str">
        <f t="shared" si="5012"/>
        <v/>
      </c>
      <c r="BZ169" s="5" t="str">
        <f t="shared" si="5013"/>
        <v/>
      </c>
      <c r="CA169" s="5" t="str">
        <f t="shared" si="5014"/>
        <v/>
      </c>
      <c r="CB169" s="5" t="str">
        <f t="shared" si="5015"/>
        <v/>
      </c>
      <c r="CC169" s="5" t="str">
        <f t="shared" si="5016"/>
        <v/>
      </c>
      <c r="CD169" s="5" t="str">
        <f t="shared" si="5017"/>
        <v/>
      </c>
      <c r="CE169" s="5" t="str">
        <f t="shared" si="5018"/>
        <v/>
      </c>
      <c r="CF169" s="5" t="str">
        <f t="shared" si="5019"/>
        <v>FWBank - Chicago, IL</v>
      </c>
      <c r="CG169" s="5" t="str">
        <f t="shared" si="5020"/>
        <v/>
      </c>
      <c r="CH169" s="5" t="str">
        <f t="shared" si="5021"/>
        <v>Northeast Security Bank - Sumner, IA</v>
      </c>
      <c r="CI169" s="5" t="str">
        <f t="shared" si="5022"/>
        <v>The Fidelity State Bank and Trust Company - Dodge City, KS</v>
      </c>
      <c r="CJ169" s="5" t="str">
        <f t="shared" si="5023"/>
        <v/>
      </c>
      <c r="CK169" s="5" t="str">
        <f t="shared" si="5024"/>
        <v/>
      </c>
      <c r="CL169" s="5" t="str">
        <f t="shared" si="5025"/>
        <v/>
      </c>
      <c r="CM169" s="5" t="str">
        <f t="shared" si="5026"/>
        <v/>
      </c>
      <c r="CN169" s="5" t="str">
        <f t="shared" si="5027"/>
        <v/>
      </c>
      <c r="CO169" s="5" t="str">
        <f t="shared" si="5028"/>
        <v/>
      </c>
      <c r="CP169" s="5" t="str">
        <f t="shared" si="5029"/>
        <v>Root River State Bank - Chatfield, MN</v>
      </c>
      <c r="CQ169" s="5" t="str">
        <f t="shared" si="5030"/>
        <v/>
      </c>
      <c r="CR169" s="5" t="str">
        <f t="shared" si="5031"/>
        <v>Security Bank of the Ozarks - Eminence, MO</v>
      </c>
      <c r="CS169" s="5" t="str">
        <f t="shared" si="5032"/>
        <v/>
      </c>
      <c r="CT169" s="5" t="str">
        <f t="shared" si="5033"/>
        <v/>
      </c>
      <c r="CU169" s="5" t="str">
        <f t="shared" si="5034"/>
        <v/>
      </c>
      <c r="CV169" s="5" t="str">
        <f t="shared" si="5035"/>
        <v/>
      </c>
      <c r="CW169" s="5" t="str">
        <f t="shared" si="5036"/>
        <v/>
      </c>
      <c r="CX169" s="5" t="str">
        <f t="shared" si="5037"/>
        <v/>
      </c>
      <c r="CY169" s="5" t="str">
        <f t="shared" si="5038"/>
        <v>P.T. Bank Rakyat Indonesia - New York Agency - New York, NY</v>
      </c>
      <c r="CZ169" s="5" t="str">
        <f t="shared" si="5039"/>
        <v/>
      </c>
      <c r="DA169" s="5" t="str">
        <f t="shared" si="5040"/>
        <v/>
      </c>
      <c r="DB169" s="5" t="str">
        <f t="shared" si="5041"/>
        <v>Vinton County National Bank - McArthur, OH</v>
      </c>
      <c r="DC169" s="5" t="str">
        <f t="shared" si="5042"/>
        <v>The Security National Bank of Enid - Enid, OK</v>
      </c>
      <c r="DD169" s="5" t="str">
        <f t="shared" si="5043"/>
        <v/>
      </c>
      <c r="DE169" s="5" t="str">
        <f t="shared" si="5044"/>
        <v/>
      </c>
      <c r="DF169" s="5" t="str">
        <f t="shared" si="5045"/>
        <v/>
      </c>
      <c r="DG169" s="5" t="str">
        <f t="shared" si="5046"/>
        <v/>
      </c>
      <c r="DH169" s="5" t="str">
        <f t="shared" si="5047"/>
        <v/>
      </c>
      <c r="DI169" s="5" t="str">
        <f t="shared" si="5048"/>
        <v/>
      </c>
      <c r="DJ169" s="5" t="str">
        <f t="shared" si="5049"/>
        <v>Grandview Bank - Grandview, TX</v>
      </c>
      <c r="DK169" s="5" t="str">
        <f t="shared" si="5050"/>
        <v/>
      </c>
      <c r="DL169" s="5" t="str">
        <f t="shared" si="5051"/>
        <v/>
      </c>
      <c r="DM169" s="5" t="str">
        <f t="shared" si="5052"/>
        <v/>
      </c>
      <c r="DN169" s="5" t="str">
        <f t="shared" si="5053"/>
        <v/>
      </c>
      <c r="DO169" s="5" t="str">
        <f t="shared" si="5054"/>
        <v/>
      </c>
      <c r="DP169" s="5" t="str">
        <f t="shared" si="5055"/>
        <v/>
      </c>
      <c r="DQ169" s="5" t="str">
        <f t="shared" ref="DQ169:DQ232" si="5056">IFERROR(IF(VLOOKUP(INDEX($L$2:$HEG$5,4,BQ$471+$Q169-1),$B$2:$F$5568,5,FALSE)=BQ$473,VLOOKUP(INDEX($L$2:$HEG$5,4,BQ$471+$Q169-1),$B$2:$F$5568,2,FALSE),""),"")</f>
        <v/>
      </c>
    </row>
    <row r="170" spans="1:121" x14ac:dyDescent="0.25">
      <c r="A170">
        <v>169</v>
      </c>
      <c r="B170" s="5">
        <v>1008956</v>
      </c>
      <c r="C170" t="str">
        <f t="shared" si="4937"/>
        <v>The First National Bank of Fort Smith - Fort Smith, AR</v>
      </c>
      <c r="D170" s="21" t="s">
        <v>9413</v>
      </c>
      <c r="E170" s="19" t="s">
        <v>2911</v>
      </c>
      <c r="F170" s="19" t="s">
        <v>2878</v>
      </c>
      <c r="G170" s="19"/>
      <c r="K170" s="27">
        <v>161</v>
      </c>
      <c r="L170" s="28" t="str">
        <f>IF(HLOOKUP('Peer Comparison Tool'!$E$6,StateDropdownData,K170+1,FALSE)=0,"",HLOOKUP('Peer Comparison Tool'!$E$6,StateDropdownData,K170+1,FALSE))</f>
        <v/>
      </c>
      <c r="M170" s="29" t="str">
        <f>IF(HLOOKUP('Peer Comparison Tool'!$E$6,[0]!DropdownData,K170+1,FALSE)=0,"",HLOOKUP('Peer Comparison Tool'!$E$6,[0]!DropdownData,K170+1,FALSE))</f>
        <v/>
      </c>
      <c r="N170" s="27">
        <v>161</v>
      </c>
      <c r="O170" s="28" t="str">
        <f>IF(HLOOKUP('Peer Comparison Tool'!$G$6,StateDropdownData,N170+1,FALSE)=0,"",HLOOKUP('Peer Comparison Tool'!$G$6,StateDropdownData,N170+1,FALSE))</f>
        <v/>
      </c>
      <c r="P170" s="29" t="str">
        <f>IF(HLOOKUP('Peer Comparison Tool'!$G$6,DropdownData,N170+1,FALSE)=0,"",HLOOKUP('Peer Comparison Tool'!$G$6,DropdownData,N170+1,FALSE))</f>
        <v/>
      </c>
      <c r="Q170" s="27">
        <v>161</v>
      </c>
      <c r="R170" s="28" t="str">
        <f>IF(HLOOKUP('Peer Comparison Tool'!$I$6,StateDropdownData,Q170+1,FALSE)=0,"",HLOOKUP('Peer Comparison Tool'!$I$6,StateDropdownData,Q170+1,FALSE))</f>
        <v/>
      </c>
      <c r="S170" s="29" t="str">
        <f>IF(HLOOKUP('Peer Comparison Tool'!$I$6,DropdownData,Q170+1,FALSE)=0,"",HLOOKUP('Peer Comparison Tool'!$I$6,DropdownData,Q170+1,FALSE))</f>
        <v/>
      </c>
      <c r="T170" s="5" t="str">
        <f t="shared" ref="T170:AC179" si="5057">IFERROR(IF(VLOOKUP(INDEX($L$2:$HEG$5,4,T$471+$Q170-1),$B$2:$F$5568,5,FALSE)=T$473,INDEX($L$2:$HEG$5,4,T$471+$Q170-1),""),"")</f>
        <v/>
      </c>
      <c r="U170" s="5" t="str">
        <f t="shared" si="5057"/>
        <v/>
      </c>
      <c r="V170" s="5" t="str">
        <f t="shared" si="5057"/>
        <v/>
      </c>
      <c r="W170" s="5" t="str">
        <f t="shared" si="5057"/>
        <v/>
      </c>
      <c r="X170" s="5" t="str">
        <f t="shared" si="5057"/>
        <v/>
      </c>
      <c r="Y170" s="5" t="str">
        <f t="shared" si="5057"/>
        <v/>
      </c>
      <c r="Z170" s="5" t="str">
        <f t="shared" si="5057"/>
        <v/>
      </c>
      <c r="AA170" s="5" t="str">
        <f t="shared" si="5057"/>
        <v/>
      </c>
      <c r="AB170" s="5" t="str">
        <f t="shared" si="5057"/>
        <v/>
      </c>
      <c r="AC170" s="5" t="str">
        <f t="shared" si="5057"/>
        <v/>
      </c>
      <c r="AD170" s="5" t="str">
        <f t="shared" ref="AD170:AM179" si="5058">IFERROR(IF(VLOOKUP(INDEX($L$2:$HEG$5,4,AD$471+$Q170-1),$B$2:$F$5568,5,FALSE)=AD$473,INDEX($L$2:$HEG$5,4,AD$471+$Q170-1),""),"")</f>
        <v/>
      </c>
      <c r="AE170" s="5" t="str">
        <f t="shared" si="5058"/>
        <v/>
      </c>
      <c r="AF170" s="5">
        <f t="shared" si="5058"/>
        <v>1014235</v>
      </c>
      <c r="AG170" s="5" t="str">
        <f t="shared" si="5058"/>
        <v/>
      </c>
      <c r="AH170" s="5">
        <f t="shared" si="5058"/>
        <v>1032535</v>
      </c>
      <c r="AI170" s="5">
        <f t="shared" si="5058"/>
        <v>1011777</v>
      </c>
      <c r="AJ170" s="5" t="str">
        <f t="shared" si="5058"/>
        <v/>
      </c>
      <c r="AK170" s="5" t="str">
        <f t="shared" si="5058"/>
        <v/>
      </c>
      <c r="AL170" s="5" t="str">
        <f t="shared" si="5058"/>
        <v/>
      </c>
      <c r="AM170" s="5" t="str">
        <f t="shared" si="5058"/>
        <v/>
      </c>
      <c r="AN170" s="5" t="str">
        <f t="shared" ref="AN170:AW179" si="5059">IFERROR(IF(VLOOKUP(INDEX($L$2:$HEG$5,4,AN$471+$Q170-1),$B$2:$F$5568,5,FALSE)=AN$473,INDEX($L$2:$HEG$5,4,AN$471+$Q170-1),""),"")</f>
        <v/>
      </c>
      <c r="AO170" s="5" t="str">
        <f t="shared" si="5059"/>
        <v/>
      </c>
      <c r="AP170" s="5">
        <f t="shared" si="5059"/>
        <v>1014926</v>
      </c>
      <c r="AQ170" s="5" t="str">
        <f t="shared" si="5059"/>
        <v/>
      </c>
      <c r="AR170" s="5">
        <f t="shared" si="5059"/>
        <v>1006580</v>
      </c>
      <c r="AS170" s="5" t="str">
        <f t="shared" si="5059"/>
        <v/>
      </c>
      <c r="AT170" s="5" t="str">
        <f t="shared" si="5059"/>
        <v/>
      </c>
      <c r="AU170" s="5" t="str">
        <f t="shared" si="5059"/>
        <v/>
      </c>
      <c r="AV170" s="5" t="str">
        <f t="shared" si="5059"/>
        <v/>
      </c>
      <c r="AW170" s="5" t="str">
        <f t="shared" si="5059"/>
        <v/>
      </c>
      <c r="AX170" s="5" t="str">
        <f t="shared" ref="AX170:BG179" si="5060">IFERROR(IF(VLOOKUP(INDEX($L$2:$HEG$5,4,AX$471+$Q170-1),$B$2:$F$5568,5,FALSE)=AX$473,INDEX($L$2:$HEG$5,4,AX$471+$Q170-1),""),"")</f>
        <v/>
      </c>
      <c r="AY170" s="5">
        <f t="shared" si="5060"/>
        <v>4086885</v>
      </c>
      <c r="AZ170" s="5" t="str">
        <f t="shared" si="5060"/>
        <v/>
      </c>
      <c r="BA170" s="5" t="str">
        <f t="shared" si="5060"/>
        <v/>
      </c>
      <c r="BB170" s="5">
        <f t="shared" si="5060"/>
        <v>1000397</v>
      </c>
      <c r="BC170" s="5">
        <f t="shared" si="5060"/>
        <v>1007960</v>
      </c>
      <c r="BD170" s="5" t="str">
        <f t="shared" si="5060"/>
        <v/>
      </c>
      <c r="BE170" s="5" t="str">
        <f t="shared" si="5060"/>
        <v/>
      </c>
      <c r="BF170" s="5" t="str">
        <f t="shared" si="5060"/>
        <v/>
      </c>
      <c r="BG170" s="5" t="str">
        <f t="shared" si="5060"/>
        <v/>
      </c>
      <c r="BH170" s="5" t="str">
        <f t="shared" ref="BH170:BQ179" si="5061">IFERROR(IF(VLOOKUP(INDEX($L$2:$HEG$5,4,BH$471+$Q170-1),$B$2:$F$5568,5,FALSE)=BH$473,INDEX($L$2:$HEG$5,4,BH$471+$Q170-1),""),"")</f>
        <v/>
      </c>
      <c r="BI170" s="5" t="str">
        <f t="shared" si="5061"/>
        <v/>
      </c>
      <c r="BJ170" s="5">
        <f t="shared" si="5061"/>
        <v>4096786</v>
      </c>
      <c r="BK170" s="5" t="str">
        <f t="shared" si="5061"/>
        <v/>
      </c>
      <c r="BL170" s="5" t="str">
        <f t="shared" si="5061"/>
        <v/>
      </c>
      <c r="BM170" s="5" t="str">
        <f t="shared" si="5061"/>
        <v/>
      </c>
      <c r="BN170" s="5" t="str">
        <f t="shared" si="5061"/>
        <v/>
      </c>
      <c r="BO170" s="5" t="str">
        <f t="shared" si="5061"/>
        <v/>
      </c>
      <c r="BP170" s="5" t="str">
        <f t="shared" si="5061"/>
        <v/>
      </c>
      <c r="BQ170" s="5" t="str">
        <f t="shared" si="5061"/>
        <v/>
      </c>
      <c r="BR170" s="5"/>
      <c r="BT170" s="5" t="str">
        <f t="shared" si="5007"/>
        <v/>
      </c>
      <c r="BU170" s="5" t="str">
        <f t="shared" si="5008"/>
        <v/>
      </c>
      <c r="BV170" s="5" t="str">
        <f t="shared" si="5009"/>
        <v/>
      </c>
      <c r="BW170" s="5" t="str">
        <f t="shared" si="5010"/>
        <v/>
      </c>
      <c r="BX170" s="5" t="str">
        <f t="shared" si="5011"/>
        <v/>
      </c>
      <c r="BY170" s="5" t="str">
        <f t="shared" si="5012"/>
        <v/>
      </c>
      <c r="BZ170" s="5" t="str">
        <f t="shared" si="5013"/>
        <v/>
      </c>
      <c r="CA170" s="5" t="str">
        <f t="shared" si="5014"/>
        <v/>
      </c>
      <c r="CB170" s="5" t="str">
        <f t="shared" si="5015"/>
        <v/>
      </c>
      <c r="CC170" s="5" t="str">
        <f t="shared" si="5016"/>
        <v/>
      </c>
      <c r="CD170" s="5" t="str">
        <f t="shared" si="5017"/>
        <v/>
      </c>
      <c r="CE170" s="5" t="str">
        <f t="shared" si="5018"/>
        <v/>
      </c>
      <c r="CF170" s="5" t="str">
        <f t="shared" si="5019"/>
        <v>Germantown Trust &amp; Savings Bank - Breese, IL</v>
      </c>
      <c r="CG170" s="5" t="str">
        <f t="shared" si="5020"/>
        <v/>
      </c>
      <c r="CH170" s="5" t="str">
        <f t="shared" si="5021"/>
        <v>NorthStar Bank - Estherville, IA</v>
      </c>
      <c r="CI170" s="5" t="str">
        <f t="shared" si="5022"/>
        <v>The First National Bank of Dighton - Dighton, KS</v>
      </c>
      <c r="CJ170" s="5" t="str">
        <f t="shared" si="5023"/>
        <v/>
      </c>
      <c r="CK170" s="5" t="str">
        <f t="shared" si="5024"/>
        <v/>
      </c>
      <c r="CL170" s="5" t="str">
        <f t="shared" si="5025"/>
        <v/>
      </c>
      <c r="CM170" s="5" t="str">
        <f t="shared" si="5026"/>
        <v/>
      </c>
      <c r="CN170" s="5" t="str">
        <f t="shared" si="5027"/>
        <v/>
      </c>
      <c r="CO170" s="5" t="str">
        <f t="shared" si="5028"/>
        <v/>
      </c>
      <c r="CP170" s="5" t="str">
        <f t="shared" si="5029"/>
        <v>Rushford State Bank (Incorporated) - Rushford, MN</v>
      </c>
      <c r="CQ170" s="5" t="str">
        <f t="shared" si="5030"/>
        <v/>
      </c>
      <c r="CR170" s="5" t="str">
        <f t="shared" si="5031"/>
        <v>Senath State Bank - Senath, MO</v>
      </c>
      <c r="CS170" s="5" t="str">
        <f t="shared" si="5032"/>
        <v/>
      </c>
      <c r="CT170" s="5" t="str">
        <f t="shared" si="5033"/>
        <v/>
      </c>
      <c r="CU170" s="5" t="str">
        <f t="shared" si="5034"/>
        <v/>
      </c>
      <c r="CV170" s="5" t="str">
        <f t="shared" si="5035"/>
        <v/>
      </c>
      <c r="CW170" s="5" t="str">
        <f t="shared" si="5036"/>
        <v/>
      </c>
      <c r="CX170" s="5" t="str">
        <f t="shared" si="5037"/>
        <v/>
      </c>
      <c r="CY170" s="5" t="str">
        <f t="shared" si="5038"/>
        <v>Pathfinder Bank - Oswego, NY</v>
      </c>
      <c r="CZ170" s="5" t="str">
        <f t="shared" si="5039"/>
        <v/>
      </c>
      <c r="DA170" s="5" t="str">
        <f t="shared" si="5040"/>
        <v/>
      </c>
      <c r="DB170" s="5" t="str">
        <f t="shared" si="5041"/>
        <v>Warsaw Federal Savings and Loan Association - Cincinnati, OH</v>
      </c>
      <c r="DC170" s="5" t="str">
        <f t="shared" si="5042"/>
        <v>The Seiling State Bank - Seiling, OK</v>
      </c>
      <c r="DD170" s="5" t="str">
        <f t="shared" si="5043"/>
        <v/>
      </c>
      <c r="DE170" s="5" t="str">
        <f t="shared" si="5044"/>
        <v/>
      </c>
      <c r="DF170" s="5" t="str">
        <f t="shared" si="5045"/>
        <v/>
      </c>
      <c r="DG170" s="5" t="str">
        <f t="shared" si="5046"/>
        <v/>
      </c>
      <c r="DH170" s="5" t="str">
        <f t="shared" si="5047"/>
        <v/>
      </c>
      <c r="DI170" s="5" t="str">
        <f t="shared" si="5048"/>
        <v/>
      </c>
      <c r="DJ170" s="5" t="str">
        <f t="shared" si="5049"/>
        <v>Greater State Bank - McAllen, TX</v>
      </c>
      <c r="DK170" s="5" t="str">
        <f t="shared" si="5050"/>
        <v/>
      </c>
      <c r="DL170" s="5" t="str">
        <f t="shared" si="5051"/>
        <v/>
      </c>
      <c r="DM170" s="5" t="str">
        <f t="shared" si="5052"/>
        <v/>
      </c>
      <c r="DN170" s="5" t="str">
        <f t="shared" si="5053"/>
        <v/>
      </c>
      <c r="DO170" s="5" t="str">
        <f t="shared" si="5054"/>
        <v/>
      </c>
      <c r="DP170" s="5" t="str">
        <f t="shared" si="5055"/>
        <v/>
      </c>
      <c r="DQ170" s="5" t="str">
        <f t="shared" si="5056"/>
        <v/>
      </c>
    </row>
    <row r="171" spans="1:121" x14ac:dyDescent="0.25">
      <c r="A171">
        <v>170</v>
      </c>
      <c r="B171" s="5">
        <v>1015145</v>
      </c>
      <c r="C171" t="str">
        <f t="shared" si="4937"/>
        <v>The Malvern National Bank - Malvern, AR</v>
      </c>
      <c r="D171" s="21" t="s">
        <v>9414</v>
      </c>
      <c r="E171" s="19" t="s">
        <v>2929</v>
      </c>
      <c r="F171" s="19" t="s">
        <v>2878</v>
      </c>
      <c r="G171" s="19"/>
      <c r="K171" s="27">
        <v>162</v>
      </c>
      <c r="L171" s="28" t="str">
        <f>IF(HLOOKUP('Peer Comparison Tool'!$E$6,StateDropdownData,K171+1,FALSE)=0,"",HLOOKUP('Peer Comparison Tool'!$E$6,StateDropdownData,K171+1,FALSE))</f>
        <v/>
      </c>
      <c r="M171" s="29" t="str">
        <f>IF(HLOOKUP('Peer Comparison Tool'!$E$6,[0]!DropdownData,K171+1,FALSE)=0,"",HLOOKUP('Peer Comparison Tool'!$E$6,[0]!DropdownData,K171+1,FALSE))</f>
        <v/>
      </c>
      <c r="N171" s="27">
        <v>162</v>
      </c>
      <c r="O171" s="28" t="str">
        <f>IF(HLOOKUP('Peer Comparison Tool'!$G$6,StateDropdownData,N171+1,FALSE)=0,"",HLOOKUP('Peer Comparison Tool'!$G$6,StateDropdownData,N171+1,FALSE))</f>
        <v/>
      </c>
      <c r="P171" s="29" t="str">
        <f>IF(HLOOKUP('Peer Comparison Tool'!$G$6,DropdownData,N171+1,FALSE)=0,"",HLOOKUP('Peer Comparison Tool'!$G$6,DropdownData,N171+1,FALSE))</f>
        <v/>
      </c>
      <c r="Q171" s="27">
        <v>162</v>
      </c>
      <c r="R171" s="28" t="str">
        <f>IF(HLOOKUP('Peer Comparison Tool'!$I$6,StateDropdownData,Q171+1,FALSE)=0,"",HLOOKUP('Peer Comparison Tool'!$I$6,StateDropdownData,Q171+1,FALSE))</f>
        <v/>
      </c>
      <c r="S171" s="29" t="str">
        <f>IF(HLOOKUP('Peer Comparison Tool'!$I$6,DropdownData,Q171+1,FALSE)=0,"",HLOOKUP('Peer Comparison Tool'!$I$6,DropdownData,Q171+1,FALSE))</f>
        <v/>
      </c>
      <c r="T171" s="5" t="str">
        <f t="shared" si="5057"/>
        <v/>
      </c>
      <c r="U171" s="5" t="str">
        <f t="shared" si="5057"/>
        <v/>
      </c>
      <c r="V171" s="5" t="str">
        <f t="shared" si="5057"/>
        <v/>
      </c>
      <c r="W171" s="5" t="str">
        <f t="shared" si="5057"/>
        <v/>
      </c>
      <c r="X171" s="5" t="str">
        <f t="shared" si="5057"/>
        <v/>
      </c>
      <c r="Y171" s="5" t="str">
        <f t="shared" si="5057"/>
        <v/>
      </c>
      <c r="Z171" s="5" t="str">
        <f t="shared" si="5057"/>
        <v/>
      </c>
      <c r="AA171" s="5" t="str">
        <f t="shared" si="5057"/>
        <v/>
      </c>
      <c r="AB171" s="5" t="str">
        <f t="shared" si="5057"/>
        <v/>
      </c>
      <c r="AC171" s="5" t="str">
        <f t="shared" si="5057"/>
        <v/>
      </c>
      <c r="AD171" s="5" t="str">
        <f t="shared" si="5058"/>
        <v/>
      </c>
      <c r="AE171" s="5" t="str">
        <f t="shared" si="5058"/>
        <v/>
      </c>
      <c r="AF171" s="5">
        <f t="shared" si="5058"/>
        <v>1001216</v>
      </c>
      <c r="AG171" s="5" t="str">
        <f t="shared" si="5058"/>
        <v/>
      </c>
      <c r="AH171" s="5">
        <f t="shared" si="5058"/>
        <v>1003406</v>
      </c>
      <c r="AI171" s="5">
        <f t="shared" si="5058"/>
        <v>1014742</v>
      </c>
      <c r="AJ171" s="5" t="str">
        <f t="shared" si="5058"/>
        <v/>
      </c>
      <c r="AK171" s="5" t="str">
        <f t="shared" si="5058"/>
        <v/>
      </c>
      <c r="AL171" s="5" t="str">
        <f t="shared" si="5058"/>
        <v/>
      </c>
      <c r="AM171" s="5" t="str">
        <f t="shared" si="5058"/>
        <v/>
      </c>
      <c r="AN171" s="5" t="str">
        <f t="shared" si="5059"/>
        <v/>
      </c>
      <c r="AO171" s="5" t="str">
        <f t="shared" si="5059"/>
        <v/>
      </c>
      <c r="AP171" s="5">
        <f t="shared" si="5059"/>
        <v>1014537</v>
      </c>
      <c r="AQ171" s="5" t="str">
        <f t="shared" si="5059"/>
        <v/>
      </c>
      <c r="AR171" s="5">
        <f t="shared" si="5059"/>
        <v>1014960</v>
      </c>
      <c r="AS171" s="5" t="str">
        <f t="shared" si="5059"/>
        <v/>
      </c>
      <c r="AT171" s="5" t="str">
        <f t="shared" si="5059"/>
        <v/>
      </c>
      <c r="AU171" s="5" t="str">
        <f t="shared" si="5059"/>
        <v/>
      </c>
      <c r="AV171" s="5" t="str">
        <f t="shared" si="5059"/>
        <v/>
      </c>
      <c r="AW171" s="5" t="str">
        <f t="shared" si="5059"/>
        <v/>
      </c>
      <c r="AX171" s="5" t="str">
        <f t="shared" si="5060"/>
        <v/>
      </c>
      <c r="AY171" s="5">
        <f t="shared" si="5060"/>
        <v>1004458</v>
      </c>
      <c r="AZ171" s="5" t="str">
        <f t="shared" si="5060"/>
        <v/>
      </c>
      <c r="BA171" s="5" t="str">
        <f t="shared" si="5060"/>
        <v/>
      </c>
      <c r="BB171" s="5">
        <f t="shared" si="5060"/>
        <v>4136467</v>
      </c>
      <c r="BC171" s="5">
        <f t="shared" si="5060"/>
        <v>1015697</v>
      </c>
      <c r="BD171" s="5" t="str">
        <f t="shared" si="5060"/>
        <v/>
      </c>
      <c r="BE171" s="5" t="str">
        <f t="shared" si="5060"/>
        <v/>
      </c>
      <c r="BF171" s="5" t="str">
        <f t="shared" si="5060"/>
        <v/>
      </c>
      <c r="BG171" s="5" t="str">
        <f t="shared" si="5060"/>
        <v/>
      </c>
      <c r="BH171" s="5" t="str">
        <f t="shared" si="5061"/>
        <v/>
      </c>
      <c r="BI171" s="5" t="str">
        <f t="shared" si="5061"/>
        <v/>
      </c>
      <c r="BJ171" s="5">
        <f t="shared" si="5061"/>
        <v>4169887</v>
      </c>
      <c r="BK171" s="5" t="str">
        <f t="shared" si="5061"/>
        <v/>
      </c>
      <c r="BL171" s="5" t="str">
        <f t="shared" si="5061"/>
        <v/>
      </c>
      <c r="BM171" s="5" t="str">
        <f t="shared" si="5061"/>
        <v/>
      </c>
      <c r="BN171" s="5" t="str">
        <f t="shared" si="5061"/>
        <v/>
      </c>
      <c r="BO171" s="5" t="str">
        <f t="shared" si="5061"/>
        <v/>
      </c>
      <c r="BP171" s="5" t="str">
        <f t="shared" si="5061"/>
        <v/>
      </c>
      <c r="BQ171" s="5" t="str">
        <f t="shared" si="5061"/>
        <v/>
      </c>
      <c r="BR171" s="5"/>
      <c r="BT171" s="5" t="str">
        <f t="shared" si="5007"/>
        <v/>
      </c>
      <c r="BU171" s="5" t="str">
        <f t="shared" si="5008"/>
        <v/>
      </c>
      <c r="BV171" s="5" t="str">
        <f t="shared" si="5009"/>
        <v/>
      </c>
      <c r="BW171" s="5" t="str">
        <f t="shared" si="5010"/>
        <v/>
      </c>
      <c r="BX171" s="5" t="str">
        <f t="shared" si="5011"/>
        <v/>
      </c>
      <c r="BY171" s="5" t="str">
        <f t="shared" si="5012"/>
        <v/>
      </c>
      <c r="BZ171" s="5" t="str">
        <f t="shared" si="5013"/>
        <v/>
      </c>
      <c r="CA171" s="5" t="str">
        <f t="shared" si="5014"/>
        <v/>
      </c>
      <c r="CB171" s="5" t="str">
        <f t="shared" si="5015"/>
        <v/>
      </c>
      <c r="CC171" s="5" t="str">
        <f t="shared" si="5016"/>
        <v/>
      </c>
      <c r="CD171" s="5" t="str">
        <f t="shared" si="5017"/>
        <v/>
      </c>
      <c r="CE171" s="5" t="str">
        <f t="shared" si="5018"/>
        <v/>
      </c>
      <c r="CF171" s="5" t="str">
        <f t="shared" si="5019"/>
        <v>GN Bank - Chicago, IL</v>
      </c>
      <c r="CG171" s="5" t="str">
        <f t="shared" si="5020"/>
        <v/>
      </c>
      <c r="CH171" s="5" t="str">
        <f t="shared" si="5021"/>
        <v>Northwest Bank - Spencer, IA</v>
      </c>
      <c r="CI171" s="5" t="str">
        <f t="shared" si="5022"/>
        <v>The First National Bank of Hope - Hope, KS</v>
      </c>
      <c r="CJ171" s="5" t="str">
        <f t="shared" si="5023"/>
        <v/>
      </c>
      <c r="CK171" s="5" t="str">
        <f t="shared" si="5024"/>
        <v/>
      </c>
      <c r="CL171" s="5" t="str">
        <f t="shared" si="5025"/>
        <v/>
      </c>
      <c r="CM171" s="5" t="str">
        <f t="shared" si="5026"/>
        <v/>
      </c>
      <c r="CN171" s="5" t="str">
        <f t="shared" si="5027"/>
        <v/>
      </c>
      <c r="CO171" s="5" t="str">
        <f t="shared" si="5028"/>
        <v/>
      </c>
      <c r="CP171" s="5" t="str">
        <f t="shared" si="5029"/>
        <v>Saint Clair State Bank (Incorporated) - Saint Clair, MN</v>
      </c>
      <c r="CQ171" s="5" t="str">
        <f t="shared" si="5030"/>
        <v/>
      </c>
      <c r="CR171" s="5" t="str">
        <f t="shared" si="5031"/>
        <v>Sherwood Community Bank - Creighton, MO</v>
      </c>
      <c r="CS171" s="5" t="str">
        <f t="shared" si="5032"/>
        <v/>
      </c>
      <c r="CT171" s="5" t="str">
        <f t="shared" si="5033"/>
        <v/>
      </c>
      <c r="CU171" s="5" t="str">
        <f t="shared" si="5034"/>
        <v/>
      </c>
      <c r="CV171" s="5" t="str">
        <f t="shared" si="5035"/>
        <v/>
      </c>
      <c r="CW171" s="5" t="str">
        <f t="shared" si="5036"/>
        <v/>
      </c>
      <c r="CX171" s="5" t="str">
        <f t="shared" si="5037"/>
        <v/>
      </c>
      <c r="CY171" s="5" t="str">
        <f t="shared" si="5038"/>
        <v>PCSB Bank - Yorktown Heights, NY</v>
      </c>
      <c r="CZ171" s="5" t="str">
        <f t="shared" si="5039"/>
        <v/>
      </c>
      <c r="DA171" s="5" t="str">
        <f t="shared" si="5040"/>
        <v/>
      </c>
      <c r="DB171" s="5" t="str">
        <f t="shared" si="5041"/>
        <v>Waterford Bank, NA - Toledo, OH</v>
      </c>
      <c r="DC171" s="5" t="str">
        <f t="shared" si="5042"/>
        <v>The State Bank of Wynnewood - Wynnewood, OK</v>
      </c>
      <c r="DD171" s="5" t="str">
        <f t="shared" si="5043"/>
        <v/>
      </c>
      <c r="DE171" s="5" t="str">
        <f t="shared" si="5044"/>
        <v/>
      </c>
      <c r="DF171" s="5" t="str">
        <f t="shared" si="5045"/>
        <v/>
      </c>
      <c r="DG171" s="5" t="str">
        <f t="shared" si="5046"/>
        <v/>
      </c>
      <c r="DH171" s="5" t="str">
        <f t="shared" si="5047"/>
        <v/>
      </c>
      <c r="DI171" s="5" t="str">
        <f t="shared" si="5048"/>
        <v/>
      </c>
      <c r="DJ171" s="5" t="str">
        <f t="shared" si="5049"/>
        <v>Guadalupe Bank - Kerrville, TX</v>
      </c>
      <c r="DK171" s="5" t="str">
        <f t="shared" si="5050"/>
        <v/>
      </c>
      <c r="DL171" s="5" t="str">
        <f t="shared" si="5051"/>
        <v/>
      </c>
      <c r="DM171" s="5" t="str">
        <f t="shared" si="5052"/>
        <v/>
      </c>
      <c r="DN171" s="5" t="str">
        <f t="shared" si="5053"/>
        <v/>
      </c>
      <c r="DO171" s="5" t="str">
        <f t="shared" si="5054"/>
        <v/>
      </c>
      <c r="DP171" s="5" t="str">
        <f t="shared" si="5055"/>
        <v/>
      </c>
      <c r="DQ171" s="5" t="str">
        <f t="shared" si="5056"/>
        <v/>
      </c>
    </row>
    <row r="172" spans="1:121" x14ac:dyDescent="0.25">
      <c r="A172">
        <v>171</v>
      </c>
      <c r="B172" s="5">
        <v>1012460</v>
      </c>
      <c r="C172" t="str">
        <f t="shared" si="4937"/>
        <v>The Merchants &amp; Planters Bank - Clarendon, AR</v>
      </c>
      <c r="D172" s="21" t="s">
        <v>9415</v>
      </c>
      <c r="E172" s="19" t="s">
        <v>2931</v>
      </c>
      <c r="F172" s="19" t="s">
        <v>2878</v>
      </c>
      <c r="G172" s="19"/>
      <c r="K172" s="27">
        <v>163</v>
      </c>
      <c r="L172" s="28" t="str">
        <f>IF(HLOOKUP('Peer Comparison Tool'!$E$6,StateDropdownData,K172+1,FALSE)=0,"",HLOOKUP('Peer Comparison Tool'!$E$6,StateDropdownData,K172+1,FALSE))</f>
        <v/>
      </c>
      <c r="M172" s="29" t="str">
        <f>IF(HLOOKUP('Peer Comparison Tool'!$E$6,[0]!DropdownData,K172+1,FALSE)=0,"",HLOOKUP('Peer Comparison Tool'!$E$6,[0]!DropdownData,K172+1,FALSE))</f>
        <v/>
      </c>
      <c r="N172" s="27">
        <v>163</v>
      </c>
      <c r="O172" s="28" t="str">
        <f>IF(HLOOKUP('Peer Comparison Tool'!$G$6,StateDropdownData,N172+1,FALSE)=0,"",HLOOKUP('Peer Comparison Tool'!$G$6,StateDropdownData,N172+1,FALSE))</f>
        <v/>
      </c>
      <c r="P172" s="29" t="str">
        <f>IF(HLOOKUP('Peer Comparison Tool'!$G$6,DropdownData,N172+1,FALSE)=0,"",HLOOKUP('Peer Comparison Tool'!$G$6,DropdownData,N172+1,FALSE))</f>
        <v/>
      </c>
      <c r="Q172" s="27">
        <v>163</v>
      </c>
      <c r="R172" s="28" t="str">
        <f>IF(HLOOKUP('Peer Comparison Tool'!$I$6,StateDropdownData,Q172+1,FALSE)=0,"",HLOOKUP('Peer Comparison Tool'!$I$6,StateDropdownData,Q172+1,FALSE))</f>
        <v/>
      </c>
      <c r="S172" s="29" t="str">
        <f>IF(HLOOKUP('Peer Comparison Tool'!$I$6,DropdownData,Q172+1,FALSE)=0,"",HLOOKUP('Peer Comparison Tool'!$I$6,DropdownData,Q172+1,FALSE))</f>
        <v/>
      </c>
      <c r="T172" s="5" t="str">
        <f t="shared" si="5057"/>
        <v/>
      </c>
      <c r="U172" s="5" t="str">
        <f t="shared" si="5057"/>
        <v/>
      </c>
      <c r="V172" s="5" t="str">
        <f t="shared" si="5057"/>
        <v/>
      </c>
      <c r="W172" s="5" t="str">
        <f t="shared" si="5057"/>
        <v/>
      </c>
      <c r="X172" s="5" t="str">
        <f t="shared" si="5057"/>
        <v/>
      </c>
      <c r="Y172" s="5" t="str">
        <f t="shared" si="5057"/>
        <v/>
      </c>
      <c r="Z172" s="5" t="str">
        <f t="shared" si="5057"/>
        <v/>
      </c>
      <c r="AA172" s="5" t="str">
        <f t="shared" si="5057"/>
        <v/>
      </c>
      <c r="AB172" s="5" t="str">
        <f t="shared" si="5057"/>
        <v/>
      </c>
      <c r="AC172" s="5" t="str">
        <f t="shared" si="5057"/>
        <v/>
      </c>
      <c r="AD172" s="5" t="str">
        <f t="shared" si="5058"/>
        <v/>
      </c>
      <c r="AE172" s="5" t="str">
        <f t="shared" si="5058"/>
        <v/>
      </c>
      <c r="AF172" s="5">
        <f t="shared" si="5058"/>
        <v>4149436</v>
      </c>
      <c r="AG172" s="5" t="str">
        <f t="shared" si="5058"/>
        <v/>
      </c>
      <c r="AH172" s="5">
        <f t="shared" si="5058"/>
        <v>1007217</v>
      </c>
      <c r="AI172" s="5">
        <f t="shared" si="5058"/>
        <v>1013301</v>
      </c>
      <c r="AJ172" s="5" t="str">
        <f t="shared" si="5058"/>
        <v/>
      </c>
      <c r="AK172" s="5" t="str">
        <f t="shared" si="5058"/>
        <v/>
      </c>
      <c r="AL172" s="5" t="str">
        <f t="shared" si="5058"/>
        <v/>
      </c>
      <c r="AM172" s="5" t="str">
        <f t="shared" si="5058"/>
        <v/>
      </c>
      <c r="AN172" s="5" t="str">
        <f t="shared" si="5059"/>
        <v/>
      </c>
      <c r="AO172" s="5" t="str">
        <f t="shared" si="5059"/>
        <v/>
      </c>
      <c r="AP172" s="5">
        <f t="shared" si="5059"/>
        <v>1014559</v>
      </c>
      <c r="AQ172" s="5" t="str">
        <f t="shared" si="5059"/>
        <v/>
      </c>
      <c r="AR172" s="5">
        <f t="shared" si="5059"/>
        <v>1010784</v>
      </c>
      <c r="AS172" s="5" t="str">
        <f t="shared" si="5059"/>
        <v/>
      </c>
      <c r="AT172" s="5" t="str">
        <f t="shared" si="5059"/>
        <v/>
      </c>
      <c r="AU172" s="5" t="str">
        <f t="shared" si="5059"/>
        <v/>
      </c>
      <c r="AV172" s="5" t="str">
        <f t="shared" si="5059"/>
        <v/>
      </c>
      <c r="AW172" s="5" t="str">
        <f t="shared" si="5059"/>
        <v/>
      </c>
      <c r="AX172" s="5" t="str">
        <f t="shared" si="5060"/>
        <v/>
      </c>
      <c r="AY172" s="5">
        <f t="shared" si="5060"/>
        <v>8738216</v>
      </c>
      <c r="AZ172" s="5" t="str">
        <f t="shared" si="5060"/>
        <v/>
      </c>
      <c r="BA172" s="5" t="str">
        <f t="shared" si="5060"/>
        <v/>
      </c>
      <c r="BB172" s="5">
        <f t="shared" si="5060"/>
        <v>4054545</v>
      </c>
      <c r="BC172" s="5">
        <f t="shared" si="5060"/>
        <v>1008433</v>
      </c>
      <c r="BD172" s="5" t="str">
        <f t="shared" si="5060"/>
        <v/>
      </c>
      <c r="BE172" s="5" t="str">
        <f t="shared" si="5060"/>
        <v/>
      </c>
      <c r="BF172" s="5" t="str">
        <f t="shared" si="5060"/>
        <v/>
      </c>
      <c r="BG172" s="5" t="str">
        <f t="shared" si="5060"/>
        <v/>
      </c>
      <c r="BH172" s="5" t="str">
        <f t="shared" si="5061"/>
        <v/>
      </c>
      <c r="BI172" s="5" t="str">
        <f t="shared" si="5061"/>
        <v/>
      </c>
      <c r="BJ172" s="5">
        <f t="shared" si="5061"/>
        <v>1005523</v>
      </c>
      <c r="BK172" s="5" t="str">
        <f t="shared" si="5061"/>
        <v/>
      </c>
      <c r="BL172" s="5" t="str">
        <f t="shared" si="5061"/>
        <v/>
      </c>
      <c r="BM172" s="5" t="str">
        <f t="shared" si="5061"/>
        <v/>
      </c>
      <c r="BN172" s="5" t="str">
        <f t="shared" si="5061"/>
        <v/>
      </c>
      <c r="BO172" s="5" t="str">
        <f t="shared" si="5061"/>
        <v/>
      </c>
      <c r="BP172" s="5" t="str">
        <f t="shared" si="5061"/>
        <v/>
      </c>
      <c r="BQ172" s="5" t="str">
        <f t="shared" si="5061"/>
        <v/>
      </c>
      <c r="BR172" s="5"/>
      <c r="BT172" s="5" t="str">
        <f t="shared" si="5007"/>
        <v/>
      </c>
      <c r="BU172" s="5" t="str">
        <f t="shared" si="5008"/>
        <v/>
      </c>
      <c r="BV172" s="5" t="str">
        <f t="shared" si="5009"/>
        <v/>
      </c>
      <c r="BW172" s="5" t="str">
        <f t="shared" si="5010"/>
        <v/>
      </c>
      <c r="BX172" s="5" t="str">
        <f t="shared" si="5011"/>
        <v/>
      </c>
      <c r="BY172" s="5" t="str">
        <f t="shared" si="5012"/>
        <v/>
      </c>
      <c r="BZ172" s="5" t="str">
        <f t="shared" si="5013"/>
        <v/>
      </c>
      <c r="CA172" s="5" t="str">
        <f t="shared" si="5014"/>
        <v/>
      </c>
      <c r="CB172" s="5" t="str">
        <f t="shared" si="5015"/>
        <v/>
      </c>
      <c r="CC172" s="5" t="str">
        <f t="shared" si="5016"/>
        <v/>
      </c>
      <c r="CD172" s="5" t="str">
        <f t="shared" si="5017"/>
        <v/>
      </c>
      <c r="CE172" s="5" t="str">
        <f t="shared" si="5018"/>
        <v/>
      </c>
      <c r="CF172" s="5" t="str">
        <f t="shared" si="5019"/>
        <v>Gold Coast Bank - Chicago, IL</v>
      </c>
      <c r="CG172" s="5" t="str">
        <f t="shared" si="5020"/>
        <v/>
      </c>
      <c r="CH172" s="5" t="str">
        <f t="shared" si="5021"/>
        <v>NSB Bank - Mason City, IA</v>
      </c>
      <c r="CI172" s="5" t="str">
        <f t="shared" si="5022"/>
        <v>The First National Bank of Hutchinson - Hutchinson, KS</v>
      </c>
      <c r="CJ172" s="5" t="str">
        <f t="shared" si="5023"/>
        <v/>
      </c>
      <c r="CK172" s="5" t="str">
        <f t="shared" si="5024"/>
        <v/>
      </c>
      <c r="CL172" s="5" t="str">
        <f t="shared" si="5025"/>
        <v/>
      </c>
      <c r="CM172" s="5" t="str">
        <f t="shared" si="5026"/>
        <v/>
      </c>
      <c r="CN172" s="5" t="str">
        <f t="shared" si="5027"/>
        <v/>
      </c>
      <c r="CO172" s="5" t="str">
        <f t="shared" si="5028"/>
        <v/>
      </c>
      <c r="CP172" s="5" t="str">
        <f t="shared" si="5029"/>
        <v>Saint Martin National Bank - Saint Martin, MN</v>
      </c>
      <c r="CQ172" s="5" t="str">
        <f t="shared" si="5030"/>
        <v/>
      </c>
      <c r="CR172" s="5" t="str">
        <f t="shared" si="5031"/>
        <v>Silex Banking Company - Silex, MO</v>
      </c>
      <c r="CS172" s="5" t="str">
        <f t="shared" si="5032"/>
        <v/>
      </c>
      <c r="CT172" s="5" t="str">
        <f t="shared" si="5033"/>
        <v/>
      </c>
      <c r="CU172" s="5" t="str">
        <f t="shared" si="5034"/>
        <v/>
      </c>
      <c r="CV172" s="5" t="str">
        <f t="shared" si="5035"/>
        <v/>
      </c>
      <c r="CW172" s="5" t="str">
        <f t="shared" si="5036"/>
        <v/>
      </c>
      <c r="CX172" s="5" t="str">
        <f t="shared" si="5037"/>
        <v/>
      </c>
      <c r="CY172" s="5" t="str">
        <f t="shared" si="5038"/>
        <v>Philippine National Bank - New York Branch - New York, NY</v>
      </c>
      <c r="CZ172" s="5" t="str">
        <f t="shared" si="5039"/>
        <v/>
      </c>
      <c r="DA172" s="5" t="str">
        <f t="shared" si="5040"/>
        <v/>
      </c>
      <c r="DB172" s="5" t="str">
        <f t="shared" si="5041"/>
        <v>Westfield Bank, FSB - Westfield Center, OH</v>
      </c>
      <c r="DC172" s="5" t="str">
        <f t="shared" si="5042"/>
        <v>The State Exchange Bank - Lamont, OK</v>
      </c>
      <c r="DD172" s="5" t="str">
        <f t="shared" si="5043"/>
        <v/>
      </c>
      <c r="DE172" s="5" t="str">
        <f t="shared" si="5044"/>
        <v/>
      </c>
      <c r="DF172" s="5" t="str">
        <f t="shared" si="5045"/>
        <v/>
      </c>
      <c r="DG172" s="5" t="str">
        <f t="shared" si="5046"/>
        <v/>
      </c>
      <c r="DH172" s="5" t="str">
        <f t="shared" si="5047"/>
        <v/>
      </c>
      <c r="DI172" s="5" t="str">
        <f t="shared" si="5048"/>
        <v/>
      </c>
      <c r="DJ172" s="5" t="str">
        <f t="shared" si="5049"/>
        <v>Guaranty Bank &amp; Trust, N.A. - Mount Pleasant, TX</v>
      </c>
      <c r="DK172" s="5" t="str">
        <f t="shared" si="5050"/>
        <v/>
      </c>
      <c r="DL172" s="5" t="str">
        <f t="shared" si="5051"/>
        <v/>
      </c>
      <c r="DM172" s="5" t="str">
        <f t="shared" si="5052"/>
        <v/>
      </c>
      <c r="DN172" s="5" t="str">
        <f t="shared" si="5053"/>
        <v/>
      </c>
      <c r="DO172" s="5" t="str">
        <f t="shared" si="5054"/>
        <v/>
      </c>
      <c r="DP172" s="5" t="str">
        <f t="shared" si="5055"/>
        <v/>
      </c>
      <c r="DQ172" s="5" t="str">
        <f t="shared" si="5056"/>
        <v/>
      </c>
    </row>
    <row r="173" spans="1:121" x14ac:dyDescent="0.25">
      <c r="A173">
        <v>172</v>
      </c>
      <c r="B173" s="5">
        <v>1012759</v>
      </c>
      <c r="C173" t="str">
        <f t="shared" si="4937"/>
        <v>The Peoples Bank - Magnolia, AR</v>
      </c>
      <c r="D173" s="21" t="s">
        <v>9416</v>
      </c>
      <c r="E173" s="19" t="s">
        <v>2903</v>
      </c>
      <c r="F173" s="19" t="s">
        <v>2878</v>
      </c>
      <c r="G173" s="19"/>
      <c r="K173" s="27">
        <v>164</v>
      </c>
      <c r="L173" s="28" t="str">
        <f>IF(HLOOKUP('Peer Comparison Tool'!$E$6,StateDropdownData,K173+1,FALSE)=0,"",HLOOKUP('Peer Comparison Tool'!$E$6,StateDropdownData,K173+1,FALSE))</f>
        <v/>
      </c>
      <c r="M173" s="29" t="str">
        <f>IF(HLOOKUP('Peer Comparison Tool'!$E$6,[0]!DropdownData,K173+1,FALSE)=0,"",HLOOKUP('Peer Comparison Tool'!$E$6,[0]!DropdownData,K173+1,FALSE))</f>
        <v/>
      </c>
      <c r="N173" s="27">
        <v>164</v>
      </c>
      <c r="O173" s="28" t="str">
        <f>IF(HLOOKUP('Peer Comparison Tool'!$G$6,StateDropdownData,N173+1,FALSE)=0,"",HLOOKUP('Peer Comparison Tool'!$G$6,StateDropdownData,N173+1,FALSE))</f>
        <v/>
      </c>
      <c r="P173" s="29" t="str">
        <f>IF(HLOOKUP('Peer Comparison Tool'!$G$6,DropdownData,N173+1,FALSE)=0,"",HLOOKUP('Peer Comparison Tool'!$G$6,DropdownData,N173+1,FALSE))</f>
        <v/>
      </c>
      <c r="Q173" s="27">
        <v>164</v>
      </c>
      <c r="R173" s="28" t="str">
        <f>IF(HLOOKUP('Peer Comparison Tool'!$I$6,StateDropdownData,Q173+1,FALSE)=0,"",HLOOKUP('Peer Comparison Tool'!$I$6,StateDropdownData,Q173+1,FALSE))</f>
        <v/>
      </c>
      <c r="S173" s="29" t="str">
        <f>IF(HLOOKUP('Peer Comparison Tool'!$I$6,DropdownData,Q173+1,FALSE)=0,"",HLOOKUP('Peer Comparison Tool'!$I$6,DropdownData,Q173+1,FALSE))</f>
        <v/>
      </c>
      <c r="T173" s="5" t="str">
        <f t="shared" si="5057"/>
        <v/>
      </c>
      <c r="U173" s="5" t="str">
        <f t="shared" si="5057"/>
        <v/>
      </c>
      <c r="V173" s="5" t="str">
        <f t="shared" si="5057"/>
        <v/>
      </c>
      <c r="W173" s="5" t="str">
        <f t="shared" si="5057"/>
        <v/>
      </c>
      <c r="X173" s="5" t="str">
        <f t="shared" si="5057"/>
        <v/>
      </c>
      <c r="Y173" s="5" t="str">
        <f t="shared" si="5057"/>
        <v/>
      </c>
      <c r="Z173" s="5" t="str">
        <f t="shared" si="5057"/>
        <v/>
      </c>
      <c r="AA173" s="5" t="str">
        <f t="shared" si="5057"/>
        <v/>
      </c>
      <c r="AB173" s="5" t="str">
        <f t="shared" si="5057"/>
        <v/>
      </c>
      <c r="AC173" s="5" t="str">
        <f t="shared" si="5057"/>
        <v/>
      </c>
      <c r="AD173" s="5" t="str">
        <f t="shared" si="5058"/>
        <v/>
      </c>
      <c r="AE173" s="5" t="str">
        <f t="shared" si="5058"/>
        <v/>
      </c>
      <c r="AF173" s="5">
        <f t="shared" si="5058"/>
        <v>1015514</v>
      </c>
      <c r="AG173" s="5" t="str">
        <f t="shared" si="5058"/>
        <v/>
      </c>
      <c r="AH173" s="5">
        <f t="shared" si="5058"/>
        <v>1013374</v>
      </c>
      <c r="AI173" s="5">
        <f t="shared" si="5058"/>
        <v>1005759</v>
      </c>
      <c r="AJ173" s="5" t="str">
        <f t="shared" si="5058"/>
        <v/>
      </c>
      <c r="AK173" s="5" t="str">
        <f t="shared" si="5058"/>
        <v/>
      </c>
      <c r="AL173" s="5" t="str">
        <f t="shared" si="5058"/>
        <v/>
      </c>
      <c r="AM173" s="5" t="str">
        <f t="shared" si="5058"/>
        <v/>
      </c>
      <c r="AN173" s="5" t="str">
        <f t="shared" si="5059"/>
        <v/>
      </c>
      <c r="AO173" s="5" t="str">
        <f t="shared" si="5059"/>
        <v/>
      </c>
      <c r="AP173" s="5">
        <f t="shared" si="5059"/>
        <v>1003999</v>
      </c>
      <c r="AQ173" s="5" t="str">
        <f t="shared" si="5059"/>
        <v/>
      </c>
      <c r="AR173" s="5">
        <f t="shared" si="5059"/>
        <v>1981038</v>
      </c>
      <c r="AS173" s="5" t="str">
        <f t="shared" si="5059"/>
        <v/>
      </c>
      <c r="AT173" s="5" t="str">
        <f t="shared" si="5059"/>
        <v/>
      </c>
      <c r="AU173" s="5" t="str">
        <f t="shared" si="5059"/>
        <v/>
      </c>
      <c r="AV173" s="5" t="str">
        <f t="shared" si="5059"/>
        <v/>
      </c>
      <c r="AW173" s="5" t="str">
        <f t="shared" si="5059"/>
        <v/>
      </c>
      <c r="AX173" s="5" t="str">
        <f t="shared" si="5060"/>
        <v/>
      </c>
      <c r="AY173" s="5">
        <f t="shared" si="5060"/>
        <v>11010271</v>
      </c>
      <c r="AZ173" s="5" t="str">
        <f t="shared" si="5060"/>
        <v/>
      </c>
      <c r="BA173" s="5" t="str">
        <f t="shared" si="5060"/>
        <v/>
      </c>
      <c r="BB173" s="5">
        <f t="shared" si="5060"/>
        <v>1005342</v>
      </c>
      <c r="BC173" s="5">
        <f t="shared" si="5060"/>
        <v>1015773</v>
      </c>
      <c r="BD173" s="5" t="str">
        <f t="shared" si="5060"/>
        <v/>
      </c>
      <c r="BE173" s="5" t="str">
        <f t="shared" si="5060"/>
        <v/>
      </c>
      <c r="BF173" s="5" t="str">
        <f t="shared" si="5060"/>
        <v/>
      </c>
      <c r="BG173" s="5" t="str">
        <f t="shared" si="5060"/>
        <v/>
      </c>
      <c r="BH173" s="5" t="str">
        <f t="shared" si="5061"/>
        <v/>
      </c>
      <c r="BI173" s="5" t="str">
        <f t="shared" si="5061"/>
        <v/>
      </c>
      <c r="BJ173" s="5">
        <f t="shared" si="5061"/>
        <v>15001601</v>
      </c>
      <c r="BK173" s="5" t="str">
        <f t="shared" si="5061"/>
        <v/>
      </c>
      <c r="BL173" s="5" t="str">
        <f t="shared" si="5061"/>
        <v/>
      </c>
      <c r="BM173" s="5" t="str">
        <f t="shared" si="5061"/>
        <v/>
      </c>
      <c r="BN173" s="5" t="str">
        <f t="shared" si="5061"/>
        <v/>
      </c>
      <c r="BO173" s="5" t="str">
        <f t="shared" si="5061"/>
        <v/>
      </c>
      <c r="BP173" s="5" t="str">
        <f t="shared" si="5061"/>
        <v/>
      </c>
      <c r="BQ173" s="5" t="str">
        <f t="shared" si="5061"/>
        <v/>
      </c>
      <c r="BR173" s="5"/>
      <c r="BT173" s="5" t="str">
        <f t="shared" si="5007"/>
        <v/>
      </c>
      <c r="BU173" s="5" t="str">
        <f t="shared" si="5008"/>
        <v/>
      </c>
      <c r="BV173" s="5" t="str">
        <f t="shared" si="5009"/>
        <v/>
      </c>
      <c r="BW173" s="5" t="str">
        <f t="shared" si="5010"/>
        <v/>
      </c>
      <c r="BX173" s="5" t="str">
        <f t="shared" si="5011"/>
        <v/>
      </c>
      <c r="BY173" s="5" t="str">
        <f t="shared" si="5012"/>
        <v/>
      </c>
      <c r="BZ173" s="5" t="str">
        <f t="shared" si="5013"/>
        <v/>
      </c>
      <c r="CA173" s="5" t="str">
        <f t="shared" si="5014"/>
        <v/>
      </c>
      <c r="CB173" s="5" t="str">
        <f t="shared" si="5015"/>
        <v/>
      </c>
      <c r="CC173" s="5" t="str">
        <f t="shared" si="5016"/>
        <v/>
      </c>
      <c r="CD173" s="5" t="str">
        <f t="shared" si="5017"/>
        <v/>
      </c>
      <c r="CE173" s="5" t="str">
        <f t="shared" si="5018"/>
        <v/>
      </c>
      <c r="CF173" s="5" t="str">
        <f t="shared" si="5019"/>
        <v>Goodfield State Bank - Goodfield, IL</v>
      </c>
      <c r="CG173" s="5" t="str">
        <f t="shared" si="5020"/>
        <v/>
      </c>
      <c r="CH173" s="5" t="str">
        <f t="shared" si="5021"/>
        <v>Ohnward Bank &amp; Trust - Cascade, IA</v>
      </c>
      <c r="CI173" s="5" t="str">
        <f t="shared" si="5022"/>
        <v>The First National Bank of Louisburg - Louisburg, KS</v>
      </c>
      <c r="CJ173" s="5" t="str">
        <f t="shared" si="5023"/>
        <v/>
      </c>
      <c r="CK173" s="5" t="str">
        <f t="shared" si="5024"/>
        <v/>
      </c>
      <c r="CL173" s="5" t="str">
        <f t="shared" si="5025"/>
        <v/>
      </c>
      <c r="CM173" s="5" t="str">
        <f t="shared" si="5026"/>
        <v/>
      </c>
      <c r="CN173" s="5" t="str">
        <f t="shared" si="5027"/>
        <v/>
      </c>
      <c r="CO173" s="5" t="str">
        <f t="shared" si="5028"/>
        <v/>
      </c>
      <c r="CP173" s="5" t="str">
        <f t="shared" si="5029"/>
        <v>Scale Bank - Edina, MN</v>
      </c>
      <c r="CQ173" s="5" t="str">
        <f t="shared" si="5030"/>
        <v/>
      </c>
      <c r="CR173" s="5" t="str">
        <f t="shared" si="5031"/>
        <v>Southern Bank - Poplar Bluff, MO</v>
      </c>
      <c r="CS173" s="5" t="str">
        <f t="shared" si="5032"/>
        <v/>
      </c>
      <c r="CT173" s="5" t="str">
        <f t="shared" si="5033"/>
        <v/>
      </c>
      <c r="CU173" s="5" t="str">
        <f t="shared" si="5034"/>
        <v/>
      </c>
      <c r="CV173" s="5" t="str">
        <f t="shared" si="5035"/>
        <v/>
      </c>
      <c r="CW173" s="5" t="str">
        <f t="shared" si="5036"/>
        <v/>
      </c>
      <c r="CX173" s="5" t="str">
        <f t="shared" si="5037"/>
        <v/>
      </c>
      <c r="CY173" s="5" t="str">
        <f t="shared" si="5038"/>
        <v>Piermont Bank - New York, NY</v>
      </c>
      <c r="CZ173" s="5" t="str">
        <f t="shared" si="5039"/>
        <v/>
      </c>
      <c r="DA173" s="5" t="str">
        <f t="shared" si="5040"/>
        <v/>
      </c>
      <c r="DB173" s="5" t="str">
        <f t="shared" si="5041"/>
        <v>Woodsfield Savings Bank - Woodsfield, OH</v>
      </c>
      <c r="DC173" s="5" t="str">
        <f t="shared" si="5042"/>
        <v>The Stock Exchange Bank - Woodward, OK</v>
      </c>
      <c r="DD173" s="5" t="str">
        <f t="shared" si="5043"/>
        <v/>
      </c>
      <c r="DE173" s="5" t="str">
        <f t="shared" si="5044"/>
        <v/>
      </c>
      <c r="DF173" s="5" t="str">
        <f t="shared" si="5045"/>
        <v/>
      </c>
      <c r="DG173" s="5" t="str">
        <f t="shared" si="5046"/>
        <v/>
      </c>
      <c r="DH173" s="5" t="str">
        <f t="shared" si="5047"/>
        <v/>
      </c>
      <c r="DI173" s="5" t="str">
        <f t="shared" si="5048"/>
        <v/>
      </c>
      <c r="DJ173" s="5" t="str">
        <f t="shared" si="5049"/>
        <v>Gulf Capital Bank - Houston, TX</v>
      </c>
      <c r="DK173" s="5" t="str">
        <f t="shared" si="5050"/>
        <v/>
      </c>
      <c r="DL173" s="5" t="str">
        <f t="shared" si="5051"/>
        <v/>
      </c>
      <c r="DM173" s="5" t="str">
        <f t="shared" si="5052"/>
        <v/>
      </c>
      <c r="DN173" s="5" t="str">
        <f t="shared" si="5053"/>
        <v/>
      </c>
      <c r="DO173" s="5" t="str">
        <f t="shared" si="5054"/>
        <v/>
      </c>
      <c r="DP173" s="5" t="str">
        <f t="shared" si="5055"/>
        <v/>
      </c>
      <c r="DQ173" s="5" t="str">
        <f t="shared" si="5056"/>
        <v/>
      </c>
    </row>
    <row r="174" spans="1:121" x14ac:dyDescent="0.25">
      <c r="A174">
        <v>173</v>
      </c>
      <c r="B174" s="5">
        <v>1023389</v>
      </c>
      <c r="C174" t="str">
        <f t="shared" si="4937"/>
        <v>Today's Bank - Huntsville, AR</v>
      </c>
      <c r="D174" s="21" t="s">
        <v>1842</v>
      </c>
      <c r="E174" s="19" t="s">
        <v>2868</v>
      </c>
      <c r="F174" s="19" t="s">
        <v>2878</v>
      </c>
      <c r="G174" s="19"/>
      <c r="K174" s="27">
        <v>165</v>
      </c>
      <c r="L174" s="28" t="str">
        <f>IF(HLOOKUP('Peer Comparison Tool'!$E$6,StateDropdownData,K174+1,FALSE)=0,"",HLOOKUP('Peer Comparison Tool'!$E$6,StateDropdownData,K174+1,FALSE))</f>
        <v/>
      </c>
      <c r="M174" s="29" t="str">
        <f>IF(HLOOKUP('Peer Comparison Tool'!$E$6,[0]!DropdownData,K174+1,FALSE)=0,"",HLOOKUP('Peer Comparison Tool'!$E$6,[0]!DropdownData,K174+1,FALSE))</f>
        <v/>
      </c>
      <c r="N174" s="27">
        <v>165</v>
      </c>
      <c r="O174" s="28" t="str">
        <f>IF(HLOOKUP('Peer Comparison Tool'!$G$6,StateDropdownData,N174+1,FALSE)=0,"",HLOOKUP('Peer Comparison Tool'!$G$6,StateDropdownData,N174+1,FALSE))</f>
        <v/>
      </c>
      <c r="P174" s="29" t="str">
        <f>IF(HLOOKUP('Peer Comparison Tool'!$G$6,DropdownData,N174+1,FALSE)=0,"",HLOOKUP('Peer Comparison Tool'!$G$6,DropdownData,N174+1,FALSE))</f>
        <v/>
      </c>
      <c r="Q174" s="27">
        <v>165</v>
      </c>
      <c r="R174" s="28" t="str">
        <f>IF(HLOOKUP('Peer Comparison Tool'!$I$6,StateDropdownData,Q174+1,FALSE)=0,"",HLOOKUP('Peer Comparison Tool'!$I$6,StateDropdownData,Q174+1,FALSE))</f>
        <v/>
      </c>
      <c r="S174" s="29" t="str">
        <f>IF(HLOOKUP('Peer Comparison Tool'!$I$6,DropdownData,Q174+1,FALSE)=0,"",HLOOKUP('Peer Comparison Tool'!$I$6,DropdownData,Q174+1,FALSE))</f>
        <v/>
      </c>
      <c r="T174" s="5" t="str">
        <f t="shared" si="5057"/>
        <v/>
      </c>
      <c r="U174" s="5" t="str">
        <f t="shared" si="5057"/>
        <v/>
      </c>
      <c r="V174" s="5" t="str">
        <f t="shared" si="5057"/>
        <v/>
      </c>
      <c r="W174" s="5" t="str">
        <f t="shared" si="5057"/>
        <v/>
      </c>
      <c r="X174" s="5" t="str">
        <f t="shared" si="5057"/>
        <v/>
      </c>
      <c r="Y174" s="5" t="str">
        <f t="shared" si="5057"/>
        <v/>
      </c>
      <c r="Z174" s="5" t="str">
        <f t="shared" si="5057"/>
        <v/>
      </c>
      <c r="AA174" s="5" t="str">
        <f t="shared" si="5057"/>
        <v/>
      </c>
      <c r="AB174" s="5" t="str">
        <f t="shared" si="5057"/>
        <v/>
      </c>
      <c r="AC174" s="5" t="str">
        <f t="shared" si="5057"/>
        <v/>
      </c>
      <c r="AD174" s="5" t="str">
        <f t="shared" si="5058"/>
        <v/>
      </c>
      <c r="AE174" s="5" t="str">
        <f t="shared" si="5058"/>
        <v/>
      </c>
      <c r="AF174" s="5">
        <f t="shared" si="5058"/>
        <v>1014796</v>
      </c>
      <c r="AG174" s="5" t="str">
        <f t="shared" si="5058"/>
        <v/>
      </c>
      <c r="AH174" s="5">
        <f t="shared" si="5058"/>
        <v>1005259</v>
      </c>
      <c r="AI174" s="5">
        <f t="shared" si="5058"/>
        <v>1009154</v>
      </c>
      <c r="AJ174" s="5" t="str">
        <f t="shared" si="5058"/>
        <v/>
      </c>
      <c r="AK174" s="5" t="str">
        <f t="shared" si="5058"/>
        <v/>
      </c>
      <c r="AL174" s="5" t="str">
        <f t="shared" si="5058"/>
        <v/>
      </c>
      <c r="AM174" s="5" t="str">
        <f t="shared" si="5058"/>
        <v/>
      </c>
      <c r="AN174" s="5" t="str">
        <f t="shared" si="5059"/>
        <v/>
      </c>
      <c r="AO174" s="5" t="str">
        <f t="shared" si="5059"/>
        <v/>
      </c>
      <c r="AP174" s="5">
        <f t="shared" si="5059"/>
        <v>1016283</v>
      </c>
      <c r="AQ174" s="5" t="str">
        <f t="shared" si="5059"/>
        <v/>
      </c>
      <c r="AR174" s="5">
        <f t="shared" si="5059"/>
        <v>1013367</v>
      </c>
      <c r="AS174" s="5" t="str">
        <f t="shared" si="5059"/>
        <v/>
      </c>
      <c r="AT174" s="5" t="str">
        <f t="shared" si="5059"/>
        <v/>
      </c>
      <c r="AU174" s="5" t="str">
        <f t="shared" si="5059"/>
        <v/>
      </c>
      <c r="AV174" s="5" t="str">
        <f t="shared" si="5059"/>
        <v/>
      </c>
      <c r="AW174" s="5" t="str">
        <f t="shared" si="5059"/>
        <v/>
      </c>
      <c r="AX174" s="5" t="str">
        <f t="shared" si="5060"/>
        <v/>
      </c>
      <c r="AY174" s="5">
        <f t="shared" si="5060"/>
        <v>1007009</v>
      </c>
      <c r="AZ174" s="5" t="str">
        <f t="shared" si="5060"/>
        <v/>
      </c>
      <c r="BA174" s="5" t="str">
        <f t="shared" si="5060"/>
        <v/>
      </c>
      <c r="BB174" s="5" t="str">
        <f t="shared" si="5060"/>
        <v/>
      </c>
      <c r="BC174" s="5">
        <f t="shared" si="5060"/>
        <v>1007586</v>
      </c>
      <c r="BD174" s="5" t="str">
        <f t="shared" si="5060"/>
        <v/>
      </c>
      <c r="BE174" s="5" t="str">
        <f t="shared" si="5060"/>
        <v/>
      </c>
      <c r="BF174" s="5" t="str">
        <f t="shared" si="5060"/>
        <v/>
      </c>
      <c r="BG174" s="5" t="str">
        <f t="shared" si="5060"/>
        <v/>
      </c>
      <c r="BH174" s="5" t="str">
        <f t="shared" si="5061"/>
        <v/>
      </c>
      <c r="BI174" s="5" t="str">
        <f t="shared" si="5061"/>
        <v/>
      </c>
      <c r="BJ174" s="5">
        <f t="shared" si="5061"/>
        <v>4101233</v>
      </c>
      <c r="BK174" s="5" t="str">
        <f t="shared" si="5061"/>
        <v/>
      </c>
      <c r="BL174" s="5" t="str">
        <f t="shared" si="5061"/>
        <v/>
      </c>
      <c r="BM174" s="5" t="str">
        <f t="shared" si="5061"/>
        <v/>
      </c>
      <c r="BN174" s="5" t="str">
        <f t="shared" si="5061"/>
        <v/>
      </c>
      <c r="BO174" s="5" t="str">
        <f t="shared" si="5061"/>
        <v/>
      </c>
      <c r="BP174" s="5" t="str">
        <f t="shared" si="5061"/>
        <v/>
      </c>
      <c r="BQ174" s="5" t="str">
        <f t="shared" si="5061"/>
        <v/>
      </c>
      <c r="BR174" s="5"/>
      <c r="BT174" s="5" t="str">
        <f t="shared" si="5007"/>
        <v/>
      </c>
      <c r="BU174" s="5" t="str">
        <f t="shared" si="5008"/>
        <v/>
      </c>
      <c r="BV174" s="5" t="str">
        <f t="shared" si="5009"/>
        <v/>
      </c>
      <c r="BW174" s="5" t="str">
        <f t="shared" si="5010"/>
        <v/>
      </c>
      <c r="BX174" s="5" t="str">
        <f t="shared" si="5011"/>
        <v/>
      </c>
      <c r="BY174" s="5" t="str">
        <f t="shared" si="5012"/>
        <v/>
      </c>
      <c r="BZ174" s="5" t="str">
        <f t="shared" si="5013"/>
        <v/>
      </c>
      <c r="CA174" s="5" t="str">
        <f t="shared" si="5014"/>
        <v/>
      </c>
      <c r="CB174" s="5" t="str">
        <f t="shared" si="5015"/>
        <v/>
      </c>
      <c r="CC174" s="5" t="str">
        <f t="shared" si="5016"/>
        <v/>
      </c>
      <c r="CD174" s="5" t="str">
        <f t="shared" si="5017"/>
        <v/>
      </c>
      <c r="CE174" s="5" t="str">
        <f t="shared" si="5018"/>
        <v/>
      </c>
      <c r="CF174" s="5" t="str">
        <f t="shared" si="5019"/>
        <v>Grand Ridge National Bank - Wheaton, IL</v>
      </c>
      <c r="CG174" s="5" t="str">
        <f t="shared" si="5020"/>
        <v/>
      </c>
      <c r="CH174" s="5" t="str">
        <f t="shared" si="5021"/>
        <v>Palo Savings Bank - Palo, IA</v>
      </c>
      <c r="CI174" s="5" t="str">
        <f t="shared" si="5022"/>
        <v>The First National Bank of Scott City - Scott City, KS</v>
      </c>
      <c r="CJ174" s="5" t="str">
        <f t="shared" si="5023"/>
        <v/>
      </c>
      <c r="CK174" s="5" t="str">
        <f t="shared" si="5024"/>
        <v/>
      </c>
      <c r="CL174" s="5" t="str">
        <f t="shared" si="5025"/>
        <v/>
      </c>
      <c r="CM174" s="5" t="str">
        <f t="shared" si="5026"/>
        <v/>
      </c>
      <c r="CN174" s="5" t="str">
        <f t="shared" si="5027"/>
        <v/>
      </c>
      <c r="CO174" s="5" t="str">
        <f t="shared" si="5028"/>
        <v/>
      </c>
      <c r="CP174" s="5" t="str">
        <f t="shared" si="5029"/>
        <v>Security Bank &amp; Trust Company - Glencoe, MN</v>
      </c>
      <c r="CQ174" s="5" t="str">
        <f t="shared" si="5030"/>
        <v/>
      </c>
      <c r="CR174" s="5" t="str">
        <f t="shared" si="5031"/>
        <v>Southwest Missouri Bank - Carthage, MO</v>
      </c>
      <c r="CS174" s="5" t="str">
        <f t="shared" si="5032"/>
        <v/>
      </c>
      <c r="CT174" s="5" t="str">
        <f t="shared" si="5033"/>
        <v/>
      </c>
      <c r="CU174" s="5" t="str">
        <f t="shared" si="5034"/>
        <v/>
      </c>
      <c r="CV174" s="5" t="str">
        <f t="shared" si="5035"/>
        <v/>
      </c>
      <c r="CW174" s="5" t="str">
        <f t="shared" si="5036"/>
        <v/>
      </c>
      <c r="CX174" s="5" t="str">
        <f t="shared" si="5037"/>
        <v/>
      </c>
      <c r="CY174" s="5" t="str">
        <f t="shared" si="5038"/>
        <v>Pioneer Bank, National Association - Albany, NY</v>
      </c>
      <c r="CZ174" s="5" t="str">
        <f t="shared" si="5039"/>
        <v/>
      </c>
      <c r="DA174" s="5" t="str">
        <f t="shared" si="5040"/>
        <v/>
      </c>
      <c r="DB174" s="5" t="str">
        <f t="shared" si="5041"/>
        <v/>
      </c>
      <c r="DC174" s="5" t="str">
        <f t="shared" si="5042"/>
        <v>Triad Bank, National Association - Tulsa, OK</v>
      </c>
      <c r="DD174" s="5" t="str">
        <f t="shared" si="5043"/>
        <v/>
      </c>
      <c r="DE174" s="5" t="str">
        <f t="shared" si="5044"/>
        <v/>
      </c>
      <c r="DF174" s="5" t="str">
        <f t="shared" si="5045"/>
        <v/>
      </c>
      <c r="DG174" s="5" t="str">
        <f t="shared" si="5046"/>
        <v/>
      </c>
      <c r="DH174" s="5" t="str">
        <f t="shared" si="5047"/>
        <v/>
      </c>
      <c r="DI174" s="5" t="str">
        <f t="shared" si="5048"/>
        <v/>
      </c>
      <c r="DJ174" s="5" t="str">
        <f t="shared" si="5049"/>
        <v>Harmony Bank - Dallas, TX</v>
      </c>
      <c r="DK174" s="5" t="str">
        <f t="shared" si="5050"/>
        <v/>
      </c>
      <c r="DL174" s="5" t="str">
        <f t="shared" si="5051"/>
        <v/>
      </c>
      <c r="DM174" s="5" t="str">
        <f t="shared" si="5052"/>
        <v/>
      </c>
      <c r="DN174" s="5" t="str">
        <f t="shared" si="5053"/>
        <v/>
      </c>
      <c r="DO174" s="5" t="str">
        <f t="shared" si="5054"/>
        <v/>
      </c>
      <c r="DP174" s="5" t="str">
        <f t="shared" si="5055"/>
        <v/>
      </c>
      <c r="DQ174" s="5" t="str">
        <f t="shared" si="5056"/>
        <v/>
      </c>
    </row>
    <row r="175" spans="1:121" x14ac:dyDescent="0.25">
      <c r="A175">
        <v>174</v>
      </c>
      <c r="B175" s="5">
        <v>1005218</v>
      </c>
      <c r="C175" t="str">
        <f t="shared" si="4937"/>
        <v>Union Bank - Mena, AR</v>
      </c>
      <c r="D175" s="21" t="s">
        <v>1788</v>
      </c>
      <c r="E175" s="19" t="s">
        <v>2942</v>
      </c>
      <c r="F175" s="19" t="s">
        <v>2878</v>
      </c>
      <c r="G175" s="19"/>
      <c r="K175" s="27">
        <v>166</v>
      </c>
      <c r="L175" s="28" t="str">
        <f>IF(HLOOKUP('Peer Comparison Tool'!$E$6,StateDropdownData,K175+1,FALSE)=0,"",HLOOKUP('Peer Comparison Tool'!$E$6,StateDropdownData,K175+1,FALSE))</f>
        <v/>
      </c>
      <c r="M175" s="29" t="str">
        <f>IF(HLOOKUP('Peer Comparison Tool'!$E$6,[0]!DropdownData,K175+1,FALSE)=0,"",HLOOKUP('Peer Comparison Tool'!$E$6,[0]!DropdownData,K175+1,FALSE))</f>
        <v/>
      </c>
      <c r="N175" s="27">
        <v>166</v>
      </c>
      <c r="O175" s="28" t="str">
        <f>IF(HLOOKUP('Peer Comparison Tool'!$G$6,StateDropdownData,N175+1,FALSE)=0,"",HLOOKUP('Peer Comparison Tool'!$G$6,StateDropdownData,N175+1,FALSE))</f>
        <v/>
      </c>
      <c r="P175" s="29" t="str">
        <f>IF(HLOOKUP('Peer Comparison Tool'!$G$6,DropdownData,N175+1,FALSE)=0,"",HLOOKUP('Peer Comparison Tool'!$G$6,DropdownData,N175+1,FALSE))</f>
        <v/>
      </c>
      <c r="Q175" s="27">
        <v>166</v>
      </c>
      <c r="R175" s="28" t="str">
        <f>IF(HLOOKUP('Peer Comparison Tool'!$I$6,StateDropdownData,Q175+1,FALSE)=0,"",HLOOKUP('Peer Comparison Tool'!$I$6,StateDropdownData,Q175+1,FALSE))</f>
        <v/>
      </c>
      <c r="S175" s="29" t="str">
        <f>IF(HLOOKUP('Peer Comparison Tool'!$I$6,DropdownData,Q175+1,FALSE)=0,"",HLOOKUP('Peer Comparison Tool'!$I$6,DropdownData,Q175+1,FALSE))</f>
        <v/>
      </c>
      <c r="T175" s="5" t="str">
        <f t="shared" si="5057"/>
        <v/>
      </c>
      <c r="U175" s="5" t="str">
        <f t="shared" si="5057"/>
        <v/>
      </c>
      <c r="V175" s="5" t="str">
        <f t="shared" si="5057"/>
        <v/>
      </c>
      <c r="W175" s="5" t="str">
        <f t="shared" si="5057"/>
        <v/>
      </c>
      <c r="X175" s="5" t="str">
        <f t="shared" si="5057"/>
        <v/>
      </c>
      <c r="Y175" s="5" t="str">
        <f t="shared" si="5057"/>
        <v/>
      </c>
      <c r="Z175" s="5" t="str">
        <f t="shared" si="5057"/>
        <v/>
      </c>
      <c r="AA175" s="5" t="str">
        <f t="shared" si="5057"/>
        <v/>
      </c>
      <c r="AB175" s="5" t="str">
        <f t="shared" si="5057"/>
        <v/>
      </c>
      <c r="AC175" s="5" t="str">
        <f t="shared" si="5057"/>
        <v/>
      </c>
      <c r="AD175" s="5" t="str">
        <f t="shared" si="5058"/>
        <v/>
      </c>
      <c r="AE175" s="5" t="str">
        <f t="shared" si="5058"/>
        <v/>
      </c>
      <c r="AF175" s="5">
        <f t="shared" si="5058"/>
        <v>1006883</v>
      </c>
      <c r="AG175" s="5" t="str">
        <f t="shared" si="5058"/>
        <v/>
      </c>
      <c r="AH175" s="5">
        <f t="shared" si="5058"/>
        <v>1006406</v>
      </c>
      <c r="AI175" s="5">
        <f t="shared" si="5058"/>
        <v>1009669</v>
      </c>
      <c r="AJ175" s="5" t="str">
        <f t="shared" si="5058"/>
        <v/>
      </c>
      <c r="AK175" s="5" t="str">
        <f t="shared" si="5058"/>
        <v/>
      </c>
      <c r="AL175" s="5" t="str">
        <f t="shared" si="5058"/>
        <v/>
      </c>
      <c r="AM175" s="5" t="str">
        <f t="shared" si="5058"/>
        <v/>
      </c>
      <c r="AN175" s="5" t="str">
        <f t="shared" si="5059"/>
        <v/>
      </c>
      <c r="AO175" s="5" t="str">
        <f t="shared" si="5059"/>
        <v/>
      </c>
      <c r="AP175" s="5">
        <f t="shared" si="5059"/>
        <v>1007725</v>
      </c>
      <c r="AQ175" s="5" t="str">
        <f t="shared" si="5059"/>
        <v/>
      </c>
      <c r="AR175" s="5">
        <f t="shared" si="5059"/>
        <v>1012478</v>
      </c>
      <c r="AS175" s="5" t="str">
        <f t="shared" si="5059"/>
        <v/>
      </c>
      <c r="AT175" s="5" t="str">
        <f t="shared" si="5059"/>
        <v/>
      </c>
      <c r="AU175" s="5" t="str">
        <f t="shared" si="5059"/>
        <v/>
      </c>
      <c r="AV175" s="5" t="str">
        <f t="shared" si="5059"/>
        <v/>
      </c>
      <c r="AW175" s="5" t="str">
        <f t="shared" si="5059"/>
        <v/>
      </c>
      <c r="AX175" s="5" t="str">
        <f t="shared" si="5060"/>
        <v/>
      </c>
      <c r="AY175" s="5">
        <f t="shared" si="5060"/>
        <v>1002323</v>
      </c>
      <c r="AZ175" s="5" t="str">
        <f t="shared" si="5060"/>
        <v/>
      </c>
      <c r="BA175" s="5" t="str">
        <f t="shared" si="5060"/>
        <v/>
      </c>
      <c r="BB175" s="5" t="str">
        <f t="shared" si="5060"/>
        <v/>
      </c>
      <c r="BC175" s="5">
        <f t="shared" si="5060"/>
        <v>4093078</v>
      </c>
      <c r="BD175" s="5" t="str">
        <f t="shared" si="5060"/>
        <v/>
      </c>
      <c r="BE175" s="5" t="str">
        <f t="shared" si="5060"/>
        <v/>
      </c>
      <c r="BF175" s="5" t="str">
        <f t="shared" si="5060"/>
        <v/>
      </c>
      <c r="BG175" s="5" t="str">
        <f t="shared" si="5060"/>
        <v/>
      </c>
      <c r="BH175" s="5" t="str">
        <f t="shared" si="5061"/>
        <v/>
      </c>
      <c r="BI175" s="5" t="str">
        <f t="shared" si="5061"/>
        <v/>
      </c>
      <c r="BJ175" s="5">
        <f t="shared" si="5061"/>
        <v>1006172</v>
      </c>
      <c r="BK175" s="5" t="str">
        <f t="shared" si="5061"/>
        <v/>
      </c>
      <c r="BL175" s="5" t="str">
        <f t="shared" si="5061"/>
        <v/>
      </c>
      <c r="BM175" s="5" t="str">
        <f t="shared" si="5061"/>
        <v/>
      </c>
      <c r="BN175" s="5" t="str">
        <f t="shared" si="5061"/>
        <v/>
      </c>
      <c r="BO175" s="5" t="str">
        <f t="shared" si="5061"/>
        <v/>
      </c>
      <c r="BP175" s="5" t="str">
        <f t="shared" si="5061"/>
        <v/>
      </c>
      <c r="BQ175" s="5" t="str">
        <f t="shared" si="5061"/>
        <v/>
      </c>
      <c r="BR175" s="5"/>
      <c r="BT175" s="5" t="str">
        <f t="shared" si="5007"/>
        <v/>
      </c>
      <c r="BU175" s="5" t="str">
        <f t="shared" si="5008"/>
        <v/>
      </c>
      <c r="BV175" s="5" t="str">
        <f t="shared" si="5009"/>
        <v/>
      </c>
      <c r="BW175" s="5" t="str">
        <f t="shared" si="5010"/>
        <v/>
      </c>
      <c r="BX175" s="5" t="str">
        <f t="shared" si="5011"/>
        <v/>
      </c>
      <c r="BY175" s="5" t="str">
        <f t="shared" si="5012"/>
        <v/>
      </c>
      <c r="BZ175" s="5" t="str">
        <f t="shared" si="5013"/>
        <v/>
      </c>
      <c r="CA175" s="5" t="str">
        <f t="shared" si="5014"/>
        <v/>
      </c>
      <c r="CB175" s="5" t="str">
        <f t="shared" si="5015"/>
        <v/>
      </c>
      <c r="CC175" s="5" t="str">
        <f t="shared" si="5016"/>
        <v/>
      </c>
      <c r="CD175" s="5" t="str">
        <f t="shared" si="5017"/>
        <v/>
      </c>
      <c r="CE175" s="5" t="str">
        <f t="shared" si="5018"/>
        <v/>
      </c>
      <c r="CF175" s="5" t="str">
        <f t="shared" si="5019"/>
        <v>Grand Rivers Community Bank - Grand Chain, IL</v>
      </c>
      <c r="CG175" s="5" t="str">
        <f t="shared" si="5020"/>
        <v/>
      </c>
      <c r="CH175" s="5" t="str">
        <f t="shared" si="5021"/>
        <v>PCSB Bank - Clarinda, IA</v>
      </c>
      <c r="CI175" s="5" t="str">
        <f t="shared" si="5022"/>
        <v>The First Security Bank - Overbrook, KS</v>
      </c>
      <c r="CJ175" s="5" t="str">
        <f t="shared" si="5023"/>
        <v/>
      </c>
      <c r="CK175" s="5" t="str">
        <f t="shared" si="5024"/>
        <v/>
      </c>
      <c r="CL175" s="5" t="str">
        <f t="shared" si="5025"/>
        <v/>
      </c>
      <c r="CM175" s="5" t="str">
        <f t="shared" si="5026"/>
        <v/>
      </c>
      <c r="CN175" s="5" t="str">
        <f t="shared" si="5027"/>
        <v/>
      </c>
      <c r="CO175" s="5" t="str">
        <f t="shared" si="5028"/>
        <v/>
      </c>
      <c r="CP175" s="5" t="str">
        <f t="shared" si="5029"/>
        <v>Security Bank Minnesota - Albert Lea, MN</v>
      </c>
      <c r="CQ175" s="5" t="str">
        <f t="shared" si="5030"/>
        <v/>
      </c>
      <c r="CR175" s="5" t="str">
        <f t="shared" si="5031"/>
        <v>St. Clair County State Bank - Osceola, MO</v>
      </c>
      <c r="CS175" s="5" t="str">
        <f t="shared" si="5032"/>
        <v/>
      </c>
      <c r="CT175" s="5" t="str">
        <f t="shared" si="5033"/>
        <v/>
      </c>
      <c r="CU175" s="5" t="str">
        <f t="shared" si="5034"/>
        <v/>
      </c>
      <c r="CV175" s="5" t="str">
        <f t="shared" si="5035"/>
        <v/>
      </c>
      <c r="CW175" s="5" t="str">
        <f t="shared" si="5036"/>
        <v/>
      </c>
      <c r="CX175" s="5" t="str">
        <f t="shared" si="5037"/>
        <v/>
      </c>
      <c r="CY175" s="5" t="str">
        <f t="shared" si="5038"/>
        <v>Ponce Bank - Bronx, NY</v>
      </c>
      <c r="CZ175" s="5" t="str">
        <f t="shared" si="5039"/>
        <v/>
      </c>
      <c r="DA175" s="5" t="str">
        <f t="shared" si="5040"/>
        <v/>
      </c>
      <c r="DB175" s="5" t="str">
        <f t="shared" si="5041"/>
        <v/>
      </c>
      <c r="DC175" s="5" t="str">
        <f t="shared" si="5042"/>
        <v>Valliance Bank - Oklahoma City, OK</v>
      </c>
      <c r="DD175" s="5" t="str">
        <f t="shared" si="5043"/>
        <v/>
      </c>
      <c r="DE175" s="5" t="str">
        <f t="shared" si="5044"/>
        <v/>
      </c>
      <c r="DF175" s="5" t="str">
        <f t="shared" si="5045"/>
        <v/>
      </c>
      <c r="DG175" s="5" t="str">
        <f t="shared" si="5046"/>
        <v/>
      </c>
      <c r="DH175" s="5" t="str">
        <f t="shared" si="5047"/>
        <v/>
      </c>
      <c r="DI175" s="5" t="str">
        <f t="shared" si="5048"/>
        <v/>
      </c>
      <c r="DJ175" s="5" t="str">
        <f t="shared" si="5049"/>
        <v>Haskell National Bank - Haskell, TX</v>
      </c>
      <c r="DK175" s="5" t="str">
        <f t="shared" si="5050"/>
        <v/>
      </c>
      <c r="DL175" s="5" t="str">
        <f t="shared" si="5051"/>
        <v/>
      </c>
      <c r="DM175" s="5" t="str">
        <f t="shared" si="5052"/>
        <v/>
      </c>
      <c r="DN175" s="5" t="str">
        <f t="shared" si="5053"/>
        <v/>
      </c>
      <c r="DO175" s="5" t="str">
        <f t="shared" si="5054"/>
        <v/>
      </c>
      <c r="DP175" s="5" t="str">
        <f t="shared" si="5055"/>
        <v/>
      </c>
      <c r="DQ175" s="5" t="str">
        <f t="shared" si="5056"/>
        <v/>
      </c>
    </row>
    <row r="176" spans="1:121" x14ac:dyDescent="0.25">
      <c r="A176">
        <v>175</v>
      </c>
      <c r="B176" s="5">
        <v>1004428</v>
      </c>
      <c r="C176" t="str">
        <f t="shared" si="4937"/>
        <v>Union Bank &amp; Trust Company - Monticello, AR</v>
      </c>
      <c r="D176" s="21" t="s">
        <v>900</v>
      </c>
      <c r="E176" s="19" t="s">
        <v>2896</v>
      </c>
      <c r="F176" s="19" t="s">
        <v>2878</v>
      </c>
      <c r="G176" s="19"/>
      <c r="K176" s="27">
        <v>167</v>
      </c>
      <c r="L176" s="28" t="str">
        <f>IF(HLOOKUP('Peer Comparison Tool'!$E$6,StateDropdownData,K176+1,FALSE)=0,"",HLOOKUP('Peer Comparison Tool'!$E$6,StateDropdownData,K176+1,FALSE))</f>
        <v/>
      </c>
      <c r="M176" s="29" t="str">
        <f>IF(HLOOKUP('Peer Comparison Tool'!$E$6,[0]!DropdownData,K176+1,FALSE)=0,"",HLOOKUP('Peer Comparison Tool'!$E$6,[0]!DropdownData,K176+1,FALSE))</f>
        <v/>
      </c>
      <c r="N176" s="27">
        <v>167</v>
      </c>
      <c r="O176" s="28" t="str">
        <f>IF(HLOOKUP('Peer Comparison Tool'!$G$6,StateDropdownData,N176+1,FALSE)=0,"",HLOOKUP('Peer Comparison Tool'!$G$6,StateDropdownData,N176+1,FALSE))</f>
        <v/>
      </c>
      <c r="P176" s="29" t="str">
        <f>IF(HLOOKUP('Peer Comparison Tool'!$G$6,DropdownData,N176+1,FALSE)=0,"",HLOOKUP('Peer Comparison Tool'!$G$6,DropdownData,N176+1,FALSE))</f>
        <v/>
      </c>
      <c r="Q176" s="27">
        <v>167</v>
      </c>
      <c r="R176" s="28" t="str">
        <f>IF(HLOOKUP('Peer Comparison Tool'!$I$6,StateDropdownData,Q176+1,FALSE)=0,"",HLOOKUP('Peer Comparison Tool'!$I$6,StateDropdownData,Q176+1,FALSE))</f>
        <v/>
      </c>
      <c r="S176" s="29" t="str">
        <f>IF(HLOOKUP('Peer Comparison Tool'!$I$6,DropdownData,Q176+1,FALSE)=0,"",HLOOKUP('Peer Comparison Tool'!$I$6,DropdownData,Q176+1,FALSE))</f>
        <v/>
      </c>
      <c r="T176" s="5" t="str">
        <f t="shared" si="5057"/>
        <v/>
      </c>
      <c r="U176" s="5" t="str">
        <f t="shared" si="5057"/>
        <v/>
      </c>
      <c r="V176" s="5" t="str">
        <f t="shared" si="5057"/>
        <v/>
      </c>
      <c r="W176" s="5" t="str">
        <f t="shared" si="5057"/>
        <v/>
      </c>
      <c r="X176" s="5" t="str">
        <f t="shared" si="5057"/>
        <v/>
      </c>
      <c r="Y176" s="5" t="str">
        <f t="shared" si="5057"/>
        <v/>
      </c>
      <c r="Z176" s="5" t="str">
        <f t="shared" si="5057"/>
        <v/>
      </c>
      <c r="AA176" s="5" t="str">
        <f t="shared" si="5057"/>
        <v/>
      </c>
      <c r="AB176" s="5" t="str">
        <f t="shared" si="5057"/>
        <v/>
      </c>
      <c r="AC176" s="5" t="str">
        <f t="shared" si="5057"/>
        <v/>
      </c>
      <c r="AD176" s="5" t="str">
        <f t="shared" si="5058"/>
        <v/>
      </c>
      <c r="AE176" s="5" t="str">
        <f t="shared" si="5058"/>
        <v/>
      </c>
      <c r="AF176" s="5">
        <f t="shared" si="5058"/>
        <v>1014585</v>
      </c>
      <c r="AG176" s="5" t="str">
        <f t="shared" si="5058"/>
        <v/>
      </c>
      <c r="AH176" s="5">
        <f t="shared" si="5058"/>
        <v>1015897</v>
      </c>
      <c r="AI176" s="5">
        <f t="shared" si="5058"/>
        <v>1007485</v>
      </c>
      <c r="AJ176" s="5" t="str">
        <f t="shared" si="5058"/>
        <v/>
      </c>
      <c r="AK176" s="5" t="str">
        <f t="shared" si="5058"/>
        <v/>
      </c>
      <c r="AL176" s="5" t="str">
        <f t="shared" si="5058"/>
        <v/>
      </c>
      <c r="AM176" s="5" t="str">
        <f t="shared" si="5058"/>
        <v/>
      </c>
      <c r="AN176" s="5" t="str">
        <f t="shared" si="5059"/>
        <v/>
      </c>
      <c r="AO176" s="5" t="str">
        <f t="shared" si="5059"/>
        <v/>
      </c>
      <c r="AP176" s="5">
        <f t="shared" si="5059"/>
        <v>1015677</v>
      </c>
      <c r="AQ176" s="5" t="str">
        <f t="shared" si="5059"/>
        <v/>
      </c>
      <c r="AR176" s="5">
        <f t="shared" si="5059"/>
        <v>1006216</v>
      </c>
      <c r="AS176" s="5" t="str">
        <f t="shared" si="5059"/>
        <v/>
      </c>
      <c r="AT176" s="5" t="str">
        <f t="shared" si="5059"/>
        <v/>
      </c>
      <c r="AU176" s="5" t="str">
        <f t="shared" si="5059"/>
        <v/>
      </c>
      <c r="AV176" s="5" t="str">
        <f t="shared" si="5059"/>
        <v/>
      </c>
      <c r="AW176" s="5" t="str">
        <f t="shared" si="5059"/>
        <v/>
      </c>
      <c r="AX176" s="5" t="str">
        <f t="shared" si="5060"/>
        <v/>
      </c>
      <c r="AY176" s="5">
        <f t="shared" si="5060"/>
        <v>1991033</v>
      </c>
      <c r="AZ176" s="5" t="str">
        <f t="shared" si="5060"/>
        <v/>
      </c>
      <c r="BA176" s="5" t="str">
        <f t="shared" si="5060"/>
        <v/>
      </c>
      <c r="BB176" s="5" t="str">
        <f t="shared" si="5060"/>
        <v/>
      </c>
      <c r="BC176" s="5">
        <f t="shared" si="5060"/>
        <v>1005717</v>
      </c>
      <c r="BD176" s="5" t="str">
        <f t="shared" si="5060"/>
        <v/>
      </c>
      <c r="BE176" s="5" t="str">
        <f t="shared" si="5060"/>
        <v/>
      </c>
      <c r="BF176" s="5" t="str">
        <f t="shared" si="5060"/>
        <v/>
      </c>
      <c r="BG176" s="5" t="str">
        <f t="shared" si="5060"/>
        <v/>
      </c>
      <c r="BH176" s="5" t="str">
        <f t="shared" si="5061"/>
        <v/>
      </c>
      <c r="BI176" s="5" t="str">
        <f t="shared" si="5061"/>
        <v/>
      </c>
      <c r="BJ176" s="5">
        <f t="shared" si="5061"/>
        <v>1001108</v>
      </c>
      <c r="BK176" s="5" t="str">
        <f t="shared" si="5061"/>
        <v/>
      </c>
      <c r="BL176" s="5" t="str">
        <f t="shared" si="5061"/>
        <v/>
      </c>
      <c r="BM176" s="5" t="str">
        <f t="shared" si="5061"/>
        <v/>
      </c>
      <c r="BN176" s="5" t="str">
        <f t="shared" si="5061"/>
        <v/>
      </c>
      <c r="BO176" s="5" t="str">
        <f t="shared" si="5061"/>
        <v/>
      </c>
      <c r="BP176" s="5" t="str">
        <f t="shared" si="5061"/>
        <v/>
      </c>
      <c r="BQ176" s="5" t="str">
        <f t="shared" si="5061"/>
        <v/>
      </c>
      <c r="BR176" s="5"/>
      <c r="BT176" s="5" t="str">
        <f t="shared" si="5007"/>
        <v/>
      </c>
      <c r="BU176" s="5" t="str">
        <f t="shared" si="5008"/>
        <v/>
      </c>
      <c r="BV176" s="5" t="str">
        <f t="shared" si="5009"/>
        <v/>
      </c>
      <c r="BW176" s="5" t="str">
        <f t="shared" si="5010"/>
        <v/>
      </c>
      <c r="BX176" s="5" t="str">
        <f t="shared" si="5011"/>
        <v/>
      </c>
      <c r="BY176" s="5" t="str">
        <f t="shared" si="5012"/>
        <v/>
      </c>
      <c r="BZ176" s="5" t="str">
        <f t="shared" si="5013"/>
        <v/>
      </c>
      <c r="CA176" s="5" t="str">
        <f t="shared" si="5014"/>
        <v/>
      </c>
      <c r="CB176" s="5" t="str">
        <f t="shared" si="5015"/>
        <v/>
      </c>
      <c r="CC176" s="5" t="str">
        <f t="shared" si="5016"/>
        <v/>
      </c>
      <c r="CD176" s="5" t="str">
        <f t="shared" si="5017"/>
        <v/>
      </c>
      <c r="CE176" s="5" t="str">
        <f t="shared" si="5018"/>
        <v/>
      </c>
      <c r="CF176" s="5" t="str">
        <f t="shared" si="5019"/>
        <v>Great Rivers Bank - Barry, IL</v>
      </c>
      <c r="CG176" s="5" t="str">
        <f t="shared" si="5020"/>
        <v/>
      </c>
      <c r="CH176" s="5" t="str">
        <f t="shared" si="5021"/>
        <v>Peoples Bank - Clive, IA</v>
      </c>
      <c r="CI176" s="5" t="str">
        <f t="shared" si="5022"/>
        <v>The First State Bank - Ness City, KS</v>
      </c>
      <c r="CJ176" s="5" t="str">
        <f t="shared" si="5023"/>
        <v/>
      </c>
      <c r="CK176" s="5" t="str">
        <f t="shared" si="5024"/>
        <v/>
      </c>
      <c r="CL176" s="5" t="str">
        <f t="shared" si="5025"/>
        <v/>
      </c>
      <c r="CM176" s="5" t="str">
        <f t="shared" si="5026"/>
        <v/>
      </c>
      <c r="CN176" s="5" t="str">
        <f t="shared" si="5027"/>
        <v/>
      </c>
      <c r="CO176" s="5" t="str">
        <f t="shared" si="5028"/>
        <v/>
      </c>
      <c r="CP176" s="5" t="str">
        <f t="shared" si="5029"/>
        <v>Security Bank USA - Bemidji, MN</v>
      </c>
      <c r="CQ176" s="5" t="str">
        <f t="shared" si="5030"/>
        <v/>
      </c>
      <c r="CR176" s="5" t="str">
        <f t="shared" si="5031"/>
        <v>St. Johns Bank &amp; Trust Company - Saint Louis, MO</v>
      </c>
      <c r="CS176" s="5" t="str">
        <f t="shared" si="5032"/>
        <v/>
      </c>
      <c r="CT176" s="5" t="str">
        <f t="shared" si="5033"/>
        <v/>
      </c>
      <c r="CU176" s="5" t="str">
        <f t="shared" si="5034"/>
        <v/>
      </c>
      <c r="CV176" s="5" t="str">
        <f t="shared" si="5035"/>
        <v/>
      </c>
      <c r="CW176" s="5" t="str">
        <f t="shared" si="5036"/>
        <v/>
      </c>
      <c r="CX176" s="5" t="str">
        <f t="shared" si="5037"/>
        <v/>
      </c>
      <c r="CY176" s="5" t="str">
        <f t="shared" si="5038"/>
        <v>Popular Bank - New York, NY</v>
      </c>
      <c r="CZ176" s="5" t="str">
        <f t="shared" si="5039"/>
        <v/>
      </c>
      <c r="DA176" s="5" t="str">
        <f t="shared" si="5040"/>
        <v/>
      </c>
      <c r="DB176" s="5" t="str">
        <f t="shared" si="5041"/>
        <v/>
      </c>
      <c r="DC176" s="5" t="str">
        <f t="shared" si="5042"/>
        <v>Valor Bank - Edmond, OK</v>
      </c>
      <c r="DD176" s="5" t="str">
        <f t="shared" si="5043"/>
        <v/>
      </c>
      <c r="DE176" s="5" t="str">
        <f t="shared" si="5044"/>
        <v/>
      </c>
      <c r="DF176" s="5" t="str">
        <f t="shared" si="5045"/>
        <v/>
      </c>
      <c r="DG176" s="5" t="str">
        <f t="shared" si="5046"/>
        <v/>
      </c>
      <c r="DH176" s="5" t="str">
        <f t="shared" si="5047"/>
        <v/>
      </c>
      <c r="DI176" s="5" t="str">
        <f t="shared" si="5048"/>
        <v/>
      </c>
      <c r="DJ176" s="5" t="str">
        <f t="shared" si="5049"/>
        <v>Henderson Federal Savings Bank - Henderson, TX</v>
      </c>
      <c r="DK176" s="5" t="str">
        <f t="shared" si="5050"/>
        <v/>
      </c>
      <c r="DL176" s="5" t="str">
        <f t="shared" si="5051"/>
        <v/>
      </c>
      <c r="DM176" s="5" t="str">
        <f t="shared" si="5052"/>
        <v/>
      </c>
      <c r="DN176" s="5" t="str">
        <f t="shared" si="5053"/>
        <v/>
      </c>
      <c r="DO176" s="5" t="str">
        <f t="shared" si="5054"/>
        <v/>
      </c>
      <c r="DP176" s="5" t="str">
        <f t="shared" si="5055"/>
        <v/>
      </c>
      <c r="DQ176" s="5" t="str">
        <f t="shared" si="5056"/>
        <v/>
      </c>
    </row>
    <row r="177" spans="1:121" x14ac:dyDescent="0.25">
      <c r="A177">
        <v>176</v>
      </c>
      <c r="B177" s="5">
        <v>1002798</v>
      </c>
      <c r="C177" t="str">
        <f t="shared" si="4937"/>
        <v>United Bank - Springdale, AR</v>
      </c>
      <c r="D177" s="21" t="s">
        <v>254</v>
      </c>
      <c r="E177" s="19" t="s">
        <v>2927</v>
      </c>
      <c r="F177" s="19" t="s">
        <v>2878</v>
      </c>
      <c r="G177" s="19"/>
      <c r="K177" s="27">
        <v>168</v>
      </c>
      <c r="L177" s="28" t="str">
        <f>IF(HLOOKUP('Peer Comparison Tool'!$E$6,StateDropdownData,K177+1,FALSE)=0,"",HLOOKUP('Peer Comparison Tool'!$E$6,StateDropdownData,K177+1,FALSE))</f>
        <v/>
      </c>
      <c r="M177" s="29" t="str">
        <f>IF(HLOOKUP('Peer Comparison Tool'!$E$6,[0]!DropdownData,K177+1,FALSE)=0,"",HLOOKUP('Peer Comparison Tool'!$E$6,[0]!DropdownData,K177+1,FALSE))</f>
        <v/>
      </c>
      <c r="N177" s="27">
        <v>168</v>
      </c>
      <c r="O177" s="28" t="str">
        <f>IF(HLOOKUP('Peer Comparison Tool'!$G$6,StateDropdownData,N177+1,FALSE)=0,"",HLOOKUP('Peer Comparison Tool'!$G$6,StateDropdownData,N177+1,FALSE))</f>
        <v/>
      </c>
      <c r="P177" s="29" t="str">
        <f>IF(HLOOKUP('Peer Comparison Tool'!$G$6,DropdownData,N177+1,FALSE)=0,"",HLOOKUP('Peer Comparison Tool'!$G$6,DropdownData,N177+1,FALSE))</f>
        <v/>
      </c>
      <c r="Q177" s="27">
        <v>168</v>
      </c>
      <c r="R177" s="28" t="str">
        <f>IF(HLOOKUP('Peer Comparison Tool'!$I$6,StateDropdownData,Q177+1,FALSE)=0,"",HLOOKUP('Peer Comparison Tool'!$I$6,StateDropdownData,Q177+1,FALSE))</f>
        <v/>
      </c>
      <c r="S177" s="29" t="str">
        <f>IF(HLOOKUP('Peer Comparison Tool'!$I$6,DropdownData,Q177+1,FALSE)=0,"",HLOOKUP('Peer Comparison Tool'!$I$6,DropdownData,Q177+1,FALSE))</f>
        <v/>
      </c>
      <c r="T177" s="5" t="str">
        <f t="shared" si="5057"/>
        <v/>
      </c>
      <c r="U177" s="5" t="str">
        <f t="shared" si="5057"/>
        <v/>
      </c>
      <c r="V177" s="5" t="str">
        <f t="shared" si="5057"/>
        <v/>
      </c>
      <c r="W177" s="5" t="str">
        <f t="shared" si="5057"/>
        <v/>
      </c>
      <c r="X177" s="5" t="str">
        <f t="shared" si="5057"/>
        <v/>
      </c>
      <c r="Y177" s="5" t="str">
        <f t="shared" si="5057"/>
        <v/>
      </c>
      <c r="Z177" s="5" t="str">
        <f t="shared" si="5057"/>
        <v/>
      </c>
      <c r="AA177" s="5" t="str">
        <f t="shared" si="5057"/>
        <v/>
      </c>
      <c r="AB177" s="5" t="str">
        <f t="shared" si="5057"/>
        <v/>
      </c>
      <c r="AC177" s="5" t="str">
        <f t="shared" si="5057"/>
        <v/>
      </c>
      <c r="AD177" s="5" t="str">
        <f t="shared" si="5058"/>
        <v/>
      </c>
      <c r="AE177" s="5" t="str">
        <f t="shared" si="5058"/>
        <v/>
      </c>
      <c r="AF177" s="5">
        <f t="shared" si="5058"/>
        <v>1012789</v>
      </c>
      <c r="AG177" s="5" t="str">
        <f t="shared" si="5058"/>
        <v/>
      </c>
      <c r="AH177" s="5">
        <f t="shared" si="5058"/>
        <v>1016252</v>
      </c>
      <c r="AI177" s="5">
        <f t="shared" si="5058"/>
        <v>1008920</v>
      </c>
      <c r="AJ177" s="5" t="str">
        <f t="shared" si="5058"/>
        <v/>
      </c>
      <c r="AK177" s="5" t="str">
        <f t="shared" si="5058"/>
        <v/>
      </c>
      <c r="AL177" s="5" t="str">
        <f t="shared" si="5058"/>
        <v/>
      </c>
      <c r="AM177" s="5" t="str">
        <f t="shared" si="5058"/>
        <v/>
      </c>
      <c r="AN177" s="5" t="str">
        <f t="shared" si="5059"/>
        <v/>
      </c>
      <c r="AO177" s="5" t="str">
        <f t="shared" si="5059"/>
        <v/>
      </c>
      <c r="AP177" s="5">
        <f t="shared" si="5059"/>
        <v>1007375</v>
      </c>
      <c r="AQ177" s="5" t="str">
        <f t="shared" si="5059"/>
        <v/>
      </c>
      <c r="AR177" s="5">
        <f t="shared" si="5059"/>
        <v>1010928</v>
      </c>
      <c r="AS177" s="5" t="str">
        <f t="shared" si="5059"/>
        <v/>
      </c>
      <c r="AT177" s="5" t="str">
        <f t="shared" si="5059"/>
        <v/>
      </c>
      <c r="AU177" s="5" t="str">
        <f t="shared" si="5059"/>
        <v/>
      </c>
      <c r="AV177" s="5" t="str">
        <f t="shared" si="5059"/>
        <v/>
      </c>
      <c r="AW177" s="5" t="str">
        <f t="shared" si="5059"/>
        <v/>
      </c>
      <c r="AX177" s="5" t="str">
        <f t="shared" si="5060"/>
        <v/>
      </c>
      <c r="AY177" s="5">
        <f t="shared" si="5060"/>
        <v>113239771</v>
      </c>
      <c r="AZ177" s="5" t="str">
        <f t="shared" si="5060"/>
        <v/>
      </c>
      <c r="BA177" s="5" t="str">
        <f t="shared" si="5060"/>
        <v/>
      </c>
      <c r="BB177" s="5" t="str">
        <f t="shared" si="5060"/>
        <v/>
      </c>
      <c r="BC177" s="5">
        <f t="shared" si="5060"/>
        <v>1008350</v>
      </c>
      <c r="BD177" s="5" t="str">
        <f t="shared" si="5060"/>
        <v/>
      </c>
      <c r="BE177" s="5" t="str">
        <f t="shared" si="5060"/>
        <v/>
      </c>
      <c r="BF177" s="5" t="str">
        <f t="shared" si="5060"/>
        <v/>
      </c>
      <c r="BG177" s="5" t="str">
        <f t="shared" si="5060"/>
        <v/>
      </c>
      <c r="BH177" s="5" t="str">
        <f t="shared" si="5061"/>
        <v/>
      </c>
      <c r="BI177" s="5" t="str">
        <f t="shared" si="5061"/>
        <v/>
      </c>
      <c r="BJ177" s="5">
        <f t="shared" si="5061"/>
        <v>1011455</v>
      </c>
      <c r="BK177" s="5" t="str">
        <f t="shared" si="5061"/>
        <v/>
      </c>
      <c r="BL177" s="5" t="str">
        <f t="shared" si="5061"/>
        <v/>
      </c>
      <c r="BM177" s="5" t="str">
        <f t="shared" si="5061"/>
        <v/>
      </c>
      <c r="BN177" s="5" t="str">
        <f t="shared" si="5061"/>
        <v/>
      </c>
      <c r="BO177" s="5" t="str">
        <f t="shared" si="5061"/>
        <v/>
      </c>
      <c r="BP177" s="5" t="str">
        <f t="shared" si="5061"/>
        <v/>
      </c>
      <c r="BQ177" s="5" t="str">
        <f t="shared" si="5061"/>
        <v/>
      </c>
      <c r="BR177" s="5"/>
      <c r="BT177" s="5" t="str">
        <f t="shared" si="5007"/>
        <v/>
      </c>
      <c r="BU177" s="5" t="str">
        <f t="shared" si="5008"/>
        <v/>
      </c>
      <c r="BV177" s="5" t="str">
        <f t="shared" si="5009"/>
        <v/>
      </c>
      <c r="BW177" s="5" t="str">
        <f t="shared" si="5010"/>
        <v/>
      </c>
      <c r="BX177" s="5" t="str">
        <f t="shared" si="5011"/>
        <v/>
      </c>
      <c r="BY177" s="5" t="str">
        <f t="shared" si="5012"/>
        <v/>
      </c>
      <c r="BZ177" s="5" t="str">
        <f t="shared" si="5013"/>
        <v/>
      </c>
      <c r="CA177" s="5" t="str">
        <f t="shared" si="5014"/>
        <v/>
      </c>
      <c r="CB177" s="5" t="str">
        <f t="shared" si="5015"/>
        <v/>
      </c>
      <c r="CC177" s="5" t="str">
        <f t="shared" si="5016"/>
        <v/>
      </c>
      <c r="CD177" s="5" t="str">
        <f t="shared" si="5017"/>
        <v/>
      </c>
      <c r="CE177" s="5" t="str">
        <f t="shared" si="5018"/>
        <v/>
      </c>
      <c r="CF177" s="5" t="str">
        <f t="shared" si="5019"/>
        <v>Grundy Bank - Morris, IL</v>
      </c>
      <c r="CG177" s="5" t="str">
        <f t="shared" si="5020"/>
        <v/>
      </c>
      <c r="CH177" s="5" t="str">
        <f t="shared" si="5021"/>
        <v>Peoples Bank - Rock Valley, IA</v>
      </c>
      <c r="CI177" s="5" t="str">
        <f t="shared" si="5022"/>
        <v>The First State Bank - Norton, KS</v>
      </c>
      <c r="CJ177" s="5" t="str">
        <f t="shared" si="5023"/>
        <v/>
      </c>
      <c r="CK177" s="5" t="str">
        <f t="shared" si="5024"/>
        <v/>
      </c>
      <c r="CL177" s="5" t="str">
        <f t="shared" si="5025"/>
        <v/>
      </c>
      <c r="CM177" s="5" t="str">
        <f t="shared" si="5026"/>
        <v/>
      </c>
      <c r="CN177" s="5" t="str">
        <f t="shared" si="5027"/>
        <v/>
      </c>
      <c r="CO177" s="5" t="str">
        <f t="shared" si="5028"/>
        <v/>
      </c>
      <c r="CP177" s="5" t="str">
        <f t="shared" si="5029"/>
        <v>Security State Bank of Aitkin - Aitkin, MN</v>
      </c>
      <c r="CQ177" s="5" t="str">
        <f t="shared" si="5030"/>
        <v/>
      </c>
      <c r="CR177" s="5" t="str">
        <f t="shared" si="5031"/>
        <v>State Bank of Missouri - Concordia, MO</v>
      </c>
      <c r="CS177" s="5" t="str">
        <f t="shared" si="5032"/>
        <v/>
      </c>
      <c r="CT177" s="5" t="str">
        <f t="shared" si="5033"/>
        <v/>
      </c>
      <c r="CU177" s="5" t="str">
        <f t="shared" si="5034"/>
        <v/>
      </c>
      <c r="CV177" s="5" t="str">
        <f t="shared" si="5035"/>
        <v/>
      </c>
      <c r="CW177" s="5" t="str">
        <f t="shared" si="5036"/>
        <v/>
      </c>
      <c r="CX177" s="5" t="str">
        <f t="shared" si="5037"/>
        <v/>
      </c>
      <c r="CY177" s="5" t="str">
        <f t="shared" si="5038"/>
        <v>Porticoes National Bank - New York, NY</v>
      </c>
      <c r="CZ177" s="5" t="str">
        <f t="shared" si="5039"/>
        <v/>
      </c>
      <c r="DA177" s="5" t="str">
        <f t="shared" si="5040"/>
        <v/>
      </c>
      <c r="DB177" s="5" t="str">
        <f t="shared" si="5041"/>
        <v/>
      </c>
      <c r="DC177" s="5" t="str">
        <f t="shared" si="5042"/>
        <v>Vast Bank, N.A. - Tulsa, OK</v>
      </c>
      <c r="DD177" s="5" t="str">
        <f t="shared" si="5043"/>
        <v/>
      </c>
      <c r="DE177" s="5" t="str">
        <f t="shared" si="5044"/>
        <v/>
      </c>
      <c r="DF177" s="5" t="str">
        <f t="shared" si="5045"/>
        <v/>
      </c>
      <c r="DG177" s="5" t="str">
        <f t="shared" si="5046"/>
        <v/>
      </c>
      <c r="DH177" s="5" t="str">
        <f t="shared" si="5047"/>
        <v/>
      </c>
      <c r="DI177" s="5" t="str">
        <f t="shared" si="5048"/>
        <v/>
      </c>
      <c r="DJ177" s="5" t="str">
        <f t="shared" si="5049"/>
        <v>Herring Bank - Amarillo, TX</v>
      </c>
      <c r="DK177" s="5" t="str">
        <f t="shared" si="5050"/>
        <v/>
      </c>
      <c r="DL177" s="5" t="str">
        <f t="shared" si="5051"/>
        <v/>
      </c>
      <c r="DM177" s="5" t="str">
        <f t="shared" si="5052"/>
        <v/>
      </c>
      <c r="DN177" s="5" t="str">
        <f t="shared" si="5053"/>
        <v/>
      </c>
      <c r="DO177" s="5" t="str">
        <f t="shared" si="5054"/>
        <v/>
      </c>
      <c r="DP177" s="5" t="str">
        <f t="shared" si="5055"/>
        <v/>
      </c>
      <c r="DQ177" s="5" t="str">
        <f t="shared" si="5056"/>
        <v/>
      </c>
    </row>
    <row r="178" spans="1:121" x14ac:dyDescent="0.25">
      <c r="A178">
        <v>177</v>
      </c>
      <c r="B178" s="5">
        <v>1013221</v>
      </c>
      <c r="C178" t="str">
        <f t="shared" si="4937"/>
        <v>Warren Bank and Trust Company - Warren, AR</v>
      </c>
      <c r="D178" s="21" t="s">
        <v>2552</v>
      </c>
      <c r="E178" s="19" t="s">
        <v>2920</v>
      </c>
      <c r="F178" s="19" t="s">
        <v>2878</v>
      </c>
      <c r="G178" s="19"/>
      <c r="K178" s="27">
        <v>169</v>
      </c>
      <c r="L178" s="28" t="str">
        <f>IF(HLOOKUP('Peer Comparison Tool'!$E$6,StateDropdownData,K178+1,FALSE)=0,"",HLOOKUP('Peer Comparison Tool'!$E$6,StateDropdownData,K178+1,FALSE))</f>
        <v/>
      </c>
      <c r="M178" s="29" t="str">
        <f>IF(HLOOKUP('Peer Comparison Tool'!$E$6,[0]!DropdownData,K178+1,FALSE)=0,"",HLOOKUP('Peer Comparison Tool'!$E$6,[0]!DropdownData,K178+1,FALSE))</f>
        <v/>
      </c>
      <c r="N178" s="27">
        <v>169</v>
      </c>
      <c r="O178" s="28" t="str">
        <f>IF(HLOOKUP('Peer Comparison Tool'!$G$6,StateDropdownData,N178+1,FALSE)=0,"",HLOOKUP('Peer Comparison Tool'!$G$6,StateDropdownData,N178+1,FALSE))</f>
        <v/>
      </c>
      <c r="P178" s="29" t="str">
        <f>IF(HLOOKUP('Peer Comparison Tool'!$G$6,DropdownData,N178+1,FALSE)=0,"",HLOOKUP('Peer Comparison Tool'!$G$6,DropdownData,N178+1,FALSE))</f>
        <v/>
      </c>
      <c r="Q178" s="27">
        <v>169</v>
      </c>
      <c r="R178" s="28" t="str">
        <f>IF(HLOOKUP('Peer Comparison Tool'!$I$6,StateDropdownData,Q178+1,FALSE)=0,"",HLOOKUP('Peer Comparison Tool'!$I$6,StateDropdownData,Q178+1,FALSE))</f>
        <v/>
      </c>
      <c r="S178" s="29" t="str">
        <f>IF(HLOOKUP('Peer Comparison Tool'!$I$6,DropdownData,Q178+1,FALSE)=0,"",HLOOKUP('Peer Comparison Tool'!$I$6,DropdownData,Q178+1,FALSE))</f>
        <v/>
      </c>
      <c r="T178" s="5" t="str">
        <f t="shared" si="5057"/>
        <v/>
      </c>
      <c r="U178" s="5" t="str">
        <f t="shared" si="5057"/>
        <v/>
      </c>
      <c r="V178" s="5" t="str">
        <f t="shared" si="5057"/>
        <v/>
      </c>
      <c r="W178" s="5" t="str">
        <f t="shared" si="5057"/>
        <v/>
      </c>
      <c r="X178" s="5" t="str">
        <f t="shared" si="5057"/>
        <v/>
      </c>
      <c r="Y178" s="5" t="str">
        <f t="shared" si="5057"/>
        <v/>
      </c>
      <c r="Z178" s="5" t="str">
        <f t="shared" si="5057"/>
        <v/>
      </c>
      <c r="AA178" s="5" t="str">
        <f t="shared" si="5057"/>
        <v/>
      </c>
      <c r="AB178" s="5" t="str">
        <f t="shared" si="5057"/>
        <v/>
      </c>
      <c r="AC178" s="5" t="str">
        <f t="shared" si="5057"/>
        <v/>
      </c>
      <c r="AD178" s="5" t="str">
        <f t="shared" si="5058"/>
        <v/>
      </c>
      <c r="AE178" s="5" t="str">
        <f t="shared" si="5058"/>
        <v/>
      </c>
      <c r="AF178" s="5">
        <f t="shared" si="5058"/>
        <v>1013840</v>
      </c>
      <c r="AG178" s="5" t="str">
        <f t="shared" si="5058"/>
        <v/>
      </c>
      <c r="AH178" s="5">
        <f t="shared" si="5058"/>
        <v>1005790</v>
      </c>
      <c r="AI178" s="5">
        <f t="shared" si="5058"/>
        <v>1014672</v>
      </c>
      <c r="AJ178" s="5" t="str">
        <f t="shared" si="5058"/>
        <v/>
      </c>
      <c r="AK178" s="5" t="str">
        <f t="shared" si="5058"/>
        <v/>
      </c>
      <c r="AL178" s="5" t="str">
        <f t="shared" si="5058"/>
        <v/>
      </c>
      <c r="AM178" s="5" t="str">
        <f t="shared" si="5058"/>
        <v/>
      </c>
      <c r="AN178" s="5" t="str">
        <f t="shared" si="5059"/>
        <v/>
      </c>
      <c r="AO178" s="5" t="str">
        <f t="shared" si="5059"/>
        <v/>
      </c>
      <c r="AP178" s="5">
        <f t="shared" si="5059"/>
        <v>1015674</v>
      </c>
      <c r="AQ178" s="5" t="str">
        <f t="shared" si="5059"/>
        <v/>
      </c>
      <c r="AR178" s="5">
        <f t="shared" si="5059"/>
        <v>1007709</v>
      </c>
      <c r="AS178" s="5" t="str">
        <f t="shared" si="5059"/>
        <v/>
      </c>
      <c r="AT178" s="5" t="str">
        <f t="shared" si="5059"/>
        <v/>
      </c>
      <c r="AU178" s="5" t="str">
        <f t="shared" si="5059"/>
        <v/>
      </c>
      <c r="AV178" s="5" t="str">
        <f t="shared" si="5059"/>
        <v/>
      </c>
      <c r="AW178" s="5" t="str">
        <f t="shared" si="5059"/>
        <v/>
      </c>
      <c r="AX178" s="5" t="str">
        <f t="shared" si="5060"/>
        <v/>
      </c>
      <c r="AY178" s="5">
        <f t="shared" si="5060"/>
        <v>6558606</v>
      </c>
      <c r="AZ178" s="5" t="str">
        <f t="shared" si="5060"/>
        <v/>
      </c>
      <c r="BA178" s="5" t="str">
        <f t="shared" si="5060"/>
        <v/>
      </c>
      <c r="BB178" s="5" t="str">
        <f t="shared" si="5060"/>
        <v/>
      </c>
      <c r="BC178" s="5">
        <f t="shared" si="5060"/>
        <v>1007056</v>
      </c>
      <c r="BD178" s="5" t="str">
        <f t="shared" si="5060"/>
        <v/>
      </c>
      <c r="BE178" s="5" t="str">
        <f t="shared" si="5060"/>
        <v/>
      </c>
      <c r="BF178" s="5" t="str">
        <f t="shared" si="5060"/>
        <v/>
      </c>
      <c r="BG178" s="5" t="str">
        <f t="shared" si="5060"/>
        <v/>
      </c>
      <c r="BH178" s="5" t="str">
        <f t="shared" si="5061"/>
        <v/>
      </c>
      <c r="BI178" s="5" t="str">
        <f t="shared" si="5061"/>
        <v/>
      </c>
      <c r="BJ178" s="5">
        <f t="shared" si="5061"/>
        <v>4042117</v>
      </c>
      <c r="BK178" s="5" t="str">
        <f t="shared" si="5061"/>
        <v/>
      </c>
      <c r="BL178" s="5" t="str">
        <f t="shared" si="5061"/>
        <v/>
      </c>
      <c r="BM178" s="5" t="str">
        <f t="shared" si="5061"/>
        <v/>
      </c>
      <c r="BN178" s="5" t="str">
        <f t="shared" si="5061"/>
        <v/>
      </c>
      <c r="BO178" s="5" t="str">
        <f t="shared" si="5061"/>
        <v/>
      </c>
      <c r="BP178" s="5" t="str">
        <f t="shared" si="5061"/>
        <v/>
      </c>
      <c r="BQ178" s="5" t="str">
        <f t="shared" si="5061"/>
        <v/>
      </c>
      <c r="BR178" s="5"/>
      <c r="BT178" s="5" t="str">
        <f t="shared" si="5007"/>
        <v/>
      </c>
      <c r="BU178" s="5" t="str">
        <f t="shared" si="5008"/>
        <v/>
      </c>
      <c r="BV178" s="5" t="str">
        <f t="shared" si="5009"/>
        <v/>
      </c>
      <c r="BW178" s="5" t="str">
        <f t="shared" si="5010"/>
        <v/>
      </c>
      <c r="BX178" s="5" t="str">
        <f t="shared" si="5011"/>
        <v/>
      </c>
      <c r="BY178" s="5" t="str">
        <f t="shared" si="5012"/>
        <v/>
      </c>
      <c r="BZ178" s="5" t="str">
        <f t="shared" si="5013"/>
        <v/>
      </c>
      <c r="CA178" s="5" t="str">
        <f t="shared" si="5014"/>
        <v/>
      </c>
      <c r="CB178" s="5" t="str">
        <f t="shared" si="5015"/>
        <v/>
      </c>
      <c r="CC178" s="5" t="str">
        <f t="shared" si="5016"/>
        <v/>
      </c>
      <c r="CD178" s="5" t="str">
        <f t="shared" si="5017"/>
        <v/>
      </c>
      <c r="CE178" s="5" t="str">
        <f t="shared" si="5018"/>
        <v/>
      </c>
      <c r="CF178" s="5" t="str">
        <f t="shared" si="5019"/>
        <v>Hartsburg State Bank - Hartsburg, IL</v>
      </c>
      <c r="CG178" s="5" t="str">
        <f t="shared" si="5020"/>
        <v/>
      </c>
      <c r="CH178" s="5" t="str">
        <f t="shared" si="5021"/>
        <v>Peoples Savings Bank - Wellsburg, IA</v>
      </c>
      <c r="CI178" s="5" t="str">
        <f t="shared" si="5022"/>
        <v>The First State Bank of Healy - Healy, KS</v>
      </c>
      <c r="CJ178" s="5" t="str">
        <f t="shared" si="5023"/>
        <v/>
      </c>
      <c r="CK178" s="5" t="str">
        <f t="shared" si="5024"/>
        <v/>
      </c>
      <c r="CL178" s="5" t="str">
        <f t="shared" si="5025"/>
        <v/>
      </c>
      <c r="CM178" s="5" t="str">
        <f t="shared" si="5026"/>
        <v/>
      </c>
      <c r="CN178" s="5" t="str">
        <f t="shared" si="5027"/>
        <v/>
      </c>
      <c r="CO178" s="5" t="str">
        <f t="shared" si="5028"/>
        <v/>
      </c>
      <c r="CP178" s="5" t="str">
        <f t="shared" si="5029"/>
        <v>Security State Bank of Hibbing - Hibbing, MN</v>
      </c>
      <c r="CQ178" s="5" t="str">
        <f t="shared" si="5030"/>
        <v/>
      </c>
      <c r="CR178" s="5" t="str">
        <f t="shared" si="5031"/>
        <v>State Bank of Southwest Missouri - Springfield, MO</v>
      </c>
      <c r="CS178" s="5" t="str">
        <f t="shared" si="5032"/>
        <v/>
      </c>
      <c r="CT178" s="5" t="str">
        <f t="shared" si="5033"/>
        <v/>
      </c>
      <c r="CU178" s="5" t="str">
        <f t="shared" si="5034"/>
        <v/>
      </c>
      <c r="CV178" s="5" t="str">
        <f t="shared" si="5035"/>
        <v/>
      </c>
      <c r="CW178" s="5" t="str">
        <f t="shared" si="5036"/>
        <v/>
      </c>
      <c r="CX178" s="5" t="str">
        <f t="shared" si="5037"/>
        <v/>
      </c>
      <c r="CY178" s="5" t="str">
        <f t="shared" si="5038"/>
        <v>PT. Bank Negara Indonesia (Persero), Tbk - New York Agency - New York, NY</v>
      </c>
      <c r="CZ178" s="5" t="str">
        <f t="shared" si="5039"/>
        <v/>
      </c>
      <c r="DA178" s="5" t="str">
        <f t="shared" si="5040"/>
        <v/>
      </c>
      <c r="DB178" s="5" t="str">
        <f t="shared" si="5041"/>
        <v/>
      </c>
      <c r="DC178" s="5" t="str">
        <f t="shared" si="5042"/>
        <v>Vision Bank - Ada, OK</v>
      </c>
      <c r="DD178" s="5" t="str">
        <f t="shared" si="5043"/>
        <v/>
      </c>
      <c r="DE178" s="5" t="str">
        <f t="shared" si="5044"/>
        <v/>
      </c>
      <c r="DF178" s="5" t="str">
        <f t="shared" si="5045"/>
        <v/>
      </c>
      <c r="DG178" s="5" t="str">
        <f t="shared" si="5046"/>
        <v/>
      </c>
      <c r="DH178" s="5" t="str">
        <f t="shared" si="5047"/>
        <v/>
      </c>
      <c r="DI178" s="5" t="str">
        <f t="shared" si="5048"/>
        <v/>
      </c>
      <c r="DJ178" s="5" t="str">
        <f t="shared" si="5049"/>
        <v>Hightower Trust Company, National Association - Houston, TX</v>
      </c>
      <c r="DK178" s="5" t="str">
        <f t="shared" si="5050"/>
        <v/>
      </c>
      <c r="DL178" s="5" t="str">
        <f t="shared" si="5051"/>
        <v/>
      </c>
      <c r="DM178" s="5" t="str">
        <f t="shared" si="5052"/>
        <v/>
      </c>
      <c r="DN178" s="5" t="str">
        <f t="shared" si="5053"/>
        <v/>
      </c>
      <c r="DO178" s="5" t="str">
        <f t="shared" si="5054"/>
        <v/>
      </c>
      <c r="DP178" s="5" t="str">
        <f t="shared" si="5055"/>
        <v/>
      </c>
      <c r="DQ178" s="5" t="str">
        <f t="shared" si="5056"/>
        <v/>
      </c>
    </row>
    <row r="179" spans="1:121" x14ac:dyDescent="0.25">
      <c r="A179">
        <v>178</v>
      </c>
      <c r="B179" s="5">
        <v>4073003</v>
      </c>
      <c r="C179" t="str">
        <f t="shared" si="4937"/>
        <v>1st Bank Yuma - Yuma, AZ</v>
      </c>
      <c r="D179" s="21" t="s">
        <v>1844</v>
      </c>
      <c r="E179" s="19" t="s">
        <v>2943</v>
      </c>
      <c r="F179" s="19" t="s">
        <v>2944</v>
      </c>
      <c r="G179" s="19"/>
      <c r="K179" s="27">
        <v>170</v>
      </c>
      <c r="L179" s="28" t="str">
        <f>IF(HLOOKUP('Peer Comparison Tool'!$E$6,StateDropdownData,K179+1,FALSE)=0,"",HLOOKUP('Peer Comparison Tool'!$E$6,StateDropdownData,K179+1,FALSE))</f>
        <v/>
      </c>
      <c r="M179" s="29" t="str">
        <f>IF(HLOOKUP('Peer Comparison Tool'!$E$6,[0]!DropdownData,K179+1,FALSE)=0,"",HLOOKUP('Peer Comparison Tool'!$E$6,[0]!DropdownData,K179+1,FALSE))</f>
        <v/>
      </c>
      <c r="N179" s="27">
        <v>170</v>
      </c>
      <c r="O179" s="28" t="str">
        <f>IF(HLOOKUP('Peer Comparison Tool'!$G$6,StateDropdownData,N179+1,FALSE)=0,"",HLOOKUP('Peer Comparison Tool'!$G$6,StateDropdownData,N179+1,FALSE))</f>
        <v/>
      </c>
      <c r="P179" s="29" t="str">
        <f>IF(HLOOKUP('Peer Comparison Tool'!$G$6,DropdownData,N179+1,FALSE)=0,"",HLOOKUP('Peer Comparison Tool'!$G$6,DropdownData,N179+1,FALSE))</f>
        <v/>
      </c>
      <c r="Q179" s="27">
        <v>170</v>
      </c>
      <c r="R179" s="28" t="str">
        <f>IF(HLOOKUP('Peer Comparison Tool'!$I$6,StateDropdownData,Q179+1,FALSE)=0,"",HLOOKUP('Peer Comparison Tool'!$I$6,StateDropdownData,Q179+1,FALSE))</f>
        <v/>
      </c>
      <c r="S179" s="29" t="str">
        <f>IF(HLOOKUP('Peer Comparison Tool'!$I$6,DropdownData,Q179+1,FALSE)=0,"",HLOOKUP('Peer Comparison Tool'!$I$6,DropdownData,Q179+1,FALSE))</f>
        <v/>
      </c>
      <c r="T179" s="5" t="str">
        <f t="shared" si="5057"/>
        <v/>
      </c>
      <c r="U179" s="5" t="str">
        <f t="shared" si="5057"/>
        <v/>
      </c>
      <c r="V179" s="5" t="str">
        <f t="shared" si="5057"/>
        <v/>
      </c>
      <c r="W179" s="5" t="str">
        <f t="shared" si="5057"/>
        <v/>
      </c>
      <c r="X179" s="5" t="str">
        <f t="shared" si="5057"/>
        <v/>
      </c>
      <c r="Y179" s="5" t="str">
        <f t="shared" si="5057"/>
        <v/>
      </c>
      <c r="Z179" s="5" t="str">
        <f t="shared" si="5057"/>
        <v/>
      </c>
      <c r="AA179" s="5" t="str">
        <f t="shared" si="5057"/>
        <v/>
      </c>
      <c r="AB179" s="5" t="str">
        <f t="shared" si="5057"/>
        <v/>
      </c>
      <c r="AC179" s="5" t="str">
        <f t="shared" si="5057"/>
        <v/>
      </c>
      <c r="AD179" s="5" t="str">
        <f t="shared" si="5058"/>
        <v/>
      </c>
      <c r="AE179" s="5" t="str">
        <f t="shared" si="5058"/>
        <v/>
      </c>
      <c r="AF179" s="5">
        <f t="shared" si="5058"/>
        <v>1009289</v>
      </c>
      <c r="AG179" s="5" t="str">
        <f t="shared" si="5058"/>
        <v/>
      </c>
      <c r="AH179" s="5">
        <f t="shared" si="5058"/>
        <v>1984039</v>
      </c>
      <c r="AI179" s="5">
        <f t="shared" si="5058"/>
        <v>1009790</v>
      </c>
      <c r="AJ179" s="5" t="str">
        <f t="shared" si="5058"/>
        <v/>
      </c>
      <c r="AK179" s="5" t="str">
        <f t="shared" si="5058"/>
        <v/>
      </c>
      <c r="AL179" s="5" t="str">
        <f t="shared" si="5058"/>
        <v/>
      </c>
      <c r="AM179" s="5" t="str">
        <f t="shared" si="5058"/>
        <v/>
      </c>
      <c r="AN179" s="5" t="str">
        <f t="shared" si="5059"/>
        <v/>
      </c>
      <c r="AO179" s="5" t="str">
        <f t="shared" si="5059"/>
        <v/>
      </c>
      <c r="AP179" s="5">
        <f t="shared" si="5059"/>
        <v>1016093</v>
      </c>
      <c r="AQ179" s="5" t="str">
        <f t="shared" si="5059"/>
        <v/>
      </c>
      <c r="AR179" s="5">
        <f t="shared" si="5059"/>
        <v>4092614</v>
      </c>
      <c r="AS179" s="5" t="str">
        <f t="shared" si="5059"/>
        <v/>
      </c>
      <c r="AT179" s="5" t="str">
        <f t="shared" si="5059"/>
        <v/>
      </c>
      <c r="AU179" s="5" t="str">
        <f t="shared" si="5059"/>
        <v/>
      </c>
      <c r="AV179" s="5" t="str">
        <f t="shared" si="5059"/>
        <v/>
      </c>
      <c r="AW179" s="5" t="str">
        <f t="shared" si="5059"/>
        <v/>
      </c>
      <c r="AX179" s="5" t="str">
        <f t="shared" si="5060"/>
        <v/>
      </c>
      <c r="AY179" s="5">
        <f t="shared" si="5060"/>
        <v>4092909</v>
      </c>
      <c r="AZ179" s="5" t="str">
        <f t="shared" si="5060"/>
        <v/>
      </c>
      <c r="BA179" s="5" t="str">
        <f t="shared" si="5060"/>
        <v/>
      </c>
      <c r="BB179" s="5" t="str">
        <f t="shared" si="5060"/>
        <v/>
      </c>
      <c r="BC179" s="5">
        <f t="shared" si="5060"/>
        <v>1010605</v>
      </c>
      <c r="BD179" s="5" t="str">
        <f t="shared" si="5060"/>
        <v/>
      </c>
      <c r="BE179" s="5" t="str">
        <f t="shared" si="5060"/>
        <v/>
      </c>
      <c r="BF179" s="5" t="str">
        <f t="shared" si="5060"/>
        <v/>
      </c>
      <c r="BG179" s="5" t="str">
        <f t="shared" si="5060"/>
        <v/>
      </c>
      <c r="BH179" s="5" t="str">
        <f t="shared" si="5061"/>
        <v/>
      </c>
      <c r="BI179" s="5" t="str">
        <f t="shared" si="5061"/>
        <v/>
      </c>
      <c r="BJ179" s="5">
        <f t="shared" si="5061"/>
        <v>1010427</v>
      </c>
      <c r="BK179" s="5" t="str">
        <f t="shared" si="5061"/>
        <v/>
      </c>
      <c r="BL179" s="5" t="str">
        <f t="shared" si="5061"/>
        <v/>
      </c>
      <c r="BM179" s="5" t="str">
        <f t="shared" si="5061"/>
        <v/>
      </c>
      <c r="BN179" s="5" t="str">
        <f t="shared" si="5061"/>
        <v/>
      </c>
      <c r="BO179" s="5" t="str">
        <f t="shared" si="5061"/>
        <v/>
      </c>
      <c r="BP179" s="5" t="str">
        <f t="shared" si="5061"/>
        <v/>
      </c>
      <c r="BQ179" s="5" t="str">
        <f t="shared" si="5061"/>
        <v/>
      </c>
      <c r="BR179" s="5"/>
      <c r="BT179" s="5" t="str">
        <f t="shared" si="5007"/>
        <v/>
      </c>
      <c r="BU179" s="5" t="str">
        <f t="shared" si="5008"/>
        <v/>
      </c>
      <c r="BV179" s="5" t="str">
        <f t="shared" si="5009"/>
        <v/>
      </c>
      <c r="BW179" s="5" t="str">
        <f t="shared" si="5010"/>
        <v/>
      </c>
      <c r="BX179" s="5" t="str">
        <f t="shared" si="5011"/>
        <v/>
      </c>
      <c r="BY179" s="5" t="str">
        <f t="shared" si="5012"/>
        <v/>
      </c>
      <c r="BZ179" s="5" t="str">
        <f t="shared" si="5013"/>
        <v/>
      </c>
      <c r="CA179" s="5" t="str">
        <f t="shared" si="5014"/>
        <v/>
      </c>
      <c r="CB179" s="5" t="str">
        <f t="shared" si="5015"/>
        <v/>
      </c>
      <c r="CC179" s="5" t="str">
        <f t="shared" si="5016"/>
        <v/>
      </c>
      <c r="CD179" s="5" t="str">
        <f t="shared" si="5017"/>
        <v/>
      </c>
      <c r="CE179" s="5" t="str">
        <f t="shared" si="5018"/>
        <v/>
      </c>
      <c r="CF179" s="5" t="str">
        <f t="shared" si="5019"/>
        <v>Heartland Bank and Trust Company - Bloomington, IL</v>
      </c>
      <c r="CG179" s="5" t="str">
        <f t="shared" si="5020"/>
        <v/>
      </c>
      <c r="CH179" s="5" t="str">
        <f t="shared" si="5021"/>
        <v>Peoples Savings Bank - Indianola, IA</v>
      </c>
      <c r="CI179" s="5" t="str">
        <f t="shared" si="5022"/>
        <v>The First State Bank of Ransom - Ransom, KS</v>
      </c>
      <c r="CJ179" s="5" t="str">
        <f t="shared" si="5023"/>
        <v/>
      </c>
      <c r="CK179" s="5" t="str">
        <f t="shared" si="5024"/>
        <v/>
      </c>
      <c r="CL179" s="5" t="str">
        <f t="shared" si="5025"/>
        <v/>
      </c>
      <c r="CM179" s="5" t="str">
        <f t="shared" si="5026"/>
        <v/>
      </c>
      <c r="CN179" s="5" t="str">
        <f t="shared" si="5027"/>
        <v/>
      </c>
      <c r="CO179" s="5" t="str">
        <f t="shared" si="5028"/>
        <v/>
      </c>
      <c r="CP179" s="5" t="str">
        <f t="shared" si="5029"/>
        <v>Security State Bank of Kenyon - Kenyon, MN</v>
      </c>
      <c r="CQ179" s="5" t="str">
        <f t="shared" si="5030"/>
        <v/>
      </c>
      <c r="CR179" s="5" t="str">
        <f t="shared" si="5031"/>
        <v>Sterling Bank - Poplar Bluff, MO</v>
      </c>
      <c r="CS179" s="5" t="str">
        <f t="shared" si="5032"/>
        <v/>
      </c>
      <c r="CT179" s="5" t="str">
        <f t="shared" si="5033"/>
        <v/>
      </c>
      <c r="CU179" s="5" t="str">
        <f t="shared" si="5034"/>
        <v/>
      </c>
      <c r="CV179" s="5" t="str">
        <f t="shared" si="5035"/>
        <v/>
      </c>
      <c r="CW179" s="5" t="str">
        <f t="shared" si="5036"/>
        <v/>
      </c>
      <c r="CX179" s="5" t="str">
        <f t="shared" si="5037"/>
        <v/>
      </c>
      <c r="CY179" s="5" t="str">
        <f t="shared" si="5038"/>
        <v>Quontic Bank - Astoria, NY</v>
      </c>
      <c r="CZ179" s="5" t="str">
        <f t="shared" si="5039"/>
        <v/>
      </c>
      <c r="DA179" s="5" t="str">
        <f t="shared" si="5040"/>
        <v/>
      </c>
      <c r="DB179" s="5" t="str">
        <f t="shared" si="5041"/>
        <v/>
      </c>
      <c r="DC179" s="5" t="str">
        <f t="shared" si="5042"/>
        <v>Walters Bank and Trust Company - Walters, OK</v>
      </c>
      <c r="DD179" s="5" t="str">
        <f t="shared" si="5043"/>
        <v/>
      </c>
      <c r="DE179" s="5" t="str">
        <f t="shared" si="5044"/>
        <v/>
      </c>
      <c r="DF179" s="5" t="str">
        <f t="shared" si="5045"/>
        <v/>
      </c>
      <c r="DG179" s="5" t="str">
        <f t="shared" si="5046"/>
        <v/>
      </c>
      <c r="DH179" s="5" t="str">
        <f t="shared" si="5047"/>
        <v/>
      </c>
      <c r="DI179" s="5" t="str">
        <f t="shared" si="5048"/>
        <v/>
      </c>
      <c r="DJ179" s="5" t="str">
        <f t="shared" si="5049"/>
        <v>HomeBank Texas - Seagoville, TX</v>
      </c>
      <c r="DK179" s="5" t="str">
        <f t="shared" si="5050"/>
        <v/>
      </c>
      <c r="DL179" s="5" t="str">
        <f t="shared" si="5051"/>
        <v/>
      </c>
      <c r="DM179" s="5" t="str">
        <f t="shared" si="5052"/>
        <v/>
      </c>
      <c r="DN179" s="5" t="str">
        <f t="shared" si="5053"/>
        <v/>
      </c>
      <c r="DO179" s="5" t="str">
        <f t="shared" si="5054"/>
        <v/>
      </c>
      <c r="DP179" s="5" t="str">
        <f t="shared" si="5055"/>
        <v/>
      </c>
      <c r="DQ179" s="5" t="str">
        <f t="shared" si="5056"/>
        <v/>
      </c>
    </row>
    <row r="180" spans="1:121" x14ac:dyDescent="0.25">
      <c r="A180">
        <v>179</v>
      </c>
      <c r="B180" s="5">
        <v>1024907</v>
      </c>
      <c r="C180" t="str">
        <f t="shared" si="4937"/>
        <v>BNC National Bank - Glendale, AZ</v>
      </c>
      <c r="D180" s="21" t="s">
        <v>1312</v>
      </c>
      <c r="E180" s="19" t="s">
        <v>2946</v>
      </c>
      <c r="F180" s="19" t="s">
        <v>2944</v>
      </c>
      <c r="G180" s="19"/>
      <c r="K180" s="27">
        <v>171</v>
      </c>
      <c r="L180" s="28" t="str">
        <f>IF(HLOOKUP('Peer Comparison Tool'!$E$6,StateDropdownData,K180+1,FALSE)=0,"",HLOOKUP('Peer Comparison Tool'!$E$6,StateDropdownData,K180+1,FALSE))</f>
        <v/>
      </c>
      <c r="M180" s="29" t="str">
        <f>IF(HLOOKUP('Peer Comparison Tool'!$E$6,[0]!DropdownData,K180+1,FALSE)=0,"",HLOOKUP('Peer Comparison Tool'!$E$6,[0]!DropdownData,K180+1,FALSE))</f>
        <v/>
      </c>
      <c r="N180" s="27">
        <v>171</v>
      </c>
      <c r="O180" s="28" t="str">
        <f>IF(HLOOKUP('Peer Comparison Tool'!$G$6,StateDropdownData,N180+1,FALSE)=0,"",HLOOKUP('Peer Comparison Tool'!$G$6,StateDropdownData,N180+1,FALSE))</f>
        <v/>
      </c>
      <c r="P180" s="29" t="str">
        <f>IF(HLOOKUP('Peer Comparison Tool'!$G$6,DropdownData,N180+1,FALSE)=0,"",HLOOKUP('Peer Comparison Tool'!$G$6,DropdownData,N180+1,FALSE))</f>
        <v/>
      </c>
      <c r="Q180" s="27">
        <v>171</v>
      </c>
      <c r="R180" s="28" t="str">
        <f>IF(HLOOKUP('Peer Comparison Tool'!$I$6,StateDropdownData,Q180+1,FALSE)=0,"",HLOOKUP('Peer Comparison Tool'!$I$6,StateDropdownData,Q180+1,FALSE))</f>
        <v/>
      </c>
      <c r="S180" s="29" t="str">
        <f>IF(HLOOKUP('Peer Comparison Tool'!$I$6,DropdownData,Q180+1,FALSE)=0,"",HLOOKUP('Peer Comparison Tool'!$I$6,DropdownData,Q180+1,FALSE))</f>
        <v/>
      </c>
      <c r="T180" s="5" t="str">
        <f t="shared" ref="T180:AC189" si="5062">IFERROR(IF(VLOOKUP(INDEX($L$2:$HEG$5,4,T$471+$Q180-1),$B$2:$F$5568,5,FALSE)=T$473,INDEX($L$2:$HEG$5,4,T$471+$Q180-1),""),"")</f>
        <v/>
      </c>
      <c r="U180" s="5" t="str">
        <f t="shared" si="5062"/>
        <v/>
      </c>
      <c r="V180" s="5" t="str">
        <f t="shared" si="5062"/>
        <v/>
      </c>
      <c r="W180" s="5" t="str">
        <f t="shared" si="5062"/>
        <v/>
      </c>
      <c r="X180" s="5" t="str">
        <f t="shared" si="5062"/>
        <v/>
      </c>
      <c r="Y180" s="5" t="str">
        <f t="shared" si="5062"/>
        <v/>
      </c>
      <c r="Z180" s="5" t="str">
        <f t="shared" si="5062"/>
        <v/>
      </c>
      <c r="AA180" s="5" t="str">
        <f t="shared" si="5062"/>
        <v/>
      </c>
      <c r="AB180" s="5" t="str">
        <f t="shared" si="5062"/>
        <v/>
      </c>
      <c r="AC180" s="5" t="str">
        <f t="shared" si="5062"/>
        <v/>
      </c>
      <c r="AD180" s="5" t="str">
        <f t="shared" ref="AD180:AM189" si="5063">IFERROR(IF(VLOOKUP(INDEX($L$2:$HEG$5,4,AD$471+$Q180-1),$B$2:$F$5568,5,FALSE)=AD$473,INDEX($L$2:$HEG$5,4,AD$471+$Q180-1),""),"")</f>
        <v/>
      </c>
      <c r="AE180" s="5" t="str">
        <f t="shared" si="5063"/>
        <v/>
      </c>
      <c r="AF180" s="5">
        <f t="shared" si="5063"/>
        <v>1008224</v>
      </c>
      <c r="AG180" s="5" t="str">
        <f t="shared" si="5063"/>
        <v/>
      </c>
      <c r="AH180" s="5">
        <f t="shared" si="5063"/>
        <v>1011159</v>
      </c>
      <c r="AI180" s="5">
        <f t="shared" si="5063"/>
        <v>1013205</v>
      </c>
      <c r="AJ180" s="5" t="str">
        <f t="shared" si="5063"/>
        <v/>
      </c>
      <c r="AK180" s="5" t="str">
        <f t="shared" si="5063"/>
        <v/>
      </c>
      <c r="AL180" s="5" t="str">
        <f t="shared" si="5063"/>
        <v/>
      </c>
      <c r="AM180" s="5" t="str">
        <f t="shared" si="5063"/>
        <v/>
      </c>
      <c r="AN180" s="5" t="str">
        <f t="shared" ref="AN180:AW189" si="5064">IFERROR(IF(VLOOKUP(INDEX($L$2:$HEG$5,4,AN$471+$Q180-1),$B$2:$F$5568,5,FALSE)=AN$473,INDEX($L$2:$HEG$5,4,AN$471+$Q180-1),""),"")</f>
        <v/>
      </c>
      <c r="AO180" s="5" t="str">
        <f t="shared" si="5064"/>
        <v/>
      </c>
      <c r="AP180" s="5">
        <f t="shared" si="5064"/>
        <v>1016157</v>
      </c>
      <c r="AQ180" s="5" t="str">
        <f t="shared" si="5064"/>
        <v/>
      </c>
      <c r="AR180" s="5">
        <f t="shared" si="5064"/>
        <v>4073427</v>
      </c>
      <c r="AS180" s="5" t="str">
        <f t="shared" si="5064"/>
        <v/>
      </c>
      <c r="AT180" s="5" t="str">
        <f t="shared" si="5064"/>
        <v/>
      </c>
      <c r="AU180" s="5" t="str">
        <f t="shared" si="5064"/>
        <v/>
      </c>
      <c r="AV180" s="5" t="str">
        <f t="shared" si="5064"/>
        <v/>
      </c>
      <c r="AW180" s="5" t="str">
        <f t="shared" si="5064"/>
        <v/>
      </c>
      <c r="AX180" s="5" t="str">
        <f t="shared" ref="AX180:BG189" si="5065">IFERROR(IF(VLOOKUP(INDEX($L$2:$HEG$5,4,AX$471+$Q180-1),$B$2:$F$5568,5,FALSE)=AX$473,INDEX($L$2:$HEG$5,4,AX$471+$Q180-1),""),"")</f>
        <v/>
      </c>
      <c r="AY180" s="5">
        <f t="shared" si="5065"/>
        <v>1006489</v>
      </c>
      <c r="AZ180" s="5" t="str">
        <f t="shared" si="5065"/>
        <v/>
      </c>
      <c r="BA180" s="5" t="str">
        <f t="shared" si="5065"/>
        <v/>
      </c>
      <c r="BB180" s="5" t="str">
        <f t="shared" si="5065"/>
        <v/>
      </c>
      <c r="BC180" s="5">
        <f t="shared" si="5065"/>
        <v>1000641</v>
      </c>
      <c r="BD180" s="5" t="str">
        <f t="shared" si="5065"/>
        <v/>
      </c>
      <c r="BE180" s="5" t="str">
        <f t="shared" si="5065"/>
        <v/>
      </c>
      <c r="BF180" s="5" t="str">
        <f t="shared" si="5065"/>
        <v/>
      </c>
      <c r="BG180" s="5" t="str">
        <f t="shared" si="5065"/>
        <v/>
      </c>
      <c r="BH180" s="5" t="str">
        <f t="shared" ref="BH180:BQ189" si="5066">IFERROR(IF(VLOOKUP(INDEX($L$2:$HEG$5,4,BH$471+$Q180-1),$B$2:$F$5568,5,FALSE)=BH$473,INDEX($L$2:$HEG$5,4,BH$471+$Q180-1),""),"")</f>
        <v/>
      </c>
      <c r="BI180" s="5" t="str">
        <f t="shared" si="5066"/>
        <v/>
      </c>
      <c r="BJ180" s="5">
        <f t="shared" si="5066"/>
        <v>1008916</v>
      </c>
      <c r="BK180" s="5" t="str">
        <f t="shared" si="5066"/>
        <v/>
      </c>
      <c r="BL180" s="5" t="str">
        <f t="shared" si="5066"/>
        <v/>
      </c>
      <c r="BM180" s="5" t="str">
        <f t="shared" si="5066"/>
        <v/>
      </c>
      <c r="BN180" s="5" t="str">
        <f t="shared" si="5066"/>
        <v/>
      </c>
      <c r="BO180" s="5" t="str">
        <f t="shared" si="5066"/>
        <v/>
      </c>
      <c r="BP180" s="5" t="str">
        <f t="shared" si="5066"/>
        <v/>
      </c>
      <c r="BQ180" s="5" t="str">
        <f t="shared" si="5066"/>
        <v/>
      </c>
      <c r="BR180" s="5"/>
      <c r="BT180" s="5" t="str">
        <f t="shared" si="5007"/>
        <v/>
      </c>
      <c r="BU180" s="5" t="str">
        <f t="shared" si="5008"/>
        <v/>
      </c>
      <c r="BV180" s="5" t="str">
        <f t="shared" si="5009"/>
        <v/>
      </c>
      <c r="BW180" s="5" t="str">
        <f t="shared" si="5010"/>
        <v/>
      </c>
      <c r="BX180" s="5" t="str">
        <f t="shared" si="5011"/>
        <v/>
      </c>
      <c r="BY180" s="5" t="str">
        <f t="shared" si="5012"/>
        <v/>
      </c>
      <c r="BZ180" s="5" t="str">
        <f t="shared" si="5013"/>
        <v/>
      </c>
      <c r="CA180" s="5" t="str">
        <f t="shared" si="5014"/>
        <v/>
      </c>
      <c r="CB180" s="5" t="str">
        <f t="shared" si="5015"/>
        <v/>
      </c>
      <c r="CC180" s="5" t="str">
        <f t="shared" si="5016"/>
        <v/>
      </c>
      <c r="CD180" s="5" t="str">
        <f t="shared" si="5017"/>
        <v/>
      </c>
      <c r="CE180" s="5" t="str">
        <f t="shared" si="5018"/>
        <v/>
      </c>
      <c r="CF180" s="5" t="str">
        <f t="shared" si="5019"/>
        <v>Heritage Bank of Schaumburg - Schaumburg, IL</v>
      </c>
      <c r="CG180" s="5" t="str">
        <f t="shared" si="5020"/>
        <v/>
      </c>
      <c r="CH180" s="5" t="str">
        <f t="shared" si="5021"/>
        <v>Pilot Grove Savings Bank - Pilot Grove, IA</v>
      </c>
      <c r="CI180" s="5" t="str">
        <f t="shared" si="5022"/>
        <v>The Halstead Bank - Halstead, KS</v>
      </c>
      <c r="CJ180" s="5" t="str">
        <f t="shared" si="5023"/>
        <v/>
      </c>
      <c r="CK180" s="5" t="str">
        <f t="shared" si="5024"/>
        <v/>
      </c>
      <c r="CL180" s="5" t="str">
        <f t="shared" si="5025"/>
        <v/>
      </c>
      <c r="CM180" s="5" t="str">
        <f t="shared" si="5026"/>
        <v/>
      </c>
      <c r="CN180" s="5" t="str">
        <f t="shared" si="5027"/>
        <v/>
      </c>
      <c r="CO180" s="5" t="str">
        <f t="shared" si="5028"/>
        <v/>
      </c>
      <c r="CP180" s="5" t="str">
        <f t="shared" si="5029"/>
        <v>Security State Bank of Marine - Marine On Saint Croix, MN</v>
      </c>
      <c r="CQ180" s="5" t="str">
        <f t="shared" si="5030"/>
        <v/>
      </c>
      <c r="CR180" s="5" t="str">
        <f t="shared" si="5031"/>
        <v>Stifel Bank - Saint Louis, MO</v>
      </c>
      <c r="CS180" s="5" t="str">
        <f t="shared" si="5032"/>
        <v/>
      </c>
      <c r="CT180" s="5" t="str">
        <f t="shared" si="5033"/>
        <v/>
      </c>
      <c r="CU180" s="5" t="str">
        <f t="shared" si="5034"/>
        <v/>
      </c>
      <c r="CV180" s="5" t="str">
        <f t="shared" si="5035"/>
        <v/>
      </c>
      <c r="CW180" s="5" t="str">
        <f t="shared" si="5036"/>
        <v/>
      </c>
      <c r="CX180" s="5" t="str">
        <f t="shared" si="5037"/>
        <v/>
      </c>
      <c r="CY180" s="5" t="str">
        <f t="shared" si="5038"/>
        <v>Rhinebeck Bank - Poughkeepsie, NY</v>
      </c>
      <c r="CZ180" s="5" t="str">
        <f t="shared" si="5039"/>
        <v/>
      </c>
      <c r="DA180" s="5" t="str">
        <f t="shared" si="5040"/>
        <v/>
      </c>
      <c r="DB180" s="5" t="str">
        <f t="shared" si="5041"/>
        <v/>
      </c>
      <c r="DC180" s="5" t="str">
        <f t="shared" si="5042"/>
        <v>Washita State Bank - Burns Flat, OK</v>
      </c>
      <c r="DD180" s="5" t="str">
        <f t="shared" si="5043"/>
        <v/>
      </c>
      <c r="DE180" s="5" t="str">
        <f t="shared" si="5044"/>
        <v/>
      </c>
      <c r="DF180" s="5" t="str">
        <f t="shared" si="5045"/>
        <v/>
      </c>
      <c r="DG180" s="5" t="str">
        <f t="shared" si="5046"/>
        <v/>
      </c>
      <c r="DH180" s="5" t="str">
        <f t="shared" si="5047"/>
        <v/>
      </c>
      <c r="DI180" s="5" t="str">
        <f t="shared" si="5048"/>
        <v/>
      </c>
      <c r="DJ180" s="5" t="str">
        <f t="shared" si="5049"/>
        <v>Hometown Bank, National Association - Galveston, TX</v>
      </c>
      <c r="DK180" s="5" t="str">
        <f t="shared" si="5050"/>
        <v/>
      </c>
      <c r="DL180" s="5" t="str">
        <f t="shared" si="5051"/>
        <v/>
      </c>
      <c r="DM180" s="5" t="str">
        <f t="shared" si="5052"/>
        <v/>
      </c>
      <c r="DN180" s="5" t="str">
        <f t="shared" si="5053"/>
        <v/>
      </c>
      <c r="DO180" s="5" t="str">
        <f t="shared" si="5054"/>
        <v/>
      </c>
      <c r="DP180" s="5" t="str">
        <f t="shared" si="5055"/>
        <v/>
      </c>
      <c r="DQ180" s="5" t="str">
        <f t="shared" si="5056"/>
        <v/>
      </c>
    </row>
    <row r="181" spans="1:121" x14ac:dyDescent="0.25">
      <c r="A181">
        <v>180</v>
      </c>
      <c r="B181" s="5">
        <v>10920095</v>
      </c>
      <c r="C181" t="str">
        <f t="shared" si="4937"/>
        <v>Gainey Business Bank - Scottsdale, AZ</v>
      </c>
      <c r="D181" s="21" t="s">
        <v>10271</v>
      </c>
      <c r="E181" s="19" t="s">
        <v>10118</v>
      </c>
      <c r="F181" s="19" t="s">
        <v>2944</v>
      </c>
      <c r="G181" s="19"/>
      <c r="K181" s="27">
        <v>172</v>
      </c>
      <c r="L181" s="28" t="str">
        <f>IF(HLOOKUP('Peer Comparison Tool'!$E$6,StateDropdownData,K181+1,FALSE)=0,"",HLOOKUP('Peer Comparison Tool'!$E$6,StateDropdownData,K181+1,FALSE))</f>
        <v/>
      </c>
      <c r="M181" s="29" t="str">
        <f>IF(HLOOKUP('Peer Comparison Tool'!$E$6,[0]!DropdownData,K181+1,FALSE)=0,"",HLOOKUP('Peer Comparison Tool'!$E$6,[0]!DropdownData,K181+1,FALSE))</f>
        <v/>
      </c>
      <c r="N181" s="27">
        <v>172</v>
      </c>
      <c r="O181" s="28" t="str">
        <f>IF(HLOOKUP('Peer Comparison Tool'!$G$6,StateDropdownData,N181+1,FALSE)=0,"",HLOOKUP('Peer Comparison Tool'!$G$6,StateDropdownData,N181+1,FALSE))</f>
        <v/>
      </c>
      <c r="P181" s="29" t="str">
        <f>IF(HLOOKUP('Peer Comparison Tool'!$G$6,DropdownData,N181+1,FALSE)=0,"",HLOOKUP('Peer Comparison Tool'!$G$6,DropdownData,N181+1,FALSE))</f>
        <v/>
      </c>
      <c r="Q181" s="27">
        <v>172</v>
      </c>
      <c r="R181" s="28" t="str">
        <f>IF(HLOOKUP('Peer Comparison Tool'!$I$6,StateDropdownData,Q181+1,FALSE)=0,"",HLOOKUP('Peer Comparison Tool'!$I$6,StateDropdownData,Q181+1,FALSE))</f>
        <v/>
      </c>
      <c r="S181" s="29" t="str">
        <f>IF(HLOOKUP('Peer Comparison Tool'!$I$6,DropdownData,Q181+1,FALSE)=0,"",HLOOKUP('Peer Comparison Tool'!$I$6,DropdownData,Q181+1,FALSE))</f>
        <v/>
      </c>
      <c r="T181" s="5" t="str">
        <f t="shared" si="5062"/>
        <v/>
      </c>
      <c r="U181" s="5" t="str">
        <f t="shared" si="5062"/>
        <v/>
      </c>
      <c r="V181" s="5" t="str">
        <f t="shared" si="5062"/>
        <v/>
      </c>
      <c r="W181" s="5" t="str">
        <f t="shared" si="5062"/>
        <v/>
      </c>
      <c r="X181" s="5" t="str">
        <f t="shared" si="5062"/>
        <v/>
      </c>
      <c r="Y181" s="5" t="str">
        <f t="shared" si="5062"/>
        <v/>
      </c>
      <c r="Z181" s="5" t="str">
        <f t="shared" si="5062"/>
        <v/>
      </c>
      <c r="AA181" s="5" t="str">
        <f t="shared" si="5062"/>
        <v/>
      </c>
      <c r="AB181" s="5" t="str">
        <f t="shared" si="5062"/>
        <v/>
      </c>
      <c r="AC181" s="5" t="str">
        <f t="shared" si="5062"/>
        <v/>
      </c>
      <c r="AD181" s="5" t="str">
        <f t="shared" si="5063"/>
        <v/>
      </c>
      <c r="AE181" s="5" t="str">
        <f t="shared" si="5063"/>
        <v/>
      </c>
      <c r="AF181" s="5">
        <f t="shared" si="5063"/>
        <v>1010759</v>
      </c>
      <c r="AG181" s="5" t="str">
        <f t="shared" si="5063"/>
        <v/>
      </c>
      <c r="AH181" s="5">
        <f t="shared" si="5063"/>
        <v>1008569</v>
      </c>
      <c r="AI181" s="5">
        <f t="shared" si="5063"/>
        <v>1014628</v>
      </c>
      <c r="AJ181" s="5" t="str">
        <f t="shared" si="5063"/>
        <v/>
      </c>
      <c r="AK181" s="5" t="str">
        <f t="shared" si="5063"/>
        <v/>
      </c>
      <c r="AL181" s="5" t="str">
        <f t="shared" si="5063"/>
        <v/>
      </c>
      <c r="AM181" s="5" t="str">
        <f t="shared" si="5063"/>
        <v/>
      </c>
      <c r="AN181" s="5" t="str">
        <f t="shared" si="5064"/>
        <v/>
      </c>
      <c r="AO181" s="5" t="str">
        <f t="shared" si="5064"/>
        <v/>
      </c>
      <c r="AP181" s="5">
        <f t="shared" si="5064"/>
        <v>1014021</v>
      </c>
      <c r="AQ181" s="5" t="str">
        <f t="shared" si="5064"/>
        <v/>
      </c>
      <c r="AR181" s="5">
        <f t="shared" si="5064"/>
        <v>4073395</v>
      </c>
      <c r="AS181" s="5" t="str">
        <f t="shared" si="5064"/>
        <v/>
      </c>
      <c r="AT181" s="5" t="str">
        <f t="shared" si="5064"/>
        <v/>
      </c>
      <c r="AU181" s="5" t="str">
        <f t="shared" si="5064"/>
        <v/>
      </c>
      <c r="AV181" s="5" t="str">
        <f t="shared" si="5064"/>
        <v/>
      </c>
      <c r="AW181" s="5" t="str">
        <f t="shared" si="5064"/>
        <v/>
      </c>
      <c r="AX181" s="5" t="str">
        <f t="shared" si="5065"/>
        <v/>
      </c>
      <c r="AY181" s="5">
        <f t="shared" si="5065"/>
        <v>1014612</v>
      </c>
      <c r="AZ181" s="5" t="str">
        <f t="shared" si="5065"/>
        <v/>
      </c>
      <c r="BA181" s="5" t="str">
        <f t="shared" si="5065"/>
        <v/>
      </c>
      <c r="BB181" s="5" t="str">
        <f t="shared" si="5065"/>
        <v/>
      </c>
      <c r="BC181" s="5">
        <f t="shared" si="5065"/>
        <v>1006363</v>
      </c>
      <c r="BD181" s="5" t="str">
        <f t="shared" si="5065"/>
        <v/>
      </c>
      <c r="BE181" s="5" t="str">
        <f t="shared" si="5065"/>
        <v/>
      </c>
      <c r="BF181" s="5" t="str">
        <f t="shared" si="5065"/>
        <v/>
      </c>
      <c r="BG181" s="5" t="str">
        <f t="shared" si="5065"/>
        <v/>
      </c>
      <c r="BH181" s="5" t="str">
        <f t="shared" si="5066"/>
        <v/>
      </c>
      <c r="BI181" s="5" t="str">
        <f t="shared" si="5066"/>
        <v/>
      </c>
      <c r="BJ181" s="5">
        <f t="shared" si="5066"/>
        <v>1012645</v>
      </c>
      <c r="BK181" s="5" t="str">
        <f t="shared" si="5066"/>
        <v/>
      </c>
      <c r="BL181" s="5" t="str">
        <f t="shared" si="5066"/>
        <v/>
      </c>
      <c r="BM181" s="5" t="str">
        <f t="shared" si="5066"/>
        <v/>
      </c>
      <c r="BN181" s="5" t="str">
        <f t="shared" si="5066"/>
        <v/>
      </c>
      <c r="BO181" s="5" t="str">
        <f t="shared" si="5066"/>
        <v/>
      </c>
      <c r="BP181" s="5" t="str">
        <f t="shared" si="5066"/>
        <v/>
      </c>
      <c r="BQ181" s="5" t="str">
        <f t="shared" si="5066"/>
        <v/>
      </c>
      <c r="BR181" s="5"/>
      <c r="BT181" s="5" t="str">
        <f t="shared" si="5007"/>
        <v/>
      </c>
      <c r="BU181" s="5" t="str">
        <f t="shared" si="5008"/>
        <v/>
      </c>
      <c r="BV181" s="5" t="str">
        <f t="shared" si="5009"/>
        <v/>
      </c>
      <c r="BW181" s="5" t="str">
        <f t="shared" si="5010"/>
        <v/>
      </c>
      <c r="BX181" s="5" t="str">
        <f t="shared" si="5011"/>
        <v/>
      </c>
      <c r="BY181" s="5" t="str">
        <f t="shared" si="5012"/>
        <v/>
      </c>
      <c r="BZ181" s="5" t="str">
        <f t="shared" si="5013"/>
        <v/>
      </c>
      <c r="CA181" s="5" t="str">
        <f t="shared" si="5014"/>
        <v/>
      </c>
      <c r="CB181" s="5" t="str">
        <f t="shared" si="5015"/>
        <v/>
      </c>
      <c r="CC181" s="5" t="str">
        <f t="shared" si="5016"/>
        <v/>
      </c>
      <c r="CD181" s="5" t="str">
        <f t="shared" si="5017"/>
        <v/>
      </c>
      <c r="CE181" s="5" t="str">
        <f t="shared" si="5018"/>
        <v/>
      </c>
      <c r="CF181" s="5" t="str">
        <f t="shared" si="5019"/>
        <v>Hickory Point Bank and Trust - Decatur, IL</v>
      </c>
      <c r="CG181" s="5" t="str">
        <f t="shared" si="5020"/>
        <v/>
      </c>
      <c r="CH181" s="5" t="str">
        <f t="shared" si="5021"/>
        <v>Pinnacle Bank - Marshalltown, IA</v>
      </c>
      <c r="CI181" s="5" t="str">
        <f t="shared" si="5022"/>
        <v>The Haviland State Bank - Haviland, KS</v>
      </c>
      <c r="CJ181" s="5" t="str">
        <f t="shared" si="5023"/>
        <v/>
      </c>
      <c r="CK181" s="5" t="str">
        <f t="shared" si="5024"/>
        <v/>
      </c>
      <c r="CL181" s="5" t="str">
        <f t="shared" si="5025"/>
        <v/>
      </c>
      <c r="CM181" s="5" t="str">
        <f t="shared" si="5026"/>
        <v/>
      </c>
      <c r="CN181" s="5" t="str">
        <f t="shared" si="5027"/>
        <v/>
      </c>
      <c r="CO181" s="5" t="str">
        <f t="shared" si="5028"/>
        <v/>
      </c>
      <c r="CP181" s="5" t="str">
        <f t="shared" si="5029"/>
        <v>Security State Bank of Oklee - Oklee, MN</v>
      </c>
      <c r="CQ181" s="5" t="str">
        <f t="shared" si="5030"/>
        <v/>
      </c>
      <c r="CR181" s="5" t="str">
        <f t="shared" si="5031"/>
        <v>Stifel Bank and Trust - Saint Louis, MO</v>
      </c>
      <c r="CS181" s="5" t="str">
        <f t="shared" si="5032"/>
        <v/>
      </c>
      <c r="CT181" s="5" t="str">
        <f t="shared" si="5033"/>
        <v/>
      </c>
      <c r="CU181" s="5" t="str">
        <f t="shared" si="5034"/>
        <v/>
      </c>
      <c r="CV181" s="5" t="str">
        <f t="shared" si="5035"/>
        <v/>
      </c>
      <c r="CW181" s="5" t="str">
        <f t="shared" si="5036"/>
        <v/>
      </c>
      <c r="CX181" s="5" t="str">
        <f t="shared" si="5037"/>
        <v/>
      </c>
      <c r="CY181" s="5" t="str">
        <f t="shared" si="5038"/>
        <v>Ridgewood Savings Bank - Ridgewood, NY</v>
      </c>
      <c r="CZ181" s="5" t="str">
        <f t="shared" si="5039"/>
        <v/>
      </c>
      <c r="DA181" s="5" t="str">
        <f t="shared" si="5040"/>
        <v/>
      </c>
      <c r="DB181" s="5" t="str">
        <f t="shared" si="5041"/>
        <v/>
      </c>
      <c r="DC181" s="5" t="str">
        <f t="shared" si="5042"/>
        <v>Washita Valley Bank - Fort Cobb, OK</v>
      </c>
      <c r="DD181" s="5" t="str">
        <f t="shared" si="5043"/>
        <v/>
      </c>
      <c r="DE181" s="5" t="str">
        <f t="shared" si="5044"/>
        <v/>
      </c>
      <c r="DF181" s="5" t="str">
        <f t="shared" si="5045"/>
        <v/>
      </c>
      <c r="DG181" s="5" t="str">
        <f t="shared" si="5046"/>
        <v/>
      </c>
      <c r="DH181" s="5" t="str">
        <f t="shared" si="5047"/>
        <v/>
      </c>
      <c r="DI181" s="5" t="str">
        <f t="shared" si="5048"/>
        <v/>
      </c>
      <c r="DJ181" s="5" t="str">
        <f t="shared" si="5049"/>
        <v>Horizon Bank, SSB - Austin, TX</v>
      </c>
      <c r="DK181" s="5" t="str">
        <f t="shared" si="5050"/>
        <v/>
      </c>
      <c r="DL181" s="5" t="str">
        <f t="shared" si="5051"/>
        <v/>
      </c>
      <c r="DM181" s="5" t="str">
        <f t="shared" si="5052"/>
        <v/>
      </c>
      <c r="DN181" s="5" t="str">
        <f t="shared" si="5053"/>
        <v/>
      </c>
      <c r="DO181" s="5" t="str">
        <f t="shared" si="5054"/>
        <v/>
      </c>
      <c r="DP181" s="5" t="str">
        <f t="shared" si="5055"/>
        <v/>
      </c>
      <c r="DQ181" s="5" t="str">
        <f t="shared" si="5056"/>
        <v/>
      </c>
    </row>
    <row r="182" spans="1:121" x14ac:dyDescent="0.25">
      <c r="A182">
        <v>181</v>
      </c>
      <c r="B182" s="5">
        <v>4146341</v>
      </c>
      <c r="C182" t="str">
        <f t="shared" si="4937"/>
        <v>Gateway Commercial Bank - Mesa, AZ</v>
      </c>
      <c r="D182" s="21" t="s">
        <v>2406</v>
      </c>
      <c r="E182" s="19" t="s">
        <v>2947</v>
      </c>
      <c r="F182" s="19" t="s">
        <v>2944</v>
      </c>
      <c r="G182" s="19"/>
      <c r="K182" s="27">
        <v>173</v>
      </c>
      <c r="L182" s="28" t="str">
        <f>IF(HLOOKUP('Peer Comparison Tool'!$E$6,StateDropdownData,K182+1,FALSE)=0,"",HLOOKUP('Peer Comparison Tool'!$E$6,StateDropdownData,K182+1,FALSE))</f>
        <v/>
      </c>
      <c r="M182" s="29" t="str">
        <f>IF(HLOOKUP('Peer Comparison Tool'!$E$6,[0]!DropdownData,K182+1,FALSE)=0,"",HLOOKUP('Peer Comparison Tool'!$E$6,[0]!DropdownData,K182+1,FALSE))</f>
        <v/>
      </c>
      <c r="N182" s="27">
        <v>173</v>
      </c>
      <c r="O182" s="28" t="str">
        <f>IF(HLOOKUP('Peer Comparison Tool'!$G$6,StateDropdownData,N182+1,FALSE)=0,"",HLOOKUP('Peer Comparison Tool'!$G$6,StateDropdownData,N182+1,FALSE))</f>
        <v/>
      </c>
      <c r="P182" s="29" t="str">
        <f>IF(HLOOKUP('Peer Comparison Tool'!$G$6,DropdownData,N182+1,FALSE)=0,"",HLOOKUP('Peer Comparison Tool'!$G$6,DropdownData,N182+1,FALSE))</f>
        <v/>
      </c>
      <c r="Q182" s="27">
        <v>173</v>
      </c>
      <c r="R182" s="28" t="str">
        <f>IF(HLOOKUP('Peer Comparison Tool'!$I$6,StateDropdownData,Q182+1,FALSE)=0,"",HLOOKUP('Peer Comparison Tool'!$I$6,StateDropdownData,Q182+1,FALSE))</f>
        <v/>
      </c>
      <c r="S182" s="29" t="str">
        <f>IF(HLOOKUP('Peer Comparison Tool'!$I$6,DropdownData,Q182+1,FALSE)=0,"",HLOOKUP('Peer Comparison Tool'!$I$6,DropdownData,Q182+1,FALSE))</f>
        <v/>
      </c>
      <c r="T182" s="5" t="str">
        <f t="shared" si="5062"/>
        <v/>
      </c>
      <c r="U182" s="5" t="str">
        <f t="shared" si="5062"/>
        <v/>
      </c>
      <c r="V182" s="5" t="str">
        <f t="shared" si="5062"/>
        <v/>
      </c>
      <c r="W182" s="5" t="str">
        <f t="shared" si="5062"/>
        <v/>
      </c>
      <c r="X182" s="5" t="str">
        <f t="shared" si="5062"/>
        <v/>
      </c>
      <c r="Y182" s="5" t="str">
        <f t="shared" si="5062"/>
        <v/>
      </c>
      <c r="Z182" s="5" t="str">
        <f t="shared" si="5062"/>
        <v/>
      </c>
      <c r="AA182" s="5" t="str">
        <f t="shared" si="5062"/>
        <v/>
      </c>
      <c r="AB182" s="5" t="str">
        <f t="shared" si="5062"/>
        <v/>
      </c>
      <c r="AC182" s="5" t="str">
        <f t="shared" si="5062"/>
        <v/>
      </c>
      <c r="AD182" s="5" t="str">
        <f t="shared" si="5063"/>
        <v/>
      </c>
      <c r="AE182" s="5" t="str">
        <f t="shared" si="5063"/>
        <v/>
      </c>
      <c r="AF182" s="5">
        <f t="shared" si="5063"/>
        <v>1024066</v>
      </c>
      <c r="AG182" s="5" t="str">
        <f t="shared" si="5063"/>
        <v/>
      </c>
      <c r="AH182" s="5">
        <f t="shared" si="5063"/>
        <v>1007804</v>
      </c>
      <c r="AI182" s="5">
        <f t="shared" si="5063"/>
        <v>1008607</v>
      </c>
      <c r="AJ182" s="5" t="str">
        <f t="shared" si="5063"/>
        <v/>
      </c>
      <c r="AK182" s="5" t="str">
        <f t="shared" si="5063"/>
        <v/>
      </c>
      <c r="AL182" s="5" t="str">
        <f t="shared" si="5063"/>
        <v/>
      </c>
      <c r="AM182" s="5" t="str">
        <f t="shared" si="5063"/>
        <v/>
      </c>
      <c r="AN182" s="5" t="str">
        <f t="shared" si="5064"/>
        <v/>
      </c>
      <c r="AO182" s="5" t="str">
        <f t="shared" si="5064"/>
        <v/>
      </c>
      <c r="AP182" s="5">
        <f t="shared" si="5064"/>
        <v>1006688</v>
      </c>
      <c r="AQ182" s="5" t="str">
        <f t="shared" si="5064"/>
        <v/>
      </c>
      <c r="AR182" s="5">
        <f t="shared" si="5064"/>
        <v>4120157</v>
      </c>
      <c r="AS182" s="5" t="str">
        <f t="shared" si="5064"/>
        <v/>
      </c>
      <c r="AT182" s="5" t="str">
        <f t="shared" si="5064"/>
        <v/>
      </c>
      <c r="AU182" s="5" t="str">
        <f t="shared" si="5064"/>
        <v/>
      </c>
      <c r="AV182" s="5" t="str">
        <f t="shared" si="5064"/>
        <v/>
      </c>
      <c r="AW182" s="5" t="str">
        <f t="shared" si="5064"/>
        <v/>
      </c>
      <c r="AX182" s="5" t="str">
        <f t="shared" si="5065"/>
        <v/>
      </c>
      <c r="AY182" s="5">
        <f t="shared" si="5065"/>
        <v>4075001</v>
      </c>
      <c r="AZ182" s="5" t="str">
        <f t="shared" si="5065"/>
        <v/>
      </c>
      <c r="BA182" s="5" t="str">
        <f t="shared" si="5065"/>
        <v/>
      </c>
      <c r="BB182" s="5" t="str">
        <f t="shared" si="5065"/>
        <v/>
      </c>
      <c r="BC182" s="5">
        <f t="shared" si="5065"/>
        <v>10670699</v>
      </c>
      <c r="BD182" s="5" t="str">
        <f t="shared" si="5065"/>
        <v/>
      </c>
      <c r="BE182" s="5" t="str">
        <f t="shared" si="5065"/>
        <v/>
      </c>
      <c r="BF182" s="5" t="str">
        <f t="shared" si="5065"/>
        <v/>
      </c>
      <c r="BG182" s="5" t="str">
        <f t="shared" si="5065"/>
        <v/>
      </c>
      <c r="BH182" s="5" t="str">
        <f t="shared" si="5066"/>
        <v/>
      </c>
      <c r="BI182" s="5" t="str">
        <f t="shared" si="5066"/>
        <v/>
      </c>
      <c r="BJ182" s="5">
        <f t="shared" si="5066"/>
        <v>111736849</v>
      </c>
      <c r="BK182" s="5" t="str">
        <f t="shared" si="5066"/>
        <v/>
      </c>
      <c r="BL182" s="5" t="str">
        <f t="shared" si="5066"/>
        <v/>
      </c>
      <c r="BM182" s="5" t="str">
        <f t="shared" si="5066"/>
        <v/>
      </c>
      <c r="BN182" s="5" t="str">
        <f t="shared" si="5066"/>
        <v/>
      </c>
      <c r="BO182" s="5" t="str">
        <f t="shared" si="5066"/>
        <v/>
      </c>
      <c r="BP182" s="5" t="str">
        <f t="shared" si="5066"/>
        <v/>
      </c>
      <c r="BQ182" s="5" t="str">
        <f t="shared" si="5066"/>
        <v/>
      </c>
      <c r="BR182" s="5"/>
      <c r="BT182" s="5" t="str">
        <f t="shared" si="5007"/>
        <v/>
      </c>
      <c r="BU182" s="5" t="str">
        <f t="shared" si="5008"/>
        <v/>
      </c>
      <c r="BV182" s="5" t="str">
        <f t="shared" si="5009"/>
        <v/>
      </c>
      <c r="BW182" s="5" t="str">
        <f t="shared" si="5010"/>
        <v/>
      </c>
      <c r="BX182" s="5" t="str">
        <f t="shared" si="5011"/>
        <v/>
      </c>
      <c r="BY182" s="5" t="str">
        <f t="shared" si="5012"/>
        <v/>
      </c>
      <c r="BZ182" s="5" t="str">
        <f t="shared" si="5013"/>
        <v/>
      </c>
      <c r="CA182" s="5" t="str">
        <f t="shared" si="5014"/>
        <v/>
      </c>
      <c r="CB182" s="5" t="str">
        <f t="shared" si="5015"/>
        <v/>
      </c>
      <c r="CC182" s="5" t="str">
        <f t="shared" si="5016"/>
        <v/>
      </c>
      <c r="CD182" s="5" t="str">
        <f t="shared" si="5017"/>
        <v/>
      </c>
      <c r="CE182" s="5" t="str">
        <f t="shared" si="5018"/>
        <v/>
      </c>
      <c r="CF182" s="5" t="str">
        <f t="shared" si="5019"/>
        <v>Hinsdale Bank &amp; Trust Company, National Association - Hinsdale, IL</v>
      </c>
      <c r="CG182" s="5" t="str">
        <f t="shared" si="5020"/>
        <v/>
      </c>
      <c r="CH182" s="5" t="str">
        <f t="shared" si="5021"/>
        <v>Pioneer Bank - Sergeant Bluff, IA</v>
      </c>
      <c r="CI182" s="5" t="str">
        <f t="shared" si="5022"/>
        <v>The Kaw Valley State Bank and Trust Company, of Wamego, Kansas - Wamego, KS</v>
      </c>
      <c r="CJ182" s="5" t="str">
        <f t="shared" si="5023"/>
        <v/>
      </c>
      <c r="CK182" s="5" t="str">
        <f t="shared" si="5024"/>
        <v/>
      </c>
      <c r="CL182" s="5" t="str">
        <f t="shared" si="5025"/>
        <v/>
      </c>
      <c r="CM182" s="5" t="str">
        <f t="shared" si="5026"/>
        <v/>
      </c>
      <c r="CN182" s="5" t="str">
        <f t="shared" si="5027"/>
        <v/>
      </c>
      <c r="CO182" s="5" t="str">
        <f t="shared" si="5028"/>
        <v/>
      </c>
      <c r="CP182" s="5" t="str">
        <f t="shared" si="5029"/>
        <v>Security State Bank of Wanamingo, Incorporated - Wanamingo, MN</v>
      </c>
      <c r="CQ182" s="5" t="str">
        <f t="shared" si="5030"/>
        <v/>
      </c>
      <c r="CR182" s="5" t="str">
        <f t="shared" si="5031"/>
        <v>Stifel Trust Company National Association - Saint Louis, MO</v>
      </c>
      <c r="CS182" s="5" t="str">
        <f t="shared" si="5032"/>
        <v/>
      </c>
      <c r="CT182" s="5" t="str">
        <f t="shared" si="5033"/>
        <v/>
      </c>
      <c r="CU182" s="5" t="str">
        <f t="shared" si="5034"/>
        <v/>
      </c>
      <c r="CV182" s="5" t="str">
        <f t="shared" si="5035"/>
        <v/>
      </c>
      <c r="CW182" s="5" t="str">
        <f t="shared" si="5036"/>
        <v/>
      </c>
      <c r="CX182" s="5" t="str">
        <f t="shared" si="5037"/>
        <v/>
      </c>
      <c r="CY182" s="5" t="str">
        <f t="shared" si="5038"/>
        <v>Rockefeller Trust Company, National Association - New York, NY</v>
      </c>
      <c r="CZ182" s="5" t="str">
        <f t="shared" si="5039"/>
        <v/>
      </c>
      <c r="DA182" s="5" t="str">
        <f t="shared" si="5040"/>
        <v/>
      </c>
      <c r="DB182" s="5" t="str">
        <f t="shared" si="5041"/>
        <v/>
      </c>
      <c r="DC182" s="5" t="str">
        <f t="shared" si="5042"/>
        <v>Watermark Bank - Oklahoma City, OK</v>
      </c>
      <c r="DD182" s="5" t="str">
        <f t="shared" si="5043"/>
        <v/>
      </c>
      <c r="DE182" s="5" t="str">
        <f t="shared" si="5044"/>
        <v/>
      </c>
      <c r="DF182" s="5" t="str">
        <f t="shared" si="5045"/>
        <v/>
      </c>
      <c r="DG182" s="5" t="str">
        <f t="shared" si="5046"/>
        <v/>
      </c>
      <c r="DH182" s="5" t="str">
        <f t="shared" si="5047"/>
        <v/>
      </c>
      <c r="DI182" s="5" t="str">
        <f t="shared" si="5048"/>
        <v/>
      </c>
      <c r="DJ182" s="5" t="str">
        <f t="shared" si="5049"/>
        <v>Houston Bank &amp; Trust - Houston, TX</v>
      </c>
      <c r="DK182" s="5" t="str">
        <f t="shared" si="5050"/>
        <v/>
      </c>
      <c r="DL182" s="5" t="str">
        <f t="shared" si="5051"/>
        <v/>
      </c>
      <c r="DM182" s="5" t="str">
        <f t="shared" si="5052"/>
        <v/>
      </c>
      <c r="DN182" s="5" t="str">
        <f t="shared" si="5053"/>
        <v/>
      </c>
      <c r="DO182" s="5" t="str">
        <f t="shared" si="5054"/>
        <v/>
      </c>
      <c r="DP182" s="5" t="str">
        <f t="shared" si="5055"/>
        <v/>
      </c>
      <c r="DQ182" s="5" t="str">
        <f t="shared" si="5056"/>
        <v/>
      </c>
    </row>
    <row r="183" spans="1:121" x14ac:dyDescent="0.25">
      <c r="A183">
        <v>182</v>
      </c>
      <c r="B183" s="5">
        <v>4138439</v>
      </c>
      <c r="C183" t="str">
        <f t="shared" si="4937"/>
        <v>Goldwater Bank, National Association - Phoenix, AZ</v>
      </c>
      <c r="D183" s="21" t="s">
        <v>9417</v>
      </c>
      <c r="E183" s="19" t="s">
        <v>2945</v>
      </c>
      <c r="F183" s="19" t="s">
        <v>2944</v>
      </c>
      <c r="G183" s="19"/>
      <c r="K183" s="27">
        <v>174</v>
      </c>
      <c r="L183" s="28" t="str">
        <f>IF(HLOOKUP('Peer Comparison Tool'!$E$6,StateDropdownData,K183+1,FALSE)=0,"",HLOOKUP('Peer Comparison Tool'!$E$6,StateDropdownData,K183+1,FALSE))</f>
        <v/>
      </c>
      <c r="M183" s="29" t="str">
        <f>IF(HLOOKUP('Peer Comparison Tool'!$E$6,[0]!DropdownData,K183+1,FALSE)=0,"",HLOOKUP('Peer Comparison Tool'!$E$6,[0]!DropdownData,K183+1,FALSE))</f>
        <v/>
      </c>
      <c r="N183" s="27">
        <v>174</v>
      </c>
      <c r="O183" s="28" t="str">
        <f>IF(HLOOKUP('Peer Comparison Tool'!$G$6,StateDropdownData,N183+1,FALSE)=0,"",HLOOKUP('Peer Comparison Tool'!$G$6,StateDropdownData,N183+1,FALSE))</f>
        <v/>
      </c>
      <c r="P183" s="29" t="str">
        <f>IF(HLOOKUP('Peer Comparison Tool'!$G$6,DropdownData,N183+1,FALSE)=0,"",HLOOKUP('Peer Comparison Tool'!$G$6,DropdownData,N183+1,FALSE))</f>
        <v/>
      </c>
      <c r="Q183" s="27">
        <v>174</v>
      </c>
      <c r="R183" s="28" t="str">
        <f>IF(HLOOKUP('Peer Comparison Tool'!$I$6,StateDropdownData,Q183+1,FALSE)=0,"",HLOOKUP('Peer Comparison Tool'!$I$6,StateDropdownData,Q183+1,FALSE))</f>
        <v/>
      </c>
      <c r="S183" s="29" t="str">
        <f>IF(HLOOKUP('Peer Comparison Tool'!$I$6,DropdownData,Q183+1,FALSE)=0,"",HLOOKUP('Peer Comparison Tool'!$I$6,DropdownData,Q183+1,FALSE))</f>
        <v/>
      </c>
      <c r="T183" s="5" t="str">
        <f t="shared" si="5062"/>
        <v/>
      </c>
      <c r="U183" s="5" t="str">
        <f t="shared" si="5062"/>
        <v/>
      </c>
      <c r="V183" s="5" t="str">
        <f t="shared" si="5062"/>
        <v/>
      </c>
      <c r="W183" s="5" t="str">
        <f t="shared" si="5062"/>
        <v/>
      </c>
      <c r="X183" s="5" t="str">
        <f t="shared" si="5062"/>
        <v/>
      </c>
      <c r="Y183" s="5" t="str">
        <f t="shared" si="5062"/>
        <v/>
      </c>
      <c r="Z183" s="5" t="str">
        <f t="shared" si="5062"/>
        <v/>
      </c>
      <c r="AA183" s="5" t="str">
        <f t="shared" si="5062"/>
        <v/>
      </c>
      <c r="AB183" s="5" t="str">
        <f t="shared" si="5062"/>
        <v/>
      </c>
      <c r="AC183" s="5" t="str">
        <f t="shared" si="5062"/>
        <v/>
      </c>
      <c r="AD183" s="5" t="str">
        <f t="shared" si="5063"/>
        <v/>
      </c>
      <c r="AE183" s="5" t="str">
        <f t="shared" si="5063"/>
        <v/>
      </c>
      <c r="AF183" s="5">
        <f t="shared" si="5063"/>
        <v>1010961</v>
      </c>
      <c r="AG183" s="5" t="str">
        <f t="shared" si="5063"/>
        <v/>
      </c>
      <c r="AH183" s="5">
        <f t="shared" si="5063"/>
        <v>1009022</v>
      </c>
      <c r="AI183" s="5">
        <f t="shared" si="5063"/>
        <v>1001528</v>
      </c>
      <c r="AJ183" s="5" t="str">
        <f t="shared" si="5063"/>
        <v/>
      </c>
      <c r="AK183" s="5" t="str">
        <f t="shared" si="5063"/>
        <v/>
      </c>
      <c r="AL183" s="5" t="str">
        <f t="shared" si="5063"/>
        <v/>
      </c>
      <c r="AM183" s="5" t="str">
        <f t="shared" si="5063"/>
        <v/>
      </c>
      <c r="AN183" s="5" t="str">
        <f t="shared" si="5064"/>
        <v/>
      </c>
      <c r="AO183" s="5" t="str">
        <f t="shared" si="5064"/>
        <v/>
      </c>
      <c r="AP183" s="5">
        <f t="shared" si="5064"/>
        <v>1014706</v>
      </c>
      <c r="AQ183" s="5" t="str">
        <f t="shared" si="5064"/>
        <v/>
      </c>
      <c r="AR183" s="5">
        <f t="shared" si="5064"/>
        <v>1009395</v>
      </c>
      <c r="AS183" s="5" t="str">
        <f t="shared" si="5064"/>
        <v/>
      </c>
      <c r="AT183" s="5" t="str">
        <f t="shared" si="5064"/>
        <v/>
      </c>
      <c r="AU183" s="5" t="str">
        <f t="shared" si="5064"/>
        <v/>
      </c>
      <c r="AV183" s="5" t="str">
        <f t="shared" si="5064"/>
        <v/>
      </c>
      <c r="AW183" s="5" t="str">
        <f t="shared" si="5064"/>
        <v/>
      </c>
      <c r="AX183" s="5" t="str">
        <f t="shared" si="5065"/>
        <v/>
      </c>
      <c r="AY183" s="5">
        <f t="shared" si="5065"/>
        <v>1009277</v>
      </c>
      <c r="AZ183" s="5" t="str">
        <f t="shared" si="5065"/>
        <v/>
      </c>
      <c r="BA183" s="5" t="str">
        <f t="shared" si="5065"/>
        <v/>
      </c>
      <c r="BB183" s="5" t="str">
        <f t="shared" si="5065"/>
        <v/>
      </c>
      <c r="BC183" s="5">
        <f t="shared" si="5065"/>
        <v>1009177</v>
      </c>
      <c r="BD183" s="5" t="str">
        <f t="shared" si="5065"/>
        <v/>
      </c>
      <c r="BE183" s="5" t="str">
        <f t="shared" si="5065"/>
        <v/>
      </c>
      <c r="BF183" s="5" t="str">
        <f t="shared" si="5065"/>
        <v/>
      </c>
      <c r="BG183" s="5" t="str">
        <f t="shared" si="5065"/>
        <v/>
      </c>
      <c r="BH183" s="5" t="str">
        <f t="shared" si="5066"/>
        <v/>
      </c>
      <c r="BI183" s="5" t="str">
        <f t="shared" si="5066"/>
        <v/>
      </c>
      <c r="BJ183" s="5">
        <f t="shared" si="5066"/>
        <v>1009158</v>
      </c>
      <c r="BK183" s="5" t="str">
        <f t="shared" si="5066"/>
        <v/>
      </c>
      <c r="BL183" s="5" t="str">
        <f t="shared" si="5066"/>
        <v/>
      </c>
      <c r="BM183" s="5" t="str">
        <f t="shared" si="5066"/>
        <v/>
      </c>
      <c r="BN183" s="5" t="str">
        <f t="shared" si="5066"/>
        <v/>
      </c>
      <c r="BO183" s="5" t="str">
        <f t="shared" si="5066"/>
        <v/>
      </c>
      <c r="BP183" s="5" t="str">
        <f t="shared" si="5066"/>
        <v/>
      </c>
      <c r="BQ183" s="5" t="str">
        <f t="shared" si="5066"/>
        <v/>
      </c>
      <c r="BR183" s="5"/>
      <c r="BT183" s="5" t="str">
        <f t="shared" si="5007"/>
        <v/>
      </c>
      <c r="BU183" s="5" t="str">
        <f t="shared" si="5008"/>
        <v/>
      </c>
      <c r="BV183" s="5" t="str">
        <f t="shared" si="5009"/>
        <v/>
      </c>
      <c r="BW183" s="5" t="str">
        <f t="shared" si="5010"/>
        <v/>
      </c>
      <c r="BX183" s="5" t="str">
        <f t="shared" si="5011"/>
        <v/>
      </c>
      <c r="BY183" s="5" t="str">
        <f t="shared" si="5012"/>
        <v/>
      </c>
      <c r="BZ183" s="5" t="str">
        <f t="shared" si="5013"/>
        <v/>
      </c>
      <c r="CA183" s="5" t="str">
        <f t="shared" si="5014"/>
        <v/>
      </c>
      <c r="CB183" s="5" t="str">
        <f t="shared" si="5015"/>
        <v/>
      </c>
      <c r="CC183" s="5" t="str">
        <f t="shared" si="5016"/>
        <v/>
      </c>
      <c r="CD183" s="5" t="str">
        <f t="shared" si="5017"/>
        <v/>
      </c>
      <c r="CE183" s="5" t="str">
        <f t="shared" si="5018"/>
        <v/>
      </c>
      <c r="CF183" s="5" t="str">
        <f t="shared" si="5019"/>
        <v>Holcomb Bank - Rochelle, IL</v>
      </c>
      <c r="CG183" s="5" t="str">
        <f t="shared" si="5020"/>
        <v/>
      </c>
      <c r="CH183" s="5" t="str">
        <f t="shared" si="5021"/>
        <v>Pocahontas State Bank - Pocahontas, IA</v>
      </c>
      <c r="CI183" s="5" t="str">
        <f t="shared" si="5022"/>
        <v>The Liberty Savings Association, FSA - Fort Scott, KS</v>
      </c>
      <c r="CJ183" s="5" t="str">
        <f t="shared" si="5023"/>
        <v/>
      </c>
      <c r="CK183" s="5" t="str">
        <f t="shared" si="5024"/>
        <v/>
      </c>
      <c r="CL183" s="5" t="str">
        <f t="shared" si="5025"/>
        <v/>
      </c>
      <c r="CM183" s="5" t="str">
        <f t="shared" si="5026"/>
        <v/>
      </c>
      <c r="CN183" s="5" t="str">
        <f t="shared" si="5027"/>
        <v/>
      </c>
      <c r="CO183" s="5" t="str">
        <f t="shared" si="5028"/>
        <v/>
      </c>
      <c r="CP183" s="5" t="str">
        <f t="shared" si="5029"/>
        <v>Security State Bank of Warroad - Warroad, MN</v>
      </c>
      <c r="CQ183" s="5" t="str">
        <f t="shared" si="5030"/>
        <v/>
      </c>
      <c r="CR183" s="5" t="str">
        <f t="shared" si="5031"/>
        <v>Sullivan Bank - Sullivan, MO</v>
      </c>
      <c r="CS183" s="5" t="str">
        <f t="shared" si="5032"/>
        <v/>
      </c>
      <c r="CT183" s="5" t="str">
        <f t="shared" si="5033"/>
        <v/>
      </c>
      <c r="CU183" s="5" t="str">
        <f t="shared" si="5034"/>
        <v/>
      </c>
      <c r="CV183" s="5" t="str">
        <f t="shared" si="5035"/>
        <v/>
      </c>
      <c r="CW183" s="5" t="str">
        <f t="shared" si="5036"/>
        <v/>
      </c>
      <c r="CX183" s="5" t="str">
        <f t="shared" si="5037"/>
        <v/>
      </c>
      <c r="CY183" s="5" t="str">
        <f t="shared" si="5038"/>
        <v>Rondout Savings Bank - Kingston, NY</v>
      </c>
      <c r="CZ183" s="5" t="str">
        <f t="shared" si="5039"/>
        <v/>
      </c>
      <c r="DA183" s="5" t="str">
        <f t="shared" si="5040"/>
        <v/>
      </c>
      <c r="DB183" s="5" t="str">
        <f t="shared" si="5041"/>
        <v/>
      </c>
      <c r="DC183" s="5" t="str">
        <f t="shared" si="5042"/>
        <v>Welch State Bank of Welch, Okla. - Welch, OK</v>
      </c>
      <c r="DD183" s="5" t="str">
        <f t="shared" si="5043"/>
        <v/>
      </c>
      <c r="DE183" s="5" t="str">
        <f t="shared" si="5044"/>
        <v/>
      </c>
      <c r="DF183" s="5" t="str">
        <f t="shared" si="5045"/>
        <v/>
      </c>
      <c r="DG183" s="5" t="str">
        <f t="shared" si="5046"/>
        <v/>
      </c>
      <c r="DH183" s="5" t="str">
        <f t="shared" si="5047"/>
        <v/>
      </c>
      <c r="DI183" s="5" t="str">
        <f t="shared" si="5048"/>
        <v/>
      </c>
      <c r="DJ183" s="5" t="str">
        <f t="shared" si="5049"/>
        <v>Incommons Bank, National Association - Mexia, TX</v>
      </c>
      <c r="DK183" s="5" t="str">
        <f t="shared" si="5050"/>
        <v/>
      </c>
      <c r="DL183" s="5" t="str">
        <f t="shared" si="5051"/>
        <v/>
      </c>
      <c r="DM183" s="5" t="str">
        <f t="shared" si="5052"/>
        <v/>
      </c>
      <c r="DN183" s="5" t="str">
        <f t="shared" si="5053"/>
        <v/>
      </c>
      <c r="DO183" s="5" t="str">
        <f t="shared" si="5054"/>
        <v/>
      </c>
      <c r="DP183" s="5" t="str">
        <f t="shared" si="5055"/>
        <v/>
      </c>
      <c r="DQ183" s="5" t="str">
        <f t="shared" si="5056"/>
        <v/>
      </c>
    </row>
    <row r="184" spans="1:121" x14ac:dyDescent="0.25">
      <c r="A184">
        <v>183</v>
      </c>
      <c r="B184" s="5">
        <v>29261671</v>
      </c>
      <c r="C184" t="str">
        <f t="shared" si="4937"/>
        <v>Integro Bank - Phoenix, AZ</v>
      </c>
      <c r="D184" s="21" t="s">
        <v>10051</v>
      </c>
      <c r="E184" s="19" t="s">
        <v>2945</v>
      </c>
      <c r="F184" s="19" t="s">
        <v>2944</v>
      </c>
      <c r="G184" s="19"/>
      <c r="K184" s="27">
        <v>175</v>
      </c>
      <c r="L184" s="28" t="str">
        <f>IF(HLOOKUP('Peer Comparison Tool'!$E$6,StateDropdownData,K184+1,FALSE)=0,"",HLOOKUP('Peer Comparison Tool'!$E$6,StateDropdownData,K184+1,FALSE))</f>
        <v/>
      </c>
      <c r="M184" s="29" t="str">
        <f>IF(HLOOKUP('Peer Comparison Tool'!$E$6,[0]!DropdownData,K184+1,FALSE)=0,"",HLOOKUP('Peer Comparison Tool'!$E$6,[0]!DropdownData,K184+1,FALSE))</f>
        <v/>
      </c>
      <c r="N184" s="27">
        <v>175</v>
      </c>
      <c r="O184" s="28" t="str">
        <f>IF(HLOOKUP('Peer Comparison Tool'!$G$6,StateDropdownData,N184+1,FALSE)=0,"",HLOOKUP('Peer Comparison Tool'!$G$6,StateDropdownData,N184+1,FALSE))</f>
        <v/>
      </c>
      <c r="P184" s="29" t="str">
        <f>IF(HLOOKUP('Peer Comparison Tool'!$G$6,DropdownData,N184+1,FALSE)=0,"",HLOOKUP('Peer Comparison Tool'!$G$6,DropdownData,N184+1,FALSE))</f>
        <v/>
      </c>
      <c r="Q184" s="27">
        <v>175</v>
      </c>
      <c r="R184" s="28" t="str">
        <f>IF(HLOOKUP('Peer Comparison Tool'!$I$6,StateDropdownData,Q184+1,FALSE)=0,"",HLOOKUP('Peer Comparison Tool'!$I$6,StateDropdownData,Q184+1,FALSE))</f>
        <v/>
      </c>
      <c r="S184" s="29" t="str">
        <f>IF(HLOOKUP('Peer Comparison Tool'!$I$6,DropdownData,Q184+1,FALSE)=0,"",HLOOKUP('Peer Comparison Tool'!$I$6,DropdownData,Q184+1,FALSE))</f>
        <v/>
      </c>
      <c r="T184" s="5" t="str">
        <f t="shared" si="5062"/>
        <v/>
      </c>
      <c r="U184" s="5" t="str">
        <f t="shared" si="5062"/>
        <v/>
      </c>
      <c r="V184" s="5" t="str">
        <f t="shared" si="5062"/>
        <v/>
      </c>
      <c r="W184" s="5" t="str">
        <f t="shared" si="5062"/>
        <v/>
      </c>
      <c r="X184" s="5" t="str">
        <f t="shared" si="5062"/>
        <v/>
      </c>
      <c r="Y184" s="5" t="str">
        <f t="shared" si="5062"/>
        <v/>
      </c>
      <c r="Z184" s="5" t="str">
        <f t="shared" si="5062"/>
        <v/>
      </c>
      <c r="AA184" s="5" t="str">
        <f t="shared" si="5062"/>
        <v/>
      </c>
      <c r="AB184" s="5" t="str">
        <f t="shared" si="5062"/>
        <v/>
      </c>
      <c r="AC184" s="5" t="str">
        <f t="shared" si="5062"/>
        <v/>
      </c>
      <c r="AD184" s="5" t="str">
        <f t="shared" si="5063"/>
        <v/>
      </c>
      <c r="AE184" s="5" t="str">
        <f t="shared" si="5063"/>
        <v/>
      </c>
      <c r="AF184" s="5">
        <f t="shared" si="5063"/>
        <v>1012534</v>
      </c>
      <c r="AG184" s="5" t="str">
        <f t="shared" si="5063"/>
        <v/>
      </c>
      <c r="AH184" s="5">
        <f t="shared" si="5063"/>
        <v>1030049</v>
      </c>
      <c r="AI184" s="5">
        <f t="shared" si="5063"/>
        <v>1005794</v>
      </c>
      <c r="AJ184" s="5" t="str">
        <f t="shared" si="5063"/>
        <v/>
      </c>
      <c r="AK184" s="5" t="str">
        <f t="shared" si="5063"/>
        <v/>
      </c>
      <c r="AL184" s="5" t="str">
        <f t="shared" si="5063"/>
        <v/>
      </c>
      <c r="AM184" s="5" t="str">
        <f t="shared" si="5063"/>
        <v/>
      </c>
      <c r="AN184" s="5" t="str">
        <f t="shared" si="5064"/>
        <v/>
      </c>
      <c r="AO184" s="5" t="str">
        <f t="shared" si="5064"/>
        <v/>
      </c>
      <c r="AP184" s="5">
        <f t="shared" si="5064"/>
        <v>1013192</v>
      </c>
      <c r="AQ184" s="5" t="str">
        <f t="shared" si="5064"/>
        <v/>
      </c>
      <c r="AR184" s="5">
        <f t="shared" si="5064"/>
        <v>4114996</v>
      </c>
      <c r="AS184" s="5" t="str">
        <f t="shared" si="5064"/>
        <v/>
      </c>
      <c r="AT184" s="5" t="str">
        <f t="shared" si="5064"/>
        <v/>
      </c>
      <c r="AU184" s="5" t="str">
        <f t="shared" si="5064"/>
        <v/>
      </c>
      <c r="AV184" s="5" t="str">
        <f t="shared" si="5064"/>
        <v/>
      </c>
      <c r="AW184" s="5" t="str">
        <f t="shared" si="5064"/>
        <v/>
      </c>
      <c r="AX184" s="5" t="str">
        <f t="shared" si="5065"/>
        <v/>
      </c>
      <c r="AY184" s="5">
        <f t="shared" si="5065"/>
        <v>13307135</v>
      </c>
      <c r="AZ184" s="5" t="str">
        <f t="shared" si="5065"/>
        <v/>
      </c>
      <c r="BA184" s="5" t="str">
        <f t="shared" si="5065"/>
        <v/>
      </c>
      <c r="BB184" s="5" t="str">
        <f t="shared" si="5065"/>
        <v/>
      </c>
      <c r="BC184" s="5">
        <f t="shared" si="5065"/>
        <v>1015716</v>
      </c>
      <c r="BD184" s="5" t="str">
        <f t="shared" si="5065"/>
        <v/>
      </c>
      <c r="BE184" s="5" t="str">
        <f t="shared" si="5065"/>
        <v/>
      </c>
      <c r="BF184" s="5" t="str">
        <f t="shared" si="5065"/>
        <v/>
      </c>
      <c r="BG184" s="5" t="str">
        <f t="shared" si="5065"/>
        <v/>
      </c>
      <c r="BH184" s="5" t="str">
        <f t="shared" si="5066"/>
        <v/>
      </c>
      <c r="BI184" s="5" t="str">
        <f t="shared" si="5066"/>
        <v/>
      </c>
      <c r="BJ184" s="5">
        <f t="shared" si="5066"/>
        <v>114168021</v>
      </c>
      <c r="BK184" s="5" t="str">
        <f t="shared" si="5066"/>
        <v/>
      </c>
      <c r="BL184" s="5" t="str">
        <f t="shared" si="5066"/>
        <v/>
      </c>
      <c r="BM184" s="5" t="str">
        <f t="shared" si="5066"/>
        <v/>
      </c>
      <c r="BN184" s="5" t="str">
        <f t="shared" si="5066"/>
        <v/>
      </c>
      <c r="BO184" s="5" t="str">
        <f t="shared" si="5066"/>
        <v/>
      </c>
      <c r="BP184" s="5" t="str">
        <f t="shared" si="5066"/>
        <v/>
      </c>
      <c r="BQ184" s="5" t="str">
        <f t="shared" si="5066"/>
        <v/>
      </c>
      <c r="BR184" s="5"/>
      <c r="BT184" s="5" t="str">
        <f t="shared" si="5007"/>
        <v/>
      </c>
      <c r="BU184" s="5" t="str">
        <f t="shared" si="5008"/>
        <v/>
      </c>
      <c r="BV184" s="5" t="str">
        <f t="shared" si="5009"/>
        <v/>
      </c>
      <c r="BW184" s="5" t="str">
        <f t="shared" si="5010"/>
        <v/>
      </c>
      <c r="BX184" s="5" t="str">
        <f t="shared" si="5011"/>
        <v/>
      </c>
      <c r="BY184" s="5" t="str">
        <f t="shared" si="5012"/>
        <v/>
      </c>
      <c r="BZ184" s="5" t="str">
        <f t="shared" si="5013"/>
        <v/>
      </c>
      <c r="CA184" s="5" t="str">
        <f t="shared" si="5014"/>
        <v/>
      </c>
      <c r="CB184" s="5" t="str">
        <f t="shared" si="5015"/>
        <v/>
      </c>
      <c r="CC184" s="5" t="str">
        <f t="shared" si="5016"/>
        <v/>
      </c>
      <c r="CD184" s="5" t="str">
        <f t="shared" si="5017"/>
        <v/>
      </c>
      <c r="CE184" s="5" t="str">
        <f t="shared" si="5018"/>
        <v/>
      </c>
      <c r="CF184" s="5" t="str">
        <f t="shared" si="5019"/>
        <v>Home State Bank/National Association - Crystal Lake, IL</v>
      </c>
      <c r="CG184" s="5" t="str">
        <f t="shared" si="5020"/>
        <v/>
      </c>
      <c r="CH184" s="5" t="str">
        <f t="shared" si="5021"/>
        <v>Premier Bank - Rock Valley, IA</v>
      </c>
      <c r="CI184" s="5" t="str">
        <f t="shared" si="5022"/>
        <v>The Lyndon State Bank - Lyndon, KS</v>
      </c>
      <c r="CJ184" s="5" t="str">
        <f t="shared" si="5023"/>
        <v/>
      </c>
      <c r="CK184" s="5" t="str">
        <f t="shared" si="5024"/>
        <v/>
      </c>
      <c r="CL184" s="5" t="str">
        <f t="shared" si="5025"/>
        <v/>
      </c>
      <c r="CM184" s="5" t="str">
        <f t="shared" si="5026"/>
        <v/>
      </c>
      <c r="CN184" s="5" t="str">
        <f t="shared" si="5027"/>
        <v/>
      </c>
      <c r="CO184" s="5" t="str">
        <f t="shared" si="5028"/>
        <v/>
      </c>
      <c r="CP184" s="5" t="str">
        <f t="shared" si="5029"/>
        <v>Sentry Bank - Saint Joseph, MN</v>
      </c>
      <c r="CQ184" s="5" t="str">
        <f t="shared" si="5030"/>
        <v/>
      </c>
      <c r="CR184" s="5" t="str">
        <f t="shared" si="5031"/>
        <v>Table Rock Community Bank - Kimberling City, MO</v>
      </c>
      <c r="CS184" s="5" t="str">
        <f t="shared" si="5032"/>
        <v/>
      </c>
      <c r="CT184" s="5" t="str">
        <f t="shared" si="5033"/>
        <v/>
      </c>
      <c r="CU184" s="5" t="str">
        <f t="shared" si="5034"/>
        <v/>
      </c>
      <c r="CV184" s="5" t="str">
        <f t="shared" si="5035"/>
        <v/>
      </c>
      <c r="CW184" s="5" t="str">
        <f t="shared" si="5036"/>
        <v/>
      </c>
      <c r="CX184" s="5" t="str">
        <f t="shared" si="5037"/>
        <v/>
      </c>
      <c r="CY184" s="5" t="str">
        <f t="shared" si="5038"/>
        <v>Royal Bank of Canada - Three World Financial Center Branch - New York, NY</v>
      </c>
      <c r="CZ184" s="5" t="str">
        <f t="shared" si="5039"/>
        <v/>
      </c>
      <c r="DA184" s="5" t="str">
        <f t="shared" si="5040"/>
        <v/>
      </c>
      <c r="DB184" s="5" t="str">
        <f t="shared" si="5041"/>
        <v/>
      </c>
      <c r="DC184" s="5" t="str">
        <f t="shared" si="5042"/>
        <v>YNB - Yukon, OK</v>
      </c>
      <c r="DD184" s="5" t="str">
        <f t="shared" si="5043"/>
        <v/>
      </c>
      <c r="DE184" s="5" t="str">
        <f t="shared" si="5044"/>
        <v/>
      </c>
      <c r="DF184" s="5" t="str">
        <f t="shared" si="5045"/>
        <v/>
      </c>
      <c r="DG184" s="5" t="str">
        <f t="shared" si="5046"/>
        <v/>
      </c>
      <c r="DH184" s="5" t="str">
        <f t="shared" si="5047"/>
        <v/>
      </c>
      <c r="DI184" s="5" t="str">
        <f t="shared" si="5048"/>
        <v/>
      </c>
      <c r="DJ184" s="5" t="str">
        <f t="shared" si="5049"/>
        <v>Integrity Bank SSB - Houston, TX</v>
      </c>
      <c r="DK184" s="5" t="str">
        <f t="shared" si="5050"/>
        <v/>
      </c>
      <c r="DL184" s="5" t="str">
        <f t="shared" si="5051"/>
        <v/>
      </c>
      <c r="DM184" s="5" t="str">
        <f t="shared" si="5052"/>
        <v/>
      </c>
      <c r="DN184" s="5" t="str">
        <f t="shared" si="5053"/>
        <v/>
      </c>
      <c r="DO184" s="5" t="str">
        <f t="shared" si="5054"/>
        <v/>
      </c>
      <c r="DP184" s="5" t="str">
        <f t="shared" si="5055"/>
        <v/>
      </c>
      <c r="DQ184" s="5" t="str">
        <f t="shared" si="5056"/>
        <v/>
      </c>
    </row>
    <row r="185" spans="1:121" x14ac:dyDescent="0.25">
      <c r="A185">
        <v>184</v>
      </c>
      <c r="B185" s="5">
        <v>4066628</v>
      </c>
      <c r="C185" t="str">
        <f t="shared" si="4937"/>
        <v>Mission Bank - Kingman, AZ</v>
      </c>
      <c r="D185" s="21" t="s">
        <v>1326</v>
      </c>
      <c r="E185" s="19" t="s">
        <v>2948</v>
      </c>
      <c r="F185" s="19" t="s">
        <v>2944</v>
      </c>
      <c r="G185" s="19"/>
      <c r="K185" s="27">
        <v>176</v>
      </c>
      <c r="L185" s="28" t="str">
        <f>IF(HLOOKUP('Peer Comparison Tool'!$E$6,StateDropdownData,K185+1,FALSE)=0,"",HLOOKUP('Peer Comparison Tool'!$E$6,StateDropdownData,K185+1,FALSE))</f>
        <v/>
      </c>
      <c r="M185" s="29" t="str">
        <f>IF(HLOOKUP('Peer Comparison Tool'!$E$6,[0]!DropdownData,K185+1,FALSE)=0,"",HLOOKUP('Peer Comparison Tool'!$E$6,[0]!DropdownData,K185+1,FALSE))</f>
        <v/>
      </c>
      <c r="N185" s="27">
        <v>176</v>
      </c>
      <c r="O185" s="28" t="str">
        <f>IF(HLOOKUP('Peer Comparison Tool'!$G$6,StateDropdownData,N185+1,FALSE)=0,"",HLOOKUP('Peer Comparison Tool'!$G$6,StateDropdownData,N185+1,FALSE))</f>
        <v/>
      </c>
      <c r="P185" s="29" t="str">
        <f>IF(HLOOKUP('Peer Comparison Tool'!$G$6,DropdownData,N185+1,FALSE)=0,"",HLOOKUP('Peer Comparison Tool'!$G$6,DropdownData,N185+1,FALSE))</f>
        <v/>
      </c>
      <c r="Q185" s="27">
        <v>176</v>
      </c>
      <c r="R185" s="28" t="str">
        <f>IF(HLOOKUP('Peer Comparison Tool'!$I$6,StateDropdownData,Q185+1,FALSE)=0,"",HLOOKUP('Peer Comparison Tool'!$I$6,StateDropdownData,Q185+1,FALSE))</f>
        <v/>
      </c>
      <c r="S185" s="29" t="str">
        <f>IF(HLOOKUP('Peer Comparison Tool'!$I$6,DropdownData,Q185+1,FALSE)=0,"",HLOOKUP('Peer Comparison Tool'!$I$6,DropdownData,Q185+1,FALSE))</f>
        <v/>
      </c>
      <c r="T185" s="5" t="str">
        <f t="shared" si="5062"/>
        <v/>
      </c>
      <c r="U185" s="5" t="str">
        <f t="shared" si="5062"/>
        <v/>
      </c>
      <c r="V185" s="5" t="str">
        <f t="shared" si="5062"/>
        <v/>
      </c>
      <c r="W185" s="5" t="str">
        <f t="shared" si="5062"/>
        <v/>
      </c>
      <c r="X185" s="5" t="str">
        <f t="shared" si="5062"/>
        <v/>
      </c>
      <c r="Y185" s="5" t="str">
        <f t="shared" si="5062"/>
        <v/>
      </c>
      <c r="Z185" s="5" t="str">
        <f t="shared" si="5062"/>
        <v/>
      </c>
      <c r="AA185" s="5" t="str">
        <f t="shared" si="5062"/>
        <v/>
      </c>
      <c r="AB185" s="5" t="str">
        <f t="shared" si="5062"/>
        <v/>
      </c>
      <c r="AC185" s="5" t="str">
        <f t="shared" si="5062"/>
        <v/>
      </c>
      <c r="AD185" s="5" t="str">
        <f t="shared" si="5063"/>
        <v/>
      </c>
      <c r="AE185" s="5" t="str">
        <f t="shared" si="5063"/>
        <v/>
      </c>
      <c r="AF185" s="5">
        <f t="shared" si="5063"/>
        <v>1013492</v>
      </c>
      <c r="AG185" s="5" t="str">
        <f t="shared" si="5063"/>
        <v/>
      </c>
      <c r="AH185" s="5">
        <f t="shared" si="5063"/>
        <v>1984040</v>
      </c>
      <c r="AI185" s="5">
        <f t="shared" si="5063"/>
        <v>1013808</v>
      </c>
      <c r="AJ185" s="5" t="str">
        <f t="shared" si="5063"/>
        <v/>
      </c>
      <c r="AK185" s="5" t="str">
        <f t="shared" si="5063"/>
        <v/>
      </c>
      <c r="AL185" s="5" t="str">
        <f t="shared" si="5063"/>
        <v/>
      </c>
      <c r="AM185" s="5" t="str">
        <f t="shared" si="5063"/>
        <v/>
      </c>
      <c r="AN185" s="5" t="str">
        <f t="shared" si="5064"/>
        <v/>
      </c>
      <c r="AO185" s="5" t="str">
        <f t="shared" si="5064"/>
        <v/>
      </c>
      <c r="AP185" s="5">
        <f t="shared" si="5064"/>
        <v>1006531</v>
      </c>
      <c r="AQ185" s="5" t="str">
        <f t="shared" si="5064"/>
        <v/>
      </c>
      <c r="AR185" s="5">
        <f t="shared" si="5064"/>
        <v>1016326</v>
      </c>
      <c r="AS185" s="5" t="str">
        <f t="shared" si="5064"/>
        <v/>
      </c>
      <c r="AT185" s="5" t="str">
        <f t="shared" si="5064"/>
        <v/>
      </c>
      <c r="AU185" s="5" t="str">
        <f t="shared" si="5064"/>
        <v/>
      </c>
      <c r="AV185" s="5" t="str">
        <f t="shared" si="5064"/>
        <v/>
      </c>
      <c r="AW185" s="5" t="str">
        <f t="shared" si="5064"/>
        <v/>
      </c>
      <c r="AX185" s="5" t="str">
        <f t="shared" si="5065"/>
        <v/>
      </c>
      <c r="AY185" s="5">
        <f t="shared" si="5065"/>
        <v>4290450</v>
      </c>
      <c r="AZ185" s="5" t="str">
        <f t="shared" si="5065"/>
        <v/>
      </c>
      <c r="BA185" s="5" t="str">
        <f t="shared" si="5065"/>
        <v/>
      </c>
      <c r="BB185" s="5" t="str">
        <f t="shared" si="5065"/>
        <v/>
      </c>
      <c r="BC185" s="5" t="str">
        <f t="shared" si="5065"/>
        <v/>
      </c>
      <c r="BD185" s="5" t="str">
        <f t="shared" si="5065"/>
        <v/>
      </c>
      <c r="BE185" s="5" t="str">
        <f t="shared" si="5065"/>
        <v/>
      </c>
      <c r="BF185" s="5" t="str">
        <f t="shared" si="5065"/>
        <v/>
      </c>
      <c r="BG185" s="5" t="str">
        <f t="shared" si="5065"/>
        <v/>
      </c>
      <c r="BH185" s="5" t="str">
        <f t="shared" si="5066"/>
        <v/>
      </c>
      <c r="BI185" s="5" t="str">
        <f t="shared" si="5066"/>
        <v/>
      </c>
      <c r="BJ185" s="5">
        <f t="shared" si="5066"/>
        <v>1006929</v>
      </c>
      <c r="BK185" s="5" t="str">
        <f t="shared" si="5066"/>
        <v/>
      </c>
      <c r="BL185" s="5" t="str">
        <f t="shared" si="5066"/>
        <v/>
      </c>
      <c r="BM185" s="5" t="str">
        <f t="shared" si="5066"/>
        <v/>
      </c>
      <c r="BN185" s="5" t="str">
        <f t="shared" si="5066"/>
        <v/>
      </c>
      <c r="BO185" s="5" t="str">
        <f t="shared" si="5066"/>
        <v/>
      </c>
      <c r="BP185" s="5" t="str">
        <f t="shared" si="5066"/>
        <v/>
      </c>
      <c r="BQ185" s="5" t="str">
        <f t="shared" si="5066"/>
        <v/>
      </c>
      <c r="BR185" s="5"/>
      <c r="BT185" s="5" t="str">
        <f t="shared" si="5007"/>
        <v/>
      </c>
      <c r="BU185" s="5" t="str">
        <f t="shared" si="5008"/>
        <v/>
      </c>
      <c r="BV185" s="5" t="str">
        <f t="shared" si="5009"/>
        <v/>
      </c>
      <c r="BW185" s="5" t="str">
        <f t="shared" si="5010"/>
        <v/>
      </c>
      <c r="BX185" s="5" t="str">
        <f t="shared" si="5011"/>
        <v/>
      </c>
      <c r="BY185" s="5" t="str">
        <f t="shared" si="5012"/>
        <v/>
      </c>
      <c r="BZ185" s="5" t="str">
        <f t="shared" si="5013"/>
        <v/>
      </c>
      <c r="CA185" s="5" t="str">
        <f t="shared" si="5014"/>
        <v/>
      </c>
      <c r="CB185" s="5" t="str">
        <f t="shared" si="5015"/>
        <v/>
      </c>
      <c r="CC185" s="5" t="str">
        <f t="shared" si="5016"/>
        <v/>
      </c>
      <c r="CD185" s="5" t="str">
        <f t="shared" si="5017"/>
        <v/>
      </c>
      <c r="CE185" s="5" t="str">
        <f t="shared" si="5018"/>
        <v/>
      </c>
      <c r="CF185" s="5" t="str">
        <f t="shared" si="5019"/>
        <v>Hometown National Bank - La Salle, IL</v>
      </c>
      <c r="CG185" s="5" t="str">
        <f t="shared" si="5020"/>
        <v/>
      </c>
      <c r="CH185" s="5" t="str">
        <f t="shared" si="5021"/>
        <v>Premier Bank - Dubuque, IA</v>
      </c>
      <c r="CI185" s="5" t="str">
        <f t="shared" si="5022"/>
        <v>The Lyon County State Bank - Emporia, KS</v>
      </c>
      <c r="CJ185" s="5" t="str">
        <f t="shared" si="5023"/>
        <v/>
      </c>
      <c r="CK185" s="5" t="str">
        <f t="shared" si="5024"/>
        <v/>
      </c>
      <c r="CL185" s="5" t="str">
        <f t="shared" si="5025"/>
        <v/>
      </c>
      <c r="CM185" s="5" t="str">
        <f t="shared" si="5026"/>
        <v/>
      </c>
      <c r="CN185" s="5" t="str">
        <f t="shared" si="5027"/>
        <v/>
      </c>
      <c r="CO185" s="5" t="str">
        <f t="shared" si="5028"/>
        <v/>
      </c>
      <c r="CP185" s="5" t="str">
        <f t="shared" si="5029"/>
        <v>Sherburne State Bank - Becker, MN</v>
      </c>
      <c r="CQ185" s="5" t="str">
        <f t="shared" si="5030"/>
        <v/>
      </c>
      <c r="CR185" s="5" t="str">
        <f t="shared" si="5031"/>
        <v>TBO Bank - Orrick, MO</v>
      </c>
      <c r="CS185" s="5" t="str">
        <f t="shared" si="5032"/>
        <v/>
      </c>
      <c r="CT185" s="5" t="str">
        <f t="shared" si="5033"/>
        <v/>
      </c>
      <c r="CU185" s="5" t="str">
        <f t="shared" si="5034"/>
        <v/>
      </c>
      <c r="CV185" s="5" t="str">
        <f t="shared" si="5035"/>
        <v/>
      </c>
      <c r="CW185" s="5" t="str">
        <f t="shared" si="5036"/>
        <v/>
      </c>
      <c r="CX185" s="5" t="str">
        <f t="shared" si="5037"/>
        <v/>
      </c>
      <c r="CY185" s="5" t="str">
        <f t="shared" si="5038"/>
        <v>Royal Bank of Canada New York Branch - New York, NY</v>
      </c>
      <c r="CZ185" s="5" t="str">
        <f t="shared" si="5039"/>
        <v/>
      </c>
      <c r="DA185" s="5" t="str">
        <f t="shared" si="5040"/>
        <v/>
      </c>
      <c r="DB185" s="5" t="str">
        <f t="shared" si="5041"/>
        <v/>
      </c>
      <c r="DC185" s="5" t="str">
        <f t="shared" si="5042"/>
        <v/>
      </c>
      <c r="DD185" s="5" t="str">
        <f t="shared" si="5043"/>
        <v/>
      </c>
      <c r="DE185" s="5" t="str">
        <f t="shared" si="5044"/>
        <v/>
      </c>
      <c r="DF185" s="5" t="str">
        <f t="shared" si="5045"/>
        <v/>
      </c>
      <c r="DG185" s="5" t="str">
        <f t="shared" si="5046"/>
        <v/>
      </c>
      <c r="DH185" s="5" t="str">
        <f t="shared" si="5047"/>
        <v/>
      </c>
      <c r="DI185" s="5" t="str">
        <f t="shared" si="5048"/>
        <v/>
      </c>
      <c r="DJ185" s="5" t="str">
        <f t="shared" si="5049"/>
        <v>International Bank of Commerce - Brownsville, TX</v>
      </c>
      <c r="DK185" s="5" t="str">
        <f t="shared" si="5050"/>
        <v/>
      </c>
      <c r="DL185" s="5" t="str">
        <f t="shared" si="5051"/>
        <v/>
      </c>
      <c r="DM185" s="5" t="str">
        <f t="shared" si="5052"/>
        <v/>
      </c>
      <c r="DN185" s="5" t="str">
        <f t="shared" si="5053"/>
        <v/>
      </c>
      <c r="DO185" s="5" t="str">
        <f t="shared" si="5054"/>
        <v/>
      </c>
      <c r="DP185" s="5" t="str">
        <f t="shared" si="5055"/>
        <v/>
      </c>
      <c r="DQ185" s="5" t="str">
        <f t="shared" si="5056"/>
        <v/>
      </c>
    </row>
    <row r="186" spans="1:121" x14ac:dyDescent="0.25">
      <c r="A186">
        <v>185</v>
      </c>
      <c r="B186" s="5">
        <v>10647325</v>
      </c>
      <c r="C186" t="str">
        <f t="shared" si="4937"/>
        <v>Scottsdale Community Bank - Scottsdale, AZ</v>
      </c>
      <c r="D186" s="21" t="s">
        <v>10052</v>
      </c>
      <c r="E186" s="19" t="s">
        <v>10118</v>
      </c>
      <c r="F186" s="19" t="s">
        <v>2944</v>
      </c>
      <c r="G186" s="19"/>
      <c r="K186" s="27">
        <v>177</v>
      </c>
      <c r="L186" s="28" t="str">
        <f>IF(HLOOKUP('Peer Comparison Tool'!$E$6,StateDropdownData,K186+1,FALSE)=0,"",HLOOKUP('Peer Comparison Tool'!$E$6,StateDropdownData,K186+1,FALSE))</f>
        <v/>
      </c>
      <c r="M186" s="29" t="str">
        <f>IF(HLOOKUP('Peer Comparison Tool'!$E$6,[0]!DropdownData,K186+1,FALSE)=0,"",HLOOKUP('Peer Comparison Tool'!$E$6,[0]!DropdownData,K186+1,FALSE))</f>
        <v/>
      </c>
      <c r="N186" s="27">
        <v>177</v>
      </c>
      <c r="O186" s="28" t="str">
        <f>IF(HLOOKUP('Peer Comparison Tool'!$G$6,StateDropdownData,N186+1,FALSE)=0,"",HLOOKUP('Peer Comparison Tool'!$G$6,StateDropdownData,N186+1,FALSE))</f>
        <v/>
      </c>
      <c r="P186" s="29" t="str">
        <f>IF(HLOOKUP('Peer Comparison Tool'!$G$6,DropdownData,N186+1,FALSE)=0,"",HLOOKUP('Peer Comparison Tool'!$G$6,DropdownData,N186+1,FALSE))</f>
        <v/>
      </c>
      <c r="Q186" s="27">
        <v>177</v>
      </c>
      <c r="R186" s="28" t="str">
        <f>IF(HLOOKUP('Peer Comparison Tool'!$I$6,StateDropdownData,Q186+1,FALSE)=0,"",HLOOKUP('Peer Comparison Tool'!$I$6,StateDropdownData,Q186+1,FALSE))</f>
        <v/>
      </c>
      <c r="S186" s="29" t="str">
        <f>IF(HLOOKUP('Peer Comparison Tool'!$I$6,DropdownData,Q186+1,FALSE)=0,"",HLOOKUP('Peer Comparison Tool'!$I$6,DropdownData,Q186+1,FALSE))</f>
        <v/>
      </c>
      <c r="T186" s="5" t="str">
        <f t="shared" si="5062"/>
        <v/>
      </c>
      <c r="U186" s="5" t="str">
        <f t="shared" si="5062"/>
        <v/>
      </c>
      <c r="V186" s="5" t="str">
        <f t="shared" si="5062"/>
        <v/>
      </c>
      <c r="W186" s="5" t="str">
        <f t="shared" si="5062"/>
        <v/>
      </c>
      <c r="X186" s="5" t="str">
        <f t="shared" si="5062"/>
        <v/>
      </c>
      <c r="Y186" s="5" t="str">
        <f t="shared" si="5062"/>
        <v/>
      </c>
      <c r="Z186" s="5" t="str">
        <f t="shared" si="5062"/>
        <v/>
      </c>
      <c r="AA186" s="5" t="str">
        <f t="shared" si="5062"/>
        <v/>
      </c>
      <c r="AB186" s="5" t="str">
        <f t="shared" si="5062"/>
        <v/>
      </c>
      <c r="AC186" s="5" t="str">
        <f t="shared" si="5062"/>
        <v/>
      </c>
      <c r="AD186" s="5" t="str">
        <f t="shared" si="5063"/>
        <v/>
      </c>
      <c r="AE186" s="5" t="str">
        <f t="shared" si="5063"/>
        <v/>
      </c>
      <c r="AF186" s="5">
        <f t="shared" si="5063"/>
        <v>1009514</v>
      </c>
      <c r="AG186" s="5" t="str">
        <f t="shared" si="5063"/>
        <v/>
      </c>
      <c r="AH186" s="5">
        <f t="shared" si="5063"/>
        <v>1012214</v>
      </c>
      <c r="AI186" s="5">
        <f t="shared" si="5063"/>
        <v>1006139</v>
      </c>
      <c r="AJ186" s="5" t="str">
        <f t="shared" si="5063"/>
        <v/>
      </c>
      <c r="AK186" s="5" t="str">
        <f t="shared" si="5063"/>
        <v/>
      </c>
      <c r="AL186" s="5" t="str">
        <f t="shared" si="5063"/>
        <v/>
      </c>
      <c r="AM186" s="5" t="str">
        <f t="shared" si="5063"/>
        <v/>
      </c>
      <c r="AN186" s="5" t="str">
        <f t="shared" si="5064"/>
        <v/>
      </c>
      <c r="AO186" s="5" t="str">
        <f t="shared" si="5064"/>
        <v/>
      </c>
      <c r="AP186" s="5">
        <f t="shared" si="5064"/>
        <v>1012788</v>
      </c>
      <c r="AQ186" s="5" t="str">
        <f t="shared" si="5064"/>
        <v/>
      </c>
      <c r="AR186" s="5">
        <f t="shared" si="5064"/>
        <v>1014854</v>
      </c>
      <c r="AS186" s="5" t="str">
        <f t="shared" si="5064"/>
        <v/>
      </c>
      <c r="AT186" s="5" t="str">
        <f t="shared" si="5064"/>
        <v/>
      </c>
      <c r="AU186" s="5" t="str">
        <f t="shared" si="5064"/>
        <v/>
      </c>
      <c r="AV186" s="5" t="str">
        <f t="shared" si="5064"/>
        <v/>
      </c>
      <c r="AW186" s="5" t="str">
        <f t="shared" si="5064"/>
        <v/>
      </c>
      <c r="AX186" s="5" t="str">
        <f t="shared" si="5065"/>
        <v/>
      </c>
      <c r="AY186" s="5">
        <f t="shared" si="5065"/>
        <v>1015294</v>
      </c>
      <c r="AZ186" s="5" t="str">
        <f t="shared" si="5065"/>
        <v/>
      </c>
      <c r="BA186" s="5" t="str">
        <f t="shared" si="5065"/>
        <v/>
      </c>
      <c r="BB186" s="5" t="str">
        <f t="shared" si="5065"/>
        <v/>
      </c>
      <c r="BC186" s="5" t="str">
        <f t="shared" si="5065"/>
        <v/>
      </c>
      <c r="BD186" s="5" t="str">
        <f t="shared" si="5065"/>
        <v/>
      </c>
      <c r="BE186" s="5" t="str">
        <f t="shared" si="5065"/>
        <v/>
      </c>
      <c r="BF186" s="5" t="str">
        <f t="shared" si="5065"/>
        <v/>
      </c>
      <c r="BG186" s="5" t="str">
        <f t="shared" si="5065"/>
        <v/>
      </c>
      <c r="BH186" s="5" t="str">
        <f t="shared" si="5066"/>
        <v/>
      </c>
      <c r="BI186" s="5" t="str">
        <f t="shared" si="5066"/>
        <v/>
      </c>
      <c r="BJ186" s="5">
        <f t="shared" si="5066"/>
        <v>1008779</v>
      </c>
      <c r="BK186" s="5" t="str">
        <f t="shared" si="5066"/>
        <v/>
      </c>
      <c r="BL186" s="5" t="str">
        <f t="shared" si="5066"/>
        <v/>
      </c>
      <c r="BM186" s="5" t="str">
        <f t="shared" si="5066"/>
        <v/>
      </c>
      <c r="BN186" s="5" t="str">
        <f t="shared" si="5066"/>
        <v/>
      </c>
      <c r="BO186" s="5" t="str">
        <f t="shared" si="5066"/>
        <v/>
      </c>
      <c r="BP186" s="5" t="str">
        <f t="shared" si="5066"/>
        <v/>
      </c>
      <c r="BQ186" s="5" t="str">
        <f t="shared" si="5066"/>
        <v/>
      </c>
      <c r="BR186" s="5"/>
      <c r="BT186" s="5" t="str">
        <f t="shared" si="5007"/>
        <v/>
      </c>
      <c r="BU186" s="5" t="str">
        <f t="shared" si="5008"/>
        <v/>
      </c>
      <c r="BV186" s="5" t="str">
        <f t="shared" si="5009"/>
        <v/>
      </c>
      <c r="BW186" s="5" t="str">
        <f t="shared" si="5010"/>
        <v/>
      </c>
      <c r="BX186" s="5" t="str">
        <f t="shared" si="5011"/>
        <v/>
      </c>
      <c r="BY186" s="5" t="str">
        <f t="shared" si="5012"/>
        <v/>
      </c>
      <c r="BZ186" s="5" t="str">
        <f t="shared" si="5013"/>
        <v/>
      </c>
      <c r="CA186" s="5" t="str">
        <f t="shared" si="5014"/>
        <v/>
      </c>
      <c r="CB186" s="5" t="str">
        <f t="shared" si="5015"/>
        <v/>
      </c>
      <c r="CC186" s="5" t="str">
        <f t="shared" si="5016"/>
        <v/>
      </c>
      <c r="CD186" s="5" t="str">
        <f t="shared" si="5017"/>
        <v/>
      </c>
      <c r="CE186" s="5" t="str">
        <f t="shared" si="5018"/>
        <v/>
      </c>
      <c r="CF186" s="5" t="str">
        <f t="shared" si="5019"/>
        <v>Hoyne Savings Bank - Chicago, IL</v>
      </c>
      <c r="CG186" s="5" t="str">
        <f t="shared" si="5020"/>
        <v/>
      </c>
      <c r="CH186" s="5" t="str">
        <f t="shared" si="5021"/>
        <v>Primebank - Le Mars, IA</v>
      </c>
      <c r="CI186" s="5" t="str">
        <f t="shared" si="5022"/>
        <v>The Marion National Bank - Marion, KS</v>
      </c>
      <c r="CJ186" s="5" t="str">
        <f t="shared" si="5023"/>
        <v/>
      </c>
      <c r="CK186" s="5" t="str">
        <f t="shared" si="5024"/>
        <v/>
      </c>
      <c r="CL186" s="5" t="str">
        <f t="shared" si="5025"/>
        <v/>
      </c>
      <c r="CM186" s="5" t="str">
        <f t="shared" si="5026"/>
        <v/>
      </c>
      <c r="CN186" s="5" t="str">
        <f t="shared" si="5027"/>
        <v/>
      </c>
      <c r="CO186" s="5" t="str">
        <f t="shared" si="5028"/>
        <v/>
      </c>
      <c r="CP186" s="5" t="str">
        <f t="shared" si="5029"/>
        <v>Star Bank - Maple Lake, MN</v>
      </c>
      <c r="CQ186" s="5" t="str">
        <f t="shared" si="5030"/>
        <v/>
      </c>
      <c r="CR186" s="5" t="str">
        <f t="shared" si="5031"/>
        <v>The Bank of Advance - Advance, MO</v>
      </c>
      <c r="CS186" s="5" t="str">
        <f t="shared" si="5032"/>
        <v/>
      </c>
      <c r="CT186" s="5" t="str">
        <f t="shared" si="5033"/>
        <v/>
      </c>
      <c r="CU186" s="5" t="str">
        <f t="shared" si="5034"/>
        <v/>
      </c>
      <c r="CV186" s="5" t="str">
        <f t="shared" si="5035"/>
        <v/>
      </c>
      <c r="CW186" s="5" t="str">
        <f t="shared" si="5036"/>
        <v/>
      </c>
      <c r="CX186" s="5" t="str">
        <f t="shared" si="5037"/>
        <v/>
      </c>
      <c r="CY186" s="5" t="str">
        <f t="shared" si="5038"/>
        <v>Safra National Bank of New York - New York, NY</v>
      </c>
      <c r="CZ186" s="5" t="str">
        <f t="shared" si="5039"/>
        <v/>
      </c>
      <c r="DA186" s="5" t="str">
        <f t="shared" si="5040"/>
        <v/>
      </c>
      <c r="DB186" s="5" t="str">
        <f t="shared" si="5041"/>
        <v/>
      </c>
      <c r="DC186" s="5" t="str">
        <f t="shared" si="5042"/>
        <v/>
      </c>
      <c r="DD186" s="5" t="str">
        <f t="shared" si="5043"/>
        <v/>
      </c>
      <c r="DE186" s="5" t="str">
        <f t="shared" si="5044"/>
        <v/>
      </c>
      <c r="DF186" s="5" t="str">
        <f t="shared" si="5045"/>
        <v/>
      </c>
      <c r="DG186" s="5" t="str">
        <f t="shared" si="5046"/>
        <v/>
      </c>
      <c r="DH186" s="5" t="str">
        <f t="shared" si="5047"/>
        <v/>
      </c>
      <c r="DI186" s="5" t="str">
        <f t="shared" si="5048"/>
        <v/>
      </c>
      <c r="DJ186" s="5" t="str">
        <f t="shared" si="5049"/>
        <v>International Bank of Commerce - Zapata, TX</v>
      </c>
      <c r="DK186" s="5" t="str">
        <f t="shared" si="5050"/>
        <v/>
      </c>
      <c r="DL186" s="5" t="str">
        <f t="shared" si="5051"/>
        <v/>
      </c>
      <c r="DM186" s="5" t="str">
        <f t="shared" si="5052"/>
        <v/>
      </c>
      <c r="DN186" s="5" t="str">
        <f t="shared" si="5053"/>
        <v/>
      </c>
      <c r="DO186" s="5" t="str">
        <f t="shared" si="5054"/>
        <v/>
      </c>
      <c r="DP186" s="5" t="str">
        <f t="shared" si="5055"/>
        <v/>
      </c>
      <c r="DQ186" s="5" t="str">
        <f t="shared" si="5056"/>
        <v/>
      </c>
    </row>
    <row r="187" spans="1:121" x14ac:dyDescent="0.25">
      <c r="A187">
        <v>186</v>
      </c>
      <c r="B187" s="5">
        <v>1001010</v>
      </c>
      <c r="C187" t="str">
        <f t="shared" si="4937"/>
        <v>Southwest Heritage Bank - Scottsdale, AZ</v>
      </c>
      <c r="D187" s="21" t="s">
        <v>10567</v>
      </c>
      <c r="E187" s="19" t="s">
        <v>10118</v>
      </c>
      <c r="F187" s="19" t="s">
        <v>2944</v>
      </c>
      <c r="G187" s="19"/>
      <c r="K187" s="27">
        <v>178</v>
      </c>
      <c r="L187" s="28" t="str">
        <f>IF(HLOOKUP('Peer Comparison Tool'!$E$6,StateDropdownData,K187+1,FALSE)=0,"",HLOOKUP('Peer Comparison Tool'!$E$6,StateDropdownData,K187+1,FALSE))</f>
        <v/>
      </c>
      <c r="M187" s="29" t="str">
        <f>IF(HLOOKUP('Peer Comparison Tool'!$E$6,[0]!DropdownData,K187+1,FALSE)=0,"",HLOOKUP('Peer Comparison Tool'!$E$6,[0]!DropdownData,K187+1,FALSE))</f>
        <v/>
      </c>
      <c r="N187" s="27">
        <v>178</v>
      </c>
      <c r="O187" s="28" t="str">
        <f>IF(HLOOKUP('Peer Comparison Tool'!$G$6,StateDropdownData,N187+1,FALSE)=0,"",HLOOKUP('Peer Comparison Tool'!$G$6,StateDropdownData,N187+1,FALSE))</f>
        <v/>
      </c>
      <c r="P187" s="29" t="str">
        <f>IF(HLOOKUP('Peer Comparison Tool'!$G$6,DropdownData,N187+1,FALSE)=0,"",HLOOKUP('Peer Comparison Tool'!$G$6,DropdownData,N187+1,FALSE))</f>
        <v/>
      </c>
      <c r="Q187" s="27">
        <v>178</v>
      </c>
      <c r="R187" s="28" t="str">
        <f>IF(HLOOKUP('Peer Comparison Tool'!$I$6,StateDropdownData,Q187+1,FALSE)=0,"",HLOOKUP('Peer Comparison Tool'!$I$6,StateDropdownData,Q187+1,FALSE))</f>
        <v/>
      </c>
      <c r="S187" s="29" t="str">
        <f>IF(HLOOKUP('Peer Comparison Tool'!$I$6,DropdownData,Q187+1,FALSE)=0,"",HLOOKUP('Peer Comparison Tool'!$I$6,DropdownData,Q187+1,FALSE))</f>
        <v/>
      </c>
      <c r="T187" s="5" t="str">
        <f t="shared" si="5062"/>
        <v/>
      </c>
      <c r="U187" s="5" t="str">
        <f t="shared" si="5062"/>
        <v/>
      </c>
      <c r="V187" s="5" t="str">
        <f t="shared" si="5062"/>
        <v/>
      </c>
      <c r="W187" s="5" t="str">
        <f t="shared" si="5062"/>
        <v/>
      </c>
      <c r="X187" s="5" t="str">
        <f t="shared" si="5062"/>
        <v/>
      </c>
      <c r="Y187" s="5" t="str">
        <f t="shared" si="5062"/>
        <v/>
      </c>
      <c r="Z187" s="5" t="str">
        <f t="shared" si="5062"/>
        <v/>
      </c>
      <c r="AA187" s="5" t="str">
        <f t="shared" si="5062"/>
        <v/>
      </c>
      <c r="AB187" s="5" t="str">
        <f t="shared" si="5062"/>
        <v/>
      </c>
      <c r="AC187" s="5" t="str">
        <f t="shared" si="5062"/>
        <v/>
      </c>
      <c r="AD187" s="5" t="str">
        <f t="shared" si="5063"/>
        <v/>
      </c>
      <c r="AE187" s="5" t="str">
        <f t="shared" si="5063"/>
        <v/>
      </c>
      <c r="AF187" s="5">
        <f t="shared" si="5063"/>
        <v>1006312</v>
      </c>
      <c r="AG187" s="5" t="str">
        <f t="shared" si="5063"/>
        <v/>
      </c>
      <c r="AH187" s="5">
        <f t="shared" si="5063"/>
        <v>1981001</v>
      </c>
      <c r="AI187" s="5">
        <f t="shared" si="5063"/>
        <v>1010527</v>
      </c>
      <c r="AJ187" s="5" t="str">
        <f t="shared" si="5063"/>
        <v/>
      </c>
      <c r="AK187" s="5" t="str">
        <f t="shared" si="5063"/>
        <v/>
      </c>
      <c r="AL187" s="5" t="str">
        <f t="shared" si="5063"/>
        <v/>
      </c>
      <c r="AM187" s="5" t="str">
        <f t="shared" si="5063"/>
        <v/>
      </c>
      <c r="AN187" s="5" t="str">
        <f t="shared" si="5064"/>
        <v/>
      </c>
      <c r="AO187" s="5" t="str">
        <f t="shared" si="5064"/>
        <v/>
      </c>
      <c r="AP187" s="5">
        <f t="shared" si="5064"/>
        <v>1007435</v>
      </c>
      <c r="AQ187" s="5" t="str">
        <f t="shared" si="5064"/>
        <v/>
      </c>
      <c r="AR187" s="5">
        <f t="shared" si="5064"/>
        <v>1015750</v>
      </c>
      <c r="AS187" s="5" t="str">
        <f t="shared" si="5064"/>
        <v/>
      </c>
      <c r="AT187" s="5" t="str">
        <f t="shared" si="5064"/>
        <v/>
      </c>
      <c r="AU187" s="5" t="str">
        <f t="shared" si="5064"/>
        <v/>
      </c>
      <c r="AV187" s="5" t="str">
        <f t="shared" si="5064"/>
        <v/>
      </c>
      <c r="AW187" s="5" t="str">
        <f t="shared" si="5064"/>
        <v/>
      </c>
      <c r="AX187" s="5" t="str">
        <f t="shared" si="5065"/>
        <v/>
      </c>
      <c r="AY187" s="5">
        <f t="shared" si="5065"/>
        <v>1011918</v>
      </c>
      <c r="AZ187" s="5" t="str">
        <f t="shared" si="5065"/>
        <v/>
      </c>
      <c r="BA187" s="5" t="str">
        <f t="shared" si="5065"/>
        <v/>
      </c>
      <c r="BB187" s="5" t="str">
        <f t="shared" si="5065"/>
        <v/>
      </c>
      <c r="BC187" s="5" t="str">
        <f t="shared" si="5065"/>
        <v/>
      </c>
      <c r="BD187" s="5" t="str">
        <f t="shared" si="5065"/>
        <v/>
      </c>
      <c r="BE187" s="5" t="str">
        <f t="shared" si="5065"/>
        <v/>
      </c>
      <c r="BF187" s="5" t="str">
        <f t="shared" si="5065"/>
        <v/>
      </c>
      <c r="BG187" s="5" t="str">
        <f t="shared" si="5065"/>
        <v/>
      </c>
      <c r="BH187" s="5" t="str">
        <f t="shared" si="5066"/>
        <v/>
      </c>
      <c r="BI187" s="5" t="str">
        <f t="shared" si="5066"/>
        <v/>
      </c>
      <c r="BJ187" s="5">
        <f t="shared" si="5066"/>
        <v>1016284</v>
      </c>
      <c r="BK187" s="5" t="str">
        <f t="shared" si="5066"/>
        <v/>
      </c>
      <c r="BL187" s="5" t="str">
        <f t="shared" si="5066"/>
        <v/>
      </c>
      <c r="BM187" s="5" t="str">
        <f t="shared" si="5066"/>
        <v/>
      </c>
      <c r="BN187" s="5" t="str">
        <f t="shared" si="5066"/>
        <v/>
      </c>
      <c r="BO187" s="5" t="str">
        <f t="shared" si="5066"/>
        <v/>
      </c>
      <c r="BP187" s="5" t="str">
        <f t="shared" si="5066"/>
        <v/>
      </c>
      <c r="BQ187" s="5" t="str">
        <f t="shared" si="5066"/>
        <v/>
      </c>
      <c r="BR187" s="5"/>
      <c r="BT187" s="5" t="str">
        <f t="shared" si="5007"/>
        <v/>
      </c>
      <c r="BU187" s="5" t="str">
        <f t="shared" si="5008"/>
        <v/>
      </c>
      <c r="BV187" s="5" t="str">
        <f t="shared" si="5009"/>
        <v/>
      </c>
      <c r="BW187" s="5" t="str">
        <f t="shared" si="5010"/>
        <v/>
      </c>
      <c r="BX187" s="5" t="str">
        <f t="shared" si="5011"/>
        <v/>
      </c>
      <c r="BY187" s="5" t="str">
        <f t="shared" si="5012"/>
        <v/>
      </c>
      <c r="BZ187" s="5" t="str">
        <f t="shared" si="5013"/>
        <v/>
      </c>
      <c r="CA187" s="5" t="str">
        <f t="shared" si="5014"/>
        <v/>
      </c>
      <c r="CB187" s="5" t="str">
        <f t="shared" si="5015"/>
        <v/>
      </c>
      <c r="CC187" s="5" t="str">
        <f t="shared" si="5016"/>
        <v/>
      </c>
      <c r="CD187" s="5" t="str">
        <f t="shared" si="5017"/>
        <v/>
      </c>
      <c r="CE187" s="5" t="str">
        <f t="shared" si="5018"/>
        <v/>
      </c>
      <c r="CF187" s="5" t="str">
        <f t="shared" si="5019"/>
        <v>Illini State Bank - Tonica, IL</v>
      </c>
      <c r="CG187" s="5" t="str">
        <f t="shared" si="5020"/>
        <v/>
      </c>
      <c r="CH187" s="5" t="str">
        <f t="shared" si="5021"/>
        <v>Principal Bank - Des Moines, IA</v>
      </c>
      <c r="CI187" s="5" t="str">
        <f t="shared" si="5022"/>
        <v>The Peoples Bank - Pratt, KS</v>
      </c>
      <c r="CJ187" s="5" t="str">
        <f t="shared" si="5023"/>
        <v/>
      </c>
      <c r="CK187" s="5" t="str">
        <f t="shared" si="5024"/>
        <v/>
      </c>
      <c r="CL187" s="5" t="str">
        <f t="shared" si="5025"/>
        <v/>
      </c>
      <c r="CM187" s="5" t="str">
        <f t="shared" si="5026"/>
        <v/>
      </c>
      <c r="CN187" s="5" t="str">
        <f t="shared" si="5027"/>
        <v/>
      </c>
      <c r="CO187" s="5" t="str">
        <f t="shared" si="5028"/>
        <v/>
      </c>
      <c r="CP187" s="5" t="str">
        <f t="shared" si="5029"/>
        <v>State Bank of Bellingham - Bellingham, MN</v>
      </c>
      <c r="CQ187" s="5" t="str">
        <f t="shared" si="5030"/>
        <v/>
      </c>
      <c r="CR187" s="5" t="str">
        <f t="shared" si="5031"/>
        <v>The Bank of Grain Valley - Kansas City, MO</v>
      </c>
      <c r="CS187" s="5" t="str">
        <f t="shared" si="5032"/>
        <v/>
      </c>
      <c r="CT187" s="5" t="str">
        <f t="shared" si="5033"/>
        <v/>
      </c>
      <c r="CU187" s="5" t="str">
        <f t="shared" si="5034"/>
        <v/>
      </c>
      <c r="CV187" s="5" t="str">
        <f t="shared" si="5035"/>
        <v/>
      </c>
      <c r="CW187" s="5" t="str">
        <f t="shared" si="5036"/>
        <v/>
      </c>
      <c r="CX187" s="5" t="str">
        <f t="shared" si="5037"/>
        <v/>
      </c>
      <c r="CY187" s="5" t="str">
        <f t="shared" si="5038"/>
        <v>Savannah Bank, N.A. - Savannah, NY</v>
      </c>
      <c r="CZ187" s="5" t="str">
        <f t="shared" si="5039"/>
        <v/>
      </c>
      <c r="DA187" s="5" t="str">
        <f t="shared" si="5040"/>
        <v/>
      </c>
      <c r="DB187" s="5" t="str">
        <f t="shared" si="5041"/>
        <v/>
      </c>
      <c r="DC187" s="5" t="str">
        <f t="shared" si="5042"/>
        <v/>
      </c>
      <c r="DD187" s="5" t="str">
        <f t="shared" si="5043"/>
        <v/>
      </c>
      <c r="DE187" s="5" t="str">
        <f t="shared" si="5044"/>
        <v/>
      </c>
      <c r="DF187" s="5" t="str">
        <f t="shared" si="5045"/>
        <v/>
      </c>
      <c r="DG187" s="5" t="str">
        <f t="shared" si="5046"/>
        <v/>
      </c>
      <c r="DH187" s="5" t="str">
        <f t="shared" si="5047"/>
        <v/>
      </c>
      <c r="DI187" s="5" t="str">
        <f t="shared" si="5048"/>
        <v/>
      </c>
      <c r="DJ187" s="5" t="str">
        <f t="shared" si="5049"/>
        <v>International Bank of Commerce - Laredo, TX</v>
      </c>
      <c r="DK187" s="5" t="str">
        <f t="shared" si="5050"/>
        <v/>
      </c>
      <c r="DL187" s="5" t="str">
        <f t="shared" si="5051"/>
        <v/>
      </c>
      <c r="DM187" s="5" t="str">
        <f t="shared" si="5052"/>
        <v/>
      </c>
      <c r="DN187" s="5" t="str">
        <f t="shared" si="5053"/>
        <v/>
      </c>
      <c r="DO187" s="5" t="str">
        <f t="shared" si="5054"/>
        <v/>
      </c>
      <c r="DP187" s="5" t="str">
        <f t="shared" si="5055"/>
        <v/>
      </c>
      <c r="DQ187" s="5" t="str">
        <f t="shared" si="5056"/>
        <v/>
      </c>
    </row>
    <row r="188" spans="1:121" x14ac:dyDescent="0.25">
      <c r="A188">
        <v>187</v>
      </c>
      <c r="B188" s="5">
        <v>1002942</v>
      </c>
      <c r="C188" t="str">
        <f t="shared" si="4937"/>
        <v>USAA Federal Savings Bank - Phoenix, AZ</v>
      </c>
      <c r="D188" s="21" t="s">
        <v>442</v>
      </c>
      <c r="E188" s="19" t="s">
        <v>2945</v>
      </c>
      <c r="F188" s="19" t="s">
        <v>2944</v>
      </c>
      <c r="G188" s="19"/>
      <c r="K188" s="27">
        <v>179</v>
      </c>
      <c r="L188" s="28" t="str">
        <f>IF(HLOOKUP('Peer Comparison Tool'!$E$6,StateDropdownData,K188+1,FALSE)=0,"",HLOOKUP('Peer Comparison Tool'!$E$6,StateDropdownData,K188+1,FALSE))</f>
        <v/>
      </c>
      <c r="M188" s="29" t="str">
        <f>IF(HLOOKUP('Peer Comparison Tool'!$E$6,[0]!DropdownData,K188+1,FALSE)=0,"",HLOOKUP('Peer Comparison Tool'!$E$6,[0]!DropdownData,K188+1,FALSE))</f>
        <v/>
      </c>
      <c r="N188" s="27">
        <v>179</v>
      </c>
      <c r="O188" s="28" t="str">
        <f>IF(HLOOKUP('Peer Comparison Tool'!$G$6,StateDropdownData,N188+1,FALSE)=0,"",HLOOKUP('Peer Comparison Tool'!$G$6,StateDropdownData,N188+1,FALSE))</f>
        <v/>
      </c>
      <c r="P188" s="29" t="str">
        <f>IF(HLOOKUP('Peer Comparison Tool'!$G$6,DropdownData,N188+1,FALSE)=0,"",HLOOKUP('Peer Comparison Tool'!$G$6,DropdownData,N188+1,FALSE))</f>
        <v/>
      </c>
      <c r="Q188" s="27">
        <v>179</v>
      </c>
      <c r="R188" s="28" t="str">
        <f>IF(HLOOKUP('Peer Comparison Tool'!$I$6,StateDropdownData,Q188+1,FALSE)=0,"",HLOOKUP('Peer Comparison Tool'!$I$6,StateDropdownData,Q188+1,FALSE))</f>
        <v/>
      </c>
      <c r="S188" s="29" t="str">
        <f>IF(HLOOKUP('Peer Comparison Tool'!$I$6,DropdownData,Q188+1,FALSE)=0,"",HLOOKUP('Peer Comparison Tool'!$I$6,DropdownData,Q188+1,FALSE))</f>
        <v/>
      </c>
      <c r="T188" s="5" t="str">
        <f t="shared" si="5062"/>
        <v/>
      </c>
      <c r="U188" s="5" t="str">
        <f t="shared" si="5062"/>
        <v/>
      </c>
      <c r="V188" s="5" t="str">
        <f t="shared" si="5062"/>
        <v/>
      </c>
      <c r="W188" s="5" t="str">
        <f t="shared" si="5062"/>
        <v/>
      </c>
      <c r="X188" s="5" t="str">
        <f t="shared" si="5062"/>
        <v/>
      </c>
      <c r="Y188" s="5" t="str">
        <f t="shared" si="5062"/>
        <v/>
      </c>
      <c r="Z188" s="5" t="str">
        <f t="shared" si="5062"/>
        <v/>
      </c>
      <c r="AA188" s="5" t="str">
        <f t="shared" si="5062"/>
        <v/>
      </c>
      <c r="AB188" s="5" t="str">
        <f t="shared" si="5062"/>
        <v/>
      </c>
      <c r="AC188" s="5" t="str">
        <f t="shared" si="5062"/>
        <v/>
      </c>
      <c r="AD188" s="5" t="str">
        <f t="shared" si="5063"/>
        <v/>
      </c>
      <c r="AE188" s="5" t="str">
        <f t="shared" si="5063"/>
        <v/>
      </c>
      <c r="AF188" s="5">
        <f t="shared" si="5063"/>
        <v>1015368</v>
      </c>
      <c r="AG188" s="5" t="str">
        <f t="shared" si="5063"/>
        <v/>
      </c>
      <c r="AH188" s="5">
        <f t="shared" si="5063"/>
        <v>1024135</v>
      </c>
      <c r="AI188" s="5">
        <f t="shared" si="5063"/>
        <v>1010545</v>
      </c>
      <c r="AJ188" s="5" t="str">
        <f t="shared" si="5063"/>
        <v/>
      </c>
      <c r="AK188" s="5" t="str">
        <f t="shared" si="5063"/>
        <v/>
      </c>
      <c r="AL188" s="5" t="str">
        <f t="shared" si="5063"/>
        <v/>
      </c>
      <c r="AM188" s="5" t="str">
        <f t="shared" si="5063"/>
        <v/>
      </c>
      <c r="AN188" s="5" t="str">
        <f t="shared" si="5064"/>
        <v/>
      </c>
      <c r="AO188" s="5" t="str">
        <f t="shared" si="5064"/>
        <v/>
      </c>
      <c r="AP188" s="5">
        <f t="shared" si="5064"/>
        <v>1005527</v>
      </c>
      <c r="AQ188" s="5" t="str">
        <f t="shared" si="5064"/>
        <v/>
      </c>
      <c r="AR188" s="5">
        <f t="shared" si="5064"/>
        <v>1014452</v>
      </c>
      <c r="AS188" s="5" t="str">
        <f t="shared" si="5064"/>
        <v/>
      </c>
      <c r="AT188" s="5" t="str">
        <f t="shared" si="5064"/>
        <v/>
      </c>
      <c r="AU188" s="5" t="str">
        <f t="shared" si="5064"/>
        <v/>
      </c>
      <c r="AV188" s="5" t="str">
        <f t="shared" si="5064"/>
        <v/>
      </c>
      <c r="AW188" s="5" t="str">
        <f t="shared" si="5064"/>
        <v/>
      </c>
      <c r="AX188" s="5" t="str">
        <f t="shared" si="5065"/>
        <v/>
      </c>
      <c r="AY188" s="5">
        <f t="shared" si="5065"/>
        <v>1011410</v>
      </c>
      <c r="AZ188" s="5" t="str">
        <f t="shared" si="5065"/>
        <v/>
      </c>
      <c r="BA188" s="5" t="str">
        <f t="shared" si="5065"/>
        <v/>
      </c>
      <c r="BB188" s="5" t="str">
        <f t="shared" si="5065"/>
        <v/>
      </c>
      <c r="BC188" s="5" t="str">
        <f t="shared" si="5065"/>
        <v/>
      </c>
      <c r="BD188" s="5" t="str">
        <f t="shared" si="5065"/>
        <v/>
      </c>
      <c r="BE188" s="5" t="str">
        <f t="shared" si="5065"/>
        <v/>
      </c>
      <c r="BF188" s="5" t="str">
        <f t="shared" si="5065"/>
        <v/>
      </c>
      <c r="BG188" s="5" t="str">
        <f t="shared" si="5065"/>
        <v/>
      </c>
      <c r="BH188" s="5" t="str">
        <f t="shared" si="5066"/>
        <v/>
      </c>
      <c r="BI188" s="5" t="str">
        <f t="shared" si="5066"/>
        <v/>
      </c>
      <c r="BJ188" s="5">
        <f t="shared" si="5066"/>
        <v>1030011</v>
      </c>
      <c r="BK188" s="5" t="str">
        <f t="shared" si="5066"/>
        <v/>
      </c>
      <c r="BL188" s="5" t="str">
        <f t="shared" si="5066"/>
        <v/>
      </c>
      <c r="BM188" s="5" t="str">
        <f t="shared" si="5066"/>
        <v/>
      </c>
      <c r="BN188" s="5" t="str">
        <f t="shared" si="5066"/>
        <v/>
      </c>
      <c r="BO188" s="5" t="str">
        <f t="shared" si="5066"/>
        <v/>
      </c>
      <c r="BP188" s="5" t="str">
        <f t="shared" si="5066"/>
        <v/>
      </c>
      <c r="BQ188" s="5" t="str">
        <f t="shared" si="5066"/>
        <v/>
      </c>
      <c r="BR188" s="5"/>
      <c r="BT188" s="5" t="str">
        <f t="shared" si="5007"/>
        <v/>
      </c>
      <c r="BU188" s="5" t="str">
        <f t="shared" si="5008"/>
        <v/>
      </c>
      <c r="BV188" s="5" t="str">
        <f t="shared" si="5009"/>
        <v/>
      </c>
      <c r="BW188" s="5" t="str">
        <f t="shared" si="5010"/>
        <v/>
      </c>
      <c r="BX188" s="5" t="str">
        <f t="shared" si="5011"/>
        <v/>
      </c>
      <c r="BY188" s="5" t="str">
        <f t="shared" si="5012"/>
        <v/>
      </c>
      <c r="BZ188" s="5" t="str">
        <f t="shared" si="5013"/>
        <v/>
      </c>
      <c r="CA188" s="5" t="str">
        <f t="shared" si="5014"/>
        <v/>
      </c>
      <c r="CB188" s="5" t="str">
        <f t="shared" si="5015"/>
        <v/>
      </c>
      <c r="CC188" s="5" t="str">
        <f t="shared" si="5016"/>
        <v/>
      </c>
      <c r="CD188" s="5" t="str">
        <f t="shared" si="5017"/>
        <v/>
      </c>
      <c r="CE188" s="5" t="str">
        <f t="shared" si="5018"/>
        <v/>
      </c>
      <c r="CF188" s="5" t="str">
        <f t="shared" si="5019"/>
        <v>INB, National Association - Springfield, IL</v>
      </c>
      <c r="CG188" s="5" t="str">
        <f t="shared" si="5020"/>
        <v/>
      </c>
      <c r="CH188" s="5" t="str">
        <f t="shared" si="5021"/>
        <v>Quad City Bank and Trust Company - Bettendorf, IA</v>
      </c>
      <c r="CI188" s="5" t="str">
        <f t="shared" si="5022"/>
        <v>The Riley State Bank of Riley Kansas - Riley, KS</v>
      </c>
      <c r="CJ188" s="5" t="str">
        <f t="shared" si="5023"/>
        <v/>
      </c>
      <c r="CK188" s="5" t="str">
        <f t="shared" si="5024"/>
        <v/>
      </c>
      <c r="CL188" s="5" t="str">
        <f t="shared" si="5025"/>
        <v/>
      </c>
      <c r="CM188" s="5" t="str">
        <f t="shared" si="5026"/>
        <v/>
      </c>
      <c r="CN188" s="5" t="str">
        <f t="shared" si="5027"/>
        <v/>
      </c>
      <c r="CO188" s="5" t="str">
        <f t="shared" si="5028"/>
        <v/>
      </c>
      <c r="CP188" s="5" t="str">
        <f t="shared" si="5029"/>
        <v>State Bank of Chandler - Chandler, MN</v>
      </c>
      <c r="CQ188" s="5" t="str">
        <f t="shared" si="5030"/>
        <v/>
      </c>
      <c r="CR188" s="5" t="str">
        <f t="shared" si="5031"/>
        <v>The Bank of Houston - Houston, MO</v>
      </c>
      <c r="CS188" s="5" t="str">
        <f t="shared" si="5032"/>
        <v/>
      </c>
      <c r="CT188" s="5" t="str">
        <f t="shared" si="5033"/>
        <v/>
      </c>
      <c r="CU188" s="5" t="str">
        <f t="shared" si="5034"/>
        <v/>
      </c>
      <c r="CV188" s="5" t="str">
        <f t="shared" si="5035"/>
        <v/>
      </c>
      <c r="CW188" s="5" t="str">
        <f t="shared" si="5036"/>
        <v/>
      </c>
      <c r="CX188" s="5" t="str">
        <f t="shared" si="5037"/>
        <v/>
      </c>
      <c r="CY188" s="5" t="str">
        <f t="shared" si="5038"/>
        <v>Sawyer Savings Bank - Saugerties, NY</v>
      </c>
      <c r="CZ188" s="5" t="str">
        <f t="shared" si="5039"/>
        <v/>
      </c>
      <c r="DA188" s="5" t="str">
        <f t="shared" si="5040"/>
        <v/>
      </c>
      <c r="DB188" s="5" t="str">
        <f t="shared" si="5041"/>
        <v/>
      </c>
      <c r="DC188" s="5" t="str">
        <f t="shared" si="5042"/>
        <v/>
      </c>
      <c r="DD188" s="5" t="str">
        <f t="shared" si="5043"/>
        <v/>
      </c>
      <c r="DE188" s="5" t="str">
        <f t="shared" si="5044"/>
        <v/>
      </c>
      <c r="DF188" s="5" t="str">
        <f t="shared" si="5045"/>
        <v/>
      </c>
      <c r="DG188" s="5" t="str">
        <f t="shared" si="5046"/>
        <v/>
      </c>
      <c r="DH188" s="5" t="str">
        <f t="shared" si="5047"/>
        <v/>
      </c>
      <c r="DI188" s="5" t="str">
        <f t="shared" si="5048"/>
        <v/>
      </c>
      <c r="DJ188" s="5" t="str">
        <f t="shared" si="5049"/>
        <v>Interstate Bank - Perryton, TX</v>
      </c>
      <c r="DK188" s="5" t="str">
        <f t="shared" si="5050"/>
        <v/>
      </c>
      <c r="DL188" s="5" t="str">
        <f t="shared" si="5051"/>
        <v/>
      </c>
      <c r="DM188" s="5" t="str">
        <f t="shared" si="5052"/>
        <v/>
      </c>
      <c r="DN188" s="5" t="str">
        <f t="shared" si="5053"/>
        <v/>
      </c>
      <c r="DO188" s="5" t="str">
        <f t="shared" si="5054"/>
        <v/>
      </c>
      <c r="DP188" s="5" t="str">
        <f t="shared" si="5055"/>
        <v/>
      </c>
      <c r="DQ188" s="5" t="str">
        <f t="shared" si="5056"/>
        <v/>
      </c>
    </row>
    <row r="189" spans="1:121" x14ac:dyDescent="0.25">
      <c r="A189">
        <v>188</v>
      </c>
      <c r="B189" s="5">
        <v>4135580</v>
      </c>
      <c r="C189" t="str">
        <f t="shared" si="4937"/>
        <v>West Valley National Bank - Goodyear, AZ</v>
      </c>
      <c r="D189" s="21" t="s">
        <v>2711</v>
      </c>
      <c r="E189" s="19" t="s">
        <v>2949</v>
      </c>
      <c r="F189" s="19" t="s">
        <v>2944</v>
      </c>
      <c r="G189" s="19"/>
      <c r="K189" s="27">
        <v>180</v>
      </c>
      <c r="L189" s="28" t="str">
        <f>IF(HLOOKUP('Peer Comparison Tool'!$E$6,StateDropdownData,K189+1,FALSE)=0,"",HLOOKUP('Peer Comparison Tool'!$E$6,StateDropdownData,K189+1,FALSE))</f>
        <v/>
      </c>
      <c r="M189" s="29" t="str">
        <f>IF(HLOOKUP('Peer Comparison Tool'!$E$6,[0]!DropdownData,K189+1,FALSE)=0,"",HLOOKUP('Peer Comparison Tool'!$E$6,[0]!DropdownData,K189+1,FALSE))</f>
        <v/>
      </c>
      <c r="N189" s="27">
        <v>180</v>
      </c>
      <c r="O189" s="28" t="str">
        <f>IF(HLOOKUP('Peer Comparison Tool'!$G$6,StateDropdownData,N189+1,FALSE)=0,"",HLOOKUP('Peer Comparison Tool'!$G$6,StateDropdownData,N189+1,FALSE))</f>
        <v/>
      </c>
      <c r="P189" s="29" t="str">
        <f>IF(HLOOKUP('Peer Comparison Tool'!$G$6,DropdownData,N189+1,FALSE)=0,"",HLOOKUP('Peer Comparison Tool'!$G$6,DropdownData,N189+1,FALSE))</f>
        <v/>
      </c>
      <c r="Q189" s="27">
        <v>180</v>
      </c>
      <c r="R189" s="28" t="str">
        <f>IF(HLOOKUP('Peer Comparison Tool'!$I$6,StateDropdownData,Q189+1,FALSE)=0,"",HLOOKUP('Peer Comparison Tool'!$I$6,StateDropdownData,Q189+1,FALSE))</f>
        <v/>
      </c>
      <c r="S189" s="29" t="str">
        <f>IF(HLOOKUP('Peer Comparison Tool'!$I$6,DropdownData,Q189+1,FALSE)=0,"",HLOOKUP('Peer Comparison Tool'!$I$6,DropdownData,Q189+1,FALSE))</f>
        <v/>
      </c>
      <c r="T189" s="5" t="str">
        <f t="shared" si="5062"/>
        <v/>
      </c>
      <c r="U189" s="5" t="str">
        <f t="shared" si="5062"/>
        <v/>
      </c>
      <c r="V189" s="5" t="str">
        <f t="shared" si="5062"/>
        <v/>
      </c>
      <c r="W189" s="5" t="str">
        <f t="shared" si="5062"/>
        <v/>
      </c>
      <c r="X189" s="5" t="str">
        <f t="shared" si="5062"/>
        <v/>
      </c>
      <c r="Y189" s="5" t="str">
        <f t="shared" si="5062"/>
        <v/>
      </c>
      <c r="Z189" s="5" t="str">
        <f t="shared" si="5062"/>
        <v/>
      </c>
      <c r="AA189" s="5" t="str">
        <f t="shared" si="5062"/>
        <v/>
      </c>
      <c r="AB189" s="5" t="str">
        <f t="shared" si="5062"/>
        <v/>
      </c>
      <c r="AC189" s="5" t="str">
        <f t="shared" si="5062"/>
        <v/>
      </c>
      <c r="AD189" s="5" t="str">
        <f t="shared" si="5063"/>
        <v/>
      </c>
      <c r="AE189" s="5" t="str">
        <f t="shared" si="5063"/>
        <v/>
      </c>
      <c r="AF189" s="5">
        <f t="shared" si="5063"/>
        <v>1023800</v>
      </c>
      <c r="AG189" s="5" t="str">
        <f t="shared" si="5063"/>
        <v/>
      </c>
      <c r="AH189" s="5">
        <f t="shared" si="5063"/>
        <v>1005404</v>
      </c>
      <c r="AI189" s="5">
        <f t="shared" si="5063"/>
        <v>1011005</v>
      </c>
      <c r="AJ189" s="5" t="str">
        <f t="shared" si="5063"/>
        <v/>
      </c>
      <c r="AK189" s="5" t="str">
        <f t="shared" si="5063"/>
        <v/>
      </c>
      <c r="AL189" s="5" t="str">
        <f t="shared" si="5063"/>
        <v/>
      </c>
      <c r="AM189" s="5" t="str">
        <f t="shared" si="5063"/>
        <v/>
      </c>
      <c r="AN189" s="5" t="str">
        <f t="shared" si="5064"/>
        <v/>
      </c>
      <c r="AO189" s="5" t="str">
        <f t="shared" si="5064"/>
        <v/>
      </c>
      <c r="AP189" s="5">
        <f t="shared" si="5064"/>
        <v>1005577</v>
      </c>
      <c r="AQ189" s="5" t="str">
        <f t="shared" si="5064"/>
        <v/>
      </c>
      <c r="AR189" s="5">
        <f t="shared" si="5064"/>
        <v>1008148</v>
      </c>
      <c r="AS189" s="5" t="str">
        <f t="shared" si="5064"/>
        <v/>
      </c>
      <c r="AT189" s="5" t="str">
        <f t="shared" si="5064"/>
        <v/>
      </c>
      <c r="AU189" s="5" t="str">
        <f t="shared" si="5064"/>
        <v/>
      </c>
      <c r="AV189" s="5" t="str">
        <f t="shared" si="5064"/>
        <v/>
      </c>
      <c r="AW189" s="5" t="str">
        <f t="shared" si="5064"/>
        <v/>
      </c>
      <c r="AX189" s="5" t="str">
        <f t="shared" si="5065"/>
        <v/>
      </c>
      <c r="AY189" s="5">
        <f t="shared" si="5065"/>
        <v>1001276</v>
      </c>
      <c r="AZ189" s="5" t="str">
        <f t="shared" si="5065"/>
        <v/>
      </c>
      <c r="BA189" s="5" t="str">
        <f t="shared" si="5065"/>
        <v/>
      </c>
      <c r="BB189" s="5" t="str">
        <f t="shared" si="5065"/>
        <v/>
      </c>
      <c r="BC189" s="5" t="str">
        <f t="shared" si="5065"/>
        <v/>
      </c>
      <c r="BD189" s="5" t="str">
        <f t="shared" si="5065"/>
        <v/>
      </c>
      <c r="BE189" s="5" t="str">
        <f t="shared" si="5065"/>
        <v/>
      </c>
      <c r="BF189" s="5" t="str">
        <f t="shared" si="5065"/>
        <v/>
      </c>
      <c r="BG189" s="5" t="str">
        <f t="shared" si="5065"/>
        <v/>
      </c>
      <c r="BH189" s="5" t="str">
        <f t="shared" si="5066"/>
        <v/>
      </c>
      <c r="BI189" s="5" t="str">
        <f t="shared" si="5066"/>
        <v/>
      </c>
      <c r="BJ189" s="5">
        <f t="shared" si="5066"/>
        <v>1015230</v>
      </c>
      <c r="BK189" s="5" t="str">
        <f t="shared" si="5066"/>
        <v/>
      </c>
      <c r="BL189" s="5" t="str">
        <f t="shared" si="5066"/>
        <v/>
      </c>
      <c r="BM189" s="5" t="str">
        <f t="shared" si="5066"/>
        <v/>
      </c>
      <c r="BN189" s="5" t="str">
        <f t="shared" si="5066"/>
        <v/>
      </c>
      <c r="BO189" s="5" t="str">
        <f t="shared" si="5066"/>
        <v/>
      </c>
      <c r="BP189" s="5" t="str">
        <f t="shared" si="5066"/>
        <v/>
      </c>
      <c r="BQ189" s="5" t="str">
        <f t="shared" si="5066"/>
        <v/>
      </c>
      <c r="BR189" s="5"/>
      <c r="BT189" s="5" t="str">
        <f t="shared" ref="BT189:BT252" si="5067">IFERROR(IF(VLOOKUP(INDEX($L$2:$HEG$5,4,T$471+$Q189-1),$B$2:$F$5568,5,FALSE)=T$473,VLOOKUP(INDEX($L$2:$HEG$5,4,T$471+$Q189-1),$B$2:$F$5568,2,FALSE),""),"")</f>
        <v/>
      </c>
      <c r="BU189" s="5" t="str">
        <f t="shared" ref="BU189:BU252" si="5068">IFERROR(IF(VLOOKUP(INDEX($L$2:$HEG$5,4,U$471+$Q189-1),$B$2:$F$5568,5,FALSE)=U$473,VLOOKUP(INDEX($L$2:$HEG$5,4,U$471+$Q189-1),$B$2:$F$5568,2,FALSE),""),"")</f>
        <v/>
      </c>
      <c r="BV189" s="5" t="str">
        <f t="shared" ref="BV189:BV252" si="5069">IFERROR(IF(VLOOKUP(INDEX($L$2:$HEG$5,4,V$471+$Q189-1),$B$2:$F$5568,5,FALSE)=V$473,VLOOKUP(INDEX($L$2:$HEG$5,4,V$471+$Q189-1),$B$2:$F$5568,2,FALSE),""),"")</f>
        <v/>
      </c>
      <c r="BW189" s="5" t="str">
        <f t="shared" ref="BW189:BW252" si="5070">IFERROR(IF(VLOOKUP(INDEX($L$2:$HEG$5,4,W$471+$Q189-1),$B$2:$F$5568,5,FALSE)=W$473,VLOOKUP(INDEX($L$2:$HEG$5,4,W$471+$Q189-1),$B$2:$F$5568,2,FALSE),""),"")</f>
        <v/>
      </c>
      <c r="BX189" s="5" t="str">
        <f t="shared" ref="BX189:BX252" si="5071">IFERROR(IF(VLOOKUP(INDEX($L$2:$HEG$5,4,X$471+$Q189-1),$B$2:$F$5568,5,FALSE)=X$473,VLOOKUP(INDEX($L$2:$HEG$5,4,X$471+$Q189-1),$B$2:$F$5568,2,FALSE),""),"")</f>
        <v/>
      </c>
      <c r="BY189" s="5" t="str">
        <f t="shared" ref="BY189:BY252" si="5072">IFERROR(IF(VLOOKUP(INDEX($L$2:$HEG$5,4,Y$471+$Q189-1),$B$2:$F$5568,5,FALSE)=Y$473,VLOOKUP(INDEX($L$2:$HEG$5,4,Y$471+$Q189-1),$B$2:$F$5568,2,FALSE),""),"")</f>
        <v/>
      </c>
      <c r="BZ189" s="5" t="str">
        <f t="shared" ref="BZ189:BZ252" si="5073">IFERROR(IF(VLOOKUP(INDEX($L$2:$HEG$5,4,Z$471+$Q189-1),$B$2:$F$5568,5,FALSE)=Z$473,VLOOKUP(INDEX($L$2:$HEG$5,4,Z$471+$Q189-1),$B$2:$F$5568,2,FALSE),""),"")</f>
        <v/>
      </c>
      <c r="CA189" s="5" t="str">
        <f t="shared" ref="CA189:CA252" si="5074">IFERROR(IF(VLOOKUP(INDEX($L$2:$HEG$5,4,AA$471+$Q189-1),$B$2:$F$5568,5,FALSE)=AA$473,VLOOKUP(INDEX($L$2:$HEG$5,4,AA$471+$Q189-1),$B$2:$F$5568,2,FALSE),""),"")</f>
        <v/>
      </c>
      <c r="CB189" s="5" t="str">
        <f t="shared" ref="CB189:CB252" si="5075">IFERROR(IF(VLOOKUP(INDEX($L$2:$HEG$5,4,AB$471+$Q189-1),$B$2:$F$5568,5,FALSE)=AB$473,VLOOKUP(INDEX($L$2:$HEG$5,4,AB$471+$Q189-1),$B$2:$F$5568,2,FALSE),""),"")</f>
        <v/>
      </c>
      <c r="CC189" s="5" t="str">
        <f t="shared" ref="CC189:CC252" si="5076">IFERROR(IF(VLOOKUP(INDEX($L$2:$HEG$5,4,AC$471+$Q189-1),$B$2:$F$5568,5,FALSE)=AC$473,VLOOKUP(INDEX($L$2:$HEG$5,4,AC$471+$Q189-1),$B$2:$F$5568,2,FALSE),""),"")</f>
        <v/>
      </c>
      <c r="CD189" s="5" t="str">
        <f t="shared" ref="CD189:CD252" si="5077">IFERROR(IF(VLOOKUP(INDEX($L$2:$HEG$5,4,AD$471+$Q189-1),$B$2:$F$5568,5,FALSE)=AD$473,VLOOKUP(INDEX($L$2:$HEG$5,4,AD$471+$Q189-1),$B$2:$F$5568,2,FALSE),""),"")</f>
        <v/>
      </c>
      <c r="CE189" s="5" t="str">
        <f t="shared" ref="CE189:CE252" si="5078">IFERROR(IF(VLOOKUP(INDEX($L$2:$HEG$5,4,AE$471+$Q189-1),$B$2:$F$5568,5,FALSE)=AE$473,VLOOKUP(INDEX($L$2:$HEG$5,4,AE$471+$Q189-1),$B$2:$F$5568,2,FALSE),""),"")</f>
        <v/>
      </c>
      <c r="CF189" s="5" t="str">
        <f t="shared" ref="CF189:CF252" si="5079">IFERROR(IF(VLOOKUP(INDEX($L$2:$HEG$5,4,AF$471+$Q189-1),$B$2:$F$5568,5,FALSE)=AF$473,VLOOKUP(INDEX($L$2:$HEG$5,4,AF$471+$Q189-1),$B$2:$F$5568,2,FALSE),""),"")</f>
        <v>International Bank of Chicago - Chicago, IL</v>
      </c>
      <c r="CG189" s="5" t="str">
        <f t="shared" ref="CG189:CG252" si="5080">IFERROR(IF(VLOOKUP(INDEX($L$2:$HEG$5,4,AG$471+$Q189-1),$B$2:$F$5568,5,FALSE)=AG$473,VLOOKUP(INDEX($L$2:$HEG$5,4,AG$471+$Q189-1),$B$2:$F$5568,2,FALSE),""),"")</f>
        <v/>
      </c>
      <c r="CH189" s="5" t="str">
        <f t="shared" ref="CH189:CH252" si="5081">IFERROR(IF(VLOOKUP(INDEX($L$2:$HEG$5,4,AH$471+$Q189-1),$B$2:$F$5568,5,FALSE)=AH$473,VLOOKUP(INDEX($L$2:$HEG$5,4,AH$471+$Q189-1),$B$2:$F$5568,2,FALSE),""),"")</f>
        <v>Raccoon Valley Bank - Perry, IA</v>
      </c>
      <c r="CI189" s="5" t="str">
        <f t="shared" ref="CI189:CI252" si="5082">IFERROR(IF(VLOOKUP(INDEX($L$2:$HEG$5,4,AI$471+$Q189-1),$B$2:$F$5568,5,FALSE)=AI$473,VLOOKUP(INDEX($L$2:$HEG$5,4,AI$471+$Q189-1),$B$2:$F$5568,2,FALSE),""),"")</f>
        <v>The State Exchange Bank - Mankato, KS</v>
      </c>
      <c r="CJ189" s="5" t="str">
        <f t="shared" ref="CJ189:CJ252" si="5083">IFERROR(IF(VLOOKUP(INDEX($L$2:$HEG$5,4,AJ$471+$Q189-1),$B$2:$F$5568,5,FALSE)=AJ$473,VLOOKUP(INDEX($L$2:$HEG$5,4,AJ$471+$Q189-1),$B$2:$F$5568,2,FALSE),""),"")</f>
        <v/>
      </c>
      <c r="CK189" s="5" t="str">
        <f t="shared" ref="CK189:CK252" si="5084">IFERROR(IF(VLOOKUP(INDEX($L$2:$HEG$5,4,AK$471+$Q189-1),$B$2:$F$5568,5,FALSE)=AK$473,VLOOKUP(INDEX($L$2:$HEG$5,4,AK$471+$Q189-1),$B$2:$F$5568,2,FALSE),""),"")</f>
        <v/>
      </c>
      <c r="CL189" s="5" t="str">
        <f t="shared" ref="CL189:CL252" si="5085">IFERROR(IF(VLOOKUP(INDEX($L$2:$HEG$5,4,AL$471+$Q189-1),$B$2:$F$5568,5,FALSE)=AL$473,VLOOKUP(INDEX($L$2:$HEG$5,4,AL$471+$Q189-1),$B$2:$F$5568,2,FALSE),""),"")</f>
        <v/>
      </c>
      <c r="CM189" s="5" t="str">
        <f t="shared" ref="CM189:CM252" si="5086">IFERROR(IF(VLOOKUP(INDEX($L$2:$HEG$5,4,AM$471+$Q189-1),$B$2:$F$5568,5,FALSE)=AM$473,VLOOKUP(INDEX($L$2:$HEG$5,4,AM$471+$Q189-1),$B$2:$F$5568,2,FALSE),""),"")</f>
        <v/>
      </c>
      <c r="CN189" s="5" t="str">
        <f t="shared" ref="CN189:CN252" si="5087">IFERROR(IF(VLOOKUP(INDEX($L$2:$HEG$5,4,AN$471+$Q189-1),$B$2:$F$5568,5,FALSE)=AN$473,VLOOKUP(INDEX($L$2:$HEG$5,4,AN$471+$Q189-1),$B$2:$F$5568,2,FALSE),""),"")</f>
        <v/>
      </c>
      <c r="CO189" s="5" t="str">
        <f t="shared" ref="CO189:CO252" si="5088">IFERROR(IF(VLOOKUP(INDEX($L$2:$HEG$5,4,AO$471+$Q189-1),$B$2:$F$5568,5,FALSE)=AO$473,VLOOKUP(INDEX($L$2:$HEG$5,4,AO$471+$Q189-1),$B$2:$F$5568,2,FALSE),""),"")</f>
        <v/>
      </c>
      <c r="CP189" s="5" t="str">
        <f t="shared" ref="CP189:CP252" si="5089">IFERROR(IF(VLOOKUP(INDEX($L$2:$HEG$5,4,AP$471+$Q189-1),$B$2:$F$5568,5,FALSE)=AP$473,VLOOKUP(INDEX($L$2:$HEG$5,4,AP$471+$Q189-1),$B$2:$F$5568,2,FALSE),""),"")</f>
        <v>State Bank of Cold Spring - Cold Spring, MN</v>
      </c>
      <c r="CQ189" s="5" t="str">
        <f t="shared" ref="CQ189:CQ252" si="5090">IFERROR(IF(VLOOKUP(INDEX($L$2:$HEG$5,4,AQ$471+$Q189-1),$B$2:$F$5568,5,FALSE)=AQ$473,VLOOKUP(INDEX($L$2:$HEG$5,4,AQ$471+$Q189-1),$B$2:$F$5568,2,FALSE),""),"")</f>
        <v/>
      </c>
      <c r="CR189" s="5" t="str">
        <f t="shared" ref="CR189:CR252" si="5091">IFERROR(IF(VLOOKUP(INDEX($L$2:$HEG$5,4,AR$471+$Q189-1),$B$2:$F$5568,5,FALSE)=AR$473,VLOOKUP(INDEX($L$2:$HEG$5,4,AR$471+$Q189-1),$B$2:$F$5568,2,FALSE),""),"")</f>
        <v>The Bank of Missouri - Perryville, MO</v>
      </c>
      <c r="CS189" s="5" t="str">
        <f t="shared" ref="CS189:CS252" si="5092">IFERROR(IF(VLOOKUP(INDEX($L$2:$HEG$5,4,AS$471+$Q189-1),$B$2:$F$5568,5,FALSE)=AS$473,VLOOKUP(INDEX($L$2:$HEG$5,4,AS$471+$Q189-1),$B$2:$F$5568,2,FALSE),""),"")</f>
        <v/>
      </c>
      <c r="CT189" s="5" t="str">
        <f t="shared" ref="CT189:CT252" si="5093">IFERROR(IF(VLOOKUP(INDEX($L$2:$HEG$5,4,AT$471+$Q189-1),$B$2:$F$5568,5,FALSE)=AT$473,VLOOKUP(INDEX($L$2:$HEG$5,4,AT$471+$Q189-1),$B$2:$F$5568,2,FALSE),""),"")</f>
        <v/>
      </c>
      <c r="CU189" s="5" t="str">
        <f t="shared" ref="CU189:CU252" si="5094">IFERROR(IF(VLOOKUP(INDEX($L$2:$HEG$5,4,AU$471+$Q189-1),$B$2:$F$5568,5,FALSE)=AU$473,VLOOKUP(INDEX($L$2:$HEG$5,4,AU$471+$Q189-1),$B$2:$F$5568,2,FALSE),""),"")</f>
        <v/>
      </c>
      <c r="CV189" s="5" t="str">
        <f t="shared" ref="CV189:CV252" si="5095">IFERROR(IF(VLOOKUP(INDEX($L$2:$HEG$5,4,AV$471+$Q189-1),$B$2:$F$5568,5,FALSE)=AV$473,VLOOKUP(INDEX($L$2:$HEG$5,4,AV$471+$Q189-1),$B$2:$F$5568,2,FALSE),""),"")</f>
        <v/>
      </c>
      <c r="CW189" s="5" t="str">
        <f t="shared" ref="CW189:CW252" si="5096">IFERROR(IF(VLOOKUP(INDEX($L$2:$HEG$5,4,AW$471+$Q189-1),$B$2:$F$5568,5,FALSE)=AW$473,VLOOKUP(INDEX($L$2:$HEG$5,4,AW$471+$Q189-1),$B$2:$F$5568,2,FALSE),""),"")</f>
        <v/>
      </c>
      <c r="CX189" s="5" t="str">
        <f t="shared" ref="CX189:CX252" si="5097">IFERROR(IF(VLOOKUP(INDEX($L$2:$HEG$5,4,AX$471+$Q189-1),$B$2:$F$5568,5,FALSE)=AX$473,VLOOKUP(INDEX($L$2:$HEG$5,4,AX$471+$Q189-1),$B$2:$F$5568,2,FALSE),""),"")</f>
        <v/>
      </c>
      <c r="CY189" s="5" t="str">
        <f t="shared" ref="CY189:CY252" si="5098">IFERROR(IF(VLOOKUP(INDEX($L$2:$HEG$5,4,AY$471+$Q189-1),$B$2:$F$5568,5,FALSE)=AY$473,VLOOKUP(INDEX($L$2:$HEG$5,4,AY$471+$Q189-1),$B$2:$F$5568,2,FALSE),""),"")</f>
        <v>Seneca Savings - Baldwinsville, NY</v>
      </c>
      <c r="CZ189" s="5" t="str">
        <f t="shared" ref="CZ189:CZ252" si="5099">IFERROR(IF(VLOOKUP(INDEX($L$2:$HEG$5,4,AZ$471+$Q189-1),$B$2:$F$5568,5,FALSE)=AZ$473,VLOOKUP(INDEX($L$2:$HEG$5,4,AZ$471+$Q189-1),$B$2:$F$5568,2,FALSE),""),"")</f>
        <v/>
      </c>
      <c r="DA189" s="5" t="str">
        <f t="shared" ref="DA189:DA252" si="5100">IFERROR(IF(VLOOKUP(INDEX($L$2:$HEG$5,4,BA$471+$Q189-1),$B$2:$F$5568,5,FALSE)=BA$473,VLOOKUP(INDEX($L$2:$HEG$5,4,BA$471+$Q189-1),$B$2:$F$5568,2,FALSE),""),"")</f>
        <v/>
      </c>
      <c r="DB189" s="5" t="str">
        <f t="shared" ref="DB189:DB252" si="5101">IFERROR(IF(VLOOKUP(INDEX($L$2:$HEG$5,4,BB$471+$Q189-1),$B$2:$F$5568,5,FALSE)=BB$473,VLOOKUP(INDEX($L$2:$HEG$5,4,BB$471+$Q189-1),$B$2:$F$5568,2,FALSE),""),"")</f>
        <v/>
      </c>
      <c r="DC189" s="5" t="str">
        <f t="shared" ref="DC189:DC252" si="5102">IFERROR(IF(VLOOKUP(INDEX($L$2:$HEG$5,4,BC$471+$Q189-1),$B$2:$F$5568,5,FALSE)=BC$473,VLOOKUP(INDEX($L$2:$HEG$5,4,BC$471+$Q189-1),$B$2:$F$5568,2,FALSE),""),"")</f>
        <v/>
      </c>
      <c r="DD189" s="5" t="str">
        <f t="shared" ref="DD189:DD252" si="5103">IFERROR(IF(VLOOKUP(INDEX($L$2:$HEG$5,4,BD$471+$Q189-1),$B$2:$F$5568,5,FALSE)=BD$473,VLOOKUP(INDEX($L$2:$HEG$5,4,BD$471+$Q189-1),$B$2:$F$5568,2,FALSE),""),"")</f>
        <v/>
      </c>
      <c r="DE189" s="5" t="str">
        <f t="shared" ref="DE189:DE252" si="5104">IFERROR(IF(VLOOKUP(INDEX($L$2:$HEG$5,4,BE$471+$Q189-1),$B$2:$F$5568,5,FALSE)=BE$473,VLOOKUP(INDEX($L$2:$HEG$5,4,BE$471+$Q189-1),$B$2:$F$5568,2,FALSE),""),"")</f>
        <v/>
      </c>
      <c r="DF189" s="5" t="str">
        <f t="shared" ref="DF189:DF252" si="5105">IFERROR(IF(VLOOKUP(INDEX($L$2:$HEG$5,4,BF$471+$Q189-1),$B$2:$F$5568,5,FALSE)=BF$473,VLOOKUP(INDEX($L$2:$HEG$5,4,BF$471+$Q189-1),$B$2:$F$5568,2,FALSE),""),"")</f>
        <v/>
      </c>
      <c r="DG189" s="5" t="str">
        <f t="shared" ref="DG189:DG252" si="5106">IFERROR(IF(VLOOKUP(INDEX($L$2:$HEG$5,4,BG$471+$Q189-1),$B$2:$F$5568,5,FALSE)=BG$473,VLOOKUP(INDEX($L$2:$HEG$5,4,BG$471+$Q189-1),$B$2:$F$5568,2,FALSE),""),"")</f>
        <v/>
      </c>
      <c r="DH189" s="5" t="str">
        <f t="shared" ref="DH189:DH252" si="5107">IFERROR(IF(VLOOKUP(INDEX($L$2:$HEG$5,4,BH$471+$Q189-1),$B$2:$F$5568,5,FALSE)=BH$473,VLOOKUP(INDEX($L$2:$HEG$5,4,BH$471+$Q189-1),$B$2:$F$5568,2,FALSE),""),"")</f>
        <v/>
      </c>
      <c r="DI189" s="5" t="str">
        <f t="shared" ref="DI189:DI252" si="5108">IFERROR(IF(VLOOKUP(INDEX($L$2:$HEG$5,4,BI$471+$Q189-1),$B$2:$F$5568,5,FALSE)=BI$473,VLOOKUP(INDEX($L$2:$HEG$5,4,BI$471+$Q189-1),$B$2:$F$5568,2,FALSE),""),"")</f>
        <v/>
      </c>
      <c r="DJ189" s="5" t="str">
        <f t="shared" ref="DJ189:DJ252" si="5109">IFERROR(IF(VLOOKUP(INDEX($L$2:$HEG$5,4,BJ$471+$Q189-1),$B$2:$F$5568,5,FALSE)=BJ$473,VLOOKUP(INDEX($L$2:$HEG$5,4,BJ$471+$Q189-1),$B$2:$F$5568,2,FALSE),""),"")</f>
        <v>Inwood National Bank - Dallas, TX</v>
      </c>
      <c r="DK189" s="5" t="str">
        <f t="shared" ref="DK189:DK252" si="5110">IFERROR(IF(VLOOKUP(INDEX($L$2:$HEG$5,4,BK$471+$Q189-1),$B$2:$F$5568,5,FALSE)=BK$473,VLOOKUP(INDEX($L$2:$HEG$5,4,BK$471+$Q189-1),$B$2:$F$5568,2,FALSE),""),"")</f>
        <v/>
      </c>
      <c r="DL189" s="5" t="str">
        <f t="shared" ref="DL189:DL252" si="5111">IFERROR(IF(VLOOKUP(INDEX($L$2:$HEG$5,4,BL$471+$Q189-1),$B$2:$F$5568,5,FALSE)=BL$473,VLOOKUP(INDEX($L$2:$HEG$5,4,BL$471+$Q189-1),$B$2:$F$5568,2,FALSE),""),"")</f>
        <v/>
      </c>
      <c r="DM189" s="5" t="str">
        <f t="shared" ref="DM189:DM252" si="5112">IFERROR(IF(VLOOKUP(INDEX($L$2:$HEG$5,4,BM$471+$Q189-1),$B$2:$F$5568,5,FALSE)=BM$473,VLOOKUP(INDEX($L$2:$HEG$5,4,BM$471+$Q189-1),$B$2:$F$5568,2,FALSE),""),"")</f>
        <v/>
      </c>
      <c r="DN189" s="5" t="str">
        <f t="shared" ref="DN189:DN252" si="5113">IFERROR(IF(VLOOKUP(INDEX($L$2:$HEG$5,4,BN$471+$Q189-1),$B$2:$F$5568,5,FALSE)=BN$473,VLOOKUP(INDEX($L$2:$HEG$5,4,BN$471+$Q189-1),$B$2:$F$5568,2,FALSE),""),"")</f>
        <v/>
      </c>
      <c r="DO189" s="5" t="str">
        <f t="shared" ref="DO189:DO252" si="5114">IFERROR(IF(VLOOKUP(INDEX($L$2:$HEG$5,4,BO$471+$Q189-1),$B$2:$F$5568,5,FALSE)=BO$473,VLOOKUP(INDEX($L$2:$HEG$5,4,BO$471+$Q189-1),$B$2:$F$5568,2,FALSE),""),"")</f>
        <v/>
      </c>
      <c r="DP189" s="5"/>
      <c r="DQ189" s="5" t="str">
        <f t="shared" si="5056"/>
        <v/>
      </c>
    </row>
    <row r="190" spans="1:121" x14ac:dyDescent="0.25">
      <c r="A190">
        <v>189</v>
      </c>
      <c r="B190" s="5">
        <v>4087721</v>
      </c>
      <c r="C190" t="str">
        <f t="shared" si="4937"/>
        <v>Western Alliance Bank - Phoenix, AZ</v>
      </c>
      <c r="D190" s="21" t="s">
        <v>115</v>
      </c>
      <c r="E190" s="19" t="s">
        <v>2945</v>
      </c>
      <c r="F190" s="19" t="s">
        <v>2944</v>
      </c>
      <c r="G190" s="19"/>
      <c r="K190" s="27">
        <v>181</v>
      </c>
      <c r="L190" s="28" t="str">
        <f>IF(HLOOKUP('Peer Comparison Tool'!$E$6,StateDropdownData,K190+1,FALSE)=0,"",HLOOKUP('Peer Comparison Tool'!$E$6,StateDropdownData,K190+1,FALSE))</f>
        <v/>
      </c>
      <c r="M190" s="29" t="str">
        <f>IF(HLOOKUP('Peer Comparison Tool'!$E$6,[0]!DropdownData,K190+1,FALSE)=0,"",HLOOKUP('Peer Comparison Tool'!$E$6,[0]!DropdownData,K190+1,FALSE))</f>
        <v/>
      </c>
      <c r="N190" s="27">
        <v>181</v>
      </c>
      <c r="O190" s="28" t="str">
        <f>IF(HLOOKUP('Peer Comparison Tool'!$G$6,StateDropdownData,N190+1,FALSE)=0,"",HLOOKUP('Peer Comparison Tool'!$G$6,StateDropdownData,N190+1,FALSE))</f>
        <v/>
      </c>
      <c r="P190" s="29" t="str">
        <f>IF(HLOOKUP('Peer Comparison Tool'!$G$6,DropdownData,N190+1,FALSE)=0,"",HLOOKUP('Peer Comparison Tool'!$G$6,DropdownData,N190+1,FALSE))</f>
        <v/>
      </c>
      <c r="Q190" s="27">
        <v>181</v>
      </c>
      <c r="R190" s="28" t="str">
        <f>IF(HLOOKUP('Peer Comparison Tool'!$I$6,StateDropdownData,Q190+1,FALSE)=0,"",HLOOKUP('Peer Comparison Tool'!$I$6,StateDropdownData,Q190+1,FALSE))</f>
        <v/>
      </c>
      <c r="S190" s="29" t="str">
        <f>IF(HLOOKUP('Peer Comparison Tool'!$I$6,DropdownData,Q190+1,FALSE)=0,"",HLOOKUP('Peer Comparison Tool'!$I$6,DropdownData,Q190+1,FALSE))</f>
        <v/>
      </c>
      <c r="T190" s="5" t="str">
        <f t="shared" ref="T190:AC199" si="5115">IFERROR(IF(VLOOKUP(INDEX($L$2:$HEG$5,4,T$471+$Q190-1),$B$2:$F$5568,5,FALSE)=T$473,INDEX($L$2:$HEG$5,4,T$471+$Q190-1),""),"")</f>
        <v/>
      </c>
      <c r="U190" s="5" t="str">
        <f t="shared" si="5115"/>
        <v/>
      </c>
      <c r="V190" s="5" t="str">
        <f t="shared" si="5115"/>
        <v/>
      </c>
      <c r="W190" s="5" t="str">
        <f t="shared" si="5115"/>
        <v/>
      </c>
      <c r="X190" s="5" t="str">
        <f t="shared" si="5115"/>
        <v/>
      </c>
      <c r="Y190" s="5" t="str">
        <f t="shared" si="5115"/>
        <v/>
      </c>
      <c r="Z190" s="5" t="str">
        <f t="shared" si="5115"/>
        <v/>
      </c>
      <c r="AA190" s="5" t="str">
        <f t="shared" si="5115"/>
        <v/>
      </c>
      <c r="AB190" s="5" t="str">
        <f t="shared" si="5115"/>
        <v/>
      </c>
      <c r="AC190" s="5" t="str">
        <f t="shared" si="5115"/>
        <v/>
      </c>
      <c r="AD190" s="5" t="str">
        <f t="shared" ref="AD190:AM199" si="5116">IFERROR(IF(VLOOKUP(INDEX($L$2:$HEG$5,4,AD$471+$Q190-1),$B$2:$F$5568,5,FALSE)=AD$473,INDEX($L$2:$HEG$5,4,AD$471+$Q190-1),""),"")</f>
        <v/>
      </c>
      <c r="AE190" s="5" t="str">
        <f t="shared" si="5116"/>
        <v/>
      </c>
      <c r="AF190" s="5">
        <f t="shared" si="5116"/>
        <v>1013363</v>
      </c>
      <c r="AG190" s="5" t="str">
        <f t="shared" si="5116"/>
        <v/>
      </c>
      <c r="AH190" s="5">
        <f t="shared" si="5116"/>
        <v>1009729</v>
      </c>
      <c r="AI190" s="5">
        <f t="shared" si="5116"/>
        <v>1007352</v>
      </c>
      <c r="AJ190" s="5" t="str">
        <f t="shared" si="5116"/>
        <v/>
      </c>
      <c r="AK190" s="5" t="str">
        <f t="shared" si="5116"/>
        <v/>
      </c>
      <c r="AL190" s="5" t="str">
        <f t="shared" si="5116"/>
        <v/>
      </c>
      <c r="AM190" s="5" t="str">
        <f t="shared" si="5116"/>
        <v/>
      </c>
      <c r="AN190" s="5" t="str">
        <f t="shared" ref="AN190:AW199" si="5117">IFERROR(IF(VLOOKUP(INDEX($L$2:$HEG$5,4,AN$471+$Q190-1),$B$2:$F$5568,5,FALSE)=AN$473,INDEX($L$2:$HEG$5,4,AN$471+$Q190-1),""),"")</f>
        <v/>
      </c>
      <c r="AO190" s="5" t="str">
        <f t="shared" si="5117"/>
        <v/>
      </c>
      <c r="AP190" s="5">
        <f t="shared" si="5117"/>
        <v>1008744</v>
      </c>
      <c r="AQ190" s="5" t="str">
        <f t="shared" si="5117"/>
        <v/>
      </c>
      <c r="AR190" s="5">
        <f t="shared" si="5117"/>
        <v>1014867</v>
      </c>
      <c r="AS190" s="5" t="str">
        <f t="shared" si="5117"/>
        <v/>
      </c>
      <c r="AT190" s="5" t="str">
        <f t="shared" si="5117"/>
        <v/>
      </c>
      <c r="AU190" s="5" t="str">
        <f t="shared" si="5117"/>
        <v/>
      </c>
      <c r="AV190" s="5" t="str">
        <f t="shared" si="5117"/>
        <v/>
      </c>
      <c r="AW190" s="5" t="str">
        <f t="shared" si="5117"/>
        <v/>
      </c>
      <c r="AX190" s="5" t="str">
        <f t="shared" ref="AX190:BG199" si="5118">IFERROR(IF(VLOOKUP(INDEX($L$2:$HEG$5,4,AX$471+$Q190-1),$B$2:$F$5568,5,FALSE)=AX$473,INDEX($L$2:$HEG$5,4,AX$471+$Q190-1),""),"")</f>
        <v/>
      </c>
      <c r="AY190" s="5">
        <f t="shared" si="5118"/>
        <v>6601559</v>
      </c>
      <c r="AZ190" s="5" t="str">
        <f t="shared" si="5118"/>
        <v/>
      </c>
      <c r="BA190" s="5" t="str">
        <f t="shared" si="5118"/>
        <v/>
      </c>
      <c r="BB190" s="5" t="str">
        <f t="shared" si="5118"/>
        <v/>
      </c>
      <c r="BC190" s="5" t="str">
        <f t="shared" si="5118"/>
        <v/>
      </c>
      <c r="BD190" s="5" t="str">
        <f t="shared" si="5118"/>
        <v/>
      </c>
      <c r="BE190" s="5" t="str">
        <f t="shared" si="5118"/>
        <v/>
      </c>
      <c r="BF190" s="5" t="str">
        <f t="shared" si="5118"/>
        <v/>
      </c>
      <c r="BG190" s="5" t="str">
        <f t="shared" si="5118"/>
        <v/>
      </c>
      <c r="BH190" s="5" t="str">
        <f t="shared" ref="BH190:BQ199" si="5119">IFERROR(IF(VLOOKUP(INDEX($L$2:$HEG$5,4,BH$471+$Q190-1),$B$2:$F$5568,5,FALSE)=BH$473,INDEX($L$2:$HEG$5,4,BH$471+$Q190-1),""),"")</f>
        <v/>
      </c>
      <c r="BI190" s="5" t="str">
        <f t="shared" si="5119"/>
        <v/>
      </c>
      <c r="BJ190" s="5">
        <f t="shared" si="5119"/>
        <v>1004726</v>
      </c>
      <c r="BK190" s="5" t="str">
        <f t="shared" si="5119"/>
        <v/>
      </c>
      <c r="BL190" s="5" t="str">
        <f t="shared" si="5119"/>
        <v/>
      </c>
      <c r="BM190" s="5" t="str">
        <f t="shared" si="5119"/>
        <v/>
      </c>
      <c r="BN190" s="5" t="str">
        <f t="shared" si="5119"/>
        <v/>
      </c>
      <c r="BO190" s="5" t="str">
        <f t="shared" si="5119"/>
        <v/>
      </c>
      <c r="BP190" s="5" t="str">
        <f t="shared" si="5119"/>
        <v/>
      </c>
      <c r="BQ190" s="5" t="str">
        <f t="shared" si="5119"/>
        <v/>
      </c>
      <c r="BR190" s="5"/>
      <c r="BT190" s="5" t="str">
        <f t="shared" si="5067"/>
        <v/>
      </c>
      <c r="BU190" s="5" t="str">
        <f t="shared" si="5068"/>
        <v/>
      </c>
      <c r="BV190" s="5" t="str">
        <f t="shared" si="5069"/>
        <v/>
      </c>
      <c r="BW190" s="5" t="str">
        <f t="shared" si="5070"/>
        <v/>
      </c>
      <c r="BX190" s="5" t="str">
        <f t="shared" si="5071"/>
        <v/>
      </c>
      <c r="BY190" s="5" t="str">
        <f t="shared" si="5072"/>
        <v/>
      </c>
      <c r="BZ190" s="5" t="str">
        <f t="shared" si="5073"/>
        <v/>
      </c>
      <c r="CA190" s="5" t="str">
        <f t="shared" si="5074"/>
        <v/>
      </c>
      <c r="CB190" s="5" t="str">
        <f t="shared" si="5075"/>
        <v/>
      </c>
      <c r="CC190" s="5" t="str">
        <f t="shared" si="5076"/>
        <v/>
      </c>
      <c r="CD190" s="5" t="str">
        <f t="shared" si="5077"/>
        <v/>
      </c>
      <c r="CE190" s="5" t="str">
        <f t="shared" si="5078"/>
        <v/>
      </c>
      <c r="CF190" s="5" t="str">
        <f t="shared" si="5079"/>
        <v>Ipava State Bank - Ipava, IL</v>
      </c>
      <c r="CG190" s="5" t="str">
        <f t="shared" si="5080"/>
        <v/>
      </c>
      <c r="CH190" s="5" t="str">
        <f t="shared" si="5081"/>
        <v>Reliance State Bank - Story City, IA</v>
      </c>
      <c r="CI190" s="5" t="str">
        <f t="shared" si="5082"/>
        <v>The Stockgrowers State Bank - Maple Hill, KS</v>
      </c>
      <c r="CJ190" s="5" t="str">
        <f t="shared" si="5083"/>
        <v/>
      </c>
      <c r="CK190" s="5" t="str">
        <f t="shared" si="5084"/>
        <v/>
      </c>
      <c r="CL190" s="5" t="str">
        <f t="shared" si="5085"/>
        <v/>
      </c>
      <c r="CM190" s="5" t="str">
        <f t="shared" si="5086"/>
        <v/>
      </c>
      <c r="CN190" s="5" t="str">
        <f t="shared" si="5087"/>
        <v/>
      </c>
      <c r="CO190" s="5" t="str">
        <f t="shared" si="5088"/>
        <v/>
      </c>
      <c r="CP190" s="5" t="str">
        <f t="shared" si="5089"/>
        <v>State Bank of Easton - Easton, MN</v>
      </c>
      <c r="CQ190" s="5" t="str">
        <f t="shared" si="5090"/>
        <v/>
      </c>
      <c r="CR190" s="5" t="str">
        <f t="shared" si="5091"/>
        <v>The Bank of Old Monroe - Old Monroe, MO</v>
      </c>
      <c r="CS190" s="5" t="str">
        <f t="shared" si="5092"/>
        <v/>
      </c>
      <c r="CT190" s="5" t="str">
        <f t="shared" si="5093"/>
        <v/>
      </c>
      <c r="CU190" s="5" t="str">
        <f t="shared" si="5094"/>
        <v/>
      </c>
      <c r="CV190" s="5" t="str">
        <f t="shared" si="5095"/>
        <v/>
      </c>
      <c r="CW190" s="5" t="str">
        <f t="shared" si="5096"/>
        <v/>
      </c>
      <c r="CX190" s="5" t="str">
        <f t="shared" si="5097"/>
        <v/>
      </c>
      <c r="CY190" s="5" t="str">
        <f t="shared" si="5098"/>
        <v>Shanghai Commercial Bank Ltd. New York Branch - New York, NY</v>
      </c>
      <c r="CZ190" s="5" t="str">
        <f t="shared" si="5099"/>
        <v/>
      </c>
      <c r="DA190" s="5" t="str">
        <f t="shared" si="5100"/>
        <v/>
      </c>
      <c r="DB190" s="5" t="str">
        <f t="shared" si="5101"/>
        <v/>
      </c>
      <c r="DC190" s="5" t="str">
        <f t="shared" si="5102"/>
        <v/>
      </c>
      <c r="DD190" s="5" t="str">
        <f t="shared" si="5103"/>
        <v/>
      </c>
      <c r="DE190" s="5" t="str">
        <f t="shared" si="5104"/>
        <v/>
      </c>
      <c r="DF190" s="5" t="str">
        <f t="shared" si="5105"/>
        <v/>
      </c>
      <c r="DG190" s="5" t="str">
        <f t="shared" si="5106"/>
        <v/>
      </c>
      <c r="DH190" s="5" t="str">
        <f t="shared" si="5107"/>
        <v/>
      </c>
      <c r="DI190" s="5" t="str">
        <f t="shared" si="5108"/>
        <v/>
      </c>
      <c r="DJ190" s="5" t="str">
        <f t="shared" si="5109"/>
        <v>Jefferson Bank - San Antonio, TX</v>
      </c>
      <c r="DK190" s="5" t="str">
        <f t="shared" si="5110"/>
        <v/>
      </c>
      <c r="DL190" s="5" t="str">
        <f t="shared" si="5111"/>
        <v/>
      </c>
      <c r="DM190" s="5" t="str">
        <f t="shared" si="5112"/>
        <v/>
      </c>
      <c r="DN190" s="5" t="str">
        <f t="shared" si="5113"/>
        <v/>
      </c>
      <c r="DO190" s="5" t="str">
        <f t="shared" si="5114"/>
        <v/>
      </c>
      <c r="DP190" s="5" t="str">
        <f t="shared" ref="DP190:DP253" si="5120">IFERROR(IF(VLOOKUP(INDEX($L$2:$HEG$5,4,BP$471+$Q190-1),$B$2:$F$5568,5,FALSE)=BP$473,VLOOKUP(INDEX($L$2:$HEG$5,4,BP$471+$Q190-1),$B$2:$F$5568,2,FALSE),""),"")</f>
        <v/>
      </c>
      <c r="DQ190" s="5" t="str">
        <f t="shared" si="5056"/>
        <v/>
      </c>
    </row>
    <row r="191" spans="1:121" x14ac:dyDescent="0.25">
      <c r="A191">
        <v>190</v>
      </c>
      <c r="B191" s="5">
        <v>105986763</v>
      </c>
      <c r="C191" t="str">
        <f t="shared" si="4937"/>
        <v>Western Alliance Trust Company, National Association - Phoenix, AZ</v>
      </c>
      <c r="D191" s="21" t="s">
        <v>10208</v>
      </c>
      <c r="E191" s="19" t="s">
        <v>2945</v>
      </c>
      <c r="F191" s="19" t="s">
        <v>2944</v>
      </c>
      <c r="G191" s="19"/>
      <c r="K191" s="27">
        <v>182</v>
      </c>
      <c r="L191" s="28" t="str">
        <f>IF(HLOOKUP('Peer Comparison Tool'!$E$6,StateDropdownData,K191+1,FALSE)=0,"",HLOOKUP('Peer Comparison Tool'!$E$6,StateDropdownData,K191+1,FALSE))</f>
        <v/>
      </c>
      <c r="M191" s="29" t="str">
        <f>IF(HLOOKUP('Peer Comparison Tool'!$E$6,[0]!DropdownData,K191+1,FALSE)=0,"",HLOOKUP('Peer Comparison Tool'!$E$6,[0]!DropdownData,K191+1,FALSE))</f>
        <v/>
      </c>
      <c r="N191" s="27">
        <v>182</v>
      </c>
      <c r="O191" s="28" t="str">
        <f>IF(HLOOKUP('Peer Comparison Tool'!$G$6,StateDropdownData,N191+1,FALSE)=0,"",HLOOKUP('Peer Comparison Tool'!$G$6,StateDropdownData,N191+1,FALSE))</f>
        <v/>
      </c>
      <c r="P191" s="29" t="str">
        <f>IF(HLOOKUP('Peer Comparison Tool'!$G$6,DropdownData,N191+1,FALSE)=0,"",HLOOKUP('Peer Comparison Tool'!$G$6,DropdownData,N191+1,FALSE))</f>
        <v/>
      </c>
      <c r="Q191" s="27">
        <v>182</v>
      </c>
      <c r="R191" s="28" t="str">
        <f>IF(HLOOKUP('Peer Comparison Tool'!$I$6,StateDropdownData,Q191+1,FALSE)=0,"",HLOOKUP('Peer Comparison Tool'!$I$6,StateDropdownData,Q191+1,FALSE))</f>
        <v/>
      </c>
      <c r="S191" s="29" t="str">
        <f>IF(HLOOKUP('Peer Comparison Tool'!$I$6,DropdownData,Q191+1,FALSE)=0,"",HLOOKUP('Peer Comparison Tool'!$I$6,DropdownData,Q191+1,FALSE))</f>
        <v/>
      </c>
      <c r="T191" s="5" t="str">
        <f t="shared" si="5115"/>
        <v/>
      </c>
      <c r="U191" s="5" t="str">
        <f t="shared" si="5115"/>
        <v/>
      </c>
      <c r="V191" s="5" t="str">
        <f t="shared" si="5115"/>
        <v/>
      </c>
      <c r="W191" s="5" t="str">
        <f t="shared" si="5115"/>
        <v/>
      </c>
      <c r="X191" s="5" t="str">
        <f t="shared" si="5115"/>
        <v/>
      </c>
      <c r="Y191" s="5" t="str">
        <f t="shared" si="5115"/>
        <v/>
      </c>
      <c r="Z191" s="5" t="str">
        <f t="shared" si="5115"/>
        <v/>
      </c>
      <c r="AA191" s="5" t="str">
        <f t="shared" si="5115"/>
        <v/>
      </c>
      <c r="AB191" s="5" t="str">
        <f t="shared" si="5115"/>
        <v/>
      </c>
      <c r="AC191" s="5" t="str">
        <f t="shared" si="5115"/>
        <v/>
      </c>
      <c r="AD191" s="5" t="str">
        <f t="shared" si="5116"/>
        <v/>
      </c>
      <c r="AE191" s="5" t="str">
        <f t="shared" si="5116"/>
        <v/>
      </c>
      <c r="AF191" s="5">
        <f t="shared" si="5116"/>
        <v>1016385</v>
      </c>
      <c r="AG191" s="5" t="str">
        <f t="shared" si="5116"/>
        <v/>
      </c>
      <c r="AH191" s="5">
        <f t="shared" si="5116"/>
        <v>1014889</v>
      </c>
      <c r="AI191" s="5">
        <f t="shared" si="5116"/>
        <v>1013068</v>
      </c>
      <c r="AJ191" s="5" t="str">
        <f t="shared" si="5116"/>
        <v/>
      </c>
      <c r="AK191" s="5" t="str">
        <f t="shared" si="5116"/>
        <v/>
      </c>
      <c r="AL191" s="5" t="str">
        <f t="shared" si="5116"/>
        <v/>
      </c>
      <c r="AM191" s="5" t="str">
        <f t="shared" si="5116"/>
        <v/>
      </c>
      <c r="AN191" s="5" t="str">
        <f t="shared" si="5117"/>
        <v/>
      </c>
      <c r="AO191" s="5" t="str">
        <f t="shared" si="5117"/>
        <v/>
      </c>
      <c r="AP191" s="5">
        <f t="shared" si="5117"/>
        <v>1012895</v>
      </c>
      <c r="AQ191" s="5" t="str">
        <f t="shared" si="5117"/>
        <v/>
      </c>
      <c r="AR191" s="5">
        <f t="shared" si="5117"/>
        <v>1012855</v>
      </c>
      <c r="AS191" s="5" t="str">
        <f t="shared" si="5117"/>
        <v/>
      </c>
      <c r="AT191" s="5" t="str">
        <f t="shared" si="5117"/>
        <v/>
      </c>
      <c r="AU191" s="5" t="str">
        <f t="shared" si="5117"/>
        <v/>
      </c>
      <c r="AV191" s="5" t="str">
        <f t="shared" si="5117"/>
        <v/>
      </c>
      <c r="AW191" s="5" t="str">
        <f t="shared" si="5117"/>
        <v/>
      </c>
      <c r="AX191" s="5" t="str">
        <f t="shared" si="5118"/>
        <v/>
      </c>
      <c r="AY191" s="5">
        <f t="shared" si="5118"/>
        <v>13419370</v>
      </c>
      <c r="AZ191" s="5" t="str">
        <f t="shared" si="5118"/>
        <v/>
      </c>
      <c r="BA191" s="5" t="str">
        <f t="shared" si="5118"/>
        <v/>
      </c>
      <c r="BB191" s="5" t="str">
        <f t="shared" si="5118"/>
        <v/>
      </c>
      <c r="BC191" s="5" t="str">
        <f t="shared" si="5118"/>
        <v/>
      </c>
      <c r="BD191" s="5" t="str">
        <f t="shared" si="5118"/>
        <v/>
      </c>
      <c r="BE191" s="5" t="str">
        <f t="shared" si="5118"/>
        <v/>
      </c>
      <c r="BF191" s="5" t="str">
        <f t="shared" si="5118"/>
        <v/>
      </c>
      <c r="BG191" s="5" t="str">
        <f t="shared" si="5118"/>
        <v/>
      </c>
      <c r="BH191" s="5" t="str">
        <f t="shared" si="5119"/>
        <v/>
      </c>
      <c r="BI191" s="5" t="str">
        <f t="shared" si="5119"/>
        <v/>
      </c>
      <c r="BJ191" s="5">
        <f t="shared" si="5119"/>
        <v>1016006</v>
      </c>
      <c r="BK191" s="5" t="str">
        <f t="shared" si="5119"/>
        <v/>
      </c>
      <c r="BL191" s="5" t="str">
        <f t="shared" si="5119"/>
        <v/>
      </c>
      <c r="BM191" s="5" t="str">
        <f t="shared" si="5119"/>
        <v/>
      </c>
      <c r="BN191" s="5" t="str">
        <f t="shared" si="5119"/>
        <v/>
      </c>
      <c r="BO191" s="5" t="str">
        <f t="shared" si="5119"/>
        <v/>
      </c>
      <c r="BP191" s="5" t="str">
        <f t="shared" si="5119"/>
        <v/>
      </c>
      <c r="BQ191" s="5" t="str">
        <f t="shared" si="5119"/>
        <v/>
      </c>
      <c r="BR191" s="5"/>
      <c r="BT191" s="5" t="str">
        <f t="shared" si="5067"/>
        <v/>
      </c>
      <c r="BU191" s="5" t="str">
        <f t="shared" si="5068"/>
        <v/>
      </c>
      <c r="BV191" s="5" t="str">
        <f t="shared" si="5069"/>
        <v/>
      </c>
      <c r="BW191" s="5" t="str">
        <f t="shared" si="5070"/>
        <v/>
      </c>
      <c r="BX191" s="5" t="str">
        <f t="shared" si="5071"/>
        <v/>
      </c>
      <c r="BY191" s="5" t="str">
        <f t="shared" si="5072"/>
        <v/>
      </c>
      <c r="BZ191" s="5" t="str">
        <f t="shared" si="5073"/>
        <v/>
      </c>
      <c r="CA191" s="5" t="str">
        <f t="shared" si="5074"/>
        <v/>
      </c>
      <c r="CB191" s="5" t="str">
        <f t="shared" si="5075"/>
        <v/>
      </c>
      <c r="CC191" s="5" t="str">
        <f t="shared" si="5076"/>
        <v/>
      </c>
      <c r="CD191" s="5" t="str">
        <f t="shared" si="5077"/>
        <v/>
      </c>
      <c r="CE191" s="5" t="str">
        <f t="shared" si="5078"/>
        <v/>
      </c>
      <c r="CF191" s="5" t="str">
        <f t="shared" si="5079"/>
        <v>Iroquois Farmers State Bank - Iroquois, IL</v>
      </c>
      <c r="CG191" s="5" t="str">
        <f t="shared" si="5080"/>
        <v/>
      </c>
      <c r="CH191" s="5" t="str">
        <f t="shared" si="5081"/>
        <v>Rolling Hills Bank &amp; Trust - Atlantic, IA</v>
      </c>
      <c r="CI191" s="5" t="str">
        <f t="shared" si="5082"/>
        <v>The Union State Bank of Everest - Everest, KS</v>
      </c>
      <c r="CJ191" s="5" t="str">
        <f t="shared" si="5083"/>
        <v/>
      </c>
      <c r="CK191" s="5" t="str">
        <f t="shared" si="5084"/>
        <v/>
      </c>
      <c r="CL191" s="5" t="str">
        <f t="shared" si="5085"/>
        <v/>
      </c>
      <c r="CM191" s="5" t="str">
        <f t="shared" si="5086"/>
        <v/>
      </c>
      <c r="CN191" s="5" t="str">
        <f t="shared" si="5087"/>
        <v/>
      </c>
      <c r="CO191" s="5" t="str">
        <f t="shared" si="5088"/>
        <v/>
      </c>
      <c r="CP191" s="5" t="str">
        <f t="shared" si="5089"/>
        <v>State Bank of Fairmont - Fairmont, MN</v>
      </c>
      <c r="CQ191" s="5" t="str">
        <f t="shared" si="5090"/>
        <v/>
      </c>
      <c r="CR191" s="5" t="str">
        <f t="shared" si="5091"/>
        <v>The Callaway Bank - Fulton, MO</v>
      </c>
      <c r="CS191" s="5" t="str">
        <f t="shared" si="5092"/>
        <v/>
      </c>
      <c r="CT191" s="5" t="str">
        <f t="shared" si="5093"/>
        <v/>
      </c>
      <c r="CU191" s="5" t="str">
        <f t="shared" si="5094"/>
        <v/>
      </c>
      <c r="CV191" s="5" t="str">
        <f t="shared" si="5095"/>
        <v/>
      </c>
      <c r="CW191" s="5" t="str">
        <f t="shared" si="5096"/>
        <v/>
      </c>
      <c r="CX191" s="5" t="str">
        <f t="shared" si="5097"/>
        <v/>
      </c>
      <c r="CY191" s="5" t="str">
        <f t="shared" si="5098"/>
        <v>Shinhan Bank - New York Branch - New York, NY</v>
      </c>
      <c r="CZ191" s="5" t="str">
        <f t="shared" si="5099"/>
        <v/>
      </c>
      <c r="DA191" s="5" t="str">
        <f t="shared" si="5100"/>
        <v/>
      </c>
      <c r="DB191" s="5" t="str">
        <f t="shared" si="5101"/>
        <v/>
      </c>
      <c r="DC191" s="5" t="str">
        <f t="shared" si="5102"/>
        <v/>
      </c>
      <c r="DD191" s="5" t="str">
        <f t="shared" si="5103"/>
        <v/>
      </c>
      <c r="DE191" s="5" t="str">
        <f t="shared" si="5104"/>
        <v/>
      </c>
      <c r="DF191" s="5" t="str">
        <f t="shared" si="5105"/>
        <v/>
      </c>
      <c r="DG191" s="5" t="str">
        <f t="shared" si="5106"/>
        <v/>
      </c>
      <c r="DH191" s="5" t="str">
        <f t="shared" si="5107"/>
        <v/>
      </c>
      <c r="DI191" s="5" t="str">
        <f t="shared" si="5108"/>
        <v/>
      </c>
      <c r="DJ191" s="5" t="str">
        <f t="shared" si="5109"/>
        <v>Johnson City Bank - Johnson City, TX</v>
      </c>
      <c r="DK191" s="5" t="str">
        <f t="shared" si="5110"/>
        <v/>
      </c>
      <c r="DL191" s="5" t="str">
        <f t="shared" si="5111"/>
        <v/>
      </c>
      <c r="DM191" s="5" t="str">
        <f t="shared" si="5112"/>
        <v/>
      </c>
      <c r="DN191" s="5" t="str">
        <f t="shared" si="5113"/>
        <v/>
      </c>
      <c r="DO191" s="5" t="str">
        <f t="shared" si="5114"/>
        <v/>
      </c>
      <c r="DP191" s="5" t="str">
        <f t="shared" si="5120"/>
        <v/>
      </c>
      <c r="DQ191" s="5" t="str">
        <f t="shared" si="5056"/>
        <v/>
      </c>
    </row>
    <row r="192" spans="1:121" x14ac:dyDescent="0.25">
      <c r="A192">
        <v>191</v>
      </c>
      <c r="B192" s="5">
        <v>106436976</v>
      </c>
      <c r="C192" t="str">
        <f t="shared" si="4937"/>
        <v>Zenith Bank &amp; Trust - Scottsdale, AZ</v>
      </c>
      <c r="D192" s="21" t="s">
        <v>10272</v>
      </c>
      <c r="E192" s="19" t="s">
        <v>10118</v>
      </c>
      <c r="F192" s="19" t="s">
        <v>2944</v>
      </c>
      <c r="G192" s="19"/>
      <c r="K192" s="27">
        <v>183</v>
      </c>
      <c r="L192" s="28" t="str">
        <f>IF(HLOOKUP('Peer Comparison Tool'!$E$6,StateDropdownData,K192+1,FALSE)=0,"",HLOOKUP('Peer Comparison Tool'!$E$6,StateDropdownData,K192+1,FALSE))</f>
        <v/>
      </c>
      <c r="M192" s="29" t="str">
        <f>IF(HLOOKUP('Peer Comparison Tool'!$E$6,[0]!DropdownData,K192+1,FALSE)=0,"",HLOOKUP('Peer Comparison Tool'!$E$6,[0]!DropdownData,K192+1,FALSE))</f>
        <v/>
      </c>
      <c r="N192" s="27">
        <v>183</v>
      </c>
      <c r="O192" s="28" t="str">
        <f>IF(HLOOKUP('Peer Comparison Tool'!$G$6,StateDropdownData,N192+1,FALSE)=0,"",HLOOKUP('Peer Comparison Tool'!$G$6,StateDropdownData,N192+1,FALSE))</f>
        <v/>
      </c>
      <c r="P192" s="29" t="str">
        <f>IF(HLOOKUP('Peer Comparison Tool'!$G$6,DropdownData,N192+1,FALSE)=0,"",HLOOKUP('Peer Comparison Tool'!$G$6,DropdownData,N192+1,FALSE))</f>
        <v/>
      </c>
      <c r="Q192" s="27">
        <v>183</v>
      </c>
      <c r="R192" s="28" t="str">
        <f>IF(HLOOKUP('Peer Comparison Tool'!$I$6,StateDropdownData,Q192+1,FALSE)=0,"",HLOOKUP('Peer Comparison Tool'!$I$6,StateDropdownData,Q192+1,FALSE))</f>
        <v/>
      </c>
      <c r="S192" s="29" t="str">
        <f>IF(HLOOKUP('Peer Comparison Tool'!$I$6,DropdownData,Q192+1,FALSE)=0,"",HLOOKUP('Peer Comparison Tool'!$I$6,DropdownData,Q192+1,FALSE))</f>
        <v/>
      </c>
      <c r="T192" s="5" t="str">
        <f t="shared" si="5115"/>
        <v/>
      </c>
      <c r="U192" s="5" t="str">
        <f t="shared" si="5115"/>
        <v/>
      </c>
      <c r="V192" s="5" t="str">
        <f t="shared" si="5115"/>
        <v/>
      </c>
      <c r="W192" s="5" t="str">
        <f t="shared" si="5115"/>
        <v/>
      </c>
      <c r="X192" s="5" t="str">
        <f t="shared" si="5115"/>
        <v/>
      </c>
      <c r="Y192" s="5" t="str">
        <f t="shared" si="5115"/>
        <v/>
      </c>
      <c r="Z192" s="5" t="str">
        <f t="shared" si="5115"/>
        <v/>
      </c>
      <c r="AA192" s="5" t="str">
        <f t="shared" si="5115"/>
        <v/>
      </c>
      <c r="AB192" s="5" t="str">
        <f t="shared" si="5115"/>
        <v/>
      </c>
      <c r="AC192" s="5" t="str">
        <f t="shared" si="5115"/>
        <v/>
      </c>
      <c r="AD192" s="5" t="str">
        <f t="shared" si="5116"/>
        <v/>
      </c>
      <c r="AE192" s="5" t="str">
        <f t="shared" si="5116"/>
        <v/>
      </c>
      <c r="AF192" s="5">
        <f t="shared" si="5116"/>
        <v>1001404</v>
      </c>
      <c r="AG192" s="5" t="str">
        <f t="shared" si="5116"/>
        <v/>
      </c>
      <c r="AH192" s="5">
        <f t="shared" si="5116"/>
        <v>1011289</v>
      </c>
      <c r="AI192" s="5">
        <f t="shared" si="5116"/>
        <v>1010061</v>
      </c>
      <c r="AJ192" s="5" t="str">
        <f t="shared" si="5116"/>
        <v/>
      </c>
      <c r="AK192" s="5" t="str">
        <f t="shared" si="5116"/>
        <v/>
      </c>
      <c r="AL192" s="5" t="str">
        <f t="shared" si="5116"/>
        <v/>
      </c>
      <c r="AM192" s="5" t="str">
        <f t="shared" si="5116"/>
        <v/>
      </c>
      <c r="AN192" s="5" t="str">
        <f t="shared" si="5117"/>
        <v/>
      </c>
      <c r="AO192" s="5" t="str">
        <f t="shared" si="5117"/>
        <v/>
      </c>
      <c r="AP192" s="5">
        <f t="shared" si="5117"/>
        <v>1016472</v>
      </c>
      <c r="AQ192" s="5" t="str">
        <f t="shared" si="5117"/>
        <v/>
      </c>
      <c r="AR192" s="5">
        <f t="shared" si="5117"/>
        <v>1014522</v>
      </c>
      <c r="AS192" s="5" t="str">
        <f t="shared" si="5117"/>
        <v/>
      </c>
      <c r="AT192" s="5" t="str">
        <f t="shared" si="5117"/>
        <v/>
      </c>
      <c r="AU192" s="5" t="str">
        <f t="shared" si="5117"/>
        <v/>
      </c>
      <c r="AV192" s="5" t="str">
        <f t="shared" si="5117"/>
        <v/>
      </c>
      <c r="AW192" s="5" t="str">
        <f t="shared" si="5117"/>
        <v/>
      </c>
      <c r="AX192" s="5" t="str">
        <f t="shared" si="5118"/>
        <v/>
      </c>
      <c r="AY192" s="5">
        <f t="shared" si="5118"/>
        <v>1023005</v>
      </c>
      <c r="AZ192" s="5" t="str">
        <f t="shared" si="5118"/>
        <v/>
      </c>
      <c r="BA192" s="5" t="str">
        <f t="shared" si="5118"/>
        <v/>
      </c>
      <c r="BB192" s="5" t="str">
        <f t="shared" si="5118"/>
        <v/>
      </c>
      <c r="BC192" s="5" t="str">
        <f t="shared" si="5118"/>
        <v/>
      </c>
      <c r="BD192" s="5" t="str">
        <f t="shared" si="5118"/>
        <v/>
      </c>
      <c r="BE192" s="5" t="str">
        <f t="shared" si="5118"/>
        <v/>
      </c>
      <c r="BF192" s="5" t="str">
        <f t="shared" si="5118"/>
        <v/>
      </c>
      <c r="BG192" s="5" t="str">
        <f t="shared" si="5118"/>
        <v/>
      </c>
      <c r="BH192" s="5" t="str">
        <f t="shared" si="5119"/>
        <v/>
      </c>
      <c r="BI192" s="5" t="str">
        <f t="shared" si="5119"/>
        <v/>
      </c>
      <c r="BJ192" s="5">
        <f t="shared" si="5119"/>
        <v>1013135</v>
      </c>
      <c r="BK192" s="5" t="str">
        <f t="shared" si="5119"/>
        <v/>
      </c>
      <c r="BL192" s="5" t="str">
        <f t="shared" si="5119"/>
        <v/>
      </c>
      <c r="BM192" s="5" t="str">
        <f t="shared" si="5119"/>
        <v/>
      </c>
      <c r="BN192" s="5" t="str">
        <f t="shared" si="5119"/>
        <v/>
      </c>
      <c r="BO192" s="5" t="str">
        <f t="shared" si="5119"/>
        <v/>
      </c>
      <c r="BP192" s="5" t="str">
        <f t="shared" si="5119"/>
        <v/>
      </c>
      <c r="BQ192" s="5" t="str">
        <f t="shared" si="5119"/>
        <v/>
      </c>
      <c r="BR192" s="5"/>
      <c r="BT192" s="5" t="str">
        <f t="shared" si="5067"/>
        <v/>
      </c>
      <c r="BU192" s="5" t="str">
        <f t="shared" si="5068"/>
        <v/>
      </c>
      <c r="BV192" s="5" t="str">
        <f t="shared" si="5069"/>
        <v/>
      </c>
      <c r="BW192" s="5" t="str">
        <f t="shared" si="5070"/>
        <v/>
      </c>
      <c r="BX192" s="5" t="str">
        <f t="shared" si="5071"/>
        <v/>
      </c>
      <c r="BY192" s="5" t="str">
        <f t="shared" si="5072"/>
        <v/>
      </c>
      <c r="BZ192" s="5" t="str">
        <f t="shared" si="5073"/>
        <v/>
      </c>
      <c r="CA192" s="5" t="str">
        <f t="shared" si="5074"/>
        <v/>
      </c>
      <c r="CB192" s="5" t="str">
        <f t="shared" si="5075"/>
        <v/>
      </c>
      <c r="CC192" s="5" t="str">
        <f t="shared" si="5076"/>
        <v/>
      </c>
      <c r="CD192" s="5" t="str">
        <f t="shared" si="5077"/>
        <v/>
      </c>
      <c r="CE192" s="5" t="str">
        <f t="shared" si="5078"/>
        <v/>
      </c>
      <c r="CF192" s="5" t="str">
        <f t="shared" si="5079"/>
        <v>Iroquois Federal Savings and Loan Association - Watseka, IL</v>
      </c>
      <c r="CG192" s="5" t="str">
        <f t="shared" si="5080"/>
        <v/>
      </c>
      <c r="CH192" s="5" t="str">
        <f t="shared" si="5081"/>
        <v>Sanborn Savings Bank - Sanborn, IA</v>
      </c>
      <c r="CI192" s="5" t="str">
        <f t="shared" si="5082"/>
        <v>The Walton State Bank - Walton, KS</v>
      </c>
      <c r="CJ192" s="5" t="str">
        <f t="shared" si="5083"/>
        <v/>
      </c>
      <c r="CK192" s="5" t="str">
        <f t="shared" si="5084"/>
        <v/>
      </c>
      <c r="CL192" s="5" t="str">
        <f t="shared" si="5085"/>
        <v/>
      </c>
      <c r="CM192" s="5" t="str">
        <f t="shared" si="5086"/>
        <v/>
      </c>
      <c r="CN192" s="5" t="str">
        <f t="shared" si="5087"/>
        <v/>
      </c>
      <c r="CO192" s="5" t="str">
        <f t="shared" si="5088"/>
        <v/>
      </c>
      <c r="CP192" s="5" t="str">
        <f t="shared" si="5089"/>
        <v>State Bank of Jeffers - Jeffers, MN</v>
      </c>
      <c r="CQ192" s="5" t="str">
        <f t="shared" si="5090"/>
        <v/>
      </c>
      <c r="CR192" s="5" t="str">
        <f t="shared" si="5091"/>
        <v>The Central Trust Bank - Jefferson City, MO</v>
      </c>
      <c r="CS192" s="5" t="str">
        <f t="shared" si="5092"/>
        <v/>
      </c>
      <c r="CT192" s="5" t="str">
        <f t="shared" si="5093"/>
        <v/>
      </c>
      <c r="CU192" s="5" t="str">
        <f t="shared" si="5094"/>
        <v/>
      </c>
      <c r="CV192" s="5" t="str">
        <f t="shared" si="5095"/>
        <v/>
      </c>
      <c r="CW192" s="5" t="str">
        <f t="shared" si="5096"/>
        <v/>
      </c>
      <c r="CX192" s="5" t="str">
        <f t="shared" si="5097"/>
        <v/>
      </c>
      <c r="CY192" s="5" t="str">
        <f t="shared" si="5098"/>
        <v>Shinhan Bank America - New York, NY</v>
      </c>
      <c r="CZ192" s="5" t="str">
        <f t="shared" si="5099"/>
        <v/>
      </c>
      <c r="DA192" s="5" t="str">
        <f t="shared" si="5100"/>
        <v/>
      </c>
      <c r="DB192" s="5" t="str">
        <f t="shared" si="5101"/>
        <v/>
      </c>
      <c r="DC192" s="5" t="str">
        <f t="shared" si="5102"/>
        <v/>
      </c>
      <c r="DD192" s="5" t="str">
        <f t="shared" si="5103"/>
        <v/>
      </c>
      <c r="DE192" s="5" t="str">
        <f t="shared" si="5104"/>
        <v/>
      </c>
      <c r="DF192" s="5" t="str">
        <f t="shared" si="5105"/>
        <v/>
      </c>
      <c r="DG192" s="5" t="str">
        <f t="shared" si="5106"/>
        <v/>
      </c>
      <c r="DH192" s="5" t="str">
        <f t="shared" si="5107"/>
        <v/>
      </c>
      <c r="DI192" s="5" t="str">
        <f t="shared" si="5108"/>
        <v/>
      </c>
      <c r="DJ192" s="5" t="str">
        <f t="shared" si="5109"/>
        <v>Junction National Bank - Junction, TX</v>
      </c>
      <c r="DK192" s="5" t="str">
        <f t="shared" si="5110"/>
        <v/>
      </c>
      <c r="DL192" s="5" t="str">
        <f t="shared" si="5111"/>
        <v/>
      </c>
      <c r="DM192" s="5" t="str">
        <f t="shared" si="5112"/>
        <v/>
      </c>
      <c r="DN192" s="5" t="str">
        <f t="shared" si="5113"/>
        <v/>
      </c>
      <c r="DO192" s="5" t="str">
        <f t="shared" si="5114"/>
        <v/>
      </c>
      <c r="DP192" s="5" t="str">
        <f t="shared" si="5120"/>
        <v/>
      </c>
      <c r="DQ192" s="5" t="str">
        <f t="shared" si="5056"/>
        <v/>
      </c>
    </row>
    <row r="193" spans="1:121" x14ac:dyDescent="0.25">
      <c r="A193">
        <v>192</v>
      </c>
      <c r="B193" s="5">
        <v>117369452</v>
      </c>
      <c r="C193" t="str">
        <f t="shared" si="4937"/>
        <v>Adyen N.V. - San Francisco Branch - San Francisco, CA</v>
      </c>
      <c r="D193" s="21" t="s">
        <v>10643</v>
      </c>
      <c r="E193" s="19" t="s">
        <v>2961</v>
      </c>
      <c r="F193" s="19" t="s">
        <v>2951</v>
      </c>
      <c r="G193" s="19"/>
      <c r="K193" s="27">
        <v>184</v>
      </c>
      <c r="L193" s="28" t="str">
        <f>IF(HLOOKUP('Peer Comparison Tool'!$E$6,StateDropdownData,K193+1,FALSE)=0,"",HLOOKUP('Peer Comparison Tool'!$E$6,StateDropdownData,K193+1,FALSE))</f>
        <v/>
      </c>
      <c r="M193" s="29" t="str">
        <f>IF(HLOOKUP('Peer Comparison Tool'!$E$6,[0]!DropdownData,K193+1,FALSE)=0,"",HLOOKUP('Peer Comparison Tool'!$E$6,[0]!DropdownData,K193+1,FALSE))</f>
        <v/>
      </c>
      <c r="N193" s="27">
        <v>184</v>
      </c>
      <c r="O193" s="28" t="str">
        <f>IF(HLOOKUP('Peer Comparison Tool'!$G$6,StateDropdownData,N193+1,FALSE)=0,"",HLOOKUP('Peer Comparison Tool'!$G$6,StateDropdownData,N193+1,FALSE))</f>
        <v/>
      </c>
      <c r="P193" s="29" t="str">
        <f>IF(HLOOKUP('Peer Comparison Tool'!$G$6,DropdownData,N193+1,FALSE)=0,"",HLOOKUP('Peer Comparison Tool'!$G$6,DropdownData,N193+1,FALSE))</f>
        <v/>
      </c>
      <c r="Q193" s="27">
        <v>184</v>
      </c>
      <c r="R193" s="28" t="str">
        <f>IF(HLOOKUP('Peer Comparison Tool'!$I$6,StateDropdownData,Q193+1,FALSE)=0,"",HLOOKUP('Peer Comparison Tool'!$I$6,StateDropdownData,Q193+1,FALSE))</f>
        <v/>
      </c>
      <c r="S193" s="29" t="str">
        <f>IF(HLOOKUP('Peer Comparison Tool'!$I$6,DropdownData,Q193+1,FALSE)=0,"",HLOOKUP('Peer Comparison Tool'!$I$6,DropdownData,Q193+1,FALSE))</f>
        <v/>
      </c>
      <c r="T193" s="5" t="str">
        <f t="shared" si="5115"/>
        <v/>
      </c>
      <c r="U193" s="5" t="str">
        <f t="shared" si="5115"/>
        <v/>
      </c>
      <c r="V193" s="5" t="str">
        <f t="shared" si="5115"/>
        <v/>
      </c>
      <c r="W193" s="5" t="str">
        <f t="shared" si="5115"/>
        <v/>
      </c>
      <c r="X193" s="5" t="str">
        <f t="shared" si="5115"/>
        <v/>
      </c>
      <c r="Y193" s="5" t="str">
        <f t="shared" si="5115"/>
        <v/>
      </c>
      <c r="Z193" s="5" t="str">
        <f t="shared" si="5115"/>
        <v/>
      </c>
      <c r="AA193" s="5" t="str">
        <f t="shared" si="5115"/>
        <v/>
      </c>
      <c r="AB193" s="5" t="str">
        <f t="shared" si="5115"/>
        <v/>
      </c>
      <c r="AC193" s="5" t="str">
        <f t="shared" si="5115"/>
        <v/>
      </c>
      <c r="AD193" s="5" t="str">
        <f t="shared" si="5116"/>
        <v/>
      </c>
      <c r="AE193" s="5" t="str">
        <f t="shared" si="5116"/>
        <v/>
      </c>
      <c r="AF193" s="5">
        <f t="shared" si="5116"/>
        <v>1013999</v>
      </c>
      <c r="AG193" s="5" t="str">
        <f t="shared" si="5116"/>
        <v/>
      </c>
      <c r="AH193" s="5">
        <f t="shared" si="5116"/>
        <v>1011188</v>
      </c>
      <c r="AI193" s="5">
        <f t="shared" si="5116"/>
        <v>1006510</v>
      </c>
      <c r="AJ193" s="5" t="str">
        <f t="shared" si="5116"/>
        <v/>
      </c>
      <c r="AK193" s="5" t="str">
        <f t="shared" si="5116"/>
        <v/>
      </c>
      <c r="AL193" s="5" t="str">
        <f t="shared" si="5116"/>
        <v/>
      </c>
      <c r="AM193" s="5" t="str">
        <f t="shared" si="5116"/>
        <v/>
      </c>
      <c r="AN193" s="5" t="str">
        <f t="shared" si="5117"/>
        <v/>
      </c>
      <c r="AO193" s="5" t="str">
        <f t="shared" si="5117"/>
        <v/>
      </c>
      <c r="AP193" s="5">
        <f t="shared" si="5117"/>
        <v>1015216</v>
      </c>
      <c r="AQ193" s="5" t="str">
        <f t="shared" si="5117"/>
        <v/>
      </c>
      <c r="AR193" s="5">
        <f t="shared" si="5117"/>
        <v>1012579</v>
      </c>
      <c r="AS193" s="5" t="str">
        <f t="shared" si="5117"/>
        <v/>
      </c>
      <c r="AT193" s="5" t="str">
        <f t="shared" si="5117"/>
        <v/>
      </c>
      <c r="AU193" s="5" t="str">
        <f t="shared" si="5117"/>
        <v/>
      </c>
      <c r="AV193" s="5" t="str">
        <f t="shared" si="5117"/>
        <v/>
      </c>
      <c r="AW193" s="5" t="str">
        <f t="shared" si="5117"/>
        <v/>
      </c>
      <c r="AX193" s="5" t="str">
        <f t="shared" si="5118"/>
        <v/>
      </c>
      <c r="AY193" s="5">
        <f t="shared" si="5118"/>
        <v>8614003</v>
      </c>
      <c r="AZ193" s="5" t="str">
        <f t="shared" si="5118"/>
        <v/>
      </c>
      <c r="BA193" s="5" t="str">
        <f t="shared" si="5118"/>
        <v/>
      </c>
      <c r="BB193" s="5" t="str">
        <f t="shared" si="5118"/>
        <v/>
      </c>
      <c r="BC193" s="5" t="str">
        <f t="shared" si="5118"/>
        <v/>
      </c>
      <c r="BD193" s="5" t="str">
        <f t="shared" si="5118"/>
        <v/>
      </c>
      <c r="BE193" s="5" t="str">
        <f t="shared" si="5118"/>
        <v/>
      </c>
      <c r="BF193" s="5" t="str">
        <f t="shared" si="5118"/>
        <v/>
      </c>
      <c r="BG193" s="5" t="str">
        <f t="shared" si="5118"/>
        <v/>
      </c>
      <c r="BH193" s="5" t="str">
        <f t="shared" si="5119"/>
        <v/>
      </c>
      <c r="BI193" s="5" t="str">
        <f t="shared" si="5119"/>
        <v/>
      </c>
      <c r="BJ193" s="5">
        <f t="shared" si="5119"/>
        <v>1032513</v>
      </c>
      <c r="BK193" s="5" t="str">
        <f t="shared" si="5119"/>
        <v/>
      </c>
      <c r="BL193" s="5" t="str">
        <f t="shared" si="5119"/>
        <v/>
      </c>
      <c r="BM193" s="5" t="str">
        <f t="shared" si="5119"/>
        <v/>
      </c>
      <c r="BN193" s="5" t="str">
        <f t="shared" si="5119"/>
        <v/>
      </c>
      <c r="BO193" s="5" t="str">
        <f t="shared" si="5119"/>
        <v/>
      </c>
      <c r="BP193" s="5" t="str">
        <f t="shared" si="5119"/>
        <v/>
      </c>
      <c r="BQ193" s="5" t="str">
        <f t="shared" si="5119"/>
        <v/>
      </c>
      <c r="BR193" s="5"/>
      <c r="BT193" s="5" t="str">
        <f t="shared" si="5067"/>
        <v/>
      </c>
      <c r="BU193" s="5" t="str">
        <f t="shared" si="5068"/>
        <v/>
      </c>
      <c r="BV193" s="5" t="str">
        <f t="shared" si="5069"/>
        <v/>
      </c>
      <c r="BW193" s="5" t="str">
        <f t="shared" si="5070"/>
        <v/>
      </c>
      <c r="BX193" s="5" t="str">
        <f t="shared" si="5071"/>
        <v/>
      </c>
      <c r="BY193" s="5" t="str">
        <f t="shared" si="5072"/>
        <v/>
      </c>
      <c r="BZ193" s="5" t="str">
        <f t="shared" si="5073"/>
        <v/>
      </c>
      <c r="CA193" s="5" t="str">
        <f t="shared" si="5074"/>
        <v/>
      </c>
      <c r="CB193" s="5" t="str">
        <f t="shared" si="5075"/>
        <v/>
      </c>
      <c r="CC193" s="5" t="str">
        <f t="shared" si="5076"/>
        <v/>
      </c>
      <c r="CD193" s="5" t="str">
        <f t="shared" si="5077"/>
        <v/>
      </c>
      <c r="CE193" s="5" t="str">
        <f t="shared" si="5078"/>
        <v/>
      </c>
      <c r="CF193" s="5" t="str">
        <f t="shared" si="5079"/>
        <v>Itasca Bank &amp; Trust Co. - Itasca, IL</v>
      </c>
      <c r="CG193" s="5" t="str">
        <f t="shared" si="5080"/>
        <v/>
      </c>
      <c r="CH193" s="5" t="str">
        <f t="shared" si="5081"/>
        <v>Savings Bank - Primghar, IA</v>
      </c>
      <c r="CI193" s="5" t="str">
        <f t="shared" si="5082"/>
        <v>TriCentury Bank - De Soto, KS</v>
      </c>
      <c r="CJ193" s="5" t="str">
        <f t="shared" si="5083"/>
        <v/>
      </c>
      <c r="CK193" s="5" t="str">
        <f t="shared" si="5084"/>
        <v/>
      </c>
      <c r="CL193" s="5" t="str">
        <f t="shared" si="5085"/>
        <v/>
      </c>
      <c r="CM193" s="5" t="str">
        <f t="shared" si="5086"/>
        <v/>
      </c>
      <c r="CN193" s="5" t="str">
        <f t="shared" si="5087"/>
        <v/>
      </c>
      <c r="CO193" s="5" t="str">
        <f t="shared" si="5088"/>
        <v/>
      </c>
      <c r="CP193" s="5" t="str">
        <f t="shared" si="5089"/>
        <v>State Bank of Lake Park - Lake Park, MN</v>
      </c>
      <c r="CQ193" s="5" t="str">
        <f t="shared" si="5090"/>
        <v/>
      </c>
      <c r="CR193" s="5" t="str">
        <f t="shared" si="5091"/>
        <v>The Citizens Bank of Edina - Edina, MO</v>
      </c>
      <c r="CS193" s="5" t="str">
        <f t="shared" si="5092"/>
        <v/>
      </c>
      <c r="CT193" s="5" t="str">
        <f t="shared" si="5093"/>
        <v/>
      </c>
      <c r="CU193" s="5" t="str">
        <f t="shared" si="5094"/>
        <v/>
      </c>
      <c r="CV193" s="5" t="str">
        <f t="shared" si="5095"/>
        <v/>
      </c>
      <c r="CW193" s="5" t="str">
        <f t="shared" si="5096"/>
        <v/>
      </c>
      <c r="CX193" s="5" t="str">
        <f t="shared" si="5097"/>
        <v/>
      </c>
      <c r="CY193" s="5" t="str">
        <f t="shared" si="5098"/>
        <v>Shizuoka Bank, Ltd - New York Branch - New York, NY</v>
      </c>
      <c r="CZ193" s="5" t="str">
        <f t="shared" si="5099"/>
        <v/>
      </c>
      <c r="DA193" s="5" t="str">
        <f t="shared" si="5100"/>
        <v/>
      </c>
      <c r="DB193" s="5" t="str">
        <f t="shared" si="5101"/>
        <v/>
      </c>
      <c r="DC193" s="5" t="str">
        <f t="shared" si="5102"/>
        <v/>
      </c>
      <c r="DD193" s="5" t="str">
        <f t="shared" si="5103"/>
        <v/>
      </c>
      <c r="DE193" s="5" t="str">
        <f t="shared" si="5104"/>
        <v/>
      </c>
      <c r="DF193" s="5" t="str">
        <f t="shared" si="5105"/>
        <v/>
      </c>
      <c r="DG193" s="5" t="str">
        <f t="shared" si="5106"/>
        <v/>
      </c>
      <c r="DH193" s="5" t="str">
        <f t="shared" si="5107"/>
        <v/>
      </c>
      <c r="DI193" s="5" t="str">
        <f t="shared" si="5108"/>
        <v/>
      </c>
      <c r="DJ193" s="5" t="str">
        <f t="shared" si="5109"/>
        <v>Keystone Bank, SSB - Bee Cave, TX</v>
      </c>
      <c r="DK193" s="5" t="str">
        <f t="shared" si="5110"/>
        <v/>
      </c>
      <c r="DL193" s="5" t="str">
        <f t="shared" si="5111"/>
        <v/>
      </c>
      <c r="DM193" s="5" t="str">
        <f t="shared" si="5112"/>
        <v/>
      </c>
      <c r="DN193" s="5" t="str">
        <f t="shared" si="5113"/>
        <v/>
      </c>
      <c r="DO193" s="5" t="str">
        <f t="shared" si="5114"/>
        <v/>
      </c>
      <c r="DP193" s="5" t="str">
        <f t="shared" si="5120"/>
        <v/>
      </c>
      <c r="DQ193" s="5" t="str">
        <f t="shared" si="5056"/>
        <v/>
      </c>
    </row>
    <row r="194" spans="1:121" x14ac:dyDescent="0.25">
      <c r="A194">
        <v>193</v>
      </c>
      <c r="B194" s="5">
        <v>111463988</v>
      </c>
      <c r="C194" t="str">
        <f t="shared" ref="C194:C257" si="5121">D194&amp;" - "&amp;E194&amp;", "&amp;F194</f>
        <v>Altos Bank - Los Altos, CA</v>
      </c>
      <c r="D194" s="21" t="s">
        <v>10554</v>
      </c>
      <c r="E194" s="19" t="s">
        <v>10453</v>
      </c>
      <c r="F194" s="19" t="s">
        <v>2951</v>
      </c>
      <c r="G194" s="19"/>
      <c r="K194" s="27">
        <v>185</v>
      </c>
      <c r="L194" s="28" t="str">
        <f>IF(HLOOKUP('Peer Comparison Tool'!$E$6,StateDropdownData,K194+1,FALSE)=0,"",HLOOKUP('Peer Comparison Tool'!$E$6,StateDropdownData,K194+1,FALSE))</f>
        <v/>
      </c>
      <c r="M194" s="29" t="str">
        <f>IF(HLOOKUP('Peer Comparison Tool'!$E$6,[0]!DropdownData,K194+1,FALSE)=0,"",HLOOKUP('Peer Comparison Tool'!$E$6,[0]!DropdownData,K194+1,FALSE))</f>
        <v/>
      </c>
      <c r="N194" s="27">
        <v>185</v>
      </c>
      <c r="O194" s="28" t="str">
        <f>IF(HLOOKUP('Peer Comparison Tool'!$G$6,StateDropdownData,N194+1,FALSE)=0,"",HLOOKUP('Peer Comparison Tool'!$G$6,StateDropdownData,N194+1,FALSE))</f>
        <v/>
      </c>
      <c r="P194" s="29" t="str">
        <f>IF(HLOOKUP('Peer Comparison Tool'!$G$6,DropdownData,N194+1,FALSE)=0,"",HLOOKUP('Peer Comparison Tool'!$G$6,DropdownData,N194+1,FALSE))</f>
        <v/>
      </c>
      <c r="Q194" s="27">
        <v>185</v>
      </c>
      <c r="R194" s="28" t="str">
        <f>IF(HLOOKUP('Peer Comparison Tool'!$I$6,StateDropdownData,Q194+1,FALSE)=0,"",HLOOKUP('Peer Comparison Tool'!$I$6,StateDropdownData,Q194+1,FALSE))</f>
        <v/>
      </c>
      <c r="S194" s="29" t="str">
        <f>IF(HLOOKUP('Peer Comparison Tool'!$I$6,DropdownData,Q194+1,FALSE)=0,"",HLOOKUP('Peer Comparison Tool'!$I$6,DropdownData,Q194+1,FALSE))</f>
        <v/>
      </c>
      <c r="T194" s="5" t="str">
        <f t="shared" si="5115"/>
        <v/>
      </c>
      <c r="U194" s="5" t="str">
        <f t="shared" si="5115"/>
        <v/>
      </c>
      <c r="V194" s="5" t="str">
        <f t="shared" si="5115"/>
        <v/>
      </c>
      <c r="W194" s="5" t="str">
        <f t="shared" si="5115"/>
        <v/>
      </c>
      <c r="X194" s="5" t="str">
        <f t="shared" si="5115"/>
        <v/>
      </c>
      <c r="Y194" s="5" t="str">
        <f t="shared" si="5115"/>
        <v/>
      </c>
      <c r="Z194" s="5" t="str">
        <f t="shared" si="5115"/>
        <v/>
      </c>
      <c r="AA194" s="5" t="str">
        <f t="shared" si="5115"/>
        <v/>
      </c>
      <c r="AB194" s="5" t="str">
        <f t="shared" si="5115"/>
        <v/>
      </c>
      <c r="AC194" s="5" t="str">
        <f t="shared" si="5115"/>
        <v/>
      </c>
      <c r="AD194" s="5" t="str">
        <f t="shared" si="5116"/>
        <v/>
      </c>
      <c r="AE194" s="5" t="str">
        <f t="shared" si="5116"/>
        <v/>
      </c>
      <c r="AF194" s="5">
        <f t="shared" si="5116"/>
        <v>1009962</v>
      </c>
      <c r="AG194" s="5" t="str">
        <f t="shared" si="5116"/>
        <v/>
      </c>
      <c r="AH194" s="5">
        <f t="shared" si="5116"/>
        <v>1011537</v>
      </c>
      <c r="AI194" s="5">
        <f t="shared" si="5116"/>
        <v>1006623</v>
      </c>
      <c r="AJ194" s="5" t="str">
        <f t="shared" si="5116"/>
        <v/>
      </c>
      <c r="AK194" s="5" t="str">
        <f t="shared" si="5116"/>
        <v/>
      </c>
      <c r="AL194" s="5" t="str">
        <f t="shared" si="5116"/>
        <v/>
      </c>
      <c r="AM194" s="5" t="str">
        <f t="shared" si="5116"/>
        <v/>
      </c>
      <c r="AN194" s="5" t="str">
        <f t="shared" si="5117"/>
        <v/>
      </c>
      <c r="AO194" s="5" t="str">
        <f t="shared" si="5117"/>
        <v/>
      </c>
      <c r="AP194" s="5">
        <f t="shared" si="5117"/>
        <v>1014789</v>
      </c>
      <c r="AQ194" s="5" t="str">
        <f t="shared" si="5117"/>
        <v/>
      </c>
      <c r="AR194" s="5">
        <f t="shared" si="5117"/>
        <v>1008818</v>
      </c>
      <c r="AS194" s="5" t="str">
        <f t="shared" si="5117"/>
        <v/>
      </c>
      <c r="AT194" s="5" t="str">
        <f t="shared" si="5117"/>
        <v/>
      </c>
      <c r="AU194" s="5" t="str">
        <f t="shared" si="5117"/>
        <v/>
      </c>
      <c r="AV194" s="5" t="str">
        <f t="shared" si="5117"/>
        <v/>
      </c>
      <c r="AW194" s="5" t="str">
        <f t="shared" si="5117"/>
        <v/>
      </c>
      <c r="AX194" s="5" t="str">
        <f t="shared" si="5118"/>
        <v/>
      </c>
      <c r="AY194" s="5">
        <f t="shared" si="5118"/>
        <v>7697614</v>
      </c>
      <c r="AZ194" s="5" t="str">
        <f t="shared" si="5118"/>
        <v/>
      </c>
      <c r="BA194" s="5" t="str">
        <f t="shared" si="5118"/>
        <v/>
      </c>
      <c r="BB194" s="5" t="str">
        <f t="shared" si="5118"/>
        <v/>
      </c>
      <c r="BC194" s="5" t="str">
        <f t="shared" si="5118"/>
        <v/>
      </c>
      <c r="BD194" s="5" t="str">
        <f t="shared" si="5118"/>
        <v/>
      </c>
      <c r="BE194" s="5" t="str">
        <f t="shared" si="5118"/>
        <v/>
      </c>
      <c r="BF194" s="5" t="str">
        <f t="shared" si="5118"/>
        <v/>
      </c>
      <c r="BG194" s="5" t="str">
        <f t="shared" si="5118"/>
        <v/>
      </c>
      <c r="BH194" s="5" t="str">
        <f t="shared" si="5119"/>
        <v/>
      </c>
      <c r="BI194" s="5" t="str">
        <f t="shared" si="5119"/>
        <v/>
      </c>
      <c r="BJ194" s="5">
        <f t="shared" si="5119"/>
        <v>1010826</v>
      </c>
      <c r="BK194" s="5" t="str">
        <f t="shared" si="5119"/>
        <v/>
      </c>
      <c r="BL194" s="5" t="str">
        <f t="shared" si="5119"/>
        <v/>
      </c>
      <c r="BM194" s="5" t="str">
        <f t="shared" si="5119"/>
        <v/>
      </c>
      <c r="BN194" s="5" t="str">
        <f t="shared" si="5119"/>
        <v/>
      </c>
      <c r="BO194" s="5" t="str">
        <f t="shared" si="5119"/>
        <v/>
      </c>
      <c r="BP194" s="5" t="str">
        <f t="shared" si="5119"/>
        <v/>
      </c>
      <c r="BQ194" s="5" t="str">
        <f t="shared" si="5119"/>
        <v/>
      </c>
      <c r="BR194" s="5"/>
      <c r="BT194" s="5" t="str">
        <f t="shared" si="5067"/>
        <v/>
      </c>
      <c r="BU194" s="5" t="str">
        <f t="shared" si="5068"/>
        <v/>
      </c>
      <c r="BV194" s="5" t="str">
        <f t="shared" si="5069"/>
        <v/>
      </c>
      <c r="BW194" s="5" t="str">
        <f t="shared" si="5070"/>
        <v/>
      </c>
      <c r="BX194" s="5" t="str">
        <f t="shared" si="5071"/>
        <v/>
      </c>
      <c r="BY194" s="5" t="str">
        <f t="shared" si="5072"/>
        <v/>
      </c>
      <c r="BZ194" s="5" t="str">
        <f t="shared" si="5073"/>
        <v/>
      </c>
      <c r="CA194" s="5" t="str">
        <f t="shared" si="5074"/>
        <v/>
      </c>
      <c r="CB194" s="5" t="str">
        <f t="shared" si="5075"/>
        <v/>
      </c>
      <c r="CC194" s="5" t="str">
        <f t="shared" si="5076"/>
        <v/>
      </c>
      <c r="CD194" s="5" t="str">
        <f t="shared" si="5077"/>
        <v/>
      </c>
      <c r="CE194" s="5" t="str">
        <f t="shared" si="5078"/>
        <v/>
      </c>
      <c r="CF194" s="5" t="str">
        <f t="shared" si="5079"/>
        <v>Jersey State Bank - Jerseyville, IL</v>
      </c>
      <c r="CG194" s="5" t="str">
        <f t="shared" si="5080"/>
        <v/>
      </c>
      <c r="CH194" s="5" t="str">
        <f t="shared" si="5081"/>
        <v>Security Savings Bank - Gowrie, IA</v>
      </c>
      <c r="CI194" s="5" t="str">
        <f t="shared" si="5082"/>
        <v>Union State Bank - Uniontown, KS</v>
      </c>
      <c r="CJ194" s="5" t="str">
        <f t="shared" si="5083"/>
        <v/>
      </c>
      <c r="CK194" s="5" t="str">
        <f t="shared" si="5084"/>
        <v/>
      </c>
      <c r="CL194" s="5" t="str">
        <f t="shared" si="5085"/>
        <v/>
      </c>
      <c r="CM194" s="5" t="str">
        <f t="shared" si="5086"/>
        <v/>
      </c>
      <c r="CN194" s="5" t="str">
        <f t="shared" si="5087"/>
        <v/>
      </c>
      <c r="CO194" s="5" t="str">
        <f t="shared" si="5088"/>
        <v/>
      </c>
      <c r="CP194" s="5" t="str">
        <f t="shared" si="5089"/>
        <v>State Bank of New Richland - New Richland, MN</v>
      </c>
      <c r="CQ194" s="5" t="str">
        <f t="shared" si="5090"/>
        <v/>
      </c>
      <c r="CR194" s="5" t="str">
        <f t="shared" si="5091"/>
        <v>The Citizens-Farmers Bank of Cole Camp - Cole Camp, MO</v>
      </c>
      <c r="CS194" s="5" t="str">
        <f t="shared" si="5092"/>
        <v/>
      </c>
      <c r="CT194" s="5" t="str">
        <f t="shared" si="5093"/>
        <v/>
      </c>
      <c r="CU194" s="5" t="str">
        <f t="shared" si="5094"/>
        <v/>
      </c>
      <c r="CV194" s="5" t="str">
        <f t="shared" si="5095"/>
        <v/>
      </c>
      <c r="CW194" s="5" t="str">
        <f t="shared" si="5096"/>
        <v/>
      </c>
      <c r="CX194" s="5" t="str">
        <f t="shared" si="5097"/>
        <v/>
      </c>
      <c r="CY194" s="5" t="str">
        <f t="shared" si="5098"/>
        <v>Shoko Chukin Bank, Ltd - New York Branch - New York, NY</v>
      </c>
      <c r="CZ194" s="5" t="str">
        <f t="shared" si="5099"/>
        <v/>
      </c>
      <c r="DA194" s="5" t="str">
        <f t="shared" si="5100"/>
        <v/>
      </c>
      <c r="DB194" s="5" t="str">
        <f t="shared" si="5101"/>
        <v/>
      </c>
      <c r="DC194" s="5" t="str">
        <f t="shared" si="5102"/>
        <v/>
      </c>
      <c r="DD194" s="5" t="str">
        <f t="shared" si="5103"/>
        <v/>
      </c>
      <c r="DE194" s="5" t="str">
        <f t="shared" si="5104"/>
        <v/>
      </c>
      <c r="DF194" s="5" t="str">
        <f t="shared" si="5105"/>
        <v/>
      </c>
      <c r="DG194" s="5" t="str">
        <f t="shared" si="5106"/>
        <v/>
      </c>
      <c r="DH194" s="5" t="str">
        <f t="shared" si="5107"/>
        <v/>
      </c>
      <c r="DI194" s="5" t="str">
        <f t="shared" si="5108"/>
        <v/>
      </c>
      <c r="DJ194" s="5" t="str">
        <f t="shared" si="5109"/>
        <v>Kleberg Bank, N.A. - Kingsville, TX</v>
      </c>
      <c r="DK194" s="5" t="str">
        <f t="shared" si="5110"/>
        <v/>
      </c>
      <c r="DL194" s="5" t="str">
        <f t="shared" si="5111"/>
        <v/>
      </c>
      <c r="DM194" s="5" t="str">
        <f t="shared" si="5112"/>
        <v/>
      </c>
      <c r="DN194" s="5" t="str">
        <f t="shared" si="5113"/>
        <v/>
      </c>
      <c r="DO194" s="5" t="str">
        <f t="shared" si="5114"/>
        <v/>
      </c>
      <c r="DP194" s="5" t="str">
        <f t="shared" si="5120"/>
        <v/>
      </c>
      <c r="DQ194" s="5" t="str">
        <f t="shared" si="5056"/>
        <v/>
      </c>
    </row>
    <row r="195" spans="1:121" x14ac:dyDescent="0.25">
      <c r="A195">
        <v>194</v>
      </c>
      <c r="B195" s="5">
        <v>1983015</v>
      </c>
      <c r="C195" t="str">
        <f t="shared" si="5121"/>
        <v>American Business Bank - Los Angeles, CA</v>
      </c>
      <c r="D195" s="21" t="s">
        <v>1118</v>
      </c>
      <c r="E195" s="19" t="s">
        <v>2953</v>
      </c>
      <c r="F195" s="19" t="s">
        <v>2951</v>
      </c>
      <c r="G195" s="19"/>
      <c r="K195" s="27">
        <v>186</v>
      </c>
      <c r="L195" s="28" t="str">
        <f>IF(HLOOKUP('Peer Comparison Tool'!$E$6,StateDropdownData,K195+1,FALSE)=0,"",HLOOKUP('Peer Comparison Tool'!$E$6,StateDropdownData,K195+1,FALSE))</f>
        <v/>
      </c>
      <c r="M195" s="29" t="str">
        <f>IF(HLOOKUP('Peer Comparison Tool'!$E$6,[0]!DropdownData,K195+1,FALSE)=0,"",HLOOKUP('Peer Comparison Tool'!$E$6,[0]!DropdownData,K195+1,FALSE))</f>
        <v/>
      </c>
      <c r="N195" s="27">
        <v>186</v>
      </c>
      <c r="O195" s="28" t="str">
        <f>IF(HLOOKUP('Peer Comparison Tool'!$G$6,StateDropdownData,N195+1,FALSE)=0,"",HLOOKUP('Peer Comparison Tool'!$G$6,StateDropdownData,N195+1,FALSE))</f>
        <v/>
      </c>
      <c r="P195" s="29" t="str">
        <f>IF(HLOOKUP('Peer Comparison Tool'!$G$6,DropdownData,N195+1,FALSE)=0,"",HLOOKUP('Peer Comparison Tool'!$G$6,DropdownData,N195+1,FALSE))</f>
        <v/>
      </c>
      <c r="Q195" s="27">
        <v>186</v>
      </c>
      <c r="R195" s="28" t="str">
        <f>IF(HLOOKUP('Peer Comparison Tool'!$I$6,StateDropdownData,Q195+1,FALSE)=0,"",HLOOKUP('Peer Comparison Tool'!$I$6,StateDropdownData,Q195+1,FALSE))</f>
        <v/>
      </c>
      <c r="S195" s="29" t="str">
        <f>IF(HLOOKUP('Peer Comparison Tool'!$I$6,DropdownData,Q195+1,FALSE)=0,"",HLOOKUP('Peer Comparison Tool'!$I$6,DropdownData,Q195+1,FALSE))</f>
        <v/>
      </c>
      <c r="T195" s="5" t="str">
        <f t="shared" si="5115"/>
        <v/>
      </c>
      <c r="U195" s="5" t="str">
        <f t="shared" si="5115"/>
        <v/>
      </c>
      <c r="V195" s="5" t="str">
        <f t="shared" si="5115"/>
        <v/>
      </c>
      <c r="W195" s="5" t="str">
        <f t="shared" si="5115"/>
        <v/>
      </c>
      <c r="X195" s="5" t="str">
        <f t="shared" si="5115"/>
        <v/>
      </c>
      <c r="Y195" s="5" t="str">
        <f t="shared" si="5115"/>
        <v/>
      </c>
      <c r="Z195" s="5" t="str">
        <f t="shared" si="5115"/>
        <v/>
      </c>
      <c r="AA195" s="5" t="str">
        <f t="shared" si="5115"/>
        <v/>
      </c>
      <c r="AB195" s="5" t="str">
        <f t="shared" si="5115"/>
        <v/>
      </c>
      <c r="AC195" s="5" t="str">
        <f t="shared" si="5115"/>
        <v/>
      </c>
      <c r="AD195" s="5" t="str">
        <f t="shared" si="5116"/>
        <v/>
      </c>
      <c r="AE195" s="5" t="str">
        <f t="shared" si="5116"/>
        <v/>
      </c>
      <c r="AF195" s="5">
        <f t="shared" si="5116"/>
        <v>1010038</v>
      </c>
      <c r="AG195" s="5" t="str">
        <f t="shared" si="5116"/>
        <v/>
      </c>
      <c r="AH195" s="5">
        <f t="shared" si="5116"/>
        <v>1009281</v>
      </c>
      <c r="AI195" s="5">
        <f t="shared" si="5116"/>
        <v>1006884</v>
      </c>
      <c r="AJ195" s="5" t="str">
        <f t="shared" si="5116"/>
        <v/>
      </c>
      <c r="AK195" s="5" t="str">
        <f t="shared" si="5116"/>
        <v/>
      </c>
      <c r="AL195" s="5" t="str">
        <f t="shared" si="5116"/>
        <v/>
      </c>
      <c r="AM195" s="5" t="str">
        <f t="shared" si="5116"/>
        <v/>
      </c>
      <c r="AN195" s="5" t="str">
        <f t="shared" si="5117"/>
        <v/>
      </c>
      <c r="AO195" s="5" t="str">
        <f t="shared" si="5117"/>
        <v/>
      </c>
      <c r="AP195" s="5">
        <f t="shared" si="5117"/>
        <v>1006607</v>
      </c>
      <c r="AQ195" s="5" t="str">
        <f t="shared" si="5117"/>
        <v/>
      </c>
      <c r="AR195" s="5">
        <f t="shared" si="5117"/>
        <v>1007947</v>
      </c>
      <c r="AS195" s="5" t="str">
        <f t="shared" si="5117"/>
        <v/>
      </c>
      <c r="AT195" s="5" t="str">
        <f t="shared" si="5117"/>
        <v/>
      </c>
      <c r="AU195" s="5" t="str">
        <f t="shared" si="5117"/>
        <v/>
      </c>
      <c r="AV195" s="5" t="str">
        <f t="shared" si="5117"/>
        <v/>
      </c>
      <c r="AW195" s="5" t="str">
        <f t="shared" si="5117"/>
        <v/>
      </c>
      <c r="AX195" s="5" t="str">
        <f t="shared" si="5118"/>
        <v/>
      </c>
      <c r="AY195" s="5">
        <f t="shared" si="5118"/>
        <v>6416656</v>
      </c>
      <c r="AZ195" s="5" t="str">
        <f t="shared" si="5118"/>
        <v/>
      </c>
      <c r="BA195" s="5" t="str">
        <f t="shared" si="5118"/>
        <v/>
      </c>
      <c r="BB195" s="5" t="str">
        <f t="shared" si="5118"/>
        <v/>
      </c>
      <c r="BC195" s="5" t="str">
        <f t="shared" si="5118"/>
        <v/>
      </c>
      <c r="BD195" s="5" t="str">
        <f t="shared" si="5118"/>
        <v/>
      </c>
      <c r="BE195" s="5" t="str">
        <f t="shared" si="5118"/>
        <v/>
      </c>
      <c r="BF195" s="5" t="str">
        <f t="shared" si="5118"/>
        <v/>
      </c>
      <c r="BG195" s="5" t="str">
        <f t="shared" si="5118"/>
        <v/>
      </c>
      <c r="BH195" s="5" t="str">
        <f t="shared" si="5119"/>
        <v/>
      </c>
      <c r="BI195" s="5" t="str">
        <f t="shared" si="5119"/>
        <v/>
      </c>
      <c r="BJ195" s="5">
        <f t="shared" si="5119"/>
        <v>1016216</v>
      </c>
      <c r="BK195" s="5" t="str">
        <f t="shared" si="5119"/>
        <v/>
      </c>
      <c r="BL195" s="5" t="str">
        <f t="shared" si="5119"/>
        <v/>
      </c>
      <c r="BM195" s="5" t="str">
        <f t="shared" si="5119"/>
        <v/>
      </c>
      <c r="BN195" s="5" t="str">
        <f t="shared" si="5119"/>
        <v/>
      </c>
      <c r="BO195" s="5" t="str">
        <f t="shared" si="5119"/>
        <v/>
      </c>
      <c r="BP195" s="5" t="str">
        <f t="shared" si="5119"/>
        <v/>
      </c>
      <c r="BQ195" s="5" t="str">
        <f t="shared" si="5119"/>
        <v/>
      </c>
      <c r="BR195" s="5"/>
      <c r="BT195" s="5" t="str">
        <f t="shared" si="5067"/>
        <v/>
      </c>
      <c r="BU195" s="5" t="str">
        <f t="shared" si="5068"/>
        <v/>
      </c>
      <c r="BV195" s="5" t="str">
        <f t="shared" si="5069"/>
        <v/>
      </c>
      <c r="BW195" s="5" t="str">
        <f t="shared" si="5070"/>
        <v/>
      </c>
      <c r="BX195" s="5" t="str">
        <f t="shared" si="5071"/>
        <v/>
      </c>
      <c r="BY195" s="5" t="str">
        <f t="shared" si="5072"/>
        <v/>
      </c>
      <c r="BZ195" s="5" t="str">
        <f t="shared" si="5073"/>
        <v/>
      </c>
      <c r="CA195" s="5" t="str">
        <f t="shared" si="5074"/>
        <v/>
      </c>
      <c r="CB195" s="5" t="str">
        <f t="shared" si="5075"/>
        <v/>
      </c>
      <c r="CC195" s="5" t="str">
        <f t="shared" si="5076"/>
        <v/>
      </c>
      <c r="CD195" s="5" t="str">
        <f t="shared" si="5077"/>
        <v/>
      </c>
      <c r="CE195" s="5" t="str">
        <f t="shared" si="5078"/>
        <v/>
      </c>
      <c r="CF195" s="5" t="str">
        <f t="shared" si="5079"/>
        <v>Kinmundy Bank - Kinmundy, IL</v>
      </c>
      <c r="CG195" s="5" t="str">
        <f t="shared" si="5080"/>
        <v/>
      </c>
      <c r="CH195" s="5" t="str">
        <f t="shared" si="5081"/>
        <v>Security State Bank - Sutherland, IA</v>
      </c>
      <c r="CI195" s="5" t="str">
        <f t="shared" si="5082"/>
        <v>Union State Bank - Arkansas City, KS</v>
      </c>
      <c r="CJ195" s="5" t="str">
        <f t="shared" si="5083"/>
        <v/>
      </c>
      <c r="CK195" s="5" t="str">
        <f t="shared" si="5084"/>
        <v/>
      </c>
      <c r="CL195" s="5" t="str">
        <f t="shared" si="5085"/>
        <v/>
      </c>
      <c r="CM195" s="5" t="str">
        <f t="shared" si="5086"/>
        <v/>
      </c>
      <c r="CN195" s="5" t="str">
        <f t="shared" si="5087"/>
        <v/>
      </c>
      <c r="CO195" s="5" t="str">
        <f t="shared" si="5088"/>
        <v/>
      </c>
      <c r="CP195" s="5" t="str">
        <f t="shared" si="5089"/>
        <v>State Bank of Taunton - Taunton, MN</v>
      </c>
      <c r="CQ195" s="5" t="str">
        <f t="shared" si="5090"/>
        <v/>
      </c>
      <c r="CR195" s="5" t="str">
        <f t="shared" si="5091"/>
        <v>The Cornerstone Bank - South West City, MO</v>
      </c>
      <c r="CS195" s="5" t="str">
        <f t="shared" si="5092"/>
        <v/>
      </c>
      <c r="CT195" s="5" t="str">
        <f t="shared" si="5093"/>
        <v/>
      </c>
      <c r="CU195" s="5" t="str">
        <f t="shared" si="5094"/>
        <v/>
      </c>
      <c r="CV195" s="5" t="str">
        <f t="shared" si="5095"/>
        <v/>
      </c>
      <c r="CW195" s="5" t="str">
        <f t="shared" si="5096"/>
        <v/>
      </c>
      <c r="CX195" s="5" t="str">
        <f t="shared" si="5097"/>
        <v/>
      </c>
      <c r="CY195" s="5" t="str">
        <f t="shared" si="5098"/>
        <v>Skandinaviska Enskilda - New York Branch - New York, NY</v>
      </c>
      <c r="CZ195" s="5" t="str">
        <f t="shared" si="5099"/>
        <v/>
      </c>
      <c r="DA195" s="5" t="str">
        <f t="shared" si="5100"/>
        <v/>
      </c>
      <c r="DB195" s="5" t="str">
        <f t="shared" si="5101"/>
        <v/>
      </c>
      <c r="DC195" s="5" t="str">
        <f t="shared" si="5102"/>
        <v/>
      </c>
      <c r="DD195" s="5" t="str">
        <f t="shared" si="5103"/>
        <v/>
      </c>
      <c r="DE195" s="5" t="str">
        <f t="shared" si="5104"/>
        <v/>
      </c>
      <c r="DF195" s="5" t="str">
        <f t="shared" si="5105"/>
        <v/>
      </c>
      <c r="DG195" s="5" t="str">
        <f t="shared" si="5106"/>
        <v/>
      </c>
      <c r="DH195" s="5" t="str">
        <f t="shared" si="5107"/>
        <v/>
      </c>
      <c r="DI195" s="5" t="str">
        <f t="shared" si="5108"/>
        <v/>
      </c>
      <c r="DJ195" s="5" t="str">
        <f t="shared" si="5109"/>
        <v>Kress National Bank - Kress, TX</v>
      </c>
      <c r="DK195" s="5" t="str">
        <f t="shared" si="5110"/>
        <v/>
      </c>
      <c r="DL195" s="5" t="str">
        <f t="shared" si="5111"/>
        <v/>
      </c>
      <c r="DM195" s="5" t="str">
        <f t="shared" si="5112"/>
        <v/>
      </c>
      <c r="DN195" s="5" t="str">
        <f t="shared" si="5113"/>
        <v/>
      </c>
      <c r="DO195" s="5" t="str">
        <f t="shared" si="5114"/>
        <v/>
      </c>
      <c r="DP195" s="5" t="str">
        <f t="shared" si="5120"/>
        <v/>
      </c>
      <c r="DQ195" s="5" t="str">
        <f t="shared" si="5056"/>
        <v/>
      </c>
    </row>
    <row r="196" spans="1:121" x14ac:dyDescent="0.25">
      <c r="A196">
        <v>195</v>
      </c>
      <c r="B196" s="5">
        <v>4090311</v>
      </c>
      <c r="C196" t="str">
        <f t="shared" si="5121"/>
        <v>American Continental Bank - City of Industry, CA</v>
      </c>
      <c r="D196" s="21" t="s">
        <v>1846</v>
      </c>
      <c r="E196" s="19" t="s">
        <v>2954</v>
      </c>
      <c r="F196" s="19" t="s">
        <v>2951</v>
      </c>
      <c r="G196" s="19"/>
      <c r="K196" s="27">
        <v>187</v>
      </c>
      <c r="L196" s="28" t="str">
        <f>IF(HLOOKUP('Peer Comparison Tool'!$E$6,StateDropdownData,K196+1,FALSE)=0,"",HLOOKUP('Peer Comparison Tool'!$E$6,StateDropdownData,K196+1,FALSE))</f>
        <v/>
      </c>
      <c r="M196" s="29" t="str">
        <f>IF(HLOOKUP('Peer Comparison Tool'!$E$6,[0]!DropdownData,K196+1,FALSE)=0,"",HLOOKUP('Peer Comparison Tool'!$E$6,[0]!DropdownData,K196+1,FALSE))</f>
        <v/>
      </c>
      <c r="N196" s="27">
        <v>187</v>
      </c>
      <c r="O196" s="28" t="str">
        <f>IF(HLOOKUP('Peer Comparison Tool'!$G$6,StateDropdownData,N196+1,FALSE)=0,"",HLOOKUP('Peer Comparison Tool'!$G$6,StateDropdownData,N196+1,FALSE))</f>
        <v/>
      </c>
      <c r="P196" s="29" t="str">
        <f>IF(HLOOKUP('Peer Comparison Tool'!$G$6,DropdownData,N196+1,FALSE)=0,"",HLOOKUP('Peer Comparison Tool'!$G$6,DropdownData,N196+1,FALSE))</f>
        <v/>
      </c>
      <c r="Q196" s="27">
        <v>187</v>
      </c>
      <c r="R196" s="28" t="str">
        <f>IF(HLOOKUP('Peer Comparison Tool'!$I$6,StateDropdownData,Q196+1,FALSE)=0,"",HLOOKUP('Peer Comparison Tool'!$I$6,StateDropdownData,Q196+1,FALSE))</f>
        <v/>
      </c>
      <c r="S196" s="29" t="str">
        <f>IF(HLOOKUP('Peer Comparison Tool'!$I$6,DropdownData,Q196+1,FALSE)=0,"",HLOOKUP('Peer Comparison Tool'!$I$6,DropdownData,Q196+1,FALSE))</f>
        <v/>
      </c>
      <c r="T196" s="5" t="str">
        <f t="shared" si="5115"/>
        <v/>
      </c>
      <c r="U196" s="5" t="str">
        <f t="shared" si="5115"/>
        <v/>
      </c>
      <c r="V196" s="5" t="str">
        <f t="shared" si="5115"/>
        <v/>
      </c>
      <c r="W196" s="5" t="str">
        <f t="shared" si="5115"/>
        <v/>
      </c>
      <c r="X196" s="5" t="str">
        <f t="shared" si="5115"/>
        <v/>
      </c>
      <c r="Y196" s="5" t="str">
        <f t="shared" si="5115"/>
        <v/>
      </c>
      <c r="Z196" s="5" t="str">
        <f t="shared" si="5115"/>
        <v/>
      </c>
      <c r="AA196" s="5" t="str">
        <f t="shared" si="5115"/>
        <v/>
      </c>
      <c r="AB196" s="5" t="str">
        <f t="shared" si="5115"/>
        <v/>
      </c>
      <c r="AC196" s="5" t="str">
        <f t="shared" si="5115"/>
        <v/>
      </c>
      <c r="AD196" s="5" t="str">
        <f t="shared" si="5116"/>
        <v/>
      </c>
      <c r="AE196" s="5" t="str">
        <f t="shared" si="5116"/>
        <v/>
      </c>
      <c r="AF196" s="5">
        <f t="shared" si="5116"/>
        <v>1023507</v>
      </c>
      <c r="AG196" s="5" t="str">
        <f t="shared" si="5116"/>
        <v/>
      </c>
      <c r="AH196" s="5">
        <f t="shared" si="5116"/>
        <v>1010491</v>
      </c>
      <c r="AI196" s="5">
        <f t="shared" si="5116"/>
        <v>1014682</v>
      </c>
      <c r="AJ196" s="5" t="str">
        <f t="shared" si="5116"/>
        <v/>
      </c>
      <c r="AK196" s="5" t="str">
        <f t="shared" si="5116"/>
        <v/>
      </c>
      <c r="AL196" s="5" t="str">
        <f t="shared" si="5116"/>
        <v/>
      </c>
      <c r="AM196" s="5" t="str">
        <f t="shared" si="5116"/>
        <v/>
      </c>
      <c r="AN196" s="5" t="str">
        <f t="shared" si="5117"/>
        <v/>
      </c>
      <c r="AO196" s="5" t="str">
        <f t="shared" si="5117"/>
        <v/>
      </c>
      <c r="AP196" s="5">
        <f t="shared" si="5117"/>
        <v>1005855</v>
      </c>
      <c r="AQ196" s="5" t="str">
        <f t="shared" si="5117"/>
        <v/>
      </c>
      <c r="AR196" s="5">
        <f t="shared" si="5117"/>
        <v>1014192</v>
      </c>
      <c r="AS196" s="5" t="str">
        <f t="shared" si="5117"/>
        <v/>
      </c>
      <c r="AT196" s="5" t="str">
        <f t="shared" si="5117"/>
        <v/>
      </c>
      <c r="AU196" s="5" t="str">
        <f t="shared" si="5117"/>
        <v/>
      </c>
      <c r="AV196" s="5" t="str">
        <f t="shared" si="5117"/>
        <v/>
      </c>
      <c r="AW196" s="5" t="str">
        <f t="shared" si="5117"/>
        <v/>
      </c>
      <c r="AX196" s="5" t="str">
        <f t="shared" si="5118"/>
        <v/>
      </c>
      <c r="AY196" s="5">
        <f t="shared" si="5118"/>
        <v>4982454</v>
      </c>
      <c r="AZ196" s="5" t="str">
        <f t="shared" si="5118"/>
        <v/>
      </c>
      <c r="BA196" s="5" t="str">
        <f t="shared" si="5118"/>
        <v/>
      </c>
      <c r="BB196" s="5" t="str">
        <f t="shared" si="5118"/>
        <v/>
      </c>
      <c r="BC196" s="5" t="str">
        <f t="shared" si="5118"/>
        <v/>
      </c>
      <c r="BD196" s="5" t="str">
        <f t="shared" si="5118"/>
        <v/>
      </c>
      <c r="BE196" s="5" t="str">
        <f t="shared" si="5118"/>
        <v/>
      </c>
      <c r="BF196" s="5" t="str">
        <f t="shared" si="5118"/>
        <v/>
      </c>
      <c r="BG196" s="5" t="str">
        <f t="shared" si="5118"/>
        <v/>
      </c>
      <c r="BH196" s="5" t="str">
        <f t="shared" si="5119"/>
        <v/>
      </c>
      <c r="BI196" s="5" t="str">
        <f t="shared" si="5119"/>
        <v/>
      </c>
      <c r="BJ196" s="5">
        <f t="shared" si="5119"/>
        <v>1004559</v>
      </c>
      <c r="BK196" s="5" t="str">
        <f t="shared" si="5119"/>
        <v/>
      </c>
      <c r="BL196" s="5" t="str">
        <f t="shared" si="5119"/>
        <v/>
      </c>
      <c r="BM196" s="5" t="str">
        <f t="shared" si="5119"/>
        <v/>
      </c>
      <c r="BN196" s="5" t="str">
        <f t="shared" si="5119"/>
        <v/>
      </c>
      <c r="BO196" s="5" t="str">
        <f t="shared" si="5119"/>
        <v/>
      </c>
      <c r="BP196" s="5" t="str">
        <f t="shared" si="5119"/>
        <v/>
      </c>
      <c r="BQ196" s="5" t="str">
        <f t="shared" si="5119"/>
        <v/>
      </c>
      <c r="BR196" s="5"/>
      <c r="BT196" s="5" t="str">
        <f t="shared" si="5067"/>
        <v/>
      </c>
      <c r="BU196" s="5" t="str">
        <f t="shared" si="5068"/>
        <v/>
      </c>
      <c r="BV196" s="5" t="str">
        <f t="shared" si="5069"/>
        <v/>
      </c>
      <c r="BW196" s="5" t="str">
        <f t="shared" si="5070"/>
        <v/>
      </c>
      <c r="BX196" s="5" t="str">
        <f t="shared" si="5071"/>
        <v/>
      </c>
      <c r="BY196" s="5" t="str">
        <f t="shared" si="5072"/>
        <v/>
      </c>
      <c r="BZ196" s="5" t="str">
        <f t="shared" si="5073"/>
        <v/>
      </c>
      <c r="CA196" s="5" t="str">
        <f t="shared" si="5074"/>
        <v/>
      </c>
      <c r="CB196" s="5" t="str">
        <f t="shared" si="5075"/>
        <v/>
      </c>
      <c r="CC196" s="5" t="str">
        <f t="shared" si="5076"/>
        <v/>
      </c>
      <c r="CD196" s="5" t="str">
        <f t="shared" si="5077"/>
        <v/>
      </c>
      <c r="CE196" s="5" t="str">
        <f t="shared" si="5078"/>
        <v/>
      </c>
      <c r="CF196" s="5" t="str">
        <f t="shared" si="5079"/>
        <v>Lake Forest Bank &amp; Trust Company, National Association - Lake Forest, IL</v>
      </c>
      <c r="CG196" s="5" t="str">
        <f t="shared" si="5080"/>
        <v/>
      </c>
      <c r="CH196" s="5" t="str">
        <f t="shared" si="5081"/>
        <v>Security State Bank - Radcliffe, IA</v>
      </c>
      <c r="CI196" s="5" t="str">
        <f t="shared" si="5082"/>
        <v>Union State Bank - Clay Center, KS</v>
      </c>
      <c r="CJ196" s="5" t="str">
        <f t="shared" si="5083"/>
        <v/>
      </c>
      <c r="CK196" s="5" t="str">
        <f t="shared" si="5084"/>
        <v/>
      </c>
      <c r="CL196" s="5" t="str">
        <f t="shared" si="5085"/>
        <v/>
      </c>
      <c r="CM196" s="5" t="str">
        <f t="shared" si="5086"/>
        <v/>
      </c>
      <c r="CN196" s="5" t="str">
        <f t="shared" si="5087"/>
        <v/>
      </c>
      <c r="CO196" s="5" t="str">
        <f t="shared" si="5088"/>
        <v/>
      </c>
      <c r="CP196" s="5" t="str">
        <f t="shared" si="5089"/>
        <v>Stearns Bank National Association - Saint Cloud, MN</v>
      </c>
      <c r="CQ196" s="5" t="str">
        <f t="shared" si="5090"/>
        <v/>
      </c>
      <c r="CR196" s="5" t="str">
        <f t="shared" si="5091"/>
        <v>The First National Bank of Nevada - Nevada, MO</v>
      </c>
      <c r="CS196" s="5" t="str">
        <f t="shared" si="5092"/>
        <v/>
      </c>
      <c r="CT196" s="5" t="str">
        <f t="shared" si="5093"/>
        <v/>
      </c>
      <c r="CU196" s="5" t="str">
        <f t="shared" si="5094"/>
        <v/>
      </c>
      <c r="CV196" s="5" t="str">
        <f t="shared" si="5095"/>
        <v/>
      </c>
      <c r="CW196" s="5" t="str">
        <f t="shared" si="5096"/>
        <v/>
      </c>
      <c r="CX196" s="5" t="str">
        <f t="shared" si="5097"/>
        <v/>
      </c>
      <c r="CY196" s="5" t="str">
        <f t="shared" si="5098"/>
        <v>Societe Generale - New York Branch - New York, NY</v>
      </c>
      <c r="CZ196" s="5" t="str">
        <f t="shared" si="5099"/>
        <v/>
      </c>
      <c r="DA196" s="5" t="str">
        <f t="shared" si="5100"/>
        <v/>
      </c>
      <c r="DB196" s="5" t="str">
        <f t="shared" si="5101"/>
        <v/>
      </c>
      <c r="DC196" s="5" t="str">
        <f t="shared" si="5102"/>
        <v/>
      </c>
      <c r="DD196" s="5" t="str">
        <f t="shared" si="5103"/>
        <v/>
      </c>
      <c r="DE196" s="5" t="str">
        <f t="shared" si="5104"/>
        <v/>
      </c>
      <c r="DF196" s="5" t="str">
        <f t="shared" si="5105"/>
        <v/>
      </c>
      <c r="DG196" s="5" t="str">
        <f t="shared" si="5106"/>
        <v/>
      </c>
      <c r="DH196" s="5" t="str">
        <f t="shared" si="5107"/>
        <v/>
      </c>
      <c r="DI196" s="5" t="str">
        <f t="shared" si="5108"/>
        <v/>
      </c>
      <c r="DJ196" s="5" t="str">
        <f t="shared" si="5109"/>
        <v>Lakeside Bank - Rockwall, TX</v>
      </c>
      <c r="DK196" s="5" t="str">
        <f t="shared" si="5110"/>
        <v/>
      </c>
      <c r="DL196" s="5" t="str">
        <f t="shared" si="5111"/>
        <v/>
      </c>
      <c r="DM196" s="5" t="str">
        <f t="shared" si="5112"/>
        <v/>
      </c>
      <c r="DN196" s="5" t="str">
        <f t="shared" si="5113"/>
        <v/>
      </c>
      <c r="DO196" s="5" t="str">
        <f t="shared" si="5114"/>
        <v/>
      </c>
      <c r="DP196" s="5" t="str">
        <f t="shared" si="5120"/>
        <v/>
      </c>
      <c r="DQ196" s="5" t="str">
        <f t="shared" si="5056"/>
        <v/>
      </c>
    </row>
    <row r="197" spans="1:121" x14ac:dyDescent="0.25">
      <c r="A197">
        <v>196</v>
      </c>
      <c r="B197" s="5">
        <v>4147297</v>
      </c>
      <c r="C197" t="str">
        <f t="shared" si="5121"/>
        <v>American Plus Bank, National Association - Arcadia, CA</v>
      </c>
      <c r="D197" s="21" t="s">
        <v>9418</v>
      </c>
      <c r="E197" s="19" t="s">
        <v>2955</v>
      </c>
      <c r="F197" s="19" t="s">
        <v>2951</v>
      </c>
      <c r="G197" s="19"/>
      <c r="K197" s="27">
        <v>188</v>
      </c>
      <c r="L197" s="28" t="str">
        <f>IF(HLOOKUP('Peer Comparison Tool'!$E$6,StateDropdownData,K197+1,FALSE)=0,"",HLOOKUP('Peer Comparison Tool'!$E$6,StateDropdownData,K197+1,FALSE))</f>
        <v/>
      </c>
      <c r="M197" s="29" t="str">
        <f>IF(HLOOKUP('Peer Comparison Tool'!$E$6,[0]!DropdownData,K197+1,FALSE)=0,"",HLOOKUP('Peer Comparison Tool'!$E$6,[0]!DropdownData,K197+1,FALSE))</f>
        <v/>
      </c>
      <c r="N197" s="27">
        <v>188</v>
      </c>
      <c r="O197" s="28" t="str">
        <f>IF(HLOOKUP('Peer Comparison Tool'!$G$6,StateDropdownData,N197+1,FALSE)=0,"",HLOOKUP('Peer Comparison Tool'!$G$6,StateDropdownData,N197+1,FALSE))</f>
        <v/>
      </c>
      <c r="P197" s="29" t="str">
        <f>IF(HLOOKUP('Peer Comparison Tool'!$G$6,DropdownData,N197+1,FALSE)=0,"",HLOOKUP('Peer Comparison Tool'!$G$6,DropdownData,N197+1,FALSE))</f>
        <v/>
      </c>
      <c r="Q197" s="27">
        <v>188</v>
      </c>
      <c r="R197" s="28" t="str">
        <f>IF(HLOOKUP('Peer Comparison Tool'!$I$6,StateDropdownData,Q197+1,FALSE)=0,"",HLOOKUP('Peer Comparison Tool'!$I$6,StateDropdownData,Q197+1,FALSE))</f>
        <v/>
      </c>
      <c r="S197" s="29" t="str">
        <f>IF(HLOOKUP('Peer Comparison Tool'!$I$6,DropdownData,Q197+1,FALSE)=0,"",HLOOKUP('Peer Comparison Tool'!$I$6,DropdownData,Q197+1,FALSE))</f>
        <v/>
      </c>
      <c r="T197" s="5" t="str">
        <f t="shared" si="5115"/>
        <v/>
      </c>
      <c r="U197" s="5" t="str">
        <f t="shared" si="5115"/>
        <v/>
      </c>
      <c r="V197" s="5" t="str">
        <f t="shared" si="5115"/>
        <v/>
      </c>
      <c r="W197" s="5" t="str">
        <f t="shared" si="5115"/>
        <v/>
      </c>
      <c r="X197" s="5" t="str">
        <f t="shared" si="5115"/>
        <v/>
      </c>
      <c r="Y197" s="5" t="str">
        <f t="shared" si="5115"/>
        <v/>
      </c>
      <c r="Z197" s="5" t="str">
        <f t="shared" si="5115"/>
        <v/>
      </c>
      <c r="AA197" s="5" t="str">
        <f t="shared" si="5115"/>
        <v/>
      </c>
      <c r="AB197" s="5" t="str">
        <f t="shared" si="5115"/>
        <v/>
      </c>
      <c r="AC197" s="5" t="str">
        <f t="shared" si="5115"/>
        <v/>
      </c>
      <c r="AD197" s="5" t="str">
        <f t="shared" si="5116"/>
        <v/>
      </c>
      <c r="AE197" s="5" t="str">
        <f t="shared" si="5116"/>
        <v/>
      </c>
      <c r="AF197" s="5">
        <f t="shared" si="5116"/>
        <v>1006566</v>
      </c>
      <c r="AG197" s="5" t="str">
        <f t="shared" si="5116"/>
        <v/>
      </c>
      <c r="AH197" s="5">
        <f t="shared" si="5116"/>
        <v>1013253</v>
      </c>
      <c r="AI197" s="5">
        <f t="shared" si="5116"/>
        <v>1014689</v>
      </c>
      <c r="AJ197" s="5" t="str">
        <f t="shared" si="5116"/>
        <v/>
      </c>
      <c r="AK197" s="5" t="str">
        <f t="shared" si="5116"/>
        <v/>
      </c>
      <c r="AL197" s="5" t="str">
        <f t="shared" si="5116"/>
        <v/>
      </c>
      <c r="AM197" s="5" t="str">
        <f t="shared" si="5116"/>
        <v/>
      </c>
      <c r="AN197" s="5" t="str">
        <f t="shared" si="5117"/>
        <v/>
      </c>
      <c r="AO197" s="5" t="str">
        <f t="shared" si="5117"/>
        <v/>
      </c>
      <c r="AP197" s="5">
        <f t="shared" si="5117"/>
        <v>1006646</v>
      </c>
      <c r="AQ197" s="5" t="str">
        <f t="shared" si="5117"/>
        <v/>
      </c>
      <c r="AR197" s="5">
        <f t="shared" si="5117"/>
        <v>1012899</v>
      </c>
      <c r="AS197" s="5" t="str">
        <f t="shared" si="5117"/>
        <v/>
      </c>
      <c r="AT197" s="5" t="str">
        <f t="shared" si="5117"/>
        <v/>
      </c>
      <c r="AU197" s="5" t="str">
        <f t="shared" si="5117"/>
        <v/>
      </c>
      <c r="AV197" s="5" t="str">
        <f t="shared" si="5117"/>
        <v/>
      </c>
      <c r="AW197" s="5" t="str">
        <f t="shared" si="5117"/>
        <v/>
      </c>
      <c r="AX197" s="5" t="str">
        <f t="shared" si="5118"/>
        <v/>
      </c>
      <c r="AY197" s="5">
        <f t="shared" si="5118"/>
        <v>1012892</v>
      </c>
      <c r="AZ197" s="5" t="str">
        <f t="shared" si="5118"/>
        <v/>
      </c>
      <c r="BA197" s="5" t="str">
        <f t="shared" si="5118"/>
        <v/>
      </c>
      <c r="BB197" s="5" t="str">
        <f t="shared" si="5118"/>
        <v/>
      </c>
      <c r="BC197" s="5" t="str">
        <f t="shared" si="5118"/>
        <v/>
      </c>
      <c r="BD197" s="5" t="str">
        <f t="shared" si="5118"/>
        <v/>
      </c>
      <c r="BE197" s="5" t="str">
        <f t="shared" si="5118"/>
        <v/>
      </c>
      <c r="BF197" s="5" t="str">
        <f t="shared" si="5118"/>
        <v/>
      </c>
      <c r="BG197" s="5" t="str">
        <f t="shared" si="5118"/>
        <v/>
      </c>
      <c r="BH197" s="5" t="str">
        <f t="shared" si="5119"/>
        <v/>
      </c>
      <c r="BI197" s="5" t="str">
        <f t="shared" si="5119"/>
        <v/>
      </c>
      <c r="BJ197" s="5">
        <f t="shared" si="5119"/>
        <v>1000729</v>
      </c>
      <c r="BK197" s="5" t="str">
        <f t="shared" si="5119"/>
        <v/>
      </c>
      <c r="BL197" s="5" t="str">
        <f t="shared" si="5119"/>
        <v/>
      </c>
      <c r="BM197" s="5" t="str">
        <f t="shared" si="5119"/>
        <v/>
      </c>
      <c r="BN197" s="5" t="str">
        <f t="shared" si="5119"/>
        <v/>
      </c>
      <c r="BO197" s="5" t="str">
        <f t="shared" si="5119"/>
        <v/>
      </c>
      <c r="BP197" s="5" t="str">
        <f t="shared" si="5119"/>
        <v/>
      </c>
      <c r="BQ197" s="5" t="str">
        <f t="shared" si="5119"/>
        <v/>
      </c>
      <c r="BR197" s="5"/>
      <c r="BT197" s="5" t="str">
        <f t="shared" si="5067"/>
        <v/>
      </c>
      <c r="BU197" s="5" t="str">
        <f t="shared" si="5068"/>
        <v/>
      </c>
      <c r="BV197" s="5" t="str">
        <f t="shared" si="5069"/>
        <v/>
      </c>
      <c r="BW197" s="5" t="str">
        <f t="shared" si="5070"/>
        <v/>
      </c>
      <c r="BX197" s="5" t="str">
        <f t="shared" si="5071"/>
        <v/>
      </c>
      <c r="BY197" s="5" t="str">
        <f t="shared" si="5072"/>
        <v/>
      </c>
      <c r="BZ197" s="5" t="str">
        <f t="shared" si="5073"/>
        <v/>
      </c>
      <c r="CA197" s="5" t="str">
        <f t="shared" si="5074"/>
        <v/>
      </c>
      <c r="CB197" s="5" t="str">
        <f t="shared" si="5075"/>
        <v/>
      </c>
      <c r="CC197" s="5" t="str">
        <f t="shared" si="5076"/>
        <v/>
      </c>
      <c r="CD197" s="5" t="str">
        <f t="shared" si="5077"/>
        <v/>
      </c>
      <c r="CE197" s="5" t="str">
        <f t="shared" si="5078"/>
        <v/>
      </c>
      <c r="CF197" s="5" t="str">
        <f t="shared" si="5079"/>
        <v>Lakeside Bank - Chicago, IL</v>
      </c>
      <c r="CG197" s="5" t="str">
        <f t="shared" si="5080"/>
        <v/>
      </c>
      <c r="CH197" s="5" t="str">
        <f t="shared" si="5081"/>
        <v>Security State Bank - Algona, IA</v>
      </c>
      <c r="CI197" s="5" t="str">
        <f t="shared" si="5082"/>
        <v>Union State Bank - Olsburg, KS</v>
      </c>
      <c r="CJ197" s="5" t="str">
        <f t="shared" si="5083"/>
        <v/>
      </c>
      <c r="CK197" s="5" t="str">
        <f t="shared" si="5084"/>
        <v/>
      </c>
      <c r="CL197" s="5" t="str">
        <f t="shared" si="5085"/>
        <v/>
      </c>
      <c r="CM197" s="5" t="str">
        <f t="shared" si="5086"/>
        <v/>
      </c>
      <c r="CN197" s="5" t="str">
        <f t="shared" si="5087"/>
        <v/>
      </c>
      <c r="CO197" s="5" t="str">
        <f t="shared" si="5088"/>
        <v/>
      </c>
      <c r="CP197" s="5" t="str">
        <f t="shared" si="5089"/>
        <v>Stearns Bank of Upsala, National Association - Upsala, MN</v>
      </c>
      <c r="CQ197" s="5" t="str">
        <f t="shared" si="5090"/>
        <v/>
      </c>
      <c r="CR197" s="5" t="str">
        <f t="shared" si="5091"/>
        <v>The Hamilton Bank - Hamilton, MO</v>
      </c>
      <c r="CS197" s="5" t="str">
        <f t="shared" si="5092"/>
        <v/>
      </c>
      <c r="CT197" s="5" t="str">
        <f t="shared" si="5093"/>
        <v/>
      </c>
      <c r="CU197" s="5" t="str">
        <f t="shared" si="5094"/>
        <v/>
      </c>
      <c r="CV197" s="5" t="str">
        <f t="shared" si="5095"/>
        <v/>
      </c>
      <c r="CW197" s="5" t="str">
        <f t="shared" si="5096"/>
        <v/>
      </c>
      <c r="CX197" s="5" t="str">
        <f t="shared" si="5097"/>
        <v/>
      </c>
      <c r="CY197" s="5" t="str">
        <f t="shared" si="5098"/>
        <v>Solvay Bank - Solvay, NY</v>
      </c>
      <c r="CZ197" s="5" t="str">
        <f t="shared" si="5099"/>
        <v/>
      </c>
      <c r="DA197" s="5" t="str">
        <f t="shared" si="5100"/>
        <v/>
      </c>
      <c r="DB197" s="5" t="str">
        <f t="shared" si="5101"/>
        <v/>
      </c>
      <c r="DC197" s="5" t="str">
        <f t="shared" si="5102"/>
        <v/>
      </c>
      <c r="DD197" s="5" t="str">
        <f t="shared" si="5103"/>
        <v/>
      </c>
      <c r="DE197" s="5" t="str">
        <f t="shared" si="5104"/>
        <v/>
      </c>
      <c r="DF197" s="5" t="str">
        <f t="shared" si="5105"/>
        <v/>
      </c>
      <c r="DG197" s="5" t="str">
        <f t="shared" si="5106"/>
        <v/>
      </c>
      <c r="DH197" s="5" t="str">
        <f t="shared" si="5107"/>
        <v/>
      </c>
      <c r="DI197" s="5" t="str">
        <f t="shared" si="5108"/>
        <v/>
      </c>
      <c r="DJ197" s="5" t="str">
        <f t="shared" si="5109"/>
        <v>Lamar National Bank - Paris, TX</v>
      </c>
      <c r="DK197" s="5" t="str">
        <f t="shared" si="5110"/>
        <v/>
      </c>
      <c r="DL197" s="5" t="str">
        <f t="shared" si="5111"/>
        <v/>
      </c>
      <c r="DM197" s="5" t="str">
        <f t="shared" si="5112"/>
        <v/>
      </c>
      <c r="DN197" s="5" t="str">
        <f t="shared" si="5113"/>
        <v/>
      </c>
      <c r="DO197" s="5" t="str">
        <f t="shared" si="5114"/>
        <v/>
      </c>
      <c r="DP197" s="5" t="str">
        <f t="shared" si="5120"/>
        <v/>
      </c>
      <c r="DQ197" s="5" t="str">
        <f t="shared" si="5056"/>
        <v/>
      </c>
    </row>
    <row r="198" spans="1:121" x14ac:dyDescent="0.25">
      <c r="A198">
        <v>197</v>
      </c>
      <c r="B198" s="5">
        <v>101373112</v>
      </c>
      <c r="C198" t="str">
        <f t="shared" si="5121"/>
        <v>American Riviera Bank - Santa Barbara, CA</v>
      </c>
      <c r="D198" s="21" t="s">
        <v>1323</v>
      </c>
      <c r="E198" s="19" t="s">
        <v>2956</v>
      </c>
      <c r="F198" s="19" t="s">
        <v>2951</v>
      </c>
      <c r="G198" s="19"/>
      <c r="K198" s="27">
        <v>189</v>
      </c>
      <c r="L198" s="28" t="str">
        <f>IF(HLOOKUP('Peer Comparison Tool'!$E$6,StateDropdownData,K198+1,FALSE)=0,"",HLOOKUP('Peer Comparison Tool'!$E$6,StateDropdownData,K198+1,FALSE))</f>
        <v/>
      </c>
      <c r="M198" s="29" t="str">
        <f>IF(HLOOKUP('Peer Comparison Tool'!$E$6,[0]!DropdownData,K198+1,FALSE)=0,"",HLOOKUP('Peer Comparison Tool'!$E$6,[0]!DropdownData,K198+1,FALSE))</f>
        <v/>
      </c>
      <c r="N198" s="27">
        <v>189</v>
      </c>
      <c r="O198" s="28" t="str">
        <f>IF(HLOOKUP('Peer Comparison Tool'!$G$6,StateDropdownData,N198+1,FALSE)=0,"",HLOOKUP('Peer Comparison Tool'!$G$6,StateDropdownData,N198+1,FALSE))</f>
        <v/>
      </c>
      <c r="P198" s="29" t="str">
        <f>IF(HLOOKUP('Peer Comparison Tool'!$G$6,DropdownData,N198+1,FALSE)=0,"",HLOOKUP('Peer Comparison Tool'!$G$6,DropdownData,N198+1,FALSE))</f>
        <v/>
      </c>
      <c r="Q198" s="27">
        <v>189</v>
      </c>
      <c r="R198" s="28" t="str">
        <f>IF(HLOOKUP('Peer Comparison Tool'!$I$6,StateDropdownData,Q198+1,FALSE)=0,"",HLOOKUP('Peer Comparison Tool'!$I$6,StateDropdownData,Q198+1,FALSE))</f>
        <v/>
      </c>
      <c r="S198" s="29" t="str">
        <f>IF(HLOOKUP('Peer Comparison Tool'!$I$6,DropdownData,Q198+1,FALSE)=0,"",HLOOKUP('Peer Comparison Tool'!$I$6,DropdownData,Q198+1,FALSE))</f>
        <v/>
      </c>
      <c r="T198" s="5" t="str">
        <f t="shared" si="5115"/>
        <v/>
      </c>
      <c r="U198" s="5" t="str">
        <f t="shared" si="5115"/>
        <v/>
      </c>
      <c r="V198" s="5" t="str">
        <f t="shared" si="5115"/>
        <v/>
      </c>
      <c r="W198" s="5" t="str">
        <f t="shared" si="5115"/>
        <v/>
      </c>
      <c r="X198" s="5" t="str">
        <f t="shared" si="5115"/>
        <v/>
      </c>
      <c r="Y198" s="5" t="str">
        <f t="shared" si="5115"/>
        <v/>
      </c>
      <c r="Z198" s="5" t="str">
        <f t="shared" si="5115"/>
        <v/>
      </c>
      <c r="AA198" s="5" t="str">
        <f t="shared" si="5115"/>
        <v/>
      </c>
      <c r="AB198" s="5" t="str">
        <f t="shared" si="5115"/>
        <v/>
      </c>
      <c r="AC198" s="5" t="str">
        <f t="shared" si="5115"/>
        <v/>
      </c>
      <c r="AD198" s="5" t="str">
        <f t="shared" si="5116"/>
        <v/>
      </c>
      <c r="AE198" s="5" t="str">
        <f t="shared" si="5116"/>
        <v/>
      </c>
      <c r="AF198" s="5">
        <f t="shared" si="5116"/>
        <v>1015743</v>
      </c>
      <c r="AG198" s="5" t="str">
        <f t="shared" si="5116"/>
        <v/>
      </c>
      <c r="AH198" s="5">
        <f t="shared" si="5116"/>
        <v>1008542</v>
      </c>
      <c r="AI198" s="5">
        <f t="shared" si="5116"/>
        <v>1016163</v>
      </c>
      <c r="AJ198" s="5" t="str">
        <f t="shared" si="5116"/>
        <v/>
      </c>
      <c r="AK198" s="5" t="str">
        <f t="shared" si="5116"/>
        <v/>
      </c>
      <c r="AL198" s="5" t="str">
        <f t="shared" si="5116"/>
        <v/>
      </c>
      <c r="AM198" s="5" t="str">
        <f t="shared" si="5116"/>
        <v/>
      </c>
      <c r="AN198" s="5" t="str">
        <f t="shared" si="5117"/>
        <v/>
      </c>
      <c r="AO198" s="5" t="str">
        <f t="shared" si="5117"/>
        <v/>
      </c>
      <c r="AP198" s="5">
        <f t="shared" si="5117"/>
        <v>1005882</v>
      </c>
      <c r="AQ198" s="5" t="str">
        <f t="shared" si="5117"/>
        <v/>
      </c>
      <c r="AR198" s="5">
        <f t="shared" si="5117"/>
        <v>1009450</v>
      </c>
      <c r="AS198" s="5" t="str">
        <f t="shared" si="5117"/>
        <v/>
      </c>
      <c r="AT198" s="5" t="str">
        <f t="shared" si="5117"/>
        <v/>
      </c>
      <c r="AU198" s="5" t="str">
        <f t="shared" si="5117"/>
        <v/>
      </c>
      <c r="AV198" s="5" t="str">
        <f t="shared" si="5117"/>
        <v/>
      </c>
      <c r="AW198" s="5" t="str">
        <f t="shared" si="5117"/>
        <v/>
      </c>
      <c r="AX198" s="5" t="str">
        <f t="shared" si="5118"/>
        <v/>
      </c>
      <c r="AY198" s="5">
        <f t="shared" si="5118"/>
        <v>4099676</v>
      </c>
      <c r="AZ198" s="5" t="str">
        <f t="shared" si="5118"/>
        <v/>
      </c>
      <c r="BA198" s="5" t="str">
        <f t="shared" si="5118"/>
        <v/>
      </c>
      <c r="BB198" s="5" t="str">
        <f t="shared" si="5118"/>
        <v/>
      </c>
      <c r="BC198" s="5" t="str">
        <f t="shared" si="5118"/>
        <v/>
      </c>
      <c r="BD198" s="5" t="str">
        <f t="shared" si="5118"/>
        <v/>
      </c>
      <c r="BE198" s="5" t="str">
        <f t="shared" si="5118"/>
        <v/>
      </c>
      <c r="BF198" s="5" t="str">
        <f t="shared" si="5118"/>
        <v/>
      </c>
      <c r="BG198" s="5" t="str">
        <f t="shared" si="5118"/>
        <v/>
      </c>
      <c r="BH198" s="5" t="str">
        <f t="shared" si="5119"/>
        <v/>
      </c>
      <c r="BI198" s="5" t="str">
        <f t="shared" si="5119"/>
        <v/>
      </c>
      <c r="BJ198" s="5">
        <f t="shared" si="5119"/>
        <v>4214925</v>
      </c>
      <c r="BK198" s="5" t="str">
        <f t="shared" si="5119"/>
        <v/>
      </c>
      <c r="BL198" s="5" t="str">
        <f t="shared" si="5119"/>
        <v/>
      </c>
      <c r="BM198" s="5" t="str">
        <f t="shared" si="5119"/>
        <v/>
      </c>
      <c r="BN198" s="5" t="str">
        <f t="shared" si="5119"/>
        <v/>
      </c>
      <c r="BO198" s="5" t="str">
        <f t="shared" si="5119"/>
        <v/>
      </c>
      <c r="BP198" s="5" t="str">
        <f t="shared" si="5119"/>
        <v/>
      </c>
      <c r="BQ198" s="5" t="str">
        <f t="shared" si="5119"/>
        <v/>
      </c>
      <c r="BR198" s="5"/>
      <c r="BT198" s="5" t="str">
        <f t="shared" si="5067"/>
        <v/>
      </c>
      <c r="BU198" s="5" t="str">
        <f t="shared" si="5068"/>
        <v/>
      </c>
      <c r="BV198" s="5" t="str">
        <f t="shared" si="5069"/>
        <v/>
      </c>
      <c r="BW198" s="5" t="str">
        <f t="shared" si="5070"/>
        <v/>
      </c>
      <c r="BX198" s="5" t="str">
        <f t="shared" si="5071"/>
        <v/>
      </c>
      <c r="BY198" s="5" t="str">
        <f t="shared" si="5072"/>
        <v/>
      </c>
      <c r="BZ198" s="5" t="str">
        <f t="shared" si="5073"/>
        <v/>
      </c>
      <c r="CA198" s="5" t="str">
        <f t="shared" si="5074"/>
        <v/>
      </c>
      <c r="CB198" s="5" t="str">
        <f t="shared" si="5075"/>
        <v/>
      </c>
      <c r="CC198" s="5" t="str">
        <f t="shared" si="5076"/>
        <v/>
      </c>
      <c r="CD198" s="5" t="str">
        <f t="shared" si="5077"/>
        <v/>
      </c>
      <c r="CE198" s="5" t="str">
        <f t="shared" si="5078"/>
        <v/>
      </c>
      <c r="CF198" s="5" t="str">
        <f t="shared" si="5079"/>
        <v>LaSalle State Bank - La Salle, IL</v>
      </c>
      <c r="CG198" s="5" t="str">
        <f t="shared" si="5080"/>
        <v/>
      </c>
      <c r="CH198" s="5" t="str">
        <f t="shared" si="5081"/>
        <v>Security Trust &amp; Savings Bank - Storm Lake, IA</v>
      </c>
      <c r="CI198" s="5" t="str">
        <f t="shared" si="5082"/>
        <v>United Bank &amp; Trust - Marysville, KS</v>
      </c>
      <c r="CJ198" s="5" t="str">
        <f t="shared" si="5083"/>
        <v/>
      </c>
      <c r="CK198" s="5" t="str">
        <f t="shared" si="5084"/>
        <v/>
      </c>
      <c r="CL198" s="5" t="str">
        <f t="shared" si="5085"/>
        <v/>
      </c>
      <c r="CM198" s="5" t="str">
        <f t="shared" si="5086"/>
        <v/>
      </c>
      <c r="CN198" s="5" t="str">
        <f t="shared" si="5087"/>
        <v/>
      </c>
      <c r="CO198" s="5" t="str">
        <f t="shared" si="5088"/>
        <v/>
      </c>
      <c r="CP198" s="5" t="str">
        <f t="shared" si="5089"/>
        <v>Sterling State Bank - Austin, MN</v>
      </c>
      <c r="CQ198" s="5" t="str">
        <f t="shared" si="5090"/>
        <v/>
      </c>
      <c r="CR198" s="5" t="str">
        <f t="shared" si="5091"/>
        <v>The Maries County Bank - Vienna, MO</v>
      </c>
      <c r="CS198" s="5" t="str">
        <f t="shared" si="5092"/>
        <v/>
      </c>
      <c r="CT198" s="5" t="str">
        <f t="shared" si="5093"/>
        <v/>
      </c>
      <c r="CU198" s="5" t="str">
        <f t="shared" si="5094"/>
        <v/>
      </c>
      <c r="CV198" s="5" t="str">
        <f t="shared" si="5095"/>
        <v/>
      </c>
      <c r="CW198" s="5" t="str">
        <f t="shared" si="5096"/>
        <v/>
      </c>
      <c r="CX198" s="5" t="str">
        <f t="shared" si="5097"/>
        <v/>
      </c>
      <c r="CY198" s="5" t="str">
        <f t="shared" si="5098"/>
        <v>Spring Bank - Bronx, NY</v>
      </c>
      <c r="CZ198" s="5" t="str">
        <f t="shared" si="5099"/>
        <v/>
      </c>
      <c r="DA198" s="5" t="str">
        <f t="shared" si="5100"/>
        <v/>
      </c>
      <c r="DB198" s="5" t="str">
        <f t="shared" si="5101"/>
        <v/>
      </c>
      <c r="DC198" s="5" t="str">
        <f t="shared" si="5102"/>
        <v/>
      </c>
      <c r="DD198" s="5" t="str">
        <f t="shared" si="5103"/>
        <v/>
      </c>
      <c r="DE198" s="5" t="str">
        <f t="shared" si="5104"/>
        <v/>
      </c>
      <c r="DF198" s="5" t="str">
        <f t="shared" si="5105"/>
        <v/>
      </c>
      <c r="DG198" s="5" t="str">
        <f t="shared" si="5106"/>
        <v/>
      </c>
      <c r="DH198" s="5" t="str">
        <f t="shared" si="5107"/>
        <v/>
      </c>
      <c r="DI198" s="5" t="str">
        <f t="shared" si="5108"/>
        <v/>
      </c>
      <c r="DJ198" s="5" t="str">
        <f t="shared" si="5109"/>
        <v>Legacy Trust Company, National Association - Houston, TX</v>
      </c>
      <c r="DK198" s="5" t="str">
        <f t="shared" si="5110"/>
        <v/>
      </c>
      <c r="DL198" s="5" t="str">
        <f t="shared" si="5111"/>
        <v/>
      </c>
      <c r="DM198" s="5" t="str">
        <f t="shared" si="5112"/>
        <v/>
      </c>
      <c r="DN198" s="5" t="str">
        <f t="shared" si="5113"/>
        <v/>
      </c>
      <c r="DO198" s="5" t="str">
        <f t="shared" si="5114"/>
        <v/>
      </c>
      <c r="DP198" s="5" t="str">
        <f t="shared" si="5120"/>
        <v/>
      </c>
      <c r="DQ198" s="5" t="str">
        <f t="shared" si="5056"/>
        <v/>
      </c>
    </row>
    <row r="199" spans="1:121" x14ac:dyDescent="0.25">
      <c r="A199">
        <v>198</v>
      </c>
      <c r="B199" s="5">
        <v>1022802</v>
      </c>
      <c r="C199" t="str">
        <f t="shared" si="5121"/>
        <v>Asian Pacific National Bank - San Gabriel, CA</v>
      </c>
      <c r="D199" s="21" t="s">
        <v>271</v>
      </c>
      <c r="E199" s="19" t="s">
        <v>2957</v>
      </c>
      <c r="F199" s="19" t="s">
        <v>2951</v>
      </c>
      <c r="G199" s="19"/>
      <c r="K199" s="27">
        <v>190</v>
      </c>
      <c r="L199" s="28" t="str">
        <f>IF(HLOOKUP('Peer Comparison Tool'!$E$6,StateDropdownData,K199+1,FALSE)=0,"",HLOOKUP('Peer Comparison Tool'!$E$6,StateDropdownData,K199+1,FALSE))</f>
        <v/>
      </c>
      <c r="M199" s="29" t="str">
        <f>IF(HLOOKUP('Peer Comparison Tool'!$E$6,[0]!DropdownData,K199+1,FALSE)=0,"",HLOOKUP('Peer Comparison Tool'!$E$6,[0]!DropdownData,K199+1,FALSE))</f>
        <v/>
      </c>
      <c r="N199" s="27">
        <v>190</v>
      </c>
      <c r="O199" s="28" t="str">
        <f>IF(HLOOKUP('Peer Comparison Tool'!$G$6,StateDropdownData,N199+1,FALSE)=0,"",HLOOKUP('Peer Comparison Tool'!$G$6,StateDropdownData,N199+1,FALSE))</f>
        <v/>
      </c>
      <c r="P199" s="29" t="str">
        <f>IF(HLOOKUP('Peer Comparison Tool'!$G$6,DropdownData,N199+1,FALSE)=0,"",HLOOKUP('Peer Comparison Tool'!$G$6,DropdownData,N199+1,FALSE))</f>
        <v/>
      </c>
      <c r="Q199" s="27">
        <v>190</v>
      </c>
      <c r="R199" s="28" t="str">
        <f>IF(HLOOKUP('Peer Comparison Tool'!$I$6,StateDropdownData,Q199+1,FALSE)=0,"",HLOOKUP('Peer Comparison Tool'!$I$6,StateDropdownData,Q199+1,FALSE))</f>
        <v/>
      </c>
      <c r="S199" s="29" t="str">
        <f>IF(HLOOKUP('Peer Comparison Tool'!$I$6,DropdownData,Q199+1,FALSE)=0,"",HLOOKUP('Peer Comparison Tool'!$I$6,DropdownData,Q199+1,FALSE))</f>
        <v/>
      </c>
      <c r="T199" s="5" t="str">
        <f t="shared" si="5115"/>
        <v/>
      </c>
      <c r="U199" s="5" t="str">
        <f t="shared" si="5115"/>
        <v/>
      </c>
      <c r="V199" s="5" t="str">
        <f t="shared" si="5115"/>
        <v/>
      </c>
      <c r="W199" s="5" t="str">
        <f t="shared" si="5115"/>
        <v/>
      </c>
      <c r="X199" s="5" t="str">
        <f t="shared" si="5115"/>
        <v/>
      </c>
      <c r="Y199" s="5" t="str">
        <f t="shared" si="5115"/>
        <v/>
      </c>
      <c r="Z199" s="5" t="str">
        <f t="shared" si="5115"/>
        <v/>
      </c>
      <c r="AA199" s="5" t="str">
        <f t="shared" si="5115"/>
        <v/>
      </c>
      <c r="AB199" s="5" t="str">
        <f t="shared" si="5115"/>
        <v/>
      </c>
      <c r="AC199" s="5" t="str">
        <f t="shared" si="5115"/>
        <v/>
      </c>
      <c r="AD199" s="5" t="str">
        <f t="shared" si="5116"/>
        <v/>
      </c>
      <c r="AE199" s="5" t="str">
        <f t="shared" si="5116"/>
        <v/>
      </c>
      <c r="AF199" s="5">
        <f t="shared" si="5116"/>
        <v>1011761</v>
      </c>
      <c r="AG199" s="5" t="str">
        <f t="shared" si="5116"/>
        <v/>
      </c>
      <c r="AH199" s="5">
        <f t="shared" si="5116"/>
        <v>1010598</v>
      </c>
      <c r="AI199" s="5">
        <f t="shared" si="5116"/>
        <v>1016342</v>
      </c>
      <c r="AJ199" s="5" t="str">
        <f t="shared" si="5116"/>
        <v/>
      </c>
      <c r="AK199" s="5" t="str">
        <f t="shared" si="5116"/>
        <v/>
      </c>
      <c r="AL199" s="5" t="str">
        <f t="shared" si="5116"/>
        <v/>
      </c>
      <c r="AM199" s="5" t="str">
        <f t="shared" si="5116"/>
        <v/>
      </c>
      <c r="AN199" s="5" t="str">
        <f t="shared" si="5117"/>
        <v/>
      </c>
      <c r="AO199" s="5" t="str">
        <f t="shared" si="5117"/>
        <v/>
      </c>
      <c r="AP199" s="5">
        <f t="shared" si="5117"/>
        <v>1014615</v>
      </c>
      <c r="AQ199" s="5" t="str">
        <f t="shared" si="5117"/>
        <v/>
      </c>
      <c r="AR199" s="5">
        <f t="shared" si="5117"/>
        <v>1007902</v>
      </c>
      <c r="AS199" s="5" t="str">
        <f t="shared" si="5117"/>
        <v/>
      </c>
      <c r="AT199" s="5" t="str">
        <f t="shared" si="5117"/>
        <v/>
      </c>
      <c r="AU199" s="5" t="str">
        <f t="shared" si="5117"/>
        <v/>
      </c>
      <c r="AV199" s="5" t="str">
        <f t="shared" si="5117"/>
        <v/>
      </c>
      <c r="AW199" s="5" t="str">
        <f t="shared" si="5117"/>
        <v/>
      </c>
      <c r="AX199" s="5" t="str">
        <f t="shared" si="5118"/>
        <v/>
      </c>
      <c r="AY199" s="5">
        <f t="shared" si="5118"/>
        <v>4055187</v>
      </c>
      <c r="AZ199" s="5" t="str">
        <f t="shared" si="5118"/>
        <v/>
      </c>
      <c r="BA199" s="5" t="str">
        <f t="shared" si="5118"/>
        <v/>
      </c>
      <c r="BB199" s="5" t="str">
        <f t="shared" si="5118"/>
        <v/>
      </c>
      <c r="BC199" s="5" t="str">
        <f t="shared" si="5118"/>
        <v/>
      </c>
      <c r="BD199" s="5" t="str">
        <f t="shared" si="5118"/>
        <v/>
      </c>
      <c r="BE199" s="5" t="str">
        <f t="shared" si="5118"/>
        <v/>
      </c>
      <c r="BF199" s="5" t="str">
        <f t="shared" si="5118"/>
        <v/>
      </c>
      <c r="BG199" s="5" t="str">
        <f t="shared" si="5118"/>
        <v/>
      </c>
      <c r="BH199" s="5" t="str">
        <f t="shared" si="5119"/>
        <v/>
      </c>
      <c r="BI199" s="5" t="str">
        <f t="shared" si="5119"/>
        <v/>
      </c>
      <c r="BJ199" s="5">
        <f t="shared" si="5119"/>
        <v>1005378</v>
      </c>
      <c r="BK199" s="5" t="str">
        <f t="shared" si="5119"/>
        <v/>
      </c>
      <c r="BL199" s="5" t="str">
        <f t="shared" si="5119"/>
        <v/>
      </c>
      <c r="BM199" s="5" t="str">
        <f t="shared" si="5119"/>
        <v/>
      </c>
      <c r="BN199" s="5" t="str">
        <f t="shared" si="5119"/>
        <v/>
      </c>
      <c r="BO199" s="5" t="str">
        <f t="shared" si="5119"/>
        <v/>
      </c>
      <c r="BP199" s="5" t="str">
        <f t="shared" si="5119"/>
        <v/>
      </c>
      <c r="BQ199" s="5" t="str">
        <f t="shared" si="5119"/>
        <v/>
      </c>
      <c r="BR199" s="5"/>
      <c r="BT199" s="5" t="str">
        <f t="shared" si="5067"/>
        <v/>
      </c>
      <c r="BU199" s="5" t="str">
        <f t="shared" si="5068"/>
        <v/>
      </c>
      <c r="BV199" s="5" t="str">
        <f t="shared" si="5069"/>
        <v/>
      </c>
      <c r="BW199" s="5" t="str">
        <f t="shared" si="5070"/>
        <v/>
      </c>
      <c r="BX199" s="5" t="str">
        <f t="shared" si="5071"/>
        <v/>
      </c>
      <c r="BY199" s="5" t="str">
        <f t="shared" si="5072"/>
        <v/>
      </c>
      <c r="BZ199" s="5" t="str">
        <f t="shared" si="5073"/>
        <v/>
      </c>
      <c r="CA199" s="5" t="str">
        <f t="shared" si="5074"/>
        <v/>
      </c>
      <c r="CB199" s="5" t="str">
        <f t="shared" si="5075"/>
        <v/>
      </c>
      <c r="CC199" s="5" t="str">
        <f t="shared" si="5076"/>
        <v/>
      </c>
      <c r="CD199" s="5" t="str">
        <f t="shared" si="5077"/>
        <v/>
      </c>
      <c r="CE199" s="5" t="str">
        <f t="shared" si="5078"/>
        <v/>
      </c>
      <c r="CF199" s="5" t="str">
        <f t="shared" si="5079"/>
        <v>Legence Bank - Eldorado, IL</v>
      </c>
      <c r="CG199" s="5" t="str">
        <f t="shared" si="5080"/>
        <v/>
      </c>
      <c r="CH199" s="5" t="str">
        <f t="shared" si="5081"/>
        <v>Shelby County State Bank - Harlan, IA</v>
      </c>
      <c r="CI199" s="5" t="str">
        <f t="shared" si="5082"/>
        <v>Valley State Bank - Belle Plaine, KS</v>
      </c>
      <c r="CJ199" s="5" t="str">
        <f t="shared" si="5083"/>
        <v/>
      </c>
      <c r="CK199" s="5" t="str">
        <f t="shared" si="5084"/>
        <v/>
      </c>
      <c r="CL199" s="5" t="str">
        <f t="shared" si="5085"/>
        <v/>
      </c>
      <c r="CM199" s="5" t="str">
        <f t="shared" si="5086"/>
        <v/>
      </c>
      <c r="CN199" s="5" t="str">
        <f t="shared" si="5087"/>
        <v/>
      </c>
      <c r="CO199" s="5" t="str">
        <f t="shared" si="5088"/>
        <v/>
      </c>
      <c r="CP199" s="5" t="str">
        <f t="shared" si="5089"/>
        <v>Sunrise Banks, National Association - Saint Paul, MN</v>
      </c>
      <c r="CQ199" s="5" t="str">
        <f t="shared" si="5090"/>
        <v/>
      </c>
      <c r="CR199" s="5" t="str">
        <f t="shared" si="5091"/>
        <v>The Missouri Bank - Warrenton, MO</v>
      </c>
      <c r="CS199" s="5" t="str">
        <f t="shared" si="5092"/>
        <v/>
      </c>
      <c r="CT199" s="5" t="str">
        <f t="shared" si="5093"/>
        <v/>
      </c>
      <c r="CU199" s="5" t="str">
        <f t="shared" si="5094"/>
        <v/>
      </c>
      <c r="CV199" s="5" t="str">
        <f t="shared" si="5095"/>
        <v/>
      </c>
      <c r="CW199" s="5" t="str">
        <f t="shared" si="5096"/>
        <v/>
      </c>
      <c r="CX199" s="5" t="str">
        <f t="shared" si="5097"/>
        <v/>
      </c>
      <c r="CY199" s="5" t="str">
        <f t="shared" si="5098"/>
        <v>Standard Chartered Bank New York Branch - New York, NY</v>
      </c>
      <c r="CZ199" s="5" t="str">
        <f t="shared" si="5099"/>
        <v/>
      </c>
      <c r="DA199" s="5" t="str">
        <f t="shared" si="5100"/>
        <v/>
      </c>
      <c r="DB199" s="5" t="str">
        <f t="shared" si="5101"/>
        <v/>
      </c>
      <c r="DC199" s="5" t="str">
        <f t="shared" si="5102"/>
        <v/>
      </c>
      <c r="DD199" s="5" t="str">
        <f t="shared" si="5103"/>
        <v/>
      </c>
      <c r="DE199" s="5" t="str">
        <f t="shared" si="5104"/>
        <v/>
      </c>
      <c r="DF199" s="5" t="str">
        <f t="shared" si="5105"/>
        <v/>
      </c>
      <c r="DG199" s="5" t="str">
        <f t="shared" si="5106"/>
        <v/>
      </c>
      <c r="DH199" s="5" t="str">
        <f t="shared" si="5107"/>
        <v/>
      </c>
      <c r="DI199" s="5" t="str">
        <f t="shared" si="5108"/>
        <v/>
      </c>
      <c r="DJ199" s="5" t="str">
        <f t="shared" si="5109"/>
        <v>Legend Bank, N. A. - Bowie, TX</v>
      </c>
      <c r="DK199" s="5" t="str">
        <f t="shared" si="5110"/>
        <v/>
      </c>
      <c r="DL199" s="5" t="str">
        <f t="shared" si="5111"/>
        <v/>
      </c>
      <c r="DM199" s="5" t="str">
        <f t="shared" si="5112"/>
        <v/>
      </c>
      <c r="DN199" s="5" t="str">
        <f t="shared" si="5113"/>
        <v/>
      </c>
      <c r="DO199" s="5" t="str">
        <f t="shared" si="5114"/>
        <v/>
      </c>
      <c r="DP199" s="5" t="str">
        <f t="shared" si="5120"/>
        <v/>
      </c>
      <c r="DQ199" s="5" t="str">
        <f t="shared" si="5056"/>
        <v/>
      </c>
    </row>
    <row r="200" spans="1:121" x14ac:dyDescent="0.25">
      <c r="A200">
        <v>199</v>
      </c>
      <c r="B200" s="5">
        <v>4090309</v>
      </c>
      <c r="C200" t="str">
        <f t="shared" si="5121"/>
        <v>Avidbank - San Jose, CA</v>
      </c>
      <c r="D200" s="21" t="s">
        <v>1317</v>
      </c>
      <c r="E200" s="19" t="s">
        <v>2989</v>
      </c>
      <c r="F200" s="19" t="s">
        <v>2951</v>
      </c>
      <c r="G200" s="19"/>
      <c r="K200" s="27">
        <v>191</v>
      </c>
      <c r="L200" s="28" t="str">
        <f>IF(HLOOKUP('Peer Comparison Tool'!$E$6,StateDropdownData,K200+1,FALSE)=0,"",HLOOKUP('Peer Comparison Tool'!$E$6,StateDropdownData,K200+1,FALSE))</f>
        <v/>
      </c>
      <c r="M200" s="29" t="str">
        <f>IF(HLOOKUP('Peer Comparison Tool'!$E$6,[0]!DropdownData,K200+1,FALSE)=0,"",HLOOKUP('Peer Comparison Tool'!$E$6,[0]!DropdownData,K200+1,FALSE))</f>
        <v/>
      </c>
      <c r="N200" s="27">
        <v>191</v>
      </c>
      <c r="O200" s="28" t="str">
        <f>IF(HLOOKUP('Peer Comparison Tool'!$G$6,StateDropdownData,N200+1,FALSE)=0,"",HLOOKUP('Peer Comparison Tool'!$G$6,StateDropdownData,N200+1,FALSE))</f>
        <v/>
      </c>
      <c r="P200" s="29" t="str">
        <f>IF(HLOOKUP('Peer Comparison Tool'!$G$6,DropdownData,N200+1,FALSE)=0,"",HLOOKUP('Peer Comparison Tool'!$G$6,DropdownData,N200+1,FALSE))</f>
        <v/>
      </c>
      <c r="Q200" s="27">
        <v>191</v>
      </c>
      <c r="R200" s="28" t="str">
        <f>IF(HLOOKUP('Peer Comparison Tool'!$I$6,StateDropdownData,Q200+1,FALSE)=0,"",HLOOKUP('Peer Comparison Tool'!$I$6,StateDropdownData,Q200+1,FALSE))</f>
        <v/>
      </c>
      <c r="S200" s="29" t="str">
        <f>IF(HLOOKUP('Peer Comparison Tool'!$I$6,DropdownData,Q200+1,FALSE)=0,"",HLOOKUP('Peer Comparison Tool'!$I$6,DropdownData,Q200+1,FALSE))</f>
        <v/>
      </c>
      <c r="T200" s="5" t="str">
        <f t="shared" ref="T200:AC209" si="5122">IFERROR(IF(VLOOKUP(INDEX($L$2:$HEG$5,4,T$471+$Q200-1),$B$2:$F$5568,5,FALSE)=T$473,INDEX($L$2:$HEG$5,4,T$471+$Q200-1),""),"")</f>
        <v/>
      </c>
      <c r="U200" s="5" t="str">
        <f t="shared" si="5122"/>
        <v/>
      </c>
      <c r="V200" s="5" t="str">
        <f t="shared" si="5122"/>
        <v/>
      </c>
      <c r="W200" s="5" t="str">
        <f t="shared" si="5122"/>
        <v/>
      </c>
      <c r="X200" s="5" t="str">
        <f t="shared" si="5122"/>
        <v/>
      </c>
      <c r="Y200" s="5" t="str">
        <f t="shared" si="5122"/>
        <v/>
      </c>
      <c r="Z200" s="5" t="str">
        <f t="shared" si="5122"/>
        <v/>
      </c>
      <c r="AA200" s="5" t="str">
        <f t="shared" si="5122"/>
        <v/>
      </c>
      <c r="AB200" s="5" t="str">
        <f t="shared" si="5122"/>
        <v/>
      </c>
      <c r="AC200" s="5" t="str">
        <f t="shared" si="5122"/>
        <v/>
      </c>
      <c r="AD200" s="5" t="str">
        <f t="shared" ref="AD200:AM209" si="5123">IFERROR(IF(VLOOKUP(INDEX($L$2:$HEG$5,4,AD$471+$Q200-1),$B$2:$F$5568,5,FALSE)=AD$473,INDEX($L$2:$HEG$5,4,AD$471+$Q200-1),""),"")</f>
        <v/>
      </c>
      <c r="AE200" s="5" t="str">
        <f t="shared" si="5123"/>
        <v/>
      </c>
      <c r="AF200" s="5">
        <f t="shared" si="5123"/>
        <v>1008652</v>
      </c>
      <c r="AG200" s="5" t="str">
        <f t="shared" si="5123"/>
        <v/>
      </c>
      <c r="AH200" s="5">
        <f t="shared" si="5123"/>
        <v>1011329</v>
      </c>
      <c r="AI200" s="5">
        <f t="shared" si="5123"/>
        <v>1004724</v>
      </c>
      <c r="AJ200" s="5" t="str">
        <f t="shared" si="5123"/>
        <v/>
      </c>
      <c r="AK200" s="5" t="str">
        <f t="shared" si="5123"/>
        <v/>
      </c>
      <c r="AL200" s="5" t="str">
        <f t="shared" si="5123"/>
        <v/>
      </c>
      <c r="AM200" s="5" t="str">
        <f t="shared" si="5123"/>
        <v/>
      </c>
      <c r="AN200" s="5" t="str">
        <f t="shared" ref="AN200:AW209" si="5124">IFERROR(IF(VLOOKUP(INDEX($L$2:$HEG$5,4,AN$471+$Q200-1),$B$2:$F$5568,5,FALSE)=AN$473,INDEX($L$2:$HEG$5,4,AN$471+$Q200-1),""),"")</f>
        <v/>
      </c>
      <c r="AO200" s="5" t="str">
        <f t="shared" si="5124"/>
        <v/>
      </c>
      <c r="AP200" s="5">
        <f t="shared" si="5124"/>
        <v>1004118</v>
      </c>
      <c r="AQ200" s="5" t="str">
        <f t="shared" si="5124"/>
        <v/>
      </c>
      <c r="AR200" s="5">
        <f t="shared" si="5124"/>
        <v>1013493</v>
      </c>
      <c r="AS200" s="5" t="str">
        <f t="shared" si="5124"/>
        <v/>
      </c>
      <c r="AT200" s="5" t="str">
        <f t="shared" si="5124"/>
        <v/>
      </c>
      <c r="AU200" s="5" t="str">
        <f t="shared" si="5124"/>
        <v/>
      </c>
      <c r="AV200" s="5" t="str">
        <f t="shared" si="5124"/>
        <v/>
      </c>
      <c r="AW200" s="5" t="str">
        <f t="shared" si="5124"/>
        <v/>
      </c>
      <c r="AX200" s="5" t="str">
        <f t="shared" ref="AX200:BG209" si="5125">IFERROR(IF(VLOOKUP(INDEX($L$2:$HEG$5,4,AX$471+$Q200-1),$B$2:$F$5568,5,FALSE)=AX$473,INDEX($L$2:$HEG$5,4,AX$471+$Q200-1),""),"")</f>
        <v/>
      </c>
      <c r="AY200" s="5">
        <f t="shared" si="5125"/>
        <v>4055275</v>
      </c>
      <c r="AZ200" s="5" t="str">
        <f t="shared" si="5125"/>
        <v/>
      </c>
      <c r="BA200" s="5" t="str">
        <f t="shared" si="5125"/>
        <v/>
      </c>
      <c r="BB200" s="5" t="str">
        <f t="shared" si="5125"/>
        <v/>
      </c>
      <c r="BC200" s="5" t="str">
        <f t="shared" si="5125"/>
        <v/>
      </c>
      <c r="BD200" s="5" t="str">
        <f t="shared" si="5125"/>
        <v/>
      </c>
      <c r="BE200" s="5" t="str">
        <f t="shared" si="5125"/>
        <v/>
      </c>
      <c r="BF200" s="5" t="str">
        <f t="shared" si="5125"/>
        <v/>
      </c>
      <c r="BG200" s="5" t="str">
        <f t="shared" si="5125"/>
        <v/>
      </c>
      <c r="BH200" s="5" t="str">
        <f t="shared" ref="BH200:BQ209" si="5126">IFERROR(IF(VLOOKUP(INDEX($L$2:$HEG$5,4,BH$471+$Q200-1),$B$2:$F$5568,5,FALSE)=BH$473,INDEX($L$2:$HEG$5,4,BH$471+$Q200-1),""),"")</f>
        <v/>
      </c>
      <c r="BI200" s="5" t="str">
        <f t="shared" si="5126"/>
        <v/>
      </c>
      <c r="BJ200" s="5">
        <f t="shared" si="5126"/>
        <v>4198491</v>
      </c>
      <c r="BK200" s="5" t="str">
        <f t="shared" si="5126"/>
        <v/>
      </c>
      <c r="BL200" s="5" t="str">
        <f t="shared" si="5126"/>
        <v/>
      </c>
      <c r="BM200" s="5" t="str">
        <f t="shared" si="5126"/>
        <v/>
      </c>
      <c r="BN200" s="5" t="str">
        <f t="shared" si="5126"/>
        <v/>
      </c>
      <c r="BO200" s="5" t="str">
        <f t="shared" si="5126"/>
        <v/>
      </c>
      <c r="BP200" s="5" t="str">
        <f t="shared" si="5126"/>
        <v/>
      </c>
      <c r="BQ200" s="5" t="str">
        <f t="shared" si="5126"/>
        <v/>
      </c>
      <c r="BR200" s="5"/>
      <c r="BT200" s="5" t="str">
        <f t="shared" si="5067"/>
        <v/>
      </c>
      <c r="BU200" s="5" t="str">
        <f t="shared" si="5068"/>
        <v/>
      </c>
      <c r="BV200" s="5" t="str">
        <f t="shared" si="5069"/>
        <v/>
      </c>
      <c r="BW200" s="5" t="str">
        <f t="shared" si="5070"/>
        <v/>
      </c>
      <c r="BX200" s="5" t="str">
        <f t="shared" si="5071"/>
        <v/>
      </c>
      <c r="BY200" s="5" t="str">
        <f t="shared" si="5072"/>
        <v/>
      </c>
      <c r="BZ200" s="5" t="str">
        <f t="shared" si="5073"/>
        <v/>
      </c>
      <c r="CA200" s="5" t="str">
        <f t="shared" si="5074"/>
        <v/>
      </c>
      <c r="CB200" s="5" t="str">
        <f t="shared" si="5075"/>
        <v/>
      </c>
      <c r="CC200" s="5" t="str">
        <f t="shared" si="5076"/>
        <v/>
      </c>
      <c r="CD200" s="5" t="str">
        <f t="shared" si="5077"/>
        <v/>
      </c>
      <c r="CE200" s="5" t="str">
        <f t="shared" si="5078"/>
        <v/>
      </c>
      <c r="CF200" s="5" t="str">
        <f t="shared" si="5079"/>
        <v>Liberty Bank - Liberty, IL</v>
      </c>
      <c r="CG200" s="5" t="str">
        <f t="shared" si="5080"/>
        <v/>
      </c>
      <c r="CH200" s="5" t="str">
        <f t="shared" si="5081"/>
        <v>Sibley State Bank - Sibley, IA</v>
      </c>
      <c r="CI200" s="5" t="str">
        <f t="shared" si="5082"/>
        <v>Vintage Bank Kansas - Leon, KS</v>
      </c>
      <c r="CJ200" s="5" t="str">
        <f t="shared" si="5083"/>
        <v/>
      </c>
      <c r="CK200" s="5" t="str">
        <f t="shared" si="5084"/>
        <v/>
      </c>
      <c r="CL200" s="5" t="str">
        <f t="shared" si="5085"/>
        <v/>
      </c>
      <c r="CM200" s="5" t="str">
        <f t="shared" si="5086"/>
        <v/>
      </c>
      <c r="CN200" s="5" t="str">
        <f t="shared" si="5087"/>
        <v/>
      </c>
      <c r="CO200" s="5" t="str">
        <f t="shared" si="5088"/>
        <v/>
      </c>
      <c r="CP200" s="5" t="str">
        <f t="shared" si="5089"/>
        <v>The Bank of Elk River - Elk River, MN</v>
      </c>
      <c r="CQ200" s="5" t="str">
        <f t="shared" si="5090"/>
        <v/>
      </c>
      <c r="CR200" s="5" t="str">
        <f t="shared" si="5091"/>
        <v>The Nodaway Valley Bank - Maryville, MO</v>
      </c>
      <c r="CS200" s="5" t="str">
        <f t="shared" si="5092"/>
        <v/>
      </c>
      <c r="CT200" s="5" t="str">
        <f t="shared" si="5093"/>
        <v/>
      </c>
      <c r="CU200" s="5" t="str">
        <f t="shared" si="5094"/>
        <v/>
      </c>
      <c r="CV200" s="5" t="str">
        <f t="shared" si="5095"/>
        <v/>
      </c>
      <c r="CW200" s="5" t="str">
        <f t="shared" si="5096"/>
        <v/>
      </c>
      <c r="CX200" s="5" t="str">
        <f t="shared" si="5097"/>
        <v/>
      </c>
      <c r="CY200" s="5" t="str">
        <f t="shared" si="5098"/>
        <v>State Bank of India New York Branch - New York, NY</v>
      </c>
      <c r="CZ200" s="5" t="str">
        <f t="shared" si="5099"/>
        <v/>
      </c>
      <c r="DA200" s="5" t="str">
        <f t="shared" si="5100"/>
        <v/>
      </c>
      <c r="DB200" s="5" t="str">
        <f t="shared" si="5101"/>
        <v/>
      </c>
      <c r="DC200" s="5" t="str">
        <f t="shared" si="5102"/>
        <v/>
      </c>
      <c r="DD200" s="5" t="str">
        <f t="shared" si="5103"/>
        <v/>
      </c>
      <c r="DE200" s="5" t="str">
        <f t="shared" si="5104"/>
        <v/>
      </c>
      <c r="DF200" s="5" t="str">
        <f t="shared" si="5105"/>
        <v/>
      </c>
      <c r="DG200" s="5" t="str">
        <f t="shared" si="5106"/>
        <v/>
      </c>
      <c r="DH200" s="5" t="str">
        <f t="shared" si="5107"/>
        <v/>
      </c>
      <c r="DI200" s="5" t="str">
        <f t="shared" si="5108"/>
        <v/>
      </c>
      <c r="DJ200" s="5" t="str">
        <f t="shared" si="5109"/>
        <v>Liberty Capital Bank - Addison, TX</v>
      </c>
      <c r="DK200" s="5" t="str">
        <f t="shared" si="5110"/>
        <v/>
      </c>
      <c r="DL200" s="5" t="str">
        <f t="shared" si="5111"/>
        <v/>
      </c>
      <c r="DM200" s="5" t="str">
        <f t="shared" si="5112"/>
        <v/>
      </c>
      <c r="DN200" s="5" t="str">
        <f t="shared" si="5113"/>
        <v/>
      </c>
      <c r="DO200" s="5" t="str">
        <f t="shared" si="5114"/>
        <v/>
      </c>
      <c r="DP200" s="5" t="str">
        <f t="shared" si="5120"/>
        <v/>
      </c>
      <c r="DQ200" s="5" t="str">
        <f t="shared" si="5056"/>
        <v/>
      </c>
    </row>
    <row r="201" spans="1:121" x14ac:dyDescent="0.25">
      <c r="A201">
        <v>200</v>
      </c>
      <c r="B201" s="5">
        <v>4055784</v>
      </c>
      <c r="C201" t="str">
        <f t="shared" si="5121"/>
        <v>Axos Bank - San Diego, CA</v>
      </c>
      <c r="D201" s="21" t="s">
        <v>5644</v>
      </c>
      <c r="E201" s="19" t="s">
        <v>2965</v>
      </c>
      <c r="F201" s="19" t="s">
        <v>2951</v>
      </c>
      <c r="G201" s="19"/>
      <c r="K201" s="27">
        <v>192</v>
      </c>
      <c r="L201" s="28" t="str">
        <f>IF(HLOOKUP('Peer Comparison Tool'!$E$6,StateDropdownData,K201+1,FALSE)=0,"",HLOOKUP('Peer Comparison Tool'!$E$6,StateDropdownData,K201+1,FALSE))</f>
        <v/>
      </c>
      <c r="M201" s="29" t="str">
        <f>IF(HLOOKUP('Peer Comparison Tool'!$E$6,[0]!DropdownData,K201+1,FALSE)=0,"",HLOOKUP('Peer Comparison Tool'!$E$6,[0]!DropdownData,K201+1,FALSE))</f>
        <v/>
      </c>
      <c r="N201" s="27">
        <v>192</v>
      </c>
      <c r="O201" s="28" t="str">
        <f>IF(HLOOKUP('Peer Comparison Tool'!$G$6,StateDropdownData,N201+1,FALSE)=0,"",HLOOKUP('Peer Comparison Tool'!$G$6,StateDropdownData,N201+1,FALSE))</f>
        <v/>
      </c>
      <c r="P201" s="29" t="str">
        <f>IF(HLOOKUP('Peer Comparison Tool'!$G$6,DropdownData,N201+1,FALSE)=0,"",HLOOKUP('Peer Comparison Tool'!$G$6,DropdownData,N201+1,FALSE))</f>
        <v/>
      </c>
      <c r="Q201" s="27">
        <v>192</v>
      </c>
      <c r="R201" s="28" t="str">
        <f>IF(HLOOKUP('Peer Comparison Tool'!$I$6,StateDropdownData,Q201+1,FALSE)=0,"",HLOOKUP('Peer Comparison Tool'!$I$6,StateDropdownData,Q201+1,FALSE))</f>
        <v/>
      </c>
      <c r="S201" s="29" t="str">
        <f>IF(HLOOKUP('Peer Comparison Tool'!$I$6,DropdownData,Q201+1,FALSE)=0,"",HLOOKUP('Peer Comparison Tool'!$I$6,DropdownData,Q201+1,FALSE))</f>
        <v/>
      </c>
      <c r="T201" s="5" t="str">
        <f t="shared" si="5122"/>
        <v/>
      </c>
      <c r="U201" s="5" t="str">
        <f t="shared" si="5122"/>
        <v/>
      </c>
      <c r="V201" s="5" t="str">
        <f t="shared" si="5122"/>
        <v/>
      </c>
      <c r="W201" s="5" t="str">
        <f t="shared" si="5122"/>
        <v/>
      </c>
      <c r="X201" s="5" t="str">
        <f t="shared" si="5122"/>
        <v/>
      </c>
      <c r="Y201" s="5" t="str">
        <f t="shared" si="5122"/>
        <v/>
      </c>
      <c r="Z201" s="5" t="str">
        <f t="shared" si="5122"/>
        <v/>
      </c>
      <c r="AA201" s="5" t="str">
        <f t="shared" si="5122"/>
        <v/>
      </c>
      <c r="AB201" s="5" t="str">
        <f t="shared" si="5122"/>
        <v/>
      </c>
      <c r="AC201" s="5" t="str">
        <f t="shared" si="5122"/>
        <v/>
      </c>
      <c r="AD201" s="5" t="str">
        <f t="shared" si="5123"/>
        <v/>
      </c>
      <c r="AE201" s="5" t="str">
        <f t="shared" si="5123"/>
        <v/>
      </c>
      <c r="AF201" s="5">
        <f t="shared" si="5123"/>
        <v>1026298</v>
      </c>
      <c r="AG201" s="5" t="str">
        <f t="shared" si="5123"/>
        <v/>
      </c>
      <c r="AH201" s="5">
        <f t="shared" si="5123"/>
        <v>1009953</v>
      </c>
      <c r="AI201" s="5">
        <f t="shared" si="5123"/>
        <v>1015441</v>
      </c>
      <c r="AJ201" s="5" t="str">
        <f t="shared" si="5123"/>
        <v/>
      </c>
      <c r="AK201" s="5" t="str">
        <f t="shared" si="5123"/>
        <v/>
      </c>
      <c r="AL201" s="5" t="str">
        <f t="shared" si="5123"/>
        <v/>
      </c>
      <c r="AM201" s="5" t="str">
        <f t="shared" si="5123"/>
        <v/>
      </c>
      <c r="AN201" s="5" t="str">
        <f t="shared" si="5124"/>
        <v/>
      </c>
      <c r="AO201" s="5" t="str">
        <f t="shared" si="5124"/>
        <v/>
      </c>
      <c r="AP201" s="5">
        <f t="shared" si="5124"/>
        <v>1014830</v>
      </c>
      <c r="AQ201" s="5" t="str">
        <f t="shared" si="5124"/>
        <v/>
      </c>
      <c r="AR201" s="5">
        <f t="shared" si="5124"/>
        <v>1009318</v>
      </c>
      <c r="AS201" s="5" t="str">
        <f t="shared" si="5124"/>
        <v/>
      </c>
      <c r="AT201" s="5" t="str">
        <f t="shared" si="5124"/>
        <v/>
      </c>
      <c r="AU201" s="5" t="str">
        <f t="shared" si="5124"/>
        <v/>
      </c>
      <c r="AV201" s="5" t="str">
        <f t="shared" si="5124"/>
        <v/>
      </c>
      <c r="AW201" s="5" t="str">
        <f t="shared" si="5124"/>
        <v/>
      </c>
      <c r="AX201" s="5" t="str">
        <f t="shared" si="5125"/>
        <v/>
      </c>
      <c r="AY201" s="5">
        <f t="shared" si="5125"/>
        <v>4072250</v>
      </c>
      <c r="AZ201" s="5" t="str">
        <f t="shared" si="5125"/>
        <v/>
      </c>
      <c r="BA201" s="5" t="str">
        <f t="shared" si="5125"/>
        <v/>
      </c>
      <c r="BB201" s="5" t="str">
        <f t="shared" si="5125"/>
        <v/>
      </c>
      <c r="BC201" s="5" t="str">
        <f t="shared" si="5125"/>
        <v/>
      </c>
      <c r="BD201" s="5" t="str">
        <f t="shared" si="5125"/>
        <v/>
      </c>
      <c r="BE201" s="5" t="str">
        <f t="shared" si="5125"/>
        <v/>
      </c>
      <c r="BF201" s="5" t="str">
        <f t="shared" si="5125"/>
        <v/>
      </c>
      <c r="BG201" s="5" t="str">
        <f t="shared" si="5125"/>
        <v/>
      </c>
      <c r="BH201" s="5" t="str">
        <f t="shared" si="5126"/>
        <v/>
      </c>
      <c r="BI201" s="5" t="str">
        <f t="shared" si="5126"/>
        <v/>
      </c>
      <c r="BJ201" s="5">
        <f t="shared" si="5126"/>
        <v>1015627</v>
      </c>
      <c r="BK201" s="5" t="str">
        <f t="shared" si="5126"/>
        <v/>
      </c>
      <c r="BL201" s="5" t="str">
        <f t="shared" si="5126"/>
        <v/>
      </c>
      <c r="BM201" s="5" t="str">
        <f t="shared" si="5126"/>
        <v/>
      </c>
      <c r="BN201" s="5" t="str">
        <f t="shared" si="5126"/>
        <v/>
      </c>
      <c r="BO201" s="5" t="str">
        <f t="shared" si="5126"/>
        <v/>
      </c>
      <c r="BP201" s="5" t="str">
        <f t="shared" si="5126"/>
        <v/>
      </c>
      <c r="BQ201" s="5" t="str">
        <f t="shared" si="5126"/>
        <v/>
      </c>
      <c r="BR201" s="5"/>
      <c r="BT201" s="5" t="str">
        <f t="shared" si="5067"/>
        <v/>
      </c>
      <c r="BU201" s="5" t="str">
        <f t="shared" si="5068"/>
        <v/>
      </c>
      <c r="BV201" s="5" t="str">
        <f t="shared" si="5069"/>
        <v/>
      </c>
      <c r="BW201" s="5" t="str">
        <f t="shared" si="5070"/>
        <v/>
      </c>
      <c r="BX201" s="5" t="str">
        <f t="shared" si="5071"/>
        <v/>
      </c>
      <c r="BY201" s="5" t="str">
        <f t="shared" si="5072"/>
        <v/>
      </c>
      <c r="BZ201" s="5" t="str">
        <f t="shared" si="5073"/>
        <v/>
      </c>
      <c r="CA201" s="5" t="str">
        <f t="shared" si="5074"/>
        <v/>
      </c>
      <c r="CB201" s="5" t="str">
        <f t="shared" si="5075"/>
        <v/>
      </c>
      <c r="CC201" s="5" t="str">
        <f t="shared" si="5076"/>
        <v/>
      </c>
      <c r="CD201" s="5" t="str">
        <f t="shared" si="5077"/>
        <v/>
      </c>
      <c r="CE201" s="5" t="str">
        <f t="shared" si="5078"/>
        <v/>
      </c>
      <c r="CF201" s="5" t="str">
        <f t="shared" si="5079"/>
        <v>Liberty Bank for Savings - Chicago, IL</v>
      </c>
      <c r="CG201" s="5" t="str">
        <f t="shared" si="5080"/>
        <v/>
      </c>
      <c r="CH201" s="5" t="str">
        <f t="shared" si="5081"/>
        <v>Sloan State Bank - Sloan, IA</v>
      </c>
      <c r="CI201" s="5" t="str">
        <f t="shared" si="5082"/>
        <v>Vista National Bank &amp; Trust - Harveyville, KS</v>
      </c>
      <c r="CJ201" s="5" t="str">
        <f t="shared" si="5083"/>
        <v/>
      </c>
      <c r="CK201" s="5" t="str">
        <f t="shared" si="5084"/>
        <v/>
      </c>
      <c r="CL201" s="5" t="str">
        <f t="shared" si="5085"/>
        <v/>
      </c>
      <c r="CM201" s="5" t="str">
        <f t="shared" si="5086"/>
        <v/>
      </c>
      <c r="CN201" s="5" t="str">
        <f t="shared" si="5087"/>
        <v/>
      </c>
      <c r="CO201" s="5" t="str">
        <f t="shared" si="5088"/>
        <v/>
      </c>
      <c r="CP201" s="5" t="str">
        <f t="shared" si="5089"/>
        <v>The Citizens National Bank of Park Rapids - Park Rapids, MN</v>
      </c>
      <c r="CQ201" s="5" t="str">
        <f t="shared" si="5090"/>
        <v/>
      </c>
      <c r="CR201" s="5" t="str">
        <f t="shared" si="5091"/>
        <v>The Seymour Bank - Seymour, MO</v>
      </c>
      <c r="CS201" s="5" t="str">
        <f t="shared" si="5092"/>
        <v/>
      </c>
      <c r="CT201" s="5" t="str">
        <f t="shared" si="5093"/>
        <v/>
      </c>
      <c r="CU201" s="5" t="str">
        <f t="shared" si="5094"/>
        <v/>
      </c>
      <c r="CV201" s="5" t="str">
        <f t="shared" si="5095"/>
        <v/>
      </c>
      <c r="CW201" s="5" t="str">
        <f t="shared" si="5096"/>
        <v/>
      </c>
      <c r="CX201" s="5" t="str">
        <f t="shared" si="5097"/>
        <v/>
      </c>
      <c r="CY201" s="5" t="str">
        <f t="shared" si="5098"/>
        <v>State Street Bank and Trust Company, N.A. - New York, NY</v>
      </c>
      <c r="CZ201" s="5" t="str">
        <f t="shared" si="5099"/>
        <v/>
      </c>
      <c r="DA201" s="5" t="str">
        <f t="shared" si="5100"/>
        <v/>
      </c>
      <c r="DB201" s="5" t="str">
        <f t="shared" si="5101"/>
        <v/>
      </c>
      <c r="DC201" s="5" t="str">
        <f t="shared" si="5102"/>
        <v/>
      </c>
      <c r="DD201" s="5" t="str">
        <f t="shared" si="5103"/>
        <v/>
      </c>
      <c r="DE201" s="5" t="str">
        <f t="shared" si="5104"/>
        <v/>
      </c>
      <c r="DF201" s="5" t="str">
        <f t="shared" si="5105"/>
        <v/>
      </c>
      <c r="DG201" s="5" t="str">
        <f t="shared" si="5106"/>
        <v/>
      </c>
      <c r="DH201" s="5" t="str">
        <f t="shared" si="5107"/>
        <v/>
      </c>
      <c r="DI201" s="5" t="str">
        <f t="shared" si="5108"/>
        <v/>
      </c>
      <c r="DJ201" s="5" t="str">
        <f t="shared" si="5109"/>
        <v>Llano National Bank - Llano, TX</v>
      </c>
      <c r="DK201" s="5" t="str">
        <f t="shared" si="5110"/>
        <v/>
      </c>
      <c r="DL201" s="5" t="str">
        <f t="shared" si="5111"/>
        <v/>
      </c>
      <c r="DM201" s="5" t="str">
        <f t="shared" si="5112"/>
        <v/>
      </c>
      <c r="DN201" s="5" t="str">
        <f t="shared" si="5113"/>
        <v/>
      </c>
      <c r="DO201" s="5" t="str">
        <f t="shared" si="5114"/>
        <v/>
      </c>
      <c r="DP201" s="5" t="str">
        <f t="shared" si="5120"/>
        <v/>
      </c>
      <c r="DQ201" s="5" t="str">
        <f t="shared" si="5056"/>
        <v/>
      </c>
    </row>
    <row r="202" spans="1:121" x14ac:dyDescent="0.25">
      <c r="A202">
        <v>201</v>
      </c>
      <c r="B202" s="5">
        <v>1001972</v>
      </c>
      <c r="C202" t="str">
        <f t="shared" si="5121"/>
        <v>BAC Community Bank - Stockton, CA</v>
      </c>
      <c r="D202" s="21" t="s">
        <v>1333</v>
      </c>
      <c r="E202" s="19" t="s">
        <v>2958</v>
      </c>
      <c r="F202" s="19" t="s">
        <v>2951</v>
      </c>
      <c r="G202" s="19"/>
      <c r="K202" s="27">
        <v>193</v>
      </c>
      <c r="L202" s="28" t="str">
        <f>IF(HLOOKUP('Peer Comparison Tool'!$E$6,StateDropdownData,K202+1,FALSE)=0,"",HLOOKUP('Peer Comparison Tool'!$E$6,StateDropdownData,K202+1,FALSE))</f>
        <v/>
      </c>
      <c r="M202" s="29" t="str">
        <f>IF(HLOOKUP('Peer Comparison Tool'!$E$6,[0]!DropdownData,K202+1,FALSE)=0,"",HLOOKUP('Peer Comparison Tool'!$E$6,[0]!DropdownData,K202+1,FALSE))</f>
        <v/>
      </c>
      <c r="N202" s="27">
        <v>193</v>
      </c>
      <c r="O202" s="28" t="str">
        <f>IF(HLOOKUP('Peer Comparison Tool'!$G$6,StateDropdownData,N202+1,FALSE)=0,"",HLOOKUP('Peer Comparison Tool'!$G$6,StateDropdownData,N202+1,FALSE))</f>
        <v/>
      </c>
      <c r="P202" s="29" t="str">
        <f>IF(HLOOKUP('Peer Comparison Tool'!$G$6,DropdownData,N202+1,FALSE)=0,"",HLOOKUP('Peer Comparison Tool'!$G$6,DropdownData,N202+1,FALSE))</f>
        <v/>
      </c>
      <c r="Q202" s="27">
        <v>193</v>
      </c>
      <c r="R202" s="28" t="str">
        <f>IF(HLOOKUP('Peer Comparison Tool'!$I$6,StateDropdownData,Q202+1,FALSE)=0,"",HLOOKUP('Peer Comparison Tool'!$I$6,StateDropdownData,Q202+1,FALSE))</f>
        <v/>
      </c>
      <c r="S202" s="29" t="str">
        <f>IF(HLOOKUP('Peer Comparison Tool'!$I$6,DropdownData,Q202+1,FALSE)=0,"",HLOOKUP('Peer Comparison Tool'!$I$6,DropdownData,Q202+1,FALSE))</f>
        <v/>
      </c>
      <c r="T202" s="5" t="str">
        <f t="shared" si="5122"/>
        <v/>
      </c>
      <c r="U202" s="5" t="str">
        <f t="shared" si="5122"/>
        <v/>
      </c>
      <c r="V202" s="5" t="str">
        <f t="shared" si="5122"/>
        <v/>
      </c>
      <c r="W202" s="5" t="str">
        <f t="shared" si="5122"/>
        <v/>
      </c>
      <c r="X202" s="5" t="str">
        <f t="shared" si="5122"/>
        <v/>
      </c>
      <c r="Y202" s="5" t="str">
        <f t="shared" si="5122"/>
        <v/>
      </c>
      <c r="Z202" s="5" t="str">
        <f t="shared" si="5122"/>
        <v/>
      </c>
      <c r="AA202" s="5" t="str">
        <f t="shared" si="5122"/>
        <v/>
      </c>
      <c r="AB202" s="5" t="str">
        <f t="shared" si="5122"/>
        <v/>
      </c>
      <c r="AC202" s="5" t="str">
        <f t="shared" si="5122"/>
        <v/>
      </c>
      <c r="AD202" s="5" t="str">
        <f t="shared" si="5123"/>
        <v/>
      </c>
      <c r="AE202" s="5" t="str">
        <f t="shared" si="5123"/>
        <v/>
      </c>
      <c r="AF202" s="5">
        <f t="shared" si="5123"/>
        <v>1024789</v>
      </c>
      <c r="AG202" s="5" t="str">
        <f t="shared" si="5123"/>
        <v/>
      </c>
      <c r="AH202" s="5">
        <f t="shared" si="5123"/>
        <v>1006373</v>
      </c>
      <c r="AI202" s="5">
        <f t="shared" si="5123"/>
        <v>1016136</v>
      </c>
      <c r="AJ202" s="5" t="str">
        <f t="shared" si="5123"/>
        <v/>
      </c>
      <c r="AK202" s="5" t="str">
        <f t="shared" si="5123"/>
        <v/>
      </c>
      <c r="AL202" s="5" t="str">
        <f t="shared" si="5123"/>
        <v/>
      </c>
      <c r="AM202" s="5" t="str">
        <f t="shared" si="5123"/>
        <v/>
      </c>
      <c r="AN202" s="5" t="str">
        <f t="shared" si="5124"/>
        <v/>
      </c>
      <c r="AO202" s="5" t="str">
        <f t="shared" si="5124"/>
        <v/>
      </c>
      <c r="AP202" s="5">
        <f t="shared" si="5124"/>
        <v>1013780</v>
      </c>
      <c r="AQ202" s="5" t="str">
        <f t="shared" si="5124"/>
        <v/>
      </c>
      <c r="AR202" s="5">
        <f t="shared" si="5124"/>
        <v>1016100</v>
      </c>
      <c r="AS202" s="5" t="str">
        <f t="shared" si="5124"/>
        <v/>
      </c>
      <c r="AT202" s="5" t="str">
        <f t="shared" si="5124"/>
        <v/>
      </c>
      <c r="AU202" s="5" t="str">
        <f t="shared" si="5124"/>
        <v/>
      </c>
      <c r="AV202" s="5" t="str">
        <f t="shared" si="5124"/>
        <v/>
      </c>
      <c r="AW202" s="5" t="str">
        <f t="shared" si="5124"/>
        <v/>
      </c>
      <c r="AX202" s="5" t="str">
        <f t="shared" si="5125"/>
        <v/>
      </c>
      <c r="AY202" s="5">
        <f t="shared" si="5125"/>
        <v>4424730</v>
      </c>
      <c r="AZ202" s="5" t="str">
        <f t="shared" si="5125"/>
        <v/>
      </c>
      <c r="BA202" s="5" t="str">
        <f t="shared" si="5125"/>
        <v/>
      </c>
      <c r="BB202" s="5" t="str">
        <f t="shared" si="5125"/>
        <v/>
      </c>
      <c r="BC202" s="5" t="str">
        <f t="shared" si="5125"/>
        <v/>
      </c>
      <c r="BD202" s="5" t="str">
        <f t="shared" si="5125"/>
        <v/>
      </c>
      <c r="BE202" s="5" t="str">
        <f t="shared" si="5125"/>
        <v/>
      </c>
      <c r="BF202" s="5" t="str">
        <f t="shared" si="5125"/>
        <v/>
      </c>
      <c r="BG202" s="5" t="str">
        <f t="shared" si="5125"/>
        <v/>
      </c>
      <c r="BH202" s="5" t="str">
        <f t="shared" si="5126"/>
        <v/>
      </c>
      <c r="BI202" s="5" t="str">
        <f t="shared" si="5126"/>
        <v/>
      </c>
      <c r="BJ202" s="5">
        <f t="shared" si="5126"/>
        <v>1012137</v>
      </c>
      <c r="BK202" s="5" t="str">
        <f t="shared" si="5126"/>
        <v/>
      </c>
      <c r="BL202" s="5" t="str">
        <f t="shared" si="5126"/>
        <v/>
      </c>
      <c r="BM202" s="5" t="str">
        <f t="shared" si="5126"/>
        <v/>
      </c>
      <c r="BN202" s="5" t="str">
        <f t="shared" si="5126"/>
        <v/>
      </c>
      <c r="BO202" s="5" t="str">
        <f t="shared" si="5126"/>
        <v/>
      </c>
      <c r="BP202" s="5" t="str">
        <f t="shared" si="5126"/>
        <v/>
      </c>
      <c r="BQ202" s="5" t="str">
        <f t="shared" si="5126"/>
        <v/>
      </c>
      <c r="BR202" s="5"/>
      <c r="BT202" s="5" t="str">
        <f t="shared" si="5067"/>
        <v/>
      </c>
      <c r="BU202" s="5" t="str">
        <f t="shared" si="5068"/>
        <v/>
      </c>
      <c r="BV202" s="5" t="str">
        <f t="shared" si="5069"/>
        <v/>
      </c>
      <c r="BW202" s="5" t="str">
        <f t="shared" si="5070"/>
        <v/>
      </c>
      <c r="BX202" s="5" t="str">
        <f t="shared" si="5071"/>
        <v/>
      </c>
      <c r="BY202" s="5" t="str">
        <f t="shared" si="5072"/>
        <v/>
      </c>
      <c r="BZ202" s="5" t="str">
        <f t="shared" si="5073"/>
        <v/>
      </c>
      <c r="CA202" s="5" t="str">
        <f t="shared" si="5074"/>
        <v/>
      </c>
      <c r="CB202" s="5" t="str">
        <f t="shared" si="5075"/>
        <v/>
      </c>
      <c r="CC202" s="5" t="str">
        <f t="shared" si="5076"/>
        <v/>
      </c>
      <c r="CD202" s="5" t="str">
        <f t="shared" si="5077"/>
        <v/>
      </c>
      <c r="CE202" s="5" t="str">
        <f t="shared" si="5078"/>
        <v/>
      </c>
      <c r="CF202" s="5" t="str">
        <f t="shared" si="5079"/>
        <v>Libertyville Bank &amp; Trust Company, National Association - Libertyville, IL</v>
      </c>
      <c r="CG202" s="5" t="str">
        <f t="shared" si="5080"/>
        <v/>
      </c>
      <c r="CH202" s="5" t="str">
        <f t="shared" si="5081"/>
        <v>Solon State Bank - Solon, IA</v>
      </c>
      <c r="CI202" s="5" t="str">
        <f t="shared" si="5082"/>
        <v>Western State Bank - Garden City, KS</v>
      </c>
      <c r="CJ202" s="5" t="str">
        <f t="shared" si="5083"/>
        <v/>
      </c>
      <c r="CK202" s="5" t="str">
        <f t="shared" si="5084"/>
        <v/>
      </c>
      <c r="CL202" s="5" t="str">
        <f t="shared" si="5085"/>
        <v/>
      </c>
      <c r="CM202" s="5" t="str">
        <f t="shared" si="5086"/>
        <v/>
      </c>
      <c r="CN202" s="5" t="str">
        <f t="shared" si="5087"/>
        <v/>
      </c>
      <c r="CO202" s="5" t="str">
        <f t="shared" si="5088"/>
        <v/>
      </c>
      <c r="CP202" s="5" t="str">
        <f t="shared" si="5089"/>
        <v>The First National Bank at Saint James - Saint James, MN</v>
      </c>
      <c r="CQ202" s="5" t="str">
        <f t="shared" si="5090"/>
        <v/>
      </c>
      <c r="CR202" s="5" t="str">
        <f t="shared" si="5091"/>
        <v>The Tipton Latham Bank, National Association - Tipton, MO</v>
      </c>
      <c r="CS202" s="5" t="str">
        <f t="shared" si="5092"/>
        <v/>
      </c>
      <c r="CT202" s="5" t="str">
        <f t="shared" si="5093"/>
        <v/>
      </c>
      <c r="CU202" s="5" t="str">
        <f t="shared" si="5094"/>
        <v/>
      </c>
      <c r="CV202" s="5" t="str">
        <f t="shared" si="5095"/>
        <v/>
      </c>
      <c r="CW202" s="5" t="str">
        <f t="shared" si="5096"/>
        <v/>
      </c>
      <c r="CX202" s="5" t="str">
        <f t="shared" si="5097"/>
        <v/>
      </c>
      <c r="CY202" s="5" t="str">
        <f t="shared" si="5098"/>
        <v>Sumitomo Mitsui Banking Corporation - New York Branch - New York, NY</v>
      </c>
      <c r="CZ202" s="5" t="str">
        <f t="shared" si="5099"/>
        <v/>
      </c>
      <c r="DA202" s="5" t="str">
        <f t="shared" si="5100"/>
        <v/>
      </c>
      <c r="DB202" s="5" t="str">
        <f t="shared" si="5101"/>
        <v/>
      </c>
      <c r="DC202" s="5" t="str">
        <f t="shared" si="5102"/>
        <v/>
      </c>
      <c r="DD202" s="5" t="str">
        <f t="shared" si="5103"/>
        <v/>
      </c>
      <c r="DE202" s="5" t="str">
        <f t="shared" si="5104"/>
        <v/>
      </c>
      <c r="DF202" s="5" t="str">
        <f t="shared" si="5105"/>
        <v/>
      </c>
      <c r="DG202" s="5" t="str">
        <f t="shared" si="5106"/>
        <v/>
      </c>
      <c r="DH202" s="5" t="str">
        <f t="shared" si="5107"/>
        <v/>
      </c>
      <c r="DI202" s="5" t="str">
        <f t="shared" si="5108"/>
        <v/>
      </c>
      <c r="DJ202" s="5" t="str">
        <f t="shared" si="5109"/>
        <v>Lone Oak Bank, National Association - Eldorado, TX</v>
      </c>
      <c r="DK202" s="5" t="str">
        <f t="shared" si="5110"/>
        <v/>
      </c>
      <c r="DL202" s="5" t="str">
        <f t="shared" si="5111"/>
        <v/>
      </c>
      <c r="DM202" s="5" t="str">
        <f t="shared" si="5112"/>
        <v/>
      </c>
      <c r="DN202" s="5" t="str">
        <f t="shared" si="5113"/>
        <v/>
      </c>
      <c r="DO202" s="5" t="str">
        <f t="shared" si="5114"/>
        <v/>
      </c>
      <c r="DP202" s="5" t="str">
        <f t="shared" si="5120"/>
        <v/>
      </c>
      <c r="DQ202" s="5" t="str">
        <f t="shared" si="5056"/>
        <v/>
      </c>
    </row>
    <row r="203" spans="1:121" x14ac:dyDescent="0.25">
      <c r="A203">
        <v>202</v>
      </c>
      <c r="B203" s="5">
        <v>1012531</v>
      </c>
      <c r="C203" t="str">
        <f t="shared" si="5121"/>
        <v>Balboa Thrift and Loan Association - Chula Vista, CA</v>
      </c>
      <c r="D203" s="21" t="s">
        <v>1852</v>
      </c>
      <c r="E203" s="19" t="s">
        <v>2959</v>
      </c>
      <c r="F203" s="19" t="s">
        <v>2951</v>
      </c>
      <c r="G203" s="19"/>
      <c r="K203" s="27">
        <v>194</v>
      </c>
      <c r="L203" s="28" t="str">
        <f>IF(HLOOKUP('Peer Comparison Tool'!$E$6,StateDropdownData,K203+1,FALSE)=0,"",HLOOKUP('Peer Comparison Tool'!$E$6,StateDropdownData,K203+1,FALSE))</f>
        <v/>
      </c>
      <c r="M203" s="29" t="str">
        <f>IF(HLOOKUP('Peer Comparison Tool'!$E$6,[0]!DropdownData,K203+1,FALSE)=0,"",HLOOKUP('Peer Comparison Tool'!$E$6,[0]!DropdownData,K203+1,FALSE))</f>
        <v/>
      </c>
      <c r="N203" s="27">
        <v>194</v>
      </c>
      <c r="O203" s="28" t="str">
        <f>IF(HLOOKUP('Peer Comparison Tool'!$G$6,StateDropdownData,N203+1,FALSE)=0,"",HLOOKUP('Peer Comparison Tool'!$G$6,StateDropdownData,N203+1,FALSE))</f>
        <v/>
      </c>
      <c r="P203" s="29" t="str">
        <f>IF(HLOOKUP('Peer Comparison Tool'!$G$6,DropdownData,N203+1,FALSE)=0,"",HLOOKUP('Peer Comparison Tool'!$G$6,DropdownData,N203+1,FALSE))</f>
        <v/>
      </c>
      <c r="Q203" s="27">
        <v>194</v>
      </c>
      <c r="R203" s="28" t="str">
        <f>IF(HLOOKUP('Peer Comparison Tool'!$I$6,StateDropdownData,Q203+1,FALSE)=0,"",HLOOKUP('Peer Comparison Tool'!$I$6,StateDropdownData,Q203+1,FALSE))</f>
        <v/>
      </c>
      <c r="S203" s="29" t="str">
        <f>IF(HLOOKUP('Peer Comparison Tool'!$I$6,DropdownData,Q203+1,FALSE)=0,"",HLOOKUP('Peer Comparison Tool'!$I$6,DropdownData,Q203+1,FALSE))</f>
        <v/>
      </c>
      <c r="T203" s="5" t="str">
        <f t="shared" si="5122"/>
        <v/>
      </c>
      <c r="U203" s="5" t="str">
        <f t="shared" si="5122"/>
        <v/>
      </c>
      <c r="V203" s="5" t="str">
        <f t="shared" si="5122"/>
        <v/>
      </c>
      <c r="W203" s="5" t="str">
        <f t="shared" si="5122"/>
        <v/>
      </c>
      <c r="X203" s="5" t="str">
        <f t="shared" si="5122"/>
        <v/>
      </c>
      <c r="Y203" s="5" t="str">
        <f t="shared" si="5122"/>
        <v/>
      </c>
      <c r="Z203" s="5" t="str">
        <f t="shared" si="5122"/>
        <v/>
      </c>
      <c r="AA203" s="5" t="str">
        <f t="shared" si="5122"/>
        <v/>
      </c>
      <c r="AB203" s="5" t="str">
        <f t="shared" si="5122"/>
        <v/>
      </c>
      <c r="AC203" s="5" t="str">
        <f t="shared" si="5122"/>
        <v/>
      </c>
      <c r="AD203" s="5" t="str">
        <f t="shared" si="5123"/>
        <v/>
      </c>
      <c r="AE203" s="5" t="str">
        <f t="shared" si="5123"/>
        <v/>
      </c>
      <c r="AF203" s="5">
        <f t="shared" si="5123"/>
        <v>4053345</v>
      </c>
      <c r="AG203" s="5" t="str">
        <f t="shared" si="5123"/>
        <v/>
      </c>
      <c r="AH203" s="5">
        <f t="shared" si="5123"/>
        <v>1005085</v>
      </c>
      <c r="AI203" s="5">
        <f t="shared" si="5123"/>
        <v>1010183</v>
      </c>
      <c r="AJ203" s="5" t="str">
        <f t="shared" si="5123"/>
        <v/>
      </c>
      <c r="AK203" s="5" t="str">
        <f t="shared" si="5123"/>
        <v/>
      </c>
      <c r="AL203" s="5" t="str">
        <f t="shared" si="5123"/>
        <v/>
      </c>
      <c r="AM203" s="5" t="str">
        <f t="shared" si="5123"/>
        <v/>
      </c>
      <c r="AN203" s="5" t="str">
        <f t="shared" si="5124"/>
        <v/>
      </c>
      <c r="AO203" s="5" t="str">
        <f t="shared" si="5124"/>
        <v/>
      </c>
      <c r="AP203" s="5">
        <f t="shared" si="5124"/>
        <v>1008543</v>
      </c>
      <c r="AQ203" s="5" t="str">
        <f t="shared" si="5124"/>
        <v/>
      </c>
      <c r="AR203" s="5">
        <f t="shared" si="5124"/>
        <v>1010016</v>
      </c>
      <c r="AS203" s="5" t="str">
        <f t="shared" si="5124"/>
        <v/>
      </c>
      <c r="AT203" s="5" t="str">
        <f t="shared" si="5124"/>
        <v/>
      </c>
      <c r="AU203" s="5" t="str">
        <f t="shared" si="5124"/>
        <v/>
      </c>
      <c r="AV203" s="5" t="str">
        <f t="shared" si="5124"/>
        <v/>
      </c>
      <c r="AW203" s="5" t="str">
        <f t="shared" si="5124"/>
        <v/>
      </c>
      <c r="AX203" s="5" t="str">
        <f t="shared" si="5125"/>
        <v/>
      </c>
      <c r="AY203" s="5">
        <f t="shared" si="5125"/>
        <v>4578402</v>
      </c>
      <c r="AZ203" s="5" t="str">
        <f t="shared" si="5125"/>
        <v/>
      </c>
      <c r="BA203" s="5" t="str">
        <f t="shared" si="5125"/>
        <v/>
      </c>
      <c r="BB203" s="5" t="str">
        <f t="shared" si="5125"/>
        <v/>
      </c>
      <c r="BC203" s="5" t="str">
        <f t="shared" si="5125"/>
        <v/>
      </c>
      <c r="BD203" s="5" t="str">
        <f t="shared" si="5125"/>
        <v/>
      </c>
      <c r="BE203" s="5" t="str">
        <f t="shared" si="5125"/>
        <v/>
      </c>
      <c r="BF203" s="5" t="str">
        <f t="shared" si="5125"/>
        <v/>
      </c>
      <c r="BG203" s="5" t="str">
        <f t="shared" si="5125"/>
        <v/>
      </c>
      <c r="BH203" s="5" t="str">
        <f t="shared" si="5126"/>
        <v/>
      </c>
      <c r="BI203" s="5" t="str">
        <f t="shared" si="5126"/>
        <v/>
      </c>
      <c r="BJ203" s="5">
        <f t="shared" si="5126"/>
        <v>4120145</v>
      </c>
      <c r="BK203" s="5" t="str">
        <f t="shared" si="5126"/>
        <v/>
      </c>
      <c r="BL203" s="5" t="str">
        <f t="shared" si="5126"/>
        <v/>
      </c>
      <c r="BM203" s="5" t="str">
        <f t="shared" si="5126"/>
        <v/>
      </c>
      <c r="BN203" s="5" t="str">
        <f t="shared" si="5126"/>
        <v/>
      </c>
      <c r="BO203" s="5" t="str">
        <f t="shared" si="5126"/>
        <v/>
      </c>
      <c r="BP203" s="5" t="str">
        <f t="shared" si="5126"/>
        <v/>
      </c>
      <c r="BQ203" s="5" t="str">
        <f t="shared" si="5126"/>
        <v/>
      </c>
      <c r="BR203" s="5"/>
      <c r="BT203" s="5" t="str">
        <f t="shared" si="5067"/>
        <v/>
      </c>
      <c r="BU203" s="5" t="str">
        <f t="shared" si="5068"/>
        <v/>
      </c>
      <c r="BV203" s="5" t="str">
        <f t="shared" si="5069"/>
        <v/>
      </c>
      <c r="BW203" s="5" t="str">
        <f t="shared" si="5070"/>
        <v/>
      </c>
      <c r="BX203" s="5" t="str">
        <f t="shared" si="5071"/>
        <v/>
      </c>
      <c r="BY203" s="5" t="str">
        <f t="shared" si="5072"/>
        <v/>
      </c>
      <c r="BZ203" s="5" t="str">
        <f t="shared" si="5073"/>
        <v/>
      </c>
      <c r="CA203" s="5" t="str">
        <f t="shared" si="5074"/>
        <v/>
      </c>
      <c r="CB203" s="5" t="str">
        <f t="shared" si="5075"/>
        <v/>
      </c>
      <c r="CC203" s="5" t="str">
        <f t="shared" si="5076"/>
        <v/>
      </c>
      <c r="CD203" s="5" t="str">
        <f t="shared" si="5077"/>
        <v/>
      </c>
      <c r="CE203" s="5" t="str">
        <f t="shared" si="5078"/>
        <v/>
      </c>
      <c r="CF203" s="5" t="str">
        <f t="shared" si="5079"/>
        <v>Lisle Savings Bank - Lisle, IL</v>
      </c>
      <c r="CG203" s="5" t="str">
        <f t="shared" si="5080"/>
        <v/>
      </c>
      <c r="CH203" s="5" t="str">
        <f t="shared" si="5081"/>
        <v>South Ottumwa Savings Bank - Ottumwa, IA</v>
      </c>
      <c r="CI203" s="5" t="str">
        <f t="shared" si="5082"/>
        <v>Wilson State Bank - Wilson, KS</v>
      </c>
      <c r="CJ203" s="5" t="str">
        <f t="shared" si="5083"/>
        <v/>
      </c>
      <c r="CK203" s="5" t="str">
        <f t="shared" si="5084"/>
        <v/>
      </c>
      <c r="CL203" s="5" t="str">
        <f t="shared" si="5085"/>
        <v/>
      </c>
      <c r="CM203" s="5" t="str">
        <f t="shared" si="5086"/>
        <v/>
      </c>
      <c r="CN203" s="5" t="str">
        <f t="shared" si="5087"/>
        <v/>
      </c>
      <c r="CO203" s="5" t="str">
        <f t="shared" si="5088"/>
        <v/>
      </c>
      <c r="CP203" s="5" t="str">
        <f t="shared" si="5089"/>
        <v>The First National Bank of Bemidji - Bemidji, MN</v>
      </c>
      <c r="CQ203" s="5" t="str">
        <f t="shared" si="5090"/>
        <v/>
      </c>
      <c r="CR203" s="5" t="str">
        <f t="shared" si="5091"/>
        <v>Town &amp; Country Bank - Salem, MO</v>
      </c>
      <c r="CS203" s="5" t="str">
        <f t="shared" si="5092"/>
        <v/>
      </c>
      <c r="CT203" s="5" t="str">
        <f t="shared" si="5093"/>
        <v/>
      </c>
      <c r="CU203" s="5" t="str">
        <f t="shared" si="5094"/>
        <v/>
      </c>
      <c r="CV203" s="5" t="str">
        <f t="shared" si="5095"/>
        <v/>
      </c>
      <c r="CW203" s="5" t="str">
        <f t="shared" si="5096"/>
        <v/>
      </c>
      <c r="CX203" s="5" t="str">
        <f t="shared" si="5097"/>
        <v/>
      </c>
      <c r="CY203" s="5" t="str">
        <f t="shared" si="5098"/>
        <v>Sumitomo Mitsui Trust Bank New York Branch - New York, NY</v>
      </c>
      <c r="CZ203" s="5" t="str">
        <f t="shared" si="5099"/>
        <v/>
      </c>
      <c r="DA203" s="5" t="str">
        <f t="shared" si="5100"/>
        <v/>
      </c>
      <c r="DB203" s="5" t="str">
        <f t="shared" si="5101"/>
        <v/>
      </c>
      <c r="DC203" s="5" t="str">
        <f t="shared" si="5102"/>
        <v/>
      </c>
      <c r="DD203" s="5" t="str">
        <f t="shared" si="5103"/>
        <v/>
      </c>
      <c r="DE203" s="5" t="str">
        <f t="shared" si="5104"/>
        <v/>
      </c>
      <c r="DF203" s="5" t="str">
        <f t="shared" si="5105"/>
        <v/>
      </c>
      <c r="DG203" s="5" t="str">
        <f t="shared" si="5106"/>
        <v/>
      </c>
      <c r="DH203" s="5" t="str">
        <f t="shared" si="5107"/>
        <v/>
      </c>
      <c r="DI203" s="5" t="str">
        <f t="shared" si="5108"/>
        <v/>
      </c>
      <c r="DJ203" s="5" t="str">
        <f t="shared" si="5109"/>
        <v>Lone Star Bank - Houston, TX</v>
      </c>
      <c r="DK203" s="5" t="str">
        <f t="shared" si="5110"/>
        <v/>
      </c>
      <c r="DL203" s="5" t="str">
        <f t="shared" si="5111"/>
        <v/>
      </c>
      <c r="DM203" s="5" t="str">
        <f t="shared" si="5112"/>
        <v/>
      </c>
      <c r="DN203" s="5" t="str">
        <f t="shared" si="5113"/>
        <v/>
      </c>
      <c r="DO203" s="5" t="str">
        <f t="shared" si="5114"/>
        <v/>
      </c>
      <c r="DP203" s="5" t="str">
        <f t="shared" si="5120"/>
        <v/>
      </c>
      <c r="DQ203" s="5" t="str">
        <f t="shared" si="5056"/>
        <v/>
      </c>
    </row>
    <row r="204" spans="1:121" x14ac:dyDescent="0.25">
      <c r="A204">
        <v>203</v>
      </c>
      <c r="B204" s="5">
        <v>1010090</v>
      </c>
      <c r="C204" t="str">
        <f t="shared" si="5121"/>
        <v>Banc of California - Los Angeles, CA</v>
      </c>
      <c r="D204" s="21" t="s">
        <v>10555</v>
      </c>
      <c r="E204" s="19" t="s">
        <v>2953</v>
      </c>
      <c r="F204" s="19" t="s">
        <v>2951</v>
      </c>
      <c r="G204" s="19"/>
      <c r="K204" s="27">
        <v>195</v>
      </c>
      <c r="L204" s="28" t="str">
        <f>IF(HLOOKUP('Peer Comparison Tool'!$E$6,StateDropdownData,K204+1,FALSE)=0,"",HLOOKUP('Peer Comparison Tool'!$E$6,StateDropdownData,K204+1,FALSE))</f>
        <v/>
      </c>
      <c r="M204" s="29" t="str">
        <f>IF(HLOOKUP('Peer Comparison Tool'!$E$6,[0]!DropdownData,K204+1,FALSE)=0,"",HLOOKUP('Peer Comparison Tool'!$E$6,[0]!DropdownData,K204+1,FALSE))</f>
        <v/>
      </c>
      <c r="N204" s="27">
        <v>195</v>
      </c>
      <c r="O204" s="28" t="str">
        <f>IF(HLOOKUP('Peer Comparison Tool'!$G$6,StateDropdownData,N204+1,FALSE)=0,"",HLOOKUP('Peer Comparison Tool'!$G$6,StateDropdownData,N204+1,FALSE))</f>
        <v/>
      </c>
      <c r="P204" s="29" t="str">
        <f>IF(HLOOKUP('Peer Comparison Tool'!$G$6,DropdownData,N204+1,FALSE)=0,"",HLOOKUP('Peer Comparison Tool'!$G$6,DropdownData,N204+1,FALSE))</f>
        <v/>
      </c>
      <c r="Q204" s="27">
        <v>195</v>
      </c>
      <c r="R204" s="28" t="str">
        <f>IF(HLOOKUP('Peer Comparison Tool'!$I$6,StateDropdownData,Q204+1,FALSE)=0,"",HLOOKUP('Peer Comparison Tool'!$I$6,StateDropdownData,Q204+1,FALSE))</f>
        <v/>
      </c>
      <c r="S204" s="29" t="str">
        <f>IF(HLOOKUP('Peer Comparison Tool'!$I$6,DropdownData,Q204+1,FALSE)=0,"",HLOOKUP('Peer Comparison Tool'!$I$6,DropdownData,Q204+1,FALSE))</f>
        <v/>
      </c>
      <c r="T204" s="5" t="str">
        <f t="shared" si="5122"/>
        <v/>
      </c>
      <c r="U204" s="5" t="str">
        <f t="shared" si="5122"/>
        <v/>
      </c>
      <c r="V204" s="5" t="str">
        <f t="shared" si="5122"/>
        <v/>
      </c>
      <c r="W204" s="5" t="str">
        <f t="shared" si="5122"/>
        <v/>
      </c>
      <c r="X204" s="5" t="str">
        <f t="shared" si="5122"/>
        <v/>
      </c>
      <c r="Y204" s="5" t="str">
        <f t="shared" si="5122"/>
        <v/>
      </c>
      <c r="Z204" s="5" t="str">
        <f t="shared" si="5122"/>
        <v/>
      </c>
      <c r="AA204" s="5" t="str">
        <f t="shared" si="5122"/>
        <v/>
      </c>
      <c r="AB204" s="5" t="str">
        <f t="shared" si="5122"/>
        <v/>
      </c>
      <c r="AC204" s="5" t="str">
        <f t="shared" si="5122"/>
        <v/>
      </c>
      <c r="AD204" s="5" t="str">
        <f t="shared" si="5123"/>
        <v/>
      </c>
      <c r="AE204" s="5" t="str">
        <f t="shared" si="5123"/>
        <v/>
      </c>
      <c r="AF204" s="5">
        <f t="shared" si="5123"/>
        <v>1008760</v>
      </c>
      <c r="AG204" s="5" t="str">
        <f t="shared" si="5123"/>
        <v/>
      </c>
      <c r="AH204" s="5">
        <f t="shared" si="5123"/>
        <v>1010674</v>
      </c>
      <c r="AI204" s="5" t="str">
        <f t="shared" si="5123"/>
        <v/>
      </c>
      <c r="AJ204" s="5" t="str">
        <f t="shared" si="5123"/>
        <v/>
      </c>
      <c r="AK204" s="5" t="str">
        <f t="shared" si="5123"/>
        <v/>
      </c>
      <c r="AL204" s="5" t="str">
        <f t="shared" si="5123"/>
        <v/>
      </c>
      <c r="AM204" s="5" t="str">
        <f t="shared" si="5123"/>
        <v/>
      </c>
      <c r="AN204" s="5" t="str">
        <f t="shared" si="5124"/>
        <v/>
      </c>
      <c r="AO204" s="5" t="str">
        <f t="shared" si="5124"/>
        <v/>
      </c>
      <c r="AP204" s="5">
        <f t="shared" si="5124"/>
        <v>1007551</v>
      </c>
      <c r="AQ204" s="5" t="str">
        <f t="shared" si="5124"/>
        <v/>
      </c>
      <c r="AR204" s="5">
        <f t="shared" si="5124"/>
        <v>1016367</v>
      </c>
      <c r="AS204" s="5" t="str">
        <f t="shared" si="5124"/>
        <v/>
      </c>
      <c r="AT204" s="5" t="str">
        <f t="shared" si="5124"/>
        <v/>
      </c>
      <c r="AU204" s="5" t="str">
        <f t="shared" si="5124"/>
        <v/>
      </c>
      <c r="AV204" s="5" t="str">
        <f t="shared" si="5124"/>
        <v/>
      </c>
      <c r="AW204" s="5" t="str">
        <f t="shared" si="5124"/>
        <v/>
      </c>
      <c r="AX204" s="5" t="str">
        <f t="shared" si="5125"/>
        <v/>
      </c>
      <c r="AY204" s="5">
        <f t="shared" si="5125"/>
        <v>1000810</v>
      </c>
      <c r="AZ204" s="5" t="str">
        <f t="shared" si="5125"/>
        <v/>
      </c>
      <c r="BA204" s="5" t="str">
        <f t="shared" si="5125"/>
        <v/>
      </c>
      <c r="BB204" s="5" t="str">
        <f t="shared" si="5125"/>
        <v/>
      </c>
      <c r="BC204" s="5" t="str">
        <f t="shared" si="5125"/>
        <v/>
      </c>
      <c r="BD204" s="5" t="str">
        <f t="shared" si="5125"/>
        <v/>
      </c>
      <c r="BE204" s="5" t="str">
        <f t="shared" si="5125"/>
        <v/>
      </c>
      <c r="BF204" s="5" t="str">
        <f t="shared" si="5125"/>
        <v/>
      </c>
      <c r="BG204" s="5" t="str">
        <f t="shared" si="5125"/>
        <v/>
      </c>
      <c r="BH204" s="5" t="str">
        <f t="shared" si="5126"/>
        <v/>
      </c>
      <c r="BI204" s="5" t="str">
        <f t="shared" si="5126"/>
        <v/>
      </c>
      <c r="BJ204" s="5">
        <f t="shared" si="5126"/>
        <v>1014391</v>
      </c>
      <c r="BK204" s="5" t="str">
        <f t="shared" si="5126"/>
        <v/>
      </c>
      <c r="BL204" s="5" t="str">
        <f t="shared" si="5126"/>
        <v/>
      </c>
      <c r="BM204" s="5" t="str">
        <f t="shared" si="5126"/>
        <v/>
      </c>
      <c r="BN204" s="5" t="str">
        <f t="shared" si="5126"/>
        <v/>
      </c>
      <c r="BO204" s="5" t="str">
        <f t="shared" si="5126"/>
        <v/>
      </c>
      <c r="BP204" s="5" t="str">
        <f t="shared" si="5126"/>
        <v/>
      </c>
      <c r="BQ204" s="5" t="str">
        <f t="shared" si="5126"/>
        <v/>
      </c>
      <c r="BR204" s="5"/>
      <c r="BT204" s="5" t="str">
        <f t="shared" si="5067"/>
        <v/>
      </c>
      <c r="BU204" s="5" t="str">
        <f t="shared" si="5068"/>
        <v/>
      </c>
      <c r="BV204" s="5" t="str">
        <f t="shared" si="5069"/>
        <v/>
      </c>
      <c r="BW204" s="5" t="str">
        <f t="shared" si="5070"/>
        <v/>
      </c>
      <c r="BX204" s="5" t="str">
        <f t="shared" si="5071"/>
        <v/>
      </c>
      <c r="BY204" s="5" t="str">
        <f t="shared" si="5072"/>
        <v/>
      </c>
      <c r="BZ204" s="5" t="str">
        <f t="shared" si="5073"/>
        <v/>
      </c>
      <c r="CA204" s="5" t="str">
        <f t="shared" si="5074"/>
        <v/>
      </c>
      <c r="CB204" s="5" t="str">
        <f t="shared" si="5075"/>
        <v/>
      </c>
      <c r="CC204" s="5" t="str">
        <f t="shared" si="5076"/>
        <v/>
      </c>
      <c r="CD204" s="5" t="str">
        <f t="shared" si="5077"/>
        <v/>
      </c>
      <c r="CE204" s="5" t="str">
        <f t="shared" si="5078"/>
        <v/>
      </c>
      <c r="CF204" s="5" t="str">
        <f t="shared" si="5079"/>
        <v>Longview Bank - Ogden, IL</v>
      </c>
      <c r="CG204" s="5" t="str">
        <f t="shared" si="5080"/>
        <v/>
      </c>
      <c r="CH204" s="5" t="str">
        <f t="shared" si="5081"/>
        <v>South Story Bank &amp; Trust - Slater, IA</v>
      </c>
      <c r="CI204" s="5" t="str">
        <f t="shared" si="5082"/>
        <v/>
      </c>
      <c r="CJ204" s="5" t="str">
        <f t="shared" si="5083"/>
        <v/>
      </c>
      <c r="CK204" s="5" t="str">
        <f t="shared" si="5084"/>
        <v/>
      </c>
      <c r="CL204" s="5" t="str">
        <f t="shared" si="5085"/>
        <v/>
      </c>
      <c r="CM204" s="5" t="str">
        <f t="shared" si="5086"/>
        <v/>
      </c>
      <c r="CN204" s="5" t="str">
        <f t="shared" si="5087"/>
        <v/>
      </c>
      <c r="CO204" s="5" t="str">
        <f t="shared" si="5088"/>
        <v/>
      </c>
      <c r="CP204" s="5" t="str">
        <f t="shared" si="5089"/>
        <v>The First National Bank of Cokato - Cokato, MN</v>
      </c>
      <c r="CQ204" s="5" t="str">
        <f t="shared" si="5090"/>
        <v/>
      </c>
      <c r="CR204" s="5" t="str">
        <f t="shared" si="5091"/>
        <v>TPNB Bank - Paris, MO</v>
      </c>
      <c r="CS204" s="5" t="str">
        <f t="shared" si="5092"/>
        <v/>
      </c>
      <c r="CT204" s="5" t="str">
        <f t="shared" si="5093"/>
        <v/>
      </c>
      <c r="CU204" s="5" t="str">
        <f t="shared" si="5094"/>
        <v/>
      </c>
      <c r="CV204" s="5" t="str">
        <f t="shared" si="5095"/>
        <v/>
      </c>
      <c r="CW204" s="5" t="str">
        <f t="shared" si="5096"/>
        <v/>
      </c>
      <c r="CX204" s="5" t="str">
        <f t="shared" si="5097"/>
        <v/>
      </c>
      <c r="CY204" s="5" t="str">
        <f t="shared" si="5098"/>
        <v>Sunnyside Federal Savings and Loan Association of Irvington - Irvington, NY</v>
      </c>
      <c r="CZ204" s="5" t="str">
        <f t="shared" si="5099"/>
        <v/>
      </c>
      <c r="DA204" s="5" t="str">
        <f t="shared" si="5100"/>
        <v/>
      </c>
      <c r="DB204" s="5" t="str">
        <f t="shared" si="5101"/>
        <v/>
      </c>
      <c r="DC204" s="5" t="str">
        <f t="shared" si="5102"/>
        <v/>
      </c>
      <c r="DD204" s="5" t="str">
        <f t="shared" si="5103"/>
        <v/>
      </c>
      <c r="DE204" s="5" t="str">
        <f t="shared" si="5104"/>
        <v/>
      </c>
      <c r="DF204" s="5" t="str">
        <f t="shared" si="5105"/>
        <v/>
      </c>
      <c r="DG204" s="5" t="str">
        <f t="shared" si="5106"/>
        <v/>
      </c>
      <c r="DH204" s="5" t="str">
        <f t="shared" si="5107"/>
        <v/>
      </c>
      <c r="DI204" s="5" t="str">
        <f t="shared" si="5108"/>
        <v/>
      </c>
      <c r="DJ204" s="5" t="str">
        <f t="shared" si="5109"/>
        <v>Lone Star National Bank - McAllen, TX</v>
      </c>
      <c r="DK204" s="5" t="str">
        <f t="shared" si="5110"/>
        <v/>
      </c>
      <c r="DL204" s="5" t="str">
        <f t="shared" si="5111"/>
        <v/>
      </c>
      <c r="DM204" s="5" t="str">
        <f t="shared" si="5112"/>
        <v/>
      </c>
      <c r="DN204" s="5" t="str">
        <f t="shared" si="5113"/>
        <v/>
      </c>
      <c r="DO204" s="5" t="str">
        <f t="shared" si="5114"/>
        <v/>
      </c>
      <c r="DP204" s="5" t="str">
        <f t="shared" si="5120"/>
        <v/>
      </c>
      <c r="DQ204" s="5" t="str">
        <f t="shared" si="5056"/>
        <v/>
      </c>
    </row>
    <row r="205" spans="1:121" x14ac:dyDescent="0.25">
      <c r="A205">
        <v>204</v>
      </c>
      <c r="B205" s="5">
        <v>101226534</v>
      </c>
      <c r="C205" t="str">
        <f t="shared" si="5121"/>
        <v>Bank Irvine - Irvine, CA</v>
      </c>
      <c r="D205" s="21" t="s">
        <v>10169</v>
      </c>
      <c r="E205" s="19" t="s">
        <v>2970</v>
      </c>
      <c r="F205" s="19" t="s">
        <v>2951</v>
      </c>
      <c r="G205" s="19"/>
      <c r="K205" s="27">
        <v>196</v>
      </c>
      <c r="L205" s="28" t="str">
        <f>IF(HLOOKUP('Peer Comparison Tool'!$E$6,StateDropdownData,K205+1,FALSE)=0,"",HLOOKUP('Peer Comparison Tool'!$E$6,StateDropdownData,K205+1,FALSE))</f>
        <v/>
      </c>
      <c r="M205" s="29" t="str">
        <f>IF(HLOOKUP('Peer Comparison Tool'!$E$6,[0]!DropdownData,K205+1,FALSE)=0,"",HLOOKUP('Peer Comparison Tool'!$E$6,[0]!DropdownData,K205+1,FALSE))</f>
        <v/>
      </c>
      <c r="N205" s="27">
        <v>196</v>
      </c>
      <c r="O205" s="28" t="str">
        <f>IF(HLOOKUP('Peer Comparison Tool'!$G$6,StateDropdownData,N205+1,FALSE)=0,"",HLOOKUP('Peer Comparison Tool'!$G$6,StateDropdownData,N205+1,FALSE))</f>
        <v/>
      </c>
      <c r="P205" s="29" t="str">
        <f>IF(HLOOKUP('Peer Comparison Tool'!$G$6,DropdownData,N205+1,FALSE)=0,"",HLOOKUP('Peer Comparison Tool'!$G$6,DropdownData,N205+1,FALSE))</f>
        <v/>
      </c>
      <c r="Q205" s="27">
        <v>196</v>
      </c>
      <c r="R205" s="28" t="str">
        <f>IF(HLOOKUP('Peer Comparison Tool'!$I$6,StateDropdownData,Q205+1,FALSE)=0,"",HLOOKUP('Peer Comparison Tool'!$I$6,StateDropdownData,Q205+1,FALSE))</f>
        <v/>
      </c>
      <c r="S205" s="29" t="str">
        <f>IF(HLOOKUP('Peer Comparison Tool'!$I$6,DropdownData,Q205+1,FALSE)=0,"",HLOOKUP('Peer Comparison Tool'!$I$6,DropdownData,Q205+1,FALSE))</f>
        <v/>
      </c>
      <c r="T205" s="5" t="str">
        <f t="shared" si="5122"/>
        <v/>
      </c>
      <c r="U205" s="5" t="str">
        <f t="shared" si="5122"/>
        <v/>
      </c>
      <c r="V205" s="5" t="str">
        <f t="shared" si="5122"/>
        <v/>
      </c>
      <c r="W205" s="5" t="str">
        <f t="shared" si="5122"/>
        <v/>
      </c>
      <c r="X205" s="5" t="str">
        <f t="shared" si="5122"/>
        <v/>
      </c>
      <c r="Y205" s="5" t="str">
        <f t="shared" si="5122"/>
        <v/>
      </c>
      <c r="Z205" s="5" t="str">
        <f t="shared" si="5122"/>
        <v/>
      </c>
      <c r="AA205" s="5" t="str">
        <f t="shared" si="5122"/>
        <v/>
      </c>
      <c r="AB205" s="5" t="str">
        <f t="shared" si="5122"/>
        <v/>
      </c>
      <c r="AC205" s="5" t="str">
        <f t="shared" si="5122"/>
        <v/>
      </c>
      <c r="AD205" s="5" t="str">
        <f t="shared" si="5123"/>
        <v/>
      </c>
      <c r="AE205" s="5" t="str">
        <f t="shared" si="5123"/>
        <v/>
      </c>
      <c r="AF205" s="5">
        <f t="shared" si="5123"/>
        <v>1014234</v>
      </c>
      <c r="AG205" s="5" t="str">
        <f t="shared" si="5123"/>
        <v/>
      </c>
      <c r="AH205" s="5">
        <f t="shared" si="5123"/>
        <v>1005563</v>
      </c>
      <c r="AI205" s="5" t="str">
        <f t="shared" si="5123"/>
        <v/>
      </c>
      <c r="AJ205" s="5" t="str">
        <f t="shared" si="5123"/>
        <v/>
      </c>
      <c r="AK205" s="5" t="str">
        <f t="shared" si="5123"/>
        <v/>
      </c>
      <c r="AL205" s="5" t="str">
        <f t="shared" si="5123"/>
        <v/>
      </c>
      <c r="AM205" s="5" t="str">
        <f t="shared" si="5123"/>
        <v/>
      </c>
      <c r="AN205" s="5" t="str">
        <f t="shared" si="5124"/>
        <v/>
      </c>
      <c r="AO205" s="5" t="str">
        <f t="shared" si="5124"/>
        <v/>
      </c>
      <c r="AP205" s="5">
        <f t="shared" si="5124"/>
        <v>1007942</v>
      </c>
      <c r="AQ205" s="5" t="str">
        <f t="shared" si="5124"/>
        <v/>
      </c>
      <c r="AR205" s="5">
        <f t="shared" si="5124"/>
        <v>4102640</v>
      </c>
      <c r="AS205" s="5" t="str">
        <f t="shared" si="5124"/>
        <v/>
      </c>
      <c r="AT205" s="5" t="str">
        <f t="shared" si="5124"/>
        <v/>
      </c>
      <c r="AU205" s="5" t="str">
        <f t="shared" si="5124"/>
        <v/>
      </c>
      <c r="AV205" s="5" t="str">
        <f t="shared" si="5124"/>
        <v/>
      </c>
      <c r="AW205" s="5" t="str">
        <f t="shared" si="5124"/>
        <v/>
      </c>
      <c r="AX205" s="5" t="str">
        <f t="shared" si="5125"/>
        <v/>
      </c>
      <c r="AY205" s="5">
        <f t="shared" si="5125"/>
        <v>4282257</v>
      </c>
      <c r="AZ205" s="5" t="str">
        <f t="shared" si="5125"/>
        <v/>
      </c>
      <c r="BA205" s="5" t="str">
        <f t="shared" si="5125"/>
        <v/>
      </c>
      <c r="BB205" s="5" t="str">
        <f t="shared" si="5125"/>
        <v/>
      </c>
      <c r="BC205" s="5" t="str">
        <f t="shared" si="5125"/>
        <v/>
      </c>
      <c r="BD205" s="5" t="str">
        <f t="shared" si="5125"/>
        <v/>
      </c>
      <c r="BE205" s="5" t="str">
        <f t="shared" si="5125"/>
        <v/>
      </c>
      <c r="BF205" s="5" t="str">
        <f t="shared" si="5125"/>
        <v/>
      </c>
      <c r="BG205" s="5" t="str">
        <f t="shared" si="5125"/>
        <v/>
      </c>
      <c r="BH205" s="5" t="str">
        <f t="shared" si="5126"/>
        <v/>
      </c>
      <c r="BI205" s="5" t="str">
        <f t="shared" si="5126"/>
        <v/>
      </c>
      <c r="BJ205" s="5">
        <f t="shared" si="5126"/>
        <v>1013408</v>
      </c>
      <c r="BK205" s="5" t="str">
        <f t="shared" si="5126"/>
        <v/>
      </c>
      <c r="BL205" s="5" t="str">
        <f t="shared" si="5126"/>
        <v/>
      </c>
      <c r="BM205" s="5" t="str">
        <f t="shared" si="5126"/>
        <v/>
      </c>
      <c r="BN205" s="5" t="str">
        <f t="shared" si="5126"/>
        <v/>
      </c>
      <c r="BO205" s="5" t="str">
        <f t="shared" si="5126"/>
        <v/>
      </c>
      <c r="BP205" s="5" t="str">
        <f t="shared" si="5126"/>
        <v/>
      </c>
      <c r="BQ205" s="5" t="str">
        <f t="shared" si="5126"/>
        <v/>
      </c>
      <c r="BR205" s="5"/>
      <c r="BT205" s="5" t="str">
        <f t="shared" si="5067"/>
        <v/>
      </c>
      <c r="BU205" s="5" t="str">
        <f t="shared" si="5068"/>
        <v/>
      </c>
      <c r="BV205" s="5" t="str">
        <f t="shared" si="5069"/>
        <v/>
      </c>
      <c r="BW205" s="5" t="str">
        <f t="shared" si="5070"/>
        <v/>
      </c>
      <c r="BX205" s="5" t="str">
        <f t="shared" si="5071"/>
        <v/>
      </c>
      <c r="BY205" s="5" t="str">
        <f t="shared" si="5072"/>
        <v/>
      </c>
      <c r="BZ205" s="5" t="str">
        <f t="shared" si="5073"/>
        <v/>
      </c>
      <c r="CA205" s="5" t="str">
        <f t="shared" si="5074"/>
        <v/>
      </c>
      <c r="CB205" s="5" t="str">
        <f t="shared" si="5075"/>
        <v/>
      </c>
      <c r="CC205" s="5" t="str">
        <f t="shared" si="5076"/>
        <v/>
      </c>
      <c r="CD205" s="5" t="str">
        <f t="shared" si="5077"/>
        <v/>
      </c>
      <c r="CE205" s="5" t="str">
        <f t="shared" si="5078"/>
        <v/>
      </c>
      <c r="CF205" s="5" t="str">
        <f t="shared" si="5079"/>
        <v>Longview Community Bank - Mount Pulaski, IL</v>
      </c>
      <c r="CG205" s="5" t="str">
        <f t="shared" si="5080"/>
        <v/>
      </c>
      <c r="CH205" s="5" t="str">
        <f t="shared" si="5081"/>
        <v>St. Ansgar State Bank - Saint Ansgar, IA</v>
      </c>
      <c r="CI205" s="5" t="str">
        <f t="shared" si="5082"/>
        <v/>
      </c>
      <c r="CJ205" s="5" t="str">
        <f t="shared" si="5083"/>
        <v/>
      </c>
      <c r="CK205" s="5" t="str">
        <f t="shared" si="5084"/>
        <v/>
      </c>
      <c r="CL205" s="5" t="str">
        <f t="shared" si="5085"/>
        <v/>
      </c>
      <c r="CM205" s="5" t="str">
        <f t="shared" si="5086"/>
        <v/>
      </c>
      <c r="CN205" s="5" t="str">
        <f t="shared" si="5087"/>
        <v/>
      </c>
      <c r="CO205" s="5" t="str">
        <f t="shared" si="5088"/>
        <v/>
      </c>
      <c r="CP205" s="5" t="str">
        <f t="shared" si="5089"/>
        <v>The First National Bank of Coleraine - Coleraine, MN</v>
      </c>
      <c r="CQ205" s="5" t="str">
        <f t="shared" si="5090"/>
        <v/>
      </c>
      <c r="CR205" s="5" t="str">
        <f t="shared" si="5091"/>
        <v>Triad Bank - Frontenac, MO</v>
      </c>
      <c r="CS205" s="5" t="str">
        <f t="shared" si="5092"/>
        <v/>
      </c>
      <c r="CT205" s="5" t="str">
        <f t="shared" si="5093"/>
        <v/>
      </c>
      <c r="CU205" s="5" t="str">
        <f t="shared" si="5094"/>
        <v/>
      </c>
      <c r="CV205" s="5" t="str">
        <f t="shared" si="5095"/>
        <v/>
      </c>
      <c r="CW205" s="5" t="str">
        <f t="shared" si="5096"/>
        <v/>
      </c>
      <c r="CX205" s="5" t="str">
        <f t="shared" si="5097"/>
        <v/>
      </c>
      <c r="CY205" s="5" t="str">
        <f t="shared" si="5098"/>
        <v>Svenska Handels AB Publ - New York Branch - New York, NY</v>
      </c>
      <c r="CZ205" s="5" t="str">
        <f t="shared" si="5099"/>
        <v/>
      </c>
      <c r="DA205" s="5" t="str">
        <f t="shared" si="5100"/>
        <v/>
      </c>
      <c r="DB205" s="5" t="str">
        <f t="shared" si="5101"/>
        <v/>
      </c>
      <c r="DC205" s="5" t="str">
        <f t="shared" si="5102"/>
        <v/>
      </c>
      <c r="DD205" s="5" t="str">
        <f t="shared" si="5103"/>
        <v/>
      </c>
      <c r="DE205" s="5" t="str">
        <f t="shared" si="5104"/>
        <v/>
      </c>
      <c r="DF205" s="5" t="str">
        <f t="shared" si="5105"/>
        <v/>
      </c>
      <c r="DG205" s="5" t="str">
        <f t="shared" si="5106"/>
        <v/>
      </c>
      <c r="DH205" s="5" t="str">
        <f t="shared" si="5107"/>
        <v/>
      </c>
      <c r="DI205" s="5" t="str">
        <f t="shared" si="5108"/>
        <v/>
      </c>
      <c r="DJ205" s="5" t="str">
        <f t="shared" si="5109"/>
        <v>Lovelady State Bank - Lovelady, TX</v>
      </c>
      <c r="DK205" s="5" t="str">
        <f t="shared" si="5110"/>
        <v/>
      </c>
      <c r="DL205" s="5" t="str">
        <f t="shared" si="5111"/>
        <v/>
      </c>
      <c r="DM205" s="5" t="str">
        <f t="shared" si="5112"/>
        <v/>
      </c>
      <c r="DN205" s="5" t="str">
        <f t="shared" si="5113"/>
        <v/>
      </c>
      <c r="DO205" s="5" t="str">
        <f t="shared" si="5114"/>
        <v/>
      </c>
      <c r="DP205" s="5" t="str">
        <f t="shared" si="5120"/>
        <v/>
      </c>
      <c r="DQ205" s="5" t="str">
        <f t="shared" si="5056"/>
        <v/>
      </c>
    </row>
    <row r="206" spans="1:121" x14ac:dyDescent="0.25">
      <c r="A206">
        <v>205</v>
      </c>
      <c r="B206" s="5">
        <v>1022747</v>
      </c>
      <c r="C206" t="str">
        <f t="shared" si="5121"/>
        <v>Bank of America California, National Association - San Francisco, CA</v>
      </c>
      <c r="D206" s="21" t="s">
        <v>123</v>
      </c>
      <c r="E206" s="19" t="s">
        <v>2961</v>
      </c>
      <c r="F206" s="19" t="s">
        <v>2951</v>
      </c>
      <c r="G206" s="19"/>
      <c r="K206" s="27">
        <v>197</v>
      </c>
      <c r="L206" s="28" t="str">
        <f>IF(HLOOKUP('Peer Comparison Tool'!$E$6,StateDropdownData,K206+1,FALSE)=0,"",HLOOKUP('Peer Comparison Tool'!$E$6,StateDropdownData,K206+1,FALSE))</f>
        <v/>
      </c>
      <c r="M206" s="29" t="str">
        <f>IF(HLOOKUP('Peer Comparison Tool'!$E$6,[0]!DropdownData,K206+1,FALSE)=0,"",HLOOKUP('Peer Comparison Tool'!$E$6,[0]!DropdownData,K206+1,FALSE))</f>
        <v/>
      </c>
      <c r="N206" s="27">
        <v>197</v>
      </c>
      <c r="O206" s="28" t="str">
        <f>IF(HLOOKUP('Peer Comparison Tool'!$G$6,StateDropdownData,N206+1,FALSE)=0,"",HLOOKUP('Peer Comparison Tool'!$G$6,StateDropdownData,N206+1,FALSE))</f>
        <v/>
      </c>
      <c r="P206" s="29" t="str">
        <f>IF(HLOOKUP('Peer Comparison Tool'!$G$6,DropdownData,N206+1,FALSE)=0,"",HLOOKUP('Peer Comparison Tool'!$G$6,DropdownData,N206+1,FALSE))</f>
        <v/>
      </c>
      <c r="Q206" s="27">
        <v>197</v>
      </c>
      <c r="R206" s="28" t="str">
        <f>IF(HLOOKUP('Peer Comparison Tool'!$I$6,StateDropdownData,Q206+1,FALSE)=0,"",HLOOKUP('Peer Comparison Tool'!$I$6,StateDropdownData,Q206+1,FALSE))</f>
        <v/>
      </c>
      <c r="S206" s="29" t="str">
        <f>IF(HLOOKUP('Peer Comparison Tool'!$I$6,DropdownData,Q206+1,FALSE)=0,"",HLOOKUP('Peer Comparison Tool'!$I$6,DropdownData,Q206+1,FALSE))</f>
        <v/>
      </c>
      <c r="T206" s="5" t="str">
        <f t="shared" si="5122"/>
        <v/>
      </c>
      <c r="U206" s="5" t="str">
        <f t="shared" si="5122"/>
        <v/>
      </c>
      <c r="V206" s="5" t="str">
        <f t="shared" si="5122"/>
        <v/>
      </c>
      <c r="W206" s="5" t="str">
        <f t="shared" si="5122"/>
        <v/>
      </c>
      <c r="X206" s="5" t="str">
        <f t="shared" si="5122"/>
        <v/>
      </c>
      <c r="Y206" s="5" t="str">
        <f t="shared" si="5122"/>
        <v/>
      </c>
      <c r="Z206" s="5" t="str">
        <f t="shared" si="5122"/>
        <v/>
      </c>
      <c r="AA206" s="5" t="str">
        <f t="shared" si="5122"/>
        <v/>
      </c>
      <c r="AB206" s="5" t="str">
        <f t="shared" si="5122"/>
        <v/>
      </c>
      <c r="AC206" s="5" t="str">
        <f t="shared" si="5122"/>
        <v/>
      </c>
      <c r="AD206" s="5" t="str">
        <f t="shared" si="5123"/>
        <v/>
      </c>
      <c r="AE206" s="5" t="str">
        <f t="shared" si="5123"/>
        <v/>
      </c>
      <c r="AF206" s="5">
        <f t="shared" si="5123"/>
        <v>1012809</v>
      </c>
      <c r="AG206" s="5" t="str">
        <f t="shared" si="5123"/>
        <v/>
      </c>
      <c r="AH206" s="5">
        <f t="shared" si="5123"/>
        <v>1011960</v>
      </c>
      <c r="AI206" s="5" t="str">
        <f t="shared" si="5123"/>
        <v/>
      </c>
      <c r="AJ206" s="5" t="str">
        <f t="shared" si="5123"/>
        <v/>
      </c>
      <c r="AK206" s="5" t="str">
        <f t="shared" si="5123"/>
        <v/>
      </c>
      <c r="AL206" s="5" t="str">
        <f t="shared" si="5123"/>
        <v/>
      </c>
      <c r="AM206" s="5" t="str">
        <f t="shared" si="5123"/>
        <v/>
      </c>
      <c r="AN206" s="5" t="str">
        <f t="shared" si="5124"/>
        <v/>
      </c>
      <c r="AO206" s="5" t="str">
        <f t="shared" si="5124"/>
        <v/>
      </c>
      <c r="AP206" s="5">
        <f t="shared" si="5124"/>
        <v>1015528</v>
      </c>
      <c r="AQ206" s="5" t="str">
        <f t="shared" si="5124"/>
        <v/>
      </c>
      <c r="AR206" s="5">
        <f t="shared" si="5124"/>
        <v>1014298</v>
      </c>
      <c r="AS206" s="5" t="str">
        <f t="shared" si="5124"/>
        <v/>
      </c>
      <c r="AT206" s="5" t="str">
        <f t="shared" si="5124"/>
        <v/>
      </c>
      <c r="AU206" s="5" t="str">
        <f t="shared" si="5124"/>
        <v/>
      </c>
      <c r="AV206" s="5" t="str">
        <f t="shared" si="5124"/>
        <v/>
      </c>
      <c r="AW206" s="5" t="str">
        <f t="shared" si="5124"/>
        <v/>
      </c>
      <c r="AX206" s="5" t="str">
        <f t="shared" si="5125"/>
        <v/>
      </c>
      <c r="AY206" s="5">
        <f t="shared" si="5125"/>
        <v>6404528</v>
      </c>
      <c r="AZ206" s="5" t="str">
        <f t="shared" si="5125"/>
        <v/>
      </c>
      <c r="BA206" s="5" t="str">
        <f t="shared" si="5125"/>
        <v/>
      </c>
      <c r="BB206" s="5" t="str">
        <f t="shared" si="5125"/>
        <v/>
      </c>
      <c r="BC206" s="5" t="str">
        <f t="shared" si="5125"/>
        <v/>
      </c>
      <c r="BD206" s="5" t="str">
        <f t="shared" si="5125"/>
        <v/>
      </c>
      <c r="BE206" s="5" t="str">
        <f t="shared" si="5125"/>
        <v/>
      </c>
      <c r="BF206" s="5" t="str">
        <f t="shared" si="5125"/>
        <v/>
      </c>
      <c r="BG206" s="5" t="str">
        <f t="shared" si="5125"/>
        <v/>
      </c>
      <c r="BH206" s="5" t="str">
        <f t="shared" si="5126"/>
        <v/>
      </c>
      <c r="BI206" s="5" t="str">
        <f t="shared" si="5126"/>
        <v/>
      </c>
      <c r="BJ206" s="5">
        <f t="shared" si="5126"/>
        <v>1011266</v>
      </c>
      <c r="BK206" s="5" t="str">
        <f t="shared" si="5126"/>
        <v/>
      </c>
      <c r="BL206" s="5" t="str">
        <f t="shared" si="5126"/>
        <v/>
      </c>
      <c r="BM206" s="5" t="str">
        <f t="shared" si="5126"/>
        <v/>
      </c>
      <c r="BN206" s="5" t="str">
        <f t="shared" si="5126"/>
        <v/>
      </c>
      <c r="BO206" s="5" t="str">
        <f t="shared" si="5126"/>
        <v/>
      </c>
      <c r="BP206" s="5" t="str">
        <f t="shared" si="5126"/>
        <v/>
      </c>
      <c r="BQ206" s="5" t="str">
        <f t="shared" si="5126"/>
        <v/>
      </c>
      <c r="BR206" s="5"/>
      <c r="BT206" s="5" t="str">
        <f t="shared" si="5067"/>
        <v/>
      </c>
      <c r="BU206" s="5" t="str">
        <f t="shared" si="5068"/>
        <v/>
      </c>
      <c r="BV206" s="5" t="str">
        <f t="shared" si="5069"/>
        <v/>
      </c>
      <c r="BW206" s="5" t="str">
        <f t="shared" si="5070"/>
        <v/>
      </c>
      <c r="BX206" s="5" t="str">
        <f t="shared" si="5071"/>
        <v/>
      </c>
      <c r="BY206" s="5" t="str">
        <f t="shared" si="5072"/>
        <v/>
      </c>
      <c r="BZ206" s="5" t="str">
        <f t="shared" si="5073"/>
        <v/>
      </c>
      <c r="CA206" s="5" t="str">
        <f t="shared" si="5074"/>
        <v/>
      </c>
      <c r="CB206" s="5" t="str">
        <f t="shared" si="5075"/>
        <v/>
      </c>
      <c r="CC206" s="5" t="str">
        <f t="shared" si="5076"/>
        <v/>
      </c>
      <c r="CD206" s="5" t="str">
        <f t="shared" si="5077"/>
        <v/>
      </c>
      <c r="CE206" s="5" t="str">
        <f t="shared" si="5078"/>
        <v/>
      </c>
      <c r="CF206" s="5" t="str">
        <f t="shared" si="5079"/>
        <v>Marquette Bank - Chicago, IL</v>
      </c>
      <c r="CG206" s="5" t="str">
        <f t="shared" si="5080"/>
        <v/>
      </c>
      <c r="CH206" s="5" t="str">
        <f t="shared" si="5081"/>
        <v>State Bank - Spencer, IA</v>
      </c>
      <c r="CI206" s="5" t="str">
        <f t="shared" si="5082"/>
        <v/>
      </c>
      <c r="CJ206" s="5" t="str">
        <f t="shared" si="5083"/>
        <v/>
      </c>
      <c r="CK206" s="5" t="str">
        <f t="shared" si="5084"/>
        <v/>
      </c>
      <c r="CL206" s="5" t="str">
        <f t="shared" si="5085"/>
        <v/>
      </c>
      <c r="CM206" s="5" t="str">
        <f t="shared" si="5086"/>
        <v/>
      </c>
      <c r="CN206" s="5" t="str">
        <f t="shared" si="5087"/>
        <v/>
      </c>
      <c r="CO206" s="5" t="str">
        <f t="shared" si="5088"/>
        <v/>
      </c>
      <c r="CP206" s="5" t="str">
        <f t="shared" si="5089"/>
        <v>The First National Bank of Fairfax - Fairfax, MN</v>
      </c>
      <c r="CQ206" s="5" t="str">
        <f t="shared" si="5090"/>
        <v/>
      </c>
      <c r="CR206" s="5" t="str">
        <f t="shared" si="5091"/>
        <v>Tri-County Trust Company - Glasgow, MO</v>
      </c>
      <c r="CS206" s="5" t="str">
        <f t="shared" si="5092"/>
        <v/>
      </c>
      <c r="CT206" s="5" t="str">
        <f t="shared" si="5093"/>
        <v/>
      </c>
      <c r="CU206" s="5" t="str">
        <f t="shared" si="5094"/>
        <v/>
      </c>
      <c r="CV206" s="5" t="str">
        <f t="shared" si="5095"/>
        <v/>
      </c>
      <c r="CW206" s="5" t="str">
        <f t="shared" si="5096"/>
        <v/>
      </c>
      <c r="CX206" s="5" t="str">
        <f t="shared" si="5097"/>
        <v/>
      </c>
      <c r="CY206" s="5" t="str">
        <f t="shared" si="5098"/>
        <v>Swedbank AB - New York Branch - New York, NY</v>
      </c>
      <c r="CZ206" s="5" t="str">
        <f t="shared" si="5099"/>
        <v/>
      </c>
      <c r="DA206" s="5" t="str">
        <f t="shared" si="5100"/>
        <v/>
      </c>
      <c r="DB206" s="5" t="str">
        <f t="shared" si="5101"/>
        <v/>
      </c>
      <c r="DC206" s="5" t="str">
        <f t="shared" si="5102"/>
        <v/>
      </c>
      <c r="DD206" s="5" t="str">
        <f t="shared" si="5103"/>
        <v/>
      </c>
      <c r="DE206" s="5" t="str">
        <f t="shared" si="5104"/>
        <v/>
      </c>
      <c r="DF206" s="5" t="str">
        <f t="shared" si="5105"/>
        <v/>
      </c>
      <c r="DG206" s="5" t="str">
        <f t="shared" si="5106"/>
        <v/>
      </c>
      <c r="DH206" s="5" t="str">
        <f t="shared" si="5107"/>
        <v/>
      </c>
      <c r="DI206" s="5" t="str">
        <f t="shared" si="5108"/>
        <v/>
      </c>
      <c r="DJ206" s="5" t="str">
        <f t="shared" si="5109"/>
        <v>MapleMark Bank - Dallas, TX</v>
      </c>
      <c r="DK206" s="5" t="str">
        <f t="shared" si="5110"/>
        <v/>
      </c>
      <c r="DL206" s="5" t="str">
        <f t="shared" si="5111"/>
        <v/>
      </c>
      <c r="DM206" s="5" t="str">
        <f t="shared" si="5112"/>
        <v/>
      </c>
      <c r="DN206" s="5" t="str">
        <f t="shared" si="5113"/>
        <v/>
      </c>
      <c r="DO206" s="5" t="str">
        <f t="shared" si="5114"/>
        <v/>
      </c>
      <c r="DP206" s="5" t="str">
        <f t="shared" si="5120"/>
        <v/>
      </c>
      <c r="DQ206" s="5" t="str">
        <f t="shared" si="5056"/>
        <v/>
      </c>
    </row>
    <row r="207" spans="1:121" x14ac:dyDescent="0.25">
      <c r="A207">
        <v>206</v>
      </c>
      <c r="B207" s="5">
        <v>4240224</v>
      </c>
      <c r="C207" t="str">
        <f t="shared" si="5121"/>
        <v>Bank of China - Los Angeles Branch - Los Angeles, CA</v>
      </c>
      <c r="D207" s="21" t="s">
        <v>10053</v>
      </c>
      <c r="E207" s="19" t="s">
        <v>2953</v>
      </c>
      <c r="F207" s="19" t="s">
        <v>2951</v>
      </c>
      <c r="G207" s="19"/>
      <c r="K207" s="27">
        <v>198</v>
      </c>
      <c r="L207" s="28" t="str">
        <f>IF(HLOOKUP('Peer Comparison Tool'!$E$6,StateDropdownData,K207+1,FALSE)=0,"",HLOOKUP('Peer Comparison Tool'!$E$6,StateDropdownData,K207+1,FALSE))</f>
        <v/>
      </c>
      <c r="M207" s="29" t="str">
        <f>IF(HLOOKUP('Peer Comparison Tool'!$E$6,[0]!DropdownData,K207+1,FALSE)=0,"",HLOOKUP('Peer Comparison Tool'!$E$6,[0]!DropdownData,K207+1,FALSE))</f>
        <v/>
      </c>
      <c r="N207" s="27">
        <v>198</v>
      </c>
      <c r="O207" s="28" t="str">
        <f>IF(HLOOKUP('Peer Comparison Tool'!$G$6,StateDropdownData,N207+1,FALSE)=0,"",HLOOKUP('Peer Comparison Tool'!$G$6,StateDropdownData,N207+1,FALSE))</f>
        <v/>
      </c>
      <c r="P207" s="29" t="str">
        <f>IF(HLOOKUP('Peer Comparison Tool'!$G$6,DropdownData,N207+1,FALSE)=0,"",HLOOKUP('Peer Comparison Tool'!$G$6,DropdownData,N207+1,FALSE))</f>
        <v/>
      </c>
      <c r="Q207" s="27">
        <v>198</v>
      </c>
      <c r="R207" s="28" t="str">
        <f>IF(HLOOKUP('Peer Comparison Tool'!$I$6,StateDropdownData,Q207+1,FALSE)=0,"",HLOOKUP('Peer Comparison Tool'!$I$6,StateDropdownData,Q207+1,FALSE))</f>
        <v/>
      </c>
      <c r="S207" s="29" t="str">
        <f>IF(HLOOKUP('Peer Comparison Tool'!$I$6,DropdownData,Q207+1,FALSE)=0,"",HLOOKUP('Peer Comparison Tool'!$I$6,DropdownData,Q207+1,FALSE))</f>
        <v/>
      </c>
      <c r="T207" s="5" t="str">
        <f t="shared" si="5122"/>
        <v/>
      </c>
      <c r="U207" s="5" t="str">
        <f t="shared" si="5122"/>
        <v/>
      </c>
      <c r="V207" s="5" t="str">
        <f t="shared" si="5122"/>
        <v/>
      </c>
      <c r="W207" s="5" t="str">
        <f t="shared" si="5122"/>
        <v/>
      </c>
      <c r="X207" s="5" t="str">
        <f t="shared" si="5122"/>
        <v/>
      </c>
      <c r="Y207" s="5" t="str">
        <f t="shared" si="5122"/>
        <v/>
      </c>
      <c r="Z207" s="5" t="str">
        <f t="shared" si="5122"/>
        <v/>
      </c>
      <c r="AA207" s="5" t="str">
        <f t="shared" si="5122"/>
        <v/>
      </c>
      <c r="AB207" s="5" t="str">
        <f t="shared" si="5122"/>
        <v/>
      </c>
      <c r="AC207" s="5" t="str">
        <f t="shared" si="5122"/>
        <v/>
      </c>
      <c r="AD207" s="5" t="str">
        <f t="shared" si="5123"/>
        <v/>
      </c>
      <c r="AE207" s="5" t="str">
        <f t="shared" si="5123"/>
        <v/>
      </c>
      <c r="AF207" s="5">
        <f t="shared" si="5123"/>
        <v>1005434</v>
      </c>
      <c r="AG207" s="5" t="str">
        <f t="shared" si="5123"/>
        <v/>
      </c>
      <c r="AH207" s="5">
        <f t="shared" si="5123"/>
        <v>1006902</v>
      </c>
      <c r="AI207" s="5" t="str">
        <f t="shared" si="5123"/>
        <v/>
      </c>
      <c r="AJ207" s="5" t="str">
        <f t="shared" si="5123"/>
        <v/>
      </c>
      <c r="AK207" s="5" t="str">
        <f t="shared" si="5123"/>
        <v/>
      </c>
      <c r="AL207" s="5" t="str">
        <f t="shared" si="5123"/>
        <v/>
      </c>
      <c r="AM207" s="5" t="str">
        <f t="shared" si="5123"/>
        <v/>
      </c>
      <c r="AN207" s="5" t="str">
        <f t="shared" si="5124"/>
        <v/>
      </c>
      <c r="AO207" s="5" t="str">
        <f t="shared" si="5124"/>
        <v/>
      </c>
      <c r="AP207" s="5">
        <f t="shared" si="5124"/>
        <v>1015976</v>
      </c>
      <c r="AQ207" s="5" t="str">
        <f t="shared" si="5124"/>
        <v/>
      </c>
      <c r="AR207" s="5">
        <f t="shared" si="5124"/>
        <v>4072533</v>
      </c>
      <c r="AS207" s="5" t="str">
        <f t="shared" si="5124"/>
        <v/>
      </c>
      <c r="AT207" s="5" t="str">
        <f t="shared" si="5124"/>
        <v/>
      </c>
      <c r="AU207" s="5" t="str">
        <f t="shared" si="5124"/>
        <v/>
      </c>
      <c r="AV207" s="5" t="str">
        <f t="shared" si="5124"/>
        <v/>
      </c>
      <c r="AW207" s="5" t="str">
        <f t="shared" si="5124"/>
        <v/>
      </c>
      <c r="AX207" s="5" t="str">
        <f t="shared" si="5125"/>
        <v/>
      </c>
      <c r="AY207" s="5">
        <f t="shared" si="5125"/>
        <v>13362145</v>
      </c>
      <c r="AZ207" s="5" t="str">
        <f t="shared" si="5125"/>
        <v/>
      </c>
      <c r="BA207" s="5" t="str">
        <f t="shared" si="5125"/>
        <v/>
      </c>
      <c r="BB207" s="5" t="str">
        <f t="shared" si="5125"/>
        <v/>
      </c>
      <c r="BC207" s="5" t="str">
        <f t="shared" si="5125"/>
        <v/>
      </c>
      <c r="BD207" s="5" t="str">
        <f t="shared" si="5125"/>
        <v/>
      </c>
      <c r="BE207" s="5" t="str">
        <f t="shared" si="5125"/>
        <v/>
      </c>
      <c r="BF207" s="5" t="str">
        <f t="shared" si="5125"/>
        <v/>
      </c>
      <c r="BG207" s="5" t="str">
        <f t="shared" si="5125"/>
        <v/>
      </c>
      <c r="BH207" s="5" t="str">
        <f t="shared" si="5126"/>
        <v/>
      </c>
      <c r="BI207" s="5" t="str">
        <f t="shared" si="5126"/>
        <v/>
      </c>
      <c r="BJ207" s="5">
        <f t="shared" si="5126"/>
        <v>1009980</v>
      </c>
      <c r="BK207" s="5" t="str">
        <f t="shared" si="5126"/>
        <v/>
      </c>
      <c r="BL207" s="5" t="str">
        <f t="shared" si="5126"/>
        <v/>
      </c>
      <c r="BM207" s="5" t="str">
        <f t="shared" si="5126"/>
        <v/>
      </c>
      <c r="BN207" s="5" t="str">
        <f t="shared" si="5126"/>
        <v/>
      </c>
      <c r="BO207" s="5" t="str">
        <f t="shared" si="5126"/>
        <v/>
      </c>
      <c r="BP207" s="5" t="str">
        <f t="shared" si="5126"/>
        <v/>
      </c>
      <c r="BQ207" s="5" t="str">
        <f t="shared" si="5126"/>
        <v/>
      </c>
      <c r="BR207" s="5"/>
      <c r="BT207" s="5" t="str">
        <f t="shared" si="5067"/>
        <v/>
      </c>
      <c r="BU207" s="5" t="str">
        <f t="shared" si="5068"/>
        <v/>
      </c>
      <c r="BV207" s="5" t="str">
        <f t="shared" si="5069"/>
        <v/>
      </c>
      <c r="BW207" s="5" t="str">
        <f t="shared" si="5070"/>
        <v/>
      </c>
      <c r="BX207" s="5" t="str">
        <f t="shared" si="5071"/>
        <v/>
      </c>
      <c r="BY207" s="5" t="str">
        <f t="shared" si="5072"/>
        <v/>
      </c>
      <c r="BZ207" s="5" t="str">
        <f t="shared" si="5073"/>
        <v/>
      </c>
      <c r="CA207" s="5" t="str">
        <f t="shared" si="5074"/>
        <v/>
      </c>
      <c r="CB207" s="5" t="str">
        <f t="shared" si="5075"/>
        <v/>
      </c>
      <c r="CC207" s="5" t="str">
        <f t="shared" si="5076"/>
        <v/>
      </c>
      <c r="CD207" s="5" t="str">
        <f t="shared" si="5077"/>
        <v/>
      </c>
      <c r="CE207" s="5" t="str">
        <f t="shared" si="5078"/>
        <v/>
      </c>
      <c r="CF207" s="5" t="str">
        <f t="shared" si="5079"/>
        <v>Marseilles Bank - Marseilles, IL</v>
      </c>
      <c r="CG207" s="5" t="str">
        <f t="shared" si="5080"/>
        <v/>
      </c>
      <c r="CH207" s="5" t="str">
        <f t="shared" si="5081"/>
        <v>State Bank &amp; Trust Co. - Nevada, IA</v>
      </c>
      <c r="CI207" s="5" t="str">
        <f t="shared" si="5082"/>
        <v/>
      </c>
      <c r="CJ207" s="5" t="str">
        <f t="shared" si="5083"/>
        <v/>
      </c>
      <c r="CK207" s="5" t="str">
        <f t="shared" si="5084"/>
        <v/>
      </c>
      <c r="CL207" s="5" t="str">
        <f t="shared" si="5085"/>
        <v/>
      </c>
      <c r="CM207" s="5" t="str">
        <f t="shared" si="5086"/>
        <v/>
      </c>
      <c r="CN207" s="5" t="str">
        <f t="shared" si="5087"/>
        <v/>
      </c>
      <c r="CO207" s="5" t="str">
        <f t="shared" si="5088"/>
        <v/>
      </c>
      <c r="CP207" s="5" t="str">
        <f t="shared" si="5089"/>
        <v>The First National Bank of Gilbert - Gilbert, MN</v>
      </c>
      <c r="CQ207" s="5" t="str">
        <f t="shared" si="5090"/>
        <v/>
      </c>
      <c r="CR207" s="5" t="str">
        <f t="shared" si="5091"/>
        <v>UMB Bank &amp; Trust, National Association - Saint Louis, MO</v>
      </c>
      <c r="CS207" s="5" t="str">
        <f t="shared" si="5092"/>
        <v/>
      </c>
      <c r="CT207" s="5" t="str">
        <f t="shared" si="5093"/>
        <v/>
      </c>
      <c r="CU207" s="5" t="str">
        <f t="shared" si="5094"/>
        <v/>
      </c>
      <c r="CV207" s="5" t="str">
        <f t="shared" si="5095"/>
        <v/>
      </c>
      <c r="CW207" s="5" t="str">
        <f t="shared" si="5096"/>
        <v/>
      </c>
      <c r="CX207" s="5" t="str">
        <f t="shared" si="5097"/>
        <v/>
      </c>
      <c r="CY207" s="5" t="str">
        <f t="shared" si="5098"/>
        <v>Taiwan Business Bank - New York Branch - New York, NY</v>
      </c>
      <c r="CZ207" s="5" t="str">
        <f t="shared" si="5099"/>
        <v/>
      </c>
      <c r="DA207" s="5" t="str">
        <f t="shared" si="5100"/>
        <v/>
      </c>
      <c r="DB207" s="5" t="str">
        <f t="shared" si="5101"/>
        <v/>
      </c>
      <c r="DC207" s="5" t="str">
        <f t="shared" si="5102"/>
        <v/>
      </c>
      <c r="DD207" s="5" t="str">
        <f t="shared" si="5103"/>
        <v/>
      </c>
      <c r="DE207" s="5" t="str">
        <f t="shared" si="5104"/>
        <v/>
      </c>
      <c r="DF207" s="5" t="str">
        <f t="shared" si="5105"/>
        <v/>
      </c>
      <c r="DG207" s="5" t="str">
        <f t="shared" si="5106"/>
        <v/>
      </c>
      <c r="DH207" s="5" t="str">
        <f t="shared" si="5107"/>
        <v/>
      </c>
      <c r="DI207" s="5" t="str">
        <f t="shared" si="5108"/>
        <v/>
      </c>
      <c r="DJ207" s="5" t="str">
        <f t="shared" si="5109"/>
        <v>Marion State Bank - Marion, TX</v>
      </c>
      <c r="DK207" s="5" t="str">
        <f t="shared" si="5110"/>
        <v/>
      </c>
      <c r="DL207" s="5" t="str">
        <f t="shared" si="5111"/>
        <v/>
      </c>
      <c r="DM207" s="5" t="str">
        <f t="shared" si="5112"/>
        <v/>
      </c>
      <c r="DN207" s="5" t="str">
        <f t="shared" si="5113"/>
        <v/>
      </c>
      <c r="DO207" s="5" t="str">
        <f t="shared" si="5114"/>
        <v/>
      </c>
      <c r="DP207" s="5" t="str">
        <f t="shared" si="5120"/>
        <v/>
      </c>
      <c r="DQ207" s="5" t="str">
        <f t="shared" si="5056"/>
        <v/>
      </c>
    </row>
    <row r="208" spans="1:121" x14ac:dyDescent="0.25">
      <c r="A208">
        <v>207</v>
      </c>
      <c r="B208" s="5">
        <v>13275291</v>
      </c>
      <c r="C208" t="str">
        <f t="shared" si="5121"/>
        <v>Bank of Communications - San Francisco Branch - San Francisco, CA</v>
      </c>
      <c r="D208" s="21" t="s">
        <v>10644</v>
      </c>
      <c r="E208" s="19" t="s">
        <v>2961</v>
      </c>
      <c r="F208" s="19" t="s">
        <v>2951</v>
      </c>
      <c r="G208" s="19"/>
      <c r="K208" s="27">
        <v>199</v>
      </c>
      <c r="L208" s="28" t="str">
        <f>IF(HLOOKUP('Peer Comparison Tool'!$E$6,StateDropdownData,K208+1,FALSE)=0,"",HLOOKUP('Peer Comparison Tool'!$E$6,StateDropdownData,K208+1,FALSE))</f>
        <v/>
      </c>
      <c r="M208" s="29" t="str">
        <f>IF(HLOOKUP('Peer Comparison Tool'!$E$6,[0]!DropdownData,K208+1,FALSE)=0,"",HLOOKUP('Peer Comparison Tool'!$E$6,[0]!DropdownData,K208+1,FALSE))</f>
        <v/>
      </c>
      <c r="N208" s="27">
        <v>199</v>
      </c>
      <c r="O208" s="28" t="str">
        <f>IF(HLOOKUP('Peer Comparison Tool'!$G$6,StateDropdownData,N208+1,FALSE)=0,"",HLOOKUP('Peer Comparison Tool'!$G$6,StateDropdownData,N208+1,FALSE))</f>
        <v/>
      </c>
      <c r="P208" s="29" t="str">
        <f>IF(HLOOKUP('Peer Comparison Tool'!$G$6,DropdownData,N208+1,FALSE)=0,"",HLOOKUP('Peer Comparison Tool'!$G$6,DropdownData,N208+1,FALSE))</f>
        <v/>
      </c>
      <c r="Q208" s="27">
        <v>199</v>
      </c>
      <c r="R208" s="28" t="str">
        <f>IF(HLOOKUP('Peer Comparison Tool'!$I$6,StateDropdownData,Q208+1,FALSE)=0,"",HLOOKUP('Peer Comparison Tool'!$I$6,StateDropdownData,Q208+1,FALSE))</f>
        <v/>
      </c>
      <c r="S208" s="29" t="str">
        <f>IF(HLOOKUP('Peer Comparison Tool'!$I$6,DropdownData,Q208+1,FALSE)=0,"",HLOOKUP('Peer Comparison Tool'!$I$6,DropdownData,Q208+1,FALSE))</f>
        <v/>
      </c>
      <c r="T208" s="5" t="str">
        <f t="shared" si="5122"/>
        <v/>
      </c>
      <c r="U208" s="5" t="str">
        <f t="shared" si="5122"/>
        <v/>
      </c>
      <c r="V208" s="5" t="str">
        <f t="shared" si="5122"/>
        <v/>
      </c>
      <c r="W208" s="5" t="str">
        <f t="shared" si="5122"/>
        <v/>
      </c>
      <c r="X208" s="5" t="str">
        <f t="shared" si="5122"/>
        <v/>
      </c>
      <c r="Y208" s="5" t="str">
        <f t="shared" si="5122"/>
        <v/>
      </c>
      <c r="Z208" s="5" t="str">
        <f t="shared" si="5122"/>
        <v/>
      </c>
      <c r="AA208" s="5" t="str">
        <f t="shared" si="5122"/>
        <v/>
      </c>
      <c r="AB208" s="5" t="str">
        <f t="shared" si="5122"/>
        <v/>
      </c>
      <c r="AC208" s="5" t="str">
        <f t="shared" si="5122"/>
        <v/>
      </c>
      <c r="AD208" s="5" t="str">
        <f t="shared" si="5123"/>
        <v/>
      </c>
      <c r="AE208" s="5" t="str">
        <f t="shared" si="5123"/>
        <v/>
      </c>
      <c r="AF208" s="5">
        <f t="shared" si="5123"/>
        <v>1005484</v>
      </c>
      <c r="AG208" s="5" t="str">
        <f t="shared" si="5123"/>
        <v/>
      </c>
      <c r="AH208" s="5">
        <f t="shared" si="5123"/>
        <v>1010566</v>
      </c>
      <c r="AI208" s="5" t="str">
        <f t="shared" si="5123"/>
        <v/>
      </c>
      <c r="AJ208" s="5" t="str">
        <f t="shared" si="5123"/>
        <v/>
      </c>
      <c r="AK208" s="5" t="str">
        <f t="shared" si="5123"/>
        <v/>
      </c>
      <c r="AL208" s="5" t="str">
        <f t="shared" si="5123"/>
        <v/>
      </c>
      <c r="AM208" s="5" t="str">
        <f t="shared" si="5123"/>
        <v/>
      </c>
      <c r="AN208" s="5" t="str">
        <f t="shared" si="5124"/>
        <v/>
      </c>
      <c r="AO208" s="5" t="str">
        <f t="shared" si="5124"/>
        <v/>
      </c>
      <c r="AP208" s="5">
        <f t="shared" si="5124"/>
        <v>1004449</v>
      </c>
      <c r="AQ208" s="5" t="str">
        <f t="shared" si="5124"/>
        <v/>
      </c>
      <c r="AR208" s="5">
        <f t="shared" si="5124"/>
        <v>1015515</v>
      </c>
      <c r="AS208" s="5" t="str">
        <f t="shared" si="5124"/>
        <v/>
      </c>
      <c r="AT208" s="5" t="str">
        <f t="shared" si="5124"/>
        <v/>
      </c>
      <c r="AU208" s="5" t="str">
        <f t="shared" si="5124"/>
        <v/>
      </c>
      <c r="AV208" s="5" t="str">
        <f t="shared" si="5124"/>
        <v/>
      </c>
      <c r="AW208" s="5" t="str">
        <f t="shared" si="5124"/>
        <v/>
      </c>
      <c r="AX208" s="5" t="str">
        <f t="shared" si="5125"/>
        <v/>
      </c>
      <c r="AY208" s="5">
        <f t="shared" si="5125"/>
        <v>4878448</v>
      </c>
      <c r="AZ208" s="5" t="str">
        <f t="shared" si="5125"/>
        <v/>
      </c>
      <c r="BA208" s="5" t="str">
        <f t="shared" si="5125"/>
        <v/>
      </c>
      <c r="BB208" s="5" t="str">
        <f t="shared" si="5125"/>
        <v/>
      </c>
      <c r="BC208" s="5" t="str">
        <f t="shared" si="5125"/>
        <v/>
      </c>
      <c r="BD208" s="5" t="str">
        <f t="shared" si="5125"/>
        <v/>
      </c>
      <c r="BE208" s="5" t="str">
        <f t="shared" si="5125"/>
        <v/>
      </c>
      <c r="BF208" s="5" t="str">
        <f t="shared" si="5125"/>
        <v/>
      </c>
      <c r="BG208" s="5" t="str">
        <f t="shared" si="5125"/>
        <v/>
      </c>
      <c r="BH208" s="5" t="str">
        <f t="shared" si="5126"/>
        <v/>
      </c>
      <c r="BI208" s="5" t="str">
        <f t="shared" si="5126"/>
        <v/>
      </c>
      <c r="BJ208" s="5">
        <f t="shared" si="5126"/>
        <v>1008592</v>
      </c>
      <c r="BK208" s="5" t="str">
        <f t="shared" si="5126"/>
        <v/>
      </c>
      <c r="BL208" s="5" t="str">
        <f t="shared" si="5126"/>
        <v/>
      </c>
      <c r="BM208" s="5" t="str">
        <f t="shared" si="5126"/>
        <v/>
      </c>
      <c r="BN208" s="5" t="str">
        <f t="shared" si="5126"/>
        <v/>
      </c>
      <c r="BO208" s="5" t="str">
        <f t="shared" si="5126"/>
        <v/>
      </c>
      <c r="BP208" s="5" t="str">
        <f t="shared" si="5126"/>
        <v/>
      </c>
      <c r="BQ208" s="5" t="str">
        <f t="shared" si="5126"/>
        <v/>
      </c>
      <c r="BR208" s="5"/>
      <c r="BT208" s="5" t="str">
        <f t="shared" si="5067"/>
        <v/>
      </c>
      <c r="BU208" s="5" t="str">
        <f t="shared" si="5068"/>
        <v/>
      </c>
      <c r="BV208" s="5" t="str">
        <f t="shared" si="5069"/>
        <v/>
      </c>
      <c r="BW208" s="5" t="str">
        <f t="shared" si="5070"/>
        <v/>
      </c>
      <c r="BX208" s="5" t="str">
        <f t="shared" si="5071"/>
        <v/>
      </c>
      <c r="BY208" s="5" t="str">
        <f t="shared" si="5072"/>
        <v/>
      </c>
      <c r="BZ208" s="5" t="str">
        <f t="shared" si="5073"/>
        <v/>
      </c>
      <c r="CA208" s="5" t="str">
        <f t="shared" si="5074"/>
        <v/>
      </c>
      <c r="CB208" s="5" t="str">
        <f t="shared" si="5075"/>
        <v/>
      </c>
      <c r="CC208" s="5" t="str">
        <f t="shared" si="5076"/>
        <v/>
      </c>
      <c r="CD208" s="5" t="str">
        <f t="shared" si="5077"/>
        <v/>
      </c>
      <c r="CE208" s="5" t="str">
        <f t="shared" si="5078"/>
        <v/>
      </c>
      <c r="CF208" s="5" t="str">
        <f t="shared" si="5079"/>
        <v>Mason City National Bank - Mason City, IL</v>
      </c>
      <c r="CG208" s="5" t="str">
        <f t="shared" si="5080"/>
        <v/>
      </c>
      <c r="CH208" s="5" t="str">
        <f t="shared" si="5081"/>
        <v>State Bank of Schaller - Schaller, IA</v>
      </c>
      <c r="CI208" s="5" t="str">
        <f t="shared" si="5082"/>
        <v/>
      </c>
      <c r="CJ208" s="5" t="str">
        <f t="shared" si="5083"/>
        <v/>
      </c>
      <c r="CK208" s="5" t="str">
        <f t="shared" si="5084"/>
        <v/>
      </c>
      <c r="CL208" s="5" t="str">
        <f t="shared" si="5085"/>
        <v/>
      </c>
      <c r="CM208" s="5" t="str">
        <f t="shared" si="5086"/>
        <v/>
      </c>
      <c r="CN208" s="5" t="str">
        <f t="shared" si="5087"/>
        <v/>
      </c>
      <c r="CO208" s="5" t="str">
        <f t="shared" si="5088"/>
        <v/>
      </c>
      <c r="CP208" s="5" t="str">
        <f t="shared" si="5089"/>
        <v>The First National Bank of Henning - Ottertail, MN</v>
      </c>
      <c r="CQ208" s="5" t="str">
        <f t="shared" si="5090"/>
        <v/>
      </c>
      <c r="CR208" s="5" t="str">
        <f t="shared" si="5091"/>
        <v>UMB Bank, National Association - Kansas City, MO</v>
      </c>
      <c r="CS208" s="5" t="str">
        <f t="shared" si="5092"/>
        <v/>
      </c>
      <c r="CT208" s="5" t="str">
        <f t="shared" si="5093"/>
        <v/>
      </c>
      <c r="CU208" s="5" t="str">
        <f t="shared" si="5094"/>
        <v/>
      </c>
      <c r="CV208" s="5" t="str">
        <f t="shared" si="5095"/>
        <v/>
      </c>
      <c r="CW208" s="5" t="str">
        <f t="shared" si="5096"/>
        <v/>
      </c>
      <c r="CX208" s="5" t="str">
        <f t="shared" si="5097"/>
        <v/>
      </c>
      <c r="CY208" s="5" t="str">
        <f t="shared" si="5098"/>
        <v>Taiwan Cooperative Bank - New York Branch - New York, NY</v>
      </c>
      <c r="CZ208" s="5" t="str">
        <f t="shared" si="5099"/>
        <v/>
      </c>
      <c r="DA208" s="5" t="str">
        <f t="shared" si="5100"/>
        <v/>
      </c>
      <c r="DB208" s="5" t="str">
        <f t="shared" si="5101"/>
        <v/>
      </c>
      <c r="DC208" s="5" t="str">
        <f t="shared" si="5102"/>
        <v/>
      </c>
      <c r="DD208" s="5" t="str">
        <f t="shared" si="5103"/>
        <v/>
      </c>
      <c r="DE208" s="5" t="str">
        <f t="shared" si="5104"/>
        <v/>
      </c>
      <c r="DF208" s="5" t="str">
        <f t="shared" si="5105"/>
        <v/>
      </c>
      <c r="DG208" s="5" t="str">
        <f t="shared" si="5106"/>
        <v/>
      </c>
      <c r="DH208" s="5" t="str">
        <f t="shared" si="5107"/>
        <v/>
      </c>
      <c r="DI208" s="5" t="str">
        <f t="shared" si="5108"/>
        <v/>
      </c>
      <c r="DJ208" s="5" t="str">
        <f t="shared" si="5109"/>
        <v>Mason Bank - Mason, TX</v>
      </c>
      <c r="DK208" s="5" t="str">
        <f t="shared" si="5110"/>
        <v/>
      </c>
      <c r="DL208" s="5" t="str">
        <f t="shared" si="5111"/>
        <v/>
      </c>
      <c r="DM208" s="5" t="str">
        <f t="shared" si="5112"/>
        <v/>
      </c>
      <c r="DN208" s="5" t="str">
        <f t="shared" si="5113"/>
        <v/>
      </c>
      <c r="DO208" s="5" t="str">
        <f t="shared" si="5114"/>
        <v/>
      </c>
      <c r="DP208" s="5" t="str">
        <f t="shared" si="5120"/>
        <v/>
      </c>
      <c r="DQ208" s="5" t="str">
        <f t="shared" si="5056"/>
        <v/>
      </c>
    </row>
    <row r="209" spans="1:121" x14ac:dyDescent="0.25">
      <c r="A209">
        <v>208</v>
      </c>
      <c r="B209" s="5">
        <v>4291839</v>
      </c>
      <c r="C209" t="str">
        <f t="shared" si="5121"/>
        <v>Bank of East Asia, Limited, Los Angeles Branch - Alhambra, CA</v>
      </c>
      <c r="D209" s="21" t="s">
        <v>10645</v>
      </c>
      <c r="E209" s="19" t="s">
        <v>2982</v>
      </c>
      <c r="F209" s="19" t="s">
        <v>2951</v>
      </c>
      <c r="G209" s="19"/>
      <c r="K209" s="27">
        <v>200</v>
      </c>
      <c r="L209" s="28" t="str">
        <f>IF(HLOOKUP('Peer Comparison Tool'!$E$6,StateDropdownData,K209+1,FALSE)=0,"",HLOOKUP('Peer Comparison Tool'!$E$6,StateDropdownData,K209+1,FALSE))</f>
        <v/>
      </c>
      <c r="M209" s="29" t="str">
        <f>IF(HLOOKUP('Peer Comparison Tool'!$E$6,[0]!DropdownData,K209+1,FALSE)=0,"",HLOOKUP('Peer Comparison Tool'!$E$6,[0]!DropdownData,K209+1,FALSE))</f>
        <v/>
      </c>
      <c r="N209" s="27">
        <v>200</v>
      </c>
      <c r="O209" s="28" t="str">
        <f>IF(HLOOKUP('Peer Comparison Tool'!$G$6,StateDropdownData,N209+1,FALSE)=0,"",HLOOKUP('Peer Comparison Tool'!$G$6,StateDropdownData,N209+1,FALSE))</f>
        <v/>
      </c>
      <c r="P209" s="29" t="str">
        <f>IF(HLOOKUP('Peer Comparison Tool'!$G$6,DropdownData,N209+1,FALSE)=0,"",HLOOKUP('Peer Comparison Tool'!$G$6,DropdownData,N209+1,FALSE))</f>
        <v/>
      </c>
      <c r="Q209" s="27">
        <v>200</v>
      </c>
      <c r="R209" s="28" t="str">
        <f>IF(HLOOKUP('Peer Comparison Tool'!$I$6,StateDropdownData,Q209+1,FALSE)=0,"",HLOOKUP('Peer Comparison Tool'!$I$6,StateDropdownData,Q209+1,FALSE))</f>
        <v/>
      </c>
      <c r="S209" s="29" t="str">
        <f>IF(HLOOKUP('Peer Comparison Tool'!$I$6,DropdownData,Q209+1,FALSE)=0,"",HLOOKUP('Peer Comparison Tool'!$I$6,DropdownData,Q209+1,FALSE))</f>
        <v/>
      </c>
      <c r="T209" s="5" t="str">
        <f t="shared" si="5122"/>
        <v/>
      </c>
      <c r="U209" s="5" t="str">
        <f t="shared" si="5122"/>
        <v/>
      </c>
      <c r="V209" s="5" t="str">
        <f t="shared" si="5122"/>
        <v/>
      </c>
      <c r="W209" s="5" t="str">
        <f t="shared" si="5122"/>
        <v/>
      </c>
      <c r="X209" s="5" t="str">
        <f t="shared" si="5122"/>
        <v/>
      </c>
      <c r="Y209" s="5" t="str">
        <f t="shared" si="5122"/>
        <v/>
      </c>
      <c r="Z209" s="5" t="str">
        <f t="shared" si="5122"/>
        <v/>
      </c>
      <c r="AA209" s="5" t="str">
        <f t="shared" si="5122"/>
        <v/>
      </c>
      <c r="AB209" s="5" t="str">
        <f t="shared" si="5122"/>
        <v/>
      </c>
      <c r="AC209" s="5" t="str">
        <f t="shared" si="5122"/>
        <v/>
      </c>
      <c r="AD209" s="5" t="str">
        <f t="shared" si="5123"/>
        <v/>
      </c>
      <c r="AE209" s="5" t="str">
        <f t="shared" si="5123"/>
        <v/>
      </c>
      <c r="AF209" s="5">
        <f t="shared" si="5123"/>
        <v>4330848</v>
      </c>
      <c r="AG209" s="5" t="str">
        <f t="shared" si="5123"/>
        <v/>
      </c>
      <c r="AH209" s="5">
        <f t="shared" si="5123"/>
        <v>1013944</v>
      </c>
      <c r="AI209" s="5" t="str">
        <f t="shared" si="5123"/>
        <v/>
      </c>
      <c r="AJ209" s="5" t="str">
        <f t="shared" si="5123"/>
        <v/>
      </c>
      <c r="AK209" s="5" t="str">
        <f t="shared" si="5123"/>
        <v/>
      </c>
      <c r="AL209" s="5" t="str">
        <f t="shared" si="5123"/>
        <v/>
      </c>
      <c r="AM209" s="5" t="str">
        <f t="shared" si="5123"/>
        <v/>
      </c>
      <c r="AN209" s="5" t="str">
        <f t="shared" si="5124"/>
        <v/>
      </c>
      <c r="AO209" s="5" t="str">
        <f t="shared" si="5124"/>
        <v/>
      </c>
      <c r="AP209" s="5">
        <f t="shared" si="5124"/>
        <v>1016122</v>
      </c>
      <c r="AQ209" s="5" t="str">
        <f t="shared" si="5124"/>
        <v/>
      </c>
      <c r="AR209" s="5">
        <f t="shared" si="5124"/>
        <v>1015971</v>
      </c>
      <c r="AS209" s="5" t="str">
        <f t="shared" si="5124"/>
        <v/>
      </c>
      <c r="AT209" s="5" t="str">
        <f t="shared" si="5124"/>
        <v/>
      </c>
      <c r="AU209" s="5" t="str">
        <f t="shared" si="5124"/>
        <v/>
      </c>
      <c r="AV209" s="5" t="str">
        <f t="shared" si="5124"/>
        <v/>
      </c>
      <c r="AW209" s="5" t="str">
        <f t="shared" si="5124"/>
        <v/>
      </c>
      <c r="AX209" s="5" t="str">
        <f t="shared" si="5125"/>
        <v/>
      </c>
      <c r="AY209" s="5">
        <f t="shared" si="5125"/>
        <v>1011886</v>
      </c>
      <c r="AZ209" s="5" t="str">
        <f t="shared" si="5125"/>
        <v/>
      </c>
      <c r="BA209" s="5" t="str">
        <f t="shared" si="5125"/>
        <v/>
      </c>
      <c r="BB209" s="5" t="str">
        <f t="shared" si="5125"/>
        <v/>
      </c>
      <c r="BC209" s="5" t="str">
        <f t="shared" si="5125"/>
        <v/>
      </c>
      <c r="BD209" s="5" t="str">
        <f t="shared" si="5125"/>
        <v/>
      </c>
      <c r="BE209" s="5" t="str">
        <f t="shared" si="5125"/>
        <v/>
      </c>
      <c r="BF209" s="5" t="str">
        <f t="shared" si="5125"/>
        <v/>
      </c>
      <c r="BG209" s="5" t="str">
        <f t="shared" si="5125"/>
        <v/>
      </c>
      <c r="BH209" s="5" t="str">
        <f t="shared" si="5126"/>
        <v/>
      </c>
      <c r="BI209" s="5" t="str">
        <f t="shared" si="5126"/>
        <v/>
      </c>
      <c r="BJ209" s="5">
        <f t="shared" si="5126"/>
        <v>1009608</v>
      </c>
      <c r="BK209" s="5" t="str">
        <f t="shared" si="5126"/>
        <v/>
      </c>
      <c r="BL209" s="5" t="str">
        <f t="shared" si="5126"/>
        <v/>
      </c>
      <c r="BM209" s="5" t="str">
        <f t="shared" si="5126"/>
        <v/>
      </c>
      <c r="BN209" s="5" t="str">
        <f t="shared" si="5126"/>
        <v/>
      </c>
      <c r="BO209" s="5" t="str">
        <f t="shared" si="5126"/>
        <v/>
      </c>
      <c r="BP209" s="5" t="str">
        <f t="shared" si="5126"/>
        <v/>
      </c>
      <c r="BQ209" s="5" t="str">
        <f t="shared" si="5126"/>
        <v/>
      </c>
      <c r="BR209" s="5"/>
      <c r="BT209" s="5" t="str">
        <f t="shared" si="5067"/>
        <v/>
      </c>
      <c r="BU209" s="5" t="str">
        <f t="shared" si="5068"/>
        <v/>
      </c>
      <c r="BV209" s="5" t="str">
        <f t="shared" si="5069"/>
        <v/>
      </c>
      <c r="BW209" s="5" t="str">
        <f t="shared" si="5070"/>
        <v/>
      </c>
      <c r="BX209" s="5" t="str">
        <f t="shared" si="5071"/>
        <v/>
      </c>
      <c r="BY209" s="5" t="str">
        <f t="shared" si="5072"/>
        <v/>
      </c>
      <c r="BZ209" s="5" t="str">
        <f t="shared" si="5073"/>
        <v/>
      </c>
      <c r="CA209" s="5" t="str">
        <f t="shared" si="5074"/>
        <v/>
      </c>
      <c r="CB209" s="5" t="str">
        <f t="shared" si="5075"/>
        <v/>
      </c>
      <c r="CC209" s="5" t="str">
        <f t="shared" si="5076"/>
        <v/>
      </c>
      <c r="CD209" s="5" t="str">
        <f t="shared" si="5077"/>
        <v/>
      </c>
      <c r="CE209" s="5" t="str">
        <f t="shared" si="5078"/>
        <v/>
      </c>
      <c r="CF209" s="5" t="str">
        <f t="shared" si="5079"/>
        <v>Mega International Commercial Bank - Chicago Branch - Chicago, IL</v>
      </c>
      <c r="CG209" s="5" t="str">
        <f t="shared" si="5080"/>
        <v/>
      </c>
      <c r="CH209" s="5" t="str">
        <f t="shared" si="5081"/>
        <v>State Central Bank - Bonaparte, IA</v>
      </c>
      <c r="CI209" s="5" t="str">
        <f t="shared" si="5082"/>
        <v/>
      </c>
      <c r="CJ209" s="5" t="str">
        <f t="shared" si="5083"/>
        <v/>
      </c>
      <c r="CK209" s="5" t="str">
        <f t="shared" si="5084"/>
        <v/>
      </c>
      <c r="CL209" s="5" t="str">
        <f t="shared" si="5085"/>
        <v/>
      </c>
      <c r="CM209" s="5" t="str">
        <f t="shared" si="5086"/>
        <v/>
      </c>
      <c r="CN209" s="5" t="str">
        <f t="shared" si="5087"/>
        <v/>
      </c>
      <c r="CO209" s="5" t="str">
        <f t="shared" si="5088"/>
        <v/>
      </c>
      <c r="CP209" s="5" t="str">
        <f t="shared" si="5089"/>
        <v>The First National Bank of Le Center - Lonsdale, MN</v>
      </c>
      <c r="CQ209" s="5" t="str">
        <f t="shared" si="5090"/>
        <v/>
      </c>
      <c r="CR209" s="5" t="str">
        <f t="shared" si="5091"/>
        <v>UNICO Bank - Mineral Point, MO</v>
      </c>
      <c r="CS209" s="5" t="str">
        <f t="shared" si="5092"/>
        <v/>
      </c>
      <c r="CT209" s="5" t="str">
        <f t="shared" si="5093"/>
        <v/>
      </c>
      <c r="CU209" s="5" t="str">
        <f t="shared" si="5094"/>
        <v/>
      </c>
      <c r="CV209" s="5" t="str">
        <f t="shared" si="5095"/>
        <v/>
      </c>
      <c r="CW209" s="5" t="str">
        <f t="shared" si="5096"/>
        <v/>
      </c>
      <c r="CX209" s="5" t="str">
        <f t="shared" si="5097"/>
        <v/>
      </c>
      <c r="CY209" s="5" t="str">
        <f t="shared" si="5098"/>
        <v>The Adirondack Trust Company - Saratoga Springs, NY</v>
      </c>
      <c r="CZ209" s="5" t="str">
        <f t="shared" si="5099"/>
        <v/>
      </c>
      <c r="DA209" s="5" t="str">
        <f t="shared" si="5100"/>
        <v/>
      </c>
      <c r="DB209" s="5" t="str">
        <f t="shared" si="5101"/>
        <v/>
      </c>
      <c r="DC209" s="5" t="str">
        <f t="shared" si="5102"/>
        <v/>
      </c>
      <c r="DD209" s="5" t="str">
        <f t="shared" si="5103"/>
        <v/>
      </c>
      <c r="DE209" s="5" t="str">
        <f t="shared" si="5104"/>
        <v/>
      </c>
      <c r="DF209" s="5" t="str">
        <f t="shared" si="5105"/>
        <v/>
      </c>
      <c r="DG209" s="5" t="str">
        <f t="shared" si="5106"/>
        <v/>
      </c>
      <c r="DH209" s="5" t="str">
        <f t="shared" si="5107"/>
        <v/>
      </c>
      <c r="DI209" s="5" t="str">
        <f t="shared" si="5108"/>
        <v/>
      </c>
      <c r="DJ209" s="5" t="str">
        <f t="shared" si="5109"/>
        <v>Maverick Bank - Fort Davis, TX</v>
      </c>
      <c r="DK209" s="5" t="str">
        <f t="shared" si="5110"/>
        <v/>
      </c>
      <c r="DL209" s="5" t="str">
        <f t="shared" si="5111"/>
        <v/>
      </c>
      <c r="DM209" s="5" t="str">
        <f t="shared" si="5112"/>
        <v/>
      </c>
      <c r="DN209" s="5" t="str">
        <f t="shared" si="5113"/>
        <v/>
      </c>
      <c r="DO209" s="5" t="str">
        <f t="shared" si="5114"/>
        <v/>
      </c>
      <c r="DP209" s="5" t="str">
        <f t="shared" si="5120"/>
        <v/>
      </c>
      <c r="DQ209" s="5" t="str">
        <f t="shared" si="5056"/>
        <v/>
      </c>
    </row>
    <row r="210" spans="1:121" x14ac:dyDescent="0.25">
      <c r="A210">
        <v>209</v>
      </c>
      <c r="B210" s="5">
        <v>1012219</v>
      </c>
      <c r="C210" t="str">
        <f t="shared" si="5121"/>
        <v>Bank of Hope - Los Angeles, CA</v>
      </c>
      <c r="D210" s="21" t="s">
        <v>132</v>
      </c>
      <c r="E210" s="19" t="s">
        <v>2953</v>
      </c>
      <c r="F210" s="19" t="s">
        <v>2951</v>
      </c>
      <c r="G210" s="19"/>
      <c r="K210" s="27">
        <v>201</v>
      </c>
      <c r="L210" s="28" t="str">
        <f>IF(HLOOKUP('Peer Comparison Tool'!$E$6,StateDropdownData,K210+1,FALSE)=0,"",HLOOKUP('Peer Comparison Tool'!$E$6,StateDropdownData,K210+1,FALSE))</f>
        <v/>
      </c>
      <c r="M210" s="29" t="str">
        <f>IF(HLOOKUP('Peer Comparison Tool'!$E$6,[0]!DropdownData,K210+1,FALSE)=0,"",HLOOKUP('Peer Comparison Tool'!$E$6,[0]!DropdownData,K210+1,FALSE))</f>
        <v/>
      </c>
      <c r="N210" s="27">
        <v>201</v>
      </c>
      <c r="O210" s="28" t="str">
        <f>IF(HLOOKUP('Peer Comparison Tool'!$G$6,StateDropdownData,N210+1,FALSE)=0,"",HLOOKUP('Peer Comparison Tool'!$G$6,StateDropdownData,N210+1,FALSE))</f>
        <v/>
      </c>
      <c r="P210" s="29" t="str">
        <f>IF(HLOOKUP('Peer Comparison Tool'!$G$6,DropdownData,N210+1,FALSE)=0,"",HLOOKUP('Peer Comparison Tool'!$G$6,DropdownData,N210+1,FALSE))</f>
        <v/>
      </c>
      <c r="Q210" s="27">
        <v>201</v>
      </c>
      <c r="R210" s="28" t="str">
        <f>IF(HLOOKUP('Peer Comparison Tool'!$I$6,StateDropdownData,Q210+1,FALSE)=0,"",HLOOKUP('Peer Comparison Tool'!$I$6,StateDropdownData,Q210+1,FALSE))</f>
        <v/>
      </c>
      <c r="S210" s="29" t="str">
        <f>IF(HLOOKUP('Peer Comparison Tool'!$I$6,DropdownData,Q210+1,FALSE)=0,"",HLOOKUP('Peer Comparison Tool'!$I$6,DropdownData,Q210+1,FALSE))</f>
        <v/>
      </c>
      <c r="T210" s="5" t="str">
        <f t="shared" ref="T210:AC219" si="5127">IFERROR(IF(VLOOKUP(INDEX($L$2:$HEG$5,4,T$471+$Q210-1),$B$2:$F$5568,5,FALSE)=T$473,INDEX($L$2:$HEG$5,4,T$471+$Q210-1),""),"")</f>
        <v/>
      </c>
      <c r="U210" s="5" t="str">
        <f t="shared" si="5127"/>
        <v/>
      </c>
      <c r="V210" s="5" t="str">
        <f t="shared" si="5127"/>
        <v/>
      </c>
      <c r="W210" s="5" t="str">
        <f t="shared" si="5127"/>
        <v/>
      </c>
      <c r="X210" s="5" t="str">
        <f t="shared" si="5127"/>
        <v/>
      </c>
      <c r="Y210" s="5" t="str">
        <f t="shared" si="5127"/>
        <v/>
      </c>
      <c r="Z210" s="5" t="str">
        <f t="shared" si="5127"/>
        <v/>
      </c>
      <c r="AA210" s="5" t="str">
        <f t="shared" si="5127"/>
        <v/>
      </c>
      <c r="AB210" s="5" t="str">
        <f t="shared" si="5127"/>
        <v/>
      </c>
      <c r="AC210" s="5" t="str">
        <f t="shared" si="5127"/>
        <v/>
      </c>
      <c r="AD210" s="5" t="str">
        <f t="shared" ref="AD210:AM219" si="5128">IFERROR(IF(VLOOKUP(INDEX($L$2:$HEG$5,4,AD$471+$Q210-1),$B$2:$F$5568,5,FALSE)=AD$473,INDEX($L$2:$HEG$5,4,AD$471+$Q210-1),""),"")</f>
        <v/>
      </c>
      <c r="AE210" s="5" t="str">
        <f t="shared" si="5128"/>
        <v/>
      </c>
      <c r="AF210" s="5">
        <f t="shared" si="5128"/>
        <v>4101166</v>
      </c>
      <c r="AG210" s="5" t="str">
        <f t="shared" si="5128"/>
        <v/>
      </c>
      <c r="AH210" s="5">
        <f t="shared" si="5128"/>
        <v>1007622</v>
      </c>
      <c r="AI210" s="5" t="str">
        <f t="shared" si="5128"/>
        <v/>
      </c>
      <c r="AJ210" s="5" t="str">
        <f t="shared" si="5128"/>
        <v/>
      </c>
      <c r="AK210" s="5" t="str">
        <f t="shared" si="5128"/>
        <v/>
      </c>
      <c r="AL210" s="5" t="str">
        <f t="shared" si="5128"/>
        <v/>
      </c>
      <c r="AM210" s="5" t="str">
        <f t="shared" si="5128"/>
        <v/>
      </c>
      <c r="AN210" s="5" t="str">
        <f t="shared" ref="AN210:AW219" si="5129">IFERROR(IF(VLOOKUP(INDEX($L$2:$HEG$5,4,AN$471+$Q210-1),$B$2:$F$5568,5,FALSE)=AN$473,INDEX($L$2:$HEG$5,4,AN$471+$Q210-1),""),"")</f>
        <v/>
      </c>
      <c r="AO210" s="5" t="str">
        <f t="shared" si="5129"/>
        <v/>
      </c>
      <c r="AP210" s="5">
        <f t="shared" si="5129"/>
        <v>1016138</v>
      </c>
      <c r="AQ210" s="5" t="str">
        <f t="shared" si="5129"/>
        <v/>
      </c>
      <c r="AR210" s="5">
        <f t="shared" si="5129"/>
        <v>1010884</v>
      </c>
      <c r="AS210" s="5" t="str">
        <f t="shared" si="5129"/>
        <v/>
      </c>
      <c r="AT210" s="5" t="str">
        <f t="shared" si="5129"/>
        <v/>
      </c>
      <c r="AU210" s="5" t="str">
        <f t="shared" si="5129"/>
        <v/>
      </c>
      <c r="AV210" s="5" t="str">
        <f t="shared" si="5129"/>
        <v/>
      </c>
      <c r="AW210" s="5" t="str">
        <f t="shared" si="5129"/>
        <v/>
      </c>
      <c r="AX210" s="5" t="str">
        <f t="shared" ref="AX210:BG219" si="5130">IFERROR(IF(VLOOKUP(INDEX($L$2:$HEG$5,4,AX$471+$Q210-1),$B$2:$F$5568,5,FALSE)=AX$473,INDEX($L$2:$HEG$5,4,AX$471+$Q210-1),""),"")</f>
        <v/>
      </c>
      <c r="AY210" s="5">
        <f t="shared" si="5130"/>
        <v>4154340</v>
      </c>
      <c r="AZ210" s="5" t="str">
        <f t="shared" si="5130"/>
        <v/>
      </c>
      <c r="BA210" s="5" t="str">
        <f t="shared" si="5130"/>
        <v/>
      </c>
      <c r="BB210" s="5" t="str">
        <f t="shared" si="5130"/>
        <v/>
      </c>
      <c r="BC210" s="5" t="str">
        <f t="shared" si="5130"/>
        <v/>
      </c>
      <c r="BD210" s="5" t="str">
        <f t="shared" si="5130"/>
        <v/>
      </c>
      <c r="BE210" s="5" t="str">
        <f t="shared" si="5130"/>
        <v/>
      </c>
      <c r="BF210" s="5" t="str">
        <f t="shared" si="5130"/>
        <v/>
      </c>
      <c r="BG210" s="5" t="str">
        <f t="shared" si="5130"/>
        <v/>
      </c>
      <c r="BH210" s="5" t="str">
        <f t="shared" ref="BH210:BQ219" si="5131">IFERROR(IF(VLOOKUP(INDEX($L$2:$HEG$5,4,BH$471+$Q210-1),$B$2:$F$5568,5,FALSE)=BH$473,INDEX($L$2:$HEG$5,4,BH$471+$Q210-1),""),"")</f>
        <v/>
      </c>
      <c r="BI210" s="5" t="str">
        <f t="shared" si="5131"/>
        <v/>
      </c>
      <c r="BJ210" s="5">
        <f t="shared" si="5131"/>
        <v>1010428</v>
      </c>
      <c r="BK210" s="5" t="str">
        <f t="shared" si="5131"/>
        <v/>
      </c>
      <c r="BL210" s="5" t="str">
        <f t="shared" si="5131"/>
        <v/>
      </c>
      <c r="BM210" s="5" t="str">
        <f t="shared" si="5131"/>
        <v/>
      </c>
      <c r="BN210" s="5" t="str">
        <f t="shared" si="5131"/>
        <v/>
      </c>
      <c r="BO210" s="5" t="str">
        <f t="shared" si="5131"/>
        <v/>
      </c>
      <c r="BP210" s="5" t="str">
        <f t="shared" si="5131"/>
        <v/>
      </c>
      <c r="BQ210" s="5" t="str">
        <f t="shared" si="5131"/>
        <v/>
      </c>
      <c r="BR210" s="5"/>
      <c r="BT210" s="5" t="str">
        <f t="shared" si="5067"/>
        <v/>
      </c>
      <c r="BU210" s="5" t="str">
        <f t="shared" si="5068"/>
        <v/>
      </c>
      <c r="BV210" s="5" t="str">
        <f t="shared" si="5069"/>
        <v/>
      </c>
      <c r="BW210" s="5" t="str">
        <f t="shared" si="5070"/>
        <v/>
      </c>
      <c r="BX210" s="5" t="str">
        <f t="shared" si="5071"/>
        <v/>
      </c>
      <c r="BY210" s="5" t="str">
        <f t="shared" si="5072"/>
        <v/>
      </c>
      <c r="BZ210" s="5" t="str">
        <f t="shared" si="5073"/>
        <v/>
      </c>
      <c r="CA210" s="5" t="str">
        <f t="shared" si="5074"/>
        <v/>
      </c>
      <c r="CB210" s="5" t="str">
        <f t="shared" si="5075"/>
        <v/>
      </c>
      <c r="CC210" s="5" t="str">
        <f t="shared" si="5076"/>
        <v/>
      </c>
      <c r="CD210" s="5" t="str">
        <f t="shared" si="5077"/>
        <v/>
      </c>
      <c r="CE210" s="5" t="str">
        <f t="shared" si="5078"/>
        <v/>
      </c>
      <c r="CF210" s="5" t="str">
        <f t="shared" si="5079"/>
        <v>Metropolitan Capital Bank &amp; Trust - Chicago, IL</v>
      </c>
      <c r="CG210" s="5" t="str">
        <f t="shared" si="5080"/>
        <v/>
      </c>
      <c r="CH210" s="5" t="str">
        <f t="shared" si="5081"/>
        <v>State Savings Bank - Rake, IA</v>
      </c>
      <c r="CI210" s="5" t="str">
        <f t="shared" si="5082"/>
        <v/>
      </c>
      <c r="CJ210" s="5" t="str">
        <f t="shared" si="5083"/>
        <v/>
      </c>
      <c r="CK210" s="5" t="str">
        <f t="shared" si="5084"/>
        <v/>
      </c>
      <c r="CL210" s="5" t="str">
        <f t="shared" si="5085"/>
        <v/>
      </c>
      <c r="CM210" s="5" t="str">
        <f t="shared" si="5086"/>
        <v/>
      </c>
      <c r="CN210" s="5" t="str">
        <f t="shared" si="5087"/>
        <v/>
      </c>
      <c r="CO210" s="5" t="str">
        <f t="shared" si="5088"/>
        <v/>
      </c>
      <c r="CP210" s="5" t="str">
        <f t="shared" si="5089"/>
        <v>The First National Bank of McIntosh - McIntosh, MN</v>
      </c>
      <c r="CQ210" s="5" t="str">
        <f t="shared" si="5090"/>
        <v/>
      </c>
      <c r="CR210" s="5" t="str">
        <f t="shared" si="5091"/>
        <v>United Bank of Union - Union, MO</v>
      </c>
      <c r="CS210" s="5" t="str">
        <f t="shared" si="5092"/>
        <v/>
      </c>
      <c r="CT210" s="5" t="str">
        <f t="shared" si="5093"/>
        <v/>
      </c>
      <c r="CU210" s="5" t="str">
        <f t="shared" si="5094"/>
        <v/>
      </c>
      <c r="CV210" s="5" t="str">
        <f t="shared" si="5095"/>
        <v/>
      </c>
      <c r="CW210" s="5" t="str">
        <f t="shared" si="5096"/>
        <v/>
      </c>
      <c r="CX210" s="5" t="str">
        <f t="shared" si="5097"/>
        <v/>
      </c>
      <c r="CY210" s="5" t="str">
        <f t="shared" si="5098"/>
        <v>The Bank of Greene County - Catskill, NY</v>
      </c>
      <c r="CZ210" s="5" t="str">
        <f t="shared" si="5099"/>
        <v/>
      </c>
      <c r="DA210" s="5" t="str">
        <f t="shared" si="5100"/>
        <v/>
      </c>
      <c r="DB210" s="5" t="str">
        <f t="shared" si="5101"/>
        <v/>
      </c>
      <c r="DC210" s="5" t="str">
        <f t="shared" si="5102"/>
        <v/>
      </c>
      <c r="DD210" s="5" t="str">
        <f t="shared" si="5103"/>
        <v/>
      </c>
      <c r="DE210" s="5" t="str">
        <f t="shared" si="5104"/>
        <v/>
      </c>
      <c r="DF210" s="5" t="str">
        <f t="shared" si="5105"/>
        <v/>
      </c>
      <c r="DG210" s="5" t="str">
        <f t="shared" si="5106"/>
        <v/>
      </c>
      <c r="DH210" s="5" t="str">
        <f t="shared" si="5107"/>
        <v/>
      </c>
      <c r="DI210" s="5" t="str">
        <f t="shared" si="5108"/>
        <v/>
      </c>
      <c r="DJ210" s="5" t="str">
        <f t="shared" si="5109"/>
        <v>MCBank - Goldthwaite, TX</v>
      </c>
      <c r="DK210" s="5" t="str">
        <f t="shared" si="5110"/>
        <v/>
      </c>
      <c r="DL210" s="5" t="str">
        <f t="shared" si="5111"/>
        <v/>
      </c>
      <c r="DM210" s="5" t="str">
        <f t="shared" si="5112"/>
        <v/>
      </c>
      <c r="DN210" s="5" t="str">
        <f t="shared" si="5113"/>
        <v/>
      </c>
      <c r="DO210" s="5" t="str">
        <f t="shared" si="5114"/>
        <v/>
      </c>
      <c r="DP210" s="5" t="str">
        <f t="shared" si="5120"/>
        <v/>
      </c>
      <c r="DQ210" s="5" t="str">
        <f t="shared" si="5056"/>
        <v/>
      </c>
    </row>
    <row r="211" spans="1:121" x14ac:dyDescent="0.25">
      <c r="A211">
        <v>210</v>
      </c>
      <c r="B211" s="5">
        <v>13322438</v>
      </c>
      <c r="C211" t="str">
        <f t="shared" si="5121"/>
        <v>Bank of India - San Francisco Agency - San Francisco, CA</v>
      </c>
      <c r="D211" s="21" t="s">
        <v>10646</v>
      </c>
      <c r="E211" s="19" t="s">
        <v>2961</v>
      </c>
      <c r="F211" s="19" t="s">
        <v>2951</v>
      </c>
      <c r="G211" s="19"/>
      <c r="K211" s="27">
        <v>202</v>
      </c>
      <c r="L211" s="28" t="str">
        <f>IF(HLOOKUP('Peer Comparison Tool'!$E$6,StateDropdownData,K211+1,FALSE)=0,"",HLOOKUP('Peer Comparison Tool'!$E$6,StateDropdownData,K211+1,FALSE))</f>
        <v/>
      </c>
      <c r="M211" s="29" t="str">
        <f>IF(HLOOKUP('Peer Comparison Tool'!$E$6,[0]!DropdownData,K211+1,FALSE)=0,"",HLOOKUP('Peer Comparison Tool'!$E$6,[0]!DropdownData,K211+1,FALSE))</f>
        <v/>
      </c>
      <c r="N211" s="27">
        <v>202</v>
      </c>
      <c r="O211" s="28" t="str">
        <f>IF(HLOOKUP('Peer Comparison Tool'!$G$6,StateDropdownData,N211+1,FALSE)=0,"",HLOOKUP('Peer Comparison Tool'!$G$6,StateDropdownData,N211+1,FALSE))</f>
        <v/>
      </c>
      <c r="P211" s="29" t="str">
        <f>IF(HLOOKUP('Peer Comparison Tool'!$G$6,DropdownData,N211+1,FALSE)=0,"",HLOOKUP('Peer Comparison Tool'!$G$6,DropdownData,N211+1,FALSE))</f>
        <v/>
      </c>
      <c r="Q211" s="27">
        <v>202</v>
      </c>
      <c r="R211" s="28" t="str">
        <f>IF(HLOOKUP('Peer Comparison Tool'!$I$6,StateDropdownData,Q211+1,FALSE)=0,"",HLOOKUP('Peer Comparison Tool'!$I$6,StateDropdownData,Q211+1,FALSE))</f>
        <v/>
      </c>
      <c r="S211" s="29" t="str">
        <f>IF(HLOOKUP('Peer Comparison Tool'!$I$6,DropdownData,Q211+1,FALSE)=0,"",HLOOKUP('Peer Comparison Tool'!$I$6,DropdownData,Q211+1,FALSE))</f>
        <v/>
      </c>
      <c r="T211" s="5" t="str">
        <f t="shared" si="5127"/>
        <v/>
      </c>
      <c r="U211" s="5" t="str">
        <f t="shared" si="5127"/>
        <v/>
      </c>
      <c r="V211" s="5" t="str">
        <f t="shared" si="5127"/>
        <v/>
      </c>
      <c r="W211" s="5" t="str">
        <f t="shared" si="5127"/>
        <v/>
      </c>
      <c r="X211" s="5" t="str">
        <f t="shared" si="5127"/>
        <v/>
      </c>
      <c r="Y211" s="5" t="str">
        <f t="shared" si="5127"/>
        <v/>
      </c>
      <c r="Z211" s="5" t="str">
        <f t="shared" si="5127"/>
        <v/>
      </c>
      <c r="AA211" s="5" t="str">
        <f t="shared" si="5127"/>
        <v/>
      </c>
      <c r="AB211" s="5" t="str">
        <f t="shared" si="5127"/>
        <v/>
      </c>
      <c r="AC211" s="5" t="str">
        <f t="shared" si="5127"/>
        <v/>
      </c>
      <c r="AD211" s="5" t="str">
        <f t="shared" si="5128"/>
        <v/>
      </c>
      <c r="AE211" s="5" t="str">
        <f t="shared" si="5128"/>
        <v/>
      </c>
      <c r="AF211" s="5">
        <f t="shared" si="5128"/>
        <v>1010301</v>
      </c>
      <c r="AG211" s="5" t="str">
        <f t="shared" si="5128"/>
        <v/>
      </c>
      <c r="AH211" s="5">
        <f t="shared" si="5128"/>
        <v>1013383</v>
      </c>
      <c r="AI211" s="5" t="str">
        <f t="shared" si="5128"/>
        <v/>
      </c>
      <c r="AJ211" s="5" t="str">
        <f t="shared" si="5128"/>
        <v/>
      </c>
      <c r="AK211" s="5" t="str">
        <f t="shared" si="5128"/>
        <v/>
      </c>
      <c r="AL211" s="5" t="str">
        <f t="shared" si="5128"/>
        <v/>
      </c>
      <c r="AM211" s="5" t="str">
        <f t="shared" si="5128"/>
        <v/>
      </c>
      <c r="AN211" s="5" t="str">
        <f t="shared" si="5129"/>
        <v/>
      </c>
      <c r="AO211" s="5" t="str">
        <f t="shared" si="5129"/>
        <v/>
      </c>
      <c r="AP211" s="5">
        <f t="shared" si="5129"/>
        <v>1015360</v>
      </c>
      <c r="AQ211" s="5" t="str">
        <f t="shared" si="5129"/>
        <v/>
      </c>
      <c r="AR211" s="5">
        <f t="shared" si="5129"/>
        <v>1011702</v>
      </c>
      <c r="AS211" s="5" t="str">
        <f t="shared" si="5129"/>
        <v/>
      </c>
      <c r="AT211" s="5" t="str">
        <f t="shared" si="5129"/>
        <v/>
      </c>
      <c r="AU211" s="5" t="str">
        <f t="shared" si="5129"/>
        <v/>
      </c>
      <c r="AV211" s="5" t="str">
        <f t="shared" si="5129"/>
        <v/>
      </c>
      <c r="AW211" s="5" t="str">
        <f t="shared" si="5129"/>
        <v/>
      </c>
      <c r="AX211" s="5" t="str">
        <f t="shared" si="5130"/>
        <v/>
      </c>
      <c r="AY211" s="5">
        <f t="shared" si="5130"/>
        <v>1010655</v>
      </c>
      <c r="AZ211" s="5" t="str">
        <f t="shared" si="5130"/>
        <v/>
      </c>
      <c r="BA211" s="5" t="str">
        <f t="shared" si="5130"/>
        <v/>
      </c>
      <c r="BB211" s="5" t="str">
        <f t="shared" si="5130"/>
        <v/>
      </c>
      <c r="BC211" s="5" t="str">
        <f t="shared" si="5130"/>
        <v/>
      </c>
      <c r="BD211" s="5" t="str">
        <f t="shared" si="5130"/>
        <v/>
      </c>
      <c r="BE211" s="5" t="str">
        <f t="shared" si="5130"/>
        <v/>
      </c>
      <c r="BF211" s="5" t="str">
        <f t="shared" si="5130"/>
        <v/>
      </c>
      <c r="BG211" s="5" t="str">
        <f t="shared" si="5130"/>
        <v/>
      </c>
      <c r="BH211" s="5" t="str">
        <f t="shared" si="5131"/>
        <v/>
      </c>
      <c r="BI211" s="5" t="str">
        <f t="shared" si="5131"/>
        <v/>
      </c>
      <c r="BJ211" s="5">
        <f t="shared" si="5131"/>
        <v>1008701</v>
      </c>
      <c r="BK211" s="5" t="str">
        <f t="shared" si="5131"/>
        <v/>
      </c>
      <c r="BL211" s="5" t="str">
        <f t="shared" si="5131"/>
        <v/>
      </c>
      <c r="BM211" s="5" t="str">
        <f t="shared" si="5131"/>
        <v/>
      </c>
      <c r="BN211" s="5" t="str">
        <f t="shared" si="5131"/>
        <v/>
      </c>
      <c r="BO211" s="5" t="str">
        <f t="shared" si="5131"/>
        <v/>
      </c>
      <c r="BP211" s="5" t="str">
        <f t="shared" si="5131"/>
        <v/>
      </c>
      <c r="BQ211" s="5" t="str">
        <f t="shared" si="5131"/>
        <v/>
      </c>
      <c r="BR211" s="5"/>
      <c r="BT211" s="5" t="str">
        <f t="shared" si="5067"/>
        <v/>
      </c>
      <c r="BU211" s="5" t="str">
        <f t="shared" si="5068"/>
        <v/>
      </c>
      <c r="BV211" s="5" t="str">
        <f t="shared" si="5069"/>
        <v/>
      </c>
      <c r="BW211" s="5" t="str">
        <f t="shared" si="5070"/>
        <v/>
      </c>
      <c r="BX211" s="5" t="str">
        <f t="shared" si="5071"/>
        <v/>
      </c>
      <c r="BY211" s="5" t="str">
        <f t="shared" si="5072"/>
        <v/>
      </c>
      <c r="BZ211" s="5" t="str">
        <f t="shared" si="5073"/>
        <v/>
      </c>
      <c r="CA211" s="5" t="str">
        <f t="shared" si="5074"/>
        <v/>
      </c>
      <c r="CB211" s="5" t="str">
        <f t="shared" si="5075"/>
        <v/>
      </c>
      <c r="CC211" s="5" t="str">
        <f t="shared" si="5076"/>
        <v/>
      </c>
      <c r="CD211" s="5" t="str">
        <f t="shared" si="5077"/>
        <v/>
      </c>
      <c r="CE211" s="5" t="str">
        <f t="shared" si="5078"/>
        <v/>
      </c>
      <c r="CF211" s="5" t="str">
        <f t="shared" si="5079"/>
        <v>MidAmerica National Bank - Canton, IL</v>
      </c>
      <c r="CG211" s="5" t="str">
        <f t="shared" si="5080"/>
        <v/>
      </c>
      <c r="CH211" s="5" t="str">
        <f t="shared" si="5081"/>
        <v>State Savings Bank - West Des Moines, IA</v>
      </c>
      <c r="CI211" s="5" t="str">
        <f t="shared" si="5082"/>
        <v/>
      </c>
      <c r="CJ211" s="5" t="str">
        <f t="shared" si="5083"/>
        <v/>
      </c>
      <c r="CK211" s="5" t="str">
        <f t="shared" si="5084"/>
        <v/>
      </c>
      <c r="CL211" s="5" t="str">
        <f t="shared" si="5085"/>
        <v/>
      </c>
      <c r="CM211" s="5" t="str">
        <f t="shared" si="5086"/>
        <v/>
      </c>
      <c r="CN211" s="5" t="str">
        <f t="shared" si="5087"/>
        <v/>
      </c>
      <c r="CO211" s="5" t="str">
        <f t="shared" si="5088"/>
        <v/>
      </c>
      <c r="CP211" s="5" t="str">
        <f t="shared" si="5089"/>
        <v>The First National Bank of Milaca - Milaca, MN</v>
      </c>
      <c r="CQ211" s="5" t="str">
        <f t="shared" si="5090"/>
        <v/>
      </c>
      <c r="CR211" s="5" t="str">
        <f t="shared" si="5091"/>
        <v>United Security Bank - Auxvasse, MO</v>
      </c>
      <c r="CS211" s="5" t="str">
        <f t="shared" si="5092"/>
        <v/>
      </c>
      <c r="CT211" s="5" t="str">
        <f t="shared" si="5093"/>
        <v/>
      </c>
      <c r="CU211" s="5" t="str">
        <f t="shared" si="5094"/>
        <v/>
      </c>
      <c r="CV211" s="5" t="str">
        <f t="shared" si="5095"/>
        <v/>
      </c>
      <c r="CW211" s="5" t="str">
        <f t="shared" si="5096"/>
        <v/>
      </c>
      <c r="CX211" s="5" t="str">
        <f t="shared" si="5097"/>
        <v/>
      </c>
      <c r="CY211" s="5" t="str">
        <f t="shared" si="5098"/>
        <v>The Bank of New York Mellon - New York, NY</v>
      </c>
      <c r="CZ211" s="5" t="str">
        <f t="shared" si="5099"/>
        <v/>
      </c>
      <c r="DA211" s="5" t="str">
        <f t="shared" si="5100"/>
        <v/>
      </c>
      <c r="DB211" s="5" t="str">
        <f t="shared" si="5101"/>
        <v/>
      </c>
      <c r="DC211" s="5" t="str">
        <f t="shared" si="5102"/>
        <v/>
      </c>
      <c r="DD211" s="5" t="str">
        <f t="shared" si="5103"/>
        <v/>
      </c>
      <c r="DE211" s="5" t="str">
        <f t="shared" si="5104"/>
        <v/>
      </c>
      <c r="DF211" s="5" t="str">
        <f t="shared" si="5105"/>
        <v/>
      </c>
      <c r="DG211" s="5" t="str">
        <f t="shared" si="5106"/>
        <v/>
      </c>
      <c r="DH211" s="5" t="str">
        <f t="shared" si="5107"/>
        <v/>
      </c>
      <c r="DI211" s="5" t="str">
        <f t="shared" si="5108"/>
        <v/>
      </c>
      <c r="DJ211" s="5" t="str">
        <f t="shared" si="5109"/>
        <v>Menard Bank - Menard, TX</v>
      </c>
      <c r="DK211" s="5" t="str">
        <f t="shared" si="5110"/>
        <v/>
      </c>
      <c r="DL211" s="5" t="str">
        <f t="shared" si="5111"/>
        <v/>
      </c>
      <c r="DM211" s="5" t="str">
        <f t="shared" si="5112"/>
        <v/>
      </c>
      <c r="DN211" s="5" t="str">
        <f t="shared" si="5113"/>
        <v/>
      </c>
      <c r="DO211" s="5" t="str">
        <f t="shared" si="5114"/>
        <v/>
      </c>
      <c r="DP211" s="5" t="str">
        <f t="shared" si="5120"/>
        <v/>
      </c>
      <c r="DQ211" s="5" t="str">
        <f t="shared" si="5056"/>
        <v/>
      </c>
    </row>
    <row r="212" spans="1:121" x14ac:dyDescent="0.25">
      <c r="A212">
        <v>211</v>
      </c>
      <c r="B212" s="5">
        <v>100643</v>
      </c>
      <c r="C212" t="str">
        <f t="shared" si="5121"/>
        <v>Bank of Marin - Novato, CA</v>
      </c>
      <c r="D212" s="21" t="s">
        <v>1108</v>
      </c>
      <c r="E212" s="19" t="s">
        <v>2964</v>
      </c>
      <c r="F212" s="19" t="s">
        <v>2951</v>
      </c>
      <c r="G212" s="19"/>
      <c r="K212" s="27">
        <v>203</v>
      </c>
      <c r="L212" s="28" t="str">
        <f>IF(HLOOKUP('Peer Comparison Tool'!$E$6,StateDropdownData,K212+1,FALSE)=0,"",HLOOKUP('Peer Comparison Tool'!$E$6,StateDropdownData,K212+1,FALSE))</f>
        <v/>
      </c>
      <c r="M212" s="29" t="str">
        <f>IF(HLOOKUP('Peer Comparison Tool'!$E$6,[0]!DropdownData,K212+1,FALSE)=0,"",HLOOKUP('Peer Comparison Tool'!$E$6,[0]!DropdownData,K212+1,FALSE))</f>
        <v/>
      </c>
      <c r="N212" s="27">
        <v>203</v>
      </c>
      <c r="O212" s="28" t="str">
        <f>IF(HLOOKUP('Peer Comparison Tool'!$G$6,StateDropdownData,N212+1,FALSE)=0,"",HLOOKUP('Peer Comparison Tool'!$G$6,StateDropdownData,N212+1,FALSE))</f>
        <v/>
      </c>
      <c r="P212" s="29" t="str">
        <f>IF(HLOOKUP('Peer Comparison Tool'!$G$6,DropdownData,N212+1,FALSE)=0,"",HLOOKUP('Peer Comparison Tool'!$G$6,DropdownData,N212+1,FALSE))</f>
        <v/>
      </c>
      <c r="Q212" s="27">
        <v>203</v>
      </c>
      <c r="R212" s="28" t="str">
        <f>IF(HLOOKUP('Peer Comparison Tool'!$I$6,StateDropdownData,Q212+1,FALSE)=0,"",HLOOKUP('Peer Comparison Tool'!$I$6,StateDropdownData,Q212+1,FALSE))</f>
        <v/>
      </c>
      <c r="S212" s="29" t="str">
        <f>IF(HLOOKUP('Peer Comparison Tool'!$I$6,DropdownData,Q212+1,FALSE)=0,"",HLOOKUP('Peer Comparison Tool'!$I$6,DropdownData,Q212+1,FALSE))</f>
        <v/>
      </c>
      <c r="T212" s="5" t="str">
        <f t="shared" si="5127"/>
        <v/>
      </c>
      <c r="U212" s="5" t="str">
        <f t="shared" si="5127"/>
        <v/>
      </c>
      <c r="V212" s="5" t="str">
        <f t="shared" si="5127"/>
        <v/>
      </c>
      <c r="W212" s="5" t="str">
        <f t="shared" si="5127"/>
        <v/>
      </c>
      <c r="X212" s="5" t="str">
        <f t="shared" si="5127"/>
        <v/>
      </c>
      <c r="Y212" s="5" t="str">
        <f t="shared" si="5127"/>
        <v/>
      </c>
      <c r="Z212" s="5" t="str">
        <f t="shared" si="5127"/>
        <v/>
      </c>
      <c r="AA212" s="5" t="str">
        <f t="shared" si="5127"/>
        <v/>
      </c>
      <c r="AB212" s="5" t="str">
        <f t="shared" si="5127"/>
        <v/>
      </c>
      <c r="AC212" s="5" t="str">
        <f t="shared" si="5127"/>
        <v/>
      </c>
      <c r="AD212" s="5" t="str">
        <f t="shared" si="5128"/>
        <v/>
      </c>
      <c r="AE212" s="5" t="str">
        <f t="shared" si="5128"/>
        <v/>
      </c>
      <c r="AF212" s="5">
        <f t="shared" si="5128"/>
        <v>1013491</v>
      </c>
      <c r="AG212" s="5" t="str">
        <f t="shared" si="5128"/>
        <v/>
      </c>
      <c r="AH212" s="5">
        <f t="shared" si="5128"/>
        <v>1013760</v>
      </c>
      <c r="AI212" s="5" t="str">
        <f t="shared" si="5128"/>
        <v/>
      </c>
      <c r="AJ212" s="5" t="str">
        <f t="shared" si="5128"/>
        <v/>
      </c>
      <c r="AK212" s="5" t="str">
        <f t="shared" si="5128"/>
        <v/>
      </c>
      <c r="AL212" s="5" t="str">
        <f t="shared" si="5128"/>
        <v/>
      </c>
      <c r="AM212" s="5" t="str">
        <f t="shared" si="5128"/>
        <v/>
      </c>
      <c r="AN212" s="5" t="str">
        <f t="shared" si="5129"/>
        <v/>
      </c>
      <c r="AO212" s="5" t="str">
        <f t="shared" si="5129"/>
        <v/>
      </c>
      <c r="AP212" s="5">
        <f t="shared" si="5129"/>
        <v>1012674</v>
      </c>
      <c r="AQ212" s="5" t="str">
        <f t="shared" si="5129"/>
        <v/>
      </c>
      <c r="AR212" s="5">
        <f t="shared" si="5129"/>
        <v>1012066</v>
      </c>
      <c r="AS212" s="5" t="str">
        <f t="shared" si="5129"/>
        <v/>
      </c>
      <c r="AT212" s="5" t="str">
        <f t="shared" si="5129"/>
        <v/>
      </c>
      <c r="AU212" s="5" t="str">
        <f t="shared" si="5129"/>
        <v/>
      </c>
      <c r="AV212" s="5" t="str">
        <f t="shared" si="5129"/>
        <v/>
      </c>
      <c r="AW212" s="5" t="str">
        <f t="shared" si="5129"/>
        <v/>
      </c>
      <c r="AX212" s="5" t="str">
        <f t="shared" si="5130"/>
        <v/>
      </c>
      <c r="AY212" s="5">
        <f t="shared" si="5130"/>
        <v>4237956</v>
      </c>
      <c r="AZ212" s="5" t="str">
        <f t="shared" si="5130"/>
        <v/>
      </c>
      <c r="BA212" s="5" t="str">
        <f t="shared" si="5130"/>
        <v/>
      </c>
      <c r="BB212" s="5" t="str">
        <f t="shared" si="5130"/>
        <v/>
      </c>
      <c r="BC212" s="5" t="str">
        <f t="shared" si="5130"/>
        <v/>
      </c>
      <c r="BD212" s="5" t="str">
        <f t="shared" si="5130"/>
        <v/>
      </c>
      <c r="BE212" s="5" t="str">
        <f t="shared" si="5130"/>
        <v/>
      </c>
      <c r="BF212" s="5" t="str">
        <f t="shared" si="5130"/>
        <v/>
      </c>
      <c r="BG212" s="5" t="str">
        <f t="shared" si="5130"/>
        <v/>
      </c>
      <c r="BH212" s="5" t="str">
        <f t="shared" si="5131"/>
        <v/>
      </c>
      <c r="BI212" s="5" t="str">
        <f t="shared" si="5131"/>
        <v/>
      </c>
      <c r="BJ212" s="5">
        <f t="shared" si="5131"/>
        <v>4201595</v>
      </c>
      <c r="BK212" s="5" t="str">
        <f t="shared" si="5131"/>
        <v/>
      </c>
      <c r="BL212" s="5" t="str">
        <f t="shared" si="5131"/>
        <v/>
      </c>
      <c r="BM212" s="5" t="str">
        <f t="shared" si="5131"/>
        <v/>
      </c>
      <c r="BN212" s="5" t="str">
        <f t="shared" si="5131"/>
        <v/>
      </c>
      <c r="BO212" s="5" t="str">
        <f t="shared" si="5131"/>
        <v/>
      </c>
      <c r="BP212" s="5" t="str">
        <f t="shared" si="5131"/>
        <v/>
      </c>
      <c r="BQ212" s="5" t="str">
        <f t="shared" si="5131"/>
        <v/>
      </c>
      <c r="BR212" s="5"/>
      <c r="BT212" s="5" t="str">
        <f t="shared" si="5067"/>
        <v/>
      </c>
      <c r="BU212" s="5" t="str">
        <f t="shared" si="5068"/>
        <v/>
      </c>
      <c r="BV212" s="5" t="str">
        <f t="shared" si="5069"/>
        <v/>
      </c>
      <c r="BW212" s="5" t="str">
        <f t="shared" si="5070"/>
        <v/>
      </c>
      <c r="BX212" s="5" t="str">
        <f t="shared" si="5071"/>
        <v/>
      </c>
      <c r="BY212" s="5" t="str">
        <f t="shared" si="5072"/>
        <v/>
      </c>
      <c r="BZ212" s="5" t="str">
        <f t="shared" si="5073"/>
        <v/>
      </c>
      <c r="CA212" s="5" t="str">
        <f t="shared" si="5074"/>
        <v/>
      </c>
      <c r="CB212" s="5" t="str">
        <f t="shared" si="5075"/>
        <v/>
      </c>
      <c r="CC212" s="5" t="str">
        <f t="shared" si="5076"/>
        <v/>
      </c>
      <c r="CD212" s="5" t="str">
        <f t="shared" si="5077"/>
        <v/>
      </c>
      <c r="CE212" s="5" t="str">
        <f t="shared" si="5078"/>
        <v/>
      </c>
      <c r="CF212" s="5" t="str">
        <f t="shared" si="5079"/>
        <v>Middletown State Bank - Middletown, IL</v>
      </c>
      <c r="CG212" s="5" t="str">
        <f t="shared" si="5080"/>
        <v/>
      </c>
      <c r="CH212" s="5" t="str">
        <f t="shared" si="5081"/>
        <v>State Savings Bank - Bedford, IA</v>
      </c>
      <c r="CI212" s="5" t="str">
        <f t="shared" si="5082"/>
        <v/>
      </c>
      <c r="CJ212" s="5" t="str">
        <f t="shared" si="5083"/>
        <v/>
      </c>
      <c r="CK212" s="5" t="str">
        <f t="shared" si="5084"/>
        <v/>
      </c>
      <c r="CL212" s="5" t="str">
        <f t="shared" si="5085"/>
        <v/>
      </c>
      <c r="CM212" s="5" t="str">
        <f t="shared" si="5086"/>
        <v/>
      </c>
      <c r="CN212" s="5" t="str">
        <f t="shared" si="5087"/>
        <v/>
      </c>
      <c r="CO212" s="5" t="str">
        <f t="shared" si="5088"/>
        <v/>
      </c>
      <c r="CP212" s="5" t="str">
        <f t="shared" si="5089"/>
        <v>The First National Bank of Moose Lake - Moose Lake, MN</v>
      </c>
      <c r="CQ212" s="5" t="str">
        <f t="shared" si="5090"/>
        <v/>
      </c>
      <c r="CR212" s="5" t="str">
        <f t="shared" si="5091"/>
        <v>United State Bank - Lewistown, MO</v>
      </c>
      <c r="CS212" s="5" t="str">
        <f t="shared" si="5092"/>
        <v/>
      </c>
      <c r="CT212" s="5" t="str">
        <f t="shared" si="5093"/>
        <v/>
      </c>
      <c r="CU212" s="5" t="str">
        <f t="shared" si="5094"/>
        <v/>
      </c>
      <c r="CV212" s="5" t="str">
        <f t="shared" si="5095"/>
        <v/>
      </c>
      <c r="CW212" s="5" t="str">
        <f t="shared" si="5096"/>
        <v/>
      </c>
      <c r="CX212" s="5" t="str">
        <f t="shared" si="5097"/>
        <v/>
      </c>
      <c r="CY212" s="5" t="str">
        <f t="shared" si="5098"/>
        <v>The Bank of Nova Scotia - New York Agency - New York, NY</v>
      </c>
      <c r="CZ212" s="5" t="str">
        <f t="shared" si="5099"/>
        <v/>
      </c>
      <c r="DA212" s="5" t="str">
        <f t="shared" si="5100"/>
        <v/>
      </c>
      <c r="DB212" s="5" t="str">
        <f t="shared" si="5101"/>
        <v/>
      </c>
      <c r="DC212" s="5" t="str">
        <f t="shared" si="5102"/>
        <v/>
      </c>
      <c r="DD212" s="5" t="str">
        <f t="shared" si="5103"/>
        <v/>
      </c>
      <c r="DE212" s="5" t="str">
        <f t="shared" si="5104"/>
        <v/>
      </c>
      <c r="DF212" s="5" t="str">
        <f t="shared" si="5105"/>
        <v/>
      </c>
      <c r="DG212" s="5" t="str">
        <f t="shared" si="5106"/>
        <v/>
      </c>
      <c r="DH212" s="5" t="str">
        <f t="shared" si="5107"/>
        <v/>
      </c>
      <c r="DI212" s="5" t="str">
        <f t="shared" si="5108"/>
        <v/>
      </c>
      <c r="DJ212" s="5" t="str">
        <f t="shared" si="5109"/>
        <v>Monet Bank - Plano, TX</v>
      </c>
      <c r="DK212" s="5" t="str">
        <f t="shared" si="5110"/>
        <v/>
      </c>
      <c r="DL212" s="5" t="str">
        <f t="shared" si="5111"/>
        <v/>
      </c>
      <c r="DM212" s="5" t="str">
        <f t="shared" si="5112"/>
        <v/>
      </c>
      <c r="DN212" s="5" t="str">
        <f t="shared" si="5113"/>
        <v/>
      </c>
      <c r="DO212" s="5" t="str">
        <f t="shared" si="5114"/>
        <v/>
      </c>
      <c r="DP212" s="5" t="str">
        <f t="shared" si="5120"/>
        <v/>
      </c>
      <c r="DQ212" s="5" t="str">
        <f t="shared" si="5056"/>
        <v/>
      </c>
    </row>
    <row r="213" spans="1:121" x14ac:dyDescent="0.25">
      <c r="A213">
        <v>212</v>
      </c>
      <c r="B213" s="5">
        <v>4100556</v>
      </c>
      <c r="C213" t="str">
        <f t="shared" si="5121"/>
        <v>Bank of San Francisco - San Francisco, CA</v>
      </c>
      <c r="D213" s="21" t="s">
        <v>2408</v>
      </c>
      <c r="E213" s="19" t="s">
        <v>2961</v>
      </c>
      <c r="F213" s="19" t="s">
        <v>2951</v>
      </c>
      <c r="G213" s="19"/>
      <c r="K213" s="27">
        <v>204</v>
      </c>
      <c r="L213" s="28" t="str">
        <f>IF(HLOOKUP('Peer Comparison Tool'!$E$6,StateDropdownData,K213+1,FALSE)=0,"",HLOOKUP('Peer Comparison Tool'!$E$6,StateDropdownData,K213+1,FALSE))</f>
        <v/>
      </c>
      <c r="M213" s="29" t="str">
        <f>IF(HLOOKUP('Peer Comparison Tool'!$E$6,[0]!DropdownData,K213+1,FALSE)=0,"",HLOOKUP('Peer Comparison Tool'!$E$6,[0]!DropdownData,K213+1,FALSE))</f>
        <v/>
      </c>
      <c r="N213" s="27">
        <v>204</v>
      </c>
      <c r="O213" s="28" t="str">
        <f>IF(HLOOKUP('Peer Comparison Tool'!$G$6,StateDropdownData,N213+1,FALSE)=0,"",HLOOKUP('Peer Comparison Tool'!$G$6,StateDropdownData,N213+1,FALSE))</f>
        <v/>
      </c>
      <c r="P213" s="29" t="str">
        <f>IF(HLOOKUP('Peer Comparison Tool'!$G$6,DropdownData,N213+1,FALSE)=0,"",HLOOKUP('Peer Comparison Tool'!$G$6,DropdownData,N213+1,FALSE))</f>
        <v/>
      </c>
      <c r="Q213" s="27">
        <v>204</v>
      </c>
      <c r="R213" s="28" t="str">
        <f>IF(HLOOKUP('Peer Comparison Tool'!$I$6,StateDropdownData,Q213+1,FALSE)=0,"",HLOOKUP('Peer Comparison Tool'!$I$6,StateDropdownData,Q213+1,FALSE))</f>
        <v/>
      </c>
      <c r="S213" s="29" t="str">
        <f>IF(HLOOKUP('Peer Comparison Tool'!$I$6,DropdownData,Q213+1,FALSE)=0,"",HLOOKUP('Peer Comparison Tool'!$I$6,DropdownData,Q213+1,FALSE))</f>
        <v/>
      </c>
      <c r="T213" s="5" t="str">
        <f t="shared" si="5127"/>
        <v/>
      </c>
      <c r="U213" s="5" t="str">
        <f t="shared" si="5127"/>
        <v/>
      </c>
      <c r="V213" s="5" t="str">
        <f t="shared" si="5127"/>
        <v/>
      </c>
      <c r="W213" s="5" t="str">
        <f t="shared" si="5127"/>
        <v/>
      </c>
      <c r="X213" s="5" t="str">
        <f t="shared" si="5127"/>
        <v/>
      </c>
      <c r="Y213" s="5" t="str">
        <f t="shared" si="5127"/>
        <v/>
      </c>
      <c r="Z213" s="5" t="str">
        <f t="shared" si="5127"/>
        <v/>
      </c>
      <c r="AA213" s="5" t="str">
        <f t="shared" si="5127"/>
        <v/>
      </c>
      <c r="AB213" s="5" t="str">
        <f t="shared" si="5127"/>
        <v/>
      </c>
      <c r="AC213" s="5" t="str">
        <f t="shared" si="5127"/>
        <v/>
      </c>
      <c r="AD213" s="5" t="str">
        <f t="shared" si="5128"/>
        <v/>
      </c>
      <c r="AE213" s="5" t="str">
        <f t="shared" si="5128"/>
        <v/>
      </c>
      <c r="AF213" s="5">
        <f t="shared" si="5128"/>
        <v>1014139</v>
      </c>
      <c r="AG213" s="5" t="str">
        <f t="shared" si="5128"/>
        <v/>
      </c>
      <c r="AH213" s="5">
        <f t="shared" si="5128"/>
        <v>1006285</v>
      </c>
      <c r="AI213" s="5" t="str">
        <f t="shared" si="5128"/>
        <v/>
      </c>
      <c r="AJ213" s="5" t="str">
        <f t="shared" si="5128"/>
        <v/>
      </c>
      <c r="AK213" s="5" t="str">
        <f t="shared" si="5128"/>
        <v/>
      </c>
      <c r="AL213" s="5" t="str">
        <f t="shared" si="5128"/>
        <v/>
      </c>
      <c r="AM213" s="5" t="str">
        <f t="shared" si="5128"/>
        <v/>
      </c>
      <c r="AN213" s="5" t="str">
        <f t="shared" si="5129"/>
        <v/>
      </c>
      <c r="AO213" s="5" t="str">
        <f t="shared" si="5129"/>
        <v/>
      </c>
      <c r="AP213" s="5">
        <f t="shared" si="5129"/>
        <v>1012941</v>
      </c>
      <c r="AQ213" s="5" t="str">
        <f t="shared" si="5129"/>
        <v/>
      </c>
      <c r="AR213" s="5">
        <f t="shared" si="5129"/>
        <v>1012728</v>
      </c>
      <c r="AS213" s="5" t="str">
        <f t="shared" si="5129"/>
        <v/>
      </c>
      <c r="AT213" s="5" t="str">
        <f t="shared" si="5129"/>
        <v/>
      </c>
      <c r="AU213" s="5" t="str">
        <f t="shared" si="5129"/>
        <v/>
      </c>
      <c r="AV213" s="5" t="str">
        <f t="shared" si="5129"/>
        <v/>
      </c>
      <c r="AW213" s="5" t="str">
        <f t="shared" si="5129"/>
        <v/>
      </c>
      <c r="AX213" s="5" t="str">
        <f t="shared" si="5130"/>
        <v/>
      </c>
      <c r="AY213" s="5">
        <f t="shared" si="5130"/>
        <v>1022332</v>
      </c>
      <c r="AZ213" s="5" t="str">
        <f t="shared" si="5130"/>
        <v/>
      </c>
      <c r="BA213" s="5" t="str">
        <f t="shared" si="5130"/>
        <v/>
      </c>
      <c r="BB213" s="5" t="str">
        <f t="shared" si="5130"/>
        <v/>
      </c>
      <c r="BC213" s="5" t="str">
        <f t="shared" si="5130"/>
        <v/>
      </c>
      <c r="BD213" s="5" t="str">
        <f t="shared" si="5130"/>
        <v/>
      </c>
      <c r="BE213" s="5" t="str">
        <f t="shared" si="5130"/>
        <v/>
      </c>
      <c r="BF213" s="5" t="str">
        <f t="shared" si="5130"/>
        <v/>
      </c>
      <c r="BG213" s="5" t="str">
        <f t="shared" si="5130"/>
        <v/>
      </c>
      <c r="BH213" s="5" t="str">
        <f t="shared" si="5131"/>
        <v/>
      </c>
      <c r="BI213" s="5" t="str">
        <f t="shared" si="5131"/>
        <v/>
      </c>
      <c r="BJ213" s="5">
        <f t="shared" si="5131"/>
        <v>1007213</v>
      </c>
      <c r="BK213" s="5" t="str">
        <f t="shared" si="5131"/>
        <v/>
      </c>
      <c r="BL213" s="5" t="str">
        <f t="shared" si="5131"/>
        <v/>
      </c>
      <c r="BM213" s="5" t="str">
        <f t="shared" si="5131"/>
        <v/>
      </c>
      <c r="BN213" s="5" t="str">
        <f t="shared" si="5131"/>
        <v/>
      </c>
      <c r="BO213" s="5" t="str">
        <f t="shared" si="5131"/>
        <v/>
      </c>
      <c r="BP213" s="5" t="str">
        <f t="shared" si="5131"/>
        <v/>
      </c>
      <c r="BQ213" s="5" t="str">
        <f t="shared" si="5131"/>
        <v/>
      </c>
      <c r="BR213" s="5"/>
      <c r="BT213" s="5" t="str">
        <f t="shared" si="5067"/>
        <v/>
      </c>
      <c r="BU213" s="5" t="str">
        <f t="shared" si="5068"/>
        <v/>
      </c>
      <c r="BV213" s="5" t="str">
        <f t="shared" si="5069"/>
        <v/>
      </c>
      <c r="BW213" s="5" t="str">
        <f t="shared" si="5070"/>
        <v/>
      </c>
      <c r="BX213" s="5" t="str">
        <f t="shared" si="5071"/>
        <v/>
      </c>
      <c r="BY213" s="5" t="str">
        <f t="shared" si="5072"/>
        <v/>
      </c>
      <c r="BZ213" s="5" t="str">
        <f t="shared" si="5073"/>
        <v/>
      </c>
      <c r="CA213" s="5" t="str">
        <f t="shared" si="5074"/>
        <v/>
      </c>
      <c r="CB213" s="5" t="str">
        <f t="shared" si="5075"/>
        <v/>
      </c>
      <c r="CC213" s="5" t="str">
        <f t="shared" si="5076"/>
        <v/>
      </c>
      <c r="CD213" s="5" t="str">
        <f t="shared" si="5077"/>
        <v/>
      </c>
      <c r="CE213" s="5" t="str">
        <f t="shared" si="5078"/>
        <v/>
      </c>
      <c r="CF213" s="5" t="str">
        <f t="shared" si="5079"/>
        <v>Midland Community Bank - Kincaid, IL</v>
      </c>
      <c r="CG213" s="5" t="str">
        <f t="shared" si="5080"/>
        <v/>
      </c>
      <c r="CH213" s="5" t="str">
        <f t="shared" si="5081"/>
        <v>Success Bank - Bloomfield, IA</v>
      </c>
      <c r="CI213" s="5" t="str">
        <f t="shared" si="5082"/>
        <v/>
      </c>
      <c r="CJ213" s="5" t="str">
        <f t="shared" si="5083"/>
        <v/>
      </c>
      <c r="CK213" s="5" t="str">
        <f t="shared" si="5084"/>
        <v/>
      </c>
      <c r="CL213" s="5" t="str">
        <f t="shared" si="5085"/>
        <v/>
      </c>
      <c r="CM213" s="5" t="str">
        <f t="shared" si="5086"/>
        <v/>
      </c>
      <c r="CN213" s="5" t="str">
        <f t="shared" si="5087"/>
        <v/>
      </c>
      <c r="CO213" s="5" t="str">
        <f t="shared" si="5088"/>
        <v/>
      </c>
      <c r="CP213" s="5" t="str">
        <f t="shared" si="5089"/>
        <v>The First National Bank of Osakis - Osakis, MN</v>
      </c>
      <c r="CQ213" s="5" t="str">
        <f t="shared" si="5090"/>
        <v/>
      </c>
      <c r="CR213" s="5" t="str">
        <f t="shared" si="5091"/>
        <v>Verimore Bank - Brookfield, MO</v>
      </c>
      <c r="CS213" s="5" t="str">
        <f t="shared" si="5092"/>
        <v/>
      </c>
      <c r="CT213" s="5" t="str">
        <f t="shared" si="5093"/>
        <v/>
      </c>
      <c r="CU213" s="5" t="str">
        <f t="shared" si="5094"/>
        <v/>
      </c>
      <c r="CV213" s="5" t="str">
        <f t="shared" si="5095"/>
        <v/>
      </c>
      <c r="CW213" s="5" t="str">
        <f t="shared" si="5096"/>
        <v/>
      </c>
      <c r="CX213" s="5" t="str">
        <f t="shared" si="5097"/>
        <v/>
      </c>
      <c r="CY213" s="5" t="str">
        <f t="shared" si="5098"/>
        <v>The Berkshire Bank - New York, NY</v>
      </c>
      <c r="CZ213" s="5" t="str">
        <f t="shared" si="5099"/>
        <v/>
      </c>
      <c r="DA213" s="5" t="str">
        <f t="shared" si="5100"/>
        <v/>
      </c>
      <c r="DB213" s="5" t="str">
        <f t="shared" si="5101"/>
        <v/>
      </c>
      <c r="DC213" s="5" t="str">
        <f t="shared" si="5102"/>
        <v/>
      </c>
      <c r="DD213" s="5" t="str">
        <f t="shared" si="5103"/>
        <v/>
      </c>
      <c r="DE213" s="5" t="str">
        <f t="shared" si="5104"/>
        <v/>
      </c>
      <c r="DF213" s="5" t="str">
        <f t="shared" si="5105"/>
        <v/>
      </c>
      <c r="DG213" s="5" t="str">
        <f t="shared" si="5106"/>
        <v/>
      </c>
      <c r="DH213" s="5" t="str">
        <f t="shared" si="5107"/>
        <v/>
      </c>
      <c r="DI213" s="5" t="str">
        <f t="shared" si="5108"/>
        <v/>
      </c>
      <c r="DJ213" s="5" t="str">
        <f t="shared" si="5109"/>
        <v>Moody National Bank - Galveston, TX</v>
      </c>
      <c r="DK213" s="5" t="str">
        <f t="shared" si="5110"/>
        <v/>
      </c>
      <c r="DL213" s="5" t="str">
        <f t="shared" si="5111"/>
        <v/>
      </c>
      <c r="DM213" s="5" t="str">
        <f t="shared" si="5112"/>
        <v/>
      </c>
      <c r="DN213" s="5" t="str">
        <f t="shared" si="5113"/>
        <v/>
      </c>
      <c r="DO213" s="5" t="str">
        <f t="shared" si="5114"/>
        <v/>
      </c>
      <c r="DP213" s="5" t="str">
        <f t="shared" si="5120"/>
        <v/>
      </c>
      <c r="DQ213" s="5" t="str">
        <f t="shared" si="5056"/>
        <v/>
      </c>
    </row>
    <row r="214" spans="1:121" x14ac:dyDescent="0.25">
      <c r="A214">
        <v>213</v>
      </c>
      <c r="B214" s="5">
        <v>1009912</v>
      </c>
      <c r="C214" t="str">
        <f t="shared" si="5121"/>
        <v>Bank of Stockton - Stockton, CA</v>
      </c>
      <c r="D214" s="21" t="s">
        <v>1112</v>
      </c>
      <c r="E214" s="19" t="s">
        <v>2958</v>
      </c>
      <c r="F214" s="19" t="s">
        <v>2951</v>
      </c>
      <c r="G214" s="19"/>
      <c r="K214" s="27">
        <v>205</v>
      </c>
      <c r="L214" s="28" t="str">
        <f>IF(HLOOKUP('Peer Comparison Tool'!$E$6,StateDropdownData,K214+1,FALSE)=0,"",HLOOKUP('Peer Comparison Tool'!$E$6,StateDropdownData,K214+1,FALSE))</f>
        <v/>
      </c>
      <c r="M214" s="29" t="str">
        <f>IF(HLOOKUP('Peer Comparison Tool'!$E$6,[0]!DropdownData,K214+1,FALSE)=0,"",HLOOKUP('Peer Comparison Tool'!$E$6,[0]!DropdownData,K214+1,FALSE))</f>
        <v/>
      </c>
      <c r="N214" s="27">
        <v>205</v>
      </c>
      <c r="O214" s="28" t="str">
        <f>IF(HLOOKUP('Peer Comparison Tool'!$G$6,StateDropdownData,N214+1,FALSE)=0,"",HLOOKUP('Peer Comparison Tool'!$G$6,StateDropdownData,N214+1,FALSE))</f>
        <v/>
      </c>
      <c r="P214" s="29" t="str">
        <f>IF(HLOOKUP('Peer Comparison Tool'!$G$6,DropdownData,N214+1,FALSE)=0,"",HLOOKUP('Peer Comparison Tool'!$G$6,DropdownData,N214+1,FALSE))</f>
        <v/>
      </c>
      <c r="Q214" s="27">
        <v>205</v>
      </c>
      <c r="R214" s="28" t="str">
        <f>IF(HLOOKUP('Peer Comparison Tool'!$I$6,StateDropdownData,Q214+1,FALSE)=0,"",HLOOKUP('Peer Comparison Tool'!$I$6,StateDropdownData,Q214+1,FALSE))</f>
        <v/>
      </c>
      <c r="S214" s="29" t="str">
        <f>IF(HLOOKUP('Peer Comparison Tool'!$I$6,DropdownData,Q214+1,FALSE)=0,"",HLOOKUP('Peer Comparison Tool'!$I$6,DropdownData,Q214+1,FALSE))</f>
        <v/>
      </c>
      <c r="T214" s="5" t="str">
        <f t="shared" si="5127"/>
        <v/>
      </c>
      <c r="U214" s="5" t="str">
        <f t="shared" si="5127"/>
        <v/>
      </c>
      <c r="V214" s="5" t="str">
        <f t="shared" si="5127"/>
        <v/>
      </c>
      <c r="W214" s="5" t="str">
        <f t="shared" si="5127"/>
        <v/>
      </c>
      <c r="X214" s="5" t="str">
        <f t="shared" si="5127"/>
        <v/>
      </c>
      <c r="Y214" s="5" t="str">
        <f t="shared" si="5127"/>
        <v/>
      </c>
      <c r="Z214" s="5" t="str">
        <f t="shared" si="5127"/>
        <v/>
      </c>
      <c r="AA214" s="5" t="str">
        <f t="shared" si="5127"/>
        <v/>
      </c>
      <c r="AB214" s="5" t="str">
        <f t="shared" si="5127"/>
        <v/>
      </c>
      <c r="AC214" s="5" t="str">
        <f t="shared" si="5127"/>
        <v/>
      </c>
      <c r="AD214" s="5" t="str">
        <f t="shared" si="5128"/>
        <v/>
      </c>
      <c r="AE214" s="5" t="str">
        <f t="shared" si="5128"/>
        <v/>
      </c>
      <c r="AF214" s="5">
        <f t="shared" si="5128"/>
        <v>102291</v>
      </c>
      <c r="AG214" s="5" t="str">
        <f t="shared" si="5128"/>
        <v/>
      </c>
      <c r="AH214" s="5">
        <f t="shared" si="5128"/>
        <v>1008574</v>
      </c>
      <c r="AI214" s="5" t="str">
        <f t="shared" si="5128"/>
        <v/>
      </c>
      <c r="AJ214" s="5" t="str">
        <f t="shared" si="5128"/>
        <v/>
      </c>
      <c r="AK214" s="5" t="str">
        <f t="shared" si="5128"/>
        <v/>
      </c>
      <c r="AL214" s="5" t="str">
        <f t="shared" si="5128"/>
        <v/>
      </c>
      <c r="AM214" s="5" t="str">
        <f t="shared" si="5128"/>
        <v/>
      </c>
      <c r="AN214" s="5" t="str">
        <f t="shared" si="5129"/>
        <v/>
      </c>
      <c r="AO214" s="5" t="str">
        <f t="shared" si="5129"/>
        <v/>
      </c>
      <c r="AP214" s="5">
        <f t="shared" si="5129"/>
        <v>1013007</v>
      </c>
      <c r="AQ214" s="5" t="str">
        <f t="shared" si="5129"/>
        <v/>
      </c>
      <c r="AR214" s="5">
        <f t="shared" si="5129"/>
        <v>1008003</v>
      </c>
      <c r="AS214" s="5" t="str">
        <f t="shared" si="5129"/>
        <v/>
      </c>
      <c r="AT214" s="5" t="str">
        <f t="shared" si="5129"/>
        <v/>
      </c>
      <c r="AU214" s="5" t="str">
        <f t="shared" si="5129"/>
        <v/>
      </c>
      <c r="AV214" s="5" t="str">
        <f t="shared" si="5129"/>
        <v/>
      </c>
      <c r="AW214" s="5" t="str">
        <f t="shared" si="5129"/>
        <v/>
      </c>
      <c r="AX214" s="5" t="str">
        <f t="shared" si="5130"/>
        <v/>
      </c>
      <c r="AY214" s="5">
        <f t="shared" si="5130"/>
        <v>1006070</v>
      </c>
      <c r="AZ214" s="5" t="str">
        <f t="shared" si="5130"/>
        <v/>
      </c>
      <c r="BA214" s="5" t="str">
        <f t="shared" si="5130"/>
        <v/>
      </c>
      <c r="BB214" s="5" t="str">
        <f t="shared" si="5130"/>
        <v/>
      </c>
      <c r="BC214" s="5" t="str">
        <f t="shared" si="5130"/>
        <v/>
      </c>
      <c r="BD214" s="5" t="str">
        <f t="shared" si="5130"/>
        <v/>
      </c>
      <c r="BE214" s="5" t="str">
        <f t="shared" si="5130"/>
        <v/>
      </c>
      <c r="BF214" s="5" t="str">
        <f t="shared" si="5130"/>
        <v/>
      </c>
      <c r="BG214" s="5" t="str">
        <f t="shared" si="5130"/>
        <v/>
      </c>
      <c r="BH214" s="5" t="str">
        <f t="shared" si="5131"/>
        <v/>
      </c>
      <c r="BI214" s="5" t="str">
        <f t="shared" si="5131"/>
        <v/>
      </c>
      <c r="BJ214" s="5">
        <f t="shared" si="5131"/>
        <v>1013428</v>
      </c>
      <c r="BK214" s="5" t="str">
        <f t="shared" si="5131"/>
        <v/>
      </c>
      <c r="BL214" s="5" t="str">
        <f t="shared" si="5131"/>
        <v/>
      </c>
      <c r="BM214" s="5" t="str">
        <f t="shared" si="5131"/>
        <v/>
      </c>
      <c r="BN214" s="5" t="str">
        <f t="shared" si="5131"/>
        <v/>
      </c>
      <c r="BO214" s="5" t="str">
        <f t="shared" si="5131"/>
        <v/>
      </c>
      <c r="BP214" s="5" t="str">
        <f t="shared" si="5131"/>
        <v/>
      </c>
      <c r="BQ214" s="5" t="str">
        <f t="shared" si="5131"/>
        <v/>
      </c>
      <c r="BR214" s="5"/>
      <c r="BT214" s="5" t="str">
        <f t="shared" si="5067"/>
        <v/>
      </c>
      <c r="BU214" s="5" t="str">
        <f t="shared" si="5068"/>
        <v/>
      </c>
      <c r="BV214" s="5" t="str">
        <f t="shared" si="5069"/>
        <v/>
      </c>
      <c r="BW214" s="5" t="str">
        <f t="shared" si="5070"/>
        <v/>
      </c>
      <c r="BX214" s="5" t="str">
        <f t="shared" si="5071"/>
        <v/>
      </c>
      <c r="BY214" s="5" t="str">
        <f t="shared" si="5072"/>
        <v/>
      </c>
      <c r="BZ214" s="5" t="str">
        <f t="shared" si="5073"/>
        <v/>
      </c>
      <c r="CA214" s="5" t="str">
        <f t="shared" si="5074"/>
        <v/>
      </c>
      <c r="CB214" s="5" t="str">
        <f t="shared" si="5075"/>
        <v/>
      </c>
      <c r="CC214" s="5" t="str">
        <f t="shared" si="5076"/>
        <v/>
      </c>
      <c r="CD214" s="5" t="str">
        <f t="shared" si="5077"/>
        <v/>
      </c>
      <c r="CE214" s="5" t="str">
        <f t="shared" si="5078"/>
        <v/>
      </c>
      <c r="CF214" s="5" t="str">
        <f t="shared" si="5079"/>
        <v>Midland Federal Savings and Loan Association - Bridgeview, IL</v>
      </c>
      <c r="CG214" s="5" t="str">
        <f t="shared" si="5080"/>
        <v/>
      </c>
      <c r="CH214" s="5" t="str">
        <f t="shared" si="5081"/>
        <v>Templeton Savings Bank - Templeton, IA</v>
      </c>
      <c r="CI214" s="5" t="str">
        <f t="shared" si="5082"/>
        <v/>
      </c>
      <c r="CJ214" s="5" t="str">
        <f t="shared" si="5083"/>
        <v/>
      </c>
      <c r="CK214" s="5" t="str">
        <f t="shared" si="5084"/>
        <v/>
      </c>
      <c r="CL214" s="5" t="str">
        <f t="shared" si="5085"/>
        <v/>
      </c>
      <c r="CM214" s="5" t="str">
        <f t="shared" si="5086"/>
        <v/>
      </c>
      <c r="CN214" s="5" t="str">
        <f t="shared" si="5087"/>
        <v/>
      </c>
      <c r="CO214" s="5" t="str">
        <f t="shared" si="5088"/>
        <v/>
      </c>
      <c r="CP214" s="5" t="str">
        <f t="shared" si="5089"/>
        <v>The First National Bank of Proctor - Proctor, MN</v>
      </c>
      <c r="CQ214" s="5" t="str">
        <f t="shared" si="5090"/>
        <v/>
      </c>
      <c r="CR214" s="5" t="str">
        <f t="shared" si="5091"/>
        <v>West Plains Bank and Trust Company - West Plains, MO</v>
      </c>
      <c r="CS214" s="5" t="str">
        <f t="shared" si="5092"/>
        <v/>
      </c>
      <c r="CT214" s="5" t="str">
        <f t="shared" si="5093"/>
        <v/>
      </c>
      <c r="CU214" s="5" t="str">
        <f t="shared" si="5094"/>
        <v/>
      </c>
      <c r="CV214" s="5" t="str">
        <f t="shared" si="5095"/>
        <v/>
      </c>
      <c r="CW214" s="5" t="str">
        <f t="shared" si="5096"/>
        <v/>
      </c>
      <c r="CX214" s="5" t="str">
        <f t="shared" si="5097"/>
        <v/>
      </c>
      <c r="CY214" s="5" t="str">
        <f t="shared" si="5098"/>
        <v>The Canandaigua National Bank and Trust Company - Canandaigua, NY</v>
      </c>
      <c r="CZ214" s="5" t="str">
        <f t="shared" si="5099"/>
        <v/>
      </c>
      <c r="DA214" s="5" t="str">
        <f t="shared" si="5100"/>
        <v/>
      </c>
      <c r="DB214" s="5" t="str">
        <f t="shared" si="5101"/>
        <v/>
      </c>
      <c r="DC214" s="5" t="str">
        <f t="shared" si="5102"/>
        <v/>
      </c>
      <c r="DD214" s="5" t="str">
        <f t="shared" si="5103"/>
        <v/>
      </c>
      <c r="DE214" s="5" t="str">
        <f t="shared" si="5104"/>
        <v/>
      </c>
      <c r="DF214" s="5" t="str">
        <f t="shared" si="5105"/>
        <v/>
      </c>
      <c r="DG214" s="5" t="str">
        <f t="shared" si="5106"/>
        <v/>
      </c>
      <c r="DH214" s="5" t="str">
        <f t="shared" si="5107"/>
        <v/>
      </c>
      <c r="DI214" s="5" t="str">
        <f t="shared" si="5108"/>
        <v/>
      </c>
      <c r="DJ214" s="5" t="str">
        <f t="shared" si="5109"/>
        <v>Muenster State Bank - Muenster, TX</v>
      </c>
      <c r="DK214" s="5" t="str">
        <f t="shared" si="5110"/>
        <v/>
      </c>
      <c r="DL214" s="5" t="str">
        <f t="shared" si="5111"/>
        <v/>
      </c>
      <c r="DM214" s="5" t="str">
        <f t="shared" si="5112"/>
        <v/>
      </c>
      <c r="DN214" s="5" t="str">
        <f t="shared" si="5113"/>
        <v/>
      </c>
      <c r="DO214" s="5" t="str">
        <f t="shared" si="5114"/>
        <v/>
      </c>
      <c r="DP214" s="5" t="str">
        <f t="shared" si="5120"/>
        <v/>
      </c>
      <c r="DQ214" s="5" t="str">
        <f t="shared" si="5056"/>
        <v/>
      </c>
    </row>
    <row r="215" spans="1:121" x14ac:dyDescent="0.25">
      <c r="A215">
        <v>214</v>
      </c>
      <c r="B215" s="5">
        <v>4236056</v>
      </c>
      <c r="C215" t="str">
        <f t="shared" si="5121"/>
        <v>Bank of Taiwan, Los Angeles Branch - Los Angeles, CA</v>
      </c>
      <c r="D215" s="21" t="s">
        <v>10858</v>
      </c>
      <c r="E215" s="19" t="s">
        <v>2953</v>
      </c>
      <c r="F215" s="19" t="s">
        <v>2951</v>
      </c>
      <c r="G215" s="19"/>
      <c r="K215" s="27">
        <v>206</v>
      </c>
      <c r="L215" s="28" t="str">
        <f>IF(HLOOKUP('Peer Comparison Tool'!$E$6,StateDropdownData,K215+1,FALSE)=0,"",HLOOKUP('Peer Comparison Tool'!$E$6,StateDropdownData,K215+1,FALSE))</f>
        <v/>
      </c>
      <c r="M215" s="29" t="str">
        <f>IF(HLOOKUP('Peer Comparison Tool'!$E$6,[0]!DropdownData,K215+1,FALSE)=0,"",HLOOKUP('Peer Comparison Tool'!$E$6,[0]!DropdownData,K215+1,FALSE))</f>
        <v/>
      </c>
      <c r="N215" s="27">
        <v>206</v>
      </c>
      <c r="O215" s="28" t="str">
        <f>IF(HLOOKUP('Peer Comparison Tool'!$G$6,StateDropdownData,N215+1,FALSE)=0,"",HLOOKUP('Peer Comparison Tool'!$G$6,StateDropdownData,N215+1,FALSE))</f>
        <v/>
      </c>
      <c r="P215" s="29" t="str">
        <f>IF(HLOOKUP('Peer Comparison Tool'!$G$6,DropdownData,N215+1,FALSE)=0,"",HLOOKUP('Peer Comparison Tool'!$G$6,DropdownData,N215+1,FALSE))</f>
        <v/>
      </c>
      <c r="Q215" s="27">
        <v>206</v>
      </c>
      <c r="R215" s="28" t="str">
        <f>IF(HLOOKUP('Peer Comparison Tool'!$I$6,StateDropdownData,Q215+1,FALSE)=0,"",HLOOKUP('Peer Comparison Tool'!$I$6,StateDropdownData,Q215+1,FALSE))</f>
        <v/>
      </c>
      <c r="S215" s="29" t="str">
        <f>IF(HLOOKUP('Peer Comparison Tool'!$I$6,DropdownData,Q215+1,FALSE)=0,"",HLOOKUP('Peer Comparison Tool'!$I$6,DropdownData,Q215+1,FALSE))</f>
        <v/>
      </c>
      <c r="T215" s="5" t="str">
        <f t="shared" si="5127"/>
        <v/>
      </c>
      <c r="U215" s="5" t="str">
        <f t="shared" si="5127"/>
        <v/>
      </c>
      <c r="V215" s="5" t="str">
        <f t="shared" si="5127"/>
        <v/>
      </c>
      <c r="W215" s="5" t="str">
        <f t="shared" si="5127"/>
        <v/>
      </c>
      <c r="X215" s="5" t="str">
        <f t="shared" si="5127"/>
        <v/>
      </c>
      <c r="Y215" s="5" t="str">
        <f t="shared" si="5127"/>
        <v/>
      </c>
      <c r="Z215" s="5" t="str">
        <f t="shared" si="5127"/>
        <v/>
      </c>
      <c r="AA215" s="5" t="str">
        <f t="shared" si="5127"/>
        <v/>
      </c>
      <c r="AB215" s="5" t="str">
        <f t="shared" si="5127"/>
        <v/>
      </c>
      <c r="AC215" s="5" t="str">
        <f t="shared" si="5127"/>
        <v/>
      </c>
      <c r="AD215" s="5" t="str">
        <f t="shared" si="5128"/>
        <v/>
      </c>
      <c r="AE215" s="5" t="str">
        <f t="shared" si="5128"/>
        <v/>
      </c>
      <c r="AF215" s="5">
        <f t="shared" si="5128"/>
        <v>1013529</v>
      </c>
      <c r="AG215" s="5" t="str">
        <f t="shared" si="5128"/>
        <v/>
      </c>
      <c r="AH215" s="5">
        <f t="shared" si="5128"/>
        <v>1013533</v>
      </c>
      <c r="AI215" s="5" t="str">
        <f t="shared" si="5128"/>
        <v/>
      </c>
      <c r="AJ215" s="5" t="str">
        <f t="shared" si="5128"/>
        <v/>
      </c>
      <c r="AK215" s="5" t="str">
        <f t="shared" si="5128"/>
        <v/>
      </c>
      <c r="AL215" s="5" t="str">
        <f t="shared" si="5128"/>
        <v/>
      </c>
      <c r="AM215" s="5" t="str">
        <f t="shared" si="5128"/>
        <v/>
      </c>
      <c r="AN215" s="5" t="str">
        <f t="shared" si="5129"/>
        <v/>
      </c>
      <c r="AO215" s="5" t="str">
        <f t="shared" si="5129"/>
        <v/>
      </c>
      <c r="AP215" s="5">
        <f t="shared" si="5129"/>
        <v>1015588</v>
      </c>
      <c r="AQ215" s="5" t="str">
        <f t="shared" si="5129"/>
        <v/>
      </c>
      <c r="AR215" s="5">
        <f t="shared" si="5129"/>
        <v>1002403</v>
      </c>
      <c r="AS215" s="5" t="str">
        <f t="shared" si="5129"/>
        <v/>
      </c>
      <c r="AT215" s="5" t="str">
        <f t="shared" si="5129"/>
        <v/>
      </c>
      <c r="AU215" s="5" t="str">
        <f t="shared" si="5129"/>
        <v/>
      </c>
      <c r="AV215" s="5" t="str">
        <f t="shared" si="5129"/>
        <v/>
      </c>
      <c r="AW215" s="5" t="str">
        <f t="shared" si="5129"/>
        <v/>
      </c>
      <c r="AX215" s="5" t="str">
        <f t="shared" si="5130"/>
        <v/>
      </c>
      <c r="AY215" s="5">
        <f t="shared" si="5130"/>
        <v>1014545</v>
      </c>
      <c r="AZ215" s="5" t="str">
        <f t="shared" si="5130"/>
        <v/>
      </c>
      <c r="BA215" s="5" t="str">
        <f t="shared" si="5130"/>
        <v/>
      </c>
      <c r="BB215" s="5" t="str">
        <f t="shared" si="5130"/>
        <v/>
      </c>
      <c r="BC215" s="5" t="str">
        <f t="shared" si="5130"/>
        <v/>
      </c>
      <c r="BD215" s="5" t="str">
        <f t="shared" si="5130"/>
        <v/>
      </c>
      <c r="BE215" s="5" t="str">
        <f t="shared" si="5130"/>
        <v/>
      </c>
      <c r="BF215" s="5" t="str">
        <f t="shared" si="5130"/>
        <v/>
      </c>
      <c r="BG215" s="5" t="str">
        <f t="shared" si="5130"/>
        <v/>
      </c>
      <c r="BH215" s="5" t="str">
        <f t="shared" si="5131"/>
        <v/>
      </c>
      <c r="BI215" s="5" t="str">
        <f t="shared" si="5131"/>
        <v/>
      </c>
      <c r="BJ215" s="5">
        <f t="shared" si="5131"/>
        <v>11267106</v>
      </c>
      <c r="BK215" s="5" t="str">
        <f t="shared" si="5131"/>
        <v/>
      </c>
      <c r="BL215" s="5" t="str">
        <f t="shared" si="5131"/>
        <v/>
      </c>
      <c r="BM215" s="5" t="str">
        <f t="shared" si="5131"/>
        <v/>
      </c>
      <c r="BN215" s="5" t="str">
        <f t="shared" si="5131"/>
        <v/>
      </c>
      <c r="BO215" s="5" t="str">
        <f t="shared" si="5131"/>
        <v/>
      </c>
      <c r="BP215" s="5" t="str">
        <f t="shared" si="5131"/>
        <v/>
      </c>
      <c r="BQ215" s="5" t="str">
        <f t="shared" si="5131"/>
        <v/>
      </c>
      <c r="BR215" s="5"/>
      <c r="BT215" s="5" t="str">
        <f t="shared" si="5067"/>
        <v/>
      </c>
      <c r="BU215" s="5" t="str">
        <f t="shared" si="5068"/>
        <v/>
      </c>
      <c r="BV215" s="5" t="str">
        <f t="shared" si="5069"/>
        <v/>
      </c>
      <c r="BW215" s="5" t="str">
        <f t="shared" si="5070"/>
        <v/>
      </c>
      <c r="BX215" s="5" t="str">
        <f t="shared" si="5071"/>
        <v/>
      </c>
      <c r="BY215" s="5" t="str">
        <f t="shared" si="5072"/>
        <v/>
      </c>
      <c r="BZ215" s="5" t="str">
        <f t="shared" si="5073"/>
        <v/>
      </c>
      <c r="CA215" s="5" t="str">
        <f t="shared" si="5074"/>
        <v/>
      </c>
      <c r="CB215" s="5" t="str">
        <f t="shared" si="5075"/>
        <v/>
      </c>
      <c r="CC215" s="5" t="str">
        <f t="shared" si="5076"/>
        <v/>
      </c>
      <c r="CD215" s="5" t="str">
        <f t="shared" si="5077"/>
        <v/>
      </c>
      <c r="CE215" s="5" t="str">
        <f t="shared" si="5078"/>
        <v/>
      </c>
      <c r="CF215" s="5" t="str">
        <f t="shared" si="5079"/>
        <v>Midland States Bank - Effingham, IL</v>
      </c>
      <c r="CG215" s="5" t="str">
        <f t="shared" si="5080"/>
        <v/>
      </c>
      <c r="CH215" s="5" t="str">
        <f t="shared" si="5081"/>
        <v>The Clinton National Bank - Clinton, IA</v>
      </c>
      <c r="CI215" s="5" t="str">
        <f t="shared" si="5082"/>
        <v/>
      </c>
      <c r="CJ215" s="5" t="str">
        <f t="shared" si="5083"/>
        <v/>
      </c>
      <c r="CK215" s="5" t="str">
        <f t="shared" si="5084"/>
        <v/>
      </c>
      <c r="CL215" s="5" t="str">
        <f t="shared" si="5085"/>
        <v/>
      </c>
      <c r="CM215" s="5" t="str">
        <f t="shared" si="5086"/>
        <v/>
      </c>
      <c r="CN215" s="5" t="str">
        <f t="shared" si="5087"/>
        <v/>
      </c>
      <c r="CO215" s="5" t="str">
        <f t="shared" si="5088"/>
        <v/>
      </c>
      <c r="CP215" s="5" t="str">
        <f t="shared" si="5089"/>
        <v>The First State Bank of Fountain - Fountain, MN</v>
      </c>
      <c r="CQ215" s="5" t="str">
        <f t="shared" si="5090"/>
        <v/>
      </c>
      <c r="CR215" s="5" t="str">
        <f t="shared" si="5091"/>
        <v>West Plains Savings and Loan Association - West Plains, MO</v>
      </c>
      <c r="CS215" s="5" t="str">
        <f t="shared" si="5092"/>
        <v/>
      </c>
      <c r="CT215" s="5" t="str">
        <f t="shared" si="5093"/>
        <v/>
      </c>
      <c r="CU215" s="5" t="str">
        <f t="shared" si="5094"/>
        <v/>
      </c>
      <c r="CV215" s="5" t="str">
        <f t="shared" si="5095"/>
        <v/>
      </c>
      <c r="CW215" s="5" t="str">
        <f t="shared" si="5096"/>
        <v/>
      </c>
      <c r="CX215" s="5" t="str">
        <f t="shared" si="5097"/>
        <v/>
      </c>
      <c r="CY215" s="5" t="str">
        <f t="shared" si="5098"/>
        <v>The Citizens National Bank of Hammond - Hammond, NY</v>
      </c>
      <c r="CZ215" s="5" t="str">
        <f t="shared" si="5099"/>
        <v/>
      </c>
      <c r="DA215" s="5" t="str">
        <f t="shared" si="5100"/>
        <v/>
      </c>
      <c r="DB215" s="5" t="str">
        <f t="shared" si="5101"/>
        <v/>
      </c>
      <c r="DC215" s="5" t="str">
        <f t="shared" si="5102"/>
        <v/>
      </c>
      <c r="DD215" s="5" t="str">
        <f t="shared" si="5103"/>
        <v/>
      </c>
      <c r="DE215" s="5" t="str">
        <f t="shared" si="5104"/>
        <v/>
      </c>
      <c r="DF215" s="5" t="str">
        <f t="shared" si="5105"/>
        <v/>
      </c>
      <c r="DG215" s="5" t="str">
        <f t="shared" si="5106"/>
        <v/>
      </c>
      <c r="DH215" s="5" t="str">
        <f t="shared" si="5107"/>
        <v/>
      </c>
      <c r="DI215" s="5" t="str">
        <f t="shared" si="5108"/>
        <v/>
      </c>
      <c r="DJ215" s="5" t="str">
        <f t="shared" si="5109"/>
        <v>MUFG Bank - Dallas Agency - Dallas, TX</v>
      </c>
      <c r="DK215" s="5" t="str">
        <f t="shared" si="5110"/>
        <v/>
      </c>
      <c r="DL215" s="5" t="str">
        <f t="shared" si="5111"/>
        <v/>
      </c>
      <c r="DM215" s="5" t="str">
        <f t="shared" si="5112"/>
        <v/>
      </c>
      <c r="DN215" s="5" t="str">
        <f t="shared" si="5113"/>
        <v/>
      </c>
      <c r="DO215" s="5" t="str">
        <f t="shared" si="5114"/>
        <v/>
      </c>
      <c r="DP215" s="5" t="str">
        <f t="shared" si="5120"/>
        <v/>
      </c>
      <c r="DQ215" s="5" t="str">
        <f t="shared" si="5056"/>
        <v/>
      </c>
    </row>
    <row r="216" spans="1:121" x14ac:dyDescent="0.25">
      <c r="A216">
        <v>215</v>
      </c>
      <c r="B216" s="5">
        <v>1013586</v>
      </c>
      <c r="C216" t="str">
        <f t="shared" si="5121"/>
        <v>Bank of the Orient - San Francisco, CA</v>
      </c>
      <c r="D216" s="21" t="s">
        <v>1327</v>
      </c>
      <c r="E216" s="19" t="s">
        <v>2961</v>
      </c>
      <c r="F216" s="19" t="s">
        <v>2951</v>
      </c>
      <c r="G216" s="19"/>
      <c r="K216" s="27">
        <v>207</v>
      </c>
      <c r="L216" s="28" t="str">
        <f>IF(HLOOKUP('Peer Comparison Tool'!$E$6,StateDropdownData,K216+1,FALSE)=0,"",HLOOKUP('Peer Comparison Tool'!$E$6,StateDropdownData,K216+1,FALSE))</f>
        <v/>
      </c>
      <c r="M216" s="29" t="str">
        <f>IF(HLOOKUP('Peer Comparison Tool'!$E$6,[0]!DropdownData,K216+1,FALSE)=0,"",HLOOKUP('Peer Comparison Tool'!$E$6,[0]!DropdownData,K216+1,FALSE))</f>
        <v/>
      </c>
      <c r="N216" s="27">
        <v>207</v>
      </c>
      <c r="O216" s="28" t="str">
        <f>IF(HLOOKUP('Peer Comparison Tool'!$G$6,StateDropdownData,N216+1,FALSE)=0,"",HLOOKUP('Peer Comparison Tool'!$G$6,StateDropdownData,N216+1,FALSE))</f>
        <v/>
      </c>
      <c r="P216" s="29" t="str">
        <f>IF(HLOOKUP('Peer Comparison Tool'!$G$6,DropdownData,N216+1,FALSE)=0,"",HLOOKUP('Peer Comparison Tool'!$G$6,DropdownData,N216+1,FALSE))</f>
        <v/>
      </c>
      <c r="Q216" s="27">
        <v>207</v>
      </c>
      <c r="R216" s="28" t="str">
        <f>IF(HLOOKUP('Peer Comparison Tool'!$I$6,StateDropdownData,Q216+1,FALSE)=0,"",HLOOKUP('Peer Comparison Tool'!$I$6,StateDropdownData,Q216+1,FALSE))</f>
        <v/>
      </c>
      <c r="S216" s="29" t="str">
        <f>IF(HLOOKUP('Peer Comparison Tool'!$I$6,DropdownData,Q216+1,FALSE)=0,"",HLOOKUP('Peer Comparison Tool'!$I$6,DropdownData,Q216+1,FALSE))</f>
        <v/>
      </c>
      <c r="T216" s="5" t="str">
        <f t="shared" si="5127"/>
        <v/>
      </c>
      <c r="U216" s="5" t="str">
        <f t="shared" si="5127"/>
        <v/>
      </c>
      <c r="V216" s="5" t="str">
        <f t="shared" si="5127"/>
        <v/>
      </c>
      <c r="W216" s="5" t="str">
        <f t="shared" si="5127"/>
        <v/>
      </c>
      <c r="X216" s="5" t="str">
        <f t="shared" si="5127"/>
        <v/>
      </c>
      <c r="Y216" s="5" t="str">
        <f t="shared" si="5127"/>
        <v/>
      </c>
      <c r="Z216" s="5" t="str">
        <f t="shared" si="5127"/>
        <v/>
      </c>
      <c r="AA216" s="5" t="str">
        <f t="shared" si="5127"/>
        <v/>
      </c>
      <c r="AB216" s="5" t="str">
        <f t="shared" si="5127"/>
        <v/>
      </c>
      <c r="AC216" s="5" t="str">
        <f t="shared" si="5127"/>
        <v/>
      </c>
      <c r="AD216" s="5" t="str">
        <f t="shared" si="5128"/>
        <v/>
      </c>
      <c r="AE216" s="5" t="str">
        <f t="shared" si="5128"/>
        <v/>
      </c>
      <c r="AF216" s="5">
        <f t="shared" si="5128"/>
        <v>1012713</v>
      </c>
      <c r="AG216" s="5" t="str">
        <f t="shared" si="5128"/>
        <v/>
      </c>
      <c r="AH216" s="5">
        <f t="shared" si="5128"/>
        <v>1008523</v>
      </c>
      <c r="AI216" s="5" t="str">
        <f t="shared" si="5128"/>
        <v/>
      </c>
      <c r="AJ216" s="5" t="str">
        <f t="shared" si="5128"/>
        <v/>
      </c>
      <c r="AK216" s="5" t="str">
        <f t="shared" si="5128"/>
        <v/>
      </c>
      <c r="AL216" s="5" t="str">
        <f t="shared" si="5128"/>
        <v/>
      </c>
      <c r="AM216" s="5" t="str">
        <f t="shared" si="5128"/>
        <v/>
      </c>
      <c r="AN216" s="5" t="str">
        <f t="shared" si="5129"/>
        <v/>
      </c>
      <c r="AO216" s="5" t="str">
        <f t="shared" si="5129"/>
        <v/>
      </c>
      <c r="AP216" s="5">
        <f t="shared" si="5129"/>
        <v>1014079</v>
      </c>
      <c r="AQ216" s="5" t="str">
        <f t="shared" si="5129"/>
        <v/>
      </c>
      <c r="AR216" s="5">
        <f t="shared" si="5129"/>
        <v>1012220</v>
      </c>
      <c r="AS216" s="5" t="str">
        <f t="shared" si="5129"/>
        <v/>
      </c>
      <c r="AT216" s="5" t="str">
        <f t="shared" si="5129"/>
        <v/>
      </c>
      <c r="AU216" s="5" t="str">
        <f t="shared" si="5129"/>
        <v/>
      </c>
      <c r="AV216" s="5" t="str">
        <f t="shared" si="5129"/>
        <v/>
      </c>
      <c r="AW216" s="5" t="str">
        <f t="shared" si="5129"/>
        <v/>
      </c>
      <c r="AX216" s="5" t="str">
        <f t="shared" si="5130"/>
        <v/>
      </c>
      <c r="AY216" s="5">
        <f t="shared" si="5130"/>
        <v>1006996</v>
      </c>
      <c r="AZ216" s="5" t="str">
        <f t="shared" si="5130"/>
        <v/>
      </c>
      <c r="BA216" s="5" t="str">
        <f t="shared" si="5130"/>
        <v/>
      </c>
      <c r="BB216" s="5" t="str">
        <f t="shared" si="5130"/>
        <v/>
      </c>
      <c r="BC216" s="5" t="str">
        <f t="shared" si="5130"/>
        <v/>
      </c>
      <c r="BD216" s="5" t="str">
        <f t="shared" si="5130"/>
        <v/>
      </c>
      <c r="BE216" s="5" t="str">
        <f t="shared" si="5130"/>
        <v/>
      </c>
      <c r="BF216" s="5" t="str">
        <f t="shared" si="5130"/>
        <v/>
      </c>
      <c r="BG216" s="5" t="str">
        <f t="shared" si="5130"/>
        <v/>
      </c>
      <c r="BH216" s="5" t="str">
        <f t="shared" si="5131"/>
        <v/>
      </c>
      <c r="BI216" s="5" t="str">
        <f t="shared" si="5131"/>
        <v/>
      </c>
      <c r="BJ216" s="5">
        <f t="shared" si="5131"/>
        <v>11268546</v>
      </c>
      <c r="BK216" s="5" t="str">
        <f t="shared" si="5131"/>
        <v/>
      </c>
      <c r="BL216" s="5" t="str">
        <f t="shared" si="5131"/>
        <v/>
      </c>
      <c r="BM216" s="5" t="str">
        <f t="shared" si="5131"/>
        <v/>
      </c>
      <c r="BN216" s="5" t="str">
        <f t="shared" si="5131"/>
        <v/>
      </c>
      <c r="BO216" s="5" t="str">
        <f t="shared" si="5131"/>
        <v/>
      </c>
      <c r="BP216" s="5" t="str">
        <f t="shared" si="5131"/>
        <v/>
      </c>
      <c r="BQ216" s="5" t="str">
        <f t="shared" si="5131"/>
        <v/>
      </c>
      <c r="BR216" s="5"/>
      <c r="BT216" s="5" t="str">
        <f t="shared" si="5067"/>
        <v/>
      </c>
      <c r="BU216" s="5" t="str">
        <f t="shared" si="5068"/>
        <v/>
      </c>
      <c r="BV216" s="5" t="str">
        <f t="shared" si="5069"/>
        <v/>
      </c>
      <c r="BW216" s="5" t="str">
        <f t="shared" si="5070"/>
        <v/>
      </c>
      <c r="BX216" s="5" t="str">
        <f t="shared" si="5071"/>
        <v/>
      </c>
      <c r="BY216" s="5" t="str">
        <f t="shared" si="5072"/>
        <v/>
      </c>
      <c r="BZ216" s="5" t="str">
        <f t="shared" si="5073"/>
        <v/>
      </c>
      <c r="CA216" s="5" t="str">
        <f t="shared" si="5074"/>
        <v/>
      </c>
      <c r="CB216" s="5" t="str">
        <f t="shared" si="5075"/>
        <v/>
      </c>
      <c r="CC216" s="5" t="str">
        <f t="shared" si="5076"/>
        <v/>
      </c>
      <c r="CD216" s="5" t="str">
        <f t="shared" si="5077"/>
        <v/>
      </c>
      <c r="CE216" s="5" t="str">
        <f t="shared" si="5078"/>
        <v/>
      </c>
      <c r="CF216" s="5" t="str">
        <f t="shared" si="5079"/>
        <v>Midwest Bank - Monmouth, IL</v>
      </c>
      <c r="CG216" s="5" t="str">
        <f t="shared" si="5080"/>
        <v/>
      </c>
      <c r="CH216" s="5" t="str">
        <f t="shared" si="5081"/>
        <v>The Exchange State Bank - Springville, IA</v>
      </c>
      <c r="CI216" s="5" t="str">
        <f t="shared" si="5082"/>
        <v/>
      </c>
      <c r="CJ216" s="5" t="str">
        <f t="shared" si="5083"/>
        <v/>
      </c>
      <c r="CK216" s="5" t="str">
        <f t="shared" si="5084"/>
        <v/>
      </c>
      <c r="CL216" s="5" t="str">
        <f t="shared" si="5085"/>
        <v/>
      </c>
      <c r="CM216" s="5" t="str">
        <f t="shared" si="5086"/>
        <v/>
      </c>
      <c r="CN216" s="5" t="str">
        <f t="shared" si="5087"/>
        <v/>
      </c>
      <c r="CO216" s="5" t="str">
        <f t="shared" si="5088"/>
        <v/>
      </c>
      <c r="CP216" s="5" t="str">
        <f t="shared" si="5089"/>
        <v>The First State Bank of Red Wing - Red Wing, MN</v>
      </c>
      <c r="CQ216" s="5" t="str">
        <f t="shared" si="5090"/>
        <v/>
      </c>
      <c r="CR216" s="5" t="str">
        <f t="shared" si="5091"/>
        <v>Wood &amp; Huston Bank - Marshall, MO</v>
      </c>
      <c r="CS216" s="5" t="str">
        <f t="shared" si="5092"/>
        <v/>
      </c>
      <c r="CT216" s="5" t="str">
        <f t="shared" si="5093"/>
        <v/>
      </c>
      <c r="CU216" s="5" t="str">
        <f t="shared" si="5094"/>
        <v/>
      </c>
      <c r="CV216" s="5" t="str">
        <f t="shared" si="5095"/>
        <v/>
      </c>
      <c r="CW216" s="5" t="str">
        <f t="shared" si="5096"/>
        <v/>
      </c>
      <c r="CX216" s="5" t="str">
        <f t="shared" si="5097"/>
        <v/>
      </c>
      <c r="CY216" s="5" t="str">
        <f t="shared" si="5098"/>
        <v>The Delaware National Bank of Delhi - Delhi, NY</v>
      </c>
      <c r="CZ216" s="5" t="str">
        <f t="shared" si="5099"/>
        <v/>
      </c>
      <c r="DA216" s="5" t="str">
        <f t="shared" si="5100"/>
        <v/>
      </c>
      <c r="DB216" s="5" t="str">
        <f t="shared" si="5101"/>
        <v/>
      </c>
      <c r="DC216" s="5" t="str">
        <f t="shared" si="5102"/>
        <v/>
      </c>
      <c r="DD216" s="5" t="str">
        <f t="shared" si="5103"/>
        <v/>
      </c>
      <c r="DE216" s="5" t="str">
        <f t="shared" si="5104"/>
        <v/>
      </c>
      <c r="DF216" s="5" t="str">
        <f t="shared" si="5105"/>
        <v/>
      </c>
      <c r="DG216" s="5" t="str">
        <f t="shared" si="5106"/>
        <v/>
      </c>
      <c r="DH216" s="5" t="str">
        <f t="shared" si="5107"/>
        <v/>
      </c>
      <c r="DI216" s="5" t="str">
        <f t="shared" si="5108"/>
        <v/>
      </c>
      <c r="DJ216" s="5" t="str">
        <f t="shared" si="5109"/>
        <v>MUFG Bank - Houston Agency - Houston, TX</v>
      </c>
      <c r="DK216" s="5" t="str">
        <f t="shared" si="5110"/>
        <v/>
      </c>
      <c r="DL216" s="5" t="str">
        <f t="shared" si="5111"/>
        <v/>
      </c>
      <c r="DM216" s="5" t="str">
        <f t="shared" si="5112"/>
        <v/>
      </c>
      <c r="DN216" s="5" t="str">
        <f t="shared" si="5113"/>
        <v/>
      </c>
      <c r="DO216" s="5" t="str">
        <f t="shared" si="5114"/>
        <v/>
      </c>
      <c r="DP216" s="5" t="str">
        <f t="shared" si="5120"/>
        <v/>
      </c>
      <c r="DQ216" s="5" t="str">
        <f t="shared" si="5056"/>
        <v/>
      </c>
    </row>
    <row r="217" spans="1:121" x14ac:dyDescent="0.25">
      <c r="A217">
        <v>216</v>
      </c>
      <c r="B217" s="5">
        <v>1012100</v>
      </c>
      <c r="C217" t="str">
        <f t="shared" si="5121"/>
        <v>Bank of the Sierra - Porterville, CA</v>
      </c>
      <c r="D217" s="21" t="s">
        <v>1107</v>
      </c>
      <c r="E217" s="19" t="s">
        <v>2966</v>
      </c>
      <c r="F217" s="19" t="s">
        <v>2951</v>
      </c>
      <c r="G217" s="19"/>
      <c r="K217" s="27">
        <v>208</v>
      </c>
      <c r="L217" s="28" t="str">
        <f>IF(HLOOKUP('Peer Comparison Tool'!$E$6,StateDropdownData,K217+1,FALSE)=0,"",HLOOKUP('Peer Comparison Tool'!$E$6,StateDropdownData,K217+1,FALSE))</f>
        <v/>
      </c>
      <c r="M217" s="29" t="str">
        <f>IF(HLOOKUP('Peer Comparison Tool'!$E$6,[0]!DropdownData,K217+1,FALSE)=0,"",HLOOKUP('Peer Comparison Tool'!$E$6,[0]!DropdownData,K217+1,FALSE))</f>
        <v/>
      </c>
      <c r="N217" s="27">
        <v>208</v>
      </c>
      <c r="O217" s="28" t="str">
        <f>IF(HLOOKUP('Peer Comparison Tool'!$G$6,StateDropdownData,N217+1,FALSE)=0,"",HLOOKUP('Peer Comparison Tool'!$G$6,StateDropdownData,N217+1,FALSE))</f>
        <v/>
      </c>
      <c r="P217" s="29" t="str">
        <f>IF(HLOOKUP('Peer Comparison Tool'!$G$6,DropdownData,N217+1,FALSE)=0,"",HLOOKUP('Peer Comparison Tool'!$G$6,DropdownData,N217+1,FALSE))</f>
        <v/>
      </c>
      <c r="Q217" s="27">
        <v>208</v>
      </c>
      <c r="R217" s="28" t="str">
        <f>IF(HLOOKUP('Peer Comparison Tool'!$I$6,StateDropdownData,Q217+1,FALSE)=0,"",HLOOKUP('Peer Comparison Tool'!$I$6,StateDropdownData,Q217+1,FALSE))</f>
        <v/>
      </c>
      <c r="S217" s="29" t="str">
        <f>IF(HLOOKUP('Peer Comparison Tool'!$I$6,DropdownData,Q217+1,FALSE)=0,"",HLOOKUP('Peer Comparison Tool'!$I$6,DropdownData,Q217+1,FALSE))</f>
        <v/>
      </c>
      <c r="T217" s="5" t="str">
        <f t="shared" si="5127"/>
        <v/>
      </c>
      <c r="U217" s="5" t="str">
        <f t="shared" si="5127"/>
        <v/>
      </c>
      <c r="V217" s="5" t="str">
        <f t="shared" si="5127"/>
        <v/>
      </c>
      <c r="W217" s="5" t="str">
        <f t="shared" si="5127"/>
        <v/>
      </c>
      <c r="X217" s="5" t="str">
        <f t="shared" si="5127"/>
        <v/>
      </c>
      <c r="Y217" s="5" t="str">
        <f t="shared" si="5127"/>
        <v/>
      </c>
      <c r="Z217" s="5" t="str">
        <f t="shared" si="5127"/>
        <v/>
      </c>
      <c r="AA217" s="5" t="str">
        <f t="shared" si="5127"/>
        <v/>
      </c>
      <c r="AB217" s="5" t="str">
        <f t="shared" si="5127"/>
        <v/>
      </c>
      <c r="AC217" s="5" t="str">
        <f t="shared" si="5127"/>
        <v/>
      </c>
      <c r="AD217" s="5" t="str">
        <f t="shared" si="5128"/>
        <v/>
      </c>
      <c r="AE217" s="5" t="str">
        <f t="shared" si="5128"/>
        <v/>
      </c>
      <c r="AF217" s="5">
        <f t="shared" si="5128"/>
        <v>1005643</v>
      </c>
      <c r="AG217" s="5" t="str">
        <f t="shared" si="5128"/>
        <v/>
      </c>
      <c r="AH217" s="5">
        <f t="shared" si="5128"/>
        <v>1014078</v>
      </c>
      <c r="AI217" s="5" t="str">
        <f t="shared" si="5128"/>
        <v/>
      </c>
      <c r="AJ217" s="5" t="str">
        <f t="shared" si="5128"/>
        <v/>
      </c>
      <c r="AK217" s="5" t="str">
        <f t="shared" si="5128"/>
        <v/>
      </c>
      <c r="AL217" s="5" t="str">
        <f t="shared" si="5128"/>
        <v/>
      </c>
      <c r="AM217" s="5" t="str">
        <f t="shared" si="5128"/>
        <v/>
      </c>
      <c r="AN217" s="5" t="str">
        <f t="shared" si="5129"/>
        <v/>
      </c>
      <c r="AO217" s="5" t="str">
        <f t="shared" si="5129"/>
        <v/>
      </c>
      <c r="AP217" s="5">
        <f t="shared" si="5129"/>
        <v>1013369</v>
      </c>
      <c r="AQ217" s="5" t="str">
        <f t="shared" si="5129"/>
        <v/>
      </c>
      <c r="AR217" s="5" t="str">
        <f t="shared" si="5129"/>
        <v/>
      </c>
      <c r="AS217" s="5" t="str">
        <f t="shared" si="5129"/>
        <v/>
      </c>
      <c r="AT217" s="5" t="str">
        <f t="shared" si="5129"/>
        <v/>
      </c>
      <c r="AU217" s="5" t="str">
        <f t="shared" si="5129"/>
        <v/>
      </c>
      <c r="AV217" s="5" t="str">
        <f t="shared" si="5129"/>
        <v/>
      </c>
      <c r="AW217" s="5" t="str">
        <f t="shared" si="5129"/>
        <v/>
      </c>
      <c r="AX217" s="5" t="str">
        <f t="shared" si="5130"/>
        <v/>
      </c>
      <c r="AY217" s="5">
        <f t="shared" si="5130"/>
        <v>4100354</v>
      </c>
      <c r="AZ217" s="5" t="str">
        <f t="shared" si="5130"/>
        <v/>
      </c>
      <c r="BA217" s="5" t="str">
        <f t="shared" si="5130"/>
        <v/>
      </c>
      <c r="BB217" s="5" t="str">
        <f t="shared" si="5130"/>
        <v/>
      </c>
      <c r="BC217" s="5" t="str">
        <f t="shared" si="5130"/>
        <v/>
      </c>
      <c r="BD217" s="5" t="str">
        <f t="shared" si="5130"/>
        <v/>
      </c>
      <c r="BE217" s="5" t="str">
        <f t="shared" si="5130"/>
        <v/>
      </c>
      <c r="BF217" s="5" t="str">
        <f t="shared" si="5130"/>
        <v/>
      </c>
      <c r="BG217" s="5" t="str">
        <f t="shared" si="5130"/>
        <v/>
      </c>
      <c r="BH217" s="5" t="str">
        <f t="shared" si="5131"/>
        <v/>
      </c>
      <c r="BI217" s="5" t="str">
        <f t="shared" si="5131"/>
        <v/>
      </c>
      <c r="BJ217" s="5">
        <f t="shared" si="5131"/>
        <v>1013761</v>
      </c>
      <c r="BK217" s="5" t="str">
        <f t="shared" si="5131"/>
        <v/>
      </c>
      <c r="BL217" s="5" t="str">
        <f t="shared" si="5131"/>
        <v/>
      </c>
      <c r="BM217" s="5" t="str">
        <f t="shared" si="5131"/>
        <v/>
      </c>
      <c r="BN217" s="5" t="str">
        <f t="shared" si="5131"/>
        <v/>
      </c>
      <c r="BO217" s="5" t="str">
        <f t="shared" si="5131"/>
        <v/>
      </c>
      <c r="BP217" s="5" t="str">
        <f t="shared" si="5131"/>
        <v/>
      </c>
      <c r="BQ217" s="5" t="str">
        <f t="shared" si="5131"/>
        <v/>
      </c>
      <c r="BR217" s="5"/>
      <c r="BT217" s="5" t="str">
        <f t="shared" si="5067"/>
        <v/>
      </c>
      <c r="BU217" s="5" t="str">
        <f t="shared" si="5068"/>
        <v/>
      </c>
      <c r="BV217" s="5" t="str">
        <f t="shared" si="5069"/>
        <v/>
      </c>
      <c r="BW217" s="5" t="str">
        <f t="shared" si="5070"/>
        <v/>
      </c>
      <c r="BX217" s="5" t="str">
        <f t="shared" si="5071"/>
        <v/>
      </c>
      <c r="BY217" s="5" t="str">
        <f t="shared" si="5072"/>
        <v/>
      </c>
      <c r="BZ217" s="5" t="str">
        <f t="shared" si="5073"/>
        <v/>
      </c>
      <c r="CA217" s="5" t="str">
        <f t="shared" si="5074"/>
        <v/>
      </c>
      <c r="CB217" s="5" t="str">
        <f t="shared" si="5075"/>
        <v/>
      </c>
      <c r="CC217" s="5" t="str">
        <f t="shared" si="5076"/>
        <v/>
      </c>
      <c r="CD217" s="5" t="str">
        <f t="shared" si="5077"/>
        <v/>
      </c>
      <c r="CE217" s="5" t="str">
        <f t="shared" si="5078"/>
        <v/>
      </c>
      <c r="CF217" s="5" t="str">
        <f t="shared" si="5079"/>
        <v>Midwest National Bank - Sandoval, IL</v>
      </c>
      <c r="CG217" s="5" t="str">
        <f t="shared" si="5080"/>
        <v/>
      </c>
      <c r="CH217" s="5" t="str">
        <f t="shared" si="5081"/>
        <v>The First National Bank of Manning - Manning, IA</v>
      </c>
      <c r="CI217" s="5" t="str">
        <f t="shared" si="5082"/>
        <v/>
      </c>
      <c r="CJ217" s="5" t="str">
        <f t="shared" si="5083"/>
        <v/>
      </c>
      <c r="CK217" s="5" t="str">
        <f t="shared" si="5084"/>
        <v/>
      </c>
      <c r="CL217" s="5" t="str">
        <f t="shared" si="5085"/>
        <v/>
      </c>
      <c r="CM217" s="5" t="str">
        <f t="shared" si="5086"/>
        <v/>
      </c>
      <c r="CN217" s="5" t="str">
        <f t="shared" si="5087"/>
        <v/>
      </c>
      <c r="CO217" s="5" t="str">
        <f t="shared" si="5088"/>
        <v/>
      </c>
      <c r="CP217" s="5" t="str">
        <f t="shared" si="5089"/>
        <v>The First State Bank of Rosemount - Rosemount, MN</v>
      </c>
      <c r="CQ217" s="5" t="str">
        <f t="shared" si="5090"/>
        <v/>
      </c>
      <c r="CR217" s="5" t="str">
        <f t="shared" si="5091"/>
        <v/>
      </c>
      <c r="CS217" s="5" t="str">
        <f t="shared" si="5092"/>
        <v/>
      </c>
      <c r="CT217" s="5" t="str">
        <f t="shared" si="5093"/>
        <v/>
      </c>
      <c r="CU217" s="5" t="str">
        <f t="shared" si="5094"/>
        <v/>
      </c>
      <c r="CV217" s="5" t="str">
        <f t="shared" si="5095"/>
        <v/>
      </c>
      <c r="CW217" s="5" t="str">
        <f t="shared" si="5096"/>
        <v/>
      </c>
      <c r="CX217" s="5" t="str">
        <f t="shared" si="5097"/>
        <v/>
      </c>
      <c r="CY217" s="5" t="str">
        <f t="shared" si="5098"/>
        <v>The Depository Trust Company - Brooklyn, NY</v>
      </c>
      <c r="CZ217" s="5" t="str">
        <f t="shared" si="5099"/>
        <v/>
      </c>
      <c r="DA217" s="5" t="str">
        <f t="shared" si="5100"/>
        <v/>
      </c>
      <c r="DB217" s="5" t="str">
        <f t="shared" si="5101"/>
        <v/>
      </c>
      <c r="DC217" s="5" t="str">
        <f t="shared" si="5102"/>
        <v/>
      </c>
      <c r="DD217" s="5" t="str">
        <f t="shared" si="5103"/>
        <v/>
      </c>
      <c r="DE217" s="5" t="str">
        <f t="shared" si="5104"/>
        <v/>
      </c>
      <c r="DF217" s="5" t="str">
        <f t="shared" si="5105"/>
        <v/>
      </c>
      <c r="DG217" s="5" t="str">
        <f t="shared" si="5106"/>
        <v/>
      </c>
      <c r="DH217" s="5" t="str">
        <f t="shared" si="5107"/>
        <v/>
      </c>
      <c r="DI217" s="5" t="str">
        <f t="shared" si="5108"/>
        <v/>
      </c>
      <c r="DJ217" s="5" t="str">
        <f t="shared" si="5109"/>
        <v>National Bank &amp; Trust - La Grange, TX</v>
      </c>
      <c r="DK217" s="5" t="str">
        <f t="shared" si="5110"/>
        <v/>
      </c>
      <c r="DL217" s="5" t="str">
        <f t="shared" si="5111"/>
        <v/>
      </c>
      <c r="DM217" s="5" t="str">
        <f t="shared" si="5112"/>
        <v/>
      </c>
      <c r="DN217" s="5" t="str">
        <f t="shared" si="5113"/>
        <v/>
      </c>
      <c r="DO217" s="5" t="str">
        <f t="shared" si="5114"/>
        <v/>
      </c>
      <c r="DP217" s="5" t="str">
        <f t="shared" si="5120"/>
        <v/>
      </c>
      <c r="DQ217" s="5" t="str">
        <f t="shared" si="5056"/>
        <v/>
      </c>
    </row>
    <row r="218" spans="1:121" x14ac:dyDescent="0.25">
      <c r="A218">
        <v>217</v>
      </c>
      <c r="B218" s="5">
        <v>1006657</v>
      </c>
      <c r="C218" t="str">
        <f t="shared" si="5121"/>
        <v>Bank of Whittier, National Association - Whittier, CA</v>
      </c>
      <c r="D218" s="21" t="s">
        <v>273</v>
      </c>
      <c r="E218" s="19" t="s">
        <v>2967</v>
      </c>
      <c r="F218" s="19" t="s">
        <v>2951</v>
      </c>
      <c r="G218" s="19"/>
      <c r="K218" s="27">
        <v>209</v>
      </c>
      <c r="L218" s="28" t="str">
        <f>IF(HLOOKUP('Peer Comparison Tool'!$E$6,StateDropdownData,K218+1,FALSE)=0,"",HLOOKUP('Peer Comparison Tool'!$E$6,StateDropdownData,K218+1,FALSE))</f>
        <v/>
      </c>
      <c r="M218" s="29" t="str">
        <f>IF(HLOOKUP('Peer Comparison Tool'!$E$6,[0]!DropdownData,K218+1,FALSE)=0,"",HLOOKUP('Peer Comparison Tool'!$E$6,[0]!DropdownData,K218+1,FALSE))</f>
        <v/>
      </c>
      <c r="N218" s="27">
        <v>209</v>
      </c>
      <c r="O218" s="28" t="str">
        <f>IF(HLOOKUP('Peer Comparison Tool'!$G$6,StateDropdownData,N218+1,FALSE)=0,"",HLOOKUP('Peer Comparison Tool'!$G$6,StateDropdownData,N218+1,FALSE))</f>
        <v/>
      </c>
      <c r="P218" s="29" t="str">
        <f>IF(HLOOKUP('Peer Comparison Tool'!$G$6,DropdownData,N218+1,FALSE)=0,"",HLOOKUP('Peer Comparison Tool'!$G$6,DropdownData,N218+1,FALSE))</f>
        <v/>
      </c>
      <c r="Q218" s="27">
        <v>209</v>
      </c>
      <c r="R218" s="28" t="str">
        <f>IF(HLOOKUP('Peer Comparison Tool'!$I$6,StateDropdownData,Q218+1,FALSE)=0,"",HLOOKUP('Peer Comparison Tool'!$I$6,StateDropdownData,Q218+1,FALSE))</f>
        <v/>
      </c>
      <c r="S218" s="29" t="str">
        <f>IF(HLOOKUP('Peer Comparison Tool'!$I$6,DropdownData,Q218+1,FALSE)=0,"",HLOOKUP('Peer Comparison Tool'!$I$6,DropdownData,Q218+1,FALSE))</f>
        <v/>
      </c>
      <c r="T218" s="5" t="str">
        <f t="shared" si="5127"/>
        <v/>
      </c>
      <c r="U218" s="5" t="str">
        <f t="shared" si="5127"/>
        <v/>
      </c>
      <c r="V218" s="5" t="str">
        <f t="shared" si="5127"/>
        <v/>
      </c>
      <c r="W218" s="5" t="str">
        <f t="shared" si="5127"/>
        <v/>
      </c>
      <c r="X218" s="5" t="str">
        <f t="shared" si="5127"/>
        <v/>
      </c>
      <c r="Y218" s="5" t="str">
        <f t="shared" si="5127"/>
        <v/>
      </c>
      <c r="Z218" s="5" t="str">
        <f t="shared" si="5127"/>
        <v/>
      </c>
      <c r="AA218" s="5" t="str">
        <f t="shared" si="5127"/>
        <v/>
      </c>
      <c r="AB218" s="5" t="str">
        <f t="shared" si="5127"/>
        <v/>
      </c>
      <c r="AC218" s="5" t="str">
        <f t="shared" si="5127"/>
        <v/>
      </c>
      <c r="AD218" s="5" t="str">
        <f t="shared" si="5128"/>
        <v/>
      </c>
      <c r="AE218" s="5" t="str">
        <f t="shared" si="5128"/>
        <v/>
      </c>
      <c r="AF218" s="5">
        <f t="shared" si="5128"/>
        <v>1001756</v>
      </c>
      <c r="AG218" s="5" t="str">
        <f t="shared" si="5128"/>
        <v/>
      </c>
      <c r="AH218" s="5">
        <f t="shared" si="5128"/>
        <v>1008302</v>
      </c>
      <c r="AI218" s="5" t="str">
        <f t="shared" si="5128"/>
        <v/>
      </c>
      <c r="AJ218" s="5" t="str">
        <f t="shared" si="5128"/>
        <v/>
      </c>
      <c r="AK218" s="5" t="str">
        <f t="shared" si="5128"/>
        <v/>
      </c>
      <c r="AL218" s="5" t="str">
        <f t="shared" si="5128"/>
        <v/>
      </c>
      <c r="AM218" s="5" t="str">
        <f t="shared" si="5128"/>
        <v/>
      </c>
      <c r="AN218" s="5" t="str">
        <f t="shared" si="5129"/>
        <v/>
      </c>
      <c r="AO218" s="5" t="str">
        <f t="shared" si="5129"/>
        <v/>
      </c>
      <c r="AP218" s="5">
        <f t="shared" si="5129"/>
        <v>1004700</v>
      </c>
      <c r="AQ218" s="5" t="str">
        <f t="shared" si="5129"/>
        <v/>
      </c>
      <c r="AR218" s="5" t="str">
        <f t="shared" si="5129"/>
        <v/>
      </c>
      <c r="AS218" s="5" t="str">
        <f t="shared" si="5129"/>
        <v/>
      </c>
      <c r="AT218" s="5" t="str">
        <f t="shared" si="5129"/>
        <v/>
      </c>
      <c r="AU218" s="5" t="str">
        <f t="shared" si="5129"/>
        <v/>
      </c>
      <c r="AV218" s="5" t="str">
        <f t="shared" si="5129"/>
        <v/>
      </c>
      <c r="AW218" s="5" t="str">
        <f t="shared" si="5129"/>
        <v/>
      </c>
      <c r="AX218" s="5" t="str">
        <f t="shared" si="5130"/>
        <v/>
      </c>
      <c r="AY218" s="5">
        <f t="shared" si="5130"/>
        <v>1007055</v>
      </c>
      <c r="AZ218" s="5" t="str">
        <f t="shared" si="5130"/>
        <v/>
      </c>
      <c r="BA218" s="5" t="str">
        <f t="shared" si="5130"/>
        <v/>
      </c>
      <c r="BB218" s="5" t="str">
        <f t="shared" si="5130"/>
        <v/>
      </c>
      <c r="BC218" s="5" t="str">
        <f t="shared" si="5130"/>
        <v/>
      </c>
      <c r="BD218" s="5" t="str">
        <f t="shared" si="5130"/>
        <v/>
      </c>
      <c r="BE218" s="5" t="str">
        <f t="shared" si="5130"/>
        <v/>
      </c>
      <c r="BF218" s="5" t="str">
        <f t="shared" si="5130"/>
        <v/>
      </c>
      <c r="BG218" s="5" t="str">
        <f t="shared" si="5130"/>
        <v/>
      </c>
      <c r="BH218" s="5" t="str">
        <f t="shared" si="5131"/>
        <v/>
      </c>
      <c r="BI218" s="5" t="str">
        <f t="shared" si="5131"/>
        <v/>
      </c>
      <c r="BJ218" s="5">
        <f t="shared" si="5131"/>
        <v>1009063</v>
      </c>
      <c r="BK218" s="5" t="str">
        <f t="shared" si="5131"/>
        <v/>
      </c>
      <c r="BL218" s="5" t="str">
        <f t="shared" si="5131"/>
        <v/>
      </c>
      <c r="BM218" s="5" t="str">
        <f t="shared" si="5131"/>
        <v/>
      </c>
      <c r="BN218" s="5" t="str">
        <f t="shared" si="5131"/>
        <v/>
      </c>
      <c r="BO218" s="5" t="str">
        <f t="shared" si="5131"/>
        <v/>
      </c>
      <c r="BP218" s="5" t="str">
        <f t="shared" si="5131"/>
        <v/>
      </c>
      <c r="BQ218" s="5" t="str">
        <f t="shared" si="5131"/>
        <v/>
      </c>
      <c r="BR218" s="5"/>
      <c r="BT218" s="5" t="str">
        <f t="shared" si="5067"/>
        <v/>
      </c>
      <c r="BU218" s="5" t="str">
        <f t="shared" si="5068"/>
        <v/>
      </c>
      <c r="BV218" s="5" t="str">
        <f t="shared" si="5069"/>
        <v/>
      </c>
      <c r="BW218" s="5" t="str">
        <f t="shared" si="5070"/>
        <v/>
      </c>
      <c r="BX218" s="5" t="str">
        <f t="shared" si="5071"/>
        <v/>
      </c>
      <c r="BY218" s="5" t="str">
        <f t="shared" si="5072"/>
        <v/>
      </c>
      <c r="BZ218" s="5" t="str">
        <f t="shared" si="5073"/>
        <v/>
      </c>
      <c r="CA218" s="5" t="str">
        <f t="shared" si="5074"/>
        <v/>
      </c>
      <c r="CB218" s="5" t="str">
        <f t="shared" si="5075"/>
        <v/>
      </c>
      <c r="CC218" s="5" t="str">
        <f t="shared" si="5076"/>
        <v/>
      </c>
      <c r="CD218" s="5" t="str">
        <f t="shared" si="5077"/>
        <v/>
      </c>
      <c r="CE218" s="5" t="str">
        <f t="shared" si="5078"/>
        <v/>
      </c>
      <c r="CF218" s="5" t="str">
        <f t="shared" si="5079"/>
        <v>Milford Building and Loan Association, SB - Milford, IL</v>
      </c>
      <c r="CG218" s="5" t="str">
        <f t="shared" si="5080"/>
        <v/>
      </c>
      <c r="CH218" s="5" t="str">
        <f t="shared" si="5081"/>
        <v>The First National Bank of Primghar - Primghar, IA</v>
      </c>
      <c r="CI218" s="5" t="str">
        <f t="shared" si="5082"/>
        <v/>
      </c>
      <c r="CJ218" s="5" t="str">
        <f t="shared" si="5083"/>
        <v/>
      </c>
      <c r="CK218" s="5" t="str">
        <f t="shared" si="5084"/>
        <v/>
      </c>
      <c r="CL218" s="5" t="str">
        <f t="shared" si="5085"/>
        <v/>
      </c>
      <c r="CM218" s="5" t="str">
        <f t="shared" si="5086"/>
        <v/>
      </c>
      <c r="CN218" s="5" t="str">
        <f t="shared" si="5087"/>
        <v/>
      </c>
      <c r="CO218" s="5" t="str">
        <f t="shared" si="5088"/>
        <v/>
      </c>
      <c r="CP218" s="5" t="str">
        <f t="shared" si="5089"/>
        <v>The Miners National Bank of Eveleth - Eveleth, MN</v>
      </c>
      <c r="CQ218" s="5" t="str">
        <f t="shared" si="5090"/>
        <v/>
      </c>
      <c r="CR218" s="5" t="str">
        <f t="shared" si="5091"/>
        <v/>
      </c>
      <c r="CS218" s="5" t="str">
        <f t="shared" si="5092"/>
        <v/>
      </c>
      <c r="CT218" s="5" t="str">
        <f t="shared" si="5093"/>
        <v/>
      </c>
      <c r="CU218" s="5" t="str">
        <f t="shared" si="5094"/>
        <v/>
      </c>
      <c r="CV218" s="5" t="str">
        <f t="shared" si="5095"/>
        <v/>
      </c>
      <c r="CW218" s="5" t="str">
        <f t="shared" si="5096"/>
        <v/>
      </c>
      <c r="CX218" s="5" t="str">
        <f t="shared" si="5097"/>
        <v/>
      </c>
      <c r="CY218" s="5" t="str">
        <f t="shared" si="5098"/>
        <v>The First National Bank of Dryden - Dryden, NY</v>
      </c>
      <c r="CZ218" s="5" t="str">
        <f t="shared" si="5099"/>
        <v/>
      </c>
      <c r="DA218" s="5" t="str">
        <f t="shared" si="5100"/>
        <v/>
      </c>
      <c r="DB218" s="5" t="str">
        <f t="shared" si="5101"/>
        <v/>
      </c>
      <c r="DC218" s="5" t="str">
        <f t="shared" si="5102"/>
        <v/>
      </c>
      <c r="DD218" s="5" t="str">
        <f t="shared" si="5103"/>
        <v/>
      </c>
      <c r="DE218" s="5" t="str">
        <f t="shared" si="5104"/>
        <v/>
      </c>
      <c r="DF218" s="5" t="str">
        <f t="shared" si="5105"/>
        <v/>
      </c>
      <c r="DG218" s="5" t="str">
        <f t="shared" si="5106"/>
        <v/>
      </c>
      <c r="DH218" s="5" t="str">
        <f t="shared" si="5107"/>
        <v/>
      </c>
      <c r="DI218" s="5" t="str">
        <f t="shared" si="5108"/>
        <v/>
      </c>
      <c r="DJ218" s="5" t="str">
        <f t="shared" si="5109"/>
        <v>NBT Financial Bank - Fort Worth, TX</v>
      </c>
      <c r="DK218" s="5" t="str">
        <f t="shared" si="5110"/>
        <v/>
      </c>
      <c r="DL218" s="5" t="str">
        <f t="shared" si="5111"/>
        <v/>
      </c>
      <c r="DM218" s="5" t="str">
        <f t="shared" si="5112"/>
        <v/>
      </c>
      <c r="DN218" s="5" t="str">
        <f t="shared" si="5113"/>
        <v/>
      </c>
      <c r="DO218" s="5" t="str">
        <f t="shared" si="5114"/>
        <v/>
      </c>
      <c r="DP218" s="5" t="str">
        <f t="shared" si="5120"/>
        <v/>
      </c>
      <c r="DQ218" s="5" t="str">
        <f t="shared" si="5056"/>
        <v/>
      </c>
    </row>
    <row r="219" spans="1:121" x14ac:dyDescent="0.25">
      <c r="A219">
        <v>218</v>
      </c>
      <c r="B219" s="5">
        <v>13348959</v>
      </c>
      <c r="C219" t="str">
        <f t="shared" si="5121"/>
        <v>Bank Sinopac - Los Angeles Branch - Los Angeles, CA</v>
      </c>
      <c r="D219" s="21" t="s">
        <v>10647</v>
      </c>
      <c r="E219" s="19" t="s">
        <v>2953</v>
      </c>
      <c r="F219" s="19" t="s">
        <v>2951</v>
      </c>
      <c r="G219" s="19"/>
      <c r="K219" s="27">
        <v>210</v>
      </c>
      <c r="L219" s="28" t="str">
        <f>IF(HLOOKUP('Peer Comparison Tool'!$E$6,StateDropdownData,K219+1,FALSE)=0,"",HLOOKUP('Peer Comparison Tool'!$E$6,StateDropdownData,K219+1,FALSE))</f>
        <v/>
      </c>
      <c r="M219" s="29" t="str">
        <f>IF(HLOOKUP('Peer Comparison Tool'!$E$6,[0]!DropdownData,K219+1,FALSE)=0,"",HLOOKUP('Peer Comparison Tool'!$E$6,[0]!DropdownData,K219+1,FALSE))</f>
        <v/>
      </c>
      <c r="N219" s="27">
        <v>210</v>
      </c>
      <c r="O219" s="28" t="str">
        <f>IF(HLOOKUP('Peer Comparison Tool'!$G$6,StateDropdownData,N219+1,FALSE)=0,"",HLOOKUP('Peer Comparison Tool'!$G$6,StateDropdownData,N219+1,FALSE))</f>
        <v/>
      </c>
      <c r="P219" s="29" t="str">
        <f>IF(HLOOKUP('Peer Comparison Tool'!$G$6,DropdownData,N219+1,FALSE)=0,"",HLOOKUP('Peer Comparison Tool'!$G$6,DropdownData,N219+1,FALSE))</f>
        <v/>
      </c>
      <c r="Q219" s="27">
        <v>210</v>
      </c>
      <c r="R219" s="28" t="str">
        <f>IF(HLOOKUP('Peer Comparison Tool'!$I$6,StateDropdownData,Q219+1,FALSE)=0,"",HLOOKUP('Peer Comparison Tool'!$I$6,StateDropdownData,Q219+1,FALSE))</f>
        <v/>
      </c>
      <c r="S219" s="29" t="str">
        <f>IF(HLOOKUP('Peer Comparison Tool'!$I$6,DropdownData,Q219+1,FALSE)=0,"",HLOOKUP('Peer Comparison Tool'!$I$6,DropdownData,Q219+1,FALSE))</f>
        <v/>
      </c>
      <c r="T219" s="5" t="str">
        <f t="shared" si="5127"/>
        <v/>
      </c>
      <c r="U219" s="5" t="str">
        <f t="shared" si="5127"/>
        <v/>
      </c>
      <c r="V219" s="5" t="str">
        <f t="shared" si="5127"/>
        <v/>
      </c>
      <c r="W219" s="5" t="str">
        <f t="shared" si="5127"/>
        <v/>
      </c>
      <c r="X219" s="5" t="str">
        <f t="shared" si="5127"/>
        <v/>
      </c>
      <c r="Y219" s="5" t="str">
        <f t="shared" si="5127"/>
        <v/>
      </c>
      <c r="Z219" s="5" t="str">
        <f t="shared" si="5127"/>
        <v/>
      </c>
      <c r="AA219" s="5" t="str">
        <f t="shared" si="5127"/>
        <v/>
      </c>
      <c r="AB219" s="5" t="str">
        <f t="shared" si="5127"/>
        <v/>
      </c>
      <c r="AC219" s="5" t="str">
        <f t="shared" si="5127"/>
        <v/>
      </c>
      <c r="AD219" s="5" t="str">
        <f t="shared" si="5128"/>
        <v/>
      </c>
      <c r="AE219" s="5" t="str">
        <f t="shared" si="5128"/>
        <v/>
      </c>
      <c r="AF219" s="5">
        <f t="shared" si="5128"/>
        <v>1015035</v>
      </c>
      <c r="AG219" s="5" t="str">
        <f t="shared" si="5128"/>
        <v/>
      </c>
      <c r="AH219" s="5">
        <f t="shared" si="5128"/>
        <v>1004921</v>
      </c>
      <c r="AI219" s="5" t="str">
        <f t="shared" si="5128"/>
        <v/>
      </c>
      <c r="AJ219" s="5" t="str">
        <f t="shared" si="5128"/>
        <v/>
      </c>
      <c r="AK219" s="5" t="str">
        <f t="shared" si="5128"/>
        <v/>
      </c>
      <c r="AL219" s="5" t="str">
        <f t="shared" si="5128"/>
        <v/>
      </c>
      <c r="AM219" s="5" t="str">
        <f t="shared" si="5128"/>
        <v/>
      </c>
      <c r="AN219" s="5" t="str">
        <f t="shared" si="5129"/>
        <v/>
      </c>
      <c r="AO219" s="5" t="str">
        <f t="shared" si="5129"/>
        <v/>
      </c>
      <c r="AP219" s="5">
        <f t="shared" si="5129"/>
        <v>1005086</v>
      </c>
      <c r="AQ219" s="5" t="str">
        <f t="shared" si="5129"/>
        <v/>
      </c>
      <c r="AR219" s="5" t="str">
        <f t="shared" si="5129"/>
        <v/>
      </c>
      <c r="AS219" s="5" t="str">
        <f t="shared" si="5129"/>
        <v/>
      </c>
      <c r="AT219" s="5" t="str">
        <f t="shared" si="5129"/>
        <v/>
      </c>
      <c r="AU219" s="5" t="str">
        <f t="shared" si="5129"/>
        <v/>
      </c>
      <c r="AV219" s="5" t="str">
        <f t="shared" si="5129"/>
        <v/>
      </c>
      <c r="AW219" s="5" t="str">
        <f t="shared" si="5129"/>
        <v/>
      </c>
      <c r="AX219" s="5" t="str">
        <f t="shared" si="5130"/>
        <v/>
      </c>
      <c r="AY219" s="5">
        <f t="shared" si="5130"/>
        <v>1015274</v>
      </c>
      <c r="AZ219" s="5" t="str">
        <f t="shared" si="5130"/>
        <v/>
      </c>
      <c r="BA219" s="5" t="str">
        <f t="shared" si="5130"/>
        <v/>
      </c>
      <c r="BB219" s="5" t="str">
        <f t="shared" si="5130"/>
        <v/>
      </c>
      <c r="BC219" s="5" t="str">
        <f t="shared" si="5130"/>
        <v/>
      </c>
      <c r="BD219" s="5" t="str">
        <f t="shared" si="5130"/>
        <v/>
      </c>
      <c r="BE219" s="5" t="str">
        <f t="shared" si="5130"/>
        <v/>
      </c>
      <c r="BF219" s="5" t="str">
        <f t="shared" si="5130"/>
        <v/>
      </c>
      <c r="BG219" s="5" t="str">
        <f t="shared" si="5130"/>
        <v/>
      </c>
      <c r="BH219" s="5" t="str">
        <f t="shared" si="5131"/>
        <v/>
      </c>
      <c r="BI219" s="5" t="str">
        <f t="shared" si="5131"/>
        <v/>
      </c>
      <c r="BJ219" s="5">
        <f t="shared" si="5131"/>
        <v>1015536</v>
      </c>
      <c r="BK219" s="5" t="str">
        <f t="shared" si="5131"/>
        <v/>
      </c>
      <c r="BL219" s="5" t="str">
        <f t="shared" si="5131"/>
        <v/>
      </c>
      <c r="BM219" s="5" t="str">
        <f t="shared" si="5131"/>
        <v/>
      </c>
      <c r="BN219" s="5" t="str">
        <f t="shared" si="5131"/>
        <v/>
      </c>
      <c r="BO219" s="5" t="str">
        <f t="shared" si="5131"/>
        <v/>
      </c>
      <c r="BP219" s="5" t="str">
        <f t="shared" si="5131"/>
        <v/>
      </c>
      <c r="BQ219" s="5" t="str">
        <f t="shared" si="5131"/>
        <v/>
      </c>
      <c r="BR219" s="5"/>
      <c r="BT219" s="5" t="str">
        <f t="shared" si="5067"/>
        <v/>
      </c>
      <c r="BU219" s="5" t="str">
        <f t="shared" si="5068"/>
        <v/>
      </c>
      <c r="BV219" s="5" t="str">
        <f t="shared" si="5069"/>
        <v/>
      </c>
      <c r="BW219" s="5" t="str">
        <f t="shared" si="5070"/>
        <v/>
      </c>
      <c r="BX219" s="5" t="str">
        <f t="shared" si="5071"/>
        <v/>
      </c>
      <c r="BY219" s="5" t="str">
        <f t="shared" si="5072"/>
        <v/>
      </c>
      <c r="BZ219" s="5" t="str">
        <f t="shared" si="5073"/>
        <v/>
      </c>
      <c r="CA219" s="5" t="str">
        <f t="shared" si="5074"/>
        <v/>
      </c>
      <c r="CB219" s="5" t="str">
        <f t="shared" si="5075"/>
        <v/>
      </c>
      <c r="CC219" s="5" t="str">
        <f t="shared" si="5076"/>
        <v/>
      </c>
      <c r="CD219" s="5" t="str">
        <f t="shared" si="5077"/>
        <v/>
      </c>
      <c r="CE219" s="5" t="str">
        <f t="shared" si="5078"/>
        <v/>
      </c>
      <c r="CF219" s="5" t="str">
        <f t="shared" si="5079"/>
        <v>Milledgeville State Bank - Milledgeville, IL</v>
      </c>
      <c r="CG219" s="5" t="str">
        <f t="shared" si="5080"/>
        <v/>
      </c>
      <c r="CH219" s="5" t="str">
        <f t="shared" si="5081"/>
        <v>The Home Trust &amp; Savings Bank - Osage, IA</v>
      </c>
      <c r="CI219" s="5" t="str">
        <f t="shared" si="5082"/>
        <v/>
      </c>
      <c r="CJ219" s="5" t="str">
        <f t="shared" si="5083"/>
        <v/>
      </c>
      <c r="CK219" s="5" t="str">
        <f t="shared" si="5084"/>
        <v/>
      </c>
      <c r="CL219" s="5" t="str">
        <f t="shared" si="5085"/>
        <v/>
      </c>
      <c r="CM219" s="5" t="str">
        <f t="shared" si="5086"/>
        <v/>
      </c>
      <c r="CN219" s="5" t="str">
        <f t="shared" si="5087"/>
        <v/>
      </c>
      <c r="CO219" s="5" t="str">
        <f t="shared" si="5088"/>
        <v/>
      </c>
      <c r="CP219" s="5" t="str">
        <f t="shared" si="5089"/>
        <v>The Northern State Bank of Gonvick - Gonvick, MN</v>
      </c>
      <c r="CQ219" s="5" t="str">
        <f t="shared" si="5090"/>
        <v/>
      </c>
      <c r="CR219" s="5" t="str">
        <f t="shared" si="5091"/>
        <v/>
      </c>
      <c r="CS219" s="5" t="str">
        <f t="shared" si="5092"/>
        <v/>
      </c>
      <c r="CT219" s="5" t="str">
        <f t="shared" si="5093"/>
        <v/>
      </c>
      <c r="CU219" s="5" t="str">
        <f t="shared" si="5094"/>
        <v/>
      </c>
      <c r="CV219" s="5" t="str">
        <f t="shared" si="5095"/>
        <v/>
      </c>
      <c r="CW219" s="5" t="str">
        <f t="shared" si="5096"/>
        <v/>
      </c>
      <c r="CX219" s="5" t="str">
        <f t="shared" si="5097"/>
        <v/>
      </c>
      <c r="CY219" s="5" t="str">
        <f t="shared" si="5098"/>
        <v>The First National Bank of Groton - Groton, NY</v>
      </c>
      <c r="CZ219" s="5" t="str">
        <f t="shared" si="5099"/>
        <v/>
      </c>
      <c r="DA219" s="5" t="str">
        <f t="shared" si="5100"/>
        <v/>
      </c>
      <c r="DB219" s="5" t="str">
        <f t="shared" si="5101"/>
        <v/>
      </c>
      <c r="DC219" s="5" t="str">
        <f t="shared" si="5102"/>
        <v/>
      </c>
      <c r="DD219" s="5" t="str">
        <f t="shared" si="5103"/>
        <v/>
      </c>
      <c r="DE219" s="5" t="str">
        <f t="shared" si="5104"/>
        <v/>
      </c>
      <c r="DF219" s="5" t="str">
        <f t="shared" si="5105"/>
        <v/>
      </c>
      <c r="DG219" s="5" t="str">
        <f t="shared" si="5106"/>
        <v/>
      </c>
      <c r="DH219" s="5" t="str">
        <f t="shared" si="5107"/>
        <v/>
      </c>
      <c r="DI219" s="5" t="str">
        <f t="shared" si="5108"/>
        <v/>
      </c>
      <c r="DJ219" s="5" t="str">
        <f t="shared" si="5109"/>
        <v>NewFirst National Bank - El Campo, TX</v>
      </c>
      <c r="DK219" s="5" t="str">
        <f t="shared" si="5110"/>
        <v/>
      </c>
      <c r="DL219" s="5" t="str">
        <f t="shared" si="5111"/>
        <v/>
      </c>
      <c r="DM219" s="5" t="str">
        <f t="shared" si="5112"/>
        <v/>
      </c>
      <c r="DN219" s="5" t="str">
        <f t="shared" si="5113"/>
        <v/>
      </c>
      <c r="DO219" s="5" t="str">
        <f t="shared" si="5114"/>
        <v/>
      </c>
      <c r="DP219" s="5" t="str">
        <f t="shared" si="5120"/>
        <v/>
      </c>
      <c r="DQ219" s="5" t="str">
        <f t="shared" si="5056"/>
        <v/>
      </c>
    </row>
    <row r="220" spans="1:121" x14ac:dyDescent="0.25">
      <c r="A220">
        <v>219</v>
      </c>
      <c r="B220" s="5">
        <v>100374652</v>
      </c>
      <c r="C220" t="str">
        <f t="shared" si="5121"/>
        <v>Beach Cities Commercial Bank - Irvine, CA</v>
      </c>
      <c r="D220" s="21" t="s">
        <v>10129</v>
      </c>
      <c r="E220" s="19" t="s">
        <v>2970</v>
      </c>
      <c r="F220" s="19" t="s">
        <v>2951</v>
      </c>
      <c r="G220" s="19"/>
      <c r="K220" s="27">
        <v>211</v>
      </c>
      <c r="L220" s="28" t="str">
        <f>IF(HLOOKUP('Peer Comparison Tool'!$E$6,StateDropdownData,K220+1,FALSE)=0,"",HLOOKUP('Peer Comparison Tool'!$E$6,StateDropdownData,K220+1,FALSE))</f>
        <v/>
      </c>
      <c r="M220" s="29" t="str">
        <f>IF(HLOOKUP('Peer Comparison Tool'!$E$6,[0]!DropdownData,K220+1,FALSE)=0,"",HLOOKUP('Peer Comparison Tool'!$E$6,[0]!DropdownData,K220+1,FALSE))</f>
        <v/>
      </c>
      <c r="N220" s="27">
        <v>211</v>
      </c>
      <c r="O220" s="28" t="str">
        <f>IF(HLOOKUP('Peer Comparison Tool'!$G$6,StateDropdownData,N220+1,FALSE)=0,"",HLOOKUP('Peer Comparison Tool'!$G$6,StateDropdownData,N220+1,FALSE))</f>
        <v/>
      </c>
      <c r="P220" s="29" t="str">
        <f>IF(HLOOKUP('Peer Comparison Tool'!$G$6,DropdownData,N220+1,FALSE)=0,"",HLOOKUP('Peer Comparison Tool'!$G$6,DropdownData,N220+1,FALSE))</f>
        <v/>
      </c>
      <c r="Q220" s="27">
        <v>211</v>
      </c>
      <c r="R220" s="28" t="str">
        <f>IF(HLOOKUP('Peer Comparison Tool'!$I$6,StateDropdownData,Q220+1,FALSE)=0,"",HLOOKUP('Peer Comparison Tool'!$I$6,StateDropdownData,Q220+1,FALSE))</f>
        <v/>
      </c>
      <c r="S220" s="29" t="str">
        <f>IF(HLOOKUP('Peer Comparison Tool'!$I$6,DropdownData,Q220+1,FALSE)=0,"",HLOOKUP('Peer Comparison Tool'!$I$6,DropdownData,Q220+1,FALSE))</f>
        <v/>
      </c>
      <c r="T220" s="5" t="str">
        <f t="shared" ref="T220:AC229" si="5132">IFERROR(IF(VLOOKUP(INDEX($L$2:$HEG$5,4,T$471+$Q220-1),$B$2:$F$5568,5,FALSE)=T$473,INDEX($L$2:$HEG$5,4,T$471+$Q220-1),""),"")</f>
        <v/>
      </c>
      <c r="U220" s="5" t="str">
        <f t="shared" si="5132"/>
        <v/>
      </c>
      <c r="V220" s="5" t="str">
        <f t="shared" si="5132"/>
        <v/>
      </c>
      <c r="W220" s="5" t="str">
        <f t="shared" si="5132"/>
        <v/>
      </c>
      <c r="X220" s="5" t="str">
        <f t="shared" si="5132"/>
        <v/>
      </c>
      <c r="Y220" s="5" t="str">
        <f t="shared" si="5132"/>
        <v/>
      </c>
      <c r="Z220" s="5" t="str">
        <f t="shared" si="5132"/>
        <v/>
      </c>
      <c r="AA220" s="5" t="str">
        <f t="shared" si="5132"/>
        <v/>
      </c>
      <c r="AB220" s="5" t="str">
        <f t="shared" si="5132"/>
        <v/>
      </c>
      <c r="AC220" s="5" t="str">
        <f t="shared" si="5132"/>
        <v/>
      </c>
      <c r="AD220" s="5" t="str">
        <f t="shared" ref="AD220:AM229" si="5133">IFERROR(IF(VLOOKUP(INDEX($L$2:$HEG$5,4,AD$471+$Q220-1),$B$2:$F$5568,5,FALSE)=AD$473,INDEX($L$2:$HEG$5,4,AD$471+$Q220-1),""),"")</f>
        <v/>
      </c>
      <c r="AE220" s="5" t="str">
        <f t="shared" si="5133"/>
        <v/>
      </c>
      <c r="AF220" s="5">
        <f t="shared" si="5133"/>
        <v>4097327</v>
      </c>
      <c r="AG220" s="5" t="str">
        <f t="shared" si="5133"/>
        <v/>
      </c>
      <c r="AH220" s="5">
        <f t="shared" si="5133"/>
        <v>1007630</v>
      </c>
      <c r="AI220" s="5" t="str">
        <f t="shared" si="5133"/>
        <v/>
      </c>
      <c r="AJ220" s="5" t="str">
        <f t="shared" si="5133"/>
        <v/>
      </c>
      <c r="AK220" s="5" t="str">
        <f t="shared" si="5133"/>
        <v/>
      </c>
      <c r="AL220" s="5" t="str">
        <f t="shared" si="5133"/>
        <v/>
      </c>
      <c r="AM220" s="5" t="str">
        <f t="shared" si="5133"/>
        <v/>
      </c>
      <c r="AN220" s="5" t="str">
        <f t="shared" ref="AN220:AW229" si="5134">IFERROR(IF(VLOOKUP(INDEX($L$2:$HEG$5,4,AN$471+$Q220-1),$B$2:$F$5568,5,FALSE)=AN$473,INDEX($L$2:$HEG$5,4,AN$471+$Q220-1),""),"")</f>
        <v/>
      </c>
      <c r="AO220" s="5" t="str">
        <f t="shared" si="5134"/>
        <v/>
      </c>
      <c r="AP220" s="5">
        <f t="shared" si="5134"/>
        <v>1004730</v>
      </c>
      <c r="AQ220" s="5" t="str">
        <f t="shared" si="5134"/>
        <v/>
      </c>
      <c r="AR220" s="5" t="str">
        <f t="shared" si="5134"/>
        <v/>
      </c>
      <c r="AS220" s="5" t="str">
        <f t="shared" si="5134"/>
        <v/>
      </c>
      <c r="AT220" s="5" t="str">
        <f t="shared" si="5134"/>
        <v/>
      </c>
      <c r="AU220" s="5" t="str">
        <f t="shared" si="5134"/>
        <v/>
      </c>
      <c r="AV220" s="5" t="str">
        <f t="shared" si="5134"/>
        <v/>
      </c>
      <c r="AW220" s="5" t="str">
        <f t="shared" si="5134"/>
        <v/>
      </c>
      <c r="AX220" s="5" t="str">
        <f t="shared" ref="AX220:BG229" si="5135">IFERROR(IF(VLOOKUP(INDEX($L$2:$HEG$5,4,AX$471+$Q220-1),$B$2:$F$5568,5,FALSE)=AX$473,INDEX($L$2:$HEG$5,4,AX$471+$Q220-1),""),"")</f>
        <v/>
      </c>
      <c r="AY220" s="5">
        <f t="shared" si="5135"/>
        <v>4214852</v>
      </c>
      <c r="AZ220" s="5" t="str">
        <f t="shared" si="5135"/>
        <v/>
      </c>
      <c r="BA220" s="5" t="str">
        <f t="shared" si="5135"/>
        <v/>
      </c>
      <c r="BB220" s="5" t="str">
        <f t="shared" si="5135"/>
        <v/>
      </c>
      <c r="BC220" s="5" t="str">
        <f t="shared" si="5135"/>
        <v/>
      </c>
      <c r="BD220" s="5" t="str">
        <f t="shared" si="5135"/>
        <v/>
      </c>
      <c r="BE220" s="5" t="str">
        <f t="shared" si="5135"/>
        <v/>
      </c>
      <c r="BF220" s="5" t="str">
        <f t="shared" si="5135"/>
        <v/>
      </c>
      <c r="BG220" s="5" t="str">
        <f t="shared" si="5135"/>
        <v/>
      </c>
      <c r="BH220" s="5" t="str">
        <f t="shared" ref="BH220:BQ229" si="5136">IFERROR(IF(VLOOKUP(INDEX($L$2:$HEG$5,4,BH$471+$Q220-1),$B$2:$F$5568,5,FALSE)=BH$473,INDEX($L$2:$HEG$5,4,BH$471+$Q220-1),""),"")</f>
        <v/>
      </c>
      <c r="BI220" s="5" t="str">
        <f t="shared" si="5136"/>
        <v/>
      </c>
      <c r="BJ220" s="5">
        <f t="shared" si="5136"/>
        <v>4054699</v>
      </c>
      <c r="BK220" s="5" t="str">
        <f t="shared" si="5136"/>
        <v/>
      </c>
      <c r="BL220" s="5" t="str">
        <f t="shared" si="5136"/>
        <v/>
      </c>
      <c r="BM220" s="5" t="str">
        <f t="shared" si="5136"/>
        <v/>
      </c>
      <c r="BN220" s="5" t="str">
        <f t="shared" si="5136"/>
        <v/>
      </c>
      <c r="BO220" s="5" t="str">
        <f t="shared" si="5136"/>
        <v/>
      </c>
      <c r="BP220" s="5" t="str">
        <f t="shared" si="5136"/>
        <v/>
      </c>
      <c r="BQ220" s="5" t="str">
        <f t="shared" si="5136"/>
        <v/>
      </c>
      <c r="BR220" s="5"/>
      <c r="BT220" s="5" t="str">
        <f t="shared" si="5067"/>
        <v/>
      </c>
      <c r="BU220" s="5" t="str">
        <f t="shared" si="5068"/>
        <v/>
      </c>
      <c r="BV220" s="5" t="str">
        <f t="shared" si="5069"/>
        <v/>
      </c>
      <c r="BW220" s="5" t="str">
        <f t="shared" si="5070"/>
        <v/>
      </c>
      <c r="BX220" s="5" t="str">
        <f t="shared" si="5071"/>
        <v/>
      </c>
      <c r="BY220" s="5" t="str">
        <f t="shared" si="5072"/>
        <v/>
      </c>
      <c r="BZ220" s="5" t="str">
        <f t="shared" si="5073"/>
        <v/>
      </c>
      <c r="CA220" s="5" t="str">
        <f t="shared" si="5074"/>
        <v/>
      </c>
      <c r="CB220" s="5" t="str">
        <f t="shared" si="5075"/>
        <v/>
      </c>
      <c r="CC220" s="5" t="str">
        <f t="shared" si="5076"/>
        <v/>
      </c>
      <c r="CD220" s="5" t="str">
        <f t="shared" si="5077"/>
        <v/>
      </c>
      <c r="CE220" s="5" t="str">
        <f t="shared" si="5078"/>
        <v/>
      </c>
      <c r="CF220" s="5" t="str">
        <f t="shared" si="5079"/>
        <v>Millennium Bank - Des Plaines, IL</v>
      </c>
      <c r="CG220" s="5" t="str">
        <f t="shared" si="5080"/>
        <v/>
      </c>
      <c r="CH220" s="5" t="str">
        <f t="shared" si="5081"/>
        <v>The Readlyn Savings Bank - Readlyn, IA</v>
      </c>
      <c r="CI220" s="5" t="str">
        <f t="shared" si="5082"/>
        <v/>
      </c>
      <c r="CJ220" s="5" t="str">
        <f t="shared" si="5083"/>
        <v/>
      </c>
      <c r="CK220" s="5" t="str">
        <f t="shared" si="5084"/>
        <v/>
      </c>
      <c r="CL220" s="5" t="str">
        <f t="shared" si="5085"/>
        <v/>
      </c>
      <c r="CM220" s="5" t="str">
        <f t="shared" si="5086"/>
        <v/>
      </c>
      <c r="CN220" s="5" t="str">
        <f t="shared" si="5087"/>
        <v/>
      </c>
      <c r="CO220" s="5" t="str">
        <f t="shared" si="5088"/>
        <v/>
      </c>
      <c r="CP220" s="5" t="str">
        <f t="shared" si="5089"/>
        <v>The State Bank of Faribault - Faribault, MN</v>
      </c>
      <c r="CQ220" s="5" t="str">
        <f t="shared" si="5090"/>
        <v/>
      </c>
      <c r="CR220" s="5" t="str">
        <f t="shared" si="5091"/>
        <v/>
      </c>
      <c r="CS220" s="5" t="str">
        <f t="shared" si="5092"/>
        <v/>
      </c>
      <c r="CT220" s="5" t="str">
        <f t="shared" si="5093"/>
        <v/>
      </c>
      <c r="CU220" s="5" t="str">
        <f t="shared" si="5094"/>
        <v/>
      </c>
      <c r="CV220" s="5" t="str">
        <f t="shared" si="5095"/>
        <v/>
      </c>
      <c r="CW220" s="5" t="str">
        <f t="shared" si="5096"/>
        <v/>
      </c>
      <c r="CX220" s="5" t="str">
        <f t="shared" si="5097"/>
        <v/>
      </c>
      <c r="CY220" s="5" t="str">
        <f t="shared" si="5098"/>
        <v>The Goldman Sachs Trust Company, National Association - New York, NY</v>
      </c>
      <c r="CZ220" s="5" t="str">
        <f t="shared" si="5099"/>
        <v/>
      </c>
      <c r="DA220" s="5" t="str">
        <f t="shared" si="5100"/>
        <v/>
      </c>
      <c r="DB220" s="5" t="str">
        <f t="shared" si="5101"/>
        <v/>
      </c>
      <c r="DC220" s="5" t="str">
        <f t="shared" si="5102"/>
        <v/>
      </c>
      <c r="DD220" s="5" t="str">
        <f t="shared" si="5103"/>
        <v/>
      </c>
      <c r="DE220" s="5" t="str">
        <f t="shared" si="5104"/>
        <v/>
      </c>
      <c r="DF220" s="5" t="str">
        <f t="shared" si="5105"/>
        <v/>
      </c>
      <c r="DG220" s="5" t="str">
        <f t="shared" si="5106"/>
        <v/>
      </c>
      <c r="DH220" s="5" t="str">
        <f t="shared" si="5107"/>
        <v/>
      </c>
      <c r="DI220" s="5" t="str">
        <f t="shared" si="5108"/>
        <v/>
      </c>
      <c r="DJ220" s="5" t="str">
        <f t="shared" si="5109"/>
        <v>NexBank - Dallas, TX</v>
      </c>
      <c r="DK220" s="5" t="str">
        <f t="shared" si="5110"/>
        <v/>
      </c>
      <c r="DL220" s="5" t="str">
        <f t="shared" si="5111"/>
        <v/>
      </c>
      <c r="DM220" s="5" t="str">
        <f t="shared" si="5112"/>
        <v/>
      </c>
      <c r="DN220" s="5" t="str">
        <f t="shared" si="5113"/>
        <v/>
      </c>
      <c r="DO220" s="5" t="str">
        <f t="shared" si="5114"/>
        <v/>
      </c>
      <c r="DP220" s="5" t="str">
        <f t="shared" si="5120"/>
        <v/>
      </c>
      <c r="DQ220" s="5" t="str">
        <f t="shared" si="5056"/>
        <v/>
      </c>
    </row>
    <row r="221" spans="1:121" x14ac:dyDescent="0.25">
      <c r="A221">
        <v>220</v>
      </c>
      <c r="B221" s="5">
        <v>1009026</v>
      </c>
      <c r="C221" t="str">
        <f t="shared" si="5121"/>
        <v>Beacon Business Bank, National Association - San Francisco, CA</v>
      </c>
      <c r="D221" s="21" t="s">
        <v>5496</v>
      </c>
      <c r="E221" s="19" t="s">
        <v>2961</v>
      </c>
      <c r="F221" s="19" t="s">
        <v>2951</v>
      </c>
      <c r="G221" s="19"/>
      <c r="K221" s="27">
        <v>212</v>
      </c>
      <c r="L221" s="28" t="str">
        <f>IF(HLOOKUP('Peer Comparison Tool'!$E$6,StateDropdownData,K221+1,FALSE)=0,"",HLOOKUP('Peer Comparison Tool'!$E$6,StateDropdownData,K221+1,FALSE))</f>
        <v/>
      </c>
      <c r="M221" s="29" t="str">
        <f>IF(HLOOKUP('Peer Comparison Tool'!$E$6,[0]!DropdownData,K221+1,FALSE)=0,"",HLOOKUP('Peer Comparison Tool'!$E$6,[0]!DropdownData,K221+1,FALSE))</f>
        <v/>
      </c>
      <c r="N221" s="27">
        <v>212</v>
      </c>
      <c r="O221" s="28" t="str">
        <f>IF(HLOOKUP('Peer Comparison Tool'!$G$6,StateDropdownData,N221+1,FALSE)=0,"",HLOOKUP('Peer Comparison Tool'!$G$6,StateDropdownData,N221+1,FALSE))</f>
        <v/>
      </c>
      <c r="P221" s="29" t="str">
        <f>IF(HLOOKUP('Peer Comparison Tool'!$G$6,DropdownData,N221+1,FALSE)=0,"",HLOOKUP('Peer Comparison Tool'!$G$6,DropdownData,N221+1,FALSE))</f>
        <v/>
      </c>
      <c r="Q221" s="27">
        <v>212</v>
      </c>
      <c r="R221" s="28" t="str">
        <f>IF(HLOOKUP('Peer Comparison Tool'!$I$6,StateDropdownData,Q221+1,FALSE)=0,"",HLOOKUP('Peer Comparison Tool'!$I$6,StateDropdownData,Q221+1,FALSE))</f>
        <v/>
      </c>
      <c r="S221" s="29" t="str">
        <f>IF(HLOOKUP('Peer Comparison Tool'!$I$6,DropdownData,Q221+1,FALSE)=0,"",HLOOKUP('Peer Comparison Tool'!$I$6,DropdownData,Q221+1,FALSE))</f>
        <v/>
      </c>
      <c r="T221" s="5" t="str">
        <f t="shared" si="5132"/>
        <v/>
      </c>
      <c r="U221" s="5" t="str">
        <f t="shared" si="5132"/>
        <v/>
      </c>
      <c r="V221" s="5" t="str">
        <f t="shared" si="5132"/>
        <v/>
      </c>
      <c r="W221" s="5" t="str">
        <f t="shared" si="5132"/>
        <v/>
      </c>
      <c r="X221" s="5" t="str">
        <f t="shared" si="5132"/>
        <v/>
      </c>
      <c r="Y221" s="5" t="str">
        <f t="shared" si="5132"/>
        <v/>
      </c>
      <c r="Z221" s="5" t="str">
        <f t="shared" si="5132"/>
        <v/>
      </c>
      <c r="AA221" s="5" t="str">
        <f t="shared" si="5132"/>
        <v/>
      </c>
      <c r="AB221" s="5" t="str">
        <f t="shared" si="5132"/>
        <v/>
      </c>
      <c r="AC221" s="5" t="str">
        <f t="shared" si="5132"/>
        <v/>
      </c>
      <c r="AD221" s="5" t="str">
        <f t="shared" si="5133"/>
        <v/>
      </c>
      <c r="AE221" s="5" t="str">
        <f t="shared" si="5133"/>
        <v/>
      </c>
      <c r="AF221" s="5">
        <f t="shared" si="5133"/>
        <v>6585990</v>
      </c>
      <c r="AG221" s="5" t="str">
        <f t="shared" si="5133"/>
        <v/>
      </c>
      <c r="AH221" s="5">
        <f t="shared" si="5133"/>
        <v>1009196</v>
      </c>
      <c r="AI221" s="5" t="str">
        <f t="shared" si="5133"/>
        <v/>
      </c>
      <c r="AJ221" s="5" t="str">
        <f t="shared" si="5133"/>
        <v/>
      </c>
      <c r="AK221" s="5" t="str">
        <f t="shared" si="5133"/>
        <v/>
      </c>
      <c r="AL221" s="5" t="str">
        <f t="shared" si="5133"/>
        <v/>
      </c>
      <c r="AM221" s="5" t="str">
        <f t="shared" si="5133"/>
        <v/>
      </c>
      <c r="AN221" s="5" t="str">
        <f t="shared" si="5134"/>
        <v/>
      </c>
      <c r="AO221" s="5" t="str">
        <f t="shared" si="5134"/>
        <v/>
      </c>
      <c r="AP221" s="5">
        <f t="shared" si="5134"/>
        <v>1006439</v>
      </c>
      <c r="AQ221" s="5" t="str">
        <f t="shared" si="5134"/>
        <v/>
      </c>
      <c r="AR221" s="5" t="str">
        <f t="shared" si="5134"/>
        <v/>
      </c>
      <c r="AS221" s="5" t="str">
        <f t="shared" si="5134"/>
        <v/>
      </c>
      <c r="AT221" s="5" t="str">
        <f t="shared" si="5134"/>
        <v/>
      </c>
      <c r="AU221" s="5" t="str">
        <f t="shared" si="5134"/>
        <v/>
      </c>
      <c r="AV221" s="5" t="str">
        <f t="shared" si="5134"/>
        <v/>
      </c>
      <c r="AW221" s="5" t="str">
        <f t="shared" si="5134"/>
        <v/>
      </c>
      <c r="AX221" s="5" t="str">
        <f t="shared" si="5135"/>
        <v/>
      </c>
      <c r="AY221" s="5">
        <f t="shared" si="5135"/>
        <v>1008056</v>
      </c>
      <c r="AZ221" s="5" t="str">
        <f t="shared" si="5135"/>
        <v/>
      </c>
      <c r="BA221" s="5" t="str">
        <f t="shared" si="5135"/>
        <v/>
      </c>
      <c r="BB221" s="5" t="str">
        <f t="shared" si="5135"/>
        <v/>
      </c>
      <c r="BC221" s="5" t="str">
        <f t="shared" si="5135"/>
        <v/>
      </c>
      <c r="BD221" s="5" t="str">
        <f t="shared" si="5135"/>
        <v/>
      </c>
      <c r="BE221" s="5" t="str">
        <f t="shared" si="5135"/>
        <v/>
      </c>
      <c r="BF221" s="5" t="str">
        <f t="shared" si="5135"/>
        <v/>
      </c>
      <c r="BG221" s="5" t="str">
        <f t="shared" si="5135"/>
        <v/>
      </c>
      <c r="BH221" s="5" t="str">
        <f t="shared" si="5136"/>
        <v/>
      </c>
      <c r="BI221" s="5" t="str">
        <f t="shared" si="5136"/>
        <v/>
      </c>
      <c r="BJ221" s="5">
        <f t="shared" si="5136"/>
        <v>1015778</v>
      </c>
      <c r="BK221" s="5" t="str">
        <f t="shared" si="5136"/>
        <v/>
      </c>
      <c r="BL221" s="5" t="str">
        <f t="shared" si="5136"/>
        <v/>
      </c>
      <c r="BM221" s="5" t="str">
        <f t="shared" si="5136"/>
        <v/>
      </c>
      <c r="BN221" s="5" t="str">
        <f t="shared" si="5136"/>
        <v/>
      </c>
      <c r="BO221" s="5" t="str">
        <f t="shared" si="5136"/>
        <v/>
      </c>
      <c r="BP221" s="5" t="str">
        <f t="shared" si="5136"/>
        <v/>
      </c>
      <c r="BQ221" s="5" t="str">
        <f t="shared" si="5136"/>
        <v/>
      </c>
      <c r="BR221" s="5"/>
      <c r="BT221" s="5" t="str">
        <f t="shared" si="5067"/>
        <v/>
      </c>
      <c r="BU221" s="5" t="str">
        <f t="shared" si="5068"/>
        <v/>
      </c>
      <c r="BV221" s="5" t="str">
        <f t="shared" si="5069"/>
        <v/>
      </c>
      <c r="BW221" s="5" t="str">
        <f t="shared" si="5070"/>
        <v/>
      </c>
      <c r="BX221" s="5" t="str">
        <f t="shared" si="5071"/>
        <v/>
      </c>
      <c r="BY221" s="5" t="str">
        <f t="shared" si="5072"/>
        <v/>
      </c>
      <c r="BZ221" s="5" t="str">
        <f t="shared" si="5073"/>
        <v/>
      </c>
      <c r="CA221" s="5" t="str">
        <f t="shared" si="5074"/>
        <v/>
      </c>
      <c r="CB221" s="5" t="str">
        <f t="shared" si="5075"/>
        <v/>
      </c>
      <c r="CC221" s="5" t="str">
        <f t="shared" si="5076"/>
        <v/>
      </c>
      <c r="CD221" s="5" t="str">
        <f t="shared" si="5077"/>
        <v/>
      </c>
      <c r="CE221" s="5" t="str">
        <f t="shared" si="5078"/>
        <v/>
      </c>
      <c r="CF221" s="5" t="str">
        <f t="shared" si="5079"/>
        <v>Mizuho Bank, Ltd - Chicago Branch - Chicago, IL</v>
      </c>
      <c r="CG221" s="5" t="str">
        <f t="shared" si="5080"/>
        <v/>
      </c>
      <c r="CH221" s="5" t="str">
        <f t="shared" si="5081"/>
        <v>The Security National Bank of Sioux City, Iowa - Sioux City, IA</v>
      </c>
      <c r="CI221" s="5" t="str">
        <f t="shared" si="5082"/>
        <v/>
      </c>
      <c r="CJ221" s="5" t="str">
        <f t="shared" si="5083"/>
        <v/>
      </c>
      <c r="CK221" s="5" t="str">
        <f t="shared" si="5084"/>
        <v/>
      </c>
      <c r="CL221" s="5" t="str">
        <f t="shared" si="5085"/>
        <v/>
      </c>
      <c r="CM221" s="5" t="str">
        <f t="shared" si="5086"/>
        <v/>
      </c>
      <c r="CN221" s="5" t="str">
        <f t="shared" si="5087"/>
        <v/>
      </c>
      <c r="CO221" s="5" t="str">
        <f t="shared" si="5088"/>
        <v/>
      </c>
      <c r="CP221" s="5" t="str">
        <f t="shared" si="5089"/>
        <v>The Wanda State Bank - Wanda, MN</v>
      </c>
      <c r="CQ221" s="5" t="str">
        <f t="shared" si="5090"/>
        <v/>
      </c>
      <c r="CR221" s="5" t="str">
        <f t="shared" si="5091"/>
        <v/>
      </c>
      <c r="CS221" s="5" t="str">
        <f t="shared" si="5092"/>
        <v/>
      </c>
      <c r="CT221" s="5" t="str">
        <f t="shared" si="5093"/>
        <v/>
      </c>
      <c r="CU221" s="5" t="str">
        <f t="shared" si="5094"/>
        <v/>
      </c>
      <c r="CV221" s="5" t="str">
        <f t="shared" si="5095"/>
        <v/>
      </c>
      <c r="CW221" s="5" t="str">
        <f t="shared" si="5096"/>
        <v/>
      </c>
      <c r="CX221" s="5" t="str">
        <f t="shared" si="5097"/>
        <v/>
      </c>
      <c r="CY221" s="5" t="str">
        <f t="shared" si="5098"/>
        <v>The Lyons National Bank - Lyons, NY</v>
      </c>
      <c r="CZ221" s="5" t="str">
        <f t="shared" si="5099"/>
        <v/>
      </c>
      <c r="DA221" s="5" t="str">
        <f t="shared" si="5100"/>
        <v/>
      </c>
      <c r="DB221" s="5" t="str">
        <f t="shared" si="5101"/>
        <v/>
      </c>
      <c r="DC221" s="5" t="str">
        <f t="shared" si="5102"/>
        <v/>
      </c>
      <c r="DD221" s="5" t="str">
        <f t="shared" si="5103"/>
        <v/>
      </c>
      <c r="DE221" s="5" t="str">
        <f t="shared" si="5104"/>
        <v/>
      </c>
      <c r="DF221" s="5" t="str">
        <f t="shared" si="5105"/>
        <v/>
      </c>
      <c r="DG221" s="5" t="str">
        <f t="shared" si="5106"/>
        <v/>
      </c>
      <c r="DH221" s="5" t="str">
        <f t="shared" si="5107"/>
        <v/>
      </c>
      <c r="DI221" s="5" t="str">
        <f t="shared" si="5108"/>
        <v/>
      </c>
      <c r="DJ221" s="5" t="str">
        <f t="shared" si="5109"/>
        <v>Normangee State Bank - Normangee, TX</v>
      </c>
      <c r="DK221" s="5" t="str">
        <f t="shared" si="5110"/>
        <v/>
      </c>
      <c r="DL221" s="5" t="str">
        <f t="shared" si="5111"/>
        <v/>
      </c>
      <c r="DM221" s="5" t="str">
        <f t="shared" si="5112"/>
        <v/>
      </c>
      <c r="DN221" s="5" t="str">
        <f t="shared" si="5113"/>
        <v/>
      </c>
      <c r="DO221" s="5" t="str">
        <f t="shared" si="5114"/>
        <v/>
      </c>
      <c r="DP221" s="5" t="str">
        <f t="shared" si="5120"/>
        <v/>
      </c>
      <c r="DQ221" s="5" t="str">
        <f t="shared" si="5056"/>
        <v/>
      </c>
    </row>
    <row r="222" spans="1:121" x14ac:dyDescent="0.25">
      <c r="A222">
        <v>221</v>
      </c>
      <c r="B222" s="5">
        <v>4142604</v>
      </c>
      <c r="C222" t="str">
        <f t="shared" si="5121"/>
        <v>Beneficial State Bank - Oakland, CA</v>
      </c>
      <c r="D222" s="21" t="s">
        <v>1336</v>
      </c>
      <c r="E222" s="19" t="s">
        <v>2968</v>
      </c>
      <c r="F222" s="19" t="s">
        <v>2951</v>
      </c>
      <c r="G222" s="19"/>
      <c r="K222" s="27">
        <v>213</v>
      </c>
      <c r="L222" s="28" t="str">
        <f>IF(HLOOKUP('Peer Comparison Tool'!$E$6,StateDropdownData,K222+1,FALSE)=0,"",HLOOKUP('Peer Comparison Tool'!$E$6,StateDropdownData,K222+1,FALSE))</f>
        <v/>
      </c>
      <c r="M222" s="29" t="str">
        <f>IF(HLOOKUP('Peer Comparison Tool'!$E$6,[0]!DropdownData,K222+1,FALSE)=0,"",HLOOKUP('Peer Comparison Tool'!$E$6,[0]!DropdownData,K222+1,FALSE))</f>
        <v/>
      </c>
      <c r="N222" s="27">
        <v>213</v>
      </c>
      <c r="O222" s="28" t="str">
        <f>IF(HLOOKUP('Peer Comparison Tool'!$G$6,StateDropdownData,N222+1,FALSE)=0,"",HLOOKUP('Peer Comparison Tool'!$G$6,StateDropdownData,N222+1,FALSE))</f>
        <v/>
      </c>
      <c r="P222" s="29" t="str">
        <f>IF(HLOOKUP('Peer Comparison Tool'!$G$6,DropdownData,N222+1,FALSE)=0,"",HLOOKUP('Peer Comparison Tool'!$G$6,DropdownData,N222+1,FALSE))</f>
        <v/>
      </c>
      <c r="Q222" s="27">
        <v>213</v>
      </c>
      <c r="R222" s="28" t="str">
        <f>IF(HLOOKUP('Peer Comparison Tool'!$I$6,StateDropdownData,Q222+1,FALSE)=0,"",HLOOKUP('Peer Comparison Tool'!$I$6,StateDropdownData,Q222+1,FALSE))</f>
        <v/>
      </c>
      <c r="S222" s="29" t="str">
        <f>IF(HLOOKUP('Peer Comparison Tool'!$I$6,DropdownData,Q222+1,FALSE)=0,"",HLOOKUP('Peer Comparison Tool'!$I$6,DropdownData,Q222+1,FALSE))</f>
        <v/>
      </c>
      <c r="T222" s="5" t="str">
        <f t="shared" si="5132"/>
        <v/>
      </c>
      <c r="U222" s="5" t="str">
        <f t="shared" si="5132"/>
        <v/>
      </c>
      <c r="V222" s="5" t="str">
        <f t="shared" si="5132"/>
        <v/>
      </c>
      <c r="W222" s="5" t="str">
        <f t="shared" si="5132"/>
        <v/>
      </c>
      <c r="X222" s="5" t="str">
        <f t="shared" si="5132"/>
        <v/>
      </c>
      <c r="Y222" s="5" t="str">
        <f t="shared" si="5132"/>
        <v/>
      </c>
      <c r="Z222" s="5" t="str">
        <f t="shared" si="5132"/>
        <v/>
      </c>
      <c r="AA222" s="5" t="str">
        <f t="shared" si="5132"/>
        <v/>
      </c>
      <c r="AB222" s="5" t="str">
        <f t="shared" si="5132"/>
        <v/>
      </c>
      <c r="AC222" s="5" t="str">
        <f t="shared" si="5132"/>
        <v/>
      </c>
      <c r="AD222" s="5" t="str">
        <f t="shared" si="5133"/>
        <v/>
      </c>
      <c r="AE222" s="5" t="str">
        <f t="shared" si="5133"/>
        <v/>
      </c>
      <c r="AF222" s="5">
        <f t="shared" si="5133"/>
        <v>1014168</v>
      </c>
      <c r="AG222" s="5" t="str">
        <f t="shared" si="5133"/>
        <v/>
      </c>
      <c r="AH222" s="5">
        <f t="shared" si="5133"/>
        <v>1010757</v>
      </c>
      <c r="AI222" s="5" t="str">
        <f t="shared" si="5133"/>
        <v/>
      </c>
      <c r="AJ222" s="5" t="str">
        <f t="shared" si="5133"/>
        <v/>
      </c>
      <c r="AK222" s="5" t="str">
        <f t="shared" si="5133"/>
        <v/>
      </c>
      <c r="AL222" s="5" t="str">
        <f t="shared" si="5133"/>
        <v/>
      </c>
      <c r="AM222" s="5" t="str">
        <f t="shared" si="5133"/>
        <v/>
      </c>
      <c r="AN222" s="5" t="str">
        <f t="shared" si="5134"/>
        <v/>
      </c>
      <c r="AO222" s="5" t="str">
        <f t="shared" si="5134"/>
        <v/>
      </c>
      <c r="AP222" s="5">
        <f t="shared" si="5134"/>
        <v>107744</v>
      </c>
      <c r="AQ222" s="5" t="str">
        <f t="shared" si="5134"/>
        <v/>
      </c>
      <c r="AR222" s="5" t="str">
        <f t="shared" si="5134"/>
        <v/>
      </c>
      <c r="AS222" s="5" t="str">
        <f t="shared" si="5134"/>
        <v/>
      </c>
      <c r="AT222" s="5" t="str">
        <f t="shared" si="5134"/>
        <v/>
      </c>
      <c r="AU222" s="5" t="str">
        <f t="shared" si="5134"/>
        <v/>
      </c>
      <c r="AV222" s="5" t="str">
        <f t="shared" si="5134"/>
        <v/>
      </c>
      <c r="AW222" s="5" t="str">
        <f t="shared" si="5134"/>
        <v/>
      </c>
      <c r="AX222" s="5" t="str">
        <f t="shared" si="5135"/>
        <v/>
      </c>
      <c r="AY222" s="5">
        <f t="shared" si="5135"/>
        <v>13911534</v>
      </c>
      <c r="AZ222" s="5" t="str">
        <f t="shared" si="5135"/>
        <v/>
      </c>
      <c r="BA222" s="5" t="str">
        <f t="shared" si="5135"/>
        <v/>
      </c>
      <c r="BB222" s="5" t="str">
        <f t="shared" si="5135"/>
        <v/>
      </c>
      <c r="BC222" s="5" t="str">
        <f t="shared" si="5135"/>
        <v/>
      </c>
      <c r="BD222" s="5" t="str">
        <f t="shared" si="5135"/>
        <v/>
      </c>
      <c r="BE222" s="5" t="str">
        <f t="shared" si="5135"/>
        <v/>
      </c>
      <c r="BF222" s="5" t="str">
        <f t="shared" si="5135"/>
        <v/>
      </c>
      <c r="BG222" s="5" t="str">
        <f t="shared" si="5135"/>
        <v/>
      </c>
      <c r="BH222" s="5" t="str">
        <f t="shared" si="5136"/>
        <v/>
      </c>
      <c r="BI222" s="5" t="str">
        <f t="shared" si="5136"/>
        <v/>
      </c>
      <c r="BJ222" s="5">
        <f t="shared" si="5136"/>
        <v>1010055</v>
      </c>
      <c r="BK222" s="5" t="str">
        <f t="shared" si="5136"/>
        <v/>
      </c>
      <c r="BL222" s="5" t="str">
        <f t="shared" si="5136"/>
        <v/>
      </c>
      <c r="BM222" s="5" t="str">
        <f t="shared" si="5136"/>
        <v/>
      </c>
      <c r="BN222" s="5" t="str">
        <f t="shared" si="5136"/>
        <v/>
      </c>
      <c r="BO222" s="5" t="str">
        <f t="shared" si="5136"/>
        <v/>
      </c>
      <c r="BP222" s="5" t="str">
        <f t="shared" si="5136"/>
        <v/>
      </c>
      <c r="BQ222" s="5" t="str">
        <f t="shared" si="5136"/>
        <v/>
      </c>
      <c r="BR222" s="5"/>
      <c r="BT222" s="5" t="str">
        <f t="shared" si="5067"/>
        <v/>
      </c>
      <c r="BU222" s="5" t="str">
        <f t="shared" si="5068"/>
        <v/>
      </c>
      <c r="BV222" s="5" t="str">
        <f t="shared" si="5069"/>
        <v/>
      </c>
      <c r="BW222" s="5" t="str">
        <f t="shared" si="5070"/>
        <v/>
      </c>
      <c r="BX222" s="5" t="str">
        <f t="shared" si="5071"/>
        <v/>
      </c>
      <c r="BY222" s="5" t="str">
        <f t="shared" si="5072"/>
        <v/>
      </c>
      <c r="BZ222" s="5" t="str">
        <f t="shared" si="5073"/>
        <v/>
      </c>
      <c r="CA222" s="5" t="str">
        <f t="shared" si="5074"/>
        <v/>
      </c>
      <c r="CB222" s="5" t="str">
        <f t="shared" si="5075"/>
        <v/>
      </c>
      <c r="CC222" s="5" t="str">
        <f t="shared" si="5076"/>
        <v/>
      </c>
      <c r="CD222" s="5" t="str">
        <f t="shared" si="5077"/>
        <v/>
      </c>
      <c r="CE222" s="5" t="str">
        <f t="shared" si="5078"/>
        <v/>
      </c>
      <c r="CF222" s="5" t="str">
        <f t="shared" si="5079"/>
        <v>Morton Community Bank - Morton, IL</v>
      </c>
      <c r="CG222" s="5" t="str">
        <f t="shared" si="5080"/>
        <v/>
      </c>
      <c r="CH222" s="5" t="str">
        <f t="shared" si="5081"/>
        <v>The State Bank - Spirit Lake, IA</v>
      </c>
      <c r="CI222" s="5" t="str">
        <f t="shared" si="5082"/>
        <v/>
      </c>
      <c r="CJ222" s="5" t="str">
        <f t="shared" si="5083"/>
        <v/>
      </c>
      <c r="CK222" s="5" t="str">
        <f t="shared" si="5084"/>
        <v/>
      </c>
      <c r="CL222" s="5" t="str">
        <f t="shared" si="5085"/>
        <v/>
      </c>
      <c r="CM222" s="5" t="str">
        <f t="shared" si="5086"/>
        <v/>
      </c>
      <c r="CN222" s="5" t="str">
        <f t="shared" si="5087"/>
        <v/>
      </c>
      <c r="CO222" s="5" t="str">
        <f t="shared" si="5088"/>
        <v/>
      </c>
      <c r="CP222" s="5" t="str">
        <f t="shared" si="5089"/>
        <v>Think Mutual Bank - Rochester, MN</v>
      </c>
      <c r="CQ222" s="5" t="str">
        <f t="shared" si="5090"/>
        <v/>
      </c>
      <c r="CR222" s="5" t="str">
        <f t="shared" si="5091"/>
        <v/>
      </c>
      <c r="CS222" s="5" t="str">
        <f t="shared" si="5092"/>
        <v/>
      </c>
      <c r="CT222" s="5" t="str">
        <f t="shared" si="5093"/>
        <v/>
      </c>
      <c r="CU222" s="5" t="str">
        <f t="shared" si="5094"/>
        <v/>
      </c>
      <c r="CV222" s="5" t="str">
        <f t="shared" si="5095"/>
        <v/>
      </c>
      <c r="CW222" s="5" t="str">
        <f t="shared" si="5096"/>
        <v/>
      </c>
      <c r="CX222" s="5" t="str">
        <f t="shared" si="5097"/>
        <v/>
      </c>
      <c r="CY222" s="5" t="str">
        <f t="shared" si="5098"/>
        <v>The National Bank of Coxsackie - Coxsackie, NY</v>
      </c>
      <c r="CZ222" s="5" t="str">
        <f t="shared" si="5099"/>
        <v/>
      </c>
      <c r="DA222" s="5" t="str">
        <f t="shared" si="5100"/>
        <v/>
      </c>
      <c r="DB222" s="5" t="str">
        <f t="shared" si="5101"/>
        <v/>
      </c>
      <c r="DC222" s="5" t="str">
        <f t="shared" si="5102"/>
        <v/>
      </c>
      <c r="DD222" s="5" t="str">
        <f t="shared" si="5103"/>
        <v/>
      </c>
      <c r="DE222" s="5" t="str">
        <f t="shared" si="5104"/>
        <v/>
      </c>
      <c r="DF222" s="5" t="str">
        <f t="shared" si="5105"/>
        <v/>
      </c>
      <c r="DG222" s="5" t="str">
        <f t="shared" si="5106"/>
        <v/>
      </c>
      <c r="DH222" s="5" t="str">
        <f t="shared" si="5107"/>
        <v/>
      </c>
      <c r="DI222" s="5" t="str">
        <f t="shared" si="5108"/>
        <v/>
      </c>
      <c r="DJ222" s="5" t="str">
        <f t="shared" si="5109"/>
        <v>North Dallas Bank &amp; Trust Co. - Dallas, TX</v>
      </c>
      <c r="DK222" s="5" t="str">
        <f t="shared" si="5110"/>
        <v/>
      </c>
      <c r="DL222" s="5" t="str">
        <f t="shared" si="5111"/>
        <v/>
      </c>
      <c r="DM222" s="5" t="str">
        <f t="shared" si="5112"/>
        <v/>
      </c>
      <c r="DN222" s="5" t="str">
        <f t="shared" si="5113"/>
        <v/>
      </c>
      <c r="DO222" s="5" t="str">
        <f t="shared" si="5114"/>
        <v/>
      </c>
      <c r="DP222" s="5" t="str">
        <f t="shared" si="5120"/>
        <v/>
      </c>
      <c r="DQ222" s="5" t="str">
        <f t="shared" si="5056"/>
        <v/>
      </c>
    </row>
    <row r="223" spans="1:121" x14ac:dyDescent="0.25">
      <c r="A223">
        <v>222</v>
      </c>
      <c r="B223" s="5">
        <v>4072466</v>
      </c>
      <c r="C223" t="str">
        <f t="shared" si="5121"/>
        <v>Bessemer Trust Company of California, National Association - San Francisco, CA</v>
      </c>
      <c r="D223" s="21" t="s">
        <v>2079</v>
      </c>
      <c r="E223" s="19" t="s">
        <v>2961</v>
      </c>
      <c r="F223" s="19" t="s">
        <v>2951</v>
      </c>
      <c r="G223" s="19"/>
      <c r="K223" s="27">
        <v>214</v>
      </c>
      <c r="L223" s="28" t="str">
        <f>IF(HLOOKUP('Peer Comparison Tool'!$E$6,StateDropdownData,K223+1,FALSE)=0,"",HLOOKUP('Peer Comparison Tool'!$E$6,StateDropdownData,K223+1,FALSE))</f>
        <v/>
      </c>
      <c r="M223" s="29" t="str">
        <f>IF(HLOOKUP('Peer Comparison Tool'!$E$6,[0]!DropdownData,K223+1,FALSE)=0,"",HLOOKUP('Peer Comparison Tool'!$E$6,[0]!DropdownData,K223+1,FALSE))</f>
        <v/>
      </c>
      <c r="N223" s="27">
        <v>214</v>
      </c>
      <c r="O223" s="28" t="str">
        <f>IF(HLOOKUP('Peer Comparison Tool'!$G$6,StateDropdownData,N223+1,FALSE)=0,"",HLOOKUP('Peer Comparison Tool'!$G$6,StateDropdownData,N223+1,FALSE))</f>
        <v/>
      </c>
      <c r="P223" s="29" t="str">
        <f>IF(HLOOKUP('Peer Comparison Tool'!$G$6,DropdownData,N223+1,FALSE)=0,"",HLOOKUP('Peer Comparison Tool'!$G$6,DropdownData,N223+1,FALSE))</f>
        <v/>
      </c>
      <c r="Q223" s="27">
        <v>214</v>
      </c>
      <c r="R223" s="28" t="str">
        <f>IF(HLOOKUP('Peer Comparison Tool'!$I$6,StateDropdownData,Q223+1,FALSE)=0,"",HLOOKUP('Peer Comparison Tool'!$I$6,StateDropdownData,Q223+1,FALSE))</f>
        <v/>
      </c>
      <c r="S223" s="29" t="str">
        <f>IF(HLOOKUP('Peer Comparison Tool'!$I$6,DropdownData,Q223+1,FALSE)=0,"",HLOOKUP('Peer Comparison Tool'!$I$6,DropdownData,Q223+1,FALSE))</f>
        <v/>
      </c>
      <c r="T223" s="5" t="str">
        <f t="shared" si="5132"/>
        <v/>
      </c>
      <c r="U223" s="5" t="str">
        <f t="shared" si="5132"/>
        <v/>
      </c>
      <c r="V223" s="5" t="str">
        <f t="shared" si="5132"/>
        <v/>
      </c>
      <c r="W223" s="5" t="str">
        <f t="shared" si="5132"/>
        <v/>
      </c>
      <c r="X223" s="5" t="str">
        <f t="shared" si="5132"/>
        <v/>
      </c>
      <c r="Y223" s="5" t="str">
        <f t="shared" si="5132"/>
        <v/>
      </c>
      <c r="Z223" s="5" t="str">
        <f t="shared" si="5132"/>
        <v/>
      </c>
      <c r="AA223" s="5" t="str">
        <f t="shared" si="5132"/>
        <v/>
      </c>
      <c r="AB223" s="5" t="str">
        <f t="shared" si="5132"/>
        <v/>
      </c>
      <c r="AC223" s="5" t="str">
        <f t="shared" si="5132"/>
        <v/>
      </c>
      <c r="AD223" s="5" t="str">
        <f t="shared" si="5133"/>
        <v/>
      </c>
      <c r="AE223" s="5" t="str">
        <f t="shared" si="5133"/>
        <v/>
      </c>
      <c r="AF223" s="5">
        <f t="shared" si="5133"/>
        <v>1009056</v>
      </c>
      <c r="AG223" s="5" t="str">
        <f t="shared" si="5133"/>
        <v/>
      </c>
      <c r="AH223" s="5">
        <f t="shared" si="5133"/>
        <v>1010053</v>
      </c>
      <c r="AI223" s="5" t="str">
        <f t="shared" si="5133"/>
        <v/>
      </c>
      <c r="AJ223" s="5" t="str">
        <f t="shared" si="5133"/>
        <v/>
      </c>
      <c r="AK223" s="5" t="str">
        <f t="shared" si="5133"/>
        <v/>
      </c>
      <c r="AL223" s="5" t="str">
        <f t="shared" si="5133"/>
        <v/>
      </c>
      <c r="AM223" s="5" t="str">
        <f t="shared" si="5133"/>
        <v/>
      </c>
      <c r="AN223" s="5" t="str">
        <f t="shared" si="5134"/>
        <v/>
      </c>
      <c r="AO223" s="5" t="str">
        <f t="shared" si="5134"/>
        <v/>
      </c>
      <c r="AP223" s="5">
        <f t="shared" si="5134"/>
        <v>4099843</v>
      </c>
      <c r="AQ223" s="5" t="str">
        <f t="shared" si="5134"/>
        <v/>
      </c>
      <c r="AR223" s="5" t="str">
        <f t="shared" si="5134"/>
        <v/>
      </c>
      <c r="AS223" s="5" t="str">
        <f t="shared" si="5134"/>
        <v/>
      </c>
      <c r="AT223" s="5" t="str">
        <f t="shared" si="5134"/>
        <v/>
      </c>
      <c r="AU223" s="5" t="str">
        <f t="shared" si="5134"/>
        <v/>
      </c>
      <c r="AV223" s="5" t="str">
        <f t="shared" si="5134"/>
        <v/>
      </c>
      <c r="AW223" s="5" t="str">
        <f t="shared" si="5134"/>
        <v/>
      </c>
      <c r="AX223" s="5" t="str">
        <f t="shared" si="5135"/>
        <v/>
      </c>
      <c r="AY223" s="5">
        <f t="shared" si="5135"/>
        <v>1006122</v>
      </c>
      <c r="AZ223" s="5" t="str">
        <f t="shared" si="5135"/>
        <v/>
      </c>
      <c r="BA223" s="5" t="str">
        <f t="shared" si="5135"/>
        <v/>
      </c>
      <c r="BB223" s="5" t="str">
        <f t="shared" si="5135"/>
        <v/>
      </c>
      <c r="BC223" s="5" t="str">
        <f t="shared" si="5135"/>
        <v/>
      </c>
      <c r="BD223" s="5" t="str">
        <f t="shared" si="5135"/>
        <v/>
      </c>
      <c r="BE223" s="5" t="str">
        <f t="shared" si="5135"/>
        <v/>
      </c>
      <c r="BF223" s="5" t="str">
        <f t="shared" si="5135"/>
        <v/>
      </c>
      <c r="BG223" s="5" t="str">
        <f t="shared" si="5135"/>
        <v/>
      </c>
      <c r="BH223" s="5" t="str">
        <f t="shared" si="5136"/>
        <v/>
      </c>
      <c r="BI223" s="5" t="str">
        <f t="shared" si="5136"/>
        <v/>
      </c>
      <c r="BJ223" s="5">
        <f t="shared" si="5136"/>
        <v>4099915</v>
      </c>
      <c r="BK223" s="5" t="str">
        <f t="shared" si="5136"/>
        <v/>
      </c>
      <c r="BL223" s="5" t="str">
        <f t="shared" si="5136"/>
        <v/>
      </c>
      <c r="BM223" s="5" t="str">
        <f t="shared" si="5136"/>
        <v/>
      </c>
      <c r="BN223" s="5" t="str">
        <f t="shared" si="5136"/>
        <v/>
      </c>
      <c r="BO223" s="5" t="str">
        <f t="shared" si="5136"/>
        <v/>
      </c>
      <c r="BP223" s="5" t="str">
        <f t="shared" si="5136"/>
        <v/>
      </c>
      <c r="BQ223" s="5" t="str">
        <f t="shared" si="5136"/>
        <v/>
      </c>
      <c r="BR223" s="5"/>
      <c r="BT223" s="5" t="str">
        <f t="shared" si="5067"/>
        <v/>
      </c>
      <c r="BU223" s="5" t="str">
        <f t="shared" si="5068"/>
        <v/>
      </c>
      <c r="BV223" s="5" t="str">
        <f t="shared" si="5069"/>
        <v/>
      </c>
      <c r="BW223" s="5" t="str">
        <f t="shared" si="5070"/>
        <v/>
      </c>
      <c r="BX223" s="5" t="str">
        <f t="shared" si="5071"/>
        <v/>
      </c>
      <c r="BY223" s="5" t="str">
        <f t="shared" si="5072"/>
        <v/>
      </c>
      <c r="BZ223" s="5" t="str">
        <f t="shared" si="5073"/>
        <v/>
      </c>
      <c r="CA223" s="5" t="str">
        <f t="shared" si="5074"/>
        <v/>
      </c>
      <c r="CB223" s="5" t="str">
        <f t="shared" si="5075"/>
        <v/>
      </c>
      <c r="CC223" s="5" t="str">
        <f t="shared" si="5076"/>
        <v/>
      </c>
      <c r="CD223" s="5" t="str">
        <f t="shared" si="5077"/>
        <v/>
      </c>
      <c r="CE223" s="5" t="str">
        <f t="shared" si="5078"/>
        <v/>
      </c>
      <c r="CF223" s="5" t="str">
        <f t="shared" si="5079"/>
        <v>MUFG Bank - Chicago Branch - Chicago, IL</v>
      </c>
      <c r="CG223" s="5" t="str">
        <f t="shared" si="5080"/>
        <v/>
      </c>
      <c r="CH223" s="5" t="str">
        <f t="shared" si="5081"/>
        <v>The State Bank of Toledo - Toledo, IA</v>
      </c>
      <c r="CI223" s="5" t="str">
        <f t="shared" si="5082"/>
        <v/>
      </c>
      <c r="CJ223" s="5" t="str">
        <f t="shared" si="5083"/>
        <v/>
      </c>
      <c r="CK223" s="5" t="str">
        <f t="shared" si="5084"/>
        <v/>
      </c>
      <c r="CL223" s="5" t="str">
        <f t="shared" si="5085"/>
        <v/>
      </c>
      <c r="CM223" s="5" t="str">
        <f t="shared" si="5086"/>
        <v/>
      </c>
      <c r="CN223" s="5" t="str">
        <f t="shared" si="5087"/>
        <v/>
      </c>
      <c r="CO223" s="5" t="str">
        <f t="shared" si="5088"/>
        <v/>
      </c>
      <c r="CP223" s="5" t="str">
        <f t="shared" si="5089"/>
        <v>Tradition Capital Bank - Wayzata, MN</v>
      </c>
      <c r="CQ223" s="5" t="str">
        <f t="shared" si="5090"/>
        <v/>
      </c>
      <c r="CR223" s="5" t="str">
        <f t="shared" si="5091"/>
        <v/>
      </c>
      <c r="CS223" s="5" t="str">
        <f t="shared" si="5092"/>
        <v/>
      </c>
      <c r="CT223" s="5" t="str">
        <f t="shared" si="5093"/>
        <v/>
      </c>
      <c r="CU223" s="5" t="str">
        <f t="shared" si="5094"/>
        <v/>
      </c>
      <c r="CV223" s="5" t="str">
        <f t="shared" si="5095"/>
        <v/>
      </c>
      <c r="CW223" s="5" t="str">
        <f t="shared" si="5096"/>
        <v/>
      </c>
      <c r="CX223" s="5" t="str">
        <f t="shared" si="5097"/>
        <v/>
      </c>
      <c r="CY223" s="5" t="str">
        <f t="shared" si="5098"/>
        <v>The North Country Savings Bank - Canton, NY</v>
      </c>
      <c r="CZ223" s="5" t="str">
        <f t="shared" si="5099"/>
        <v/>
      </c>
      <c r="DA223" s="5" t="str">
        <f t="shared" si="5100"/>
        <v/>
      </c>
      <c r="DB223" s="5" t="str">
        <f t="shared" si="5101"/>
        <v/>
      </c>
      <c r="DC223" s="5" t="str">
        <f t="shared" si="5102"/>
        <v/>
      </c>
      <c r="DD223" s="5" t="str">
        <f t="shared" si="5103"/>
        <v/>
      </c>
      <c r="DE223" s="5" t="str">
        <f t="shared" si="5104"/>
        <v/>
      </c>
      <c r="DF223" s="5" t="str">
        <f t="shared" si="5105"/>
        <v/>
      </c>
      <c r="DG223" s="5" t="str">
        <f t="shared" si="5106"/>
        <v/>
      </c>
      <c r="DH223" s="5" t="str">
        <f t="shared" si="5107"/>
        <v/>
      </c>
      <c r="DI223" s="5" t="str">
        <f t="shared" si="5108"/>
        <v/>
      </c>
      <c r="DJ223" s="5" t="str">
        <f t="shared" si="5109"/>
        <v>One World Bank - Dallas, TX</v>
      </c>
      <c r="DK223" s="5" t="str">
        <f t="shared" si="5110"/>
        <v/>
      </c>
      <c r="DL223" s="5" t="str">
        <f t="shared" si="5111"/>
        <v/>
      </c>
      <c r="DM223" s="5" t="str">
        <f t="shared" si="5112"/>
        <v/>
      </c>
      <c r="DN223" s="5" t="str">
        <f t="shared" si="5113"/>
        <v/>
      </c>
      <c r="DO223" s="5" t="str">
        <f t="shared" si="5114"/>
        <v/>
      </c>
      <c r="DP223" s="5" t="str">
        <f t="shared" si="5120"/>
        <v/>
      </c>
      <c r="DQ223" s="5" t="str">
        <f t="shared" si="5056"/>
        <v/>
      </c>
    </row>
    <row r="224" spans="1:121" x14ac:dyDescent="0.25">
      <c r="A224">
        <v>223</v>
      </c>
      <c r="B224" s="5">
        <v>4072402</v>
      </c>
      <c r="C224" t="str">
        <f t="shared" si="5121"/>
        <v>BlackRock Institutional Trust Company, National Association - San Francisco, CA</v>
      </c>
      <c r="D224" s="21" t="s">
        <v>10130</v>
      </c>
      <c r="E224" s="19" t="s">
        <v>2961</v>
      </c>
      <c r="F224" s="19" t="s">
        <v>2951</v>
      </c>
      <c r="G224" s="19"/>
      <c r="K224" s="27">
        <v>215</v>
      </c>
      <c r="L224" s="28" t="str">
        <f>IF(HLOOKUP('Peer Comparison Tool'!$E$6,StateDropdownData,K224+1,FALSE)=0,"",HLOOKUP('Peer Comparison Tool'!$E$6,StateDropdownData,K224+1,FALSE))</f>
        <v/>
      </c>
      <c r="M224" s="29" t="str">
        <f>IF(HLOOKUP('Peer Comparison Tool'!$E$6,[0]!DropdownData,K224+1,FALSE)=0,"",HLOOKUP('Peer Comparison Tool'!$E$6,[0]!DropdownData,K224+1,FALSE))</f>
        <v/>
      </c>
      <c r="N224" s="27">
        <v>215</v>
      </c>
      <c r="O224" s="28" t="str">
        <f>IF(HLOOKUP('Peer Comparison Tool'!$G$6,StateDropdownData,N224+1,FALSE)=0,"",HLOOKUP('Peer Comparison Tool'!$G$6,StateDropdownData,N224+1,FALSE))</f>
        <v/>
      </c>
      <c r="P224" s="29" t="str">
        <f>IF(HLOOKUP('Peer Comparison Tool'!$G$6,DropdownData,N224+1,FALSE)=0,"",HLOOKUP('Peer Comparison Tool'!$G$6,DropdownData,N224+1,FALSE))</f>
        <v/>
      </c>
      <c r="Q224" s="27">
        <v>215</v>
      </c>
      <c r="R224" s="28" t="str">
        <f>IF(HLOOKUP('Peer Comparison Tool'!$I$6,StateDropdownData,Q224+1,FALSE)=0,"",HLOOKUP('Peer Comparison Tool'!$I$6,StateDropdownData,Q224+1,FALSE))</f>
        <v/>
      </c>
      <c r="S224" s="29" t="str">
        <f>IF(HLOOKUP('Peer Comparison Tool'!$I$6,DropdownData,Q224+1,FALSE)=0,"",HLOOKUP('Peer Comparison Tool'!$I$6,DropdownData,Q224+1,FALSE))</f>
        <v/>
      </c>
      <c r="T224" s="5" t="str">
        <f t="shared" si="5132"/>
        <v/>
      </c>
      <c r="U224" s="5" t="str">
        <f t="shared" si="5132"/>
        <v/>
      </c>
      <c r="V224" s="5" t="str">
        <f t="shared" si="5132"/>
        <v/>
      </c>
      <c r="W224" s="5" t="str">
        <f t="shared" si="5132"/>
        <v/>
      </c>
      <c r="X224" s="5" t="str">
        <f t="shared" si="5132"/>
        <v/>
      </c>
      <c r="Y224" s="5" t="str">
        <f t="shared" si="5132"/>
        <v/>
      </c>
      <c r="Z224" s="5" t="str">
        <f t="shared" si="5132"/>
        <v/>
      </c>
      <c r="AA224" s="5" t="str">
        <f t="shared" si="5132"/>
        <v/>
      </c>
      <c r="AB224" s="5" t="str">
        <f t="shared" si="5132"/>
        <v/>
      </c>
      <c r="AC224" s="5" t="str">
        <f t="shared" si="5132"/>
        <v/>
      </c>
      <c r="AD224" s="5" t="str">
        <f t="shared" si="5133"/>
        <v/>
      </c>
      <c r="AE224" s="5" t="str">
        <f t="shared" si="5133"/>
        <v/>
      </c>
      <c r="AF224" s="5">
        <f t="shared" si="5133"/>
        <v>1009667</v>
      </c>
      <c r="AG224" s="5" t="str">
        <f t="shared" si="5133"/>
        <v/>
      </c>
      <c r="AH224" s="5">
        <f t="shared" si="5133"/>
        <v>1009397</v>
      </c>
      <c r="AI224" s="5" t="str">
        <f t="shared" si="5133"/>
        <v/>
      </c>
      <c r="AJ224" s="5" t="str">
        <f t="shared" si="5133"/>
        <v/>
      </c>
      <c r="AK224" s="5" t="str">
        <f t="shared" si="5133"/>
        <v/>
      </c>
      <c r="AL224" s="5" t="str">
        <f t="shared" si="5133"/>
        <v/>
      </c>
      <c r="AM224" s="5" t="str">
        <f t="shared" si="5133"/>
        <v/>
      </c>
      <c r="AN224" s="5" t="str">
        <f t="shared" si="5134"/>
        <v/>
      </c>
      <c r="AO224" s="5" t="str">
        <f t="shared" si="5134"/>
        <v/>
      </c>
      <c r="AP224" s="5">
        <f t="shared" si="5134"/>
        <v>1013878</v>
      </c>
      <c r="AQ224" s="5" t="str">
        <f t="shared" si="5134"/>
        <v/>
      </c>
      <c r="AR224" s="5" t="str">
        <f t="shared" si="5134"/>
        <v/>
      </c>
      <c r="AS224" s="5" t="str">
        <f t="shared" si="5134"/>
        <v/>
      </c>
      <c r="AT224" s="5" t="str">
        <f t="shared" si="5134"/>
        <v/>
      </c>
      <c r="AU224" s="5" t="str">
        <f t="shared" si="5134"/>
        <v/>
      </c>
      <c r="AV224" s="5" t="str">
        <f t="shared" si="5134"/>
        <v/>
      </c>
      <c r="AW224" s="5" t="str">
        <f t="shared" si="5134"/>
        <v/>
      </c>
      <c r="AX224" s="5" t="str">
        <f t="shared" si="5135"/>
        <v/>
      </c>
      <c r="AY224" s="5">
        <f t="shared" si="5135"/>
        <v>1007625</v>
      </c>
      <c r="AZ224" s="5" t="str">
        <f t="shared" si="5135"/>
        <v/>
      </c>
      <c r="BA224" s="5" t="str">
        <f t="shared" si="5135"/>
        <v/>
      </c>
      <c r="BB224" s="5" t="str">
        <f t="shared" si="5135"/>
        <v/>
      </c>
      <c r="BC224" s="5" t="str">
        <f t="shared" si="5135"/>
        <v/>
      </c>
      <c r="BD224" s="5" t="str">
        <f t="shared" si="5135"/>
        <v/>
      </c>
      <c r="BE224" s="5" t="str">
        <f t="shared" si="5135"/>
        <v/>
      </c>
      <c r="BF224" s="5" t="str">
        <f t="shared" si="5135"/>
        <v/>
      </c>
      <c r="BG224" s="5" t="str">
        <f t="shared" si="5135"/>
        <v/>
      </c>
      <c r="BH224" s="5" t="str">
        <f t="shared" si="5136"/>
        <v/>
      </c>
      <c r="BI224" s="5" t="str">
        <f t="shared" si="5136"/>
        <v/>
      </c>
      <c r="BJ224" s="5">
        <f t="shared" si="5136"/>
        <v>134855736</v>
      </c>
      <c r="BK224" s="5" t="str">
        <f t="shared" si="5136"/>
        <v/>
      </c>
      <c r="BL224" s="5" t="str">
        <f t="shared" si="5136"/>
        <v/>
      </c>
      <c r="BM224" s="5" t="str">
        <f t="shared" si="5136"/>
        <v/>
      </c>
      <c r="BN224" s="5" t="str">
        <f t="shared" si="5136"/>
        <v/>
      </c>
      <c r="BO224" s="5" t="str">
        <f t="shared" si="5136"/>
        <v/>
      </c>
      <c r="BP224" s="5" t="str">
        <f t="shared" si="5136"/>
        <v/>
      </c>
      <c r="BQ224" s="5" t="str">
        <f t="shared" si="5136"/>
        <v/>
      </c>
      <c r="BR224" s="5"/>
      <c r="BT224" s="5" t="str">
        <f t="shared" si="5067"/>
        <v/>
      </c>
      <c r="BU224" s="5" t="str">
        <f t="shared" si="5068"/>
        <v/>
      </c>
      <c r="BV224" s="5" t="str">
        <f t="shared" si="5069"/>
        <v/>
      </c>
      <c r="BW224" s="5" t="str">
        <f t="shared" si="5070"/>
        <v/>
      </c>
      <c r="BX224" s="5" t="str">
        <f t="shared" si="5071"/>
        <v/>
      </c>
      <c r="BY224" s="5" t="str">
        <f t="shared" si="5072"/>
        <v/>
      </c>
      <c r="BZ224" s="5" t="str">
        <f t="shared" si="5073"/>
        <v/>
      </c>
      <c r="CA224" s="5" t="str">
        <f t="shared" si="5074"/>
        <v/>
      </c>
      <c r="CB224" s="5" t="str">
        <f t="shared" si="5075"/>
        <v/>
      </c>
      <c r="CC224" s="5" t="str">
        <f t="shared" si="5076"/>
        <v/>
      </c>
      <c r="CD224" s="5" t="str">
        <f t="shared" si="5077"/>
        <v/>
      </c>
      <c r="CE224" s="5" t="str">
        <f t="shared" si="5078"/>
        <v/>
      </c>
      <c r="CF224" s="5" t="str">
        <f t="shared" si="5079"/>
        <v>Municipal Trust and Savings Bank - Bourbonnais, IL</v>
      </c>
      <c r="CG224" s="5" t="str">
        <f t="shared" si="5080"/>
        <v/>
      </c>
      <c r="CH224" s="5" t="str">
        <f t="shared" si="5081"/>
        <v>The Watkins Savings Bank - Watkins, IA</v>
      </c>
      <c r="CI224" s="5" t="str">
        <f t="shared" si="5082"/>
        <v/>
      </c>
      <c r="CJ224" s="5" t="str">
        <f t="shared" si="5083"/>
        <v/>
      </c>
      <c r="CK224" s="5" t="str">
        <f t="shared" si="5084"/>
        <v/>
      </c>
      <c r="CL224" s="5" t="str">
        <f t="shared" si="5085"/>
        <v/>
      </c>
      <c r="CM224" s="5" t="str">
        <f t="shared" si="5086"/>
        <v/>
      </c>
      <c r="CN224" s="5" t="str">
        <f t="shared" si="5087"/>
        <v/>
      </c>
      <c r="CO224" s="5" t="str">
        <f t="shared" si="5088"/>
        <v/>
      </c>
      <c r="CP224" s="5" t="str">
        <f t="shared" si="5089"/>
        <v>Triumph State Bank - Trimont, MN</v>
      </c>
      <c r="CQ224" s="5" t="str">
        <f t="shared" si="5090"/>
        <v/>
      </c>
      <c r="CR224" s="5" t="str">
        <f t="shared" si="5091"/>
        <v/>
      </c>
      <c r="CS224" s="5" t="str">
        <f t="shared" si="5092"/>
        <v/>
      </c>
      <c r="CT224" s="5" t="str">
        <f t="shared" si="5093"/>
        <v/>
      </c>
      <c r="CU224" s="5" t="str">
        <f t="shared" si="5094"/>
        <v/>
      </c>
      <c r="CV224" s="5" t="str">
        <f t="shared" si="5095"/>
        <v/>
      </c>
      <c r="CW224" s="5" t="str">
        <f t="shared" si="5096"/>
        <v/>
      </c>
      <c r="CX224" s="5" t="str">
        <f t="shared" si="5097"/>
        <v/>
      </c>
      <c r="CY224" s="5" t="str">
        <f t="shared" si="5098"/>
        <v>The Putnam County National Bank of Carmel - Carmel, NY</v>
      </c>
      <c r="CZ224" s="5" t="str">
        <f t="shared" si="5099"/>
        <v/>
      </c>
      <c r="DA224" s="5" t="str">
        <f t="shared" si="5100"/>
        <v/>
      </c>
      <c r="DB224" s="5" t="str">
        <f t="shared" si="5101"/>
        <v/>
      </c>
      <c r="DC224" s="5" t="str">
        <f t="shared" si="5102"/>
        <v/>
      </c>
      <c r="DD224" s="5" t="str">
        <f t="shared" si="5103"/>
        <v/>
      </c>
      <c r="DE224" s="5" t="str">
        <f t="shared" si="5104"/>
        <v/>
      </c>
      <c r="DF224" s="5" t="str">
        <f t="shared" si="5105"/>
        <v/>
      </c>
      <c r="DG224" s="5" t="str">
        <f t="shared" si="5106"/>
        <v/>
      </c>
      <c r="DH224" s="5" t="str">
        <f t="shared" si="5107"/>
        <v/>
      </c>
      <c r="DI224" s="5" t="str">
        <f t="shared" si="5108"/>
        <v/>
      </c>
      <c r="DJ224" s="5" t="str">
        <f t="shared" si="5109"/>
        <v>OneSource Virtual Trust Bank, National Association - Dallas, TX</v>
      </c>
      <c r="DK224" s="5" t="str">
        <f t="shared" si="5110"/>
        <v/>
      </c>
      <c r="DL224" s="5" t="str">
        <f t="shared" si="5111"/>
        <v/>
      </c>
      <c r="DM224" s="5" t="str">
        <f t="shared" si="5112"/>
        <v/>
      </c>
      <c r="DN224" s="5" t="str">
        <f t="shared" si="5113"/>
        <v/>
      </c>
      <c r="DO224" s="5" t="str">
        <f t="shared" si="5114"/>
        <v/>
      </c>
      <c r="DP224" s="5" t="str">
        <f t="shared" si="5120"/>
        <v/>
      </c>
      <c r="DQ224" s="5" t="str">
        <f t="shared" si="5056"/>
        <v/>
      </c>
    </row>
    <row r="225" spans="1:121" x14ac:dyDescent="0.25">
      <c r="A225">
        <v>224</v>
      </c>
      <c r="B225" s="5">
        <v>6519288</v>
      </c>
      <c r="C225" t="str">
        <f t="shared" si="5121"/>
        <v>BNP Paribas, San Francisco Branch - San Francisco, CA</v>
      </c>
      <c r="D225" s="21" t="s">
        <v>10648</v>
      </c>
      <c r="E225" s="19" t="s">
        <v>2961</v>
      </c>
      <c r="F225" s="19" t="s">
        <v>2951</v>
      </c>
      <c r="G225" s="19"/>
      <c r="K225" s="27">
        <v>216</v>
      </c>
      <c r="L225" s="28" t="str">
        <f>IF(HLOOKUP('Peer Comparison Tool'!$E$6,StateDropdownData,K225+1,FALSE)=0,"",HLOOKUP('Peer Comparison Tool'!$E$6,StateDropdownData,K225+1,FALSE))</f>
        <v/>
      </c>
      <c r="M225" s="29" t="str">
        <f>IF(HLOOKUP('Peer Comparison Tool'!$E$6,[0]!DropdownData,K225+1,FALSE)=0,"",HLOOKUP('Peer Comparison Tool'!$E$6,[0]!DropdownData,K225+1,FALSE))</f>
        <v/>
      </c>
      <c r="N225" s="27">
        <v>216</v>
      </c>
      <c r="O225" s="28" t="str">
        <f>IF(HLOOKUP('Peer Comparison Tool'!$G$6,StateDropdownData,N225+1,FALSE)=0,"",HLOOKUP('Peer Comparison Tool'!$G$6,StateDropdownData,N225+1,FALSE))</f>
        <v/>
      </c>
      <c r="P225" s="29" t="str">
        <f>IF(HLOOKUP('Peer Comparison Tool'!$G$6,DropdownData,N225+1,FALSE)=0,"",HLOOKUP('Peer Comparison Tool'!$G$6,DropdownData,N225+1,FALSE))</f>
        <v/>
      </c>
      <c r="Q225" s="27">
        <v>216</v>
      </c>
      <c r="R225" s="28" t="str">
        <f>IF(HLOOKUP('Peer Comparison Tool'!$I$6,StateDropdownData,Q225+1,FALSE)=0,"",HLOOKUP('Peer Comparison Tool'!$I$6,StateDropdownData,Q225+1,FALSE))</f>
        <v/>
      </c>
      <c r="S225" s="29" t="str">
        <f>IF(HLOOKUP('Peer Comparison Tool'!$I$6,DropdownData,Q225+1,FALSE)=0,"",HLOOKUP('Peer Comparison Tool'!$I$6,DropdownData,Q225+1,FALSE))</f>
        <v/>
      </c>
      <c r="T225" s="5" t="str">
        <f t="shared" si="5132"/>
        <v/>
      </c>
      <c r="U225" s="5" t="str">
        <f t="shared" si="5132"/>
        <v/>
      </c>
      <c r="V225" s="5" t="str">
        <f t="shared" si="5132"/>
        <v/>
      </c>
      <c r="W225" s="5" t="str">
        <f t="shared" si="5132"/>
        <v/>
      </c>
      <c r="X225" s="5" t="str">
        <f t="shared" si="5132"/>
        <v/>
      </c>
      <c r="Y225" s="5" t="str">
        <f t="shared" si="5132"/>
        <v/>
      </c>
      <c r="Z225" s="5" t="str">
        <f t="shared" si="5132"/>
        <v/>
      </c>
      <c r="AA225" s="5" t="str">
        <f t="shared" si="5132"/>
        <v/>
      </c>
      <c r="AB225" s="5" t="str">
        <f t="shared" si="5132"/>
        <v/>
      </c>
      <c r="AC225" s="5" t="str">
        <f t="shared" si="5132"/>
        <v/>
      </c>
      <c r="AD225" s="5" t="str">
        <f t="shared" si="5133"/>
        <v/>
      </c>
      <c r="AE225" s="5" t="str">
        <f t="shared" si="5133"/>
        <v/>
      </c>
      <c r="AF225" s="5">
        <f t="shared" si="5133"/>
        <v>1009895</v>
      </c>
      <c r="AG225" s="5" t="str">
        <f t="shared" si="5133"/>
        <v/>
      </c>
      <c r="AH225" s="5">
        <f t="shared" si="5133"/>
        <v>1009050</v>
      </c>
      <c r="AI225" s="5" t="str">
        <f t="shared" si="5133"/>
        <v/>
      </c>
      <c r="AJ225" s="5" t="str">
        <f t="shared" si="5133"/>
        <v/>
      </c>
      <c r="AK225" s="5" t="str">
        <f t="shared" si="5133"/>
        <v/>
      </c>
      <c r="AL225" s="5" t="str">
        <f t="shared" si="5133"/>
        <v/>
      </c>
      <c r="AM225" s="5" t="str">
        <f t="shared" si="5133"/>
        <v/>
      </c>
      <c r="AN225" s="5" t="str">
        <f t="shared" si="5134"/>
        <v/>
      </c>
      <c r="AO225" s="5" t="str">
        <f t="shared" si="5134"/>
        <v/>
      </c>
      <c r="AP225" s="5">
        <f t="shared" si="5134"/>
        <v>1006859</v>
      </c>
      <c r="AQ225" s="5" t="str">
        <f t="shared" si="5134"/>
        <v/>
      </c>
      <c r="AR225" s="5" t="str">
        <f t="shared" si="5134"/>
        <v/>
      </c>
      <c r="AS225" s="5" t="str">
        <f t="shared" si="5134"/>
        <v/>
      </c>
      <c r="AT225" s="5" t="str">
        <f t="shared" si="5134"/>
        <v/>
      </c>
      <c r="AU225" s="5" t="str">
        <f t="shared" si="5134"/>
        <v/>
      </c>
      <c r="AV225" s="5" t="str">
        <f t="shared" si="5134"/>
        <v/>
      </c>
      <c r="AW225" s="5" t="str">
        <f t="shared" si="5134"/>
        <v/>
      </c>
      <c r="AX225" s="5" t="str">
        <f t="shared" si="5135"/>
        <v/>
      </c>
      <c r="AY225" s="5">
        <f t="shared" si="5135"/>
        <v>1007958</v>
      </c>
      <c r="AZ225" s="5" t="str">
        <f t="shared" si="5135"/>
        <v/>
      </c>
      <c r="BA225" s="5" t="str">
        <f t="shared" si="5135"/>
        <v/>
      </c>
      <c r="BB225" s="5" t="str">
        <f t="shared" si="5135"/>
        <v/>
      </c>
      <c r="BC225" s="5" t="str">
        <f t="shared" si="5135"/>
        <v/>
      </c>
      <c r="BD225" s="5" t="str">
        <f t="shared" si="5135"/>
        <v/>
      </c>
      <c r="BE225" s="5" t="str">
        <f t="shared" si="5135"/>
        <v/>
      </c>
      <c r="BF225" s="5" t="str">
        <f t="shared" si="5135"/>
        <v/>
      </c>
      <c r="BG225" s="5" t="str">
        <f t="shared" si="5135"/>
        <v/>
      </c>
      <c r="BH225" s="5" t="str">
        <f t="shared" si="5136"/>
        <v/>
      </c>
      <c r="BI225" s="5" t="str">
        <f t="shared" si="5136"/>
        <v/>
      </c>
      <c r="BJ225" s="5">
        <f t="shared" si="5136"/>
        <v>1013614</v>
      </c>
      <c r="BK225" s="5" t="str">
        <f t="shared" si="5136"/>
        <v/>
      </c>
      <c r="BL225" s="5" t="str">
        <f t="shared" si="5136"/>
        <v/>
      </c>
      <c r="BM225" s="5" t="str">
        <f t="shared" si="5136"/>
        <v/>
      </c>
      <c r="BN225" s="5" t="str">
        <f t="shared" si="5136"/>
        <v/>
      </c>
      <c r="BO225" s="5" t="str">
        <f t="shared" si="5136"/>
        <v/>
      </c>
      <c r="BP225" s="5" t="str">
        <f t="shared" si="5136"/>
        <v/>
      </c>
      <c r="BQ225" s="5" t="str">
        <f t="shared" si="5136"/>
        <v/>
      </c>
      <c r="BR225" s="5"/>
      <c r="BT225" s="5" t="str">
        <f t="shared" si="5067"/>
        <v/>
      </c>
      <c r="BU225" s="5" t="str">
        <f t="shared" si="5068"/>
        <v/>
      </c>
      <c r="BV225" s="5" t="str">
        <f t="shared" si="5069"/>
        <v/>
      </c>
      <c r="BW225" s="5" t="str">
        <f t="shared" si="5070"/>
        <v/>
      </c>
      <c r="BX225" s="5" t="str">
        <f t="shared" si="5071"/>
        <v/>
      </c>
      <c r="BY225" s="5" t="str">
        <f t="shared" si="5072"/>
        <v/>
      </c>
      <c r="BZ225" s="5" t="str">
        <f t="shared" si="5073"/>
        <v/>
      </c>
      <c r="CA225" s="5" t="str">
        <f t="shared" si="5074"/>
        <v/>
      </c>
      <c r="CB225" s="5" t="str">
        <f t="shared" si="5075"/>
        <v/>
      </c>
      <c r="CC225" s="5" t="str">
        <f t="shared" si="5076"/>
        <v/>
      </c>
      <c r="CD225" s="5" t="str">
        <f t="shared" si="5077"/>
        <v/>
      </c>
      <c r="CE225" s="5" t="str">
        <f t="shared" si="5078"/>
        <v/>
      </c>
      <c r="CF225" s="5" t="str">
        <f t="shared" si="5079"/>
        <v>Murphy-Wall State Bank and Trust Company - Pinckneyville, IL</v>
      </c>
      <c r="CG225" s="5" t="str">
        <f t="shared" si="5080"/>
        <v/>
      </c>
      <c r="CH225" s="5" t="str">
        <f t="shared" si="5081"/>
        <v>Tri-Valley Bank - Randolph, IA</v>
      </c>
      <c r="CI225" s="5" t="str">
        <f t="shared" si="5082"/>
        <v/>
      </c>
      <c r="CJ225" s="5" t="str">
        <f t="shared" si="5083"/>
        <v/>
      </c>
      <c r="CK225" s="5" t="str">
        <f t="shared" si="5084"/>
        <v/>
      </c>
      <c r="CL225" s="5" t="str">
        <f t="shared" si="5085"/>
        <v/>
      </c>
      <c r="CM225" s="5" t="str">
        <f t="shared" si="5086"/>
        <v/>
      </c>
      <c r="CN225" s="5" t="str">
        <f t="shared" si="5087"/>
        <v/>
      </c>
      <c r="CO225" s="5" t="str">
        <f t="shared" si="5088"/>
        <v/>
      </c>
      <c r="CP225" s="5" t="str">
        <f t="shared" si="5089"/>
        <v>Ultima Bank Minnesota - Winger, MN</v>
      </c>
      <c r="CQ225" s="5" t="str">
        <f t="shared" si="5090"/>
        <v/>
      </c>
      <c r="CR225" s="5" t="str">
        <f t="shared" si="5091"/>
        <v/>
      </c>
      <c r="CS225" s="5" t="str">
        <f t="shared" si="5092"/>
        <v/>
      </c>
      <c r="CT225" s="5" t="str">
        <f t="shared" si="5093"/>
        <v/>
      </c>
      <c r="CU225" s="5" t="str">
        <f t="shared" si="5094"/>
        <v/>
      </c>
      <c r="CV225" s="5" t="str">
        <f t="shared" si="5095"/>
        <v/>
      </c>
      <c r="CW225" s="5" t="str">
        <f t="shared" si="5096"/>
        <v/>
      </c>
      <c r="CX225" s="5" t="str">
        <f t="shared" si="5097"/>
        <v/>
      </c>
      <c r="CY225" s="5" t="str">
        <f t="shared" si="5098"/>
        <v>The Upstate National Bank - Rochester, NY</v>
      </c>
      <c r="CZ225" s="5" t="str">
        <f t="shared" si="5099"/>
        <v/>
      </c>
      <c r="DA225" s="5" t="str">
        <f t="shared" si="5100"/>
        <v/>
      </c>
      <c r="DB225" s="5" t="str">
        <f t="shared" si="5101"/>
        <v/>
      </c>
      <c r="DC225" s="5" t="str">
        <f t="shared" si="5102"/>
        <v/>
      </c>
      <c r="DD225" s="5" t="str">
        <f t="shared" si="5103"/>
        <v/>
      </c>
      <c r="DE225" s="5" t="str">
        <f t="shared" si="5104"/>
        <v/>
      </c>
      <c r="DF225" s="5" t="str">
        <f t="shared" si="5105"/>
        <v/>
      </c>
      <c r="DG225" s="5" t="str">
        <f t="shared" si="5106"/>
        <v/>
      </c>
      <c r="DH225" s="5" t="str">
        <f t="shared" si="5107"/>
        <v/>
      </c>
      <c r="DI225" s="5" t="str">
        <f t="shared" si="5108"/>
        <v/>
      </c>
      <c r="DJ225" s="5" t="str">
        <f t="shared" si="5109"/>
        <v>Ozona Bank - Ozona, TX</v>
      </c>
      <c r="DK225" s="5" t="str">
        <f t="shared" si="5110"/>
        <v/>
      </c>
      <c r="DL225" s="5" t="str">
        <f t="shared" si="5111"/>
        <v/>
      </c>
      <c r="DM225" s="5" t="str">
        <f t="shared" si="5112"/>
        <v/>
      </c>
      <c r="DN225" s="5" t="str">
        <f t="shared" si="5113"/>
        <v/>
      </c>
      <c r="DO225" s="5" t="str">
        <f t="shared" si="5114"/>
        <v/>
      </c>
      <c r="DP225" s="5" t="str">
        <f t="shared" si="5120"/>
        <v/>
      </c>
      <c r="DQ225" s="5" t="str">
        <f t="shared" si="5056"/>
        <v/>
      </c>
    </row>
    <row r="226" spans="1:121" x14ac:dyDescent="0.25">
      <c r="A226">
        <v>225</v>
      </c>
      <c r="B226" s="5">
        <v>1013291</v>
      </c>
      <c r="C226" t="str">
        <f t="shared" si="5121"/>
        <v>C3bank, National Association - Encinitas, CA</v>
      </c>
      <c r="D226" s="21" t="s">
        <v>5664</v>
      </c>
      <c r="E226" s="19" t="s">
        <v>9092</v>
      </c>
      <c r="F226" s="19" t="s">
        <v>2951</v>
      </c>
      <c r="G226" s="19"/>
      <c r="K226" s="27">
        <v>217</v>
      </c>
      <c r="L226" s="28" t="str">
        <f>IF(HLOOKUP('Peer Comparison Tool'!$E$6,StateDropdownData,K226+1,FALSE)=0,"",HLOOKUP('Peer Comparison Tool'!$E$6,StateDropdownData,K226+1,FALSE))</f>
        <v/>
      </c>
      <c r="M226" s="29" t="str">
        <f>IF(HLOOKUP('Peer Comparison Tool'!$E$6,[0]!DropdownData,K226+1,FALSE)=0,"",HLOOKUP('Peer Comparison Tool'!$E$6,[0]!DropdownData,K226+1,FALSE))</f>
        <v/>
      </c>
      <c r="N226" s="27">
        <v>217</v>
      </c>
      <c r="O226" s="28" t="str">
        <f>IF(HLOOKUP('Peer Comparison Tool'!$G$6,StateDropdownData,N226+1,FALSE)=0,"",HLOOKUP('Peer Comparison Tool'!$G$6,StateDropdownData,N226+1,FALSE))</f>
        <v/>
      </c>
      <c r="P226" s="29" t="str">
        <f>IF(HLOOKUP('Peer Comparison Tool'!$G$6,DropdownData,N226+1,FALSE)=0,"",HLOOKUP('Peer Comparison Tool'!$G$6,DropdownData,N226+1,FALSE))</f>
        <v/>
      </c>
      <c r="Q226" s="27">
        <v>217</v>
      </c>
      <c r="R226" s="28" t="str">
        <f>IF(HLOOKUP('Peer Comparison Tool'!$I$6,StateDropdownData,Q226+1,FALSE)=0,"",HLOOKUP('Peer Comparison Tool'!$I$6,StateDropdownData,Q226+1,FALSE))</f>
        <v/>
      </c>
      <c r="S226" s="29" t="str">
        <f>IF(HLOOKUP('Peer Comparison Tool'!$I$6,DropdownData,Q226+1,FALSE)=0,"",HLOOKUP('Peer Comparison Tool'!$I$6,DropdownData,Q226+1,FALSE))</f>
        <v/>
      </c>
      <c r="T226" s="5" t="str">
        <f t="shared" si="5132"/>
        <v/>
      </c>
      <c r="U226" s="5" t="str">
        <f t="shared" si="5132"/>
        <v/>
      </c>
      <c r="V226" s="5" t="str">
        <f t="shared" si="5132"/>
        <v/>
      </c>
      <c r="W226" s="5" t="str">
        <f t="shared" si="5132"/>
        <v/>
      </c>
      <c r="X226" s="5" t="str">
        <f t="shared" si="5132"/>
        <v/>
      </c>
      <c r="Y226" s="5" t="str">
        <f t="shared" si="5132"/>
        <v/>
      </c>
      <c r="Z226" s="5" t="str">
        <f t="shared" si="5132"/>
        <v/>
      </c>
      <c r="AA226" s="5" t="str">
        <f t="shared" si="5132"/>
        <v/>
      </c>
      <c r="AB226" s="5" t="str">
        <f t="shared" si="5132"/>
        <v/>
      </c>
      <c r="AC226" s="5" t="str">
        <f t="shared" si="5132"/>
        <v/>
      </c>
      <c r="AD226" s="5" t="str">
        <f t="shared" si="5133"/>
        <v/>
      </c>
      <c r="AE226" s="5" t="str">
        <f t="shared" si="5133"/>
        <v/>
      </c>
      <c r="AF226" s="5">
        <f t="shared" si="5133"/>
        <v>1000466</v>
      </c>
      <c r="AG226" s="5" t="str">
        <f t="shared" si="5133"/>
        <v/>
      </c>
      <c r="AH226" s="5">
        <f t="shared" si="5133"/>
        <v>1014637</v>
      </c>
      <c r="AI226" s="5" t="str">
        <f t="shared" si="5133"/>
        <v/>
      </c>
      <c r="AJ226" s="5" t="str">
        <f t="shared" si="5133"/>
        <v/>
      </c>
      <c r="AK226" s="5" t="str">
        <f t="shared" si="5133"/>
        <v/>
      </c>
      <c r="AL226" s="5" t="str">
        <f t="shared" si="5133"/>
        <v/>
      </c>
      <c r="AM226" s="5" t="str">
        <f t="shared" si="5133"/>
        <v/>
      </c>
      <c r="AN226" s="5" t="str">
        <f t="shared" si="5134"/>
        <v/>
      </c>
      <c r="AO226" s="5" t="str">
        <f t="shared" si="5134"/>
        <v/>
      </c>
      <c r="AP226" s="5">
        <f t="shared" si="5134"/>
        <v>1012448</v>
      </c>
      <c r="AQ226" s="5" t="str">
        <f t="shared" si="5134"/>
        <v/>
      </c>
      <c r="AR226" s="5" t="str">
        <f t="shared" si="5134"/>
        <v/>
      </c>
      <c r="AS226" s="5" t="str">
        <f t="shared" si="5134"/>
        <v/>
      </c>
      <c r="AT226" s="5" t="str">
        <f t="shared" si="5134"/>
        <v/>
      </c>
      <c r="AU226" s="5" t="str">
        <f t="shared" si="5134"/>
        <v/>
      </c>
      <c r="AV226" s="5" t="str">
        <f t="shared" si="5134"/>
        <v/>
      </c>
      <c r="AW226" s="5" t="str">
        <f t="shared" si="5134"/>
        <v/>
      </c>
      <c r="AX226" s="5" t="str">
        <f t="shared" si="5135"/>
        <v/>
      </c>
      <c r="AY226" s="5">
        <f t="shared" si="5135"/>
        <v>1015183</v>
      </c>
      <c r="AZ226" s="5" t="str">
        <f t="shared" si="5135"/>
        <v/>
      </c>
      <c r="BA226" s="5" t="str">
        <f t="shared" si="5135"/>
        <v/>
      </c>
      <c r="BB226" s="5" t="str">
        <f t="shared" si="5135"/>
        <v/>
      </c>
      <c r="BC226" s="5" t="str">
        <f t="shared" si="5135"/>
        <v/>
      </c>
      <c r="BD226" s="5" t="str">
        <f t="shared" si="5135"/>
        <v/>
      </c>
      <c r="BE226" s="5" t="str">
        <f t="shared" si="5135"/>
        <v/>
      </c>
      <c r="BF226" s="5" t="str">
        <f t="shared" si="5135"/>
        <v/>
      </c>
      <c r="BG226" s="5" t="str">
        <f t="shared" si="5135"/>
        <v/>
      </c>
      <c r="BH226" s="5" t="str">
        <f t="shared" si="5136"/>
        <v/>
      </c>
      <c r="BI226" s="5" t="str">
        <f t="shared" si="5136"/>
        <v/>
      </c>
      <c r="BJ226" s="5">
        <f t="shared" si="5136"/>
        <v>1010170</v>
      </c>
      <c r="BK226" s="5" t="str">
        <f t="shared" si="5136"/>
        <v/>
      </c>
      <c r="BL226" s="5" t="str">
        <f t="shared" si="5136"/>
        <v/>
      </c>
      <c r="BM226" s="5" t="str">
        <f t="shared" si="5136"/>
        <v/>
      </c>
      <c r="BN226" s="5" t="str">
        <f t="shared" si="5136"/>
        <v/>
      </c>
      <c r="BO226" s="5" t="str">
        <f t="shared" si="5136"/>
        <v/>
      </c>
      <c r="BP226" s="5" t="str">
        <f t="shared" si="5136"/>
        <v/>
      </c>
      <c r="BQ226" s="5" t="str">
        <f t="shared" si="5136"/>
        <v/>
      </c>
      <c r="BR226" s="5"/>
      <c r="BT226" s="5" t="str">
        <f t="shared" si="5067"/>
        <v/>
      </c>
      <c r="BU226" s="5" t="str">
        <f t="shared" si="5068"/>
        <v/>
      </c>
      <c r="BV226" s="5" t="str">
        <f t="shared" si="5069"/>
        <v/>
      </c>
      <c r="BW226" s="5" t="str">
        <f t="shared" si="5070"/>
        <v/>
      </c>
      <c r="BX226" s="5" t="str">
        <f t="shared" si="5071"/>
        <v/>
      </c>
      <c r="BY226" s="5" t="str">
        <f t="shared" si="5072"/>
        <v/>
      </c>
      <c r="BZ226" s="5" t="str">
        <f t="shared" si="5073"/>
        <v/>
      </c>
      <c r="CA226" s="5" t="str">
        <f t="shared" si="5074"/>
        <v/>
      </c>
      <c r="CB226" s="5" t="str">
        <f t="shared" si="5075"/>
        <v/>
      </c>
      <c r="CC226" s="5" t="str">
        <f t="shared" si="5076"/>
        <v/>
      </c>
      <c r="CD226" s="5" t="str">
        <f t="shared" si="5077"/>
        <v/>
      </c>
      <c r="CE226" s="5" t="str">
        <f t="shared" si="5078"/>
        <v/>
      </c>
      <c r="CF226" s="5" t="str">
        <f t="shared" si="5079"/>
        <v>Mutual Federal Bank - Chicago, IL</v>
      </c>
      <c r="CG226" s="5" t="str">
        <f t="shared" si="5080"/>
        <v/>
      </c>
      <c r="CH226" s="5" t="str">
        <f t="shared" si="5081"/>
        <v>TruBank - Indianola, IA</v>
      </c>
      <c r="CI226" s="5" t="str">
        <f t="shared" si="5082"/>
        <v/>
      </c>
      <c r="CJ226" s="5" t="str">
        <f t="shared" si="5083"/>
        <v/>
      </c>
      <c r="CK226" s="5" t="str">
        <f t="shared" si="5084"/>
        <v/>
      </c>
      <c r="CL226" s="5" t="str">
        <f t="shared" si="5085"/>
        <v/>
      </c>
      <c r="CM226" s="5" t="str">
        <f t="shared" si="5086"/>
        <v/>
      </c>
      <c r="CN226" s="5" t="str">
        <f t="shared" si="5087"/>
        <v/>
      </c>
      <c r="CO226" s="5" t="str">
        <f t="shared" si="5088"/>
        <v/>
      </c>
      <c r="CP226" s="5" t="str">
        <f t="shared" si="5089"/>
        <v>Union Bank and Trust Company - Minneapolis, MN</v>
      </c>
      <c r="CQ226" s="5" t="str">
        <f t="shared" si="5090"/>
        <v/>
      </c>
      <c r="CR226" s="5" t="str">
        <f t="shared" si="5091"/>
        <v/>
      </c>
      <c r="CS226" s="5" t="str">
        <f t="shared" si="5092"/>
        <v/>
      </c>
      <c r="CT226" s="5" t="str">
        <f t="shared" si="5093"/>
        <v/>
      </c>
      <c r="CU226" s="5" t="str">
        <f t="shared" si="5094"/>
        <v/>
      </c>
      <c r="CV226" s="5" t="str">
        <f t="shared" si="5095"/>
        <v/>
      </c>
      <c r="CW226" s="5" t="str">
        <f t="shared" si="5096"/>
        <v/>
      </c>
      <c r="CX226" s="5" t="str">
        <f t="shared" si="5097"/>
        <v/>
      </c>
      <c r="CY226" s="5" t="str">
        <f t="shared" si="5098"/>
        <v>Tioga State Bank, N.A. - Spencer, NY</v>
      </c>
      <c r="CZ226" s="5" t="str">
        <f t="shared" si="5099"/>
        <v/>
      </c>
      <c r="DA226" s="5" t="str">
        <f t="shared" si="5100"/>
        <v/>
      </c>
      <c r="DB226" s="5" t="str">
        <f t="shared" si="5101"/>
        <v/>
      </c>
      <c r="DC226" s="5" t="str">
        <f t="shared" si="5102"/>
        <v/>
      </c>
      <c r="DD226" s="5" t="str">
        <f t="shared" si="5103"/>
        <v/>
      </c>
      <c r="DE226" s="5" t="str">
        <f t="shared" si="5104"/>
        <v/>
      </c>
      <c r="DF226" s="5" t="str">
        <f t="shared" si="5105"/>
        <v/>
      </c>
      <c r="DG226" s="5" t="str">
        <f t="shared" si="5106"/>
        <v/>
      </c>
      <c r="DH226" s="5" t="str">
        <f t="shared" si="5107"/>
        <v/>
      </c>
      <c r="DI226" s="5" t="str">
        <f t="shared" si="5108"/>
        <v/>
      </c>
      <c r="DJ226" s="5" t="str">
        <f t="shared" si="5109"/>
        <v>Pavillion Bank - Richardson, TX</v>
      </c>
      <c r="DK226" s="5" t="str">
        <f t="shared" si="5110"/>
        <v/>
      </c>
      <c r="DL226" s="5" t="str">
        <f t="shared" si="5111"/>
        <v/>
      </c>
      <c r="DM226" s="5" t="str">
        <f t="shared" si="5112"/>
        <v/>
      </c>
      <c r="DN226" s="5" t="str">
        <f t="shared" si="5113"/>
        <v/>
      </c>
      <c r="DO226" s="5" t="str">
        <f t="shared" si="5114"/>
        <v/>
      </c>
      <c r="DP226" s="5" t="str">
        <f t="shared" si="5120"/>
        <v/>
      </c>
      <c r="DQ226" s="5" t="str">
        <f t="shared" si="5056"/>
        <v/>
      </c>
    </row>
    <row r="227" spans="1:121" x14ac:dyDescent="0.25">
      <c r="A227">
        <v>226</v>
      </c>
      <c r="B227" s="5">
        <v>19866693</v>
      </c>
      <c r="C227" t="str">
        <f t="shared" si="5121"/>
        <v>California Bank of Commerce, National Association - San Diego, CA</v>
      </c>
      <c r="D227" s="21" t="s">
        <v>10827</v>
      </c>
      <c r="E227" s="19" t="s">
        <v>2965</v>
      </c>
      <c r="F227" s="19" t="s">
        <v>2951</v>
      </c>
      <c r="G227" s="19"/>
      <c r="K227" s="27">
        <v>218</v>
      </c>
      <c r="L227" s="28" t="str">
        <f>IF(HLOOKUP('Peer Comparison Tool'!$E$6,StateDropdownData,K227+1,FALSE)=0,"",HLOOKUP('Peer Comparison Tool'!$E$6,StateDropdownData,K227+1,FALSE))</f>
        <v/>
      </c>
      <c r="M227" s="29" t="str">
        <f>IF(HLOOKUP('Peer Comparison Tool'!$E$6,[0]!DropdownData,K227+1,FALSE)=0,"",HLOOKUP('Peer Comparison Tool'!$E$6,[0]!DropdownData,K227+1,FALSE))</f>
        <v/>
      </c>
      <c r="N227" s="27">
        <v>218</v>
      </c>
      <c r="O227" s="28" t="str">
        <f>IF(HLOOKUP('Peer Comparison Tool'!$G$6,StateDropdownData,N227+1,FALSE)=0,"",HLOOKUP('Peer Comparison Tool'!$G$6,StateDropdownData,N227+1,FALSE))</f>
        <v/>
      </c>
      <c r="P227" s="29" t="str">
        <f>IF(HLOOKUP('Peer Comparison Tool'!$G$6,DropdownData,N227+1,FALSE)=0,"",HLOOKUP('Peer Comparison Tool'!$G$6,DropdownData,N227+1,FALSE))</f>
        <v/>
      </c>
      <c r="Q227" s="27">
        <v>218</v>
      </c>
      <c r="R227" s="28" t="str">
        <f>IF(HLOOKUP('Peer Comparison Tool'!$I$6,StateDropdownData,Q227+1,FALSE)=0,"",HLOOKUP('Peer Comparison Tool'!$I$6,StateDropdownData,Q227+1,FALSE))</f>
        <v/>
      </c>
      <c r="S227" s="29" t="str">
        <f>IF(HLOOKUP('Peer Comparison Tool'!$I$6,DropdownData,Q227+1,FALSE)=0,"",HLOOKUP('Peer Comparison Tool'!$I$6,DropdownData,Q227+1,FALSE))</f>
        <v/>
      </c>
      <c r="T227" s="5" t="str">
        <f t="shared" si="5132"/>
        <v/>
      </c>
      <c r="U227" s="5" t="str">
        <f t="shared" si="5132"/>
        <v/>
      </c>
      <c r="V227" s="5" t="str">
        <f t="shared" si="5132"/>
        <v/>
      </c>
      <c r="W227" s="5" t="str">
        <f t="shared" si="5132"/>
        <v/>
      </c>
      <c r="X227" s="5" t="str">
        <f t="shared" si="5132"/>
        <v/>
      </c>
      <c r="Y227" s="5" t="str">
        <f t="shared" si="5132"/>
        <v/>
      </c>
      <c r="Z227" s="5" t="str">
        <f t="shared" si="5132"/>
        <v/>
      </c>
      <c r="AA227" s="5" t="str">
        <f t="shared" si="5132"/>
        <v/>
      </c>
      <c r="AB227" s="5" t="str">
        <f t="shared" si="5132"/>
        <v/>
      </c>
      <c r="AC227" s="5" t="str">
        <f t="shared" si="5132"/>
        <v/>
      </c>
      <c r="AD227" s="5" t="str">
        <f t="shared" si="5133"/>
        <v/>
      </c>
      <c r="AE227" s="5" t="str">
        <f t="shared" si="5133"/>
        <v/>
      </c>
      <c r="AF227" s="5">
        <f t="shared" si="5133"/>
        <v>1008309</v>
      </c>
      <c r="AG227" s="5" t="str">
        <f t="shared" si="5133"/>
        <v/>
      </c>
      <c r="AH227" s="5">
        <f t="shared" si="5133"/>
        <v>1010781</v>
      </c>
      <c r="AI227" s="5" t="str">
        <f t="shared" si="5133"/>
        <v/>
      </c>
      <c r="AJ227" s="5" t="str">
        <f t="shared" si="5133"/>
        <v/>
      </c>
      <c r="AK227" s="5" t="str">
        <f t="shared" si="5133"/>
        <v/>
      </c>
      <c r="AL227" s="5" t="str">
        <f t="shared" si="5133"/>
        <v/>
      </c>
      <c r="AM227" s="5" t="str">
        <f t="shared" si="5133"/>
        <v/>
      </c>
      <c r="AN227" s="5" t="str">
        <f t="shared" si="5134"/>
        <v/>
      </c>
      <c r="AO227" s="5" t="str">
        <f t="shared" si="5134"/>
        <v/>
      </c>
      <c r="AP227" s="5">
        <f t="shared" si="5134"/>
        <v>1015426</v>
      </c>
      <c r="AQ227" s="5" t="str">
        <f t="shared" si="5134"/>
        <v/>
      </c>
      <c r="AR227" s="5" t="str">
        <f t="shared" si="5134"/>
        <v/>
      </c>
      <c r="AS227" s="5" t="str">
        <f t="shared" si="5134"/>
        <v/>
      </c>
      <c r="AT227" s="5" t="str">
        <f t="shared" si="5134"/>
        <v/>
      </c>
      <c r="AU227" s="5" t="str">
        <f t="shared" si="5134"/>
        <v/>
      </c>
      <c r="AV227" s="5" t="str">
        <f t="shared" si="5134"/>
        <v/>
      </c>
      <c r="AW227" s="5" t="str">
        <f t="shared" si="5134"/>
        <v/>
      </c>
      <c r="AX227" s="5" t="str">
        <f t="shared" si="5135"/>
        <v/>
      </c>
      <c r="AY227" s="5">
        <f t="shared" si="5135"/>
        <v>1009364</v>
      </c>
      <c r="AZ227" s="5" t="str">
        <f t="shared" si="5135"/>
        <v/>
      </c>
      <c r="BA227" s="5" t="str">
        <f t="shared" si="5135"/>
        <v/>
      </c>
      <c r="BB227" s="5" t="str">
        <f t="shared" si="5135"/>
        <v/>
      </c>
      <c r="BC227" s="5" t="str">
        <f t="shared" si="5135"/>
        <v/>
      </c>
      <c r="BD227" s="5" t="str">
        <f t="shared" si="5135"/>
        <v/>
      </c>
      <c r="BE227" s="5" t="str">
        <f t="shared" si="5135"/>
        <v/>
      </c>
      <c r="BF227" s="5" t="str">
        <f t="shared" si="5135"/>
        <v/>
      </c>
      <c r="BG227" s="5" t="str">
        <f t="shared" si="5135"/>
        <v/>
      </c>
      <c r="BH227" s="5" t="str">
        <f t="shared" si="5136"/>
        <v/>
      </c>
      <c r="BI227" s="5" t="str">
        <f t="shared" si="5136"/>
        <v/>
      </c>
      <c r="BJ227" s="5">
        <f t="shared" si="5136"/>
        <v>4135628</v>
      </c>
      <c r="BK227" s="5" t="str">
        <f t="shared" si="5136"/>
        <v/>
      </c>
      <c r="BL227" s="5" t="str">
        <f t="shared" si="5136"/>
        <v/>
      </c>
      <c r="BM227" s="5" t="str">
        <f t="shared" si="5136"/>
        <v/>
      </c>
      <c r="BN227" s="5" t="str">
        <f t="shared" si="5136"/>
        <v/>
      </c>
      <c r="BO227" s="5" t="str">
        <f t="shared" si="5136"/>
        <v/>
      </c>
      <c r="BP227" s="5" t="str">
        <f t="shared" si="5136"/>
        <v/>
      </c>
      <c r="BQ227" s="5" t="str">
        <f t="shared" si="5136"/>
        <v/>
      </c>
      <c r="BR227" s="5"/>
      <c r="BT227" s="5" t="str">
        <f t="shared" si="5067"/>
        <v/>
      </c>
      <c r="BU227" s="5" t="str">
        <f t="shared" si="5068"/>
        <v/>
      </c>
      <c r="BV227" s="5" t="str">
        <f t="shared" si="5069"/>
        <v/>
      </c>
      <c r="BW227" s="5" t="str">
        <f t="shared" si="5070"/>
        <v/>
      </c>
      <c r="BX227" s="5" t="str">
        <f t="shared" si="5071"/>
        <v/>
      </c>
      <c r="BY227" s="5" t="str">
        <f t="shared" si="5072"/>
        <v/>
      </c>
      <c r="BZ227" s="5" t="str">
        <f t="shared" si="5073"/>
        <v/>
      </c>
      <c r="CA227" s="5" t="str">
        <f t="shared" si="5074"/>
        <v/>
      </c>
      <c r="CB227" s="5" t="str">
        <f t="shared" si="5075"/>
        <v/>
      </c>
      <c r="CC227" s="5" t="str">
        <f t="shared" si="5076"/>
        <v/>
      </c>
      <c r="CD227" s="5" t="str">
        <f t="shared" si="5077"/>
        <v/>
      </c>
      <c r="CE227" s="5" t="str">
        <f t="shared" si="5078"/>
        <v/>
      </c>
      <c r="CF227" s="5" t="str">
        <f t="shared" si="5079"/>
        <v>Nashville Savings Bank - Nashville, IL</v>
      </c>
      <c r="CG227" s="5" t="str">
        <f t="shared" si="5080"/>
        <v/>
      </c>
      <c r="CH227" s="5" t="str">
        <f t="shared" si="5081"/>
        <v>TS Bank - Treynor, IA</v>
      </c>
      <c r="CI227" s="5" t="str">
        <f t="shared" si="5082"/>
        <v/>
      </c>
      <c r="CJ227" s="5" t="str">
        <f t="shared" si="5083"/>
        <v/>
      </c>
      <c r="CK227" s="5" t="str">
        <f t="shared" si="5084"/>
        <v/>
      </c>
      <c r="CL227" s="5" t="str">
        <f t="shared" si="5085"/>
        <v/>
      </c>
      <c r="CM227" s="5" t="str">
        <f t="shared" si="5086"/>
        <v/>
      </c>
      <c r="CN227" s="5" t="str">
        <f t="shared" si="5087"/>
        <v/>
      </c>
      <c r="CO227" s="5" t="str">
        <f t="shared" si="5088"/>
        <v/>
      </c>
      <c r="CP227" s="5" t="str">
        <f t="shared" si="5089"/>
        <v>United Bankers Bank - Bloomington, MN</v>
      </c>
      <c r="CQ227" s="5" t="str">
        <f t="shared" si="5090"/>
        <v/>
      </c>
      <c r="CR227" s="5" t="str">
        <f t="shared" si="5091"/>
        <v/>
      </c>
      <c r="CS227" s="5" t="str">
        <f t="shared" si="5092"/>
        <v/>
      </c>
      <c r="CT227" s="5" t="str">
        <f t="shared" si="5093"/>
        <v/>
      </c>
      <c r="CU227" s="5" t="str">
        <f t="shared" si="5094"/>
        <v/>
      </c>
      <c r="CV227" s="5" t="str">
        <f t="shared" si="5095"/>
        <v/>
      </c>
      <c r="CW227" s="5" t="str">
        <f t="shared" si="5096"/>
        <v/>
      </c>
      <c r="CX227" s="5" t="str">
        <f t="shared" si="5097"/>
        <v/>
      </c>
      <c r="CY227" s="5" t="str">
        <f t="shared" si="5098"/>
        <v>Tompkins Community Bank - Ithaca, NY</v>
      </c>
      <c r="CZ227" s="5" t="str">
        <f t="shared" si="5099"/>
        <v/>
      </c>
      <c r="DA227" s="5" t="str">
        <f t="shared" si="5100"/>
        <v/>
      </c>
      <c r="DB227" s="5" t="str">
        <f t="shared" si="5101"/>
        <v/>
      </c>
      <c r="DC227" s="5" t="str">
        <f t="shared" si="5102"/>
        <v/>
      </c>
      <c r="DD227" s="5" t="str">
        <f t="shared" si="5103"/>
        <v/>
      </c>
      <c r="DE227" s="5" t="str">
        <f t="shared" si="5104"/>
        <v/>
      </c>
      <c r="DF227" s="5" t="str">
        <f t="shared" si="5105"/>
        <v/>
      </c>
      <c r="DG227" s="5" t="str">
        <f t="shared" si="5106"/>
        <v/>
      </c>
      <c r="DH227" s="5" t="str">
        <f t="shared" si="5107"/>
        <v/>
      </c>
      <c r="DI227" s="5" t="str">
        <f t="shared" si="5108"/>
        <v/>
      </c>
      <c r="DJ227" s="5" t="str">
        <f t="shared" si="5109"/>
        <v>Pegasus Bank - Dallas, TX</v>
      </c>
      <c r="DK227" s="5" t="str">
        <f t="shared" si="5110"/>
        <v/>
      </c>
      <c r="DL227" s="5" t="str">
        <f t="shared" si="5111"/>
        <v/>
      </c>
      <c r="DM227" s="5" t="str">
        <f t="shared" si="5112"/>
        <v/>
      </c>
      <c r="DN227" s="5" t="str">
        <f t="shared" si="5113"/>
        <v/>
      </c>
      <c r="DO227" s="5" t="str">
        <f t="shared" si="5114"/>
        <v/>
      </c>
      <c r="DP227" s="5" t="str">
        <f t="shared" si="5120"/>
        <v/>
      </c>
      <c r="DQ227" s="5" t="str">
        <f t="shared" si="5056"/>
        <v/>
      </c>
    </row>
    <row r="228" spans="1:121" x14ac:dyDescent="0.25">
      <c r="A228">
        <v>227</v>
      </c>
      <c r="B228" s="5">
        <v>4114106</v>
      </c>
      <c r="C228" t="str">
        <f t="shared" si="5121"/>
        <v>California Business Bank - Irvine, CA</v>
      </c>
      <c r="D228" s="21" t="s">
        <v>268</v>
      </c>
      <c r="E228" s="19" t="s">
        <v>2970</v>
      </c>
      <c r="F228" s="19" t="s">
        <v>2951</v>
      </c>
      <c r="G228" s="19"/>
      <c r="K228" s="27">
        <v>219</v>
      </c>
      <c r="L228" s="28" t="str">
        <f>IF(HLOOKUP('Peer Comparison Tool'!$E$6,StateDropdownData,K228+1,FALSE)=0,"",HLOOKUP('Peer Comparison Tool'!$E$6,StateDropdownData,K228+1,FALSE))</f>
        <v/>
      </c>
      <c r="M228" s="29" t="str">
        <f>IF(HLOOKUP('Peer Comparison Tool'!$E$6,[0]!DropdownData,K228+1,FALSE)=0,"",HLOOKUP('Peer Comparison Tool'!$E$6,[0]!DropdownData,K228+1,FALSE))</f>
        <v/>
      </c>
      <c r="N228" s="27">
        <v>219</v>
      </c>
      <c r="O228" s="28" t="str">
        <f>IF(HLOOKUP('Peer Comparison Tool'!$G$6,StateDropdownData,N228+1,FALSE)=0,"",HLOOKUP('Peer Comparison Tool'!$G$6,StateDropdownData,N228+1,FALSE))</f>
        <v/>
      </c>
      <c r="P228" s="29" t="str">
        <f>IF(HLOOKUP('Peer Comparison Tool'!$G$6,DropdownData,N228+1,FALSE)=0,"",HLOOKUP('Peer Comparison Tool'!$G$6,DropdownData,N228+1,FALSE))</f>
        <v/>
      </c>
      <c r="Q228" s="27">
        <v>219</v>
      </c>
      <c r="R228" s="28" t="str">
        <f>IF(HLOOKUP('Peer Comparison Tool'!$I$6,StateDropdownData,Q228+1,FALSE)=0,"",HLOOKUP('Peer Comparison Tool'!$I$6,StateDropdownData,Q228+1,FALSE))</f>
        <v/>
      </c>
      <c r="S228" s="29" t="str">
        <f>IF(HLOOKUP('Peer Comparison Tool'!$I$6,DropdownData,Q228+1,FALSE)=0,"",HLOOKUP('Peer Comparison Tool'!$I$6,DropdownData,Q228+1,FALSE))</f>
        <v/>
      </c>
      <c r="T228" s="5" t="str">
        <f t="shared" si="5132"/>
        <v/>
      </c>
      <c r="U228" s="5" t="str">
        <f t="shared" si="5132"/>
        <v/>
      </c>
      <c r="V228" s="5" t="str">
        <f t="shared" si="5132"/>
        <v/>
      </c>
      <c r="W228" s="5" t="str">
        <f t="shared" si="5132"/>
        <v/>
      </c>
      <c r="X228" s="5" t="str">
        <f t="shared" si="5132"/>
        <v/>
      </c>
      <c r="Y228" s="5" t="str">
        <f t="shared" si="5132"/>
        <v/>
      </c>
      <c r="Z228" s="5" t="str">
        <f t="shared" si="5132"/>
        <v/>
      </c>
      <c r="AA228" s="5" t="str">
        <f t="shared" si="5132"/>
        <v/>
      </c>
      <c r="AB228" s="5" t="str">
        <f t="shared" si="5132"/>
        <v/>
      </c>
      <c r="AC228" s="5" t="str">
        <f t="shared" si="5132"/>
        <v/>
      </c>
      <c r="AD228" s="5" t="str">
        <f t="shared" si="5133"/>
        <v/>
      </c>
      <c r="AE228" s="5" t="str">
        <f t="shared" si="5133"/>
        <v/>
      </c>
      <c r="AF228" s="5">
        <f t="shared" si="5133"/>
        <v>1013362</v>
      </c>
      <c r="AG228" s="5" t="str">
        <f t="shared" si="5133"/>
        <v/>
      </c>
      <c r="AH228" s="5">
        <f t="shared" si="5133"/>
        <v>1013251</v>
      </c>
      <c r="AI228" s="5" t="str">
        <f t="shared" si="5133"/>
        <v/>
      </c>
      <c r="AJ228" s="5" t="str">
        <f t="shared" si="5133"/>
        <v/>
      </c>
      <c r="AK228" s="5" t="str">
        <f t="shared" si="5133"/>
        <v/>
      </c>
      <c r="AL228" s="5" t="str">
        <f t="shared" si="5133"/>
        <v/>
      </c>
      <c r="AM228" s="5" t="str">
        <f t="shared" si="5133"/>
        <v/>
      </c>
      <c r="AN228" s="5" t="str">
        <f t="shared" si="5134"/>
        <v/>
      </c>
      <c r="AO228" s="5" t="str">
        <f t="shared" si="5134"/>
        <v/>
      </c>
      <c r="AP228" s="5">
        <f t="shared" si="5134"/>
        <v>1014436</v>
      </c>
      <c r="AQ228" s="5" t="str">
        <f t="shared" si="5134"/>
        <v/>
      </c>
      <c r="AR228" s="5" t="str">
        <f t="shared" si="5134"/>
        <v/>
      </c>
      <c r="AS228" s="5" t="str">
        <f t="shared" si="5134"/>
        <v/>
      </c>
      <c r="AT228" s="5" t="str">
        <f t="shared" si="5134"/>
        <v/>
      </c>
      <c r="AU228" s="5" t="str">
        <f t="shared" si="5134"/>
        <v/>
      </c>
      <c r="AV228" s="5" t="str">
        <f t="shared" si="5134"/>
        <v/>
      </c>
      <c r="AW228" s="5" t="str">
        <f t="shared" si="5134"/>
        <v/>
      </c>
      <c r="AX228" s="5" t="str">
        <f t="shared" si="5135"/>
        <v/>
      </c>
      <c r="AY228" s="5">
        <f t="shared" si="5135"/>
        <v>4249805</v>
      </c>
      <c r="AZ228" s="5" t="str">
        <f t="shared" si="5135"/>
        <v/>
      </c>
      <c r="BA228" s="5" t="str">
        <f t="shared" si="5135"/>
        <v/>
      </c>
      <c r="BB228" s="5" t="str">
        <f t="shared" si="5135"/>
        <v/>
      </c>
      <c r="BC228" s="5" t="str">
        <f t="shared" si="5135"/>
        <v/>
      </c>
      <c r="BD228" s="5" t="str">
        <f t="shared" si="5135"/>
        <v/>
      </c>
      <c r="BE228" s="5" t="str">
        <f t="shared" si="5135"/>
        <v/>
      </c>
      <c r="BF228" s="5" t="str">
        <f t="shared" si="5135"/>
        <v/>
      </c>
      <c r="BG228" s="5" t="str">
        <f t="shared" si="5135"/>
        <v/>
      </c>
      <c r="BH228" s="5" t="str">
        <f t="shared" si="5136"/>
        <v/>
      </c>
      <c r="BI228" s="5" t="str">
        <f t="shared" si="5136"/>
        <v/>
      </c>
      <c r="BJ228" s="5">
        <f t="shared" si="5136"/>
        <v>1014093</v>
      </c>
      <c r="BK228" s="5" t="str">
        <f t="shared" si="5136"/>
        <v/>
      </c>
      <c r="BL228" s="5" t="str">
        <f t="shared" si="5136"/>
        <v/>
      </c>
      <c r="BM228" s="5" t="str">
        <f t="shared" si="5136"/>
        <v/>
      </c>
      <c r="BN228" s="5" t="str">
        <f t="shared" si="5136"/>
        <v/>
      </c>
      <c r="BO228" s="5" t="str">
        <f t="shared" si="5136"/>
        <v/>
      </c>
      <c r="BP228" s="5" t="str">
        <f t="shared" si="5136"/>
        <v/>
      </c>
      <c r="BQ228" s="5" t="str">
        <f t="shared" si="5136"/>
        <v/>
      </c>
      <c r="BR228" s="5"/>
      <c r="BT228" s="5" t="str">
        <f t="shared" si="5067"/>
        <v/>
      </c>
      <c r="BU228" s="5" t="str">
        <f t="shared" si="5068"/>
        <v/>
      </c>
      <c r="BV228" s="5" t="str">
        <f t="shared" si="5069"/>
        <v/>
      </c>
      <c r="BW228" s="5" t="str">
        <f t="shared" si="5070"/>
        <v/>
      </c>
      <c r="BX228" s="5" t="str">
        <f t="shared" si="5071"/>
        <v/>
      </c>
      <c r="BY228" s="5" t="str">
        <f t="shared" si="5072"/>
        <v/>
      </c>
      <c r="BZ228" s="5" t="str">
        <f t="shared" si="5073"/>
        <v/>
      </c>
      <c r="CA228" s="5" t="str">
        <f t="shared" si="5074"/>
        <v/>
      </c>
      <c r="CB228" s="5" t="str">
        <f t="shared" si="5075"/>
        <v/>
      </c>
      <c r="CC228" s="5" t="str">
        <f t="shared" si="5076"/>
        <v/>
      </c>
      <c r="CD228" s="5" t="str">
        <f t="shared" si="5077"/>
        <v/>
      </c>
      <c r="CE228" s="5" t="str">
        <f t="shared" si="5078"/>
        <v/>
      </c>
      <c r="CF228" s="5" t="str">
        <f t="shared" si="5079"/>
        <v>National Bank of St. Anne - Saint Anne, IL</v>
      </c>
      <c r="CG228" s="5" t="str">
        <f t="shared" si="5080"/>
        <v/>
      </c>
      <c r="CH228" s="5" t="str">
        <f t="shared" si="5081"/>
        <v>Twin Cedars Bank - Bussey, IA</v>
      </c>
      <c r="CI228" s="5" t="str">
        <f t="shared" si="5082"/>
        <v/>
      </c>
      <c r="CJ228" s="5" t="str">
        <f t="shared" si="5083"/>
        <v/>
      </c>
      <c r="CK228" s="5" t="str">
        <f t="shared" si="5084"/>
        <v/>
      </c>
      <c r="CL228" s="5" t="str">
        <f t="shared" si="5085"/>
        <v/>
      </c>
      <c r="CM228" s="5" t="str">
        <f t="shared" si="5086"/>
        <v/>
      </c>
      <c r="CN228" s="5" t="str">
        <f t="shared" si="5087"/>
        <v/>
      </c>
      <c r="CO228" s="5" t="str">
        <f t="shared" si="5088"/>
        <v/>
      </c>
      <c r="CP228" s="5" t="str">
        <f t="shared" si="5089"/>
        <v>United Community Bank - Perham, MN</v>
      </c>
      <c r="CQ228" s="5" t="str">
        <f t="shared" si="5090"/>
        <v/>
      </c>
      <c r="CR228" s="5" t="str">
        <f t="shared" si="5091"/>
        <v/>
      </c>
      <c r="CS228" s="5" t="str">
        <f t="shared" si="5092"/>
        <v/>
      </c>
      <c r="CT228" s="5" t="str">
        <f t="shared" si="5093"/>
        <v/>
      </c>
      <c r="CU228" s="5" t="str">
        <f t="shared" si="5094"/>
        <v/>
      </c>
      <c r="CV228" s="5" t="str">
        <f t="shared" si="5095"/>
        <v/>
      </c>
      <c r="CW228" s="5" t="str">
        <f t="shared" si="5096"/>
        <v/>
      </c>
      <c r="CX228" s="5" t="str">
        <f t="shared" si="5097"/>
        <v/>
      </c>
      <c r="CY228" s="5" t="str">
        <f t="shared" si="5098"/>
        <v>Toronto-Dominion Bank - New York Branch - New York, NY</v>
      </c>
      <c r="CZ228" s="5" t="str">
        <f t="shared" si="5099"/>
        <v/>
      </c>
      <c r="DA228" s="5" t="str">
        <f t="shared" si="5100"/>
        <v/>
      </c>
      <c r="DB228" s="5" t="str">
        <f t="shared" si="5101"/>
        <v/>
      </c>
      <c r="DC228" s="5" t="str">
        <f t="shared" si="5102"/>
        <v/>
      </c>
      <c r="DD228" s="5" t="str">
        <f t="shared" si="5103"/>
        <v/>
      </c>
      <c r="DE228" s="5" t="str">
        <f t="shared" si="5104"/>
        <v/>
      </c>
      <c r="DF228" s="5" t="str">
        <f t="shared" si="5105"/>
        <v/>
      </c>
      <c r="DG228" s="5" t="str">
        <f t="shared" si="5106"/>
        <v/>
      </c>
      <c r="DH228" s="5" t="str">
        <f t="shared" si="5107"/>
        <v/>
      </c>
      <c r="DI228" s="5" t="str">
        <f t="shared" si="5108"/>
        <v/>
      </c>
      <c r="DJ228" s="5" t="str">
        <f t="shared" si="5109"/>
        <v>Peoples Bank - Lubbock, TX</v>
      </c>
      <c r="DK228" s="5" t="str">
        <f t="shared" si="5110"/>
        <v/>
      </c>
      <c r="DL228" s="5" t="str">
        <f t="shared" si="5111"/>
        <v/>
      </c>
      <c r="DM228" s="5" t="str">
        <f t="shared" si="5112"/>
        <v/>
      </c>
      <c r="DN228" s="5" t="str">
        <f t="shared" si="5113"/>
        <v/>
      </c>
      <c r="DO228" s="5" t="str">
        <f t="shared" si="5114"/>
        <v/>
      </c>
      <c r="DP228" s="5" t="str">
        <f t="shared" si="5120"/>
        <v/>
      </c>
      <c r="DQ228" s="5" t="str">
        <f t="shared" si="5056"/>
        <v/>
      </c>
    </row>
    <row r="229" spans="1:121" x14ac:dyDescent="0.25">
      <c r="A229">
        <v>228</v>
      </c>
      <c r="B229" s="5">
        <v>4094107</v>
      </c>
      <c r="C229" t="str">
        <f t="shared" si="5121"/>
        <v>California International Bank, N.A. - Westminster, CA</v>
      </c>
      <c r="D229" s="21" t="s">
        <v>269</v>
      </c>
      <c r="E229" s="19" t="s">
        <v>3048</v>
      </c>
      <c r="F229" s="19" t="s">
        <v>2951</v>
      </c>
      <c r="G229" s="19"/>
      <c r="K229" s="27">
        <v>220</v>
      </c>
      <c r="L229" s="28" t="str">
        <f>IF(HLOOKUP('Peer Comparison Tool'!$E$6,StateDropdownData,K229+1,FALSE)=0,"",HLOOKUP('Peer Comparison Tool'!$E$6,StateDropdownData,K229+1,FALSE))</f>
        <v/>
      </c>
      <c r="M229" s="29" t="str">
        <f>IF(HLOOKUP('Peer Comparison Tool'!$E$6,[0]!DropdownData,K229+1,FALSE)=0,"",HLOOKUP('Peer Comparison Tool'!$E$6,[0]!DropdownData,K229+1,FALSE))</f>
        <v/>
      </c>
      <c r="N229" s="27">
        <v>220</v>
      </c>
      <c r="O229" s="28" t="str">
        <f>IF(HLOOKUP('Peer Comparison Tool'!$G$6,StateDropdownData,N229+1,FALSE)=0,"",HLOOKUP('Peer Comparison Tool'!$G$6,StateDropdownData,N229+1,FALSE))</f>
        <v/>
      </c>
      <c r="P229" s="29" t="str">
        <f>IF(HLOOKUP('Peer Comparison Tool'!$G$6,DropdownData,N229+1,FALSE)=0,"",HLOOKUP('Peer Comparison Tool'!$G$6,DropdownData,N229+1,FALSE))</f>
        <v/>
      </c>
      <c r="Q229" s="27">
        <v>220</v>
      </c>
      <c r="R229" s="28" t="str">
        <f>IF(HLOOKUP('Peer Comparison Tool'!$I$6,StateDropdownData,Q229+1,FALSE)=0,"",HLOOKUP('Peer Comparison Tool'!$I$6,StateDropdownData,Q229+1,FALSE))</f>
        <v/>
      </c>
      <c r="S229" s="29" t="str">
        <f>IF(HLOOKUP('Peer Comparison Tool'!$I$6,DropdownData,Q229+1,FALSE)=0,"",HLOOKUP('Peer Comparison Tool'!$I$6,DropdownData,Q229+1,FALSE))</f>
        <v/>
      </c>
      <c r="T229" s="5" t="str">
        <f t="shared" si="5132"/>
        <v/>
      </c>
      <c r="U229" s="5" t="str">
        <f t="shared" si="5132"/>
        <v/>
      </c>
      <c r="V229" s="5" t="str">
        <f t="shared" si="5132"/>
        <v/>
      </c>
      <c r="W229" s="5" t="str">
        <f t="shared" si="5132"/>
        <v/>
      </c>
      <c r="X229" s="5" t="str">
        <f t="shared" si="5132"/>
        <v/>
      </c>
      <c r="Y229" s="5" t="str">
        <f t="shared" si="5132"/>
        <v/>
      </c>
      <c r="Z229" s="5" t="str">
        <f t="shared" si="5132"/>
        <v/>
      </c>
      <c r="AA229" s="5" t="str">
        <f t="shared" si="5132"/>
        <v/>
      </c>
      <c r="AB229" s="5" t="str">
        <f t="shared" si="5132"/>
        <v/>
      </c>
      <c r="AC229" s="5" t="str">
        <f t="shared" si="5132"/>
        <v/>
      </c>
      <c r="AD229" s="5" t="str">
        <f t="shared" si="5133"/>
        <v/>
      </c>
      <c r="AE229" s="5" t="str">
        <f t="shared" si="5133"/>
        <v/>
      </c>
      <c r="AF229" s="5">
        <f t="shared" si="5133"/>
        <v>1010924</v>
      </c>
      <c r="AG229" s="5" t="str">
        <f t="shared" si="5133"/>
        <v/>
      </c>
      <c r="AH229" s="5">
        <f t="shared" si="5133"/>
        <v>4098170</v>
      </c>
      <c r="AI229" s="5" t="str">
        <f t="shared" si="5133"/>
        <v/>
      </c>
      <c r="AJ229" s="5" t="str">
        <f t="shared" si="5133"/>
        <v/>
      </c>
      <c r="AK229" s="5" t="str">
        <f t="shared" si="5133"/>
        <v/>
      </c>
      <c r="AL229" s="5" t="str">
        <f t="shared" si="5133"/>
        <v/>
      </c>
      <c r="AM229" s="5" t="str">
        <f t="shared" si="5133"/>
        <v/>
      </c>
      <c r="AN229" s="5" t="str">
        <f t="shared" si="5134"/>
        <v/>
      </c>
      <c r="AO229" s="5" t="str">
        <f t="shared" si="5134"/>
        <v/>
      </c>
      <c r="AP229" s="5">
        <f t="shared" si="5134"/>
        <v>1008124</v>
      </c>
      <c r="AQ229" s="5" t="str">
        <f t="shared" si="5134"/>
        <v/>
      </c>
      <c r="AR229" s="5" t="str">
        <f t="shared" si="5134"/>
        <v/>
      </c>
      <c r="AS229" s="5" t="str">
        <f t="shared" si="5134"/>
        <v/>
      </c>
      <c r="AT229" s="5" t="str">
        <f t="shared" si="5134"/>
        <v/>
      </c>
      <c r="AU229" s="5" t="str">
        <f t="shared" si="5134"/>
        <v/>
      </c>
      <c r="AV229" s="5" t="str">
        <f t="shared" si="5134"/>
        <v/>
      </c>
      <c r="AW229" s="5" t="str">
        <f t="shared" si="5134"/>
        <v/>
      </c>
      <c r="AX229" s="5" t="str">
        <f t="shared" si="5135"/>
        <v/>
      </c>
      <c r="AY229" s="5">
        <f t="shared" si="5135"/>
        <v>1002733</v>
      </c>
      <c r="AZ229" s="5" t="str">
        <f t="shared" si="5135"/>
        <v/>
      </c>
      <c r="BA229" s="5" t="str">
        <f t="shared" si="5135"/>
        <v/>
      </c>
      <c r="BB229" s="5" t="str">
        <f t="shared" si="5135"/>
        <v/>
      </c>
      <c r="BC229" s="5" t="str">
        <f t="shared" si="5135"/>
        <v/>
      </c>
      <c r="BD229" s="5" t="str">
        <f t="shared" si="5135"/>
        <v/>
      </c>
      <c r="BE229" s="5" t="str">
        <f t="shared" si="5135"/>
        <v/>
      </c>
      <c r="BF229" s="5" t="str">
        <f t="shared" si="5135"/>
        <v/>
      </c>
      <c r="BG229" s="5" t="str">
        <f t="shared" si="5135"/>
        <v/>
      </c>
      <c r="BH229" s="5" t="str">
        <f t="shared" si="5136"/>
        <v/>
      </c>
      <c r="BI229" s="5" t="str">
        <f t="shared" si="5136"/>
        <v/>
      </c>
      <c r="BJ229" s="5">
        <f t="shared" si="5136"/>
        <v>1022160</v>
      </c>
      <c r="BK229" s="5" t="str">
        <f t="shared" si="5136"/>
        <v/>
      </c>
      <c r="BL229" s="5" t="str">
        <f t="shared" si="5136"/>
        <v/>
      </c>
      <c r="BM229" s="5" t="str">
        <f t="shared" si="5136"/>
        <v/>
      </c>
      <c r="BN229" s="5" t="str">
        <f t="shared" si="5136"/>
        <v/>
      </c>
      <c r="BO229" s="5" t="str">
        <f t="shared" si="5136"/>
        <v/>
      </c>
      <c r="BP229" s="5" t="str">
        <f t="shared" si="5136"/>
        <v/>
      </c>
      <c r="BQ229" s="5" t="str">
        <f t="shared" si="5136"/>
        <v/>
      </c>
      <c r="BR229" s="5"/>
      <c r="BT229" s="5" t="str">
        <f t="shared" si="5067"/>
        <v/>
      </c>
      <c r="BU229" s="5" t="str">
        <f t="shared" si="5068"/>
        <v/>
      </c>
      <c r="BV229" s="5" t="str">
        <f t="shared" si="5069"/>
        <v/>
      </c>
      <c r="BW229" s="5" t="str">
        <f t="shared" si="5070"/>
        <v/>
      </c>
      <c r="BX229" s="5" t="str">
        <f t="shared" si="5071"/>
        <v/>
      </c>
      <c r="BY229" s="5" t="str">
        <f t="shared" si="5072"/>
        <v/>
      </c>
      <c r="BZ229" s="5" t="str">
        <f t="shared" si="5073"/>
        <v/>
      </c>
      <c r="CA229" s="5" t="str">
        <f t="shared" si="5074"/>
        <v/>
      </c>
      <c r="CB229" s="5" t="str">
        <f t="shared" si="5075"/>
        <v/>
      </c>
      <c r="CC229" s="5" t="str">
        <f t="shared" si="5076"/>
        <v/>
      </c>
      <c r="CD229" s="5" t="str">
        <f t="shared" si="5077"/>
        <v/>
      </c>
      <c r="CE229" s="5" t="str">
        <f t="shared" si="5078"/>
        <v/>
      </c>
      <c r="CF229" s="5" t="str">
        <f t="shared" si="5079"/>
        <v>North Central Bank - Hennepin, IL</v>
      </c>
      <c r="CG229" s="5" t="str">
        <f t="shared" si="5080"/>
        <v/>
      </c>
      <c r="CH229" s="5" t="str">
        <f t="shared" si="5081"/>
        <v>Two Rivers Bank &amp; Trust - Burlington, IA</v>
      </c>
      <c r="CI229" s="5" t="str">
        <f t="shared" si="5082"/>
        <v/>
      </c>
      <c r="CJ229" s="5" t="str">
        <f t="shared" si="5083"/>
        <v/>
      </c>
      <c r="CK229" s="5" t="str">
        <f t="shared" si="5084"/>
        <v/>
      </c>
      <c r="CL229" s="5" t="str">
        <f t="shared" si="5085"/>
        <v/>
      </c>
      <c r="CM229" s="5" t="str">
        <f t="shared" si="5086"/>
        <v/>
      </c>
      <c r="CN229" s="5" t="str">
        <f t="shared" si="5087"/>
        <v/>
      </c>
      <c r="CO229" s="5" t="str">
        <f t="shared" si="5088"/>
        <v/>
      </c>
      <c r="CP229" s="5" t="str">
        <f t="shared" si="5089"/>
        <v>United Farmers State Bank - Adams, MN</v>
      </c>
      <c r="CQ229" s="5" t="str">
        <f t="shared" si="5090"/>
        <v/>
      </c>
      <c r="CR229" s="5" t="str">
        <f t="shared" si="5091"/>
        <v/>
      </c>
      <c r="CS229" s="5" t="str">
        <f t="shared" si="5092"/>
        <v/>
      </c>
      <c r="CT229" s="5" t="str">
        <f t="shared" si="5093"/>
        <v/>
      </c>
      <c r="CU229" s="5" t="str">
        <f t="shared" si="5094"/>
        <v/>
      </c>
      <c r="CV229" s="5" t="str">
        <f t="shared" si="5095"/>
        <v/>
      </c>
      <c r="CW229" s="5" t="str">
        <f t="shared" si="5096"/>
        <v/>
      </c>
      <c r="CX229" s="5" t="str">
        <f t="shared" si="5097"/>
        <v/>
      </c>
      <c r="CY229" s="5" t="str">
        <f t="shared" si="5098"/>
        <v>TrustCo Bank - Glenville, NY</v>
      </c>
      <c r="CZ229" s="5" t="str">
        <f t="shared" si="5099"/>
        <v/>
      </c>
      <c r="DA229" s="5" t="str">
        <f t="shared" si="5100"/>
        <v/>
      </c>
      <c r="DB229" s="5" t="str">
        <f t="shared" si="5101"/>
        <v/>
      </c>
      <c r="DC229" s="5" t="str">
        <f t="shared" si="5102"/>
        <v/>
      </c>
      <c r="DD229" s="5" t="str">
        <f t="shared" si="5103"/>
        <v/>
      </c>
      <c r="DE229" s="5" t="str">
        <f t="shared" si="5104"/>
        <v/>
      </c>
      <c r="DF229" s="5" t="str">
        <f t="shared" si="5105"/>
        <v/>
      </c>
      <c r="DG229" s="5" t="str">
        <f t="shared" si="5106"/>
        <v/>
      </c>
      <c r="DH229" s="5" t="str">
        <f t="shared" si="5107"/>
        <v/>
      </c>
      <c r="DI229" s="5" t="str">
        <f t="shared" si="5108"/>
        <v/>
      </c>
      <c r="DJ229" s="5" t="str">
        <f t="shared" si="5109"/>
        <v>Peoples Bank - Paris, TX</v>
      </c>
      <c r="DK229" s="5" t="str">
        <f t="shared" si="5110"/>
        <v/>
      </c>
      <c r="DL229" s="5" t="str">
        <f t="shared" si="5111"/>
        <v/>
      </c>
      <c r="DM229" s="5" t="str">
        <f t="shared" si="5112"/>
        <v/>
      </c>
      <c r="DN229" s="5" t="str">
        <f t="shared" si="5113"/>
        <v/>
      </c>
      <c r="DO229" s="5" t="str">
        <f t="shared" si="5114"/>
        <v/>
      </c>
      <c r="DP229" s="5" t="str">
        <f t="shared" si="5120"/>
        <v/>
      </c>
      <c r="DQ229" s="5" t="str">
        <f t="shared" si="5056"/>
        <v/>
      </c>
    </row>
    <row r="230" spans="1:121" x14ac:dyDescent="0.25">
      <c r="A230">
        <v>229</v>
      </c>
      <c r="B230" s="5">
        <v>1004788</v>
      </c>
      <c r="C230" t="str">
        <f t="shared" si="5121"/>
        <v>California Pacific Bank - Hayward, CA</v>
      </c>
      <c r="D230" s="21" t="s">
        <v>272</v>
      </c>
      <c r="E230" s="19" t="s">
        <v>5397</v>
      </c>
      <c r="F230" s="19" t="s">
        <v>2951</v>
      </c>
      <c r="G230" s="19"/>
      <c r="K230" s="27">
        <v>221</v>
      </c>
      <c r="L230" s="28" t="str">
        <f>IF(HLOOKUP('Peer Comparison Tool'!$E$6,StateDropdownData,K230+1,FALSE)=0,"",HLOOKUP('Peer Comparison Tool'!$E$6,StateDropdownData,K230+1,FALSE))</f>
        <v/>
      </c>
      <c r="M230" s="29" t="str">
        <f>IF(HLOOKUP('Peer Comparison Tool'!$E$6,[0]!DropdownData,K230+1,FALSE)=0,"",HLOOKUP('Peer Comparison Tool'!$E$6,[0]!DropdownData,K230+1,FALSE))</f>
        <v/>
      </c>
      <c r="N230" s="27">
        <v>221</v>
      </c>
      <c r="O230" s="28" t="str">
        <f>IF(HLOOKUP('Peer Comparison Tool'!$G$6,StateDropdownData,N230+1,FALSE)=0,"",HLOOKUP('Peer Comparison Tool'!$G$6,StateDropdownData,N230+1,FALSE))</f>
        <v/>
      </c>
      <c r="P230" s="29" t="str">
        <f>IF(HLOOKUP('Peer Comparison Tool'!$G$6,DropdownData,N230+1,FALSE)=0,"",HLOOKUP('Peer Comparison Tool'!$G$6,DropdownData,N230+1,FALSE))</f>
        <v/>
      </c>
      <c r="Q230" s="27">
        <v>221</v>
      </c>
      <c r="R230" s="28" t="str">
        <f>IF(HLOOKUP('Peer Comparison Tool'!$I$6,StateDropdownData,Q230+1,FALSE)=0,"",HLOOKUP('Peer Comparison Tool'!$I$6,StateDropdownData,Q230+1,FALSE))</f>
        <v/>
      </c>
      <c r="S230" s="29" t="str">
        <f>IF(HLOOKUP('Peer Comparison Tool'!$I$6,DropdownData,Q230+1,FALSE)=0,"",HLOOKUP('Peer Comparison Tool'!$I$6,DropdownData,Q230+1,FALSE))</f>
        <v/>
      </c>
      <c r="T230" s="5" t="str">
        <f t="shared" ref="T230:AC239" si="5137">IFERROR(IF(VLOOKUP(INDEX($L$2:$HEG$5,4,T$471+$Q230-1),$B$2:$F$5568,5,FALSE)=T$473,INDEX($L$2:$HEG$5,4,T$471+$Q230-1),""),"")</f>
        <v/>
      </c>
      <c r="U230" s="5" t="str">
        <f t="shared" si="5137"/>
        <v/>
      </c>
      <c r="V230" s="5" t="str">
        <f t="shared" si="5137"/>
        <v/>
      </c>
      <c r="W230" s="5" t="str">
        <f t="shared" si="5137"/>
        <v/>
      </c>
      <c r="X230" s="5" t="str">
        <f t="shared" si="5137"/>
        <v/>
      </c>
      <c r="Y230" s="5" t="str">
        <f t="shared" si="5137"/>
        <v/>
      </c>
      <c r="Z230" s="5" t="str">
        <f t="shared" si="5137"/>
        <v/>
      </c>
      <c r="AA230" s="5" t="str">
        <f t="shared" si="5137"/>
        <v/>
      </c>
      <c r="AB230" s="5" t="str">
        <f t="shared" si="5137"/>
        <v/>
      </c>
      <c r="AC230" s="5" t="str">
        <f t="shared" si="5137"/>
        <v/>
      </c>
      <c r="AD230" s="5" t="str">
        <f t="shared" ref="AD230:AM239" si="5138">IFERROR(IF(VLOOKUP(INDEX($L$2:$HEG$5,4,AD$471+$Q230-1),$B$2:$F$5568,5,FALSE)=AD$473,INDEX($L$2:$HEG$5,4,AD$471+$Q230-1),""),"")</f>
        <v/>
      </c>
      <c r="AE230" s="5" t="str">
        <f t="shared" si="5138"/>
        <v/>
      </c>
      <c r="AF230" s="5">
        <f t="shared" si="5138"/>
        <v>1009960</v>
      </c>
      <c r="AG230" s="5" t="str">
        <f t="shared" si="5138"/>
        <v/>
      </c>
      <c r="AH230" s="5">
        <f t="shared" si="5138"/>
        <v>1005934</v>
      </c>
      <c r="AI230" s="5" t="str">
        <f t="shared" si="5138"/>
        <v/>
      </c>
      <c r="AJ230" s="5" t="str">
        <f t="shared" si="5138"/>
        <v/>
      </c>
      <c r="AK230" s="5" t="str">
        <f t="shared" si="5138"/>
        <v/>
      </c>
      <c r="AL230" s="5" t="str">
        <f t="shared" si="5138"/>
        <v/>
      </c>
      <c r="AM230" s="5" t="str">
        <f t="shared" si="5138"/>
        <v/>
      </c>
      <c r="AN230" s="5" t="str">
        <f t="shared" ref="AN230:AW239" si="5139">IFERROR(IF(VLOOKUP(INDEX($L$2:$HEG$5,4,AN$471+$Q230-1),$B$2:$F$5568,5,FALSE)=AN$473,INDEX($L$2:$HEG$5,4,AN$471+$Q230-1),""),"")</f>
        <v/>
      </c>
      <c r="AO230" s="5" t="str">
        <f t="shared" si="5139"/>
        <v/>
      </c>
      <c r="AP230" s="5">
        <f t="shared" si="5139"/>
        <v>1014393</v>
      </c>
      <c r="AQ230" s="5" t="str">
        <f t="shared" si="5139"/>
        <v/>
      </c>
      <c r="AR230" s="5" t="str">
        <f t="shared" si="5139"/>
        <v/>
      </c>
      <c r="AS230" s="5" t="str">
        <f t="shared" si="5139"/>
        <v/>
      </c>
      <c r="AT230" s="5" t="str">
        <f t="shared" si="5139"/>
        <v/>
      </c>
      <c r="AU230" s="5" t="str">
        <f t="shared" si="5139"/>
        <v/>
      </c>
      <c r="AV230" s="5" t="str">
        <f t="shared" si="5139"/>
        <v/>
      </c>
      <c r="AW230" s="5" t="str">
        <f t="shared" si="5139"/>
        <v/>
      </c>
      <c r="AX230" s="5" t="str">
        <f t="shared" ref="AX230:BG239" si="5140">IFERROR(IF(VLOOKUP(INDEX($L$2:$HEG$5,4,AX$471+$Q230-1),$B$2:$F$5568,5,FALSE)=AX$473,INDEX($L$2:$HEG$5,4,AX$471+$Q230-1),""),"")</f>
        <v/>
      </c>
      <c r="AY230" s="5">
        <f t="shared" si="5140"/>
        <v>13441890</v>
      </c>
      <c r="AZ230" s="5" t="str">
        <f t="shared" si="5140"/>
        <v/>
      </c>
      <c r="BA230" s="5" t="str">
        <f t="shared" si="5140"/>
        <v/>
      </c>
      <c r="BB230" s="5" t="str">
        <f t="shared" si="5140"/>
        <v/>
      </c>
      <c r="BC230" s="5" t="str">
        <f t="shared" si="5140"/>
        <v/>
      </c>
      <c r="BD230" s="5" t="str">
        <f t="shared" si="5140"/>
        <v/>
      </c>
      <c r="BE230" s="5" t="str">
        <f t="shared" si="5140"/>
        <v/>
      </c>
      <c r="BF230" s="5" t="str">
        <f t="shared" si="5140"/>
        <v/>
      </c>
      <c r="BG230" s="5" t="str">
        <f t="shared" si="5140"/>
        <v/>
      </c>
      <c r="BH230" s="5" t="str">
        <f t="shared" ref="BH230:BQ239" si="5141">IFERROR(IF(VLOOKUP(INDEX($L$2:$HEG$5,4,BH$471+$Q230-1),$B$2:$F$5568,5,FALSE)=BH$473,INDEX($L$2:$HEG$5,4,BH$471+$Q230-1),""),"")</f>
        <v/>
      </c>
      <c r="BI230" s="5" t="str">
        <f t="shared" si="5141"/>
        <v/>
      </c>
      <c r="BJ230" s="5">
        <f t="shared" si="5141"/>
        <v>1011173</v>
      </c>
      <c r="BK230" s="5" t="str">
        <f t="shared" si="5141"/>
        <v/>
      </c>
      <c r="BL230" s="5" t="str">
        <f t="shared" si="5141"/>
        <v/>
      </c>
      <c r="BM230" s="5" t="str">
        <f t="shared" si="5141"/>
        <v/>
      </c>
      <c r="BN230" s="5" t="str">
        <f t="shared" si="5141"/>
        <v/>
      </c>
      <c r="BO230" s="5" t="str">
        <f t="shared" si="5141"/>
        <v/>
      </c>
      <c r="BP230" s="5" t="str">
        <f t="shared" si="5141"/>
        <v/>
      </c>
      <c r="BQ230" s="5" t="str">
        <f t="shared" si="5141"/>
        <v/>
      </c>
      <c r="BR230" s="5"/>
      <c r="BT230" s="5" t="str">
        <f t="shared" si="5067"/>
        <v/>
      </c>
      <c r="BU230" s="5" t="str">
        <f t="shared" si="5068"/>
        <v/>
      </c>
      <c r="BV230" s="5" t="str">
        <f t="shared" si="5069"/>
        <v/>
      </c>
      <c r="BW230" s="5" t="str">
        <f t="shared" si="5070"/>
        <v/>
      </c>
      <c r="BX230" s="5" t="str">
        <f t="shared" si="5071"/>
        <v/>
      </c>
      <c r="BY230" s="5" t="str">
        <f t="shared" si="5072"/>
        <v/>
      </c>
      <c r="BZ230" s="5" t="str">
        <f t="shared" si="5073"/>
        <v/>
      </c>
      <c r="CA230" s="5" t="str">
        <f t="shared" si="5074"/>
        <v/>
      </c>
      <c r="CB230" s="5" t="str">
        <f t="shared" si="5075"/>
        <v/>
      </c>
      <c r="CC230" s="5" t="str">
        <f t="shared" si="5076"/>
        <v/>
      </c>
      <c r="CD230" s="5" t="str">
        <f t="shared" si="5077"/>
        <v/>
      </c>
      <c r="CE230" s="5" t="str">
        <f t="shared" si="5078"/>
        <v/>
      </c>
      <c r="CF230" s="5" t="str">
        <f t="shared" si="5079"/>
        <v>North County Savings Bank - Red Bud, IL</v>
      </c>
      <c r="CG230" s="5" t="str">
        <f t="shared" si="5080"/>
        <v/>
      </c>
      <c r="CH230" s="5" t="str">
        <f t="shared" si="5081"/>
        <v>Union State Bank - Winterset, IA</v>
      </c>
      <c r="CI230" s="5" t="str">
        <f t="shared" si="5082"/>
        <v/>
      </c>
      <c r="CJ230" s="5" t="str">
        <f t="shared" si="5083"/>
        <v/>
      </c>
      <c r="CK230" s="5" t="str">
        <f t="shared" si="5084"/>
        <v/>
      </c>
      <c r="CL230" s="5" t="str">
        <f t="shared" si="5085"/>
        <v/>
      </c>
      <c r="CM230" s="5" t="str">
        <f t="shared" si="5086"/>
        <v/>
      </c>
      <c r="CN230" s="5" t="str">
        <f t="shared" si="5087"/>
        <v/>
      </c>
      <c r="CO230" s="5" t="str">
        <f t="shared" si="5088"/>
        <v/>
      </c>
      <c r="CP230" s="5" t="str">
        <f t="shared" si="5089"/>
        <v>United Minnesota Bank - New London, MN</v>
      </c>
      <c r="CQ230" s="5" t="str">
        <f t="shared" si="5090"/>
        <v/>
      </c>
      <c r="CR230" s="5" t="str">
        <f t="shared" si="5091"/>
        <v/>
      </c>
      <c r="CS230" s="5" t="str">
        <f t="shared" si="5092"/>
        <v/>
      </c>
      <c r="CT230" s="5" t="str">
        <f t="shared" si="5093"/>
        <v/>
      </c>
      <c r="CU230" s="5" t="str">
        <f t="shared" si="5094"/>
        <v/>
      </c>
      <c r="CV230" s="5" t="str">
        <f t="shared" si="5095"/>
        <v/>
      </c>
      <c r="CW230" s="5" t="str">
        <f t="shared" si="5096"/>
        <v/>
      </c>
      <c r="CX230" s="5" t="str">
        <f t="shared" si="5097"/>
        <v/>
      </c>
      <c r="CY230" s="5" t="str">
        <f t="shared" si="5098"/>
        <v>TURKIYE VAKIFLAR BK NY BR - New York, NY</v>
      </c>
      <c r="CZ230" s="5" t="str">
        <f t="shared" si="5099"/>
        <v/>
      </c>
      <c r="DA230" s="5" t="str">
        <f t="shared" si="5100"/>
        <v/>
      </c>
      <c r="DB230" s="5" t="str">
        <f t="shared" si="5101"/>
        <v/>
      </c>
      <c r="DC230" s="5" t="str">
        <f t="shared" si="5102"/>
        <v/>
      </c>
      <c r="DD230" s="5" t="str">
        <f t="shared" si="5103"/>
        <v/>
      </c>
      <c r="DE230" s="5" t="str">
        <f t="shared" si="5104"/>
        <v/>
      </c>
      <c r="DF230" s="5" t="str">
        <f t="shared" si="5105"/>
        <v/>
      </c>
      <c r="DG230" s="5" t="str">
        <f t="shared" si="5106"/>
        <v/>
      </c>
      <c r="DH230" s="5" t="str">
        <f t="shared" si="5107"/>
        <v/>
      </c>
      <c r="DI230" s="5" t="str">
        <f t="shared" si="5108"/>
        <v/>
      </c>
      <c r="DJ230" s="5" t="str">
        <f t="shared" si="5109"/>
        <v>Peoples State Bank - Shepherd, TX</v>
      </c>
      <c r="DK230" s="5" t="str">
        <f t="shared" si="5110"/>
        <v/>
      </c>
      <c r="DL230" s="5" t="str">
        <f t="shared" si="5111"/>
        <v/>
      </c>
      <c r="DM230" s="5" t="str">
        <f t="shared" si="5112"/>
        <v/>
      </c>
      <c r="DN230" s="5" t="str">
        <f t="shared" si="5113"/>
        <v/>
      </c>
      <c r="DO230" s="5" t="str">
        <f t="shared" si="5114"/>
        <v/>
      </c>
      <c r="DP230" s="5" t="str">
        <f t="shared" si="5120"/>
        <v/>
      </c>
      <c r="DQ230" s="5" t="str">
        <f t="shared" si="5056"/>
        <v/>
      </c>
    </row>
    <row r="231" spans="1:121" x14ac:dyDescent="0.25">
      <c r="A231">
        <v>230</v>
      </c>
      <c r="B231" s="5">
        <v>4146122</v>
      </c>
      <c r="C231" t="str">
        <f t="shared" si="5121"/>
        <v>CalPrivate Bank - La Jolla, CA</v>
      </c>
      <c r="D231" s="21" t="s">
        <v>5489</v>
      </c>
      <c r="E231" s="19" t="s">
        <v>3005</v>
      </c>
      <c r="F231" s="19" t="s">
        <v>2951</v>
      </c>
      <c r="G231" s="19"/>
      <c r="K231" s="27">
        <v>222</v>
      </c>
      <c r="L231" s="28" t="str">
        <f>IF(HLOOKUP('Peer Comparison Tool'!$E$6,StateDropdownData,K231+1,FALSE)=0,"",HLOOKUP('Peer Comparison Tool'!$E$6,StateDropdownData,K231+1,FALSE))</f>
        <v/>
      </c>
      <c r="M231" s="29" t="str">
        <f>IF(HLOOKUP('Peer Comparison Tool'!$E$6,[0]!DropdownData,K231+1,FALSE)=0,"",HLOOKUP('Peer Comparison Tool'!$E$6,[0]!DropdownData,K231+1,FALSE))</f>
        <v/>
      </c>
      <c r="N231" s="27">
        <v>222</v>
      </c>
      <c r="O231" s="28" t="str">
        <f>IF(HLOOKUP('Peer Comparison Tool'!$G$6,StateDropdownData,N231+1,FALSE)=0,"",HLOOKUP('Peer Comparison Tool'!$G$6,StateDropdownData,N231+1,FALSE))</f>
        <v/>
      </c>
      <c r="P231" s="29" t="str">
        <f>IF(HLOOKUP('Peer Comparison Tool'!$G$6,DropdownData,N231+1,FALSE)=0,"",HLOOKUP('Peer Comparison Tool'!$G$6,DropdownData,N231+1,FALSE))</f>
        <v/>
      </c>
      <c r="Q231" s="27">
        <v>222</v>
      </c>
      <c r="R231" s="28" t="str">
        <f>IF(HLOOKUP('Peer Comparison Tool'!$I$6,StateDropdownData,Q231+1,FALSE)=0,"",HLOOKUP('Peer Comparison Tool'!$I$6,StateDropdownData,Q231+1,FALSE))</f>
        <v/>
      </c>
      <c r="S231" s="29" t="str">
        <f>IF(HLOOKUP('Peer Comparison Tool'!$I$6,DropdownData,Q231+1,FALSE)=0,"",HLOOKUP('Peer Comparison Tool'!$I$6,DropdownData,Q231+1,FALSE))</f>
        <v/>
      </c>
      <c r="T231" s="5" t="str">
        <f t="shared" si="5137"/>
        <v/>
      </c>
      <c r="U231" s="5" t="str">
        <f t="shared" si="5137"/>
        <v/>
      </c>
      <c r="V231" s="5" t="str">
        <f t="shared" si="5137"/>
        <v/>
      </c>
      <c r="W231" s="5" t="str">
        <f t="shared" si="5137"/>
        <v/>
      </c>
      <c r="X231" s="5" t="str">
        <f t="shared" si="5137"/>
        <v/>
      </c>
      <c r="Y231" s="5" t="str">
        <f t="shared" si="5137"/>
        <v/>
      </c>
      <c r="Z231" s="5" t="str">
        <f t="shared" si="5137"/>
        <v/>
      </c>
      <c r="AA231" s="5" t="str">
        <f t="shared" si="5137"/>
        <v/>
      </c>
      <c r="AB231" s="5" t="str">
        <f t="shared" si="5137"/>
        <v/>
      </c>
      <c r="AC231" s="5" t="str">
        <f t="shared" si="5137"/>
        <v/>
      </c>
      <c r="AD231" s="5" t="str">
        <f t="shared" si="5138"/>
        <v/>
      </c>
      <c r="AE231" s="5" t="str">
        <f t="shared" si="5138"/>
        <v/>
      </c>
      <c r="AF231" s="5">
        <f t="shared" si="5138"/>
        <v>1000044</v>
      </c>
      <c r="AG231" s="5" t="str">
        <f t="shared" si="5138"/>
        <v/>
      </c>
      <c r="AH231" s="5">
        <f t="shared" si="5138"/>
        <v>1013202</v>
      </c>
      <c r="AI231" s="5" t="str">
        <f t="shared" si="5138"/>
        <v/>
      </c>
      <c r="AJ231" s="5" t="str">
        <f t="shared" si="5138"/>
        <v/>
      </c>
      <c r="AK231" s="5" t="str">
        <f t="shared" si="5138"/>
        <v/>
      </c>
      <c r="AL231" s="5" t="str">
        <f t="shared" si="5138"/>
        <v/>
      </c>
      <c r="AM231" s="5" t="str">
        <f t="shared" si="5138"/>
        <v/>
      </c>
      <c r="AN231" s="5" t="str">
        <f t="shared" si="5139"/>
        <v/>
      </c>
      <c r="AO231" s="5" t="str">
        <f t="shared" si="5139"/>
        <v/>
      </c>
      <c r="AP231" s="5">
        <f t="shared" si="5139"/>
        <v>1012755</v>
      </c>
      <c r="AQ231" s="5" t="str">
        <f t="shared" si="5139"/>
        <v/>
      </c>
      <c r="AR231" s="5" t="str">
        <f t="shared" si="5139"/>
        <v/>
      </c>
      <c r="AS231" s="5" t="str">
        <f t="shared" si="5139"/>
        <v/>
      </c>
      <c r="AT231" s="5" t="str">
        <f t="shared" si="5139"/>
        <v/>
      </c>
      <c r="AU231" s="5" t="str">
        <f t="shared" si="5139"/>
        <v/>
      </c>
      <c r="AV231" s="5" t="str">
        <f t="shared" si="5139"/>
        <v/>
      </c>
      <c r="AW231" s="5" t="str">
        <f t="shared" si="5139"/>
        <v/>
      </c>
      <c r="AX231" s="5" t="str">
        <f t="shared" si="5140"/>
        <v/>
      </c>
      <c r="AY231" s="5">
        <f t="shared" si="5140"/>
        <v>117226128</v>
      </c>
      <c r="AZ231" s="5" t="str">
        <f t="shared" si="5140"/>
        <v/>
      </c>
      <c r="BA231" s="5" t="str">
        <f t="shared" si="5140"/>
        <v/>
      </c>
      <c r="BB231" s="5" t="str">
        <f t="shared" si="5140"/>
        <v/>
      </c>
      <c r="BC231" s="5" t="str">
        <f t="shared" si="5140"/>
        <v/>
      </c>
      <c r="BD231" s="5" t="str">
        <f t="shared" si="5140"/>
        <v/>
      </c>
      <c r="BE231" s="5" t="str">
        <f t="shared" si="5140"/>
        <v/>
      </c>
      <c r="BF231" s="5" t="str">
        <f t="shared" si="5140"/>
        <v/>
      </c>
      <c r="BG231" s="5" t="str">
        <f t="shared" si="5140"/>
        <v/>
      </c>
      <c r="BH231" s="5" t="str">
        <f t="shared" si="5141"/>
        <v/>
      </c>
      <c r="BI231" s="5" t="str">
        <f t="shared" si="5141"/>
        <v/>
      </c>
      <c r="BJ231" s="5">
        <f t="shared" si="5141"/>
        <v>1012074</v>
      </c>
      <c r="BK231" s="5" t="str">
        <f t="shared" si="5141"/>
        <v/>
      </c>
      <c r="BL231" s="5" t="str">
        <f t="shared" si="5141"/>
        <v/>
      </c>
      <c r="BM231" s="5" t="str">
        <f t="shared" si="5141"/>
        <v/>
      </c>
      <c r="BN231" s="5" t="str">
        <f t="shared" si="5141"/>
        <v/>
      </c>
      <c r="BO231" s="5" t="str">
        <f t="shared" si="5141"/>
        <v/>
      </c>
      <c r="BP231" s="5" t="str">
        <f t="shared" si="5141"/>
        <v/>
      </c>
      <c r="BQ231" s="5" t="str">
        <f t="shared" si="5141"/>
        <v/>
      </c>
      <c r="BR231" s="5"/>
      <c r="BT231" s="5" t="str">
        <f t="shared" si="5067"/>
        <v/>
      </c>
      <c r="BU231" s="5" t="str">
        <f t="shared" si="5068"/>
        <v/>
      </c>
      <c r="BV231" s="5" t="str">
        <f t="shared" si="5069"/>
        <v/>
      </c>
      <c r="BW231" s="5" t="str">
        <f t="shared" si="5070"/>
        <v/>
      </c>
      <c r="BX231" s="5" t="str">
        <f t="shared" si="5071"/>
        <v/>
      </c>
      <c r="BY231" s="5" t="str">
        <f t="shared" si="5072"/>
        <v/>
      </c>
      <c r="BZ231" s="5" t="str">
        <f t="shared" si="5073"/>
        <v/>
      </c>
      <c r="CA231" s="5" t="str">
        <f t="shared" si="5074"/>
        <v/>
      </c>
      <c r="CB231" s="5" t="str">
        <f t="shared" si="5075"/>
        <v/>
      </c>
      <c r="CC231" s="5" t="str">
        <f t="shared" si="5076"/>
        <v/>
      </c>
      <c r="CD231" s="5" t="str">
        <f t="shared" si="5077"/>
        <v/>
      </c>
      <c r="CE231" s="5" t="str">
        <f t="shared" si="5078"/>
        <v/>
      </c>
      <c r="CF231" s="5" t="str">
        <f t="shared" si="5079"/>
        <v>North Shore Trust and Savings - Waukegan, IL</v>
      </c>
      <c r="CG231" s="5" t="str">
        <f t="shared" si="5080"/>
        <v/>
      </c>
      <c r="CH231" s="5" t="str">
        <f t="shared" si="5081"/>
        <v>Union State Bank - Greenfield, IA</v>
      </c>
      <c r="CI231" s="5" t="str">
        <f t="shared" si="5082"/>
        <v/>
      </c>
      <c r="CJ231" s="5" t="str">
        <f t="shared" si="5083"/>
        <v/>
      </c>
      <c r="CK231" s="5" t="str">
        <f t="shared" si="5084"/>
        <v/>
      </c>
      <c r="CL231" s="5" t="str">
        <f t="shared" si="5085"/>
        <v/>
      </c>
      <c r="CM231" s="5" t="str">
        <f t="shared" si="5086"/>
        <v/>
      </c>
      <c r="CN231" s="5" t="str">
        <f t="shared" si="5087"/>
        <v/>
      </c>
      <c r="CO231" s="5" t="str">
        <f t="shared" si="5088"/>
        <v/>
      </c>
      <c r="CP231" s="5" t="str">
        <f t="shared" si="5089"/>
        <v>United Prairie Bank - Mountain Lake, MN</v>
      </c>
      <c r="CQ231" s="5" t="str">
        <f t="shared" si="5090"/>
        <v/>
      </c>
      <c r="CR231" s="5" t="str">
        <f t="shared" si="5091"/>
        <v/>
      </c>
      <c r="CS231" s="5" t="str">
        <f t="shared" si="5092"/>
        <v/>
      </c>
      <c r="CT231" s="5" t="str">
        <f t="shared" si="5093"/>
        <v/>
      </c>
      <c r="CU231" s="5" t="str">
        <f t="shared" si="5094"/>
        <v/>
      </c>
      <c r="CV231" s="5" t="str">
        <f t="shared" si="5095"/>
        <v/>
      </c>
      <c r="CW231" s="5" t="str">
        <f t="shared" si="5096"/>
        <v/>
      </c>
      <c r="CX231" s="5" t="str">
        <f t="shared" si="5097"/>
        <v/>
      </c>
      <c r="CY231" s="5" t="str">
        <f t="shared" si="5098"/>
        <v>UBS AG - New York Branch - New York, NY</v>
      </c>
      <c r="CZ231" s="5" t="str">
        <f t="shared" si="5099"/>
        <v/>
      </c>
      <c r="DA231" s="5" t="str">
        <f t="shared" si="5100"/>
        <v/>
      </c>
      <c r="DB231" s="5" t="str">
        <f t="shared" si="5101"/>
        <v/>
      </c>
      <c r="DC231" s="5" t="str">
        <f t="shared" si="5102"/>
        <v/>
      </c>
      <c r="DD231" s="5" t="str">
        <f t="shared" si="5103"/>
        <v/>
      </c>
      <c r="DE231" s="5" t="str">
        <f t="shared" si="5104"/>
        <v/>
      </c>
      <c r="DF231" s="5" t="str">
        <f t="shared" si="5105"/>
        <v/>
      </c>
      <c r="DG231" s="5" t="str">
        <f t="shared" si="5106"/>
        <v/>
      </c>
      <c r="DH231" s="5" t="str">
        <f t="shared" si="5107"/>
        <v/>
      </c>
      <c r="DI231" s="5" t="str">
        <f t="shared" si="5108"/>
        <v/>
      </c>
      <c r="DJ231" s="5" t="str">
        <f t="shared" si="5109"/>
        <v>Peoples State Bank - Rocksprings, TX</v>
      </c>
      <c r="DK231" s="5" t="str">
        <f t="shared" si="5110"/>
        <v/>
      </c>
      <c r="DL231" s="5" t="str">
        <f t="shared" si="5111"/>
        <v/>
      </c>
      <c r="DM231" s="5" t="str">
        <f t="shared" si="5112"/>
        <v/>
      </c>
      <c r="DN231" s="5" t="str">
        <f t="shared" si="5113"/>
        <v/>
      </c>
      <c r="DO231" s="5" t="str">
        <f t="shared" si="5114"/>
        <v/>
      </c>
      <c r="DP231" s="5" t="str">
        <f t="shared" si="5120"/>
        <v/>
      </c>
      <c r="DQ231" s="5" t="str">
        <f t="shared" si="5056"/>
        <v/>
      </c>
    </row>
    <row r="232" spans="1:121" x14ac:dyDescent="0.25">
      <c r="A232">
        <v>231</v>
      </c>
      <c r="B232" s="5">
        <v>4051013</v>
      </c>
      <c r="C232" t="str">
        <f t="shared" si="5121"/>
        <v>Capital Bank and Trust Company - Irvine, CA</v>
      </c>
      <c r="D232" s="21" t="s">
        <v>569</v>
      </c>
      <c r="E232" s="19" t="s">
        <v>2970</v>
      </c>
      <c r="F232" s="19" t="s">
        <v>2951</v>
      </c>
      <c r="G232" s="19"/>
      <c r="K232" s="27">
        <v>223</v>
      </c>
      <c r="L232" s="28" t="str">
        <f>IF(HLOOKUP('Peer Comparison Tool'!$E$6,StateDropdownData,K232+1,FALSE)=0,"",HLOOKUP('Peer Comparison Tool'!$E$6,StateDropdownData,K232+1,FALSE))</f>
        <v/>
      </c>
      <c r="M232" s="29" t="str">
        <f>IF(HLOOKUP('Peer Comparison Tool'!$E$6,[0]!DropdownData,K232+1,FALSE)=0,"",HLOOKUP('Peer Comparison Tool'!$E$6,[0]!DropdownData,K232+1,FALSE))</f>
        <v/>
      </c>
      <c r="N232" s="27">
        <v>223</v>
      </c>
      <c r="O232" s="28" t="str">
        <f>IF(HLOOKUP('Peer Comparison Tool'!$G$6,StateDropdownData,N232+1,FALSE)=0,"",HLOOKUP('Peer Comparison Tool'!$G$6,StateDropdownData,N232+1,FALSE))</f>
        <v/>
      </c>
      <c r="P232" s="29" t="str">
        <f>IF(HLOOKUP('Peer Comparison Tool'!$G$6,DropdownData,N232+1,FALSE)=0,"",HLOOKUP('Peer Comparison Tool'!$G$6,DropdownData,N232+1,FALSE))</f>
        <v/>
      </c>
      <c r="Q232" s="27">
        <v>223</v>
      </c>
      <c r="R232" s="28" t="str">
        <f>IF(HLOOKUP('Peer Comparison Tool'!$I$6,StateDropdownData,Q232+1,FALSE)=0,"",HLOOKUP('Peer Comparison Tool'!$I$6,StateDropdownData,Q232+1,FALSE))</f>
        <v/>
      </c>
      <c r="S232" s="29" t="str">
        <f>IF(HLOOKUP('Peer Comparison Tool'!$I$6,DropdownData,Q232+1,FALSE)=0,"",HLOOKUP('Peer Comparison Tool'!$I$6,DropdownData,Q232+1,FALSE))</f>
        <v/>
      </c>
      <c r="T232" s="5" t="str">
        <f t="shared" si="5137"/>
        <v/>
      </c>
      <c r="U232" s="5" t="str">
        <f t="shared" si="5137"/>
        <v/>
      </c>
      <c r="V232" s="5" t="str">
        <f t="shared" si="5137"/>
        <v/>
      </c>
      <c r="W232" s="5" t="str">
        <f t="shared" si="5137"/>
        <v/>
      </c>
      <c r="X232" s="5" t="str">
        <f t="shared" si="5137"/>
        <v/>
      </c>
      <c r="Y232" s="5" t="str">
        <f t="shared" si="5137"/>
        <v/>
      </c>
      <c r="Z232" s="5" t="str">
        <f t="shared" si="5137"/>
        <v/>
      </c>
      <c r="AA232" s="5" t="str">
        <f t="shared" si="5137"/>
        <v/>
      </c>
      <c r="AB232" s="5" t="str">
        <f t="shared" si="5137"/>
        <v/>
      </c>
      <c r="AC232" s="5" t="str">
        <f t="shared" si="5137"/>
        <v/>
      </c>
      <c r="AD232" s="5" t="str">
        <f t="shared" si="5138"/>
        <v/>
      </c>
      <c r="AE232" s="5" t="str">
        <f t="shared" si="5138"/>
        <v/>
      </c>
      <c r="AF232" s="5">
        <f t="shared" si="5138"/>
        <v>1001243</v>
      </c>
      <c r="AG232" s="5" t="str">
        <f t="shared" si="5138"/>
        <v/>
      </c>
      <c r="AH232" s="5">
        <f t="shared" si="5138"/>
        <v>4074089</v>
      </c>
      <c r="AI232" s="5" t="str">
        <f t="shared" si="5138"/>
        <v/>
      </c>
      <c r="AJ232" s="5" t="str">
        <f t="shared" si="5138"/>
        <v/>
      </c>
      <c r="AK232" s="5" t="str">
        <f t="shared" si="5138"/>
        <v/>
      </c>
      <c r="AL232" s="5" t="str">
        <f t="shared" si="5138"/>
        <v/>
      </c>
      <c r="AM232" s="5" t="str">
        <f t="shared" si="5138"/>
        <v/>
      </c>
      <c r="AN232" s="5" t="str">
        <f t="shared" si="5139"/>
        <v/>
      </c>
      <c r="AO232" s="5" t="str">
        <f t="shared" si="5139"/>
        <v/>
      </c>
      <c r="AP232" s="5">
        <f t="shared" si="5139"/>
        <v>1016400</v>
      </c>
      <c r="AQ232" s="5" t="str">
        <f t="shared" si="5139"/>
        <v/>
      </c>
      <c r="AR232" s="5" t="str">
        <f t="shared" si="5139"/>
        <v/>
      </c>
      <c r="AS232" s="5" t="str">
        <f t="shared" si="5139"/>
        <v/>
      </c>
      <c r="AT232" s="5" t="str">
        <f t="shared" si="5139"/>
        <v/>
      </c>
      <c r="AU232" s="5" t="str">
        <f t="shared" si="5139"/>
        <v/>
      </c>
      <c r="AV232" s="5" t="str">
        <f t="shared" si="5139"/>
        <v/>
      </c>
      <c r="AW232" s="5" t="str">
        <f t="shared" si="5139"/>
        <v/>
      </c>
      <c r="AX232" s="5" t="str">
        <f t="shared" si="5140"/>
        <v/>
      </c>
      <c r="AY232" s="5">
        <f t="shared" si="5140"/>
        <v>4263900</v>
      </c>
      <c r="AZ232" s="5" t="str">
        <f t="shared" si="5140"/>
        <v/>
      </c>
      <c r="BA232" s="5" t="str">
        <f t="shared" si="5140"/>
        <v/>
      </c>
      <c r="BB232" s="5" t="str">
        <f t="shared" si="5140"/>
        <v/>
      </c>
      <c r="BC232" s="5" t="str">
        <f t="shared" si="5140"/>
        <v/>
      </c>
      <c r="BD232" s="5" t="str">
        <f t="shared" si="5140"/>
        <v/>
      </c>
      <c r="BE232" s="5" t="str">
        <f t="shared" si="5140"/>
        <v/>
      </c>
      <c r="BF232" s="5" t="str">
        <f t="shared" si="5140"/>
        <v/>
      </c>
      <c r="BG232" s="5" t="str">
        <f t="shared" si="5140"/>
        <v/>
      </c>
      <c r="BH232" s="5" t="str">
        <f t="shared" si="5141"/>
        <v/>
      </c>
      <c r="BI232" s="5" t="str">
        <f t="shared" si="5141"/>
        <v/>
      </c>
      <c r="BJ232" s="5">
        <f t="shared" si="5141"/>
        <v>1010530</v>
      </c>
      <c r="BK232" s="5" t="str">
        <f t="shared" si="5141"/>
        <v/>
      </c>
      <c r="BL232" s="5" t="str">
        <f t="shared" si="5141"/>
        <v/>
      </c>
      <c r="BM232" s="5" t="str">
        <f t="shared" si="5141"/>
        <v/>
      </c>
      <c r="BN232" s="5" t="str">
        <f t="shared" si="5141"/>
        <v/>
      </c>
      <c r="BO232" s="5" t="str">
        <f t="shared" si="5141"/>
        <v/>
      </c>
      <c r="BP232" s="5" t="str">
        <f t="shared" si="5141"/>
        <v/>
      </c>
      <c r="BQ232" s="5" t="str">
        <f t="shared" si="5141"/>
        <v/>
      </c>
      <c r="BR232" s="5"/>
      <c r="BT232" s="5" t="str">
        <f t="shared" si="5067"/>
        <v/>
      </c>
      <c r="BU232" s="5" t="str">
        <f t="shared" si="5068"/>
        <v/>
      </c>
      <c r="BV232" s="5" t="str">
        <f t="shared" si="5069"/>
        <v/>
      </c>
      <c r="BW232" s="5" t="str">
        <f t="shared" si="5070"/>
        <v/>
      </c>
      <c r="BX232" s="5" t="str">
        <f t="shared" si="5071"/>
        <v/>
      </c>
      <c r="BY232" s="5" t="str">
        <f t="shared" si="5072"/>
        <v/>
      </c>
      <c r="BZ232" s="5" t="str">
        <f t="shared" si="5073"/>
        <v/>
      </c>
      <c r="CA232" s="5" t="str">
        <f t="shared" si="5074"/>
        <v/>
      </c>
      <c r="CB232" s="5" t="str">
        <f t="shared" si="5075"/>
        <v/>
      </c>
      <c r="CC232" s="5" t="str">
        <f t="shared" si="5076"/>
        <v/>
      </c>
      <c r="CD232" s="5" t="str">
        <f t="shared" si="5077"/>
        <v/>
      </c>
      <c r="CE232" s="5" t="str">
        <f t="shared" si="5078"/>
        <v/>
      </c>
      <c r="CF232" s="5" t="str">
        <f t="shared" si="5079"/>
        <v>North Side Federal Savings and Loan Association of Chicago - Chicago, IL</v>
      </c>
      <c r="CG232" s="5" t="str">
        <f t="shared" si="5080"/>
        <v/>
      </c>
      <c r="CH232" s="5" t="str">
        <f t="shared" si="5081"/>
        <v>United Bank &amp; Trust Co. - Marshalltown, IA</v>
      </c>
      <c r="CI232" s="5" t="str">
        <f t="shared" si="5082"/>
        <v/>
      </c>
      <c r="CJ232" s="5" t="str">
        <f t="shared" si="5083"/>
        <v/>
      </c>
      <c r="CK232" s="5" t="str">
        <f t="shared" si="5084"/>
        <v/>
      </c>
      <c r="CL232" s="5" t="str">
        <f t="shared" si="5085"/>
        <v/>
      </c>
      <c r="CM232" s="5" t="str">
        <f t="shared" si="5086"/>
        <v/>
      </c>
      <c r="CN232" s="5" t="str">
        <f t="shared" si="5087"/>
        <v/>
      </c>
      <c r="CO232" s="5" t="str">
        <f t="shared" si="5088"/>
        <v/>
      </c>
      <c r="CP232" s="5" t="str">
        <f t="shared" si="5089"/>
        <v>Valley Premier Bank - Hawley, MN</v>
      </c>
      <c r="CQ232" s="5" t="str">
        <f t="shared" si="5090"/>
        <v/>
      </c>
      <c r="CR232" s="5" t="str">
        <f t="shared" si="5091"/>
        <v/>
      </c>
      <c r="CS232" s="5" t="str">
        <f t="shared" si="5092"/>
        <v/>
      </c>
      <c r="CT232" s="5" t="str">
        <f t="shared" si="5093"/>
        <v/>
      </c>
      <c r="CU232" s="5" t="str">
        <f t="shared" si="5094"/>
        <v/>
      </c>
      <c r="CV232" s="5" t="str">
        <f t="shared" si="5095"/>
        <v/>
      </c>
      <c r="CW232" s="5" t="str">
        <f t="shared" si="5096"/>
        <v/>
      </c>
      <c r="CX232" s="5" t="str">
        <f t="shared" si="5097"/>
        <v/>
      </c>
      <c r="CY232" s="5" t="str">
        <f t="shared" si="5098"/>
        <v>UBS AG New York (Eleven Madison Avenue) Branch - New York, NY</v>
      </c>
      <c r="CZ232" s="5" t="str">
        <f t="shared" si="5099"/>
        <v/>
      </c>
      <c r="DA232" s="5" t="str">
        <f t="shared" si="5100"/>
        <v/>
      </c>
      <c r="DB232" s="5" t="str">
        <f t="shared" si="5101"/>
        <v/>
      </c>
      <c r="DC232" s="5" t="str">
        <f t="shared" si="5102"/>
        <v/>
      </c>
      <c r="DD232" s="5" t="str">
        <f t="shared" si="5103"/>
        <v/>
      </c>
      <c r="DE232" s="5" t="str">
        <f t="shared" si="5104"/>
        <v/>
      </c>
      <c r="DF232" s="5" t="str">
        <f t="shared" si="5105"/>
        <v/>
      </c>
      <c r="DG232" s="5" t="str">
        <f t="shared" si="5106"/>
        <v/>
      </c>
      <c r="DH232" s="5" t="str">
        <f t="shared" si="5107"/>
        <v/>
      </c>
      <c r="DI232" s="5" t="str">
        <f t="shared" si="5108"/>
        <v/>
      </c>
      <c r="DJ232" s="5" t="str">
        <f t="shared" si="5109"/>
        <v>Peoples State Bank of Hallettsville - Hallettsville, TX</v>
      </c>
      <c r="DK232" s="5" t="str">
        <f t="shared" si="5110"/>
        <v/>
      </c>
      <c r="DL232" s="5" t="str">
        <f t="shared" si="5111"/>
        <v/>
      </c>
      <c r="DM232" s="5" t="str">
        <f t="shared" si="5112"/>
        <v/>
      </c>
      <c r="DN232" s="5" t="str">
        <f t="shared" si="5113"/>
        <v/>
      </c>
      <c r="DO232" s="5" t="str">
        <f t="shared" si="5114"/>
        <v/>
      </c>
      <c r="DP232" s="5" t="str">
        <f t="shared" si="5120"/>
        <v/>
      </c>
      <c r="DQ232" s="5" t="str">
        <f t="shared" si="5056"/>
        <v/>
      </c>
    </row>
    <row r="233" spans="1:121" x14ac:dyDescent="0.25">
      <c r="A233">
        <v>232</v>
      </c>
      <c r="B233" s="5">
        <v>1011287</v>
      </c>
      <c r="C233" t="str">
        <f t="shared" si="5121"/>
        <v>Cathay Bank - Los Angeles, CA</v>
      </c>
      <c r="D233" s="21" t="s">
        <v>133</v>
      </c>
      <c r="E233" s="19" t="s">
        <v>2953</v>
      </c>
      <c r="F233" s="19" t="s">
        <v>2951</v>
      </c>
      <c r="G233" s="19"/>
      <c r="K233" s="27">
        <v>224</v>
      </c>
      <c r="L233" s="28" t="str">
        <f>IF(HLOOKUP('Peer Comparison Tool'!$E$6,StateDropdownData,K233+1,FALSE)=0,"",HLOOKUP('Peer Comparison Tool'!$E$6,StateDropdownData,K233+1,FALSE))</f>
        <v/>
      </c>
      <c r="M233" s="29" t="str">
        <f>IF(HLOOKUP('Peer Comparison Tool'!$E$6,[0]!DropdownData,K233+1,FALSE)=0,"",HLOOKUP('Peer Comparison Tool'!$E$6,[0]!DropdownData,K233+1,FALSE))</f>
        <v/>
      </c>
      <c r="N233" s="27">
        <v>224</v>
      </c>
      <c r="O233" s="28" t="str">
        <f>IF(HLOOKUP('Peer Comparison Tool'!$G$6,StateDropdownData,N233+1,FALSE)=0,"",HLOOKUP('Peer Comparison Tool'!$G$6,StateDropdownData,N233+1,FALSE))</f>
        <v/>
      </c>
      <c r="P233" s="29" t="str">
        <f>IF(HLOOKUP('Peer Comparison Tool'!$G$6,DropdownData,N233+1,FALSE)=0,"",HLOOKUP('Peer Comparison Tool'!$G$6,DropdownData,N233+1,FALSE))</f>
        <v/>
      </c>
      <c r="Q233" s="27">
        <v>224</v>
      </c>
      <c r="R233" s="28" t="str">
        <f>IF(HLOOKUP('Peer Comparison Tool'!$I$6,StateDropdownData,Q233+1,FALSE)=0,"",HLOOKUP('Peer Comparison Tool'!$I$6,StateDropdownData,Q233+1,FALSE))</f>
        <v/>
      </c>
      <c r="S233" s="29" t="str">
        <f>IF(HLOOKUP('Peer Comparison Tool'!$I$6,DropdownData,Q233+1,FALSE)=0,"",HLOOKUP('Peer Comparison Tool'!$I$6,DropdownData,Q233+1,FALSE))</f>
        <v/>
      </c>
      <c r="T233" s="5" t="str">
        <f t="shared" si="5137"/>
        <v/>
      </c>
      <c r="U233" s="5" t="str">
        <f t="shared" si="5137"/>
        <v/>
      </c>
      <c r="V233" s="5" t="str">
        <f t="shared" si="5137"/>
        <v/>
      </c>
      <c r="W233" s="5" t="str">
        <f t="shared" si="5137"/>
        <v/>
      </c>
      <c r="X233" s="5" t="str">
        <f t="shared" si="5137"/>
        <v/>
      </c>
      <c r="Y233" s="5" t="str">
        <f t="shared" si="5137"/>
        <v/>
      </c>
      <c r="Z233" s="5" t="str">
        <f t="shared" si="5137"/>
        <v/>
      </c>
      <c r="AA233" s="5" t="str">
        <f t="shared" si="5137"/>
        <v/>
      </c>
      <c r="AB233" s="5" t="str">
        <f t="shared" si="5137"/>
        <v/>
      </c>
      <c r="AC233" s="5" t="str">
        <f t="shared" si="5137"/>
        <v/>
      </c>
      <c r="AD233" s="5" t="str">
        <f t="shared" si="5138"/>
        <v/>
      </c>
      <c r="AE233" s="5" t="str">
        <f t="shared" si="5138"/>
        <v/>
      </c>
      <c r="AF233" s="5">
        <f t="shared" si="5138"/>
        <v>4056751</v>
      </c>
      <c r="AG233" s="5" t="str">
        <f t="shared" si="5138"/>
        <v/>
      </c>
      <c r="AH233" s="5">
        <f t="shared" si="5138"/>
        <v>1005583</v>
      </c>
      <c r="AI233" s="5" t="str">
        <f t="shared" si="5138"/>
        <v/>
      </c>
      <c r="AJ233" s="5" t="str">
        <f t="shared" si="5138"/>
        <v/>
      </c>
      <c r="AK233" s="5" t="str">
        <f t="shared" si="5138"/>
        <v/>
      </c>
      <c r="AL233" s="5" t="str">
        <f t="shared" si="5138"/>
        <v/>
      </c>
      <c r="AM233" s="5" t="str">
        <f t="shared" si="5138"/>
        <v/>
      </c>
      <c r="AN233" s="5" t="str">
        <f t="shared" si="5139"/>
        <v/>
      </c>
      <c r="AO233" s="5" t="str">
        <f t="shared" si="5139"/>
        <v/>
      </c>
      <c r="AP233" s="5">
        <f t="shared" si="5139"/>
        <v>1004891</v>
      </c>
      <c r="AQ233" s="5" t="str">
        <f t="shared" si="5139"/>
        <v/>
      </c>
      <c r="AR233" s="5" t="str">
        <f t="shared" si="5139"/>
        <v/>
      </c>
      <c r="AS233" s="5" t="str">
        <f t="shared" si="5139"/>
        <v/>
      </c>
      <c r="AT233" s="5" t="str">
        <f t="shared" si="5139"/>
        <v/>
      </c>
      <c r="AU233" s="5" t="str">
        <f t="shared" si="5139"/>
        <v/>
      </c>
      <c r="AV233" s="5" t="str">
        <f t="shared" si="5139"/>
        <v/>
      </c>
      <c r="AW233" s="5" t="str">
        <f t="shared" si="5139"/>
        <v/>
      </c>
      <c r="AX233" s="5" t="str">
        <f t="shared" si="5140"/>
        <v/>
      </c>
      <c r="AY233" s="5">
        <f t="shared" si="5140"/>
        <v>1007811</v>
      </c>
      <c r="AZ233" s="5" t="str">
        <f t="shared" si="5140"/>
        <v/>
      </c>
      <c r="BA233" s="5" t="str">
        <f t="shared" si="5140"/>
        <v/>
      </c>
      <c r="BB233" s="5" t="str">
        <f t="shared" si="5140"/>
        <v/>
      </c>
      <c r="BC233" s="5" t="str">
        <f t="shared" si="5140"/>
        <v/>
      </c>
      <c r="BD233" s="5" t="str">
        <f t="shared" si="5140"/>
        <v/>
      </c>
      <c r="BE233" s="5" t="str">
        <f t="shared" si="5140"/>
        <v/>
      </c>
      <c r="BF233" s="5" t="str">
        <f t="shared" si="5140"/>
        <v/>
      </c>
      <c r="BG233" s="5" t="str">
        <f t="shared" si="5140"/>
        <v/>
      </c>
      <c r="BH233" s="5" t="str">
        <f t="shared" si="5141"/>
        <v/>
      </c>
      <c r="BI233" s="5" t="str">
        <f t="shared" si="5141"/>
        <v/>
      </c>
      <c r="BJ233" s="5">
        <f t="shared" si="5141"/>
        <v>1015195</v>
      </c>
      <c r="BK233" s="5" t="str">
        <f t="shared" si="5141"/>
        <v/>
      </c>
      <c r="BL233" s="5" t="str">
        <f t="shared" si="5141"/>
        <v/>
      </c>
      <c r="BM233" s="5" t="str">
        <f t="shared" si="5141"/>
        <v/>
      </c>
      <c r="BN233" s="5" t="str">
        <f t="shared" si="5141"/>
        <v/>
      </c>
      <c r="BO233" s="5" t="str">
        <f t="shared" si="5141"/>
        <v/>
      </c>
      <c r="BP233" s="5" t="str">
        <f t="shared" si="5141"/>
        <v/>
      </c>
      <c r="BQ233" s="5" t="str">
        <f t="shared" si="5141"/>
        <v/>
      </c>
      <c r="BR233" s="5"/>
      <c r="BT233" s="5" t="str">
        <f t="shared" si="5067"/>
        <v/>
      </c>
      <c r="BU233" s="5" t="str">
        <f t="shared" si="5068"/>
        <v/>
      </c>
      <c r="BV233" s="5" t="str">
        <f t="shared" si="5069"/>
        <v/>
      </c>
      <c r="BW233" s="5" t="str">
        <f t="shared" si="5070"/>
        <v/>
      </c>
      <c r="BX233" s="5" t="str">
        <f t="shared" si="5071"/>
        <v/>
      </c>
      <c r="BY233" s="5" t="str">
        <f t="shared" si="5072"/>
        <v/>
      </c>
      <c r="BZ233" s="5" t="str">
        <f t="shared" si="5073"/>
        <v/>
      </c>
      <c r="CA233" s="5" t="str">
        <f t="shared" si="5074"/>
        <v/>
      </c>
      <c r="CB233" s="5" t="str">
        <f t="shared" si="5075"/>
        <v/>
      </c>
      <c r="CC233" s="5" t="str">
        <f t="shared" si="5076"/>
        <v/>
      </c>
      <c r="CD233" s="5" t="str">
        <f t="shared" si="5077"/>
        <v/>
      </c>
      <c r="CE233" s="5" t="str">
        <f t="shared" si="5078"/>
        <v/>
      </c>
      <c r="CF233" s="5" t="str">
        <f t="shared" si="5079"/>
        <v>Northbrook Bank &amp; Trust Company, National Association - Northbrook, IL</v>
      </c>
      <c r="CG233" s="5" t="str">
        <f t="shared" si="5080"/>
        <v/>
      </c>
      <c r="CH233" s="5" t="str">
        <f t="shared" si="5081"/>
        <v>United Bank and Trust Company - Hampton, IA</v>
      </c>
      <c r="CI233" s="5" t="str">
        <f t="shared" si="5082"/>
        <v/>
      </c>
      <c r="CJ233" s="5" t="str">
        <f t="shared" si="5083"/>
        <v/>
      </c>
      <c r="CK233" s="5" t="str">
        <f t="shared" si="5084"/>
        <v/>
      </c>
      <c r="CL233" s="5" t="str">
        <f t="shared" si="5085"/>
        <v/>
      </c>
      <c r="CM233" s="5" t="str">
        <f t="shared" si="5086"/>
        <v/>
      </c>
      <c r="CN233" s="5" t="str">
        <f t="shared" si="5087"/>
        <v/>
      </c>
      <c r="CO233" s="5" t="str">
        <f t="shared" si="5088"/>
        <v/>
      </c>
      <c r="CP233" s="5" t="str">
        <f t="shared" si="5089"/>
        <v>Vantage Bank - Kent, MN</v>
      </c>
      <c r="CQ233" s="5" t="str">
        <f t="shared" si="5090"/>
        <v/>
      </c>
      <c r="CR233" s="5" t="str">
        <f t="shared" si="5091"/>
        <v/>
      </c>
      <c r="CS233" s="5" t="str">
        <f t="shared" si="5092"/>
        <v/>
      </c>
      <c r="CT233" s="5" t="str">
        <f t="shared" si="5093"/>
        <v/>
      </c>
      <c r="CU233" s="5" t="str">
        <f t="shared" si="5094"/>
        <v/>
      </c>
      <c r="CV233" s="5" t="str">
        <f t="shared" si="5095"/>
        <v/>
      </c>
      <c r="CW233" s="5" t="str">
        <f t="shared" si="5096"/>
        <v/>
      </c>
      <c r="CX233" s="5" t="str">
        <f t="shared" si="5097"/>
        <v/>
      </c>
      <c r="CY233" s="5" t="str">
        <f t="shared" si="5098"/>
        <v>Ulster Savings Bank - Kingston, NY</v>
      </c>
      <c r="CZ233" s="5" t="str">
        <f t="shared" si="5099"/>
        <v/>
      </c>
      <c r="DA233" s="5" t="str">
        <f t="shared" si="5100"/>
        <v/>
      </c>
      <c r="DB233" s="5" t="str">
        <f t="shared" si="5101"/>
        <v/>
      </c>
      <c r="DC233" s="5" t="str">
        <f t="shared" si="5102"/>
        <v/>
      </c>
      <c r="DD233" s="5" t="str">
        <f t="shared" si="5103"/>
        <v/>
      </c>
      <c r="DE233" s="5" t="str">
        <f t="shared" si="5104"/>
        <v/>
      </c>
      <c r="DF233" s="5" t="str">
        <f t="shared" si="5105"/>
        <v/>
      </c>
      <c r="DG233" s="5" t="str">
        <f t="shared" si="5106"/>
        <v/>
      </c>
      <c r="DH233" s="5" t="str">
        <f t="shared" si="5107"/>
        <v/>
      </c>
      <c r="DI233" s="5" t="str">
        <f t="shared" si="5108"/>
        <v/>
      </c>
      <c r="DJ233" s="5" t="str">
        <f t="shared" si="5109"/>
        <v>Pilgrim Bank - Pittsburg, TX</v>
      </c>
      <c r="DK233" s="5" t="str">
        <f t="shared" si="5110"/>
        <v/>
      </c>
      <c r="DL233" s="5" t="str">
        <f t="shared" si="5111"/>
        <v/>
      </c>
      <c r="DM233" s="5" t="str">
        <f t="shared" si="5112"/>
        <v/>
      </c>
      <c r="DN233" s="5" t="str">
        <f t="shared" si="5113"/>
        <v/>
      </c>
      <c r="DO233" s="5" t="str">
        <f t="shared" si="5114"/>
        <v/>
      </c>
      <c r="DP233" s="5" t="str">
        <f t="shared" si="5120"/>
        <v/>
      </c>
      <c r="DQ233" s="5" t="str">
        <f t="shared" ref="DQ233:DQ296" si="5142">IFERROR(IF(VLOOKUP(INDEX($L$2:$HEG$5,4,BQ$471+$Q233-1),$B$2:$F$5568,5,FALSE)=BQ$473,VLOOKUP(INDEX($L$2:$HEG$5,4,BQ$471+$Q233-1),$B$2:$F$5568,2,FALSE),""),"")</f>
        <v/>
      </c>
    </row>
    <row r="234" spans="1:121" x14ac:dyDescent="0.25">
      <c r="A234">
        <v>233</v>
      </c>
      <c r="B234" s="5">
        <v>4204967</v>
      </c>
      <c r="C234" t="str">
        <f t="shared" si="5121"/>
        <v>Chang Hwa Commercial Bank - Los Angeles Branch - Los Angeles, CA</v>
      </c>
      <c r="D234" s="21" t="s">
        <v>10649</v>
      </c>
      <c r="E234" s="19" t="s">
        <v>2953</v>
      </c>
      <c r="F234" s="19" t="s">
        <v>2951</v>
      </c>
      <c r="G234" s="19"/>
      <c r="K234" s="27">
        <v>225</v>
      </c>
      <c r="L234" s="28" t="str">
        <f>IF(HLOOKUP('Peer Comparison Tool'!$E$6,StateDropdownData,K234+1,FALSE)=0,"",HLOOKUP('Peer Comparison Tool'!$E$6,StateDropdownData,K234+1,FALSE))</f>
        <v/>
      </c>
      <c r="M234" s="29" t="str">
        <f>IF(HLOOKUP('Peer Comparison Tool'!$E$6,[0]!DropdownData,K234+1,FALSE)=0,"",HLOOKUP('Peer Comparison Tool'!$E$6,[0]!DropdownData,K234+1,FALSE))</f>
        <v/>
      </c>
      <c r="N234" s="27">
        <v>225</v>
      </c>
      <c r="O234" s="28" t="str">
        <f>IF(HLOOKUP('Peer Comparison Tool'!$G$6,StateDropdownData,N234+1,FALSE)=0,"",HLOOKUP('Peer Comparison Tool'!$G$6,StateDropdownData,N234+1,FALSE))</f>
        <v/>
      </c>
      <c r="P234" s="29" t="str">
        <f>IF(HLOOKUP('Peer Comparison Tool'!$G$6,DropdownData,N234+1,FALSE)=0,"",HLOOKUP('Peer Comparison Tool'!$G$6,DropdownData,N234+1,FALSE))</f>
        <v/>
      </c>
      <c r="Q234" s="27">
        <v>225</v>
      </c>
      <c r="R234" s="28" t="str">
        <f>IF(HLOOKUP('Peer Comparison Tool'!$I$6,StateDropdownData,Q234+1,FALSE)=0,"",HLOOKUP('Peer Comparison Tool'!$I$6,StateDropdownData,Q234+1,FALSE))</f>
        <v/>
      </c>
      <c r="S234" s="29" t="str">
        <f>IF(HLOOKUP('Peer Comparison Tool'!$I$6,DropdownData,Q234+1,FALSE)=0,"",HLOOKUP('Peer Comparison Tool'!$I$6,DropdownData,Q234+1,FALSE))</f>
        <v/>
      </c>
      <c r="T234" s="5" t="str">
        <f t="shared" si="5137"/>
        <v/>
      </c>
      <c r="U234" s="5" t="str">
        <f t="shared" si="5137"/>
        <v/>
      </c>
      <c r="V234" s="5" t="str">
        <f t="shared" si="5137"/>
        <v/>
      </c>
      <c r="W234" s="5" t="str">
        <f t="shared" si="5137"/>
        <v/>
      </c>
      <c r="X234" s="5" t="str">
        <f t="shared" si="5137"/>
        <v/>
      </c>
      <c r="Y234" s="5" t="str">
        <f t="shared" si="5137"/>
        <v/>
      </c>
      <c r="Z234" s="5" t="str">
        <f t="shared" si="5137"/>
        <v/>
      </c>
      <c r="AA234" s="5" t="str">
        <f t="shared" si="5137"/>
        <v/>
      </c>
      <c r="AB234" s="5" t="str">
        <f t="shared" si="5137"/>
        <v/>
      </c>
      <c r="AC234" s="5" t="str">
        <f t="shared" si="5137"/>
        <v/>
      </c>
      <c r="AD234" s="5" t="str">
        <f t="shared" si="5138"/>
        <v/>
      </c>
      <c r="AE234" s="5" t="str">
        <f t="shared" si="5138"/>
        <v/>
      </c>
      <c r="AF234" s="5">
        <f t="shared" si="5138"/>
        <v>4122611</v>
      </c>
      <c r="AG234" s="5" t="str">
        <f t="shared" si="5138"/>
        <v/>
      </c>
      <c r="AH234" s="5">
        <f t="shared" si="5138"/>
        <v>1013092</v>
      </c>
      <c r="AI234" s="5" t="str">
        <f t="shared" si="5138"/>
        <v/>
      </c>
      <c r="AJ234" s="5" t="str">
        <f t="shared" si="5138"/>
        <v/>
      </c>
      <c r="AK234" s="5" t="str">
        <f t="shared" si="5138"/>
        <v/>
      </c>
      <c r="AL234" s="5" t="str">
        <f t="shared" si="5138"/>
        <v/>
      </c>
      <c r="AM234" s="5" t="str">
        <f t="shared" si="5138"/>
        <v/>
      </c>
      <c r="AN234" s="5" t="str">
        <f t="shared" si="5139"/>
        <v/>
      </c>
      <c r="AO234" s="5" t="str">
        <f t="shared" si="5139"/>
        <v/>
      </c>
      <c r="AP234" s="5">
        <f t="shared" si="5139"/>
        <v>1013891</v>
      </c>
      <c r="AQ234" s="5" t="str">
        <f t="shared" si="5139"/>
        <v/>
      </c>
      <c r="AR234" s="5" t="str">
        <f t="shared" si="5139"/>
        <v/>
      </c>
      <c r="AS234" s="5" t="str">
        <f t="shared" si="5139"/>
        <v/>
      </c>
      <c r="AT234" s="5" t="str">
        <f t="shared" si="5139"/>
        <v/>
      </c>
      <c r="AU234" s="5" t="str">
        <f t="shared" si="5139"/>
        <v/>
      </c>
      <c r="AV234" s="5" t="str">
        <f t="shared" si="5139"/>
        <v/>
      </c>
      <c r="AW234" s="5" t="str">
        <f t="shared" si="5139"/>
        <v/>
      </c>
      <c r="AX234" s="5" t="str">
        <f t="shared" si="5140"/>
        <v/>
      </c>
      <c r="AY234" s="5">
        <f t="shared" si="5140"/>
        <v>4290536</v>
      </c>
      <c r="AZ234" s="5" t="str">
        <f t="shared" si="5140"/>
        <v/>
      </c>
      <c r="BA234" s="5" t="str">
        <f t="shared" si="5140"/>
        <v/>
      </c>
      <c r="BB234" s="5" t="str">
        <f t="shared" si="5140"/>
        <v/>
      </c>
      <c r="BC234" s="5" t="str">
        <f t="shared" si="5140"/>
        <v/>
      </c>
      <c r="BD234" s="5" t="str">
        <f t="shared" si="5140"/>
        <v/>
      </c>
      <c r="BE234" s="5" t="str">
        <f t="shared" si="5140"/>
        <v/>
      </c>
      <c r="BF234" s="5" t="str">
        <f t="shared" si="5140"/>
        <v/>
      </c>
      <c r="BG234" s="5" t="str">
        <f t="shared" si="5140"/>
        <v/>
      </c>
      <c r="BH234" s="5" t="str">
        <f t="shared" si="5141"/>
        <v/>
      </c>
      <c r="BI234" s="5" t="str">
        <f t="shared" si="5141"/>
        <v/>
      </c>
      <c r="BJ234" s="5">
        <f t="shared" si="5141"/>
        <v>1014702</v>
      </c>
      <c r="BK234" s="5" t="str">
        <f t="shared" si="5141"/>
        <v/>
      </c>
      <c r="BL234" s="5" t="str">
        <f t="shared" si="5141"/>
        <v/>
      </c>
      <c r="BM234" s="5" t="str">
        <f t="shared" si="5141"/>
        <v/>
      </c>
      <c r="BN234" s="5" t="str">
        <f t="shared" si="5141"/>
        <v/>
      </c>
      <c r="BO234" s="5" t="str">
        <f t="shared" si="5141"/>
        <v/>
      </c>
      <c r="BP234" s="5" t="str">
        <f t="shared" si="5141"/>
        <v/>
      </c>
      <c r="BQ234" s="5" t="str">
        <f t="shared" si="5141"/>
        <v/>
      </c>
      <c r="BR234" s="5"/>
      <c r="BT234" s="5" t="str">
        <f t="shared" si="5067"/>
        <v/>
      </c>
      <c r="BU234" s="5" t="str">
        <f t="shared" si="5068"/>
        <v/>
      </c>
      <c r="BV234" s="5" t="str">
        <f t="shared" si="5069"/>
        <v/>
      </c>
      <c r="BW234" s="5" t="str">
        <f t="shared" si="5070"/>
        <v/>
      </c>
      <c r="BX234" s="5" t="str">
        <f t="shared" si="5071"/>
        <v/>
      </c>
      <c r="BY234" s="5" t="str">
        <f t="shared" si="5072"/>
        <v/>
      </c>
      <c r="BZ234" s="5" t="str">
        <f t="shared" si="5073"/>
        <v/>
      </c>
      <c r="CA234" s="5" t="str">
        <f t="shared" si="5074"/>
        <v/>
      </c>
      <c r="CB234" s="5" t="str">
        <f t="shared" si="5075"/>
        <v/>
      </c>
      <c r="CC234" s="5" t="str">
        <f t="shared" si="5076"/>
        <v/>
      </c>
      <c r="CD234" s="5" t="str">
        <f t="shared" si="5077"/>
        <v/>
      </c>
      <c r="CE234" s="5" t="str">
        <f t="shared" si="5078"/>
        <v/>
      </c>
      <c r="CF234" s="5" t="str">
        <f t="shared" si="5079"/>
        <v>Old Plank Trail Community Bank, National Association - Mokena, IL</v>
      </c>
      <c r="CG234" s="5" t="str">
        <f t="shared" si="5080"/>
        <v/>
      </c>
      <c r="CH234" s="5" t="str">
        <f t="shared" si="5081"/>
        <v>United Bank of Iowa - Ida Grove, IA</v>
      </c>
      <c r="CI234" s="5" t="str">
        <f t="shared" si="5082"/>
        <v/>
      </c>
      <c r="CJ234" s="5" t="str">
        <f t="shared" si="5083"/>
        <v/>
      </c>
      <c r="CK234" s="5" t="str">
        <f t="shared" si="5084"/>
        <v/>
      </c>
      <c r="CL234" s="5" t="str">
        <f t="shared" si="5085"/>
        <v/>
      </c>
      <c r="CM234" s="5" t="str">
        <f t="shared" si="5086"/>
        <v/>
      </c>
      <c r="CN234" s="5" t="str">
        <f t="shared" si="5087"/>
        <v/>
      </c>
      <c r="CO234" s="5" t="str">
        <f t="shared" si="5088"/>
        <v/>
      </c>
      <c r="CP234" s="5" t="str">
        <f t="shared" si="5089"/>
        <v>Vergas State Bank - Vergas, MN</v>
      </c>
      <c r="CQ234" s="5" t="str">
        <f t="shared" si="5090"/>
        <v/>
      </c>
      <c r="CR234" s="5" t="str">
        <f t="shared" si="5091"/>
        <v/>
      </c>
      <c r="CS234" s="5" t="str">
        <f t="shared" si="5092"/>
        <v/>
      </c>
      <c r="CT234" s="5" t="str">
        <f t="shared" si="5093"/>
        <v/>
      </c>
      <c r="CU234" s="5" t="str">
        <f t="shared" si="5094"/>
        <v/>
      </c>
      <c r="CV234" s="5" t="str">
        <f t="shared" si="5095"/>
        <v/>
      </c>
      <c r="CW234" s="5" t="str">
        <f t="shared" si="5096"/>
        <v/>
      </c>
      <c r="CX234" s="5" t="str">
        <f t="shared" si="5097"/>
        <v/>
      </c>
      <c r="CY234" s="5" t="str">
        <f t="shared" si="5098"/>
        <v>UniCredit Bank GmbH, New York Branch - New York, NY</v>
      </c>
      <c r="CZ234" s="5" t="str">
        <f t="shared" si="5099"/>
        <v/>
      </c>
      <c r="DA234" s="5" t="str">
        <f t="shared" si="5100"/>
        <v/>
      </c>
      <c r="DB234" s="5" t="str">
        <f t="shared" si="5101"/>
        <v/>
      </c>
      <c r="DC234" s="5" t="str">
        <f t="shared" si="5102"/>
        <v/>
      </c>
      <c r="DD234" s="5" t="str">
        <f t="shared" si="5103"/>
        <v/>
      </c>
      <c r="DE234" s="5" t="str">
        <f t="shared" si="5104"/>
        <v/>
      </c>
      <c r="DF234" s="5" t="str">
        <f t="shared" si="5105"/>
        <v/>
      </c>
      <c r="DG234" s="5" t="str">
        <f t="shared" si="5106"/>
        <v/>
      </c>
      <c r="DH234" s="5" t="str">
        <f t="shared" si="5107"/>
        <v/>
      </c>
      <c r="DI234" s="5" t="str">
        <f t="shared" si="5108"/>
        <v/>
      </c>
      <c r="DJ234" s="5" t="str">
        <f t="shared" si="5109"/>
        <v>Pinnacle Bank - Fort Worth, TX</v>
      </c>
      <c r="DK234" s="5" t="str">
        <f t="shared" si="5110"/>
        <v/>
      </c>
      <c r="DL234" s="5" t="str">
        <f t="shared" si="5111"/>
        <v/>
      </c>
      <c r="DM234" s="5" t="str">
        <f t="shared" si="5112"/>
        <v/>
      </c>
      <c r="DN234" s="5" t="str">
        <f t="shared" si="5113"/>
        <v/>
      </c>
      <c r="DO234" s="5" t="str">
        <f t="shared" si="5114"/>
        <v/>
      </c>
      <c r="DP234" s="5" t="str">
        <f t="shared" si="5120"/>
        <v/>
      </c>
      <c r="DQ234" s="5" t="str">
        <f t="shared" si="5142"/>
        <v/>
      </c>
    </row>
    <row r="235" spans="1:121" x14ac:dyDescent="0.25">
      <c r="A235">
        <v>234</v>
      </c>
      <c r="B235" s="5">
        <v>13297708</v>
      </c>
      <c r="C235" t="str">
        <f t="shared" si="5121"/>
        <v>China Citic Bank International - Los Angeles Branch - Alhambra, CA</v>
      </c>
      <c r="D235" s="21" t="s">
        <v>10650</v>
      </c>
      <c r="E235" s="19" t="s">
        <v>2982</v>
      </c>
      <c r="F235" s="19" t="s">
        <v>2951</v>
      </c>
      <c r="G235" s="19"/>
      <c r="K235" s="27">
        <v>226</v>
      </c>
      <c r="L235" s="28" t="str">
        <f>IF(HLOOKUP('Peer Comparison Tool'!$E$6,StateDropdownData,K235+1,FALSE)=0,"",HLOOKUP('Peer Comparison Tool'!$E$6,StateDropdownData,K235+1,FALSE))</f>
        <v/>
      </c>
      <c r="M235" s="29" t="str">
        <f>IF(HLOOKUP('Peer Comparison Tool'!$E$6,[0]!DropdownData,K235+1,FALSE)=0,"",HLOOKUP('Peer Comparison Tool'!$E$6,[0]!DropdownData,K235+1,FALSE))</f>
        <v/>
      </c>
      <c r="N235" s="27">
        <v>226</v>
      </c>
      <c r="O235" s="28" t="str">
        <f>IF(HLOOKUP('Peer Comparison Tool'!$G$6,StateDropdownData,N235+1,FALSE)=0,"",HLOOKUP('Peer Comparison Tool'!$G$6,StateDropdownData,N235+1,FALSE))</f>
        <v/>
      </c>
      <c r="P235" s="29" t="str">
        <f>IF(HLOOKUP('Peer Comparison Tool'!$G$6,DropdownData,N235+1,FALSE)=0,"",HLOOKUP('Peer Comparison Tool'!$G$6,DropdownData,N235+1,FALSE))</f>
        <v/>
      </c>
      <c r="Q235" s="27">
        <v>226</v>
      </c>
      <c r="R235" s="28" t="str">
        <f>IF(HLOOKUP('Peer Comparison Tool'!$I$6,StateDropdownData,Q235+1,FALSE)=0,"",HLOOKUP('Peer Comparison Tool'!$I$6,StateDropdownData,Q235+1,FALSE))</f>
        <v/>
      </c>
      <c r="S235" s="29" t="str">
        <f>IF(HLOOKUP('Peer Comparison Tool'!$I$6,DropdownData,Q235+1,FALSE)=0,"",HLOOKUP('Peer Comparison Tool'!$I$6,DropdownData,Q235+1,FALSE))</f>
        <v/>
      </c>
      <c r="T235" s="5" t="str">
        <f t="shared" si="5137"/>
        <v/>
      </c>
      <c r="U235" s="5" t="str">
        <f t="shared" si="5137"/>
        <v/>
      </c>
      <c r="V235" s="5" t="str">
        <f t="shared" si="5137"/>
        <v/>
      </c>
      <c r="W235" s="5" t="str">
        <f t="shared" si="5137"/>
        <v/>
      </c>
      <c r="X235" s="5" t="str">
        <f t="shared" si="5137"/>
        <v/>
      </c>
      <c r="Y235" s="5" t="str">
        <f t="shared" si="5137"/>
        <v/>
      </c>
      <c r="Z235" s="5" t="str">
        <f t="shared" si="5137"/>
        <v/>
      </c>
      <c r="AA235" s="5" t="str">
        <f t="shared" si="5137"/>
        <v/>
      </c>
      <c r="AB235" s="5" t="str">
        <f t="shared" si="5137"/>
        <v/>
      </c>
      <c r="AC235" s="5" t="str">
        <f t="shared" si="5137"/>
        <v/>
      </c>
      <c r="AD235" s="5" t="str">
        <f t="shared" si="5138"/>
        <v/>
      </c>
      <c r="AE235" s="5" t="str">
        <f t="shared" si="5138"/>
        <v/>
      </c>
      <c r="AF235" s="5">
        <f t="shared" si="5138"/>
        <v>1015506</v>
      </c>
      <c r="AG235" s="5" t="str">
        <f t="shared" si="5138"/>
        <v/>
      </c>
      <c r="AH235" s="5">
        <f t="shared" si="5138"/>
        <v>1014925</v>
      </c>
      <c r="AI235" s="5" t="str">
        <f t="shared" si="5138"/>
        <v/>
      </c>
      <c r="AJ235" s="5" t="str">
        <f t="shared" si="5138"/>
        <v/>
      </c>
      <c r="AK235" s="5" t="str">
        <f t="shared" si="5138"/>
        <v/>
      </c>
      <c r="AL235" s="5" t="str">
        <f t="shared" si="5138"/>
        <v/>
      </c>
      <c r="AM235" s="5" t="str">
        <f t="shared" si="5138"/>
        <v/>
      </c>
      <c r="AN235" s="5" t="str">
        <f t="shared" si="5139"/>
        <v/>
      </c>
      <c r="AO235" s="5" t="str">
        <f t="shared" si="5139"/>
        <v/>
      </c>
      <c r="AP235" s="5">
        <f t="shared" si="5139"/>
        <v>1006637</v>
      </c>
      <c r="AQ235" s="5" t="str">
        <f t="shared" si="5139"/>
        <v/>
      </c>
      <c r="AR235" s="5" t="str">
        <f t="shared" si="5139"/>
        <v/>
      </c>
      <c r="AS235" s="5" t="str">
        <f t="shared" si="5139"/>
        <v/>
      </c>
      <c r="AT235" s="5" t="str">
        <f t="shared" si="5139"/>
        <v/>
      </c>
      <c r="AU235" s="5" t="str">
        <f t="shared" si="5139"/>
        <v/>
      </c>
      <c r="AV235" s="5" t="str">
        <f t="shared" si="5139"/>
        <v/>
      </c>
      <c r="AW235" s="5" t="str">
        <f t="shared" si="5139"/>
        <v/>
      </c>
      <c r="AX235" s="5" t="str">
        <f t="shared" si="5140"/>
        <v/>
      </c>
      <c r="AY235" s="5">
        <f t="shared" si="5140"/>
        <v>4240238</v>
      </c>
      <c r="AZ235" s="5" t="str">
        <f t="shared" si="5140"/>
        <v/>
      </c>
      <c r="BA235" s="5" t="str">
        <f t="shared" si="5140"/>
        <v/>
      </c>
      <c r="BB235" s="5" t="str">
        <f t="shared" si="5140"/>
        <v/>
      </c>
      <c r="BC235" s="5" t="str">
        <f t="shared" si="5140"/>
        <v/>
      </c>
      <c r="BD235" s="5" t="str">
        <f t="shared" si="5140"/>
        <v/>
      </c>
      <c r="BE235" s="5" t="str">
        <f t="shared" si="5140"/>
        <v/>
      </c>
      <c r="BF235" s="5" t="str">
        <f t="shared" si="5140"/>
        <v/>
      </c>
      <c r="BG235" s="5" t="str">
        <f t="shared" si="5140"/>
        <v/>
      </c>
      <c r="BH235" s="5" t="str">
        <f t="shared" si="5141"/>
        <v/>
      </c>
      <c r="BI235" s="5" t="str">
        <f t="shared" si="5141"/>
        <v/>
      </c>
      <c r="BJ235" s="5">
        <f t="shared" si="5141"/>
        <v>1015947</v>
      </c>
      <c r="BK235" s="5" t="str">
        <f t="shared" si="5141"/>
        <v/>
      </c>
      <c r="BL235" s="5" t="str">
        <f t="shared" si="5141"/>
        <v/>
      </c>
      <c r="BM235" s="5" t="str">
        <f t="shared" si="5141"/>
        <v/>
      </c>
      <c r="BN235" s="5" t="str">
        <f t="shared" si="5141"/>
        <v/>
      </c>
      <c r="BO235" s="5" t="str">
        <f t="shared" si="5141"/>
        <v/>
      </c>
      <c r="BP235" s="5" t="str">
        <f t="shared" si="5141"/>
        <v/>
      </c>
      <c r="BQ235" s="5" t="str">
        <f t="shared" si="5141"/>
        <v/>
      </c>
      <c r="BR235" s="5"/>
      <c r="BT235" s="5" t="str">
        <f t="shared" si="5067"/>
        <v/>
      </c>
      <c r="BU235" s="5" t="str">
        <f t="shared" si="5068"/>
        <v/>
      </c>
      <c r="BV235" s="5" t="str">
        <f t="shared" si="5069"/>
        <v/>
      </c>
      <c r="BW235" s="5" t="str">
        <f t="shared" si="5070"/>
        <v/>
      </c>
      <c r="BX235" s="5" t="str">
        <f t="shared" si="5071"/>
        <v/>
      </c>
      <c r="BY235" s="5" t="str">
        <f t="shared" si="5072"/>
        <v/>
      </c>
      <c r="BZ235" s="5" t="str">
        <f t="shared" si="5073"/>
        <v/>
      </c>
      <c r="CA235" s="5" t="str">
        <f t="shared" si="5074"/>
        <v/>
      </c>
      <c r="CB235" s="5" t="str">
        <f t="shared" si="5075"/>
        <v/>
      </c>
      <c r="CC235" s="5" t="str">
        <f t="shared" si="5076"/>
        <v/>
      </c>
      <c r="CD235" s="5" t="str">
        <f t="shared" si="5077"/>
        <v/>
      </c>
      <c r="CE235" s="5" t="str">
        <f t="shared" si="5078"/>
        <v/>
      </c>
      <c r="CF235" s="5" t="str">
        <f t="shared" si="5079"/>
        <v>Old Second National Bank - Aurora, IL</v>
      </c>
      <c r="CG235" s="5" t="str">
        <f t="shared" si="5080"/>
        <v/>
      </c>
      <c r="CH235" s="5" t="str">
        <f t="shared" si="5081"/>
        <v>United Community Bank - Milford, IA</v>
      </c>
      <c r="CI235" s="5" t="str">
        <f t="shared" si="5082"/>
        <v/>
      </c>
      <c r="CJ235" s="5" t="str">
        <f t="shared" si="5083"/>
        <v/>
      </c>
      <c r="CK235" s="5" t="str">
        <f t="shared" si="5084"/>
        <v/>
      </c>
      <c r="CL235" s="5" t="str">
        <f t="shared" si="5085"/>
        <v/>
      </c>
      <c r="CM235" s="5" t="str">
        <f t="shared" si="5086"/>
        <v/>
      </c>
      <c r="CN235" s="5" t="str">
        <f t="shared" si="5087"/>
        <v/>
      </c>
      <c r="CO235" s="5" t="str">
        <f t="shared" si="5088"/>
        <v/>
      </c>
      <c r="CP235" s="5" t="str">
        <f t="shared" si="5089"/>
        <v>Vermillion State Bank - Vermillion, MN</v>
      </c>
      <c r="CQ235" s="5" t="str">
        <f t="shared" si="5090"/>
        <v/>
      </c>
      <c r="CR235" s="5" t="str">
        <f t="shared" si="5091"/>
        <v/>
      </c>
      <c r="CS235" s="5" t="str">
        <f t="shared" si="5092"/>
        <v/>
      </c>
      <c r="CT235" s="5" t="str">
        <f t="shared" si="5093"/>
        <v/>
      </c>
      <c r="CU235" s="5" t="str">
        <f t="shared" si="5094"/>
        <v/>
      </c>
      <c r="CV235" s="5" t="str">
        <f t="shared" si="5095"/>
        <v/>
      </c>
      <c r="CW235" s="5" t="str">
        <f t="shared" si="5096"/>
        <v/>
      </c>
      <c r="CX235" s="5" t="str">
        <f t="shared" si="5097"/>
        <v/>
      </c>
      <c r="CY235" s="5" t="str">
        <f t="shared" si="5098"/>
        <v>UniCredit S.p.A. - New York Branch - New York, NY</v>
      </c>
      <c r="CZ235" s="5" t="str">
        <f t="shared" si="5099"/>
        <v/>
      </c>
      <c r="DA235" s="5" t="str">
        <f t="shared" si="5100"/>
        <v/>
      </c>
      <c r="DB235" s="5" t="str">
        <f t="shared" si="5101"/>
        <v/>
      </c>
      <c r="DC235" s="5" t="str">
        <f t="shared" si="5102"/>
        <v/>
      </c>
      <c r="DD235" s="5" t="str">
        <f t="shared" si="5103"/>
        <v/>
      </c>
      <c r="DE235" s="5" t="str">
        <f t="shared" si="5104"/>
        <v/>
      </c>
      <c r="DF235" s="5" t="str">
        <f t="shared" si="5105"/>
        <v/>
      </c>
      <c r="DG235" s="5" t="str">
        <f t="shared" si="5106"/>
        <v/>
      </c>
      <c r="DH235" s="5" t="str">
        <f t="shared" si="5107"/>
        <v/>
      </c>
      <c r="DI235" s="5" t="str">
        <f t="shared" si="5108"/>
        <v/>
      </c>
      <c r="DJ235" s="5" t="str">
        <f t="shared" si="5109"/>
        <v>Plains State Bank - Humble, TX</v>
      </c>
      <c r="DK235" s="5" t="str">
        <f t="shared" si="5110"/>
        <v/>
      </c>
      <c r="DL235" s="5" t="str">
        <f t="shared" si="5111"/>
        <v/>
      </c>
      <c r="DM235" s="5" t="str">
        <f t="shared" si="5112"/>
        <v/>
      </c>
      <c r="DN235" s="5" t="str">
        <f t="shared" si="5113"/>
        <v/>
      </c>
      <c r="DO235" s="5" t="str">
        <f t="shared" si="5114"/>
        <v/>
      </c>
      <c r="DP235" s="5" t="str">
        <f t="shared" si="5120"/>
        <v/>
      </c>
      <c r="DQ235" s="5" t="str">
        <f t="shared" si="5142"/>
        <v/>
      </c>
    </row>
    <row r="236" spans="1:121" x14ac:dyDescent="0.25">
      <c r="A236">
        <v>235</v>
      </c>
      <c r="B236" s="5">
        <v>4050453</v>
      </c>
      <c r="C236" t="str">
        <f t="shared" si="5121"/>
        <v>Chino Commercial Bank, National Association - Chino, CA</v>
      </c>
      <c r="D236" s="21" t="s">
        <v>9419</v>
      </c>
      <c r="E236" s="19" t="s">
        <v>2972</v>
      </c>
      <c r="F236" s="19" t="s">
        <v>2951</v>
      </c>
      <c r="G236" s="19"/>
      <c r="K236" s="27">
        <v>227</v>
      </c>
      <c r="L236" s="28" t="str">
        <f>IF(HLOOKUP('Peer Comparison Tool'!$E$6,StateDropdownData,K236+1,FALSE)=0,"",HLOOKUP('Peer Comparison Tool'!$E$6,StateDropdownData,K236+1,FALSE))</f>
        <v/>
      </c>
      <c r="M236" s="29" t="str">
        <f>IF(HLOOKUP('Peer Comparison Tool'!$E$6,[0]!DropdownData,K236+1,FALSE)=0,"",HLOOKUP('Peer Comparison Tool'!$E$6,[0]!DropdownData,K236+1,FALSE))</f>
        <v/>
      </c>
      <c r="N236" s="27">
        <v>227</v>
      </c>
      <c r="O236" s="28" t="str">
        <f>IF(HLOOKUP('Peer Comparison Tool'!$G$6,StateDropdownData,N236+1,FALSE)=0,"",HLOOKUP('Peer Comparison Tool'!$G$6,StateDropdownData,N236+1,FALSE))</f>
        <v/>
      </c>
      <c r="P236" s="29" t="str">
        <f>IF(HLOOKUP('Peer Comparison Tool'!$G$6,DropdownData,N236+1,FALSE)=0,"",HLOOKUP('Peer Comparison Tool'!$G$6,DropdownData,N236+1,FALSE))</f>
        <v/>
      </c>
      <c r="Q236" s="27">
        <v>227</v>
      </c>
      <c r="R236" s="28" t="str">
        <f>IF(HLOOKUP('Peer Comparison Tool'!$I$6,StateDropdownData,Q236+1,FALSE)=0,"",HLOOKUP('Peer Comparison Tool'!$I$6,StateDropdownData,Q236+1,FALSE))</f>
        <v/>
      </c>
      <c r="S236" s="29" t="str">
        <f>IF(HLOOKUP('Peer Comparison Tool'!$I$6,DropdownData,Q236+1,FALSE)=0,"",HLOOKUP('Peer Comparison Tool'!$I$6,DropdownData,Q236+1,FALSE))</f>
        <v/>
      </c>
      <c r="T236" s="5" t="str">
        <f t="shared" si="5137"/>
        <v/>
      </c>
      <c r="U236" s="5" t="str">
        <f t="shared" si="5137"/>
        <v/>
      </c>
      <c r="V236" s="5" t="str">
        <f t="shared" si="5137"/>
        <v/>
      </c>
      <c r="W236" s="5" t="str">
        <f t="shared" si="5137"/>
        <v/>
      </c>
      <c r="X236" s="5" t="str">
        <f t="shared" si="5137"/>
        <v/>
      </c>
      <c r="Y236" s="5" t="str">
        <f t="shared" si="5137"/>
        <v/>
      </c>
      <c r="Z236" s="5" t="str">
        <f t="shared" si="5137"/>
        <v/>
      </c>
      <c r="AA236" s="5" t="str">
        <f t="shared" si="5137"/>
        <v/>
      </c>
      <c r="AB236" s="5" t="str">
        <f t="shared" si="5137"/>
        <v/>
      </c>
      <c r="AC236" s="5" t="str">
        <f t="shared" si="5137"/>
        <v/>
      </c>
      <c r="AD236" s="5" t="str">
        <f t="shared" si="5138"/>
        <v/>
      </c>
      <c r="AE236" s="5" t="str">
        <f t="shared" si="5138"/>
        <v/>
      </c>
      <c r="AF236" s="5">
        <f t="shared" si="5138"/>
        <v>1026295</v>
      </c>
      <c r="AG236" s="5" t="str">
        <f t="shared" si="5138"/>
        <v/>
      </c>
      <c r="AH236" s="5">
        <f t="shared" si="5138"/>
        <v>1007397</v>
      </c>
      <c r="AI236" s="5" t="str">
        <f t="shared" si="5138"/>
        <v/>
      </c>
      <c r="AJ236" s="5" t="str">
        <f t="shared" si="5138"/>
        <v/>
      </c>
      <c r="AK236" s="5" t="str">
        <f t="shared" si="5138"/>
        <v/>
      </c>
      <c r="AL236" s="5" t="str">
        <f t="shared" si="5138"/>
        <v/>
      </c>
      <c r="AM236" s="5" t="str">
        <f t="shared" si="5138"/>
        <v/>
      </c>
      <c r="AN236" s="5" t="str">
        <f t="shared" si="5139"/>
        <v/>
      </c>
      <c r="AO236" s="5" t="str">
        <f t="shared" si="5139"/>
        <v/>
      </c>
      <c r="AP236" s="5">
        <f t="shared" si="5139"/>
        <v>1016439</v>
      </c>
      <c r="AQ236" s="5" t="str">
        <f t="shared" si="5139"/>
        <v/>
      </c>
      <c r="AR236" s="5" t="str">
        <f t="shared" si="5139"/>
        <v/>
      </c>
      <c r="AS236" s="5" t="str">
        <f t="shared" si="5139"/>
        <v/>
      </c>
      <c r="AT236" s="5" t="str">
        <f t="shared" si="5139"/>
        <v/>
      </c>
      <c r="AU236" s="5" t="str">
        <f t="shared" si="5139"/>
        <v/>
      </c>
      <c r="AV236" s="5" t="str">
        <f t="shared" si="5139"/>
        <v/>
      </c>
      <c r="AW236" s="5" t="str">
        <f t="shared" si="5139"/>
        <v/>
      </c>
      <c r="AX236" s="5" t="str">
        <f t="shared" si="5140"/>
        <v/>
      </c>
      <c r="AY236" s="5">
        <f t="shared" si="5140"/>
        <v>6519375</v>
      </c>
      <c r="AZ236" s="5" t="str">
        <f t="shared" si="5140"/>
        <v/>
      </c>
      <c r="BA236" s="5" t="str">
        <f t="shared" si="5140"/>
        <v/>
      </c>
      <c r="BB236" s="5" t="str">
        <f t="shared" si="5140"/>
        <v/>
      </c>
      <c r="BC236" s="5" t="str">
        <f t="shared" si="5140"/>
        <v/>
      </c>
      <c r="BD236" s="5" t="str">
        <f t="shared" si="5140"/>
        <v/>
      </c>
      <c r="BE236" s="5" t="str">
        <f t="shared" si="5140"/>
        <v/>
      </c>
      <c r="BF236" s="5" t="str">
        <f t="shared" si="5140"/>
        <v/>
      </c>
      <c r="BG236" s="5" t="str">
        <f t="shared" si="5140"/>
        <v/>
      </c>
      <c r="BH236" s="5" t="str">
        <f t="shared" si="5141"/>
        <v/>
      </c>
      <c r="BI236" s="5" t="str">
        <f t="shared" si="5141"/>
        <v/>
      </c>
      <c r="BJ236" s="5">
        <f t="shared" si="5141"/>
        <v>1011785</v>
      </c>
      <c r="BK236" s="5" t="str">
        <f t="shared" si="5141"/>
        <v/>
      </c>
      <c r="BL236" s="5" t="str">
        <f t="shared" si="5141"/>
        <v/>
      </c>
      <c r="BM236" s="5" t="str">
        <f t="shared" si="5141"/>
        <v/>
      </c>
      <c r="BN236" s="5" t="str">
        <f t="shared" si="5141"/>
        <v/>
      </c>
      <c r="BO236" s="5" t="str">
        <f t="shared" si="5141"/>
        <v/>
      </c>
      <c r="BP236" s="5" t="str">
        <f t="shared" si="5141"/>
        <v/>
      </c>
      <c r="BQ236" s="5" t="str">
        <f t="shared" si="5141"/>
        <v/>
      </c>
      <c r="BR236" s="5"/>
      <c r="BT236" s="5" t="str">
        <f t="shared" si="5067"/>
        <v/>
      </c>
      <c r="BU236" s="5" t="str">
        <f t="shared" si="5068"/>
        <v/>
      </c>
      <c r="BV236" s="5" t="str">
        <f t="shared" si="5069"/>
        <v/>
      </c>
      <c r="BW236" s="5" t="str">
        <f t="shared" si="5070"/>
        <v/>
      </c>
      <c r="BX236" s="5" t="str">
        <f t="shared" si="5071"/>
        <v/>
      </c>
      <c r="BY236" s="5" t="str">
        <f t="shared" si="5072"/>
        <v/>
      </c>
      <c r="BZ236" s="5" t="str">
        <f t="shared" si="5073"/>
        <v/>
      </c>
      <c r="CA236" s="5" t="str">
        <f t="shared" si="5074"/>
        <v/>
      </c>
      <c r="CB236" s="5" t="str">
        <f t="shared" si="5075"/>
        <v/>
      </c>
      <c r="CC236" s="5" t="str">
        <f t="shared" si="5076"/>
        <v/>
      </c>
      <c r="CD236" s="5" t="str">
        <f t="shared" si="5077"/>
        <v/>
      </c>
      <c r="CE236" s="5" t="str">
        <f t="shared" si="5078"/>
        <v/>
      </c>
      <c r="CF236" s="5" t="str">
        <f t="shared" si="5079"/>
        <v>OSB Community Bank - Ottawa, IL</v>
      </c>
      <c r="CG236" s="5" t="str">
        <f t="shared" si="5080"/>
        <v/>
      </c>
      <c r="CH236" s="5" t="str">
        <f t="shared" si="5081"/>
        <v>VisionBank of Iowa - Ames, IA</v>
      </c>
      <c r="CI236" s="5" t="str">
        <f t="shared" si="5082"/>
        <v/>
      </c>
      <c r="CJ236" s="5" t="str">
        <f t="shared" si="5083"/>
        <v/>
      </c>
      <c r="CK236" s="5" t="str">
        <f t="shared" si="5084"/>
        <v/>
      </c>
      <c r="CL236" s="5" t="str">
        <f t="shared" si="5085"/>
        <v/>
      </c>
      <c r="CM236" s="5" t="str">
        <f t="shared" si="5086"/>
        <v/>
      </c>
      <c r="CN236" s="5" t="str">
        <f t="shared" si="5087"/>
        <v/>
      </c>
      <c r="CO236" s="5" t="str">
        <f t="shared" si="5088"/>
        <v/>
      </c>
      <c r="CP236" s="5" t="str">
        <f t="shared" si="5089"/>
        <v>VersaBank USA, National Association - Holdingford, MN</v>
      </c>
      <c r="CQ236" s="5" t="str">
        <f t="shared" si="5090"/>
        <v/>
      </c>
      <c r="CR236" s="5" t="str">
        <f t="shared" si="5091"/>
        <v/>
      </c>
      <c r="CS236" s="5" t="str">
        <f t="shared" si="5092"/>
        <v/>
      </c>
      <c r="CT236" s="5" t="str">
        <f t="shared" si="5093"/>
        <v/>
      </c>
      <c r="CU236" s="5" t="str">
        <f t="shared" si="5094"/>
        <v/>
      </c>
      <c r="CV236" s="5" t="str">
        <f t="shared" si="5095"/>
        <v/>
      </c>
      <c r="CW236" s="5" t="str">
        <f t="shared" si="5096"/>
        <v/>
      </c>
      <c r="CX236" s="5" t="str">
        <f t="shared" si="5097"/>
        <v/>
      </c>
      <c r="CY236" s="5" t="str">
        <f t="shared" si="5098"/>
        <v>United Bank for Africa PLC, New York Branch - New York, NY</v>
      </c>
      <c r="CZ236" s="5" t="str">
        <f t="shared" si="5099"/>
        <v/>
      </c>
      <c r="DA236" s="5" t="str">
        <f t="shared" si="5100"/>
        <v/>
      </c>
      <c r="DB236" s="5" t="str">
        <f t="shared" si="5101"/>
        <v/>
      </c>
      <c r="DC236" s="5" t="str">
        <f t="shared" si="5102"/>
        <v/>
      </c>
      <c r="DD236" s="5" t="str">
        <f t="shared" si="5103"/>
        <v/>
      </c>
      <c r="DE236" s="5" t="str">
        <f t="shared" si="5104"/>
        <v/>
      </c>
      <c r="DF236" s="5" t="str">
        <f t="shared" si="5105"/>
        <v/>
      </c>
      <c r="DG236" s="5" t="str">
        <f t="shared" si="5106"/>
        <v/>
      </c>
      <c r="DH236" s="5" t="str">
        <f t="shared" si="5107"/>
        <v/>
      </c>
      <c r="DI236" s="5" t="str">
        <f t="shared" si="5108"/>
        <v/>
      </c>
      <c r="DJ236" s="5" t="str">
        <f t="shared" si="5109"/>
        <v>PlainsCapital Bank - Dallas, TX</v>
      </c>
      <c r="DK236" s="5" t="str">
        <f t="shared" si="5110"/>
        <v/>
      </c>
      <c r="DL236" s="5" t="str">
        <f t="shared" si="5111"/>
        <v/>
      </c>
      <c r="DM236" s="5" t="str">
        <f t="shared" si="5112"/>
        <v/>
      </c>
      <c r="DN236" s="5" t="str">
        <f t="shared" si="5113"/>
        <v/>
      </c>
      <c r="DO236" s="5" t="str">
        <f t="shared" si="5114"/>
        <v/>
      </c>
      <c r="DP236" s="5" t="str">
        <f t="shared" si="5120"/>
        <v/>
      </c>
      <c r="DQ236" s="5" t="str">
        <f t="shared" si="5142"/>
        <v/>
      </c>
    </row>
    <row r="237" spans="1:121" x14ac:dyDescent="0.25">
      <c r="A237">
        <v>236</v>
      </c>
      <c r="B237" s="5">
        <v>1015477</v>
      </c>
      <c r="C237" t="str">
        <f t="shared" si="5121"/>
        <v>Citizens Business Bank - Ontario, CA</v>
      </c>
      <c r="D237" s="21" t="s">
        <v>120</v>
      </c>
      <c r="E237" s="19" t="s">
        <v>2974</v>
      </c>
      <c r="F237" s="19" t="s">
        <v>2951</v>
      </c>
      <c r="G237" s="19"/>
      <c r="K237" s="27">
        <v>228</v>
      </c>
      <c r="L237" s="28" t="str">
        <f>IF(HLOOKUP('Peer Comparison Tool'!$E$6,StateDropdownData,K237+1,FALSE)=0,"",HLOOKUP('Peer Comparison Tool'!$E$6,StateDropdownData,K237+1,FALSE))</f>
        <v/>
      </c>
      <c r="M237" s="29" t="str">
        <f>IF(HLOOKUP('Peer Comparison Tool'!$E$6,[0]!DropdownData,K237+1,FALSE)=0,"",HLOOKUP('Peer Comparison Tool'!$E$6,[0]!DropdownData,K237+1,FALSE))</f>
        <v/>
      </c>
      <c r="N237" s="27">
        <v>228</v>
      </c>
      <c r="O237" s="28" t="str">
        <f>IF(HLOOKUP('Peer Comparison Tool'!$G$6,StateDropdownData,N237+1,FALSE)=0,"",HLOOKUP('Peer Comparison Tool'!$G$6,StateDropdownData,N237+1,FALSE))</f>
        <v/>
      </c>
      <c r="P237" s="29" t="str">
        <f>IF(HLOOKUP('Peer Comparison Tool'!$G$6,DropdownData,N237+1,FALSE)=0,"",HLOOKUP('Peer Comparison Tool'!$G$6,DropdownData,N237+1,FALSE))</f>
        <v/>
      </c>
      <c r="Q237" s="27">
        <v>228</v>
      </c>
      <c r="R237" s="28" t="str">
        <f>IF(HLOOKUP('Peer Comparison Tool'!$I$6,StateDropdownData,Q237+1,FALSE)=0,"",HLOOKUP('Peer Comparison Tool'!$I$6,StateDropdownData,Q237+1,FALSE))</f>
        <v/>
      </c>
      <c r="S237" s="29" t="str">
        <f>IF(HLOOKUP('Peer Comparison Tool'!$I$6,DropdownData,Q237+1,FALSE)=0,"",HLOOKUP('Peer Comparison Tool'!$I$6,DropdownData,Q237+1,FALSE))</f>
        <v/>
      </c>
      <c r="T237" s="5" t="str">
        <f t="shared" si="5137"/>
        <v/>
      </c>
      <c r="U237" s="5" t="str">
        <f t="shared" si="5137"/>
        <v/>
      </c>
      <c r="V237" s="5" t="str">
        <f t="shared" si="5137"/>
        <v/>
      </c>
      <c r="W237" s="5" t="str">
        <f t="shared" si="5137"/>
        <v/>
      </c>
      <c r="X237" s="5" t="str">
        <f t="shared" si="5137"/>
        <v/>
      </c>
      <c r="Y237" s="5" t="str">
        <f t="shared" si="5137"/>
        <v/>
      </c>
      <c r="Z237" s="5" t="str">
        <f t="shared" si="5137"/>
        <v/>
      </c>
      <c r="AA237" s="5" t="str">
        <f t="shared" si="5137"/>
        <v/>
      </c>
      <c r="AB237" s="5" t="str">
        <f t="shared" si="5137"/>
        <v/>
      </c>
      <c r="AC237" s="5" t="str">
        <f t="shared" si="5137"/>
        <v/>
      </c>
      <c r="AD237" s="5" t="str">
        <f t="shared" si="5138"/>
        <v/>
      </c>
      <c r="AE237" s="5" t="str">
        <f t="shared" si="5138"/>
        <v/>
      </c>
      <c r="AF237" s="5">
        <f t="shared" si="5138"/>
        <v>1024815</v>
      </c>
      <c r="AG237" s="5" t="str">
        <f t="shared" si="5138"/>
        <v/>
      </c>
      <c r="AH237" s="5">
        <f t="shared" si="5138"/>
        <v>1009367</v>
      </c>
      <c r="AI237" s="5" t="str">
        <f t="shared" si="5138"/>
        <v/>
      </c>
      <c r="AJ237" s="5" t="str">
        <f t="shared" si="5138"/>
        <v/>
      </c>
      <c r="AK237" s="5" t="str">
        <f t="shared" si="5138"/>
        <v/>
      </c>
      <c r="AL237" s="5" t="str">
        <f t="shared" si="5138"/>
        <v/>
      </c>
      <c r="AM237" s="5" t="str">
        <f t="shared" si="5138"/>
        <v/>
      </c>
      <c r="AN237" s="5" t="str">
        <f t="shared" si="5139"/>
        <v/>
      </c>
      <c r="AO237" s="5" t="str">
        <f t="shared" si="5139"/>
        <v/>
      </c>
      <c r="AP237" s="5">
        <f t="shared" si="5139"/>
        <v>1002836</v>
      </c>
      <c r="AQ237" s="5" t="str">
        <f t="shared" si="5139"/>
        <v/>
      </c>
      <c r="AR237" s="5" t="str">
        <f t="shared" si="5139"/>
        <v/>
      </c>
      <c r="AS237" s="5" t="str">
        <f t="shared" si="5139"/>
        <v/>
      </c>
      <c r="AT237" s="5" t="str">
        <f t="shared" si="5139"/>
        <v/>
      </c>
      <c r="AU237" s="5" t="str">
        <f t="shared" si="5139"/>
        <v/>
      </c>
      <c r="AV237" s="5" t="str">
        <f t="shared" si="5139"/>
        <v/>
      </c>
      <c r="AW237" s="5" t="str">
        <f t="shared" si="5139"/>
        <v/>
      </c>
      <c r="AX237" s="5" t="str">
        <f t="shared" si="5140"/>
        <v/>
      </c>
      <c r="AY237" s="5">
        <f t="shared" si="5140"/>
        <v>1005033</v>
      </c>
      <c r="AZ237" s="5" t="str">
        <f t="shared" si="5140"/>
        <v/>
      </c>
      <c r="BA237" s="5" t="str">
        <f t="shared" si="5140"/>
        <v/>
      </c>
      <c r="BB237" s="5" t="str">
        <f t="shared" si="5140"/>
        <v/>
      </c>
      <c r="BC237" s="5" t="str">
        <f t="shared" si="5140"/>
        <v/>
      </c>
      <c r="BD237" s="5" t="str">
        <f t="shared" si="5140"/>
        <v/>
      </c>
      <c r="BE237" s="5" t="str">
        <f t="shared" si="5140"/>
        <v/>
      </c>
      <c r="BF237" s="5" t="str">
        <f t="shared" si="5140"/>
        <v/>
      </c>
      <c r="BG237" s="5" t="str">
        <f t="shared" si="5140"/>
        <v/>
      </c>
      <c r="BH237" s="5" t="str">
        <f t="shared" si="5141"/>
        <v/>
      </c>
      <c r="BI237" s="5" t="str">
        <f t="shared" si="5141"/>
        <v/>
      </c>
      <c r="BJ237" s="5">
        <f t="shared" si="5141"/>
        <v>1014412</v>
      </c>
      <c r="BK237" s="5" t="str">
        <f t="shared" si="5141"/>
        <v/>
      </c>
      <c r="BL237" s="5" t="str">
        <f t="shared" si="5141"/>
        <v/>
      </c>
      <c r="BM237" s="5" t="str">
        <f t="shared" si="5141"/>
        <v/>
      </c>
      <c r="BN237" s="5" t="str">
        <f t="shared" si="5141"/>
        <v/>
      </c>
      <c r="BO237" s="5" t="str">
        <f t="shared" si="5141"/>
        <v/>
      </c>
      <c r="BP237" s="5" t="str">
        <f t="shared" si="5141"/>
        <v/>
      </c>
      <c r="BQ237" s="5" t="str">
        <f t="shared" si="5141"/>
        <v/>
      </c>
      <c r="BR237" s="5"/>
      <c r="BT237" s="5" t="str">
        <f t="shared" si="5067"/>
        <v/>
      </c>
      <c r="BU237" s="5" t="str">
        <f t="shared" si="5068"/>
        <v/>
      </c>
      <c r="BV237" s="5" t="str">
        <f t="shared" si="5069"/>
        <v/>
      </c>
      <c r="BW237" s="5" t="str">
        <f t="shared" si="5070"/>
        <v/>
      </c>
      <c r="BX237" s="5" t="str">
        <f t="shared" si="5071"/>
        <v/>
      </c>
      <c r="BY237" s="5" t="str">
        <f t="shared" si="5072"/>
        <v/>
      </c>
      <c r="BZ237" s="5" t="str">
        <f t="shared" si="5073"/>
        <v/>
      </c>
      <c r="CA237" s="5" t="str">
        <f t="shared" si="5074"/>
        <v/>
      </c>
      <c r="CB237" s="5" t="str">
        <f t="shared" si="5075"/>
        <v/>
      </c>
      <c r="CC237" s="5" t="str">
        <f t="shared" si="5076"/>
        <v/>
      </c>
      <c r="CD237" s="5" t="str">
        <f t="shared" si="5077"/>
        <v/>
      </c>
      <c r="CE237" s="5" t="str">
        <f t="shared" si="5078"/>
        <v/>
      </c>
      <c r="CF237" s="5" t="str">
        <f t="shared" si="5079"/>
        <v>Pan American Bank &amp; Trust - Melrose Park, IL</v>
      </c>
      <c r="CG237" s="5" t="str">
        <f t="shared" si="5080"/>
        <v/>
      </c>
      <c r="CH237" s="5" t="str">
        <f t="shared" si="5081"/>
        <v>Washington State Bank - Washington, IA</v>
      </c>
      <c r="CI237" s="5" t="str">
        <f t="shared" si="5082"/>
        <v/>
      </c>
      <c r="CJ237" s="5" t="str">
        <f t="shared" si="5083"/>
        <v/>
      </c>
      <c r="CK237" s="5" t="str">
        <f t="shared" si="5084"/>
        <v/>
      </c>
      <c r="CL237" s="5" t="str">
        <f t="shared" si="5085"/>
        <v/>
      </c>
      <c r="CM237" s="5" t="str">
        <f t="shared" si="5086"/>
        <v/>
      </c>
      <c r="CN237" s="5" t="str">
        <f t="shared" si="5087"/>
        <v/>
      </c>
      <c r="CO237" s="5" t="str">
        <f t="shared" si="5088"/>
        <v/>
      </c>
      <c r="CP237" s="5" t="str">
        <f t="shared" si="5089"/>
        <v>Viking Bank, National Association - Alexandria, MN</v>
      </c>
      <c r="CQ237" s="5" t="str">
        <f t="shared" si="5090"/>
        <v/>
      </c>
      <c r="CR237" s="5" t="str">
        <f t="shared" si="5091"/>
        <v/>
      </c>
      <c r="CS237" s="5" t="str">
        <f t="shared" si="5092"/>
        <v/>
      </c>
      <c r="CT237" s="5" t="str">
        <f t="shared" si="5093"/>
        <v/>
      </c>
      <c r="CU237" s="5" t="str">
        <f t="shared" si="5094"/>
        <v/>
      </c>
      <c r="CV237" s="5" t="str">
        <f t="shared" si="5095"/>
        <v/>
      </c>
      <c r="CW237" s="5" t="str">
        <f t="shared" si="5096"/>
        <v/>
      </c>
      <c r="CX237" s="5" t="str">
        <f t="shared" si="5097"/>
        <v/>
      </c>
      <c r="CY237" s="5" t="str">
        <f t="shared" si="5098"/>
        <v>United Orient Bank - New York, NY</v>
      </c>
      <c r="CZ237" s="5" t="str">
        <f t="shared" si="5099"/>
        <v/>
      </c>
      <c r="DA237" s="5" t="str">
        <f t="shared" si="5100"/>
        <v/>
      </c>
      <c r="DB237" s="5" t="str">
        <f t="shared" si="5101"/>
        <v/>
      </c>
      <c r="DC237" s="5" t="str">
        <f t="shared" si="5102"/>
        <v/>
      </c>
      <c r="DD237" s="5" t="str">
        <f t="shared" si="5103"/>
        <v/>
      </c>
      <c r="DE237" s="5" t="str">
        <f t="shared" si="5104"/>
        <v/>
      </c>
      <c r="DF237" s="5" t="str">
        <f t="shared" si="5105"/>
        <v/>
      </c>
      <c r="DG237" s="5" t="str">
        <f t="shared" si="5106"/>
        <v/>
      </c>
      <c r="DH237" s="5" t="str">
        <f t="shared" si="5107"/>
        <v/>
      </c>
      <c r="DI237" s="5" t="str">
        <f t="shared" si="5108"/>
        <v/>
      </c>
      <c r="DJ237" s="5" t="str">
        <f t="shared" si="5109"/>
        <v>Pointbank - Pilot Point, TX</v>
      </c>
      <c r="DK237" s="5" t="str">
        <f t="shared" si="5110"/>
        <v/>
      </c>
      <c r="DL237" s="5" t="str">
        <f t="shared" si="5111"/>
        <v/>
      </c>
      <c r="DM237" s="5" t="str">
        <f t="shared" si="5112"/>
        <v/>
      </c>
      <c r="DN237" s="5" t="str">
        <f t="shared" si="5113"/>
        <v/>
      </c>
      <c r="DO237" s="5" t="str">
        <f t="shared" si="5114"/>
        <v/>
      </c>
      <c r="DP237" s="5" t="str">
        <f t="shared" si="5120"/>
        <v/>
      </c>
      <c r="DQ237" s="5" t="str">
        <f t="shared" si="5142"/>
        <v/>
      </c>
    </row>
    <row r="238" spans="1:121" x14ac:dyDescent="0.25">
      <c r="A238">
        <v>237</v>
      </c>
      <c r="B238" s="5">
        <v>1004950</v>
      </c>
      <c r="C238" t="str">
        <f t="shared" si="5121"/>
        <v>City National Bank - Los Angeles, CA</v>
      </c>
      <c r="D238" s="21" t="s">
        <v>126</v>
      </c>
      <c r="E238" s="19" t="s">
        <v>2953</v>
      </c>
      <c r="F238" s="19" t="s">
        <v>2951</v>
      </c>
      <c r="G238" s="19"/>
      <c r="K238" s="27">
        <v>229</v>
      </c>
      <c r="L238" s="28" t="str">
        <f>IF(HLOOKUP('Peer Comparison Tool'!$E$6,StateDropdownData,K238+1,FALSE)=0,"",HLOOKUP('Peer Comparison Tool'!$E$6,StateDropdownData,K238+1,FALSE))</f>
        <v/>
      </c>
      <c r="M238" s="29" t="str">
        <f>IF(HLOOKUP('Peer Comparison Tool'!$E$6,[0]!DropdownData,K238+1,FALSE)=0,"",HLOOKUP('Peer Comparison Tool'!$E$6,[0]!DropdownData,K238+1,FALSE))</f>
        <v/>
      </c>
      <c r="N238" s="27">
        <v>229</v>
      </c>
      <c r="O238" s="28" t="str">
        <f>IF(HLOOKUP('Peer Comparison Tool'!$G$6,StateDropdownData,N238+1,FALSE)=0,"",HLOOKUP('Peer Comparison Tool'!$G$6,StateDropdownData,N238+1,FALSE))</f>
        <v/>
      </c>
      <c r="P238" s="29" t="str">
        <f>IF(HLOOKUP('Peer Comparison Tool'!$G$6,DropdownData,N238+1,FALSE)=0,"",HLOOKUP('Peer Comparison Tool'!$G$6,DropdownData,N238+1,FALSE))</f>
        <v/>
      </c>
      <c r="Q238" s="27">
        <v>229</v>
      </c>
      <c r="R238" s="28" t="str">
        <f>IF(HLOOKUP('Peer Comparison Tool'!$I$6,StateDropdownData,Q238+1,FALSE)=0,"",HLOOKUP('Peer Comparison Tool'!$I$6,StateDropdownData,Q238+1,FALSE))</f>
        <v/>
      </c>
      <c r="S238" s="29" t="str">
        <f>IF(HLOOKUP('Peer Comparison Tool'!$I$6,DropdownData,Q238+1,FALSE)=0,"",HLOOKUP('Peer Comparison Tool'!$I$6,DropdownData,Q238+1,FALSE))</f>
        <v/>
      </c>
      <c r="T238" s="5" t="str">
        <f t="shared" si="5137"/>
        <v/>
      </c>
      <c r="U238" s="5" t="str">
        <f t="shared" si="5137"/>
        <v/>
      </c>
      <c r="V238" s="5" t="str">
        <f t="shared" si="5137"/>
        <v/>
      </c>
      <c r="W238" s="5" t="str">
        <f t="shared" si="5137"/>
        <v/>
      </c>
      <c r="X238" s="5" t="str">
        <f t="shared" si="5137"/>
        <v/>
      </c>
      <c r="Y238" s="5" t="str">
        <f t="shared" si="5137"/>
        <v/>
      </c>
      <c r="Z238" s="5" t="str">
        <f t="shared" si="5137"/>
        <v/>
      </c>
      <c r="AA238" s="5" t="str">
        <f t="shared" si="5137"/>
        <v/>
      </c>
      <c r="AB238" s="5" t="str">
        <f t="shared" si="5137"/>
        <v/>
      </c>
      <c r="AC238" s="5" t="str">
        <f t="shared" si="5137"/>
        <v/>
      </c>
      <c r="AD238" s="5" t="str">
        <f t="shared" si="5138"/>
        <v/>
      </c>
      <c r="AE238" s="5" t="str">
        <f t="shared" si="5138"/>
        <v/>
      </c>
      <c r="AF238" s="5">
        <f t="shared" si="5138"/>
        <v>1016292</v>
      </c>
      <c r="AG238" s="5" t="str">
        <f t="shared" si="5138"/>
        <v/>
      </c>
      <c r="AH238" s="5">
        <f t="shared" si="5138"/>
        <v>1009388</v>
      </c>
      <c r="AI238" s="5" t="str">
        <f t="shared" si="5138"/>
        <v/>
      </c>
      <c r="AJ238" s="5" t="str">
        <f t="shared" si="5138"/>
        <v/>
      </c>
      <c r="AK238" s="5" t="str">
        <f t="shared" si="5138"/>
        <v/>
      </c>
      <c r="AL238" s="5" t="str">
        <f t="shared" si="5138"/>
        <v/>
      </c>
      <c r="AM238" s="5" t="str">
        <f t="shared" si="5138"/>
        <v/>
      </c>
      <c r="AN238" s="5" t="str">
        <f t="shared" si="5139"/>
        <v/>
      </c>
      <c r="AO238" s="5" t="str">
        <f t="shared" si="5139"/>
        <v/>
      </c>
      <c r="AP238" s="5">
        <f t="shared" si="5139"/>
        <v>1023829</v>
      </c>
      <c r="AQ238" s="5" t="str">
        <f t="shared" si="5139"/>
        <v/>
      </c>
      <c r="AR238" s="5" t="str">
        <f t="shared" si="5139"/>
        <v/>
      </c>
      <c r="AS238" s="5" t="str">
        <f t="shared" si="5139"/>
        <v/>
      </c>
      <c r="AT238" s="5" t="str">
        <f t="shared" si="5139"/>
        <v/>
      </c>
      <c r="AU238" s="5" t="str">
        <f t="shared" si="5139"/>
        <v/>
      </c>
      <c r="AV238" s="5" t="str">
        <f t="shared" si="5139"/>
        <v/>
      </c>
      <c r="AW238" s="5" t="str">
        <f t="shared" si="5139"/>
        <v/>
      </c>
      <c r="AX238" s="5" t="str">
        <f t="shared" si="5140"/>
        <v/>
      </c>
      <c r="AY238" s="5">
        <f t="shared" si="5140"/>
        <v>4344735</v>
      </c>
      <c r="AZ238" s="5" t="str">
        <f t="shared" si="5140"/>
        <v/>
      </c>
      <c r="BA238" s="5" t="str">
        <f t="shared" si="5140"/>
        <v/>
      </c>
      <c r="BB238" s="5" t="str">
        <f t="shared" si="5140"/>
        <v/>
      </c>
      <c r="BC238" s="5" t="str">
        <f t="shared" si="5140"/>
        <v/>
      </c>
      <c r="BD238" s="5" t="str">
        <f t="shared" si="5140"/>
        <v/>
      </c>
      <c r="BE238" s="5" t="str">
        <f t="shared" si="5140"/>
        <v/>
      </c>
      <c r="BF238" s="5" t="str">
        <f t="shared" si="5140"/>
        <v/>
      </c>
      <c r="BG238" s="5" t="str">
        <f t="shared" si="5140"/>
        <v/>
      </c>
      <c r="BH238" s="5" t="str">
        <f t="shared" si="5141"/>
        <v/>
      </c>
      <c r="BI238" s="5" t="str">
        <f t="shared" si="5141"/>
        <v/>
      </c>
      <c r="BJ238" s="5">
        <f t="shared" si="5141"/>
        <v>1007689</v>
      </c>
      <c r="BK238" s="5" t="str">
        <f t="shared" si="5141"/>
        <v/>
      </c>
      <c r="BL238" s="5" t="str">
        <f t="shared" si="5141"/>
        <v/>
      </c>
      <c r="BM238" s="5" t="str">
        <f t="shared" si="5141"/>
        <v/>
      </c>
      <c r="BN238" s="5" t="str">
        <f t="shared" si="5141"/>
        <v/>
      </c>
      <c r="BO238" s="5" t="str">
        <f t="shared" si="5141"/>
        <v/>
      </c>
      <c r="BP238" s="5" t="str">
        <f t="shared" si="5141"/>
        <v/>
      </c>
      <c r="BQ238" s="5" t="str">
        <f t="shared" si="5141"/>
        <v/>
      </c>
      <c r="BR238" s="5"/>
      <c r="BT238" s="5" t="str">
        <f t="shared" si="5067"/>
        <v/>
      </c>
      <c r="BU238" s="5" t="str">
        <f t="shared" si="5068"/>
        <v/>
      </c>
      <c r="BV238" s="5" t="str">
        <f t="shared" si="5069"/>
        <v/>
      </c>
      <c r="BW238" s="5" t="str">
        <f t="shared" si="5070"/>
        <v/>
      </c>
      <c r="BX238" s="5" t="str">
        <f t="shared" si="5071"/>
        <v/>
      </c>
      <c r="BY238" s="5" t="str">
        <f t="shared" si="5072"/>
        <v/>
      </c>
      <c r="BZ238" s="5" t="str">
        <f t="shared" si="5073"/>
        <v/>
      </c>
      <c r="CA238" s="5" t="str">
        <f t="shared" si="5074"/>
        <v/>
      </c>
      <c r="CB238" s="5" t="str">
        <f t="shared" si="5075"/>
        <v/>
      </c>
      <c r="CC238" s="5" t="str">
        <f t="shared" si="5076"/>
        <v/>
      </c>
      <c r="CD238" s="5" t="str">
        <f t="shared" si="5077"/>
        <v/>
      </c>
      <c r="CE238" s="5" t="str">
        <f t="shared" si="5078"/>
        <v/>
      </c>
      <c r="CF238" s="5" t="str">
        <f t="shared" si="5079"/>
        <v>Parkway Bank and Trust Company - Harwood Heights, IL</v>
      </c>
      <c r="CG238" s="5" t="str">
        <f t="shared" si="5080"/>
        <v/>
      </c>
      <c r="CH238" s="5" t="str">
        <f t="shared" si="5081"/>
        <v>Waukon State Bank - Waukon, IA</v>
      </c>
      <c r="CI238" s="5" t="str">
        <f t="shared" si="5082"/>
        <v/>
      </c>
      <c r="CJ238" s="5" t="str">
        <f t="shared" si="5083"/>
        <v/>
      </c>
      <c r="CK238" s="5" t="str">
        <f t="shared" si="5084"/>
        <v/>
      </c>
      <c r="CL238" s="5" t="str">
        <f t="shared" si="5085"/>
        <v/>
      </c>
      <c r="CM238" s="5" t="str">
        <f t="shared" si="5086"/>
        <v/>
      </c>
      <c r="CN238" s="5" t="str">
        <f t="shared" si="5087"/>
        <v/>
      </c>
      <c r="CO238" s="5" t="str">
        <f t="shared" si="5088"/>
        <v/>
      </c>
      <c r="CP238" s="5" t="str">
        <f t="shared" si="5089"/>
        <v>Village Bank - Saint Francis, MN</v>
      </c>
      <c r="CQ238" s="5" t="str">
        <f t="shared" si="5090"/>
        <v/>
      </c>
      <c r="CR238" s="5" t="str">
        <f t="shared" si="5091"/>
        <v/>
      </c>
      <c r="CS238" s="5" t="str">
        <f t="shared" si="5092"/>
        <v/>
      </c>
      <c r="CT238" s="5" t="str">
        <f t="shared" si="5093"/>
        <v/>
      </c>
      <c r="CU238" s="5" t="str">
        <f t="shared" si="5094"/>
        <v/>
      </c>
      <c r="CV238" s="5" t="str">
        <f t="shared" si="5095"/>
        <v/>
      </c>
      <c r="CW238" s="5" t="str">
        <f t="shared" si="5096"/>
        <v/>
      </c>
      <c r="CX238" s="5" t="str">
        <f t="shared" si="5097"/>
        <v/>
      </c>
      <c r="CY238" s="5" t="str">
        <f t="shared" si="5098"/>
        <v>United Overseas Bank Limited - New York Agency - New York, NY</v>
      </c>
      <c r="CZ238" s="5" t="str">
        <f t="shared" si="5099"/>
        <v/>
      </c>
      <c r="DA238" s="5" t="str">
        <f t="shared" si="5100"/>
        <v/>
      </c>
      <c r="DB238" s="5" t="str">
        <f t="shared" si="5101"/>
        <v/>
      </c>
      <c r="DC238" s="5" t="str">
        <f t="shared" si="5102"/>
        <v/>
      </c>
      <c r="DD238" s="5" t="str">
        <f t="shared" si="5103"/>
        <v/>
      </c>
      <c r="DE238" s="5" t="str">
        <f t="shared" si="5104"/>
        <v/>
      </c>
      <c r="DF238" s="5" t="str">
        <f t="shared" si="5105"/>
        <v/>
      </c>
      <c r="DG238" s="5" t="str">
        <f t="shared" si="5106"/>
        <v/>
      </c>
      <c r="DH238" s="5" t="str">
        <f t="shared" si="5107"/>
        <v/>
      </c>
      <c r="DI238" s="5" t="str">
        <f t="shared" si="5108"/>
        <v/>
      </c>
      <c r="DJ238" s="5" t="str">
        <f t="shared" si="5109"/>
        <v>POINTWEST Bank - West, TX</v>
      </c>
      <c r="DK238" s="5" t="str">
        <f t="shared" si="5110"/>
        <v/>
      </c>
      <c r="DL238" s="5" t="str">
        <f t="shared" si="5111"/>
        <v/>
      </c>
      <c r="DM238" s="5" t="str">
        <f t="shared" si="5112"/>
        <v/>
      </c>
      <c r="DN238" s="5" t="str">
        <f t="shared" si="5113"/>
        <v/>
      </c>
      <c r="DO238" s="5" t="str">
        <f t="shared" si="5114"/>
        <v/>
      </c>
      <c r="DP238" s="5" t="str">
        <f t="shared" si="5120"/>
        <v/>
      </c>
      <c r="DQ238" s="5" t="str">
        <f t="shared" si="5142"/>
        <v/>
      </c>
    </row>
    <row r="239" spans="1:121" x14ac:dyDescent="0.25">
      <c r="A239">
        <v>238</v>
      </c>
      <c r="B239" s="5">
        <v>4273862</v>
      </c>
      <c r="C239" t="str">
        <f t="shared" si="5121"/>
        <v>CMB Wing Lung Bank - Los Angeles Branch - Newport Beach, CA</v>
      </c>
      <c r="D239" s="21" t="s">
        <v>10651</v>
      </c>
      <c r="E239" s="19" t="s">
        <v>10119</v>
      </c>
      <c r="F239" s="19" t="s">
        <v>2951</v>
      </c>
      <c r="G239" s="19"/>
      <c r="K239" s="27">
        <v>230</v>
      </c>
      <c r="L239" s="28" t="str">
        <f>IF(HLOOKUP('Peer Comparison Tool'!$E$6,StateDropdownData,K239+1,FALSE)=0,"",HLOOKUP('Peer Comparison Tool'!$E$6,StateDropdownData,K239+1,FALSE))</f>
        <v/>
      </c>
      <c r="M239" s="29" t="str">
        <f>IF(HLOOKUP('Peer Comparison Tool'!$E$6,[0]!DropdownData,K239+1,FALSE)=0,"",HLOOKUP('Peer Comparison Tool'!$E$6,[0]!DropdownData,K239+1,FALSE))</f>
        <v/>
      </c>
      <c r="N239" s="27">
        <v>230</v>
      </c>
      <c r="O239" s="28" t="str">
        <f>IF(HLOOKUP('Peer Comparison Tool'!$G$6,StateDropdownData,N239+1,FALSE)=0,"",HLOOKUP('Peer Comparison Tool'!$G$6,StateDropdownData,N239+1,FALSE))</f>
        <v/>
      </c>
      <c r="P239" s="29" t="str">
        <f>IF(HLOOKUP('Peer Comparison Tool'!$G$6,DropdownData,N239+1,FALSE)=0,"",HLOOKUP('Peer Comparison Tool'!$G$6,DropdownData,N239+1,FALSE))</f>
        <v/>
      </c>
      <c r="Q239" s="27">
        <v>230</v>
      </c>
      <c r="R239" s="28" t="str">
        <f>IF(HLOOKUP('Peer Comparison Tool'!$I$6,StateDropdownData,Q239+1,FALSE)=0,"",HLOOKUP('Peer Comparison Tool'!$I$6,StateDropdownData,Q239+1,FALSE))</f>
        <v/>
      </c>
      <c r="S239" s="29" t="str">
        <f>IF(HLOOKUP('Peer Comparison Tool'!$I$6,DropdownData,Q239+1,FALSE)=0,"",HLOOKUP('Peer Comparison Tool'!$I$6,DropdownData,Q239+1,FALSE))</f>
        <v/>
      </c>
      <c r="T239" s="5" t="str">
        <f t="shared" si="5137"/>
        <v/>
      </c>
      <c r="U239" s="5" t="str">
        <f t="shared" si="5137"/>
        <v/>
      </c>
      <c r="V239" s="5" t="str">
        <f t="shared" si="5137"/>
        <v/>
      </c>
      <c r="W239" s="5" t="str">
        <f t="shared" si="5137"/>
        <v/>
      </c>
      <c r="X239" s="5" t="str">
        <f t="shared" si="5137"/>
        <v/>
      </c>
      <c r="Y239" s="5" t="str">
        <f t="shared" si="5137"/>
        <v/>
      </c>
      <c r="Z239" s="5" t="str">
        <f t="shared" si="5137"/>
        <v/>
      </c>
      <c r="AA239" s="5" t="str">
        <f t="shared" si="5137"/>
        <v/>
      </c>
      <c r="AB239" s="5" t="str">
        <f t="shared" si="5137"/>
        <v/>
      </c>
      <c r="AC239" s="5" t="str">
        <f t="shared" si="5137"/>
        <v/>
      </c>
      <c r="AD239" s="5" t="str">
        <f t="shared" si="5138"/>
        <v/>
      </c>
      <c r="AE239" s="5" t="str">
        <f t="shared" si="5138"/>
        <v/>
      </c>
      <c r="AF239" s="5">
        <f t="shared" si="5138"/>
        <v>4120601</v>
      </c>
      <c r="AG239" s="5" t="str">
        <f t="shared" si="5138"/>
        <v/>
      </c>
      <c r="AH239" s="5">
        <f t="shared" si="5138"/>
        <v>1000938</v>
      </c>
      <c r="AI239" s="5" t="str">
        <f t="shared" si="5138"/>
        <v/>
      </c>
      <c r="AJ239" s="5" t="str">
        <f t="shared" si="5138"/>
        <v/>
      </c>
      <c r="AK239" s="5" t="str">
        <f t="shared" si="5138"/>
        <v/>
      </c>
      <c r="AL239" s="5" t="str">
        <f t="shared" si="5138"/>
        <v/>
      </c>
      <c r="AM239" s="5" t="str">
        <f t="shared" si="5138"/>
        <v/>
      </c>
      <c r="AN239" s="5" t="str">
        <f t="shared" si="5139"/>
        <v/>
      </c>
      <c r="AO239" s="5" t="str">
        <f t="shared" si="5139"/>
        <v/>
      </c>
      <c r="AP239" s="5">
        <f t="shared" si="5139"/>
        <v>4100305</v>
      </c>
      <c r="AQ239" s="5" t="str">
        <f t="shared" si="5139"/>
        <v/>
      </c>
      <c r="AR239" s="5" t="str">
        <f t="shared" si="5139"/>
        <v/>
      </c>
      <c r="AS239" s="5" t="str">
        <f t="shared" si="5139"/>
        <v/>
      </c>
      <c r="AT239" s="5" t="str">
        <f t="shared" si="5139"/>
        <v/>
      </c>
      <c r="AU239" s="5" t="str">
        <f t="shared" si="5139"/>
        <v/>
      </c>
      <c r="AV239" s="5" t="str">
        <f t="shared" si="5139"/>
        <v/>
      </c>
      <c r="AW239" s="5" t="str">
        <f t="shared" si="5139"/>
        <v/>
      </c>
      <c r="AX239" s="5" t="str">
        <f t="shared" si="5140"/>
        <v/>
      </c>
      <c r="AY239" s="5">
        <f t="shared" si="5140"/>
        <v>4169839</v>
      </c>
      <c r="AZ239" s="5" t="str">
        <f t="shared" si="5140"/>
        <v/>
      </c>
      <c r="BA239" s="5" t="str">
        <f t="shared" si="5140"/>
        <v/>
      </c>
      <c r="BB239" s="5" t="str">
        <f t="shared" si="5140"/>
        <v/>
      </c>
      <c r="BC239" s="5" t="str">
        <f t="shared" si="5140"/>
        <v/>
      </c>
      <c r="BD239" s="5" t="str">
        <f t="shared" si="5140"/>
        <v/>
      </c>
      <c r="BE239" s="5" t="str">
        <f t="shared" si="5140"/>
        <v/>
      </c>
      <c r="BF239" s="5" t="str">
        <f t="shared" si="5140"/>
        <v/>
      </c>
      <c r="BG239" s="5" t="str">
        <f t="shared" si="5140"/>
        <v/>
      </c>
      <c r="BH239" s="5" t="str">
        <f t="shared" si="5141"/>
        <v/>
      </c>
      <c r="BI239" s="5" t="str">
        <f t="shared" si="5141"/>
        <v/>
      </c>
      <c r="BJ239" s="5">
        <f t="shared" si="5141"/>
        <v>1014569</v>
      </c>
      <c r="BK239" s="5" t="str">
        <f t="shared" si="5141"/>
        <v/>
      </c>
      <c r="BL239" s="5" t="str">
        <f t="shared" si="5141"/>
        <v/>
      </c>
      <c r="BM239" s="5" t="str">
        <f t="shared" si="5141"/>
        <v/>
      </c>
      <c r="BN239" s="5" t="str">
        <f t="shared" si="5141"/>
        <v/>
      </c>
      <c r="BO239" s="5" t="str">
        <f t="shared" si="5141"/>
        <v/>
      </c>
      <c r="BP239" s="5" t="str">
        <f t="shared" si="5141"/>
        <v/>
      </c>
      <c r="BQ239" s="5" t="str">
        <f t="shared" si="5141"/>
        <v/>
      </c>
      <c r="BR239" s="5"/>
      <c r="BT239" s="5" t="str">
        <f t="shared" si="5067"/>
        <v/>
      </c>
      <c r="BU239" s="5" t="str">
        <f t="shared" si="5068"/>
        <v/>
      </c>
      <c r="BV239" s="5" t="str">
        <f t="shared" si="5069"/>
        <v/>
      </c>
      <c r="BW239" s="5" t="str">
        <f t="shared" si="5070"/>
        <v/>
      </c>
      <c r="BX239" s="5" t="str">
        <f t="shared" si="5071"/>
        <v/>
      </c>
      <c r="BY239" s="5" t="str">
        <f t="shared" si="5072"/>
        <v/>
      </c>
      <c r="BZ239" s="5" t="str">
        <f t="shared" si="5073"/>
        <v/>
      </c>
      <c r="CA239" s="5" t="str">
        <f t="shared" si="5074"/>
        <v/>
      </c>
      <c r="CB239" s="5" t="str">
        <f t="shared" si="5075"/>
        <v/>
      </c>
      <c r="CC239" s="5" t="str">
        <f t="shared" si="5076"/>
        <v/>
      </c>
      <c r="CD239" s="5" t="str">
        <f t="shared" si="5077"/>
        <v/>
      </c>
      <c r="CE239" s="5" t="str">
        <f t="shared" si="5078"/>
        <v/>
      </c>
      <c r="CF239" s="5" t="str">
        <f t="shared" si="5079"/>
        <v>PeopleFirst Bank - Joliet, IL</v>
      </c>
      <c r="CG239" s="5" t="str">
        <f t="shared" si="5080"/>
        <v/>
      </c>
      <c r="CH239" s="5" t="str">
        <f t="shared" si="5081"/>
        <v>WCF Financial Bank - Webster City, IA</v>
      </c>
      <c r="CI239" s="5" t="str">
        <f t="shared" si="5082"/>
        <v/>
      </c>
      <c r="CJ239" s="5" t="str">
        <f t="shared" si="5083"/>
        <v/>
      </c>
      <c r="CK239" s="5" t="str">
        <f t="shared" si="5084"/>
        <v/>
      </c>
      <c r="CL239" s="5" t="str">
        <f t="shared" si="5085"/>
        <v/>
      </c>
      <c r="CM239" s="5" t="str">
        <f t="shared" si="5086"/>
        <v/>
      </c>
      <c r="CN239" s="5" t="str">
        <f t="shared" si="5087"/>
        <v/>
      </c>
      <c r="CO239" s="5" t="str">
        <f t="shared" si="5088"/>
        <v/>
      </c>
      <c r="CP239" s="5" t="str">
        <f t="shared" si="5089"/>
        <v>VisionBank - Saint Louis Park, MN</v>
      </c>
      <c r="CQ239" s="5" t="str">
        <f t="shared" si="5090"/>
        <v/>
      </c>
      <c r="CR239" s="5" t="str">
        <f t="shared" si="5091"/>
        <v/>
      </c>
      <c r="CS239" s="5" t="str">
        <f t="shared" si="5092"/>
        <v/>
      </c>
      <c r="CT239" s="5" t="str">
        <f t="shared" si="5093"/>
        <v/>
      </c>
      <c r="CU239" s="5" t="str">
        <f t="shared" si="5094"/>
        <v/>
      </c>
      <c r="CV239" s="5" t="str">
        <f t="shared" si="5095"/>
        <v/>
      </c>
      <c r="CW239" s="5" t="str">
        <f t="shared" si="5096"/>
        <v/>
      </c>
      <c r="CX239" s="5" t="str">
        <f t="shared" si="5097"/>
        <v/>
      </c>
      <c r="CY239" s="5" t="str">
        <f t="shared" si="5098"/>
        <v>Walden Savings Bank - Montgomery, NY</v>
      </c>
      <c r="CZ239" s="5" t="str">
        <f t="shared" si="5099"/>
        <v/>
      </c>
      <c r="DA239" s="5" t="str">
        <f t="shared" si="5100"/>
        <v/>
      </c>
      <c r="DB239" s="5" t="str">
        <f t="shared" si="5101"/>
        <v/>
      </c>
      <c r="DC239" s="5" t="str">
        <f t="shared" si="5102"/>
        <v/>
      </c>
      <c r="DD239" s="5" t="str">
        <f t="shared" si="5103"/>
        <v/>
      </c>
      <c r="DE239" s="5" t="str">
        <f t="shared" si="5104"/>
        <v/>
      </c>
      <c r="DF239" s="5" t="str">
        <f t="shared" si="5105"/>
        <v/>
      </c>
      <c r="DG239" s="5" t="str">
        <f t="shared" si="5106"/>
        <v/>
      </c>
      <c r="DH239" s="5" t="str">
        <f t="shared" si="5107"/>
        <v/>
      </c>
      <c r="DI239" s="5" t="str">
        <f t="shared" si="5108"/>
        <v/>
      </c>
      <c r="DJ239" s="5" t="str">
        <f t="shared" si="5109"/>
        <v>Powell State Bank - Powell, TX</v>
      </c>
      <c r="DK239" s="5" t="str">
        <f t="shared" si="5110"/>
        <v/>
      </c>
      <c r="DL239" s="5" t="str">
        <f t="shared" si="5111"/>
        <v/>
      </c>
      <c r="DM239" s="5" t="str">
        <f t="shared" si="5112"/>
        <v/>
      </c>
      <c r="DN239" s="5" t="str">
        <f t="shared" si="5113"/>
        <v/>
      </c>
      <c r="DO239" s="5" t="str">
        <f t="shared" si="5114"/>
        <v/>
      </c>
      <c r="DP239" s="5" t="str">
        <f t="shared" si="5120"/>
        <v/>
      </c>
      <c r="DQ239" s="5" t="str">
        <f t="shared" si="5142"/>
        <v/>
      </c>
    </row>
    <row r="240" spans="1:121" x14ac:dyDescent="0.25">
      <c r="A240">
        <v>239</v>
      </c>
      <c r="B240" s="5">
        <v>13321178</v>
      </c>
      <c r="C240" t="str">
        <f t="shared" si="5121"/>
        <v>CMB Wing Lung Bank - San Francisco Branch - San Francisco, CA</v>
      </c>
      <c r="D240" s="21" t="s">
        <v>10652</v>
      </c>
      <c r="E240" s="19" t="s">
        <v>2961</v>
      </c>
      <c r="F240" s="19" t="s">
        <v>2951</v>
      </c>
      <c r="G240" s="19"/>
      <c r="K240" s="27">
        <v>231</v>
      </c>
      <c r="L240" s="28" t="str">
        <f>IF(HLOOKUP('Peer Comparison Tool'!$E$6,StateDropdownData,K240+1,FALSE)=0,"",HLOOKUP('Peer Comparison Tool'!$E$6,StateDropdownData,K240+1,FALSE))</f>
        <v/>
      </c>
      <c r="M240" s="29" t="str">
        <f>IF(HLOOKUP('Peer Comparison Tool'!$E$6,[0]!DropdownData,K240+1,FALSE)=0,"",HLOOKUP('Peer Comparison Tool'!$E$6,[0]!DropdownData,K240+1,FALSE))</f>
        <v/>
      </c>
      <c r="N240" s="27">
        <v>231</v>
      </c>
      <c r="O240" s="28" t="str">
        <f>IF(HLOOKUP('Peer Comparison Tool'!$G$6,StateDropdownData,N240+1,FALSE)=0,"",HLOOKUP('Peer Comparison Tool'!$G$6,StateDropdownData,N240+1,FALSE))</f>
        <v/>
      </c>
      <c r="P240" s="29" t="str">
        <f>IF(HLOOKUP('Peer Comparison Tool'!$G$6,DropdownData,N240+1,FALSE)=0,"",HLOOKUP('Peer Comparison Tool'!$G$6,DropdownData,N240+1,FALSE))</f>
        <v/>
      </c>
      <c r="Q240" s="27">
        <v>231</v>
      </c>
      <c r="R240" s="28" t="str">
        <f>IF(HLOOKUP('Peer Comparison Tool'!$I$6,StateDropdownData,Q240+1,FALSE)=0,"",HLOOKUP('Peer Comparison Tool'!$I$6,StateDropdownData,Q240+1,FALSE))</f>
        <v/>
      </c>
      <c r="S240" s="29" t="str">
        <f>IF(HLOOKUP('Peer Comparison Tool'!$I$6,DropdownData,Q240+1,FALSE)=0,"",HLOOKUP('Peer Comparison Tool'!$I$6,DropdownData,Q240+1,FALSE))</f>
        <v/>
      </c>
      <c r="T240" s="5" t="str">
        <f t="shared" ref="T240:AC249" si="5143">IFERROR(IF(VLOOKUP(INDEX($L$2:$HEG$5,4,T$471+$Q240-1),$B$2:$F$5568,5,FALSE)=T$473,INDEX($L$2:$HEG$5,4,T$471+$Q240-1),""),"")</f>
        <v/>
      </c>
      <c r="U240" s="5" t="str">
        <f t="shared" si="5143"/>
        <v/>
      </c>
      <c r="V240" s="5" t="str">
        <f t="shared" si="5143"/>
        <v/>
      </c>
      <c r="W240" s="5" t="str">
        <f t="shared" si="5143"/>
        <v/>
      </c>
      <c r="X240" s="5" t="str">
        <f t="shared" si="5143"/>
        <v/>
      </c>
      <c r="Y240" s="5" t="str">
        <f t="shared" si="5143"/>
        <v/>
      </c>
      <c r="Z240" s="5" t="str">
        <f t="shared" si="5143"/>
        <v/>
      </c>
      <c r="AA240" s="5" t="str">
        <f t="shared" si="5143"/>
        <v/>
      </c>
      <c r="AB240" s="5" t="str">
        <f t="shared" si="5143"/>
        <v/>
      </c>
      <c r="AC240" s="5" t="str">
        <f t="shared" si="5143"/>
        <v/>
      </c>
      <c r="AD240" s="5" t="str">
        <f t="shared" ref="AD240:AM249" si="5144">IFERROR(IF(VLOOKUP(INDEX($L$2:$HEG$5,4,AD$471+$Q240-1),$B$2:$F$5568,5,FALSE)=AD$473,INDEX($L$2:$HEG$5,4,AD$471+$Q240-1),""),"")</f>
        <v/>
      </c>
      <c r="AE240" s="5" t="str">
        <f t="shared" si="5144"/>
        <v/>
      </c>
      <c r="AF240" s="5">
        <f t="shared" si="5144"/>
        <v>1015334</v>
      </c>
      <c r="AG240" s="5" t="str">
        <f t="shared" si="5144"/>
        <v/>
      </c>
      <c r="AH240" s="5">
        <f t="shared" si="5144"/>
        <v>1005830</v>
      </c>
      <c r="AI240" s="5" t="str">
        <f t="shared" si="5144"/>
        <v/>
      </c>
      <c r="AJ240" s="5" t="str">
        <f t="shared" si="5144"/>
        <v/>
      </c>
      <c r="AK240" s="5" t="str">
        <f t="shared" si="5144"/>
        <v/>
      </c>
      <c r="AL240" s="5" t="str">
        <f t="shared" si="5144"/>
        <v/>
      </c>
      <c r="AM240" s="5" t="str">
        <f t="shared" si="5144"/>
        <v/>
      </c>
      <c r="AN240" s="5" t="str">
        <f t="shared" ref="AN240:AW249" si="5145">IFERROR(IF(VLOOKUP(INDEX($L$2:$HEG$5,4,AN$471+$Q240-1),$B$2:$F$5568,5,FALSE)=AN$473,INDEX($L$2:$HEG$5,4,AN$471+$Q240-1),""),"")</f>
        <v/>
      </c>
      <c r="AO240" s="5" t="str">
        <f t="shared" si="5145"/>
        <v/>
      </c>
      <c r="AP240" s="5">
        <f t="shared" si="5145"/>
        <v>1006670</v>
      </c>
      <c r="AQ240" s="5" t="str">
        <f t="shared" si="5145"/>
        <v/>
      </c>
      <c r="AR240" s="5" t="str">
        <f t="shared" si="5145"/>
        <v/>
      </c>
      <c r="AS240" s="5" t="str">
        <f t="shared" si="5145"/>
        <v/>
      </c>
      <c r="AT240" s="5" t="str">
        <f t="shared" si="5145"/>
        <v/>
      </c>
      <c r="AU240" s="5" t="str">
        <f t="shared" si="5145"/>
        <v/>
      </c>
      <c r="AV240" s="5" t="str">
        <f t="shared" si="5145"/>
        <v/>
      </c>
      <c r="AW240" s="5" t="str">
        <f t="shared" si="5145"/>
        <v/>
      </c>
      <c r="AX240" s="5" t="str">
        <f t="shared" ref="AX240:BG249" si="5146">IFERROR(IF(VLOOKUP(INDEX($L$2:$HEG$5,4,AX$471+$Q240-1),$B$2:$F$5568,5,FALSE)=AX$473,INDEX($L$2:$HEG$5,4,AX$471+$Q240-1),""),"")</f>
        <v/>
      </c>
      <c r="AY240" s="5">
        <f t="shared" si="5146"/>
        <v>1000865</v>
      </c>
      <c r="AZ240" s="5" t="str">
        <f t="shared" si="5146"/>
        <v/>
      </c>
      <c r="BA240" s="5" t="str">
        <f t="shared" si="5146"/>
        <v/>
      </c>
      <c r="BB240" s="5" t="str">
        <f t="shared" si="5146"/>
        <v/>
      </c>
      <c r="BC240" s="5" t="str">
        <f t="shared" si="5146"/>
        <v/>
      </c>
      <c r="BD240" s="5" t="str">
        <f t="shared" si="5146"/>
        <v/>
      </c>
      <c r="BE240" s="5" t="str">
        <f t="shared" si="5146"/>
        <v/>
      </c>
      <c r="BF240" s="5" t="str">
        <f t="shared" si="5146"/>
        <v/>
      </c>
      <c r="BG240" s="5" t="str">
        <f t="shared" si="5146"/>
        <v/>
      </c>
      <c r="BH240" s="5" t="str">
        <f t="shared" ref="BH240:BQ249" si="5147">IFERROR(IF(VLOOKUP(INDEX($L$2:$HEG$5,4,BH$471+$Q240-1),$B$2:$F$5568,5,FALSE)=BH$473,INDEX($L$2:$HEG$5,4,BH$471+$Q240-1),""),"")</f>
        <v/>
      </c>
      <c r="BI240" s="5" t="str">
        <f t="shared" si="5147"/>
        <v/>
      </c>
      <c r="BJ240" s="5">
        <f t="shared" si="5147"/>
        <v>4087444</v>
      </c>
      <c r="BK240" s="5" t="str">
        <f t="shared" si="5147"/>
        <v/>
      </c>
      <c r="BL240" s="5" t="str">
        <f t="shared" si="5147"/>
        <v/>
      </c>
      <c r="BM240" s="5" t="str">
        <f t="shared" si="5147"/>
        <v/>
      </c>
      <c r="BN240" s="5" t="str">
        <f t="shared" si="5147"/>
        <v/>
      </c>
      <c r="BO240" s="5" t="str">
        <f t="shared" si="5147"/>
        <v/>
      </c>
      <c r="BP240" s="5" t="str">
        <f t="shared" si="5147"/>
        <v/>
      </c>
      <c r="BQ240" s="5" t="str">
        <f t="shared" si="5147"/>
        <v/>
      </c>
      <c r="BR240" s="5"/>
      <c r="BT240" s="5" t="str">
        <f t="shared" si="5067"/>
        <v/>
      </c>
      <c r="BU240" s="5" t="str">
        <f t="shared" si="5068"/>
        <v/>
      </c>
      <c r="BV240" s="5" t="str">
        <f t="shared" si="5069"/>
        <v/>
      </c>
      <c r="BW240" s="5" t="str">
        <f t="shared" si="5070"/>
        <v/>
      </c>
      <c r="BX240" s="5" t="str">
        <f t="shared" si="5071"/>
        <v/>
      </c>
      <c r="BY240" s="5" t="str">
        <f t="shared" si="5072"/>
        <v/>
      </c>
      <c r="BZ240" s="5" t="str">
        <f t="shared" si="5073"/>
        <v/>
      </c>
      <c r="CA240" s="5" t="str">
        <f t="shared" si="5074"/>
        <v/>
      </c>
      <c r="CB240" s="5" t="str">
        <f t="shared" si="5075"/>
        <v/>
      </c>
      <c r="CC240" s="5" t="str">
        <f t="shared" si="5076"/>
        <v/>
      </c>
      <c r="CD240" s="5" t="str">
        <f t="shared" si="5077"/>
        <v/>
      </c>
      <c r="CE240" s="5" t="str">
        <f t="shared" si="5078"/>
        <v/>
      </c>
      <c r="CF240" s="5" t="str">
        <f t="shared" si="5079"/>
        <v>Peoples Bank &amp; Trust - Pana, IL</v>
      </c>
      <c r="CG240" s="5" t="str">
        <f t="shared" si="5080"/>
        <v/>
      </c>
      <c r="CH240" s="5" t="str">
        <f t="shared" si="5081"/>
        <v>West Bank - West Des Moines, IA</v>
      </c>
      <c r="CI240" s="5" t="str">
        <f t="shared" si="5082"/>
        <v/>
      </c>
      <c r="CJ240" s="5" t="str">
        <f t="shared" si="5083"/>
        <v/>
      </c>
      <c r="CK240" s="5" t="str">
        <f t="shared" si="5084"/>
        <v/>
      </c>
      <c r="CL240" s="5" t="str">
        <f t="shared" si="5085"/>
        <v/>
      </c>
      <c r="CM240" s="5" t="str">
        <f t="shared" si="5086"/>
        <v/>
      </c>
      <c r="CN240" s="5" t="str">
        <f t="shared" si="5087"/>
        <v/>
      </c>
      <c r="CO240" s="5" t="str">
        <f t="shared" si="5088"/>
        <v/>
      </c>
      <c r="CP240" s="5" t="str">
        <f t="shared" si="5089"/>
        <v>Wadena State Bank - Wadena, MN</v>
      </c>
      <c r="CQ240" s="5" t="str">
        <f t="shared" si="5090"/>
        <v/>
      </c>
      <c r="CR240" s="5" t="str">
        <f t="shared" si="5091"/>
        <v/>
      </c>
      <c r="CS240" s="5" t="str">
        <f t="shared" si="5092"/>
        <v/>
      </c>
      <c r="CT240" s="5" t="str">
        <f t="shared" si="5093"/>
        <v/>
      </c>
      <c r="CU240" s="5" t="str">
        <f t="shared" si="5094"/>
        <v/>
      </c>
      <c r="CV240" s="5" t="str">
        <f t="shared" si="5095"/>
        <v/>
      </c>
      <c r="CW240" s="5" t="str">
        <f t="shared" si="5096"/>
        <v/>
      </c>
      <c r="CX240" s="5" t="str">
        <f t="shared" si="5097"/>
        <v/>
      </c>
      <c r="CY240" s="5" t="str">
        <f t="shared" si="5098"/>
        <v>Wallkill Valley Federal Savings and Loan Association - Wallkill, NY</v>
      </c>
      <c r="CZ240" s="5" t="str">
        <f t="shared" si="5099"/>
        <v/>
      </c>
      <c r="DA240" s="5" t="str">
        <f t="shared" si="5100"/>
        <v/>
      </c>
      <c r="DB240" s="5" t="str">
        <f t="shared" si="5101"/>
        <v/>
      </c>
      <c r="DC240" s="5" t="str">
        <f t="shared" si="5102"/>
        <v/>
      </c>
      <c r="DD240" s="5" t="str">
        <f t="shared" si="5103"/>
        <v/>
      </c>
      <c r="DE240" s="5" t="str">
        <f t="shared" si="5104"/>
        <v/>
      </c>
      <c r="DF240" s="5" t="str">
        <f t="shared" si="5105"/>
        <v/>
      </c>
      <c r="DG240" s="5" t="str">
        <f t="shared" si="5106"/>
        <v/>
      </c>
      <c r="DH240" s="5" t="str">
        <f t="shared" si="5107"/>
        <v/>
      </c>
      <c r="DI240" s="5" t="str">
        <f t="shared" si="5108"/>
        <v/>
      </c>
      <c r="DJ240" s="5" t="str">
        <f t="shared" si="5109"/>
        <v>PrimeBank of Texas - Austin, TX</v>
      </c>
      <c r="DK240" s="5" t="str">
        <f t="shared" si="5110"/>
        <v/>
      </c>
      <c r="DL240" s="5" t="str">
        <f t="shared" si="5111"/>
        <v/>
      </c>
      <c r="DM240" s="5" t="str">
        <f t="shared" si="5112"/>
        <v/>
      </c>
      <c r="DN240" s="5" t="str">
        <f t="shared" si="5113"/>
        <v/>
      </c>
      <c r="DO240" s="5" t="str">
        <f t="shared" si="5114"/>
        <v/>
      </c>
      <c r="DP240" s="5" t="str">
        <f t="shared" si="5120"/>
        <v/>
      </c>
      <c r="DQ240" s="5" t="str">
        <f t="shared" si="5142"/>
        <v/>
      </c>
    </row>
    <row r="241" spans="1:121" x14ac:dyDescent="0.25">
      <c r="A241">
        <v>240</v>
      </c>
      <c r="B241" s="5">
        <v>4107052</v>
      </c>
      <c r="C241" t="str">
        <f t="shared" si="5121"/>
        <v>Column National Association - San Francisco, CA</v>
      </c>
      <c r="D241" s="21" t="s">
        <v>10131</v>
      </c>
      <c r="E241" s="19" t="s">
        <v>2961</v>
      </c>
      <c r="F241" s="19" t="s">
        <v>2951</v>
      </c>
      <c r="G241" s="19"/>
      <c r="K241" s="27">
        <v>232</v>
      </c>
      <c r="L241" s="28" t="str">
        <f>IF(HLOOKUP('Peer Comparison Tool'!$E$6,StateDropdownData,K241+1,FALSE)=0,"",HLOOKUP('Peer Comparison Tool'!$E$6,StateDropdownData,K241+1,FALSE))</f>
        <v/>
      </c>
      <c r="M241" s="29" t="str">
        <f>IF(HLOOKUP('Peer Comparison Tool'!$E$6,[0]!DropdownData,K241+1,FALSE)=0,"",HLOOKUP('Peer Comparison Tool'!$E$6,[0]!DropdownData,K241+1,FALSE))</f>
        <v/>
      </c>
      <c r="N241" s="27">
        <v>232</v>
      </c>
      <c r="O241" s="28" t="str">
        <f>IF(HLOOKUP('Peer Comparison Tool'!$G$6,StateDropdownData,N241+1,FALSE)=0,"",HLOOKUP('Peer Comparison Tool'!$G$6,StateDropdownData,N241+1,FALSE))</f>
        <v/>
      </c>
      <c r="P241" s="29" t="str">
        <f>IF(HLOOKUP('Peer Comparison Tool'!$G$6,DropdownData,N241+1,FALSE)=0,"",HLOOKUP('Peer Comparison Tool'!$G$6,DropdownData,N241+1,FALSE))</f>
        <v/>
      </c>
      <c r="Q241" s="27">
        <v>232</v>
      </c>
      <c r="R241" s="28" t="str">
        <f>IF(HLOOKUP('Peer Comparison Tool'!$I$6,StateDropdownData,Q241+1,FALSE)=0,"",HLOOKUP('Peer Comparison Tool'!$I$6,StateDropdownData,Q241+1,FALSE))</f>
        <v/>
      </c>
      <c r="S241" s="29" t="str">
        <f>IF(HLOOKUP('Peer Comparison Tool'!$I$6,DropdownData,Q241+1,FALSE)=0,"",HLOOKUP('Peer Comparison Tool'!$I$6,DropdownData,Q241+1,FALSE))</f>
        <v/>
      </c>
      <c r="T241" s="5" t="str">
        <f t="shared" si="5143"/>
        <v/>
      </c>
      <c r="U241" s="5" t="str">
        <f t="shared" si="5143"/>
        <v/>
      </c>
      <c r="V241" s="5" t="str">
        <f t="shared" si="5143"/>
        <v/>
      </c>
      <c r="W241" s="5" t="str">
        <f t="shared" si="5143"/>
        <v/>
      </c>
      <c r="X241" s="5" t="str">
        <f t="shared" si="5143"/>
        <v/>
      </c>
      <c r="Y241" s="5" t="str">
        <f t="shared" si="5143"/>
        <v/>
      </c>
      <c r="Z241" s="5" t="str">
        <f t="shared" si="5143"/>
        <v/>
      </c>
      <c r="AA241" s="5" t="str">
        <f t="shared" si="5143"/>
        <v/>
      </c>
      <c r="AB241" s="5" t="str">
        <f t="shared" si="5143"/>
        <v/>
      </c>
      <c r="AC241" s="5" t="str">
        <f t="shared" si="5143"/>
        <v/>
      </c>
      <c r="AD241" s="5" t="str">
        <f t="shared" si="5144"/>
        <v/>
      </c>
      <c r="AE241" s="5" t="str">
        <f t="shared" si="5144"/>
        <v/>
      </c>
      <c r="AF241" s="5">
        <f t="shared" si="5144"/>
        <v>1014107</v>
      </c>
      <c r="AG241" s="5" t="str">
        <f t="shared" si="5144"/>
        <v/>
      </c>
      <c r="AH241" s="5">
        <f t="shared" si="5144"/>
        <v>1005802</v>
      </c>
      <c r="AI241" s="5" t="str">
        <f t="shared" si="5144"/>
        <v/>
      </c>
      <c r="AJ241" s="5" t="str">
        <f t="shared" si="5144"/>
        <v/>
      </c>
      <c r="AK241" s="5" t="str">
        <f t="shared" si="5144"/>
        <v/>
      </c>
      <c r="AL241" s="5" t="str">
        <f t="shared" si="5144"/>
        <v/>
      </c>
      <c r="AM241" s="5" t="str">
        <f t="shared" si="5144"/>
        <v/>
      </c>
      <c r="AN241" s="5" t="str">
        <f t="shared" si="5145"/>
        <v/>
      </c>
      <c r="AO241" s="5" t="str">
        <f t="shared" si="5145"/>
        <v/>
      </c>
      <c r="AP241" s="5">
        <f t="shared" si="5145"/>
        <v>1006744</v>
      </c>
      <c r="AQ241" s="5" t="str">
        <f t="shared" si="5145"/>
        <v/>
      </c>
      <c r="AR241" s="5" t="str">
        <f t="shared" si="5145"/>
        <v/>
      </c>
      <c r="AS241" s="5" t="str">
        <f t="shared" si="5145"/>
        <v/>
      </c>
      <c r="AT241" s="5" t="str">
        <f t="shared" si="5145"/>
        <v/>
      </c>
      <c r="AU241" s="5" t="str">
        <f t="shared" si="5145"/>
        <v/>
      </c>
      <c r="AV241" s="5" t="str">
        <f t="shared" si="5145"/>
        <v/>
      </c>
      <c r="AW241" s="5" t="str">
        <f t="shared" si="5145"/>
        <v/>
      </c>
      <c r="AX241" s="5" t="str">
        <f t="shared" si="5146"/>
        <v/>
      </c>
      <c r="AY241" s="5">
        <f t="shared" si="5146"/>
        <v>1007774</v>
      </c>
      <c r="AZ241" s="5" t="str">
        <f t="shared" si="5146"/>
        <v/>
      </c>
      <c r="BA241" s="5" t="str">
        <f t="shared" si="5146"/>
        <v/>
      </c>
      <c r="BB241" s="5" t="str">
        <f t="shared" si="5146"/>
        <v/>
      </c>
      <c r="BC241" s="5" t="str">
        <f t="shared" si="5146"/>
        <v/>
      </c>
      <c r="BD241" s="5" t="str">
        <f t="shared" si="5146"/>
        <v/>
      </c>
      <c r="BE241" s="5" t="str">
        <f t="shared" si="5146"/>
        <v/>
      </c>
      <c r="BF241" s="5" t="str">
        <f t="shared" si="5146"/>
        <v/>
      </c>
      <c r="BG241" s="5" t="str">
        <f t="shared" si="5146"/>
        <v/>
      </c>
      <c r="BH241" s="5" t="str">
        <f t="shared" si="5147"/>
        <v/>
      </c>
      <c r="BI241" s="5" t="str">
        <f t="shared" si="5147"/>
        <v/>
      </c>
      <c r="BJ241" s="5">
        <f t="shared" si="5147"/>
        <v>1012131</v>
      </c>
      <c r="BK241" s="5" t="str">
        <f t="shared" si="5147"/>
        <v/>
      </c>
      <c r="BL241" s="5" t="str">
        <f t="shared" si="5147"/>
        <v/>
      </c>
      <c r="BM241" s="5" t="str">
        <f t="shared" si="5147"/>
        <v/>
      </c>
      <c r="BN241" s="5" t="str">
        <f t="shared" si="5147"/>
        <v/>
      </c>
      <c r="BO241" s="5" t="str">
        <f t="shared" si="5147"/>
        <v/>
      </c>
      <c r="BP241" s="5" t="str">
        <f t="shared" si="5147"/>
        <v/>
      </c>
      <c r="BQ241" s="5" t="str">
        <f t="shared" si="5147"/>
        <v/>
      </c>
      <c r="BR241" s="5"/>
      <c r="BT241" s="5" t="str">
        <f t="shared" si="5067"/>
        <v/>
      </c>
      <c r="BU241" s="5" t="str">
        <f t="shared" si="5068"/>
        <v/>
      </c>
      <c r="BV241" s="5" t="str">
        <f t="shared" si="5069"/>
        <v/>
      </c>
      <c r="BW241" s="5" t="str">
        <f t="shared" si="5070"/>
        <v/>
      </c>
      <c r="BX241" s="5" t="str">
        <f t="shared" si="5071"/>
        <v/>
      </c>
      <c r="BY241" s="5" t="str">
        <f t="shared" si="5072"/>
        <v/>
      </c>
      <c r="BZ241" s="5" t="str">
        <f t="shared" si="5073"/>
        <v/>
      </c>
      <c r="CA241" s="5" t="str">
        <f t="shared" si="5074"/>
        <v/>
      </c>
      <c r="CB241" s="5" t="str">
        <f t="shared" si="5075"/>
        <v/>
      </c>
      <c r="CC241" s="5" t="str">
        <f t="shared" si="5076"/>
        <v/>
      </c>
      <c r="CD241" s="5" t="str">
        <f t="shared" si="5077"/>
        <v/>
      </c>
      <c r="CE241" s="5" t="str">
        <f t="shared" si="5078"/>
        <v/>
      </c>
      <c r="CF241" s="5" t="str">
        <f t="shared" si="5079"/>
        <v>Peoples Bank of Kankakee County - Bourbonnais, IL</v>
      </c>
      <c r="CG241" s="5" t="str">
        <f t="shared" si="5080"/>
        <v/>
      </c>
      <c r="CH241" s="5" t="str">
        <f t="shared" si="5081"/>
        <v>West Iowa Bank - West Bend, IA</v>
      </c>
      <c r="CI241" s="5" t="str">
        <f t="shared" si="5082"/>
        <v/>
      </c>
      <c r="CJ241" s="5" t="str">
        <f t="shared" si="5083"/>
        <v/>
      </c>
      <c r="CK241" s="5" t="str">
        <f t="shared" si="5084"/>
        <v/>
      </c>
      <c r="CL241" s="5" t="str">
        <f t="shared" si="5085"/>
        <v/>
      </c>
      <c r="CM241" s="5" t="str">
        <f t="shared" si="5086"/>
        <v/>
      </c>
      <c r="CN241" s="5" t="str">
        <f t="shared" si="5087"/>
        <v/>
      </c>
      <c r="CO241" s="5" t="str">
        <f t="shared" si="5088"/>
        <v/>
      </c>
      <c r="CP241" s="5" t="str">
        <f t="shared" si="5089"/>
        <v>Welcome State Bank - Welcome, MN</v>
      </c>
      <c r="CQ241" s="5" t="str">
        <f t="shared" si="5090"/>
        <v/>
      </c>
      <c r="CR241" s="5" t="str">
        <f t="shared" si="5091"/>
        <v/>
      </c>
      <c r="CS241" s="5" t="str">
        <f t="shared" si="5092"/>
        <v/>
      </c>
      <c r="CT241" s="5" t="str">
        <f t="shared" si="5093"/>
        <v/>
      </c>
      <c r="CU241" s="5" t="str">
        <f t="shared" si="5094"/>
        <v/>
      </c>
      <c r="CV241" s="5" t="str">
        <f t="shared" si="5095"/>
        <v/>
      </c>
      <c r="CW241" s="5" t="str">
        <f t="shared" si="5096"/>
        <v/>
      </c>
      <c r="CX241" s="5" t="str">
        <f t="shared" si="5097"/>
        <v/>
      </c>
      <c r="CY241" s="5" t="str">
        <f t="shared" si="5098"/>
        <v>Watertown Savings Bank - Watertown, NY</v>
      </c>
      <c r="CZ241" s="5" t="str">
        <f t="shared" si="5099"/>
        <v/>
      </c>
      <c r="DA241" s="5" t="str">
        <f t="shared" si="5100"/>
        <v/>
      </c>
      <c r="DB241" s="5" t="str">
        <f t="shared" si="5101"/>
        <v/>
      </c>
      <c r="DC241" s="5" t="str">
        <f t="shared" si="5102"/>
        <v/>
      </c>
      <c r="DD241" s="5" t="str">
        <f t="shared" si="5103"/>
        <v/>
      </c>
      <c r="DE241" s="5" t="str">
        <f t="shared" si="5104"/>
        <v/>
      </c>
      <c r="DF241" s="5" t="str">
        <f t="shared" si="5105"/>
        <v/>
      </c>
      <c r="DG241" s="5" t="str">
        <f t="shared" si="5106"/>
        <v/>
      </c>
      <c r="DH241" s="5" t="str">
        <f t="shared" si="5107"/>
        <v/>
      </c>
      <c r="DI241" s="5" t="str">
        <f t="shared" si="5108"/>
        <v/>
      </c>
      <c r="DJ241" s="5" t="str">
        <f t="shared" si="5109"/>
        <v>Prosperity Bank - El Campo, TX</v>
      </c>
      <c r="DK241" s="5" t="str">
        <f t="shared" si="5110"/>
        <v/>
      </c>
      <c r="DL241" s="5" t="str">
        <f t="shared" si="5111"/>
        <v/>
      </c>
      <c r="DM241" s="5" t="str">
        <f t="shared" si="5112"/>
        <v/>
      </c>
      <c r="DN241" s="5" t="str">
        <f t="shared" si="5113"/>
        <v/>
      </c>
      <c r="DO241" s="5" t="str">
        <f t="shared" si="5114"/>
        <v/>
      </c>
      <c r="DP241" s="5" t="str">
        <f t="shared" si="5120"/>
        <v/>
      </c>
      <c r="DQ241" s="5" t="str">
        <f t="shared" si="5142"/>
        <v/>
      </c>
    </row>
    <row r="242" spans="1:121" x14ac:dyDescent="0.25">
      <c r="A242">
        <v>241</v>
      </c>
      <c r="B242" s="5">
        <v>26509206</v>
      </c>
      <c r="C242" t="str">
        <f t="shared" si="5121"/>
        <v>CommerceWest Bank - Irvine, CA</v>
      </c>
      <c r="D242" s="21" t="s">
        <v>1325</v>
      </c>
      <c r="E242" s="19" t="s">
        <v>2970</v>
      </c>
      <c r="F242" s="19" t="s">
        <v>2951</v>
      </c>
      <c r="G242" s="19"/>
      <c r="K242" s="27">
        <v>233</v>
      </c>
      <c r="L242" s="28" t="str">
        <f>IF(HLOOKUP('Peer Comparison Tool'!$E$6,StateDropdownData,K242+1,FALSE)=0,"",HLOOKUP('Peer Comparison Tool'!$E$6,StateDropdownData,K242+1,FALSE))</f>
        <v/>
      </c>
      <c r="M242" s="29" t="str">
        <f>IF(HLOOKUP('Peer Comparison Tool'!$E$6,[0]!DropdownData,K242+1,FALSE)=0,"",HLOOKUP('Peer Comparison Tool'!$E$6,[0]!DropdownData,K242+1,FALSE))</f>
        <v/>
      </c>
      <c r="N242" s="27">
        <v>233</v>
      </c>
      <c r="O242" s="28" t="str">
        <f>IF(HLOOKUP('Peer Comparison Tool'!$G$6,StateDropdownData,N242+1,FALSE)=0,"",HLOOKUP('Peer Comparison Tool'!$G$6,StateDropdownData,N242+1,FALSE))</f>
        <v/>
      </c>
      <c r="P242" s="29" t="str">
        <f>IF(HLOOKUP('Peer Comparison Tool'!$G$6,DropdownData,N242+1,FALSE)=0,"",HLOOKUP('Peer Comparison Tool'!$G$6,DropdownData,N242+1,FALSE))</f>
        <v/>
      </c>
      <c r="Q242" s="27">
        <v>233</v>
      </c>
      <c r="R242" s="28" t="str">
        <f>IF(HLOOKUP('Peer Comparison Tool'!$I$6,StateDropdownData,Q242+1,FALSE)=0,"",HLOOKUP('Peer Comparison Tool'!$I$6,StateDropdownData,Q242+1,FALSE))</f>
        <v/>
      </c>
      <c r="S242" s="29" t="str">
        <f>IF(HLOOKUP('Peer Comparison Tool'!$I$6,DropdownData,Q242+1,FALSE)=0,"",HLOOKUP('Peer Comparison Tool'!$I$6,DropdownData,Q242+1,FALSE))</f>
        <v/>
      </c>
      <c r="T242" s="5" t="str">
        <f t="shared" si="5143"/>
        <v/>
      </c>
      <c r="U242" s="5" t="str">
        <f t="shared" si="5143"/>
        <v/>
      </c>
      <c r="V242" s="5" t="str">
        <f t="shared" si="5143"/>
        <v/>
      </c>
      <c r="W242" s="5" t="str">
        <f t="shared" si="5143"/>
        <v/>
      </c>
      <c r="X242" s="5" t="str">
        <f t="shared" si="5143"/>
        <v/>
      </c>
      <c r="Y242" s="5" t="str">
        <f t="shared" si="5143"/>
        <v/>
      </c>
      <c r="Z242" s="5" t="str">
        <f t="shared" si="5143"/>
        <v/>
      </c>
      <c r="AA242" s="5" t="str">
        <f t="shared" si="5143"/>
        <v/>
      </c>
      <c r="AB242" s="5" t="str">
        <f t="shared" si="5143"/>
        <v/>
      </c>
      <c r="AC242" s="5" t="str">
        <f t="shared" si="5143"/>
        <v/>
      </c>
      <c r="AD242" s="5" t="str">
        <f t="shared" si="5144"/>
        <v/>
      </c>
      <c r="AE242" s="5" t="str">
        <f t="shared" si="5144"/>
        <v/>
      </c>
      <c r="AF242" s="5">
        <f t="shared" si="5144"/>
        <v>1009201</v>
      </c>
      <c r="AG242" s="5" t="str">
        <f t="shared" si="5144"/>
        <v/>
      </c>
      <c r="AH242" s="5">
        <f t="shared" si="5144"/>
        <v>1015940</v>
      </c>
      <c r="AI242" s="5" t="str">
        <f t="shared" si="5144"/>
        <v/>
      </c>
      <c r="AJ242" s="5" t="str">
        <f t="shared" si="5144"/>
        <v/>
      </c>
      <c r="AK242" s="5" t="str">
        <f t="shared" si="5144"/>
        <v/>
      </c>
      <c r="AL242" s="5" t="str">
        <f t="shared" si="5144"/>
        <v/>
      </c>
      <c r="AM242" s="5" t="str">
        <f t="shared" si="5144"/>
        <v/>
      </c>
      <c r="AN242" s="5" t="str">
        <f t="shared" si="5145"/>
        <v/>
      </c>
      <c r="AO242" s="5" t="str">
        <f t="shared" si="5145"/>
        <v/>
      </c>
      <c r="AP242" s="5">
        <f t="shared" si="5145"/>
        <v>1005692</v>
      </c>
      <c r="AQ242" s="5" t="str">
        <f t="shared" si="5145"/>
        <v/>
      </c>
      <c r="AR242" s="5" t="str">
        <f t="shared" si="5145"/>
        <v/>
      </c>
      <c r="AS242" s="5" t="str">
        <f t="shared" si="5145"/>
        <v/>
      </c>
      <c r="AT242" s="5" t="str">
        <f t="shared" si="5145"/>
        <v/>
      </c>
      <c r="AU242" s="5" t="str">
        <f t="shared" si="5145"/>
        <v/>
      </c>
      <c r="AV242" s="5" t="str">
        <f t="shared" si="5145"/>
        <v/>
      </c>
      <c r="AW242" s="5" t="str">
        <f t="shared" si="5145"/>
        <v/>
      </c>
      <c r="AX242" s="5" t="str">
        <f t="shared" si="5146"/>
        <v/>
      </c>
      <c r="AY242" s="5">
        <f t="shared" si="5146"/>
        <v>8590863</v>
      </c>
      <c r="AZ242" s="5" t="str">
        <f t="shared" si="5146"/>
        <v/>
      </c>
      <c r="BA242" s="5" t="str">
        <f t="shared" si="5146"/>
        <v/>
      </c>
      <c r="BB242" s="5" t="str">
        <f t="shared" si="5146"/>
        <v/>
      </c>
      <c r="BC242" s="5" t="str">
        <f t="shared" si="5146"/>
        <v/>
      </c>
      <c r="BD242" s="5" t="str">
        <f t="shared" si="5146"/>
        <v/>
      </c>
      <c r="BE242" s="5" t="str">
        <f t="shared" si="5146"/>
        <v/>
      </c>
      <c r="BF242" s="5" t="str">
        <f t="shared" si="5146"/>
        <v/>
      </c>
      <c r="BG242" s="5" t="str">
        <f t="shared" si="5146"/>
        <v/>
      </c>
      <c r="BH242" s="5" t="str">
        <f t="shared" si="5147"/>
        <v/>
      </c>
      <c r="BI242" s="5" t="str">
        <f t="shared" si="5147"/>
        <v/>
      </c>
      <c r="BJ242" s="5">
        <f t="shared" si="5147"/>
        <v>4216737</v>
      </c>
      <c r="BK242" s="5" t="str">
        <f t="shared" si="5147"/>
        <v/>
      </c>
      <c r="BL242" s="5" t="str">
        <f t="shared" si="5147"/>
        <v/>
      </c>
      <c r="BM242" s="5" t="str">
        <f t="shared" si="5147"/>
        <v/>
      </c>
      <c r="BN242" s="5" t="str">
        <f t="shared" si="5147"/>
        <v/>
      </c>
      <c r="BO242" s="5" t="str">
        <f t="shared" si="5147"/>
        <v/>
      </c>
      <c r="BP242" s="5" t="str">
        <f t="shared" si="5147"/>
        <v/>
      </c>
      <c r="BQ242" s="5" t="str">
        <f t="shared" si="5147"/>
        <v/>
      </c>
      <c r="BR242" s="5"/>
      <c r="BT242" s="5" t="str">
        <f t="shared" si="5067"/>
        <v/>
      </c>
      <c r="BU242" s="5" t="str">
        <f t="shared" si="5068"/>
        <v/>
      </c>
      <c r="BV242" s="5" t="str">
        <f t="shared" si="5069"/>
        <v/>
      </c>
      <c r="BW242" s="5" t="str">
        <f t="shared" si="5070"/>
        <v/>
      </c>
      <c r="BX242" s="5" t="str">
        <f t="shared" si="5071"/>
        <v/>
      </c>
      <c r="BY242" s="5" t="str">
        <f t="shared" si="5072"/>
        <v/>
      </c>
      <c r="BZ242" s="5" t="str">
        <f t="shared" si="5073"/>
        <v/>
      </c>
      <c r="CA242" s="5" t="str">
        <f t="shared" si="5074"/>
        <v/>
      </c>
      <c r="CB242" s="5" t="str">
        <f t="shared" si="5075"/>
        <v/>
      </c>
      <c r="CC242" s="5" t="str">
        <f t="shared" si="5076"/>
        <v/>
      </c>
      <c r="CD242" s="5" t="str">
        <f t="shared" si="5077"/>
        <v/>
      </c>
      <c r="CE242" s="5" t="str">
        <f t="shared" si="5078"/>
        <v/>
      </c>
      <c r="CF242" s="5" t="str">
        <f t="shared" si="5079"/>
        <v>Peoples Bank of Macon - Macon, IL</v>
      </c>
      <c r="CG242" s="5" t="str">
        <f t="shared" si="5080"/>
        <v/>
      </c>
      <c r="CH242" s="5" t="str">
        <f t="shared" si="5081"/>
        <v>Westside State Bank - Westside, IA</v>
      </c>
      <c r="CI242" s="5" t="str">
        <f t="shared" si="5082"/>
        <v/>
      </c>
      <c r="CJ242" s="5" t="str">
        <f t="shared" si="5083"/>
        <v/>
      </c>
      <c r="CK242" s="5" t="str">
        <f t="shared" si="5084"/>
        <v/>
      </c>
      <c r="CL242" s="5" t="str">
        <f t="shared" si="5085"/>
        <v/>
      </c>
      <c r="CM242" s="5" t="str">
        <f t="shared" si="5086"/>
        <v/>
      </c>
      <c r="CN242" s="5" t="str">
        <f t="shared" si="5087"/>
        <v/>
      </c>
      <c r="CO242" s="5" t="str">
        <f t="shared" si="5088"/>
        <v/>
      </c>
      <c r="CP242" s="5" t="str">
        <f t="shared" si="5089"/>
        <v>Western National Bank - Duluth, MN</v>
      </c>
      <c r="CQ242" s="5" t="str">
        <f t="shared" si="5090"/>
        <v/>
      </c>
      <c r="CR242" s="5" t="str">
        <f t="shared" si="5091"/>
        <v/>
      </c>
      <c r="CS242" s="5" t="str">
        <f t="shared" si="5092"/>
        <v/>
      </c>
      <c r="CT242" s="5" t="str">
        <f t="shared" si="5093"/>
        <v/>
      </c>
      <c r="CU242" s="5" t="str">
        <f t="shared" si="5094"/>
        <v/>
      </c>
      <c r="CV242" s="5" t="str">
        <f t="shared" si="5095"/>
        <v/>
      </c>
      <c r="CW242" s="5" t="str">
        <f t="shared" si="5096"/>
        <v/>
      </c>
      <c r="CX242" s="5" t="str">
        <f t="shared" si="5097"/>
        <v/>
      </c>
      <c r="CY242" s="5" t="str">
        <f t="shared" si="5098"/>
        <v>Westpac Banking Corporation - New York Branch - New York, NY</v>
      </c>
      <c r="CZ242" s="5" t="str">
        <f t="shared" si="5099"/>
        <v/>
      </c>
      <c r="DA242" s="5" t="str">
        <f t="shared" si="5100"/>
        <v/>
      </c>
      <c r="DB242" s="5" t="str">
        <f t="shared" si="5101"/>
        <v/>
      </c>
      <c r="DC242" s="5" t="str">
        <f t="shared" si="5102"/>
        <v/>
      </c>
      <c r="DD242" s="5" t="str">
        <f t="shared" si="5103"/>
        <v/>
      </c>
      <c r="DE242" s="5" t="str">
        <f t="shared" si="5104"/>
        <v/>
      </c>
      <c r="DF242" s="5" t="str">
        <f t="shared" si="5105"/>
        <v/>
      </c>
      <c r="DG242" s="5" t="str">
        <f t="shared" si="5106"/>
        <v/>
      </c>
      <c r="DH242" s="5" t="str">
        <f t="shared" si="5107"/>
        <v/>
      </c>
      <c r="DI242" s="5" t="str">
        <f t="shared" si="5108"/>
        <v/>
      </c>
      <c r="DJ242" s="5" t="str">
        <f t="shared" si="5109"/>
        <v>R Bank - Round Rock, TX</v>
      </c>
      <c r="DK242" s="5" t="str">
        <f t="shared" si="5110"/>
        <v/>
      </c>
      <c r="DL242" s="5" t="str">
        <f t="shared" si="5111"/>
        <v/>
      </c>
      <c r="DM242" s="5" t="str">
        <f t="shared" si="5112"/>
        <v/>
      </c>
      <c r="DN242" s="5" t="str">
        <f t="shared" si="5113"/>
        <v/>
      </c>
      <c r="DO242" s="5" t="str">
        <f t="shared" si="5114"/>
        <v/>
      </c>
      <c r="DP242" s="5" t="str">
        <f t="shared" si="5120"/>
        <v/>
      </c>
      <c r="DQ242" s="5" t="str">
        <f t="shared" si="5142"/>
        <v/>
      </c>
    </row>
    <row r="243" spans="1:121" x14ac:dyDescent="0.25">
      <c r="A243">
        <v>242</v>
      </c>
      <c r="B243" s="5">
        <v>4081800</v>
      </c>
      <c r="C243" t="str">
        <f t="shared" si="5121"/>
        <v>Commercial Bank of California - Irvine, CA</v>
      </c>
      <c r="D243" s="21" t="s">
        <v>1318</v>
      </c>
      <c r="E243" s="19" t="s">
        <v>2970</v>
      </c>
      <c r="F243" s="19" t="s">
        <v>2951</v>
      </c>
      <c r="G243" s="19"/>
      <c r="K243" s="27">
        <v>234</v>
      </c>
      <c r="L243" s="28" t="str">
        <f>IF(HLOOKUP('Peer Comparison Tool'!$E$6,StateDropdownData,K243+1,FALSE)=0,"",HLOOKUP('Peer Comparison Tool'!$E$6,StateDropdownData,K243+1,FALSE))</f>
        <v/>
      </c>
      <c r="M243" s="29" t="str">
        <f>IF(HLOOKUP('Peer Comparison Tool'!$E$6,[0]!DropdownData,K243+1,FALSE)=0,"",HLOOKUP('Peer Comparison Tool'!$E$6,[0]!DropdownData,K243+1,FALSE))</f>
        <v/>
      </c>
      <c r="N243" s="27">
        <v>234</v>
      </c>
      <c r="O243" s="28" t="str">
        <f>IF(HLOOKUP('Peer Comparison Tool'!$G$6,StateDropdownData,N243+1,FALSE)=0,"",HLOOKUP('Peer Comparison Tool'!$G$6,StateDropdownData,N243+1,FALSE))</f>
        <v/>
      </c>
      <c r="P243" s="29" t="str">
        <f>IF(HLOOKUP('Peer Comparison Tool'!$G$6,DropdownData,N243+1,FALSE)=0,"",HLOOKUP('Peer Comparison Tool'!$G$6,DropdownData,N243+1,FALSE))</f>
        <v/>
      </c>
      <c r="Q243" s="27">
        <v>234</v>
      </c>
      <c r="R243" s="28" t="str">
        <f>IF(HLOOKUP('Peer Comparison Tool'!$I$6,StateDropdownData,Q243+1,FALSE)=0,"",HLOOKUP('Peer Comparison Tool'!$I$6,StateDropdownData,Q243+1,FALSE))</f>
        <v/>
      </c>
      <c r="S243" s="29" t="str">
        <f>IF(HLOOKUP('Peer Comparison Tool'!$I$6,DropdownData,Q243+1,FALSE)=0,"",HLOOKUP('Peer Comparison Tool'!$I$6,DropdownData,Q243+1,FALSE))</f>
        <v/>
      </c>
      <c r="T243" s="5" t="str">
        <f t="shared" si="5143"/>
        <v/>
      </c>
      <c r="U243" s="5" t="str">
        <f t="shared" si="5143"/>
        <v/>
      </c>
      <c r="V243" s="5" t="str">
        <f t="shared" si="5143"/>
        <v/>
      </c>
      <c r="W243" s="5" t="str">
        <f t="shared" si="5143"/>
        <v/>
      </c>
      <c r="X243" s="5" t="str">
        <f t="shared" si="5143"/>
        <v/>
      </c>
      <c r="Y243" s="5" t="str">
        <f t="shared" si="5143"/>
        <v/>
      </c>
      <c r="Z243" s="5" t="str">
        <f t="shared" si="5143"/>
        <v/>
      </c>
      <c r="AA243" s="5" t="str">
        <f t="shared" si="5143"/>
        <v/>
      </c>
      <c r="AB243" s="5" t="str">
        <f t="shared" si="5143"/>
        <v/>
      </c>
      <c r="AC243" s="5" t="str">
        <f t="shared" si="5143"/>
        <v/>
      </c>
      <c r="AD243" s="5" t="str">
        <f t="shared" si="5144"/>
        <v/>
      </c>
      <c r="AE243" s="5" t="str">
        <f t="shared" si="5144"/>
        <v/>
      </c>
      <c r="AF243" s="5">
        <f t="shared" si="5144"/>
        <v>1014143</v>
      </c>
      <c r="AG243" s="5" t="str">
        <f t="shared" si="5144"/>
        <v/>
      </c>
      <c r="AH243" s="5">
        <f t="shared" si="5144"/>
        <v>1008492</v>
      </c>
      <c r="AI243" s="5" t="str">
        <f t="shared" si="5144"/>
        <v/>
      </c>
      <c r="AJ243" s="5" t="str">
        <f t="shared" si="5144"/>
        <v/>
      </c>
      <c r="AK243" s="5" t="str">
        <f t="shared" si="5144"/>
        <v/>
      </c>
      <c r="AL243" s="5" t="str">
        <f t="shared" si="5144"/>
        <v/>
      </c>
      <c r="AM243" s="5" t="str">
        <f t="shared" si="5144"/>
        <v/>
      </c>
      <c r="AN243" s="5" t="str">
        <f t="shared" si="5145"/>
        <v/>
      </c>
      <c r="AO243" s="5" t="str">
        <f t="shared" si="5145"/>
        <v/>
      </c>
      <c r="AP243" s="5">
        <f t="shared" si="5145"/>
        <v>1007524</v>
      </c>
      <c r="AQ243" s="5" t="str">
        <f t="shared" si="5145"/>
        <v/>
      </c>
      <c r="AR243" s="5" t="str">
        <f t="shared" si="5145"/>
        <v/>
      </c>
      <c r="AS243" s="5" t="str">
        <f t="shared" si="5145"/>
        <v/>
      </c>
      <c r="AT243" s="5" t="str">
        <f t="shared" si="5145"/>
        <v/>
      </c>
      <c r="AU243" s="5" t="str">
        <f t="shared" si="5145"/>
        <v/>
      </c>
      <c r="AV243" s="5" t="str">
        <f t="shared" si="5145"/>
        <v/>
      </c>
      <c r="AW243" s="5" t="str">
        <f t="shared" si="5145"/>
        <v/>
      </c>
      <c r="AX243" s="5" t="str">
        <f t="shared" si="5146"/>
        <v/>
      </c>
      <c r="AY243" s="5">
        <f t="shared" si="5146"/>
        <v>1008802</v>
      </c>
      <c r="AZ243" s="5" t="str">
        <f t="shared" si="5146"/>
        <v/>
      </c>
      <c r="BA243" s="5" t="str">
        <f t="shared" si="5146"/>
        <v/>
      </c>
      <c r="BB243" s="5" t="str">
        <f t="shared" si="5146"/>
        <v/>
      </c>
      <c r="BC243" s="5" t="str">
        <f t="shared" si="5146"/>
        <v/>
      </c>
      <c r="BD243" s="5" t="str">
        <f t="shared" si="5146"/>
        <v/>
      </c>
      <c r="BE243" s="5" t="str">
        <f t="shared" si="5146"/>
        <v/>
      </c>
      <c r="BF243" s="5" t="str">
        <f t="shared" si="5146"/>
        <v/>
      </c>
      <c r="BG243" s="5" t="str">
        <f t="shared" si="5146"/>
        <v/>
      </c>
      <c r="BH243" s="5" t="str">
        <f t="shared" si="5147"/>
        <v/>
      </c>
      <c r="BI243" s="5" t="str">
        <f t="shared" si="5147"/>
        <v/>
      </c>
      <c r="BJ243" s="5">
        <f t="shared" si="5147"/>
        <v>1015753</v>
      </c>
      <c r="BK243" s="5" t="str">
        <f t="shared" si="5147"/>
        <v/>
      </c>
      <c r="BL243" s="5" t="str">
        <f t="shared" si="5147"/>
        <v/>
      </c>
      <c r="BM243" s="5" t="str">
        <f t="shared" si="5147"/>
        <v/>
      </c>
      <c r="BN243" s="5" t="str">
        <f t="shared" si="5147"/>
        <v/>
      </c>
      <c r="BO243" s="5" t="str">
        <f t="shared" si="5147"/>
        <v/>
      </c>
      <c r="BP243" s="5" t="str">
        <f t="shared" si="5147"/>
        <v/>
      </c>
      <c r="BQ243" s="5" t="str">
        <f t="shared" si="5147"/>
        <v/>
      </c>
      <c r="BR243" s="5"/>
      <c r="BT243" s="5" t="str">
        <f t="shared" si="5067"/>
        <v/>
      </c>
      <c r="BU243" s="5" t="str">
        <f t="shared" si="5068"/>
        <v/>
      </c>
      <c r="BV243" s="5" t="str">
        <f t="shared" si="5069"/>
        <v/>
      </c>
      <c r="BW243" s="5" t="str">
        <f t="shared" si="5070"/>
        <v/>
      </c>
      <c r="BX243" s="5" t="str">
        <f t="shared" si="5071"/>
        <v/>
      </c>
      <c r="BY243" s="5" t="str">
        <f t="shared" si="5072"/>
        <v/>
      </c>
      <c r="BZ243" s="5" t="str">
        <f t="shared" si="5073"/>
        <v/>
      </c>
      <c r="CA243" s="5" t="str">
        <f t="shared" si="5074"/>
        <v/>
      </c>
      <c r="CB243" s="5" t="str">
        <f t="shared" si="5075"/>
        <v/>
      </c>
      <c r="CC243" s="5" t="str">
        <f t="shared" si="5076"/>
        <v/>
      </c>
      <c r="CD243" s="5" t="str">
        <f t="shared" si="5077"/>
        <v/>
      </c>
      <c r="CE243" s="5" t="str">
        <f t="shared" si="5078"/>
        <v/>
      </c>
      <c r="CF243" s="5" t="str">
        <f t="shared" si="5079"/>
        <v>Peoples National Bank of Kewanee - Kewanee, IL</v>
      </c>
      <c r="CG243" s="5" t="str">
        <f t="shared" si="5080"/>
        <v/>
      </c>
      <c r="CH243" s="5" t="str">
        <f t="shared" si="5081"/>
        <v>White State Bank - South English, IA</v>
      </c>
      <c r="CI243" s="5" t="str">
        <f t="shared" si="5082"/>
        <v/>
      </c>
      <c r="CJ243" s="5" t="str">
        <f t="shared" si="5083"/>
        <v/>
      </c>
      <c r="CK243" s="5" t="str">
        <f t="shared" si="5084"/>
        <v/>
      </c>
      <c r="CL243" s="5" t="str">
        <f t="shared" si="5085"/>
        <v/>
      </c>
      <c r="CM243" s="5" t="str">
        <f t="shared" si="5086"/>
        <v/>
      </c>
      <c r="CN243" s="5" t="str">
        <f t="shared" si="5087"/>
        <v/>
      </c>
      <c r="CO243" s="5" t="str">
        <f t="shared" si="5088"/>
        <v/>
      </c>
      <c r="CP243" s="5" t="str">
        <f t="shared" si="5089"/>
        <v>Western National Bank of Cass Lake - Cass Lake, MN</v>
      </c>
      <c r="CQ243" s="5" t="str">
        <f t="shared" si="5090"/>
        <v/>
      </c>
      <c r="CR243" s="5" t="str">
        <f t="shared" si="5091"/>
        <v/>
      </c>
      <c r="CS243" s="5" t="str">
        <f t="shared" si="5092"/>
        <v/>
      </c>
      <c r="CT243" s="5" t="str">
        <f t="shared" si="5093"/>
        <v/>
      </c>
      <c r="CU243" s="5" t="str">
        <f t="shared" si="5094"/>
        <v/>
      </c>
      <c r="CV243" s="5" t="str">
        <f t="shared" si="5095"/>
        <v/>
      </c>
      <c r="CW243" s="5" t="str">
        <f t="shared" si="5096"/>
        <v/>
      </c>
      <c r="CX243" s="5" t="str">
        <f t="shared" si="5097"/>
        <v/>
      </c>
      <c r="CY243" s="5" t="str">
        <f t="shared" si="5098"/>
        <v>Woori America Bank - New York, NY</v>
      </c>
      <c r="CZ243" s="5" t="str">
        <f t="shared" si="5099"/>
        <v/>
      </c>
      <c r="DA243" s="5" t="str">
        <f t="shared" si="5100"/>
        <v/>
      </c>
      <c r="DB243" s="5" t="str">
        <f t="shared" si="5101"/>
        <v/>
      </c>
      <c r="DC243" s="5" t="str">
        <f t="shared" si="5102"/>
        <v/>
      </c>
      <c r="DD243" s="5" t="str">
        <f t="shared" si="5103"/>
        <v/>
      </c>
      <c r="DE243" s="5" t="str">
        <f t="shared" si="5104"/>
        <v/>
      </c>
      <c r="DF243" s="5" t="str">
        <f t="shared" si="5105"/>
        <v/>
      </c>
      <c r="DG243" s="5" t="str">
        <f t="shared" si="5106"/>
        <v/>
      </c>
      <c r="DH243" s="5" t="str">
        <f t="shared" si="5107"/>
        <v/>
      </c>
      <c r="DI243" s="5" t="str">
        <f t="shared" si="5108"/>
        <v/>
      </c>
      <c r="DJ243" s="5" t="str">
        <f t="shared" si="5109"/>
        <v>Rio Bank - McAllen, TX</v>
      </c>
      <c r="DK243" s="5" t="str">
        <f t="shared" si="5110"/>
        <v/>
      </c>
      <c r="DL243" s="5" t="str">
        <f t="shared" si="5111"/>
        <v/>
      </c>
      <c r="DM243" s="5" t="str">
        <f t="shared" si="5112"/>
        <v/>
      </c>
      <c r="DN243" s="5" t="str">
        <f t="shared" si="5113"/>
        <v/>
      </c>
      <c r="DO243" s="5" t="str">
        <f t="shared" si="5114"/>
        <v/>
      </c>
      <c r="DP243" s="5" t="str">
        <f t="shared" si="5120"/>
        <v/>
      </c>
      <c r="DQ243" s="5" t="str">
        <f t="shared" si="5142"/>
        <v/>
      </c>
    </row>
    <row r="244" spans="1:121" x14ac:dyDescent="0.25">
      <c r="A244">
        <v>243</v>
      </c>
      <c r="B244" s="5">
        <v>4100034</v>
      </c>
      <c r="C244" t="str">
        <f t="shared" si="5121"/>
        <v>Commonwealth Business Bank - Los Angeles, CA</v>
      </c>
      <c r="D244" s="21" t="s">
        <v>1116</v>
      </c>
      <c r="E244" s="19" t="s">
        <v>2953</v>
      </c>
      <c r="F244" s="19" t="s">
        <v>2951</v>
      </c>
      <c r="G244" s="19"/>
      <c r="K244" s="27">
        <v>235</v>
      </c>
      <c r="L244" s="28" t="str">
        <f>IF(HLOOKUP('Peer Comparison Tool'!$E$6,StateDropdownData,K244+1,FALSE)=0,"",HLOOKUP('Peer Comparison Tool'!$E$6,StateDropdownData,K244+1,FALSE))</f>
        <v/>
      </c>
      <c r="M244" s="29" t="str">
        <f>IF(HLOOKUP('Peer Comparison Tool'!$E$6,[0]!DropdownData,K244+1,FALSE)=0,"",HLOOKUP('Peer Comparison Tool'!$E$6,[0]!DropdownData,K244+1,FALSE))</f>
        <v/>
      </c>
      <c r="N244" s="27">
        <v>235</v>
      </c>
      <c r="O244" s="28" t="str">
        <f>IF(HLOOKUP('Peer Comparison Tool'!$G$6,StateDropdownData,N244+1,FALSE)=0,"",HLOOKUP('Peer Comparison Tool'!$G$6,StateDropdownData,N244+1,FALSE))</f>
        <v/>
      </c>
      <c r="P244" s="29" t="str">
        <f>IF(HLOOKUP('Peer Comparison Tool'!$G$6,DropdownData,N244+1,FALSE)=0,"",HLOOKUP('Peer Comparison Tool'!$G$6,DropdownData,N244+1,FALSE))</f>
        <v/>
      </c>
      <c r="Q244" s="27">
        <v>235</v>
      </c>
      <c r="R244" s="28" t="str">
        <f>IF(HLOOKUP('Peer Comparison Tool'!$I$6,StateDropdownData,Q244+1,FALSE)=0,"",HLOOKUP('Peer Comparison Tool'!$I$6,StateDropdownData,Q244+1,FALSE))</f>
        <v/>
      </c>
      <c r="S244" s="29" t="str">
        <f>IF(HLOOKUP('Peer Comparison Tool'!$I$6,DropdownData,Q244+1,FALSE)=0,"",HLOOKUP('Peer Comparison Tool'!$I$6,DropdownData,Q244+1,FALSE))</f>
        <v/>
      </c>
      <c r="T244" s="5" t="str">
        <f t="shared" si="5143"/>
        <v/>
      </c>
      <c r="U244" s="5" t="str">
        <f t="shared" si="5143"/>
        <v/>
      </c>
      <c r="V244" s="5" t="str">
        <f t="shared" si="5143"/>
        <v/>
      </c>
      <c r="W244" s="5" t="str">
        <f t="shared" si="5143"/>
        <v/>
      </c>
      <c r="X244" s="5" t="str">
        <f t="shared" si="5143"/>
        <v/>
      </c>
      <c r="Y244" s="5" t="str">
        <f t="shared" si="5143"/>
        <v/>
      </c>
      <c r="Z244" s="5" t="str">
        <f t="shared" si="5143"/>
        <v/>
      </c>
      <c r="AA244" s="5" t="str">
        <f t="shared" si="5143"/>
        <v/>
      </c>
      <c r="AB244" s="5" t="str">
        <f t="shared" si="5143"/>
        <v/>
      </c>
      <c r="AC244" s="5" t="str">
        <f t="shared" si="5143"/>
        <v/>
      </c>
      <c r="AD244" s="5" t="str">
        <f t="shared" si="5144"/>
        <v/>
      </c>
      <c r="AE244" s="5" t="str">
        <f t="shared" si="5144"/>
        <v/>
      </c>
      <c r="AF244" s="5">
        <f t="shared" si="5144"/>
        <v>1008694</v>
      </c>
      <c r="AG244" s="5" t="str">
        <f t="shared" si="5144"/>
        <v/>
      </c>
      <c r="AH244" s="5" t="str">
        <f t="shared" si="5144"/>
        <v/>
      </c>
      <c r="AI244" s="5" t="str">
        <f t="shared" si="5144"/>
        <v/>
      </c>
      <c r="AJ244" s="5" t="str">
        <f t="shared" si="5144"/>
        <v/>
      </c>
      <c r="AK244" s="5" t="str">
        <f t="shared" si="5144"/>
        <v/>
      </c>
      <c r="AL244" s="5" t="str">
        <f t="shared" si="5144"/>
        <v/>
      </c>
      <c r="AM244" s="5" t="str">
        <f t="shared" si="5144"/>
        <v/>
      </c>
      <c r="AN244" s="5" t="str">
        <f t="shared" si="5145"/>
        <v/>
      </c>
      <c r="AO244" s="5" t="str">
        <f t="shared" si="5145"/>
        <v/>
      </c>
      <c r="AP244" s="5">
        <f t="shared" si="5145"/>
        <v>1006796</v>
      </c>
      <c r="AQ244" s="5" t="str">
        <f t="shared" si="5145"/>
        <v/>
      </c>
      <c r="AR244" s="5" t="str">
        <f t="shared" si="5145"/>
        <v/>
      </c>
      <c r="AS244" s="5" t="str">
        <f t="shared" si="5145"/>
        <v/>
      </c>
      <c r="AT244" s="5" t="str">
        <f t="shared" si="5145"/>
        <v/>
      </c>
      <c r="AU244" s="5" t="str">
        <f t="shared" si="5145"/>
        <v/>
      </c>
      <c r="AV244" s="5" t="str">
        <f t="shared" si="5145"/>
        <v/>
      </c>
      <c r="AW244" s="5" t="str">
        <f t="shared" si="5145"/>
        <v/>
      </c>
      <c r="AX244" s="5" t="str">
        <f t="shared" si="5146"/>
        <v/>
      </c>
      <c r="AY244" s="5">
        <f t="shared" si="5146"/>
        <v>4732160</v>
      </c>
      <c r="AZ244" s="5" t="str">
        <f t="shared" si="5146"/>
        <v/>
      </c>
      <c r="BA244" s="5" t="str">
        <f t="shared" si="5146"/>
        <v/>
      </c>
      <c r="BB244" s="5" t="str">
        <f t="shared" si="5146"/>
        <v/>
      </c>
      <c r="BC244" s="5" t="str">
        <f t="shared" si="5146"/>
        <v/>
      </c>
      <c r="BD244" s="5" t="str">
        <f t="shared" si="5146"/>
        <v/>
      </c>
      <c r="BE244" s="5" t="str">
        <f t="shared" si="5146"/>
        <v/>
      </c>
      <c r="BF244" s="5" t="str">
        <f t="shared" si="5146"/>
        <v/>
      </c>
      <c r="BG244" s="5" t="str">
        <f t="shared" si="5146"/>
        <v/>
      </c>
      <c r="BH244" s="5" t="str">
        <f t="shared" si="5147"/>
        <v/>
      </c>
      <c r="BI244" s="5" t="str">
        <f t="shared" si="5147"/>
        <v/>
      </c>
      <c r="BJ244" s="5">
        <f t="shared" si="5147"/>
        <v>4819628</v>
      </c>
      <c r="BK244" s="5" t="str">
        <f t="shared" si="5147"/>
        <v/>
      </c>
      <c r="BL244" s="5" t="str">
        <f t="shared" si="5147"/>
        <v/>
      </c>
      <c r="BM244" s="5" t="str">
        <f t="shared" si="5147"/>
        <v/>
      </c>
      <c r="BN244" s="5" t="str">
        <f t="shared" si="5147"/>
        <v/>
      </c>
      <c r="BO244" s="5" t="str">
        <f t="shared" si="5147"/>
        <v/>
      </c>
      <c r="BP244" s="5" t="str">
        <f t="shared" si="5147"/>
        <v/>
      </c>
      <c r="BQ244" s="5" t="str">
        <f t="shared" si="5147"/>
        <v/>
      </c>
      <c r="BR244" s="5"/>
      <c r="BT244" s="5" t="str">
        <f t="shared" si="5067"/>
        <v/>
      </c>
      <c r="BU244" s="5" t="str">
        <f t="shared" si="5068"/>
        <v/>
      </c>
      <c r="BV244" s="5" t="str">
        <f t="shared" si="5069"/>
        <v/>
      </c>
      <c r="BW244" s="5" t="str">
        <f t="shared" si="5070"/>
        <v/>
      </c>
      <c r="BX244" s="5" t="str">
        <f t="shared" si="5071"/>
        <v/>
      </c>
      <c r="BY244" s="5" t="str">
        <f t="shared" si="5072"/>
        <v/>
      </c>
      <c r="BZ244" s="5" t="str">
        <f t="shared" si="5073"/>
        <v/>
      </c>
      <c r="CA244" s="5" t="str">
        <f t="shared" si="5074"/>
        <v/>
      </c>
      <c r="CB244" s="5" t="str">
        <f t="shared" si="5075"/>
        <v/>
      </c>
      <c r="CC244" s="5" t="str">
        <f t="shared" si="5076"/>
        <v/>
      </c>
      <c r="CD244" s="5" t="str">
        <f t="shared" si="5077"/>
        <v/>
      </c>
      <c r="CE244" s="5" t="str">
        <f t="shared" si="5078"/>
        <v/>
      </c>
      <c r="CF244" s="5" t="str">
        <f t="shared" si="5079"/>
        <v>Peoples National Bank, National Association - Mount Vernon, IL</v>
      </c>
      <c r="CG244" s="5" t="str">
        <f t="shared" si="5080"/>
        <v/>
      </c>
      <c r="CH244" s="5" t="str">
        <f t="shared" si="5081"/>
        <v/>
      </c>
      <c r="CI244" s="5" t="str">
        <f t="shared" si="5082"/>
        <v/>
      </c>
      <c r="CJ244" s="5" t="str">
        <f t="shared" si="5083"/>
        <v/>
      </c>
      <c r="CK244" s="5" t="str">
        <f t="shared" si="5084"/>
        <v/>
      </c>
      <c r="CL244" s="5" t="str">
        <f t="shared" si="5085"/>
        <v/>
      </c>
      <c r="CM244" s="5" t="str">
        <f t="shared" si="5086"/>
        <v/>
      </c>
      <c r="CN244" s="5" t="str">
        <f t="shared" si="5087"/>
        <v/>
      </c>
      <c r="CO244" s="5" t="str">
        <f t="shared" si="5088"/>
        <v/>
      </c>
      <c r="CP244" s="5" t="str">
        <f t="shared" si="5089"/>
        <v>WNB Financial, National Association - Winona, MN</v>
      </c>
      <c r="CQ244" s="5" t="str">
        <f t="shared" si="5090"/>
        <v/>
      </c>
      <c r="CR244" s="5" t="str">
        <f t="shared" si="5091"/>
        <v/>
      </c>
      <c r="CS244" s="5" t="str">
        <f t="shared" si="5092"/>
        <v/>
      </c>
      <c r="CT244" s="5" t="str">
        <f t="shared" si="5093"/>
        <v/>
      </c>
      <c r="CU244" s="5" t="str">
        <f t="shared" si="5094"/>
        <v/>
      </c>
      <c r="CV244" s="5" t="str">
        <f t="shared" si="5095"/>
        <v/>
      </c>
      <c r="CW244" s="5" t="str">
        <f t="shared" si="5096"/>
        <v/>
      </c>
      <c r="CX244" s="5" t="str">
        <f t="shared" si="5097"/>
        <v/>
      </c>
      <c r="CY244" s="5" t="str">
        <f t="shared" si="5098"/>
        <v>Woori Bank - New York Agency - New York, NY</v>
      </c>
      <c r="CZ244" s="5" t="str">
        <f t="shared" si="5099"/>
        <v/>
      </c>
      <c r="DA244" s="5" t="str">
        <f t="shared" si="5100"/>
        <v/>
      </c>
      <c r="DB244" s="5" t="str">
        <f t="shared" si="5101"/>
        <v/>
      </c>
      <c r="DC244" s="5" t="str">
        <f t="shared" si="5102"/>
        <v/>
      </c>
      <c r="DD244" s="5" t="str">
        <f t="shared" si="5103"/>
        <v/>
      </c>
      <c r="DE244" s="5" t="str">
        <f t="shared" si="5104"/>
        <v/>
      </c>
      <c r="DF244" s="5" t="str">
        <f t="shared" si="5105"/>
        <v/>
      </c>
      <c r="DG244" s="5" t="str">
        <f t="shared" si="5106"/>
        <v/>
      </c>
      <c r="DH244" s="5" t="str">
        <f t="shared" si="5107"/>
        <v/>
      </c>
      <c r="DI244" s="5" t="str">
        <f t="shared" si="5108"/>
        <v/>
      </c>
      <c r="DJ244" s="5" t="str">
        <f t="shared" si="5109"/>
        <v>Riyad Bank - Houston Agency - Houston, TX</v>
      </c>
      <c r="DK244" s="5" t="str">
        <f t="shared" si="5110"/>
        <v/>
      </c>
      <c r="DL244" s="5" t="str">
        <f t="shared" si="5111"/>
        <v/>
      </c>
      <c r="DM244" s="5" t="str">
        <f t="shared" si="5112"/>
        <v/>
      </c>
      <c r="DN244" s="5" t="str">
        <f t="shared" si="5113"/>
        <v/>
      </c>
      <c r="DO244" s="5" t="str">
        <f t="shared" si="5114"/>
        <v/>
      </c>
      <c r="DP244" s="5" t="str">
        <f t="shared" si="5120"/>
        <v/>
      </c>
      <c r="DQ244" s="5" t="str">
        <f t="shared" si="5142"/>
        <v/>
      </c>
    </row>
    <row r="245" spans="1:121" x14ac:dyDescent="0.25">
      <c r="A245">
        <v>244</v>
      </c>
      <c r="B245" s="5">
        <v>4056637</v>
      </c>
      <c r="C245" t="str">
        <f t="shared" si="5121"/>
        <v>Community Bank of Santa Maria - Santa Maria, CA</v>
      </c>
      <c r="D245" s="21" t="s">
        <v>1845</v>
      </c>
      <c r="E245" s="19" t="s">
        <v>2975</v>
      </c>
      <c r="F245" s="19" t="s">
        <v>2951</v>
      </c>
      <c r="G245" s="19"/>
      <c r="K245" s="27">
        <v>236</v>
      </c>
      <c r="L245" s="28" t="str">
        <f>IF(HLOOKUP('Peer Comparison Tool'!$E$6,StateDropdownData,K245+1,FALSE)=0,"",HLOOKUP('Peer Comparison Tool'!$E$6,StateDropdownData,K245+1,FALSE))</f>
        <v/>
      </c>
      <c r="M245" s="29" t="str">
        <f>IF(HLOOKUP('Peer Comparison Tool'!$E$6,[0]!DropdownData,K245+1,FALSE)=0,"",HLOOKUP('Peer Comparison Tool'!$E$6,[0]!DropdownData,K245+1,FALSE))</f>
        <v/>
      </c>
      <c r="N245" s="27">
        <v>236</v>
      </c>
      <c r="O245" s="28" t="str">
        <f>IF(HLOOKUP('Peer Comparison Tool'!$G$6,StateDropdownData,N245+1,FALSE)=0,"",HLOOKUP('Peer Comparison Tool'!$G$6,StateDropdownData,N245+1,FALSE))</f>
        <v/>
      </c>
      <c r="P245" s="29" t="str">
        <f>IF(HLOOKUP('Peer Comparison Tool'!$G$6,DropdownData,N245+1,FALSE)=0,"",HLOOKUP('Peer Comparison Tool'!$G$6,DropdownData,N245+1,FALSE))</f>
        <v/>
      </c>
      <c r="Q245" s="27">
        <v>236</v>
      </c>
      <c r="R245" s="28" t="str">
        <f>IF(HLOOKUP('Peer Comparison Tool'!$I$6,StateDropdownData,Q245+1,FALSE)=0,"",HLOOKUP('Peer Comparison Tool'!$I$6,StateDropdownData,Q245+1,FALSE))</f>
        <v/>
      </c>
      <c r="S245" s="29" t="str">
        <f>IF(HLOOKUP('Peer Comparison Tool'!$I$6,DropdownData,Q245+1,FALSE)=0,"",HLOOKUP('Peer Comparison Tool'!$I$6,DropdownData,Q245+1,FALSE))</f>
        <v/>
      </c>
      <c r="T245" s="5" t="str">
        <f t="shared" si="5143"/>
        <v/>
      </c>
      <c r="U245" s="5" t="str">
        <f t="shared" si="5143"/>
        <v/>
      </c>
      <c r="V245" s="5" t="str">
        <f t="shared" si="5143"/>
        <v/>
      </c>
      <c r="W245" s="5" t="str">
        <f t="shared" si="5143"/>
        <v/>
      </c>
      <c r="X245" s="5" t="str">
        <f t="shared" si="5143"/>
        <v/>
      </c>
      <c r="Y245" s="5" t="str">
        <f t="shared" si="5143"/>
        <v/>
      </c>
      <c r="Z245" s="5" t="str">
        <f t="shared" si="5143"/>
        <v/>
      </c>
      <c r="AA245" s="5" t="str">
        <f t="shared" si="5143"/>
        <v/>
      </c>
      <c r="AB245" s="5" t="str">
        <f t="shared" si="5143"/>
        <v/>
      </c>
      <c r="AC245" s="5" t="str">
        <f t="shared" si="5143"/>
        <v/>
      </c>
      <c r="AD245" s="5" t="str">
        <f t="shared" si="5144"/>
        <v/>
      </c>
      <c r="AE245" s="5" t="str">
        <f t="shared" si="5144"/>
        <v/>
      </c>
      <c r="AF245" s="5">
        <f t="shared" si="5144"/>
        <v>1004573</v>
      </c>
      <c r="AG245" s="5" t="str">
        <f t="shared" si="5144"/>
        <v/>
      </c>
      <c r="AH245" s="5" t="str">
        <f t="shared" si="5144"/>
        <v/>
      </c>
      <c r="AI245" s="5" t="str">
        <f t="shared" si="5144"/>
        <v/>
      </c>
      <c r="AJ245" s="5" t="str">
        <f t="shared" si="5144"/>
        <v/>
      </c>
      <c r="AK245" s="5" t="str">
        <f t="shared" si="5144"/>
        <v/>
      </c>
      <c r="AL245" s="5" t="str">
        <f t="shared" si="5144"/>
        <v/>
      </c>
      <c r="AM245" s="5" t="str">
        <f t="shared" si="5144"/>
        <v/>
      </c>
      <c r="AN245" s="5" t="str">
        <f t="shared" si="5145"/>
        <v/>
      </c>
      <c r="AO245" s="5" t="str">
        <f t="shared" si="5145"/>
        <v/>
      </c>
      <c r="AP245" s="5">
        <f t="shared" si="5145"/>
        <v>1013719</v>
      </c>
      <c r="AQ245" s="5" t="str">
        <f t="shared" si="5145"/>
        <v/>
      </c>
      <c r="AR245" s="5" t="str">
        <f t="shared" si="5145"/>
        <v/>
      </c>
      <c r="AS245" s="5" t="str">
        <f t="shared" si="5145"/>
        <v/>
      </c>
      <c r="AT245" s="5" t="str">
        <f t="shared" si="5145"/>
        <v/>
      </c>
      <c r="AU245" s="5" t="str">
        <f t="shared" si="5145"/>
        <v/>
      </c>
      <c r="AV245" s="5" t="str">
        <f t="shared" si="5145"/>
        <v/>
      </c>
      <c r="AW245" s="5" t="str">
        <f t="shared" si="5145"/>
        <v/>
      </c>
      <c r="AX245" s="5" t="str">
        <f t="shared" si="5146"/>
        <v/>
      </c>
      <c r="AY245" s="5">
        <f t="shared" si="5146"/>
        <v>1014598</v>
      </c>
      <c r="AZ245" s="5" t="str">
        <f t="shared" si="5146"/>
        <v/>
      </c>
      <c r="BA245" s="5" t="str">
        <f t="shared" si="5146"/>
        <v/>
      </c>
      <c r="BB245" s="5" t="str">
        <f t="shared" si="5146"/>
        <v/>
      </c>
      <c r="BC245" s="5" t="str">
        <f t="shared" si="5146"/>
        <v/>
      </c>
      <c r="BD245" s="5" t="str">
        <f t="shared" si="5146"/>
        <v/>
      </c>
      <c r="BE245" s="5" t="str">
        <f t="shared" si="5146"/>
        <v/>
      </c>
      <c r="BF245" s="5" t="str">
        <f t="shared" si="5146"/>
        <v/>
      </c>
      <c r="BG245" s="5" t="str">
        <f t="shared" si="5146"/>
        <v/>
      </c>
      <c r="BH245" s="5" t="str">
        <f t="shared" si="5147"/>
        <v/>
      </c>
      <c r="BI245" s="5" t="str">
        <f t="shared" si="5147"/>
        <v/>
      </c>
      <c r="BJ245" s="5">
        <f t="shared" si="5147"/>
        <v>1013879</v>
      </c>
      <c r="BK245" s="5" t="str">
        <f t="shared" si="5147"/>
        <v/>
      </c>
      <c r="BL245" s="5" t="str">
        <f t="shared" si="5147"/>
        <v/>
      </c>
      <c r="BM245" s="5" t="str">
        <f t="shared" si="5147"/>
        <v/>
      </c>
      <c r="BN245" s="5" t="str">
        <f t="shared" si="5147"/>
        <v/>
      </c>
      <c r="BO245" s="5" t="str">
        <f t="shared" si="5147"/>
        <v/>
      </c>
      <c r="BP245" s="5" t="str">
        <f t="shared" si="5147"/>
        <v/>
      </c>
      <c r="BQ245" s="5" t="str">
        <f t="shared" si="5147"/>
        <v/>
      </c>
      <c r="BR245" s="5"/>
      <c r="BT245" s="5" t="str">
        <f t="shared" si="5067"/>
        <v/>
      </c>
      <c r="BU245" s="5" t="str">
        <f t="shared" si="5068"/>
        <v/>
      </c>
      <c r="BV245" s="5" t="str">
        <f t="shared" si="5069"/>
        <v/>
      </c>
      <c r="BW245" s="5" t="str">
        <f t="shared" si="5070"/>
        <v/>
      </c>
      <c r="BX245" s="5" t="str">
        <f t="shared" si="5071"/>
        <v/>
      </c>
      <c r="BY245" s="5" t="str">
        <f t="shared" si="5072"/>
        <v/>
      </c>
      <c r="BZ245" s="5" t="str">
        <f t="shared" si="5073"/>
        <v/>
      </c>
      <c r="CA245" s="5" t="str">
        <f t="shared" si="5074"/>
        <v/>
      </c>
      <c r="CB245" s="5" t="str">
        <f t="shared" si="5075"/>
        <v/>
      </c>
      <c r="CC245" s="5" t="str">
        <f t="shared" si="5076"/>
        <v/>
      </c>
      <c r="CD245" s="5" t="str">
        <f t="shared" si="5077"/>
        <v/>
      </c>
      <c r="CE245" s="5" t="str">
        <f t="shared" si="5078"/>
        <v/>
      </c>
      <c r="CF245" s="5" t="str">
        <f t="shared" si="5079"/>
        <v>Peoples State Bank of Colfax - Colfax, IL</v>
      </c>
      <c r="CG245" s="5" t="str">
        <f t="shared" si="5080"/>
        <v/>
      </c>
      <c r="CH245" s="5" t="str">
        <f t="shared" si="5081"/>
        <v/>
      </c>
      <c r="CI245" s="5" t="str">
        <f t="shared" si="5082"/>
        <v/>
      </c>
      <c r="CJ245" s="5" t="str">
        <f t="shared" si="5083"/>
        <v/>
      </c>
      <c r="CK245" s="5" t="str">
        <f t="shared" si="5084"/>
        <v/>
      </c>
      <c r="CL245" s="5" t="str">
        <f t="shared" si="5085"/>
        <v/>
      </c>
      <c r="CM245" s="5" t="str">
        <f t="shared" si="5086"/>
        <v/>
      </c>
      <c r="CN245" s="5" t="str">
        <f t="shared" si="5087"/>
        <v/>
      </c>
      <c r="CO245" s="5" t="str">
        <f t="shared" si="5088"/>
        <v/>
      </c>
      <c r="CP245" s="5" t="str">
        <f t="shared" si="5089"/>
        <v>Woodland Bank - Grand Rapids, MN</v>
      </c>
      <c r="CQ245" s="5" t="str">
        <f t="shared" si="5090"/>
        <v/>
      </c>
      <c r="CR245" s="5" t="str">
        <f t="shared" si="5091"/>
        <v/>
      </c>
      <c r="CS245" s="5" t="str">
        <f t="shared" si="5092"/>
        <v/>
      </c>
      <c r="CT245" s="5" t="str">
        <f t="shared" si="5093"/>
        <v/>
      </c>
      <c r="CU245" s="5" t="str">
        <f t="shared" si="5094"/>
        <v/>
      </c>
      <c r="CV245" s="5" t="str">
        <f t="shared" si="5095"/>
        <v/>
      </c>
      <c r="CW245" s="5" t="str">
        <f t="shared" si="5096"/>
        <v/>
      </c>
      <c r="CX245" s="5" t="str">
        <f t="shared" si="5097"/>
        <v/>
      </c>
      <c r="CY245" s="5" t="str">
        <f t="shared" si="5098"/>
        <v>WSB Municipal Bank - Watertown, NY</v>
      </c>
      <c r="CZ245" s="5" t="str">
        <f t="shared" si="5099"/>
        <v/>
      </c>
      <c r="DA245" s="5" t="str">
        <f t="shared" si="5100"/>
        <v/>
      </c>
      <c r="DB245" s="5" t="str">
        <f t="shared" si="5101"/>
        <v/>
      </c>
      <c r="DC245" s="5" t="str">
        <f t="shared" si="5102"/>
        <v/>
      </c>
      <c r="DD245" s="5" t="str">
        <f t="shared" si="5103"/>
        <v/>
      </c>
      <c r="DE245" s="5" t="str">
        <f t="shared" si="5104"/>
        <v/>
      </c>
      <c r="DF245" s="5" t="str">
        <f t="shared" si="5105"/>
        <v/>
      </c>
      <c r="DG245" s="5" t="str">
        <f t="shared" si="5106"/>
        <v/>
      </c>
      <c r="DH245" s="5" t="str">
        <f t="shared" si="5107"/>
        <v/>
      </c>
      <c r="DI245" s="5" t="str">
        <f t="shared" si="5108"/>
        <v/>
      </c>
      <c r="DJ245" s="5" t="str">
        <f t="shared" si="5109"/>
        <v>Robert Lee State Bank - Robert Lee, TX</v>
      </c>
      <c r="DK245" s="5" t="str">
        <f t="shared" si="5110"/>
        <v/>
      </c>
      <c r="DL245" s="5" t="str">
        <f t="shared" si="5111"/>
        <v/>
      </c>
      <c r="DM245" s="5" t="str">
        <f t="shared" si="5112"/>
        <v/>
      </c>
      <c r="DN245" s="5" t="str">
        <f t="shared" si="5113"/>
        <v/>
      </c>
      <c r="DO245" s="5" t="str">
        <f t="shared" si="5114"/>
        <v/>
      </c>
      <c r="DP245" s="5" t="str">
        <f t="shared" si="5120"/>
        <v/>
      </c>
      <c r="DQ245" s="5" t="str">
        <f t="shared" si="5142"/>
        <v/>
      </c>
    </row>
    <row r="246" spans="1:121" x14ac:dyDescent="0.25">
      <c r="A246">
        <v>245</v>
      </c>
      <c r="B246" s="5">
        <v>1007790</v>
      </c>
      <c r="C246" t="str">
        <f t="shared" si="5121"/>
        <v>Community Commerce Bank - Claremont, CA</v>
      </c>
      <c r="D246" s="21" t="s">
        <v>1854</v>
      </c>
      <c r="E246" s="19" t="s">
        <v>2976</v>
      </c>
      <c r="F246" s="19" t="s">
        <v>2951</v>
      </c>
      <c r="G246" s="19"/>
      <c r="K246" s="27">
        <v>237</v>
      </c>
      <c r="L246" s="28" t="str">
        <f>IF(HLOOKUP('Peer Comparison Tool'!$E$6,StateDropdownData,K246+1,FALSE)=0,"",HLOOKUP('Peer Comparison Tool'!$E$6,StateDropdownData,K246+1,FALSE))</f>
        <v/>
      </c>
      <c r="M246" s="29" t="str">
        <f>IF(HLOOKUP('Peer Comparison Tool'!$E$6,[0]!DropdownData,K246+1,FALSE)=0,"",HLOOKUP('Peer Comparison Tool'!$E$6,[0]!DropdownData,K246+1,FALSE))</f>
        <v/>
      </c>
      <c r="N246" s="27">
        <v>237</v>
      </c>
      <c r="O246" s="28" t="str">
        <f>IF(HLOOKUP('Peer Comparison Tool'!$G$6,StateDropdownData,N246+1,FALSE)=0,"",HLOOKUP('Peer Comparison Tool'!$G$6,StateDropdownData,N246+1,FALSE))</f>
        <v/>
      </c>
      <c r="P246" s="29" t="str">
        <f>IF(HLOOKUP('Peer Comparison Tool'!$G$6,DropdownData,N246+1,FALSE)=0,"",HLOOKUP('Peer Comparison Tool'!$G$6,DropdownData,N246+1,FALSE))</f>
        <v/>
      </c>
      <c r="Q246" s="27">
        <v>237</v>
      </c>
      <c r="R246" s="28" t="str">
        <f>IF(HLOOKUP('Peer Comparison Tool'!$I$6,StateDropdownData,Q246+1,FALSE)=0,"",HLOOKUP('Peer Comparison Tool'!$I$6,StateDropdownData,Q246+1,FALSE))</f>
        <v/>
      </c>
      <c r="S246" s="29" t="str">
        <f>IF(HLOOKUP('Peer Comparison Tool'!$I$6,DropdownData,Q246+1,FALSE)=0,"",HLOOKUP('Peer Comparison Tool'!$I$6,DropdownData,Q246+1,FALSE))</f>
        <v/>
      </c>
      <c r="T246" s="5" t="str">
        <f t="shared" si="5143"/>
        <v/>
      </c>
      <c r="U246" s="5" t="str">
        <f t="shared" si="5143"/>
        <v/>
      </c>
      <c r="V246" s="5" t="str">
        <f t="shared" si="5143"/>
        <v/>
      </c>
      <c r="W246" s="5" t="str">
        <f t="shared" si="5143"/>
        <v/>
      </c>
      <c r="X246" s="5" t="str">
        <f t="shared" si="5143"/>
        <v/>
      </c>
      <c r="Y246" s="5" t="str">
        <f t="shared" si="5143"/>
        <v/>
      </c>
      <c r="Z246" s="5" t="str">
        <f t="shared" si="5143"/>
        <v/>
      </c>
      <c r="AA246" s="5" t="str">
        <f t="shared" si="5143"/>
        <v/>
      </c>
      <c r="AB246" s="5" t="str">
        <f t="shared" si="5143"/>
        <v/>
      </c>
      <c r="AC246" s="5" t="str">
        <f t="shared" si="5143"/>
        <v/>
      </c>
      <c r="AD246" s="5" t="str">
        <f t="shared" si="5144"/>
        <v/>
      </c>
      <c r="AE246" s="5" t="str">
        <f t="shared" si="5144"/>
        <v/>
      </c>
      <c r="AF246" s="5">
        <f t="shared" si="5144"/>
        <v>1001206</v>
      </c>
      <c r="AG246" s="5" t="str">
        <f t="shared" si="5144"/>
        <v/>
      </c>
      <c r="AH246" s="5" t="str">
        <f t="shared" si="5144"/>
        <v/>
      </c>
      <c r="AI246" s="5" t="str">
        <f t="shared" si="5144"/>
        <v/>
      </c>
      <c r="AJ246" s="5" t="str">
        <f t="shared" si="5144"/>
        <v/>
      </c>
      <c r="AK246" s="5" t="str">
        <f t="shared" si="5144"/>
        <v/>
      </c>
      <c r="AL246" s="5" t="str">
        <f t="shared" si="5144"/>
        <v/>
      </c>
      <c r="AM246" s="5" t="str">
        <f t="shared" si="5144"/>
        <v/>
      </c>
      <c r="AN246" s="5" t="str">
        <f t="shared" si="5145"/>
        <v/>
      </c>
      <c r="AO246" s="5" t="str">
        <f t="shared" si="5145"/>
        <v/>
      </c>
      <c r="AP246" s="5">
        <f t="shared" si="5145"/>
        <v>1016053</v>
      </c>
      <c r="AQ246" s="5" t="str">
        <f t="shared" si="5145"/>
        <v/>
      </c>
      <c r="AR246" s="5" t="str">
        <f t="shared" si="5145"/>
        <v/>
      </c>
      <c r="AS246" s="5" t="str">
        <f t="shared" si="5145"/>
        <v/>
      </c>
      <c r="AT246" s="5" t="str">
        <f t="shared" si="5145"/>
        <v/>
      </c>
      <c r="AU246" s="5" t="str">
        <f t="shared" si="5145"/>
        <v/>
      </c>
      <c r="AV246" s="5" t="str">
        <f t="shared" si="5145"/>
        <v/>
      </c>
      <c r="AW246" s="5" t="str">
        <f t="shared" si="5145"/>
        <v/>
      </c>
      <c r="AX246" s="5" t="str">
        <f t="shared" si="5146"/>
        <v/>
      </c>
      <c r="AY246" s="5" t="str">
        <f t="shared" si="5146"/>
        <v/>
      </c>
      <c r="AZ246" s="5" t="str">
        <f t="shared" si="5146"/>
        <v/>
      </c>
      <c r="BA246" s="5" t="str">
        <f t="shared" si="5146"/>
        <v/>
      </c>
      <c r="BB246" s="5" t="str">
        <f t="shared" si="5146"/>
        <v/>
      </c>
      <c r="BC246" s="5" t="str">
        <f t="shared" si="5146"/>
        <v/>
      </c>
      <c r="BD246" s="5" t="str">
        <f t="shared" si="5146"/>
        <v/>
      </c>
      <c r="BE246" s="5" t="str">
        <f t="shared" si="5146"/>
        <v/>
      </c>
      <c r="BF246" s="5" t="str">
        <f t="shared" si="5146"/>
        <v/>
      </c>
      <c r="BG246" s="5" t="str">
        <f t="shared" si="5146"/>
        <v/>
      </c>
      <c r="BH246" s="5" t="str">
        <f t="shared" si="5147"/>
        <v/>
      </c>
      <c r="BI246" s="5" t="str">
        <f t="shared" si="5147"/>
        <v/>
      </c>
      <c r="BJ246" s="5">
        <f t="shared" si="5147"/>
        <v>1012143</v>
      </c>
      <c r="BK246" s="5" t="str">
        <f t="shared" si="5147"/>
        <v/>
      </c>
      <c r="BL246" s="5" t="str">
        <f t="shared" si="5147"/>
        <v/>
      </c>
      <c r="BM246" s="5" t="str">
        <f t="shared" si="5147"/>
        <v/>
      </c>
      <c r="BN246" s="5" t="str">
        <f t="shared" si="5147"/>
        <v/>
      </c>
      <c r="BO246" s="5" t="str">
        <f t="shared" si="5147"/>
        <v/>
      </c>
      <c r="BP246" s="5" t="str">
        <f t="shared" si="5147"/>
        <v/>
      </c>
      <c r="BQ246" s="5" t="str">
        <f t="shared" si="5147"/>
        <v/>
      </c>
      <c r="BR246" s="5"/>
      <c r="BT246" s="5" t="str">
        <f t="shared" si="5067"/>
        <v/>
      </c>
      <c r="BU246" s="5" t="str">
        <f t="shared" si="5068"/>
        <v/>
      </c>
      <c r="BV246" s="5" t="str">
        <f t="shared" si="5069"/>
        <v/>
      </c>
      <c r="BW246" s="5" t="str">
        <f t="shared" si="5070"/>
        <v/>
      </c>
      <c r="BX246" s="5" t="str">
        <f t="shared" si="5071"/>
        <v/>
      </c>
      <c r="BY246" s="5" t="str">
        <f t="shared" si="5072"/>
        <v/>
      </c>
      <c r="BZ246" s="5" t="str">
        <f t="shared" si="5073"/>
        <v/>
      </c>
      <c r="CA246" s="5" t="str">
        <f t="shared" si="5074"/>
        <v/>
      </c>
      <c r="CB246" s="5" t="str">
        <f t="shared" si="5075"/>
        <v/>
      </c>
      <c r="CC246" s="5" t="str">
        <f t="shared" si="5076"/>
        <v/>
      </c>
      <c r="CD246" s="5" t="str">
        <f t="shared" si="5077"/>
        <v/>
      </c>
      <c r="CE246" s="5" t="str">
        <f t="shared" si="5078"/>
        <v/>
      </c>
      <c r="CF246" s="5" t="str">
        <f t="shared" si="5079"/>
        <v>Peru Federal Savings Bank - Peru, IL</v>
      </c>
      <c r="CG246" s="5" t="str">
        <f t="shared" si="5080"/>
        <v/>
      </c>
      <c r="CH246" s="5" t="str">
        <f t="shared" si="5081"/>
        <v/>
      </c>
      <c r="CI246" s="5" t="str">
        <f t="shared" si="5082"/>
        <v/>
      </c>
      <c r="CJ246" s="5" t="str">
        <f t="shared" si="5083"/>
        <v/>
      </c>
      <c r="CK246" s="5" t="str">
        <f t="shared" si="5084"/>
        <v/>
      </c>
      <c r="CL246" s="5" t="str">
        <f t="shared" si="5085"/>
        <v/>
      </c>
      <c r="CM246" s="5" t="str">
        <f t="shared" si="5086"/>
        <v/>
      </c>
      <c r="CN246" s="5" t="str">
        <f t="shared" si="5087"/>
        <v/>
      </c>
      <c r="CO246" s="5" t="str">
        <f t="shared" si="5088"/>
        <v/>
      </c>
      <c r="CP246" s="5" t="str">
        <f t="shared" si="5089"/>
        <v>Woodlands National Bank - Onamia, MN</v>
      </c>
      <c r="CQ246" s="5" t="str">
        <f t="shared" si="5090"/>
        <v/>
      </c>
      <c r="CR246" s="5" t="str">
        <f t="shared" si="5091"/>
        <v/>
      </c>
      <c r="CS246" s="5" t="str">
        <f t="shared" si="5092"/>
        <v/>
      </c>
      <c r="CT246" s="5" t="str">
        <f t="shared" si="5093"/>
        <v/>
      </c>
      <c r="CU246" s="5" t="str">
        <f t="shared" si="5094"/>
        <v/>
      </c>
      <c r="CV246" s="5" t="str">
        <f t="shared" si="5095"/>
        <v/>
      </c>
      <c r="CW246" s="5" t="str">
        <f t="shared" si="5096"/>
        <v/>
      </c>
      <c r="CX246" s="5" t="str">
        <f t="shared" si="5097"/>
        <v/>
      </c>
      <c r="CY246" s="5" t="str">
        <f t="shared" si="5098"/>
        <v/>
      </c>
      <c r="CZ246" s="5" t="str">
        <f t="shared" si="5099"/>
        <v/>
      </c>
      <c r="DA246" s="5" t="str">
        <f t="shared" si="5100"/>
        <v/>
      </c>
      <c r="DB246" s="5" t="str">
        <f t="shared" si="5101"/>
        <v/>
      </c>
      <c r="DC246" s="5" t="str">
        <f t="shared" si="5102"/>
        <v/>
      </c>
      <c r="DD246" s="5" t="str">
        <f t="shared" si="5103"/>
        <v/>
      </c>
      <c r="DE246" s="5" t="str">
        <f t="shared" si="5104"/>
        <v/>
      </c>
      <c r="DF246" s="5" t="str">
        <f t="shared" si="5105"/>
        <v/>
      </c>
      <c r="DG246" s="5" t="str">
        <f t="shared" si="5106"/>
        <v/>
      </c>
      <c r="DH246" s="5" t="str">
        <f t="shared" si="5107"/>
        <v/>
      </c>
      <c r="DI246" s="5" t="str">
        <f t="shared" si="5108"/>
        <v/>
      </c>
      <c r="DJ246" s="5" t="str">
        <f t="shared" si="5109"/>
        <v>Round Top State Bank - Round Top, TX</v>
      </c>
      <c r="DK246" s="5" t="str">
        <f t="shared" si="5110"/>
        <v/>
      </c>
      <c r="DL246" s="5" t="str">
        <f t="shared" si="5111"/>
        <v/>
      </c>
      <c r="DM246" s="5" t="str">
        <f t="shared" si="5112"/>
        <v/>
      </c>
      <c r="DN246" s="5" t="str">
        <f t="shared" si="5113"/>
        <v/>
      </c>
      <c r="DO246" s="5" t="str">
        <f t="shared" si="5114"/>
        <v/>
      </c>
      <c r="DP246" s="5" t="str">
        <f t="shared" si="5120"/>
        <v/>
      </c>
      <c r="DQ246" s="5" t="str">
        <f t="shared" si="5142"/>
        <v/>
      </c>
    </row>
    <row r="247" spans="1:121" x14ac:dyDescent="0.25">
      <c r="A247">
        <v>246</v>
      </c>
      <c r="B247" s="5">
        <v>4149589</v>
      </c>
      <c r="C247" t="str">
        <f t="shared" si="5121"/>
        <v>Community Valley Bank - El Centro, CA</v>
      </c>
      <c r="D247" s="21" t="s">
        <v>1849</v>
      </c>
      <c r="E247" s="19" t="s">
        <v>2977</v>
      </c>
      <c r="F247" s="19" t="s">
        <v>2951</v>
      </c>
      <c r="G247" s="19"/>
      <c r="K247" s="27">
        <v>238</v>
      </c>
      <c r="L247" s="28" t="str">
        <f>IF(HLOOKUP('Peer Comparison Tool'!$E$6,StateDropdownData,K247+1,FALSE)=0,"",HLOOKUP('Peer Comparison Tool'!$E$6,StateDropdownData,K247+1,FALSE))</f>
        <v/>
      </c>
      <c r="M247" s="29" t="str">
        <f>IF(HLOOKUP('Peer Comparison Tool'!$E$6,[0]!DropdownData,K247+1,FALSE)=0,"",HLOOKUP('Peer Comparison Tool'!$E$6,[0]!DropdownData,K247+1,FALSE))</f>
        <v/>
      </c>
      <c r="N247" s="27">
        <v>238</v>
      </c>
      <c r="O247" s="28" t="str">
        <f>IF(HLOOKUP('Peer Comparison Tool'!$G$6,StateDropdownData,N247+1,FALSE)=0,"",HLOOKUP('Peer Comparison Tool'!$G$6,StateDropdownData,N247+1,FALSE))</f>
        <v/>
      </c>
      <c r="P247" s="29" t="str">
        <f>IF(HLOOKUP('Peer Comparison Tool'!$G$6,DropdownData,N247+1,FALSE)=0,"",HLOOKUP('Peer Comparison Tool'!$G$6,DropdownData,N247+1,FALSE))</f>
        <v/>
      </c>
      <c r="Q247" s="27">
        <v>238</v>
      </c>
      <c r="R247" s="28" t="str">
        <f>IF(HLOOKUP('Peer Comparison Tool'!$I$6,StateDropdownData,Q247+1,FALSE)=0,"",HLOOKUP('Peer Comparison Tool'!$I$6,StateDropdownData,Q247+1,FALSE))</f>
        <v/>
      </c>
      <c r="S247" s="29" t="str">
        <f>IF(HLOOKUP('Peer Comparison Tool'!$I$6,DropdownData,Q247+1,FALSE)=0,"",HLOOKUP('Peer Comparison Tool'!$I$6,DropdownData,Q247+1,FALSE))</f>
        <v/>
      </c>
      <c r="T247" s="5" t="str">
        <f t="shared" si="5143"/>
        <v/>
      </c>
      <c r="U247" s="5" t="str">
        <f t="shared" si="5143"/>
        <v/>
      </c>
      <c r="V247" s="5" t="str">
        <f t="shared" si="5143"/>
        <v/>
      </c>
      <c r="W247" s="5" t="str">
        <f t="shared" si="5143"/>
        <v/>
      </c>
      <c r="X247" s="5" t="str">
        <f t="shared" si="5143"/>
        <v/>
      </c>
      <c r="Y247" s="5" t="str">
        <f t="shared" si="5143"/>
        <v/>
      </c>
      <c r="Z247" s="5" t="str">
        <f t="shared" si="5143"/>
        <v/>
      </c>
      <c r="AA247" s="5" t="str">
        <f t="shared" si="5143"/>
        <v/>
      </c>
      <c r="AB247" s="5" t="str">
        <f t="shared" si="5143"/>
        <v/>
      </c>
      <c r="AC247" s="5" t="str">
        <f t="shared" si="5143"/>
        <v/>
      </c>
      <c r="AD247" s="5" t="str">
        <f t="shared" si="5144"/>
        <v/>
      </c>
      <c r="AE247" s="5" t="str">
        <f t="shared" si="5144"/>
        <v/>
      </c>
      <c r="AF247" s="5">
        <f t="shared" si="5144"/>
        <v>1011377</v>
      </c>
      <c r="AG247" s="5" t="str">
        <f t="shared" si="5144"/>
        <v/>
      </c>
      <c r="AH247" s="5" t="str">
        <f t="shared" si="5144"/>
        <v/>
      </c>
      <c r="AI247" s="5" t="str">
        <f t="shared" si="5144"/>
        <v/>
      </c>
      <c r="AJ247" s="5" t="str">
        <f t="shared" si="5144"/>
        <v/>
      </c>
      <c r="AK247" s="5" t="str">
        <f t="shared" si="5144"/>
        <v/>
      </c>
      <c r="AL247" s="5" t="str">
        <f t="shared" si="5144"/>
        <v/>
      </c>
      <c r="AM247" s="5" t="str">
        <f t="shared" si="5144"/>
        <v/>
      </c>
      <c r="AN247" s="5" t="str">
        <f t="shared" si="5145"/>
        <v/>
      </c>
      <c r="AO247" s="5" t="str">
        <f t="shared" si="5145"/>
        <v/>
      </c>
      <c r="AP247" s="5">
        <f t="shared" si="5145"/>
        <v>1001232</v>
      </c>
      <c r="AQ247" s="5" t="str">
        <f t="shared" si="5145"/>
        <v/>
      </c>
      <c r="AR247" s="5" t="str">
        <f t="shared" si="5145"/>
        <v/>
      </c>
      <c r="AS247" s="5" t="str">
        <f t="shared" si="5145"/>
        <v/>
      </c>
      <c r="AT247" s="5" t="str">
        <f t="shared" si="5145"/>
        <v/>
      </c>
      <c r="AU247" s="5" t="str">
        <f t="shared" si="5145"/>
        <v/>
      </c>
      <c r="AV247" s="5" t="str">
        <f t="shared" si="5145"/>
        <v/>
      </c>
      <c r="AW247" s="5" t="str">
        <f t="shared" si="5145"/>
        <v/>
      </c>
      <c r="AX247" s="5" t="str">
        <f t="shared" si="5146"/>
        <v/>
      </c>
      <c r="AY247" s="5" t="str">
        <f t="shared" si="5146"/>
        <v/>
      </c>
      <c r="AZ247" s="5" t="str">
        <f t="shared" si="5146"/>
        <v/>
      </c>
      <c r="BA247" s="5" t="str">
        <f t="shared" si="5146"/>
        <v/>
      </c>
      <c r="BB247" s="5" t="str">
        <f t="shared" si="5146"/>
        <v/>
      </c>
      <c r="BC247" s="5" t="str">
        <f t="shared" si="5146"/>
        <v/>
      </c>
      <c r="BD247" s="5" t="str">
        <f t="shared" si="5146"/>
        <v/>
      </c>
      <c r="BE247" s="5" t="str">
        <f t="shared" si="5146"/>
        <v/>
      </c>
      <c r="BF247" s="5" t="str">
        <f t="shared" si="5146"/>
        <v/>
      </c>
      <c r="BG247" s="5" t="str">
        <f t="shared" si="5146"/>
        <v/>
      </c>
      <c r="BH247" s="5" t="str">
        <f t="shared" si="5147"/>
        <v/>
      </c>
      <c r="BI247" s="5" t="str">
        <f t="shared" si="5147"/>
        <v/>
      </c>
      <c r="BJ247" s="5">
        <f t="shared" si="5147"/>
        <v>13335365</v>
      </c>
      <c r="BK247" s="5" t="str">
        <f t="shared" si="5147"/>
        <v/>
      </c>
      <c r="BL247" s="5" t="str">
        <f t="shared" si="5147"/>
        <v/>
      </c>
      <c r="BM247" s="5" t="str">
        <f t="shared" si="5147"/>
        <v/>
      </c>
      <c r="BN247" s="5" t="str">
        <f t="shared" si="5147"/>
        <v/>
      </c>
      <c r="BO247" s="5" t="str">
        <f t="shared" si="5147"/>
        <v/>
      </c>
      <c r="BP247" s="5" t="str">
        <f t="shared" si="5147"/>
        <v/>
      </c>
      <c r="BQ247" s="5" t="str">
        <f t="shared" si="5147"/>
        <v/>
      </c>
      <c r="BR247" s="5"/>
      <c r="BT247" s="5" t="str">
        <f t="shared" si="5067"/>
        <v/>
      </c>
      <c r="BU247" s="5" t="str">
        <f t="shared" si="5068"/>
        <v/>
      </c>
      <c r="BV247" s="5" t="str">
        <f t="shared" si="5069"/>
        <v/>
      </c>
      <c r="BW247" s="5" t="str">
        <f t="shared" si="5070"/>
        <v/>
      </c>
      <c r="BX247" s="5" t="str">
        <f t="shared" si="5071"/>
        <v/>
      </c>
      <c r="BY247" s="5" t="str">
        <f t="shared" si="5072"/>
        <v/>
      </c>
      <c r="BZ247" s="5" t="str">
        <f t="shared" si="5073"/>
        <v/>
      </c>
      <c r="CA247" s="5" t="str">
        <f t="shared" si="5074"/>
        <v/>
      </c>
      <c r="CB247" s="5" t="str">
        <f t="shared" si="5075"/>
        <v/>
      </c>
      <c r="CC247" s="5" t="str">
        <f t="shared" si="5076"/>
        <v/>
      </c>
      <c r="CD247" s="5" t="str">
        <f t="shared" si="5077"/>
        <v/>
      </c>
      <c r="CE247" s="5" t="str">
        <f t="shared" si="5078"/>
        <v/>
      </c>
      <c r="CF247" s="5" t="str">
        <f t="shared" si="5079"/>
        <v>Petefish, Skiles &amp; Company - Virginia, IL</v>
      </c>
      <c r="CG247" s="5" t="str">
        <f t="shared" si="5080"/>
        <v/>
      </c>
      <c r="CH247" s="5" t="str">
        <f t="shared" si="5081"/>
        <v/>
      </c>
      <c r="CI247" s="5" t="str">
        <f t="shared" si="5082"/>
        <v/>
      </c>
      <c r="CJ247" s="5" t="str">
        <f t="shared" si="5083"/>
        <v/>
      </c>
      <c r="CK247" s="5" t="str">
        <f t="shared" si="5084"/>
        <v/>
      </c>
      <c r="CL247" s="5" t="str">
        <f t="shared" si="5085"/>
        <v/>
      </c>
      <c r="CM247" s="5" t="str">
        <f t="shared" si="5086"/>
        <v/>
      </c>
      <c r="CN247" s="5" t="str">
        <f t="shared" si="5087"/>
        <v/>
      </c>
      <c r="CO247" s="5" t="str">
        <f t="shared" si="5088"/>
        <v/>
      </c>
      <c r="CP247" s="5" t="str">
        <f t="shared" si="5089"/>
        <v>Worthington Federal Savings Bank, F.S.B. - Worthington, MN</v>
      </c>
      <c r="CQ247" s="5" t="str">
        <f t="shared" si="5090"/>
        <v/>
      </c>
      <c r="CR247" s="5" t="str">
        <f t="shared" si="5091"/>
        <v/>
      </c>
      <c r="CS247" s="5" t="str">
        <f t="shared" si="5092"/>
        <v/>
      </c>
      <c r="CT247" s="5" t="str">
        <f t="shared" si="5093"/>
        <v/>
      </c>
      <c r="CU247" s="5" t="str">
        <f t="shared" si="5094"/>
        <v/>
      </c>
      <c r="CV247" s="5" t="str">
        <f t="shared" si="5095"/>
        <v/>
      </c>
      <c r="CW247" s="5" t="str">
        <f t="shared" si="5096"/>
        <v/>
      </c>
      <c r="CX247" s="5" t="str">
        <f t="shared" si="5097"/>
        <v/>
      </c>
      <c r="CY247" s="5" t="str">
        <f t="shared" si="5098"/>
        <v/>
      </c>
      <c r="CZ247" s="5" t="str">
        <f t="shared" si="5099"/>
        <v/>
      </c>
      <c r="DA247" s="5" t="str">
        <f t="shared" si="5100"/>
        <v/>
      </c>
      <c r="DB247" s="5" t="str">
        <f t="shared" si="5101"/>
        <v/>
      </c>
      <c r="DC247" s="5" t="str">
        <f t="shared" si="5102"/>
        <v/>
      </c>
      <c r="DD247" s="5" t="str">
        <f t="shared" si="5103"/>
        <v/>
      </c>
      <c r="DE247" s="5" t="str">
        <f t="shared" si="5104"/>
        <v/>
      </c>
      <c r="DF247" s="5" t="str">
        <f t="shared" si="5105"/>
        <v/>
      </c>
      <c r="DG247" s="5" t="str">
        <f t="shared" si="5106"/>
        <v/>
      </c>
      <c r="DH247" s="5" t="str">
        <f t="shared" si="5107"/>
        <v/>
      </c>
      <c r="DI247" s="5" t="str">
        <f t="shared" si="5108"/>
        <v/>
      </c>
      <c r="DJ247" s="5" t="str">
        <f t="shared" si="5109"/>
        <v>Royal Bank of Canada - Dallas Agency - Dallas, TX</v>
      </c>
      <c r="DK247" s="5" t="str">
        <f t="shared" si="5110"/>
        <v/>
      </c>
      <c r="DL247" s="5" t="str">
        <f t="shared" si="5111"/>
        <v/>
      </c>
      <c r="DM247" s="5" t="str">
        <f t="shared" si="5112"/>
        <v/>
      </c>
      <c r="DN247" s="5" t="str">
        <f t="shared" si="5113"/>
        <v/>
      </c>
      <c r="DO247" s="5" t="str">
        <f t="shared" si="5114"/>
        <v/>
      </c>
      <c r="DP247" s="5" t="str">
        <f t="shared" si="5120"/>
        <v/>
      </c>
      <c r="DQ247" s="5" t="str">
        <f t="shared" si="5142"/>
        <v/>
      </c>
    </row>
    <row r="248" spans="1:121" x14ac:dyDescent="0.25">
      <c r="A248">
        <v>247</v>
      </c>
      <c r="B248" s="5">
        <v>100694</v>
      </c>
      <c r="C248" t="str">
        <f t="shared" si="5121"/>
        <v>Community West Bank - Fresno, CA</v>
      </c>
      <c r="D248" s="21" t="s">
        <v>10568</v>
      </c>
      <c r="E248" s="19" t="s">
        <v>2971</v>
      </c>
      <c r="F248" s="19" t="s">
        <v>2951</v>
      </c>
      <c r="G248" s="19"/>
      <c r="K248" s="27">
        <v>239</v>
      </c>
      <c r="L248" s="28" t="str">
        <f>IF(HLOOKUP('Peer Comparison Tool'!$E$6,StateDropdownData,K248+1,FALSE)=0,"",HLOOKUP('Peer Comparison Tool'!$E$6,StateDropdownData,K248+1,FALSE))</f>
        <v/>
      </c>
      <c r="M248" s="29" t="str">
        <f>IF(HLOOKUP('Peer Comparison Tool'!$E$6,[0]!DropdownData,K248+1,FALSE)=0,"",HLOOKUP('Peer Comparison Tool'!$E$6,[0]!DropdownData,K248+1,FALSE))</f>
        <v/>
      </c>
      <c r="N248" s="27">
        <v>239</v>
      </c>
      <c r="O248" s="28" t="str">
        <f>IF(HLOOKUP('Peer Comparison Tool'!$G$6,StateDropdownData,N248+1,FALSE)=0,"",HLOOKUP('Peer Comparison Tool'!$G$6,StateDropdownData,N248+1,FALSE))</f>
        <v/>
      </c>
      <c r="P248" s="29" t="str">
        <f>IF(HLOOKUP('Peer Comparison Tool'!$G$6,DropdownData,N248+1,FALSE)=0,"",HLOOKUP('Peer Comparison Tool'!$G$6,DropdownData,N248+1,FALSE))</f>
        <v/>
      </c>
      <c r="Q248" s="27">
        <v>239</v>
      </c>
      <c r="R248" s="28" t="str">
        <f>IF(HLOOKUP('Peer Comparison Tool'!$I$6,StateDropdownData,Q248+1,FALSE)=0,"",HLOOKUP('Peer Comparison Tool'!$I$6,StateDropdownData,Q248+1,FALSE))</f>
        <v/>
      </c>
      <c r="S248" s="29" t="str">
        <f>IF(HLOOKUP('Peer Comparison Tool'!$I$6,DropdownData,Q248+1,FALSE)=0,"",HLOOKUP('Peer Comparison Tool'!$I$6,DropdownData,Q248+1,FALSE))</f>
        <v/>
      </c>
      <c r="T248" s="5" t="str">
        <f t="shared" si="5143"/>
        <v/>
      </c>
      <c r="U248" s="5" t="str">
        <f t="shared" si="5143"/>
        <v/>
      </c>
      <c r="V248" s="5" t="str">
        <f t="shared" si="5143"/>
        <v/>
      </c>
      <c r="W248" s="5" t="str">
        <f t="shared" si="5143"/>
        <v/>
      </c>
      <c r="X248" s="5" t="str">
        <f t="shared" si="5143"/>
        <v/>
      </c>
      <c r="Y248" s="5" t="str">
        <f t="shared" si="5143"/>
        <v/>
      </c>
      <c r="Z248" s="5" t="str">
        <f t="shared" si="5143"/>
        <v/>
      </c>
      <c r="AA248" s="5" t="str">
        <f t="shared" si="5143"/>
        <v/>
      </c>
      <c r="AB248" s="5" t="str">
        <f t="shared" si="5143"/>
        <v/>
      </c>
      <c r="AC248" s="5" t="str">
        <f t="shared" si="5143"/>
        <v/>
      </c>
      <c r="AD248" s="5" t="str">
        <f t="shared" si="5144"/>
        <v/>
      </c>
      <c r="AE248" s="5" t="str">
        <f t="shared" si="5144"/>
        <v/>
      </c>
      <c r="AF248" s="5">
        <f t="shared" si="5144"/>
        <v>1012163</v>
      </c>
      <c r="AG248" s="5" t="str">
        <f t="shared" si="5144"/>
        <v/>
      </c>
      <c r="AH248" s="5" t="str">
        <f t="shared" si="5144"/>
        <v/>
      </c>
      <c r="AI248" s="5" t="str">
        <f t="shared" si="5144"/>
        <v/>
      </c>
      <c r="AJ248" s="5" t="str">
        <f t="shared" si="5144"/>
        <v/>
      </c>
      <c r="AK248" s="5" t="str">
        <f t="shared" si="5144"/>
        <v/>
      </c>
      <c r="AL248" s="5" t="str">
        <f t="shared" si="5144"/>
        <v/>
      </c>
      <c r="AM248" s="5" t="str">
        <f t="shared" si="5144"/>
        <v/>
      </c>
      <c r="AN248" s="5" t="str">
        <f t="shared" si="5145"/>
        <v/>
      </c>
      <c r="AO248" s="5" t="str">
        <f t="shared" si="5145"/>
        <v/>
      </c>
      <c r="AP248" s="5" t="str">
        <f t="shared" si="5145"/>
        <v/>
      </c>
      <c r="AQ248" s="5" t="str">
        <f t="shared" si="5145"/>
        <v/>
      </c>
      <c r="AR248" s="5" t="str">
        <f t="shared" si="5145"/>
        <v/>
      </c>
      <c r="AS248" s="5" t="str">
        <f t="shared" si="5145"/>
        <v/>
      </c>
      <c r="AT248" s="5" t="str">
        <f t="shared" si="5145"/>
        <v/>
      </c>
      <c r="AU248" s="5" t="str">
        <f t="shared" si="5145"/>
        <v/>
      </c>
      <c r="AV248" s="5" t="str">
        <f t="shared" si="5145"/>
        <v/>
      </c>
      <c r="AW248" s="5" t="str">
        <f t="shared" si="5145"/>
        <v/>
      </c>
      <c r="AX248" s="5" t="str">
        <f t="shared" si="5146"/>
        <v/>
      </c>
      <c r="AY248" s="5" t="str">
        <f t="shared" si="5146"/>
        <v/>
      </c>
      <c r="AZ248" s="5" t="str">
        <f t="shared" si="5146"/>
        <v/>
      </c>
      <c r="BA248" s="5" t="str">
        <f t="shared" si="5146"/>
        <v/>
      </c>
      <c r="BB248" s="5" t="str">
        <f t="shared" si="5146"/>
        <v/>
      </c>
      <c r="BC248" s="5" t="str">
        <f t="shared" si="5146"/>
        <v/>
      </c>
      <c r="BD248" s="5" t="str">
        <f t="shared" si="5146"/>
        <v/>
      </c>
      <c r="BE248" s="5" t="str">
        <f t="shared" si="5146"/>
        <v/>
      </c>
      <c r="BF248" s="5" t="str">
        <f t="shared" si="5146"/>
        <v/>
      </c>
      <c r="BG248" s="5" t="str">
        <f t="shared" si="5146"/>
        <v/>
      </c>
      <c r="BH248" s="5" t="str">
        <f t="shared" si="5147"/>
        <v/>
      </c>
      <c r="BI248" s="5" t="str">
        <f t="shared" si="5147"/>
        <v/>
      </c>
      <c r="BJ248" s="5">
        <f t="shared" si="5147"/>
        <v>1009532</v>
      </c>
      <c r="BK248" s="5" t="str">
        <f t="shared" si="5147"/>
        <v/>
      </c>
      <c r="BL248" s="5" t="str">
        <f t="shared" si="5147"/>
        <v/>
      </c>
      <c r="BM248" s="5" t="str">
        <f t="shared" si="5147"/>
        <v/>
      </c>
      <c r="BN248" s="5" t="str">
        <f t="shared" si="5147"/>
        <v/>
      </c>
      <c r="BO248" s="5" t="str">
        <f t="shared" si="5147"/>
        <v/>
      </c>
      <c r="BP248" s="5" t="str">
        <f t="shared" si="5147"/>
        <v/>
      </c>
      <c r="BQ248" s="5" t="str">
        <f t="shared" si="5147"/>
        <v/>
      </c>
      <c r="BR248" s="5"/>
      <c r="BT248" s="5" t="str">
        <f t="shared" si="5067"/>
        <v/>
      </c>
      <c r="BU248" s="5" t="str">
        <f t="shared" si="5068"/>
        <v/>
      </c>
      <c r="BV248" s="5" t="str">
        <f t="shared" si="5069"/>
        <v/>
      </c>
      <c r="BW248" s="5" t="str">
        <f t="shared" si="5070"/>
        <v/>
      </c>
      <c r="BX248" s="5" t="str">
        <f t="shared" si="5071"/>
        <v/>
      </c>
      <c r="BY248" s="5" t="str">
        <f t="shared" si="5072"/>
        <v/>
      </c>
      <c r="BZ248" s="5" t="str">
        <f t="shared" si="5073"/>
        <v/>
      </c>
      <c r="CA248" s="5" t="str">
        <f t="shared" si="5074"/>
        <v/>
      </c>
      <c r="CB248" s="5" t="str">
        <f t="shared" si="5075"/>
        <v/>
      </c>
      <c r="CC248" s="5" t="str">
        <f t="shared" si="5076"/>
        <v/>
      </c>
      <c r="CD248" s="5" t="str">
        <f t="shared" si="5077"/>
        <v/>
      </c>
      <c r="CE248" s="5" t="str">
        <f t="shared" si="5078"/>
        <v/>
      </c>
      <c r="CF248" s="5" t="str">
        <f t="shared" si="5079"/>
        <v>Philo Exchange Bank - Philo, IL</v>
      </c>
      <c r="CG248" s="5" t="str">
        <f t="shared" si="5080"/>
        <v/>
      </c>
      <c r="CH248" s="5" t="str">
        <f t="shared" si="5081"/>
        <v/>
      </c>
      <c r="CI248" s="5" t="str">
        <f t="shared" si="5082"/>
        <v/>
      </c>
      <c r="CJ248" s="5" t="str">
        <f t="shared" si="5083"/>
        <v/>
      </c>
      <c r="CK248" s="5" t="str">
        <f t="shared" si="5084"/>
        <v/>
      </c>
      <c r="CL248" s="5" t="str">
        <f t="shared" si="5085"/>
        <v/>
      </c>
      <c r="CM248" s="5" t="str">
        <f t="shared" si="5086"/>
        <v/>
      </c>
      <c r="CN248" s="5" t="str">
        <f t="shared" si="5087"/>
        <v/>
      </c>
      <c r="CO248" s="5" t="str">
        <f t="shared" si="5088"/>
        <v/>
      </c>
      <c r="CP248" s="5" t="str">
        <f t="shared" si="5089"/>
        <v/>
      </c>
      <c r="CQ248" s="5" t="str">
        <f t="shared" si="5090"/>
        <v/>
      </c>
      <c r="CR248" s="5" t="str">
        <f t="shared" si="5091"/>
        <v/>
      </c>
      <c r="CS248" s="5" t="str">
        <f t="shared" si="5092"/>
        <v/>
      </c>
      <c r="CT248" s="5" t="str">
        <f t="shared" si="5093"/>
        <v/>
      </c>
      <c r="CU248" s="5" t="str">
        <f t="shared" si="5094"/>
        <v/>
      </c>
      <c r="CV248" s="5" t="str">
        <f t="shared" si="5095"/>
        <v/>
      </c>
      <c r="CW248" s="5" t="str">
        <f t="shared" si="5096"/>
        <v/>
      </c>
      <c r="CX248" s="5" t="str">
        <f t="shared" si="5097"/>
        <v/>
      </c>
      <c r="CY248" s="5" t="str">
        <f t="shared" si="5098"/>
        <v/>
      </c>
      <c r="CZ248" s="5" t="str">
        <f t="shared" si="5099"/>
        <v/>
      </c>
      <c r="DA248" s="5" t="str">
        <f t="shared" si="5100"/>
        <v/>
      </c>
      <c r="DB248" s="5" t="str">
        <f t="shared" si="5101"/>
        <v/>
      </c>
      <c r="DC248" s="5" t="str">
        <f t="shared" si="5102"/>
        <v/>
      </c>
      <c r="DD248" s="5" t="str">
        <f t="shared" si="5103"/>
        <v/>
      </c>
      <c r="DE248" s="5" t="str">
        <f t="shared" si="5104"/>
        <v/>
      </c>
      <c r="DF248" s="5" t="str">
        <f t="shared" si="5105"/>
        <v/>
      </c>
      <c r="DG248" s="5" t="str">
        <f t="shared" si="5106"/>
        <v/>
      </c>
      <c r="DH248" s="5" t="str">
        <f t="shared" si="5107"/>
        <v/>
      </c>
      <c r="DI248" s="5" t="str">
        <f t="shared" si="5108"/>
        <v/>
      </c>
      <c r="DJ248" s="5" t="str">
        <f t="shared" si="5109"/>
        <v>Sage Capital Bank - Gonzales, TX</v>
      </c>
      <c r="DK248" s="5" t="str">
        <f t="shared" si="5110"/>
        <v/>
      </c>
      <c r="DL248" s="5" t="str">
        <f t="shared" si="5111"/>
        <v/>
      </c>
      <c r="DM248" s="5" t="str">
        <f t="shared" si="5112"/>
        <v/>
      </c>
      <c r="DN248" s="5" t="str">
        <f t="shared" si="5113"/>
        <v/>
      </c>
      <c r="DO248" s="5" t="str">
        <f t="shared" si="5114"/>
        <v/>
      </c>
      <c r="DP248" s="5" t="str">
        <f t="shared" si="5120"/>
        <v/>
      </c>
      <c r="DQ248" s="5" t="str">
        <f t="shared" si="5142"/>
        <v/>
      </c>
    </row>
    <row r="249" spans="1:121" x14ac:dyDescent="0.25">
      <c r="A249">
        <v>248</v>
      </c>
      <c r="B249" s="5">
        <v>1016219</v>
      </c>
      <c r="C249" t="str">
        <f t="shared" si="5121"/>
        <v>CTBC Bank Corp. (USA) - Los Angeles, CA</v>
      </c>
      <c r="D249" s="21" t="s">
        <v>122</v>
      </c>
      <c r="E249" s="19" t="s">
        <v>2953</v>
      </c>
      <c r="F249" s="19" t="s">
        <v>2951</v>
      </c>
      <c r="G249" s="19"/>
      <c r="K249" s="27">
        <v>240</v>
      </c>
      <c r="L249" s="28" t="str">
        <f>IF(HLOOKUP('Peer Comparison Tool'!$E$6,StateDropdownData,K249+1,FALSE)=0,"",HLOOKUP('Peer Comparison Tool'!$E$6,StateDropdownData,K249+1,FALSE))</f>
        <v/>
      </c>
      <c r="M249" s="29" t="str">
        <f>IF(HLOOKUP('Peer Comparison Tool'!$E$6,[0]!DropdownData,K249+1,FALSE)=0,"",HLOOKUP('Peer Comparison Tool'!$E$6,[0]!DropdownData,K249+1,FALSE))</f>
        <v/>
      </c>
      <c r="N249" s="27">
        <v>240</v>
      </c>
      <c r="O249" s="28" t="str">
        <f>IF(HLOOKUP('Peer Comparison Tool'!$G$6,StateDropdownData,N249+1,FALSE)=0,"",HLOOKUP('Peer Comparison Tool'!$G$6,StateDropdownData,N249+1,FALSE))</f>
        <v/>
      </c>
      <c r="P249" s="29" t="str">
        <f>IF(HLOOKUP('Peer Comparison Tool'!$G$6,DropdownData,N249+1,FALSE)=0,"",HLOOKUP('Peer Comparison Tool'!$G$6,DropdownData,N249+1,FALSE))</f>
        <v/>
      </c>
      <c r="Q249" s="27">
        <v>240</v>
      </c>
      <c r="R249" s="28" t="str">
        <f>IF(HLOOKUP('Peer Comparison Tool'!$I$6,StateDropdownData,Q249+1,FALSE)=0,"",HLOOKUP('Peer Comparison Tool'!$I$6,StateDropdownData,Q249+1,FALSE))</f>
        <v/>
      </c>
      <c r="S249" s="29" t="str">
        <f>IF(HLOOKUP('Peer Comparison Tool'!$I$6,DropdownData,Q249+1,FALSE)=0,"",HLOOKUP('Peer Comparison Tool'!$I$6,DropdownData,Q249+1,FALSE))</f>
        <v/>
      </c>
      <c r="T249" s="5" t="str">
        <f t="shared" si="5143"/>
        <v/>
      </c>
      <c r="U249" s="5" t="str">
        <f t="shared" si="5143"/>
        <v/>
      </c>
      <c r="V249" s="5" t="str">
        <f t="shared" si="5143"/>
        <v/>
      </c>
      <c r="W249" s="5" t="str">
        <f t="shared" si="5143"/>
        <v/>
      </c>
      <c r="X249" s="5" t="str">
        <f t="shared" si="5143"/>
        <v/>
      </c>
      <c r="Y249" s="5" t="str">
        <f t="shared" si="5143"/>
        <v/>
      </c>
      <c r="Z249" s="5" t="str">
        <f t="shared" si="5143"/>
        <v/>
      </c>
      <c r="AA249" s="5" t="str">
        <f t="shared" si="5143"/>
        <v/>
      </c>
      <c r="AB249" s="5" t="str">
        <f t="shared" si="5143"/>
        <v/>
      </c>
      <c r="AC249" s="5" t="str">
        <f t="shared" si="5143"/>
        <v/>
      </c>
      <c r="AD249" s="5" t="str">
        <f t="shared" si="5144"/>
        <v/>
      </c>
      <c r="AE249" s="5" t="str">
        <f t="shared" si="5144"/>
        <v/>
      </c>
      <c r="AF249" s="5">
        <f t="shared" si="5144"/>
        <v>1982002</v>
      </c>
      <c r="AG249" s="5" t="str">
        <f t="shared" si="5144"/>
        <v/>
      </c>
      <c r="AH249" s="5" t="str">
        <f t="shared" si="5144"/>
        <v/>
      </c>
      <c r="AI249" s="5" t="str">
        <f t="shared" si="5144"/>
        <v/>
      </c>
      <c r="AJ249" s="5" t="str">
        <f t="shared" si="5144"/>
        <v/>
      </c>
      <c r="AK249" s="5" t="str">
        <f t="shared" si="5144"/>
        <v/>
      </c>
      <c r="AL249" s="5" t="str">
        <f t="shared" si="5144"/>
        <v/>
      </c>
      <c r="AM249" s="5" t="str">
        <f t="shared" si="5144"/>
        <v/>
      </c>
      <c r="AN249" s="5" t="str">
        <f t="shared" si="5145"/>
        <v/>
      </c>
      <c r="AO249" s="5" t="str">
        <f t="shared" si="5145"/>
        <v/>
      </c>
      <c r="AP249" s="5" t="str">
        <f t="shared" si="5145"/>
        <v/>
      </c>
      <c r="AQ249" s="5" t="str">
        <f t="shared" si="5145"/>
        <v/>
      </c>
      <c r="AR249" s="5" t="str">
        <f t="shared" si="5145"/>
        <v/>
      </c>
      <c r="AS249" s="5" t="str">
        <f t="shared" si="5145"/>
        <v/>
      </c>
      <c r="AT249" s="5" t="str">
        <f t="shared" si="5145"/>
        <v/>
      </c>
      <c r="AU249" s="5" t="str">
        <f t="shared" si="5145"/>
        <v/>
      </c>
      <c r="AV249" s="5" t="str">
        <f t="shared" si="5145"/>
        <v/>
      </c>
      <c r="AW249" s="5" t="str">
        <f t="shared" si="5145"/>
        <v/>
      </c>
      <c r="AX249" s="5" t="str">
        <f t="shared" si="5146"/>
        <v/>
      </c>
      <c r="AY249" s="5" t="str">
        <f t="shared" si="5146"/>
        <v/>
      </c>
      <c r="AZ249" s="5" t="str">
        <f t="shared" si="5146"/>
        <v/>
      </c>
      <c r="BA249" s="5" t="str">
        <f t="shared" si="5146"/>
        <v/>
      </c>
      <c r="BB249" s="5" t="str">
        <f t="shared" si="5146"/>
        <v/>
      </c>
      <c r="BC249" s="5" t="str">
        <f t="shared" si="5146"/>
        <v/>
      </c>
      <c r="BD249" s="5" t="str">
        <f t="shared" si="5146"/>
        <v/>
      </c>
      <c r="BE249" s="5" t="str">
        <f t="shared" si="5146"/>
        <v/>
      </c>
      <c r="BF249" s="5" t="str">
        <f t="shared" si="5146"/>
        <v/>
      </c>
      <c r="BG249" s="5" t="str">
        <f t="shared" si="5146"/>
        <v/>
      </c>
      <c r="BH249" s="5" t="str">
        <f t="shared" si="5147"/>
        <v/>
      </c>
      <c r="BI249" s="5" t="str">
        <f t="shared" si="5147"/>
        <v/>
      </c>
      <c r="BJ249" s="5">
        <f t="shared" si="5147"/>
        <v>1008214</v>
      </c>
      <c r="BK249" s="5" t="str">
        <f t="shared" si="5147"/>
        <v/>
      </c>
      <c r="BL249" s="5" t="str">
        <f t="shared" si="5147"/>
        <v/>
      </c>
      <c r="BM249" s="5" t="str">
        <f t="shared" si="5147"/>
        <v/>
      </c>
      <c r="BN249" s="5" t="str">
        <f t="shared" si="5147"/>
        <v/>
      </c>
      <c r="BO249" s="5" t="str">
        <f t="shared" si="5147"/>
        <v/>
      </c>
      <c r="BP249" s="5" t="str">
        <f t="shared" si="5147"/>
        <v/>
      </c>
      <c r="BQ249" s="5" t="str">
        <f t="shared" si="5147"/>
        <v/>
      </c>
      <c r="BR249" s="5"/>
      <c r="BT249" s="5" t="str">
        <f t="shared" si="5067"/>
        <v/>
      </c>
      <c r="BU249" s="5" t="str">
        <f t="shared" si="5068"/>
        <v/>
      </c>
      <c r="BV249" s="5" t="str">
        <f t="shared" si="5069"/>
        <v/>
      </c>
      <c r="BW249" s="5" t="str">
        <f t="shared" si="5070"/>
        <v/>
      </c>
      <c r="BX249" s="5" t="str">
        <f t="shared" si="5071"/>
        <v/>
      </c>
      <c r="BY249" s="5" t="str">
        <f t="shared" si="5072"/>
        <v/>
      </c>
      <c r="BZ249" s="5" t="str">
        <f t="shared" si="5073"/>
        <v/>
      </c>
      <c r="CA249" s="5" t="str">
        <f t="shared" si="5074"/>
        <v/>
      </c>
      <c r="CB249" s="5" t="str">
        <f t="shared" si="5075"/>
        <v/>
      </c>
      <c r="CC249" s="5" t="str">
        <f t="shared" si="5076"/>
        <v/>
      </c>
      <c r="CD249" s="5" t="str">
        <f t="shared" si="5077"/>
        <v/>
      </c>
      <c r="CE249" s="5" t="str">
        <f t="shared" si="5078"/>
        <v/>
      </c>
      <c r="CF249" s="5" t="str">
        <f t="shared" si="5079"/>
        <v>Prairie Community Bank - Marengo, IL</v>
      </c>
      <c r="CG249" s="5" t="str">
        <f t="shared" si="5080"/>
        <v/>
      </c>
      <c r="CH249" s="5" t="str">
        <f t="shared" si="5081"/>
        <v/>
      </c>
      <c r="CI249" s="5" t="str">
        <f t="shared" si="5082"/>
        <v/>
      </c>
      <c r="CJ249" s="5" t="str">
        <f t="shared" si="5083"/>
        <v/>
      </c>
      <c r="CK249" s="5" t="str">
        <f t="shared" si="5084"/>
        <v/>
      </c>
      <c r="CL249" s="5" t="str">
        <f t="shared" si="5085"/>
        <v/>
      </c>
      <c r="CM249" s="5" t="str">
        <f t="shared" si="5086"/>
        <v/>
      </c>
      <c r="CN249" s="5" t="str">
        <f t="shared" si="5087"/>
        <v/>
      </c>
      <c r="CO249" s="5" t="str">
        <f t="shared" si="5088"/>
        <v/>
      </c>
      <c r="CP249" s="5" t="str">
        <f t="shared" si="5089"/>
        <v/>
      </c>
      <c r="CQ249" s="5" t="str">
        <f t="shared" si="5090"/>
        <v/>
      </c>
      <c r="CR249" s="5" t="str">
        <f t="shared" si="5091"/>
        <v/>
      </c>
      <c r="CS249" s="5" t="str">
        <f t="shared" si="5092"/>
        <v/>
      </c>
      <c r="CT249" s="5" t="str">
        <f t="shared" si="5093"/>
        <v/>
      </c>
      <c r="CU249" s="5" t="str">
        <f t="shared" si="5094"/>
        <v/>
      </c>
      <c r="CV249" s="5" t="str">
        <f t="shared" si="5095"/>
        <v/>
      </c>
      <c r="CW249" s="5" t="str">
        <f t="shared" si="5096"/>
        <v/>
      </c>
      <c r="CX249" s="5" t="str">
        <f t="shared" si="5097"/>
        <v/>
      </c>
      <c r="CY249" s="5" t="str">
        <f t="shared" si="5098"/>
        <v/>
      </c>
      <c r="CZ249" s="5" t="str">
        <f t="shared" si="5099"/>
        <v/>
      </c>
      <c r="DA249" s="5" t="str">
        <f t="shared" si="5100"/>
        <v/>
      </c>
      <c r="DB249" s="5" t="str">
        <f t="shared" si="5101"/>
        <v/>
      </c>
      <c r="DC249" s="5" t="str">
        <f t="shared" si="5102"/>
        <v/>
      </c>
      <c r="DD249" s="5" t="str">
        <f t="shared" si="5103"/>
        <v/>
      </c>
      <c r="DE249" s="5" t="str">
        <f t="shared" si="5104"/>
        <v/>
      </c>
      <c r="DF249" s="5" t="str">
        <f t="shared" si="5105"/>
        <v/>
      </c>
      <c r="DG249" s="5" t="str">
        <f t="shared" si="5106"/>
        <v/>
      </c>
      <c r="DH249" s="5" t="str">
        <f t="shared" si="5107"/>
        <v/>
      </c>
      <c r="DI249" s="5" t="str">
        <f t="shared" si="5108"/>
        <v/>
      </c>
      <c r="DJ249" s="5" t="str">
        <f t="shared" si="5109"/>
        <v>Sanger Bank - Sanger, TX</v>
      </c>
      <c r="DK249" s="5" t="str">
        <f t="shared" si="5110"/>
        <v/>
      </c>
      <c r="DL249" s="5" t="str">
        <f t="shared" si="5111"/>
        <v/>
      </c>
      <c r="DM249" s="5" t="str">
        <f t="shared" si="5112"/>
        <v/>
      </c>
      <c r="DN249" s="5" t="str">
        <f t="shared" si="5113"/>
        <v/>
      </c>
      <c r="DO249" s="5" t="str">
        <f t="shared" si="5114"/>
        <v/>
      </c>
      <c r="DP249" s="5" t="str">
        <f t="shared" si="5120"/>
        <v/>
      </c>
      <c r="DQ249" s="5" t="str">
        <f t="shared" si="5142"/>
        <v/>
      </c>
    </row>
    <row r="250" spans="1:121" x14ac:dyDescent="0.25">
      <c r="A250">
        <v>249</v>
      </c>
      <c r="B250" s="5">
        <v>4308022</v>
      </c>
      <c r="C250" t="str">
        <f t="shared" si="5121"/>
        <v>DBS Bank - Los Angeles Representative Office - Los Angeles, CA</v>
      </c>
      <c r="D250" s="21" t="s">
        <v>10653</v>
      </c>
      <c r="E250" s="19" t="s">
        <v>2953</v>
      </c>
      <c r="F250" s="19" t="s">
        <v>2951</v>
      </c>
      <c r="G250" s="19"/>
      <c r="K250" s="27">
        <v>241</v>
      </c>
      <c r="L250" s="28" t="str">
        <f>IF(HLOOKUP('Peer Comparison Tool'!$E$6,StateDropdownData,K250+1,FALSE)=0,"",HLOOKUP('Peer Comparison Tool'!$E$6,StateDropdownData,K250+1,FALSE))</f>
        <v/>
      </c>
      <c r="M250" s="29" t="str">
        <f>IF(HLOOKUP('Peer Comparison Tool'!$E$6,[0]!DropdownData,K250+1,FALSE)=0,"",HLOOKUP('Peer Comparison Tool'!$E$6,[0]!DropdownData,K250+1,FALSE))</f>
        <v/>
      </c>
      <c r="N250" s="27">
        <v>241</v>
      </c>
      <c r="O250" s="28" t="str">
        <f>IF(HLOOKUP('Peer Comparison Tool'!$G$6,StateDropdownData,N250+1,FALSE)=0,"",HLOOKUP('Peer Comparison Tool'!$G$6,StateDropdownData,N250+1,FALSE))</f>
        <v/>
      </c>
      <c r="P250" s="29" t="str">
        <f>IF(HLOOKUP('Peer Comparison Tool'!$G$6,DropdownData,N250+1,FALSE)=0,"",HLOOKUP('Peer Comparison Tool'!$G$6,DropdownData,N250+1,FALSE))</f>
        <v/>
      </c>
      <c r="Q250" s="27">
        <v>241</v>
      </c>
      <c r="R250" s="28" t="str">
        <f>IF(HLOOKUP('Peer Comparison Tool'!$I$6,StateDropdownData,Q250+1,FALSE)=0,"",HLOOKUP('Peer Comparison Tool'!$I$6,StateDropdownData,Q250+1,FALSE))</f>
        <v/>
      </c>
      <c r="S250" s="29" t="str">
        <f>IF(HLOOKUP('Peer Comparison Tool'!$I$6,DropdownData,Q250+1,FALSE)=0,"",HLOOKUP('Peer Comparison Tool'!$I$6,DropdownData,Q250+1,FALSE))</f>
        <v/>
      </c>
      <c r="T250" s="5" t="str">
        <f t="shared" ref="T250:AC259" si="5148">IFERROR(IF(VLOOKUP(INDEX($L$2:$HEG$5,4,T$471+$Q250-1),$B$2:$F$5568,5,FALSE)=T$473,INDEX($L$2:$HEG$5,4,T$471+$Q250-1),""),"")</f>
        <v/>
      </c>
      <c r="U250" s="5" t="str">
        <f t="shared" si="5148"/>
        <v/>
      </c>
      <c r="V250" s="5" t="str">
        <f t="shared" si="5148"/>
        <v/>
      </c>
      <c r="W250" s="5" t="str">
        <f t="shared" si="5148"/>
        <v/>
      </c>
      <c r="X250" s="5" t="str">
        <f t="shared" si="5148"/>
        <v/>
      </c>
      <c r="Y250" s="5" t="str">
        <f t="shared" si="5148"/>
        <v/>
      </c>
      <c r="Z250" s="5" t="str">
        <f t="shared" si="5148"/>
        <v/>
      </c>
      <c r="AA250" s="5" t="str">
        <f t="shared" si="5148"/>
        <v/>
      </c>
      <c r="AB250" s="5" t="str">
        <f t="shared" si="5148"/>
        <v/>
      </c>
      <c r="AC250" s="5" t="str">
        <f t="shared" si="5148"/>
        <v/>
      </c>
      <c r="AD250" s="5" t="str">
        <f t="shared" ref="AD250:AM259" si="5149">IFERROR(IF(VLOOKUP(INDEX($L$2:$HEG$5,4,AD$471+$Q250-1),$B$2:$F$5568,5,FALSE)=AD$473,INDEX($L$2:$HEG$5,4,AD$471+$Q250-1),""),"")</f>
        <v/>
      </c>
      <c r="AE250" s="5" t="str">
        <f t="shared" si="5149"/>
        <v/>
      </c>
      <c r="AF250" s="5">
        <f t="shared" si="5149"/>
        <v>1021692</v>
      </c>
      <c r="AG250" s="5" t="str">
        <f t="shared" si="5149"/>
        <v/>
      </c>
      <c r="AH250" s="5" t="str">
        <f t="shared" si="5149"/>
        <v/>
      </c>
      <c r="AI250" s="5" t="str">
        <f t="shared" si="5149"/>
        <v/>
      </c>
      <c r="AJ250" s="5" t="str">
        <f t="shared" si="5149"/>
        <v/>
      </c>
      <c r="AK250" s="5" t="str">
        <f t="shared" si="5149"/>
        <v/>
      </c>
      <c r="AL250" s="5" t="str">
        <f t="shared" si="5149"/>
        <v/>
      </c>
      <c r="AM250" s="5" t="str">
        <f t="shared" si="5149"/>
        <v/>
      </c>
      <c r="AN250" s="5" t="str">
        <f t="shared" ref="AN250:AW259" si="5150">IFERROR(IF(VLOOKUP(INDEX($L$2:$HEG$5,4,AN$471+$Q250-1),$B$2:$F$5568,5,FALSE)=AN$473,INDEX($L$2:$HEG$5,4,AN$471+$Q250-1),""),"")</f>
        <v/>
      </c>
      <c r="AO250" s="5" t="str">
        <f t="shared" si="5150"/>
        <v/>
      </c>
      <c r="AP250" s="5" t="str">
        <f t="shared" si="5150"/>
        <v/>
      </c>
      <c r="AQ250" s="5" t="str">
        <f t="shared" si="5150"/>
        <v/>
      </c>
      <c r="AR250" s="5" t="str">
        <f t="shared" si="5150"/>
        <v/>
      </c>
      <c r="AS250" s="5" t="str">
        <f t="shared" si="5150"/>
        <v/>
      </c>
      <c r="AT250" s="5" t="str">
        <f t="shared" si="5150"/>
        <v/>
      </c>
      <c r="AU250" s="5" t="str">
        <f t="shared" si="5150"/>
        <v/>
      </c>
      <c r="AV250" s="5" t="str">
        <f t="shared" si="5150"/>
        <v/>
      </c>
      <c r="AW250" s="5" t="str">
        <f t="shared" si="5150"/>
        <v/>
      </c>
      <c r="AX250" s="5" t="str">
        <f t="shared" ref="AX250:BG259" si="5151">IFERROR(IF(VLOOKUP(INDEX($L$2:$HEG$5,4,AX$471+$Q250-1),$B$2:$F$5568,5,FALSE)=AX$473,INDEX($L$2:$HEG$5,4,AX$471+$Q250-1),""),"")</f>
        <v/>
      </c>
      <c r="AY250" s="5" t="str">
        <f t="shared" si="5151"/>
        <v/>
      </c>
      <c r="AZ250" s="5" t="str">
        <f t="shared" si="5151"/>
        <v/>
      </c>
      <c r="BA250" s="5" t="str">
        <f t="shared" si="5151"/>
        <v/>
      </c>
      <c r="BB250" s="5" t="str">
        <f t="shared" si="5151"/>
        <v/>
      </c>
      <c r="BC250" s="5" t="str">
        <f t="shared" si="5151"/>
        <v/>
      </c>
      <c r="BD250" s="5" t="str">
        <f t="shared" si="5151"/>
        <v/>
      </c>
      <c r="BE250" s="5" t="str">
        <f t="shared" si="5151"/>
        <v/>
      </c>
      <c r="BF250" s="5" t="str">
        <f t="shared" si="5151"/>
        <v/>
      </c>
      <c r="BG250" s="5" t="str">
        <f t="shared" si="5151"/>
        <v/>
      </c>
      <c r="BH250" s="5" t="str">
        <f t="shared" ref="BH250:BQ259" si="5152">IFERROR(IF(VLOOKUP(INDEX($L$2:$HEG$5,4,BH$471+$Q250-1),$B$2:$F$5568,5,FALSE)=BH$473,INDEX($L$2:$HEG$5,4,BH$471+$Q250-1),""),"")</f>
        <v/>
      </c>
      <c r="BI250" s="5" t="str">
        <f t="shared" si="5152"/>
        <v/>
      </c>
      <c r="BJ250" s="5">
        <f t="shared" si="5152"/>
        <v>1011137</v>
      </c>
      <c r="BK250" s="5" t="str">
        <f t="shared" si="5152"/>
        <v/>
      </c>
      <c r="BL250" s="5" t="str">
        <f t="shared" si="5152"/>
        <v/>
      </c>
      <c r="BM250" s="5" t="str">
        <f t="shared" si="5152"/>
        <v/>
      </c>
      <c r="BN250" s="5" t="str">
        <f t="shared" si="5152"/>
        <v/>
      </c>
      <c r="BO250" s="5" t="str">
        <f t="shared" si="5152"/>
        <v/>
      </c>
      <c r="BP250" s="5" t="str">
        <f t="shared" si="5152"/>
        <v/>
      </c>
      <c r="BQ250" s="5" t="str">
        <f t="shared" si="5152"/>
        <v/>
      </c>
      <c r="BR250" s="5"/>
      <c r="BT250" s="5" t="str">
        <f t="shared" si="5067"/>
        <v/>
      </c>
      <c r="BU250" s="5" t="str">
        <f t="shared" si="5068"/>
        <v/>
      </c>
      <c r="BV250" s="5" t="str">
        <f t="shared" si="5069"/>
        <v/>
      </c>
      <c r="BW250" s="5" t="str">
        <f t="shared" si="5070"/>
        <v/>
      </c>
      <c r="BX250" s="5" t="str">
        <f t="shared" si="5071"/>
        <v/>
      </c>
      <c r="BY250" s="5" t="str">
        <f t="shared" si="5072"/>
        <v/>
      </c>
      <c r="BZ250" s="5" t="str">
        <f t="shared" si="5073"/>
        <v/>
      </c>
      <c r="CA250" s="5" t="str">
        <f t="shared" si="5074"/>
        <v/>
      </c>
      <c r="CB250" s="5" t="str">
        <f t="shared" si="5075"/>
        <v/>
      </c>
      <c r="CC250" s="5" t="str">
        <f t="shared" si="5076"/>
        <v/>
      </c>
      <c r="CD250" s="5" t="str">
        <f t="shared" si="5077"/>
        <v/>
      </c>
      <c r="CE250" s="5" t="str">
        <f t="shared" si="5078"/>
        <v/>
      </c>
      <c r="CF250" s="5" t="str">
        <f t="shared" si="5079"/>
        <v>Prairie State Bank &amp; Trust - Springfield, IL</v>
      </c>
      <c r="CG250" s="5" t="str">
        <f t="shared" si="5080"/>
        <v/>
      </c>
      <c r="CH250" s="5" t="str">
        <f t="shared" si="5081"/>
        <v/>
      </c>
      <c r="CI250" s="5" t="str">
        <f t="shared" si="5082"/>
        <v/>
      </c>
      <c r="CJ250" s="5" t="str">
        <f t="shared" si="5083"/>
        <v/>
      </c>
      <c r="CK250" s="5" t="str">
        <f t="shared" si="5084"/>
        <v/>
      </c>
      <c r="CL250" s="5" t="str">
        <f t="shared" si="5085"/>
        <v/>
      </c>
      <c r="CM250" s="5" t="str">
        <f t="shared" si="5086"/>
        <v/>
      </c>
      <c r="CN250" s="5" t="str">
        <f t="shared" si="5087"/>
        <v/>
      </c>
      <c r="CO250" s="5" t="str">
        <f t="shared" si="5088"/>
        <v/>
      </c>
      <c r="CP250" s="5" t="str">
        <f t="shared" si="5089"/>
        <v/>
      </c>
      <c r="CQ250" s="5" t="str">
        <f t="shared" si="5090"/>
        <v/>
      </c>
      <c r="CR250" s="5" t="str">
        <f t="shared" si="5091"/>
        <v/>
      </c>
      <c r="CS250" s="5" t="str">
        <f t="shared" si="5092"/>
        <v/>
      </c>
      <c r="CT250" s="5" t="str">
        <f t="shared" si="5093"/>
        <v/>
      </c>
      <c r="CU250" s="5" t="str">
        <f t="shared" si="5094"/>
        <v/>
      </c>
      <c r="CV250" s="5" t="str">
        <f t="shared" si="5095"/>
        <v/>
      </c>
      <c r="CW250" s="5" t="str">
        <f t="shared" si="5096"/>
        <v/>
      </c>
      <c r="CX250" s="5" t="str">
        <f t="shared" si="5097"/>
        <v/>
      </c>
      <c r="CY250" s="5" t="str">
        <f t="shared" si="5098"/>
        <v/>
      </c>
      <c r="CZ250" s="5" t="str">
        <f t="shared" si="5099"/>
        <v/>
      </c>
      <c r="DA250" s="5" t="str">
        <f t="shared" si="5100"/>
        <v/>
      </c>
      <c r="DB250" s="5" t="str">
        <f t="shared" si="5101"/>
        <v/>
      </c>
      <c r="DC250" s="5" t="str">
        <f t="shared" si="5102"/>
        <v/>
      </c>
      <c r="DD250" s="5" t="str">
        <f t="shared" si="5103"/>
        <v/>
      </c>
      <c r="DE250" s="5" t="str">
        <f t="shared" si="5104"/>
        <v/>
      </c>
      <c r="DF250" s="5" t="str">
        <f t="shared" si="5105"/>
        <v/>
      </c>
      <c r="DG250" s="5" t="str">
        <f t="shared" si="5106"/>
        <v/>
      </c>
      <c r="DH250" s="5" t="str">
        <f t="shared" si="5107"/>
        <v/>
      </c>
      <c r="DI250" s="5" t="str">
        <f t="shared" si="5108"/>
        <v/>
      </c>
      <c r="DJ250" s="5" t="str">
        <f t="shared" si="5109"/>
        <v>Schertz Bank &amp; Trust - Schertz, TX</v>
      </c>
      <c r="DK250" s="5" t="str">
        <f t="shared" si="5110"/>
        <v/>
      </c>
      <c r="DL250" s="5" t="str">
        <f t="shared" si="5111"/>
        <v/>
      </c>
      <c r="DM250" s="5" t="str">
        <f t="shared" si="5112"/>
        <v/>
      </c>
      <c r="DN250" s="5" t="str">
        <f t="shared" si="5113"/>
        <v/>
      </c>
      <c r="DO250" s="5" t="str">
        <f t="shared" si="5114"/>
        <v/>
      </c>
      <c r="DP250" s="5" t="str">
        <f t="shared" si="5120"/>
        <v/>
      </c>
      <c r="DQ250" s="5" t="str">
        <f t="shared" si="5142"/>
        <v/>
      </c>
    </row>
    <row r="251" spans="1:121" x14ac:dyDescent="0.25">
      <c r="A251">
        <v>250</v>
      </c>
      <c r="B251" s="5">
        <v>1012206</v>
      </c>
      <c r="C251" t="str">
        <f t="shared" si="5121"/>
        <v>Deutsche Bank National Trust Company - Los Angeles, CA</v>
      </c>
      <c r="D251" s="21" t="s">
        <v>2078</v>
      </c>
      <c r="E251" s="19" t="s">
        <v>2953</v>
      </c>
      <c r="F251" s="19" t="s">
        <v>2951</v>
      </c>
      <c r="G251" s="19"/>
      <c r="K251" s="27">
        <v>242</v>
      </c>
      <c r="L251" s="28" t="str">
        <f>IF(HLOOKUP('Peer Comparison Tool'!$E$6,StateDropdownData,K251+1,FALSE)=0,"",HLOOKUP('Peer Comparison Tool'!$E$6,StateDropdownData,K251+1,FALSE))</f>
        <v/>
      </c>
      <c r="M251" s="29" t="str">
        <f>IF(HLOOKUP('Peer Comparison Tool'!$E$6,[0]!DropdownData,K251+1,FALSE)=0,"",HLOOKUP('Peer Comparison Tool'!$E$6,[0]!DropdownData,K251+1,FALSE))</f>
        <v/>
      </c>
      <c r="N251" s="27">
        <v>242</v>
      </c>
      <c r="O251" s="28" t="str">
        <f>IF(HLOOKUP('Peer Comparison Tool'!$G$6,StateDropdownData,N251+1,FALSE)=0,"",HLOOKUP('Peer Comparison Tool'!$G$6,StateDropdownData,N251+1,FALSE))</f>
        <v/>
      </c>
      <c r="P251" s="29" t="str">
        <f>IF(HLOOKUP('Peer Comparison Tool'!$G$6,DropdownData,N251+1,FALSE)=0,"",HLOOKUP('Peer Comparison Tool'!$G$6,DropdownData,N251+1,FALSE))</f>
        <v/>
      </c>
      <c r="Q251" s="27">
        <v>242</v>
      </c>
      <c r="R251" s="28" t="str">
        <f>IF(HLOOKUP('Peer Comparison Tool'!$I$6,StateDropdownData,Q251+1,FALSE)=0,"",HLOOKUP('Peer Comparison Tool'!$I$6,StateDropdownData,Q251+1,FALSE))</f>
        <v/>
      </c>
      <c r="S251" s="29" t="str">
        <f>IF(HLOOKUP('Peer Comparison Tool'!$I$6,DropdownData,Q251+1,FALSE)=0,"",HLOOKUP('Peer Comparison Tool'!$I$6,DropdownData,Q251+1,FALSE))</f>
        <v/>
      </c>
      <c r="T251" s="5" t="str">
        <f t="shared" si="5148"/>
        <v/>
      </c>
      <c r="U251" s="5" t="str">
        <f t="shared" si="5148"/>
        <v/>
      </c>
      <c r="V251" s="5" t="str">
        <f t="shared" si="5148"/>
        <v/>
      </c>
      <c r="W251" s="5" t="str">
        <f t="shared" si="5148"/>
        <v/>
      </c>
      <c r="X251" s="5" t="str">
        <f t="shared" si="5148"/>
        <v/>
      </c>
      <c r="Y251" s="5" t="str">
        <f t="shared" si="5148"/>
        <v/>
      </c>
      <c r="Z251" s="5" t="str">
        <f t="shared" si="5148"/>
        <v/>
      </c>
      <c r="AA251" s="5" t="str">
        <f t="shared" si="5148"/>
        <v/>
      </c>
      <c r="AB251" s="5" t="str">
        <f t="shared" si="5148"/>
        <v/>
      </c>
      <c r="AC251" s="5" t="str">
        <f t="shared" si="5148"/>
        <v/>
      </c>
      <c r="AD251" s="5" t="str">
        <f t="shared" si="5149"/>
        <v/>
      </c>
      <c r="AE251" s="5" t="str">
        <f t="shared" si="5149"/>
        <v/>
      </c>
      <c r="AF251" s="5">
        <f t="shared" si="5149"/>
        <v>4053191</v>
      </c>
      <c r="AG251" s="5" t="str">
        <f t="shared" si="5149"/>
        <v/>
      </c>
      <c r="AH251" s="5" t="str">
        <f t="shared" si="5149"/>
        <v/>
      </c>
      <c r="AI251" s="5" t="str">
        <f t="shared" si="5149"/>
        <v/>
      </c>
      <c r="AJ251" s="5" t="str">
        <f t="shared" si="5149"/>
        <v/>
      </c>
      <c r="AK251" s="5" t="str">
        <f t="shared" si="5149"/>
        <v/>
      </c>
      <c r="AL251" s="5" t="str">
        <f t="shared" si="5149"/>
        <v/>
      </c>
      <c r="AM251" s="5" t="str">
        <f t="shared" si="5149"/>
        <v/>
      </c>
      <c r="AN251" s="5" t="str">
        <f t="shared" si="5150"/>
        <v/>
      </c>
      <c r="AO251" s="5" t="str">
        <f t="shared" si="5150"/>
        <v/>
      </c>
      <c r="AP251" s="5" t="str">
        <f t="shared" si="5150"/>
        <v/>
      </c>
      <c r="AQ251" s="5" t="str">
        <f t="shared" si="5150"/>
        <v/>
      </c>
      <c r="AR251" s="5" t="str">
        <f t="shared" si="5150"/>
        <v/>
      </c>
      <c r="AS251" s="5" t="str">
        <f t="shared" si="5150"/>
        <v/>
      </c>
      <c r="AT251" s="5" t="str">
        <f t="shared" si="5150"/>
        <v/>
      </c>
      <c r="AU251" s="5" t="str">
        <f t="shared" si="5150"/>
        <v/>
      </c>
      <c r="AV251" s="5" t="str">
        <f t="shared" si="5150"/>
        <v/>
      </c>
      <c r="AW251" s="5" t="str">
        <f t="shared" si="5150"/>
        <v/>
      </c>
      <c r="AX251" s="5" t="str">
        <f t="shared" si="5151"/>
        <v/>
      </c>
      <c r="AY251" s="5" t="str">
        <f t="shared" si="5151"/>
        <v/>
      </c>
      <c r="AZ251" s="5" t="str">
        <f t="shared" si="5151"/>
        <v/>
      </c>
      <c r="BA251" s="5" t="str">
        <f t="shared" si="5151"/>
        <v/>
      </c>
      <c r="BB251" s="5" t="str">
        <f t="shared" si="5151"/>
        <v/>
      </c>
      <c r="BC251" s="5" t="str">
        <f t="shared" si="5151"/>
        <v/>
      </c>
      <c r="BD251" s="5" t="str">
        <f t="shared" si="5151"/>
        <v/>
      </c>
      <c r="BE251" s="5" t="str">
        <f t="shared" si="5151"/>
        <v/>
      </c>
      <c r="BF251" s="5" t="str">
        <f t="shared" si="5151"/>
        <v/>
      </c>
      <c r="BG251" s="5" t="str">
        <f t="shared" si="5151"/>
        <v/>
      </c>
      <c r="BH251" s="5" t="str">
        <f t="shared" si="5152"/>
        <v/>
      </c>
      <c r="BI251" s="5" t="str">
        <f t="shared" si="5152"/>
        <v/>
      </c>
      <c r="BJ251" s="5">
        <f t="shared" si="5152"/>
        <v>1009379</v>
      </c>
      <c r="BK251" s="5" t="str">
        <f t="shared" si="5152"/>
        <v/>
      </c>
      <c r="BL251" s="5" t="str">
        <f t="shared" si="5152"/>
        <v/>
      </c>
      <c r="BM251" s="5" t="str">
        <f t="shared" si="5152"/>
        <v/>
      </c>
      <c r="BN251" s="5" t="str">
        <f t="shared" si="5152"/>
        <v/>
      </c>
      <c r="BO251" s="5" t="str">
        <f t="shared" si="5152"/>
        <v/>
      </c>
      <c r="BP251" s="5" t="str">
        <f t="shared" si="5152"/>
        <v/>
      </c>
      <c r="BQ251" s="5" t="str">
        <f t="shared" si="5152"/>
        <v/>
      </c>
      <c r="BR251" s="5"/>
      <c r="BT251" s="5" t="str">
        <f t="shared" si="5067"/>
        <v/>
      </c>
      <c r="BU251" s="5" t="str">
        <f t="shared" si="5068"/>
        <v/>
      </c>
      <c r="BV251" s="5" t="str">
        <f t="shared" si="5069"/>
        <v/>
      </c>
      <c r="BW251" s="5" t="str">
        <f t="shared" si="5070"/>
        <v/>
      </c>
      <c r="BX251" s="5" t="str">
        <f t="shared" si="5071"/>
        <v/>
      </c>
      <c r="BY251" s="5" t="str">
        <f t="shared" si="5072"/>
        <v/>
      </c>
      <c r="BZ251" s="5" t="str">
        <f t="shared" si="5073"/>
        <v/>
      </c>
      <c r="CA251" s="5" t="str">
        <f t="shared" si="5074"/>
        <v/>
      </c>
      <c r="CB251" s="5" t="str">
        <f t="shared" si="5075"/>
        <v/>
      </c>
      <c r="CC251" s="5" t="str">
        <f t="shared" si="5076"/>
        <v/>
      </c>
      <c r="CD251" s="5" t="str">
        <f t="shared" si="5077"/>
        <v/>
      </c>
      <c r="CE251" s="5" t="str">
        <f t="shared" si="5078"/>
        <v/>
      </c>
      <c r="CF251" s="5" t="str">
        <f t="shared" si="5079"/>
        <v>Preferred Bank - Casey, IL</v>
      </c>
      <c r="CG251" s="5" t="str">
        <f t="shared" si="5080"/>
        <v/>
      </c>
      <c r="CH251" s="5" t="str">
        <f t="shared" si="5081"/>
        <v/>
      </c>
      <c r="CI251" s="5" t="str">
        <f t="shared" si="5082"/>
        <v/>
      </c>
      <c r="CJ251" s="5" t="str">
        <f t="shared" si="5083"/>
        <v/>
      </c>
      <c r="CK251" s="5" t="str">
        <f t="shared" si="5084"/>
        <v/>
      </c>
      <c r="CL251" s="5" t="str">
        <f t="shared" si="5085"/>
        <v/>
      </c>
      <c r="CM251" s="5" t="str">
        <f t="shared" si="5086"/>
        <v/>
      </c>
      <c r="CN251" s="5" t="str">
        <f t="shared" si="5087"/>
        <v/>
      </c>
      <c r="CO251" s="5" t="str">
        <f t="shared" si="5088"/>
        <v/>
      </c>
      <c r="CP251" s="5" t="str">
        <f t="shared" si="5089"/>
        <v/>
      </c>
      <c r="CQ251" s="5" t="str">
        <f t="shared" si="5090"/>
        <v/>
      </c>
      <c r="CR251" s="5" t="str">
        <f t="shared" si="5091"/>
        <v/>
      </c>
      <c r="CS251" s="5" t="str">
        <f t="shared" si="5092"/>
        <v/>
      </c>
      <c r="CT251" s="5" t="str">
        <f t="shared" si="5093"/>
        <v/>
      </c>
      <c r="CU251" s="5" t="str">
        <f t="shared" si="5094"/>
        <v/>
      </c>
      <c r="CV251" s="5" t="str">
        <f t="shared" si="5095"/>
        <v/>
      </c>
      <c r="CW251" s="5" t="str">
        <f t="shared" si="5096"/>
        <v/>
      </c>
      <c r="CX251" s="5" t="str">
        <f t="shared" si="5097"/>
        <v/>
      </c>
      <c r="CY251" s="5" t="str">
        <f t="shared" si="5098"/>
        <v/>
      </c>
      <c r="CZ251" s="5" t="str">
        <f t="shared" si="5099"/>
        <v/>
      </c>
      <c r="DA251" s="5" t="str">
        <f t="shared" si="5100"/>
        <v/>
      </c>
      <c r="DB251" s="5" t="str">
        <f t="shared" si="5101"/>
        <v/>
      </c>
      <c r="DC251" s="5" t="str">
        <f t="shared" si="5102"/>
        <v/>
      </c>
      <c r="DD251" s="5" t="str">
        <f t="shared" si="5103"/>
        <v/>
      </c>
      <c r="DE251" s="5" t="str">
        <f t="shared" si="5104"/>
        <v/>
      </c>
      <c r="DF251" s="5" t="str">
        <f t="shared" si="5105"/>
        <v/>
      </c>
      <c r="DG251" s="5" t="str">
        <f t="shared" si="5106"/>
        <v/>
      </c>
      <c r="DH251" s="5" t="str">
        <f t="shared" si="5107"/>
        <v/>
      </c>
      <c r="DI251" s="5" t="str">
        <f t="shared" si="5108"/>
        <v/>
      </c>
      <c r="DJ251" s="5" t="str">
        <f t="shared" si="5109"/>
        <v>Security Bank of Texas - Crawford, TX</v>
      </c>
      <c r="DK251" s="5" t="str">
        <f t="shared" si="5110"/>
        <v/>
      </c>
      <c r="DL251" s="5" t="str">
        <f t="shared" si="5111"/>
        <v/>
      </c>
      <c r="DM251" s="5" t="str">
        <f t="shared" si="5112"/>
        <v/>
      </c>
      <c r="DN251" s="5" t="str">
        <f t="shared" si="5113"/>
        <v/>
      </c>
      <c r="DO251" s="5" t="str">
        <f t="shared" si="5114"/>
        <v/>
      </c>
      <c r="DP251" s="5" t="str">
        <f t="shared" si="5120"/>
        <v/>
      </c>
      <c r="DQ251" s="5" t="str">
        <f t="shared" si="5142"/>
        <v/>
      </c>
    </row>
    <row r="252" spans="1:121" x14ac:dyDescent="0.25">
      <c r="A252">
        <v>251</v>
      </c>
      <c r="B252" s="5">
        <v>13000179</v>
      </c>
      <c r="C252" t="str">
        <f t="shared" si="5121"/>
        <v>E.SUN Commercial Bank, Los Angeles Branch - City of Industry, CA</v>
      </c>
      <c r="D252" s="21" t="s">
        <v>10859</v>
      </c>
      <c r="E252" s="19" t="s">
        <v>2954</v>
      </c>
      <c r="F252" s="19" t="s">
        <v>2951</v>
      </c>
      <c r="G252" s="19"/>
      <c r="K252" s="27">
        <v>243</v>
      </c>
      <c r="L252" s="28" t="str">
        <f>IF(HLOOKUP('Peer Comparison Tool'!$E$6,StateDropdownData,K252+1,FALSE)=0,"",HLOOKUP('Peer Comparison Tool'!$E$6,StateDropdownData,K252+1,FALSE))</f>
        <v/>
      </c>
      <c r="M252" s="29" t="str">
        <f>IF(HLOOKUP('Peer Comparison Tool'!$E$6,[0]!DropdownData,K252+1,FALSE)=0,"",HLOOKUP('Peer Comparison Tool'!$E$6,[0]!DropdownData,K252+1,FALSE))</f>
        <v/>
      </c>
      <c r="N252" s="27">
        <v>243</v>
      </c>
      <c r="O252" s="28" t="str">
        <f>IF(HLOOKUP('Peer Comparison Tool'!$G$6,StateDropdownData,N252+1,FALSE)=0,"",HLOOKUP('Peer Comparison Tool'!$G$6,StateDropdownData,N252+1,FALSE))</f>
        <v/>
      </c>
      <c r="P252" s="29" t="str">
        <f>IF(HLOOKUP('Peer Comparison Tool'!$G$6,DropdownData,N252+1,FALSE)=0,"",HLOOKUP('Peer Comparison Tool'!$G$6,DropdownData,N252+1,FALSE))</f>
        <v/>
      </c>
      <c r="Q252" s="27">
        <v>243</v>
      </c>
      <c r="R252" s="28" t="str">
        <f>IF(HLOOKUP('Peer Comparison Tool'!$I$6,StateDropdownData,Q252+1,FALSE)=0,"",HLOOKUP('Peer Comparison Tool'!$I$6,StateDropdownData,Q252+1,FALSE))</f>
        <v/>
      </c>
      <c r="S252" s="29" t="str">
        <f>IF(HLOOKUP('Peer Comparison Tool'!$I$6,DropdownData,Q252+1,FALSE)=0,"",HLOOKUP('Peer Comparison Tool'!$I$6,DropdownData,Q252+1,FALSE))</f>
        <v/>
      </c>
      <c r="T252" s="5" t="str">
        <f t="shared" si="5148"/>
        <v/>
      </c>
      <c r="U252" s="5" t="str">
        <f t="shared" si="5148"/>
        <v/>
      </c>
      <c r="V252" s="5" t="str">
        <f t="shared" si="5148"/>
        <v/>
      </c>
      <c r="W252" s="5" t="str">
        <f t="shared" si="5148"/>
        <v/>
      </c>
      <c r="X252" s="5" t="str">
        <f t="shared" si="5148"/>
        <v/>
      </c>
      <c r="Y252" s="5" t="str">
        <f t="shared" si="5148"/>
        <v/>
      </c>
      <c r="Z252" s="5" t="str">
        <f t="shared" si="5148"/>
        <v/>
      </c>
      <c r="AA252" s="5" t="str">
        <f t="shared" si="5148"/>
        <v/>
      </c>
      <c r="AB252" s="5" t="str">
        <f t="shared" si="5148"/>
        <v/>
      </c>
      <c r="AC252" s="5" t="str">
        <f t="shared" si="5148"/>
        <v/>
      </c>
      <c r="AD252" s="5" t="str">
        <f t="shared" si="5149"/>
        <v/>
      </c>
      <c r="AE252" s="5" t="str">
        <f t="shared" si="5149"/>
        <v/>
      </c>
      <c r="AF252" s="5">
        <f t="shared" si="5149"/>
        <v>1012209</v>
      </c>
      <c r="AG252" s="5" t="str">
        <f t="shared" si="5149"/>
        <v/>
      </c>
      <c r="AH252" s="5" t="str">
        <f t="shared" si="5149"/>
        <v/>
      </c>
      <c r="AI252" s="5" t="str">
        <f t="shared" si="5149"/>
        <v/>
      </c>
      <c r="AJ252" s="5" t="str">
        <f t="shared" si="5149"/>
        <v/>
      </c>
      <c r="AK252" s="5" t="str">
        <f t="shared" si="5149"/>
        <v/>
      </c>
      <c r="AL252" s="5" t="str">
        <f t="shared" si="5149"/>
        <v/>
      </c>
      <c r="AM252" s="5" t="str">
        <f t="shared" si="5149"/>
        <v/>
      </c>
      <c r="AN252" s="5" t="str">
        <f t="shared" si="5150"/>
        <v/>
      </c>
      <c r="AO252" s="5" t="str">
        <f t="shared" si="5150"/>
        <v/>
      </c>
      <c r="AP252" s="5" t="str">
        <f t="shared" si="5150"/>
        <v/>
      </c>
      <c r="AQ252" s="5" t="str">
        <f t="shared" si="5150"/>
        <v/>
      </c>
      <c r="AR252" s="5" t="str">
        <f t="shared" si="5150"/>
        <v/>
      </c>
      <c r="AS252" s="5" t="str">
        <f t="shared" si="5150"/>
        <v/>
      </c>
      <c r="AT252" s="5" t="str">
        <f t="shared" si="5150"/>
        <v/>
      </c>
      <c r="AU252" s="5" t="str">
        <f t="shared" si="5150"/>
        <v/>
      </c>
      <c r="AV252" s="5" t="str">
        <f t="shared" si="5150"/>
        <v/>
      </c>
      <c r="AW252" s="5" t="str">
        <f t="shared" si="5150"/>
        <v/>
      </c>
      <c r="AX252" s="5" t="str">
        <f t="shared" si="5151"/>
        <v/>
      </c>
      <c r="AY252" s="5" t="str">
        <f t="shared" si="5151"/>
        <v/>
      </c>
      <c r="AZ252" s="5" t="str">
        <f t="shared" si="5151"/>
        <v/>
      </c>
      <c r="BA252" s="5" t="str">
        <f t="shared" si="5151"/>
        <v/>
      </c>
      <c r="BB252" s="5" t="str">
        <f t="shared" si="5151"/>
        <v/>
      </c>
      <c r="BC252" s="5" t="str">
        <f t="shared" si="5151"/>
        <v/>
      </c>
      <c r="BD252" s="5" t="str">
        <f t="shared" si="5151"/>
        <v/>
      </c>
      <c r="BE252" s="5" t="str">
        <f t="shared" si="5151"/>
        <v/>
      </c>
      <c r="BF252" s="5" t="str">
        <f t="shared" si="5151"/>
        <v/>
      </c>
      <c r="BG252" s="5" t="str">
        <f t="shared" si="5151"/>
        <v/>
      </c>
      <c r="BH252" s="5" t="str">
        <f t="shared" si="5152"/>
        <v/>
      </c>
      <c r="BI252" s="5" t="str">
        <f t="shared" si="5152"/>
        <v/>
      </c>
      <c r="BJ252" s="5">
        <f t="shared" si="5152"/>
        <v>1008862</v>
      </c>
      <c r="BK252" s="5" t="str">
        <f t="shared" si="5152"/>
        <v/>
      </c>
      <c r="BL252" s="5" t="str">
        <f t="shared" si="5152"/>
        <v/>
      </c>
      <c r="BM252" s="5" t="str">
        <f t="shared" si="5152"/>
        <v/>
      </c>
      <c r="BN252" s="5" t="str">
        <f t="shared" si="5152"/>
        <v/>
      </c>
      <c r="BO252" s="5" t="str">
        <f t="shared" si="5152"/>
        <v/>
      </c>
      <c r="BP252" s="5" t="str">
        <f t="shared" si="5152"/>
        <v/>
      </c>
      <c r="BQ252" s="5" t="str">
        <f t="shared" si="5152"/>
        <v/>
      </c>
      <c r="BR252" s="5"/>
      <c r="BT252" s="5" t="str">
        <f t="shared" si="5067"/>
        <v/>
      </c>
      <c r="BU252" s="5" t="str">
        <f t="shared" si="5068"/>
        <v/>
      </c>
      <c r="BV252" s="5" t="str">
        <f t="shared" si="5069"/>
        <v/>
      </c>
      <c r="BW252" s="5" t="str">
        <f t="shared" si="5070"/>
        <v/>
      </c>
      <c r="BX252" s="5" t="str">
        <f t="shared" si="5071"/>
        <v/>
      </c>
      <c r="BY252" s="5" t="str">
        <f t="shared" si="5072"/>
        <v/>
      </c>
      <c r="BZ252" s="5" t="str">
        <f t="shared" si="5073"/>
        <v/>
      </c>
      <c r="CA252" s="5" t="str">
        <f t="shared" si="5074"/>
        <v/>
      </c>
      <c r="CB252" s="5" t="str">
        <f t="shared" si="5075"/>
        <v/>
      </c>
      <c r="CC252" s="5" t="str">
        <f t="shared" si="5076"/>
        <v/>
      </c>
      <c r="CD252" s="5" t="str">
        <f t="shared" si="5077"/>
        <v/>
      </c>
      <c r="CE252" s="5" t="str">
        <f t="shared" si="5078"/>
        <v/>
      </c>
      <c r="CF252" s="5" t="str">
        <f t="shared" si="5079"/>
        <v>Princeville State Bank - Princeville, IL</v>
      </c>
      <c r="CG252" s="5" t="str">
        <f t="shared" si="5080"/>
        <v/>
      </c>
      <c r="CH252" s="5" t="str">
        <f t="shared" si="5081"/>
        <v/>
      </c>
      <c r="CI252" s="5" t="str">
        <f t="shared" si="5082"/>
        <v/>
      </c>
      <c r="CJ252" s="5" t="str">
        <f t="shared" si="5083"/>
        <v/>
      </c>
      <c r="CK252" s="5" t="str">
        <f t="shared" si="5084"/>
        <v/>
      </c>
      <c r="CL252" s="5" t="str">
        <f t="shared" si="5085"/>
        <v/>
      </c>
      <c r="CM252" s="5" t="str">
        <f t="shared" si="5086"/>
        <v/>
      </c>
      <c r="CN252" s="5" t="str">
        <f t="shared" si="5087"/>
        <v/>
      </c>
      <c r="CO252" s="5" t="str">
        <f t="shared" si="5088"/>
        <v/>
      </c>
      <c r="CP252" s="5" t="str">
        <f t="shared" si="5089"/>
        <v/>
      </c>
      <c r="CQ252" s="5" t="str">
        <f t="shared" si="5090"/>
        <v/>
      </c>
      <c r="CR252" s="5" t="str">
        <f t="shared" si="5091"/>
        <v/>
      </c>
      <c r="CS252" s="5" t="str">
        <f t="shared" si="5092"/>
        <v/>
      </c>
      <c r="CT252" s="5" t="str">
        <f t="shared" si="5093"/>
        <v/>
      </c>
      <c r="CU252" s="5" t="str">
        <f t="shared" si="5094"/>
        <v/>
      </c>
      <c r="CV252" s="5" t="str">
        <f t="shared" si="5095"/>
        <v/>
      </c>
      <c r="CW252" s="5" t="str">
        <f t="shared" si="5096"/>
        <v/>
      </c>
      <c r="CX252" s="5" t="str">
        <f t="shared" si="5097"/>
        <v/>
      </c>
      <c r="CY252" s="5" t="str">
        <f t="shared" si="5098"/>
        <v/>
      </c>
      <c r="CZ252" s="5" t="str">
        <f t="shared" si="5099"/>
        <v/>
      </c>
      <c r="DA252" s="5" t="str">
        <f t="shared" si="5100"/>
        <v/>
      </c>
      <c r="DB252" s="5" t="str">
        <f t="shared" si="5101"/>
        <v/>
      </c>
      <c r="DC252" s="5" t="str">
        <f t="shared" si="5102"/>
        <v/>
      </c>
      <c r="DD252" s="5" t="str">
        <f t="shared" si="5103"/>
        <v/>
      </c>
      <c r="DE252" s="5" t="str">
        <f t="shared" si="5104"/>
        <v/>
      </c>
      <c r="DF252" s="5" t="str">
        <f t="shared" si="5105"/>
        <v/>
      </c>
      <c r="DG252" s="5" t="str">
        <f t="shared" si="5106"/>
        <v/>
      </c>
      <c r="DH252" s="5" t="str">
        <f t="shared" si="5107"/>
        <v/>
      </c>
      <c r="DI252" s="5" t="str">
        <f t="shared" si="5108"/>
        <v/>
      </c>
      <c r="DJ252" s="5" t="str">
        <f t="shared" si="5109"/>
        <v>Security State Bank - Farwell, TX</v>
      </c>
      <c r="DK252" s="5" t="str">
        <f t="shared" si="5110"/>
        <v/>
      </c>
      <c r="DL252" s="5" t="str">
        <f t="shared" si="5111"/>
        <v/>
      </c>
      <c r="DM252" s="5" t="str">
        <f t="shared" si="5112"/>
        <v/>
      </c>
      <c r="DN252" s="5" t="str">
        <f t="shared" si="5113"/>
        <v/>
      </c>
      <c r="DO252" s="5" t="str">
        <f t="shared" si="5114"/>
        <v/>
      </c>
      <c r="DP252" s="5" t="str">
        <f t="shared" si="5120"/>
        <v/>
      </c>
      <c r="DQ252" s="5" t="str">
        <f t="shared" si="5142"/>
        <v/>
      </c>
    </row>
    <row r="253" spans="1:121" x14ac:dyDescent="0.25">
      <c r="A253">
        <v>252</v>
      </c>
      <c r="B253" s="5">
        <v>1006520</v>
      </c>
      <c r="C253" t="str">
        <f t="shared" si="5121"/>
        <v>East West Bank - Pasadena, CA</v>
      </c>
      <c r="D253" s="21" t="s">
        <v>125</v>
      </c>
      <c r="E253" s="19" t="s">
        <v>2973</v>
      </c>
      <c r="F253" s="19" t="s">
        <v>2951</v>
      </c>
      <c r="G253" s="19"/>
      <c r="K253" s="27">
        <v>244</v>
      </c>
      <c r="L253" s="28" t="str">
        <f>IF(HLOOKUP('Peer Comparison Tool'!$E$6,StateDropdownData,K253+1,FALSE)=0,"",HLOOKUP('Peer Comparison Tool'!$E$6,StateDropdownData,K253+1,FALSE))</f>
        <v/>
      </c>
      <c r="M253" s="29" t="str">
        <f>IF(HLOOKUP('Peer Comparison Tool'!$E$6,[0]!DropdownData,K253+1,FALSE)=0,"",HLOOKUP('Peer Comparison Tool'!$E$6,[0]!DropdownData,K253+1,FALSE))</f>
        <v/>
      </c>
      <c r="N253" s="27">
        <v>244</v>
      </c>
      <c r="O253" s="28" t="str">
        <f>IF(HLOOKUP('Peer Comparison Tool'!$G$6,StateDropdownData,N253+1,FALSE)=0,"",HLOOKUP('Peer Comparison Tool'!$G$6,StateDropdownData,N253+1,FALSE))</f>
        <v/>
      </c>
      <c r="P253" s="29" t="str">
        <f>IF(HLOOKUP('Peer Comparison Tool'!$G$6,DropdownData,N253+1,FALSE)=0,"",HLOOKUP('Peer Comparison Tool'!$G$6,DropdownData,N253+1,FALSE))</f>
        <v/>
      </c>
      <c r="Q253" s="27">
        <v>244</v>
      </c>
      <c r="R253" s="28" t="str">
        <f>IF(HLOOKUP('Peer Comparison Tool'!$I$6,StateDropdownData,Q253+1,FALSE)=0,"",HLOOKUP('Peer Comparison Tool'!$I$6,StateDropdownData,Q253+1,FALSE))</f>
        <v/>
      </c>
      <c r="S253" s="29" t="str">
        <f>IF(HLOOKUP('Peer Comparison Tool'!$I$6,DropdownData,Q253+1,FALSE)=0,"",HLOOKUP('Peer Comparison Tool'!$I$6,DropdownData,Q253+1,FALSE))</f>
        <v/>
      </c>
      <c r="T253" s="5" t="str">
        <f t="shared" si="5148"/>
        <v/>
      </c>
      <c r="U253" s="5" t="str">
        <f t="shared" si="5148"/>
        <v/>
      </c>
      <c r="V253" s="5" t="str">
        <f t="shared" si="5148"/>
        <v/>
      </c>
      <c r="W253" s="5" t="str">
        <f t="shared" si="5148"/>
        <v/>
      </c>
      <c r="X253" s="5" t="str">
        <f t="shared" si="5148"/>
        <v/>
      </c>
      <c r="Y253" s="5" t="str">
        <f t="shared" si="5148"/>
        <v/>
      </c>
      <c r="Z253" s="5" t="str">
        <f t="shared" si="5148"/>
        <v/>
      </c>
      <c r="AA253" s="5" t="str">
        <f t="shared" si="5148"/>
        <v/>
      </c>
      <c r="AB253" s="5" t="str">
        <f t="shared" si="5148"/>
        <v/>
      </c>
      <c r="AC253" s="5" t="str">
        <f t="shared" si="5148"/>
        <v/>
      </c>
      <c r="AD253" s="5" t="str">
        <f t="shared" si="5149"/>
        <v/>
      </c>
      <c r="AE253" s="5" t="str">
        <f t="shared" si="5149"/>
        <v/>
      </c>
      <c r="AF253" s="5">
        <f t="shared" si="5149"/>
        <v>1013094</v>
      </c>
      <c r="AG253" s="5" t="str">
        <f t="shared" si="5149"/>
        <v/>
      </c>
      <c r="AH253" s="5" t="str">
        <f t="shared" si="5149"/>
        <v/>
      </c>
      <c r="AI253" s="5" t="str">
        <f t="shared" si="5149"/>
        <v/>
      </c>
      <c r="AJ253" s="5" t="str">
        <f t="shared" si="5149"/>
        <v/>
      </c>
      <c r="AK253" s="5" t="str">
        <f t="shared" si="5149"/>
        <v/>
      </c>
      <c r="AL253" s="5" t="str">
        <f t="shared" si="5149"/>
        <v/>
      </c>
      <c r="AM253" s="5" t="str">
        <f t="shared" si="5149"/>
        <v/>
      </c>
      <c r="AN253" s="5" t="str">
        <f t="shared" si="5150"/>
        <v/>
      </c>
      <c r="AO253" s="5" t="str">
        <f t="shared" si="5150"/>
        <v/>
      </c>
      <c r="AP253" s="5" t="str">
        <f t="shared" si="5150"/>
        <v/>
      </c>
      <c r="AQ253" s="5" t="str">
        <f t="shared" si="5150"/>
        <v/>
      </c>
      <c r="AR253" s="5" t="str">
        <f t="shared" si="5150"/>
        <v/>
      </c>
      <c r="AS253" s="5" t="str">
        <f t="shared" si="5150"/>
        <v/>
      </c>
      <c r="AT253" s="5" t="str">
        <f t="shared" si="5150"/>
        <v/>
      </c>
      <c r="AU253" s="5" t="str">
        <f t="shared" si="5150"/>
        <v/>
      </c>
      <c r="AV253" s="5" t="str">
        <f t="shared" si="5150"/>
        <v/>
      </c>
      <c r="AW253" s="5" t="str">
        <f t="shared" si="5150"/>
        <v/>
      </c>
      <c r="AX253" s="5" t="str">
        <f t="shared" si="5151"/>
        <v/>
      </c>
      <c r="AY253" s="5" t="str">
        <f t="shared" si="5151"/>
        <v/>
      </c>
      <c r="AZ253" s="5" t="str">
        <f t="shared" si="5151"/>
        <v/>
      </c>
      <c r="BA253" s="5" t="str">
        <f t="shared" si="5151"/>
        <v/>
      </c>
      <c r="BB253" s="5" t="str">
        <f t="shared" si="5151"/>
        <v/>
      </c>
      <c r="BC253" s="5" t="str">
        <f t="shared" si="5151"/>
        <v/>
      </c>
      <c r="BD253" s="5" t="str">
        <f t="shared" si="5151"/>
        <v/>
      </c>
      <c r="BE253" s="5" t="str">
        <f t="shared" si="5151"/>
        <v/>
      </c>
      <c r="BF253" s="5" t="str">
        <f t="shared" si="5151"/>
        <v/>
      </c>
      <c r="BG253" s="5" t="str">
        <f t="shared" si="5151"/>
        <v/>
      </c>
      <c r="BH253" s="5" t="str">
        <f t="shared" si="5152"/>
        <v/>
      </c>
      <c r="BI253" s="5" t="str">
        <f t="shared" si="5152"/>
        <v/>
      </c>
      <c r="BJ253" s="5">
        <f t="shared" si="5152"/>
        <v>1014339</v>
      </c>
      <c r="BK253" s="5" t="str">
        <f t="shared" si="5152"/>
        <v/>
      </c>
      <c r="BL253" s="5" t="str">
        <f t="shared" si="5152"/>
        <v/>
      </c>
      <c r="BM253" s="5" t="str">
        <f t="shared" si="5152"/>
        <v/>
      </c>
      <c r="BN253" s="5" t="str">
        <f t="shared" si="5152"/>
        <v/>
      </c>
      <c r="BO253" s="5" t="str">
        <f t="shared" si="5152"/>
        <v/>
      </c>
      <c r="BP253" s="5" t="str">
        <f t="shared" si="5152"/>
        <v/>
      </c>
      <c r="BQ253" s="5" t="str">
        <f t="shared" si="5152"/>
        <v/>
      </c>
      <c r="BR253" s="5"/>
      <c r="BT253" s="5" t="str">
        <f t="shared" ref="BT253:BT316" si="5153">IFERROR(IF(VLOOKUP(INDEX($L$2:$HEG$5,4,T$471+$Q253-1),$B$2:$F$5568,5,FALSE)=T$473,VLOOKUP(INDEX($L$2:$HEG$5,4,T$471+$Q253-1),$B$2:$F$5568,2,FALSE),""),"")</f>
        <v/>
      </c>
      <c r="BU253" s="5" t="str">
        <f t="shared" ref="BU253:BU316" si="5154">IFERROR(IF(VLOOKUP(INDEX($L$2:$HEG$5,4,U$471+$Q253-1),$B$2:$F$5568,5,FALSE)=U$473,VLOOKUP(INDEX($L$2:$HEG$5,4,U$471+$Q253-1),$B$2:$F$5568,2,FALSE),""),"")</f>
        <v/>
      </c>
      <c r="BV253" s="5" t="str">
        <f t="shared" ref="BV253:BV316" si="5155">IFERROR(IF(VLOOKUP(INDEX($L$2:$HEG$5,4,V$471+$Q253-1),$B$2:$F$5568,5,FALSE)=V$473,VLOOKUP(INDEX($L$2:$HEG$5,4,V$471+$Q253-1),$B$2:$F$5568,2,FALSE),""),"")</f>
        <v/>
      </c>
      <c r="BW253" s="5" t="str">
        <f t="shared" ref="BW253:BW316" si="5156">IFERROR(IF(VLOOKUP(INDEX($L$2:$HEG$5,4,W$471+$Q253-1),$B$2:$F$5568,5,FALSE)=W$473,VLOOKUP(INDEX($L$2:$HEG$5,4,W$471+$Q253-1),$B$2:$F$5568,2,FALSE),""),"")</f>
        <v/>
      </c>
      <c r="BX253" s="5" t="str">
        <f t="shared" ref="BX253:BX316" si="5157">IFERROR(IF(VLOOKUP(INDEX($L$2:$HEG$5,4,X$471+$Q253-1),$B$2:$F$5568,5,FALSE)=X$473,VLOOKUP(INDEX($L$2:$HEG$5,4,X$471+$Q253-1),$B$2:$F$5568,2,FALSE),""),"")</f>
        <v/>
      </c>
      <c r="BY253" s="5" t="str">
        <f t="shared" ref="BY253:BY316" si="5158">IFERROR(IF(VLOOKUP(INDEX($L$2:$HEG$5,4,Y$471+$Q253-1),$B$2:$F$5568,5,FALSE)=Y$473,VLOOKUP(INDEX($L$2:$HEG$5,4,Y$471+$Q253-1),$B$2:$F$5568,2,FALSE),""),"")</f>
        <v/>
      </c>
      <c r="BZ253" s="5" t="str">
        <f t="shared" ref="BZ253:BZ316" si="5159">IFERROR(IF(VLOOKUP(INDEX($L$2:$HEG$5,4,Z$471+$Q253-1),$B$2:$F$5568,5,FALSE)=Z$473,VLOOKUP(INDEX($L$2:$HEG$5,4,Z$471+$Q253-1),$B$2:$F$5568,2,FALSE),""),"")</f>
        <v/>
      </c>
      <c r="CA253" s="5" t="str">
        <f t="shared" ref="CA253:CA316" si="5160">IFERROR(IF(VLOOKUP(INDEX($L$2:$HEG$5,4,AA$471+$Q253-1),$B$2:$F$5568,5,FALSE)=AA$473,VLOOKUP(INDEX($L$2:$HEG$5,4,AA$471+$Q253-1),$B$2:$F$5568,2,FALSE),""),"")</f>
        <v/>
      </c>
      <c r="CB253" s="5" t="str">
        <f t="shared" ref="CB253:CB316" si="5161">IFERROR(IF(VLOOKUP(INDEX($L$2:$HEG$5,4,AB$471+$Q253-1),$B$2:$F$5568,5,FALSE)=AB$473,VLOOKUP(INDEX($L$2:$HEG$5,4,AB$471+$Q253-1),$B$2:$F$5568,2,FALSE),""),"")</f>
        <v/>
      </c>
      <c r="CC253" s="5" t="str">
        <f t="shared" ref="CC253:CC316" si="5162">IFERROR(IF(VLOOKUP(INDEX($L$2:$HEG$5,4,AC$471+$Q253-1),$B$2:$F$5568,5,FALSE)=AC$473,VLOOKUP(INDEX($L$2:$HEG$5,4,AC$471+$Q253-1),$B$2:$F$5568,2,FALSE),""),"")</f>
        <v/>
      </c>
      <c r="CD253" s="5" t="str">
        <f t="shared" ref="CD253:CD316" si="5163">IFERROR(IF(VLOOKUP(INDEX($L$2:$HEG$5,4,AD$471+$Q253-1),$B$2:$F$5568,5,FALSE)=AD$473,VLOOKUP(INDEX($L$2:$HEG$5,4,AD$471+$Q253-1),$B$2:$F$5568,2,FALSE),""),"")</f>
        <v/>
      </c>
      <c r="CE253" s="5" t="str">
        <f t="shared" ref="CE253:CE316" si="5164">IFERROR(IF(VLOOKUP(INDEX($L$2:$HEG$5,4,AE$471+$Q253-1),$B$2:$F$5568,5,FALSE)=AE$473,VLOOKUP(INDEX($L$2:$HEG$5,4,AE$471+$Q253-1),$B$2:$F$5568,2,FALSE),""),"")</f>
        <v/>
      </c>
      <c r="CF253" s="5" t="str">
        <f t="shared" ref="CF253:CF316" si="5165">IFERROR(IF(VLOOKUP(INDEX($L$2:$HEG$5,4,AF$471+$Q253-1),$B$2:$F$5568,5,FALSE)=AF$473,VLOOKUP(INDEX($L$2:$HEG$5,4,AF$471+$Q253-1),$B$2:$F$5568,2,FALSE),""),"")</f>
        <v>Prospect Bank - Paris, IL</v>
      </c>
      <c r="CG253" s="5" t="str">
        <f t="shared" ref="CG253:CG316" si="5166">IFERROR(IF(VLOOKUP(INDEX($L$2:$HEG$5,4,AG$471+$Q253-1),$B$2:$F$5568,5,FALSE)=AG$473,VLOOKUP(INDEX($L$2:$HEG$5,4,AG$471+$Q253-1),$B$2:$F$5568,2,FALSE),""),"")</f>
        <v/>
      </c>
      <c r="CH253" s="5" t="str">
        <f t="shared" ref="CH253:CH316" si="5167">IFERROR(IF(VLOOKUP(INDEX($L$2:$HEG$5,4,AH$471+$Q253-1),$B$2:$F$5568,5,FALSE)=AH$473,VLOOKUP(INDEX($L$2:$HEG$5,4,AH$471+$Q253-1),$B$2:$F$5568,2,FALSE),""),"")</f>
        <v/>
      </c>
      <c r="CI253" s="5" t="str">
        <f t="shared" ref="CI253:CI316" si="5168">IFERROR(IF(VLOOKUP(INDEX($L$2:$HEG$5,4,AI$471+$Q253-1),$B$2:$F$5568,5,FALSE)=AI$473,VLOOKUP(INDEX($L$2:$HEG$5,4,AI$471+$Q253-1),$B$2:$F$5568,2,FALSE),""),"")</f>
        <v/>
      </c>
      <c r="CJ253" s="5" t="str">
        <f t="shared" ref="CJ253:CJ316" si="5169">IFERROR(IF(VLOOKUP(INDEX($L$2:$HEG$5,4,AJ$471+$Q253-1),$B$2:$F$5568,5,FALSE)=AJ$473,VLOOKUP(INDEX($L$2:$HEG$5,4,AJ$471+$Q253-1),$B$2:$F$5568,2,FALSE),""),"")</f>
        <v/>
      </c>
      <c r="CK253" s="5" t="str">
        <f t="shared" ref="CK253:CK316" si="5170">IFERROR(IF(VLOOKUP(INDEX($L$2:$HEG$5,4,AK$471+$Q253-1),$B$2:$F$5568,5,FALSE)=AK$473,VLOOKUP(INDEX($L$2:$HEG$5,4,AK$471+$Q253-1),$B$2:$F$5568,2,FALSE),""),"")</f>
        <v/>
      </c>
      <c r="CL253" s="5" t="str">
        <f t="shared" ref="CL253:CL316" si="5171">IFERROR(IF(VLOOKUP(INDEX($L$2:$HEG$5,4,AL$471+$Q253-1),$B$2:$F$5568,5,FALSE)=AL$473,VLOOKUP(INDEX($L$2:$HEG$5,4,AL$471+$Q253-1),$B$2:$F$5568,2,FALSE),""),"")</f>
        <v/>
      </c>
      <c r="CM253" s="5" t="str">
        <f t="shared" ref="CM253:CM316" si="5172">IFERROR(IF(VLOOKUP(INDEX($L$2:$HEG$5,4,AM$471+$Q253-1),$B$2:$F$5568,5,FALSE)=AM$473,VLOOKUP(INDEX($L$2:$HEG$5,4,AM$471+$Q253-1),$B$2:$F$5568,2,FALSE),""),"")</f>
        <v/>
      </c>
      <c r="CN253" s="5" t="str">
        <f t="shared" ref="CN253:CN316" si="5173">IFERROR(IF(VLOOKUP(INDEX($L$2:$HEG$5,4,AN$471+$Q253-1),$B$2:$F$5568,5,FALSE)=AN$473,VLOOKUP(INDEX($L$2:$HEG$5,4,AN$471+$Q253-1),$B$2:$F$5568,2,FALSE),""),"")</f>
        <v/>
      </c>
      <c r="CO253" s="5" t="str">
        <f t="shared" ref="CO253:CO316" si="5174">IFERROR(IF(VLOOKUP(INDEX($L$2:$HEG$5,4,AO$471+$Q253-1),$B$2:$F$5568,5,FALSE)=AO$473,VLOOKUP(INDEX($L$2:$HEG$5,4,AO$471+$Q253-1),$B$2:$F$5568,2,FALSE),""),"")</f>
        <v/>
      </c>
      <c r="CP253" s="5" t="str">
        <f t="shared" ref="CP253:CP316" si="5175">IFERROR(IF(VLOOKUP(INDEX($L$2:$HEG$5,4,AP$471+$Q253-1),$B$2:$F$5568,5,FALSE)=AP$473,VLOOKUP(INDEX($L$2:$HEG$5,4,AP$471+$Q253-1),$B$2:$F$5568,2,FALSE),""),"")</f>
        <v/>
      </c>
      <c r="CQ253" s="5" t="str">
        <f t="shared" ref="CQ253:CQ316" si="5176">IFERROR(IF(VLOOKUP(INDEX($L$2:$HEG$5,4,AQ$471+$Q253-1),$B$2:$F$5568,5,FALSE)=AQ$473,VLOOKUP(INDEX($L$2:$HEG$5,4,AQ$471+$Q253-1),$B$2:$F$5568,2,FALSE),""),"")</f>
        <v/>
      </c>
      <c r="CR253" s="5" t="str">
        <f t="shared" ref="CR253:CR316" si="5177">IFERROR(IF(VLOOKUP(INDEX($L$2:$HEG$5,4,AR$471+$Q253-1),$B$2:$F$5568,5,FALSE)=AR$473,VLOOKUP(INDEX($L$2:$HEG$5,4,AR$471+$Q253-1),$B$2:$F$5568,2,FALSE),""),"")</f>
        <v/>
      </c>
      <c r="CS253" s="5" t="str">
        <f t="shared" ref="CS253:CS316" si="5178">IFERROR(IF(VLOOKUP(INDEX($L$2:$HEG$5,4,AS$471+$Q253-1),$B$2:$F$5568,5,FALSE)=AS$473,VLOOKUP(INDEX($L$2:$HEG$5,4,AS$471+$Q253-1),$B$2:$F$5568,2,FALSE),""),"")</f>
        <v/>
      </c>
      <c r="CT253" s="5" t="str">
        <f t="shared" ref="CT253:CT316" si="5179">IFERROR(IF(VLOOKUP(INDEX($L$2:$HEG$5,4,AT$471+$Q253-1),$B$2:$F$5568,5,FALSE)=AT$473,VLOOKUP(INDEX($L$2:$HEG$5,4,AT$471+$Q253-1),$B$2:$F$5568,2,FALSE),""),"")</f>
        <v/>
      </c>
      <c r="CU253" s="5" t="str">
        <f t="shared" ref="CU253:CU316" si="5180">IFERROR(IF(VLOOKUP(INDEX($L$2:$HEG$5,4,AU$471+$Q253-1),$B$2:$F$5568,5,FALSE)=AU$473,VLOOKUP(INDEX($L$2:$HEG$5,4,AU$471+$Q253-1),$B$2:$F$5568,2,FALSE),""),"")</f>
        <v/>
      </c>
      <c r="CV253" s="5" t="str">
        <f t="shared" ref="CV253:CV316" si="5181">IFERROR(IF(VLOOKUP(INDEX($L$2:$HEG$5,4,AV$471+$Q253-1),$B$2:$F$5568,5,FALSE)=AV$473,VLOOKUP(INDEX($L$2:$HEG$5,4,AV$471+$Q253-1),$B$2:$F$5568,2,FALSE),""),"")</f>
        <v/>
      </c>
      <c r="CW253" s="5" t="str">
        <f t="shared" ref="CW253:CW316" si="5182">IFERROR(IF(VLOOKUP(INDEX($L$2:$HEG$5,4,AW$471+$Q253-1),$B$2:$F$5568,5,FALSE)=AW$473,VLOOKUP(INDEX($L$2:$HEG$5,4,AW$471+$Q253-1),$B$2:$F$5568,2,FALSE),""),"")</f>
        <v/>
      </c>
      <c r="CX253" s="5" t="str">
        <f t="shared" ref="CX253:CX316" si="5183">IFERROR(IF(VLOOKUP(INDEX($L$2:$HEG$5,4,AX$471+$Q253-1),$B$2:$F$5568,5,FALSE)=AX$473,VLOOKUP(INDEX($L$2:$HEG$5,4,AX$471+$Q253-1),$B$2:$F$5568,2,FALSE),""),"")</f>
        <v/>
      </c>
      <c r="CY253" s="5" t="str">
        <f t="shared" ref="CY253:CY316" si="5184">IFERROR(IF(VLOOKUP(INDEX($L$2:$HEG$5,4,AY$471+$Q253-1),$B$2:$F$5568,5,FALSE)=AY$473,VLOOKUP(INDEX($L$2:$HEG$5,4,AY$471+$Q253-1),$B$2:$F$5568,2,FALSE),""),"")</f>
        <v/>
      </c>
      <c r="CZ253" s="5" t="str">
        <f t="shared" ref="CZ253:CZ316" si="5185">IFERROR(IF(VLOOKUP(INDEX($L$2:$HEG$5,4,AZ$471+$Q253-1),$B$2:$F$5568,5,FALSE)=AZ$473,VLOOKUP(INDEX($L$2:$HEG$5,4,AZ$471+$Q253-1),$B$2:$F$5568,2,FALSE),""),"")</f>
        <v/>
      </c>
      <c r="DA253" s="5" t="str">
        <f t="shared" ref="DA253:DA316" si="5186">IFERROR(IF(VLOOKUP(INDEX($L$2:$HEG$5,4,BA$471+$Q253-1),$B$2:$F$5568,5,FALSE)=BA$473,VLOOKUP(INDEX($L$2:$HEG$5,4,BA$471+$Q253-1),$B$2:$F$5568,2,FALSE),""),"")</f>
        <v/>
      </c>
      <c r="DB253" s="5" t="str">
        <f t="shared" ref="DB253:DB316" si="5187">IFERROR(IF(VLOOKUP(INDEX($L$2:$HEG$5,4,BB$471+$Q253-1),$B$2:$F$5568,5,FALSE)=BB$473,VLOOKUP(INDEX($L$2:$HEG$5,4,BB$471+$Q253-1),$B$2:$F$5568,2,FALSE),""),"")</f>
        <v/>
      </c>
      <c r="DC253" s="5" t="str">
        <f t="shared" ref="DC253:DC316" si="5188">IFERROR(IF(VLOOKUP(INDEX($L$2:$HEG$5,4,BC$471+$Q253-1),$B$2:$F$5568,5,FALSE)=BC$473,VLOOKUP(INDEX($L$2:$HEG$5,4,BC$471+$Q253-1),$B$2:$F$5568,2,FALSE),""),"")</f>
        <v/>
      </c>
      <c r="DD253" s="5" t="str">
        <f t="shared" ref="DD253:DD316" si="5189">IFERROR(IF(VLOOKUP(INDEX($L$2:$HEG$5,4,BD$471+$Q253-1),$B$2:$F$5568,5,FALSE)=BD$473,VLOOKUP(INDEX($L$2:$HEG$5,4,BD$471+$Q253-1),$B$2:$F$5568,2,FALSE),""),"")</f>
        <v/>
      </c>
      <c r="DE253" s="5" t="str">
        <f t="shared" ref="DE253:DE316" si="5190">IFERROR(IF(VLOOKUP(INDEX($L$2:$HEG$5,4,BE$471+$Q253-1),$B$2:$F$5568,5,FALSE)=BE$473,VLOOKUP(INDEX($L$2:$HEG$5,4,BE$471+$Q253-1),$B$2:$F$5568,2,FALSE),""),"")</f>
        <v/>
      </c>
      <c r="DF253" s="5" t="str">
        <f t="shared" ref="DF253:DF316" si="5191">IFERROR(IF(VLOOKUP(INDEX($L$2:$HEG$5,4,BF$471+$Q253-1),$B$2:$F$5568,5,FALSE)=BF$473,VLOOKUP(INDEX($L$2:$HEG$5,4,BF$471+$Q253-1),$B$2:$F$5568,2,FALSE),""),"")</f>
        <v/>
      </c>
      <c r="DG253" s="5" t="str">
        <f t="shared" ref="DG253:DG316" si="5192">IFERROR(IF(VLOOKUP(INDEX($L$2:$HEG$5,4,BG$471+$Q253-1),$B$2:$F$5568,5,FALSE)=BG$473,VLOOKUP(INDEX($L$2:$HEG$5,4,BG$471+$Q253-1),$B$2:$F$5568,2,FALSE),""),"")</f>
        <v/>
      </c>
      <c r="DH253" s="5" t="str">
        <f t="shared" ref="DH253:DH316" si="5193">IFERROR(IF(VLOOKUP(INDEX($L$2:$HEG$5,4,BH$471+$Q253-1),$B$2:$F$5568,5,FALSE)=BH$473,VLOOKUP(INDEX($L$2:$HEG$5,4,BH$471+$Q253-1),$B$2:$F$5568,2,FALSE),""),"")</f>
        <v/>
      </c>
      <c r="DI253" s="5" t="str">
        <f t="shared" ref="DI253:DI316" si="5194">IFERROR(IF(VLOOKUP(INDEX($L$2:$HEG$5,4,BI$471+$Q253-1),$B$2:$F$5568,5,FALSE)=BI$473,VLOOKUP(INDEX($L$2:$HEG$5,4,BI$471+$Q253-1),$B$2:$F$5568,2,FALSE),""),"")</f>
        <v/>
      </c>
      <c r="DJ253" s="5" t="str">
        <f t="shared" ref="DJ253:DJ316" si="5195">IFERROR(IF(VLOOKUP(INDEX($L$2:$HEG$5,4,BJ$471+$Q253-1),$B$2:$F$5568,5,FALSE)=BJ$473,VLOOKUP(INDEX($L$2:$HEG$5,4,BJ$471+$Q253-1),$B$2:$F$5568,2,FALSE),""),"")</f>
        <v>Security State Bank - Pearsall, TX</v>
      </c>
      <c r="DK253" s="5" t="str">
        <f t="shared" ref="DK253:DK316" si="5196">IFERROR(IF(VLOOKUP(INDEX($L$2:$HEG$5,4,BK$471+$Q253-1),$B$2:$F$5568,5,FALSE)=BK$473,VLOOKUP(INDEX($L$2:$HEG$5,4,BK$471+$Q253-1),$B$2:$F$5568,2,FALSE),""),"")</f>
        <v/>
      </c>
      <c r="DL253" s="5" t="str">
        <f t="shared" ref="DL253:DL316" si="5197">IFERROR(IF(VLOOKUP(INDEX($L$2:$HEG$5,4,BL$471+$Q253-1),$B$2:$F$5568,5,FALSE)=BL$473,VLOOKUP(INDEX($L$2:$HEG$5,4,BL$471+$Q253-1),$B$2:$F$5568,2,FALSE),""),"")</f>
        <v/>
      </c>
      <c r="DM253" s="5" t="str">
        <f t="shared" ref="DM253:DM316" si="5198">IFERROR(IF(VLOOKUP(INDEX($L$2:$HEG$5,4,BM$471+$Q253-1),$B$2:$F$5568,5,FALSE)=BM$473,VLOOKUP(INDEX($L$2:$HEG$5,4,BM$471+$Q253-1),$B$2:$F$5568,2,FALSE),""),"")</f>
        <v/>
      </c>
      <c r="DN253" s="5" t="str">
        <f t="shared" ref="DN253:DN316" si="5199">IFERROR(IF(VLOOKUP(INDEX($L$2:$HEG$5,4,BN$471+$Q253-1),$B$2:$F$5568,5,FALSE)=BN$473,VLOOKUP(INDEX($L$2:$HEG$5,4,BN$471+$Q253-1),$B$2:$F$5568,2,FALSE),""),"")</f>
        <v/>
      </c>
      <c r="DO253" s="5" t="str">
        <f t="shared" ref="DO253:DO316" si="5200">IFERROR(IF(VLOOKUP(INDEX($L$2:$HEG$5,4,BO$471+$Q253-1),$B$2:$F$5568,5,FALSE)=BO$473,VLOOKUP(INDEX($L$2:$HEG$5,4,BO$471+$Q253-1),$B$2:$F$5568,2,FALSE),""),"")</f>
        <v/>
      </c>
      <c r="DP253" s="5" t="str">
        <f t="shared" si="5120"/>
        <v/>
      </c>
      <c r="DQ253" s="5" t="str">
        <f t="shared" si="5142"/>
        <v/>
      </c>
    </row>
    <row r="254" spans="1:121" x14ac:dyDescent="0.25">
      <c r="A254">
        <v>253</v>
      </c>
      <c r="B254" s="5">
        <v>1006621</v>
      </c>
      <c r="C254" t="str">
        <f t="shared" si="5121"/>
        <v>Eastern International Bank - Los Angeles, CA</v>
      </c>
      <c r="D254" s="21" t="s">
        <v>2414</v>
      </c>
      <c r="E254" s="19" t="s">
        <v>2953</v>
      </c>
      <c r="F254" s="19" t="s">
        <v>2951</v>
      </c>
      <c r="G254" s="19"/>
      <c r="K254" s="27">
        <v>245</v>
      </c>
      <c r="L254" s="28" t="str">
        <f>IF(HLOOKUP('Peer Comparison Tool'!$E$6,StateDropdownData,K254+1,FALSE)=0,"",HLOOKUP('Peer Comparison Tool'!$E$6,StateDropdownData,K254+1,FALSE))</f>
        <v/>
      </c>
      <c r="M254" s="29" t="str">
        <f>IF(HLOOKUP('Peer Comparison Tool'!$E$6,[0]!DropdownData,K254+1,FALSE)=0,"",HLOOKUP('Peer Comparison Tool'!$E$6,[0]!DropdownData,K254+1,FALSE))</f>
        <v/>
      </c>
      <c r="N254" s="27">
        <v>245</v>
      </c>
      <c r="O254" s="28" t="str">
        <f>IF(HLOOKUP('Peer Comparison Tool'!$G$6,StateDropdownData,N254+1,FALSE)=0,"",HLOOKUP('Peer Comparison Tool'!$G$6,StateDropdownData,N254+1,FALSE))</f>
        <v/>
      </c>
      <c r="P254" s="29" t="str">
        <f>IF(HLOOKUP('Peer Comparison Tool'!$G$6,DropdownData,N254+1,FALSE)=0,"",HLOOKUP('Peer Comparison Tool'!$G$6,DropdownData,N254+1,FALSE))</f>
        <v/>
      </c>
      <c r="Q254" s="27">
        <v>245</v>
      </c>
      <c r="R254" s="28" t="str">
        <f>IF(HLOOKUP('Peer Comparison Tool'!$I$6,StateDropdownData,Q254+1,FALSE)=0,"",HLOOKUP('Peer Comparison Tool'!$I$6,StateDropdownData,Q254+1,FALSE))</f>
        <v/>
      </c>
      <c r="S254" s="29" t="str">
        <f>IF(HLOOKUP('Peer Comparison Tool'!$I$6,DropdownData,Q254+1,FALSE)=0,"",HLOOKUP('Peer Comparison Tool'!$I$6,DropdownData,Q254+1,FALSE))</f>
        <v/>
      </c>
      <c r="T254" s="5" t="str">
        <f t="shared" si="5148"/>
        <v/>
      </c>
      <c r="U254" s="5" t="str">
        <f t="shared" si="5148"/>
        <v/>
      </c>
      <c r="V254" s="5" t="str">
        <f t="shared" si="5148"/>
        <v/>
      </c>
      <c r="W254" s="5" t="str">
        <f t="shared" si="5148"/>
        <v/>
      </c>
      <c r="X254" s="5" t="str">
        <f t="shared" si="5148"/>
        <v/>
      </c>
      <c r="Y254" s="5" t="str">
        <f t="shared" si="5148"/>
        <v/>
      </c>
      <c r="Z254" s="5" t="str">
        <f t="shared" si="5148"/>
        <v/>
      </c>
      <c r="AA254" s="5" t="str">
        <f t="shared" si="5148"/>
        <v/>
      </c>
      <c r="AB254" s="5" t="str">
        <f t="shared" si="5148"/>
        <v/>
      </c>
      <c r="AC254" s="5" t="str">
        <f t="shared" si="5148"/>
        <v/>
      </c>
      <c r="AD254" s="5" t="str">
        <f t="shared" si="5149"/>
        <v/>
      </c>
      <c r="AE254" s="5" t="str">
        <f t="shared" si="5149"/>
        <v/>
      </c>
      <c r="AF254" s="5">
        <f t="shared" si="5149"/>
        <v>4090961</v>
      </c>
      <c r="AG254" s="5" t="str">
        <f t="shared" si="5149"/>
        <v/>
      </c>
      <c r="AH254" s="5" t="str">
        <f t="shared" si="5149"/>
        <v/>
      </c>
      <c r="AI254" s="5" t="str">
        <f t="shared" si="5149"/>
        <v/>
      </c>
      <c r="AJ254" s="5" t="str">
        <f t="shared" si="5149"/>
        <v/>
      </c>
      <c r="AK254" s="5" t="str">
        <f t="shared" si="5149"/>
        <v/>
      </c>
      <c r="AL254" s="5" t="str">
        <f t="shared" si="5149"/>
        <v/>
      </c>
      <c r="AM254" s="5" t="str">
        <f t="shared" si="5149"/>
        <v/>
      </c>
      <c r="AN254" s="5" t="str">
        <f t="shared" si="5150"/>
        <v/>
      </c>
      <c r="AO254" s="5" t="str">
        <f t="shared" si="5150"/>
        <v/>
      </c>
      <c r="AP254" s="5" t="str">
        <f t="shared" si="5150"/>
        <v/>
      </c>
      <c r="AQ254" s="5" t="str">
        <f t="shared" si="5150"/>
        <v/>
      </c>
      <c r="AR254" s="5" t="str">
        <f t="shared" si="5150"/>
        <v/>
      </c>
      <c r="AS254" s="5" t="str">
        <f t="shared" si="5150"/>
        <v/>
      </c>
      <c r="AT254" s="5" t="str">
        <f t="shared" si="5150"/>
        <v/>
      </c>
      <c r="AU254" s="5" t="str">
        <f t="shared" si="5150"/>
        <v/>
      </c>
      <c r="AV254" s="5" t="str">
        <f t="shared" si="5150"/>
        <v/>
      </c>
      <c r="AW254" s="5" t="str">
        <f t="shared" si="5150"/>
        <v/>
      </c>
      <c r="AX254" s="5" t="str">
        <f t="shared" si="5151"/>
        <v/>
      </c>
      <c r="AY254" s="5" t="str">
        <f t="shared" si="5151"/>
        <v/>
      </c>
      <c r="AZ254" s="5" t="str">
        <f t="shared" si="5151"/>
        <v/>
      </c>
      <c r="BA254" s="5" t="str">
        <f t="shared" si="5151"/>
        <v/>
      </c>
      <c r="BB254" s="5" t="str">
        <f t="shared" si="5151"/>
        <v/>
      </c>
      <c r="BC254" s="5" t="str">
        <f t="shared" si="5151"/>
        <v/>
      </c>
      <c r="BD254" s="5" t="str">
        <f t="shared" si="5151"/>
        <v/>
      </c>
      <c r="BE254" s="5" t="str">
        <f t="shared" si="5151"/>
        <v/>
      </c>
      <c r="BF254" s="5" t="str">
        <f t="shared" si="5151"/>
        <v/>
      </c>
      <c r="BG254" s="5" t="str">
        <f t="shared" si="5151"/>
        <v/>
      </c>
      <c r="BH254" s="5" t="str">
        <f t="shared" si="5152"/>
        <v/>
      </c>
      <c r="BI254" s="5" t="str">
        <f t="shared" si="5152"/>
        <v/>
      </c>
      <c r="BJ254" s="5">
        <f t="shared" si="5152"/>
        <v>1007129</v>
      </c>
      <c r="BK254" s="5" t="str">
        <f t="shared" si="5152"/>
        <v/>
      </c>
      <c r="BL254" s="5" t="str">
        <f t="shared" si="5152"/>
        <v/>
      </c>
      <c r="BM254" s="5" t="str">
        <f t="shared" si="5152"/>
        <v/>
      </c>
      <c r="BN254" s="5" t="str">
        <f t="shared" si="5152"/>
        <v/>
      </c>
      <c r="BO254" s="5" t="str">
        <f t="shared" si="5152"/>
        <v/>
      </c>
      <c r="BP254" s="5" t="str">
        <f t="shared" si="5152"/>
        <v/>
      </c>
      <c r="BQ254" s="5" t="str">
        <f t="shared" si="5152"/>
        <v/>
      </c>
      <c r="BR254" s="5"/>
      <c r="BT254" s="5" t="str">
        <f t="shared" si="5153"/>
        <v/>
      </c>
      <c r="BU254" s="5" t="str">
        <f t="shared" si="5154"/>
        <v/>
      </c>
      <c r="BV254" s="5" t="str">
        <f t="shared" si="5155"/>
        <v/>
      </c>
      <c r="BW254" s="5" t="str">
        <f t="shared" si="5156"/>
        <v/>
      </c>
      <c r="BX254" s="5" t="str">
        <f t="shared" si="5157"/>
        <v/>
      </c>
      <c r="BY254" s="5" t="str">
        <f t="shared" si="5158"/>
        <v/>
      </c>
      <c r="BZ254" s="5" t="str">
        <f t="shared" si="5159"/>
        <v/>
      </c>
      <c r="CA254" s="5" t="str">
        <f t="shared" si="5160"/>
        <v/>
      </c>
      <c r="CB254" s="5" t="str">
        <f t="shared" si="5161"/>
        <v/>
      </c>
      <c r="CC254" s="5" t="str">
        <f t="shared" si="5162"/>
        <v/>
      </c>
      <c r="CD254" s="5" t="str">
        <f t="shared" si="5163"/>
        <v/>
      </c>
      <c r="CE254" s="5" t="str">
        <f t="shared" si="5164"/>
        <v/>
      </c>
      <c r="CF254" s="5" t="str">
        <f t="shared" si="5165"/>
        <v>Providence Bank &amp; Trust - South Holland, IL</v>
      </c>
      <c r="CG254" s="5" t="str">
        <f t="shared" si="5166"/>
        <v/>
      </c>
      <c r="CH254" s="5" t="str">
        <f t="shared" si="5167"/>
        <v/>
      </c>
      <c r="CI254" s="5" t="str">
        <f t="shared" si="5168"/>
        <v/>
      </c>
      <c r="CJ254" s="5" t="str">
        <f t="shared" si="5169"/>
        <v/>
      </c>
      <c r="CK254" s="5" t="str">
        <f t="shared" si="5170"/>
        <v/>
      </c>
      <c r="CL254" s="5" t="str">
        <f t="shared" si="5171"/>
        <v/>
      </c>
      <c r="CM254" s="5" t="str">
        <f t="shared" si="5172"/>
        <v/>
      </c>
      <c r="CN254" s="5" t="str">
        <f t="shared" si="5173"/>
        <v/>
      </c>
      <c r="CO254" s="5" t="str">
        <f t="shared" si="5174"/>
        <v/>
      </c>
      <c r="CP254" s="5" t="str">
        <f t="shared" si="5175"/>
        <v/>
      </c>
      <c r="CQ254" s="5" t="str">
        <f t="shared" si="5176"/>
        <v/>
      </c>
      <c r="CR254" s="5" t="str">
        <f t="shared" si="5177"/>
        <v/>
      </c>
      <c r="CS254" s="5" t="str">
        <f t="shared" si="5178"/>
        <v/>
      </c>
      <c r="CT254" s="5" t="str">
        <f t="shared" si="5179"/>
        <v/>
      </c>
      <c r="CU254" s="5" t="str">
        <f t="shared" si="5180"/>
        <v/>
      </c>
      <c r="CV254" s="5" t="str">
        <f t="shared" si="5181"/>
        <v/>
      </c>
      <c r="CW254" s="5" t="str">
        <f t="shared" si="5182"/>
        <v/>
      </c>
      <c r="CX254" s="5" t="str">
        <f t="shared" si="5183"/>
        <v/>
      </c>
      <c r="CY254" s="5" t="str">
        <f t="shared" si="5184"/>
        <v/>
      </c>
      <c r="CZ254" s="5" t="str">
        <f t="shared" si="5185"/>
        <v/>
      </c>
      <c r="DA254" s="5" t="str">
        <f t="shared" si="5186"/>
        <v/>
      </c>
      <c r="DB254" s="5" t="str">
        <f t="shared" si="5187"/>
        <v/>
      </c>
      <c r="DC254" s="5" t="str">
        <f t="shared" si="5188"/>
        <v/>
      </c>
      <c r="DD254" s="5" t="str">
        <f t="shared" si="5189"/>
        <v/>
      </c>
      <c r="DE254" s="5" t="str">
        <f t="shared" si="5190"/>
        <v/>
      </c>
      <c r="DF254" s="5" t="str">
        <f t="shared" si="5191"/>
        <v/>
      </c>
      <c r="DG254" s="5" t="str">
        <f t="shared" si="5192"/>
        <v/>
      </c>
      <c r="DH254" s="5" t="str">
        <f t="shared" si="5193"/>
        <v/>
      </c>
      <c r="DI254" s="5" t="str">
        <f t="shared" si="5194"/>
        <v/>
      </c>
      <c r="DJ254" s="5" t="str">
        <f t="shared" si="5195"/>
        <v>Security State Bank &amp; Trust - Fredericksburg, TX</v>
      </c>
      <c r="DK254" s="5" t="str">
        <f t="shared" si="5196"/>
        <v/>
      </c>
      <c r="DL254" s="5" t="str">
        <f t="shared" si="5197"/>
        <v/>
      </c>
      <c r="DM254" s="5" t="str">
        <f t="shared" si="5198"/>
        <v/>
      </c>
      <c r="DN254" s="5" t="str">
        <f t="shared" si="5199"/>
        <v/>
      </c>
      <c r="DO254" s="5" t="str">
        <f t="shared" si="5200"/>
        <v/>
      </c>
      <c r="DP254" s="5" t="str">
        <f t="shared" ref="DP254:DP317" si="5201">IFERROR(IF(VLOOKUP(INDEX($L$2:$HEG$5,4,BP$471+$Q254-1),$B$2:$F$5568,5,FALSE)=BP$473,VLOOKUP(INDEX($L$2:$HEG$5,4,BP$471+$Q254-1),$B$2:$F$5568,2,FALSE),""),"")</f>
        <v/>
      </c>
      <c r="DQ254" s="5" t="str">
        <f t="shared" si="5142"/>
        <v/>
      </c>
    </row>
    <row r="255" spans="1:121" x14ac:dyDescent="0.25">
      <c r="A255">
        <v>254</v>
      </c>
      <c r="B255" s="5">
        <v>1002212</v>
      </c>
      <c r="C255" t="str">
        <f t="shared" si="5121"/>
        <v>El Dorado Savings Bank, F.S.B. - Placerville, CA</v>
      </c>
      <c r="D255" s="21" t="s">
        <v>383</v>
      </c>
      <c r="E255" s="19" t="s">
        <v>2978</v>
      </c>
      <c r="F255" s="19" t="s">
        <v>2951</v>
      </c>
      <c r="G255" s="19"/>
      <c r="K255" s="27">
        <v>246</v>
      </c>
      <c r="L255" s="28" t="str">
        <f>IF(HLOOKUP('Peer Comparison Tool'!$E$6,StateDropdownData,K255+1,FALSE)=0,"",HLOOKUP('Peer Comparison Tool'!$E$6,StateDropdownData,K255+1,FALSE))</f>
        <v/>
      </c>
      <c r="M255" s="29" t="str">
        <f>IF(HLOOKUP('Peer Comparison Tool'!$E$6,[0]!DropdownData,K255+1,FALSE)=0,"",HLOOKUP('Peer Comparison Tool'!$E$6,[0]!DropdownData,K255+1,FALSE))</f>
        <v/>
      </c>
      <c r="N255" s="27">
        <v>246</v>
      </c>
      <c r="O255" s="28" t="str">
        <f>IF(HLOOKUP('Peer Comparison Tool'!$G$6,StateDropdownData,N255+1,FALSE)=0,"",HLOOKUP('Peer Comparison Tool'!$G$6,StateDropdownData,N255+1,FALSE))</f>
        <v/>
      </c>
      <c r="P255" s="29" t="str">
        <f>IF(HLOOKUP('Peer Comparison Tool'!$G$6,DropdownData,N255+1,FALSE)=0,"",HLOOKUP('Peer Comparison Tool'!$G$6,DropdownData,N255+1,FALSE))</f>
        <v/>
      </c>
      <c r="Q255" s="27">
        <v>246</v>
      </c>
      <c r="R255" s="28" t="str">
        <f>IF(HLOOKUP('Peer Comparison Tool'!$I$6,StateDropdownData,Q255+1,FALSE)=0,"",HLOOKUP('Peer Comparison Tool'!$I$6,StateDropdownData,Q255+1,FALSE))</f>
        <v/>
      </c>
      <c r="S255" s="29" t="str">
        <f>IF(HLOOKUP('Peer Comparison Tool'!$I$6,DropdownData,Q255+1,FALSE)=0,"",HLOOKUP('Peer Comparison Tool'!$I$6,DropdownData,Q255+1,FALSE))</f>
        <v/>
      </c>
      <c r="T255" s="5" t="str">
        <f t="shared" si="5148"/>
        <v/>
      </c>
      <c r="U255" s="5" t="str">
        <f t="shared" si="5148"/>
        <v/>
      </c>
      <c r="V255" s="5" t="str">
        <f t="shared" si="5148"/>
        <v/>
      </c>
      <c r="W255" s="5" t="str">
        <f t="shared" si="5148"/>
        <v/>
      </c>
      <c r="X255" s="5" t="str">
        <f t="shared" si="5148"/>
        <v/>
      </c>
      <c r="Y255" s="5" t="str">
        <f t="shared" si="5148"/>
        <v/>
      </c>
      <c r="Z255" s="5" t="str">
        <f t="shared" si="5148"/>
        <v/>
      </c>
      <c r="AA255" s="5" t="str">
        <f t="shared" si="5148"/>
        <v/>
      </c>
      <c r="AB255" s="5" t="str">
        <f t="shared" si="5148"/>
        <v/>
      </c>
      <c r="AC255" s="5" t="str">
        <f t="shared" si="5148"/>
        <v/>
      </c>
      <c r="AD255" s="5" t="str">
        <f t="shared" si="5149"/>
        <v/>
      </c>
      <c r="AE255" s="5" t="str">
        <f t="shared" si="5149"/>
        <v/>
      </c>
      <c r="AF255" s="5">
        <f t="shared" si="5149"/>
        <v>1013239</v>
      </c>
      <c r="AG255" s="5" t="str">
        <f t="shared" si="5149"/>
        <v/>
      </c>
      <c r="AH255" s="5" t="str">
        <f t="shared" si="5149"/>
        <v/>
      </c>
      <c r="AI255" s="5" t="str">
        <f t="shared" si="5149"/>
        <v/>
      </c>
      <c r="AJ255" s="5" t="str">
        <f t="shared" si="5149"/>
        <v/>
      </c>
      <c r="AK255" s="5" t="str">
        <f t="shared" si="5149"/>
        <v/>
      </c>
      <c r="AL255" s="5" t="str">
        <f t="shared" si="5149"/>
        <v/>
      </c>
      <c r="AM255" s="5" t="str">
        <f t="shared" si="5149"/>
        <v/>
      </c>
      <c r="AN255" s="5" t="str">
        <f t="shared" si="5150"/>
        <v/>
      </c>
      <c r="AO255" s="5" t="str">
        <f t="shared" si="5150"/>
        <v/>
      </c>
      <c r="AP255" s="5" t="str">
        <f t="shared" si="5150"/>
        <v/>
      </c>
      <c r="AQ255" s="5" t="str">
        <f t="shared" si="5150"/>
        <v/>
      </c>
      <c r="AR255" s="5" t="str">
        <f t="shared" si="5150"/>
        <v/>
      </c>
      <c r="AS255" s="5" t="str">
        <f t="shared" si="5150"/>
        <v/>
      </c>
      <c r="AT255" s="5" t="str">
        <f t="shared" si="5150"/>
        <v/>
      </c>
      <c r="AU255" s="5" t="str">
        <f t="shared" si="5150"/>
        <v/>
      </c>
      <c r="AV255" s="5" t="str">
        <f t="shared" si="5150"/>
        <v/>
      </c>
      <c r="AW255" s="5" t="str">
        <f t="shared" si="5150"/>
        <v/>
      </c>
      <c r="AX255" s="5" t="str">
        <f t="shared" si="5151"/>
        <v/>
      </c>
      <c r="AY255" s="5" t="str">
        <f t="shared" si="5151"/>
        <v/>
      </c>
      <c r="AZ255" s="5" t="str">
        <f t="shared" si="5151"/>
        <v/>
      </c>
      <c r="BA255" s="5" t="str">
        <f t="shared" si="5151"/>
        <v/>
      </c>
      <c r="BB255" s="5" t="str">
        <f t="shared" si="5151"/>
        <v/>
      </c>
      <c r="BC255" s="5" t="str">
        <f t="shared" si="5151"/>
        <v/>
      </c>
      <c r="BD255" s="5" t="str">
        <f t="shared" si="5151"/>
        <v/>
      </c>
      <c r="BE255" s="5" t="str">
        <f t="shared" si="5151"/>
        <v/>
      </c>
      <c r="BF255" s="5" t="str">
        <f t="shared" si="5151"/>
        <v/>
      </c>
      <c r="BG255" s="5" t="str">
        <f t="shared" si="5151"/>
        <v/>
      </c>
      <c r="BH255" s="5" t="str">
        <f t="shared" si="5152"/>
        <v/>
      </c>
      <c r="BI255" s="5" t="str">
        <f t="shared" si="5152"/>
        <v/>
      </c>
      <c r="BJ255" s="5">
        <f t="shared" si="5152"/>
        <v>1010785</v>
      </c>
      <c r="BK255" s="5" t="str">
        <f t="shared" si="5152"/>
        <v/>
      </c>
      <c r="BL255" s="5" t="str">
        <f t="shared" si="5152"/>
        <v/>
      </c>
      <c r="BM255" s="5" t="str">
        <f t="shared" si="5152"/>
        <v/>
      </c>
      <c r="BN255" s="5" t="str">
        <f t="shared" si="5152"/>
        <v/>
      </c>
      <c r="BO255" s="5" t="str">
        <f t="shared" si="5152"/>
        <v/>
      </c>
      <c r="BP255" s="5" t="str">
        <f t="shared" si="5152"/>
        <v/>
      </c>
      <c r="BQ255" s="5" t="str">
        <f t="shared" si="5152"/>
        <v/>
      </c>
      <c r="BR255" s="5"/>
      <c r="BT255" s="5" t="str">
        <f t="shared" si="5153"/>
        <v/>
      </c>
      <c r="BU255" s="5" t="str">
        <f t="shared" si="5154"/>
        <v/>
      </c>
      <c r="BV255" s="5" t="str">
        <f t="shared" si="5155"/>
        <v/>
      </c>
      <c r="BW255" s="5" t="str">
        <f t="shared" si="5156"/>
        <v/>
      </c>
      <c r="BX255" s="5" t="str">
        <f t="shared" si="5157"/>
        <v/>
      </c>
      <c r="BY255" s="5" t="str">
        <f t="shared" si="5158"/>
        <v/>
      </c>
      <c r="BZ255" s="5" t="str">
        <f t="shared" si="5159"/>
        <v/>
      </c>
      <c r="CA255" s="5" t="str">
        <f t="shared" si="5160"/>
        <v/>
      </c>
      <c r="CB255" s="5" t="str">
        <f t="shared" si="5161"/>
        <v/>
      </c>
      <c r="CC255" s="5" t="str">
        <f t="shared" si="5162"/>
        <v/>
      </c>
      <c r="CD255" s="5" t="str">
        <f t="shared" si="5163"/>
        <v/>
      </c>
      <c r="CE255" s="5" t="str">
        <f t="shared" si="5164"/>
        <v/>
      </c>
      <c r="CF255" s="5" t="str">
        <f t="shared" si="5165"/>
        <v>Raritan State Bank - Raritan, IL</v>
      </c>
      <c r="CG255" s="5" t="str">
        <f t="shared" si="5166"/>
        <v/>
      </c>
      <c r="CH255" s="5" t="str">
        <f t="shared" si="5167"/>
        <v/>
      </c>
      <c r="CI255" s="5" t="str">
        <f t="shared" si="5168"/>
        <v/>
      </c>
      <c r="CJ255" s="5" t="str">
        <f t="shared" si="5169"/>
        <v/>
      </c>
      <c r="CK255" s="5" t="str">
        <f t="shared" si="5170"/>
        <v/>
      </c>
      <c r="CL255" s="5" t="str">
        <f t="shared" si="5171"/>
        <v/>
      </c>
      <c r="CM255" s="5" t="str">
        <f t="shared" si="5172"/>
        <v/>
      </c>
      <c r="CN255" s="5" t="str">
        <f t="shared" si="5173"/>
        <v/>
      </c>
      <c r="CO255" s="5" t="str">
        <f t="shared" si="5174"/>
        <v/>
      </c>
      <c r="CP255" s="5" t="str">
        <f t="shared" si="5175"/>
        <v/>
      </c>
      <c r="CQ255" s="5" t="str">
        <f t="shared" si="5176"/>
        <v/>
      </c>
      <c r="CR255" s="5" t="str">
        <f t="shared" si="5177"/>
        <v/>
      </c>
      <c r="CS255" s="5" t="str">
        <f t="shared" si="5178"/>
        <v/>
      </c>
      <c r="CT255" s="5" t="str">
        <f t="shared" si="5179"/>
        <v/>
      </c>
      <c r="CU255" s="5" t="str">
        <f t="shared" si="5180"/>
        <v/>
      </c>
      <c r="CV255" s="5" t="str">
        <f t="shared" si="5181"/>
        <v/>
      </c>
      <c r="CW255" s="5" t="str">
        <f t="shared" si="5182"/>
        <v/>
      </c>
      <c r="CX255" s="5" t="str">
        <f t="shared" si="5183"/>
        <v/>
      </c>
      <c r="CY255" s="5" t="str">
        <f t="shared" si="5184"/>
        <v/>
      </c>
      <c r="CZ255" s="5" t="str">
        <f t="shared" si="5185"/>
        <v/>
      </c>
      <c r="DA255" s="5" t="str">
        <f t="shared" si="5186"/>
        <v/>
      </c>
      <c r="DB255" s="5" t="str">
        <f t="shared" si="5187"/>
        <v/>
      </c>
      <c r="DC255" s="5" t="str">
        <f t="shared" si="5188"/>
        <v/>
      </c>
      <c r="DD255" s="5" t="str">
        <f t="shared" si="5189"/>
        <v/>
      </c>
      <c r="DE255" s="5" t="str">
        <f t="shared" si="5190"/>
        <v/>
      </c>
      <c r="DF255" s="5" t="str">
        <f t="shared" si="5191"/>
        <v/>
      </c>
      <c r="DG255" s="5" t="str">
        <f t="shared" si="5192"/>
        <v/>
      </c>
      <c r="DH255" s="5" t="str">
        <f t="shared" si="5193"/>
        <v/>
      </c>
      <c r="DI255" s="5" t="str">
        <f t="shared" si="5194"/>
        <v/>
      </c>
      <c r="DJ255" s="5" t="str">
        <f t="shared" si="5195"/>
        <v>Shelby Savings Bank, SSB - Center, TX</v>
      </c>
      <c r="DK255" s="5" t="str">
        <f t="shared" si="5196"/>
        <v/>
      </c>
      <c r="DL255" s="5" t="str">
        <f t="shared" si="5197"/>
        <v/>
      </c>
      <c r="DM255" s="5" t="str">
        <f t="shared" si="5198"/>
        <v/>
      </c>
      <c r="DN255" s="5" t="str">
        <f t="shared" si="5199"/>
        <v/>
      </c>
      <c r="DO255" s="5" t="str">
        <f t="shared" si="5200"/>
        <v/>
      </c>
      <c r="DP255" s="5" t="str">
        <f t="shared" si="5201"/>
        <v/>
      </c>
      <c r="DQ255" s="5" t="str">
        <f t="shared" si="5142"/>
        <v/>
      </c>
    </row>
    <row r="256" spans="1:121" x14ac:dyDescent="0.25">
      <c r="A256">
        <v>255</v>
      </c>
      <c r="B256" s="5">
        <v>105764871</v>
      </c>
      <c r="C256" t="str">
        <f t="shared" si="5121"/>
        <v>Endeavor Bank - San Diego, CA</v>
      </c>
      <c r="D256" s="21" t="s">
        <v>2979</v>
      </c>
      <c r="E256" s="19" t="s">
        <v>2965</v>
      </c>
      <c r="F256" s="19" t="s">
        <v>2951</v>
      </c>
      <c r="G256" s="19"/>
      <c r="K256" s="27">
        <v>247</v>
      </c>
      <c r="L256" s="28" t="str">
        <f>IF(HLOOKUP('Peer Comparison Tool'!$E$6,StateDropdownData,K256+1,FALSE)=0,"",HLOOKUP('Peer Comparison Tool'!$E$6,StateDropdownData,K256+1,FALSE))</f>
        <v/>
      </c>
      <c r="M256" s="29" t="str">
        <f>IF(HLOOKUP('Peer Comparison Tool'!$E$6,[0]!DropdownData,K256+1,FALSE)=0,"",HLOOKUP('Peer Comparison Tool'!$E$6,[0]!DropdownData,K256+1,FALSE))</f>
        <v/>
      </c>
      <c r="N256" s="27">
        <v>247</v>
      </c>
      <c r="O256" s="28" t="str">
        <f>IF(HLOOKUP('Peer Comparison Tool'!$G$6,StateDropdownData,N256+1,FALSE)=0,"",HLOOKUP('Peer Comparison Tool'!$G$6,StateDropdownData,N256+1,FALSE))</f>
        <v/>
      </c>
      <c r="P256" s="29" t="str">
        <f>IF(HLOOKUP('Peer Comparison Tool'!$G$6,DropdownData,N256+1,FALSE)=0,"",HLOOKUP('Peer Comparison Tool'!$G$6,DropdownData,N256+1,FALSE))</f>
        <v/>
      </c>
      <c r="Q256" s="27">
        <v>247</v>
      </c>
      <c r="R256" s="28" t="str">
        <f>IF(HLOOKUP('Peer Comparison Tool'!$I$6,StateDropdownData,Q256+1,FALSE)=0,"",HLOOKUP('Peer Comparison Tool'!$I$6,StateDropdownData,Q256+1,FALSE))</f>
        <v/>
      </c>
      <c r="S256" s="29" t="str">
        <f>IF(HLOOKUP('Peer Comparison Tool'!$I$6,DropdownData,Q256+1,FALSE)=0,"",HLOOKUP('Peer Comparison Tool'!$I$6,DropdownData,Q256+1,FALSE))</f>
        <v/>
      </c>
      <c r="T256" s="5" t="str">
        <f t="shared" si="5148"/>
        <v/>
      </c>
      <c r="U256" s="5" t="str">
        <f t="shared" si="5148"/>
        <v/>
      </c>
      <c r="V256" s="5" t="str">
        <f t="shared" si="5148"/>
        <v/>
      </c>
      <c r="W256" s="5" t="str">
        <f t="shared" si="5148"/>
        <v/>
      </c>
      <c r="X256" s="5" t="str">
        <f t="shared" si="5148"/>
        <v/>
      </c>
      <c r="Y256" s="5" t="str">
        <f t="shared" si="5148"/>
        <v/>
      </c>
      <c r="Z256" s="5" t="str">
        <f t="shared" si="5148"/>
        <v/>
      </c>
      <c r="AA256" s="5" t="str">
        <f t="shared" si="5148"/>
        <v/>
      </c>
      <c r="AB256" s="5" t="str">
        <f t="shared" si="5148"/>
        <v/>
      </c>
      <c r="AC256" s="5" t="str">
        <f t="shared" si="5148"/>
        <v/>
      </c>
      <c r="AD256" s="5" t="str">
        <f t="shared" si="5149"/>
        <v/>
      </c>
      <c r="AE256" s="5" t="str">
        <f t="shared" si="5149"/>
        <v/>
      </c>
      <c r="AF256" s="5">
        <f t="shared" si="5149"/>
        <v>1012216</v>
      </c>
      <c r="AG256" s="5" t="str">
        <f t="shared" si="5149"/>
        <v/>
      </c>
      <c r="AH256" s="5" t="str">
        <f t="shared" si="5149"/>
        <v/>
      </c>
      <c r="AI256" s="5" t="str">
        <f t="shared" si="5149"/>
        <v/>
      </c>
      <c r="AJ256" s="5" t="str">
        <f t="shared" si="5149"/>
        <v/>
      </c>
      <c r="AK256" s="5" t="str">
        <f t="shared" si="5149"/>
        <v/>
      </c>
      <c r="AL256" s="5" t="str">
        <f t="shared" si="5149"/>
        <v/>
      </c>
      <c r="AM256" s="5" t="str">
        <f t="shared" si="5149"/>
        <v/>
      </c>
      <c r="AN256" s="5" t="str">
        <f t="shared" si="5150"/>
        <v/>
      </c>
      <c r="AO256" s="5" t="str">
        <f t="shared" si="5150"/>
        <v/>
      </c>
      <c r="AP256" s="5" t="str">
        <f t="shared" si="5150"/>
        <v/>
      </c>
      <c r="AQ256" s="5" t="str">
        <f t="shared" si="5150"/>
        <v/>
      </c>
      <c r="AR256" s="5" t="str">
        <f t="shared" si="5150"/>
        <v/>
      </c>
      <c r="AS256" s="5" t="str">
        <f t="shared" si="5150"/>
        <v/>
      </c>
      <c r="AT256" s="5" t="str">
        <f t="shared" si="5150"/>
        <v/>
      </c>
      <c r="AU256" s="5" t="str">
        <f t="shared" si="5150"/>
        <v/>
      </c>
      <c r="AV256" s="5" t="str">
        <f t="shared" si="5150"/>
        <v/>
      </c>
      <c r="AW256" s="5" t="str">
        <f t="shared" si="5150"/>
        <v/>
      </c>
      <c r="AX256" s="5" t="str">
        <f t="shared" si="5151"/>
        <v/>
      </c>
      <c r="AY256" s="5" t="str">
        <f t="shared" si="5151"/>
        <v/>
      </c>
      <c r="AZ256" s="5" t="str">
        <f t="shared" si="5151"/>
        <v/>
      </c>
      <c r="BA256" s="5" t="str">
        <f t="shared" si="5151"/>
        <v/>
      </c>
      <c r="BB256" s="5" t="str">
        <f t="shared" si="5151"/>
        <v/>
      </c>
      <c r="BC256" s="5" t="str">
        <f t="shared" si="5151"/>
        <v/>
      </c>
      <c r="BD256" s="5" t="str">
        <f t="shared" si="5151"/>
        <v/>
      </c>
      <c r="BE256" s="5" t="str">
        <f t="shared" si="5151"/>
        <v/>
      </c>
      <c r="BF256" s="5" t="str">
        <f t="shared" si="5151"/>
        <v/>
      </c>
      <c r="BG256" s="5" t="str">
        <f t="shared" si="5151"/>
        <v/>
      </c>
      <c r="BH256" s="5" t="str">
        <f t="shared" si="5152"/>
        <v/>
      </c>
      <c r="BI256" s="5" t="str">
        <f t="shared" si="5152"/>
        <v/>
      </c>
      <c r="BJ256" s="5">
        <f t="shared" si="5152"/>
        <v>1008514</v>
      </c>
      <c r="BK256" s="5" t="str">
        <f t="shared" si="5152"/>
        <v/>
      </c>
      <c r="BL256" s="5" t="str">
        <f t="shared" si="5152"/>
        <v/>
      </c>
      <c r="BM256" s="5" t="str">
        <f t="shared" si="5152"/>
        <v/>
      </c>
      <c r="BN256" s="5" t="str">
        <f t="shared" si="5152"/>
        <v/>
      </c>
      <c r="BO256" s="5" t="str">
        <f t="shared" si="5152"/>
        <v/>
      </c>
      <c r="BP256" s="5" t="str">
        <f t="shared" si="5152"/>
        <v/>
      </c>
      <c r="BQ256" s="5" t="str">
        <f t="shared" si="5152"/>
        <v/>
      </c>
      <c r="BR256" s="5"/>
      <c r="BT256" s="5" t="str">
        <f t="shared" si="5153"/>
        <v/>
      </c>
      <c r="BU256" s="5" t="str">
        <f t="shared" si="5154"/>
        <v/>
      </c>
      <c r="BV256" s="5" t="str">
        <f t="shared" si="5155"/>
        <v/>
      </c>
      <c r="BW256" s="5" t="str">
        <f t="shared" si="5156"/>
        <v/>
      </c>
      <c r="BX256" s="5" t="str">
        <f t="shared" si="5157"/>
        <v/>
      </c>
      <c r="BY256" s="5" t="str">
        <f t="shared" si="5158"/>
        <v/>
      </c>
      <c r="BZ256" s="5" t="str">
        <f t="shared" si="5159"/>
        <v/>
      </c>
      <c r="CA256" s="5" t="str">
        <f t="shared" si="5160"/>
        <v/>
      </c>
      <c r="CB256" s="5" t="str">
        <f t="shared" si="5161"/>
        <v/>
      </c>
      <c r="CC256" s="5" t="str">
        <f t="shared" si="5162"/>
        <v/>
      </c>
      <c r="CD256" s="5" t="str">
        <f t="shared" si="5163"/>
        <v/>
      </c>
      <c r="CE256" s="5" t="str">
        <f t="shared" si="5164"/>
        <v/>
      </c>
      <c r="CF256" s="5" t="str">
        <f t="shared" si="5165"/>
        <v>Republic Bank of Chicago - Oak Brook, IL</v>
      </c>
      <c r="CG256" s="5" t="str">
        <f t="shared" si="5166"/>
        <v/>
      </c>
      <c r="CH256" s="5" t="str">
        <f t="shared" si="5167"/>
        <v/>
      </c>
      <c r="CI256" s="5" t="str">
        <f t="shared" si="5168"/>
        <v/>
      </c>
      <c r="CJ256" s="5" t="str">
        <f t="shared" si="5169"/>
        <v/>
      </c>
      <c r="CK256" s="5" t="str">
        <f t="shared" si="5170"/>
        <v/>
      </c>
      <c r="CL256" s="5" t="str">
        <f t="shared" si="5171"/>
        <v/>
      </c>
      <c r="CM256" s="5" t="str">
        <f t="shared" si="5172"/>
        <v/>
      </c>
      <c r="CN256" s="5" t="str">
        <f t="shared" si="5173"/>
        <v/>
      </c>
      <c r="CO256" s="5" t="str">
        <f t="shared" si="5174"/>
        <v/>
      </c>
      <c r="CP256" s="5" t="str">
        <f t="shared" si="5175"/>
        <v/>
      </c>
      <c r="CQ256" s="5" t="str">
        <f t="shared" si="5176"/>
        <v/>
      </c>
      <c r="CR256" s="5" t="str">
        <f t="shared" si="5177"/>
        <v/>
      </c>
      <c r="CS256" s="5" t="str">
        <f t="shared" si="5178"/>
        <v/>
      </c>
      <c r="CT256" s="5" t="str">
        <f t="shared" si="5179"/>
        <v/>
      </c>
      <c r="CU256" s="5" t="str">
        <f t="shared" si="5180"/>
        <v/>
      </c>
      <c r="CV256" s="5" t="str">
        <f t="shared" si="5181"/>
        <v/>
      </c>
      <c r="CW256" s="5" t="str">
        <f t="shared" si="5182"/>
        <v/>
      </c>
      <c r="CX256" s="5" t="str">
        <f t="shared" si="5183"/>
        <v/>
      </c>
      <c r="CY256" s="5" t="str">
        <f t="shared" si="5184"/>
        <v/>
      </c>
      <c r="CZ256" s="5" t="str">
        <f t="shared" si="5185"/>
        <v/>
      </c>
      <c r="DA256" s="5" t="str">
        <f t="shared" si="5186"/>
        <v/>
      </c>
      <c r="DB256" s="5" t="str">
        <f t="shared" si="5187"/>
        <v/>
      </c>
      <c r="DC256" s="5" t="str">
        <f t="shared" si="5188"/>
        <v/>
      </c>
      <c r="DD256" s="5" t="str">
        <f t="shared" si="5189"/>
        <v/>
      </c>
      <c r="DE256" s="5" t="str">
        <f t="shared" si="5190"/>
        <v/>
      </c>
      <c r="DF256" s="5" t="str">
        <f t="shared" si="5191"/>
        <v/>
      </c>
      <c r="DG256" s="5" t="str">
        <f t="shared" si="5192"/>
        <v/>
      </c>
      <c r="DH256" s="5" t="str">
        <f t="shared" si="5193"/>
        <v/>
      </c>
      <c r="DI256" s="5" t="str">
        <f t="shared" si="5194"/>
        <v/>
      </c>
      <c r="DJ256" s="5" t="str">
        <f t="shared" si="5195"/>
        <v>Southside Bank - Tyler, TX</v>
      </c>
      <c r="DK256" s="5" t="str">
        <f t="shared" si="5196"/>
        <v/>
      </c>
      <c r="DL256" s="5" t="str">
        <f t="shared" si="5197"/>
        <v/>
      </c>
      <c r="DM256" s="5" t="str">
        <f t="shared" si="5198"/>
        <v/>
      </c>
      <c r="DN256" s="5" t="str">
        <f t="shared" si="5199"/>
        <v/>
      </c>
      <c r="DO256" s="5" t="str">
        <f t="shared" si="5200"/>
        <v/>
      </c>
      <c r="DP256" s="5" t="str">
        <f t="shared" si="5201"/>
        <v/>
      </c>
      <c r="DQ256" s="5" t="str">
        <f t="shared" si="5142"/>
        <v/>
      </c>
    </row>
    <row r="257" spans="1:121" x14ac:dyDescent="0.25">
      <c r="A257">
        <v>256</v>
      </c>
      <c r="B257" s="5">
        <v>1024603</v>
      </c>
      <c r="C257" t="str">
        <f t="shared" si="5121"/>
        <v>EverTrust Bank - City of Industry, CA</v>
      </c>
      <c r="D257" s="21" t="s">
        <v>1314</v>
      </c>
      <c r="E257" s="19" t="s">
        <v>2954</v>
      </c>
      <c r="F257" s="19" t="s">
        <v>2951</v>
      </c>
      <c r="G257" s="19"/>
      <c r="K257" s="27">
        <v>248</v>
      </c>
      <c r="L257" s="28" t="str">
        <f>IF(HLOOKUP('Peer Comparison Tool'!$E$6,StateDropdownData,K257+1,FALSE)=0,"",HLOOKUP('Peer Comparison Tool'!$E$6,StateDropdownData,K257+1,FALSE))</f>
        <v/>
      </c>
      <c r="M257" s="29" t="str">
        <f>IF(HLOOKUP('Peer Comparison Tool'!$E$6,[0]!DropdownData,K257+1,FALSE)=0,"",HLOOKUP('Peer Comparison Tool'!$E$6,[0]!DropdownData,K257+1,FALSE))</f>
        <v/>
      </c>
      <c r="N257" s="27">
        <v>248</v>
      </c>
      <c r="O257" s="28" t="str">
        <f>IF(HLOOKUP('Peer Comparison Tool'!$G$6,StateDropdownData,N257+1,FALSE)=0,"",HLOOKUP('Peer Comparison Tool'!$G$6,StateDropdownData,N257+1,FALSE))</f>
        <v/>
      </c>
      <c r="P257" s="29" t="str">
        <f>IF(HLOOKUP('Peer Comparison Tool'!$G$6,DropdownData,N257+1,FALSE)=0,"",HLOOKUP('Peer Comparison Tool'!$G$6,DropdownData,N257+1,FALSE))</f>
        <v/>
      </c>
      <c r="Q257" s="27">
        <v>248</v>
      </c>
      <c r="R257" s="28" t="str">
        <f>IF(HLOOKUP('Peer Comparison Tool'!$I$6,StateDropdownData,Q257+1,FALSE)=0,"",HLOOKUP('Peer Comparison Tool'!$I$6,StateDropdownData,Q257+1,FALSE))</f>
        <v/>
      </c>
      <c r="S257" s="29" t="str">
        <f>IF(HLOOKUP('Peer Comparison Tool'!$I$6,DropdownData,Q257+1,FALSE)=0,"",HLOOKUP('Peer Comparison Tool'!$I$6,DropdownData,Q257+1,FALSE))</f>
        <v/>
      </c>
      <c r="T257" s="5" t="str">
        <f t="shared" si="5148"/>
        <v/>
      </c>
      <c r="U257" s="5" t="str">
        <f t="shared" si="5148"/>
        <v/>
      </c>
      <c r="V257" s="5" t="str">
        <f t="shared" si="5148"/>
        <v/>
      </c>
      <c r="W257" s="5" t="str">
        <f t="shared" si="5148"/>
        <v/>
      </c>
      <c r="X257" s="5" t="str">
        <f t="shared" si="5148"/>
        <v/>
      </c>
      <c r="Y257" s="5" t="str">
        <f t="shared" si="5148"/>
        <v/>
      </c>
      <c r="Z257" s="5" t="str">
        <f t="shared" si="5148"/>
        <v/>
      </c>
      <c r="AA257" s="5" t="str">
        <f t="shared" si="5148"/>
        <v/>
      </c>
      <c r="AB257" s="5" t="str">
        <f t="shared" si="5148"/>
        <v/>
      </c>
      <c r="AC257" s="5" t="str">
        <f t="shared" si="5148"/>
        <v/>
      </c>
      <c r="AD257" s="5" t="str">
        <f t="shared" si="5149"/>
        <v/>
      </c>
      <c r="AE257" s="5" t="str">
        <f t="shared" si="5149"/>
        <v/>
      </c>
      <c r="AF257" s="5">
        <f t="shared" si="5149"/>
        <v>1006981</v>
      </c>
      <c r="AG257" s="5" t="str">
        <f t="shared" si="5149"/>
        <v/>
      </c>
      <c r="AH257" s="5" t="str">
        <f t="shared" si="5149"/>
        <v/>
      </c>
      <c r="AI257" s="5" t="str">
        <f t="shared" si="5149"/>
        <v/>
      </c>
      <c r="AJ257" s="5" t="str">
        <f t="shared" si="5149"/>
        <v/>
      </c>
      <c r="AK257" s="5" t="str">
        <f t="shared" si="5149"/>
        <v/>
      </c>
      <c r="AL257" s="5" t="str">
        <f t="shared" si="5149"/>
        <v/>
      </c>
      <c r="AM257" s="5" t="str">
        <f t="shared" si="5149"/>
        <v/>
      </c>
      <c r="AN257" s="5" t="str">
        <f t="shared" si="5150"/>
        <v/>
      </c>
      <c r="AO257" s="5" t="str">
        <f t="shared" si="5150"/>
        <v/>
      </c>
      <c r="AP257" s="5" t="str">
        <f t="shared" si="5150"/>
        <v/>
      </c>
      <c r="AQ257" s="5" t="str">
        <f t="shared" si="5150"/>
        <v/>
      </c>
      <c r="AR257" s="5" t="str">
        <f t="shared" si="5150"/>
        <v/>
      </c>
      <c r="AS257" s="5" t="str">
        <f t="shared" si="5150"/>
        <v/>
      </c>
      <c r="AT257" s="5" t="str">
        <f t="shared" si="5150"/>
        <v/>
      </c>
      <c r="AU257" s="5" t="str">
        <f t="shared" si="5150"/>
        <v/>
      </c>
      <c r="AV257" s="5" t="str">
        <f t="shared" si="5150"/>
        <v/>
      </c>
      <c r="AW257" s="5" t="str">
        <f t="shared" si="5150"/>
        <v/>
      </c>
      <c r="AX257" s="5" t="str">
        <f t="shared" si="5151"/>
        <v/>
      </c>
      <c r="AY257" s="5" t="str">
        <f t="shared" si="5151"/>
        <v/>
      </c>
      <c r="AZ257" s="5" t="str">
        <f t="shared" si="5151"/>
        <v/>
      </c>
      <c r="BA257" s="5" t="str">
        <f t="shared" si="5151"/>
        <v/>
      </c>
      <c r="BB257" s="5" t="str">
        <f t="shared" si="5151"/>
        <v/>
      </c>
      <c r="BC257" s="5" t="str">
        <f t="shared" si="5151"/>
        <v/>
      </c>
      <c r="BD257" s="5" t="str">
        <f t="shared" si="5151"/>
        <v/>
      </c>
      <c r="BE257" s="5" t="str">
        <f t="shared" si="5151"/>
        <v/>
      </c>
      <c r="BF257" s="5" t="str">
        <f t="shared" si="5151"/>
        <v/>
      </c>
      <c r="BG257" s="5" t="str">
        <f t="shared" si="5151"/>
        <v/>
      </c>
      <c r="BH257" s="5" t="str">
        <f t="shared" si="5152"/>
        <v/>
      </c>
      <c r="BI257" s="5" t="str">
        <f t="shared" si="5152"/>
        <v/>
      </c>
      <c r="BJ257" s="5">
        <f t="shared" si="5152"/>
        <v>1006192</v>
      </c>
      <c r="BK257" s="5" t="str">
        <f t="shared" si="5152"/>
        <v/>
      </c>
      <c r="BL257" s="5" t="str">
        <f t="shared" si="5152"/>
        <v/>
      </c>
      <c r="BM257" s="5" t="str">
        <f t="shared" si="5152"/>
        <v/>
      </c>
      <c r="BN257" s="5" t="str">
        <f t="shared" si="5152"/>
        <v/>
      </c>
      <c r="BO257" s="5" t="str">
        <f t="shared" si="5152"/>
        <v/>
      </c>
      <c r="BP257" s="5" t="str">
        <f t="shared" si="5152"/>
        <v/>
      </c>
      <c r="BQ257" s="5" t="str">
        <f t="shared" si="5152"/>
        <v/>
      </c>
      <c r="BR257" s="5"/>
      <c r="BT257" s="5" t="str">
        <f t="shared" si="5153"/>
        <v/>
      </c>
      <c r="BU257" s="5" t="str">
        <f t="shared" si="5154"/>
        <v/>
      </c>
      <c r="BV257" s="5" t="str">
        <f t="shared" si="5155"/>
        <v/>
      </c>
      <c r="BW257" s="5" t="str">
        <f t="shared" si="5156"/>
        <v/>
      </c>
      <c r="BX257" s="5" t="str">
        <f t="shared" si="5157"/>
        <v/>
      </c>
      <c r="BY257" s="5" t="str">
        <f t="shared" si="5158"/>
        <v/>
      </c>
      <c r="BZ257" s="5" t="str">
        <f t="shared" si="5159"/>
        <v/>
      </c>
      <c r="CA257" s="5" t="str">
        <f t="shared" si="5160"/>
        <v/>
      </c>
      <c r="CB257" s="5" t="str">
        <f t="shared" si="5161"/>
        <v/>
      </c>
      <c r="CC257" s="5" t="str">
        <f t="shared" si="5162"/>
        <v/>
      </c>
      <c r="CD257" s="5" t="str">
        <f t="shared" si="5163"/>
        <v/>
      </c>
      <c r="CE257" s="5" t="str">
        <f t="shared" si="5164"/>
        <v/>
      </c>
      <c r="CF257" s="5" t="str">
        <f t="shared" si="5165"/>
        <v>Resource Bank, National Association - DeKalb, IL</v>
      </c>
      <c r="CG257" s="5" t="str">
        <f t="shared" si="5166"/>
        <v/>
      </c>
      <c r="CH257" s="5" t="str">
        <f t="shared" si="5167"/>
        <v/>
      </c>
      <c r="CI257" s="5" t="str">
        <f t="shared" si="5168"/>
        <v/>
      </c>
      <c r="CJ257" s="5" t="str">
        <f t="shared" si="5169"/>
        <v/>
      </c>
      <c r="CK257" s="5" t="str">
        <f t="shared" si="5170"/>
        <v/>
      </c>
      <c r="CL257" s="5" t="str">
        <f t="shared" si="5171"/>
        <v/>
      </c>
      <c r="CM257" s="5" t="str">
        <f t="shared" si="5172"/>
        <v/>
      </c>
      <c r="CN257" s="5" t="str">
        <f t="shared" si="5173"/>
        <v/>
      </c>
      <c r="CO257" s="5" t="str">
        <f t="shared" si="5174"/>
        <v/>
      </c>
      <c r="CP257" s="5" t="str">
        <f t="shared" si="5175"/>
        <v/>
      </c>
      <c r="CQ257" s="5" t="str">
        <f t="shared" si="5176"/>
        <v/>
      </c>
      <c r="CR257" s="5" t="str">
        <f t="shared" si="5177"/>
        <v/>
      </c>
      <c r="CS257" s="5" t="str">
        <f t="shared" si="5178"/>
        <v/>
      </c>
      <c r="CT257" s="5" t="str">
        <f t="shared" si="5179"/>
        <v/>
      </c>
      <c r="CU257" s="5" t="str">
        <f t="shared" si="5180"/>
        <v/>
      </c>
      <c r="CV257" s="5" t="str">
        <f t="shared" si="5181"/>
        <v/>
      </c>
      <c r="CW257" s="5" t="str">
        <f t="shared" si="5182"/>
        <v/>
      </c>
      <c r="CX257" s="5" t="str">
        <f t="shared" si="5183"/>
        <v/>
      </c>
      <c r="CY257" s="5" t="str">
        <f t="shared" si="5184"/>
        <v/>
      </c>
      <c r="CZ257" s="5" t="str">
        <f t="shared" si="5185"/>
        <v/>
      </c>
      <c r="DA257" s="5" t="str">
        <f t="shared" si="5186"/>
        <v/>
      </c>
      <c r="DB257" s="5" t="str">
        <f t="shared" si="5187"/>
        <v/>
      </c>
      <c r="DC257" s="5" t="str">
        <f t="shared" si="5188"/>
        <v/>
      </c>
      <c r="DD257" s="5" t="str">
        <f t="shared" si="5189"/>
        <v/>
      </c>
      <c r="DE257" s="5" t="str">
        <f t="shared" si="5190"/>
        <v/>
      </c>
      <c r="DF257" s="5" t="str">
        <f t="shared" si="5191"/>
        <v/>
      </c>
      <c r="DG257" s="5" t="str">
        <f t="shared" si="5192"/>
        <v/>
      </c>
      <c r="DH257" s="5" t="str">
        <f t="shared" si="5193"/>
        <v/>
      </c>
      <c r="DI257" s="5" t="str">
        <f t="shared" si="5194"/>
        <v/>
      </c>
      <c r="DJ257" s="5" t="str">
        <f t="shared" si="5195"/>
        <v>SouthStar Bank, S.S.B. - Moulton, TX</v>
      </c>
      <c r="DK257" s="5" t="str">
        <f t="shared" si="5196"/>
        <v/>
      </c>
      <c r="DL257" s="5" t="str">
        <f t="shared" si="5197"/>
        <v/>
      </c>
      <c r="DM257" s="5" t="str">
        <f t="shared" si="5198"/>
        <v/>
      </c>
      <c r="DN257" s="5" t="str">
        <f t="shared" si="5199"/>
        <v/>
      </c>
      <c r="DO257" s="5" t="str">
        <f t="shared" si="5200"/>
        <v/>
      </c>
      <c r="DP257" s="5" t="str">
        <f t="shared" si="5201"/>
        <v/>
      </c>
      <c r="DQ257" s="5" t="str">
        <f t="shared" si="5142"/>
        <v/>
      </c>
    </row>
    <row r="258" spans="1:121" x14ac:dyDescent="0.25">
      <c r="A258">
        <v>257</v>
      </c>
      <c r="B258" s="5">
        <v>1010253</v>
      </c>
      <c r="C258" t="str">
        <f t="shared" ref="C258:C321" si="5202">D258&amp;" - "&amp;E258&amp;", "&amp;F258</f>
        <v>Exchange Bank (Santa Rosa, CA) - Santa Rosa, CA</v>
      </c>
      <c r="D258" s="21" t="s">
        <v>9420</v>
      </c>
      <c r="E258" s="19" t="s">
        <v>2952</v>
      </c>
      <c r="F258" s="19" t="s">
        <v>2951</v>
      </c>
      <c r="G258" s="19"/>
      <c r="K258" s="27">
        <v>249</v>
      </c>
      <c r="L258" s="28" t="str">
        <f>IF(HLOOKUP('Peer Comparison Tool'!$E$6,StateDropdownData,K258+1,FALSE)=0,"",HLOOKUP('Peer Comparison Tool'!$E$6,StateDropdownData,K258+1,FALSE))</f>
        <v/>
      </c>
      <c r="M258" s="29" t="str">
        <f>IF(HLOOKUP('Peer Comparison Tool'!$E$6,[0]!DropdownData,K258+1,FALSE)=0,"",HLOOKUP('Peer Comparison Tool'!$E$6,[0]!DropdownData,K258+1,FALSE))</f>
        <v/>
      </c>
      <c r="N258" s="27">
        <v>249</v>
      </c>
      <c r="O258" s="28" t="str">
        <f>IF(HLOOKUP('Peer Comparison Tool'!$G$6,StateDropdownData,N258+1,FALSE)=0,"",HLOOKUP('Peer Comparison Tool'!$G$6,StateDropdownData,N258+1,FALSE))</f>
        <v/>
      </c>
      <c r="P258" s="29" t="str">
        <f>IF(HLOOKUP('Peer Comparison Tool'!$G$6,DropdownData,N258+1,FALSE)=0,"",HLOOKUP('Peer Comparison Tool'!$G$6,DropdownData,N258+1,FALSE))</f>
        <v/>
      </c>
      <c r="Q258" s="27">
        <v>249</v>
      </c>
      <c r="R258" s="28" t="str">
        <f>IF(HLOOKUP('Peer Comparison Tool'!$I$6,StateDropdownData,Q258+1,FALSE)=0,"",HLOOKUP('Peer Comparison Tool'!$I$6,StateDropdownData,Q258+1,FALSE))</f>
        <v/>
      </c>
      <c r="S258" s="29" t="str">
        <f>IF(HLOOKUP('Peer Comparison Tool'!$I$6,DropdownData,Q258+1,FALSE)=0,"",HLOOKUP('Peer Comparison Tool'!$I$6,DropdownData,Q258+1,FALSE))</f>
        <v/>
      </c>
      <c r="T258" s="5" t="str">
        <f t="shared" si="5148"/>
        <v/>
      </c>
      <c r="U258" s="5" t="str">
        <f t="shared" si="5148"/>
        <v/>
      </c>
      <c r="V258" s="5" t="str">
        <f t="shared" si="5148"/>
        <v/>
      </c>
      <c r="W258" s="5" t="str">
        <f t="shared" si="5148"/>
        <v/>
      </c>
      <c r="X258" s="5" t="str">
        <f t="shared" si="5148"/>
        <v/>
      </c>
      <c r="Y258" s="5" t="str">
        <f t="shared" si="5148"/>
        <v/>
      </c>
      <c r="Z258" s="5" t="str">
        <f t="shared" si="5148"/>
        <v/>
      </c>
      <c r="AA258" s="5" t="str">
        <f t="shared" si="5148"/>
        <v/>
      </c>
      <c r="AB258" s="5" t="str">
        <f t="shared" si="5148"/>
        <v/>
      </c>
      <c r="AC258" s="5" t="str">
        <f t="shared" si="5148"/>
        <v/>
      </c>
      <c r="AD258" s="5" t="str">
        <f t="shared" si="5149"/>
        <v/>
      </c>
      <c r="AE258" s="5" t="str">
        <f t="shared" si="5149"/>
        <v/>
      </c>
      <c r="AF258" s="5">
        <f t="shared" si="5149"/>
        <v>1004770</v>
      </c>
      <c r="AG258" s="5" t="str">
        <f t="shared" si="5149"/>
        <v/>
      </c>
      <c r="AH258" s="5" t="str">
        <f t="shared" si="5149"/>
        <v/>
      </c>
      <c r="AI258" s="5" t="str">
        <f t="shared" si="5149"/>
        <v/>
      </c>
      <c r="AJ258" s="5" t="str">
        <f t="shared" si="5149"/>
        <v/>
      </c>
      <c r="AK258" s="5" t="str">
        <f t="shared" si="5149"/>
        <v/>
      </c>
      <c r="AL258" s="5" t="str">
        <f t="shared" si="5149"/>
        <v/>
      </c>
      <c r="AM258" s="5" t="str">
        <f t="shared" si="5149"/>
        <v/>
      </c>
      <c r="AN258" s="5" t="str">
        <f t="shared" si="5150"/>
        <v/>
      </c>
      <c r="AO258" s="5" t="str">
        <f t="shared" si="5150"/>
        <v/>
      </c>
      <c r="AP258" s="5" t="str">
        <f t="shared" si="5150"/>
        <v/>
      </c>
      <c r="AQ258" s="5" t="str">
        <f t="shared" si="5150"/>
        <v/>
      </c>
      <c r="AR258" s="5" t="str">
        <f t="shared" si="5150"/>
        <v/>
      </c>
      <c r="AS258" s="5" t="str">
        <f t="shared" si="5150"/>
        <v/>
      </c>
      <c r="AT258" s="5" t="str">
        <f t="shared" si="5150"/>
        <v/>
      </c>
      <c r="AU258" s="5" t="str">
        <f t="shared" si="5150"/>
        <v/>
      </c>
      <c r="AV258" s="5" t="str">
        <f t="shared" si="5150"/>
        <v/>
      </c>
      <c r="AW258" s="5" t="str">
        <f t="shared" si="5150"/>
        <v/>
      </c>
      <c r="AX258" s="5" t="str">
        <f t="shared" si="5151"/>
        <v/>
      </c>
      <c r="AY258" s="5" t="str">
        <f t="shared" si="5151"/>
        <v/>
      </c>
      <c r="AZ258" s="5" t="str">
        <f t="shared" si="5151"/>
        <v/>
      </c>
      <c r="BA258" s="5" t="str">
        <f t="shared" si="5151"/>
        <v/>
      </c>
      <c r="BB258" s="5" t="str">
        <f t="shared" si="5151"/>
        <v/>
      </c>
      <c r="BC258" s="5" t="str">
        <f t="shared" si="5151"/>
        <v/>
      </c>
      <c r="BD258" s="5" t="str">
        <f t="shared" si="5151"/>
        <v/>
      </c>
      <c r="BE258" s="5" t="str">
        <f t="shared" si="5151"/>
        <v/>
      </c>
      <c r="BF258" s="5" t="str">
        <f t="shared" si="5151"/>
        <v/>
      </c>
      <c r="BG258" s="5" t="str">
        <f t="shared" si="5151"/>
        <v/>
      </c>
      <c r="BH258" s="5" t="str">
        <f t="shared" si="5152"/>
        <v/>
      </c>
      <c r="BI258" s="5" t="str">
        <f t="shared" si="5152"/>
        <v/>
      </c>
      <c r="BJ258" s="5">
        <f t="shared" si="5152"/>
        <v>1010407</v>
      </c>
      <c r="BK258" s="5" t="str">
        <f t="shared" si="5152"/>
        <v/>
      </c>
      <c r="BL258" s="5" t="str">
        <f t="shared" si="5152"/>
        <v/>
      </c>
      <c r="BM258" s="5" t="str">
        <f t="shared" si="5152"/>
        <v/>
      </c>
      <c r="BN258" s="5" t="str">
        <f t="shared" si="5152"/>
        <v/>
      </c>
      <c r="BO258" s="5" t="str">
        <f t="shared" si="5152"/>
        <v/>
      </c>
      <c r="BP258" s="5" t="str">
        <f t="shared" si="5152"/>
        <v/>
      </c>
      <c r="BQ258" s="5" t="str">
        <f t="shared" si="5152"/>
        <v/>
      </c>
      <c r="BR258" s="5"/>
      <c r="BT258" s="5" t="str">
        <f t="shared" si="5153"/>
        <v/>
      </c>
      <c r="BU258" s="5" t="str">
        <f t="shared" si="5154"/>
        <v/>
      </c>
      <c r="BV258" s="5" t="str">
        <f t="shared" si="5155"/>
        <v/>
      </c>
      <c r="BW258" s="5" t="str">
        <f t="shared" si="5156"/>
        <v/>
      </c>
      <c r="BX258" s="5" t="str">
        <f t="shared" si="5157"/>
        <v/>
      </c>
      <c r="BY258" s="5" t="str">
        <f t="shared" si="5158"/>
        <v/>
      </c>
      <c r="BZ258" s="5" t="str">
        <f t="shared" si="5159"/>
        <v/>
      </c>
      <c r="CA258" s="5" t="str">
        <f t="shared" si="5160"/>
        <v/>
      </c>
      <c r="CB258" s="5" t="str">
        <f t="shared" si="5161"/>
        <v/>
      </c>
      <c r="CC258" s="5" t="str">
        <f t="shared" si="5162"/>
        <v/>
      </c>
      <c r="CD258" s="5" t="str">
        <f t="shared" si="5163"/>
        <v/>
      </c>
      <c r="CE258" s="5" t="str">
        <f t="shared" si="5164"/>
        <v/>
      </c>
      <c r="CF258" s="5" t="str">
        <f t="shared" si="5165"/>
        <v>Rushville State Bank - Rushville, IL</v>
      </c>
      <c r="CG258" s="5" t="str">
        <f t="shared" si="5166"/>
        <v/>
      </c>
      <c r="CH258" s="5" t="str">
        <f t="shared" si="5167"/>
        <v/>
      </c>
      <c r="CI258" s="5" t="str">
        <f t="shared" si="5168"/>
        <v/>
      </c>
      <c r="CJ258" s="5" t="str">
        <f t="shared" si="5169"/>
        <v/>
      </c>
      <c r="CK258" s="5" t="str">
        <f t="shared" si="5170"/>
        <v/>
      </c>
      <c r="CL258" s="5" t="str">
        <f t="shared" si="5171"/>
        <v/>
      </c>
      <c r="CM258" s="5" t="str">
        <f t="shared" si="5172"/>
        <v/>
      </c>
      <c r="CN258" s="5" t="str">
        <f t="shared" si="5173"/>
        <v/>
      </c>
      <c r="CO258" s="5" t="str">
        <f t="shared" si="5174"/>
        <v/>
      </c>
      <c r="CP258" s="5" t="str">
        <f t="shared" si="5175"/>
        <v/>
      </c>
      <c r="CQ258" s="5" t="str">
        <f t="shared" si="5176"/>
        <v/>
      </c>
      <c r="CR258" s="5" t="str">
        <f t="shared" si="5177"/>
        <v/>
      </c>
      <c r="CS258" s="5" t="str">
        <f t="shared" si="5178"/>
        <v/>
      </c>
      <c r="CT258" s="5" t="str">
        <f t="shared" si="5179"/>
        <v/>
      </c>
      <c r="CU258" s="5" t="str">
        <f t="shared" si="5180"/>
        <v/>
      </c>
      <c r="CV258" s="5" t="str">
        <f t="shared" si="5181"/>
        <v/>
      </c>
      <c r="CW258" s="5" t="str">
        <f t="shared" si="5182"/>
        <v/>
      </c>
      <c r="CX258" s="5" t="str">
        <f t="shared" si="5183"/>
        <v/>
      </c>
      <c r="CY258" s="5" t="str">
        <f t="shared" si="5184"/>
        <v/>
      </c>
      <c r="CZ258" s="5" t="str">
        <f t="shared" si="5185"/>
        <v/>
      </c>
      <c r="DA258" s="5" t="str">
        <f t="shared" si="5186"/>
        <v/>
      </c>
      <c r="DB258" s="5" t="str">
        <f t="shared" si="5187"/>
        <v/>
      </c>
      <c r="DC258" s="5" t="str">
        <f t="shared" si="5188"/>
        <v/>
      </c>
      <c r="DD258" s="5" t="str">
        <f t="shared" si="5189"/>
        <v/>
      </c>
      <c r="DE258" s="5" t="str">
        <f t="shared" si="5190"/>
        <v/>
      </c>
      <c r="DF258" s="5" t="str">
        <f t="shared" si="5191"/>
        <v/>
      </c>
      <c r="DG258" s="5" t="str">
        <f t="shared" si="5192"/>
        <v/>
      </c>
      <c r="DH258" s="5" t="str">
        <f t="shared" si="5193"/>
        <v/>
      </c>
      <c r="DI258" s="5" t="str">
        <f t="shared" si="5194"/>
        <v/>
      </c>
      <c r="DJ258" s="5" t="str">
        <f t="shared" si="5195"/>
        <v>SouthTrust Bank, N.A. - George West, TX</v>
      </c>
      <c r="DK258" s="5" t="str">
        <f t="shared" si="5196"/>
        <v/>
      </c>
      <c r="DL258" s="5" t="str">
        <f t="shared" si="5197"/>
        <v/>
      </c>
      <c r="DM258" s="5" t="str">
        <f t="shared" si="5198"/>
        <v/>
      </c>
      <c r="DN258" s="5" t="str">
        <f t="shared" si="5199"/>
        <v/>
      </c>
      <c r="DO258" s="5" t="str">
        <f t="shared" si="5200"/>
        <v/>
      </c>
      <c r="DP258" s="5" t="str">
        <f t="shared" si="5201"/>
        <v/>
      </c>
      <c r="DQ258" s="5" t="str">
        <f t="shared" si="5142"/>
        <v/>
      </c>
    </row>
    <row r="259" spans="1:121" x14ac:dyDescent="0.25">
      <c r="A259">
        <v>258</v>
      </c>
      <c r="B259" s="5">
        <v>1013943</v>
      </c>
      <c r="C259" t="str">
        <f t="shared" si="5202"/>
        <v>Farmers &amp; Merchants Bank of Central California - Lodi, CA</v>
      </c>
      <c r="D259" s="21" t="s">
        <v>118</v>
      </c>
      <c r="E259" s="19" t="s">
        <v>2980</v>
      </c>
      <c r="F259" s="19" t="s">
        <v>2951</v>
      </c>
      <c r="G259" s="19"/>
      <c r="K259" s="27">
        <v>250</v>
      </c>
      <c r="L259" s="28" t="str">
        <f>IF(HLOOKUP('Peer Comparison Tool'!$E$6,StateDropdownData,K259+1,FALSE)=0,"",HLOOKUP('Peer Comparison Tool'!$E$6,StateDropdownData,K259+1,FALSE))</f>
        <v/>
      </c>
      <c r="M259" s="29" t="str">
        <f>IF(HLOOKUP('Peer Comparison Tool'!$E$6,[0]!DropdownData,K259+1,FALSE)=0,"",HLOOKUP('Peer Comparison Tool'!$E$6,[0]!DropdownData,K259+1,FALSE))</f>
        <v/>
      </c>
      <c r="N259" s="27">
        <v>250</v>
      </c>
      <c r="O259" s="28" t="str">
        <f>IF(HLOOKUP('Peer Comparison Tool'!$G$6,StateDropdownData,N259+1,FALSE)=0,"",HLOOKUP('Peer Comparison Tool'!$G$6,StateDropdownData,N259+1,FALSE))</f>
        <v/>
      </c>
      <c r="P259" s="29" t="str">
        <f>IF(HLOOKUP('Peer Comparison Tool'!$G$6,DropdownData,N259+1,FALSE)=0,"",HLOOKUP('Peer Comparison Tool'!$G$6,DropdownData,N259+1,FALSE))</f>
        <v/>
      </c>
      <c r="Q259" s="27">
        <v>250</v>
      </c>
      <c r="R259" s="28" t="str">
        <f>IF(HLOOKUP('Peer Comparison Tool'!$I$6,StateDropdownData,Q259+1,FALSE)=0,"",HLOOKUP('Peer Comparison Tool'!$I$6,StateDropdownData,Q259+1,FALSE))</f>
        <v/>
      </c>
      <c r="S259" s="29" t="str">
        <f>IF(HLOOKUP('Peer Comparison Tool'!$I$6,DropdownData,Q259+1,FALSE)=0,"",HLOOKUP('Peer Comparison Tool'!$I$6,DropdownData,Q259+1,FALSE))</f>
        <v/>
      </c>
      <c r="T259" s="5" t="str">
        <f t="shared" si="5148"/>
        <v/>
      </c>
      <c r="U259" s="5" t="str">
        <f t="shared" si="5148"/>
        <v/>
      </c>
      <c r="V259" s="5" t="str">
        <f t="shared" si="5148"/>
        <v/>
      </c>
      <c r="W259" s="5" t="str">
        <f t="shared" si="5148"/>
        <v/>
      </c>
      <c r="X259" s="5" t="str">
        <f t="shared" si="5148"/>
        <v/>
      </c>
      <c r="Y259" s="5" t="str">
        <f t="shared" si="5148"/>
        <v/>
      </c>
      <c r="Z259" s="5" t="str">
        <f t="shared" si="5148"/>
        <v/>
      </c>
      <c r="AA259" s="5" t="str">
        <f t="shared" si="5148"/>
        <v/>
      </c>
      <c r="AB259" s="5" t="str">
        <f t="shared" si="5148"/>
        <v/>
      </c>
      <c r="AC259" s="5" t="str">
        <f t="shared" si="5148"/>
        <v/>
      </c>
      <c r="AD259" s="5" t="str">
        <f t="shared" si="5149"/>
        <v/>
      </c>
      <c r="AE259" s="5" t="str">
        <f t="shared" si="5149"/>
        <v/>
      </c>
      <c r="AF259" s="5">
        <f t="shared" si="5149"/>
        <v>1008540</v>
      </c>
      <c r="AG259" s="5" t="str">
        <f t="shared" si="5149"/>
        <v/>
      </c>
      <c r="AH259" s="5" t="str">
        <f t="shared" si="5149"/>
        <v/>
      </c>
      <c r="AI259" s="5" t="str">
        <f t="shared" si="5149"/>
        <v/>
      </c>
      <c r="AJ259" s="5" t="str">
        <f t="shared" si="5149"/>
        <v/>
      </c>
      <c r="AK259" s="5" t="str">
        <f t="shared" si="5149"/>
        <v/>
      </c>
      <c r="AL259" s="5" t="str">
        <f t="shared" si="5149"/>
        <v/>
      </c>
      <c r="AM259" s="5" t="str">
        <f t="shared" si="5149"/>
        <v/>
      </c>
      <c r="AN259" s="5" t="str">
        <f t="shared" si="5150"/>
        <v/>
      </c>
      <c r="AO259" s="5" t="str">
        <f t="shared" si="5150"/>
        <v/>
      </c>
      <c r="AP259" s="5" t="str">
        <f t="shared" si="5150"/>
        <v/>
      </c>
      <c r="AQ259" s="5" t="str">
        <f t="shared" si="5150"/>
        <v/>
      </c>
      <c r="AR259" s="5" t="str">
        <f t="shared" si="5150"/>
        <v/>
      </c>
      <c r="AS259" s="5" t="str">
        <f t="shared" si="5150"/>
        <v/>
      </c>
      <c r="AT259" s="5" t="str">
        <f t="shared" si="5150"/>
        <v/>
      </c>
      <c r="AU259" s="5" t="str">
        <f t="shared" si="5150"/>
        <v/>
      </c>
      <c r="AV259" s="5" t="str">
        <f t="shared" si="5150"/>
        <v/>
      </c>
      <c r="AW259" s="5" t="str">
        <f t="shared" si="5150"/>
        <v/>
      </c>
      <c r="AX259" s="5" t="str">
        <f t="shared" si="5151"/>
        <v/>
      </c>
      <c r="AY259" s="5" t="str">
        <f t="shared" si="5151"/>
        <v/>
      </c>
      <c r="AZ259" s="5" t="str">
        <f t="shared" si="5151"/>
        <v/>
      </c>
      <c r="BA259" s="5" t="str">
        <f t="shared" si="5151"/>
        <v/>
      </c>
      <c r="BB259" s="5" t="str">
        <f t="shared" si="5151"/>
        <v/>
      </c>
      <c r="BC259" s="5" t="str">
        <f t="shared" si="5151"/>
        <v/>
      </c>
      <c r="BD259" s="5" t="str">
        <f t="shared" si="5151"/>
        <v/>
      </c>
      <c r="BE259" s="5" t="str">
        <f t="shared" si="5151"/>
        <v/>
      </c>
      <c r="BF259" s="5" t="str">
        <f t="shared" si="5151"/>
        <v/>
      </c>
      <c r="BG259" s="5" t="str">
        <f t="shared" si="5151"/>
        <v/>
      </c>
      <c r="BH259" s="5" t="str">
        <f t="shared" si="5152"/>
        <v/>
      </c>
      <c r="BI259" s="5" t="str">
        <f t="shared" si="5152"/>
        <v/>
      </c>
      <c r="BJ259" s="5">
        <f t="shared" si="5152"/>
        <v>1010881</v>
      </c>
      <c r="BK259" s="5" t="str">
        <f t="shared" si="5152"/>
        <v/>
      </c>
      <c r="BL259" s="5" t="str">
        <f t="shared" si="5152"/>
        <v/>
      </c>
      <c r="BM259" s="5" t="str">
        <f t="shared" si="5152"/>
        <v/>
      </c>
      <c r="BN259" s="5" t="str">
        <f t="shared" si="5152"/>
        <v/>
      </c>
      <c r="BO259" s="5" t="str">
        <f t="shared" si="5152"/>
        <v/>
      </c>
      <c r="BP259" s="5" t="str">
        <f t="shared" si="5152"/>
        <v/>
      </c>
      <c r="BQ259" s="5" t="str">
        <f t="shared" si="5152"/>
        <v/>
      </c>
      <c r="BR259" s="5"/>
      <c r="BT259" s="5" t="str">
        <f t="shared" si="5153"/>
        <v/>
      </c>
      <c r="BU259" s="5" t="str">
        <f t="shared" si="5154"/>
        <v/>
      </c>
      <c r="BV259" s="5" t="str">
        <f t="shared" si="5155"/>
        <v/>
      </c>
      <c r="BW259" s="5" t="str">
        <f t="shared" si="5156"/>
        <v/>
      </c>
      <c r="BX259" s="5" t="str">
        <f t="shared" si="5157"/>
        <v/>
      </c>
      <c r="BY259" s="5" t="str">
        <f t="shared" si="5158"/>
        <v/>
      </c>
      <c r="BZ259" s="5" t="str">
        <f t="shared" si="5159"/>
        <v/>
      </c>
      <c r="CA259" s="5" t="str">
        <f t="shared" si="5160"/>
        <v/>
      </c>
      <c r="CB259" s="5" t="str">
        <f t="shared" si="5161"/>
        <v/>
      </c>
      <c r="CC259" s="5" t="str">
        <f t="shared" si="5162"/>
        <v/>
      </c>
      <c r="CD259" s="5" t="str">
        <f t="shared" si="5163"/>
        <v/>
      </c>
      <c r="CE259" s="5" t="str">
        <f t="shared" si="5164"/>
        <v/>
      </c>
      <c r="CF259" s="5" t="str">
        <f t="shared" si="5165"/>
        <v>Sainte Marie State Bank - Sainte Marie, IL</v>
      </c>
      <c r="CG259" s="5" t="str">
        <f t="shared" si="5166"/>
        <v/>
      </c>
      <c r="CH259" s="5" t="str">
        <f t="shared" si="5167"/>
        <v/>
      </c>
      <c r="CI259" s="5" t="str">
        <f t="shared" si="5168"/>
        <v/>
      </c>
      <c r="CJ259" s="5" t="str">
        <f t="shared" si="5169"/>
        <v/>
      </c>
      <c r="CK259" s="5" t="str">
        <f t="shared" si="5170"/>
        <v/>
      </c>
      <c r="CL259" s="5" t="str">
        <f t="shared" si="5171"/>
        <v/>
      </c>
      <c r="CM259" s="5" t="str">
        <f t="shared" si="5172"/>
        <v/>
      </c>
      <c r="CN259" s="5" t="str">
        <f t="shared" si="5173"/>
        <v/>
      </c>
      <c r="CO259" s="5" t="str">
        <f t="shared" si="5174"/>
        <v/>
      </c>
      <c r="CP259" s="5" t="str">
        <f t="shared" si="5175"/>
        <v/>
      </c>
      <c r="CQ259" s="5" t="str">
        <f t="shared" si="5176"/>
        <v/>
      </c>
      <c r="CR259" s="5" t="str">
        <f t="shared" si="5177"/>
        <v/>
      </c>
      <c r="CS259" s="5" t="str">
        <f t="shared" si="5178"/>
        <v/>
      </c>
      <c r="CT259" s="5" t="str">
        <f t="shared" si="5179"/>
        <v/>
      </c>
      <c r="CU259" s="5" t="str">
        <f t="shared" si="5180"/>
        <v/>
      </c>
      <c r="CV259" s="5" t="str">
        <f t="shared" si="5181"/>
        <v/>
      </c>
      <c r="CW259" s="5" t="str">
        <f t="shared" si="5182"/>
        <v/>
      </c>
      <c r="CX259" s="5" t="str">
        <f t="shared" si="5183"/>
        <v/>
      </c>
      <c r="CY259" s="5" t="str">
        <f t="shared" si="5184"/>
        <v/>
      </c>
      <c r="CZ259" s="5" t="str">
        <f t="shared" si="5185"/>
        <v/>
      </c>
      <c r="DA259" s="5" t="str">
        <f t="shared" si="5186"/>
        <v/>
      </c>
      <c r="DB259" s="5" t="str">
        <f t="shared" si="5187"/>
        <v/>
      </c>
      <c r="DC259" s="5" t="str">
        <f t="shared" si="5188"/>
        <v/>
      </c>
      <c r="DD259" s="5" t="str">
        <f t="shared" si="5189"/>
        <v/>
      </c>
      <c r="DE259" s="5" t="str">
        <f t="shared" si="5190"/>
        <v/>
      </c>
      <c r="DF259" s="5" t="str">
        <f t="shared" si="5191"/>
        <v/>
      </c>
      <c r="DG259" s="5" t="str">
        <f t="shared" si="5192"/>
        <v/>
      </c>
      <c r="DH259" s="5" t="str">
        <f t="shared" si="5193"/>
        <v/>
      </c>
      <c r="DI259" s="5" t="str">
        <f t="shared" si="5194"/>
        <v/>
      </c>
      <c r="DJ259" s="5" t="str">
        <f t="shared" si="5195"/>
        <v>Southwest Bank - Odessa, TX</v>
      </c>
      <c r="DK259" s="5" t="str">
        <f t="shared" si="5196"/>
        <v/>
      </c>
      <c r="DL259" s="5" t="str">
        <f t="shared" si="5197"/>
        <v/>
      </c>
      <c r="DM259" s="5" t="str">
        <f t="shared" si="5198"/>
        <v/>
      </c>
      <c r="DN259" s="5" t="str">
        <f t="shared" si="5199"/>
        <v/>
      </c>
      <c r="DO259" s="5" t="str">
        <f t="shared" si="5200"/>
        <v/>
      </c>
      <c r="DP259" s="5" t="str">
        <f t="shared" si="5201"/>
        <v/>
      </c>
      <c r="DQ259" s="5" t="str">
        <f t="shared" si="5142"/>
        <v/>
      </c>
    </row>
    <row r="260" spans="1:121" x14ac:dyDescent="0.25">
      <c r="A260">
        <v>259</v>
      </c>
      <c r="B260" s="5">
        <v>1014752</v>
      </c>
      <c r="C260" t="str">
        <f t="shared" si="5202"/>
        <v>Farmers &amp; Merchants Bank of Long Beach - Long Beach, CA</v>
      </c>
      <c r="D260" s="21" t="s">
        <v>119</v>
      </c>
      <c r="E260" s="19" t="s">
        <v>2981</v>
      </c>
      <c r="F260" s="19" t="s">
        <v>2951</v>
      </c>
      <c r="G260" s="19"/>
      <c r="K260" s="27">
        <v>251</v>
      </c>
      <c r="L260" s="28" t="str">
        <f>IF(HLOOKUP('Peer Comparison Tool'!$E$6,StateDropdownData,K260+1,FALSE)=0,"",HLOOKUP('Peer Comparison Tool'!$E$6,StateDropdownData,K260+1,FALSE))</f>
        <v/>
      </c>
      <c r="M260" s="29" t="str">
        <f>IF(HLOOKUP('Peer Comparison Tool'!$E$6,[0]!DropdownData,K260+1,FALSE)=0,"",HLOOKUP('Peer Comparison Tool'!$E$6,[0]!DropdownData,K260+1,FALSE))</f>
        <v/>
      </c>
      <c r="N260" s="27">
        <v>251</v>
      </c>
      <c r="O260" s="28" t="str">
        <f>IF(HLOOKUP('Peer Comparison Tool'!$G$6,StateDropdownData,N260+1,FALSE)=0,"",HLOOKUP('Peer Comparison Tool'!$G$6,StateDropdownData,N260+1,FALSE))</f>
        <v/>
      </c>
      <c r="P260" s="29" t="str">
        <f>IF(HLOOKUP('Peer Comparison Tool'!$G$6,DropdownData,N260+1,FALSE)=0,"",HLOOKUP('Peer Comparison Tool'!$G$6,DropdownData,N260+1,FALSE))</f>
        <v/>
      </c>
      <c r="Q260" s="27">
        <v>251</v>
      </c>
      <c r="R260" s="28" t="str">
        <f>IF(HLOOKUP('Peer Comparison Tool'!$I$6,StateDropdownData,Q260+1,FALSE)=0,"",HLOOKUP('Peer Comparison Tool'!$I$6,StateDropdownData,Q260+1,FALSE))</f>
        <v/>
      </c>
      <c r="S260" s="29" t="str">
        <f>IF(HLOOKUP('Peer Comparison Tool'!$I$6,DropdownData,Q260+1,FALSE)=0,"",HLOOKUP('Peer Comparison Tool'!$I$6,DropdownData,Q260+1,FALSE))</f>
        <v/>
      </c>
      <c r="T260" s="5" t="str">
        <f t="shared" ref="T260:AC269" si="5203">IFERROR(IF(VLOOKUP(INDEX($L$2:$HEG$5,4,T$471+$Q260-1),$B$2:$F$5568,5,FALSE)=T$473,INDEX($L$2:$HEG$5,4,T$471+$Q260-1),""),"")</f>
        <v/>
      </c>
      <c r="U260" s="5" t="str">
        <f t="shared" si="5203"/>
        <v/>
      </c>
      <c r="V260" s="5" t="str">
        <f t="shared" si="5203"/>
        <v/>
      </c>
      <c r="W260" s="5" t="str">
        <f t="shared" si="5203"/>
        <v/>
      </c>
      <c r="X260" s="5" t="str">
        <f t="shared" si="5203"/>
        <v/>
      </c>
      <c r="Y260" s="5" t="str">
        <f t="shared" si="5203"/>
        <v/>
      </c>
      <c r="Z260" s="5" t="str">
        <f t="shared" si="5203"/>
        <v/>
      </c>
      <c r="AA260" s="5" t="str">
        <f t="shared" si="5203"/>
        <v/>
      </c>
      <c r="AB260" s="5" t="str">
        <f t="shared" si="5203"/>
        <v/>
      </c>
      <c r="AC260" s="5" t="str">
        <f t="shared" si="5203"/>
        <v/>
      </c>
      <c r="AD260" s="5" t="str">
        <f t="shared" ref="AD260:AM269" si="5204">IFERROR(IF(VLOOKUP(INDEX($L$2:$HEG$5,4,AD$471+$Q260-1),$B$2:$F$5568,5,FALSE)=AD$473,INDEX($L$2:$HEG$5,4,AD$471+$Q260-1),""),"")</f>
        <v/>
      </c>
      <c r="AE260" s="5" t="str">
        <f t="shared" si="5204"/>
        <v/>
      </c>
      <c r="AF260" s="5">
        <f t="shared" si="5204"/>
        <v>4053243</v>
      </c>
      <c r="AG260" s="5" t="str">
        <f t="shared" si="5204"/>
        <v/>
      </c>
      <c r="AH260" s="5" t="str">
        <f t="shared" si="5204"/>
        <v/>
      </c>
      <c r="AI260" s="5" t="str">
        <f t="shared" si="5204"/>
        <v/>
      </c>
      <c r="AJ260" s="5" t="str">
        <f t="shared" si="5204"/>
        <v/>
      </c>
      <c r="AK260" s="5" t="str">
        <f t="shared" si="5204"/>
        <v/>
      </c>
      <c r="AL260" s="5" t="str">
        <f t="shared" si="5204"/>
        <v/>
      </c>
      <c r="AM260" s="5" t="str">
        <f t="shared" si="5204"/>
        <v/>
      </c>
      <c r="AN260" s="5" t="str">
        <f t="shared" ref="AN260:AW269" si="5205">IFERROR(IF(VLOOKUP(INDEX($L$2:$HEG$5,4,AN$471+$Q260-1),$B$2:$F$5568,5,FALSE)=AN$473,INDEX($L$2:$HEG$5,4,AN$471+$Q260-1),""),"")</f>
        <v/>
      </c>
      <c r="AO260" s="5" t="str">
        <f t="shared" si="5205"/>
        <v/>
      </c>
      <c r="AP260" s="5" t="str">
        <f t="shared" si="5205"/>
        <v/>
      </c>
      <c r="AQ260" s="5" t="str">
        <f t="shared" si="5205"/>
        <v/>
      </c>
      <c r="AR260" s="5" t="str">
        <f t="shared" si="5205"/>
        <v/>
      </c>
      <c r="AS260" s="5" t="str">
        <f t="shared" si="5205"/>
        <v/>
      </c>
      <c r="AT260" s="5" t="str">
        <f t="shared" si="5205"/>
        <v/>
      </c>
      <c r="AU260" s="5" t="str">
        <f t="shared" si="5205"/>
        <v/>
      </c>
      <c r="AV260" s="5" t="str">
        <f t="shared" si="5205"/>
        <v/>
      </c>
      <c r="AW260" s="5" t="str">
        <f t="shared" si="5205"/>
        <v/>
      </c>
      <c r="AX260" s="5" t="str">
        <f t="shared" ref="AX260:BG269" si="5206">IFERROR(IF(VLOOKUP(INDEX($L$2:$HEG$5,4,AX$471+$Q260-1),$B$2:$F$5568,5,FALSE)=AX$473,INDEX($L$2:$HEG$5,4,AX$471+$Q260-1),""),"")</f>
        <v/>
      </c>
      <c r="AY260" s="5" t="str">
        <f t="shared" si="5206"/>
        <v/>
      </c>
      <c r="AZ260" s="5" t="str">
        <f t="shared" si="5206"/>
        <v/>
      </c>
      <c r="BA260" s="5" t="str">
        <f t="shared" si="5206"/>
        <v/>
      </c>
      <c r="BB260" s="5" t="str">
        <f t="shared" si="5206"/>
        <v/>
      </c>
      <c r="BC260" s="5" t="str">
        <f t="shared" si="5206"/>
        <v/>
      </c>
      <c r="BD260" s="5" t="str">
        <f t="shared" si="5206"/>
        <v/>
      </c>
      <c r="BE260" s="5" t="str">
        <f t="shared" si="5206"/>
        <v/>
      </c>
      <c r="BF260" s="5" t="str">
        <f t="shared" si="5206"/>
        <v/>
      </c>
      <c r="BG260" s="5" t="str">
        <f t="shared" si="5206"/>
        <v/>
      </c>
      <c r="BH260" s="5" t="str">
        <f t="shared" ref="BH260:BQ269" si="5207">IFERROR(IF(VLOOKUP(INDEX($L$2:$HEG$5,4,BH$471+$Q260-1),$B$2:$F$5568,5,FALSE)=BH$473,INDEX($L$2:$HEG$5,4,BH$471+$Q260-1),""),"")</f>
        <v/>
      </c>
      <c r="BI260" s="5" t="str">
        <f t="shared" si="5207"/>
        <v/>
      </c>
      <c r="BJ260" s="5">
        <f t="shared" si="5207"/>
        <v>1974002</v>
      </c>
      <c r="BK260" s="5" t="str">
        <f t="shared" si="5207"/>
        <v/>
      </c>
      <c r="BL260" s="5" t="str">
        <f t="shared" si="5207"/>
        <v/>
      </c>
      <c r="BM260" s="5" t="str">
        <f t="shared" si="5207"/>
        <v/>
      </c>
      <c r="BN260" s="5" t="str">
        <f t="shared" si="5207"/>
        <v/>
      </c>
      <c r="BO260" s="5" t="str">
        <f t="shared" si="5207"/>
        <v/>
      </c>
      <c r="BP260" s="5" t="str">
        <f t="shared" si="5207"/>
        <v/>
      </c>
      <c r="BQ260" s="5" t="str">
        <f t="shared" si="5207"/>
        <v/>
      </c>
      <c r="BR260" s="5"/>
      <c r="BT260" s="5" t="str">
        <f t="shared" si="5153"/>
        <v/>
      </c>
      <c r="BU260" s="5" t="str">
        <f t="shared" si="5154"/>
        <v/>
      </c>
      <c r="BV260" s="5" t="str">
        <f t="shared" si="5155"/>
        <v/>
      </c>
      <c r="BW260" s="5" t="str">
        <f t="shared" si="5156"/>
        <v/>
      </c>
      <c r="BX260" s="5" t="str">
        <f t="shared" si="5157"/>
        <v/>
      </c>
      <c r="BY260" s="5" t="str">
        <f t="shared" si="5158"/>
        <v/>
      </c>
      <c r="BZ260" s="5" t="str">
        <f t="shared" si="5159"/>
        <v/>
      </c>
      <c r="CA260" s="5" t="str">
        <f t="shared" si="5160"/>
        <v/>
      </c>
      <c r="CB260" s="5" t="str">
        <f t="shared" si="5161"/>
        <v/>
      </c>
      <c r="CC260" s="5" t="str">
        <f t="shared" si="5162"/>
        <v/>
      </c>
      <c r="CD260" s="5" t="str">
        <f t="shared" si="5163"/>
        <v/>
      </c>
      <c r="CE260" s="5" t="str">
        <f t="shared" si="5164"/>
        <v/>
      </c>
      <c r="CF260" s="5" t="str">
        <f t="shared" si="5165"/>
        <v>Sauk Valley Bank &amp; Trust Company - Sterling, IL</v>
      </c>
      <c r="CG260" s="5" t="str">
        <f t="shared" si="5166"/>
        <v/>
      </c>
      <c r="CH260" s="5" t="str">
        <f t="shared" si="5167"/>
        <v/>
      </c>
      <c r="CI260" s="5" t="str">
        <f t="shared" si="5168"/>
        <v/>
      </c>
      <c r="CJ260" s="5" t="str">
        <f t="shared" si="5169"/>
        <v/>
      </c>
      <c r="CK260" s="5" t="str">
        <f t="shared" si="5170"/>
        <v/>
      </c>
      <c r="CL260" s="5" t="str">
        <f t="shared" si="5171"/>
        <v/>
      </c>
      <c r="CM260" s="5" t="str">
        <f t="shared" si="5172"/>
        <v/>
      </c>
      <c r="CN260" s="5" t="str">
        <f t="shared" si="5173"/>
        <v/>
      </c>
      <c r="CO260" s="5" t="str">
        <f t="shared" si="5174"/>
        <v/>
      </c>
      <c r="CP260" s="5" t="str">
        <f t="shared" si="5175"/>
        <v/>
      </c>
      <c r="CQ260" s="5" t="str">
        <f t="shared" si="5176"/>
        <v/>
      </c>
      <c r="CR260" s="5" t="str">
        <f t="shared" si="5177"/>
        <v/>
      </c>
      <c r="CS260" s="5" t="str">
        <f t="shared" si="5178"/>
        <v/>
      </c>
      <c r="CT260" s="5" t="str">
        <f t="shared" si="5179"/>
        <v/>
      </c>
      <c r="CU260" s="5" t="str">
        <f t="shared" si="5180"/>
        <v/>
      </c>
      <c r="CV260" s="5" t="str">
        <f t="shared" si="5181"/>
        <v/>
      </c>
      <c r="CW260" s="5" t="str">
        <f t="shared" si="5182"/>
        <v/>
      </c>
      <c r="CX260" s="5" t="str">
        <f t="shared" si="5183"/>
        <v/>
      </c>
      <c r="CY260" s="5" t="str">
        <f t="shared" si="5184"/>
        <v/>
      </c>
      <c r="CZ260" s="5" t="str">
        <f t="shared" si="5185"/>
        <v/>
      </c>
      <c r="DA260" s="5" t="str">
        <f t="shared" si="5186"/>
        <v/>
      </c>
      <c r="DB260" s="5" t="str">
        <f t="shared" si="5187"/>
        <v/>
      </c>
      <c r="DC260" s="5" t="str">
        <f t="shared" si="5188"/>
        <v/>
      </c>
      <c r="DD260" s="5" t="str">
        <f t="shared" si="5189"/>
        <v/>
      </c>
      <c r="DE260" s="5" t="str">
        <f t="shared" si="5190"/>
        <v/>
      </c>
      <c r="DF260" s="5" t="str">
        <f t="shared" si="5191"/>
        <v/>
      </c>
      <c r="DG260" s="5" t="str">
        <f t="shared" si="5192"/>
        <v/>
      </c>
      <c r="DH260" s="5" t="str">
        <f t="shared" si="5193"/>
        <v/>
      </c>
      <c r="DI260" s="5" t="str">
        <f t="shared" si="5194"/>
        <v/>
      </c>
      <c r="DJ260" s="5" t="str">
        <f t="shared" si="5195"/>
        <v>Southwestern National Bank - Houston, TX</v>
      </c>
      <c r="DK260" s="5" t="str">
        <f t="shared" si="5196"/>
        <v/>
      </c>
      <c r="DL260" s="5" t="str">
        <f t="shared" si="5197"/>
        <v/>
      </c>
      <c r="DM260" s="5" t="str">
        <f t="shared" si="5198"/>
        <v/>
      </c>
      <c r="DN260" s="5" t="str">
        <f t="shared" si="5199"/>
        <v/>
      </c>
      <c r="DO260" s="5" t="str">
        <f t="shared" si="5200"/>
        <v/>
      </c>
      <c r="DP260" s="5" t="str">
        <f t="shared" si="5201"/>
        <v/>
      </c>
      <c r="DQ260" s="5" t="str">
        <f t="shared" si="5142"/>
        <v/>
      </c>
    </row>
    <row r="261" spans="1:121" x14ac:dyDescent="0.25">
      <c r="A261">
        <v>260</v>
      </c>
      <c r="B261" s="5">
        <v>4114115</v>
      </c>
      <c r="C261" t="str">
        <f t="shared" si="5202"/>
        <v>FFB Bank - Fresno, CA</v>
      </c>
      <c r="D261" s="21" t="s">
        <v>10371</v>
      </c>
      <c r="E261" s="19" t="s">
        <v>2971</v>
      </c>
      <c r="F261" s="19" t="s">
        <v>2951</v>
      </c>
      <c r="G261" s="19"/>
      <c r="K261" s="27">
        <v>252</v>
      </c>
      <c r="L261" s="28" t="str">
        <f>IF(HLOOKUP('Peer Comparison Tool'!$E$6,StateDropdownData,K261+1,FALSE)=0,"",HLOOKUP('Peer Comparison Tool'!$E$6,StateDropdownData,K261+1,FALSE))</f>
        <v/>
      </c>
      <c r="M261" s="29" t="str">
        <f>IF(HLOOKUP('Peer Comparison Tool'!$E$6,[0]!DropdownData,K261+1,FALSE)=0,"",HLOOKUP('Peer Comparison Tool'!$E$6,[0]!DropdownData,K261+1,FALSE))</f>
        <v/>
      </c>
      <c r="N261" s="27">
        <v>252</v>
      </c>
      <c r="O261" s="28" t="str">
        <f>IF(HLOOKUP('Peer Comparison Tool'!$G$6,StateDropdownData,N261+1,FALSE)=0,"",HLOOKUP('Peer Comparison Tool'!$G$6,StateDropdownData,N261+1,FALSE))</f>
        <v/>
      </c>
      <c r="P261" s="29" t="str">
        <f>IF(HLOOKUP('Peer Comparison Tool'!$G$6,DropdownData,N261+1,FALSE)=0,"",HLOOKUP('Peer Comparison Tool'!$G$6,DropdownData,N261+1,FALSE))</f>
        <v/>
      </c>
      <c r="Q261" s="27">
        <v>252</v>
      </c>
      <c r="R261" s="28" t="str">
        <f>IF(HLOOKUP('Peer Comparison Tool'!$I$6,StateDropdownData,Q261+1,FALSE)=0,"",HLOOKUP('Peer Comparison Tool'!$I$6,StateDropdownData,Q261+1,FALSE))</f>
        <v/>
      </c>
      <c r="S261" s="29" t="str">
        <f>IF(HLOOKUP('Peer Comparison Tool'!$I$6,DropdownData,Q261+1,FALSE)=0,"",HLOOKUP('Peer Comparison Tool'!$I$6,DropdownData,Q261+1,FALSE))</f>
        <v/>
      </c>
      <c r="T261" s="5" t="str">
        <f t="shared" si="5203"/>
        <v/>
      </c>
      <c r="U261" s="5" t="str">
        <f t="shared" si="5203"/>
        <v/>
      </c>
      <c r="V261" s="5" t="str">
        <f t="shared" si="5203"/>
        <v/>
      </c>
      <c r="W261" s="5" t="str">
        <f t="shared" si="5203"/>
        <v/>
      </c>
      <c r="X261" s="5" t="str">
        <f t="shared" si="5203"/>
        <v/>
      </c>
      <c r="Y261" s="5" t="str">
        <f t="shared" si="5203"/>
        <v/>
      </c>
      <c r="Z261" s="5" t="str">
        <f t="shared" si="5203"/>
        <v/>
      </c>
      <c r="AA261" s="5" t="str">
        <f t="shared" si="5203"/>
        <v/>
      </c>
      <c r="AB261" s="5" t="str">
        <f t="shared" si="5203"/>
        <v/>
      </c>
      <c r="AC261" s="5" t="str">
        <f t="shared" si="5203"/>
        <v/>
      </c>
      <c r="AD261" s="5" t="str">
        <f t="shared" si="5204"/>
        <v/>
      </c>
      <c r="AE261" s="5" t="str">
        <f t="shared" si="5204"/>
        <v/>
      </c>
      <c r="AF261" s="5">
        <f t="shared" si="5204"/>
        <v>4056879</v>
      </c>
      <c r="AG261" s="5" t="str">
        <f t="shared" si="5204"/>
        <v/>
      </c>
      <c r="AH261" s="5" t="str">
        <f t="shared" si="5204"/>
        <v/>
      </c>
      <c r="AI261" s="5" t="str">
        <f t="shared" si="5204"/>
        <v/>
      </c>
      <c r="AJ261" s="5" t="str">
        <f t="shared" si="5204"/>
        <v/>
      </c>
      <c r="AK261" s="5" t="str">
        <f t="shared" si="5204"/>
        <v/>
      </c>
      <c r="AL261" s="5" t="str">
        <f t="shared" si="5204"/>
        <v/>
      </c>
      <c r="AM261" s="5" t="str">
        <f t="shared" si="5204"/>
        <v/>
      </c>
      <c r="AN261" s="5" t="str">
        <f t="shared" si="5205"/>
        <v/>
      </c>
      <c r="AO261" s="5" t="str">
        <f t="shared" si="5205"/>
        <v/>
      </c>
      <c r="AP261" s="5" t="str">
        <f t="shared" si="5205"/>
        <v/>
      </c>
      <c r="AQ261" s="5" t="str">
        <f t="shared" si="5205"/>
        <v/>
      </c>
      <c r="AR261" s="5" t="str">
        <f t="shared" si="5205"/>
        <v/>
      </c>
      <c r="AS261" s="5" t="str">
        <f t="shared" si="5205"/>
        <v/>
      </c>
      <c r="AT261" s="5" t="str">
        <f t="shared" si="5205"/>
        <v/>
      </c>
      <c r="AU261" s="5" t="str">
        <f t="shared" si="5205"/>
        <v/>
      </c>
      <c r="AV261" s="5" t="str">
        <f t="shared" si="5205"/>
        <v/>
      </c>
      <c r="AW261" s="5" t="str">
        <f t="shared" si="5205"/>
        <v/>
      </c>
      <c r="AX261" s="5" t="str">
        <f t="shared" si="5206"/>
        <v/>
      </c>
      <c r="AY261" s="5" t="str">
        <f t="shared" si="5206"/>
        <v/>
      </c>
      <c r="AZ261" s="5" t="str">
        <f t="shared" si="5206"/>
        <v/>
      </c>
      <c r="BA261" s="5" t="str">
        <f t="shared" si="5206"/>
        <v/>
      </c>
      <c r="BB261" s="5" t="str">
        <f t="shared" si="5206"/>
        <v/>
      </c>
      <c r="BC261" s="5" t="str">
        <f t="shared" si="5206"/>
        <v/>
      </c>
      <c r="BD261" s="5" t="str">
        <f t="shared" si="5206"/>
        <v/>
      </c>
      <c r="BE261" s="5" t="str">
        <f t="shared" si="5206"/>
        <v/>
      </c>
      <c r="BF261" s="5" t="str">
        <f t="shared" si="5206"/>
        <v/>
      </c>
      <c r="BG261" s="5" t="str">
        <f t="shared" si="5206"/>
        <v/>
      </c>
      <c r="BH261" s="5" t="str">
        <f t="shared" si="5207"/>
        <v/>
      </c>
      <c r="BI261" s="5" t="str">
        <f t="shared" si="5207"/>
        <v/>
      </c>
      <c r="BJ261" s="5">
        <f t="shared" si="5207"/>
        <v>1009284</v>
      </c>
      <c r="BK261" s="5" t="str">
        <f t="shared" si="5207"/>
        <v/>
      </c>
      <c r="BL261" s="5" t="str">
        <f t="shared" si="5207"/>
        <v/>
      </c>
      <c r="BM261" s="5" t="str">
        <f t="shared" si="5207"/>
        <v/>
      </c>
      <c r="BN261" s="5" t="str">
        <f t="shared" si="5207"/>
        <v/>
      </c>
      <c r="BO261" s="5" t="str">
        <f t="shared" si="5207"/>
        <v/>
      </c>
      <c r="BP261" s="5" t="str">
        <f t="shared" si="5207"/>
        <v/>
      </c>
      <c r="BQ261" s="5" t="str">
        <f t="shared" si="5207"/>
        <v/>
      </c>
      <c r="BR261" s="5"/>
      <c r="BT261" s="5" t="str">
        <f t="shared" si="5153"/>
        <v/>
      </c>
      <c r="BU261" s="5" t="str">
        <f t="shared" si="5154"/>
        <v/>
      </c>
      <c r="BV261" s="5" t="str">
        <f t="shared" si="5155"/>
        <v/>
      </c>
      <c r="BW261" s="5" t="str">
        <f t="shared" si="5156"/>
        <v/>
      </c>
      <c r="BX261" s="5" t="str">
        <f t="shared" si="5157"/>
        <v/>
      </c>
      <c r="BY261" s="5" t="str">
        <f t="shared" si="5158"/>
        <v/>
      </c>
      <c r="BZ261" s="5" t="str">
        <f t="shared" si="5159"/>
        <v/>
      </c>
      <c r="CA261" s="5" t="str">
        <f t="shared" si="5160"/>
        <v/>
      </c>
      <c r="CB261" s="5" t="str">
        <f t="shared" si="5161"/>
        <v/>
      </c>
      <c r="CC261" s="5" t="str">
        <f t="shared" si="5162"/>
        <v/>
      </c>
      <c r="CD261" s="5" t="str">
        <f t="shared" si="5163"/>
        <v/>
      </c>
      <c r="CE261" s="5" t="str">
        <f t="shared" si="5164"/>
        <v/>
      </c>
      <c r="CF261" s="5" t="str">
        <f t="shared" si="5165"/>
        <v>Schaumburg Bank &amp; Trust Company, National Association - Schaumburg, IL</v>
      </c>
      <c r="CG261" s="5" t="str">
        <f t="shared" si="5166"/>
        <v/>
      </c>
      <c r="CH261" s="5" t="str">
        <f t="shared" si="5167"/>
        <v/>
      </c>
      <c r="CI261" s="5" t="str">
        <f t="shared" si="5168"/>
        <v/>
      </c>
      <c r="CJ261" s="5" t="str">
        <f t="shared" si="5169"/>
        <v/>
      </c>
      <c r="CK261" s="5" t="str">
        <f t="shared" si="5170"/>
        <v/>
      </c>
      <c r="CL261" s="5" t="str">
        <f t="shared" si="5171"/>
        <v/>
      </c>
      <c r="CM261" s="5" t="str">
        <f t="shared" si="5172"/>
        <v/>
      </c>
      <c r="CN261" s="5" t="str">
        <f t="shared" si="5173"/>
        <v/>
      </c>
      <c r="CO261" s="5" t="str">
        <f t="shared" si="5174"/>
        <v/>
      </c>
      <c r="CP261" s="5" t="str">
        <f t="shared" si="5175"/>
        <v/>
      </c>
      <c r="CQ261" s="5" t="str">
        <f t="shared" si="5176"/>
        <v/>
      </c>
      <c r="CR261" s="5" t="str">
        <f t="shared" si="5177"/>
        <v/>
      </c>
      <c r="CS261" s="5" t="str">
        <f t="shared" si="5178"/>
        <v/>
      </c>
      <c r="CT261" s="5" t="str">
        <f t="shared" si="5179"/>
        <v/>
      </c>
      <c r="CU261" s="5" t="str">
        <f t="shared" si="5180"/>
        <v/>
      </c>
      <c r="CV261" s="5" t="str">
        <f t="shared" si="5181"/>
        <v/>
      </c>
      <c r="CW261" s="5" t="str">
        <f t="shared" si="5182"/>
        <v/>
      </c>
      <c r="CX261" s="5" t="str">
        <f t="shared" si="5183"/>
        <v/>
      </c>
      <c r="CY261" s="5" t="str">
        <f t="shared" si="5184"/>
        <v/>
      </c>
      <c r="CZ261" s="5" t="str">
        <f t="shared" si="5185"/>
        <v/>
      </c>
      <c r="DA261" s="5" t="str">
        <f t="shared" si="5186"/>
        <v/>
      </c>
      <c r="DB261" s="5" t="str">
        <f t="shared" si="5187"/>
        <v/>
      </c>
      <c r="DC261" s="5" t="str">
        <f t="shared" si="5188"/>
        <v/>
      </c>
      <c r="DD261" s="5" t="str">
        <f t="shared" si="5189"/>
        <v/>
      </c>
      <c r="DE261" s="5" t="str">
        <f t="shared" si="5190"/>
        <v/>
      </c>
      <c r="DF261" s="5" t="str">
        <f t="shared" si="5191"/>
        <v/>
      </c>
      <c r="DG261" s="5" t="str">
        <f t="shared" si="5192"/>
        <v/>
      </c>
      <c r="DH261" s="5" t="str">
        <f t="shared" si="5193"/>
        <v/>
      </c>
      <c r="DI261" s="5" t="str">
        <f t="shared" si="5194"/>
        <v/>
      </c>
      <c r="DJ261" s="5" t="str">
        <f t="shared" si="5195"/>
        <v>Spectra Bank - Fort Worth, TX</v>
      </c>
      <c r="DK261" s="5" t="str">
        <f t="shared" si="5196"/>
        <v/>
      </c>
      <c r="DL261" s="5" t="str">
        <f t="shared" si="5197"/>
        <v/>
      </c>
      <c r="DM261" s="5" t="str">
        <f t="shared" si="5198"/>
        <v/>
      </c>
      <c r="DN261" s="5" t="str">
        <f t="shared" si="5199"/>
        <v/>
      </c>
      <c r="DO261" s="5" t="str">
        <f t="shared" si="5200"/>
        <v/>
      </c>
      <c r="DP261" s="5" t="str">
        <f t="shared" si="5201"/>
        <v/>
      </c>
      <c r="DQ261" s="5" t="str">
        <f t="shared" si="5142"/>
        <v/>
      </c>
    </row>
    <row r="262" spans="1:121" x14ac:dyDescent="0.25">
      <c r="A262">
        <v>261</v>
      </c>
      <c r="B262" s="5">
        <v>1023401</v>
      </c>
      <c r="C262" t="str">
        <f t="shared" si="5202"/>
        <v>First American Trust, FSB - Santa Ana, CA</v>
      </c>
      <c r="D262" s="21" t="s">
        <v>10170</v>
      </c>
      <c r="E262" s="19" t="s">
        <v>2960</v>
      </c>
      <c r="F262" s="19" t="s">
        <v>2951</v>
      </c>
      <c r="G262" s="19"/>
      <c r="K262" s="27">
        <v>253</v>
      </c>
      <c r="L262" s="28" t="str">
        <f>IF(HLOOKUP('Peer Comparison Tool'!$E$6,StateDropdownData,K262+1,FALSE)=0,"",HLOOKUP('Peer Comparison Tool'!$E$6,StateDropdownData,K262+1,FALSE))</f>
        <v/>
      </c>
      <c r="M262" s="29" t="str">
        <f>IF(HLOOKUP('Peer Comparison Tool'!$E$6,[0]!DropdownData,K262+1,FALSE)=0,"",HLOOKUP('Peer Comparison Tool'!$E$6,[0]!DropdownData,K262+1,FALSE))</f>
        <v/>
      </c>
      <c r="N262" s="27">
        <v>253</v>
      </c>
      <c r="O262" s="28" t="str">
        <f>IF(HLOOKUP('Peer Comparison Tool'!$G$6,StateDropdownData,N262+1,FALSE)=0,"",HLOOKUP('Peer Comparison Tool'!$G$6,StateDropdownData,N262+1,FALSE))</f>
        <v/>
      </c>
      <c r="P262" s="29" t="str">
        <f>IF(HLOOKUP('Peer Comparison Tool'!$G$6,DropdownData,N262+1,FALSE)=0,"",HLOOKUP('Peer Comparison Tool'!$G$6,DropdownData,N262+1,FALSE))</f>
        <v/>
      </c>
      <c r="Q262" s="27">
        <v>253</v>
      </c>
      <c r="R262" s="28" t="str">
        <f>IF(HLOOKUP('Peer Comparison Tool'!$I$6,StateDropdownData,Q262+1,FALSE)=0,"",HLOOKUP('Peer Comparison Tool'!$I$6,StateDropdownData,Q262+1,FALSE))</f>
        <v/>
      </c>
      <c r="S262" s="29" t="str">
        <f>IF(HLOOKUP('Peer Comparison Tool'!$I$6,DropdownData,Q262+1,FALSE)=0,"",HLOOKUP('Peer Comparison Tool'!$I$6,DropdownData,Q262+1,FALSE))</f>
        <v/>
      </c>
      <c r="T262" s="5" t="str">
        <f t="shared" si="5203"/>
        <v/>
      </c>
      <c r="U262" s="5" t="str">
        <f t="shared" si="5203"/>
        <v/>
      </c>
      <c r="V262" s="5" t="str">
        <f t="shared" si="5203"/>
        <v/>
      </c>
      <c r="W262" s="5" t="str">
        <f t="shared" si="5203"/>
        <v/>
      </c>
      <c r="X262" s="5" t="str">
        <f t="shared" si="5203"/>
        <v/>
      </c>
      <c r="Y262" s="5" t="str">
        <f t="shared" si="5203"/>
        <v/>
      </c>
      <c r="Z262" s="5" t="str">
        <f t="shared" si="5203"/>
        <v/>
      </c>
      <c r="AA262" s="5" t="str">
        <f t="shared" si="5203"/>
        <v/>
      </c>
      <c r="AB262" s="5" t="str">
        <f t="shared" si="5203"/>
        <v/>
      </c>
      <c r="AC262" s="5" t="str">
        <f t="shared" si="5203"/>
        <v/>
      </c>
      <c r="AD262" s="5" t="str">
        <f t="shared" si="5204"/>
        <v/>
      </c>
      <c r="AE262" s="5" t="str">
        <f t="shared" si="5204"/>
        <v/>
      </c>
      <c r="AF262" s="5">
        <f t="shared" si="5204"/>
        <v>1009479</v>
      </c>
      <c r="AG262" s="5" t="str">
        <f t="shared" si="5204"/>
        <v/>
      </c>
      <c r="AH262" s="5" t="str">
        <f t="shared" si="5204"/>
        <v/>
      </c>
      <c r="AI262" s="5" t="str">
        <f t="shared" si="5204"/>
        <v/>
      </c>
      <c r="AJ262" s="5" t="str">
        <f t="shared" si="5204"/>
        <v/>
      </c>
      <c r="AK262" s="5" t="str">
        <f t="shared" si="5204"/>
        <v/>
      </c>
      <c r="AL262" s="5" t="str">
        <f t="shared" si="5204"/>
        <v/>
      </c>
      <c r="AM262" s="5" t="str">
        <f t="shared" si="5204"/>
        <v/>
      </c>
      <c r="AN262" s="5" t="str">
        <f t="shared" si="5205"/>
        <v/>
      </c>
      <c r="AO262" s="5" t="str">
        <f t="shared" si="5205"/>
        <v/>
      </c>
      <c r="AP262" s="5" t="str">
        <f t="shared" si="5205"/>
        <v/>
      </c>
      <c r="AQ262" s="5" t="str">
        <f t="shared" si="5205"/>
        <v/>
      </c>
      <c r="AR262" s="5" t="str">
        <f t="shared" si="5205"/>
        <v/>
      </c>
      <c r="AS262" s="5" t="str">
        <f t="shared" si="5205"/>
        <v/>
      </c>
      <c r="AT262" s="5" t="str">
        <f t="shared" si="5205"/>
        <v/>
      </c>
      <c r="AU262" s="5" t="str">
        <f t="shared" si="5205"/>
        <v/>
      </c>
      <c r="AV262" s="5" t="str">
        <f t="shared" si="5205"/>
        <v/>
      </c>
      <c r="AW262" s="5" t="str">
        <f t="shared" si="5205"/>
        <v/>
      </c>
      <c r="AX262" s="5" t="str">
        <f t="shared" si="5206"/>
        <v/>
      </c>
      <c r="AY262" s="5" t="str">
        <f t="shared" si="5206"/>
        <v/>
      </c>
      <c r="AZ262" s="5" t="str">
        <f t="shared" si="5206"/>
        <v/>
      </c>
      <c r="BA262" s="5" t="str">
        <f t="shared" si="5206"/>
        <v/>
      </c>
      <c r="BB262" s="5" t="str">
        <f t="shared" si="5206"/>
        <v/>
      </c>
      <c r="BC262" s="5" t="str">
        <f t="shared" si="5206"/>
        <v/>
      </c>
      <c r="BD262" s="5" t="str">
        <f t="shared" si="5206"/>
        <v/>
      </c>
      <c r="BE262" s="5" t="str">
        <f t="shared" si="5206"/>
        <v/>
      </c>
      <c r="BF262" s="5" t="str">
        <f t="shared" si="5206"/>
        <v/>
      </c>
      <c r="BG262" s="5" t="str">
        <f t="shared" si="5206"/>
        <v/>
      </c>
      <c r="BH262" s="5" t="str">
        <f t="shared" si="5207"/>
        <v/>
      </c>
      <c r="BI262" s="5" t="str">
        <f t="shared" si="5207"/>
        <v/>
      </c>
      <c r="BJ262" s="5">
        <f t="shared" si="5207"/>
        <v>1009632</v>
      </c>
      <c r="BK262" s="5" t="str">
        <f t="shared" si="5207"/>
        <v/>
      </c>
      <c r="BL262" s="5" t="str">
        <f t="shared" si="5207"/>
        <v/>
      </c>
      <c r="BM262" s="5" t="str">
        <f t="shared" si="5207"/>
        <v/>
      </c>
      <c r="BN262" s="5" t="str">
        <f t="shared" si="5207"/>
        <v/>
      </c>
      <c r="BO262" s="5" t="str">
        <f t="shared" si="5207"/>
        <v/>
      </c>
      <c r="BP262" s="5" t="str">
        <f t="shared" si="5207"/>
        <v/>
      </c>
      <c r="BQ262" s="5" t="str">
        <f t="shared" si="5207"/>
        <v/>
      </c>
      <c r="BR262" s="5"/>
      <c r="BT262" s="5" t="str">
        <f t="shared" si="5153"/>
        <v/>
      </c>
      <c r="BU262" s="5" t="str">
        <f t="shared" si="5154"/>
        <v/>
      </c>
      <c r="BV262" s="5" t="str">
        <f t="shared" si="5155"/>
        <v/>
      </c>
      <c r="BW262" s="5" t="str">
        <f t="shared" si="5156"/>
        <v/>
      </c>
      <c r="BX262" s="5" t="str">
        <f t="shared" si="5157"/>
        <v/>
      </c>
      <c r="BY262" s="5" t="str">
        <f t="shared" si="5158"/>
        <v/>
      </c>
      <c r="BZ262" s="5" t="str">
        <f t="shared" si="5159"/>
        <v/>
      </c>
      <c r="CA262" s="5" t="str">
        <f t="shared" si="5160"/>
        <v/>
      </c>
      <c r="CB262" s="5" t="str">
        <f t="shared" si="5161"/>
        <v/>
      </c>
      <c r="CC262" s="5" t="str">
        <f t="shared" si="5162"/>
        <v/>
      </c>
      <c r="CD262" s="5" t="str">
        <f t="shared" si="5163"/>
        <v/>
      </c>
      <c r="CE262" s="5" t="str">
        <f t="shared" si="5164"/>
        <v/>
      </c>
      <c r="CF262" s="5" t="str">
        <f t="shared" si="5165"/>
        <v>Scott State Bank - Bethany, IL</v>
      </c>
      <c r="CG262" s="5" t="str">
        <f t="shared" si="5166"/>
        <v/>
      </c>
      <c r="CH262" s="5" t="str">
        <f t="shared" si="5167"/>
        <v/>
      </c>
      <c r="CI262" s="5" t="str">
        <f t="shared" si="5168"/>
        <v/>
      </c>
      <c r="CJ262" s="5" t="str">
        <f t="shared" si="5169"/>
        <v/>
      </c>
      <c r="CK262" s="5" t="str">
        <f t="shared" si="5170"/>
        <v/>
      </c>
      <c r="CL262" s="5" t="str">
        <f t="shared" si="5171"/>
        <v/>
      </c>
      <c r="CM262" s="5" t="str">
        <f t="shared" si="5172"/>
        <v/>
      </c>
      <c r="CN262" s="5" t="str">
        <f t="shared" si="5173"/>
        <v/>
      </c>
      <c r="CO262" s="5" t="str">
        <f t="shared" si="5174"/>
        <v/>
      </c>
      <c r="CP262" s="5" t="str">
        <f t="shared" si="5175"/>
        <v/>
      </c>
      <c r="CQ262" s="5" t="str">
        <f t="shared" si="5176"/>
        <v/>
      </c>
      <c r="CR262" s="5" t="str">
        <f t="shared" si="5177"/>
        <v/>
      </c>
      <c r="CS262" s="5" t="str">
        <f t="shared" si="5178"/>
        <v/>
      </c>
      <c r="CT262" s="5" t="str">
        <f t="shared" si="5179"/>
        <v/>
      </c>
      <c r="CU262" s="5" t="str">
        <f t="shared" si="5180"/>
        <v/>
      </c>
      <c r="CV262" s="5" t="str">
        <f t="shared" si="5181"/>
        <v/>
      </c>
      <c r="CW262" s="5" t="str">
        <f t="shared" si="5182"/>
        <v/>
      </c>
      <c r="CX262" s="5" t="str">
        <f t="shared" si="5183"/>
        <v/>
      </c>
      <c r="CY262" s="5" t="str">
        <f t="shared" si="5184"/>
        <v/>
      </c>
      <c r="CZ262" s="5" t="str">
        <f t="shared" si="5185"/>
        <v/>
      </c>
      <c r="DA262" s="5" t="str">
        <f t="shared" si="5186"/>
        <v/>
      </c>
      <c r="DB262" s="5" t="str">
        <f t="shared" si="5187"/>
        <v/>
      </c>
      <c r="DC262" s="5" t="str">
        <f t="shared" si="5188"/>
        <v/>
      </c>
      <c r="DD262" s="5" t="str">
        <f t="shared" si="5189"/>
        <v/>
      </c>
      <c r="DE262" s="5" t="str">
        <f t="shared" si="5190"/>
        <v/>
      </c>
      <c r="DF262" s="5" t="str">
        <f t="shared" si="5191"/>
        <v/>
      </c>
      <c r="DG262" s="5" t="str">
        <f t="shared" si="5192"/>
        <v/>
      </c>
      <c r="DH262" s="5" t="str">
        <f t="shared" si="5193"/>
        <v/>
      </c>
      <c r="DI262" s="5" t="str">
        <f t="shared" si="5194"/>
        <v/>
      </c>
      <c r="DJ262" s="5" t="str">
        <f t="shared" si="5195"/>
        <v>Spring Hill State Bank - Longview, TX</v>
      </c>
      <c r="DK262" s="5" t="str">
        <f t="shared" si="5196"/>
        <v/>
      </c>
      <c r="DL262" s="5" t="str">
        <f t="shared" si="5197"/>
        <v/>
      </c>
      <c r="DM262" s="5" t="str">
        <f t="shared" si="5198"/>
        <v/>
      </c>
      <c r="DN262" s="5" t="str">
        <f t="shared" si="5199"/>
        <v/>
      </c>
      <c r="DO262" s="5" t="str">
        <f t="shared" si="5200"/>
        <v/>
      </c>
      <c r="DP262" s="5" t="str">
        <f t="shared" si="5201"/>
        <v/>
      </c>
      <c r="DQ262" s="5" t="str">
        <f t="shared" si="5142"/>
        <v/>
      </c>
    </row>
    <row r="263" spans="1:121" x14ac:dyDescent="0.25">
      <c r="A263">
        <v>262</v>
      </c>
      <c r="B263" s="5">
        <v>4237635</v>
      </c>
      <c r="C263" t="str">
        <f t="shared" si="5202"/>
        <v>First Commercial Bank - Los Angeles Branch - Los Angeles, CA</v>
      </c>
      <c r="D263" s="21" t="s">
        <v>10654</v>
      </c>
      <c r="E263" s="19" t="s">
        <v>2953</v>
      </c>
      <c r="F263" s="19" t="s">
        <v>2951</v>
      </c>
      <c r="G263" s="19"/>
      <c r="K263" s="27">
        <v>254</v>
      </c>
      <c r="L263" s="28" t="str">
        <f>IF(HLOOKUP('Peer Comparison Tool'!$E$6,StateDropdownData,K263+1,FALSE)=0,"",HLOOKUP('Peer Comparison Tool'!$E$6,StateDropdownData,K263+1,FALSE))</f>
        <v/>
      </c>
      <c r="M263" s="29" t="str">
        <f>IF(HLOOKUP('Peer Comparison Tool'!$E$6,[0]!DropdownData,K263+1,FALSE)=0,"",HLOOKUP('Peer Comparison Tool'!$E$6,[0]!DropdownData,K263+1,FALSE))</f>
        <v/>
      </c>
      <c r="N263" s="27">
        <v>254</v>
      </c>
      <c r="O263" s="28" t="str">
        <f>IF(HLOOKUP('Peer Comparison Tool'!$G$6,StateDropdownData,N263+1,FALSE)=0,"",HLOOKUP('Peer Comparison Tool'!$G$6,StateDropdownData,N263+1,FALSE))</f>
        <v/>
      </c>
      <c r="P263" s="29" t="str">
        <f>IF(HLOOKUP('Peer Comparison Tool'!$G$6,DropdownData,N263+1,FALSE)=0,"",HLOOKUP('Peer Comparison Tool'!$G$6,DropdownData,N263+1,FALSE))</f>
        <v/>
      </c>
      <c r="Q263" s="27">
        <v>254</v>
      </c>
      <c r="R263" s="28" t="str">
        <f>IF(HLOOKUP('Peer Comparison Tool'!$I$6,StateDropdownData,Q263+1,FALSE)=0,"",HLOOKUP('Peer Comparison Tool'!$I$6,StateDropdownData,Q263+1,FALSE))</f>
        <v/>
      </c>
      <c r="S263" s="29" t="str">
        <f>IF(HLOOKUP('Peer Comparison Tool'!$I$6,DropdownData,Q263+1,FALSE)=0,"",HLOOKUP('Peer Comparison Tool'!$I$6,DropdownData,Q263+1,FALSE))</f>
        <v/>
      </c>
      <c r="T263" s="5" t="str">
        <f t="shared" si="5203"/>
        <v/>
      </c>
      <c r="U263" s="5" t="str">
        <f t="shared" si="5203"/>
        <v/>
      </c>
      <c r="V263" s="5" t="str">
        <f t="shared" si="5203"/>
        <v/>
      </c>
      <c r="W263" s="5" t="str">
        <f t="shared" si="5203"/>
        <v/>
      </c>
      <c r="X263" s="5" t="str">
        <f t="shared" si="5203"/>
        <v/>
      </c>
      <c r="Y263" s="5" t="str">
        <f t="shared" si="5203"/>
        <v/>
      </c>
      <c r="Z263" s="5" t="str">
        <f t="shared" si="5203"/>
        <v/>
      </c>
      <c r="AA263" s="5" t="str">
        <f t="shared" si="5203"/>
        <v/>
      </c>
      <c r="AB263" s="5" t="str">
        <f t="shared" si="5203"/>
        <v/>
      </c>
      <c r="AC263" s="5" t="str">
        <f t="shared" si="5203"/>
        <v/>
      </c>
      <c r="AD263" s="5" t="str">
        <f t="shared" si="5204"/>
        <v/>
      </c>
      <c r="AE263" s="5" t="str">
        <f t="shared" si="5204"/>
        <v/>
      </c>
      <c r="AF263" s="5">
        <f t="shared" si="5204"/>
        <v>1006786</v>
      </c>
      <c r="AG263" s="5" t="str">
        <f t="shared" si="5204"/>
        <v/>
      </c>
      <c r="AH263" s="5" t="str">
        <f t="shared" si="5204"/>
        <v/>
      </c>
      <c r="AI263" s="5" t="str">
        <f t="shared" si="5204"/>
        <v/>
      </c>
      <c r="AJ263" s="5" t="str">
        <f t="shared" si="5204"/>
        <v/>
      </c>
      <c r="AK263" s="5" t="str">
        <f t="shared" si="5204"/>
        <v/>
      </c>
      <c r="AL263" s="5" t="str">
        <f t="shared" si="5204"/>
        <v/>
      </c>
      <c r="AM263" s="5" t="str">
        <f t="shared" si="5204"/>
        <v/>
      </c>
      <c r="AN263" s="5" t="str">
        <f t="shared" si="5205"/>
        <v/>
      </c>
      <c r="AO263" s="5" t="str">
        <f t="shared" si="5205"/>
        <v/>
      </c>
      <c r="AP263" s="5" t="str">
        <f t="shared" si="5205"/>
        <v/>
      </c>
      <c r="AQ263" s="5" t="str">
        <f t="shared" si="5205"/>
        <v/>
      </c>
      <c r="AR263" s="5" t="str">
        <f t="shared" si="5205"/>
        <v/>
      </c>
      <c r="AS263" s="5" t="str">
        <f t="shared" si="5205"/>
        <v/>
      </c>
      <c r="AT263" s="5" t="str">
        <f t="shared" si="5205"/>
        <v/>
      </c>
      <c r="AU263" s="5" t="str">
        <f t="shared" si="5205"/>
        <v/>
      </c>
      <c r="AV263" s="5" t="str">
        <f t="shared" si="5205"/>
        <v/>
      </c>
      <c r="AW263" s="5" t="str">
        <f t="shared" si="5205"/>
        <v/>
      </c>
      <c r="AX263" s="5" t="str">
        <f t="shared" si="5206"/>
        <v/>
      </c>
      <c r="AY263" s="5" t="str">
        <f t="shared" si="5206"/>
        <v/>
      </c>
      <c r="AZ263" s="5" t="str">
        <f t="shared" si="5206"/>
        <v/>
      </c>
      <c r="BA263" s="5" t="str">
        <f t="shared" si="5206"/>
        <v/>
      </c>
      <c r="BB263" s="5" t="str">
        <f t="shared" si="5206"/>
        <v/>
      </c>
      <c r="BC263" s="5" t="str">
        <f t="shared" si="5206"/>
        <v/>
      </c>
      <c r="BD263" s="5" t="str">
        <f t="shared" si="5206"/>
        <v/>
      </c>
      <c r="BE263" s="5" t="str">
        <f t="shared" si="5206"/>
        <v/>
      </c>
      <c r="BF263" s="5" t="str">
        <f t="shared" si="5206"/>
        <v/>
      </c>
      <c r="BG263" s="5" t="str">
        <f t="shared" si="5206"/>
        <v/>
      </c>
      <c r="BH263" s="5" t="str">
        <f t="shared" si="5207"/>
        <v/>
      </c>
      <c r="BI263" s="5" t="str">
        <f t="shared" si="5207"/>
        <v/>
      </c>
      <c r="BJ263" s="5">
        <f t="shared" si="5207"/>
        <v>1009091</v>
      </c>
      <c r="BK263" s="5" t="str">
        <f t="shared" si="5207"/>
        <v/>
      </c>
      <c r="BL263" s="5" t="str">
        <f t="shared" si="5207"/>
        <v/>
      </c>
      <c r="BM263" s="5" t="str">
        <f t="shared" si="5207"/>
        <v/>
      </c>
      <c r="BN263" s="5" t="str">
        <f t="shared" si="5207"/>
        <v/>
      </c>
      <c r="BO263" s="5" t="str">
        <f t="shared" si="5207"/>
        <v/>
      </c>
      <c r="BP263" s="5" t="str">
        <f t="shared" si="5207"/>
        <v/>
      </c>
      <c r="BQ263" s="5" t="str">
        <f t="shared" si="5207"/>
        <v/>
      </c>
      <c r="BR263" s="5"/>
      <c r="BT263" s="5" t="str">
        <f t="shared" si="5153"/>
        <v/>
      </c>
      <c r="BU263" s="5" t="str">
        <f t="shared" si="5154"/>
        <v/>
      </c>
      <c r="BV263" s="5" t="str">
        <f t="shared" si="5155"/>
        <v/>
      </c>
      <c r="BW263" s="5" t="str">
        <f t="shared" si="5156"/>
        <v/>
      </c>
      <c r="BX263" s="5" t="str">
        <f t="shared" si="5157"/>
        <v/>
      </c>
      <c r="BY263" s="5" t="str">
        <f t="shared" si="5158"/>
        <v/>
      </c>
      <c r="BZ263" s="5" t="str">
        <f t="shared" si="5159"/>
        <v/>
      </c>
      <c r="CA263" s="5" t="str">
        <f t="shared" si="5160"/>
        <v/>
      </c>
      <c r="CB263" s="5" t="str">
        <f t="shared" si="5161"/>
        <v/>
      </c>
      <c r="CC263" s="5" t="str">
        <f t="shared" si="5162"/>
        <v/>
      </c>
      <c r="CD263" s="5" t="str">
        <f t="shared" si="5163"/>
        <v/>
      </c>
      <c r="CE263" s="5" t="str">
        <f t="shared" si="5164"/>
        <v/>
      </c>
      <c r="CF263" s="5" t="str">
        <f t="shared" si="5165"/>
        <v>Security Bank, s.b. - Springfield, IL</v>
      </c>
      <c r="CG263" s="5" t="str">
        <f t="shared" si="5166"/>
        <v/>
      </c>
      <c r="CH263" s="5" t="str">
        <f t="shared" si="5167"/>
        <v/>
      </c>
      <c r="CI263" s="5" t="str">
        <f t="shared" si="5168"/>
        <v/>
      </c>
      <c r="CJ263" s="5" t="str">
        <f t="shared" si="5169"/>
        <v/>
      </c>
      <c r="CK263" s="5" t="str">
        <f t="shared" si="5170"/>
        <v/>
      </c>
      <c r="CL263" s="5" t="str">
        <f t="shared" si="5171"/>
        <v/>
      </c>
      <c r="CM263" s="5" t="str">
        <f t="shared" si="5172"/>
        <v/>
      </c>
      <c r="CN263" s="5" t="str">
        <f t="shared" si="5173"/>
        <v/>
      </c>
      <c r="CO263" s="5" t="str">
        <f t="shared" si="5174"/>
        <v/>
      </c>
      <c r="CP263" s="5" t="str">
        <f t="shared" si="5175"/>
        <v/>
      </c>
      <c r="CQ263" s="5" t="str">
        <f t="shared" si="5176"/>
        <v/>
      </c>
      <c r="CR263" s="5" t="str">
        <f t="shared" si="5177"/>
        <v/>
      </c>
      <c r="CS263" s="5" t="str">
        <f t="shared" si="5178"/>
        <v/>
      </c>
      <c r="CT263" s="5" t="str">
        <f t="shared" si="5179"/>
        <v/>
      </c>
      <c r="CU263" s="5" t="str">
        <f t="shared" si="5180"/>
        <v/>
      </c>
      <c r="CV263" s="5" t="str">
        <f t="shared" si="5181"/>
        <v/>
      </c>
      <c r="CW263" s="5" t="str">
        <f t="shared" si="5182"/>
        <v/>
      </c>
      <c r="CX263" s="5" t="str">
        <f t="shared" si="5183"/>
        <v/>
      </c>
      <c r="CY263" s="5" t="str">
        <f t="shared" si="5184"/>
        <v/>
      </c>
      <c r="CZ263" s="5" t="str">
        <f t="shared" si="5185"/>
        <v/>
      </c>
      <c r="DA263" s="5" t="str">
        <f t="shared" si="5186"/>
        <v/>
      </c>
      <c r="DB263" s="5" t="str">
        <f t="shared" si="5187"/>
        <v/>
      </c>
      <c r="DC263" s="5" t="str">
        <f t="shared" si="5188"/>
        <v/>
      </c>
      <c r="DD263" s="5" t="str">
        <f t="shared" si="5189"/>
        <v/>
      </c>
      <c r="DE263" s="5" t="str">
        <f t="shared" si="5190"/>
        <v/>
      </c>
      <c r="DF263" s="5" t="str">
        <f t="shared" si="5191"/>
        <v/>
      </c>
      <c r="DG263" s="5" t="str">
        <f t="shared" si="5192"/>
        <v/>
      </c>
      <c r="DH263" s="5" t="str">
        <f t="shared" si="5193"/>
        <v/>
      </c>
      <c r="DI263" s="5" t="str">
        <f t="shared" si="5194"/>
        <v/>
      </c>
      <c r="DJ263" s="5" t="str">
        <f t="shared" si="5195"/>
        <v>Spur Security Bank - Spur, TX</v>
      </c>
      <c r="DK263" s="5" t="str">
        <f t="shared" si="5196"/>
        <v/>
      </c>
      <c r="DL263" s="5" t="str">
        <f t="shared" si="5197"/>
        <v/>
      </c>
      <c r="DM263" s="5" t="str">
        <f t="shared" si="5198"/>
        <v/>
      </c>
      <c r="DN263" s="5" t="str">
        <f t="shared" si="5199"/>
        <v/>
      </c>
      <c r="DO263" s="5" t="str">
        <f t="shared" si="5200"/>
        <v/>
      </c>
      <c r="DP263" s="5" t="str">
        <f t="shared" si="5201"/>
        <v/>
      </c>
      <c r="DQ263" s="5" t="str">
        <f t="shared" si="5142"/>
        <v/>
      </c>
    </row>
    <row r="264" spans="1:121" x14ac:dyDescent="0.25">
      <c r="A264">
        <v>263</v>
      </c>
      <c r="B264" s="5">
        <v>1032515</v>
      </c>
      <c r="C264" t="str">
        <f t="shared" si="5202"/>
        <v>First Commercial Bank (U.S.A) - Alhambra, CA</v>
      </c>
      <c r="D264" s="21" t="s">
        <v>9421</v>
      </c>
      <c r="E264" s="19" t="s">
        <v>2982</v>
      </c>
      <c r="F264" s="19" t="s">
        <v>2951</v>
      </c>
      <c r="G264" s="19"/>
      <c r="K264" s="27">
        <v>255</v>
      </c>
      <c r="L264" s="28" t="str">
        <f>IF(HLOOKUP('Peer Comparison Tool'!$E$6,StateDropdownData,K264+1,FALSE)=0,"",HLOOKUP('Peer Comparison Tool'!$E$6,StateDropdownData,K264+1,FALSE))</f>
        <v/>
      </c>
      <c r="M264" s="29" t="str">
        <f>IF(HLOOKUP('Peer Comparison Tool'!$E$6,[0]!DropdownData,K264+1,FALSE)=0,"",HLOOKUP('Peer Comparison Tool'!$E$6,[0]!DropdownData,K264+1,FALSE))</f>
        <v/>
      </c>
      <c r="N264" s="27">
        <v>255</v>
      </c>
      <c r="O264" s="28" t="str">
        <f>IF(HLOOKUP('Peer Comparison Tool'!$G$6,StateDropdownData,N264+1,FALSE)=0,"",HLOOKUP('Peer Comparison Tool'!$G$6,StateDropdownData,N264+1,FALSE))</f>
        <v/>
      </c>
      <c r="P264" s="29" t="str">
        <f>IF(HLOOKUP('Peer Comparison Tool'!$G$6,DropdownData,N264+1,FALSE)=0,"",HLOOKUP('Peer Comparison Tool'!$G$6,DropdownData,N264+1,FALSE))</f>
        <v/>
      </c>
      <c r="Q264" s="27">
        <v>255</v>
      </c>
      <c r="R264" s="28" t="str">
        <f>IF(HLOOKUP('Peer Comparison Tool'!$I$6,StateDropdownData,Q264+1,FALSE)=0,"",HLOOKUP('Peer Comparison Tool'!$I$6,StateDropdownData,Q264+1,FALSE))</f>
        <v/>
      </c>
      <c r="S264" s="29" t="str">
        <f>IF(HLOOKUP('Peer Comparison Tool'!$I$6,DropdownData,Q264+1,FALSE)=0,"",HLOOKUP('Peer Comparison Tool'!$I$6,DropdownData,Q264+1,FALSE))</f>
        <v/>
      </c>
      <c r="T264" s="5" t="str">
        <f t="shared" si="5203"/>
        <v/>
      </c>
      <c r="U264" s="5" t="str">
        <f t="shared" si="5203"/>
        <v/>
      </c>
      <c r="V264" s="5" t="str">
        <f t="shared" si="5203"/>
        <v/>
      </c>
      <c r="W264" s="5" t="str">
        <f t="shared" si="5203"/>
        <v/>
      </c>
      <c r="X264" s="5" t="str">
        <f t="shared" si="5203"/>
        <v/>
      </c>
      <c r="Y264" s="5" t="str">
        <f t="shared" si="5203"/>
        <v/>
      </c>
      <c r="Z264" s="5" t="str">
        <f t="shared" si="5203"/>
        <v/>
      </c>
      <c r="AA264" s="5" t="str">
        <f t="shared" si="5203"/>
        <v/>
      </c>
      <c r="AB264" s="5" t="str">
        <f t="shared" si="5203"/>
        <v/>
      </c>
      <c r="AC264" s="5" t="str">
        <f t="shared" si="5203"/>
        <v/>
      </c>
      <c r="AD264" s="5" t="str">
        <f t="shared" si="5204"/>
        <v/>
      </c>
      <c r="AE264" s="5" t="str">
        <f t="shared" si="5204"/>
        <v/>
      </c>
      <c r="AF264" s="5">
        <f t="shared" si="5204"/>
        <v>1012701</v>
      </c>
      <c r="AG264" s="5" t="str">
        <f t="shared" si="5204"/>
        <v/>
      </c>
      <c r="AH264" s="5" t="str">
        <f t="shared" si="5204"/>
        <v/>
      </c>
      <c r="AI264" s="5" t="str">
        <f t="shared" si="5204"/>
        <v/>
      </c>
      <c r="AJ264" s="5" t="str">
        <f t="shared" si="5204"/>
        <v/>
      </c>
      <c r="AK264" s="5" t="str">
        <f t="shared" si="5204"/>
        <v/>
      </c>
      <c r="AL264" s="5" t="str">
        <f t="shared" si="5204"/>
        <v/>
      </c>
      <c r="AM264" s="5" t="str">
        <f t="shared" si="5204"/>
        <v/>
      </c>
      <c r="AN264" s="5" t="str">
        <f t="shared" si="5205"/>
        <v/>
      </c>
      <c r="AO264" s="5" t="str">
        <f t="shared" si="5205"/>
        <v/>
      </c>
      <c r="AP264" s="5" t="str">
        <f t="shared" si="5205"/>
        <v/>
      </c>
      <c r="AQ264" s="5" t="str">
        <f t="shared" si="5205"/>
        <v/>
      </c>
      <c r="AR264" s="5" t="str">
        <f t="shared" si="5205"/>
        <v/>
      </c>
      <c r="AS264" s="5" t="str">
        <f t="shared" si="5205"/>
        <v/>
      </c>
      <c r="AT264" s="5" t="str">
        <f t="shared" si="5205"/>
        <v/>
      </c>
      <c r="AU264" s="5" t="str">
        <f t="shared" si="5205"/>
        <v/>
      </c>
      <c r="AV264" s="5" t="str">
        <f t="shared" si="5205"/>
        <v/>
      </c>
      <c r="AW264" s="5" t="str">
        <f t="shared" si="5205"/>
        <v/>
      </c>
      <c r="AX264" s="5" t="str">
        <f t="shared" si="5206"/>
        <v/>
      </c>
      <c r="AY264" s="5" t="str">
        <f t="shared" si="5206"/>
        <v/>
      </c>
      <c r="AZ264" s="5" t="str">
        <f t="shared" si="5206"/>
        <v/>
      </c>
      <c r="BA264" s="5" t="str">
        <f t="shared" si="5206"/>
        <v/>
      </c>
      <c r="BB264" s="5" t="str">
        <f t="shared" si="5206"/>
        <v/>
      </c>
      <c r="BC264" s="5" t="str">
        <f t="shared" si="5206"/>
        <v/>
      </c>
      <c r="BD264" s="5" t="str">
        <f t="shared" si="5206"/>
        <v/>
      </c>
      <c r="BE264" s="5" t="str">
        <f t="shared" si="5206"/>
        <v/>
      </c>
      <c r="BF264" s="5" t="str">
        <f t="shared" si="5206"/>
        <v/>
      </c>
      <c r="BG264" s="5" t="str">
        <f t="shared" si="5206"/>
        <v/>
      </c>
      <c r="BH264" s="5" t="str">
        <f t="shared" si="5207"/>
        <v/>
      </c>
      <c r="BI264" s="5" t="str">
        <f t="shared" si="5207"/>
        <v/>
      </c>
      <c r="BJ264" s="5">
        <f t="shared" si="5207"/>
        <v>1011591</v>
      </c>
      <c r="BK264" s="5" t="str">
        <f t="shared" si="5207"/>
        <v/>
      </c>
      <c r="BL264" s="5" t="str">
        <f t="shared" si="5207"/>
        <v/>
      </c>
      <c r="BM264" s="5" t="str">
        <f t="shared" si="5207"/>
        <v/>
      </c>
      <c r="BN264" s="5" t="str">
        <f t="shared" si="5207"/>
        <v/>
      </c>
      <c r="BO264" s="5" t="str">
        <f t="shared" si="5207"/>
        <v/>
      </c>
      <c r="BP264" s="5" t="str">
        <f t="shared" si="5207"/>
        <v/>
      </c>
      <c r="BQ264" s="5" t="str">
        <f t="shared" si="5207"/>
        <v/>
      </c>
      <c r="BR264" s="5"/>
      <c r="BT264" s="5" t="str">
        <f t="shared" si="5153"/>
        <v/>
      </c>
      <c r="BU264" s="5" t="str">
        <f t="shared" si="5154"/>
        <v/>
      </c>
      <c r="BV264" s="5" t="str">
        <f t="shared" si="5155"/>
        <v/>
      </c>
      <c r="BW264" s="5" t="str">
        <f t="shared" si="5156"/>
        <v/>
      </c>
      <c r="BX264" s="5" t="str">
        <f t="shared" si="5157"/>
        <v/>
      </c>
      <c r="BY264" s="5" t="str">
        <f t="shared" si="5158"/>
        <v/>
      </c>
      <c r="BZ264" s="5" t="str">
        <f t="shared" si="5159"/>
        <v/>
      </c>
      <c r="CA264" s="5" t="str">
        <f t="shared" si="5160"/>
        <v/>
      </c>
      <c r="CB264" s="5" t="str">
        <f t="shared" si="5161"/>
        <v/>
      </c>
      <c r="CC264" s="5" t="str">
        <f t="shared" si="5162"/>
        <v/>
      </c>
      <c r="CD264" s="5" t="str">
        <f t="shared" si="5163"/>
        <v/>
      </c>
      <c r="CE264" s="5" t="str">
        <f t="shared" si="5164"/>
        <v/>
      </c>
      <c r="CF264" s="5" t="str">
        <f t="shared" si="5165"/>
        <v>Security Savings Bank - Monmouth, IL</v>
      </c>
      <c r="CG264" s="5" t="str">
        <f t="shared" si="5166"/>
        <v/>
      </c>
      <c r="CH264" s="5" t="str">
        <f t="shared" si="5167"/>
        <v/>
      </c>
      <c r="CI264" s="5" t="str">
        <f t="shared" si="5168"/>
        <v/>
      </c>
      <c r="CJ264" s="5" t="str">
        <f t="shared" si="5169"/>
        <v/>
      </c>
      <c r="CK264" s="5" t="str">
        <f t="shared" si="5170"/>
        <v/>
      </c>
      <c r="CL264" s="5" t="str">
        <f t="shared" si="5171"/>
        <v/>
      </c>
      <c r="CM264" s="5" t="str">
        <f t="shared" si="5172"/>
        <v/>
      </c>
      <c r="CN264" s="5" t="str">
        <f t="shared" si="5173"/>
        <v/>
      </c>
      <c r="CO264" s="5" t="str">
        <f t="shared" si="5174"/>
        <v/>
      </c>
      <c r="CP264" s="5" t="str">
        <f t="shared" si="5175"/>
        <v/>
      </c>
      <c r="CQ264" s="5" t="str">
        <f t="shared" si="5176"/>
        <v/>
      </c>
      <c r="CR264" s="5" t="str">
        <f t="shared" si="5177"/>
        <v/>
      </c>
      <c r="CS264" s="5" t="str">
        <f t="shared" si="5178"/>
        <v/>
      </c>
      <c r="CT264" s="5" t="str">
        <f t="shared" si="5179"/>
        <v/>
      </c>
      <c r="CU264" s="5" t="str">
        <f t="shared" si="5180"/>
        <v/>
      </c>
      <c r="CV264" s="5" t="str">
        <f t="shared" si="5181"/>
        <v/>
      </c>
      <c r="CW264" s="5" t="str">
        <f t="shared" si="5182"/>
        <v/>
      </c>
      <c r="CX264" s="5" t="str">
        <f t="shared" si="5183"/>
        <v/>
      </c>
      <c r="CY264" s="5" t="str">
        <f t="shared" si="5184"/>
        <v/>
      </c>
      <c r="CZ264" s="5" t="str">
        <f t="shared" si="5185"/>
        <v/>
      </c>
      <c r="DA264" s="5" t="str">
        <f t="shared" si="5186"/>
        <v/>
      </c>
      <c r="DB264" s="5" t="str">
        <f t="shared" si="5187"/>
        <v/>
      </c>
      <c r="DC264" s="5" t="str">
        <f t="shared" si="5188"/>
        <v/>
      </c>
      <c r="DD264" s="5" t="str">
        <f t="shared" si="5189"/>
        <v/>
      </c>
      <c r="DE264" s="5" t="str">
        <f t="shared" si="5190"/>
        <v/>
      </c>
      <c r="DF264" s="5" t="str">
        <f t="shared" si="5191"/>
        <v/>
      </c>
      <c r="DG264" s="5" t="str">
        <f t="shared" si="5192"/>
        <v/>
      </c>
      <c r="DH264" s="5" t="str">
        <f t="shared" si="5193"/>
        <v/>
      </c>
      <c r="DI264" s="5" t="str">
        <f t="shared" si="5194"/>
        <v/>
      </c>
      <c r="DJ264" s="5" t="str">
        <f t="shared" si="5195"/>
        <v>State Bank of De Kalb - De Kalb, TX</v>
      </c>
      <c r="DK264" s="5" t="str">
        <f t="shared" si="5196"/>
        <v/>
      </c>
      <c r="DL264" s="5" t="str">
        <f t="shared" si="5197"/>
        <v/>
      </c>
      <c r="DM264" s="5" t="str">
        <f t="shared" si="5198"/>
        <v/>
      </c>
      <c r="DN264" s="5" t="str">
        <f t="shared" si="5199"/>
        <v/>
      </c>
      <c r="DO264" s="5" t="str">
        <f t="shared" si="5200"/>
        <v/>
      </c>
      <c r="DP264" s="5" t="str">
        <f t="shared" si="5201"/>
        <v/>
      </c>
      <c r="DQ264" s="5" t="str">
        <f t="shared" si="5142"/>
        <v/>
      </c>
    </row>
    <row r="265" spans="1:121" x14ac:dyDescent="0.25">
      <c r="A265">
        <v>264</v>
      </c>
      <c r="B265" s="5">
        <v>1001840</v>
      </c>
      <c r="C265" t="str">
        <f t="shared" si="5202"/>
        <v>First Credit Bank - Los Angeles, CA</v>
      </c>
      <c r="D265" s="21" t="s">
        <v>1332</v>
      </c>
      <c r="E265" s="19" t="s">
        <v>2953</v>
      </c>
      <c r="F265" s="19" t="s">
        <v>2951</v>
      </c>
      <c r="G265" s="19"/>
      <c r="K265" s="27">
        <v>256</v>
      </c>
      <c r="L265" s="28" t="str">
        <f>IF(HLOOKUP('Peer Comparison Tool'!$E$6,StateDropdownData,K265+1,FALSE)=0,"",HLOOKUP('Peer Comparison Tool'!$E$6,StateDropdownData,K265+1,FALSE))</f>
        <v/>
      </c>
      <c r="M265" s="29" t="str">
        <f>IF(HLOOKUP('Peer Comparison Tool'!$E$6,[0]!DropdownData,K265+1,FALSE)=0,"",HLOOKUP('Peer Comparison Tool'!$E$6,[0]!DropdownData,K265+1,FALSE))</f>
        <v/>
      </c>
      <c r="N265" s="27">
        <v>256</v>
      </c>
      <c r="O265" s="28" t="str">
        <f>IF(HLOOKUP('Peer Comparison Tool'!$G$6,StateDropdownData,N265+1,FALSE)=0,"",HLOOKUP('Peer Comparison Tool'!$G$6,StateDropdownData,N265+1,FALSE))</f>
        <v/>
      </c>
      <c r="P265" s="29" t="str">
        <f>IF(HLOOKUP('Peer Comparison Tool'!$G$6,DropdownData,N265+1,FALSE)=0,"",HLOOKUP('Peer Comparison Tool'!$G$6,DropdownData,N265+1,FALSE))</f>
        <v/>
      </c>
      <c r="Q265" s="27">
        <v>256</v>
      </c>
      <c r="R265" s="28" t="str">
        <f>IF(HLOOKUP('Peer Comparison Tool'!$I$6,StateDropdownData,Q265+1,FALSE)=0,"",HLOOKUP('Peer Comparison Tool'!$I$6,StateDropdownData,Q265+1,FALSE))</f>
        <v/>
      </c>
      <c r="S265" s="29" t="str">
        <f>IF(HLOOKUP('Peer Comparison Tool'!$I$6,DropdownData,Q265+1,FALSE)=0,"",HLOOKUP('Peer Comparison Tool'!$I$6,DropdownData,Q265+1,FALSE))</f>
        <v/>
      </c>
      <c r="T265" s="5" t="str">
        <f t="shared" si="5203"/>
        <v/>
      </c>
      <c r="U265" s="5" t="str">
        <f t="shared" si="5203"/>
        <v/>
      </c>
      <c r="V265" s="5" t="str">
        <f t="shared" si="5203"/>
        <v/>
      </c>
      <c r="W265" s="5" t="str">
        <f t="shared" si="5203"/>
        <v/>
      </c>
      <c r="X265" s="5" t="str">
        <f t="shared" si="5203"/>
        <v/>
      </c>
      <c r="Y265" s="5" t="str">
        <f t="shared" si="5203"/>
        <v/>
      </c>
      <c r="Z265" s="5" t="str">
        <f t="shared" si="5203"/>
        <v/>
      </c>
      <c r="AA265" s="5" t="str">
        <f t="shared" si="5203"/>
        <v/>
      </c>
      <c r="AB265" s="5" t="str">
        <f t="shared" si="5203"/>
        <v/>
      </c>
      <c r="AC265" s="5" t="str">
        <f t="shared" si="5203"/>
        <v/>
      </c>
      <c r="AD265" s="5" t="str">
        <f t="shared" si="5204"/>
        <v/>
      </c>
      <c r="AE265" s="5" t="str">
        <f t="shared" si="5204"/>
        <v/>
      </c>
      <c r="AF265" s="5">
        <f t="shared" si="5204"/>
        <v>4073147</v>
      </c>
      <c r="AG265" s="5" t="str">
        <f t="shared" si="5204"/>
        <v/>
      </c>
      <c r="AH265" s="5" t="str">
        <f t="shared" si="5204"/>
        <v/>
      </c>
      <c r="AI265" s="5" t="str">
        <f t="shared" si="5204"/>
        <v/>
      </c>
      <c r="AJ265" s="5" t="str">
        <f t="shared" si="5204"/>
        <v/>
      </c>
      <c r="AK265" s="5" t="str">
        <f t="shared" si="5204"/>
        <v/>
      </c>
      <c r="AL265" s="5" t="str">
        <f t="shared" si="5204"/>
        <v/>
      </c>
      <c r="AM265" s="5" t="str">
        <f t="shared" si="5204"/>
        <v/>
      </c>
      <c r="AN265" s="5" t="str">
        <f t="shared" si="5205"/>
        <v/>
      </c>
      <c r="AO265" s="5" t="str">
        <f t="shared" si="5205"/>
        <v/>
      </c>
      <c r="AP265" s="5" t="str">
        <f t="shared" si="5205"/>
        <v/>
      </c>
      <c r="AQ265" s="5" t="str">
        <f t="shared" si="5205"/>
        <v/>
      </c>
      <c r="AR265" s="5" t="str">
        <f t="shared" si="5205"/>
        <v/>
      </c>
      <c r="AS265" s="5" t="str">
        <f t="shared" si="5205"/>
        <v/>
      </c>
      <c r="AT265" s="5" t="str">
        <f t="shared" si="5205"/>
        <v/>
      </c>
      <c r="AU265" s="5" t="str">
        <f t="shared" si="5205"/>
        <v/>
      </c>
      <c r="AV265" s="5" t="str">
        <f t="shared" si="5205"/>
        <v/>
      </c>
      <c r="AW265" s="5" t="str">
        <f t="shared" si="5205"/>
        <v/>
      </c>
      <c r="AX265" s="5" t="str">
        <f t="shared" si="5206"/>
        <v/>
      </c>
      <c r="AY265" s="5" t="str">
        <f t="shared" si="5206"/>
        <v/>
      </c>
      <c r="AZ265" s="5" t="str">
        <f t="shared" si="5206"/>
        <v/>
      </c>
      <c r="BA265" s="5" t="str">
        <f t="shared" si="5206"/>
        <v/>
      </c>
      <c r="BB265" s="5" t="str">
        <f t="shared" si="5206"/>
        <v/>
      </c>
      <c r="BC265" s="5" t="str">
        <f t="shared" si="5206"/>
        <v/>
      </c>
      <c r="BD265" s="5" t="str">
        <f t="shared" si="5206"/>
        <v/>
      </c>
      <c r="BE265" s="5" t="str">
        <f t="shared" si="5206"/>
        <v/>
      </c>
      <c r="BF265" s="5" t="str">
        <f t="shared" si="5206"/>
        <v/>
      </c>
      <c r="BG265" s="5" t="str">
        <f t="shared" si="5206"/>
        <v/>
      </c>
      <c r="BH265" s="5" t="str">
        <f t="shared" si="5207"/>
        <v/>
      </c>
      <c r="BI265" s="5" t="str">
        <f t="shared" si="5207"/>
        <v/>
      </c>
      <c r="BJ265" s="5">
        <f t="shared" si="5207"/>
        <v>1020785</v>
      </c>
      <c r="BK265" s="5" t="str">
        <f t="shared" si="5207"/>
        <v/>
      </c>
      <c r="BL265" s="5" t="str">
        <f t="shared" si="5207"/>
        <v/>
      </c>
      <c r="BM265" s="5" t="str">
        <f t="shared" si="5207"/>
        <v/>
      </c>
      <c r="BN265" s="5" t="str">
        <f t="shared" si="5207"/>
        <v/>
      </c>
      <c r="BO265" s="5" t="str">
        <f t="shared" si="5207"/>
        <v/>
      </c>
      <c r="BP265" s="5" t="str">
        <f t="shared" si="5207"/>
        <v/>
      </c>
      <c r="BQ265" s="5" t="str">
        <f t="shared" si="5207"/>
        <v/>
      </c>
      <c r="BR265" s="5"/>
      <c r="BT265" s="5" t="str">
        <f t="shared" si="5153"/>
        <v/>
      </c>
      <c r="BU265" s="5" t="str">
        <f t="shared" si="5154"/>
        <v/>
      </c>
      <c r="BV265" s="5" t="str">
        <f t="shared" si="5155"/>
        <v/>
      </c>
      <c r="BW265" s="5" t="str">
        <f t="shared" si="5156"/>
        <v/>
      </c>
      <c r="BX265" s="5" t="str">
        <f t="shared" si="5157"/>
        <v/>
      </c>
      <c r="BY265" s="5" t="str">
        <f t="shared" si="5158"/>
        <v/>
      </c>
      <c r="BZ265" s="5" t="str">
        <f t="shared" si="5159"/>
        <v/>
      </c>
      <c r="CA265" s="5" t="str">
        <f t="shared" si="5160"/>
        <v/>
      </c>
      <c r="CB265" s="5" t="str">
        <f t="shared" si="5161"/>
        <v/>
      </c>
      <c r="CC265" s="5" t="str">
        <f t="shared" si="5162"/>
        <v/>
      </c>
      <c r="CD265" s="5" t="str">
        <f t="shared" si="5163"/>
        <v/>
      </c>
      <c r="CE265" s="5" t="str">
        <f t="shared" si="5164"/>
        <v/>
      </c>
      <c r="CF265" s="5" t="str">
        <f t="shared" si="5165"/>
        <v>Servbank, National Association - Oswego, IL</v>
      </c>
      <c r="CG265" s="5" t="str">
        <f t="shared" si="5166"/>
        <v/>
      </c>
      <c r="CH265" s="5" t="str">
        <f t="shared" si="5167"/>
        <v/>
      </c>
      <c r="CI265" s="5" t="str">
        <f t="shared" si="5168"/>
        <v/>
      </c>
      <c r="CJ265" s="5" t="str">
        <f t="shared" si="5169"/>
        <v/>
      </c>
      <c r="CK265" s="5" t="str">
        <f t="shared" si="5170"/>
        <v/>
      </c>
      <c r="CL265" s="5" t="str">
        <f t="shared" si="5171"/>
        <v/>
      </c>
      <c r="CM265" s="5" t="str">
        <f t="shared" si="5172"/>
        <v/>
      </c>
      <c r="CN265" s="5" t="str">
        <f t="shared" si="5173"/>
        <v/>
      </c>
      <c r="CO265" s="5" t="str">
        <f t="shared" si="5174"/>
        <v/>
      </c>
      <c r="CP265" s="5" t="str">
        <f t="shared" si="5175"/>
        <v/>
      </c>
      <c r="CQ265" s="5" t="str">
        <f t="shared" si="5176"/>
        <v/>
      </c>
      <c r="CR265" s="5" t="str">
        <f t="shared" si="5177"/>
        <v/>
      </c>
      <c r="CS265" s="5" t="str">
        <f t="shared" si="5178"/>
        <v/>
      </c>
      <c r="CT265" s="5" t="str">
        <f t="shared" si="5179"/>
        <v/>
      </c>
      <c r="CU265" s="5" t="str">
        <f t="shared" si="5180"/>
        <v/>
      </c>
      <c r="CV265" s="5" t="str">
        <f t="shared" si="5181"/>
        <v/>
      </c>
      <c r="CW265" s="5" t="str">
        <f t="shared" si="5182"/>
        <v/>
      </c>
      <c r="CX265" s="5" t="str">
        <f t="shared" si="5183"/>
        <v/>
      </c>
      <c r="CY265" s="5" t="str">
        <f t="shared" si="5184"/>
        <v/>
      </c>
      <c r="CZ265" s="5" t="str">
        <f t="shared" si="5185"/>
        <v/>
      </c>
      <c r="DA265" s="5" t="str">
        <f t="shared" si="5186"/>
        <v/>
      </c>
      <c r="DB265" s="5" t="str">
        <f t="shared" si="5187"/>
        <v/>
      </c>
      <c r="DC265" s="5" t="str">
        <f t="shared" si="5188"/>
        <v/>
      </c>
      <c r="DD265" s="5" t="str">
        <f t="shared" si="5189"/>
        <v/>
      </c>
      <c r="DE265" s="5" t="str">
        <f t="shared" si="5190"/>
        <v/>
      </c>
      <c r="DF265" s="5" t="str">
        <f t="shared" si="5191"/>
        <v/>
      </c>
      <c r="DG265" s="5" t="str">
        <f t="shared" si="5192"/>
        <v/>
      </c>
      <c r="DH265" s="5" t="str">
        <f t="shared" si="5193"/>
        <v/>
      </c>
      <c r="DI265" s="5" t="str">
        <f t="shared" si="5194"/>
        <v/>
      </c>
      <c r="DJ265" s="5" t="str">
        <f t="shared" si="5195"/>
        <v>State Bank of Texas - Irving, TX</v>
      </c>
      <c r="DK265" s="5" t="str">
        <f t="shared" si="5196"/>
        <v/>
      </c>
      <c r="DL265" s="5" t="str">
        <f t="shared" si="5197"/>
        <v/>
      </c>
      <c r="DM265" s="5" t="str">
        <f t="shared" si="5198"/>
        <v/>
      </c>
      <c r="DN265" s="5" t="str">
        <f t="shared" si="5199"/>
        <v/>
      </c>
      <c r="DO265" s="5" t="str">
        <f t="shared" si="5200"/>
        <v/>
      </c>
      <c r="DP265" s="5" t="str">
        <f t="shared" si="5201"/>
        <v/>
      </c>
      <c r="DQ265" s="5" t="str">
        <f t="shared" si="5142"/>
        <v/>
      </c>
    </row>
    <row r="266" spans="1:121" x14ac:dyDescent="0.25">
      <c r="A266">
        <v>265</v>
      </c>
      <c r="B266" s="5">
        <v>1002451</v>
      </c>
      <c r="C266" t="str">
        <f t="shared" si="5202"/>
        <v>First Federal Savings and Loan Association of San Rafael - San Rafael, CA</v>
      </c>
      <c r="D266" s="21" t="s">
        <v>570</v>
      </c>
      <c r="E266" s="19" t="s">
        <v>2983</v>
      </c>
      <c r="F266" s="19" t="s">
        <v>2951</v>
      </c>
      <c r="G266" s="19"/>
      <c r="K266" s="27">
        <v>257</v>
      </c>
      <c r="L266" s="28" t="str">
        <f>IF(HLOOKUP('Peer Comparison Tool'!$E$6,StateDropdownData,K266+1,FALSE)=0,"",HLOOKUP('Peer Comparison Tool'!$E$6,StateDropdownData,K266+1,FALSE))</f>
        <v/>
      </c>
      <c r="M266" s="29" t="str">
        <f>IF(HLOOKUP('Peer Comparison Tool'!$E$6,[0]!DropdownData,K266+1,FALSE)=0,"",HLOOKUP('Peer Comparison Tool'!$E$6,[0]!DropdownData,K266+1,FALSE))</f>
        <v/>
      </c>
      <c r="N266" s="27">
        <v>257</v>
      </c>
      <c r="O266" s="28" t="str">
        <f>IF(HLOOKUP('Peer Comparison Tool'!$G$6,StateDropdownData,N266+1,FALSE)=0,"",HLOOKUP('Peer Comparison Tool'!$G$6,StateDropdownData,N266+1,FALSE))</f>
        <v/>
      </c>
      <c r="P266" s="29" t="str">
        <f>IF(HLOOKUP('Peer Comparison Tool'!$G$6,DropdownData,N266+1,FALSE)=0,"",HLOOKUP('Peer Comparison Tool'!$G$6,DropdownData,N266+1,FALSE))</f>
        <v/>
      </c>
      <c r="Q266" s="27">
        <v>257</v>
      </c>
      <c r="R266" s="28" t="str">
        <f>IF(HLOOKUP('Peer Comparison Tool'!$I$6,StateDropdownData,Q266+1,FALSE)=0,"",HLOOKUP('Peer Comparison Tool'!$I$6,StateDropdownData,Q266+1,FALSE))</f>
        <v/>
      </c>
      <c r="S266" s="29" t="str">
        <f>IF(HLOOKUP('Peer Comparison Tool'!$I$6,DropdownData,Q266+1,FALSE)=0,"",HLOOKUP('Peer Comparison Tool'!$I$6,DropdownData,Q266+1,FALSE))</f>
        <v/>
      </c>
      <c r="T266" s="5" t="str">
        <f t="shared" si="5203"/>
        <v/>
      </c>
      <c r="U266" s="5" t="str">
        <f t="shared" si="5203"/>
        <v/>
      </c>
      <c r="V266" s="5" t="str">
        <f t="shared" si="5203"/>
        <v/>
      </c>
      <c r="W266" s="5" t="str">
        <f t="shared" si="5203"/>
        <v/>
      </c>
      <c r="X266" s="5" t="str">
        <f t="shared" si="5203"/>
        <v/>
      </c>
      <c r="Y266" s="5" t="str">
        <f t="shared" si="5203"/>
        <v/>
      </c>
      <c r="Z266" s="5" t="str">
        <f t="shared" si="5203"/>
        <v/>
      </c>
      <c r="AA266" s="5" t="str">
        <f t="shared" si="5203"/>
        <v/>
      </c>
      <c r="AB266" s="5" t="str">
        <f t="shared" si="5203"/>
        <v/>
      </c>
      <c r="AC266" s="5" t="str">
        <f t="shared" si="5203"/>
        <v/>
      </c>
      <c r="AD266" s="5" t="str">
        <f t="shared" si="5204"/>
        <v/>
      </c>
      <c r="AE266" s="5" t="str">
        <f t="shared" si="5204"/>
        <v/>
      </c>
      <c r="AF266" s="5">
        <f t="shared" si="5204"/>
        <v>1006979</v>
      </c>
      <c r="AG266" s="5" t="str">
        <f t="shared" si="5204"/>
        <v/>
      </c>
      <c r="AH266" s="5" t="str">
        <f t="shared" si="5204"/>
        <v/>
      </c>
      <c r="AI266" s="5" t="str">
        <f t="shared" si="5204"/>
        <v/>
      </c>
      <c r="AJ266" s="5" t="str">
        <f t="shared" si="5204"/>
        <v/>
      </c>
      <c r="AK266" s="5" t="str">
        <f t="shared" si="5204"/>
        <v/>
      </c>
      <c r="AL266" s="5" t="str">
        <f t="shared" si="5204"/>
        <v/>
      </c>
      <c r="AM266" s="5" t="str">
        <f t="shared" si="5204"/>
        <v/>
      </c>
      <c r="AN266" s="5" t="str">
        <f t="shared" si="5205"/>
        <v/>
      </c>
      <c r="AO266" s="5" t="str">
        <f t="shared" si="5205"/>
        <v/>
      </c>
      <c r="AP266" s="5" t="str">
        <f t="shared" si="5205"/>
        <v/>
      </c>
      <c r="AQ266" s="5" t="str">
        <f t="shared" si="5205"/>
        <v/>
      </c>
      <c r="AR266" s="5" t="str">
        <f t="shared" si="5205"/>
        <v/>
      </c>
      <c r="AS266" s="5" t="str">
        <f t="shared" si="5205"/>
        <v/>
      </c>
      <c r="AT266" s="5" t="str">
        <f t="shared" si="5205"/>
        <v/>
      </c>
      <c r="AU266" s="5" t="str">
        <f t="shared" si="5205"/>
        <v/>
      </c>
      <c r="AV266" s="5" t="str">
        <f t="shared" si="5205"/>
        <v/>
      </c>
      <c r="AW266" s="5" t="str">
        <f t="shared" si="5205"/>
        <v/>
      </c>
      <c r="AX266" s="5" t="str">
        <f t="shared" si="5206"/>
        <v/>
      </c>
      <c r="AY266" s="5" t="str">
        <f t="shared" si="5206"/>
        <v/>
      </c>
      <c r="AZ266" s="5" t="str">
        <f t="shared" si="5206"/>
        <v/>
      </c>
      <c r="BA266" s="5" t="str">
        <f t="shared" si="5206"/>
        <v/>
      </c>
      <c r="BB266" s="5" t="str">
        <f t="shared" si="5206"/>
        <v/>
      </c>
      <c r="BC266" s="5" t="str">
        <f t="shared" si="5206"/>
        <v/>
      </c>
      <c r="BD266" s="5" t="str">
        <f t="shared" si="5206"/>
        <v/>
      </c>
      <c r="BE266" s="5" t="str">
        <f t="shared" si="5206"/>
        <v/>
      </c>
      <c r="BF266" s="5" t="str">
        <f t="shared" si="5206"/>
        <v/>
      </c>
      <c r="BG266" s="5" t="str">
        <f t="shared" si="5206"/>
        <v/>
      </c>
      <c r="BH266" s="5" t="str">
        <f t="shared" si="5207"/>
        <v/>
      </c>
      <c r="BI266" s="5" t="str">
        <f t="shared" si="5207"/>
        <v/>
      </c>
      <c r="BJ266" s="5">
        <f t="shared" si="5207"/>
        <v>4155111</v>
      </c>
      <c r="BK266" s="5" t="str">
        <f t="shared" si="5207"/>
        <v/>
      </c>
      <c r="BL266" s="5" t="str">
        <f t="shared" si="5207"/>
        <v/>
      </c>
      <c r="BM266" s="5" t="str">
        <f t="shared" si="5207"/>
        <v/>
      </c>
      <c r="BN266" s="5" t="str">
        <f t="shared" si="5207"/>
        <v/>
      </c>
      <c r="BO266" s="5" t="str">
        <f t="shared" si="5207"/>
        <v/>
      </c>
      <c r="BP266" s="5" t="str">
        <f t="shared" si="5207"/>
        <v/>
      </c>
      <c r="BQ266" s="5" t="str">
        <f t="shared" si="5207"/>
        <v/>
      </c>
      <c r="BR266" s="5"/>
      <c r="BT266" s="5" t="str">
        <f t="shared" si="5153"/>
        <v/>
      </c>
      <c r="BU266" s="5" t="str">
        <f t="shared" si="5154"/>
        <v/>
      </c>
      <c r="BV266" s="5" t="str">
        <f t="shared" si="5155"/>
        <v/>
      </c>
      <c r="BW266" s="5" t="str">
        <f t="shared" si="5156"/>
        <v/>
      </c>
      <c r="BX266" s="5" t="str">
        <f t="shared" si="5157"/>
        <v/>
      </c>
      <c r="BY266" s="5" t="str">
        <f t="shared" si="5158"/>
        <v/>
      </c>
      <c r="BZ266" s="5" t="str">
        <f t="shared" si="5159"/>
        <v/>
      </c>
      <c r="CA266" s="5" t="str">
        <f t="shared" si="5160"/>
        <v/>
      </c>
      <c r="CB266" s="5" t="str">
        <f t="shared" si="5161"/>
        <v/>
      </c>
      <c r="CC266" s="5" t="str">
        <f t="shared" si="5162"/>
        <v/>
      </c>
      <c r="CD266" s="5" t="str">
        <f t="shared" si="5163"/>
        <v/>
      </c>
      <c r="CE266" s="5" t="str">
        <f t="shared" si="5164"/>
        <v/>
      </c>
      <c r="CF266" s="5" t="str">
        <f t="shared" si="5165"/>
        <v>Shelby County State Bank - Shelbyville, IL</v>
      </c>
      <c r="CG266" s="5" t="str">
        <f t="shared" si="5166"/>
        <v/>
      </c>
      <c r="CH266" s="5" t="str">
        <f t="shared" si="5167"/>
        <v/>
      </c>
      <c r="CI266" s="5" t="str">
        <f t="shared" si="5168"/>
        <v/>
      </c>
      <c r="CJ266" s="5" t="str">
        <f t="shared" si="5169"/>
        <v/>
      </c>
      <c r="CK266" s="5" t="str">
        <f t="shared" si="5170"/>
        <v/>
      </c>
      <c r="CL266" s="5" t="str">
        <f t="shared" si="5171"/>
        <v/>
      </c>
      <c r="CM266" s="5" t="str">
        <f t="shared" si="5172"/>
        <v/>
      </c>
      <c r="CN266" s="5" t="str">
        <f t="shared" si="5173"/>
        <v/>
      </c>
      <c r="CO266" s="5" t="str">
        <f t="shared" si="5174"/>
        <v/>
      </c>
      <c r="CP266" s="5" t="str">
        <f t="shared" si="5175"/>
        <v/>
      </c>
      <c r="CQ266" s="5" t="str">
        <f t="shared" si="5176"/>
        <v/>
      </c>
      <c r="CR266" s="5" t="str">
        <f t="shared" si="5177"/>
        <v/>
      </c>
      <c r="CS266" s="5" t="str">
        <f t="shared" si="5178"/>
        <v/>
      </c>
      <c r="CT266" s="5" t="str">
        <f t="shared" si="5179"/>
        <v/>
      </c>
      <c r="CU266" s="5" t="str">
        <f t="shared" si="5180"/>
        <v/>
      </c>
      <c r="CV266" s="5" t="str">
        <f t="shared" si="5181"/>
        <v/>
      </c>
      <c r="CW266" s="5" t="str">
        <f t="shared" si="5182"/>
        <v/>
      </c>
      <c r="CX266" s="5" t="str">
        <f t="shared" si="5183"/>
        <v/>
      </c>
      <c r="CY266" s="5" t="str">
        <f t="shared" si="5184"/>
        <v/>
      </c>
      <c r="CZ266" s="5" t="str">
        <f t="shared" si="5185"/>
        <v/>
      </c>
      <c r="DA266" s="5" t="str">
        <f t="shared" si="5186"/>
        <v/>
      </c>
      <c r="DB266" s="5" t="str">
        <f t="shared" si="5187"/>
        <v/>
      </c>
      <c r="DC266" s="5" t="str">
        <f t="shared" si="5188"/>
        <v/>
      </c>
      <c r="DD266" s="5" t="str">
        <f t="shared" si="5189"/>
        <v/>
      </c>
      <c r="DE266" s="5" t="str">
        <f t="shared" si="5190"/>
        <v/>
      </c>
      <c r="DF266" s="5" t="str">
        <f t="shared" si="5191"/>
        <v/>
      </c>
      <c r="DG266" s="5" t="str">
        <f t="shared" si="5192"/>
        <v/>
      </c>
      <c r="DH266" s="5" t="str">
        <f t="shared" si="5193"/>
        <v/>
      </c>
      <c r="DI266" s="5" t="str">
        <f t="shared" si="5194"/>
        <v/>
      </c>
      <c r="DJ266" s="5" t="str">
        <f t="shared" si="5195"/>
        <v>Stellar Bank - Houston, TX</v>
      </c>
      <c r="DK266" s="5" t="str">
        <f t="shared" si="5196"/>
        <v/>
      </c>
      <c r="DL266" s="5" t="str">
        <f t="shared" si="5197"/>
        <v/>
      </c>
      <c r="DM266" s="5" t="str">
        <f t="shared" si="5198"/>
        <v/>
      </c>
      <c r="DN266" s="5" t="str">
        <f t="shared" si="5199"/>
        <v/>
      </c>
      <c r="DO266" s="5" t="str">
        <f t="shared" si="5200"/>
        <v/>
      </c>
      <c r="DP266" s="5" t="str">
        <f t="shared" si="5201"/>
        <v/>
      </c>
      <c r="DQ266" s="5" t="str">
        <f t="shared" si="5142"/>
        <v/>
      </c>
    </row>
    <row r="267" spans="1:121" x14ac:dyDescent="0.25">
      <c r="A267">
        <v>266</v>
      </c>
      <c r="B267" s="5">
        <v>4156308</v>
      </c>
      <c r="C267" t="str">
        <f t="shared" si="5202"/>
        <v>First Foundation Bank - Irvine, CA</v>
      </c>
      <c r="D267" s="21" t="s">
        <v>116</v>
      </c>
      <c r="E267" s="19" t="s">
        <v>2970</v>
      </c>
      <c r="F267" s="19" t="s">
        <v>2951</v>
      </c>
      <c r="G267" s="19"/>
      <c r="K267" s="27">
        <v>258</v>
      </c>
      <c r="L267" s="28" t="str">
        <f>IF(HLOOKUP('Peer Comparison Tool'!$E$6,StateDropdownData,K267+1,FALSE)=0,"",HLOOKUP('Peer Comparison Tool'!$E$6,StateDropdownData,K267+1,FALSE))</f>
        <v/>
      </c>
      <c r="M267" s="29" t="str">
        <f>IF(HLOOKUP('Peer Comparison Tool'!$E$6,[0]!DropdownData,K267+1,FALSE)=0,"",HLOOKUP('Peer Comparison Tool'!$E$6,[0]!DropdownData,K267+1,FALSE))</f>
        <v/>
      </c>
      <c r="N267" s="27">
        <v>258</v>
      </c>
      <c r="O267" s="28" t="str">
        <f>IF(HLOOKUP('Peer Comparison Tool'!$G$6,StateDropdownData,N267+1,FALSE)=0,"",HLOOKUP('Peer Comparison Tool'!$G$6,StateDropdownData,N267+1,FALSE))</f>
        <v/>
      </c>
      <c r="P267" s="29" t="str">
        <f>IF(HLOOKUP('Peer Comparison Tool'!$G$6,DropdownData,N267+1,FALSE)=0,"",HLOOKUP('Peer Comparison Tool'!$G$6,DropdownData,N267+1,FALSE))</f>
        <v/>
      </c>
      <c r="Q267" s="27">
        <v>258</v>
      </c>
      <c r="R267" s="28" t="str">
        <f>IF(HLOOKUP('Peer Comparison Tool'!$I$6,StateDropdownData,Q267+1,FALSE)=0,"",HLOOKUP('Peer Comparison Tool'!$I$6,StateDropdownData,Q267+1,FALSE))</f>
        <v/>
      </c>
      <c r="S267" s="29" t="str">
        <f>IF(HLOOKUP('Peer Comparison Tool'!$I$6,DropdownData,Q267+1,FALSE)=0,"",HLOOKUP('Peer Comparison Tool'!$I$6,DropdownData,Q267+1,FALSE))</f>
        <v/>
      </c>
      <c r="T267" s="5" t="str">
        <f t="shared" si="5203"/>
        <v/>
      </c>
      <c r="U267" s="5" t="str">
        <f t="shared" si="5203"/>
        <v/>
      </c>
      <c r="V267" s="5" t="str">
        <f t="shared" si="5203"/>
        <v/>
      </c>
      <c r="W267" s="5" t="str">
        <f t="shared" si="5203"/>
        <v/>
      </c>
      <c r="X267" s="5" t="str">
        <f t="shared" si="5203"/>
        <v/>
      </c>
      <c r="Y267" s="5" t="str">
        <f t="shared" si="5203"/>
        <v/>
      </c>
      <c r="Z267" s="5" t="str">
        <f t="shared" si="5203"/>
        <v/>
      </c>
      <c r="AA267" s="5" t="str">
        <f t="shared" si="5203"/>
        <v/>
      </c>
      <c r="AB267" s="5" t="str">
        <f t="shared" si="5203"/>
        <v/>
      </c>
      <c r="AC267" s="5" t="str">
        <f t="shared" si="5203"/>
        <v/>
      </c>
      <c r="AD267" s="5" t="str">
        <f t="shared" si="5204"/>
        <v/>
      </c>
      <c r="AE267" s="5" t="str">
        <f t="shared" si="5204"/>
        <v/>
      </c>
      <c r="AF267" s="5">
        <f t="shared" si="5204"/>
        <v>4145898</v>
      </c>
      <c r="AG267" s="5" t="str">
        <f t="shared" si="5204"/>
        <v/>
      </c>
      <c r="AH267" s="5" t="str">
        <f t="shared" si="5204"/>
        <v/>
      </c>
      <c r="AI267" s="5" t="str">
        <f t="shared" si="5204"/>
        <v/>
      </c>
      <c r="AJ267" s="5" t="str">
        <f t="shared" si="5204"/>
        <v/>
      </c>
      <c r="AK267" s="5" t="str">
        <f t="shared" si="5204"/>
        <v/>
      </c>
      <c r="AL267" s="5" t="str">
        <f t="shared" si="5204"/>
        <v/>
      </c>
      <c r="AM267" s="5" t="str">
        <f t="shared" si="5204"/>
        <v/>
      </c>
      <c r="AN267" s="5" t="str">
        <f t="shared" si="5205"/>
        <v/>
      </c>
      <c r="AO267" s="5" t="str">
        <f t="shared" si="5205"/>
        <v/>
      </c>
      <c r="AP267" s="5" t="str">
        <f t="shared" si="5205"/>
        <v/>
      </c>
      <c r="AQ267" s="5" t="str">
        <f t="shared" si="5205"/>
        <v/>
      </c>
      <c r="AR267" s="5" t="str">
        <f t="shared" si="5205"/>
        <v/>
      </c>
      <c r="AS267" s="5" t="str">
        <f t="shared" si="5205"/>
        <v/>
      </c>
      <c r="AT267" s="5" t="str">
        <f t="shared" si="5205"/>
        <v/>
      </c>
      <c r="AU267" s="5" t="str">
        <f t="shared" si="5205"/>
        <v/>
      </c>
      <c r="AV267" s="5" t="str">
        <f t="shared" si="5205"/>
        <v/>
      </c>
      <c r="AW267" s="5" t="str">
        <f t="shared" si="5205"/>
        <v/>
      </c>
      <c r="AX267" s="5" t="str">
        <f t="shared" si="5206"/>
        <v/>
      </c>
      <c r="AY267" s="5" t="str">
        <f t="shared" si="5206"/>
        <v/>
      </c>
      <c r="AZ267" s="5" t="str">
        <f t="shared" si="5206"/>
        <v/>
      </c>
      <c r="BA267" s="5" t="str">
        <f t="shared" si="5206"/>
        <v/>
      </c>
      <c r="BB267" s="5" t="str">
        <f t="shared" si="5206"/>
        <v/>
      </c>
      <c r="BC267" s="5" t="str">
        <f t="shared" si="5206"/>
        <v/>
      </c>
      <c r="BD267" s="5" t="str">
        <f t="shared" si="5206"/>
        <v/>
      </c>
      <c r="BE267" s="5" t="str">
        <f t="shared" si="5206"/>
        <v/>
      </c>
      <c r="BF267" s="5" t="str">
        <f t="shared" si="5206"/>
        <v/>
      </c>
      <c r="BG267" s="5" t="str">
        <f t="shared" si="5206"/>
        <v/>
      </c>
      <c r="BH267" s="5" t="str">
        <f t="shared" si="5207"/>
        <v/>
      </c>
      <c r="BI267" s="5" t="str">
        <f t="shared" si="5207"/>
        <v/>
      </c>
      <c r="BJ267" s="5">
        <f t="shared" si="5207"/>
        <v>1014082</v>
      </c>
      <c r="BK267" s="5" t="str">
        <f t="shared" si="5207"/>
        <v/>
      </c>
      <c r="BL267" s="5" t="str">
        <f t="shared" si="5207"/>
        <v/>
      </c>
      <c r="BM267" s="5" t="str">
        <f t="shared" si="5207"/>
        <v/>
      </c>
      <c r="BN267" s="5" t="str">
        <f t="shared" si="5207"/>
        <v/>
      </c>
      <c r="BO267" s="5" t="str">
        <f t="shared" si="5207"/>
        <v/>
      </c>
      <c r="BP267" s="5" t="str">
        <f t="shared" si="5207"/>
        <v/>
      </c>
      <c r="BQ267" s="5" t="str">
        <f t="shared" si="5207"/>
        <v/>
      </c>
      <c r="BR267" s="5"/>
      <c r="BT267" s="5" t="str">
        <f t="shared" si="5153"/>
        <v/>
      </c>
      <c r="BU267" s="5" t="str">
        <f t="shared" si="5154"/>
        <v/>
      </c>
      <c r="BV267" s="5" t="str">
        <f t="shared" si="5155"/>
        <v/>
      </c>
      <c r="BW267" s="5" t="str">
        <f t="shared" si="5156"/>
        <v/>
      </c>
      <c r="BX267" s="5" t="str">
        <f t="shared" si="5157"/>
        <v/>
      </c>
      <c r="BY267" s="5" t="str">
        <f t="shared" si="5158"/>
        <v/>
      </c>
      <c r="BZ267" s="5" t="str">
        <f t="shared" si="5159"/>
        <v/>
      </c>
      <c r="CA267" s="5" t="str">
        <f t="shared" si="5160"/>
        <v/>
      </c>
      <c r="CB267" s="5" t="str">
        <f t="shared" si="5161"/>
        <v/>
      </c>
      <c r="CC267" s="5" t="str">
        <f t="shared" si="5162"/>
        <v/>
      </c>
      <c r="CD267" s="5" t="str">
        <f t="shared" si="5163"/>
        <v/>
      </c>
      <c r="CE267" s="5" t="str">
        <f t="shared" si="5164"/>
        <v/>
      </c>
      <c r="CF267" s="5" t="str">
        <f t="shared" si="5165"/>
        <v>Signature Bank - Rosemont, IL</v>
      </c>
      <c r="CG267" s="5" t="str">
        <f t="shared" si="5166"/>
        <v/>
      </c>
      <c r="CH267" s="5" t="str">
        <f t="shared" si="5167"/>
        <v/>
      </c>
      <c r="CI267" s="5" t="str">
        <f t="shared" si="5168"/>
        <v/>
      </c>
      <c r="CJ267" s="5" t="str">
        <f t="shared" si="5169"/>
        <v/>
      </c>
      <c r="CK267" s="5" t="str">
        <f t="shared" si="5170"/>
        <v/>
      </c>
      <c r="CL267" s="5" t="str">
        <f t="shared" si="5171"/>
        <v/>
      </c>
      <c r="CM267" s="5" t="str">
        <f t="shared" si="5172"/>
        <v/>
      </c>
      <c r="CN267" s="5" t="str">
        <f t="shared" si="5173"/>
        <v/>
      </c>
      <c r="CO267" s="5" t="str">
        <f t="shared" si="5174"/>
        <v/>
      </c>
      <c r="CP267" s="5" t="str">
        <f t="shared" si="5175"/>
        <v/>
      </c>
      <c r="CQ267" s="5" t="str">
        <f t="shared" si="5176"/>
        <v/>
      </c>
      <c r="CR267" s="5" t="str">
        <f t="shared" si="5177"/>
        <v/>
      </c>
      <c r="CS267" s="5" t="str">
        <f t="shared" si="5178"/>
        <v/>
      </c>
      <c r="CT267" s="5" t="str">
        <f t="shared" si="5179"/>
        <v/>
      </c>
      <c r="CU267" s="5" t="str">
        <f t="shared" si="5180"/>
        <v/>
      </c>
      <c r="CV267" s="5" t="str">
        <f t="shared" si="5181"/>
        <v/>
      </c>
      <c r="CW267" s="5" t="str">
        <f t="shared" si="5182"/>
        <v/>
      </c>
      <c r="CX267" s="5" t="str">
        <f t="shared" si="5183"/>
        <v/>
      </c>
      <c r="CY267" s="5" t="str">
        <f t="shared" si="5184"/>
        <v/>
      </c>
      <c r="CZ267" s="5" t="str">
        <f t="shared" si="5185"/>
        <v/>
      </c>
      <c r="DA267" s="5" t="str">
        <f t="shared" si="5186"/>
        <v/>
      </c>
      <c r="DB267" s="5" t="str">
        <f t="shared" si="5187"/>
        <v/>
      </c>
      <c r="DC267" s="5" t="str">
        <f t="shared" si="5188"/>
        <v/>
      </c>
      <c r="DD267" s="5" t="str">
        <f t="shared" si="5189"/>
        <v/>
      </c>
      <c r="DE267" s="5" t="str">
        <f t="shared" si="5190"/>
        <v/>
      </c>
      <c r="DF267" s="5" t="str">
        <f t="shared" si="5191"/>
        <v/>
      </c>
      <c r="DG267" s="5" t="str">
        <f t="shared" si="5192"/>
        <v/>
      </c>
      <c r="DH267" s="5" t="str">
        <f t="shared" si="5193"/>
        <v/>
      </c>
      <c r="DI267" s="5" t="str">
        <f t="shared" si="5194"/>
        <v/>
      </c>
      <c r="DJ267" s="5" t="str">
        <f t="shared" si="5195"/>
        <v>Stockmens National Bank in Cotulla - Cotulla, TX</v>
      </c>
      <c r="DK267" s="5" t="str">
        <f t="shared" si="5196"/>
        <v/>
      </c>
      <c r="DL267" s="5" t="str">
        <f t="shared" si="5197"/>
        <v/>
      </c>
      <c r="DM267" s="5" t="str">
        <f t="shared" si="5198"/>
        <v/>
      </c>
      <c r="DN267" s="5" t="str">
        <f t="shared" si="5199"/>
        <v/>
      </c>
      <c r="DO267" s="5" t="str">
        <f t="shared" si="5200"/>
        <v/>
      </c>
      <c r="DP267" s="5" t="str">
        <f t="shared" si="5201"/>
        <v/>
      </c>
      <c r="DQ267" s="5" t="str">
        <f t="shared" si="5142"/>
        <v/>
      </c>
    </row>
    <row r="268" spans="1:121" x14ac:dyDescent="0.25">
      <c r="A268">
        <v>267</v>
      </c>
      <c r="B268" s="5">
        <v>4114003</v>
      </c>
      <c r="C268" t="str">
        <f t="shared" si="5202"/>
        <v>First General Bank - Rowland Heights, CA</v>
      </c>
      <c r="D268" s="21" t="s">
        <v>1322</v>
      </c>
      <c r="E268" s="19" t="s">
        <v>2984</v>
      </c>
      <c r="F268" s="19" t="s">
        <v>2951</v>
      </c>
      <c r="G268" s="19"/>
      <c r="K268" s="27">
        <v>259</v>
      </c>
      <c r="L268" s="28" t="str">
        <f>IF(HLOOKUP('Peer Comparison Tool'!$E$6,StateDropdownData,K268+1,FALSE)=0,"",HLOOKUP('Peer Comparison Tool'!$E$6,StateDropdownData,K268+1,FALSE))</f>
        <v/>
      </c>
      <c r="M268" s="29" t="str">
        <f>IF(HLOOKUP('Peer Comparison Tool'!$E$6,[0]!DropdownData,K268+1,FALSE)=0,"",HLOOKUP('Peer Comparison Tool'!$E$6,[0]!DropdownData,K268+1,FALSE))</f>
        <v/>
      </c>
      <c r="N268" s="27">
        <v>259</v>
      </c>
      <c r="O268" s="28" t="str">
        <f>IF(HLOOKUP('Peer Comparison Tool'!$G$6,StateDropdownData,N268+1,FALSE)=0,"",HLOOKUP('Peer Comparison Tool'!$G$6,StateDropdownData,N268+1,FALSE))</f>
        <v/>
      </c>
      <c r="P268" s="29" t="str">
        <f>IF(HLOOKUP('Peer Comparison Tool'!$G$6,DropdownData,N268+1,FALSE)=0,"",HLOOKUP('Peer Comparison Tool'!$G$6,DropdownData,N268+1,FALSE))</f>
        <v/>
      </c>
      <c r="Q268" s="27">
        <v>259</v>
      </c>
      <c r="R268" s="28" t="str">
        <f>IF(HLOOKUP('Peer Comparison Tool'!$I$6,StateDropdownData,Q268+1,FALSE)=0,"",HLOOKUP('Peer Comparison Tool'!$I$6,StateDropdownData,Q268+1,FALSE))</f>
        <v/>
      </c>
      <c r="S268" s="29" t="str">
        <f>IF(HLOOKUP('Peer Comparison Tool'!$I$6,DropdownData,Q268+1,FALSE)=0,"",HLOOKUP('Peer Comparison Tool'!$I$6,DropdownData,Q268+1,FALSE))</f>
        <v/>
      </c>
      <c r="T268" s="5" t="str">
        <f t="shared" si="5203"/>
        <v/>
      </c>
      <c r="U268" s="5" t="str">
        <f t="shared" si="5203"/>
        <v/>
      </c>
      <c r="V268" s="5" t="str">
        <f t="shared" si="5203"/>
        <v/>
      </c>
      <c r="W268" s="5" t="str">
        <f t="shared" si="5203"/>
        <v/>
      </c>
      <c r="X268" s="5" t="str">
        <f t="shared" si="5203"/>
        <v/>
      </c>
      <c r="Y268" s="5" t="str">
        <f t="shared" si="5203"/>
        <v/>
      </c>
      <c r="Z268" s="5" t="str">
        <f t="shared" si="5203"/>
        <v/>
      </c>
      <c r="AA268" s="5" t="str">
        <f t="shared" si="5203"/>
        <v/>
      </c>
      <c r="AB268" s="5" t="str">
        <f t="shared" si="5203"/>
        <v/>
      </c>
      <c r="AC268" s="5" t="str">
        <f t="shared" si="5203"/>
        <v/>
      </c>
      <c r="AD268" s="5" t="str">
        <f t="shared" si="5204"/>
        <v/>
      </c>
      <c r="AE268" s="5" t="str">
        <f t="shared" si="5204"/>
        <v/>
      </c>
      <c r="AF268" s="5">
        <f t="shared" si="5204"/>
        <v>4142331</v>
      </c>
      <c r="AG268" s="5" t="str">
        <f t="shared" si="5204"/>
        <v/>
      </c>
      <c r="AH268" s="5" t="str">
        <f t="shared" si="5204"/>
        <v/>
      </c>
      <c r="AI268" s="5" t="str">
        <f t="shared" si="5204"/>
        <v/>
      </c>
      <c r="AJ268" s="5" t="str">
        <f t="shared" si="5204"/>
        <v/>
      </c>
      <c r="AK268" s="5" t="str">
        <f t="shared" si="5204"/>
        <v/>
      </c>
      <c r="AL268" s="5" t="str">
        <f t="shared" si="5204"/>
        <v/>
      </c>
      <c r="AM268" s="5" t="str">
        <f t="shared" si="5204"/>
        <v/>
      </c>
      <c r="AN268" s="5" t="str">
        <f t="shared" si="5205"/>
        <v/>
      </c>
      <c r="AO268" s="5" t="str">
        <f t="shared" si="5205"/>
        <v/>
      </c>
      <c r="AP268" s="5" t="str">
        <f t="shared" si="5205"/>
        <v/>
      </c>
      <c r="AQ268" s="5" t="str">
        <f t="shared" si="5205"/>
        <v/>
      </c>
      <c r="AR268" s="5" t="str">
        <f t="shared" si="5205"/>
        <v/>
      </c>
      <c r="AS268" s="5" t="str">
        <f t="shared" si="5205"/>
        <v/>
      </c>
      <c r="AT268" s="5" t="str">
        <f t="shared" si="5205"/>
        <v/>
      </c>
      <c r="AU268" s="5" t="str">
        <f t="shared" si="5205"/>
        <v/>
      </c>
      <c r="AV268" s="5" t="str">
        <f t="shared" si="5205"/>
        <v/>
      </c>
      <c r="AW268" s="5" t="str">
        <f t="shared" si="5205"/>
        <v/>
      </c>
      <c r="AX268" s="5" t="str">
        <f t="shared" si="5206"/>
        <v/>
      </c>
      <c r="AY268" s="5" t="str">
        <f t="shared" si="5206"/>
        <v/>
      </c>
      <c r="AZ268" s="5" t="str">
        <f t="shared" si="5206"/>
        <v/>
      </c>
      <c r="BA268" s="5" t="str">
        <f t="shared" si="5206"/>
        <v/>
      </c>
      <c r="BB268" s="5" t="str">
        <f t="shared" si="5206"/>
        <v/>
      </c>
      <c r="BC268" s="5" t="str">
        <f t="shared" si="5206"/>
        <v/>
      </c>
      <c r="BD268" s="5" t="str">
        <f t="shared" si="5206"/>
        <v/>
      </c>
      <c r="BE268" s="5" t="str">
        <f t="shared" si="5206"/>
        <v/>
      </c>
      <c r="BF268" s="5" t="str">
        <f t="shared" si="5206"/>
        <v/>
      </c>
      <c r="BG268" s="5" t="str">
        <f t="shared" si="5206"/>
        <v/>
      </c>
      <c r="BH268" s="5" t="str">
        <f t="shared" si="5207"/>
        <v/>
      </c>
      <c r="BI268" s="5" t="str">
        <f t="shared" si="5207"/>
        <v/>
      </c>
      <c r="BJ268" s="5">
        <f t="shared" si="5207"/>
        <v>1009132</v>
      </c>
      <c r="BK268" s="5" t="str">
        <f t="shared" si="5207"/>
        <v/>
      </c>
      <c r="BL268" s="5" t="str">
        <f t="shared" si="5207"/>
        <v/>
      </c>
      <c r="BM268" s="5" t="str">
        <f t="shared" si="5207"/>
        <v/>
      </c>
      <c r="BN268" s="5" t="str">
        <f t="shared" si="5207"/>
        <v/>
      </c>
      <c r="BO268" s="5" t="str">
        <f t="shared" si="5207"/>
        <v/>
      </c>
      <c r="BP268" s="5" t="str">
        <f t="shared" si="5207"/>
        <v/>
      </c>
      <c r="BQ268" s="5" t="str">
        <f t="shared" si="5207"/>
        <v/>
      </c>
      <c r="BR268" s="5"/>
      <c r="BT268" s="5" t="str">
        <f t="shared" si="5153"/>
        <v/>
      </c>
      <c r="BU268" s="5" t="str">
        <f t="shared" si="5154"/>
        <v/>
      </c>
      <c r="BV268" s="5" t="str">
        <f t="shared" si="5155"/>
        <v/>
      </c>
      <c r="BW268" s="5" t="str">
        <f t="shared" si="5156"/>
        <v/>
      </c>
      <c r="BX268" s="5" t="str">
        <f t="shared" si="5157"/>
        <v/>
      </c>
      <c r="BY268" s="5" t="str">
        <f t="shared" si="5158"/>
        <v/>
      </c>
      <c r="BZ268" s="5" t="str">
        <f t="shared" si="5159"/>
        <v/>
      </c>
      <c r="CA268" s="5" t="str">
        <f t="shared" si="5160"/>
        <v/>
      </c>
      <c r="CB268" s="5" t="str">
        <f t="shared" si="5161"/>
        <v/>
      </c>
      <c r="CC268" s="5" t="str">
        <f t="shared" si="5162"/>
        <v/>
      </c>
      <c r="CD268" s="5" t="str">
        <f t="shared" si="5163"/>
        <v/>
      </c>
      <c r="CE268" s="5" t="str">
        <f t="shared" si="5164"/>
        <v/>
      </c>
      <c r="CF268" s="5" t="str">
        <f t="shared" si="5165"/>
        <v>SmartBiz Bank, National Association - Northbrook, IL</v>
      </c>
      <c r="CG268" s="5" t="str">
        <f t="shared" si="5166"/>
        <v/>
      </c>
      <c r="CH268" s="5" t="str">
        <f t="shared" si="5167"/>
        <v/>
      </c>
      <c r="CI268" s="5" t="str">
        <f t="shared" si="5168"/>
        <v/>
      </c>
      <c r="CJ268" s="5" t="str">
        <f t="shared" si="5169"/>
        <v/>
      </c>
      <c r="CK268" s="5" t="str">
        <f t="shared" si="5170"/>
        <v/>
      </c>
      <c r="CL268" s="5" t="str">
        <f t="shared" si="5171"/>
        <v/>
      </c>
      <c r="CM268" s="5" t="str">
        <f t="shared" si="5172"/>
        <v/>
      </c>
      <c r="CN268" s="5" t="str">
        <f t="shared" si="5173"/>
        <v/>
      </c>
      <c r="CO268" s="5" t="str">
        <f t="shared" si="5174"/>
        <v/>
      </c>
      <c r="CP268" s="5" t="str">
        <f t="shared" si="5175"/>
        <v/>
      </c>
      <c r="CQ268" s="5" t="str">
        <f t="shared" si="5176"/>
        <v/>
      </c>
      <c r="CR268" s="5" t="str">
        <f t="shared" si="5177"/>
        <v/>
      </c>
      <c r="CS268" s="5" t="str">
        <f t="shared" si="5178"/>
        <v/>
      </c>
      <c r="CT268" s="5" t="str">
        <f t="shared" si="5179"/>
        <v/>
      </c>
      <c r="CU268" s="5" t="str">
        <f t="shared" si="5180"/>
        <v/>
      </c>
      <c r="CV268" s="5" t="str">
        <f t="shared" si="5181"/>
        <v/>
      </c>
      <c r="CW268" s="5" t="str">
        <f t="shared" si="5182"/>
        <v/>
      </c>
      <c r="CX268" s="5" t="str">
        <f t="shared" si="5183"/>
        <v/>
      </c>
      <c r="CY268" s="5" t="str">
        <f t="shared" si="5184"/>
        <v/>
      </c>
      <c r="CZ268" s="5" t="str">
        <f t="shared" si="5185"/>
        <v/>
      </c>
      <c r="DA268" s="5" t="str">
        <f t="shared" si="5186"/>
        <v/>
      </c>
      <c r="DB268" s="5" t="str">
        <f t="shared" si="5187"/>
        <v/>
      </c>
      <c r="DC268" s="5" t="str">
        <f t="shared" si="5188"/>
        <v/>
      </c>
      <c r="DD268" s="5" t="str">
        <f t="shared" si="5189"/>
        <v/>
      </c>
      <c r="DE268" s="5" t="str">
        <f t="shared" si="5190"/>
        <v/>
      </c>
      <c r="DF268" s="5" t="str">
        <f t="shared" si="5191"/>
        <v/>
      </c>
      <c r="DG268" s="5" t="str">
        <f t="shared" si="5192"/>
        <v/>
      </c>
      <c r="DH268" s="5" t="str">
        <f t="shared" si="5193"/>
        <v/>
      </c>
      <c r="DI268" s="5" t="str">
        <f t="shared" si="5194"/>
        <v/>
      </c>
      <c r="DJ268" s="5" t="str">
        <f t="shared" si="5195"/>
        <v>Sundown State Bank - Sundown, TX</v>
      </c>
      <c r="DK268" s="5" t="str">
        <f t="shared" si="5196"/>
        <v/>
      </c>
      <c r="DL268" s="5" t="str">
        <f t="shared" si="5197"/>
        <v/>
      </c>
      <c r="DM268" s="5" t="str">
        <f t="shared" si="5198"/>
        <v/>
      </c>
      <c r="DN268" s="5" t="str">
        <f t="shared" si="5199"/>
        <v/>
      </c>
      <c r="DO268" s="5" t="str">
        <f t="shared" si="5200"/>
        <v/>
      </c>
      <c r="DP268" s="5" t="str">
        <f t="shared" si="5201"/>
        <v/>
      </c>
      <c r="DQ268" s="5" t="str">
        <f t="shared" si="5142"/>
        <v/>
      </c>
    </row>
    <row r="269" spans="1:121" x14ac:dyDescent="0.25">
      <c r="A269">
        <v>268</v>
      </c>
      <c r="B269" s="5">
        <v>1013648</v>
      </c>
      <c r="C269" t="str">
        <f t="shared" si="5202"/>
        <v>First Northern Bank of Dixon - Dixon, CA</v>
      </c>
      <c r="D269" s="21" t="s">
        <v>1106</v>
      </c>
      <c r="E269" s="19" t="s">
        <v>2985</v>
      </c>
      <c r="F269" s="19" t="s">
        <v>2951</v>
      </c>
      <c r="G269" s="19"/>
      <c r="K269" s="27">
        <v>260</v>
      </c>
      <c r="L269" s="28" t="str">
        <f>IF(HLOOKUP('Peer Comparison Tool'!$E$6,StateDropdownData,K269+1,FALSE)=0,"",HLOOKUP('Peer Comparison Tool'!$E$6,StateDropdownData,K269+1,FALSE))</f>
        <v/>
      </c>
      <c r="M269" s="29" t="str">
        <f>IF(HLOOKUP('Peer Comparison Tool'!$E$6,[0]!DropdownData,K269+1,FALSE)=0,"",HLOOKUP('Peer Comparison Tool'!$E$6,[0]!DropdownData,K269+1,FALSE))</f>
        <v/>
      </c>
      <c r="N269" s="27">
        <v>260</v>
      </c>
      <c r="O269" s="28" t="str">
        <f>IF(HLOOKUP('Peer Comparison Tool'!$G$6,StateDropdownData,N269+1,FALSE)=0,"",HLOOKUP('Peer Comparison Tool'!$G$6,StateDropdownData,N269+1,FALSE))</f>
        <v/>
      </c>
      <c r="P269" s="29" t="str">
        <f>IF(HLOOKUP('Peer Comparison Tool'!$G$6,DropdownData,N269+1,FALSE)=0,"",HLOOKUP('Peer Comparison Tool'!$G$6,DropdownData,N269+1,FALSE))</f>
        <v/>
      </c>
      <c r="Q269" s="27">
        <v>260</v>
      </c>
      <c r="R269" s="28" t="str">
        <f>IF(HLOOKUP('Peer Comparison Tool'!$I$6,StateDropdownData,Q269+1,FALSE)=0,"",HLOOKUP('Peer Comparison Tool'!$I$6,StateDropdownData,Q269+1,FALSE))</f>
        <v/>
      </c>
      <c r="S269" s="29" t="str">
        <f>IF(HLOOKUP('Peer Comparison Tool'!$I$6,DropdownData,Q269+1,FALSE)=0,"",HLOOKUP('Peer Comparison Tool'!$I$6,DropdownData,Q269+1,FALSE))</f>
        <v/>
      </c>
      <c r="T269" s="5" t="str">
        <f t="shared" si="5203"/>
        <v/>
      </c>
      <c r="U269" s="5" t="str">
        <f t="shared" si="5203"/>
        <v/>
      </c>
      <c r="V269" s="5" t="str">
        <f t="shared" si="5203"/>
        <v/>
      </c>
      <c r="W269" s="5" t="str">
        <f t="shared" si="5203"/>
        <v/>
      </c>
      <c r="X269" s="5" t="str">
        <f t="shared" si="5203"/>
        <v/>
      </c>
      <c r="Y269" s="5" t="str">
        <f t="shared" si="5203"/>
        <v/>
      </c>
      <c r="Z269" s="5" t="str">
        <f t="shared" si="5203"/>
        <v/>
      </c>
      <c r="AA269" s="5" t="str">
        <f t="shared" si="5203"/>
        <v/>
      </c>
      <c r="AB269" s="5" t="str">
        <f t="shared" si="5203"/>
        <v/>
      </c>
      <c r="AC269" s="5" t="str">
        <f t="shared" si="5203"/>
        <v/>
      </c>
      <c r="AD269" s="5" t="str">
        <f t="shared" si="5204"/>
        <v/>
      </c>
      <c r="AE269" s="5" t="str">
        <f t="shared" si="5204"/>
        <v/>
      </c>
      <c r="AF269" s="5">
        <f t="shared" si="5204"/>
        <v>10364307</v>
      </c>
      <c r="AG269" s="5" t="str">
        <f t="shared" si="5204"/>
        <v/>
      </c>
      <c r="AH269" s="5" t="str">
        <f t="shared" si="5204"/>
        <v/>
      </c>
      <c r="AI269" s="5" t="str">
        <f t="shared" si="5204"/>
        <v/>
      </c>
      <c r="AJ269" s="5" t="str">
        <f t="shared" si="5204"/>
        <v/>
      </c>
      <c r="AK269" s="5" t="str">
        <f t="shared" si="5204"/>
        <v/>
      </c>
      <c r="AL269" s="5" t="str">
        <f t="shared" si="5204"/>
        <v/>
      </c>
      <c r="AM269" s="5" t="str">
        <f t="shared" si="5204"/>
        <v/>
      </c>
      <c r="AN269" s="5" t="str">
        <f t="shared" si="5205"/>
        <v/>
      </c>
      <c r="AO269" s="5" t="str">
        <f t="shared" si="5205"/>
        <v/>
      </c>
      <c r="AP269" s="5" t="str">
        <f t="shared" si="5205"/>
        <v/>
      </c>
      <c r="AQ269" s="5" t="str">
        <f t="shared" si="5205"/>
        <v/>
      </c>
      <c r="AR269" s="5" t="str">
        <f t="shared" si="5205"/>
        <v/>
      </c>
      <c r="AS269" s="5" t="str">
        <f t="shared" si="5205"/>
        <v/>
      </c>
      <c r="AT269" s="5" t="str">
        <f t="shared" si="5205"/>
        <v/>
      </c>
      <c r="AU269" s="5" t="str">
        <f t="shared" si="5205"/>
        <v/>
      </c>
      <c r="AV269" s="5" t="str">
        <f t="shared" si="5205"/>
        <v/>
      </c>
      <c r="AW269" s="5" t="str">
        <f t="shared" si="5205"/>
        <v/>
      </c>
      <c r="AX269" s="5" t="str">
        <f t="shared" si="5206"/>
        <v/>
      </c>
      <c r="AY269" s="5" t="str">
        <f t="shared" si="5206"/>
        <v/>
      </c>
      <c r="AZ269" s="5" t="str">
        <f t="shared" si="5206"/>
        <v/>
      </c>
      <c r="BA269" s="5" t="str">
        <f t="shared" si="5206"/>
        <v/>
      </c>
      <c r="BB269" s="5" t="str">
        <f t="shared" si="5206"/>
        <v/>
      </c>
      <c r="BC269" s="5" t="str">
        <f t="shared" si="5206"/>
        <v/>
      </c>
      <c r="BD269" s="5" t="str">
        <f t="shared" si="5206"/>
        <v/>
      </c>
      <c r="BE269" s="5" t="str">
        <f t="shared" si="5206"/>
        <v/>
      </c>
      <c r="BF269" s="5" t="str">
        <f t="shared" si="5206"/>
        <v/>
      </c>
      <c r="BG269" s="5" t="str">
        <f t="shared" si="5206"/>
        <v/>
      </c>
      <c r="BH269" s="5" t="str">
        <f t="shared" si="5207"/>
        <v/>
      </c>
      <c r="BI269" s="5" t="str">
        <f t="shared" si="5207"/>
        <v/>
      </c>
      <c r="BJ269" s="5">
        <f t="shared" si="5207"/>
        <v>1009841</v>
      </c>
      <c r="BK269" s="5" t="str">
        <f t="shared" si="5207"/>
        <v/>
      </c>
      <c r="BL269" s="5" t="str">
        <f t="shared" si="5207"/>
        <v/>
      </c>
      <c r="BM269" s="5" t="str">
        <f t="shared" si="5207"/>
        <v/>
      </c>
      <c r="BN269" s="5" t="str">
        <f t="shared" si="5207"/>
        <v/>
      </c>
      <c r="BO269" s="5" t="str">
        <f t="shared" si="5207"/>
        <v/>
      </c>
      <c r="BP269" s="5" t="str">
        <f t="shared" si="5207"/>
        <v/>
      </c>
      <c r="BQ269" s="5" t="str">
        <f t="shared" si="5207"/>
        <v/>
      </c>
      <c r="BR269" s="5"/>
      <c r="BT269" s="5" t="str">
        <f t="shared" si="5153"/>
        <v/>
      </c>
      <c r="BU269" s="5" t="str">
        <f t="shared" si="5154"/>
        <v/>
      </c>
      <c r="BV269" s="5" t="str">
        <f t="shared" si="5155"/>
        <v/>
      </c>
      <c r="BW269" s="5" t="str">
        <f t="shared" si="5156"/>
        <v/>
      </c>
      <c r="BX269" s="5" t="str">
        <f t="shared" si="5157"/>
        <v/>
      </c>
      <c r="BY269" s="5" t="str">
        <f t="shared" si="5158"/>
        <v/>
      </c>
      <c r="BZ269" s="5" t="str">
        <f t="shared" si="5159"/>
        <v/>
      </c>
      <c r="CA269" s="5" t="str">
        <f t="shared" si="5160"/>
        <v/>
      </c>
      <c r="CB269" s="5" t="str">
        <f t="shared" si="5161"/>
        <v/>
      </c>
      <c r="CC269" s="5" t="str">
        <f t="shared" si="5162"/>
        <v/>
      </c>
      <c r="CD269" s="5" t="str">
        <f t="shared" si="5163"/>
        <v/>
      </c>
      <c r="CE269" s="5" t="str">
        <f t="shared" si="5164"/>
        <v/>
      </c>
      <c r="CF269" s="5" t="str">
        <f t="shared" si="5165"/>
        <v>Societe Generale - Chicago Branch - Chicago, IL</v>
      </c>
      <c r="CG269" s="5" t="str">
        <f t="shared" si="5166"/>
        <v/>
      </c>
      <c r="CH269" s="5" t="str">
        <f t="shared" si="5167"/>
        <v/>
      </c>
      <c r="CI269" s="5" t="str">
        <f t="shared" si="5168"/>
        <v/>
      </c>
      <c r="CJ269" s="5" t="str">
        <f t="shared" si="5169"/>
        <v/>
      </c>
      <c r="CK269" s="5" t="str">
        <f t="shared" si="5170"/>
        <v/>
      </c>
      <c r="CL269" s="5" t="str">
        <f t="shared" si="5171"/>
        <v/>
      </c>
      <c r="CM269" s="5" t="str">
        <f t="shared" si="5172"/>
        <v/>
      </c>
      <c r="CN269" s="5" t="str">
        <f t="shared" si="5173"/>
        <v/>
      </c>
      <c r="CO269" s="5" t="str">
        <f t="shared" si="5174"/>
        <v/>
      </c>
      <c r="CP269" s="5" t="str">
        <f t="shared" si="5175"/>
        <v/>
      </c>
      <c r="CQ269" s="5" t="str">
        <f t="shared" si="5176"/>
        <v/>
      </c>
      <c r="CR269" s="5" t="str">
        <f t="shared" si="5177"/>
        <v/>
      </c>
      <c r="CS269" s="5" t="str">
        <f t="shared" si="5178"/>
        <v/>
      </c>
      <c r="CT269" s="5" t="str">
        <f t="shared" si="5179"/>
        <v/>
      </c>
      <c r="CU269" s="5" t="str">
        <f t="shared" si="5180"/>
        <v/>
      </c>
      <c r="CV269" s="5" t="str">
        <f t="shared" si="5181"/>
        <v/>
      </c>
      <c r="CW269" s="5" t="str">
        <f t="shared" si="5182"/>
        <v/>
      </c>
      <c r="CX269" s="5" t="str">
        <f t="shared" si="5183"/>
        <v/>
      </c>
      <c r="CY269" s="5" t="str">
        <f t="shared" si="5184"/>
        <v/>
      </c>
      <c r="CZ269" s="5" t="str">
        <f t="shared" si="5185"/>
        <v/>
      </c>
      <c r="DA269" s="5" t="str">
        <f t="shared" si="5186"/>
        <v/>
      </c>
      <c r="DB269" s="5" t="str">
        <f t="shared" si="5187"/>
        <v/>
      </c>
      <c r="DC269" s="5" t="str">
        <f t="shared" si="5188"/>
        <v/>
      </c>
      <c r="DD269" s="5" t="str">
        <f t="shared" si="5189"/>
        <v/>
      </c>
      <c r="DE269" s="5" t="str">
        <f t="shared" si="5190"/>
        <v/>
      </c>
      <c r="DF269" s="5" t="str">
        <f t="shared" si="5191"/>
        <v/>
      </c>
      <c r="DG269" s="5" t="str">
        <f t="shared" si="5192"/>
        <v/>
      </c>
      <c r="DH269" s="5" t="str">
        <f t="shared" si="5193"/>
        <v/>
      </c>
      <c r="DI269" s="5" t="str">
        <f t="shared" si="5194"/>
        <v/>
      </c>
      <c r="DJ269" s="5" t="str">
        <f t="shared" si="5195"/>
        <v>Sunflower Bank, National Association - Dallas, TX</v>
      </c>
      <c r="DK269" s="5" t="str">
        <f t="shared" si="5196"/>
        <v/>
      </c>
      <c r="DL269" s="5" t="str">
        <f t="shared" si="5197"/>
        <v/>
      </c>
      <c r="DM269" s="5" t="str">
        <f t="shared" si="5198"/>
        <v/>
      </c>
      <c r="DN269" s="5" t="str">
        <f t="shared" si="5199"/>
        <v/>
      </c>
      <c r="DO269" s="5" t="str">
        <f t="shared" si="5200"/>
        <v/>
      </c>
      <c r="DP269" s="5" t="str">
        <f t="shared" si="5201"/>
        <v/>
      </c>
      <c r="DQ269" s="5" t="str">
        <f t="shared" si="5142"/>
        <v/>
      </c>
    </row>
    <row r="270" spans="1:121" x14ac:dyDescent="0.25">
      <c r="A270">
        <v>269</v>
      </c>
      <c r="B270" s="5">
        <v>29633181</v>
      </c>
      <c r="C270" t="str">
        <f t="shared" si="5202"/>
        <v>First Pacific Bank - Whittier, CA</v>
      </c>
      <c r="D270" s="21" t="s">
        <v>10356</v>
      </c>
      <c r="E270" s="19" t="s">
        <v>2967</v>
      </c>
      <c r="F270" s="19" t="s">
        <v>2951</v>
      </c>
      <c r="G270" s="19"/>
      <c r="K270" s="27">
        <v>261</v>
      </c>
      <c r="L270" s="28" t="str">
        <f>IF(HLOOKUP('Peer Comparison Tool'!$E$6,StateDropdownData,K270+1,FALSE)=0,"",HLOOKUP('Peer Comparison Tool'!$E$6,StateDropdownData,K270+1,FALSE))</f>
        <v/>
      </c>
      <c r="M270" s="29" t="str">
        <f>IF(HLOOKUP('Peer Comparison Tool'!$E$6,[0]!DropdownData,K270+1,FALSE)=0,"",HLOOKUP('Peer Comparison Tool'!$E$6,[0]!DropdownData,K270+1,FALSE))</f>
        <v/>
      </c>
      <c r="N270" s="27">
        <v>261</v>
      </c>
      <c r="O270" s="28" t="str">
        <f>IF(HLOOKUP('Peer Comparison Tool'!$G$6,StateDropdownData,N270+1,FALSE)=0,"",HLOOKUP('Peer Comparison Tool'!$G$6,StateDropdownData,N270+1,FALSE))</f>
        <v/>
      </c>
      <c r="P270" s="29" t="str">
        <f>IF(HLOOKUP('Peer Comparison Tool'!$G$6,DropdownData,N270+1,FALSE)=0,"",HLOOKUP('Peer Comparison Tool'!$G$6,DropdownData,N270+1,FALSE))</f>
        <v/>
      </c>
      <c r="Q270" s="27">
        <v>261</v>
      </c>
      <c r="R270" s="28" t="str">
        <f>IF(HLOOKUP('Peer Comparison Tool'!$I$6,StateDropdownData,Q270+1,FALSE)=0,"",HLOOKUP('Peer Comparison Tool'!$I$6,StateDropdownData,Q270+1,FALSE))</f>
        <v/>
      </c>
      <c r="S270" s="29" t="str">
        <f>IF(HLOOKUP('Peer Comparison Tool'!$I$6,DropdownData,Q270+1,FALSE)=0,"",HLOOKUP('Peer Comparison Tool'!$I$6,DropdownData,Q270+1,FALSE))</f>
        <v/>
      </c>
      <c r="T270" s="5" t="str">
        <f t="shared" ref="T270:AC279" si="5208">IFERROR(IF(VLOOKUP(INDEX($L$2:$HEG$5,4,T$471+$Q270-1),$B$2:$F$5568,5,FALSE)=T$473,INDEX($L$2:$HEG$5,4,T$471+$Q270-1),""),"")</f>
        <v/>
      </c>
      <c r="U270" s="5" t="str">
        <f t="shared" si="5208"/>
        <v/>
      </c>
      <c r="V270" s="5" t="str">
        <f t="shared" si="5208"/>
        <v/>
      </c>
      <c r="W270" s="5" t="str">
        <f t="shared" si="5208"/>
        <v/>
      </c>
      <c r="X270" s="5" t="str">
        <f t="shared" si="5208"/>
        <v/>
      </c>
      <c r="Y270" s="5" t="str">
        <f t="shared" si="5208"/>
        <v/>
      </c>
      <c r="Z270" s="5" t="str">
        <f t="shared" si="5208"/>
        <v/>
      </c>
      <c r="AA270" s="5" t="str">
        <f t="shared" si="5208"/>
        <v/>
      </c>
      <c r="AB270" s="5" t="str">
        <f t="shared" si="5208"/>
        <v/>
      </c>
      <c r="AC270" s="5" t="str">
        <f t="shared" si="5208"/>
        <v/>
      </c>
      <c r="AD270" s="5" t="str">
        <f t="shared" ref="AD270:AM279" si="5209">IFERROR(IF(VLOOKUP(INDEX($L$2:$HEG$5,4,AD$471+$Q270-1),$B$2:$F$5568,5,FALSE)=AD$473,INDEX($L$2:$HEG$5,4,AD$471+$Q270-1),""),"")</f>
        <v/>
      </c>
      <c r="AE270" s="5" t="str">
        <f t="shared" si="5209"/>
        <v/>
      </c>
      <c r="AF270" s="5">
        <f t="shared" si="5209"/>
        <v>1015395</v>
      </c>
      <c r="AG270" s="5" t="str">
        <f t="shared" si="5209"/>
        <v/>
      </c>
      <c r="AH270" s="5" t="str">
        <f t="shared" si="5209"/>
        <v/>
      </c>
      <c r="AI270" s="5" t="str">
        <f t="shared" si="5209"/>
        <v/>
      </c>
      <c r="AJ270" s="5" t="str">
        <f t="shared" si="5209"/>
        <v/>
      </c>
      <c r="AK270" s="5" t="str">
        <f t="shared" si="5209"/>
        <v/>
      </c>
      <c r="AL270" s="5" t="str">
        <f t="shared" si="5209"/>
        <v/>
      </c>
      <c r="AM270" s="5" t="str">
        <f t="shared" si="5209"/>
        <v/>
      </c>
      <c r="AN270" s="5" t="str">
        <f t="shared" ref="AN270:AW279" si="5210">IFERROR(IF(VLOOKUP(INDEX($L$2:$HEG$5,4,AN$471+$Q270-1),$B$2:$F$5568,5,FALSE)=AN$473,INDEX($L$2:$HEG$5,4,AN$471+$Q270-1),""),"")</f>
        <v/>
      </c>
      <c r="AO270" s="5" t="str">
        <f t="shared" si="5210"/>
        <v/>
      </c>
      <c r="AP270" s="5" t="str">
        <f t="shared" si="5210"/>
        <v/>
      </c>
      <c r="AQ270" s="5" t="str">
        <f t="shared" si="5210"/>
        <v/>
      </c>
      <c r="AR270" s="5" t="str">
        <f t="shared" si="5210"/>
        <v/>
      </c>
      <c r="AS270" s="5" t="str">
        <f t="shared" si="5210"/>
        <v/>
      </c>
      <c r="AT270" s="5" t="str">
        <f t="shared" si="5210"/>
        <v/>
      </c>
      <c r="AU270" s="5" t="str">
        <f t="shared" si="5210"/>
        <v/>
      </c>
      <c r="AV270" s="5" t="str">
        <f t="shared" si="5210"/>
        <v/>
      </c>
      <c r="AW270" s="5" t="str">
        <f t="shared" si="5210"/>
        <v/>
      </c>
      <c r="AX270" s="5" t="str">
        <f t="shared" ref="AX270:BG279" si="5211">IFERROR(IF(VLOOKUP(INDEX($L$2:$HEG$5,4,AX$471+$Q270-1),$B$2:$F$5568,5,FALSE)=AX$473,INDEX($L$2:$HEG$5,4,AX$471+$Q270-1),""),"")</f>
        <v/>
      </c>
      <c r="AY270" s="5" t="str">
        <f t="shared" si="5211"/>
        <v/>
      </c>
      <c r="AZ270" s="5" t="str">
        <f t="shared" si="5211"/>
        <v/>
      </c>
      <c r="BA270" s="5" t="str">
        <f t="shared" si="5211"/>
        <v/>
      </c>
      <c r="BB270" s="5" t="str">
        <f t="shared" si="5211"/>
        <v/>
      </c>
      <c r="BC270" s="5" t="str">
        <f t="shared" si="5211"/>
        <v/>
      </c>
      <c r="BD270" s="5" t="str">
        <f t="shared" si="5211"/>
        <v/>
      </c>
      <c r="BE270" s="5" t="str">
        <f t="shared" si="5211"/>
        <v/>
      </c>
      <c r="BF270" s="5" t="str">
        <f t="shared" si="5211"/>
        <v/>
      </c>
      <c r="BG270" s="5" t="str">
        <f t="shared" si="5211"/>
        <v/>
      </c>
      <c r="BH270" s="5" t="str">
        <f t="shared" ref="BH270:BQ279" si="5212">IFERROR(IF(VLOOKUP(INDEX($L$2:$HEG$5,4,BH$471+$Q270-1),$B$2:$F$5568,5,FALSE)=BH$473,INDEX($L$2:$HEG$5,4,BH$471+$Q270-1),""),"")</f>
        <v/>
      </c>
      <c r="BI270" s="5" t="str">
        <f t="shared" si="5212"/>
        <v/>
      </c>
      <c r="BJ270" s="5">
        <f t="shared" si="5212"/>
        <v>1982060</v>
      </c>
      <c r="BK270" s="5" t="str">
        <f t="shared" si="5212"/>
        <v/>
      </c>
      <c r="BL270" s="5" t="str">
        <f t="shared" si="5212"/>
        <v/>
      </c>
      <c r="BM270" s="5" t="str">
        <f t="shared" si="5212"/>
        <v/>
      </c>
      <c r="BN270" s="5" t="str">
        <f t="shared" si="5212"/>
        <v/>
      </c>
      <c r="BO270" s="5" t="str">
        <f t="shared" si="5212"/>
        <v/>
      </c>
      <c r="BP270" s="5" t="str">
        <f t="shared" si="5212"/>
        <v/>
      </c>
      <c r="BQ270" s="5" t="str">
        <f t="shared" si="5212"/>
        <v/>
      </c>
      <c r="BR270" s="5"/>
      <c r="BT270" s="5" t="str">
        <f t="shared" si="5153"/>
        <v/>
      </c>
      <c r="BU270" s="5" t="str">
        <f t="shared" si="5154"/>
        <v/>
      </c>
      <c r="BV270" s="5" t="str">
        <f t="shared" si="5155"/>
        <v/>
      </c>
      <c r="BW270" s="5" t="str">
        <f t="shared" si="5156"/>
        <v/>
      </c>
      <c r="BX270" s="5" t="str">
        <f t="shared" si="5157"/>
        <v/>
      </c>
      <c r="BY270" s="5" t="str">
        <f t="shared" si="5158"/>
        <v/>
      </c>
      <c r="BZ270" s="5" t="str">
        <f t="shared" si="5159"/>
        <v/>
      </c>
      <c r="CA270" s="5" t="str">
        <f t="shared" si="5160"/>
        <v/>
      </c>
      <c r="CB270" s="5" t="str">
        <f t="shared" si="5161"/>
        <v/>
      </c>
      <c r="CC270" s="5" t="str">
        <f t="shared" si="5162"/>
        <v/>
      </c>
      <c r="CD270" s="5" t="str">
        <f t="shared" si="5163"/>
        <v/>
      </c>
      <c r="CE270" s="5" t="str">
        <f t="shared" si="5164"/>
        <v/>
      </c>
      <c r="CF270" s="5" t="str">
        <f t="shared" si="5165"/>
        <v>Solutions Bank - Forreston, IL</v>
      </c>
      <c r="CG270" s="5" t="str">
        <f t="shared" si="5166"/>
        <v/>
      </c>
      <c r="CH270" s="5" t="str">
        <f t="shared" si="5167"/>
        <v/>
      </c>
      <c r="CI270" s="5" t="str">
        <f t="shared" si="5168"/>
        <v/>
      </c>
      <c r="CJ270" s="5" t="str">
        <f t="shared" si="5169"/>
        <v/>
      </c>
      <c r="CK270" s="5" t="str">
        <f t="shared" si="5170"/>
        <v/>
      </c>
      <c r="CL270" s="5" t="str">
        <f t="shared" si="5171"/>
        <v/>
      </c>
      <c r="CM270" s="5" t="str">
        <f t="shared" si="5172"/>
        <v/>
      </c>
      <c r="CN270" s="5" t="str">
        <f t="shared" si="5173"/>
        <v/>
      </c>
      <c r="CO270" s="5" t="str">
        <f t="shared" si="5174"/>
        <v/>
      </c>
      <c r="CP270" s="5" t="str">
        <f t="shared" si="5175"/>
        <v/>
      </c>
      <c r="CQ270" s="5" t="str">
        <f t="shared" si="5176"/>
        <v/>
      </c>
      <c r="CR270" s="5" t="str">
        <f t="shared" si="5177"/>
        <v/>
      </c>
      <c r="CS270" s="5" t="str">
        <f t="shared" si="5178"/>
        <v/>
      </c>
      <c r="CT270" s="5" t="str">
        <f t="shared" si="5179"/>
        <v/>
      </c>
      <c r="CU270" s="5" t="str">
        <f t="shared" si="5180"/>
        <v/>
      </c>
      <c r="CV270" s="5" t="str">
        <f t="shared" si="5181"/>
        <v/>
      </c>
      <c r="CW270" s="5" t="str">
        <f t="shared" si="5182"/>
        <v/>
      </c>
      <c r="CX270" s="5" t="str">
        <f t="shared" si="5183"/>
        <v/>
      </c>
      <c r="CY270" s="5" t="str">
        <f t="shared" si="5184"/>
        <v/>
      </c>
      <c r="CZ270" s="5" t="str">
        <f t="shared" si="5185"/>
        <v/>
      </c>
      <c r="DA270" s="5" t="str">
        <f t="shared" si="5186"/>
        <v/>
      </c>
      <c r="DB270" s="5" t="str">
        <f t="shared" si="5187"/>
        <v/>
      </c>
      <c r="DC270" s="5" t="str">
        <f t="shared" si="5188"/>
        <v/>
      </c>
      <c r="DD270" s="5" t="str">
        <f t="shared" si="5189"/>
        <v/>
      </c>
      <c r="DE270" s="5" t="str">
        <f t="shared" si="5190"/>
        <v/>
      </c>
      <c r="DF270" s="5" t="str">
        <f t="shared" si="5191"/>
        <v/>
      </c>
      <c r="DG270" s="5" t="str">
        <f t="shared" si="5192"/>
        <v/>
      </c>
      <c r="DH270" s="5" t="str">
        <f t="shared" si="5193"/>
        <v/>
      </c>
      <c r="DI270" s="5" t="str">
        <f t="shared" si="5194"/>
        <v/>
      </c>
      <c r="DJ270" s="5" t="str">
        <f t="shared" si="5195"/>
        <v>Susser Bank - Arlington, TX</v>
      </c>
      <c r="DK270" s="5" t="str">
        <f t="shared" si="5196"/>
        <v/>
      </c>
      <c r="DL270" s="5" t="str">
        <f t="shared" si="5197"/>
        <v/>
      </c>
      <c r="DM270" s="5" t="str">
        <f t="shared" si="5198"/>
        <v/>
      </c>
      <c r="DN270" s="5" t="str">
        <f t="shared" si="5199"/>
        <v/>
      </c>
      <c r="DO270" s="5" t="str">
        <f t="shared" si="5200"/>
        <v/>
      </c>
      <c r="DP270" s="5" t="str">
        <f t="shared" si="5201"/>
        <v/>
      </c>
      <c r="DQ270" s="5" t="str">
        <f t="shared" si="5142"/>
        <v/>
      </c>
    </row>
    <row r="271" spans="1:121" x14ac:dyDescent="0.25">
      <c r="A271">
        <v>270</v>
      </c>
      <c r="B271" s="5">
        <v>4051719</v>
      </c>
      <c r="C271" t="str">
        <f t="shared" si="5202"/>
        <v>Five Star Bank - Roseville, CA</v>
      </c>
      <c r="D271" s="21" t="s">
        <v>212</v>
      </c>
      <c r="E271" s="19" t="s">
        <v>3001</v>
      </c>
      <c r="F271" s="19" t="s">
        <v>2951</v>
      </c>
      <c r="G271" s="19"/>
      <c r="K271" s="27">
        <v>262</v>
      </c>
      <c r="L271" s="28" t="str">
        <f>IF(HLOOKUP('Peer Comparison Tool'!$E$6,StateDropdownData,K271+1,FALSE)=0,"",HLOOKUP('Peer Comparison Tool'!$E$6,StateDropdownData,K271+1,FALSE))</f>
        <v/>
      </c>
      <c r="M271" s="29" t="str">
        <f>IF(HLOOKUP('Peer Comparison Tool'!$E$6,[0]!DropdownData,K271+1,FALSE)=0,"",HLOOKUP('Peer Comparison Tool'!$E$6,[0]!DropdownData,K271+1,FALSE))</f>
        <v/>
      </c>
      <c r="N271" s="27">
        <v>262</v>
      </c>
      <c r="O271" s="28" t="str">
        <f>IF(HLOOKUP('Peer Comparison Tool'!$G$6,StateDropdownData,N271+1,FALSE)=0,"",HLOOKUP('Peer Comparison Tool'!$G$6,StateDropdownData,N271+1,FALSE))</f>
        <v/>
      </c>
      <c r="P271" s="29" t="str">
        <f>IF(HLOOKUP('Peer Comparison Tool'!$G$6,DropdownData,N271+1,FALSE)=0,"",HLOOKUP('Peer Comparison Tool'!$G$6,DropdownData,N271+1,FALSE))</f>
        <v/>
      </c>
      <c r="Q271" s="27">
        <v>262</v>
      </c>
      <c r="R271" s="28" t="str">
        <f>IF(HLOOKUP('Peer Comparison Tool'!$I$6,StateDropdownData,Q271+1,FALSE)=0,"",HLOOKUP('Peer Comparison Tool'!$I$6,StateDropdownData,Q271+1,FALSE))</f>
        <v/>
      </c>
      <c r="S271" s="29" t="str">
        <f>IF(HLOOKUP('Peer Comparison Tool'!$I$6,DropdownData,Q271+1,FALSE)=0,"",HLOOKUP('Peer Comparison Tool'!$I$6,DropdownData,Q271+1,FALSE))</f>
        <v/>
      </c>
      <c r="T271" s="5" t="str">
        <f t="shared" si="5208"/>
        <v/>
      </c>
      <c r="U271" s="5" t="str">
        <f t="shared" si="5208"/>
        <v/>
      </c>
      <c r="V271" s="5" t="str">
        <f t="shared" si="5208"/>
        <v/>
      </c>
      <c r="W271" s="5" t="str">
        <f t="shared" si="5208"/>
        <v/>
      </c>
      <c r="X271" s="5" t="str">
        <f t="shared" si="5208"/>
        <v/>
      </c>
      <c r="Y271" s="5" t="str">
        <f t="shared" si="5208"/>
        <v/>
      </c>
      <c r="Z271" s="5" t="str">
        <f t="shared" si="5208"/>
        <v/>
      </c>
      <c r="AA271" s="5" t="str">
        <f t="shared" si="5208"/>
        <v/>
      </c>
      <c r="AB271" s="5" t="str">
        <f t="shared" si="5208"/>
        <v/>
      </c>
      <c r="AC271" s="5" t="str">
        <f t="shared" si="5208"/>
        <v/>
      </c>
      <c r="AD271" s="5" t="str">
        <f t="shared" si="5209"/>
        <v/>
      </c>
      <c r="AE271" s="5" t="str">
        <f t="shared" si="5209"/>
        <v/>
      </c>
      <c r="AF271" s="5">
        <f t="shared" si="5209"/>
        <v>4053230</v>
      </c>
      <c r="AG271" s="5" t="str">
        <f t="shared" si="5209"/>
        <v/>
      </c>
      <c r="AH271" s="5" t="str">
        <f t="shared" si="5209"/>
        <v/>
      </c>
      <c r="AI271" s="5" t="str">
        <f t="shared" si="5209"/>
        <v/>
      </c>
      <c r="AJ271" s="5" t="str">
        <f t="shared" si="5209"/>
        <v/>
      </c>
      <c r="AK271" s="5" t="str">
        <f t="shared" si="5209"/>
        <v/>
      </c>
      <c r="AL271" s="5" t="str">
        <f t="shared" si="5209"/>
        <v/>
      </c>
      <c r="AM271" s="5" t="str">
        <f t="shared" si="5209"/>
        <v/>
      </c>
      <c r="AN271" s="5" t="str">
        <f t="shared" si="5210"/>
        <v/>
      </c>
      <c r="AO271" s="5" t="str">
        <f t="shared" si="5210"/>
        <v/>
      </c>
      <c r="AP271" s="5" t="str">
        <f t="shared" si="5210"/>
        <v/>
      </c>
      <c r="AQ271" s="5" t="str">
        <f t="shared" si="5210"/>
        <v/>
      </c>
      <c r="AR271" s="5" t="str">
        <f t="shared" si="5210"/>
        <v/>
      </c>
      <c r="AS271" s="5" t="str">
        <f t="shared" si="5210"/>
        <v/>
      </c>
      <c r="AT271" s="5" t="str">
        <f t="shared" si="5210"/>
        <v/>
      </c>
      <c r="AU271" s="5" t="str">
        <f t="shared" si="5210"/>
        <v/>
      </c>
      <c r="AV271" s="5" t="str">
        <f t="shared" si="5210"/>
        <v/>
      </c>
      <c r="AW271" s="5" t="str">
        <f t="shared" si="5210"/>
        <v/>
      </c>
      <c r="AX271" s="5" t="str">
        <f t="shared" si="5211"/>
        <v/>
      </c>
      <c r="AY271" s="5" t="str">
        <f t="shared" si="5211"/>
        <v/>
      </c>
      <c r="AZ271" s="5" t="str">
        <f t="shared" si="5211"/>
        <v/>
      </c>
      <c r="BA271" s="5" t="str">
        <f t="shared" si="5211"/>
        <v/>
      </c>
      <c r="BB271" s="5" t="str">
        <f t="shared" si="5211"/>
        <v/>
      </c>
      <c r="BC271" s="5" t="str">
        <f t="shared" si="5211"/>
        <v/>
      </c>
      <c r="BD271" s="5" t="str">
        <f t="shared" si="5211"/>
        <v/>
      </c>
      <c r="BE271" s="5" t="str">
        <f t="shared" si="5211"/>
        <v/>
      </c>
      <c r="BF271" s="5" t="str">
        <f t="shared" si="5211"/>
        <v/>
      </c>
      <c r="BG271" s="5" t="str">
        <f t="shared" si="5211"/>
        <v/>
      </c>
      <c r="BH271" s="5" t="str">
        <f t="shared" si="5212"/>
        <v/>
      </c>
      <c r="BI271" s="5" t="str">
        <f t="shared" si="5212"/>
        <v/>
      </c>
      <c r="BJ271" s="5">
        <f t="shared" si="5212"/>
        <v>4098819</v>
      </c>
      <c r="BK271" s="5" t="str">
        <f t="shared" si="5212"/>
        <v/>
      </c>
      <c r="BL271" s="5" t="str">
        <f t="shared" si="5212"/>
        <v/>
      </c>
      <c r="BM271" s="5" t="str">
        <f t="shared" si="5212"/>
        <v/>
      </c>
      <c r="BN271" s="5" t="str">
        <f t="shared" si="5212"/>
        <v/>
      </c>
      <c r="BO271" s="5" t="str">
        <f t="shared" si="5212"/>
        <v/>
      </c>
      <c r="BP271" s="5" t="str">
        <f t="shared" si="5212"/>
        <v/>
      </c>
      <c r="BQ271" s="5" t="str">
        <f t="shared" si="5212"/>
        <v/>
      </c>
      <c r="BR271" s="5"/>
      <c r="BT271" s="5" t="str">
        <f t="shared" si="5153"/>
        <v/>
      </c>
      <c r="BU271" s="5" t="str">
        <f t="shared" si="5154"/>
        <v/>
      </c>
      <c r="BV271" s="5" t="str">
        <f t="shared" si="5155"/>
        <v/>
      </c>
      <c r="BW271" s="5" t="str">
        <f t="shared" si="5156"/>
        <v/>
      </c>
      <c r="BX271" s="5" t="str">
        <f t="shared" si="5157"/>
        <v/>
      </c>
      <c r="BY271" s="5" t="str">
        <f t="shared" si="5158"/>
        <v/>
      </c>
      <c r="BZ271" s="5" t="str">
        <f t="shared" si="5159"/>
        <v/>
      </c>
      <c r="CA271" s="5" t="str">
        <f t="shared" si="5160"/>
        <v/>
      </c>
      <c r="CB271" s="5" t="str">
        <f t="shared" si="5161"/>
        <v/>
      </c>
      <c r="CC271" s="5" t="str">
        <f t="shared" si="5162"/>
        <v/>
      </c>
      <c r="CD271" s="5" t="str">
        <f t="shared" si="5163"/>
        <v/>
      </c>
      <c r="CE271" s="5" t="str">
        <f t="shared" si="5164"/>
        <v/>
      </c>
      <c r="CF271" s="5" t="str">
        <f t="shared" si="5165"/>
        <v>Southern Illinois Bank - Johnston City, IL</v>
      </c>
      <c r="CG271" s="5" t="str">
        <f t="shared" si="5166"/>
        <v/>
      </c>
      <c r="CH271" s="5" t="str">
        <f t="shared" si="5167"/>
        <v/>
      </c>
      <c r="CI271" s="5" t="str">
        <f t="shared" si="5168"/>
        <v/>
      </c>
      <c r="CJ271" s="5" t="str">
        <f t="shared" si="5169"/>
        <v/>
      </c>
      <c r="CK271" s="5" t="str">
        <f t="shared" si="5170"/>
        <v/>
      </c>
      <c r="CL271" s="5" t="str">
        <f t="shared" si="5171"/>
        <v/>
      </c>
      <c r="CM271" s="5" t="str">
        <f t="shared" si="5172"/>
        <v/>
      </c>
      <c r="CN271" s="5" t="str">
        <f t="shared" si="5173"/>
        <v/>
      </c>
      <c r="CO271" s="5" t="str">
        <f t="shared" si="5174"/>
        <v/>
      </c>
      <c r="CP271" s="5" t="str">
        <f t="shared" si="5175"/>
        <v/>
      </c>
      <c r="CQ271" s="5" t="str">
        <f t="shared" si="5176"/>
        <v/>
      </c>
      <c r="CR271" s="5" t="str">
        <f t="shared" si="5177"/>
        <v/>
      </c>
      <c r="CS271" s="5" t="str">
        <f t="shared" si="5178"/>
        <v/>
      </c>
      <c r="CT271" s="5" t="str">
        <f t="shared" si="5179"/>
        <v/>
      </c>
      <c r="CU271" s="5" t="str">
        <f t="shared" si="5180"/>
        <v/>
      </c>
      <c r="CV271" s="5" t="str">
        <f t="shared" si="5181"/>
        <v/>
      </c>
      <c r="CW271" s="5" t="str">
        <f t="shared" si="5182"/>
        <v/>
      </c>
      <c r="CX271" s="5" t="str">
        <f t="shared" si="5183"/>
        <v/>
      </c>
      <c r="CY271" s="5" t="str">
        <f t="shared" si="5184"/>
        <v/>
      </c>
      <c r="CZ271" s="5" t="str">
        <f t="shared" si="5185"/>
        <v/>
      </c>
      <c r="DA271" s="5" t="str">
        <f t="shared" si="5186"/>
        <v/>
      </c>
      <c r="DB271" s="5" t="str">
        <f t="shared" si="5187"/>
        <v/>
      </c>
      <c r="DC271" s="5" t="str">
        <f t="shared" si="5188"/>
        <v/>
      </c>
      <c r="DD271" s="5" t="str">
        <f t="shared" si="5189"/>
        <v/>
      </c>
      <c r="DE271" s="5" t="str">
        <f t="shared" si="5190"/>
        <v/>
      </c>
      <c r="DF271" s="5" t="str">
        <f t="shared" si="5191"/>
        <v/>
      </c>
      <c r="DG271" s="5" t="str">
        <f t="shared" si="5192"/>
        <v/>
      </c>
      <c r="DH271" s="5" t="str">
        <f t="shared" si="5193"/>
        <v/>
      </c>
      <c r="DI271" s="5" t="str">
        <f t="shared" si="5194"/>
        <v/>
      </c>
      <c r="DJ271" s="5" t="str">
        <f t="shared" si="5195"/>
        <v>T Bank, National Association - Dallas, TX</v>
      </c>
      <c r="DK271" s="5" t="str">
        <f t="shared" si="5196"/>
        <v/>
      </c>
      <c r="DL271" s="5" t="str">
        <f t="shared" si="5197"/>
        <v/>
      </c>
      <c r="DM271" s="5" t="str">
        <f t="shared" si="5198"/>
        <v/>
      </c>
      <c r="DN271" s="5" t="str">
        <f t="shared" si="5199"/>
        <v/>
      </c>
      <c r="DO271" s="5" t="str">
        <f t="shared" si="5200"/>
        <v/>
      </c>
      <c r="DP271" s="5" t="str">
        <f t="shared" si="5201"/>
        <v/>
      </c>
      <c r="DQ271" s="5" t="str">
        <f t="shared" si="5142"/>
        <v/>
      </c>
    </row>
    <row r="272" spans="1:121" x14ac:dyDescent="0.25">
      <c r="A272">
        <v>271</v>
      </c>
      <c r="B272" s="5">
        <v>1013117</v>
      </c>
      <c r="C272" t="str">
        <f t="shared" si="5202"/>
        <v>Fremont Bank - Fremont, CA</v>
      </c>
      <c r="D272" s="21" t="s">
        <v>130</v>
      </c>
      <c r="E272" s="19" t="s">
        <v>2986</v>
      </c>
      <c r="F272" s="19" t="s">
        <v>2951</v>
      </c>
      <c r="G272" s="19"/>
      <c r="K272" s="27">
        <v>263</v>
      </c>
      <c r="L272" s="28" t="str">
        <f>IF(HLOOKUP('Peer Comparison Tool'!$E$6,StateDropdownData,K272+1,FALSE)=0,"",HLOOKUP('Peer Comparison Tool'!$E$6,StateDropdownData,K272+1,FALSE))</f>
        <v/>
      </c>
      <c r="M272" s="29" t="str">
        <f>IF(HLOOKUP('Peer Comparison Tool'!$E$6,[0]!DropdownData,K272+1,FALSE)=0,"",HLOOKUP('Peer Comparison Tool'!$E$6,[0]!DropdownData,K272+1,FALSE))</f>
        <v/>
      </c>
      <c r="N272" s="27">
        <v>263</v>
      </c>
      <c r="O272" s="28" t="str">
        <f>IF(HLOOKUP('Peer Comparison Tool'!$G$6,StateDropdownData,N272+1,FALSE)=0,"",HLOOKUP('Peer Comparison Tool'!$G$6,StateDropdownData,N272+1,FALSE))</f>
        <v/>
      </c>
      <c r="P272" s="29" t="str">
        <f>IF(HLOOKUP('Peer Comparison Tool'!$G$6,DropdownData,N272+1,FALSE)=0,"",HLOOKUP('Peer Comparison Tool'!$G$6,DropdownData,N272+1,FALSE))</f>
        <v/>
      </c>
      <c r="Q272" s="27">
        <v>263</v>
      </c>
      <c r="R272" s="28" t="str">
        <f>IF(HLOOKUP('Peer Comparison Tool'!$I$6,StateDropdownData,Q272+1,FALSE)=0,"",HLOOKUP('Peer Comparison Tool'!$I$6,StateDropdownData,Q272+1,FALSE))</f>
        <v/>
      </c>
      <c r="S272" s="29" t="str">
        <f>IF(HLOOKUP('Peer Comparison Tool'!$I$6,DropdownData,Q272+1,FALSE)=0,"",HLOOKUP('Peer Comparison Tool'!$I$6,DropdownData,Q272+1,FALSE))</f>
        <v/>
      </c>
      <c r="T272" s="5" t="str">
        <f t="shared" si="5208"/>
        <v/>
      </c>
      <c r="U272" s="5" t="str">
        <f t="shared" si="5208"/>
        <v/>
      </c>
      <c r="V272" s="5" t="str">
        <f t="shared" si="5208"/>
        <v/>
      </c>
      <c r="W272" s="5" t="str">
        <f t="shared" si="5208"/>
        <v/>
      </c>
      <c r="X272" s="5" t="str">
        <f t="shared" si="5208"/>
        <v/>
      </c>
      <c r="Y272" s="5" t="str">
        <f t="shared" si="5208"/>
        <v/>
      </c>
      <c r="Z272" s="5" t="str">
        <f t="shared" si="5208"/>
        <v/>
      </c>
      <c r="AA272" s="5" t="str">
        <f t="shared" si="5208"/>
        <v/>
      </c>
      <c r="AB272" s="5" t="str">
        <f t="shared" si="5208"/>
        <v/>
      </c>
      <c r="AC272" s="5" t="str">
        <f t="shared" si="5208"/>
        <v/>
      </c>
      <c r="AD272" s="5" t="str">
        <f t="shared" si="5209"/>
        <v/>
      </c>
      <c r="AE272" s="5" t="str">
        <f t="shared" si="5209"/>
        <v/>
      </c>
      <c r="AF272" s="5">
        <f t="shared" si="5209"/>
        <v>4098740</v>
      </c>
      <c r="AG272" s="5" t="str">
        <f t="shared" si="5209"/>
        <v/>
      </c>
      <c r="AH272" s="5" t="str">
        <f t="shared" si="5209"/>
        <v/>
      </c>
      <c r="AI272" s="5" t="str">
        <f t="shared" si="5209"/>
        <v/>
      </c>
      <c r="AJ272" s="5" t="str">
        <f t="shared" si="5209"/>
        <v/>
      </c>
      <c r="AK272" s="5" t="str">
        <f t="shared" si="5209"/>
        <v/>
      </c>
      <c r="AL272" s="5" t="str">
        <f t="shared" si="5209"/>
        <v/>
      </c>
      <c r="AM272" s="5" t="str">
        <f t="shared" si="5209"/>
        <v/>
      </c>
      <c r="AN272" s="5" t="str">
        <f t="shared" si="5210"/>
        <v/>
      </c>
      <c r="AO272" s="5" t="str">
        <f t="shared" si="5210"/>
        <v/>
      </c>
      <c r="AP272" s="5" t="str">
        <f t="shared" si="5210"/>
        <v/>
      </c>
      <c r="AQ272" s="5" t="str">
        <f t="shared" si="5210"/>
        <v/>
      </c>
      <c r="AR272" s="5" t="str">
        <f t="shared" si="5210"/>
        <v/>
      </c>
      <c r="AS272" s="5" t="str">
        <f t="shared" si="5210"/>
        <v/>
      </c>
      <c r="AT272" s="5" t="str">
        <f t="shared" si="5210"/>
        <v/>
      </c>
      <c r="AU272" s="5" t="str">
        <f t="shared" si="5210"/>
        <v/>
      </c>
      <c r="AV272" s="5" t="str">
        <f t="shared" si="5210"/>
        <v/>
      </c>
      <c r="AW272" s="5" t="str">
        <f t="shared" si="5210"/>
        <v/>
      </c>
      <c r="AX272" s="5" t="str">
        <f t="shared" si="5211"/>
        <v/>
      </c>
      <c r="AY272" s="5" t="str">
        <f t="shared" si="5211"/>
        <v/>
      </c>
      <c r="AZ272" s="5" t="str">
        <f t="shared" si="5211"/>
        <v/>
      </c>
      <c r="BA272" s="5" t="str">
        <f t="shared" si="5211"/>
        <v/>
      </c>
      <c r="BB272" s="5" t="str">
        <f t="shared" si="5211"/>
        <v/>
      </c>
      <c r="BC272" s="5" t="str">
        <f t="shared" si="5211"/>
        <v/>
      </c>
      <c r="BD272" s="5" t="str">
        <f t="shared" si="5211"/>
        <v/>
      </c>
      <c r="BE272" s="5" t="str">
        <f t="shared" si="5211"/>
        <v/>
      </c>
      <c r="BF272" s="5" t="str">
        <f t="shared" si="5211"/>
        <v/>
      </c>
      <c r="BG272" s="5" t="str">
        <f t="shared" si="5211"/>
        <v/>
      </c>
      <c r="BH272" s="5" t="str">
        <f t="shared" si="5212"/>
        <v/>
      </c>
      <c r="BI272" s="5" t="str">
        <f t="shared" si="5212"/>
        <v/>
      </c>
      <c r="BJ272" s="5">
        <f t="shared" si="5212"/>
        <v>117362444</v>
      </c>
      <c r="BK272" s="5" t="str">
        <f t="shared" si="5212"/>
        <v/>
      </c>
      <c r="BL272" s="5" t="str">
        <f t="shared" si="5212"/>
        <v/>
      </c>
      <c r="BM272" s="5" t="str">
        <f t="shared" si="5212"/>
        <v/>
      </c>
      <c r="BN272" s="5" t="str">
        <f t="shared" si="5212"/>
        <v/>
      </c>
      <c r="BO272" s="5" t="str">
        <f t="shared" si="5212"/>
        <v/>
      </c>
      <c r="BP272" s="5" t="str">
        <f t="shared" si="5212"/>
        <v/>
      </c>
      <c r="BQ272" s="5" t="str">
        <f t="shared" si="5212"/>
        <v/>
      </c>
      <c r="BR272" s="5"/>
      <c r="BT272" s="5" t="str">
        <f t="shared" si="5153"/>
        <v/>
      </c>
      <c r="BU272" s="5" t="str">
        <f t="shared" si="5154"/>
        <v/>
      </c>
      <c r="BV272" s="5" t="str">
        <f t="shared" si="5155"/>
        <v/>
      </c>
      <c r="BW272" s="5" t="str">
        <f t="shared" si="5156"/>
        <v/>
      </c>
      <c r="BX272" s="5" t="str">
        <f t="shared" si="5157"/>
        <v/>
      </c>
      <c r="BY272" s="5" t="str">
        <f t="shared" si="5158"/>
        <v/>
      </c>
      <c r="BZ272" s="5" t="str">
        <f t="shared" si="5159"/>
        <v/>
      </c>
      <c r="CA272" s="5" t="str">
        <f t="shared" si="5160"/>
        <v/>
      </c>
      <c r="CB272" s="5" t="str">
        <f t="shared" si="5161"/>
        <v/>
      </c>
      <c r="CC272" s="5" t="str">
        <f t="shared" si="5162"/>
        <v/>
      </c>
      <c r="CD272" s="5" t="str">
        <f t="shared" si="5163"/>
        <v/>
      </c>
      <c r="CE272" s="5" t="str">
        <f t="shared" si="5164"/>
        <v/>
      </c>
      <c r="CF272" s="5" t="str">
        <f t="shared" si="5165"/>
        <v>SouthernTrust Bank - Marion, IL</v>
      </c>
      <c r="CG272" s="5" t="str">
        <f t="shared" si="5166"/>
        <v/>
      </c>
      <c r="CH272" s="5" t="str">
        <f t="shared" si="5167"/>
        <v/>
      </c>
      <c r="CI272" s="5" t="str">
        <f t="shared" si="5168"/>
        <v/>
      </c>
      <c r="CJ272" s="5" t="str">
        <f t="shared" si="5169"/>
        <v/>
      </c>
      <c r="CK272" s="5" t="str">
        <f t="shared" si="5170"/>
        <v/>
      </c>
      <c r="CL272" s="5" t="str">
        <f t="shared" si="5171"/>
        <v/>
      </c>
      <c r="CM272" s="5" t="str">
        <f t="shared" si="5172"/>
        <v/>
      </c>
      <c r="CN272" s="5" t="str">
        <f t="shared" si="5173"/>
        <v/>
      </c>
      <c r="CO272" s="5" t="str">
        <f t="shared" si="5174"/>
        <v/>
      </c>
      <c r="CP272" s="5" t="str">
        <f t="shared" si="5175"/>
        <v/>
      </c>
      <c r="CQ272" s="5" t="str">
        <f t="shared" si="5176"/>
        <v/>
      </c>
      <c r="CR272" s="5" t="str">
        <f t="shared" si="5177"/>
        <v/>
      </c>
      <c r="CS272" s="5" t="str">
        <f t="shared" si="5178"/>
        <v/>
      </c>
      <c r="CT272" s="5" t="str">
        <f t="shared" si="5179"/>
        <v/>
      </c>
      <c r="CU272" s="5" t="str">
        <f t="shared" si="5180"/>
        <v/>
      </c>
      <c r="CV272" s="5" t="str">
        <f t="shared" si="5181"/>
        <v/>
      </c>
      <c r="CW272" s="5" t="str">
        <f t="shared" si="5182"/>
        <v/>
      </c>
      <c r="CX272" s="5" t="str">
        <f t="shared" si="5183"/>
        <v/>
      </c>
      <c r="CY272" s="5" t="str">
        <f t="shared" si="5184"/>
        <v/>
      </c>
      <c r="CZ272" s="5" t="str">
        <f t="shared" si="5185"/>
        <v/>
      </c>
      <c r="DA272" s="5" t="str">
        <f t="shared" si="5186"/>
        <v/>
      </c>
      <c r="DB272" s="5" t="str">
        <f t="shared" si="5187"/>
        <v/>
      </c>
      <c r="DC272" s="5" t="str">
        <f t="shared" si="5188"/>
        <v/>
      </c>
      <c r="DD272" s="5" t="str">
        <f t="shared" si="5189"/>
        <v/>
      </c>
      <c r="DE272" s="5" t="str">
        <f t="shared" si="5190"/>
        <v/>
      </c>
      <c r="DF272" s="5" t="str">
        <f t="shared" si="5191"/>
        <v/>
      </c>
      <c r="DG272" s="5" t="str">
        <f t="shared" si="5192"/>
        <v/>
      </c>
      <c r="DH272" s="5" t="str">
        <f t="shared" si="5193"/>
        <v/>
      </c>
      <c r="DI272" s="5" t="str">
        <f t="shared" si="5194"/>
        <v/>
      </c>
      <c r="DJ272" s="5" t="str">
        <f t="shared" si="5195"/>
        <v>Taiwan Cooperative Bank, Ltd. - Houston Branch - Houston, TX</v>
      </c>
      <c r="DK272" s="5" t="str">
        <f t="shared" si="5196"/>
        <v/>
      </c>
      <c r="DL272" s="5" t="str">
        <f t="shared" si="5197"/>
        <v/>
      </c>
      <c r="DM272" s="5" t="str">
        <f t="shared" si="5198"/>
        <v/>
      </c>
      <c r="DN272" s="5" t="str">
        <f t="shared" si="5199"/>
        <v/>
      </c>
      <c r="DO272" s="5" t="str">
        <f t="shared" si="5200"/>
        <v/>
      </c>
      <c r="DP272" s="5" t="str">
        <f t="shared" si="5201"/>
        <v/>
      </c>
      <c r="DQ272" s="5" t="str">
        <f t="shared" si="5142"/>
        <v/>
      </c>
    </row>
    <row r="273" spans="1:121" x14ac:dyDescent="0.25">
      <c r="A273">
        <v>272</v>
      </c>
      <c r="B273" s="5">
        <v>1003685</v>
      </c>
      <c r="C273" t="str">
        <f t="shared" si="5202"/>
        <v>Gateway Bank, F.S.B. - Oakland, CA</v>
      </c>
      <c r="D273" s="21" t="s">
        <v>568</v>
      </c>
      <c r="E273" s="19" t="s">
        <v>2968</v>
      </c>
      <c r="F273" s="19" t="s">
        <v>2951</v>
      </c>
      <c r="G273" s="19"/>
      <c r="K273" s="27">
        <v>264</v>
      </c>
      <c r="L273" s="28" t="str">
        <f>IF(HLOOKUP('Peer Comparison Tool'!$E$6,StateDropdownData,K273+1,FALSE)=0,"",HLOOKUP('Peer Comparison Tool'!$E$6,StateDropdownData,K273+1,FALSE))</f>
        <v/>
      </c>
      <c r="M273" s="29" t="str">
        <f>IF(HLOOKUP('Peer Comparison Tool'!$E$6,[0]!DropdownData,K273+1,FALSE)=0,"",HLOOKUP('Peer Comparison Tool'!$E$6,[0]!DropdownData,K273+1,FALSE))</f>
        <v/>
      </c>
      <c r="N273" s="27">
        <v>264</v>
      </c>
      <c r="O273" s="28" t="str">
        <f>IF(HLOOKUP('Peer Comparison Tool'!$G$6,StateDropdownData,N273+1,FALSE)=0,"",HLOOKUP('Peer Comparison Tool'!$G$6,StateDropdownData,N273+1,FALSE))</f>
        <v/>
      </c>
      <c r="P273" s="29" t="str">
        <f>IF(HLOOKUP('Peer Comparison Tool'!$G$6,DropdownData,N273+1,FALSE)=0,"",HLOOKUP('Peer Comparison Tool'!$G$6,DropdownData,N273+1,FALSE))</f>
        <v/>
      </c>
      <c r="Q273" s="27">
        <v>264</v>
      </c>
      <c r="R273" s="28" t="str">
        <f>IF(HLOOKUP('Peer Comparison Tool'!$I$6,StateDropdownData,Q273+1,FALSE)=0,"",HLOOKUP('Peer Comparison Tool'!$I$6,StateDropdownData,Q273+1,FALSE))</f>
        <v/>
      </c>
      <c r="S273" s="29" t="str">
        <f>IF(HLOOKUP('Peer Comparison Tool'!$I$6,DropdownData,Q273+1,FALSE)=0,"",HLOOKUP('Peer Comparison Tool'!$I$6,DropdownData,Q273+1,FALSE))</f>
        <v/>
      </c>
      <c r="T273" s="5" t="str">
        <f t="shared" si="5208"/>
        <v/>
      </c>
      <c r="U273" s="5" t="str">
        <f t="shared" si="5208"/>
        <v/>
      </c>
      <c r="V273" s="5" t="str">
        <f t="shared" si="5208"/>
        <v/>
      </c>
      <c r="W273" s="5" t="str">
        <f t="shared" si="5208"/>
        <v/>
      </c>
      <c r="X273" s="5" t="str">
        <f t="shared" si="5208"/>
        <v/>
      </c>
      <c r="Y273" s="5" t="str">
        <f t="shared" si="5208"/>
        <v/>
      </c>
      <c r="Z273" s="5" t="str">
        <f t="shared" si="5208"/>
        <v/>
      </c>
      <c r="AA273" s="5" t="str">
        <f t="shared" si="5208"/>
        <v/>
      </c>
      <c r="AB273" s="5" t="str">
        <f t="shared" si="5208"/>
        <v/>
      </c>
      <c r="AC273" s="5" t="str">
        <f t="shared" si="5208"/>
        <v/>
      </c>
      <c r="AD273" s="5" t="str">
        <f t="shared" si="5209"/>
        <v/>
      </c>
      <c r="AE273" s="5" t="str">
        <f t="shared" si="5209"/>
        <v/>
      </c>
      <c r="AF273" s="5">
        <f t="shared" si="5209"/>
        <v>1009579</v>
      </c>
      <c r="AG273" s="5" t="str">
        <f t="shared" si="5209"/>
        <v/>
      </c>
      <c r="AH273" s="5" t="str">
        <f t="shared" si="5209"/>
        <v/>
      </c>
      <c r="AI273" s="5" t="str">
        <f t="shared" si="5209"/>
        <v/>
      </c>
      <c r="AJ273" s="5" t="str">
        <f t="shared" si="5209"/>
        <v/>
      </c>
      <c r="AK273" s="5" t="str">
        <f t="shared" si="5209"/>
        <v/>
      </c>
      <c r="AL273" s="5" t="str">
        <f t="shared" si="5209"/>
        <v/>
      </c>
      <c r="AM273" s="5" t="str">
        <f t="shared" si="5209"/>
        <v/>
      </c>
      <c r="AN273" s="5" t="str">
        <f t="shared" si="5210"/>
        <v/>
      </c>
      <c r="AO273" s="5" t="str">
        <f t="shared" si="5210"/>
        <v/>
      </c>
      <c r="AP273" s="5" t="str">
        <f t="shared" si="5210"/>
        <v/>
      </c>
      <c r="AQ273" s="5" t="str">
        <f t="shared" si="5210"/>
        <v/>
      </c>
      <c r="AR273" s="5" t="str">
        <f t="shared" si="5210"/>
        <v/>
      </c>
      <c r="AS273" s="5" t="str">
        <f t="shared" si="5210"/>
        <v/>
      </c>
      <c r="AT273" s="5" t="str">
        <f t="shared" si="5210"/>
        <v/>
      </c>
      <c r="AU273" s="5" t="str">
        <f t="shared" si="5210"/>
        <v/>
      </c>
      <c r="AV273" s="5" t="str">
        <f t="shared" si="5210"/>
        <v/>
      </c>
      <c r="AW273" s="5" t="str">
        <f t="shared" si="5210"/>
        <v/>
      </c>
      <c r="AX273" s="5" t="str">
        <f t="shared" si="5211"/>
        <v/>
      </c>
      <c r="AY273" s="5" t="str">
        <f t="shared" si="5211"/>
        <v/>
      </c>
      <c r="AZ273" s="5" t="str">
        <f t="shared" si="5211"/>
        <v/>
      </c>
      <c r="BA273" s="5" t="str">
        <f t="shared" si="5211"/>
        <v/>
      </c>
      <c r="BB273" s="5" t="str">
        <f t="shared" si="5211"/>
        <v/>
      </c>
      <c r="BC273" s="5" t="str">
        <f t="shared" si="5211"/>
        <v/>
      </c>
      <c r="BD273" s="5" t="str">
        <f t="shared" si="5211"/>
        <v/>
      </c>
      <c r="BE273" s="5" t="str">
        <f t="shared" si="5211"/>
        <v/>
      </c>
      <c r="BF273" s="5" t="str">
        <f t="shared" si="5211"/>
        <v/>
      </c>
      <c r="BG273" s="5" t="str">
        <f t="shared" si="5211"/>
        <v/>
      </c>
      <c r="BH273" s="5" t="str">
        <f t="shared" si="5212"/>
        <v/>
      </c>
      <c r="BI273" s="5" t="str">
        <f t="shared" si="5212"/>
        <v/>
      </c>
      <c r="BJ273" s="5">
        <f t="shared" si="5212"/>
        <v>1013431</v>
      </c>
      <c r="BK273" s="5" t="str">
        <f t="shared" si="5212"/>
        <v/>
      </c>
      <c r="BL273" s="5" t="str">
        <f t="shared" si="5212"/>
        <v/>
      </c>
      <c r="BM273" s="5" t="str">
        <f t="shared" si="5212"/>
        <v/>
      </c>
      <c r="BN273" s="5" t="str">
        <f t="shared" si="5212"/>
        <v/>
      </c>
      <c r="BO273" s="5" t="str">
        <f t="shared" si="5212"/>
        <v/>
      </c>
      <c r="BP273" s="5" t="str">
        <f t="shared" si="5212"/>
        <v/>
      </c>
      <c r="BQ273" s="5" t="str">
        <f t="shared" si="5212"/>
        <v/>
      </c>
      <c r="BR273" s="5"/>
      <c r="BT273" s="5" t="str">
        <f t="shared" si="5153"/>
        <v/>
      </c>
      <c r="BU273" s="5" t="str">
        <f t="shared" si="5154"/>
        <v/>
      </c>
      <c r="BV273" s="5" t="str">
        <f t="shared" si="5155"/>
        <v/>
      </c>
      <c r="BW273" s="5" t="str">
        <f t="shared" si="5156"/>
        <v/>
      </c>
      <c r="BX273" s="5" t="str">
        <f t="shared" si="5157"/>
        <v/>
      </c>
      <c r="BY273" s="5" t="str">
        <f t="shared" si="5158"/>
        <v/>
      </c>
      <c r="BZ273" s="5" t="str">
        <f t="shared" si="5159"/>
        <v/>
      </c>
      <c r="CA273" s="5" t="str">
        <f t="shared" si="5160"/>
        <v/>
      </c>
      <c r="CB273" s="5" t="str">
        <f t="shared" si="5161"/>
        <v/>
      </c>
      <c r="CC273" s="5" t="str">
        <f t="shared" si="5162"/>
        <v/>
      </c>
      <c r="CD273" s="5" t="str">
        <f t="shared" si="5163"/>
        <v/>
      </c>
      <c r="CE273" s="5" t="str">
        <f t="shared" si="5164"/>
        <v/>
      </c>
      <c r="CF273" s="5" t="str">
        <f t="shared" si="5165"/>
        <v>Spring Valley City Bank - Spring Valley, IL</v>
      </c>
      <c r="CG273" s="5" t="str">
        <f t="shared" si="5166"/>
        <v/>
      </c>
      <c r="CH273" s="5" t="str">
        <f t="shared" si="5167"/>
        <v/>
      </c>
      <c r="CI273" s="5" t="str">
        <f t="shared" si="5168"/>
        <v/>
      </c>
      <c r="CJ273" s="5" t="str">
        <f t="shared" si="5169"/>
        <v/>
      </c>
      <c r="CK273" s="5" t="str">
        <f t="shared" si="5170"/>
        <v/>
      </c>
      <c r="CL273" s="5" t="str">
        <f t="shared" si="5171"/>
        <v/>
      </c>
      <c r="CM273" s="5" t="str">
        <f t="shared" si="5172"/>
        <v/>
      </c>
      <c r="CN273" s="5" t="str">
        <f t="shared" si="5173"/>
        <v/>
      </c>
      <c r="CO273" s="5" t="str">
        <f t="shared" si="5174"/>
        <v/>
      </c>
      <c r="CP273" s="5" t="str">
        <f t="shared" si="5175"/>
        <v/>
      </c>
      <c r="CQ273" s="5" t="str">
        <f t="shared" si="5176"/>
        <v/>
      </c>
      <c r="CR273" s="5" t="str">
        <f t="shared" si="5177"/>
        <v/>
      </c>
      <c r="CS273" s="5" t="str">
        <f t="shared" si="5178"/>
        <v/>
      </c>
      <c r="CT273" s="5" t="str">
        <f t="shared" si="5179"/>
        <v/>
      </c>
      <c r="CU273" s="5" t="str">
        <f t="shared" si="5180"/>
        <v/>
      </c>
      <c r="CV273" s="5" t="str">
        <f t="shared" si="5181"/>
        <v/>
      </c>
      <c r="CW273" s="5" t="str">
        <f t="shared" si="5182"/>
        <v/>
      </c>
      <c r="CX273" s="5" t="str">
        <f t="shared" si="5183"/>
        <v/>
      </c>
      <c r="CY273" s="5" t="str">
        <f t="shared" si="5184"/>
        <v/>
      </c>
      <c r="CZ273" s="5" t="str">
        <f t="shared" si="5185"/>
        <v/>
      </c>
      <c r="DA273" s="5" t="str">
        <f t="shared" si="5186"/>
        <v/>
      </c>
      <c r="DB273" s="5" t="str">
        <f t="shared" si="5187"/>
        <v/>
      </c>
      <c r="DC273" s="5" t="str">
        <f t="shared" si="5188"/>
        <v/>
      </c>
      <c r="DD273" s="5" t="str">
        <f t="shared" si="5189"/>
        <v/>
      </c>
      <c r="DE273" s="5" t="str">
        <f t="shared" si="5190"/>
        <v/>
      </c>
      <c r="DF273" s="5" t="str">
        <f t="shared" si="5191"/>
        <v/>
      </c>
      <c r="DG273" s="5" t="str">
        <f t="shared" si="5192"/>
        <v/>
      </c>
      <c r="DH273" s="5" t="str">
        <f t="shared" si="5193"/>
        <v/>
      </c>
      <c r="DI273" s="5" t="str">
        <f t="shared" si="5194"/>
        <v/>
      </c>
      <c r="DJ273" s="5" t="str">
        <f t="shared" si="5195"/>
        <v>TBK Bank, SSB - Dallas, TX</v>
      </c>
      <c r="DK273" s="5" t="str">
        <f t="shared" si="5196"/>
        <v/>
      </c>
      <c r="DL273" s="5" t="str">
        <f t="shared" si="5197"/>
        <v/>
      </c>
      <c r="DM273" s="5" t="str">
        <f t="shared" si="5198"/>
        <v/>
      </c>
      <c r="DN273" s="5" t="str">
        <f t="shared" si="5199"/>
        <v/>
      </c>
      <c r="DO273" s="5" t="str">
        <f t="shared" si="5200"/>
        <v/>
      </c>
      <c r="DP273" s="5" t="str">
        <f t="shared" si="5201"/>
        <v/>
      </c>
      <c r="DQ273" s="5" t="str">
        <f t="shared" si="5142"/>
        <v/>
      </c>
    </row>
    <row r="274" spans="1:121" x14ac:dyDescent="0.25">
      <c r="A274">
        <v>273</v>
      </c>
      <c r="B274" s="5">
        <v>1015946</v>
      </c>
      <c r="C274" t="str">
        <f t="shared" si="5202"/>
        <v>GBC International Bank - Los Angeles, CA</v>
      </c>
      <c r="D274" s="21" t="s">
        <v>1316</v>
      </c>
      <c r="E274" s="19" t="s">
        <v>2953</v>
      </c>
      <c r="F274" s="19" t="s">
        <v>2951</v>
      </c>
      <c r="G274" s="19"/>
      <c r="K274" s="27">
        <v>265</v>
      </c>
      <c r="L274" s="28" t="str">
        <f>IF(HLOOKUP('Peer Comparison Tool'!$E$6,StateDropdownData,K274+1,FALSE)=0,"",HLOOKUP('Peer Comparison Tool'!$E$6,StateDropdownData,K274+1,FALSE))</f>
        <v/>
      </c>
      <c r="M274" s="29" t="str">
        <f>IF(HLOOKUP('Peer Comparison Tool'!$E$6,[0]!DropdownData,K274+1,FALSE)=0,"",HLOOKUP('Peer Comparison Tool'!$E$6,[0]!DropdownData,K274+1,FALSE))</f>
        <v/>
      </c>
      <c r="N274" s="27">
        <v>265</v>
      </c>
      <c r="O274" s="28" t="str">
        <f>IF(HLOOKUP('Peer Comparison Tool'!$G$6,StateDropdownData,N274+1,FALSE)=0,"",HLOOKUP('Peer Comparison Tool'!$G$6,StateDropdownData,N274+1,FALSE))</f>
        <v/>
      </c>
      <c r="P274" s="29" t="str">
        <f>IF(HLOOKUP('Peer Comparison Tool'!$G$6,DropdownData,N274+1,FALSE)=0,"",HLOOKUP('Peer Comparison Tool'!$G$6,DropdownData,N274+1,FALSE))</f>
        <v/>
      </c>
      <c r="Q274" s="27">
        <v>265</v>
      </c>
      <c r="R274" s="28" t="str">
        <f>IF(HLOOKUP('Peer Comparison Tool'!$I$6,StateDropdownData,Q274+1,FALSE)=0,"",HLOOKUP('Peer Comparison Tool'!$I$6,StateDropdownData,Q274+1,FALSE))</f>
        <v/>
      </c>
      <c r="S274" s="29" t="str">
        <f>IF(HLOOKUP('Peer Comparison Tool'!$I$6,DropdownData,Q274+1,FALSE)=0,"",HLOOKUP('Peer Comparison Tool'!$I$6,DropdownData,Q274+1,FALSE))</f>
        <v/>
      </c>
      <c r="T274" s="5" t="str">
        <f t="shared" si="5208"/>
        <v/>
      </c>
      <c r="U274" s="5" t="str">
        <f t="shared" si="5208"/>
        <v/>
      </c>
      <c r="V274" s="5" t="str">
        <f t="shared" si="5208"/>
        <v/>
      </c>
      <c r="W274" s="5" t="str">
        <f t="shared" si="5208"/>
        <v/>
      </c>
      <c r="X274" s="5" t="str">
        <f t="shared" si="5208"/>
        <v/>
      </c>
      <c r="Y274" s="5" t="str">
        <f t="shared" si="5208"/>
        <v/>
      </c>
      <c r="Z274" s="5" t="str">
        <f t="shared" si="5208"/>
        <v/>
      </c>
      <c r="AA274" s="5" t="str">
        <f t="shared" si="5208"/>
        <v/>
      </c>
      <c r="AB274" s="5" t="str">
        <f t="shared" si="5208"/>
        <v/>
      </c>
      <c r="AC274" s="5" t="str">
        <f t="shared" si="5208"/>
        <v/>
      </c>
      <c r="AD274" s="5" t="str">
        <f t="shared" si="5209"/>
        <v/>
      </c>
      <c r="AE274" s="5" t="str">
        <f t="shared" si="5209"/>
        <v/>
      </c>
      <c r="AF274" s="5">
        <f t="shared" si="5209"/>
        <v>1009313</v>
      </c>
      <c r="AG274" s="5" t="str">
        <f t="shared" si="5209"/>
        <v/>
      </c>
      <c r="AH274" s="5" t="str">
        <f t="shared" si="5209"/>
        <v/>
      </c>
      <c r="AI274" s="5" t="str">
        <f t="shared" si="5209"/>
        <v/>
      </c>
      <c r="AJ274" s="5" t="str">
        <f t="shared" si="5209"/>
        <v/>
      </c>
      <c r="AK274" s="5" t="str">
        <f t="shared" si="5209"/>
        <v/>
      </c>
      <c r="AL274" s="5" t="str">
        <f t="shared" si="5209"/>
        <v/>
      </c>
      <c r="AM274" s="5" t="str">
        <f t="shared" si="5209"/>
        <v/>
      </c>
      <c r="AN274" s="5" t="str">
        <f t="shared" si="5210"/>
        <v/>
      </c>
      <c r="AO274" s="5" t="str">
        <f t="shared" si="5210"/>
        <v/>
      </c>
      <c r="AP274" s="5" t="str">
        <f t="shared" si="5210"/>
        <v/>
      </c>
      <c r="AQ274" s="5" t="str">
        <f t="shared" si="5210"/>
        <v/>
      </c>
      <c r="AR274" s="5" t="str">
        <f t="shared" si="5210"/>
        <v/>
      </c>
      <c r="AS274" s="5" t="str">
        <f t="shared" si="5210"/>
        <v/>
      </c>
      <c r="AT274" s="5" t="str">
        <f t="shared" si="5210"/>
        <v/>
      </c>
      <c r="AU274" s="5" t="str">
        <f t="shared" si="5210"/>
        <v/>
      </c>
      <c r="AV274" s="5" t="str">
        <f t="shared" si="5210"/>
        <v/>
      </c>
      <c r="AW274" s="5" t="str">
        <f t="shared" si="5210"/>
        <v/>
      </c>
      <c r="AX274" s="5" t="str">
        <f t="shared" si="5211"/>
        <v/>
      </c>
      <c r="AY274" s="5" t="str">
        <f t="shared" si="5211"/>
        <v/>
      </c>
      <c r="AZ274" s="5" t="str">
        <f t="shared" si="5211"/>
        <v/>
      </c>
      <c r="BA274" s="5" t="str">
        <f t="shared" si="5211"/>
        <v/>
      </c>
      <c r="BB274" s="5" t="str">
        <f t="shared" si="5211"/>
        <v/>
      </c>
      <c r="BC274" s="5" t="str">
        <f t="shared" si="5211"/>
        <v/>
      </c>
      <c r="BD274" s="5" t="str">
        <f t="shared" si="5211"/>
        <v/>
      </c>
      <c r="BE274" s="5" t="str">
        <f t="shared" si="5211"/>
        <v/>
      </c>
      <c r="BF274" s="5" t="str">
        <f t="shared" si="5211"/>
        <v/>
      </c>
      <c r="BG274" s="5" t="str">
        <f t="shared" si="5211"/>
        <v/>
      </c>
      <c r="BH274" s="5" t="str">
        <f t="shared" si="5212"/>
        <v/>
      </c>
      <c r="BI274" s="5" t="str">
        <f t="shared" si="5212"/>
        <v/>
      </c>
      <c r="BJ274" s="5">
        <f t="shared" si="5212"/>
        <v>1014577</v>
      </c>
      <c r="BK274" s="5" t="str">
        <f t="shared" si="5212"/>
        <v/>
      </c>
      <c r="BL274" s="5" t="str">
        <f t="shared" si="5212"/>
        <v/>
      </c>
      <c r="BM274" s="5" t="str">
        <f t="shared" si="5212"/>
        <v/>
      </c>
      <c r="BN274" s="5" t="str">
        <f t="shared" si="5212"/>
        <v/>
      </c>
      <c r="BO274" s="5" t="str">
        <f t="shared" si="5212"/>
        <v/>
      </c>
      <c r="BP274" s="5" t="str">
        <f t="shared" si="5212"/>
        <v/>
      </c>
      <c r="BQ274" s="5" t="str">
        <f t="shared" si="5212"/>
        <v/>
      </c>
      <c r="BR274" s="5"/>
      <c r="BT274" s="5" t="str">
        <f t="shared" si="5153"/>
        <v/>
      </c>
      <c r="BU274" s="5" t="str">
        <f t="shared" si="5154"/>
        <v/>
      </c>
      <c r="BV274" s="5" t="str">
        <f t="shared" si="5155"/>
        <v/>
      </c>
      <c r="BW274" s="5" t="str">
        <f t="shared" si="5156"/>
        <v/>
      </c>
      <c r="BX274" s="5" t="str">
        <f t="shared" si="5157"/>
        <v/>
      </c>
      <c r="BY274" s="5" t="str">
        <f t="shared" si="5158"/>
        <v/>
      </c>
      <c r="BZ274" s="5" t="str">
        <f t="shared" si="5159"/>
        <v/>
      </c>
      <c r="CA274" s="5" t="str">
        <f t="shared" si="5160"/>
        <v/>
      </c>
      <c r="CB274" s="5" t="str">
        <f t="shared" si="5161"/>
        <v/>
      </c>
      <c r="CC274" s="5" t="str">
        <f t="shared" si="5162"/>
        <v/>
      </c>
      <c r="CD274" s="5" t="str">
        <f t="shared" si="5163"/>
        <v/>
      </c>
      <c r="CE274" s="5" t="str">
        <f t="shared" si="5164"/>
        <v/>
      </c>
      <c r="CF274" s="5" t="str">
        <f t="shared" si="5165"/>
        <v>St. Charles Bank &amp; Trust Company, National Association - Saint Charles, IL</v>
      </c>
      <c r="CG274" s="5" t="str">
        <f t="shared" si="5166"/>
        <v/>
      </c>
      <c r="CH274" s="5" t="str">
        <f t="shared" si="5167"/>
        <v/>
      </c>
      <c r="CI274" s="5" t="str">
        <f t="shared" si="5168"/>
        <v/>
      </c>
      <c r="CJ274" s="5" t="str">
        <f t="shared" si="5169"/>
        <v/>
      </c>
      <c r="CK274" s="5" t="str">
        <f t="shared" si="5170"/>
        <v/>
      </c>
      <c r="CL274" s="5" t="str">
        <f t="shared" si="5171"/>
        <v/>
      </c>
      <c r="CM274" s="5" t="str">
        <f t="shared" si="5172"/>
        <v/>
      </c>
      <c r="CN274" s="5" t="str">
        <f t="shared" si="5173"/>
        <v/>
      </c>
      <c r="CO274" s="5" t="str">
        <f t="shared" si="5174"/>
        <v/>
      </c>
      <c r="CP274" s="5" t="str">
        <f t="shared" si="5175"/>
        <v/>
      </c>
      <c r="CQ274" s="5" t="str">
        <f t="shared" si="5176"/>
        <v/>
      </c>
      <c r="CR274" s="5" t="str">
        <f t="shared" si="5177"/>
        <v/>
      </c>
      <c r="CS274" s="5" t="str">
        <f t="shared" si="5178"/>
        <v/>
      </c>
      <c r="CT274" s="5" t="str">
        <f t="shared" si="5179"/>
        <v/>
      </c>
      <c r="CU274" s="5" t="str">
        <f t="shared" si="5180"/>
        <v/>
      </c>
      <c r="CV274" s="5" t="str">
        <f t="shared" si="5181"/>
        <v/>
      </c>
      <c r="CW274" s="5" t="str">
        <f t="shared" si="5182"/>
        <v/>
      </c>
      <c r="CX274" s="5" t="str">
        <f t="shared" si="5183"/>
        <v/>
      </c>
      <c r="CY274" s="5" t="str">
        <f t="shared" si="5184"/>
        <v/>
      </c>
      <c r="CZ274" s="5" t="str">
        <f t="shared" si="5185"/>
        <v/>
      </c>
      <c r="DA274" s="5" t="str">
        <f t="shared" si="5186"/>
        <v/>
      </c>
      <c r="DB274" s="5" t="str">
        <f t="shared" si="5187"/>
        <v/>
      </c>
      <c r="DC274" s="5" t="str">
        <f t="shared" si="5188"/>
        <v/>
      </c>
      <c r="DD274" s="5" t="str">
        <f t="shared" si="5189"/>
        <v/>
      </c>
      <c r="DE274" s="5" t="str">
        <f t="shared" si="5190"/>
        <v/>
      </c>
      <c r="DF274" s="5" t="str">
        <f t="shared" si="5191"/>
        <v/>
      </c>
      <c r="DG274" s="5" t="str">
        <f t="shared" si="5192"/>
        <v/>
      </c>
      <c r="DH274" s="5" t="str">
        <f t="shared" si="5193"/>
        <v/>
      </c>
      <c r="DI274" s="5" t="str">
        <f t="shared" si="5194"/>
        <v/>
      </c>
      <c r="DJ274" s="5" t="str">
        <f t="shared" si="5195"/>
        <v>Tejas Bank - Monahans, TX</v>
      </c>
      <c r="DK274" s="5" t="str">
        <f t="shared" si="5196"/>
        <v/>
      </c>
      <c r="DL274" s="5" t="str">
        <f t="shared" si="5197"/>
        <v/>
      </c>
      <c r="DM274" s="5" t="str">
        <f t="shared" si="5198"/>
        <v/>
      </c>
      <c r="DN274" s="5" t="str">
        <f t="shared" si="5199"/>
        <v/>
      </c>
      <c r="DO274" s="5" t="str">
        <f t="shared" si="5200"/>
        <v/>
      </c>
      <c r="DP274" s="5" t="str">
        <f t="shared" si="5201"/>
        <v/>
      </c>
      <c r="DQ274" s="5" t="str">
        <f t="shared" si="5142"/>
        <v/>
      </c>
    </row>
    <row r="275" spans="1:121" x14ac:dyDescent="0.25">
      <c r="A275">
        <v>274</v>
      </c>
      <c r="B275" s="5">
        <v>20307362</v>
      </c>
      <c r="C275" t="str">
        <f t="shared" si="5202"/>
        <v>Genesis Bank - Newport Beach, CA</v>
      </c>
      <c r="D275" s="21" t="s">
        <v>9725</v>
      </c>
      <c r="E275" s="19" t="s">
        <v>10119</v>
      </c>
      <c r="F275" s="19" t="s">
        <v>2951</v>
      </c>
      <c r="G275" s="19"/>
      <c r="K275" s="27">
        <v>266</v>
      </c>
      <c r="L275" s="28" t="str">
        <f>IF(HLOOKUP('Peer Comparison Tool'!$E$6,StateDropdownData,K275+1,FALSE)=0,"",HLOOKUP('Peer Comparison Tool'!$E$6,StateDropdownData,K275+1,FALSE))</f>
        <v/>
      </c>
      <c r="M275" s="29" t="str">
        <f>IF(HLOOKUP('Peer Comparison Tool'!$E$6,[0]!DropdownData,K275+1,FALSE)=0,"",HLOOKUP('Peer Comparison Tool'!$E$6,[0]!DropdownData,K275+1,FALSE))</f>
        <v/>
      </c>
      <c r="N275" s="27">
        <v>266</v>
      </c>
      <c r="O275" s="28" t="str">
        <f>IF(HLOOKUP('Peer Comparison Tool'!$G$6,StateDropdownData,N275+1,FALSE)=0,"",HLOOKUP('Peer Comparison Tool'!$G$6,StateDropdownData,N275+1,FALSE))</f>
        <v/>
      </c>
      <c r="P275" s="29" t="str">
        <f>IF(HLOOKUP('Peer Comparison Tool'!$G$6,DropdownData,N275+1,FALSE)=0,"",HLOOKUP('Peer Comparison Tool'!$G$6,DropdownData,N275+1,FALSE))</f>
        <v/>
      </c>
      <c r="Q275" s="27">
        <v>266</v>
      </c>
      <c r="R275" s="28" t="str">
        <f>IF(HLOOKUP('Peer Comparison Tool'!$I$6,StateDropdownData,Q275+1,FALSE)=0,"",HLOOKUP('Peer Comparison Tool'!$I$6,StateDropdownData,Q275+1,FALSE))</f>
        <v/>
      </c>
      <c r="S275" s="29" t="str">
        <f>IF(HLOOKUP('Peer Comparison Tool'!$I$6,DropdownData,Q275+1,FALSE)=0,"",HLOOKUP('Peer Comparison Tool'!$I$6,DropdownData,Q275+1,FALSE))</f>
        <v/>
      </c>
      <c r="T275" s="5" t="str">
        <f t="shared" si="5208"/>
        <v/>
      </c>
      <c r="U275" s="5" t="str">
        <f t="shared" si="5208"/>
        <v/>
      </c>
      <c r="V275" s="5" t="str">
        <f t="shared" si="5208"/>
        <v/>
      </c>
      <c r="W275" s="5" t="str">
        <f t="shared" si="5208"/>
        <v/>
      </c>
      <c r="X275" s="5" t="str">
        <f t="shared" si="5208"/>
        <v/>
      </c>
      <c r="Y275" s="5" t="str">
        <f t="shared" si="5208"/>
        <v/>
      </c>
      <c r="Z275" s="5" t="str">
        <f t="shared" si="5208"/>
        <v/>
      </c>
      <c r="AA275" s="5" t="str">
        <f t="shared" si="5208"/>
        <v/>
      </c>
      <c r="AB275" s="5" t="str">
        <f t="shared" si="5208"/>
        <v/>
      </c>
      <c r="AC275" s="5" t="str">
        <f t="shared" si="5208"/>
        <v/>
      </c>
      <c r="AD275" s="5" t="str">
        <f t="shared" si="5209"/>
        <v/>
      </c>
      <c r="AE275" s="5" t="str">
        <f t="shared" si="5209"/>
        <v/>
      </c>
      <c r="AF275" s="5">
        <f t="shared" si="5209"/>
        <v>1007362</v>
      </c>
      <c r="AG275" s="5" t="str">
        <f t="shared" si="5209"/>
        <v/>
      </c>
      <c r="AH275" s="5" t="str">
        <f t="shared" si="5209"/>
        <v/>
      </c>
      <c r="AI275" s="5" t="str">
        <f t="shared" si="5209"/>
        <v/>
      </c>
      <c r="AJ275" s="5" t="str">
        <f t="shared" si="5209"/>
        <v/>
      </c>
      <c r="AK275" s="5" t="str">
        <f t="shared" si="5209"/>
        <v/>
      </c>
      <c r="AL275" s="5" t="str">
        <f t="shared" si="5209"/>
        <v/>
      </c>
      <c r="AM275" s="5" t="str">
        <f t="shared" si="5209"/>
        <v/>
      </c>
      <c r="AN275" s="5" t="str">
        <f t="shared" si="5210"/>
        <v/>
      </c>
      <c r="AO275" s="5" t="str">
        <f t="shared" si="5210"/>
        <v/>
      </c>
      <c r="AP275" s="5" t="str">
        <f t="shared" si="5210"/>
        <v/>
      </c>
      <c r="AQ275" s="5" t="str">
        <f t="shared" si="5210"/>
        <v/>
      </c>
      <c r="AR275" s="5" t="str">
        <f t="shared" si="5210"/>
        <v/>
      </c>
      <c r="AS275" s="5" t="str">
        <f t="shared" si="5210"/>
        <v/>
      </c>
      <c r="AT275" s="5" t="str">
        <f t="shared" si="5210"/>
        <v/>
      </c>
      <c r="AU275" s="5" t="str">
        <f t="shared" si="5210"/>
        <v/>
      </c>
      <c r="AV275" s="5" t="str">
        <f t="shared" si="5210"/>
        <v/>
      </c>
      <c r="AW275" s="5" t="str">
        <f t="shared" si="5210"/>
        <v/>
      </c>
      <c r="AX275" s="5" t="str">
        <f t="shared" si="5211"/>
        <v/>
      </c>
      <c r="AY275" s="5" t="str">
        <f t="shared" si="5211"/>
        <v/>
      </c>
      <c r="AZ275" s="5" t="str">
        <f t="shared" si="5211"/>
        <v/>
      </c>
      <c r="BA275" s="5" t="str">
        <f t="shared" si="5211"/>
        <v/>
      </c>
      <c r="BB275" s="5" t="str">
        <f t="shared" si="5211"/>
        <v/>
      </c>
      <c r="BC275" s="5" t="str">
        <f t="shared" si="5211"/>
        <v/>
      </c>
      <c r="BD275" s="5" t="str">
        <f t="shared" si="5211"/>
        <v/>
      </c>
      <c r="BE275" s="5" t="str">
        <f t="shared" si="5211"/>
        <v/>
      </c>
      <c r="BF275" s="5" t="str">
        <f t="shared" si="5211"/>
        <v/>
      </c>
      <c r="BG275" s="5" t="str">
        <f t="shared" si="5211"/>
        <v/>
      </c>
      <c r="BH275" s="5" t="str">
        <f t="shared" si="5212"/>
        <v/>
      </c>
      <c r="BI275" s="5" t="str">
        <f t="shared" si="5212"/>
        <v/>
      </c>
      <c r="BJ275" s="5">
        <f t="shared" si="5212"/>
        <v>1013959</v>
      </c>
      <c r="BK275" s="5" t="str">
        <f t="shared" si="5212"/>
        <v/>
      </c>
      <c r="BL275" s="5" t="str">
        <f t="shared" si="5212"/>
        <v/>
      </c>
      <c r="BM275" s="5" t="str">
        <f t="shared" si="5212"/>
        <v/>
      </c>
      <c r="BN275" s="5" t="str">
        <f t="shared" si="5212"/>
        <v/>
      </c>
      <c r="BO275" s="5" t="str">
        <f t="shared" si="5212"/>
        <v/>
      </c>
      <c r="BP275" s="5" t="str">
        <f t="shared" si="5212"/>
        <v/>
      </c>
      <c r="BQ275" s="5" t="str">
        <f t="shared" si="5212"/>
        <v/>
      </c>
      <c r="BR275" s="5"/>
      <c r="BT275" s="5" t="str">
        <f t="shared" si="5153"/>
        <v/>
      </c>
      <c r="BU275" s="5" t="str">
        <f t="shared" si="5154"/>
        <v/>
      </c>
      <c r="BV275" s="5" t="str">
        <f t="shared" si="5155"/>
        <v/>
      </c>
      <c r="BW275" s="5" t="str">
        <f t="shared" si="5156"/>
        <v/>
      </c>
      <c r="BX275" s="5" t="str">
        <f t="shared" si="5157"/>
        <v/>
      </c>
      <c r="BY275" s="5" t="str">
        <f t="shared" si="5158"/>
        <v/>
      </c>
      <c r="BZ275" s="5" t="str">
        <f t="shared" si="5159"/>
        <v/>
      </c>
      <c r="CA275" s="5" t="str">
        <f t="shared" si="5160"/>
        <v/>
      </c>
      <c r="CB275" s="5" t="str">
        <f t="shared" si="5161"/>
        <v/>
      </c>
      <c r="CC275" s="5" t="str">
        <f t="shared" si="5162"/>
        <v/>
      </c>
      <c r="CD275" s="5" t="str">
        <f t="shared" si="5163"/>
        <v/>
      </c>
      <c r="CE275" s="5" t="str">
        <f t="shared" si="5164"/>
        <v/>
      </c>
      <c r="CF275" s="5" t="str">
        <f t="shared" si="5165"/>
        <v>State Bank - Waterloo, IL</v>
      </c>
      <c r="CG275" s="5" t="str">
        <f t="shared" si="5166"/>
        <v/>
      </c>
      <c r="CH275" s="5" t="str">
        <f t="shared" si="5167"/>
        <v/>
      </c>
      <c r="CI275" s="5" t="str">
        <f t="shared" si="5168"/>
        <v/>
      </c>
      <c r="CJ275" s="5" t="str">
        <f t="shared" si="5169"/>
        <v/>
      </c>
      <c r="CK275" s="5" t="str">
        <f t="shared" si="5170"/>
        <v/>
      </c>
      <c r="CL275" s="5" t="str">
        <f t="shared" si="5171"/>
        <v/>
      </c>
      <c r="CM275" s="5" t="str">
        <f t="shared" si="5172"/>
        <v/>
      </c>
      <c r="CN275" s="5" t="str">
        <f t="shared" si="5173"/>
        <v/>
      </c>
      <c r="CO275" s="5" t="str">
        <f t="shared" si="5174"/>
        <v/>
      </c>
      <c r="CP275" s="5" t="str">
        <f t="shared" si="5175"/>
        <v/>
      </c>
      <c r="CQ275" s="5" t="str">
        <f t="shared" si="5176"/>
        <v/>
      </c>
      <c r="CR275" s="5" t="str">
        <f t="shared" si="5177"/>
        <v/>
      </c>
      <c r="CS275" s="5" t="str">
        <f t="shared" si="5178"/>
        <v/>
      </c>
      <c r="CT275" s="5" t="str">
        <f t="shared" si="5179"/>
        <v/>
      </c>
      <c r="CU275" s="5" t="str">
        <f t="shared" si="5180"/>
        <v/>
      </c>
      <c r="CV275" s="5" t="str">
        <f t="shared" si="5181"/>
        <v/>
      </c>
      <c r="CW275" s="5" t="str">
        <f t="shared" si="5182"/>
        <v/>
      </c>
      <c r="CX275" s="5" t="str">
        <f t="shared" si="5183"/>
        <v/>
      </c>
      <c r="CY275" s="5" t="str">
        <f t="shared" si="5184"/>
        <v/>
      </c>
      <c r="CZ275" s="5" t="str">
        <f t="shared" si="5185"/>
        <v/>
      </c>
      <c r="DA275" s="5" t="str">
        <f t="shared" si="5186"/>
        <v/>
      </c>
      <c r="DB275" s="5" t="str">
        <f t="shared" si="5187"/>
        <v/>
      </c>
      <c r="DC275" s="5" t="str">
        <f t="shared" si="5188"/>
        <v/>
      </c>
      <c r="DD275" s="5" t="str">
        <f t="shared" si="5189"/>
        <v/>
      </c>
      <c r="DE275" s="5" t="str">
        <f t="shared" si="5190"/>
        <v/>
      </c>
      <c r="DF275" s="5" t="str">
        <f t="shared" si="5191"/>
        <v/>
      </c>
      <c r="DG275" s="5" t="str">
        <f t="shared" si="5192"/>
        <v/>
      </c>
      <c r="DH275" s="5" t="str">
        <f t="shared" si="5193"/>
        <v/>
      </c>
      <c r="DI275" s="5" t="str">
        <f t="shared" si="5194"/>
        <v/>
      </c>
      <c r="DJ275" s="5" t="str">
        <f t="shared" si="5195"/>
        <v>Texana Bank, National Association - Linden, TX</v>
      </c>
      <c r="DK275" s="5" t="str">
        <f t="shared" si="5196"/>
        <v/>
      </c>
      <c r="DL275" s="5" t="str">
        <f t="shared" si="5197"/>
        <v/>
      </c>
      <c r="DM275" s="5" t="str">
        <f t="shared" si="5198"/>
        <v/>
      </c>
      <c r="DN275" s="5" t="str">
        <f t="shared" si="5199"/>
        <v/>
      </c>
      <c r="DO275" s="5" t="str">
        <f t="shared" si="5200"/>
        <v/>
      </c>
      <c r="DP275" s="5" t="str">
        <f t="shared" si="5201"/>
        <v/>
      </c>
      <c r="DQ275" s="5" t="str">
        <f t="shared" si="5142"/>
        <v/>
      </c>
    </row>
    <row r="276" spans="1:121" x14ac:dyDescent="0.25">
      <c r="A276">
        <v>275</v>
      </c>
      <c r="B276" s="5">
        <v>4086858</v>
      </c>
      <c r="C276" t="str">
        <f t="shared" si="5202"/>
        <v>Golden State Bank - Glendale, CA</v>
      </c>
      <c r="D276" s="21" t="s">
        <v>2409</v>
      </c>
      <c r="E276" s="19" t="s">
        <v>2946</v>
      </c>
      <c r="F276" s="19" t="s">
        <v>2951</v>
      </c>
      <c r="G276" s="19"/>
      <c r="K276" s="27">
        <v>267</v>
      </c>
      <c r="L276" s="28" t="str">
        <f>IF(HLOOKUP('Peer Comparison Tool'!$E$6,StateDropdownData,K276+1,FALSE)=0,"",HLOOKUP('Peer Comparison Tool'!$E$6,StateDropdownData,K276+1,FALSE))</f>
        <v/>
      </c>
      <c r="M276" s="29" t="str">
        <f>IF(HLOOKUP('Peer Comparison Tool'!$E$6,[0]!DropdownData,K276+1,FALSE)=0,"",HLOOKUP('Peer Comparison Tool'!$E$6,[0]!DropdownData,K276+1,FALSE))</f>
        <v/>
      </c>
      <c r="N276" s="27">
        <v>267</v>
      </c>
      <c r="O276" s="28" t="str">
        <f>IF(HLOOKUP('Peer Comparison Tool'!$G$6,StateDropdownData,N276+1,FALSE)=0,"",HLOOKUP('Peer Comparison Tool'!$G$6,StateDropdownData,N276+1,FALSE))</f>
        <v/>
      </c>
      <c r="P276" s="29" t="str">
        <f>IF(HLOOKUP('Peer Comparison Tool'!$G$6,DropdownData,N276+1,FALSE)=0,"",HLOOKUP('Peer Comparison Tool'!$G$6,DropdownData,N276+1,FALSE))</f>
        <v/>
      </c>
      <c r="Q276" s="27">
        <v>267</v>
      </c>
      <c r="R276" s="28" t="str">
        <f>IF(HLOOKUP('Peer Comparison Tool'!$I$6,StateDropdownData,Q276+1,FALSE)=0,"",HLOOKUP('Peer Comparison Tool'!$I$6,StateDropdownData,Q276+1,FALSE))</f>
        <v/>
      </c>
      <c r="S276" s="29" t="str">
        <f>IF(HLOOKUP('Peer Comparison Tool'!$I$6,DropdownData,Q276+1,FALSE)=0,"",HLOOKUP('Peer Comparison Tool'!$I$6,DropdownData,Q276+1,FALSE))</f>
        <v/>
      </c>
      <c r="T276" s="5" t="str">
        <f t="shared" si="5208"/>
        <v/>
      </c>
      <c r="U276" s="5" t="str">
        <f t="shared" si="5208"/>
        <v/>
      </c>
      <c r="V276" s="5" t="str">
        <f t="shared" si="5208"/>
        <v/>
      </c>
      <c r="W276" s="5" t="str">
        <f t="shared" si="5208"/>
        <v/>
      </c>
      <c r="X276" s="5" t="str">
        <f t="shared" si="5208"/>
        <v/>
      </c>
      <c r="Y276" s="5" t="str">
        <f t="shared" si="5208"/>
        <v/>
      </c>
      <c r="Z276" s="5" t="str">
        <f t="shared" si="5208"/>
        <v/>
      </c>
      <c r="AA276" s="5" t="str">
        <f t="shared" si="5208"/>
        <v/>
      </c>
      <c r="AB276" s="5" t="str">
        <f t="shared" si="5208"/>
        <v/>
      </c>
      <c r="AC276" s="5" t="str">
        <f t="shared" si="5208"/>
        <v/>
      </c>
      <c r="AD276" s="5" t="str">
        <f t="shared" si="5209"/>
        <v/>
      </c>
      <c r="AE276" s="5" t="str">
        <f t="shared" si="5209"/>
        <v/>
      </c>
      <c r="AF276" s="5">
        <f t="shared" si="5209"/>
        <v>1009426</v>
      </c>
      <c r="AG276" s="5" t="str">
        <f t="shared" si="5209"/>
        <v/>
      </c>
      <c r="AH276" s="5" t="str">
        <f t="shared" si="5209"/>
        <v/>
      </c>
      <c r="AI276" s="5" t="str">
        <f t="shared" si="5209"/>
        <v/>
      </c>
      <c r="AJ276" s="5" t="str">
        <f t="shared" si="5209"/>
        <v/>
      </c>
      <c r="AK276" s="5" t="str">
        <f t="shared" si="5209"/>
        <v/>
      </c>
      <c r="AL276" s="5" t="str">
        <f t="shared" si="5209"/>
        <v/>
      </c>
      <c r="AM276" s="5" t="str">
        <f t="shared" si="5209"/>
        <v/>
      </c>
      <c r="AN276" s="5" t="str">
        <f t="shared" si="5210"/>
        <v/>
      </c>
      <c r="AO276" s="5" t="str">
        <f t="shared" si="5210"/>
        <v/>
      </c>
      <c r="AP276" s="5" t="str">
        <f t="shared" si="5210"/>
        <v/>
      </c>
      <c r="AQ276" s="5" t="str">
        <f t="shared" si="5210"/>
        <v/>
      </c>
      <c r="AR276" s="5" t="str">
        <f t="shared" si="5210"/>
        <v/>
      </c>
      <c r="AS276" s="5" t="str">
        <f t="shared" si="5210"/>
        <v/>
      </c>
      <c r="AT276" s="5" t="str">
        <f t="shared" si="5210"/>
        <v/>
      </c>
      <c r="AU276" s="5" t="str">
        <f t="shared" si="5210"/>
        <v/>
      </c>
      <c r="AV276" s="5" t="str">
        <f t="shared" si="5210"/>
        <v/>
      </c>
      <c r="AW276" s="5" t="str">
        <f t="shared" si="5210"/>
        <v/>
      </c>
      <c r="AX276" s="5" t="str">
        <f t="shared" si="5211"/>
        <v/>
      </c>
      <c r="AY276" s="5" t="str">
        <f t="shared" si="5211"/>
        <v/>
      </c>
      <c r="AZ276" s="5" t="str">
        <f t="shared" si="5211"/>
        <v/>
      </c>
      <c r="BA276" s="5" t="str">
        <f t="shared" si="5211"/>
        <v/>
      </c>
      <c r="BB276" s="5" t="str">
        <f t="shared" si="5211"/>
        <v/>
      </c>
      <c r="BC276" s="5" t="str">
        <f t="shared" si="5211"/>
        <v/>
      </c>
      <c r="BD276" s="5" t="str">
        <f t="shared" si="5211"/>
        <v/>
      </c>
      <c r="BE276" s="5" t="str">
        <f t="shared" si="5211"/>
        <v/>
      </c>
      <c r="BF276" s="5" t="str">
        <f t="shared" si="5211"/>
        <v/>
      </c>
      <c r="BG276" s="5" t="str">
        <f t="shared" si="5211"/>
        <v/>
      </c>
      <c r="BH276" s="5" t="str">
        <f t="shared" si="5212"/>
        <v/>
      </c>
      <c r="BI276" s="5" t="str">
        <f t="shared" si="5212"/>
        <v/>
      </c>
      <c r="BJ276" s="5">
        <f t="shared" si="5212"/>
        <v>4149142</v>
      </c>
      <c r="BK276" s="5" t="str">
        <f t="shared" si="5212"/>
        <v/>
      </c>
      <c r="BL276" s="5" t="str">
        <f t="shared" si="5212"/>
        <v/>
      </c>
      <c r="BM276" s="5" t="str">
        <f t="shared" si="5212"/>
        <v/>
      </c>
      <c r="BN276" s="5" t="str">
        <f t="shared" si="5212"/>
        <v/>
      </c>
      <c r="BO276" s="5" t="str">
        <f t="shared" si="5212"/>
        <v/>
      </c>
      <c r="BP276" s="5" t="str">
        <f t="shared" si="5212"/>
        <v/>
      </c>
      <c r="BQ276" s="5" t="str">
        <f t="shared" si="5212"/>
        <v/>
      </c>
      <c r="BR276" s="5"/>
      <c r="BT276" s="5" t="str">
        <f t="shared" si="5153"/>
        <v/>
      </c>
      <c r="BU276" s="5" t="str">
        <f t="shared" si="5154"/>
        <v/>
      </c>
      <c r="BV276" s="5" t="str">
        <f t="shared" si="5155"/>
        <v/>
      </c>
      <c r="BW276" s="5" t="str">
        <f t="shared" si="5156"/>
        <v/>
      </c>
      <c r="BX276" s="5" t="str">
        <f t="shared" si="5157"/>
        <v/>
      </c>
      <c r="BY276" s="5" t="str">
        <f t="shared" si="5158"/>
        <v/>
      </c>
      <c r="BZ276" s="5" t="str">
        <f t="shared" si="5159"/>
        <v/>
      </c>
      <c r="CA276" s="5" t="str">
        <f t="shared" si="5160"/>
        <v/>
      </c>
      <c r="CB276" s="5" t="str">
        <f t="shared" si="5161"/>
        <v/>
      </c>
      <c r="CC276" s="5" t="str">
        <f t="shared" si="5162"/>
        <v/>
      </c>
      <c r="CD276" s="5" t="str">
        <f t="shared" si="5163"/>
        <v/>
      </c>
      <c r="CE276" s="5" t="str">
        <f t="shared" si="5164"/>
        <v/>
      </c>
      <c r="CF276" s="5" t="str">
        <f t="shared" si="5165"/>
        <v>State Bank of Bement - Bement, IL</v>
      </c>
      <c r="CG276" s="5" t="str">
        <f t="shared" si="5166"/>
        <v/>
      </c>
      <c r="CH276" s="5" t="str">
        <f t="shared" si="5167"/>
        <v/>
      </c>
      <c r="CI276" s="5" t="str">
        <f t="shared" si="5168"/>
        <v/>
      </c>
      <c r="CJ276" s="5" t="str">
        <f t="shared" si="5169"/>
        <v/>
      </c>
      <c r="CK276" s="5" t="str">
        <f t="shared" si="5170"/>
        <v/>
      </c>
      <c r="CL276" s="5" t="str">
        <f t="shared" si="5171"/>
        <v/>
      </c>
      <c r="CM276" s="5" t="str">
        <f t="shared" si="5172"/>
        <v/>
      </c>
      <c r="CN276" s="5" t="str">
        <f t="shared" si="5173"/>
        <v/>
      </c>
      <c r="CO276" s="5" t="str">
        <f t="shared" si="5174"/>
        <v/>
      </c>
      <c r="CP276" s="5" t="str">
        <f t="shared" si="5175"/>
        <v/>
      </c>
      <c r="CQ276" s="5" t="str">
        <f t="shared" si="5176"/>
        <v/>
      </c>
      <c r="CR276" s="5" t="str">
        <f t="shared" si="5177"/>
        <v/>
      </c>
      <c r="CS276" s="5" t="str">
        <f t="shared" si="5178"/>
        <v/>
      </c>
      <c r="CT276" s="5" t="str">
        <f t="shared" si="5179"/>
        <v/>
      </c>
      <c r="CU276" s="5" t="str">
        <f t="shared" si="5180"/>
        <v/>
      </c>
      <c r="CV276" s="5" t="str">
        <f t="shared" si="5181"/>
        <v/>
      </c>
      <c r="CW276" s="5" t="str">
        <f t="shared" si="5182"/>
        <v/>
      </c>
      <c r="CX276" s="5" t="str">
        <f t="shared" si="5183"/>
        <v/>
      </c>
      <c r="CY276" s="5" t="str">
        <f t="shared" si="5184"/>
        <v/>
      </c>
      <c r="CZ276" s="5" t="str">
        <f t="shared" si="5185"/>
        <v/>
      </c>
      <c r="DA276" s="5" t="str">
        <f t="shared" si="5186"/>
        <v/>
      </c>
      <c r="DB276" s="5" t="str">
        <f t="shared" si="5187"/>
        <v/>
      </c>
      <c r="DC276" s="5" t="str">
        <f t="shared" si="5188"/>
        <v/>
      </c>
      <c r="DD276" s="5" t="str">
        <f t="shared" si="5189"/>
        <v/>
      </c>
      <c r="DE276" s="5" t="str">
        <f t="shared" si="5190"/>
        <v/>
      </c>
      <c r="DF276" s="5" t="str">
        <f t="shared" si="5191"/>
        <v/>
      </c>
      <c r="DG276" s="5" t="str">
        <f t="shared" si="5192"/>
        <v/>
      </c>
      <c r="DH276" s="5" t="str">
        <f t="shared" si="5193"/>
        <v/>
      </c>
      <c r="DI276" s="5" t="str">
        <f t="shared" si="5194"/>
        <v/>
      </c>
      <c r="DJ276" s="5" t="str">
        <f t="shared" si="5195"/>
        <v>Texas Advantage Community Bank, National Association - Alvin, TX</v>
      </c>
      <c r="DK276" s="5" t="str">
        <f t="shared" si="5196"/>
        <v/>
      </c>
      <c r="DL276" s="5" t="str">
        <f t="shared" si="5197"/>
        <v/>
      </c>
      <c r="DM276" s="5" t="str">
        <f t="shared" si="5198"/>
        <v/>
      </c>
      <c r="DN276" s="5" t="str">
        <f t="shared" si="5199"/>
        <v/>
      </c>
      <c r="DO276" s="5" t="str">
        <f t="shared" si="5200"/>
        <v/>
      </c>
      <c r="DP276" s="5" t="str">
        <f t="shared" si="5201"/>
        <v/>
      </c>
      <c r="DQ276" s="5" t="str">
        <f t="shared" si="5142"/>
        <v/>
      </c>
    </row>
    <row r="277" spans="1:121" x14ac:dyDescent="0.25">
      <c r="A277">
        <v>276</v>
      </c>
      <c r="B277" s="5">
        <v>20095743</v>
      </c>
      <c r="C277" t="str">
        <f t="shared" si="5202"/>
        <v>Golden Valley Bank - Chico, CA</v>
      </c>
      <c r="D277" s="21" t="s">
        <v>2411</v>
      </c>
      <c r="E277" s="19" t="s">
        <v>2988</v>
      </c>
      <c r="F277" s="19" t="s">
        <v>2951</v>
      </c>
      <c r="G277" s="19"/>
      <c r="K277" s="27">
        <v>268</v>
      </c>
      <c r="L277" s="28" t="str">
        <f>IF(HLOOKUP('Peer Comparison Tool'!$E$6,StateDropdownData,K277+1,FALSE)=0,"",HLOOKUP('Peer Comparison Tool'!$E$6,StateDropdownData,K277+1,FALSE))</f>
        <v/>
      </c>
      <c r="M277" s="29" t="str">
        <f>IF(HLOOKUP('Peer Comparison Tool'!$E$6,[0]!DropdownData,K277+1,FALSE)=0,"",HLOOKUP('Peer Comparison Tool'!$E$6,[0]!DropdownData,K277+1,FALSE))</f>
        <v/>
      </c>
      <c r="N277" s="27">
        <v>268</v>
      </c>
      <c r="O277" s="28" t="str">
        <f>IF(HLOOKUP('Peer Comparison Tool'!$G$6,StateDropdownData,N277+1,FALSE)=0,"",HLOOKUP('Peer Comparison Tool'!$G$6,StateDropdownData,N277+1,FALSE))</f>
        <v/>
      </c>
      <c r="P277" s="29" t="str">
        <f>IF(HLOOKUP('Peer Comparison Tool'!$G$6,DropdownData,N277+1,FALSE)=0,"",HLOOKUP('Peer Comparison Tool'!$G$6,DropdownData,N277+1,FALSE))</f>
        <v/>
      </c>
      <c r="Q277" s="27">
        <v>268</v>
      </c>
      <c r="R277" s="28" t="str">
        <f>IF(HLOOKUP('Peer Comparison Tool'!$I$6,StateDropdownData,Q277+1,FALSE)=0,"",HLOOKUP('Peer Comparison Tool'!$I$6,StateDropdownData,Q277+1,FALSE))</f>
        <v/>
      </c>
      <c r="S277" s="29" t="str">
        <f>IF(HLOOKUP('Peer Comparison Tool'!$I$6,DropdownData,Q277+1,FALSE)=0,"",HLOOKUP('Peer Comparison Tool'!$I$6,DropdownData,Q277+1,FALSE))</f>
        <v/>
      </c>
      <c r="T277" s="5" t="str">
        <f t="shared" si="5208"/>
        <v/>
      </c>
      <c r="U277" s="5" t="str">
        <f t="shared" si="5208"/>
        <v/>
      </c>
      <c r="V277" s="5" t="str">
        <f t="shared" si="5208"/>
        <v/>
      </c>
      <c r="W277" s="5" t="str">
        <f t="shared" si="5208"/>
        <v/>
      </c>
      <c r="X277" s="5" t="str">
        <f t="shared" si="5208"/>
        <v/>
      </c>
      <c r="Y277" s="5" t="str">
        <f t="shared" si="5208"/>
        <v/>
      </c>
      <c r="Z277" s="5" t="str">
        <f t="shared" si="5208"/>
        <v/>
      </c>
      <c r="AA277" s="5" t="str">
        <f t="shared" si="5208"/>
        <v/>
      </c>
      <c r="AB277" s="5" t="str">
        <f t="shared" si="5208"/>
        <v/>
      </c>
      <c r="AC277" s="5" t="str">
        <f t="shared" si="5208"/>
        <v/>
      </c>
      <c r="AD277" s="5" t="str">
        <f t="shared" si="5209"/>
        <v/>
      </c>
      <c r="AE277" s="5" t="str">
        <f t="shared" si="5209"/>
        <v/>
      </c>
      <c r="AF277" s="5">
        <f t="shared" si="5209"/>
        <v>1007276</v>
      </c>
      <c r="AG277" s="5" t="str">
        <f t="shared" si="5209"/>
        <v/>
      </c>
      <c r="AH277" s="5" t="str">
        <f t="shared" si="5209"/>
        <v/>
      </c>
      <c r="AI277" s="5" t="str">
        <f t="shared" si="5209"/>
        <v/>
      </c>
      <c r="AJ277" s="5" t="str">
        <f t="shared" si="5209"/>
        <v/>
      </c>
      <c r="AK277" s="5" t="str">
        <f t="shared" si="5209"/>
        <v/>
      </c>
      <c r="AL277" s="5" t="str">
        <f t="shared" si="5209"/>
        <v/>
      </c>
      <c r="AM277" s="5" t="str">
        <f t="shared" si="5209"/>
        <v/>
      </c>
      <c r="AN277" s="5" t="str">
        <f t="shared" si="5210"/>
        <v/>
      </c>
      <c r="AO277" s="5" t="str">
        <f t="shared" si="5210"/>
        <v/>
      </c>
      <c r="AP277" s="5" t="str">
        <f t="shared" si="5210"/>
        <v/>
      </c>
      <c r="AQ277" s="5" t="str">
        <f t="shared" si="5210"/>
        <v/>
      </c>
      <c r="AR277" s="5" t="str">
        <f t="shared" si="5210"/>
        <v/>
      </c>
      <c r="AS277" s="5" t="str">
        <f t="shared" si="5210"/>
        <v/>
      </c>
      <c r="AT277" s="5" t="str">
        <f t="shared" si="5210"/>
        <v/>
      </c>
      <c r="AU277" s="5" t="str">
        <f t="shared" si="5210"/>
        <v/>
      </c>
      <c r="AV277" s="5" t="str">
        <f t="shared" si="5210"/>
        <v/>
      </c>
      <c r="AW277" s="5" t="str">
        <f t="shared" si="5210"/>
        <v/>
      </c>
      <c r="AX277" s="5" t="str">
        <f t="shared" si="5211"/>
        <v/>
      </c>
      <c r="AY277" s="5" t="str">
        <f t="shared" si="5211"/>
        <v/>
      </c>
      <c r="AZ277" s="5" t="str">
        <f t="shared" si="5211"/>
        <v/>
      </c>
      <c r="BA277" s="5" t="str">
        <f t="shared" si="5211"/>
        <v/>
      </c>
      <c r="BB277" s="5" t="str">
        <f t="shared" si="5211"/>
        <v/>
      </c>
      <c r="BC277" s="5" t="str">
        <f t="shared" si="5211"/>
        <v/>
      </c>
      <c r="BD277" s="5" t="str">
        <f t="shared" si="5211"/>
        <v/>
      </c>
      <c r="BE277" s="5" t="str">
        <f t="shared" si="5211"/>
        <v/>
      </c>
      <c r="BF277" s="5" t="str">
        <f t="shared" si="5211"/>
        <v/>
      </c>
      <c r="BG277" s="5" t="str">
        <f t="shared" si="5211"/>
        <v/>
      </c>
      <c r="BH277" s="5" t="str">
        <f t="shared" si="5212"/>
        <v/>
      </c>
      <c r="BI277" s="5" t="str">
        <f t="shared" si="5212"/>
        <v/>
      </c>
      <c r="BJ277" s="5">
        <f t="shared" si="5212"/>
        <v>1009156</v>
      </c>
      <c r="BK277" s="5" t="str">
        <f t="shared" si="5212"/>
        <v/>
      </c>
      <c r="BL277" s="5" t="str">
        <f t="shared" si="5212"/>
        <v/>
      </c>
      <c r="BM277" s="5" t="str">
        <f t="shared" si="5212"/>
        <v/>
      </c>
      <c r="BN277" s="5" t="str">
        <f t="shared" si="5212"/>
        <v/>
      </c>
      <c r="BO277" s="5" t="str">
        <f t="shared" si="5212"/>
        <v/>
      </c>
      <c r="BP277" s="5" t="str">
        <f t="shared" si="5212"/>
        <v/>
      </c>
      <c r="BQ277" s="5" t="str">
        <f t="shared" si="5212"/>
        <v/>
      </c>
      <c r="BR277" s="5"/>
      <c r="BT277" s="5" t="str">
        <f t="shared" si="5153"/>
        <v/>
      </c>
      <c r="BU277" s="5" t="str">
        <f t="shared" si="5154"/>
        <v/>
      </c>
      <c r="BV277" s="5" t="str">
        <f t="shared" si="5155"/>
        <v/>
      </c>
      <c r="BW277" s="5" t="str">
        <f t="shared" si="5156"/>
        <v/>
      </c>
      <c r="BX277" s="5" t="str">
        <f t="shared" si="5157"/>
        <v/>
      </c>
      <c r="BY277" s="5" t="str">
        <f t="shared" si="5158"/>
        <v/>
      </c>
      <c r="BZ277" s="5" t="str">
        <f t="shared" si="5159"/>
        <v/>
      </c>
      <c r="CA277" s="5" t="str">
        <f t="shared" si="5160"/>
        <v/>
      </c>
      <c r="CB277" s="5" t="str">
        <f t="shared" si="5161"/>
        <v/>
      </c>
      <c r="CC277" s="5" t="str">
        <f t="shared" si="5162"/>
        <v/>
      </c>
      <c r="CD277" s="5" t="str">
        <f t="shared" si="5163"/>
        <v/>
      </c>
      <c r="CE277" s="5" t="str">
        <f t="shared" si="5164"/>
        <v/>
      </c>
      <c r="CF277" s="5" t="str">
        <f t="shared" si="5165"/>
        <v>State Bank of Cherry - Cherry, IL</v>
      </c>
      <c r="CG277" s="5" t="str">
        <f t="shared" si="5166"/>
        <v/>
      </c>
      <c r="CH277" s="5" t="str">
        <f t="shared" si="5167"/>
        <v/>
      </c>
      <c r="CI277" s="5" t="str">
        <f t="shared" si="5168"/>
        <v/>
      </c>
      <c r="CJ277" s="5" t="str">
        <f t="shared" si="5169"/>
        <v/>
      </c>
      <c r="CK277" s="5" t="str">
        <f t="shared" si="5170"/>
        <v/>
      </c>
      <c r="CL277" s="5" t="str">
        <f t="shared" si="5171"/>
        <v/>
      </c>
      <c r="CM277" s="5" t="str">
        <f t="shared" si="5172"/>
        <v/>
      </c>
      <c r="CN277" s="5" t="str">
        <f t="shared" si="5173"/>
        <v/>
      </c>
      <c r="CO277" s="5" t="str">
        <f t="shared" si="5174"/>
        <v/>
      </c>
      <c r="CP277" s="5" t="str">
        <f t="shared" si="5175"/>
        <v/>
      </c>
      <c r="CQ277" s="5" t="str">
        <f t="shared" si="5176"/>
        <v/>
      </c>
      <c r="CR277" s="5" t="str">
        <f t="shared" si="5177"/>
        <v/>
      </c>
      <c r="CS277" s="5" t="str">
        <f t="shared" si="5178"/>
        <v/>
      </c>
      <c r="CT277" s="5" t="str">
        <f t="shared" si="5179"/>
        <v/>
      </c>
      <c r="CU277" s="5" t="str">
        <f t="shared" si="5180"/>
        <v/>
      </c>
      <c r="CV277" s="5" t="str">
        <f t="shared" si="5181"/>
        <v/>
      </c>
      <c r="CW277" s="5" t="str">
        <f t="shared" si="5182"/>
        <v/>
      </c>
      <c r="CX277" s="5" t="str">
        <f t="shared" si="5183"/>
        <v/>
      </c>
      <c r="CY277" s="5" t="str">
        <f t="shared" si="5184"/>
        <v/>
      </c>
      <c r="CZ277" s="5" t="str">
        <f t="shared" si="5185"/>
        <v/>
      </c>
      <c r="DA277" s="5" t="str">
        <f t="shared" si="5186"/>
        <v/>
      </c>
      <c r="DB277" s="5" t="str">
        <f t="shared" si="5187"/>
        <v/>
      </c>
      <c r="DC277" s="5" t="str">
        <f t="shared" si="5188"/>
        <v/>
      </c>
      <c r="DD277" s="5" t="str">
        <f t="shared" si="5189"/>
        <v/>
      </c>
      <c r="DE277" s="5" t="str">
        <f t="shared" si="5190"/>
        <v/>
      </c>
      <c r="DF277" s="5" t="str">
        <f t="shared" si="5191"/>
        <v/>
      </c>
      <c r="DG277" s="5" t="str">
        <f t="shared" si="5192"/>
        <v/>
      </c>
      <c r="DH277" s="5" t="str">
        <f t="shared" si="5193"/>
        <v/>
      </c>
      <c r="DI277" s="5" t="str">
        <f t="shared" si="5194"/>
        <v/>
      </c>
      <c r="DJ277" s="5" t="str">
        <f t="shared" si="5195"/>
        <v>Texas Bank - Henderson, TX</v>
      </c>
      <c r="DK277" s="5" t="str">
        <f t="shared" si="5196"/>
        <v/>
      </c>
      <c r="DL277" s="5" t="str">
        <f t="shared" si="5197"/>
        <v/>
      </c>
      <c r="DM277" s="5" t="str">
        <f t="shared" si="5198"/>
        <v/>
      </c>
      <c r="DN277" s="5" t="str">
        <f t="shared" si="5199"/>
        <v/>
      </c>
      <c r="DO277" s="5" t="str">
        <f t="shared" si="5200"/>
        <v/>
      </c>
      <c r="DP277" s="5" t="str">
        <f t="shared" si="5201"/>
        <v/>
      </c>
      <c r="DQ277" s="5" t="str">
        <f t="shared" si="5142"/>
        <v/>
      </c>
    </row>
    <row r="278" spans="1:121" x14ac:dyDescent="0.25">
      <c r="A278">
        <v>277</v>
      </c>
      <c r="B278" s="5">
        <v>1012039</v>
      </c>
      <c r="C278" t="str">
        <f t="shared" si="5202"/>
        <v>Hanmi Bank - Los Angeles, CA</v>
      </c>
      <c r="D278" s="21" t="s">
        <v>128</v>
      </c>
      <c r="E278" s="19" t="s">
        <v>2953</v>
      </c>
      <c r="F278" s="19" t="s">
        <v>2951</v>
      </c>
      <c r="G278" s="19"/>
      <c r="K278" s="27">
        <v>269</v>
      </c>
      <c r="L278" s="28" t="str">
        <f>IF(HLOOKUP('Peer Comparison Tool'!$E$6,StateDropdownData,K278+1,FALSE)=0,"",HLOOKUP('Peer Comparison Tool'!$E$6,StateDropdownData,K278+1,FALSE))</f>
        <v/>
      </c>
      <c r="M278" s="29" t="str">
        <f>IF(HLOOKUP('Peer Comparison Tool'!$E$6,[0]!DropdownData,K278+1,FALSE)=0,"",HLOOKUP('Peer Comparison Tool'!$E$6,[0]!DropdownData,K278+1,FALSE))</f>
        <v/>
      </c>
      <c r="N278" s="27">
        <v>269</v>
      </c>
      <c r="O278" s="28" t="str">
        <f>IF(HLOOKUP('Peer Comparison Tool'!$G$6,StateDropdownData,N278+1,FALSE)=0,"",HLOOKUP('Peer Comparison Tool'!$G$6,StateDropdownData,N278+1,FALSE))</f>
        <v/>
      </c>
      <c r="P278" s="29" t="str">
        <f>IF(HLOOKUP('Peer Comparison Tool'!$G$6,DropdownData,N278+1,FALSE)=0,"",HLOOKUP('Peer Comparison Tool'!$G$6,DropdownData,N278+1,FALSE))</f>
        <v/>
      </c>
      <c r="Q278" s="27">
        <v>269</v>
      </c>
      <c r="R278" s="28" t="str">
        <f>IF(HLOOKUP('Peer Comparison Tool'!$I$6,StateDropdownData,Q278+1,FALSE)=0,"",HLOOKUP('Peer Comparison Tool'!$I$6,StateDropdownData,Q278+1,FALSE))</f>
        <v/>
      </c>
      <c r="S278" s="29" t="str">
        <f>IF(HLOOKUP('Peer Comparison Tool'!$I$6,DropdownData,Q278+1,FALSE)=0,"",HLOOKUP('Peer Comparison Tool'!$I$6,DropdownData,Q278+1,FALSE))</f>
        <v/>
      </c>
      <c r="T278" s="5" t="str">
        <f t="shared" si="5208"/>
        <v/>
      </c>
      <c r="U278" s="5" t="str">
        <f t="shared" si="5208"/>
        <v/>
      </c>
      <c r="V278" s="5" t="str">
        <f t="shared" si="5208"/>
        <v/>
      </c>
      <c r="W278" s="5" t="str">
        <f t="shared" si="5208"/>
        <v/>
      </c>
      <c r="X278" s="5" t="str">
        <f t="shared" si="5208"/>
        <v/>
      </c>
      <c r="Y278" s="5" t="str">
        <f t="shared" si="5208"/>
        <v/>
      </c>
      <c r="Z278" s="5" t="str">
        <f t="shared" si="5208"/>
        <v/>
      </c>
      <c r="AA278" s="5" t="str">
        <f t="shared" si="5208"/>
        <v/>
      </c>
      <c r="AB278" s="5" t="str">
        <f t="shared" si="5208"/>
        <v/>
      </c>
      <c r="AC278" s="5" t="str">
        <f t="shared" si="5208"/>
        <v/>
      </c>
      <c r="AD278" s="5" t="str">
        <f t="shared" si="5209"/>
        <v/>
      </c>
      <c r="AE278" s="5" t="str">
        <f t="shared" si="5209"/>
        <v/>
      </c>
      <c r="AF278" s="5">
        <f t="shared" si="5209"/>
        <v>1015516</v>
      </c>
      <c r="AG278" s="5" t="str">
        <f t="shared" si="5209"/>
        <v/>
      </c>
      <c r="AH278" s="5" t="str">
        <f t="shared" si="5209"/>
        <v/>
      </c>
      <c r="AI278" s="5" t="str">
        <f t="shared" si="5209"/>
        <v/>
      </c>
      <c r="AJ278" s="5" t="str">
        <f t="shared" si="5209"/>
        <v/>
      </c>
      <c r="AK278" s="5" t="str">
        <f t="shared" si="5209"/>
        <v/>
      </c>
      <c r="AL278" s="5" t="str">
        <f t="shared" si="5209"/>
        <v/>
      </c>
      <c r="AM278" s="5" t="str">
        <f t="shared" si="5209"/>
        <v/>
      </c>
      <c r="AN278" s="5" t="str">
        <f t="shared" si="5210"/>
        <v/>
      </c>
      <c r="AO278" s="5" t="str">
        <f t="shared" si="5210"/>
        <v/>
      </c>
      <c r="AP278" s="5" t="str">
        <f t="shared" si="5210"/>
        <v/>
      </c>
      <c r="AQ278" s="5" t="str">
        <f t="shared" si="5210"/>
        <v/>
      </c>
      <c r="AR278" s="5" t="str">
        <f t="shared" si="5210"/>
        <v/>
      </c>
      <c r="AS278" s="5" t="str">
        <f t="shared" si="5210"/>
        <v/>
      </c>
      <c r="AT278" s="5" t="str">
        <f t="shared" si="5210"/>
        <v/>
      </c>
      <c r="AU278" s="5" t="str">
        <f t="shared" si="5210"/>
        <v/>
      </c>
      <c r="AV278" s="5" t="str">
        <f t="shared" si="5210"/>
        <v/>
      </c>
      <c r="AW278" s="5" t="str">
        <f t="shared" si="5210"/>
        <v/>
      </c>
      <c r="AX278" s="5" t="str">
        <f t="shared" si="5211"/>
        <v/>
      </c>
      <c r="AY278" s="5" t="str">
        <f t="shared" si="5211"/>
        <v/>
      </c>
      <c r="AZ278" s="5" t="str">
        <f t="shared" si="5211"/>
        <v/>
      </c>
      <c r="BA278" s="5" t="str">
        <f t="shared" si="5211"/>
        <v/>
      </c>
      <c r="BB278" s="5" t="str">
        <f t="shared" si="5211"/>
        <v/>
      </c>
      <c r="BC278" s="5" t="str">
        <f t="shared" si="5211"/>
        <v/>
      </c>
      <c r="BD278" s="5" t="str">
        <f t="shared" si="5211"/>
        <v/>
      </c>
      <c r="BE278" s="5" t="str">
        <f t="shared" si="5211"/>
        <v/>
      </c>
      <c r="BF278" s="5" t="str">
        <f t="shared" si="5211"/>
        <v/>
      </c>
      <c r="BG278" s="5" t="str">
        <f t="shared" si="5211"/>
        <v/>
      </c>
      <c r="BH278" s="5" t="str">
        <f t="shared" si="5212"/>
        <v/>
      </c>
      <c r="BI278" s="5" t="str">
        <f t="shared" si="5212"/>
        <v/>
      </c>
      <c r="BJ278" s="5">
        <f t="shared" si="5212"/>
        <v>1015663</v>
      </c>
      <c r="BK278" s="5" t="str">
        <f t="shared" si="5212"/>
        <v/>
      </c>
      <c r="BL278" s="5" t="str">
        <f t="shared" si="5212"/>
        <v/>
      </c>
      <c r="BM278" s="5" t="str">
        <f t="shared" si="5212"/>
        <v/>
      </c>
      <c r="BN278" s="5" t="str">
        <f t="shared" si="5212"/>
        <v/>
      </c>
      <c r="BO278" s="5" t="str">
        <f t="shared" si="5212"/>
        <v/>
      </c>
      <c r="BP278" s="5" t="str">
        <f t="shared" si="5212"/>
        <v/>
      </c>
      <c r="BQ278" s="5" t="str">
        <f t="shared" si="5212"/>
        <v/>
      </c>
      <c r="BR278" s="5"/>
      <c r="BT278" s="5" t="str">
        <f t="shared" si="5153"/>
        <v/>
      </c>
      <c r="BU278" s="5" t="str">
        <f t="shared" si="5154"/>
        <v/>
      </c>
      <c r="BV278" s="5" t="str">
        <f t="shared" si="5155"/>
        <v/>
      </c>
      <c r="BW278" s="5" t="str">
        <f t="shared" si="5156"/>
        <v/>
      </c>
      <c r="BX278" s="5" t="str">
        <f t="shared" si="5157"/>
        <v/>
      </c>
      <c r="BY278" s="5" t="str">
        <f t="shared" si="5158"/>
        <v/>
      </c>
      <c r="BZ278" s="5" t="str">
        <f t="shared" si="5159"/>
        <v/>
      </c>
      <c r="CA278" s="5" t="str">
        <f t="shared" si="5160"/>
        <v/>
      </c>
      <c r="CB278" s="5" t="str">
        <f t="shared" si="5161"/>
        <v/>
      </c>
      <c r="CC278" s="5" t="str">
        <f t="shared" si="5162"/>
        <v/>
      </c>
      <c r="CD278" s="5" t="str">
        <f t="shared" si="5163"/>
        <v/>
      </c>
      <c r="CE278" s="5" t="str">
        <f t="shared" si="5164"/>
        <v/>
      </c>
      <c r="CF278" s="5" t="str">
        <f t="shared" si="5165"/>
        <v>State Bank of Graymont - Graymont, IL</v>
      </c>
      <c r="CG278" s="5" t="str">
        <f t="shared" si="5166"/>
        <v/>
      </c>
      <c r="CH278" s="5" t="str">
        <f t="shared" si="5167"/>
        <v/>
      </c>
      <c r="CI278" s="5" t="str">
        <f t="shared" si="5168"/>
        <v/>
      </c>
      <c r="CJ278" s="5" t="str">
        <f t="shared" si="5169"/>
        <v/>
      </c>
      <c r="CK278" s="5" t="str">
        <f t="shared" si="5170"/>
        <v/>
      </c>
      <c r="CL278" s="5" t="str">
        <f t="shared" si="5171"/>
        <v/>
      </c>
      <c r="CM278" s="5" t="str">
        <f t="shared" si="5172"/>
        <v/>
      </c>
      <c r="CN278" s="5" t="str">
        <f t="shared" si="5173"/>
        <v/>
      </c>
      <c r="CO278" s="5" t="str">
        <f t="shared" si="5174"/>
        <v/>
      </c>
      <c r="CP278" s="5" t="str">
        <f t="shared" si="5175"/>
        <v/>
      </c>
      <c r="CQ278" s="5" t="str">
        <f t="shared" si="5176"/>
        <v/>
      </c>
      <c r="CR278" s="5" t="str">
        <f t="shared" si="5177"/>
        <v/>
      </c>
      <c r="CS278" s="5" t="str">
        <f t="shared" si="5178"/>
        <v/>
      </c>
      <c r="CT278" s="5" t="str">
        <f t="shared" si="5179"/>
        <v/>
      </c>
      <c r="CU278" s="5" t="str">
        <f t="shared" si="5180"/>
        <v/>
      </c>
      <c r="CV278" s="5" t="str">
        <f t="shared" si="5181"/>
        <v/>
      </c>
      <c r="CW278" s="5" t="str">
        <f t="shared" si="5182"/>
        <v/>
      </c>
      <c r="CX278" s="5" t="str">
        <f t="shared" si="5183"/>
        <v/>
      </c>
      <c r="CY278" s="5" t="str">
        <f t="shared" si="5184"/>
        <v/>
      </c>
      <c r="CZ278" s="5" t="str">
        <f t="shared" si="5185"/>
        <v/>
      </c>
      <c r="DA278" s="5" t="str">
        <f t="shared" si="5186"/>
        <v/>
      </c>
      <c r="DB278" s="5" t="str">
        <f t="shared" si="5187"/>
        <v/>
      </c>
      <c r="DC278" s="5" t="str">
        <f t="shared" si="5188"/>
        <v/>
      </c>
      <c r="DD278" s="5" t="str">
        <f t="shared" si="5189"/>
        <v/>
      </c>
      <c r="DE278" s="5" t="str">
        <f t="shared" si="5190"/>
        <v/>
      </c>
      <c r="DF278" s="5" t="str">
        <f t="shared" si="5191"/>
        <v/>
      </c>
      <c r="DG278" s="5" t="str">
        <f t="shared" si="5192"/>
        <v/>
      </c>
      <c r="DH278" s="5" t="str">
        <f t="shared" si="5193"/>
        <v/>
      </c>
      <c r="DI278" s="5" t="str">
        <f t="shared" si="5194"/>
        <v/>
      </c>
      <c r="DJ278" s="5" t="str">
        <f t="shared" si="5195"/>
        <v>Texas Bank and Trust Company - Longview, TX</v>
      </c>
      <c r="DK278" s="5" t="str">
        <f t="shared" si="5196"/>
        <v/>
      </c>
      <c r="DL278" s="5" t="str">
        <f t="shared" si="5197"/>
        <v/>
      </c>
      <c r="DM278" s="5" t="str">
        <f t="shared" si="5198"/>
        <v/>
      </c>
      <c r="DN278" s="5" t="str">
        <f t="shared" si="5199"/>
        <v/>
      </c>
      <c r="DO278" s="5" t="str">
        <f t="shared" si="5200"/>
        <v/>
      </c>
      <c r="DP278" s="5" t="str">
        <f t="shared" si="5201"/>
        <v/>
      </c>
      <c r="DQ278" s="5" t="str">
        <f t="shared" si="5142"/>
        <v/>
      </c>
    </row>
    <row r="279" spans="1:121" x14ac:dyDescent="0.25">
      <c r="A279">
        <v>278</v>
      </c>
      <c r="B279" s="5">
        <v>1013031</v>
      </c>
      <c r="C279" t="str">
        <f t="shared" si="5202"/>
        <v>Hatch Bank - San Marcos, CA</v>
      </c>
      <c r="D279" s="21" t="s">
        <v>5696</v>
      </c>
      <c r="E279" s="19" t="s">
        <v>3002</v>
      </c>
      <c r="F279" s="19" t="s">
        <v>2951</v>
      </c>
      <c r="G279" s="19"/>
      <c r="K279" s="27">
        <v>270</v>
      </c>
      <c r="L279" s="28" t="str">
        <f>IF(HLOOKUP('Peer Comparison Tool'!$E$6,StateDropdownData,K279+1,FALSE)=0,"",HLOOKUP('Peer Comparison Tool'!$E$6,StateDropdownData,K279+1,FALSE))</f>
        <v/>
      </c>
      <c r="M279" s="29" t="str">
        <f>IF(HLOOKUP('Peer Comparison Tool'!$E$6,[0]!DropdownData,K279+1,FALSE)=0,"",HLOOKUP('Peer Comparison Tool'!$E$6,[0]!DropdownData,K279+1,FALSE))</f>
        <v/>
      </c>
      <c r="N279" s="27">
        <v>270</v>
      </c>
      <c r="O279" s="28" t="str">
        <f>IF(HLOOKUP('Peer Comparison Tool'!$G$6,StateDropdownData,N279+1,FALSE)=0,"",HLOOKUP('Peer Comparison Tool'!$G$6,StateDropdownData,N279+1,FALSE))</f>
        <v/>
      </c>
      <c r="P279" s="29" t="str">
        <f>IF(HLOOKUP('Peer Comparison Tool'!$G$6,DropdownData,N279+1,FALSE)=0,"",HLOOKUP('Peer Comparison Tool'!$G$6,DropdownData,N279+1,FALSE))</f>
        <v/>
      </c>
      <c r="Q279" s="27">
        <v>270</v>
      </c>
      <c r="R279" s="28" t="str">
        <f>IF(HLOOKUP('Peer Comparison Tool'!$I$6,StateDropdownData,Q279+1,FALSE)=0,"",HLOOKUP('Peer Comparison Tool'!$I$6,StateDropdownData,Q279+1,FALSE))</f>
        <v/>
      </c>
      <c r="S279" s="29" t="str">
        <f>IF(HLOOKUP('Peer Comparison Tool'!$I$6,DropdownData,Q279+1,FALSE)=0,"",HLOOKUP('Peer Comparison Tool'!$I$6,DropdownData,Q279+1,FALSE))</f>
        <v/>
      </c>
      <c r="T279" s="5" t="str">
        <f t="shared" si="5208"/>
        <v/>
      </c>
      <c r="U279" s="5" t="str">
        <f t="shared" si="5208"/>
        <v/>
      </c>
      <c r="V279" s="5" t="str">
        <f t="shared" si="5208"/>
        <v/>
      </c>
      <c r="W279" s="5" t="str">
        <f t="shared" si="5208"/>
        <v/>
      </c>
      <c r="X279" s="5" t="str">
        <f t="shared" si="5208"/>
        <v/>
      </c>
      <c r="Y279" s="5" t="str">
        <f t="shared" si="5208"/>
        <v/>
      </c>
      <c r="Z279" s="5" t="str">
        <f t="shared" si="5208"/>
        <v/>
      </c>
      <c r="AA279" s="5" t="str">
        <f t="shared" si="5208"/>
        <v/>
      </c>
      <c r="AB279" s="5" t="str">
        <f t="shared" si="5208"/>
        <v/>
      </c>
      <c r="AC279" s="5" t="str">
        <f t="shared" si="5208"/>
        <v/>
      </c>
      <c r="AD279" s="5" t="str">
        <f t="shared" si="5209"/>
        <v/>
      </c>
      <c r="AE279" s="5" t="str">
        <f t="shared" si="5209"/>
        <v/>
      </c>
      <c r="AF279" s="5">
        <f t="shared" si="5209"/>
        <v>4055274</v>
      </c>
      <c r="AG279" s="5" t="str">
        <f t="shared" si="5209"/>
        <v/>
      </c>
      <c r="AH279" s="5" t="str">
        <f t="shared" si="5209"/>
        <v/>
      </c>
      <c r="AI279" s="5" t="str">
        <f t="shared" si="5209"/>
        <v/>
      </c>
      <c r="AJ279" s="5" t="str">
        <f t="shared" si="5209"/>
        <v/>
      </c>
      <c r="AK279" s="5" t="str">
        <f t="shared" si="5209"/>
        <v/>
      </c>
      <c r="AL279" s="5" t="str">
        <f t="shared" si="5209"/>
        <v/>
      </c>
      <c r="AM279" s="5" t="str">
        <f t="shared" si="5209"/>
        <v/>
      </c>
      <c r="AN279" s="5" t="str">
        <f t="shared" si="5210"/>
        <v/>
      </c>
      <c r="AO279" s="5" t="str">
        <f t="shared" si="5210"/>
        <v/>
      </c>
      <c r="AP279" s="5" t="str">
        <f t="shared" si="5210"/>
        <v/>
      </c>
      <c r="AQ279" s="5" t="str">
        <f t="shared" si="5210"/>
        <v/>
      </c>
      <c r="AR279" s="5" t="str">
        <f t="shared" si="5210"/>
        <v/>
      </c>
      <c r="AS279" s="5" t="str">
        <f t="shared" si="5210"/>
        <v/>
      </c>
      <c r="AT279" s="5" t="str">
        <f t="shared" si="5210"/>
        <v/>
      </c>
      <c r="AU279" s="5" t="str">
        <f t="shared" si="5210"/>
        <v/>
      </c>
      <c r="AV279" s="5" t="str">
        <f t="shared" si="5210"/>
        <v/>
      </c>
      <c r="AW279" s="5" t="str">
        <f t="shared" si="5210"/>
        <v/>
      </c>
      <c r="AX279" s="5" t="str">
        <f t="shared" si="5211"/>
        <v/>
      </c>
      <c r="AY279" s="5" t="str">
        <f t="shared" si="5211"/>
        <v/>
      </c>
      <c r="AZ279" s="5" t="str">
        <f t="shared" si="5211"/>
        <v/>
      </c>
      <c r="BA279" s="5" t="str">
        <f t="shared" si="5211"/>
        <v/>
      </c>
      <c r="BB279" s="5" t="str">
        <f t="shared" si="5211"/>
        <v/>
      </c>
      <c r="BC279" s="5" t="str">
        <f t="shared" si="5211"/>
        <v/>
      </c>
      <c r="BD279" s="5" t="str">
        <f t="shared" si="5211"/>
        <v/>
      </c>
      <c r="BE279" s="5" t="str">
        <f t="shared" si="5211"/>
        <v/>
      </c>
      <c r="BF279" s="5" t="str">
        <f t="shared" si="5211"/>
        <v/>
      </c>
      <c r="BG279" s="5" t="str">
        <f t="shared" si="5211"/>
        <v/>
      </c>
      <c r="BH279" s="5" t="str">
        <f t="shared" si="5212"/>
        <v/>
      </c>
      <c r="BI279" s="5" t="str">
        <f t="shared" si="5212"/>
        <v/>
      </c>
      <c r="BJ279" s="5">
        <f t="shared" si="5212"/>
        <v>1974003</v>
      </c>
      <c r="BK279" s="5" t="str">
        <f t="shared" si="5212"/>
        <v/>
      </c>
      <c r="BL279" s="5" t="str">
        <f t="shared" si="5212"/>
        <v/>
      </c>
      <c r="BM279" s="5" t="str">
        <f t="shared" si="5212"/>
        <v/>
      </c>
      <c r="BN279" s="5" t="str">
        <f t="shared" si="5212"/>
        <v/>
      </c>
      <c r="BO279" s="5" t="str">
        <f t="shared" si="5212"/>
        <v/>
      </c>
      <c r="BP279" s="5" t="str">
        <f t="shared" si="5212"/>
        <v/>
      </c>
      <c r="BQ279" s="5" t="str">
        <f t="shared" si="5212"/>
        <v/>
      </c>
      <c r="BR279" s="5"/>
      <c r="BT279" s="5" t="str">
        <f t="shared" si="5153"/>
        <v/>
      </c>
      <c r="BU279" s="5" t="str">
        <f t="shared" si="5154"/>
        <v/>
      </c>
      <c r="BV279" s="5" t="str">
        <f t="shared" si="5155"/>
        <v/>
      </c>
      <c r="BW279" s="5" t="str">
        <f t="shared" si="5156"/>
        <v/>
      </c>
      <c r="BX279" s="5" t="str">
        <f t="shared" si="5157"/>
        <v/>
      </c>
      <c r="BY279" s="5" t="str">
        <f t="shared" si="5158"/>
        <v/>
      </c>
      <c r="BZ279" s="5" t="str">
        <f t="shared" si="5159"/>
        <v/>
      </c>
      <c r="CA279" s="5" t="str">
        <f t="shared" si="5160"/>
        <v/>
      </c>
      <c r="CB279" s="5" t="str">
        <f t="shared" si="5161"/>
        <v/>
      </c>
      <c r="CC279" s="5" t="str">
        <f t="shared" si="5162"/>
        <v/>
      </c>
      <c r="CD279" s="5" t="str">
        <f t="shared" si="5163"/>
        <v/>
      </c>
      <c r="CE279" s="5" t="str">
        <f t="shared" si="5164"/>
        <v/>
      </c>
      <c r="CF279" s="5" t="str">
        <f t="shared" si="5165"/>
        <v>State Bank of India - Chicago Branch - Chicago, IL</v>
      </c>
      <c r="CG279" s="5" t="str">
        <f t="shared" si="5166"/>
        <v/>
      </c>
      <c r="CH279" s="5" t="str">
        <f t="shared" si="5167"/>
        <v/>
      </c>
      <c r="CI279" s="5" t="str">
        <f t="shared" si="5168"/>
        <v/>
      </c>
      <c r="CJ279" s="5" t="str">
        <f t="shared" si="5169"/>
        <v/>
      </c>
      <c r="CK279" s="5" t="str">
        <f t="shared" si="5170"/>
        <v/>
      </c>
      <c r="CL279" s="5" t="str">
        <f t="shared" si="5171"/>
        <v/>
      </c>
      <c r="CM279" s="5" t="str">
        <f t="shared" si="5172"/>
        <v/>
      </c>
      <c r="CN279" s="5" t="str">
        <f t="shared" si="5173"/>
        <v/>
      </c>
      <c r="CO279" s="5" t="str">
        <f t="shared" si="5174"/>
        <v/>
      </c>
      <c r="CP279" s="5" t="str">
        <f t="shared" si="5175"/>
        <v/>
      </c>
      <c r="CQ279" s="5" t="str">
        <f t="shared" si="5176"/>
        <v/>
      </c>
      <c r="CR279" s="5" t="str">
        <f t="shared" si="5177"/>
        <v/>
      </c>
      <c r="CS279" s="5" t="str">
        <f t="shared" si="5178"/>
        <v/>
      </c>
      <c r="CT279" s="5" t="str">
        <f t="shared" si="5179"/>
        <v/>
      </c>
      <c r="CU279" s="5" t="str">
        <f t="shared" si="5180"/>
        <v/>
      </c>
      <c r="CV279" s="5" t="str">
        <f t="shared" si="5181"/>
        <v/>
      </c>
      <c r="CW279" s="5" t="str">
        <f t="shared" si="5182"/>
        <v/>
      </c>
      <c r="CX279" s="5" t="str">
        <f t="shared" si="5183"/>
        <v/>
      </c>
      <c r="CY279" s="5" t="str">
        <f t="shared" si="5184"/>
        <v/>
      </c>
      <c r="CZ279" s="5" t="str">
        <f t="shared" si="5185"/>
        <v/>
      </c>
      <c r="DA279" s="5" t="str">
        <f t="shared" si="5186"/>
        <v/>
      </c>
      <c r="DB279" s="5" t="str">
        <f t="shared" si="5187"/>
        <v/>
      </c>
      <c r="DC279" s="5" t="str">
        <f t="shared" si="5188"/>
        <v/>
      </c>
      <c r="DD279" s="5" t="str">
        <f t="shared" si="5189"/>
        <v/>
      </c>
      <c r="DE279" s="5" t="str">
        <f t="shared" si="5190"/>
        <v/>
      </c>
      <c r="DF279" s="5" t="str">
        <f t="shared" si="5191"/>
        <v/>
      </c>
      <c r="DG279" s="5" t="str">
        <f t="shared" si="5192"/>
        <v/>
      </c>
      <c r="DH279" s="5" t="str">
        <f t="shared" si="5193"/>
        <v/>
      </c>
      <c r="DI279" s="5" t="str">
        <f t="shared" si="5194"/>
        <v/>
      </c>
      <c r="DJ279" s="5" t="str">
        <f t="shared" si="5195"/>
        <v>Texas Capital Bank - Dallas, TX</v>
      </c>
      <c r="DK279" s="5" t="str">
        <f t="shared" si="5196"/>
        <v/>
      </c>
      <c r="DL279" s="5" t="str">
        <f t="shared" si="5197"/>
        <v/>
      </c>
      <c r="DM279" s="5" t="str">
        <f t="shared" si="5198"/>
        <v/>
      </c>
      <c r="DN279" s="5" t="str">
        <f t="shared" si="5199"/>
        <v/>
      </c>
      <c r="DO279" s="5" t="str">
        <f t="shared" si="5200"/>
        <v/>
      </c>
      <c r="DP279" s="5" t="str">
        <f t="shared" si="5201"/>
        <v/>
      </c>
      <c r="DQ279" s="5" t="str">
        <f t="shared" si="5142"/>
        <v/>
      </c>
    </row>
    <row r="280" spans="1:121" x14ac:dyDescent="0.25">
      <c r="A280">
        <v>279</v>
      </c>
      <c r="B280" s="5">
        <v>100832</v>
      </c>
      <c r="C280" t="str">
        <f t="shared" si="5202"/>
        <v>HCN Bank - Riverside, CA</v>
      </c>
      <c r="D280" s="21" t="s">
        <v>10357</v>
      </c>
      <c r="E280" s="19" t="s">
        <v>2963</v>
      </c>
      <c r="F280" s="19" t="s">
        <v>2951</v>
      </c>
      <c r="G280" s="19"/>
      <c r="K280" s="27">
        <v>271</v>
      </c>
      <c r="L280" s="28" t="str">
        <f>IF(HLOOKUP('Peer Comparison Tool'!$E$6,StateDropdownData,K280+1,FALSE)=0,"",HLOOKUP('Peer Comparison Tool'!$E$6,StateDropdownData,K280+1,FALSE))</f>
        <v/>
      </c>
      <c r="M280" s="29" t="str">
        <f>IF(HLOOKUP('Peer Comparison Tool'!$E$6,[0]!DropdownData,K280+1,FALSE)=0,"",HLOOKUP('Peer Comparison Tool'!$E$6,[0]!DropdownData,K280+1,FALSE))</f>
        <v/>
      </c>
      <c r="N280" s="27">
        <v>271</v>
      </c>
      <c r="O280" s="28" t="str">
        <f>IF(HLOOKUP('Peer Comparison Tool'!$G$6,StateDropdownData,N280+1,FALSE)=0,"",HLOOKUP('Peer Comparison Tool'!$G$6,StateDropdownData,N280+1,FALSE))</f>
        <v/>
      </c>
      <c r="P280" s="29" t="str">
        <f>IF(HLOOKUP('Peer Comparison Tool'!$G$6,DropdownData,N280+1,FALSE)=0,"",HLOOKUP('Peer Comparison Tool'!$G$6,DropdownData,N280+1,FALSE))</f>
        <v/>
      </c>
      <c r="Q280" s="27">
        <v>271</v>
      </c>
      <c r="R280" s="28" t="str">
        <f>IF(HLOOKUP('Peer Comparison Tool'!$I$6,StateDropdownData,Q280+1,FALSE)=0,"",HLOOKUP('Peer Comparison Tool'!$I$6,StateDropdownData,Q280+1,FALSE))</f>
        <v/>
      </c>
      <c r="S280" s="29" t="str">
        <f>IF(HLOOKUP('Peer Comparison Tool'!$I$6,DropdownData,Q280+1,FALSE)=0,"",HLOOKUP('Peer Comparison Tool'!$I$6,DropdownData,Q280+1,FALSE))</f>
        <v/>
      </c>
      <c r="T280" s="5" t="str">
        <f t="shared" ref="T280:AC289" si="5213">IFERROR(IF(VLOOKUP(INDEX($L$2:$HEG$5,4,T$471+$Q280-1),$B$2:$F$5568,5,FALSE)=T$473,INDEX($L$2:$HEG$5,4,T$471+$Q280-1),""),"")</f>
        <v/>
      </c>
      <c r="U280" s="5" t="str">
        <f t="shared" si="5213"/>
        <v/>
      </c>
      <c r="V280" s="5" t="str">
        <f t="shared" si="5213"/>
        <v/>
      </c>
      <c r="W280" s="5" t="str">
        <f t="shared" si="5213"/>
        <v/>
      </c>
      <c r="X280" s="5" t="str">
        <f t="shared" si="5213"/>
        <v/>
      </c>
      <c r="Y280" s="5" t="str">
        <f t="shared" si="5213"/>
        <v/>
      </c>
      <c r="Z280" s="5" t="str">
        <f t="shared" si="5213"/>
        <v/>
      </c>
      <c r="AA280" s="5" t="str">
        <f t="shared" si="5213"/>
        <v/>
      </c>
      <c r="AB280" s="5" t="str">
        <f t="shared" si="5213"/>
        <v/>
      </c>
      <c r="AC280" s="5" t="str">
        <f t="shared" si="5213"/>
        <v/>
      </c>
      <c r="AD280" s="5" t="str">
        <f t="shared" ref="AD280:AM289" si="5214">IFERROR(IF(VLOOKUP(INDEX($L$2:$HEG$5,4,AD$471+$Q280-1),$B$2:$F$5568,5,FALSE)=AD$473,INDEX($L$2:$HEG$5,4,AD$471+$Q280-1),""),"")</f>
        <v/>
      </c>
      <c r="AE280" s="5" t="str">
        <f t="shared" si="5214"/>
        <v/>
      </c>
      <c r="AF280" s="5">
        <f t="shared" si="5214"/>
        <v>1015609</v>
      </c>
      <c r="AG280" s="5" t="str">
        <f t="shared" si="5214"/>
        <v/>
      </c>
      <c r="AH280" s="5" t="str">
        <f t="shared" si="5214"/>
        <v/>
      </c>
      <c r="AI280" s="5" t="str">
        <f t="shared" si="5214"/>
        <v/>
      </c>
      <c r="AJ280" s="5" t="str">
        <f t="shared" si="5214"/>
        <v/>
      </c>
      <c r="AK280" s="5" t="str">
        <f t="shared" si="5214"/>
        <v/>
      </c>
      <c r="AL280" s="5" t="str">
        <f t="shared" si="5214"/>
        <v/>
      </c>
      <c r="AM280" s="5" t="str">
        <f t="shared" si="5214"/>
        <v/>
      </c>
      <c r="AN280" s="5" t="str">
        <f t="shared" ref="AN280:AW289" si="5215">IFERROR(IF(VLOOKUP(INDEX($L$2:$HEG$5,4,AN$471+$Q280-1),$B$2:$F$5568,5,FALSE)=AN$473,INDEX($L$2:$HEG$5,4,AN$471+$Q280-1),""),"")</f>
        <v/>
      </c>
      <c r="AO280" s="5" t="str">
        <f t="shared" si="5215"/>
        <v/>
      </c>
      <c r="AP280" s="5" t="str">
        <f t="shared" si="5215"/>
        <v/>
      </c>
      <c r="AQ280" s="5" t="str">
        <f t="shared" si="5215"/>
        <v/>
      </c>
      <c r="AR280" s="5" t="str">
        <f t="shared" si="5215"/>
        <v/>
      </c>
      <c r="AS280" s="5" t="str">
        <f t="shared" si="5215"/>
        <v/>
      </c>
      <c r="AT280" s="5" t="str">
        <f t="shared" si="5215"/>
        <v/>
      </c>
      <c r="AU280" s="5" t="str">
        <f t="shared" si="5215"/>
        <v/>
      </c>
      <c r="AV280" s="5" t="str">
        <f t="shared" si="5215"/>
        <v/>
      </c>
      <c r="AW280" s="5" t="str">
        <f t="shared" si="5215"/>
        <v/>
      </c>
      <c r="AX280" s="5" t="str">
        <f t="shared" ref="AX280:BG289" si="5216">IFERROR(IF(VLOOKUP(INDEX($L$2:$HEG$5,4,AX$471+$Q280-1),$B$2:$F$5568,5,FALSE)=AX$473,INDEX($L$2:$HEG$5,4,AX$471+$Q280-1),""),"")</f>
        <v/>
      </c>
      <c r="AY280" s="5" t="str">
        <f t="shared" si="5216"/>
        <v/>
      </c>
      <c r="AZ280" s="5" t="str">
        <f t="shared" si="5216"/>
        <v/>
      </c>
      <c r="BA280" s="5" t="str">
        <f t="shared" si="5216"/>
        <v/>
      </c>
      <c r="BB280" s="5" t="str">
        <f t="shared" si="5216"/>
        <v/>
      </c>
      <c r="BC280" s="5" t="str">
        <f t="shared" si="5216"/>
        <v/>
      </c>
      <c r="BD280" s="5" t="str">
        <f t="shared" si="5216"/>
        <v/>
      </c>
      <c r="BE280" s="5" t="str">
        <f t="shared" si="5216"/>
        <v/>
      </c>
      <c r="BF280" s="5" t="str">
        <f t="shared" si="5216"/>
        <v/>
      </c>
      <c r="BG280" s="5" t="str">
        <f t="shared" si="5216"/>
        <v/>
      </c>
      <c r="BH280" s="5" t="str">
        <f t="shared" ref="BH280:BQ289" si="5217">IFERROR(IF(VLOOKUP(INDEX($L$2:$HEG$5,4,BH$471+$Q280-1),$B$2:$F$5568,5,FALSE)=BH$473,INDEX($L$2:$HEG$5,4,BH$471+$Q280-1),""),"")</f>
        <v/>
      </c>
      <c r="BI280" s="5" t="str">
        <f t="shared" si="5217"/>
        <v/>
      </c>
      <c r="BJ280" s="5">
        <f t="shared" si="5217"/>
        <v>1011094</v>
      </c>
      <c r="BK280" s="5" t="str">
        <f t="shared" si="5217"/>
        <v/>
      </c>
      <c r="BL280" s="5" t="str">
        <f t="shared" si="5217"/>
        <v/>
      </c>
      <c r="BM280" s="5" t="str">
        <f t="shared" si="5217"/>
        <v/>
      </c>
      <c r="BN280" s="5" t="str">
        <f t="shared" si="5217"/>
        <v/>
      </c>
      <c r="BO280" s="5" t="str">
        <f t="shared" si="5217"/>
        <v/>
      </c>
      <c r="BP280" s="5" t="str">
        <f t="shared" si="5217"/>
        <v/>
      </c>
      <c r="BQ280" s="5" t="str">
        <f t="shared" si="5217"/>
        <v/>
      </c>
      <c r="BR280" s="5"/>
      <c r="BT280" s="5" t="str">
        <f t="shared" si="5153"/>
        <v/>
      </c>
      <c r="BU280" s="5" t="str">
        <f t="shared" si="5154"/>
        <v/>
      </c>
      <c r="BV280" s="5" t="str">
        <f t="shared" si="5155"/>
        <v/>
      </c>
      <c r="BW280" s="5" t="str">
        <f t="shared" si="5156"/>
        <v/>
      </c>
      <c r="BX280" s="5" t="str">
        <f t="shared" si="5157"/>
        <v/>
      </c>
      <c r="BY280" s="5" t="str">
        <f t="shared" si="5158"/>
        <v/>
      </c>
      <c r="BZ280" s="5" t="str">
        <f t="shared" si="5159"/>
        <v/>
      </c>
      <c r="CA280" s="5" t="str">
        <f t="shared" si="5160"/>
        <v/>
      </c>
      <c r="CB280" s="5" t="str">
        <f t="shared" si="5161"/>
        <v/>
      </c>
      <c r="CC280" s="5" t="str">
        <f t="shared" si="5162"/>
        <v/>
      </c>
      <c r="CD280" s="5" t="str">
        <f t="shared" si="5163"/>
        <v/>
      </c>
      <c r="CE280" s="5" t="str">
        <f t="shared" si="5164"/>
        <v/>
      </c>
      <c r="CF280" s="5" t="str">
        <f t="shared" si="5165"/>
        <v>State Bank of Industry - Industry, IL</v>
      </c>
      <c r="CG280" s="5" t="str">
        <f t="shared" si="5166"/>
        <v/>
      </c>
      <c r="CH280" s="5" t="str">
        <f t="shared" si="5167"/>
        <v/>
      </c>
      <c r="CI280" s="5" t="str">
        <f t="shared" si="5168"/>
        <v/>
      </c>
      <c r="CJ280" s="5" t="str">
        <f t="shared" si="5169"/>
        <v/>
      </c>
      <c r="CK280" s="5" t="str">
        <f t="shared" si="5170"/>
        <v/>
      </c>
      <c r="CL280" s="5" t="str">
        <f t="shared" si="5171"/>
        <v/>
      </c>
      <c r="CM280" s="5" t="str">
        <f t="shared" si="5172"/>
        <v/>
      </c>
      <c r="CN280" s="5" t="str">
        <f t="shared" si="5173"/>
        <v/>
      </c>
      <c r="CO280" s="5" t="str">
        <f t="shared" si="5174"/>
        <v/>
      </c>
      <c r="CP280" s="5" t="str">
        <f t="shared" si="5175"/>
        <v/>
      </c>
      <c r="CQ280" s="5" t="str">
        <f t="shared" si="5176"/>
        <v/>
      </c>
      <c r="CR280" s="5" t="str">
        <f t="shared" si="5177"/>
        <v/>
      </c>
      <c r="CS280" s="5" t="str">
        <f t="shared" si="5178"/>
        <v/>
      </c>
      <c r="CT280" s="5" t="str">
        <f t="shared" si="5179"/>
        <v/>
      </c>
      <c r="CU280" s="5" t="str">
        <f t="shared" si="5180"/>
        <v/>
      </c>
      <c r="CV280" s="5" t="str">
        <f t="shared" si="5181"/>
        <v/>
      </c>
      <c r="CW280" s="5" t="str">
        <f t="shared" si="5182"/>
        <v/>
      </c>
      <c r="CX280" s="5" t="str">
        <f t="shared" si="5183"/>
        <v/>
      </c>
      <c r="CY280" s="5" t="str">
        <f t="shared" si="5184"/>
        <v/>
      </c>
      <c r="CZ280" s="5" t="str">
        <f t="shared" si="5185"/>
        <v/>
      </c>
      <c r="DA280" s="5" t="str">
        <f t="shared" si="5186"/>
        <v/>
      </c>
      <c r="DB280" s="5" t="str">
        <f t="shared" si="5187"/>
        <v/>
      </c>
      <c r="DC280" s="5" t="str">
        <f t="shared" si="5188"/>
        <v/>
      </c>
      <c r="DD280" s="5" t="str">
        <f t="shared" si="5189"/>
        <v/>
      </c>
      <c r="DE280" s="5" t="str">
        <f t="shared" si="5190"/>
        <v/>
      </c>
      <c r="DF280" s="5" t="str">
        <f t="shared" si="5191"/>
        <v/>
      </c>
      <c r="DG280" s="5" t="str">
        <f t="shared" si="5192"/>
        <v/>
      </c>
      <c r="DH280" s="5" t="str">
        <f t="shared" si="5193"/>
        <v/>
      </c>
      <c r="DI280" s="5" t="str">
        <f t="shared" si="5194"/>
        <v/>
      </c>
      <c r="DJ280" s="5" t="str">
        <f t="shared" si="5195"/>
        <v>Texas Champion Bank - Corpus Christi, TX</v>
      </c>
      <c r="DK280" s="5" t="str">
        <f t="shared" si="5196"/>
        <v/>
      </c>
      <c r="DL280" s="5" t="str">
        <f t="shared" si="5197"/>
        <v/>
      </c>
      <c r="DM280" s="5" t="str">
        <f t="shared" si="5198"/>
        <v/>
      </c>
      <c r="DN280" s="5" t="str">
        <f t="shared" si="5199"/>
        <v/>
      </c>
      <c r="DO280" s="5" t="str">
        <f t="shared" si="5200"/>
        <v/>
      </c>
      <c r="DP280" s="5" t="str">
        <f t="shared" si="5201"/>
        <v/>
      </c>
      <c r="DQ280" s="5" t="str">
        <f t="shared" si="5142"/>
        <v/>
      </c>
    </row>
    <row r="281" spans="1:121" x14ac:dyDescent="0.25">
      <c r="A281">
        <v>280</v>
      </c>
      <c r="B281" s="5">
        <v>1024282</v>
      </c>
      <c r="C281" t="str">
        <f t="shared" si="5202"/>
        <v>Heritage Bank of Commerce - San Jose, CA</v>
      </c>
      <c r="D281" s="21" t="s">
        <v>1109</v>
      </c>
      <c r="E281" s="19" t="s">
        <v>2989</v>
      </c>
      <c r="F281" s="19" t="s">
        <v>2951</v>
      </c>
      <c r="G281" s="19"/>
      <c r="K281" s="27">
        <v>272</v>
      </c>
      <c r="L281" s="28" t="str">
        <f>IF(HLOOKUP('Peer Comparison Tool'!$E$6,StateDropdownData,K281+1,FALSE)=0,"",HLOOKUP('Peer Comparison Tool'!$E$6,StateDropdownData,K281+1,FALSE))</f>
        <v/>
      </c>
      <c r="M281" s="29" t="str">
        <f>IF(HLOOKUP('Peer Comparison Tool'!$E$6,[0]!DropdownData,K281+1,FALSE)=0,"",HLOOKUP('Peer Comparison Tool'!$E$6,[0]!DropdownData,K281+1,FALSE))</f>
        <v/>
      </c>
      <c r="N281" s="27">
        <v>272</v>
      </c>
      <c r="O281" s="28" t="str">
        <f>IF(HLOOKUP('Peer Comparison Tool'!$G$6,StateDropdownData,N281+1,FALSE)=0,"",HLOOKUP('Peer Comparison Tool'!$G$6,StateDropdownData,N281+1,FALSE))</f>
        <v/>
      </c>
      <c r="P281" s="29" t="str">
        <f>IF(HLOOKUP('Peer Comparison Tool'!$G$6,DropdownData,N281+1,FALSE)=0,"",HLOOKUP('Peer Comparison Tool'!$G$6,DropdownData,N281+1,FALSE))</f>
        <v/>
      </c>
      <c r="Q281" s="27">
        <v>272</v>
      </c>
      <c r="R281" s="28" t="str">
        <f>IF(HLOOKUP('Peer Comparison Tool'!$I$6,StateDropdownData,Q281+1,FALSE)=0,"",HLOOKUP('Peer Comparison Tool'!$I$6,StateDropdownData,Q281+1,FALSE))</f>
        <v/>
      </c>
      <c r="S281" s="29" t="str">
        <f>IF(HLOOKUP('Peer Comparison Tool'!$I$6,DropdownData,Q281+1,FALSE)=0,"",HLOOKUP('Peer Comparison Tool'!$I$6,DropdownData,Q281+1,FALSE))</f>
        <v/>
      </c>
      <c r="T281" s="5" t="str">
        <f t="shared" si="5213"/>
        <v/>
      </c>
      <c r="U281" s="5" t="str">
        <f t="shared" si="5213"/>
        <v/>
      </c>
      <c r="V281" s="5" t="str">
        <f t="shared" si="5213"/>
        <v/>
      </c>
      <c r="W281" s="5" t="str">
        <f t="shared" si="5213"/>
        <v/>
      </c>
      <c r="X281" s="5" t="str">
        <f t="shared" si="5213"/>
        <v/>
      </c>
      <c r="Y281" s="5" t="str">
        <f t="shared" si="5213"/>
        <v/>
      </c>
      <c r="Z281" s="5" t="str">
        <f t="shared" si="5213"/>
        <v/>
      </c>
      <c r="AA281" s="5" t="str">
        <f t="shared" si="5213"/>
        <v/>
      </c>
      <c r="AB281" s="5" t="str">
        <f t="shared" si="5213"/>
        <v/>
      </c>
      <c r="AC281" s="5" t="str">
        <f t="shared" si="5213"/>
        <v/>
      </c>
      <c r="AD281" s="5" t="str">
        <f t="shared" si="5214"/>
        <v/>
      </c>
      <c r="AE281" s="5" t="str">
        <f t="shared" si="5214"/>
        <v/>
      </c>
      <c r="AF281" s="5">
        <f t="shared" si="5214"/>
        <v>1013650</v>
      </c>
      <c r="AG281" s="5" t="str">
        <f t="shared" si="5214"/>
        <v/>
      </c>
      <c r="AH281" s="5" t="str">
        <f t="shared" si="5214"/>
        <v/>
      </c>
      <c r="AI281" s="5" t="str">
        <f t="shared" si="5214"/>
        <v/>
      </c>
      <c r="AJ281" s="5" t="str">
        <f t="shared" si="5214"/>
        <v/>
      </c>
      <c r="AK281" s="5" t="str">
        <f t="shared" si="5214"/>
        <v/>
      </c>
      <c r="AL281" s="5" t="str">
        <f t="shared" si="5214"/>
        <v/>
      </c>
      <c r="AM281" s="5" t="str">
        <f t="shared" si="5214"/>
        <v/>
      </c>
      <c r="AN281" s="5" t="str">
        <f t="shared" si="5215"/>
        <v/>
      </c>
      <c r="AO281" s="5" t="str">
        <f t="shared" si="5215"/>
        <v/>
      </c>
      <c r="AP281" s="5" t="str">
        <f t="shared" si="5215"/>
        <v/>
      </c>
      <c r="AQ281" s="5" t="str">
        <f t="shared" si="5215"/>
        <v/>
      </c>
      <c r="AR281" s="5" t="str">
        <f t="shared" si="5215"/>
        <v/>
      </c>
      <c r="AS281" s="5" t="str">
        <f t="shared" si="5215"/>
        <v/>
      </c>
      <c r="AT281" s="5" t="str">
        <f t="shared" si="5215"/>
        <v/>
      </c>
      <c r="AU281" s="5" t="str">
        <f t="shared" si="5215"/>
        <v/>
      </c>
      <c r="AV281" s="5" t="str">
        <f t="shared" si="5215"/>
        <v/>
      </c>
      <c r="AW281" s="5" t="str">
        <f t="shared" si="5215"/>
        <v/>
      </c>
      <c r="AX281" s="5" t="str">
        <f t="shared" si="5216"/>
        <v/>
      </c>
      <c r="AY281" s="5" t="str">
        <f t="shared" si="5216"/>
        <v/>
      </c>
      <c r="AZ281" s="5" t="str">
        <f t="shared" si="5216"/>
        <v/>
      </c>
      <c r="BA281" s="5" t="str">
        <f t="shared" si="5216"/>
        <v/>
      </c>
      <c r="BB281" s="5" t="str">
        <f t="shared" si="5216"/>
        <v/>
      </c>
      <c r="BC281" s="5" t="str">
        <f t="shared" si="5216"/>
        <v/>
      </c>
      <c r="BD281" s="5" t="str">
        <f t="shared" si="5216"/>
        <v/>
      </c>
      <c r="BE281" s="5" t="str">
        <f t="shared" si="5216"/>
        <v/>
      </c>
      <c r="BF281" s="5" t="str">
        <f t="shared" si="5216"/>
        <v/>
      </c>
      <c r="BG281" s="5" t="str">
        <f t="shared" si="5216"/>
        <v/>
      </c>
      <c r="BH281" s="5" t="str">
        <f t="shared" si="5217"/>
        <v/>
      </c>
      <c r="BI281" s="5" t="str">
        <f t="shared" si="5217"/>
        <v/>
      </c>
      <c r="BJ281" s="5">
        <f t="shared" si="5217"/>
        <v>1010510</v>
      </c>
      <c r="BK281" s="5" t="str">
        <f t="shared" si="5217"/>
        <v/>
      </c>
      <c r="BL281" s="5" t="str">
        <f t="shared" si="5217"/>
        <v/>
      </c>
      <c r="BM281" s="5" t="str">
        <f t="shared" si="5217"/>
        <v/>
      </c>
      <c r="BN281" s="5" t="str">
        <f t="shared" si="5217"/>
        <v/>
      </c>
      <c r="BO281" s="5" t="str">
        <f t="shared" si="5217"/>
        <v/>
      </c>
      <c r="BP281" s="5" t="str">
        <f t="shared" si="5217"/>
        <v/>
      </c>
      <c r="BQ281" s="5" t="str">
        <f t="shared" si="5217"/>
        <v/>
      </c>
      <c r="BR281" s="5"/>
      <c r="BT281" s="5" t="str">
        <f t="shared" si="5153"/>
        <v/>
      </c>
      <c r="BU281" s="5" t="str">
        <f t="shared" si="5154"/>
        <v/>
      </c>
      <c r="BV281" s="5" t="str">
        <f t="shared" si="5155"/>
        <v/>
      </c>
      <c r="BW281" s="5" t="str">
        <f t="shared" si="5156"/>
        <v/>
      </c>
      <c r="BX281" s="5" t="str">
        <f t="shared" si="5157"/>
        <v/>
      </c>
      <c r="BY281" s="5" t="str">
        <f t="shared" si="5158"/>
        <v/>
      </c>
      <c r="BZ281" s="5" t="str">
        <f t="shared" si="5159"/>
        <v/>
      </c>
      <c r="CA281" s="5" t="str">
        <f t="shared" si="5160"/>
        <v/>
      </c>
      <c r="CB281" s="5" t="str">
        <f t="shared" si="5161"/>
        <v/>
      </c>
      <c r="CC281" s="5" t="str">
        <f t="shared" si="5162"/>
        <v/>
      </c>
      <c r="CD281" s="5" t="str">
        <f t="shared" si="5163"/>
        <v/>
      </c>
      <c r="CE281" s="5" t="str">
        <f t="shared" si="5164"/>
        <v/>
      </c>
      <c r="CF281" s="5" t="str">
        <f t="shared" si="5165"/>
        <v>State Bank of Nauvoo - Nauvoo, IL</v>
      </c>
      <c r="CG281" s="5" t="str">
        <f t="shared" si="5166"/>
        <v/>
      </c>
      <c r="CH281" s="5" t="str">
        <f t="shared" si="5167"/>
        <v/>
      </c>
      <c r="CI281" s="5" t="str">
        <f t="shared" si="5168"/>
        <v/>
      </c>
      <c r="CJ281" s="5" t="str">
        <f t="shared" si="5169"/>
        <v/>
      </c>
      <c r="CK281" s="5" t="str">
        <f t="shared" si="5170"/>
        <v/>
      </c>
      <c r="CL281" s="5" t="str">
        <f t="shared" si="5171"/>
        <v/>
      </c>
      <c r="CM281" s="5" t="str">
        <f t="shared" si="5172"/>
        <v/>
      </c>
      <c r="CN281" s="5" t="str">
        <f t="shared" si="5173"/>
        <v/>
      </c>
      <c r="CO281" s="5" t="str">
        <f t="shared" si="5174"/>
        <v/>
      </c>
      <c r="CP281" s="5" t="str">
        <f t="shared" si="5175"/>
        <v/>
      </c>
      <c r="CQ281" s="5" t="str">
        <f t="shared" si="5176"/>
        <v/>
      </c>
      <c r="CR281" s="5" t="str">
        <f t="shared" si="5177"/>
        <v/>
      </c>
      <c r="CS281" s="5" t="str">
        <f t="shared" si="5178"/>
        <v/>
      </c>
      <c r="CT281" s="5" t="str">
        <f t="shared" si="5179"/>
        <v/>
      </c>
      <c r="CU281" s="5" t="str">
        <f t="shared" si="5180"/>
        <v/>
      </c>
      <c r="CV281" s="5" t="str">
        <f t="shared" si="5181"/>
        <v/>
      </c>
      <c r="CW281" s="5" t="str">
        <f t="shared" si="5182"/>
        <v/>
      </c>
      <c r="CX281" s="5" t="str">
        <f t="shared" si="5183"/>
        <v/>
      </c>
      <c r="CY281" s="5" t="str">
        <f t="shared" si="5184"/>
        <v/>
      </c>
      <c r="CZ281" s="5" t="str">
        <f t="shared" si="5185"/>
        <v/>
      </c>
      <c r="DA281" s="5" t="str">
        <f t="shared" si="5186"/>
        <v/>
      </c>
      <c r="DB281" s="5" t="str">
        <f t="shared" si="5187"/>
        <v/>
      </c>
      <c r="DC281" s="5" t="str">
        <f t="shared" si="5188"/>
        <v/>
      </c>
      <c r="DD281" s="5" t="str">
        <f t="shared" si="5189"/>
        <v/>
      </c>
      <c r="DE281" s="5" t="str">
        <f t="shared" si="5190"/>
        <v/>
      </c>
      <c r="DF281" s="5" t="str">
        <f t="shared" si="5191"/>
        <v/>
      </c>
      <c r="DG281" s="5" t="str">
        <f t="shared" si="5192"/>
        <v/>
      </c>
      <c r="DH281" s="5" t="str">
        <f t="shared" si="5193"/>
        <v/>
      </c>
      <c r="DI281" s="5" t="str">
        <f t="shared" si="5194"/>
        <v/>
      </c>
      <c r="DJ281" s="5" t="str">
        <f t="shared" si="5195"/>
        <v>Texas Community Bank - Laredo, TX</v>
      </c>
      <c r="DK281" s="5" t="str">
        <f t="shared" si="5196"/>
        <v/>
      </c>
      <c r="DL281" s="5" t="str">
        <f t="shared" si="5197"/>
        <v/>
      </c>
      <c r="DM281" s="5" t="str">
        <f t="shared" si="5198"/>
        <v/>
      </c>
      <c r="DN281" s="5" t="str">
        <f t="shared" si="5199"/>
        <v/>
      </c>
      <c r="DO281" s="5" t="str">
        <f t="shared" si="5200"/>
        <v/>
      </c>
      <c r="DP281" s="5" t="str">
        <f t="shared" si="5201"/>
        <v/>
      </c>
      <c r="DQ281" s="5" t="str">
        <f t="shared" si="5142"/>
        <v/>
      </c>
    </row>
    <row r="282" spans="1:121" x14ac:dyDescent="0.25">
      <c r="A282">
        <v>281</v>
      </c>
      <c r="B282" s="5">
        <v>1005606</v>
      </c>
      <c r="C282" t="str">
        <f t="shared" si="5202"/>
        <v>Home Bank of California - San Diego, CA</v>
      </c>
      <c r="D282" s="21" t="s">
        <v>2415</v>
      </c>
      <c r="E282" s="19" t="s">
        <v>2965</v>
      </c>
      <c r="F282" s="19" t="s">
        <v>2951</v>
      </c>
      <c r="G282" s="19"/>
      <c r="K282" s="27">
        <v>273</v>
      </c>
      <c r="L282" s="28" t="str">
        <f>IF(HLOOKUP('Peer Comparison Tool'!$E$6,StateDropdownData,K282+1,FALSE)=0,"",HLOOKUP('Peer Comparison Tool'!$E$6,StateDropdownData,K282+1,FALSE))</f>
        <v/>
      </c>
      <c r="M282" s="29" t="str">
        <f>IF(HLOOKUP('Peer Comparison Tool'!$E$6,[0]!DropdownData,K282+1,FALSE)=0,"",HLOOKUP('Peer Comparison Tool'!$E$6,[0]!DropdownData,K282+1,FALSE))</f>
        <v/>
      </c>
      <c r="N282" s="27">
        <v>273</v>
      </c>
      <c r="O282" s="28" t="str">
        <f>IF(HLOOKUP('Peer Comparison Tool'!$G$6,StateDropdownData,N282+1,FALSE)=0,"",HLOOKUP('Peer Comparison Tool'!$G$6,StateDropdownData,N282+1,FALSE))</f>
        <v/>
      </c>
      <c r="P282" s="29" t="str">
        <f>IF(HLOOKUP('Peer Comparison Tool'!$G$6,DropdownData,N282+1,FALSE)=0,"",HLOOKUP('Peer Comparison Tool'!$G$6,DropdownData,N282+1,FALSE))</f>
        <v/>
      </c>
      <c r="Q282" s="27">
        <v>273</v>
      </c>
      <c r="R282" s="28" t="str">
        <f>IF(HLOOKUP('Peer Comparison Tool'!$I$6,StateDropdownData,Q282+1,FALSE)=0,"",HLOOKUP('Peer Comparison Tool'!$I$6,StateDropdownData,Q282+1,FALSE))</f>
        <v/>
      </c>
      <c r="S282" s="29" t="str">
        <f>IF(HLOOKUP('Peer Comparison Tool'!$I$6,DropdownData,Q282+1,FALSE)=0,"",HLOOKUP('Peer Comparison Tool'!$I$6,DropdownData,Q282+1,FALSE))</f>
        <v/>
      </c>
      <c r="T282" s="5" t="str">
        <f t="shared" si="5213"/>
        <v/>
      </c>
      <c r="U282" s="5" t="str">
        <f t="shared" si="5213"/>
        <v/>
      </c>
      <c r="V282" s="5" t="str">
        <f t="shared" si="5213"/>
        <v/>
      </c>
      <c r="W282" s="5" t="str">
        <f t="shared" si="5213"/>
        <v/>
      </c>
      <c r="X282" s="5" t="str">
        <f t="shared" si="5213"/>
        <v/>
      </c>
      <c r="Y282" s="5" t="str">
        <f t="shared" si="5213"/>
        <v/>
      </c>
      <c r="Z282" s="5" t="str">
        <f t="shared" si="5213"/>
        <v/>
      </c>
      <c r="AA282" s="5" t="str">
        <f t="shared" si="5213"/>
        <v/>
      </c>
      <c r="AB282" s="5" t="str">
        <f t="shared" si="5213"/>
        <v/>
      </c>
      <c r="AC282" s="5" t="str">
        <f t="shared" si="5213"/>
        <v/>
      </c>
      <c r="AD282" s="5" t="str">
        <f t="shared" si="5214"/>
        <v/>
      </c>
      <c r="AE282" s="5" t="str">
        <f t="shared" si="5214"/>
        <v/>
      </c>
      <c r="AF282" s="5">
        <f t="shared" si="5214"/>
        <v>1008533</v>
      </c>
      <c r="AG282" s="5" t="str">
        <f t="shared" si="5214"/>
        <v/>
      </c>
      <c r="AH282" s="5" t="str">
        <f t="shared" si="5214"/>
        <v/>
      </c>
      <c r="AI282" s="5" t="str">
        <f t="shared" si="5214"/>
        <v/>
      </c>
      <c r="AJ282" s="5" t="str">
        <f t="shared" si="5214"/>
        <v/>
      </c>
      <c r="AK282" s="5" t="str">
        <f t="shared" si="5214"/>
        <v/>
      </c>
      <c r="AL282" s="5" t="str">
        <f t="shared" si="5214"/>
        <v/>
      </c>
      <c r="AM282" s="5" t="str">
        <f t="shared" si="5214"/>
        <v/>
      </c>
      <c r="AN282" s="5" t="str">
        <f t="shared" si="5215"/>
        <v/>
      </c>
      <c r="AO282" s="5" t="str">
        <f t="shared" si="5215"/>
        <v/>
      </c>
      <c r="AP282" s="5" t="str">
        <f t="shared" si="5215"/>
        <v/>
      </c>
      <c r="AQ282" s="5" t="str">
        <f t="shared" si="5215"/>
        <v/>
      </c>
      <c r="AR282" s="5" t="str">
        <f t="shared" si="5215"/>
        <v/>
      </c>
      <c r="AS282" s="5" t="str">
        <f t="shared" si="5215"/>
        <v/>
      </c>
      <c r="AT282" s="5" t="str">
        <f t="shared" si="5215"/>
        <v/>
      </c>
      <c r="AU282" s="5" t="str">
        <f t="shared" si="5215"/>
        <v/>
      </c>
      <c r="AV282" s="5" t="str">
        <f t="shared" si="5215"/>
        <v/>
      </c>
      <c r="AW282" s="5" t="str">
        <f t="shared" si="5215"/>
        <v/>
      </c>
      <c r="AX282" s="5" t="str">
        <f t="shared" si="5216"/>
        <v/>
      </c>
      <c r="AY282" s="5" t="str">
        <f t="shared" si="5216"/>
        <v/>
      </c>
      <c r="AZ282" s="5" t="str">
        <f t="shared" si="5216"/>
        <v/>
      </c>
      <c r="BA282" s="5" t="str">
        <f t="shared" si="5216"/>
        <v/>
      </c>
      <c r="BB282" s="5" t="str">
        <f t="shared" si="5216"/>
        <v/>
      </c>
      <c r="BC282" s="5" t="str">
        <f t="shared" si="5216"/>
        <v/>
      </c>
      <c r="BD282" s="5" t="str">
        <f t="shared" si="5216"/>
        <v/>
      </c>
      <c r="BE282" s="5" t="str">
        <f t="shared" si="5216"/>
        <v/>
      </c>
      <c r="BF282" s="5" t="str">
        <f t="shared" si="5216"/>
        <v/>
      </c>
      <c r="BG282" s="5" t="str">
        <f t="shared" si="5216"/>
        <v/>
      </c>
      <c r="BH282" s="5" t="str">
        <f t="shared" si="5217"/>
        <v/>
      </c>
      <c r="BI282" s="5" t="str">
        <f t="shared" si="5217"/>
        <v/>
      </c>
      <c r="BJ282" s="5">
        <f t="shared" si="5217"/>
        <v>1014138</v>
      </c>
      <c r="BK282" s="5" t="str">
        <f t="shared" si="5217"/>
        <v/>
      </c>
      <c r="BL282" s="5" t="str">
        <f t="shared" si="5217"/>
        <v/>
      </c>
      <c r="BM282" s="5" t="str">
        <f t="shared" si="5217"/>
        <v/>
      </c>
      <c r="BN282" s="5" t="str">
        <f t="shared" si="5217"/>
        <v/>
      </c>
      <c r="BO282" s="5" t="str">
        <f t="shared" si="5217"/>
        <v/>
      </c>
      <c r="BP282" s="5" t="str">
        <f t="shared" si="5217"/>
        <v/>
      </c>
      <c r="BQ282" s="5" t="str">
        <f t="shared" si="5217"/>
        <v/>
      </c>
      <c r="BR282" s="5"/>
      <c r="BT282" s="5" t="str">
        <f t="shared" si="5153"/>
        <v/>
      </c>
      <c r="BU282" s="5" t="str">
        <f t="shared" si="5154"/>
        <v/>
      </c>
      <c r="BV282" s="5" t="str">
        <f t="shared" si="5155"/>
        <v/>
      </c>
      <c r="BW282" s="5" t="str">
        <f t="shared" si="5156"/>
        <v/>
      </c>
      <c r="BX282" s="5" t="str">
        <f t="shared" si="5157"/>
        <v/>
      </c>
      <c r="BY282" s="5" t="str">
        <f t="shared" si="5158"/>
        <v/>
      </c>
      <c r="BZ282" s="5" t="str">
        <f t="shared" si="5159"/>
        <v/>
      </c>
      <c r="CA282" s="5" t="str">
        <f t="shared" si="5160"/>
        <v/>
      </c>
      <c r="CB282" s="5" t="str">
        <f t="shared" si="5161"/>
        <v/>
      </c>
      <c r="CC282" s="5" t="str">
        <f t="shared" si="5162"/>
        <v/>
      </c>
      <c r="CD282" s="5" t="str">
        <f t="shared" si="5163"/>
        <v/>
      </c>
      <c r="CE282" s="5" t="str">
        <f t="shared" si="5164"/>
        <v/>
      </c>
      <c r="CF282" s="5" t="str">
        <f t="shared" si="5165"/>
        <v>State Bank of St. Jacob - Saint Jacob, IL</v>
      </c>
      <c r="CG282" s="5" t="str">
        <f t="shared" si="5166"/>
        <v/>
      </c>
      <c r="CH282" s="5" t="str">
        <f t="shared" si="5167"/>
        <v/>
      </c>
      <c r="CI282" s="5" t="str">
        <f t="shared" si="5168"/>
        <v/>
      </c>
      <c r="CJ282" s="5" t="str">
        <f t="shared" si="5169"/>
        <v/>
      </c>
      <c r="CK282" s="5" t="str">
        <f t="shared" si="5170"/>
        <v/>
      </c>
      <c r="CL282" s="5" t="str">
        <f t="shared" si="5171"/>
        <v/>
      </c>
      <c r="CM282" s="5" t="str">
        <f t="shared" si="5172"/>
        <v/>
      </c>
      <c r="CN282" s="5" t="str">
        <f t="shared" si="5173"/>
        <v/>
      </c>
      <c r="CO282" s="5" t="str">
        <f t="shared" si="5174"/>
        <v/>
      </c>
      <c r="CP282" s="5" t="str">
        <f t="shared" si="5175"/>
        <v/>
      </c>
      <c r="CQ282" s="5" t="str">
        <f t="shared" si="5176"/>
        <v/>
      </c>
      <c r="CR282" s="5" t="str">
        <f t="shared" si="5177"/>
        <v/>
      </c>
      <c r="CS282" s="5" t="str">
        <f t="shared" si="5178"/>
        <v/>
      </c>
      <c r="CT282" s="5" t="str">
        <f t="shared" si="5179"/>
        <v/>
      </c>
      <c r="CU282" s="5" t="str">
        <f t="shared" si="5180"/>
        <v/>
      </c>
      <c r="CV282" s="5" t="str">
        <f t="shared" si="5181"/>
        <v/>
      </c>
      <c r="CW282" s="5" t="str">
        <f t="shared" si="5182"/>
        <v/>
      </c>
      <c r="CX282" s="5" t="str">
        <f t="shared" si="5183"/>
        <v/>
      </c>
      <c r="CY282" s="5" t="str">
        <f t="shared" si="5184"/>
        <v/>
      </c>
      <c r="CZ282" s="5" t="str">
        <f t="shared" si="5185"/>
        <v/>
      </c>
      <c r="DA282" s="5" t="str">
        <f t="shared" si="5186"/>
        <v/>
      </c>
      <c r="DB282" s="5" t="str">
        <f t="shared" si="5187"/>
        <v/>
      </c>
      <c r="DC282" s="5" t="str">
        <f t="shared" si="5188"/>
        <v/>
      </c>
      <c r="DD282" s="5" t="str">
        <f t="shared" si="5189"/>
        <v/>
      </c>
      <c r="DE282" s="5" t="str">
        <f t="shared" si="5190"/>
        <v/>
      </c>
      <c r="DF282" s="5" t="str">
        <f t="shared" si="5191"/>
        <v/>
      </c>
      <c r="DG282" s="5" t="str">
        <f t="shared" si="5192"/>
        <v/>
      </c>
      <c r="DH282" s="5" t="str">
        <f t="shared" si="5193"/>
        <v/>
      </c>
      <c r="DI282" s="5" t="str">
        <f t="shared" si="5194"/>
        <v/>
      </c>
      <c r="DJ282" s="5" t="str">
        <f t="shared" si="5195"/>
        <v>Texas Exchange Bank - Crowley, TX</v>
      </c>
      <c r="DK282" s="5" t="str">
        <f t="shared" si="5196"/>
        <v/>
      </c>
      <c r="DL282" s="5" t="str">
        <f t="shared" si="5197"/>
        <v/>
      </c>
      <c r="DM282" s="5" t="str">
        <f t="shared" si="5198"/>
        <v/>
      </c>
      <c r="DN282" s="5" t="str">
        <f t="shared" si="5199"/>
        <v/>
      </c>
      <c r="DO282" s="5" t="str">
        <f t="shared" si="5200"/>
        <v/>
      </c>
      <c r="DP282" s="5" t="str">
        <f t="shared" si="5201"/>
        <v/>
      </c>
      <c r="DQ282" s="5" t="str">
        <f t="shared" si="5142"/>
        <v/>
      </c>
    </row>
    <row r="283" spans="1:121" x14ac:dyDescent="0.25">
      <c r="A283">
        <v>282</v>
      </c>
      <c r="B283" s="5">
        <v>4236068</v>
      </c>
      <c r="C283" t="str">
        <f t="shared" si="5202"/>
        <v>Hua Nan Commercial Bank, Los Angeles Branch - Los Angeles, CA</v>
      </c>
      <c r="D283" s="21" t="s">
        <v>10860</v>
      </c>
      <c r="E283" s="19" t="s">
        <v>2953</v>
      </c>
      <c r="F283" s="19" t="s">
        <v>2951</v>
      </c>
      <c r="G283" s="19"/>
      <c r="K283" s="27">
        <v>274</v>
      </c>
      <c r="L283" s="28" t="str">
        <f>IF(HLOOKUP('Peer Comparison Tool'!$E$6,StateDropdownData,K283+1,FALSE)=0,"",HLOOKUP('Peer Comparison Tool'!$E$6,StateDropdownData,K283+1,FALSE))</f>
        <v/>
      </c>
      <c r="M283" s="29" t="str">
        <f>IF(HLOOKUP('Peer Comparison Tool'!$E$6,[0]!DropdownData,K283+1,FALSE)=0,"",HLOOKUP('Peer Comparison Tool'!$E$6,[0]!DropdownData,K283+1,FALSE))</f>
        <v/>
      </c>
      <c r="N283" s="27">
        <v>274</v>
      </c>
      <c r="O283" s="28" t="str">
        <f>IF(HLOOKUP('Peer Comparison Tool'!$G$6,StateDropdownData,N283+1,FALSE)=0,"",HLOOKUP('Peer Comparison Tool'!$G$6,StateDropdownData,N283+1,FALSE))</f>
        <v/>
      </c>
      <c r="P283" s="29" t="str">
        <f>IF(HLOOKUP('Peer Comparison Tool'!$G$6,DropdownData,N283+1,FALSE)=0,"",HLOOKUP('Peer Comparison Tool'!$G$6,DropdownData,N283+1,FALSE))</f>
        <v/>
      </c>
      <c r="Q283" s="27">
        <v>274</v>
      </c>
      <c r="R283" s="28" t="str">
        <f>IF(HLOOKUP('Peer Comparison Tool'!$I$6,StateDropdownData,Q283+1,FALSE)=0,"",HLOOKUP('Peer Comparison Tool'!$I$6,StateDropdownData,Q283+1,FALSE))</f>
        <v/>
      </c>
      <c r="S283" s="29" t="str">
        <f>IF(HLOOKUP('Peer Comparison Tool'!$I$6,DropdownData,Q283+1,FALSE)=0,"",HLOOKUP('Peer Comparison Tool'!$I$6,DropdownData,Q283+1,FALSE))</f>
        <v/>
      </c>
      <c r="T283" s="5" t="str">
        <f t="shared" si="5213"/>
        <v/>
      </c>
      <c r="U283" s="5" t="str">
        <f t="shared" si="5213"/>
        <v/>
      </c>
      <c r="V283" s="5" t="str">
        <f t="shared" si="5213"/>
        <v/>
      </c>
      <c r="W283" s="5" t="str">
        <f t="shared" si="5213"/>
        <v/>
      </c>
      <c r="X283" s="5" t="str">
        <f t="shared" si="5213"/>
        <v/>
      </c>
      <c r="Y283" s="5" t="str">
        <f t="shared" si="5213"/>
        <v/>
      </c>
      <c r="Z283" s="5" t="str">
        <f t="shared" si="5213"/>
        <v/>
      </c>
      <c r="AA283" s="5" t="str">
        <f t="shared" si="5213"/>
        <v/>
      </c>
      <c r="AB283" s="5" t="str">
        <f t="shared" si="5213"/>
        <v/>
      </c>
      <c r="AC283" s="5" t="str">
        <f t="shared" si="5213"/>
        <v/>
      </c>
      <c r="AD283" s="5" t="str">
        <f t="shared" si="5214"/>
        <v/>
      </c>
      <c r="AE283" s="5" t="str">
        <f t="shared" si="5214"/>
        <v/>
      </c>
      <c r="AF283" s="5">
        <f t="shared" si="5214"/>
        <v>1011277</v>
      </c>
      <c r="AG283" s="5" t="str">
        <f t="shared" si="5214"/>
        <v/>
      </c>
      <c r="AH283" s="5" t="str">
        <f t="shared" si="5214"/>
        <v/>
      </c>
      <c r="AI283" s="5" t="str">
        <f t="shared" si="5214"/>
        <v/>
      </c>
      <c r="AJ283" s="5" t="str">
        <f t="shared" si="5214"/>
        <v/>
      </c>
      <c r="AK283" s="5" t="str">
        <f t="shared" si="5214"/>
        <v/>
      </c>
      <c r="AL283" s="5" t="str">
        <f t="shared" si="5214"/>
        <v/>
      </c>
      <c r="AM283" s="5" t="str">
        <f t="shared" si="5214"/>
        <v/>
      </c>
      <c r="AN283" s="5" t="str">
        <f t="shared" si="5215"/>
        <v/>
      </c>
      <c r="AO283" s="5" t="str">
        <f t="shared" si="5215"/>
        <v/>
      </c>
      <c r="AP283" s="5" t="str">
        <f t="shared" si="5215"/>
        <v/>
      </c>
      <c r="AQ283" s="5" t="str">
        <f t="shared" si="5215"/>
        <v/>
      </c>
      <c r="AR283" s="5" t="str">
        <f t="shared" si="5215"/>
        <v/>
      </c>
      <c r="AS283" s="5" t="str">
        <f t="shared" si="5215"/>
        <v/>
      </c>
      <c r="AT283" s="5" t="str">
        <f t="shared" si="5215"/>
        <v/>
      </c>
      <c r="AU283" s="5" t="str">
        <f t="shared" si="5215"/>
        <v/>
      </c>
      <c r="AV283" s="5" t="str">
        <f t="shared" si="5215"/>
        <v/>
      </c>
      <c r="AW283" s="5" t="str">
        <f t="shared" si="5215"/>
        <v/>
      </c>
      <c r="AX283" s="5" t="str">
        <f t="shared" si="5216"/>
        <v/>
      </c>
      <c r="AY283" s="5" t="str">
        <f t="shared" si="5216"/>
        <v/>
      </c>
      <c r="AZ283" s="5" t="str">
        <f t="shared" si="5216"/>
        <v/>
      </c>
      <c r="BA283" s="5" t="str">
        <f t="shared" si="5216"/>
        <v/>
      </c>
      <c r="BB283" s="5" t="str">
        <f t="shared" si="5216"/>
        <v/>
      </c>
      <c r="BC283" s="5" t="str">
        <f t="shared" si="5216"/>
        <v/>
      </c>
      <c r="BD283" s="5" t="str">
        <f t="shared" si="5216"/>
        <v/>
      </c>
      <c r="BE283" s="5" t="str">
        <f t="shared" si="5216"/>
        <v/>
      </c>
      <c r="BF283" s="5" t="str">
        <f t="shared" si="5216"/>
        <v/>
      </c>
      <c r="BG283" s="5" t="str">
        <f t="shared" si="5216"/>
        <v/>
      </c>
      <c r="BH283" s="5" t="str">
        <f t="shared" si="5217"/>
        <v/>
      </c>
      <c r="BI283" s="5" t="str">
        <f t="shared" si="5217"/>
        <v/>
      </c>
      <c r="BJ283" s="5">
        <f t="shared" si="5217"/>
        <v>1012032</v>
      </c>
      <c r="BK283" s="5" t="str">
        <f t="shared" si="5217"/>
        <v/>
      </c>
      <c r="BL283" s="5" t="str">
        <f t="shared" si="5217"/>
        <v/>
      </c>
      <c r="BM283" s="5" t="str">
        <f t="shared" si="5217"/>
        <v/>
      </c>
      <c r="BN283" s="5" t="str">
        <f t="shared" si="5217"/>
        <v/>
      </c>
      <c r="BO283" s="5" t="str">
        <f t="shared" si="5217"/>
        <v/>
      </c>
      <c r="BP283" s="5" t="str">
        <f t="shared" si="5217"/>
        <v/>
      </c>
      <c r="BQ283" s="5" t="str">
        <f t="shared" si="5217"/>
        <v/>
      </c>
      <c r="BR283" s="5"/>
      <c r="BT283" s="5" t="str">
        <f t="shared" si="5153"/>
        <v/>
      </c>
      <c r="BU283" s="5" t="str">
        <f t="shared" si="5154"/>
        <v/>
      </c>
      <c r="BV283" s="5" t="str">
        <f t="shared" si="5155"/>
        <v/>
      </c>
      <c r="BW283" s="5" t="str">
        <f t="shared" si="5156"/>
        <v/>
      </c>
      <c r="BX283" s="5" t="str">
        <f t="shared" si="5157"/>
        <v/>
      </c>
      <c r="BY283" s="5" t="str">
        <f t="shared" si="5158"/>
        <v/>
      </c>
      <c r="BZ283" s="5" t="str">
        <f t="shared" si="5159"/>
        <v/>
      </c>
      <c r="CA283" s="5" t="str">
        <f t="shared" si="5160"/>
        <v/>
      </c>
      <c r="CB283" s="5" t="str">
        <f t="shared" si="5161"/>
        <v/>
      </c>
      <c r="CC283" s="5" t="str">
        <f t="shared" si="5162"/>
        <v/>
      </c>
      <c r="CD283" s="5" t="str">
        <f t="shared" si="5163"/>
        <v/>
      </c>
      <c r="CE283" s="5" t="str">
        <f t="shared" si="5164"/>
        <v/>
      </c>
      <c r="CF283" s="5" t="str">
        <f t="shared" si="5165"/>
        <v>State Bank of the Lakes, National Association - Antioch, IL</v>
      </c>
      <c r="CG283" s="5" t="str">
        <f t="shared" si="5166"/>
        <v/>
      </c>
      <c r="CH283" s="5" t="str">
        <f t="shared" si="5167"/>
        <v/>
      </c>
      <c r="CI283" s="5" t="str">
        <f t="shared" si="5168"/>
        <v/>
      </c>
      <c r="CJ283" s="5" t="str">
        <f t="shared" si="5169"/>
        <v/>
      </c>
      <c r="CK283" s="5" t="str">
        <f t="shared" si="5170"/>
        <v/>
      </c>
      <c r="CL283" s="5" t="str">
        <f t="shared" si="5171"/>
        <v/>
      </c>
      <c r="CM283" s="5" t="str">
        <f t="shared" si="5172"/>
        <v/>
      </c>
      <c r="CN283" s="5" t="str">
        <f t="shared" si="5173"/>
        <v/>
      </c>
      <c r="CO283" s="5" t="str">
        <f t="shared" si="5174"/>
        <v/>
      </c>
      <c r="CP283" s="5" t="str">
        <f t="shared" si="5175"/>
        <v/>
      </c>
      <c r="CQ283" s="5" t="str">
        <f t="shared" si="5176"/>
        <v/>
      </c>
      <c r="CR283" s="5" t="str">
        <f t="shared" si="5177"/>
        <v/>
      </c>
      <c r="CS283" s="5" t="str">
        <f t="shared" si="5178"/>
        <v/>
      </c>
      <c r="CT283" s="5" t="str">
        <f t="shared" si="5179"/>
        <v/>
      </c>
      <c r="CU283" s="5" t="str">
        <f t="shared" si="5180"/>
        <v/>
      </c>
      <c r="CV283" s="5" t="str">
        <f t="shared" si="5181"/>
        <v/>
      </c>
      <c r="CW283" s="5" t="str">
        <f t="shared" si="5182"/>
        <v/>
      </c>
      <c r="CX283" s="5" t="str">
        <f t="shared" si="5183"/>
        <v/>
      </c>
      <c r="CY283" s="5" t="str">
        <f t="shared" si="5184"/>
        <v/>
      </c>
      <c r="CZ283" s="5" t="str">
        <f t="shared" si="5185"/>
        <v/>
      </c>
      <c r="DA283" s="5" t="str">
        <f t="shared" si="5186"/>
        <v/>
      </c>
      <c r="DB283" s="5" t="str">
        <f t="shared" si="5187"/>
        <v/>
      </c>
      <c r="DC283" s="5" t="str">
        <f t="shared" si="5188"/>
        <v/>
      </c>
      <c r="DD283" s="5" t="str">
        <f t="shared" si="5189"/>
        <v/>
      </c>
      <c r="DE283" s="5" t="str">
        <f t="shared" si="5190"/>
        <v/>
      </c>
      <c r="DF283" s="5" t="str">
        <f t="shared" si="5191"/>
        <v/>
      </c>
      <c r="DG283" s="5" t="str">
        <f t="shared" si="5192"/>
        <v/>
      </c>
      <c r="DH283" s="5" t="str">
        <f t="shared" si="5193"/>
        <v/>
      </c>
      <c r="DI283" s="5" t="str">
        <f t="shared" si="5194"/>
        <v/>
      </c>
      <c r="DJ283" s="5" t="str">
        <f t="shared" si="5195"/>
        <v>Texas Financial Bank - Eden, TX</v>
      </c>
      <c r="DK283" s="5" t="str">
        <f t="shared" si="5196"/>
        <v/>
      </c>
      <c r="DL283" s="5" t="str">
        <f t="shared" si="5197"/>
        <v/>
      </c>
      <c r="DM283" s="5" t="str">
        <f t="shared" si="5198"/>
        <v/>
      </c>
      <c r="DN283" s="5" t="str">
        <f t="shared" si="5199"/>
        <v/>
      </c>
      <c r="DO283" s="5" t="str">
        <f t="shared" si="5200"/>
        <v/>
      </c>
      <c r="DP283" s="5" t="str">
        <f t="shared" si="5201"/>
        <v/>
      </c>
      <c r="DQ283" s="5" t="str">
        <f t="shared" si="5142"/>
        <v/>
      </c>
    </row>
    <row r="284" spans="1:121" x14ac:dyDescent="0.25">
      <c r="A284">
        <v>283</v>
      </c>
      <c r="B284" s="5">
        <v>106161472</v>
      </c>
      <c r="C284" t="str">
        <f t="shared" si="5202"/>
        <v>Icon Business Bank - Riverside, CA</v>
      </c>
      <c r="D284" s="21" t="s">
        <v>10458</v>
      </c>
      <c r="E284" s="19" t="s">
        <v>2963</v>
      </c>
      <c r="F284" s="19" t="s">
        <v>2951</v>
      </c>
      <c r="G284" s="19"/>
      <c r="K284" s="27">
        <v>275</v>
      </c>
      <c r="L284" s="28" t="str">
        <f>IF(HLOOKUP('Peer Comparison Tool'!$E$6,StateDropdownData,K284+1,FALSE)=0,"",HLOOKUP('Peer Comparison Tool'!$E$6,StateDropdownData,K284+1,FALSE))</f>
        <v/>
      </c>
      <c r="M284" s="29" t="str">
        <f>IF(HLOOKUP('Peer Comparison Tool'!$E$6,[0]!DropdownData,K284+1,FALSE)=0,"",HLOOKUP('Peer Comparison Tool'!$E$6,[0]!DropdownData,K284+1,FALSE))</f>
        <v/>
      </c>
      <c r="N284" s="27">
        <v>275</v>
      </c>
      <c r="O284" s="28" t="str">
        <f>IF(HLOOKUP('Peer Comparison Tool'!$G$6,StateDropdownData,N284+1,FALSE)=0,"",HLOOKUP('Peer Comparison Tool'!$G$6,StateDropdownData,N284+1,FALSE))</f>
        <v/>
      </c>
      <c r="P284" s="29" t="str">
        <f>IF(HLOOKUP('Peer Comparison Tool'!$G$6,DropdownData,N284+1,FALSE)=0,"",HLOOKUP('Peer Comparison Tool'!$G$6,DropdownData,N284+1,FALSE))</f>
        <v/>
      </c>
      <c r="Q284" s="27">
        <v>275</v>
      </c>
      <c r="R284" s="28" t="str">
        <f>IF(HLOOKUP('Peer Comparison Tool'!$I$6,StateDropdownData,Q284+1,FALSE)=0,"",HLOOKUP('Peer Comparison Tool'!$I$6,StateDropdownData,Q284+1,FALSE))</f>
        <v/>
      </c>
      <c r="S284" s="29" t="str">
        <f>IF(HLOOKUP('Peer Comparison Tool'!$I$6,DropdownData,Q284+1,FALSE)=0,"",HLOOKUP('Peer Comparison Tool'!$I$6,DropdownData,Q284+1,FALSE))</f>
        <v/>
      </c>
      <c r="T284" s="5" t="str">
        <f t="shared" si="5213"/>
        <v/>
      </c>
      <c r="U284" s="5" t="str">
        <f t="shared" si="5213"/>
        <v/>
      </c>
      <c r="V284" s="5" t="str">
        <f t="shared" si="5213"/>
        <v/>
      </c>
      <c r="W284" s="5" t="str">
        <f t="shared" si="5213"/>
        <v/>
      </c>
      <c r="X284" s="5" t="str">
        <f t="shared" si="5213"/>
        <v/>
      </c>
      <c r="Y284" s="5" t="str">
        <f t="shared" si="5213"/>
        <v/>
      </c>
      <c r="Z284" s="5" t="str">
        <f t="shared" si="5213"/>
        <v/>
      </c>
      <c r="AA284" s="5" t="str">
        <f t="shared" si="5213"/>
        <v/>
      </c>
      <c r="AB284" s="5" t="str">
        <f t="shared" si="5213"/>
        <v/>
      </c>
      <c r="AC284" s="5" t="str">
        <f t="shared" si="5213"/>
        <v/>
      </c>
      <c r="AD284" s="5" t="str">
        <f t="shared" si="5214"/>
        <v/>
      </c>
      <c r="AE284" s="5" t="str">
        <f t="shared" si="5214"/>
        <v/>
      </c>
      <c r="AF284" s="5">
        <f t="shared" si="5214"/>
        <v>1010593</v>
      </c>
      <c r="AG284" s="5" t="str">
        <f t="shared" si="5214"/>
        <v/>
      </c>
      <c r="AH284" s="5" t="str">
        <f t="shared" si="5214"/>
        <v/>
      </c>
      <c r="AI284" s="5" t="str">
        <f t="shared" si="5214"/>
        <v/>
      </c>
      <c r="AJ284" s="5" t="str">
        <f t="shared" si="5214"/>
        <v/>
      </c>
      <c r="AK284" s="5" t="str">
        <f t="shared" si="5214"/>
        <v/>
      </c>
      <c r="AL284" s="5" t="str">
        <f t="shared" si="5214"/>
        <v/>
      </c>
      <c r="AM284" s="5" t="str">
        <f t="shared" si="5214"/>
        <v/>
      </c>
      <c r="AN284" s="5" t="str">
        <f t="shared" si="5215"/>
        <v/>
      </c>
      <c r="AO284" s="5" t="str">
        <f t="shared" si="5215"/>
        <v/>
      </c>
      <c r="AP284" s="5" t="str">
        <f t="shared" si="5215"/>
        <v/>
      </c>
      <c r="AQ284" s="5" t="str">
        <f t="shared" si="5215"/>
        <v/>
      </c>
      <c r="AR284" s="5" t="str">
        <f t="shared" si="5215"/>
        <v/>
      </c>
      <c r="AS284" s="5" t="str">
        <f t="shared" si="5215"/>
        <v/>
      </c>
      <c r="AT284" s="5" t="str">
        <f t="shared" si="5215"/>
        <v/>
      </c>
      <c r="AU284" s="5" t="str">
        <f t="shared" si="5215"/>
        <v/>
      </c>
      <c r="AV284" s="5" t="str">
        <f t="shared" si="5215"/>
        <v/>
      </c>
      <c r="AW284" s="5" t="str">
        <f t="shared" si="5215"/>
        <v/>
      </c>
      <c r="AX284" s="5" t="str">
        <f t="shared" si="5216"/>
        <v/>
      </c>
      <c r="AY284" s="5" t="str">
        <f t="shared" si="5216"/>
        <v/>
      </c>
      <c r="AZ284" s="5" t="str">
        <f t="shared" si="5216"/>
        <v/>
      </c>
      <c r="BA284" s="5" t="str">
        <f t="shared" si="5216"/>
        <v/>
      </c>
      <c r="BB284" s="5" t="str">
        <f t="shared" si="5216"/>
        <v/>
      </c>
      <c r="BC284" s="5" t="str">
        <f t="shared" si="5216"/>
        <v/>
      </c>
      <c r="BD284" s="5" t="str">
        <f t="shared" si="5216"/>
        <v/>
      </c>
      <c r="BE284" s="5" t="str">
        <f t="shared" si="5216"/>
        <v/>
      </c>
      <c r="BF284" s="5" t="str">
        <f t="shared" si="5216"/>
        <v/>
      </c>
      <c r="BG284" s="5" t="str">
        <f t="shared" si="5216"/>
        <v/>
      </c>
      <c r="BH284" s="5" t="str">
        <f t="shared" si="5217"/>
        <v/>
      </c>
      <c r="BI284" s="5" t="str">
        <f t="shared" si="5217"/>
        <v/>
      </c>
      <c r="BJ284" s="5">
        <f t="shared" si="5217"/>
        <v>1009821</v>
      </c>
      <c r="BK284" s="5" t="str">
        <f t="shared" si="5217"/>
        <v/>
      </c>
      <c r="BL284" s="5" t="str">
        <f t="shared" si="5217"/>
        <v/>
      </c>
      <c r="BM284" s="5" t="str">
        <f t="shared" si="5217"/>
        <v/>
      </c>
      <c r="BN284" s="5" t="str">
        <f t="shared" si="5217"/>
        <v/>
      </c>
      <c r="BO284" s="5" t="str">
        <f t="shared" si="5217"/>
        <v/>
      </c>
      <c r="BP284" s="5" t="str">
        <f t="shared" si="5217"/>
        <v/>
      </c>
      <c r="BQ284" s="5" t="str">
        <f t="shared" si="5217"/>
        <v/>
      </c>
      <c r="BR284" s="5"/>
      <c r="BT284" s="5" t="str">
        <f t="shared" si="5153"/>
        <v/>
      </c>
      <c r="BU284" s="5" t="str">
        <f t="shared" si="5154"/>
        <v/>
      </c>
      <c r="BV284" s="5" t="str">
        <f t="shared" si="5155"/>
        <v/>
      </c>
      <c r="BW284" s="5" t="str">
        <f t="shared" si="5156"/>
        <v/>
      </c>
      <c r="BX284" s="5" t="str">
        <f t="shared" si="5157"/>
        <v/>
      </c>
      <c r="BY284" s="5" t="str">
        <f t="shared" si="5158"/>
        <v/>
      </c>
      <c r="BZ284" s="5" t="str">
        <f t="shared" si="5159"/>
        <v/>
      </c>
      <c r="CA284" s="5" t="str">
        <f t="shared" si="5160"/>
        <v/>
      </c>
      <c r="CB284" s="5" t="str">
        <f t="shared" si="5161"/>
        <v/>
      </c>
      <c r="CC284" s="5" t="str">
        <f t="shared" si="5162"/>
        <v/>
      </c>
      <c r="CD284" s="5" t="str">
        <f t="shared" si="5163"/>
        <v/>
      </c>
      <c r="CE284" s="5" t="str">
        <f t="shared" si="5164"/>
        <v/>
      </c>
      <c r="CF284" s="5" t="str">
        <f t="shared" si="5165"/>
        <v>State Bank of Toulon - Toulon, IL</v>
      </c>
      <c r="CG284" s="5" t="str">
        <f t="shared" si="5166"/>
        <v/>
      </c>
      <c r="CH284" s="5" t="str">
        <f t="shared" si="5167"/>
        <v/>
      </c>
      <c r="CI284" s="5" t="str">
        <f t="shared" si="5168"/>
        <v/>
      </c>
      <c r="CJ284" s="5" t="str">
        <f t="shared" si="5169"/>
        <v/>
      </c>
      <c r="CK284" s="5" t="str">
        <f t="shared" si="5170"/>
        <v/>
      </c>
      <c r="CL284" s="5" t="str">
        <f t="shared" si="5171"/>
        <v/>
      </c>
      <c r="CM284" s="5" t="str">
        <f t="shared" si="5172"/>
        <v/>
      </c>
      <c r="CN284" s="5" t="str">
        <f t="shared" si="5173"/>
        <v/>
      </c>
      <c r="CO284" s="5" t="str">
        <f t="shared" si="5174"/>
        <v/>
      </c>
      <c r="CP284" s="5" t="str">
        <f t="shared" si="5175"/>
        <v/>
      </c>
      <c r="CQ284" s="5" t="str">
        <f t="shared" si="5176"/>
        <v/>
      </c>
      <c r="CR284" s="5" t="str">
        <f t="shared" si="5177"/>
        <v/>
      </c>
      <c r="CS284" s="5" t="str">
        <f t="shared" si="5178"/>
        <v/>
      </c>
      <c r="CT284" s="5" t="str">
        <f t="shared" si="5179"/>
        <v/>
      </c>
      <c r="CU284" s="5" t="str">
        <f t="shared" si="5180"/>
        <v/>
      </c>
      <c r="CV284" s="5" t="str">
        <f t="shared" si="5181"/>
        <v/>
      </c>
      <c r="CW284" s="5" t="str">
        <f t="shared" si="5182"/>
        <v/>
      </c>
      <c r="CX284" s="5" t="str">
        <f t="shared" si="5183"/>
        <v/>
      </c>
      <c r="CY284" s="5" t="str">
        <f t="shared" si="5184"/>
        <v/>
      </c>
      <c r="CZ284" s="5" t="str">
        <f t="shared" si="5185"/>
        <v/>
      </c>
      <c r="DA284" s="5" t="str">
        <f t="shared" si="5186"/>
        <v/>
      </c>
      <c r="DB284" s="5" t="str">
        <f t="shared" si="5187"/>
        <v/>
      </c>
      <c r="DC284" s="5" t="str">
        <f t="shared" si="5188"/>
        <v/>
      </c>
      <c r="DD284" s="5" t="str">
        <f t="shared" si="5189"/>
        <v/>
      </c>
      <c r="DE284" s="5" t="str">
        <f t="shared" si="5190"/>
        <v/>
      </c>
      <c r="DF284" s="5" t="str">
        <f t="shared" si="5191"/>
        <v/>
      </c>
      <c r="DG284" s="5" t="str">
        <f t="shared" si="5192"/>
        <v/>
      </c>
      <c r="DH284" s="5" t="str">
        <f t="shared" si="5193"/>
        <v/>
      </c>
      <c r="DI284" s="5" t="str">
        <f t="shared" si="5194"/>
        <v/>
      </c>
      <c r="DJ284" s="5" t="str">
        <f t="shared" si="5195"/>
        <v>Texas First Bank - Texas City, TX</v>
      </c>
      <c r="DK284" s="5" t="str">
        <f t="shared" si="5196"/>
        <v/>
      </c>
      <c r="DL284" s="5" t="str">
        <f t="shared" si="5197"/>
        <v/>
      </c>
      <c r="DM284" s="5" t="str">
        <f t="shared" si="5198"/>
        <v/>
      </c>
      <c r="DN284" s="5" t="str">
        <f t="shared" si="5199"/>
        <v/>
      </c>
      <c r="DO284" s="5" t="str">
        <f t="shared" si="5200"/>
        <v/>
      </c>
      <c r="DP284" s="5" t="str">
        <f t="shared" si="5201"/>
        <v/>
      </c>
      <c r="DQ284" s="5" t="str">
        <f t="shared" si="5142"/>
        <v/>
      </c>
    </row>
    <row r="285" spans="1:121" x14ac:dyDescent="0.25">
      <c r="A285">
        <v>284</v>
      </c>
      <c r="B285" s="5">
        <v>107537907</v>
      </c>
      <c r="C285" t="str">
        <f t="shared" si="5202"/>
        <v>Infinity Bank - Santa Ana, CA</v>
      </c>
      <c r="D285" s="21" t="s">
        <v>10209</v>
      </c>
      <c r="E285" s="19" t="s">
        <v>2960</v>
      </c>
      <c r="F285" s="19" t="s">
        <v>2951</v>
      </c>
      <c r="G285" s="19"/>
      <c r="K285" s="27">
        <v>276</v>
      </c>
      <c r="L285" s="28" t="str">
        <f>IF(HLOOKUP('Peer Comparison Tool'!$E$6,StateDropdownData,K285+1,FALSE)=0,"",HLOOKUP('Peer Comparison Tool'!$E$6,StateDropdownData,K285+1,FALSE))</f>
        <v/>
      </c>
      <c r="M285" s="29" t="str">
        <f>IF(HLOOKUP('Peer Comparison Tool'!$E$6,[0]!DropdownData,K285+1,FALSE)=0,"",HLOOKUP('Peer Comparison Tool'!$E$6,[0]!DropdownData,K285+1,FALSE))</f>
        <v/>
      </c>
      <c r="N285" s="27">
        <v>276</v>
      </c>
      <c r="O285" s="28" t="str">
        <f>IF(HLOOKUP('Peer Comparison Tool'!$G$6,StateDropdownData,N285+1,FALSE)=0,"",HLOOKUP('Peer Comparison Tool'!$G$6,StateDropdownData,N285+1,FALSE))</f>
        <v/>
      </c>
      <c r="P285" s="29" t="str">
        <f>IF(HLOOKUP('Peer Comparison Tool'!$G$6,DropdownData,N285+1,FALSE)=0,"",HLOOKUP('Peer Comparison Tool'!$G$6,DropdownData,N285+1,FALSE))</f>
        <v/>
      </c>
      <c r="Q285" s="27">
        <v>276</v>
      </c>
      <c r="R285" s="28" t="str">
        <f>IF(HLOOKUP('Peer Comparison Tool'!$I$6,StateDropdownData,Q285+1,FALSE)=0,"",HLOOKUP('Peer Comparison Tool'!$I$6,StateDropdownData,Q285+1,FALSE))</f>
        <v/>
      </c>
      <c r="S285" s="29" t="str">
        <f>IF(HLOOKUP('Peer Comparison Tool'!$I$6,DropdownData,Q285+1,FALSE)=0,"",HLOOKUP('Peer Comparison Tool'!$I$6,DropdownData,Q285+1,FALSE))</f>
        <v/>
      </c>
      <c r="T285" s="5" t="str">
        <f t="shared" si="5213"/>
        <v/>
      </c>
      <c r="U285" s="5" t="str">
        <f t="shared" si="5213"/>
        <v/>
      </c>
      <c r="V285" s="5" t="str">
        <f t="shared" si="5213"/>
        <v/>
      </c>
      <c r="W285" s="5" t="str">
        <f t="shared" si="5213"/>
        <v/>
      </c>
      <c r="X285" s="5" t="str">
        <f t="shared" si="5213"/>
        <v/>
      </c>
      <c r="Y285" s="5" t="str">
        <f t="shared" si="5213"/>
        <v/>
      </c>
      <c r="Z285" s="5" t="str">
        <f t="shared" si="5213"/>
        <v/>
      </c>
      <c r="AA285" s="5" t="str">
        <f t="shared" si="5213"/>
        <v/>
      </c>
      <c r="AB285" s="5" t="str">
        <f t="shared" si="5213"/>
        <v/>
      </c>
      <c r="AC285" s="5" t="str">
        <f t="shared" si="5213"/>
        <v/>
      </c>
      <c r="AD285" s="5" t="str">
        <f t="shared" si="5214"/>
        <v/>
      </c>
      <c r="AE285" s="5" t="str">
        <f t="shared" si="5214"/>
        <v/>
      </c>
      <c r="AF285" s="5">
        <f t="shared" si="5214"/>
        <v>1007411</v>
      </c>
      <c r="AG285" s="5" t="str">
        <f t="shared" si="5214"/>
        <v/>
      </c>
      <c r="AH285" s="5" t="str">
        <f t="shared" si="5214"/>
        <v/>
      </c>
      <c r="AI285" s="5" t="str">
        <f t="shared" si="5214"/>
        <v/>
      </c>
      <c r="AJ285" s="5" t="str">
        <f t="shared" si="5214"/>
        <v/>
      </c>
      <c r="AK285" s="5" t="str">
        <f t="shared" si="5214"/>
        <v/>
      </c>
      <c r="AL285" s="5" t="str">
        <f t="shared" si="5214"/>
        <v/>
      </c>
      <c r="AM285" s="5" t="str">
        <f t="shared" si="5214"/>
        <v/>
      </c>
      <c r="AN285" s="5" t="str">
        <f t="shared" si="5215"/>
        <v/>
      </c>
      <c r="AO285" s="5" t="str">
        <f t="shared" si="5215"/>
        <v/>
      </c>
      <c r="AP285" s="5" t="str">
        <f t="shared" si="5215"/>
        <v/>
      </c>
      <c r="AQ285" s="5" t="str">
        <f t="shared" si="5215"/>
        <v/>
      </c>
      <c r="AR285" s="5" t="str">
        <f t="shared" si="5215"/>
        <v/>
      </c>
      <c r="AS285" s="5" t="str">
        <f t="shared" si="5215"/>
        <v/>
      </c>
      <c r="AT285" s="5" t="str">
        <f t="shared" si="5215"/>
        <v/>
      </c>
      <c r="AU285" s="5" t="str">
        <f t="shared" si="5215"/>
        <v/>
      </c>
      <c r="AV285" s="5" t="str">
        <f t="shared" si="5215"/>
        <v/>
      </c>
      <c r="AW285" s="5" t="str">
        <f t="shared" si="5215"/>
        <v/>
      </c>
      <c r="AX285" s="5" t="str">
        <f t="shared" si="5216"/>
        <v/>
      </c>
      <c r="AY285" s="5" t="str">
        <f t="shared" si="5216"/>
        <v/>
      </c>
      <c r="AZ285" s="5" t="str">
        <f t="shared" si="5216"/>
        <v/>
      </c>
      <c r="BA285" s="5" t="str">
        <f t="shared" si="5216"/>
        <v/>
      </c>
      <c r="BB285" s="5" t="str">
        <f t="shared" si="5216"/>
        <v/>
      </c>
      <c r="BC285" s="5" t="str">
        <f t="shared" si="5216"/>
        <v/>
      </c>
      <c r="BD285" s="5" t="str">
        <f t="shared" si="5216"/>
        <v/>
      </c>
      <c r="BE285" s="5" t="str">
        <f t="shared" si="5216"/>
        <v/>
      </c>
      <c r="BF285" s="5" t="str">
        <f t="shared" si="5216"/>
        <v/>
      </c>
      <c r="BG285" s="5" t="str">
        <f t="shared" si="5216"/>
        <v/>
      </c>
      <c r="BH285" s="5" t="str">
        <f t="shared" si="5217"/>
        <v/>
      </c>
      <c r="BI285" s="5" t="str">
        <f t="shared" si="5217"/>
        <v/>
      </c>
      <c r="BJ285" s="5">
        <f t="shared" si="5217"/>
        <v>1010335</v>
      </c>
      <c r="BK285" s="5" t="str">
        <f t="shared" si="5217"/>
        <v/>
      </c>
      <c r="BL285" s="5" t="str">
        <f t="shared" si="5217"/>
        <v/>
      </c>
      <c r="BM285" s="5" t="str">
        <f t="shared" si="5217"/>
        <v/>
      </c>
      <c r="BN285" s="5" t="str">
        <f t="shared" si="5217"/>
        <v/>
      </c>
      <c r="BO285" s="5" t="str">
        <f t="shared" si="5217"/>
        <v/>
      </c>
      <c r="BP285" s="5" t="str">
        <f t="shared" si="5217"/>
        <v/>
      </c>
      <c r="BQ285" s="5" t="str">
        <f t="shared" si="5217"/>
        <v/>
      </c>
      <c r="BR285" s="5"/>
      <c r="BT285" s="5" t="str">
        <f t="shared" si="5153"/>
        <v/>
      </c>
      <c r="BU285" s="5" t="str">
        <f t="shared" si="5154"/>
        <v/>
      </c>
      <c r="BV285" s="5" t="str">
        <f t="shared" si="5155"/>
        <v/>
      </c>
      <c r="BW285" s="5" t="str">
        <f t="shared" si="5156"/>
        <v/>
      </c>
      <c r="BX285" s="5" t="str">
        <f t="shared" si="5157"/>
        <v/>
      </c>
      <c r="BY285" s="5" t="str">
        <f t="shared" si="5158"/>
        <v/>
      </c>
      <c r="BZ285" s="5" t="str">
        <f t="shared" si="5159"/>
        <v/>
      </c>
      <c r="CA285" s="5" t="str">
        <f t="shared" si="5160"/>
        <v/>
      </c>
      <c r="CB285" s="5" t="str">
        <f t="shared" si="5161"/>
        <v/>
      </c>
      <c r="CC285" s="5" t="str">
        <f t="shared" si="5162"/>
        <v/>
      </c>
      <c r="CD285" s="5" t="str">
        <f t="shared" si="5163"/>
        <v/>
      </c>
      <c r="CE285" s="5" t="str">
        <f t="shared" si="5164"/>
        <v/>
      </c>
      <c r="CF285" s="5" t="str">
        <f t="shared" si="5165"/>
        <v>State Bank of Whittington - Benton, IL</v>
      </c>
      <c r="CG285" s="5" t="str">
        <f t="shared" si="5166"/>
        <v/>
      </c>
      <c r="CH285" s="5" t="str">
        <f t="shared" si="5167"/>
        <v/>
      </c>
      <c r="CI285" s="5" t="str">
        <f t="shared" si="5168"/>
        <v/>
      </c>
      <c r="CJ285" s="5" t="str">
        <f t="shared" si="5169"/>
        <v/>
      </c>
      <c r="CK285" s="5" t="str">
        <f t="shared" si="5170"/>
        <v/>
      </c>
      <c r="CL285" s="5" t="str">
        <f t="shared" si="5171"/>
        <v/>
      </c>
      <c r="CM285" s="5" t="str">
        <f t="shared" si="5172"/>
        <v/>
      </c>
      <c r="CN285" s="5" t="str">
        <f t="shared" si="5173"/>
        <v/>
      </c>
      <c r="CO285" s="5" t="str">
        <f t="shared" si="5174"/>
        <v/>
      </c>
      <c r="CP285" s="5" t="str">
        <f t="shared" si="5175"/>
        <v/>
      </c>
      <c r="CQ285" s="5" t="str">
        <f t="shared" si="5176"/>
        <v/>
      </c>
      <c r="CR285" s="5" t="str">
        <f t="shared" si="5177"/>
        <v/>
      </c>
      <c r="CS285" s="5" t="str">
        <f t="shared" si="5178"/>
        <v/>
      </c>
      <c r="CT285" s="5" t="str">
        <f t="shared" si="5179"/>
        <v/>
      </c>
      <c r="CU285" s="5" t="str">
        <f t="shared" si="5180"/>
        <v/>
      </c>
      <c r="CV285" s="5" t="str">
        <f t="shared" si="5181"/>
        <v/>
      </c>
      <c r="CW285" s="5" t="str">
        <f t="shared" si="5182"/>
        <v/>
      </c>
      <c r="CX285" s="5" t="str">
        <f t="shared" si="5183"/>
        <v/>
      </c>
      <c r="CY285" s="5" t="str">
        <f t="shared" si="5184"/>
        <v/>
      </c>
      <c r="CZ285" s="5" t="str">
        <f t="shared" si="5185"/>
        <v/>
      </c>
      <c r="DA285" s="5" t="str">
        <f t="shared" si="5186"/>
        <v/>
      </c>
      <c r="DB285" s="5" t="str">
        <f t="shared" si="5187"/>
        <v/>
      </c>
      <c r="DC285" s="5" t="str">
        <f t="shared" si="5188"/>
        <v/>
      </c>
      <c r="DD285" s="5" t="str">
        <f t="shared" si="5189"/>
        <v/>
      </c>
      <c r="DE285" s="5" t="str">
        <f t="shared" si="5190"/>
        <v/>
      </c>
      <c r="DF285" s="5" t="str">
        <f t="shared" si="5191"/>
        <v/>
      </c>
      <c r="DG285" s="5" t="str">
        <f t="shared" si="5192"/>
        <v/>
      </c>
      <c r="DH285" s="5" t="str">
        <f t="shared" si="5193"/>
        <v/>
      </c>
      <c r="DI285" s="5" t="str">
        <f t="shared" si="5194"/>
        <v/>
      </c>
      <c r="DJ285" s="5" t="str">
        <f t="shared" si="5195"/>
        <v>Texas Gulf Bank, National Association - Houston, TX</v>
      </c>
      <c r="DK285" s="5" t="str">
        <f t="shared" si="5196"/>
        <v/>
      </c>
      <c r="DL285" s="5" t="str">
        <f t="shared" si="5197"/>
        <v/>
      </c>
      <c r="DM285" s="5" t="str">
        <f t="shared" si="5198"/>
        <v/>
      </c>
      <c r="DN285" s="5" t="str">
        <f t="shared" si="5199"/>
        <v/>
      </c>
      <c r="DO285" s="5" t="str">
        <f t="shared" si="5200"/>
        <v/>
      </c>
      <c r="DP285" s="5" t="str">
        <f t="shared" si="5201"/>
        <v/>
      </c>
      <c r="DQ285" s="5" t="str">
        <f t="shared" si="5142"/>
        <v/>
      </c>
    </row>
    <row r="286" spans="1:121" x14ac:dyDescent="0.25">
      <c r="A286">
        <v>285</v>
      </c>
      <c r="B286" s="5">
        <v>4204964</v>
      </c>
      <c r="C286" t="str">
        <f t="shared" si="5202"/>
        <v>Land Bank of Taiwan - Los Angeles Branch - Los Angeles, CA</v>
      </c>
      <c r="D286" s="21" t="s">
        <v>10655</v>
      </c>
      <c r="E286" s="19" t="s">
        <v>2953</v>
      </c>
      <c r="F286" s="19" t="s">
        <v>2951</v>
      </c>
      <c r="G286" s="19"/>
      <c r="K286" s="27">
        <v>277</v>
      </c>
      <c r="L286" s="28" t="str">
        <f>IF(HLOOKUP('Peer Comparison Tool'!$E$6,StateDropdownData,K286+1,FALSE)=0,"",HLOOKUP('Peer Comparison Tool'!$E$6,StateDropdownData,K286+1,FALSE))</f>
        <v/>
      </c>
      <c r="M286" s="29" t="str">
        <f>IF(HLOOKUP('Peer Comparison Tool'!$E$6,[0]!DropdownData,K286+1,FALSE)=0,"",HLOOKUP('Peer Comparison Tool'!$E$6,[0]!DropdownData,K286+1,FALSE))</f>
        <v/>
      </c>
      <c r="N286" s="27">
        <v>277</v>
      </c>
      <c r="O286" s="28" t="str">
        <f>IF(HLOOKUP('Peer Comparison Tool'!$G$6,StateDropdownData,N286+1,FALSE)=0,"",HLOOKUP('Peer Comparison Tool'!$G$6,StateDropdownData,N286+1,FALSE))</f>
        <v/>
      </c>
      <c r="P286" s="29" t="str">
        <f>IF(HLOOKUP('Peer Comparison Tool'!$G$6,DropdownData,N286+1,FALSE)=0,"",HLOOKUP('Peer Comparison Tool'!$G$6,DropdownData,N286+1,FALSE))</f>
        <v/>
      </c>
      <c r="Q286" s="27">
        <v>277</v>
      </c>
      <c r="R286" s="28" t="str">
        <f>IF(HLOOKUP('Peer Comparison Tool'!$I$6,StateDropdownData,Q286+1,FALSE)=0,"",HLOOKUP('Peer Comparison Tool'!$I$6,StateDropdownData,Q286+1,FALSE))</f>
        <v/>
      </c>
      <c r="S286" s="29" t="str">
        <f>IF(HLOOKUP('Peer Comparison Tool'!$I$6,DropdownData,Q286+1,FALSE)=0,"",HLOOKUP('Peer Comparison Tool'!$I$6,DropdownData,Q286+1,FALSE))</f>
        <v/>
      </c>
      <c r="T286" s="5" t="str">
        <f t="shared" si="5213"/>
        <v/>
      </c>
      <c r="U286" s="5" t="str">
        <f t="shared" si="5213"/>
        <v/>
      </c>
      <c r="V286" s="5" t="str">
        <f t="shared" si="5213"/>
        <v/>
      </c>
      <c r="W286" s="5" t="str">
        <f t="shared" si="5213"/>
        <v/>
      </c>
      <c r="X286" s="5" t="str">
        <f t="shared" si="5213"/>
        <v/>
      </c>
      <c r="Y286" s="5" t="str">
        <f t="shared" si="5213"/>
        <v/>
      </c>
      <c r="Z286" s="5" t="str">
        <f t="shared" si="5213"/>
        <v/>
      </c>
      <c r="AA286" s="5" t="str">
        <f t="shared" si="5213"/>
        <v/>
      </c>
      <c r="AB286" s="5" t="str">
        <f t="shared" si="5213"/>
        <v/>
      </c>
      <c r="AC286" s="5" t="str">
        <f t="shared" si="5213"/>
        <v/>
      </c>
      <c r="AD286" s="5" t="str">
        <f t="shared" si="5214"/>
        <v/>
      </c>
      <c r="AE286" s="5" t="str">
        <f t="shared" si="5214"/>
        <v/>
      </c>
      <c r="AF286" s="5">
        <f t="shared" si="5214"/>
        <v>1008403</v>
      </c>
      <c r="AG286" s="5" t="str">
        <f t="shared" si="5214"/>
        <v/>
      </c>
      <c r="AH286" s="5" t="str">
        <f t="shared" si="5214"/>
        <v/>
      </c>
      <c r="AI286" s="5" t="str">
        <f t="shared" si="5214"/>
        <v/>
      </c>
      <c r="AJ286" s="5" t="str">
        <f t="shared" si="5214"/>
        <v/>
      </c>
      <c r="AK286" s="5" t="str">
        <f t="shared" si="5214"/>
        <v/>
      </c>
      <c r="AL286" s="5" t="str">
        <f t="shared" si="5214"/>
        <v/>
      </c>
      <c r="AM286" s="5" t="str">
        <f t="shared" si="5214"/>
        <v/>
      </c>
      <c r="AN286" s="5" t="str">
        <f t="shared" si="5215"/>
        <v/>
      </c>
      <c r="AO286" s="5" t="str">
        <f t="shared" si="5215"/>
        <v/>
      </c>
      <c r="AP286" s="5" t="str">
        <f t="shared" si="5215"/>
        <v/>
      </c>
      <c r="AQ286" s="5" t="str">
        <f t="shared" si="5215"/>
        <v/>
      </c>
      <c r="AR286" s="5" t="str">
        <f t="shared" si="5215"/>
        <v/>
      </c>
      <c r="AS286" s="5" t="str">
        <f t="shared" si="5215"/>
        <v/>
      </c>
      <c r="AT286" s="5" t="str">
        <f t="shared" si="5215"/>
        <v/>
      </c>
      <c r="AU286" s="5" t="str">
        <f t="shared" si="5215"/>
        <v/>
      </c>
      <c r="AV286" s="5" t="str">
        <f t="shared" si="5215"/>
        <v/>
      </c>
      <c r="AW286" s="5" t="str">
        <f t="shared" si="5215"/>
        <v/>
      </c>
      <c r="AX286" s="5" t="str">
        <f t="shared" si="5216"/>
        <v/>
      </c>
      <c r="AY286" s="5" t="str">
        <f t="shared" si="5216"/>
        <v/>
      </c>
      <c r="AZ286" s="5" t="str">
        <f t="shared" si="5216"/>
        <v/>
      </c>
      <c r="BA286" s="5" t="str">
        <f t="shared" si="5216"/>
        <v/>
      </c>
      <c r="BB286" s="5" t="str">
        <f t="shared" si="5216"/>
        <v/>
      </c>
      <c r="BC286" s="5" t="str">
        <f t="shared" si="5216"/>
        <v/>
      </c>
      <c r="BD286" s="5" t="str">
        <f t="shared" si="5216"/>
        <v/>
      </c>
      <c r="BE286" s="5" t="str">
        <f t="shared" si="5216"/>
        <v/>
      </c>
      <c r="BF286" s="5" t="str">
        <f t="shared" si="5216"/>
        <v/>
      </c>
      <c r="BG286" s="5" t="str">
        <f t="shared" si="5216"/>
        <v/>
      </c>
      <c r="BH286" s="5" t="str">
        <f t="shared" si="5217"/>
        <v/>
      </c>
      <c r="BI286" s="5" t="str">
        <f t="shared" si="5217"/>
        <v/>
      </c>
      <c r="BJ286" s="5">
        <f t="shared" si="5217"/>
        <v>1012622</v>
      </c>
      <c r="BK286" s="5" t="str">
        <f t="shared" si="5217"/>
        <v/>
      </c>
      <c r="BL286" s="5" t="str">
        <f t="shared" si="5217"/>
        <v/>
      </c>
      <c r="BM286" s="5" t="str">
        <f t="shared" si="5217"/>
        <v/>
      </c>
      <c r="BN286" s="5" t="str">
        <f t="shared" si="5217"/>
        <v/>
      </c>
      <c r="BO286" s="5" t="str">
        <f t="shared" si="5217"/>
        <v/>
      </c>
      <c r="BP286" s="5" t="str">
        <f t="shared" si="5217"/>
        <v/>
      </c>
      <c r="BQ286" s="5" t="str">
        <f t="shared" si="5217"/>
        <v/>
      </c>
      <c r="BR286" s="5"/>
      <c r="BT286" s="5" t="str">
        <f t="shared" si="5153"/>
        <v/>
      </c>
      <c r="BU286" s="5" t="str">
        <f t="shared" si="5154"/>
        <v/>
      </c>
      <c r="BV286" s="5" t="str">
        <f t="shared" si="5155"/>
        <v/>
      </c>
      <c r="BW286" s="5" t="str">
        <f t="shared" si="5156"/>
        <v/>
      </c>
      <c r="BX286" s="5" t="str">
        <f t="shared" si="5157"/>
        <v/>
      </c>
      <c r="BY286" s="5" t="str">
        <f t="shared" si="5158"/>
        <v/>
      </c>
      <c r="BZ286" s="5" t="str">
        <f t="shared" si="5159"/>
        <v/>
      </c>
      <c r="CA286" s="5" t="str">
        <f t="shared" si="5160"/>
        <v/>
      </c>
      <c r="CB286" s="5" t="str">
        <f t="shared" si="5161"/>
        <v/>
      </c>
      <c r="CC286" s="5" t="str">
        <f t="shared" si="5162"/>
        <v/>
      </c>
      <c r="CD286" s="5" t="str">
        <f t="shared" si="5163"/>
        <v/>
      </c>
      <c r="CE286" s="5" t="str">
        <f t="shared" si="5164"/>
        <v/>
      </c>
      <c r="CF286" s="5" t="str">
        <f t="shared" si="5165"/>
        <v>State Street Bank and Trust Company - Quincy, IL</v>
      </c>
      <c r="CG286" s="5" t="str">
        <f t="shared" si="5166"/>
        <v/>
      </c>
      <c r="CH286" s="5" t="str">
        <f t="shared" si="5167"/>
        <v/>
      </c>
      <c r="CI286" s="5" t="str">
        <f t="shared" si="5168"/>
        <v/>
      </c>
      <c r="CJ286" s="5" t="str">
        <f t="shared" si="5169"/>
        <v/>
      </c>
      <c r="CK286" s="5" t="str">
        <f t="shared" si="5170"/>
        <v/>
      </c>
      <c r="CL286" s="5" t="str">
        <f t="shared" si="5171"/>
        <v/>
      </c>
      <c r="CM286" s="5" t="str">
        <f t="shared" si="5172"/>
        <v/>
      </c>
      <c r="CN286" s="5" t="str">
        <f t="shared" si="5173"/>
        <v/>
      </c>
      <c r="CO286" s="5" t="str">
        <f t="shared" si="5174"/>
        <v/>
      </c>
      <c r="CP286" s="5" t="str">
        <f t="shared" si="5175"/>
        <v/>
      </c>
      <c r="CQ286" s="5" t="str">
        <f t="shared" si="5176"/>
        <v/>
      </c>
      <c r="CR286" s="5" t="str">
        <f t="shared" si="5177"/>
        <v/>
      </c>
      <c r="CS286" s="5" t="str">
        <f t="shared" si="5178"/>
        <v/>
      </c>
      <c r="CT286" s="5" t="str">
        <f t="shared" si="5179"/>
        <v/>
      </c>
      <c r="CU286" s="5" t="str">
        <f t="shared" si="5180"/>
        <v/>
      </c>
      <c r="CV286" s="5" t="str">
        <f t="shared" si="5181"/>
        <v/>
      </c>
      <c r="CW286" s="5" t="str">
        <f t="shared" si="5182"/>
        <v/>
      </c>
      <c r="CX286" s="5" t="str">
        <f t="shared" si="5183"/>
        <v/>
      </c>
      <c r="CY286" s="5" t="str">
        <f t="shared" si="5184"/>
        <v/>
      </c>
      <c r="CZ286" s="5" t="str">
        <f t="shared" si="5185"/>
        <v/>
      </c>
      <c r="DA286" s="5" t="str">
        <f t="shared" si="5186"/>
        <v/>
      </c>
      <c r="DB286" s="5" t="str">
        <f t="shared" si="5187"/>
        <v/>
      </c>
      <c r="DC286" s="5" t="str">
        <f t="shared" si="5188"/>
        <v/>
      </c>
      <c r="DD286" s="5" t="str">
        <f t="shared" si="5189"/>
        <v/>
      </c>
      <c r="DE286" s="5" t="str">
        <f t="shared" si="5190"/>
        <v/>
      </c>
      <c r="DF286" s="5" t="str">
        <f t="shared" si="5191"/>
        <v/>
      </c>
      <c r="DG286" s="5" t="str">
        <f t="shared" si="5192"/>
        <v/>
      </c>
      <c r="DH286" s="5" t="str">
        <f t="shared" si="5193"/>
        <v/>
      </c>
      <c r="DI286" s="5" t="str">
        <f t="shared" si="5194"/>
        <v/>
      </c>
      <c r="DJ286" s="5" t="str">
        <f t="shared" si="5195"/>
        <v>Texas Heritage Bank - Boerne, TX</v>
      </c>
      <c r="DK286" s="5" t="str">
        <f t="shared" si="5196"/>
        <v/>
      </c>
      <c r="DL286" s="5" t="str">
        <f t="shared" si="5197"/>
        <v/>
      </c>
      <c r="DM286" s="5" t="str">
        <f t="shared" si="5198"/>
        <v/>
      </c>
      <c r="DN286" s="5" t="str">
        <f t="shared" si="5199"/>
        <v/>
      </c>
      <c r="DO286" s="5" t="str">
        <f t="shared" si="5200"/>
        <v/>
      </c>
      <c r="DP286" s="5" t="str">
        <f t="shared" si="5201"/>
        <v/>
      </c>
      <c r="DQ286" s="5" t="str">
        <f t="shared" si="5142"/>
        <v/>
      </c>
    </row>
    <row r="287" spans="1:121" x14ac:dyDescent="0.25">
      <c r="A287">
        <v>286</v>
      </c>
      <c r="B287" s="5">
        <v>19460079</v>
      </c>
      <c r="C287" t="str">
        <f t="shared" si="5202"/>
        <v>Legacy Bank - Murrieta, CA</v>
      </c>
      <c r="D287" s="21" t="s">
        <v>1338</v>
      </c>
      <c r="E287" s="19" t="s">
        <v>10120</v>
      </c>
      <c r="F287" s="19" t="s">
        <v>2951</v>
      </c>
      <c r="G287" s="19"/>
      <c r="K287" s="27">
        <v>278</v>
      </c>
      <c r="L287" s="28" t="str">
        <f>IF(HLOOKUP('Peer Comparison Tool'!$E$6,StateDropdownData,K287+1,FALSE)=0,"",HLOOKUP('Peer Comparison Tool'!$E$6,StateDropdownData,K287+1,FALSE))</f>
        <v/>
      </c>
      <c r="M287" s="29" t="str">
        <f>IF(HLOOKUP('Peer Comparison Tool'!$E$6,[0]!DropdownData,K287+1,FALSE)=0,"",HLOOKUP('Peer Comparison Tool'!$E$6,[0]!DropdownData,K287+1,FALSE))</f>
        <v/>
      </c>
      <c r="N287" s="27">
        <v>278</v>
      </c>
      <c r="O287" s="28" t="str">
        <f>IF(HLOOKUP('Peer Comparison Tool'!$G$6,StateDropdownData,N287+1,FALSE)=0,"",HLOOKUP('Peer Comparison Tool'!$G$6,StateDropdownData,N287+1,FALSE))</f>
        <v/>
      </c>
      <c r="P287" s="29" t="str">
        <f>IF(HLOOKUP('Peer Comparison Tool'!$G$6,DropdownData,N287+1,FALSE)=0,"",HLOOKUP('Peer Comparison Tool'!$G$6,DropdownData,N287+1,FALSE))</f>
        <v/>
      </c>
      <c r="Q287" s="27">
        <v>278</v>
      </c>
      <c r="R287" s="28" t="str">
        <f>IF(HLOOKUP('Peer Comparison Tool'!$I$6,StateDropdownData,Q287+1,FALSE)=0,"",HLOOKUP('Peer Comparison Tool'!$I$6,StateDropdownData,Q287+1,FALSE))</f>
        <v/>
      </c>
      <c r="S287" s="29" t="str">
        <f>IF(HLOOKUP('Peer Comparison Tool'!$I$6,DropdownData,Q287+1,FALSE)=0,"",HLOOKUP('Peer Comparison Tool'!$I$6,DropdownData,Q287+1,FALSE))</f>
        <v/>
      </c>
      <c r="T287" s="5" t="str">
        <f t="shared" si="5213"/>
        <v/>
      </c>
      <c r="U287" s="5" t="str">
        <f t="shared" si="5213"/>
        <v/>
      </c>
      <c r="V287" s="5" t="str">
        <f t="shared" si="5213"/>
        <v/>
      </c>
      <c r="W287" s="5" t="str">
        <f t="shared" si="5213"/>
        <v/>
      </c>
      <c r="X287" s="5" t="str">
        <f t="shared" si="5213"/>
        <v/>
      </c>
      <c r="Y287" s="5" t="str">
        <f t="shared" si="5213"/>
        <v/>
      </c>
      <c r="Z287" s="5" t="str">
        <f t="shared" si="5213"/>
        <v/>
      </c>
      <c r="AA287" s="5" t="str">
        <f t="shared" si="5213"/>
        <v/>
      </c>
      <c r="AB287" s="5" t="str">
        <f t="shared" si="5213"/>
        <v/>
      </c>
      <c r="AC287" s="5" t="str">
        <f t="shared" si="5213"/>
        <v/>
      </c>
      <c r="AD287" s="5" t="str">
        <f t="shared" si="5214"/>
        <v/>
      </c>
      <c r="AE287" s="5" t="str">
        <f t="shared" si="5214"/>
        <v/>
      </c>
      <c r="AF287" s="5">
        <f t="shared" si="5214"/>
        <v>1000030</v>
      </c>
      <c r="AG287" s="5" t="str">
        <f t="shared" si="5214"/>
        <v/>
      </c>
      <c r="AH287" s="5" t="str">
        <f t="shared" si="5214"/>
        <v/>
      </c>
      <c r="AI287" s="5" t="str">
        <f t="shared" si="5214"/>
        <v/>
      </c>
      <c r="AJ287" s="5" t="str">
        <f t="shared" si="5214"/>
        <v/>
      </c>
      <c r="AK287" s="5" t="str">
        <f t="shared" si="5214"/>
        <v/>
      </c>
      <c r="AL287" s="5" t="str">
        <f t="shared" si="5214"/>
        <v/>
      </c>
      <c r="AM287" s="5" t="str">
        <f t="shared" si="5214"/>
        <v/>
      </c>
      <c r="AN287" s="5" t="str">
        <f t="shared" si="5215"/>
        <v/>
      </c>
      <c r="AO287" s="5" t="str">
        <f t="shared" si="5215"/>
        <v/>
      </c>
      <c r="AP287" s="5" t="str">
        <f t="shared" si="5215"/>
        <v/>
      </c>
      <c r="AQ287" s="5" t="str">
        <f t="shared" si="5215"/>
        <v/>
      </c>
      <c r="AR287" s="5" t="str">
        <f t="shared" si="5215"/>
        <v/>
      </c>
      <c r="AS287" s="5" t="str">
        <f t="shared" si="5215"/>
        <v/>
      </c>
      <c r="AT287" s="5" t="str">
        <f t="shared" si="5215"/>
        <v/>
      </c>
      <c r="AU287" s="5" t="str">
        <f t="shared" si="5215"/>
        <v/>
      </c>
      <c r="AV287" s="5" t="str">
        <f t="shared" si="5215"/>
        <v/>
      </c>
      <c r="AW287" s="5" t="str">
        <f t="shared" si="5215"/>
        <v/>
      </c>
      <c r="AX287" s="5" t="str">
        <f t="shared" si="5216"/>
        <v/>
      </c>
      <c r="AY287" s="5" t="str">
        <f t="shared" si="5216"/>
        <v/>
      </c>
      <c r="AZ287" s="5" t="str">
        <f t="shared" si="5216"/>
        <v/>
      </c>
      <c r="BA287" s="5" t="str">
        <f t="shared" si="5216"/>
        <v/>
      </c>
      <c r="BB287" s="5" t="str">
        <f t="shared" si="5216"/>
        <v/>
      </c>
      <c r="BC287" s="5" t="str">
        <f t="shared" si="5216"/>
        <v/>
      </c>
      <c r="BD287" s="5" t="str">
        <f t="shared" si="5216"/>
        <v/>
      </c>
      <c r="BE287" s="5" t="str">
        <f t="shared" si="5216"/>
        <v/>
      </c>
      <c r="BF287" s="5" t="str">
        <f t="shared" si="5216"/>
        <v/>
      </c>
      <c r="BG287" s="5" t="str">
        <f t="shared" si="5216"/>
        <v/>
      </c>
      <c r="BH287" s="5" t="str">
        <f t="shared" si="5217"/>
        <v/>
      </c>
      <c r="BI287" s="5" t="str">
        <f t="shared" si="5217"/>
        <v/>
      </c>
      <c r="BJ287" s="5">
        <f t="shared" si="5217"/>
        <v>1014162</v>
      </c>
      <c r="BK287" s="5" t="str">
        <f t="shared" si="5217"/>
        <v/>
      </c>
      <c r="BL287" s="5" t="str">
        <f t="shared" si="5217"/>
        <v/>
      </c>
      <c r="BM287" s="5" t="str">
        <f t="shared" si="5217"/>
        <v/>
      </c>
      <c r="BN287" s="5" t="str">
        <f t="shared" si="5217"/>
        <v/>
      </c>
      <c r="BO287" s="5" t="str">
        <f t="shared" si="5217"/>
        <v/>
      </c>
      <c r="BP287" s="5" t="str">
        <f t="shared" si="5217"/>
        <v/>
      </c>
      <c r="BQ287" s="5" t="str">
        <f t="shared" si="5217"/>
        <v/>
      </c>
      <c r="BR287" s="5"/>
      <c r="BT287" s="5" t="str">
        <f t="shared" si="5153"/>
        <v/>
      </c>
      <c r="BU287" s="5" t="str">
        <f t="shared" si="5154"/>
        <v/>
      </c>
      <c r="BV287" s="5" t="str">
        <f t="shared" si="5155"/>
        <v/>
      </c>
      <c r="BW287" s="5" t="str">
        <f t="shared" si="5156"/>
        <v/>
      </c>
      <c r="BX287" s="5" t="str">
        <f t="shared" si="5157"/>
        <v/>
      </c>
      <c r="BY287" s="5" t="str">
        <f t="shared" si="5158"/>
        <v/>
      </c>
      <c r="BZ287" s="5" t="str">
        <f t="shared" si="5159"/>
        <v/>
      </c>
      <c r="CA287" s="5" t="str">
        <f t="shared" si="5160"/>
        <v/>
      </c>
      <c r="CB287" s="5" t="str">
        <f t="shared" si="5161"/>
        <v/>
      </c>
      <c r="CC287" s="5" t="str">
        <f t="shared" si="5162"/>
        <v/>
      </c>
      <c r="CD287" s="5" t="str">
        <f t="shared" si="5163"/>
        <v/>
      </c>
      <c r="CE287" s="5" t="str">
        <f t="shared" si="5164"/>
        <v/>
      </c>
      <c r="CF287" s="5" t="str">
        <f t="shared" si="5165"/>
        <v>Sterling Federal Bank, Federal Savings Bank - Sterling, IL</v>
      </c>
      <c r="CG287" s="5" t="str">
        <f t="shared" si="5166"/>
        <v/>
      </c>
      <c r="CH287" s="5" t="str">
        <f t="shared" si="5167"/>
        <v/>
      </c>
      <c r="CI287" s="5" t="str">
        <f t="shared" si="5168"/>
        <v/>
      </c>
      <c r="CJ287" s="5" t="str">
        <f t="shared" si="5169"/>
        <v/>
      </c>
      <c r="CK287" s="5" t="str">
        <f t="shared" si="5170"/>
        <v/>
      </c>
      <c r="CL287" s="5" t="str">
        <f t="shared" si="5171"/>
        <v/>
      </c>
      <c r="CM287" s="5" t="str">
        <f t="shared" si="5172"/>
        <v/>
      </c>
      <c r="CN287" s="5" t="str">
        <f t="shared" si="5173"/>
        <v/>
      </c>
      <c r="CO287" s="5" t="str">
        <f t="shared" si="5174"/>
        <v/>
      </c>
      <c r="CP287" s="5" t="str">
        <f t="shared" si="5175"/>
        <v/>
      </c>
      <c r="CQ287" s="5" t="str">
        <f t="shared" si="5176"/>
        <v/>
      </c>
      <c r="CR287" s="5" t="str">
        <f t="shared" si="5177"/>
        <v/>
      </c>
      <c r="CS287" s="5" t="str">
        <f t="shared" si="5178"/>
        <v/>
      </c>
      <c r="CT287" s="5" t="str">
        <f t="shared" si="5179"/>
        <v/>
      </c>
      <c r="CU287" s="5" t="str">
        <f t="shared" si="5180"/>
        <v/>
      </c>
      <c r="CV287" s="5" t="str">
        <f t="shared" si="5181"/>
        <v/>
      </c>
      <c r="CW287" s="5" t="str">
        <f t="shared" si="5182"/>
        <v/>
      </c>
      <c r="CX287" s="5" t="str">
        <f t="shared" si="5183"/>
        <v/>
      </c>
      <c r="CY287" s="5" t="str">
        <f t="shared" si="5184"/>
        <v/>
      </c>
      <c r="CZ287" s="5" t="str">
        <f t="shared" si="5185"/>
        <v/>
      </c>
      <c r="DA287" s="5" t="str">
        <f t="shared" si="5186"/>
        <v/>
      </c>
      <c r="DB287" s="5" t="str">
        <f t="shared" si="5187"/>
        <v/>
      </c>
      <c r="DC287" s="5" t="str">
        <f t="shared" si="5188"/>
        <v/>
      </c>
      <c r="DD287" s="5" t="str">
        <f t="shared" si="5189"/>
        <v/>
      </c>
      <c r="DE287" s="5" t="str">
        <f t="shared" si="5190"/>
        <v/>
      </c>
      <c r="DF287" s="5" t="str">
        <f t="shared" si="5191"/>
        <v/>
      </c>
      <c r="DG287" s="5" t="str">
        <f t="shared" si="5192"/>
        <v/>
      </c>
      <c r="DH287" s="5" t="str">
        <f t="shared" si="5193"/>
        <v/>
      </c>
      <c r="DI287" s="5" t="str">
        <f t="shared" si="5194"/>
        <v/>
      </c>
      <c r="DJ287" s="5" t="str">
        <f t="shared" si="5195"/>
        <v>Texas Heritage National Bank - Daingerfield, TX</v>
      </c>
      <c r="DK287" s="5" t="str">
        <f t="shared" si="5196"/>
        <v/>
      </c>
      <c r="DL287" s="5" t="str">
        <f t="shared" si="5197"/>
        <v/>
      </c>
      <c r="DM287" s="5" t="str">
        <f t="shared" si="5198"/>
        <v/>
      </c>
      <c r="DN287" s="5" t="str">
        <f t="shared" si="5199"/>
        <v/>
      </c>
      <c r="DO287" s="5" t="str">
        <f t="shared" si="5200"/>
        <v/>
      </c>
      <c r="DP287" s="5" t="str">
        <f t="shared" si="5201"/>
        <v/>
      </c>
      <c r="DQ287" s="5" t="str">
        <f t="shared" si="5142"/>
        <v/>
      </c>
    </row>
    <row r="288" spans="1:121" x14ac:dyDescent="0.25">
      <c r="A288">
        <v>287</v>
      </c>
      <c r="B288" s="5">
        <v>4049533</v>
      </c>
      <c r="C288" t="str">
        <f t="shared" si="5202"/>
        <v>Liberty Bank, N.A. - Irvine, CA</v>
      </c>
      <c r="D288" s="21" t="s">
        <v>10291</v>
      </c>
      <c r="E288" s="19" t="s">
        <v>2970</v>
      </c>
      <c r="F288" s="19" t="s">
        <v>2951</v>
      </c>
      <c r="G288" s="19"/>
      <c r="K288" s="27">
        <v>279</v>
      </c>
      <c r="L288" s="28" t="str">
        <f>IF(HLOOKUP('Peer Comparison Tool'!$E$6,StateDropdownData,K288+1,FALSE)=0,"",HLOOKUP('Peer Comparison Tool'!$E$6,StateDropdownData,K288+1,FALSE))</f>
        <v/>
      </c>
      <c r="M288" s="29" t="str">
        <f>IF(HLOOKUP('Peer Comparison Tool'!$E$6,[0]!DropdownData,K288+1,FALSE)=0,"",HLOOKUP('Peer Comparison Tool'!$E$6,[0]!DropdownData,K288+1,FALSE))</f>
        <v/>
      </c>
      <c r="N288" s="27">
        <v>279</v>
      </c>
      <c r="O288" s="28" t="str">
        <f>IF(HLOOKUP('Peer Comparison Tool'!$G$6,StateDropdownData,N288+1,FALSE)=0,"",HLOOKUP('Peer Comparison Tool'!$G$6,StateDropdownData,N288+1,FALSE))</f>
        <v/>
      </c>
      <c r="P288" s="29" t="str">
        <f>IF(HLOOKUP('Peer Comparison Tool'!$G$6,DropdownData,N288+1,FALSE)=0,"",HLOOKUP('Peer Comparison Tool'!$G$6,DropdownData,N288+1,FALSE))</f>
        <v/>
      </c>
      <c r="Q288" s="27">
        <v>279</v>
      </c>
      <c r="R288" s="28" t="str">
        <f>IF(HLOOKUP('Peer Comparison Tool'!$I$6,StateDropdownData,Q288+1,FALSE)=0,"",HLOOKUP('Peer Comparison Tool'!$I$6,StateDropdownData,Q288+1,FALSE))</f>
        <v/>
      </c>
      <c r="S288" s="29" t="str">
        <f>IF(HLOOKUP('Peer Comparison Tool'!$I$6,DropdownData,Q288+1,FALSE)=0,"",HLOOKUP('Peer Comparison Tool'!$I$6,DropdownData,Q288+1,FALSE))</f>
        <v/>
      </c>
      <c r="T288" s="5" t="str">
        <f t="shared" si="5213"/>
        <v/>
      </c>
      <c r="U288" s="5" t="str">
        <f t="shared" si="5213"/>
        <v/>
      </c>
      <c r="V288" s="5" t="str">
        <f t="shared" si="5213"/>
        <v/>
      </c>
      <c r="W288" s="5" t="str">
        <f t="shared" si="5213"/>
        <v/>
      </c>
      <c r="X288" s="5" t="str">
        <f t="shared" si="5213"/>
        <v/>
      </c>
      <c r="Y288" s="5" t="str">
        <f t="shared" si="5213"/>
        <v/>
      </c>
      <c r="Z288" s="5" t="str">
        <f t="shared" si="5213"/>
        <v/>
      </c>
      <c r="AA288" s="5" t="str">
        <f t="shared" si="5213"/>
        <v/>
      </c>
      <c r="AB288" s="5" t="str">
        <f t="shared" si="5213"/>
        <v/>
      </c>
      <c r="AC288" s="5" t="str">
        <f t="shared" si="5213"/>
        <v/>
      </c>
      <c r="AD288" s="5" t="str">
        <f t="shared" si="5214"/>
        <v/>
      </c>
      <c r="AE288" s="5" t="str">
        <f t="shared" si="5214"/>
        <v/>
      </c>
      <c r="AF288" s="5">
        <f t="shared" si="5214"/>
        <v>1009080</v>
      </c>
      <c r="AG288" s="5" t="str">
        <f t="shared" si="5214"/>
        <v/>
      </c>
      <c r="AH288" s="5" t="str">
        <f t="shared" si="5214"/>
        <v/>
      </c>
      <c r="AI288" s="5" t="str">
        <f t="shared" si="5214"/>
        <v/>
      </c>
      <c r="AJ288" s="5" t="str">
        <f t="shared" si="5214"/>
        <v/>
      </c>
      <c r="AK288" s="5" t="str">
        <f t="shared" si="5214"/>
        <v/>
      </c>
      <c r="AL288" s="5" t="str">
        <f t="shared" si="5214"/>
        <v/>
      </c>
      <c r="AM288" s="5" t="str">
        <f t="shared" si="5214"/>
        <v/>
      </c>
      <c r="AN288" s="5" t="str">
        <f t="shared" si="5215"/>
        <v/>
      </c>
      <c r="AO288" s="5" t="str">
        <f t="shared" si="5215"/>
        <v/>
      </c>
      <c r="AP288" s="5" t="str">
        <f t="shared" si="5215"/>
        <v/>
      </c>
      <c r="AQ288" s="5" t="str">
        <f t="shared" si="5215"/>
        <v/>
      </c>
      <c r="AR288" s="5" t="str">
        <f t="shared" si="5215"/>
        <v/>
      </c>
      <c r="AS288" s="5" t="str">
        <f t="shared" si="5215"/>
        <v/>
      </c>
      <c r="AT288" s="5" t="str">
        <f t="shared" si="5215"/>
        <v/>
      </c>
      <c r="AU288" s="5" t="str">
        <f t="shared" si="5215"/>
        <v/>
      </c>
      <c r="AV288" s="5" t="str">
        <f t="shared" si="5215"/>
        <v/>
      </c>
      <c r="AW288" s="5" t="str">
        <f t="shared" si="5215"/>
        <v/>
      </c>
      <c r="AX288" s="5" t="str">
        <f t="shared" si="5216"/>
        <v/>
      </c>
      <c r="AY288" s="5" t="str">
        <f t="shared" si="5216"/>
        <v/>
      </c>
      <c r="AZ288" s="5" t="str">
        <f t="shared" si="5216"/>
        <v/>
      </c>
      <c r="BA288" s="5" t="str">
        <f t="shared" si="5216"/>
        <v/>
      </c>
      <c r="BB288" s="5" t="str">
        <f t="shared" si="5216"/>
        <v/>
      </c>
      <c r="BC288" s="5" t="str">
        <f t="shared" si="5216"/>
        <v/>
      </c>
      <c r="BD288" s="5" t="str">
        <f t="shared" si="5216"/>
        <v/>
      </c>
      <c r="BE288" s="5" t="str">
        <f t="shared" si="5216"/>
        <v/>
      </c>
      <c r="BF288" s="5" t="str">
        <f t="shared" si="5216"/>
        <v/>
      </c>
      <c r="BG288" s="5" t="str">
        <f t="shared" si="5216"/>
        <v/>
      </c>
      <c r="BH288" s="5" t="str">
        <f t="shared" si="5217"/>
        <v/>
      </c>
      <c r="BI288" s="5" t="str">
        <f t="shared" si="5217"/>
        <v/>
      </c>
      <c r="BJ288" s="5">
        <f t="shared" si="5217"/>
        <v>1010133</v>
      </c>
      <c r="BK288" s="5" t="str">
        <f t="shared" si="5217"/>
        <v/>
      </c>
      <c r="BL288" s="5" t="str">
        <f t="shared" si="5217"/>
        <v/>
      </c>
      <c r="BM288" s="5" t="str">
        <f t="shared" si="5217"/>
        <v/>
      </c>
      <c r="BN288" s="5" t="str">
        <f t="shared" si="5217"/>
        <v/>
      </c>
      <c r="BO288" s="5" t="str">
        <f t="shared" si="5217"/>
        <v/>
      </c>
      <c r="BP288" s="5" t="str">
        <f t="shared" si="5217"/>
        <v/>
      </c>
      <c r="BQ288" s="5" t="str">
        <f t="shared" si="5217"/>
        <v/>
      </c>
      <c r="BR288" s="5"/>
      <c r="BT288" s="5" t="str">
        <f t="shared" si="5153"/>
        <v/>
      </c>
      <c r="BU288" s="5" t="str">
        <f t="shared" si="5154"/>
        <v/>
      </c>
      <c r="BV288" s="5" t="str">
        <f t="shared" si="5155"/>
        <v/>
      </c>
      <c r="BW288" s="5" t="str">
        <f t="shared" si="5156"/>
        <v/>
      </c>
      <c r="BX288" s="5" t="str">
        <f t="shared" si="5157"/>
        <v/>
      </c>
      <c r="BY288" s="5" t="str">
        <f t="shared" si="5158"/>
        <v/>
      </c>
      <c r="BZ288" s="5" t="str">
        <f t="shared" si="5159"/>
        <v/>
      </c>
      <c r="CA288" s="5" t="str">
        <f t="shared" si="5160"/>
        <v/>
      </c>
      <c r="CB288" s="5" t="str">
        <f t="shared" si="5161"/>
        <v/>
      </c>
      <c r="CC288" s="5" t="str">
        <f t="shared" si="5162"/>
        <v/>
      </c>
      <c r="CD288" s="5" t="str">
        <f t="shared" si="5163"/>
        <v/>
      </c>
      <c r="CE288" s="5" t="str">
        <f t="shared" si="5164"/>
        <v/>
      </c>
      <c r="CF288" s="5" t="str">
        <f t="shared" si="5165"/>
        <v>Stillman BancCorp, N.A. - Stillman Valley, IL</v>
      </c>
      <c r="CG288" s="5" t="str">
        <f t="shared" si="5166"/>
        <v/>
      </c>
      <c r="CH288" s="5" t="str">
        <f t="shared" si="5167"/>
        <v/>
      </c>
      <c r="CI288" s="5" t="str">
        <f t="shared" si="5168"/>
        <v/>
      </c>
      <c r="CJ288" s="5" t="str">
        <f t="shared" si="5169"/>
        <v/>
      </c>
      <c r="CK288" s="5" t="str">
        <f t="shared" si="5170"/>
        <v/>
      </c>
      <c r="CL288" s="5" t="str">
        <f t="shared" si="5171"/>
        <v/>
      </c>
      <c r="CM288" s="5" t="str">
        <f t="shared" si="5172"/>
        <v/>
      </c>
      <c r="CN288" s="5" t="str">
        <f t="shared" si="5173"/>
        <v/>
      </c>
      <c r="CO288" s="5" t="str">
        <f t="shared" si="5174"/>
        <v/>
      </c>
      <c r="CP288" s="5" t="str">
        <f t="shared" si="5175"/>
        <v/>
      </c>
      <c r="CQ288" s="5" t="str">
        <f t="shared" si="5176"/>
        <v/>
      </c>
      <c r="CR288" s="5" t="str">
        <f t="shared" si="5177"/>
        <v/>
      </c>
      <c r="CS288" s="5" t="str">
        <f t="shared" si="5178"/>
        <v/>
      </c>
      <c r="CT288" s="5" t="str">
        <f t="shared" si="5179"/>
        <v/>
      </c>
      <c r="CU288" s="5" t="str">
        <f t="shared" si="5180"/>
        <v/>
      </c>
      <c r="CV288" s="5" t="str">
        <f t="shared" si="5181"/>
        <v/>
      </c>
      <c r="CW288" s="5" t="str">
        <f t="shared" si="5182"/>
        <v/>
      </c>
      <c r="CX288" s="5" t="str">
        <f t="shared" si="5183"/>
        <v/>
      </c>
      <c r="CY288" s="5" t="str">
        <f t="shared" si="5184"/>
        <v/>
      </c>
      <c r="CZ288" s="5" t="str">
        <f t="shared" si="5185"/>
        <v/>
      </c>
      <c r="DA288" s="5" t="str">
        <f t="shared" si="5186"/>
        <v/>
      </c>
      <c r="DB288" s="5" t="str">
        <f t="shared" si="5187"/>
        <v/>
      </c>
      <c r="DC288" s="5" t="str">
        <f t="shared" si="5188"/>
        <v/>
      </c>
      <c r="DD288" s="5" t="str">
        <f t="shared" si="5189"/>
        <v/>
      </c>
      <c r="DE288" s="5" t="str">
        <f t="shared" si="5190"/>
        <v/>
      </c>
      <c r="DF288" s="5" t="str">
        <f t="shared" si="5191"/>
        <v/>
      </c>
      <c r="DG288" s="5" t="str">
        <f t="shared" si="5192"/>
        <v/>
      </c>
      <c r="DH288" s="5" t="str">
        <f t="shared" si="5193"/>
        <v/>
      </c>
      <c r="DI288" s="5" t="str">
        <f t="shared" si="5194"/>
        <v/>
      </c>
      <c r="DJ288" s="5" t="str">
        <f t="shared" si="5195"/>
        <v>Texas National Bank - Mercedes, TX</v>
      </c>
      <c r="DK288" s="5" t="str">
        <f t="shared" si="5196"/>
        <v/>
      </c>
      <c r="DL288" s="5" t="str">
        <f t="shared" si="5197"/>
        <v/>
      </c>
      <c r="DM288" s="5" t="str">
        <f t="shared" si="5198"/>
        <v/>
      </c>
      <c r="DN288" s="5" t="str">
        <f t="shared" si="5199"/>
        <v/>
      </c>
      <c r="DO288" s="5" t="str">
        <f t="shared" si="5200"/>
        <v/>
      </c>
      <c r="DP288" s="5" t="str">
        <f t="shared" si="5201"/>
        <v/>
      </c>
      <c r="DQ288" s="5" t="str">
        <f t="shared" si="5142"/>
        <v/>
      </c>
    </row>
    <row r="289" spans="1:121" x14ac:dyDescent="0.25">
      <c r="A289">
        <v>288</v>
      </c>
      <c r="B289" s="5">
        <v>1003034</v>
      </c>
      <c r="C289" t="str">
        <f t="shared" si="5202"/>
        <v>Malaga Bank, FSB - Palos Verdes Estates, CA</v>
      </c>
      <c r="D289" s="21" t="s">
        <v>9422</v>
      </c>
      <c r="E289" s="19" t="s">
        <v>2991</v>
      </c>
      <c r="F289" s="19" t="s">
        <v>2951</v>
      </c>
      <c r="G289" s="19"/>
      <c r="K289" s="27">
        <v>280</v>
      </c>
      <c r="L289" s="28" t="str">
        <f>IF(HLOOKUP('Peer Comparison Tool'!$E$6,StateDropdownData,K289+1,FALSE)=0,"",HLOOKUP('Peer Comparison Tool'!$E$6,StateDropdownData,K289+1,FALSE))</f>
        <v/>
      </c>
      <c r="M289" s="29" t="str">
        <f>IF(HLOOKUP('Peer Comparison Tool'!$E$6,[0]!DropdownData,K289+1,FALSE)=0,"",HLOOKUP('Peer Comparison Tool'!$E$6,[0]!DropdownData,K289+1,FALSE))</f>
        <v/>
      </c>
      <c r="N289" s="27">
        <v>280</v>
      </c>
      <c r="O289" s="28" t="str">
        <f>IF(HLOOKUP('Peer Comparison Tool'!$G$6,StateDropdownData,N289+1,FALSE)=0,"",HLOOKUP('Peer Comparison Tool'!$G$6,StateDropdownData,N289+1,FALSE))</f>
        <v/>
      </c>
      <c r="P289" s="29" t="str">
        <f>IF(HLOOKUP('Peer Comparison Tool'!$G$6,DropdownData,N289+1,FALSE)=0,"",HLOOKUP('Peer Comparison Tool'!$G$6,DropdownData,N289+1,FALSE))</f>
        <v/>
      </c>
      <c r="Q289" s="27">
        <v>280</v>
      </c>
      <c r="R289" s="28" t="str">
        <f>IF(HLOOKUP('Peer Comparison Tool'!$I$6,StateDropdownData,Q289+1,FALSE)=0,"",HLOOKUP('Peer Comparison Tool'!$I$6,StateDropdownData,Q289+1,FALSE))</f>
        <v/>
      </c>
      <c r="S289" s="29" t="str">
        <f>IF(HLOOKUP('Peer Comparison Tool'!$I$6,DropdownData,Q289+1,FALSE)=0,"",HLOOKUP('Peer Comparison Tool'!$I$6,DropdownData,Q289+1,FALSE))</f>
        <v/>
      </c>
      <c r="T289" s="5" t="str">
        <f t="shared" si="5213"/>
        <v/>
      </c>
      <c r="U289" s="5" t="str">
        <f t="shared" si="5213"/>
        <v/>
      </c>
      <c r="V289" s="5" t="str">
        <f t="shared" si="5213"/>
        <v/>
      </c>
      <c r="W289" s="5" t="str">
        <f t="shared" si="5213"/>
        <v/>
      </c>
      <c r="X289" s="5" t="str">
        <f t="shared" si="5213"/>
        <v/>
      </c>
      <c r="Y289" s="5" t="str">
        <f t="shared" si="5213"/>
        <v/>
      </c>
      <c r="Z289" s="5" t="str">
        <f t="shared" si="5213"/>
        <v/>
      </c>
      <c r="AA289" s="5" t="str">
        <f t="shared" si="5213"/>
        <v/>
      </c>
      <c r="AB289" s="5" t="str">
        <f t="shared" si="5213"/>
        <v/>
      </c>
      <c r="AC289" s="5" t="str">
        <f t="shared" si="5213"/>
        <v/>
      </c>
      <c r="AD289" s="5" t="str">
        <f t="shared" si="5214"/>
        <v/>
      </c>
      <c r="AE289" s="5" t="str">
        <f t="shared" si="5214"/>
        <v/>
      </c>
      <c r="AF289" s="5">
        <f t="shared" si="5214"/>
        <v>1001888</v>
      </c>
      <c r="AG289" s="5" t="str">
        <f t="shared" si="5214"/>
        <v/>
      </c>
      <c r="AH289" s="5" t="str">
        <f t="shared" si="5214"/>
        <v/>
      </c>
      <c r="AI289" s="5" t="str">
        <f t="shared" si="5214"/>
        <v/>
      </c>
      <c r="AJ289" s="5" t="str">
        <f t="shared" si="5214"/>
        <v/>
      </c>
      <c r="AK289" s="5" t="str">
        <f t="shared" si="5214"/>
        <v/>
      </c>
      <c r="AL289" s="5" t="str">
        <f t="shared" si="5214"/>
        <v/>
      </c>
      <c r="AM289" s="5" t="str">
        <f t="shared" si="5214"/>
        <v/>
      </c>
      <c r="AN289" s="5" t="str">
        <f t="shared" si="5215"/>
        <v/>
      </c>
      <c r="AO289" s="5" t="str">
        <f t="shared" si="5215"/>
        <v/>
      </c>
      <c r="AP289" s="5" t="str">
        <f t="shared" si="5215"/>
        <v/>
      </c>
      <c r="AQ289" s="5" t="str">
        <f t="shared" si="5215"/>
        <v/>
      </c>
      <c r="AR289" s="5" t="str">
        <f t="shared" si="5215"/>
        <v/>
      </c>
      <c r="AS289" s="5" t="str">
        <f t="shared" si="5215"/>
        <v/>
      </c>
      <c r="AT289" s="5" t="str">
        <f t="shared" si="5215"/>
        <v/>
      </c>
      <c r="AU289" s="5" t="str">
        <f t="shared" si="5215"/>
        <v/>
      </c>
      <c r="AV289" s="5" t="str">
        <f t="shared" si="5215"/>
        <v/>
      </c>
      <c r="AW289" s="5" t="str">
        <f t="shared" si="5215"/>
        <v/>
      </c>
      <c r="AX289" s="5" t="str">
        <f t="shared" si="5216"/>
        <v/>
      </c>
      <c r="AY289" s="5" t="str">
        <f t="shared" si="5216"/>
        <v/>
      </c>
      <c r="AZ289" s="5" t="str">
        <f t="shared" si="5216"/>
        <v/>
      </c>
      <c r="BA289" s="5" t="str">
        <f t="shared" si="5216"/>
        <v/>
      </c>
      <c r="BB289" s="5" t="str">
        <f t="shared" si="5216"/>
        <v/>
      </c>
      <c r="BC289" s="5" t="str">
        <f t="shared" si="5216"/>
        <v/>
      </c>
      <c r="BD289" s="5" t="str">
        <f t="shared" si="5216"/>
        <v/>
      </c>
      <c r="BE289" s="5" t="str">
        <f t="shared" si="5216"/>
        <v/>
      </c>
      <c r="BF289" s="5" t="str">
        <f t="shared" si="5216"/>
        <v/>
      </c>
      <c r="BG289" s="5" t="str">
        <f t="shared" si="5216"/>
        <v/>
      </c>
      <c r="BH289" s="5" t="str">
        <f t="shared" si="5217"/>
        <v/>
      </c>
      <c r="BI289" s="5" t="str">
        <f t="shared" si="5217"/>
        <v/>
      </c>
      <c r="BJ289" s="5">
        <f t="shared" si="5217"/>
        <v>1022708</v>
      </c>
      <c r="BK289" s="5" t="str">
        <f t="shared" si="5217"/>
        <v/>
      </c>
      <c r="BL289" s="5" t="str">
        <f t="shared" si="5217"/>
        <v/>
      </c>
      <c r="BM289" s="5" t="str">
        <f t="shared" si="5217"/>
        <v/>
      </c>
      <c r="BN289" s="5" t="str">
        <f t="shared" si="5217"/>
        <v/>
      </c>
      <c r="BO289" s="5" t="str">
        <f t="shared" si="5217"/>
        <v/>
      </c>
      <c r="BP289" s="5" t="str">
        <f t="shared" si="5217"/>
        <v/>
      </c>
      <c r="BQ289" s="5" t="str">
        <f t="shared" si="5217"/>
        <v/>
      </c>
      <c r="BR289" s="5"/>
      <c r="BT289" s="5" t="str">
        <f t="shared" si="5153"/>
        <v/>
      </c>
      <c r="BU289" s="5" t="str">
        <f t="shared" si="5154"/>
        <v/>
      </c>
      <c r="BV289" s="5" t="str">
        <f t="shared" si="5155"/>
        <v/>
      </c>
      <c r="BW289" s="5" t="str">
        <f t="shared" si="5156"/>
        <v/>
      </c>
      <c r="BX289" s="5" t="str">
        <f t="shared" si="5157"/>
        <v/>
      </c>
      <c r="BY289" s="5" t="str">
        <f t="shared" si="5158"/>
        <v/>
      </c>
      <c r="BZ289" s="5" t="str">
        <f t="shared" si="5159"/>
        <v/>
      </c>
      <c r="CA289" s="5" t="str">
        <f t="shared" si="5160"/>
        <v/>
      </c>
      <c r="CB289" s="5" t="str">
        <f t="shared" si="5161"/>
        <v/>
      </c>
      <c r="CC289" s="5" t="str">
        <f t="shared" si="5162"/>
        <v/>
      </c>
      <c r="CD289" s="5" t="str">
        <f t="shared" si="5163"/>
        <v/>
      </c>
      <c r="CE289" s="5" t="str">
        <f t="shared" si="5164"/>
        <v/>
      </c>
      <c r="CF289" s="5" t="str">
        <f t="shared" si="5165"/>
        <v>Streator Home Savings Bank - Streator, IL</v>
      </c>
      <c r="CG289" s="5" t="str">
        <f t="shared" si="5166"/>
        <v/>
      </c>
      <c r="CH289" s="5" t="str">
        <f t="shared" si="5167"/>
        <v/>
      </c>
      <c r="CI289" s="5" t="str">
        <f t="shared" si="5168"/>
        <v/>
      </c>
      <c r="CJ289" s="5" t="str">
        <f t="shared" si="5169"/>
        <v/>
      </c>
      <c r="CK289" s="5" t="str">
        <f t="shared" si="5170"/>
        <v/>
      </c>
      <c r="CL289" s="5" t="str">
        <f t="shared" si="5171"/>
        <v/>
      </c>
      <c r="CM289" s="5" t="str">
        <f t="shared" si="5172"/>
        <v/>
      </c>
      <c r="CN289" s="5" t="str">
        <f t="shared" si="5173"/>
        <v/>
      </c>
      <c r="CO289" s="5" t="str">
        <f t="shared" si="5174"/>
        <v/>
      </c>
      <c r="CP289" s="5" t="str">
        <f t="shared" si="5175"/>
        <v/>
      </c>
      <c r="CQ289" s="5" t="str">
        <f t="shared" si="5176"/>
        <v/>
      </c>
      <c r="CR289" s="5" t="str">
        <f t="shared" si="5177"/>
        <v/>
      </c>
      <c r="CS289" s="5" t="str">
        <f t="shared" si="5178"/>
        <v/>
      </c>
      <c r="CT289" s="5" t="str">
        <f t="shared" si="5179"/>
        <v/>
      </c>
      <c r="CU289" s="5" t="str">
        <f t="shared" si="5180"/>
        <v/>
      </c>
      <c r="CV289" s="5" t="str">
        <f t="shared" si="5181"/>
        <v/>
      </c>
      <c r="CW289" s="5" t="str">
        <f t="shared" si="5182"/>
        <v/>
      </c>
      <c r="CX289" s="5" t="str">
        <f t="shared" si="5183"/>
        <v/>
      </c>
      <c r="CY289" s="5" t="str">
        <f t="shared" si="5184"/>
        <v/>
      </c>
      <c r="CZ289" s="5" t="str">
        <f t="shared" si="5185"/>
        <v/>
      </c>
      <c r="DA289" s="5" t="str">
        <f t="shared" si="5186"/>
        <v/>
      </c>
      <c r="DB289" s="5" t="str">
        <f t="shared" si="5187"/>
        <v/>
      </c>
      <c r="DC289" s="5" t="str">
        <f t="shared" si="5188"/>
        <v/>
      </c>
      <c r="DD289" s="5" t="str">
        <f t="shared" si="5189"/>
        <v/>
      </c>
      <c r="DE289" s="5" t="str">
        <f t="shared" si="5190"/>
        <v/>
      </c>
      <c r="DF289" s="5" t="str">
        <f t="shared" si="5191"/>
        <v/>
      </c>
      <c r="DG289" s="5" t="str">
        <f t="shared" si="5192"/>
        <v/>
      </c>
      <c r="DH289" s="5" t="str">
        <f t="shared" si="5193"/>
        <v/>
      </c>
      <c r="DI289" s="5" t="str">
        <f t="shared" si="5194"/>
        <v/>
      </c>
      <c r="DJ289" s="5" t="str">
        <f t="shared" si="5195"/>
        <v>Texas National Bank - Sweetwater, TX</v>
      </c>
      <c r="DK289" s="5" t="str">
        <f t="shared" si="5196"/>
        <v/>
      </c>
      <c r="DL289" s="5" t="str">
        <f t="shared" si="5197"/>
        <v/>
      </c>
      <c r="DM289" s="5" t="str">
        <f t="shared" si="5198"/>
        <v/>
      </c>
      <c r="DN289" s="5" t="str">
        <f t="shared" si="5199"/>
        <v/>
      </c>
      <c r="DO289" s="5" t="str">
        <f t="shared" si="5200"/>
        <v/>
      </c>
      <c r="DP289" s="5" t="str">
        <f t="shared" si="5201"/>
        <v/>
      </c>
      <c r="DQ289" s="5" t="str">
        <f t="shared" si="5142"/>
        <v/>
      </c>
    </row>
    <row r="290" spans="1:121" x14ac:dyDescent="0.25">
      <c r="A290">
        <v>289</v>
      </c>
      <c r="B290" s="5">
        <v>1015510</v>
      </c>
      <c r="C290" t="str">
        <f t="shared" si="5202"/>
        <v>Mechanics Bank - Walnut Creek, CA</v>
      </c>
      <c r="D290" s="21" t="s">
        <v>121</v>
      </c>
      <c r="E290" s="19" t="s">
        <v>2992</v>
      </c>
      <c r="F290" s="19" t="s">
        <v>2951</v>
      </c>
      <c r="G290" s="19"/>
      <c r="K290" s="27">
        <v>281</v>
      </c>
      <c r="L290" s="28" t="str">
        <f>IF(HLOOKUP('Peer Comparison Tool'!$E$6,StateDropdownData,K290+1,FALSE)=0,"",HLOOKUP('Peer Comparison Tool'!$E$6,StateDropdownData,K290+1,FALSE))</f>
        <v/>
      </c>
      <c r="M290" s="29" t="str">
        <f>IF(HLOOKUP('Peer Comparison Tool'!$E$6,[0]!DropdownData,K290+1,FALSE)=0,"",HLOOKUP('Peer Comparison Tool'!$E$6,[0]!DropdownData,K290+1,FALSE))</f>
        <v/>
      </c>
      <c r="N290" s="27">
        <v>281</v>
      </c>
      <c r="O290" s="28" t="str">
        <f>IF(HLOOKUP('Peer Comparison Tool'!$G$6,StateDropdownData,N290+1,FALSE)=0,"",HLOOKUP('Peer Comparison Tool'!$G$6,StateDropdownData,N290+1,FALSE))</f>
        <v/>
      </c>
      <c r="P290" s="29" t="str">
        <f>IF(HLOOKUP('Peer Comparison Tool'!$G$6,DropdownData,N290+1,FALSE)=0,"",HLOOKUP('Peer Comparison Tool'!$G$6,DropdownData,N290+1,FALSE))</f>
        <v/>
      </c>
      <c r="Q290" s="27">
        <v>281</v>
      </c>
      <c r="R290" s="28" t="str">
        <f>IF(HLOOKUP('Peer Comparison Tool'!$I$6,StateDropdownData,Q290+1,FALSE)=0,"",HLOOKUP('Peer Comparison Tool'!$I$6,StateDropdownData,Q290+1,FALSE))</f>
        <v/>
      </c>
      <c r="S290" s="29" t="str">
        <f>IF(HLOOKUP('Peer Comparison Tool'!$I$6,DropdownData,Q290+1,FALSE)=0,"",HLOOKUP('Peer Comparison Tool'!$I$6,DropdownData,Q290+1,FALSE))</f>
        <v/>
      </c>
      <c r="T290" s="5" t="str">
        <f t="shared" ref="T290:AC299" si="5218">IFERROR(IF(VLOOKUP(INDEX($L$2:$HEG$5,4,T$471+$Q290-1),$B$2:$F$5568,5,FALSE)=T$473,INDEX($L$2:$HEG$5,4,T$471+$Q290-1),""),"")</f>
        <v/>
      </c>
      <c r="U290" s="5" t="str">
        <f t="shared" si="5218"/>
        <v/>
      </c>
      <c r="V290" s="5" t="str">
        <f t="shared" si="5218"/>
        <v/>
      </c>
      <c r="W290" s="5" t="str">
        <f t="shared" si="5218"/>
        <v/>
      </c>
      <c r="X290" s="5" t="str">
        <f t="shared" si="5218"/>
        <v/>
      </c>
      <c r="Y290" s="5" t="str">
        <f t="shared" si="5218"/>
        <v/>
      </c>
      <c r="Z290" s="5" t="str">
        <f t="shared" si="5218"/>
        <v/>
      </c>
      <c r="AA290" s="5" t="str">
        <f t="shared" si="5218"/>
        <v/>
      </c>
      <c r="AB290" s="5" t="str">
        <f t="shared" si="5218"/>
        <v/>
      </c>
      <c r="AC290" s="5" t="str">
        <f t="shared" si="5218"/>
        <v/>
      </c>
      <c r="AD290" s="5" t="str">
        <f t="shared" ref="AD290:AM299" si="5219">IFERROR(IF(VLOOKUP(INDEX($L$2:$HEG$5,4,AD$471+$Q290-1),$B$2:$F$5568,5,FALSE)=AD$473,INDEX($L$2:$HEG$5,4,AD$471+$Q290-1),""),"")</f>
        <v/>
      </c>
      <c r="AE290" s="5" t="str">
        <f t="shared" si="5219"/>
        <v/>
      </c>
      <c r="AF290" s="5">
        <f t="shared" si="5219"/>
        <v>1009116</v>
      </c>
      <c r="AG290" s="5" t="str">
        <f t="shared" si="5219"/>
        <v/>
      </c>
      <c r="AH290" s="5" t="str">
        <f t="shared" si="5219"/>
        <v/>
      </c>
      <c r="AI290" s="5" t="str">
        <f t="shared" si="5219"/>
        <v/>
      </c>
      <c r="AJ290" s="5" t="str">
        <f t="shared" si="5219"/>
        <v/>
      </c>
      <c r="AK290" s="5" t="str">
        <f t="shared" si="5219"/>
        <v/>
      </c>
      <c r="AL290" s="5" t="str">
        <f t="shared" si="5219"/>
        <v/>
      </c>
      <c r="AM290" s="5" t="str">
        <f t="shared" si="5219"/>
        <v/>
      </c>
      <c r="AN290" s="5" t="str">
        <f t="shared" ref="AN290:AW299" si="5220">IFERROR(IF(VLOOKUP(INDEX($L$2:$HEG$5,4,AN$471+$Q290-1),$B$2:$F$5568,5,FALSE)=AN$473,INDEX($L$2:$HEG$5,4,AN$471+$Q290-1),""),"")</f>
        <v/>
      </c>
      <c r="AO290" s="5" t="str">
        <f t="shared" si="5220"/>
        <v/>
      </c>
      <c r="AP290" s="5" t="str">
        <f t="shared" si="5220"/>
        <v/>
      </c>
      <c r="AQ290" s="5" t="str">
        <f t="shared" si="5220"/>
        <v/>
      </c>
      <c r="AR290" s="5" t="str">
        <f t="shared" si="5220"/>
        <v/>
      </c>
      <c r="AS290" s="5" t="str">
        <f t="shared" si="5220"/>
        <v/>
      </c>
      <c r="AT290" s="5" t="str">
        <f t="shared" si="5220"/>
        <v/>
      </c>
      <c r="AU290" s="5" t="str">
        <f t="shared" si="5220"/>
        <v/>
      </c>
      <c r="AV290" s="5" t="str">
        <f t="shared" si="5220"/>
        <v/>
      </c>
      <c r="AW290" s="5" t="str">
        <f t="shared" si="5220"/>
        <v/>
      </c>
      <c r="AX290" s="5" t="str">
        <f t="shared" ref="AX290:BG299" si="5221">IFERROR(IF(VLOOKUP(INDEX($L$2:$HEG$5,4,AX$471+$Q290-1),$B$2:$F$5568,5,FALSE)=AX$473,INDEX($L$2:$HEG$5,4,AX$471+$Q290-1),""),"")</f>
        <v/>
      </c>
      <c r="AY290" s="5" t="str">
        <f t="shared" si="5221"/>
        <v/>
      </c>
      <c r="AZ290" s="5" t="str">
        <f t="shared" si="5221"/>
        <v/>
      </c>
      <c r="BA290" s="5" t="str">
        <f t="shared" si="5221"/>
        <v/>
      </c>
      <c r="BB290" s="5" t="str">
        <f t="shared" si="5221"/>
        <v/>
      </c>
      <c r="BC290" s="5" t="str">
        <f t="shared" si="5221"/>
        <v/>
      </c>
      <c r="BD290" s="5" t="str">
        <f t="shared" si="5221"/>
        <v/>
      </c>
      <c r="BE290" s="5" t="str">
        <f t="shared" si="5221"/>
        <v/>
      </c>
      <c r="BF290" s="5" t="str">
        <f t="shared" si="5221"/>
        <v/>
      </c>
      <c r="BG290" s="5" t="str">
        <f t="shared" si="5221"/>
        <v/>
      </c>
      <c r="BH290" s="5" t="str">
        <f t="shared" ref="BH290:BQ299" si="5222">IFERROR(IF(VLOOKUP(INDEX($L$2:$HEG$5,4,BH$471+$Q290-1),$B$2:$F$5568,5,FALSE)=BH$473,INDEX($L$2:$HEG$5,4,BH$471+$Q290-1),""),"")</f>
        <v/>
      </c>
      <c r="BI290" s="5" t="str">
        <f t="shared" si="5222"/>
        <v/>
      </c>
      <c r="BJ290" s="5">
        <f t="shared" si="5222"/>
        <v>1013112</v>
      </c>
      <c r="BK290" s="5" t="str">
        <f t="shared" si="5222"/>
        <v/>
      </c>
      <c r="BL290" s="5" t="str">
        <f t="shared" si="5222"/>
        <v/>
      </c>
      <c r="BM290" s="5" t="str">
        <f t="shared" si="5222"/>
        <v/>
      </c>
      <c r="BN290" s="5" t="str">
        <f t="shared" si="5222"/>
        <v/>
      </c>
      <c r="BO290" s="5" t="str">
        <f t="shared" si="5222"/>
        <v/>
      </c>
      <c r="BP290" s="5" t="str">
        <f t="shared" si="5222"/>
        <v/>
      </c>
      <c r="BQ290" s="5" t="str">
        <f t="shared" si="5222"/>
        <v/>
      </c>
      <c r="BR290" s="5"/>
      <c r="BT290" s="5" t="str">
        <f t="shared" si="5153"/>
        <v/>
      </c>
      <c r="BU290" s="5" t="str">
        <f t="shared" si="5154"/>
        <v/>
      </c>
      <c r="BV290" s="5" t="str">
        <f t="shared" si="5155"/>
        <v/>
      </c>
      <c r="BW290" s="5" t="str">
        <f t="shared" si="5156"/>
        <v/>
      </c>
      <c r="BX290" s="5" t="str">
        <f t="shared" si="5157"/>
        <v/>
      </c>
      <c r="BY290" s="5" t="str">
        <f t="shared" si="5158"/>
        <v/>
      </c>
      <c r="BZ290" s="5" t="str">
        <f t="shared" si="5159"/>
        <v/>
      </c>
      <c r="CA290" s="5" t="str">
        <f t="shared" si="5160"/>
        <v/>
      </c>
      <c r="CB290" s="5" t="str">
        <f t="shared" si="5161"/>
        <v/>
      </c>
      <c r="CC290" s="5" t="str">
        <f t="shared" si="5162"/>
        <v/>
      </c>
      <c r="CD290" s="5" t="str">
        <f t="shared" si="5163"/>
        <v/>
      </c>
      <c r="CE290" s="5" t="str">
        <f t="shared" si="5164"/>
        <v/>
      </c>
      <c r="CF290" s="5" t="str">
        <f t="shared" si="5165"/>
        <v>Table Grove State Bank - Table Grove, IL</v>
      </c>
      <c r="CG290" s="5" t="str">
        <f t="shared" si="5166"/>
        <v/>
      </c>
      <c r="CH290" s="5" t="str">
        <f t="shared" si="5167"/>
        <v/>
      </c>
      <c r="CI290" s="5" t="str">
        <f t="shared" si="5168"/>
        <v/>
      </c>
      <c r="CJ290" s="5" t="str">
        <f t="shared" si="5169"/>
        <v/>
      </c>
      <c r="CK290" s="5" t="str">
        <f t="shared" si="5170"/>
        <v/>
      </c>
      <c r="CL290" s="5" t="str">
        <f t="shared" si="5171"/>
        <v/>
      </c>
      <c r="CM290" s="5" t="str">
        <f t="shared" si="5172"/>
        <v/>
      </c>
      <c r="CN290" s="5" t="str">
        <f t="shared" si="5173"/>
        <v/>
      </c>
      <c r="CO290" s="5" t="str">
        <f t="shared" si="5174"/>
        <v/>
      </c>
      <c r="CP290" s="5" t="str">
        <f t="shared" si="5175"/>
        <v/>
      </c>
      <c r="CQ290" s="5" t="str">
        <f t="shared" si="5176"/>
        <v/>
      </c>
      <c r="CR290" s="5" t="str">
        <f t="shared" si="5177"/>
        <v/>
      </c>
      <c r="CS290" s="5" t="str">
        <f t="shared" si="5178"/>
        <v/>
      </c>
      <c r="CT290" s="5" t="str">
        <f t="shared" si="5179"/>
        <v/>
      </c>
      <c r="CU290" s="5" t="str">
        <f t="shared" si="5180"/>
        <v/>
      </c>
      <c r="CV290" s="5" t="str">
        <f t="shared" si="5181"/>
        <v/>
      </c>
      <c r="CW290" s="5" t="str">
        <f t="shared" si="5182"/>
        <v/>
      </c>
      <c r="CX290" s="5" t="str">
        <f t="shared" si="5183"/>
        <v/>
      </c>
      <c r="CY290" s="5" t="str">
        <f t="shared" si="5184"/>
        <v/>
      </c>
      <c r="CZ290" s="5" t="str">
        <f t="shared" si="5185"/>
        <v/>
      </c>
      <c r="DA290" s="5" t="str">
        <f t="shared" si="5186"/>
        <v/>
      </c>
      <c r="DB290" s="5" t="str">
        <f t="shared" si="5187"/>
        <v/>
      </c>
      <c r="DC290" s="5" t="str">
        <f t="shared" si="5188"/>
        <v/>
      </c>
      <c r="DD290" s="5" t="str">
        <f t="shared" si="5189"/>
        <v/>
      </c>
      <c r="DE290" s="5" t="str">
        <f t="shared" si="5190"/>
        <v/>
      </c>
      <c r="DF290" s="5" t="str">
        <f t="shared" si="5191"/>
        <v/>
      </c>
      <c r="DG290" s="5" t="str">
        <f t="shared" si="5192"/>
        <v/>
      </c>
      <c r="DH290" s="5" t="str">
        <f t="shared" si="5193"/>
        <v/>
      </c>
      <c r="DI290" s="5" t="str">
        <f t="shared" si="5194"/>
        <v/>
      </c>
      <c r="DJ290" s="5" t="str">
        <f t="shared" si="5195"/>
        <v>Texas National Bank of Jacksonville - Jacksonville, TX</v>
      </c>
      <c r="DK290" s="5" t="str">
        <f t="shared" si="5196"/>
        <v/>
      </c>
      <c r="DL290" s="5" t="str">
        <f t="shared" si="5197"/>
        <v/>
      </c>
      <c r="DM290" s="5" t="str">
        <f t="shared" si="5198"/>
        <v/>
      </c>
      <c r="DN290" s="5" t="str">
        <f t="shared" si="5199"/>
        <v/>
      </c>
      <c r="DO290" s="5" t="str">
        <f t="shared" si="5200"/>
        <v/>
      </c>
      <c r="DP290" s="5" t="str">
        <f t="shared" si="5201"/>
        <v/>
      </c>
      <c r="DQ290" s="5" t="str">
        <f t="shared" si="5142"/>
        <v/>
      </c>
    </row>
    <row r="291" spans="1:121" x14ac:dyDescent="0.25">
      <c r="A291">
        <v>290</v>
      </c>
      <c r="B291" s="5">
        <v>4136171</v>
      </c>
      <c r="C291" t="str">
        <f t="shared" si="5202"/>
        <v>Mega Bank - San Gabriel, CA</v>
      </c>
      <c r="D291" s="21" t="s">
        <v>1334</v>
      </c>
      <c r="E291" s="19" t="s">
        <v>2957</v>
      </c>
      <c r="F291" s="19" t="s">
        <v>2951</v>
      </c>
      <c r="G291" s="19"/>
      <c r="K291" s="27">
        <v>282</v>
      </c>
      <c r="L291" s="28" t="str">
        <f>IF(HLOOKUP('Peer Comparison Tool'!$E$6,StateDropdownData,K291+1,FALSE)=0,"",HLOOKUP('Peer Comparison Tool'!$E$6,StateDropdownData,K291+1,FALSE))</f>
        <v/>
      </c>
      <c r="M291" s="29" t="str">
        <f>IF(HLOOKUP('Peer Comparison Tool'!$E$6,[0]!DropdownData,K291+1,FALSE)=0,"",HLOOKUP('Peer Comparison Tool'!$E$6,[0]!DropdownData,K291+1,FALSE))</f>
        <v/>
      </c>
      <c r="N291" s="27">
        <v>282</v>
      </c>
      <c r="O291" s="28" t="str">
        <f>IF(HLOOKUP('Peer Comparison Tool'!$G$6,StateDropdownData,N291+1,FALSE)=0,"",HLOOKUP('Peer Comparison Tool'!$G$6,StateDropdownData,N291+1,FALSE))</f>
        <v/>
      </c>
      <c r="P291" s="29" t="str">
        <f>IF(HLOOKUP('Peer Comparison Tool'!$G$6,DropdownData,N291+1,FALSE)=0,"",HLOOKUP('Peer Comparison Tool'!$G$6,DropdownData,N291+1,FALSE))</f>
        <v/>
      </c>
      <c r="Q291" s="27">
        <v>282</v>
      </c>
      <c r="R291" s="28" t="str">
        <f>IF(HLOOKUP('Peer Comparison Tool'!$I$6,StateDropdownData,Q291+1,FALSE)=0,"",HLOOKUP('Peer Comparison Tool'!$I$6,StateDropdownData,Q291+1,FALSE))</f>
        <v/>
      </c>
      <c r="S291" s="29" t="str">
        <f>IF(HLOOKUP('Peer Comparison Tool'!$I$6,DropdownData,Q291+1,FALSE)=0,"",HLOOKUP('Peer Comparison Tool'!$I$6,DropdownData,Q291+1,FALSE))</f>
        <v/>
      </c>
      <c r="T291" s="5" t="str">
        <f t="shared" si="5218"/>
        <v/>
      </c>
      <c r="U291" s="5" t="str">
        <f t="shared" si="5218"/>
        <v/>
      </c>
      <c r="V291" s="5" t="str">
        <f t="shared" si="5218"/>
        <v/>
      </c>
      <c r="W291" s="5" t="str">
        <f t="shared" si="5218"/>
        <v/>
      </c>
      <c r="X291" s="5" t="str">
        <f t="shared" si="5218"/>
        <v/>
      </c>
      <c r="Y291" s="5" t="str">
        <f t="shared" si="5218"/>
        <v/>
      </c>
      <c r="Z291" s="5" t="str">
        <f t="shared" si="5218"/>
        <v/>
      </c>
      <c r="AA291" s="5" t="str">
        <f t="shared" si="5218"/>
        <v/>
      </c>
      <c r="AB291" s="5" t="str">
        <f t="shared" si="5218"/>
        <v/>
      </c>
      <c r="AC291" s="5" t="str">
        <f t="shared" si="5218"/>
        <v/>
      </c>
      <c r="AD291" s="5" t="str">
        <f t="shared" si="5219"/>
        <v/>
      </c>
      <c r="AE291" s="5" t="str">
        <f t="shared" si="5219"/>
        <v/>
      </c>
      <c r="AF291" s="5">
        <f t="shared" si="5219"/>
        <v>1005779</v>
      </c>
      <c r="AG291" s="5" t="str">
        <f t="shared" si="5219"/>
        <v/>
      </c>
      <c r="AH291" s="5" t="str">
        <f t="shared" si="5219"/>
        <v/>
      </c>
      <c r="AI291" s="5" t="str">
        <f t="shared" si="5219"/>
        <v/>
      </c>
      <c r="AJ291" s="5" t="str">
        <f t="shared" si="5219"/>
        <v/>
      </c>
      <c r="AK291" s="5" t="str">
        <f t="shared" si="5219"/>
        <v/>
      </c>
      <c r="AL291" s="5" t="str">
        <f t="shared" si="5219"/>
        <v/>
      </c>
      <c r="AM291" s="5" t="str">
        <f t="shared" si="5219"/>
        <v/>
      </c>
      <c r="AN291" s="5" t="str">
        <f t="shared" si="5220"/>
        <v/>
      </c>
      <c r="AO291" s="5" t="str">
        <f t="shared" si="5220"/>
        <v/>
      </c>
      <c r="AP291" s="5" t="str">
        <f t="shared" si="5220"/>
        <v/>
      </c>
      <c r="AQ291" s="5" t="str">
        <f t="shared" si="5220"/>
        <v/>
      </c>
      <c r="AR291" s="5" t="str">
        <f t="shared" si="5220"/>
        <v/>
      </c>
      <c r="AS291" s="5" t="str">
        <f t="shared" si="5220"/>
        <v/>
      </c>
      <c r="AT291" s="5" t="str">
        <f t="shared" si="5220"/>
        <v/>
      </c>
      <c r="AU291" s="5" t="str">
        <f t="shared" si="5220"/>
        <v/>
      </c>
      <c r="AV291" s="5" t="str">
        <f t="shared" si="5220"/>
        <v/>
      </c>
      <c r="AW291" s="5" t="str">
        <f t="shared" si="5220"/>
        <v/>
      </c>
      <c r="AX291" s="5" t="str">
        <f t="shared" si="5221"/>
        <v/>
      </c>
      <c r="AY291" s="5" t="str">
        <f t="shared" si="5221"/>
        <v/>
      </c>
      <c r="AZ291" s="5" t="str">
        <f t="shared" si="5221"/>
        <v/>
      </c>
      <c r="BA291" s="5" t="str">
        <f t="shared" si="5221"/>
        <v/>
      </c>
      <c r="BB291" s="5" t="str">
        <f t="shared" si="5221"/>
        <v/>
      </c>
      <c r="BC291" s="5" t="str">
        <f t="shared" si="5221"/>
        <v/>
      </c>
      <c r="BD291" s="5" t="str">
        <f t="shared" si="5221"/>
        <v/>
      </c>
      <c r="BE291" s="5" t="str">
        <f t="shared" si="5221"/>
        <v/>
      </c>
      <c r="BF291" s="5" t="str">
        <f t="shared" si="5221"/>
        <v/>
      </c>
      <c r="BG291" s="5" t="str">
        <f t="shared" si="5221"/>
        <v/>
      </c>
      <c r="BH291" s="5" t="str">
        <f t="shared" si="5222"/>
        <v/>
      </c>
      <c r="BI291" s="5" t="str">
        <f t="shared" si="5222"/>
        <v/>
      </c>
      <c r="BJ291" s="5">
        <f t="shared" si="5222"/>
        <v>4149941</v>
      </c>
      <c r="BK291" s="5" t="str">
        <f t="shared" si="5222"/>
        <v/>
      </c>
      <c r="BL291" s="5" t="str">
        <f t="shared" si="5222"/>
        <v/>
      </c>
      <c r="BM291" s="5" t="str">
        <f t="shared" si="5222"/>
        <v/>
      </c>
      <c r="BN291" s="5" t="str">
        <f t="shared" si="5222"/>
        <v/>
      </c>
      <c r="BO291" s="5" t="str">
        <f t="shared" si="5222"/>
        <v/>
      </c>
      <c r="BP291" s="5" t="str">
        <f t="shared" si="5222"/>
        <v/>
      </c>
      <c r="BQ291" s="5" t="str">
        <f t="shared" si="5222"/>
        <v/>
      </c>
      <c r="BR291" s="5"/>
      <c r="BT291" s="5" t="str">
        <f t="shared" si="5153"/>
        <v/>
      </c>
      <c r="BU291" s="5" t="str">
        <f t="shared" si="5154"/>
        <v/>
      </c>
      <c r="BV291" s="5" t="str">
        <f t="shared" si="5155"/>
        <v/>
      </c>
      <c r="BW291" s="5" t="str">
        <f t="shared" si="5156"/>
        <v/>
      </c>
      <c r="BX291" s="5" t="str">
        <f t="shared" si="5157"/>
        <v/>
      </c>
      <c r="BY291" s="5" t="str">
        <f t="shared" si="5158"/>
        <v/>
      </c>
      <c r="BZ291" s="5" t="str">
        <f t="shared" si="5159"/>
        <v/>
      </c>
      <c r="CA291" s="5" t="str">
        <f t="shared" si="5160"/>
        <v/>
      </c>
      <c r="CB291" s="5" t="str">
        <f t="shared" si="5161"/>
        <v/>
      </c>
      <c r="CC291" s="5" t="str">
        <f t="shared" si="5162"/>
        <v/>
      </c>
      <c r="CD291" s="5" t="str">
        <f t="shared" si="5163"/>
        <v/>
      </c>
      <c r="CE291" s="5" t="str">
        <f t="shared" si="5164"/>
        <v/>
      </c>
      <c r="CF291" s="5" t="str">
        <f t="shared" si="5165"/>
        <v>Teutopolis State Bank - Teutopolis, IL</v>
      </c>
      <c r="CG291" s="5" t="str">
        <f t="shared" si="5166"/>
        <v/>
      </c>
      <c r="CH291" s="5" t="str">
        <f t="shared" si="5167"/>
        <v/>
      </c>
      <c r="CI291" s="5" t="str">
        <f t="shared" si="5168"/>
        <v/>
      </c>
      <c r="CJ291" s="5" t="str">
        <f t="shared" si="5169"/>
        <v/>
      </c>
      <c r="CK291" s="5" t="str">
        <f t="shared" si="5170"/>
        <v/>
      </c>
      <c r="CL291" s="5" t="str">
        <f t="shared" si="5171"/>
        <v/>
      </c>
      <c r="CM291" s="5" t="str">
        <f t="shared" si="5172"/>
        <v/>
      </c>
      <c r="CN291" s="5" t="str">
        <f t="shared" si="5173"/>
        <v/>
      </c>
      <c r="CO291" s="5" t="str">
        <f t="shared" si="5174"/>
        <v/>
      </c>
      <c r="CP291" s="5" t="str">
        <f t="shared" si="5175"/>
        <v/>
      </c>
      <c r="CQ291" s="5" t="str">
        <f t="shared" si="5176"/>
        <v/>
      </c>
      <c r="CR291" s="5" t="str">
        <f t="shared" si="5177"/>
        <v/>
      </c>
      <c r="CS291" s="5" t="str">
        <f t="shared" si="5178"/>
        <v/>
      </c>
      <c r="CT291" s="5" t="str">
        <f t="shared" si="5179"/>
        <v/>
      </c>
      <c r="CU291" s="5" t="str">
        <f t="shared" si="5180"/>
        <v/>
      </c>
      <c r="CV291" s="5" t="str">
        <f t="shared" si="5181"/>
        <v/>
      </c>
      <c r="CW291" s="5" t="str">
        <f t="shared" si="5182"/>
        <v/>
      </c>
      <c r="CX291" s="5" t="str">
        <f t="shared" si="5183"/>
        <v/>
      </c>
      <c r="CY291" s="5" t="str">
        <f t="shared" si="5184"/>
        <v/>
      </c>
      <c r="CZ291" s="5" t="str">
        <f t="shared" si="5185"/>
        <v/>
      </c>
      <c r="DA291" s="5" t="str">
        <f t="shared" si="5186"/>
        <v/>
      </c>
      <c r="DB291" s="5" t="str">
        <f t="shared" si="5187"/>
        <v/>
      </c>
      <c r="DC291" s="5" t="str">
        <f t="shared" si="5188"/>
        <v/>
      </c>
      <c r="DD291" s="5" t="str">
        <f t="shared" si="5189"/>
        <v/>
      </c>
      <c r="DE291" s="5" t="str">
        <f t="shared" si="5190"/>
        <v/>
      </c>
      <c r="DF291" s="5" t="str">
        <f t="shared" si="5191"/>
        <v/>
      </c>
      <c r="DG291" s="5" t="str">
        <f t="shared" si="5192"/>
        <v/>
      </c>
      <c r="DH291" s="5" t="str">
        <f t="shared" si="5193"/>
        <v/>
      </c>
      <c r="DI291" s="5" t="str">
        <f t="shared" si="5194"/>
        <v/>
      </c>
      <c r="DJ291" s="5" t="str">
        <f t="shared" si="5195"/>
        <v>Texas Partners Bank - San Antonio, TX</v>
      </c>
      <c r="DK291" s="5" t="str">
        <f t="shared" si="5196"/>
        <v/>
      </c>
      <c r="DL291" s="5" t="str">
        <f t="shared" si="5197"/>
        <v/>
      </c>
      <c r="DM291" s="5" t="str">
        <f t="shared" si="5198"/>
        <v/>
      </c>
      <c r="DN291" s="5" t="str">
        <f t="shared" si="5199"/>
        <v/>
      </c>
      <c r="DO291" s="5" t="str">
        <f t="shared" si="5200"/>
        <v/>
      </c>
      <c r="DP291" s="5" t="str">
        <f t="shared" si="5201"/>
        <v/>
      </c>
      <c r="DQ291" s="5" t="str">
        <f t="shared" si="5142"/>
        <v/>
      </c>
    </row>
    <row r="292" spans="1:121" x14ac:dyDescent="0.25">
      <c r="A292">
        <v>291</v>
      </c>
      <c r="B292" s="5">
        <v>4170693</v>
      </c>
      <c r="C292" t="str">
        <f t="shared" si="5202"/>
        <v>Mega International Commercial Bank - Los Angeles Branch - Los Angeles, CA</v>
      </c>
      <c r="D292" s="21" t="s">
        <v>10656</v>
      </c>
      <c r="E292" s="19" t="s">
        <v>2953</v>
      </c>
      <c r="F292" s="19" t="s">
        <v>2951</v>
      </c>
      <c r="G292" s="19"/>
      <c r="K292" s="27">
        <v>283</v>
      </c>
      <c r="L292" s="28" t="str">
        <f>IF(HLOOKUP('Peer Comparison Tool'!$E$6,StateDropdownData,K292+1,FALSE)=0,"",HLOOKUP('Peer Comparison Tool'!$E$6,StateDropdownData,K292+1,FALSE))</f>
        <v/>
      </c>
      <c r="M292" s="29" t="str">
        <f>IF(HLOOKUP('Peer Comparison Tool'!$E$6,[0]!DropdownData,K292+1,FALSE)=0,"",HLOOKUP('Peer Comparison Tool'!$E$6,[0]!DropdownData,K292+1,FALSE))</f>
        <v/>
      </c>
      <c r="N292" s="27">
        <v>283</v>
      </c>
      <c r="O292" s="28" t="str">
        <f>IF(HLOOKUP('Peer Comparison Tool'!$G$6,StateDropdownData,N292+1,FALSE)=0,"",HLOOKUP('Peer Comparison Tool'!$G$6,StateDropdownData,N292+1,FALSE))</f>
        <v/>
      </c>
      <c r="P292" s="29" t="str">
        <f>IF(HLOOKUP('Peer Comparison Tool'!$G$6,DropdownData,N292+1,FALSE)=0,"",HLOOKUP('Peer Comparison Tool'!$G$6,DropdownData,N292+1,FALSE))</f>
        <v/>
      </c>
      <c r="Q292" s="27">
        <v>283</v>
      </c>
      <c r="R292" s="28" t="str">
        <f>IF(HLOOKUP('Peer Comparison Tool'!$I$6,StateDropdownData,Q292+1,FALSE)=0,"",HLOOKUP('Peer Comparison Tool'!$I$6,StateDropdownData,Q292+1,FALSE))</f>
        <v/>
      </c>
      <c r="S292" s="29" t="str">
        <f>IF(HLOOKUP('Peer Comparison Tool'!$I$6,DropdownData,Q292+1,FALSE)=0,"",HLOOKUP('Peer Comparison Tool'!$I$6,DropdownData,Q292+1,FALSE))</f>
        <v/>
      </c>
      <c r="T292" s="5" t="str">
        <f t="shared" si="5218"/>
        <v/>
      </c>
      <c r="U292" s="5" t="str">
        <f t="shared" si="5218"/>
        <v/>
      </c>
      <c r="V292" s="5" t="str">
        <f t="shared" si="5218"/>
        <v/>
      </c>
      <c r="W292" s="5" t="str">
        <f t="shared" si="5218"/>
        <v/>
      </c>
      <c r="X292" s="5" t="str">
        <f t="shared" si="5218"/>
        <v/>
      </c>
      <c r="Y292" s="5" t="str">
        <f t="shared" si="5218"/>
        <v/>
      </c>
      <c r="Z292" s="5" t="str">
        <f t="shared" si="5218"/>
        <v/>
      </c>
      <c r="AA292" s="5" t="str">
        <f t="shared" si="5218"/>
        <v/>
      </c>
      <c r="AB292" s="5" t="str">
        <f t="shared" si="5218"/>
        <v/>
      </c>
      <c r="AC292" s="5" t="str">
        <f t="shared" si="5218"/>
        <v/>
      </c>
      <c r="AD292" s="5" t="str">
        <f t="shared" si="5219"/>
        <v/>
      </c>
      <c r="AE292" s="5" t="str">
        <f t="shared" si="5219"/>
        <v/>
      </c>
      <c r="AF292" s="5">
        <f t="shared" si="5219"/>
        <v>1012227</v>
      </c>
      <c r="AG292" s="5" t="str">
        <f t="shared" si="5219"/>
        <v/>
      </c>
      <c r="AH292" s="5" t="str">
        <f t="shared" si="5219"/>
        <v/>
      </c>
      <c r="AI292" s="5" t="str">
        <f t="shared" si="5219"/>
        <v/>
      </c>
      <c r="AJ292" s="5" t="str">
        <f t="shared" si="5219"/>
        <v/>
      </c>
      <c r="AK292" s="5" t="str">
        <f t="shared" si="5219"/>
        <v/>
      </c>
      <c r="AL292" s="5" t="str">
        <f t="shared" si="5219"/>
        <v/>
      </c>
      <c r="AM292" s="5" t="str">
        <f t="shared" si="5219"/>
        <v/>
      </c>
      <c r="AN292" s="5" t="str">
        <f t="shared" si="5220"/>
        <v/>
      </c>
      <c r="AO292" s="5" t="str">
        <f t="shared" si="5220"/>
        <v/>
      </c>
      <c r="AP292" s="5" t="str">
        <f t="shared" si="5220"/>
        <v/>
      </c>
      <c r="AQ292" s="5" t="str">
        <f t="shared" si="5220"/>
        <v/>
      </c>
      <c r="AR292" s="5" t="str">
        <f t="shared" si="5220"/>
        <v/>
      </c>
      <c r="AS292" s="5" t="str">
        <f t="shared" si="5220"/>
        <v/>
      </c>
      <c r="AT292" s="5" t="str">
        <f t="shared" si="5220"/>
        <v/>
      </c>
      <c r="AU292" s="5" t="str">
        <f t="shared" si="5220"/>
        <v/>
      </c>
      <c r="AV292" s="5" t="str">
        <f t="shared" si="5220"/>
        <v/>
      </c>
      <c r="AW292" s="5" t="str">
        <f t="shared" si="5220"/>
        <v/>
      </c>
      <c r="AX292" s="5" t="str">
        <f t="shared" si="5221"/>
        <v/>
      </c>
      <c r="AY292" s="5" t="str">
        <f t="shared" si="5221"/>
        <v/>
      </c>
      <c r="AZ292" s="5" t="str">
        <f t="shared" si="5221"/>
        <v/>
      </c>
      <c r="BA292" s="5" t="str">
        <f t="shared" si="5221"/>
        <v/>
      </c>
      <c r="BB292" s="5" t="str">
        <f t="shared" si="5221"/>
        <v/>
      </c>
      <c r="BC292" s="5" t="str">
        <f t="shared" si="5221"/>
        <v/>
      </c>
      <c r="BD292" s="5" t="str">
        <f t="shared" si="5221"/>
        <v/>
      </c>
      <c r="BE292" s="5" t="str">
        <f t="shared" si="5221"/>
        <v/>
      </c>
      <c r="BF292" s="5" t="str">
        <f t="shared" si="5221"/>
        <v/>
      </c>
      <c r="BG292" s="5" t="str">
        <f t="shared" si="5221"/>
        <v/>
      </c>
      <c r="BH292" s="5" t="str">
        <f t="shared" si="5222"/>
        <v/>
      </c>
      <c r="BI292" s="5" t="str">
        <f t="shared" si="5222"/>
        <v/>
      </c>
      <c r="BJ292" s="5">
        <f t="shared" si="5222"/>
        <v>1008759</v>
      </c>
      <c r="BK292" s="5" t="str">
        <f t="shared" si="5222"/>
        <v/>
      </c>
      <c r="BL292" s="5" t="str">
        <f t="shared" si="5222"/>
        <v/>
      </c>
      <c r="BM292" s="5" t="str">
        <f t="shared" si="5222"/>
        <v/>
      </c>
      <c r="BN292" s="5" t="str">
        <f t="shared" si="5222"/>
        <v/>
      </c>
      <c r="BO292" s="5" t="str">
        <f t="shared" si="5222"/>
        <v/>
      </c>
      <c r="BP292" s="5" t="str">
        <f t="shared" si="5222"/>
        <v/>
      </c>
      <c r="BQ292" s="5" t="str">
        <f t="shared" si="5222"/>
        <v/>
      </c>
      <c r="BR292" s="5"/>
      <c r="BT292" s="5" t="str">
        <f t="shared" si="5153"/>
        <v/>
      </c>
      <c r="BU292" s="5" t="str">
        <f t="shared" si="5154"/>
        <v/>
      </c>
      <c r="BV292" s="5" t="str">
        <f t="shared" si="5155"/>
        <v/>
      </c>
      <c r="BW292" s="5" t="str">
        <f t="shared" si="5156"/>
        <v/>
      </c>
      <c r="BX292" s="5" t="str">
        <f t="shared" si="5157"/>
        <v/>
      </c>
      <c r="BY292" s="5" t="str">
        <f t="shared" si="5158"/>
        <v/>
      </c>
      <c r="BZ292" s="5" t="str">
        <f t="shared" si="5159"/>
        <v/>
      </c>
      <c r="CA292" s="5" t="str">
        <f t="shared" si="5160"/>
        <v/>
      </c>
      <c r="CB292" s="5" t="str">
        <f t="shared" si="5161"/>
        <v/>
      </c>
      <c r="CC292" s="5" t="str">
        <f t="shared" si="5162"/>
        <v/>
      </c>
      <c r="CD292" s="5" t="str">
        <f t="shared" si="5163"/>
        <v/>
      </c>
      <c r="CE292" s="5" t="str">
        <f t="shared" si="5164"/>
        <v/>
      </c>
      <c r="CF292" s="5" t="str">
        <f t="shared" si="5165"/>
        <v>The Atlanta National Bank - Atlanta, IL</v>
      </c>
      <c r="CG292" s="5" t="str">
        <f t="shared" si="5166"/>
        <v/>
      </c>
      <c r="CH292" s="5" t="str">
        <f t="shared" si="5167"/>
        <v/>
      </c>
      <c r="CI292" s="5" t="str">
        <f t="shared" si="5168"/>
        <v/>
      </c>
      <c r="CJ292" s="5" t="str">
        <f t="shared" si="5169"/>
        <v/>
      </c>
      <c r="CK292" s="5" t="str">
        <f t="shared" si="5170"/>
        <v/>
      </c>
      <c r="CL292" s="5" t="str">
        <f t="shared" si="5171"/>
        <v/>
      </c>
      <c r="CM292" s="5" t="str">
        <f t="shared" si="5172"/>
        <v/>
      </c>
      <c r="CN292" s="5" t="str">
        <f t="shared" si="5173"/>
        <v/>
      </c>
      <c r="CO292" s="5" t="str">
        <f t="shared" si="5174"/>
        <v/>
      </c>
      <c r="CP292" s="5" t="str">
        <f t="shared" si="5175"/>
        <v/>
      </c>
      <c r="CQ292" s="5" t="str">
        <f t="shared" si="5176"/>
        <v/>
      </c>
      <c r="CR292" s="5" t="str">
        <f t="shared" si="5177"/>
        <v/>
      </c>
      <c r="CS292" s="5" t="str">
        <f t="shared" si="5178"/>
        <v/>
      </c>
      <c r="CT292" s="5" t="str">
        <f t="shared" si="5179"/>
        <v/>
      </c>
      <c r="CU292" s="5" t="str">
        <f t="shared" si="5180"/>
        <v/>
      </c>
      <c r="CV292" s="5" t="str">
        <f t="shared" si="5181"/>
        <v/>
      </c>
      <c r="CW292" s="5" t="str">
        <f t="shared" si="5182"/>
        <v/>
      </c>
      <c r="CX292" s="5" t="str">
        <f t="shared" si="5183"/>
        <v/>
      </c>
      <c r="CY292" s="5" t="str">
        <f t="shared" si="5184"/>
        <v/>
      </c>
      <c r="CZ292" s="5" t="str">
        <f t="shared" si="5185"/>
        <v/>
      </c>
      <c r="DA292" s="5" t="str">
        <f t="shared" si="5186"/>
        <v/>
      </c>
      <c r="DB292" s="5" t="str">
        <f t="shared" si="5187"/>
        <v/>
      </c>
      <c r="DC292" s="5" t="str">
        <f t="shared" si="5188"/>
        <v/>
      </c>
      <c r="DD292" s="5" t="str">
        <f t="shared" si="5189"/>
        <v/>
      </c>
      <c r="DE292" s="5" t="str">
        <f t="shared" si="5190"/>
        <v/>
      </c>
      <c r="DF292" s="5" t="str">
        <f t="shared" si="5191"/>
        <v/>
      </c>
      <c r="DG292" s="5" t="str">
        <f t="shared" si="5192"/>
        <v/>
      </c>
      <c r="DH292" s="5" t="str">
        <f t="shared" si="5193"/>
        <v/>
      </c>
      <c r="DI292" s="5" t="str">
        <f t="shared" si="5194"/>
        <v/>
      </c>
      <c r="DJ292" s="5" t="str">
        <f t="shared" si="5195"/>
        <v>Texas Regional Bank - Harlingen, TX</v>
      </c>
      <c r="DK292" s="5" t="str">
        <f t="shared" si="5196"/>
        <v/>
      </c>
      <c r="DL292" s="5" t="str">
        <f t="shared" si="5197"/>
        <v/>
      </c>
      <c r="DM292" s="5" t="str">
        <f t="shared" si="5198"/>
        <v/>
      </c>
      <c r="DN292" s="5" t="str">
        <f t="shared" si="5199"/>
        <v/>
      </c>
      <c r="DO292" s="5" t="str">
        <f t="shared" si="5200"/>
        <v/>
      </c>
      <c r="DP292" s="5" t="str">
        <f t="shared" si="5201"/>
        <v/>
      </c>
      <c r="DQ292" s="5" t="str">
        <f t="shared" si="5142"/>
        <v/>
      </c>
    </row>
    <row r="293" spans="1:121" x14ac:dyDescent="0.25">
      <c r="A293">
        <v>292</v>
      </c>
      <c r="B293" s="5">
        <v>4537328</v>
      </c>
      <c r="C293" t="str">
        <f t="shared" si="5202"/>
        <v>Mega International Commercial Bank - Silicon Valley Branch - San Jose, CA</v>
      </c>
      <c r="D293" s="21" t="s">
        <v>10657</v>
      </c>
      <c r="E293" s="19" t="s">
        <v>2989</v>
      </c>
      <c r="F293" s="19" t="s">
        <v>2951</v>
      </c>
      <c r="G293" s="19"/>
      <c r="K293" s="27">
        <v>284</v>
      </c>
      <c r="L293" s="28" t="str">
        <f>IF(HLOOKUP('Peer Comparison Tool'!$E$6,StateDropdownData,K293+1,FALSE)=0,"",HLOOKUP('Peer Comparison Tool'!$E$6,StateDropdownData,K293+1,FALSE))</f>
        <v/>
      </c>
      <c r="M293" s="29" t="str">
        <f>IF(HLOOKUP('Peer Comparison Tool'!$E$6,[0]!DropdownData,K293+1,FALSE)=0,"",HLOOKUP('Peer Comparison Tool'!$E$6,[0]!DropdownData,K293+1,FALSE))</f>
        <v/>
      </c>
      <c r="N293" s="27">
        <v>284</v>
      </c>
      <c r="O293" s="28" t="str">
        <f>IF(HLOOKUP('Peer Comparison Tool'!$G$6,StateDropdownData,N293+1,FALSE)=0,"",HLOOKUP('Peer Comparison Tool'!$G$6,StateDropdownData,N293+1,FALSE))</f>
        <v/>
      </c>
      <c r="P293" s="29" t="str">
        <f>IF(HLOOKUP('Peer Comparison Tool'!$G$6,DropdownData,N293+1,FALSE)=0,"",HLOOKUP('Peer Comparison Tool'!$G$6,DropdownData,N293+1,FALSE))</f>
        <v/>
      </c>
      <c r="Q293" s="27">
        <v>284</v>
      </c>
      <c r="R293" s="28" t="str">
        <f>IF(HLOOKUP('Peer Comparison Tool'!$I$6,StateDropdownData,Q293+1,FALSE)=0,"",HLOOKUP('Peer Comparison Tool'!$I$6,StateDropdownData,Q293+1,FALSE))</f>
        <v/>
      </c>
      <c r="S293" s="29" t="str">
        <f>IF(HLOOKUP('Peer Comparison Tool'!$I$6,DropdownData,Q293+1,FALSE)=0,"",HLOOKUP('Peer Comparison Tool'!$I$6,DropdownData,Q293+1,FALSE))</f>
        <v/>
      </c>
      <c r="T293" s="5" t="str">
        <f t="shared" si="5218"/>
        <v/>
      </c>
      <c r="U293" s="5" t="str">
        <f t="shared" si="5218"/>
        <v/>
      </c>
      <c r="V293" s="5" t="str">
        <f t="shared" si="5218"/>
        <v/>
      </c>
      <c r="W293" s="5" t="str">
        <f t="shared" si="5218"/>
        <v/>
      </c>
      <c r="X293" s="5" t="str">
        <f t="shared" si="5218"/>
        <v/>
      </c>
      <c r="Y293" s="5" t="str">
        <f t="shared" si="5218"/>
        <v/>
      </c>
      <c r="Z293" s="5" t="str">
        <f t="shared" si="5218"/>
        <v/>
      </c>
      <c r="AA293" s="5" t="str">
        <f t="shared" si="5218"/>
        <v/>
      </c>
      <c r="AB293" s="5" t="str">
        <f t="shared" si="5218"/>
        <v/>
      </c>
      <c r="AC293" s="5" t="str">
        <f t="shared" si="5218"/>
        <v/>
      </c>
      <c r="AD293" s="5" t="str">
        <f t="shared" si="5219"/>
        <v/>
      </c>
      <c r="AE293" s="5" t="str">
        <f t="shared" si="5219"/>
        <v/>
      </c>
      <c r="AF293" s="5">
        <f t="shared" si="5219"/>
        <v>1014293</v>
      </c>
      <c r="AG293" s="5" t="str">
        <f t="shared" si="5219"/>
        <v/>
      </c>
      <c r="AH293" s="5" t="str">
        <f t="shared" si="5219"/>
        <v/>
      </c>
      <c r="AI293" s="5" t="str">
        <f t="shared" si="5219"/>
        <v/>
      </c>
      <c r="AJ293" s="5" t="str">
        <f t="shared" si="5219"/>
        <v/>
      </c>
      <c r="AK293" s="5" t="str">
        <f t="shared" si="5219"/>
        <v/>
      </c>
      <c r="AL293" s="5" t="str">
        <f t="shared" si="5219"/>
        <v/>
      </c>
      <c r="AM293" s="5" t="str">
        <f t="shared" si="5219"/>
        <v/>
      </c>
      <c r="AN293" s="5" t="str">
        <f t="shared" si="5220"/>
        <v/>
      </c>
      <c r="AO293" s="5" t="str">
        <f t="shared" si="5220"/>
        <v/>
      </c>
      <c r="AP293" s="5" t="str">
        <f t="shared" si="5220"/>
        <v/>
      </c>
      <c r="AQ293" s="5" t="str">
        <f t="shared" si="5220"/>
        <v/>
      </c>
      <c r="AR293" s="5" t="str">
        <f t="shared" si="5220"/>
        <v/>
      </c>
      <c r="AS293" s="5" t="str">
        <f t="shared" si="5220"/>
        <v/>
      </c>
      <c r="AT293" s="5" t="str">
        <f t="shared" si="5220"/>
        <v/>
      </c>
      <c r="AU293" s="5" t="str">
        <f t="shared" si="5220"/>
        <v/>
      </c>
      <c r="AV293" s="5" t="str">
        <f t="shared" si="5220"/>
        <v/>
      </c>
      <c r="AW293" s="5" t="str">
        <f t="shared" si="5220"/>
        <v/>
      </c>
      <c r="AX293" s="5" t="str">
        <f t="shared" si="5221"/>
        <v/>
      </c>
      <c r="AY293" s="5" t="str">
        <f t="shared" si="5221"/>
        <v/>
      </c>
      <c r="AZ293" s="5" t="str">
        <f t="shared" si="5221"/>
        <v/>
      </c>
      <c r="BA293" s="5" t="str">
        <f t="shared" si="5221"/>
        <v/>
      </c>
      <c r="BB293" s="5" t="str">
        <f t="shared" si="5221"/>
        <v/>
      </c>
      <c r="BC293" s="5" t="str">
        <f t="shared" si="5221"/>
        <v/>
      </c>
      <c r="BD293" s="5" t="str">
        <f t="shared" si="5221"/>
        <v/>
      </c>
      <c r="BE293" s="5" t="str">
        <f t="shared" si="5221"/>
        <v/>
      </c>
      <c r="BF293" s="5" t="str">
        <f t="shared" si="5221"/>
        <v/>
      </c>
      <c r="BG293" s="5" t="str">
        <f t="shared" si="5221"/>
        <v/>
      </c>
      <c r="BH293" s="5" t="str">
        <f t="shared" si="5222"/>
        <v/>
      </c>
      <c r="BI293" s="5" t="str">
        <f t="shared" si="5222"/>
        <v/>
      </c>
      <c r="BJ293" s="5">
        <f t="shared" si="5222"/>
        <v>1013050</v>
      </c>
      <c r="BK293" s="5" t="str">
        <f t="shared" si="5222"/>
        <v/>
      </c>
      <c r="BL293" s="5" t="str">
        <f t="shared" si="5222"/>
        <v/>
      </c>
      <c r="BM293" s="5" t="str">
        <f t="shared" si="5222"/>
        <v/>
      </c>
      <c r="BN293" s="5" t="str">
        <f t="shared" si="5222"/>
        <v/>
      </c>
      <c r="BO293" s="5" t="str">
        <f t="shared" si="5222"/>
        <v/>
      </c>
      <c r="BP293" s="5" t="str">
        <f t="shared" si="5222"/>
        <v/>
      </c>
      <c r="BQ293" s="5" t="str">
        <f t="shared" si="5222"/>
        <v/>
      </c>
      <c r="BR293" s="5"/>
      <c r="BT293" s="5" t="str">
        <f t="shared" si="5153"/>
        <v/>
      </c>
      <c r="BU293" s="5" t="str">
        <f t="shared" si="5154"/>
        <v/>
      </c>
      <c r="BV293" s="5" t="str">
        <f t="shared" si="5155"/>
        <v/>
      </c>
      <c r="BW293" s="5" t="str">
        <f t="shared" si="5156"/>
        <v/>
      </c>
      <c r="BX293" s="5" t="str">
        <f t="shared" si="5157"/>
        <v/>
      </c>
      <c r="BY293" s="5" t="str">
        <f t="shared" si="5158"/>
        <v/>
      </c>
      <c r="BZ293" s="5" t="str">
        <f t="shared" si="5159"/>
        <v/>
      </c>
      <c r="CA293" s="5" t="str">
        <f t="shared" si="5160"/>
        <v/>
      </c>
      <c r="CB293" s="5" t="str">
        <f t="shared" si="5161"/>
        <v/>
      </c>
      <c r="CC293" s="5" t="str">
        <f t="shared" si="5162"/>
        <v/>
      </c>
      <c r="CD293" s="5" t="str">
        <f t="shared" si="5163"/>
        <v/>
      </c>
      <c r="CE293" s="5" t="str">
        <f t="shared" si="5164"/>
        <v/>
      </c>
      <c r="CF293" s="5" t="str">
        <f t="shared" si="5165"/>
        <v>The Bank of Herrin - Herrin, IL</v>
      </c>
      <c r="CG293" s="5" t="str">
        <f t="shared" si="5166"/>
        <v/>
      </c>
      <c r="CH293" s="5" t="str">
        <f t="shared" si="5167"/>
        <v/>
      </c>
      <c r="CI293" s="5" t="str">
        <f t="shared" si="5168"/>
        <v/>
      </c>
      <c r="CJ293" s="5" t="str">
        <f t="shared" si="5169"/>
        <v/>
      </c>
      <c r="CK293" s="5" t="str">
        <f t="shared" si="5170"/>
        <v/>
      </c>
      <c r="CL293" s="5" t="str">
        <f t="shared" si="5171"/>
        <v/>
      </c>
      <c r="CM293" s="5" t="str">
        <f t="shared" si="5172"/>
        <v/>
      </c>
      <c r="CN293" s="5" t="str">
        <f t="shared" si="5173"/>
        <v/>
      </c>
      <c r="CO293" s="5" t="str">
        <f t="shared" si="5174"/>
        <v/>
      </c>
      <c r="CP293" s="5" t="str">
        <f t="shared" si="5175"/>
        <v/>
      </c>
      <c r="CQ293" s="5" t="str">
        <f t="shared" si="5176"/>
        <v/>
      </c>
      <c r="CR293" s="5" t="str">
        <f t="shared" si="5177"/>
        <v/>
      </c>
      <c r="CS293" s="5" t="str">
        <f t="shared" si="5178"/>
        <v/>
      </c>
      <c r="CT293" s="5" t="str">
        <f t="shared" si="5179"/>
        <v/>
      </c>
      <c r="CU293" s="5" t="str">
        <f t="shared" si="5180"/>
        <v/>
      </c>
      <c r="CV293" s="5" t="str">
        <f t="shared" si="5181"/>
        <v/>
      </c>
      <c r="CW293" s="5" t="str">
        <f t="shared" si="5182"/>
        <v/>
      </c>
      <c r="CX293" s="5" t="str">
        <f t="shared" si="5183"/>
        <v/>
      </c>
      <c r="CY293" s="5" t="str">
        <f t="shared" si="5184"/>
        <v/>
      </c>
      <c r="CZ293" s="5" t="str">
        <f t="shared" si="5185"/>
        <v/>
      </c>
      <c r="DA293" s="5" t="str">
        <f t="shared" si="5186"/>
        <v/>
      </c>
      <c r="DB293" s="5" t="str">
        <f t="shared" si="5187"/>
        <v/>
      </c>
      <c r="DC293" s="5" t="str">
        <f t="shared" si="5188"/>
        <v/>
      </c>
      <c r="DD293" s="5" t="str">
        <f t="shared" si="5189"/>
        <v/>
      </c>
      <c r="DE293" s="5" t="str">
        <f t="shared" si="5190"/>
        <v/>
      </c>
      <c r="DF293" s="5" t="str">
        <f t="shared" si="5191"/>
        <v/>
      </c>
      <c r="DG293" s="5" t="str">
        <f t="shared" si="5192"/>
        <v/>
      </c>
      <c r="DH293" s="5" t="str">
        <f t="shared" si="5193"/>
        <v/>
      </c>
      <c r="DI293" s="5" t="str">
        <f t="shared" si="5194"/>
        <v/>
      </c>
      <c r="DJ293" s="5" t="str">
        <f t="shared" si="5195"/>
        <v>Texas Republic Bank, National Association - Frisco, TX</v>
      </c>
      <c r="DK293" s="5" t="str">
        <f t="shared" si="5196"/>
        <v/>
      </c>
      <c r="DL293" s="5" t="str">
        <f t="shared" si="5197"/>
        <v/>
      </c>
      <c r="DM293" s="5" t="str">
        <f t="shared" si="5198"/>
        <v/>
      </c>
      <c r="DN293" s="5" t="str">
        <f t="shared" si="5199"/>
        <v/>
      </c>
      <c r="DO293" s="5" t="str">
        <f t="shared" si="5200"/>
        <v/>
      </c>
      <c r="DP293" s="5" t="str">
        <f t="shared" si="5201"/>
        <v/>
      </c>
      <c r="DQ293" s="5" t="str">
        <f t="shared" si="5142"/>
        <v/>
      </c>
    </row>
    <row r="294" spans="1:121" x14ac:dyDescent="0.25">
      <c r="A294">
        <v>293</v>
      </c>
      <c r="B294" s="5">
        <v>1010569</v>
      </c>
      <c r="C294" t="str">
        <f t="shared" si="5202"/>
        <v>Metropolitan Bank - Oakland, CA</v>
      </c>
      <c r="D294" s="21" t="s">
        <v>1850</v>
      </c>
      <c r="E294" s="19" t="s">
        <v>2968</v>
      </c>
      <c r="F294" s="19" t="s">
        <v>2951</v>
      </c>
      <c r="G294" s="19"/>
      <c r="K294" s="27">
        <v>285</v>
      </c>
      <c r="L294" s="28" t="str">
        <f>IF(HLOOKUP('Peer Comparison Tool'!$E$6,StateDropdownData,K294+1,FALSE)=0,"",HLOOKUP('Peer Comparison Tool'!$E$6,StateDropdownData,K294+1,FALSE))</f>
        <v/>
      </c>
      <c r="M294" s="29" t="str">
        <f>IF(HLOOKUP('Peer Comparison Tool'!$E$6,[0]!DropdownData,K294+1,FALSE)=0,"",HLOOKUP('Peer Comparison Tool'!$E$6,[0]!DropdownData,K294+1,FALSE))</f>
        <v/>
      </c>
      <c r="N294" s="27">
        <v>285</v>
      </c>
      <c r="O294" s="28" t="str">
        <f>IF(HLOOKUP('Peer Comparison Tool'!$G$6,StateDropdownData,N294+1,FALSE)=0,"",HLOOKUP('Peer Comparison Tool'!$G$6,StateDropdownData,N294+1,FALSE))</f>
        <v/>
      </c>
      <c r="P294" s="29" t="str">
        <f>IF(HLOOKUP('Peer Comparison Tool'!$G$6,DropdownData,N294+1,FALSE)=0,"",HLOOKUP('Peer Comparison Tool'!$G$6,DropdownData,N294+1,FALSE))</f>
        <v/>
      </c>
      <c r="Q294" s="27">
        <v>285</v>
      </c>
      <c r="R294" s="28" t="str">
        <f>IF(HLOOKUP('Peer Comparison Tool'!$I$6,StateDropdownData,Q294+1,FALSE)=0,"",HLOOKUP('Peer Comparison Tool'!$I$6,StateDropdownData,Q294+1,FALSE))</f>
        <v/>
      </c>
      <c r="S294" s="29" t="str">
        <f>IF(HLOOKUP('Peer Comparison Tool'!$I$6,DropdownData,Q294+1,FALSE)=0,"",HLOOKUP('Peer Comparison Tool'!$I$6,DropdownData,Q294+1,FALSE))</f>
        <v/>
      </c>
      <c r="T294" s="5" t="str">
        <f t="shared" si="5218"/>
        <v/>
      </c>
      <c r="U294" s="5" t="str">
        <f t="shared" si="5218"/>
        <v/>
      </c>
      <c r="V294" s="5" t="str">
        <f t="shared" si="5218"/>
        <v/>
      </c>
      <c r="W294" s="5" t="str">
        <f t="shared" si="5218"/>
        <v/>
      </c>
      <c r="X294" s="5" t="str">
        <f t="shared" si="5218"/>
        <v/>
      </c>
      <c r="Y294" s="5" t="str">
        <f t="shared" si="5218"/>
        <v/>
      </c>
      <c r="Z294" s="5" t="str">
        <f t="shared" si="5218"/>
        <v/>
      </c>
      <c r="AA294" s="5" t="str">
        <f t="shared" si="5218"/>
        <v/>
      </c>
      <c r="AB294" s="5" t="str">
        <f t="shared" si="5218"/>
        <v/>
      </c>
      <c r="AC294" s="5" t="str">
        <f t="shared" si="5218"/>
        <v/>
      </c>
      <c r="AD294" s="5" t="str">
        <f t="shared" si="5219"/>
        <v/>
      </c>
      <c r="AE294" s="5" t="str">
        <f t="shared" si="5219"/>
        <v/>
      </c>
      <c r="AF294" s="5">
        <f t="shared" si="5219"/>
        <v>1012867</v>
      </c>
      <c r="AG294" s="5" t="str">
        <f t="shared" si="5219"/>
        <v/>
      </c>
      <c r="AH294" s="5" t="str">
        <f t="shared" si="5219"/>
        <v/>
      </c>
      <c r="AI294" s="5" t="str">
        <f t="shared" si="5219"/>
        <v/>
      </c>
      <c r="AJ294" s="5" t="str">
        <f t="shared" si="5219"/>
        <v/>
      </c>
      <c r="AK294" s="5" t="str">
        <f t="shared" si="5219"/>
        <v/>
      </c>
      <c r="AL294" s="5" t="str">
        <f t="shared" si="5219"/>
        <v/>
      </c>
      <c r="AM294" s="5" t="str">
        <f t="shared" si="5219"/>
        <v/>
      </c>
      <c r="AN294" s="5" t="str">
        <f t="shared" si="5220"/>
        <v/>
      </c>
      <c r="AO294" s="5" t="str">
        <f t="shared" si="5220"/>
        <v/>
      </c>
      <c r="AP294" s="5" t="str">
        <f t="shared" si="5220"/>
        <v/>
      </c>
      <c r="AQ294" s="5" t="str">
        <f t="shared" si="5220"/>
        <v/>
      </c>
      <c r="AR294" s="5" t="str">
        <f t="shared" si="5220"/>
        <v/>
      </c>
      <c r="AS294" s="5" t="str">
        <f t="shared" si="5220"/>
        <v/>
      </c>
      <c r="AT294" s="5" t="str">
        <f t="shared" si="5220"/>
        <v/>
      </c>
      <c r="AU294" s="5" t="str">
        <f t="shared" si="5220"/>
        <v/>
      </c>
      <c r="AV294" s="5" t="str">
        <f t="shared" si="5220"/>
        <v/>
      </c>
      <c r="AW294" s="5" t="str">
        <f t="shared" si="5220"/>
        <v/>
      </c>
      <c r="AX294" s="5" t="str">
        <f t="shared" si="5221"/>
        <v/>
      </c>
      <c r="AY294" s="5" t="str">
        <f t="shared" si="5221"/>
        <v/>
      </c>
      <c r="AZ294" s="5" t="str">
        <f t="shared" si="5221"/>
        <v/>
      </c>
      <c r="BA294" s="5" t="str">
        <f t="shared" si="5221"/>
        <v/>
      </c>
      <c r="BB294" s="5" t="str">
        <f t="shared" si="5221"/>
        <v/>
      </c>
      <c r="BC294" s="5" t="str">
        <f t="shared" si="5221"/>
        <v/>
      </c>
      <c r="BD294" s="5" t="str">
        <f t="shared" si="5221"/>
        <v/>
      </c>
      <c r="BE294" s="5" t="str">
        <f t="shared" si="5221"/>
        <v/>
      </c>
      <c r="BF294" s="5" t="str">
        <f t="shared" si="5221"/>
        <v/>
      </c>
      <c r="BG294" s="5" t="str">
        <f t="shared" si="5221"/>
        <v/>
      </c>
      <c r="BH294" s="5" t="str">
        <f t="shared" si="5222"/>
        <v/>
      </c>
      <c r="BI294" s="5" t="str">
        <f t="shared" si="5222"/>
        <v/>
      </c>
      <c r="BJ294" s="5">
        <f t="shared" si="5222"/>
        <v>4166647</v>
      </c>
      <c r="BK294" s="5" t="str">
        <f t="shared" si="5222"/>
        <v/>
      </c>
      <c r="BL294" s="5" t="str">
        <f t="shared" si="5222"/>
        <v/>
      </c>
      <c r="BM294" s="5" t="str">
        <f t="shared" si="5222"/>
        <v/>
      </c>
      <c r="BN294" s="5" t="str">
        <f t="shared" si="5222"/>
        <v/>
      </c>
      <c r="BO294" s="5" t="str">
        <f t="shared" si="5222"/>
        <v/>
      </c>
      <c r="BP294" s="5" t="str">
        <f t="shared" si="5222"/>
        <v/>
      </c>
      <c r="BQ294" s="5" t="str">
        <f t="shared" si="5222"/>
        <v/>
      </c>
      <c r="BR294" s="5"/>
      <c r="BT294" s="5" t="str">
        <f t="shared" si="5153"/>
        <v/>
      </c>
      <c r="BU294" s="5" t="str">
        <f t="shared" si="5154"/>
        <v/>
      </c>
      <c r="BV294" s="5" t="str">
        <f t="shared" si="5155"/>
        <v/>
      </c>
      <c r="BW294" s="5" t="str">
        <f t="shared" si="5156"/>
        <v/>
      </c>
      <c r="BX294" s="5" t="str">
        <f t="shared" si="5157"/>
        <v/>
      </c>
      <c r="BY294" s="5" t="str">
        <f t="shared" si="5158"/>
        <v/>
      </c>
      <c r="BZ294" s="5" t="str">
        <f t="shared" si="5159"/>
        <v/>
      </c>
      <c r="CA294" s="5" t="str">
        <f t="shared" si="5160"/>
        <v/>
      </c>
      <c r="CB294" s="5" t="str">
        <f t="shared" si="5161"/>
        <v/>
      </c>
      <c r="CC294" s="5" t="str">
        <f t="shared" si="5162"/>
        <v/>
      </c>
      <c r="CD294" s="5" t="str">
        <f t="shared" si="5163"/>
        <v/>
      </c>
      <c r="CE294" s="5" t="str">
        <f t="shared" si="5164"/>
        <v/>
      </c>
      <c r="CF294" s="5" t="str">
        <f t="shared" si="5165"/>
        <v>The Bradford National Bank of Greenville - Greenville, IL</v>
      </c>
      <c r="CG294" s="5" t="str">
        <f t="shared" si="5166"/>
        <v/>
      </c>
      <c r="CH294" s="5" t="str">
        <f t="shared" si="5167"/>
        <v/>
      </c>
      <c r="CI294" s="5" t="str">
        <f t="shared" si="5168"/>
        <v/>
      </c>
      <c r="CJ294" s="5" t="str">
        <f t="shared" si="5169"/>
        <v/>
      </c>
      <c r="CK294" s="5" t="str">
        <f t="shared" si="5170"/>
        <v/>
      </c>
      <c r="CL294" s="5" t="str">
        <f t="shared" si="5171"/>
        <v/>
      </c>
      <c r="CM294" s="5" t="str">
        <f t="shared" si="5172"/>
        <v/>
      </c>
      <c r="CN294" s="5" t="str">
        <f t="shared" si="5173"/>
        <v/>
      </c>
      <c r="CO294" s="5" t="str">
        <f t="shared" si="5174"/>
        <v/>
      </c>
      <c r="CP294" s="5" t="str">
        <f t="shared" si="5175"/>
        <v/>
      </c>
      <c r="CQ294" s="5" t="str">
        <f t="shared" si="5176"/>
        <v/>
      </c>
      <c r="CR294" s="5" t="str">
        <f t="shared" si="5177"/>
        <v/>
      </c>
      <c r="CS294" s="5" t="str">
        <f t="shared" si="5178"/>
        <v/>
      </c>
      <c r="CT294" s="5" t="str">
        <f t="shared" si="5179"/>
        <v/>
      </c>
      <c r="CU294" s="5" t="str">
        <f t="shared" si="5180"/>
        <v/>
      </c>
      <c r="CV294" s="5" t="str">
        <f t="shared" si="5181"/>
        <v/>
      </c>
      <c r="CW294" s="5" t="str">
        <f t="shared" si="5182"/>
        <v/>
      </c>
      <c r="CX294" s="5" t="str">
        <f t="shared" si="5183"/>
        <v/>
      </c>
      <c r="CY294" s="5" t="str">
        <f t="shared" si="5184"/>
        <v/>
      </c>
      <c r="CZ294" s="5" t="str">
        <f t="shared" si="5185"/>
        <v/>
      </c>
      <c r="DA294" s="5" t="str">
        <f t="shared" si="5186"/>
        <v/>
      </c>
      <c r="DB294" s="5" t="str">
        <f t="shared" si="5187"/>
        <v/>
      </c>
      <c r="DC294" s="5" t="str">
        <f t="shared" si="5188"/>
        <v/>
      </c>
      <c r="DD294" s="5" t="str">
        <f t="shared" si="5189"/>
        <v/>
      </c>
      <c r="DE294" s="5" t="str">
        <f t="shared" si="5190"/>
        <v/>
      </c>
      <c r="DF294" s="5" t="str">
        <f t="shared" si="5191"/>
        <v/>
      </c>
      <c r="DG294" s="5" t="str">
        <f t="shared" si="5192"/>
        <v/>
      </c>
      <c r="DH294" s="5" t="str">
        <f t="shared" si="5193"/>
        <v/>
      </c>
      <c r="DI294" s="5" t="str">
        <f t="shared" si="5194"/>
        <v/>
      </c>
      <c r="DJ294" s="5" t="str">
        <f t="shared" si="5195"/>
        <v>Texas Security Bank - Dallas, TX</v>
      </c>
      <c r="DK294" s="5" t="str">
        <f t="shared" si="5196"/>
        <v/>
      </c>
      <c r="DL294" s="5" t="str">
        <f t="shared" si="5197"/>
        <v/>
      </c>
      <c r="DM294" s="5" t="str">
        <f t="shared" si="5198"/>
        <v/>
      </c>
      <c r="DN294" s="5" t="str">
        <f t="shared" si="5199"/>
        <v/>
      </c>
      <c r="DO294" s="5" t="str">
        <f t="shared" si="5200"/>
        <v/>
      </c>
      <c r="DP294" s="5" t="str">
        <f t="shared" si="5201"/>
        <v/>
      </c>
      <c r="DQ294" s="5" t="str">
        <f t="shared" si="5142"/>
        <v/>
      </c>
    </row>
    <row r="295" spans="1:121" x14ac:dyDescent="0.25">
      <c r="A295">
        <v>294</v>
      </c>
      <c r="B295" s="5">
        <v>1984028</v>
      </c>
      <c r="C295" t="str">
        <f t="shared" si="5202"/>
        <v>Mission Bank - Bakersfield, CA</v>
      </c>
      <c r="D295" s="21" t="s">
        <v>1326</v>
      </c>
      <c r="E295" s="19" t="s">
        <v>2994</v>
      </c>
      <c r="F295" s="19" t="s">
        <v>2951</v>
      </c>
      <c r="G295" s="19"/>
      <c r="K295" s="27">
        <v>286</v>
      </c>
      <c r="L295" s="28" t="str">
        <f>IF(HLOOKUP('Peer Comparison Tool'!$E$6,StateDropdownData,K295+1,FALSE)=0,"",HLOOKUP('Peer Comparison Tool'!$E$6,StateDropdownData,K295+1,FALSE))</f>
        <v/>
      </c>
      <c r="M295" s="29" t="str">
        <f>IF(HLOOKUP('Peer Comparison Tool'!$E$6,[0]!DropdownData,K295+1,FALSE)=0,"",HLOOKUP('Peer Comparison Tool'!$E$6,[0]!DropdownData,K295+1,FALSE))</f>
        <v/>
      </c>
      <c r="N295" s="27">
        <v>286</v>
      </c>
      <c r="O295" s="28" t="str">
        <f>IF(HLOOKUP('Peer Comparison Tool'!$G$6,StateDropdownData,N295+1,FALSE)=0,"",HLOOKUP('Peer Comparison Tool'!$G$6,StateDropdownData,N295+1,FALSE))</f>
        <v/>
      </c>
      <c r="P295" s="29" t="str">
        <f>IF(HLOOKUP('Peer Comparison Tool'!$G$6,DropdownData,N295+1,FALSE)=0,"",HLOOKUP('Peer Comparison Tool'!$G$6,DropdownData,N295+1,FALSE))</f>
        <v/>
      </c>
      <c r="Q295" s="27">
        <v>286</v>
      </c>
      <c r="R295" s="28" t="str">
        <f>IF(HLOOKUP('Peer Comparison Tool'!$I$6,StateDropdownData,Q295+1,FALSE)=0,"",HLOOKUP('Peer Comparison Tool'!$I$6,StateDropdownData,Q295+1,FALSE))</f>
        <v/>
      </c>
      <c r="S295" s="29" t="str">
        <f>IF(HLOOKUP('Peer Comparison Tool'!$I$6,DropdownData,Q295+1,FALSE)=0,"",HLOOKUP('Peer Comparison Tool'!$I$6,DropdownData,Q295+1,FALSE))</f>
        <v/>
      </c>
      <c r="T295" s="5" t="str">
        <f t="shared" si="5218"/>
        <v/>
      </c>
      <c r="U295" s="5" t="str">
        <f t="shared" si="5218"/>
        <v/>
      </c>
      <c r="V295" s="5" t="str">
        <f t="shared" si="5218"/>
        <v/>
      </c>
      <c r="W295" s="5" t="str">
        <f t="shared" si="5218"/>
        <v/>
      </c>
      <c r="X295" s="5" t="str">
        <f t="shared" si="5218"/>
        <v/>
      </c>
      <c r="Y295" s="5" t="str">
        <f t="shared" si="5218"/>
        <v/>
      </c>
      <c r="Z295" s="5" t="str">
        <f t="shared" si="5218"/>
        <v/>
      </c>
      <c r="AA295" s="5" t="str">
        <f t="shared" si="5218"/>
        <v/>
      </c>
      <c r="AB295" s="5" t="str">
        <f t="shared" si="5218"/>
        <v/>
      </c>
      <c r="AC295" s="5" t="str">
        <f t="shared" si="5218"/>
        <v/>
      </c>
      <c r="AD295" s="5" t="str">
        <f t="shared" si="5219"/>
        <v/>
      </c>
      <c r="AE295" s="5" t="str">
        <f t="shared" si="5219"/>
        <v/>
      </c>
      <c r="AF295" s="5">
        <f t="shared" si="5219"/>
        <v>1007776</v>
      </c>
      <c r="AG295" s="5" t="str">
        <f t="shared" si="5219"/>
        <v/>
      </c>
      <c r="AH295" s="5" t="str">
        <f t="shared" si="5219"/>
        <v/>
      </c>
      <c r="AI295" s="5" t="str">
        <f t="shared" si="5219"/>
        <v/>
      </c>
      <c r="AJ295" s="5" t="str">
        <f t="shared" si="5219"/>
        <v/>
      </c>
      <c r="AK295" s="5" t="str">
        <f t="shared" si="5219"/>
        <v/>
      </c>
      <c r="AL295" s="5" t="str">
        <f t="shared" si="5219"/>
        <v/>
      </c>
      <c r="AM295" s="5" t="str">
        <f t="shared" si="5219"/>
        <v/>
      </c>
      <c r="AN295" s="5" t="str">
        <f t="shared" si="5220"/>
        <v/>
      </c>
      <c r="AO295" s="5" t="str">
        <f t="shared" si="5220"/>
        <v/>
      </c>
      <c r="AP295" s="5" t="str">
        <f t="shared" si="5220"/>
        <v/>
      </c>
      <c r="AQ295" s="5" t="str">
        <f t="shared" si="5220"/>
        <v/>
      </c>
      <c r="AR295" s="5" t="str">
        <f t="shared" si="5220"/>
        <v/>
      </c>
      <c r="AS295" s="5" t="str">
        <f t="shared" si="5220"/>
        <v/>
      </c>
      <c r="AT295" s="5" t="str">
        <f t="shared" si="5220"/>
        <v/>
      </c>
      <c r="AU295" s="5" t="str">
        <f t="shared" si="5220"/>
        <v/>
      </c>
      <c r="AV295" s="5" t="str">
        <f t="shared" si="5220"/>
        <v/>
      </c>
      <c r="AW295" s="5" t="str">
        <f t="shared" si="5220"/>
        <v/>
      </c>
      <c r="AX295" s="5" t="str">
        <f t="shared" si="5221"/>
        <v/>
      </c>
      <c r="AY295" s="5" t="str">
        <f t="shared" si="5221"/>
        <v/>
      </c>
      <c r="AZ295" s="5" t="str">
        <f t="shared" si="5221"/>
        <v/>
      </c>
      <c r="BA295" s="5" t="str">
        <f t="shared" si="5221"/>
        <v/>
      </c>
      <c r="BB295" s="5" t="str">
        <f t="shared" si="5221"/>
        <v/>
      </c>
      <c r="BC295" s="5" t="str">
        <f t="shared" si="5221"/>
        <v/>
      </c>
      <c r="BD295" s="5" t="str">
        <f t="shared" si="5221"/>
        <v/>
      </c>
      <c r="BE295" s="5" t="str">
        <f t="shared" si="5221"/>
        <v/>
      </c>
      <c r="BF295" s="5" t="str">
        <f t="shared" si="5221"/>
        <v/>
      </c>
      <c r="BG295" s="5" t="str">
        <f t="shared" si="5221"/>
        <v/>
      </c>
      <c r="BH295" s="5" t="str">
        <f t="shared" si="5222"/>
        <v/>
      </c>
      <c r="BI295" s="5" t="str">
        <f t="shared" si="5222"/>
        <v/>
      </c>
      <c r="BJ295" s="5">
        <f t="shared" si="5222"/>
        <v>1013227</v>
      </c>
      <c r="BK295" s="5" t="str">
        <f t="shared" si="5222"/>
        <v/>
      </c>
      <c r="BL295" s="5" t="str">
        <f t="shared" si="5222"/>
        <v/>
      </c>
      <c r="BM295" s="5" t="str">
        <f t="shared" si="5222"/>
        <v/>
      </c>
      <c r="BN295" s="5" t="str">
        <f t="shared" si="5222"/>
        <v/>
      </c>
      <c r="BO295" s="5" t="str">
        <f t="shared" si="5222"/>
        <v/>
      </c>
      <c r="BP295" s="5" t="str">
        <f t="shared" si="5222"/>
        <v/>
      </c>
      <c r="BQ295" s="5" t="str">
        <f t="shared" si="5222"/>
        <v/>
      </c>
      <c r="BR295" s="5"/>
      <c r="BT295" s="5" t="str">
        <f t="shared" si="5153"/>
        <v/>
      </c>
      <c r="BU295" s="5" t="str">
        <f t="shared" si="5154"/>
        <v/>
      </c>
      <c r="BV295" s="5" t="str">
        <f t="shared" si="5155"/>
        <v/>
      </c>
      <c r="BW295" s="5" t="str">
        <f t="shared" si="5156"/>
        <v/>
      </c>
      <c r="BX295" s="5" t="str">
        <f t="shared" si="5157"/>
        <v/>
      </c>
      <c r="BY295" s="5" t="str">
        <f t="shared" si="5158"/>
        <v/>
      </c>
      <c r="BZ295" s="5" t="str">
        <f t="shared" si="5159"/>
        <v/>
      </c>
      <c r="CA295" s="5" t="str">
        <f t="shared" si="5160"/>
        <v/>
      </c>
      <c r="CB295" s="5" t="str">
        <f t="shared" si="5161"/>
        <v/>
      </c>
      <c r="CC295" s="5" t="str">
        <f t="shared" si="5162"/>
        <v/>
      </c>
      <c r="CD295" s="5" t="str">
        <f t="shared" si="5163"/>
        <v/>
      </c>
      <c r="CE295" s="5" t="str">
        <f t="shared" si="5164"/>
        <v/>
      </c>
      <c r="CF295" s="5" t="str">
        <f t="shared" si="5165"/>
        <v>The City National Bank of Metropolis - Metropolis, IL</v>
      </c>
      <c r="CG295" s="5" t="str">
        <f t="shared" si="5166"/>
        <v/>
      </c>
      <c r="CH295" s="5" t="str">
        <f t="shared" si="5167"/>
        <v/>
      </c>
      <c r="CI295" s="5" t="str">
        <f t="shared" si="5168"/>
        <v/>
      </c>
      <c r="CJ295" s="5" t="str">
        <f t="shared" si="5169"/>
        <v/>
      </c>
      <c r="CK295" s="5" t="str">
        <f t="shared" si="5170"/>
        <v/>
      </c>
      <c r="CL295" s="5" t="str">
        <f t="shared" si="5171"/>
        <v/>
      </c>
      <c r="CM295" s="5" t="str">
        <f t="shared" si="5172"/>
        <v/>
      </c>
      <c r="CN295" s="5" t="str">
        <f t="shared" si="5173"/>
        <v/>
      </c>
      <c r="CO295" s="5" t="str">
        <f t="shared" si="5174"/>
        <v/>
      </c>
      <c r="CP295" s="5" t="str">
        <f t="shared" si="5175"/>
        <v/>
      </c>
      <c r="CQ295" s="5" t="str">
        <f t="shared" si="5176"/>
        <v/>
      </c>
      <c r="CR295" s="5" t="str">
        <f t="shared" si="5177"/>
        <v/>
      </c>
      <c r="CS295" s="5" t="str">
        <f t="shared" si="5178"/>
        <v/>
      </c>
      <c r="CT295" s="5" t="str">
        <f t="shared" si="5179"/>
        <v/>
      </c>
      <c r="CU295" s="5" t="str">
        <f t="shared" si="5180"/>
        <v/>
      </c>
      <c r="CV295" s="5" t="str">
        <f t="shared" si="5181"/>
        <v/>
      </c>
      <c r="CW295" s="5" t="str">
        <f t="shared" si="5182"/>
        <v/>
      </c>
      <c r="CX295" s="5" t="str">
        <f t="shared" si="5183"/>
        <v/>
      </c>
      <c r="CY295" s="5" t="str">
        <f t="shared" si="5184"/>
        <v/>
      </c>
      <c r="CZ295" s="5" t="str">
        <f t="shared" si="5185"/>
        <v/>
      </c>
      <c r="DA295" s="5" t="str">
        <f t="shared" si="5186"/>
        <v/>
      </c>
      <c r="DB295" s="5" t="str">
        <f t="shared" si="5187"/>
        <v/>
      </c>
      <c r="DC295" s="5" t="str">
        <f t="shared" si="5188"/>
        <v/>
      </c>
      <c r="DD295" s="5" t="str">
        <f t="shared" si="5189"/>
        <v/>
      </c>
      <c r="DE295" s="5" t="str">
        <f t="shared" si="5190"/>
        <v/>
      </c>
      <c r="DF295" s="5" t="str">
        <f t="shared" si="5191"/>
        <v/>
      </c>
      <c r="DG295" s="5" t="str">
        <f t="shared" si="5192"/>
        <v/>
      </c>
      <c r="DH295" s="5" t="str">
        <f t="shared" si="5193"/>
        <v/>
      </c>
      <c r="DI295" s="5" t="str">
        <f t="shared" si="5194"/>
        <v/>
      </c>
      <c r="DJ295" s="5" t="str">
        <f t="shared" si="5195"/>
        <v>Texas State Bank - San Angelo, TX</v>
      </c>
      <c r="DK295" s="5" t="str">
        <f t="shared" si="5196"/>
        <v/>
      </c>
      <c r="DL295" s="5" t="str">
        <f t="shared" si="5197"/>
        <v/>
      </c>
      <c r="DM295" s="5" t="str">
        <f t="shared" si="5198"/>
        <v/>
      </c>
      <c r="DN295" s="5" t="str">
        <f t="shared" si="5199"/>
        <v/>
      </c>
      <c r="DO295" s="5" t="str">
        <f t="shared" si="5200"/>
        <v/>
      </c>
      <c r="DP295" s="5" t="str">
        <f t="shared" si="5201"/>
        <v/>
      </c>
      <c r="DQ295" s="5" t="str">
        <f t="shared" si="5142"/>
        <v/>
      </c>
    </row>
    <row r="296" spans="1:121" x14ac:dyDescent="0.25">
      <c r="A296">
        <v>295</v>
      </c>
      <c r="B296" s="5">
        <v>1010388</v>
      </c>
      <c r="C296" t="str">
        <f t="shared" si="5202"/>
        <v>Mission National Bank - San Francisco, CA</v>
      </c>
      <c r="D296" s="21" t="s">
        <v>1851</v>
      </c>
      <c r="E296" s="19" t="s">
        <v>2961</v>
      </c>
      <c r="F296" s="19" t="s">
        <v>2951</v>
      </c>
      <c r="G296" s="19"/>
      <c r="K296" s="27">
        <v>287</v>
      </c>
      <c r="L296" s="28" t="str">
        <f>IF(HLOOKUP('Peer Comparison Tool'!$E$6,StateDropdownData,K296+1,FALSE)=0,"",HLOOKUP('Peer Comparison Tool'!$E$6,StateDropdownData,K296+1,FALSE))</f>
        <v/>
      </c>
      <c r="M296" s="29" t="str">
        <f>IF(HLOOKUP('Peer Comparison Tool'!$E$6,[0]!DropdownData,K296+1,FALSE)=0,"",HLOOKUP('Peer Comparison Tool'!$E$6,[0]!DropdownData,K296+1,FALSE))</f>
        <v/>
      </c>
      <c r="N296" s="27">
        <v>287</v>
      </c>
      <c r="O296" s="28" t="str">
        <f>IF(HLOOKUP('Peer Comparison Tool'!$G$6,StateDropdownData,N296+1,FALSE)=0,"",HLOOKUP('Peer Comparison Tool'!$G$6,StateDropdownData,N296+1,FALSE))</f>
        <v/>
      </c>
      <c r="P296" s="29" t="str">
        <f>IF(HLOOKUP('Peer Comparison Tool'!$G$6,DropdownData,N296+1,FALSE)=0,"",HLOOKUP('Peer Comparison Tool'!$G$6,DropdownData,N296+1,FALSE))</f>
        <v/>
      </c>
      <c r="Q296" s="27">
        <v>287</v>
      </c>
      <c r="R296" s="28" t="str">
        <f>IF(HLOOKUP('Peer Comparison Tool'!$I$6,StateDropdownData,Q296+1,FALSE)=0,"",HLOOKUP('Peer Comparison Tool'!$I$6,StateDropdownData,Q296+1,FALSE))</f>
        <v/>
      </c>
      <c r="S296" s="29" t="str">
        <f>IF(HLOOKUP('Peer Comparison Tool'!$I$6,DropdownData,Q296+1,FALSE)=0,"",HLOOKUP('Peer Comparison Tool'!$I$6,DropdownData,Q296+1,FALSE))</f>
        <v/>
      </c>
      <c r="T296" s="5" t="str">
        <f t="shared" si="5218"/>
        <v/>
      </c>
      <c r="U296" s="5" t="str">
        <f t="shared" si="5218"/>
        <v/>
      </c>
      <c r="V296" s="5" t="str">
        <f t="shared" si="5218"/>
        <v/>
      </c>
      <c r="W296" s="5" t="str">
        <f t="shared" si="5218"/>
        <v/>
      </c>
      <c r="X296" s="5" t="str">
        <f t="shared" si="5218"/>
        <v/>
      </c>
      <c r="Y296" s="5" t="str">
        <f t="shared" si="5218"/>
        <v/>
      </c>
      <c r="Z296" s="5" t="str">
        <f t="shared" si="5218"/>
        <v/>
      </c>
      <c r="AA296" s="5" t="str">
        <f t="shared" si="5218"/>
        <v/>
      </c>
      <c r="AB296" s="5" t="str">
        <f t="shared" si="5218"/>
        <v/>
      </c>
      <c r="AC296" s="5" t="str">
        <f t="shared" si="5218"/>
        <v/>
      </c>
      <c r="AD296" s="5" t="str">
        <f t="shared" si="5219"/>
        <v/>
      </c>
      <c r="AE296" s="5" t="str">
        <f t="shared" si="5219"/>
        <v/>
      </c>
      <c r="AF296" s="5">
        <f t="shared" si="5219"/>
        <v>1011619</v>
      </c>
      <c r="AG296" s="5" t="str">
        <f t="shared" si="5219"/>
        <v/>
      </c>
      <c r="AH296" s="5" t="str">
        <f t="shared" si="5219"/>
        <v/>
      </c>
      <c r="AI296" s="5" t="str">
        <f t="shared" si="5219"/>
        <v/>
      </c>
      <c r="AJ296" s="5" t="str">
        <f t="shared" si="5219"/>
        <v/>
      </c>
      <c r="AK296" s="5" t="str">
        <f t="shared" si="5219"/>
        <v/>
      </c>
      <c r="AL296" s="5" t="str">
        <f t="shared" si="5219"/>
        <v/>
      </c>
      <c r="AM296" s="5" t="str">
        <f t="shared" si="5219"/>
        <v/>
      </c>
      <c r="AN296" s="5" t="str">
        <f t="shared" si="5220"/>
        <v/>
      </c>
      <c r="AO296" s="5" t="str">
        <f t="shared" si="5220"/>
        <v/>
      </c>
      <c r="AP296" s="5" t="str">
        <f t="shared" si="5220"/>
        <v/>
      </c>
      <c r="AQ296" s="5" t="str">
        <f t="shared" si="5220"/>
        <v/>
      </c>
      <c r="AR296" s="5" t="str">
        <f t="shared" si="5220"/>
        <v/>
      </c>
      <c r="AS296" s="5" t="str">
        <f t="shared" si="5220"/>
        <v/>
      </c>
      <c r="AT296" s="5" t="str">
        <f t="shared" si="5220"/>
        <v/>
      </c>
      <c r="AU296" s="5" t="str">
        <f t="shared" si="5220"/>
        <v/>
      </c>
      <c r="AV296" s="5" t="str">
        <f t="shared" si="5220"/>
        <v/>
      </c>
      <c r="AW296" s="5" t="str">
        <f t="shared" si="5220"/>
        <v/>
      </c>
      <c r="AX296" s="5" t="str">
        <f t="shared" si="5221"/>
        <v/>
      </c>
      <c r="AY296" s="5" t="str">
        <f t="shared" si="5221"/>
        <v/>
      </c>
      <c r="AZ296" s="5" t="str">
        <f t="shared" si="5221"/>
        <v/>
      </c>
      <c r="BA296" s="5" t="str">
        <f t="shared" si="5221"/>
        <v/>
      </c>
      <c r="BB296" s="5" t="str">
        <f t="shared" si="5221"/>
        <v/>
      </c>
      <c r="BC296" s="5" t="str">
        <f t="shared" si="5221"/>
        <v/>
      </c>
      <c r="BD296" s="5" t="str">
        <f t="shared" si="5221"/>
        <v/>
      </c>
      <c r="BE296" s="5" t="str">
        <f t="shared" si="5221"/>
        <v/>
      </c>
      <c r="BF296" s="5" t="str">
        <f t="shared" si="5221"/>
        <v/>
      </c>
      <c r="BG296" s="5" t="str">
        <f t="shared" si="5221"/>
        <v/>
      </c>
      <c r="BH296" s="5" t="str">
        <f t="shared" si="5222"/>
        <v/>
      </c>
      <c r="BI296" s="5" t="str">
        <f t="shared" si="5222"/>
        <v/>
      </c>
      <c r="BJ296" s="5">
        <f t="shared" si="5222"/>
        <v>101495958</v>
      </c>
      <c r="BK296" s="5" t="str">
        <f t="shared" si="5222"/>
        <v/>
      </c>
      <c r="BL296" s="5" t="str">
        <f t="shared" si="5222"/>
        <v/>
      </c>
      <c r="BM296" s="5" t="str">
        <f t="shared" si="5222"/>
        <v/>
      </c>
      <c r="BN296" s="5" t="str">
        <f t="shared" si="5222"/>
        <v/>
      </c>
      <c r="BO296" s="5" t="str">
        <f t="shared" si="5222"/>
        <v/>
      </c>
      <c r="BP296" s="5" t="str">
        <f t="shared" si="5222"/>
        <v/>
      </c>
      <c r="BQ296" s="5" t="str">
        <f t="shared" si="5222"/>
        <v/>
      </c>
      <c r="BR296" s="5"/>
      <c r="BT296" s="5" t="str">
        <f t="shared" si="5153"/>
        <v/>
      </c>
      <c r="BU296" s="5" t="str">
        <f t="shared" si="5154"/>
        <v/>
      </c>
      <c r="BV296" s="5" t="str">
        <f t="shared" si="5155"/>
        <v/>
      </c>
      <c r="BW296" s="5" t="str">
        <f t="shared" si="5156"/>
        <v/>
      </c>
      <c r="BX296" s="5" t="str">
        <f t="shared" si="5157"/>
        <v/>
      </c>
      <c r="BY296" s="5" t="str">
        <f t="shared" si="5158"/>
        <v/>
      </c>
      <c r="BZ296" s="5" t="str">
        <f t="shared" si="5159"/>
        <v/>
      </c>
      <c r="CA296" s="5" t="str">
        <f t="shared" si="5160"/>
        <v/>
      </c>
      <c r="CB296" s="5" t="str">
        <f t="shared" si="5161"/>
        <v/>
      </c>
      <c r="CC296" s="5" t="str">
        <f t="shared" si="5162"/>
        <v/>
      </c>
      <c r="CD296" s="5" t="str">
        <f t="shared" si="5163"/>
        <v/>
      </c>
      <c r="CE296" s="5" t="str">
        <f t="shared" si="5164"/>
        <v/>
      </c>
      <c r="CF296" s="5" t="str">
        <f t="shared" si="5165"/>
        <v>The Clay City Banking Co. - Clay City, IL</v>
      </c>
      <c r="CG296" s="5" t="str">
        <f t="shared" si="5166"/>
        <v/>
      </c>
      <c r="CH296" s="5" t="str">
        <f t="shared" si="5167"/>
        <v/>
      </c>
      <c r="CI296" s="5" t="str">
        <f t="shared" si="5168"/>
        <v/>
      </c>
      <c r="CJ296" s="5" t="str">
        <f t="shared" si="5169"/>
        <v/>
      </c>
      <c r="CK296" s="5" t="str">
        <f t="shared" si="5170"/>
        <v/>
      </c>
      <c r="CL296" s="5" t="str">
        <f t="shared" si="5171"/>
        <v/>
      </c>
      <c r="CM296" s="5" t="str">
        <f t="shared" si="5172"/>
        <v/>
      </c>
      <c r="CN296" s="5" t="str">
        <f t="shared" si="5173"/>
        <v/>
      </c>
      <c r="CO296" s="5" t="str">
        <f t="shared" si="5174"/>
        <v/>
      </c>
      <c r="CP296" s="5" t="str">
        <f t="shared" si="5175"/>
        <v/>
      </c>
      <c r="CQ296" s="5" t="str">
        <f t="shared" si="5176"/>
        <v/>
      </c>
      <c r="CR296" s="5" t="str">
        <f t="shared" si="5177"/>
        <v/>
      </c>
      <c r="CS296" s="5" t="str">
        <f t="shared" si="5178"/>
        <v/>
      </c>
      <c r="CT296" s="5" t="str">
        <f t="shared" si="5179"/>
        <v/>
      </c>
      <c r="CU296" s="5" t="str">
        <f t="shared" si="5180"/>
        <v/>
      </c>
      <c r="CV296" s="5" t="str">
        <f t="shared" si="5181"/>
        <v/>
      </c>
      <c r="CW296" s="5" t="str">
        <f t="shared" si="5182"/>
        <v/>
      </c>
      <c r="CX296" s="5" t="str">
        <f t="shared" si="5183"/>
        <v/>
      </c>
      <c r="CY296" s="5" t="str">
        <f t="shared" si="5184"/>
        <v/>
      </c>
      <c r="CZ296" s="5" t="str">
        <f t="shared" si="5185"/>
        <v/>
      </c>
      <c r="DA296" s="5" t="str">
        <f t="shared" si="5186"/>
        <v/>
      </c>
      <c r="DB296" s="5" t="str">
        <f t="shared" si="5187"/>
        <v/>
      </c>
      <c r="DC296" s="5" t="str">
        <f t="shared" si="5188"/>
        <v/>
      </c>
      <c r="DD296" s="5" t="str">
        <f t="shared" si="5189"/>
        <v/>
      </c>
      <c r="DE296" s="5" t="str">
        <f t="shared" si="5190"/>
        <v/>
      </c>
      <c r="DF296" s="5" t="str">
        <f t="shared" si="5191"/>
        <v/>
      </c>
      <c r="DG296" s="5" t="str">
        <f t="shared" si="5192"/>
        <v/>
      </c>
      <c r="DH296" s="5" t="str">
        <f t="shared" si="5193"/>
        <v/>
      </c>
      <c r="DI296" s="5" t="str">
        <f t="shared" si="5194"/>
        <v/>
      </c>
      <c r="DJ296" s="5" t="str">
        <f t="shared" si="5195"/>
        <v>Texas Traditions Bank - Katy, TX</v>
      </c>
      <c r="DK296" s="5" t="str">
        <f t="shared" si="5196"/>
        <v/>
      </c>
      <c r="DL296" s="5" t="str">
        <f t="shared" si="5197"/>
        <v/>
      </c>
      <c r="DM296" s="5" t="str">
        <f t="shared" si="5198"/>
        <v/>
      </c>
      <c r="DN296" s="5" t="str">
        <f t="shared" si="5199"/>
        <v/>
      </c>
      <c r="DO296" s="5" t="str">
        <f t="shared" si="5200"/>
        <v/>
      </c>
      <c r="DP296" s="5" t="str">
        <f t="shared" si="5201"/>
        <v/>
      </c>
      <c r="DQ296" s="5" t="str">
        <f t="shared" si="5142"/>
        <v/>
      </c>
    </row>
    <row r="297" spans="1:121" x14ac:dyDescent="0.25">
      <c r="A297">
        <v>296</v>
      </c>
      <c r="B297" s="5">
        <v>4056852</v>
      </c>
      <c r="C297" t="str">
        <f t="shared" si="5202"/>
        <v>Mission Valley Bank - Sun Valley, CA</v>
      </c>
      <c r="D297" s="21" t="s">
        <v>1324</v>
      </c>
      <c r="E297" s="19" t="s">
        <v>2995</v>
      </c>
      <c r="F297" s="19" t="s">
        <v>2951</v>
      </c>
      <c r="G297" s="19"/>
      <c r="K297" s="27">
        <v>288</v>
      </c>
      <c r="L297" s="28" t="str">
        <f>IF(HLOOKUP('Peer Comparison Tool'!$E$6,StateDropdownData,K297+1,FALSE)=0,"",HLOOKUP('Peer Comparison Tool'!$E$6,StateDropdownData,K297+1,FALSE))</f>
        <v/>
      </c>
      <c r="M297" s="29" t="str">
        <f>IF(HLOOKUP('Peer Comparison Tool'!$E$6,[0]!DropdownData,K297+1,FALSE)=0,"",HLOOKUP('Peer Comparison Tool'!$E$6,[0]!DropdownData,K297+1,FALSE))</f>
        <v/>
      </c>
      <c r="N297" s="27">
        <v>288</v>
      </c>
      <c r="O297" s="28" t="str">
        <f>IF(HLOOKUP('Peer Comparison Tool'!$G$6,StateDropdownData,N297+1,FALSE)=0,"",HLOOKUP('Peer Comparison Tool'!$G$6,StateDropdownData,N297+1,FALSE))</f>
        <v/>
      </c>
      <c r="P297" s="29" t="str">
        <f>IF(HLOOKUP('Peer Comparison Tool'!$G$6,DropdownData,N297+1,FALSE)=0,"",HLOOKUP('Peer Comparison Tool'!$G$6,DropdownData,N297+1,FALSE))</f>
        <v/>
      </c>
      <c r="Q297" s="27">
        <v>288</v>
      </c>
      <c r="R297" s="28" t="str">
        <f>IF(HLOOKUP('Peer Comparison Tool'!$I$6,StateDropdownData,Q297+1,FALSE)=0,"",HLOOKUP('Peer Comparison Tool'!$I$6,StateDropdownData,Q297+1,FALSE))</f>
        <v/>
      </c>
      <c r="S297" s="29" t="str">
        <f>IF(HLOOKUP('Peer Comparison Tool'!$I$6,DropdownData,Q297+1,FALSE)=0,"",HLOOKUP('Peer Comparison Tool'!$I$6,DropdownData,Q297+1,FALSE))</f>
        <v/>
      </c>
      <c r="T297" s="5" t="str">
        <f t="shared" si="5218"/>
        <v/>
      </c>
      <c r="U297" s="5" t="str">
        <f t="shared" si="5218"/>
        <v/>
      </c>
      <c r="V297" s="5" t="str">
        <f t="shared" si="5218"/>
        <v/>
      </c>
      <c r="W297" s="5" t="str">
        <f t="shared" si="5218"/>
        <v/>
      </c>
      <c r="X297" s="5" t="str">
        <f t="shared" si="5218"/>
        <v/>
      </c>
      <c r="Y297" s="5" t="str">
        <f t="shared" si="5218"/>
        <v/>
      </c>
      <c r="Z297" s="5" t="str">
        <f t="shared" si="5218"/>
        <v/>
      </c>
      <c r="AA297" s="5" t="str">
        <f t="shared" si="5218"/>
        <v/>
      </c>
      <c r="AB297" s="5" t="str">
        <f t="shared" si="5218"/>
        <v/>
      </c>
      <c r="AC297" s="5" t="str">
        <f t="shared" si="5218"/>
        <v/>
      </c>
      <c r="AD297" s="5" t="str">
        <f t="shared" si="5219"/>
        <v/>
      </c>
      <c r="AE297" s="5" t="str">
        <f t="shared" si="5219"/>
        <v/>
      </c>
      <c r="AF297" s="5">
        <f t="shared" si="5219"/>
        <v>1011822</v>
      </c>
      <c r="AG297" s="5" t="str">
        <f t="shared" si="5219"/>
        <v/>
      </c>
      <c r="AH297" s="5" t="str">
        <f t="shared" si="5219"/>
        <v/>
      </c>
      <c r="AI297" s="5" t="str">
        <f t="shared" si="5219"/>
        <v/>
      </c>
      <c r="AJ297" s="5" t="str">
        <f t="shared" si="5219"/>
        <v/>
      </c>
      <c r="AK297" s="5" t="str">
        <f t="shared" si="5219"/>
        <v/>
      </c>
      <c r="AL297" s="5" t="str">
        <f t="shared" si="5219"/>
        <v/>
      </c>
      <c r="AM297" s="5" t="str">
        <f t="shared" si="5219"/>
        <v/>
      </c>
      <c r="AN297" s="5" t="str">
        <f t="shared" si="5220"/>
        <v/>
      </c>
      <c r="AO297" s="5" t="str">
        <f t="shared" si="5220"/>
        <v/>
      </c>
      <c r="AP297" s="5" t="str">
        <f t="shared" si="5220"/>
        <v/>
      </c>
      <c r="AQ297" s="5" t="str">
        <f t="shared" si="5220"/>
        <v/>
      </c>
      <c r="AR297" s="5" t="str">
        <f t="shared" si="5220"/>
        <v/>
      </c>
      <c r="AS297" s="5" t="str">
        <f t="shared" si="5220"/>
        <v/>
      </c>
      <c r="AT297" s="5" t="str">
        <f t="shared" si="5220"/>
        <v/>
      </c>
      <c r="AU297" s="5" t="str">
        <f t="shared" si="5220"/>
        <v/>
      </c>
      <c r="AV297" s="5" t="str">
        <f t="shared" si="5220"/>
        <v/>
      </c>
      <c r="AW297" s="5" t="str">
        <f t="shared" si="5220"/>
        <v/>
      </c>
      <c r="AX297" s="5" t="str">
        <f t="shared" si="5221"/>
        <v/>
      </c>
      <c r="AY297" s="5" t="str">
        <f t="shared" si="5221"/>
        <v/>
      </c>
      <c r="AZ297" s="5" t="str">
        <f t="shared" si="5221"/>
        <v/>
      </c>
      <c r="BA297" s="5" t="str">
        <f t="shared" si="5221"/>
        <v/>
      </c>
      <c r="BB297" s="5" t="str">
        <f t="shared" si="5221"/>
        <v/>
      </c>
      <c r="BC297" s="5" t="str">
        <f t="shared" si="5221"/>
        <v/>
      </c>
      <c r="BD297" s="5" t="str">
        <f t="shared" si="5221"/>
        <v/>
      </c>
      <c r="BE297" s="5" t="str">
        <f t="shared" si="5221"/>
        <v/>
      </c>
      <c r="BF297" s="5" t="str">
        <f t="shared" si="5221"/>
        <v/>
      </c>
      <c r="BG297" s="5" t="str">
        <f t="shared" si="5221"/>
        <v/>
      </c>
      <c r="BH297" s="5" t="str">
        <f t="shared" si="5222"/>
        <v/>
      </c>
      <c r="BI297" s="5" t="str">
        <f t="shared" si="5222"/>
        <v/>
      </c>
      <c r="BJ297" s="5">
        <f t="shared" si="5222"/>
        <v>1006944</v>
      </c>
      <c r="BK297" s="5" t="str">
        <f t="shared" si="5222"/>
        <v/>
      </c>
      <c r="BL297" s="5" t="str">
        <f t="shared" si="5222"/>
        <v/>
      </c>
      <c r="BM297" s="5" t="str">
        <f t="shared" si="5222"/>
        <v/>
      </c>
      <c r="BN297" s="5" t="str">
        <f t="shared" si="5222"/>
        <v/>
      </c>
      <c r="BO297" s="5" t="str">
        <f t="shared" si="5222"/>
        <v/>
      </c>
      <c r="BP297" s="5" t="str">
        <f t="shared" si="5222"/>
        <v/>
      </c>
      <c r="BQ297" s="5" t="str">
        <f t="shared" si="5222"/>
        <v/>
      </c>
      <c r="BR297" s="5"/>
      <c r="BT297" s="5" t="str">
        <f t="shared" si="5153"/>
        <v/>
      </c>
      <c r="BU297" s="5" t="str">
        <f t="shared" si="5154"/>
        <v/>
      </c>
      <c r="BV297" s="5" t="str">
        <f t="shared" si="5155"/>
        <v/>
      </c>
      <c r="BW297" s="5" t="str">
        <f t="shared" si="5156"/>
        <v/>
      </c>
      <c r="BX297" s="5" t="str">
        <f t="shared" si="5157"/>
        <v/>
      </c>
      <c r="BY297" s="5" t="str">
        <f t="shared" si="5158"/>
        <v/>
      </c>
      <c r="BZ297" s="5" t="str">
        <f t="shared" si="5159"/>
        <v/>
      </c>
      <c r="CA297" s="5" t="str">
        <f t="shared" si="5160"/>
        <v/>
      </c>
      <c r="CB297" s="5" t="str">
        <f t="shared" si="5161"/>
        <v/>
      </c>
      <c r="CC297" s="5" t="str">
        <f t="shared" si="5162"/>
        <v/>
      </c>
      <c r="CD297" s="5" t="str">
        <f t="shared" si="5163"/>
        <v/>
      </c>
      <c r="CE297" s="5" t="str">
        <f t="shared" si="5164"/>
        <v/>
      </c>
      <c r="CF297" s="5" t="str">
        <f t="shared" si="5165"/>
        <v>The Fairfield National Bank - Fairfield, IL</v>
      </c>
      <c r="CG297" s="5" t="str">
        <f t="shared" si="5166"/>
        <v/>
      </c>
      <c r="CH297" s="5" t="str">
        <f t="shared" si="5167"/>
        <v/>
      </c>
      <c r="CI297" s="5" t="str">
        <f t="shared" si="5168"/>
        <v/>
      </c>
      <c r="CJ297" s="5" t="str">
        <f t="shared" si="5169"/>
        <v/>
      </c>
      <c r="CK297" s="5" t="str">
        <f t="shared" si="5170"/>
        <v/>
      </c>
      <c r="CL297" s="5" t="str">
        <f t="shared" si="5171"/>
        <v/>
      </c>
      <c r="CM297" s="5" t="str">
        <f t="shared" si="5172"/>
        <v/>
      </c>
      <c r="CN297" s="5" t="str">
        <f t="shared" si="5173"/>
        <v/>
      </c>
      <c r="CO297" s="5" t="str">
        <f t="shared" si="5174"/>
        <v/>
      </c>
      <c r="CP297" s="5" t="str">
        <f t="shared" si="5175"/>
        <v/>
      </c>
      <c r="CQ297" s="5" t="str">
        <f t="shared" si="5176"/>
        <v/>
      </c>
      <c r="CR297" s="5" t="str">
        <f t="shared" si="5177"/>
        <v/>
      </c>
      <c r="CS297" s="5" t="str">
        <f t="shared" si="5178"/>
        <v/>
      </c>
      <c r="CT297" s="5" t="str">
        <f t="shared" si="5179"/>
        <v/>
      </c>
      <c r="CU297" s="5" t="str">
        <f t="shared" si="5180"/>
        <v/>
      </c>
      <c r="CV297" s="5" t="str">
        <f t="shared" si="5181"/>
        <v/>
      </c>
      <c r="CW297" s="5" t="str">
        <f t="shared" si="5182"/>
        <v/>
      </c>
      <c r="CX297" s="5" t="str">
        <f t="shared" si="5183"/>
        <v/>
      </c>
      <c r="CY297" s="5" t="str">
        <f t="shared" si="5184"/>
        <v/>
      </c>
      <c r="CZ297" s="5" t="str">
        <f t="shared" si="5185"/>
        <v/>
      </c>
      <c r="DA297" s="5" t="str">
        <f t="shared" si="5186"/>
        <v/>
      </c>
      <c r="DB297" s="5" t="str">
        <f t="shared" si="5187"/>
        <v/>
      </c>
      <c r="DC297" s="5" t="str">
        <f t="shared" si="5188"/>
        <v/>
      </c>
      <c r="DD297" s="5" t="str">
        <f t="shared" si="5189"/>
        <v/>
      </c>
      <c r="DE297" s="5" t="str">
        <f t="shared" si="5190"/>
        <v/>
      </c>
      <c r="DF297" s="5" t="str">
        <f t="shared" si="5191"/>
        <v/>
      </c>
      <c r="DG297" s="5" t="str">
        <f t="shared" si="5192"/>
        <v/>
      </c>
      <c r="DH297" s="5" t="str">
        <f t="shared" si="5193"/>
        <v/>
      </c>
      <c r="DI297" s="5" t="str">
        <f t="shared" si="5194"/>
        <v/>
      </c>
      <c r="DJ297" s="5" t="str">
        <f t="shared" si="5195"/>
        <v>TexasBank - Brownwood, TX</v>
      </c>
      <c r="DK297" s="5" t="str">
        <f t="shared" si="5196"/>
        <v/>
      </c>
      <c r="DL297" s="5" t="str">
        <f t="shared" si="5197"/>
        <v/>
      </c>
      <c r="DM297" s="5" t="str">
        <f t="shared" si="5198"/>
        <v/>
      </c>
      <c r="DN297" s="5" t="str">
        <f t="shared" si="5199"/>
        <v/>
      </c>
      <c r="DO297" s="5" t="str">
        <f t="shared" si="5200"/>
        <v/>
      </c>
      <c r="DP297" s="5" t="str">
        <f t="shared" si="5201"/>
        <v/>
      </c>
      <c r="DQ297" s="5" t="str">
        <f t="shared" ref="DQ297:DQ360" si="5223">IFERROR(IF(VLOOKUP(INDEX($L$2:$HEG$5,4,BQ$471+$Q297-1),$B$2:$F$5568,5,FALSE)=BQ$473,VLOOKUP(INDEX($L$2:$HEG$5,4,BQ$471+$Q297-1),$B$2:$F$5568,2,FALSE),""),"")</f>
        <v/>
      </c>
    </row>
    <row r="298" spans="1:121" x14ac:dyDescent="0.25">
      <c r="A298">
        <v>297</v>
      </c>
      <c r="B298" s="5">
        <v>4085946</v>
      </c>
      <c r="C298" t="str">
        <f t="shared" si="5202"/>
        <v>Mizrahi Tefahot Bank - Los Angeles Branch - Los Angeles, CA</v>
      </c>
      <c r="D298" s="21" t="s">
        <v>10054</v>
      </c>
      <c r="E298" s="19" t="s">
        <v>2953</v>
      </c>
      <c r="F298" s="19" t="s">
        <v>2951</v>
      </c>
      <c r="G298" s="19"/>
      <c r="K298" s="27">
        <v>289</v>
      </c>
      <c r="L298" s="28" t="str">
        <f>IF(HLOOKUP('Peer Comparison Tool'!$E$6,StateDropdownData,K298+1,FALSE)=0,"",HLOOKUP('Peer Comparison Tool'!$E$6,StateDropdownData,K298+1,FALSE))</f>
        <v/>
      </c>
      <c r="M298" s="29" t="str">
        <f>IF(HLOOKUP('Peer Comparison Tool'!$E$6,[0]!DropdownData,K298+1,FALSE)=0,"",HLOOKUP('Peer Comparison Tool'!$E$6,[0]!DropdownData,K298+1,FALSE))</f>
        <v/>
      </c>
      <c r="N298" s="27">
        <v>289</v>
      </c>
      <c r="O298" s="28" t="str">
        <f>IF(HLOOKUP('Peer Comparison Tool'!$G$6,StateDropdownData,N298+1,FALSE)=0,"",HLOOKUP('Peer Comparison Tool'!$G$6,StateDropdownData,N298+1,FALSE))</f>
        <v/>
      </c>
      <c r="P298" s="29" t="str">
        <f>IF(HLOOKUP('Peer Comparison Tool'!$G$6,DropdownData,N298+1,FALSE)=0,"",HLOOKUP('Peer Comparison Tool'!$G$6,DropdownData,N298+1,FALSE))</f>
        <v/>
      </c>
      <c r="Q298" s="27">
        <v>289</v>
      </c>
      <c r="R298" s="28" t="str">
        <f>IF(HLOOKUP('Peer Comparison Tool'!$I$6,StateDropdownData,Q298+1,FALSE)=0,"",HLOOKUP('Peer Comparison Tool'!$I$6,StateDropdownData,Q298+1,FALSE))</f>
        <v/>
      </c>
      <c r="S298" s="29" t="str">
        <f>IF(HLOOKUP('Peer Comparison Tool'!$I$6,DropdownData,Q298+1,FALSE)=0,"",HLOOKUP('Peer Comparison Tool'!$I$6,DropdownData,Q298+1,FALSE))</f>
        <v/>
      </c>
      <c r="T298" s="5" t="str">
        <f t="shared" si="5218"/>
        <v/>
      </c>
      <c r="U298" s="5" t="str">
        <f t="shared" si="5218"/>
        <v/>
      </c>
      <c r="V298" s="5" t="str">
        <f t="shared" si="5218"/>
        <v/>
      </c>
      <c r="W298" s="5" t="str">
        <f t="shared" si="5218"/>
        <v/>
      </c>
      <c r="X298" s="5" t="str">
        <f t="shared" si="5218"/>
        <v/>
      </c>
      <c r="Y298" s="5" t="str">
        <f t="shared" si="5218"/>
        <v/>
      </c>
      <c r="Z298" s="5" t="str">
        <f t="shared" si="5218"/>
        <v/>
      </c>
      <c r="AA298" s="5" t="str">
        <f t="shared" si="5218"/>
        <v/>
      </c>
      <c r="AB298" s="5" t="str">
        <f t="shared" si="5218"/>
        <v/>
      </c>
      <c r="AC298" s="5" t="str">
        <f t="shared" si="5218"/>
        <v/>
      </c>
      <c r="AD298" s="5" t="str">
        <f t="shared" si="5219"/>
        <v/>
      </c>
      <c r="AE298" s="5" t="str">
        <f t="shared" si="5219"/>
        <v/>
      </c>
      <c r="AF298" s="5">
        <f t="shared" si="5219"/>
        <v>1010322</v>
      </c>
      <c r="AG298" s="5" t="str">
        <f t="shared" si="5219"/>
        <v/>
      </c>
      <c r="AH298" s="5" t="str">
        <f t="shared" si="5219"/>
        <v/>
      </c>
      <c r="AI298" s="5" t="str">
        <f t="shared" si="5219"/>
        <v/>
      </c>
      <c r="AJ298" s="5" t="str">
        <f t="shared" si="5219"/>
        <v/>
      </c>
      <c r="AK298" s="5" t="str">
        <f t="shared" si="5219"/>
        <v/>
      </c>
      <c r="AL298" s="5" t="str">
        <f t="shared" si="5219"/>
        <v/>
      </c>
      <c r="AM298" s="5" t="str">
        <f t="shared" si="5219"/>
        <v/>
      </c>
      <c r="AN298" s="5" t="str">
        <f t="shared" si="5220"/>
        <v/>
      </c>
      <c r="AO298" s="5" t="str">
        <f t="shared" si="5220"/>
        <v/>
      </c>
      <c r="AP298" s="5" t="str">
        <f t="shared" si="5220"/>
        <v/>
      </c>
      <c r="AQ298" s="5" t="str">
        <f t="shared" si="5220"/>
        <v/>
      </c>
      <c r="AR298" s="5" t="str">
        <f t="shared" si="5220"/>
        <v/>
      </c>
      <c r="AS298" s="5" t="str">
        <f t="shared" si="5220"/>
        <v/>
      </c>
      <c r="AT298" s="5" t="str">
        <f t="shared" si="5220"/>
        <v/>
      </c>
      <c r="AU298" s="5" t="str">
        <f t="shared" si="5220"/>
        <v/>
      </c>
      <c r="AV298" s="5" t="str">
        <f t="shared" si="5220"/>
        <v/>
      </c>
      <c r="AW298" s="5" t="str">
        <f t="shared" si="5220"/>
        <v/>
      </c>
      <c r="AX298" s="5" t="str">
        <f t="shared" si="5221"/>
        <v/>
      </c>
      <c r="AY298" s="5" t="str">
        <f t="shared" si="5221"/>
        <v/>
      </c>
      <c r="AZ298" s="5" t="str">
        <f t="shared" si="5221"/>
        <v/>
      </c>
      <c r="BA298" s="5" t="str">
        <f t="shared" si="5221"/>
        <v/>
      </c>
      <c r="BB298" s="5" t="str">
        <f t="shared" si="5221"/>
        <v/>
      </c>
      <c r="BC298" s="5" t="str">
        <f t="shared" si="5221"/>
        <v/>
      </c>
      <c r="BD298" s="5" t="str">
        <f t="shared" si="5221"/>
        <v/>
      </c>
      <c r="BE298" s="5" t="str">
        <f t="shared" si="5221"/>
        <v/>
      </c>
      <c r="BF298" s="5" t="str">
        <f t="shared" si="5221"/>
        <v/>
      </c>
      <c r="BG298" s="5" t="str">
        <f t="shared" si="5221"/>
        <v/>
      </c>
      <c r="BH298" s="5" t="str">
        <f t="shared" si="5222"/>
        <v/>
      </c>
      <c r="BI298" s="5" t="str">
        <f t="shared" si="5222"/>
        <v/>
      </c>
      <c r="BJ298" s="5">
        <f t="shared" si="5222"/>
        <v>1013406</v>
      </c>
      <c r="BK298" s="5" t="str">
        <f t="shared" si="5222"/>
        <v/>
      </c>
      <c r="BL298" s="5" t="str">
        <f t="shared" si="5222"/>
        <v/>
      </c>
      <c r="BM298" s="5" t="str">
        <f t="shared" si="5222"/>
        <v/>
      </c>
      <c r="BN298" s="5" t="str">
        <f t="shared" si="5222"/>
        <v/>
      </c>
      <c r="BO298" s="5" t="str">
        <f t="shared" si="5222"/>
        <v/>
      </c>
      <c r="BP298" s="5" t="str">
        <f t="shared" si="5222"/>
        <v/>
      </c>
      <c r="BQ298" s="5" t="str">
        <f t="shared" si="5222"/>
        <v/>
      </c>
      <c r="BR298" s="5"/>
      <c r="BT298" s="5" t="str">
        <f t="shared" si="5153"/>
        <v/>
      </c>
      <c r="BU298" s="5" t="str">
        <f t="shared" si="5154"/>
        <v/>
      </c>
      <c r="BV298" s="5" t="str">
        <f t="shared" si="5155"/>
        <v/>
      </c>
      <c r="BW298" s="5" t="str">
        <f t="shared" si="5156"/>
        <v/>
      </c>
      <c r="BX298" s="5" t="str">
        <f t="shared" si="5157"/>
        <v/>
      </c>
      <c r="BY298" s="5" t="str">
        <f t="shared" si="5158"/>
        <v/>
      </c>
      <c r="BZ298" s="5" t="str">
        <f t="shared" si="5159"/>
        <v/>
      </c>
      <c r="CA298" s="5" t="str">
        <f t="shared" si="5160"/>
        <v/>
      </c>
      <c r="CB298" s="5" t="str">
        <f t="shared" si="5161"/>
        <v/>
      </c>
      <c r="CC298" s="5" t="str">
        <f t="shared" si="5162"/>
        <v/>
      </c>
      <c r="CD298" s="5" t="str">
        <f t="shared" si="5163"/>
        <v/>
      </c>
      <c r="CE298" s="5" t="str">
        <f t="shared" si="5164"/>
        <v/>
      </c>
      <c r="CF298" s="5" t="str">
        <f t="shared" si="5165"/>
        <v>The Farmers and Merchants National Bank of Nashville - Nashville, IL</v>
      </c>
      <c r="CG298" s="5" t="str">
        <f t="shared" si="5166"/>
        <v/>
      </c>
      <c r="CH298" s="5" t="str">
        <f t="shared" si="5167"/>
        <v/>
      </c>
      <c r="CI298" s="5" t="str">
        <f t="shared" si="5168"/>
        <v/>
      </c>
      <c r="CJ298" s="5" t="str">
        <f t="shared" si="5169"/>
        <v/>
      </c>
      <c r="CK298" s="5" t="str">
        <f t="shared" si="5170"/>
        <v/>
      </c>
      <c r="CL298" s="5" t="str">
        <f t="shared" si="5171"/>
        <v/>
      </c>
      <c r="CM298" s="5" t="str">
        <f t="shared" si="5172"/>
        <v/>
      </c>
      <c r="CN298" s="5" t="str">
        <f t="shared" si="5173"/>
        <v/>
      </c>
      <c r="CO298" s="5" t="str">
        <f t="shared" si="5174"/>
        <v/>
      </c>
      <c r="CP298" s="5" t="str">
        <f t="shared" si="5175"/>
        <v/>
      </c>
      <c r="CQ298" s="5" t="str">
        <f t="shared" si="5176"/>
        <v/>
      </c>
      <c r="CR298" s="5" t="str">
        <f t="shared" si="5177"/>
        <v/>
      </c>
      <c r="CS298" s="5" t="str">
        <f t="shared" si="5178"/>
        <v/>
      </c>
      <c r="CT298" s="5" t="str">
        <f t="shared" si="5179"/>
        <v/>
      </c>
      <c r="CU298" s="5" t="str">
        <f t="shared" si="5180"/>
        <v/>
      </c>
      <c r="CV298" s="5" t="str">
        <f t="shared" si="5181"/>
        <v/>
      </c>
      <c r="CW298" s="5" t="str">
        <f t="shared" si="5182"/>
        <v/>
      </c>
      <c r="CX298" s="5" t="str">
        <f t="shared" si="5183"/>
        <v/>
      </c>
      <c r="CY298" s="5" t="str">
        <f t="shared" si="5184"/>
        <v/>
      </c>
      <c r="CZ298" s="5" t="str">
        <f t="shared" si="5185"/>
        <v/>
      </c>
      <c r="DA298" s="5" t="str">
        <f t="shared" si="5186"/>
        <v/>
      </c>
      <c r="DB298" s="5" t="str">
        <f t="shared" si="5187"/>
        <v/>
      </c>
      <c r="DC298" s="5" t="str">
        <f t="shared" si="5188"/>
        <v/>
      </c>
      <c r="DD298" s="5" t="str">
        <f t="shared" si="5189"/>
        <v/>
      </c>
      <c r="DE298" s="5" t="str">
        <f t="shared" si="5190"/>
        <v/>
      </c>
      <c r="DF298" s="5" t="str">
        <f t="shared" si="5191"/>
        <v/>
      </c>
      <c r="DG298" s="5" t="str">
        <f t="shared" si="5192"/>
        <v/>
      </c>
      <c r="DH298" s="5" t="str">
        <f t="shared" si="5193"/>
        <v/>
      </c>
      <c r="DI298" s="5" t="str">
        <f t="shared" si="5194"/>
        <v/>
      </c>
      <c r="DJ298" s="5" t="str">
        <f t="shared" si="5195"/>
        <v>The American National Bank of Mount Pleasant - Mount Pleasant, TX</v>
      </c>
      <c r="DK298" s="5" t="str">
        <f t="shared" si="5196"/>
        <v/>
      </c>
      <c r="DL298" s="5" t="str">
        <f t="shared" si="5197"/>
        <v/>
      </c>
      <c r="DM298" s="5" t="str">
        <f t="shared" si="5198"/>
        <v/>
      </c>
      <c r="DN298" s="5" t="str">
        <f t="shared" si="5199"/>
        <v/>
      </c>
      <c r="DO298" s="5" t="str">
        <f t="shared" si="5200"/>
        <v/>
      </c>
      <c r="DP298" s="5" t="str">
        <f t="shared" si="5201"/>
        <v/>
      </c>
      <c r="DQ298" s="5" t="str">
        <f t="shared" si="5223"/>
        <v/>
      </c>
    </row>
    <row r="299" spans="1:121" x14ac:dyDescent="0.25">
      <c r="A299">
        <v>298</v>
      </c>
      <c r="B299" s="5">
        <v>6406211</v>
      </c>
      <c r="C299" t="str">
        <f t="shared" si="5202"/>
        <v>Mizuho Bank, Ltd., Los Angeles Branch - Los Angeles, CA</v>
      </c>
      <c r="D299" s="21" t="s">
        <v>10861</v>
      </c>
      <c r="E299" s="19" t="s">
        <v>2953</v>
      </c>
      <c r="F299" s="19" t="s">
        <v>2951</v>
      </c>
      <c r="G299" s="19"/>
      <c r="K299" s="27">
        <v>290</v>
      </c>
      <c r="L299" s="28" t="str">
        <f>IF(HLOOKUP('Peer Comparison Tool'!$E$6,StateDropdownData,K299+1,FALSE)=0,"",HLOOKUP('Peer Comparison Tool'!$E$6,StateDropdownData,K299+1,FALSE))</f>
        <v/>
      </c>
      <c r="M299" s="29" t="str">
        <f>IF(HLOOKUP('Peer Comparison Tool'!$E$6,[0]!DropdownData,K299+1,FALSE)=0,"",HLOOKUP('Peer Comparison Tool'!$E$6,[0]!DropdownData,K299+1,FALSE))</f>
        <v/>
      </c>
      <c r="N299" s="27">
        <v>290</v>
      </c>
      <c r="O299" s="28" t="str">
        <f>IF(HLOOKUP('Peer Comparison Tool'!$G$6,StateDropdownData,N299+1,FALSE)=0,"",HLOOKUP('Peer Comparison Tool'!$G$6,StateDropdownData,N299+1,FALSE))</f>
        <v/>
      </c>
      <c r="P299" s="29" t="str">
        <f>IF(HLOOKUP('Peer Comparison Tool'!$G$6,DropdownData,N299+1,FALSE)=0,"",HLOOKUP('Peer Comparison Tool'!$G$6,DropdownData,N299+1,FALSE))</f>
        <v/>
      </c>
      <c r="Q299" s="27">
        <v>290</v>
      </c>
      <c r="R299" s="28" t="str">
        <f>IF(HLOOKUP('Peer Comparison Tool'!$I$6,StateDropdownData,Q299+1,FALSE)=0,"",HLOOKUP('Peer Comparison Tool'!$I$6,StateDropdownData,Q299+1,FALSE))</f>
        <v/>
      </c>
      <c r="S299" s="29" t="str">
        <f>IF(HLOOKUP('Peer Comparison Tool'!$I$6,DropdownData,Q299+1,FALSE)=0,"",HLOOKUP('Peer Comparison Tool'!$I$6,DropdownData,Q299+1,FALSE))</f>
        <v/>
      </c>
      <c r="T299" s="5" t="str">
        <f t="shared" si="5218"/>
        <v/>
      </c>
      <c r="U299" s="5" t="str">
        <f t="shared" si="5218"/>
        <v/>
      </c>
      <c r="V299" s="5" t="str">
        <f t="shared" si="5218"/>
        <v/>
      </c>
      <c r="W299" s="5" t="str">
        <f t="shared" si="5218"/>
        <v/>
      </c>
      <c r="X299" s="5" t="str">
        <f t="shared" si="5218"/>
        <v/>
      </c>
      <c r="Y299" s="5" t="str">
        <f t="shared" si="5218"/>
        <v/>
      </c>
      <c r="Z299" s="5" t="str">
        <f t="shared" si="5218"/>
        <v/>
      </c>
      <c r="AA299" s="5" t="str">
        <f t="shared" si="5218"/>
        <v/>
      </c>
      <c r="AB299" s="5" t="str">
        <f t="shared" si="5218"/>
        <v/>
      </c>
      <c r="AC299" s="5" t="str">
        <f t="shared" si="5218"/>
        <v/>
      </c>
      <c r="AD299" s="5" t="str">
        <f t="shared" si="5219"/>
        <v/>
      </c>
      <c r="AE299" s="5" t="str">
        <f t="shared" si="5219"/>
        <v/>
      </c>
      <c r="AF299" s="5">
        <f t="shared" si="5219"/>
        <v>1009955</v>
      </c>
      <c r="AG299" s="5" t="str">
        <f t="shared" si="5219"/>
        <v/>
      </c>
      <c r="AH299" s="5" t="str">
        <f t="shared" si="5219"/>
        <v/>
      </c>
      <c r="AI299" s="5" t="str">
        <f t="shared" si="5219"/>
        <v/>
      </c>
      <c r="AJ299" s="5" t="str">
        <f t="shared" si="5219"/>
        <v/>
      </c>
      <c r="AK299" s="5" t="str">
        <f t="shared" si="5219"/>
        <v/>
      </c>
      <c r="AL299" s="5" t="str">
        <f t="shared" si="5219"/>
        <v/>
      </c>
      <c r="AM299" s="5" t="str">
        <f t="shared" si="5219"/>
        <v/>
      </c>
      <c r="AN299" s="5" t="str">
        <f t="shared" si="5220"/>
        <v/>
      </c>
      <c r="AO299" s="5" t="str">
        <f t="shared" si="5220"/>
        <v/>
      </c>
      <c r="AP299" s="5" t="str">
        <f t="shared" si="5220"/>
        <v/>
      </c>
      <c r="AQ299" s="5" t="str">
        <f t="shared" si="5220"/>
        <v/>
      </c>
      <c r="AR299" s="5" t="str">
        <f t="shared" si="5220"/>
        <v/>
      </c>
      <c r="AS299" s="5" t="str">
        <f t="shared" si="5220"/>
        <v/>
      </c>
      <c r="AT299" s="5" t="str">
        <f t="shared" si="5220"/>
        <v/>
      </c>
      <c r="AU299" s="5" t="str">
        <f t="shared" si="5220"/>
        <v/>
      </c>
      <c r="AV299" s="5" t="str">
        <f t="shared" si="5220"/>
        <v/>
      </c>
      <c r="AW299" s="5" t="str">
        <f t="shared" si="5220"/>
        <v/>
      </c>
      <c r="AX299" s="5" t="str">
        <f t="shared" si="5221"/>
        <v/>
      </c>
      <c r="AY299" s="5" t="str">
        <f t="shared" si="5221"/>
        <v/>
      </c>
      <c r="AZ299" s="5" t="str">
        <f t="shared" si="5221"/>
        <v/>
      </c>
      <c r="BA299" s="5" t="str">
        <f t="shared" si="5221"/>
        <v/>
      </c>
      <c r="BB299" s="5" t="str">
        <f t="shared" si="5221"/>
        <v/>
      </c>
      <c r="BC299" s="5" t="str">
        <f t="shared" si="5221"/>
        <v/>
      </c>
      <c r="BD299" s="5" t="str">
        <f t="shared" si="5221"/>
        <v/>
      </c>
      <c r="BE299" s="5" t="str">
        <f t="shared" si="5221"/>
        <v/>
      </c>
      <c r="BF299" s="5" t="str">
        <f t="shared" si="5221"/>
        <v/>
      </c>
      <c r="BG299" s="5" t="str">
        <f t="shared" si="5221"/>
        <v/>
      </c>
      <c r="BH299" s="5" t="str">
        <f t="shared" si="5222"/>
        <v/>
      </c>
      <c r="BI299" s="5" t="str">
        <f t="shared" si="5222"/>
        <v/>
      </c>
      <c r="BJ299" s="5">
        <f t="shared" si="5222"/>
        <v>1011343</v>
      </c>
      <c r="BK299" s="5" t="str">
        <f t="shared" si="5222"/>
        <v/>
      </c>
      <c r="BL299" s="5" t="str">
        <f t="shared" si="5222"/>
        <v/>
      </c>
      <c r="BM299" s="5" t="str">
        <f t="shared" si="5222"/>
        <v/>
      </c>
      <c r="BN299" s="5" t="str">
        <f t="shared" si="5222"/>
        <v/>
      </c>
      <c r="BO299" s="5" t="str">
        <f t="shared" si="5222"/>
        <v/>
      </c>
      <c r="BP299" s="5" t="str">
        <f t="shared" si="5222"/>
        <v/>
      </c>
      <c r="BQ299" s="5" t="str">
        <f t="shared" si="5222"/>
        <v/>
      </c>
      <c r="BR299" s="5"/>
      <c r="BT299" s="5" t="str">
        <f t="shared" si="5153"/>
        <v/>
      </c>
      <c r="BU299" s="5" t="str">
        <f t="shared" si="5154"/>
        <v/>
      </c>
      <c r="BV299" s="5" t="str">
        <f t="shared" si="5155"/>
        <v/>
      </c>
      <c r="BW299" s="5" t="str">
        <f t="shared" si="5156"/>
        <v/>
      </c>
      <c r="BX299" s="5" t="str">
        <f t="shared" si="5157"/>
        <v/>
      </c>
      <c r="BY299" s="5" t="str">
        <f t="shared" si="5158"/>
        <v/>
      </c>
      <c r="BZ299" s="5" t="str">
        <f t="shared" si="5159"/>
        <v/>
      </c>
      <c r="CA299" s="5" t="str">
        <f t="shared" si="5160"/>
        <v/>
      </c>
      <c r="CB299" s="5" t="str">
        <f t="shared" si="5161"/>
        <v/>
      </c>
      <c r="CC299" s="5" t="str">
        <f t="shared" si="5162"/>
        <v/>
      </c>
      <c r="CD299" s="5" t="str">
        <f t="shared" si="5163"/>
        <v/>
      </c>
      <c r="CE299" s="5" t="str">
        <f t="shared" si="5164"/>
        <v/>
      </c>
      <c r="CF299" s="5" t="str">
        <f t="shared" si="5165"/>
        <v>The Farmers State Bank and Trust Company - Jacksonville, IL</v>
      </c>
      <c r="CG299" s="5" t="str">
        <f t="shared" si="5166"/>
        <v/>
      </c>
      <c r="CH299" s="5" t="str">
        <f t="shared" si="5167"/>
        <v/>
      </c>
      <c r="CI299" s="5" t="str">
        <f t="shared" si="5168"/>
        <v/>
      </c>
      <c r="CJ299" s="5" t="str">
        <f t="shared" si="5169"/>
        <v/>
      </c>
      <c r="CK299" s="5" t="str">
        <f t="shared" si="5170"/>
        <v/>
      </c>
      <c r="CL299" s="5" t="str">
        <f t="shared" si="5171"/>
        <v/>
      </c>
      <c r="CM299" s="5" t="str">
        <f t="shared" si="5172"/>
        <v/>
      </c>
      <c r="CN299" s="5" t="str">
        <f t="shared" si="5173"/>
        <v/>
      </c>
      <c r="CO299" s="5" t="str">
        <f t="shared" si="5174"/>
        <v/>
      </c>
      <c r="CP299" s="5" t="str">
        <f t="shared" si="5175"/>
        <v/>
      </c>
      <c r="CQ299" s="5" t="str">
        <f t="shared" si="5176"/>
        <v/>
      </c>
      <c r="CR299" s="5" t="str">
        <f t="shared" si="5177"/>
        <v/>
      </c>
      <c r="CS299" s="5" t="str">
        <f t="shared" si="5178"/>
        <v/>
      </c>
      <c r="CT299" s="5" t="str">
        <f t="shared" si="5179"/>
        <v/>
      </c>
      <c r="CU299" s="5" t="str">
        <f t="shared" si="5180"/>
        <v/>
      </c>
      <c r="CV299" s="5" t="str">
        <f t="shared" si="5181"/>
        <v/>
      </c>
      <c r="CW299" s="5" t="str">
        <f t="shared" si="5182"/>
        <v/>
      </c>
      <c r="CX299" s="5" t="str">
        <f t="shared" si="5183"/>
        <v/>
      </c>
      <c r="CY299" s="5" t="str">
        <f t="shared" si="5184"/>
        <v/>
      </c>
      <c r="CZ299" s="5" t="str">
        <f t="shared" si="5185"/>
        <v/>
      </c>
      <c r="DA299" s="5" t="str">
        <f t="shared" si="5186"/>
        <v/>
      </c>
      <c r="DB299" s="5" t="str">
        <f t="shared" si="5187"/>
        <v/>
      </c>
      <c r="DC299" s="5" t="str">
        <f t="shared" si="5188"/>
        <v/>
      </c>
      <c r="DD299" s="5" t="str">
        <f t="shared" si="5189"/>
        <v/>
      </c>
      <c r="DE299" s="5" t="str">
        <f t="shared" si="5190"/>
        <v/>
      </c>
      <c r="DF299" s="5" t="str">
        <f t="shared" si="5191"/>
        <v/>
      </c>
      <c r="DG299" s="5" t="str">
        <f t="shared" si="5192"/>
        <v/>
      </c>
      <c r="DH299" s="5" t="str">
        <f t="shared" si="5193"/>
        <v/>
      </c>
      <c r="DI299" s="5" t="str">
        <f t="shared" si="5194"/>
        <v/>
      </c>
      <c r="DJ299" s="5" t="str">
        <f t="shared" si="5195"/>
        <v>The American National Bank of Texas - Terrell, TX</v>
      </c>
      <c r="DK299" s="5" t="str">
        <f t="shared" si="5196"/>
        <v/>
      </c>
      <c r="DL299" s="5" t="str">
        <f t="shared" si="5197"/>
        <v/>
      </c>
      <c r="DM299" s="5" t="str">
        <f t="shared" si="5198"/>
        <v/>
      </c>
      <c r="DN299" s="5" t="str">
        <f t="shared" si="5199"/>
        <v/>
      </c>
      <c r="DO299" s="5" t="str">
        <f t="shared" si="5200"/>
        <v/>
      </c>
      <c r="DP299" s="5" t="str">
        <f t="shared" si="5201"/>
        <v/>
      </c>
      <c r="DQ299" s="5" t="str">
        <f t="shared" si="5223"/>
        <v/>
      </c>
    </row>
    <row r="300" spans="1:121" x14ac:dyDescent="0.25">
      <c r="A300">
        <v>299</v>
      </c>
      <c r="B300" s="5">
        <v>1010330</v>
      </c>
      <c r="C300" t="str">
        <f t="shared" si="5202"/>
        <v>Montecito Bank &amp; Trust - Santa Barbara, CA</v>
      </c>
      <c r="D300" s="21" t="s">
        <v>1114</v>
      </c>
      <c r="E300" s="19" t="s">
        <v>2956</v>
      </c>
      <c r="F300" s="19" t="s">
        <v>2951</v>
      </c>
      <c r="G300" s="19"/>
      <c r="K300" s="27">
        <v>291</v>
      </c>
      <c r="L300" s="28" t="str">
        <f>IF(HLOOKUP('Peer Comparison Tool'!$E$6,StateDropdownData,K300+1,FALSE)=0,"",HLOOKUP('Peer Comparison Tool'!$E$6,StateDropdownData,K300+1,FALSE))</f>
        <v/>
      </c>
      <c r="M300" s="29" t="str">
        <f>IF(HLOOKUP('Peer Comparison Tool'!$E$6,[0]!DropdownData,K300+1,FALSE)=0,"",HLOOKUP('Peer Comparison Tool'!$E$6,[0]!DropdownData,K300+1,FALSE))</f>
        <v/>
      </c>
      <c r="N300" s="27">
        <v>291</v>
      </c>
      <c r="O300" s="28" t="str">
        <f>IF(HLOOKUP('Peer Comparison Tool'!$G$6,StateDropdownData,N300+1,FALSE)=0,"",HLOOKUP('Peer Comparison Tool'!$G$6,StateDropdownData,N300+1,FALSE))</f>
        <v/>
      </c>
      <c r="P300" s="29" t="str">
        <f>IF(HLOOKUP('Peer Comparison Tool'!$G$6,DropdownData,N300+1,FALSE)=0,"",HLOOKUP('Peer Comparison Tool'!$G$6,DropdownData,N300+1,FALSE))</f>
        <v/>
      </c>
      <c r="Q300" s="27">
        <v>291</v>
      </c>
      <c r="R300" s="28" t="str">
        <f>IF(HLOOKUP('Peer Comparison Tool'!$I$6,StateDropdownData,Q300+1,FALSE)=0,"",HLOOKUP('Peer Comparison Tool'!$I$6,StateDropdownData,Q300+1,FALSE))</f>
        <v/>
      </c>
      <c r="S300" s="29" t="str">
        <f>IF(HLOOKUP('Peer Comparison Tool'!$I$6,DropdownData,Q300+1,FALSE)=0,"",HLOOKUP('Peer Comparison Tool'!$I$6,DropdownData,Q300+1,FALSE))</f>
        <v/>
      </c>
      <c r="T300" s="5" t="str">
        <f t="shared" ref="T300:AC309" si="5224">IFERROR(IF(VLOOKUP(INDEX($L$2:$HEG$5,4,T$471+$Q300-1),$B$2:$F$5568,5,FALSE)=T$473,INDEX($L$2:$HEG$5,4,T$471+$Q300-1),""),"")</f>
        <v/>
      </c>
      <c r="U300" s="5" t="str">
        <f t="shared" si="5224"/>
        <v/>
      </c>
      <c r="V300" s="5" t="str">
        <f t="shared" si="5224"/>
        <v/>
      </c>
      <c r="W300" s="5" t="str">
        <f t="shared" si="5224"/>
        <v/>
      </c>
      <c r="X300" s="5" t="str">
        <f t="shared" si="5224"/>
        <v/>
      </c>
      <c r="Y300" s="5" t="str">
        <f t="shared" si="5224"/>
        <v/>
      </c>
      <c r="Z300" s="5" t="str">
        <f t="shared" si="5224"/>
        <v/>
      </c>
      <c r="AA300" s="5" t="str">
        <f t="shared" si="5224"/>
        <v/>
      </c>
      <c r="AB300" s="5" t="str">
        <f t="shared" si="5224"/>
        <v/>
      </c>
      <c r="AC300" s="5" t="str">
        <f t="shared" si="5224"/>
        <v/>
      </c>
      <c r="AD300" s="5" t="str">
        <f t="shared" ref="AD300:AM309" si="5225">IFERROR(IF(VLOOKUP(INDEX($L$2:$HEG$5,4,AD$471+$Q300-1),$B$2:$F$5568,5,FALSE)=AD$473,INDEX($L$2:$HEG$5,4,AD$471+$Q300-1),""),"")</f>
        <v/>
      </c>
      <c r="AE300" s="5" t="str">
        <f t="shared" si="5225"/>
        <v/>
      </c>
      <c r="AF300" s="5">
        <f t="shared" si="5225"/>
        <v>4054548</v>
      </c>
      <c r="AG300" s="5" t="str">
        <f t="shared" si="5225"/>
        <v/>
      </c>
      <c r="AH300" s="5" t="str">
        <f t="shared" si="5225"/>
        <v/>
      </c>
      <c r="AI300" s="5" t="str">
        <f t="shared" si="5225"/>
        <v/>
      </c>
      <c r="AJ300" s="5" t="str">
        <f t="shared" si="5225"/>
        <v/>
      </c>
      <c r="AK300" s="5" t="str">
        <f t="shared" si="5225"/>
        <v/>
      </c>
      <c r="AL300" s="5" t="str">
        <f t="shared" si="5225"/>
        <v/>
      </c>
      <c r="AM300" s="5" t="str">
        <f t="shared" si="5225"/>
        <v/>
      </c>
      <c r="AN300" s="5" t="str">
        <f t="shared" ref="AN300:AW309" si="5226">IFERROR(IF(VLOOKUP(INDEX($L$2:$HEG$5,4,AN$471+$Q300-1),$B$2:$F$5568,5,FALSE)=AN$473,INDEX($L$2:$HEG$5,4,AN$471+$Q300-1),""),"")</f>
        <v/>
      </c>
      <c r="AO300" s="5" t="str">
        <f t="shared" si="5226"/>
        <v/>
      </c>
      <c r="AP300" s="5" t="str">
        <f t="shared" si="5226"/>
        <v/>
      </c>
      <c r="AQ300" s="5" t="str">
        <f t="shared" si="5226"/>
        <v/>
      </c>
      <c r="AR300" s="5" t="str">
        <f t="shared" si="5226"/>
        <v/>
      </c>
      <c r="AS300" s="5" t="str">
        <f t="shared" si="5226"/>
        <v/>
      </c>
      <c r="AT300" s="5" t="str">
        <f t="shared" si="5226"/>
        <v/>
      </c>
      <c r="AU300" s="5" t="str">
        <f t="shared" si="5226"/>
        <v/>
      </c>
      <c r="AV300" s="5" t="str">
        <f t="shared" si="5226"/>
        <v/>
      </c>
      <c r="AW300" s="5" t="str">
        <f t="shared" si="5226"/>
        <v/>
      </c>
      <c r="AX300" s="5" t="str">
        <f t="shared" ref="AX300:BG309" si="5227">IFERROR(IF(VLOOKUP(INDEX($L$2:$HEG$5,4,AX$471+$Q300-1),$B$2:$F$5568,5,FALSE)=AX$473,INDEX($L$2:$HEG$5,4,AX$471+$Q300-1),""),"")</f>
        <v/>
      </c>
      <c r="AY300" s="5" t="str">
        <f t="shared" si="5227"/>
        <v/>
      </c>
      <c r="AZ300" s="5" t="str">
        <f t="shared" si="5227"/>
        <v/>
      </c>
      <c r="BA300" s="5" t="str">
        <f t="shared" si="5227"/>
        <v/>
      </c>
      <c r="BB300" s="5" t="str">
        <f t="shared" si="5227"/>
        <v/>
      </c>
      <c r="BC300" s="5" t="str">
        <f t="shared" si="5227"/>
        <v/>
      </c>
      <c r="BD300" s="5" t="str">
        <f t="shared" si="5227"/>
        <v/>
      </c>
      <c r="BE300" s="5" t="str">
        <f t="shared" si="5227"/>
        <v/>
      </c>
      <c r="BF300" s="5" t="str">
        <f t="shared" si="5227"/>
        <v/>
      </c>
      <c r="BG300" s="5" t="str">
        <f t="shared" si="5227"/>
        <v/>
      </c>
      <c r="BH300" s="5" t="str">
        <f t="shared" ref="BH300:BQ309" si="5228">IFERROR(IF(VLOOKUP(INDEX($L$2:$HEG$5,4,BH$471+$Q300-1),$B$2:$F$5568,5,FALSE)=BH$473,INDEX($L$2:$HEG$5,4,BH$471+$Q300-1),""),"")</f>
        <v/>
      </c>
      <c r="BI300" s="5" t="str">
        <f t="shared" si="5228"/>
        <v/>
      </c>
      <c r="BJ300" s="5">
        <f t="shared" si="5228"/>
        <v>1011617</v>
      </c>
      <c r="BK300" s="5" t="str">
        <f t="shared" si="5228"/>
        <v/>
      </c>
      <c r="BL300" s="5" t="str">
        <f t="shared" si="5228"/>
        <v/>
      </c>
      <c r="BM300" s="5" t="str">
        <f t="shared" si="5228"/>
        <v/>
      </c>
      <c r="BN300" s="5" t="str">
        <f t="shared" si="5228"/>
        <v/>
      </c>
      <c r="BO300" s="5" t="str">
        <f t="shared" si="5228"/>
        <v/>
      </c>
      <c r="BP300" s="5" t="str">
        <f t="shared" si="5228"/>
        <v/>
      </c>
      <c r="BQ300" s="5" t="str">
        <f t="shared" si="5228"/>
        <v/>
      </c>
      <c r="BR300" s="5"/>
      <c r="BT300" s="5" t="str">
        <f t="shared" si="5153"/>
        <v/>
      </c>
      <c r="BU300" s="5" t="str">
        <f t="shared" si="5154"/>
        <v/>
      </c>
      <c r="BV300" s="5" t="str">
        <f t="shared" si="5155"/>
        <v/>
      </c>
      <c r="BW300" s="5" t="str">
        <f t="shared" si="5156"/>
        <v/>
      </c>
      <c r="BX300" s="5" t="str">
        <f t="shared" si="5157"/>
        <v/>
      </c>
      <c r="BY300" s="5" t="str">
        <f t="shared" si="5158"/>
        <v/>
      </c>
      <c r="BZ300" s="5" t="str">
        <f t="shared" si="5159"/>
        <v/>
      </c>
      <c r="CA300" s="5" t="str">
        <f t="shared" si="5160"/>
        <v/>
      </c>
      <c r="CB300" s="5" t="str">
        <f t="shared" si="5161"/>
        <v/>
      </c>
      <c r="CC300" s="5" t="str">
        <f t="shared" si="5162"/>
        <v/>
      </c>
      <c r="CD300" s="5" t="str">
        <f t="shared" si="5163"/>
        <v/>
      </c>
      <c r="CE300" s="5" t="str">
        <f t="shared" si="5164"/>
        <v/>
      </c>
      <c r="CF300" s="5" t="str">
        <f t="shared" si="5165"/>
        <v>The Federal Savings Bank - Chicago, IL</v>
      </c>
      <c r="CG300" s="5" t="str">
        <f t="shared" si="5166"/>
        <v/>
      </c>
      <c r="CH300" s="5" t="str">
        <f t="shared" si="5167"/>
        <v/>
      </c>
      <c r="CI300" s="5" t="str">
        <f t="shared" si="5168"/>
        <v/>
      </c>
      <c r="CJ300" s="5" t="str">
        <f t="shared" si="5169"/>
        <v/>
      </c>
      <c r="CK300" s="5" t="str">
        <f t="shared" si="5170"/>
        <v/>
      </c>
      <c r="CL300" s="5" t="str">
        <f t="shared" si="5171"/>
        <v/>
      </c>
      <c r="CM300" s="5" t="str">
        <f t="shared" si="5172"/>
        <v/>
      </c>
      <c r="CN300" s="5" t="str">
        <f t="shared" si="5173"/>
        <v/>
      </c>
      <c r="CO300" s="5" t="str">
        <f t="shared" si="5174"/>
        <v/>
      </c>
      <c r="CP300" s="5" t="str">
        <f t="shared" si="5175"/>
        <v/>
      </c>
      <c r="CQ300" s="5" t="str">
        <f t="shared" si="5176"/>
        <v/>
      </c>
      <c r="CR300" s="5" t="str">
        <f t="shared" si="5177"/>
        <v/>
      </c>
      <c r="CS300" s="5" t="str">
        <f t="shared" si="5178"/>
        <v/>
      </c>
      <c r="CT300" s="5" t="str">
        <f t="shared" si="5179"/>
        <v/>
      </c>
      <c r="CU300" s="5" t="str">
        <f t="shared" si="5180"/>
        <v/>
      </c>
      <c r="CV300" s="5" t="str">
        <f t="shared" si="5181"/>
        <v/>
      </c>
      <c r="CW300" s="5" t="str">
        <f t="shared" si="5182"/>
        <v/>
      </c>
      <c r="CX300" s="5" t="str">
        <f t="shared" si="5183"/>
        <v/>
      </c>
      <c r="CY300" s="5" t="str">
        <f t="shared" si="5184"/>
        <v/>
      </c>
      <c r="CZ300" s="5" t="str">
        <f t="shared" si="5185"/>
        <v/>
      </c>
      <c r="DA300" s="5" t="str">
        <f t="shared" si="5186"/>
        <v/>
      </c>
      <c r="DB300" s="5" t="str">
        <f t="shared" si="5187"/>
        <v/>
      </c>
      <c r="DC300" s="5" t="str">
        <f t="shared" si="5188"/>
        <v/>
      </c>
      <c r="DD300" s="5" t="str">
        <f t="shared" si="5189"/>
        <v/>
      </c>
      <c r="DE300" s="5" t="str">
        <f t="shared" si="5190"/>
        <v/>
      </c>
      <c r="DF300" s="5" t="str">
        <f t="shared" si="5191"/>
        <v/>
      </c>
      <c r="DG300" s="5" t="str">
        <f t="shared" si="5192"/>
        <v/>
      </c>
      <c r="DH300" s="5" t="str">
        <f t="shared" si="5193"/>
        <v/>
      </c>
      <c r="DI300" s="5" t="str">
        <f t="shared" si="5194"/>
        <v/>
      </c>
      <c r="DJ300" s="5" t="str">
        <f t="shared" si="5195"/>
        <v>The Bank and Trust, SSB - Del Rio, TX</v>
      </c>
      <c r="DK300" s="5" t="str">
        <f t="shared" si="5196"/>
        <v/>
      </c>
      <c r="DL300" s="5" t="str">
        <f t="shared" si="5197"/>
        <v/>
      </c>
      <c r="DM300" s="5" t="str">
        <f t="shared" si="5198"/>
        <v/>
      </c>
      <c r="DN300" s="5" t="str">
        <f t="shared" si="5199"/>
        <v/>
      </c>
      <c r="DO300" s="5" t="str">
        <f t="shared" si="5200"/>
        <v/>
      </c>
      <c r="DP300" s="5" t="str">
        <f t="shared" si="5201"/>
        <v/>
      </c>
      <c r="DQ300" s="5" t="str">
        <f t="shared" si="5223"/>
        <v/>
      </c>
    </row>
    <row r="301" spans="1:121" x14ac:dyDescent="0.25">
      <c r="A301">
        <v>300</v>
      </c>
      <c r="B301" s="5">
        <v>1007765</v>
      </c>
      <c r="C301" t="str">
        <f t="shared" si="5202"/>
        <v>Monterey County Bank - Monterey, CA</v>
      </c>
      <c r="D301" s="21" t="s">
        <v>1853</v>
      </c>
      <c r="E301" s="19" t="s">
        <v>2996</v>
      </c>
      <c r="F301" s="19" t="s">
        <v>2951</v>
      </c>
      <c r="G301" s="19"/>
      <c r="K301" s="27">
        <v>292</v>
      </c>
      <c r="L301" s="28" t="str">
        <f>IF(HLOOKUP('Peer Comparison Tool'!$E$6,StateDropdownData,K301+1,FALSE)=0,"",HLOOKUP('Peer Comparison Tool'!$E$6,StateDropdownData,K301+1,FALSE))</f>
        <v/>
      </c>
      <c r="M301" s="29" t="str">
        <f>IF(HLOOKUP('Peer Comparison Tool'!$E$6,[0]!DropdownData,K301+1,FALSE)=0,"",HLOOKUP('Peer Comparison Tool'!$E$6,[0]!DropdownData,K301+1,FALSE))</f>
        <v/>
      </c>
      <c r="N301" s="27">
        <v>292</v>
      </c>
      <c r="O301" s="28" t="str">
        <f>IF(HLOOKUP('Peer Comparison Tool'!$G$6,StateDropdownData,N301+1,FALSE)=0,"",HLOOKUP('Peer Comparison Tool'!$G$6,StateDropdownData,N301+1,FALSE))</f>
        <v/>
      </c>
      <c r="P301" s="29" t="str">
        <f>IF(HLOOKUP('Peer Comparison Tool'!$G$6,DropdownData,N301+1,FALSE)=0,"",HLOOKUP('Peer Comparison Tool'!$G$6,DropdownData,N301+1,FALSE))</f>
        <v/>
      </c>
      <c r="Q301" s="27">
        <v>292</v>
      </c>
      <c r="R301" s="28" t="str">
        <f>IF(HLOOKUP('Peer Comparison Tool'!$I$6,StateDropdownData,Q301+1,FALSE)=0,"",HLOOKUP('Peer Comparison Tool'!$I$6,StateDropdownData,Q301+1,FALSE))</f>
        <v/>
      </c>
      <c r="S301" s="29" t="str">
        <f>IF(HLOOKUP('Peer Comparison Tool'!$I$6,DropdownData,Q301+1,FALSE)=0,"",HLOOKUP('Peer Comparison Tool'!$I$6,DropdownData,Q301+1,FALSE))</f>
        <v/>
      </c>
      <c r="T301" s="5" t="str">
        <f t="shared" si="5224"/>
        <v/>
      </c>
      <c r="U301" s="5" t="str">
        <f t="shared" si="5224"/>
        <v/>
      </c>
      <c r="V301" s="5" t="str">
        <f t="shared" si="5224"/>
        <v/>
      </c>
      <c r="W301" s="5" t="str">
        <f t="shared" si="5224"/>
        <v/>
      </c>
      <c r="X301" s="5" t="str">
        <f t="shared" si="5224"/>
        <v/>
      </c>
      <c r="Y301" s="5" t="str">
        <f t="shared" si="5224"/>
        <v/>
      </c>
      <c r="Z301" s="5" t="str">
        <f t="shared" si="5224"/>
        <v/>
      </c>
      <c r="AA301" s="5" t="str">
        <f t="shared" si="5224"/>
        <v/>
      </c>
      <c r="AB301" s="5" t="str">
        <f t="shared" si="5224"/>
        <v/>
      </c>
      <c r="AC301" s="5" t="str">
        <f t="shared" si="5224"/>
        <v/>
      </c>
      <c r="AD301" s="5" t="str">
        <f t="shared" si="5225"/>
        <v/>
      </c>
      <c r="AE301" s="5" t="str">
        <f t="shared" si="5225"/>
        <v/>
      </c>
      <c r="AF301" s="5">
        <f t="shared" si="5225"/>
        <v>1007834</v>
      </c>
      <c r="AG301" s="5" t="str">
        <f t="shared" si="5225"/>
        <v/>
      </c>
      <c r="AH301" s="5" t="str">
        <f t="shared" si="5225"/>
        <v/>
      </c>
      <c r="AI301" s="5" t="str">
        <f t="shared" si="5225"/>
        <v/>
      </c>
      <c r="AJ301" s="5" t="str">
        <f t="shared" si="5225"/>
        <v/>
      </c>
      <c r="AK301" s="5" t="str">
        <f t="shared" si="5225"/>
        <v/>
      </c>
      <c r="AL301" s="5" t="str">
        <f t="shared" si="5225"/>
        <v/>
      </c>
      <c r="AM301" s="5" t="str">
        <f t="shared" si="5225"/>
        <v/>
      </c>
      <c r="AN301" s="5" t="str">
        <f t="shared" si="5226"/>
        <v/>
      </c>
      <c r="AO301" s="5" t="str">
        <f t="shared" si="5226"/>
        <v/>
      </c>
      <c r="AP301" s="5" t="str">
        <f t="shared" si="5226"/>
        <v/>
      </c>
      <c r="AQ301" s="5" t="str">
        <f t="shared" si="5226"/>
        <v/>
      </c>
      <c r="AR301" s="5" t="str">
        <f t="shared" si="5226"/>
        <v/>
      </c>
      <c r="AS301" s="5" t="str">
        <f t="shared" si="5226"/>
        <v/>
      </c>
      <c r="AT301" s="5" t="str">
        <f t="shared" si="5226"/>
        <v/>
      </c>
      <c r="AU301" s="5" t="str">
        <f t="shared" si="5226"/>
        <v/>
      </c>
      <c r="AV301" s="5" t="str">
        <f t="shared" si="5226"/>
        <v/>
      </c>
      <c r="AW301" s="5" t="str">
        <f t="shared" si="5226"/>
        <v/>
      </c>
      <c r="AX301" s="5" t="str">
        <f t="shared" si="5227"/>
        <v/>
      </c>
      <c r="AY301" s="5" t="str">
        <f t="shared" si="5227"/>
        <v/>
      </c>
      <c r="AZ301" s="5" t="str">
        <f t="shared" si="5227"/>
        <v/>
      </c>
      <c r="BA301" s="5" t="str">
        <f t="shared" si="5227"/>
        <v/>
      </c>
      <c r="BB301" s="5" t="str">
        <f t="shared" si="5227"/>
        <v/>
      </c>
      <c r="BC301" s="5" t="str">
        <f t="shared" si="5227"/>
        <v/>
      </c>
      <c r="BD301" s="5" t="str">
        <f t="shared" si="5227"/>
        <v/>
      </c>
      <c r="BE301" s="5" t="str">
        <f t="shared" si="5227"/>
        <v/>
      </c>
      <c r="BF301" s="5" t="str">
        <f t="shared" si="5227"/>
        <v/>
      </c>
      <c r="BG301" s="5" t="str">
        <f t="shared" si="5227"/>
        <v/>
      </c>
      <c r="BH301" s="5" t="str">
        <f t="shared" si="5228"/>
        <v/>
      </c>
      <c r="BI301" s="5" t="str">
        <f t="shared" si="5228"/>
        <v/>
      </c>
      <c r="BJ301" s="5">
        <f t="shared" si="5228"/>
        <v>1012305</v>
      </c>
      <c r="BK301" s="5" t="str">
        <f t="shared" si="5228"/>
        <v/>
      </c>
      <c r="BL301" s="5" t="str">
        <f t="shared" si="5228"/>
        <v/>
      </c>
      <c r="BM301" s="5" t="str">
        <f t="shared" si="5228"/>
        <v/>
      </c>
      <c r="BN301" s="5" t="str">
        <f t="shared" si="5228"/>
        <v/>
      </c>
      <c r="BO301" s="5" t="str">
        <f t="shared" si="5228"/>
        <v/>
      </c>
      <c r="BP301" s="5" t="str">
        <f t="shared" si="5228"/>
        <v/>
      </c>
      <c r="BQ301" s="5" t="str">
        <f t="shared" si="5228"/>
        <v/>
      </c>
      <c r="BR301" s="5"/>
      <c r="BT301" s="5" t="str">
        <f t="shared" si="5153"/>
        <v/>
      </c>
      <c r="BU301" s="5" t="str">
        <f t="shared" si="5154"/>
        <v/>
      </c>
      <c r="BV301" s="5" t="str">
        <f t="shared" si="5155"/>
        <v/>
      </c>
      <c r="BW301" s="5" t="str">
        <f t="shared" si="5156"/>
        <v/>
      </c>
      <c r="BX301" s="5" t="str">
        <f t="shared" si="5157"/>
        <v/>
      </c>
      <c r="BY301" s="5" t="str">
        <f t="shared" si="5158"/>
        <v/>
      </c>
      <c r="BZ301" s="5" t="str">
        <f t="shared" si="5159"/>
        <v/>
      </c>
      <c r="CA301" s="5" t="str">
        <f t="shared" si="5160"/>
        <v/>
      </c>
      <c r="CB301" s="5" t="str">
        <f t="shared" si="5161"/>
        <v/>
      </c>
      <c r="CC301" s="5" t="str">
        <f t="shared" si="5162"/>
        <v/>
      </c>
      <c r="CD301" s="5" t="str">
        <f t="shared" si="5163"/>
        <v/>
      </c>
      <c r="CE301" s="5" t="str">
        <f t="shared" si="5164"/>
        <v/>
      </c>
      <c r="CF301" s="5" t="str">
        <f t="shared" si="5165"/>
        <v>The First Bank and Trust Company of Murphysboro - Murphysboro, IL</v>
      </c>
      <c r="CG301" s="5" t="str">
        <f t="shared" si="5166"/>
        <v/>
      </c>
      <c r="CH301" s="5" t="str">
        <f t="shared" si="5167"/>
        <v/>
      </c>
      <c r="CI301" s="5" t="str">
        <f t="shared" si="5168"/>
        <v/>
      </c>
      <c r="CJ301" s="5" t="str">
        <f t="shared" si="5169"/>
        <v/>
      </c>
      <c r="CK301" s="5" t="str">
        <f t="shared" si="5170"/>
        <v/>
      </c>
      <c r="CL301" s="5" t="str">
        <f t="shared" si="5171"/>
        <v/>
      </c>
      <c r="CM301" s="5" t="str">
        <f t="shared" si="5172"/>
        <v/>
      </c>
      <c r="CN301" s="5" t="str">
        <f t="shared" si="5173"/>
        <v/>
      </c>
      <c r="CO301" s="5" t="str">
        <f t="shared" si="5174"/>
        <v/>
      </c>
      <c r="CP301" s="5" t="str">
        <f t="shared" si="5175"/>
        <v/>
      </c>
      <c r="CQ301" s="5" t="str">
        <f t="shared" si="5176"/>
        <v/>
      </c>
      <c r="CR301" s="5" t="str">
        <f t="shared" si="5177"/>
        <v/>
      </c>
      <c r="CS301" s="5" t="str">
        <f t="shared" si="5178"/>
        <v/>
      </c>
      <c r="CT301" s="5" t="str">
        <f t="shared" si="5179"/>
        <v/>
      </c>
      <c r="CU301" s="5" t="str">
        <f t="shared" si="5180"/>
        <v/>
      </c>
      <c r="CV301" s="5" t="str">
        <f t="shared" si="5181"/>
        <v/>
      </c>
      <c r="CW301" s="5" t="str">
        <f t="shared" si="5182"/>
        <v/>
      </c>
      <c r="CX301" s="5" t="str">
        <f t="shared" si="5183"/>
        <v/>
      </c>
      <c r="CY301" s="5" t="str">
        <f t="shared" si="5184"/>
        <v/>
      </c>
      <c r="CZ301" s="5" t="str">
        <f t="shared" si="5185"/>
        <v/>
      </c>
      <c r="DA301" s="5" t="str">
        <f t="shared" si="5186"/>
        <v/>
      </c>
      <c r="DB301" s="5" t="str">
        <f t="shared" si="5187"/>
        <v/>
      </c>
      <c r="DC301" s="5" t="str">
        <f t="shared" si="5188"/>
        <v/>
      </c>
      <c r="DD301" s="5" t="str">
        <f t="shared" si="5189"/>
        <v/>
      </c>
      <c r="DE301" s="5" t="str">
        <f t="shared" si="5190"/>
        <v/>
      </c>
      <c r="DF301" s="5" t="str">
        <f t="shared" si="5191"/>
        <v/>
      </c>
      <c r="DG301" s="5" t="str">
        <f t="shared" si="5192"/>
        <v/>
      </c>
      <c r="DH301" s="5" t="str">
        <f t="shared" si="5193"/>
        <v/>
      </c>
      <c r="DI301" s="5" t="str">
        <f t="shared" si="5194"/>
        <v/>
      </c>
      <c r="DJ301" s="5" t="str">
        <f t="shared" si="5195"/>
        <v>The Bank of San Jacinto County, Coldspring, Texas - Coldspring, TX</v>
      </c>
      <c r="DK301" s="5" t="str">
        <f t="shared" si="5196"/>
        <v/>
      </c>
      <c r="DL301" s="5" t="str">
        <f t="shared" si="5197"/>
        <v/>
      </c>
      <c r="DM301" s="5" t="str">
        <f t="shared" si="5198"/>
        <v/>
      </c>
      <c r="DN301" s="5" t="str">
        <f t="shared" si="5199"/>
        <v/>
      </c>
      <c r="DO301" s="5" t="str">
        <f t="shared" si="5200"/>
        <v/>
      </c>
      <c r="DP301" s="5" t="str">
        <f t="shared" si="5201"/>
        <v/>
      </c>
      <c r="DQ301" s="5" t="str">
        <f t="shared" si="5223"/>
        <v/>
      </c>
    </row>
    <row r="302" spans="1:121" x14ac:dyDescent="0.25">
      <c r="A302">
        <v>301</v>
      </c>
      <c r="B302" s="5">
        <v>10727655</v>
      </c>
      <c r="C302" t="str">
        <f t="shared" si="5202"/>
        <v>MUFG Bank Los Angeles Branch - Los Angeles, CA</v>
      </c>
      <c r="D302" s="21" t="s">
        <v>10862</v>
      </c>
      <c r="E302" s="19" t="s">
        <v>2953</v>
      </c>
      <c r="F302" s="19" t="s">
        <v>2951</v>
      </c>
      <c r="G302" s="19"/>
      <c r="K302" s="27">
        <v>293</v>
      </c>
      <c r="L302" s="28" t="str">
        <f>IF(HLOOKUP('Peer Comparison Tool'!$E$6,StateDropdownData,K302+1,FALSE)=0,"",HLOOKUP('Peer Comparison Tool'!$E$6,StateDropdownData,K302+1,FALSE))</f>
        <v/>
      </c>
      <c r="M302" s="29" t="str">
        <f>IF(HLOOKUP('Peer Comparison Tool'!$E$6,[0]!DropdownData,K302+1,FALSE)=0,"",HLOOKUP('Peer Comparison Tool'!$E$6,[0]!DropdownData,K302+1,FALSE))</f>
        <v/>
      </c>
      <c r="N302" s="27">
        <v>293</v>
      </c>
      <c r="O302" s="28" t="str">
        <f>IF(HLOOKUP('Peer Comparison Tool'!$G$6,StateDropdownData,N302+1,FALSE)=0,"",HLOOKUP('Peer Comparison Tool'!$G$6,StateDropdownData,N302+1,FALSE))</f>
        <v/>
      </c>
      <c r="P302" s="29" t="str">
        <f>IF(HLOOKUP('Peer Comparison Tool'!$G$6,DropdownData,N302+1,FALSE)=0,"",HLOOKUP('Peer Comparison Tool'!$G$6,DropdownData,N302+1,FALSE))</f>
        <v/>
      </c>
      <c r="Q302" s="27">
        <v>293</v>
      </c>
      <c r="R302" s="28" t="str">
        <f>IF(HLOOKUP('Peer Comparison Tool'!$I$6,StateDropdownData,Q302+1,FALSE)=0,"",HLOOKUP('Peer Comparison Tool'!$I$6,StateDropdownData,Q302+1,FALSE))</f>
        <v/>
      </c>
      <c r="S302" s="29" t="str">
        <f>IF(HLOOKUP('Peer Comparison Tool'!$I$6,DropdownData,Q302+1,FALSE)=0,"",HLOOKUP('Peer Comparison Tool'!$I$6,DropdownData,Q302+1,FALSE))</f>
        <v/>
      </c>
      <c r="T302" s="5" t="str">
        <f t="shared" si="5224"/>
        <v/>
      </c>
      <c r="U302" s="5" t="str">
        <f t="shared" si="5224"/>
        <v/>
      </c>
      <c r="V302" s="5" t="str">
        <f t="shared" si="5224"/>
        <v/>
      </c>
      <c r="W302" s="5" t="str">
        <f t="shared" si="5224"/>
        <v/>
      </c>
      <c r="X302" s="5" t="str">
        <f t="shared" si="5224"/>
        <v/>
      </c>
      <c r="Y302" s="5" t="str">
        <f t="shared" si="5224"/>
        <v/>
      </c>
      <c r="Z302" s="5" t="str">
        <f t="shared" si="5224"/>
        <v/>
      </c>
      <c r="AA302" s="5" t="str">
        <f t="shared" si="5224"/>
        <v/>
      </c>
      <c r="AB302" s="5" t="str">
        <f t="shared" si="5224"/>
        <v/>
      </c>
      <c r="AC302" s="5" t="str">
        <f t="shared" si="5224"/>
        <v/>
      </c>
      <c r="AD302" s="5" t="str">
        <f t="shared" si="5225"/>
        <v/>
      </c>
      <c r="AE302" s="5" t="str">
        <f t="shared" si="5225"/>
        <v/>
      </c>
      <c r="AF302" s="5">
        <f t="shared" si="5225"/>
        <v>1012023</v>
      </c>
      <c r="AG302" s="5" t="str">
        <f t="shared" si="5225"/>
        <v/>
      </c>
      <c r="AH302" s="5" t="str">
        <f t="shared" si="5225"/>
        <v/>
      </c>
      <c r="AI302" s="5" t="str">
        <f t="shared" si="5225"/>
        <v/>
      </c>
      <c r="AJ302" s="5" t="str">
        <f t="shared" si="5225"/>
        <v/>
      </c>
      <c r="AK302" s="5" t="str">
        <f t="shared" si="5225"/>
        <v/>
      </c>
      <c r="AL302" s="5" t="str">
        <f t="shared" si="5225"/>
        <v/>
      </c>
      <c r="AM302" s="5" t="str">
        <f t="shared" si="5225"/>
        <v/>
      </c>
      <c r="AN302" s="5" t="str">
        <f t="shared" si="5226"/>
        <v/>
      </c>
      <c r="AO302" s="5" t="str">
        <f t="shared" si="5226"/>
        <v/>
      </c>
      <c r="AP302" s="5" t="str">
        <f t="shared" si="5226"/>
        <v/>
      </c>
      <c r="AQ302" s="5" t="str">
        <f t="shared" si="5226"/>
        <v/>
      </c>
      <c r="AR302" s="5" t="str">
        <f t="shared" si="5226"/>
        <v/>
      </c>
      <c r="AS302" s="5" t="str">
        <f t="shared" si="5226"/>
        <v/>
      </c>
      <c r="AT302" s="5" t="str">
        <f t="shared" si="5226"/>
        <v/>
      </c>
      <c r="AU302" s="5" t="str">
        <f t="shared" si="5226"/>
        <v/>
      </c>
      <c r="AV302" s="5" t="str">
        <f t="shared" si="5226"/>
        <v/>
      </c>
      <c r="AW302" s="5" t="str">
        <f t="shared" si="5226"/>
        <v/>
      </c>
      <c r="AX302" s="5" t="str">
        <f t="shared" si="5227"/>
        <v/>
      </c>
      <c r="AY302" s="5" t="str">
        <f t="shared" si="5227"/>
        <v/>
      </c>
      <c r="AZ302" s="5" t="str">
        <f t="shared" si="5227"/>
        <v/>
      </c>
      <c r="BA302" s="5" t="str">
        <f t="shared" si="5227"/>
        <v/>
      </c>
      <c r="BB302" s="5" t="str">
        <f t="shared" si="5227"/>
        <v/>
      </c>
      <c r="BC302" s="5" t="str">
        <f t="shared" si="5227"/>
        <v/>
      </c>
      <c r="BD302" s="5" t="str">
        <f t="shared" si="5227"/>
        <v/>
      </c>
      <c r="BE302" s="5" t="str">
        <f t="shared" si="5227"/>
        <v/>
      </c>
      <c r="BF302" s="5" t="str">
        <f t="shared" si="5227"/>
        <v/>
      </c>
      <c r="BG302" s="5" t="str">
        <f t="shared" si="5227"/>
        <v/>
      </c>
      <c r="BH302" s="5" t="str">
        <f t="shared" si="5228"/>
        <v/>
      </c>
      <c r="BI302" s="5" t="str">
        <f t="shared" si="5228"/>
        <v/>
      </c>
      <c r="BJ302" s="5">
        <f t="shared" si="5228"/>
        <v>1008532</v>
      </c>
      <c r="BK302" s="5" t="str">
        <f t="shared" si="5228"/>
        <v/>
      </c>
      <c r="BL302" s="5" t="str">
        <f t="shared" si="5228"/>
        <v/>
      </c>
      <c r="BM302" s="5" t="str">
        <f t="shared" si="5228"/>
        <v/>
      </c>
      <c r="BN302" s="5" t="str">
        <f t="shared" si="5228"/>
        <v/>
      </c>
      <c r="BO302" s="5" t="str">
        <f t="shared" si="5228"/>
        <v/>
      </c>
      <c r="BP302" s="5" t="str">
        <f t="shared" si="5228"/>
        <v/>
      </c>
      <c r="BQ302" s="5" t="str">
        <f t="shared" si="5228"/>
        <v/>
      </c>
      <c r="BR302" s="5"/>
      <c r="BT302" s="5" t="str">
        <f t="shared" si="5153"/>
        <v/>
      </c>
      <c r="BU302" s="5" t="str">
        <f t="shared" si="5154"/>
        <v/>
      </c>
      <c r="BV302" s="5" t="str">
        <f t="shared" si="5155"/>
        <v/>
      </c>
      <c r="BW302" s="5" t="str">
        <f t="shared" si="5156"/>
        <v/>
      </c>
      <c r="BX302" s="5" t="str">
        <f t="shared" si="5157"/>
        <v/>
      </c>
      <c r="BY302" s="5" t="str">
        <f t="shared" si="5158"/>
        <v/>
      </c>
      <c r="BZ302" s="5" t="str">
        <f t="shared" si="5159"/>
        <v/>
      </c>
      <c r="CA302" s="5" t="str">
        <f t="shared" si="5160"/>
        <v/>
      </c>
      <c r="CB302" s="5" t="str">
        <f t="shared" si="5161"/>
        <v/>
      </c>
      <c r="CC302" s="5" t="str">
        <f t="shared" si="5162"/>
        <v/>
      </c>
      <c r="CD302" s="5" t="str">
        <f t="shared" si="5163"/>
        <v/>
      </c>
      <c r="CE302" s="5" t="str">
        <f t="shared" si="5164"/>
        <v/>
      </c>
      <c r="CF302" s="5" t="str">
        <f t="shared" si="5165"/>
        <v>The First National Bank in Amboy - Amboy, IL</v>
      </c>
      <c r="CG302" s="5" t="str">
        <f t="shared" si="5166"/>
        <v/>
      </c>
      <c r="CH302" s="5" t="str">
        <f t="shared" si="5167"/>
        <v/>
      </c>
      <c r="CI302" s="5" t="str">
        <f t="shared" si="5168"/>
        <v/>
      </c>
      <c r="CJ302" s="5" t="str">
        <f t="shared" si="5169"/>
        <v/>
      </c>
      <c r="CK302" s="5" t="str">
        <f t="shared" si="5170"/>
        <v/>
      </c>
      <c r="CL302" s="5" t="str">
        <f t="shared" si="5171"/>
        <v/>
      </c>
      <c r="CM302" s="5" t="str">
        <f t="shared" si="5172"/>
        <v/>
      </c>
      <c r="CN302" s="5" t="str">
        <f t="shared" si="5173"/>
        <v/>
      </c>
      <c r="CO302" s="5" t="str">
        <f t="shared" si="5174"/>
        <v/>
      </c>
      <c r="CP302" s="5" t="str">
        <f t="shared" si="5175"/>
        <v/>
      </c>
      <c r="CQ302" s="5" t="str">
        <f t="shared" si="5176"/>
        <v/>
      </c>
      <c r="CR302" s="5" t="str">
        <f t="shared" si="5177"/>
        <v/>
      </c>
      <c r="CS302" s="5" t="str">
        <f t="shared" si="5178"/>
        <v/>
      </c>
      <c r="CT302" s="5" t="str">
        <f t="shared" si="5179"/>
        <v/>
      </c>
      <c r="CU302" s="5" t="str">
        <f t="shared" si="5180"/>
        <v/>
      </c>
      <c r="CV302" s="5" t="str">
        <f t="shared" si="5181"/>
        <v/>
      </c>
      <c r="CW302" s="5" t="str">
        <f t="shared" si="5182"/>
        <v/>
      </c>
      <c r="CX302" s="5" t="str">
        <f t="shared" si="5183"/>
        <v/>
      </c>
      <c r="CY302" s="5" t="str">
        <f t="shared" si="5184"/>
        <v/>
      </c>
      <c r="CZ302" s="5" t="str">
        <f t="shared" si="5185"/>
        <v/>
      </c>
      <c r="DA302" s="5" t="str">
        <f t="shared" si="5186"/>
        <v/>
      </c>
      <c r="DB302" s="5" t="str">
        <f t="shared" si="5187"/>
        <v/>
      </c>
      <c r="DC302" s="5" t="str">
        <f t="shared" si="5188"/>
        <v/>
      </c>
      <c r="DD302" s="5" t="str">
        <f t="shared" si="5189"/>
        <v/>
      </c>
      <c r="DE302" s="5" t="str">
        <f t="shared" si="5190"/>
        <v/>
      </c>
      <c r="DF302" s="5" t="str">
        <f t="shared" si="5191"/>
        <v/>
      </c>
      <c r="DG302" s="5" t="str">
        <f t="shared" si="5192"/>
        <v/>
      </c>
      <c r="DH302" s="5" t="str">
        <f t="shared" si="5193"/>
        <v/>
      </c>
      <c r="DI302" s="5" t="str">
        <f t="shared" si="5194"/>
        <v/>
      </c>
      <c r="DJ302" s="5" t="str">
        <f t="shared" si="5195"/>
        <v>The Big Bend Banks, N.A. - Marfa, TX</v>
      </c>
      <c r="DK302" s="5" t="str">
        <f t="shared" si="5196"/>
        <v/>
      </c>
      <c r="DL302" s="5" t="str">
        <f t="shared" si="5197"/>
        <v/>
      </c>
      <c r="DM302" s="5" t="str">
        <f t="shared" si="5198"/>
        <v/>
      </c>
      <c r="DN302" s="5" t="str">
        <f t="shared" si="5199"/>
        <v/>
      </c>
      <c r="DO302" s="5" t="str">
        <f t="shared" si="5200"/>
        <v/>
      </c>
      <c r="DP302" s="5" t="str">
        <f t="shared" si="5201"/>
        <v/>
      </c>
      <c r="DQ302" s="5" t="str">
        <f t="shared" si="5223"/>
        <v/>
      </c>
    </row>
    <row r="303" spans="1:121" x14ac:dyDescent="0.25">
      <c r="A303">
        <v>302</v>
      </c>
      <c r="B303" s="5">
        <v>1014548</v>
      </c>
      <c r="C303" t="str">
        <f t="shared" si="5202"/>
        <v>Murphy Bank - Fresno, CA</v>
      </c>
      <c r="D303" s="21" t="s">
        <v>2413</v>
      </c>
      <c r="E303" s="19" t="s">
        <v>2971</v>
      </c>
      <c r="F303" s="19" t="s">
        <v>2951</v>
      </c>
      <c r="G303" s="19"/>
      <c r="K303" s="27">
        <v>294</v>
      </c>
      <c r="L303" s="28" t="str">
        <f>IF(HLOOKUP('Peer Comparison Tool'!$E$6,StateDropdownData,K303+1,FALSE)=0,"",HLOOKUP('Peer Comparison Tool'!$E$6,StateDropdownData,K303+1,FALSE))</f>
        <v/>
      </c>
      <c r="M303" s="29" t="str">
        <f>IF(HLOOKUP('Peer Comparison Tool'!$E$6,[0]!DropdownData,K303+1,FALSE)=0,"",HLOOKUP('Peer Comparison Tool'!$E$6,[0]!DropdownData,K303+1,FALSE))</f>
        <v/>
      </c>
      <c r="N303" s="27">
        <v>294</v>
      </c>
      <c r="O303" s="28" t="str">
        <f>IF(HLOOKUP('Peer Comparison Tool'!$G$6,StateDropdownData,N303+1,FALSE)=0,"",HLOOKUP('Peer Comparison Tool'!$G$6,StateDropdownData,N303+1,FALSE))</f>
        <v/>
      </c>
      <c r="P303" s="29" t="str">
        <f>IF(HLOOKUP('Peer Comparison Tool'!$G$6,DropdownData,N303+1,FALSE)=0,"",HLOOKUP('Peer Comparison Tool'!$G$6,DropdownData,N303+1,FALSE))</f>
        <v/>
      </c>
      <c r="Q303" s="27">
        <v>294</v>
      </c>
      <c r="R303" s="28" t="str">
        <f>IF(HLOOKUP('Peer Comparison Tool'!$I$6,StateDropdownData,Q303+1,FALSE)=0,"",HLOOKUP('Peer Comparison Tool'!$I$6,StateDropdownData,Q303+1,FALSE))</f>
        <v/>
      </c>
      <c r="S303" s="29" t="str">
        <f>IF(HLOOKUP('Peer Comparison Tool'!$I$6,DropdownData,Q303+1,FALSE)=0,"",HLOOKUP('Peer Comparison Tool'!$I$6,DropdownData,Q303+1,FALSE))</f>
        <v/>
      </c>
      <c r="T303" s="5" t="str">
        <f t="shared" si="5224"/>
        <v/>
      </c>
      <c r="U303" s="5" t="str">
        <f t="shared" si="5224"/>
        <v/>
      </c>
      <c r="V303" s="5" t="str">
        <f t="shared" si="5224"/>
        <v/>
      </c>
      <c r="W303" s="5" t="str">
        <f t="shared" si="5224"/>
        <v/>
      </c>
      <c r="X303" s="5" t="str">
        <f t="shared" si="5224"/>
        <v/>
      </c>
      <c r="Y303" s="5" t="str">
        <f t="shared" si="5224"/>
        <v/>
      </c>
      <c r="Z303" s="5" t="str">
        <f t="shared" si="5224"/>
        <v/>
      </c>
      <c r="AA303" s="5" t="str">
        <f t="shared" si="5224"/>
        <v/>
      </c>
      <c r="AB303" s="5" t="str">
        <f t="shared" si="5224"/>
        <v/>
      </c>
      <c r="AC303" s="5" t="str">
        <f t="shared" si="5224"/>
        <v/>
      </c>
      <c r="AD303" s="5" t="str">
        <f t="shared" si="5225"/>
        <v/>
      </c>
      <c r="AE303" s="5" t="str">
        <f t="shared" si="5225"/>
        <v/>
      </c>
      <c r="AF303" s="5">
        <f t="shared" si="5225"/>
        <v>1008419</v>
      </c>
      <c r="AG303" s="5" t="str">
        <f t="shared" si="5225"/>
        <v/>
      </c>
      <c r="AH303" s="5" t="str">
        <f t="shared" si="5225"/>
        <v/>
      </c>
      <c r="AI303" s="5" t="str">
        <f t="shared" si="5225"/>
        <v/>
      </c>
      <c r="AJ303" s="5" t="str">
        <f t="shared" si="5225"/>
        <v/>
      </c>
      <c r="AK303" s="5" t="str">
        <f t="shared" si="5225"/>
        <v/>
      </c>
      <c r="AL303" s="5" t="str">
        <f t="shared" si="5225"/>
        <v/>
      </c>
      <c r="AM303" s="5" t="str">
        <f t="shared" si="5225"/>
        <v/>
      </c>
      <c r="AN303" s="5" t="str">
        <f t="shared" si="5226"/>
        <v/>
      </c>
      <c r="AO303" s="5" t="str">
        <f t="shared" si="5226"/>
        <v/>
      </c>
      <c r="AP303" s="5" t="str">
        <f t="shared" si="5226"/>
        <v/>
      </c>
      <c r="AQ303" s="5" t="str">
        <f t="shared" si="5226"/>
        <v/>
      </c>
      <c r="AR303" s="5" t="str">
        <f t="shared" si="5226"/>
        <v/>
      </c>
      <c r="AS303" s="5" t="str">
        <f t="shared" si="5226"/>
        <v/>
      </c>
      <c r="AT303" s="5" t="str">
        <f t="shared" si="5226"/>
        <v/>
      </c>
      <c r="AU303" s="5" t="str">
        <f t="shared" si="5226"/>
        <v/>
      </c>
      <c r="AV303" s="5" t="str">
        <f t="shared" si="5226"/>
        <v/>
      </c>
      <c r="AW303" s="5" t="str">
        <f t="shared" si="5226"/>
        <v/>
      </c>
      <c r="AX303" s="5" t="str">
        <f t="shared" si="5227"/>
        <v/>
      </c>
      <c r="AY303" s="5" t="str">
        <f t="shared" si="5227"/>
        <v/>
      </c>
      <c r="AZ303" s="5" t="str">
        <f t="shared" si="5227"/>
        <v/>
      </c>
      <c r="BA303" s="5" t="str">
        <f t="shared" si="5227"/>
        <v/>
      </c>
      <c r="BB303" s="5" t="str">
        <f t="shared" si="5227"/>
        <v/>
      </c>
      <c r="BC303" s="5" t="str">
        <f t="shared" si="5227"/>
        <v/>
      </c>
      <c r="BD303" s="5" t="str">
        <f t="shared" si="5227"/>
        <v/>
      </c>
      <c r="BE303" s="5" t="str">
        <f t="shared" si="5227"/>
        <v/>
      </c>
      <c r="BF303" s="5" t="str">
        <f t="shared" si="5227"/>
        <v/>
      </c>
      <c r="BG303" s="5" t="str">
        <f t="shared" si="5227"/>
        <v/>
      </c>
      <c r="BH303" s="5" t="str">
        <f t="shared" si="5228"/>
        <v/>
      </c>
      <c r="BI303" s="5" t="str">
        <f t="shared" si="5228"/>
        <v/>
      </c>
      <c r="BJ303" s="5">
        <f t="shared" si="5228"/>
        <v>1005397</v>
      </c>
      <c r="BK303" s="5" t="str">
        <f t="shared" si="5228"/>
        <v/>
      </c>
      <c r="BL303" s="5" t="str">
        <f t="shared" si="5228"/>
        <v/>
      </c>
      <c r="BM303" s="5" t="str">
        <f t="shared" si="5228"/>
        <v/>
      </c>
      <c r="BN303" s="5" t="str">
        <f t="shared" si="5228"/>
        <v/>
      </c>
      <c r="BO303" s="5" t="str">
        <f t="shared" si="5228"/>
        <v/>
      </c>
      <c r="BP303" s="5" t="str">
        <f t="shared" si="5228"/>
        <v/>
      </c>
      <c r="BQ303" s="5" t="str">
        <f t="shared" si="5228"/>
        <v/>
      </c>
      <c r="BR303" s="5"/>
      <c r="BT303" s="5" t="str">
        <f t="shared" si="5153"/>
        <v/>
      </c>
      <c r="BU303" s="5" t="str">
        <f t="shared" si="5154"/>
        <v/>
      </c>
      <c r="BV303" s="5" t="str">
        <f t="shared" si="5155"/>
        <v/>
      </c>
      <c r="BW303" s="5" t="str">
        <f t="shared" si="5156"/>
        <v/>
      </c>
      <c r="BX303" s="5" t="str">
        <f t="shared" si="5157"/>
        <v/>
      </c>
      <c r="BY303" s="5" t="str">
        <f t="shared" si="5158"/>
        <v/>
      </c>
      <c r="BZ303" s="5" t="str">
        <f t="shared" si="5159"/>
        <v/>
      </c>
      <c r="CA303" s="5" t="str">
        <f t="shared" si="5160"/>
        <v/>
      </c>
      <c r="CB303" s="5" t="str">
        <f t="shared" si="5161"/>
        <v/>
      </c>
      <c r="CC303" s="5" t="str">
        <f t="shared" si="5162"/>
        <v/>
      </c>
      <c r="CD303" s="5" t="str">
        <f t="shared" si="5163"/>
        <v/>
      </c>
      <c r="CE303" s="5" t="str">
        <f t="shared" si="5164"/>
        <v/>
      </c>
      <c r="CF303" s="5" t="str">
        <f t="shared" si="5165"/>
        <v>The First National Bank in Tremont - Tremont, IL</v>
      </c>
      <c r="CG303" s="5" t="str">
        <f t="shared" si="5166"/>
        <v/>
      </c>
      <c r="CH303" s="5" t="str">
        <f t="shared" si="5167"/>
        <v/>
      </c>
      <c r="CI303" s="5" t="str">
        <f t="shared" si="5168"/>
        <v/>
      </c>
      <c r="CJ303" s="5" t="str">
        <f t="shared" si="5169"/>
        <v/>
      </c>
      <c r="CK303" s="5" t="str">
        <f t="shared" si="5170"/>
        <v/>
      </c>
      <c r="CL303" s="5" t="str">
        <f t="shared" si="5171"/>
        <v/>
      </c>
      <c r="CM303" s="5" t="str">
        <f t="shared" si="5172"/>
        <v/>
      </c>
      <c r="CN303" s="5" t="str">
        <f t="shared" si="5173"/>
        <v/>
      </c>
      <c r="CO303" s="5" t="str">
        <f t="shared" si="5174"/>
        <v/>
      </c>
      <c r="CP303" s="5" t="str">
        <f t="shared" si="5175"/>
        <v/>
      </c>
      <c r="CQ303" s="5" t="str">
        <f t="shared" si="5176"/>
        <v/>
      </c>
      <c r="CR303" s="5" t="str">
        <f t="shared" si="5177"/>
        <v/>
      </c>
      <c r="CS303" s="5" t="str">
        <f t="shared" si="5178"/>
        <v/>
      </c>
      <c r="CT303" s="5" t="str">
        <f t="shared" si="5179"/>
        <v/>
      </c>
      <c r="CU303" s="5" t="str">
        <f t="shared" si="5180"/>
        <v/>
      </c>
      <c r="CV303" s="5" t="str">
        <f t="shared" si="5181"/>
        <v/>
      </c>
      <c r="CW303" s="5" t="str">
        <f t="shared" si="5182"/>
        <v/>
      </c>
      <c r="CX303" s="5" t="str">
        <f t="shared" si="5183"/>
        <v/>
      </c>
      <c r="CY303" s="5" t="str">
        <f t="shared" si="5184"/>
        <v/>
      </c>
      <c r="CZ303" s="5" t="str">
        <f t="shared" si="5185"/>
        <v/>
      </c>
      <c r="DA303" s="5" t="str">
        <f t="shared" si="5186"/>
        <v/>
      </c>
      <c r="DB303" s="5" t="str">
        <f t="shared" si="5187"/>
        <v/>
      </c>
      <c r="DC303" s="5" t="str">
        <f t="shared" si="5188"/>
        <v/>
      </c>
      <c r="DD303" s="5" t="str">
        <f t="shared" si="5189"/>
        <v/>
      </c>
      <c r="DE303" s="5" t="str">
        <f t="shared" si="5190"/>
        <v/>
      </c>
      <c r="DF303" s="5" t="str">
        <f t="shared" si="5191"/>
        <v/>
      </c>
      <c r="DG303" s="5" t="str">
        <f t="shared" si="5192"/>
        <v/>
      </c>
      <c r="DH303" s="5" t="str">
        <f t="shared" si="5193"/>
        <v/>
      </c>
      <c r="DI303" s="5" t="str">
        <f t="shared" si="5194"/>
        <v/>
      </c>
      <c r="DJ303" s="5" t="str">
        <f t="shared" si="5195"/>
        <v>The Brady National Bank - Brady, TX</v>
      </c>
      <c r="DK303" s="5" t="str">
        <f t="shared" si="5196"/>
        <v/>
      </c>
      <c r="DL303" s="5" t="str">
        <f t="shared" si="5197"/>
        <v/>
      </c>
      <c r="DM303" s="5" t="str">
        <f t="shared" si="5198"/>
        <v/>
      </c>
      <c r="DN303" s="5" t="str">
        <f t="shared" si="5199"/>
        <v/>
      </c>
      <c r="DO303" s="5" t="str">
        <f t="shared" si="5200"/>
        <v/>
      </c>
      <c r="DP303" s="5" t="str">
        <f t="shared" si="5201"/>
        <v/>
      </c>
      <c r="DQ303" s="5" t="str">
        <f t="shared" si="5223"/>
        <v/>
      </c>
    </row>
    <row r="304" spans="1:121" x14ac:dyDescent="0.25">
      <c r="A304">
        <v>303</v>
      </c>
      <c r="B304" s="5">
        <v>4152089</v>
      </c>
      <c r="C304" t="str">
        <f t="shared" si="5202"/>
        <v>Nano Banc - Irvine, CA</v>
      </c>
      <c r="D304" s="21" t="s">
        <v>5609</v>
      </c>
      <c r="E304" s="19" t="s">
        <v>2970</v>
      </c>
      <c r="F304" s="19" t="s">
        <v>2951</v>
      </c>
      <c r="G304" s="19"/>
      <c r="K304" s="27">
        <v>295</v>
      </c>
      <c r="L304" s="28" t="str">
        <f>IF(HLOOKUP('Peer Comparison Tool'!$E$6,StateDropdownData,K304+1,FALSE)=0,"",HLOOKUP('Peer Comparison Tool'!$E$6,StateDropdownData,K304+1,FALSE))</f>
        <v/>
      </c>
      <c r="M304" s="29" t="str">
        <f>IF(HLOOKUP('Peer Comparison Tool'!$E$6,[0]!DropdownData,K304+1,FALSE)=0,"",HLOOKUP('Peer Comparison Tool'!$E$6,[0]!DropdownData,K304+1,FALSE))</f>
        <v/>
      </c>
      <c r="N304" s="27">
        <v>295</v>
      </c>
      <c r="O304" s="28" t="str">
        <f>IF(HLOOKUP('Peer Comparison Tool'!$G$6,StateDropdownData,N304+1,FALSE)=0,"",HLOOKUP('Peer Comparison Tool'!$G$6,StateDropdownData,N304+1,FALSE))</f>
        <v/>
      </c>
      <c r="P304" s="29" t="str">
        <f>IF(HLOOKUP('Peer Comparison Tool'!$G$6,DropdownData,N304+1,FALSE)=0,"",HLOOKUP('Peer Comparison Tool'!$G$6,DropdownData,N304+1,FALSE))</f>
        <v/>
      </c>
      <c r="Q304" s="27">
        <v>295</v>
      </c>
      <c r="R304" s="28" t="str">
        <f>IF(HLOOKUP('Peer Comparison Tool'!$I$6,StateDropdownData,Q304+1,FALSE)=0,"",HLOOKUP('Peer Comparison Tool'!$I$6,StateDropdownData,Q304+1,FALSE))</f>
        <v/>
      </c>
      <c r="S304" s="29" t="str">
        <f>IF(HLOOKUP('Peer Comparison Tool'!$I$6,DropdownData,Q304+1,FALSE)=0,"",HLOOKUP('Peer Comparison Tool'!$I$6,DropdownData,Q304+1,FALSE))</f>
        <v/>
      </c>
      <c r="T304" s="5" t="str">
        <f t="shared" si="5224"/>
        <v/>
      </c>
      <c r="U304" s="5" t="str">
        <f t="shared" si="5224"/>
        <v/>
      </c>
      <c r="V304" s="5" t="str">
        <f t="shared" si="5224"/>
        <v/>
      </c>
      <c r="W304" s="5" t="str">
        <f t="shared" si="5224"/>
        <v/>
      </c>
      <c r="X304" s="5" t="str">
        <f t="shared" si="5224"/>
        <v/>
      </c>
      <c r="Y304" s="5" t="str">
        <f t="shared" si="5224"/>
        <v/>
      </c>
      <c r="Z304" s="5" t="str">
        <f t="shared" si="5224"/>
        <v/>
      </c>
      <c r="AA304" s="5" t="str">
        <f t="shared" si="5224"/>
        <v/>
      </c>
      <c r="AB304" s="5" t="str">
        <f t="shared" si="5224"/>
        <v/>
      </c>
      <c r="AC304" s="5" t="str">
        <f t="shared" si="5224"/>
        <v/>
      </c>
      <c r="AD304" s="5" t="str">
        <f t="shared" si="5225"/>
        <v/>
      </c>
      <c r="AE304" s="5" t="str">
        <f t="shared" si="5225"/>
        <v/>
      </c>
      <c r="AF304" s="5">
        <f t="shared" si="5225"/>
        <v>1016166</v>
      </c>
      <c r="AG304" s="5" t="str">
        <f t="shared" si="5225"/>
        <v/>
      </c>
      <c r="AH304" s="5" t="str">
        <f t="shared" si="5225"/>
        <v/>
      </c>
      <c r="AI304" s="5" t="str">
        <f t="shared" si="5225"/>
        <v/>
      </c>
      <c r="AJ304" s="5" t="str">
        <f t="shared" si="5225"/>
        <v/>
      </c>
      <c r="AK304" s="5" t="str">
        <f t="shared" si="5225"/>
        <v/>
      </c>
      <c r="AL304" s="5" t="str">
        <f t="shared" si="5225"/>
        <v/>
      </c>
      <c r="AM304" s="5" t="str">
        <f t="shared" si="5225"/>
        <v/>
      </c>
      <c r="AN304" s="5" t="str">
        <f t="shared" si="5226"/>
        <v/>
      </c>
      <c r="AO304" s="5" t="str">
        <f t="shared" si="5226"/>
        <v/>
      </c>
      <c r="AP304" s="5" t="str">
        <f t="shared" si="5226"/>
        <v/>
      </c>
      <c r="AQ304" s="5" t="str">
        <f t="shared" si="5226"/>
        <v/>
      </c>
      <c r="AR304" s="5" t="str">
        <f t="shared" si="5226"/>
        <v/>
      </c>
      <c r="AS304" s="5" t="str">
        <f t="shared" si="5226"/>
        <v/>
      </c>
      <c r="AT304" s="5" t="str">
        <f t="shared" si="5226"/>
        <v/>
      </c>
      <c r="AU304" s="5" t="str">
        <f t="shared" si="5226"/>
        <v/>
      </c>
      <c r="AV304" s="5" t="str">
        <f t="shared" si="5226"/>
        <v/>
      </c>
      <c r="AW304" s="5" t="str">
        <f t="shared" si="5226"/>
        <v/>
      </c>
      <c r="AX304" s="5" t="str">
        <f t="shared" si="5227"/>
        <v/>
      </c>
      <c r="AY304" s="5" t="str">
        <f t="shared" si="5227"/>
        <v/>
      </c>
      <c r="AZ304" s="5" t="str">
        <f t="shared" si="5227"/>
        <v/>
      </c>
      <c r="BA304" s="5" t="str">
        <f t="shared" si="5227"/>
        <v/>
      </c>
      <c r="BB304" s="5" t="str">
        <f t="shared" si="5227"/>
        <v/>
      </c>
      <c r="BC304" s="5" t="str">
        <f t="shared" si="5227"/>
        <v/>
      </c>
      <c r="BD304" s="5" t="str">
        <f t="shared" si="5227"/>
        <v/>
      </c>
      <c r="BE304" s="5" t="str">
        <f t="shared" si="5227"/>
        <v/>
      </c>
      <c r="BF304" s="5" t="str">
        <f t="shared" si="5227"/>
        <v/>
      </c>
      <c r="BG304" s="5" t="str">
        <f t="shared" si="5227"/>
        <v/>
      </c>
      <c r="BH304" s="5" t="str">
        <f t="shared" si="5228"/>
        <v/>
      </c>
      <c r="BI304" s="5" t="str">
        <f t="shared" si="5228"/>
        <v/>
      </c>
      <c r="BJ304" s="5">
        <f t="shared" si="5228"/>
        <v>1006889</v>
      </c>
      <c r="BK304" s="5" t="str">
        <f t="shared" si="5228"/>
        <v/>
      </c>
      <c r="BL304" s="5" t="str">
        <f t="shared" si="5228"/>
        <v/>
      </c>
      <c r="BM304" s="5" t="str">
        <f t="shared" si="5228"/>
        <v/>
      </c>
      <c r="BN304" s="5" t="str">
        <f t="shared" si="5228"/>
        <v/>
      </c>
      <c r="BO304" s="5" t="str">
        <f t="shared" si="5228"/>
        <v/>
      </c>
      <c r="BP304" s="5" t="str">
        <f t="shared" si="5228"/>
        <v/>
      </c>
      <c r="BQ304" s="5" t="str">
        <f t="shared" si="5228"/>
        <v/>
      </c>
      <c r="BR304" s="5"/>
      <c r="BT304" s="5" t="str">
        <f t="shared" si="5153"/>
        <v/>
      </c>
      <c r="BU304" s="5" t="str">
        <f t="shared" si="5154"/>
        <v/>
      </c>
      <c r="BV304" s="5" t="str">
        <f t="shared" si="5155"/>
        <v/>
      </c>
      <c r="BW304" s="5" t="str">
        <f t="shared" si="5156"/>
        <v/>
      </c>
      <c r="BX304" s="5" t="str">
        <f t="shared" si="5157"/>
        <v/>
      </c>
      <c r="BY304" s="5" t="str">
        <f t="shared" si="5158"/>
        <v/>
      </c>
      <c r="BZ304" s="5" t="str">
        <f t="shared" si="5159"/>
        <v/>
      </c>
      <c r="CA304" s="5" t="str">
        <f t="shared" si="5160"/>
        <v/>
      </c>
      <c r="CB304" s="5" t="str">
        <f t="shared" si="5161"/>
        <v/>
      </c>
      <c r="CC304" s="5" t="str">
        <f t="shared" si="5162"/>
        <v/>
      </c>
      <c r="CD304" s="5" t="str">
        <f t="shared" si="5163"/>
        <v/>
      </c>
      <c r="CE304" s="5" t="str">
        <f t="shared" si="5164"/>
        <v/>
      </c>
      <c r="CF304" s="5" t="str">
        <f t="shared" si="5165"/>
        <v>The First National Bank of Allendale - Allendale, IL</v>
      </c>
      <c r="CG304" s="5" t="str">
        <f t="shared" si="5166"/>
        <v/>
      </c>
      <c r="CH304" s="5" t="str">
        <f t="shared" si="5167"/>
        <v/>
      </c>
      <c r="CI304" s="5" t="str">
        <f t="shared" si="5168"/>
        <v/>
      </c>
      <c r="CJ304" s="5" t="str">
        <f t="shared" si="5169"/>
        <v/>
      </c>
      <c r="CK304" s="5" t="str">
        <f t="shared" si="5170"/>
        <v/>
      </c>
      <c r="CL304" s="5" t="str">
        <f t="shared" si="5171"/>
        <v/>
      </c>
      <c r="CM304" s="5" t="str">
        <f t="shared" si="5172"/>
        <v/>
      </c>
      <c r="CN304" s="5" t="str">
        <f t="shared" si="5173"/>
        <v/>
      </c>
      <c r="CO304" s="5" t="str">
        <f t="shared" si="5174"/>
        <v/>
      </c>
      <c r="CP304" s="5" t="str">
        <f t="shared" si="5175"/>
        <v/>
      </c>
      <c r="CQ304" s="5" t="str">
        <f t="shared" si="5176"/>
        <v/>
      </c>
      <c r="CR304" s="5" t="str">
        <f t="shared" si="5177"/>
        <v/>
      </c>
      <c r="CS304" s="5" t="str">
        <f t="shared" si="5178"/>
        <v/>
      </c>
      <c r="CT304" s="5" t="str">
        <f t="shared" si="5179"/>
        <v/>
      </c>
      <c r="CU304" s="5" t="str">
        <f t="shared" si="5180"/>
        <v/>
      </c>
      <c r="CV304" s="5" t="str">
        <f t="shared" si="5181"/>
        <v/>
      </c>
      <c r="CW304" s="5" t="str">
        <f t="shared" si="5182"/>
        <v/>
      </c>
      <c r="CX304" s="5" t="str">
        <f t="shared" si="5183"/>
        <v/>
      </c>
      <c r="CY304" s="5" t="str">
        <f t="shared" si="5184"/>
        <v/>
      </c>
      <c r="CZ304" s="5" t="str">
        <f t="shared" si="5185"/>
        <v/>
      </c>
      <c r="DA304" s="5" t="str">
        <f t="shared" si="5186"/>
        <v/>
      </c>
      <c r="DB304" s="5" t="str">
        <f t="shared" si="5187"/>
        <v/>
      </c>
      <c r="DC304" s="5" t="str">
        <f t="shared" si="5188"/>
        <v/>
      </c>
      <c r="DD304" s="5" t="str">
        <f t="shared" si="5189"/>
        <v/>
      </c>
      <c r="DE304" s="5" t="str">
        <f t="shared" si="5190"/>
        <v/>
      </c>
      <c r="DF304" s="5" t="str">
        <f t="shared" si="5191"/>
        <v/>
      </c>
      <c r="DG304" s="5" t="str">
        <f t="shared" si="5192"/>
        <v/>
      </c>
      <c r="DH304" s="5" t="str">
        <f t="shared" si="5193"/>
        <v/>
      </c>
      <c r="DI304" s="5" t="str">
        <f t="shared" si="5194"/>
        <v/>
      </c>
      <c r="DJ304" s="5" t="str">
        <f t="shared" si="5195"/>
        <v>The Brenham National Bank - Brenham, TX</v>
      </c>
      <c r="DK304" s="5" t="str">
        <f t="shared" si="5196"/>
        <v/>
      </c>
      <c r="DL304" s="5" t="str">
        <f t="shared" si="5197"/>
        <v/>
      </c>
      <c r="DM304" s="5" t="str">
        <f t="shared" si="5198"/>
        <v/>
      </c>
      <c r="DN304" s="5" t="str">
        <f t="shared" si="5199"/>
        <v/>
      </c>
      <c r="DO304" s="5" t="str">
        <f t="shared" si="5200"/>
        <v/>
      </c>
      <c r="DP304" s="5" t="str">
        <f t="shared" si="5201"/>
        <v/>
      </c>
      <c r="DQ304" s="5" t="str">
        <f t="shared" si="5223"/>
        <v/>
      </c>
    </row>
    <row r="305" spans="1:121" x14ac:dyDescent="0.25">
      <c r="A305">
        <v>304</v>
      </c>
      <c r="B305" s="5">
        <v>1136052</v>
      </c>
      <c r="C305" t="str">
        <f t="shared" si="5202"/>
        <v>Neighborhood National Bank - El Cajon, CA</v>
      </c>
      <c r="D305" s="21" t="s">
        <v>2258</v>
      </c>
      <c r="E305" s="19" t="s">
        <v>9377</v>
      </c>
      <c r="F305" s="19" t="s">
        <v>2951</v>
      </c>
      <c r="G305" s="19"/>
      <c r="K305" s="27">
        <v>296</v>
      </c>
      <c r="L305" s="28" t="str">
        <f>IF(HLOOKUP('Peer Comparison Tool'!$E$6,StateDropdownData,K305+1,FALSE)=0,"",HLOOKUP('Peer Comparison Tool'!$E$6,StateDropdownData,K305+1,FALSE))</f>
        <v/>
      </c>
      <c r="M305" s="29" t="str">
        <f>IF(HLOOKUP('Peer Comparison Tool'!$E$6,[0]!DropdownData,K305+1,FALSE)=0,"",HLOOKUP('Peer Comparison Tool'!$E$6,[0]!DropdownData,K305+1,FALSE))</f>
        <v/>
      </c>
      <c r="N305" s="27">
        <v>296</v>
      </c>
      <c r="O305" s="28" t="str">
        <f>IF(HLOOKUP('Peer Comparison Tool'!$G$6,StateDropdownData,N305+1,FALSE)=0,"",HLOOKUP('Peer Comparison Tool'!$G$6,StateDropdownData,N305+1,FALSE))</f>
        <v/>
      </c>
      <c r="P305" s="29" t="str">
        <f>IF(HLOOKUP('Peer Comparison Tool'!$G$6,DropdownData,N305+1,FALSE)=0,"",HLOOKUP('Peer Comparison Tool'!$G$6,DropdownData,N305+1,FALSE))</f>
        <v/>
      </c>
      <c r="Q305" s="27">
        <v>296</v>
      </c>
      <c r="R305" s="28" t="str">
        <f>IF(HLOOKUP('Peer Comparison Tool'!$I$6,StateDropdownData,Q305+1,FALSE)=0,"",HLOOKUP('Peer Comparison Tool'!$I$6,StateDropdownData,Q305+1,FALSE))</f>
        <v/>
      </c>
      <c r="S305" s="29" t="str">
        <f>IF(HLOOKUP('Peer Comparison Tool'!$I$6,DropdownData,Q305+1,FALSE)=0,"",HLOOKUP('Peer Comparison Tool'!$I$6,DropdownData,Q305+1,FALSE))</f>
        <v/>
      </c>
      <c r="T305" s="5" t="str">
        <f t="shared" si="5224"/>
        <v/>
      </c>
      <c r="U305" s="5" t="str">
        <f t="shared" si="5224"/>
        <v/>
      </c>
      <c r="V305" s="5" t="str">
        <f t="shared" si="5224"/>
        <v/>
      </c>
      <c r="W305" s="5" t="str">
        <f t="shared" si="5224"/>
        <v/>
      </c>
      <c r="X305" s="5" t="str">
        <f t="shared" si="5224"/>
        <v/>
      </c>
      <c r="Y305" s="5" t="str">
        <f t="shared" si="5224"/>
        <v/>
      </c>
      <c r="Z305" s="5" t="str">
        <f t="shared" si="5224"/>
        <v/>
      </c>
      <c r="AA305" s="5" t="str">
        <f t="shared" si="5224"/>
        <v/>
      </c>
      <c r="AB305" s="5" t="str">
        <f t="shared" si="5224"/>
        <v/>
      </c>
      <c r="AC305" s="5" t="str">
        <f t="shared" si="5224"/>
        <v/>
      </c>
      <c r="AD305" s="5" t="str">
        <f t="shared" si="5225"/>
        <v/>
      </c>
      <c r="AE305" s="5" t="str">
        <f t="shared" si="5225"/>
        <v/>
      </c>
      <c r="AF305" s="5">
        <f t="shared" si="5225"/>
        <v>1011250</v>
      </c>
      <c r="AG305" s="5" t="str">
        <f t="shared" si="5225"/>
        <v/>
      </c>
      <c r="AH305" s="5" t="str">
        <f t="shared" si="5225"/>
        <v/>
      </c>
      <c r="AI305" s="5" t="str">
        <f t="shared" si="5225"/>
        <v/>
      </c>
      <c r="AJ305" s="5" t="str">
        <f t="shared" si="5225"/>
        <v/>
      </c>
      <c r="AK305" s="5" t="str">
        <f t="shared" si="5225"/>
        <v/>
      </c>
      <c r="AL305" s="5" t="str">
        <f t="shared" si="5225"/>
        <v/>
      </c>
      <c r="AM305" s="5" t="str">
        <f t="shared" si="5225"/>
        <v/>
      </c>
      <c r="AN305" s="5" t="str">
        <f t="shared" si="5226"/>
        <v/>
      </c>
      <c r="AO305" s="5" t="str">
        <f t="shared" si="5226"/>
        <v/>
      </c>
      <c r="AP305" s="5" t="str">
        <f t="shared" si="5226"/>
        <v/>
      </c>
      <c r="AQ305" s="5" t="str">
        <f t="shared" si="5226"/>
        <v/>
      </c>
      <c r="AR305" s="5" t="str">
        <f t="shared" si="5226"/>
        <v/>
      </c>
      <c r="AS305" s="5" t="str">
        <f t="shared" si="5226"/>
        <v/>
      </c>
      <c r="AT305" s="5" t="str">
        <f t="shared" si="5226"/>
        <v/>
      </c>
      <c r="AU305" s="5" t="str">
        <f t="shared" si="5226"/>
        <v/>
      </c>
      <c r="AV305" s="5" t="str">
        <f t="shared" si="5226"/>
        <v/>
      </c>
      <c r="AW305" s="5" t="str">
        <f t="shared" si="5226"/>
        <v/>
      </c>
      <c r="AX305" s="5" t="str">
        <f t="shared" si="5227"/>
        <v/>
      </c>
      <c r="AY305" s="5" t="str">
        <f t="shared" si="5227"/>
        <v/>
      </c>
      <c r="AZ305" s="5" t="str">
        <f t="shared" si="5227"/>
        <v/>
      </c>
      <c r="BA305" s="5" t="str">
        <f t="shared" si="5227"/>
        <v/>
      </c>
      <c r="BB305" s="5" t="str">
        <f t="shared" si="5227"/>
        <v/>
      </c>
      <c r="BC305" s="5" t="str">
        <f t="shared" si="5227"/>
        <v/>
      </c>
      <c r="BD305" s="5" t="str">
        <f t="shared" si="5227"/>
        <v/>
      </c>
      <c r="BE305" s="5" t="str">
        <f t="shared" si="5227"/>
        <v/>
      </c>
      <c r="BF305" s="5" t="str">
        <f t="shared" si="5227"/>
        <v/>
      </c>
      <c r="BG305" s="5" t="str">
        <f t="shared" si="5227"/>
        <v/>
      </c>
      <c r="BH305" s="5" t="str">
        <f t="shared" si="5228"/>
        <v/>
      </c>
      <c r="BI305" s="5" t="str">
        <f t="shared" si="5228"/>
        <v/>
      </c>
      <c r="BJ305" s="5">
        <f t="shared" si="5228"/>
        <v>1004818</v>
      </c>
      <c r="BK305" s="5" t="str">
        <f t="shared" si="5228"/>
        <v/>
      </c>
      <c r="BL305" s="5" t="str">
        <f t="shared" si="5228"/>
        <v/>
      </c>
      <c r="BM305" s="5" t="str">
        <f t="shared" si="5228"/>
        <v/>
      </c>
      <c r="BN305" s="5" t="str">
        <f t="shared" si="5228"/>
        <v/>
      </c>
      <c r="BO305" s="5" t="str">
        <f t="shared" si="5228"/>
        <v/>
      </c>
      <c r="BP305" s="5" t="str">
        <f t="shared" si="5228"/>
        <v/>
      </c>
      <c r="BQ305" s="5" t="str">
        <f t="shared" si="5228"/>
        <v/>
      </c>
      <c r="BR305" s="5"/>
      <c r="BT305" s="5" t="str">
        <f t="shared" si="5153"/>
        <v/>
      </c>
      <c r="BU305" s="5" t="str">
        <f t="shared" si="5154"/>
        <v/>
      </c>
      <c r="BV305" s="5" t="str">
        <f t="shared" si="5155"/>
        <v/>
      </c>
      <c r="BW305" s="5" t="str">
        <f t="shared" si="5156"/>
        <v/>
      </c>
      <c r="BX305" s="5" t="str">
        <f t="shared" si="5157"/>
        <v/>
      </c>
      <c r="BY305" s="5" t="str">
        <f t="shared" si="5158"/>
        <v/>
      </c>
      <c r="BZ305" s="5" t="str">
        <f t="shared" si="5159"/>
        <v/>
      </c>
      <c r="CA305" s="5" t="str">
        <f t="shared" si="5160"/>
        <v/>
      </c>
      <c r="CB305" s="5" t="str">
        <f t="shared" si="5161"/>
        <v/>
      </c>
      <c r="CC305" s="5" t="str">
        <f t="shared" si="5162"/>
        <v/>
      </c>
      <c r="CD305" s="5" t="str">
        <f t="shared" si="5163"/>
        <v/>
      </c>
      <c r="CE305" s="5" t="str">
        <f t="shared" si="5164"/>
        <v/>
      </c>
      <c r="CF305" s="5" t="str">
        <f t="shared" si="5165"/>
        <v>The First National Bank of Arenzville - Arenzville, IL</v>
      </c>
      <c r="CG305" s="5" t="str">
        <f t="shared" si="5166"/>
        <v/>
      </c>
      <c r="CH305" s="5" t="str">
        <f t="shared" si="5167"/>
        <v/>
      </c>
      <c r="CI305" s="5" t="str">
        <f t="shared" si="5168"/>
        <v/>
      </c>
      <c r="CJ305" s="5" t="str">
        <f t="shared" si="5169"/>
        <v/>
      </c>
      <c r="CK305" s="5" t="str">
        <f t="shared" si="5170"/>
        <v/>
      </c>
      <c r="CL305" s="5" t="str">
        <f t="shared" si="5171"/>
        <v/>
      </c>
      <c r="CM305" s="5" t="str">
        <f t="shared" si="5172"/>
        <v/>
      </c>
      <c r="CN305" s="5" t="str">
        <f t="shared" si="5173"/>
        <v/>
      </c>
      <c r="CO305" s="5" t="str">
        <f t="shared" si="5174"/>
        <v/>
      </c>
      <c r="CP305" s="5" t="str">
        <f t="shared" si="5175"/>
        <v/>
      </c>
      <c r="CQ305" s="5" t="str">
        <f t="shared" si="5176"/>
        <v/>
      </c>
      <c r="CR305" s="5" t="str">
        <f t="shared" si="5177"/>
        <v/>
      </c>
      <c r="CS305" s="5" t="str">
        <f t="shared" si="5178"/>
        <v/>
      </c>
      <c r="CT305" s="5" t="str">
        <f t="shared" si="5179"/>
        <v/>
      </c>
      <c r="CU305" s="5" t="str">
        <f t="shared" si="5180"/>
        <v/>
      </c>
      <c r="CV305" s="5" t="str">
        <f t="shared" si="5181"/>
        <v/>
      </c>
      <c r="CW305" s="5" t="str">
        <f t="shared" si="5182"/>
        <v/>
      </c>
      <c r="CX305" s="5" t="str">
        <f t="shared" si="5183"/>
        <v/>
      </c>
      <c r="CY305" s="5" t="str">
        <f t="shared" si="5184"/>
        <v/>
      </c>
      <c r="CZ305" s="5" t="str">
        <f t="shared" si="5185"/>
        <v/>
      </c>
      <c r="DA305" s="5" t="str">
        <f t="shared" si="5186"/>
        <v/>
      </c>
      <c r="DB305" s="5" t="str">
        <f t="shared" si="5187"/>
        <v/>
      </c>
      <c r="DC305" s="5" t="str">
        <f t="shared" si="5188"/>
        <v/>
      </c>
      <c r="DD305" s="5" t="str">
        <f t="shared" si="5189"/>
        <v/>
      </c>
      <c r="DE305" s="5" t="str">
        <f t="shared" si="5190"/>
        <v/>
      </c>
      <c r="DF305" s="5" t="str">
        <f t="shared" si="5191"/>
        <v/>
      </c>
      <c r="DG305" s="5" t="str">
        <f t="shared" si="5192"/>
        <v/>
      </c>
      <c r="DH305" s="5" t="str">
        <f t="shared" si="5193"/>
        <v/>
      </c>
      <c r="DI305" s="5" t="str">
        <f t="shared" si="5194"/>
        <v/>
      </c>
      <c r="DJ305" s="5" t="str">
        <f t="shared" si="5195"/>
        <v>The Buckholts State Bank - Buckholts, TX</v>
      </c>
      <c r="DK305" s="5" t="str">
        <f t="shared" si="5196"/>
        <v/>
      </c>
      <c r="DL305" s="5" t="str">
        <f t="shared" si="5197"/>
        <v/>
      </c>
      <c r="DM305" s="5" t="str">
        <f t="shared" si="5198"/>
        <v/>
      </c>
      <c r="DN305" s="5" t="str">
        <f t="shared" si="5199"/>
        <v/>
      </c>
      <c r="DO305" s="5" t="str">
        <f t="shared" si="5200"/>
        <v/>
      </c>
      <c r="DP305" s="5" t="str">
        <f t="shared" si="5201"/>
        <v/>
      </c>
      <c r="DQ305" s="5" t="str">
        <f t="shared" si="5223"/>
        <v/>
      </c>
    </row>
    <row r="306" spans="1:121" x14ac:dyDescent="0.25">
      <c r="A306">
        <v>305</v>
      </c>
      <c r="B306" s="5">
        <v>1007794</v>
      </c>
      <c r="C306" t="str">
        <f t="shared" si="5202"/>
        <v>New OMNI Bank, National Association - Alhambra, CA</v>
      </c>
      <c r="D306" s="21" t="s">
        <v>1330</v>
      </c>
      <c r="E306" s="19" t="s">
        <v>2982</v>
      </c>
      <c r="F306" s="19" t="s">
        <v>2951</v>
      </c>
      <c r="G306" s="19"/>
      <c r="K306" s="27">
        <v>297</v>
      </c>
      <c r="L306" s="28" t="str">
        <f>IF(HLOOKUP('Peer Comparison Tool'!$E$6,StateDropdownData,K306+1,FALSE)=0,"",HLOOKUP('Peer Comparison Tool'!$E$6,StateDropdownData,K306+1,FALSE))</f>
        <v/>
      </c>
      <c r="M306" s="29" t="str">
        <f>IF(HLOOKUP('Peer Comparison Tool'!$E$6,[0]!DropdownData,K306+1,FALSE)=0,"",HLOOKUP('Peer Comparison Tool'!$E$6,[0]!DropdownData,K306+1,FALSE))</f>
        <v/>
      </c>
      <c r="N306" s="27">
        <v>297</v>
      </c>
      <c r="O306" s="28" t="str">
        <f>IF(HLOOKUP('Peer Comparison Tool'!$G$6,StateDropdownData,N306+1,FALSE)=0,"",HLOOKUP('Peer Comparison Tool'!$G$6,StateDropdownData,N306+1,FALSE))</f>
        <v/>
      </c>
      <c r="P306" s="29" t="str">
        <f>IF(HLOOKUP('Peer Comparison Tool'!$G$6,DropdownData,N306+1,FALSE)=0,"",HLOOKUP('Peer Comparison Tool'!$G$6,DropdownData,N306+1,FALSE))</f>
        <v/>
      </c>
      <c r="Q306" s="27">
        <v>297</v>
      </c>
      <c r="R306" s="28" t="str">
        <f>IF(HLOOKUP('Peer Comparison Tool'!$I$6,StateDropdownData,Q306+1,FALSE)=0,"",HLOOKUP('Peer Comparison Tool'!$I$6,StateDropdownData,Q306+1,FALSE))</f>
        <v/>
      </c>
      <c r="S306" s="29" t="str">
        <f>IF(HLOOKUP('Peer Comparison Tool'!$I$6,DropdownData,Q306+1,FALSE)=0,"",HLOOKUP('Peer Comparison Tool'!$I$6,DropdownData,Q306+1,FALSE))</f>
        <v/>
      </c>
      <c r="T306" s="5" t="str">
        <f t="shared" si="5224"/>
        <v/>
      </c>
      <c r="U306" s="5" t="str">
        <f t="shared" si="5224"/>
        <v/>
      </c>
      <c r="V306" s="5" t="str">
        <f t="shared" si="5224"/>
        <v/>
      </c>
      <c r="W306" s="5" t="str">
        <f t="shared" si="5224"/>
        <v/>
      </c>
      <c r="X306" s="5" t="str">
        <f t="shared" si="5224"/>
        <v/>
      </c>
      <c r="Y306" s="5" t="str">
        <f t="shared" si="5224"/>
        <v/>
      </c>
      <c r="Z306" s="5" t="str">
        <f t="shared" si="5224"/>
        <v/>
      </c>
      <c r="AA306" s="5" t="str">
        <f t="shared" si="5224"/>
        <v/>
      </c>
      <c r="AB306" s="5" t="str">
        <f t="shared" si="5224"/>
        <v/>
      </c>
      <c r="AC306" s="5" t="str">
        <f t="shared" si="5224"/>
        <v/>
      </c>
      <c r="AD306" s="5" t="str">
        <f t="shared" si="5225"/>
        <v/>
      </c>
      <c r="AE306" s="5" t="str">
        <f t="shared" si="5225"/>
        <v/>
      </c>
      <c r="AF306" s="5">
        <f t="shared" si="5225"/>
        <v>1011393</v>
      </c>
      <c r="AG306" s="5" t="str">
        <f t="shared" si="5225"/>
        <v/>
      </c>
      <c r="AH306" s="5" t="str">
        <f t="shared" si="5225"/>
        <v/>
      </c>
      <c r="AI306" s="5" t="str">
        <f t="shared" si="5225"/>
        <v/>
      </c>
      <c r="AJ306" s="5" t="str">
        <f t="shared" si="5225"/>
        <v/>
      </c>
      <c r="AK306" s="5" t="str">
        <f t="shared" si="5225"/>
        <v/>
      </c>
      <c r="AL306" s="5" t="str">
        <f t="shared" si="5225"/>
        <v/>
      </c>
      <c r="AM306" s="5" t="str">
        <f t="shared" si="5225"/>
        <v/>
      </c>
      <c r="AN306" s="5" t="str">
        <f t="shared" si="5226"/>
        <v/>
      </c>
      <c r="AO306" s="5" t="str">
        <f t="shared" si="5226"/>
        <v/>
      </c>
      <c r="AP306" s="5" t="str">
        <f t="shared" si="5226"/>
        <v/>
      </c>
      <c r="AQ306" s="5" t="str">
        <f t="shared" si="5226"/>
        <v/>
      </c>
      <c r="AR306" s="5" t="str">
        <f t="shared" si="5226"/>
        <v/>
      </c>
      <c r="AS306" s="5" t="str">
        <f t="shared" si="5226"/>
        <v/>
      </c>
      <c r="AT306" s="5" t="str">
        <f t="shared" si="5226"/>
        <v/>
      </c>
      <c r="AU306" s="5" t="str">
        <f t="shared" si="5226"/>
        <v/>
      </c>
      <c r="AV306" s="5" t="str">
        <f t="shared" si="5226"/>
        <v/>
      </c>
      <c r="AW306" s="5" t="str">
        <f t="shared" si="5226"/>
        <v/>
      </c>
      <c r="AX306" s="5" t="str">
        <f t="shared" si="5227"/>
        <v/>
      </c>
      <c r="AY306" s="5" t="str">
        <f t="shared" si="5227"/>
        <v/>
      </c>
      <c r="AZ306" s="5" t="str">
        <f t="shared" si="5227"/>
        <v/>
      </c>
      <c r="BA306" s="5" t="str">
        <f t="shared" si="5227"/>
        <v/>
      </c>
      <c r="BB306" s="5" t="str">
        <f t="shared" si="5227"/>
        <v/>
      </c>
      <c r="BC306" s="5" t="str">
        <f t="shared" si="5227"/>
        <v/>
      </c>
      <c r="BD306" s="5" t="str">
        <f t="shared" si="5227"/>
        <v/>
      </c>
      <c r="BE306" s="5" t="str">
        <f t="shared" si="5227"/>
        <v/>
      </c>
      <c r="BF306" s="5" t="str">
        <f t="shared" si="5227"/>
        <v/>
      </c>
      <c r="BG306" s="5" t="str">
        <f t="shared" si="5227"/>
        <v/>
      </c>
      <c r="BH306" s="5" t="str">
        <f t="shared" si="5228"/>
        <v/>
      </c>
      <c r="BI306" s="5" t="str">
        <f t="shared" si="5228"/>
        <v/>
      </c>
      <c r="BJ306" s="5">
        <f t="shared" si="5228"/>
        <v>1006362</v>
      </c>
      <c r="BK306" s="5" t="str">
        <f t="shared" si="5228"/>
        <v/>
      </c>
      <c r="BL306" s="5" t="str">
        <f t="shared" si="5228"/>
        <v/>
      </c>
      <c r="BM306" s="5" t="str">
        <f t="shared" si="5228"/>
        <v/>
      </c>
      <c r="BN306" s="5" t="str">
        <f t="shared" si="5228"/>
        <v/>
      </c>
      <c r="BO306" s="5" t="str">
        <f t="shared" si="5228"/>
        <v/>
      </c>
      <c r="BP306" s="5" t="str">
        <f t="shared" si="5228"/>
        <v/>
      </c>
      <c r="BQ306" s="5" t="str">
        <f t="shared" si="5228"/>
        <v/>
      </c>
      <c r="BR306" s="5"/>
      <c r="BT306" s="5" t="str">
        <f t="shared" si="5153"/>
        <v/>
      </c>
      <c r="BU306" s="5" t="str">
        <f t="shared" si="5154"/>
        <v/>
      </c>
      <c r="BV306" s="5" t="str">
        <f t="shared" si="5155"/>
        <v/>
      </c>
      <c r="BW306" s="5" t="str">
        <f t="shared" si="5156"/>
        <v/>
      </c>
      <c r="BX306" s="5" t="str">
        <f t="shared" si="5157"/>
        <v/>
      </c>
      <c r="BY306" s="5" t="str">
        <f t="shared" si="5158"/>
        <v/>
      </c>
      <c r="BZ306" s="5" t="str">
        <f t="shared" si="5159"/>
        <v/>
      </c>
      <c r="CA306" s="5" t="str">
        <f t="shared" si="5160"/>
        <v/>
      </c>
      <c r="CB306" s="5" t="str">
        <f t="shared" si="5161"/>
        <v/>
      </c>
      <c r="CC306" s="5" t="str">
        <f t="shared" si="5162"/>
        <v/>
      </c>
      <c r="CD306" s="5" t="str">
        <f t="shared" si="5163"/>
        <v/>
      </c>
      <c r="CE306" s="5" t="str">
        <f t="shared" si="5164"/>
        <v/>
      </c>
      <c r="CF306" s="5" t="str">
        <f t="shared" si="5165"/>
        <v>The First National Bank of Assumption - Assumption, IL</v>
      </c>
      <c r="CG306" s="5" t="str">
        <f t="shared" si="5166"/>
        <v/>
      </c>
      <c r="CH306" s="5" t="str">
        <f t="shared" si="5167"/>
        <v/>
      </c>
      <c r="CI306" s="5" t="str">
        <f t="shared" si="5168"/>
        <v/>
      </c>
      <c r="CJ306" s="5" t="str">
        <f t="shared" si="5169"/>
        <v/>
      </c>
      <c r="CK306" s="5" t="str">
        <f t="shared" si="5170"/>
        <v/>
      </c>
      <c r="CL306" s="5" t="str">
        <f t="shared" si="5171"/>
        <v/>
      </c>
      <c r="CM306" s="5" t="str">
        <f t="shared" si="5172"/>
        <v/>
      </c>
      <c r="CN306" s="5" t="str">
        <f t="shared" si="5173"/>
        <v/>
      </c>
      <c r="CO306" s="5" t="str">
        <f t="shared" si="5174"/>
        <v/>
      </c>
      <c r="CP306" s="5" t="str">
        <f t="shared" si="5175"/>
        <v/>
      </c>
      <c r="CQ306" s="5" t="str">
        <f t="shared" si="5176"/>
        <v/>
      </c>
      <c r="CR306" s="5" t="str">
        <f t="shared" si="5177"/>
        <v/>
      </c>
      <c r="CS306" s="5" t="str">
        <f t="shared" si="5178"/>
        <v/>
      </c>
      <c r="CT306" s="5" t="str">
        <f t="shared" si="5179"/>
        <v/>
      </c>
      <c r="CU306" s="5" t="str">
        <f t="shared" si="5180"/>
        <v/>
      </c>
      <c r="CV306" s="5" t="str">
        <f t="shared" si="5181"/>
        <v/>
      </c>
      <c r="CW306" s="5" t="str">
        <f t="shared" si="5182"/>
        <v/>
      </c>
      <c r="CX306" s="5" t="str">
        <f t="shared" si="5183"/>
        <v/>
      </c>
      <c r="CY306" s="5" t="str">
        <f t="shared" si="5184"/>
        <v/>
      </c>
      <c r="CZ306" s="5" t="str">
        <f t="shared" si="5185"/>
        <v/>
      </c>
      <c r="DA306" s="5" t="str">
        <f t="shared" si="5186"/>
        <v/>
      </c>
      <c r="DB306" s="5" t="str">
        <f t="shared" si="5187"/>
        <v/>
      </c>
      <c r="DC306" s="5" t="str">
        <f t="shared" si="5188"/>
        <v/>
      </c>
      <c r="DD306" s="5" t="str">
        <f t="shared" si="5189"/>
        <v/>
      </c>
      <c r="DE306" s="5" t="str">
        <f t="shared" si="5190"/>
        <v/>
      </c>
      <c r="DF306" s="5" t="str">
        <f t="shared" si="5191"/>
        <v/>
      </c>
      <c r="DG306" s="5" t="str">
        <f t="shared" si="5192"/>
        <v/>
      </c>
      <c r="DH306" s="5" t="str">
        <f t="shared" si="5193"/>
        <v/>
      </c>
      <c r="DI306" s="5" t="str">
        <f t="shared" si="5194"/>
        <v/>
      </c>
      <c r="DJ306" s="5" t="str">
        <f t="shared" si="5195"/>
        <v>The Citizens National Bank of Hillsboro - Hillsboro, TX</v>
      </c>
      <c r="DK306" s="5" t="str">
        <f t="shared" si="5196"/>
        <v/>
      </c>
      <c r="DL306" s="5" t="str">
        <f t="shared" si="5197"/>
        <v/>
      </c>
      <c r="DM306" s="5" t="str">
        <f t="shared" si="5198"/>
        <v/>
      </c>
      <c r="DN306" s="5" t="str">
        <f t="shared" si="5199"/>
        <v/>
      </c>
      <c r="DO306" s="5" t="str">
        <f t="shared" si="5200"/>
        <v/>
      </c>
      <c r="DP306" s="5" t="str">
        <f t="shared" si="5201"/>
        <v/>
      </c>
      <c r="DQ306" s="5" t="str">
        <f t="shared" si="5223"/>
        <v/>
      </c>
    </row>
    <row r="307" spans="1:121" x14ac:dyDescent="0.25">
      <c r="A307">
        <v>306</v>
      </c>
      <c r="B307" s="5">
        <v>1023324</v>
      </c>
      <c r="C307" t="str">
        <f t="shared" si="5202"/>
        <v>Oak Valley Community Bank - Oakdale, CA</v>
      </c>
      <c r="D307" s="21" t="s">
        <v>1313</v>
      </c>
      <c r="E307" s="19" t="s">
        <v>2997</v>
      </c>
      <c r="F307" s="19" t="s">
        <v>2951</v>
      </c>
      <c r="G307" s="19"/>
      <c r="K307" s="27">
        <v>298</v>
      </c>
      <c r="L307" s="28" t="str">
        <f>IF(HLOOKUP('Peer Comparison Tool'!$E$6,StateDropdownData,K307+1,FALSE)=0,"",HLOOKUP('Peer Comparison Tool'!$E$6,StateDropdownData,K307+1,FALSE))</f>
        <v/>
      </c>
      <c r="M307" s="29" t="str">
        <f>IF(HLOOKUP('Peer Comparison Tool'!$E$6,[0]!DropdownData,K307+1,FALSE)=0,"",HLOOKUP('Peer Comparison Tool'!$E$6,[0]!DropdownData,K307+1,FALSE))</f>
        <v/>
      </c>
      <c r="N307" s="27">
        <v>298</v>
      </c>
      <c r="O307" s="28" t="str">
        <f>IF(HLOOKUP('Peer Comparison Tool'!$G$6,StateDropdownData,N307+1,FALSE)=0,"",HLOOKUP('Peer Comparison Tool'!$G$6,StateDropdownData,N307+1,FALSE))</f>
        <v/>
      </c>
      <c r="P307" s="29" t="str">
        <f>IF(HLOOKUP('Peer Comparison Tool'!$G$6,DropdownData,N307+1,FALSE)=0,"",HLOOKUP('Peer Comparison Tool'!$G$6,DropdownData,N307+1,FALSE))</f>
        <v/>
      </c>
      <c r="Q307" s="27">
        <v>298</v>
      </c>
      <c r="R307" s="28" t="str">
        <f>IF(HLOOKUP('Peer Comparison Tool'!$I$6,StateDropdownData,Q307+1,FALSE)=0,"",HLOOKUP('Peer Comparison Tool'!$I$6,StateDropdownData,Q307+1,FALSE))</f>
        <v/>
      </c>
      <c r="S307" s="29" t="str">
        <f>IF(HLOOKUP('Peer Comparison Tool'!$I$6,DropdownData,Q307+1,FALSE)=0,"",HLOOKUP('Peer Comparison Tool'!$I$6,DropdownData,Q307+1,FALSE))</f>
        <v/>
      </c>
      <c r="T307" s="5" t="str">
        <f t="shared" si="5224"/>
        <v/>
      </c>
      <c r="U307" s="5" t="str">
        <f t="shared" si="5224"/>
        <v/>
      </c>
      <c r="V307" s="5" t="str">
        <f t="shared" si="5224"/>
        <v/>
      </c>
      <c r="W307" s="5" t="str">
        <f t="shared" si="5224"/>
        <v/>
      </c>
      <c r="X307" s="5" t="str">
        <f t="shared" si="5224"/>
        <v/>
      </c>
      <c r="Y307" s="5" t="str">
        <f t="shared" si="5224"/>
        <v/>
      </c>
      <c r="Z307" s="5" t="str">
        <f t="shared" si="5224"/>
        <v/>
      </c>
      <c r="AA307" s="5" t="str">
        <f t="shared" si="5224"/>
        <v/>
      </c>
      <c r="AB307" s="5" t="str">
        <f t="shared" si="5224"/>
        <v/>
      </c>
      <c r="AC307" s="5" t="str">
        <f t="shared" si="5224"/>
        <v/>
      </c>
      <c r="AD307" s="5" t="str">
        <f t="shared" si="5225"/>
        <v/>
      </c>
      <c r="AE307" s="5" t="str">
        <f t="shared" si="5225"/>
        <v/>
      </c>
      <c r="AF307" s="5">
        <f t="shared" si="5225"/>
        <v>1014591</v>
      </c>
      <c r="AG307" s="5" t="str">
        <f t="shared" si="5225"/>
        <v/>
      </c>
      <c r="AH307" s="5" t="str">
        <f t="shared" si="5225"/>
        <v/>
      </c>
      <c r="AI307" s="5" t="str">
        <f t="shared" si="5225"/>
        <v/>
      </c>
      <c r="AJ307" s="5" t="str">
        <f t="shared" si="5225"/>
        <v/>
      </c>
      <c r="AK307" s="5" t="str">
        <f t="shared" si="5225"/>
        <v/>
      </c>
      <c r="AL307" s="5" t="str">
        <f t="shared" si="5225"/>
        <v/>
      </c>
      <c r="AM307" s="5" t="str">
        <f t="shared" si="5225"/>
        <v/>
      </c>
      <c r="AN307" s="5" t="str">
        <f t="shared" si="5226"/>
        <v/>
      </c>
      <c r="AO307" s="5" t="str">
        <f t="shared" si="5226"/>
        <v/>
      </c>
      <c r="AP307" s="5" t="str">
        <f t="shared" si="5226"/>
        <v/>
      </c>
      <c r="AQ307" s="5" t="str">
        <f t="shared" si="5226"/>
        <v/>
      </c>
      <c r="AR307" s="5" t="str">
        <f t="shared" si="5226"/>
        <v/>
      </c>
      <c r="AS307" s="5" t="str">
        <f t="shared" si="5226"/>
        <v/>
      </c>
      <c r="AT307" s="5" t="str">
        <f t="shared" si="5226"/>
        <v/>
      </c>
      <c r="AU307" s="5" t="str">
        <f t="shared" si="5226"/>
        <v/>
      </c>
      <c r="AV307" s="5" t="str">
        <f t="shared" si="5226"/>
        <v/>
      </c>
      <c r="AW307" s="5" t="str">
        <f t="shared" si="5226"/>
        <v/>
      </c>
      <c r="AX307" s="5" t="str">
        <f t="shared" si="5227"/>
        <v/>
      </c>
      <c r="AY307" s="5" t="str">
        <f t="shared" si="5227"/>
        <v/>
      </c>
      <c r="AZ307" s="5" t="str">
        <f t="shared" si="5227"/>
        <v/>
      </c>
      <c r="BA307" s="5" t="str">
        <f t="shared" si="5227"/>
        <v/>
      </c>
      <c r="BB307" s="5" t="str">
        <f t="shared" si="5227"/>
        <v/>
      </c>
      <c r="BC307" s="5" t="str">
        <f t="shared" si="5227"/>
        <v/>
      </c>
      <c r="BD307" s="5" t="str">
        <f t="shared" si="5227"/>
        <v/>
      </c>
      <c r="BE307" s="5" t="str">
        <f t="shared" si="5227"/>
        <v/>
      </c>
      <c r="BF307" s="5" t="str">
        <f t="shared" si="5227"/>
        <v/>
      </c>
      <c r="BG307" s="5" t="str">
        <f t="shared" si="5227"/>
        <v/>
      </c>
      <c r="BH307" s="5" t="str">
        <f t="shared" si="5228"/>
        <v/>
      </c>
      <c r="BI307" s="5" t="str">
        <f t="shared" si="5228"/>
        <v/>
      </c>
      <c r="BJ307" s="5">
        <f t="shared" si="5228"/>
        <v>1013839</v>
      </c>
      <c r="BK307" s="5" t="str">
        <f t="shared" si="5228"/>
        <v/>
      </c>
      <c r="BL307" s="5" t="str">
        <f t="shared" si="5228"/>
        <v/>
      </c>
      <c r="BM307" s="5" t="str">
        <f t="shared" si="5228"/>
        <v/>
      </c>
      <c r="BN307" s="5" t="str">
        <f t="shared" si="5228"/>
        <v/>
      </c>
      <c r="BO307" s="5" t="str">
        <f t="shared" si="5228"/>
        <v/>
      </c>
      <c r="BP307" s="5" t="str">
        <f t="shared" si="5228"/>
        <v/>
      </c>
      <c r="BQ307" s="5" t="str">
        <f t="shared" si="5228"/>
        <v/>
      </c>
      <c r="BR307" s="5"/>
      <c r="BT307" s="5" t="str">
        <f t="shared" si="5153"/>
        <v/>
      </c>
      <c r="BU307" s="5" t="str">
        <f t="shared" si="5154"/>
        <v/>
      </c>
      <c r="BV307" s="5" t="str">
        <f t="shared" si="5155"/>
        <v/>
      </c>
      <c r="BW307" s="5" t="str">
        <f t="shared" si="5156"/>
        <v/>
      </c>
      <c r="BX307" s="5" t="str">
        <f t="shared" si="5157"/>
        <v/>
      </c>
      <c r="BY307" s="5" t="str">
        <f t="shared" si="5158"/>
        <v/>
      </c>
      <c r="BZ307" s="5" t="str">
        <f t="shared" si="5159"/>
        <v/>
      </c>
      <c r="CA307" s="5" t="str">
        <f t="shared" si="5160"/>
        <v/>
      </c>
      <c r="CB307" s="5" t="str">
        <f t="shared" si="5161"/>
        <v/>
      </c>
      <c r="CC307" s="5" t="str">
        <f t="shared" si="5162"/>
        <v/>
      </c>
      <c r="CD307" s="5" t="str">
        <f t="shared" si="5163"/>
        <v/>
      </c>
      <c r="CE307" s="5" t="str">
        <f t="shared" si="5164"/>
        <v/>
      </c>
      <c r="CF307" s="5" t="str">
        <f t="shared" si="5165"/>
        <v>The First National Bank of Ava - Ava, IL</v>
      </c>
      <c r="CG307" s="5" t="str">
        <f t="shared" si="5166"/>
        <v/>
      </c>
      <c r="CH307" s="5" t="str">
        <f t="shared" si="5167"/>
        <v/>
      </c>
      <c r="CI307" s="5" t="str">
        <f t="shared" si="5168"/>
        <v/>
      </c>
      <c r="CJ307" s="5" t="str">
        <f t="shared" si="5169"/>
        <v/>
      </c>
      <c r="CK307" s="5" t="str">
        <f t="shared" si="5170"/>
        <v/>
      </c>
      <c r="CL307" s="5" t="str">
        <f t="shared" si="5171"/>
        <v/>
      </c>
      <c r="CM307" s="5" t="str">
        <f t="shared" si="5172"/>
        <v/>
      </c>
      <c r="CN307" s="5" t="str">
        <f t="shared" si="5173"/>
        <v/>
      </c>
      <c r="CO307" s="5" t="str">
        <f t="shared" si="5174"/>
        <v/>
      </c>
      <c r="CP307" s="5" t="str">
        <f t="shared" si="5175"/>
        <v/>
      </c>
      <c r="CQ307" s="5" t="str">
        <f t="shared" si="5176"/>
        <v/>
      </c>
      <c r="CR307" s="5" t="str">
        <f t="shared" si="5177"/>
        <v/>
      </c>
      <c r="CS307" s="5" t="str">
        <f t="shared" si="5178"/>
        <v/>
      </c>
      <c r="CT307" s="5" t="str">
        <f t="shared" si="5179"/>
        <v/>
      </c>
      <c r="CU307" s="5" t="str">
        <f t="shared" si="5180"/>
        <v/>
      </c>
      <c r="CV307" s="5" t="str">
        <f t="shared" si="5181"/>
        <v/>
      </c>
      <c r="CW307" s="5" t="str">
        <f t="shared" si="5182"/>
        <v/>
      </c>
      <c r="CX307" s="5" t="str">
        <f t="shared" si="5183"/>
        <v/>
      </c>
      <c r="CY307" s="5" t="str">
        <f t="shared" si="5184"/>
        <v/>
      </c>
      <c r="CZ307" s="5" t="str">
        <f t="shared" si="5185"/>
        <v/>
      </c>
      <c r="DA307" s="5" t="str">
        <f t="shared" si="5186"/>
        <v/>
      </c>
      <c r="DB307" s="5" t="str">
        <f t="shared" si="5187"/>
        <v/>
      </c>
      <c r="DC307" s="5" t="str">
        <f t="shared" si="5188"/>
        <v/>
      </c>
      <c r="DD307" s="5" t="str">
        <f t="shared" si="5189"/>
        <v/>
      </c>
      <c r="DE307" s="5" t="str">
        <f t="shared" si="5190"/>
        <v/>
      </c>
      <c r="DF307" s="5" t="str">
        <f t="shared" si="5191"/>
        <v/>
      </c>
      <c r="DG307" s="5" t="str">
        <f t="shared" si="5192"/>
        <v/>
      </c>
      <c r="DH307" s="5" t="str">
        <f t="shared" si="5193"/>
        <v/>
      </c>
      <c r="DI307" s="5" t="str">
        <f t="shared" si="5194"/>
        <v/>
      </c>
      <c r="DJ307" s="5" t="str">
        <f t="shared" si="5195"/>
        <v>The City National Bank of Colorado City - Colorado City, TX</v>
      </c>
      <c r="DK307" s="5" t="str">
        <f t="shared" si="5196"/>
        <v/>
      </c>
      <c r="DL307" s="5" t="str">
        <f t="shared" si="5197"/>
        <v/>
      </c>
      <c r="DM307" s="5" t="str">
        <f t="shared" si="5198"/>
        <v/>
      </c>
      <c r="DN307" s="5" t="str">
        <f t="shared" si="5199"/>
        <v/>
      </c>
      <c r="DO307" s="5" t="str">
        <f t="shared" si="5200"/>
        <v/>
      </c>
      <c r="DP307" s="5" t="str">
        <f t="shared" si="5201"/>
        <v/>
      </c>
      <c r="DQ307" s="5" t="str">
        <f t="shared" si="5223"/>
        <v/>
      </c>
    </row>
    <row r="308" spans="1:121" x14ac:dyDescent="0.25">
      <c r="A308">
        <v>307</v>
      </c>
      <c r="B308" s="5">
        <v>4104868</v>
      </c>
      <c r="C308" t="str">
        <f t="shared" si="5202"/>
        <v>Open Bank - Los Angeles, CA</v>
      </c>
      <c r="D308" s="21" t="s">
        <v>1320</v>
      </c>
      <c r="E308" s="19" t="s">
        <v>2953</v>
      </c>
      <c r="F308" s="19" t="s">
        <v>2951</v>
      </c>
      <c r="G308" s="19"/>
      <c r="K308" s="27">
        <v>299</v>
      </c>
      <c r="L308" s="28" t="str">
        <f>IF(HLOOKUP('Peer Comparison Tool'!$E$6,StateDropdownData,K308+1,FALSE)=0,"",HLOOKUP('Peer Comparison Tool'!$E$6,StateDropdownData,K308+1,FALSE))</f>
        <v/>
      </c>
      <c r="M308" s="29" t="str">
        <f>IF(HLOOKUP('Peer Comparison Tool'!$E$6,[0]!DropdownData,K308+1,FALSE)=0,"",HLOOKUP('Peer Comparison Tool'!$E$6,[0]!DropdownData,K308+1,FALSE))</f>
        <v/>
      </c>
      <c r="N308" s="27">
        <v>299</v>
      </c>
      <c r="O308" s="28" t="str">
        <f>IF(HLOOKUP('Peer Comparison Tool'!$G$6,StateDropdownData,N308+1,FALSE)=0,"",HLOOKUP('Peer Comparison Tool'!$G$6,StateDropdownData,N308+1,FALSE))</f>
        <v/>
      </c>
      <c r="P308" s="29" t="str">
        <f>IF(HLOOKUP('Peer Comparison Tool'!$G$6,DropdownData,N308+1,FALSE)=0,"",HLOOKUP('Peer Comparison Tool'!$G$6,DropdownData,N308+1,FALSE))</f>
        <v/>
      </c>
      <c r="Q308" s="27">
        <v>299</v>
      </c>
      <c r="R308" s="28" t="str">
        <f>IF(HLOOKUP('Peer Comparison Tool'!$I$6,StateDropdownData,Q308+1,FALSE)=0,"",HLOOKUP('Peer Comparison Tool'!$I$6,StateDropdownData,Q308+1,FALSE))</f>
        <v/>
      </c>
      <c r="S308" s="29" t="str">
        <f>IF(HLOOKUP('Peer Comparison Tool'!$I$6,DropdownData,Q308+1,FALSE)=0,"",HLOOKUP('Peer Comparison Tool'!$I$6,DropdownData,Q308+1,FALSE))</f>
        <v/>
      </c>
      <c r="T308" s="5" t="str">
        <f t="shared" si="5224"/>
        <v/>
      </c>
      <c r="U308" s="5" t="str">
        <f t="shared" si="5224"/>
        <v/>
      </c>
      <c r="V308" s="5" t="str">
        <f t="shared" si="5224"/>
        <v/>
      </c>
      <c r="W308" s="5" t="str">
        <f t="shared" si="5224"/>
        <v/>
      </c>
      <c r="X308" s="5" t="str">
        <f t="shared" si="5224"/>
        <v/>
      </c>
      <c r="Y308" s="5" t="str">
        <f t="shared" si="5224"/>
        <v/>
      </c>
      <c r="Z308" s="5" t="str">
        <f t="shared" si="5224"/>
        <v/>
      </c>
      <c r="AA308" s="5" t="str">
        <f t="shared" si="5224"/>
        <v/>
      </c>
      <c r="AB308" s="5" t="str">
        <f t="shared" si="5224"/>
        <v/>
      </c>
      <c r="AC308" s="5" t="str">
        <f t="shared" si="5224"/>
        <v/>
      </c>
      <c r="AD308" s="5" t="str">
        <f t="shared" si="5225"/>
        <v/>
      </c>
      <c r="AE308" s="5" t="str">
        <f t="shared" si="5225"/>
        <v/>
      </c>
      <c r="AF308" s="5">
        <f t="shared" si="5225"/>
        <v>1006624</v>
      </c>
      <c r="AG308" s="5" t="str">
        <f t="shared" si="5225"/>
        <v/>
      </c>
      <c r="AH308" s="5" t="str">
        <f t="shared" si="5225"/>
        <v/>
      </c>
      <c r="AI308" s="5" t="str">
        <f t="shared" si="5225"/>
        <v/>
      </c>
      <c r="AJ308" s="5" t="str">
        <f t="shared" si="5225"/>
        <v/>
      </c>
      <c r="AK308" s="5" t="str">
        <f t="shared" si="5225"/>
        <v/>
      </c>
      <c r="AL308" s="5" t="str">
        <f t="shared" si="5225"/>
        <v/>
      </c>
      <c r="AM308" s="5" t="str">
        <f t="shared" si="5225"/>
        <v/>
      </c>
      <c r="AN308" s="5" t="str">
        <f t="shared" si="5226"/>
        <v/>
      </c>
      <c r="AO308" s="5" t="str">
        <f t="shared" si="5226"/>
        <v/>
      </c>
      <c r="AP308" s="5" t="str">
        <f t="shared" si="5226"/>
        <v/>
      </c>
      <c r="AQ308" s="5" t="str">
        <f t="shared" si="5226"/>
        <v/>
      </c>
      <c r="AR308" s="5" t="str">
        <f t="shared" si="5226"/>
        <v/>
      </c>
      <c r="AS308" s="5" t="str">
        <f t="shared" si="5226"/>
        <v/>
      </c>
      <c r="AT308" s="5" t="str">
        <f t="shared" si="5226"/>
        <v/>
      </c>
      <c r="AU308" s="5" t="str">
        <f t="shared" si="5226"/>
        <v/>
      </c>
      <c r="AV308" s="5" t="str">
        <f t="shared" si="5226"/>
        <v/>
      </c>
      <c r="AW308" s="5" t="str">
        <f t="shared" si="5226"/>
        <v/>
      </c>
      <c r="AX308" s="5" t="str">
        <f t="shared" si="5227"/>
        <v/>
      </c>
      <c r="AY308" s="5" t="str">
        <f t="shared" si="5227"/>
        <v/>
      </c>
      <c r="AZ308" s="5" t="str">
        <f t="shared" si="5227"/>
        <v/>
      </c>
      <c r="BA308" s="5" t="str">
        <f t="shared" si="5227"/>
        <v/>
      </c>
      <c r="BB308" s="5" t="str">
        <f t="shared" si="5227"/>
        <v/>
      </c>
      <c r="BC308" s="5" t="str">
        <f t="shared" si="5227"/>
        <v/>
      </c>
      <c r="BD308" s="5" t="str">
        <f t="shared" si="5227"/>
        <v/>
      </c>
      <c r="BE308" s="5" t="str">
        <f t="shared" si="5227"/>
        <v/>
      </c>
      <c r="BF308" s="5" t="str">
        <f t="shared" si="5227"/>
        <v/>
      </c>
      <c r="BG308" s="5" t="str">
        <f t="shared" si="5227"/>
        <v/>
      </c>
      <c r="BH308" s="5" t="str">
        <f t="shared" si="5228"/>
        <v/>
      </c>
      <c r="BI308" s="5" t="str">
        <f t="shared" si="5228"/>
        <v/>
      </c>
      <c r="BJ308" s="5">
        <f t="shared" si="5228"/>
        <v>1012776</v>
      </c>
      <c r="BK308" s="5" t="str">
        <f t="shared" si="5228"/>
        <v/>
      </c>
      <c r="BL308" s="5" t="str">
        <f t="shared" si="5228"/>
        <v/>
      </c>
      <c r="BM308" s="5" t="str">
        <f t="shared" si="5228"/>
        <v/>
      </c>
      <c r="BN308" s="5" t="str">
        <f t="shared" si="5228"/>
        <v/>
      </c>
      <c r="BO308" s="5" t="str">
        <f t="shared" si="5228"/>
        <v/>
      </c>
      <c r="BP308" s="5" t="str">
        <f t="shared" si="5228"/>
        <v/>
      </c>
      <c r="BQ308" s="5" t="str">
        <f t="shared" si="5228"/>
        <v/>
      </c>
      <c r="BR308" s="5"/>
      <c r="BT308" s="5" t="str">
        <f t="shared" si="5153"/>
        <v/>
      </c>
      <c r="BU308" s="5" t="str">
        <f t="shared" si="5154"/>
        <v/>
      </c>
      <c r="BV308" s="5" t="str">
        <f t="shared" si="5155"/>
        <v/>
      </c>
      <c r="BW308" s="5" t="str">
        <f t="shared" si="5156"/>
        <v/>
      </c>
      <c r="BX308" s="5" t="str">
        <f t="shared" si="5157"/>
        <v/>
      </c>
      <c r="BY308" s="5" t="str">
        <f t="shared" si="5158"/>
        <v/>
      </c>
      <c r="BZ308" s="5" t="str">
        <f t="shared" si="5159"/>
        <v/>
      </c>
      <c r="CA308" s="5" t="str">
        <f t="shared" si="5160"/>
        <v/>
      </c>
      <c r="CB308" s="5" t="str">
        <f t="shared" si="5161"/>
        <v/>
      </c>
      <c r="CC308" s="5" t="str">
        <f t="shared" si="5162"/>
        <v/>
      </c>
      <c r="CD308" s="5" t="str">
        <f t="shared" si="5163"/>
        <v/>
      </c>
      <c r="CE308" s="5" t="str">
        <f t="shared" si="5164"/>
        <v/>
      </c>
      <c r="CF308" s="5" t="str">
        <f t="shared" si="5165"/>
        <v>The First National Bank of Brownstown - Brownstown, IL</v>
      </c>
      <c r="CG308" s="5" t="str">
        <f t="shared" si="5166"/>
        <v/>
      </c>
      <c r="CH308" s="5" t="str">
        <f t="shared" si="5167"/>
        <v/>
      </c>
      <c r="CI308" s="5" t="str">
        <f t="shared" si="5168"/>
        <v/>
      </c>
      <c r="CJ308" s="5" t="str">
        <f t="shared" si="5169"/>
        <v/>
      </c>
      <c r="CK308" s="5" t="str">
        <f t="shared" si="5170"/>
        <v/>
      </c>
      <c r="CL308" s="5" t="str">
        <f t="shared" si="5171"/>
        <v/>
      </c>
      <c r="CM308" s="5" t="str">
        <f t="shared" si="5172"/>
        <v/>
      </c>
      <c r="CN308" s="5" t="str">
        <f t="shared" si="5173"/>
        <v/>
      </c>
      <c r="CO308" s="5" t="str">
        <f t="shared" si="5174"/>
        <v/>
      </c>
      <c r="CP308" s="5" t="str">
        <f t="shared" si="5175"/>
        <v/>
      </c>
      <c r="CQ308" s="5" t="str">
        <f t="shared" si="5176"/>
        <v/>
      </c>
      <c r="CR308" s="5" t="str">
        <f t="shared" si="5177"/>
        <v/>
      </c>
      <c r="CS308" s="5" t="str">
        <f t="shared" si="5178"/>
        <v/>
      </c>
      <c r="CT308" s="5" t="str">
        <f t="shared" si="5179"/>
        <v/>
      </c>
      <c r="CU308" s="5" t="str">
        <f t="shared" si="5180"/>
        <v/>
      </c>
      <c r="CV308" s="5" t="str">
        <f t="shared" si="5181"/>
        <v/>
      </c>
      <c r="CW308" s="5" t="str">
        <f t="shared" si="5182"/>
        <v/>
      </c>
      <c r="CX308" s="5" t="str">
        <f t="shared" si="5183"/>
        <v/>
      </c>
      <c r="CY308" s="5" t="str">
        <f t="shared" si="5184"/>
        <v/>
      </c>
      <c r="CZ308" s="5" t="str">
        <f t="shared" si="5185"/>
        <v/>
      </c>
      <c r="DA308" s="5" t="str">
        <f t="shared" si="5186"/>
        <v/>
      </c>
      <c r="DB308" s="5" t="str">
        <f t="shared" si="5187"/>
        <v/>
      </c>
      <c r="DC308" s="5" t="str">
        <f t="shared" si="5188"/>
        <v/>
      </c>
      <c r="DD308" s="5" t="str">
        <f t="shared" si="5189"/>
        <v/>
      </c>
      <c r="DE308" s="5" t="str">
        <f t="shared" si="5190"/>
        <v/>
      </c>
      <c r="DF308" s="5" t="str">
        <f t="shared" si="5191"/>
        <v/>
      </c>
      <c r="DG308" s="5" t="str">
        <f t="shared" si="5192"/>
        <v/>
      </c>
      <c r="DH308" s="5" t="str">
        <f t="shared" si="5193"/>
        <v/>
      </c>
      <c r="DI308" s="5" t="str">
        <f t="shared" si="5194"/>
        <v/>
      </c>
      <c r="DJ308" s="5" t="str">
        <f t="shared" si="5195"/>
        <v>The City National Bank of San Saba - San Saba, TX</v>
      </c>
      <c r="DK308" s="5" t="str">
        <f t="shared" si="5196"/>
        <v/>
      </c>
      <c r="DL308" s="5" t="str">
        <f t="shared" si="5197"/>
        <v/>
      </c>
      <c r="DM308" s="5" t="str">
        <f t="shared" si="5198"/>
        <v/>
      </c>
      <c r="DN308" s="5" t="str">
        <f t="shared" si="5199"/>
        <v/>
      </c>
      <c r="DO308" s="5" t="str">
        <f t="shared" si="5200"/>
        <v/>
      </c>
      <c r="DP308" s="5" t="str">
        <f t="shared" si="5201"/>
        <v/>
      </c>
      <c r="DQ308" s="5" t="str">
        <f t="shared" si="5223"/>
        <v/>
      </c>
    </row>
    <row r="309" spans="1:121" x14ac:dyDescent="0.25">
      <c r="A309">
        <v>308</v>
      </c>
      <c r="B309" s="5">
        <v>13322808</v>
      </c>
      <c r="C309" t="str">
        <f t="shared" si="5202"/>
        <v>Oversea-Chinese Banking Corporation Limited - Los Angeles Agency - Los Angeles, CA</v>
      </c>
      <c r="D309" s="21" t="s">
        <v>10658</v>
      </c>
      <c r="E309" s="19" t="s">
        <v>2953</v>
      </c>
      <c r="F309" s="19" t="s">
        <v>2951</v>
      </c>
      <c r="G309" s="19"/>
      <c r="K309" s="27">
        <v>300</v>
      </c>
      <c r="L309" s="28" t="str">
        <f>IF(HLOOKUP('Peer Comparison Tool'!$E$6,StateDropdownData,K309+1,FALSE)=0,"",HLOOKUP('Peer Comparison Tool'!$E$6,StateDropdownData,K309+1,FALSE))</f>
        <v/>
      </c>
      <c r="M309" s="29" t="str">
        <f>IF(HLOOKUP('Peer Comparison Tool'!$E$6,[0]!DropdownData,K309+1,FALSE)=0,"",HLOOKUP('Peer Comparison Tool'!$E$6,[0]!DropdownData,K309+1,FALSE))</f>
        <v/>
      </c>
      <c r="N309" s="27">
        <v>300</v>
      </c>
      <c r="O309" s="28" t="str">
        <f>IF(HLOOKUP('Peer Comparison Tool'!$G$6,StateDropdownData,N309+1,FALSE)=0,"",HLOOKUP('Peer Comparison Tool'!$G$6,StateDropdownData,N309+1,FALSE))</f>
        <v/>
      </c>
      <c r="P309" s="29" t="str">
        <f>IF(HLOOKUP('Peer Comparison Tool'!$G$6,DropdownData,N309+1,FALSE)=0,"",HLOOKUP('Peer Comparison Tool'!$G$6,DropdownData,N309+1,FALSE))</f>
        <v/>
      </c>
      <c r="Q309" s="27">
        <v>300</v>
      </c>
      <c r="R309" s="28" t="str">
        <f>IF(HLOOKUP('Peer Comparison Tool'!$I$6,StateDropdownData,Q309+1,FALSE)=0,"",HLOOKUP('Peer Comparison Tool'!$I$6,StateDropdownData,Q309+1,FALSE))</f>
        <v/>
      </c>
      <c r="S309" s="29" t="str">
        <f>IF(HLOOKUP('Peer Comparison Tool'!$I$6,DropdownData,Q309+1,FALSE)=0,"",HLOOKUP('Peer Comparison Tool'!$I$6,DropdownData,Q309+1,FALSE))</f>
        <v/>
      </c>
      <c r="T309" s="5" t="str">
        <f t="shared" si="5224"/>
        <v/>
      </c>
      <c r="U309" s="5" t="str">
        <f t="shared" si="5224"/>
        <v/>
      </c>
      <c r="V309" s="5" t="str">
        <f t="shared" si="5224"/>
        <v/>
      </c>
      <c r="W309" s="5" t="str">
        <f t="shared" si="5224"/>
        <v/>
      </c>
      <c r="X309" s="5" t="str">
        <f t="shared" si="5224"/>
        <v/>
      </c>
      <c r="Y309" s="5" t="str">
        <f t="shared" si="5224"/>
        <v/>
      </c>
      <c r="Z309" s="5" t="str">
        <f t="shared" si="5224"/>
        <v/>
      </c>
      <c r="AA309" s="5" t="str">
        <f t="shared" si="5224"/>
        <v/>
      </c>
      <c r="AB309" s="5" t="str">
        <f t="shared" si="5224"/>
        <v/>
      </c>
      <c r="AC309" s="5" t="str">
        <f t="shared" si="5224"/>
        <v/>
      </c>
      <c r="AD309" s="5" t="str">
        <f t="shared" si="5225"/>
        <v/>
      </c>
      <c r="AE309" s="5" t="str">
        <f t="shared" si="5225"/>
        <v/>
      </c>
      <c r="AF309" s="5">
        <f t="shared" si="5225"/>
        <v>1006655</v>
      </c>
      <c r="AG309" s="5" t="str">
        <f t="shared" si="5225"/>
        <v/>
      </c>
      <c r="AH309" s="5" t="str">
        <f t="shared" si="5225"/>
        <v/>
      </c>
      <c r="AI309" s="5" t="str">
        <f t="shared" si="5225"/>
        <v/>
      </c>
      <c r="AJ309" s="5" t="str">
        <f t="shared" si="5225"/>
        <v/>
      </c>
      <c r="AK309" s="5" t="str">
        <f t="shared" si="5225"/>
        <v/>
      </c>
      <c r="AL309" s="5" t="str">
        <f t="shared" si="5225"/>
        <v/>
      </c>
      <c r="AM309" s="5" t="str">
        <f t="shared" si="5225"/>
        <v/>
      </c>
      <c r="AN309" s="5" t="str">
        <f t="shared" si="5226"/>
        <v/>
      </c>
      <c r="AO309" s="5" t="str">
        <f t="shared" si="5226"/>
        <v/>
      </c>
      <c r="AP309" s="5" t="str">
        <f t="shared" si="5226"/>
        <v/>
      </c>
      <c r="AQ309" s="5" t="str">
        <f t="shared" si="5226"/>
        <v/>
      </c>
      <c r="AR309" s="5" t="str">
        <f t="shared" si="5226"/>
        <v/>
      </c>
      <c r="AS309" s="5" t="str">
        <f t="shared" si="5226"/>
        <v/>
      </c>
      <c r="AT309" s="5" t="str">
        <f t="shared" si="5226"/>
        <v/>
      </c>
      <c r="AU309" s="5" t="str">
        <f t="shared" si="5226"/>
        <v/>
      </c>
      <c r="AV309" s="5" t="str">
        <f t="shared" si="5226"/>
        <v/>
      </c>
      <c r="AW309" s="5" t="str">
        <f t="shared" si="5226"/>
        <v/>
      </c>
      <c r="AX309" s="5" t="str">
        <f t="shared" si="5227"/>
        <v/>
      </c>
      <c r="AY309" s="5" t="str">
        <f t="shared" si="5227"/>
        <v/>
      </c>
      <c r="AZ309" s="5" t="str">
        <f t="shared" si="5227"/>
        <v/>
      </c>
      <c r="BA309" s="5" t="str">
        <f t="shared" si="5227"/>
        <v/>
      </c>
      <c r="BB309" s="5" t="str">
        <f t="shared" si="5227"/>
        <v/>
      </c>
      <c r="BC309" s="5" t="str">
        <f t="shared" si="5227"/>
        <v/>
      </c>
      <c r="BD309" s="5" t="str">
        <f t="shared" si="5227"/>
        <v/>
      </c>
      <c r="BE309" s="5" t="str">
        <f t="shared" si="5227"/>
        <v/>
      </c>
      <c r="BF309" s="5" t="str">
        <f t="shared" si="5227"/>
        <v/>
      </c>
      <c r="BG309" s="5" t="str">
        <f t="shared" si="5227"/>
        <v/>
      </c>
      <c r="BH309" s="5" t="str">
        <f t="shared" si="5228"/>
        <v/>
      </c>
      <c r="BI309" s="5" t="str">
        <f t="shared" si="5228"/>
        <v/>
      </c>
      <c r="BJ309" s="5">
        <f t="shared" si="5228"/>
        <v>1011294</v>
      </c>
      <c r="BK309" s="5" t="str">
        <f t="shared" si="5228"/>
        <v/>
      </c>
      <c r="BL309" s="5" t="str">
        <f t="shared" si="5228"/>
        <v/>
      </c>
      <c r="BM309" s="5" t="str">
        <f t="shared" si="5228"/>
        <v/>
      </c>
      <c r="BN309" s="5" t="str">
        <f t="shared" si="5228"/>
        <v/>
      </c>
      <c r="BO309" s="5" t="str">
        <f t="shared" si="5228"/>
        <v/>
      </c>
      <c r="BP309" s="5" t="str">
        <f t="shared" si="5228"/>
        <v/>
      </c>
      <c r="BQ309" s="5" t="str">
        <f t="shared" si="5228"/>
        <v/>
      </c>
      <c r="BR309" s="5"/>
      <c r="BT309" s="5" t="str">
        <f t="shared" si="5153"/>
        <v/>
      </c>
      <c r="BU309" s="5" t="str">
        <f t="shared" si="5154"/>
        <v/>
      </c>
      <c r="BV309" s="5" t="str">
        <f t="shared" si="5155"/>
        <v/>
      </c>
      <c r="BW309" s="5" t="str">
        <f t="shared" si="5156"/>
        <v/>
      </c>
      <c r="BX309" s="5" t="str">
        <f t="shared" si="5157"/>
        <v/>
      </c>
      <c r="BY309" s="5" t="str">
        <f t="shared" si="5158"/>
        <v/>
      </c>
      <c r="BZ309" s="5" t="str">
        <f t="shared" si="5159"/>
        <v/>
      </c>
      <c r="CA309" s="5" t="str">
        <f t="shared" si="5160"/>
        <v/>
      </c>
      <c r="CB309" s="5" t="str">
        <f t="shared" si="5161"/>
        <v/>
      </c>
      <c r="CC309" s="5" t="str">
        <f t="shared" si="5162"/>
        <v/>
      </c>
      <c r="CD309" s="5" t="str">
        <f t="shared" si="5163"/>
        <v/>
      </c>
      <c r="CE309" s="5" t="str">
        <f t="shared" si="5164"/>
        <v/>
      </c>
      <c r="CF309" s="5" t="str">
        <f t="shared" si="5165"/>
        <v>The First National Bank of Carmi - Carmi, IL</v>
      </c>
      <c r="CG309" s="5" t="str">
        <f t="shared" si="5166"/>
        <v/>
      </c>
      <c r="CH309" s="5" t="str">
        <f t="shared" si="5167"/>
        <v/>
      </c>
      <c r="CI309" s="5" t="str">
        <f t="shared" si="5168"/>
        <v/>
      </c>
      <c r="CJ309" s="5" t="str">
        <f t="shared" si="5169"/>
        <v/>
      </c>
      <c r="CK309" s="5" t="str">
        <f t="shared" si="5170"/>
        <v/>
      </c>
      <c r="CL309" s="5" t="str">
        <f t="shared" si="5171"/>
        <v/>
      </c>
      <c r="CM309" s="5" t="str">
        <f t="shared" si="5172"/>
        <v/>
      </c>
      <c r="CN309" s="5" t="str">
        <f t="shared" si="5173"/>
        <v/>
      </c>
      <c r="CO309" s="5" t="str">
        <f t="shared" si="5174"/>
        <v/>
      </c>
      <c r="CP309" s="5" t="str">
        <f t="shared" si="5175"/>
        <v/>
      </c>
      <c r="CQ309" s="5" t="str">
        <f t="shared" si="5176"/>
        <v/>
      </c>
      <c r="CR309" s="5" t="str">
        <f t="shared" si="5177"/>
        <v/>
      </c>
      <c r="CS309" s="5" t="str">
        <f t="shared" si="5178"/>
        <v/>
      </c>
      <c r="CT309" s="5" t="str">
        <f t="shared" si="5179"/>
        <v/>
      </c>
      <c r="CU309" s="5" t="str">
        <f t="shared" si="5180"/>
        <v/>
      </c>
      <c r="CV309" s="5" t="str">
        <f t="shared" si="5181"/>
        <v/>
      </c>
      <c r="CW309" s="5" t="str">
        <f t="shared" si="5182"/>
        <v/>
      </c>
      <c r="CX309" s="5" t="str">
        <f t="shared" si="5183"/>
        <v/>
      </c>
      <c r="CY309" s="5" t="str">
        <f t="shared" si="5184"/>
        <v/>
      </c>
      <c r="CZ309" s="5" t="str">
        <f t="shared" si="5185"/>
        <v/>
      </c>
      <c r="DA309" s="5" t="str">
        <f t="shared" si="5186"/>
        <v/>
      </c>
      <c r="DB309" s="5" t="str">
        <f t="shared" si="5187"/>
        <v/>
      </c>
      <c r="DC309" s="5" t="str">
        <f t="shared" si="5188"/>
        <v/>
      </c>
      <c r="DD309" s="5" t="str">
        <f t="shared" si="5189"/>
        <v/>
      </c>
      <c r="DE309" s="5" t="str">
        <f t="shared" si="5190"/>
        <v/>
      </c>
      <c r="DF309" s="5" t="str">
        <f t="shared" si="5191"/>
        <v/>
      </c>
      <c r="DG309" s="5" t="str">
        <f t="shared" si="5192"/>
        <v/>
      </c>
      <c r="DH309" s="5" t="str">
        <f t="shared" si="5193"/>
        <v/>
      </c>
      <c r="DI309" s="5" t="str">
        <f t="shared" si="5194"/>
        <v/>
      </c>
      <c r="DJ309" s="5" t="str">
        <f t="shared" si="5195"/>
        <v>The City National Bank of Sulphur Springs - Sulphur Springs, TX</v>
      </c>
      <c r="DK309" s="5" t="str">
        <f t="shared" si="5196"/>
        <v/>
      </c>
      <c r="DL309" s="5" t="str">
        <f t="shared" si="5197"/>
        <v/>
      </c>
      <c r="DM309" s="5" t="str">
        <f t="shared" si="5198"/>
        <v/>
      </c>
      <c r="DN309" s="5" t="str">
        <f t="shared" si="5199"/>
        <v/>
      </c>
      <c r="DO309" s="5" t="str">
        <f t="shared" si="5200"/>
        <v/>
      </c>
      <c r="DP309" s="5" t="str">
        <f t="shared" si="5201"/>
        <v/>
      </c>
      <c r="DQ309" s="5" t="str">
        <f t="shared" si="5223"/>
        <v/>
      </c>
    </row>
    <row r="310" spans="1:121" x14ac:dyDescent="0.25">
      <c r="A310">
        <v>309</v>
      </c>
      <c r="B310" s="5">
        <v>4107051</v>
      </c>
      <c r="C310" t="str">
        <f t="shared" si="5202"/>
        <v>Pacific Alliance Bank - San Gabriel, CA</v>
      </c>
      <c r="D310" s="21" t="s">
        <v>2410</v>
      </c>
      <c r="E310" s="19" t="s">
        <v>2957</v>
      </c>
      <c r="F310" s="19" t="s">
        <v>2951</v>
      </c>
      <c r="G310" s="19"/>
      <c r="K310" s="27">
        <v>301</v>
      </c>
      <c r="L310" s="28" t="str">
        <f>IF(HLOOKUP('Peer Comparison Tool'!$E$6,StateDropdownData,K310+1,FALSE)=0,"",HLOOKUP('Peer Comparison Tool'!$E$6,StateDropdownData,K310+1,FALSE))</f>
        <v/>
      </c>
      <c r="M310" s="29" t="str">
        <f>IF(HLOOKUP('Peer Comparison Tool'!$E$6,[0]!DropdownData,K310+1,FALSE)=0,"",HLOOKUP('Peer Comparison Tool'!$E$6,[0]!DropdownData,K310+1,FALSE))</f>
        <v/>
      </c>
      <c r="N310" s="27">
        <v>301</v>
      </c>
      <c r="O310" s="28" t="str">
        <f>IF(HLOOKUP('Peer Comparison Tool'!$G$6,StateDropdownData,N310+1,FALSE)=0,"",HLOOKUP('Peer Comparison Tool'!$G$6,StateDropdownData,N310+1,FALSE))</f>
        <v/>
      </c>
      <c r="P310" s="29" t="str">
        <f>IF(HLOOKUP('Peer Comparison Tool'!$G$6,DropdownData,N310+1,FALSE)=0,"",HLOOKUP('Peer Comparison Tool'!$G$6,DropdownData,N310+1,FALSE))</f>
        <v/>
      </c>
      <c r="Q310" s="27">
        <v>301</v>
      </c>
      <c r="R310" s="28" t="str">
        <f>IF(HLOOKUP('Peer Comparison Tool'!$I$6,StateDropdownData,Q310+1,FALSE)=0,"",HLOOKUP('Peer Comparison Tool'!$I$6,StateDropdownData,Q310+1,FALSE))</f>
        <v/>
      </c>
      <c r="S310" s="29" t="str">
        <f>IF(HLOOKUP('Peer Comparison Tool'!$I$6,DropdownData,Q310+1,FALSE)=0,"",HLOOKUP('Peer Comparison Tool'!$I$6,DropdownData,Q310+1,FALSE))</f>
        <v/>
      </c>
      <c r="T310" s="5" t="str">
        <f t="shared" ref="T310:AC319" si="5229">IFERROR(IF(VLOOKUP(INDEX($L$2:$HEG$5,4,T$471+$Q310-1),$B$2:$F$5568,5,FALSE)=T$473,INDEX($L$2:$HEG$5,4,T$471+$Q310-1),""),"")</f>
        <v/>
      </c>
      <c r="U310" s="5" t="str">
        <f t="shared" si="5229"/>
        <v/>
      </c>
      <c r="V310" s="5" t="str">
        <f t="shared" si="5229"/>
        <v/>
      </c>
      <c r="W310" s="5" t="str">
        <f t="shared" si="5229"/>
        <v/>
      </c>
      <c r="X310" s="5" t="str">
        <f t="shared" si="5229"/>
        <v/>
      </c>
      <c r="Y310" s="5" t="str">
        <f t="shared" si="5229"/>
        <v/>
      </c>
      <c r="Z310" s="5" t="str">
        <f t="shared" si="5229"/>
        <v/>
      </c>
      <c r="AA310" s="5" t="str">
        <f t="shared" si="5229"/>
        <v/>
      </c>
      <c r="AB310" s="5" t="str">
        <f t="shared" si="5229"/>
        <v/>
      </c>
      <c r="AC310" s="5" t="str">
        <f t="shared" si="5229"/>
        <v/>
      </c>
      <c r="AD310" s="5" t="str">
        <f t="shared" ref="AD310:AM319" si="5230">IFERROR(IF(VLOOKUP(INDEX($L$2:$HEG$5,4,AD$471+$Q310-1),$B$2:$F$5568,5,FALSE)=AD$473,INDEX($L$2:$HEG$5,4,AD$471+$Q310-1),""),"")</f>
        <v/>
      </c>
      <c r="AE310" s="5" t="str">
        <f t="shared" si="5230"/>
        <v/>
      </c>
      <c r="AF310" s="5">
        <f t="shared" si="5230"/>
        <v>1008626</v>
      </c>
      <c r="AG310" s="5" t="str">
        <f t="shared" si="5230"/>
        <v/>
      </c>
      <c r="AH310" s="5" t="str">
        <f t="shared" si="5230"/>
        <v/>
      </c>
      <c r="AI310" s="5" t="str">
        <f t="shared" si="5230"/>
        <v/>
      </c>
      <c r="AJ310" s="5" t="str">
        <f t="shared" si="5230"/>
        <v/>
      </c>
      <c r="AK310" s="5" t="str">
        <f t="shared" si="5230"/>
        <v/>
      </c>
      <c r="AL310" s="5" t="str">
        <f t="shared" si="5230"/>
        <v/>
      </c>
      <c r="AM310" s="5" t="str">
        <f t="shared" si="5230"/>
        <v/>
      </c>
      <c r="AN310" s="5" t="str">
        <f t="shared" ref="AN310:AW319" si="5231">IFERROR(IF(VLOOKUP(INDEX($L$2:$HEG$5,4,AN$471+$Q310-1),$B$2:$F$5568,5,FALSE)=AN$473,INDEX($L$2:$HEG$5,4,AN$471+$Q310-1),""),"")</f>
        <v/>
      </c>
      <c r="AO310" s="5" t="str">
        <f t="shared" si="5231"/>
        <v/>
      </c>
      <c r="AP310" s="5" t="str">
        <f t="shared" si="5231"/>
        <v/>
      </c>
      <c r="AQ310" s="5" t="str">
        <f t="shared" si="5231"/>
        <v/>
      </c>
      <c r="AR310" s="5" t="str">
        <f t="shared" si="5231"/>
        <v/>
      </c>
      <c r="AS310" s="5" t="str">
        <f t="shared" si="5231"/>
        <v/>
      </c>
      <c r="AT310" s="5" t="str">
        <f t="shared" si="5231"/>
        <v/>
      </c>
      <c r="AU310" s="5" t="str">
        <f t="shared" si="5231"/>
        <v/>
      </c>
      <c r="AV310" s="5" t="str">
        <f t="shared" si="5231"/>
        <v/>
      </c>
      <c r="AW310" s="5" t="str">
        <f t="shared" si="5231"/>
        <v/>
      </c>
      <c r="AX310" s="5" t="str">
        <f t="shared" ref="AX310:BG319" si="5232">IFERROR(IF(VLOOKUP(INDEX($L$2:$HEG$5,4,AX$471+$Q310-1),$B$2:$F$5568,5,FALSE)=AX$473,INDEX($L$2:$HEG$5,4,AX$471+$Q310-1),""),"")</f>
        <v/>
      </c>
      <c r="AY310" s="5" t="str">
        <f t="shared" si="5232"/>
        <v/>
      </c>
      <c r="AZ310" s="5" t="str">
        <f t="shared" si="5232"/>
        <v/>
      </c>
      <c r="BA310" s="5" t="str">
        <f t="shared" si="5232"/>
        <v/>
      </c>
      <c r="BB310" s="5" t="str">
        <f t="shared" si="5232"/>
        <v/>
      </c>
      <c r="BC310" s="5" t="str">
        <f t="shared" si="5232"/>
        <v/>
      </c>
      <c r="BD310" s="5" t="str">
        <f t="shared" si="5232"/>
        <v/>
      </c>
      <c r="BE310" s="5" t="str">
        <f t="shared" si="5232"/>
        <v/>
      </c>
      <c r="BF310" s="5" t="str">
        <f t="shared" si="5232"/>
        <v/>
      </c>
      <c r="BG310" s="5" t="str">
        <f t="shared" si="5232"/>
        <v/>
      </c>
      <c r="BH310" s="5" t="str">
        <f t="shared" ref="BH310:BQ319" si="5233">IFERROR(IF(VLOOKUP(INDEX($L$2:$HEG$5,4,BH$471+$Q310-1),$B$2:$F$5568,5,FALSE)=BH$473,INDEX($L$2:$HEG$5,4,BH$471+$Q310-1),""),"")</f>
        <v/>
      </c>
      <c r="BI310" s="5" t="str">
        <f t="shared" si="5233"/>
        <v/>
      </c>
      <c r="BJ310" s="5">
        <f t="shared" si="5233"/>
        <v>1006325</v>
      </c>
      <c r="BK310" s="5" t="str">
        <f t="shared" si="5233"/>
        <v/>
      </c>
      <c r="BL310" s="5" t="str">
        <f t="shared" si="5233"/>
        <v/>
      </c>
      <c r="BM310" s="5" t="str">
        <f t="shared" si="5233"/>
        <v/>
      </c>
      <c r="BN310" s="5" t="str">
        <f t="shared" si="5233"/>
        <v/>
      </c>
      <c r="BO310" s="5" t="str">
        <f t="shared" si="5233"/>
        <v/>
      </c>
      <c r="BP310" s="5" t="str">
        <f t="shared" si="5233"/>
        <v/>
      </c>
      <c r="BQ310" s="5" t="str">
        <f t="shared" si="5233"/>
        <v/>
      </c>
      <c r="BR310" s="5"/>
      <c r="BT310" s="5" t="str">
        <f t="shared" si="5153"/>
        <v/>
      </c>
      <c r="BU310" s="5" t="str">
        <f t="shared" si="5154"/>
        <v/>
      </c>
      <c r="BV310" s="5" t="str">
        <f t="shared" si="5155"/>
        <v/>
      </c>
      <c r="BW310" s="5" t="str">
        <f t="shared" si="5156"/>
        <v/>
      </c>
      <c r="BX310" s="5" t="str">
        <f t="shared" si="5157"/>
        <v/>
      </c>
      <c r="BY310" s="5" t="str">
        <f t="shared" si="5158"/>
        <v/>
      </c>
      <c r="BZ310" s="5" t="str">
        <f t="shared" si="5159"/>
        <v/>
      </c>
      <c r="CA310" s="5" t="str">
        <f t="shared" si="5160"/>
        <v/>
      </c>
      <c r="CB310" s="5" t="str">
        <f t="shared" si="5161"/>
        <v/>
      </c>
      <c r="CC310" s="5" t="str">
        <f t="shared" si="5162"/>
        <v/>
      </c>
      <c r="CD310" s="5" t="str">
        <f t="shared" si="5163"/>
        <v/>
      </c>
      <c r="CE310" s="5" t="str">
        <f t="shared" si="5164"/>
        <v/>
      </c>
      <c r="CF310" s="5" t="str">
        <f t="shared" si="5165"/>
        <v>The First National Bank of Litchfield - Litchfield, IL</v>
      </c>
      <c r="CG310" s="5" t="str">
        <f t="shared" si="5166"/>
        <v/>
      </c>
      <c r="CH310" s="5" t="str">
        <f t="shared" si="5167"/>
        <v/>
      </c>
      <c r="CI310" s="5" t="str">
        <f t="shared" si="5168"/>
        <v/>
      </c>
      <c r="CJ310" s="5" t="str">
        <f t="shared" si="5169"/>
        <v/>
      </c>
      <c r="CK310" s="5" t="str">
        <f t="shared" si="5170"/>
        <v/>
      </c>
      <c r="CL310" s="5" t="str">
        <f t="shared" si="5171"/>
        <v/>
      </c>
      <c r="CM310" s="5" t="str">
        <f t="shared" si="5172"/>
        <v/>
      </c>
      <c r="CN310" s="5" t="str">
        <f t="shared" si="5173"/>
        <v/>
      </c>
      <c r="CO310" s="5" t="str">
        <f t="shared" si="5174"/>
        <v/>
      </c>
      <c r="CP310" s="5" t="str">
        <f t="shared" si="5175"/>
        <v/>
      </c>
      <c r="CQ310" s="5" t="str">
        <f t="shared" si="5176"/>
        <v/>
      </c>
      <c r="CR310" s="5" t="str">
        <f t="shared" si="5177"/>
        <v/>
      </c>
      <c r="CS310" s="5" t="str">
        <f t="shared" si="5178"/>
        <v/>
      </c>
      <c r="CT310" s="5" t="str">
        <f t="shared" si="5179"/>
        <v/>
      </c>
      <c r="CU310" s="5" t="str">
        <f t="shared" si="5180"/>
        <v/>
      </c>
      <c r="CV310" s="5" t="str">
        <f t="shared" si="5181"/>
        <v/>
      </c>
      <c r="CW310" s="5" t="str">
        <f t="shared" si="5182"/>
        <v/>
      </c>
      <c r="CX310" s="5" t="str">
        <f t="shared" si="5183"/>
        <v/>
      </c>
      <c r="CY310" s="5" t="str">
        <f t="shared" si="5184"/>
        <v/>
      </c>
      <c r="CZ310" s="5" t="str">
        <f t="shared" si="5185"/>
        <v/>
      </c>
      <c r="DA310" s="5" t="str">
        <f t="shared" si="5186"/>
        <v/>
      </c>
      <c r="DB310" s="5" t="str">
        <f t="shared" si="5187"/>
        <v/>
      </c>
      <c r="DC310" s="5" t="str">
        <f t="shared" si="5188"/>
        <v/>
      </c>
      <c r="DD310" s="5" t="str">
        <f t="shared" si="5189"/>
        <v/>
      </c>
      <c r="DE310" s="5" t="str">
        <f t="shared" si="5190"/>
        <v/>
      </c>
      <c r="DF310" s="5" t="str">
        <f t="shared" si="5191"/>
        <v/>
      </c>
      <c r="DG310" s="5" t="str">
        <f t="shared" si="5192"/>
        <v/>
      </c>
      <c r="DH310" s="5" t="str">
        <f t="shared" si="5193"/>
        <v/>
      </c>
      <c r="DI310" s="5" t="str">
        <f t="shared" si="5194"/>
        <v/>
      </c>
      <c r="DJ310" s="5" t="str">
        <f t="shared" si="5195"/>
        <v>The City National Bank of Taylor - Taylor, TX</v>
      </c>
      <c r="DK310" s="5" t="str">
        <f t="shared" si="5196"/>
        <v/>
      </c>
      <c r="DL310" s="5" t="str">
        <f t="shared" si="5197"/>
        <v/>
      </c>
      <c r="DM310" s="5" t="str">
        <f t="shared" si="5198"/>
        <v/>
      </c>
      <c r="DN310" s="5" t="str">
        <f t="shared" si="5199"/>
        <v/>
      </c>
      <c r="DO310" s="5" t="str">
        <f t="shared" si="5200"/>
        <v/>
      </c>
      <c r="DP310" s="5" t="str">
        <f t="shared" si="5201"/>
        <v/>
      </c>
      <c r="DQ310" s="5" t="str">
        <f t="shared" si="5223"/>
        <v/>
      </c>
    </row>
    <row r="311" spans="1:121" x14ac:dyDescent="0.25">
      <c r="A311">
        <v>310</v>
      </c>
      <c r="B311" s="5">
        <v>1030017</v>
      </c>
      <c r="C311" t="str">
        <f t="shared" si="5202"/>
        <v>Pacific Coast Bankers' Bank - Walnut Creek, CA</v>
      </c>
      <c r="D311" s="21" t="s">
        <v>1826</v>
      </c>
      <c r="E311" s="19" t="s">
        <v>2992</v>
      </c>
      <c r="F311" s="19" t="s">
        <v>2951</v>
      </c>
      <c r="G311" s="19"/>
      <c r="K311" s="27">
        <v>302</v>
      </c>
      <c r="L311" s="28" t="str">
        <f>IF(HLOOKUP('Peer Comparison Tool'!$E$6,StateDropdownData,K311+1,FALSE)=0,"",HLOOKUP('Peer Comparison Tool'!$E$6,StateDropdownData,K311+1,FALSE))</f>
        <v/>
      </c>
      <c r="M311" s="29" t="str">
        <f>IF(HLOOKUP('Peer Comparison Tool'!$E$6,[0]!DropdownData,K311+1,FALSE)=0,"",HLOOKUP('Peer Comparison Tool'!$E$6,[0]!DropdownData,K311+1,FALSE))</f>
        <v/>
      </c>
      <c r="N311" s="27">
        <v>302</v>
      </c>
      <c r="O311" s="28" t="str">
        <f>IF(HLOOKUP('Peer Comparison Tool'!$G$6,StateDropdownData,N311+1,FALSE)=0,"",HLOOKUP('Peer Comparison Tool'!$G$6,StateDropdownData,N311+1,FALSE))</f>
        <v/>
      </c>
      <c r="P311" s="29" t="str">
        <f>IF(HLOOKUP('Peer Comparison Tool'!$G$6,DropdownData,N311+1,FALSE)=0,"",HLOOKUP('Peer Comparison Tool'!$G$6,DropdownData,N311+1,FALSE))</f>
        <v/>
      </c>
      <c r="Q311" s="27">
        <v>302</v>
      </c>
      <c r="R311" s="28" t="str">
        <f>IF(HLOOKUP('Peer Comparison Tool'!$I$6,StateDropdownData,Q311+1,FALSE)=0,"",HLOOKUP('Peer Comparison Tool'!$I$6,StateDropdownData,Q311+1,FALSE))</f>
        <v/>
      </c>
      <c r="S311" s="29" t="str">
        <f>IF(HLOOKUP('Peer Comparison Tool'!$I$6,DropdownData,Q311+1,FALSE)=0,"",HLOOKUP('Peer Comparison Tool'!$I$6,DropdownData,Q311+1,FALSE))</f>
        <v/>
      </c>
      <c r="T311" s="5" t="str">
        <f t="shared" si="5229"/>
        <v/>
      </c>
      <c r="U311" s="5" t="str">
        <f t="shared" si="5229"/>
        <v/>
      </c>
      <c r="V311" s="5" t="str">
        <f t="shared" si="5229"/>
        <v/>
      </c>
      <c r="W311" s="5" t="str">
        <f t="shared" si="5229"/>
        <v/>
      </c>
      <c r="X311" s="5" t="str">
        <f t="shared" si="5229"/>
        <v/>
      </c>
      <c r="Y311" s="5" t="str">
        <f t="shared" si="5229"/>
        <v/>
      </c>
      <c r="Z311" s="5" t="str">
        <f t="shared" si="5229"/>
        <v/>
      </c>
      <c r="AA311" s="5" t="str">
        <f t="shared" si="5229"/>
        <v/>
      </c>
      <c r="AB311" s="5" t="str">
        <f t="shared" si="5229"/>
        <v/>
      </c>
      <c r="AC311" s="5" t="str">
        <f t="shared" si="5229"/>
        <v/>
      </c>
      <c r="AD311" s="5" t="str">
        <f t="shared" si="5230"/>
        <v/>
      </c>
      <c r="AE311" s="5" t="str">
        <f t="shared" si="5230"/>
        <v/>
      </c>
      <c r="AF311" s="5">
        <f t="shared" si="5230"/>
        <v>1008188</v>
      </c>
      <c r="AG311" s="5" t="str">
        <f t="shared" si="5230"/>
        <v/>
      </c>
      <c r="AH311" s="5" t="str">
        <f t="shared" si="5230"/>
        <v/>
      </c>
      <c r="AI311" s="5" t="str">
        <f t="shared" si="5230"/>
        <v/>
      </c>
      <c r="AJ311" s="5" t="str">
        <f t="shared" si="5230"/>
        <v/>
      </c>
      <c r="AK311" s="5" t="str">
        <f t="shared" si="5230"/>
        <v/>
      </c>
      <c r="AL311" s="5" t="str">
        <f t="shared" si="5230"/>
        <v/>
      </c>
      <c r="AM311" s="5" t="str">
        <f t="shared" si="5230"/>
        <v/>
      </c>
      <c r="AN311" s="5" t="str">
        <f t="shared" si="5231"/>
        <v/>
      </c>
      <c r="AO311" s="5" t="str">
        <f t="shared" si="5231"/>
        <v/>
      </c>
      <c r="AP311" s="5" t="str">
        <f t="shared" si="5231"/>
        <v/>
      </c>
      <c r="AQ311" s="5" t="str">
        <f t="shared" si="5231"/>
        <v/>
      </c>
      <c r="AR311" s="5" t="str">
        <f t="shared" si="5231"/>
        <v/>
      </c>
      <c r="AS311" s="5" t="str">
        <f t="shared" si="5231"/>
        <v/>
      </c>
      <c r="AT311" s="5" t="str">
        <f t="shared" si="5231"/>
        <v/>
      </c>
      <c r="AU311" s="5" t="str">
        <f t="shared" si="5231"/>
        <v/>
      </c>
      <c r="AV311" s="5" t="str">
        <f t="shared" si="5231"/>
        <v/>
      </c>
      <c r="AW311" s="5" t="str">
        <f t="shared" si="5231"/>
        <v/>
      </c>
      <c r="AX311" s="5" t="str">
        <f t="shared" si="5232"/>
        <v/>
      </c>
      <c r="AY311" s="5" t="str">
        <f t="shared" si="5232"/>
        <v/>
      </c>
      <c r="AZ311" s="5" t="str">
        <f t="shared" si="5232"/>
        <v/>
      </c>
      <c r="BA311" s="5" t="str">
        <f t="shared" si="5232"/>
        <v/>
      </c>
      <c r="BB311" s="5" t="str">
        <f t="shared" si="5232"/>
        <v/>
      </c>
      <c r="BC311" s="5" t="str">
        <f t="shared" si="5232"/>
        <v/>
      </c>
      <c r="BD311" s="5" t="str">
        <f t="shared" si="5232"/>
        <v/>
      </c>
      <c r="BE311" s="5" t="str">
        <f t="shared" si="5232"/>
        <v/>
      </c>
      <c r="BF311" s="5" t="str">
        <f t="shared" si="5232"/>
        <v/>
      </c>
      <c r="BG311" s="5" t="str">
        <f t="shared" si="5232"/>
        <v/>
      </c>
      <c r="BH311" s="5" t="str">
        <f t="shared" si="5233"/>
        <v/>
      </c>
      <c r="BI311" s="5" t="str">
        <f t="shared" si="5233"/>
        <v/>
      </c>
      <c r="BJ311" s="5">
        <f t="shared" si="5233"/>
        <v>1010066</v>
      </c>
      <c r="BK311" s="5" t="str">
        <f t="shared" si="5233"/>
        <v/>
      </c>
      <c r="BL311" s="5" t="str">
        <f t="shared" si="5233"/>
        <v/>
      </c>
      <c r="BM311" s="5" t="str">
        <f t="shared" si="5233"/>
        <v/>
      </c>
      <c r="BN311" s="5" t="str">
        <f t="shared" si="5233"/>
        <v/>
      </c>
      <c r="BO311" s="5" t="str">
        <f t="shared" si="5233"/>
        <v/>
      </c>
      <c r="BP311" s="5" t="str">
        <f t="shared" si="5233"/>
        <v/>
      </c>
      <c r="BQ311" s="5" t="str">
        <f t="shared" si="5233"/>
        <v/>
      </c>
      <c r="BR311" s="5"/>
      <c r="BT311" s="5" t="str">
        <f t="shared" si="5153"/>
        <v/>
      </c>
      <c r="BU311" s="5" t="str">
        <f t="shared" si="5154"/>
        <v/>
      </c>
      <c r="BV311" s="5" t="str">
        <f t="shared" si="5155"/>
        <v/>
      </c>
      <c r="BW311" s="5" t="str">
        <f t="shared" si="5156"/>
        <v/>
      </c>
      <c r="BX311" s="5" t="str">
        <f t="shared" si="5157"/>
        <v/>
      </c>
      <c r="BY311" s="5" t="str">
        <f t="shared" si="5158"/>
        <v/>
      </c>
      <c r="BZ311" s="5" t="str">
        <f t="shared" si="5159"/>
        <v/>
      </c>
      <c r="CA311" s="5" t="str">
        <f t="shared" si="5160"/>
        <v/>
      </c>
      <c r="CB311" s="5" t="str">
        <f t="shared" si="5161"/>
        <v/>
      </c>
      <c r="CC311" s="5" t="str">
        <f t="shared" si="5162"/>
        <v/>
      </c>
      <c r="CD311" s="5" t="str">
        <f t="shared" si="5163"/>
        <v/>
      </c>
      <c r="CE311" s="5" t="str">
        <f t="shared" si="5164"/>
        <v/>
      </c>
      <c r="CF311" s="5" t="str">
        <f t="shared" si="5165"/>
        <v>The First National Bank of Okawville - Okawville, IL</v>
      </c>
      <c r="CG311" s="5" t="str">
        <f t="shared" si="5166"/>
        <v/>
      </c>
      <c r="CH311" s="5" t="str">
        <f t="shared" si="5167"/>
        <v/>
      </c>
      <c r="CI311" s="5" t="str">
        <f t="shared" si="5168"/>
        <v/>
      </c>
      <c r="CJ311" s="5" t="str">
        <f t="shared" si="5169"/>
        <v/>
      </c>
      <c r="CK311" s="5" t="str">
        <f t="shared" si="5170"/>
        <v/>
      </c>
      <c r="CL311" s="5" t="str">
        <f t="shared" si="5171"/>
        <v/>
      </c>
      <c r="CM311" s="5" t="str">
        <f t="shared" si="5172"/>
        <v/>
      </c>
      <c r="CN311" s="5" t="str">
        <f t="shared" si="5173"/>
        <v/>
      </c>
      <c r="CO311" s="5" t="str">
        <f t="shared" si="5174"/>
        <v/>
      </c>
      <c r="CP311" s="5" t="str">
        <f t="shared" si="5175"/>
        <v/>
      </c>
      <c r="CQ311" s="5" t="str">
        <f t="shared" si="5176"/>
        <v/>
      </c>
      <c r="CR311" s="5" t="str">
        <f t="shared" si="5177"/>
        <v/>
      </c>
      <c r="CS311" s="5" t="str">
        <f t="shared" si="5178"/>
        <v/>
      </c>
      <c r="CT311" s="5" t="str">
        <f t="shared" si="5179"/>
        <v/>
      </c>
      <c r="CU311" s="5" t="str">
        <f t="shared" si="5180"/>
        <v/>
      </c>
      <c r="CV311" s="5" t="str">
        <f t="shared" si="5181"/>
        <v/>
      </c>
      <c r="CW311" s="5" t="str">
        <f t="shared" si="5182"/>
        <v/>
      </c>
      <c r="CX311" s="5" t="str">
        <f t="shared" si="5183"/>
        <v/>
      </c>
      <c r="CY311" s="5" t="str">
        <f t="shared" si="5184"/>
        <v/>
      </c>
      <c r="CZ311" s="5" t="str">
        <f t="shared" si="5185"/>
        <v/>
      </c>
      <c r="DA311" s="5" t="str">
        <f t="shared" si="5186"/>
        <v/>
      </c>
      <c r="DB311" s="5" t="str">
        <f t="shared" si="5187"/>
        <v/>
      </c>
      <c r="DC311" s="5" t="str">
        <f t="shared" si="5188"/>
        <v/>
      </c>
      <c r="DD311" s="5" t="str">
        <f t="shared" si="5189"/>
        <v/>
      </c>
      <c r="DE311" s="5" t="str">
        <f t="shared" si="5190"/>
        <v/>
      </c>
      <c r="DF311" s="5" t="str">
        <f t="shared" si="5191"/>
        <v/>
      </c>
      <c r="DG311" s="5" t="str">
        <f t="shared" si="5192"/>
        <v/>
      </c>
      <c r="DH311" s="5" t="str">
        <f t="shared" si="5193"/>
        <v/>
      </c>
      <c r="DI311" s="5" t="str">
        <f t="shared" si="5194"/>
        <v/>
      </c>
      <c r="DJ311" s="5" t="str">
        <f t="shared" si="5195"/>
        <v>The Commercial Bank - Mason, TX</v>
      </c>
      <c r="DK311" s="5" t="str">
        <f t="shared" si="5196"/>
        <v/>
      </c>
      <c r="DL311" s="5" t="str">
        <f t="shared" si="5197"/>
        <v/>
      </c>
      <c r="DM311" s="5" t="str">
        <f t="shared" si="5198"/>
        <v/>
      </c>
      <c r="DN311" s="5" t="str">
        <f t="shared" si="5199"/>
        <v/>
      </c>
      <c r="DO311" s="5" t="str">
        <f t="shared" si="5200"/>
        <v/>
      </c>
      <c r="DP311" s="5" t="str">
        <f t="shared" si="5201"/>
        <v/>
      </c>
      <c r="DQ311" s="5" t="str">
        <f t="shared" si="5223"/>
        <v/>
      </c>
    </row>
    <row r="312" spans="1:121" x14ac:dyDescent="0.25">
      <c r="A312">
        <v>311</v>
      </c>
      <c r="B312" s="5">
        <v>1002913</v>
      </c>
      <c r="C312" t="str">
        <f t="shared" si="5202"/>
        <v>Pacific Premier Bank, National Association - Irvine, CA</v>
      </c>
      <c r="D312" s="21" t="s">
        <v>10828</v>
      </c>
      <c r="E312" s="19" t="s">
        <v>2970</v>
      </c>
      <c r="F312" s="19" t="s">
        <v>2951</v>
      </c>
      <c r="G312" s="19"/>
      <c r="K312" s="27">
        <v>303</v>
      </c>
      <c r="L312" s="28" t="str">
        <f>IF(HLOOKUP('Peer Comparison Tool'!$E$6,StateDropdownData,K312+1,FALSE)=0,"",HLOOKUP('Peer Comparison Tool'!$E$6,StateDropdownData,K312+1,FALSE))</f>
        <v/>
      </c>
      <c r="M312" s="29" t="str">
        <f>IF(HLOOKUP('Peer Comparison Tool'!$E$6,[0]!DropdownData,K312+1,FALSE)=0,"",HLOOKUP('Peer Comparison Tool'!$E$6,[0]!DropdownData,K312+1,FALSE))</f>
        <v/>
      </c>
      <c r="N312" s="27">
        <v>303</v>
      </c>
      <c r="O312" s="28" t="str">
        <f>IF(HLOOKUP('Peer Comparison Tool'!$G$6,StateDropdownData,N312+1,FALSE)=0,"",HLOOKUP('Peer Comparison Tool'!$G$6,StateDropdownData,N312+1,FALSE))</f>
        <v/>
      </c>
      <c r="P312" s="29" t="str">
        <f>IF(HLOOKUP('Peer Comparison Tool'!$G$6,DropdownData,N312+1,FALSE)=0,"",HLOOKUP('Peer Comparison Tool'!$G$6,DropdownData,N312+1,FALSE))</f>
        <v/>
      </c>
      <c r="Q312" s="27">
        <v>303</v>
      </c>
      <c r="R312" s="28" t="str">
        <f>IF(HLOOKUP('Peer Comparison Tool'!$I$6,StateDropdownData,Q312+1,FALSE)=0,"",HLOOKUP('Peer Comparison Tool'!$I$6,StateDropdownData,Q312+1,FALSE))</f>
        <v/>
      </c>
      <c r="S312" s="29" t="str">
        <f>IF(HLOOKUP('Peer Comparison Tool'!$I$6,DropdownData,Q312+1,FALSE)=0,"",HLOOKUP('Peer Comparison Tool'!$I$6,DropdownData,Q312+1,FALSE))</f>
        <v/>
      </c>
      <c r="T312" s="5" t="str">
        <f t="shared" si="5229"/>
        <v/>
      </c>
      <c r="U312" s="5" t="str">
        <f t="shared" si="5229"/>
        <v/>
      </c>
      <c r="V312" s="5" t="str">
        <f t="shared" si="5229"/>
        <v/>
      </c>
      <c r="W312" s="5" t="str">
        <f t="shared" si="5229"/>
        <v/>
      </c>
      <c r="X312" s="5" t="str">
        <f t="shared" si="5229"/>
        <v/>
      </c>
      <c r="Y312" s="5" t="str">
        <f t="shared" si="5229"/>
        <v/>
      </c>
      <c r="Z312" s="5" t="str">
        <f t="shared" si="5229"/>
        <v/>
      </c>
      <c r="AA312" s="5" t="str">
        <f t="shared" si="5229"/>
        <v/>
      </c>
      <c r="AB312" s="5" t="str">
        <f t="shared" si="5229"/>
        <v/>
      </c>
      <c r="AC312" s="5" t="str">
        <f t="shared" si="5229"/>
        <v/>
      </c>
      <c r="AD312" s="5" t="str">
        <f t="shared" si="5230"/>
        <v/>
      </c>
      <c r="AE312" s="5" t="str">
        <f t="shared" si="5230"/>
        <v/>
      </c>
      <c r="AF312" s="5">
        <f t="shared" si="5230"/>
        <v>1009229</v>
      </c>
      <c r="AG312" s="5" t="str">
        <f t="shared" si="5230"/>
        <v/>
      </c>
      <c r="AH312" s="5" t="str">
        <f t="shared" si="5230"/>
        <v/>
      </c>
      <c r="AI312" s="5" t="str">
        <f t="shared" si="5230"/>
        <v/>
      </c>
      <c r="AJ312" s="5" t="str">
        <f t="shared" si="5230"/>
        <v/>
      </c>
      <c r="AK312" s="5" t="str">
        <f t="shared" si="5230"/>
        <v/>
      </c>
      <c r="AL312" s="5" t="str">
        <f t="shared" si="5230"/>
        <v/>
      </c>
      <c r="AM312" s="5" t="str">
        <f t="shared" si="5230"/>
        <v/>
      </c>
      <c r="AN312" s="5" t="str">
        <f t="shared" si="5231"/>
        <v/>
      </c>
      <c r="AO312" s="5" t="str">
        <f t="shared" si="5231"/>
        <v/>
      </c>
      <c r="AP312" s="5" t="str">
        <f t="shared" si="5231"/>
        <v/>
      </c>
      <c r="AQ312" s="5" t="str">
        <f t="shared" si="5231"/>
        <v/>
      </c>
      <c r="AR312" s="5" t="str">
        <f t="shared" si="5231"/>
        <v/>
      </c>
      <c r="AS312" s="5" t="str">
        <f t="shared" si="5231"/>
        <v/>
      </c>
      <c r="AT312" s="5" t="str">
        <f t="shared" si="5231"/>
        <v/>
      </c>
      <c r="AU312" s="5" t="str">
        <f t="shared" si="5231"/>
        <v/>
      </c>
      <c r="AV312" s="5" t="str">
        <f t="shared" si="5231"/>
        <v/>
      </c>
      <c r="AW312" s="5" t="str">
        <f t="shared" si="5231"/>
        <v/>
      </c>
      <c r="AX312" s="5" t="str">
        <f t="shared" si="5232"/>
        <v/>
      </c>
      <c r="AY312" s="5" t="str">
        <f t="shared" si="5232"/>
        <v/>
      </c>
      <c r="AZ312" s="5" t="str">
        <f t="shared" si="5232"/>
        <v/>
      </c>
      <c r="BA312" s="5" t="str">
        <f t="shared" si="5232"/>
        <v/>
      </c>
      <c r="BB312" s="5" t="str">
        <f t="shared" si="5232"/>
        <v/>
      </c>
      <c r="BC312" s="5" t="str">
        <f t="shared" si="5232"/>
        <v/>
      </c>
      <c r="BD312" s="5" t="str">
        <f t="shared" si="5232"/>
        <v/>
      </c>
      <c r="BE312" s="5" t="str">
        <f t="shared" si="5232"/>
        <v/>
      </c>
      <c r="BF312" s="5" t="str">
        <f t="shared" si="5232"/>
        <v/>
      </c>
      <c r="BG312" s="5" t="str">
        <f t="shared" si="5232"/>
        <v/>
      </c>
      <c r="BH312" s="5" t="str">
        <f t="shared" si="5233"/>
        <v/>
      </c>
      <c r="BI312" s="5" t="str">
        <f t="shared" si="5233"/>
        <v/>
      </c>
      <c r="BJ312" s="5">
        <f t="shared" si="5233"/>
        <v>1004677</v>
      </c>
      <c r="BK312" s="5" t="str">
        <f t="shared" si="5233"/>
        <v/>
      </c>
      <c r="BL312" s="5" t="str">
        <f t="shared" si="5233"/>
        <v/>
      </c>
      <c r="BM312" s="5" t="str">
        <f t="shared" si="5233"/>
        <v/>
      </c>
      <c r="BN312" s="5" t="str">
        <f t="shared" si="5233"/>
        <v/>
      </c>
      <c r="BO312" s="5" t="str">
        <f t="shared" si="5233"/>
        <v/>
      </c>
      <c r="BP312" s="5" t="str">
        <f t="shared" si="5233"/>
        <v/>
      </c>
      <c r="BQ312" s="5" t="str">
        <f t="shared" si="5233"/>
        <v/>
      </c>
      <c r="BR312" s="5"/>
      <c r="BT312" s="5" t="str">
        <f t="shared" si="5153"/>
        <v/>
      </c>
      <c r="BU312" s="5" t="str">
        <f t="shared" si="5154"/>
        <v/>
      </c>
      <c r="BV312" s="5" t="str">
        <f t="shared" si="5155"/>
        <v/>
      </c>
      <c r="BW312" s="5" t="str">
        <f t="shared" si="5156"/>
        <v/>
      </c>
      <c r="BX312" s="5" t="str">
        <f t="shared" si="5157"/>
        <v/>
      </c>
      <c r="BY312" s="5" t="str">
        <f t="shared" si="5158"/>
        <v/>
      </c>
      <c r="BZ312" s="5" t="str">
        <f t="shared" si="5159"/>
        <v/>
      </c>
      <c r="CA312" s="5" t="str">
        <f t="shared" si="5160"/>
        <v/>
      </c>
      <c r="CB312" s="5" t="str">
        <f t="shared" si="5161"/>
        <v/>
      </c>
      <c r="CC312" s="5" t="str">
        <f t="shared" si="5162"/>
        <v/>
      </c>
      <c r="CD312" s="5" t="str">
        <f t="shared" si="5163"/>
        <v/>
      </c>
      <c r="CE312" s="5" t="str">
        <f t="shared" si="5164"/>
        <v/>
      </c>
      <c r="CF312" s="5" t="str">
        <f t="shared" si="5165"/>
        <v>The First National Bank of Raymond - Raymond, IL</v>
      </c>
      <c r="CG312" s="5" t="str">
        <f t="shared" si="5166"/>
        <v/>
      </c>
      <c r="CH312" s="5" t="str">
        <f t="shared" si="5167"/>
        <v/>
      </c>
      <c r="CI312" s="5" t="str">
        <f t="shared" si="5168"/>
        <v/>
      </c>
      <c r="CJ312" s="5" t="str">
        <f t="shared" si="5169"/>
        <v/>
      </c>
      <c r="CK312" s="5" t="str">
        <f t="shared" si="5170"/>
        <v/>
      </c>
      <c r="CL312" s="5" t="str">
        <f t="shared" si="5171"/>
        <v/>
      </c>
      <c r="CM312" s="5" t="str">
        <f t="shared" si="5172"/>
        <v/>
      </c>
      <c r="CN312" s="5" t="str">
        <f t="shared" si="5173"/>
        <v/>
      </c>
      <c r="CO312" s="5" t="str">
        <f t="shared" si="5174"/>
        <v/>
      </c>
      <c r="CP312" s="5" t="str">
        <f t="shared" si="5175"/>
        <v/>
      </c>
      <c r="CQ312" s="5" t="str">
        <f t="shared" si="5176"/>
        <v/>
      </c>
      <c r="CR312" s="5" t="str">
        <f t="shared" si="5177"/>
        <v/>
      </c>
      <c r="CS312" s="5" t="str">
        <f t="shared" si="5178"/>
        <v/>
      </c>
      <c r="CT312" s="5" t="str">
        <f t="shared" si="5179"/>
        <v/>
      </c>
      <c r="CU312" s="5" t="str">
        <f t="shared" si="5180"/>
        <v/>
      </c>
      <c r="CV312" s="5" t="str">
        <f t="shared" si="5181"/>
        <v/>
      </c>
      <c r="CW312" s="5" t="str">
        <f t="shared" si="5182"/>
        <v/>
      </c>
      <c r="CX312" s="5" t="str">
        <f t="shared" si="5183"/>
        <v/>
      </c>
      <c r="CY312" s="5" t="str">
        <f t="shared" si="5184"/>
        <v/>
      </c>
      <c r="CZ312" s="5" t="str">
        <f t="shared" si="5185"/>
        <v/>
      </c>
      <c r="DA312" s="5" t="str">
        <f t="shared" si="5186"/>
        <v/>
      </c>
      <c r="DB312" s="5" t="str">
        <f t="shared" si="5187"/>
        <v/>
      </c>
      <c r="DC312" s="5" t="str">
        <f t="shared" si="5188"/>
        <v/>
      </c>
      <c r="DD312" s="5" t="str">
        <f t="shared" si="5189"/>
        <v/>
      </c>
      <c r="DE312" s="5" t="str">
        <f t="shared" si="5190"/>
        <v/>
      </c>
      <c r="DF312" s="5" t="str">
        <f t="shared" si="5191"/>
        <v/>
      </c>
      <c r="DG312" s="5" t="str">
        <f t="shared" si="5192"/>
        <v/>
      </c>
      <c r="DH312" s="5" t="str">
        <f t="shared" si="5193"/>
        <v/>
      </c>
      <c r="DI312" s="5" t="str">
        <f t="shared" si="5194"/>
        <v/>
      </c>
      <c r="DJ312" s="5" t="str">
        <f t="shared" si="5195"/>
        <v>The Commercial National Bank of Brady - Brady, TX</v>
      </c>
      <c r="DK312" s="5" t="str">
        <f t="shared" si="5196"/>
        <v/>
      </c>
      <c r="DL312" s="5" t="str">
        <f t="shared" si="5197"/>
        <v/>
      </c>
      <c r="DM312" s="5" t="str">
        <f t="shared" si="5198"/>
        <v/>
      </c>
      <c r="DN312" s="5" t="str">
        <f t="shared" si="5199"/>
        <v/>
      </c>
      <c r="DO312" s="5" t="str">
        <f t="shared" si="5200"/>
        <v/>
      </c>
      <c r="DP312" s="5" t="str">
        <f t="shared" si="5201"/>
        <v/>
      </c>
      <c r="DQ312" s="5" t="str">
        <f t="shared" si="5223"/>
        <v/>
      </c>
    </row>
    <row r="313" spans="1:121" x14ac:dyDescent="0.25">
      <c r="A313">
        <v>312</v>
      </c>
      <c r="B313" s="5">
        <v>100340098</v>
      </c>
      <c r="C313" t="str">
        <f t="shared" si="5202"/>
        <v>Pacific Valley Bank - Salinas, CA</v>
      </c>
      <c r="D313" s="21" t="s">
        <v>1847</v>
      </c>
      <c r="E313" s="19" t="s">
        <v>2950</v>
      </c>
      <c r="F313" s="19" t="s">
        <v>2951</v>
      </c>
      <c r="G313" s="19"/>
      <c r="K313" s="27">
        <v>304</v>
      </c>
      <c r="L313" s="28" t="str">
        <f>IF(HLOOKUP('Peer Comparison Tool'!$E$6,StateDropdownData,K313+1,FALSE)=0,"",HLOOKUP('Peer Comparison Tool'!$E$6,StateDropdownData,K313+1,FALSE))</f>
        <v/>
      </c>
      <c r="M313" s="29" t="str">
        <f>IF(HLOOKUP('Peer Comparison Tool'!$E$6,[0]!DropdownData,K313+1,FALSE)=0,"",HLOOKUP('Peer Comparison Tool'!$E$6,[0]!DropdownData,K313+1,FALSE))</f>
        <v/>
      </c>
      <c r="N313" s="27">
        <v>304</v>
      </c>
      <c r="O313" s="28" t="str">
        <f>IF(HLOOKUP('Peer Comparison Tool'!$G$6,StateDropdownData,N313+1,FALSE)=0,"",HLOOKUP('Peer Comparison Tool'!$G$6,StateDropdownData,N313+1,FALSE))</f>
        <v/>
      </c>
      <c r="P313" s="29" t="str">
        <f>IF(HLOOKUP('Peer Comparison Tool'!$G$6,DropdownData,N313+1,FALSE)=0,"",HLOOKUP('Peer Comparison Tool'!$G$6,DropdownData,N313+1,FALSE))</f>
        <v/>
      </c>
      <c r="Q313" s="27">
        <v>304</v>
      </c>
      <c r="R313" s="28" t="str">
        <f>IF(HLOOKUP('Peer Comparison Tool'!$I$6,StateDropdownData,Q313+1,FALSE)=0,"",HLOOKUP('Peer Comparison Tool'!$I$6,StateDropdownData,Q313+1,FALSE))</f>
        <v/>
      </c>
      <c r="S313" s="29" t="str">
        <f>IF(HLOOKUP('Peer Comparison Tool'!$I$6,DropdownData,Q313+1,FALSE)=0,"",HLOOKUP('Peer Comparison Tool'!$I$6,DropdownData,Q313+1,FALSE))</f>
        <v/>
      </c>
      <c r="T313" s="5" t="str">
        <f t="shared" si="5229"/>
        <v/>
      </c>
      <c r="U313" s="5" t="str">
        <f t="shared" si="5229"/>
        <v/>
      </c>
      <c r="V313" s="5" t="str">
        <f t="shared" si="5229"/>
        <v/>
      </c>
      <c r="W313" s="5" t="str">
        <f t="shared" si="5229"/>
        <v/>
      </c>
      <c r="X313" s="5" t="str">
        <f t="shared" si="5229"/>
        <v/>
      </c>
      <c r="Y313" s="5" t="str">
        <f t="shared" si="5229"/>
        <v/>
      </c>
      <c r="Z313" s="5" t="str">
        <f t="shared" si="5229"/>
        <v/>
      </c>
      <c r="AA313" s="5" t="str">
        <f t="shared" si="5229"/>
        <v/>
      </c>
      <c r="AB313" s="5" t="str">
        <f t="shared" si="5229"/>
        <v/>
      </c>
      <c r="AC313" s="5" t="str">
        <f t="shared" si="5229"/>
        <v/>
      </c>
      <c r="AD313" s="5" t="str">
        <f t="shared" si="5230"/>
        <v/>
      </c>
      <c r="AE313" s="5" t="str">
        <f t="shared" si="5230"/>
        <v/>
      </c>
      <c r="AF313" s="5">
        <f t="shared" si="5230"/>
        <v>1007126</v>
      </c>
      <c r="AG313" s="5" t="str">
        <f t="shared" si="5230"/>
        <v/>
      </c>
      <c r="AH313" s="5" t="str">
        <f t="shared" si="5230"/>
        <v/>
      </c>
      <c r="AI313" s="5" t="str">
        <f t="shared" si="5230"/>
        <v/>
      </c>
      <c r="AJ313" s="5" t="str">
        <f t="shared" si="5230"/>
        <v/>
      </c>
      <c r="AK313" s="5" t="str">
        <f t="shared" si="5230"/>
        <v/>
      </c>
      <c r="AL313" s="5" t="str">
        <f t="shared" si="5230"/>
        <v/>
      </c>
      <c r="AM313" s="5" t="str">
        <f t="shared" si="5230"/>
        <v/>
      </c>
      <c r="AN313" s="5" t="str">
        <f t="shared" si="5231"/>
        <v/>
      </c>
      <c r="AO313" s="5" t="str">
        <f t="shared" si="5231"/>
        <v/>
      </c>
      <c r="AP313" s="5" t="str">
        <f t="shared" si="5231"/>
        <v/>
      </c>
      <c r="AQ313" s="5" t="str">
        <f t="shared" si="5231"/>
        <v/>
      </c>
      <c r="AR313" s="5" t="str">
        <f t="shared" si="5231"/>
        <v/>
      </c>
      <c r="AS313" s="5" t="str">
        <f t="shared" si="5231"/>
        <v/>
      </c>
      <c r="AT313" s="5" t="str">
        <f t="shared" si="5231"/>
        <v/>
      </c>
      <c r="AU313" s="5" t="str">
        <f t="shared" si="5231"/>
        <v/>
      </c>
      <c r="AV313" s="5" t="str">
        <f t="shared" si="5231"/>
        <v/>
      </c>
      <c r="AW313" s="5" t="str">
        <f t="shared" si="5231"/>
        <v/>
      </c>
      <c r="AX313" s="5" t="str">
        <f t="shared" si="5232"/>
        <v/>
      </c>
      <c r="AY313" s="5" t="str">
        <f t="shared" si="5232"/>
        <v/>
      </c>
      <c r="AZ313" s="5" t="str">
        <f t="shared" si="5232"/>
        <v/>
      </c>
      <c r="BA313" s="5" t="str">
        <f t="shared" si="5232"/>
        <v/>
      </c>
      <c r="BB313" s="5" t="str">
        <f t="shared" si="5232"/>
        <v/>
      </c>
      <c r="BC313" s="5" t="str">
        <f t="shared" si="5232"/>
        <v/>
      </c>
      <c r="BD313" s="5" t="str">
        <f t="shared" si="5232"/>
        <v/>
      </c>
      <c r="BE313" s="5" t="str">
        <f t="shared" si="5232"/>
        <v/>
      </c>
      <c r="BF313" s="5" t="str">
        <f t="shared" si="5232"/>
        <v/>
      </c>
      <c r="BG313" s="5" t="str">
        <f t="shared" si="5232"/>
        <v/>
      </c>
      <c r="BH313" s="5" t="str">
        <f t="shared" si="5233"/>
        <v/>
      </c>
      <c r="BI313" s="5" t="str">
        <f t="shared" si="5233"/>
        <v/>
      </c>
      <c r="BJ313" s="5">
        <f t="shared" si="5233"/>
        <v>4144318</v>
      </c>
      <c r="BK313" s="5" t="str">
        <f t="shared" si="5233"/>
        <v/>
      </c>
      <c r="BL313" s="5" t="str">
        <f t="shared" si="5233"/>
        <v/>
      </c>
      <c r="BM313" s="5" t="str">
        <f t="shared" si="5233"/>
        <v/>
      </c>
      <c r="BN313" s="5" t="str">
        <f t="shared" si="5233"/>
        <v/>
      </c>
      <c r="BO313" s="5" t="str">
        <f t="shared" si="5233"/>
        <v/>
      </c>
      <c r="BP313" s="5" t="str">
        <f t="shared" si="5233"/>
        <v/>
      </c>
      <c r="BQ313" s="5" t="str">
        <f t="shared" si="5233"/>
        <v/>
      </c>
      <c r="BR313" s="5"/>
      <c r="BT313" s="5" t="str">
        <f t="shared" si="5153"/>
        <v/>
      </c>
      <c r="BU313" s="5" t="str">
        <f t="shared" si="5154"/>
        <v/>
      </c>
      <c r="BV313" s="5" t="str">
        <f t="shared" si="5155"/>
        <v/>
      </c>
      <c r="BW313" s="5" t="str">
        <f t="shared" si="5156"/>
        <v/>
      </c>
      <c r="BX313" s="5" t="str">
        <f t="shared" si="5157"/>
        <v/>
      </c>
      <c r="BY313" s="5" t="str">
        <f t="shared" si="5158"/>
        <v/>
      </c>
      <c r="BZ313" s="5" t="str">
        <f t="shared" si="5159"/>
        <v/>
      </c>
      <c r="CA313" s="5" t="str">
        <f t="shared" si="5160"/>
        <v/>
      </c>
      <c r="CB313" s="5" t="str">
        <f t="shared" si="5161"/>
        <v/>
      </c>
      <c r="CC313" s="5" t="str">
        <f t="shared" si="5162"/>
        <v/>
      </c>
      <c r="CD313" s="5" t="str">
        <f t="shared" si="5163"/>
        <v/>
      </c>
      <c r="CE313" s="5" t="str">
        <f t="shared" si="5164"/>
        <v/>
      </c>
      <c r="CF313" s="5" t="str">
        <f t="shared" si="5165"/>
        <v>The First National Bank of Sparta - Sparta, IL</v>
      </c>
      <c r="CG313" s="5" t="str">
        <f t="shared" si="5166"/>
        <v/>
      </c>
      <c r="CH313" s="5" t="str">
        <f t="shared" si="5167"/>
        <v/>
      </c>
      <c r="CI313" s="5" t="str">
        <f t="shared" si="5168"/>
        <v/>
      </c>
      <c r="CJ313" s="5" t="str">
        <f t="shared" si="5169"/>
        <v/>
      </c>
      <c r="CK313" s="5" t="str">
        <f t="shared" si="5170"/>
        <v/>
      </c>
      <c r="CL313" s="5" t="str">
        <f t="shared" si="5171"/>
        <v/>
      </c>
      <c r="CM313" s="5" t="str">
        <f t="shared" si="5172"/>
        <v/>
      </c>
      <c r="CN313" s="5" t="str">
        <f t="shared" si="5173"/>
        <v/>
      </c>
      <c r="CO313" s="5" t="str">
        <f t="shared" si="5174"/>
        <v/>
      </c>
      <c r="CP313" s="5" t="str">
        <f t="shared" si="5175"/>
        <v/>
      </c>
      <c r="CQ313" s="5" t="str">
        <f t="shared" si="5176"/>
        <v/>
      </c>
      <c r="CR313" s="5" t="str">
        <f t="shared" si="5177"/>
        <v/>
      </c>
      <c r="CS313" s="5" t="str">
        <f t="shared" si="5178"/>
        <v/>
      </c>
      <c r="CT313" s="5" t="str">
        <f t="shared" si="5179"/>
        <v/>
      </c>
      <c r="CU313" s="5" t="str">
        <f t="shared" si="5180"/>
        <v/>
      </c>
      <c r="CV313" s="5" t="str">
        <f t="shared" si="5181"/>
        <v/>
      </c>
      <c r="CW313" s="5" t="str">
        <f t="shared" si="5182"/>
        <v/>
      </c>
      <c r="CX313" s="5" t="str">
        <f t="shared" si="5183"/>
        <v/>
      </c>
      <c r="CY313" s="5" t="str">
        <f t="shared" si="5184"/>
        <v/>
      </c>
      <c r="CZ313" s="5" t="str">
        <f t="shared" si="5185"/>
        <v/>
      </c>
      <c r="DA313" s="5" t="str">
        <f t="shared" si="5186"/>
        <v/>
      </c>
      <c r="DB313" s="5" t="str">
        <f t="shared" si="5187"/>
        <v/>
      </c>
      <c r="DC313" s="5" t="str">
        <f t="shared" si="5188"/>
        <v/>
      </c>
      <c r="DD313" s="5" t="str">
        <f t="shared" si="5189"/>
        <v/>
      </c>
      <c r="DE313" s="5" t="str">
        <f t="shared" si="5190"/>
        <v/>
      </c>
      <c r="DF313" s="5" t="str">
        <f t="shared" si="5191"/>
        <v/>
      </c>
      <c r="DG313" s="5" t="str">
        <f t="shared" si="5192"/>
        <v/>
      </c>
      <c r="DH313" s="5" t="str">
        <f t="shared" si="5193"/>
        <v/>
      </c>
      <c r="DI313" s="5" t="str">
        <f t="shared" si="5194"/>
        <v/>
      </c>
      <c r="DJ313" s="5" t="str">
        <f t="shared" si="5195"/>
        <v>The Community Bank - Bridgeport, TX</v>
      </c>
      <c r="DK313" s="5" t="str">
        <f t="shared" si="5196"/>
        <v/>
      </c>
      <c r="DL313" s="5" t="str">
        <f t="shared" si="5197"/>
        <v/>
      </c>
      <c r="DM313" s="5" t="str">
        <f t="shared" si="5198"/>
        <v/>
      </c>
      <c r="DN313" s="5" t="str">
        <f t="shared" si="5199"/>
        <v/>
      </c>
      <c r="DO313" s="5" t="str">
        <f t="shared" si="5200"/>
        <v/>
      </c>
      <c r="DP313" s="5" t="str">
        <f t="shared" si="5201"/>
        <v/>
      </c>
      <c r="DQ313" s="5" t="str">
        <f t="shared" si="5223"/>
        <v/>
      </c>
    </row>
    <row r="314" spans="1:121" x14ac:dyDescent="0.25">
      <c r="A314">
        <v>313</v>
      </c>
      <c r="B314" s="5">
        <v>4150168</v>
      </c>
      <c r="C314" t="str">
        <f t="shared" si="5202"/>
        <v>Partners Bank of California - Mission Viejo, CA</v>
      </c>
      <c r="D314" s="21" t="s">
        <v>2407</v>
      </c>
      <c r="E314" s="19" t="s">
        <v>2998</v>
      </c>
      <c r="F314" s="19" t="s">
        <v>2951</v>
      </c>
      <c r="G314" s="19"/>
      <c r="K314" s="27">
        <v>305</v>
      </c>
      <c r="L314" s="28" t="str">
        <f>IF(HLOOKUP('Peer Comparison Tool'!$E$6,StateDropdownData,K314+1,FALSE)=0,"",HLOOKUP('Peer Comparison Tool'!$E$6,StateDropdownData,K314+1,FALSE))</f>
        <v/>
      </c>
      <c r="M314" s="29" t="str">
        <f>IF(HLOOKUP('Peer Comparison Tool'!$E$6,[0]!DropdownData,K314+1,FALSE)=0,"",HLOOKUP('Peer Comparison Tool'!$E$6,[0]!DropdownData,K314+1,FALSE))</f>
        <v/>
      </c>
      <c r="N314" s="27">
        <v>305</v>
      </c>
      <c r="O314" s="28" t="str">
        <f>IF(HLOOKUP('Peer Comparison Tool'!$G$6,StateDropdownData,N314+1,FALSE)=0,"",HLOOKUP('Peer Comparison Tool'!$G$6,StateDropdownData,N314+1,FALSE))</f>
        <v/>
      </c>
      <c r="P314" s="29" t="str">
        <f>IF(HLOOKUP('Peer Comparison Tool'!$G$6,DropdownData,N314+1,FALSE)=0,"",HLOOKUP('Peer Comparison Tool'!$G$6,DropdownData,N314+1,FALSE))</f>
        <v/>
      </c>
      <c r="Q314" s="27">
        <v>305</v>
      </c>
      <c r="R314" s="28" t="str">
        <f>IF(HLOOKUP('Peer Comparison Tool'!$I$6,StateDropdownData,Q314+1,FALSE)=0,"",HLOOKUP('Peer Comparison Tool'!$I$6,StateDropdownData,Q314+1,FALSE))</f>
        <v/>
      </c>
      <c r="S314" s="29" t="str">
        <f>IF(HLOOKUP('Peer Comparison Tool'!$I$6,DropdownData,Q314+1,FALSE)=0,"",HLOOKUP('Peer Comparison Tool'!$I$6,DropdownData,Q314+1,FALSE))</f>
        <v/>
      </c>
      <c r="T314" s="5" t="str">
        <f t="shared" si="5229"/>
        <v/>
      </c>
      <c r="U314" s="5" t="str">
        <f t="shared" si="5229"/>
        <v/>
      </c>
      <c r="V314" s="5" t="str">
        <f t="shared" si="5229"/>
        <v/>
      </c>
      <c r="W314" s="5" t="str">
        <f t="shared" si="5229"/>
        <v/>
      </c>
      <c r="X314" s="5" t="str">
        <f t="shared" si="5229"/>
        <v/>
      </c>
      <c r="Y314" s="5" t="str">
        <f t="shared" si="5229"/>
        <v/>
      </c>
      <c r="Z314" s="5" t="str">
        <f t="shared" si="5229"/>
        <v/>
      </c>
      <c r="AA314" s="5" t="str">
        <f t="shared" si="5229"/>
        <v/>
      </c>
      <c r="AB314" s="5" t="str">
        <f t="shared" si="5229"/>
        <v/>
      </c>
      <c r="AC314" s="5" t="str">
        <f t="shared" si="5229"/>
        <v/>
      </c>
      <c r="AD314" s="5" t="str">
        <f t="shared" si="5230"/>
        <v/>
      </c>
      <c r="AE314" s="5" t="str">
        <f t="shared" si="5230"/>
        <v/>
      </c>
      <c r="AF314" s="5">
        <f t="shared" si="5230"/>
        <v>1011698</v>
      </c>
      <c r="AG314" s="5" t="str">
        <f t="shared" si="5230"/>
        <v/>
      </c>
      <c r="AH314" s="5" t="str">
        <f t="shared" si="5230"/>
        <v/>
      </c>
      <c r="AI314" s="5" t="str">
        <f t="shared" si="5230"/>
        <v/>
      </c>
      <c r="AJ314" s="5" t="str">
        <f t="shared" si="5230"/>
        <v/>
      </c>
      <c r="AK314" s="5" t="str">
        <f t="shared" si="5230"/>
        <v/>
      </c>
      <c r="AL314" s="5" t="str">
        <f t="shared" si="5230"/>
        <v/>
      </c>
      <c r="AM314" s="5" t="str">
        <f t="shared" si="5230"/>
        <v/>
      </c>
      <c r="AN314" s="5" t="str">
        <f t="shared" si="5231"/>
        <v/>
      </c>
      <c r="AO314" s="5" t="str">
        <f t="shared" si="5231"/>
        <v/>
      </c>
      <c r="AP314" s="5" t="str">
        <f t="shared" si="5231"/>
        <v/>
      </c>
      <c r="AQ314" s="5" t="str">
        <f t="shared" si="5231"/>
        <v/>
      </c>
      <c r="AR314" s="5" t="str">
        <f t="shared" si="5231"/>
        <v/>
      </c>
      <c r="AS314" s="5" t="str">
        <f t="shared" si="5231"/>
        <v/>
      </c>
      <c r="AT314" s="5" t="str">
        <f t="shared" si="5231"/>
        <v/>
      </c>
      <c r="AU314" s="5" t="str">
        <f t="shared" si="5231"/>
        <v/>
      </c>
      <c r="AV314" s="5" t="str">
        <f t="shared" si="5231"/>
        <v/>
      </c>
      <c r="AW314" s="5" t="str">
        <f t="shared" si="5231"/>
        <v/>
      </c>
      <c r="AX314" s="5" t="str">
        <f t="shared" si="5232"/>
        <v/>
      </c>
      <c r="AY314" s="5" t="str">
        <f t="shared" si="5232"/>
        <v/>
      </c>
      <c r="AZ314" s="5" t="str">
        <f t="shared" si="5232"/>
        <v/>
      </c>
      <c r="BA314" s="5" t="str">
        <f t="shared" si="5232"/>
        <v/>
      </c>
      <c r="BB314" s="5" t="str">
        <f t="shared" si="5232"/>
        <v/>
      </c>
      <c r="BC314" s="5" t="str">
        <f t="shared" si="5232"/>
        <v/>
      </c>
      <c r="BD314" s="5" t="str">
        <f t="shared" si="5232"/>
        <v/>
      </c>
      <c r="BE314" s="5" t="str">
        <f t="shared" si="5232"/>
        <v/>
      </c>
      <c r="BF314" s="5" t="str">
        <f t="shared" si="5232"/>
        <v/>
      </c>
      <c r="BG314" s="5" t="str">
        <f t="shared" si="5232"/>
        <v/>
      </c>
      <c r="BH314" s="5" t="str">
        <f t="shared" si="5233"/>
        <v/>
      </c>
      <c r="BI314" s="5" t="str">
        <f t="shared" si="5233"/>
        <v/>
      </c>
      <c r="BJ314" s="5">
        <f t="shared" si="5233"/>
        <v>1008633</v>
      </c>
      <c r="BK314" s="5" t="str">
        <f t="shared" si="5233"/>
        <v/>
      </c>
      <c r="BL314" s="5" t="str">
        <f t="shared" si="5233"/>
        <v/>
      </c>
      <c r="BM314" s="5" t="str">
        <f t="shared" si="5233"/>
        <v/>
      </c>
      <c r="BN314" s="5" t="str">
        <f t="shared" si="5233"/>
        <v/>
      </c>
      <c r="BO314" s="5" t="str">
        <f t="shared" si="5233"/>
        <v/>
      </c>
      <c r="BP314" s="5" t="str">
        <f t="shared" si="5233"/>
        <v/>
      </c>
      <c r="BQ314" s="5" t="str">
        <f t="shared" si="5233"/>
        <v/>
      </c>
      <c r="BR314" s="5"/>
      <c r="BT314" s="5" t="str">
        <f t="shared" si="5153"/>
        <v/>
      </c>
      <c r="BU314" s="5" t="str">
        <f t="shared" si="5154"/>
        <v/>
      </c>
      <c r="BV314" s="5" t="str">
        <f t="shared" si="5155"/>
        <v/>
      </c>
      <c r="BW314" s="5" t="str">
        <f t="shared" si="5156"/>
        <v/>
      </c>
      <c r="BX314" s="5" t="str">
        <f t="shared" si="5157"/>
        <v/>
      </c>
      <c r="BY314" s="5" t="str">
        <f t="shared" si="5158"/>
        <v/>
      </c>
      <c r="BZ314" s="5" t="str">
        <f t="shared" si="5159"/>
        <v/>
      </c>
      <c r="CA314" s="5" t="str">
        <f t="shared" si="5160"/>
        <v/>
      </c>
      <c r="CB314" s="5" t="str">
        <f t="shared" si="5161"/>
        <v/>
      </c>
      <c r="CC314" s="5" t="str">
        <f t="shared" si="5162"/>
        <v/>
      </c>
      <c r="CD314" s="5" t="str">
        <f t="shared" si="5163"/>
        <v/>
      </c>
      <c r="CE314" s="5" t="str">
        <f t="shared" si="5164"/>
        <v/>
      </c>
      <c r="CF314" s="5" t="str">
        <f t="shared" si="5165"/>
        <v>The First State Bank of Dongola - Dongola, IL</v>
      </c>
      <c r="CG314" s="5" t="str">
        <f t="shared" si="5166"/>
        <v/>
      </c>
      <c r="CH314" s="5" t="str">
        <f t="shared" si="5167"/>
        <v/>
      </c>
      <c r="CI314" s="5" t="str">
        <f t="shared" si="5168"/>
        <v/>
      </c>
      <c r="CJ314" s="5" t="str">
        <f t="shared" si="5169"/>
        <v/>
      </c>
      <c r="CK314" s="5" t="str">
        <f t="shared" si="5170"/>
        <v/>
      </c>
      <c r="CL314" s="5" t="str">
        <f t="shared" si="5171"/>
        <v/>
      </c>
      <c r="CM314" s="5" t="str">
        <f t="shared" si="5172"/>
        <v/>
      </c>
      <c r="CN314" s="5" t="str">
        <f t="shared" si="5173"/>
        <v/>
      </c>
      <c r="CO314" s="5" t="str">
        <f t="shared" si="5174"/>
        <v/>
      </c>
      <c r="CP314" s="5" t="str">
        <f t="shared" si="5175"/>
        <v/>
      </c>
      <c r="CQ314" s="5" t="str">
        <f t="shared" si="5176"/>
        <v/>
      </c>
      <c r="CR314" s="5" t="str">
        <f t="shared" si="5177"/>
        <v/>
      </c>
      <c r="CS314" s="5" t="str">
        <f t="shared" si="5178"/>
        <v/>
      </c>
      <c r="CT314" s="5" t="str">
        <f t="shared" si="5179"/>
        <v/>
      </c>
      <c r="CU314" s="5" t="str">
        <f t="shared" si="5180"/>
        <v/>
      </c>
      <c r="CV314" s="5" t="str">
        <f t="shared" si="5181"/>
        <v/>
      </c>
      <c r="CW314" s="5" t="str">
        <f t="shared" si="5182"/>
        <v/>
      </c>
      <c r="CX314" s="5" t="str">
        <f t="shared" si="5183"/>
        <v/>
      </c>
      <c r="CY314" s="5" t="str">
        <f t="shared" si="5184"/>
        <v/>
      </c>
      <c r="CZ314" s="5" t="str">
        <f t="shared" si="5185"/>
        <v/>
      </c>
      <c r="DA314" s="5" t="str">
        <f t="shared" si="5186"/>
        <v/>
      </c>
      <c r="DB314" s="5" t="str">
        <f t="shared" si="5187"/>
        <v/>
      </c>
      <c r="DC314" s="5" t="str">
        <f t="shared" si="5188"/>
        <v/>
      </c>
      <c r="DD314" s="5" t="str">
        <f t="shared" si="5189"/>
        <v/>
      </c>
      <c r="DE314" s="5" t="str">
        <f t="shared" si="5190"/>
        <v/>
      </c>
      <c r="DF314" s="5" t="str">
        <f t="shared" si="5191"/>
        <v/>
      </c>
      <c r="DG314" s="5" t="str">
        <f t="shared" si="5192"/>
        <v/>
      </c>
      <c r="DH314" s="5" t="str">
        <f t="shared" si="5193"/>
        <v/>
      </c>
      <c r="DI314" s="5" t="str">
        <f t="shared" si="5194"/>
        <v/>
      </c>
      <c r="DJ314" s="5" t="str">
        <f t="shared" si="5195"/>
        <v>The Cowboy Bank of Texas - Maypearl, TX</v>
      </c>
      <c r="DK314" s="5" t="str">
        <f t="shared" si="5196"/>
        <v/>
      </c>
      <c r="DL314" s="5" t="str">
        <f t="shared" si="5197"/>
        <v/>
      </c>
      <c r="DM314" s="5" t="str">
        <f t="shared" si="5198"/>
        <v/>
      </c>
      <c r="DN314" s="5" t="str">
        <f t="shared" si="5199"/>
        <v/>
      </c>
      <c r="DO314" s="5" t="str">
        <f t="shared" si="5200"/>
        <v/>
      </c>
      <c r="DP314" s="5" t="str">
        <f t="shared" si="5201"/>
        <v/>
      </c>
      <c r="DQ314" s="5" t="str">
        <f t="shared" si="5223"/>
        <v/>
      </c>
    </row>
    <row r="315" spans="1:121" x14ac:dyDescent="0.25">
      <c r="A315">
        <v>314</v>
      </c>
      <c r="B315" s="5">
        <v>4086076</v>
      </c>
      <c r="C315" t="str">
        <f t="shared" si="5202"/>
        <v>PCB Bank - Los Angeles, CA</v>
      </c>
      <c r="D315" s="21" t="s">
        <v>10292</v>
      </c>
      <c r="E315" s="19" t="s">
        <v>2953</v>
      </c>
      <c r="F315" s="19" t="s">
        <v>2951</v>
      </c>
      <c r="G315" s="19"/>
      <c r="K315" s="27">
        <v>306</v>
      </c>
      <c r="L315" s="28" t="str">
        <f>IF(HLOOKUP('Peer Comparison Tool'!$E$6,StateDropdownData,K315+1,FALSE)=0,"",HLOOKUP('Peer Comparison Tool'!$E$6,StateDropdownData,K315+1,FALSE))</f>
        <v/>
      </c>
      <c r="M315" s="29" t="str">
        <f>IF(HLOOKUP('Peer Comparison Tool'!$E$6,[0]!DropdownData,K315+1,FALSE)=0,"",HLOOKUP('Peer Comparison Tool'!$E$6,[0]!DropdownData,K315+1,FALSE))</f>
        <v/>
      </c>
      <c r="N315" s="27">
        <v>306</v>
      </c>
      <c r="O315" s="28" t="str">
        <f>IF(HLOOKUP('Peer Comparison Tool'!$G$6,StateDropdownData,N315+1,FALSE)=0,"",HLOOKUP('Peer Comparison Tool'!$G$6,StateDropdownData,N315+1,FALSE))</f>
        <v/>
      </c>
      <c r="P315" s="29" t="str">
        <f>IF(HLOOKUP('Peer Comparison Tool'!$G$6,DropdownData,N315+1,FALSE)=0,"",HLOOKUP('Peer Comparison Tool'!$G$6,DropdownData,N315+1,FALSE))</f>
        <v/>
      </c>
      <c r="Q315" s="27">
        <v>306</v>
      </c>
      <c r="R315" s="28" t="str">
        <f>IF(HLOOKUP('Peer Comparison Tool'!$I$6,StateDropdownData,Q315+1,FALSE)=0,"",HLOOKUP('Peer Comparison Tool'!$I$6,StateDropdownData,Q315+1,FALSE))</f>
        <v/>
      </c>
      <c r="S315" s="29" t="str">
        <f>IF(HLOOKUP('Peer Comparison Tool'!$I$6,DropdownData,Q315+1,FALSE)=0,"",HLOOKUP('Peer Comparison Tool'!$I$6,DropdownData,Q315+1,FALSE))</f>
        <v/>
      </c>
      <c r="T315" s="5" t="str">
        <f t="shared" si="5229"/>
        <v/>
      </c>
      <c r="U315" s="5" t="str">
        <f t="shared" si="5229"/>
        <v/>
      </c>
      <c r="V315" s="5" t="str">
        <f t="shared" si="5229"/>
        <v/>
      </c>
      <c r="W315" s="5" t="str">
        <f t="shared" si="5229"/>
        <v/>
      </c>
      <c r="X315" s="5" t="str">
        <f t="shared" si="5229"/>
        <v/>
      </c>
      <c r="Y315" s="5" t="str">
        <f t="shared" si="5229"/>
        <v/>
      </c>
      <c r="Z315" s="5" t="str">
        <f t="shared" si="5229"/>
        <v/>
      </c>
      <c r="AA315" s="5" t="str">
        <f t="shared" si="5229"/>
        <v/>
      </c>
      <c r="AB315" s="5" t="str">
        <f t="shared" si="5229"/>
        <v/>
      </c>
      <c r="AC315" s="5" t="str">
        <f t="shared" si="5229"/>
        <v/>
      </c>
      <c r="AD315" s="5" t="str">
        <f t="shared" si="5230"/>
        <v/>
      </c>
      <c r="AE315" s="5" t="str">
        <f t="shared" si="5230"/>
        <v/>
      </c>
      <c r="AF315" s="5">
        <f t="shared" si="5230"/>
        <v>1006473</v>
      </c>
      <c r="AG315" s="5" t="str">
        <f t="shared" si="5230"/>
        <v/>
      </c>
      <c r="AH315" s="5" t="str">
        <f t="shared" si="5230"/>
        <v/>
      </c>
      <c r="AI315" s="5" t="str">
        <f t="shared" si="5230"/>
        <v/>
      </c>
      <c r="AJ315" s="5" t="str">
        <f t="shared" si="5230"/>
        <v/>
      </c>
      <c r="AK315" s="5" t="str">
        <f t="shared" si="5230"/>
        <v/>
      </c>
      <c r="AL315" s="5" t="str">
        <f t="shared" si="5230"/>
        <v/>
      </c>
      <c r="AM315" s="5" t="str">
        <f t="shared" si="5230"/>
        <v/>
      </c>
      <c r="AN315" s="5" t="str">
        <f t="shared" si="5231"/>
        <v/>
      </c>
      <c r="AO315" s="5" t="str">
        <f t="shared" si="5231"/>
        <v/>
      </c>
      <c r="AP315" s="5" t="str">
        <f t="shared" si="5231"/>
        <v/>
      </c>
      <c r="AQ315" s="5" t="str">
        <f t="shared" si="5231"/>
        <v/>
      </c>
      <c r="AR315" s="5" t="str">
        <f t="shared" si="5231"/>
        <v/>
      </c>
      <c r="AS315" s="5" t="str">
        <f t="shared" si="5231"/>
        <v/>
      </c>
      <c r="AT315" s="5" t="str">
        <f t="shared" si="5231"/>
        <v/>
      </c>
      <c r="AU315" s="5" t="str">
        <f t="shared" si="5231"/>
        <v/>
      </c>
      <c r="AV315" s="5" t="str">
        <f t="shared" si="5231"/>
        <v/>
      </c>
      <c r="AW315" s="5" t="str">
        <f t="shared" si="5231"/>
        <v/>
      </c>
      <c r="AX315" s="5" t="str">
        <f t="shared" si="5232"/>
        <v/>
      </c>
      <c r="AY315" s="5" t="str">
        <f t="shared" si="5232"/>
        <v/>
      </c>
      <c r="AZ315" s="5" t="str">
        <f t="shared" si="5232"/>
        <v/>
      </c>
      <c r="BA315" s="5" t="str">
        <f t="shared" si="5232"/>
        <v/>
      </c>
      <c r="BB315" s="5" t="str">
        <f t="shared" si="5232"/>
        <v/>
      </c>
      <c r="BC315" s="5" t="str">
        <f t="shared" si="5232"/>
        <v/>
      </c>
      <c r="BD315" s="5" t="str">
        <f t="shared" si="5232"/>
        <v/>
      </c>
      <c r="BE315" s="5" t="str">
        <f t="shared" si="5232"/>
        <v/>
      </c>
      <c r="BF315" s="5" t="str">
        <f t="shared" si="5232"/>
        <v/>
      </c>
      <c r="BG315" s="5" t="str">
        <f t="shared" si="5232"/>
        <v/>
      </c>
      <c r="BH315" s="5" t="str">
        <f t="shared" si="5233"/>
        <v/>
      </c>
      <c r="BI315" s="5" t="str">
        <f t="shared" si="5233"/>
        <v/>
      </c>
      <c r="BJ315" s="5">
        <f t="shared" si="5233"/>
        <v>1013288</v>
      </c>
      <c r="BK315" s="5" t="str">
        <f t="shared" si="5233"/>
        <v/>
      </c>
      <c r="BL315" s="5" t="str">
        <f t="shared" si="5233"/>
        <v/>
      </c>
      <c r="BM315" s="5" t="str">
        <f t="shared" si="5233"/>
        <v/>
      </c>
      <c r="BN315" s="5" t="str">
        <f t="shared" si="5233"/>
        <v/>
      </c>
      <c r="BO315" s="5" t="str">
        <f t="shared" si="5233"/>
        <v/>
      </c>
      <c r="BP315" s="5" t="str">
        <f t="shared" si="5233"/>
        <v/>
      </c>
      <c r="BQ315" s="5" t="str">
        <f t="shared" si="5233"/>
        <v/>
      </c>
      <c r="BR315" s="5"/>
      <c r="BT315" s="5" t="str">
        <f t="shared" si="5153"/>
        <v/>
      </c>
      <c r="BU315" s="5" t="str">
        <f t="shared" si="5154"/>
        <v/>
      </c>
      <c r="BV315" s="5" t="str">
        <f t="shared" si="5155"/>
        <v/>
      </c>
      <c r="BW315" s="5" t="str">
        <f t="shared" si="5156"/>
        <v/>
      </c>
      <c r="BX315" s="5" t="str">
        <f t="shared" si="5157"/>
        <v/>
      </c>
      <c r="BY315" s="5" t="str">
        <f t="shared" si="5158"/>
        <v/>
      </c>
      <c r="BZ315" s="5" t="str">
        <f t="shared" si="5159"/>
        <v/>
      </c>
      <c r="CA315" s="5" t="str">
        <f t="shared" si="5160"/>
        <v/>
      </c>
      <c r="CB315" s="5" t="str">
        <f t="shared" si="5161"/>
        <v/>
      </c>
      <c r="CC315" s="5" t="str">
        <f t="shared" si="5162"/>
        <v/>
      </c>
      <c r="CD315" s="5" t="str">
        <f t="shared" si="5163"/>
        <v/>
      </c>
      <c r="CE315" s="5" t="str">
        <f t="shared" si="5164"/>
        <v/>
      </c>
      <c r="CF315" s="5" t="str">
        <f t="shared" si="5165"/>
        <v>The First Trust and Savings Bank of Watseka - Watseka, IL</v>
      </c>
      <c r="CG315" s="5" t="str">
        <f t="shared" si="5166"/>
        <v/>
      </c>
      <c r="CH315" s="5" t="str">
        <f t="shared" si="5167"/>
        <v/>
      </c>
      <c r="CI315" s="5" t="str">
        <f t="shared" si="5168"/>
        <v/>
      </c>
      <c r="CJ315" s="5" t="str">
        <f t="shared" si="5169"/>
        <v/>
      </c>
      <c r="CK315" s="5" t="str">
        <f t="shared" si="5170"/>
        <v/>
      </c>
      <c r="CL315" s="5" t="str">
        <f t="shared" si="5171"/>
        <v/>
      </c>
      <c r="CM315" s="5" t="str">
        <f t="shared" si="5172"/>
        <v/>
      </c>
      <c r="CN315" s="5" t="str">
        <f t="shared" si="5173"/>
        <v/>
      </c>
      <c r="CO315" s="5" t="str">
        <f t="shared" si="5174"/>
        <v/>
      </c>
      <c r="CP315" s="5" t="str">
        <f t="shared" si="5175"/>
        <v/>
      </c>
      <c r="CQ315" s="5" t="str">
        <f t="shared" si="5176"/>
        <v/>
      </c>
      <c r="CR315" s="5" t="str">
        <f t="shared" si="5177"/>
        <v/>
      </c>
      <c r="CS315" s="5" t="str">
        <f t="shared" si="5178"/>
        <v/>
      </c>
      <c r="CT315" s="5" t="str">
        <f t="shared" si="5179"/>
        <v/>
      </c>
      <c r="CU315" s="5" t="str">
        <f t="shared" si="5180"/>
        <v/>
      </c>
      <c r="CV315" s="5" t="str">
        <f t="shared" si="5181"/>
        <v/>
      </c>
      <c r="CW315" s="5" t="str">
        <f t="shared" si="5182"/>
        <v/>
      </c>
      <c r="CX315" s="5" t="str">
        <f t="shared" si="5183"/>
        <v/>
      </c>
      <c r="CY315" s="5" t="str">
        <f t="shared" si="5184"/>
        <v/>
      </c>
      <c r="CZ315" s="5" t="str">
        <f t="shared" si="5185"/>
        <v/>
      </c>
      <c r="DA315" s="5" t="str">
        <f t="shared" si="5186"/>
        <v/>
      </c>
      <c r="DB315" s="5" t="str">
        <f t="shared" si="5187"/>
        <v/>
      </c>
      <c r="DC315" s="5" t="str">
        <f t="shared" si="5188"/>
        <v/>
      </c>
      <c r="DD315" s="5" t="str">
        <f t="shared" si="5189"/>
        <v/>
      </c>
      <c r="DE315" s="5" t="str">
        <f t="shared" si="5190"/>
        <v/>
      </c>
      <c r="DF315" s="5" t="str">
        <f t="shared" si="5191"/>
        <v/>
      </c>
      <c r="DG315" s="5" t="str">
        <f t="shared" si="5192"/>
        <v/>
      </c>
      <c r="DH315" s="5" t="str">
        <f t="shared" si="5193"/>
        <v/>
      </c>
      <c r="DI315" s="5" t="str">
        <f t="shared" si="5194"/>
        <v/>
      </c>
      <c r="DJ315" s="5" t="str">
        <f t="shared" si="5195"/>
        <v>The Donley County State Bank - Clarendon, TX</v>
      </c>
      <c r="DK315" s="5" t="str">
        <f t="shared" si="5196"/>
        <v/>
      </c>
      <c r="DL315" s="5" t="str">
        <f t="shared" si="5197"/>
        <v/>
      </c>
      <c r="DM315" s="5" t="str">
        <f t="shared" si="5198"/>
        <v/>
      </c>
      <c r="DN315" s="5" t="str">
        <f t="shared" si="5199"/>
        <v/>
      </c>
      <c r="DO315" s="5" t="str">
        <f t="shared" si="5200"/>
        <v/>
      </c>
      <c r="DP315" s="5" t="str">
        <f t="shared" si="5201"/>
        <v/>
      </c>
      <c r="DQ315" s="5" t="str">
        <f t="shared" si="5223"/>
        <v/>
      </c>
    </row>
    <row r="316" spans="1:121" x14ac:dyDescent="0.25">
      <c r="A316">
        <v>315</v>
      </c>
      <c r="B316" s="5">
        <v>13415788</v>
      </c>
      <c r="C316" t="str">
        <f t="shared" si="5202"/>
        <v>Philippine National Bank - Los Angeles Branch - Los Angeles, CA</v>
      </c>
      <c r="D316" s="21" t="s">
        <v>10659</v>
      </c>
      <c r="E316" s="19" t="s">
        <v>2953</v>
      </c>
      <c r="F316" s="19" t="s">
        <v>2951</v>
      </c>
      <c r="G316" s="19"/>
      <c r="K316" s="27">
        <v>307</v>
      </c>
      <c r="L316" s="28" t="str">
        <f>IF(HLOOKUP('Peer Comparison Tool'!$E$6,StateDropdownData,K316+1,FALSE)=0,"",HLOOKUP('Peer Comparison Tool'!$E$6,StateDropdownData,K316+1,FALSE))</f>
        <v/>
      </c>
      <c r="M316" s="29" t="str">
        <f>IF(HLOOKUP('Peer Comparison Tool'!$E$6,[0]!DropdownData,K316+1,FALSE)=0,"",HLOOKUP('Peer Comparison Tool'!$E$6,[0]!DropdownData,K316+1,FALSE))</f>
        <v/>
      </c>
      <c r="N316" s="27">
        <v>307</v>
      </c>
      <c r="O316" s="28" t="str">
        <f>IF(HLOOKUP('Peer Comparison Tool'!$G$6,StateDropdownData,N316+1,FALSE)=0,"",HLOOKUP('Peer Comparison Tool'!$G$6,StateDropdownData,N316+1,FALSE))</f>
        <v/>
      </c>
      <c r="P316" s="29" t="str">
        <f>IF(HLOOKUP('Peer Comparison Tool'!$G$6,DropdownData,N316+1,FALSE)=0,"",HLOOKUP('Peer Comparison Tool'!$G$6,DropdownData,N316+1,FALSE))</f>
        <v/>
      </c>
      <c r="Q316" s="27">
        <v>307</v>
      </c>
      <c r="R316" s="28" t="str">
        <f>IF(HLOOKUP('Peer Comparison Tool'!$I$6,StateDropdownData,Q316+1,FALSE)=0,"",HLOOKUP('Peer Comparison Tool'!$I$6,StateDropdownData,Q316+1,FALSE))</f>
        <v/>
      </c>
      <c r="S316" s="29" t="str">
        <f>IF(HLOOKUP('Peer Comparison Tool'!$I$6,DropdownData,Q316+1,FALSE)=0,"",HLOOKUP('Peer Comparison Tool'!$I$6,DropdownData,Q316+1,FALSE))</f>
        <v/>
      </c>
      <c r="T316" s="5" t="str">
        <f t="shared" si="5229"/>
        <v/>
      </c>
      <c r="U316" s="5" t="str">
        <f t="shared" si="5229"/>
        <v/>
      </c>
      <c r="V316" s="5" t="str">
        <f t="shared" si="5229"/>
        <v/>
      </c>
      <c r="W316" s="5" t="str">
        <f t="shared" si="5229"/>
        <v/>
      </c>
      <c r="X316" s="5" t="str">
        <f t="shared" si="5229"/>
        <v/>
      </c>
      <c r="Y316" s="5" t="str">
        <f t="shared" si="5229"/>
        <v/>
      </c>
      <c r="Z316" s="5" t="str">
        <f t="shared" si="5229"/>
        <v/>
      </c>
      <c r="AA316" s="5" t="str">
        <f t="shared" si="5229"/>
        <v/>
      </c>
      <c r="AB316" s="5" t="str">
        <f t="shared" si="5229"/>
        <v/>
      </c>
      <c r="AC316" s="5" t="str">
        <f t="shared" si="5229"/>
        <v/>
      </c>
      <c r="AD316" s="5" t="str">
        <f t="shared" si="5230"/>
        <v/>
      </c>
      <c r="AE316" s="5" t="str">
        <f t="shared" si="5230"/>
        <v/>
      </c>
      <c r="AF316" s="5">
        <f t="shared" si="5230"/>
        <v>1013120</v>
      </c>
      <c r="AG316" s="5" t="str">
        <f t="shared" si="5230"/>
        <v/>
      </c>
      <c r="AH316" s="5" t="str">
        <f t="shared" si="5230"/>
        <v/>
      </c>
      <c r="AI316" s="5" t="str">
        <f t="shared" si="5230"/>
        <v/>
      </c>
      <c r="AJ316" s="5" t="str">
        <f t="shared" si="5230"/>
        <v/>
      </c>
      <c r="AK316" s="5" t="str">
        <f t="shared" si="5230"/>
        <v/>
      </c>
      <c r="AL316" s="5" t="str">
        <f t="shared" si="5230"/>
        <v/>
      </c>
      <c r="AM316" s="5" t="str">
        <f t="shared" si="5230"/>
        <v/>
      </c>
      <c r="AN316" s="5" t="str">
        <f t="shared" si="5231"/>
        <v/>
      </c>
      <c r="AO316" s="5" t="str">
        <f t="shared" si="5231"/>
        <v/>
      </c>
      <c r="AP316" s="5" t="str">
        <f t="shared" si="5231"/>
        <v/>
      </c>
      <c r="AQ316" s="5" t="str">
        <f t="shared" si="5231"/>
        <v/>
      </c>
      <c r="AR316" s="5" t="str">
        <f t="shared" si="5231"/>
        <v/>
      </c>
      <c r="AS316" s="5" t="str">
        <f t="shared" si="5231"/>
        <v/>
      </c>
      <c r="AT316" s="5" t="str">
        <f t="shared" si="5231"/>
        <v/>
      </c>
      <c r="AU316" s="5" t="str">
        <f t="shared" si="5231"/>
        <v/>
      </c>
      <c r="AV316" s="5" t="str">
        <f t="shared" si="5231"/>
        <v/>
      </c>
      <c r="AW316" s="5" t="str">
        <f t="shared" si="5231"/>
        <v/>
      </c>
      <c r="AX316" s="5" t="str">
        <f t="shared" si="5232"/>
        <v/>
      </c>
      <c r="AY316" s="5" t="str">
        <f t="shared" si="5232"/>
        <v/>
      </c>
      <c r="AZ316" s="5" t="str">
        <f t="shared" si="5232"/>
        <v/>
      </c>
      <c r="BA316" s="5" t="str">
        <f t="shared" si="5232"/>
        <v/>
      </c>
      <c r="BB316" s="5" t="str">
        <f t="shared" si="5232"/>
        <v/>
      </c>
      <c r="BC316" s="5" t="str">
        <f t="shared" si="5232"/>
        <v/>
      </c>
      <c r="BD316" s="5" t="str">
        <f t="shared" si="5232"/>
        <v/>
      </c>
      <c r="BE316" s="5" t="str">
        <f t="shared" si="5232"/>
        <v/>
      </c>
      <c r="BF316" s="5" t="str">
        <f t="shared" si="5232"/>
        <v/>
      </c>
      <c r="BG316" s="5" t="str">
        <f t="shared" si="5232"/>
        <v/>
      </c>
      <c r="BH316" s="5" t="str">
        <f t="shared" si="5233"/>
        <v/>
      </c>
      <c r="BI316" s="5" t="str">
        <f t="shared" si="5233"/>
        <v/>
      </c>
      <c r="BJ316" s="5">
        <f t="shared" si="5233"/>
        <v>1009446</v>
      </c>
      <c r="BK316" s="5" t="str">
        <f t="shared" si="5233"/>
        <v/>
      </c>
      <c r="BL316" s="5" t="str">
        <f t="shared" si="5233"/>
        <v/>
      </c>
      <c r="BM316" s="5" t="str">
        <f t="shared" si="5233"/>
        <v/>
      </c>
      <c r="BN316" s="5" t="str">
        <f t="shared" si="5233"/>
        <v/>
      </c>
      <c r="BO316" s="5" t="str">
        <f t="shared" si="5233"/>
        <v/>
      </c>
      <c r="BP316" s="5" t="str">
        <f t="shared" si="5233"/>
        <v/>
      </c>
      <c r="BQ316" s="5" t="str">
        <f t="shared" si="5233"/>
        <v/>
      </c>
      <c r="BR316" s="5"/>
      <c r="BT316" s="5" t="str">
        <f t="shared" si="5153"/>
        <v/>
      </c>
      <c r="BU316" s="5" t="str">
        <f t="shared" si="5154"/>
        <v/>
      </c>
      <c r="BV316" s="5" t="str">
        <f t="shared" si="5155"/>
        <v/>
      </c>
      <c r="BW316" s="5" t="str">
        <f t="shared" si="5156"/>
        <v/>
      </c>
      <c r="BX316" s="5" t="str">
        <f t="shared" si="5157"/>
        <v/>
      </c>
      <c r="BY316" s="5" t="str">
        <f t="shared" si="5158"/>
        <v/>
      </c>
      <c r="BZ316" s="5" t="str">
        <f t="shared" si="5159"/>
        <v/>
      </c>
      <c r="CA316" s="5" t="str">
        <f t="shared" si="5160"/>
        <v/>
      </c>
      <c r="CB316" s="5" t="str">
        <f t="shared" si="5161"/>
        <v/>
      </c>
      <c r="CC316" s="5" t="str">
        <f t="shared" si="5162"/>
        <v/>
      </c>
      <c r="CD316" s="5" t="str">
        <f t="shared" si="5163"/>
        <v/>
      </c>
      <c r="CE316" s="5" t="str">
        <f t="shared" si="5164"/>
        <v/>
      </c>
      <c r="CF316" s="5" t="str">
        <f t="shared" si="5165"/>
        <v>The Fisher National Bank - Fisher, IL</v>
      </c>
      <c r="CG316" s="5" t="str">
        <f t="shared" si="5166"/>
        <v/>
      </c>
      <c r="CH316" s="5" t="str">
        <f t="shared" si="5167"/>
        <v/>
      </c>
      <c r="CI316" s="5" t="str">
        <f t="shared" si="5168"/>
        <v/>
      </c>
      <c r="CJ316" s="5" t="str">
        <f t="shared" si="5169"/>
        <v/>
      </c>
      <c r="CK316" s="5" t="str">
        <f t="shared" si="5170"/>
        <v/>
      </c>
      <c r="CL316" s="5" t="str">
        <f t="shared" si="5171"/>
        <v/>
      </c>
      <c r="CM316" s="5" t="str">
        <f t="shared" si="5172"/>
        <v/>
      </c>
      <c r="CN316" s="5" t="str">
        <f t="shared" si="5173"/>
        <v/>
      </c>
      <c r="CO316" s="5" t="str">
        <f t="shared" si="5174"/>
        <v/>
      </c>
      <c r="CP316" s="5" t="str">
        <f t="shared" si="5175"/>
        <v/>
      </c>
      <c r="CQ316" s="5" t="str">
        <f t="shared" si="5176"/>
        <v/>
      </c>
      <c r="CR316" s="5" t="str">
        <f t="shared" si="5177"/>
        <v/>
      </c>
      <c r="CS316" s="5" t="str">
        <f t="shared" si="5178"/>
        <v/>
      </c>
      <c r="CT316" s="5" t="str">
        <f t="shared" si="5179"/>
        <v/>
      </c>
      <c r="CU316" s="5" t="str">
        <f t="shared" si="5180"/>
        <v/>
      </c>
      <c r="CV316" s="5" t="str">
        <f t="shared" si="5181"/>
        <v/>
      </c>
      <c r="CW316" s="5" t="str">
        <f t="shared" si="5182"/>
        <v/>
      </c>
      <c r="CX316" s="5" t="str">
        <f t="shared" si="5183"/>
        <v/>
      </c>
      <c r="CY316" s="5" t="str">
        <f t="shared" si="5184"/>
        <v/>
      </c>
      <c r="CZ316" s="5" t="str">
        <f t="shared" si="5185"/>
        <v/>
      </c>
      <c r="DA316" s="5" t="str">
        <f t="shared" si="5186"/>
        <v/>
      </c>
      <c r="DB316" s="5" t="str">
        <f t="shared" si="5187"/>
        <v/>
      </c>
      <c r="DC316" s="5" t="str">
        <f t="shared" si="5188"/>
        <v/>
      </c>
      <c r="DD316" s="5" t="str">
        <f t="shared" si="5189"/>
        <v/>
      </c>
      <c r="DE316" s="5" t="str">
        <f t="shared" si="5190"/>
        <v/>
      </c>
      <c r="DF316" s="5" t="str">
        <f t="shared" si="5191"/>
        <v/>
      </c>
      <c r="DG316" s="5" t="str">
        <f t="shared" si="5192"/>
        <v/>
      </c>
      <c r="DH316" s="5" t="str">
        <f t="shared" si="5193"/>
        <v/>
      </c>
      <c r="DI316" s="5" t="str">
        <f t="shared" si="5194"/>
        <v/>
      </c>
      <c r="DJ316" s="5" t="str">
        <f t="shared" si="5195"/>
        <v>The Falls City National Bank - Falls City, TX</v>
      </c>
      <c r="DK316" s="5" t="str">
        <f t="shared" si="5196"/>
        <v/>
      </c>
      <c r="DL316" s="5" t="str">
        <f t="shared" si="5197"/>
        <v/>
      </c>
      <c r="DM316" s="5" t="str">
        <f t="shared" si="5198"/>
        <v/>
      </c>
      <c r="DN316" s="5" t="str">
        <f t="shared" si="5199"/>
        <v/>
      </c>
      <c r="DO316" s="5" t="str">
        <f t="shared" si="5200"/>
        <v/>
      </c>
      <c r="DP316" s="5" t="str">
        <f t="shared" si="5201"/>
        <v/>
      </c>
      <c r="DQ316" s="5" t="str">
        <f t="shared" si="5223"/>
        <v/>
      </c>
    </row>
    <row r="317" spans="1:121" x14ac:dyDescent="0.25">
      <c r="A317">
        <v>316</v>
      </c>
      <c r="B317" s="5">
        <v>4114349</v>
      </c>
      <c r="C317" t="str">
        <f t="shared" si="5202"/>
        <v>Pinnacle Bank - Gilroy, CA</v>
      </c>
      <c r="D317" s="21" t="s">
        <v>195</v>
      </c>
      <c r="E317" s="19" t="s">
        <v>2999</v>
      </c>
      <c r="F317" s="19" t="s">
        <v>2951</v>
      </c>
      <c r="G317" s="19"/>
      <c r="K317" s="27">
        <v>308</v>
      </c>
      <c r="L317" s="28" t="str">
        <f>IF(HLOOKUP('Peer Comparison Tool'!$E$6,StateDropdownData,K317+1,FALSE)=0,"",HLOOKUP('Peer Comparison Tool'!$E$6,StateDropdownData,K317+1,FALSE))</f>
        <v/>
      </c>
      <c r="M317" s="29" t="str">
        <f>IF(HLOOKUP('Peer Comparison Tool'!$E$6,[0]!DropdownData,K317+1,FALSE)=0,"",HLOOKUP('Peer Comparison Tool'!$E$6,[0]!DropdownData,K317+1,FALSE))</f>
        <v/>
      </c>
      <c r="N317" s="27">
        <v>308</v>
      </c>
      <c r="O317" s="28" t="str">
        <f>IF(HLOOKUP('Peer Comparison Tool'!$G$6,StateDropdownData,N317+1,FALSE)=0,"",HLOOKUP('Peer Comparison Tool'!$G$6,StateDropdownData,N317+1,FALSE))</f>
        <v/>
      </c>
      <c r="P317" s="29" t="str">
        <f>IF(HLOOKUP('Peer Comparison Tool'!$G$6,DropdownData,N317+1,FALSE)=0,"",HLOOKUP('Peer Comparison Tool'!$G$6,DropdownData,N317+1,FALSE))</f>
        <v/>
      </c>
      <c r="Q317" s="27">
        <v>308</v>
      </c>
      <c r="R317" s="28" t="str">
        <f>IF(HLOOKUP('Peer Comparison Tool'!$I$6,StateDropdownData,Q317+1,FALSE)=0,"",HLOOKUP('Peer Comparison Tool'!$I$6,StateDropdownData,Q317+1,FALSE))</f>
        <v/>
      </c>
      <c r="S317" s="29" t="str">
        <f>IF(HLOOKUP('Peer Comparison Tool'!$I$6,DropdownData,Q317+1,FALSE)=0,"",HLOOKUP('Peer Comparison Tool'!$I$6,DropdownData,Q317+1,FALSE))</f>
        <v/>
      </c>
      <c r="T317" s="5" t="str">
        <f t="shared" si="5229"/>
        <v/>
      </c>
      <c r="U317" s="5" t="str">
        <f t="shared" si="5229"/>
        <v/>
      </c>
      <c r="V317" s="5" t="str">
        <f t="shared" si="5229"/>
        <v/>
      </c>
      <c r="W317" s="5" t="str">
        <f t="shared" si="5229"/>
        <v/>
      </c>
      <c r="X317" s="5" t="str">
        <f t="shared" si="5229"/>
        <v/>
      </c>
      <c r="Y317" s="5" t="str">
        <f t="shared" si="5229"/>
        <v/>
      </c>
      <c r="Z317" s="5" t="str">
        <f t="shared" si="5229"/>
        <v/>
      </c>
      <c r="AA317" s="5" t="str">
        <f t="shared" si="5229"/>
        <v/>
      </c>
      <c r="AB317" s="5" t="str">
        <f t="shared" si="5229"/>
        <v/>
      </c>
      <c r="AC317" s="5" t="str">
        <f t="shared" si="5229"/>
        <v/>
      </c>
      <c r="AD317" s="5" t="str">
        <f t="shared" si="5230"/>
        <v/>
      </c>
      <c r="AE317" s="5" t="str">
        <f t="shared" si="5230"/>
        <v/>
      </c>
      <c r="AF317" s="5">
        <f t="shared" si="5230"/>
        <v>1005799</v>
      </c>
      <c r="AG317" s="5" t="str">
        <f t="shared" si="5230"/>
        <v/>
      </c>
      <c r="AH317" s="5" t="str">
        <f t="shared" si="5230"/>
        <v/>
      </c>
      <c r="AI317" s="5" t="str">
        <f t="shared" si="5230"/>
        <v/>
      </c>
      <c r="AJ317" s="5" t="str">
        <f t="shared" si="5230"/>
        <v/>
      </c>
      <c r="AK317" s="5" t="str">
        <f t="shared" si="5230"/>
        <v/>
      </c>
      <c r="AL317" s="5" t="str">
        <f t="shared" si="5230"/>
        <v/>
      </c>
      <c r="AM317" s="5" t="str">
        <f t="shared" si="5230"/>
        <v/>
      </c>
      <c r="AN317" s="5" t="str">
        <f t="shared" si="5231"/>
        <v/>
      </c>
      <c r="AO317" s="5" t="str">
        <f t="shared" si="5231"/>
        <v/>
      </c>
      <c r="AP317" s="5" t="str">
        <f t="shared" si="5231"/>
        <v/>
      </c>
      <c r="AQ317" s="5" t="str">
        <f t="shared" si="5231"/>
        <v/>
      </c>
      <c r="AR317" s="5" t="str">
        <f t="shared" si="5231"/>
        <v/>
      </c>
      <c r="AS317" s="5" t="str">
        <f t="shared" si="5231"/>
        <v/>
      </c>
      <c r="AT317" s="5" t="str">
        <f t="shared" si="5231"/>
        <v/>
      </c>
      <c r="AU317" s="5" t="str">
        <f t="shared" si="5231"/>
        <v/>
      </c>
      <c r="AV317" s="5" t="str">
        <f t="shared" si="5231"/>
        <v/>
      </c>
      <c r="AW317" s="5" t="str">
        <f t="shared" si="5231"/>
        <v/>
      </c>
      <c r="AX317" s="5" t="str">
        <f t="shared" si="5232"/>
        <v/>
      </c>
      <c r="AY317" s="5" t="str">
        <f t="shared" si="5232"/>
        <v/>
      </c>
      <c r="AZ317" s="5" t="str">
        <f t="shared" si="5232"/>
        <v/>
      </c>
      <c r="BA317" s="5" t="str">
        <f t="shared" si="5232"/>
        <v/>
      </c>
      <c r="BB317" s="5" t="str">
        <f t="shared" si="5232"/>
        <v/>
      </c>
      <c r="BC317" s="5" t="str">
        <f t="shared" si="5232"/>
        <v/>
      </c>
      <c r="BD317" s="5" t="str">
        <f t="shared" si="5232"/>
        <v/>
      </c>
      <c r="BE317" s="5" t="str">
        <f t="shared" si="5232"/>
        <v/>
      </c>
      <c r="BF317" s="5" t="str">
        <f t="shared" si="5232"/>
        <v/>
      </c>
      <c r="BG317" s="5" t="str">
        <f t="shared" si="5232"/>
        <v/>
      </c>
      <c r="BH317" s="5" t="str">
        <f t="shared" si="5233"/>
        <v/>
      </c>
      <c r="BI317" s="5" t="str">
        <f t="shared" si="5233"/>
        <v/>
      </c>
      <c r="BJ317" s="5">
        <f t="shared" si="5233"/>
        <v>1014755</v>
      </c>
      <c r="BK317" s="5" t="str">
        <f t="shared" si="5233"/>
        <v/>
      </c>
      <c r="BL317" s="5" t="str">
        <f t="shared" si="5233"/>
        <v/>
      </c>
      <c r="BM317" s="5" t="str">
        <f t="shared" si="5233"/>
        <v/>
      </c>
      <c r="BN317" s="5" t="str">
        <f t="shared" si="5233"/>
        <v/>
      </c>
      <c r="BO317" s="5" t="str">
        <f t="shared" si="5233"/>
        <v/>
      </c>
      <c r="BP317" s="5" t="str">
        <f t="shared" si="5233"/>
        <v/>
      </c>
      <c r="BQ317" s="5" t="str">
        <f t="shared" si="5233"/>
        <v/>
      </c>
      <c r="BR317" s="5"/>
      <c r="BT317" s="5" t="str">
        <f t="shared" ref="BT317:BT380" si="5234">IFERROR(IF(VLOOKUP(INDEX($L$2:$HEG$5,4,T$471+$Q317-1),$B$2:$F$5568,5,FALSE)=T$473,VLOOKUP(INDEX($L$2:$HEG$5,4,T$471+$Q317-1),$B$2:$F$5568,2,FALSE),""),"")</f>
        <v/>
      </c>
      <c r="BU317" s="5" t="str">
        <f t="shared" ref="BU317:BU380" si="5235">IFERROR(IF(VLOOKUP(INDEX($L$2:$HEG$5,4,U$471+$Q317-1),$B$2:$F$5568,5,FALSE)=U$473,VLOOKUP(INDEX($L$2:$HEG$5,4,U$471+$Q317-1),$B$2:$F$5568,2,FALSE),""),"")</f>
        <v/>
      </c>
      <c r="BV317" s="5" t="str">
        <f t="shared" ref="BV317:BV380" si="5236">IFERROR(IF(VLOOKUP(INDEX($L$2:$HEG$5,4,V$471+$Q317-1),$B$2:$F$5568,5,FALSE)=V$473,VLOOKUP(INDEX($L$2:$HEG$5,4,V$471+$Q317-1),$B$2:$F$5568,2,FALSE),""),"")</f>
        <v/>
      </c>
      <c r="BW317" s="5" t="str">
        <f t="shared" ref="BW317:BW380" si="5237">IFERROR(IF(VLOOKUP(INDEX($L$2:$HEG$5,4,W$471+$Q317-1),$B$2:$F$5568,5,FALSE)=W$473,VLOOKUP(INDEX($L$2:$HEG$5,4,W$471+$Q317-1),$B$2:$F$5568,2,FALSE),""),"")</f>
        <v/>
      </c>
      <c r="BX317" s="5" t="str">
        <f t="shared" ref="BX317:BX380" si="5238">IFERROR(IF(VLOOKUP(INDEX($L$2:$HEG$5,4,X$471+$Q317-1),$B$2:$F$5568,5,FALSE)=X$473,VLOOKUP(INDEX($L$2:$HEG$5,4,X$471+$Q317-1),$B$2:$F$5568,2,FALSE),""),"")</f>
        <v/>
      </c>
      <c r="BY317" s="5" t="str">
        <f t="shared" ref="BY317:BY380" si="5239">IFERROR(IF(VLOOKUP(INDEX($L$2:$HEG$5,4,Y$471+$Q317-1),$B$2:$F$5568,5,FALSE)=Y$473,VLOOKUP(INDEX($L$2:$HEG$5,4,Y$471+$Q317-1),$B$2:$F$5568,2,FALSE),""),"")</f>
        <v/>
      </c>
      <c r="BZ317" s="5" t="str">
        <f t="shared" ref="BZ317:BZ380" si="5240">IFERROR(IF(VLOOKUP(INDEX($L$2:$HEG$5,4,Z$471+$Q317-1),$B$2:$F$5568,5,FALSE)=Z$473,VLOOKUP(INDEX($L$2:$HEG$5,4,Z$471+$Q317-1),$B$2:$F$5568,2,FALSE),""),"")</f>
        <v/>
      </c>
      <c r="CA317" s="5" t="str">
        <f t="shared" ref="CA317:CA380" si="5241">IFERROR(IF(VLOOKUP(INDEX($L$2:$HEG$5,4,AA$471+$Q317-1),$B$2:$F$5568,5,FALSE)=AA$473,VLOOKUP(INDEX($L$2:$HEG$5,4,AA$471+$Q317-1),$B$2:$F$5568,2,FALSE),""),"")</f>
        <v/>
      </c>
      <c r="CB317" s="5" t="str">
        <f t="shared" ref="CB317:CB380" si="5242">IFERROR(IF(VLOOKUP(INDEX($L$2:$HEG$5,4,AB$471+$Q317-1),$B$2:$F$5568,5,FALSE)=AB$473,VLOOKUP(INDEX($L$2:$HEG$5,4,AB$471+$Q317-1),$B$2:$F$5568,2,FALSE),""),"")</f>
        <v/>
      </c>
      <c r="CC317" s="5" t="str">
        <f t="shared" ref="CC317:CC380" si="5243">IFERROR(IF(VLOOKUP(INDEX($L$2:$HEG$5,4,AC$471+$Q317-1),$B$2:$F$5568,5,FALSE)=AC$473,VLOOKUP(INDEX($L$2:$HEG$5,4,AC$471+$Q317-1),$B$2:$F$5568,2,FALSE),""),"")</f>
        <v/>
      </c>
      <c r="CD317" s="5" t="str">
        <f t="shared" ref="CD317:CD380" si="5244">IFERROR(IF(VLOOKUP(INDEX($L$2:$HEG$5,4,AD$471+$Q317-1),$B$2:$F$5568,5,FALSE)=AD$473,VLOOKUP(INDEX($L$2:$HEG$5,4,AD$471+$Q317-1),$B$2:$F$5568,2,FALSE),""),"")</f>
        <v/>
      </c>
      <c r="CE317" s="5" t="str">
        <f t="shared" ref="CE317:CE380" si="5245">IFERROR(IF(VLOOKUP(INDEX($L$2:$HEG$5,4,AE$471+$Q317-1),$B$2:$F$5568,5,FALSE)=AE$473,VLOOKUP(INDEX($L$2:$HEG$5,4,AE$471+$Q317-1),$B$2:$F$5568,2,FALSE),""),"")</f>
        <v/>
      </c>
      <c r="CF317" s="5" t="str">
        <f t="shared" ref="CF317:CF380" si="5246">IFERROR(IF(VLOOKUP(INDEX($L$2:$HEG$5,4,AF$471+$Q317-1),$B$2:$F$5568,5,FALSE)=AF$473,VLOOKUP(INDEX($L$2:$HEG$5,4,AF$471+$Q317-1),$B$2:$F$5568,2,FALSE),""),"")</f>
        <v>The FNB Community Bank - Vandalia, IL</v>
      </c>
      <c r="CG317" s="5" t="str">
        <f t="shared" ref="CG317:CG380" si="5247">IFERROR(IF(VLOOKUP(INDEX($L$2:$HEG$5,4,AG$471+$Q317-1),$B$2:$F$5568,5,FALSE)=AG$473,VLOOKUP(INDEX($L$2:$HEG$5,4,AG$471+$Q317-1),$B$2:$F$5568,2,FALSE),""),"")</f>
        <v/>
      </c>
      <c r="CH317" s="5" t="str">
        <f t="shared" ref="CH317:CH380" si="5248">IFERROR(IF(VLOOKUP(INDEX($L$2:$HEG$5,4,AH$471+$Q317-1),$B$2:$F$5568,5,FALSE)=AH$473,VLOOKUP(INDEX($L$2:$HEG$5,4,AH$471+$Q317-1),$B$2:$F$5568,2,FALSE),""),"")</f>
        <v/>
      </c>
      <c r="CI317" s="5" t="str">
        <f t="shared" ref="CI317:CI380" si="5249">IFERROR(IF(VLOOKUP(INDEX($L$2:$HEG$5,4,AI$471+$Q317-1),$B$2:$F$5568,5,FALSE)=AI$473,VLOOKUP(INDEX($L$2:$HEG$5,4,AI$471+$Q317-1),$B$2:$F$5568,2,FALSE),""),"")</f>
        <v/>
      </c>
      <c r="CJ317" s="5" t="str">
        <f t="shared" ref="CJ317:CJ380" si="5250">IFERROR(IF(VLOOKUP(INDEX($L$2:$HEG$5,4,AJ$471+$Q317-1),$B$2:$F$5568,5,FALSE)=AJ$473,VLOOKUP(INDEX($L$2:$HEG$5,4,AJ$471+$Q317-1),$B$2:$F$5568,2,FALSE),""),"")</f>
        <v/>
      </c>
      <c r="CK317" s="5" t="str">
        <f t="shared" ref="CK317:CK380" si="5251">IFERROR(IF(VLOOKUP(INDEX($L$2:$HEG$5,4,AK$471+$Q317-1),$B$2:$F$5568,5,FALSE)=AK$473,VLOOKUP(INDEX($L$2:$HEG$5,4,AK$471+$Q317-1),$B$2:$F$5568,2,FALSE),""),"")</f>
        <v/>
      </c>
      <c r="CL317" s="5" t="str">
        <f t="shared" ref="CL317:CL380" si="5252">IFERROR(IF(VLOOKUP(INDEX($L$2:$HEG$5,4,AL$471+$Q317-1),$B$2:$F$5568,5,FALSE)=AL$473,VLOOKUP(INDEX($L$2:$HEG$5,4,AL$471+$Q317-1),$B$2:$F$5568,2,FALSE),""),"")</f>
        <v/>
      </c>
      <c r="CM317" s="5" t="str">
        <f t="shared" ref="CM317:CM380" si="5253">IFERROR(IF(VLOOKUP(INDEX($L$2:$HEG$5,4,AM$471+$Q317-1),$B$2:$F$5568,5,FALSE)=AM$473,VLOOKUP(INDEX($L$2:$HEG$5,4,AM$471+$Q317-1),$B$2:$F$5568,2,FALSE),""),"")</f>
        <v/>
      </c>
      <c r="CN317" s="5" t="str">
        <f t="shared" ref="CN317:CN380" si="5254">IFERROR(IF(VLOOKUP(INDEX($L$2:$HEG$5,4,AN$471+$Q317-1),$B$2:$F$5568,5,FALSE)=AN$473,VLOOKUP(INDEX($L$2:$HEG$5,4,AN$471+$Q317-1),$B$2:$F$5568,2,FALSE),""),"")</f>
        <v/>
      </c>
      <c r="CO317" s="5" t="str">
        <f t="shared" ref="CO317:CO380" si="5255">IFERROR(IF(VLOOKUP(INDEX($L$2:$HEG$5,4,AO$471+$Q317-1),$B$2:$F$5568,5,FALSE)=AO$473,VLOOKUP(INDEX($L$2:$HEG$5,4,AO$471+$Q317-1),$B$2:$F$5568,2,FALSE),""),"")</f>
        <v/>
      </c>
      <c r="CP317" s="5" t="str">
        <f t="shared" ref="CP317:CP380" si="5256">IFERROR(IF(VLOOKUP(INDEX($L$2:$HEG$5,4,AP$471+$Q317-1),$B$2:$F$5568,5,FALSE)=AP$473,VLOOKUP(INDEX($L$2:$HEG$5,4,AP$471+$Q317-1),$B$2:$F$5568,2,FALSE),""),"")</f>
        <v/>
      </c>
      <c r="CQ317" s="5" t="str">
        <f t="shared" ref="CQ317:CQ380" si="5257">IFERROR(IF(VLOOKUP(INDEX($L$2:$HEG$5,4,AQ$471+$Q317-1),$B$2:$F$5568,5,FALSE)=AQ$473,VLOOKUP(INDEX($L$2:$HEG$5,4,AQ$471+$Q317-1),$B$2:$F$5568,2,FALSE),""),"")</f>
        <v/>
      </c>
      <c r="CR317" s="5" t="str">
        <f t="shared" ref="CR317:CR380" si="5258">IFERROR(IF(VLOOKUP(INDEX($L$2:$HEG$5,4,AR$471+$Q317-1),$B$2:$F$5568,5,FALSE)=AR$473,VLOOKUP(INDEX($L$2:$HEG$5,4,AR$471+$Q317-1),$B$2:$F$5568,2,FALSE),""),"")</f>
        <v/>
      </c>
      <c r="CS317" s="5" t="str">
        <f t="shared" ref="CS317:CS380" si="5259">IFERROR(IF(VLOOKUP(INDEX($L$2:$HEG$5,4,AS$471+$Q317-1),$B$2:$F$5568,5,FALSE)=AS$473,VLOOKUP(INDEX($L$2:$HEG$5,4,AS$471+$Q317-1),$B$2:$F$5568,2,FALSE),""),"")</f>
        <v/>
      </c>
      <c r="CT317" s="5" t="str">
        <f t="shared" ref="CT317:CT380" si="5260">IFERROR(IF(VLOOKUP(INDEX($L$2:$HEG$5,4,AT$471+$Q317-1),$B$2:$F$5568,5,FALSE)=AT$473,VLOOKUP(INDEX($L$2:$HEG$5,4,AT$471+$Q317-1),$B$2:$F$5568,2,FALSE),""),"")</f>
        <v/>
      </c>
      <c r="CU317" s="5" t="str">
        <f t="shared" ref="CU317:CU380" si="5261">IFERROR(IF(VLOOKUP(INDEX($L$2:$HEG$5,4,AU$471+$Q317-1),$B$2:$F$5568,5,FALSE)=AU$473,VLOOKUP(INDEX($L$2:$HEG$5,4,AU$471+$Q317-1),$B$2:$F$5568,2,FALSE),""),"")</f>
        <v/>
      </c>
      <c r="CV317" s="5" t="str">
        <f t="shared" ref="CV317:CV380" si="5262">IFERROR(IF(VLOOKUP(INDEX($L$2:$HEG$5,4,AV$471+$Q317-1),$B$2:$F$5568,5,FALSE)=AV$473,VLOOKUP(INDEX($L$2:$HEG$5,4,AV$471+$Q317-1),$B$2:$F$5568,2,FALSE),""),"")</f>
        <v/>
      </c>
      <c r="CW317" s="5" t="str">
        <f t="shared" ref="CW317:CW380" si="5263">IFERROR(IF(VLOOKUP(INDEX($L$2:$HEG$5,4,AW$471+$Q317-1),$B$2:$F$5568,5,FALSE)=AW$473,VLOOKUP(INDEX($L$2:$HEG$5,4,AW$471+$Q317-1),$B$2:$F$5568,2,FALSE),""),"")</f>
        <v/>
      </c>
      <c r="CX317" s="5" t="str">
        <f t="shared" ref="CX317:CX380" si="5264">IFERROR(IF(VLOOKUP(INDEX($L$2:$HEG$5,4,AX$471+$Q317-1),$B$2:$F$5568,5,FALSE)=AX$473,VLOOKUP(INDEX($L$2:$HEG$5,4,AX$471+$Q317-1),$B$2:$F$5568,2,FALSE),""),"")</f>
        <v/>
      </c>
      <c r="CY317" s="5" t="str">
        <f t="shared" ref="CY317:CY380" si="5265">IFERROR(IF(VLOOKUP(INDEX($L$2:$HEG$5,4,AY$471+$Q317-1),$B$2:$F$5568,5,FALSE)=AY$473,VLOOKUP(INDEX($L$2:$HEG$5,4,AY$471+$Q317-1),$B$2:$F$5568,2,FALSE),""),"")</f>
        <v/>
      </c>
      <c r="CZ317" s="5" t="str">
        <f t="shared" ref="CZ317:CZ380" si="5266">IFERROR(IF(VLOOKUP(INDEX($L$2:$HEG$5,4,AZ$471+$Q317-1),$B$2:$F$5568,5,FALSE)=AZ$473,VLOOKUP(INDEX($L$2:$HEG$5,4,AZ$471+$Q317-1),$B$2:$F$5568,2,FALSE),""),"")</f>
        <v/>
      </c>
      <c r="DA317" s="5" t="str">
        <f t="shared" ref="DA317:DA380" si="5267">IFERROR(IF(VLOOKUP(INDEX($L$2:$HEG$5,4,BA$471+$Q317-1),$B$2:$F$5568,5,FALSE)=BA$473,VLOOKUP(INDEX($L$2:$HEG$5,4,BA$471+$Q317-1),$B$2:$F$5568,2,FALSE),""),"")</f>
        <v/>
      </c>
      <c r="DB317" s="5" t="str">
        <f t="shared" ref="DB317:DB380" si="5268">IFERROR(IF(VLOOKUP(INDEX($L$2:$HEG$5,4,BB$471+$Q317-1),$B$2:$F$5568,5,FALSE)=BB$473,VLOOKUP(INDEX($L$2:$HEG$5,4,BB$471+$Q317-1),$B$2:$F$5568,2,FALSE),""),"")</f>
        <v/>
      </c>
      <c r="DC317" s="5" t="str">
        <f t="shared" ref="DC317:DC380" si="5269">IFERROR(IF(VLOOKUP(INDEX($L$2:$HEG$5,4,BC$471+$Q317-1),$B$2:$F$5568,5,FALSE)=BC$473,VLOOKUP(INDEX($L$2:$HEG$5,4,BC$471+$Q317-1),$B$2:$F$5568,2,FALSE),""),"")</f>
        <v/>
      </c>
      <c r="DD317" s="5" t="str">
        <f t="shared" ref="DD317:DD380" si="5270">IFERROR(IF(VLOOKUP(INDEX($L$2:$HEG$5,4,BD$471+$Q317-1),$B$2:$F$5568,5,FALSE)=BD$473,VLOOKUP(INDEX($L$2:$HEG$5,4,BD$471+$Q317-1),$B$2:$F$5568,2,FALSE),""),"")</f>
        <v/>
      </c>
      <c r="DE317" s="5" t="str">
        <f t="shared" ref="DE317:DE380" si="5271">IFERROR(IF(VLOOKUP(INDEX($L$2:$HEG$5,4,BE$471+$Q317-1),$B$2:$F$5568,5,FALSE)=BE$473,VLOOKUP(INDEX($L$2:$HEG$5,4,BE$471+$Q317-1),$B$2:$F$5568,2,FALSE),""),"")</f>
        <v/>
      </c>
      <c r="DF317" s="5" t="str">
        <f t="shared" ref="DF317:DF380" si="5272">IFERROR(IF(VLOOKUP(INDEX($L$2:$HEG$5,4,BF$471+$Q317-1),$B$2:$F$5568,5,FALSE)=BF$473,VLOOKUP(INDEX($L$2:$HEG$5,4,BF$471+$Q317-1),$B$2:$F$5568,2,FALSE),""),"")</f>
        <v/>
      </c>
      <c r="DG317" s="5" t="str">
        <f t="shared" ref="DG317:DG380" si="5273">IFERROR(IF(VLOOKUP(INDEX($L$2:$HEG$5,4,BG$471+$Q317-1),$B$2:$F$5568,5,FALSE)=BG$473,VLOOKUP(INDEX($L$2:$HEG$5,4,BG$471+$Q317-1),$B$2:$F$5568,2,FALSE),""),"")</f>
        <v/>
      </c>
      <c r="DH317" s="5" t="str">
        <f t="shared" ref="DH317:DH380" si="5274">IFERROR(IF(VLOOKUP(INDEX($L$2:$HEG$5,4,BH$471+$Q317-1),$B$2:$F$5568,5,FALSE)=BH$473,VLOOKUP(INDEX($L$2:$HEG$5,4,BH$471+$Q317-1),$B$2:$F$5568,2,FALSE),""),"")</f>
        <v/>
      </c>
      <c r="DI317" s="5" t="str">
        <f t="shared" ref="DI317:DI380" si="5275">IFERROR(IF(VLOOKUP(INDEX($L$2:$HEG$5,4,BI$471+$Q317-1),$B$2:$F$5568,5,FALSE)=BI$473,VLOOKUP(INDEX($L$2:$HEG$5,4,BI$471+$Q317-1),$B$2:$F$5568,2,FALSE),""),"")</f>
        <v/>
      </c>
      <c r="DJ317" s="5" t="str">
        <f t="shared" ref="DJ317:DJ380" si="5276">IFERROR(IF(VLOOKUP(INDEX($L$2:$HEG$5,4,BJ$471+$Q317-1),$B$2:$F$5568,5,FALSE)=BJ$473,VLOOKUP(INDEX($L$2:$HEG$5,4,BJ$471+$Q317-1),$B$2:$F$5568,2,FALSE),""),"")</f>
        <v>The First Bank of Celeste - Celeste, TX</v>
      </c>
      <c r="DK317" s="5" t="str">
        <f t="shared" ref="DK317:DK380" si="5277">IFERROR(IF(VLOOKUP(INDEX($L$2:$HEG$5,4,BK$471+$Q317-1),$B$2:$F$5568,5,FALSE)=BK$473,VLOOKUP(INDEX($L$2:$HEG$5,4,BK$471+$Q317-1),$B$2:$F$5568,2,FALSE),""),"")</f>
        <v/>
      </c>
      <c r="DL317" s="5" t="str">
        <f t="shared" ref="DL317:DL380" si="5278">IFERROR(IF(VLOOKUP(INDEX($L$2:$HEG$5,4,BL$471+$Q317-1),$B$2:$F$5568,5,FALSE)=BL$473,VLOOKUP(INDEX($L$2:$HEG$5,4,BL$471+$Q317-1),$B$2:$F$5568,2,FALSE),""),"")</f>
        <v/>
      </c>
      <c r="DM317" s="5" t="str">
        <f t="shared" ref="DM317:DM380" si="5279">IFERROR(IF(VLOOKUP(INDEX($L$2:$HEG$5,4,BM$471+$Q317-1),$B$2:$F$5568,5,FALSE)=BM$473,VLOOKUP(INDEX($L$2:$HEG$5,4,BM$471+$Q317-1),$B$2:$F$5568,2,FALSE),""),"")</f>
        <v/>
      </c>
      <c r="DN317" s="5" t="str">
        <f t="shared" ref="DN317:DN380" si="5280">IFERROR(IF(VLOOKUP(INDEX($L$2:$HEG$5,4,BN$471+$Q317-1),$B$2:$F$5568,5,FALSE)=BN$473,VLOOKUP(INDEX($L$2:$HEG$5,4,BN$471+$Q317-1),$B$2:$F$5568,2,FALSE),""),"")</f>
        <v/>
      </c>
      <c r="DO317" s="5" t="str">
        <f t="shared" ref="DO317:DO380" si="5281">IFERROR(IF(VLOOKUP(INDEX($L$2:$HEG$5,4,BO$471+$Q317-1),$B$2:$F$5568,5,FALSE)=BO$473,VLOOKUP(INDEX($L$2:$HEG$5,4,BO$471+$Q317-1),$B$2:$F$5568,2,FALSE),""),"")</f>
        <v/>
      </c>
      <c r="DP317" s="5" t="str">
        <f t="shared" si="5201"/>
        <v/>
      </c>
      <c r="DQ317" s="5" t="str">
        <f t="shared" si="5223"/>
        <v/>
      </c>
    </row>
    <row r="318" spans="1:121" x14ac:dyDescent="0.25">
      <c r="A318">
        <v>317</v>
      </c>
      <c r="B318" s="5">
        <v>100840</v>
      </c>
      <c r="C318" t="str">
        <f t="shared" si="5202"/>
        <v>Plumas Bank - Quincy, CA</v>
      </c>
      <c r="D318" s="21" t="s">
        <v>1329</v>
      </c>
      <c r="E318" s="19" t="s">
        <v>3000</v>
      </c>
      <c r="F318" s="19" t="s">
        <v>2951</v>
      </c>
      <c r="G318" s="19"/>
      <c r="K318" s="27">
        <v>309</v>
      </c>
      <c r="L318" s="28" t="str">
        <f>IF(HLOOKUP('Peer Comparison Tool'!$E$6,StateDropdownData,K318+1,FALSE)=0,"",HLOOKUP('Peer Comparison Tool'!$E$6,StateDropdownData,K318+1,FALSE))</f>
        <v/>
      </c>
      <c r="M318" s="29" t="str">
        <f>IF(HLOOKUP('Peer Comparison Tool'!$E$6,[0]!DropdownData,K318+1,FALSE)=0,"",HLOOKUP('Peer Comparison Tool'!$E$6,[0]!DropdownData,K318+1,FALSE))</f>
        <v/>
      </c>
      <c r="N318" s="27">
        <v>309</v>
      </c>
      <c r="O318" s="28" t="str">
        <f>IF(HLOOKUP('Peer Comparison Tool'!$G$6,StateDropdownData,N318+1,FALSE)=0,"",HLOOKUP('Peer Comparison Tool'!$G$6,StateDropdownData,N318+1,FALSE))</f>
        <v/>
      </c>
      <c r="P318" s="29" t="str">
        <f>IF(HLOOKUP('Peer Comparison Tool'!$G$6,DropdownData,N318+1,FALSE)=0,"",HLOOKUP('Peer Comparison Tool'!$G$6,DropdownData,N318+1,FALSE))</f>
        <v/>
      </c>
      <c r="Q318" s="27">
        <v>309</v>
      </c>
      <c r="R318" s="28" t="str">
        <f>IF(HLOOKUP('Peer Comparison Tool'!$I$6,StateDropdownData,Q318+1,FALSE)=0,"",HLOOKUP('Peer Comparison Tool'!$I$6,StateDropdownData,Q318+1,FALSE))</f>
        <v/>
      </c>
      <c r="S318" s="29" t="str">
        <f>IF(HLOOKUP('Peer Comparison Tool'!$I$6,DropdownData,Q318+1,FALSE)=0,"",HLOOKUP('Peer Comparison Tool'!$I$6,DropdownData,Q318+1,FALSE))</f>
        <v/>
      </c>
      <c r="T318" s="5" t="str">
        <f t="shared" si="5229"/>
        <v/>
      </c>
      <c r="U318" s="5" t="str">
        <f t="shared" si="5229"/>
        <v/>
      </c>
      <c r="V318" s="5" t="str">
        <f t="shared" si="5229"/>
        <v/>
      </c>
      <c r="W318" s="5" t="str">
        <f t="shared" si="5229"/>
        <v/>
      </c>
      <c r="X318" s="5" t="str">
        <f t="shared" si="5229"/>
        <v/>
      </c>
      <c r="Y318" s="5" t="str">
        <f t="shared" si="5229"/>
        <v/>
      </c>
      <c r="Z318" s="5" t="str">
        <f t="shared" si="5229"/>
        <v/>
      </c>
      <c r="AA318" s="5" t="str">
        <f t="shared" si="5229"/>
        <v/>
      </c>
      <c r="AB318" s="5" t="str">
        <f t="shared" si="5229"/>
        <v/>
      </c>
      <c r="AC318" s="5" t="str">
        <f t="shared" si="5229"/>
        <v/>
      </c>
      <c r="AD318" s="5" t="str">
        <f t="shared" si="5230"/>
        <v/>
      </c>
      <c r="AE318" s="5" t="str">
        <f t="shared" si="5230"/>
        <v/>
      </c>
      <c r="AF318" s="5">
        <f t="shared" si="5230"/>
        <v>1012424</v>
      </c>
      <c r="AG318" s="5" t="str">
        <f t="shared" si="5230"/>
        <v/>
      </c>
      <c r="AH318" s="5" t="str">
        <f t="shared" si="5230"/>
        <v/>
      </c>
      <c r="AI318" s="5" t="str">
        <f t="shared" si="5230"/>
        <v/>
      </c>
      <c r="AJ318" s="5" t="str">
        <f t="shared" si="5230"/>
        <v/>
      </c>
      <c r="AK318" s="5" t="str">
        <f t="shared" si="5230"/>
        <v/>
      </c>
      <c r="AL318" s="5" t="str">
        <f t="shared" si="5230"/>
        <v/>
      </c>
      <c r="AM318" s="5" t="str">
        <f t="shared" si="5230"/>
        <v/>
      </c>
      <c r="AN318" s="5" t="str">
        <f t="shared" si="5231"/>
        <v/>
      </c>
      <c r="AO318" s="5" t="str">
        <f t="shared" si="5231"/>
        <v/>
      </c>
      <c r="AP318" s="5" t="str">
        <f t="shared" si="5231"/>
        <v/>
      </c>
      <c r="AQ318" s="5" t="str">
        <f t="shared" si="5231"/>
        <v/>
      </c>
      <c r="AR318" s="5" t="str">
        <f t="shared" si="5231"/>
        <v/>
      </c>
      <c r="AS318" s="5" t="str">
        <f t="shared" si="5231"/>
        <v/>
      </c>
      <c r="AT318" s="5" t="str">
        <f t="shared" si="5231"/>
        <v/>
      </c>
      <c r="AU318" s="5" t="str">
        <f t="shared" si="5231"/>
        <v/>
      </c>
      <c r="AV318" s="5" t="str">
        <f t="shared" si="5231"/>
        <v/>
      </c>
      <c r="AW318" s="5" t="str">
        <f t="shared" si="5231"/>
        <v/>
      </c>
      <c r="AX318" s="5" t="str">
        <f t="shared" si="5232"/>
        <v/>
      </c>
      <c r="AY318" s="5" t="str">
        <f t="shared" si="5232"/>
        <v/>
      </c>
      <c r="AZ318" s="5" t="str">
        <f t="shared" si="5232"/>
        <v/>
      </c>
      <c r="BA318" s="5" t="str">
        <f t="shared" si="5232"/>
        <v/>
      </c>
      <c r="BB318" s="5" t="str">
        <f t="shared" si="5232"/>
        <v/>
      </c>
      <c r="BC318" s="5" t="str">
        <f t="shared" si="5232"/>
        <v/>
      </c>
      <c r="BD318" s="5" t="str">
        <f t="shared" si="5232"/>
        <v/>
      </c>
      <c r="BE318" s="5" t="str">
        <f t="shared" si="5232"/>
        <v/>
      </c>
      <c r="BF318" s="5" t="str">
        <f t="shared" si="5232"/>
        <v/>
      </c>
      <c r="BG318" s="5" t="str">
        <f t="shared" si="5232"/>
        <v/>
      </c>
      <c r="BH318" s="5" t="str">
        <f t="shared" si="5233"/>
        <v/>
      </c>
      <c r="BI318" s="5" t="str">
        <f t="shared" si="5233"/>
        <v/>
      </c>
      <c r="BJ318" s="5">
        <f t="shared" si="5233"/>
        <v>1013445</v>
      </c>
      <c r="BK318" s="5" t="str">
        <f t="shared" si="5233"/>
        <v/>
      </c>
      <c r="BL318" s="5" t="str">
        <f t="shared" si="5233"/>
        <v/>
      </c>
      <c r="BM318" s="5" t="str">
        <f t="shared" si="5233"/>
        <v/>
      </c>
      <c r="BN318" s="5" t="str">
        <f t="shared" si="5233"/>
        <v/>
      </c>
      <c r="BO318" s="5" t="str">
        <f t="shared" si="5233"/>
        <v/>
      </c>
      <c r="BP318" s="5" t="str">
        <f t="shared" si="5233"/>
        <v/>
      </c>
      <c r="BQ318" s="5" t="str">
        <f t="shared" si="5233"/>
        <v/>
      </c>
      <c r="BR318" s="5"/>
      <c r="BT318" s="5" t="str">
        <f t="shared" si="5234"/>
        <v/>
      </c>
      <c r="BU318" s="5" t="str">
        <f t="shared" si="5235"/>
        <v/>
      </c>
      <c r="BV318" s="5" t="str">
        <f t="shared" si="5236"/>
        <v/>
      </c>
      <c r="BW318" s="5" t="str">
        <f t="shared" si="5237"/>
        <v/>
      </c>
      <c r="BX318" s="5" t="str">
        <f t="shared" si="5238"/>
        <v/>
      </c>
      <c r="BY318" s="5" t="str">
        <f t="shared" si="5239"/>
        <v/>
      </c>
      <c r="BZ318" s="5" t="str">
        <f t="shared" si="5240"/>
        <v/>
      </c>
      <c r="CA318" s="5" t="str">
        <f t="shared" si="5241"/>
        <v/>
      </c>
      <c r="CB318" s="5" t="str">
        <f t="shared" si="5242"/>
        <v/>
      </c>
      <c r="CC318" s="5" t="str">
        <f t="shared" si="5243"/>
        <v/>
      </c>
      <c r="CD318" s="5" t="str">
        <f t="shared" si="5244"/>
        <v/>
      </c>
      <c r="CE318" s="5" t="str">
        <f t="shared" si="5245"/>
        <v/>
      </c>
      <c r="CF318" s="5" t="str">
        <f t="shared" si="5246"/>
        <v>The Frederick Community Bank - Paxton, IL</v>
      </c>
      <c r="CG318" s="5" t="str">
        <f t="shared" si="5247"/>
        <v/>
      </c>
      <c r="CH318" s="5" t="str">
        <f t="shared" si="5248"/>
        <v/>
      </c>
      <c r="CI318" s="5" t="str">
        <f t="shared" si="5249"/>
        <v/>
      </c>
      <c r="CJ318" s="5" t="str">
        <f t="shared" si="5250"/>
        <v/>
      </c>
      <c r="CK318" s="5" t="str">
        <f t="shared" si="5251"/>
        <v/>
      </c>
      <c r="CL318" s="5" t="str">
        <f t="shared" si="5252"/>
        <v/>
      </c>
      <c r="CM318" s="5" t="str">
        <f t="shared" si="5253"/>
        <v/>
      </c>
      <c r="CN318" s="5" t="str">
        <f t="shared" si="5254"/>
        <v/>
      </c>
      <c r="CO318" s="5" t="str">
        <f t="shared" si="5255"/>
        <v/>
      </c>
      <c r="CP318" s="5" t="str">
        <f t="shared" si="5256"/>
        <v/>
      </c>
      <c r="CQ318" s="5" t="str">
        <f t="shared" si="5257"/>
        <v/>
      </c>
      <c r="CR318" s="5" t="str">
        <f t="shared" si="5258"/>
        <v/>
      </c>
      <c r="CS318" s="5" t="str">
        <f t="shared" si="5259"/>
        <v/>
      </c>
      <c r="CT318" s="5" t="str">
        <f t="shared" si="5260"/>
        <v/>
      </c>
      <c r="CU318" s="5" t="str">
        <f t="shared" si="5261"/>
        <v/>
      </c>
      <c r="CV318" s="5" t="str">
        <f t="shared" si="5262"/>
        <v/>
      </c>
      <c r="CW318" s="5" t="str">
        <f t="shared" si="5263"/>
        <v/>
      </c>
      <c r="CX318" s="5" t="str">
        <f t="shared" si="5264"/>
        <v/>
      </c>
      <c r="CY318" s="5" t="str">
        <f t="shared" si="5265"/>
        <v/>
      </c>
      <c r="CZ318" s="5" t="str">
        <f t="shared" si="5266"/>
        <v/>
      </c>
      <c r="DA318" s="5" t="str">
        <f t="shared" si="5267"/>
        <v/>
      </c>
      <c r="DB318" s="5" t="str">
        <f t="shared" si="5268"/>
        <v/>
      </c>
      <c r="DC318" s="5" t="str">
        <f t="shared" si="5269"/>
        <v/>
      </c>
      <c r="DD318" s="5" t="str">
        <f t="shared" si="5270"/>
        <v/>
      </c>
      <c r="DE318" s="5" t="str">
        <f t="shared" si="5271"/>
        <v/>
      </c>
      <c r="DF318" s="5" t="str">
        <f t="shared" si="5272"/>
        <v/>
      </c>
      <c r="DG318" s="5" t="str">
        <f t="shared" si="5273"/>
        <v/>
      </c>
      <c r="DH318" s="5" t="str">
        <f t="shared" si="5274"/>
        <v/>
      </c>
      <c r="DI318" s="5" t="str">
        <f t="shared" si="5275"/>
        <v/>
      </c>
      <c r="DJ318" s="5" t="str">
        <f t="shared" si="5276"/>
        <v>The First National Bank in Cooper - Cooper, TX</v>
      </c>
      <c r="DK318" s="5" t="str">
        <f t="shared" si="5277"/>
        <v/>
      </c>
      <c r="DL318" s="5" t="str">
        <f t="shared" si="5278"/>
        <v/>
      </c>
      <c r="DM318" s="5" t="str">
        <f t="shared" si="5279"/>
        <v/>
      </c>
      <c r="DN318" s="5" t="str">
        <f t="shared" si="5280"/>
        <v/>
      </c>
      <c r="DO318" s="5" t="str">
        <f t="shared" si="5281"/>
        <v/>
      </c>
      <c r="DP318" s="5" t="str">
        <f t="shared" ref="DP318:DP381" si="5282">IFERROR(IF(VLOOKUP(INDEX($L$2:$HEG$5,4,BP$471+$Q318-1),$B$2:$F$5568,5,FALSE)=BP$473,VLOOKUP(INDEX($L$2:$HEG$5,4,BP$471+$Q318-1),$B$2:$F$5568,2,FALSE),""),"")</f>
        <v/>
      </c>
      <c r="DQ318" s="5" t="str">
        <f t="shared" si="5223"/>
        <v/>
      </c>
    </row>
    <row r="319" spans="1:121" x14ac:dyDescent="0.25">
      <c r="A319">
        <v>318</v>
      </c>
      <c r="B319" s="5">
        <v>4098489</v>
      </c>
      <c r="C319" t="str">
        <f t="shared" si="5202"/>
        <v>Poppy Bank - Santa Rosa, CA</v>
      </c>
      <c r="D319" s="21" t="s">
        <v>5486</v>
      </c>
      <c r="E319" s="19" t="s">
        <v>2952</v>
      </c>
      <c r="F319" s="19" t="s">
        <v>2951</v>
      </c>
      <c r="G319" s="19"/>
      <c r="K319" s="27">
        <v>310</v>
      </c>
      <c r="L319" s="28" t="str">
        <f>IF(HLOOKUP('Peer Comparison Tool'!$E$6,StateDropdownData,K319+1,FALSE)=0,"",HLOOKUP('Peer Comparison Tool'!$E$6,StateDropdownData,K319+1,FALSE))</f>
        <v/>
      </c>
      <c r="M319" s="29" t="str">
        <f>IF(HLOOKUP('Peer Comparison Tool'!$E$6,[0]!DropdownData,K319+1,FALSE)=0,"",HLOOKUP('Peer Comparison Tool'!$E$6,[0]!DropdownData,K319+1,FALSE))</f>
        <v/>
      </c>
      <c r="N319" s="27">
        <v>310</v>
      </c>
      <c r="O319" s="28" t="str">
        <f>IF(HLOOKUP('Peer Comparison Tool'!$G$6,StateDropdownData,N319+1,FALSE)=0,"",HLOOKUP('Peer Comparison Tool'!$G$6,StateDropdownData,N319+1,FALSE))</f>
        <v/>
      </c>
      <c r="P319" s="29" t="str">
        <f>IF(HLOOKUP('Peer Comparison Tool'!$G$6,DropdownData,N319+1,FALSE)=0,"",HLOOKUP('Peer Comparison Tool'!$G$6,DropdownData,N319+1,FALSE))</f>
        <v/>
      </c>
      <c r="Q319" s="27">
        <v>310</v>
      </c>
      <c r="R319" s="28" t="str">
        <f>IF(HLOOKUP('Peer Comparison Tool'!$I$6,StateDropdownData,Q319+1,FALSE)=0,"",HLOOKUP('Peer Comparison Tool'!$I$6,StateDropdownData,Q319+1,FALSE))</f>
        <v/>
      </c>
      <c r="S319" s="29" t="str">
        <f>IF(HLOOKUP('Peer Comparison Tool'!$I$6,DropdownData,Q319+1,FALSE)=0,"",HLOOKUP('Peer Comparison Tool'!$I$6,DropdownData,Q319+1,FALSE))</f>
        <v/>
      </c>
      <c r="T319" s="5" t="str">
        <f t="shared" si="5229"/>
        <v/>
      </c>
      <c r="U319" s="5" t="str">
        <f t="shared" si="5229"/>
        <v/>
      </c>
      <c r="V319" s="5" t="str">
        <f t="shared" si="5229"/>
        <v/>
      </c>
      <c r="W319" s="5" t="str">
        <f t="shared" si="5229"/>
        <v/>
      </c>
      <c r="X319" s="5" t="str">
        <f t="shared" si="5229"/>
        <v/>
      </c>
      <c r="Y319" s="5" t="str">
        <f t="shared" si="5229"/>
        <v/>
      </c>
      <c r="Z319" s="5" t="str">
        <f t="shared" si="5229"/>
        <v/>
      </c>
      <c r="AA319" s="5" t="str">
        <f t="shared" si="5229"/>
        <v/>
      </c>
      <c r="AB319" s="5" t="str">
        <f t="shared" si="5229"/>
        <v/>
      </c>
      <c r="AC319" s="5" t="str">
        <f t="shared" si="5229"/>
        <v/>
      </c>
      <c r="AD319" s="5" t="str">
        <f t="shared" si="5230"/>
        <v/>
      </c>
      <c r="AE319" s="5" t="str">
        <f t="shared" si="5230"/>
        <v/>
      </c>
      <c r="AF319" s="5">
        <f t="shared" si="5230"/>
        <v>1012115</v>
      </c>
      <c r="AG319" s="5" t="str">
        <f t="shared" si="5230"/>
        <v/>
      </c>
      <c r="AH319" s="5" t="str">
        <f t="shared" si="5230"/>
        <v/>
      </c>
      <c r="AI319" s="5" t="str">
        <f t="shared" si="5230"/>
        <v/>
      </c>
      <c r="AJ319" s="5" t="str">
        <f t="shared" si="5230"/>
        <v/>
      </c>
      <c r="AK319" s="5" t="str">
        <f t="shared" si="5230"/>
        <v/>
      </c>
      <c r="AL319" s="5" t="str">
        <f t="shared" si="5230"/>
        <v/>
      </c>
      <c r="AM319" s="5" t="str">
        <f t="shared" si="5230"/>
        <v/>
      </c>
      <c r="AN319" s="5" t="str">
        <f t="shared" si="5231"/>
        <v/>
      </c>
      <c r="AO319" s="5" t="str">
        <f t="shared" si="5231"/>
        <v/>
      </c>
      <c r="AP319" s="5" t="str">
        <f t="shared" si="5231"/>
        <v/>
      </c>
      <c r="AQ319" s="5" t="str">
        <f t="shared" si="5231"/>
        <v/>
      </c>
      <c r="AR319" s="5" t="str">
        <f t="shared" si="5231"/>
        <v/>
      </c>
      <c r="AS319" s="5" t="str">
        <f t="shared" si="5231"/>
        <v/>
      </c>
      <c r="AT319" s="5" t="str">
        <f t="shared" si="5231"/>
        <v/>
      </c>
      <c r="AU319" s="5" t="str">
        <f t="shared" si="5231"/>
        <v/>
      </c>
      <c r="AV319" s="5" t="str">
        <f t="shared" si="5231"/>
        <v/>
      </c>
      <c r="AW319" s="5" t="str">
        <f t="shared" si="5231"/>
        <v/>
      </c>
      <c r="AX319" s="5" t="str">
        <f t="shared" si="5232"/>
        <v/>
      </c>
      <c r="AY319" s="5" t="str">
        <f t="shared" si="5232"/>
        <v/>
      </c>
      <c r="AZ319" s="5" t="str">
        <f t="shared" si="5232"/>
        <v/>
      </c>
      <c r="BA319" s="5" t="str">
        <f t="shared" si="5232"/>
        <v/>
      </c>
      <c r="BB319" s="5" t="str">
        <f t="shared" si="5232"/>
        <v/>
      </c>
      <c r="BC319" s="5" t="str">
        <f t="shared" si="5232"/>
        <v/>
      </c>
      <c r="BD319" s="5" t="str">
        <f t="shared" si="5232"/>
        <v/>
      </c>
      <c r="BE319" s="5" t="str">
        <f t="shared" si="5232"/>
        <v/>
      </c>
      <c r="BF319" s="5" t="str">
        <f t="shared" si="5232"/>
        <v/>
      </c>
      <c r="BG319" s="5" t="str">
        <f t="shared" si="5232"/>
        <v/>
      </c>
      <c r="BH319" s="5" t="str">
        <f t="shared" si="5233"/>
        <v/>
      </c>
      <c r="BI319" s="5" t="str">
        <f t="shared" si="5233"/>
        <v/>
      </c>
      <c r="BJ319" s="5">
        <f t="shared" si="5233"/>
        <v>1009464</v>
      </c>
      <c r="BK319" s="5" t="str">
        <f t="shared" si="5233"/>
        <v/>
      </c>
      <c r="BL319" s="5" t="str">
        <f t="shared" si="5233"/>
        <v/>
      </c>
      <c r="BM319" s="5" t="str">
        <f t="shared" si="5233"/>
        <v/>
      </c>
      <c r="BN319" s="5" t="str">
        <f t="shared" si="5233"/>
        <v/>
      </c>
      <c r="BO319" s="5" t="str">
        <f t="shared" si="5233"/>
        <v/>
      </c>
      <c r="BP319" s="5" t="str">
        <f t="shared" si="5233"/>
        <v/>
      </c>
      <c r="BQ319" s="5" t="str">
        <f t="shared" si="5233"/>
        <v/>
      </c>
      <c r="BR319" s="5"/>
      <c r="BT319" s="5" t="str">
        <f t="shared" si="5234"/>
        <v/>
      </c>
      <c r="BU319" s="5" t="str">
        <f t="shared" si="5235"/>
        <v/>
      </c>
      <c r="BV319" s="5" t="str">
        <f t="shared" si="5236"/>
        <v/>
      </c>
      <c r="BW319" s="5" t="str">
        <f t="shared" si="5237"/>
        <v/>
      </c>
      <c r="BX319" s="5" t="str">
        <f t="shared" si="5238"/>
        <v/>
      </c>
      <c r="BY319" s="5" t="str">
        <f t="shared" si="5239"/>
        <v/>
      </c>
      <c r="BZ319" s="5" t="str">
        <f t="shared" si="5240"/>
        <v/>
      </c>
      <c r="CA319" s="5" t="str">
        <f t="shared" si="5241"/>
        <v/>
      </c>
      <c r="CB319" s="5" t="str">
        <f t="shared" si="5242"/>
        <v/>
      </c>
      <c r="CC319" s="5" t="str">
        <f t="shared" si="5243"/>
        <v/>
      </c>
      <c r="CD319" s="5" t="str">
        <f t="shared" si="5244"/>
        <v/>
      </c>
      <c r="CE319" s="5" t="str">
        <f t="shared" si="5245"/>
        <v/>
      </c>
      <c r="CF319" s="5" t="str">
        <f t="shared" si="5246"/>
        <v>The Gerber State Bank - Argenta, IL</v>
      </c>
      <c r="CG319" s="5" t="str">
        <f t="shared" si="5247"/>
        <v/>
      </c>
      <c r="CH319" s="5" t="str">
        <f t="shared" si="5248"/>
        <v/>
      </c>
      <c r="CI319" s="5" t="str">
        <f t="shared" si="5249"/>
        <v/>
      </c>
      <c r="CJ319" s="5" t="str">
        <f t="shared" si="5250"/>
        <v/>
      </c>
      <c r="CK319" s="5" t="str">
        <f t="shared" si="5251"/>
        <v/>
      </c>
      <c r="CL319" s="5" t="str">
        <f t="shared" si="5252"/>
        <v/>
      </c>
      <c r="CM319" s="5" t="str">
        <f t="shared" si="5253"/>
        <v/>
      </c>
      <c r="CN319" s="5" t="str">
        <f t="shared" si="5254"/>
        <v/>
      </c>
      <c r="CO319" s="5" t="str">
        <f t="shared" si="5255"/>
        <v/>
      </c>
      <c r="CP319" s="5" t="str">
        <f t="shared" si="5256"/>
        <v/>
      </c>
      <c r="CQ319" s="5" t="str">
        <f t="shared" si="5257"/>
        <v/>
      </c>
      <c r="CR319" s="5" t="str">
        <f t="shared" si="5258"/>
        <v/>
      </c>
      <c r="CS319" s="5" t="str">
        <f t="shared" si="5259"/>
        <v/>
      </c>
      <c r="CT319" s="5" t="str">
        <f t="shared" si="5260"/>
        <v/>
      </c>
      <c r="CU319" s="5" t="str">
        <f t="shared" si="5261"/>
        <v/>
      </c>
      <c r="CV319" s="5" t="str">
        <f t="shared" si="5262"/>
        <v/>
      </c>
      <c r="CW319" s="5" t="str">
        <f t="shared" si="5263"/>
        <v/>
      </c>
      <c r="CX319" s="5" t="str">
        <f t="shared" si="5264"/>
        <v/>
      </c>
      <c r="CY319" s="5" t="str">
        <f t="shared" si="5265"/>
        <v/>
      </c>
      <c r="CZ319" s="5" t="str">
        <f t="shared" si="5266"/>
        <v/>
      </c>
      <c r="DA319" s="5" t="str">
        <f t="shared" si="5267"/>
        <v/>
      </c>
      <c r="DB319" s="5" t="str">
        <f t="shared" si="5268"/>
        <v/>
      </c>
      <c r="DC319" s="5" t="str">
        <f t="shared" si="5269"/>
        <v/>
      </c>
      <c r="DD319" s="5" t="str">
        <f t="shared" si="5270"/>
        <v/>
      </c>
      <c r="DE319" s="5" t="str">
        <f t="shared" si="5271"/>
        <v/>
      </c>
      <c r="DF319" s="5" t="str">
        <f t="shared" si="5272"/>
        <v/>
      </c>
      <c r="DG319" s="5" t="str">
        <f t="shared" si="5273"/>
        <v/>
      </c>
      <c r="DH319" s="5" t="str">
        <f t="shared" si="5274"/>
        <v/>
      </c>
      <c r="DI319" s="5" t="str">
        <f t="shared" si="5275"/>
        <v/>
      </c>
      <c r="DJ319" s="5" t="str">
        <f t="shared" si="5276"/>
        <v>The First National Bank in Falfurrias - Falfurrias, TX</v>
      </c>
      <c r="DK319" s="5" t="str">
        <f t="shared" si="5277"/>
        <v/>
      </c>
      <c r="DL319" s="5" t="str">
        <f t="shared" si="5278"/>
        <v/>
      </c>
      <c r="DM319" s="5" t="str">
        <f t="shared" si="5279"/>
        <v/>
      </c>
      <c r="DN319" s="5" t="str">
        <f t="shared" si="5280"/>
        <v/>
      </c>
      <c r="DO319" s="5" t="str">
        <f t="shared" si="5281"/>
        <v/>
      </c>
      <c r="DP319" s="5" t="str">
        <f t="shared" si="5282"/>
        <v/>
      </c>
      <c r="DQ319" s="5" t="str">
        <f t="shared" si="5223"/>
        <v/>
      </c>
    </row>
    <row r="320" spans="1:121" x14ac:dyDescent="0.25">
      <c r="A320">
        <v>319</v>
      </c>
      <c r="B320" s="5">
        <v>1023519</v>
      </c>
      <c r="C320" t="str">
        <f t="shared" si="5202"/>
        <v>Preferred Bank - Los Angeles, CA</v>
      </c>
      <c r="D320" s="21" t="s">
        <v>124</v>
      </c>
      <c r="E320" s="19" t="s">
        <v>2953</v>
      </c>
      <c r="F320" s="19" t="s">
        <v>2951</v>
      </c>
      <c r="G320" s="19"/>
      <c r="K320" s="27">
        <v>311</v>
      </c>
      <c r="L320" s="28" t="str">
        <f>IF(HLOOKUP('Peer Comparison Tool'!$E$6,StateDropdownData,K320+1,FALSE)=0,"",HLOOKUP('Peer Comparison Tool'!$E$6,StateDropdownData,K320+1,FALSE))</f>
        <v/>
      </c>
      <c r="M320" s="29" t="str">
        <f>IF(HLOOKUP('Peer Comparison Tool'!$E$6,[0]!DropdownData,K320+1,FALSE)=0,"",HLOOKUP('Peer Comparison Tool'!$E$6,[0]!DropdownData,K320+1,FALSE))</f>
        <v/>
      </c>
      <c r="N320" s="27">
        <v>311</v>
      </c>
      <c r="O320" s="28" t="str">
        <f>IF(HLOOKUP('Peer Comparison Tool'!$G$6,StateDropdownData,N320+1,FALSE)=0,"",HLOOKUP('Peer Comparison Tool'!$G$6,StateDropdownData,N320+1,FALSE))</f>
        <v/>
      </c>
      <c r="P320" s="29" t="str">
        <f>IF(HLOOKUP('Peer Comparison Tool'!$G$6,DropdownData,N320+1,FALSE)=0,"",HLOOKUP('Peer Comparison Tool'!$G$6,DropdownData,N320+1,FALSE))</f>
        <v/>
      </c>
      <c r="Q320" s="27">
        <v>311</v>
      </c>
      <c r="R320" s="28" t="str">
        <f>IF(HLOOKUP('Peer Comparison Tool'!$I$6,StateDropdownData,Q320+1,FALSE)=0,"",HLOOKUP('Peer Comparison Tool'!$I$6,StateDropdownData,Q320+1,FALSE))</f>
        <v/>
      </c>
      <c r="S320" s="29" t="str">
        <f>IF(HLOOKUP('Peer Comparison Tool'!$I$6,DropdownData,Q320+1,FALSE)=0,"",HLOOKUP('Peer Comparison Tool'!$I$6,DropdownData,Q320+1,FALSE))</f>
        <v/>
      </c>
      <c r="T320" s="5" t="str">
        <f t="shared" ref="T320:AC329" si="5283">IFERROR(IF(VLOOKUP(INDEX($L$2:$HEG$5,4,T$471+$Q320-1),$B$2:$F$5568,5,FALSE)=T$473,INDEX($L$2:$HEG$5,4,T$471+$Q320-1),""),"")</f>
        <v/>
      </c>
      <c r="U320" s="5" t="str">
        <f t="shared" si="5283"/>
        <v/>
      </c>
      <c r="V320" s="5" t="str">
        <f t="shared" si="5283"/>
        <v/>
      </c>
      <c r="W320" s="5" t="str">
        <f t="shared" si="5283"/>
        <v/>
      </c>
      <c r="X320" s="5" t="str">
        <f t="shared" si="5283"/>
        <v/>
      </c>
      <c r="Y320" s="5" t="str">
        <f t="shared" si="5283"/>
        <v/>
      </c>
      <c r="Z320" s="5" t="str">
        <f t="shared" si="5283"/>
        <v/>
      </c>
      <c r="AA320" s="5" t="str">
        <f t="shared" si="5283"/>
        <v/>
      </c>
      <c r="AB320" s="5" t="str">
        <f t="shared" si="5283"/>
        <v/>
      </c>
      <c r="AC320" s="5" t="str">
        <f t="shared" si="5283"/>
        <v/>
      </c>
      <c r="AD320" s="5" t="str">
        <f t="shared" ref="AD320:AM329" si="5284">IFERROR(IF(VLOOKUP(INDEX($L$2:$HEG$5,4,AD$471+$Q320-1),$B$2:$F$5568,5,FALSE)=AD$473,INDEX($L$2:$HEG$5,4,AD$471+$Q320-1),""),"")</f>
        <v/>
      </c>
      <c r="AE320" s="5" t="str">
        <f t="shared" si="5284"/>
        <v/>
      </c>
      <c r="AF320" s="5">
        <f t="shared" si="5284"/>
        <v>1010839</v>
      </c>
      <c r="AG320" s="5" t="str">
        <f t="shared" si="5284"/>
        <v/>
      </c>
      <c r="AH320" s="5" t="str">
        <f t="shared" si="5284"/>
        <v/>
      </c>
      <c r="AI320" s="5" t="str">
        <f t="shared" si="5284"/>
        <v/>
      </c>
      <c r="AJ320" s="5" t="str">
        <f t="shared" si="5284"/>
        <v/>
      </c>
      <c r="AK320" s="5" t="str">
        <f t="shared" si="5284"/>
        <v/>
      </c>
      <c r="AL320" s="5" t="str">
        <f t="shared" si="5284"/>
        <v/>
      </c>
      <c r="AM320" s="5" t="str">
        <f t="shared" si="5284"/>
        <v/>
      </c>
      <c r="AN320" s="5" t="str">
        <f t="shared" ref="AN320:AW329" si="5285">IFERROR(IF(VLOOKUP(INDEX($L$2:$HEG$5,4,AN$471+$Q320-1),$B$2:$F$5568,5,FALSE)=AN$473,INDEX($L$2:$HEG$5,4,AN$471+$Q320-1),""),"")</f>
        <v/>
      </c>
      <c r="AO320" s="5" t="str">
        <f t="shared" si="5285"/>
        <v/>
      </c>
      <c r="AP320" s="5" t="str">
        <f t="shared" si="5285"/>
        <v/>
      </c>
      <c r="AQ320" s="5" t="str">
        <f t="shared" si="5285"/>
        <v/>
      </c>
      <c r="AR320" s="5" t="str">
        <f t="shared" si="5285"/>
        <v/>
      </c>
      <c r="AS320" s="5" t="str">
        <f t="shared" si="5285"/>
        <v/>
      </c>
      <c r="AT320" s="5" t="str">
        <f t="shared" si="5285"/>
        <v/>
      </c>
      <c r="AU320" s="5" t="str">
        <f t="shared" si="5285"/>
        <v/>
      </c>
      <c r="AV320" s="5" t="str">
        <f t="shared" si="5285"/>
        <v/>
      </c>
      <c r="AW320" s="5" t="str">
        <f t="shared" si="5285"/>
        <v/>
      </c>
      <c r="AX320" s="5" t="str">
        <f t="shared" ref="AX320:BG329" si="5286">IFERROR(IF(VLOOKUP(INDEX($L$2:$HEG$5,4,AX$471+$Q320-1),$B$2:$F$5568,5,FALSE)=AX$473,INDEX($L$2:$HEG$5,4,AX$471+$Q320-1),""),"")</f>
        <v/>
      </c>
      <c r="AY320" s="5" t="str">
        <f t="shared" si="5286"/>
        <v/>
      </c>
      <c r="AZ320" s="5" t="str">
        <f t="shared" si="5286"/>
        <v/>
      </c>
      <c r="BA320" s="5" t="str">
        <f t="shared" si="5286"/>
        <v/>
      </c>
      <c r="BB320" s="5" t="str">
        <f t="shared" si="5286"/>
        <v/>
      </c>
      <c r="BC320" s="5" t="str">
        <f t="shared" si="5286"/>
        <v/>
      </c>
      <c r="BD320" s="5" t="str">
        <f t="shared" si="5286"/>
        <v/>
      </c>
      <c r="BE320" s="5" t="str">
        <f t="shared" si="5286"/>
        <v/>
      </c>
      <c r="BF320" s="5" t="str">
        <f t="shared" si="5286"/>
        <v/>
      </c>
      <c r="BG320" s="5" t="str">
        <f t="shared" si="5286"/>
        <v/>
      </c>
      <c r="BH320" s="5" t="str">
        <f t="shared" ref="BH320:BQ329" si="5287">IFERROR(IF(VLOOKUP(INDEX($L$2:$HEG$5,4,BH$471+$Q320-1),$B$2:$F$5568,5,FALSE)=BH$473,INDEX($L$2:$HEG$5,4,BH$471+$Q320-1),""),"")</f>
        <v/>
      </c>
      <c r="BI320" s="5" t="str">
        <f t="shared" si="5287"/>
        <v/>
      </c>
      <c r="BJ320" s="5">
        <f t="shared" si="5287"/>
        <v>1008525</v>
      </c>
      <c r="BK320" s="5" t="str">
        <f t="shared" si="5287"/>
        <v/>
      </c>
      <c r="BL320" s="5" t="str">
        <f t="shared" si="5287"/>
        <v/>
      </c>
      <c r="BM320" s="5" t="str">
        <f t="shared" si="5287"/>
        <v/>
      </c>
      <c r="BN320" s="5" t="str">
        <f t="shared" si="5287"/>
        <v/>
      </c>
      <c r="BO320" s="5" t="str">
        <f t="shared" si="5287"/>
        <v/>
      </c>
      <c r="BP320" s="5" t="str">
        <f t="shared" si="5287"/>
        <v/>
      </c>
      <c r="BQ320" s="5" t="str">
        <f t="shared" si="5287"/>
        <v/>
      </c>
      <c r="BR320" s="5"/>
      <c r="BT320" s="5" t="str">
        <f t="shared" si="5234"/>
        <v/>
      </c>
      <c r="BU320" s="5" t="str">
        <f t="shared" si="5235"/>
        <v/>
      </c>
      <c r="BV320" s="5" t="str">
        <f t="shared" si="5236"/>
        <v/>
      </c>
      <c r="BW320" s="5" t="str">
        <f t="shared" si="5237"/>
        <v/>
      </c>
      <c r="BX320" s="5" t="str">
        <f t="shared" si="5238"/>
        <v/>
      </c>
      <c r="BY320" s="5" t="str">
        <f t="shared" si="5239"/>
        <v/>
      </c>
      <c r="BZ320" s="5" t="str">
        <f t="shared" si="5240"/>
        <v/>
      </c>
      <c r="CA320" s="5" t="str">
        <f t="shared" si="5241"/>
        <v/>
      </c>
      <c r="CB320" s="5" t="str">
        <f t="shared" si="5242"/>
        <v/>
      </c>
      <c r="CC320" s="5" t="str">
        <f t="shared" si="5243"/>
        <v/>
      </c>
      <c r="CD320" s="5" t="str">
        <f t="shared" si="5244"/>
        <v/>
      </c>
      <c r="CE320" s="5" t="str">
        <f t="shared" si="5245"/>
        <v/>
      </c>
      <c r="CF320" s="5" t="str">
        <f t="shared" si="5246"/>
        <v>The Gifford State Bank - Gifford, IL</v>
      </c>
      <c r="CG320" s="5" t="str">
        <f t="shared" si="5247"/>
        <v/>
      </c>
      <c r="CH320" s="5" t="str">
        <f t="shared" si="5248"/>
        <v/>
      </c>
      <c r="CI320" s="5" t="str">
        <f t="shared" si="5249"/>
        <v/>
      </c>
      <c r="CJ320" s="5" t="str">
        <f t="shared" si="5250"/>
        <v/>
      </c>
      <c r="CK320" s="5" t="str">
        <f t="shared" si="5251"/>
        <v/>
      </c>
      <c r="CL320" s="5" t="str">
        <f t="shared" si="5252"/>
        <v/>
      </c>
      <c r="CM320" s="5" t="str">
        <f t="shared" si="5253"/>
        <v/>
      </c>
      <c r="CN320" s="5" t="str">
        <f t="shared" si="5254"/>
        <v/>
      </c>
      <c r="CO320" s="5" t="str">
        <f t="shared" si="5255"/>
        <v/>
      </c>
      <c r="CP320" s="5" t="str">
        <f t="shared" si="5256"/>
        <v/>
      </c>
      <c r="CQ320" s="5" t="str">
        <f t="shared" si="5257"/>
        <v/>
      </c>
      <c r="CR320" s="5" t="str">
        <f t="shared" si="5258"/>
        <v/>
      </c>
      <c r="CS320" s="5" t="str">
        <f t="shared" si="5259"/>
        <v/>
      </c>
      <c r="CT320" s="5" t="str">
        <f t="shared" si="5260"/>
        <v/>
      </c>
      <c r="CU320" s="5" t="str">
        <f t="shared" si="5261"/>
        <v/>
      </c>
      <c r="CV320" s="5" t="str">
        <f t="shared" si="5262"/>
        <v/>
      </c>
      <c r="CW320" s="5" t="str">
        <f t="shared" si="5263"/>
        <v/>
      </c>
      <c r="CX320" s="5" t="str">
        <f t="shared" si="5264"/>
        <v/>
      </c>
      <c r="CY320" s="5" t="str">
        <f t="shared" si="5265"/>
        <v/>
      </c>
      <c r="CZ320" s="5" t="str">
        <f t="shared" si="5266"/>
        <v/>
      </c>
      <c r="DA320" s="5" t="str">
        <f t="shared" si="5267"/>
        <v/>
      </c>
      <c r="DB320" s="5" t="str">
        <f t="shared" si="5268"/>
        <v/>
      </c>
      <c r="DC320" s="5" t="str">
        <f t="shared" si="5269"/>
        <v/>
      </c>
      <c r="DD320" s="5" t="str">
        <f t="shared" si="5270"/>
        <v/>
      </c>
      <c r="DE320" s="5" t="str">
        <f t="shared" si="5271"/>
        <v/>
      </c>
      <c r="DF320" s="5" t="str">
        <f t="shared" si="5272"/>
        <v/>
      </c>
      <c r="DG320" s="5" t="str">
        <f t="shared" si="5273"/>
        <v/>
      </c>
      <c r="DH320" s="5" t="str">
        <f t="shared" si="5274"/>
        <v/>
      </c>
      <c r="DI320" s="5" t="str">
        <f t="shared" si="5275"/>
        <v/>
      </c>
      <c r="DJ320" s="5" t="str">
        <f t="shared" si="5276"/>
        <v>The First National Bank of Anderson - Anderson, TX</v>
      </c>
      <c r="DK320" s="5" t="str">
        <f t="shared" si="5277"/>
        <v/>
      </c>
      <c r="DL320" s="5" t="str">
        <f t="shared" si="5278"/>
        <v/>
      </c>
      <c r="DM320" s="5" t="str">
        <f t="shared" si="5279"/>
        <v/>
      </c>
      <c r="DN320" s="5" t="str">
        <f t="shared" si="5280"/>
        <v/>
      </c>
      <c r="DO320" s="5" t="str">
        <f t="shared" si="5281"/>
        <v/>
      </c>
      <c r="DP320" s="5" t="str">
        <f t="shared" si="5282"/>
        <v/>
      </c>
      <c r="DQ320" s="5" t="str">
        <f t="shared" si="5223"/>
        <v/>
      </c>
    </row>
    <row r="321" spans="1:121" x14ac:dyDescent="0.25">
      <c r="A321">
        <v>320</v>
      </c>
      <c r="B321" s="5">
        <v>1002171</v>
      </c>
      <c r="C321" t="str">
        <f t="shared" si="5202"/>
        <v>Provident Savings Bank, F.S.B. - Riverside, CA</v>
      </c>
      <c r="D321" s="21" t="s">
        <v>382</v>
      </c>
      <c r="E321" s="19" t="s">
        <v>2963</v>
      </c>
      <c r="F321" s="19" t="s">
        <v>2951</v>
      </c>
      <c r="G321" s="19"/>
      <c r="K321" s="27">
        <v>312</v>
      </c>
      <c r="L321" s="28" t="str">
        <f>IF(HLOOKUP('Peer Comparison Tool'!$E$6,StateDropdownData,K321+1,FALSE)=0,"",HLOOKUP('Peer Comparison Tool'!$E$6,StateDropdownData,K321+1,FALSE))</f>
        <v/>
      </c>
      <c r="M321" s="29" t="str">
        <f>IF(HLOOKUP('Peer Comparison Tool'!$E$6,[0]!DropdownData,K321+1,FALSE)=0,"",HLOOKUP('Peer Comparison Tool'!$E$6,[0]!DropdownData,K321+1,FALSE))</f>
        <v/>
      </c>
      <c r="N321" s="27">
        <v>312</v>
      </c>
      <c r="O321" s="28" t="str">
        <f>IF(HLOOKUP('Peer Comparison Tool'!$G$6,StateDropdownData,N321+1,FALSE)=0,"",HLOOKUP('Peer Comparison Tool'!$G$6,StateDropdownData,N321+1,FALSE))</f>
        <v/>
      </c>
      <c r="P321" s="29" t="str">
        <f>IF(HLOOKUP('Peer Comparison Tool'!$G$6,DropdownData,N321+1,FALSE)=0,"",HLOOKUP('Peer Comparison Tool'!$G$6,DropdownData,N321+1,FALSE))</f>
        <v/>
      </c>
      <c r="Q321" s="27">
        <v>312</v>
      </c>
      <c r="R321" s="28" t="str">
        <f>IF(HLOOKUP('Peer Comparison Tool'!$I$6,StateDropdownData,Q321+1,FALSE)=0,"",HLOOKUP('Peer Comparison Tool'!$I$6,StateDropdownData,Q321+1,FALSE))</f>
        <v/>
      </c>
      <c r="S321" s="29" t="str">
        <f>IF(HLOOKUP('Peer Comparison Tool'!$I$6,DropdownData,Q321+1,FALSE)=0,"",HLOOKUP('Peer Comparison Tool'!$I$6,DropdownData,Q321+1,FALSE))</f>
        <v/>
      </c>
      <c r="T321" s="5" t="str">
        <f t="shared" si="5283"/>
        <v/>
      </c>
      <c r="U321" s="5" t="str">
        <f t="shared" si="5283"/>
        <v/>
      </c>
      <c r="V321" s="5" t="str">
        <f t="shared" si="5283"/>
        <v/>
      </c>
      <c r="W321" s="5" t="str">
        <f t="shared" si="5283"/>
        <v/>
      </c>
      <c r="X321" s="5" t="str">
        <f t="shared" si="5283"/>
        <v/>
      </c>
      <c r="Y321" s="5" t="str">
        <f t="shared" si="5283"/>
        <v/>
      </c>
      <c r="Z321" s="5" t="str">
        <f t="shared" si="5283"/>
        <v/>
      </c>
      <c r="AA321" s="5" t="str">
        <f t="shared" si="5283"/>
        <v/>
      </c>
      <c r="AB321" s="5" t="str">
        <f t="shared" si="5283"/>
        <v/>
      </c>
      <c r="AC321" s="5" t="str">
        <f t="shared" si="5283"/>
        <v/>
      </c>
      <c r="AD321" s="5" t="str">
        <f t="shared" si="5284"/>
        <v/>
      </c>
      <c r="AE321" s="5" t="str">
        <f t="shared" si="5284"/>
        <v/>
      </c>
      <c r="AF321" s="5">
        <f t="shared" si="5284"/>
        <v>1010870</v>
      </c>
      <c r="AG321" s="5" t="str">
        <f t="shared" si="5284"/>
        <v/>
      </c>
      <c r="AH321" s="5" t="str">
        <f t="shared" si="5284"/>
        <v/>
      </c>
      <c r="AI321" s="5" t="str">
        <f t="shared" si="5284"/>
        <v/>
      </c>
      <c r="AJ321" s="5" t="str">
        <f t="shared" si="5284"/>
        <v/>
      </c>
      <c r="AK321" s="5" t="str">
        <f t="shared" si="5284"/>
        <v/>
      </c>
      <c r="AL321" s="5" t="str">
        <f t="shared" si="5284"/>
        <v/>
      </c>
      <c r="AM321" s="5" t="str">
        <f t="shared" si="5284"/>
        <v/>
      </c>
      <c r="AN321" s="5" t="str">
        <f t="shared" si="5285"/>
        <v/>
      </c>
      <c r="AO321" s="5" t="str">
        <f t="shared" si="5285"/>
        <v/>
      </c>
      <c r="AP321" s="5" t="str">
        <f t="shared" si="5285"/>
        <v/>
      </c>
      <c r="AQ321" s="5" t="str">
        <f t="shared" si="5285"/>
        <v/>
      </c>
      <c r="AR321" s="5" t="str">
        <f t="shared" si="5285"/>
        <v/>
      </c>
      <c r="AS321" s="5" t="str">
        <f t="shared" si="5285"/>
        <v/>
      </c>
      <c r="AT321" s="5" t="str">
        <f t="shared" si="5285"/>
        <v/>
      </c>
      <c r="AU321" s="5" t="str">
        <f t="shared" si="5285"/>
        <v/>
      </c>
      <c r="AV321" s="5" t="str">
        <f t="shared" si="5285"/>
        <v/>
      </c>
      <c r="AW321" s="5" t="str">
        <f t="shared" si="5285"/>
        <v/>
      </c>
      <c r="AX321" s="5" t="str">
        <f t="shared" si="5286"/>
        <v/>
      </c>
      <c r="AY321" s="5" t="str">
        <f t="shared" si="5286"/>
        <v/>
      </c>
      <c r="AZ321" s="5" t="str">
        <f t="shared" si="5286"/>
        <v/>
      </c>
      <c r="BA321" s="5" t="str">
        <f t="shared" si="5286"/>
        <v/>
      </c>
      <c r="BB321" s="5" t="str">
        <f t="shared" si="5286"/>
        <v/>
      </c>
      <c r="BC321" s="5" t="str">
        <f t="shared" si="5286"/>
        <v/>
      </c>
      <c r="BD321" s="5" t="str">
        <f t="shared" si="5286"/>
        <v/>
      </c>
      <c r="BE321" s="5" t="str">
        <f t="shared" si="5286"/>
        <v/>
      </c>
      <c r="BF321" s="5" t="str">
        <f t="shared" si="5286"/>
        <v/>
      </c>
      <c r="BG321" s="5" t="str">
        <f t="shared" si="5286"/>
        <v/>
      </c>
      <c r="BH321" s="5" t="str">
        <f t="shared" si="5287"/>
        <v/>
      </c>
      <c r="BI321" s="5" t="str">
        <f t="shared" si="5287"/>
        <v/>
      </c>
      <c r="BJ321" s="5">
        <f t="shared" si="5287"/>
        <v>1008575</v>
      </c>
      <c r="BK321" s="5" t="str">
        <f t="shared" si="5287"/>
        <v/>
      </c>
      <c r="BL321" s="5" t="str">
        <f t="shared" si="5287"/>
        <v/>
      </c>
      <c r="BM321" s="5" t="str">
        <f t="shared" si="5287"/>
        <v/>
      </c>
      <c r="BN321" s="5" t="str">
        <f t="shared" si="5287"/>
        <v/>
      </c>
      <c r="BO321" s="5" t="str">
        <f t="shared" si="5287"/>
        <v/>
      </c>
      <c r="BP321" s="5" t="str">
        <f t="shared" si="5287"/>
        <v/>
      </c>
      <c r="BQ321" s="5" t="str">
        <f t="shared" si="5287"/>
        <v/>
      </c>
      <c r="BR321" s="5"/>
      <c r="BT321" s="5" t="str">
        <f t="shared" si="5234"/>
        <v/>
      </c>
      <c r="BU321" s="5" t="str">
        <f t="shared" si="5235"/>
        <v/>
      </c>
      <c r="BV321" s="5" t="str">
        <f t="shared" si="5236"/>
        <v/>
      </c>
      <c r="BW321" s="5" t="str">
        <f t="shared" si="5237"/>
        <v/>
      </c>
      <c r="BX321" s="5" t="str">
        <f t="shared" si="5238"/>
        <v/>
      </c>
      <c r="BY321" s="5" t="str">
        <f t="shared" si="5239"/>
        <v/>
      </c>
      <c r="BZ321" s="5" t="str">
        <f t="shared" si="5240"/>
        <v/>
      </c>
      <c r="CA321" s="5" t="str">
        <f t="shared" si="5241"/>
        <v/>
      </c>
      <c r="CB321" s="5" t="str">
        <f t="shared" si="5242"/>
        <v/>
      </c>
      <c r="CC321" s="5" t="str">
        <f t="shared" si="5243"/>
        <v/>
      </c>
      <c r="CD321" s="5" t="str">
        <f t="shared" si="5244"/>
        <v/>
      </c>
      <c r="CE321" s="5" t="str">
        <f t="shared" si="5245"/>
        <v/>
      </c>
      <c r="CF321" s="5" t="str">
        <f t="shared" si="5246"/>
        <v>The Granville National Bank - Granville, IL</v>
      </c>
      <c r="CG321" s="5" t="str">
        <f t="shared" si="5247"/>
        <v/>
      </c>
      <c r="CH321" s="5" t="str">
        <f t="shared" si="5248"/>
        <v/>
      </c>
      <c r="CI321" s="5" t="str">
        <f t="shared" si="5249"/>
        <v/>
      </c>
      <c r="CJ321" s="5" t="str">
        <f t="shared" si="5250"/>
        <v/>
      </c>
      <c r="CK321" s="5" t="str">
        <f t="shared" si="5251"/>
        <v/>
      </c>
      <c r="CL321" s="5" t="str">
        <f t="shared" si="5252"/>
        <v/>
      </c>
      <c r="CM321" s="5" t="str">
        <f t="shared" si="5253"/>
        <v/>
      </c>
      <c r="CN321" s="5" t="str">
        <f t="shared" si="5254"/>
        <v/>
      </c>
      <c r="CO321" s="5" t="str">
        <f t="shared" si="5255"/>
        <v/>
      </c>
      <c r="CP321" s="5" t="str">
        <f t="shared" si="5256"/>
        <v/>
      </c>
      <c r="CQ321" s="5" t="str">
        <f t="shared" si="5257"/>
        <v/>
      </c>
      <c r="CR321" s="5" t="str">
        <f t="shared" si="5258"/>
        <v/>
      </c>
      <c r="CS321" s="5" t="str">
        <f t="shared" si="5259"/>
        <v/>
      </c>
      <c r="CT321" s="5" t="str">
        <f t="shared" si="5260"/>
        <v/>
      </c>
      <c r="CU321" s="5" t="str">
        <f t="shared" si="5261"/>
        <v/>
      </c>
      <c r="CV321" s="5" t="str">
        <f t="shared" si="5262"/>
        <v/>
      </c>
      <c r="CW321" s="5" t="str">
        <f t="shared" si="5263"/>
        <v/>
      </c>
      <c r="CX321" s="5" t="str">
        <f t="shared" si="5264"/>
        <v/>
      </c>
      <c r="CY321" s="5" t="str">
        <f t="shared" si="5265"/>
        <v/>
      </c>
      <c r="CZ321" s="5" t="str">
        <f t="shared" si="5266"/>
        <v/>
      </c>
      <c r="DA321" s="5" t="str">
        <f t="shared" si="5267"/>
        <v/>
      </c>
      <c r="DB321" s="5" t="str">
        <f t="shared" si="5268"/>
        <v/>
      </c>
      <c r="DC321" s="5" t="str">
        <f t="shared" si="5269"/>
        <v/>
      </c>
      <c r="DD321" s="5" t="str">
        <f t="shared" si="5270"/>
        <v/>
      </c>
      <c r="DE321" s="5" t="str">
        <f t="shared" si="5271"/>
        <v/>
      </c>
      <c r="DF321" s="5" t="str">
        <f t="shared" si="5272"/>
        <v/>
      </c>
      <c r="DG321" s="5" t="str">
        <f t="shared" si="5273"/>
        <v/>
      </c>
      <c r="DH321" s="5" t="str">
        <f t="shared" si="5274"/>
        <v/>
      </c>
      <c r="DI321" s="5" t="str">
        <f t="shared" si="5275"/>
        <v/>
      </c>
      <c r="DJ321" s="5" t="str">
        <f t="shared" si="5276"/>
        <v>The First National Bank of Anson - Anson, TX</v>
      </c>
      <c r="DK321" s="5" t="str">
        <f t="shared" si="5277"/>
        <v/>
      </c>
      <c r="DL321" s="5" t="str">
        <f t="shared" si="5278"/>
        <v/>
      </c>
      <c r="DM321" s="5" t="str">
        <f t="shared" si="5279"/>
        <v/>
      </c>
      <c r="DN321" s="5" t="str">
        <f t="shared" si="5280"/>
        <v/>
      </c>
      <c r="DO321" s="5" t="str">
        <f t="shared" si="5281"/>
        <v/>
      </c>
      <c r="DP321" s="5" t="str">
        <f t="shared" si="5282"/>
        <v/>
      </c>
      <c r="DQ321" s="5" t="str">
        <f t="shared" si="5223"/>
        <v/>
      </c>
    </row>
    <row r="322" spans="1:121" x14ac:dyDescent="0.25">
      <c r="A322">
        <v>321</v>
      </c>
      <c r="B322" s="5">
        <v>116788568</v>
      </c>
      <c r="C322" t="str">
        <f t="shared" ref="C322:C385" si="5288">D322&amp;" - "&amp;E322&amp;", "&amp;F322</f>
        <v>Quantum Bank - Los Angeles, CA</v>
      </c>
      <c r="D322" s="21" t="s">
        <v>10829</v>
      </c>
      <c r="E322" s="19" t="s">
        <v>2953</v>
      </c>
      <c r="F322" s="19" t="s">
        <v>2951</v>
      </c>
      <c r="G322" s="19"/>
      <c r="K322" s="27">
        <v>313</v>
      </c>
      <c r="L322" s="28" t="str">
        <f>IF(HLOOKUP('Peer Comparison Tool'!$E$6,StateDropdownData,K322+1,FALSE)=0,"",HLOOKUP('Peer Comparison Tool'!$E$6,StateDropdownData,K322+1,FALSE))</f>
        <v/>
      </c>
      <c r="M322" s="29" t="str">
        <f>IF(HLOOKUP('Peer Comparison Tool'!$E$6,[0]!DropdownData,K322+1,FALSE)=0,"",HLOOKUP('Peer Comparison Tool'!$E$6,[0]!DropdownData,K322+1,FALSE))</f>
        <v/>
      </c>
      <c r="N322" s="27">
        <v>313</v>
      </c>
      <c r="O322" s="28" t="str">
        <f>IF(HLOOKUP('Peer Comparison Tool'!$G$6,StateDropdownData,N322+1,FALSE)=0,"",HLOOKUP('Peer Comparison Tool'!$G$6,StateDropdownData,N322+1,FALSE))</f>
        <v/>
      </c>
      <c r="P322" s="29" t="str">
        <f>IF(HLOOKUP('Peer Comparison Tool'!$G$6,DropdownData,N322+1,FALSE)=0,"",HLOOKUP('Peer Comparison Tool'!$G$6,DropdownData,N322+1,FALSE))</f>
        <v/>
      </c>
      <c r="Q322" s="27">
        <v>313</v>
      </c>
      <c r="R322" s="28" t="str">
        <f>IF(HLOOKUP('Peer Comparison Tool'!$I$6,StateDropdownData,Q322+1,FALSE)=0,"",HLOOKUP('Peer Comparison Tool'!$I$6,StateDropdownData,Q322+1,FALSE))</f>
        <v/>
      </c>
      <c r="S322" s="29" t="str">
        <f>IF(HLOOKUP('Peer Comparison Tool'!$I$6,DropdownData,Q322+1,FALSE)=0,"",HLOOKUP('Peer Comparison Tool'!$I$6,DropdownData,Q322+1,FALSE))</f>
        <v/>
      </c>
      <c r="T322" s="5" t="str">
        <f t="shared" si="5283"/>
        <v/>
      </c>
      <c r="U322" s="5" t="str">
        <f t="shared" si="5283"/>
        <v/>
      </c>
      <c r="V322" s="5" t="str">
        <f t="shared" si="5283"/>
        <v/>
      </c>
      <c r="W322" s="5" t="str">
        <f t="shared" si="5283"/>
        <v/>
      </c>
      <c r="X322" s="5" t="str">
        <f t="shared" si="5283"/>
        <v/>
      </c>
      <c r="Y322" s="5" t="str">
        <f t="shared" si="5283"/>
        <v/>
      </c>
      <c r="Z322" s="5" t="str">
        <f t="shared" si="5283"/>
        <v/>
      </c>
      <c r="AA322" s="5" t="str">
        <f t="shared" si="5283"/>
        <v/>
      </c>
      <c r="AB322" s="5" t="str">
        <f t="shared" si="5283"/>
        <v/>
      </c>
      <c r="AC322" s="5" t="str">
        <f t="shared" si="5283"/>
        <v/>
      </c>
      <c r="AD322" s="5" t="str">
        <f t="shared" si="5284"/>
        <v/>
      </c>
      <c r="AE322" s="5" t="str">
        <f t="shared" si="5284"/>
        <v/>
      </c>
      <c r="AF322" s="5">
        <f t="shared" si="5284"/>
        <v>1013845</v>
      </c>
      <c r="AG322" s="5" t="str">
        <f t="shared" si="5284"/>
        <v/>
      </c>
      <c r="AH322" s="5" t="str">
        <f t="shared" si="5284"/>
        <v/>
      </c>
      <c r="AI322" s="5" t="str">
        <f t="shared" si="5284"/>
        <v/>
      </c>
      <c r="AJ322" s="5" t="str">
        <f t="shared" si="5284"/>
        <v/>
      </c>
      <c r="AK322" s="5" t="str">
        <f t="shared" si="5284"/>
        <v/>
      </c>
      <c r="AL322" s="5" t="str">
        <f t="shared" si="5284"/>
        <v/>
      </c>
      <c r="AM322" s="5" t="str">
        <f t="shared" si="5284"/>
        <v/>
      </c>
      <c r="AN322" s="5" t="str">
        <f t="shared" si="5285"/>
        <v/>
      </c>
      <c r="AO322" s="5" t="str">
        <f t="shared" si="5285"/>
        <v/>
      </c>
      <c r="AP322" s="5" t="str">
        <f t="shared" si="5285"/>
        <v/>
      </c>
      <c r="AQ322" s="5" t="str">
        <f t="shared" si="5285"/>
        <v/>
      </c>
      <c r="AR322" s="5" t="str">
        <f t="shared" si="5285"/>
        <v/>
      </c>
      <c r="AS322" s="5" t="str">
        <f t="shared" si="5285"/>
        <v/>
      </c>
      <c r="AT322" s="5" t="str">
        <f t="shared" si="5285"/>
        <v/>
      </c>
      <c r="AU322" s="5" t="str">
        <f t="shared" si="5285"/>
        <v/>
      </c>
      <c r="AV322" s="5" t="str">
        <f t="shared" si="5285"/>
        <v/>
      </c>
      <c r="AW322" s="5" t="str">
        <f t="shared" si="5285"/>
        <v/>
      </c>
      <c r="AX322" s="5" t="str">
        <f t="shared" si="5286"/>
        <v/>
      </c>
      <c r="AY322" s="5" t="str">
        <f t="shared" si="5286"/>
        <v/>
      </c>
      <c r="AZ322" s="5" t="str">
        <f t="shared" si="5286"/>
        <v/>
      </c>
      <c r="BA322" s="5" t="str">
        <f t="shared" si="5286"/>
        <v/>
      </c>
      <c r="BB322" s="5" t="str">
        <f t="shared" si="5286"/>
        <v/>
      </c>
      <c r="BC322" s="5" t="str">
        <f t="shared" si="5286"/>
        <v/>
      </c>
      <c r="BD322" s="5" t="str">
        <f t="shared" si="5286"/>
        <v/>
      </c>
      <c r="BE322" s="5" t="str">
        <f t="shared" si="5286"/>
        <v/>
      </c>
      <c r="BF322" s="5" t="str">
        <f t="shared" si="5286"/>
        <v/>
      </c>
      <c r="BG322" s="5" t="str">
        <f t="shared" si="5286"/>
        <v/>
      </c>
      <c r="BH322" s="5" t="str">
        <f t="shared" si="5287"/>
        <v/>
      </c>
      <c r="BI322" s="5" t="str">
        <f t="shared" si="5287"/>
        <v/>
      </c>
      <c r="BJ322" s="5">
        <f t="shared" si="5287"/>
        <v>1005812</v>
      </c>
      <c r="BK322" s="5" t="str">
        <f t="shared" si="5287"/>
        <v/>
      </c>
      <c r="BL322" s="5" t="str">
        <f t="shared" si="5287"/>
        <v/>
      </c>
      <c r="BM322" s="5" t="str">
        <f t="shared" si="5287"/>
        <v/>
      </c>
      <c r="BN322" s="5" t="str">
        <f t="shared" si="5287"/>
        <v/>
      </c>
      <c r="BO322" s="5" t="str">
        <f t="shared" si="5287"/>
        <v/>
      </c>
      <c r="BP322" s="5" t="str">
        <f t="shared" si="5287"/>
        <v/>
      </c>
      <c r="BQ322" s="5" t="str">
        <f t="shared" si="5287"/>
        <v/>
      </c>
      <c r="BR322" s="5"/>
      <c r="BT322" s="5" t="str">
        <f t="shared" si="5234"/>
        <v/>
      </c>
      <c r="BU322" s="5" t="str">
        <f t="shared" si="5235"/>
        <v/>
      </c>
      <c r="BV322" s="5" t="str">
        <f t="shared" si="5236"/>
        <v/>
      </c>
      <c r="BW322" s="5" t="str">
        <f t="shared" si="5237"/>
        <v/>
      </c>
      <c r="BX322" s="5" t="str">
        <f t="shared" si="5238"/>
        <v/>
      </c>
      <c r="BY322" s="5" t="str">
        <f t="shared" si="5239"/>
        <v/>
      </c>
      <c r="BZ322" s="5" t="str">
        <f t="shared" si="5240"/>
        <v/>
      </c>
      <c r="CA322" s="5" t="str">
        <f t="shared" si="5241"/>
        <v/>
      </c>
      <c r="CB322" s="5" t="str">
        <f t="shared" si="5242"/>
        <v/>
      </c>
      <c r="CC322" s="5" t="str">
        <f t="shared" si="5243"/>
        <v/>
      </c>
      <c r="CD322" s="5" t="str">
        <f t="shared" si="5244"/>
        <v/>
      </c>
      <c r="CE322" s="5" t="str">
        <f t="shared" si="5245"/>
        <v/>
      </c>
      <c r="CF322" s="5" t="str">
        <f t="shared" si="5246"/>
        <v>The Harvard State Bank - Harvard, IL</v>
      </c>
      <c r="CG322" s="5" t="str">
        <f t="shared" si="5247"/>
        <v/>
      </c>
      <c r="CH322" s="5" t="str">
        <f t="shared" si="5248"/>
        <v/>
      </c>
      <c r="CI322" s="5" t="str">
        <f t="shared" si="5249"/>
        <v/>
      </c>
      <c r="CJ322" s="5" t="str">
        <f t="shared" si="5250"/>
        <v/>
      </c>
      <c r="CK322" s="5" t="str">
        <f t="shared" si="5251"/>
        <v/>
      </c>
      <c r="CL322" s="5" t="str">
        <f t="shared" si="5252"/>
        <v/>
      </c>
      <c r="CM322" s="5" t="str">
        <f t="shared" si="5253"/>
        <v/>
      </c>
      <c r="CN322" s="5" t="str">
        <f t="shared" si="5254"/>
        <v/>
      </c>
      <c r="CO322" s="5" t="str">
        <f t="shared" si="5255"/>
        <v/>
      </c>
      <c r="CP322" s="5" t="str">
        <f t="shared" si="5256"/>
        <v/>
      </c>
      <c r="CQ322" s="5" t="str">
        <f t="shared" si="5257"/>
        <v/>
      </c>
      <c r="CR322" s="5" t="str">
        <f t="shared" si="5258"/>
        <v/>
      </c>
      <c r="CS322" s="5" t="str">
        <f t="shared" si="5259"/>
        <v/>
      </c>
      <c r="CT322" s="5" t="str">
        <f t="shared" si="5260"/>
        <v/>
      </c>
      <c r="CU322" s="5" t="str">
        <f t="shared" si="5261"/>
        <v/>
      </c>
      <c r="CV322" s="5" t="str">
        <f t="shared" si="5262"/>
        <v/>
      </c>
      <c r="CW322" s="5" t="str">
        <f t="shared" si="5263"/>
        <v/>
      </c>
      <c r="CX322" s="5" t="str">
        <f t="shared" si="5264"/>
        <v/>
      </c>
      <c r="CY322" s="5" t="str">
        <f t="shared" si="5265"/>
        <v/>
      </c>
      <c r="CZ322" s="5" t="str">
        <f t="shared" si="5266"/>
        <v/>
      </c>
      <c r="DA322" s="5" t="str">
        <f t="shared" si="5267"/>
        <v/>
      </c>
      <c r="DB322" s="5" t="str">
        <f t="shared" si="5268"/>
        <v/>
      </c>
      <c r="DC322" s="5" t="str">
        <f t="shared" si="5269"/>
        <v/>
      </c>
      <c r="DD322" s="5" t="str">
        <f t="shared" si="5270"/>
        <v/>
      </c>
      <c r="DE322" s="5" t="str">
        <f t="shared" si="5271"/>
        <v/>
      </c>
      <c r="DF322" s="5" t="str">
        <f t="shared" si="5272"/>
        <v/>
      </c>
      <c r="DG322" s="5" t="str">
        <f t="shared" si="5273"/>
        <v/>
      </c>
      <c r="DH322" s="5" t="str">
        <f t="shared" si="5274"/>
        <v/>
      </c>
      <c r="DI322" s="5" t="str">
        <f t="shared" si="5275"/>
        <v/>
      </c>
      <c r="DJ322" s="5" t="str">
        <f t="shared" si="5276"/>
        <v>The First National Bank of Aspermont - Aspermont, TX</v>
      </c>
      <c r="DK322" s="5" t="str">
        <f t="shared" si="5277"/>
        <v/>
      </c>
      <c r="DL322" s="5" t="str">
        <f t="shared" si="5278"/>
        <v/>
      </c>
      <c r="DM322" s="5" t="str">
        <f t="shared" si="5279"/>
        <v/>
      </c>
      <c r="DN322" s="5" t="str">
        <f t="shared" si="5280"/>
        <v/>
      </c>
      <c r="DO322" s="5" t="str">
        <f t="shared" si="5281"/>
        <v/>
      </c>
      <c r="DP322" s="5" t="str">
        <f t="shared" si="5282"/>
        <v/>
      </c>
      <c r="DQ322" s="5" t="str">
        <f t="shared" si="5223"/>
        <v/>
      </c>
    </row>
    <row r="323" spans="1:121" x14ac:dyDescent="0.25">
      <c r="A323">
        <v>322</v>
      </c>
      <c r="B323" s="5">
        <v>4092972</v>
      </c>
      <c r="C323" t="str">
        <f t="shared" si="5288"/>
        <v>Redwood Capital Bank - Eureka, CA</v>
      </c>
      <c r="D323" s="21" t="s">
        <v>1319</v>
      </c>
      <c r="E323" s="19" t="s">
        <v>3003</v>
      </c>
      <c r="F323" s="19" t="s">
        <v>2951</v>
      </c>
      <c r="G323" s="19"/>
      <c r="K323" s="27">
        <v>314</v>
      </c>
      <c r="L323" s="28" t="str">
        <f>IF(HLOOKUP('Peer Comparison Tool'!$E$6,StateDropdownData,K323+1,FALSE)=0,"",HLOOKUP('Peer Comparison Tool'!$E$6,StateDropdownData,K323+1,FALSE))</f>
        <v/>
      </c>
      <c r="M323" s="29" t="str">
        <f>IF(HLOOKUP('Peer Comparison Tool'!$E$6,[0]!DropdownData,K323+1,FALSE)=0,"",HLOOKUP('Peer Comparison Tool'!$E$6,[0]!DropdownData,K323+1,FALSE))</f>
        <v/>
      </c>
      <c r="N323" s="27">
        <v>314</v>
      </c>
      <c r="O323" s="28" t="str">
        <f>IF(HLOOKUP('Peer Comparison Tool'!$G$6,StateDropdownData,N323+1,FALSE)=0,"",HLOOKUP('Peer Comparison Tool'!$G$6,StateDropdownData,N323+1,FALSE))</f>
        <v/>
      </c>
      <c r="P323" s="29" t="str">
        <f>IF(HLOOKUP('Peer Comparison Tool'!$G$6,DropdownData,N323+1,FALSE)=0,"",HLOOKUP('Peer Comparison Tool'!$G$6,DropdownData,N323+1,FALSE))</f>
        <v/>
      </c>
      <c r="Q323" s="27">
        <v>314</v>
      </c>
      <c r="R323" s="28" t="str">
        <f>IF(HLOOKUP('Peer Comparison Tool'!$I$6,StateDropdownData,Q323+1,FALSE)=0,"",HLOOKUP('Peer Comparison Tool'!$I$6,StateDropdownData,Q323+1,FALSE))</f>
        <v/>
      </c>
      <c r="S323" s="29" t="str">
        <f>IF(HLOOKUP('Peer Comparison Tool'!$I$6,DropdownData,Q323+1,FALSE)=0,"",HLOOKUP('Peer Comparison Tool'!$I$6,DropdownData,Q323+1,FALSE))</f>
        <v/>
      </c>
      <c r="T323" s="5" t="str">
        <f t="shared" si="5283"/>
        <v/>
      </c>
      <c r="U323" s="5" t="str">
        <f t="shared" si="5283"/>
        <v/>
      </c>
      <c r="V323" s="5" t="str">
        <f t="shared" si="5283"/>
        <v/>
      </c>
      <c r="W323" s="5" t="str">
        <f t="shared" si="5283"/>
        <v/>
      </c>
      <c r="X323" s="5" t="str">
        <f t="shared" si="5283"/>
        <v/>
      </c>
      <c r="Y323" s="5" t="str">
        <f t="shared" si="5283"/>
        <v/>
      </c>
      <c r="Z323" s="5" t="str">
        <f t="shared" si="5283"/>
        <v/>
      </c>
      <c r="AA323" s="5" t="str">
        <f t="shared" si="5283"/>
        <v/>
      </c>
      <c r="AB323" s="5" t="str">
        <f t="shared" si="5283"/>
        <v/>
      </c>
      <c r="AC323" s="5" t="str">
        <f t="shared" si="5283"/>
        <v/>
      </c>
      <c r="AD323" s="5" t="str">
        <f t="shared" si="5284"/>
        <v/>
      </c>
      <c r="AE323" s="5" t="str">
        <f t="shared" si="5284"/>
        <v/>
      </c>
      <c r="AF323" s="5">
        <f t="shared" si="5284"/>
        <v>1015555</v>
      </c>
      <c r="AG323" s="5" t="str">
        <f t="shared" si="5284"/>
        <v/>
      </c>
      <c r="AH323" s="5" t="str">
        <f t="shared" si="5284"/>
        <v/>
      </c>
      <c r="AI323" s="5" t="str">
        <f t="shared" si="5284"/>
        <v/>
      </c>
      <c r="AJ323" s="5" t="str">
        <f t="shared" si="5284"/>
        <v/>
      </c>
      <c r="AK323" s="5" t="str">
        <f t="shared" si="5284"/>
        <v/>
      </c>
      <c r="AL323" s="5" t="str">
        <f t="shared" si="5284"/>
        <v/>
      </c>
      <c r="AM323" s="5" t="str">
        <f t="shared" si="5284"/>
        <v/>
      </c>
      <c r="AN323" s="5" t="str">
        <f t="shared" si="5285"/>
        <v/>
      </c>
      <c r="AO323" s="5" t="str">
        <f t="shared" si="5285"/>
        <v/>
      </c>
      <c r="AP323" s="5" t="str">
        <f t="shared" si="5285"/>
        <v/>
      </c>
      <c r="AQ323" s="5" t="str">
        <f t="shared" si="5285"/>
        <v/>
      </c>
      <c r="AR323" s="5" t="str">
        <f t="shared" si="5285"/>
        <v/>
      </c>
      <c r="AS323" s="5" t="str">
        <f t="shared" si="5285"/>
        <v/>
      </c>
      <c r="AT323" s="5" t="str">
        <f t="shared" si="5285"/>
        <v/>
      </c>
      <c r="AU323" s="5" t="str">
        <f t="shared" si="5285"/>
        <v/>
      </c>
      <c r="AV323" s="5" t="str">
        <f t="shared" si="5285"/>
        <v/>
      </c>
      <c r="AW323" s="5" t="str">
        <f t="shared" si="5285"/>
        <v/>
      </c>
      <c r="AX323" s="5" t="str">
        <f t="shared" si="5286"/>
        <v/>
      </c>
      <c r="AY323" s="5" t="str">
        <f t="shared" si="5286"/>
        <v/>
      </c>
      <c r="AZ323" s="5" t="str">
        <f t="shared" si="5286"/>
        <v/>
      </c>
      <c r="BA323" s="5" t="str">
        <f t="shared" si="5286"/>
        <v/>
      </c>
      <c r="BB323" s="5" t="str">
        <f t="shared" si="5286"/>
        <v/>
      </c>
      <c r="BC323" s="5" t="str">
        <f t="shared" si="5286"/>
        <v/>
      </c>
      <c r="BD323" s="5" t="str">
        <f t="shared" si="5286"/>
        <v/>
      </c>
      <c r="BE323" s="5" t="str">
        <f t="shared" si="5286"/>
        <v/>
      </c>
      <c r="BF323" s="5" t="str">
        <f t="shared" si="5286"/>
        <v/>
      </c>
      <c r="BG323" s="5" t="str">
        <f t="shared" si="5286"/>
        <v/>
      </c>
      <c r="BH323" s="5" t="str">
        <f t="shared" si="5287"/>
        <v/>
      </c>
      <c r="BI323" s="5" t="str">
        <f t="shared" si="5287"/>
        <v/>
      </c>
      <c r="BJ323" s="5">
        <f t="shared" si="5287"/>
        <v>1006056</v>
      </c>
      <c r="BK323" s="5" t="str">
        <f t="shared" si="5287"/>
        <v/>
      </c>
      <c r="BL323" s="5" t="str">
        <f t="shared" si="5287"/>
        <v/>
      </c>
      <c r="BM323" s="5" t="str">
        <f t="shared" si="5287"/>
        <v/>
      </c>
      <c r="BN323" s="5" t="str">
        <f t="shared" si="5287"/>
        <v/>
      </c>
      <c r="BO323" s="5" t="str">
        <f t="shared" si="5287"/>
        <v/>
      </c>
      <c r="BP323" s="5" t="str">
        <f t="shared" si="5287"/>
        <v/>
      </c>
      <c r="BQ323" s="5" t="str">
        <f t="shared" si="5287"/>
        <v/>
      </c>
      <c r="BR323" s="5"/>
      <c r="BT323" s="5" t="str">
        <f t="shared" si="5234"/>
        <v/>
      </c>
      <c r="BU323" s="5" t="str">
        <f t="shared" si="5235"/>
        <v/>
      </c>
      <c r="BV323" s="5" t="str">
        <f t="shared" si="5236"/>
        <v/>
      </c>
      <c r="BW323" s="5" t="str">
        <f t="shared" si="5237"/>
        <v/>
      </c>
      <c r="BX323" s="5" t="str">
        <f t="shared" si="5238"/>
        <v/>
      </c>
      <c r="BY323" s="5" t="str">
        <f t="shared" si="5239"/>
        <v/>
      </c>
      <c r="BZ323" s="5" t="str">
        <f t="shared" si="5240"/>
        <v/>
      </c>
      <c r="CA323" s="5" t="str">
        <f t="shared" si="5241"/>
        <v/>
      </c>
      <c r="CB323" s="5" t="str">
        <f t="shared" si="5242"/>
        <v/>
      </c>
      <c r="CC323" s="5" t="str">
        <f t="shared" si="5243"/>
        <v/>
      </c>
      <c r="CD323" s="5" t="str">
        <f t="shared" si="5244"/>
        <v/>
      </c>
      <c r="CE323" s="5" t="str">
        <f t="shared" si="5245"/>
        <v/>
      </c>
      <c r="CF323" s="5" t="str">
        <f t="shared" si="5246"/>
        <v>The Havana National Bank - Havana, IL</v>
      </c>
      <c r="CG323" s="5" t="str">
        <f t="shared" si="5247"/>
        <v/>
      </c>
      <c r="CH323" s="5" t="str">
        <f t="shared" si="5248"/>
        <v/>
      </c>
      <c r="CI323" s="5" t="str">
        <f t="shared" si="5249"/>
        <v/>
      </c>
      <c r="CJ323" s="5" t="str">
        <f t="shared" si="5250"/>
        <v/>
      </c>
      <c r="CK323" s="5" t="str">
        <f t="shared" si="5251"/>
        <v/>
      </c>
      <c r="CL323" s="5" t="str">
        <f t="shared" si="5252"/>
        <v/>
      </c>
      <c r="CM323" s="5" t="str">
        <f t="shared" si="5253"/>
        <v/>
      </c>
      <c r="CN323" s="5" t="str">
        <f t="shared" si="5254"/>
        <v/>
      </c>
      <c r="CO323" s="5" t="str">
        <f t="shared" si="5255"/>
        <v/>
      </c>
      <c r="CP323" s="5" t="str">
        <f t="shared" si="5256"/>
        <v/>
      </c>
      <c r="CQ323" s="5" t="str">
        <f t="shared" si="5257"/>
        <v/>
      </c>
      <c r="CR323" s="5" t="str">
        <f t="shared" si="5258"/>
        <v/>
      </c>
      <c r="CS323" s="5" t="str">
        <f t="shared" si="5259"/>
        <v/>
      </c>
      <c r="CT323" s="5" t="str">
        <f t="shared" si="5260"/>
        <v/>
      </c>
      <c r="CU323" s="5" t="str">
        <f t="shared" si="5261"/>
        <v/>
      </c>
      <c r="CV323" s="5" t="str">
        <f t="shared" si="5262"/>
        <v/>
      </c>
      <c r="CW323" s="5" t="str">
        <f t="shared" si="5263"/>
        <v/>
      </c>
      <c r="CX323" s="5" t="str">
        <f t="shared" si="5264"/>
        <v/>
      </c>
      <c r="CY323" s="5" t="str">
        <f t="shared" si="5265"/>
        <v/>
      </c>
      <c r="CZ323" s="5" t="str">
        <f t="shared" si="5266"/>
        <v/>
      </c>
      <c r="DA323" s="5" t="str">
        <f t="shared" si="5267"/>
        <v/>
      </c>
      <c r="DB323" s="5" t="str">
        <f t="shared" si="5268"/>
        <v/>
      </c>
      <c r="DC323" s="5" t="str">
        <f t="shared" si="5269"/>
        <v/>
      </c>
      <c r="DD323" s="5" t="str">
        <f t="shared" si="5270"/>
        <v/>
      </c>
      <c r="DE323" s="5" t="str">
        <f t="shared" si="5271"/>
        <v/>
      </c>
      <c r="DF323" s="5" t="str">
        <f t="shared" si="5272"/>
        <v/>
      </c>
      <c r="DG323" s="5" t="str">
        <f t="shared" si="5273"/>
        <v/>
      </c>
      <c r="DH323" s="5" t="str">
        <f t="shared" si="5274"/>
        <v/>
      </c>
      <c r="DI323" s="5" t="str">
        <f t="shared" si="5275"/>
        <v/>
      </c>
      <c r="DJ323" s="5" t="str">
        <f t="shared" si="5276"/>
        <v>The First National Bank of Ballinger - Ballinger, TX</v>
      </c>
      <c r="DK323" s="5" t="str">
        <f t="shared" si="5277"/>
        <v/>
      </c>
      <c r="DL323" s="5" t="str">
        <f t="shared" si="5278"/>
        <v/>
      </c>
      <c r="DM323" s="5" t="str">
        <f t="shared" si="5279"/>
        <v/>
      </c>
      <c r="DN323" s="5" t="str">
        <f t="shared" si="5280"/>
        <v/>
      </c>
      <c r="DO323" s="5" t="str">
        <f t="shared" si="5281"/>
        <v/>
      </c>
      <c r="DP323" s="5" t="str">
        <f t="shared" si="5282"/>
        <v/>
      </c>
      <c r="DQ323" s="5" t="str">
        <f t="shared" si="5223"/>
        <v/>
      </c>
    </row>
    <row r="324" spans="1:121" x14ac:dyDescent="0.25">
      <c r="A324">
        <v>323</v>
      </c>
      <c r="B324" s="5">
        <v>1007215</v>
      </c>
      <c r="C324" t="str">
        <f t="shared" si="5288"/>
        <v>River City Bank - Sacramento, CA</v>
      </c>
      <c r="D324" s="21" t="s">
        <v>68</v>
      </c>
      <c r="E324" s="19" t="s">
        <v>2987</v>
      </c>
      <c r="F324" s="19" t="s">
        <v>2951</v>
      </c>
      <c r="G324" s="19"/>
      <c r="K324" s="27">
        <v>315</v>
      </c>
      <c r="L324" s="28" t="str">
        <f>IF(HLOOKUP('Peer Comparison Tool'!$E$6,StateDropdownData,K324+1,FALSE)=0,"",HLOOKUP('Peer Comparison Tool'!$E$6,StateDropdownData,K324+1,FALSE))</f>
        <v/>
      </c>
      <c r="M324" s="29" t="str">
        <f>IF(HLOOKUP('Peer Comparison Tool'!$E$6,[0]!DropdownData,K324+1,FALSE)=0,"",HLOOKUP('Peer Comparison Tool'!$E$6,[0]!DropdownData,K324+1,FALSE))</f>
        <v/>
      </c>
      <c r="N324" s="27">
        <v>315</v>
      </c>
      <c r="O324" s="28" t="str">
        <f>IF(HLOOKUP('Peer Comparison Tool'!$G$6,StateDropdownData,N324+1,FALSE)=0,"",HLOOKUP('Peer Comparison Tool'!$G$6,StateDropdownData,N324+1,FALSE))</f>
        <v/>
      </c>
      <c r="P324" s="29" t="str">
        <f>IF(HLOOKUP('Peer Comparison Tool'!$G$6,DropdownData,N324+1,FALSE)=0,"",HLOOKUP('Peer Comparison Tool'!$G$6,DropdownData,N324+1,FALSE))</f>
        <v/>
      </c>
      <c r="Q324" s="27">
        <v>315</v>
      </c>
      <c r="R324" s="28" t="str">
        <f>IF(HLOOKUP('Peer Comparison Tool'!$I$6,StateDropdownData,Q324+1,FALSE)=0,"",HLOOKUP('Peer Comparison Tool'!$I$6,StateDropdownData,Q324+1,FALSE))</f>
        <v/>
      </c>
      <c r="S324" s="29" t="str">
        <f>IF(HLOOKUP('Peer Comparison Tool'!$I$6,DropdownData,Q324+1,FALSE)=0,"",HLOOKUP('Peer Comparison Tool'!$I$6,DropdownData,Q324+1,FALSE))</f>
        <v/>
      </c>
      <c r="T324" s="5" t="str">
        <f t="shared" si="5283"/>
        <v/>
      </c>
      <c r="U324" s="5" t="str">
        <f t="shared" si="5283"/>
        <v/>
      </c>
      <c r="V324" s="5" t="str">
        <f t="shared" si="5283"/>
        <v/>
      </c>
      <c r="W324" s="5" t="str">
        <f t="shared" si="5283"/>
        <v/>
      </c>
      <c r="X324" s="5" t="str">
        <f t="shared" si="5283"/>
        <v/>
      </c>
      <c r="Y324" s="5" t="str">
        <f t="shared" si="5283"/>
        <v/>
      </c>
      <c r="Z324" s="5" t="str">
        <f t="shared" si="5283"/>
        <v/>
      </c>
      <c r="AA324" s="5" t="str">
        <f t="shared" si="5283"/>
        <v/>
      </c>
      <c r="AB324" s="5" t="str">
        <f t="shared" si="5283"/>
        <v/>
      </c>
      <c r="AC324" s="5" t="str">
        <f t="shared" si="5283"/>
        <v/>
      </c>
      <c r="AD324" s="5" t="str">
        <f t="shared" si="5284"/>
        <v/>
      </c>
      <c r="AE324" s="5" t="str">
        <f t="shared" si="5284"/>
        <v/>
      </c>
      <c r="AF324" s="5">
        <f t="shared" si="5284"/>
        <v>1009213</v>
      </c>
      <c r="AG324" s="5" t="str">
        <f t="shared" si="5284"/>
        <v/>
      </c>
      <c r="AH324" s="5" t="str">
        <f t="shared" si="5284"/>
        <v/>
      </c>
      <c r="AI324" s="5" t="str">
        <f t="shared" si="5284"/>
        <v/>
      </c>
      <c r="AJ324" s="5" t="str">
        <f t="shared" si="5284"/>
        <v/>
      </c>
      <c r="AK324" s="5" t="str">
        <f t="shared" si="5284"/>
        <v/>
      </c>
      <c r="AL324" s="5" t="str">
        <f t="shared" si="5284"/>
        <v/>
      </c>
      <c r="AM324" s="5" t="str">
        <f t="shared" si="5284"/>
        <v/>
      </c>
      <c r="AN324" s="5" t="str">
        <f t="shared" si="5285"/>
        <v/>
      </c>
      <c r="AO324" s="5" t="str">
        <f t="shared" si="5285"/>
        <v/>
      </c>
      <c r="AP324" s="5" t="str">
        <f t="shared" si="5285"/>
        <v/>
      </c>
      <c r="AQ324" s="5" t="str">
        <f t="shared" si="5285"/>
        <v/>
      </c>
      <c r="AR324" s="5" t="str">
        <f t="shared" si="5285"/>
        <v/>
      </c>
      <c r="AS324" s="5" t="str">
        <f t="shared" si="5285"/>
        <v/>
      </c>
      <c r="AT324" s="5" t="str">
        <f t="shared" si="5285"/>
        <v/>
      </c>
      <c r="AU324" s="5" t="str">
        <f t="shared" si="5285"/>
        <v/>
      </c>
      <c r="AV324" s="5" t="str">
        <f t="shared" si="5285"/>
        <v/>
      </c>
      <c r="AW324" s="5" t="str">
        <f t="shared" si="5285"/>
        <v/>
      </c>
      <c r="AX324" s="5" t="str">
        <f t="shared" si="5286"/>
        <v/>
      </c>
      <c r="AY324" s="5" t="str">
        <f t="shared" si="5286"/>
        <v/>
      </c>
      <c r="AZ324" s="5" t="str">
        <f t="shared" si="5286"/>
        <v/>
      </c>
      <c r="BA324" s="5" t="str">
        <f t="shared" si="5286"/>
        <v/>
      </c>
      <c r="BB324" s="5" t="str">
        <f t="shared" si="5286"/>
        <v/>
      </c>
      <c r="BC324" s="5" t="str">
        <f t="shared" si="5286"/>
        <v/>
      </c>
      <c r="BD324" s="5" t="str">
        <f t="shared" si="5286"/>
        <v/>
      </c>
      <c r="BE324" s="5" t="str">
        <f t="shared" si="5286"/>
        <v/>
      </c>
      <c r="BF324" s="5" t="str">
        <f t="shared" si="5286"/>
        <v/>
      </c>
      <c r="BG324" s="5" t="str">
        <f t="shared" si="5286"/>
        <v/>
      </c>
      <c r="BH324" s="5" t="str">
        <f t="shared" si="5287"/>
        <v/>
      </c>
      <c r="BI324" s="5" t="str">
        <f t="shared" si="5287"/>
        <v/>
      </c>
      <c r="BJ324" s="5">
        <f t="shared" si="5287"/>
        <v>1004381</v>
      </c>
      <c r="BK324" s="5" t="str">
        <f t="shared" si="5287"/>
        <v/>
      </c>
      <c r="BL324" s="5" t="str">
        <f t="shared" si="5287"/>
        <v/>
      </c>
      <c r="BM324" s="5" t="str">
        <f t="shared" si="5287"/>
        <v/>
      </c>
      <c r="BN324" s="5" t="str">
        <f t="shared" si="5287"/>
        <v/>
      </c>
      <c r="BO324" s="5" t="str">
        <f t="shared" si="5287"/>
        <v/>
      </c>
      <c r="BP324" s="5" t="str">
        <f t="shared" si="5287"/>
        <v/>
      </c>
      <c r="BQ324" s="5" t="str">
        <f t="shared" si="5287"/>
        <v/>
      </c>
      <c r="BR324" s="5"/>
      <c r="BT324" s="5" t="str">
        <f t="shared" si="5234"/>
        <v/>
      </c>
      <c r="BU324" s="5" t="str">
        <f t="shared" si="5235"/>
        <v/>
      </c>
      <c r="BV324" s="5" t="str">
        <f t="shared" si="5236"/>
        <v/>
      </c>
      <c r="BW324" s="5" t="str">
        <f t="shared" si="5237"/>
        <v/>
      </c>
      <c r="BX324" s="5" t="str">
        <f t="shared" si="5238"/>
        <v/>
      </c>
      <c r="BY324" s="5" t="str">
        <f t="shared" si="5239"/>
        <v/>
      </c>
      <c r="BZ324" s="5" t="str">
        <f t="shared" si="5240"/>
        <v/>
      </c>
      <c r="CA324" s="5" t="str">
        <f t="shared" si="5241"/>
        <v/>
      </c>
      <c r="CB324" s="5" t="str">
        <f t="shared" si="5242"/>
        <v/>
      </c>
      <c r="CC324" s="5" t="str">
        <f t="shared" si="5243"/>
        <v/>
      </c>
      <c r="CD324" s="5" t="str">
        <f t="shared" si="5244"/>
        <v/>
      </c>
      <c r="CE324" s="5" t="str">
        <f t="shared" si="5245"/>
        <v/>
      </c>
      <c r="CF324" s="5" t="str">
        <f t="shared" si="5246"/>
        <v>The Hill-Dodge Banking Company - Warsaw, IL</v>
      </c>
      <c r="CG324" s="5" t="str">
        <f t="shared" si="5247"/>
        <v/>
      </c>
      <c r="CH324" s="5" t="str">
        <f t="shared" si="5248"/>
        <v/>
      </c>
      <c r="CI324" s="5" t="str">
        <f t="shared" si="5249"/>
        <v/>
      </c>
      <c r="CJ324" s="5" t="str">
        <f t="shared" si="5250"/>
        <v/>
      </c>
      <c r="CK324" s="5" t="str">
        <f t="shared" si="5251"/>
        <v/>
      </c>
      <c r="CL324" s="5" t="str">
        <f t="shared" si="5252"/>
        <v/>
      </c>
      <c r="CM324" s="5" t="str">
        <f t="shared" si="5253"/>
        <v/>
      </c>
      <c r="CN324" s="5" t="str">
        <f t="shared" si="5254"/>
        <v/>
      </c>
      <c r="CO324" s="5" t="str">
        <f t="shared" si="5255"/>
        <v/>
      </c>
      <c r="CP324" s="5" t="str">
        <f t="shared" si="5256"/>
        <v/>
      </c>
      <c r="CQ324" s="5" t="str">
        <f t="shared" si="5257"/>
        <v/>
      </c>
      <c r="CR324" s="5" t="str">
        <f t="shared" si="5258"/>
        <v/>
      </c>
      <c r="CS324" s="5" t="str">
        <f t="shared" si="5259"/>
        <v/>
      </c>
      <c r="CT324" s="5" t="str">
        <f t="shared" si="5260"/>
        <v/>
      </c>
      <c r="CU324" s="5" t="str">
        <f t="shared" si="5261"/>
        <v/>
      </c>
      <c r="CV324" s="5" t="str">
        <f t="shared" si="5262"/>
        <v/>
      </c>
      <c r="CW324" s="5" t="str">
        <f t="shared" si="5263"/>
        <v/>
      </c>
      <c r="CX324" s="5" t="str">
        <f t="shared" si="5264"/>
        <v/>
      </c>
      <c r="CY324" s="5" t="str">
        <f t="shared" si="5265"/>
        <v/>
      </c>
      <c r="CZ324" s="5" t="str">
        <f t="shared" si="5266"/>
        <v/>
      </c>
      <c r="DA324" s="5" t="str">
        <f t="shared" si="5267"/>
        <v/>
      </c>
      <c r="DB324" s="5" t="str">
        <f t="shared" si="5268"/>
        <v/>
      </c>
      <c r="DC324" s="5" t="str">
        <f t="shared" si="5269"/>
        <v/>
      </c>
      <c r="DD324" s="5" t="str">
        <f t="shared" si="5270"/>
        <v/>
      </c>
      <c r="DE324" s="5" t="str">
        <f t="shared" si="5271"/>
        <v/>
      </c>
      <c r="DF324" s="5" t="str">
        <f t="shared" si="5272"/>
        <v/>
      </c>
      <c r="DG324" s="5" t="str">
        <f t="shared" si="5273"/>
        <v/>
      </c>
      <c r="DH324" s="5" t="str">
        <f t="shared" si="5274"/>
        <v/>
      </c>
      <c r="DI324" s="5" t="str">
        <f t="shared" si="5275"/>
        <v/>
      </c>
      <c r="DJ324" s="5" t="str">
        <f t="shared" si="5276"/>
        <v>The First National Bank of Bastrop - Bastrop, TX</v>
      </c>
      <c r="DK324" s="5" t="str">
        <f t="shared" si="5277"/>
        <v/>
      </c>
      <c r="DL324" s="5" t="str">
        <f t="shared" si="5278"/>
        <v/>
      </c>
      <c r="DM324" s="5" t="str">
        <f t="shared" si="5279"/>
        <v/>
      </c>
      <c r="DN324" s="5" t="str">
        <f t="shared" si="5280"/>
        <v/>
      </c>
      <c r="DO324" s="5" t="str">
        <f t="shared" si="5281"/>
        <v/>
      </c>
      <c r="DP324" s="5" t="str">
        <f t="shared" si="5282"/>
        <v/>
      </c>
      <c r="DQ324" s="5" t="str">
        <f t="shared" si="5223"/>
        <v/>
      </c>
    </row>
    <row r="325" spans="1:121" x14ac:dyDescent="0.25">
      <c r="A325">
        <v>324</v>
      </c>
      <c r="B325" s="5">
        <v>4142245</v>
      </c>
      <c r="C325" t="str">
        <f t="shared" si="5288"/>
        <v>River Valley Community Bank - Yuba City, CA</v>
      </c>
      <c r="D325" s="21" t="s">
        <v>1337</v>
      </c>
      <c r="E325" s="19" t="s">
        <v>2962</v>
      </c>
      <c r="F325" s="19" t="s">
        <v>2951</v>
      </c>
      <c r="G325" s="19"/>
      <c r="K325" s="27">
        <v>316</v>
      </c>
      <c r="L325" s="28" t="str">
        <f>IF(HLOOKUP('Peer Comparison Tool'!$E$6,StateDropdownData,K325+1,FALSE)=0,"",HLOOKUP('Peer Comparison Tool'!$E$6,StateDropdownData,K325+1,FALSE))</f>
        <v/>
      </c>
      <c r="M325" s="29" t="str">
        <f>IF(HLOOKUP('Peer Comparison Tool'!$E$6,[0]!DropdownData,K325+1,FALSE)=0,"",HLOOKUP('Peer Comparison Tool'!$E$6,[0]!DropdownData,K325+1,FALSE))</f>
        <v/>
      </c>
      <c r="N325" s="27">
        <v>316</v>
      </c>
      <c r="O325" s="28" t="str">
        <f>IF(HLOOKUP('Peer Comparison Tool'!$G$6,StateDropdownData,N325+1,FALSE)=0,"",HLOOKUP('Peer Comparison Tool'!$G$6,StateDropdownData,N325+1,FALSE))</f>
        <v/>
      </c>
      <c r="P325" s="29" t="str">
        <f>IF(HLOOKUP('Peer Comparison Tool'!$G$6,DropdownData,N325+1,FALSE)=0,"",HLOOKUP('Peer Comparison Tool'!$G$6,DropdownData,N325+1,FALSE))</f>
        <v/>
      </c>
      <c r="Q325" s="27">
        <v>316</v>
      </c>
      <c r="R325" s="28" t="str">
        <f>IF(HLOOKUP('Peer Comparison Tool'!$I$6,StateDropdownData,Q325+1,FALSE)=0,"",HLOOKUP('Peer Comparison Tool'!$I$6,StateDropdownData,Q325+1,FALSE))</f>
        <v/>
      </c>
      <c r="S325" s="29" t="str">
        <f>IF(HLOOKUP('Peer Comparison Tool'!$I$6,DropdownData,Q325+1,FALSE)=0,"",HLOOKUP('Peer Comparison Tool'!$I$6,DropdownData,Q325+1,FALSE))</f>
        <v/>
      </c>
      <c r="T325" s="5" t="str">
        <f t="shared" si="5283"/>
        <v/>
      </c>
      <c r="U325" s="5" t="str">
        <f t="shared" si="5283"/>
        <v/>
      </c>
      <c r="V325" s="5" t="str">
        <f t="shared" si="5283"/>
        <v/>
      </c>
      <c r="W325" s="5" t="str">
        <f t="shared" si="5283"/>
        <v/>
      </c>
      <c r="X325" s="5" t="str">
        <f t="shared" si="5283"/>
        <v/>
      </c>
      <c r="Y325" s="5" t="str">
        <f t="shared" si="5283"/>
        <v/>
      </c>
      <c r="Z325" s="5" t="str">
        <f t="shared" si="5283"/>
        <v/>
      </c>
      <c r="AA325" s="5" t="str">
        <f t="shared" si="5283"/>
        <v/>
      </c>
      <c r="AB325" s="5" t="str">
        <f t="shared" si="5283"/>
        <v/>
      </c>
      <c r="AC325" s="5" t="str">
        <f t="shared" si="5283"/>
        <v/>
      </c>
      <c r="AD325" s="5" t="str">
        <f t="shared" si="5284"/>
        <v/>
      </c>
      <c r="AE325" s="5" t="str">
        <f t="shared" si="5284"/>
        <v/>
      </c>
      <c r="AF325" s="5">
        <f t="shared" si="5284"/>
        <v>1006952</v>
      </c>
      <c r="AG325" s="5" t="str">
        <f t="shared" si="5284"/>
        <v/>
      </c>
      <c r="AH325" s="5" t="str">
        <f t="shared" si="5284"/>
        <v/>
      </c>
      <c r="AI325" s="5" t="str">
        <f t="shared" si="5284"/>
        <v/>
      </c>
      <c r="AJ325" s="5" t="str">
        <f t="shared" si="5284"/>
        <v/>
      </c>
      <c r="AK325" s="5" t="str">
        <f t="shared" si="5284"/>
        <v/>
      </c>
      <c r="AL325" s="5" t="str">
        <f t="shared" si="5284"/>
        <v/>
      </c>
      <c r="AM325" s="5" t="str">
        <f t="shared" si="5284"/>
        <v/>
      </c>
      <c r="AN325" s="5" t="str">
        <f t="shared" si="5285"/>
        <v/>
      </c>
      <c r="AO325" s="5" t="str">
        <f t="shared" si="5285"/>
        <v/>
      </c>
      <c r="AP325" s="5" t="str">
        <f t="shared" si="5285"/>
        <v/>
      </c>
      <c r="AQ325" s="5" t="str">
        <f t="shared" si="5285"/>
        <v/>
      </c>
      <c r="AR325" s="5" t="str">
        <f t="shared" si="5285"/>
        <v/>
      </c>
      <c r="AS325" s="5" t="str">
        <f t="shared" si="5285"/>
        <v/>
      </c>
      <c r="AT325" s="5" t="str">
        <f t="shared" si="5285"/>
        <v/>
      </c>
      <c r="AU325" s="5" t="str">
        <f t="shared" si="5285"/>
        <v/>
      </c>
      <c r="AV325" s="5" t="str">
        <f t="shared" si="5285"/>
        <v/>
      </c>
      <c r="AW325" s="5" t="str">
        <f t="shared" si="5285"/>
        <v/>
      </c>
      <c r="AX325" s="5" t="str">
        <f t="shared" si="5286"/>
        <v/>
      </c>
      <c r="AY325" s="5" t="str">
        <f t="shared" si="5286"/>
        <v/>
      </c>
      <c r="AZ325" s="5" t="str">
        <f t="shared" si="5286"/>
        <v/>
      </c>
      <c r="BA325" s="5" t="str">
        <f t="shared" si="5286"/>
        <v/>
      </c>
      <c r="BB325" s="5" t="str">
        <f t="shared" si="5286"/>
        <v/>
      </c>
      <c r="BC325" s="5" t="str">
        <f t="shared" si="5286"/>
        <v/>
      </c>
      <c r="BD325" s="5" t="str">
        <f t="shared" si="5286"/>
        <v/>
      </c>
      <c r="BE325" s="5" t="str">
        <f t="shared" si="5286"/>
        <v/>
      </c>
      <c r="BF325" s="5" t="str">
        <f t="shared" si="5286"/>
        <v/>
      </c>
      <c r="BG325" s="5" t="str">
        <f t="shared" si="5286"/>
        <v/>
      </c>
      <c r="BH325" s="5" t="str">
        <f t="shared" si="5287"/>
        <v/>
      </c>
      <c r="BI325" s="5" t="str">
        <f t="shared" si="5287"/>
        <v/>
      </c>
      <c r="BJ325" s="5">
        <f t="shared" si="5287"/>
        <v>1011972</v>
      </c>
      <c r="BK325" s="5" t="str">
        <f t="shared" si="5287"/>
        <v/>
      </c>
      <c r="BL325" s="5" t="str">
        <f t="shared" si="5287"/>
        <v/>
      </c>
      <c r="BM325" s="5" t="str">
        <f t="shared" si="5287"/>
        <v/>
      </c>
      <c r="BN325" s="5" t="str">
        <f t="shared" si="5287"/>
        <v/>
      </c>
      <c r="BO325" s="5" t="str">
        <f t="shared" si="5287"/>
        <v/>
      </c>
      <c r="BP325" s="5" t="str">
        <f t="shared" si="5287"/>
        <v/>
      </c>
      <c r="BQ325" s="5" t="str">
        <f t="shared" si="5287"/>
        <v/>
      </c>
      <c r="BR325" s="5"/>
      <c r="BT325" s="5" t="str">
        <f t="shared" si="5234"/>
        <v/>
      </c>
      <c r="BU325" s="5" t="str">
        <f t="shared" si="5235"/>
        <v/>
      </c>
      <c r="BV325" s="5" t="str">
        <f t="shared" si="5236"/>
        <v/>
      </c>
      <c r="BW325" s="5" t="str">
        <f t="shared" si="5237"/>
        <v/>
      </c>
      <c r="BX325" s="5" t="str">
        <f t="shared" si="5238"/>
        <v/>
      </c>
      <c r="BY325" s="5" t="str">
        <f t="shared" si="5239"/>
        <v/>
      </c>
      <c r="BZ325" s="5" t="str">
        <f t="shared" si="5240"/>
        <v/>
      </c>
      <c r="CA325" s="5" t="str">
        <f t="shared" si="5241"/>
        <v/>
      </c>
      <c r="CB325" s="5" t="str">
        <f t="shared" si="5242"/>
        <v/>
      </c>
      <c r="CC325" s="5" t="str">
        <f t="shared" si="5243"/>
        <v/>
      </c>
      <c r="CD325" s="5" t="str">
        <f t="shared" si="5244"/>
        <v/>
      </c>
      <c r="CE325" s="5" t="str">
        <f t="shared" si="5245"/>
        <v/>
      </c>
      <c r="CF325" s="5" t="str">
        <f t="shared" si="5246"/>
        <v>The Iuka State Bank - Salem, IL</v>
      </c>
      <c r="CG325" s="5" t="str">
        <f t="shared" si="5247"/>
        <v/>
      </c>
      <c r="CH325" s="5" t="str">
        <f t="shared" si="5248"/>
        <v/>
      </c>
      <c r="CI325" s="5" t="str">
        <f t="shared" si="5249"/>
        <v/>
      </c>
      <c r="CJ325" s="5" t="str">
        <f t="shared" si="5250"/>
        <v/>
      </c>
      <c r="CK325" s="5" t="str">
        <f t="shared" si="5251"/>
        <v/>
      </c>
      <c r="CL325" s="5" t="str">
        <f t="shared" si="5252"/>
        <v/>
      </c>
      <c r="CM325" s="5" t="str">
        <f t="shared" si="5253"/>
        <v/>
      </c>
      <c r="CN325" s="5" t="str">
        <f t="shared" si="5254"/>
        <v/>
      </c>
      <c r="CO325" s="5" t="str">
        <f t="shared" si="5255"/>
        <v/>
      </c>
      <c r="CP325" s="5" t="str">
        <f t="shared" si="5256"/>
        <v/>
      </c>
      <c r="CQ325" s="5" t="str">
        <f t="shared" si="5257"/>
        <v/>
      </c>
      <c r="CR325" s="5" t="str">
        <f t="shared" si="5258"/>
        <v/>
      </c>
      <c r="CS325" s="5" t="str">
        <f t="shared" si="5259"/>
        <v/>
      </c>
      <c r="CT325" s="5" t="str">
        <f t="shared" si="5260"/>
        <v/>
      </c>
      <c r="CU325" s="5" t="str">
        <f t="shared" si="5261"/>
        <v/>
      </c>
      <c r="CV325" s="5" t="str">
        <f t="shared" si="5262"/>
        <v/>
      </c>
      <c r="CW325" s="5" t="str">
        <f t="shared" si="5263"/>
        <v/>
      </c>
      <c r="CX325" s="5" t="str">
        <f t="shared" si="5264"/>
        <v/>
      </c>
      <c r="CY325" s="5" t="str">
        <f t="shared" si="5265"/>
        <v/>
      </c>
      <c r="CZ325" s="5" t="str">
        <f t="shared" si="5266"/>
        <v/>
      </c>
      <c r="DA325" s="5" t="str">
        <f t="shared" si="5267"/>
        <v/>
      </c>
      <c r="DB325" s="5" t="str">
        <f t="shared" si="5268"/>
        <v/>
      </c>
      <c r="DC325" s="5" t="str">
        <f t="shared" si="5269"/>
        <v/>
      </c>
      <c r="DD325" s="5" t="str">
        <f t="shared" si="5270"/>
        <v/>
      </c>
      <c r="DE325" s="5" t="str">
        <f t="shared" si="5271"/>
        <v/>
      </c>
      <c r="DF325" s="5" t="str">
        <f t="shared" si="5272"/>
        <v/>
      </c>
      <c r="DG325" s="5" t="str">
        <f t="shared" si="5273"/>
        <v/>
      </c>
      <c r="DH325" s="5" t="str">
        <f t="shared" si="5274"/>
        <v/>
      </c>
      <c r="DI325" s="5" t="str">
        <f t="shared" si="5275"/>
        <v/>
      </c>
      <c r="DJ325" s="5" t="str">
        <f t="shared" si="5276"/>
        <v>The First National Bank of Eagle Lake - Eagle Lake, TX</v>
      </c>
      <c r="DK325" s="5" t="str">
        <f t="shared" si="5277"/>
        <v/>
      </c>
      <c r="DL325" s="5" t="str">
        <f t="shared" si="5278"/>
        <v/>
      </c>
      <c r="DM325" s="5" t="str">
        <f t="shared" si="5279"/>
        <v/>
      </c>
      <c r="DN325" s="5" t="str">
        <f t="shared" si="5280"/>
        <v/>
      </c>
      <c r="DO325" s="5" t="str">
        <f t="shared" si="5281"/>
        <v/>
      </c>
      <c r="DP325" s="5" t="str">
        <f t="shared" si="5282"/>
        <v/>
      </c>
      <c r="DQ325" s="5" t="str">
        <f t="shared" si="5223"/>
        <v/>
      </c>
    </row>
    <row r="326" spans="1:121" x14ac:dyDescent="0.25">
      <c r="A326">
        <v>325</v>
      </c>
      <c r="B326" s="5">
        <v>4188211</v>
      </c>
      <c r="C326" t="str">
        <f t="shared" si="5288"/>
        <v>Royal Business Bank - Los Angeles, CA</v>
      </c>
      <c r="D326" s="21" t="s">
        <v>1115</v>
      </c>
      <c r="E326" s="19" t="s">
        <v>2953</v>
      </c>
      <c r="F326" s="19" t="s">
        <v>2951</v>
      </c>
      <c r="G326" s="19"/>
      <c r="K326" s="27">
        <v>317</v>
      </c>
      <c r="L326" s="28" t="str">
        <f>IF(HLOOKUP('Peer Comparison Tool'!$E$6,StateDropdownData,K326+1,FALSE)=0,"",HLOOKUP('Peer Comparison Tool'!$E$6,StateDropdownData,K326+1,FALSE))</f>
        <v/>
      </c>
      <c r="M326" s="29" t="str">
        <f>IF(HLOOKUP('Peer Comparison Tool'!$E$6,[0]!DropdownData,K326+1,FALSE)=0,"",HLOOKUP('Peer Comparison Tool'!$E$6,[0]!DropdownData,K326+1,FALSE))</f>
        <v/>
      </c>
      <c r="N326" s="27">
        <v>317</v>
      </c>
      <c r="O326" s="28" t="str">
        <f>IF(HLOOKUP('Peer Comparison Tool'!$G$6,StateDropdownData,N326+1,FALSE)=0,"",HLOOKUP('Peer Comparison Tool'!$G$6,StateDropdownData,N326+1,FALSE))</f>
        <v/>
      </c>
      <c r="P326" s="29" t="str">
        <f>IF(HLOOKUP('Peer Comparison Tool'!$G$6,DropdownData,N326+1,FALSE)=0,"",HLOOKUP('Peer Comparison Tool'!$G$6,DropdownData,N326+1,FALSE))</f>
        <v/>
      </c>
      <c r="Q326" s="27">
        <v>317</v>
      </c>
      <c r="R326" s="28" t="str">
        <f>IF(HLOOKUP('Peer Comparison Tool'!$I$6,StateDropdownData,Q326+1,FALSE)=0,"",HLOOKUP('Peer Comparison Tool'!$I$6,StateDropdownData,Q326+1,FALSE))</f>
        <v/>
      </c>
      <c r="S326" s="29" t="str">
        <f>IF(HLOOKUP('Peer Comparison Tool'!$I$6,DropdownData,Q326+1,FALSE)=0,"",HLOOKUP('Peer Comparison Tool'!$I$6,DropdownData,Q326+1,FALSE))</f>
        <v/>
      </c>
      <c r="T326" s="5" t="str">
        <f t="shared" si="5283"/>
        <v/>
      </c>
      <c r="U326" s="5" t="str">
        <f t="shared" si="5283"/>
        <v/>
      </c>
      <c r="V326" s="5" t="str">
        <f t="shared" si="5283"/>
        <v/>
      </c>
      <c r="W326" s="5" t="str">
        <f t="shared" si="5283"/>
        <v/>
      </c>
      <c r="X326" s="5" t="str">
        <f t="shared" si="5283"/>
        <v/>
      </c>
      <c r="Y326" s="5" t="str">
        <f t="shared" si="5283"/>
        <v/>
      </c>
      <c r="Z326" s="5" t="str">
        <f t="shared" si="5283"/>
        <v/>
      </c>
      <c r="AA326" s="5" t="str">
        <f t="shared" si="5283"/>
        <v/>
      </c>
      <c r="AB326" s="5" t="str">
        <f t="shared" si="5283"/>
        <v/>
      </c>
      <c r="AC326" s="5" t="str">
        <f t="shared" si="5283"/>
        <v/>
      </c>
      <c r="AD326" s="5" t="str">
        <f t="shared" si="5284"/>
        <v/>
      </c>
      <c r="AE326" s="5" t="str">
        <f t="shared" si="5284"/>
        <v/>
      </c>
      <c r="AF326" s="5">
        <f t="shared" si="5284"/>
        <v>1009929</v>
      </c>
      <c r="AG326" s="5" t="str">
        <f t="shared" si="5284"/>
        <v/>
      </c>
      <c r="AH326" s="5" t="str">
        <f t="shared" si="5284"/>
        <v/>
      </c>
      <c r="AI326" s="5" t="str">
        <f t="shared" si="5284"/>
        <v/>
      </c>
      <c r="AJ326" s="5" t="str">
        <f t="shared" si="5284"/>
        <v/>
      </c>
      <c r="AK326" s="5" t="str">
        <f t="shared" si="5284"/>
        <v/>
      </c>
      <c r="AL326" s="5" t="str">
        <f t="shared" si="5284"/>
        <v/>
      </c>
      <c r="AM326" s="5" t="str">
        <f t="shared" si="5284"/>
        <v/>
      </c>
      <c r="AN326" s="5" t="str">
        <f t="shared" si="5285"/>
        <v/>
      </c>
      <c r="AO326" s="5" t="str">
        <f t="shared" si="5285"/>
        <v/>
      </c>
      <c r="AP326" s="5" t="str">
        <f t="shared" si="5285"/>
        <v/>
      </c>
      <c r="AQ326" s="5" t="str">
        <f t="shared" si="5285"/>
        <v/>
      </c>
      <c r="AR326" s="5" t="str">
        <f t="shared" si="5285"/>
        <v/>
      </c>
      <c r="AS326" s="5" t="str">
        <f t="shared" si="5285"/>
        <v/>
      </c>
      <c r="AT326" s="5" t="str">
        <f t="shared" si="5285"/>
        <v/>
      </c>
      <c r="AU326" s="5" t="str">
        <f t="shared" si="5285"/>
        <v/>
      </c>
      <c r="AV326" s="5" t="str">
        <f t="shared" si="5285"/>
        <v/>
      </c>
      <c r="AW326" s="5" t="str">
        <f t="shared" si="5285"/>
        <v/>
      </c>
      <c r="AX326" s="5" t="str">
        <f t="shared" si="5286"/>
        <v/>
      </c>
      <c r="AY326" s="5" t="str">
        <f t="shared" si="5286"/>
        <v/>
      </c>
      <c r="AZ326" s="5" t="str">
        <f t="shared" si="5286"/>
        <v/>
      </c>
      <c r="BA326" s="5" t="str">
        <f t="shared" si="5286"/>
        <v/>
      </c>
      <c r="BB326" s="5" t="str">
        <f t="shared" si="5286"/>
        <v/>
      </c>
      <c r="BC326" s="5" t="str">
        <f t="shared" si="5286"/>
        <v/>
      </c>
      <c r="BD326" s="5" t="str">
        <f t="shared" si="5286"/>
        <v/>
      </c>
      <c r="BE326" s="5" t="str">
        <f t="shared" si="5286"/>
        <v/>
      </c>
      <c r="BF326" s="5" t="str">
        <f t="shared" si="5286"/>
        <v/>
      </c>
      <c r="BG326" s="5" t="str">
        <f t="shared" si="5286"/>
        <v/>
      </c>
      <c r="BH326" s="5" t="str">
        <f t="shared" si="5287"/>
        <v/>
      </c>
      <c r="BI326" s="5" t="str">
        <f t="shared" si="5287"/>
        <v/>
      </c>
      <c r="BJ326" s="5">
        <f t="shared" si="5287"/>
        <v>1009504</v>
      </c>
      <c r="BK326" s="5" t="str">
        <f t="shared" si="5287"/>
        <v/>
      </c>
      <c r="BL326" s="5" t="str">
        <f t="shared" si="5287"/>
        <v/>
      </c>
      <c r="BM326" s="5" t="str">
        <f t="shared" si="5287"/>
        <v/>
      </c>
      <c r="BN326" s="5" t="str">
        <f t="shared" si="5287"/>
        <v/>
      </c>
      <c r="BO326" s="5" t="str">
        <f t="shared" si="5287"/>
        <v/>
      </c>
      <c r="BP326" s="5" t="str">
        <f t="shared" si="5287"/>
        <v/>
      </c>
      <c r="BQ326" s="5" t="str">
        <f t="shared" si="5287"/>
        <v/>
      </c>
      <c r="BR326" s="5"/>
      <c r="BT326" s="5" t="str">
        <f t="shared" si="5234"/>
        <v/>
      </c>
      <c r="BU326" s="5" t="str">
        <f t="shared" si="5235"/>
        <v/>
      </c>
      <c r="BV326" s="5" t="str">
        <f t="shared" si="5236"/>
        <v/>
      </c>
      <c r="BW326" s="5" t="str">
        <f t="shared" si="5237"/>
        <v/>
      </c>
      <c r="BX326" s="5" t="str">
        <f t="shared" si="5238"/>
        <v/>
      </c>
      <c r="BY326" s="5" t="str">
        <f t="shared" si="5239"/>
        <v/>
      </c>
      <c r="BZ326" s="5" t="str">
        <f t="shared" si="5240"/>
        <v/>
      </c>
      <c r="CA326" s="5" t="str">
        <f t="shared" si="5241"/>
        <v/>
      </c>
      <c r="CB326" s="5" t="str">
        <f t="shared" si="5242"/>
        <v/>
      </c>
      <c r="CC326" s="5" t="str">
        <f t="shared" si="5243"/>
        <v/>
      </c>
      <c r="CD326" s="5" t="str">
        <f t="shared" si="5244"/>
        <v/>
      </c>
      <c r="CE326" s="5" t="str">
        <f t="shared" si="5245"/>
        <v/>
      </c>
      <c r="CF326" s="5" t="str">
        <f t="shared" si="5246"/>
        <v>The Lemont National Bank - Lemont, IL</v>
      </c>
      <c r="CG326" s="5" t="str">
        <f t="shared" si="5247"/>
        <v/>
      </c>
      <c r="CH326" s="5" t="str">
        <f t="shared" si="5248"/>
        <v/>
      </c>
      <c r="CI326" s="5" t="str">
        <f t="shared" si="5249"/>
        <v/>
      </c>
      <c r="CJ326" s="5" t="str">
        <f t="shared" si="5250"/>
        <v/>
      </c>
      <c r="CK326" s="5" t="str">
        <f t="shared" si="5251"/>
        <v/>
      </c>
      <c r="CL326" s="5" t="str">
        <f t="shared" si="5252"/>
        <v/>
      </c>
      <c r="CM326" s="5" t="str">
        <f t="shared" si="5253"/>
        <v/>
      </c>
      <c r="CN326" s="5" t="str">
        <f t="shared" si="5254"/>
        <v/>
      </c>
      <c r="CO326" s="5" t="str">
        <f t="shared" si="5255"/>
        <v/>
      </c>
      <c r="CP326" s="5" t="str">
        <f t="shared" si="5256"/>
        <v/>
      </c>
      <c r="CQ326" s="5" t="str">
        <f t="shared" si="5257"/>
        <v/>
      </c>
      <c r="CR326" s="5" t="str">
        <f t="shared" si="5258"/>
        <v/>
      </c>
      <c r="CS326" s="5" t="str">
        <f t="shared" si="5259"/>
        <v/>
      </c>
      <c r="CT326" s="5" t="str">
        <f t="shared" si="5260"/>
        <v/>
      </c>
      <c r="CU326" s="5" t="str">
        <f t="shared" si="5261"/>
        <v/>
      </c>
      <c r="CV326" s="5" t="str">
        <f t="shared" si="5262"/>
        <v/>
      </c>
      <c r="CW326" s="5" t="str">
        <f t="shared" si="5263"/>
        <v/>
      </c>
      <c r="CX326" s="5" t="str">
        <f t="shared" si="5264"/>
        <v/>
      </c>
      <c r="CY326" s="5" t="str">
        <f t="shared" si="5265"/>
        <v/>
      </c>
      <c r="CZ326" s="5" t="str">
        <f t="shared" si="5266"/>
        <v/>
      </c>
      <c r="DA326" s="5" t="str">
        <f t="shared" si="5267"/>
        <v/>
      </c>
      <c r="DB326" s="5" t="str">
        <f t="shared" si="5268"/>
        <v/>
      </c>
      <c r="DC326" s="5" t="str">
        <f t="shared" si="5269"/>
        <v/>
      </c>
      <c r="DD326" s="5" t="str">
        <f t="shared" si="5270"/>
        <v/>
      </c>
      <c r="DE326" s="5" t="str">
        <f t="shared" si="5271"/>
        <v/>
      </c>
      <c r="DF326" s="5" t="str">
        <f t="shared" si="5272"/>
        <v/>
      </c>
      <c r="DG326" s="5" t="str">
        <f t="shared" si="5273"/>
        <v/>
      </c>
      <c r="DH326" s="5" t="str">
        <f t="shared" si="5274"/>
        <v/>
      </c>
      <c r="DI326" s="5" t="str">
        <f t="shared" si="5275"/>
        <v/>
      </c>
      <c r="DJ326" s="5" t="str">
        <f t="shared" si="5276"/>
        <v>The First National Bank of East Texas - Gilmer, TX</v>
      </c>
      <c r="DK326" s="5" t="str">
        <f t="shared" si="5277"/>
        <v/>
      </c>
      <c r="DL326" s="5" t="str">
        <f t="shared" si="5278"/>
        <v/>
      </c>
      <c r="DM326" s="5" t="str">
        <f t="shared" si="5279"/>
        <v/>
      </c>
      <c r="DN326" s="5" t="str">
        <f t="shared" si="5280"/>
        <v/>
      </c>
      <c r="DO326" s="5" t="str">
        <f t="shared" si="5281"/>
        <v/>
      </c>
      <c r="DP326" s="5" t="str">
        <f t="shared" si="5282"/>
        <v/>
      </c>
      <c r="DQ326" s="5" t="str">
        <f t="shared" si="5223"/>
        <v/>
      </c>
    </row>
    <row r="327" spans="1:121" x14ac:dyDescent="0.25">
      <c r="A327">
        <v>326</v>
      </c>
      <c r="B327" s="5">
        <v>1005914</v>
      </c>
      <c r="C327" t="str">
        <f t="shared" si="5288"/>
        <v>Savings Bank of Mendocino County - Ukiah, CA</v>
      </c>
      <c r="D327" s="21" t="s">
        <v>1111</v>
      </c>
      <c r="E327" s="19" t="s">
        <v>3004</v>
      </c>
      <c r="F327" s="19" t="s">
        <v>2951</v>
      </c>
      <c r="G327" s="19"/>
      <c r="K327" s="27">
        <v>318</v>
      </c>
      <c r="L327" s="28" t="str">
        <f>IF(HLOOKUP('Peer Comparison Tool'!$E$6,StateDropdownData,K327+1,FALSE)=0,"",HLOOKUP('Peer Comparison Tool'!$E$6,StateDropdownData,K327+1,FALSE))</f>
        <v/>
      </c>
      <c r="M327" s="29" t="str">
        <f>IF(HLOOKUP('Peer Comparison Tool'!$E$6,[0]!DropdownData,K327+1,FALSE)=0,"",HLOOKUP('Peer Comparison Tool'!$E$6,[0]!DropdownData,K327+1,FALSE))</f>
        <v/>
      </c>
      <c r="N327" s="27">
        <v>318</v>
      </c>
      <c r="O327" s="28" t="str">
        <f>IF(HLOOKUP('Peer Comparison Tool'!$G$6,StateDropdownData,N327+1,FALSE)=0,"",HLOOKUP('Peer Comparison Tool'!$G$6,StateDropdownData,N327+1,FALSE))</f>
        <v/>
      </c>
      <c r="P327" s="29" t="str">
        <f>IF(HLOOKUP('Peer Comparison Tool'!$G$6,DropdownData,N327+1,FALSE)=0,"",HLOOKUP('Peer Comparison Tool'!$G$6,DropdownData,N327+1,FALSE))</f>
        <v/>
      </c>
      <c r="Q327" s="27">
        <v>318</v>
      </c>
      <c r="R327" s="28" t="str">
        <f>IF(HLOOKUP('Peer Comparison Tool'!$I$6,StateDropdownData,Q327+1,FALSE)=0,"",HLOOKUP('Peer Comparison Tool'!$I$6,StateDropdownData,Q327+1,FALSE))</f>
        <v/>
      </c>
      <c r="S327" s="29" t="str">
        <f>IF(HLOOKUP('Peer Comparison Tool'!$I$6,DropdownData,Q327+1,FALSE)=0,"",HLOOKUP('Peer Comparison Tool'!$I$6,DropdownData,Q327+1,FALSE))</f>
        <v/>
      </c>
      <c r="T327" s="5" t="str">
        <f t="shared" si="5283"/>
        <v/>
      </c>
      <c r="U327" s="5" t="str">
        <f t="shared" si="5283"/>
        <v/>
      </c>
      <c r="V327" s="5" t="str">
        <f t="shared" si="5283"/>
        <v/>
      </c>
      <c r="W327" s="5" t="str">
        <f t="shared" si="5283"/>
        <v/>
      </c>
      <c r="X327" s="5" t="str">
        <f t="shared" si="5283"/>
        <v/>
      </c>
      <c r="Y327" s="5" t="str">
        <f t="shared" si="5283"/>
        <v/>
      </c>
      <c r="Z327" s="5" t="str">
        <f t="shared" si="5283"/>
        <v/>
      </c>
      <c r="AA327" s="5" t="str">
        <f t="shared" si="5283"/>
        <v/>
      </c>
      <c r="AB327" s="5" t="str">
        <f t="shared" si="5283"/>
        <v/>
      </c>
      <c r="AC327" s="5" t="str">
        <f t="shared" si="5283"/>
        <v/>
      </c>
      <c r="AD327" s="5" t="str">
        <f t="shared" si="5284"/>
        <v/>
      </c>
      <c r="AE327" s="5" t="str">
        <f t="shared" si="5284"/>
        <v/>
      </c>
      <c r="AF327" s="5">
        <f t="shared" si="5284"/>
        <v>1008658</v>
      </c>
      <c r="AG327" s="5" t="str">
        <f t="shared" si="5284"/>
        <v/>
      </c>
      <c r="AH327" s="5" t="str">
        <f t="shared" si="5284"/>
        <v/>
      </c>
      <c r="AI327" s="5" t="str">
        <f t="shared" si="5284"/>
        <v/>
      </c>
      <c r="AJ327" s="5" t="str">
        <f t="shared" si="5284"/>
        <v/>
      </c>
      <c r="AK327" s="5" t="str">
        <f t="shared" si="5284"/>
        <v/>
      </c>
      <c r="AL327" s="5" t="str">
        <f t="shared" si="5284"/>
        <v/>
      </c>
      <c r="AM327" s="5" t="str">
        <f t="shared" si="5284"/>
        <v/>
      </c>
      <c r="AN327" s="5" t="str">
        <f t="shared" si="5285"/>
        <v/>
      </c>
      <c r="AO327" s="5" t="str">
        <f t="shared" si="5285"/>
        <v/>
      </c>
      <c r="AP327" s="5" t="str">
        <f t="shared" si="5285"/>
        <v/>
      </c>
      <c r="AQ327" s="5" t="str">
        <f t="shared" si="5285"/>
        <v/>
      </c>
      <c r="AR327" s="5" t="str">
        <f t="shared" si="5285"/>
        <v/>
      </c>
      <c r="AS327" s="5" t="str">
        <f t="shared" si="5285"/>
        <v/>
      </c>
      <c r="AT327" s="5" t="str">
        <f t="shared" si="5285"/>
        <v/>
      </c>
      <c r="AU327" s="5" t="str">
        <f t="shared" si="5285"/>
        <v/>
      </c>
      <c r="AV327" s="5" t="str">
        <f t="shared" si="5285"/>
        <v/>
      </c>
      <c r="AW327" s="5" t="str">
        <f t="shared" si="5285"/>
        <v/>
      </c>
      <c r="AX327" s="5" t="str">
        <f t="shared" si="5286"/>
        <v/>
      </c>
      <c r="AY327" s="5" t="str">
        <f t="shared" si="5286"/>
        <v/>
      </c>
      <c r="AZ327" s="5" t="str">
        <f t="shared" si="5286"/>
        <v/>
      </c>
      <c r="BA327" s="5" t="str">
        <f t="shared" si="5286"/>
        <v/>
      </c>
      <c r="BB327" s="5" t="str">
        <f t="shared" si="5286"/>
        <v/>
      </c>
      <c r="BC327" s="5" t="str">
        <f t="shared" si="5286"/>
        <v/>
      </c>
      <c r="BD327" s="5" t="str">
        <f t="shared" si="5286"/>
        <v/>
      </c>
      <c r="BE327" s="5" t="str">
        <f t="shared" si="5286"/>
        <v/>
      </c>
      <c r="BF327" s="5" t="str">
        <f t="shared" si="5286"/>
        <v/>
      </c>
      <c r="BG327" s="5" t="str">
        <f t="shared" si="5286"/>
        <v/>
      </c>
      <c r="BH327" s="5" t="str">
        <f t="shared" si="5287"/>
        <v/>
      </c>
      <c r="BI327" s="5" t="str">
        <f t="shared" si="5287"/>
        <v/>
      </c>
      <c r="BJ327" s="5">
        <f t="shared" si="5287"/>
        <v>1008746</v>
      </c>
      <c r="BK327" s="5" t="str">
        <f t="shared" si="5287"/>
        <v/>
      </c>
      <c r="BL327" s="5" t="str">
        <f t="shared" si="5287"/>
        <v/>
      </c>
      <c r="BM327" s="5" t="str">
        <f t="shared" si="5287"/>
        <v/>
      </c>
      <c r="BN327" s="5" t="str">
        <f t="shared" si="5287"/>
        <v/>
      </c>
      <c r="BO327" s="5" t="str">
        <f t="shared" si="5287"/>
        <v/>
      </c>
      <c r="BP327" s="5" t="str">
        <f t="shared" si="5287"/>
        <v/>
      </c>
      <c r="BQ327" s="5" t="str">
        <f t="shared" si="5287"/>
        <v/>
      </c>
      <c r="BR327" s="5"/>
      <c r="BT327" s="5" t="str">
        <f t="shared" si="5234"/>
        <v/>
      </c>
      <c r="BU327" s="5" t="str">
        <f t="shared" si="5235"/>
        <v/>
      </c>
      <c r="BV327" s="5" t="str">
        <f t="shared" si="5236"/>
        <v/>
      </c>
      <c r="BW327" s="5" t="str">
        <f t="shared" si="5237"/>
        <v/>
      </c>
      <c r="BX327" s="5" t="str">
        <f t="shared" si="5238"/>
        <v/>
      </c>
      <c r="BY327" s="5" t="str">
        <f t="shared" si="5239"/>
        <v/>
      </c>
      <c r="BZ327" s="5" t="str">
        <f t="shared" si="5240"/>
        <v/>
      </c>
      <c r="CA327" s="5" t="str">
        <f t="shared" si="5241"/>
        <v/>
      </c>
      <c r="CB327" s="5" t="str">
        <f t="shared" si="5242"/>
        <v/>
      </c>
      <c r="CC327" s="5" t="str">
        <f t="shared" si="5243"/>
        <v/>
      </c>
      <c r="CD327" s="5" t="str">
        <f t="shared" si="5244"/>
        <v/>
      </c>
      <c r="CE327" s="5" t="str">
        <f t="shared" si="5245"/>
        <v/>
      </c>
      <c r="CF327" s="5" t="str">
        <f t="shared" si="5246"/>
        <v>The Litchfield National Bank - Litchfield, IL</v>
      </c>
      <c r="CG327" s="5" t="str">
        <f t="shared" si="5247"/>
        <v/>
      </c>
      <c r="CH327" s="5" t="str">
        <f t="shared" si="5248"/>
        <v/>
      </c>
      <c r="CI327" s="5" t="str">
        <f t="shared" si="5249"/>
        <v/>
      </c>
      <c r="CJ327" s="5" t="str">
        <f t="shared" si="5250"/>
        <v/>
      </c>
      <c r="CK327" s="5" t="str">
        <f t="shared" si="5251"/>
        <v/>
      </c>
      <c r="CL327" s="5" t="str">
        <f t="shared" si="5252"/>
        <v/>
      </c>
      <c r="CM327" s="5" t="str">
        <f t="shared" si="5253"/>
        <v/>
      </c>
      <c r="CN327" s="5" t="str">
        <f t="shared" si="5254"/>
        <v/>
      </c>
      <c r="CO327" s="5" t="str">
        <f t="shared" si="5255"/>
        <v/>
      </c>
      <c r="CP327" s="5" t="str">
        <f t="shared" si="5256"/>
        <v/>
      </c>
      <c r="CQ327" s="5" t="str">
        <f t="shared" si="5257"/>
        <v/>
      </c>
      <c r="CR327" s="5" t="str">
        <f t="shared" si="5258"/>
        <v/>
      </c>
      <c r="CS327" s="5" t="str">
        <f t="shared" si="5259"/>
        <v/>
      </c>
      <c r="CT327" s="5" t="str">
        <f t="shared" si="5260"/>
        <v/>
      </c>
      <c r="CU327" s="5" t="str">
        <f t="shared" si="5261"/>
        <v/>
      </c>
      <c r="CV327" s="5" t="str">
        <f t="shared" si="5262"/>
        <v/>
      </c>
      <c r="CW327" s="5" t="str">
        <f t="shared" si="5263"/>
        <v/>
      </c>
      <c r="CX327" s="5" t="str">
        <f t="shared" si="5264"/>
        <v/>
      </c>
      <c r="CY327" s="5" t="str">
        <f t="shared" si="5265"/>
        <v/>
      </c>
      <c r="CZ327" s="5" t="str">
        <f t="shared" si="5266"/>
        <v/>
      </c>
      <c r="DA327" s="5" t="str">
        <f t="shared" si="5267"/>
        <v/>
      </c>
      <c r="DB327" s="5" t="str">
        <f t="shared" si="5268"/>
        <v/>
      </c>
      <c r="DC327" s="5" t="str">
        <f t="shared" si="5269"/>
        <v/>
      </c>
      <c r="DD327" s="5" t="str">
        <f t="shared" si="5270"/>
        <v/>
      </c>
      <c r="DE327" s="5" t="str">
        <f t="shared" si="5271"/>
        <v/>
      </c>
      <c r="DF327" s="5" t="str">
        <f t="shared" si="5272"/>
        <v/>
      </c>
      <c r="DG327" s="5" t="str">
        <f t="shared" si="5273"/>
        <v/>
      </c>
      <c r="DH327" s="5" t="str">
        <f t="shared" si="5274"/>
        <v/>
      </c>
      <c r="DI327" s="5" t="str">
        <f t="shared" si="5275"/>
        <v/>
      </c>
      <c r="DJ327" s="5" t="str">
        <f t="shared" si="5276"/>
        <v>The First National Bank of Evant - Evant, TX</v>
      </c>
      <c r="DK327" s="5" t="str">
        <f t="shared" si="5277"/>
        <v/>
      </c>
      <c r="DL327" s="5" t="str">
        <f t="shared" si="5278"/>
        <v/>
      </c>
      <c r="DM327" s="5" t="str">
        <f t="shared" si="5279"/>
        <v/>
      </c>
      <c r="DN327" s="5" t="str">
        <f t="shared" si="5280"/>
        <v/>
      </c>
      <c r="DO327" s="5" t="str">
        <f t="shared" si="5281"/>
        <v/>
      </c>
      <c r="DP327" s="5" t="str">
        <f t="shared" si="5282"/>
        <v/>
      </c>
      <c r="DQ327" s="5" t="str">
        <f t="shared" si="5223"/>
        <v/>
      </c>
    </row>
    <row r="328" spans="1:121" x14ac:dyDescent="0.25">
      <c r="A328">
        <v>327</v>
      </c>
      <c r="B328" s="5">
        <v>13410081</v>
      </c>
      <c r="C328" t="str">
        <f t="shared" si="5288"/>
        <v>Shanghai Commercial Bank - Los Angeles Branch - Alhambra, CA</v>
      </c>
      <c r="D328" s="21" t="s">
        <v>10660</v>
      </c>
      <c r="E328" s="19" t="s">
        <v>2982</v>
      </c>
      <c r="F328" s="19" t="s">
        <v>2951</v>
      </c>
      <c r="G328" s="19"/>
      <c r="K328" s="27">
        <v>319</v>
      </c>
      <c r="L328" s="28" t="str">
        <f>IF(HLOOKUP('Peer Comparison Tool'!$E$6,StateDropdownData,K328+1,FALSE)=0,"",HLOOKUP('Peer Comparison Tool'!$E$6,StateDropdownData,K328+1,FALSE))</f>
        <v/>
      </c>
      <c r="M328" s="29" t="str">
        <f>IF(HLOOKUP('Peer Comparison Tool'!$E$6,[0]!DropdownData,K328+1,FALSE)=0,"",HLOOKUP('Peer Comparison Tool'!$E$6,[0]!DropdownData,K328+1,FALSE))</f>
        <v/>
      </c>
      <c r="N328" s="27">
        <v>319</v>
      </c>
      <c r="O328" s="28" t="str">
        <f>IF(HLOOKUP('Peer Comparison Tool'!$G$6,StateDropdownData,N328+1,FALSE)=0,"",HLOOKUP('Peer Comparison Tool'!$G$6,StateDropdownData,N328+1,FALSE))</f>
        <v/>
      </c>
      <c r="P328" s="29" t="str">
        <f>IF(HLOOKUP('Peer Comparison Tool'!$G$6,DropdownData,N328+1,FALSE)=0,"",HLOOKUP('Peer Comparison Tool'!$G$6,DropdownData,N328+1,FALSE))</f>
        <v/>
      </c>
      <c r="Q328" s="27">
        <v>319</v>
      </c>
      <c r="R328" s="28" t="str">
        <f>IF(HLOOKUP('Peer Comparison Tool'!$I$6,StateDropdownData,Q328+1,FALSE)=0,"",HLOOKUP('Peer Comparison Tool'!$I$6,StateDropdownData,Q328+1,FALSE))</f>
        <v/>
      </c>
      <c r="S328" s="29" t="str">
        <f>IF(HLOOKUP('Peer Comparison Tool'!$I$6,DropdownData,Q328+1,FALSE)=0,"",HLOOKUP('Peer Comparison Tool'!$I$6,DropdownData,Q328+1,FALSE))</f>
        <v/>
      </c>
      <c r="T328" s="5" t="str">
        <f t="shared" si="5283"/>
        <v/>
      </c>
      <c r="U328" s="5" t="str">
        <f t="shared" si="5283"/>
        <v/>
      </c>
      <c r="V328" s="5" t="str">
        <f t="shared" si="5283"/>
        <v/>
      </c>
      <c r="W328" s="5" t="str">
        <f t="shared" si="5283"/>
        <v/>
      </c>
      <c r="X328" s="5" t="str">
        <f t="shared" si="5283"/>
        <v/>
      </c>
      <c r="Y328" s="5" t="str">
        <f t="shared" si="5283"/>
        <v/>
      </c>
      <c r="Z328" s="5" t="str">
        <f t="shared" si="5283"/>
        <v/>
      </c>
      <c r="AA328" s="5" t="str">
        <f t="shared" si="5283"/>
        <v/>
      </c>
      <c r="AB328" s="5" t="str">
        <f t="shared" si="5283"/>
        <v/>
      </c>
      <c r="AC328" s="5" t="str">
        <f t="shared" si="5283"/>
        <v/>
      </c>
      <c r="AD328" s="5" t="str">
        <f t="shared" si="5284"/>
        <v/>
      </c>
      <c r="AE328" s="5" t="str">
        <f t="shared" si="5284"/>
        <v/>
      </c>
      <c r="AF328" s="5">
        <f t="shared" si="5284"/>
        <v>1006672</v>
      </c>
      <c r="AG328" s="5" t="str">
        <f t="shared" si="5284"/>
        <v/>
      </c>
      <c r="AH328" s="5" t="str">
        <f t="shared" si="5284"/>
        <v/>
      </c>
      <c r="AI328" s="5" t="str">
        <f t="shared" si="5284"/>
        <v/>
      </c>
      <c r="AJ328" s="5" t="str">
        <f t="shared" si="5284"/>
        <v/>
      </c>
      <c r="AK328" s="5" t="str">
        <f t="shared" si="5284"/>
        <v/>
      </c>
      <c r="AL328" s="5" t="str">
        <f t="shared" si="5284"/>
        <v/>
      </c>
      <c r="AM328" s="5" t="str">
        <f t="shared" si="5284"/>
        <v/>
      </c>
      <c r="AN328" s="5" t="str">
        <f t="shared" si="5285"/>
        <v/>
      </c>
      <c r="AO328" s="5" t="str">
        <f t="shared" si="5285"/>
        <v/>
      </c>
      <c r="AP328" s="5" t="str">
        <f t="shared" si="5285"/>
        <v/>
      </c>
      <c r="AQ328" s="5" t="str">
        <f t="shared" si="5285"/>
        <v/>
      </c>
      <c r="AR328" s="5" t="str">
        <f t="shared" si="5285"/>
        <v/>
      </c>
      <c r="AS328" s="5" t="str">
        <f t="shared" si="5285"/>
        <v/>
      </c>
      <c r="AT328" s="5" t="str">
        <f t="shared" si="5285"/>
        <v/>
      </c>
      <c r="AU328" s="5" t="str">
        <f t="shared" si="5285"/>
        <v/>
      </c>
      <c r="AV328" s="5" t="str">
        <f t="shared" si="5285"/>
        <v/>
      </c>
      <c r="AW328" s="5" t="str">
        <f t="shared" si="5285"/>
        <v/>
      </c>
      <c r="AX328" s="5" t="str">
        <f t="shared" si="5286"/>
        <v/>
      </c>
      <c r="AY328" s="5" t="str">
        <f t="shared" si="5286"/>
        <v/>
      </c>
      <c r="AZ328" s="5" t="str">
        <f t="shared" si="5286"/>
        <v/>
      </c>
      <c r="BA328" s="5" t="str">
        <f t="shared" si="5286"/>
        <v/>
      </c>
      <c r="BB328" s="5" t="str">
        <f t="shared" si="5286"/>
        <v/>
      </c>
      <c r="BC328" s="5" t="str">
        <f t="shared" si="5286"/>
        <v/>
      </c>
      <c r="BD328" s="5" t="str">
        <f t="shared" si="5286"/>
        <v/>
      </c>
      <c r="BE328" s="5" t="str">
        <f t="shared" si="5286"/>
        <v/>
      </c>
      <c r="BF328" s="5" t="str">
        <f t="shared" si="5286"/>
        <v/>
      </c>
      <c r="BG328" s="5" t="str">
        <f t="shared" si="5286"/>
        <v/>
      </c>
      <c r="BH328" s="5" t="str">
        <f t="shared" si="5287"/>
        <v/>
      </c>
      <c r="BI328" s="5" t="str">
        <f t="shared" si="5287"/>
        <v/>
      </c>
      <c r="BJ328" s="5">
        <f t="shared" si="5287"/>
        <v>1008139</v>
      </c>
      <c r="BK328" s="5" t="str">
        <f t="shared" si="5287"/>
        <v/>
      </c>
      <c r="BL328" s="5" t="str">
        <f t="shared" si="5287"/>
        <v/>
      </c>
      <c r="BM328" s="5" t="str">
        <f t="shared" si="5287"/>
        <v/>
      </c>
      <c r="BN328" s="5" t="str">
        <f t="shared" si="5287"/>
        <v/>
      </c>
      <c r="BO328" s="5" t="str">
        <f t="shared" si="5287"/>
        <v/>
      </c>
      <c r="BP328" s="5" t="str">
        <f t="shared" si="5287"/>
        <v/>
      </c>
      <c r="BQ328" s="5" t="str">
        <f t="shared" si="5287"/>
        <v/>
      </c>
      <c r="BR328" s="5"/>
      <c r="BT328" s="5" t="str">
        <f t="shared" si="5234"/>
        <v/>
      </c>
      <c r="BU328" s="5" t="str">
        <f t="shared" si="5235"/>
        <v/>
      </c>
      <c r="BV328" s="5" t="str">
        <f t="shared" si="5236"/>
        <v/>
      </c>
      <c r="BW328" s="5" t="str">
        <f t="shared" si="5237"/>
        <v/>
      </c>
      <c r="BX328" s="5" t="str">
        <f t="shared" si="5238"/>
        <v/>
      </c>
      <c r="BY328" s="5" t="str">
        <f t="shared" si="5239"/>
        <v/>
      </c>
      <c r="BZ328" s="5" t="str">
        <f t="shared" si="5240"/>
        <v/>
      </c>
      <c r="CA328" s="5" t="str">
        <f t="shared" si="5241"/>
        <v/>
      </c>
      <c r="CB328" s="5" t="str">
        <f t="shared" si="5242"/>
        <v/>
      </c>
      <c r="CC328" s="5" t="str">
        <f t="shared" si="5243"/>
        <v/>
      </c>
      <c r="CD328" s="5" t="str">
        <f t="shared" si="5244"/>
        <v/>
      </c>
      <c r="CE328" s="5" t="str">
        <f t="shared" si="5245"/>
        <v/>
      </c>
      <c r="CF328" s="5" t="str">
        <f t="shared" si="5246"/>
        <v>The Northern Trust Company - Chicago, IL</v>
      </c>
      <c r="CG328" s="5" t="str">
        <f t="shared" si="5247"/>
        <v/>
      </c>
      <c r="CH328" s="5" t="str">
        <f t="shared" si="5248"/>
        <v/>
      </c>
      <c r="CI328" s="5" t="str">
        <f t="shared" si="5249"/>
        <v/>
      </c>
      <c r="CJ328" s="5" t="str">
        <f t="shared" si="5250"/>
        <v/>
      </c>
      <c r="CK328" s="5" t="str">
        <f t="shared" si="5251"/>
        <v/>
      </c>
      <c r="CL328" s="5" t="str">
        <f t="shared" si="5252"/>
        <v/>
      </c>
      <c r="CM328" s="5" t="str">
        <f t="shared" si="5253"/>
        <v/>
      </c>
      <c r="CN328" s="5" t="str">
        <f t="shared" si="5254"/>
        <v/>
      </c>
      <c r="CO328" s="5" t="str">
        <f t="shared" si="5255"/>
        <v/>
      </c>
      <c r="CP328" s="5" t="str">
        <f t="shared" si="5256"/>
        <v/>
      </c>
      <c r="CQ328" s="5" t="str">
        <f t="shared" si="5257"/>
        <v/>
      </c>
      <c r="CR328" s="5" t="str">
        <f t="shared" si="5258"/>
        <v/>
      </c>
      <c r="CS328" s="5" t="str">
        <f t="shared" si="5259"/>
        <v/>
      </c>
      <c r="CT328" s="5" t="str">
        <f t="shared" si="5260"/>
        <v/>
      </c>
      <c r="CU328" s="5" t="str">
        <f t="shared" si="5261"/>
        <v/>
      </c>
      <c r="CV328" s="5" t="str">
        <f t="shared" si="5262"/>
        <v/>
      </c>
      <c r="CW328" s="5" t="str">
        <f t="shared" si="5263"/>
        <v/>
      </c>
      <c r="CX328" s="5" t="str">
        <f t="shared" si="5264"/>
        <v/>
      </c>
      <c r="CY328" s="5" t="str">
        <f t="shared" si="5265"/>
        <v/>
      </c>
      <c r="CZ328" s="5" t="str">
        <f t="shared" si="5266"/>
        <v/>
      </c>
      <c r="DA328" s="5" t="str">
        <f t="shared" si="5267"/>
        <v/>
      </c>
      <c r="DB328" s="5" t="str">
        <f t="shared" si="5268"/>
        <v/>
      </c>
      <c r="DC328" s="5" t="str">
        <f t="shared" si="5269"/>
        <v/>
      </c>
      <c r="DD328" s="5" t="str">
        <f t="shared" si="5270"/>
        <v/>
      </c>
      <c r="DE328" s="5" t="str">
        <f t="shared" si="5271"/>
        <v/>
      </c>
      <c r="DF328" s="5" t="str">
        <f t="shared" si="5272"/>
        <v/>
      </c>
      <c r="DG328" s="5" t="str">
        <f t="shared" si="5273"/>
        <v/>
      </c>
      <c r="DH328" s="5" t="str">
        <f t="shared" si="5274"/>
        <v/>
      </c>
      <c r="DI328" s="5" t="str">
        <f t="shared" si="5275"/>
        <v/>
      </c>
      <c r="DJ328" s="5" t="str">
        <f t="shared" si="5276"/>
        <v>The First National Bank of Granbury - Granbury, TX</v>
      </c>
      <c r="DK328" s="5" t="str">
        <f t="shared" si="5277"/>
        <v/>
      </c>
      <c r="DL328" s="5" t="str">
        <f t="shared" si="5278"/>
        <v/>
      </c>
      <c r="DM328" s="5" t="str">
        <f t="shared" si="5279"/>
        <v/>
      </c>
      <c r="DN328" s="5" t="str">
        <f t="shared" si="5280"/>
        <v/>
      </c>
      <c r="DO328" s="5" t="str">
        <f t="shared" si="5281"/>
        <v/>
      </c>
      <c r="DP328" s="5" t="str">
        <f t="shared" si="5282"/>
        <v/>
      </c>
      <c r="DQ328" s="5" t="str">
        <f t="shared" si="5223"/>
        <v/>
      </c>
    </row>
    <row r="329" spans="1:121" x14ac:dyDescent="0.25">
      <c r="A329">
        <v>328</v>
      </c>
      <c r="B329" s="5">
        <v>9318556</v>
      </c>
      <c r="C329" t="str">
        <f t="shared" si="5288"/>
        <v>Shanghai Commercial Bank Limited - San Francisco, CA</v>
      </c>
      <c r="D329" s="21" t="s">
        <v>10661</v>
      </c>
      <c r="E329" s="19" t="s">
        <v>2961</v>
      </c>
      <c r="F329" s="19" t="s">
        <v>2951</v>
      </c>
      <c r="G329" s="19"/>
      <c r="K329" s="27">
        <v>320</v>
      </c>
      <c r="L329" s="28" t="str">
        <f>IF(HLOOKUP('Peer Comparison Tool'!$E$6,StateDropdownData,K329+1,FALSE)=0,"",HLOOKUP('Peer Comparison Tool'!$E$6,StateDropdownData,K329+1,FALSE))</f>
        <v/>
      </c>
      <c r="M329" s="29" t="str">
        <f>IF(HLOOKUP('Peer Comparison Tool'!$E$6,[0]!DropdownData,K329+1,FALSE)=0,"",HLOOKUP('Peer Comparison Tool'!$E$6,[0]!DropdownData,K329+1,FALSE))</f>
        <v/>
      </c>
      <c r="N329" s="27">
        <v>320</v>
      </c>
      <c r="O329" s="28" t="str">
        <f>IF(HLOOKUP('Peer Comparison Tool'!$G$6,StateDropdownData,N329+1,FALSE)=0,"",HLOOKUP('Peer Comparison Tool'!$G$6,StateDropdownData,N329+1,FALSE))</f>
        <v/>
      </c>
      <c r="P329" s="29" t="str">
        <f>IF(HLOOKUP('Peer Comparison Tool'!$G$6,DropdownData,N329+1,FALSE)=0,"",HLOOKUP('Peer Comparison Tool'!$G$6,DropdownData,N329+1,FALSE))</f>
        <v/>
      </c>
      <c r="Q329" s="27">
        <v>320</v>
      </c>
      <c r="R329" s="28" t="str">
        <f>IF(HLOOKUP('Peer Comparison Tool'!$I$6,StateDropdownData,Q329+1,FALSE)=0,"",HLOOKUP('Peer Comparison Tool'!$I$6,StateDropdownData,Q329+1,FALSE))</f>
        <v/>
      </c>
      <c r="S329" s="29" t="str">
        <f>IF(HLOOKUP('Peer Comparison Tool'!$I$6,DropdownData,Q329+1,FALSE)=0,"",HLOOKUP('Peer Comparison Tool'!$I$6,DropdownData,Q329+1,FALSE))</f>
        <v/>
      </c>
      <c r="T329" s="5" t="str">
        <f t="shared" si="5283"/>
        <v/>
      </c>
      <c r="U329" s="5" t="str">
        <f t="shared" si="5283"/>
        <v/>
      </c>
      <c r="V329" s="5" t="str">
        <f t="shared" si="5283"/>
        <v/>
      </c>
      <c r="W329" s="5" t="str">
        <f t="shared" si="5283"/>
        <v/>
      </c>
      <c r="X329" s="5" t="str">
        <f t="shared" si="5283"/>
        <v/>
      </c>
      <c r="Y329" s="5" t="str">
        <f t="shared" si="5283"/>
        <v/>
      </c>
      <c r="Z329" s="5" t="str">
        <f t="shared" si="5283"/>
        <v/>
      </c>
      <c r="AA329" s="5" t="str">
        <f t="shared" si="5283"/>
        <v/>
      </c>
      <c r="AB329" s="5" t="str">
        <f t="shared" si="5283"/>
        <v/>
      </c>
      <c r="AC329" s="5" t="str">
        <f t="shared" si="5283"/>
        <v/>
      </c>
      <c r="AD329" s="5" t="str">
        <f t="shared" si="5284"/>
        <v/>
      </c>
      <c r="AE329" s="5" t="str">
        <f t="shared" si="5284"/>
        <v/>
      </c>
      <c r="AF329" s="5">
        <f t="shared" si="5284"/>
        <v>1009112</v>
      </c>
      <c r="AG329" s="5" t="str">
        <f t="shared" si="5284"/>
        <v/>
      </c>
      <c r="AH329" s="5" t="str">
        <f t="shared" si="5284"/>
        <v/>
      </c>
      <c r="AI329" s="5" t="str">
        <f t="shared" si="5284"/>
        <v/>
      </c>
      <c r="AJ329" s="5" t="str">
        <f t="shared" si="5284"/>
        <v/>
      </c>
      <c r="AK329" s="5" t="str">
        <f t="shared" si="5284"/>
        <v/>
      </c>
      <c r="AL329" s="5" t="str">
        <f t="shared" si="5284"/>
        <v/>
      </c>
      <c r="AM329" s="5" t="str">
        <f t="shared" si="5284"/>
        <v/>
      </c>
      <c r="AN329" s="5" t="str">
        <f t="shared" si="5285"/>
        <v/>
      </c>
      <c r="AO329" s="5" t="str">
        <f t="shared" si="5285"/>
        <v/>
      </c>
      <c r="AP329" s="5" t="str">
        <f t="shared" si="5285"/>
        <v/>
      </c>
      <c r="AQ329" s="5" t="str">
        <f t="shared" si="5285"/>
        <v/>
      </c>
      <c r="AR329" s="5" t="str">
        <f t="shared" si="5285"/>
        <v/>
      </c>
      <c r="AS329" s="5" t="str">
        <f t="shared" si="5285"/>
        <v/>
      </c>
      <c r="AT329" s="5" t="str">
        <f t="shared" si="5285"/>
        <v/>
      </c>
      <c r="AU329" s="5" t="str">
        <f t="shared" si="5285"/>
        <v/>
      </c>
      <c r="AV329" s="5" t="str">
        <f t="shared" si="5285"/>
        <v/>
      </c>
      <c r="AW329" s="5" t="str">
        <f t="shared" si="5285"/>
        <v/>
      </c>
      <c r="AX329" s="5" t="str">
        <f t="shared" si="5286"/>
        <v/>
      </c>
      <c r="AY329" s="5" t="str">
        <f t="shared" si="5286"/>
        <v/>
      </c>
      <c r="AZ329" s="5" t="str">
        <f t="shared" si="5286"/>
        <v/>
      </c>
      <c r="BA329" s="5" t="str">
        <f t="shared" si="5286"/>
        <v/>
      </c>
      <c r="BB329" s="5" t="str">
        <f t="shared" si="5286"/>
        <v/>
      </c>
      <c r="BC329" s="5" t="str">
        <f t="shared" si="5286"/>
        <v/>
      </c>
      <c r="BD329" s="5" t="str">
        <f t="shared" si="5286"/>
        <v/>
      </c>
      <c r="BE329" s="5" t="str">
        <f t="shared" si="5286"/>
        <v/>
      </c>
      <c r="BF329" s="5" t="str">
        <f t="shared" si="5286"/>
        <v/>
      </c>
      <c r="BG329" s="5" t="str">
        <f t="shared" si="5286"/>
        <v/>
      </c>
      <c r="BH329" s="5" t="str">
        <f t="shared" si="5287"/>
        <v/>
      </c>
      <c r="BI329" s="5" t="str">
        <f t="shared" si="5287"/>
        <v/>
      </c>
      <c r="BJ329" s="5">
        <f t="shared" si="5287"/>
        <v>1006224</v>
      </c>
      <c r="BK329" s="5" t="str">
        <f t="shared" si="5287"/>
        <v/>
      </c>
      <c r="BL329" s="5" t="str">
        <f t="shared" si="5287"/>
        <v/>
      </c>
      <c r="BM329" s="5" t="str">
        <f t="shared" si="5287"/>
        <v/>
      </c>
      <c r="BN329" s="5" t="str">
        <f t="shared" si="5287"/>
        <v/>
      </c>
      <c r="BO329" s="5" t="str">
        <f t="shared" si="5287"/>
        <v/>
      </c>
      <c r="BP329" s="5" t="str">
        <f t="shared" si="5287"/>
        <v/>
      </c>
      <c r="BQ329" s="5" t="str">
        <f t="shared" si="5287"/>
        <v/>
      </c>
      <c r="BR329" s="5"/>
      <c r="BT329" s="5" t="str">
        <f t="shared" si="5234"/>
        <v/>
      </c>
      <c r="BU329" s="5" t="str">
        <f t="shared" si="5235"/>
        <v/>
      </c>
      <c r="BV329" s="5" t="str">
        <f t="shared" si="5236"/>
        <v/>
      </c>
      <c r="BW329" s="5" t="str">
        <f t="shared" si="5237"/>
        <v/>
      </c>
      <c r="BX329" s="5" t="str">
        <f t="shared" si="5238"/>
        <v/>
      </c>
      <c r="BY329" s="5" t="str">
        <f t="shared" si="5239"/>
        <v/>
      </c>
      <c r="BZ329" s="5" t="str">
        <f t="shared" si="5240"/>
        <v/>
      </c>
      <c r="CA329" s="5" t="str">
        <f t="shared" si="5241"/>
        <v/>
      </c>
      <c r="CB329" s="5" t="str">
        <f t="shared" si="5242"/>
        <v/>
      </c>
      <c r="CC329" s="5" t="str">
        <f t="shared" si="5243"/>
        <v/>
      </c>
      <c r="CD329" s="5" t="str">
        <f t="shared" si="5244"/>
        <v/>
      </c>
      <c r="CE329" s="5" t="str">
        <f t="shared" si="5245"/>
        <v/>
      </c>
      <c r="CF329" s="5" t="str">
        <f t="shared" si="5246"/>
        <v>The Old Exchange National Bank of Okawville - Okawville, IL</v>
      </c>
      <c r="CG329" s="5" t="str">
        <f t="shared" si="5247"/>
        <v/>
      </c>
      <c r="CH329" s="5" t="str">
        <f t="shared" si="5248"/>
        <v/>
      </c>
      <c r="CI329" s="5" t="str">
        <f t="shared" si="5249"/>
        <v/>
      </c>
      <c r="CJ329" s="5" t="str">
        <f t="shared" si="5250"/>
        <v/>
      </c>
      <c r="CK329" s="5" t="str">
        <f t="shared" si="5251"/>
        <v/>
      </c>
      <c r="CL329" s="5" t="str">
        <f t="shared" si="5252"/>
        <v/>
      </c>
      <c r="CM329" s="5" t="str">
        <f t="shared" si="5253"/>
        <v/>
      </c>
      <c r="CN329" s="5" t="str">
        <f t="shared" si="5254"/>
        <v/>
      </c>
      <c r="CO329" s="5" t="str">
        <f t="shared" si="5255"/>
        <v/>
      </c>
      <c r="CP329" s="5" t="str">
        <f t="shared" si="5256"/>
        <v/>
      </c>
      <c r="CQ329" s="5" t="str">
        <f t="shared" si="5257"/>
        <v/>
      </c>
      <c r="CR329" s="5" t="str">
        <f t="shared" si="5258"/>
        <v/>
      </c>
      <c r="CS329" s="5" t="str">
        <f t="shared" si="5259"/>
        <v/>
      </c>
      <c r="CT329" s="5" t="str">
        <f t="shared" si="5260"/>
        <v/>
      </c>
      <c r="CU329" s="5" t="str">
        <f t="shared" si="5261"/>
        <v/>
      </c>
      <c r="CV329" s="5" t="str">
        <f t="shared" si="5262"/>
        <v/>
      </c>
      <c r="CW329" s="5" t="str">
        <f t="shared" si="5263"/>
        <v/>
      </c>
      <c r="CX329" s="5" t="str">
        <f t="shared" si="5264"/>
        <v/>
      </c>
      <c r="CY329" s="5" t="str">
        <f t="shared" si="5265"/>
        <v/>
      </c>
      <c r="CZ329" s="5" t="str">
        <f t="shared" si="5266"/>
        <v/>
      </c>
      <c r="DA329" s="5" t="str">
        <f t="shared" si="5267"/>
        <v/>
      </c>
      <c r="DB329" s="5" t="str">
        <f t="shared" si="5268"/>
        <v/>
      </c>
      <c r="DC329" s="5" t="str">
        <f t="shared" si="5269"/>
        <v/>
      </c>
      <c r="DD329" s="5" t="str">
        <f t="shared" si="5270"/>
        <v/>
      </c>
      <c r="DE329" s="5" t="str">
        <f t="shared" si="5271"/>
        <v/>
      </c>
      <c r="DF329" s="5" t="str">
        <f t="shared" si="5272"/>
        <v/>
      </c>
      <c r="DG329" s="5" t="str">
        <f t="shared" si="5273"/>
        <v/>
      </c>
      <c r="DH329" s="5" t="str">
        <f t="shared" si="5274"/>
        <v/>
      </c>
      <c r="DI329" s="5" t="str">
        <f t="shared" si="5275"/>
        <v/>
      </c>
      <c r="DJ329" s="5" t="str">
        <f t="shared" si="5276"/>
        <v>The First National Bank of Hebbronville - Hebbronville, TX</v>
      </c>
      <c r="DK329" s="5" t="str">
        <f t="shared" si="5277"/>
        <v/>
      </c>
      <c r="DL329" s="5" t="str">
        <f t="shared" si="5278"/>
        <v/>
      </c>
      <c r="DM329" s="5" t="str">
        <f t="shared" si="5279"/>
        <v/>
      </c>
      <c r="DN329" s="5" t="str">
        <f t="shared" si="5280"/>
        <v/>
      </c>
      <c r="DO329" s="5" t="str">
        <f t="shared" si="5281"/>
        <v/>
      </c>
      <c r="DP329" s="5" t="str">
        <f t="shared" si="5282"/>
        <v/>
      </c>
      <c r="DQ329" s="5" t="str">
        <f t="shared" si="5223"/>
        <v/>
      </c>
    </row>
    <row r="330" spans="1:121" x14ac:dyDescent="0.25">
      <c r="A330">
        <v>329</v>
      </c>
      <c r="B330" s="5">
        <v>1015433</v>
      </c>
      <c r="C330" t="str">
        <f t="shared" si="5288"/>
        <v>SMBC MANUBANK - Los Angeles, CA</v>
      </c>
      <c r="D330" s="21" t="s">
        <v>10542</v>
      </c>
      <c r="E330" s="19" t="s">
        <v>2953</v>
      </c>
      <c r="F330" s="19" t="s">
        <v>2951</v>
      </c>
      <c r="G330" s="19"/>
      <c r="K330" s="27">
        <v>321</v>
      </c>
      <c r="L330" s="28" t="str">
        <f>IF(HLOOKUP('Peer Comparison Tool'!$E$6,StateDropdownData,K330+1,FALSE)=0,"",HLOOKUP('Peer Comparison Tool'!$E$6,StateDropdownData,K330+1,FALSE))</f>
        <v/>
      </c>
      <c r="M330" s="29" t="str">
        <f>IF(HLOOKUP('Peer Comparison Tool'!$E$6,[0]!DropdownData,K330+1,FALSE)=0,"",HLOOKUP('Peer Comparison Tool'!$E$6,[0]!DropdownData,K330+1,FALSE))</f>
        <v/>
      </c>
      <c r="N330" s="27">
        <v>321</v>
      </c>
      <c r="O330" s="28" t="str">
        <f>IF(HLOOKUP('Peer Comparison Tool'!$G$6,StateDropdownData,N330+1,FALSE)=0,"",HLOOKUP('Peer Comparison Tool'!$G$6,StateDropdownData,N330+1,FALSE))</f>
        <v/>
      </c>
      <c r="P330" s="29" t="str">
        <f>IF(HLOOKUP('Peer Comparison Tool'!$G$6,DropdownData,N330+1,FALSE)=0,"",HLOOKUP('Peer Comparison Tool'!$G$6,DropdownData,N330+1,FALSE))</f>
        <v/>
      </c>
      <c r="Q330" s="27">
        <v>321</v>
      </c>
      <c r="R330" s="28" t="str">
        <f>IF(HLOOKUP('Peer Comparison Tool'!$I$6,StateDropdownData,Q330+1,FALSE)=0,"",HLOOKUP('Peer Comparison Tool'!$I$6,StateDropdownData,Q330+1,FALSE))</f>
        <v/>
      </c>
      <c r="S330" s="29" t="str">
        <f>IF(HLOOKUP('Peer Comparison Tool'!$I$6,DropdownData,Q330+1,FALSE)=0,"",HLOOKUP('Peer Comparison Tool'!$I$6,DropdownData,Q330+1,FALSE))</f>
        <v/>
      </c>
      <c r="T330" s="5" t="str">
        <f t="shared" ref="T330:AC339" si="5289">IFERROR(IF(VLOOKUP(INDEX($L$2:$HEG$5,4,T$471+$Q330-1),$B$2:$F$5568,5,FALSE)=T$473,INDEX($L$2:$HEG$5,4,T$471+$Q330-1),""),"")</f>
        <v/>
      </c>
      <c r="U330" s="5" t="str">
        <f t="shared" si="5289"/>
        <v/>
      </c>
      <c r="V330" s="5" t="str">
        <f t="shared" si="5289"/>
        <v/>
      </c>
      <c r="W330" s="5" t="str">
        <f t="shared" si="5289"/>
        <v/>
      </c>
      <c r="X330" s="5" t="str">
        <f t="shared" si="5289"/>
        <v/>
      </c>
      <c r="Y330" s="5" t="str">
        <f t="shared" si="5289"/>
        <v/>
      </c>
      <c r="Z330" s="5" t="str">
        <f t="shared" si="5289"/>
        <v/>
      </c>
      <c r="AA330" s="5" t="str">
        <f t="shared" si="5289"/>
        <v/>
      </c>
      <c r="AB330" s="5" t="str">
        <f t="shared" si="5289"/>
        <v/>
      </c>
      <c r="AC330" s="5" t="str">
        <f t="shared" si="5289"/>
        <v/>
      </c>
      <c r="AD330" s="5" t="str">
        <f t="shared" ref="AD330:AM339" si="5290">IFERROR(IF(VLOOKUP(INDEX($L$2:$HEG$5,4,AD$471+$Q330-1),$B$2:$F$5568,5,FALSE)=AD$473,INDEX($L$2:$HEG$5,4,AD$471+$Q330-1),""),"")</f>
        <v/>
      </c>
      <c r="AE330" s="5" t="str">
        <f t="shared" si="5290"/>
        <v/>
      </c>
      <c r="AF330" s="5">
        <f t="shared" si="5290"/>
        <v>1008093</v>
      </c>
      <c r="AG330" s="5" t="str">
        <f t="shared" si="5290"/>
        <v/>
      </c>
      <c r="AH330" s="5" t="str">
        <f t="shared" si="5290"/>
        <v/>
      </c>
      <c r="AI330" s="5" t="str">
        <f t="shared" si="5290"/>
        <v/>
      </c>
      <c r="AJ330" s="5" t="str">
        <f t="shared" si="5290"/>
        <v/>
      </c>
      <c r="AK330" s="5" t="str">
        <f t="shared" si="5290"/>
        <v/>
      </c>
      <c r="AL330" s="5" t="str">
        <f t="shared" si="5290"/>
        <v/>
      </c>
      <c r="AM330" s="5" t="str">
        <f t="shared" si="5290"/>
        <v/>
      </c>
      <c r="AN330" s="5" t="str">
        <f t="shared" ref="AN330:AW339" si="5291">IFERROR(IF(VLOOKUP(INDEX($L$2:$HEG$5,4,AN$471+$Q330-1),$B$2:$F$5568,5,FALSE)=AN$473,INDEX($L$2:$HEG$5,4,AN$471+$Q330-1),""),"")</f>
        <v/>
      </c>
      <c r="AO330" s="5" t="str">
        <f t="shared" si="5291"/>
        <v/>
      </c>
      <c r="AP330" s="5" t="str">
        <f t="shared" si="5291"/>
        <v/>
      </c>
      <c r="AQ330" s="5" t="str">
        <f t="shared" si="5291"/>
        <v/>
      </c>
      <c r="AR330" s="5" t="str">
        <f t="shared" si="5291"/>
        <v/>
      </c>
      <c r="AS330" s="5" t="str">
        <f t="shared" si="5291"/>
        <v/>
      </c>
      <c r="AT330" s="5" t="str">
        <f t="shared" si="5291"/>
        <v/>
      </c>
      <c r="AU330" s="5" t="str">
        <f t="shared" si="5291"/>
        <v/>
      </c>
      <c r="AV330" s="5" t="str">
        <f t="shared" si="5291"/>
        <v/>
      </c>
      <c r="AW330" s="5" t="str">
        <f t="shared" si="5291"/>
        <v/>
      </c>
      <c r="AX330" s="5" t="str">
        <f t="shared" ref="AX330:BG339" si="5292">IFERROR(IF(VLOOKUP(INDEX($L$2:$HEG$5,4,AX$471+$Q330-1),$B$2:$F$5568,5,FALSE)=AX$473,INDEX($L$2:$HEG$5,4,AX$471+$Q330-1),""),"")</f>
        <v/>
      </c>
      <c r="AY330" s="5" t="str">
        <f t="shared" si="5292"/>
        <v/>
      </c>
      <c r="AZ330" s="5" t="str">
        <f t="shared" si="5292"/>
        <v/>
      </c>
      <c r="BA330" s="5" t="str">
        <f t="shared" si="5292"/>
        <v/>
      </c>
      <c r="BB330" s="5" t="str">
        <f t="shared" si="5292"/>
        <v/>
      </c>
      <c r="BC330" s="5" t="str">
        <f t="shared" si="5292"/>
        <v/>
      </c>
      <c r="BD330" s="5" t="str">
        <f t="shared" si="5292"/>
        <v/>
      </c>
      <c r="BE330" s="5" t="str">
        <f t="shared" si="5292"/>
        <v/>
      </c>
      <c r="BF330" s="5" t="str">
        <f t="shared" si="5292"/>
        <v/>
      </c>
      <c r="BG330" s="5" t="str">
        <f t="shared" si="5292"/>
        <v/>
      </c>
      <c r="BH330" s="5" t="str">
        <f t="shared" ref="BH330:BQ339" si="5293">IFERROR(IF(VLOOKUP(INDEX($L$2:$HEG$5,4,BH$471+$Q330-1),$B$2:$F$5568,5,FALSE)=BH$473,INDEX($L$2:$HEG$5,4,BH$471+$Q330-1),""),"")</f>
        <v/>
      </c>
      <c r="BI330" s="5" t="str">
        <f t="shared" si="5293"/>
        <v/>
      </c>
      <c r="BJ330" s="5">
        <f t="shared" si="5293"/>
        <v>4054019</v>
      </c>
      <c r="BK330" s="5" t="str">
        <f t="shared" si="5293"/>
        <v/>
      </c>
      <c r="BL330" s="5" t="str">
        <f t="shared" si="5293"/>
        <v/>
      </c>
      <c r="BM330" s="5" t="str">
        <f t="shared" si="5293"/>
        <v/>
      </c>
      <c r="BN330" s="5" t="str">
        <f t="shared" si="5293"/>
        <v/>
      </c>
      <c r="BO330" s="5" t="str">
        <f t="shared" si="5293"/>
        <v/>
      </c>
      <c r="BP330" s="5" t="str">
        <f t="shared" si="5293"/>
        <v/>
      </c>
      <c r="BQ330" s="5" t="str">
        <f t="shared" si="5293"/>
        <v/>
      </c>
      <c r="BR330" s="5"/>
      <c r="BT330" s="5" t="str">
        <f t="shared" si="5234"/>
        <v/>
      </c>
      <c r="BU330" s="5" t="str">
        <f t="shared" si="5235"/>
        <v/>
      </c>
      <c r="BV330" s="5" t="str">
        <f t="shared" si="5236"/>
        <v/>
      </c>
      <c r="BW330" s="5" t="str">
        <f t="shared" si="5237"/>
        <v/>
      </c>
      <c r="BX330" s="5" t="str">
        <f t="shared" si="5238"/>
        <v/>
      </c>
      <c r="BY330" s="5" t="str">
        <f t="shared" si="5239"/>
        <v/>
      </c>
      <c r="BZ330" s="5" t="str">
        <f t="shared" si="5240"/>
        <v/>
      </c>
      <c r="CA330" s="5" t="str">
        <f t="shared" si="5241"/>
        <v/>
      </c>
      <c r="CB330" s="5" t="str">
        <f t="shared" si="5242"/>
        <v/>
      </c>
      <c r="CC330" s="5" t="str">
        <f t="shared" si="5243"/>
        <v/>
      </c>
      <c r="CD330" s="5" t="str">
        <f t="shared" si="5244"/>
        <v/>
      </c>
      <c r="CE330" s="5" t="str">
        <f t="shared" si="5245"/>
        <v/>
      </c>
      <c r="CF330" s="5" t="str">
        <f t="shared" si="5246"/>
        <v>The Peoples State Bank of Newton, Illinois - Newton, IL</v>
      </c>
      <c r="CG330" s="5" t="str">
        <f t="shared" si="5247"/>
        <v/>
      </c>
      <c r="CH330" s="5" t="str">
        <f t="shared" si="5248"/>
        <v/>
      </c>
      <c r="CI330" s="5" t="str">
        <f t="shared" si="5249"/>
        <v/>
      </c>
      <c r="CJ330" s="5" t="str">
        <f t="shared" si="5250"/>
        <v/>
      </c>
      <c r="CK330" s="5" t="str">
        <f t="shared" si="5251"/>
        <v/>
      </c>
      <c r="CL330" s="5" t="str">
        <f t="shared" si="5252"/>
        <v/>
      </c>
      <c r="CM330" s="5" t="str">
        <f t="shared" si="5253"/>
        <v/>
      </c>
      <c r="CN330" s="5" t="str">
        <f t="shared" si="5254"/>
        <v/>
      </c>
      <c r="CO330" s="5" t="str">
        <f t="shared" si="5255"/>
        <v/>
      </c>
      <c r="CP330" s="5" t="str">
        <f t="shared" si="5256"/>
        <v/>
      </c>
      <c r="CQ330" s="5" t="str">
        <f t="shared" si="5257"/>
        <v/>
      </c>
      <c r="CR330" s="5" t="str">
        <f t="shared" si="5258"/>
        <v/>
      </c>
      <c r="CS330" s="5" t="str">
        <f t="shared" si="5259"/>
        <v/>
      </c>
      <c r="CT330" s="5" t="str">
        <f t="shared" si="5260"/>
        <v/>
      </c>
      <c r="CU330" s="5" t="str">
        <f t="shared" si="5261"/>
        <v/>
      </c>
      <c r="CV330" s="5" t="str">
        <f t="shared" si="5262"/>
        <v/>
      </c>
      <c r="CW330" s="5" t="str">
        <f t="shared" si="5263"/>
        <v/>
      </c>
      <c r="CX330" s="5" t="str">
        <f t="shared" si="5264"/>
        <v/>
      </c>
      <c r="CY330" s="5" t="str">
        <f t="shared" si="5265"/>
        <v/>
      </c>
      <c r="CZ330" s="5" t="str">
        <f t="shared" si="5266"/>
        <v/>
      </c>
      <c r="DA330" s="5" t="str">
        <f t="shared" si="5267"/>
        <v/>
      </c>
      <c r="DB330" s="5" t="str">
        <f t="shared" si="5268"/>
        <v/>
      </c>
      <c r="DC330" s="5" t="str">
        <f t="shared" si="5269"/>
        <v/>
      </c>
      <c r="DD330" s="5" t="str">
        <f t="shared" si="5270"/>
        <v/>
      </c>
      <c r="DE330" s="5" t="str">
        <f t="shared" si="5271"/>
        <v/>
      </c>
      <c r="DF330" s="5" t="str">
        <f t="shared" si="5272"/>
        <v/>
      </c>
      <c r="DG330" s="5" t="str">
        <f t="shared" si="5273"/>
        <v/>
      </c>
      <c r="DH330" s="5" t="str">
        <f t="shared" si="5274"/>
        <v/>
      </c>
      <c r="DI330" s="5" t="str">
        <f t="shared" si="5275"/>
        <v/>
      </c>
      <c r="DJ330" s="5" t="str">
        <f t="shared" si="5276"/>
        <v>The First National Bank of Hereford - Hereford, TX</v>
      </c>
      <c r="DK330" s="5" t="str">
        <f t="shared" si="5277"/>
        <v/>
      </c>
      <c r="DL330" s="5" t="str">
        <f t="shared" si="5278"/>
        <v/>
      </c>
      <c r="DM330" s="5" t="str">
        <f t="shared" si="5279"/>
        <v/>
      </c>
      <c r="DN330" s="5" t="str">
        <f t="shared" si="5280"/>
        <v/>
      </c>
      <c r="DO330" s="5" t="str">
        <f t="shared" si="5281"/>
        <v/>
      </c>
      <c r="DP330" s="5" t="str">
        <f t="shared" si="5282"/>
        <v/>
      </c>
      <c r="DQ330" s="5" t="str">
        <f t="shared" si="5223"/>
        <v/>
      </c>
    </row>
    <row r="331" spans="1:121" x14ac:dyDescent="0.25">
      <c r="A331">
        <v>330</v>
      </c>
      <c r="B331" s="5">
        <v>13427903</v>
      </c>
      <c r="C331" t="str">
        <f t="shared" si="5288"/>
        <v>Standard Chartered Bank - San Francisco Branch - San Francisco, CA</v>
      </c>
      <c r="D331" s="21" t="s">
        <v>10662</v>
      </c>
      <c r="E331" s="19" t="s">
        <v>2961</v>
      </c>
      <c r="F331" s="19" t="s">
        <v>2951</v>
      </c>
      <c r="G331" s="19"/>
      <c r="K331" s="27">
        <v>322</v>
      </c>
      <c r="L331" s="28" t="str">
        <f>IF(HLOOKUP('Peer Comparison Tool'!$E$6,StateDropdownData,K331+1,FALSE)=0,"",HLOOKUP('Peer Comparison Tool'!$E$6,StateDropdownData,K331+1,FALSE))</f>
        <v/>
      </c>
      <c r="M331" s="29" t="str">
        <f>IF(HLOOKUP('Peer Comparison Tool'!$E$6,[0]!DropdownData,K331+1,FALSE)=0,"",HLOOKUP('Peer Comparison Tool'!$E$6,[0]!DropdownData,K331+1,FALSE))</f>
        <v/>
      </c>
      <c r="N331" s="27">
        <v>322</v>
      </c>
      <c r="O331" s="28" t="str">
        <f>IF(HLOOKUP('Peer Comparison Tool'!$G$6,StateDropdownData,N331+1,FALSE)=0,"",HLOOKUP('Peer Comparison Tool'!$G$6,StateDropdownData,N331+1,FALSE))</f>
        <v/>
      </c>
      <c r="P331" s="29" t="str">
        <f>IF(HLOOKUP('Peer Comparison Tool'!$G$6,DropdownData,N331+1,FALSE)=0,"",HLOOKUP('Peer Comparison Tool'!$G$6,DropdownData,N331+1,FALSE))</f>
        <v/>
      </c>
      <c r="Q331" s="27">
        <v>322</v>
      </c>
      <c r="R331" s="28" t="str">
        <f>IF(HLOOKUP('Peer Comparison Tool'!$I$6,StateDropdownData,Q331+1,FALSE)=0,"",HLOOKUP('Peer Comparison Tool'!$I$6,StateDropdownData,Q331+1,FALSE))</f>
        <v/>
      </c>
      <c r="S331" s="29" t="str">
        <f>IF(HLOOKUP('Peer Comparison Tool'!$I$6,DropdownData,Q331+1,FALSE)=0,"",HLOOKUP('Peer Comparison Tool'!$I$6,DropdownData,Q331+1,FALSE))</f>
        <v/>
      </c>
      <c r="T331" s="5" t="str">
        <f t="shared" si="5289"/>
        <v/>
      </c>
      <c r="U331" s="5" t="str">
        <f t="shared" si="5289"/>
        <v/>
      </c>
      <c r="V331" s="5" t="str">
        <f t="shared" si="5289"/>
        <v/>
      </c>
      <c r="W331" s="5" t="str">
        <f t="shared" si="5289"/>
        <v/>
      </c>
      <c r="X331" s="5" t="str">
        <f t="shared" si="5289"/>
        <v/>
      </c>
      <c r="Y331" s="5" t="str">
        <f t="shared" si="5289"/>
        <v/>
      </c>
      <c r="Z331" s="5" t="str">
        <f t="shared" si="5289"/>
        <v/>
      </c>
      <c r="AA331" s="5" t="str">
        <f t="shared" si="5289"/>
        <v/>
      </c>
      <c r="AB331" s="5" t="str">
        <f t="shared" si="5289"/>
        <v/>
      </c>
      <c r="AC331" s="5" t="str">
        <f t="shared" si="5289"/>
        <v/>
      </c>
      <c r="AD331" s="5" t="str">
        <f t="shared" si="5290"/>
        <v/>
      </c>
      <c r="AE331" s="5" t="str">
        <f t="shared" si="5290"/>
        <v/>
      </c>
      <c r="AF331" s="5">
        <f t="shared" si="5290"/>
        <v>1016168</v>
      </c>
      <c r="AG331" s="5" t="str">
        <f t="shared" si="5290"/>
        <v/>
      </c>
      <c r="AH331" s="5" t="str">
        <f t="shared" si="5290"/>
        <v/>
      </c>
      <c r="AI331" s="5" t="str">
        <f t="shared" si="5290"/>
        <v/>
      </c>
      <c r="AJ331" s="5" t="str">
        <f t="shared" si="5290"/>
        <v/>
      </c>
      <c r="AK331" s="5" t="str">
        <f t="shared" si="5290"/>
        <v/>
      </c>
      <c r="AL331" s="5" t="str">
        <f t="shared" si="5290"/>
        <v/>
      </c>
      <c r="AM331" s="5" t="str">
        <f t="shared" si="5290"/>
        <v/>
      </c>
      <c r="AN331" s="5" t="str">
        <f t="shared" si="5291"/>
        <v/>
      </c>
      <c r="AO331" s="5" t="str">
        <f t="shared" si="5291"/>
        <v/>
      </c>
      <c r="AP331" s="5" t="str">
        <f t="shared" si="5291"/>
        <v/>
      </c>
      <c r="AQ331" s="5" t="str">
        <f t="shared" si="5291"/>
        <v/>
      </c>
      <c r="AR331" s="5" t="str">
        <f t="shared" si="5291"/>
        <v/>
      </c>
      <c r="AS331" s="5" t="str">
        <f t="shared" si="5291"/>
        <v/>
      </c>
      <c r="AT331" s="5" t="str">
        <f t="shared" si="5291"/>
        <v/>
      </c>
      <c r="AU331" s="5" t="str">
        <f t="shared" si="5291"/>
        <v/>
      </c>
      <c r="AV331" s="5" t="str">
        <f t="shared" si="5291"/>
        <v/>
      </c>
      <c r="AW331" s="5" t="str">
        <f t="shared" si="5291"/>
        <v/>
      </c>
      <c r="AX331" s="5" t="str">
        <f t="shared" si="5292"/>
        <v/>
      </c>
      <c r="AY331" s="5" t="str">
        <f t="shared" si="5292"/>
        <v/>
      </c>
      <c r="AZ331" s="5" t="str">
        <f t="shared" si="5292"/>
        <v/>
      </c>
      <c r="BA331" s="5" t="str">
        <f t="shared" si="5292"/>
        <v/>
      </c>
      <c r="BB331" s="5" t="str">
        <f t="shared" si="5292"/>
        <v/>
      </c>
      <c r="BC331" s="5" t="str">
        <f t="shared" si="5292"/>
        <v/>
      </c>
      <c r="BD331" s="5" t="str">
        <f t="shared" si="5292"/>
        <v/>
      </c>
      <c r="BE331" s="5" t="str">
        <f t="shared" si="5292"/>
        <v/>
      </c>
      <c r="BF331" s="5" t="str">
        <f t="shared" si="5292"/>
        <v/>
      </c>
      <c r="BG331" s="5" t="str">
        <f t="shared" si="5292"/>
        <v/>
      </c>
      <c r="BH331" s="5" t="str">
        <f t="shared" si="5293"/>
        <v/>
      </c>
      <c r="BI331" s="5" t="str">
        <f t="shared" si="5293"/>
        <v/>
      </c>
      <c r="BJ331" s="5">
        <f t="shared" si="5293"/>
        <v>1014462</v>
      </c>
      <c r="BK331" s="5" t="str">
        <f t="shared" si="5293"/>
        <v/>
      </c>
      <c r="BL331" s="5" t="str">
        <f t="shared" si="5293"/>
        <v/>
      </c>
      <c r="BM331" s="5" t="str">
        <f t="shared" si="5293"/>
        <v/>
      </c>
      <c r="BN331" s="5" t="str">
        <f t="shared" si="5293"/>
        <v/>
      </c>
      <c r="BO331" s="5" t="str">
        <f t="shared" si="5293"/>
        <v/>
      </c>
      <c r="BP331" s="5" t="str">
        <f t="shared" si="5293"/>
        <v/>
      </c>
      <c r="BQ331" s="5" t="str">
        <f t="shared" si="5293"/>
        <v/>
      </c>
      <c r="BR331" s="5"/>
      <c r="BT331" s="5" t="str">
        <f t="shared" si="5234"/>
        <v/>
      </c>
      <c r="BU331" s="5" t="str">
        <f t="shared" si="5235"/>
        <v/>
      </c>
      <c r="BV331" s="5" t="str">
        <f t="shared" si="5236"/>
        <v/>
      </c>
      <c r="BW331" s="5" t="str">
        <f t="shared" si="5237"/>
        <v/>
      </c>
      <c r="BX331" s="5" t="str">
        <f t="shared" si="5238"/>
        <v/>
      </c>
      <c r="BY331" s="5" t="str">
        <f t="shared" si="5239"/>
        <v/>
      </c>
      <c r="BZ331" s="5" t="str">
        <f t="shared" si="5240"/>
        <v/>
      </c>
      <c r="CA331" s="5" t="str">
        <f t="shared" si="5241"/>
        <v/>
      </c>
      <c r="CB331" s="5" t="str">
        <f t="shared" si="5242"/>
        <v/>
      </c>
      <c r="CC331" s="5" t="str">
        <f t="shared" si="5243"/>
        <v/>
      </c>
      <c r="CD331" s="5" t="str">
        <f t="shared" si="5244"/>
        <v/>
      </c>
      <c r="CE331" s="5" t="str">
        <f t="shared" si="5245"/>
        <v/>
      </c>
      <c r="CF331" s="5" t="str">
        <f t="shared" si="5246"/>
        <v>The State Bank of Geneva - Geneva, IL</v>
      </c>
      <c r="CG331" s="5" t="str">
        <f t="shared" si="5247"/>
        <v/>
      </c>
      <c r="CH331" s="5" t="str">
        <f t="shared" si="5248"/>
        <v/>
      </c>
      <c r="CI331" s="5" t="str">
        <f t="shared" si="5249"/>
        <v/>
      </c>
      <c r="CJ331" s="5" t="str">
        <f t="shared" si="5250"/>
        <v/>
      </c>
      <c r="CK331" s="5" t="str">
        <f t="shared" si="5251"/>
        <v/>
      </c>
      <c r="CL331" s="5" t="str">
        <f t="shared" si="5252"/>
        <v/>
      </c>
      <c r="CM331" s="5" t="str">
        <f t="shared" si="5253"/>
        <v/>
      </c>
      <c r="CN331" s="5" t="str">
        <f t="shared" si="5254"/>
        <v/>
      </c>
      <c r="CO331" s="5" t="str">
        <f t="shared" si="5255"/>
        <v/>
      </c>
      <c r="CP331" s="5" t="str">
        <f t="shared" si="5256"/>
        <v/>
      </c>
      <c r="CQ331" s="5" t="str">
        <f t="shared" si="5257"/>
        <v/>
      </c>
      <c r="CR331" s="5" t="str">
        <f t="shared" si="5258"/>
        <v/>
      </c>
      <c r="CS331" s="5" t="str">
        <f t="shared" si="5259"/>
        <v/>
      </c>
      <c r="CT331" s="5" t="str">
        <f t="shared" si="5260"/>
        <v/>
      </c>
      <c r="CU331" s="5" t="str">
        <f t="shared" si="5261"/>
        <v/>
      </c>
      <c r="CV331" s="5" t="str">
        <f t="shared" si="5262"/>
        <v/>
      </c>
      <c r="CW331" s="5" t="str">
        <f t="shared" si="5263"/>
        <v/>
      </c>
      <c r="CX331" s="5" t="str">
        <f t="shared" si="5264"/>
        <v/>
      </c>
      <c r="CY331" s="5" t="str">
        <f t="shared" si="5265"/>
        <v/>
      </c>
      <c r="CZ331" s="5" t="str">
        <f t="shared" si="5266"/>
        <v/>
      </c>
      <c r="DA331" s="5" t="str">
        <f t="shared" si="5267"/>
        <v/>
      </c>
      <c r="DB331" s="5" t="str">
        <f t="shared" si="5268"/>
        <v/>
      </c>
      <c r="DC331" s="5" t="str">
        <f t="shared" si="5269"/>
        <v/>
      </c>
      <c r="DD331" s="5" t="str">
        <f t="shared" si="5270"/>
        <v/>
      </c>
      <c r="DE331" s="5" t="str">
        <f t="shared" si="5271"/>
        <v/>
      </c>
      <c r="DF331" s="5" t="str">
        <f t="shared" si="5272"/>
        <v/>
      </c>
      <c r="DG331" s="5" t="str">
        <f t="shared" si="5273"/>
        <v/>
      </c>
      <c r="DH331" s="5" t="str">
        <f t="shared" si="5274"/>
        <v/>
      </c>
      <c r="DI331" s="5" t="str">
        <f t="shared" si="5275"/>
        <v/>
      </c>
      <c r="DJ331" s="5" t="str">
        <f t="shared" si="5276"/>
        <v>The First National Bank of Hughes Springs - Hughes Springs, TX</v>
      </c>
      <c r="DK331" s="5" t="str">
        <f t="shared" si="5277"/>
        <v/>
      </c>
      <c r="DL331" s="5" t="str">
        <f t="shared" si="5278"/>
        <v/>
      </c>
      <c r="DM331" s="5" t="str">
        <f t="shared" si="5279"/>
        <v/>
      </c>
      <c r="DN331" s="5" t="str">
        <f t="shared" si="5280"/>
        <v/>
      </c>
      <c r="DO331" s="5" t="str">
        <f t="shared" si="5281"/>
        <v/>
      </c>
      <c r="DP331" s="5" t="str">
        <f t="shared" si="5282"/>
        <v/>
      </c>
      <c r="DQ331" s="5" t="str">
        <f t="shared" si="5223"/>
        <v/>
      </c>
    </row>
    <row r="332" spans="1:121" x14ac:dyDescent="0.25">
      <c r="A332">
        <v>331</v>
      </c>
      <c r="B332" s="5">
        <v>1013610</v>
      </c>
      <c r="C332" t="str">
        <f t="shared" si="5288"/>
        <v>State Bank of India (California) - Los Angeles, CA</v>
      </c>
      <c r="D332" s="21" t="s">
        <v>1328</v>
      </c>
      <c r="E332" s="19" t="s">
        <v>2953</v>
      </c>
      <c r="F332" s="19" t="s">
        <v>2951</v>
      </c>
      <c r="G332" s="19"/>
      <c r="K332" s="27">
        <v>323</v>
      </c>
      <c r="L332" s="28" t="str">
        <f>IF(HLOOKUP('Peer Comparison Tool'!$E$6,StateDropdownData,K332+1,FALSE)=0,"",HLOOKUP('Peer Comparison Tool'!$E$6,StateDropdownData,K332+1,FALSE))</f>
        <v/>
      </c>
      <c r="M332" s="29" t="str">
        <f>IF(HLOOKUP('Peer Comparison Tool'!$E$6,[0]!DropdownData,K332+1,FALSE)=0,"",HLOOKUP('Peer Comparison Tool'!$E$6,[0]!DropdownData,K332+1,FALSE))</f>
        <v/>
      </c>
      <c r="N332" s="27">
        <v>323</v>
      </c>
      <c r="O332" s="28" t="str">
        <f>IF(HLOOKUP('Peer Comparison Tool'!$G$6,StateDropdownData,N332+1,FALSE)=0,"",HLOOKUP('Peer Comparison Tool'!$G$6,StateDropdownData,N332+1,FALSE))</f>
        <v/>
      </c>
      <c r="P332" s="29" t="str">
        <f>IF(HLOOKUP('Peer Comparison Tool'!$G$6,DropdownData,N332+1,FALSE)=0,"",HLOOKUP('Peer Comparison Tool'!$G$6,DropdownData,N332+1,FALSE))</f>
        <v/>
      </c>
      <c r="Q332" s="27">
        <v>323</v>
      </c>
      <c r="R332" s="28" t="str">
        <f>IF(HLOOKUP('Peer Comparison Tool'!$I$6,StateDropdownData,Q332+1,FALSE)=0,"",HLOOKUP('Peer Comparison Tool'!$I$6,StateDropdownData,Q332+1,FALSE))</f>
        <v/>
      </c>
      <c r="S332" s="29" t="str">
        <f>IF(HLOOKUP('Peer Comparison Tool'!$I$6,DropdownData,Q332+1,FALSE)=0,"",HLOOKUP('Peer Comparison Tool'!$I$6,DropdownData,Q332+1,FALSE))</f>
        <v/>
      </c>
      <c r="T332" s="5" t="str">
        <f t="shared" si="5289"/>
        <v/>
      </c>
      <c r="U332" s="5" t="str">
        <f t="shared" si="5289"/>
        <v/>
      </c>
      <c r="V332" s="5" t="str">
        <f t="shared" si="5289"/>
        <v/>
      </c>
      <c r="W332" s="5" t="str">
        <f t="shared" si="5289"/>
        <v/>
      </c>
      <c r="X332" s="5" t="str">
        <f t="shared" si="5289"/>
        <v/>
      </c>
      <c r="Y332" s="5" t="str">
        <f t="shared" si="5289"/>
        <v/>
      </c>
      <c r="Z332" s="5" t="str">
        <f t="shared" si="5289"/>
        <v/>
      </c>
      <c r="AA332" s="5" t="str">
        <f t="shared" si="5289"/>
        <v/>
      </c>
      <c r="AB332" s="5" t="str">
        <f t="shared" si="5289"/>
        <v/>
      </c>
      <c r="AC332" s="5" t="str">
        <f t="shared" si="5289"/>
        <v/>
      </c>
      <c r="AD332" s="5" t="str">
        <f t="shared" si="5290"/>
        <v/>
      </c>
      <c r="AE332" s="5" t="str">
        <f t="shared" si="5290"/>
        <v/>
      </c>
      <c r="AF332" s="5">
        <f t="shared" si="5290"/>
        <v>1015354</v>
      </c>
      <c r="AG332" s="5" t="str">
        <f t="shared" si="5290"/>
        <v/>
      </c>
      <c r="AH332" s="5" t="str">
        <f t="shared" si="5290"/>
        <v/>
      </c>
      <c r="AI332" s="5" t="str">
        <f t="shared" si="5290"/>
        <v/>
      </c>
      <c r="AJ332" s="5" t="str">
        <f t="shared" si="5290"/>
        <v/>
      </c>
      <c r="AK332" s="5" t="str">
        <f t="shared" si="5290"/>
        <v/>
      </c>
      <c r="AL332" s="5" t="str">
        <f t="shared" si="5290"/>
        <v/>
      </c>
      <c r="AM332" s="5" t="str">
        <f t="shared" si="5290"/>
        <v/>
      </c>
      <c r="AN332" s="5" t="str">
        <f t="shared" si="5291"/>
        <v/>
      </c>
      <c r="AO332" s="5" t="str">
        <f t="shared" si="5291"/>
        <v/>
      </c>
      <c r="AP332" s="5" t="str">
        <f t="shared" si="5291"/>
        <v/>
      </c>
      <c r="AQ332" s="5" t="str">
        <f t="shared" si="5291"/>
        <v/>
      </c>
      <c r="AR332" s="5" t="str">
        <f t="shared" si="5291"/>
        <v/>
      </c>
      <c r="AS332" s="5" t="str">
        <f t="shared" si="5291"/>
        <v/>
      </c>
      <c r="AT332" s="5" t="str">
        <f t="shared" si="5291"/>
        <v/>
      </c>
      <c r="AU332" s="5" t="str">
        <f t="shared" si="5291"/>
        <v/>
      </c>
      <c r="AV332" s="5" t="str">
        <f t="shared" si="5291"/>
        <v/>
      </c>
      <c r="AW332" s="5" t="str">
        <f t="shared" si="5291"/>
        <v/>
      </c>
      <c r="AX332" s="5" t="str">
        <f t="shared" si="5292"/>
        <v/>
      </c>
      <c r="AY332" s="5" t="str">
        <f t="shared" si="5292"/>
        <v/>
      </c>
      <c r="AZ332" s="5" t="str">
        <f t="shared" si="5292"/>
        <v/>
      </c>
      <c r="BA332" s="5" t="str">
        <f t="shared" si="5292"/>
        <v/>
      </c>
      <c r="BB332" s="5" t="str">
        <f t="shared" si="5292"/>
        <v/>
      </c>
      <c r="BC332" s="5" t="str">
        <f t="shared" si="5292"/>
        <v/>
      </c>
      <c r="BD332" s="5" t="str">
        <f t="shared" si="5292"/>
        <v/>
      </c>
      <c r="BE332" s="5" t="str">
        <f t="shared" si="5292"/>
        <v/>
      </c>
      <c r="BF332" s="5" t="str">
        <f t="shared" si="5292"/>
        <v/>
      </c>
      <c r="BG332" s="5" t="str">
        <f t="shared" si="5292"/>
        <v/>
      </c>
      <c r="BH332" s="5" t="str">
        <f t="shared" si="5293"/>
        <v/>
      </c>
      <c r="BI332" s="5" t="str">
        <f t="shared" si="5293"/>
        <v/>
      </c>
      <c r="BJ332" s="5">
        <f t="shared" si="5293"/>
        <v>1013987</v>
      </c>
      <c r="BK332" s="5" t="str">
        <f t="shared" si="5293"/>
        <v/>
      </c>
      <c r="BL332" s="5" t="str">
        <f t="shared" si="5293"/>
        <v/>
      </c>
      <c r="BM332" s="5" t="str">
        <f t="shared" si="5293"/>
        <v/>
      </c>
      <c r="BN332" s="5" t="str">
        <f t="shared" si="5293"/>
        <v/>
      </c>
      <c r="BO332" s="5" t="str">
        <f t="shared" si="5293"/>
        <v/>
      </c>
      <c r="BP332" s="5" t="str">
        <f t="shared" si="5293"/>
        <v/>
      </c>
      <c r="BQ332" s="5" t="str">
        <f t="shared" si="5293"/>
        <v/>
      </c>
      <c r="BR332" s="5"/>
      <c r="BT332" s="5" t="str">
        <f t="shared" si="5234"/>
        <v/>
      </c>
      <c r="BU332" s="5" t="str">
        <f t="shared" si="5235"/>
        <v/>
      </c>
      <c r="BV332" s="5" t="str">
        <f t="shared" si="5236"/>
        <v/>
      </c>
      <c r="BW332" s="5" t="str">
        <f t="shared" si="5237"/>
        <v/>
      </c>
      <c r="BX332" s="5" t="str">
        <f t="shared" si="5238"/>
        <v/>
      </c>
      <c r="BY332" s="5" t="str">
        <f t="shared" si="5239"/>
        <v/>
      </c>
      <c r="BZ332" s="5" t="str">
        <f t="shared" si="5240"/>
        <v/>
      </c>
      <c r="CA332" s="5" t="str">
        <f t="shared" si="5241"/>
        <v/>
      </c>
      <c r="CB332" s="5" t="str">
        <f t="shared" si="5242"/>
        <v/>
      </c>
      <c r="CC332" s="5" t="str">
        <f t="shared" si="5243"/>
        <v/>
      </c>
      <c r="CD332" s="5" t="str">
        <f t="shared" si="5244"/>
        <v/>
      </c>
      <c r="CE332" s="5" t="str">
        <f t="shared" si="5245"/>
        <v/>
      </c>
      <c r="CF332" s="5" t="str">
        <f t="shared" si="5246"/>
        <v>The State Bank of Pearl City - Pearl City, IL</v>
      </c>
      <c r="CG332" s="5" t="str">
        <f t="shared" si="5247"/>
        <v/>
      </c>
      <c r="CH332" s="5" t="str">
        <f t="shared" si="5248"/>
        <v/>
      </c>
      <c r="CI332" s="5" t="str">
        <f t="shared" si="5249"/>
        <v/>
      </c>
      <c r="CJ332" s="5" t="str">
        <f t="shared" si="5250"/>
        <v/>
      </c>
      <c r="CK332" s="5" t="str">
        <f t="shared" si="5251"/>
        <v/>
      </c>
      <c r="CL332" s="5" t="str">
        <f t="shared" si="5252"/>
        <v/>
      </c>
      <c r="CM332" s="5" t="str">
        <f t="shared" si="5253"/>
        <v/>
      </c>
      <c r="CN332" s="5" t="str">
        <f t="shared" si="5254"/>
        <v/>
      </c>
      <c r="CO332" s="5" t="str">
        <f t="shared" si="5255"/>
        <v/>
      </c>
      <c r="CP332" s="5" t="str">
        <f t="shared" si="5256"/>
        <v/>
      </c>
      <c r="CQ332" s="5" t="str">
        <f t="shared" si="5257"/>
        <v/>
      </c>
      <c r="CR332" s="5" t="str">
        <f t="shared" si="5258"/>
        <v/>
      </c>
      <c r="CS332" s="5" t="str">
        <f t="shared" si="5259"/>
        <v/>
      </c>
      <c r="CT332" s="5" t="str">
        <f t="shared" si="5260"/>
        <v/>
      </c>
      <c r="CU332" s="5" t="str">
        <f t="shared" si="5261"/>
        <v/>
      </c>
      <c r="CV332" s="5" t="str">
        <f t="shared" si="5262"/>
        <v/>
      </c>
      <c r="CW332" s="5" t="str">
        <f t="shared" si="5263"/>
        <v/>
      </c>
      <c r="CX332" s="5" t="str">
        <f t="shared" si="5264"/>
        <v/>
      </c>
      <c r="CY332" s="5" t="str">
        <f t="shared" si="5265"/>
        <v/>
      </c>
      <c r="CZ332" s="5" t="str">
        <f t="shared" si="5266"/>
        <v/>
      </c>
      <c r="DA332" s="5" t="str">
        <f t="shared" si="5267"/>
        <v/>
      </c>
      <c r="DB332" s="5" t="str">
        <f t="shared" si="5268"/>
        <v/>
      </c>
      <c r="DC332" s="5" t="str">
        <f t="shared" si="5269"/>
        <v/>
      </c>
      <c r="DD332" s="5" t="str">
        <f t="shared" si="5270"/>
        <v/>
      </c>
      <c r="DE332" s="5" t="str">
        <f t="shared" si="5271"/>
        <v/>
      </c>
      <c r="DF332" s="5" t="str">
        <f t="shared" si="5272"/>
        <v/>
      </c>
      <c r="DG332" s="5" t="str">
        <f t="shared" si="5273"/>
        <v/>
      </c>
      <c r="DH332" s="5" t="str">
        <f t="shared" si="5274"/>
        <v/>
      </c>
      <c r="DI332" s="5" t="str">
        <f t="shared" si="5275"/>
        <v/>
      </c>
      <c r="DJ332" s="5" t="str">
        <f t="shared" si="5276"/>
        <v>The First National Bank of Lipan - Lipan, TX</v>
      </c>
      <c r="DK332" s="5" t="str">
        <f t="shared" si="5277"/>
        <v/>
      </c>
      <c r="DL332" s="5" t="str">
        <f t="shared" si="5278"/>
        <v/>
      </c>
      <c r="DM332" s="5" t="str">
        <f t="shared" si="5279"/>
        <v/>
      </c>
      <c r="DN332" s="5" t="str">
        <f t="shared" si="5280"/>
        <v/>
      </c>
      <c r="DO332" s="5" t="str">
        <f t="shared" si="5281"/>
        <v/>
      </c>
      <c r="DP332" s="5" t="str">
        <f t="shared" si="5282"/>
        <v/>
      </c>
      <c r="DQ332" s="5" t="str">
        <f t="shared" si="5223"/>
        <v/>
      </c>
    </row>
    <row r="333" spans="1:121" x14ac:dyDescent="0.25">
      <c r="A333">
        <v>332</v>
      </c>
      <c r="B333" s="5">
        <v>13335574</v>
      </c>
      <c r="C333" t="str">
        <f t="shared" si="5288"/>
        <v>State Bank of India, Los Angeles Branch - Los Angeles, CA</v>
      </c>
      <c r="D333" s="21" t="s">
        <v>10863</v>
      </c>
      <c r="E333" s="19" t="s">
        <v>2953</v>
      </c>
      <c r="F333" s="19" t="s">
        <v>2951</v>
      </c>
      <c r="G333" s="19"/>
      <c r="K333" s="27">
        <v>324</v>
      </c>
      <c r="L333" s="28" t="str">
        <f>IF(HLOOKUP('Peer Comparison Tool'!$E$6,StateDropdownData,K333+1,FALSE)=0,"",HLOOKUP('Peer Comparison Tool'!$E$6,StateDropdownData,K333+1,FALSE))</f>
        <v/>
      </c>
      <c r="M333" s="29" t="str">
        <f>IF(HLOOKUP('Peer Comparison Tool'!$E$6,[0]!DropdownData,K333+1,FALSE)=0,"",HLOOKUP('Peer Comparison Tool'!$E$6,[0]!DropdownData,K333+1,FALSE))</f>
        <v/>
      </c>
      <c r="N333" s="27">
        <v>324</v>
      </c>
      <c r="O333" s="28" t="str">
        <f>IF(HLOOKUP('Peer Comparison Tool'!$G$6,StateDropdownData,N333+1,FALSE)=0,"",HLOOKUP('Peer Comparison Tool'!$G$6,StateDropdownData,N333+1,FALSE))</f>
        <v/>
      </c>
      <c r="P333" s="29" t="str">
        <f>IF(HLOOKUP('Peer Comparison Tool'!$G$6,DropdownData,N333+1,FALSE)=0,"",HLOOKUP('Peer Comparison Tool'!$G$6,DropdownData,N333+1,FALSE))</f>
        <v/>
      </c>
      <c r="Q333" s="27">
        <v>324</v>
      </c>
      <c r="R333" s="28" t="str">
        <f>IF(HLOOKUP('Peer Comparison Tool'!$I$6,StateDropdownData,Q333+1,FALSE)=0,"",HLOOKUP('Peer Comparison Tool'!$I$6,StateDropdownData,Q333+1,FALSE))</f>
        <v/>
      </c>
      <c r="S333" s="29" t="str">
        <f>IF(HLOOKUP('Peer Comparison Tool'!$I$6,DropdownData,Q333+1,FALSE)=0,"",HLOOKUP('Peer Comparison Tool'!$I$6,DropdownData,Q333+1,FALSE))</f>
        <v/>
      </c>
      <c r="T333" s="5" t="str">
        <f t="shared" si="5289"/>
        <v/>
      </c>
      <c r="U333" s="5" t="str">
        <f t="shared" si="5289"/>
        <v/>
      </c>
      <c r="V333" s="5" t="str">
        <f t="shared" si="5289"/>
        <v/>
      </c>
      <c r="W333" s="5" t="str">
        <f t="shared" si="5289"/>
        <v/>
      </c>
      <c r="X333" s="5" t="str">
        <f t="shared" si="5289"/>
        <v/>
      </c>
      <c r="Y333" s="5" t="str">
        <f t="shared" si="5289"/>
        <v/>
      </c>
      <c r="Z333" s="5" t="str">
        <f t="shared" si="5289"/>
        <v/>
      </c>
      <c r="AA333" s="5" t="str">
        <f t="shared" si="5289"/>
        <v/>
      </c>
      <c r="AB333" s="5" t="str">
        <f t="shared" si="5289"/>
        <v/>
      </c>
      <c r="AC333" s="5" t="str">
        <f t="shared" si="5289"/>
        <v/>
      </c>
      <c r="AD333" s="5" t="str">
        <f t="shared" si="5290"/>
        <v/>
      </c>
      <c r="AE333" s="5" t="str">
        <f t="shared" si="5290"/>
        <v/>
      </c>
      <c r="AF333" s="5">
        <f t="shared" si="5290"/>
        <v>1024679</v>
      </c>
      <c r="AG333" s="5" t="str">
        <f t="shared" si="5290"/>
        <v/>
      </c>
      <c r="AH333" s="5" t="str">
        <f t="shared" si="5290"/>
        <v/>
      </c>
      <c r="AI333" s="5" t="str">
        <f t="shared" si="5290"/>
        <v/>
      </c>
      <c r="AJ333" s="5" t="str">
        <f t="shared" si="5290"/>
        <v/>
      </c>
      <c r="AK333" s="5" t="str">
        <f t="shared" si="5290"/>
        <v/>
      </c>
      <c r="AL333" s="5" t="str">
        <f t="shared" si="5290"/>
        <v/>
      </c>
      <c r="AM333" s="5" t="str">
        <f t="shared" si="5290"/>
        <v/>
      </c>
      <c r="AN333" s="5" t="str">
        <f t="shared" si="5291"/>
        <v/>
      </c>
      <c r="AO333" s="5" t="str">
        <f t="shared" si="5291"/>
        <v/>
      </c>
      <c r="AP333" s="5" t="str">
        <f t="shared" si="5291"/>
        <v/>
      </c>
      <c r="AQ333" s="5" t="str">
        <f t="shared" si="5291"/>
        <v/>
      </c>
      <c r="AR333" s="5" t="str">
        <f t="shared" si="5291"/>
        <v/>
      </c>
      <c r="AS333" s="5" t="str">
        <f t="shared" si="5291"/>
        <v/>
      </c>
      <c r="AT333" s="5" t="str">
        <f t="shared" si="5291"/>
        <v/>
      </c>
      <c r="AU333" s="5" t="str">
        <f t="shared" si="5291"/>
        <v/>
      </c>
      <c r="AV333" s="5" t="str">
        <f t="shared" si="5291"/>
        <v/>
      </c>
      <c r="AW333" s="5" t="str">
        <f t="shared" si="5291"/>
        <v/>
      </c>
      <c r="AX333" s="5" t="str">
        <f t="shared" si="5292"/>
        <v/>
      </c>
      <c r="AY333" s="5" t="str">
        <f t="shared" si="5292"/>
        <v/>
      </c>
      <c r="AZ333" s="5" t="str">
        <f t="shared" si="5292"/>
        <v/>
      </c>
      <c r="BA333" s="5" t="str">
        <f t="shared" si="5292"/>
        <v/>
      </c>
      <c r="BB333" s="5" t="str">
        <f t="shared" si="5292"/>
        <v/>
      </c>
      <c r="BC333" s="5" t="str">
        <f t="shared" si="5292"/>
        <v/>
      </c>
      <c r="BD333" s="5" t="str">
        <f t="shared" si="5292"/>
        <v/>
      </c>
      <c r="BE333" s="5" t="str">
        <f t="shared" si="5292"/>
        <v/>
      </c>
      <c r="BF333" s="5" t="str">
        <f t="shared" si="5292"/>
        <v/>
      </c>
      <c r="BG333" s="5" t="str">
        <f t="shared" si="5292"/>
        <v/>
      </c>
      <c r="BH333" s="5" t="str">
        <f t="shared" si="5293"/>
        <v/>
      </c>
      <c r="BI333" s="5" t="str">
        <f t="shared" si="5293"/>
        <v/>
      </c>
      <c r="BJ333" s="5">
        <f t="shared" si="5293"/>
        <v>1011704</v>
      </c>
      <c r="BK333" s="5" t="str">
        <f t="shared" si="5293"/>
        <v/>
      </c>
      <c r="BL333" s="5" t="str">
        <f t="shared" si="5293"/>
        <v/>
      </c>
      <c r="BM333" s="5" t="str">
        <f t="shared" si="5293"/>
        <v/>
      </c>
      <c r="BN333" s="5" t="str">
        <f t="shared" si="5293"/>
        <v/>
      </c>
      <c r="BO333" s="5" t="str">
        <f t="shared" si="5293"/>
        <v/>
      </c>
      <c r="BP333" s="5" t="str">
        <f t="shared" si="5293"/>
        <v/>
      </c>
      <c r="BQ333" s="5" t="str">
        <f t="shared" si="5293"/>
        <v/>
      </c>
      <c r="BR333" s="5"/>
      <c r="BT333" s="5" t="str">
        <f t="shared" si="5234"/>
        <v/>
      </c>
      <c r="BU333" s="5" t="str">
        <f t="shared" si="5235"/>
        <v/>
      </c>
      <c r="BV333" s="5" t="str">
        <f t="shared" si="5236"/>
        <v/>
      </c>
      <c r="BW333" s="5" t="str">
        <f t="shared" si="5237"/>
        <v/>
      </c>
      <c r="BX333" s="5" t="str">
        <f t="shared" si="5238"/>
        <v/>
      </c>
      <c r="BY333" s="5" t="str">
        <f t="shared" si="5239"/>
        <v/>
      </c>
      <c r="BZ333" s="5" t="str">
        <f t="shared" si="5240"/>
        <v/>
      </c>
      <c r="CA333" s="5" t="str">
        <f t="shared" si="5241"/>
        <v/>
      </c>
      <c r="CB333" s="5" t="str">
        <f t="shared" si="5242"/>
        <v/>
      </c>
      <c r="CC333" s="5" t="str">
        <f t="shared" si="5243"/>
        <v/>
      </c>
      <c r="CD333" s="5" t="str">
        <f t="shared" si="5244"/>
        <v/>
      </c>
      <c r="CE333" s="5" t="str">
        <f t="shared" si="5245"/>
        <v/>
      </c>
      <c r="CF333" s="5" t="str">
        <f t="shared" si="5246"/>
        <v>Time Bank - Park Ridge, IL</v>
      </c>
      <c r="CG333" s="5" t="str">
        <f t="shared" si="5247"/>
        <v/>
      </c>
      <c r="CH333" s="5" t="str">
        <f t="shared" si="5248"/>
        <v/>
      </c>
      <c r="CI333" s="5" t="str">
        <f t="shared" si="5249"/>
        <v/>
      </c>
      <c r="CJ333" s="5" t="str">
        <f t="shared" si="5250"/>
        <v/>
      </c>
      <c r="CK333" s="5" t="str">
        <f t="shared" si="5251"/>
        <v/>
      </c>
      <c r="CL333" s="5" t="str">
        <f t="shared" si="5252"/>
        <v/>
      </c>
      <c r="CM333" s="5" t="str">
        <f t="shared" si="5253"/>
        <v/>
      </c>
      <c r="CN333" s="5" t="str">
        <f t="shared" si="5254"/>
        <v/>
      </c>
      <c r="CO333" s="5" t="str">
        <f t="shared" si="5255"/>
        <v/>
      </c>
      <c r="CP333" s="5" t="str">
        <f t="shared" si="5256"/>
        <v/>
      </c>
      <c r="CQ333" s="5" t="str">
        <f t="shared" si="5257"/>
        <v/>
      </c>
      <c r="CR333" s="5" t="str">
        <f t="shared" si="5258"/>
        <v/>
      </c>
      <c r="CS333" s="5" t="str">
        <f t="shared" si="5259"/>
        <v/>
      </c>
      <c r="CT333" s="5" t="str">
        <f t="shared" si="5260"/>
        <v/>
      </c>
      <c r="CU333" s="5" t="str">
        <f t="shared" si="5261"/>
        <v/>
      </c>
      <c r="CV333" s="5" t="str">
        <f t="shared" si="5262"/>
        <v/>
      </c>
      <c r="CW333" s="5" t="str">
        <f t="shared" si="5263"/>
        <v/>
      </c>
      <c r="CX333" s="5" t="str">
        <f t="shared" si="5264"/>
        <v/>
      </c>
      <c r="CY333" s="5" t="str">
        <f t="shared" si="5265"/>
        <v/>
      </c>
      <c r="CZ333" s="5" t="str">
        <f t="shared" si="5266"/>
        <v/>
      </c>
      <c r="DA333" s="5" t="str">
        <f t="shared" si="5267"/>
        <v/>
      </c>
      <c r="DB333" s="5" t="str">
        <f t="shared" si="5268"/>
        <v/>
      </c>
      <c r="DC333" s="5" t="str">
        <f t="shared" si="5269"/>
        <v/>
      </c>
      <c r="DD333" s="5" t="str">
        <f t="shared" si="5270"/>
        <v/>
      </c>
      <c r="DE333" s="5" t="str">
        <f t="shared" si="5271"/>
        <v/>
      </c>
      <c r="DF333" s="5" t="str">
        <f t="shared" si="5272"/>
        <v/>
      </c>
      <c r="DG333" s="5" t="str">
        <f t="shared" si="5273"/>
        <v/>
      </c>
      <c r="DH333" s="5" t="str">
        <f t="shared" si="5274"/>
        <v/>
      </c>
      <c r="DI333" s="5" t="str">
        <f t="shared" si="5275"/>
        <v/>
      </c>
      <c r="DJ333" s="5" t="str">
        <f t="shared" si="5276"/>
        <v>The First National Bank of Livingston - Livingston, TX</v>
      </c>
      <c r="DK333" s="5" t="str">
        <f t="shared" si="5277"/>
        <v/>
      </c>
      <c r="DL333" s="5" t="str">
        <f t="shared" si="5278"/>
        <v/>
      </c>
      <c r="DM333" s="5" t="str">
        <f t="shared" si="5279"/>
        <v/>
      </c>
      <c r="DN333" s="5" t="str">
        <f t="shared" si="5280"/>
        <v/>
      </c>
      <c r="DO333" s="5" t="str">
        <f t="shared" si="5281"/>
        <v/>
      </c>
      <c r="DP333" s="5" t="str">
        <f t="shared" si="5282"/>
        <v/>
      </c>
      <c r="DQ333" s="5" t="str">
        <f t="shared" si="5223"/>
        <v/>
      </c>
    </row>
    <row r="334" spans="1:121" x14ac:dyDescent="0.25">
      <c r="A334">
        <v>333</v>
      </c>
      <c r="B334" s="5">
        <v>6411313</v>
      </c>
      <c r="C334" t="str">
        <f t="shared" si="5288"/>
        <v>Sumitomo Mitsui Banking Corporation - Los Angeles Branch - Los Angeles, CA</v>
      </c>
      <c r="D334" s="21" t="s">
        <v>10663</v>
      </c>
      <c r="E334" s="19" t="s">
        <v>2953</v>
      </c>
      <c r="F334" s="19" t="s">
        <v>2951</v>
      </c>
      <c r="G334" s="19"/>
      <c r="K334" s="27">
        <v>325</v>
      </c>
      <c r="L334" s="28" t="str">
        <f>IF(HLOOKUP('Peer Comparison Tool'!$E$6,StateDropdownData,K334+1,FALSE)=0,"",HLOOKUP('Peer Comparison Tool'!$E$6,StateDropdownData,K334+1,FALSE))</f>
        <v/>
      </c>
      <c r="M334" s="29" t="str">
        <f>IF(HLOOKUP('Peer Comparison Tool'!$E$6,[0]!DropdownData,K334+1,FALSE)=0,"",HLOOKUP('Peer Comparison Tool'!$E$6,[0]!DropdownData,K334+1,FALSE))</f>
        <v/>
      </c>
      <c r="N334" s="27">
        <v>325</v>
      </c>
      <c r="O334" s="28" t="str">
        <f>IF(HLOOKUP('Peer Comparison Tool'!$G$6,StateDropdownData,N334+1,FALSE)=0,"",HLOOKUP('Peer Comparison Tool'!$G$6,StateDropdownData,N334+1,FALSE))</f>
        <v/>
      </c>
      <c r="P334" s="29" t="str">
        <f>IF(HLOOKUP('Peer Comparison Tool'!$G$6,DropdownData,N334+1,FALSE)=0,"",HLOOKUP('Peer Comparison Tool'!$G$6,DropdownData,N334+1,FALSE))</f>
        <v/>
      </c>
      <c r="Q334" s="27">
        <v>325</v>
      </c>
      <c r="R334" s="28" t="str">
        <f>IF(HLOOKUP('Peer Comparison Tool'!$I$6,StateDropdownData,Q334+1,FALSE)=0,"",HLOOKUP('Peer Comparison Tool'!$I$6,StateDropdownData,Q334+1,FALSE))</f>
        <v/>
      </c>
      <c r="S334" s="29" t="str">
        <f>IF(HLOOKUP('Peer Comparison Tool'!$I$6,DropdownData,Q334+1,FALSE)=0,"",HLOOKUP('Peer Comparison Tool'!$I$6,DropdownData,Q334+1,FALSE))</f>
        <v/>
      </c>
      <c r="T334" s="5" t="str">
        <f t="shared" si="5289"/>
        <v/>
      </c>
      <c r="U334" s="5" t="str">
        <f t="shared" si="5289"/>
        <v/>
      </c>
      <c r="V334" s="5" t="str">
        <f t="shared" si="5289"/>
        <v/>
      </c>
      <c r="W334" s="5" t="str">
        <f t="shared" si="5289"/>
        <v/>
      </c>
      <c r="X334" s="5" t="str">
        <f t="shared" si="5289"/>
        <v/>
      </c>
      <c r="Y334" s="5" t="str">
        <f t="shared" si="5289"/>
        <v/>
      </c>
      <c r="Z334" s="5" t="str">
        <f t="shared" si="5289"/>
        <v/>
      </c>
      <c r="AA334" s="5" t="str">
        <f t="shared" si="5289"/>
        <v/>
      </c>
      <c r="AB334" s="5" t="str">
        <f t="shared" si="5289"/>
        <v/>
      </c>
      <c r="AC334" s="5" t="str">
        <f t="shared" si="5289"/>
        <v/>
      </c>
      <c r="AD334" s="5" t="str">
        <f t="shared" si="5290"/>
        <v/>
      </c>
      <c r="AE334" s="5" t="str">
        <f t="shared" si="5290"/>
        <v/>
      </c>
      <c r="AF334" s="5">
        <f t="shared" si="5290"/>
        <v>1011449</v>
      </c>
      <c r="AG334" s="5" t="str">
        <f t="shared" si="5290"/>
        <v/>
      </c>
      <c r="AH334" s="5" t="str">
        <f t="shared" si="5290"/>
        <v/>
      </c>
      <c r="AI334" s="5" t="str">
        <f t="shared" si="5290"/>
        <v/>
      </c>
      <c r="AJ334" s="5" t="str">
        <f t="shared" si="5290"/>
        <v/>
      </c>
      <c r="AK334" s="5" t="str">
        <f t="shared" si="5290"/>
        <v/>
      </c>
      <c r="AL334" s="5" t="str">
        <f t="shared" si="5290"/>
        <v/>
      </c>
      <c r="AM334" s="5" t="str">
        <f t="shared" si="5290"/>
        <v/>
      </c>
      <c r="AN334" s="5" t="str">
        <f t="shared" si="5291"/>
        <v/>
      </c>
      <c r="AO334" s="5" t="str">
        <f t="shared" si="5291"/>
        <v/>
      </c>
      <c r="AP334" s="5" t="str">
        <f t="shared" si="5291"/>
        <v/>
      </c>
      <c r="AQ334" s="5" t="str">
        <f t="shared" si="5291"/>
        <v/>
      </c>
      <c r="AR334" s="5" t="str">
        <f t="shared" si="5291"/>
        <v/>
      </c>
      <c r="AS334" s="5" t="str">
        <f t="shared" si="5291"/>
        <v/>
      </c>
      <c r="AT334" s="5" t="str">
        <f t="shared" si="5291"/>
        <v/>
      </c>
      <c r="AU334" s="5" t="str">
        <f t="shared" si="5291"/>
        <v/>
      </c>
      <c r="AV334" s="5" t="str">
        <f t="shared" si="5291"/>
        <v/>
      </c>
      <c r="AW334" s="5" t="str">
        <f t="shared" si="5291"/>
        <v/>
      </c>
      <c r="AX334" s="5" t="str">
        <f t="shared" si="5292"/>
        <v/>
      </c>
      <c r="AY334" s="5" t="str">
        <f t="shared" si="5292"/>
        <v/>
      </c>
      <c r="AZ334" s="5" t="str">
        <f t="shared" si="5292"/>
        <v/>
      </c>
      <c r="BA334" s="5" t="str">
        <f t="shared" si="5292"/>
        <v/>
      </c>
      <c r="BB334" s="5" t="str">
        <f t="shared" si="5292"/>
        <v/>
      </c>
      <c r="BC334" s="5" t="str">
        <f t="shared" si="5292"/>
        <v/>
      </c>
      <c r="BD334" s="5" t="str">
        <f t="shared" si="5292"/>
        <v/>
      </c>
      <c r="BE334" s="5" t="str">
        <f t="shared" si="5292"/>
        <v/>
      </c>
      <c r="BF334" s="5" t="str">
        <f t="shared" si="5292"/>
        <v/>
      </c>
      <c r="BG334" s="5" t="str">
        <f t="shared" si="5292"/>
        <v/>
      </c>
      <c r="BH334" s="5" t="str">
        <f t="shared" si="5293"/>
        <v/>
      </c>
      <c r="BI334" s="5" t="str">
        <f t="shared" si="5293"/>
        <v/>
      </c>
      <c r="BJ334" s="5">
        <f t="shared" si="5293"/>
        <v>1015031</v>
      </c>
      <c r="BK334" s="5" t="str">
        <f t="shared" si="5293"/>
        <v/>
      </c>
      <c r="BL334" s="5" t="str">
        <f t="shared" si="5293"/>
        <v/>
      </c>
      <c r="BM334" s="5" t="str">
        <f t="shared" si="5293"/>
        <v/>
      </c>
      <c r="BN334" s="5" t="str">
        <f t="shared" si="5293"/>
        <v/>
      </c>
      <c r="BO334" s="5" t="str">
        <f t="shared" si="5293"/>
        <v/>
      </c>
      <c r="BP334" s="5" t="str">
        <f t="shared" si="5293"/>
        <v/>
      </c>
      <c r="BQ334" s="5" t="str">
        <f t="shared" si="5293"/>
        <v/>
      </c>
      <c r="BR334" s="5"/>
      <c r="BT334" s="5" t="str">
        <f t="shared" si="5234"/>
        <v/>
      </c>
      <c r="BU334" s="5" t="str">
        <f t="shared" si="5235"/>
        <v/>
      </c>
      <c r="BV334" s="5" t="str">
        <f t="shared" si="5236"/>
        <v/>
      </c>
      <c r="BW334" s="5" t="str">
        <f t="shared" si="5237"/>
        <v/>
      </c>
      <c r="BX334" s="5" t="str">
        <f t="shared" si="5238"/>
        <v/>
      </c>
      <c r="BY334" s="5" t="str">
        <f t="shared" si="5239"/>
        <v/>
      </c>
      <c r="BZ334" s="5" t="str">
        <f t="shared" si="5240"/>
        <v/>
      </c>
      <c r="CA334" s="5" t="str">
        <f t="shared" si="5241"/>
        <v/>
      </c>
      <c r="CB334" s="5" t="str">
        <f t="shared" si="5242"/>
        <v/>
      </c>
      <c r="CC334" s="5" t="str">
        <f t="shared" si="5243"/>
        <v/>
      </c>
      <c r="CD334" s="5" t="str">
        <f t="shared" si="5244"/>
        <v/>
      </c>
      <c r="CE334" s="5" t="str">
        <f t="shared" si="5245"/>
        <v/>
      </c>
      <c r="CF334" s="5" t="str">
        <f t="shared" si="5246"/>
        <v>Tompkins State Bank - Avon, IL</v>
      </c>
      <c r="CG334" s="5" t="str">
        <f t="shared" si="5247"/>
        <v/>
      </c>
      <c r="CH334" s="5" t="str">
        <f t="shared" si="5248"/>
        <v/>
      </c>
      <c r="CI334" s="5" t="str">
        <f t="shared" si="5249"/>
        <v/>
      </c>
      <c r="CJ334" s="5" t="str">
        <f t="shared" si="5250"/>
        <v/>
      </c>
      <c r="CK334" s="5" t="str">
        <f t="shared" si="5251"/>
        <v/>
      </c>
      <c r="CL334" s="5" t="str">
        <f t="shared" si="5252"/>
        <v/>
      </c>
      <c r="CM334" s="5" t="str">
        <f t="shared" si="5253"/>
        <v/>
      </c>
      <c r="CN334" s="5" t="str">
        <f t="shared" si="5254"/>
        <v/>
      </c>
      <c r="CO334" s="5" t="str">
        <f t="shared" si="5255"/>
        <v/>
      </c>
      <c r="CP334" s="5" t="str">
        <f t="shared" si="5256"/>
        <v/>
      </c>
      <c r="CQ334" s="5" t="str">
        <f t="shared" si="5257"/>
        <v/>
      </c>
      <c r="CR334" s="5" t="str">
        <f t="shared" si="5258"/>
        <v/>
      </c>
      <c r="CS334" s="5" t="str">
        <f t="shared" si="5259"/>
        <v/>
      </c>
      <c r="CT334" s="5" t="str">
        <f t="shared" si="5260"/>
        <v/>
      </c>
      <c r="CU334" s="5" t="str">
        <f t="shared" si="5261"/>
        <v/>
      </c>
      <c r="CV334" s="5" t="str">
        <f t="shared" si="5262"/>
        <v/>
      </c>
      <c r="CW334" s="5" t="str">
        <f t="shared" si="5263"/>
        <v/>
      </c>
      <c r="CX334" s="5" t="str">
        <f t="shared" si="5264"/>
        <v/>
      </c>
      <c r="CY334" s="5" t="str">
        <f t="shared" si="5265"/>
        <v/>
      </c>
      <c r="CZ334" s="5" t="str">
        <f t="shared" si="5266"/>
        <v/>
      </c>
      <c r="DA334" s="5" t="str">
        <f t="shared" si="5267"/>
        <v/>
      </c>
      <c r="DB334" s="5" t="str">
        <f t="shared" si="5268"/>
        <v/>
      </c>
      <c r="DC334" s="5" t="str">
        <f t="shared" si="5269"/>
        <v/>
      </c>
      <c r="DD334" s="5" t="str">
        <f t="shared" si="5270"/>
        <v/>
      </c>
      <c r="DE334" s="5" t="str">
        <f t="shared" si="5271"/>
        <v/>
      </c>
      <c r="DF334" s="5" t="str">
        <f t="shared" si="5272"/>
        <v/>
      </c>
      <c r="DG334" s="5" t="str">
        <f t="shared" si="5273"/>
        <v/>
      </c>
      <c r="DH334" s="5" t="str">
        <f t="shared" si="5274"/>
        <v/>
      </c>
      <c r="DI334" s="5" t="str">
        <f t="shared" si="5275"/>
        <v/>
      </c>
      <c r="DJ334" s="5" t="str">
        <f t="shared" si="5276"/>
        <v>The First National Bank of McGregor - McGregor, TX</v>
      </c>
      <c r="DK334" s="5" t="str">
        <f t="shared" si="5277"/>
        <v/>
      </c>
      <c r="DL334" s="5" t="str">
        <f t="shared" si="5278"/>
        <v/>
      </c>
      <c r="DM334" s="5" t="str">
        <f t="shared" si="5279"/>
        <v/>
      </c>
      <c r="DN334" s="5" t="str">
        <f t="shared" si="5280"/>
        <v/>
      </c>
      <c r="DO334" s="5" t="str">
        <f t="shared" si="5281"/>
        <v/>
      </c>
      <c r="DP334" s="5" t="str">
        <f t="shared" si="5282"/>
        <v/>
      </c>
      <c r="DQ334" s="5" t="str">
        <f t="shared" si="5223"/>
        <v/>
      </c>
    </row>
    <row r="335" spans="1:121" x14ac:dyDescent="0.25">
      <c r="A335">
        <v>334</v>
      </c>
      <c r="B335" s="5">
        <v>13430819</v>
      </c>
      <c r="C335" t="str">
        <f t="shared" si="5288"/>
        <v>Sumitomo Mitsui Banking Corporation - San Francisco Branch - San Francisco, CA</v>
      </c>
      <c r="D335" s="21" t="s">
        <v>10664</v>
      </c>
      <c r="E335" s="19" t="s">
        <v>2961</v>
      </c>
      <c r="F335" s="19" t="s">
        <v>2951</v>
      </c>
      <c r="G335" s="19"/>
      <c r="K335" s="27">
        <v>326</v>
      </c>
      <c r="L335" s="28" t="str">
        <f>IF(HLOOKUP('Peer Comparison Tool'!$E$6,StateDropdownData,K335+1,FALSE)=0,"",HLOOKUP('Peer Comparison Tool'!$E$6,StateDropdownData,K335+1,FALSE))</f>
        <v/>
      </c>
      <c r="M335" s="29" t="str">
        <f>IF(HLOOKUP('Peer Comparison Tool'!$E$6,[0]!DropdownData,K335+1,FALSE)=0,"",HLOOKUP('Peer Comparison Tool'!$E$6,[0]!DropdownData,K335+1,FALSE))</f>
        <v/>
      </c>
      <c r="N335" s="27">
        <v>326</v>
      </c>
      <c r="O335" s="28" t="str">
        <f>IF(HLOOKUP('Peer Comparison Tool'!$G$6,StateDropdownData,N335+1,FALSE)=0,"",HLOOKUP('Peer Comparison Tool'!$G$6,StateDropdownData,N335+1,FALSE))</f>
        <v/>
      </c>
      <c r="P335" s="29" t="str">
        <f>IF(HLOOKUP('Peer Comparison Tool'!$G$6,DropdownData,N335+1,FALSE)=0,"",HLOOKUP('Peer Comparison Tool'!$G$6,DropdownData,N335+1,FALSE))</f>
        <v/>
      </c>
      <c r="Q335" s="27">
        <v>326</v>
      </c>
      <c r="R335" s="28" t="str">
        <f>IF(HLOOKUP('Peer Comparison Tool'!$I$6,StateDropdownData,Q335+1,FALSE)=0,"",HLOOKUP('Peer Comparison Tool'!$I$6,StateDropdownData,Q335+1,FALSE))</f>
        <v/>
      </c>
      <c r="S335" s="29" t="str">
        <f>IF(HLOOKUP('Peer Comparison Tool'!$I$6,DropdownData,Q335+1,FALSE)=0,"",HLOOKUP('Peer Comparison Tool'!$I$6,DropdownData,Q335+1,FALSE))</f>
        <v/>
      </c>
      <c r="T335" s="5" t="str">
        <f t="shared" si="5289"/>
        <v/>
      </c>
      <c r="U335" s="5" t="str">
        <f t="shared" si="5289"/>
        <v/>
      </c>
      <c r="V335" s="5" t="str">
        <f t="shared" si="5289"/>
        <v/>
      </c>
      <c r="W335" s="5" t="str">
        <f t="shared" si="5289"/>
        <v/>
      </c>
      <c r="X335" s="5" t="str">
        <f t="shared" si="5289"/>
        <v/>
      </c>
      <c r="Y335" s="5" t="str">
        <f t="shared" si="5289"/>
        <v/>
      </c>
      <c r="Z335" s="5" t="str">
        <f t="shared" si="5289"/>
        <v/>
      </c>
      <c r="AA335" s="5" t="str">
        <f t="shared" si="5289"/>
        <v/>
      </c>
      <c r="AB335" s="5" t="str">
        <f t="shared" si="5289"/>
        <v/>
      </c>
      <c r="AC335" s="5" t="str">
        <f t="shared" si="5289"/>
        <v/>
      </c>
      <c r="AD335" s="5" t="str">
        <f t="shared" si="5290"/>
        <v/>
      </c>
      <c r="AE335" s="5" t="str">
        <f t="shared" si="5290"/>
        <v/>
      </c>
      <c r="AF335" s="5">
        <f t="shared" si="5290"/>
        <v>1008371</v>
      </c>
      <c r="AG335" s="5" t="str">
        <f t="shared" si="5290"/>
        <v/>
      </c>
      <c r="AH335" s="5" t="str">
        <f t="shared" si="5290"/>
        <v/>
      </c>
      <c r="AI335" s="5" t="str">
        <f t="shared" si="5290"/>
        <v/>
      </c>
      <c r="AJ335" s="5" t="str">
        <f t="shared" si="5290"/>
        <v/>
      </c>
      <c r="AK335" s="5" t="str">
        <f t="shared" si="5290"/>
        <v/>
      </c>
      <c r="AL335" s="5" t="str">
        <f t="shared" si="5290"/>
        <v/>
      </c>
      <c r="AM335" s="5" t="str">
        <f t="shared" si="5290"/>
        <v/>
      </c>
      <c r="AN335" s="5" t="str">
        <f t="shared" si="5291"/>
        <v/>
      </c>
      <c r="AO335" s="5" t="str">
        <f t="shared" si="5291"/>
        <v/>
      </c>
      <c r="AP335" s="5" t="str">
        <f t="shared" si="5291"/>
        <v/>
      </c>
      <c r="AQ335" s="5" t="str">
        <f t="shared" si="5291"/>
        <v/>
      </c>
      <c r="AR335" s="5" t="str">
        <f t="shared" si="5291"/>
        <v/>
      </c>
      <c r="AS335" s="5" t="str">
        <f t="shared" si="5291"/>
        <v/>
      </c>
      <c r="AT335" s="5" t="str">
        <f t="shared" si="5291"/>
        <v/>
      </c>
      <c r="AU335" s="5" t="str">
        <f t="shared" si="5291"/>
        <v/>
      </c>
      <c r="AV335" s="5" t="str">
        <f t="shared" si="5291"/>
        <v/>
      </c>
      <c r="AW335" s="5" t="str">
        <f t="shared" si="5291"/>
        <v/>
      </c>
      <c r="AX335" s="5" t="str">
        <f t="shared" si="5292"/>
        <v/>
      </c>
      <c r="AY335" s="5" t="str">
        <f t="shared" si="5292"/>
        <v/>
      </c>
      <c r="AZ335" s="5" t="str">
        <f t="shared" si="5292"/>
        <v/>
      </c>
      <c r="BA335" s="5" t="str">
        <f t="shared" si="5292"/>
        <v/>
      </c>
      <c r="BB335" s="5" t="str">
        <f t="shared" si="5292"/>
        <v/>
      </c>
      <c r="BC335" s="5" t="str">
        <f t="shared" si="5292"/>
        <v/>
      </c>
      <c r="BD335" s="5" t="str">
        <f t="shared" si="5292"/>
        <v/>
      </c>
      <c r="BE335" s="5" t="str">
        <f t="shared" si="5292"/>
        <v/>
      </c>
      <c r="BF335" s="5" t="str">
        <f t="shared" si="5292"/>
        <v/>
      </c>
      <c r="BG335" s="5" t="str">
        <f t="shared" si="5292"/>
        <v/>
      </c>
      <c r="BH335" s="5" t="str">
        <f t="shared" si="5293"/>
        <v/>
      </c>
      <c r="BI335" s="5" t="str">
        <f t="shared" si="5293"/>
        <v/>
      </c>
      <c r="BJ335" s="5">
        <f t="shared" si="5293"/>
        <v>1010166</v>
      </c>
      <c r="BK335" s="5" t="str">
        <f t="shared" si="5293"/>
        <v/>
      </c>
      <c r="BL335" s="5" t="str">
        <f t="shared" si="5293"/>
        <v/>
      </c>
      <c r="BM335" s="5" t="str">
        <f t="shared" si="5293"/>
        <v/>
      </c>
      <c r="BN335" s="5" t="str">
        <f t="shared" si="5293"/>
        <v/>
      </c>
      <c r="BO335" s="5" t="str">
        <f t="shared" si="5293"/>
        <v/>
      </c>
      <c r="BP335" s="5" t="str">
        <f t="shared" si="5293"/>
        <v/>
      </c>
      <c r="BQ335" s="5" t="str">
        <f t="shared" si="5293"/>
        <v/>
      </c>
      <c r="BR335" s="5"/>
      <c r="BT335" s="5" t="str">
        <f t="shared" si="5234"/>
        <v/>
      </c>
      <c r="BU335" s="5" t="str">
        <f t="shared" si="5235"/>
        <v/>
      </c>
      <c r="BV335" s="5" t="str">
        <f t="shared" si="5236"/>
        <v/>
      </c>
      <c r="BW335" s="5" t="str">
        <f t="shared" si="5237"/>
        <v/>
      </c>
      <c r="BX335" s="5" t="str">
        <f t="shared" si="5238"/>
        <v/>
      </c>
      <c r="BY335" s="5" t="str">
        <f t="shared" si="5239"/>
        <v/>
      </c>
      <c r="BZ335" s="5" t="str">
        <f t="shared" si="5240"/>
        <v/>
      </c>
      <c r="CA335" s="5" t="str">
        <f t="shared" si="5241"/>
        <v/>
      </c>
      <c r="CB335" s="5" t="str">
        <f t="shared" si="5242"/>
        <v/>
      </c>
      <c r="CC335" s="5" t="str">
        <f t="shared" si="5243"/>
        <v/>
      </c>
      <c r="CD335" s="5" t="str">
        <f t="shared" si="5244"/>
        <v/>
      </c>
      <c r="CE335" s="5" t="str">
        <f t="shared" si="5245"/>
        <v/>
      </c>
      <c r="CF335" s="5" t="str">
        <f t="shared" si="5246"/>
        <v>Town and Country Bank Midwest - Quincy, IL</v>
      </c>
      <c r="CG335" s="5" t="str">
        <f t="shared" si="5247"/>
        <v/>
      </c>
      <c r="CH335" s="5" t="str">
        <f t="shared" si="5248"/>
        <v/>
      </c>
      <c r="CI335" s="5" t="str">
        <f t="shared" si="5249"/>
        <v/>
      </c>
      <c r="CJ335" s="5" t="str">
        <f t="shared" si="5250"/>
        <v/>
      </c>
      <c r="CK335" s="5" t="str">
        <f t="shared" si="5251"/>
        <v/>
      </c>
      <c r="CL335" s="5" t="str">
        <f t="shared" si="5252"/>
        <v/>
      </c>
      <c r="CM335" s="5" t="str">
        <f t="shared" si="5253"/>
        <v/>
      </c>
      <c r="CN335" s="5" t="str">
        <f t="shared" si="5254"/>
        <v/>
      </c>
      <c r="CO335" s="5" t="str">
        <f t="shared" si="5255"/>
        <v/>
      </c>
      <c r="CP335" s="5" t="str">
        <f t="shared" si="5256"/>
        <v/>
      </c>
      <c r="CQ335" s="5" t="str">
        <f t="shared" si="5257"/>
        <v/>
      </c>
      <c r="CR335" s="5" t="str">
        <f t="shared" si="5258"/>
        <v/>
      </c>
      <c r="CS335" s="5" t="str">
        <f t="shared" si="5259"/>
        <v/>
      </c>
      <c r="CT335" s="5" t="str">
        <f t="shared" si="5260"/>
        <v/>
      </c>
      <c r="CU335" s="5" t="str">
        <f t="shared" si="5261"/>
        <v/>
      </c>
      <c r="CV335" s="5" t="str">
        <f t="shared" si="5262"/>
        <v/>
      </c>
      <c r="CW335" s="5" t="str">
        <f t="shared" si="5263"/>
        <v/>
      </c>
      <c r="CX335" s="5" t="str">
        <f t="shared" si="5264"/>
        <v/>
      </c>
      <c r="CY335" s="5" t="str">
        <f t="shared" si="5265"/>
        <v/>
      </c>
      <c r="CZ335" s="5" t="str">
        <f t="shared" si="5266"/>
        <v/>
      </c>
      <c r="DA335" s="5" t="str">
        <f t="shared" si="5267"/>
        <v/>
      </c>
      <c r="DB335" s="5" t="str">
        <f t="shared" si="5268"/>
        <v/>
      </c>
      <c r="DC335" s="5" t="str">
        <f t="shared" si="5269"/>
        <v/>
      </c>
      <c r="DD335" s="5" t="str">
        <f t="shared" si="5270"/>
        <v/>
      </c>
      <c r="DE335" s="5" t="str">
        <f t="shared" si="5271"/>
        <v/>
      </c>
      <c r="DF335" s="5" t="str">
        <f t="shared" si="5272"/>
        <v/>
      </c>
      <c r="DG335" s="5" t="str">
        <f t="shared" si="5273"/>
        <v/>
      </c>
      <c r="DH335" s="5" t="str">
        <f t="shared" si="5274"/>
        <v/>
      </c>
      <c r="DI335" s="5" t="str">
        <f t="shared" si="5275"/>
        <v/>
      </c>
      <c r="DJ335" s="5" t="str">
        <f t="shared" si="5276"/>
        <v>The First National Bank of Mertzon - Mertzon, TX</v>
      </c>
      <c r="DK335" s="5" t="str">
        <f t="shared" si="5277"/>
        <v/>
      </c>
      <c r="DL335" s="5" t="str">
        <f t="shared" si="5278"/>
        <v/>
      </c>
      <c r="DM335" s="5" t="str">
        <f t="shared" si="5279"/>
        <v/>
      </c>
      <c r="DN335" s="5" t="str">
        <f t="shared" si="5280"/>
        <v/>
      </c>
      <c r="DO335" s="5" t="str">
        <f t="shared" si="5281"/>
        <v/>
      </c>
      <c r="DP335" s="5" t="str">
        <f t="shared" si="5282"/>
        <v/>
      </c>
      <c r="DQ335" s="5" t="str">
        <f t="shared" si="5223"/>
        <v/>
      </c>
    </row>
    <row r="336" spans="1:121" x14ac:dyDescent="0.25">
      <c r="A336">
        <v>335</v>
      </c>
      <c r="B336" s="5">
        <v>1008394</v>
      </c>
      <c r="C336" t="str">
        <f t="shared" si="5288"/>
        <v>Summit Bank - Oakland, CA</v>
      </c>
      <c r="D336" s="21" t="s">
        <v>1673</v>
      </c>
      <c r="E336" s="19" t="s">
        <v>2968</v>
      </c>
      <c r="F336" s="19" t="s">
        <v>2951</v>
      </c>
      <c r="G336" s="19"/>
      <c r="K336" s="27">
        <v>327</v>
      </c>
      <c r="L336" s="28" t="str">
        <f>IF(HLOOKUP('Peer Comparison Tool'!$E$6,StateDropdownData,K336+1,FALSE)=0,"",HLOOKUP('Peer Comparison Tool'!$E$6,StateDropdownData,K336+1,FALSE))</f>
        <v/>
      </c>
      <c r="M336" s="29" t="str">
        <f>IF(HLOOKUP('Peer Comparison Tool'!$E$6,[0]!DropdownData,K336+1,FALSE)=0,"",HLOOKUP('Peer Comparison Tool'!$E$6,[0]!DropdownData,K336+1,FALSE))</f>
        <v/>
      </c>
      <c r="N336" s="27">
        <v>327</v>
      </c>
      <c r="O336" s="28" t="str">
        <f>IF(HLOOKUP('Peer Comparison Tool'!$G$6,StateDropdownData,N336+1,FALSE)=0,"",HLOOKUP('Peer Comparison Tool'!$G$6,StateDropdownData,N336+1,FALSE))</f>
        <v/>
      </c>
      <c r="P336" s="29" t="str">
        <f>IF(HLOOKUP('Peer Comparison Tool'!$G$6,DropdownData,N336+1,FALSE)=0,"",HLOOKUP('Peer Comparison Tool'!$G$6,DropdownData,N336+1,FALSE))</f>
        <v/>
      </c>
      <c r="Q336" s="27">
        <v>327</v>
      </c>
      <c r="R336" s="28" t="str">
        <f>IF(HLOOKUP('Peer Comparison Tool'!$I$6,StateDropdownData,Q336+1,FALSE)=0,"",HLOOKUP('Peer Comparison Tool'!$I$6,StateDropdownData,Q336+1,FALSE))</f>
        <v/>
      </c>
      <c r="S336" s="29" t="str">
        <f>IF(HLOOKUP('Peer Comparison Tool'!$I$6,DropdownData,Q336+1,FALSE)=0,"",HLOOKUP('Peer Comparison Tool'!$I$6,DropdownData,Q336+1,FALSE))</f>
        <v/>
      </c>
      <c r="T336" s="5" t="str">
        <f t="shared" si="5289"/>
        <v/>
      </c>
      <c r="U336" s="5" t="str">
        <f t="shared" si="5289"/>
        <v/>
      </c>
      <c r="V336" s="5" t="str">
        <f t="shared" si="5289"/>
        <v/>
      </c>
      <c r="W336" s="5" t="str">
        <f t="shared" si="5289"/>
        <v/>
      </c>
      <c r="X336" s="5" t="str">
        <f t="shared" si="5289"/>
        <v/>
      </c>
      <c r="Y336" s="5" t="str">
        <f t="shared" si="5289"/>
        <v/>
      </c>
      <c r="Z336" s="5" t="str">
        <f t="shared" si="5289"/>
        <v/>
      </c>
      <c r="AA336" s="5" t="str">
        <f t="shared" si="5289"/>
        <v/>
      </c>
      <c r="AB336" s="5" t="str">
        <f t="shared" si="5289"/>
        <v/>
      </c>
      <c r="AC336" s="5" t="str">
        <f t="shared" si="5289"/>
        <v/>
      </c>
      <c r="AD336" s="5" t="str">
        <f t="shared" si="5290"/>
        <v/>
      </c>
      <c r="AE336" s="5" t="str">
        <f t="shared" si="5290"/>
        <v/>
      </c>
      <c r="AF336" s="5">
        <f t="shared" si="5290"/>
        <v>4132854</v>
      </c>
      <c r="AG336" s="5" t="str">
        <f t="shared" si="5290"/>
        <v/>
      </c>
      <c r="AH336" s="5" t="str">
        <f t="shared" si="5290"/>
        <v/>
      </c>
      <c r="AI336" s="5" t="str">
        <f t="shared" si="5290"/>
        <v/>
      </c>
      <c r="AJ336" s="5" t="str">
        <f t="shared" si="5290"/>
        <v/>
      </c>
      <c r="AK336" s="5" t="str">
        <f t="shared" si="5290"/>
        <v/>
      </c>
      <c r="AL336" s="5" t="str">
        <f t="shared" si="5290"/>
        <v/>
      </c>
      <c r="AM336" s="5" t="str">
        <f t="shared" si="5290"/>
        <v/>
      </c>
      <c r="AN336" s="5" t="str">
        <f t="shared" si="5291"/>
        <v/>
      </c>
      <c r="AO336" s="5" t="str">
        <f t="shared" si="5291"/>
        <v/>
      </c>
      <c r="AP336" s="5" t="str">
        <f t="shared" si="5291"/>
        <v/>
      </c>
      <c r="AQ336" s="5" t="str">
        <f t="shared" si="5291"/>
        <v/>
      </c>
      <c r="AR336" s="5" t="str">
        <f t="shared" si="5291"/>
        <v/>
      </c>
      <c r="AS336" s="5" t="str">
        <f t="shared" si="5291"/>
        <v/>
      </c>
      <c r="AT336" s="5" t="str">
        <f t="shared" si="5291"/>
        <v/>
      </c>
      <c r="AU336" s="5" t="str">
        <f t="shared" si="5291"/>
        <v/>
      </c>
      <c r="AV336" s="5" t="str">
        <f t="shared" si="5291"/>
        <v/>
      </c>
      <c r="AW336" s="5" t="str">
        <f t="shared" si="5291"/>
        <v/>
      </c>
      <c r="AX336" s="5" t="str">
        <f t="shared" si="5292"/>
        <v/>
      </c>
      <c r="AY336" s="5" t="str">
        <f t="shared" si="5292"/>
        <v/>
      </c>
      <c r="AZ336" s="5" t="str">
        <f t="shared" si="5292"/>
        <v/>
      </c>
      <c r="BA336" s="5" t="str">
        <f t="shared" si="5292"/>
        <v/>
      </c>
      <c r="BB336" s="5" t="str">
        <f t="shared" si="5292"/>
        <v/>
      </c>
      <c r="BC336" s="5" t="str">
        <f t="shared" si="5292"/>
        <v/>
      </c>
      <c r="BD336" s="5" t="str">
        <f t="shared" si="5292"/>
        <v/>
      </c>
      <c r="BE336" s="5" t="str">
        <f t="shared" si="5292"/>
        <v/>
      </c>
      <c r="BF336" s="5" t="str">
        <f t="shared" si="5292"/>
        <v/>
      </c>
      <c r="BG336" s="5" t="str">
        <f t="shared" si="5292"/>
        <v/>
      </c>
      <c r="BH336" s="5" t="str">
        <f t="shared" si="5293"/>
        <v/>
      </c>
      <c r="BI336" s="5" t="str">
        <f t="shared" si="5293"/>
        <v/>
      </c>
      <c r="BJ336" s="5">
        <f t="shared" si="5293"/>
        <v>1005477</v>
      </c>
      <c r="BK336" s="5" t="str">
        <f t="shared" si="5293"/>
        <v/>
      </c>
      <c r="BL336" s="5" t="str">
        <f t="shared" si="5293"/>
        <v/>
      </c>
      <c r="BM336" s="5" t="str">
        <f t="shared" si="5293"/>
        <v/>
      </c>
      <c r="BN336" s="5" t="str">
        <f t="shared" si="5293"/>
        <v/>
      </c>
      <c r="BO336" s="5" t="str">
        <f t="shared" si="5293"/>
        <v/>
      </c>
      <c r="BP336" s="5" t="str">
        <f t="shared" si="5293"/>
        <v/>
      </c>
      <c r="BQ336" s="5" t="str">
        <f t="shared" si="5293"/>
        <v/>
      </c>
      <c r="BR336" s="5"/>
      <c r="BT336" s="5" t="str">
        <f t="shared" si="5234"/>
        <v/>
      </c>
      <c r="BU336" s="5" t="str">
        <f t="shared" si="5235"/>
        <v/>
      </c>
      <c r="BV336" s="5" t="str">
        <f t="shared" si="5236"/>
        <v/>
      </c>
      <c r="BW336" s="5" t="str">
        <f t="shared" si="5237"/>
        <v/>
      </c>
      <c r="BX336" s="5" t="str">
        <f t="shared" si="5238"/>
        <v/>
      </c>
      <c r="BY336" s="5" t="str">
        <f t="shared" si="5239"/>
        <v/>
      </c>
      <c r="BZ336" s="5" t="str">
        <f t="shared" si="5240"/>
        <v/>
      </c>
      <c r="CA336" s="5" t="str">
        <f t="shared" si="5241"/>
        <v/>
      </c>
      <c r="CB336" s="5" t="str">
        <f t="shared" si="5242"/>
        <v/>
      </c>
      <c r="CC336" s="5" t="str">
        <f t="shared" si="5243"/>
        <v/>
      </c>
      <c r="CD336" s="5" t="str">
        <f t="shared" si="5244"/>
        <v/>
      </c>
      <c r="CE336" s="5" t="str">
        <f t="shared" si="5245"/>
        <v/>
      </c>
      <c r="CF336" s="5" t="str">
        <f t="shared" si="5246"/>
        <v>Town Center Bank - New Lenox, IL</v>
      </c>
      <c r="CG336" s="5" t="str">
        <f t="shared" si="5247"/>
        <v/>
      </c>
      <c r="CH336" s="5" t="str">
        <f t="shared" si="5248"/>
        <v/>
      </c>
      <c r="CI336" s="5" t="str">
        <f t="shared" si="5249"/>
        <v/>
      </c>
      <c r="CJ336" s="5" t="str">
        <f t="shared" si="5250"/>
        <v/>
      </c>
      <c r="CK336" s="5" t="str">
        <f t="shared" si="5251"/>
        <v/>
      </c>
      <c r="CL336" s="5" t="str">
        <f t="shared" si="5252"/>
        <v/>
      </c>
      <c r="CM336" s="5" t="str">
        <f t="shared" si="5253"/>
        <v/>
      </c>
      <c r="CN336" s="5" t="str">
        <f t="shared" si="5254"/>
        <v/>
      </c>
      <c r="CO336" s="5" t="str">
        <f t="shared" si="5255"/>
        <v/>
      </c>
      <c r="CP336" s="5" t="str">
        <f t="shared" si="5256"/>
        <v/>
      </c>
      <c r="CQ336" s="5" t="str">
        <f t="shared" si="5257"/>
        <v/>
      </c>
      <c r="CR336" s="5" t="str">
        <f t="shared" si="5258"/>
        <v/>
      </c>
      <c r="CS336" s="5" t="str">
        <f t="shared" si="5259"/>
        <v/>
      </c>
      <c r="CT336" s="5" t="str">
        <f t="shared" si="5260"/>
        <v/>
      </c>
      <c r="CU336" s="5" t="str">
        <f t="shared" si="5261"/>
        <v/>
      </c>
      <c r="CV336" s="5" t="str">
        <f t="shared" si="5262"/>
        <v/>
      </c>
      <c r="CW336" s="5" t="str">
        <f t="shared" si="5263"/>
        <v/>
      </c>
      <c r="CX336" s="5" t="str">
        <f t="shared" si="5264"/>
        <v/>
      </c>
      <c r="CY336" s="5" t="str">
        <f t="shared" si="5265"/>
        <v/>
      </c>
      <c r="CZ336" s="5" t="str">
        <f t="shared" si="5266"/>
        <v/>
      </c>
      <c r="DA336" s="5" t="str">
        <f t="shared" si="5267"/>
        <v/>
      </c>
      <c r="DB336" s="5" t="str">
        <f t="shared" si="5268"/>
        <v/>
      </c>
      <c r="DC336" s="5" t="str">
        <f t="shared" si="5269"/>
        <v/>
      </c>
      <c r="DD336" s="5" t="str">
        <f t="shared" si="5270"/>
        <v/>
      </c>
      <c r="DE336" s="5" t="str">
        <f t="shared" si="5271"/>
        <v/>
      </c>
      <c r="DF336" s="5" t="str">
        <f t="shared" si="5272"/>
        <v/>
      </c>
      <c r="DG336" s="5" t="str">
        <f t="shared" si="5273"/>
        <v/>
      </c>
      <c r="DH336" s="5" t="str">
        <f t="shared" si="5274"/>
        <v/>
      </c>
      <c r="DI336" s="5" t="str">
        <f t="shared" si="5275"/>
        <v/>
      </c>
      <c r="DJ336" s="5" t="str">
        <f t="shared" si="5276"/>
        <v>The First National Bank of Moody - Moody, TX</v>
      </c>
      <c r="DK336" s="5" t="str">
        <f t="shared" si="5277"/>
        <v/>
      </c>
      <c r="DL336" s="5" t="str">
        <f t="shared" si="5278"/>
        <v/>
      </c>
      <c r="DM336" s="5" t="str">
        <f t="shared" si="5279"/>
        <v/>
      </c>
      <c r="DN336" s="5" t="str">
        <f t="shared" si="5280"/>
        <v/>
      </c>
      <c r="DO336" s="5" t="str">
        <f t="shared" si="5281"/>
        <v/>
      </c>
      <c r="DP336" s="5" t="str">
        <f t="shared" si="5282"/>
        <v/>
      </c>
      <c r="DQ336" s="5" t="str">
        <f t="shared" si="5223"/>
        <v/>
      </c>
    </row>
    <row r="337" spans="1:121" x14ac:dyDescent="0.25">
      <c r="A337">
        <v>336</v>
      </c>
      <c r="B337" s="5">
        <v>1991012</v>
      </c>
      <c r="C337" t="str">
        <f t="shared" si="5288"/>
        <v>Summit State Bank - Santa Rosa, CA</v>
      </c>
      <c r="D337" s="21" t="s">
        <v>1331</v>
      </c>
      <c r="E337" s="19" t="s">
        <v>2952</v>
      </c>
      <c r="F337" s="19" t="s">
        <v>2951</v>
      </c>
      <c r="G337" s="19"/>
      <c r="K337" s="27">
        <v>328</v>
      </c>
      <c r="L337" s="28" t="str">
        <f>IF(HLOOKUP('Peer Comparison Tool'!$E$6,StateDropdownData,K337+1,FALSE)=0,"",HLOOKUP('Peer Comparison Tool'!$E$6,StateDropdownData,K337+1,FALSE))</f>
        <v/>
      </c>
      <c r="M337" s="29" t="str">
        <f>IF(HLOOKUP('Peer Comparison Tool'!$E$6,[0]!DropdownData,K337+1,FALSE)=0,"",HLOOKUP('Peer Comparison Tool'!$E$6,[0]!DropdownData,K337+1,FALSE))</f>
        <v/>
      </c>
      <c r="N337" s="27">
        <v>328</v>
      </c>
      <c r="O337" s="28" t="str">
        <f>IF(HLOOKUP('Peer Comparison Tool'!$G$6,StateDropdownData,N337+1,FALSE)=0,"",HLOOKUP('Peer Comparison Tool'!$G$6,StateDropdownData,N337+1,FALSE))</f>
        <v/>
      </c>
      <c r="P337" s="29" t="str">
        <f>IF(HLOOKUP('Peer Comparison Tool'!$G$6,DropdownData,N337+1,FALSE)=0,"",HLOOKUP('Peer Comparison Tool'!$G$6,DropdownData,N337+1,FALSE))</f>
        <v/>
      </c>
      <c r="Q337" s="27">
        <v>328</v>
      </c>
      <c r="R337" s="28" t="str">
        <f>IF(HLOOKUP('Peer Comparison Tool'!$I$6,StateDropdownData,Q337+1,FALSE)=0,"",HLOOKUP('Peer Comparison Tool'!$I$6,StateDropdownData,Q337+1,FALSE))</f>
        <v/>
      </c>
      <c r="S337" s="29" t="str">
        <f>IF(HLOOKUP('Peer Comparison Tool'!$I$6,DropdownData,Q337+1,FALSE)=0,"",HLOOKUP('Peer Comparison Tool'!$I$6,DropdownData,Q337+1,FALSE))</f>
        <v/>
      </c>
      <c r="T337" s="5" t="str">
        <f t="shared" si="5289"/>
        <v/>
      </c>
      <c r="U337" s="5" t="str">
        <f t="shared" si="5289"/>
        <v/>
      </c>
      <c r="V337" s="5" t="str">
        <f t="shared" si="5289"/>
        <v/>
      </c>
      <c r="W337" s="5" t="str">
        <f t="shared" si="5289"/>
        <v/>
      </c>
      <c r="X337" s="5" t="str">
        <f t="shared" si="5289"/>
        <v/>
      </c>
      <c r="Y337" s="5" t="str">
        <f t="shared" si="5289"/>
        <v/>
      </c>
      <c r="Z337" s="5" t="str">
        <f t="shared" si="5289"/>
        <v/>
      </c>
      <c r="AA337" s="5" t="str">
        <f t="shared" si="5289"/>
        <v/>
      </c>
      <c r="AB337" s="5" t="str">
        <f t="shared" si="5289"/>
        <v/>
      </c>
      <c r="AC337" s="5" t="str">
        <f t="shared" si="5289"/>
        <v/>
      </c>
      <c r="AD337" s="5" t="str">
        <f t="shared" si="5290"/>
        <v/>
      </c>
      <c r="AE337" s="5" t="str">
        <f t="shared" si="5290"/>
        <v/>
      </c>
      <c r="AF337" s="5">
        <f t="shared" si="5290"/>
        <v>1008236</v>
      </c>
      <c r="AG337" s="5" t="str">
        <f t="shared" si="5290"/>
        <v/>
      </c>
      <c r="AH337" s="5" t="str">
        <f t="shared" si="5290"/>
        <v/>
      </c>
      <c r="AI337" s="5" t="str">
        <f t="shared" si="5290"/>
        <v/>
      </c>
      <c r="AJ337" s="5" t="str">
        <f t="shared" si="5290"/>
        <v/>
      </c>
      <c r="AK337" s="5" t="str">
        <f t="shared" si="5290"/>
        <v/>
      </c>
      <c r="AL337" s="5" t="str">
        <f t="shared" si="5290"/>
        <v/>
      </c>
      <c r="AM337" s="5" t="str">
        <f t="shared" si="5290"/>
        <v/>
      </c>
      <c r="AN337" s="5" t="str">
        <f t="shared" si="5291"/>
        <v/>
      </c>
      <c r="AO337" s="5" t="str">
        <f t="shared" si="5291"/>
        <v/>
      </c>
      <c r="AP337" s="5" t="str">
        <f t="shared" si="5291"/>
        <v/>
      </c>
      <c r="AQ337" s="5" t="str">
        <f t="shared" si="5291"/>
        <v/>
      </c>
      <c r="AR337" s="5" t="str">
        <f t="shared" si="5291"/>
        <v/>
      </c>
      <c r="AS337" s="5" t="str">
        <f t="shared" si="5291"/>
        <v/>
      </c>
      <c r="AT337" s="5" t="str">
        <f t="shared" si="5291"/>
        <v/>
      </c>
      <c r="AU337" s="5" t="str">
        <f t="shared" si="5291"/>
        <v/>
      </c>
      <c r="AV337" s="5" t="str">
        <f t="shared" si="5291"/>
        <v/>
      </c>
      <c r="AW337" s="5" t="str">
        <f t="shared" si="5291"/>
        <v/>
      </c>
      <c r="AX337" s="5" t="str">
        <f t="shared" si="5292"/>
        <v/>
      </c>
      <c r="AY337" s="5" t="str">
        <f t="shared" si="5292"/>
        <v/>
      </c>
      <c r="AZ337" s="5" t="str">
        <f t="shared" si="5292"/>
        <v/>
      </c>
      <c r="BA337" s="5" t="str">
        <f t="shared" si="5292"/>
        <v/>
      </c>
      <c r="BB337" s="5" t="str">
        <f t="shared" si="5292"/>
        <v/>
      </c>
      <c r="BC337" s="5" t="str">
        <f t="shared" si="5292"/>
        <v/>
      </c>
      <c r="BD337" s="5" t="str">
        <f t="shared" si="5292"/>
        <v/>
      </c>
      <c r="BE337" s="5" t="str">
        <f t="shared" si="5292"/>
        <v/>
      </c>
      <c r="BF337" s="5" t="str">
        <f t="shared" si="5292"/>
        <v/>
      </c>
      <c r="BG337" s="5" t="str">
        <f t="shared" si="5292"/>
        <v/>
      </c>
      <c r="BH337" s="5" t="str">
        <f t="shared" si="5293"/>
        <v/>
      </c>
      <c r="BI337" s="5" t="str">
        <f t="shared" si="5293"/>
        <v/>
      </c>
      <c r="BJ337" s="5">
        <f t="shared" si="5293"/>
        <v>1011883</v>
      </c>
      <c r="BK337" s="5" t="str">
        <f t="shared" si="5293"/>
        <v/>
      </c>
      <c r="BL337" s="5" t="str">
        <f t="shared" si="5293"/>
        <v/>
      </c>
      <c r="BM337" s="5" t="str">
        <f t="shared" si="5293"/>
        <v/>
      </c>
      <c r="BN337" s="5" t="str">
        <f t="shared" si="5293"/>
        <v/>
      </c>
      <c r="BO337" s="5" t="str">
        <f t="shared" si="5293"/>
        <v/>
      </c>
      <c r="BP337" s="5" t="str">
        <f t="shared" si="5293"/>
        <v/>
      </c>
      <c r="BQ337" s="5" t="str">
        <f t="shared" si="5293"/>
        <v/>
      </c>
      <c r="BR337" s="5"/>
      <c r="BT337" s="5" t="str">
        <f t="shared" si="5234"/>
        <v/>
      </c>
      <c r="BU337" s="5" t="str">
        <f t="shared" si="5235"/>
        <v/>
      </c>
      <c r="BV337" s="5" t="str">
        <f t="shared" si="5236"/>
        <v/>
      </c>
      <c r="BW337" s="5" t="str">
        <f t="shared" si="5237"/>
        <v/>
      </c>
      <c r="BX337" s="5" t="str">
        <f t="shared" si="5238"/>
        <v/>
      </c>
      <c r="BY337" s="5" t="str">
        <f t="shared" si="5239"/>
        <v/>
      </c>
      <c r="BZ337" s="5" t="str">
        <f t="shared" si="5240"/>
        <v/>
      </c>
      <c r="CA337" s="5" t="str">
        <f t="shared" si="5241"/>
        <v/>
      </c>
      <c r="CB337" s="5" t="str">
        <f t="shared" si="5242"/>
        <v/>
      </c>
      <c r="CC337" s="5" t="str">
        <f t="shared" si="5243"/>
        <v/>
      </c>
      <c r="CD337" s="5" t="str">
        <f t="shared" si="5244"/>
        <v/>
      </c>
      <c r="CE337" s="5" t="str">
        <f t="shared" si="5245"/>
        <v/>
      </c>
      <c r="CF337" s="5" t="str">
        <f t="shared" si="5246"/>
        <v>TrustBank - Olney, IL</v>
      </c>
      <c r="CG337" s="5" t="str">
        <f t="shared" si="5247"/>
        <v/>
      </c>
      <c r="CH337" s="5" t="str">
        <f t="shared" si="5248"/>
        <v/>
      </c>
      <c r="CI337" s="5" t="str">
        <f t="shared" si="5249"/>
        <v/>
      </c>
      <c r="CJ337" s="5" t="str">
        <f t="shared" si="5250"/>
        <v/>
      </c>
      <c r="CK337" s="5" t="str">
        <f t="shared" si="5251"/>
        <v/>
      </c>
      <c r="CL337" s="5" t="str">
        <f t="shared" si="5252"/>
        <v/>
      </c>
      <c r="CM337" s="5" t="str">
        <f t="shared" si="5253"/>
        <v/>
      </c>
      <c r="CN337" s="5" t="str">
        <f t="shared" si="5254"/>
        <v/>
      </c>
      <c r="CO337" s="5" t="str">
        <f t="shared" si="5255"/>
        <v/>
      </c>
      <c r="CP337" s="5" t="str">
        <f t="shared" si="5256"/>
        <v/>
      </c>
      <c r="CQ337" s="5" t="str">
        <f t="shared" si="5257"/>
        <v/>
      </c>
      <c r="CR337" s="5" t="str">
        <f t="shared" si="5258"/>
        <v/>
      </c>
      <c r="CS337" s="5" t="str">
        <f t="shared" si="5259"/>
        <v/>
      </c>
      <c r="CT337" s="5" t="str">
        <f t="shared" si="5260"/>
        <v/>
      </c>
      <c r="CU337" s="5" t="str">
        <f t="shared" si="5261"/>
        <v/>
      </c>
      <c r="CV337" s="5" t="str">
        <f t="shared" si="5262"/>
        <v/>
      </c>
      <c r="CW337" s="5" t="str">
        <f t="shared" si="5263"/>
        <v/>
      </c>
      <c r="CX337" s="5" t="str">
        <f t="shared" si="5264"/>
        <v/>
      </c>
      <c r="CY337" s="5" t="str">
        <f t="shared" si="5265"/>
        <v/>
      </c>
      <c r="CZ337" s="5" t="str">
        <f t="shared" si="5266"/>
        <v/>
      </c>
      <c r="DA337" s="5" t="str">
        <f t="shared" si="5267"/>
        <v/>
      </c>
      <c r="DB337" s="5" t="str">
        <f t="shared" si="5268"/>
        <v/>
      </c>
      <c r="DC337" s="5" t="str">
        <f t="shared" si="5269"/>
        <v/>
      </c>
      <c r="DD337" s="5" t="str">
        <f t="shared" si="5270"/>
        <v/>
      </c>
      <c r="DE337" s="5" t="str">
        <f t="shared" si="5271"/>
        <v/>
      </c>
      <c r="DF337" s="5" t="str">
        <f t="shared" si="5272"/>
        <v/>
      </c>
      <c r="DG337" s="5" t="str">
        <f t="shared" si="5273"/>
        <v/>
      </c>
      <c r="DH337" s="5" t="str">
        <f t="shared" si="5274"/>
        <v/>
      </c>
      <c r="DI337" s="5" t="str">
        <f t="shared" si="5275"/>
        <v/>
      </c>
      <c r="DJ337" s="5" t="str">
        <f t="shared" si="5276"/>
        <v>The First National Bank of Quitaque - Quitaque, TX</v>
      </c>
      <c r="DK337" s="5" t="str">
        <f t="shared" si="5277"/>
        <v/>
      </c>
      <c r="DL337" s="5" t="str">
        <f t="shared" si="5278"/>
        <v/>
      </c>
      <c r="DM337" s="5" t="str">
        <f t="shared" si="5279"/>
        <v/>
      </c>
      <c r="DN337" s="5" t="str">
        <f t="shared" si="5280"/>
        <v/>
      </c>
      <c r="DO337" s="5" t="str">
        <f t="shared" si="5281"/>
        <v/>
      </c>
      <c r="DP337" s="5" t="str">
        <f t="shared" si="5282"/>
        <v/>
      </c>
      <c r="DQ337" s="5" t="str">
        <f t="shared" si="5223"/>
        <v/>
      </c>
    </row>
    <row r="338" spans="1:121" x14ac:dyDescent="0.25">
      <c r="A338">
        <v>337</v>
      </c>
      <c r="B338" s="5">
        <v>4274668</v>
      </c>
      <c r="C338" t="str">
        <f t="shared" si="5288"/>
        <v>Taiwan Business Bank - Los Angeles Branch - Los Angeles, CA</v>
      </c>
      <c r="D338" s="21" t="s">
        <v>10665</v>
      </c>
      <c r="E338" s="19" t="s">
        <v>2953</v>
      </c>
      <c r="F338" s="19" t="s">
        <v>2951</v>
      </c>
      <c r="G338" s="19"/>
      <c r="K338" s="27">
        <v>329</v>
      </c>
      <c r="L338" s="28" t="str">
        <f>IF(HLOOKUP('Peer Comparison Tool'!$E$6,StateDropdownData,K338+1,FALSE)=0,"",HLOOKUP('Peer Comparison Tool'!$E$6,StateDropdownData,K338+1,FALSE))</f>
        <v/>
      </c>
      <c r="M338" s="29" t="str">
        <f>IF(HLOOKUP('Peer Comparison Tool'!$E$6,[0]!DropdownData,K338+1,FALSE)=0,"",HLOOKUP('Peer Comparison Tool'!$E$6,[0]!DropdownData,K338+1,FALSE))</f>
        <v/>
      </c>
      <c r="N338" s="27">
        <v>329</v>
      </c>
      <c r="O338" s="28" t="str">
        <f>IF(HLOOKUP('Peer Comparison Tool'!$G$6,StateDropdownData,N338+1,FALSE)=0,"",HLOOKUP('Peer Comparison Tool'!$G$6,StateDropdownData,N338+1,FALSE))</f>
        <v/>
      </c>
      <c r="P338" s="29" t="str">
        <f>IF(HLOOKUP('Peer Comparison Tool'!$G$6,DropdownData,N338+1,FALSE)=0,"",HLOOKUP('Peer Comparison Tool'!$G$6,DropdownData,N338+1,FALSE))</f>
        <v/>
      </c>
      <c r="Q338" s="27">
        <v>329</v>
      </c>
      <c r="R338" s="28" t="str">
        <f>IF(HLOOKUP('Peer Comparison Tool'!$I$6,StateDropdownData,Q338+1,FALSE)=0,"",HLOOKUP('Peer Comparison Tool'!$I$6,StateDropdownData,Q338+1,FALSE))</f>
        <v/>
      </c>
      <c r="S338" s="29" t="str">
        <f>IF(HLOOKUP('Peer Comparison Tool'!$I$6,DropdownData,Q338+1,FALSE)=0,"",HLOOKUP('Peer Comparison Tool'!$I$6,DropdownData,Q338+1,FALSE))</f>
        <v/>
      </c>
      <c r="T338" s="5" t="str">
        <f t="shared" si="5289"/>
        <v/>
      </c>
      <c r="U338" s="5" t="str">
        <f t="shared" si="5289"/>
        <v/>
      </c>
      <c r="V338" s="5" t="str">
        <f t="shared" si="5289"/>
        <v/>
      </c>
      <c r="W338" s="5" t="str">
        <f t="shared" si="5289"/>
        <v/>
      </c>
      <c r="X338" s="5" t="str">
        <f t="shared" si="5289"/>
        <v/>
      </c>
      <c r="Y338" s="5" t="str">
        <f t="shared" si="5289"/>
        <v/>
      </c>
      <c r="Z338" s="5" t="str">
        <f t="shared" si="5289"/>
        <v/>
      </c>
      <c r="AA338" s="5" t="str">
        <f t="shared" si="5289"/>
        <v/>
      </c>
      <c r="AB338" s="5" t="str">
        <f t="shared" si="5289"/>
        <v/>
      </c>
      <c r="AC338" s="5" t="str">
        <f t="shared" si="5289"/>
        <v/>
      </c>
      <c r="AD338" s="5" t="str">
        <f t="shared" si="5290"/>
        <v/>
      </c>
      <c r="AE338" s="5" t="str">
        <f t="shared" si="5290"/>
        <v/>
      </c>
      <c r="AF338" s="5">
        <f t="shared" si="5290"/>
        <v>1000100</v>
      </c>
      <c r="AG338" s="5" t="str">
        <f t="shared" si="5290"/>
        <v/>
      </c>
      <c r="AH338" s="5" t="str">
        <f t="shared" si="5290"/>
        <v/>
      </c>
      <c r="AI338" s="5" t="str">
        <f t="shared" si="5290"/>
        <v/>
      </c>
      <c r="AJ338" s="5" t="str">
        <f t="shared" si="5290"/>
        <v/>
      </c>
      <c r="AK338" s="5" t="str">
        <f t="shared" si="5290"/>
        <v/>
      </c>
      <c r="AL338" s="5" t="str">
        <f t="shared" si="5290"/>
        <v/>
      </c>
      <c r="AM338" s="5" t="str">
        <f t="shared" si="5290"/>
        <v/>
      </c>
      <c r="AN338" s="5" t="str">
        <f t="shared" si="5291"/>
        <v/>
      </c>
      <c r="AO338" s="5" t="str">
        <f t="shared" si="5291"/>
        <v/>
      </c>
      <c r="AP338" s="5" t="str">
        <f t="shared" si="5291"/>
        <v/>
      </c>
      <c r="AQ338" s="5" t="str">
        <f t="shared" si="5291"/>
        <v/>
      </c>
      <c r="AR338" s="5" t="str">
        <f t="shared" si="5291"/>
        <v/>
      </c>
      <c r="AS338" s="5" t="str">
        <f t="shared" si="5291"/>
        <v/>
      </c>
      <c r="AT338" s="5" t="str">
        <f t="shared" si="5291"/>
        <v/>
      </c>
      <c r="AU338" s="5" t="str">
        <f t="shared" si="5291"/>
        <v/>
      </c>
      <c r="AV338" s="5" t="str">
        <f t="shared" si="5291"/>
        <v/>
      </c>
      <c r="AW338" s="5" t="str">
        <f t="shared" si="5291"/>
        <v/>
      </c>
      <c r="AX338" s="5" t="str">
        <f t="shared" si="5292"/>
        <v/>
      </c>
      <c r="AY338" s="5" t="str">
        <f t="shared" si="5292"/>
        <v/>
      </c>
      <c r="AZ338" s="5" t="str">
        <f t="shared" si="5292"/>
        <v/>
      </c>
      <c r="BA338" s="5" t="str">
        <f t="shared" si="5292"/>
        <v/>
      </c>
      <c r="BB338" s="5" t="str">
        <f t="shared" si="5292"/>
        <v/>
      </c>
      <c r="BC338" s="5" t="str">
        <f t="shared" si="5292"/>
        <v/>
      </c>
      <c r="BD338" s="5" t="str">
        <f t="shared" si="5292"/>
        <v/>
      </c>
      <c r="BE338" s="5" t="str">
        <f t="shared" si="5292"/>
        <v/>
      </c>
      <c r="BF338" s="5" t="str">
        <f t="shared" si="5292"/>
        <v/>
      </c>
      <c r="BG338" s="5" t="str">
        <f t="shared" si="5292"/>
        <v/>
      </c>
      <c r="BH338" s="5" t="str">
        <f t="shared" si="5293"/>
        <v/>
      </c>
      <c r="BI338" s="5" t="str">
        <f t="shared" si="5293"/>
        <v/>
      </c>
      <c r="BJ338" s="5">
        <f t="shared" si="5293"/>
        <v>1011223</v>
      </c>
      <c r="BK338" s="5" t="str">
        <f t="shared" si="5293"/>
        <v/>
      </c>
      <c r="BL338" s="5" t="str">
        <f t="shared" si="5293"/>
        <v/>
      </c>
      <c r="BM338" s="5" t="str">
        <f t="shared" si="5293"/>
        <v/>
      </c>
      <c r="BN338" s="5" t="str">
        <f t="shared" si="5293"/>
        <v/>
      </c>
      <c r="BO338" s="5" t="str">
        <f t="shared" si="5293"/>
        <v/>
      </c>
      <c r="BP338" s="5" t="str">
        <f t="shared" si="5293"/>
        <v/>
      </c>
      <c r="BQ338" s="5" t="str">
        <f t="shared" si="5293"/>
        <v/>
      </c>
      <c r="BR338" s="5"/>
      <c r="BT338" s="5" t="str">
        <f t="shared" si="5234"/>
        <v/>
      </c>
      <c r="BU338" s="5" t="str">
        <f t="shared" si="5235"/>
        <v/>
      </c>
      <c r="BV338" s="5" t="str">
        <f t="shared" si="5236"/>
        <v/>
      </c>
      <c r="BW338" s="5" t="str">
        <f t="shared" si="5237"/>
        <v/>
      </c>
      <c r="BX338" s="5" t="str">
        <f t="shared" si="5238"/>
        <v/>
      </c>
      <c r="BY338" s="5" t="str">
        <f t="shared" si="5239"/>
        <v/>
      </c>
      <c r="BZ338" s="5" t="str">
        <f t="shared" si="5240"/>
        <v/>
      </c>
      <c r="CA338" s="5" t="str">
        <f t="shared" si="5241"/>
        <v/>
      </c>
      <c r="CB338" s="5" t="str">
        <f t="shared" si="5242"/>
        <v/>
      </c>
      <c r="CC338" s="5" t="str">
        <f t="shared" si="5243"/>
        <v/>
      </c>
      <c r="CD338" s="5" t="str">
        <f t="shared" si="5244"/>
        <v/>
      </c>
      <c r="CE338" s="5" t="str">
        <f t="shared" si="5245"/>
        <v/>
      </c>
      <c r="CF338" s="5" t="str">
        <f t="shared" si="5246"/>
        <v>Union Federal Savings and Loan Association - Kewanee, IL</v>
      </c>
      <c r="CG338" s="5" t="str">
        <f t="shared" si="5247"/>
        <v/>
      </c>
      <c r="CH338" s="5" t="str">
        <f t="shared" si="5248"/>
        <v/>
      </c>
      <c r="CI338" s="5" t="str">
        <f t="shared" si="5249"/>
        <v/>
      </c>
      <c r="CJ338" s="5" t="str">
        <f t="shared" si="5250"/>
        <v/>
      </c>
      <c r="CK338" s="5" t="str">
        <f t="shared" si="5251"/>
        <v/>
      </c>
      <c r="CL338" s="5" t="str">
        <f t="shared" si="5252"/>
        <v/>
      </c>
      <c r="CM338" s="5" t="str">
        <f t="shared" si="5253"/>
        <v/>
      </c>
      <c r="CN338" s="5" t="str">
        <f t="shared" si="5254"/>
        <v/>
      </c>
      <c r="CO338" s="5" t="str">
        <f t="shared" si="5255"/>
        <v/>
      </c>
      <c r="CP338" s="5" t="str">
        <f t="shared" si="5256"/>
        <v/>
      </c>
      <c r="CQ338" s="5" t="str">
        <f t="shared" si="5257"/>
        <v/>
      </c>
      <c r="CR338" s="5" t="str">
        <f t="shared" si="5258"/>
        <v/>
      </c>
      <c r="CS338" s="5" t="str">
        <f t="shared" si="5259"/>
        <v/>
      </c>
      <c r="CT338" s="5" t="str">
        <f t="shared" si="5260"/>
        <v/>
      </c>
      <c r="CU338" s="5" t="str">
        <f t="shared" si="5261"/>
        <v/>
      </c>
      <c r="CV338" s="5" t="str">
        <f t="shared" si="5262"/>
        <v/>
      </c>
      <c r="CW338" s="5" t="str">
        <f t="shared" si="5263"/>
        <v/>
      </c>
      <c r="CX338" s="5" t="str">
        <f t="shared" si="5264"/>
        <v/>
      </c>
      <c r="CY338" s="5" t="str">
        <f t="shared" si="5265"/>
        <v/>
      </c>
      <c r="CZ338" s="5" t="str">
        <f t="shared" si="5266"/>
        <v/>
      </c>
      <c r="DA338" s="5" t="str">
        <f t="shared" si="5267"/>
        <v/>
      </c>
      <c r="DB338" s="5" t="str">
        <f t="shared" si="5268"/>
        <v/>
      </c>
      <c r="DC338" s="5" t="str">
        <f t="shared" si="5269"/>
        <v/>
      </c>
      <c r="DD338" s="5" t="str">
        <f t="shared" si="5270"/>
        <v/>
      </c>
      <c r="DE338" s="5" t="str">
        <f t="shared" si="5271"/>
        <v/>
      </c>
      <c r="DF338" s="5" t="str">
        <f t="shared" si="5272"/>
        <v/>
      </c>
      <c r="DG338" s="5" t="str">
        <f t="shared" si="5273"/>
        <v/>
      </c>
      <c r="DH338" s="5" t="str">
        <f t="shared" si="5274"/>
        <v/>
      </c>
      <c r="DI338" s="5" t="str">
        <f t="shared" si="5275"/>
        <v/>
      </c>
      <c r="DJ338" s="5" t="str">
        <f t="shared" si="5276"/>
        <v>The First National Bank of Sonora - Sonora, TX</v>
      </c>
      <c r="DK338" s="5" t="str">
        <f t="shared" si="5277"/>
        <v/>
      </c>
      <c r="DL338" s="5" t="str">
        <f t="shared" si="5278"/>
        <v/>
      </c>
      <c r="DM338" s="5" t="str">
        <f t="shared" si="5279"/>
        <v/>
      </c>
      <c r="DN338" s="5" t="str">
        <f t="shared" si="5280"/>
        <v/>
      </c>
      <c r="DO338" s="5" t="str">
        <f t="shared" si="5281"/>
        <v/>
      </c>
      <c r="DP338" s="5" t="str">
        <f t="shared" si="5282"/>
        <v/>
      </c>
      <c r="DQ338" s="5" t="str">
        <f t="shared" si="5223"/>
        <v/>
      </c>
    </row>
    <row r="339" spans="1:121" x14ac:dyDescent="0.25">
      <c r="A339">
        <v>338</v>
      </c>
      <c r="B339" s="5">
        <v>4245881</v>
      </c>
      <c r="C339" t="str">
        <f t="shared" si="5288"/>
        <v>Taiwan Cooperative Bank - Los Angeles Branch - Los Angeles, CA</v>
      </c>
      <c r="D339" s="21" t="s">
        <v>10666</v>
      </c>
      <c r="E339" s="19" t="s">
        <v>2953</v>
      </c>
      <c r="F339" s="19" t="s">
        <v>2951</v>
      </c>
      <c r="G339" s="19"/>
      <c r="K339" s="27">
        <v>330</v>
      </c>
      <c r="L339" s="28" t="str">
        <f>IF(HLOOKUP('Peer Comparison Tool'!$E$6,StateDropdownData,K339+1,FALSE)=0,"",HLOOKUP('Peer Comparison Tool'!$E$6,StateDropdownData,K339+1,FALSE))</f>
        <v/>
      </c>
      <c r="M339" s="29" t="str">
        <f>IF(HLOOKUP('Peer Comparison Tool'!$E$6,[0]!DropdownData,K339+1,FALSE)=0,"",HLOOKUP('Peer Comparison Tool'!$E$6,[0]!DropdownData,K339+1,FALSE))</f>
        <v/>
      </c>
      <c r="N339" s="27">
        <v>330</v>
      </c>
      <c r="O339" s="28" t="str">
        <f>IF(HLOOKUP('Peer Comparison Tool'!$G$6,StateDropdownData,N339+1,FALSE)=0,"",HLOOKUP('Peer Comparison Tool'!$G$6,StateDropdownData,N339+1,FALSE))</f>
        <v/>
      </c>
      <c r="P339" s="29" t="str">
        <f>IF(HLOOKUP('Peer Comparison Tool'!$G$6,DropdownData,N339+1,FALSE)=0,"",HLOOKUP('Peer Comparison Tool'!$G$6,DropdownData,N339+1,FALSE))</f>
        <v/>
      </c>
      <c r="Q339" s="27">
        <v>330</v>
      </c>
      <c r="R339" s="28" t="str">
        <f>IF(HLOOKUP('Peer Comparison Tool'!$I$6,StateDropdownData,Q339+1,FALSE)=0,"",HLOOKUP('Peer Comparison Tool'!$I$6,StateDropdownData,Q339+1,FALSE))</f>
        <v/>
      </c>
      <c r="S339" s="29" t="str">
        <f>IF(HLOOKUP('Peer Comparison Tool'!$I$6,DropdownData,Q339+1,FALSE)=0,"",HLOOKUP('Peer Comparison Tool'!$I$6,DropdownData,Q339+1,FALSE))</f>
        <v/>
      </c>
      <c r="T339" s="5" t="str">
        <f t="shared" si="5289"/>
        <v/>
      </c>
      <c r="U339" s="5" t="str">
        <f t="shared" si="5289"/>
        <v/>
      </c>
      <c r="V339" s="5" t="str">
        <f t="shared" si="5289"/>
        <v/>
      </c>
      <c r="W339" s="5" t="str">
        <f t="shared" si="5289"/>
        <v/>
      </c>
      <c r="X339" s="5" t="str">
        <f t="shared" si="5289"/>
        <v/>
      </c>
      <c r="Y339" s="5" t="str">
        <f t="shared" si="5289"/>
        <v/>
      </c>
      <c r="Z339" s="5" t="str">
        <f t="shared" si="5289"/>
        <v/>
      </c>
      <c r="AA339" s="5" t="str">
        <f t="shared" si="5289"/>
        <v/>
      </c>
      <c r="AB339" s="5" t="str">
        <f t="shared" si="5289"/>
        <v/>
      </c>
      <c r="AC339" s="5" t="str">
        <f t="shared" si="5289"/>
        <v/>
      </c>
      <c r="AD339" s="5" t="str">
        <f t="shared" si="5290"/>
        <v/>
      </c>
      <c r="AE339" s="5" t="str">
        <f t="shared" si="5290"/>
        <v/>
      </c>
      <c r="AF339" s="5">
        <f t="shared" si="5290"/>
        <v>1015836</v>
      </c>
      <c r="AG339" s="5" t="str">
        <f t="shared" si="5290"/>
        <v/>
      </c>
      <c r="AH339" s="5" t="str">
        <f t="shared" si="5290"/>
        <v/>
      </c>
      <c r="AI339" s="5" t="str">
        <f t="shared" si="5290"/>
        <v/>
      </c>
      <c r="AJ339" s="5" t="str">
        <f t="shared" si="5290"/>
        <v/>
      </c>
      <c r="AK339" s="5" t="str">
        <f t="shared" si="5290"/>
        <v/>
      </c>
      <c r="AL339" s="5" t="str">
        <f t="shared" si="5290"/>
        <v/>
      </c>
      <c r="AM339" s="5" t="str">
        <f t="shared" si="5290"/>
        <v/>
      </c>
      <c r="AN339" s="5" t="str">
        <f t="shared" si="5291"/>
        <v/>
      </c>
      <c r="AO339" s="5" t="str">
        <f t="shared" si="5291"/>
        <v/>
      </c>
      <c r="AP339" s="5" t="str">
        <f t="shared" si="5291"/>
        <v/>
      </c>
      <c r="AQ339" s="5" t="str">
        <f t="shared" si="5291"/>
        <v/>
      </c>
      <c r="AR339" s="5" t="str">
        <f t="shared" si="5291"/>
        <v/>
      </c>
      <c r="AS339" s="5" t="str">
        <f t="shared" si="5291"/>
        <v/>
      </c>
      <c r="AT339" s="5" t="str">
        <f t="shared" si="5291"/>
        <v/>
      </c>
      <c r="AU339" s="5" t="str">
        <f t="shared" si="5291"/>
        <v/>
      </c>
      <c r="AV339" s="5" t="str">
        <f t="shared" si="5291"/>
        <v/>
      </c>
      <c r="AW339" s="5" t="str">
        <f t="shared" si="5291"/>
        <v/>
      </c>
      <c r="AX339" s="5" t="str">
        <f t="shared" si="5292"/>
        <v/>
      </c>
      <c r="AY339" s="5" t="str">
        <f t="shared" si="5292"/>
        <v/>
      </c>
      <c r="AZ339" s="5" t="str">
        <f t="shared" si="5292"/>
        <v/>
      </c>
      <c r="BA339" s="5" t="str">
        <f t="shared" si="5292"/>
        <v/>
      </c>
      <c r="BB339" s="5" t="str">
        <f t="shared" si="5292"/>
        <v/>
      </c>
      <c r="BC339" s="5" t="str">
        <f t="shared" si="5292"/>
        <v/>
      </c>
      <c r="BD339" s="5" t="str">
        <f t="shared" si="5292"/>
        <v/>
      </c>
      <c r="BE339" s="5" t="str">
        <f t="shared" si="5292"/>
        <v/>
      </c>
      <c r="BF339" s="5" t="str">
        <f t="shared" si="5292"/>
        <v/>
      </c>
      <c r="BG339" s="5" t="str">
        <f t="shared" si="5292"/>
        <v/>
      </c>
      <c r="BH339" s="5" t="str">
        <f t="shared" si="5293"/>
        <v/>
      </c>
      <c r="BI339" s="5" t="str">
        <f t="shared" si="5293"/>
        <v/>
      </c>
      <c r="BJ339" s="5">
        <f t="shared" si="5293"/>
        <v>1009653</v>
      </c>
      <c r="BK339" s="5" t="str">
        <f t="shared" si="5293"/>
        <v/>
      </c>
      <c r="BL339" s="5" t="str">
        <f t="shared" si="5293"/>
        <v/>
      </c>
      <c r="BM339" s="5" t="str">
        <f t="shared" si="5293"/>
        <v/>
      </c>
      <c r="BN339" s="5" t="str">
        <f t="shared" si="5293"/>
        <v/>
      </c>
      <c r="BO339" s="5" t="str">
        <f t="shared" si="5293"/>
        <v/>
      </c>
      <c r="BP339" s="5" t="str">
        <f t="shared" si="5293"/>
        <v/>
      </c>
      <c r="BQ339" s="5" t="str">
        <f t="shared" si="5293"/>
        <v/>
      </c>
      <c r="BR339" s="5"/>
      <c r="BT339" s="5" t="str">
        <f t="shared" si="5234"/>
        <v/>
      </c>
      <c r="BU339" s="5" t="str">
        <f t="shared" si="5235"/>
        <v/>
      </c>
      <c r="BV339" s="5" t="str">
        <f t="shared" si="5236"/>
        <v/>
      </c>
      <c r="BW339" s="5" t="str">
        <f t="shared" si="5237"/>
        <v/>
      </c>
      <c r="BX339" s="5" t="str">
        <f t="shared" si="5238"/>
        <v/>
      </c>
      <c r="BY339" s="5" t="str">
        <f t="shared" si="5239"/>
        <v/>
      </c>
      <c r="BZ339" s="5" t="str">
        <f t="shared" si="5240"/>
        <v/>
      </c>
      <c r="CA339" s="5" t="str">
        <f t="shared" si="5241"/>
        <v/>
      </c>
      <c r="CB339" s="5" t="str">
        <f t="shared" si="5242"/>
        <v/>
      </c>
      <c r="CC339" s="5" t="str">
        <f t="shared" si="5243"/>
        <v/>
      </c>
      <c r="CD339" s="5" t="str">
        <f t="shared" si="5244"/>
        <v/>
      </c>
      <c r="CE339" s="5" t="str">
        <f t="shared" si="5245"/>
        <v/>
      </c>
      <c r="CF339" s="5" t="str">
        <f t="shared" si="5246"/>
        <v>Union National Bank - Elgin, IL</v>
      </c>
      <c r="CG339" s="5" t="str">
        <f t="shared" si="5247"/>
        <v/>
      </c>
      <c r="CH339" s="5" t="str">
        <f t="shared" si="5248"/>
        <v/>
      </c>
      <c r="CI339" s="5" t="str">
        <f t="shared" si="5249"/>
        <v/>
      </c>
      <c r="CJ339" s="5" t="str">
        <f t="shared" si="5250"/>
        <v/>
      </c>
      <c r="CK339" s="5" t="str">
        <f t="shared" si="5251"/>
        <v/>
      </c>
      <c r="CL339" s="5" t="str">
        <f t="shared" si="5252"/>
        <v/>
      </c>
      <c r="CM339" s="5" t="str">
        <f t="shared" si="5253"/>
        <v/>
      </c>
      <c r="CN339" s="5" t="str">
        <f t="shared" si="5254"/>
        <v/>
      </c>
      <c r="CO339" s="5" t="str">
        <f t="shared" si="5255"/>
        <v/>
      </c>
      <c r="CP339" s="5" t="str">
        <f t="shared" si="5256"/>
        <v/>
      </c>
      <c r="CQ339" s="5" t="str">
        <f t="shared" si="5257"/>
        <v/>
      </c>
      <c r="CR339" s="5" t="str">
        <f t="shared" si="5258"/>
        <v/>
      </c>
      <c r="CS339" s="5" t="str">
        <f t="shared" si="5259"/>
        <v/>
      </c>
      <c r="CT339" s="5" t="str">
        <f t="shared" si="5260"/>
        <v/>
      </c>
      <c r="CU339" s="5" t="str">
        <f t="shared" si="5261"/>
        <v/>
      </c>
      <c r="CV339" s="5" t="str">
        <f t="shared" si="5262"/>
        <v/>
      </c>
      <c r="CW339" s="5" t="str">
        <f t="shared" si="5263"/>
        <v/>
      </c>
      <c r="CX339" s="5" t="str">
        <f t="shared" si="5264"/>
        <v/>
      </c>
      <c r="CY339" s="5" t="str">
        <f t="shared" si="5265"/>
        <v/>
      </c>
      <c r="CZ339" s="5" t="str">
        <f t="shared" si="5266"/>
        <v/>
      </c>
      <c r="DA339" s="5" t="str">
        <f t="shared" si="5267"/>
        <v/>
      </c>
      <c r="DB339" s="5" t="str">
        <f t="shared" si="5268"/>
        <v/>
      </c>
      <c r="DC339" s="5" t="str">
        <f t="shared" si="5269"/>
        <v/>
      </c>
      <c r="DD339" s="5" t="str">
        <f t="shared" si="5270"/>
        <v/>
      </c>
      <c r="DE339" s="5" t="str">
        <f t="shared" si="5271"/>
        <v/>
      </c>
      <c r="DF339" s="5" t="str">
        <f t="shared" si="5272"/>
        <v/>
      </c>
      <c r="DG339" s="5" t="str">
        <f t="shared" si="5273"/>
        <v/>
      </c>
      <c r="DH339" s="5" t="str">
        <f t="shared" si="5274"/>
        <v/>
      </c>
      <c r="DI339" s="5" t="str">
        <f t="shared" si="5275"/>
        <v/>
      </c>
      <c r="DJ339" s="5" t="str">
        <f t="shared" si="5276"/>
        <v>The First National Bank of Stanton - Stanton, TX</v>
      </c>
      <c r="DK339" s="5" t="str">
        <f t="shared" si="5277"/>
        <v/>
      </c>
      <c r="DL339" s="5" t="str">
        <f t="shared" si="5278"/>
        <v/>
      </c>
      <c r="DM339" s="5" t="str">
        <f t="shared" si="5279"/>
        <v/>
      </c>
      <c r="DN339" s="5" t="str">
        <f t="shared" si="5280"/>
        <v/>
      </c>
      <c r="DO339" s="5" t="str">
        <f t="shared" si="5281"/>
        <v/>
      </c>
      <c r="DP339" s="5" t="str">
        <f t="shared" si="5282"/>
        <v/>
      </c>
      <c r="DQ339" s="5" t="str">
        <f t="shared" si="5223"/>
        <v/>
      </c>
    </row>
    <row r="340" spans="1:121" x14ac:dyDescent="0.25">
      <c r="A340">
        <v>339</v>
      </c>
      <c r="B340" s="5">
        <v>1008975</v>
      </c>
      <c r="C340" t="str">
        <f t="shared" si="5288"/>
        <v>The Bank of New York Mellon Trust Company, National Association - Los Angeles, CA</v>
      </c>
      <c r="D340" s="21" t="s">
        <v>9423</v>
      </c>
      <c r="E340" s="19" t="s">
        <v>2953</v>
      </c>
      <c r="F340" s="19" t="s">
        <v>2951</v>
      </c>
      <c r="G340" s="19"/>
      <c r="K340" s="27">
        <v>331</v>
      </c>
      <c r="L340" s="28" t="str">
        <f>IF(HLOOKUP('Peer Comparison Tool'!$E$6,StateDropdownData,K340+1,FALSE)=0,"",HLOOKUP('Peer Comparison Tool'!$E$6,StateDropdownData,K340+1,FALSE))</f>
        <v/>
      </c>
      <c r="M340" s="29" t="str">
        <f>IF(HLOOKUP('Peer Comparison Tool'!$E$6,[0]!DropdownData,K340+1,FALSE)=0,"",HLOOKUP('Peer Comparison Tool'!$E$6,[0]!DropdownData,K340+1,FALSE))</f>
        <v/>
      </c>
      <c r="N340" s="27">
        <v>331</v>
      </c>
      <c r="O340" s="28" t="str">
        <f>IF(HLOOKUP('Peer Comparison Tool'!$G$6,StateDropdownData,N340+1,FALSE)=0,"",HLOOKUP('Peer Comparison Tool'!$G$6,StateDropdownData,N340+1,FALSE))</f>
        <v/>
      </c>
      <c r="P340" s="29" t="str">
        <f>IF(HLOOKUP('Peer Comparison Tool'!$G$6,DropdownData,N340+1,FALSE)=0,"",HLOOKUP('Peer Comparison Tool'!$G$6,DropdownData,N340+1,FALSE))</f>
        <v/>
      </c>
      <c r="Q340" s="27">
        <v>331</v>
      </c>
      <c r="R340" s="28" t="str">
        <f>IF(HLOOKUP('Peer Comparison Tool'!$I$6,StateDropdownData,Q340+1,FALSE)=0,"",HLOOKUP('Peer Comparison Tool'!$I$6,StateDropdownData,Q340+1,FALSE))</f>
        <v/>
      </c>
      <c r="S340" s="29" t="str">
        <f>IF(HLOOKUP('Peer Comparison Tool'!$I$6,DropdownData,Q340+1,FALSE)=0,"",HLOOKUP('Peer Comparison Tool'!$I$6,DropdownData,Q340+1,FALSE))</f>
        <v/>
      </c>
      <c r="T340" s="5" t="str">
        <f t="shared" ref="T340:AC349" si="5294">IFERROR(IF(VLOOKUP(INDEX($L$2:$HEG$5,4,T$471+$Q340-1),$B$2:$F$5568,5,FALSE)=T$473,INDEX($L$2:$HEG$5,4,T$471+$Q340-1),""),"")</f>
        <v/>
      </c>
      <c r="U340" s="5" t="str">
        <f t="shared" si="5294"/>
        <v/>
      </c>
      <c r="V340" s="5" t="str">
        <f t="shared" si="5294"/>
        <v/>
      </c>
      <c r="W340" s="5" t="str">
        <f t="shared" si="5294"/>
        <v/>
      </c>
      <c r="X340" s="5" t="str">
        <f t="shared" si="5294"/>
        <v/>
      </c>
      <c r="Y340" s="5" t="str">
        <f t="shared" si="5294"/>
        <v/>
      </c>
      <c r="Z340" s="5" t="str">
        <f t="shared" si="5294"/>
        <v/>
      </c>
      <c r="AA340" s="5" t="str">
        <f t="shared" si="5294"/>
        <v/>
      </c>
      <c r="AB340" s="5" t="str">
        <f t="shared" si="5294"/>
        <v/>
      </c>
      <c r="AC340" s="5" t="str">
        <f t="shared" si="5294"/>
        <v/>
      </c>
      <c r="AD340" s="5" t="str">
        <f t="shared" ref="AD340:AM349" si="5295">IFERROR(IF(VLOOKUP(INDEX($L$2:$HEG$5,4,AD$471+$Q340-1),$B$2:$F$5568,5,FALSE)=AD$473,INDEX($L$2:$HEG$5,4,AD$471+$Q340-1),""),"")</f>
        <v/>
      </c>
      <c r="AE340" s="5" t="str">
        <f t="shared" si="5295"/>
        <v/>
      </c>
      <c r="AF340" s="5">
        <f t="shared" si="5295"/>
        <v>1014065</v>
      </c>
      <c r="AG340" s="5" t="str">
        <f t="shared" si="5295"/>
        <v/>
      </c>
      <c r="AH340" s="5" t="str">
        <f t="shared" si="5295"/>
        <v/>
      </c>
      <c r="AI340" s="5" t="str">
        <f t="shared" si="5295"/>
        <v/>
      </c>
      <c r="AJ340" s="5" t="str">
        <f t="shared" si="5295"/>
        <v/>
      </c>
      <c r="AK340" s="5" t="str">
        <f t="shared" si="5295"/>
        <v/>
      </c>
      <c r="AL340" s="5" t="str">
        <f t="shared" si="5295"/>
        <v/>
      </c>
      <c r="AM340" s="5" t="str">
        <f t="shared" si="5295"/>
        <v/>
      </c>
      <c r="AN340" s="5" t="str">
        <f t="shared" ref="AN340:AW349" si="5296">IFERROR(IF(VLOOKUP(INDEX($L$2:$HEG$5,4,AN$471+$Q340-1),$B$2:$F$5568,5,FALSE)=AN$473,INDEX($L$2:$HEG$5,4,AN$471+$Q340-1),""),"")</f>
        <v/>
      </c>
      <c r="AO340" s="5" t="str">
        <f t="shared" si="5296"/>
        <v/>
      </c>
      <c r="AP340" s="5" t="str">
        <f t="shared" si="5296"/>
        <v/>
      </c>
      <c r="AQ340" s="5" t="str">
        <f t="shared" si="5296"/>
        <v/>
      </c>
      <c r="AR340" s="5" t="str">
        <f t="shared" si="5296"/>
        <v/>
      </c>
      <c r="AS340" s="5" t="str">
        <f t="shared" si="5296"/>
        <v/>
      </c>
      <c r="AT340" s="5" t="str">
        <f t="shared" si="5296"/>
        <v/>
      </c>
      <c r="AU340" s="5" t="str">
        <f t="shared" si="5296"/>
        <v/>
      </c>
      <c r="AV340" s="5" t="str">
        <f t="shared" si="5296"/>
        <v/>
      </c>
      <c r="AW340" s="5" t="str">
        <f t="shared" si="5296"/>
        <v/>
      </c>
      <c r="AX340" s="5" t="str">
        <f t="shared" ref="AX340:BG349" si="5297">IFERROR(IF(VLOOKUP(INDEX($L$2:$HEG$5,4,AX$471+$Q340-1),$B$2:$F$5568,5,FALSE)=AX$473,INDEX($L$2:$HEG$5,4,AX$471+$Q340-1),""),"")</f>
        <v/>
      </c>
      <c r="AY340" s="5" t="str">
        <f t="shared" si="5297"/>
        <v/>
      </c>
      <c r="AZ340" s="5" t="str">
        <f t="shared" si="5297"/>
        <v/>
      </c>
      <c r="BA340" s="5" t="str">
        <f t="shared" si="5297"/>
        <v/>
      </c>
      <c r="BB340" s="5" t="str">
        <f t="shared" si="5297"/>
        <v/>
      </c>
      <c r="BC340" s="5" t="str">
        <f t="shared" si="5297"/>
        <v/>
      </c>
      <c r="BD340" s="5" t="str">
        <f t="shared" si="5297"/>
        <v/>
      </c>
      <c r="BE340" s="5" t="str">
        <f t="shared" si="5297"/>
        <v/>
      </c>
      <c r="BF340" s="5" t="str">
        <f t="shared" si="5297"/>
        <v/>
      </c>
      <c r="BG340" s="5" t="str">
        <f t="shared" si="5297"/>
        <v/>
      </c>
      <c r="BH340" s="5" t="str">
        <f t="shared" ref="BH340:BQ349" si="5298">IFERROR(IF(VLOOKUP(INDEX($L$2:$HEG$5,4,BH$471+$Q340-1),$B$2:$F$5568,5,FALSE)=BH$473,INDEX($L$2:$HEG$5,4,BH$471+$Q340-1),""),"")</f>
        <v/>
      </c>
      <c r="BI340" s="5" t="str">
        <f t="shared" si="5298"/>
        <v/>
      </c>
      <c r="BJ340" s="5">
        <f t="shared" si="5298"/>
        <v>1009110</v>
      </c>
      <c r="BK340" s="5" t="str">
        <f t="shared" si="5298"/>
        <v/>
      </c>
      <c r="BL340" s="5" t="str">
        <f t="shared" si="5298"/>
        <v/>
      </c>
      <c r="BM340" s="5" t="str">
        <f t="shared" si="5298"/>
        <v/>
      </c>
      <c r="BN340" s="5" t="str">
        <f t="shared" si="5298"/>
        <v/>
      </c>
      <c r="BO340" s="5" t="str">
        <f t="shared" si="5298"/>
        <v/>
      </c>
      <c r="BP340" s="5" t="str">
        <f t="shared" si="5298"/>
        <v/>
      </c>
      <c r="BQ340" s="5" t="str">
        <f t="shared" si="5298"/>
        <v/>
      </c>
      <c r="BR340" s="5"/>
      <c r="BT340" s="5" t="str">
        <f t="shared" si="5234"/>
        <v/>
      </c>
      <c r="BU340" s="5" t="str">
        <f t="shared" si="5235"/>
        <v/>
      </c>
      <c r="BV340" s="5" t="str">
        <f t="shared" si="5236"/>
        <v/>
      </c>
      <c r="BW340" s="5" t="str">
        <f t="shared" si="5237"/>
        <v/>
      </c>
      <c r="BX340" s="5" t="str">
        <f t="shared" si="5238"/>
        <v/>
      </c>
      <c r="BY340" s="5" t="str">
        <f t="shared" si="5239"/>
        <v/>
      </c>
      <c r="BZ340" s="5" t="str">
        <f t="shared" si="5240"/>
        <v/>
      </c>
      <c r="CA340" s="5" t="str">
        <f t="shared" si="5241"/>
        <v/>
      </c>
      <c r="CB340" s="5" t="str">
        <f t="shared" si="5242"/>
        <v/>
      </c>
      <c r="CC340" s="5" t="str">
        <f t="shared" si="5243"/>
        <v/>
      </c>
      <c r="CD340" s="5" t="str">
        <f t="shared" si="5244"/>
        <v/>
      </c>
      <c r="CE340" s="5" t="str">
        <f t="shared" si="5245"/>
        <v/>
      </c>
      <c r="CF340" s="5" t="str">
        <f t="shared" si="5246"/>
        <v>UNION Savings BANK - Freeport, IL</v>
      </c>
      <c r="CG340" s="5" t="str">
        <f t="shared" si="5247"/>
        <v/>
      </c>
      <c r="CH340" s="5" t="str">
        <f t="shared" si="5248"/>
        <v/>
      </c>
      <c r="CI340" s="5" t="str">
        <f t="shared" si="5249"/>
        <v/>
      </c>
      <c r="CJ340" s="5" t="str">
        <f t="shared" si="5250"/>
        <v/>
      </c>
      <c r="CK340" s="5" t="str">
        <f t="shared" si="5251"/>
        <v/>
      </c>
      <c r="CL340" s="5" t="str">
        <f t="shared" si="5252"/>
        <v/>
      </c>
      <c r="CM340" s="5" t="str">
        <f t="shared" si="5253"/>
        <v/>
      </c>
      <c r="CN340" s="5" t="str">
        <f t="shared" si="5254"/>
        <v/>
      </c>
      <c r="CO340" s="5" t="str">
        <f t="shared" si="5255"/>
        <v/>
      </c>
      <c r="CP340" s="5" t="str">
        <f t="shared" si="5256"/>
        <v/>
      </c>
      <c r="CQ340" s="5" t="str">
        <f t="shared" si="5257"/>
        <v/>
      </c>
      <c r="CR340" s="5" t="str">
        <f t="shared" si="5258"/>
        <v/>
      </c>
      <c r="CS340" s="5" t="str">
        <f t="shared" si="5259"/>
        <v/>
      </c>
      <c r="CT340" s="5" t="str">
        <f t="shared" si="5260"/>
        <v/>
      </c>
      <c r="CU340" s="5" t="str">
        <f t="shared" si="5261"/>
        <v/>
      </c>
      <c r="CV340" s="5" t="str">
        <f t="shared" si="5262"/>
        <v/>
      </c>
      <c r="CW340" s="5" t="str">
        <f t="shared" si="5263"/>
        <v/>
      </c>
      <c r="CX340" s="5" t="str">
        <f t="shared" si="5264"/>
        <v/>
      </c>
      <c r="CY340" s="5" t="str">
        <f t="shared" si="5265"/>
        <v/>
      </c>
      <c r="CZ340" s="5" t="str">
        <f t="shared" si="5266"/>
        <v/>
      </c>
      <c r="DA340" s="5" t="str">
        <f t="shared" si="5267"/>
        <v/>
      </c>
      <c r="DB340" s="5" t="str">
        <f t="shared" si="5268"/>
        <v/>
      </c>
      <c r="DC340" s="5" t="str">
        <f t="shared" si="5269"/>
        <v/>
      </c>
      <c r="DD340" s="5" t="str">
        <f t="shared" si="5270"/>
        <v/>
      </c>
      <c r="DE340" s="5" t="str">
        <f t="shared" si="5271"/>
        <v/>
      </c>
      <c r="DF340" s="5" t="str">
        <f t="shared" si="5272"/>
        <v/>
      </c>
      <c r="DG340" s="5" t="str">
        <f t="shared" si="5273"/>
        <v/>
      </c>
      <c r="DH340" s="5" t="str">
        <f t="shared" si="5274"/>
        <v/>
      </c>
      <c r="DI340" s="5" t="str">
        <f t="shared" si="5275"/>
        <v/>
      </c>
      <c r="DJ340" s="5" t="str">
        <f t="shared" si="5276"/>
        <v>The First National Bank of Sterling City - Sterling City, TX</v>
      </c>
      <c r="DK340" s="5" t="str">
        <f t="shared" si="5277"/>
        <v/>
      </c>
      <c r="DL340" s="5" t="str">
        <f t="shared" si="5278"/>
        <v/>
      </c>
      <c r="DM340" s="5" t="str">
        <f t="shared" si="5279"/>
        <v/>
      </c>
      <c r="DN340" s="5" t="str">
        <f t="shared" si="5280"/>
        <v/>
      </c>
      <c r="DO340" s="5" t="str">
        <f t="shared" si="5281"/>
        <v/>
      </c>
      <c r="DP340" s="5" t="str">
        <f t="shared" si="5282"/>
        <v/>
      </c>
      <c r="DQ340" s="5" t="str">
        <f t="shared" si="5223"/>
        <v/>
      </c>
    </row>
    <row r="341" spans="1:121" x14ac:dyDescent="0.25">
      <c r="A341">
        <v>340</v>
      </c>
      <c r="B341" s="5">
        <v>1005382</v>
      </c>
      <c r="C341" t="str">
        <f t="shared" si="5288"/>
        <v>Tri Counties Bank - Chico, CA</v>
      </c>
      <c r="D341" s="21" t="s">
        <v>127</v>
      </c>
      <c r="E341" s="19" t="s">
        <v>2988</v>
      </c>
      <c r="F341" s="19" t="s">
        <v>2951</v>
      </c>
      <c r="G341" s="19"/>
      <c r="K341" s="27">
        <v>332</v>
      </c>
      <c r="L341" s="28" t="str">
        <f>IF(HLOOKUP('Peer Comparison Tool'!$E$6,StateDropdownData,K341+1,FALSE)=0,"",HLOOKUP('Peer Comparison Tool'!$E$6,StateDropdownData,K341+1,FALSE))</f>
        <v/>
      </c>
      <c r="M341" s="29" t="str">
        <f>IF(HLOOKUP('Peer Comparison Tool'!$E$6,[0]!DropdownData,K341+1,FALSE)=0,"",HLOOKUP('Peer Comparison Tool'!$E$6,[0]!DropdownData,K341+1,FALSE))</f>
        <v/>
      </c>
      <c r="N341" s="27">
        <v>332</v>
      </c>
      <c r="O341" s="28" t="str">
        <f>IF(HLOOKUP('Peer Comparison Tool'!$G$6,StateDropdownData,N341+1,FALSE)=0,"",HLOOKUP('Peer Comparison Tool'!$G$6,StateDropdownData,N341+1,FALSE))</f>
        <v/>
      </c>
      <c r="P341" s="29" t="str">
        <f>IF(HLOOKUP('Peer Comparison Tool'!$G$6,DropdownData,N341+1,FALSE)=0,"",HLOOKUP('Peer Comparison Tool'!$G$6,DropdownData,N341+1,FALSE))</f>
        <v/>
      </c>
      <c r="Q341" s="27">
        <v>332</v>
      </c>
      <c r="R341" s="28" t="str">
        <f>IF(HLOOKUP('Peer Comparison Tool'!$I$6,StateDropdownData,Q341+1,FALSE)=0,"",HLOOKUP('Peer Comparison Tool'!$I$6,StateDropdownData,Q341+1,FALSE))</f>
        <v/>
      </c>
      <c r="S341" s="29" t="str">
        <f>IF(HLOOKUP('Peer Comparison Tool'!$I$6,DropdownData,Q341+1,FALSE)=0,"",HLOOKUP('Peer Comparison Tool'!$I$6,DropdownData,Q341+1,FALSE))</f>
        <v/>
      </c>
      <c r="T341" s="5" t="str">
        <f t="shared" si="5294"/>
        <v/>
      </c>
      <c r="U341" s="5" t="str">
        <f t="shared" si="5294"/>
        <v/>
      </c>
      <c r="V341" s="5" t="str">
        <f t="shared" si="5294"/>
        <v/>
      </c>
      <c r="W341" s="5" t="str">
        <f t="shared" si="5294"/>
        <v/>
      </c>
      <c r="X341" s="5" t="str">
        <f t="shared" si="5294"/>
        <v/>
      </c>
      <c r="Y341" s="5" t="str">
        <f t="shared" si="5294"/>
        <v/>
      </c>
      <c r="Z341" s="5" t="str">
        <f t="shared" si="5294"/>
        <v/>
      </c>
      <c r="AA341" s="5" t="str">
        <f t="shared" si="5294"/>
        <v/>
      </c>
      <c r="AB341" s="5" t="str">
        <f t="shared" si="5294"/>
        <v/>
      </c>
      <c r="AC341" s="5" t="str">
        <f t="shared" si="5294"/>
        <v/>
      </c>
      <c r="AD341" s="5" t="str">
        <f t="shared" si="5295"/>
        <v/>
      </c>
      <c r="AE341" s="5" t="str">
        <f t="shared" si="5295"/>
        <v/>
      </c>
      <c r="AF341" s="5">
        <f t="shared" si="5295"/>
        <v>1009421</v>
      </c>
      <c r="AG341" s="5" t="str">
        <f t="shared" si="5295"/>
        <v/>
      </c>
      <c r="AH341" s="5" t="str">
        <f t="shared" si="5295"/>
        <v/>
      </c>
      <c r="AI341" s="5" t="str">
        <f t="shared" si="5295"/>
        <v/>
      </c>
      <c r="AJ341" s="5" t="str">
        <f t="shared" si="5295"/>
        <v/>
      </c>
      <c r="AK341" s="5" t="str">
        <f t="shared" si="5295"/>
        <v/>
      </c>
      <c r="AL341" s="5" t="str">
        <f t="shared" si="5295"/>
        <v/>
      </c>
      <c r="AM341" s="5" t="str">
        <f t="shared" si="5295"/>
        <v/>
      </c>
      <c r="AN341" s="5" t="str">
        <f t="shared" si="5296"/>
        <v/>
      </c>
      <c r="AO341" s="5" t="str">
        <f t="shared" si="5296"/>
        <v/>
      </c>
      <c r="AP341" s="5" t="str">
        <f t="shared" si="5296"/>
        <v/>
      </c>
      <c r="AQ341" s="5" t="str">
        <f t="shared" si="5296"/>
        <v/>
      </c>
      <c r="AR341" s="5" t="str">
        <f t="shared" si="5296"/>
        <v/>
      </c>
      <c r="AS341" s="5" t="str">
        <f t="shared" si="5296"/>
        <v/>
      </c>
      <c r="AT341" s="5" t="str">
        <f t="shared" si="5296"/>
        <v/>
      </c>
      <c r="AU341" s="5" t="str">
        <f t="shared" si="5296"/>
        <v/>
      </c>
      <c r="AV341" s="5" t="str">
        <f t="shared" si="5296"/>
        <v/>
      </c>
      <c r="AW341" s="5" t="str">
        <f t="shared" si="5296"/>
        <v/>
      </c>
      <c r="AX341" s="5" t="str">
        <f t="shared" si="5297"/>
        <v/>
      </c>
      <c r="AY341" s="5" t="str">
        <f t="shared" si="5297"/>
        <v/>
      </c>
      <c r="AZ341" s="5" t="str">
        <f t="shared" si="5297"/>
        <v/>
      </c>
      <c r="BA341" s="5" t="str">
        <f t="shared" si="5297"/>
        <v/>
      </c>
      <c r="BB341" s="5" t="str">
        <f t="shared" si="5297"/>
        <v/>
      </c>
      <c r="BC341" s="5" t="str">
        <f t="shared" si="5297"/>
        <v/>
      </c>
      <c r="BD341" s="5" t="str">
        <f t="shared" si="5297"/>
        <v/>
      </c>
      <c r="BE341" s="5" t="str">
        <f t="shared" si="5297"/>
        <v/>
      </c>
      <c r="BF341" s="5" t="str">
        <f t="shared" si="5297"/>
        <v/>
      </c>
      <c r="BG341" s="5" t="str">
        <f t="shared" si="5297"/>
        <v/>
      </c>
      <c r="BH341" s="5" t="str">
        <f t="shared" si="5298"/>
        <v/>
      </c>
      <c r="BI341" s="5" t="str">
        <f t="shared" si="5298"/>
        <v/>
      </c>
      <c r="BJ341" s="5">
        <f t="shared" si="5298"/>
        <v>1006464</v>
      </c>
      <c r="BK341" s="5" t="str">
        <f t="shared" si="5298"/>
        <v/>
      </c>
      <c r="BL341" s="5" t="str">
        <f t="shared" si="5298"/>
        <v/>
      </c>
      <c r="BM341" s="5" t="str">
        <f t="shared" si="5298"/>
        <v/>
      </c>
      <c r="BN341" s="5" t="str">
        <f t="shared" si="5298"/>
        <v/>
      </c>
      <c r="BO341" s="5" t="str">
        <f t="shared" si="5298"/>
        <v/>
      </c>
      <c r="BP341" s="5" t="str">
        <f t="shared" si="5298"/>
        <v/>
      </c>
      <c r="BQ341" s="5" t="str">
        <f t="shared" si="5298"/>
        <v/>
      </c>
      <c r="BR341" s="5"/>
      <c r="BT341" s="5" t="str">
        <f t="shared" si="5234"/>
        <v/>
      </c>
      <c r="BU341" s="5" t="str">
        <f t="shared" si="5235"/>
        <v/>
      </c>
      <c r="BV341" s="5" t="str">
        <f t="shared" si="5236"/>
        <v/>
      </c>
      <c r="BW341" s="5" t="str">
        <f t="shared" si="5237"/>
        <v/>
      </c>
      <c r="BX341" s="5" t="str">
        <f t="shared" si="5238"/>
        <v/>
      </c>
      <c r="BY341" s="5" t="str">
        <f t="shared" si="5239"/>
        <v/>
      </c>
      <c r="BZ341" s="5" t="str">
        <f t="shared" si="5240"/>
        <v/>
      </c>
      <c r="CA341" s="5" t="str">
        <f t="shared" si="5241"/>
        <v/>
      </c>
      <c r="CB341" s="5" t="str">
        <f t="shared" si="5242"/>
        <v/>
      </c>
      <c r="CC341" s="5" t="str">
        <f t="shared" si="5243"/>
        <v/>
      </c>
      <c r="CD341" s="5" t="str">
        <f t="shared" si="5244"/>
        <v/>
      </c>
      <c r="CE341" s="5" t="str">
        <f t="shared" si="5245"/>
        <v/>
      </c>
      <c r="CF341" s="5" t="str">
        <f t="shared" si="5246"/>
        <v>United Community Bank - Chatham, IL</v>
      </c>
      <c r="CG341" s="5" t="str">
        <f t="shared" si="5247"/>
        <v/>
      </c>
      <c r="CH341" s="5" t="str">
        <f t="shared" si="5248"/>
        <v/>
      </c>
      <c r="CI341" s="5" t="str">
        <f t="shared" si="5249"/>
        <v/>
      </c>
      <c r="CJ341" s="5" t="str">
        <f t="shared" si="5250"/>
        <v/>
      </c>
      <c r="CK341" s="5" t="str">
        <f t="shared" si="5251"/>
        <v/>
      </c>
      <c r="CL341" s="5" t="str">
        <f t="shared" si="5252"/>
        <v/>
      </c>
      <c r="CM341" s="5" t="str">
        <f t="shared" si="5253"/>
        <v/>
      </c>
      <c r="CN341" s="5" t="str">
        <f t="shared" si="5254"/>
        <v/>
      </c>
      <c r="CO341" s="5" t="str">
        <f t="shared" si="5255"/>
        <v/>
      </c>
      <c r="CP341" s="5" t="str">
        <f t="shared" si="5256"/>
        <v/>
      </c>
      <c r="CQ341" s="5" t="str">
        <f t="shared" si="5257"/>
        <v/>
      </c>
      <c r="CR341" s="5" t="str">
        <f t="shared" si="5258"/>
        <v/>
      </c>
      <c r="CS341" s="5" t="str">
        <f t="shared" si="5259"/>
        <v/>
      </c>
      <c r="CT341" s="5" t="str">
        <f t="shared" si="5260"/>
        <v/>
      </c>
      <c r="CU341" s="5" t="str">
        <f t="shared" si="5261"/>
        <v/>
      </c>
      <c r="CV341" s="5" t="str">
        <f t="shared" si="5262"/>
        <v/>
      </c>
      <c r="CW341" s="5" t="str">
        <f t="shared" si="5263"/>
        <v/>
      </c>
      <c r="CX341" s="5" t="str">
        <f t="shared" si="5264"/>
        <v/>
      </c>
      <c r="CY341" s="5" t="str">
        <f t="shared" si="5265"/>
        <v/>
      </c>
      <c r="CZ341" s="5" t="str">
        <f t="shared" si="5266"/>
        <v/>
      </c>
      <c r="DA341" s="5" t="str">
        <f t="shared" si="5267"/>
        <v/>
      </c>
      <c r="DB341" s="5" t="str">
        <f t="shared" si="5268"/>
        <v/>
      </c>
      <c r="DC341" s="5" t="str">
        <f t="shared" si="5269"/>
        <v/>
      </c>
      <c r="DD341" s="5" t="str">
        <f t="shared" si="5270"/>
        <v/>
      </c>
      <c r="DE341" s="5" t="str">
        <f t="shared" si="5271"/>
        <v/>
      </c>
      <c r="DF341" s="5" t="str">
        <f t="shared" si="5272"/>
        <v/>
      </c>
      <c r="DG341" s="5" t="str">
        <f t="shared" si="5273"/>
        <v/>
      </c>
      <c r="DH341" s="5" t="str">
        <f t="shared" si="5274"/>
        <v/>
      </c>
      <c r="DI341" s="5" t="str">
        <f t="shared" si="5275"/>
        <v/>
      </c>
      <c r="DJ341" s="5" t="str">
        <f t="shared" si="5276"/>
        <v>The First National Bank of Tom Bean - Tom Bean, TX</v>
      </c>
      <c r="DK341" s="5" t="str">
        <f t="shared" si="5277"/>
        <v/>
      </c>
      <c r="DL341" s="5" t="str">
        <f t="shared" si="5278"/>
        <v/>
      </c>
      <c r="DM341" s="5" t="str">
        <f t="shared" si="5279"/>
        <v/>
      </c>
      <c r="DN341" s="5" t="str">
        <f t="shared" si="5280"/>
        <v/>
      </c>
      <c r="DO341" s="5" t="str">
        <f t="shared" si="5281"/>
        <v/>
      </c>
      <c r="DP341" s="5" t="str">
        <f t="shared" si="5282"/>
        <v/>
      </c>
      <c r="DQ341" s="5" t="str">
        <f t="shared" si="5223"/>
        <v/>
      </c>
    </row>
    <row r="342" spans="1:121" x14ac:dyDescent="0.25">
      <c r="A342">
        <v>341</v>
      </c>
      <c r="B342" s="5">
        <v>1022604</v>
      </c>
      <c r="C342" t="str">
        <f t="shared" si="5288"/>
        <v>Tustin Community Bank - Tustin, CA</v>
      </c>
      <c r="D342" s="21" t="s">
        <v>270</v>
      </c>
      <c r="E342" s="19" t="s">
        <v>3006</v>
      </c>
      <c r="F342" s="19" t="s">
        <v>2951</v>
      </c>
      <c r="G342" s="19"/>
      <c r="K342" s="27">
        <v>333</v>
      </c>
      <c r="L342" s="28" t="str">
        <f>IF(HLOOKUP('Peer Comparison Tool'!$E$6,StateDropdownData,K342+1,FALSE)=0,"",HLOOKUP('Peer Comparison Tool'!$E$6,StateDropdownData,K342+1,FALSE))</f>
        <v/>
      </c>
      <c r="M342" s="29" t="str">
        <f>IF(HLOOKUP('Peer Comparison Tool'!$E$6,[0]!DropdownData,K342+1,FALSE)=0,"",HLOOKUP('Peer Comparison Tool'!$E$6,[0]!DropdownData,K342+1,FALSE))</f>
        <v/>
      </c>
      <c r="N342" s="27">
        <v>333</v>
      </c>
      <c r="O342" s="28" t="str">
        <f>IF(HLOOKUP('Peer Comparison Tool'!$G$6,StateDropdownData,N342+1,FALSE)=0,"",HLOOKUP('Peer Comparison Tool'!$G$6,StateDropdownData,N342+1,FALSE))</f>
        <v/>
      </c>
      <c r="P342" s="29" t="str">
        <f>IF(HLOOKUP('Peer Comparison Tool'!$G$6,DropdownData,N342+1,FALSE)=0,"",HLOOKUP('Peer Comparison Tool'!$G$6,DropdownData,N342+1,FALSE))</f>
        <v/>
      </c>
      <c r="Q342" s="27">
        <v>333</v>
      </c>
      <c r="R342" s="28" t="str">
        <f>IF(HLOOKUP('Peer Comparison Tool'!$I$6,StateDropdownData,Q342+1,FALSE)=0,"",HLOOKUP('Peer Comparison Tool'!$I$6,StateDropdownData,Q342+1,FALSE))</f>
        <v/>
      </c>
      <c r="S342" s="29" t="str">
        <f>IF(HLOOKUP('Peer Comparison Tool'!$I$6,DropdownData,Q342+1,FALSE)=0,"",HLOOKUP('Peer Comparison Tool'!$I$6,DropdownData,Q342+1,FALSE))</f>
        <v/>
      </c>
      <c r="T342" s="5" t="str">
        <f t="shared" si="5294"/>
        <v/>
      </c>
      <c r="U342" s="5" t="str">
        <f t="shared" si="5294"/>
        <v/>
      </c>
      <c r="V342" s="5" t="str">
        <f t="shared" si="5294"/>
        <v/>
      </c>
      <c r="W342" s="5" t="str">
        <f t="shared" si="5294"/>
        <v/>
      </c>
      <c r="X342" s="5" t="str">
        <f t="shared" si="5294"/>
        <v/>
      </c>
      <c r="Y342" s="5" t="str">
        <f t="shared" si="5294"/>
        <v/>
      </c>
      <c r="Z342" s="5" t="str">
        <f t="shared" si="5294"/>
        <v/>
      </c>
      <c r="AA342" s="5" t="str">
        <f t="shared" si="5294"/>
        <v/>
      </c>
      <c r="AB342" s="5" t="str">
        <f t="shared" si="5294"/>
        <v/>
      </c>
      <c r="AC342" s="5" t="str">
        <f t="shared" si="5294"/>
        <v/>
      </c>
      <c r="AD342" s="5" t="str">
        <f t="shared" si="5295"/>
        <v/>
      </c>
      <c r="AE342" s="5" t="str">
        <f t="shared" si="5295"/>
        <v/>
      </c>
      <c r="AF342" s="5">
        <f t="shared" si="5295"/>
        <v>4053297</v>
      </c>
      <c r="AG342" s="5" t="str">
        <f t="shared" si="5295"/>
        <v/>
      </c>
      <c r="AH342" s="5" t="str">
        <f t="shared" si="5295"/>
        <v/>
      </c>
      <c r="AI342" s="5" t="str">
        <f t="shared" si="5295"/>
        <v/>
      </c>
      <c r="AJ342" s="5" t="str">
        <f t="shared" si="5295"/>
        <v/>
      </c>
      <c r="AK342" s="5" t="str">
        <f t="shared" si="5295"/>
        <v/>
      </c>
      <c r="AL342" s="5" t="str">
        <f t="shared" si="5295"/>
        <v/>
      </c>
      <c r="AM342" s="5" t="str">
        <f t="shared" si="5295"/>
        <v/>
      </c>
      <c r="AN342" s="5" t="str">
        <f t="shared" si="5296"/>
        <v/>
      </c>
      <c r="AO342" s="5" t="str">
        <f t="shared" si="5296"/>
        <v/>
      </c>
      <c r="AP342" s="5" t="str">
        <f t="shared" si="5296"/>
        <v/>
      </c>
      <c r="AQ342" s="5" t="str">
        <f t="shared" si="5296"/>
        <v/>
      </c>
      <c r="AR342" s="5" t="str">
        <f t="shared" si="5296"/>
        <v/>
      </c>
      <c r="AS342" s="5" t="str">
        <f t="shared" si="5296"/>
        <v/>
      </c>
      <c r="AT342" s="5" t="str">
        <f t="shared" si="5296"/>
        <v/>
      </c>
      <c r="AU342" s="5" t="str">
        <f t="shared" si="5296"/>
        <v/>
      </c>
      <c r="AV342" s="5" t="str">
        <f t="shared" si="5296"/>
        <v/>
      </c>
      <c r="AW342" s="5" t="str">
        <f t="shared" si="5296"/>
        <v/>
      </c>
      <c r="AX342" s="5" t="str">
        <f t="shared" si="5297"/>
        <v/>
      </c>
      <c r="AY342" s="5" t="str">
        <f t="shared" si="5297"/>
        <v/>
      </c>
      <c r="AZ342" s="5" t="str">
        <f t="shared" si="5297"/>
        <v/>
      </c>
      <c r="BA342" s="5" t="str">
        <f t="shared" si="5297"/>
        <v/>
      </c>
      <c r="BB342" s="5" t="str">
        <f t="shared" si="5297"/>
        <v/>
      </c>
      <c r="BC342" s="5" t="str">
        <f t="shared" si="5297"/>
        <v/>
      </c>
      <c r="BD342" s="5" t="str">
        <f t="shared" si="5297"/>
        <v/>
      </c>
      <c r="BE342" s="5" t="str">
        <f t="shared" si="5297"/>
        <v/>
      </c>
      <c r="BF342" s="5" t="str">
        <f t="shared" si="5297"/>
        <v/>
      </c>
      <c r="BG342" s="5" t="str">
        <f t="shared" si="5297"/>
        <v/>
      </c>
      <c r="BH342" s="5" t="str">
        <f t="shared" si="5298"/>
        <v/>
      </c>
      <c r="BI342" s="5" t="str">
        <f t="shared" si="5298"/>
        <v/>
      </c>
      <c r="BJ342" s="5">
        <f t="shared" si="5298"/>
        <v>1009916</v>
      </c>
      <c r="BK342" s="5" t="str">
        <f t="shared" si="5298"/>
        <v/>
      </c>
      <c r="BL342" s="5" t="str">
        <f t="shared" si="5298"/>
        <v/>
      </c>
      <c r="BM342" s="5" t="str">
        <f t="shared" si="5298"/>
        <v/>
      </c>
      <c r="BN342" s="5" t="str">
        <f t="shared" si="5298"/>
        <v/>
      </c>
      <c r="BO342" s="5" t="str">
        <f t="shared" si="5298"/>
        <v/>
      </c>
      <c r="BP342" s="5" t="str">
        <f t="shared" si="5298"/>
        <v/>
      </c>
      <c r="BQ342" s="5" t="str">
        <f t="shared" si="5298"/>
        <v/>
      </c>
      <c r="BR342" s="5"/>
      <c r="BT342" s="5" t="str">
        <f t="shared" si="5234"/>
        <v/>
      </c>
      <c r="BU342" s="5" t="str">
        <f t="shared" si="5235"/>
        <v/>
      </c>
      <c r="BV342" s="5" t="str">
        <f t="shared" si="5236"/>
        <v/>
      </c>
      <c r="BW342" s="5" t="str">
        <f t="shared" si="5237"/>
        <v/>
      </c>
      <c r="BX342" s="5" t="str">
        <f t="shared" si="5238"/>
        <v/>
      </c>
      <c r="BY342" s="5" t="str">
        <f t="shared" si="5239"/>
        <v/>
      </c>
      <c r="BZ342" s="5" t="str">
        <f t="shared" si="5240"/>
        <v/>
      </c>
      <c r="CA342" s="5" t="str">
        <f t="shared" si="5241"/>
        <v/>
      </c>
      <c r="CB342" s="5" t="str">
        <f t="shared" si="5242"/>
        <v/>
      </c>
      <c r="CC342" s="5" t="str">
        <f t="shared" si="5243"/>
        <v/>
      </c>
      <c r="CD342" s="5" t="str">
        <f t="shared" si="5244"/>
        <v/>
      </c>
      <c r="CE342" s="5" t="str">
        <f t="shared" si="5245"/>
        <v/>
      </c>
      <c r="CF342" s="5" t="str">
        <f t="shared" si="5246"/>
        <v>United Trust Bank - Palos Heights, IL</v>
      </c>
      <c r="CG342" s="5" t="str">
        <f t="shared" si="5247"/>
        <v/>
      </c>
      <c r="CH342" s="5" t="str">
        <f t="shared" si="5248"/>
        <v/>
      </c>
      <c r="CI342" s="5" t="str">
        <f t="shared" si="5249"/>
        <v/>
      </c>
      <c r="CJ342" s="5" t="str">
        <f t="shared" si="5250"/>
        <v/>
      </c>
      <c r="CK342" s="5" t="str">
        <f t="shared" si="5251"/>
        <v/>
      </c>
      <c r="CL342" s="5" t="str">
        <f t="shared" si="5252"/>
        <v/>
      </c>
      <c r="CM342" s="5" t="str">
        <f t="shared" si="5253"/>
        <v/>
      </c>
      <c r="CN342" s="5" t="str">
        <f t="shared" si="5254"/>
        <v/>
      </c>
      <c r="CO342" s="5" t="str">
        <f t="shared" si="5255"/>
        <v/>
      </c>
      <c r="CP342" s="5" t="str">
        <f t="shared" si="5256"/>
        <v/>
      </c>
      <c r="CQ342" s="5" t="str">
        <f t="shared" si="5257"/>
        <v/>
      </c>
      <c r="CR342" s="5" t="str">
        <f t="shared" si="5258"/>
        <v/>
      </c>
      <c r="CS342" s="5" t="str">
        <f t="shared" si="5259"/>
        <v/>
      </c>
      <c r="CT342" s="5" t="str">
        <f t="shared" si="5260"/>
        <v/>
      </c>
      <c r="CU342" s="5" t="str">
        <f t="shared" si="5261"/>
        <v/>
      </c>
      <c r="CV342" s="5" t="str">
        <f t="shared" si="5262"/>
        <v/>
      </c>
      <c r="CW342" s="5" t="str">
        <f t="shared" si="5263"/>
        <v/>
      </c>
      <c r="CX342" s="5" t="str">
        <f t="shared" si="5264"/>
        <v/>
      </c>
      <c r="CY342" s="5" t="str">
        <f t="shared" si="5265"/>
        <v/>
      </c>
      <c r="CZ342" s="5" t="str">
        <f t="shared" si="5266"/>
        <v/>
      </c>
      <c r="DA342" s="5" t="str">
        <f t="shared" si="5267"/>
        <v/>
      </c>
      <c r="DB342" s="5" t="str">
        <f t="shared" si="5268"/>
        <v/>
      </c>
      <c r="DC342" s="5" t="str">
        <f t="shared" si="5269"/>
        <v/>
      </c>
      <c r="DD342" s="5" t="str">
        <f t="shared" si="5270"/>
        <v/>
      </c>
      <c r="DE342" s="5" t="str">
        <f t="shared" si="5271"/>
        <v/>
      </c>
      <c r="DF342" s="5" t="str">
        <f t="shared" si="5272"/>
        <v/>
      </c>
      <c r="DG342" s="5" t="str">
        <f t="shared" si="5273"/>
        <v/>
      </c>
      <c r="DH342" s="5" t="str">
        <f t="shared" si="5274"/>
        <v/>
      </c>
      <c r="DI342" s="5" t="str">
        <f t="shared" si="5275"/>
        <v/>
      </c>
      <c r="DJ342" s="5" t="str">
        <f t="shared" si="5276"/>
        <v>The First National Bank of Trinity - Trinity, TX</v>
      </c>
      <c r="DK342" s="5" t="str">
        <f t="shared" si="5277"/>
        <v/>
      </c>
      <c r="DL342" s="5" t="str">
        <f t="shared" si="5278"/>
        <v/>
      </c>
      <c r="DM342" s="5" t="str">
        <f t="shared" si="5279"/>
        <v/>
      </c>
      <c r="DN342" s="5" t="str">
        <f t="shared" si="5280"/>
        <v/>
      </c>
      <c r="DO342" s="5" t="str">
        <f t="shared" si="5281"/>
        <v/>
      </c>
      <c r="DP342" s="5" t="str">
        <f t="shared" si="5282"/>
        <v/>
      </c>
      <c r="DQ342" s="5" t="str">
        <f t="shared" si="5223"/>
        <v/>
      </c>
    </row>
    <row r="343" spans="1:121" x14ac:dyDescent="0.25">
      <c r="A343">
        <v>342</v>
      </c>
      <c r="B343" s="5">
        <v>4095313</v>
      </c>
      <c r="C343" t="str">
        <f t="shared" si="5288"/>
        <v>United Business Bank - Walnut Creek, CA</v>
      </c>
      <c r="D343" s="21" t="s">
        <v>1117</v>
      </c>
      <c r="E343" s="19" t="s">
        <v>2992</v>
      </c>
      <c r="F343" s="19" t="s">
        <v>2951</v>
      </c>
      <c r="G343" s="19"/>
      <c r="K343" s="27">
        <v>334</v>
      </c>
      <c r="L343" s="28" t="str">
        <f>IF(HLOOKUP('Peer Comparison Tool'!$E$6,StateDropdownData,K343+1,FALSE)=0,"",HLOOKUP('Peer Comparison Tool'!$E$6,StateDropdownData,K343+1,FALSE))</f>
        <v/>
      </c>
      <c r="M343" s="29" t="str">
        <f>IF(HLOOKUP('Peer Comparison Tool'!$E$6,[0]!DropdownData,K343+1,FALSE)=0,"",HLOOKUP('Peer Comparison Tool'!$E$6,[0]!DropdownData,K343+1,FALSE))</f>
        <v/>
      </c>
      <c r="N343" s="27">
        <v>334</v>
      </c>
      <c r="O343" s="28" t="str">
        <f>IF(HLOOKUP('Peer Comparison Tool'!$G$6,StateDropdownData,N343+1,FALSE)=0,"",HLOOKUP('Peer Comparison Tool'!$G$6,StateDropdownData,N343+1,FALSE))</f>
        <v/>
      </c>
      <c r="P343" s="29" t="str">
        <f>IF(HLOOKUP('Peer Comparison Tool'!$G$6,DropdownData,N343+1,FALSE)=0,"",HLOOKUP('Peer Comparison Tool'!$G$6,DropdownData,N343+1,FALSE))</f>
        <v/>
      </c>
      <c r="Q343" s="27">
        <v>334</v>
      </c>
      <c r="R343" s="28" t="str">
        <f>IF(HLOOKUP('Peer Comparison Tool'!$I$6,StateDropdownData,Q343+1,FALSE)=0,"",HLOOKUP('Peer Comparison Tool'!$I$6,StateDropdownData,Q343+1,FALSE))</f>
        <v/>
      </c>
      <c r="S343" s="29" t="str">
        <f>IF(HLOOKUP('Peer Comparison Tool'!$I$6,DropdownData,Q343+1,FALSE)=0,"",HLOOKUP('Peer Comparison Tool'!$I$6,DropdownData,Q343+1,FALSE))</f>
        <v/>
      </c>
      <c r="T343" s="5" t="str">
        <f t="shared" si="5294"/>
        <v/>
      </c>
      <c r="U343" s="5" t="str">
        <f t="shared" si="5294"/>
        <v/>
      </c>
      <c r="V343" s="5" t="str">
        <f t="shared" si="5294"/>
        <v/>
      </c>
      <c r="W343" s="5" t="str">
        <f t="shared" si="5294"/>
        <v/>
      </c>
      <c r="X343" s="5" t="str">
        <f t="shared" si="5294"/>
        <v/>
      </c>
      <c r="Y343" s="5" t="str">
        <f t="shared" si="5294"/>
        <v/>
      </c>
      <c r="Z343" s="5" t="str">
        <f t="shared" si="5294"/>
        <v/>
      </c>
      <c r="AA343" s="5" t="str">
        <f t="shared" si="5294"/>
        <v/>
      </c>
      <c r="AB343" s="5" t="str">
        <f t="shared" si="5294"/>
        <v/>
      </c>
      <c r="AC343" s="5" t="str">
        <f t="shared" si="5294"/>
        <v/>
      </c>
      <c r="AD343" s="5" t="str">
        <f t="shared" si="5295"/>
        <v/>
      </c>
      <c r="AE343" s="5" t="str">
        <f t="shared" si="5295"/>
        <v/>
      </c>
      <c r="AF343" s="5">
        <f t="shared" si="5295"/>
        <v>1012154</v>
      </c>
      <c r="AG343" s="5" t="str">
        <f t="shared" si="5295"/>
        <v/>
      </c>
      <c r="AH343" s="5" t="str">
        <f t="shared" si="5295"/>
        <v/>
      </c>
      <c r="AI343" s="5" t="str">
        <f t="shared" si="5295"/>
        <v/>
      </c>
      <c r="AJ343" s="5" t="str">
        <f t="shared" si="5295"/>
        <v/>
      </c>
      <c r="AK343" s="5" t="str">
        <f t="shared" si="5295"/>
        <v/>
      </c>
      <c r="AL343" s="5" t="str">
        <f t="shared" si="5295"/>
        <v/>
      </c>
      <c r="AM343" s="5" t="str">
        <f t="shared" si="5295"/>
        <v/>
      </c>
      <c r="AN343" s="5" t="str">
        <f t="shared" si="5296"/>
        <v/>
      </c>
      <c r="AO343" s="5" t="str">
        <f t="shared" si="5296"/>
        <v/>
      </c>
      <c r="AP343" s="5" t="str">
        <f t="shared" si="5296"/>
        <v/>
      </c>
      <c r="AQ343" s="5" t="str">
        <f t="shared" si="5296"/>
        <v/>
      </c>
      <c r="AR343" s="5" t="str">
        <f t="shared" si="5296"/>
        <v/>
      </c>
      <c r="AS343" s="5" t="str">
        <f t="shared" si="5296"/>
        <v/>
      </c>
      <c r="AT343" s="5" t="str">
        <f t="shared" si="5296"/>
        <v/>
      </c>
      <c r="AU343" s="5" t="str">
        <f t="shared" si="5296"/>
        <v/>
      </c>
      <c r="AV343" s="5" t="str">
        <f t="shared" si="5296"/>
        <v/>
      </c>
      <c r="AW343" s="5" t="str">
        <f t="shared" si="5296"/>
        <v/>
      </c>
      <c r="AX343" s="5" t="str">
        <f t="shared" si="5297"/>
        <v/>
      </c>
      <c r="AY343" s="5" t="str">
        <f t="shared" si="5297"/>
        <v/>
      </c>
      <c r="AZ343" s="5" t="str">
        <f t="shared" si="5297"/>
        <v/>
      </c>
      <c r="BA343" s="5" t="str">
        <f t="shared" si="5297"/>
        <v/>
      </c>
      <c r="BB343" s="5" t="str">
        <f t="shared" si="5297"/>
        <v/>
      </c>
      <c r="BC343" s="5" t="str">
        <f t="shared" si="5297"/>
        <v/>
      </c>
      <c r="BD343" s="5" t="str">
        <f t="shared" si="5297"/>
        <v/>
      </c>
      <c r="BE343" s="5" t="str">
        <f t="shared" si="5297"/>
        <v/>
      </c>
      <c r="BF343" s="5" t="str">
        <f t="shared" si="5297"/>
        <v/>
      </c>
      <c r="BG343" s="5" t="str">
        <f t="shared" si="5297"/>
        <v/>
      </c>
      <c r="BH343" s="5" t="str">
        <f t="shared" si="5298"/>
        <v/>
      </c>
      <c r="BI343" s="5" t="str">
        <f t="shared" si="5298"/>
        <v/>
      </c>
      <c r="BJ343" s="5">
        <f t="shared" si="5298"/>
        <v>1010185</v>
      </c>
      <c r="BK343" s="5" t="str">
        <f t="shared" si="5298"/>
        <v/>
      </c>
      <c r="BL343" s="5" t="str">
        <f t="shared" si="5298"/>
        <v/>
      </c>
      <c r="BM343" s="5" t="str">
        <f t="shared" si="5298"/>
        <v/>
      </c>
      <c r="BN343" s="5" t="str">
        <f t="shared" si="5298"/>
        <v/>
      </c>
      <c r="BO343" s="5" t="str">
        <f t="shared" si="5298"/>
        <v/>
      </c>
      <c r="BP343" s="5" t="str">
        <f t="shared" si="5298"/>
        <v/>
      </c>
      <c r="BQ343" s="5" t="str">
        <f t="shared" si="5298"/>
        <v/>
      </c>
      <c r="BR343" s="5"/>
      <c r="BT343" s="5" t="str">
        <f t="shared" si="5234"/>
        <v/>
      </c>
      <c r="BU343" s="5" t="str">
        <f t="shared" si="5235"/>
        <v/>
      </c>
      <c r="BV343" s="5" t="str">
        <f t="shared" si="5236"/>
        <v/>
      </c>
      <c r="BW343" s="5" t="str">
        <f t="shared" si="5237"/>
        <v/>
      </c>
      <c r="BX343" s="5" t="str">
        <f t="shared" si="5238"/>
        <v/>
      </c>
      <c r="BY343" s="5" t="str">
        <f t="shared" si="5239"/>
        <v/>
      </c>
      <c r="BZ343" s="5" t="str">
        <f t="shared" si="5240"/>
        <v/>
      </c>
      <c r="CA343" s="5" t="str">
        <f t="shared" si="5241"/>
        <v/>
      </c>
      <c r="CB343" s="5" t="str">
        <f t="shared" si="5242"/>
        <v/>
      </c>
      <c r="CC343" s="5" t="str">
        <f t="shared" si="5243"/>
        <v/>
      </c>
      <c r="CD343" s="5" t="str">
        <f t="shared" si="5244"/>
        <v/>
      </c>
      <c r="CE343" s="5" t="str">
        <f t="shared" si="5245"/>
        <v/>
      </c>
      <c r="CF343" s="5" t="str">
        <f t="shared" si="5246"/>
        <v>Vermilion Valley Bank - Piper City, IL</v>
      </c>
      <c r="CG343" s="5" t="str">
        <f t="shared" si="5247"/>
        <v/>
      </c>
      <c r="CH343" s="5" t="str">
        <f t="shared" si="5248"/>
        <v/>
      </c>
      <c r="CI343" s="5" t="str">
        <f t="shared" si="5249"/>
        <v/>
      </c>
      <c r="CJ343" s="5" t="str">
        <f t="shared" si="5250"/>
        <v/>
      </c>
      <c r="CK343" s="5" t="str">
        <f t="shared" si="5251"/>
        <v/>
      </c>
      <c r="CL343" s="5" t="str">
        <f t="shared" si="5252"/>
        <v/>
      </c>
      <c r="CM343" s="5" t="str">
        <f t="shared" si="5253"/>
        <v/>
      </c>
      <c r="CN343" s="5" t="str">
        <f t="shared" si="5254"/>
        <v/>
      </c>
      <c r="CO343" s="5" t="str">
        <f t="shared" si="5255"/>
        <v/>
      </c>
      <c r="CP343" s="5" t="str">
        <f t="shared" si="5256"/>
        <v/>
      </c>
      <c r="CQ343" s="5" t="str">
        <f t="shared" si="5257"/>
        <v/>
      </c>
      <c r="CR343" s="5" t="str">
        <f t="shared" si="5258"/>
        <v/>
      </c>
      <c r="CS343" s="5" t="str">
        <f t="shared" si="5259"/>
        <v/>
      </c>
      <c r="CT343" s="5" t="str">
        <f t="shared" si="5260"/>
        <v/>
      </c>
      <c r="CU343" s="5" t="str">
        <f t="shared" si="5261"/>
        <v/>
      </c>
      <c r="CV343" s="5" t="str">
        <f t="shared" si="5262"/>
        <v/>
      </c>
      <c r="CW343" s="5" t="str">
        <f t="shared" si="5263"/>
        <v/>
      </c>
      <c r="CX343" s="5" t="str">
        <f t="shared" si="5264"/>
        <v/>
      </c>
      <c r="CY343" s="5" t="str">
        <f t="shared" si="5265"/>
        <v/>
      </c>
      <c r="CZ343" s="5" t="str">
        <f t="shared" si="5266"/>
        <v/>
      </c>
      <c r="DA343" s="5" t="str">
        <f t="shared" si="5267"/>
        <v/>
      </c>
      <c r="DB343" s="5" t="str">
        <f t="shared" si="5268"/>
        <v/>
      </c>
      <c r="DC343" s="5" t="str">
        <f t="shared" si="5269"/>
        <v/>
      </c>
      <c r="DD343" s="5" t="str">
        <f t="shared" si="5270"/>
        <v/>
      </c>
      <c r="DE343" s="5" t="str">
        <f t="shared" si="5271"/>
        <v/>
      </c>
      <c r="DF343" s="5" t="str">
        <f t="shared" si="5272"/>
        <v/>
      </c>
      <c r="DG343" s="5" t="str">
        <f t="shared" si="5273"/>
        <v/>
      </c>
      <c r="DH343" s="5" t="str">
        <f t="shared" si="5274"/>
        <v/>
      </c>
      <c r="DI343" s="5" t="str">
        <f t="shared" si="5275"/>
        <v/>
      </c>
      <c r="DJ343" s="5" t="str">
        <f t="shared" si="5276"/>
        <v>The First National Bank of Winnsboro - Winnsboro, TX</v>
      </c>
      <c r="DK343" s="5" t="str">
        <f t="shared" si="5277"/>
        <v/>
      </c>
      <c r="DL343" s="5" t="str">
        <f t="shared" si="5278"/>
        <v/>
      </c>
      <c r="DM343" s="5" t="str">
        <f t="shared" si="5279"/>
        <v/>
      </c>
      <c r="DN343" s="5" t="str">
        <f t="shared" si="5280"/>
        <v/>
      </c>
      <c r="DO343" s="5" t="str">
        <f t="shared" si="5281"/>
        <v/>
      </c>
      <c r="DP343" s="5" t="str">
        <f t="shared" si="5282"/>
        <v/>
      </c>
      <c r="DQ343" s="5" t="str">
        <f t="shared" si="5223"/>
        <v/>
      </c>
    </row>
    <row r="344" spans="1:121" x14ac:dyDescent="0.25">
      <c r="A344">
        <v>343</v>
      </c>
      <c r="B344" s="5">
        <v>4291842</v>
      </c>
      <c r="C344" t="str">
        <f t="shared" si="5288"/>
        <v>United Overseas Bank Limited - Los Angeles Agency - Los Angeles, CA</v>
      </c>
      <c r="D344" s="21" t="s">
        <v>10667</v>
      </c>
      <c r="E344" s="19" t="s">
        <v>2953</v>
      </c>
      <c r="F344" s="19" t="s">
        <v>2951</v>
      </c>
      <c r="G344" s="19"/>
      <c r="K344" s="27">
        <v>335</v>
      </c>
      <c r="L344" s="28" t="str">
        <f>IF(HLOOKUP('Peer Comparison Tool'!$E$6,StateDropdownData,K344+1,FALSE)=0,"",HLOOKUP('Peer Comparison Tool'!$E$6,StateDropdownData,K344+1,FALSE))</f>
        <v/>
      </c>
      <c r="M344" s="29" t="str">
        <f>IF(HLOOKUP('Peer Comparison Tool'!$E$6,[0]!DropdownData,K344+1,FALSE)=0,"",HLOOKUP('Peer Comparison Tool'!$E$6,[0]!DropdownData,K344+1,FALSE))</f>
        <v/>
      </c>
      <c r="N344" s="27">
        <v>335</v>
      </c>
      <c r="O344" s="28" t="str">
        <f>IF(HLOOKUP('Peer Comparison Tool'!$G$6,StateDropdownData,N344+1,FALSE)=0,"",HLOOKUP('Peer Comparison Tool'!$G$6,StateDropdownData,N344+1,FALSE))</f>
        <v/>
      </c>
      <c r="P344" s="29" t="str">
        <f>IF(HLOOKUP('Peer Comparison Tool'!$G$6,DropdownData,N344+1,FALSE)=0,"",HLOOKUP('Peer Comparison Tool'!$G$6,DropdownData,N344+1,FALSE))</f>
        <v/>
      </c>
      <c r="Q344" s="27">
        <v>335</v>
      </c>
      <c r="R344" s="28" t="str">
        <f>IF(HLOOKUP('Peer Comparison Tool'!$I$6,StateDropdownData,Q344+1,FALSE)=0,"",HLOOKUP('Peer Comparison Tool'!$I$6,StateDropdownData,Q344+1,FALSE))</f>
        <v/>
      </c>
      <c r="S344" s="29" t="str">
        <f>IF(HLOOKUP('Peer Comparison Tool'!$I$6,DropdownData,Q344+1,FALSE)=0,"",HLOOKUP('Peer Comparison Tool'!$I$6,DropdownData,Q344+1,FALSE))</f>
        <v/>
      </c>
      <c r="T344" s="5" t="str">
        <f t="shared" si="5294"/>
        <v/>
      </c>
      <c r="U344" s="5" t="str">
        <f t="shared" si="5294"/>
        <v/>
      </c>
      <c r="V344" s="5" t="str">
        <f t="shared" si="5294"/>
        <v/>
      </c>
      <c r="W344" s="5" t="str">
        <f t="shared" si="5294"/>
        <v/>
      </c>
      <c r="X344" s="5" t="str">
        <f t="shared" si="5294"/>
        <v/>
      </c>
      <c r="Y344" s="5" t="str">
        <f t="shared" si="5294"/>
        <v/>
      </c>
      <c r="Z344" s="5" t="str">
        <f t="shared" si="5294"/>
        <v/>
      </c>
      <c r="AA344" s="5" t="str">
        <f t="shared" si="5294"/>
        <v/>
      </c>
      <c r="AB344" s="5" t="str">
        <f t="shared" si="5294"/>
        <v/>
      </c>
      <c r="AC344" s="5" t="str">
        <f t="shared" si="5294"/>
        <v/>
      </c>
      <c r="AD344" s="5" t="str">
        <f t="shared" si="5295"/>
        <v/>
      </c>
      <c r="AE344" s="5" t="str">
        <f t="shared" si="5295"/>
        <v/>
      </c>
      <c r="AF344" s="5">
        <f t="shared" si="5295"/>
        <v>1006393</v>
      </c>
      <c r="AG344" s="5" t="str">
        <f t="shared" si="5295"/>
        <v/>
      </c>
      <c r="AH344" s="5" t="str">
        <f t="shared" si="5295"/>
        <v/>
      </c>
      <c r="AI344" s="5" t="str">
        <f t="shared" si="5295"/>
        <v/>
      </c>
      <c r="AJ344" s="5" t="str">
        <f t="shared" si="5295"/>
        <v/>
      </c>
      <c r="AK344" s="5" t="str">
        <f t="shared" si="5295"/>
        <v/>
      </c>
      <c r="AL344" s="5" t="str">
        <f t="shared" si="5295"/>
        <v/>
      </c>
      <c r="AM344" s="5" t="str">
        <f t="shared" si="5295"/>
        <v/>
      </c>
      <c r="AN344" s="5" t="str">
        <f t="shared" si="5296"/>
        <v/>
      </c>
      <c r="AO344" s="5" t="str">
        <f t="shared" si="5296"/>
        <v/>
      </c>
      <c r="AP344" s="5" t="str">
        <f t="shared" si="5296"/>
        <v/>
      </c>
      <c r="AQ344" s="5" t="str">
        <f t="shared" si="5296"/>
        <v/>
      </c>
      <c r="AR344" s="5" t="str">
        <f t="shared" si="5296"/>
        <v/>
      </c>
      <c r="AS344" s="5" t="str">
        <f t="shared" si="5296"/>
        <v/>
      </c>
      <c r="AT344" s="5" t="str">
        <f t="shared" si="5296"/>
        <v/>
      </c>
      <c r="AU344" s="5" t="str">
        <f t="shared" si="5296"/>
        <v/>
      </c>
      <c r="AV344" s="5" t="str">
        <f t="shared" si="5296"/>
        <v/>
      </c>
      <c r="AW344" s="5" t="str">
        <f t="shared" si="5296"/>
        <v/>
      </c>
      <c r="AX344" s="5" t="str">
        <f t="shared" si="5297"/>
        <v/>
      </c>
      <c r="AY344" s="5" t="str">
        <f t="shared" si="5297"/>
        <v/>
      </c>
      <c r="AZ344" s="5" t="str">
        <f t="shared" si="5297"/>
        <v/>
      </c>
      <c r="BA344" s="5" t="str">
        <f t="shared" si="5297"/>
        <v/>
      </c>
      <c r="BB344" s="5" t="str">
        <f t="shared" si="5297"/>
        <v/>
      </c>
      <c r="BC344" s="5" t="str">
        <f t="shared" si="5297"/>
        <v/>
      </c>
      <c r="BD344" s="5" t="str">
        <f t="shared" si="5297"/>
        <v/>
      </c>
      <c r="BE344" s="5" t="str">
        <f t="shared" si="5297"/>
        <v/>
      </c>
      <c r="BF344" s="5" t="str">
        <f t="shared" si="5297"/>
        <v/>
      </c>
      <c r="BG344" s="5" t="str">
        <f t="shared" si="5297"/>
        <v/>
      </c>
      <c r="BH344" s="5" t="str">
        <f t="shared" si="5298"/>
        <v/>
      </c>
      <c r="BI344" s="5" t="str">
        <f t="shared" si="5298"/>
        <v/>
      </c>
      <c r="BJ344" s="5">
        <f t="shared" si="5298"/>
        <v>1007850</v>
      </c>
      <c r="BK344" s="5" t="str">
        <f t="shared" si="5298"/>
        <v/>
      </c>
      <c r="BL344" s="5" t="str">
        <f t="shared" si="5298"/>
        <v/>
      </c>
      <c r="BM344" s="5" t="str">
        <f t="shared" si="5298"/>
        <v/>
      </c>
      <c r="BN344" s="5" t="str">
        <f t="shared" si="5298"/>
        <v/>
      </c>
      <c r="BO344" s="5" t="str">
        <f t="shared" si="5298"/>
        <v/>
      </c>
      <c r="BP344" s="5" t="str">
        <f t="shared" si="5298"/>
        <v/>
      </c>
      <c r="BQ344" s="5" t="str">
        <f t="shared" si="5298"/>
        <v/>
      </c>
      <c r="BR344" s="5"/>
      <c r="BT344" s="5" t="str">
        <f t="shared" si="5234"/>
        <v/>
      </c>
      <c r="BU344" s="5" t="str">
        <f t="shared" si="5235"/>
        <v/>
      </c>
      <c r="BV344" s="5" t="str">
        <f t="shared" si="5236"/>
        <v/>
      </c>
      <c r="BW344" s="5" t="str">
        <f t="shared" si="5237"/>
        <v/>
      </c>
      <c r="BX344" s="5" t="str">
        <f t="shared" si="5238"/>
        <v/>
      </c>
      <c r="BY344" s="5" t="str">
        <f t="shared" si="5239"/>
        <v/>
      </c>
      <c r="BZ344" s="5" t="str">
        <f t="shared" si="5240"/>
        <v/>
      </c>
      <c r="CA344" s="5" t="str">
        <f t="shared" si="5241"/>
        <v/>
      </c>
      <c r="CB344" s="5" t="str">
        <f t="shared" si="5242"/>
        <v/>
      </c>
      <c r="CC344" s="5" t="str">
        <f t="shared" si="5243"/>
        <v/>
      </c>
      <c r="CD344" s="5" t="str">
        <f t="shared" si="5244"/>
        <v/>
      </c>
      <c r="CE344" s="5" t="str">
        <f t="shared" si="5245"/>
        <v/>
      </c>
      <c r="CF344" s="5" t="str">
        <f t="shared" si="5246"/>
        <v>Vermont State Bank - Vermont, IL</v>
      </c>
      <c r="CG344" s="5" t="str">
        <f t="shared" si="5247"/>
        <v/>
      </c>
      <c r="CH344" s="5" t="str">
        <f t="shared" si="5248"/>
        <v/>
      </c>
      <c r="CI344" s="5" t="str">
        <f t="shared" si="5249"/>
        <v/>
      </c>
      <c r="CJ344" s="5" t="str">
        <f t="shared" si="5250"/>
        <v/>
      </c>
      <c r="CK344" s="5" t="str">
        <f t="shared" si="5251"/>
        <v/>
      </c>
      <c r="CL344" s="5" t="str">
        <f t="shared" si="5252"/>
        <v/>
      </c>
      <c r="CM344" s="5" t="str">
        <f t="shared" si="5253"/>
        <v/>
      </c>
      <c r="CN344" s="5" t="str">
        <f t="shared" si="5254"/>
        <v/>
      </c>
      <c r="CO344" s="5" t="str">
        <f t="shared" si="5255"/>
        <v/>
      </c>
      <c r="CP344" s="5" t="str">
        <f t="shared" si="5256"/>
        <v/>
      </c>
      <c r="CQ344" s="5" t="str">
        <f t="shared" si="5257"/>
        <v/>
      </c>
      <c r="CR344" s="5" t="str">
        <f t="shared" si="5258"/>
        <v/>
      </c>
      <c r="CS344" s="5" t="str">
        <f t="shared" si="5259"/>
        <v/>
      </c>
      <c r="CT344" s="5" t="str">
        <f t="shared" si="5260"/>
        <v/>
      </c>
      <c r="CU344" s="5" t="str">
        <f t="shared" si="5261"/>
        <v/>
      </c>
      <c r="CV344" s="5" t="str">
        <f t="shared" si="5262"/>
        <v/>
      </c>
      <c r="CW344" s="5" t="str">
        <f t="shared" si="5263"/>
        <v/>
      </c>
      <c r="CX344" s="5" t="str">
        <f t="shared" si="5264"/>
        <v/>
      </c>
      <c r="CY344" s="5" t="str">
        <f t="shared" si="5265"/>
        <v/>
      </c>
      <c r="CZ344" s="5" t="str">
        <f t="shared" si="5266"/>
        <v/>
      </c>
      <c r="DA344" s="5" t="str">
        <f t="shared" si="5267"/>
        <v/>
      </c>
      <c r="DB344" s="5" t="str">
        <f t="shared" si="5268"/>
        <v/>
      </c>
      <c r="DC344" s="5" t="str">
        <f t="shared" si="5269"/>
        <v/>
      </c>
      <c r="DD344" s="5" t="str">
        <f t="shared" si="5270"/>
        <v/>
      </c>
      <c r="DE344" s="5" t="str">
        <f t="shared" si="5271"/>
        <v/>
      </c>
      <c r="DF344" s="5" t="str">
        <f t="shared" si="5272"/>
        <v/>
      </c>
      <c r="DG344" s="5" t="str">
        <f t="shared" si="5273"/>
        <v/>
      </c>
      <c r="DH344" s="5" t="str">
        <f t="shared" si="5274"/>
        <v/>
      </c>
      <c r="DI344" s="5" t="str">
        <f t="shared" si="5275"/>
        <v/>
      </c>
      <c r="DJ344" s="5" t="str">
        <f t="shared" si="5276"/>
        <v>The First State Bank - Abernathy, TX</v>
      </c>
      <c r="DK344" s="5" t="str">
        <f t="shared" si="5277"/>
        <v/>
      </c>
      <c r="DL344" s="5" t="str">
        <f t="shared" si="5278"/>
        <v/>
      </c>
      <c r="DM344" s="5" t="str">
        <f t="shared" si="5279"/>
        <v/>
      </c>
      <c r="DN344" s="5" t="str">
        <f t="shared" si="5280"/>
        <v/>
      </c>
      <c r="DO344" s="5" t="str">
        <f t="shared" si="5281"/>
        <v/>
      </c>
      <c r="DP344" s="5" t="str">
        <f t="shared" si="5282"/>
        <v/>
      </c>
      <c r="DQ344" s="5" t="str">
        <f t="shared" si="5223"/>
        <v/>
      </c>
    </row>
    <row r="345" spans="1:121" x14ac:dyDescent="0.25">
      <c r="A345">
        <v>344</v>
      </c>
      <c r="B345" s="5">
        <v>1011445</v>
      </c>
      <c r="C345" t="str">
        <f t="shared" si="5288"/>
        <v>United Pacific Bank - City of Industry, CA</v>
      </c>
      <c r="D345" s="21" t="s">
        <v>2412</v>
      </c>
      <c r="E345" s="19" t="s">
        <v>2954</v>
      </c>
      <c r="F345" s="19" t="s">
        <v>2951</v>
      </c>
      <c r="G345" s="19"/>
      <c r="K345" s="27">
        <v>336</v>
      </c>
      <c r="L345" s="28" t="str">
        <f>IF(HLOOKUP('Peer Comparison Tool'!$E$6,StateDropdownData,K345+1,FALSE)=0,"",HLOOKUP('Peer Comparison Tool'!$E$6,StateDropdownData,K345+1,FALSE))</f>
        <v/>
      </c>
      <c r="M345" s="29" t="str">
        <f>IF(HLOOKUP('Peer Comparison Tool'!$E$6,[0]!DropdownData,K345+1,FALSE)=0,"",HLOOKUP('Peer Comparison Tool'!$E$6,[0]!DropdownData,K345+1,FALSE))</f>
        <v/>
      </c>
      <c r="N345" s="27">
        <v>336</v>
      </c>
      <c r="O345" s="28" t="str">
        <f>IF(HLOOKUP('Peer Comparison Tool'!$G$6,StateDropdownData,N345+1,FALSE)=0,"",HLOOKUP('Peer Comparison Tool'!$G$6,StateDropdownData,N345+1,FALSE))</f>
        <v/>
      </c>
      <c r="P345" s="29" t="str">
        <f>IF(HLOOKUP('Peer Comparison Tool'!$G$6,DropdownData,N345+1,FALSE)=0,"",HLOOKUP('Peer Comparison Tool'!$G$6,DropdownData,N345+1,FALSE))</f>
        <v/>
      </c>
      <c r="Q345" s="27">
        <v>336</v>
      </c>
      <c r="R345" s="28" t="str">
        <f>IF(HLOOKUP('Peer Comparison Tool'!$I$6,StateDropdownData,Q345+1,FALSE)=0,"",HLOOKUP('Peer Comparison Tool'!$I$6,StateDropdownData,Q345+1,FALSE))</f>
        <v/>
      </c>
      <c r="S345" s="29" t="str">
        <f>IF(HLOOKUP('Peer Comparison Tool'!$I$6,DropdownData,Q345+1,FALSE)=0,"",HLOOKUP('Peer Comparison Tool'!$I$6,DropdownData,Q345+1,FALSE))</f>
        <v/>
      </c>
      <c r="T345" s="5" t="str">
        <f t="shared" si="5294"/>
        <v/>
      </c>
      <c r="U345" s="5" t="str">
        <f t="shared" si="5294"/>
        <v/>
      </c>
      <c r="V345" s="5" t="str">
        <f t="shared" si="5294"/>
        <v/>
      </c>
      <c r="W345" s="5" t="str">
        <f t="shared" si="5294"/>
        <v/>
      </c>
      <c r="X345" s="5" t="str">
        <f t="shared" si="5294"/>
        <v/>
      </c>
      <c r="Y345" s="5" t="str">
        <f t="shared" si="5294"/>
        <v/>
      </c>
      <c r="Z345" s="5" t="str">
        <f t="shared" si="5294"/>
        <v/>
      </c>
      <c r="AA345" s="5" t="str">
        <f t="shared" si="5294"/>
        <v/>
      </c>
      <c r="AB345" s="5" t="str">
        <f t="shared" si="5294"/>
        <v/>
      </c>
      <c r="AC345" s="5" t="str">
        <f t="shared" si="5294"/>
        <v/>
      </c>
      <c r="AD345" s="5" t="str">
        <f t="shared" si="5295"/>
        <v/>
      </c>
      <c r="AE345" s="5" t="str">
        <f t="shared" si="5295"/>
        <v/>
      </c>
      <c r="AF345" s="5">
        <f t="shared" si="5295"/>
        <v>1009832</v>
      </c>
      <c r="AG345" s="5" t="str">
        <f t="shared" si="5295"/>
        <v/>
      </c>
      <c r="AH345" s="5" t="str">
        <f t="shared" si="5295"/>
        <v/>
      </c>
      <c r="AI345" s="5" t="str">
        <f t="shared" si="5295"/>
        <v/>
      </c>
      <c r="AJ345" s="5" t="str">
        <f t="shared" si="5295"/>
        <v/>
      </c>
      <c r="AK345" s="5" t="str">
        <f t="shared" si="5295"/>
        <v/>
      </c>
      <c r="AL345" s="5" t="str">
        <f t="shared" si="5295"/>
        <v/>
      </c>
      <c r="AM345" s="5" t="str">
        <f t="shared" si="5295"/>
        <v/>
      </c>
      <c r="AN345" s="5" t="str">
        <f t="shared" si="5296"/>
        <v/>
      </c>
      <c r="AO345" s="5" t="str">
        <f t="shared" si="5296"/>
        <v/>
      </c>
      <c r="AP345" s="5" t="str">
        <f t="shared" si="5296"/>
        <v/>
      </c>
      <c r="AQ345" s="5" t="str">
        <f t="shared" si="5296"/>
        <v/>
      </c>
      <c r="AR345" s="5" t="str">
        <f t="shared" si="5296"/>
        <v/>
      </c>
      <c r="AS345" s="5" t="str">
        <f t="shared" si="5296"/>
        <v/>
      </c>
      <c r="AT345" s="5" t="str">
        <f t="shared" si="5296"/>
        <v/>
      </c>
      <c r="AU345" s="5" t="str">
        <f t="shared" si="5296"/>
        <v/>
      </c>
      <c r="AV345" s="5" t="str">
        <f t="shared" si="5296"/>
        <v/>
      </c>
      <c r="AW345" s="5" t="str">
        <f t="shared" si="5296"/>
        <v/>
      </c>
      <c r="AX345" s="5" t="str">
        <f t="shared" si="5297"/>
        <v/>
      </c>
      <c r="AY345" s="5" t="str">
        <f t="shared" si="5297"/>
        <v/>
      </c>
      <c r="AZ345" s="5" t="str">
        <f t="shared" si="5297"/>
        <v/>
      </c>
      <c r="BA345" s="5" t="str">
        <f t="shared" si="5297"/>
        <v/>
      </c>
      <c r="BB345" s="5" t="str">
        <f t="shared" si="5297"/>
        <v/>
      </c>
      <c r="BC345" s="5" t="str">
        <f t="shared" si="5297"/>
        <v/>
      </c>
      <c r="BD345" s="5" t="str">
        <f t="shared" si="5297"/>
        <v/>
      </c>
      <c r="BE345" s="5" t="str">
        <f t="shared" si="5297"/>
        <v/>
      </c>
      <c r="BF345" s="5" t="str">
        <f t="shared" si="5297"/>
        <v/>
      </c>
      <c r="BG345" s="5" t="str">
        <f t="shared" si="5297"/>
        <v/>
      </c>
      <c r="BH345" s="5" t="str">
        <f t="shared" si="5298"/>
        <v/>
      </c>
      <c r="BI345" s="5" t="str">
        <f t="shared" si="5298"/>
        <v/>
      </c>
      <c r="BJ345" s="5">
        <f t="shared" si="5298"/>
        <v>1013861</v>
      </c>
      <c r="BK345" s="5" t="str">
        <f t="shared" si="5298"/>
        <v/>
      </c>
      <c r="BL345" s="5" t="str">
        <f t="shared" si="5298"/>
        <v/>
      </c>
      <c r="BM345" s="5" t="str">
        <f t="shared" si="5298"/>
        <v/>
      </c>
      <c r="BN345" s="5" t="str">
        <f t="shared" si="5298"/>
        <v/>
      </c>
      <c r="BO345" s="5" t="str">
        <f t="shared" si="5298"/>
        <v/>
      </c>
      <c r="BP345" s="5" t="str">
        <f t="shared" si="5298"/>
        <v/>
      </c>
      <c r="BQ345" s="5" t="str">
        <f t="shared" si="5298"/>
        <v/>
      </c>
      <c r="BR345" s="5"/>
      <c r="BT345" s="5" t="str">
        <f t="shared" si="5234"/>
        <v/>
      </c>
      <c r="BU345" s="5" t="str">
        <f t="shared" si="5235"/>
        <v/>
      </c>
      <c r="BV345" s="5" t="str">
        <f t="shared" si="5236"/>
        <v/>
      </c>
      <c r="BW345" s="5" t="str">
        <f t="shared" si="5237"/>
        <v/>
      </c>
      <c r="BX345" s="5" t="str">
        <f t="shared" si="5238"/>
        <v/>
      </c>
      <c r="BY345" s="5" t="str">
        <f t="shared" si="5239"/>
        <v/>
      </c>
      <c r="BZ345" s="5" t="str">
        <f t="shared" si="5240"/>
        <v/>
      </c>
      <c r="CA345" s="5" t="str">
        <f t="shared" si="5241"/>
        <v/>
      </c>
      <c r="CB345" s="5" t="str">
        <f t="shared" si="5242"/>
        <v/>
      </c>
      <c r="CC345" s="5" t="str">
        <f t="shared" si="5243"/>
        <v/>
      </c>
      <c r="CD345" s="5" t="str">
        <f t="shared" si="5244"/>
        <v/>
      </c>
      <c r="CE345" s="5" t="str">
        <f t="shared" si="5245"/>
        <v/>
      </c>
      <c r="CF345" s="5" t="str">
        <f t="shared" si="5246"/>
        <v>Villa Grove State Bank - Villa Grove, IL</v>
      </c>
      <c r="CG345" s="5" t="str">
        <f t="shared" si="5247"/>
        <v/>
      </c>
      <c r="CH345" s="5" t="str">
        <f t="shared" si="5248"/>
        <v/>
      </c>
      <c r="CI345" s="5" t="str">
        <f t="shared" si="5249"/>
        <v/>
      </c>
      <c r="CJ345" s="5" t="str">
        <f t="shared" si="5250"/>
        <v/>
      </c>
      <c r="CK345" s="5" t="str">
        <f t="shared" si="5251"/>
        <v/>
      </c>
      <c r="CL345" s="5" t="str">
        <f t="shared" si="5252"/>
        <v/>
      </c>
      <c r="CM345" s="5" t="str">
        <f t="shared" si="5253"/>
        <v/>
      </c>
      <c r="CN345" s="5" t="str">
        <f t="shared" si="5254"/>
        <v/>
      </c>
      <c r="CO345" s="5" t="str">
        <f t="shared" si="5255"/>
        <v/>
      </c>
      <c r="CP345" s="5" t="str">
        <f t="shared" si="5256"/>
        <v/>
      </c>
      <c r="CQ345" s="5" t="str">
        <f t="shared" si="5257"/>
        <v/>
      </c>
      <c r="CR345" s="5" t="str">
        <f t="shared" si="5258"/>
        <v/>
      </c>
      <c r="CS345" s="5" t="str">
        <f t="shared" si="5259"/>
        <v/>
      </c>
      <c r="CT345" s="5" t="str">
        <f t="shared" si="5260"/>
        <v/>
      </c>
      <c r="CU345" s="5" t="str">
        <f t="shared" si="5261"/>
        <v/>
      </c>
      <c r="CV345" s="5" t="str">
        <f t="shared" si="5262"/>
        <v/>
      </c>
      <c r="CW345" s="5" t="str">
        <f t="shared" si="5263"/>
        <v/>
      </c>
      <c r="CX345" s="5" t="str">
        <f t="shared" si="5264"/>
        <v/>
      </c>
      <c r="CY345" s="5" t="str">
        <f t="shared" si="5265"/>
        <v/>
      </c>
      <c r="CZ345" s="5" t="str">
        <f t="shared" si="5266"/>
        <v/>
      </c>
      <c r="DA345" s="5" t="str">
        <f t="shared" si="5267"/>
        <v/>
      </c>
      <c r="DB345" s="5" t="str">
        <f t="shared" si="5268"/>
        <v/>
      </c>
      <c r="DC345" s="5" t="str">
        <f t="shared" si="5269"/>
        <v/>
      </c>
      <c r="DD345" s="5" t="str">
        <f t="shared" si="5270"/>
        <v/>
      </c>
      <c r="DE345" s="5" t="str">
        <f t="shared" si="5271"/>
        <v/>
      </c>
      <c r="DF345" s="5" t="str">
        <f t="shared" si="5272"/>
        <v/>
      </c>
      <c r="DG345" s="5" t="str">
        <f t="shared" si="5273"/>
        <v/>
      </c>
      <c r="DH345" s="5" t="str">
        <f t="shared" si="5274"/>
        <v/>
      </c>
      <c r="DI345" s="5" t="str">
        <f t="shared" si="5275"/>
        <v/>
      </c>
      <c r="DJ345" s="5" t="str">
        <f t="shared" si="5276"/>
        <v>The First State Bank - Columbus, TX</v>
      </c>
      <c r="DK345" s="5" t="str">
        <f t="shared" si="5277"/>
        <v/>
      </c>
      <c r="DL345" s="5" t="str">
        <f t="shared" si="5278"/>
        <v/>
      </c>
      <c r="DM345" s="5" t="str">
        <f t="shared" si="5279"/>
        <v/>
      </c>
      <c r="DN345" s="5" t="str">
        <f t="shared" si="5280"/>
        <v/>
      </c>
      <c r="DO345" s="5" t="str">
        <f t="shared" si="5281"/>
        <v/>
      </c>
      <c r="DP345" s="5" t="str">
        <f t="shared" si="5282"/>
        <v/>
      </c>
      <c r="DQ345" s="5" t="str">
        <f t="shared" si="5223"/>
        <v/>
      </c>
    </row>
    <row r="346" spans="1:121" x14ac:dyDescent="0.25">
      <c r="A346">
        <v>345</v>
      </c>
      <c r="B346" s="5">
        <v>1020822</v>
      </c>
      <c r="C346" t="str">
        <f t="shared" si="5288"/>
        <v>United Security Bank - Fresno, CA</v>
      </c>
      <c r="D346" s="21" t="s">
        <v>1315</v>
      </c>
      <c r="E346" s="19" t="s">
        <v>2971</v>
      </c>
      <c r="F346" s="19" t="s">
        <v>2951</v>
      </c>
      <c r="G346" s="19"/>
      <c r="K346" s="27">
        <v>337</v>
      </c>
      <c r="L346" s="28" t="str">
        <f>IF(HLOOKUP('Peer Comparison Tool'!$E$6,StateDropdownData,K346+1,FALSE)=0,"",HLOOKUP('Peer Comparison Tool'!$E$6,StateDropdownData,K346+1,FALSE))</f>
        <v/>
      </c>
      <c r="M346" s="29" t="str">
        <f>IF(HLOOKUP('Peer Comparison Tool'!$E$6,[0]!DropdownData,K346+1,FALSE)=0,"",HLOOKUP('Peer Comparison Tool'!$E$6,[0]!DropdownData,K346+1,FALSE))</f>
        <v/>
      </c>
      <c r="N346" s="27">
        <v>337</v>
      </c>
      <c r="O346" s="28" t="str">
        <f>IF(HLOOKUP('Peer Comparison Tool'!$G$6,StateDropdownData,N346+1,FALSE)=0,"",HLOOKUP('Peer Comparison Tool'!$G$6,StateDropdownData,N346+1,FALSE))</f>
        <v/>
      </c>
      <c r="P346" s="29" t="str">
        <f>IF(HLOOKUP('Peer Comparison Tool'!$G$6,DropdownData,N346+1,FALSE)=0,"",HLOOKUP('Peer Comparison Tool'!$G$6,DropdownData,N346+1,FALSE))</f>
        <v/>
      </c>
      <c r="Q346" s="27">
        <v>337</v>
      </c>
      <c r="R346" s="28" t="str">
        <f>IF(HLOOKUP('Peer Comparison Tool'!$I$6,StateDropdownData,Q346+1,FALSE)=0,"",HLOOKUP('Peer Comparison Tool'!$I$6,StateDropdownData,Q346+1,FALSE))</f>
        <v/>
      </c>
      <c r="S346" s="29" t="str">
        <f>IF(HLOOKUP('Peer Comparison Tool'!$I$6,DropdownData,Q346+1,FALSE)=0,"",HLOOKUP('Peer Comparison Tool'!$I$6,DropdownData,Q346+1,FALSE))</f>
        <v/>
      </c>
      <c r="T346" s="5" t="str">
        <f t="shared" si="5294"/>
        <v/>
      </c>
      <c r="U346" s="5" t="str">
        <f t="shared" si="5294"/>
        <v/>
      </c>
      <c r="V346" s="5" t="str">
        <f t="shared" si="5294"/>
        <v/>
      </c>
      <c r="W346" s="5" t="str">
        <f t="shared" si="5294"/>
        <v/>
      </c>
      <c r="X346" s="5" t="str">
        <f t="shared" si="5294"/>
        <v/>
      </c>
      <c r="Y346" s="5" t="str">
        <f t="shared" si="5294"/>
        <v/>
      </c>
      <c r="Z346" s="5" t="str">
        <f t="shared" si="5294"/>
        <v/>
      </c>
      <c r="AA346" s="5" t="str">
        <f t="shared" si="5294"/>
        <v/>
      </c>
      <c r="AB346" s="5" t="str">
        <f t="shared" si="5294"/>
        <v/>
      </c>
      <c r="AC346" s="5" t="str">
        <f t="shared" si="5294"/>
        <v/>
      </c>
      <c r="AD346" s="5" t="str">
        <f t="shared" si="5295"/>
        <v/>
      </c>
      <c r="AE346" s="5" t="str">
        <f t="shared" si="5295"/>
        <v/>
      </c>
      <c r="AF346" s="5">
        <f t="shared" si="5295"/>
        <v>1024607</v>
      </c>
      <c r="AG346" s="5" t="str">
        <f t="shared" si="5295"/>
        <v/>
      </c>
      <c r="AH346" s="5" t="str">
        <f t="shared" si="5295"/>
        <v/>
      </c>
      <c r="AI346" s="5" t="str">
        <f t="shared" si="5295"/>
        <v/>
      </c>
      <c r="AJ346" s="5" t="str">
        <f t="shared" si="5295"/>
        <v/>
      </c>
      <c r="AK346" s="5" t="str">
        <f t="shared" si="5295"/>
        <v/>
      </c>
      <c r="AL346" s="5" t="str">
        <f t="shared" si="5295"/>
        <v/>
      </c>
      <c r="AM346" s="5" t="str">
        <f t="shared" si="5295"/>
        <v/>
      </c>
      <c r="AN346" s="5" t="str">
        <f t="shared" si="5296"/>
        <v/>
      </c>
      <c r="AO346" s="5" t="str">
        <f t="shared" si="5296"/>
        <v/>
      </c>
      <c r="AP346" s="5" t="str">
        <f t="shared" si="5296"/>
        <v/>
      </c>
      <c r="AQ346" s="5" t="str">
        <f t="shared" si="5296"/>
        <v/>
      </c>
      <c r="AR346" s="5" t="str">
        <f t="shared" si="5296"/>
        <v/>
      </c>
      <c r="AS346" s="5" t="str">
        <f t="shared" si="5296"/>
        <v/>
      </c>
      <c r="AT346" s="5" t="str">
        <f t="shared" si="5296"/>
        <v/>
      </c>
      <c r="AU346" s="5" t="str">
        <f t="shared" si="5296"/>
        <v/>
      </c>
      <c r="AV346" s="5" t="str">
        <f t="shared" si="5296"/>
        <v/>
      </c>
      <c r="AW346" s="5" t="str">
        <f t="shared" si="5296"/>
        <v/>
      </c>
      <c r="AX346" s="5" t="str">
        <f t="shared" si="5297"/>
        <v/>
      </c>
      <c r="AY346" s="5" t="str">
        <f t="shared" si="5297"/>
        <v/>
      </c>
      <c r="AZ346" s="5" t="str">
        <f t="shared" si="5297"/>
        <v/>
      </c>
      <c r="BA346" s="5" t="str">
        <f t="shared" si="5297"/>
        <v/>
      </c>
      <c r="BB346" s="5" t="str">
        <f t="shared" si="5297"/>
        <v/>
      </c>
      <c r="BC346" s="5" t="str">
        <f t="shared" si="5297"/>
        <v/>
      </c>
      <c r="BD346" s="5" t="str">
        <f t="shared" si="5297"/>
        <v/>
      </c>
      <c r="BE346" s="5" t="str">
        <f t="shared" si="5297"/>
        <v/>
      </c>
      <c r="BF346" s="5" t="str">
        <f t="shared" si="5297"/>
        <v/>
      </c>
      <c r="BG346" s="5" t="str">
        <f t="shared" si="5297"/>
        <v/>
      </c>
      <c r="BH346" s="5" t="str">
        <f t="shared" si="5298"/>
        <v/>
      </c>
      <c r="BI346" s="5" t="str">
        <f t="shared" si="5298"/>
        <v/>
      </c>
      <c r="BJ346" s="5">
        <f t="shared" si="5298"/>
        <v>1014969</v>
      </c>
      <c r="BK346" s="5" t="str">
        <f t="shared" si="5298"/>
        <v/>
      </c>
      <c r="BL346" s="5" t="str">
        <f t="shared" si="5298"/>
        <v/>
      </c>
      <c r="BM346" s="5" t="str">
        <f t="shared" si="5298"/>
        <v/>
      </c>
      <c r="BN346" s="5" t="str">
        <f t="shared" si="5298"/>
        <v/>
      </c>
      <c r="BO346" s="5" t="str">
        <f t="shared" si="5298"/>
        <v/>
      </c>
      <c r="BP346" s="5" t="str">
        <f t="shared" si="5298"/>
        <v/>
      </c>
      <c r="BQ346" s="5" t="str">
        <f t="shared" si="5298"/>
        <v/>
      </c>
      <c r="BR346" s="5"/>
      <c r="BT346" s="5" t="str">
        <f t="shared" si="5234"/>
        <v/>
      </c>
      <c r="BU346" s="5" t="str">
        <f t="shared" si="5235"/>
        <v/>
      </c>
      <c r="BV346" s="5" t="str">
        <f t="shared" si="5236"/>
        <v/>
      </c>
      <c r="BW346" s="5" t="str">
        <f t="shared" si="5237"/>
        <v/>
      </c>
      <c r="BX346" s="5" t="str">
        <f t="shared" si="5238"/>
        <v/>
      </c>
      <c r="BY346" s="5" t="str">
        <f t="shared" si="5239"/>
        <v/>
      </c>
      <c r="BZ346" s="5" t="str">
        <f t="shared" si="5240"/>
        <v/>
      </c>
      <c r="CA346" s="5" t="str">
        <f t="shared" si="5241"/>
        <v/>
      </c>
      <c r="CB346" s="5" t="str">
        <f t="shared" si="5242"/>
        <v/>
      </c>
      <c r="CC346" s="5" t="str">
        <f t="shared" si="5243"/>
        <v/>
      </c>
      <c r="CD346" s="5" t="str">
        <f t="shared" si="5244"/>
        <v/>
      </c>
      <c r="CE346" s="5" t="str">
        <f t="shared" si="5245"/>
        <v/>
      </c>
      <c r="CF346" s="5" t="str">
        <f t="shared" si="5246"/>
        <v>Village Bank &amp; Trust, National Association - Arlington Heights, IL</v>
      </c>
      <c r="CG346" s="5" t="str">
        <f t="shared" si="5247"/>
        <v/>
      </c>
      <c r="CH346" s="5" t="str">
        <f t="shared" si="5248"/>
        <v/>
      </c>
      <c r="CI346" s="5" t="str">
        <f t="shared" si="5249"/>
        <v/>
      </c>
      <c r="CJ346" s="5" t="str">
        <f t="shared" si="5250"/>
        <v/>
      </c>
      <c r="CK346" s="5" t="str">
        <f t="shared" si="5251"/>
        <v/>
      </c>
      <c r="CL346" s="5" t="str">
        <f t="shared" si="5252"/>
        <v/>
      </c>
      <c r="CM346" s="5" t="str">
        <f t="shared" si="5253"/>
        <v/>
      </c>
      <c r="CN346" s="5" t="str">
        <f t="shared" si="5254"/>
        <v/>
      </c>
      <c r="CO346" s="5" t="str">
        <f t="shared" si="5255"/>
        <v/>
      </c>
      <c r="CP346" s="5" t="str">
        <f t="shared" si="5256"/>
        <v/>
      </c>
      <c r="CQ346" s="5" t="str">
        <f t="shared" si="5257"/>
        <v/>
      </c>
      <c r="CR346" s="5" t="str">
        <f t="shared" si="5258"/>
        <v/>
      </c>
      <c r="CS346" s="5" t="str">
        <f t="shared" si="5259"/>
        <v/>
      </c>
      <c r="CT346" s="5" t="str">
        <f t="shared" si="5260"/>
        <v/>
      </c>
      <c r="CU346" s="5" t="str">
        <f t="shared" si="5261"/>
        <v/>
      </c>
      <c r="CV346" s="5" t="str">
        <f t="shared" si="5262"/>
        <v/>
      </c>
      <c r="CW346" s="5" t="str">
        <f t="shared" si="5263"/>
        <v/>
      </c>
      <c r="CX346" s="5" t="str">
        <f t="shared" si="5264"/>
        <v/>
      </c>
      <c r="CY346" s="5" t="str">
        <f t="shared" si="5265"/>
        <v/>
      </c>
      <c r="CZ346" s="5" t="str">
        <f t="shared" si="5266"/>
        <v/>
      </c>
      <c r="DA346" s="5" t="str">
        <f t="shared" si="5267"/>
        <v/>
      </c>
      <c r="DB346" s="5" t="str">
        <f t="shared" si="5268"/>
        <v/>
      </c>
      <c r="DC346" s="5" t="str">
        <f t="shared" si="5269"/>
        <v/>
      </c>
      <c r="DD346" s="5" t="str">
        <f t="shared" si="5270"/>
        <v/>
      </c>
      <c r="DE346" s="5" t="str">
        <f t="shared" si="5271"/>
        <v/>
      </c>
      <c r="DF346" s="5" t="str">
        <f t="shared" si="5272"/>
        <v/>
      </c>
      <c r="DG346" s="5" t="str">
        <f t="shared" si="5273"/>
        <v/>
      </c>
      <c r="DH346" s="5" t="str">
        <f t="shared" si="5274"/>
        <v/>
      </c>
      <c r="DI346" s="5" t="str">
        <f t="shared" si="5275"/>
        <v/>
      </c>
      <c r="DJ346" s="5" t="str">
        <f t="shared" si="5276"/>
        <v>The First State Bank - Louise, TX</v>
      </c>
      <c r="DK346" s="5" t="str">
        <f t="shared" si="5277"/>
        <v/>
      </c>
      <c r="DL346" s="5" t="str">
        <f t="shared" si="5278"/>
        <v/>
      </c>
      <c r="DM346" s="5" t="str">
        <f t="shared" si="5279"/>
        <v/>
      </c>
      <c r="DN346" s="5" t="str">
        <f t="shared" si="5280"/>
        <v/>
      </c>
      <c r="DO346" s="5" t="str">
        <f t="shared" si="5281"/>
        <v/>
      </c>
      <c r="DP346" s="5" t="str">
        <f t="shared" si="5282"/>
        <v/>
      </c>
      <c r="DQ346" s="5" t="str">
        <f t="shared" si="5223"/>
        <v/>
      </c>
    </row>
    <row r="347" spans="1:121" x14ac:dyDescent="0.25">
      <c r="A347">
        <v>346</v>
      </c>
      <c r="B347" s="5">
        <v>1002097</v>
      </c>
      <c r="C347" t="str">
        <f t="shared" si="5288"/>
        <v>Universal Bank - West Covina, CA</v>
      </c>
      <c r="D347" s="21" t="s">
        <v>448</v>
      </c>
      <c r="E347" s="19" t="s">
        <v>3007</v>
      </c>
      <c r="F347" s="19" t="s">
        <v>2951</v>
      </c>
      <c r="G347" s="19"/>
      <c r="K347" s="27">
        <v>338</v>
      </c>
      <c r="L347" s="28" t="str">
        <f>IF(HLOOKUP('Peer Comparison Tool'!$E$6,StateDropdownData,K347+1,FALSE)=0,"",HLOOKUP('Peer Comparison Tool'!$E$6,StateDropdownData,K347+1,FALSE))</f>
        <v/>
      </c>
      <c r="M347" s="29" t="str">
        <f>IF(HLOOKUP('Peer Comparison Tool'!$E$6,[0]!DropdownData,K347+1,FALSE)=0,"",HLOOKUP('Peer Comparison Tool'!$E$6,[0]!DropdownData,K347+1,FALSE))</f>
        <v/>
      </c>
      <c r="N347" s="27">
        <v>338</v>
      </c>
      <c r="O347" s="28" t="str">
        <f>IF(HLOOKUP('Peer Comparison Tool'!$G$6,StateDropdownData,N347+1,FALSE)=0,"",HLOOKUP('Peer Comparison Tool'!$G$6,StateDropdownData,N347+1,FALSE))</f>
        <v/>
      </c>
      <c r="P347" s="29" t="str">
        <f>IF(HLOOKUP('Peer Comparison Tool'!$G$6,DropdownData,N347+1,FALSE)=0,"",HLOOKUP('Peer Comparison Tool'!$G$6,DropdownData,N347+1,FALSE))</f>
        <v/>
      </c>
      <c r="Q347" s="27">
        <v>338</v>
      </c>
      <c r="R347" s="28" t="str">
        <f>IF(HLOOKUP('Peer Comparison Tool'!$I$6,StateDropdownData,Q347+1,FALSE)=0,"",HLOOKUP('Peer Comparison Tool'!$I$6,StateDropdownData,Q347+1,FALSE))</f>
        <v/>
      </c>
      <c r="S347" s="29" t="str">
        <f>IF(HLOOKUP('Peer Comparison Tool'!$I$6,DropdownData,Q347+1,FALSE)=0,"",HLOOKUP('Peer Comparison Tool'!$I$6,DropdownData,Q347+1,FALSE))</f>
        <v/>
      </c>
      <c r="T347" s="5" t="str">
        <f t="shared" si="5294"/>
        <v/>
      </c>
      <c r="U347" s="5" t="str">
        <f t="shared" si="5294"/>
        <v/>
      </c>
      <c r="V347" s="5" t="str">
        <f t="shared" si="5294"/>
        <v/>
      </c>
      <c r="W347" s="5" t="str">
        <f t="shared" si="5294"/>
        <v/>
      </c>
      <c r="X347" s="5" t="str">
        <f t="shared" si="5294"/>
        <v/>
      </c>
      <c r="Y347" s="5" t="str">
        <f t="shared" si="5294"/>
        <v/>
      </c>
      <c r="Z347" s="5" t="str">
        <f t="shared" si="5294"/>
        <v/>
      </c>
      <c r="AA347" s="5" t="str">
        <f t="shared" si="5294"/>
        <v/>
      </c>
      <c r="AB347" s="5" t="str">
        <f t="shared" si="5294"/>
        <v/>
      </c>
      <c r="AC347" s="5" t="str">
        <f t="shared" si="5294"/>
        <v/>
      </c>
      <c r="AD347" s="5" t="str">
        <f t="shared" si="5295"/>
        <v/>
      </c>
      <c r="AE347" s="5" t="str">
        <f t="shared" si="5295"/>
        <v/>
      </c>
      <c r="AF347" s="5">
        <f t="shared" si="5295"/>
        <v>1014323</v>
      </c>
      <c r="AG347" s="5" t="str">
        <f t="shared" si="5295"/>
        <v/>
      </c>
      <c r="AH347" s="5" t="str">
        <f t="shared" si="5295"/>
        <v/>
      </c>
      <c r="AI347" s="5" t="str">
        <f t="shared" si="5295"/>
        <v/>
      </c>
      <c r="AJ347" s="5" t="str">
        <f t="shared" si="5295"/>
        <v/>
      </c>
      <c r="AK347" s="5" t="str">
        <f t="shared" si="5295"/>
        <v/>
      </c>
      <c r="AL347" s="5" t="str">
        <f t="shared" si="5295"/>
        <v/>
      </c>
      <c r="AM347" s="5" t="str">
        <f t="shared" si="5295"/>
        <v/>
      </c>
      <c r="AN347" s="5" t="str">
        <f t="shared" si="5296"/>
        <v/>
      </c>
      <c r="AO347" s="5" t="str">
        <f t="shared" si="5296"/>
        <v/>
      </c>
      <c r="AP347" s="5" t="str">
        <f t="shared" si="5296"/>
        <v/>
      </c>
      <c r="AQ347" s="5" t="str">
        <f t="shared" si="5296"/>
        <v/>
      </c>
      <c r="AR347" s="5" t="str">
        <f t="shared" si="5296"/>
        <v/>
      </c>
      <c r="AS347" s="5" t="str">
        <f t="shared" si="5296"/>
        <v/>
      </c>
      <c r="AT347" s="5" t="str">
        <f t="shared" si="5296"/>
        <v/>
      </c>
      <c r="AU347" s="5" t="str">
        <f t="shared" si="5296"/>
        <v/>
      </c>
      <c r="AV347" s="5" t="str">
        <f t="shared" si="5296"/>
        <v/>
      </c>
      <c r="AW347" s="5" t="str">
        <f t="shared" si="5296"/>
        <v/>
      </c>
      <c r="AX347" s="5" t="str">
        <f t="shared" si="5297"/>
        <v/>
      </c>
      <c r="AY347" s="5" t="str">
        <f t="shared" si="5297"/>
        <v/>
      </c>
      <c r="AZ347" s="5" t="str">
        <f t="shared" si="5297"/>
        <v/>
      </c>
      <c r="BA347" s="5" t="str">
        <f t="shared" si="5297"/>
        <v/>
      </c>
      <c r="BB347" s="5" t="str">
        <f t="shared" si="5297"/>
        <v/>
      </c>
      <c r="BC347" s="5" t="str">
        <f t="shared" si="5297"/>
        <v/>
      </c>
      <c r="BD347" s="5" t="str">
        <f t="shared" si="5297"/>
        <v/>
      </c>
      <c r="BE347" s="5" t="str">
        <f t="shared" si="5297"/>
        <v/>
      </c>
      <c r="BF347" s="5" t="str">
        <f t="shared" si="5297"/>
        <v/>
      </c>
      <c r="BG347" s="5" t="str">
        <f t="shared" si="5297"/>
        <v/>
      </c>
      <c r="BH347" s="5" t="str">
        <f t="shared" si="5298"/>
        <v/>
      </c>
      <c r="BI347" s="5" t="str">
        <f t="shared" si="5298"/>
        <v/>
      </c>
      <c r="BJ347" s="5">
        <f t="shared" si="5298"/>
        <v>1007436</v>
      </c>
      <c r="BK347" s="5" t="str">
        <f t="shared" si="5298"/>
        <v/>
      </c>
      <c r="BL347" s="5" t="str">
        <f t="shared" si="5298"/>
        <v/>
      </c>
      <c r="BM347" s="5" t="str">
        <f t="shared" si="5298"/>
        <v/>
      </c>
      <c r="BN347" s="5" t="str">
        <f t="shared" si="5298"/>
        <v/>
      </c>
      <c r="BO347" s="5" t="str">
        <f t="shared" si="5298"/>
        <v/>
      </c>
      <c r="BP347" s="5" t="str">
        <f t="shared" si="5298"/>
        <v/>
      </c>
      <c r="BQ347" s="5" t="str">
        <f t="shared" si="5298"/>
        <v/>
      </c>
      <c r="BR347" s="5"/>
      <c r="BT347" s="5" t="str">
        <f t="shared" si="5234"/>
        <v/>
      </c>
      <c r="BU347" s="5" t="str">
        <f t="shared" si="5235"/>
        <v/>
      </c>
      <c r="BV347" s="5" t="str">
        <f t="shared" si="5236"/>
        <v/>
      </c>
      <c r="BW347" s="5" t="str">
        <f t="shared" si="5237"/>
        <v/>
      </c>
      <c r="BX347" s="5" t="str">
        <f t="shared" si="5238"/>
        <v/>
      </c>
      <c r="BY347" s="5" t="str">
        <f t="shared" si="5239"/>
        <v/>
      </c>
      <c r="BZ347" s="5" t="str">
        <f t="shared" si="5240"/>
        <v/>
      </c>
      <c r="CA347" s="5" t="str">
        <f t="shared" si="5241"/>
        <v/>
      </c>
      <c r="CB347" s="5" t="str">
        <f t="shared" si="5242"/>
        <v/>
      </c>
      <c r="CC347" s="5" t="str">
        <f t="shared" si="5243"/>
        <v/>
      </c>
      <c r="CD347" s="5" t="str">
        <f t="shared" si="5244"/>
        <v/>
      </c>
      <c r="CE347" s="5" t="str">
        <f t="shared" si="5245"/>
        <v/>
      </c>
      <c r="CF347" s="5" t="str">
        <f t="shared" si="5246"/>
        <v>Warren-Boynton State Bank - New Berlin, IL</v>
      </c>
      <c r="CG347" s="5" t="str">
        <f t="shared" si="5247"/>
        <v/>
      </c>
      <c r="CH347" s="5" t="str">
        <f t="shared" si="5248"/>
        <v/>
      </c>
      <c r="CI347" s="5" t="str">
        <f t="shared" si="5249"/>
        <v/>
      </c>
      <c r="CJ347" s="5" t="str">
        <f t="shared" si="5250"/>
        <v/>
      </c>
      <c r="CK347" s="5" t="str">
        <f t="shared" si="5251"/>
        <v/>
      </c>
      <c r="CL347" s="5" t="str">
        <f t="shared" si="5252"/>
        <v/>
      </c>
      <c r="CM347" s="5" t="str">
        <f t="shared" si="5253"/>
        <v/>
      </c>
      <c r="CN347" s="5" t="str">
        <f t="shared" si="5254"/>
        <v/>
      </c>
      <c r="CO347" s="5" t="str">
        <f t="shared" si="5255"/>
        <v/>
      </c>
      <c r="CP347" s="5" t="str">
        <f t="shared" si="5256"/>
        <v/>
      </c>
      <c r="CQ347" s="5" t="str">
        <f t="shared" si="5257"/>
        <v/>
      </c>
      <c r="CR347" s="5" t="str">
        <f t="shared" si="5258"/>
        <v/>
      </c>
      <c r="CS347" s="5" t="str">
        <f t="shared" si="5259"/>
        <v/>
      </c>
      <c r="CT347" s="5" t="str">
        <f t="shared" si="5260"/>
        <v/>
      </c>
      <c r="CU347" s="5" t="str">
        <f t="shared" si="5261"/>
        <v/>
      </c>
      <c r="CV347" s="5" t="str">
        <f t="shared" si="5262"/>
        <v/>
      </c>
      <c r="CW347" s="5" t="str">
        <f t="shared" si="5263"/>
        <v/>
      </c>
      <c r="CX347" s="5" t="str">
        <f t="shared" si="5264"/>
        <v/>
      </c>
      <c r="CY347" s="5" t="str">
        <f t="shared" si="5265"/>
        <v/>
      </c>
      <c r="CZ347" s="5" t="str">
        <f t="shared" si="5266"/>
        <v/>
      </c>
      <c r="DA347" s="5" t="str">
        <f t="shared" si="5267"/>
        <v/>
      </c>
      <c r="DB347" s="5" t="str">
        <f t="shared" si="5268"/>
        <v/>
      </c>
      <c r="DC347" s="5" t="str">
        <f t="shared" si="5269"/>
        <v/>
      </c>
      <c r="DD347" s="5" t="str">
        <f t="shared" si="5270"/>
        <v/>
      </c>
      <c r="DE347" s="5" t="str">
        <f t="shared" si="5271"/>
        <v/>
      </c>
      <c r="DF347" s="5" t="str">
        <f t="shared" si="5272"/>
        <v/>
      </c>
      <c r="DG347" s="5" t="str">
        <f t="shared" si="5273"/>
        <v/>
      </c>
      <c r="DH347" s="5" t="str">
        <f t="shared" si="5274"/>
        <v/>
      </c>
      <c r="DI347" s="5" t="str">
        <f t="shared" si="5275"/>
        <v/>
      </c>
      <c r="DJ347" s="5" t="str">
        <f t="shared" si="5276"/>
        <v>The Granger National Bank - Granger, TX</v>
      </c>
      <c r="DK347" s="5" t="str">
        <f t="shared" si="5277"/>
        <v/>
      </c>
      <c r="DL347" s="5" t="str">
        <f t="shared" si="5278"/>
        <v/>
      </c>
      <c r="DM347" s="5" t="str">
        <f t="shared" si="5279"/>
        <v/>
      </c>
      <c r="DN347" s="5" t="str">
        <f t="shared" si="5280"/>
        <v/>
      </c>
      <c r="DO347" s="5" t="str">
        <f t="shared" si="5281"/>
        <v/>
      </c>
      <c r="DP347" s="5" t="str">
        <f t="shared" si="5282"/>
        <v/>
      </c>
      <c r="DQ347" s="5" t="str">
        <f t="shared" si="5223"/>
        <v/>
      </c>
    </row>
    <row r="348" spans="1:121" x14ac:dyDescent="0.25">
      <c r="A348">
        <v>347</v>
      </c>
      <c r="B348" s="5">
        <v>19122105</v>
      </c>
      <c r="C348" t="str">
        <f t="shared" si="5288"/>
        <v>US Metro Bank - Garden Grove, CA</v>
      </c>
      <c r="D348" s="21" t="s">
        <v>1848</v>
      </c>
      <c r="E348" s="19" t="s">
        <v>3008</v>
      </c>
      <c r="F348" s="19" t="s">
        <v>2951</v>
      </c>
      <c r="G348" s="19"/>
      <c r="K348" s="27">
        <v>339</v>
      </c>
      <c r="L348" s="28" t="str">
        <f>IF(HLOOKUP('Peer Comparison Tool'!$E$6,StateDropdownData,K348+1,FALSE)=0,"",HLOOKUP('Peer Comparison Tool'!$E$6,StateDropdownData,K348+1,FALSE))</f>
        <v/>
      </c>
      <c r="M348" s="29" t="str">
        <f>IF(HLOOKUP('Peer Comparison Tool'!$E$6,[0]!DropdownData,K348+1,FALSE)=0,"",HLOOKUP('Peer Comparison Tool'!$E$6,[0]!DropdownData,K348+1,FALSE))</f>
        <v/>
      </c>
      <c r="N348" s="27">
        <v>339</v>
      </c>
      <c r="O348" s="28" t="str">
        <f>IF(HLOOKUP('Peer Comparison Tool'!$G$6,StateDropdownData,N348+1,FALSE)=0,"",HLOOKUP('Peer Comparison Tool'!$G$6,StateDropdownData,N348+1,FALSE))</f>
        <v/>
      </c>
      <c r="P348" s="29" t="str">
        <f>IF(HLOOKUP('Peer Comparison Tool'!$G$6,DropdownData,N348+1,FALSE)=0,"",HLOOKUP('Peer Comparison Tool'!$G$6,DropdownData,N348+1,FALSE))</f>
        <v/>
      </c>
      <c r="Q348" s="27">
        <v>339</v>
      </c>
      <c r="R348" s="28" t="str">
        <f>IF(HLOOKUP('Peer Comparison Tool'!$I$6,StateDropdownData,Q348+1,FALSE)=0,"",HLOOKUP('Peer Comparison Tool'!$I$6,StateDropdownData,Q348+1,FALSE))</f>
        <v/>
      </c>
      <c r="S348" s="29" t="str">
        <f>IF(HLOOKUP('Peer Comparison Tool'!$I$6,DropdownData,Q348+1,FALSE)=0,"",HLOOKUP('Peer Comparison Tool'!$I$6,DropdownData,Q348+1,FALSE))</f>
        <v/>
      </c>
      <c r="T348" s="5" t="str">
        <f t="shared" si="5294"/>
        <v/>
      </c>
      <c r="U348" s="5" t="str">
        <f t="shared" si="5294"/>
        <v/>
      </c>
      <c r="V348" s="5" t="str">
        <f t="shared" si="5294"/>
        <v/>
      </c>
      <c r="W348" s="5" t="str">
        <f t="shared" si="5294"/>
        <v/>
      </c>
      <c r="X348" s="5" t="str">
        <f t="shared" si="5294"/>
        <v/>
      </c>
      <c r="Y348" s="5" t="str">
        <f t="shared" si="5294"/>
        <v/>
      </c>
      <c r="Z348" s="5" t="str">
        <f t="shared" si="5294"/>
        <v/>
      </c>
      <c r="AA348" s="5" t="str">
        <f t="shared" si="5294"/>
        <v/>
      </c>
      <c r="AB348" s="5" t="str">
        <f t="shared" si="5294"/>
        <v/>
      </c>
      <c r="AC348" s="5" t="str">
        <f t="shared" si="5294"/>
        <v/>
      </c>
      <c r="AD348" s="5" t="str">
        <f t="shared" si="5295"/>
        <v/>
      </c>
      <c r="AE348" s="5" t="str">
        <f t="shared" si="5295"/>
        <v/>
      </c>
      <c r="AF348" s="5">
        <f t="shared" si="5295"/>
        <v>1013736</v>
      </c>
      <c r="AG348" s="5" t="str">
        <f t="shared" si="5295"/>
        <v/>
      </c>
      <c r="AH348" s="5" t="str">
        <f t="shared" si="5295"/>
        <v/>
      </c>
      <c r="AI348" s="5" t="str">
        <f t="shared" si="5295"/>
        <v/>
      </c>
      <c r="AJ348" s="5" t="str">
        <f t="shared" si="5295"/>
        <v/>
      </c>
      <c r="AK348" s="5" t="str">
        <f t="shared" si="5295"/>
        <v/>
      </c>
      <c r="AL348" s="5" t="str">
        <f t="shared" si="5295"/>
        <v/>
      </c>
      <c r="AM348" s="5" t="str">
        <f t="shared" si="5295"/>
        <v/>
      </c>
      <c r="AN348" s="5" t="str">
        <f t="shared" si="5296"/>
        <v/>
      </c>
      <c r="AO348" s="5" t="str">
        <f t="shared" si="5296"/>
        <v/>
      </c>
      <c r="AP348" s="5" t="str">
        <f t="shared" si="5296"/>
        <v/>
      </c>
      <c r="AQ348" s="5" t="str">
        <f t="shared" si="5296"/>
        <v/>
      </c>
      <c r="AR348" s="5" t="str">
        <f t="shared" si="5296"/>
        <v/>
      </c>
      <c r="AS348" s="5" t="str">
        <f t="shared" si="5296"/>
        <v/>
      </c>
      <c r="AT348" s="5" t="str">
        <f t="shared" si="5296"/>
        <v/>
      </c>
      <c r="AU348" s="5" t="str">
        <f t="shared" si="5296"/>
        <v/>
      </c>
      <c r="AV348" s="5" t="str">
        <f t="shared" si="5296"/>
        <v/>
      </c>
      <c r="AW348" s="5" t="str">
        <f t="shared" si="5296"/>
        <v/>
      </c>
      <c r="AX348" s="5" t="str">
        <f t="shared" si="5297"/>
        <v/>
      </c>
      <c r="AY348" s="5" t="str">
        <f t="shared" si="5297"/>
        <v/>
      </c>
      <c r="AZ348" s="5" t="str">
        <f t="shared" si="5297"/>
        <v/>
      </c>
      <c r="BA348" s="5" t="str">
        <f t="shared" si="5297"/>
        <v/>
      </c>
      <c r="BB348" s="5" t="str">
        <f t="shared" si="5297"/>
        <v/>
      </c>
      <c r="BC348" s="5" t="str">
        <f t="shared" si="5297"/>
        <v/>
      </c>
      <c r="BD348" s="5" t="str">
        <f t="shared" si="5297"/>
        <v/>
      </c>
      <c r="BE348" s="5" t="str">
        <f t="shared" si="5297"/>
        <v/>
      </c>
      <c r="BF348" s="5" t="str">
        <f t="shared" si="5297"/>
        <v/>
      </c>
      <c r="BG348" s="5" t="str">
        <f t="shared" si="5297"/>
        <v/>
      </c>
      <c r="BH348" s="5" t="str">
        <f t="shared" si="5298"/>
        <v/>
      </c>
      <c r="BI348" s="5" t="str">
        <f t="shared" si="5298"/>
        <v/>
      </c>
      <c r="BJ348" s="5">
        <f t="shared" si="5298"/>
        <v>1015355</v>
      </c>
      <c r="BK348" s="5" t="str">
        <f t="shared" si="5298"/>
        <v/>
      </c>
      <c r="BL348" s="5" t="str">
        <f t="shared" si="5298"/>
        <v/>
      </c>
      <c r="BM348" s="5" t="str">
        <f t="shared" si="5298"/>
        <v/>
      </c>
      <c r="BN348" s="5" t="str">
        <f t="shared" si="5298"/>
        <v/>
      </c>
      <c r="BO348" s="5" t="str">
        <f t="shared" si="5298"/>
        <v/>
      </c>
      <c r="BP348" s="5" t="str">
        <f t="shared" si="5298"/>
        <v/>
      </c>
      <c r="BQ348" s="5" t="str">
        <f t="shared" si="5298"/>
        <v/>
      </c>
      <c r="BR348" s="5"/>
      <c r="BT348" s="5" t="str">
        <f t="shared" si="5234"/>
        <v/>
      </c>
      <c r="BU348" s="5" t="str">
        <f t="shared" si="5235"/>
        <v/>
      </c>
      <c r="BV348" s="5" t="str">
        <f t="shared" si="5236"/>
        <v/>
      </c>
      <c r="BW348" s="5" t="str">
        <f t="shared" si="5237"/>
        <v/>
      </c>
      <c r="BX348" s="5" t="str">
        <f t="shared" si="5238"/>
        <v/>
      </c>
      <c r="BY348" s="5" t="str">
        <f t="shared" si="5239"/>
        <v/>
      </c>
      <c r="BZ348" s="5" t="str">
        <f t="shared" si="5240"/>
        <v/>
      </c>
      <c r="CA348" s="5" t="str">
        <f t="shared" si="5241"/>
        <v/>
      </c>
      <c r="CB348" s="5" t="str">
        <f t="shared" si="5242"/>
        <v/>
      </c>
      <c r="CC348" s="5" t="str">
        <f t="shared" si="5243"/>
        <v/>
      </c>
      <c r="CD348" s="5" t="str">
        <f t="shared" si="5244"/>
        <v/>
      </c>
      <c r="CE348" s="5" t="str">
        <f t="shared" si="5245"/>
        <v/>
      </c>
      <c r="CF348" s="5" t="str">
        <f t="shared" si="5246"/>
        <v>Washington Savings Bank - Effingham, IL</v>
      </c>
      <c r="CG348" s="5" t="str">
        <f t="shared" si="5247"/>
        <v/>
      </c>
      <c r="CH348" s="5" t="str">
        <f t="shared" si="5248"/>
        <v/>
      </c>
      <c r="CI348" s="5" t="str">
        <f t="shared" si="5249"/>
        <v/>
      </c>
      <c r="CJ348" s="5" t="str">
        <f t="shared" si="5250"/>
        <v/>
      </c>
      <c r="CK348" s="5" t="str">
        <f t="shared" si="5251"/>
        <v/>
      </c>
      <c r="CL348" s="5" t="str">
        <f t="shared" si="5252"/>
        <v/>
      </c>
      <c r="CM348" s="5" t="str">
        <f t="shared" si="5253"/>
        <v/>
      </c>
      <c r="CN348" s="5" t="str">
        <f t="shared" si="5254"/>
        <v/>
      </c>
      <c r="CO348" s="5" t="str">
        <f t="shared" si="5255"/>
        <v/>
      </c>
      <c r="CP348" s="5" t="str">
        <f t="shared" si="5256"/>
        <v/>
      </c>
      <c r="CQ348" s="5" t="str">
        <f t="shared" si="5257"/>
        <v/>
      </c>
      <c r="CR348" s="5" t="str">
        <f t="shared" si="5258"/>
        <v/>
      </c>
      <c r="CS348" s="5" t="str">
        <f t="shared" si="5259"/>
        <v/>
      </c>
      <c r="CT348" s="5" t="str">
        <f t="shared" si="5260"/>
        <v/>
      </c>
      <c r="CU348" s="5" t="str">
        <f t="shared" si="5261"/>
        <v/>
      </c>
      <c r="CV348" s="5" t="str">
        <f t="shared" si="5262"/>
        <v/>
      </c>
      <c r="CW348" s="5" t="str">
        <f t="shared" si="5263"/>
        <v/>
      </c>
      <c r="CX348" s="5" t="str">
        <f t="shared" si="5264"/>
        <v/>
      </c>
      <c r="CY348" s="5" t="str">
        <f t="shared" si="5265"/>
        <v/>
      </c>
      <c r="CZ348" s="5" t="str">
        <f t="shared" si="5266"/>
        <v/>
      </c>
      <c r="DA348" s="5" t="str">
        <f t="shared" si="5267"/>
        <v/>
      </c>
      <c r="DB348" s="5" t="str">
        <f t="shared" si="5268"/>
        <v/>
      </c>
      <c r="DC348" s="5" t="str">
        <f t="shared" si="5269"/>
        <v/>
      </c>
      <c r="DD348" s="5" t="str">
        <f t="shared" si="5270"/>
        <v/>
      </c>
      <c r="DE348" s="5" t="str">
        <f t="shared" si="5271"/>
        <v/>
      </c>
      <c r="DF348" s="5" t="str">
        <f t="shared" si="5272"/>
        <v/>
      </c>
      <c r="DG348" s="5" t="str">
        <f t="shared" si="5273"/>
        <v/>
      </c>
      <c r="DH348" s="5" t="str">
        <f t="shared" si="5274"/>
        <v/>
      </c>
      <c r="DI348" s="5" t="str">
        <f t="shared" si="5275"/>
        <v/>
      </c>
      <c r="DJ348" s="5" t="str">
        <f t="shared" si="5276"/>
        <v>The Jacksboro National Bank - Jacksboro, TX</v>
      </c>
      <c r="DK348" s="5" t="str">
        <f t="shared" si="5277"/>
        <v/>
      </c>
      <c r="DL348" s="5" t="str">
        <f t="shared" si="5278"/>
        <v/>
      </c>
      <c r="DM348" s="5" t="str">
        <f t="shared" si="5279"/>
        <v/>
      </c>
      <c r="DN348" s="5" t="str">
        <f t="shared" si="5280"/>
        <v/>
      </c>
      <c r="DO348" s="5" t="str">
        <f t="shared" si="5281"/>
        <v/>
      </c>
      <c r="DP348" s="5" t="str">
        <f t="shared" si="5282"/>
        <v/>
      </c>
      <c r="DQ348" s="5" t="str">
        <f t="shared" si="5223"/>
        <v/>
      </c>
    </row>
    <row r="349" spans="1:121" x14ac:dyDescent="0.25">
      <c r="A349">
        <v>348</v>
      </c>
      <c r="B349" s="5">
        <v>112148015</v>
      </c>
      <c r="C349" t="str">
        <f t="shared" si="5288"/>
        <v>West Coast Community Bank - Santa Cruz, CA</v>
      </c>
      <c r="D349" s="21" t="s">
        <v>10830</v>
      </c>
      <c r="E349" s="19" t="s">
        <v>2990</v>
      </c>
      <c r="F349" s="19" t="s">
        <v>2951</v>
      </c>
      <c r="G349" s="19"/>
      <c r="K349" s="27">
        <v>340</v>
      </c>
      <c r="L349" s="28" t="str">
        <f>IF(HLOOKUP('Peer Comparison Tool'!$E$6,StateDropdownData,K349+1,FALSE)=0,"",HLOOKUP('Peer Comparison Tool'!$E$6,StateDropdownData,K349+1,FALSE))</f>
        <v/>
      </c>
      <c r="M349" s="29" t="str">
        <f>IF(HLOOKUP('Peer Comparison Tool'!$E$6,[0]!DropdownData,K349+1,FALSE)=0,"",HLOOKUP('Peer Comparison Tool'!$E$6,[0]!DropdownData,K349+1,FALSE))</f>
        <v/>
      </c>
      <c r="N349" s="27">
        <v>340</v>
      </c>
      <c r="O349" s="28" t="str">
        <f>IF(HLOOKUP('Peer Comparison Tool'!$G$6,StateDropdownData,N349+1,FALSE)=0,"",HLOOKUP('Peer Comparison Tool'!$G$6,StateDropdownData,N349+1,FALSE))</f>
        <v/>
      </c>
      <c r="P349" s="29" t="str">
        <f>IF(HLOOKUP('Peer Comparison Tool'!$G$6,DropdownData,N349+1,FALSE)=0,"",HLOOKUP('Peer Comparison Tool'!$G$6,DropdownData,N349+1,FALSE))</f>
        <v/>
      </c>
      <c r="Q349" s="27">
        <v>340</v>
      </c>
      <c r="R349" s="28" t="str">
        <f>IF(HLOOKUP('Peer Comparison Tool'!$I$6,StateDropdownData,Q349+1,FALSE)=0,"",HLOOKUP('Peer Comparison Tool'!$I$6,StateDropdownData,Q349+1,FALSE))</f>
        <v/>
      </c>
      <c r="S349" s="29" t="str">
        <f>IF(HLOOKUP('Peer Comparison Tool'!$I$6,DropdownData,Q349+1,FALSE)=0,"",HLOOKUP('Peer Comparison Tool'!$I$6,DropdownData,Q349+1,FALSE))</f>
        <v/>
      </c>
      <c r="T349" s="5" t="str">
        <f t="shared" si="5294"/>
        <v/>
      </c>
      <c r="U349" s="5" t="str">
        <f t="shared" si="5294"/>
        <v/>
      </c>
      <c r="V349" s="5" t="str">
        <f t="shared" si="5294"/>
        <v/>
      </c>
      <c r="W349" s="5" t="str">
        <f t="shared" si="5294"/>
        <v/>
      </c>
      <c r="X349" s="5" t="str">
        <f t="shared" si="5294"/>
        <v/>
      </c>
      <c r="Y349" s="5" t="str">
        <f t="shared" si="5294"/>
        <v/>
      </c>
      <c r="Z349" s="5" t="str">
        <f t="shared" si="5294"/>
        <v/>
      </c>
      <c r="AA349" s="5" t="str">
        <f t="shared" si="5294"/>
        <v/>
      </c>
      <c r="AB349" s="5" t="str">
        <f t="shared" si="5294"/>
        <v/>
      </c>
      <c r="AC349" s="5" t="str">
        <f t="shared" si="5294"/>
        <v/>
      </c>
      <c r="AD349" s="5" t="str">
        <f t="shared" si="5295"/>
        <v/>
      </c>
      <c r="AE349" s="5" t="str">
        <f t="shared" si="5295"/>
        <v/>
      </c>
      <c r="AF349" s="5">
        <f t="shared" si="5295"/>
        <v>1009928</v>
      </c>
      <c r="AG349" s="5" t="str">
        <f t="shared" si="5295"/>
        <v/>
      </c>
      <c r="AH349" s="5" t="str">
        <f t="shared" si="5295"/>
        <v/>
      </c>
      <c r="AI349" s="5" t="str">
        <f t="shared" si="5295"/>
        <v/>
      </c>
      <c r="AJ349" s="5" t="str">
        <f t="shared" si="5295"/>
        <v/>
      </c>
      <c r="AK349" s="5" t="str">
        <f t="shared" si="5295"/>
        <v/>
      </c>
      <c r="AL349" s="5" t="str">
        <f t="shared" si="5295"/>
        <v/>
      </c>
      <c r="AM349" s="5" t="str">
        <f t="shared" si="5295"/>
        <v/>
      </c>
      <c r="AN349" s="5" t="str">
        <f t="shared" si="5296"/>
        <v/>
      </c>
      <c r="AO349" s="5" t="str">
        <f t="shared" si="5296"/>
        <v/>
      </c>
      <c r="AP349" s="5" t="str">
        <f t="shared" si="5296"/>
        <v/>
      </c>
      <c r="AQ349" s="5" t="str">
        <f t="shared" si="5296"/>
        <v/>
      </c>
      <c r="AR349" s="5" t="str">
        <f t="shared" si="5296"/>
        <v/>
      </c>
      <c r="AS349" s="5" t="str">
        <f t="shared" si="5296"/>
        <v/>
      </c>
      <c r="AT349" s="5" t="str">
        <f t="shared" si="5296"/>
        <v/>
      </c>
      <c r="AU349" s="5" t="str">
        <f t="shared" si="5296"/>
        <v/>
      </c>
      <c r="AV349" s="5" t="str">
        <f t="shared" si="5296"/>
        <v/>
      </c>
      <c r="AW349" s="5" t="str">
        <f t="shared" si="5296"/>
        <v/>
      </c>
      <c r="AX349" s="5" t="str">
        <f t="shared" si="5297"/>
        <v/>
      </c>
      <c r="AY349" s="5" t="str">
        <f t="shared" si="5297"/>
        <v/>
      </c>
      <c r="AZ349" s="5" t="str">
        <f t="shared" si="5297"/>
        <v/>
      </c>
      <c r="BA349" s="5" t="str">
        <f t="shared" si="5297"/>
        <v/>
      </c>
      <c r="BB349" s="5" t="str">
        <f t="shared" si="5297"/>
        <v/>
      </c>
      <c r="BC349" s="5" t="str">
        <f t="shared" si="5297"/>
        <v/>
      </c>
      <c r="BD349" s="5" t="str">
        <f t="shared" si="5297"/>
        <v/>
      </c>
      <c r="BE349" s="5" t="str">
        <f t="shared" si="5297"/>
        <v/>
      </c>
      <c r="BF349" s="5" t="str">
        <f t="shared" si="5297"/>
        <v/>
      </c>
      <c r="BG349" s="5" t="str">
        <f t="shared" si="5297"/>
        <v/>
      </c>
      <c r="BH349" s="5" t="str">
        <f t="shared" si="5298"/>
        <v/>
      </c>
      <c r="BI349" s="5" t="str">
        <f t="shared" si="5298"/>
        <v/>
      </c>
      <c r="BJ349" s="5">
        <f t="shared" si="5298"/>
        <v>1016039</v>
      </c>
      <c r="BK349" s="5" t="str">
        <f t="shared" si="5298"/>
        <v/>
      </c>
      <c r="BL349" s="5" t="str">
        <f t="shared" si="5298"/>
        <v/>
      </c>
      <c r="BM349" s="5" t="str">
        <f t="shared" si="5298"/>
        <v/>
      </c>
      <c r="BN349" s="5" t="str">
        <f t="shared" si="5298"/>
        <v/>
      </c>
      <c r="BO349" s="5" t="str">
        <f t="shared" si="5298"/>
        <v/>
      </c>
      <c r="BP349" s="5" t="str">
        <f t="shared" si="5298"/>
        <v/>
      </c>
      <c r="BQ349" s="5" t="str">
        <f t="shared" si="5298"/>
        <v/>
      </c>
      <c r="BR349" s="5"/>
      <c r="BT349" s="5" t="str">
        <f t="shared" si="5234"/>
        <v/>
      </c>
      <c r="BU349" s="5" t="str">
        <f t="shared" si="5235"/>
        <v/>
      </c>
      <c r="BV349" s="5" t="str">
        <f t="shared" si="5236"/>
        <v/>
      </c>
      <c r="BW349" s="5" t="str">
        <f t="shared" si="5237"/>
        <v/>
      </c>
      <c r="BX349" s="5" t="str">
        <f t="shared" si="5238"/>
        <v/>
      </c>
      <c r="BY349" s="5" t="str">
        <f t="shared" si="5239"/>
        <v/>
      </c>
      <c r="BZ349" s="5" t="str">
        <f t="shared" si="5240"/>
        <v/>
      </c>
      <c r="CA349" s="5" t="str">
        <f t="shared" si="5241"/>
        <v/>
      </c>
      <c r="CB349" s="5" t="str">
        <f t="shared" si="5242"/>
        <v/>
      </c>
      <c r="CC349" s="5" t="str">
        <f t="shared" si="5243"/>
        <v/>
      </c>
      <c r="CD349" s="5" t="str">
        <f t="shared" si="5244"/>
        <v/>
      </c>
      <c r="CE349" s="5" t="str">
        <f t="shared" si="5245"/>
        <v/>
      </c>
      <c r="CF349" s="5" t="str">
        <f t="shared" si="5246"/>
        <v>Washington State Bank - Washington, IL</v>
      </c>
      <c r="CG349" s="5" t="str">
        <f t="shared" si="5247"/>
        <v/>
      </c>
      <c r="CH349" s="5" t="str">
        <f t="shared" si="5248"/>
        <v/>
      </c>
      <c r="CI349" s="5" t="str">
        <f t="shared" si="5249"/>
        <v/>
      </c>
      <c r="CJ349" s="5" t="str">
        <f t="shared" si="5250"/>
        <v/>
      </c>
      <c r="CK349" s="5" t="str">
        <f t="shared" si="5251"/>
        <v/>
      </c>
      <c r="CL349" s="5" t="str">
        <f t="shared" si="5252"/>
        <v/>
      </c>
      <c r="CM349" s="5" t="str">
        <f t="shared" si="5253"/>
        <v/>
      </c>
      <c r="CN349" s="5" t="str">
        <f t="shared" si="5254"/>
        <v/>
      </c>
      <c r="CO349" s="5" t="str">
        <f t="shared" si="5255"/>
        <v/>
      </c>
      <c r="CP349" s="5" t="str">
        <f t="shared" si="5256"/>
        <v/>
      </c>
      <c r="CQ349" s="5" t="str">
        <f t="shared" si="5257"/>
        <v/>
      </c>
      <c r="CR349" s="5" t="str">
        <f t="shared" si="5258"/>
        <v/>
      </c>
      <c r="CS349" s="5" t="str">
        <f t="shared" si="5259"/>
        <v/>
      </c>
      <c r="CT349" s="5" t="str">
        <f t="shared" si="5260"/>
        <v/>
      </c>
      <c r="CU349" s="5" t="str">
        <f t="shared" si="5261"/>
        <v/>
      </c>
      <c r="CV349" s="5" t="str">
        <f t="shared" si="5262"/>
        <v/>
      </c>
      <c r="CW349" s="5" t="str">
        <f t="shared" si="5263"/>
        <v/>
      </c>
      <c r="CX349" s="5" t="str">
        <f t="shared" si="5264"/>
        <v/>
      </c>
      <c r="CY349" s="5" t="str">
        <f t="shared" si="5265"/>
        <v/>
      </c>
      <c r="CZ349" s="5" t="str">
        <f t="shared" si="5266"/>
        <v/>
      </c>
      <c r="DA349" s="5" t="str">
        <f t="shared" si="5267"/>
        <v/>
      </c>
      <c r="DB349" s="5" t="str">
        <f t="shared" si="5268"/>
        <v/>
      </c>
      <c r="DC349" s="5" t="str">
        <f t="shared" si="5269"/>
        <v/>
      </c>
      <c r="DD349" s="5" t="str">
        <f t="shared" si="5270"/>
        <v/>
      </c>
      <c r="DE349" s="5" t="str">
        <f t="shared" si="5271"/>
        <v/>
      </c>
      <c r="DF349" s="5" t="str">
        <f t="shared" si="5272"/>
        <v/>
      </c>
      <c r="DG349" s="5" t="str">
        <f t="shared" si="5273"/>
        <v/>
      </c>
      <c r="DH349" s="5" t="str">
        <f t="shared" si="5274"/>
        <v/>
      </c>
      <c r="DI349" s="5" t="str">
        <f t="shared" si="5275"/>
        <v/>
      </c>
      <c r="DJ349" s="5" t="str">
        <f t="shared" si="5276"/>
        <v>The Karnes County National Bank of Karnes City - Karnes City, TX</v>
      </c>
      <c r="DK349" s="5" t="str">
        <f t="shared" si="5277"/>
        <v/>
      </c>
      <c r="DL349" s="5" t="str">
        <f t="shared" si="5278"/>
        <v/>
      </c>
      <c r="DM349" s="5" t="str">
        <f t="shared" si="5279"/>
        <v/>
      </c>
      <c r="DN349" s="5" t="str">
        <f t="shared" si="5280"/>
        <v/>
      </c>
      <c r="DO349" s="5" t="str">
        <f t="shared" si="5281"/>
        <v/>
      </c>
      <c r="DP349" s="5" t="str">
        <f t="shared" si="5282"/>
        <v/>
      </c>
      <c r="DQ349" s="5" t="str">
        <f t="shared" si="5223"/>
        <v/>
      </c>
    </row>
    <row r="350" spans="1:121" x14ac:dyDescent="0.25">
      <c r="A350">
        <v>349</v>
      </c>
      <c r="B350" s="5">
        <v>1012550</v>
      </c>
      <c r="C350" t="str">
        <f t="shared" si="5288"/>
        <v>WestAmerica Bank - San Rafael, CA</v>
      </c>
      <c r="D350" s="21" t="s">
        <v>129</v>
      </c>
      <c r="E350" s="19" t="s">
        <v>2983</v>
      </c>
      <c r="F350" s="19" t="s">
        <v>2951</v>
      </c>
      <c r="G350" s="19"/>
      <c r="K350" s="27">
        <v>341</v>
      </c>
      <c r="L350" s="28" t="str">
        <f>IF(HLOOKUP('Peer Comparison Tool'!$E$6,StateDropdownData,K350+1,FALSE)=0,"",HLOOKUP('Peer Comparison Tool'!$E$6,StateDropdownData,K350+1,FALSE))</f>
        <v/>
      </c>
      <c r="M350" s="29" t="str">
        <f>IF(HLOOKUP('Peer Comparison Tool'!$E$6,[0]!DropdownData,K350+1,FALSE)=0,"",HLOOKUP('Peer Comparison Tool'!$E$6,[0]!DropdownData,K350+1,FALSE))</f>
        <v/>
      </c>
      <c r="N350" s="27">
        <v>341</v>
      </c>
      <c r="O350" s="28" t="str">
        <f>IF(HLOOKUP('Peer Comparison Tool'!$G$6,StateDropdownData,N350+1,FALSE)=0,"",HLOOKUP('Peer Comparison Tool'!$G$6,StateDropdownData,N350+1,FALSE))</f>
        <v/>
      </c>
      <c r="P350" s="29" t="str">
        <f>IF(HLOOKUP('Peer Comparison Tool'!$G$6,DropdownData,N350+1,FALSE)=0,"",HLOOKUP('Peer Comparison Tool'!$G$6,DropdownData,N350+1,FALSE))</f>
        <v/>
      </c>
      <c r="Q350" s="27">
        <v>341</v>
      </c>
      <c r="R350" s="28" t="str">
        <f>IF(HLOOKUP('Peer Comparison Tool'!$I$6,StateDropdownData,Q350+1,FALSE)=0,"",HLOOKUP('Peer Comparison Tool'!$I$6,StateDropdownData,Q350+1,FALSE))</f>
        <v/>
      </c>
      <c r="S350" s="29" t="str">
        <f>IF(HLOOKUP('Peer Comparison Tool'!$I$6,DropdownData,Q350+1,FALSE)=0,"",HLOOKUP('Peer Comparison Tool'!$I$6,DropdownData,Q350+1,FALSE))</f>
        <v/>
      </c>
      <c r="T350" s="5" t="str">
        <f t="shared" ref="T350:AC359" si="5299">IFERROR(IF(VLOOKUP(INDEX($L$2:$HEG$5,4,T$471+$Q350-1),$B$2:$F$5568,5,FALSE)=T$473,INDEX($L$2:$HEG$5,4,T$471+$Q350-1),""),"")</f>
        <v/>
      </c>
      <c r="U350" s="5" t="str">
        <f t="shared" si="5299"/>
        <v/>
      </c>
      <c r="V350" s="5" t="str">
        <f t="shared" si="5299"/>
        <v/>
      </c>
      <c r="W350" s="5" t="str">
        <f t="shared" si="5299"/>
        <v/>
      </c>
      <c r="X350" s="5" t="str">
        <f t="shared" si="5299"/>
        <v/>
      </c>
      <c r="Y350" s="5" t="str">
        <f t="shared" si="5299"/>
        <v/>
      </c>
      <c r="Z350" s="5" t="str">
        <f t="shared" si="5299"/>
        <v/>
      </c>
      <c r="AA350" s="5" t="str">
        <f t="shared" si="5299"/>
        <v/>
      </c>
      <c r="AB350" s="5" t="str">
        <f t="shared" si="5299"/>
        <v/>
      </c>
      <c r="AC350" s="5" t="str">
        <f t="shared" si="5299"/>
        <v/>
      </c>
      <c r="AD350" s="5" t="str">
        <f t="shared" ref="AD350:AM359" si="5300">IFERROR(IF(VLOOKUP(INDEX($L$2:$HEG$5,4,AD$471+$Q350-1),$B$2:$F$5568,5,FALSE)=AD$473,INDEX($L$2:$HEG$5,4,AD$471+$Q350-1),""),"")</f>
        <v/>
      </c>
      <c r="AE350" s="5" t="str">
        <f t="shared" si="5300"/>
        <v/>
      </c>
      <c r="AF350" s="5">
        <f t="shared" si="5300"/>
        <v>1011400</v>
      </c>
      <c r="AG350" s="5" t="str">
        <f t="shared" si="5300"/>
        <v/>
      </c>
      <c r="AH350" s="5" t="str">
        <f t="shared" si="5300"/>
        <v/>
      </c>
      <c r="AI350" s="5" t="str">
        <f t="shared" si="5300"/>
        <v/>
      </c>
      <c r="AJ350" s="5" t="str">
        <f t="shared" si="5300"/>
        <v/>
      </c>
      <c r="AK350" s="5" t="str">
        <f t="shared" si="5300"/>
        <v/>
      </c>
      <c r="AL350" s="5" t="str">
        <f t="shared" si="5300"/>
        <v/>
      </c>
      <c r="AM350" s="5" t="str">
        <f t="shared" si="5300"/>
        <v/>
      </c>
      <c r="AN350" s="5" t="str">
        <f t="shared" ref="AN350:AW359" si="5301">IFERROR(IF(VLOOKUP(INDEX($L$2:$HEG$5,4,AN$471+$Q350-1),$B$2:$F$5568,5,FALSE)=AN$473,INDEX($L$2:$HEG$5,4,AN$471+$Q350-1),""),"")</f>
        <v/>
      </c>
      <c r="AO350" s="5" t="str">
        <f t="shared" si="5301"/>
        <v/>
      </c>
      <c r="AP350" s="5" t="str">
        <f t="shared" si="5301"/>
        <v/>
      </c>
      <c r="AQ350" s="5" t="str">
        <f t="shared" si="5301"/>
        <v/>
      </c>
      <c r="AR350" s="5" t="str">
        <f t="shared" si="5301"/>
        <v/>
      </c>
      <c r="AS350" s="5" t="str">
        <f t="shared" si="5301"/>
        <v/>
      </c>
      <c r="AT350" s="5" t="str">
        <f t="shared" si="5301"/>
        <v/>
      </c>
      <c r="AU350" s="5" t="str">
        <f t="shared" si="5301"/>
        <v/>
      </c>
      <c r="AV350" s="5" t="str">
        <f t="shared" si="5301"/>
        <v/>
      </c>
      <c r="AW350" s="5" t="str">
        <f t="shared" si="5301"/>
        <v/>
      </c>
      <c r="AX350" s="5" t="str">
        <f t="shared" ref="AX350:BG359" si="5302">IFERROR(IF(VLOOKUP(INDEX($L$2:$HEG$5,4,AX$471+$Q350-1),$B$2:$F$5568,5,FALSE)=AX$473,INDEX($L$2:$HEG$5,4,AX$471+$Q350-1),""),"")</f>
        <v/>
      </c>
      <c r="AY350" s="5" t="str">
        <f t="shared" si="5302"/>
        <v/>
      </c>
      <c r="AZ350" s="5" t="str">
        <f t="shared" si="5302"/>
        <v/>
      </c>
      <c r="BA350" s="5" t="str">
        <f t="shared" si="5302"/>
        <v/>
      </c>
      <c r="BB350" s="5" t="str">
        <f t="shared" si="5302"/>
        <v/>
      </c>
      <c r="BC350" s="5" t="str">
        <f t="shared" si="5302"/>
        <v/>
      </c>
      <c r="BD350" s="5" t="str">
        <f t="shared" si="5302"/>
        <v/>
      </c>
      <c r="BE350" s="5" t="str">
        <f t="shared" si="5302"/>
        <v/>
      </c>
      <c r="BF350" s="5" t="str">
        <f t="shared" si="5302"/>
        <v/>
      </c>
      <c r="BG350" s="5" t="str">
        <f t="shared" si="5302"/>
        <v/>
      </c>
      <c r="BH350" s="5" t="str">
        <f t="shared" ref="BH350:BQ359" si="5303">IFERROR(IF(VLOOKUP(INDEX($L$2:$HEG$5,4,BH$471+$Q350-1),$B$2:$F$5568,5,FALSE)=BH$473,INDEX($L$2:$HEG$5,4,BH$471+$Q350-1),""),"")</f>
        <v/>
      </c>
      <c r="BI350" s="5" t="str">
        <f t="shared" si="5303"/>
        <v/>
      </c>
      <c r="BJ350" s="5">
        <f t="shared" si="5303"/>
        <v>1011610</v>
      </c>
      <c r="BK350" s="5" t="str">
        <f t="shared" si="5303"/>
        <v/>
      </c>
      <c r="BL350" s="5" t="str">
        <f t="shared" si="5303"/>
        <v/>
      </c>
      <c r="BM350" s="5" t="str">
        <f t="shared" si="5303"/>
        <v/>
      </c>
      <c r="BN350" s="5" t="str">
        <f t="shared" si="5303"/>
        <v/>
      </c>
      <c r="BO350" s="5" t="str">
        <f t="shared" si="5303"/>
        <v/>
      </c>
      <c r="BP350" s="5" t="str">
        <f t="shared" si="5303"/>
        <v/>
      </c>
      <c r="BQ350" s="5" t="str">
        <f t="shared" si="5303"/>
        <v/>
      </c>
      <c r="BR350" s="5"/>
      <c r="BT350" s="5" t="str">
        <f t="shared" si="5234"/>
        <v/>
      </c>
      <c r="BU350" s="5" t="str">
        <f t="shared" si="5235"/>
        <v/>
      </c>
      <c r="BV350" s="5" t="str">
        <f t="shared" si="5236"/>
        <v/>
      </c>
      <c r="BW350" s="5" t="str">
        <f t="shared" si="5237"/>
        <v/>
      </c>
      <c r="BX350" s="5" t="str">
        <f t="shared" si="5238"/>
        <v/>
      </c>
      <c r="BY350" s="5" t="str">
        <f t="shared" si="5239"/>
        <v/>
      </c>
      <c r="BZ350" s="5" t="str">
        <f t="shared" si="5240"/>
        <v/>
      </c>
      <c r="CA350" s="5" t="str">
        <f t="shared" si="5241"/>
        <v/>
      </c>
      <c r="CB350" s="5" t="str">
        <f t="shared" si="5242"/>
        <v/>
      </c>
      <c r="CC350" s="5" t="str">
        <f t="shared" si="5243"/>
        <v/>
      </c>
      <c r="CD350" s="5" t="str">
        <f t="shared" si="5244"/>
        <v/>
      </c>
      <c r="CE350" s="5" t="str">
        <f t="shared" si="5245"/>
        <v/>
      </c>
      <c r="CF350" s="5" t="str">
        <f t="shared" si="5246"/>
        <v>Waterman Bank - Waterman, IL</v>
      </c>
      <c r="CG350" s="5" t="str">
        <f t="shared" si="5247"/>
        <v/>
      </c>
      <c r="CH350" s="5" t="str">
        <f t="shared" si="5248"/>
        <v/>
      </c>
      <c r="CI350" s="5" t="str">
        <f t="shared" si="5249"/>
        <v/>
      </c>
      <c r="CJ350" s="5" t="str">
        <f t="shared" si="5250"/>
        <v/>
      </c>
      <c r="CK350" s="5" t="str">
        <f t="shared" si="5251"/>
        <v/>
      </c>
      <c r="CL350" s="5" t="str">
        <f t="shared" si="5252"/>
        <v/>
      </c>
      <c r="CM350" s="5" t="str">
        <f t="shared" si="5253"/>
        <v/>
      </c>
      <c r="CN350" s="5" t="str">
        <f t="shared" si="5254"/>
        <v/>
      </c>
      <c r="CO350" s="5" t="str">
        <f t="shared" si="5255"/>
        <v/>
      </c>
      <c r="CP350" s="5" t="str">
        <f t="shared" si="5256"/>
        <v/>
      </c>
      <c r="CQ350" s="5" t="str">
        <f t="shared" si="5257"/>
        <v/>
      </c>
      <c r="CR350" s="5" t="str">
        <f t="shared" si="5258"/>
        <v/>
      </c>
      <c r="CS350" s="5" t="str">
        <f t="shared" si="5259"/>
        <v/>
      </c>
      <c r="CT350" s="5" t="str">
        <f t="shared" si="5260"/>
        <v/>
      </c>
      <c r="CU350" s="5" t="str">
        <f t="shared" si="5261"/>
        <v/>
      </c>
      <c r="CV350" s="5" t="str">
        <f t="shared" si="5262"/>
        <v/>
      </c>
      <c r="CW350" s="5" t="str">
        <f t="shared" si="5263"/>
        <v/>
      </c>
      <c r="CX350" s="5" t="str">
        <f t="shared" si="5264"/>
        <v/>
      </c>
      <c r="CY350" s="5" t="str">
        <f t="shared" si="5265"/>
        <v/>
      </c>
      <c r="CZ350" s="5" t="str">
        <f t="shared" si="5266"/>
        <v/>
      </c>
      <c r="DA350" s="5" t="str">
        <f t="shared" si="5267"/>
        <v/>
      </c>
      <c r="DB350" s="5" t="str">
        <f t="shared" si="5268"/>
        <v/>
      </c>
      <c r="DC350" s="5" t="str">
        <f t="shared" si="5269"/>
        <v/>
      </c>
      <c r="DD350" s="5" t="str">
        <f t="shared" si="5270"/>
        <v/>
      </c>
      <c r="DE350" s="5" t="str">
        <f t="shared" si="5271"/>
        <v/>
      </c>
      <c r="DF350" s="5" t="str">
        <f t="shared" si="5272"/>
        <v/>
      </c>
      <c r="DG350" s="5" t="str">
        <f t="shared" si="5273"/>
        <v/>
      </c>
      <c r="DH350" s="5" t="str">
        <f t="shared" si="5274"/>
        <v/>
      </c>
      <c r="DI350" s="5" t="str">
        <f t="shared" si="5275"/>
        <v/>
      </c>
      <c r="DJ350" s="5" t="str">
        <f t="shared" si="5276"/>
        <v>The Lamesa National Bank - Lamesa, TX</v>
      </c>
      <c r="DK350" s="5" t="str">
        <f t="shared" si="5277"/>
        <v/>
      </c>
      <c r="DL350" s="5" t="str">
        <f t="shared" si="5278"/>
        <v/>
      </c>
      <c r="DM350" s="5" t="str">
        <f t="shared" si="5279"/>
        <v/>
      </c>
      <c r="DN350" s="5" t="str">
        <f t="shared" si="5280"/>
        <v/>
      </c>
      <c r="DO350" s="5" t="str">
        <f t="shared" si="5281"/>
        <v/>
      </c>
      <c r="DP350" s="5" t="str">
        <f t="shared" si="5282"/>
        <v/>
      </c>
      <c r="DQ350" s="5" t="str">
        <f t="shared" si="5223"/>
        <v/>
      </c>
    </row>
    <row r="351" spans="1:121" x14ac:dyDescent="0.25">
      <c r="A351">
        <v>350</v>
      </c>
      <c r="B351" s="5">
        <v>7729972</v>
      </c>
      <c r="C351" t="str">
        <f t="shared" si="5288"/>
        <v>Woori Bank - Los Angeles Branch - Los Angeles, CA</v>
      </c>
      <c r="D351" s="21" t="s">
        <v>10668</v>
      </c>
      <c r="E351" s="19" t="s">
        <v>2953</v>
      </c>
      <c r="F351" s="19" t="s">
        <v>2951</v>
      </c>
      <c r="G351" s="19"/>
      <c r="K351" s="27">
        <v>342</v>
      </c>
      <c r="L351" s="28" t="str">
        <f>IF(HLOOKUP('Peer Comparison Tool'!$E$6,StateDropdownData,K351+1,FALSE)=0,"",HLOOKUP('Peer Comparison Tool'!$E$6,StateDropdownData,K351+1,FALSE))</f>
        <v/>
      </c>
      <c r="M351" s="29" t="str">
        <f>IF(HLOOKUP('Peer Comparison Tool'!$E$6,[0]!DropdownData,K351+1,FALSE)=0,"",HLOOKUP('Peer Comparison Tool'!$E$6,[0]!DropdownData,K351+1,FALSE))</f>
        <v/>
      </c>
      <c r="N351" s="27">
        <v>342</v>
      </c>
      <c r="O351" s="28" t="str">
        <f>IF(HLOOKUP('Peer Comparison Tool'!$G$6,StateDropdownData,N351+1,FALSE)=0,"",HLOOKUP('Peer Comparison Tool'!$G$6,StateDropdownData,N351+1,FALSE))</f>
        <v/>
      </c>
      <c r="P351" s="29" t="str">
        <f>IF(HLOOKUP('Peer Comparison Tool'!$G$6,DropdownData,N351+1,FALSE)=0,"",HLOOKUP('Peer Comparison Tool'!$G$6,DropdownData,N351+1,FALSE))</f>
        <v/>
      </c>
      <c r="Q351" s="27">
        <v>342</v>
      </c>
      <c r="R351" s="28" t="str">
        <f>IF(HLOOKUP('Peer Comparison Tool'!$I$6,StateDropdownData,Q351+1,FALSE)=0,"",HLOOKUP('Peer Comparison Tool'!$I$6,StateDropdownData,Q351+1,FALSE))</f>
        <v/>
      </c>
      <c r="S351" s="29" t="str">
        <f>IF(HLOOKUP('Peer Comparison Tool'!$I$6,DropdownData,Q351+1,FALSE)=0,"",HLOOKUP('Peer Comparison Tool'!$I$6,DropdownData,Q351+1,FALSE))</f>
        <v/>
      </c>
      <c r="T351" s="5" t="str">
        <f t="shared" si="5299"/>
        <v/>
      </c>
      <c r="U351" s="5" t="str">
        <f t="shared" si="5299"/>
        <v/>
      </c>
      <c r="V351" s="5" t="str">
        <f t="shared" si="5299"/>
        <v/>
      </c>
      <c r="W351" s="5" t="str">
        <f t="shared" si="5299"/>
        <v/>
      </c>
      <c r="X351" s="5" t="str">
        <f t="shared" si="5299"/>
        <v/>
      </c>
      <c r="Y351" s="5" t="str">
        <f t="shared" si="5299"/>
        <v/>
      </c>
      <c r="Z351" s="5" t="str">
        <f t="shared" si="5299"/>
        <v/>
      </c>
      <c r="AA351" s="5" t="str">
        <f t="shared" si="5299"/>
        <v/>
      </c>
      <c r="AB351" s="5" t="str">
        <f t="shared" si="5299"/>
        <v/>
      </c>
      <c r="AC351" s="5" t="str">
        <f t="shared" si="5299"/>
        <v/>
      </c>
      <c r="AD351" s="5" t="str">
        <f t="shared" si="5300"/>
        <v/>
      </c>
      <c r="AE351" s="5" t="str">
        <f t="shared" si="5300"/>
        <v/>
      </c>
      <c r="AF351" s="5">
        <f t="shared" si="5300"/>
        <v>1015316</v>
      </c>
      <c r="AG351" s="5" t="str">
        <f t="shared" si="5300"/>
        <v/>
      </c>
      <c r="AH351" s="5" t="str">
        <f t="shared" si="5300"/>
        <v/>
      </c>
      <c r="AI351" s="5" t="str">
        <f t="shared" si="5300"/>
        <v/>
      </c>
      <c r="AJ351" s="5" t="str">
        <f t="shared" si="5300"/>
        <v/>
      </c>
      <c r="AK351" s="5" t="str">
        <f t="shared" si="5300"/>
        <v/>
      </c>
      <c r="AL351" s="5" t="str">
        <f t="shared" si="5300"/>
        <v/>
      </c>
      <c r="AM351" s="5" t="str">
        <f t="shared" si="5300"/>
        <v/>
      </c>
      <c r="AN351" s="5" t="str">
        <f t="shared" si="5301"/>
        <v/>
      </c>
      <c r="AO351" s="5" t="str">
        <f t="shared" si="5301"/>
        <v/>
      </c>
      <c r="AP351" s="5" t="str">
        <f t="shared" si="5301"/>
        <v/>
      </c>
      <c r="AQ351" s="5" t="str">
        <f t="shared" si="5301"/>
        <v/>
      </c>
      <c r="AR351" s="5" t="str">
        <f t="shared" si="5301"/>
        <v/>
      </c>
      <c r="AS351" s="5" t="str">
        <f t="shared" si="5301"/>
        <v/>
      </c>
      <c r="AT351" s="5" t="str">
        <f t="shared" si="5301"/>
        <v/>
      </c>
      <c r="AU351" s="5" t="str">
        <f t="shared" si="5301"/>
        <v/>
      </c>
      <c r="AV351" s="5" t="str">
        <f t="shared" si="5301"/>
        <v/>
      </c>
      <c r="AW351" s="5" t="str">
        <f t="shared" si="5301"/>
        <v/>
      </c>
      <c r="AX351" s="5" t="str">
        <f t="shared" si="5302"/>
        <v/>
      </c>
      <c r="AY351" s="5" t="str">
        <f t="shared" si="5302"/>
        <v/>
      </c>
      <c r="AZ351" s="5" t="str">
        <f t="shared" si="5302"/>
        <v/>
      </c>
      <c r="BA351" s="5" t="str">
        <f t="shared" si="5302"/>
        <v/>
      </c>
      <c r="BB351" s="5" t="str">
        <f t="shared" si="5302"/>
        <v/>
      </c>
      <c r="BC351" s="5" t="str">
        <f t="shared" si="5302"/>
        <v/>
      </c>
      <c r="BD351" s="5" t="str">
        <f t="shared" si="5302"/>
        <v/>
      </c>
      <c r="BE351" s="5" t="str">
        <f t="shared" si="5302"/>
        <v/>
      </c>
      <c r="BF351" s="5" t="str">
        <f t="shared" si="5302"/>
        <v/>
      </c>
      <c r="BG351" s="5" t="str">
        <f t="shared" si="5302"/>
        <v/>
      </c>
      <c r="BH351" s="5" t="str">
        <f t="shared" si="5303"/>
        <v/>
      </c>
      <c r="BI351" s="5" t="str">
        <f t="shared" si="5303"/>
        <v/>
      </c>
      <c r="BJ351" s="5">
        <f t="shared" si="5303"/>
        <v>1000586</v>
      </c>
      <c r="BK351" s="5" t="str">
        <f t="shared" si="5303"/>
        <v/>
      </c>
      <c r="BL351" s="5" t="str">
        <f t="shared" si="5303"/>
        <v/>
      </c>
      <c r="BM351" s="5" t="str">
        <f t="shared" si="5303"/>
        <v/>
      </c>
      <c r="BN351" s="5" t="str">
        <f t="shared" si="5303"/>
        <v/>
      </c>
      <c r="BO351" s="5" t="str">
        <f t="shared" si="5303"/>
        <v/>
      </c>
      <c r="BP351" s="5" t="str">
        <f t="shared" si="5303"/>
        <v/>
      </c>
      <c r="BQ351" s="5" t="str">
        <f t="shared" si="5303"/>
        <v/>
      </c>
      <c r="BR351" s="5"/>
      <c r="BT351" s="5" t="str">
        <f t="shared" si="5234"/>
        <v/>
      </c>
      <c r="BU351" s="5" t="str">
        <f t="shared" si="5235"/>
        <v/>
      </c>
      <c r="BV351" s="5" t="str">
        <f t="shared" si="5236"/>
        <v/>
      </c>
      <c r="BW351" s="5" t="str">
        <f t="shared" si="5237"/>
        <v/>
      </c>
      <c r="BX351" s="5" t="str">
        <f t="shared" si="5238"/>
        <v/>
      </c>
      <c r="BY351" s="5" t="str">
        <f t="shared" si="5239"/>
        <v/>
      </c>
      <c r="BZ351" s="5" t="str">
        <f t="shared" si="5240"/>
        <v/>
      </c>
      <c r="CA351" s="5" t="str">
        <f t="shared" si="5241"/>
        <v/>
      </c>
      <c r="CB351" s="5" t="str">
        <f t="shared" si="5242"/>
        <v/>
      </c>
      <c r="CC351" s="5" t="str">
        <f t="shared" si="5243"/>
        <v/>
      </c>
      <c r="CD351" s="5" t="str">
        <f t="shared" si="5244"/>
        <v/>
      </c>
      <c r="CE351" s="5" t="str">
        <f t="shared" si="5245"/>
        <v/>
      </c>
      <c r="CF351" s="5" t="str">
        <f t="shared" si="5246"/>
        <v>West Central Bank - Ashland, IL</v>
      </c>
      <c r="CG351" s="5" t="str">
        <f t="shared" si="5247"/>
        <v/>
      </c>
      <c r="CH351" s="5" t="str">
        <f t="shared" si="5248"/>
        <v/>
      </c>
      <c r="CI351" s="5" t="str">
        <f t="shared" si="5249"/>
        <v/>
      </c>
      <c r="CJ351" s="5" t="str">
        <f t="shared" si="5250"/>
        <v/>
      </c>
      <c r="CK351" s="5" t="str">
        <f t="shared" si="5251"/>
        <v/>
      </c>
      <c r="CL351" s="5" t="str">
        <f t="shared" si="5252"/>
        <v/>
      </c>
      <c r="CM351" s="5" t="str">
        <f t="shared" si="5253"/>
        <v/>
      </c>
      <c r="CN351" s="5" t="str">
        <f t="shared" si="5254"/>
        <v/>
      </c>
      <c r="CO351" s="5" t="str">
        <f t="shared" si="5255"/>
        <v/>
      </c>
      <c r="CP351" s="5" t="str">
        <f t="shared" si="5256"/>
        <v/>
      </c>
      <c r="CQ351" s="5" t="str">
        <f t="shared" si="5257"/>
        <v/>
      </c>
      <c r="CR351" s="5" t="str">
        <f t="shared" si="5258"/>
        <v/>
      </c>
      <c r="CS351" s="5" t="str">
        <f t="shared" si="5259"/>
        <v/>
      </c>
      <c r="CT351" s="5" t="str">
        <f t="shared" si="5260"/>
        <v/>
      </c>
      <c r="CU351" s="5" t="str">
        <f t="shared" si="5261"/>
        <v/>
      </c>
      <c r="CV351" s="5" t="str">
        <f t="shared" si="5262"/>
        <v/>
      </c>
      <c r="CW351" s="5" t="str">
        <f t="shared" si="5263"/>
        <v/>
      </c>
      <c r="CX351" s="5" t="str">
        <f t="shared" si="5264"/>
        <v/>
      </c>
      <c r="CY351" s="5" t="str">
        <f t="shared" si="5265"/>
        <v/>
      </c>
      <c r="CZ351" s="5" t="str">
        <f t="shared" si="5266"/>
        <v/>
      </c>
      <c r="DA351" s="5" t="str">
        <f t="shared" si="5267"/>
        <v/>
      </c>
      <c r="DB351" s="5" t="str">
        <f t="shared" si="5268"/>
        <v/>
      </c>
      <c r="DC351" s="5" t="str">
        <f t="shared" si="5269"/>
        <v/>
      </c>
      <c r="DD351" s="5" t="str">
        <f t="shared" si="5270"/>
        <v/>
      </c>
      <c r="DE351" s="5" t="str">
        <f t="shared" si="5271"/>
        <v/>
      </c>
      <c r="DF351" s="5" t="str">
        <f t="shared" si="5272"/>
        <v/>
      </c>
      <c r="DG351" s="5" t="str">
        <f t="shared" si="5273"/>
        <v/>
      </c>
      <c r="DH351" s="5" t="str">
        <f t="shared" si="5274"/>
        <v/>
      </c>
      <c r="DI351" s="5" t="str">
        <f t="shared" si="5275"/>
        <v/>
      </c>
      <c r="DJ351" s="5" t="str">
        <f t="shared" si="5276"/>
        <v>The Liberty National Bank in Paris - Paris, TX</v>
      </c>
      <c r="DK351" s="5" t="str">
        <f t="shared" si="5277"/>
        <v/>
      </c>
      <c r="DL351" s="5" t="str">
        <f t="shared" si="5278"/>
        <v/>
      </c>
      <c r="DM351" s="5" t="str">
        <f t="shared" si="5279"/>
        <v/>
      </c>
      <c r="DN351" s="5" t="str">
        <f t="shared" si="5280"/>
        <v/>
      </c>
      <c r="DO351" s="5" t="str">
        <f t="shared" si="5281"/>
        <v/>
      </c>
      <c r="DP351" s="5" t="str">
        <f t="shared" si="5282"/>
        <v/>
      </c>
      <c r="DQ351" s="5" t="str">
        <f t="shared" si="5223"/>
        <v/>
      </c>
    </row>
    <row r="352" spans="1:121" x14ac:dyDescent="0.25">
      <c r="A352">
        <v>351</v>
      </c>
      <c r="B352" s="5">
        <v>1009604</v>
      </c>
      <c r="C352" t="str">
        <f t="shared" si="5288"/>
        <v>5Star Bank - Colorado Springs, CO</v>
      </c>
      <c r="D352" s="21" t="s">
        <v>1856</v>
      </c>
      <c r="E352" s="19" t="s">
        <v>3009</v>
      </c>
      <c r="F352" s="19" t="s">
        <v>3010</v>
      </c>
      <c r="G352" s="19"/>
      <c r="K352" s="27">
        <v>343</v>
      </c>
      <c r="L352" s="28" t="str">
        <f>IF(HLOOKUP('Peer Comparison Tool'!$E$6,StateDropdownData,K352+1,FALSE)=0,"",HLOOKUP('Peer Comparison Tool'!$E$6,StateDropdownData,K352+1,FALSE))</f>
        <v/>
      </c>
      <c r="M352" s="29" t="str">
        <f>IF(HLOOKUP('Peer Comparison Tool'!$E$6,[0]!DropdownData,K352+1,FALSE)=0,"",HLOOKUP('Peer Comparison Tool'!$E$6,[0]!DropdownData,K352+1,FALSE))</f>
        <v/>
      </c>
      <c r="N352" s="27">
        <v>343</v>
      </c>
      <c r="O352" s="28" t="str">
        <f>IF(HLOOKUP('Peer Comparison Tool'!$G$6,StateDropdownData,N352+1,FALSE)=0,"",HLOOKUP('Peer Comparison Tool'!$G$6,StateDropdownData,N352+1,FALSE))</f>
        <v/>
      </c>
      <c r="P352" s="29" t="str">
        <f>IF(HLOOKUP('Peer Comparison Tool'!$G$6,DropdownData,N352+1,FALSE)=0,"",HLOOKUP('Peer Comparison Tool'!$G$6,DropdownData,N352+1,FALSE))</f>
        <v/>
      </c>
      <c r="Q352" s="27">
        <v>343</v>
      </c>
      <c r="R352" s="28" t="str">
        <f>IF(HLOOKUP('Peer Comparison Tool'!$I$6,StateDropdownData,Q352+1,FALSE)=0,"",HLOOKUP('Peer Comparison Tool'!$I$6,StateDropdownData,Q352+1,FALSE))</f>
        <v/>
      </c>
      <c r="S352" s="29" t="str">
        <f>IF(HLOOKUP('Peer Comparison Tool'!$I$6,DropdownData,Q352+1,FALSE)=0,"",HLOOKUP('Peer Comparison Tool'!$I$6,DropdownData,Q352+1,FALSE))</f>
        <v/>
      </c>
      <c r="T352" s="5" t="str">
        <f t="shared" si="5299"/>
        <v/>
      </c>
      <c r="U352" s="5" t="str">
        <f t="shared" si="5299"/>
        <v/>
      </c>
      <c r="V352" s="5" t="str">
        <f t="shared" si="5299"/>
        <v/>
      </c>
      <c r="W352" s="5" t="str">
        <f t="shared" si="5299"/>
        <v/>
      </c>
      <c r="X352" s="5" t="str">
        <f t="shared" si="5299"/>
        <v/>
      </c>
      <c r="Y352" s="5" t="str">
        <f t="shared" si="5299"/>
        <v/>
      </c>
      <c r="Z352" s="5" t="str">
        <f t="shared" si="5299"/>
        <v/>
      </c>
      <c r="AA352" s="5" t="str">
        <f t="shared" si="5299"/>
        <v/>
      </c>
      <c r="AB352" s="5" t="str">
        <f t="shared" si="5299"/>
        <v/>
      </c>
      <c r="AC352" s="5" t="str">
        <f t="shared" si="5299"/>
        <v/>
      </c>
      <c r="AD352" s="5" t="str">
        <f t="shared" si="5300"/>
        <v/>
      </c>
      <c r="AE352" s="5" t="str">
        <f t="shared" si="5300"/>
        <v/>
      </c>
      <c r="AF352" s="5">
        <f t="shared" si="5300"/>
        <v>1023938</v>
      </c>
      <c r="AG352" s="5" t="str">
        <f t="shared" si="5300"/>
        <v/>
      </c>
      <c r="AH352" s="5" t="str">
        <f t="shared" si="5300"/>
        <v/>
      </c>
      <c r="AI352" s="5" t="str">
        <f t="shared" si="5300"/>
        <v/>
      </c>
      <c r="AJ352" s="5" t="str">
        <f t="shared" si="5300"/>
        <v/>
      </c>
      <c r="AK352" s="5" t="str">
        <f t="shared" si="5300"/>
        <v/>
      </c>
      <c r="AL352" s="5" t="str">
        <f t="shared" si="5300"/>
        <v/>
      </c>
      <c r="AM352" s="5" t="str">
        <f t="shared" si="5300"/>
        <v/>
      </c>
      <c r="AN352" s="5" t="str">
        <f t="shared" si="5301"/>
        <v/>
      </c>
      <c r="AO352" s="5" t="str">
        <f t="shared" si="5301"/>
        <v/>
      </c>
      <c r="AP352" s="5" t="str">
        <f t="shared" si="5301"/>
        <v/>
      </c>
      <c r="AQ352" s="5" t="str">
        <f t="shared" si="5301"/>
        <v/>
      </c>
      <c r="AR352" s="5" t="str">
        <f t="shared" si="5301"/>
        <v/>
      </c>
      <c r="AS352" s="5" t="str">
        <f t="shared" si="5301"/>
        <v/>
      </c>
      <c r="AT352" s="5" t="str">
        <f t="shared" si="5301"/>
        <v/>
      </c>
      <c r="AU352" s="5" t="str">
        <f t="shared" si="5301"/>
        <v/>
      </c>
      <c r="AV352" s="5" t="str">
        <f t="shared" si="5301"/>
        <v/>
      </c>
      <c r="AW352" s="5" t="str">
        <f t="shared" si="5301"/>
        <v/>
      </c>
      <c r="AX352" s="5" t="str">
        <f t="shared" si="5302"/>
        <v/>
      </c>
      <c r="AY352" s="5" t="str">
        <f t="shared" si="5302"/>
        <v/>
      </c>
      <c r="AZ352" s="5" t="str">
        <f t="shared" si="5302"/>
        <v/>
      </c>
      <c r="BA352" s="5" t="str">
        <f t="shared" si="5302"/>
        <v/>
      </c>
      <c r="BB352" s="5" t="str">
        <f t="shared" si="5302"/>
        <v/>
      </c>
      <c r="BC352" s="5" t="str">
        <f t="shared" si="5302"/>
        <v/>
      </c>
      <c r="BD352" s="5" t="str">
        <f t="shared" si="5302"/>
        <v/>
      </c>
      <c r="BE352" s="5" t="str">
        <f t="shared" si="5302"/>
        <v/>
      </c>
      <c r="BF352" s="5" t="str">
        <f t="shared" si="5302"/>
        <v/>
      </c>
      <c r="BG352" s="5" t="str">
        <f t="shared" si="5302"/>
        <v/>
      </c>
      <c r="BH352" s="5" t="str">
        <f t="shared" si="5303"/>
        <v/>
      </c>
      <c r="BI352" s="5" t="str">
        <f t="shared" si="5303"/>
        <v/>
      </c>
      <c r="BJ352" s="5">
        <f t="shared" si="5303"/>
        <v>1014227</v>
      </c>
      <c r="BK352" s="5" t="str">
        <f t="shared" si="5303"/>
        <v/>
      </c>
      <c r="BL352" s="5" t="str">
        <f t="shared" si="5303"/>
        <v/>
      </c>
      <c r="BM352" s="5" t="str">
        <f t="shared" si="5303"/>
        <v/>
      </c>
      <c r="BN352" s="5" t="str">
        <f t="shared" si="5303"/>
        <v/>
      </c>
      <c r="BO352" s="5" t="str">
        <f t="shared" si="5303"/>
        <v/>
      </c>
      <c r="BP352" s="5" t="str">
        <f t="shared" si="5303"/>
        <v/>
      </c>
      <c r="BQ352" s="5" t="str">
        <f t="shared" si="5303"/>
        <v/>
      </c>
      <c r="BR352" s="5"/>
      <c r="BT352" s="5" t="str">
        <f t="shared" si="5234"/>
        <v/>
      </c>
      <c r="BU352" s="5" t="str">
        <f t="shared" si="5235"/>
        <v/>
      </c>
      <c r="BV352" s="5" t="str">
        <f t="shared" si="5236"/>
        <v/>
      </c>
      <c r="BW352" s="5" t="str">
        <f t="shared" si="5237"/>
        <v/>
      </c>
      <c r="BX352" s="5" t="str">
        <f t="shared" si="5238"/>
        <v/>
      </c>
      <c r="BY352" s="5" t="str">
        <f t="shared" si="5239"/>
        <v/>
      </c>
      <c r="BZ352" s="5" t="str">
        <f t="shared" si="5240"/>
        <v/>
      </c>
      <c r="CA352" s="5" t="str">
        <f t="shared" si="5241"/>
        <v/>
      </c>
      <c r="CB352" s="5" t="str">
        <f t="shared" si="5242"/>
        <v/>
      </c>
      <c r="CC352" s="5" t="str">
        <f t="shared" si="5243"/>
        <v/>
      </c>
      <c r="CD352" s="5" t="str">
        <f t="shared" si="5244"/>
        <v/>
      </c>
      <c r="CE352" s="5" t="str">
        <f t="shared" si="5245"/>
        <v/>
      </c>
      <c r="CF352" s="5" t="str">
        <f t="shared" si="5246"/>
        <v>Wheaton Bank &amp; Trust Company, National Association - Wheaton, IL</v>
      </c>
      <c r="CG352" s="5" t="str">
        <f t="shared" si="5247"/>
        <v/>
      </c>
      <c r="CH352" s="5" t="str">
        <f t="shared" si="5248"/>
        <v/>
      </c>
      <c r="CI352" s="5" t="str">
        <f t="shared" si="5249"/>
        <v/>
      </c>
      <c r="CJ352" s="5" t="str">
        <f t="shared" si="5250"/>
        <v/>
      </c>
      <c r="CK352" s="5" t="str">
        <f t="shared" si="5251"/>
        <v/>
      </c>
      <c r="CL352" s="5" t="str">
        <f t="shared" si="5252"/>
        <v/>
      </c>
      <c r="CM352" s="5" t="str">
        <f t="shared" si="5253"/>
        <v/>
      </c>
      <c r="CN352" s="5" t="str">
        <f t="shared" si="5254"/>
        <v/>
      </c>
      <c r="CO352" s="5" t="str">
        <f t="shared" si="5255"/>
        <v/>
      </c>
      <c r="CP352" s="5" t="str">
        <f t="shared" si="5256"/>
        <v/>
      </c>
      <c r="CQ352" s="5" t="str">
        <f t="shared" si="5257"/>
        <v/>
      </c>
      <c r="CR352" s="5" t="str">
        <f t="shared" si="5258"/>
        <v/>
      </c>
      <c r="CS352" s="5" t="str">
        <f t="shared" si="5259"/>
        <v/>
      </c>
      <c r="CT352" s="5" t="str">
        <f t="shared" si="5260"/>
        <v/>
      </c>
      <c r="CU352" s="5" t="str">
        <f t="shared" si="5261"/>
        <v/>
      </c>
      <c r="CV352" s="5" t="str">
        <f t="shared" si="5262"/>
        <v/>
      </c>
      <c r="CW352" s="5" t="str">
        <f t="shared" si="5263"/>
        <v/>
      </c>
      <c r="CX352" s="5" t="str">
        <f t="shared" si="5264"/>
        <v/>
      </c>
      <c r="CY352" s="5" t="str">
        <f t="shared" si="5265"/>
        <v/>
      </c>
      <c r="CZ352" s="5" t="str">
        <f t="shared" si="5266"/>
        <v/>
      </c>
      <c r="DA352" s="5" t="str">
        <f t="shared" si="5267"/>
        <v/>
      </c>
      <c r="DB352" s="5" t="str">
        <f t="shared" si="5268"/>
        <v/>
      </c>
      <c r="DC352" s="5" t="str">
        <f t="shared" si="5269"/>
        <v/>
      </c>
      <c r="DD352" s="5" t="str">
        <f t="shared" si="5270"/>
        <v/>
      </c>
      <c r="DE352" s="5" t="str">
        <f t="shared" si="5271"/>
        <v/>
      </c>
      <c r="DF352" s="5" t="str">
        <f t="shared" si="5272"/>
        <v/>
      </c>
      <c r="DG352" s="5" t="str">
        <f t="shared" si="5273"/>
        <v/>
      </c>
      <c r="DH352" s="5" t="str">
        <f t="shared" si="5274"/>
        <v/>
      </c>
      <c r="DI352" s="5" t="str">
        <f t="shared" si="5275"/>
        <v/>
      </c>
      <c r="DJ352" s="5" t="str">
        <f t="shared" si="5276"/>
        <v>The Lytle State Bank of Lytle, Texas - Lytle, TX</v>
      </c>
      <c r="DK352" s="5" t="str">
        <f t="shared" si="5277"/>
        <v/>
      </c>
      <c r="DL352" s="5" t="str">
        <f t="shared" si="5278"/>
        <v/>
      </c>
      <c r="DM352" s="5" t="str">
        <f t="shared" si="5279"/>
        <v/>
      </c>
      <c r="DN352" s="5" t="str">
        <f t="shared" si="5280"/>
        <v/>
      </c>
      <c r="DO352" s="5" t="str">
        <f t="shared" si="5281"/>
        <v/>
      </c>
      <c r="DP352" s="5" t="str">
        <f t="shared" si="5282"/>
        <v/>
      </c>
      <c r="DQ352" s="5" t="str">
        <f t="shared" si="5223"/>
        <v/>
      </c>
    </row>
    <row r="353" spans="1:121" x14ac:dyDescent="0.25">
      <c r="A353">
        <v>352</v>
      </c>
      <c r="B353" s="5">
        <v>1014728</v>
      </c>
      <c r="C353" t="str">
        <f t="shared" si="5288"/>
        <v>Alamosa State Bank - Alamosa, CO</v>
      </c>
      <c r="D353" s="21" t="s">
        <v>2555</v>
      </c>
      <c r="E353" s="19" t="s">
        <v>3011</v>
      </c>
      <c r="F353" s="19" t="s">
        <v>3010</v>
      </c>
      <c r="G353" s="19"/>
      <c r="K353" s="27">
        <v>344</v>
      </c>
      <c r="L353" s="28" t="str">
        <f>IF(HLOOKUP('Peer Comparison Tool'!$E$6,StateDropdownData,K353+1,FALSE)=0,"",HLOOKUP('Peer Comparison Tool'!$E$6,StateDropdownData,K353+1,FALSE))</f>
        <v/>
      </c>
      <c r="M353" s="29" t="str">
        <f>IF(HLOOKUP('Peer Comparison Tool'!$E$6,[0]!DropdownData,K353+1,FALSE)=0,"",HLOOKUP('Peer Comparison Tool'!$E$6,[0]!DropdownData,K353+1,FALSE))</f>
        <v/>
      </c>
      <c r="N353" s="27">
        <v>344</v>
      </c>
      <c r="O353" s="28" t="str">
        <f>IF(HLOOKUP('Peer Comparison Tool'!$G$6,StateDropdownData,N353+1,FALSE)=0,"",HLOOKUP('Peer Comparison Tool'!$G$6,StateDropdownData,N353+1,FALSE))</f>
        <v/>
      </c>
      <c r="P353" s="29" t="str">
        <f>IF(HLOOKUP('Peer Comparison Tool'!$G$6,DropdownData,N353+1,FALSE)=0,"",HLOOKUP('Peer Comparison Tool'!$G$6,DropdownData,N353+1,FALSE))</f>
        <v/>
      </c>
      <c r="Q353" s="27">
        <v>344</v>
      </c>
      <c r="R353" s="28" t="str">
        <f>IF(HLOOKUP('Peer Comparison Tool'!$I$6,StateDropdownData,Q353+1,FALSE)=0,"",HLOOKUP('Peer Comparison Tool'!$I$6,StateDropdownData,Q353+1,FALSE))</f>
        <v/>
      </c>
      <c r="S353" s="29" t="str">
        <f>IF(HLOOKUP('Peer Comparison Tool'!$I$6,DropdownData,Q353+1,FALSE)=0,"",HLOOKUP('Peer Comparison Tool'!$I$6,DropdownData,Q353+1,FALSE))</f>
        <v/>
      </c>
      <c r="T353" s="5" t="str">
        <f t="shared" si="5299"/>
        <v/>
      </c>
      <c r="U353" s="5" t="str">
        <f t="shared" si="5299"/>
        <v/>
      </c>
      <c r="V353" s="5" t="str">
        <f t="shared" si="5299"/>
        <v/>
      </c>
      <c r="W353" s="5" t="str">
        <f t="shared" si="5299"/>
        <v/>
      </c>
      <c r="X353" s="5" t="str">
        <f t="shared" si="5299"/>
        <v/>
      </c>
      <c r="Y353" s="5" t="str">
        <f t="shared" si="5299"/>
        <v/>
      </c>
      <c r="Z353" s="5" t="str">
        <f t="shared" si="5299"/>
        <v/>
      </c>
      <c r="AA353" s="5" t="str">
        <f t="shared" si="5299"/>
        <v/>
      </c>
      <c r="AB353" s="5" t="str">
        <f t="shared" si="5299"/>
        <v/>
      </c>
      <c r="AC353" s="5" t="str">
        <f t="shared" si="5299"/>
        <v/>
      </c>
      <c r="AD353" s="5" t="str">
        <f t="shared" si="5300"/>
        <v/>
      </c>
      <c r="AE353" s="5" t="str">
        <f t="shared" si="5300"/>
        <v/>
      </c>
      <c r="AF353" s="5">
        <f t="shared" si="5300"/>
        <v>4072392</v>
      </c>
      <c r="AG353" s="5" t="str">
        <f t="shared" si="5300"/>
        <v/>
      </c>
      <c r="AH353" s="5" t="str">
        <f t="shared" si="5300"/>
        <v/>
      </c>
      <c r="AI353" s="5" t="str">
        <f t="shared" si="5300"/>
        <v/>
      </c>
      <c r="AJ353" s="5" t="str">
        <f t="shared" si="5300"/>
        <v/>
      </c>
      <c r="AK353" s="5" t="str">
        <f t="shared" si="5300"/>
        <v/>
      </c>
      <c r="AL353" s="5" t="str">
        <f t="shared" si="5300"/>
        <v/>
      </c>
      <c r="AM353" s="5" t="str">
        <f t="shared" si="5300"/>
        <v/>
      </c>
      <c r="AN353" s="5" t="str">
        <f t="shared" si="5301"/>
        <v/>
      </c>
      <c r="AO353" s="5" t="str">
        <f t="shared" si="5301"/>
        <v/>
      </c>
      <c r="AP353" s="5" t="str">
        <f t="shared" si="5301"/>
        <v/>
      </c>
      <c r="AQ353" s="5" t="str">
        <f t="shared" si="5301"/>
        <v/>
      </c>
      <c r="AR353" s="5" t="str">
        <f t="shared" si="5301"/>
        <v/>
      </c>
      <c r="AS353" s="5" t="str">
        <f t="shared" si="5301"/>
        <v/>
      </c>
      <c r="AT353" s="5" t="str">
        <f t="shared" si="5301"/>
        <v/>
      </c>
      <c r="AU353" s="5" t="str">
        <f t="shared" si="5301"/>
        <v/>
      </c>
      <c r="AV353" s="5" t="str">
        <f t="shared" si="5301"/>
        <v/>
      </c>
      <c r="AW353" s="5" t="str">
        <f t="shared" si="5301"/>
        <v/>
      </c>
      <c r="AX353" s="5" t="str">
        <f t="shared" si="5302"/>
        <v/>
      </c>
      <c r="AY353" s="5" t="str">
        <f t="shared" si="5302"/>
        <v/>
      </c>
      <c r="AZ353" s="5" t="str">
        <f t="shared" si="5302"/>
        <v/>
      </c>
      <c r="BA353" s="5" t="str">
        <f t="shared" si="5302"/>
        <v/>
      </c>
      <c r="BB353" s="5" t="str">
        <f t="shared" si="5302"/>
        <v/>
      </c>
      <c r="BC353" s="5" t="str">
        <f t="shared" si="5302"/>
        <v/>
      </c>
      <c r="BD353" s="5" t="str">
        <f t="shared" si="5302"/>
        <v/>
      </c>
      <c r="BE353" s="5" t="str">
        <f t="shared" si="5302"/>
        <v/>
      </c>
      <c r="BF353" s="5" t="str">
        <f t="shared" si="5302"/>
        <v/>
      </c>
      <c r="BG353" s="5" t="str">
        <f t="shared" si="5302"/>
        <v/>
      </c>
      <c r="BH353" s="5" t="str">
        <f t="shared" si="5303"/>
        <v/>
      </c>
      <c r="BI353" s="5" t="str">
        <f t="shared" si="5303"/>
        <v/>
      </c>
      <c r="BJ353" s="5">
        <f t="shared" si="5303"/>
        <v>4169888</v>
      </c>
      <c r="BK353" s="5" t="str">
        <f t="shared" si="5303"/>
        <v/>
      </c>
      <c r="BL353" s="5" t="str">
        <f t="shared" si="5303"/>
        <v/>
      </c>
      <c r="BM353" s="5" t="str">
        <f t="shared" si="5303"/>
        <v/>
      </c>
      <c r="BN353" s="5" t="str">
        <f t="shared" si="5303"/>
        <v/>
      </c>
      <c r="BO353" s="5" t="str">
        <f t="shared" si="5303"/>
        <v/>
      </c>
      <c r="BP353" s="5" t="str">
        <f t="shared" si="5303"/>
        <v/>
      </c>
      <c r="BQ353" s="5" t="str">
        <f t="shared" si="5303"/>
        <v/>
      </c>
      <c r="BR353" s="5"/>
      <c r="BT353" s="5" t="str">
        <f t="shared" si="5234"/>
        <v/>
      </c>
      <c r="BU353" s="5" t="str">
        <f t="shared" si="5235"/>
        <v/>
      </c>
      <c r="BV353" s="5" t="str">
        <f t="shared" si="5236"/>
        <v/>
      </c>
      <c r="BW353" s="5" t="str">
        <f t="shared" si="5237"/>
        <v/>
      </c>
      <c r="BX353" s="5" t="str">
        <f t="shared" si="5238"/>
        <v/>
      </c>
      <c r="BY353" s="5" t="str">
        <f t="shared" si="5239"/>
        <v/>
      </c>
      <c r="BZ353" s="5" t="str">
        <f t="shared" si="5240"/>
        <v/>
      </c>
      <c r="CA353" s="5" t="str">
        <f t="shared" si="5241"/>
        <v/>
      </c>
      <c r="CB353" s="5" t="str">
        <f t="shared" si="5242"/>
        <v/>
      </c>
      <c r="CC353" s="5" t="str">
        <f t="shared" si="5243"/>
        <v/>
      </c>
      <c r="CD353" s="5" t="str">
        <f t="shared" si="5244"/>
        <v/>
      </c>
      <c r="CE353" s="5" t="str">
        <f t="shared" si="5245"/>
        <v/>
      </c>
      <c r="CF353" s="5" t="str">
        <f t="shared" si="5246"/>
        <v>Wheaton College Trust Company, National Association - Wheaton, IL</v>
      </c>
      <c r="CG353" s="5" t="str">
        <f t="shared" si="5247"/>
        <v/>
      </c>
      <c r="CH353" s="5" t="str">
        <f t="shared" si="5248"/>
        <v/>
      </c>
      <c r="CI353" s="5" t="str">
        <f t="shared" si="5249"/>
        <v/>
      </c>
      <c r="CJ353" s="5" t="str">
        <f t="shared" si="5250"/>
        <v/>
      </c>
      <c r="CK353" s="5" t="str">
        <f t="shared" si="5251"/>
        <v/>
      </c>
      <c r="CL353" s="5" t="str">
        <f t="shared" si="5252"/>
        <v/>
      </c>
      <c r="CM353" s="5" t="str">
        <f t="shared" si="5253"/>
        <v/>
      </c>
      <c r="CN353" s="5" t="str">
        <f t="shared" si="5254"/>
        <v/>
      </c>
      <c r="CO353" s="5" t="str">
        <f t="shared" si="5255"/>
        <v/>
      </c>
      <c r="CP353" s="5" t="str">
        <f t="shared" si="5256"/>
        <v/>
      </c>
      <c r="CQ353" s="5" t="str">
        <f t="shared" si="5257"/>
        <v/>
      </c>
      <c r="CR353" s="5" t="str">
        <f t="shared" si="5258"/>
        <v/>
      </c>
      <c r="CS353" s="5" t="str">
        <f t="shared" si="5259"/>
        <v/>
      </c>
      <c r="CT353" s="5" t="str">
        <f t="shared" si="5260"/>
        <v/>
      </c>
      <c r="CU353" s="5" t="str">
        <f t="shared" si="5261"/>
        <v/>
      </c>
      <c r="CV353" s="5" t="str">
        <f t="shared" si="5262"/>
        <v/>
      </c>
      <c r="CW353" s="5" t="str">
        <f t="shared" si="5263"/>
        <v/>
      </c>
      <c r="CX353" s="5" t="str">
        <f t="shared" si="5264"/>
        <v/>
      </c>
      <c r="CY353" s="5" t="str">
        <f t="shared" si="5265"/>
        <v/>
      </c>
      <c r="CZ353" s="5" t="str">
        <f t="shared" si="5266"/>
        <v/>
      </c>
      <c r="DA353" s="5" t="str">
        <f t="shared" si="5267"/>
        <v/>
      </c>
      <c r="DB353" s="5" t="str">
        <f t="shared" si="5268"/>
        <v/>
      </c>
      <c r="DC353" s="5" t="str">
        <f t="shared" si="5269"/>
        <v/>
      </c>
      <c r="DD353" s="5" t="str">
        <f t="shared" si="5270"/>
        <v/>
      </c>
      <c r="DE353" s="5" t="str">
        <f t="shared" si="5271"/>
        <v/>
      </c>
      <c r="DF353" s="5" t="str">
        <f t="shared" si="5272"/>
        <v/>
      </c>
      <c r="DG353" s="5" t="str">
        <f t="shared" si="5273"/>
        <v/>
      </c>
      <c r="DH353" s="5" t="str">
        <f t="shared" si="5274"/>
        <v/>
      </c>
      <c r="DI353" s="5" t="str">
        <f t="shared" si="5275"/>
        <v/>
      </c>
      <c r="DJ353" s="5" t="str">
        <f t="shared" si="5276"/>
        <v>The MINT National Bank - Kingwood, TX</v>
      </c>
      <c r="DK353" s="5" t="str">
        <f t="shared" si="5277"/>
        <v/>
      </c>
      <c r="DL353" s="5" t="str">
        <f t="shared" si="5278"/>
        <v/>
      </c>
      <c r="DM353" s="5" t="str">
        <f t="shared" si="5279"/>
        <v/>
      </c>
      <c r="DN353" s="5" t="str">
        <f t="shared" si="5280"/>
        <v/>
      </c>
      <c r="DO353" s="5" t="str">
        <f t="shared" si="5281"/>
        <v/>
      </c>
      <c r="DP353" s="5" t="str">
        <f t="shared" si="5282"/>
        <v/>
      </c>
      <c r="DQ353" s="5" t="str">
        <f t="shared" si="5223"/>
        <v/>
      </c>
    </row>
    <row r="354" spans="1:121" x14ac:dyDescent="0.25">
      <c r="A354">
        <v>353</v>
      </c>
      <c r="B354" s="5">
        <v>1007293</v>
      </c>
      <c r="C354" t="str">
        <f t="shared" si="5288"/>
        <v>Alpine Bank - Glenwood Springs, CO</v>
      </c>
      <c r="D354" s="21" t="s">
        <v>138</v>
      </c>
      <c r="E354" s="19" t="s">
        <v>3012</v>
      </c>
      <c r="F354" s="19" t="s">
        <v>3010</v>
      </c>
      <c r="G354" s="19"/>
      <c r="K354" s="27">
        <v>345</v>
      </c>
      <c r="L354" s="28" t="str">
        <f>IF(HLOOKUP('Peer Comparison Tool'!$E$6,StateDropdownData,K354+1,FALSE)=0,"",HLOOKUP('Peer Comparison Tool'!$E$6,StateDropdownData,K354+1,FALSE))</f>
        <v/>
      </c>
      <c r="M354" s="29" t="str">
        <f>IF(HLOOKUP('Peer Comparison Tool'!$E$6,[0]!DropdownData,K354+1,FALSE)=0,"",HLOOKUP('Peer Comparison Tool'!$E$6,[0]!DropdownData,K354+1,FALSE))</f>
        <v/>
      </c>
      <c r="N354" s="27">
        <v>345</v>
      </c>
      <c r="O354" s="28" t="str">
        <f>IF(HLOOKUP('Peer Comparison Tool'!$G$6,StateDropdownData,N354+1,FALSE)=0,"",HLOOKUP('Peer Comparison Tool'!$G$6,StateDropdownData,N354+1,FALSE))</f>
        <v/>
      </c>
      <c r="P354" s="29" t="str">
        <f>IF(HLOOKUP('Peer Comparison Tool'!$G$6,DropdownData,N354+1,FALSE)=0,"",HLOOKUP('Peer Comparison Tool'!$G$6,DropdownData,N354+1,FALSE))</f>
        <v/>
      </c>
      <c r="Q354" s="27">
        <v>345</v>
      </c>
      <c r="R354" s="28" t="str">
        <f>IF(HLOOKUP('Peer Comparison Tool'!$I$6,StateDropdownData,Q354+1,FALSE)=0,"",HLOOKUP('Peer Comparison Tool'!$I$6,StateDropdownData,Q354+1,FALSE))</f>
        <v/>
      </c>
      <c r="S354" s="29" t="str">
        <f>IF(HLOOKUP('Peer Comparison Tool'!$I$6,DropdownData,Q354+1,FALSE)=0,"",HLOOKUP('Peer Comparison Tool'!$I$6,DropdownData,Q354+1,FALSE))</f>
        <v/>
      </c>
      <c r="T354" s="5" t="str">
        <f t="shared" si="5299"/>
        <v/>
      </c>
      <c r="U354" s="5" t="str">
        <f t="shared" si="5299"/>
        <v/>
      </c>
      <c r="V354" s="5" t="str">
        <f t="shared" si="5299"/>
        <v/>
      </c>
      <c r="W354" s="5" t="str">
        <f t="shared" si="5299"/>
        <v/>
      </c>
      <c r="X354" s="5" t="str">
        <f t="shared" si="5299"/>
        <v/>
      </c>
      <c r="Y354" s="5" t="str">
        <f t="shared" si="5299"/>
        <v/>
      </c>
      <c r="Z354" s="5" t="str">
        <f t="shared" si="5299"/>
        <v/>
      </c>
      <c r="AA354" s="5" t="str">
        <f t="shared" si="5299"/>
        <v/>
      </c>
      <c r="AB354" s="5" t="str">
        <f t="shared" si="5299"/>
        <v/>
      </c>
      <c r="AC354" s="5" t="str">
        <f t="shared" si="5299"/>
        <v/>
      </c>
      <c r="AD354" s="5" t="str">
        <f t="shared" si="5300"/>
        <v/>
      </c>
      <c r="AE354" s="5" t="str">
        <f t="shared" si="5300"/>
        <v/>
      </c>
      <c r="AF354" s="5">
        <f t="shared" si="5300"/>
        <v>1008570</v>
      </c>
      <c r="AG354" s="5" t="str">
        <f t="shared" si="5300"/>
        <v/>
      </c>
      <c r="AH354" s="5" t="str">
        <f t="shared" si="5300"/>
        <v/>
      </c>
      <c r="AI354" s="5" t="str">
        <f t="shared" si="5300"/>
        <v/>
      </c>
      <c r="AJ354" s="5" t="str">
        <f t="shared" si="5300"/>
        <v/>
      </c>
      <c r="AK354" s="5" t="str">
        <f t="shared" si="5300"/>
        <v/>
      </c>
      <c r="AL354" s="5" t="str">
        <f t="shared" si="5300"/>
        <v/>
      </c>
      <c r="AM354" s="5" t="str">
        <f t="shared" si="5300"/>
        <v/>
      </c>
      <c r="AN354" s="5" t="str">
        <f t="shared" si="5301"/>
        <v/>
      </c>
      <c r="AO354" s="5" t="str">
        <f t="shared" si="5301"/>
        <v/>
      </c>
      <c r="AP354" s="5" t="str">
        <f t="shared" si="5301"/>
        <v/>
      </c>
      <c r="AQ354" s="5" t="str">
        <f t="shared" si="5301"/>
        <v/>
      </c>
      <c r="AR354" s="5" t="str">
        <f t="shared" si="5301"/>
        <v/>
      </c>
      <c r="AS354" s="5" t="str">
        <f t="shared" si="5301"/>
        <v/>
      </c>
      <c r="AT354" s="5" t="str">
        <f t="shared" si="5301"/>
        <v/>
      </c>
      <c r="AU354" s="5" t="str">
        <f t="shared" si="5301"/>
        <v/>
      </c>
      <c r="AV354" s="5" t="str">
        <f t="shared" si="5301"/>
        <v/>
      </c>
      <c r="AW354" s="5" t="str">
        <f t="shared" si="5301"/>
        <v/>
      </c>
      <c r="AX354" s="5" t="str">
        <f t="shared" si="5302"/>
        <v/>
      </c>
      <c r="AY354" s="5" t="str">
        <f t="shared" si="5302"/>
        <v/>
      </c>
      <c r="AZ354" s="5" t="str">
        <f t="shared" si="5302"/>
        <v/>
      </c>
      <c r="BA354" s="5" t="str">
        <f t="shared" si="5302"/>
        <v/>
      </c>
      <c r="BB354" s="5" t="str">
        <f t="shared" si="5302"/>
        <v/>
      </c>
      <c r="BC354" s="5" t="str">
        <f t="shared" si="5302"/>
        <v/>
      </c>
      <c r="BD354" s="5" t="str">
        <f t="shared" si="5302"/>
        <v/>
      </c>
      <c r="BE354" s="5" t="str">
        <f t="shared" si="5302"/>
        <v/>
      </c>
      <c r="BF354" s="5" t="str">
        <f t="shared" si="5302"/>
        <v/>
      </c>
      <c r="BG354" s="5" t="str">
        <f t="shared" si="5302"/>
        <v/>
      </c>
      <c r="BH354" s="5" t="str">
        <f t="shared" si="5303"/>
        <v/>
      </c>
      <c r="BI354" s="5" t="str">
        <f t="shared" si="5303"/>
        <v/>
      </c>
      <c r="BJ354" s="5">
        <f t="shared" si="5303"/>
        <v>1010029</v>
      </c>
      <c r="BK354" s="5" t="str">
        <f t="shared" si="5303"/>
        <v/>
      </c>
      <c r="BL354" s="5" t="str">
        <f t="shared" si="5303"/>
        <v/>
      </c>
      <c r="BM354" s="5" t="str">
        <f t="shared" si="5303"/>
        <v/>
      </c>
      <c r="BN354" s="5" t="str">
        <f t="shared" si="5303"/>
        <v/>
      </c>
      <c r="BO354" s="5" t="str">
        <f t="shared" si="5303"/>
        <v/>
      </c>
      <c r="BP354" s="5" t="str">
        <f t="shared" si="5303"/>
        <v/>
      </c>
      <c r="BQ354" s="5" t="str">
        <f t="shared" si="5303"/>
        <v/>
      </c>
      <c r="BR354" s="5"/>
      <c r="BT354" s="5" t="str">
        <f t="shared" si="5234"/>
        <v/>
      </c>
      <c r="BU354" s="5" t="str">
        <f t="shared" si="5235"/>
        <v/>
      </c>
      <c r="BV354" s="5" t="str">
        <f t="shared" si="5236"/>
        <v/>
      </c>
      <c r="BW354" s="5" t="str">
        <f t="shared" si="5237"/>
        <v/>
      </c>
      <c r="BX354" s="5" t="str">
        <f t="shared" si="5238"/>
        <v/>
      </c>
      <c r="BY354" s="5" t="str">
        <f t="shared" si="5239"/>
        <v/>
      </c>
      <c r="BZ354" s="5" t="str">
        <f t="shared" si="5240"/>
        <v/>
      </c>
      <c r="CA354" s="5" t="str">
        <f t="shared" si="5241"/>
        <v/>
      </c>
      <c r="CB354" s="5" t="str">
        <f t="shared" si="5242"/>
        <v/>
      </c>
      <c r="CC354" s="5" t="str">
        <f t="shared" si="5243"/>
        <v/>
      </c>
      <c r="CD354" s="5" t="str">
        <f t="shared" si="5244"/>
        <v/>
      </c>
      <c r="CE354" s="5" t="str">
        <f t="shared" si="5245"/>
        <v/>
      </c>
      <c r="CF354" s="5" t="str">
        <f t="shared" si="5246"/>
        <v>Williamsville State Bank and Trust - Williamsville, IL</v>
      </c>
      <c r="CG354" s="5" t="str">
        <f t="shared" si="5247"/>
        <v/>
      </c>
      <c r="CH354" s="5" t="str">
        <f t="shared" si="5248"/>
        <v/>
      </c>
      <c r="CI354" s="5" t="str">
        <f t="shared" si="5249"/>
        <v/>
      </c>
      <c r="CJ354" s="5" t="str">
        <f t="shared" si="5250"/>
        <v/>
      </c>
      <c r="CK354" s="5" t="str">
        <f t="shared" si="5251"/>
        <v/>
      </c>
      <c r="CL354" s="5" t="str">
        <f t="shared" si="5252"/>
        <v/>
      </c>
      <c r="CM354" s="5" t="str">
        <f t="shared" si="5253"/>
        <v/>
      </c>
      <c r="CN354" s="5" t="str">
        <f t="shared" si="5254"/>
        <v/>
      </c>
      <c r="CO354" s="5" t="str">
        <f t="shared" si="5255"/>
        <v/>
      </c>
      <c r="CP354" s="5" t="str">
        <f t="shared" si="5256"/>
        <v/>
      </c>
      <c r="CQ354" s="5" t="str">
        <f t="shared" si="5257"/>
        <v/>
      </c>
      <c r="CR354" s="5" t="str">
        <f t="shared" si="5258"/>
        <v/>
      </c>
      <c r="CS354" s="5" t="str">
        <f t="shared" si="5259"/>
        <v/>
      </c>
      <c r="CT354" s="5" t="str">
        <f t="shared" si="5260"/>
        <v/>
      </c>
      <c r="CU354" s="5" t="str">
        <f t="shared" si="5261"/>
        <v/>
      </c>
      <c r="CV354" s="5" t="str">
        <f t="shared" si="5262"/>
        <v/>
      </c>
      <c r="CW354" s="5" t="str">
        <f t="shared" si="5263"/>
        <v/>
      </c>
      <c r="CX354" s="5" t="str">
        <f t="shared" si="5264"/>
        <v/>
      </c>
      <c r="CY354" s="5" t="str">
        <f t="shared" si="5265"/>
        <v/>
      </c>
      <c r="CZ354" s="5" t="str">
        <f t="shared" si="5266"/>
        <v/>
      </c>
      <c r="DA354" s="5" t="str">
        <f t="shared" si="5267"/>
        <v/>
      </c>
      <c r="DB354" s="5" t="str">
        <f t="shared" si="5268"/>
        <v/>
      </c>
      <c r="DC354" s="5" t="str">
        <f t="shared" si="5269"/>
        <v/>
      </c>
      <c r="DD354" s="5" t="str">
        <f t="shared" si="5270"/>
        <v/>
      </c>
      <c r="DE354" s="5" t="str">
        <f t="shared" si="5271"/>
        <v/>
      </c>
      <c r="DF354" s="5" t="str">
        <f t="shared" si="5272"/>
        <v/>
      </c>
      <c r="DG354" s="5" t="str">
        <f t="shared" si="5273"/>
        <v/>
      </c>
      <c r="DH354" s="5" t="str">
        <f t="shared" si="5274"/>
        <v/>
      </c>
      <c r="DI354" s="5" t="str">
        <f t="shared" si="5275"/>
        <v/>
      </c>
      <c r="DJ354" s="5" t="str">
        <f t="shared" si="5276"/>
        <v>The National Bank of Andrews - Andrews, TX</v>
      </c>
      <c r="DK354" s="5" t="str">
        <f t="shared" si="5277"/>
        <v/>
      </c>
      <c r="DL354" s="5" t="str">
        <f t="shared" si="5278"/>
        <v/>
      </c>
      <c r="DM354" s="5" t="str">
        <f t="shared" si="5279"/>
        <v/>
      </c>
      <c r="DN354" s="5" t="str">
        <f t="shared" si="5280"/>
        <v/>
      </c>
      <c r="DO354" s="5" t="str">
        <f t="shared" si="5281"/>
        <v/>
      </c>
      <c r="DP354" s="5" t="str">
        <f t="shared" si="5282"/>
        <v/>
      </c>
      <c r="DQ354" s="5" t="str">
        <f t="shared" si="5223"/>
        <v/>
      </c>
    </row>
    <row r="355" spans="1:121" x14ac:dyDescent="0.25">
      <c r="A355">
        <v>354</v>
      </c>
      <c r="B355" s="5">
        <v>4027090</v>
      </c>
      <c r="C355" t="str">
        <f t="shared" si="5288"/>
        <v>AMG National Trust Bank - Greenwood Village, CO</v>
      </c>
      <c r="D355" s="21" t="s">
        <v>1339</v>
      </c>
      <c r="E355" s="19" t="s">
        <v>3013</v>
      </c>
      <c r="F355" s="19" t="s">
        <v>3010</v>
      </c>
      <c r="G355" s="19"/>
      <c r="K355" s="27">
        <v>346</v>
      </c>
      <c r="L355" s="28" t="str">
        <f>IF(HLOOKUP('Peer Comparison Tool'!$E$6,StateDropdownData,K355+1,FALSE)=0,"",HLOOKUP('Peer Comparison Tool'!$E$6,StateDropdownData,K355+1,FALSE))</f>
        <v/>
      </c>
      <c r="M355" s="29" t="str">
        <f>IF(HLOOKUP('Peer Comparison Tool'!$E$6,[0]!DropdownData,K355+1,FALSE)=0,"",HLOOKUP('Peer Comparison Tool'!$E$6,[0]!DropdownData,K355+1,FALSE))</f>
        <v/>
      </c>
      <c r="N355" s="27">
        <v>346</v>
      </c>
      <c r="O355" s="28" t="str">
        <f>IF(HLOOKUP('Peer Comparison Tool'!$G$6,StateDropdownData,N355+1,FALSE)=0,"",HLOOKUP('Peer Comparison Tool'!$G$6,StateDropdownData,N355+1,FALSE))</f>
        <v/>
      </c>
      <c r="P355" s="29" t="str">
        <f>IF(HLOOKUP('Peer Comparison Tool'!$G$6,DropdownData,N355+1,FALSE)=0,"",HLOOKUP('Peer Comparison Tool'!$G$6,DropdownData,N355+1,FALSE))</f>
        <v/>
      </c>
      <c r="Q355" s="27">
        <v>346</v>
      </c>
      <c r="R355" s="28" t="str">
        <f>IF(HLOOKUP('Peer Comparison Tool'!$I$6,StateDropdownData,Q355+1,FALSE)=0,"",HLOOKUP('Peer Comparison Tool'!$I$6,StateDropdownData,Q355+1,FALSE))</f>
        <v/>
      </c>
      <c r="S355" s="29" t="str">
        <f>IF(HLOOKUP('Peer Comparison Tool'!$I$6,DropdownData,Q355+1,FALSE)=0,"",HLOOKUP('Peer Comparison Tool'!$I$6,DropdownData,Q355+1,FALSE))</f>
        <v/>
      </c>
      <c r="T355" s="5" t="str">
        <f t="shared" si="5299"/>
        <v/>
      </c>
      <c r="U355" s="5" t="str">
        <f t="shared" si="5299"/>
        <v/>
      </c>
      <c r="V355" s="5" t="str">
        <f t="shared" si="5299"/>
        <v/>
      </c>
      <c r="W355" s="5" t="str">
        <f t="shared" si="5299"/>
        <v/>
      </c>
      <c r="X355" s="5" t="str">
        <f t="shared" si="5299"/>
        <v/>
      </c>
      <c r="Y355" s="5" t="str">
        <f t="shared" si="5299"/>
        <v/>
      </c>
      <c r="Z355" s="5" t="str">
        <f t="shared" si="5299"/>
        <v/>
      </c>
      <c r="AA355" s="5" t="str">
        <f t="shared" si="5299"/>
        <v/>
      </c>
      <c r="AB355" s="5" t="str">
        <f t="shared" si="5299"/>
        <v/>
      </c>
      <c r="AC355" s="5" t="str">
        <f t="shared" si="5299"/>
        <v/>
      </c>
      <c r="AD355" s="5" t="str">
        <f t="shared" si="5300"/>
        <v/>
      </c>
      <c r="AE355" s="5" t="str">
        <f t="shared" si="5300"/>
        <v/>
      </c>
      <c r="AF355" s="5">
        <f t="shared" si="5300"/>
        <v>1024348</v>
      </c>
      <c r="AG355" s="5" t="str">
        <f t="shared" si="5300"/>
        <v/>
      </c>
      <c r="AH355" s="5" t="str">
        <f t="shared" si="5300"/>
        <v/>
      </c>
      <c r="AI355" s="5" t="str">
        <f t="shared" si="5300"/>
        <v/>
      </c>
      <c r="AJ355" s="5" t="str">
        <f t="shared" si="5300"/>
        <v/>
      </c>
      <c r="AK355" s="5" t="str">
        <f t="shared" si="5300"/>
        <v/>
      </c>
      <c r="AL355" s="5" t="str">
        <f t="shared" si="5300"/>
        <v/>
      </c>
      <c r="AM355" s="5" t="str">
        <f t="shared" si="5300"/>
        <v/>
      </c>
      <c r="AN355" s="5" t="str">
        <f t="shared" si="5301"/>
        <v/>
      </c>
      <c r="AO355" s="5" t="str">
        <f t="shared" si="5301"/>
        <v/>
      </c>
      <c r="AP355" s="5" t="str">
        <f t="shared" si="5301"/>
        <v/>
      </c>
      <c r="AQ355" s="5" t="str">
        <f t="shared" si="5301"/>
        <v/>
      </c>
      <c r="AR355" s="5" t="str">
        <f t="shared" si="5301"/>
        <v/>
      </c>
      <c r="AS355" s="5" t="str">
        <f t="shared" si="5301"/>
        <v/>
      </c>
      <c r="AT355" s="5" t="str">
        <f t="shared" si="5301"/>
        <v/>
      </c>
      <c r="AU355" s="5" t="str">
        <f t="shared" si="5301"/>
        <v/>
      </c>
      <c r="AV355" s="5" t="str">
        <f t="shared" si="5301"/>
        <v/>
      </c>
      <c r="AW355" s="5" t="str">
        <f t="shared" si="5301"/>
        <v/>
      </c>
      <c r="AX355" s="5" t="str">
        <f t="shared" si="5302"/>
        <v/>
      </c>
      <c r="AY355" s="5" t="str">
        <f t="shared" si="5302"/>
        <v/>
      </c>
      <c r="AZ355" s="5" t="str">
        <f t="shared" si="5302"/>
        <v/>
      </c>
      <c r="BA355" s="5" t="str">
        <f t="shared" si="5302"/>
        <v/>
      </c>
      <c r="BB355" s="5" t="str">
        <f t="shared" si="5302"/>
        <v/>
      </c>
      <c r="BC355" s="5" t="str">
        <f t="shared" si="5302"/>
        <v/>
      </c>
      <c r="BD355" s="5" t="str">
        <f t="shared" si="5302"/>
        <v/>
      </c>
      <c r="BE355" s="5" t="str">
        <f t="shared" si="5302"/>
        <v/>
      </c>
      <c r="BF355" s="5" t="str">
        <f t="shared" si="5302"/>
        <v/>
      </c>
      <c r="BG355" s="5" t="str">
        <f t="shared" si="5302"/>
        <v/>
      </c>
      <c r="BH355" s="5" t="str">
        <f t="shared" si="5303"/>
        <v/>
      </c>
      <c r="BI355" s="5" t="str">
        <f t="shared" si="5303"/>
        <v/>
      </c>
      <c r="BJ355" s="5">
        <f t="shared" si="5303"/>
        <v>1008947</v>
      </c>
      <c r="BK355" s="5" t="str">
        <f t="shared" si="5303"/>
        <v/>
      </c>
      <c r="BL355" s="5" t="str">
        <f t="shared" si="5303"/>
        <v/>
      </c>
      <c r="BM355" s="5" t="str">
        <f t="shared" si="5303"/>
        <v/>
      </c>
      <c r="BN355" s="5" t="str">
        <f t="shared" si="5303"/>
        <v/>
      </c>
      <c r="BO355" s="5" t="str">
        <f t="shared" si="5303"/>
        <v/>
      </c>
      <c r="BP355" s="5" t="str">
        <f t="shared" si="5303"/>
        <v/>
      </c>
      <c r="BQ355" s="5" t="str">
        <f t="shared" si="5303"/>
        <v/>
      </c>
      <c r="BR355" s="5"/>
      <c r="BT355" s="5" t="str">
        <f t="shared" si="5234"/>
        <v/>
      </c>
      <c r="BU355" s="5" t="str">
        <f t="shared" si="5235"/>
        <v/>
      </c>
      <c r="BV355" s="5" t="str">
        <f t="shared" si="5236"/>
        <v/>
      </c>
      <c r="BW355" s="5" t="str">
        <f t="shared" si="5237"/>
        <v/>
      </c>
      <c r="BX355" s="5" t="str">
        <f t="shared" si="5238"/>
        <v/>
      </c>
      <c r="BY355" s="5" t="str">
        <f t="shared" si="5239"/>
        <v/>
      </c>
      <c r="BZ355" s="5" t="str">
        <f t="shared" si="5240"/>
        <v/>
      </c>
      <c r="CA355" s="5" t="str">
        <f t="shared" si="5241"/>
        <v/>
      </c>
      <c r="CB355" s="5" t="str">
        <f t="shared" si="5242"/>
        <v/>
      </c>
      <c r="CC355" s="5" t="str">
        <f t="shared" si="5243"/>
        <v/>
      </c>
      <c r="CD355" s="5" t="str">
        <f t="shared" si="5244"/>
        <v/>
      </c>
      <c r="CE355" s="5" t="str">
        <f t="shared" si="5245"/>
        <v/>
      </c>
      <c r="CF355" s="5" t="str">
        <f t="shared" si="5246"/>
        <v>Wintrust Bank, National Association - Chicago, IL</v>
      </c>
      <c r="CG355" s="5" t="str">
        <f t="shared" si="5247"/>
        <v/>
      </c>
      <c r="CH355" s="5" t="str">
        <f t="shared" si="5248"/>
        <v/>
      </c>
      <c r="CI355" s="5" t="str">
        <f t="shared" si="5249"/>
        <v/>
      </c>
      <c r="CJ355" s="5" t="str">
        <f t="shared" si="5250"/>
        <v/>
      </c>
      <c r="CK355" s="5" t="str">
        <f t="shared" si="5251"/>
        <v/>
      </c>
      <c r="CL355" s="5" t="str">
        <f t="shared" si="5252"/>
        <v/>
      </c>
      <c r="CM355" s="5" t="str">
        <f t="shared" si="5253"/>
        <v/>
      </c>
      <c r="CN355" s="5" t="str">
        <f t="shared" si="5254"/>
        <v/>
      </c>
      <c r="CO355" s="5" t="str">
        <f t="shared" si="5255"/>
        <v/>
      </c>
      <c r="CP355" s="5" t="str">
        <f t="shared" si="5256"/>
        <v/>
      </c>
      <c r="CQ355" s="5" t="str">
        <f t="shared" si="5257"/>
        <v/>
      </c>
      <c r="CR355" s="5" t="str">
        <f t="shared" si="5258"/>
        <v/>
      </c>
      <c r="CS355" s="5" t="str">
        <f t="shared" si="5259"/>
        <v/>
      </c>
      <c r="CT355" s="5" t="str">
        <f t="shared" si="5260"/>
        <v/>
      </c>
      <c r="CU355" s="5" t="str">
        <f t="shared" si="5261"/>
        <v/>
      </c>
      <c r="CV355" s="5" t="str">
        <f t="shared" si="5262"/>
        <v/>
      </c>
      <c r="CW355" s="5" t="str">
        <f t="shared" si="5263"/>
        <v/>
      </c>
      <c r="CX355" s="5" t="str">
        <f t="shared" si="5264"/>
        <v/>
      </c>
      <c r="CY355" s="5" t="str">
        <f t="shared" si="5265"/>
        <v/>
      </c>
      <c r="CZ355" s="5" t="str">
        <f t="shared" si="5266"/>
        <v/>
      </c>
      <c r="DA355" s="5" t="str">
        <f t="shared" si="5267"/>
        <v/>
      </c>
      <c r="DB355" s="5" t="str">
        <f t="shared" si="5268"/>
        <v/>
      </c>
      <c r="DC355" s="5" t="str">
        <f t="shared" si="5269"/>
        <v/>
      </c>
      <c r="DD355" s="5" t="str">
        <f t="shared" si="5270"/>
        <v/>
      </c>
      <c r="DE355" s="5" t="str">
        <f t="shared" si="5271"/>
        <v/>
      </c>
      <c r="DF355" s="5" t="str">
        <f t="shared" si="5272"/>
        <v/>
      </c>
      <c r="DG355" s="5" t="str">
        <f t="shared" si="5273"/>
        <v/>
      </c>
      <c r="DH355" s="5" t="str">
        <f t="shared" si="5274"/>
        <v/>
      </c>
      <c r="DI355" s="5" t="str">
        <f t="shared" si="5275"/>
        <v/>
      </c>
      <c r="DJ355" s="5" t="str">
        <f t="shared" si="5276"/>
        <v>The Pecos County State Bank - Fort Stockton, TX</v>
      </c>
      <c r="DK355" s="5" t="str">
        <f t="shared" si="5277"/>
        <v/>
      </c>
      <c r="DL355" s="5" t="str">
        <f t="shared" si="5278"/>
        <v/>
      </c>
      <c r="DM355" s="5" t="str">
        <f t="shared" si="5279"/>
        <v/>
      </c>
      <c r="DN355" s="5" t="str">
        <f t="shared" si="5280"/>
        <v/>
      </c>
      <c r="DO355" s="5" t="str">
        <f t="shared" si="5281"/>
        <v/>
      </c>
      <c r="DP355" s="5" t="str">
        <f t="shared" si="5282"/>
        <v/>
      </c>
      <c r="DQ355" s="5" t="str">
        <f t="shared" si="5223"/>
        <v/>
      </c>
    </row>
    <row r="356" spans="1:121" x14ac:dyDescent="0.25">
      <c r="A356">
        <v>355</v>
      </c>
      <c r="B356" s="5">
        <v>1014207</v>
      </c>
      <c r="C356" t="str">
        <f t="shared" si="5288"/>
        <v>ANB Bank - Denver, CO</v>
      </c>
      <c r="D356" s="21" t="s">
        <v>1119</v>
      </c>
      <c r="E356" s="19" t="s">
        <v>3014</v>
      </c>
      <c r="F356" s="19" t="s">
        <v>3010</v>
      </c>
      <c r="G356" s="19"/>
      <c r="K356" s="27">
        <v>347</v>
      </c>
      <c r="L356" s="28" t="str">
        <f>IF(HLOOKUP('Peer Comparison Tool'!$E$6,StateDropdownData,K356+1,FALSE)=0,"",HLOOKUP('Peer Comparison Tool'!$E$6,StateDropdownData,K356+1,FALSE))</f>
        <v/>
      </c>
      <c r="M356" s="29" t="str">
        <f>IF(HLOOKUP('Peer Comparison Tool'!$E$6,[0]!DropdownData,K356+1,FALSE)=0,"",HLOOKUP('Peer Comparison Tool'!$E$6,[0]!DropdownData,K356+1,FALSE))</f>
        <v/>
      </c>
      <c r="N356" s="27">
        <v>347</v>
      </c>
      <c r="O356" s="28" t="str">
        <f>IF(HLOOKUP('Peer Comparison Tool'!$G$6,StateDropdownData,N356+1,FALSE)=0,"",HLOOKUP('Peer Comparison Tool'!$G$6,StateDropdownData,N356+1,FALSE))</f>
        <v/>
      </c>
      <c r="P356" s="29" t="str">
        <f>IF(HLOOKUP('Peer Comparison Tool'!$G$6,DropdownData,N356+1,FALSE)=0,"",HLOOKUP('Peer Comparison Tool'!$G$6,DropdownData,N356+1,FALSE))</f>
        <v/>
      </c>
      <c r="Q356" s="27">
        <v>347</v>
      </c>
      <c r="R356" s="28" t="str">
        <f>IF(HLOOKUP('Peer Comparison Tool'!$I$6,StateDropdownData,Q356+1,FALSE)=0,"",HLOOKUP('Peer Comparison Tool'!$I$6,StateDropdownData,Q356+1,FALSE))</f>
        <v/>
      </c>
      <c r="S356" s="29" t="str">
        <f>IF(HLOOKUP('Peer Comparison Tool'!$I$6,DropdownData,Q356+1,FALSE)=0,"",HLOOKUP('Peer Comparison Tool'!$I$6,DropdownData,Q356+1,FALSE))</f>
        <v/>
      </c>
      <c r="T356" s="5" t="str">
        <f t="shared" si="5299"/>
        <v/>
      </c>
      <c r="U356" s="5" t="str">
        <f t="shared" si="5299"/>
        <v/>
      </c>
      <c r="V356" s="5" t="str">
        <f t="shared" si="5299"/>
        <v/>
      </c>
      <c r="W356" s="5" t="str">
        <f t="shared" si="5299"/>
        <v/>
      </c>
      <c r="X356" s="5" t="str">
        <f t="shared" si="5299"/>
        <v/>
      </c>
      <c r="Y356" s="5" t="str">
        <f t="shared" si="5299"/>
        <v/>
      </c>
      <c r="Z356" s="5" t="str">
        <f t="shared" si="5299"/>
        <v/>
      </c>
      <c r="AA356" s="5" t="str">
        <f t="shared" si="5299"/>
        <v/>
      </c>
      <c r="AB356" s="5" t="str">
        <f t="shared" si="5299"/>
        <v/>
      </c>
      <c r="AC356" s="5" t="str">
        <f t="shared" si="5299"/>
        <v/>
      </c>
      <c r="AD356" s="5" t="str">
        <f t="shared" si="5300"/>
        <v/>
      </c>
      <c r="AE356" s="5" t="str">
        <f t="shared" si="5300"/>
        <v/>
      </c>
      <c r="AF356" s="5">
        <f t="shared" si="5300"/>
        <v>4072607</v>
      </c>
      <c r="AG356" s="5" t="str">
        <f t="shared" si="5300"/>
        <v/>
      </c>
      <c r="AH356" s="5" t="str">
        <f t="shared" si="5300"/>
        <v/>
      </c>
      <c r="AI356" s="5" t="str">
        <f t="shared" si="5300"/>
        <v/>
      </c>
      <c r="AJ356" s="5" t="str">
        <f t="shared" si="5300"/>
        <v/>
      </c>
      <c r="AK356" s="5" t="str">
        <f t="shared" si="5300"/>
        <v/>
      </c>
      <c r="AL356" s="5" t="str">
        <f t="shared" si="5300"/>
        <v/>
      </c>
      <c r="AM356" s="5" t="str">
        <f t="shared" si="5300"/>
        <v/>
      </c>
      <c r="AN356" s="5" t="str">
        <f t="shared" si="5301"/>
        <v/>
      </c>
      <c r="AO356" s="5" t="str">
        <f t="shared" si="5301"/>
        <v/>
      </c>
      <c r="AP356" s="5" t="str">
        <f t="shared" si="5301"/>
        <v/>
      </c>
      <c r="AQ356" s="5" t="str">
        <f t="shared" si="5301"/>
        <v/>
      </c>
      <c r="AR356" s="5" t="str">
        <f t="shared" si="5301"/>
        <v/>
      </c>
      <c r="AS356" s="5" t="str">
        <f t="shared" si="5301"/>
        <v/>
      </c>
      <c r="AT356" s="5" t="str">
        <f t="shared" si="5301"/>
        <v/>
      </c>
      <c r="AU356" s="5" t="str">
        <f t="shared" si="5301"/>
        <v/>
      </c>
      <c r="AV356" s="5" t="str">
        <f t="shared" si="5301"/>
        <v/>
      </c>
      <c r="AW356" s="5" t="str">
        <f t="shared" si="5301"/>
        <v/>
      </c>
      <c r="AX356" s="5" t="str">
        <f t="shared" si="5302"/>
        <v/>
      </c>
      <c r="AY356" s="5" t="str">
        <f t="shared" si="5302"/>
        <v/>
      </c>
      <c r="AZ356" s="5" t="str">
        <f t="shared" si="5302"/>
        <v/>
      </c>
      <c r="BA356" s="5" t="str">
        <f t="shared" si="5302"/>
        <v/>
      </c>
      <c r="BB356" s="5" t="str">
        <f t="shared" si="5302"/>
        <v/>
      </c>
      <c r="BC356" s="5" t="str">
        <f t="shared" si="5302"/>
        <v/>
      </c>
      <c r="BD356" s="5" t="str">
        <f t="shared" si="5302"/>
        <v/>
      </c>
      <c r="BE356" s="5" t="str">
        <f t="shared" si="5302"/>
        <v/>
      </c>
      <c r="BF356" s="5" t="str">
        <f t="shared" si="5302"/>
        <v/>
      </c>
      <c r="BG356" s="5" t="str">
        <f t="shared" si="5302"/>
        <v/>
      </c>
      <c r="BH356" s="5" t="str">
        <f t="shared" si="5303"/>
        <v/>
      </c>
      <c r="BI356" s="5" t="str">
        <f t="shared" si="5303"/>
        <v/>
      </c>
      <c r="BJ356" s="5">
        <f t="shared" si="5303"/>
        <v>1003310</v>
      </c>
      <c r="BK356" s="5" t="str">
        <f t="shared" si="5303"/>
        <v/>
      </c>
      <c r="BL356" s="5" t="str">
        <f t="shared" si="5303"/>
        <v/>
      </c>
      <c r="BM356" s="5" t="str">
        <f t="shared" si="5303"/>
        <v/>
      </c>
      <c r="BN356" s="5" t="str">
        <f t="shared" si="5303"/>
        <v/>
      </c>
      <c r="BO356" s="5" t="str">
        <f t="shared" si="5303"/>
        <v/>
      </c>
      <c r="BP356" s="5" t="str">
        <f t="shared" si="5303"/>
        <v/>
      </c>
      <c r="BQ356" s="5" t="str">
        <f t="shared" si="5303"/>
        <v/>
      </c>
      <c r="BR356" s="5"/>
      <c r="BT356" s="5" t="str">
        <f t="shared" si="5234"/>
        <v/>
      </c>
      <c r="BU356" s="5" t="str">
        <f t="shared" si="5235"/>
        <v/>
      </c>
      <c r="BV356" s="5" t="str">
        <f t="shared" si="5236"/>
        <v/>
      </c>
      <c r="BW356" s="5" t="str">
        <f t="shared" si="5237"/>
        <v/>
      </c>
      <c r="BX356" s="5" t="str">
        <f t="shared" si="5238"/>
        <v/>
      </c>
      <c r="BY356" s="5" t="str">
        <f t="shared" si="5239"/>
        <v/>
      </c>
      <c r="BZ356" s="5" t="str">
        <f t="shared" si="5240"/>
        <v/>
      </c>
      <c r="CA356" s="5" t="str">
        <f t="shared" si="5241"/>
        <v/>
      </c>
      <c r="CB356" s="5" t="str">
        <f t="shared" si="5242"/>
        <v/>
      </c>
      <c r="CC356" s="5" t="str">
        <f t="shared" si="5243"/>
        <v/>
      </c>
      <c r="CD356" s="5" t="str">
        <f t="shared" si="5244"/>
        <v/>
      </c>
      <c r="CE356" s="5" t="str">
        <f t="shared" si="5245"/>
        <v/>
      </c>
      <c r="CF356" s="5" t="str">
        <f t="shared" si="5246"/>
        <v>Wintrust Private Trust Company, N.A. - Lake Forest, IL</v>
      </c>
      <c r="CG356" s="5" t="str">
        <f t="shared" si="5247"/>
        <v/>
      </c>
      <c r="CH356" s="5" t="str">
        <f t="shared" si="5248"/>
        <v/>
      </c>
      <c r="CI356" s="5" t="str">
        <f t="shared" si="5249"/>
        <v/>
      </c>
      <c r="CJ356" s="5" t="str">
        <f t="shared" si="5250"/>
        <v/>
      </c>
      <c r="CK356" s="5" t="str">
        <f t="shared" si="5251"/>
        <v/>
      </c>
      <c r="CL356" s="5" t="str">
        <f t="shared" si="5252"/>
        <v/>
      </c>
      <c r="CM356" s="5" t="str">
        <f t="shared" si="5253"/>
        <v/>
      </c>
      <c r="CN356" s="5" t="str">
        <f t="shared" si="5254"/>
        <v/>
      </c>
      <c r="CO356" s="5" t="str">
        <f t="shared" si="5255"/>
        <v/>
      </c>
      <c r="CP356" s="5" t="str">
        <f t="shared" si="5256"/>
        <v/>
      </c>
      <c r="CQ356" s="5" t="str">
        <f t="shared" si="5257"/>
        <v/>
      </c>
      <c r="CR356" s="5" t="str">
        <f t="shared" si="5258"/>
        <v/>
      </c>
      <c r="CS356" s="5" t="str">
        <f t="shared" si="5259"/>
        <v/>
      </c>
      <c r="CT356" s="5" t="str">
        <f t="shared" si="5260"/>
        <v/>
      </c>
      <c r="CU356" s="5" t="str">
        <f t="shared" si="5261"/>
        <v/>
      </c>
      <c r="CV356" s="5" t="str">
        <f t="shared" si="5262"/>
        <v/>
      </c>
      <c r="CW356" s="5" t="str">
        <f t="shared" si="5263"/>
        <v/>
      </c>
      <c r="CX356" s="5" t="str">
        <f t="shared" si="5264"/>
        <v/>
      </c>
      <c r="CY356" s="5" t="str">
        <f t="shared" si="5265"/>
        <v/>
      </c>
      <c r="CZ356" s="5" t="str">
        <f t="shared" si="5266"/>
        <v/>
      </c>
      <c r="DA356" s="5" t="str">
        <f t="shared" si="5267"/>
        <v/>
      </c>
      <c r="DB356" s="5" t="str">
        <f t="shared" si="5268"/>
        <v/>
      </c>
      <c r="DC356" s="5" t="str">
        <f t="shared" si="5269"/>
        <v/>
      </c>
      <c r="DD356" s="5" t="str">
        <f t="shared" si="5270"/>
        <v/>
      </c>
      <c r="DE356" s="5" t="str">
        <f t="shared" si="5271"/>
        <v/>
      </c>
      <c r="DF356" s="5" t="str">
        <f t="shared" si="5272"/>
        <v/>
      </c>
      <c r="DG356" s="5" t="str">
        <f t="shared" si="5273"/>
        <v/>
      </c>
      <c r="DH356" s="5" t="str">
        <f t="shared" si="5274"/>
        <v/>
      </c>
      <c r="DI356" s="5" t="str">
        <f t="shared" si="5275"/>
        <v/>
      </c>
      <c r="DJ356" s="5" t="str">
        <f t="shared" si="5276"/>
        <v>The Perryton National Bank - Perryton, TX</v>
      </c>
      <c r="DK356" s="5" t="str">
        <f t="shared" si="5277"/>
        <v/>
      </c>
      <c r="DL356" s="5" t="str">
        <f t="shared" si="5278"/>
        <v/>
      </c>
      <c r="DM356" s="5" t="str">
        <f t="shared" si="5279"/>
        <v/>
      </c>
      <c r="DN356" s="5" t="str">
        <f t="shared" si="5280"/>
        <v/>
      </c>
      <c r="DO356" s="5" t="str">
        <f t="shared" si="5281"/>
        <v/>
      </c>
      <c r="DP356" s="5" t="str">
        <f t="shared" si="5282"/>
        <v/>
      </c>
      <c r="DQ356" s="5" t="str">
        <f t="shared" si="5223"/>
        <v/>
      </c>
    </row>
    <row r="357" spans="1:121" x14ac:dyDescent="0.25">
      <c r="A357">
        <v>356</v>
      </c>
      <c r="B357" s="5">
        <v>1007238</v>
      </c>
      <c r="C357" t="str">
        <f t="shared" si="5288"/>
        <v>Bank of Colorado - Fort Collins, CO</v>
      </c>
      <c r="D357" s="21" t="s">
        <v>137</v>
      </c>
      <c r="E357" s="19" t="s">
        <v>3016</v>
      </c>
      <c r="F357" s="19" t="s">
        <v>3010</v>
      </c>
      <c r="G357" s="19"/>
      <c r="K357" s="27">
        <v>348</v>
      </c>
      <c r="L357" s="28" t="str">
        <f>IF(HLOOKUP('Peer Comparison Tool'!$E$6,StateDropdownData,K357+1,FALSE)=0,"",HLOOKUP('Peer Comparison Tool'!$E$6,StateDropdownData,K357+1,FALSE))</f>
        <v/>
      </c>
      <c r="M357" s="29" t="str">
        <f>IF(HLOOKUP('Peer Comparison Tool'!$E$6,[0]!DropdownData,K357+1,FALSE)=0,"",HLOOKUP('Peer Comparison Tool'!$E$6,[0]!DropdownData,K357+1,FALSE))</f>
        <v/>
      </c>
      <c r="N357" s="27">
        <v>348</v>
      </c>
      <c r="O357" s="28" t="str">
        <f>IF(HLOOKUP('Peer Comparison Tool'!$G$6,StateDropdownData,N357+1,FALSE)=0,"",HLOOKUP('Peer Comparison Tool'!$G$6,StateDropdownData,N357+1,FALSE))</f>
        <v/>
      </c>
      <c r="P357" s="29" t="str">
        <f>IF(HLOOKUP('Peer Comparison Tool'!$G$6,DropdownData,N357+1,FALSE)=0,"",HLOOKUP('Peer Comparison Tool'!$G$6,DropdownData,N357+1,FALSE))</f>
        <v/>
      </c>
      <c r="Q357" s="27">
        <v>348</v>
      </c>
      <c r="R357" s="28" t="str">
        <f>IF(HLOOKUP('Peer Comparison Tool'!$I$6,StateDropdownData,Q357+1,FALSE)=0,"",HLOOKUP('Peer Comparison Tool'!$I$6,StateDropdownData,Q357+1,FALSE))</f>
        <v/>
      </c>
      <c r="S357" s="29" t="str">
        <f>IF(HLOOKUP('Peer Comparison Tool'!$I$6,DropdownData,Q357+1,FALSE)=0,"",HLOOKUP('Peer Comparison Tool'!$I$6,DropdownData,Q357+1,FALSE))</f>
        <v/>
      </c>
      <c r="T357" s="5" t="str">
        <f t="shared" si="5299"/>
        <v/>
      </c>
      <c r="U357" s="5" t="str">
        <f t="shared" si="5299"/>
        <v/>
      </c>
      <c r="V357" s="5" t="str">
        <f t="shared" si="5299"/>
        <v/>
      </c>
      <c r="W357" s="5" t="str">
        <f t="shared" si="5299"/>
        <v/>
      </c>
      <c r="X357" s="5" t="str">
        <f t="shared" si="5299"/>
        <v/>
      </c>
      <c r="Y357" s="5" t="str">
        <f t="shared" si="5299"/>
        <v/>
      </c>
      <c r="Z357" s="5" t="str">
        <f t="shared" si="5299"/>
        <v/>
      </c>
      <c r="AA357" s="5" t="str">
        <f t="shared" si="5299"/>
        <v/>
      </c>
      <c r="AB357" s="5" t="str">
        <f t="shared" si="5299"/>
        <v/>
      </c>
      <c r="AC357" s="5" t="str">
        <f t="shared" si="5299"/>
        <v/>
      </c>
      <c r="AD357" s="5" t="str">
        <f t="shared" si="5300"/>
        <v/>
      </c>
      <c r="AE357" s="5" t="str">
        <f t="shared" si="5300"/>
        <v/>
      </c>
      <c r="AF357" s="5" t="str">
        <f t="shared" si="5300"/>
        <v/>
      </c>
      <c r="AG357" s="5" t="str">
        <f t="shared" si="5300"/>
        <v/>
      </c>
      <c r="AH357" s="5" t="str">
        <f t="shared" si="5300"/>
        <v/>
      </c>
      <c r="AI357" s="5" t="str">
        <f t="shared" si="5300"/>
        <v/>
      </c>
      <c r="AJ357" s="5" t="str">
        <f t="shared" si="5300"/>
        <v/>
      </c>
      <c r="AK357" s="5" t="str">
        <f t="shared" si="5300"/>
        <v/>
      </c>
      <c r="AL357" s="5" t="str">
        <f t="shared" si="5300"/>
        <v/>
      </c>
      <c r="AM357" s="5" t="str">
        <f t="shared" si="5300"/>
        <v/>
      </c>
      <c r="AN357" s="5" t="str">
        <f t="shared" si="5301"/>
        <v/>
      </c>
      <c r="AO357" s="5" t="str">
        <f t="shared" si="5301"/>
        <v/>
      </c>
      <c r="AP357" s="5" t="str">
        <f t="shared" si="5301"/>
        <v/>
      </c>
      <c r="AQ357" s="5" t="str">
        <f t="shared" si="5301"/>
        <v/>
      </c>
      <c r="AR357" s="5" t="str">
        <f t="shared" si="5301"/>
        <v/>
      </c>
      <c r="AS357" s="5" t="str">
        <f t="shared" si="5301"/>
        <v/>
      </c>
      <c r="AT357" s="5" t="str">
        <f t="shared" si="5301"/>
        <v/>
      </c>
      <c r="AU357" s="5" t="str">
        <f t="shared" si="5301"/>
        <v/>
      </c>
      <c r="AV357" s="5" t="str">
        <f t="shared" si="5301"/>
        <v/>
      </c>
      <c r="AW357" s="5" t="str">
        <f t="shared" si="5301"/>
        <v/>
      </c>
      <c r="AX357" s="5" t="str">
        <f t="shared" si="5302"/>
        <v/>
      </c>
      <c r="AY357" s="5" t="str">
        <f t="shared" si="5302"/>
        <v/>
      </c>
      <c r="AZ357" s="5" t="str">
        <f t="shared" si="5302"/>
        <v/>
      </c>
      <c r="BA357" s="5" t="str">
        <f t="shared" si="5302"/>
        <v/>
      </c>
      <c r="BB357" s="5" t="str">
        <f t="shared" si="5302"/>
        <v/>
      </c>
      <c r="BC357" s="5" t="str">
        <f t="shared" si="5302"/>
        <v/>
      </c>
      <c r="BD357" s="5" t="str">
        <f t="shared" si="5302"/>
        <v/>
      </c>
      <c r="BE357" s="5" t="str">
        <f t="shared" si="5302"/>
        <v/>
      </c>
      <c r="BF357" s="5" t="str">
        <f t="shared" si="5302"/>
        <v/>
      </c>
      <c r="BG357" s="5" t="str">
        <f t="shared" si="5302"/>
        <v/>
      </c>
      <c r="BH357" s="5" t="str">
        <f t="shared" si="5303"/>
        <v/>
      </c>
      <c r="BI357" s="5" t="str">
        <f t="shared" si="5303"/>
        <v/>
      </c>
      <c r="BJ357" s="5">
        <f t="shared" si="5303"/>
        <v>1006161</v>
      </c>
      <c r="BK357" s="5" t="str">
        <f t="shared" si="5303"/>
        <v/>
      </c>
      <c r="BL357" s="5" t="str">
        <f t="shared" si="5303"/>
        <v/>
      </c>
      <c r="BM357" s="5" t="str">
        <f t="shared" si="5303"/>
        <v/>
      </c>
      <c r="BN357" s="5" t="str">
        <f t="shared" si="5303"/>
        <v/>
      </c>
      <c r="BO357" s="5" t="str">
        <f t="shared" si="5303"/>
        <v/>
      </c>
      <c r="BP357" s="5" t="str">
        <f t="shared" si="5303"/>
        <v/>
      </c>
      <c r="BQ357" s="5" t="str">
        <f t="shared" si="5303"/>
        <v/>
      </c>
      <c r="BR357" s="5"/>
      <c r="BT357" s="5" t="str">
        <f t="shared" si="5234"/>
        <v/>
      </c>
      <c r="BU357" s="5" t="str">
        <f t="shared" si="5235"/>
        <v/>
      </c>
      <c r="BV357" s="5" t="str">
        <f t="shared" si="5236"/>
        <v/>
      </c>
      <c r="BW357" s="5" t="str">
        <f t="shared" si="5237"/>
        <v/>
      </c>
      <c r="BX357" s="5" t="str">
        <f t="shared" si="5238"/>
        <v/>
      </c>
      <c r="BY357" s="5" t="str">
        <f t="shared" si="5239"/>
        <v/>
      </c>
      <c r="BZ357" s="5" t="str">
        <f t="shared" si="5240"/>
        <v/>
      </c>
      <c r="CA357" s="5" t="str">
        <f t="shared" si="5241"/>
        <v/>
      </c>
      <c r="CB357" s="5" t="str">
        <f t="shared" si="5242"/>
        <v/>
      </c>
      <c r="CC357" s="5" t="str">
        <f t="shared" si="5243"/>
        <v/>
      </c>
      <c r="CD357" s="5" t="str">
        <f t="shared" si="5244"/>
        <v/>
      </c>
      <c r="CE357" s="5" t="str">
        <f t="shared" si="5245"/>
        <v/>
      </c>
      <c r="CF357" s="5" t="str">
        <f t="shared" si="5246"/>
        <v/>
      </c>
      <c r="CG357" s="5" t="str">
        <f t="shared" si="5247"/>
        <v/>
      </c>
      <c r="CH357" s="5" t="str">
        <f t="shared" si="5248"/>
        <v/>
      </c>
      <c r="CI357" s="5" t="str">
        <f t="shared" si="5249"/>
        <v/>
      </c>
      <c r="CJ357" s="5" t="str">
        <f t="shared" si="5250"/>
        <v/>
      </c>
      <c r="CK357" s="5" t="str">
        <f t="shared" si="5251"/>
        <v/>
      </c>
      <c r="CL357" s="5" t="str">
        <f t="shared" si="5252"/>
        <v/>
      </c>
      <c r="CM357" s="5" t="str">
        <f t="shared" si="5253"/>
        <v/>
      </c>
      <c r="CN357" s="5" t="str">
        <f t="shared" si="5254"/>
        <v/>
      </c>
      <c r="CO357" s="5" t="str">
        <f t="shared" si="5255"/>
        <v/>
      </c>
      <c r="CP357" s="5" t="str">
        <f t="shared" si="5256"/>
        <v/>
      </c>
      <c r="CQ357" s="5" t="str">
        <f t="shared" si="5257"/>
        <v/>
      </c>
      <c r="CR357" s="5" t="str">
        <f t="shared" si="5258"/>
        <v/>
      </c>
      <c r="CS357" s="5" t="str">
        <f t="shared" si="5259"/>
        <v/>
      </c>
      <c r="CT357" s="5" t="str">
        <f t="shared" si="5260"/>
        <v/>
      </c>
      <c r="CU357" s="5" t="str">
        <f t="shared" si="5261"/>
        <v/>
      </c>
      <c r="CV357" s="5" t="str">
        <f t="shared" si="5262"/>
        <v/>
      </c>
      <c r="CW357" s="5" t="str">
        <f t="shared" si="5263"/>
        <v/>
      </c>
      <c r="CX357" s="5" t="str">
        <f t="shared" si="5264"/>
        <v/>
      </c>
      <c r="CY357" s="5" t="str">
        <f t="shared" si="5265"/>
        <v/>
      </c>
      <c r="CZ357" s="5" t="str">
        <f t="shared" si="5266"/>
        <v/>
      </c>
      <c r="DA357" s="5" t="str">
        <f t="shared" si="5267"/>
        <v/>
      </c>
      <c r="DB357" s="5" t="str">
        <f t="shared" si="5268"/>
        <v/>
      </c>
      <c r="DC357" s="5" t="str">
        <f t="shared" si="5269"/>
        <v/>
      </c>
      <c r="DD357" s="5" t="str">
        <f t="shared" si="5270"/>
        <v/>
      </c>
      <c r="DE357" s="5" t="str">
        <f t="shared" si="5271"/>
        <v/>
      </c>
      <c r="DF357" s="5" t="str">
        <f t="shared" si="5272"/>
        <v/>
      </c>
      <c r="DG357" s="5" t="str">
        <f t="shared" si="5273"/>
        <v/>
      </c>
      <c r="DH357" s="5" t="str">
        <f t="shared" si="5274"/>
        <v/>
      </c>
      <c r="DI357" s="5" t="str">
        <f t="shared" si="5275"/>
        <v/>
      </c>
      <c r="DJ357" s="5" t="str">
        <f t="shared" si="5276"/>
        <v>The State National Bank of Big Spring - Big Spring, TX</v>
      </c>
      <c r="DK357" s="5" t="str">
        <f t="shared" si="5277"/>
        <v/>
      </c>
      <c r="DL357" s="5" t="str">
        <f t="shared" si="5278"/>
        <v/>
      </c>
      <c r="DM357" s="5" t="str">
        <f t="shared" si="5279"/>
        <v/>
      </c>
      <c r="DN357" s="5" t="str">
        <f t="shared" si="5280"/>
        <v/>
      </c>
      <c r="DO357" s="5" t="str">
        <f t="shared" si="5281"/>
        <v/>
      </c>
      <c r="DP357" s="5" t="str">
        <f t="shared" si="5282"/>
        <v/>
      </c>
      <c r="DQ357" s="5" t="str">
        <f t="shared" si="5223"/>
        <v/>
      </c>
    </row>
    <row r="358" spans="1:121" x14ac:dyDescent="0.25">
      <c r="A358">
        <v>357</v>
      </c>
      <c r="B358" s="5">
        <v>1010756</v>
      </c>
      <c r="C358" t="str">
        <f t="shared" si="5288"/>
        <v>Bank of Estes Park - Estes Park, CO</v>
      </c>
      <c r="D358" s="21" t="s">
        <v>1857</v>
      </c>
      <c r="E358" s="19" t="s">
        <v>3017</v>
      </c>
      <c r="F358" s="19" t="s">
        <v>3010</v>
      </c>
      <c r="G358" s="19"/>
      <c r="K358" s="27">
        <v>349</v>
      </c>
      <c r="L358" s="28" t="str">
        <f>IF(HLOOKUP('Peer Comparison Tool'!$E$6,StateDropdownData,K358+1,FALSE)=0,"",HLOOKUP('Peer Comparison Tool'!$E$6,StateDropdownData,K358+1,FALSE))</f>
        <v/>
      </c>
      <c r="M358" s="29" t="str">
        <f>IF(HLOOKUP('Peer Comparison Tool'!$E$6,[0]!DropdownData,K358+1,FALSE)=0,"",HLOOKUP('Peer Comparison Tool'!$E$6,[0]!DropdownData,K358+1,FALSE))</f>
        <v/>
      </c>
      <c r="N358" s="27">
        <v>349</v>
      </c>
      <c r="O358" s="28" t="str">
        <f>IF(HLOOKUP('Peer Comparison Tool'!$G$6,StateDropdownData,N358+1,FALSE)=0,"",HLOOKUP('Peer Comparison Tool'!$G$6,StateDropdownData,N358+1,FALSE))</f>
        <v/>
      </c>
      <c r="P358" s="29" t="str">
        <f>IF(HLOOKUP('Peer Comparison Tool'!$G$6,DropdownData,N358+1,FALSE)=0,"",HLOOKUP('Peer Comparison Tool'!$G$6,DropdownData,N358+1,FALSE))</f>
        <v/>
      </c>
      <c r="Q358" s="27">
        <v>349</v>
      </c>
      <c r="R358" s="28" t="str">
        <f>IF(HLOOKUP('Peer Comparison Tool'!$I$6,StateDropdownData,Q358+1,FALSE)=0,"",HLOOKUP('Peer Comparison Tool'!$I$6,StateDropdownData,Q358+1,FALSE))</f>
        <v/>
      </c>
      <c r="S358" s="29" t="str">
        <f>IF(HLOOKUP('Peer Comparison Tool'!$I$6,DropdownData,Q358+1,FALSE)=0,"",HLOOKUP('Peer Comparison Tool'!$I$6,DropdownData,Q358+1,FALSE))</f>
        <v/>
      </c>
      <c r="T358" s="5" t="str">
        <f t="shared" si="5299"/>
        <v/>
      </c>
      <c r="U358" s="5" t="str">
        <f t="shared" si="5299"/>
        <v/>
      </c>
      <c r="V358" s="5" t="str">
        <f t="shared" si="5299"/>
        <v/>
      </c>
      <c r="W358" s="5" t="str">
        <f t="shared" si="5299"/>
        <v/>
      </c>
      <c r="X358" s="5" t="str">
        <f t="shared" si="5299"/>
        <v/>
      </c>
      <c r="Y358" s="5" t="str">
        <f t="shared" si="5299"/>
        <v/>
      </c>
      <c r="Z358" s="5" t="str">
        <f t="shared" si="5299"/>
        <v/>
      </c>
      <c r="AA358" s="5" t="str">
        <f t="shared" si="5299"/>
        <v/>
      </c>
      <c r="AB358" s="5" t="str">
        <f t="shared" si="5299"/>
        <v/>
      </c>
      <c r="AC358" s="5" t="str">
        <f t="shared" si="5299"/>
        <v/>
      </c>
      <c r="AD358" s="5" t="str">
        <f t="shared" si="5300"/>
        <v/>
      </c>
      <c r="AE358" s="5" t="str">
        <f t="shared" si="5300"/>
        <v/>
      </c>
      <c r="AF358" s="5" t="str">
        <f t="shared" si="5300"/>
        <v/>
      </c>
      <c r="AG358" s="5" t="str">
        <f t="shared" si="5300"/>
        <v/>
      </c>
      <c r="AH358" s="5" t="str">
        <f t="shared" si="5300"/>
        <v/>
      </c>
      <c r="AI358" s="5" t="str">
        <f t="shared" si="5300"/>
        <v/>
      </c>
      <c r="AJ358" s="5" t="str">
        <f t="shared" si="5300"/>
        <v/>
      </c>
      <c r="AK358" s="5" t="str">
        <f t="shared" si="5300"/>
        <v/>
      </c>
      <c r="AL358" s="5" t="str">
        <f t="shared" si="5300"/>
        <v/>
      </c>
      <c r="AM358" s="5" t="str">
        <f t="shared" si="5300"/>
        <v/>
      </c>
      <c r="AN358" s="5" t="str">
        <f t="shared" si="5301"/>
        <v/>
      </c>
      <c r="AO358" s="5" t="str">
        <f t="shared" si="5301"/>
        <v/>
      </c>
      <c r="AP358" s="5" t="str">
        <f t="shared" si="5301"/>
        <v/>
      </c>
      <c r="AQ358" s="5" t="str">
        <f t="shared" si="5301"/>
        <v/>
      </c>
      <c r="AR358" s="5" t="str">
        <f t="shared" si="5301"/>
        <v/>
      </c>
      <c r="AS358" s="5" t="str">
        <f t="shared" si="5301"/>
        <v/>
      </c>
      <c r="AT358" s="5" t="str">
        <f t="shared" si="5301"/>
        <v/>
      </c>
      <c r="AU358" s="5" t="str">
        <f t="shared" si="5301"/>
        <v/>
      </c>
      <c r="AV358" s="5" t="str">
        <f t="shared" si="5301"/>
        <v/>
      </c>
      <c r="AW358" s="5" t="str">
        <f t="shared" si="5301"/>
        <v/>
      </c>
      <c r="AX358" s="5" t="str">
        <f t="shared" si="5302"/>
        <v/>
      </c>
      <c r="AY358" s="5" t="str">
        <f t="shared" si="5302"/>
        <v/>
      </c>
      <c r="AZ358" s="5" t="str">
        <f t="shared" si="5302"/>
        <v/>
      </c>
      <c r="BA358" s="5" t="str">
        <f t="shared" si="5302"/>
        <v/>
      </c>
      <c r="BB358" s="5" t="str">
        <f t="shared" si="5302"/>
        <v/>
      </c>
      <c r="BC358" s="5" t="str">
        <f t="shared" si="5302"/>
        <v/>
      </c>
      <c r="BD358" s="5" t="str">
        <f t="shared" si="5302"/>
        <v/>
      </c>
      <c r="BE358" s="5" t="str">
        <f t="shared" si="5302"/>
        <v/>
      </c>
      <c r="BF358" s="5" t="str">
        <f t="shared" si="5302"/>
        <v/>
      </c>
      <c r="BG358" s="5" t="str">
        <f t="shared" si="5302"/>
        <v/>
      </c>
      <c r="BH358" s="5" t="str">
        <f t="shared" si="5303"/>
        <v/>
      </c>
      <c r="BI358" s="5" t="str">
        <f t="shared" si="5303"/>
        <v/>
      </c>
      <c r="BJ358" s="5">
        <f t="shared" si="5303"/>
        <v>1009670</v>
      </c>
      <c r="BK358" s="5" t="str">
        <f t="shared" si="5303"/>
        <v/>
      </c>
      <c r="BL358" s="5" t="str">
        <f t="shared" si="5303"/>
        <v/>
      </c>
      <c r="BM358" s="5" t="str">
        <f t="shared" si="5303"/>
        <v/>
      </c>
      <c r="BN358" s="5" t="str">
        <f t="shared" si="5303"/>
        <v/>
      </c>
      <c r="BO358" s="5" t="str">
        <f t="shared" si="5303"/>
        <v/>
      </c>
      <c r="BP358" s="5" t="str">
        <f t="shared" si="5303"/>
        <v/>
      </c>
      <c r="BQ358" s="5" t="str">
        <f t="shared" si="5303"/>
        <v/>
      </c>
      <c r="BR358" s="5"/>
      <c r="BT358" s="5" t="str">
        <f t="shared" si="5234"/>
        <v/>
      </c>
      <c r="BU358" s="5" t="str">
        <f t="shared" si="5235"/>
        <v/>
      </c>
      <c r="BV358" s="5" t="str">
        <f t="shared" si="5236"/>
        <v/>
      </c>
      <c r="BW358" s="5" t="str">
        <f t="shared" si="5237"/>
        <v/>
      </c>
      <c r="BX358" s="5" t="str">
        <f t="shared" si="5238"/>
        <v/>
      </c>
      <c r="BY358" s="5" t="str">
        <f t="shared" si="5239"/>
        <v/>
      </c>
      <c r="BZ358" s="5" t="str">
        <f t="shared" si="5240"/>
        <v/>
      </c>
      <c r="CA358" s="5" t="str">
        <f t="shared" si="5241"/>
        <v/>
      </c>
      <c r="CB358" s="5" t="str">
        <f t="shared" si="5242"/>
        <v/>
      </c>
      <c r="CC358" s="5" t="str">
        <f t="shared" si="5243"/>
        <v/>
      </c>
      <c r="CD358" s="5" t="str">
        <f t="shared" si="5244"/>
        <v/>
      </c>
      <c r="CE358" s="5" t="str">
        <f t="shared" si="5245"/>
        <v/>
      </c>
      <c r="CF358" s="5" t="str">
        <f t="shared" si="5246"/>
        <v/>
      </c>
      <c r="CG358" s="5" t="str">
        <f t="shared" si="5247"/>
        <v/>
      </c>
      <c r="CH358" s="5" t="str">
        <f t="shared" si="5248"/>
        <v/>
      </c>
      <c r="CI358" s="5" t="str">
        <f t="shared" si="5249"/>
        <v/>
      </c>
      <c r="CJ358" s="5" t="str">
        <f t="shared" si="5250"/>
        <v/>
      </c>
      <c r="CK358" s="5" t="str">
        <f t="shared" si="5251"/>
        <v/>
      </c>
      <c r="CL358" s="5" t="str">
        <f t="shared" si="5252"/>
        <v/>
      </c>
      <c r="CM358" s="5" t="str">
        <f t="shared" si="5253"/>
        <v/>
      </c>
      <c r="CN358" s="5" t="str">
        <f t="shared" si="5254"/>
        <v/>
      </c>
      <c r="CO358" s="5" t="str">
        <f t="shared" si="5255"/>
        <v/>
      </c>
      <c r="CP358" s="5" t="str">
        <f t="shared" si="5256"/>
        <v/>
      </c>
      <c r="CQ358" s="5" t="str">
        <f t="shared" si="5257"/>
        <v/>
      </c>
      <c r="CR358" s="5" t="str">
        <f t="shared" si="5258"/>
        <v/>
      </c>
      <c r="CS358" s="5" t="str">
        <f t="shared" si="5259"/>
        <v/>
      </c>
      <c r="CT358" s="5" t="str">
        <f t="shared" si="5260"/>
        <v/>
      </c>
      <c r="CU358" s="5" t="str">
        <f t="shared" si="5261"/>
        <v/>
      </c>
      <c r="CV358" s="5" t="str">
        <f t="shared" si="5262"/>
        <v/>
      </c>
      <c r="CW358" s="5" t="str">
        <f t="shared" si="5263"/>
        <v/>
      </c>
      <c r="CX358" s="5" t="str">
        <f t="shared" si="5264"/>
        <v/>
      </c>
      <c r="CY358" s="5" t="str">
        <f t="shared" si="5265"/>
        <v/>
      </c>
      <c r="CZ358" s="5" t="str">
        <f t="shared" si="5266"/>
        <v/>
      </c>
      <c r="DA358" s="5" t="str">
        <f t="shared" si="5267"/>
        <v/>
      </c>
      <c r="DB358" s="5" t="str">
        <f t="shared" si="5268"/>
        <v/>
      </c>
      <c r="DC358" s="5" t="str">
        <f t="shared" si="5269"/>
        <v/>
      </c>
      <c r="DD358" s="5" t="str">
        <f t="shared" si="5270"/>
        <v/>
      </c>
      <c r="DE358" s="5" t="str">
        <f t="shared" si="5271"/>
        <v/>
      </c>
      <c r="DF358" s="5" t="str">
        <f t="shared" si="5272"/>
        <v/>
      </c>
      <c r="DG358" s="5" t="str">
        <f t="shared" si="5273"/>
        <v/>
      </c>
      <c r="DH358" s="5" t="str">
        <f t="shared" si="5274"/>
        <v/>
      </c>
      <c r="DI358" s="5" t="str">
        <f t="shared" si="5275"/>
        <v/>
      </c>
      <c r="DJ358" s="5" t="str">
        <f t="shared" si="5276"/>
        <v>The State National Bank of Groom - Groom, TX</v>
      </c>
      <c r="DK358" s="5" t="str">
        <f t="shared" si="5277"/>
        <v/>
      </c>
      <c r="DL358" s="5" t="str">
        <f t="shared" si="5278"/>
        <v/>
      </c>
      <c r="DM358" s="5" t="str">
        <f t="shared" si="5279"/>
        <v/>
      </c>
      <c r="DN358" s="5" t="str">
        <f t="shared" si="5280"/>
        <v/>
      </c>
      <c r="DO358" s="5" t="str">
        <f t="shared" si="5281"/>
        <v/>
      </c>
      <c r="DP358" s="5" t="str">
        <f t="shared" si="5282"/>
        <v/>
      </c>
      <c r="DQ358" s="5" t="str">
        <f t="shared" si="5223"/>
        <v/>
      </c>
    </row>
    <row r="359" spans="1:121" x14ac:dyDescent="0.25">
      <c r="A359">
        <v>358</v>
      </c>
      <c r="B359" s="5">
        <v>1013017</v>
      </c>
      <c r="C359" t="str">
        <f t="shared" si="5288"/>
        <v>Bankers' Bank of the West - Denver, CO</v>
      </c>
      <c r="D359" s="21" t="s">
        <v>1827</v>
      </c>
      <c r="E359" s="19" t="s">
        <v>3014</v>
      </c>
      <c r="F359" s="19" t="s">
        <v>3010</v>
      </c>
      <c r="G359" s="19"/>
      <c r="K359" s="27">
        <v>350</v>
      </c>
      <c r="L359" s="28" t="str">
        <f>IF(HLOOKUP('Peer Comparison Tool'!$E$6,StateDropdownData,K359+1,FALSE)=0,"",HLOOKUP('Peer Comparison Tool'!$E$6,StateDropdownData,K359+1,FALSE))</f>
        <v/>
      </c>
      <c r="M359" s="29" t="str">
        <f>IF(HLOOKUP('Peer Comparison Tool'!$E$6,[0]!DropdownData,K359+1,FALSE)=0,"",HLOOKUP('Peer Comparison Tool'!$E$6,[0]!DropdownData,K359+1,FALSE))</f>
        <v/>
      </c>
      <c r="N359" s="27">
        <v>350</v>
      </c>
      <c r="O359" s="28" t="str">
        <f>IF(HLOOKUP('Peer Comparison Tool'!$G$6,StateDropdownData,N359+1,FALSE)=0,"",HLOOKUP('Peer Comparison Tool'!$G$6,StateDropdownData,N359+1,FALSE))</f>
        <v/>
      </c>
      <c r="P359" s="29" t="str">
        <f>IF(HLOOKUP('Peer Comparison Tool'!$G$6,DropdownData,N359+1,FALSE)=0,"",HLOOKUP('Peer Comparison Tool'!$G$6,DropdownData,N359+1,FALSE))</f>
        <v/>
      </c>
      <c r="Q359" s="27">
        <v>350</v>
      </c>
      <c r="R359" s="28" t="str">
        <f>IF(HLOOKUP('Peer Comparison Tool'!$I$6,StateDropdownData,Q359+1,FALSE)=0,"",HLOOKUP('Peer Comparison Tool'!$I$6,StateDropdownData,Q359+1,FALSE))</f>
        <v/>
      </c>
      <c r="S359" s="29" t="str">
        <f>IF(HLOOKUP('Peer Comparison Tool'!$I$6,DropdownData,Q359+1,FALSE)=0,"",HLOOKUP('Peer Comparison Tool'!$I$6,DropdownData,Q359+1,FALSE))</f>
        <v/>
      </c>
      <c r="T359" s="5" t="str">
        <f t="shared" si="5299"/>
        <v/>
      </c>
      <c r="U359" s="5" t="str">
        <f t="shared" si="5299"/>
        <v/>
      </c>
      <c r="V359" s="5" t="str">
        <f t="shared" si="5299"/>
        <v/>
      </c>
      <c r="W359" s="5" t="str">
        <f t="shared" si="5299"/>
        <v/>
      </c>
      <c r="X359" s="5" t="str">
        <f t="shared" si="5299"/>
        <v/>
      </c>
      <c r="Y359" s="5" t="str">
        <f t="shared" si="5299"/>
        <v/>
      </c>
      <c r="Z359" s="5" t="str">
        <f t="shared" si="5299"/>
        <v/>
      </c>
      <c r="AA359" s="5" t="str">
        <f t="shared" si="5299"/>
        <v/>
      </c>
      <c r="AB359" s="5" t="str">
        <f t="shared" si="5299"/>
        <v/>
      </c>
      <c r="AC359" s="5" t="str">
        <f t="shared" si="5299"/>
        <v/>
      </c>
      <c r="AD359" s="5" t="str">
        <f t="shared" si="5300"/>
        <v/>
      </c>
      <c r="AE359" s="5" t="str">
        <f t="shared" si="5300"/>
        <v/>
      </c>
      <c r="AF359" s="5" t="str">
        <f t="shared" si="5300"/>
        <v/>
      </c>
      <c r="AG359" s="5" t="str">
        <f t="shared" si="5300"/>
        <v/>
      </c>
      <c r="AH359" s="5" t="str">
        <f t="shared" si="5300"/>
        <v/>
      </c>
      <c r="AI359" s="5" t="str">
        <f t="shared" si="5300"/>
        <v/>
      </c>
      <c r="AJ359" s="5" t="str">
        <f t="shared" si="5300"/>
        <v/>
      </c>
      <c r="AK359" s="5" t="str">
        <f t="shared" si="5300"/>
        <v/>
      </c>
      <c r="AL359" s="5" t="str">
        <f t="shared" si="5300"/>
        <v/>
      </c>
      <c r="AM359" s="5" t="str">
        <f t="shared" si="5300"/>
        <v/>
      </c>
      <c r="AN359" s="5" t="str">
        <f t="shared" si="5301"/>
        <v/>
      </c>
      <c r="AO359" s="5" t="str">
        <f t="shared" si="5301"/>
        <v/>
      </c>
      <c r="AP359" s="5" t="str">
        <f t="shared" si="5301"/>
        <v/>
      </c>
      <c r="AQ359" s="5" t="str">
        <f t="shared" si="5301"/>
        <v/>
      </c>
      <c r="AR359" s="5" t="str">
        <f t="shared" si="5301"/>
        <v/>
      </c>
      <c r="AS359" s="5" t="str">
        <f t="shared" si="5301"/>
        <v/>
      </c>
      <c r="AT359" s="5" t="str">
        <f t="shared" si="5301"/>
        <v/>
      </c>
      <c r="AU359" s="5" t="str">
        <f t="shared" si="5301"/>
        <v/>
      </c>
      <c r="AV359" s="5" t="str">
        <f t="shared" si="5301"/>
        <v/>
      </c>
      <c r="AW359" s="5" t="str">
        <f t="shared" si="5301"/>
        <v/>
      </c>
      <c r="AX359" s="5" t="str">
        <f t="shared" si="5302"/>
        <v/>
      </c>
      <c r="AY359" s="5" t="str">
        <f t="shared" si="5302"/>
        <v/>
      </c>
      <c r="AZ359" s="5" t="str">
        <f t="shared" si="5302"/>
        <v/>
      </c>
      <c r="BA359" s="5" t="str">
        <f t="shared" si="5302"/>
        <v/>
      </c>
      <c r="BB359" s="5" t="str">
        <f t="shared" si="5302"/>
        <v/>
      </c>
      <c r="BC359" s="5" t="str">
        <f t="shared" si="5302"/>
        <v/>
      </c>
      <c r="BD359" s="5" t="str">
        <f t="shared" si="5302"/>
        <v/>
      </c>
      <c r="BE359" s="5" t="str">
        <f t="shared" si="5302"/>
        <v/>
      </c>
      <c r="BF359" s="5" t="str">
        <f t="shared" si="5302"/>
        <v/>
      </c>
      <c r="BG359" s="5" t="str">
        <f t="shared" si="5302"/>
        <v/>
      </c>
      <c r="BH359" s="5" t="str">
        <f t="shared" si="5303"/>
        <v/>
      </c>
      <c r="BI359" s="5" t="str">
        <f t="shared" si="5303"/>
        <v/>
      </c>
      <c r="BJ359" s="5">
        <f t="shared" si="5303"/>
        <v>1010731</v>
      </c>
      <c r="BK359" s="5" t="str">
        <f t="shared" si="5303"/>
        <v/>
      </c>
      <c r="BL359" s="5" t="str">
        <f t="shared" si="5303"/>
        <v/>
      </c>
      <c r="BM359" s="5" t="str">
        <f t="shared" si="5303"/>
        <v/>
      </c>
      <c r="BN359" s="5" t="str">
        <f t="shared" si="5303"/>
        <v/>
      </c>
      <c r="BO359" s="5" t="str">
        <f t="shared" si="5303"/>
        <v/>
      </c>
      <c r="BP359" s="5" t="str">
        <f t="shared" si="5303"/>
        <v/>
      </c>
      <c r="BQ359" s="5" t="str">
        <f t="shared" si="5303"/>
        <v/>
      </c>
      <c r="BR359" s="5"/>
      <c r="BT359" s="5" t="str">
        <f t="shared" si="5234"/>
        <v/>
      </c>
      <c r="BU359" s="5" t="str">
        <f t="shared" si="5235"/>
        <v/>
      </c>
      <c r="BV359" s="5" t="str">
        <f t="shared" si="5236"/>
        <v/>
      </c>
      <c r="BW359" s="5" t="str">
        <f t="shared" si="5237"/>
        <v/>
      </c>
      <c r="BX359" s="5" t="str">
        <f t="shared" si="5238"/>
        <v/>
      </c>
      <c r="BY359" s="5" t="str">
        <f t="shared" si="5239"/>
        <v/>
      </c>
      <c r="BZ359" s="5" t="str">
        <f t="shared" si="5240"/>
        <v/>
      </c>
      <c r="CA359" s="5" t="str">
        <f t="shared" si="5241"/>
        <v/>
      </c>
      <c r="CB359" s="5" t="str">
        <f t="shared" si="5242"/>
        <v/>
      </c>
      <c r="CC359" s="5" t="str">
        <f t="shared" si="5243"/>
        <v/>
      </c>
      <c r="CD359" s="5" t="str">
        <f t="shared" si="5244"/>
        <v/>
      </c>
      <c r="CE359" s="5" t="str">
        <f t="shared" si="5245"/>
        <v/>
      </c>
      <c r="CF359" s="5" t="str">
        <f t="shared" si="5246"/>
        <v/>
      </c>
      <c r="CG359" s="5" t="str">
        <f t="shared" si="5247"/>
        <v/>
      </c>
      <c r="CH359" s="5" t="str">
        <f t="shared" si="5248"/>
        <v/>
      </c>
      <c r="CI359" s="5" t="str">
        <f t="shared" si="5249"/>
        <v/>
      </c>
      <c r="CJ359" s="5" t="str">
        <f t="shared" si="5250"/>
        <v/>
      </c>
      <c r="CK359" s="5" t="str">
        <f t="shared" si="5251"/>
        <v/>
      </c>
      <c r="CL359" s="5" t="str">
        <f t="shared" si="5252"/>
        <v/>
      </c>
      <c r="CM359" s="5" t="str">
        <f t="shared" si="5253"/>
        <v/>
      </c>
      <c r="CN359" s="5" t="str">
        <f t="shared" si="5254"/>
        <v/>
      </c>
      <c r="CO359" s="5" t="str">
        <f t="shared" si="5255"/>
        <v/>
      </c>
      <c r="CP359" s="5" t="str">
        <f t="shared" si="5256"/>
        <v/>
      </c>
      <c r="CQ359" s="5" t="str">
        <f t="shared" si="5257"/>
        <v/>
      </c>
      <c r="CR359" s="5" t="str">
        <f t="shared" si="5258"/>
        <v/>
      </c>
      <c r="CS359" s="5" t="str">
        <f t="shared" si="5259"/>
        <v/>
      </c>
      <c r="CT359" s="5" t="str">
        <f t="shared" si="5260"/>
        <v/>
      </c>
      <c r="CU359" s="5" t="str">
        <f t="shared" si="5261"/>
        <v/>
      </c>
      <c r="CV359" s="5" t="str">
        <f t="shared" si="5262"/>
        <v/>
      </c>
      <c r="CW359" s="5" t="str">
        <f t="shared" si="5263"/>
        <v/>
      </c>
      <c r="CX359" s="5" t="str">
        <f t="shared" si="5264"/>
        <v/>
      </c>
      <c r="CY359" s="5" t="str">
        <f t="shared" si="5265"/>
        <v/>
      </c>
      <c r="CZ359" s="5" t="str">
        <f t="shared" si="5266"/>
        <v/>
      </c>
      <c r="DA359" s="5" t="str">
        <f t="shared" si="5267"/>
        <v/>
      </c>
      <c r="DB359" s="5" t="str">
        <f t="shared" si="5268"/>
        <v/>
      </c>
      <c r="DC359" s="5" t="str">
        <f t="shared" si="5269"/>
        <v/>
      </c>
      <c r="DD359" s="5" t="str">
        <f t="shared" si="5270"/>
        <v/>
      </c>
      <c r="DE359" s="5" t="str">
        <f t="shared" si="5271"/>
        <v/>
      </c>
      <c r="DF359" s="5" t="str">
        <f t="shared" si="5272"/>
        <v/>
      </c>
      <c r="DG359" s="5" t="str">
        <f t="shared" si="5273"/>
        <v/>
      </c>
      <c r="DH359" s="5" t="str">
        <f t="shared" si="5274"/>
        <v/>
      </c>
      <c r="DI359" s="5" t="str">
        <f t="shared" si="5275"/>
        <v/>
      </c>
      <c r="DJ359" s="5" t="str">
        <f t="shared" si="5276"/>
        <v>The Waggoner National Bank of Vernon - Vernon, TX</v>
      </c>
      <c r="DK359" s="5" t="str">
        <f t="shared" si="5277"/>
        <v/>
      </c>
      <c r="DL359" s="5" t="str">
        <f t="shared" si="5278"/>
        <v/>
      </c>
      <c r="DM359" s="5" t="str">
        <f t="shared" si="5279"/>
        <v/>
      </c>
      <c r="DN359" s="5" t="str">
        <f t="shared" si="5280"/>
        <v/>
      </c>
      <c r="DO359" s="5" t="str">
        <f t="shared" si="5281"/>
        <v/>
      </c>
      <c r="DP359" s="5" t="str">
        <f t="shared" si="5282"/>
        <v/>
      </c>
      <c r="DQ359" s="5" t="str">
        <f t="shared" si="5223"/>
        <v/>
      </c>
    </row>
    <row r="360" spans="1:121" x14ac:dyDescent="0.25">
      <c r="A360">
        <v>359</v>
      </c>
      <c r="B360" s="5">
        <v>105834142</v>
      </c>
      <c r="C360" t="str">
        <f t="shared" si="5288"/>
        <v>Battle Bank, National Association - Avon, CO</v>
      </c>
      <c r="D360" s="21" t="s">
        <v>10669</v>
      </c>
      <c r="E360" s="19" t="s">
        <v>3658</v>
      </c>
      <c r="F360" s="19" t="s">
        <v>3010</v>
      </c>
      <c r="G360" s="19"/>
      <c r="K360" s="27">
        <v>351</v>
      </c>
      <c r="L360" s="28" t="str">
        <f>IF(HLOOKUP('Peer Comparison Tool'!$E$6,StateDropdownData,K360+1,FALSE)=0,"",HLOOKUP('Peer Comparison Tool'!$E$6,StateDropdownData,K360+1,FALSE))</f>
        <v/>
      </c>
      <c r="M360" s="29" t="str">
        <f>IF(HLOOKUP('Peer Comparison Tool'!$E$6,[0]!DropdownData,K360+1,FALSE)=0,"",HLOOKUP('Peer Comparison Tool'!$E$6,[0]!DropdownData,K360+1,FALSE))</f>
        <v/>
      </c>
      <c r="N360" s="27">
        <v>351</v>
      </c>
      <c r="O360" s="28" t="str">
        <f>IF(HLOOKUP('Peer Comparison Tool'!$G$6,StateDropdownData,N360+1,FALSE)=0,"",HLOOKUP('Peer Comparison Tool'!$G$6,StateDropdownData,N360+1,FALSE))</f>
        <v/>
      </c>
      <c r="P360" s="29" t="str">
        <f>IF(HLOOKUP('Peer Comparison Tool'!$G$6,DropdownData,N360+1,FALSE)=0,"",HLOOKUP('Peer Comparison Tool'!$G$6,DropdownData,N360+1,FALSE))</f>
        <v/>
      </c>
      <c r="Q360" s="27">
        <v>351</v>
      </c>
      <c r="R360" s="28" t="str">
        <f>IF(HLOOKUP('Peer Comparison Tool'!$I$6,StateDropdownData,Q360+1,FALSE)=0,"",HLOOKUP('Peer Comparison Tool'!$I$6,StateDropdownData,Q360+1,FALSE))</f>
        <v/>
      </c>
      <c r="S360" s="29" t="str">
        <f>IF(HLOOKUP('Peer Comparison Tool'!$I$6,DropdownData,Q360+1,FALSE)=0,"",HLOOKUP('Peer Comparison Tool'!$I$6,DropdownData,Q360+1,FALSE))</f>
        <v/>
      </c>
      <c r="T360" s="5" t="str">
        <f t="shared" ref="T360:AC369" si="5304">IFERROR(IF(VLOOKUP(INDEX($L$2:$HEG$5,4,T$471+$Q360-1),$B$2:$F$5568,5,FALSE)=T$473,INDEX($L$2:$HEG$5,4,T$471+$Q360-1),""),"")</f>
        <v/>
      </c>
      <c r="U360" s="5" t="str">
        <f t="shared" si="5304"/>
        <v/>
      </c>
      <c r="V360" s="5" t="str">
        <f t="shared" si="5304"/>
        <v/>
      </c>
      <c r="W360" s="5" t="str">
        <f t="shared" si="5304"/>
        <v/>
      </c>
      <c r="X360" s="5" t="str">
        <f t="shared" si="5304"/>
        <v/>
      </c>
      <c r="Y360" s="5" t="str">
        <f t="shared" si="5304"/>
        <v/>
      </c>
      <c r="Z360" s="5" t="str">
        <f t="shared" si="5304"/>
        <v/>
      </c>
      <c r="AA360" s="5" t="str">
        <f t="shared" si="5304"/>
        <v/>
      </c>
      <c r="AB360" s="5" t="str">
        <f t="shared" si="5304"/>
        <v/>
      </c>
      <c r="AC360" s="5" t="str">
        <f t="shared" si="5304"/>
        <v/>
      </c>
      <c r="AD360" s="5" t="str">
        <f t="shared" ref="AD360:AM369" si="5305">IFERROR(IF(VLOOKUP(INDEX($L$2:$HEG$5,4,AD$471+$Q360-1),$B$2:$F$5568,5,FALSE)=AD$473,INDEX($L$2:$HEG$5,4,AD$471+$Q360-1),""),"")</f>
        <v/>
      </c>
      <c r="AE360" s="5" t="str">
        <f t="shared" si="5305"/>
        <v/>
      </c>
      <c r="AF360" s="5" t="str">
        <f t="shared" si="5305"/>
        <v/>
      </c>
      <c r="AG360" s="5" t="str">
        <f t="shared" si="5305"/>
        <v/>
      </c>
      <c r="AH360" s="5" t="str">
        <f t="shared" si="5305"/>
        <v/>
      </c>
      <c r="AI360" s="5" t="str">
        <f t="shared" si="5305"/>
        <v/>
      </c>
      <c r="AJ360" s="5" t="str">
        <f t="shared" si="5305"/>
        <v/>
      </c>
      <c r="AK360" s="5" t="str">
        <f t="shared" si="5305"/>
        <v/>
      </c>
      <c r="AL360" s="5" t="str">
        <f t="shared" si="5305"/>
        <v/>
      </c>
      <c r="AM360" s="5" t="str">
        <f t="shared" si="5305"/>
        <v/>
      </c>
      <c r="AN360" s="5" t="str">
        <f t="shared" ref="AN360:AW369" si="5306">IFERROR(IF(VLOOKUP(INDEX($L$2:$HEG$5,4,AN$471+$Q360-1),$B$2:$F$5568,5,FALSE)=AN$473,INDEX($L$2:$HEG$5,4,AN$471+$Q360-1),""),"")</f>
        <v/>
      </c>
      <c r="AO360" s="5" t="str">
        <f t="shared" si="5306"/>
        <v/>
      </c>
      <c r="AP360" s="5" t="str">
        <f t="shared" si="5306"/>
        <v/>
      </c>
      <c r="AQ360" s="5" t="str">
        <f t="shared" si="5306"/>
        <v/>
      </c>
      <c r="AR360" s="5" t="str">
        <f t="shared" si="5306"/>
        <v/>
      </c>
      <c r="AS360" s="5" t="str">
        <f t="shared" si="5306"/>
        <v/>
      </c>
      <c r="AT360" s="5" t="str">
        <f t="shared" si="5306"/>
        <v/>
      </c>
      <c r="AU360" s="5" t="str">
        <f t="shared" si="5306"/>
        <v/>
      </c>
      <c r="AV360" s="5" t="str">
        <f t="shared" si="5306"/>
        <v/>
      </c>
      <c r="AW360" s="5" t="str">
        <f t="shared" si="5306"/>
        <v/>
      </c>
      <c r="AX360" s="5" t="str">
        <f t="shared" ref="AX360:BG369" si="5307">IFERROR(IF(VLOOKUP(INDEX($L$2:$HEG$5,4,AX$471+$Q360-1),$B$2:$F$5568,5,FALSE)=AX$473,INDEX($L$2:$HEG$5,4,AX$471+$Q360-1),""),"")</f>
        <v/>
      </c>
      <c r="AY360" s="5" t="str">
        <f t="shared" si="5307"/>
        <v/>
      </c>
      <c r="AZ360" s="5" t="str">
        <f t="shared" si="5307"/>
        <v/>
      </c>
      <c r="BA360" s="5" t="str">
        <f t="shared" si="5307"/>
        <v/>
      </c>
      <c r="BB360" s="5" t="str">
        <f t="shared" si="5307"/>
        <v/>
      </c>
      <c r="BC360" s="5" t="str">
        <f t="shared" si="5307"/>
        <v/>
      </c>
      <c r="BD360" s="5" t="str">
        <f t="shared" si="5307"/>
        <v/>
      </c>
      <c r="BE360" s="5" t="str">
        <f t="shared" si="5307"/>
        <v/>
      </c>
      <c r="BF360" s="5" t="str">
        <f t="shared" si="5307"/>
        <v/>
      </c>
      <c r="BG360" s="5" t="str">
        <f t="shared" si="5307"/>
        <v/>
      </c>
      <c r="BH360" s="5" t="str">
        <f t="shared" ref="BH360:BQ369" si="5308">IFERROR(IF(VLOOKUP(INDEX($L$2:$HEG$5,4,BH$471+$Q360-1),$B$2:$F$5568,5,FALSE)=BH$473,INDEX($L$2:$HEG$5,4,BH$471+$Q360-1),""),"")</f>
        <v/>
      </c>
      <c r="BI360" s="5" t="str">
        <f t="shared" si="5308"/>
        <v/>
      </c>
      <c r="BJ360" s="5">
        <f t="shared" si="5308"/>
        <v>1007933</v>
      </c>
      <c r="BK360" s="5" t="str">
        <f t="shared" si="5308"/>
        <v/>
      </c>
      <c r="BL360" s="5" t="str">
        <f t="shared" si="5308"/>
        <v/>
      </c>
      <c r="BM360" s="5" t="str">
        <f t="shared" si="5308"/>
        <v/>
      </c>
      <c r="BN360" s="5" t="str">
        <f t="shared" si="5308"/>
        <v/>
      </c>
      <c r="BO360" s="5" t="str">
        <f t="shared" si="5308"/>
        <v/>
      </c>
      <c r="BP360" s="5" t="str">
        <f t="shared" si="5308"/>
        <v/>
      </c>
      <c r="BQ360" s="5" t="str">
        <f t="shared" si="5308"/>
        <v/>
      </c>
      <c r="BR360" s="5"/>
      <c r="BT360" s="5" t="str">
        <f t="shared" si="5234"/>
        <v/>
      </c>
      <c r="BU360" s="5" t="str">
        <f t="shared" si="5235"/>
        <v/>
      </c>
      <c r="BV360" s="5" t="str">
        <f t="shared" si="5236"/>
        <v/>
      </c>
      <c r="BW360" s="5" t="str">
        <f t="shared" si="5237"/>
        <v/>
      </c>
      <c r="BX360" s="5" t="str">
        <f t="shared" si="5238"/>
        <v/>
      </c>
      <c r="BY360" s="5" t="str">
        <f t="shared" si="5239"/>
        <v/>
      </c>
      <c r="BZ360" s="5" t="str">
        <f t="shared" si="5240"/>
        <v/>
      </c>
      <c r="CA360" s="5" t="str">
        <f t="shared" si="5241"/>
        <v/>
      </c>
      <c r="CB360" s="5" t="str">
        <f t="shared" si="5242"/>
        <v/>
      </c>
      <c r="CC360" s="5" t="str">
        <f t="shared" si="5243"/>
        <v/>
      </c>
      <c r="CD360" s="5" t="str">
        <f t="shared" si="5244"/>
        <v/>
      </c>
      <c r="CE360" s="5" t="str">
        <f t="shared" si="5245"/>
        <v/>
      </c>
      <c r="CF360" s="5" t="str">
        <f t="shared" si="5246"/>
        <v/>
      </c>
      <c r="CG360" s="5" t="str">
        <f t="shared" si="5247"/>
        <v/>
      </c>
      <c r="CH360" s="5" t="str">
        <f t="shared" si="5248"/>
        <v/>
      </c>
      <c r="CI360" s="5" t="str">
        <f t="shared" si="5249"/>
        <v/>
      </c>
      <c r="CJ360" s="5" t="str">
        <f t="shared" si="5250"/>
        <v/>
      </c>
      <c r="CK360" s="5" t="str">
        <f t="shared" si="5251"/>
        <v/>
      </c>
      <c r="CL360" s="5" t="str">
        <f t="shared" si="5252"/>
        <v/>
      </c>
      <c r="CM360" s="5" t="str">
        <f t="shared" si="5253"/>
        <v/>
      </c>
      <c r="CN360" s="5" t="str">
        <f t="shared" si="5254"/>
        <v/>
      </c>
      <c r="CO360" s="5" t="str">
        <f t="shared" si="5255"/>
        <v/>
      </c>
      <c r="CP360" s="5" t="str">
        <f t="shared" si="5256"/>
        <v/>
      </c>
      <c r="CQ360" s="5" t="str">
        <f t="shared" si="5257"/>
        <v/>
      </c>
      <c r="CR360" s="5" t="str">
        <f t="shared" si="5258"/>
        <v/>
      </c>
      <c r="CS360" s="5" t="str">
        <f t="shared" si="5259"/>
        <v/>
      </c>
      <c r="CT360" s="5" t="str">
        <f t="shared" si="5260"/>
        <v/>
      </c>
      <c r="CU360" s="5" t="str">
        <f t="shared" si="5261"/>
        <v/>
      </c>
      <c r="CV360" s="5" t="str">
        <f t="shared" si="5262"/>
        <v/>
      </c>
      <c r="CW360" s="5" t="str">
        <f t="shared" si="5263"/>
        <v/>
      </c>
      <c r="CX360" s="5" t="str">
        <f t="shared" si="5264"/>
        <v/>
      </c>
      <c r="CY360" s="5" t="str">
        <f t="shared" si="5265"/>
        <v/>
      </c>
      <c r="CZ360" s="5" t="str">
        <f t="shared" si="5266"/>
        <v/>
      </c>
      <c r="DA360" s="5" t="str">
        <f t="shared" si="5267"/>
        <v/>
      </c>
      <c r="DB360" s="5" t="str">
        <f t="shared" si="5268"/>
        <v/>
      </c>
      <c r="DC360" s="5" t="str">
        <f t="shared" si="5269"/>
        <v/>
      </c>
      <c r="DD360" s="5" t="str">
        <f t="shared" si="5270"/>
        <v/>
      </c>
      <c r="DE360" s="5" t="str">
        <f t="shared" si="5271"/>
        <v/>
      </c>
      <c r="DF360" s="5" t="str">
        <f t="shared" si="5272"/>
        <v/>
      </c>
      <c r="DG360" s="5" t="str">
        <f t="shared" si="5273"/>
        <v/>
      </c>
      <c r="DH360" s="5" t="str">
        <f t="shared" si="5274"/>
        <v/>
      </c>
      <c r="DI360" s="5" t="str">
        <f t="shared" si="5275"/>
        <v/>
      </c>
      <c r="DJ360" s="5" t="str">
        <f t="shared" si="5276"/>
        <v>The Yoakum National Bank - Yoakum, TX</v>
      </c>
      <c r="DK360" s="5" t="str">
        <f t="shared" si="5277"/>
        <v/>
      </c>
      <c r="DL360" s="5" t="str">
        <f t="shared" si="5278"/>
        <v/>
      </c>
      <c r="DM360" s="5" t="str">
        <f t="shared" si="5279"/>
        <v/>
      </c>
      <c r="DN360" s="5" t="str">
        <f t="shared" si="5280"/>
        <v/>
      </c>
      <c r="DO360" s="5" t="str">
        <f t="shared" si="5281"/>
        <v/>
      </c>
      <c r="DP360" s="5" t="str">
        <f t="shared" si="5282"/>
        <v/>
      </c>
      <c r="DQ360" s="5" t="str">
        <f t="shared" si="5223"/>
        <v/>
      </c>
    </row>
    <row r="361" spans="1:121" x14ac:dyDescent="0.25">
      <c r="A361">
        <v>360</v>
      </c>
      <c r="B361" s="5">
        <v>1000854</v>
      </c>
      <c r="C361" t="str">
        <f t="shared" si="5288"/>
        <v>Century Savings and Loan Association - Trinidad, CO</v>
      </c>
      <c r="D361" s="21" t="s">
        <v>668</v>
      </c>
      <c r="E361" s="19" t="s">
        <v>3020</v>
      </c>
      <c r="F361" s="19" t="s">
        <v>3010</v>
      </c>
      <c r="G361" s="19"/>
      <c r="K361" s="27">
        <v>352</v>
      </c>
      <c r="L361" s="28" t="str">
        <f>IF(HLOOKUP('Peer Comparison Tool'!$E$6,StateDropdownData,K361+1,FALSE)=0,"",HLOOKUP('Peer Comparison Tool'!$E$6,StateDropdownData,K361+1,FALSE))</f>
        <v/>
      </c>
      <c r="M361" s="29" t="str">
        <f>IF(HLOOKUP('Peer Comparison Tool'!$E$6,[0]!DropdownData,K361+1,FALSE)=0,"",HLOOKUP('Peer Comparison Tool'!$E$6,[0]!DropdownData,K361+1,FALSE))</f>
        <v/>
      </c>
      <c r="N361" s="27">
        <v>352</v>
      </c>
      <c r="O361" s="28" t="str">
        <f>IF(HLOOKUP('Peer Comparison Tool'!$G$6,StateDropdownData,N361+1,FALSE)=0,"",HLOOKUP('Peer Comparison Tool'!$G$6,StateDropdownData,N361+1,FALSE))</f>
        <v/>
      </c>
      <c r="P361" s="29" t="str">
        <f>IF(HLOOKUP('Peer Comparison Tool'!$G$6,DropdownData,N361+1,FALSE)=0,"",HLOOKUP('Peer Comparison Tool'!$G$6,DropdownData,N361+1,FALSE))</f>
        <v/>
      </c>
      <c r="Q361" s="27">
        <v>352</v>
      </c>
      <c r="R361" s="28" t="str">
        <f>IF(HLOOKUP('Peer Comparison Tool'!$I$6,StateDropdownData,Q361+1,FALSE)=0,"",HLOOKUP('Peer Comparison Tool'!$I$6,StateDropdownData,Q361+1,FALSE))</f>
        <v/>
      </c>
      <c r="S361" s="29" t="str">
        <f>IF(HLOOKUP('Peer Comparison Tool'!$I$6,DropdownData,Q361+1,FALSE)=0,"",HLOOKUP('Peer Comparison Tool'!$I$6,DropdownData,Q361+1,FALSE))</f>
        <v/>
      </c>
      <c r="T361" s="5" t="str">
        <f t="shared" si="5304"/>
        <v/>
      </c>
      <c r="U361" s="5" t="str">
        <f t="shared" si="5304"/>
        <v/>
      </c>
      <c r="V361" s="5" t="str">
        <f t="shared" si="5304"/>
        <v/>
      </c>
      <c r="W361" s="5" t="str">
        <f t="shared" si="5304"/>
        <v/>
      </c>
      <c r="X361" s="5" t="str">
        <f t="shared" si="5304"/>
        <v/>
      </c>
      <c r="Y361" s="5" t="str">
        <f t="shared" si="5304"/>
        <v/>
      </c>
      <c r="Z361" s="5" t="str">
        <f t="shared" si="5304"/>
        <v/>
      </c>
      <c r="AA361" s="5" t="str">
        <f t="shared" si="5304"/>
        <v/>
      </c>
      <c r="AB361" s="5" t="str">
        <f t="shared" si="5304"/>
        <v/>
      </c>
      <c r="AC361" s="5" t="str">
        <f t="shared" si="5304"/>
        <v/>
      </c>
      <c r="AD361" s="5" t="str">
        <f t="shared" si="5305"/>
        <v/>
      </c>
      <c r="AE361" s="5" t="str">
        <f t="shared" si="5305"/>
        <v/>
      </c>
      <c r="AF361" s="5" t="str">
        <f t="shared" si="5305"/>
        <v/>
      </c>
      <c r="AG361" s="5" t="str">
        <f t="shared" si="5305"/>
        <v/>
      </c>
      <c r="AH361" s="5" t="str">
        <f t="shared" si="5305"/>
        <v/>
      </c>
      <c r="AI361" s="5" t="str">
        <f t="shared" si="5305"/>
        <v/>
      </c>
      <c r="AJ361" s="5" t="str">
        <f t="shared" si="5305"/>
        <v/>
      </c>
      <c r="AK361" s="5" t="str">
        <f t="shared" si="5305"/>
        <v/>
      </c>
      <c r="AL361" s="5" t="str">
        <f t="shared" si="5305"/>
        <v/>
      </c>
      <c r="AM361" s="5" t="str">
        <f t="shared" si="5305"/>
        <v/>
      </c>
      <c r="AN361" s="5" t="str">
        <f t="shared" si="5306"/>
        <v/>
      </c>
      <c r="AO361" s="5" t="str">
        <f t="shared" si="5306"/>
        <v/>
      </c>
      <c r="AP361" s="5" t="str">
        <f t="shared" si="5306"/>
        <v/>
      </c>
      <c r="AQ361" s="5" t="str">
        <f t="shared" si="5306"/>
        <v/>
      </c>
      <c r="AR361" s="5" t="str">
        <f t="shared" si="5306"/>
        <v/>
      </c>
      <c r="AS361" s="5" t="str">
        <f t="shared" si="5306"/>
        <v/>
      </c>
      <c r="AT361" s="5" t="str">
        <f t="shared" si="5306"/>
        <v/>
      </c>
      <c r="AU361" s="5" t="str">
        <f t="shared" si="5306"/>
        <v/>
      </c>
      <c r="AV361" s="5" t="str">
        <f t="shared" si="5306"/>
        <v/>
      </c>
      <c r="AW361" s="5" t="str">
        <f t="shared" si="5306"/>
        <v/>
      </c>
      <c r="AX361" s="5" t="str">
        <f t="shared" si="5307"/>
        <v/>
      </c>
      <c r="AY361" s="5" t="str">
        <f t="shared" si="5307"/>
        <v/>
      </c>
      <c r="AZ361" s="5" t="str">
        <f t="shared" si="5307"/>
        <v/>
      </c>
      <c r="BA361" s="5" t="str">
        <f t="shared" si="5307"/>
        <v/>
      </c>
      <c r="BB361" s="5" t="str">
        <f t="shared" si="5307"/>
        <v/>
      </c>
      <c r="BC361" s="5" t="str">
        <f t="shared" si="5307"/>
        <v/>
      </c>
      <c r="BD361" s="5" t="str">
        <f t="shared" si="5307"/>
        <v/>
      </c>
      <c r="BE361" s="5" t="str">
        <f t="shared" si="5307"/>
        <v/>
      </c>
      <c r="BF361" s="5" t="str">
        <f t="shared" si="5307"/>
        <v/>
      </c>
      <c r="BG361" s="5" t="str">
        <f t="shared" si="5307"/>
        <v/>
      </c>
      <c r="BH361" s="5" t="str">
        <f t="shared" si="5308"/>
        <v/>
      </c>
      <c r="BI361" s="5" t="str">
        <f t="shared" si="5308"/>
        <v/>
      </c>
      <c r="BJ361" s="5">
        <f t="shared" si="5308"/>
        <v>4162557</v>
      </c>
      <c r="BK361" s="5" t="str">
        <f t="shared" si="5308"/>
        <v/>
      </c>
      <c r="BL361" s="5" t="str">
        <f t="shared" si="5308"/>
        <v/>
      </c>
      <c r="BM361" s="5" t="str">
        <f t="shared" si="5308"/>
        <v/>
      </c>
      <c r="BN361" s="5" t="str">
        <f t="shared" si="5308"/>
        <v/>
      </c>
      <c r="BO361" s="5" t="str">
        <f t="shared" si="5308"/>
        <v/>
      </c>
      <c r="BP361" s="5" t="str">
        <f t="shared" si="5308"/>
        <v/>
      </c>
      <c r="BQ361" s="5" t="str">
        <f t="shared" si="5308"/>
        <v/>
      </c>
      <c r="BR361" s="5"/>
      <c r="BT361" s="5" t="str">
        <f t="shared" si="5234"/>
        <v/>
      </c>
      <c r="BU361" s="5" t="str">
        <f t="shared" si="5235"/>
        <v/>
      </c>
      <c r="BV361" s="5" t="str">
        <f t="shared" si="5236"/>
        <v/>
      </c>
      <c r="BW361" s="5" t="str">
        <f t="shared" si="5237"/>
        <v/>
      </c>
      <c r="BX361" s="5" t="str">
        <f t="shared" si="5238"/>
        <v/>
      </c>
      <c r="BY361" s="5" t="str">
        <f t="shared" si="5239"/>
        <v/>
      </c>
      <c r="BZ361" s="5" t="str">
        <f t="shared" si="5240"/>
        <v/>
      </c>
      <c r="CA361" s="5" t="str">
        <f t="shared" si="5241"/>
        <v/>
      </c>
      <c r="CB361" s="5" t="str">
        <f t="shared" si="5242"/>
        <v/>
      </c>
      <c r="CC361" s="5" t="str">
        <f t="shared" si="5243"/>
        <v/>
      </c>
      <c r="CD361" s="5" t="str">
        <f t="shared" si="5244"/>
        <v/>
      </c>
      <c r="CE361" s="5" t="str">
        <f t="shared" si="5245"/>
        <v/>
      </c>
      <c r="CF361" s="5" t="str">
        <f t="shared" si="5246"/>
        <v/>
      </c>
      <c r="CG361" s="5" t="str">
        <f t="shared" si="5247"/>
        <v/>
      </c>
      <c r="CH361" s="5" t="str">
        <f t="shared" si="5248"/>
        <v/>
      </c>
      <c r="CI361" s="5" t="str">
        <f t="shared" si="5249"/>
        <v/>
      </c>
      <c r="CJ361" s="5" t="str">
        <f t="shared" si="5250"/>
        <v/>
      </c>
      <c r="CK361" s="5" t="str">
        <f t="shared" si="5251"/>
        <v/>
      </c>
      <c r="CL361" s="5" t="str">
        <f t="shared" si="5252"/>
        <v/>
      </c>
      <c r="CM361" s="5" t="str">
        <f t="shared" si="5253"/>
        <v/>
      </c>
      <c r="CN361" s="5" t="str">
        <f t="shared" si="5254"/>
        <v/>
      </c>
      <c r="CO361" s="5" t="str">
        <f t="shared" si="5255"/>
        <v/>
      </c>
      <c r="CP361" s="5" t="str">
        <f t="shared" si="5256"/>
        <v/>
      </c>
      <c r="CQ361" s="5" t="str">
        <f t="shared" si="5257"/>
        <v/>
      </c>
      <c r="CR361" s="5" t="str">
        <f t="shared" si="5258"/>
        <v/>
      </c>
      <c r="CS361" s="5" t="str">
        <f t="shared" si="5259"/>
        <v/>
      </c>
      <c r="CT361" s="5" t="str">
        <f t="shared" si="5260"/>
        <v/>
      </c>
      <c r="CU361" s="5" t="str">
        <f t="shared" si="5261"/>
        <v/>
      </c>
      <c r="CV361" s="5" t="str">
        <f t="shared" si="5262"/>
        <v/>
      </c>
      <c r="CW361" s="5" t="str">
        <f t="shared" si="5263"/>
        <v/>
      </c>
      <c r="CX361" s="5" t="str">
        <f t="shared" si="5264"/>
        <v/>
      </c>
      <c r="CY361" s="5" t="str">
        <f t="shared" si="5265"/>
        <v/>
      </c>
      <c r="CZ361" s="5" t="str">
        <f t="shared" si="5266"/>
        <v/>
      </c>
      <c r="DA361" s="5" t="str">
        <f t="shared" si="5267"/>
        <v/>
      </c>
      <c r="DB361" s="5" t="str">
        <f t="shared" si="5268"/>
        <v/>
      </c>
      <c r="DC361" s="5" t="str">
        <f t="shared" si="5269"/>
        <v/>
      </c>
      <c r="DD361" s="5" t="str">
        <f t="shared" si="5270"/>
        <v/>
      </c>
      <c r="DE361" s="5" t="str">
        <f t="shared" si="5271"/>
        <v/>
      </c>
      <c r="DF361" s="5" t="str">
        <f t="shared" si="5272"/>
        <v/>
      </c>
      <c r="DG361" s="5" t="str">
        <f t="shared" si="5273"/>
        <v/>
      </c>
      <c r="DH361" s="5" t="str">
        <f t="shared" si="5274"/>
        <v/>
      </c>
      <c r="DI361" s="5" t="str">
        <f t="shared" si="5275"/>
        <v/>
      </c>
      <c r="DJ361" s="5" t="str">
        <f t="shared" si="5276"/>
        <v>Third Coast Bank - Humble, TX</v>
      </c>
      <c r="DK361" s="5" t="str">
        <f t="shared" si="5277"/>
        <v/>
      </c>
      <c r="DL361" s="5" t="str">
        <f t="shared" si="5278"/>
        <v/>
      </c>
      <c r="DM361" s="5" t="str">
        <f t="shared" si="5279"/>
        <v/>
      </c>
      <c r="DN361" s="5" t="str">
        <f t="shared" si="5280"/>
        <v/>
      </c>
      <c r="DO361" s="5" t="str">
        <f t="shared" si="5281"/>
        <v/>
      </c>
      <c r="DP361" s="5" t="str">
        <f t="shared" si="5282"/>
        <v/>
      </c>
      <c r="DQ361" s="5" t="str">
        <f t="shared" ref="DQ361:DQ424" si="5309">IFERROR(IF(VLOOKUP(INDEX($L$2:$HEG$5,4,BQ$471+$Q361-1),$B$2:$F$5568,5,FALSE)=BQ$473,VLOOKUP(INDEX($L$2:$HEG$5,4,BQ$471+$Q361-1),$B$2:$F$5568,2,FALSE),""),"")</f>
        <v/>
      </c>
    </row>
    <row r="362" spans="1:121" x14ac:dyDescent="0.25">
      <c r="A362">
        <v>361</v>
      </c>
      <c r="B362" s="5">
        <v>4056085</v>
      </c>
      <c r="C362" t="str">
        <f t="shared" si="5288"/>
        <v>Champion Bank - Parker, CO</v>
      </c>
      <c r="D362" s="21" t="s">
        <v>275</v>
      </c>
      <c r="E362" s="19" t="s">
        <v>3021</v>
      </c>
      <c r="F362" s="19" t="s">
        <v>3010</v>
      </c>
      <c r="G362" s="19"/>
      <c r="K362" s="27">
        <v>353</v>
      </c>
      <c r="L362" s="28" t="str">
        <f>IF(HLOOKUP('Peer Comparison Tool'!$E$6,StateDropdownData,K362+1,FALSE)=0,"",HLOOKUP('Peer Comparison Tool'!$E$6,StateDropdownData,K362+1,FALSE))</f>
        <v/>
      </c>
      <c r="M362" s="29" t="str">
        <f>IF(HLOOKUP('Peer Comparison Tool'!$E$6,[0]!DropdownData,K362+1,FALSE)=0,"",HLOOKUP('Peer Comparison Tool'!$E$6,[0]!DropdownData,K362+1,FALSE))</f>
        <v/>
      </c>
      <c r="N362" s="27">
        <v>353</v>
      </c>
      <c r="O362" s="28" t="str">
        <f>IF(HLOOKUP('Peer Comparison Tool'!$G$6,StateDropdownData,N362+1,FALSE)=0,"",HLOOKUP('Peer Comparison Tool'!$G$6,StateDropdownData,N362+1,FALSE))</f>
        <v/>
      </c>
      <c r="P362" s="29" t="str">
        <f>IF(HLOOKUP('Peer Comparison Tool'!$G$6,DropdownData,N362+1,FALSE)=0,"",HLOOKUP('Peer Comparison Tool'!$G$6,DropdownData,N362+1,FALSE))</f>
        <v/>
      </c>
      <c r="Q362" s="27">
        <v>353</v>
      </c>
      <c r="R362" s="28" t="str">
        <f>IF(HLOOKUP('Peer Comparison Tool'!$I$6,StateDropdownData,Q362+1,FALSE)=0,"",HLOOKUP('Peer Comparison Tool'!$I$6,StateDropdownData,Q362+1,FALSE))</f>
        <v/>
      </c>
      <c r="S362" s="29" t="str">
        <f>IF(HLOOKUP('Peer Comparison Tool'!$I$6,DropdownData,Q362+1,FALSE)=0,"",HLOOKUP('Peer Comparison Tool'!$I$6,DropdownData,Q362+1,FALSE))</f>
        <v/>
      </c>
      <c r="T362" s="5" t="str">
        <f t="shared" si="5304"/>
        <v/>
      </c>
      <c r="U362" s="5" t="str">
        <f t="shared" si="5304"/>
        <v/>
      </c>
      <c r="V362" s="5" t="str">
        <f t="shared" si="5304"/>
        <v/>
      </c>
      <c r="W362" s="5" t="str">
        <f t="shared" si="5304"/>
        <v/>
      </c>
      <c r="X362" s="5" t="str">
        <f t="shared" si="5304"/>
        <v/>
      </c>
      <c r="Y362" s="5" t="str">
        <f t="shared" si="5304"/>
        <v/>
      </c>
      <c r="Z362" s="5" t="str">
        <f t="shared" si="5304"/>
        <v/>
      </c>
      <c r="AA362" s="5" t="str">
        <f t="shared" si="5304"/>
        <v/>
      </c>
      <c r="AB362" s="5" t="str">
        <f t="shared" si="5304"/>
        <v/>
      </c>
      <c r="AC362" s="5" t="str">
        <f t="shared" si="5304"/>
        <v/>
      </c>
      <c r="AD362" s="5" t="str">
        <f t="shared" si="5305"/>
        <v/>
      </c>
      <c r="AE362" s="5" t="str">
        <f t="shared" si="5305"/>
        <v/>
      </c>
      <c r="AF362" s="5" t="str">
        <f t="shared" si="5305"/>
        <v/>
      </c>
      <c r="AG362" s="5" t="str">
        <f t="shared" si="5305"/>
        <v/>
      </c>
      <c r="AH362" s="5" t="str">
        <f t="shared" si="5305"/>
        <v/>
      </c>
      <c r="AI362" s="5" t="str">
        <f t="shared" si="5305"/>
        <v/>
      </c>
      <c r="AJ362" s="5" t="str">
        <f t="shared" si="5305"/>
        <v/>
      </c>
      <c r="AK362" s="5" t="str">
        <f t="shared" si="5305"/>
        <v/>
      </c>
      <c r="AL362" s="5" t="str">
        <f t="shared" si="5305"/>
        <v/>
      </c>
      <c r="AM362" s="5" t="str">
        <f t="shared" si="5305"/>
        <v/>
      </c>
      <c r="AN362" s="5" t="str">
        <f t="shared" si="5306"/>
        <v/>
      </c>
      <c r="AO362" s="5" t="str">
        <f t="shared" si="5306"/>
        <v/>
      </c>
      <c r="AP362" s="5" t="str">
        <f t="shared" si="5306"/>
        <v/>
      </c>
      <c r="AQ362" s="5" t="str">
        <f t="shared" si="5306"/>
        <v/>
      </c>
      <c r="AR362" s="5" t="str">
        <f t="shared" si="5306"/>
        <v/>
      </c>
      <c r="AS362" s="5" t="str">
        <f t="shared" si="5306"/>
        <v/>
      </c>
      <c r="AT362" s="5" t="str">
        <f t="shared" si="5306"/>
        <v/>
      </c>
      <c r="AU362" s="5" t="str">
        <f t="shared" si="5306"/>
        <v/>
      </c>
      <c r="AV362" s="5" t="str">
        <f t="shared" si="5306"/>
        <v/>
      </c>
      <c r="AW362" s="5" t="str">
        <f t="shared" si="5306"/>
        <v/>
      </c>
      <c r="AX362" s="5" t="str">
        <f t="shared" si="5307"/>
        <v/>
      </c>
      <c r="AY362" s="5" t="str">
        <f t="shared" si="5307"/>
        <v/>
      </c>
      <c r="AZ362" s="5" t="str">
        <f t="shared" si="5307"/>
        <v/>
      </c>
      <c r="BA362" s="5" t="str">
        <f t="shared" si="5307"/>
        <v/>
      </c>
      <c r="BB362" s="5" t="str">
        <f t="shared" si="5307"/>
        <v/>
      </c>
      <c r="BC362" s="5" t="str">
        <f t="shared" si="5307"/>
        <v/>
      </c>
      <c r="BD362" s="5" t="str">
        <f t="shared" si="5307"/>
        <v/>
      </c>
      <c r="BE362" s="5" t="str">
        <f t="shared" si="5307"/>
        <v/>
      </c>
      <c r="BF362" s="5" t="str">
        <f t="shared" si="5307"/>
        <v/>
      </c>
      <c r="BG362" s="5" t="str">
        <f t="shared" si="5307"/>
        <v/>
      </c>
      <c r="BH362" s="5" t="str">
        <f t="shared" si="5308"/>
        <v/>
      </c>
      <c r="BI362" s="5" t="str">
        <f t="shared" si="5308"/>
        <v/>
      </c>
      <c r="BJ362" s="5">
        <f t="shared" si="5308"/>
        <v>1010524</v>
      </c>
      <c r="BK362" s="5" t="str">
        <f t="shared" si="5308"/>
        <v/>
      </c>
      <c r="BL362" s="5" t="str">
        <f t="shared" si="5308"/>
        <v/>
      </c>
      <c r="BM362" s="5" t="str">
        <f t="shared" si="5308"/>
        <v/>
      </c>
      <c r="BN362" s="5" t="str">
        <f t="shared" si="5308"/>
        <v/>
      </c>
      <c r="BO362" s="5" t="str">
        <f t="shared" si="5308"/>
        <v/>
      </c>
      <c r="BP362" s="5" t="str">
        <f t="shared" si="5308"/>
        <v/>
      </c>
      <c r="BQ362" s="5" t="str">
        <f t="shared" si="5308"/>
        <v/>
      </c>
      <c r="BR362" s="5"/>
      <c r="BT362" s="5" t="str">
        <f t="shared" si="5234"/>
        <v/>
      </c>
      <c r="BU362" s="5" t="str">
        <f t="shared" si="5235"/>
        <v/>
      </c>
      <c r="BV362" s="5" t="str">
        <f t="shared" si="5236"/>
        <v/>
      </c>
      <c r="BW362" s="5" t="str">
        <f t="shared" si="5237"/>
        <v/>
      </c>
      <c r="BX362" s="5" t="str">
        <f t="shared" si="5238"/>
        <v/>
      </c>
      <c r="BY362" s="5" t="str">
        <f t="shared" si="5239"/>
        <v/>
      </c>
      <c r="BZ362" s="5" t="str">
        <f t="shared" si="5240"/>
        <v/>
      </c>
      <c r="CA362" s="5" t="str">
        <f t="shared" si="5241"/>
        <v/>
      </c>
      <c r="CB362" s="5" t="str">
        <f t="shared" si="5242"/>
        <v/>
      </c>
      <c r="CC362" s="5" t="str">
        <f t="shared" si="5243"/>
        <v/>
      </c>
      <c r="CD362" s="5" t="str">
        <f t="shared" si="5244"/>
        <v/>
      </c>
      <c r="CE362" s="5" t="str">
        <f t="shared" si="5245"/>
        <v/>
      </c>
      <c r="CF362" s="5" t="str">
        <f t="shared" si="5246"/>
        <v/>
      </c>
      <c r="CG362" s="5" t="str">
        <f t="shared" si="5247"/>
        <v/>
      </c>
      <c r="CH362" s="5" t="str">
        <f t="shared" si="5248"/>
        <v/>
      </c>
      <c r="CI362" s="5" t="str">
        <f t="shared" si="5249"/>
        <v/>
      </c>
      <c r="CJ362" s="5" t="str">
        <f t="shared" si="5250"/>
        <v/>
      </c>
      <c r="CK362" s="5" t="str">
        <f t="shared" si="5251"/>
        <v/>
      </c>
      <c r="CL362" s="5" t="str">
        <f t="shared" si="5252"/>
        <v/>
      </c>
      <c r="CM362" s="5" t="str">
        <f t="shared" si="5253"/>
        <v/>
      </c>
      <c r="CN362" s="5" t="str">
        <f t="shared" si="5254"/>
        <v/>
      </c>
      <c r="CO362" s="5" t="str">
        <f t="shared" si="5255"/>
        <v/>
      </c>
      <c r="CP362" s="5" t="str">
        <f t="shared" si="5256"/>
        <v/>
      </c>
      <c r="CQ362" s="5" t="str">
        <f t="shared" si="5257"/>
        <v/>
      </c>
      <c r="CR362" s="5" t="str">
        <f t="shared" si="5258"/>
        <v/>
      </c>
      <c r="CS362" s="5" t="str">
        <f t="shared" si="5259"/>
        <v/>
      </c>
      <c r="CT362" s="5" t="str">
        <f t="shared" si="5260"/>
        <v/>
      </c>
      <c r="CU362" s="5" t="str">
        <f t="shared" si="5261"/>
        <v/>
      </c>
      <c r="CV362" s="5" t="str">
        <f t="shared" si="5262"/>
        <v/>
      </c>
      <c r="CW362" s="5" t="str">
        <f t="shared" si="5263"/>
        <v/>
      </c>
      <c r="CX362" s="5" t="str">
        <f t="shared" si="5264"/>
        <v/>
      </c>
      <c r="CY362" s="5" t="str">
        <f t="shared" si="5265"/>
        <v/>
      </c>
      <c r="CZ362" s="5" t="str">
        <f t="shared" si="5266"/>
        <v/>
      </c>
      <c r="DA362" s="5" t="str">
        <f t="shared" si="5267"/>
        <v/>
      </c>
      <c r="DB362" s="5" t="str">
        <f t="shared" si="5268"/>
        <v/>
      </c>
      <c r="DC362" s="5" t="str">
        <f t="shared" si="5269"/>
        <v/>
      </c>
      <c r="DD362" s="5" t="str">
        <f t="shared" si="5270"/>
        <v/>
      </c>
      <c r="DE362" s="5" t="str">
        <f t="shared" si="5271"/>
        <v/>
      </c>
      <c r="DF362" s="5" t="str">
        <f t="shared" si="5272"/>
        <v/>
      </c>
      <c r="DG362" s="5" t="str">
        <f t="shared" si="5273"/>
        <v/>
      </c>
      <c r="DH362" s="5" t="str">
        <f t="shared" si="5274"/>
        <v/>
      </c>
      <c r="DI362" s="5" t="str">
        <f t="shared" si="5275"/>
        <v/>
      </c>
      <c r="DJ362" s="5" t="str">
        <f t="shared" si="5276"/>
        <v>TIB, National Association - Farmers Branch, TX</v>
      </c>
      <c r="DK362" s="5" t="str">
        <f t="shared" si="5277"/>
        <v/>
      </c>
      <c r="DL362" s="5" t="str">
        <f t="shared" si="5278"/>
        <v/>
      </c>
      <c r="DM362" s="5" t="str">
        <f t="shared" si="5279"/>
        <v/>
      </c>
      <c r="DN362" s="5" t="str">
        <f t="shared" si="5280"/>
        <v/>
      </c>
      <c r="DO362" s="5" t="str">
        <f t="shared" si="5281"/>
        <v/>
      </c>
      <c r="DP362" s="5" t="str">
        <f t="shared" si="5282"/>
        <v/>
      </c>
      <c r="DQ362" s="5" t="str">
        <f t="shared" si="5309"/>
        <v/>
      </c>
    </row>
    <row r="363" spans="1:121" x14ac:dyDescent="0.25">
      <c r="A363">
        <v>362</v>
      </c>
      <c r="B363" s="5">
        <v>1003706</v>
      </c>
      <c r="C363" t="str">
        <f t="shared" si="5288"/>
        <v>Colorado Federal Savings Bank - Greenwood Village, CO</v>
      </c>
      <c r="D363" s="21" t="s">
        <v>384</v>
      </c>
      <c r="E363" s="19" t="s">
        <v>3013</v>
      </c>
      <c r="F363" s="19" t="s">
        <v>3010</v>
      </c>
      <c r="G363" s="19"/>
      <c r="K363" s="27">
        <v>354</v>
      </c>
      <c r="L363" s="28" t="str">
        <f>IF(HLOOKUP('Peer Comparison Tool'!$E$6,StateDropdownData,K363+1,FALSE)=0,"",HLOOKUP('Peer Comparison Tool'!$E$6,StateDropdownData,K363+1,FALSE))</f>
        <v/>
      </c>
      <c r="M363" s="29" t="str">
        <f>IF(HLOOKUP('Peer Comparison Tool'!$E$6,[0]!DropdownData,K363+1,FALSE)=0,"",HLOOKUP('Peer Comparison Tool'!$E$6,[0]!DropdownData,K363+1,FALSE))</f>
        <v/>
      </c>
      <c r="N363" s="27">
        <v>354</v>
      </c>
      <c r="O363" s="28" t="str">
        <f>IF(HLOOKUP('Peer Comparison Tool'!$G$6,StateDropdownData,N363+1,FALSE)=0,"",HLOOKUP('Peer Comparison Tool'!$G$6,StateDropdownData,N363+1,FALSE))</f>
        <v/>
      </c>
      <c r="P363" s="29" t="str">
        <f>IF(HLOOKUP('Peer Comparison Tool'!$G$6,DropdownData,N363+1,FALSE)=0,"",HLOOKUP('Peer Comparison Tool'!$G$6,DropdownData,N363+1,FALSE))</f>
        <v/>
      </c>
      <c r="Q363" s="27">
        <v>354</v>
      </c>
      <c r="R363" s="28" t="str">
        <f>IF(HLOOKUP('Peer Comparison Tool'!$I$6,StateDropdownData,Q363+1,FALSE)=0,"",HLOOKUP('Peer Comparison Tool'!$I$6,StateDropdownData,Q363+1,FALSE))</f>
        <v/>
      </c>
      <c r="S363" s="29" t="str">
        <f>IF(HLOOKUP('Peer Comparison Tool'!$I$6,DropdownData,Q363+1,FALSE)=0,"",HLOOKUP('Peer Comparison Tool'!$I$6,DropdownData,Q363+1,FALSE))</f>
        <v/>
      </c>
      <c r="T363" s="5" t="str">
        <f t="shared" si="5304"/>
        <v/>
      </c>
      <c r="U363" s="5" t="str">
        <f t="shared" si="5304"/>
        <v/>
      </c>
      <c r="V363" s="5" t="str">
        <f t="shared" si="5304"/>
        <v/>
      </c>
      <c r="W363" s="5" t="str">
        <f t="shared" si="5304"/>
        <v/>
      </c>
      <c r="X363" s="5" t="str">
        <f t="shared" si="5304"/>
        <v/>
      </c>
      <c r="Y363" s="5" t="str">
        <f t="shared" si="5304"/>
        <v/>
      </c>
      <c r="Z363" s="5" t="str">
        <f t="shared" si="5304"/>
        <v/>
      </c>
      <c r="AA363" s="5" t="str">
        <f t="shared" si="5304"/>
        <v/>
      </c>
      <c r="AB363" s="5" t="str">
        <f t="shared" si="5304"/>
        <v/>
      </c>
      <c r="AC363" s="5" t="str">
        <f t="shared" si="5304"/>
        <v/>
      </c>
      <c r="AD363" s="5" t="str">
        <f t="shared" si="5305"/>
        <v/>
      </c>
      <c r="AE363" s="5" t="str">
        <f t="shared" si="5305"/>
        <v/>
      </c>
      <c r="AF363" s="5" t="str">
        <f t="shared" si="5305"/>
        <v/>
      </c>
      <c r="AG363" s="5" t="str">
        <f t="shared" si="5305"/>
        <v/>
      </c>
      <c r="AH363" s="5" t="str">
        <f t="shared" si="5305"/>
        <v/>
      </c>
      <c r="AI363" s="5" t="str">
        <f t="shared" si="5305"/>
        <v/>
      </c>
      <c r="AJ363" s="5" t="str">
        <f t="shared" si="5305"/>
        <v/>
      </c>
      <c r="AK363" s="5" t="str">
        <f t="shared" si="5305"/>
        <v/>
      </c>
      <c r="AL363" s="5" t="str">
        <f t="shared" si="5305"/>
        <v/>
      </c>
      <c r="AM363" s="5" t="str">
        <f t="shared" si="5305"/>
        <v/>
      </c>
      <c r="AN363" s="5" t="str">
        <f t="shared" si="5306"/>
        <v/>
      </c>
      <c r="AO363" s="5" t="str">
        <f t="shared" si="5306"/>
        <v/>
      </c>
      <c r="AP363" s="5" t="str">
        <f t="shared" si="5306"/>
        <v/>
      </c>
      <c r="AQ363" s="5" t="str">
        <f t="shared" si="5306"/>
        <v/>
      </c>
      <c r="AR363" s="5" t="str">
        <f t="shared" si="5306"/>
        <v/>
      </c>
      <c r="AS363" s="5" t="str">
        <f t="shared" si="5306"/>
        <v/>
      </c>
      <c r="AT363" s="5" t="str">
        <f t="shared" si="5306"/>
        <v/>
      </c>
      <c r="AU363" s="5" t="str">
        <f t="shared" si="5306"/>
        <v/>
      </c>
      <c r="AV363" s="5" t="str">
        <f t="shared" si="5306"/>
        <v/>
      </c>
      <c r="AW363" s="5" t="str">
        <f t="shared" si="5306"/>
        <v/>
      </c>
      <c r="AX363" s="5" t="str">
        <f t="shared" si="5307"/>
        <v/>
      </c>
      <c r="AY363" s="5" t="str">
        <f t="shared" si="5307"/>
        <v/>
      </c>
      <c r="AZ363" s="5" t="str">
        <f t="shared" si="5307"/>
        <v/>
      </c>
      <c r="BA363" s="5" t="str">
        <f t="shared" si="5307"/>
        <v/>
      </c>
      <c r="BB363" s="5" t="str">
        <f t="shared" si="5307"/>
        <v/>
      </c>
      <c r="BC363" s="5" t="str">
        <f t="shared" si="5307"/>
        <v/>
      </c>
      <c r="BD363" s="5" t="str">
        <f t="shared" si="5307"/>
        <v/>
      </c>
      <c r="BE363" s="5" t="str">
        <f t="shared" si="5307"/>
        <v/>
      </c>
      <c r="BF363" s="5" t="str">
        <f t="shared" si="5307"/>
        <v/>
      </c>
      <c r="BG363" s="5" t="str">
        <f t="shared" si="5307"/>
        <v/>
      </c>
      <c r="BH363" s="5" t="str">
        <f t="shared" si="5308"/>
        <v/>
      </c>
      <c r="BI363" s="5" t="str">
        <f t="shared" si="5308"/>
        <v/>
      </c>
      <c r="BJ363" s="5">
        <f t="shared" si="5308"/>
        <v>1008120</v>
      </c>
      <c r="BK363" s="5" t="str">
        <f t="shared" si="5308"/>
        <v/>
      </c>
      <c r="BL363" s="5" t="str">
        <f t="shared" si="5308"/>
        <v/>
      </c>
      <c r="BM363" s="5" t="str">
        <f t="shared" si="5308"/>
        <v/>
      </c>
      <c r="BN363" s="5" t="str">
        <f t="shared" si="5308"/>
        <v/>
      </c>
      <c r="BO363" s="5" t="str">
        <f t="shared" si="5308"/>
        <v/>
      </c>
      <c r="BP363" s="5" t="str">
        <f t="shared" si="5308"/>
        <v/>
      </c>
      <c r="BQ363" s="5" t="str">
        <f t="shared" si="5308"/>
        <v/>
      </c>
      <c r="BR363" s="5"/>
      <c r="BT363" s="5" t="str">
        <f t="shared" si="5234"/>
        <v/>
      </c>
      <c r="BU363" s="5" t="str">
        <f t="shared" si="5235"/>
        <v/>
      </c>
      <c r="BV363" s="5" t="str">
        <f t="shared" si="5236"/>
        <v/>
      </c>
      <c r="BW363" s="5" t="str">
        <f t="shared" si="5237"/>
        <v/>
      </c>
      <c r="BX363" s="5" t="str">
        <f t="shared" si="5238"/>
        <v/>
      </c>
      <c r="BY363" s="5" t="str">
        <f t="shared" si="5239"/>
        <v/>
      </c>
      <c r="BZ363" s="5" t="str">
        <f t="shared" si="5240"/>
        <v/>
      </c>
      <c r="CA363" s="5" t="str">
        <f t="shared" si="5241"/>
        <v/>
      </c>
      <c r="CB363" s="5" t="str">
        <f t="shared" si="5242"/>
        <v/>
      </c>
      <c r="CC363" s="5" t="str">
        <f t="shared" si="5243"/>
        <v/>
      </c>
      <c r="CD363" s="5" t="str">
        <f t="shared" si="5244"/>
        <v/>
      </c>
      <c r="CE363" s="5" t="str">
        <f t="shared" si="5245"/>
        <v/>
      </c>
      <c r="CF363" s="5" t="str">
        <f t="shared" si="5246"/>
        <v/>
      </c>
      <c r="CG363" s="5" t="str">
        <f t="shared" si="5247"/>
        <v/>
      </c>
      <c r="CH363" s="5" t="str">
        <f t="shared" si="5248"/>
        <v/>
      </c>
      <c r="CI363" s="5" t="str">
        <f t="shared" si="5249"/>
        <v/>
      </c>
      <c r="CJ363" s="5" t="str">
        <f t="shared" si="5250"/>
        <v/>
      </c>
      <c r="CK363" s="5" t="str">
        <f t="shared" si="5251"/>
        <v/>
      </c>
      <c r="CL363" s="5" t="str">
        <f t="shared" si="5252"/>
        <v/>
      </c>
      <c r="CM363" s="5" t="str">
        <f t="shared" si="5253"/>
        <v/>
      </c>
      <c r="CN363" s="5" t="str">
        <f t="shared" si="5254"/>
        <v/>
      </c>
      <c r="CO363" s="5" t="str">
        <f t="shared" si="5255"/>
        <v/>
      </c>
      <c r="CP363" s="5" t="str">
        <f t="shared" si="5256"/>
        <v/>
      </c>
      <c r="CQ363" s="5" t="str">
        <f t="shared" si="5257"/>
        <v/>
      </c>
      <c r="CR363" s="5" t="str">
        <f t="shared" si="5258"/>
        <v/>
      </c>
      <c r="CS363" s="5" t="str">
        <f t="shared" si="5259"/>
        <v/>
      </c>
      <c r="CT363" s="5" t="str">
        <f t="shared" si="5260"/>
        <v/>
      </c>
      <c r="CU363" s="5" t="str">
        <f t="shared" si="5261"/>
        <v/>
      </c>
      <c r="CV363" s="5" t="str">
        <f t="shared" si="5262"/>
        <v/>
      </c>
      <c r="CW363" s="5" t="str">
        <f t="shared" si="5263"/>
        <v/>
      </c>
      <c r="CX363" s="5" t="str">
        <f t="shared" si="5264"/>
        <v/>
      </c>
      <c r="CY363" s="5" t="str">
        <f t="shared" si="5265"/>
        <v/>
      </c>
      <c r="CZ363" s="5" t="str">
        <f t="shared" si="5266"/>
        <v/>
      </c>
      <c r="DA363" s="5" t="str">
        <f t="shared" si="5267"/>
        <v/>
      </c>
      <c r="DB363" s="5" t="str">
        <f t="shared" si="5268"/>
        <v/>
      </c>
      <c r="DC363" s="5" t="str">
        <f t="shared" si="5269"/>
        <v/>
      </c>
      <c r="DD363" s="5" t="str">
        <f t="shared" si="5270"/>
        <v/>
      </c>
      <c r="DE363" s="5" t="str">
        <f t="shared" si="5271"/>
        <v/>
      </c>
      <c r="DF363" s="5" t="str">
        <f t="shared" si="5272"/>
        <v/>
      </c>
      <c r="DG363" s="5" t="str">
        <f t="shared" si="5273"/>
        <v/>
      </c>
      <c r="DH363" s="5" t="str">
        <f t="shared" si="5274"/>
        <v/>
      </c>
      <c r="DI363" s="5" t="str">
        <f t="shared" si="5275"/>
        <v/>
      </c>
      <c r="DJ363" s="5" t="str">
        <f t="shared" si="5276"/>
        <v>Titan Bank, N.A. - Dallas, TX</v>
      </c>
      <c r="DK363" s="5" t="str">
        <f t="shared" si="5277"/>
        <v/>
      </c>
      <c r="DL363" s="5" t="str">
        <f t="shared" si="5278"/>
        <v/>
      </c>
      <c r="DM363" s="5" t="str">
        <f t="shared" si="5279"/>
        <v/>
      </c>
      <c r="DN363" s="5" t="str">
        <f t="shared" si="5280"/>
        <v/>
      </c>
      <c r="DO363" s="5" t="str">
        <f t="shared" si="5281"/>
        <v/>
      </c>
      <c r="DP363" s="5" t="str">
        <f t="shared" si="5282"/>
        <v/>
      </c>
      <c r="DQ363" s="5" t="str">
        <f t="shared" si="5309"/>
        <v/>
      </c>
    </row>
    <row r="364" spans="1:121" x14ac:dyDescent="0.25">
      <c r="A364">
        <v>363</v>
      </c>
      <c r="B364" s="5">
        <v>4166286</v>
      </c>
      <c r="C364" t="str">
        <f t="shared" si="5288"/>
        <v>Community State Bank - Lamar, CO</v>
      </c>
      <c r="D364" s="21" t="s">
        <v>302</v>
      </c>
      <c r="E364" s="19" t="s">
        <v>3024</v>
      </c>
      <c r="F364" s="19" t="s">
        <v>3010</v>
      </c>
      <c r="G364" s="19"/>
      <c r="K364" s="27">
        <v>355</v>
      </c>
      <c r="L364" s="28" t="str">
        <f>IF(HLOOKUP('Peer Comparison Tool'!$E$6,StateDropdownData,K364+1,FALSE)=0,"",HLOOKUP('Peer Comparison Tool'!$E$6,StateDropdownData,K364+1,FALSE))</f>
        <v/>
      </c>
      <c r="M364" s="29" t="str">
        <f>IF(HLOOKUP('Peer Comparison Tool'!$E$6,[0]!DropdownData,K364+1,FALSE)=0,"",HLOOKUP('Peer Comparison Tool'!$E$6,[0]!DropdownData,K364+1,FALSE))</f>
        <v/>
      </c>
      <c r="N364" s="27">
        <v>355</v>
      </c>
      <c r="O364" s="28" t="str">
        <f>IF(HLOOKUP('Peer Comparison Tool'!$G$6,StateDropdownData,N364+1,FALSE)=0,"",HLOOKUP('Peer Comparison Tool'!$G$6,StateDropdownData,N364+1,FALSE))</f>
        <v/>
      </c>
      <c r="P364" s="29" t="str">
        <f>IF(HLOOKUP('Peer Comparison Tool'!$G$6,DropdownData,N364+1,FALSE)=0,"",HLOOKUP('Peer Comparison Tool'!$G$6,DropdownData,N364+1,FALSE))</f>
        <v/>
      </c>
      <c r="Q364" s="27">
        <v>355</v>
      </c>
      <c r="R364" s="28" t="str">
        <f>IF(HLOOKUP('Peer Comparison Tool'!$I$6,StateDropdownData,Q364+1,FALSE)=0,"",HLOOKUP('Peer Comparison Tool'!$I$6,StateDropdownData,Q364+1,FALSE))</f>
        <v/>
      </c>
      <c r="S364" s="29" t="str">
        <f>IF(HLOOKUP('Peer Comparison Tool'!$I$6,DropdownData,Q364+1,FALSE)=0,"",HLOOKUP('Peer Comparison Tool'!$I$6,DropdownData,Q364+1,FALSE))</f>
        <v/>
      </c>
      <c r="T364" s="5" t="str">
        <f t="shared" si="5304"/>
        <v/>
      </c>
      <c r="U364" s="5" t="str">
        <f t="shared" si="5304"/>
        <v/>
      </c>
      <c r="V364" s="5" t="str">
        <f t="shared" si="5304"/>
        <v/>
      </c>
      <c r="W364" s="5" t="str">
        <f t="shared" si="5304"/>
        <v/>
      </c>
      <c r="X364" s="5" t="str">
        <f t="shared" si="5304"/>
        <v/>
      </c>
      <c r="Y364" s="5" t="str">
        <f t="shared" si="5304"/>
        <v/>
      </c>
      <c r="Z364" s="5" t="str">
        <f t="shared" si="5304"/>
        <v/>
      </c>
      <c r="AA364" s="5" t="str">
        <f t="shared" si="5304"/>
        <v/>
      </c>
      <c r="AB364" s="5" t="str">
        <f t="shared" si="5304"/>
        <v/>
      </c>
      <c r="AC364" s="5" t="str">
        <f t="shared" si="5304"/>
        <v/>
      </c>
      <c r="AD364" s="5" t="str">
        <f t="shared" si="5305"/>
        <v/>
      </c>
      <c r="AE364" s="5" t="str">
        <f t="shared" si="5305"/>
        <v/>
      </c>
      <c r="AF364" s="5" t="str">
        <f t="shared" si="5305"/>
        <v/>
      </c>
      <c r="AG364" s="5" t="str">
        <f t="shared" si="5305"/>
        <v/>
      </c>
      <c r="AH364" s="5" t="str">
        <f t="shared" si="5305"/>
        <v/>
      </c>
      <c r="AI364" s="5" t="str">
        <f t="shared" si="5305"/>
        <v/>
      </c>
      <c r="AJ364" s="5" t="str">
        <f t="shared" si="5305"/>
        <v/>
      </c>
      <c r="AK364" s="5" t="str">
        <f t="shared" si="5305"/>
        <v/>
      </c>
      <c r="AL364" s="5" t="str">
        <f t="shared" si="5305"/>
        <v/>
      </c>
      <c r="AM364" s="5" t="str">
        <f t="shared" si="5305"/>
        <v/>
      </c>
      <c r="AN364" s="5" t="str">
        <f t="shared" si="5306"/>
        <v/>
      </c>
      <c r="AO364" s="5" t="str">
        <f t="shared" si="5306"/>
        <v/>
      </c>
      <c r="AP364" s="5" t="str">
        <f t="shared" si="5306"/>
        <v/>
      </c>
      <c r="AQ364" s="5" t="str">
        <f t="shared" si="5306"/>
        <v/>
      </c>
      <c r="AR364" s="5" t="str">
        <f t="shared" si="5306"/>
        <v/>
      </c>
      <c r="AS364" s="5" t="str">
        <f t="shared" si="5306"/>
        <v/>
      </c>
      <c r="AT364" s="5" t="str">
        <f t="shared" si="5306"/>
        <v/>
      </c>
      <c r="AU364" s="5" t="str">
        <f t="shared" si="5306"/>
        <v/>
      </c>
      <c r="AV364" s="5" t="str">
        <f t="shared" si="5306"/>
        <v/>
      </c>
      <c r="AW364" s="5" t="str">
        <f t="shared" si="5306"/>
        <v/>
      </c>
      <c r="AX364" s="5" t="str">
        <f t="shared" si="5307"/>
        <v/>
      </c>
      <c r="AY364" s="5" t="str">
        <f t="shared" si="5307"/>
        <v/>
      </c>
      <c r="AZ364" s="5" t="str">
        <f t="shared" si="5307"/>
        <v/>
      </c>
      <c r="BA364" s="5" t="str">
        <f t="shared" si="5307"/>
        <v/>
      </c>
      <c r="BB364" s="5" t="str">
        <f t="shared" si="5307"/>
        <v/>
      </c>
      <c r="BC364" s="5" t="str">
        <f t="shared" si="5307"/>
        <v/>
      </c>
      <c r="BD364" s="5" t="str">
        <f t="shared" si="5307"/>
        <v/>
      </c>
      <c r="BE364" s="5" t="str">
        <f t="shared" si="5307"/>
        <v/>
      </c>
      <c r="BF364" s="5" t="str">
        <f t="shared" si="5307"/>
        <v/>
      </c>
      <c r="BG364" s="5" t="str">
        <f t="shared" si="5307"/>
        <v/>
      </c>
      <c r="BH364" s="5" t="str">
        <f t="shared" si="5308"/>
        <v/>
      </c>
      <c r="BI364" s="5" t="str">
        <f t="shared" si="5308"/>
        <v/>
      </c>
      <c r="BJ364" s="5">
        <f t="shared" si="5308"/>
        <v>4081928</v>
      </c>
      <c r="BK364" s="5" t="str">
        <f t="shared" si="5308"/>
        <v/>
      </c>
      <c r="BL364" s="5" t="str">
        <f t="shared" si="5308"/>
        <v/>
      </c>
      <c r="BM364" s="5" t="str">
        <f t="shared" si="5308"/>
        <v/>
      </c>
      <c r="BN364" s="5" t="str">
        <f t="shared" si="5308"/>
        <v/>
      </c>
      <c r="BO364" s="5" t="str">
        <f t="shared" si="5308"/>
        <v/>
      </c>
      <c r="BP364" s="5" t="str">
        <f t="shared" si="5308"/>
        <v/>
      </c>
      <c r="BQ364" s="5" t="str">
        <f t="shared" si="5308"/>
        <v/>
      </c>
      <c r="BR364" s="5"/>
      <c r="BT364" s="5" t="str">
        <f t="shared" si="5234"/>
        <v/>
      </c>
      <c r="BU364" s="5" t="str">
        <f t="shared" si="5235"/>
        <v/>
      </c>
      <c r="BV364" s="5" t="str">
        <f t="shared" si="5236"/>
        <v/>
      </c>
      <c r="BW364" s="5" t="str">
        <f t="shared" si="5237"/>
        <v/>
      </c>
      <c r="BX364" s="5" t="str">
        <f t="shared" si="5238"/>
        <v/>
      </c>
      <c r="BY364" s="5" t="str">
        <f t="shared" si="5239"/>
        <v/>
      </c>
      <c r="BZ364" s="5" t="str">
        <f t="shared" si="5240"/>
        <v/>
      </c>
      <c r="CA364" s="5" t="str">
        <f t="shared" si="5241"/>
        <v/>
      </c>
      <c r="CB364" s="5" t="str">
        <f t="shared" si="5242"/>
        <v/>
      </c>
      <c r="CC364" s="5" t="str">
        <f t="shared" si="5243"/>
        <v/>
      </c>
      <c r="CD364" s="5" t="str">
        <f t="shared" si="5244"/>
        <v/>
      </c>
      <c r="CE364" s="5" t="str">
        <f t="shared" si="5245"/>
        <v/>
      </c>
      <c r="CF364" s="5" t="str">
        <f t="shared" si="5246"/>
        <v/>
      </c>
      <c r="CG364" s="5" t="str">
        <f t="shared" si="5247"/>
        <v/>
      </c>
      <c r="CH364" s="5" t="str">
        <f t="shared" si="5248"/>
        <v/>
      </c>
      <c r="CI364" s="5" t="str">
        <f t="shared" si="5249"/>
        <v/>
      </c>
      <c r="CJ364" s="5" t="str">
        <f t="shared" si="5250"/>
        <v/>
      </c>
      <c r="CK364" s="5" t="str">
        <f t="shared" si="5251"/>
        <v/>
      </c>
      <c r="CL364" s="5" t="str">
        <f t="shared" si="5252"/>
        <v/>
      </c>
      <c r="CM364" s="5" t="str">
        <f t="shared" si="5253"/>
        <v/>
      </c>
      <c r="CN364" s="5" t="str">
        <f t="shared" si="5254"/>
        <v/>
      </c>
      <c r="CO364" s="5" t="str">
        <f t="shared" si="5255"/>
        <v/>
      </c>
      <c r="CP364" s="5" t="str">
        <f t="shared" si="5256"/>
        <v/>
      </c>
      <c r="CQ364" s="5" t="str">
        <f t="shared" si="5257"/>
        <v/>
      </c>
      <c r="CR364" s="5" t="str">
        <f t="shared" si="5258"/>
        <v/>
      </c>
      <c r="CS364" s="5" t="str">
        <f t="shared" si="5259"/>
        <v/>
      </c>
      <c r="CT364" s="5" t="str">
        <f t="shared" si="5260"/>
        <v/>
      </c>
      <c r="CU364" s="5" t="str">
        <f t="shared" si="5261"/>
        <v/>
      </c>
      <c r="CV364" s="5" t="str">
        <f t="shared" si="5262"/>
        <v/>
      </c>
      <c r="CW364" s="5" t="str">
        <f t="shared" si="5263"/>
        <v/>
      </c>
      <c r="CX364" s="5" t="str">
        <f t="shared" si="5264"/>
        <v/>
      </c>
      <c r="CY364" s="5" t="str">
        <f t="shared" si="5265"/>
        <v/>
      </c>
      <c r="CZ364" s="5" t="str">
        <f t="shared" si="5266"/>
        <v/>
      </c>
      <c r="DA364" s="5" t="str">
        <f t="shared" si="5267"/>
        <v/>
      </c>
      <c r="DB364" s="5" t="str">
        <f t="shared" si="5268"/>
        <v/>
      </c>
      <c r="DC364" s="5" t="str">
        <f t="shared" si="5269"/>
        <v/>
      </c>
      <c r="DD364" s="5" t="str">
        <f t="shared" si="5270"/>
        <v/>
      </c>
      <c r="DE364" s="5" t="str">
        <f t="shared" si="5271"/>
        <v/>
      </c>
      <c r="DF364" s="5" t="str">
        <f t="shared" si="5272"/>
        <v/>
      </c>
      <c r="DG364" s="5" t="str">
        <f t="shared" si="5273"/>
        <v/>
      </c>
      <c r="DH364" s="5" t="str">
        <f t="shared" si="5274"/>
        <v/>
      </c>
      <c r="DI364" s="5" t="str">
        <f t="shared" si="5275"/>
        <v/>
      </c>
      <c r="DJ364" s="5" t="str">
        <f t="shared" si="5276"/>
        <v>Tolleson Private Bank - Dallas, TX</v>
      </c>
      <c r="DK364" s="5" t="str">
        <f t="shared" si="5277"/>
        <v/>
      </c>
      <c r="DL364" s="5" t="str">
        <f t="shared" si="5278"/>
        <v/>
      </c>
      <c r="DM364" s="5" t="str">
        <f t="shared" si="5279"/>
        <v/>
      </c>
      <c r="DN364" s="5" t="str">
        <f t="shared" si="5280"/>
        <v/>
      </c>
      <c r="DO364" s="5" t="str">
        <f t="shared" si="5281"/>
        <v/>
      </c>
      <c r="DP364" s="5" t="str">
        <f t="shared" si="5282"/>
        <v/>
      </c>
      <c r="DQ364" s="5" t="str">
        <f t="shared" si="5309"/>
        <v/>
      </c>
    </row>
    <row r="365" spans="1:121" x14ac:dyDescent="0.25">
      <c r="A365">
        <v>364</v>
      </c>
      <c r="B365" s="5">
        <v>1000996</v>
      </c>
      <c r="C365" t="str">
        <f t="shared" si="5288"/>
        <v>Del Norte Bank, A Savings and Loan Association - Del Norte, CO</v>
      </c>
      <c r="D365" s="21" t="s">
        <v>9308</v>
      </c>
      <c r="E365" s="19" t="s">
        <v>3025</v>
      </c>
      <c r="F365" s="19" t="s">
        <v>3010</v>
      </c>
      <c r="G365" s="19"/>
      <c r="K365" s="27">
        <v>356</v>
      </c>
      <c r="L365" s="28" t="str">
        <f>IF(HLOOKUP('Peer Comparison Tool'!$E$6,StateDropdownData,K365+1,FALSE)=0,"",HLOOKUP('Peer Comparison Tool'!$E$6,StateDropdownData,K365+1,FALSE))</f>
        <v/>
      </c>
      <c r="M365" s="29" t="str">
        <f>IF(HLOOKUP('Peer Comparison Tool'!$E$6,[0]!DropdownData,K365+1,FALSE)=0,"",HLOOKUP('Peer Comparison Tool'!$E$6,[0]!DropdownData,K365+1,FALSE))</f>
        <v/>
      </c>
      <c r="N365" s="27">
        <v>356</v>
      </c>
      <c r="O365" s="28" t="str">
        <f>IF(HLOOKUP('Peer Comparison Tool'!$G$6,StateDropdownData,N365+1,FALSE)=0,"",HLOOKUP('Peer Comparison Tool'!$G$6,StateDropdownData,N365+1,FALSE))</f>
        <v/>
      </c>
      <c r="P365" s="29" t="str">
        <f>IF(HLOOKUP('Peer Comparison Tool'!$G$6,DropdownData,N365+1,FALSE)=0,"",HLOOKUP('Peer Comparison Tool'!$G$6,DropdownData,N365+1,FALSE))</f>
        <v/>
      </c>
      <c r="Q365" s="27">
        <v>356</v>
      </c>
      <c r="R365" s="28" t="str">
        <f>IF(HLOOKUP('Peer Comparison Tool'!$I$6,StateDropdownData,Q365+1,FALSE)=0,"",HLOOKUP('Peer Comparison Tool'!$I$6,StateDropdownData,Q365+1,FALSE))</f>
        <v/>
      </c>
      <c r="S365" s="29" t="str">
        <f>IF(HLOOKUP('Peer Comparison Tool'!$I$6,DropdownData,Q365+1,FALSE)=0,"",HLOOKUP('Peer Comparison Tool'!$I$6,DropdownData,Q365+1,FALSE))</f>
        <v/>
      </c>
      <c r="T365" s="5" t="str">
        <f t="shared" si="5304"/>
        <v/>
      </c>
      <c r="U365" s="5" t="str">
        <f t="shared" si="5304"/>
        <v/>
      </c>
      <c r="V365" s="5" t="str">
        <f t="shared" si="5304"/>
        <v/>
      </c>
      <c r="W365" s="5" t="str">
        <f t="shared" si="5304"/>
        <v/>
      </c>
      <c r="X365" s="5" t="str">
        <f t="shared" si="5304"/>
        <v/>
      </c>
      <c r="Y365" s="5" t="str">
        <f t="shared" si="5304"/>
        <v/>
      </c>
      <c r="Z365" s="5" t="str">
        <f t="shared" si="5304"/>
        <v/>
      </c>
      <c r="AA365" s="5" t="str">
        <f t="shared" si="5304"/>
        <v/>
      </c>
      <c r="AB365" s="5" t="str">
        <f t="shared" si="5304"/>
        <v/>
      </c>
      <c r="AC365" s="5" t="str">
        <f t="shared" si="5304"/>
        <v/>
      </c>
      <c r="AD365" s="5" t="str">
        <f t="shared" si="5305"/>
        <v/>
      </c>
      <c r="AE365" s="5" t="str">
        <f t="shared" si="5305"/>
        <v/>
      </c>
      <c r="AF365" s="5" t="str">
        <f t="shared" si="5305"/>
        <v/>
      </c>
      <c r="AG365" s="5" t="str">
        <f t="shared" si="5305"/>
        <v/>
      </c>
      <c r="AH365" s="5" t="str">
        <f t="shared" si="5305"/>
        <v/>
      </c>
      <c r="AI365" s="5" t="str">
        <f t="shared" si="5305"/>
        <v/>
      </c>
      <c r="AJ365" s="5" t="str">
        <f t="shared" si="5305"/>
        <v/>
      </c>
      <c r="AK365" s="5" t="str">
        <f t="shared" si="5305"/>
        <v/>
      </c>
      <c r="AL365" s="5" t="str">
        <f t="shared" si="5305"/>
        <v/>
      </c>
      <c r="AM365" s="5" t="str">
        <f t="shared" si="5305"/>
        <v/>
      </c>
      <c r="AN365" s="5" t="str">
        <f t="shared" si="5306"/>
        <v/>
      </c>
      <c r="AO365" s="5" t="str">
        <f t="shared" si="5306"/>
        <v/>
      </c>
      <c r="AP365" s="5" t="str">
        <f t="shared" si="5306"/>
        <v/>
      </c>
      <c r="AQ365" s="5" t="str">
        <f t="shared" si="5306"/>
        <v/>
      </c>
      <c r="AR365" s="5" t="str">
        <f t="shared" si="5306"/>
        <v/>
      </c>
      <c r="AS365" s="5" t="str">
        <f t="shared" si="5306"/>
        <v/>
      </c>
      <c r="AT365" s="5" t="str">
        <f t="shared" si="5306"/>
        <v/>
      </c>
      <c r="AU365" s="5" t="str">
        <f t="shared" si="5306"/>
        <v/>
      </c>
      <c r="AV365" s="5" t="str">
        <f t="shared" si="5306"/>
        <v/>
      </c>
      <c r="AW365" s="5" t="str">
        <f t="shared" si="5306"/>
        <v/>
      </c>
      <c r="AX365" s="5" t="str">
        <f t="shared" si="5307"/>
        <v/>
      </c>
      <c r="AY365" s="5" t="str">
        <f t="shared" si="5307"/>
        <v/>
      </c>
      <c r="AZ365" s="5" t="str">
        <f t="shared" si="5307"/>
        <v/>
      </c>
      <c r="BA365" s="5" t="str">
        <f t="shared" si="5307"/>
        <v/>
      </c>
      <c r="BB365" s="5" t="str">
        <f t="shared" si="5307"/>
        <v/>
      </c>
      <c r="BC365" s="5" t="str">
        <f t="shared" si="5307"/>
        <v/>
      </c>
      <c r="BD365" s="5" t="str">
        <f t="shared" si="5307"/>
        <v/>
      </c>
      <c r="BE365" s="5" t="str">
        <f t="shared" si="5307"/>
        <v/>
      </c>
      <c r="BF365" s="5" t="str">
        <f t="shared" si="5307"/>
        <v/>
      </c>
      <c r="BG365" s="5" t="str">
        <f t="shared" si="5307"/>
        <v/>
      </c>
      <c r="BH365" s="5" t="str">
        <f t="shared" si="5308"/>
        <v/>
      </c>
      <c r="BI365" s="5" t="str">
        <f t="shared" si="5308"/>
        <v/>
      </c>
      <c r="BJ365" s="5">
        <f t="shared" si="5308"/>
        <v>1015171</v>
      </c>
      <c r="BK365" s="5" t="str">
        <f t="shared" si="5308"/>
        <v/>
      </c>
      <c r="BL365" s="5" t="str">
        <f t="shared" si="5308"/>
        <v/>
      </c>
      <c r="BM365" s="5" t="str">
        <f t="shared" si="5308"/>
        <v/>
      </c>
      <c r="BN365" s="5" t="str">
        <f t="shared" si="5308"/>
        <v/>
      </c>
      <c r="BO365" s="5" t="str">
        <f t="shared" si="5308"/>
        <v/>
      </c>
      <c r="BP365" s="5" t="str">
        <f t="shared" si="5308"/>
        <v/>
      </c>
      <c r="BQ365" s="5" t="str">
        <f t="shared" si="5308"/>
        <v/>
      </c>
      <c r="BR365" s="5"/>
      <c r="BT365" s="5" t="str">
        <f t="shared" si="5234"/>
        <v/>
      </c>
      <c r="BU365" s="5" t="str">
        <f t="shared" si="5235"/>
        <v/>
      </c>
      <c r="BV365" s="5" t="str">
        <f t="shared" si="5236"/>
        <v/>
      </c>
      <c r="BW365" s="5" t="str">
        <f t="shared" si="5237"/>
        <v/>
      </c>
      <c r="BX365" s="5" t="str">
        <f t="shared" si="5238"/>
        <v/>
      </c>
      <c r="BY365" s="5" t="str">
        <f t="shared" si="5239"/>
        <v/>
      </c>
      <c r="BZ365" s="5" t="str">
        <f t="shared" si="5240"/>
        <v/>
      </c>
      <c r="CA365" s="5" t="str">
        <f t="shared" si="5241"/>
        <v/>
      </c>
      <c r="CB365" s="5" t="str">
        <f t="shared" si="5242"/>
        <v/>
      </c>
      <c r="CC365" s="5" t="str">
        <f t="shared" si="5243"/>
        <v/>
      </c>
      <c r="CD365" s="5" t="str">
        <f t="shared" si="5244"/>
        <v/>
      </c>
      <c r="CE365" s="5" t="str">
        <f t="shared" si="5245"/>
        <v/>
      </c>
      <c r="CF365" s="5" t="str">
        <f t="shared" si="5246"/>
        <v/>
      </c>
      <c r="CG365" s="5" t="str">
        <f t="shared" si="5247"/>
        <v/>
      </c>
      <c r="CH365" s="5" t="str">
        <f t="shared" si="5248"/>
        <v/>
      </c>
      <c r="CI365" s="5" t="str">
        <f t="shared" si="5249"/>
        <v/>
      </c>
      <c r="CJ365" s="5" t="str">
        <f t="shared" si="5250"/>
        <v/>
      </c>
      <c r="CK365" s="5" t="str">
        <f t="shared" si="5251"/>
        <v/>
      </c>
      <c r="CL365" s="5" t="str">
        <f t="shared" si="5252"/>
        <v/>
      </c>
      <c r="CM365" s="5" t="str">
        <f t="shared" si="5253"/>
        <v/>
      </c>
      <c r="CN365" s="5" t="str">
        <f t="shared" si="5254"/>
        <v/>
      </c>
      <c r="CO365" s="5" t="str">
        <f t="shared" si="5255"/>
        <v/>
      </c>
      <c r="CP365" s="5" t="str">
        <f t="shared" si="5256"/>
        <v/>
      </c>
      <c r="CQ365" s="5" t="str">
        <f t="shared" si="5257"/>
        <v/>
      </c>
      <c r="CR365" s="5" t="str">
        <f t="shared" si="5258"/>
        <v/>
      </c>
      <c r="CS365" s="5" t="str">
        <f t="shared" si="5259"/>
        <v/>
      </c>
      <c r="CT365" s="5" t="str">
        <f t="shared" si="5260"/>
        <v/>
      </c>
      <c r="CU365" s="5" t="str">
        <f t="shared" si="5261"/>
        <v/>
      </c>
      <c r="CV365" s="5" t="str">
        <f t="shared" si="5262"/>
        <v/>
      </c>
      <c r="CW365" s="5" t="str">
        <f t="shared" si="5263"/>
        <v/>
      </c>
      <c r="CX365" s="5" t="str">
        <f t="shared" si="5264"/>
        <v/>
      </c>
      <c r="CY365" s="5" t="str">
        <f t="shared" si="5265"/>
        <v/>
      </c>
      <c r="CZ365" s="5" t="str">
        <f t="shared" si="5266"/>
        <v/>
      </c>
      <c r="DA365" s="5" t="str">
        <f t="shared" si="5267"/>
        <v/>
      </c>
      <c r="DB365" s="5" t="str">
        <f t="shared" si="5268"/>
        <v/>
      </c>
      <c r="DC365" s="5" t="str">
        <f t="shared" si="5269"/>
        <v/>
      </c>
      <c r="DD365" s="5" t="str">
        <f t="shared" si="5270"/>
        <v/>
      </c>
      <c r="DE365" s="5" t="str">
        <f t="shared" si="5271"/>
        <v/>
      </c>
      <c r="DF365" s="5" t="str">
        <f t="shared" si="5272"/>
        <v/>
      </c>
      <c r="DG365" s="5" t="str">
        <f t="shared" si="5273"/>
        <v/>
      </c>
      <c r="DH365" s="5" t="str">
        <f t="shared" si="5274"/>
        <v/>
      </c>
      <c r="DI365" s="5" t="str">
        <f t="shared" si="5275"/>
        <v/>
      </c>
      <c r="DJ365" s="5" t="str">
        <f t="shared" si="5276"/>
        <v>TransPecos Banks, SSB - Pecos, TX</v>
      </c>
      <c r="DK365" s="5" t="str">
        <f t="shared" si="5277"/>
        <v/>
      </c>
      <c r="DL365" s="5" t="str">
        <f t="shared" si="5278"/>
        <v/>
      </c>
      <c r="DM365" s="5" t="str">
        <f t="shared" si="5279"/>
        <v/>
      </c>
      <c r="DN365" s="5" t="str">
        <f t="shared" si="5280"/>
        <v/>
      </c>
      <c r="DO365" s="5" t="str">
        <f t="shared" si="5281"/>
        <v/>
      </c>
      <c r="DP365" s="5" t="str">
        <f t="shared" si="5282"/>
        <v/>
      </c>
      <c r="DQ365" s="5" t="str">
        <f t="shared" si="5309"/>
        <v/>
      </c>
    </row>
    <row r="366" spans="1:121" x14ac:dyDescent="0.25">
      <c r="A366">
        <v>365</v>
      </c>
      <c r="B366" s="5">
        <v>1002091</v>
      </c>
      <c r="C366" t="str">
        <f t="shared" si="5288"/>
        <v>Equitable Savings and Loan Association - Sterling, CO</v>
      </c>
      <c r="D366" s="21" t="s">
        <v>571</v>
      </c>
      <c r="E366" s="19" t="s">
        <v>3028</v>
      </c>
      <c r="F366" s="19" t="s">
        <v>3010</v>
      </c>
      <c r="G366" s="19"/>
      <c r="K366" s="27">
        <v>357</v>
      </c>
      <c r="L366" s="28" t="str">
        <f>IF(HLOOKUP('Peer Comparison Tool'!$E$6,StateDropdownData,K366+1,FALSE)=0,"",HLOOKUP('Peer Comparison Tool'!$E$6,StateDropdownData,K366+1,FALSE))</f>
        <v/>
      </c>
      <c r="M366" s="29" t="str">
        <f>IF(HLOOKUP('Peer Comparison Tool'!$E$6,[0]!DropdownData,K366+1,FALSE)=0,"",HLOOKUP('Peer Comparison Tool'!$E$6,[0]!DropdownData,K366+1,FALSE))</f>
        <v/>
      </c>
      <c r="N366" s="27">
        <v>357</v>
      </c>
      <c r="O366" s="28" t="str">
        <f>IF(HLOOKUP('Peer Comparison Tool'!$G$6,StateDropdownData,N366+1,FALSE)=0,"",HLOOKUP('Peer Comparison Tool'!$G$6,StateDropdownData,N366+1,FALSE))</f>
        <v/>
      </c>
      <c r="P366" s="29" t="str">
        <f>IF(HLOOKUP('Peer Comparison Tool'!$G$6,DropdownData,N366+1,FALSE)=0,"",HLOOKUP('Peer Comparison Tool'!$G$6,DropdownData,N366+1,FALSE))</f>
        <v/>
      </c>
      <c r="Q366" s="27">
        <v>357</v>
      </c>
      <c r="R366" s="28" t="str">
        <f>IF(HLOOKUP('Peer Comparison Tool'!$I$6,StateDropdownData,Q366+1,FALSE)=0,"",HLOOKUP('Peer Comparison Tool'!$I$6,StateDropdownData,Q366+1,FALSE))</f>
        <v/>
      </c>
      <c r="S366" s="29" t="str">
        <f>IF(HLOOKUP('Peer Comparison Tool'!$I$6,DropdownData,Q366+1,FALSE)=0,"",HLOOKUP('Peer Comparison Tool'!$I$6,DropdownData,Q366+1,FALSE))</f>
        <v/>
      </c>
      <c r="T366" s="5" t="str">
        <f t="shared" si="5304"/>
        <v/>
      </c>
      <c r="U366" s="5" t="str">
        <f t="shared" si="5304"/>
        <v/>
      </c>
      <c r="V366" s="5" t="str">
        <f t="shared" si="5304"/>
        <v/>
      </c>
      <c r="W366" s="5" t="str">
        <f t="shared" si="5304"/>
        <v/>
      </c>
      <c r="X366" s="5" t="str">
        <f t="shared" si="5304"/>
        <v/>
      </c>
      <c r="Y366" s="5" t="str">
        <f t="shared" si="5304"/>
        <v/>
      </c>
      <c r="Z366" s="5" t="str">
        <f t="shared" si="5304"/>
        <v/>
      </c>
      <c r="AA366" s="5" t="str">
        <f t="shared" si="5304"/>
        <v/>
      </c>
      <c r="AB366" s="5" t="str">
        <f t="shared" si="5304"/>
        <v/>
      </c>
      <c r="AC366" s="5" t="str">
        <f t="shared" si="5304"/>
        <v/>
      </c>
      <c r="AD366" s="5" t="str">
        <f t="shared" si="5305"/>
        <v/>
      </c>
      <c r="AE366" s="5" t="str">
        <f t="shared" si="5305"/>
        <v/>
      </c>
      <c r="AF366" s="5" t="str">
        <f t="shared" si="5305"/>
        <v/>
      </c>
      <c r="AG366" s="5" t="str">
        <f t="shared" si="5305"/>
        <v/>
      </c>
      <c r="AH366" s="5" t="str">
        <f t="shared" si="5305"/>
        <v/>
      </c>
      <c r="AI366" s="5" t="str">
        <f t="shared" si="5305"/>
        <v/>
      </c>
      <c r="AJ366" s="5" t="str">
        <f t="shared" si="5305"/>
        <v/>
      </c>
      <c r="AK366" s="5" t="str">
        <f t="shared" si="5305"/>
        <v/>
      </c>
      <c r="AL366" s="5" t="str">
        <f t="shared" si="5305"/>
        <v/>
      </c>
      <c r="AM366" s="5" t="str">
        <f t="shared" si="5305"/>
        <v/>
      </c>
      <c r="AN366" s="5" t="str">
        <f t="shared" si="5306"/>
        <v/>
      </c>
      <c r="AO366" s="5" t="str">
        <f t="shared" si="5306"/>
        <v/>
      </c>
      <c r="AP366" s="5" t="str">
        <f t="shared" si="5306"/>
        <v/>
      </c>
      <c r="AQ366" s="5" t="str">
        <f t="shared" si="5306"/>
        <v/>
      </c>
      <c r="AR366" s="5" t="str">
        <f t="shared" si="5306"/>
        <v/>
      </c>
      <c r="AS366" s="5" t="str">
        <f t="shared" si="5306"/>
        <v/>
      </c>
      <c r="AT366" s="5" t="str">
        <f t="shared" si="5306"/>
        <v/>
      </c>
      <c r="AU366" s="5" t="str">
        <f t="shared" si="5306"/>
        <v/>
      </c>
      <c r="AV366" s="5" t="str">
        <f t="shared" si="5306"/>
        <v/>
      </c>
      <c r="AW366" s="5" t="str">
        <f t="shared" si="5306"/>
        <v/>
      </c>
      <c r="AX366" s="5" t="str">
        <f t="shared" si="5307"/>
        <v/>
      </c>
      <c r="AY366" s="5" t="str">
        <f t="shared" si="5307"/>
        <v/>
      </c>
      <c r="AZ366" s="5" t="str">
        <f t="shared" si="5307"/>
        <v/>
      </c>
      <c r="BA366" s="5" t="str">
        <f t="shared" si="5307"/>
        <v/>
      </c>
      <c r="BB366" s="5" t="str">
        <f t="shared" si="5307"/>
        <v/>
      </c>
      <c r="BC366" s="5" t="str">
        <f t="shared" si="5307"/>
        <v/>
      </c>
      <c r="BD366" s="5" t="str">
        <f t="shared" si="5307"/>
        <v/>
      </c>
      <c r="BE366" s="5" t="str">
        <f t="shared" si="5307"/>
        <v/>
      </c>
      <c r="BF366" s="5" t="str">
        <f t="shared" si="5307"/>
        <v/>
      </c>
      <c r="BG366" s="5" t="str">
        <f t="shared" si="5307"/>
        <v/>
      </c>
      <c r="BH366" s="5" t="str">
        <f t="shared" si="5308"/>
        <v/>
      </c>
      <c r="BI366" s="5" t="str">
        <f t="shared" si="5308"/>
        <v/>
      </c>
      <c r="BJ366" s="5">
        <f t="shared" si="5308"/>
        <v>4086249</v>
      </c>
      <c r="BK366" s="5" t="str">
        <f t="shared" si="5308"/>
        <v/>
      </c>
      <c r="BL366" s="5" t="str">
        <f t="shared" si="5308"/>
        <v/>
      </c>
      <c r="BM366" s="5" t="str">
        <f t="shared" si="5308"/>
        <v/>
      </c>
      <c r="BN366" s="5" t="str">
        <f t="shared" si="5308"/>
        <v/>
      </c>
      <c r="BO366" s="5" t="str">
        <f t="shared" si="5308"/>
        <v/>
      </c>
      <c r="BP366" s="5" t="str">
        <f t="shared" si="5308"/>
        <v/>
      </c>
      <c r="BQ366" s="5" t="str">
        <f t="shared" si="5308"/>
        <v/>
      </c>
      <c r="BR366" s="5"/>
      <c r="BT366" s="5" t="str">
        <f t="shared" si="5234"/>
        <v/>
      </c>
      <c r="BU366" s="5" t="str">
        <f t="shared" si="5235"/>
        <v/>
      </c>
      <c r="BV366" s="5" t="str">
        <f t="shared" si="5236"/>
        <v/>
      </c>
      <c r="BW366" s="5" t="str">
        <f t="shared" si="5237"/>
        <v/>
      </c>
      <c r="BX366" s="5" t="str">
        <f t="shared" si="5238"/>
        <v/>
      </c>
      <c r="BY366" s="5" t="str">
        <f t="shared" si="5239"/>
        <v/>
      </c>
      <c r="BZ366" s="5" t="str">
        <f t="shared" si="5240"/>
        <v/>
      </c>
      <c r="CA366" s="5" t="str">
        <f t="shared" si="5241"/>
        <v/>
      </c>
      <c r="CB366" s="5" t="str">
        <f t="shared" si="5242"/>
        <v/>
      </c>
      <c r="CC366" s="5" t="str">
        <f t="shared" si="5243"/>
        <v/>
      </c>
      <c r="CD366" s="5" t="str">
        <f t="shared" si="5244"/>
        <v/>
      </c>
      <c r="CE366" s="5" t="str">
        <f t="shared" si="5245"/>
        <v/>
      </c>
      <c r="CF366" s="5" t="str">
        <f t="shared" si="5246"/>
        <v/>
      </c>
      <c r="CG366" s="5" t="str">
        <f t="shared" si="5247"/>
        <v/>
      </c>
      <c r="CH366" s="5" t="str">
        <f t="shared" si="5248"/>
        <v/>
      </c>
      <c r="CI366" s="5" t="str">
        <f t="shared" si="5249"/>
        <v/>
      </c>
      <c r="CJ366" s="5" t="str">
        <f t="shared" si="5250"/>
        <v/>
      </c>
      <c r="CK366" s="5" t="str">
        <f t="shared" si="5251"/>
        <v/>
      </c>
      <c r="CL366" s="5" t="str">
        <f t="shared" si="5252"/>
        <v/>
      </c>
      <c r="CM366" s="5" t="str">
        <f t="shared" si="5253"/>
        <v/>
      </c>
      <c r="CN366" s="5" t="str">
        <f t="shared" si="5254"/>
        <v/>
      </c>
      <c r="CO366" s="5" t="str">
        <f t="shared" si="5255"/>
        <v/>
      </c>
      <c r="CP366" s="5" t="str">
        <f t="shared" si="5256"/>
        <v/>
      </c>
      <c r="CQ366" s="5" t="str">
        <f t="shared" si="5257"/>
        <v/>
      </c>
      <c r="CR366" s="5" t="str">
        <f t="shared" si="5258"/>
        <v/>
      </c>
      <c r="CS366" s="5" t="str">
        <f t="shared" si="5259"/>
        <v/>
      </c>
      <c r="CT366" s="5" t="str">
        <f t="shared" si="5260"/>
        <v/>
      </c>
      <c r="CU366" s="5" t="str">
        <f t="shared" si="5261"/>
        <v/>
      </c>
      <c r="CV366" s="5" t="str">
        <f t="shared" si="5262"/>
        <v/>
      </c>
      <c r="CW366" s="5" t="str">
        <f t="shared" si="5263"/>
        <v/>
      </c>
      <c r="CX366" s="5" t="str">
        <f t="shared" si="5264"/>
        <v/>
      </c>
      <c r="CY366" s="5" t="str">
        <f t="shared" si="5265"/>
        <v/>
      </c>
      <c r="CZ366" s="5" t="str">
        <f t="shared" si="5266"/>
        <v/>
      </c>
      <c r="DA366" s="5" t="str">
        <f t="shared" si="5267"/>
        <v/>
      </c>
      <c r="DB366" s="5" t="str">
        <f t="shared" si="5268"/>
        <v/>
      </c>
      <c r="DC366" s="5" t="str">
        <f t="shared" si="5269"/>
        <v/>
      </c>
      <c r="DD366" s="5" t="str">
        <f t="shared" si="5270"/>
        <v/>
      </c>
      <c r="DE366" s="5" t="str">
        <f t="shared" si="5271"/>
        <v/>
      </c>
      <c r="DF366" s="5" t="str">
        <f t="shared" si="5272"/>
        <v/>
      </c>
      <c r="DG366" s="5" t="str">
        <f t="shared" si="5273"/>
        <v/>
      </c>
      <c r="DH366" s="5" t="str">
        <f t="shared" si="5274"/>
        <v/>
      </c>
      <c r="DI366" s="5" t="str">
        <f t="shared" si="5275"/>
        <v/>
      </c>
      <c r="DJ366" s="5" t="str">
        <f t="shared" si="5276"/>
        <v>Trinity Bank, N.A. - Fort Worth, TX</v>
      </c>
      <c r="DK366" s="5" t="str">
        <f t="shared" si="5277"/>
        <v/>
      </c>
      <c r="DL366" s="5" t="str">
        <f t="shared" si="5278"/>
        <v/>
      </c>
      <c r="DM366" s="5" t="str">
        <f t="shared" si="5279"/>
        <v/>
      </c>
      <c r="DN366" s="5" t="str">
        <f t="shared" si="5280"/>
        <v/>
      </c>
      <c r="DO366" s="5" t="str">
        <f t="shared" si="5281"/>
        <v/>
      </c>
      <c r="DP366" s="5" t="str">
        <f t="shared" si="5282"/>
        <v/>
      </c>
      <c r="DQ366" s="5" t="str">
        <f t="shared" si="5309"/>
        <v/>
      </c>
    </row>
    <row r="367" spans="1:121" x14ac:dyDescent="0.25">
      <c r="A367">
        <v>366</v>
      </c>
      <c r="B367" s="5">
        <v>1009305</v>
      </c>
      <c r="C367" t="str">
        <f t="shared" si="5288"/>
        <v>Evergreen National Bank - Evergreen, CO</v>
      </c>
      <c r="D367" s="21" t="s">
        <v>1855</v>
      </c>
      <c r="E367" s="19" t="s">
        <v>2810</v>
      </c>
      <c r="F367" s="19" t="s">
        <v>3010</v>
      </c>
      <c r="G367" s="19"/>
      <c r="K367" s="27">
        <v>358</v>
      </c>
      <c r="L367" s="28" t="str">
        <f>IF(HLOOKUP('Peer Comparison Tool'!$E$6,StateDropdownData,K367+1,FALSE)=0,"",HLOOKUP('Peer Comparison Tool'!$E$6,StateDropdownData,K367+1,FALSE))</f>
        <v/>
      </c>
      <c r="M367" s="29" t="str">
        <f>IF(HLOOKUP('Peer Comparison Tool'!$E$6,[0]!DropdownData,K367+1,FALSE)=0,"",HLOOKUP('Peer Comparison Tool'!$E$6,[0]!DropdownData,K367+1,FALSE))</f>
        <v/>
      </c>
      <c r="N367" s="27">
        <v>358</v>
      </c>
      <c r="O367" s="28" t="str">
        <f>IF(HLOOKUP('Peer Comparison Tool'!$G$6,StateDropdownData,N367+1,FALSE)=0,"",HLOOKUP('Peer Comparison Tool'!$G$6,StateDropdownData,N367+1,FALSE))</f>
        <v/>
      </c>
      <c r="P367" s="29" t="str">
        <f>IF(HLOOKUP('Peer Comparison Tool'!$G$6,DropdownData,N367+1,FALSE)=0,"",HLOOKUP('Peer Comparison Tool'!$G$6,DropdownData,N367+1,FALSE))</f>
        <v/>
      </c>
      <c r="Q367" s="27">
        <v>358</v>
      </c>
      <c r="R367" s="28" t="str">
        <f>IF(HLOOKUP('Peer Comparison Tool'!$I$6,StateDropdownData,Q367+1,FALSE)=0,"",HLOOKUP('Peer Comparison Tool'!$I$6,StateDropdownData,Q367+1,FALSE))</f>
        <v/>
      </c>
      <c r="S367" s="29" t="str">
        <f>IF(HLOOKUP('Peer Comparison Tool'!$I$6,DropdownData,Q367+1,FALSE)=0,"",HLOOKUP('Peer Comparison Tool'!$I$6,DropdownData,Q367+1,FALSE))</f>
        <v/>
      </c>
      <c r="T367" s="5" t="str">
        <f t="shared" si="5304"/>
        <v/>
      </c>
      <c r="U367" s="5" t="str">
        <f t="shared" si="5304"/>
        <v/>
      </c>
      <c r="V367" s="5" t="str">
        <f t="shared" si="5304"/>
        <v/>
      </c>
      <c r="W367" s="5" t="str">
        <f t="shared" si="5304"/>
        <v/>
      </c>
      <c r="X367" s="5" t="str">
        <f t="shared" si="5304"/>
        <v/>
      </c>
      <c r="Y367" s="5" t="str">
        <f t="shared" si="5304"/>
        <v/>
      </c>
      <c r="Z367" s="5" t="str">
        <f t="shared" si="5304"/>
        <v/>
      </c>
      <c r="AA367" s="5" t="str">
        <f t="shared" si="5304"/>
        <v/>
      </c>
      <c r="AB367" s="5" t="str">
        <f t="shared" si="5304"/>
        <v/>
      </c>
      <c r="AC367" s="5" t="str">
        <f t="shared" si="5304"/>
        <v/>
      </c>
      <c r="AD367" s="5" t="str">
        <f t="shared" si="5305"/>
        <v/>
      </c>
      <c r="AE367" s="5" t="str">
        <f t="shared" si="5305"/>
        <v/>
      </c>
      <c r="AF367" s="5" t="str">
        <f t="shared" si="5305"/>
        <v/>
      </c>
      <c r="AG367" s="5" t="str">
        <f t="shared" si="5305"/>
        <v/>
      </c>
      <c r="AH367" s="5" t="str">
        <f t="shared" si="5305"/>
        <v/>
      </c>
      <c r="AI367" s="5" t="str">
        <f t="shared" si="5305"/>
        <v/>
      </c>
      <c r="AJ367" s="5" t="str">
        <f t="shared" si="5305"/>
        <v/>
      </c>
      <c r="AK367" s="5" t="str">
        <f t="shared" si="5305"/>
        <v/>
      </c>
      <c r="AL367" s="5" t="str">
        <f t="shared" si="5305"/>
        <v/>
      </c>
      <c r="AM367" s="5" t="str">
        <f t="shared" si="5305"/>
        <v/>
      </c>
      <c r="AN367" s="5" t="str">
        <f t="shared" si="5306"/>
        <v/>
      </c>
      <c r="AO367" s="5" t="str">
        <f t="shared" si="5306"/>
        <v/>
      </c>
      <c r="AP367" s="5" t="str">
        <f t="shared" si="5306"/>
        <v/>
      </c>
      <c r="AQ367" s="5" t="str">
        <f t="shared" si="5306"/>
        <v/>
      </c>
      <c r="AR367" s="5" t="str">
        <f t="shared" si="5306"/>
        <v/>
      </c>
      <c r="AS367" s="5" t="str">
        <f t="shared" si="5306"/>
        <v/>
      </c>
      <c r="AT367" s="5" t="str">
        <f t="shared" si="5306"/>
        <v/>
      </c>
      <c r="AU367" s="5" t="str">
        <f t="shared" si="5306"/>
        <v/>
      </c>
      <c r="AV367" s="5" t="str">
        <f t="shared" si="5306"/>
        <v/>
      </c>
      <c r="AW367" s="5" t="str">
        <f t="shared" si="5306"/>
        <v/>
      </c>
      <c r="AX367" s="5" t="str">
        <f t="shared" si="5307"/>
        <v/>
      </c>
      <c r="AY367" s="5" t="str">
        <f t="shared" si="5307"/>
        <v/>
      </c>
      <c r="AZ367" s="5" t="str">
        <f t="shared" si="5307"/>
        <v/>
      </c>
      <c r="BA367" s="5" t="str">
        <f t="shared" si="5307"/>
        <v/>
      </c>
      <c r="BB367" s="5" t="str">
        <f t="shared" si="5307"/>
        <v/>
      </c>
      <c r="BC367" s="5" t="str">
        <f t="shared" si="5307"/>
        <v/>
      </c>
      <c r="BD367" s="5" t="str">
        <f t="shared" si="5307"/>
        <v/>
      </c>
      <c r="BE367" s="5" t="str">
        <f t="shared" si="5307"/>
        <v/>
      </c>
      <c r="BF367" s="5" t="str">
        <f t="shared" si="5307"/>
        <v/>
      </c>
      <c r="BG367" s="5" t="str">
        <f t="shared" si="5307"/>
        <v/>
      </c>
      <c r="BH367" s="5" t="str">
        <f t="shared" si="5308"/>
        <v/>
      </c>
      <c r="BI367" s="5" t="str">
        <f t="shared" si="5308"/>
        <v/>
      </c>
      <c r="BJ367" s="5">
        <f t="shared" si="5308"/>
        <v>1981037</v>
      </c>
      <c r="BK367" s="5" t="str">
        <f t="shared" si="5308"/>
        <v/>
      </c>
      <c r="BL367" s="5" t="str">
        <f t="shared" si="5308"/>
        <v/>
      </c>
      <c r="BM367" s="5" t="str">
        <f t="shared" si="5308"/>
        <v/>
      </c>
      <c r="BN367" s="5" t="str">
        <f t="shared" si="5308"/>
        <v/>
      </c>
      <c r="BO367" s="5" t="str">
        <f t="shared" si="5308"/>
        <v/>
      </c>
      <c r="BP367" s="5" t="str">
        <f t="shared" si="5308"/>
        <v/>
      </c>
      <c r="BQ367" s="5" t="str">
        <f t="shared" si="5308"/>
        <v/>
      </c>
      <c r="BR367" s="5"/>
      <c r="BT367" s="5" t="str">
        <f t="shared" si="5234"/>
        <v/>
      </c>
      <c r="BU367" s="5" t="str">
        <f t="shared" si="5235"/>
        <v/>
      </c>
      <c r="BV367" s="5" t="str">
        <f t="shared" si="5236"/>
        <v/>
      </c>
      <c r="BW367" s="5" t="str">
        <f t="shared" si="5237"/>
        <v/>
      </c>
      <c r="BX367" s="5" t="str">
        <f t="shared" si="5238"/>
        <v/>
      </c>
      <c r="BY367" s="5" t="str">
        <f t="shared" si="5239"/>
        <v/>
      </c>
      <c r="BZ367" s="5" t="str">
        <f t="shared" si="5240"/>
        <v/>
      </c>
      <c r="CA367" s="5" t="str">
        <f t="shared" si="5241"/>
        <v/>
      </c>
      <c r="CB367" s="5" t="str">
        <f t="shared" si="5242"/>
        <v/>
      </c>
      <c r="CC367" s="5" t="str">
        <f t="shared" si="5243"/>
        <v/>
      </c>
      <c r="CD367" s="5" t="str">
        <f t="shared" si="5244"/>
        <v/>
      </c>
      <c r="CE367" s="5" t="str">
        <f t="shared" si="5245"/>
        <v/>
      </c>
      <c r="CF367" s="5" t="str">
        <f t="shared" si="5246"/>
        <v/>
      </c>
      <c r="CG367" s="5" t="str">
        <f t="shared" si="5247"/>
        <v/>
      </c>
      <c r="CH367" s="5" t="str">
        <f t="shared" si="5248"/>
        <v/>
      </c>
      <c r="CI367" s="5" t="str">
        <f t="shared" si="5249"/>
        <v/>
      </c>
      <c r="CJ367" s="5" t="str">
        <f t="shared" si="5250"/>
        <v/>
      </c>
      <c r="CK367" s="5" t="str">
        <f t="shared" si="5251"/>
        <v/>
      </c>
      <c r="CL367" s="5" t="str">
        <f t="shared" si="5252"/>
        <v/>
      </c>
      <c r="CM367" s="5" t="str">
        <f t="shared" si="5253"/>
        <v/>
      </c>
      <c r="CN367" s="5" t="str">
        <f t="shared" si="5254"/>
        <v/>
      </c>
      <c r="CO367" s="5" t="str">
        <f t="shared" si="5255"/>
        <v/>
      </c>
      <c r="CP367" s="5" t="str">
        <f t="shared" si="5256"/>
        <v/>
      </c>
      <c r="CQ367" s="5" t="str">
        <f t="shared" si="5257"/>
        <v/>
      </c>
      <c r="CR367" s="5" t="str">
        <f t="shared" si="5258"/>
        <v/>
      </c>
      <c r="CS367" s="5" t="str">
        <f t="shared" si="5259"/>
        <v/>
      </c>
      <c r="CT367" s="5" t="str">
        <f t="shared" si="5260"/>
        <v/>
      </c>
      <c r="CU367" s="5" t="str">
        <f t="shared" si="5261"/>
        <v/>
      </c>
      <c r="CV367" s="5" t="str">
        <f t="shared" si="5262"/>
        <v/>
      </c>
      <c r="CW367" s="5" t="str">
        <f t="shared" si="5263"/>
        <v/>
      </c>
      <c r="CX367" s="5" t="str">
        <f t="shared" si="5264"/>
        <v/>
      </c>
      <c r="CY367" s="5" t="str">
        <f t="shared" si="5265"/>
        <v/>
      </c>
      <c r="CZ367" s="5" t="str">
        <f t="shared" si="5266"/>
        <v/>
      </c>
      <c r="DA367" s="5" t="str">
        <f t="shared" si="5267"/>
        <v/>
      </c>
      <c r="DB367" s="5" t="str">
        <f t="shared" si="5268"/>
        <v/>
      </c>
      <c r="DC367" s="5" t="str">
        <f t="shared" si="5269"/>
        <v/>
      </c>
      <c r="DD367" s="5" t="str">
        <f t="shared" si="5270"/>
        <v/>
      </c>
      <c r="DE367" s="5" t="str">
        <f t="shared" si="5271"/>
        <v/>
      </c>
      <c r="DF367" s="5" t="str">
        <f t="shared" si="5272"/>
        <v/>
      </c>
      <c r="DG367" s="5" t="str">
        <f t="shared" si="5273"/>
        <v/>
      </c>
      <c r="DH367" s="5" t="str">
        <f t="shared" si="5274"/>
        <v/>
      </c>
      <c r="DI367" s="5" t="str">
        <f t="shared" si="5275"/>
        <v/>
      </c>
      <c r="DJ367" s="5" t="str">
        <f t="shared" si="5276"/>
        <v>Trusttexas Bank, S.S.B. - Cuero, TX</v>
      </c>
      <c r="DK367" s="5" t="str">
        <f t="shared" si="5277"/>
        <v/>
      </c>
      <c r="DL367" s="5" t="str">
        <f t="shared" si="5278"/>
        <v/>
      </c>
      <c r="DM367" s="5" t="str">
        <f t="shared" si="5279"/>
        <v/>
      </c>
      <c r="DN367" s="5" t="str">
        <f t="shared" si="5280"/>
        <v/>
      </c>
      <c r="DO367" s="5" t="str">
        <f t="shared" si="5281"/>
        <v/>
      </c>
      <c r="DP367" s="5" t="str">
        <f t="shared" si="5282"/>
        <v/>
      </c>
      <c r="DQ367" s="5" t="str">
        <f t="shared" si="5309"/>
        <v/>
      </c>
    </row>
    <row r="368" spans="1:121" x14ac:dyDescent="0.25">
      <c r="A368">
        <v>367</v>
      </c>
      <c r="B368" s="5">
        <v>4065799</v>
      </c>
      <c r="C368" t="str">
        <f t="shared" si="5288"/>
        <v>Farmers Bank - Ault, CO</v>
      </c>
      <c r="D368" s="21" t="s">
        <v>766</v>
      </c>
      <c r="E368" s="19" t="s">
        <v>3029</v>
      </c>
      <c r="F368" s="19" t="s">
        <v>3010</v>
      </c>
      <c r="G368" s="19"/>
      <c r="K368" s="27">
        <v>359</v>
      </c>
      <c r="L368" s="28" t="str">
        <f>IF(HLOOKUP('Peer Comparison Tool'!$E$6,StateDropdownData,K368+1,FALSE)=0,"",HLOOKUP('Peer Comparison Tool'!$E$6,StateDropdownData,K368+1,FALSE))</f>
        <v/>
      </c>
      <c r="M368" s="29" t="str">
        <f>IF(HLOOKUP('Peer Comparison Tool'!$E$6,[0]!DropdownData,K368+1,FALSE)=0,"",HLOOKUP('Peer Comparison Tool'!$E$6,[0]!DropdownData,K368+1,FALSE))</f>
        <v/>
      </c>
      <c r="N368" s="27">
        <v>359</v>
      </c>
      <c r="O368" s="28" t="str">
        <f>IF(HLOOKUP('Peer Comparison Tool'!$G$6,StateDropdownData,N368+1,FALSE)=0,"",HLOOKUP('Peer Comparison Tool'!$G$6,StateDropdownData,N368+1,FALSE))</f>
        <v/>
      </c>
      <c r="P368" s="29" t="str">
        <f>IF(HLOOKUP('Peer Comparison Tool'!$G$6,DropdownData,N368+1,FALSE)=0,"",HLOOKUP('Peer Comparison Tool'!$G$6,DropdownData,N368+1,FALSE))</f>
        <v/>
      </c>
      <c r="Q368" s="27">
        <v>359</v>
      </c>
      <c r="R368" s="28" t="str">
        <f>IF(HLOOKUP('Peer Comparison Tool'!$I$6,StateDropdownData,Q368+1,FALSE)=0,"",HLOOKUP('Peer Comparison Tool'!$I$6,StateDropdownData,Q368+1,FALSE))</f>
        <v/>
      </c>
      <c r="S368" s="29" t="str">
        <f>IF(HLOOKUP('Peer Comparison Tool'!$I$6,DropdownData,Q368+1,FALSE)=0,"",HLOOKUP('Peer Comparison Tool'!$I$6,DropdownData,Q368+1,FALSE))</f>
        <v/>
      </c>
      <c r="T368" s="5" t="str">
        <f t="shared" si="5304"/>
        <v/>
      </c>
      <c r="U368" s="5" t="str">
        <f t="shared" si="5304"/>
        <v/>
      </c>
      <c r="V368" s="5" t="str">
        <f t="shared" si="5304"/>
        <v/>
      </c>
      <c r="W368" s="5" t="str">
        <f t="shared" si="5304"/>
        <v/>
      </c>
      <c r="X368" s="5" t="str">
        <f t="shared" si="5304"/>
        <v/>
      </c>
      <c r="Y368" s="5" t="str">
        <f t="shared" si="5304"/>
        <v/>
      </c>
      <c r="Z368" s="5" t="str">
        <f t="shared" si="5304"/>
        <v/>
      </c>
      <c r="AA368" s="5" t="str">
        <f t="shared" si="5304"/>
        <v/>
      </c>
      <c r="AB368" s="5" t="str">
        <f t="shared" si="5304"/>
        <v/>
      </c>
      <c r="AC368" s="5" t="str">
        <f t="shared" si="5304"/>
        <v/>
      </c>
      <c r="AD368" s="5" t="str">
        <f t="shared" si="5305"/>
        <v/>
      </c>
      <c r="AE368" s="5" t="str">
        <f t="shared" si="5305"/>
        <v/>
      </c>
      <c r="AF368" s="5" t="str">
        <f t="shared" si="5305"/>
        <v/>
      </c>
      <c r="AG368" s="5" t="str">
        <f t="shared" si="5305"/>
        <v/>
      </c>
      <c r="AH368" s="5" t="str">
        <f t="shared" si="5305"/>
        <v/>
      </c>
      <c r="AI368" s="5" t="str">
        <f t="shared" si="5305"/>
        <v/>
      </c>
      <c r="AJ368" s="5" t="str">
        <f t="shared" si="5305"/>
        <v/>
      </c>
      <c r="AK368" s="5" t="str">
        <f t="shared" si="5305"/>
        <v/>
      </c>
      <c r="AL368" s="5" t="str">
        <f t="shared" si="5305"/>
        <v/>
      </c>
      <c r="AM368" s="5" t="str">
        <f t="shared" si="5305"/>
        <v/>
      </c>
      <c r="AN368" s="5" t="str">
        <f t="shared" si="5306"/>
        <v/>
      </c>
      <c r="AO368" s="5" t="str">
        <f t="shared" si="5306"/>
        <v/>
      </c>
      <c r="AP368" s="5" t="str">
        <f t="shared" si="5306"/>
        <v/>
      </c>
      <c r="AQ368" s="5" t="str">
        <f t="shared" si="5306"/>
        <v/>
      </c>
      <c r="AR368" s="5" t="str">
        <f t="shared" si="5306"/>
        <v/>
      </c>
      <c r="AS368" s="5" t="str">
        <f t="shared" si="5306"/>
        <v/>
      </c>
      <c r="AT368" s="5" t="str">
        <f t="shared" si="5306"/>
        <v/>
      </c>
      <c r="AU368" s="5" t="str">
        <f t="shared" si="5306"/>
        <v/>
      </c>
      <c r="AV368" s="5" t="str">
        <f t="shared" si="5306"/>
        <v/>
      </c>
      <c r="AW368" s="5" t="str">
        <f t="shared" si="5306"/>
        <v/>
      </c>
      <c r="AX368" s="5" t="str">
        <f t="shared" si="5307"/>
        <v/>
      </c>
      <c r="AY368" s="5" t="str">
        <f t="shared" si="5307"/>
        <v/>
      </c>
      <c r="AZ368" s="5" t="str">
        <f t="shared" si="5307"/>
        <v/>
      </c>
      <c r="BA368" s="5" t="str">
        <f t="shared" si="5307"/>
        <v/>
      </c>
      <c r="BB368" s="5" t="str">
        <f t="shared" si="5307"/>
        <v/>
      </c>
      <c r="BC368" s="5" t="str">
        <f t="shared" si="5307"/>
        <v/>
      </c>
      <c r="BD368" s="5" t="str">
        <f t="shared" si="5307"/>
        <v/>
      </c>
      <c r="BE368" s="5" t="str">
        <f t="shared" si="5307"/>
        <v/>
      </c>
      <c r="BF368" s="5" t="str">
        <f t="shared" si="5307"/>
        <v/>
      </c>
      <c r="BG368" s="5" t="str">
        <f t="shared" si="5307"/>
        <v/>
      </c>
      <c r="BH368" s="5" t="str">
        <f t="shared" si="5308"/>
        <v/>
      </c>
      <c r="BI368" s="5" t="str">
        <f t="shared" si="5308"/>
        <v/>
      </c>
      <c r="BJ368" s="5">
        <f t="shared" si="5308"/>
        <v>1005109</v>
      </c>
      <c r="BK368" s="5" t="str">
        <f t="shared" si="5308"/>
        <v/>
      </c>
      <c r="BL368" s="5" t="str">
        <f t="shared" si="5308"/>
        <v/>
      </c>
      <c r="BM368" s="5" t="str">
        <f t="shared" si="5308"/>
        <v/>
      </c>
      <c r="BN368" s="5" t="str">
        <f t="shared" si="5308"/>
        <v/>
      </c>
      <c r="BO368" s="5" t="str">
        <f t="shared" si="5308"/>
        <v/>
      </c>
      <c r="BP368" s="5" t="str">
        <f t="shared" si="5308"/>
        <v/>
      </c>
      <c r="BQ368" s="5" t="str">
        <f t="shared" si="5308"/>
        <v/>
      </c>
      <c r="BR368" s="5"/>
      <c r="BT368" s="5" t="str">
        <f t="shared" si="5234"/>
        <v/>
      </c>
      <c r="BU368" s="5" t="str">
        <f t="shared" si="5235"/>
        <v/>
      </c>
      <c r="BV368" s="5" t="str">
        <f t="shared" si="5236"/>
        <v/>
      </c>
      <c r="BW368" s="5" t="str">
        <f t="shared" si="5237"/>
        <v/>
      </c>
      <c r="BX368" s="5" t="str">
        <f t="shared" si="5238"/>
        <v/>
      </c>
      <c r="BY368" s="5" t="str">
        <f t="shared" si="5239"/>
        <v/>
      </c>
      <c r="BZ368" s="5" t="str">
        <f t="shared" si="5240"/>
        <v/>
      </c>
      <c r="CA368" s="5" t="str">
        <f t="shared" si="5241"/>
        <v/>
      </c>
      <c r="CB368" s="5" t="str">
        <f t="shared" si="5242"/>
        <v/>
      </c>
      <c r="CC368" s="5" t="str">
        <f t="shared" si="5243"/>
        <v/>
      </c>
      <c r="CD368" s="5" t="str">
        <f t="shared" si="5244"/>
        <v/>
      </c>
      <c r="CE368" s="5" t="str">
        <f t="shared" si="5245"/>
        <v/>
      </c>
      <c r="CF368" s="5" t="str">
        <f t="shared" si="5246"/>
        <v/>
      </c>
      <c r="CG368" s="5" t="str">
        <f t="shared" si="5247"/>
        <v/>
      </c>
      <c r="CH368" s="5" t="str">
        <f t="shared" si="5248"/>
        <v/>
      </c>
      <c r="CI368" s="5" t="str">
        <f t="shared" si="5249"/>
        <v/>
      </c>
      <c r="CJ368" s="5" t="str">
        <f t="shared" si="5250"/>
        <v/>
      </c>
      <c r="CK368" s="5" t="str">
        <f t="shared" si="5251"/>
        <v/>
      </c>
      <c r="CL368" s="5" t="str">
        <f t="shared" si="5252"/>
        <v/>
      </c>
      <c r="CM368" s="5" t="str">
        <f t="shared" si="5253"/>
        <v/>
      </c>
      <c r="CN368" s="5" t="str">
        <f t="shared" si="5254"/>
        <v/>
      </c>
      <c r="CO368" s="5" t="str">
        <f t="shared" si="5255"/>
        <v/>
      </c>
      <c r="CP368" s="5" t="str">
        <f t="shared" si="5256"/>
        <v/>
      </c>
      <c r="CQ368" s="5" t="str">
        <f t="shared" si="5257"/>
        <v/>
      </c>
      <c r="CR368" s="5" t="str">
        <f t="shared" si="5258"/>
        <v/>
      </c>
      <c r="CS368" s="5" t="str">
        <f t="shared" si="5259"/>
        <v/>
      </c>
      <c r="CT368" s="5" t="str">
        <f t="shared" si="5260"/>
        <v/>
      </c>
      <c r="CU368" s="5" t="str">
        <f t="shared" si="5261"/>
        <v/>
      </c>
      <c r="CV368" s="5" t="str">
        <f t="shared" si="5262"/>
        <v/>
      </c>
      <c r="CW368" s="5" t="str">
        <f t="shared" si="5263"/>
        <v/>
      </c>
      <c r="CX368" s="5" t="str">
        <f t="shared" si="5264"/>
        <v/>
      </c>
      <c r="CY368" s="5" t="str">
        <f t="shared" si="5265"/>
        <v/>
      </c>
      <c r="CZ368" s="5" t="str">
        <f t="shared" si="5266"/>
        <v/>
      </c>
      <c r="DA368" s="5" t="str">
        <f t="shared" si="5267"/>
        <v/>
      </c>
      <c r="DB368" s="5" t="str">
        <f t="shared" si="5268"/>
        <v/>
      </c>
      <c r="DC368" s="5" t="str">
        <f t="shared" si="5269"/>
        <v/>
      </c>
      <c r="DD368" s="5" t="str">
        <f t="shared" si="5270"/>
        <v/>
      </c>
      <c r="DE368" s="5" t="str">
        <f t="shared" si="5271"/>
        <v/>
      </c>
      <c r="DF368" s="5" t="str">
        <f t="shared" si="5272"/>
        <v/>
      </c>
      <c r="DG368" s="5" t="str">
        <f t="shared" si="5273"/>
        <v/>
      </c>
      <c r="DH368" s="5" t="str">
        <f t="shared" si="5274"/>
        <v/>
      </c>
      <c r="DI368" s="5" t="str">
        <f t="shared" si="5275"/>
        <v/>
      </c>
      <c r="DJ368" s="5" t="str">
        <f t="shared" si="5276"/>
        <v>TXN Bank - Hondo, TX</v>
      </c>
      <c r="DK368" s="5" t="str">
        <f t="shared" si="5277"/>
        <v/>
      </c>
      <c r="DL368" s="5" t="str">
        <f t="shared" si="5278"/>
        <v/>
      </c>
      <c r="DM368" s="5" t="str">
        <f t="shared" si="5279"/>
        <v/>
      </c>
      <c r="DN368" s="5" t="str">
        <f t="shared" si="5280"/>
        <v/>
      </c>
      <c r="DO368" s="5" t="str">
        <f t="shared" si="5281"/>
        <v/>
      </c>
      <c r="DP368" s="5" t="str">
        <f t="shared" si="5282"/>
        <v/>
      </c>
      <c r="DQ368" s="5" t="str">
        <f t="shared" si="5309"/>
        <v/>
      </c>
    </row>
    <row r="369" spans="1:121" x14ac:dyDescent="0.25">
      <c r="A369">
        <v>368</v>
      </c>
      <c r="B369" s="5">
        <v>1015756</v>
      </c>
      <c r="C369" t="str">
        <f t="shared" si="5288"/>
        <v>Farmers State Bank of Calhan - Calhan, CO</v>
      </c>
      <c r="D369" s="21" t="s">
        <v>1858</v>
      </c>
      <c r="E369" s="19" t="s">
        <v>3031</v>
      </c>
      <c r="F369" s="19" t="s">
        <v>3010</v>
      </c>
      <c r="G369" s="19"/>
      <c r="K369" s="27">
        <v>360</v>
      </c>
      <c r="L369" s="28" t="str">
        <f>IF(HLOOKUP('Peer Comparison Tool'!$E$6,StateDropdownData,K369+1,FALSE)=0,"",HLOOKUP('Peer Comparison Tool'!$E$6,StateDropdownData,K369+1,FALSE))</f>
        <v/>
      </c>
      <c r="M369" s="29" t="str">
        <f>IF(HLOOKUP('Peer Comparison Tool'!$E$6,[0]!DropdownData,K369+1,FALSE)=0,"",HLOOKUP('Peer Comparison Tool'!$E$6,[0]!DropdownData,K369+1,FALSE))</f>
        <v/>
      </c>
      <c r="N369" s="27">
        <v>360</v>
      </c>
      <c r="O369" s="28" t="str">
        <f>IF(HLOOKUP('Peer Comparison Tool'!$G$6,StateDropdownData,N369+1,FALSE)=0,"",HLOOKUP('Peer Comparison Tool'!$G$6,StateDropdownData,N369+1,FALSE))</f>
        <v/>
      </c>
      <c r="P369" s="29" t="str">
        <f>IF(HLOOKUP('Peer Comparison Tool'!$G$6,DropdownData,N369+1,FALSE)=0,"",HLOOKUP('Peer Comparison Tool'!$G$6,DropdownData,N369+1,FALSE))</f>
        <v/>
      </c>
      <c r="Q369" s="27">
        <v>360</v>
      </c>
      <c r="R369" s="28" t="str">
        <f>IF(HLOOKUP('Peer Comparison Tool'!$I$6,StateDropdownData,Q369+1,FALSE)=0,"",HLOOKUP('Peer Comparison Tool'!$I$6,StateDropdownData,Q369+1,FALSE))</f>
        <v/>
      </c>
      <c r="S369" s="29" t="str">
        <f>IF(HLOOKUP('Peer Comparison Tool'!$I$6,DropdownData,Q369+1,FALSE)=0,"",HLOOKUP('Peer Comparison Tool'!$I$6,DropdownData,Q369+1,FALSE))</f>
        <v/>
      </c>
      <c r="T369" s="5" t="str">
        <f t="shared" si="5304"/>
        <v/>
      </c>
      <c r="U369" s="5" t="str">
        <f t="shared" si="5304"/>
        <v/>
      </c>
      <c r="V369" s="5" t="str">
        <f t="shared" si="5304"/>
        <v/>
      </c>
      <c r="W369" s="5" t="str">
        <f t="shared" si="5304"/>
        <v/>
      </c>
      <c r="X369" s="5" t="str">
        <f t="shared" si="5304"/>
        <v/>
      </c>
      <c r="Y369" s="5" t="str">
        <f t="shared" si="5304"/>
        <v/>
      </c>
      <c r="Z369" s="5" t="str">
        <f t="shared" si="5304"/>
        <v/>
      </c>
      <c r="AA369" s="5" t="str">
        <f t="shared" si="5304"/>
        <v/>
      </c>
      <c r="AB369" s="5" t="str">
        <f t="shared" si="5304"/>
        <v/>
      </c>
      <c r="AC369" s="5" t="str">
        <f t="shared" si="5304"/>
        <v/>
      </c>
      <c r="AD369" s="5" t="str">
        <f t="shared" si="5305"/>
        <v/>
      </c>
      <c r="AE369" s="5" t="str">
        <f t="shared" si="5305"/>
        <v/>
      </c>
      <c r="AF369" s="5" t="str">
        <f t="shared" si="5305"/>
        <v/>
      </c>
      <c r="AG369" s="5" t="str">
        <f t="shared" si="5305"/>
        <v/>
      </c>
      <c r="AH369" s="5" t="str">
        <f t="shared" si="5305"/>
        <v/>
      </c>
      <c r="AI369" s="5" t="str">
        <f t="shared" si="5305"/>
        <v/>
      </c>
      <c r="AJ369" s="5" t="str">
        <f t="shared" si="5305"/>
        <v/>
      </c>
      <c r="AK369" s="5" t="str">
        <f t="shared" si="5305"/>
        <v/>
      </c>
      <c r="AL369" s="5" t="str">
        <f t="shared" si="5305"/>
        <v/>
      </c>
      <c r="AM369" s="5" t="str">
        <f t="shared" si="5305"/>
        <v/>
      </c>
      <c r="AN369" s="5" t="str">
        <f t="shared" si="5306"/>
        <v/>
      </c>
      <c r="AO369" s="5" t="str">
        <f t="shared" si="5306"/>
        <v/>
      </c>
      <c r="AP369" s="5" t="str">
        <f t="shared" si="5306"/>
        <v/>
      </c>
      <c r="AQ369" s="5" t="str">
        <f t="shared" si="5306"/>
        <v/>
      </c>
      <c r="AR369" s="5" t="str">
        <f t="shared" si="5306"/>
        <v/>
      </c>
      <c r="AS369" s="5" t="str">
        <f t="shared" si="5306"/>
        <v/>
      </c>
      <c r="AT369" s="5" t="str">
        <f t="shared" si="5306"/>
        <v/>
      </c>
      <c r="AU369" s="5" t="str">
        <f t="shared" si="5306"/>
        <v/>
      </c>
      <c r="AV369" s="5" t="str">
        <f t="shared" si="5306"/>
        <v/>
      </c>
      <c r="AW369" s="5" t="str">
        <f t="shared" si="5306"/>
        <v/>
      </c>
      <c r="AX369" s="5" t="str">
        <f t="shared" si="5307"/>
        <v/>
      </c>
      <c r="AY369" s="5" t="str">
        <f t="shared" si="5307"/>
        <v/>
      </c>
      <c r="AZ369" s="5" t="str">
        <f t="shared" si="5307"/>
        <v/>
      </c>
      <c r="BA369" s="5" t="str">
        <f t="shared" si="5307"/>
        <v/>
      </c>
      <c r="BB369" s="5" t="str">
        <f t="shared" si="5307"/>
        <v/>
      </c>
      <c r="BC369" s="5" t="str">
        <f t="shared" si="5307"/>
        <v/>
      </c>
      <c r="BD369" s="5" t="str">
        <f t="shared" si="5307"/>
        <v/>
      </c>
      <c r="BE369" s="5" t="str">
        <f t="shared" si="5307"/>
        <v/>
      </c>
      <c r="BF369" s="5" t="str">
        <f t="shared" si="5307"/>
        <v/>
      </c>
      <c r="BG369" s="5" t="str">
        <f t="shared" si="5307"/>
        <v/>
      </c>
      <c r="BH369" s="5" t="str">
        <f t="shared" si="5308"/>
        <v/>
      </c>
      <c r="BI369" s="5" t="str">
        <f t="shared" si="5308"/>
        <v/>
      </c>
      <c r="BJ369" s="5">
        <f t="shared" si="5308"/>
        <v>1015276</v>
      </c>
      <c r="BK369" s="5" t="str">
        <f t="shared" si="5308"/>
        <v/>
      </c>
      <c r="BL369" s="5" t="str">
        <f t="shared" si="5308"/>
        <v/>
      </c>
      <c r="BM369" s="5" t="str">
        <f t="shared" si="5308"/>
        <v/>
      </c>
      <c r="BN369" s="5" t="str">
        <f t="shared" si="5308"/>
        <v/>
      </c>
      <c r="BO369" s="5" t="str">
        <f t="shared" si="5308"/>
        <v/>
      </c>
      <c r="BP369" s="5" t="str">
        <f t="shared" si="5308"/>
        <v/>
      </c>
      <c r="BQ369" s="5" t="str">
        <f t="shared" si="5308"/>
        <v/>
      </c>
      <c r="BR369" s="5"/>
      <c r="BT369" s="5" t="str">
        <f t="shared" si="5234"/>
        <v/>
      </c>
      <c r="BU369" s="5" t="str">
        <f t="shared" si="5235"/>
        <v/>
      </c>
      <c r="BV369" s="5" t="str">
        <f t="shared" si="5236"/>
        <v/>
      </c>
      <c r="BW369" s="5" t="str">
        <f t="shared" si="5237"/>
        <v/>
      </c>
      <c r="BX369" s="5" t="str">
        <f t="shared" si="5238"/>
        <v/>
      </c>
      <c r="BY369" s="5" t="str">
        <f t="shared" si="5239"/>
        <v/>
      </c>
      <c r="BZ369" s="5" t="str">
        <f t="shared" si="5240"/>
        <v/>
      </c>
      <c r="CA369" s="5" t="str">
        <f t="shared" si="5241"/>
        <v/>
      </c>
      <c r="CB369" s="5" t="str">
        <f t="shared" si="5242"/>
        <v/>
      </c>
      <c r="CC369" s="5" t="str">
        <f t="shared" si="5243"/>
        <v/>
      </c>
      <c r="CD369" s="5" t="str">
        <f t="shared" si="5244"/>
        <v/>
      </c>
      <c r="CE369" s="5" t="str">
        <f t="shared" si="5245"/>
        <v/>
      </c>
      <c r="CF369" s="5" t="str">
        <f t="shared" si="5246"/>
        <v/>
      </c>
      <c r="CG369" s="5" t="str">
        <f t="shared" si="5247"/>
        <v/>
      </c>
      <c r="CH369" s="5" t="str">
        <f t="shared" si="5248"/>
        <v/>
      </c>
      <c r="CI369" s="5" t="str">
        <f t="shared" si="5249"/>
        <v/>
      </c>
      <c r="CJ369" s="5" t="str">
        <f t="shared" si="5250"/>
        <v/>
      </c>
      <c r="CK369" s="5" t="str">
        <f t="shared" si="5251"/>
        <v/>
      </c>
      <c r="CL369" s="5" t="str">
        <f t="shared" si="5252"/>
        <v/>
      </c>
      <c r="CM369" s="5" t="str">
        <f t="shared" si="5253"/>
        <v/>
      </c>
      <c r="CN369" s="5" t="str">
        <f t="shared" si="5254"/>
        <v/>
      </c>
      <c r="CO369" s="5" t="str">
        <f t="shared" si="5255"/>
        <v/>
      </c>
      <c r="CP369" s="5" t="str">
        <f t="shared" si="5256"/>
        <v/>
      </c>
      <c r="CQ369" s="5" t="str">
        <f t="shared" si="5257"/>
        <v/>
      </c>
      <c r="CR369" s="5" t="str">
        <f t="shared" si="5258"/>
        <v/>
      </c>
      <c r="CS369" s="5" t="str">
        <f t="shared" si="5259"/>
        <v/>
      </c>
      <c r="CT369" s="5" t="str">
        <f t="shared" si="5260"/>
        <v/>
      </c>
      <c r="CU369" s="5" t="str">
        <f t="shared" si="5261"/>
        <v/>
      </c>
      <c r="CV369" s="5" t="str">
        <f t="shared" si="5262"/>
        <v/>
      </c>
      <c r="CW369" s="5" t="str">
        <f t="shared" si="5263"/>
        <v/>
      </c>
      <c r="CX369" s="5" t="str">
        <f t="shared" si="5264"/>
        <v/>
      </c>
      <c r="CY369" s="5" t="str">
        <f t="shared" si="5265"/>
        <v/>
      </c>
      <c r="CZ369" s="5" t="str">
        <f t="shared" si="5266"/>
        <v/>
      </c>
      <c r="DA369" s="5" t="str">
        <f t="shared" si="5267"/>
        <v/>
      </c>
      <c r="DB369" s="5" t="str">
        <f t="shared" si="5268"/>
        <v/>
      </c>
      <c r="DC369" s="5" t="str">
        <f t="shared" si="5269"/>
        <v/>
      </c>
      <c r="DD369" s="5" t="str">
        <f t="shared" si="5270"/>
        <v/>
      </c>
      <c r="DE369" s="5" t="str">
        <f t="shared" si="5271"/>
        <v/>
      </c>
      <c r="DF369" s="5" t="str">
        <f t="shared" si="5272"/>
        <v/>
      </c>
      <c r="DG369" s="5" t="str">
        <f t="shared" si="5273"/>
        <v/>
      </c>
      <c r="DH369" s="5" t="str">
        <f t="shared" si="5274"/>
        <v/>
      </c>
      <c r="DI369" s="5" t="str">
        <f t="shared" si="5275"/>
        <v/>
      </c>
      <c r="DJ369" s="5" t="str">
        <f t="shared" si="5276"/>
        <v>UBank - Huntington, TX</v>
      </c>
      <c r="DK369" s="5" t="str">
        <f t="shared" si="5277"/>
        <v/>
      </c>
      <c r="DL369" s="5" t="str">
        <f t="shared" si="5278"/>
        <v/>
      </c>
      <c r="DM369" s="5" t="str">
        <f t="shared" si="5279"/>
        <v/>
      </c>
      <c r="DN369" s="5" t="str">
        <f t="shared" si="5280"/>
        <v/>
      </c>
      <c r="DO369" s="5" t="str">
        <f t="shared" si="5281"/>
        <v/>
      </c>
      <c r="DP369" s="5" t="str">
        <f t="shared" si="5282"/>
        <v/>
      </c>
      <c r="DQ369" s="5" t="str">
        <f t="shared" si="5309"/>
        <v/>
      </c>
    </row>
    <row r="370" spans="1:121" x14ac:dyDescent="0.25">
      <c r="A370">
        <v>369</v>
      </c>
      <c r="B370" s="5">
        <v>1024682</v>
      </c>
      <c r="C370" t="str">
        <f t="shared" si="5288"/>
        <v>First American State Bank - Greenwood Village, CO</v>
      </c>
      <c r="D370" s="21" t="s">
        <v>2418</v>
      </c>
      <c r="E370" s="19" t="s">
        <v>3013</v>
      </c>
      <c r="F370" s="19" t="s">
        <v>3010</v>
      </c>
      <c r="G370" s="19"/>
      <c r="K370" s="27">
        <v>361</v>
      </c>
      <c r="L370" s="28" t="str">
        <f>IF(HLOOKUP('Peer Comparison Tool'!$E$6,StateDropdownData,K370+1,FALSE)=0,"",HLOOKUP('Peer Comparison Tool'!$E$6,StateDropdownData,K370+1,FALSE))</f>
        <v/>
      </c>
      <c r="M370" s="29" t="str">
        <f>IF(HLOOKUP('Peer Comparison Tool'!$E$6,[0]!DropdownData,K370+1,FALSE)=0,"",HLOOKUP('Peer Comparison Tool'!$E$6,[0]!DropdownData,K370+1,FALSE))</f>
        <v/>
      </c>
      <c r="N370" s="27">
        <v>361</v>
      </c>
      <c r="O370" s="28" t="str">
        <f>IF(HLOOKUP('Peer Comparison Tool'!$G$6,StateDropdownData,N370+1,FALSE)=0,"",HLOOKUP('Peer Comparison Tool'!$G$6,StateDropdownData,N370+1,FALSE))</f>
        <v/>
      </c>
      <c r="P370" s="29" t="str">
        <f>IF(HLOOKUP('Peer Comparison Tool'!$G$6,DropdownData,N370+1,FALSE)=0,"",HLOOKUP('Peer Comparison Tool'!$G$6,DropdownData,N370+1,FALSE))</f>
        <v/>
      </c>
      <c r="Q370" s="27">
        <v>361</v>
      </c>
      <c r="R370" s="28" t="str">
        <f>IF(HLOOKUP('Peer Comparison Tool'!$I$6,StateDropdownData,Q370+1,FALSE)=0,"",HLOOKUP('Peer Comparison Tool'!$I$6,StateDropdownData,Q370+1,FALSE))</f>
        <v/>
      </c>
      <c r="S370" s="29" t="str">
        <f>IF(HLOOKUP('Peer Comparison Tool'!$I$6,DropdownData,Q370+1,FALSE)=0,"",HLOOKUP('Peer Comparison Tool'!$I$6,DropdownData,Q370+1,FALSE))</f>
        <v/>
      </c>
      <c r="T370" s="5" t="str">
        <f t="shared" ref="T370:AC379" si="5310">IFERROR(IF(VLOOKUP(INDEX($L$2:$HEG$5,4,T$471+$Q370-1),$B$2:$F$5568,5,FALSE)=T$473,INDEX($L$2:$HEG$5,4,T$471+$Q370-1),""),"")</f>
        <v/>
      </c>
      <c r="U370" s="5" t="str">
        <f t="shared" si="5310"/>
        <v/>
      </c>
      <c r="V370" s="5" t="str">
        <f t="shared" si="5310"/>
        <v/>
      </c>
      <c r="W370" s="5" t="str">
        <f t="shared" si="5310"/>
        <v/>
      </c>
      <c r="X370" s="5" t="str">
        <f t="shared" si="5310"/>
        <v/>
      </c>
      <c r="Y370" s="5" t="str">
        <f t="shared" si="5310"/>
        <v/>
      </c>
      <c r="Z370" s="5" t="str">
        <f t="shared" si="5310"/>
        <v/>
      </c>
      <c r="AA370" s="5" t="str">
        <f t="shared" si="5310"/>
        <v/>
      </c>
      <c r="AB370" s="5" t="str">
        <f t="shared" si="5310"/>
        <v/>
      </c>
      <c r="AC370" s="5" t="str">
        <f t="shared" si="5310"/>
        <v/>
      </c>
      <c r="AD370" s="5" t="str">
        <f t="shared" ref="AD370:AM379" si="5311">IFERROR(IF(VLOOKUP(INDEX($L$2:$HEG$5,4,AD$471+$Q370-1),$B$2:$F$5568,5,FALSE)=AD$473,INDEX($L$2:$HEG$5,4,AD$471+$Q370-1),""),"")</f>
        <v/>
      </c>
      <c r="AE370" s="5" t="str">
        <f t="shared" si="5311"/>
        <v/>
      </c>
      <c r="AF370" s="5" t="str">
        <f t="shared" si="5311"/>
        <v/>
      </c>
      <c r="AG370" s="5" t="str">
        <f t="shared" si="5311"/>
        <v/>
      </c>
      <c r="AH370" s="5" t="str">
        <f t="shared" si="5311"/>
        <v/>
      </c>
      <c r="AI370" s="5" t="str">
        <f t="shared" si="5311"/>
        <v/>
      </c>
      <c r="AJ370" s="5" t="str">
        <f t="shared" si="5311"/>
        <v/>
      </c>
      <c r="AK370" s="5" t="str">
        <f t="shared" si="5311"/>
        <v/>
      </c>
      <c r="AL370" s="5" t="str">
        <f t="shared" si="5311"/>
        <v/>
      </c>
      <c r="AM370" s="5" t="str">
        <f t="shared" si="5311"/>
        <v/>
      </c>
      <c r="AN370" s="5" t="str">
        <f t="shared" ref="AN370:AW379" si="5312">IFERROR(IF(VLOOKUP(INDEX($L$2:$HEG$5,4,AN$471+$Q370-1),$B$2:$F$5568,5,FALSE)=AN$473,INDEX($L$2:$HEG$5,4,AN$471+$Q370-1),""),"")</f>
        <v/>
      </c>
      <c r="AO370" s="5" t="str">
        <f t="shared" si="5312"/>
        <v/>
      </c>
      <c r="AP370" s="5" t="str">
        <f t="shared" si="5312"/>
        <v/>
      </c>
      <c r="AQ370" s="5" t="str">
        <f t="shared" si="5312"/>
        <v/>
      </c>
      <c r="AR370" s="5" t="str">
        <f t="shared" si="5312"/>
        <v/>
      </c>
      <c r="AS370" s="5" t="str">
        <f t="shared" si="5312"/>
        <v/>
      </c>
      <c r="AT370" s="5" t="str">
        <f t="shared" si="5312"/>
        <v/>
      </c>
      <c r="AU370" s="5" t="str">
        <f t="shared" si="5312"/>
        <v/>
      </c>
      <c r="AV370" s="5" t="str">
        <f t="shared" si="5312"/>
        <v/>
      </c>
      <c r="AW370" s="5" t="str">
        <f t="shared" si="5312"/>
        <v/>
      </c>
      <c r="AX370" s="5" t="str">
        <f t="shared" ref="AX370:BG379" si="5313">IFERROR(IF(VLOOKUP(INDEX($L$2:$HEG$5,4,AX$471+$Q370-1),$B$2:$F$5568,5,FALSE)=AX$473,INDEX($L$2:$HEG$5,4,AX$471+$Q370-1),""),"")</f>
        <v/>
      </c>
      <c r="AY370" s="5" t="str">
        <f t="shared" si="5313"/>
        <v/>
      </c>
      <c r="AZ370" s="5" t="str">
        <f t="shared" si="5313"/>
        <v/>
      </c>
      <c r="BA370" s="5" t="str">
        <f t="shared" si="5313"/>
        <v/>
      </c>
      <c r="BB370" s="5" t="str">
        <f t="shared" si="5313"/>
        <v/>
      </c>
      <c r="BC370" s="5" t="str">
        <f t="shared" si="5313"/>
        <v/>
      </c>
      <c r="BD370" s="5" t="str">
        <f t="shared" si="5313"/>
        <v/>
      </c>
      <c r="BE370" s="5" t="str">
        <f t="shared" si="5313"/>
        <v/>
      </c>
      <c r="BF370" s="5" t="str">
        <f t="shared" si="5313"/>
        <v/>
      </c>
      <c r="BG370" s="5" t="str">
        <f t="shared" si="5313"/>
        <v/>
      </c>
      <c r="BH370" s="5" t="str">
        <f t="shared" ref="BH370:BQ379" si="5314">IFERROR(IF(VLOOKUP(INDEX($L$2:$HEG$5,4,BH$471+$Q370-1),$B$2:$F$5568,5,FALSE)=BH$473,INDEX($L$2:$HEG$5,4,BH$471+$Q370-1),""),"")</f>
        <v/>
      </c>
      <c r="BI370" s="5" t="str">
        <f t="shared" si="5314"/>
        <v/>
      </c>
      <c r="BJ370" s="5">
        <f t="shared" si="5314"/>
        <v>1012947</v>
      </c>
      <c r="BK370" s="5" t="str">
        <f t="shared" si="5314"/>
        <v/>
      </c>
      <c r="BL370" s="5" t="str">
        <f t="shared" si="5314"/>
        <v/>
      </c>
      <c r="BM370" s="5" t="str">
        <f t="shared" si="5314"/>
        <v/>
      </c>
      <c r="BN370" s="5" t="str">
        <f t="shared" si="5314"/>
        <v/>
      </c>
      <c r="BO370" s="5" t="str">
        <f t="shared" si="5314"/>
        <v/>
      </c>
      <c r="BP370" s="5" t="str">
        <f t="shared" si="5314"/>
        <v/>
      </c>
      <c r="BQ370" s="5" t="str">
        <f t="shared" si="5314"/>
        <v/>
      </c>
      <c r="BR370" s="5"/>
      <c r="BT370" s="5" t="str">
        <f t="shared" si="5234"/>
        <v/>
      </c>
      <c r="BU370" s="5" t="str">
        <f t="shared" si="5235"/>
        <v/>
      </c>
      <c r="BV370" s="5" t="str">
        <f t="shared" si="5236"/>
        <v/>
      </c>
      <c r="BW370" s="5" t="str">
        <f t="shared" si="5237"/>
        <v/>
      </c>
      <c r="BX370" s="5" t="str">
        <f t="shared" si="5238"/>
        <v/>
      </c>
      <c r="BY370" s="5" t="str">
        <f t="shared" si="5239"/>
        <v/>
      </c>
      <c r="BZ370" s="5" t="str">
        <f t="shared" si="5240"/>
        <v/>
      </c>
      <c r="CA370" s="5" t="str">
        <f t="shared" si="5241"/>
        <v/>
      </c>
      <c r="CB370" s="5" t="str">
        <f t="shared" si="5242"/>
        <v/>
      </c>
      <c r="CC370" s="5" t="str">
        <f t="shared" si="5243"/>
        <v/>
      </c>
      <c r="CD370" s="5" t="str">
        <f t="shared" si="5244"/>
        <v/>
      </c>
      <c r="CE370" s="5" t="str">
        <f t="shared" si="5245"/>
        <v/>
      </c>
      <c r="CF370" s="5" t="str">
        <f t="shared" si="5246"/>
        <v/>
      </c>
      <c r="CG370" s="5" t="str">
        <f t="shared" si="5247"/>
        <v/>
      </c>
      <c r="CH370" s="5" t="str">
        <f t="shared" si="5248"/>
        <v/>
      </c>
      <c r="CI370" s="5" t="str">
        <f t="shared" si="5249"/>
        <v/>
      </c>
      <c r="CJ370" s="5" t="str">
        <f t="shared" si="5250"/>
        <v/>
      </c>
      <c r="CK370" s="5" t="str">
        <f t="shared" si="5251"/>
        <v/>
      </c>
      <c r="CL370" s="5" t="str">
        <f t="shared" si="5252"/>
        <v/>
      </c>
      <c r="CM370" s="5" t="str">
        <f t="shared" si="5253"/>
        <v/>
      </c>
      <c r="CN370" s="5" t="str">
        <f t="shared" si="5254"/>
        <v/>
      </c>
      <c r="CO370" s="5" t="str">
        <f t="shared" si="5255"/>
        <v/>
      </c>
      <c r="CP370" s="5" t="str">
        <f t="shared" si="5256"/>
        <v/>
      </c>
      <c r="CQ370" s="5" t="str">
        <f t="shared" si="5257"/>
        <v/>
      </c>
      <c r="CR370" s="5" t="str">
        <f t="shared" si="5258"/>
        <v/>
      </c>
      <c r="CS370" s="5" t="str">
        <f t="shared" si="5259"/>
        <v/>
      </c>
      <c r="CT370" s="5" t="str">
        <f t="shared" si="5260"/>
        <v/>
      </c>
      <c r="CU370" s="5" t="str">
        <f t="shared" si="5261"/>
        <v/>
      </c>
      <c r="CV370" s="5" t="str">
        <f t="shared" si="5262"/>
        <v/>
      </c>
      <c r="CW370" s="5" t="str">
        <f t="shared" si="5263"/>
        <v/>
      </c>
      <c r="CX370" s="5" t="str">
        <f t="shared" si="5264"/>
        <v/>
      </c>
      <c r="CY370" s="5" t="str">
        <f t="shared" si="5265"/>
        <v/>
      </c>
      <c r="CZ370" s="5" t="str">
        <f t="shared" si="5266"/>
        <v/>
      </c>
      <c r="DA370" s="5" t="str">
        <f t="shared" si="5267"/>
        <v/>
      </c>
      <c r="DB370" s="5" t="str">
        <f t="shared" si="5268"/>
        <v/>
      </c>
      <c r="DC370" s="5" t="str">
        <f t="shared" si="5269"/>
        <v/>
      </c>
      <c r="DD370" s="5" t="str">
        <f t="shared" si="5270"/>
        <v/>
      </c>
      <c r="DE370" s="5" t="str">
        <f t="shared" si="5271"/>
        <v/>
      </c>
      <c r="DF370" s="5" t="str">
        <f t="shared" si="5272"/>
        <v/>
      </c>
      <c r="DG370" s="5" t="str">
        <f t="shared" si="5273"/>
        <v/>
      </c>
      <c r="DH370" s="5" t="str">
        <f t="shared" si="5274"/>
        <v/>
      </c>
      <c r="DI370" s="5" t="str">
        <f t="shared" si="5275"/>
        <v/>
      </c>
      <c r="DJ370" s="5" t="str">
        <f t="shared" si="5276"/>
        <v>United Texas Bank - Dallas, TX</v>
      </c>
      <c r="DK370" s="5" t="str">
        <f t="shared" si="5277"/>
        <v/>
      </c>
      <c r="DL370" s="5" t="str">
        <f t="shared" si="5278"/>
        <v/>
      </c>
      <c r="DM370" s="5" t="str">
        <f t="shared" si="5279"/>
        <v/>
      </c>
      <c r="DN370" s="5" t="str">
        <f t="shared" si="5280"/>
        <v/>
      </c>
      <c r="DO370" s="5" t="str">
        <f t="shared" si="5281"/>
        <v/>
      </c>
      <c r="DP370" s="5" t="str">
        <f t="shared" si="5282"/>
        <v/>
      </c>
      <c r="DQ370" s="5" t="str">
        <f t="shared" si="5309"/>
        <v/>
      </c>
    </row>
    <row r="371" spans="1:121" x14ac:dyDescent="0.25">
      <c r="A371">
        <v>370</v>
      </c>
      <c r="B371" s="5">
        <v>4142850</v>
      </c>
      <c r="C371" t="str">
        <f t="shared" si="5288"/>
        <v>First FarmBank - Greeley, CO</v>
      </c>
      <c r="D371" s="21" t="s">
        <v>1859</v>
      </c>
      <c r="E371" s="19" t="s">
        <v>3018</v>
      </c>
      <c r="F371" s="19" t="s">
        <v>3010</v>
      </c>
      <c r="G371" s="19"/>
      <c r="K371" s="27">
        <v>362</v>
      </c>
      <c r="L371" s="28" t="str">
        <f>IF(HLOOKUP('Peer Comparison Tool'!$E$6,StateDropdownData,K371+1,FALSE)=0,"",HLOOKUP('Peer Comparison Tool'!$E$6,StateDropdownData,K371+1,FALSE))</f>
        <v/>
      </c>
      <c r="M371" s="29" t="str">
        <f>IF(HLOOKUP('Peer Comparison Tool'!$E$6,[0]!DropdownData,K371+1,FALSE)=0,"",HLOOKUP('Peer Comparison Tool'!$E$6,[0]!DropdownData,K371+1,FALSE))</f>
        <v/>
      </c>
      <c r="N371" s="27">
        <v>362</v>
      </c>
      <c r="O371" s="28" t="str">
        <f>IF(HLOOKUP('Peer Comparison Tool'!$G$6,StateDropdownData,N371+1,FALSE)=0,"",HLOOKUP('Peer Comparison Tool'!$G$6,StateDropdownData,N371+1,FALSE))</f>
        <v/>
      </c>
      <c r="P371" s="29" t="str">
        <f>IF(HLOOKUP('Peer Comparison Tool'!$G$6,DropdownData,N371+1,FALSE)=0,"",HLOOKUP('Peer Comparison Tool'!$G$6,DropdownData,N371+1,FALSE))</f>
        <v/>
      </c>
      <c r="Q371" s="27">
        <v>362</v>
      </c>
      <c r="R371" s="28" t="str">
        <f>IF(HLOOKUP('Peer Comparison Tool'!$I$6,StateDropdownData,Q371+1,FALSE)=0,"",HLOOKUP('Peer Comparison Tool'!$I$6,StateDropdownData,Q371+1,FALSE))</f>
        <v/>
      </c>
      <c r="S371" s="29" t="str">
        <f>IF(HLOOKUP('Peer Comparison Tool'!$I$6,DropdownData,Q371+1,FALSE)=0,"",HLOOKUP('Peer Comparison Tool'!$I$6,DropdownData,Q371+1,FALSE))</f>
        <v/>
      </c>
      <c r="T371" s="5" t="str">
        <f t="shared" si="5310"/>
        <v/>
      </c>
      <c r="U371" s="5" t="str">
        <f t="shared" si="5310"/>
        <v/>
      </c>
      <c r="V371" s="5" t="str">
        <f t="shared" si="5310"/>
        <v/>
      </c>
      <c r="W371" s="5" t="str">
        <f t="shared" si="5310"/>
        <v/>
      </c>
      <c r="X371" s="5" t="str">
        <f t="shared" si="5310"/>
        <v/>
      </c>
      <c r="Y371" s="5" t="str">
        <f t="shared" si="5310"/>
        <v/>
      </c>
      <c r="Z371" s="5" t="str">
        <f t="shared" si="5310"/>
        <v/>
      </c>
      <c r="AA371" s="5" t="str">
        <f t="shared" si="5310"/>
        <v/>
      </c>
      <c r="AB371" s="5" t="str">
        <f t="shared" si="5310"/>
        <v/>
      </c>
      <c r="AC371" s="5" t="str">
        <f t="shared" si="5310"/>
        <v/>
      </c>
      <c r="AD371" s="5" t="str">
        <f t="shared" si="5311"/>
        <v/>
      </c>
      <c r="AE371" s="5" t="str">
        <f t="shared" si="5311"/>
        <v/>
      </c>
      <c r="AF371" s="5" t="str">
        <f t="shared" si="5311"/>
        <v/>
      </c>
      <c r="AG371" s="5" t="str">
        <f t="shared" si="5311"/>
        <v/>
      </c>
      <c r="AH371" s="5" t="str">
        <f t="shared" si="5311"/>
        <v/>
      </c>
      <c r="AI371" s="5" t="str">
        <f t="shared" si="5311"/>
        <v/>
      </c>
      <c r="AJ371" s="5" t="str">
        <f t="shared" si="5311"/>
        <v/>
      </c>
      <c r="AK371" s="5" t="str">
        <f t="shared" si="5311"/>
        <v/>
      </c>
      <c r="AL371" s="5" t="str">
        <f t="shared" si="5311"/>
        <v/>
      </c>
      <c r="AM371" s="5" t="str">
        <f t="shared" si="5311"/>
        <v/>
      </c>
      <c r="AN371" s="5" t="str">
        <f t="shared" si="5312"/>
        <v/>
      </c>
      <c r="AO371" s="5" t="str">
        <f t="shared" si="5312"/>
        <v/>
      </c>
      <c r="AP371" s="5" t="str">
        <f t="shared" si="5312"/>
        <v/>
      </c>
      <c r="AQ371" s="5" t="str">
        <f t="shared" si="5312"/>
        <v/>
      </c>
      <c r="AR371" s="5" t="str">
        <f t="shared" si="5312"/>
        <v/>
      </c>
      <c r="AS371" s="5" t="str">
        <f t="shared" si="5312"/>
        <v/>
      </c>
      <c r="AT371" s="5" t="str">
        <f t="shared" si="5312"/>
        <v/>
      </c>
      <c r="AU371" s="5" t="str">
        <f t="shared" si="5312"/>
        <v/>
      </c>
      <c r="AV371" s="5" t="str">
        <f t="shared" si="5312"/>
        <v/>
      </c>
      <c r="AW371" s="5" t="str">
        <f t="shared" si="5312"/>
        <v/>
      </c>
      <c r="AX371" s="5" t="str">
        <f t="shared" si="5313"/>
        <v/>
      </c>
      <c r="AY371" s="5" t="str">
        <f t="shared" si="5313"/>
        <v/>
      </c>
      <c r="AZ371" s="5" t="str">
        <f t="shared" si="5313"/>
        <v/>
      </c>
      <c r="BA371" s="5" t="str">
        <f t="shared" si="5313"/>
        <v/>
      </c>
      <c r="BB371" s="5" t="str">
        <f t="shared" si="5313"/>
        <v/>
      </c>
      <c r="BC371" s="5" t="str">
        <f t="shared" si="5313"/>
        <v/>
      </c>
      <c r="BD371" s="5" t="str">
        <f t="shared" si="5313"/>
        <v/>
      </c>
      <c r="BE371" s="5" t="str">
        <f t="shared" si="5313"/>
        <v/>
      </c>
      <c r="BF371" s="5" t="str">
        <f t="shared" si="5313"/>
        <v/>
      </c>
      <c r="BG371" s="5" t="str">
        <f t="shared" si="5313"/>
        <v/>
      </c>
      <c r="BH371" s="5" t="str">
        <f t="shared" si="5314"/>
        <v/>
      </c>
      <c r="BI371" s="5" t="str">
        <f t="shared" si="5314"/>
        <v/>
      </c>
      <c r="BJ371" s="5">
        <f t="shared" si="5314"/>
        <v>1014514</v>
      </c>
      <c r="BK371" s="5" t="str">
        <f t="shared" si="5314"/>
        <v/>
      </c>
      <c r="BL371" s="5" t="str">
        <f t="shared" si="5314"/>
        <v/>
      </c>
      <c r="BM371" s="5" t="str">
        <f t="shared" si="5314"/>
        <v/>
      </c>
      <c r="BN371" s="5" t="str">
        <f t="shared" si="5314"/>
        <v/>
      </c>
      <c r="BO371" s="5" t="str">
        <f t="shared" si="5314"/>
        <v/>
      </c>
      <c r="BP371" s="5" t="str">
        <f t="shared" si="5314"/>
        <v/>
      </c>
      <c r="BQ371" s="5" t="str">
        <f t="shared" si="5314"/>
        <v/>
      </c>
      <c r="BR371" s="5"/>
      <c r="BT371" s="5" t="str">
        <f t="shared" si="5234"/>
        <v/>
      </c>
      <c r="BU371" s="5" t="str">
        <f t="shared" si="5235"/>
        <v/>
      </c>
      <c r="BV371" s="5" t="str">
        <f t="shared" si="5236"/>
        <v/>
      </c>
      <c r="BW371" s="5" t="str">
        <f t="shared" si="5237"/>
        <v/>
      </c>
      <c r="BX371" s="5" t="str">
        <f t="shared" si="5238"/>
        <v/>
      </c>
      <c r="BY371" s="5" t="str">
        <f t="shared" si="5239"/>
        <v/>
      </c>
      <c r="BZ371" s="5" t="str">
        <f t="shared" si="5240"/>
        <v/>
      </c>
      <c r="CA371" s="5" t="str">
        <f t="shared" si="5241"/>
        <v/>
      </c>
      <c r="CB371" s="5" t="str">
        <f t="shared" si="5242"/>
        <v/>
      </c>
      <c r="CC371" s="5" t="str">
        <f t="shared" si="5243"/>
        <v/>
      </c>
      <c r="CD371" s="5" t="str">
        <f t="shared" si="5244"/>
        <v/>
      </c>
      <c r="CE371" s="5" t="str">
        <f t="shared" si="5245"/>
        <v/>
      </c>
      <c r="CF371" s="5" t="str">
        <f t="shared" si="5246"/>
        <v/>
      </c>
      <c r="CG371" s="5" t="str">
        <f t="shared" si="5247"/>
        <v/>
      </c>
      <c r="CH371" s="5" t="str">
        <f t="shared" si="5248"/>
        <v/>
      </c>
      <c r="CI371" s="5" t="str">
        <f t="shared" si="5249"/>
        <v/>
      </c>
      <c r="CJ371" s="5" t="str">
        <f t="shared" si="5250"/>
        <v/>
      </c>
      <c r="CK371" s="5" t="str">
        <f t="shared" si="5251"/>
        <v/>
      </c>
      <c r="CL371" s="5" t="str">
        <f t="shared" si="5252"/>
        <v/>
      </c>
      <c r="CM371" s="5" t="str">
        <f t="shared" si="5253"/>
        <v/>
      </c>
      <c r="CN371" s="5" t="str">
        <f t="shared" si="5254"/>
        <v/>
      </c>
      <c r="CO371" s="5" t="str">
        <f t="shared" si="5255"/>
        <v/>
      </c>
      <c r="CP371" s="5" t="str">
        <f t="shared" si="5256"/>
        <v/>
      </c>
      <c r="CQ371" s="5" t="str">
        <f t="shared" si="5257"/>
        <v/>
      </c>
      <c r="CR371" s="5" t="str">
        <f t="shared" si="5258"/>
        <v/>
      </c>
      <c r="CS371" s="5" t="str">
        <f t="shared" si="5259"/>
        <v/>
      </c>
      <c r="CT371" s="5" t="str">
        <f t="shared" si="5260"/>
        <v/>
      </c>
      <c r="CU371" s="5" t="str">
        <f t="shared" si="5261"/>
        <v/>
      </c>
      <c r="CV371" s="5" t="str">
        <f t="shared" si="5262"/>
        <v/>
      </c>
      <c r="CW371" s="5" t="str">
        <f t="shared" si="5263"/>
        <v/>
      </c>
      <c r="CX371" s="5" t="str">
        <f t="shared" si="5264"/>
        <v/>
      </c>
      <c r="CY371" s="5" t="str">
        <f t="shared" si="5265"/>
        <v/>
      </c>
      <c r="CZ371" s="5" t="str">
        <f t="shared" si="5266"/>
        <v/>
      </c>
      <c r="DA371" s="5" t="str">
        <f t="shared" si="5267"/>
        <v/>
      </c>
      <c r="DB371" s="5" t="str">
        <f t="shared" si="5268"/>
        <v/>
      </c>
      <c r="DC371" s="5" t="str">
        <f t="shared" si="5269"/>
        <v/>
      </c>
      <c r="DD371" s="5" t="str">
        <f t="shared" si="5270"/>
        <v/>
      </c>
      <c r="DE371" s="5" t="str">
        <f t="shared" si="5271"/>
        <v/>
      </c>
      <c r="DF371" s="5" t="str">
        <f t="shared" si="5272"/>
        <v/>
      </c>
      <c r="DG371" s="5" t="str">
        <f t="shared" si="5273"/>
        <v/>
      </c>
      <c r="DH371" s="5" t="str">
        <f t="shared" si="5274"/>
        <v/>
      </c>
      <c r="DI371" s="5" t="str">
        <f t="shared" si="5275"/>
        <v/>
      </c>
      <c r="DJ371" s="5" t="str">
        <f t="shared" si="5276"/>
        <v>Unity National Bank of Houston - Houston, TX</v>
      </c>
      <c r="DK371" s="5" t="str">
        <f t="shared" si="5277"/>
        <v/>
      </c>
      <c r="DL371" s="5" t="str">
        <f t="shared" si="5278"/>
        <v/>
      </c>
      <c r="DM371" s="5" t="str">
        <f t="shared" si="5279"/>
        <v/>
      </c>
      <c r="DN371" s="5" t="str">
        <f t="shared" si="5280"/>
        <v/>
      </c>
      <c r="DO371" s="5" t="str">
        <f t="shared" si="5281"/>
        <v/>
      </c>
      <c r="DP371" s="5" t="str">
        <f t="shared" si="5282"/>
        <v/>
      </c>
      <c r="DQ371" s="5" t="str">
        <f t="shared" si="5309"/>
        <v/>
      </c>
    </row>
    <row r="372" spans="1:121" x14ac:dyDescent="0.25">
      <c r="A372">
        <v>371</v>
      </c>
      <c r="B372" s="5">
        <v>1010318</v>
      </c>
      <c r="C372" t="str">
        <f t="shared" si="5288"/>
        <v>First National Bank Colorado - Las Animas, CO</v>
      </c>
      <c r="D372" s="21" t="s">
        <v>10358</v>
      </c>
      <c r="E372" s="19" t="s">
        <v>3034</v>
      </c>
      <c r="F372" s="19" t="s">
        <v>3010</v>
      </c>
      <c r="G372" s="19"/>
      <c r="K372" s="27">
        <v>363</v>
      </c>
      <c r="L372" s="28" t="str">
        <f>IF(HLOOKUP('Peer Comparison Tool'!$E$6,StateDropdownData,K372+1,FALSE)=0,"",HLOOKUP('Peer Comparison Tool'!$E$6,StateDropdownData,K372+1,FALSE))</f>
        <v/>
      </c>
      <c r="M372" s="29" t="str">
        <f>IF(HLOOKUP('Peer Comparison Tool'!$E$6,[0]!DropdownData,K372+1,FALSE)=0,"",HLOOKUP('Peer Comparison Tool'!$E$6,[0]!DropdownData,K372+1,FALSE))</f>
        <v/>
      </c>
      <c r="N372" s="27">
        <v>363</v>
      </c>
      <c r="O372" s="28" t="str">
        <f>IF(HLOOKUP('Peer Comparison Tool'!$G$6,StateDropdownData,N372+1,FALSE)=0,"",HLOOKUP('Peer Comparison Tool'!$G$6,StateDropdownData,N372+1,FALSE))</f>
        <v/>
      </c>
      <c r="P372" s="29" t="str">
        <f>IF(HLOOKUP('Peer Comparison Tool'!$G$6,DropdownData,N372+1,FALSE)=0,"",HLOOKUP('Peer Comparison Tool'!$G$6,DropdownData,N372+1,FALSE))</f>
        <v/>
      </c>
      <c r="Q372" s="27">
        <v>363</v>
      </c>
      <c r="R372" s="28" t="str">
        <f>IF(HLOOKUP('Peer Comparison Tool'!$I$6,StateDropdownData,Q372+1,FALSE)=0,"",HLOOKUP('Peer Comparison Tool'!$I$6,StateDropdownData,Q372+1,FALSE))</f>
        <v/>
      </c>
      <c r="S372" s="29" t="str">
        <f>IF(HLOOKUP('Peer Comparison Tool'!$I$6,DropdownData,Q372+1,FALSE)=0,"",HLOOKUP('Peer Comparison Tool'!$I$6,DropdownData,Q372+1,FALSE))</f>
        <v/>
      </c>
      <c r="T372" s="5" t="str">
        <f t="shared" si="5310"/>
        <v/>
      </c>
      <c r="U372" s="5" t="str">
        <f t="shared" si="5310"/>
        <v/>
      </c>
      <c r="V372" s="5" t="str">
        <f t="shared" si="5310"/>
        <v/>
      </c>
      <c r="W372" s="5" t="str">
        <f t="shared" si="5310"/>
        <v/>
      </c>
      <c r="X372" s="5" t="str">
        <f t="shared" si="5310"/>
        <v/>
      </c>
      <c r="Y372" s="5" t="str">
        <f t="shared" si="5310"/>
        <v/>
      </c>
      <c r="Z372" s="5" t="str">
        <f t="shared" si="5310"/>
        <v/>
      </c>
      <c r="AA372" s="5" t="str">
        <f t="shared" si="5310"/>
        <v/>
      </c>
      <c r="AB372" s="5" t="str">
        <f t="shared" si="5310"/>
        <v/>
      </c>
      <c r="AC372" s="5" t="str">
        <f t="shared" si="5310"/>
        <v/>
      </c>
      <c r="AD372" s="5" t="str">
        <f t="shared" si="5311"/>
        <v/>
      </c>
      <c r="AE372" s="5" t="str">
        <f t="shared" si="5311"/>
        <v/>
      </c>
      <c r="AF372" s="5" t="str">
        <f t="shared" si="5311"/>
        <v/>
      </c>
      <c r="AG372" s="5" t="str">
        <f t="shared" si="5311"/>
        <v/>
      </c>
      <c r="AH372" s="5" t="str">
        <f t="shared" si="5311"/>
        <v/>
      </c>
      <c r="AI372" s="5" t="str">
        <f t="shared" si="5311"/>
        <v/>
      </c>
      <c r="AJ372" s="5" t="str">
        <f t="shared" si="5311"/>
        <v/>
      </c>
      <c r="AK372" s="5" t="str">
        <f t="shared" si="5311"/>
        <v/>
      </c>
      <c r="AL372" s="5" t="str">
        <f t="shared" si="5311"/>
        <v/>
      </c>
      <c r="AM372" s="5" t="str">
        <f t="shared" si="5311"/>
        <v/>
      </c>
      <c r="AN372" s="5" t="str">
        <f t="shared" si="5312"/>
        <v/>
      </c>
      <c r="AO372" s="5" t="str">
        <f t="shared" si="5312"/>
        <v/>
      </c>
      <c r="AP372" s="5" t="str">
        <f t="shared" si="5312"/>
        <v/>
      </c>
      <c r="AQ372" s="5" t="str">
        <f t="shared" si="5312"/>
        <v/>
      </c>
      <c r="AR372" s="5" t="str">
        <f t="shared" si="5312"/>
        <v/>
      </c>
      <c r="AS372" s="5" t="str">
        <f t="shared" si="5312"/>
        <v/>
      </c>
      <c r="AT372" s="5" t="str">
        <f t="shared" si="5312"/>
        <v/>
      </c>
      <c r="AU372" s="5" t="str">
        <f t="shared" si="5312"/>
        <v/>
      </c>
      <c r="AV372" s="5" t="str">
        <f t="shared" si="5312"/>
        <v/>
      </c>
      <c r="AW372" s="5" t="str">
        <f t="shared" si="5312"/>
        <v/>
      </c>
      <c r="AX372" s="5" t="str">
        <f t="shared" si="5313"/>
        <v/>
      </c>
      <c r="AY372" s="5" t="str">
        <f t="shared" si="5313"/>
        <v/>
      </c>
      <c r="AZ372" s="5" t="str">
        <f t="shared" si="5313"/>
        <v/>
      </c>
      <c r="BA372" s="5" t="str">
        <f t="shared" si="5313"/>
        <v/>
      </c>
      <c r="BB372" s="5" t="str">
        <f t="shared" si="5313"/>
        <v/>
      </c>
      <c r="BC372" s="5" t="str">
        <f t="shared" si="5313"/>
        <v/>
      </c>
      <c r="BD372" s="5" t="str">
        <f t="shared" si="5313"/>
        <v/>
      </c>
      <c r="BE372" s="5" t="str">
        <f t="shared" si="5313"/>
        <v/>
      </c>
      <c r="BF372" s="5" t="str">
        <f t="shared" si="5313"/>
        <v/>
      </c>
      <c r="BG372" s="5" t="str">
        <f t="shared" si="5313"/>
        <v/>
      </c>
      <c r="BH372" s="5" t="str">
        <f t="shared" si="5314"/>
        <v/>
      </c>
      <c r="BI372" s="5" t="str">
        <f t="shared" si="5314"/>
        <v/>
      </c>
      <c r="BJ372" s="5">
        <f t="shared" si="5314"/>
        <v>1015843</v>
      </c>
      <c r="BK372" s="5" t="str">
        <f t="shared" si="5314"/>
        <v/>
      </c>
      <c r="BL372" s="5" t="str">
        <f t="shared" si="5314"/>
        <v/>
      </c>
      <c r="BM372" s="5" t="str">
        <f t="shared" si="5314"/>
        <v/>
      </c>
      <c r="BN372" s="5" t="str">
        <f t="shared" si="5314"/>
        <v/>
      </c>
      <c r="BO372" s="5" t="str">
        <f t="shared" si="5314"/>
        <v/>
      </c>
      <c r="BP372" s="5" t="str">
        <f t="shared" si="5314"/>
        <v/>
      </c>
      <c r="BQ372" s="5" t="str">
        <f t="shared" si="5314"/>
        <v/>
      </c>
      <c r="BR372" s="5"/>
      <c r="BT372" s="5" t="str">
        <f t="shared" si="5234"/>
        <v/>
      </c>
      <c r="BU372" s="5" t="str">
        <f t="shared" si="5235"/>
        <v/>
      </c>
      <c r="BV372" s="5" t="str">
        <f t="shared" si="5236"/>
        <v/>
      </c>
      <c r="BW372" s="5" t="str">
        <f t="shared" si="5237"/>
        <v/>
      </c>
      <c r="BX372" s="5" t="str">
        <f t="shared" si="5238"/>
        <v/>
      </c>
      <c r="BY372" s="5" t="str">
        <f t="shared" si="5239"/>
        <v/>
      </c>
      <c r="BZ372" s="5" t="str">
        <f t="shared" si="5240"/>
        <v/>
      </c>
      <c r="CA372" s="5" t="str">
        <f t="shared" si="5241"/>
        <v/>
      </c>
      <c r="CB372" s="5" t="str">
        <f t="shared" si="5242"/>
        <v/>
      </c>
      <c r="CC372" s="5" t="str">
        <f t="shared" si="5243"/>
        <v/>
      </c>
      <c r="CD372" s="5" t="str">
        <f t="shared" si="5244"/>
        <v/>
      </c>
      <c r="CE372" s="5" t="str">
        <f t="shared" si="5245"/>
        <v/>
      </c>
      <c r="CF372" s="5" t="str">
        <f t="shared" si="5246"/>
        <v/>
      </c>
      <c r="CG372" s="5" t="str">
        <f t="shared" si="5247"/>
        <v/>
      </c>
      <c r="CH372" s="5" t="str">
        <f t="shared" si="5248"/>
        <v/>
      </c>
      <c r="CI372" s="5" t="str">
        <f t="shared" si="5249"/>
        <v/>
      </c>
      <c r="CJ372" s="5" t="str">
        <f t="shared" si="5250"/>
        <v/>
      </c>
      <c r="CK372" s="5" t="str">
        <f t="shared" si="5251"/>
        <v/>
      </c>
      <c r="CL372" s="5" t="str">
        <f t="shared" si="5252"/>
        <v/>
      </c>
      <c r="CM372" s="5" t="str">
        <f t="shared" si="5253"/>
        <v/>
      </c>
      <c r="CN372" s="5" t="str">
        <f t="shared" si="5254"/>
        <v/>
      </c>
      <c r="CO372" s="5" t="str">
        <f t="shared" si="5255"/>
        <v/>
      </c>
      <c r="CP372" s="5" t="str">
        <f t="shared" si="5256"/>
        <v/>
      </c>
      <c r="CQ372" s="5" t="str">
        <f t="shared" si="5257"/>
        <v/>
      </c>
      <c r="CR372" s="5" t="str">
        <f t="shared" si="5258"/>
        <v/>
      </c>
      <c r="CS372" s="5" t="str">
        <f t="shared" si="5259"/>
        <v/>
      </c>
      <c r="CT372" s="5" t="str">
        <f t="shared" si="5260"/>
        <v/>
      </c>
      <c r="CU372" s="5" t="str">
        <f t="shared" si="5261"/>
        <v/>
      </c>
      <c r="CV372" s="5" t="str">
        <f t="shared" si="5262"/>
        <v/>
      </c>
      <c r="CW372" s="5" t="str">
        <f t="shared" si="5263"/>
        <v/>
      </c>
      <c r="CX372" s="5" t="str">
        <f t="shared" si="5264"/>
        <v/>
      </c>
      <c r="CY372" s="5" t="str">
        <f t="shared" si="5265"/>
        <v/>
      </c>
      <c r="CZ372" s="5" t="str">
        <f t="shared" si="5266"/>
        <v/>
      </c>
      <c r="DA372" s="5" t="str">
        <f t="shared" si="5267"/>
        <v/>
      </c>
      <c r="DB372" s="5" t="str">
        <f t="shared" si="5268"/>
        <v/>
      </c>
      <c r="DC372" s="5" t="str">
        <f t="shared" si="5269"/>
        <v/>
      </c>
      <c r="DD372" s="5" t="str">
        <f t="shared" si="5270"/>
        <v/>
      </c>
      <c r="DE372" s="5" t="str">
        <f t="shared" si="5271"/>
        <v/>
      </c>
      <c r="DF372" s="5" t="str">
        <f t="shared" si="5272"/>
        <v/>
      </c>
      <c r="DG372" s="5" t="str">
        <f t="shared" si="5273"/>
        <v/>
      </c>
      <c r="DH372" s="5" t="str">
        <f t="shared" si="5274"/>
        <v/>
      </c>
      <c r="DI372" s="5" t="str">
        <f t="shared" si="5275"/>
        <v/>
      </c>
      <c r="DJ372" s="5" t="str">
        <f t="shared" si="5276"/>
        <v>ValueBank Texas - Corpus Christi, TX</v>
      </c>
      <c r="DK372" s="5" t="str">
        <f t="shared" si="5277"/>
        <v/>
      </c>
      <c r="DL372" s="5" t="str">
        <f t="shared" si="5278"/>
        <v/>
      </c>
      <c r="DM372" s="5" t="str">
        <f t="shared" si="5279"/>
        <v/>
      </c>
      <c r="DN372" s="5" t="str">
        <f t="shared" si="5280"/>
        <v/>
      </c>
      <c r="DO372" s="5" t="str">
        <f t="shared" si="5281"/>
        <v/>
      </c>
      <c r="DP372" s="5" t="str">
        <f t="shared" si="5282"/>
        <v/>
      </c>
      <c r="DQ372" s="5" t="str">
        <f t="shared" si="5309"/>
        <v/>
      </c>
    </row>
    <row r="373" spans="1:121" x14ac:dyDescent="0.25">
      <c r="A373">
        <v>372</v>
      </c>
      <c r="B373" s="5">
        <v>1009829</v>
      </c>
      <c r="C373" t="str">
        <f t="shared" si="5288"/>
        <v>First National Bank in Trinidad - Trinidad, CO</v>
      </c>
      <c r="D373" s="21" t="s">
        <v>2123</v>
      </c>
      <c r="E373" s="19" t="s">
        <v>3020</v>
      </c>
      <c r="F373" s="19" t="s">
        <v>3010</v>
      </c>
      <c r="G373" s="19"/>
      <c r="K373" s="27">
        <v>364</v>
      </c>
      <c r="L373" s="28" t="str">
        <f>IF(HLOOKUP('Peer Comparison Tool'!$E$6,StateDropdownData,K373+1,FALSE)=0,"",HLOOKUP('Peer Comparison Tool'!$E$6,StateDropdownData,K373+1,FALSE))</f>
        <v/>
      </c>
      <c r="M373" s="29" t="str">
        <f>IF(HLOOKUP('Peer Comparison Tool'!$E$6,[0]!DropdownData,K373+1,FALSE)=0,"",HLOOKUP('Peer Comparison Tool'!$E$6,[0]!DropdownData,K373+1,FALSE))</f>
        <v/>
      </c>
      <c r="N373" s="27">
        <v>364</v>
      </c>
      <c r="O373" s="28" t="str">
        <f>IF(HLOOKUP('Peer Comparison Tool'!$G$6,StateDropdownData,N373+1,FALSE)=0,"",HLOOKUP('Peer Comparison Tool'!$G$6,StateDropdownData,N373+1,FALSE))</f>
        <v/>
      </c>
      <c r="P373" s="29" t="str">
        <f>IF(HLOOKUP('Peer Comparison Tool'!$G$6,DropdownData,N373+1,FALSE)=0,"",HLOOKUP('Peer Comparison Tool'!$G$6,DropdownData,N373+1,FALSE))</f>
        <v/>
      </c>
      <c r="Q373" s="27">
        <v>364</v>
      </c>
      <c r="R373" s="28" t="str">
        <f>IF(HLOOKUP('Peer Comparison Tool'!$I$6,StateDropdownData,Q373+1,FALSE)=0,"",HLOOKUP('Peer Comparison Tool'!$I$6,StateDropdownData,Q373+1,FALSE))</f>
        <v/>
      </c>
      <c r="S373" s="29" t="str">
        <f>IF(HLOOKUP('Peer Comparison Tool'!$I$6,DropdownData,Q373+1,FALSE)=0,"",HLOOKUP('Peer Comparison Tool'!$I$6,DropdownData,Q373+1,FALSE))</f>
        <v/>
      </c>
      <c r="T373" s="5" t="str">
        <f t="shared" si="5310"/>
        <v/>
      </c>
      <c r="U373" s="5" t="str">
        <f t="shared" si="5310"/>
        <v/>
      </c>
      <c r="V373" s="5" t="str">
        <f t="shared" si="5310"/>
        <v/>
      </c>
      <c r="W373" s="5" t="str">
        <f t="shared" si="5310"/>
        <v/>
      </c>
      <c r="X373" s="5" t="str">
        <f t="shared" si="5310"/>
        <v/>
      </c>
      <c r="Y373" s="5" t="str">
        <f t="shared" si="5310"/>
        <v/>
      </c>
      <c r="Z373" s="5" t="str">
        <f t="shared" si="5310"/>
        <v/>
      </c>
      <c r="AA373" s="5" t="str">
        <f t="shared" si="5310"/>
        <v/>
      </c>
      <c r="AB373" s="5" t="str">
        <f t="shared" si="5310"/>
        <v/>
      </c>
      <c r="AC373" s="5" t="str">
        <f t="shared" si="5310"/>
        <v/>
      </c>
      <c r="AD373" s="5" t="str">
        <f t="shared" si="5311"/>
        <v/>
      </c>
      <c r="AE373" s="5" t="str">
        <f t="shared" si="5311"/>
        <v/>
      </c>
      <c r="AF373" s="5" t="str">
        <f t="shared" si="5311"/>
        <v/>
      </c>
      <c r="AG373" s="5" t="str">
        <f t="shared" si="5311"/>
        <v/>
      </c>
      <c r="AH373" s="5" t="str">
        <f t="shared" si="5311"/>
        <v/>
      </c>
      <c r="AI373" s="5" t="str">
        <f t="shared" si="5311"/>
        <v/>
      </c>
      <c r="AJ373" s="5" t="str">
        <f t="shared" si="5311"/>
        <v/>
      </c>
      <c r="AK373" s="5" t="str">
        <f t="shared" si="5311"/>
        <v/>
      </c>
      <c r="AL373" s="5" t="str">
        <f t="shared" si="5311"/>
        <v/>
      </c>
      <c r="AM373" s="5" t="str">
        <f t="shared" si="5311"/>
        <v/>
      </c>
      <c r="AN373" s="5" t="str">
        <f t="shared" si="5312"/>
        <v/>
      </c>
      <c r="AO373" s="5" t="str">
        <f t="shared" si="5312"/>
        <v/>
      </c>
      <c r="AP373" s="5" t="str">
        <f t="shared" si="5312"/>
        <v/>
      </c>
      <c r="AQ373" s="5" t="str">
        <f t="shared" si="5312"/>
        <v/>
      </c>
      <c r="AR373" s="5" t="str">
        <f t="shared" si="5312"/>
        <v/>
      </c>
      <c r="AS373" s="5" t="str">
        <f t="shared" si="5312"/>
        <v/>
      </c>
      <c r="AT373" s="5" t="str">
        <f t="shared" si="5312"/>
        <v/>
      </c>
      <c r="AU373" s="5" t="str">
        <f t="shared" si="5312"/>
        <v/>
      </c>
      <c r="AV373" s="5" t="str">
        <f t="shared" si="5312"/>
        <v/>
      </c>
      <c r="AW373" s="5" t="str">
        <f t="shared" si="5312"/>
        <v/>
      </c>
      <c r="AX373" s="5" t="str">
        <f t="shared" si="5313"/>
        <v/>
      </c>
      <c r="AY373" s="5" t="str">
        <f t="shared" si="5313"/>
        <v/>
      </c>
      <c r="AZ373" s="5" t="str">
        <f t="shared" si="5313"/>
        <v/>
      </c>
      <c r="BA373" s="5" t="str">
        <f t="shared" si="5313"/>
        <v/>
      </c>
      <c r="BB373" s="5" t="str">
        <f t="shared" si="5313"/>
        <v/>
      </c>
      <c r="BC373" s="5" t="str">
        <f t="shared" si="5313"/>
        <v/>
      </c>
      <c r="BD373" s="5" t="str">
        <f t="shared" si="5313"/>
        <v/>
      </c>
      <c r="BE373" s="5" t="str">
        <f t="shared" si="5313"/>
        <v/>
      </c>
      <c r="BF373" s="5" t="str">
        <f t="shared" si="5313"/>
        <v/>
      </c>
      <c r="BG373" s="5" t="str">
        <f t="shared" si="5313"/>
        <v/>
      </c>
      <c r="BH373" s="5" t="str">
        <f t="shared" si="5314"/>
        <v/>
      </c>
      <c r="BI373" s="5" t="str">
        <f t="shared" si="5314"/>
        <v/>
      </c>
      <c r="BJ373" s="5">
        <f t="shared" si="5314"/>
        <v>1004485</v>
      </c>
      <c r="BK373" s="5" t="str">
        <f t="shared" si="5314"/>
        <v/>
      </c>
      <c r="BL373" s="5" t="str">
        <f t="shared" si="5314"/>
        <v/>
      </c>
      <c r="BM373" s="5" t="str">
        <f t="shared" si="5314"/>
        <v/>
      </c>
      <c r="BN373" s="5" t="str">
        <f t="shared" si="5314"/>
        <v/>
      </c>
      <c r="BO373" s="5" t="str">
        <f t="shared" si="5314"/>
        <v/>
      </c>
      <c r="BP373" s="5" t="str">
        <f t="shared" si="5314"/>
        <v/>
      </c>
      <c r="BQ373" s="5" t="str">
        <f t="shared" si="5314"/>
        <v/>
      </c>
      <c r="BR373" s="5"/>
      <c r="BT373" s="5" t="str">
        <f t="shared" si="5234"/>
        <v/>
      </c>
      <c r="BU373" s="5" t="str">
        <f t="shared" si="5235"/>
        <v/>
      </c>
      <c r="BV373" s="5" t="str">
        <f t="shared" si="5236"/>
        <v/>
      </c>
      <c r="BW373" s="5" t="str">
        <f t="shared" si="5237"/>
        <v/>
      </c>
      <c r="BX373" s="5" t="str">
        <f t="shared" si="5238"/>
        <v/>
      </c>
      <c r="BY373" s="5" t="str">
        <f t="shared" si="5239"/>
        <v/>
      </c>
      <c r="BZ373" s="5" t="str">
        <f t="shared" si="5240"/>
        <v/>
      </c>
      <c r="CA373" s="5" t="str">
        <f t="shared" si="5241"/>
        <v/>
      </c>
      <c r="CB373" s="5" t="str">
        <f t="shared" si="5242"/>
        <v/>
      </c>
      <c r="CC373" s="5" t="str">
        <f t="shared" si="5243"/>
        <v/>
      </c>
      <c r="CD373" s="5" t="str">
        <f t="shared" si="5244"/>
        <v/>
      </c>
      <c r="CE373" s="5" t="str">
        <f t="shared" si="5245"/>
        <v/>
      </c>
      <c r="CF373" s="5" t="str">
        <f t="shared" si="5246"/>
        <v/>
      </c>
      <c r="CG373" s="5" t="str">
        <f t="shared" si="5247"/>
        <v/>
      </c>
      <c r="CH373" s="5" t="str">
        <f t="shared" si="5248"/>
        <v/>
      </c>
      <c r="CI373" s="5" t="str">
        <f t="shared" si="5249"/>
        <v/>
      </c>
      <c r="CJ373" s="5" t="str">
        <f t="shared" si="5250"/>
        <v/>
      </c>
      <c r="CK373" s="5" t="str">
        <f t="shared" si="5251"/>
        <v/>
      </c>
      <c r="CL373" s="5" t="str">
        <f t="shared" si="5252"/>
        <v/>
      </c>
      <c r="CM373" s="5" t="str">
        <f t="shared" si="5253"/>
        <v/>
      </c>
      <c r="CN373" s="5" t="str">
        <f t="shared" si="5254"/>
        <v/>
      </c>
      <c r="CO373" s="5" t="str">
        <f t="shared" si="5255"/>
        <v/>
      </c>
      <c r="CP373" s="5" t="str">
        <f t="shared" si="5256"/>
        <v/>
      </c>
      <c r="CQ373" s="5" t="str">
        <f t="shared" si="5257"/>
        <v/>
      </c>
      <c r="CR373" s="5" t="str">
        <f t="shared" si="5258"/>
        <v/>
      </c>
      <c r="CS373" s="5" t="str">
        <f t="shared" si="5259"/>
        <v/>
      </c>
      <c r="CT373" s="5" t="str">
        <f t="shared" si="5260"/>
        <v/>
      </c>
      <c r="CU373" s="5" t="str">
        <f t="shared" si="5261"/>
        <v/>
      </c>
      <c r="CV373" s="5" t="str">
        <f t="shared" si="5262"/>
        <v/>
      </c>
      <c r="CW373" s="5" t="str">
        <f t="shared" si="5263"/>
        <v/>
      </c>
      <c r="CX373" s="5" t="str">
        <f t="shared" si="5264"/>
        <v/>
      </c>
      <c r="CY373" s="5" t="str">
        <f t="shared" si="5265"/>
        <v/>
      </c>
      <c r="CZ373" s="5" t="str">
        <f t="shared" si="5266"/>
        <v/>
      </c>
      <c r="DA373" s="5" t="str">
        <f t="shared" si="5267"/>
        <v/>
      </c>
      <c r="DB373" s="5" t="str">
        <f t="shared" si="5268"/>
        <v/>
      </c>
      <c r="DC373" s="5" t="str">
        <f t="shared" si="5269"/>
        <v/>
      </c>
      <c r="DD373" s="5" t="str">
        <f t="shared" si="5270"/>
        <v/>
      </c>
      <c r="DE373" s="5" t="str">
        <f t="shared" si="5271"/>
        <v/>
      </c>
      <c r="DF373" s="5" t="str">
        <f t="shared" si="5272"/>
        <v/>
      </c>
      <c r="DG373" s="5" t="str">
        <f t="shared" si="5273"/>
        <v/>
      </c>
      <c r="DH373" s="5" t="str">
        <f t="shared" si="5274"/>
        <v/>
      </c>
      <c r="DI373" s="5" t="str">
        <f t="shared" si="5275"/>
        <v/>
      </c>
      <c r="DJ373" s="5" t="str">
        <f t="shared" si="5276"/>
        <v>Vantage Bank Texas - San Antonio, TX</v>
      </c>
      <c r="DK373" s="5" t="str">
        <f t="shared" si="5277"/>
        <v/>
      </c>
      <c r="DL373" s="5" t="str">
        <f t="shared" si="5278"/>
        <v/>
      </c>
      <c r="DM373" s="5" t="str">
        <f t="shared" si="5279"/>
        <v/>
      </c>
      <c r="DN373" s="5" t="str">
        <f t="shared" si="5280"/>
        <v/>
      </c>
      <c r="DO373" s="5" t="str">
        <f t="shared" si="5281"/>
        <v/>
      </c>
      <c r="DP373" s="5" t="str">
        <f t="shared" si="5282"/>
        <v/>
      </c>
      <c r="DQ373" s="5" t="str">
        <f t="shared" si="5309"/>
        <v/>
      </c>
    </row>
    <row r="374" spans="1:121" x14ac:dyDescent="0.25">
      <c r="A374">
        <v>373</v>
      </c>
      <c r="B374" s="5">
        <v>1007494</v>
      </c>
      <c r="C374" t="str">
        <f t="shared" si="5288"/>
        <v>First National Bank of Hugo - Hugo, CO</v>
      </c>
      <c r="D374" s="21" t="s">
        <v>2122</v>
      </c>
      <c r="E374" s="19" t="s">
        <v>3033</v>
      </c>
      <c r="F374" s="19" t="s">
        <v>3010</v>
      </c>
      <c r="G374" s="19"/>
      <c r="K374" s="27">
        <v>365</v>
      </c>
      <c r="L374" s="28" t="str">
        <f>IF(HLOOKUP('Peer Comparison Tool'!$E$6,StateDropdownData,K374+1,FALSE)=0,"",HLOOKUP('Peer Comparison Tool'!$E$6,StateDropdownData,K374+1,FALSE))</f>
        <v/>
      </c>
      <c r="M374" s="29" t="str">
        <f>IF(HLOOKUP('Peer Comparison Tool'!$E$6,[0]!DropdownData,K374+1,FALSE)=0,"",HLOOKUP('Peer Comparison Tool'!$E$6,[0]!DropdownData,K374+1,FALSE))</f>
        <v/>
      </c>
      <c r="N374" s="27">
        <v>365</v>
      </c>
      <c r="O374" s="28" t="str">
        <f>IF(HLOOKUP('Peer Comparison Tool'!$G$6,StateDropdownData,N374+1,FALSE)=0,"",HLOOKUP('Peer Comparison Tool'!$G$6,StateDropdownData,N374+1,FALSE))</f>
        <v/>
      </c>
      <c r="P374" s="29" t="str">
        <f>IF(HLOOKUP('Peer Comparison Tool'!$G$6,DropdownData,N374+1,FALSE)=0,"",HLOOKUP('Peer Comparison Tool'!$G$6,DropdownData,N374+1,FALSE))</f>
        <v/>
      </c>
      <c r="Q374" s="27">
        <v>365</v>
      </c>
      <c r="R374" s="28" t="str">
        <f>IF(HLOOKUP('Peer Comparison Tool'!$I$6,StateDropdownData,Q374+1,FALSE)=0,"",HLOOKUP('Peer Comparison Tool'!$I$6,StateDropdownData,Q374+1,FALSE))</f>
        <v/>
      </c>
      <c r="S374" s="29" t="str">
        <f>IF(HLOOKUP('Peer Comparison Tool'!$I$6,DropdownData,Q374+1,FALSE)=0,"",HLOOKUP('Peer Comparison Tool'!$I$6,DropdownData,Q374+1,FALSE))</f>
        <v/>
      </c>
      <c r="T374" s="5" t="str">
        <f t="shared" si="5310"/>
        <v/>
      </c>
      <c r="U374" s="5" t="str">
        <f t="shared" si="5310"/>
        <v/>
      </c>
      <c r="V374" s="5" t="str">
        <f t="shared" si="5310"/>
        <v/>
      </c>
      <c r="W374" s="5" t="str">
        <f t="shared" si="5310"/>
        <v/>
      </c>
      <c r="X374" s="5" t="str">
        <f t="shared" si="5310"/>
        <v/>
      </c>
      <c r="Y374" s="5" t="str">
        <f t="shared" si="5310"/>
        <v/>
      </c>
      <c r="Z374" s="5" t="str">
        <f t="shared" si="5310"/>
        <v/>
      </c>
      <c r="AA374" s="5" t="str">
        <f t="shared" si="5310"/>
        <v/>
      </c>
      <c r="AB374" s="5" t="str">
        <f t="shared" si="5310"/>
        <v/>
      </c>
      <c r="AC374" s="5" t="str">
        <f t="shared" si="5310"/>
        <v/>
      </c>
      <c r="AD374" s="5" t="str">
        <f t="shared" si="5311"/>
        <v/>
      </c>
      <c r="AE374" s="5" t="str">
        <f t="shared" si="5311"/>
        <v/>
      </c>
      <c r="AF374" s="5" t="str">
        <f t="shared" si="5311"/>
        <v/>
      </c>
      <c r="AG374" s="5" t="str">
        <f t="shared" si="5311"/>
        <v/>
      </c>
      <c r="AH374" s="5" t="str">
        <f t="shared" si="5311"/>
        <v/>
      </c>
      <c r="AI374" s="5" t="str">
        <f t="shared" si="5311"/>
        <v/>
      </c>
      <c r="AJ374" s="5" t="str">
        <f t="shared" si="5311"/>
        <v/>
      </c>
      <c r="AK374" s="5" t="str">
        <f t="shared" si="5311"/>
        <v/>
      </c>
      <c r="AL374" s="5" t="str">
        <f t="shared" si="5311"/>
        <v/>
      </c>
      <c r="AM374" s="5" t="str">
        <f t="shared" si="5311"/>
        <v/>
      </c>
      <c r="AN374" s="5" t="str">
        <f t="shared" si="5312"/>
        <v/>
      </c>
      <c r="AO374" s="5" t="str">
        <f t="shared" si="5312"/>
        <v/>
      </c>
      <c r="AP374" s="5" t="str">
        <f t="shared" si="5312"/>
        <v/>
      </c>
      <c r="AQ374" s="5" t="str">
        <f t="shared" si="5312"/>
        <v/>
      </c>
      <c r="AR374" s="5" t="str">
        <f t="shared" si="5312"/>
        <v/>
      </c>
      <c r="AS374" s="5" t="str">
        <f t="shared" si="5312"/>
        <v/>
      </c>
      <c r="AT374" s="5" t="str">
        <f t="shared" si="5312"/>
        <v/>
      </c>
      <c r="AU374" s="5" t="str">
        <f t="shared" si="5312"/>
        <v/>
      </c>
      <c r="AV374" s="5" t="str">
        <f t="shared" si="5312"/>
        <v/>
      </c>
      <c r="AW374" s="5" t="str">
        <f t="shared" si="5312"/>
        <v/>
      </c>
      <c r="AX374" s="5" t="str">
        <f t="shared" si="5313"/>
        <v/>
      </c>
      <c r="AY374" s="5" t="str">
        <f t="shared" si="5313"/>
        <v/>
      </c>
      <c r="AZ374" s="5" t="str">
        <f t="shared" si="5313"/>
        <v/>
      </c>
      <c r="BA374" s="5" t="str">
        <f t="shared" si="5313"/>
        <v/>
      </c>
      <c r="BB374" s="5" t="str">
        <f t="shared" si="5313"/>
        <v/>
      </c>
      <c r="BC374" s="5" t="str">
        <f t="shared" si="5313"/>
        <v/>
      </c>
      <c r="BD374" s="5" t="str">
        <f t="shared" si="5313"/>
        <v/>
      </c>
      <c r="BE374" s="5" t="str">
        <f t="shared" si="5313"/>
        <v/>
      </c>
      <c r="BF374" s="5" t="str">
        <f t="shared" si="5313"/>
        <v/>
      </c>
      <c r="BG374" s="5" t="str">
        <f t="shared" si="5313"/>
        <v/>
      </c>
      <c r="BH374" s="5" t="str">
        <f t="shared" si="5314"/>
        <v/>
      </c>
      <c r="BI374" s="5" t="str">
        <f t="shared" si="5314"/>
        <v/>
      </c>
      <c r="BJ374" s="5">
        <f t="shared" si="5314"/>
        <v>1004856</v>
      </c>
      <c r="BK374" s="5" t="str">
        <f t="shared" si="5314"/>
        <v/>
      </c>
      <c r="BL374" s="5" t="str">
        <f t="shared" si="5314"/>
        <v/>
      </c>
      <c r="BM374" s="5" t="str">
        <f t="shared" si="5314"/>
        <v/>
      </c>
      <c r="BN374" s="5" t="str">
        <f t="shared" si="5314"/>
        <v/>
      </c>
      <c r="BO374" s="5" t="str">
        <f t="shared" si="5314"/>
        <v/>
      </c>
      <c r="BP374" s="5" t="str">
        <f t="shared" si="5314"/>
        <v/>
      </c>
      <c r="BQ374" s="5" t="str">
        <f t="shared" si="5314"/>
        <v/>
      </c>
      <c r="BR374" s="5"/>
      <c r="BT374" s="5" t="str">
        <f t="shared" si="5234"/>
        <v/>
      </c>
      <c r="BU374" s="5" t="str">
        <f t="shared" si="5235"/>
        <v/>
      </c>
      <c r="BV374" s="5" t="str">
        <f t="shared" si="5236"/>
        <v/>
      </c>
      <c r="BW374" s="5" t="str">
        <f t="shared" si="5237"/>
        <v/>
      </c>
      <c r="BX374" s="5" t="str">
        <f t="shared" si="5238"/>
        <v/>
      </c>
      <c r="BY374" s="5" t="str">
        <f t="shared" si="5239"/>
        <v/>
      </c>
      <c r="BZ374" s="5" t="str">
        <f t="shared" si="5240"/>
        <v/>
      </c>
      <c r="CA374" s="5" t="str">
        <f t="shared" si="5241"/>
        <v/>
      </c>
      <c r="CB374" s="5" t="str">
        <f t="shared" si="5242"/>
        <v/>
      </c>
      <c r="CC374" s="5" t="str">
        <f t="shared" si="5243"/>
        <v/>
      </c>
      <c r="CD374" s="5" t="str">
        <f t="shared" si="5244"/>
        <v/>
      </c>
      <c r="CE374" s="5" t="str">
        <f t="shared" si="5245"/>
        <v/>
      </c>
      <c r="CF374" s="5" t="str">
        <f t="shared" si="5246"/>
        <v/>
      </c>
      <c r="CG374" s="5" t="str">
        <f t="shared" si="5247"/>
        <v/>
      </c>
      <c r="CH374" s="5" t="str">
        <f t="shared" si="5248"/>
        <v/>
      </c>
      <c r="CI374" s="5" t="str">
        <f t="shared" si="5249"/>
        <v/>
      </c>
      <c r="CJ374" s="5" t="str">
        <f t="shared" si="5250"/>
        <v/>
      </c>
      <c r="CK374" s="5" t="str">
        <f t="shared" si="5251"/>
        <v/>
      </c>
      <c r="CL374" s="5" t="str">
        <f t="shared" si="5252"/>
        <v/>
      </c>
      <c r="CM374" s="5" t="str">
        <f t="shared" si="5253"/>
        <v/>
      </c>
      <c r="CN374" s="5" t="str">
        <f t="shared" si="5254"/>
        <v/>
      </c>
      <c r="CO374" s="5" t="str">
        <f t="shared" si="5255"/>
        <v/>
      </c>
      <c r="CP374" s="5" t="str">
        <f t="shared" si="5256"/>
        <v/>
      </c>
      <c r="CQ374" s="5" t="str">
        <f t="shared" si="5257"/>
        <v/>
      </c>
      <c r="CR374" s="5" t="str">
        <f t="shared" si="5258"/>
        <v/>
      </c>
      <c r="CS374" s="5" t="str">
        <f t="shared" si="5259"/>
        <v/>
      </c>
      <c r="CT374" s="5" t="str">
        <f t="shared" si="5260"/>
        <v/>
      </c>
      <c r="CU374" s="5" t="str">
        <f t="shared" si="5261"/>
        <v/>
      </c>
      <c r="CV374" s="5" t="str">
        <f t="shared" si="5262"/>
        <v/>
      </c>
      <c r="CW374" s="5" t="str">
        <f t="shared" si="5263"/>
        <v/>
      </c>
      <c r="CX374" s="5" t="str">
        <f t="shared" si="5264"/>
        <v/>
      </c>
      <c r="CY374" s="5" t="str">
        <f t="shared" si="5265"/>
        <v/>
      </c>
      <c r="CZ374" s="5" t="str">
        <f t="shared" si="5266"/>
        <v/>
      </c>
      <c r="DA374" s="5" t="str">
        <f t="shared" si="5267"/>
        <v/>
      </c>
      <c r="DB374" s="5" t="str">
        <f t="shared" si="5268"/>
        <v/>
      </c>
      <c r="DC374" s="5" t="str">
        <f t="shared" si="5269"/>
        <v/>
      </c>
      <c r="DD374" s="5" t="str">
        <f t="shared" si="5270"/>
        <v/>
      </c>
      <c r="DE374" s="5" t="str">
        <f t="shared" si="5271"/>
        <v/>
      </c>
      <c r="DF374" s="5" t="str">
        <f t="shared" si="5272"/>
        <v/>
      </c>
      <c r="DG374" s="5" t="str">
        <f t="shared" si="5273"/>
        <v/>
      </c>
      <c r="DH374" s="5" t="str">
        <f t="shared" si="5274"/>
        <v/>
      </c>
      <c r="DI374" s="5" t="str">
        <f t="shared" si="5275"/>
        <v/>
      </c>
      <c r="DJ374" s="5" t="str">
        <f t="shared" si="5276"/>
        <v>VeraBank, National Association - Henderson, TX</v>
      </c>
      <c r="DK374" s="5" t="str">
        <f t="shared" si="5277"/>
        <v/>
      </c>
      <c r="DL374" s="5" t="str">
        <f t="shared" si="5278"/>
        <v/>
      </c>
      <c r="DM374" s="5" t="str">
        <f t="shared" si="5279"/>
        <v/>
      </c>
      <c r="DN374" s="5" t="str">
        <f t="shared" si="5280"/>
        <v/>
      </c>
      <c r="DO374" s="5" t="str">
        <f t="shared" si="5281"/>
        <v/>
      </c>
      <c r="DP374" s="5" t="str">
        <f t="shared" si="5282"/>
        <v/>
      </c>
      <c r="DQ374" s="5" t="str">
        <f t="shared" si="5309"/>
        <v/>
      </c>
    </row>
    <row r="375" spans="1:121" x14ac:dyDescent="0.25">
      <c r="A375">
        <v>374</v>
      </c>
      <c r="B375" s="5">
        <v>1015896</v>
      </c>
      <c r="C375" t="str">
        <f t="shared" si="5288"/>
        <v>First National Bank, Cortez - Cortez, CO</v>
      </c>
      <c r="D375" s="21" t="s">
        <v>2558</v>
      </c>
      <c r="E375" s="19" t="s">
        <v>3035</v>
      </c>
      <c r="F375" s="19" t="s">
        <v>3010</v>
      </c>
      <c r="G375" s="19"/>
      <c r="K375" s="27">
        <v>366</v>
      </c>
      <c r="L375" s="28" t="str">
        <f>IF(HLOOKUP('Peer Comparison Tool'!$E$6,StateDropdownData,K375+1,FALSE)=0,"",HLOOKUP('Peer Comparison Tool'!$E$6,StateDropdownData,K375+1,FALSE))</f>
        <v/>
      </c>
      <c r="M375" s="29" t="str">
        <f>IF(HLOOKUP('Peer Comparison Tool'!$E$6,[0]!DropdownData,K375+1,FALSE)=0,"",HLOOKUP('Peer Comparison Tool'!$E$6,[0]!DropdownData,K375+1,FALSE))</f>
        <v/>
      </c>
      <c r="N375" s="27">
        <v>366</v>
      </c>
      <c r="O375" s="28" t="str">
        <f>IF(HLOOKUP('Peer Comparison Tool'!$G$6,StateDropdownData,N375+1,FALSE)=0,"",HLOOKUP('Peer Comparison Tool'!$G$6,StateDropdownData,N375+1,FALSE))</f>
        <v/>
      </c>
      <c r="P375" s="29" t="str">
        <f>IF(HLOOKUP('Peer Comparison Tool'!$G$6,DropdownData,N375+1,FALSE)=0,"",HLOOKUP('Peer Comparison Tool'!$G$6,DropdownData,N375+1,FALSE))</f>
        <v/>
      </c>
      <c r="Q375" s="27">
        <v>366</v>
      </c>
      <c r="R375" s="28" t="str">
        <f>IF(HLOOKUP('Peer Comparison Tool'!$I$6,StateDropdownData,Q375+1,FALSE)=0,"",HLOOKUP('Peer Comparison Tool'!$I$6,StateDropdownData,Q375+1,FALSE))</f>
        <v/>
      </c>
      <c r="S375" s="29" t="str">
        <f>IF(HLOOKUP('Peer Comparison Tool'!$I$6,DropdownData,Q375+1,FALSE)=0,"",HLOOKUP('Peer Comparison Tool'!$I$6,DropdownData,Q375+1,FALSE))</f>
        <v/>
      </c>
      <c r="T375" s="5" t="str">
        <f t="shared" si="5310"/>
        <v/>
      </c>
      <c r="U375" s="5" t="str">
        <f t="shared" si="5310"/>
        <v/>
      </c>
      <c r="V375" s="5" t="str">
        <f t="shared" si="5310"/>
        <v/>
      </c>
      <c r="W375" s="5" t="str">
        <f t="shared" si="5310"/>
        <v/>
      </c>
      <c r="X375" s="5" t="str">
        <f t="shared" si="5310"/>
        <v/>
      </c>
      <c r="Y375" s="5" t="str">
        <f t="shared" si="5310"/>
        <v/>
      </c>
      <c r="Z375" s="5" t="str">
        <f t="shared" si="5310"/>
        <v/>
      </c>
      <c r="AA375" s="5" t="str">
        <f t="shared" si="5310"/>
        <v/>
      </c>
      <c r="AB375" s="5" t="str">
        <f t="shared" si="5310"/>
        <v/>
      </c>
      <c r="AC375" s="5" t="str">
        <f t="shared" si="5310"/>
        <v/>
      </c>
      <c r="AD375" s="5" t="str">
        <f t="shared" si="5311"/>
        <v/>
      </c>
      <c r="AE375" s="5" t="str">
        <f t="shared" si="5311"/>
        <v/>
      </c>
      <c r="AF375" s="5" t="str">
        <f t="shared" si="5311"/>
        <v/>
      </c>
      <c r="AG375" s="5" t="str">
        <f t="shared" si="5311"/>
        <v/>
      </c>
      <c r="AH375" s="5" t="str">
        <f t="shared" si="5311"/>
        <v/>
      </c>
      <c r="AI375" s="5" t="str">
        <f t="shared" si="5311"/>
        <v/>
      </c>
      <c r="AJ375" s="5" t="str">
        <f t="shared" si="5311"/>
        <v/>
      </c>
      <c r="AK375" s="5" t="str">
        <f t="shared" si="5311"/>
        <v/>
      </c>
      <c r="AL375" s="5" t="str">
        <f t="shared" si="5311"/>
        <v/>
      </c>
      <c r="AM375" s="5" t="str">
        <f t="shared" si="5311"/>
        <v/>
      </c>
      <c r="AN375" s="5" t="str">
        <f t="shared" si="5312"/>
        <v/>
      </c>
      <c r="AO375" s="5" t="str">
        <f t="shared" si="5312"/>
        <v/>
      </c>
      <c r="AP375" s="5" t="str">
        <f t="shared" si="5312"/>
        <v/>
      </c>
      <c r="AQ375" s="5" t="str">
        <f t="shared" si="5312"/>
        <v/>
      </c>
      <c r="AR375" s="5" t="str">
        <f t="shared" si="5312"/>
        <v/>
      </c>
      <c r="AS375" s="5" t="str">
        <f t="shared" si="5312"/>
        <v/>
      </c>
      <c r="AT375" s="5" t="str">
        <f t="shared" si="5312"/>
        <v/>
      </c>
      <c r="AU375" s="5" t="str">
        <f t="shared" si="5312"/>
        <v/>
      </c>
      <c r="AV375" s="5" t="str">
        <f t="shared" si="5312"/>
        <v/>
      </c>
      <c r="AW375" s="5" t="str">
        <f t="shared" si="5312"/>
        <v/>
      </c>
      <c r="AX375" s="5" t="str">
        <f t="shared" si="5313"/>
        <v/>
      </c>
      <c r="AY375" s="5" t="str">
        <f t="shared" si="5313"/>
        <v/>
      </c>
      <c r="AZ375" s="5" t="str">
        <f t="shared" si="5313"/>
        <v/>
      </c>
      <c r="BA375" s="5" t="str">
        <f t="shared" si="5313"/>
        <v/>
      </c>
      <c r="BB375" s="5" t="str">
        <f t="shared" si="5313"/>
        <v/>
      </c>
      <c r="BC375" s="5" t="str">
        <f t="shared" si="5313"/>
        <v/>
      </c>
      <c r="BD375" s="5" t="str">
        <f t="shared" si="5313"/>
        <v/>
      </c>
      <c r="BE375" s="5" t="str">
        <f t="shared" si="5313"/>
        <v/>
      </c>
      <c r="BF375" s="5" t="str">
        <f t="shared" si="5313"/>
        <v/>
      </c>
      <c r="BG375" s="5" t="str">
        <f t="shared" si="5313"/>
        <v/>
      </c>
      <c r="BH375" s="5" t="str">
        <f t="shared" si="5314"/>
        <v/>
      </c>
      <c r="BI375" s="5" t="str">
        <f t="shared" si="5314"/>
        <v/>
      </c>
      <c r="BJ375" s="5">
        <f t="shared" si="5314"/>
        <v>4089484</v>
      </c>
      <c r="BK375" s="5" t="str">
        <f t="shared" si="5314"/>
        <v/>
      </c>
      <c r="BL375" s="5" t="str">
        <f t="shared" si="5314"/>
        <v/>
      </c>
      <c r="BM375" s="5" t="str">
        <f t="shared" si="5314"/>
        <v/>
      </c>
      <c r="BN375" s="5" t="str">
        <f t="shared" si="5314"/>
        <v/>
      </c>
      <c r="BO375" s="5" t="str">
        <f t="shared" si="5314"/>
        <v/>
      </c>
      <c r="BP375" s="5" t="str">
        <f t="shared" si="5314"/>
        <v/>
      </c>
      <c r="BQ375" s="5" t="str">
        <f t="shared" si="5314"/>
        <v/>
      </c>
      <c r="BR375" s="5"/>
      <c r="BT375" s="5" t="str">
        <f t="shared" si="5234"/>
        <v/>
      </c>
      <c r="BU375" s="5" t="str">
        <f t="shared" si="5235"/>
        <v/>
      </c>
      <c r="BV375" s="5" t="str">
        <f t="shared" si="5236"/>
        <v/>
      </c>
      <c r="BW375" s="5" t="str">
        <f t="shared" si="5237"/>
        <v/>
      </c>
      <c r="BX375" s="5" t="str">
        <f t="shared" si="5238"/>
        <v/>
      </c>
      <c r="BY375" s="5" t="str">
        <f t="shared" si="5239"/>
        <v/>
      </c>
      <c r="BZ375" s="5" t="str">
        <f t="shared" si="5240"/>
        <v/>
      </c>
      <c r="CA375" s="5" t="str">
        <f t="shared" si="5241"/>
        <v/>
      </c>
      <c r="CB375" s="5" t="str">
        <f t="shared" si="5242"/>
        <v/>
      </c>
      <c r="CC375" s="5" t="str">
        <f t="shared" si="5243"/>
        <v/>
      </c>
      <c r="CD375" s="5" t="str">
        <f t="shared" si="5244"/>
        <v/>
      </c>
      <c r="CE375" s="5" t="str">
        <f t="shared" si="5245"/>
        <v/>
      </c>
      <c r="CF375" s="5" t="str">
        <f t="shared" si="5246"/>
        <v/>
      </c>
      <c r="CG375" s="5" t="str">
        <f t="shared" si="5247"/>
        <v/>
      </c>
      <c r="CH375" s="5" t="str">
        <f t="shared" si="5248"/>
        <v/>
      </c>
      <c r="CI375" s="5" t="str">
        <f t="shared" si="5249"/>
        <v/>
      </c>
      <c r="CJ375" s="5" t="str">
        <f t="shared" si="5250"/>
        <v/>
      </c>
      <c r="CK375" s="5" t="str">
        <f t="shared" si="5251"/>
        <v/>
      </c>
      <c r="CL375" s="5" t="str">
        <f t="shared" si="5252"/>
        <v/>
      </c>
      <c r="CM375" s="5" t="str">
        <f t="shared" si="5253"/>
        <v/>
      </c>
      <c r="CN375" s="5" t="str">
        <f t="shared" si="5254"/>
        <v/>
      </c>
      <c r="CO375" s="5" t="str">
        <f t="shared" si="5255"/>
        <v/>
      </c>
      <c r="CP375" s="5" t="str">
        <f t="shared" si="5256"/>
        <v/>
      </c>
      <c r="CQ375" s="5" t="str">
        <f t="shared" si="5257"/>
        <v/>
      </c>
      <c r="CR375" s="5" t="str">
        <f t="shared" si="5258"/>
        <v/>
      </c>
      <c r="CS375" s="5" t="str">
        <f t="shared" si="5259"/>
        <v/>
      </c>
      <c r="CT375" s="5" t="str">
        <f t="shared" si="5260"/>
        <v/>
      </c>
      <c r="CU375" s="5" t="str">
        <f t="shared" si="5261"/>
        <v/>
      </c>
      <c r="CV375" s="5" t="str">
        <f t="shared" si="5262"/>
        <v/>
      </c>
      <c r="CW375" s="5" t="str">
        <f t="shared" si="5263"/>
        <v/>
      </c>
      <c r="CX375" s="5" t="str">
        <f t="shared" si="5264"/>
        <v/>
      </c>
      <c r="CY375" s="5" t="str">
        <f t="shared" si="5265"/>
        <v/>
      </c>
      <c r="CZ375" s="5" t="str">
        <f t="shared" si="5266"/>
        <v/>
      </c>
      <c r="DA375" s="5" t="str">
        <f t="shared" si="5267"/>
        <v/>
      </c>
      <c r="DB375" s="5" t="str">
        <f t="shared" si="5268"/>
        <v/>
      </c>
      <c r="DC375" s="5" t="str">
        <f t="shared" si="5269"/>
        <v/>
      </c>
      <c r="DD375" s="5" t="str">
        <f t="shared" si="5270"/>
        <v/>
      </c>
      <c r="DE375" s="5" t="str">
        <f t="shared" si="5271"/>
        <v/>
      </c>
      <c r="DF375" s="5" t="str">
        <f t="shared" si="5272"/>
        <v/>
      </c>
      <c r="DG375" s="5" t="str">
        <f t="shared" si="5273"/>
        <v/>
      </c>
      <c r="DH375" s="5" t="str">
        <f t="shared" si="5274"/>
        <v/>
      </c>
      <c r="DI375" s="5" t="str">
        <f t="shared" si="5275"/>
        <v/>
      </c>
      <c r="DJ375" s="5" t="str">
        <f t="shared" si="5276"/>
        <v>Veritex Community Bank - Dallas, TX</v>
      </c>
      <c r="DK375" s="5" t="str">
        <f t="shared" si="5277"/>
        <v/>
      </c>
      <c r="DL375" s="5" t="str">
        <f t="shared" si="5278"/>
        <v/>
      </c>
      <c r="DM375" s="5" t="str">
        <f t="shared" si="5279"/>
        <v/>
      </c>
      <c r="DN375" s="5" t="str">
        <f t="shared" si="5280"/>
        <v/>
      </c>
      <c r="DO375" s="5" t="str">
        <f t="shared" si="5281"/>
        <v/>
      </c>
      <c r="DP375" s="5" t="str">
        <f t="shared" si="5282"/>
        <v/>
      </c>
      <c r="DQ375" s="5" t="str">
        <f t="shared" si="5309"/>
        <v/>
      </c>
    </row>
    <row r="376" spans="1:121" x14ac:dyDescent="0.25">
      <c r="A376">
        <v>375</v>
      </c>
      <c r="B376" s="5">
        <v>1008470</v>
      </c>
      <c r="C376" t="str">
        <f t="shared" si="5288"/>
        <v>First Pioneer National Bank - Wray, CO</v>
      </c>
      <c r="D376" s="21" t="s">
        <v>2556</v>
      </c>
      <c r="E376" s="19" t="s">
        <v>3036</v>
      </c>
      <c r="F376" s="19" t="s">
        <v>3010</v>
      </c>
      <c r="G376" s="19"/>
      <c r="K376" s="27">
        <v>367</v>
      </c>
      <c r="L376" s="28" t="str">
        <f>IF(HLOOKUP('Peer Comparison Tool'!$E$6,StateDropdownData,K376+1,FALSE)=0,"",HLOOKUP('Peer Comparison Tool'!$E$6,StateDropdownData,K376+1,FALSE))</f>
        <v/>
      </c>
      <c r="M376" s="29" t="str">
        <f>IF(HLOOKUP('Peer Comparison Tool'!$E$6,[0]!DropdownData,K376+1,FALSE)=0,"",HLOOKUP('Peer Comparison Tool'!$E$6,[0]!DropdownData,K376+1,FALSE))</f>
        <v/>
      </c>
      <c r="N376" s="27">
        <v>367</v>
      </c>
      <c r="O376" s="28" t="str">
        <f>IF(HLOOKUP('Peer Comparison Tool'!$G$6,StateDropdownData,N376+1,FALSE)=0,"",HLOOKUP('Peer Comparison Tool'!$G$6,StateDropdownData,N376+1,FALSE))</f>
        <v/>
      </c>
      <c r="P376" s="29" t="str">
        <f>IF(HLOOKUP('Peer Comparison Tool'!$G$6,DropdownData,N376+1,FALSE)=0,"",HLOOKUP('Peer Comparison Tool'!$G$6,DropdownData,N376+1,FALSE))</f>
        <v/>
      </c>
      <c r="Q376" s="27">
        <v>367</v>
      </c>
      <c r="R376" s="28" t="str">
        <f>IF(HLOOKUP('Peer Comparison Tool'!$I$6,StateDropdownData,Q376+1,FALSE)=0,"",HLOOKUP('Peer Comparison Tool'!$I$6,StateDropdownData,Q376+1,FALSE))</f>
        <v/>
      </c>
      <c r="S376" s="29" t="str">
        <f>IF(HLOOKUP('Peer Comparison Tool'!$I$6,DropdownData,Q376+1,FALSE)=0,"",HLOOKUP('Peer Comparison Tool'!$I$6,DropdownData,Q376+1,FALSE))</f>
        <v/>
      </c>
      <c r="T376" s="5" t="str">
        <f t="shared" si="5310"/>
        <v/>
      </c>
      <c r="U376" s="5" t="str">
        <f t="shared" si="5310"/>
        <v/>
      </c>
      <c r="V376" s="5" t="str">
        <f t="shared" si="5310"/>
        <v/>
      </c>
      <c r="W376" s="5" t="str">
        <f t="shared" si="5310"/>
        <v/>
      </c>
      <c r="X376" s="5" t="str">
        <f t="shared" si="5310"/>
        <v/>
      </c>
      <c r="Y376" s="5" t="str">
        <f t="shared" si="5310"/>
        <v/>
      </c>
      <c r="Z376" s="5" t="str">
        <f t="shared" si="5310"/>
        <v/>
      </c>
      <c r="AA376" s="5" t="str">
        <f t="shared" si="5310"/>
        <v/>
      </c>
      <c r="AB376" s="5" t="str">
        <f t="shared" si="5310"/>
        <v/>
      </c>
      <c r="AC376" s="5" t="str">
        <f t="shared" si="5310"/>
        <v/>
      </c>
      <c r="AD376" s="5" t="str">
        <f t="shared" si="5311"/>
        <v/>
      </c>
      <c r="AE376" s="5" t="str">
        <f t="shared" si="5311"/>
        <v/>
      </c>
      <c r="AF376" s="5" t="str">
        <f t="shared" si="5311"/>
        <v/>
      </c>
      <c r="AG376" s="5" t="str">
        <f t="shared" si="5311"/>
        <v/>
      </c>
      <c r="AH376" s="5" t="str">
        <f t="shared" si="5311"/>
        <v/>
      </c>
      <c r="AI376" s="5" t="str">
        <f t="shared" si="5311"/>
        <v/>
      </c>
      <c r="AJ376" s="5" t="str">
        <f t="shared" si="5311"/>
        <v/>
      </c>
      <c r="AK376" s="5" t="str">
        <f t="shared" si="5311"/>
        <v/>
      </c>
      <c r="AL376" s="5" t="str">
        <f t="shared" si="5311"/>
        <v/>
      </c>
      <c r="AM376" s="5" t="str">
        <f t="shared" si="5311"/>
        <v/>
      </c>
      <c r="AN376" s="5" t="str">
        <f t="shared" si="5312"/>
        <v/>
      </c>
      <c r="AO376" s="5" t="str">
        <f t="shared" si="5312"/>
        <v/>
      </c>
      <c r="AP376" s="5" t="str">
        <f t="shared" si="5312"/>
        <v/>
      </c>
      <c r="AQ376" s="5" t="str">
        <f t="shared" si="5312"/>
        <v/>
      </c>
      <c r="AR376" s="5" t="str">
        <f t="shared" si="5312"/>
        <v/>
      </c>
      <c r="AS376" s="5" t="str">
        <f t="shared" si="5312"/>
        <v/>
      </c>
      <c r="AT376" s="5" t="str">
        <f t="shared" si="5312"/>
        <v/>
      </c>
      <c r="AU376" s="5" t="str">
        <f t="shared" si="5312"/>
        <v/>
      </c>
      <c r="AV376" s="5" t="str">
        <f t="shared" si="5312"/>
        <v/>
      </c>
      <c r="AW376" s="5" t="str">
        <f t="shared" si="5312"/>
        <v/>
      </c>
      <c r="AX376" s="5" t="str">
        <f t="shared" si="5313"/>
        <v/>
      </c>
      <c r="AY376" s="5" t="str">
        <f t="shared" si="5313"/>
        <v/>
      </c>
      <c r="AZ376" s="5" t="str">
        <f t="shared" si="5313"/>
        <v/>
      </c>
      <c r="BA376" s="5" t="str">
        <f t="shared" si="5313"/>
        <v/>
      </c>
      <c r="BB376" s="5" t="str">
        <f t="shared" si="5313"/>
        <v/>
      </c>
      <c r="BC376" s="5" t="str">
        <f t="shared" si="5313"/>
        <v/>
      </c>
      <c r="BD376" s="5" t="str">
        <f t="shared" si="5313"/>
        <v/>
      </c>
      <c r="BE376" s="5" t="str">
        <f t="shared" si="5313"/>
        <v/>
      </c>
      <c r="BF376" s="5" t="str">
        <f t="shared" si="5313"/>
        <v/>
      </c>
      <c r="BG376" s="5" t="str">
        <f t="shared" si="5313"/>
        <v/>
      </c>
      <c r="BH376" s="5" t="str">
        <f t="shared" si="5314"/>
        <v/>
      </c>
      <c r="BI376" s="5" t="str">
        <f t="shared" si="5314"/>
        <v/>
      </c>
      <c r="BJ376" s="5">
        <f t="shared" si="5314"/>
        <v>1007847</v>
      </c>
      <c r="BK376" s="5" t="str">
        <f t="shared" si="5314"/>
        <v/>
      </c>
      <c r="BL376" s="5" t="str">
        <f t="shared" si="5314"/>
        <v/>
      </c>
      <c r="BM376" s="5" t="str">
        <f t="shared" si="5314"/>
        <v/>
      </c>
      <c r="BN376" s="5" t="str">
        <f t="shared" si="5314"/>
        <v/>
      </c>
      <c r="BO376" s="5" t="str">
        <f t="shared" si="5314"/>
        <v/>
      </c>
      <c r="BP376" s="5" t="str">
        <f t="shared" si="5314"/>
        <v/>
      </c>
      <c r="BQ376" s="5" t="str">
        <f t="shared" si="5314"/>
        <v/>
      </c>
      <c r="BR376" s="5"/>
      <c r="BT376" s="5" t="str">
        <f t="shared" si="5234"/>
        <v/>
      </c>
      <c r="BU376" s="5" t="str">
        <f t="shared" si="5235"/>
        <v/>
      </c>
      <c r="BV376" s="5" t="str">
        <f t="shared" si="5236"/>
        <v/>
      </c>
      <c r="BW376" s="5" t="str">
        <f t="shared" si="5237"/>
        <v/>
      </c>
      <c r="BX376" s="5" t="str">
        <f t="shared" si="5238"/>
        <v/>
      </c>
      <c r="BY376" s="5" t="str">
        <f t="shared" si="5239"/>
        <v/>
      </c>
      <c r="BZ376" s="5" t="str">
        <f t="shared" si="5240"/>
        <v/>
      </c>
      <c r="CA376" s="5" t="str">
        <f t="shared" si="5241"/>
        <v/>
      </c>
      <c r="CB376" s="5" t="str">
        <f t="shared" si="5242"/>
        <v/>
      </c>
      <c r="CC376" s="5" t="str">
        <f t="shared" si="5243"/>
        <v/>
      </c>
      <c r="CD376" s="5" t="str">
        <f t="shared" si="5244"/>
        <v/>
      </c>
      <c r="CE376" s="5" t="str">
        <f t="shared" si="5245"/>
        <v/>
      </c>
      <c r="CF376" s="5" t="str">
        <f t="shared" si="5246"/>
        <v/>
      </c>
      <c r="CG376" s="5" t="str">
        <f t="shared" si="5247"/>
        <v/>
      </c>
      <c r="CH376" s="5" t="str">
        <f t="shared" si="5248"/>
        <v/>
      </c>
      <c r="CI376" s="5" t="str">
        <f t="shared" si="5249"/>
        <v/>
      </c>
      <c r="CJ376" s="5" t="str">
        <f t="shared" si="5250"/>
        <v/>
      </c>
      <c r="CK376" s="5" t="str">
        <f t="shared" si="5251"/>
        <v/>
      </c>
      <c r="CL376" s="5" t="str">
        <f t="shared" si="5252"/>
        <v/>
      </c>
      <c r="CM376" s="5" t="str">
        <f t="shared" si="5253"/>
        <v/>
      </c>
      <c r="CN376" s="5" t="str">
        <f t="shared" si="5254"/>
        <v/>
      </c>
      <c r="CO376" s="5" t="str">
        <f t="shared" si="5255"/>
        <v/>
      </c>
      <c r="CP376" s="5" t="str">
        <f t="shared" si="5256"/>
        <v/>
      </c>
      <c r="CQ376" s="5" t="str">
        <f t="shared" si="5257"/>
        <v/>
      </c>
      <c r="CR376" s="5" t="str">
        <f t="shared" si="5258"/>
        <v/>
      </c>
      <c r="CS376" s="5" t="str">
        <f t="shared" si="5259"/>
        <v/>
      </c>
      <c r="CT376" s="5" t="str">
        <f t="shared" si="5260"/>
        <v/>
      </c>
      <c r="CU376" s="5" t="str">
        <f t="shared" si="5261"/>
        <v/>
      </c>
      <c r="CV376" s="5" t="str">
        <f t="shared" si="5262"/>
        <v/>
      </c>
      <c r="CW376" s="5" t="str">
        <f t="shared" si="5263"/>
        <v/>
      </c>
      <c r="CX376" s="5" t="str">
        <f t="shared" si="5264"/>
        <v/>
      </c>
      <c r="CY376" s="5" t="str">
        <f t="shared" si="5265"/>
        <v/>
      </c>
      <c r="CZ376" s="5" t="str">
        <f t="shared" si="5266"/>
        <v/>
      </c>
      <c r="DA376" s="5" t="str">
        <f t="shared" si="5267"/>
        <v/>
      </c>
      <c r="DB376" s="5" t="str">
        <f t="shared" si="5268"/>
        <v/>
      </c>
      <c r="DC376" s="5" t="str">
        <f t="shared" si="5269"/>
        <v/>
      </c>
      <c r="DD376" s="5" t="str">
        <f t="shared" si="5270"/>
        <v/>
      </c>
      <c r="DE376" s="5" t="str">
        <f t="shared" si="5271"/>
        <v/>
      </c>
      <c r="DF376" s="5" t="str">
        <f t="shared" si="5272"/>
        <v/>
      </c>
      <c r="DG376" s="5" t="str">
        <f t="shared" si="5273"/>
        <v/>
      </c>
      <c r="DH376" s="5" t="str">
        <f t="shared" si="5274"/>
        <v/>
      </c>
      <c r="DI376" s="5" t="str">
        <f t="shared" si="5275"/>
        <v/>
      </c>
      <c r="DJ376" s="5" t="str">
        <f t="shared" si="5276"/>
        <v>Victory Bank - Lubbock, TX</v>
      </c>
      <c r="DK376" s="5" t="str">
        <f t="shared" si="5277"/>
        <v/>
      </c>
      <c r="DL376" s="5" t="str">
        <f t="shared" si="5278"/>
        <v/>
      </c>
      <c r="DM376" s="5" t="str">
        <f t="shared" si="5279"/>
        <v/>
      </c>
      <c r="DN376" s="5" t="str">
        <f t="shared" si="5280"/>
        <v/>
      </c>
      <c r="DO376" s="5" t="str">
        <f t="shared" si="5281"/>
        <v/>
      </c>
      <c r="DP376" s="5" t="str">
        <f t="shared" si="5282"/>
        <v/>
      </c>
      <c r="DQ376" s="5" t="str">
        <f t="shared" si="5309"/>
        <v/>
      </c>
    </row>
    <row r="377" spans="1:121" x14ac:dyDescent="0.25">
      <c r="A377">
        <v>376</v>
      </c>
      <c r="B377" s="5">
        <v>4092117</v>
      </c>
      <c r="C377" t="str">
        <f t="shared" si="5288"/>
        <v>First Southwest Bank - Alamosa, CO</v>
      </c>
      <c r="D377" s="21" t="s">
        <v>2120</v>
      </c>
      <c r="E377" s="19" t="s">
        <v>3011</v>
      </c>
      <c r="F377" s="19" t="s">
        <v>3010</v>
      </c>
      <c r="G377" s="19"/>
      <c r="K377" s="27">
        <v>368</v>
      </c>
      <c r="L377" s="28" t="str">
        <f>IF(HLOOKUP('Peer Comparison Tool'!$E$6,StateDropdownData,K377+1,FALSE)=0,"",HLOOKUP('Peer Comparison Tool'!$E$6,StateDropdownData,K377+1,FALSE))</f>
        <v/>
      </c>
      <c r="M377" s="29" t="str">
        <f>IF(HLOOKUP('Peer Comparison Tool'!$E$6,[0]!DropdownData,K377+1,FALSE)=0,"",HLOOKUP('Peer Comparison Tool'!$E$6,[0]!DropdownData,K377+1,FALSE))</f>
        <v/>
      </c>
      <c r="N377" s="27">
        <v>368</v>
      </c>
      <c r="O377" s="28" t="str">
        <f>IF(HLOOKUP('Peer Comparison Tool'!$G$6,StateDropdownData,N377+1,FALSE)=0,"",HLOOKUP('Peer Comparison Tool'!$G$6,StateDropdownData,N377+1,FALSE))</f>
        <v/>
      </c>
      <c r="P377" s="29" t="str">
        <f>IF(HLOOKUP('Peer Comparison Tool'!$G$6,DropdownData,N377+1,FALSE)=0,"",HLOOKUP('Peer Comparison Tool'!$G$6,DropdownData,N377+1,FALSE))</f>
        <v/>
      </c>
      <c r="Q377" s="27">
        <v>368</v>
      </c>
      <c r="R377" s="28" t="str">
        <f>IF(HLOOKUP('Peer Comparison Tool'!$I$6,StateDropdownData,Q377+1,FALSE)=0,"",HLOOKUP('Peer Comparison Tool'!$I$6,StateDropdownData,Q377+1,FALSE))</f>
        <v/>
      </c>
      <c r="S377" s="29" t="str">
        <f>IF(HLOOKUP('Peer Comparison Tool'!$I$6,DropdownData,Q377+1,FALSE)=0,"",HLOOKUP('Peer Comparison Tool'!$I$6,DropdownData,Q377+1,FALSE))</f>
        <v/>
      </c>
      <c r="T377" s="5" t="str">
        <f t="shared" si="5310"/>
        <v/>
      </c>
      <c r="U377" s="5" t="str">
        <f t="shared" si="5310"/>
        <v/>
      </c>
      <c r="V377" s="5" t="str">
        <f t="shared" si="5310"/>
        <v/>
      </c>
      <c r="W377" s="5" t="str">
        <f t="shared" si="5310"/>
        <v/>
      </c>
      <c r="X377" s="5" t="str">
        <f t="shared" si="5310"/>
        <v/>
      </c>
      <c r="Y377" s="5" t="str">
        <f t="shared" si="5310"/>
        <v/>
      </c>
      <c r="Z377" s="5" t="str">
        <f t="shared" si="5310"/>
        <v/>
      </c>
      <c r="AA377" s="5" t="str">
        <f t="shared" si="5310"/>
        <v/>
      </c>
      <c r="AB377" s="5" t="str">
        <f t="shared" si="5310"/>
        <v/>
      </c>
      <c r="AC377" s="5" t="str">
        <f t="shared" si="5310"/>
        <v/>
      </c>
      <c r="AD377" s="5" t="str">
        <f t="shared" si="5311"/>
        <v/>
      </c>
      <c r="AE377" s="5" t="str">
        <f t="shared" si="5311"/>
        <v/>
      </c>
      <c r="AF377" s="5" t="str">
        <f t="shared" si="5311"/>
        <v/>
      </c>
      <c r="AG377" s="5" t="str">
        <f t="shared" si="5311"/>
        <v/>
      </c>
      <c r="AH377" s="5" t="str">
        <f t="shared" si="5311"/>
        <v/>
      </c>
      <c r="AI377" s="5" t="str">
        <f t="shared" si="5311"/>
        <v/>
      </c>
      <c r="AJ377" s="5" t="str">
        <f t="shared" si="5311"/>
        <v/>
      </c>
      <c r="AK377" s="5" t="str">
        <f t="shared" si="5311"/>
        <v/>
      </c>
      <c r="AL377" s="5" t="str">
        <f t="shared" si="5311"/>
        <v/>
      </c>
      <c r="AM377" s="5" t="str">
        <f t="shared" si="5311"/>
        <v/>
      </c>
      <c r="AN377" s="5" t="str">
        <f t="shared" si="5312"/>
        <v/>
      </c>
      <c r="AO377" s="5" t="str">
        <f t="shared" si="5312"/>
        <v/>
      </c>
      <c r="AP377" s="5" t="str">
        <f t="shared" si="5312"/>
        <v/>
      </c>
      <c r="AQ377" s="5" t="str">
        <f t="shared" si="5312"/>
        <v/>
      </c>
      <c r="AR377" s="5" t="str">
        <f t="shared" si="5312"/>
        <v/>
      </c>
      <c r="AS377" s="5" t="str">
        <f t="shared" si="5312"/>
        <v/>
      </c>
      <c r="AT377" s="5" t="str">
        <f t="shared" si="5312"/>
        <v/>
      </c>
      <c r="AU377" s="5" t="str">
        <f t="shared" si="5312"/>
        <v/>
      </c>
      <c r="AV377" s="5" t="str">
        <f t="shared" si="5312"/>
        <v/>
      </c>
      <c r="AW377" s="5" t="str">
        <f t="shared" si="5312"/>
        <v/>
      </c>
      <c r="AX377" s="5" t="str">
        <f t="shared" si="5313"/>
        <v/>
      </c>
      <c r="AY377" s="5" t="str">
        <f t="shared" si="5313"/>
        <v/>
      </c>
      <c r="AZ377" s="5" t="str">
        <f t="shared" si="5313"/>
        <v/>
      </c>
      <c r="BA377" s="5" t="str">
        <f t="shared" si="5313"/>
        <v/>
      </c>
      <c r="BB377" s="5" t="str">
        <f t="shared" si="5313"/>
        <v/>
      </c>
      <c r="BC377" s="5" t="str">
        <f t="shared" si="5313"/>
        <v/>
      </c>
      <c r="BD377" s="5" t="str">
        <f t="shared" si="5313"/>
        <v/>
      </c>
      <c r="BE377" s="5" t="str">
        <f t="shared" si="5313"/>
        <v/>
      </c>
      <c r="BF377" s="5" t="str">
        <f t="shared" si="5313"/>
        <v/>
      </c>
      <c r="BG377" s="5" t="str">
        <f t="shared" si="5313"/>
        <v/>
      </c>
      <c r="BH377" s="5" t="str">
        <f t="shared" si="5314"/>
        <v/>
      </c>
      <c r="BI377" s="5" t="str">
        <f t="shared" si="5314"/>
        <v/>
      </c>
      <c r="BJ377" s="5">
        <f t="shared" si="5314"/>
        <v>1011887</v>
      </c>
      <c r="BK377" s="5" t="str">
        <f t="shared" si="5314"/>
        <v/>
      </c>
      <c r="BL377" s="5" t="str">
        <f t="shared" si="5314"/>
        <v/>
      </c>
      <c r="BM377" s="5" t="str">
        <f t="shared" si="5314"/>
        <v/>
      </c>
      <c r="BN377" s="5" t="str">
        <f t="shared" si="5314"/>
        <v/>
      </c>
      <c r="BO377" s="5" t="str">
        <f t="shared" si="5314"/>
        <v/>
      </c>
      <c r="BP377" s="5" t="str">
        <f t="shared" si="5314"/>
        <v/>
      </c>
      <c r="BQ377" s="5" t="str">
        <f t="shared" si="5314"/>
        <v/>
      </c>
      <c r="BR377" s="5"/>
      <c r="BT377" s="5" t="str">
        <f t="shared" si="5234"/>
        <v/>
      </c>
      <c r="BU377" s="5" t="str">
        <f t="shared" si="5235"/>
        <v/>
      </c>
      <c r="BV377" s="5" t="str">
        <f t="shared" si="5236"/>
        <v/>
      </c>
      <c r="BW377" s="5" t="str">
        <f t="shared" si="5237"/>
        <v/>
      </c>
      <c r="BX377" s="5" t="str">
        <f t="shared" si="5238"/>
        <v/>
      </c>
      <c r="BY377" s="5" t="str">
        <f t="shared" si="5239"/>
        <v/>
      </c>
      <c r="BZ377" s="5" t="str">
        <f t="shared" si="5240"/>
        <v/>
      </c>
      <c r="CA377" s="5" t="str">
        <f t="shared" si="5241"/>
        <v/>
      </c>
      <c r="CB377" s="5" t="str">
        <f t="shared" si="5242"/>
        <v/>
      </c>
      <c r="CC377" s="5" t="str">
        <f t="shared" si="5243"/>
        <v/>
      </c>
      <c r="CD377" s="5" t="str">
        <f t="shared" si="5244"/>
        <v/>
      </c>
      <c r="CE377" s="5" t="str">
        <f t="shared" si="5245"/>
        <v/>
      </c>
      <c r="CF377" s="5" t="str">
        <f t="shared" si="5246"/>
        <v/>
      </c>
      <c r="CG377" s="5" t="str">
        <f t="shared" si="5247"/>
        <v/>
      </c>
      <c r="CH377" s="5" t="str">
        <f t="shared" si="5248"/>
        <v/>
      </c>
      <c r="CI377" s="5" t="str">
        <f t="shared" si="5249"/>
        <v/>
      </c>
      <c r="CJ377" s="5" t="str">
        <f t="shared" si="5250"/>
        <v/>
      </c>
      <c r="CK377" s="5" t="str">
        <f t="shared" si="5251"/>
        <v/>
      </c>
      <c r="CL377" s="5" t="str">
        <f t="shared" si="5252"/>
        <v/>
      </c>
      <c r="CM377" s="5" t="str">
        <f t="shared" si="5253"/>
        <v/>
      </c>
      <c r="CN377" s="5" t="str">
        <f t="shared" si="5254"/>
        <v/>
      </c>
      <c r="CO377" s="5" t="str">
        <f t="shared" si="5255"/>
        <v/>
      </c>
      <c r="CP377" s="5" t="str">
        <f t="shared" si="5256"/>
        <v/>
      </c>
      <c r="CQ377" s="5" t="str">
        <f t="shared" si="5257"/>
        <v/>
      </c>
      <c r="CR377" s="5" t="str">
        <f t="shared" si="5258"/>
        <v/>
      </c>
      <c r="CS377" s="5" t="str">
        <f t="shared" si="5259"/>
        <v/>
      </c>
      <c r="CT377" s="5" t="str">
        <f t="shared" si="5260"/>
        <v/>
      </c>
      <c r="CU377" s="5" t="str">
        <f t="shared" si="5261"/>
        <v/>
      </c>
      <c r="CV377" s="5" t="str">
        <f t="shared" si="5262"/>
        <v/>
      </c>
      <c r="CW377" s="5" t="str">
        <f t="shared" si="5263"/>
        <v/>
      </c>
      <c r="CX377" s="5" t="str">
        <f t="shared" si="5264"/>
        <v/>
      </c>
      <c r="CY377" s="5" t="str">
        <f t="shared" si="5265"/>
        <v/>
      </c>
      <c r="CZ377" s="5" t="str">
        <f t="shared" si="5266"/>
        <v/>
      </c>
      <c r="DA377" s="5" t="str">
        <f t="shared" si="5267"/>
        <v/>
      </c>
      <c r="DB377" s="5" t="str">
        <f t="shared" si="5268"/>
        <v/>
      </c>
      <c r="DC377" s="5" t="str">
        <f t="shared" si="5269"/>
        <v/>
      </c>
      <c r="DD377" s="5" t="str">
        <f t="shared" si="5270"/>
        <v/>
      </c>
      <c r="DE377" s="5" t="str">
        <f t="shared" si="5271"/>
        <v/>
      </c>
      <c r="DF377" s="5" t="str">
        <f t="shared" si="5272"/>
        <v/>
      </c>
      <c r="DG377" s="5" t="str">
        <f t="shared" si="5273"/>
        <v/>
      </c>
      <c r="DH377" s="5" t="str">
        <f t="shared" si="5274"/>
        <v/>
      </c>
      <c r="DI377" s="5" t="str">
        <f t="shared" si="5275"/>
        <v/>
      </c>
      <c r="DJ377" s="5" t="str">
        <f t="shared" si="5276"/>
        <v>Vista Bank - Dallas, TX</v>
      </c>
      <c r="DK377" s="5" t="str">
        <f t="shared" si="5277"/>
        <v/>
      </c>
      <c r="DL377" s="5" t="str">
        <f t="shared" si="5278"/>
        <v/>
      </c>
      <c r="DM377" s="5" t="str">
        <f t="shared" si="5279"/>
        <v/>
      </c>
      <c r="DN377" s="5" t="str">
        <f t="shared" si="5280"/>
        <v/>
      </c>
      <c r="DO377" s="5" t="str">
        <f t="shared" si="5281"/>
        <v/>
      </c>
      <c r="DP377" s="5" t="str">
        <f t="shared" si="5282"/>
        <v/>
      </c>
      <c r="DQ377" s="5" t="str">
        <f t="shared" si="5309"/>
        <v/>
      </c>
    </row>
    <row r="378" spans="1:121" x14ac:dyDescent="0.25">
      <c r="A378">
        <v>377</v>
      </c>
      <c r="B378" s="5">
        <v>4087840</v>
      </c>
      <c r="C378" t="str">
        <f t="shared" si="5288"/>
        <v>First Western Trust Bank - Denver, CO</v>
      </c>
      <c r="D378" s="21" t="s">
        <v>1340</v>
      </c>
      <c r="E378" s="19" t="s">
        <v>3014</v>
      </c>
      <c r="F378" s="19" t="s">
        <v>3010</v>
      </c>
      <c r="G378" s="19"/>
      <c r="K378" s="27">
        <v>369</v>
      </c>
      <c r="L378" s="28" t="str">
        <f>IF(HLOOKUP('Peer Comparison Tool'!$E$6,StateDropdownData,K378+1,FALSE)=0,"",HLOOKUP('Peer Comparison Tool'!$E$6,StateDropdownData,K378+1,FALSE))</f>
        <v/>
      </c>
      <c r="M378" s="29" t="str">
        <f>IF(HLOOKUP('Peer Comparison Tool'!$E$6,[0]!DropdownData,K378+1,FALSE)=0,"",HLOOKUP('Peer Comparison Tool'!$E$6,[0]!DropdownData,K378+1,FALSE))</f>
        <v/>
      </c>
      <c r="N378" s="27">
        <v>369</v>
      </c>
      <c r="O378" s="28" t="str">
        <f>IF(HLOOKUP('Peer Comparison Tool'!$G$6,StateDropdownData,N378+1,FALSE)=0,"",HLOOKUP('Peer Comparison Tool'!$G$6,StateDropdownData,N378+1,FALSE))</f>
        <v/>
      </c>
      <c r="P378" s="29" t="str">
        <f>IF(HLOOKUP('Peer Comparison Tool'!$G$6,DropdownData,N378+1,FALSE)=0,"",HLOOKUP('Peer Comparison Tool'!$G$6,DropdownData,N378+1,FALSE))</f>
        <v/>
      </c>
      <c r="Q378" s="27">
        <v>369</v>
      </c>
      <c r="R378" s="28" t="str">
        <f>IF(HLOOKUP('Peer Comparison Tool'!$I$6,StateDropdownData,Q378+1,FALSE)=0,"",HLOOKUP('Peer Comparison Tool'!$I$6,StateDropdownData,Q378+1,FALSE))</f>
        <v/>
      </c>
      <c r="S378" s="29" t="str">
        <f>IF(HLOOKUP('Peer Comparison Tool'!$I$6,DropdownData,Q378+1,FALSE)=0,"",HLOOKUP('Peer Comparison Tool'!$I$6,DropdownData,Q378+1,FALSE))</f>
        <v/>
      </c>
      <c r="T378" s="5" t="str">
        <f t="shared" si="5310"/>
        <v/>
      </c>
      <c r="U378" s="5" t="str">
        <f t="shared" si="5310"/>
        <v/>
      </c>
      <c r="V378" s="5" t="str">
        <f t="shared" si="5310"/>
        <v/>
      </c>
      <c r="W378" s="5" t="str">
        <f t="shared" si="5310"/>
        <v/>
      </c>
      <c r="X378" s="5" t="str">
        <f t="shared" si="5310"/>
        <v/>
      </c>
      <c r="Y378" s="5" t="str">
        <f t="shared" si="5310"/>
        <v/>
      </c>
      <c r="Z378" s="5" t="str">
        <f t="shared" si="5310"/>
        <v/>
      </c>
      <c r="AA378" s="5" t="str">
        <f t="shared" si="5310"/>
        <v/>
      </c>
      <c r="AB378" s="5" t="str">
        <f t="shared" si="5310"/>
        <v/>
      </c>
      <c r="AC378" s="5" t="str">
        <f t="shared" si="5310"/>
        <v/>
      </c>
      <c r="AD378" s="5" t="str">
        <f t="shared" si="5311"/>
        <v/>
      </c>
      <c r="AE378" s="5" t="str">
        <f t="shared" si="5311"/>
        <v/>
      </c>
      <c r="AF378" s="5" t="str">
        <f t="shared" si="5311"/>
        <v/>
      </c>
      <c r="AG378" s="5" t="str">
        <f t="shared" si="5311"/>
        <v/>
      </c>
      <c r="AH378" s="5" t="str">
        <f t="shared" si="5311"/>
        <v/>
      </c>
      <c r="AI378" s="5" t="str">
        <f t="shared" si="5311"/>
        <v/>
      </c>
      <c r="AJ378" s="5" t="str">
        <f t="shared" si="5311"/>
        <v/>
      </c>
      <c r="AK378" s="5" t="str">
        <f t="shared" si="5311"/>
        <v/>
      </c>
      <c r="AL378" s="5" t="str">
        <f t="shared" si="5311"/>
        <v/>
      </c>
      <c r="AM378" s="5" t="str">
        <f t="shared" si="5311"/>
        <v/>
      </c>
      <c r="AN378" s="5" t="str">
        <f t="shared" si="5312"/>
        <v/>
      </c>
      <c r="AO378" s="5" t="str">
        <f t="shared" si="5312"/>
        <v/>
      </c>
      <c r="AP378" s="5" t="str">
        <f t="shared" si="5312"/>
        <v/>
      </c>
      <c r="AQ378" s="5" t="str">
        <f t="shared" si="5312"/>
        <v/>
      </c>
      <c r="AR378" s="5" t="str">
        <f t="shared" si="5312"/>
        <v/>
      </c>
      <c r="AS378" s="5" t="str">
        <f t="shared" si="5312"/>
        <v/>
      </c>
      <c r="AT378" s="5" t="str">
        <f t="shared" si="5312"/>
        <v/>
      </c>
      <c r="AU378" s="5" t="str">
        <f t="shared" si="5312"/>
        <v/>
      </c>
      <c r="AV378" s="5" t="str">
        <f t="shared" si="5312"/>
        <v/>
      </c>
      <c r="AW378" s="5" t="str">
        <f t="shared" si="5312"/>
        <v/>
      </c>
      <c r="AX378" s="5" t="str">
        <f t="shared" si="5313"/>
        <v/>
      </c>
      <c r="AY378" s="5" t="str">
        <f t="shared" si="5313"/>
        <v/>
      </c>
      <c r="AZ378" s="5" t="str">
        <f t="shared" si="5313"/>
        <v/>
      </c>
      <c r="BA378" s="5" t="str">
        <f t="shared" si="5313"/>
        <v/>
      </c>
      <c r="BB378" s="5" t="str">
        <f t="shared" si="5313"/>
        <v/>
      </c>
      <c r="BC378" s="5" t="str">
        <f t="shared" si="5313"/>
        <v/>
      </c>
      <c r="BD378" s="5" t="str">
        <f t="shared" si="5313"/>
        <v/>
      </c>
      <c r="BE378" s="5" t="str">
        <f t="shared" si="5313"/>
        <v/>
      </c>
      <c r="BF378" s="5" t="str">
        <f t="shared" si="5313"/>
        <v/>
      </c>
      <c r="BG378" s="5" t="str">
        <f t="shared" si="5313"/>
        <v/>
      </c>
      <c r="BH378" s="5" t="str">
        <f t="shared" si="5314"/>
        <v/>
      </c>
      <c r="BI378" s="5" t="str">
        <f t="shared" si="5314"/>
        <v/>
      </c>
      <c r="BJ378" s="5">
        <f t="shared" si="5314"/>
        <v>1007590</v>
      </c>
      <c r="BK378" s="5" t="str">
        <f t="shared" si="5314"/>
        <v/>
      </c>
      <c r="BL378" s="5" t="str">
        <f t="shared" si="5314"/>
        <v/>
      </c>
      <c r="BM378" s="5" t="str">
        <f t="shared" si="5314"/>
        <v/>
      </c>
      <c r="BN378" s="5" t="str">
        <f t="shared" si="5314"/>
        <v/>
      </c>
      <c r="BO378" s="5" t="str">
        <f t="shared" si="5314"/>
        <v/>
      </c>
      <c r="BP378" s="5" t="str">
        <f t="shared" si="5314"/>
        <v/>
      </c>
      <c r="BQ378" s="5" t="str">
        <f t="shared" si="5314"/>
        <v/>
      </c>
      <c r="BR378" s="5"/>
      <c r="BT378" s="5" t="str">
        <f t="shared" si="5234"/>
        <v/>
      </c>
      <c r="BU378" s="5" t="str">
        <f t="shared" si="5235"/>
        <v/>
      </c>
      <c r="BV378" s="5" t="str">
        <f t="shared" si="5236"/>
        <v/>
      </c>
      <c r="BW378" s="5" t="str">
        <f t="shared" si="5237"/>
        <v/>
      </c>
      <c r="BX378" s="5" t="str">
        <f t="shared" si="5238"/>
        <v/>
      </c>
      <c r="BY378" s="5" t="str">
        <f t="shared" si="5239"/>
        <v/>
      </c>
      <c r="BZ378" s="5" t="str">
        <f t="shared" si="5240"/>
        <v/>
      </c>
      <c r="CA378" s="5" t="str">
        <f t="shared" si="5241"/>
        <v/>
      </c>
      <c r="CB378" s="5" t="str">
        <f t="shared" si="5242"/>
        <v/>
      </c>
      <c r="CC378" s="5" t="str">
        <f t="shared" si="5243"/>
        <v/>
      </c>
      <c r="CD378" s="5" t="str">
        <f t="shared" si="5244"/>
        <v/>
      </c>
      <c r="CE378" s="5" t="str">
        <f t="shared" si="5245"/>
        <v/>
      </c>
      <c r="CF378" s="5" t="str">
        <f t="shared" si="5246"/>
        <v/>
      </c>
      <c r="CG378" s="5" t="str">
        <f t="shared" si="5247"/>
        <v/>
      </c>
      <c r="CH378" s="5" t="str">
        <f t="shared" si="5248"/>
        <v/>
      </c>
      <c r="CI378" s="5" t="str">
        <f t="shared" si="5249"/>
        <v/>
      </c>
      <c r="CJ378" s="5" t="str">
        <f t="shared" si="5250"/>
        <v/>
      </c>
      <c r="CK378" s="5" t="str">
        <f t="shared" si="5251"/>
        <v/>
      </c>
      <c r="CL378" s="5" t="str">
        <f t="shared" si="5252"/>
        <v/>
      </c>
      <c r="CM378" s="5" t="str">
        <f t="shared" si="5253"/>
        <v/>
      </c>
      <c r="CN378" s="5" t="str">
        <f t="shared" si="5254"/>
        <v/>
      </c>
      <c r="CO378" s="5" t="str">
        <f t="shared" si="5255"/>
        <v/>
      </c>
      <c r="CP378" s="5" t="str">
        <f t="shared" si="5256"/>
        <v/>
      </c>
      <c r="CQ378" s="5" t="str">
        <f t="shared" si="5257"/>
        <v/>
      </c>
      <c r="CR378" s="5" t="str">
        <f t="shared" si="5258"/>
        <v/>
      </c>
      <c r="CS378" s="5" t="str">
        <f t="shared" si="5259"/>
        <v/>
      </c>
      <c r="CT378" s="5" t="str">
        <f t="shared" si="5260"/>
        <v/>
      </c>
      <c r="CU378" s="5" t="str">
        <f t="shared" si="5261"/>
        <v/>
      </c>
      <c r="CV378" s="5" t="str">
        <f t="shared" si="5262"/>
        <v/>
      </c>
      <c r="CW378" s="5" t="str">
        <f t="shared" si="5263"/>
        <v/>
      </c>
      <c r="CX378" s="5" t="str">
        <f t="shared" si="5264"/>
        <v/>
      </c>
      <c r="CY378" s="5" t="str">
        <f t="shared" si="5265"/>
        <v/>
      </c>
      <c r="CZ378" s="5" t="str">
        <f t="shared" si="5266"/>
        <v/>
      </c>
      <c r="DA378" s="5" t="str">
        <f t="shared" si="5267"/>
        <v/>
      </c>
      <c r="DB378" s="5" t="str">
        <f t="shared" si="5268"/>
        <v/>
      </c>
      <c r="DC378" s="5" t="str">
        <f t="shared" si="5269"/>
        <v/>
      </c>
      <c r="DD378" s="5" t="str">
        <f t="shared" si="5270"/>
        <v/>
      </c>
      <c r="DE378" s="5" t="str">
        <f t="shared" si="5271"/>
        <v/>
      </c>
      <c r="DF378" s="5" t="str">
        <f t="shared" si="5272"/>
        <v/>
      </c>
      <c r="DG378" s="5" t="str">
        <f t="shared" si="5273"/>
        <v/>
      </c>
      <c r="DH378" s="5" t="str">
        <f t="shared" si="5274"/>
        <v/>
      </c>
      <c r="DI378" s="5" t="str">
        <f t="shared" si="5275"/>
        <v/>
      </c>
      <c r="DJ378" s="5" t="str">
        <f t="shared" si="5276"/>
        <v>Wallis Bank - Wallis, TX</v>
      </c>
      <c r="DK378" s="5" t="str">
        <f t="shared" si="5277"/>
        <v/>
      </c>
      <c r="DL378" s="5" t="str">
        <f t="shared" si="5278"/>
        <v/>
      </c>
      <c r="DM378" s="5" t="str">
        <f t="shared" si="5279"/>
        <v/>
      </c>
      <c r="DN378" s="5" t="str">
        <f t="shared" si="5280"/>
        <v/>
      </c>
      <c r="DO378" s="5" t="str">
        <f t="shared" si="5281"/>
        <v/>
      </c>
      <c r="DP378" s="5" t="str">
        <f t="shared" si="5282"/>
        <v/>
      </c>
      <c r="DQ378" s="5" t="str">
        <f t="shared" si="5309"/>
        <v/>
      </c>
    </row>
    <row r="379" spans="1:121" x14ac:dyDescent="0.25">
      <c r="A379">
        <v>378</v>
      </c>
      <c r="B379" s="5">
        <v>1007646</v>
      </c>
      <c r="C379" t="str">
        <f t="shared" si="5288"/>
        <v>FirstBank - Lakewood, CO</v>
      </c>
      <c r="D379" s="21" t="s">
        <v>136</v>
      </c>
      <c r="E379" s="19" t="s">
        <v>3037</v>
      </c>
      <c r="F379" s="19" t="s">
        <v>3010</v>
      </c>
      <c r="G379" s="19"/>
      <c r="K379" s="27">
        <v>370</v>
      </c>
      <c r="L379" s="28" t="str">
        <f>IF(HLOOKUP('Peer Comparison Tool'!$E$6,StateDropdownData,K379+1,FALSE)=0,"",HLOOKUP('Peer Comparison Tool'!$E$6,StateDropdownData,K379+1,FALSE))</f>
        <v/>
      </c>
      <c r="M379" s="29" t="str">
        <f>IF(HLOOKUP('Peer Comparison Tool'!$E$6,[0]!DropdownData,K379+1,FALSE)=0,"",HLOOKUP('Peer Comparison Tool'!$E$6,[0]!DropdownData,K379+1,FALSE))</f>
        <v/>
      </c>
      <c r="N379" s="27">
        <v>370</v>
      </c>
      <c r="O379" s="28" t="str">
        <f>IF(HLOOKUP('Peer Comparison Tool'!$G$6,StateDropdownData,N379+1,FALSE)=0,"",HLOOKUP('Peer Comparison Tool'!$G$6,StateDropdownData,N379+1,FALSE))</f>
        <v/>
      </c>
      <c r="P379" s="29" t="str">
        <f>IF(HLOOKUP('Peer Comparison Tool'!$G$6,DropdownData,N379+1,FALSE)=0,"",HLOOKUP('Peer Comparison Tool'!$G$6,DropdownData,N379+1,FALSE))</f>
        <v/>
      </c>
      <c r="Q379" s="27">
        <v>370</v>
      </c>
      <c r="R379" s="28" t="str">
        <f>IF(HLOOKUP('Peer Comparison Tool'!$I$6,StateDropdownData,Q379+1,FALSE)=0,"",HLOOKUP('Peer Comparison Tool'!$I$6,StateDropdownData,Q379+1,FALSE))</f>
        <v/>
      </c>
      <c r="S379" s="29" t="str">
        <f>IF(HLOOKUP('Peer Comparison Tool'!$I$6,DropdownData,Q379+1,FALSE)=0,"",HLOOKUP('Peer Comparison Tool'!$I$6,DropdownData,Q379+1,FALSE))</f>
        <v/>
      </c>
      <c r="T379" s="5" t="str">
        <f t="shared" si="5310"/>
        <v/>
      </c>
      <c r="U379" s="5" t="str">
        <f t="shared" si="5310"/>
        <v/>
      </c>
      <c r="V379" s="5" t="str">
        <f t="shared" si="5310"/>
        <v/>
      </c>
      <c r="W379" s="5" t="str">
        <f t="shared" si="5310"/>
        <v/>
      </c>
      <c r="X379" s="5" t="str">
        <f t="shared" si="5310"/>
        <v/>
      </c>
      <c r="Y379" s="5" t="str">
        <f t="shared" si="5310"/>
        <v/>
      </c>
      <c r="Z379" s="5" t="str">
        <f t="shared" si="5310"/>
        <v/>
      </c>
      <c r="AA379" s="5" t="str">
        <f t="shared" si="5310"/>
        <v/>
      </c>
      <c r="AB379" s="5" t="str">
        <f t="shared" si="5310"/>
        <v/>
      </c>
      <c r="AC379" s="5" t="str">
        <f t="shared" si="5310"/>
        <v/>
      </c>
      <c r="AD379" s="5" t="str">
        <f t="shared" si="5311"/>
        <v/>
      </c>
      <c r="AE379" s="5" t="str">
        <f t="shared" si="5311"/>
        <v/>
      </c>
      <c r="AF379" s="5" t="str">
        <f t="shared" si="5311"/>
        <v/>
      </c>
      <c r="AG379" s="5" t="str">
        <f t="shared" si="5311"/>
        <v/>
      </c>
      <c r="AH379" s="5" t="str">
        <f t="shared" si="5311"/>
        <v/>
      </c>
      <c r="AI379" s="5" t="str">
        <f t="shared" si="5311"/>
        <v/>
      </c>
      <c r="AJ379" s="5" t="str">
        <f t="shared" si="5311"/>
        <v/>
      </c>
      <c r="AK379" s="5" t="str">
        <f t="shared" si="5311"/>
        <v/>
      </c>
      <c r="AL379" s="5" t="str">
        <f t="shared" si="5311"/>
        <v/>
      </c>
      <c r="AM379" s="5" t="str">
        <f t="shared" si="5311"/>
        <v/>
      </c>
      <c r="AN379" s="5" t="str">
        <f t="shared" si="5312"/>
        <v/>
      </c>
      <c r="AO379" s="5" t="str">
        <f t="shared" si="5312"/>
        <v/>
      </c>
      <c r="AP379" s="5" t="str">
        <f t="shared" si="5312"/>
        <v/>
      </c>
      <c r="AQ379" s="5" t="str">
        <f t="shared" si="5312"/>
        <v/>
      </c>
      <c r="AR379" s="5" t="str">
        <f t="shared" si="5312"/>
        <v/>
      </c>
      <c r="AS379" s="5" t="str">
        <f t="shared" si="5312"/>
        <v/>
      </c>
      <c r="AT379" s="5" t="str">
        <f t="shared" si="5312"/>
        <v/>
      </c>
      <c r="AU379" s="5" t="str">
        <f t="shared" si="5312"/>
        <v/>
      </c>
      <c r="AV379" s="5" t="str">
        <f t="shared" si="5312"/>
        <v/>
      </c>
      <c r="AW379" s="5" t="str">
        <f t="shared" si="5312"/>
        <v/>
      </c>
      <c r="AX379" s="5" t="str">
        <f t="shared" si="5313"/>
        <v/>
      </c>
      <c r="AY379" s="5" t="str">
        <f t="shared" si="5313"/>
        <v/>
      </c>
      <c r="AZ379" s="5" t="str">
        <f t="shared" si="5313"/>
        <v/>
      </c>
      <c r="BA379" s="5" t="str">
        <f t="shared" si="5313"/>
        <v/>
      </c>
      <c r="BB379" s="5" t="str">
        <f t="shared" si="5313"/>
        <v/>
      </c>
      <c r="BC379" s="5" t="str">
        <f t="shared" si="5313"/>
        <v/>
      </c>
      <c r="BD379" s="5" t="str">
        <f t="shared" si="5313"/>
        <v/>
      </c>
      <c r="BE379" s="5" t="str">
        <f t="shared" si="5313"/>
        <v/>
      </c>
      <c r="BF379" s="5" t="str">
        <f t="shared" si="5313"/>
        <v/>
      </c>
      <c r="BG379" s="5" t="str">
        <f t="shared" si="5313"/>
        <v/>
      </c>
      <c r="BH379" s="5" t="str">
        <f t="shared" si="5314"/>
        <v/>
      </c>
      <c r="BI379" s="5" t="str">
        <f t="shared" si="5314"/>
        <v/>
      </c>
      <c r="BJ379" s="5">
        <f t="shared" si="5314"/>
        <v>1008643</v>
      </c>
      <c r="BK379" s="5" t="str">
        <f t="shared" si="5314"/>
        <v/>
      </c>
      <c r="BL379" s="5" t="str">
        <f t="shared" si="5314"/>
        <v/>
      </c>
      <c r="BM379" s="5" t="str">
        <f t="shared" si="5314"/>
        <v/>
      </c>
      <c r="BN379" s="5" t="str">
        <f t="shared" si="5314"/>
        <v/>
      </c>
      <c r="BO379" s="5" t="str">
        <f t="shared" si="5314"/>
        <v/>
      </c>
      <c r="BP379" s="5" t="str">
        <f t="shared" si="5314"/>
        <v/>
      </c>
      <c r="BQ379" s="5" t="str">
        <f t="shared" si="5314"/>
        <v/>
      </c>
      <c r="BR379" s="5"/>
      <c r="BT379" s="5" t="str">
        <f t="shared" si="5234"/>
        <v/>
      </c>
      <c r="BU379" s="5" t="str">
        <f t="shared" si="5235"/>
        <v/>
      </c>
      <c r="BV379" s="5" t="str">
        <f t="shared" si="5236"/>
        <v/>
      </c>
      <c r="BW379" s="5" t="str">
        <f t="shared" si="5237"/>
        <v/>
      </c>
      <c r="BX379" s="5" t="str">
        <f t="shared" si="5238"/>
        <v/>
      </c>
      <c r="BY379" s="5" t="str">
        <f t="shared" si="5239"/>
        <v/>
      </c>
      <c r="BZ379" s="5" t="str">
        <f t="shared" si="5240"/>
        <v/>
      </c>
      <c r="CA379" s="5" t="str">
        <f t="shared" si="5241"/>
        <v/>
      </c>
      <c r="CB379" s="5" t="str">
        <f t="shared" si="5242"/>
        <v/>
      </c>
      <c r="CC379" s="5" t="str">
        <f t="shared" si="5243"/>
        <v/>
      </c>
      <c r="CD379" s="5" t="str">
        <f t="shared" si="5244"/>
        <v/>
      </c>
      <c r="CE379" s="5" t="str">
        <f t="shared" si="5245"/>
        <v/>
      </c>
      <c r="CF379" s="5" t="str">
        <f t="shared" si="5246"/>
        <v/>
      </c>
      <c r="CG379" s="5" t="str">
        <f t="shared" si="5247"/>
        <v/>
      </c>
      <c r="CH379" s="5" t="str">
        <f t="shared" si="5248"/>
        <v/>
      </c>
      <c r="CI379" s="5" t="str">
        <f t="shared" si="5249"/>
        <v/>
      </c>
      <c r="CJ379" s="5" t="str">
        <f t="shared" si="5250"/>
        <v/>
      </c>
      <c r="CK379" s="5" t="str">
        <f t="shared" si="5251"/>
        <v/>
      </c>
      <c r="CL379" s="5" t="str">
        <f t="shared" si="5252"/>
        <v/>
      </c>
      <c r="CM379" s="5" t="str">
        <f t="shared" si="5253"/>
        <v/>
      </c>
      <c r="CN379" s="5" t="str">
        <f t="shared" si="5254"/>
        <v/>
      </c>
      <c r="CO379" s="5" t="str">
        <f t="shared" si="5255"/>
        <v/>
      </c>
      <c r="CP379" s="5" t="str">
        <f t="shared" si="5256"/>
        <v/>
      </c>
      <c r="CQ379" s="5" t="str">
        <f t="shared" si="5257"/>
        <v/>
      </c>
      <c r="CR379" s="5" t="str">
        <f t="shared" si="5258"/>
        <v/>
      </c>
      <c r="CS379" s="5" t="str">
        <f t="shared" si="5259"/>
        <v/>
      </c>
      <c r="CT379" s="5" t="str">
        <f t="shared" si="5260"/>
        <v/>
      </c>
      <c r="CU379" s="5" t="str">
        <f t="shared" si="5261"/>
        <v/>
      </c>
      <c r="CV379" s="5" t="str">
        <f t="shared" si="5262"/>
        <v/>
      </c>
      <c r="CW379" s="5" t="str">
        <f t="shared" si="5263"/>
        <v/>
      </c>
      <c r="CX379" s="5" t="str">
        <f t="shared" si="5264"/>
        <v/>
      </c>
      <c r="CY379" s="5" t="str">
        <f t="shared" si="5265"/>
        <v/>
      </c>
      <c r="CZ379" s="5" t="str">
        <f t="shared" si="5266"/>
        <v/>
      </c>
      <c r="DA379" s="5" t="str">
        <f t="shared" si="5267"/>
        <v/>
      </c>
      <c r="DB379" s="5" t="str">
        <f t="shared" si="5268"/>
        <v/>
      </c>
      <c r="DC379" s="5" t="str">
        <f t="shared" si="5269"/>
        <v/>
      </c>
      <c r="DD379" s="5" t="str">
        <f t="shared" si="5270"/>
        <v/>
      </c>
      <c r="DE379" s="5" t="str">
        <f t="shared" si="5271"/>
        <v/>
      </c>
      <c r="DF379" s="5" t="str">
        <f t="shared" si="5272"/>
        <v/>
      </c>
      <c r="DG379" s="5" t="str">
        <f t="shared" si="5273"/>
        <v/>
      </c>
      <c r="DH379" s="5" t="str">
        <f t="shared" si="5274"/>
        <v/>
      </c>
      <c r="DI379" s="5" t="str">
        <f t="shared" si="5275"/>
        <v/>
      </c>
      <c r="DJ379" s="5" t="str">
        <f t="shared" si="5276"/>
        <v>Wellington State Bank - Wellington, TX</v>
      </c>
      <c r="DK379" s="5" t="str">
        <f t="shared" si="5277"/>
        <v/>
      </c>
      <c r="DL379" s="5" t="str">
        <f t="shared" si="5278"/>
        <v/>
      </c>
      <c r="DM379" s="5" t="str">
        <f t="shared" si="5279"/>
        <v/>
      </c>
      <c r="DN379" s="5" t="str">
        <f t="shared" si="5280"/>
        <v/>
      </c>
      <c r="DO379" s="5" t="str">
        <f t="shared" si="5281"/>
        <v/>
      </c>
      <c r="DP379" s="5" t="str">
        <f t="shared" si="5282"/>
        <v/>
      </c>
      <c r="DQ379" s="5" t="str">
        <f t="shared" si="5309"/>
        <v/>
      </c>
    </row>
    <row r="380" spans="1:121" x14ac:dyDescent="0.25">
      <c r="A380">
        <v>379</v>
      </c>
      <c r="B380" s="5">
        <v>4065807</v>
      </c>
      <c r="C380" t="str">
        <f t="shared" si="5288"/>
        <v>Flatirons Bank - Boulder, CO</v>
      </c>
      <c r="D380" s="21" t="s">
        <v>2420</v>
      </c>
      <c r="E380" s="19" t="s">
        <v>3038</v>
      </c>
      <c r="F380" s="19" t="s">
        <v>3010</v>
      </c>
      <c r="G380" s="19"/>
      <c r="K380" s="27">
        <v>371</v>
      </c>
      <c r="L380" s="28" t="str">
        <f>IF(HLOOKUP('Peer Comparison Tool'!$E$6,StateDropdownData,K380+1,FALSE)=0,"",HLOOKUP('Peer Comparison Tool'!$E$6,StateDropdownData,K380+1,FALSE))</f>
        <v/>
      </c>
      <c r="M380" s="29" t="str">
        <f>IF(HLOOKUP('Peer Comparison Tool'!$E$6,[0]!DropdownData,K380+1,FALSE)=0,"",HLOOKUP('Peer Comparison Tool'!$E$6,[0]!DropdownData,K380+1,FALSE))</f>
        <v/>
      </c>
      <c r="N380" s="27">
        <v>371</v>
      </c>
      <c r="O380" s="28" t="str">
        <f>IF(HLOOKUP('Peer Comparison Tool'!$G$6,StateDropdownData,N380+1,FALSE)=0,"",HLOOKUP('Peer Comparison Tool'!$G$6,StateDropdownData,N380+1,FALSE))</f>
        <v/>
      </c>
      <c r="P380" s="29" t="str">
        <f>IF(HLOOKUP('Peer Comparison Tool'!$G$6,DropdownData,N380+1,FALSE)=0,"",HLOOKUP('Peer Comparison Tool'!$G$6,DropdownData,N380+1,FALSE))</f>
        <v/>
      </c>
      <c r="Q380" s="27">
        <v>371</v>
      </c>
      <c r="R380" s="28" t="str">
        <f>IF(HLOOKUP('Peer Comparison Tool'!$I$6,StateDropdownData,Q380+1,FALSE)=0,"",HLOOKUP('Peer Comparison Tool'!$I$6,StateDropdownData,Q380+1,FALSE))</f>
        <v/>
      </c>
      <c r="S380" s="29" t="str">
        <f>IF(HLOOKUP('Peer Comparison Tool'!$I$6,DropdownData,Q380+1,FALSE)=0,"",HLOOKUP('Peer Comparison Tool'!$I$6,DropdownData,Q380+1,FALSE))</f>
        <v/>
      </c>
      <c r="T380" s="5" t="str">
        <f t="shared" ref="T380:AC389" si="5315">IFERROR(IF(VLOOKUP(INDEX($L$2:$HEG$5,4,T$471+$Q380-1),$B$2:$F$5568,5,FALSE)=T$473,INDEX($L$2:$HEG$5,4,T$471+$Q380-1),""),"")</f>
        <v/>
      </c>
      <c r="U380" s="5" t="str">
        <f t="shared" si="5315"/>
        <v/>
      </c>
      <c r="V380" s="5" t="str">
        <f t="shared" si="5315"/>
        <v/>
      </c>
      <c r="W380" s="5" t="str">
        <f t="shared" si="5315"/>
        <v/>
      </c>
      <c r="X380" s="5" t="str">
        <f t="shared" si="5315"/>
        <v/>
      </c>
      <c r="Y380" s="5" t="str">
        <f t="shared" si="5315"/>
        <v/>
      </c>
      <c r="Z380" s="5" t="str">
        <f t="shared" si="5315"/>
        <v/>
      </c>
      <c r="AA380" s="5" t="str">
        <f t="shared" si="5315"/>
        <v/>
      </c>
      <c r="AB380" s="5" t="str">
        <f t="shared" si="5315"/>
        <v/>
      </c>
      <c r="AC380" s="5" t="str">
        <f t="shared" si="5315"/>
        <v/>
      </c>
      <c r="AD380" s="5" t="str">
        <f t="shared" ref="AD380:AM389" si="5316">IFERROR(IF(VLOOKUP(INDEX($L$2:$HEG$5,4,AD$471+$Q380-1),$B$2:$F$5568,5,FALSE)=AD$473,INDEX($L$2:$HEG$5,4,AD$471+$Q380-1),""),"")</f>
        <v/>
      </c>
      <c r="AE380" s="5" t="str">
        <f t="shared" si="5316"/>
        <v/>
      </c>
      <c r="AF380" s="5" t="str">
        <f t="shared" si="5316"/>
        <v/>
      </c>
      <c r="AG380" s="5" t="str">
        <f t="shared" si="5316"/>
        <v/>
      </c>
      <c r="AH380" s="5" t="str">
        <f t="shared" si="5316"/>
        <v/>
      </c>
      <c r="AI380" s="5" t="str">
        <f t="shared" si="5316"/>
        <v/>
      </c>
      <c r="AJ380" s="5" t="str">
        <f t="shared" si="5316"/>
        <v/>
      </c>
      <c r="AK380" s="5" t="str">
        <f t="shared" si="5316"/>
        <v/>
      </c>
      <c r="AL380" s="5" t="str">
        <f t="shared" si="5316"/>
        <v/>
      </c>
      <c r="AM380" s="5" t="str">
        <f t="shared" si="5316"/>
        <v/>
      </c>
      <c r="AN380" s="5" t="str">
        <f t="shared" ref="AN380:AW389" si="5317">IFERROR(IF(VLOOKUP(INDEX($L$2:$HEG$5,4,AN$471+$Q380-1),$B$2:$F$5568,5,FALSE)=AN$473,INDEX($L$2:$HEG$5,4,AN$471+$Q380-1),""),"")</f>
        <v/>
      </c>
      <c r="AO380" s="5" t="str">
        <f t="shared" si="5317"/>
        <v/>
      </c>
      <c r="AP380" s="5" t="str">
        <f t="shared" si="5317"/>
        <v/>
      </c>
      <c r="AQ380" s="5" t="str">
        <f t="shared" si="5317"/>
        <v/>
      </c>
      <c r="AR380" s="5" t="str">
        <f t="shared" si="5317"/>
        <v/>
      </c>
      <c r="AS380" s="5" t="str">
        <f t="shared" si="5317"/>
        <v/>
      </c>
      <c r="AT380" s="5" t="str">
        <f t="shared" si="5317"/>
        <v/>
      </c>
      <c r="AU380" s="5" t="str">
        <f t="shared" si="5317"/>
        <v/>
      </c>
      <c r="AV380" s="5" t="str">
        <f t="shared" si="5317"/>
        <v/>
      </c>
      <c r="AW380" s="5" t="str">
        <f t="shared" si="5317"/>
        <v/>
      </c>
      <c r="AX380" s="5" t="str">
        <f t="shared" ref="AX380:BG389" si="5318">IFERROR(IF(VLOOKUP(INDEX($L$2:$HEG$5,4,AX$471+$Q380-1),$B$2:$F$5568,5,FALSE)=AX$473,INDEX($L$2:$HEG$5,4,AX$471+$Q380-1),""),"")</f>
        <v/>
      </c>
      <c r="AY380" s="5" t="str">
        <f t="shared" si="5318"/>
        <v/>
      </c>
      <c r="AZ380" s="5" t="str">
        <f t="shared" si="5318"/>
        <v/>
      </c>
      <c r="BA380" s="5" t="str">
        <f t="shared" si="5318"/>
        <v/>
      </c>
      <c r="BB380" s="5" t="str">
        <f t="shared" si="5318"/>
        <v/>
      </c>
      <c r="BC380" s="5" t="str">
        <f t="shared" si="5318"/>
        <v/>
      </c>
      <c r="BD380" s="5" t="str">
        <f t="shared" si="5318"/>
        <v/>
      </c>
      <c r="BE380" s="5" t="str">
        <f t="shared" si="5318"/>
        <v/>
      </c>
      <c r="BF380" s="5" t="str">
        <f t="shared" si="5318"/>
        <v/>
      </c>
      <c r="BG380" s="5" t="str">
        <f t="shared" si="5318"/>
        <v/>
      </c>
      <c r="BH380" s="5" t="str">
        <f t="shared" ref="BH380:BQ389" si="5319">IFERROR(IF(VLOOKUP(INDEX($L$2:$HEG$5,4,BH$471+$Q380-1),$B$2:$F$5568,5,FALSE)=BH$473,INDEX($L$2:$HEG$5,4,BH$471+$Q380-1),""),"")</f>
        <v/>
      </c>
      <c r="BI380" s="5" t="str">
        <f t="shared" si="5319"/>
        <v/>
      </c>
      <c r="BJ380" s="5">
        <f t="shared" si="5319"/>
        <v>1024920</v>
      </c>
      <c r="BK380" s="5" t="str">
        <f t="shared" si="5319"/>
        <v/>
      </c>
      <c r="BL380" s="5" t="str">
        <f t="shared" si="5319"/>
        <v/>
      </c>
      <c r="BM380" s="5" t="str">
        <f t="shared" si="5319"/>
        <v/>
      </c>
      <c r="BN380" s="5" t="str">
        <f t="shared" si="5319"/>
        <v/>
      </c>
      <c r="BO380" s="5" t="str">
        <f t="shared" si="5319"/>
        <v/>
      </c>
      <c r="BP380" s="5" t="str">
        <f t="shared" si="5319"/>
        <v/>
      </c>
      <c r="BQ380" s="5" t="str">
        <f t="shared" si="5319"/>
        <v/>
      </c>
      <c r="BR380" s="5"/>
      <c r="BT380" s="5" t="str">
        <f t="shared" si="5234"/>
        <v/>
      </c>
      <c r="BU380" s="5" t="str">
        <f t="shared" si="5235"/>
        <v/>
      </c>
      <c r="BV380" s="5" t="str">
        <f t="shared" si="5236"/>
        <v/>
      </c>
      <c r="BW380" s="5" t="str">
        <f t="shared" si="5237"/>
        <v/>
      </c>
      <c r="BX380" s="5" t="str">
        <f t="shared" si="5238"/>
        <v/>
      </c>
      <c r="BY380" s="5" t="str">
        <f t="shared" si="5239"/>
        <v/>
      </c>
      <c r="BZ380" s="5" t="str">
        <f t="shared" si="5240"/>
        <v/>
      </c>
      <c r="CA380" s="5" t="str">
        <f t="shared" si="5241"/>
        <v/>
      </c>
      <c r="CB380" s="5" t="str">
        <f t="shared" si="5242"/>
        <v/>
      </c>
      <c r="CC380" s="5" t="str">
        <f t="shared" si="5243"/>
        <v/>
      </c>
      <c r="CD380" s="5" t="str">
        <f t="shared" si="5244"/>
        <v/>
      </c>
      <c r="CE380" s="5" t="str">
        <f t="shared" si="5245"/>
        <v/>
      </c>
      <c r="CF380" s="5" t="str">
        <f t="shared" si="5246"/>
        <v/>
      </c>
      <c r="CG380" s="5" t="str">
        <f t="shared" si="5247"/>
        <v/>
      </c>
      <c r="CH380" s="5" t="str">
        <f t="shared" si="5248"/>
        <v/>
      </c>
      <c r="CI380" s="5" t="str">
        <f t="shared" si="5249"/>
        <v/>
      </c>
      <c r="CJ380" s="5" t="str">
        <f t="shared" si="5250"/>
        <v/>
      </c>
      <c r="CK380" s="5" t="str">
        <f t="shared" si="5251"/>
        <v/>
      </c>
      <c r="CL380" s="5" t="str">
        <f t="shared" si="5252"/>
        <v/>
      </c>
      <c r="CM380" s="5" t="str">
        <f t="shared" si="5253"/>
        <v/>
      </c>
      <c r="CN380" s="5" t="str">
        <f t="shared" si="5254"/>
        <v/>
      </c>
      <c r="CO380" s="5" t="str">
        <f t="shared" si="5255"/>
        <v/>
      </c>
      <c r="CP380" s="5" t="str">
        <f t="shared" si="5256"/>
        <v/>
      </c>
      <c r="CQ380" s="5" t="str">
        <f t="shared" si="5257"/>
        <v/>
      </c>
      <c r="CR380" s="5" t="str">
        <f t="shared" si="5258"/>
        <v/>
      </c>
      <c r="CS380" s="5" t="str">
        <f t="shared" si="5259"/>
        <v/>
      </c>
      <c r="CT380" s="5" t="str">
        <f t="shared" si="5260"/>
        <v/>
      </c>
      <c r="CU380" s="5" t="str">
        <f t="shared" si="5261"/>
        <v/>
      </c>
      <c r="CV380" s="5" t="str">
        <f t="shared" si="5262"/>
        <v/>
      </c>
      <c r="CW380" s="5" t="str">
        <f t="shared" si="5263"/>
        <v/>
      </c>
      <c r="CX380" s="5" t="str">
        <f t="shared" si="5264"/>
        <v/>
      </c>
      <c r="CY380" s="5" t="str">
        <f t="shared" si="5265"/>
        <v/>
      </c>
      <c r="CZ380" s="5" t="str">
        <f t="shared" si="5266"/>
        <v/>
      </c>
      <c r="DA380" s="5" t="str">
        <f t="shared" si="5267"/>
        <v/>
      </c>
      <c r="DB380" s="5" t="str">
        <f t="shared" si="5268"/>
        <v/>
      </c>
      <c r="DC380" s="5" t="str">
        <f t="shared" si="5269"/>
        <v/>
      </c>
      <c r="DD380" s="5" t="str">
        <f t="shared" si="5270"/>
        <v/>
      </c>
      <c r="DE380" s="5" t="str">
        <f t="shared" si="5271"/>
        <v/>
      </c>
      <c r="DF380" s="5" t="str">
        <f t="shared" si="5272"/>
        <v/>
      </c>
      <c r="DG380" s="5" t="str">
        <f t="shared" si="5273"/>
        <v/>
      </c>
      <c r="DH380" s="5" t="str">
        <f t="shared" si="5274"/>
        <v/>
      </c>
      <c r="DI380" s="5" t="str">
        <f t="shared" si="5275"/>
        <v/>
      </c>
      <c r="DJ380" s="5" t="str">
        <f t="shared" si="5276"/>
        <v>Wells Fargo Bank South Central, National Association - Houston, TX</v>
      </c>
      <c r="DK380" s="5" t="str">
        <f t="shared" si="5277"/>
        <v/>
      </c>
      <c r="DL380" s="5" t="str">
        <f t="shared" si="5278"/>
        <v/>
      </c>
      <c r="DM380" s="5" t="str">
        <f t="shared" si="5279"/>
        <v/>
      </c>
      <c r="DN380" s="5" t="str">
        <f t="shared" si="5280"/>
        <v/>
      </c>
      <c r="DO380" s="5" t="str">
        <f t="shared" si="5281"/>
        <v/>
      </c>
      <c r="DP380" s="5" t="str">
        <f t="shared" si="5282"/>
        <v/>
      </c>
      <c r="DQ380" s="5" t="str">
        <f t="shared" si="5309"/>
        <v/>
      </c>
    </row>
    <row r="381" spans="1:121" x14ac:dyDescent="0.25">
      <c r="A381">
        <v>380</v>
      </c>
      <c r="B381" s="5">
        <v>1007264</v>
      </c>
      <c r="C381" t="str">
        <f t="shared" si="5288"/>
        <v>FMS Bank - Fort Morgan, CO</v>
      </c>
      <c r="D381" s="21" t="s">
        <v>2557</v>
      </c>
      <c r="E381" s="19" t="s">
        <v>3039</v>
      </c>
      <c r="F381" s="19" t="s">
        <v>3010</v>
      </c>
      <c r="G381" s="19"/>
      <c r="K381" s="27">
        <v>372</v>
      </c>
      <c r="L381" s="28" t="str">
        <f>IF(HLOOKUP('Peer Comparison Tool'!$E$6,StateDropdownData,K381+1,FALSE)=0,"",HLOOKUP('Peer Comparison Tool'!$E$6,StateDropdownData,K381+1,FALSE))</f>
        <v/>
      </c>
      <c r="M381" s="29" t="str">
        <f>IF(HLOOKUP('Peer Comparison Tool'!$E$6,[0]!DropdownData,K381+1,FALSE)=0,"",HLOOKUP('Peer Comparison Tool'!$E$6,[0]!DropdownData,K381+1,FALSE))</f>
        <v/>
      </c>
      <c r="N381" s="27">
        <v>372</v>
      </c>
      <c r="O381" s="28" t="str">
        <f>IF(HLOOKUP('Peer Comparison Tool'!$G$6,StateDropdownData,N381+1,FALSE)=0,"",HLOOKUP('Peer Comparison Tool'!$G$6,StateDropdownData,N381+1,FALSE))</f>
        <v/>
      </c>
      <c r="P381" s="29" t="str">
        <f>IF(HLOOKUP('Peer Comparison Tool'!$G$6,DropdownData,N381+1,FALSE)=0,"",HLOOKUP('Peer Comparison Tool'!$G$6,DropdownData,N381+1,FALSE))</f>
        <v/>
      </c>
      <c r="Q381" s="27">
        <v>372</v>
      </c>
      <c r="R381" s="28" t="str">
        <f>IF(HLOOKUP('Peer Comparison Tool'!$I$6,StateDropdownData,Q381+1,FALSE)=0,"",HLOOKUP('Peer Comparison Tool'!$I$6,StateDropdownData,Q381+1,FALSE))</f>
        <v/>
      </c>
      <c r="S381" s="29" t="str">
        <f>IF(HLOOKUP('Peer Comparison Tool'!$I$6,DropdownData,Q381+1,FALSE)=0,"",HLOOKUP('Peer Comparison Tool'!$I$6,DropdownData,Q381+1,FALSE))</f>
        <v/>
      </c>
      <c r="T381" s="5" t="str">
        <f t="shared" si="5315"/>
        <v/>
      </c>
      <c r="U381" s="5" t="str">
        <f t="shared" si="5315"/>
        <v/>
      </c>
      <c r="V381" s="5" t="str">
        <f t="shared" si="5315"/>
        <v/>
      </c>
      <c r="W381" s="5" t="str">
        <f t="shared" si="5315"/>
        <v/>
      </c>
      <c r="X381" s="5" t="str">
        <f t="shared" si="5315"/>
        <v/>
      </c>
      <c r="Y381" s="5" t="str">
        <f t="shared" si="5315"/>
        <v/>
      </c>
      <c r="Z381" s="5" t="str">
        <f t="shared" si="5315"/>
        <v/>
      </c>
      <c r="AA381" s="5" t="str">
        <f t="shared" si="5315"/>
        <v/>
      </c>
      <c r="AB381" s="5" t="str">
        <f t="shared" si="5315"/>
        <v/>
      </c>
      <c r="AC381" s="5" t="str">
        <f t="shared" si="5315"/>
        <v/>
      </c>
      <c r="AD381" s="5" t="str">
        <f t="shared" si="5316"/>
        <v/>
      </c>
      <c r="AE381" s="5" t="str">
        <f t="shared" si="5316"/>
        <v/>
      </c>
      <c r="AF381" s="5" t="str">
        <f t="shared" si="5316"/>
        <v/>
      </c>
      <c r="AG381" s="5" t="str">
        <f t="shared" si="5316"/>
        <v/>
      </c>
      <c r="AH381" s="5" t="str">
        <f t="shared" si="5316"/>
        <v/>
      </c>
      <c r="AI381" s="5" t="str">
        <f t="shared" si="5316"/>
        <v/>
      </c>
      <c r="AJ381" s="5" t="str">
        <f t="shared" si="5316"/>
        <v/>
      </c>
      <c r="AK381" s="5" t="str">
        <f t="shared" si="5316"/>
        <v/>
      </c>
      <c r="AL381" s="5" t="str">
        <f t="shared" si="5316"/>
        <v/>
      </c>
      <c r="AM381" s="5" t="str">
        <f t="shared" si="5316"/>
        <v/>
      </c>
      <c r="AN381" s="5" t="str">
        <f t="shared" si="5317"/>
        <v/>
      </c>
      <c r="AO381" s="5" t="str">
        <f t="shared" si="5317"/>
        <v/>
      </c>
      <c r="AP381" s="5" t="str">
        <f t="shared" si="5317"/>
        <v/>
      </c>
      <c r="AQ381" s="5" t="str">
        <f t="shared" si="5317"/>
        <v/>
      </c>
      <c r="AR381" s="5" t="str">
        <f t="shared" si="5317"/>
        <v/>
      </c>
      <c r="AS381" s="5" t="str">
        <f t="shared" si="5317"/>
        <v/>
      </c>
      <c r="AT381" s="5" t="str">
        <f t="shared" si="5317"/>
        <v/>
      </c>
      <c r="AU381" s="5" t="str">
        <f t="shared" si="5317"/>
        <v/>
      </c>
      <c r="AV381" s="5" t="str">
        <f t="shared" si="5317"/>
        <v/>
      </c>
      <c r="AW381" s="5" t="str">
        <f t="shared" si="5317"/>
        <v/>
      </c>
      <c r="AX381" s="5" t="str">
        <f t="shared" si="5318"/>
        <v/>
      </c>
      <c r="AY381" s="5" t="str">
        <f t="shared" si="5318"/>
        <v/>
      </c>
      <c r="AZ381" s="5" t="str">
        <f t="shared" si="5318"/>
        <v/>
      </c>
      <c r="BA381" s="5" t="str">
        <f t="shared" si="5318"/>
        <v/>
      </c>
      <c r="BB381" s="5" t="str">
        <f t="shared" si="5318"/>
        <v/>
      </c>
      <c r="BC381" s="5" t="str">
        <f t="shared" si="5318"/>
        <v/>
      </c>
      <c r="BD381" s="5" t="str">
        <f t="shared" si="5318"/>
        <v/>
      </c>
      <c r="BE381" s="5" t="str">
        <f t="shared" si="5318"/>
        <v/>
      </c>
      <c r="BF381" s="5" t="str">
        <f t="shared" si="5318"/>
        <v/>
      </c>
      <c r="BG381" s="5" t="str">
        <f t="shared" si="5318"/>
        <v/>
      </c>
      <c r="BH381" s="5" t="str">
        <f t="shared" si="5319"/>
        <v/>
      </c>
      <c r="BI381" s="5" t="str">
        <f t="shared" si="5319"/>
        <v/>
      </c>
      <c r="BJ381" s="5">
        <f t="shared" si="5319"/>
        <v>1007005</v>
      </c>
      <c r="BK381" s="5" t="str">
        <f t="shared" si="5319"/>
        <v/>
      </c>
      <c r="BL381" s="5" t="str">
        <f t="shared" si="5319"/>
        <v/>
      </c>
      <c r="BM381" s="5" t="str">
        <f t="shared" si="5319"/>
        <v/>
      </c>
      <c r="BN381" s="5" t="str">
        <f t="shared" si="5319"/>
        <v/>
      </c>
      <c r="BO381" s="5" t="str">
        <f t="shared" si="5319"/>
        <v/>
      </c>
      <c r="BP381" s="5" t="str">
        <f t="shared" si="5319"/>
        <v/>
      </c>
      <c r="BQ381" s="5" t="str">
        <f t="shared" si="5319"/>
        <v/>
      </c>
      <c r="BR381" s="5"/>
      <c r="BT381" s="5" t="str">
        <f t="shared" ref="BT381:BT444" si="5320">IFERROR(IF(VLOOKUP(INDEX($L$2:$HEG$5,4,T$471+$Q381-1),$B$2:$F$5568,5,FALSE)=T$473,VLOOKUP(INDEX($L$2:$HEG$5,4,T$471+$Q381-1),$B$2:$F$5568,2,FALSE),""),"")</f>
        <v/>
      </c>
      <c r="BU381" s="5" t="str">
        <f t="shared" ref="BU381:BU444" si="5321">IFERROR(IF(VLOOKUP(INDEX($L$2:$HEG$5,4,U$471+$Q381-1),$B$2:$F$5568,5,FALSE)=U$473,VLOOKUP(INDEX($L$2:$HEG$5,4,U$471+$Q381-1),$B$2:$F$5568,2,FALSE),""),"")</f>
        <v/>
      </c>
      <c r="BV381" s="5" t="str">
        <f t="shared" ref="BV381:BV444" si="5322">IFERROR(IF(VLOOKUP(INDEX($L$2:$HEG$5,4,V$471+$Q381-1),$B$2:$F$5568,5,FALSE)=V$473,VLOOKUP(INDEX($L$2:$HEG$5,4,V$471+$Q381-1),$B$2:$F$5568,2,FALSE),""),"")</f>
        <v/>
      </c>
      <c r="BW381" s="5" t="str">
        <f t="shared" ref="BW381:BW444" si="5323">IFERROR(IF(VLOOKUP(INDEX($L$2:$HEG$5,4,W$471+$Q381-1),$B$2:$F$5568,5,FALSE)=W$473,VLOOKUP(INDEX($L$2:$HEG$5,4,W$471+$Q381-1),$B$2:$F$5568,2,FALSE),""),"")</f>
        <v/>
      </c>
      <c r="BX381" s="5" t="str">
        <f t="shared" ref="BX381:BX444" si="5324">IFERROR(IF(VLOOKUP(INDEX($L$2:$HEG$5,4,X$471+$Q381-1),$B$2:$F$5568,5,FALSE)=X$473,VLOOKUP(INDEX($L$2:$HEG$5,4,X$471+$Q381-1),$B$2:$F$5568,2,FALSE),""),"")</f>
        <v/>
      </c>
      <c r="BY381" s="5" t="str">
        <f t="shared" ref="BY381:BY444" si="5325">IFERROR(IF(VLOOKUP(INDEX($L$2:$HEG$5,4,Y$471+$Q381-1),$B$2:$F$5568,5,FALSE)=Y$473,VLOOKUP(INDEX($L$2:$HEG$5,4,Y$471+$Q381-1),$B$2:$F$5568,2,FALSE),""),"")</f>
        <v/>
      </c>
      <c r="BZ381" s="5" t="str">
        <f t="shared" ref="BZ381:BZ444" si="5326">IFERROR(IF(VLOOKUP(INDEX($L$2:$HEG$5,4,Z$471+$Q381-1),$B$2:$F$5568,5,FALSE)=Z$473,VLOOKUP(INDEX($L$2:$HEG$5,4,Z$471+$Q381-1),$B$2:$F$5568,2,FALSE),""),"")</f>
        <v/>
      </c>
      <c r="CA381" s="5" t="str">
        <f t="shared" ref="CA381:CA444" si="5327">IFERROR(IF(VLOOKUP(INDEX($L$2:$HEG$5,4,AA$471+$Q381-1),$B$2:$F$5568,5,FALSE)=AA$473,VLOOKUP(INDEX($L$2:$HEG$5,4,AA$471+$Q381-1),$B$2:$F$5568,2,FALSE),""),"")</f>
        <v/>
      </c>
      <c r="CB381" s="5" t="str">
        <f t="shared" ref="CB381:CB444" si="5328">IFERROR(IF(VLOOKUP(INDEX($L$2:$HEG$5,4,AB$471+$Q381-1),$B$2:$F$5568,5,FALSE)=AB$473,VLOOKUP(INDEX($L$2:$HEG$5,4,AB$471+$Q381-1),$B$2:$F$5568,2,FALSE),""),"")</f>
        <v/>
      </c>
      <c r="CC381" s="5" t="str">
        <f t="shared" ref="CC381:CC444" si="5329">IFERROR(IF(VLOOKUP(INDEX($L$2:$HEG$5,4,AC$471+$Q381-1),$B$2:$F$5568,5,FALSE)=AC$473,VLOOKUP(INDEX($L$2:$HEG$5,4,AC$471+$Q381-1),$B$2:$F$5568,2,FALSE),""),"")</f>
        <v/>
      </c>
      <c r="CD381" s="5" t="str">
        <f t="shared" ref="CD381:CD444" si="5330">IFERROR(IF(VLOOKUP(INDEX($L$2:$HEG$5,4,AD$471+$Q381-1),$B$2:$F$5568,5,FALSE)=AD$473,VLOOKUP(INDEX($L$2:$HEG$5,4,AD$471+$Q381-1),$B$2:$F$5568,2,FALSE),""),"")</f>
        <v/>
      </c>
      <c r="CE381" s="5" t="str">
        <f t="shared" ref="CE381:CE444" si="5331">IFERROR(IF(VLOOKUP(INDEX($L$2:$HEG$5,4,AE$471+$Q381-1),$B$2:$F$5568,5,FALSE)=AE$473,VLOOKUP(INDEX($L$2:$HEG$5,4,AE$471+$Q381-1),$B$2:$F$5568,2,FALSE),""),"")</f>
        <v/>
      </c>
      <c r="CF381" s="5" t="str">
        <f t="shared" ref="CF381:CF444" si="5332">IFERROR(IF(VLOOKUP(INDEX($L$2:$HEG$5,4,AF$471+$Q381-1),$B$2:$F$5568,5,FALSE)=AF$473,VLOOKUP(INDEX($L$2:$HEG$5,4,AF$471+$Q381-1),$B$2:$F$5568,2,FALSE),""),"")</f>
        <v/>
      </c>
      <c r="CG381" s="5" t="str">
        <f t="shared" ref="CG381:CG444" si="5333">IFERROR(IF(VLOOKUP(INDEX($L$2:$HEG$5,4,AG$471+$Q381-1),$B$2:$F$5568,5,FALSE)=AG$473,VLOOKUP(INDEX($L$2:$HEG$5,4,AG$471+$Q381-1),$B$2:$F$5568,2,FALSE),""),"")</f>
        <v/>
      </c>
      <c r="CH381" s="5" t="str">
        <f t="shared" ref="CH381:CH444" si="5334">IFERROR(IF(VLOOKUP(INDEX($L$2:$HEG$5,4,AH$471+$Q381-1),$B$2:$F$5568,5,FALSE)=AH$473,VLOOKUP(INDEX($L$2:$HEG$5,4,AH$471+$Q381-1),$B$2:$F$5568,2,FALSE),""),"")</f>
        <v/>
      </c>
      <c r="CI381" s="5" t="str">
        <f t="shared" ref="CI381:CI444" si="5335">IFERROR(IF(VLOOKUP(INDEX($L$2:$HEG$5,4,AI$471+$Q381-1),$B$2:$F$5568,5,FALSE)=AI$473,VLOOKUP(INDEX($L$2:$HEG$5,4,AI$471+$Q381-1),$B$2:$F$5568,2,FALSE),""),"")</f>
        <v/>
      </c>
      <c r="CJ381" s="5" t="str">
        <f t="shared" ref="CJ381:CJ444" si="5336">IFERROR(IF(VLOOKUP(INDEX($L$2:$HEG$5,4,AJ$471+$Q381-1),$B$2:$F$5568,5,FALSE)=AJ$473,VLOOKUP(INDEX($L$2:$HEG$5,4,AJ$471+$Q381-1),$B$2:$F$5568,2,FALSE),""),"")</f>
        <v/>
      </c>
      <c r="CK381" s="5" t="str">
        <f t="shared" ref="CK381:CK444" si="5337">IFERROR(IF(VLOOKUP(INDEX($L$2:$HEG$5,4,AK$471+$Q381-1),$B$2:$F$5568,5,FALSE)=AK$473,VLOOKUP(INDEX($L$2:$HEG$5,4,AK$471+$Q381-1),$B$2:$F$5568,2,FALSE),""),"")</f>
        <v/>
      </c>
      <c r="CL381" s="5" t="str">
        <f t="shared" ref="CL381:CL444" si="5338">IFERROR(IF(VLOOKUP(INDEX($L$2:$HEG$5,4,AL$471+$Q381-1),$B$2:$F$5568,5,FALSE)=AL$473,VLOOKUP(INDEX($L$2:$HEG$5,4,AL$471+$Q381-1),$B$2:$F$5568,2,FALSE),""),"")</f>
        <v/>
      </c>
      <c r="CM381" s="5" t="str">
        <f t="shared" ref="CM381:CM444" si="5339">IFERROR(IF(VLOOKUP(INDEX($L$2:$HEG$5,4,AM$471+$Q381-1),$B$2:$F$5568,5,FALSE)=AM$473,VLOOKUP(INDEX($L$2:$HEG$5,4,AM$471+$Q381-1),$B$2:$F$5568,2,FALSE),""),"")</f>
        <v/>
      </c>
      <c r="CN381" s="5" t="str">
        <f t="shared" ref="CN381:CN444" si="5340">IFERROR(IF(VLOOKUP(INDEX($L$2:$HEG$5,4,AN$471+$Q381-1),$B$2:$F$5568,5,FALSE)=AN$473,VLOOKUP(INDEX($L$2:$HEG$5,4,AN$471+$Q381-1),$B$2:$F$5568,2,FALSE),""),"")</f>
        <v/>
      </c>
      <c r="CO381" s="5" t="str">
        <f t="shared" ref="CO381:CO444" si="5341">IFERROR(IF(VLOOKUP(INDEX($L$2:$HEG$5,4,AO$471+$Q381-1),$B$2:$F$5568,5,FALSE)=AO$473,VLOOKUP(INDEX($L$2:$HEG$5,4,AO$471+$Q381-1),$B$2:$F$5568,2,FALSE),""),"")</f>
        <v/>
      </c>
      <c r="CP381" s="5" t="str">
        <f t="shared" ref="CP381:CP444" si="5342">IFERROR(IF(VLOOKUP(INDEX($L$2:$HEG$5,4,AP$471+$Q381-1),$B$2:$F$5568,5,FALSE)=AP$473,VLOOKUP(INDEX($L$2:$HEG$5,4,AP$471+$Q381-1),$B$2:$F$5568,2,FALSE),""),"")</f>
        <v/>
      </c>
      <c r="CQ381" s="5" t="str">
        <f t="shared" ref="CQ381:CQ444" si="5343">IFERROR(IF(VLOOKUP(INDEX($L$2:$HEG$5,4,AQ$471+$Q381-1),$B$2:$F$5568,5,FALSE)=AQ$473,VLOOKUP(INDEX($L$2:$HEG$5,4,AQ$471+$Q381-1),$B$2:$F$5568,2,FALSE),""),"")</f>
        <v/>
      </c>
      <c r="CR381" s="5" t="str">
        <f t="shared" ref="CR381:CR444" si="5344">IFERROR(IF(VLOOKUP(INDEX($L$2:$HEG$5,4,AR$471+$Q381-1),$B$2:$F$5568,5,FALSE)=AR$473,VLOOKUP(INDEX($L$2:$HEG$5,4,AR$471+$Q381-1),$B$2:$F$5568,2,FALSE),""),"")</f>
        <v/>
      </c>
      <c r="CS381" s="5" t="str">
        <f t="shared" ref="CS381:CS444" si="5345">IFERROR(IF(VLOOKUP(INDEX($L$2:$HEG$5,4,AS$471+$Q381-1),$B$2:$F$5568,5,FALSE)=AS$473,VLOOKUP(INDEX($L$2:$HEG$5,4,AS$471+$Q381-1),$B$2:$F$5568,2,FALSE),""),"")</f>
        <v/>
      </c>
      <c r="CT381" s="5" t="str">
        <f t="shared" ref="CT381:CT444" si="5346">IFERROR(IF(VLOOKUP(INDEX($L$2:$HEG$5,4,AT$471+$Q381-1),$B$2:$F$5568,5,FALSE)=AT$473,VLOOKUP(INDEX($L$2:$HEG$5,4,AT$471+$Q381-1),$B$2:$F$5568,2,FALSE),""),"")</f>
        <v/>
      </c>
      <c r="CU381" s="5" t="str">
        <f t="shared" ref="CU381:CU444" si="5347">IFERROR(IF(VLOOKUP(INDEX($L$2:$HEG$5,4,AU$471+$Q381-1),$B$2:$F$5568,5,FALSE)=AU$473,VLOOKUP(INDEX($L$2:$HEG$5,4,AU$471+$Q381-1),$B$2:$F$5568,2,FALSE),""),"")</f>
        <v/>
      </c>
      <c r="CV381" s="5" t="str">
        <f t="shared" ref="CV381:CV444" si="5348">IFERROR(IF(VLOOKUP(INDEX($L$2:$HEG$5,4,AV$471+$Q381-1),$B$2:$F$5568,5,FALSE)=AV$473,VLOOKUP(INDEX($L$2:$HEG$5,4,AV$471+$Q381-1),$B$2:$F$5568,2,FALSE),""),"")</f>
        <v/>
      </c>
      <c r="CW381" s="5" t="str">
        <f t="shared" ref="CW381:CW444" si="5349">IFERROR(IF(VLOOKUP(INDEX($L$2:$HEG$5,4,AW$471+$Q381-1),$B$2:$F$5568,5,FALSE)=AW$473,VLOOKUP(INDEX($L$2:$HEG$5,4,AW$471+$Q381-1),$B$2:$F$5568,2,FALSE),""),"")</f>
        <v/>
      </c>
      <c r="CX381" s="5" t="str">
        <f t="shared" ref="CX381:CX444" si="5350">IFERROR(IF(VLOOKUP(INDEX($L$2:$HEG$5,4,AX$471+$Q381-1),$B$2:$F$5568,5,FALSE)=AX$473,VLOOKUP(INDEX($L$2:$HEG$5,4,AX$471+$Q381-1),$B$2:$F$5568,2,FALSE),""),"")</f>
        <v/>
      </c>
      <c r="CY381" s="5" t="str">
        <f t="shared" ref="CY381:CY444" si="5351">IFERROR(IF(VLOOKUP(INDEX($L$2:$HEG$5,4,AY$471+$Q381-1),$B$2:$F$5568,5,FALSE)=AY$473,VLOOKUP(INDEX($L$2:$HEG$5,4,AY$471+$Q381-1),$B$2:$F$5568,2,FALSE),""),"")</f>
        <v/>
      </c>
      <c r="CZ381" s="5" t="str">
        <f t="shared" ref="CZ381:CZ444" si="5352">IFERROR(IF(VLOOKUP(INDEX($L$2:$HEG$5,4,AZ$471+$Q381-1),$B$2:$F$5568,5,FALSE)=AZ$473,VLOOKUP(INDEX($L$2:$HEG$5,4,AZ$471+$Q381-1),$B$2:$F$5568,2,FALSE),""),"")</f>
        <v/>
      </c>
      <c r="DA381" s="5" t="str">
        <f t="shared" ref="DA381:DA444" si="5353">IFERROR(IF(VLOOKUP(INDEX($L$2:$HEG$5,4,BA$471+$Q381-1),$B$2:$F$5568,5,FALSE)=BA$473,VLOOKUP(INDEX($L$2:$HEG$5,4,BA$471+$Q381-1),$B$2:$F$5568,2,FALSE),""),"")</f>
        <v/>
      </c>
      <c r="DB381" s="5" t="str">
        <f t="shared" ref="DB381:DB444" si="5354">IFERROR(IF(VLOOKUP(INDEX($L$2:$HEG$5,4,BB$471+$Q381-1),$B$2:$F$5568,5,FALSE)=BB$473,VLOOKUP(INDEX($L$2:$HEG$5,4,BB$471+$Q381-1),$B$2:$F$5568,2,FALSE),""),"")</f>
        <v/>
      </c>
      <c r="DC381" s="5" t="str">
        <f t="shared" ref="DC381:DC444" si="5355">IFERROR(IF(VLOOKUP(INDEX($L$2:$HEG$5,4,BC$471+$Q381-1),$B$2:$F$5568,5,FALSE)=BC$473,VLOOKUP(INDEX($L$2:$HEG$5,4,BC$471+$Q381-1),$B$2:$F$5568,2,FALSE),""),"")</f>
        <v/>
      </c>
      <c r="DD381" s="5" t="str">
        <f t="shared" ref="DD381:DD444" si="5356">IFERROR(IF(VLOOKUP(INDEX($L$2:$HEG$5,4,BD$471+$Q381-1),$B$2:$F$5568,5,FALSE)=BD$473,VLOOKUP(INDEX($L$2:$HEG$5,4,BD$471+$Q381-1),$B$2:$F$5568,2,FALSE),""),"")</f>
        <v/>
      </c>
      <c r="DE381" s="5" t="str">
        <f t="shared" ref="DE381:DE444" si="5357">IFERROR(IF(VLOOKUP(INDEX($L$2:$HEG$5,4,BE$471+$Q381-1),$B$2:$F$5568,5,FALSE)=BE$473,VLOOKUP(INDEX($L$2:$HEG$5,4,BE$471+$Q381-1),$B$2:$F$5568,2,FALSE),""),"")</f>
        <v/>
      </c>
      <c r="DF381" s="5" t="str">
        <f t="shared" ref="DF381:DF444" si="5358">IFERROR(IF(VLOOKUP(INDEX($L$2:$HEG$5,4,BF$471+$Q381-1),$B$2:$F$5568,5,FALSE)=BF$473,VLOOKUP(INDEX($L$2:$HEG$5,4,BF$471+$Q381-1),$B$2:$F$5568,2,FALSE),""),"")</f>
        <v/>
      </c>
      <c r="DG381" s="5" t="str">
        <f t="shared" ref="DG381:DG444" si="5359">IFERROR(IF(VLOOKUP(INDEX($L$2:$HEG$5,4,BG$471+$Q381-1),$B$2:$F$5568,5,FALSE)=BG$473,VLOOKUP(INDEX($L$2:$HEG$5,4,BG$471+$Q381-1),$B$2:$F$5568,2,FALSE),""),"")</f>
        <v/>
      </c>
      <c r="DH381" s="5" t="str">
        <f t="shared" ref="DH381:DH444" si="5360">IFERROR(IF(VLOOKUP(INDEX($L$2:$HEG$5,4,BH$471+$Q381-1),$B$2:$F$5568,5,FALSE)=BH$473,VLOOKUP(INDEX($L$2:$HEG$5,4,BH$471+$Q381-1),$B$2:$F$5568,2,FALSE),""),"")</f>
        <v/>
      </c>
      <c r="DI381" s="5" t="str">
        <f t="shared" ref="DI381:DI444" si="5361">IFERROR(IF(VLOOKUP(INDEX($L$2:$HEG$5,4,BI$471+$Q381-1),$B$2:$F$5568,5,FALSE)=BI$473,VLOOKUP(INDEX($L$2:$HEG$5,4,BI$471+$Q381-1),$B$2:$F$5568,2,FALSE),""),"")</f>
        <v/>
      </c>
      <c r="DJ381" s="5" t="str">
        <f t="shared" ref="DJ381:DJ444" si="5362">IFERROR(IF(VLOOKUP(INDEX($L$2:$HEG$5,4,BJ$471+$Q381-1),$B$2:$F$5568,5,FALSE)=BJ$473,VLOOKUP(INDEX($L$2:$HEG$5,4,BJ$471+$Q381-1),$B$2:$F$5568,2,FALSE),""),"")</f>
        <v>West Texas National Bank - Midland, TX</v>
      </c>
      <c r="DK381" s="5" t="str">
        <f t="shared" ref="DK381:DK444" si="5363">IFERROR(IF(VLOOKUP(INDEX($L$2:$HEG$5,4,BK$471+$Q381-1),$B$2:$F$5568,5,FALSE)=BK$473,VLOOKUP(INDEX($L$2:$HEG$5,4,BK$471+$Q381-1),$B$2:$F$5568,2,FALSE),""),"")</f>
        <v/>
      </c>
      <c r="DL381" s="5" t="str">
        <f t="shared" ref="DL381:DL444" si="5364">IFERROR(IF(VLOOKUP(INDEX($L$2:$HEG$5,4,BL$471+$Q381-1),$B$2:$F$5568,5,FALSE)=BL$473,VLOOKUP(INDEX($L$2:$HEG$5,4,BL$471+$Q381-1),$B$2:$F$5568,2,FALSE),""),"")</f>
        <v/>
      </c>
      <c r="DM381" s="5" t="str">
        <f t="shared" ref="DM381:DM444" si="5365">IFERROR(IF(VLOOKUP(INDEX($L$2:$HEG$5,4,BM$471+$Q381-1),$B$2:$F$5568,5,FALSE)=BM$473,VLOOKUP(INDEX($L$2:$HEG$5,4,BM$471+$Q381-1),$B$2:$F$5568,2,FALSE),""),"")</f>
        <v/>
      </c>
      <c r="DN381" s="5" t="str">
        <f t="shared" ref="DN381:DN444" si="5366">IFERROR(IF(VLOOKUP(INDEX($L$2:$HEG$5,4,BN$471+$Q381-1),$B$2:$F$5568,5,FALSE)=BN$473,VLOOKUP(INDEX($L$2:$HEG$5,4,BN$471+$Q381-1),$B$2:$F$5568,2,FALSE),""),"")</f>
        <v/>
      </c>
      <c r="DO381" s="5" t="str">
        <f t="shared" ref="DO381:DO444" si="5367">IFERROR(IF(VLOOKUP(INDEX($L$2:$HEG$5,4,BO$471+$Q381-1),$B$2:$F$5568,5,FALSE)=BO$473,VLOOKUP(INDEX($L$2:$HEG$5,4,BO$471+$Q381-1),$B$2:$F$5568,2,FALSE),""),"")</f>
        <v/>
      </c>
      <c r="DP381" s="5" t="str">
        <f t="shared" si="5282"/>
        <v/>
      </c>
      <c r="DQ381" s="5" t="str">
        <f t="shared" si="5309"/>
        <v/>
      </c>
    </row>
    <row r="382" spans="1:121" x14ac:dyDescent="0.25">
      <c r="A382">
        <v>381</v>
      </c>
      <c r="B382" s="5">
        <v>1032521</v>
      </c>
      <c r="C382" t="str">
        <f t="shared" si="5288"/>
        <v>Fortis Bank - Denver, CO</v>
      </c>
      <c r="D382" s="21" t="s">
        <v>10556</v>
      </c>
      <c r="E382" s="19" t="s">
        <v>3014</v>
      </c>
      <c r="F382" s="19" t="s">
        <v>3010</v>
      </c>
      <c r="G382" s="19"/>
      <c r="K382" s="27">
        <v>373</v>
      </c>
      <c r="L382" s="28" t="str">
        <f>IF(HLOOKUP('Peer Comparison Tool'!$E$6,StateDropdownData,K382+1,FALSE)=0,"",HLOOKUP('Peer Comparison Tool'!$E$6,StateDropdownData,K382+1,FALSE))</f>
        <v/>
      </c>
      <c r="M382" s="29" t="str">
        <f>IF(HLOOKUP('Peer Comparison Tool'!$E$6,[0]!DropdownData,K382+1,FALSE)=0,"",HLOOKUP('Peer Comparison Tool'!$E$6,[0]!DropdownData,K382+1,FALSE))</f>
        <v/>
      </c>
      <c r="N382" s="27">
        <v>373</v>
      </c>
      <c r="O382" s="28" t="str">
        <f>IF(HLOOKUP('Peer Comparison Tool'!$G$6,StateDropdownData,N382+1,FALSE)=0,"",HLOOKUP('Peer Comparison Tool'!$G$6,StateDropdownData,N382+1,FALSE))</f>
        <v/>
      </c>
      <c r="P382" s="29" t="str">
        <f>IF(HLOOKUP('Peer Comparison Tool'!$G$6,DropdownData,N382+1,FALSE)=0,"",HLOOKUP('Peer Comparison Tool'!$G$6,DropdownData,N382+1,FALSE))</f>
        <v/>
      </c>
      <c r="Q382" s="27">
        <v>373</v>
      </c>
      <c r="R382" s="28" t="str">
        <f>IF(HLOOKUP('Peer Comparison Tool'!$I$6,StateDropdownData,Q382+1,FALSE)=0,"",HLOOKUP('Peer Comparison Tool'!$I$6,StateDropdownData,Q382+1,FALSE))</f>
        <v/>
      </c>
      <c r="S382" s="29" t="str">
        <f>IF(HLOOKUP('Peer Comparison Tool'!$I$6,DropdownData,Q382+1,FALSE)=0,"",HLOOKUP('Peer Comparison Tool'!$I$6,DropdownData,Q382+1,FALSE))</f>
        <v/>
      </c>
      <c r="T382" s="5" t="str">
        <f t="shared" si="5315"/>
        <v/>
      </c>
      <c r="U382" s="5" t="str">
        <f t="shared" si="5315"/>
        <v/>
      </c>
      <c r="V382" s="5" t="str">
        <f t="shared" si="5315"/>
        <v/>
      </c>
      <c r="W382" s="5" t="str">
        <f t="shared" si="5315"/>
        <v/>
      </c>
      <c r="X382" s="5" t="str">
        <f t="shared" si="5315"/>
        <v/>
      </c>
      <c r="Y382" s="5" t="str">
        <f t="shared" si="5315"/>
        <v/>
      </c>
      <c r="Z382" s="5" t="str">
        <f t="shared" si="5315"/>
        <v/>
      </c>
      <c r="AA382" s="5" t="str">
        <f t="shared" si="5315"/>
        <v/>
      </c>
      <c r="AB382" s="5" t="str">
        <f t="shared" si="5315"/>
        <v/>
      </c>
      <c r="AC382" s="5" t="str">
        <f t="shared" si="5315"/>
        <v/>
      </c>
      <c r="AD382" s="5" t="str">
        <f t="shared" si="5316"/>
        <v/>
      </c>
      <c r="AE382" s="5" t="str">
        <f t="shared" si="5316"/>
        <v/>
      </c>
      <c r="AF382" s="5" t="str">
        <f t="shared" si="5316"/>
        <v/>
      </c>
      <c r="AG382" s="5" t="str">
        <f t="shared" si="5316"/>
        <v/>
      </c>
      <c r="AH382" s="5" t="str">
        <f t="shared" si="5316"/>
        <v/>
      </c>
      <c r="AI382" s="5" t="str">
        <f t="shared" si="5316"/>
        <v/>
      </c>
      <c r="AJ382" s="5" t="str">
        <f t="shared" si="5316"/>
        <v/>
      </c>
      <c r="AK382" s="5" t="str">
        <f t="shared" si="5316"/>
        <v/>
      </c>
      <c r="AL382" s="5" t="str">
        <f t="shared" si="5316"/>
        <v/>
      </c>
      <c r="AM382" s="5" t="str">
        <f t="shared" si="5316"/>
        <v/>
      </c>
      <c r="AN382" s="5" t="str">
        <f t="shared" si="5317"/>
        <v/>
      </c>
      <c r="AO382" s="5" t="str">
        <f t="shared" si="5317"/>
        <v/>
      </c>
      <c r="AP382" s="5" t="str">
        <f t="shared" si="5317"/>
        <v/>
      </c>
      <c r="AQ382" s="5" t="str">
        <f t="shared" si="5317"/>
        <v/>
      </c>
      <c r="AR382" s="5" t="str">
        <f t="shared" si="5317"/>
        <v/>
      </c>
      <c r="AS382" s="5" t="str">
        <f t="shared" si="5317"/>
        <v/>
      </c>
      <c r="AT382" s="5" t="str">
        <f t="shared" si="5317"/>
        <v/>
      </c>
      <c r="AU382" s="5" t="str">
        <f t="shared" si="5317"/>
        <v/>
      </c>
      <c r="AV382" s="5" t="str">
        <f t="shared" si="5317"/>
        <v/>
      </c>
      <c r="AW382" s="5" t="str">
        <f t="shared" si="5317"/>
        <v/>
      </c>
      <c r="AX382" s="5" t="str">
        <f t="shared" si="5318"/>
        <v/>
      </c>
      <c r="AY382" s="5" t="str">
        <f t="shared" si="5318"/>
        <v/>
      </c>
      <c r="AZ382" s="5" t="str">
        <f t="shared" si="5318"/>
        <v/>
      </c>
      <c r="BA382" s="5" t="str">
        <f t="shared" si="5318"/>
        <v/>
      </c>
      <c r="BB382" s="5" t="str">
        <f t="shared" si="5318"/>
        <v/>
      </c>
      <c r="BC382" s="5" t="str">
        <f t="shared" si="5318"/>
        <v/>
      </c>
      <c r="BD382" s="5" t="str">
        <f t="shared" si="5318"/>
        <v/>
      </c>
      <c r="BE382" s="5" t="str">
        <f t="shared" si="5318"/>
        <v/>
      </c>
      <c r="BF382" s="5" t="str">
        <f t="shared" si="5318"/>
        <v/>
      </c>
      <c r="BG382" s="5" t="str">
        <f t="shared" si="5318"/>
        <v/>
      </c>
      <c r="BH382" s="5" t="str">
        <f t="shared" si="5319"/>
        <v/>
      </c>
      <c r="BI382" s="5" t="str">
        <f t="shared" si="5319"/>
        <v/>
      </c>
      <c r="BJ382" s="5">
        <f t="shared" si="5319"/>
        <v>1009071</v>
      </c>
      <c r="BK382" s="5" t="str">
        <f t="shared" si="5319"/>
        <v/>
      </c>
      <c r="BL382" s="5" t="str">
        <f t="shared" si="5319"/>
        <v/>
      </c>
      <c r="BM382" s="5" t="str">
        <f t="shared" si="5319"/>
        <v/>
      </c>
      <c r="BN382" s="5" t="str">
        <f t="shared" si="5319"/>
        <v/>
      </c>
      <c r="BO382" s="5" t="str">
        <f t="shared" si="5319"/>
        <v/>
      </c>
      <c r="BP382" s="5" t="str">
        <f t="shared" si="5319"/>
        <v/>
      </c>
      <c r="BQ382" s="5" t="str">
        <f t="shared" si="5319"/>
        <v/>
      </c>
      <c r="BR382" s="5"/>
      <c r="BT382" s="5" t="str">
        <f t="shared" si="5320"/>
        <v/>
      </c>
      <c r="BU382" s="5" t="str">
        <f t="shared" si="5321"/>
        <v/>
      </c>
      <c r="BV382" s="5" t="str">
        <f t="shared" si="5322"/>
        <v/>
      </c>
      <c r="BW382" s="5" t="str">
        <f t="shared" si="5323"/>
        <v/>
      </c>
      <c r="BX382" s="5" t="str">
        <f t="shared" si="5324"/>
        <v/>
      </c>
      <c r="BY382" s="5" t="str">
        <f t="shared" si="5325"/>
        <v/>
      </c>
      <c r="BZ382" s="5" t="str">
        <f t="shared" si="5326"/>
        <v/>
      </c>
      <c r="CA382" s="5" t="str">
        <f t="shared" si="5327"/>
        <v/>
      </c>
      <c r="CB382" s="5" t="str">
        <f t="shared" si="5328"/>
        <v/>
      </c>
      <c r="CC382" s="5" t="str">
        <f t="shared" si="5329"/>
        <v/>
      </c>
      <c r="CD382" s="5" t="str">
        <f t="shared" si="5330"/>
        <v/>
      </c>
      <c r="CE382" s="5" t="str">
        <f t="shared" si="5331"/>
        <v/>
      </c>
      <c r="CF382" s="5" t="str">
        <f t="shared" si="5332"/>
        <v/>
      </c>
      <c r="CG382" s="5" t="str">
        <f t="shared" si="5333"/>
        <v/>
      </c>
      <c r="CH382" s="5" t="str">
        <f t="shared" si="5334"/>
        <v/>
      </c>
      <c r="CI382" s="5" t="str">
        <f t="shared" si="5335"/>
        <v/>
      </c>
      <c r="CJ382" s="5" t="str">
        <f t="shared" si="5336"/>
        <v/>
      </c>
      <c r="CK382" s="5" t="str">
        <f t="shared" si="5337"/>
        <v/>
      </c>
      <c r="CL382" s="5" t="str">
        <f t="shared" si="5338"/>
        <v/>
      </c>
      <c r="CM382" s="5" t="str">
        <f t="shared" si="5339"/>
        <v/>
      </c>
      <c r="CN382" s="5" t="str">
        <f t="shared" si="5340"/>
        <v/>
      </c>
      <c r="CO382" s="5" t="str">
        <f t="shared" si="5341"/>
        <v/>
      </c>
      <c r="CP382" s="5" t="str">
        <f t="shared" si="5342"/>
        <v/>
      </c>
      <c r="CQ382" s="5" t="str">
        <f t="shared" si="5343"/>
        <v/>
      </c>
      <c r="CR382" s="5" t="str">
        <f t="shared" si="5344"/>
        <v/>
      </c>
      <c r="CS382" s="5" t="str">
        <f t="shared" si="5345"/>
        <v/>
      </c>
      <c r="CT382" s="5" t="str">
        <f t="shared" si="5346"/>
        <v/>
      </c>
      <c r="CU382" s="5" t="str">
        <f t="shared" si="5347"/>
        <v/>
      </c>
      <c r="CV382" s="5" t="str">
        <f t="shared" si="5348"/>
        <v/>
      </c>
      <c r="CW382" s="5" t="str">
        <f t="shared" si="5349"/>
        <v/>
      </c>
      <c r="CX382" s="5" t="str">
        <f t="shared" si="5350"/>
        <v/>
      </c>
      <c r="CY382" s="5" t="str">
        <f t="shared" si="5351"/>
        <v/>
      </c>
      <c r="CZ382" s="5" t="str">
        <f t="shared" si="5352"/>
        <v/>
      </c>
      <c r="DA382" s="5" t="str">
        <f t="shared" si="5353"/>
        <v/>
      </c>
      <c r="DB382" s="5" t="str">
        <f t="shared" si="5354"/>
        <v/>
      </c>
      <c r="DC382" s="5" t="str">
        <f t="shared" si="5355"/>
        <v/>
      </c>
      <c r="DD382" s="5" t="str">
        <f t="shared" si="5356"/>
        <v/>
      </c>
      <c r="DE382" s="5" t="str">
        <f t="shared" si="5357"/>
        <v/>
      </c>
      <c r="DF382" s="5" t="str">
        <f t="shared" si="5358"/>
        <v/>
      </c>
      <c r="DG382" s="5" t="str">
        <f t="shared" si="5359"/>
        <v/>
      </c>
      <c r="DH382" s="5" t="str">
        <f t="shared" si="5360"/>
        <v/>
      </c>
      <c r="DI382" s="5" t="str">
        <f t="shared" si="5361"/>
        <v/>
      </c>
      <c r="DJ382" s="5" t="str">
        <f t="shared" si="5362"/>
        <v>West Texas State Bank - Snyder, TX</v>
      </c>
      <c r="DK382" s="5" t="str">
        <f t="shared" si="5363"/>
        <v/>
      </c>
      <c r="DL382" s="5" t="str">
        <f t="shared" si="5364"/>
        <v/>
      </c>
      <c r="DM382" s="5" t="str">
        <f t="shared" si="5365"/>
        <v/>
      </c>
      <c r="DN382" s="5" t="str">
        <f t="shared" si="5366"/>
        <v/>
      </c>
      <c r="DO382" s="5" t="str">
        <f t="shared" si="5367"/>
        <v/>
      </c>
      <c r="DP382" s="5" t="str">
        <f t="shared" ref="DP382:DP445" si="5368">IFERROR(IF(VLOOKUP(INDEX($L$2:$HEG$5,4,BP$471+$Q382-1),$B$2:$F$5568,5,FALSE)=BP$473,VLOOKUP(INDEX($L$2:$HEG$5,4,BP$471+$Q382-1),$B$2:$F$5568,2,FALSE),""),"")</f>
        <v/>
      </c>
      <c r="DQ382" s="5" t="str">
        <f t="shared" si="5309"/>
        <v/>
      </c>
    </row>
    <row r="383" spans="1:121" x14ac:dyDescent="0.25">
      <c r="A383">
        <v>382</v>
      </c>
      <c r="B383" s="5">
        <v>1009366</v>
      </c>
      <c r="C383" t="str">
        <f t="shared" si="5288"/>
        <v>Fowler State Bank - Fowler, CO</v>
      </c>
      <c r="D383" s="21" t="s">
        <v>758</v>
      </c>
      <c r="E383" s="19" t="s">
        <v>3040</v>
      </c>
      <c r="F383" s="19" t="s">
        <v>3010</v>
      </c>
      <c r="G383" s="19"/>
      <c r="K383" s="27">
        <v>374</v>
      </c>
      <c r="L383" s="28" t="str">
        <f>IF(HLOOKUP('Peer Comparison Tool'!$E$6,StateDropdownData,K383+1,FALSE)=0,"",HLOOKUP('Peer Comparison Tool'!$E$6,StateDropdownData,K383+1,FALSE))</f>
        <v/>
      </c>
      <c r="M383" s="29" t="str">
        <f>IF(HLOOKUP('Peer Comparison Tool'!$E$6,[0]!DropdownData,K383+1,FALSE)=0,"",HLOOKUP('Peer Comparison Tool'!$E$6,[0]!DropdownData,K383+1,FALSE))</f>
        <v/>
      </c>
      <c r="N383" s="27">
        <v>374</v>
      </c>
      <c r="O383" s="28" t="str">
        <f>IF(HLOOKUP('Peer Comparison Tool'!$G$6,StateDropdownData,N383+1,FALSE)=0,"",HLOOKUP('Peer Comparison Tool'!$G$6,StateDropdownData,N383+1,FALSE))</f>
        <v/>
      </c>
      <c r="P383" s="29" t="str">
        <f>IF(HLOOKUP('Peer Comparison Tool'!$G$6,DropdownData,N383+1,FALSE)=0,"",HLOOKUP('Peer Comparison Tool'!$G$6,DropdownData,N383+1,FALSE))</f>
        <v/>
      </c>
      <c r="Q383" s="27">
        <v>374</v>
      </c>
      <c r="R383" s="28" t="str">
        <f>IF(HLOOKUP('Peer Comparison Tool'!$I$6,StateDropdownData,Q383+1,FALSE)=0,"",HLOOKUP('Peer Comparison Tool'!$I$6,StateDropdownData,Q383+1,FALSE))</f>
        <v/>
      </c>
      <c r="S383" s="29" t="str">
        <f>IF(HLOOKUP('Peer Comparison Tool'!$I$6,DropdownData,Q383+1,FALSE)=0,"",HLOOKUP('Peer Comparison Tool'!$I$6,DropdownData,Q383+1,FALSE))</f>
        <v/>
      </c>
      <c r="T383" s="5" t="str">
        <f t="shared" si="5315"/>
        <v/>
      </c>
      <c r="U383" s="5" t="str">
        <f t="shared" si="5315"/>
        <v/>
      </c>
      <c r="V383" s="5" t="str">
        <f t="shared" si="5315"/>
        <v/>
      </c>
      <c r="W383" s="5" t="str">
        <f t="shared" si="5315"/>
        <v/>
      </c>
      <c r="X383" s="5" t="str">
        <f t="shared" si="5315"/>
        <v/>
      </c>
      <c r="Y383" s="5" t="str">
        <f t="shared" si="5315"/>
        <v/>
      </c>
      <c r="Z383" s="5" t="str">
        <f t="shared" si="5315"/>
        <v/>
      </c>
      <c r="AA383" s="5" t="str">
        <f t="shared" si="5315"/>
        <v/>
      </c>
      <c r="AB383" s="5" t="str">
        <f t="shared" si="5315"/>
        <v/>
      </c>
      <c r="AC383" s="5" t="str">
        <f t="shared" si="5315"/>
        <v/>
      </c>
      <c r="AD383" s="5" t="str">
        <f t="shared" si="5316"/>
        <v/>
      </c>
      <c r="AE383" s="5" t="str">
        <f t="shared" si="5316"/>
        <v/>
      </c>
      <c r="AF383" s="5" t="str">
        <f t="shared" si="5316"/>
        <v/>
      </c>
      <c r="AG383" s="5" t="str">
        <f t="shared" si="5316"/>
        <v/>
      </c>
      <c r="AH383" s="5" t="str">
        <f t="shared" si="5316"/>
        <v/>
      </c>
      <c r="AI383" s="5" t="str">
        <f t="shared" si="5316"/>
        <v/>
      </c>
      <c r="AJ383" s="5" t="str">
        <f t="shared" si="5316"/>
        <v/>
      </c>
      <c r="AK383" s="5" t="str">
        <f t="shared" si="5316"/>
        <v/>
      </c>
      <c r="AL383" s="5" t="str">
        <f t="shared" si="5316"/>
        <v/>
      </c>
      <c r="AM383" s="5" t="str">
        <f t="shared" si="5316"/>
        <v/>
      </c>
      <c r="AN383" s="5" t="str">
        <f t="shared" si="5317"/>
        <v/>
      </c>
      <c r="AO383" s="5" t="str">
        <f t="shared" si="5317"/>
        <v/>
      </c>
      <c r="AP383" s="5" t="str">
        <f t="shared" si="5317"/>
        <v/>
      </c>
      <c r="AQ383" s="5" t="str">
        <f t="shared" si="5317"/>
        <v/>
      </c>
      <c r="AR383" s="5" t="str">
        <f t="shared" si="5317"/>
        <v/>
      </c>
      <c r="AS383" s="5" t="str">
        <f t="shared" si="5317"/>
        <v/>
      </c>
      <c r="AT383" s="5" t="str">
        <f t="shared" si="5317"/>
        <v/>
      </c>
      <c r="AU383" s="5" t="str">
        <f t="shared" si="5317"/>
        <v/>
      </c>
      <c r="AV383" s="5" t="str">
        <f t="shared" si="5317"/>
        <v/>
      </c>
      <c r="AW383" s="5" t="str">
        <f t="shared" si="5317"/>
        <v/>
      </c>
      <c r="AX383" s="5" t="str">
        <f t="shared" si="5318"/>
        <v/>
      </c>
      <c r="AY383" s="5" t="str">
        <f t="shared" si="5318"/>
        <v/>
      </c>
      <c r="AZ383" s="5" t="str">
        <f t="shared" si="5318"/>
        <v/>
      </c>
      <c r="BA383" s="5" t="str">
        <f t="shared" si="5318"/>
        <v/>
      </c>
      <c r="BB383" s="5" t="str">
        <f t="shared" si="5318"/>
        <v/>
      </c>
      <c r="BC383" s="5" t="str">
        <f t="shared" si="5318"/>
        <v/>
      </c>
      <c r="BD383" s="5" t="str">
        <f t="shared" si="5318"/>
        <v/>
      </c>
      <c r="BE383" s="5" t="str">
        <f t="shared" si="5318"/>
        <v/>
      </c>
      <c r="BF383" s="5" t="str">
        <f t="shared" si="5318"/>
        <v/>
      </c>
      <c r="BG383" s="5" t="str">
        <f t="shared" si="5318"/>
        <v/>
      </c>
      <c r="BH383" s="5" t="str">
        <f t="shared" si="5319"/>
        <v/>
      </c>
      <c r="BI383" s="5" t="str">
        <f t="shared" si="5319"/>
        <v/>
      </c>
      <c r="BJ383" s="5">
        <f t="shared" si="5319"/>
        <v>1006546</v>
      </c>
      <c r="BK383" s="5" t="str">
        <f t="shared" si="5319"/>
        <v/>
      </c>
      <c r="BL383" s="5" t="str">
        <f t="shared" si="5319"/>
        <v/>
      </c>
      <c r="BM383" s="5" t="str">
        <f t="shared" si="5319"/>
        <v/>
      </c>
      <c r="BN383" s="5" t="str">
        <f t="shared" si="5319"/>
        <v/>
      </c>
      <c r="BO383" s="5" t="str">
        <f t="shared" si="5319"/>
        <v/>
      </c>
      <c r="BP383" s="5" t="str">
        <f t="shared" si="5319"/>
        <v/>
      </c>
      <c r="BQ383" s="5" t="str">
        <f t="shared" si="5319"/>
        <v/>
      </c>
      <c r="BR383" s="5"/>
      <c r="BT383" s="5" t="str">
        <f t="shared" si="5320"/>
        <v/>
      </c>
      <c r="BU383" s="5" t="str">
        <f t="shared" si="5321"/>
        <v/>
      </c>
      <c r="BV383" s="5" t="str">
        <f t="shared" si="5322"/>
        <v/>
      </c>
      <c r="BW383" s="5" t="str">
        <f t="shared" si="5323"/>
        <v/>
      </c>
      <c r="BX383" s="5" t="str">
        <f t="shared" si="5324"/>
        <v/>
      </c>
      <c r="BY383" s="5" t="str">
        <f t="shared" si="5325"/>
        <v/>
      </c>
      <c r="BZ383" s="5" t="str">
        <f t="shared" si="5326"/>
        <v/>
      </c>
      <c r="CA383" s="5" t="str">
        <f t="shared" si="5327"/>
        <v/>
      </c>
      <c r="CB383" s="5" t="str">
        <f t="shared" si="5328"/>
        <v/>
      </c>
      <c r="CC383" s="5" t="str">
        <f t="shared" si="5329"/>
        <v/>
      </c>
      <c r="CD383" s="5" t="str">
        <f t="shared" si="5330"/>
        <v/>
      </c>
      <c r="CE383" s="5" t="str">
        <f t="shared" si="5331"/>
        <v/>
      </c>
      <c r="CF383" s="5" t="str">
        <f t="shared" si="5332"/>
        <v/>
      </c>
      <c r="CG383" s="5" t="str">
        <f t="shared" si="5333"/>
        <v/>
      </c>
      <c r="CH383" s="5" t="str">
        <f t="shared" si="5334"/>
        <v/>
      </c>
      <c r="CI383" s="5" t="str">
        <f t="shared" si="5335"/>
        <v/>
      </c>
      <c r="CJ383" s="5" t="str">
        <f t="shared" si="5336"/>
        <v/>
      </c>
      <c r="CK383" s="5" t="str">
        <f t="shared" si="5337"/>
        <v/>
      </c>
      <c r="CL383" s="5" t="str">
        <f t="shared" si="5338"/>
        <v/>
      </c>
      <c r="CM383" s="5" t="str">
        <f t="shared" si="5339"/>
        <v/>
      </c>
      <c r="CN383" s="5" t="str">
        <f t="shared" si="5340"/>
        <v/>
      </c>
      <c r="CO383" s="5" t="str">
        <f t="shared" si="5341"/>
        <v/>
      </c>
      <c r="CP383" s="5" t="str">
        <f t="shared" si="5342"/>
        <v/>
      </c>
      <c r="CQ383" s="5" t="str">
        <f t="shared" si="5343"/>
        <v/>
      </c>
      <c r="CR383" s="5" t="str">
        <f t="shared" si="5344"/>
        <v/>
      </c>
      <c r="CS383" s="5" t="str">
        <f t="shared" si="5345"/>
        <v/>
      </c>
      <c r="CT383" s="5" t="str">
        <f t="shared" si="5346"/>
        <v/>
      </c>
      <c r="CU383" s="5" t="str">
        <f t="shared" si="5347"/>
        <v/>
      </c>
      <c r="CV383" s="5" t="str">
        <f t="shared" si="5348"/>
        <v/>
      </c>
      <c r="CW383" s="5" t="str">
        <f t="shared" si="5349"/>
        <v/>
      </c>
      <c r="CX383" s="5" t="str">
        <f t="shared" si="5350"/>
        <v/>
      </c>
      <c r="CY383" s="5" t="str">
        <f t="shared" si="5351"/>
        <v/>
      </c>
      <c r="CZ383" s="5" t="str">
        <f t="shared" si="5352"/>
        <v/>
      </c>
      <c r="DA383" s="5" t="str">
        <f t="shared" si="5353"/>
        <v/>
      </c>
      <c r="DB383" s="5" t="str">
        <f t="shared" si="5354"/>
        <v/>
      </c>
      <c r="DC383" s="5" t="str">
        <f t="shared" si="5355"/>
        <v/>
      </c>
      <c r="DD383" s="5" t="str">
        <f t="shared" si="5356"/>
        <v/>
      </c>
      <c r="DE383" s="5" t="str">
        <f t="shared" si="5357"/>
        <v/>
      </c>
      <c r="DF383" s="5" t="str">
        <f t="shared" si="5358"/>
        <v/>
      </c>
      <c r="DG383" s="5" t="str">
        <f t="shared" si="5359"/>
        <v/>
      </c>
      <c r="DH383" s="5" t="str">
        <f t="shared" si="5360"/>
        <v/>
      </c>
      <c r="DI383" s="5" t="str">
        <f t="shared" si="5361"/>
        <v/>
      </c>
      <c r="DJ383" s="5" t="str">
        <f t="shared" si="5362"/>
        <v>Western Bank - Lubbock, TX</v>
      </c>
      <c r="DK383" s="5" t="str">
        <f t="shared" si="5363"/>
        <v/>
      </c>
      <c r="DL383" s="5" t="str">
        <f t="shared" si="5364"/>
        <v/>
      </c>
      <c r="DM383" s="5" t="str">
        <f t="shared" si="5365"/>
        <v/>
      </c>
      <c r="DN383" s="5" t="str">
        <f t="shared" si="5366"/>
        <v/>
      </c>
      <c r="DO383" s="5" t="str">
        <f t="shared" si="5367"/>
        <v/>
      </c>
      <c r="DP383" s="5" t="str">
        <f t="shared" si="5368"/>
        <v/>
      </c>
      <c r="DQ383" s="5" t="str">
        <f t="shared" si="5309"/>
        <v/>
      </c>
    </row>
    <row r="384" spans="1:121" x14ac:dyDescent="0.25">
      <c r="A384">
        <v>383</v>
      </c>
      <c r="B384" s="5">
        <v>1006443</v>
      </c>
      <c r="C384" t="str">
        <f t="shared" si="5288"/>
        <v>Frontier Bank - Lamar, CO</v>
      </c>
      <c r="D384" s="21" t="s">
        <v>650</v>
      </c>
      <c r="E384" s="19" t="s">
        <v>3024</v>
      </c>
      <c r="F384" s="19" t="s">
        <v>3010</v>
      </c>
      <c r="G384" s="19"/>
      <c r="K384" s="27">
        <v>375</v>
      </c>
      <c r="L384" s="28" t="str">
        <f>IF(HLOOKUP('Peer Comparison Tool'!$E$6,StateDropdownData,K384+1,FALSE)=0,"",HLOOKUP('Peer Comparison Tool'!$E$6,StateDropdownData,K384+1,FALSE))</f>
        <v/>
      </c>
      <c r="M384" s="29" t="str">
        <f>IF(HLOOKUP('Peer Comparison Tool'!$E$6,[0]!DropdownData,K384+1,FALSE)=0,"",HLOOKUP('Peer Comparison Tool'!$E$6,[0]!DropdownData,K384+1,FALSE))</f>
        <v/>
      </c>
      <c r="N384" s="27">
        <v>375</v>
      </c>
      <c r="O384" s="28" t="str">
        <f>IF(HLOOKUP('Peer Comparison Tool'!$G$6,StateDropdownData,N384+1,FALSE)=0,"",HLOOKUP('Peer Comparison Tool'!$G$6,StateDropdownData,N384+1,FALSE))</f>
        <v/>
      </c>
      <c r="P384" s="29" t="str">
        <f>IF(HLOOKUP('Peer Comparison Tool'!$G$6,DropdownData,N384+1,FALSE)=0,"",HLOOKUP('Peer Comparison Tool'!$G$6,DropdownData,N384+1,FALSE))</f>
        <v/>
      </c>
      <c r="Q384" s="27">
        <v>375</v>
      </c>
      <c r="R384" s="28" t="str">
        <f>IF(HLOOKUP('Peer Comparison Tool'!$I$6,StateDropdownData,Q384+1,FALSE)=0,"",HLOOKUP('Peer Comparison Tool'!$I$6,StateDropdownData,Q384+1,FALSE))</f>
        <v/>
      </c>
      <c r="S384" s="29" t="str">
        <f>IF(HLOOKUP('Peer Comparison Tool'!$I$6,DropdownData,Q384+1,FALSE)=0,"",HLOOKUP('Peer Comparison Tool'!$I$6,DropdownData,Q384+1,FALSE))</f>
        <v/>
      </c>
      <c r="T384" s="5" t="str">
        <f t="shared" si="5315"/>
        <v/>
      </c>
      <c r="U384" s="5" t="str">
        <f t="shared" si="5315"/>
        <v/>
      </c>
      <c r="V384" s="5" t="str">
        <f t="shared" si="5315"/>
        <v/>
      </c>
      <c r="W384" s="5" t="str">
        <f t="shared" si="5315"/>
        <v/>
      </c>
      <c r="X384" s="5" t="str">
        <f t="shared" si="5315"/>
        <v/>
      </c>
      <c r="Y384" s="5" t="str">
        <f t="shared" si="5315"/>
        <v/>
      </c>
      <c r="Z384" s="5" t="str">
        <f t="shared" si="5315"/>
        <v/>
      </c>
      <c r="AA384" s="5" t="str">
        <f t="shared" si="5315"/>
        <v/>
      </c>
      <c r="AB384" s="5" t="str">
        <f t="shared" si="5315"/>
        <v/>
      </c>
      <c r="AC384" s="5" t="str">
        <f t="shared" si="5315"/>
        <v/>
      </c>
      <c r="AD384" s="5" t="str">
        <f t="shared" si="5316"/>
        <v/>
      </c>
      <c r="AE384" s="5" t="str">
        <f t="shared" si="5316"/>
        <v/>
      </c>
      <c r="AF384" s="5" t="str">
        <f t="shared" si="5316"/>
        <v/>
      </c>
      <c r="AG384" s="5" t="str">
        <f t="shared" si="5316"/>
        <v/>
      </c>
      <c r="AH384" s="5" t="str">
        <f t="shared" si="5316"/>
        <v/>
      </c>
      <c r="AI384" s="5" t="str">
        <f t="shared" si="5316"/>
        <v/>
      </c>
      <c r="AJ384" s="5" t="str">
        <f t="shared" si="5316"/>
        <v/>
      </c>
      <c r="AK384" s="5" t="str">
        <f t="shared" si="5316"/>
        <v/>
      </c>
      <c r="AL384" s="5" t="str">
        <f t="shared" si="5316"/>
        <v/>
      </c>
      <c r="AM384" s="5" t="str">
        <f t="shared" si="5316"/>
        <v/>
      </c>
      <c r="AN384" s="5" t="str">
        <f t="shared" si="5317"/>
        <v/>
      </c>
      <c r="AO384" s="5" t="str">
        <f t="shared" si="5317"/>
        <v/>
      </c>
      <c r="AP384" s="5" t="str">
        <f t="shared" si="5317"/>
        <v/>
      </c>
      <c r="AQ384" s="5" t="str">
        <f t="shared" si="5317"/>
        <v/>
      </c>
      <c r="AR384" s="5" t="str">
        <f t="shared" si="5317"/>
        <v/>
      </c>
      <c r="AS384" s="5" t="str">
        <f t="shared" si="5317"/>
        <v/>
      </c>
      <c r="AT384" s="5" t="str">
        <f t="shared" si="5317"/>
        <v/>
      </c>
      <c r="AU384" s="5" t="str">
        <f t="shared" si="5317"/>
        <v/>
      </c>
      <c r="AV384" s="5" t="str">
        <f t="shared" si="5317"/>
        <v/>
      </c>
      <c r="AW384" s="5" t="str">
        <f t="shared" si="5317"/>
        <v/>
      </c>
      <c r="AX384" s="5" t="str">
        <f t="shared" si="5318"/>
        <v/>
      </c>
      <c r="AY384" s="5" t="str">
        <f t="shared" si="5318"/>
        <v/>
      </c>
      <c r="AZ384" s="5" t="str">
        <f t="shared" si="5318"/>
        <v/>
      </c>
      <c r="BA384" s="5" t="str">
        <f t="shared" si="5318"/>
        <v/>
      </c>
      <c r="BB384" s="5" t="str">
        <f t="shared" si="5318"/>
        <v/>
      </c>
      <c r="BC384" s="5" t="str">
        <f t="shared" si="5318"/>
        <v/>
      </c>
      <c r="BD384" s="5" t="str">
        <f t="shared" si="5318"/>
        <v/>
      </c>
      <c r="BE384" s="5" t="str">
        <f t="shared" si="5318"/>
        <v/>
      </c>
      <c r="BF384" s="5" t="str">
        <f t="shared" si="5318"/>
        <v/>
      </c>
      <c r="BG384" s="5" t="str">
        <f t="shared" si="5318"/>
        <v/>
      </c>
      <c r="BH384" s="5" t="str">
        <f t="shared" si="5319"/>
        <v/>
      </c>
      <c r="BI384" s="5" t="str">
        <f t="shared" si="5319"/>
        <v/>
      </c>
      <c r="BJ384" s="5">
        <f t="shared" si="5319"/>
        <v>1022759</v>
      </c>
      <c r="BK384" s="5" t="str">
        <f t="shared" si="5319"/>
        <v/>
      </c>
      <c r="BL384" s="5" t="str">
        <f t="shared" si="5319"/>
        <v/>
      </c>
      <c r="BM384" s="5" t="str">
        <f t="shared" si="5319"/>
        <v/>
      </c>
      <c r="BN384" s="5" t="str">
        <f t="shared" si="5319"/>
        <v/>
      </c>
      <c r="BO384" s="5" t="str">
        <f t="shared" si="5319"/>
        <v/>
      </c>
      <c r="BP384" s="5" t="str">
        <f t="shared" si="5319"/>
        <v/>
      </c>
      <c r="BQ384" s="5" t="str">
        <f t="shared" si="5319"/>
        <v/>
      </c>
      <c r="BR384" s="5"/>
      <c r="BT384" s="5" t="str">
        <f t="shared" si="5320"/>
        <v/>
      </c>
      <c r="BU384" s="5" t="str">
        <f t="shared" si="5321"/>
        <v/>
      </c>
      <c r="BV384" s="5" t="str">
        <f t="shared" si="5322"/>
        <v/>
      </c>
      <c r="BW384" s="5" t="str">
        <f t="shared" si="5323"/>
        <v/>
      </c>
      <c r="BX384" s="5" t="str">
        <f t="shared" si="5324"/>
        <v/>
      </c>
      <c r="BY384" s="5" t="str">
        <f t="shared" si="5325"/>
        <v/>
      </c>
      <c r="BZ384" s="5" t="str">
        <f t="shared" si="5326"/>
        <v/>
      </c>
      <c r="CA384" s="5" t="str">
        <f t="shared" si="5327"/>
        <v/>
      </c>
      <c r="CB384" s="5" t="str">
        <f t="shared" si="5328"/>
        <v/>
      </c>
      <c r="CC384" s="5" t="str">
        <f t="shared" si="5329"/>
        <v/>
      </c>
      <c r="CD384" s="5" t="str">
        <f t="shared" si="5330"/>
        <v/>
      </c>
      <c r="CE384" s="5" t="str">
        <f t="shared" si="5331"/>
        <v/>
      </c>
      <c r="CF384" s="5" t="str">
        <f t="shared" si="5332"/>
        <v/>
      </c>
      <c r="CG384" s="5" t="str">
        <f t="shared" si="5333"/>
        <v/>
      </c>
      <c r="CH384" s="5" t="str">
        <f t="shared" si="5334"/>
        <v/>
      </c>
      <c r="CI384" s="5" t="str">
        <f t="shared" si="5335"/>
        <v/>
      </c>
      <c r="CJ384" s="5" t="str">
        <f t="shared" si="5336"/>
        <v/>
      </c>
      <c r="CK384" s="5" t="str">
        <f t="shared" si="5337"/>
        <v/>
      </c>
      <c r="CL384" s="5" t="str">
        <f t="shared" si="5338"/>
        <v/>
      </c>
      <c r="CM384" s="5" t="str">
        <f t="shared" si="5339"/>
        <v/>
      </c>
      <c r="CN384" s="5" t="str">
        <f t="shared" si="5340"/>
        <v/>
      </c>
      <c r="CO384" s="5" t="str">
        <f t="shared" si="5341"/>
        <v/>
      </c>
      <c r="CP384" s="5" t="str">
        <f t="shared" si="5342"/>
        <v/>
      </c>
      <c r="CQ384" s="5" t="str">
        <f t="shared" si="5343"/>
        <v/>
      </c>
      <c r="CR384" s="5" t="str">
        <f t="shared" si="5344"/>
        <v/>
      </c>
      <c r="CS384" s="5" t="str">
        <f t="shared" si="5345"/>
        <v/>
      </c>
      <c r="CT384" s="5" t="str">
        <f t="shared" si="5346"/>
        <v/>
      </c>
      <c r="CU384" s="5" t="str">
        <f t="shared" si="5347"/>
        <v/>
      </c>
      <c r="CV384" s="5" t="str">
        <f t="shared" si="5348"/>
        <v/>
      </c>
      <c r="CW384" s="5" t="str">
        <f t="shared" si="5349"/>
        <v/>
      </c>
      <c r="CX384" s="5" t="str">
        <f t="shared" si="5350"/>
        <v/>
      </c>
      <c r="CY384" s="5" t="str">
        <f t="shared" si="5351"/>
        <v/>
      </c>
      <c r="CZ384" s="5" t="str">
        <f t="shared" si="5352"/>
        <v/>
      </c>
      <c r="DA384" s="5" t="str">
        <f t="shared" si="5353"/>
        <v/>
      </c>
      <c r="DB384" s="5" t="str">
        <f t="shared" si="5354"/>
        <v/>
      </c>
      <c r="DC384" s="5" t="str">
        <f t="shared" si="5355"/>
        <v/>
      </c>
      <c r="DD384" s="5" t="str">
        <f t="shared" si="5356"/>
        <v/>
      </c>
      <c r="DE384" s="5" t="str">
        <f t="shared" si="5357"/>
        <v/>
      </c>
      <c r="DF384" s="5" t="str">
        <f t="shared" si="5358"/>
        <v/>
      </c>
      <c r="DG384" s="5" t="str">
        <f t="shared" si="5359"/>
        <v/>
      </c>
      <c r="DH384" s="5" t="str">
        <f t="shared" si="5360"/>
        <v/>
      </c>
      <c r="DI384" s="5" t="str">
        <f t="shared" si="5361"/>
        <v/>
      </c>
      <c r="DJ384" s="5" t="str">
        <f t="shared" si="5362"/>
        <v>WestStar Bank - El Paso, TX</v>
      </c>
      <c r="DK384" s="5" t="str">
        <f t="shared" si="5363"/>
        <v/>
      </c>
      <c r="DL384" s="5" t="str">
        <f t="shared" si="5364"/>
        <v/>
      </c>
      <c r="DM384" s="5" t="str">
        <f t="shared" si="5365"/>
        <v/>
      </c>
      <c r="DN384" s="5" t="str">
        <f t="shared" si="5366"/>
        <v/>
      </c>
      <c r="DO384" s="5" t="str">
        <f t="shared" si="5367"/>
        <v/>
      </c>
      <c r="DP384" s="5" t="str">
        <f t="shared" si="5368"/>
        <v/>
      </c>
      <c r="DQ384" s="5" t="str">
        <f t="shared" si="5309"/>
        <v/>
      </c>
    </row>
    <row r="385" spans="1:121" x14ac:dyDescent="0.25">
      <c r="A385">
        <v>384</v>
      </c>
      <c r="B385" s="5">
        <v>1006283</v>
      </c>
      <c r="C385" t="str">
        <f t="shared" si="5288"/>
        <v>Grand Valley Bank - Grand Junction, CO</v>
      </c>
      <c r="D385" s="21" t="s">
        <v>1772</v>
      </c>
      <c r="E385" s="19" t="s">
        <v>3044</v>
      </c>
      <c r="F385" s="19" t="s">
        <v>3010</v>
      </c>
      <c r="G385" s="19"/>
      <c r="K385" s="27">
        <v>376</v>
      </c>
      <c r="L385" s="28" t="str">
        <f>IF(HLOOKUP('Peer Comparison Tool'!$E$6,StateDropdownData,K385+1,FALSE)=0,"",HLOOKUP('Peer Comparison Tool'!$E$6,StateDropdownData,K385+1,FALSE))</f>
        <v/>
      </c>
      <c r="M385" s="29" t="str">
        <f>IF(HLOOKUP('Peer Comparison Tool'!$E$6,[0]!DropdownData,K385+1,FALSE)=0,"",HLOOKUP('Peer Comparison Tool'!$E$6,[0]!DropdownData,K385+1,FALSE))</f>
        <v/>
      </c>
      <c r="N385" s="27">
        <v>376</v>
      </c>
      <c r="O385" s="28" t="str">
        <f>IF(HLOOKUP('Peer Comparison Tool'!$G$6,StateDropdownData,N385+1,FALSE)=0,"",HLOOKUP('Peer Comparison Tool'!$G$6,StateDropdownData,N385+1,FALSE))</f>
        <v/>
      </c>
      <c r="P385" s="29" t="str">
        <f>IF(HLOOKUP('Peer Comparison Tool'!$G$6,DropdownData,N385+1,FALSE)=0,"",HLOOKUP('Peer Comparison Tool'!$G$6,DropdownData,N385+1,FALSE))</f>
        <v/>
      </c>
      <c r="Q385" s="27">
        <v>376</v>
      </c>
      <c r="R385" s="28" t="str">
        <f>IF(HLOOKUP('Peer Comparison Tool'!$I$6,StateDropdownData,Q385+1,FALSE)=0,"",HLOOKUP('Peer Comparison Tool'!$I$6,StateDropdownData,Q385+1,FALSE))</f>
        <v/>
      </c>
      <c r="S385" s="29" t="str">
        <f>IF(HLOOKUP('Peer Comparison Tool'!$I$6,DropdownData,Q385+1,FALSE)=0,"",HLOOKUP('Peer Comparison Tool'!$I$6,DropdownData,Q385+1,FALSE))</f>
        <v/>
      </c>
      <c r="T385" s="5" t="str">
        <f t="shared" si="5315"/>
        <v/>
      </c>
      <c r="U385" s="5" t="str">
        <f t="shared" si="5315"/>
        <v/>
      </c>
      <c r="V385" s="5" t="str">
        <f t="shared" si="5315"/>
        <v/>
      </c>
      <c r="W385" s="5" t="str">
        <f t="shared" si="5315"/>
        <v/>
      </c>
      <c r="X385" s="5" t="str">
        <f t="shared" si="5315"/>
        <v/>
      </c>
      <c r="Y385" s="5" t="str">
        <f t="shared" si="5315"/>
        <v/>
      </c>
      <c r="Z385" s="5" t="str">
        <f t="shared" si="5315"/>
        <v/>
      </c>
      <c r="AA385" s="5" t="str">
        <f t="shared" si="5315"/>
        <v/>
      </c>
      <c r="AB385" s="5" t="str">
        <f t="shared" si="5315"/>
        <v/>
      </c>
      <c r="AC385" s="5" t="str">
        <f t="shared" si="5315"/>
        <v/>
      </c>
      <c r="AD385" s="5" t="str">
        <f t="shared" si="5316"/>
        <v/>
      </c>
      <c r="AE385" s="5" t="str">
        <f t="shared" si="5316"/>
        <v/>
      </c>
      <c r="AF385" s="5" t="str">
        <f t="shared" si="5316"/>
        <v/>
      </c>
      <c r="AG385" s="5" t="str">
        <f t="shared" si="5316"/>
        <v/>
      </c>
      <c r="AH385" s="5" t="str">
        <f t="shared" si="5316"/>
        <v/>
      </c>
      <c r="AI385" s="5" t="str">
        <f t="shared" si="5316"/>
        <v/>
      </c>
      <c r="AJ385" s="5" t="str">
        <f t="shared" si="5316"/>
        <v/>
      </c>
      <c r="AK385" s="5" t="str">
        <f t="shared" si="5316"/>
        <v/>
      </c>
      <c r="AL385" s="5" t="str">
        <f t="shared" si="5316"/>
        <v/>
      </c>
      <c r="AM385" s="5" t="str">
        <f t="shared" si="5316"/>
        <v/>
      </c>
      <c r="AN385" s="5" t="str">
        <f t="shared" si="5317"/>
        <v/>
      </c>
      <c r="AO385" s="5" t="str">
        <f t="shared" si="5317"/>
        <v/>
      </c>
      <c r="AP385" s="5" t="str">
        <f t="shared" si="5317"/>
        <v/>
      </c>
      <c r="AQ385" s="5" t="str">
        <f t="shared" si="5317"/>
        <v/>
      </c>
      <c r="AR385" s="5" t="str">
        <f t="shared" si="5317"/>
        <v/>
      </c>
      <c r="AS385" s="5" t="str">
        <f t="shared" si="5317"/>
        <v/>
      </c>
      <c r="AT385" s="5" t="str">
        <f t="shared" si="5317"/>
        <v/>
      </c>
      <c r="AU385" s="5" t="str">
        <f t="shared" si="5317"/>
        <v/>
      </c>
      <c r="AV385" s="5" t="str">
        <f t="shared" si="5317"/>
        <v/>
      </c>
      <c r="AW385" s="5" t="str">
        <f t="shared" si="5317"/>
        <v/>
      </c>
      <c r="AX385" s="5" t="str">
        <f t="shared" si="5318"/>
        <v/>
      </c>
      <c r="AY385" s="5" t="str">
        <f t="shared" si="5318"/>
        <v/>
      </c>
      <c r="AZ385" s="5" t="str">
        <f t="shared" si="5318"/>
        <v/>
      </c>
      <c r="BA385" s="5" t="str">
        <f t="shared" si="5318"/>
        <v/>
      </c>
      <c r="BB385" s="5" t="str">
        <f t="shared" si="5318"/>
        <v/>
      </c>
      <c r="BC385" s="5" t="str">
        <f t="shared" si="5318"/>
        <v/>
      </c>
      <c r="BD385" s="5" t="str">
        <f t="shared" si="5318"/>
        <v/>
      </c>
      <c r="BE385" s="5" t="str">
        <f t="shared" si="5318"/>
        <v/>
      </c>
      <c r="BF385" s="5" t="str">
        <f t="shared" si="5318"/>
        <v/>
      </c>
      <c r="BG385" s="5" t="str">
        <f t="shared" si="5318"/>
        <v/>
      </c>
      <c r="BH385" s="5" t="str">
        <f t="shared" si="5319"/>
        <v/>
      </c>
      <c r="BI385" s="5" t="str">
        <f t="shared" si="5319"/>
        <v/>
      </c>
      <c r="BJ385" s="5">
        <f t="shared" si="5319"/>
        <v>137263888</v>
      </c>
      <c r="BK385" s="5" t="str">
        <f t="shared" si="5319"/>
        <v/>
      </c>
      <c r="BL385" s="5" t="str">
        <f t="shared" si="5319"/>
        <v/>
      </c>
      <c r="BM385" s="5" t="str">
        <f t="shared" si="5319"/>
        <v/>
      </c>
      <c r="BN385" s="5" t="str">
        <f t="shared" si="5319"/>
        <v/>
      </c>
      <c r="BO385" s="5" t="str">
        <f t="shared" si="5319"/>
        <v/>
      </c>
      <c r="BP385" s="5" t="str">
        <f t="shared" si="5319"/>
        <v/>
      </c>
      <c r="BQ385" s="5" t="str">
        <f t="shared" si="5319"/>
        <v/>
      </c>
      <c r="BR385" s="5"/>
      <c r="BT385" s="5" t="str">
        <f t="shared" si="5320"/>
        <v/>
      </c>
      <c r="BU385" s="5" t="str">
        <f t="shared" si="5321"/>
        <v/>
      </c>
      <c r="BV385" s="5" t="str">
        <f t="shared" si="5322"/>
        <v/>
      </c>
      <c r="BW385" s="5" t="str">
        <f t="shared" si="5323"/>
        <v/>
      </c>
      <c r="BX385" s="5" t="str">
        <f t="shared" si="5324"/>
        <v/>
      </c>
      <c r="BY385" s="5" t="str">
        <f t="shared" si="5325"/>
        <v/>
      </c>
      <c r="BZ385" s="5" t="str">
        <f t="shared" si="5326"/>
        <v/>
      </c>
      <c r="CA385" s="5" t="str">
        <f t="shared" si="5327"/>
        <v/>
      </c>
      <c r="CB385" s="5" t="str">
        <f t="shared" si="5328"/>
        <v/>
      </c>
      <c r="CC385" s="5" t="str">
        <f t="shared" si="5329"/>
        <v/>
      </c>
      <c r="CD385" s="5" t="str">
        <f t="shared" si="5330"/>
        <v/>
      </c>
      <c r="CE385" s="5" t="str">
        <f t="shared" si="5331"/>
        <v/>
      </c>
      <c r="CF385" s="5" t="str">
        <f t="shared" si="5332"/>
        <v/>
      </c>
      <c r="CG385" s="5" t="str">
        <f t="shared" si="5333"/>
        <v/>
      </c>
      <c r="CH385" s="5" t="str">
        <f t="shared" si="5334"/>
        <v/>
      </c>
      <c r="CI385" s="5" t="str">
        <f t="shared" si="5335"/>
        <v/>
      </c>
      <c r="CJ385" s="5" t="str">
        <f t="shared" si="5336"/>
        <v/>
      </c>
      <c r="CK385" s="5" t="str">
        <f t="shared" si="5337"/>
        <v/>
      </c>
      <c r="CL385" s="5" t="str">
        <f t="shared" si="5338"/>
        <v/>
      </c>
      <c r="CM385" s="5" t="str">
        <f t="shared" si="5339"/>
        <v/>
      </c>
      <c r="CN385" s="5" t="str">
        <f t="shared" si="5340"/>
        <v/>
      </c>
      <c r="CO385" s="5" t="str">
        <f t="shared" si="5341"/>
        <v/>
      </c>
      <c r="CP385" s="5" t="str">
        <f t="shared" si="5342"/>
        <v/>
      </c>
      <c r="CQ385" s="5" t="str">
        <f t="shared" si="5343"/>
        <v/>
      </c>
      <c r="CR385" s="5" t="str">
        <f t="shared" si="5344"/>
        <v/>
      </c>
      <c r="CS385" s="5" t="str">
        <f t="shared" si="5345"/>
        <v/>
      </c>
      <c r="CT385" s="5" t="str">
        <f t="shared" si="5346"/>
        <v/>
      </c>
      <c r="CU385" s="5" t="str">
        <f t="shared" si="5347"/>
        <v/>
      </c>
      <c r="CV385" s="5" t="str">
        <f t="shared" si="5348"/>
        <v/>
      </c>
      <c r="CW385" s="5" t="str">
        <f t="shared" si="5349"/>
        <v/>
      </c>
      <c r="CX385" s="5" t="str">
        <f t="shared" si="5350"/>
        <v/>
      </c>
      <c r="CY385" s="5" t="str">
        <f t="shared" si="5351"/>
        <v/>
      </c>
      <c r="CZ385" s="5" t="str">
        <f t="shared" si="5352"/>
        <v/>
      </c>
      <c r="DA385" s="5" t="str">
        <f t="shared" si="5353"/>
        <v/>
      </c>
      <c r="DB385" s="5" t="str">
        <f t="shared" si="5354"/>
        <v/>
      </c>
      <c r="DC385" s="5" t="str">
        <f t="shared" si="5355"/>
        <v/>
      </c>
      <c r="DD385" s="5" t="str">
        <f t="shared" si="5356"/>
        <v/>
      </c>
      <c r="DE385" s="5" t="str">
        <f t="shared" si="5357"/>
        <v/>
      </c>
      <c r="DF385" s="5" t="str">
        <f t="shared" si="5358"/>
        <v/>
      </c>
      <c r="DG385" s="5" t="str">
        <f t="shared" si="5359"/>
        <v/>
      </c>
      <c r="DH385" s="5" t="str">
        <f t="shared" si="5360"/>
        <v/>
      </c>
      <c r="DI385" s="5" t="str">
        <f t="shared" si="5361"/>
        <v/>
      </c>
      <c r="DJ385" s="5" t="str">
        <f t="shared" si="5362"/>
        <v>Wise National Trust - Austin, TX</v>
      </c>
      <c r="DK385" s="5" t="str">
        <f t="shared" si="5363"/>
        <v/>
      </c>
      <c r="DL385" s="5" t="str">
        <f t="shared" si="5364"/>
        <v/>
      </c>
      <c r="DM385" s="5" t="str">
        <f t="shared" si="5365"/>
        <v/>
      </c>
      <c r="DN385" s="5" t="str">
        <f t="shared" si="5366"/>
        <v/>
      </c>
      <c r="DO385" s="5" t="str">
        <f t="shared" si="5367"/>
        <v/>
      </c>
      <c r="DP385" s="5" t="str">
        <f t="shared" si="5368"/>
        <v/>
      </c>
      <c r="DQ385" s="5" t="str">
        <f t="shared" si="5309"/>
        <v/>
      </c>
    </row>
    <row r="386" spans="1:121" x14ac:dyDescent="0.25">
      <c r="A386">
        <v>385</v>
      </c>
      <c r="B386" s="5">
        <v>1001906</v>
      </c>
      <c r="C386" t="str">
        <f t="shared" ref="C386:C449" si="5369">D386&amp;" - "&amp;E386&amp;", "&amp;F386</f>
        <v>Gunnison Savings and Loan Association - Gunnison, CO</v>
      </c>
      <c r="D386" s="21" t="s">
        <v>572</v>
      </c>
      <c r="E386" s="19" t="s">
        <v>3041</v>
      </c>
      <c r="F386" s="19" t="s">
        <v>3010</v>
      </c>
      <c r="G386" s="19"/>
      <c r="K386" s="27">
        <v>377</v>
      </c>
      <c r="L386" s="28" t="str">
        <f>IF(HLOOKUP('Peer Comparison Tool'!$E$6,StateDropdownData,K386+1,FALSE)=0,"",HLOOKUP('Peer Comparison Tool'!$E$6,StateDropdownData,K386+1,FALSE))</f>
        <v/>
      </c>
      <c r="M386" s="29" t="str">
        <f>IF(HLOOKUP('Peer Comparison Tool'!$E$6,[0]!DropdownData,K386+1,FALSE)=0,"",HLOOKUP('Peer Comparison Tool'!$E$6,[0]!DropdownData,K386+1,FALSE))</f>
        <v/>
      </c>
      <c r="N386" s="27">
        <v>377</v>
      </c>
      <c r="O386" s="28" t="str">
        <f>IF(HLOOKUP('Peer Comparison Tool'!$G$6,StateDropdownData,N386+1,FALSE)=0,"",HLOOKUP('Peer Comparison Tool'!$G$6,StateDropdownData,N386+1,FALSE))</f>
        <v/>
      </c>
      <c r="P386" s="29" t="str">
        <f>IF(HLOOKUP('Peer Comparison Tool'!$G$6,DropdownData,N386+1,FALSE)=0,"",HLOOKUP('Peer Comparison Tool'!$G$6,DropdownData,N386+1,FALSE))</f>
        <v/>
      </c>
      <c r="Q386" s="27">
        <v>377</v>
      </c>
      <c r="R386" s="28" t="str">
        <f>IF(HLOOKUP('Peer Comparison Tool'!$I$6,StateDropdownData,Q386+1,FALSE)=0,"",HLOOKUP('Peer Comparison Tool'!$I$6,StateDropdownData,Q386+1,FALSE))</f>
        <v/>
      </c>
      <c r="S386" s="29" t="str">
        <f>IF(HLOOKUP('Peer Comparison Tool'!$I$6,DropdownData,Q386+1,FALSE)=0,"",HLOOKUP('Peer Comparison Tool'!$I$6,DropdownData,Q386+1,FALSE))</f>
        <v/>
      </c>
      <c r="T386" s="5" t="str">
        <f t="shared" si="5315"/>
        <v/>
      </c>
      <c r="U386" s="5" t="str">
        <f t="shared" si="5315"/>
        <v/>
      </c>
      <c r="V386" s="5" t="str">
        <f t="shared" si="5315"/>
        <v/>
      </c>
      <c r="W386" s="5" t="str">
        <f t="shared" si="5315"/>
        <v/>
      </c>
      <c r="X386" s="5" t="str">
        <f t="shared" si="5315"/>
        <v/>
      </c>
      <c r="Y386" s="5" t="str">
        <f t="shared" si="5315"/>
        <v/>
      </c>
      <c r="Z386" s="5" t="str">
        <f t="shared" si="5315"/>
        <v/>
      </c>
      <c r="AA386" s="5" t="str">
        <f t="shared" si="5315"/>
        <v/>
      </c>
      <c r="AB386" s="5" t="str">
        <f t="shared" si="5315"/>
        <v/>
      </c>
      <c r="AC386" s="5" t="str">
        <f t="shared" si="5315"/>
        <v/>
      </c>
      <c r="AD386" s="5" t="str">
        <f t="shared" si="5316"/>
        <v/>
      </c>
      <c r="AE386" s="5" t="str">
        <f t="shared" si="5316"/>
        <v/>
      </c>
      <c r="AF386" s="5" t="str">
        <f t="shared" si="5316"/>
        <v/>
      </c>
      <c r="AG386" s="5" t="str">
        <f t="shared" si="5316"/>
        <v/>
      </c>
      <c r="AH386" s="5" t="str">
        <f t="shared" si="5316"/>
        <v/>
      </c>
      <c r="AI386" s="5" t="str">
        <f t="shared" si="5316"/>
        <v/>
      </c>
      <c r="AJ386" s="5" t="str">
        <f t="shared" si="5316"/>
        <v/>
      </c>
      <c r="AK386" s="5" t="str">
        <f t="shared" si="5316"/>
        <v/>
      </c>
      <c r="AL386" s="5" t="str">
        <f t="shared" si="5316"/>
        <v/>
      </c>
      <c r="AM386" s="5" t="str">
        <f t="shared" si="5316"/>
        <v/>
      </c>
      <c r="AN386" s="5" t="str">
        <f t="shared" si="5317"/>
        <v/>
      </c>
      <c r="AO386" s="5" t="str">
        <f t="shared" si="5317"/>
        <v/>
      </c>
      <c r="AP386" s="5" t="str">
        <f t="shared" si="5317"/>
        <v/>
      </c>
      <c r="AQ386" s="5" t="str">
        <f t="shared" si="5317"/>
        <v/>
      </c>
      <c r="AR386" s="5" t="str">
        <f t="shared" si="5317"/>
        <v/>
      </c>
      <c r="AS386" s="5" t="str">
        <f t="shared" si="5317"/>
        <v/>
      </c>
      <c r="AT386" s="5" t="str">
        <f t="shared" si="5317"/>
        <v/>
      </c>
      <c r="AU386" s="5" t="str">
        <f t="shared" si="5317"/>
        <v/>
      </c>
      <c r="AV386" s="5" t="str">
        <f t="shared" si="5317"/>
        <v/>
      </c>
      <c r="AW386" s="5" t="str">
        <f t="shared" si="5317"/>
        <v/>
      </c>
      <c r="AX386" s="5" t="str">
        <f t="shared" si="5318"/>
        <v/>
      </c>
      <c r="AY386" s="5" t="str">
        <f t="shared" si="5318"/>
        <v/>
      </c>
      <c r="AZ386" s="5" t="str">
        <f t="shared" si="5318"/>
        <v/>
      </c>
      <c r="BA386" s="5" t="str">
        <f t="shared" si="5318"/>
        <v/>
      </c>
      <c r="BB386" s="5" t="str">
        <f t="shared" si="5318"/>
        <v/>
      </c>
      <c r="BC386" s="5" t="str">
        <f t="shared" si="5318"/>
        <v/>
      </c>
      <c r="BD386" s="5" t="str">
        <f t="shared" si="5318"/>
        <v/>
      </c>
      <c r="BE386" s="5" t="str">
        <f t="shared" si="5318"/>
        <v/>
      </c>
      <c r="BF386" s="5" t="str">
        <f t="shared" si="5318"/>
        <v/>
      </c>
      <c r="BG386" s="5" t="str">
        <f t="shared" si="5318"/>
        <v/>
      </c>
      <c r="BH386" s="5" t="str">
        <f t="shared" si="5319"/>
        <v/>
      </c>
      <c r="BI386" s="5" t="str">
        <f t="shared" si="5319"/>
        <v/>
      </c>
      <c r="BJ386" s="5">
        <f t="shared" si="5319"/>
        <v>1009133</v>
      </c>
      <c r="BK386" s="5" t="str">
        <f t="shared" si="5319"/>
        <v/>
      </c>
      <c r="BL386" s="5" t="str">
        <f t="shared" si="5319"/>
        <v/>
      </c>
      <c r="BM386" s="5" t="str">
        <f t="shared" si="5319"/>
        <v/>
      </c>
      <c r="BN386" s="5" t="str">
        <f t="shared" si="5319"/>
        <v/>
      </c>
      <c r="BO386" s="5" t="str">
        <f t="shared" si="5319"/>
        <v/>
      </c>
      <c r="BP386" s="5" t="str">
        <f t="shared" si="5319"/>
        <v/>
      </c>
      <c r="BQ386" s="5" t="str">
        <f t="shared" si="5319"/>
        <v/>
      </c>
      <c r="BR386" s="5"/>
      <c r="BT386" s="5" t="str">
        <f t="shared" si="5320"/>
        <v/>
      </c>
      <c r="BU386" s="5" t="str">
        <f t="shared" si="5321"/>
        <v/>
      </c>
      <c r="BV386" s="5" t="str">
        <f t="shared" si="5322"/>
        <v/>
      </c>
      <c r="BW386" s="5" t="str">
        <f t="shared" si="5323"/>
        <v/>
      </c>
      <c r="BX386" s="5" t="str">
        <f t="shared" si="5324"/>
        <v/>
      </c>
      <c r="BY386" s="5" t="str">
        <f t="shared" si="5325"/>
        <v/>
      </c>
      <c r="BZ386" s="5" t="str">
        <f t="shared" si="5326"/>
        <v/>
      </c>
      <c r="CA386" s="5" t="str">
        <f t="shared" si="5327"/>
        <v/>
      </c>
      <c r="CB386" s="5" t="str">
        <f t="shared" si="5328"/>
        <v/>
      </c>
      <c r="CC386" s="5" t="str">
        <f t="shared" si="5329"/>
        <v/>
      </c>
      <c r="CD386" s="5" t="str">
        <f t="shared" si="5330"/>
        <v/>
      </c>
      <c r="CE386" s="5" t="str">
        <f t="shared" si="5331"/>
        <v/>
      </c>
      <c r="CF386" s="5" t="str">
        <f t="shared" si="5332"/>
        <v/>
      </c>
      <c r="CG386" s="5" t="str">
        <f t="shared" si="5333"/>
        <v/>
      </c>
      <c r="CH386" s="5" t="str">
        <f t="shared" si="5334"/>
        <v/>
      </c>
      <c r="CI386" s="5" t="str">
        <f t="shared" si="5335"/>
        <v/>
      </c>
      <c r="CJ386" s="5" t="str">
        <f t="shared" si="5336"/>
        <v/>
      </c>
      <c r="CK386" s="5" t="str">
        <f t="shared" si="5337"/>
        <v/>
      </c>
      <c r="CL386" s="5" t="str">
        <f t="shared" si="5338"/>
        <v/>
      </c>
      <c r="CM386" s="5" t="str">
        <f t="shared" si="5339"/>
        <v/>
      </c>
      <c r="CN386" s="5" t="str">
        <f t="shared" si="5340"/>
        <v/>
      </c>
      <c r="CO386" s="5" t="str">
        <f t="shared" si="5341"/>
        <v/>
      </c>
      <c r="CP386" s="5" t="str">
        <f t="shared" si="5342"/>
        <v/>
      </c>
      <c r="CQ386" s="5" t="str">
        <f t="shared" si="5343"/>
        <v/>
      </c>
      <c r="CR386" s="5" t="str">
        <f t="shared" si="5344"/>
        <v/>
      </c>
      <c r="CS386" s="5" t="str">
        <f t="shared" si="5345"/>
        <v/>
      </c>
      <c r="CT386" s="5" t="str">
        <f t="shared" si="5346"/>
        <v/>
      </c>
      <c r="CU386" s="5" t="str">
        <f t="shared" si="5347"/>
        <v/>
      </c>
      <c r="CV386" s="5" t="str">
        <f t="shared" si="5348"/>
        <v/>
      </c>
      <c r="CW386" s="5" t="str">
        <f t="shared" si="5349"/>
        <v/>
      </c>
      <c r="CX386" s="5" t="str">
        <f t="shared" si="5350"/>
        <v/>
      </c>
      <c r="CY386" s="5" t="str">
        <f t="shared" si="5351"/>
        <v/>
      </c>
      <c r="CZ386" s="5" t="str">
        <f t="shared" si="5352"/>
        <v/>
      </c>
      <c r="DA386" s="5" t="str">
        <f t="shared" si="5353"/>
        <v/>
      </c>
      <c r="DB386" s="5" t="str">
        <f t="shared" si="5354"/>
        <v/>
      </c>
      <c r="DC386" s="5" t="str">
        <f t="shared" si="5355"/>
        <v/>
      </c>
      <c r="DD386" s="5" t="str">
        <f t="shared" si="5356"/>
        <v/>
      </c>
      <c r="DE386" s="5" t="str">
        <f t="shared" si="5357"/>
        <v/>
      </c>
      <c r="DF386" s="5" t="str">
        <f t="shared" si="5358"/>
        <v/>
      </c>
      <c r="DG386" s="5" t="str">
        <f t="shared" si="5359"/>
        <v/>
      </c>
      <c r="DH386" s="5" t="str">
        <f t="shared" si="5360"/>
        <v/>
      </c>
      <c r="DI386" s="5" t="str">
        <f t="shared" si="5361"/>
        <v/>
      </c>
      <c r="DJ386" s="5" t="str">
        <f t="shared" si="5362"/>
        <v>Woodforest National Bank - The Woodlands, TX</v>
      </c>
      <c r="DK386" s="5" t="str">
        <f t="shared" si="5363"/>
        <v/>
      </c>
      <c r="DL386" s="5" t="str">
        <f t="shared" si="5364"/>
        <v/>
      </c>
      <c r="DM386" s="5" t="str">
        <f t="shared" si="5365"/>
        <v/>
      </c>
      <c r="DN386" s="5" t="str">
        <f t="shared" si="5366"/>
        <v/>
      </c>
      <c r="DO386" s="5" t="str">
        <f t="shared" si="5367"/>
        <v/>
      </c>
      <c r="DP386" s="5" t="str">
        <f t="shared" si="5368"/>
        <v/>
      </c>
      <c r="DQ386" s="5" t="str">
        <f t="shared" si="5309"/>
        <v/>
      </c>
    </row>
    <row r="387" spans="1:121" x14ac:dyDescent="0.25">
      <c r="A387">
        <v>386</v>
      </c>
      <c r="B387" s="5">
        <v>1001477</v>
      </c>
      <c r="C387" t="str">
        <f t="shared" si="5369"/>
        <v>High Country Bank - Salida, CO</v>
      </c>
      <c r="D387" s="21" t="s">
        <v>2125</v>
      </c>
      <c r="E387" s="19" t="s">
        <v>3042</v>
      </c>
      <c r="F387" s="19" t="s">
        <v>3010</v>
      </c>
      <c r="G387" s="19"/>
      <c r="K387" s="27">
        <v>378</v>
      </c>
      <c r="L387" s="28" t="str">
        <f>IF(HLOOKUP('Peer Comparison Tool'!$E$6,StateDropdownData,K387+1,FALSE)=0,"",HLOOKUP('Peer Comparison Tool'!$E$6,StateDropdownData,K387+1,FALSE))</f>
        <v/>
      </c>
      <c r="M387" s="29" t="str">
        <f>IF(HLOOKUP('Peer Comparison Tool'!$E$6,[0]!DropdownData,K387+1,FALSE)=0,"",HLOOKUP('Peer Comparison Tool'!$E$6,[0]!DropdownData,K387+1,FALSE))</f>
        <v/>
      </c>
      <c r="N387" s="27">
        <v>378</v>
      </c>
      <c r="O387" s="28" t="str">
        <f>IF(HLOOKUP('Peer Comparison Tool'!$G$6,StateDropdownData,N387+1,FALSE)=0,"",HLOOKUP('Peer Comparison Tool'!$G$6,StateDropdownData,N387+1,FALSE))</f>
        <v/>
      </c>
      <c r="P387" s="29" t="str">
        <f>IF(HLOOKUP('Peer Comparison Tool'!$G$6,DropdownData,N387+1,FALSE)=0,"",HLOOKUP('Peer Comparison Tool'!$G$6,DropdownData,N387+1,FALSE))</f>
        <v/>
      </c>
      <c r="Q387" s="27">
        <v>378</v>
      </c>
      <c r="R387" s="28" t="str">
        <f>IF(HLOOKUP('Peer Comparison Tool'!$I$6,StateDropdownData,Q387+1,FALSE)=0,"",HLOOKUP('Peer Comparison Tool'!$I$6,StateDropdownData,Q387+1,FALSE))</f>
        <v/>
      </c>
      <c r="S387" s="29" t="str">
        <f>IF(HLOOKUP('Peer Comparison Tool'!$I$6,DropdownData,Q387+1,FALSE)=0,"",HLOOKUP('Peer Comparison Tool'!$I$6,DropdownData,Q387+1,FALSE))</f>
        <v/>
      </c>
      <c r="T387" s="5" t="str">
        <f t="shared" si="5315"/>
        <v/>
      </c>
      <c r="U387" s="5" t="str">
        <f t="shared" si="5315"/>
        <v/>
      </c>
      <c r="V387" s="5" t="str">
        <f t="shared" si="5315"/>
        <v/>
      </c>
      <c r="W387" s="5" t="str">
        <f t="shared" si="5315"/>
        <v/>
      </c>
      <c r="X387" s="5" t="str">
        <f t="shared" si="5315"/>
        <v/>
      </c>
      <c r="Y387" s="5" t="str">
        <f t="shared" si="5315"/>
        <v/>
      </c>
      <c r="Z387" s="5" t="str">
        <f t="shared" si="5315"/>
        <v/>
      </c>
      <c r="AA387" s="5" t="str">
        <f t="shared" si="5315"/>
        <v/>
      </c>
      <c r="AB387" s="5" t="str">
        <f t="shared" si="5315"/>
        <v/>
      </c>
      <c r="AC387" s="5" t="str">
        <f t="shared" si="5315"/>
        <v/>
      </c>
      <c r="AD387" s="5" t="str">
        <f t="shared" si="5316"/>
        <v/>
      </c>
      <c r="AE387" s="5" t="str">
        <f t="shared" si="5316"/>
        <v/>
      </c>
      <c r="AF387" s="5" t="str">
        <f t="shared" si="5316"/>
        <v/>
      </c>
      <c r="AG387" s="5" t="str">
        <f t="shared" si="5316"/>
        <v/>
      </c>
      <c r="AH387" s="5" t="str">
        <f t="shared" si="5316"/>
        <v/>
      </c>
      <c r="AI387" s="5" t="str">
        <f t="shared" si="5316"/>
        <v/>
      </c>
      <c r="AJ387" s="5" t="str">
        <f t="shared" si="5316"/>
        <v/>
      </c>
      <c r="AK387" s="5" t="str">
        <f t="shared" si="5316"/>
        <v/>
      </c>
      <c r="AL387" s="5" t="str">
        <f t="shared" si="5316"/>
        <v/>
      </c>
      <c r="AM387" s="5" t="str">
        <f t="shared" si="5316"/>
        <v/>
      </c>
      <c r="AN387" s="5" t="str">
        <f t="shared" si="5317"/>
        <v/>
      </c>
      <c r="AO387" s="5" t="str">
        <f t="shared" si="5317"/>
        <v/>
      </c>
      <c r="AP387" s="5" t="str">
        <f t="shared" si="5317"/>
        <v/>
      </c>
      <c r="AQ387" s="5" t="str">
        <f t="shared" si="5317"/>
        <v/>
      </c>
      <c r="AR387" s="5" t="str">
        <f t="shared" si="5317"/>
        <v/>
      </c>
      <c r="AS387" s="5" t="str">
        <f t="shared" si="5317"/>
        <v/>
      </c>
      <c r="AT387" s="5" t="str">
        <f t="shared" si="5317"/>
        <v/>
      </c>
      <c r="AU387" s="5" t="str">
        <f t="shared" si="5317"/>
        <v/>
      </c>
      <c r="AV387" s="5" t="str">
        <f t="shared" si="5317"/>
        <v/>
      </c>
      <c r="AW387" s="5" t="str">
        <f t="shared" si="5317"/>
        <v/>
      </c>
      <c r="AX387" s="5" t="str">
        <f t="shared" si="5318"/>
        <v/>
      </c>
      <c r="AY387" s="5" t="str">
        <f t="shared" si="5318"/>
        <v/>
      </c>
      <c r="AZ387" s="5" t="str">
        <f t="shared" si="5318"/>
        <v/>
      </c>
      <c r="BA387" s="5" t="str">
        <f t="shared" si="5318"/>
        <v/>
      </c>
      <c r="BB387" s="5" t="str">
        <f t="shared" si="5318"/>
        <v/>
      </c>
      <c r="BC387" s="5" t="str">
        <f t="shared" si="5318"/>
        <v/>
      </c>
      <c r="BD387" s="5" t="str">
        <f t="shared" si="5318"/>
        <v/>
      </c>
      <c r="BE387" s="5" t="str">
        <f t="shared" si="5318"/>
        <v/>
      </c>
      <c r="BF387" s="5" t="str">
        <f t="shared" si="5318"/>
        <v/>
      </c>
      <c r="BG387" s="5" t="str">
        <f t="shared" si="5318"/>
        <v/>
      </c>
      <c r="BH387" s="5" t="str">
        <f t="shared" si="5319"/>
        <v/>
      </c>
      <c r="BI387" s="5" t="str">
        <f t="shared" si="5319"/>
        <v/>
      </c>
      <c r="BJ387" s="5">
        <f t="shared" si="5319"/>
        <v>4075382</v>
      </c>
      <c r="BK387" s="5" t="str">
        <f t="shared" si="5319"/>
        <v/>
      </c>
      <c r="BL387" s="5" t="str">
        <f t="shared" si="5319"/>
        <v/>
      </c>
      <c r="BM387" s="5" t="str">
        <f t="shared" si="5319"/>
        <v/>
      </c>
      <c r="BN387" s="5" t="str">
        <f t="shared" si="5319"/>
        <v/>
      </c>
      <c r="BO387" s="5" t="str">
        <f t="shared" si="5319"/>
        <v/>
      </c>
      <c r="BP387" s="5" t="str">
        <f t="shared" si="5319"/>
        <v/>
      </c>
      <c r="BQ387" s="5" t="str">
        <f t="shared" si="5319"/>
        <v/>
      </c>
      <c r="BR387" s="5"/>
      <c r="BT387" s="5" t="str">
        <f t="shared" si="5320"/>
        <v/>
      </c>
      <c r="BU387" s="5" t="str">
        <f t="shared" si="5321"/>
        <v/>
      </c>
      <c r="BV387" s="5" t="str">
        <f t="shared" si="5322"/>
        <v/>
      </c>
      <c r="BW387" s="5" t="str">
        <f t="shared" si="5323"/>
        <v/>
      </c>
      <c r="BX387" s="5" t="str">
        <f t="shared" si="5324"/>
        <v/>
      </c>
      <c r="BY387" s="5" t="str">
        <f t="shared" si="5325"/>
        <v/>
      </c>
      <c r="BZ387" s="5" t="str">
        <f t="shared" si="5326"/>
        <v/>
      </c>
      <c r="CA387" s="5" t="str">
        <f t="shared" si="5327"/>
        <v/>
      </c>
      <c r="CB387" s="5" t="str">
        <f t="shared" si="5328"/>
        <v/>
      </c>
      <c r="CC387" s="5" t="str">
        <f t="shared" si="5329"/>
        <v/>
      </c>
      <c r="CD387" s="5" t="str">
        <f t="shared" si="5330"/>
        <v/>
      </c>
      <c r="CE387" s="5" t="str">
        <f t="shared" si="5331"/>
        <v/>
      </c>
      <c r="CF387" s="5" t="str">
        <f t="shared" si="5332"/>
        <v/>
      </c>
      <c r="CG387" s="5" t="str">
        <f t="shared" si="5333"/>
        <v/>
      </c>
      <c r="CH387" s="5" t="str">
        <f t="shared" si="5334"/>
        <v/>
      </c>
      <c r="CI387" s="5" t="str">
        <f t="shared" si="5335"/>
        <v/>
      </c>
      <c r="CJ387" s="5" t="str">
        <f t="shared" si="5336"/>
        <v/>
      </c>
      <c r="CK387" s="5" t="str">
        <f t="shared" si="5337"/>
        <v/>
      </c>
      <c r="CL387" s="5" t="str">
        <f t="shared" si="5338"/>
        <v/>
      </c>
      <c r="CM387" s="5" t="str">
        <f t="shared" si="5339"/>
        <v/>
      </c>
      <c r="CN387" s="5" t="str">
        <f t="shared" si="5340"/>
        <v/>
      </c>
      <c r="CO387" s="5" t="str">
        <f t="shared" si="5341"/>
        <v/>
      </c>
      <c r="CP387" s="5" t="str">
        <f t="shared" si="5342"/>
        <v/>
      </c>
      <c r="CQ387" s="5" t="str">
        <f t="shared" si="5343"/>
        <v/>
      </c>
      <c r="CR387" s="5" t="str">
        <f t="shared" si="5344"/>
        <v/>
      </c>
      <c r="CS387" s="5" t="str">
        <f t="shared" si="5345"/>
        <v/>
      </c>
      <c r="CT387" s="5" t="str">
        <f t="shared" si="5346"/>
        <v/>
      </c>
      <c r="CU387" s="5" t="str">
        <f t="shared" si="5347"/>
        <v/>
      </c>
      <c r="CV387" s="5" t="str">
        <f t="shared" si="5348"/>
        <v/>
      </c>
      <c r="CW387" s="5" t="str">
        <f t="shared" si="5349"/>
        <v/>
      </c>
      <c r="CX387" s="5" t="str">
        <f t="shared" si="5350"/>
        <v/>
      </c>
      <c r="CY387" s="5" t="str">
        <f t="shared" si="5351"/>
        <v/>
      </c>
      <c r="CZ387" s="5" t="str">
        <f t="shared" si="5352"/>
        <v/>
      </c>
      <c r="DA387" s="5" t="str">
        <f t="shared" si="5353"/>
        <v/>
      </c>
      <c r="DB387" s="5" t="str">
        <f t="shared" si="5354"/>
        <v/>
      </c>
      <c r="DC387" s="5" t="str">
        <f t="shared" si="5355"/>
        <v/>
      </c>
      <c r="DD387" s="5" t="str">
        <f t="shared" si="5356"/>
        <v/>
      </c>
      <c r="DE387" s="5" t="str">
        <f t="shared" si="5357"/>
        <v/>
      </c>
      <c r="DF387" s="5" t="str">
        <f t="shared" si="5358"/>
        <v/>
      </c>
      <c r="DG387" s="5" t="str">
        <f t="shared" si="5359"/>
        <v/>
      </c>
      <c r="DH387" s="5" t="str">
        <f t="shared" si="5360"/>
        <v/>
      </c>
      <c r="DI387" s="5" t="str">
        <f t="shared" si="5361"/>
        <v/>
      </c>
      <c r="DJ387" s="5" t="str">
        <f t="shared" si="5362"/>
        <v>Worthington Bank - Arlington, TX</v>
      </c>
      <c r="DK387" s="5" t="str">
        <f t="shared" si="5363"/>
        <v/>
      </c>
      <c r="DL387" s="5" t="str">
        <f t="shared" si="5364"/>
        <v/>
      </c>
      <c r="DM387" s="5" t="str">
        <f t="shared" si="5365"/>
        <v/>
      </c>
      <c r="DN387" s="5" t="str">
        <f t="shared" si="5366"/>
        <v/>
      </c>
      <c r="DO387" s="5" t="str">
        <f t="shared" si="5367"/>
        <v/>
      </c>
      <c r="DP387" s="5" t="str">
        <f t="shared" si="5368"/>
        <v/>
      </c>
      <c r="DQ387" s="5" t="str">
        <f t="shared" si="5309"/>
        <v/>
      </c>
    </row>
    <row r="388" spans="1:121" x14ac:dyDescent="0.25">
      <c r="A388">
        <v>387</v>
      </c>
      <c r="B388" s="5">
        <v>1007133</v>
      </c>
      <c r="C388" t="str">
        <f t="shared" si="5369"/>
        <v>High Plains Bank - Flagler, CO</v>
      </c>
      <c r="D388" s="21" t="s">
        <v>2121</v>
      </c>
      <c r="E388" s="19" t="s">
        <v>3043</v>
      </c>
      <c r="F388" s="19" t="s">
        <v>3010</v>
      </c>
      <c r="G388" s="19"/>
      <c r="K388" s="27">
        <v>379</v>
      </c>
      <c r="L388" s="28" t="str">
        <f>IF(HLOOKUP('Peer Comparison Tool'!$E$6,StateDropdownData,K388+1,FALSE)=0,"",HLOOKUP('Peer Comparison Tool'!$E$6,StateDropdownData,K388+1,FALSE))</f>
        <v/>
      </c>
      <c r="M388" s="29" t="str">
        <f>IF(HLOOKUP('Peer Comparison Tool'!$E$6,[0]!DropdownData,K388+1,FALSE)=0,"",HLOOKUP('Peer Comparison Tool'!$E$6,[0]!DropdownData,K388+1,FALSE))</f>
        <v/>
      </c>
      <c r="N388" s="27">
        <v>379</v>
      </c>
      <c r="O388" s="28" t="str">
        <f>IF(HLOOKUP('Peer Comparison Tool'!$G$6,StateDropdownData,N388+1,FALSE)=0,"",HLOOKUP('Peer Comparison Tool'!$G$6,StateDropdownData,N388+1,FALSE))</f>
        <v/>
      </c>
      <c r="P388" s="29" t="str">
        <f>IF(HLOOKUP('Peer Comparison Tool'!$G$6,DropdownData,N388+1,FALSE)=0,"",HLOOKUP('Peer Comparison Tool'!$G$6,DropdownData,N388+1,FALSE))</f>
        <v/>
      </c>
      <c r="Q388" s="27">
        <v>379</v>
      </c>
      <c r="R388" s="28" t="str">
        <f>IF(HLOOKUP('Peer Comparison Tool'!$I$6,StateDropdownData,Q388+1,FALSE)=0,"",HLOOKUP('Peer Comparison Tool'!$I$6,StateDropdownData,Q388+1,FALSE))</f>
        <v/>
      </c>
      <c r="S388" s="29" t="str">
        <f>IF(HLOOKUP('Peer Comparison Tool'!$I$6,DropdownData,Q388+1,FALSE)=0,"",HLOOKUP('Peer Comparison Tool'!$I$6,DropdownData,Q388+1,FALSE))</f>
        <v/>
      </c>
      <c r="T388" s="5" t="str">
        <f t="shared" si="5315"/>
        <v/>
      </c>
      <c r="U388" s="5" t="str">
        <f t="shared" si="5315"/>
        <v/>
      </c>
      <c r="V388" s="5" t="str">
        <f t="shared" si="5315"/>
        <v/>
      </c>
      <c r="W388" s="5" t="str">
        <f t="shared" si="5315"/>
        <v/>
      </c>
      <c r="X388" s="5" t="str">
        <f t="shared" si="5315"/>
        <v/>
      </c>
      <c r="Y388" s="5" t="str">
        <f t="shared" si="5315"/>
        <v/>
      </c>
      <c r="Z388" s="5" t="str">
        <f t="shared" si="5315"/>
        <v/>
      </c>
      <c r="AA388" s="5" t="str">
        <f t="shared" si="5315"/>
        <v/>
      </c>
      <c r="AB388" s="5" t="str">
        <f t="shared" si="5315"/>
        <v/>
      </c>
      <c r="AC388" s="5" t="str">
        <f t="shared" si="5315"/>
        <v/>
      </c>
      <c r="AD388" s="5" t="str">
        <f t="shared" si="5316"/>
        <v/>
      </c>
      <c r="AE388" s="5" t="str">
        <f t="shared" si="5316"/>
        <v/>
      </c>
      <c r="AF388" s="5" t="str">
        <f t="shared" si="5316"/>
        <v/>
      </c>
      <c r="AG388" s="5" t="str">
        <f t="shared" si="5316"/>
        <v/>
      </c>
      <c r="AH388" s="5" t="str">
        <f t="shared" si="5316"/>
        <v/>
      </c>
      <c r="AI388" s="5" t="str">
        <f t="shared" si="5316"/>
        <v/>
      </c>
      <c r="AJ388" s="5" t="str">
        <f t="shared" si="5316"/>
        <v/>
      </c>
      <c r="AK388" s="5" t="str">
        <f t="shared" si="5316"/>
        <v/>
      </c>
      <c r="AL388" s="5" t="str">
        <f t="shared" si="5316"/>
        <v/>
      </c>
      <c r="AM388" s="5" t="str">
        <f t="shared" si="5316"/>
        <v/>
      </c>
      <c r="AN388" s="5" t="str">
        <f t="shared" si="5317"/>
        <v/>
      </c>
      <c r="AO388" s="5" t="str">
        <f t="shared" si="5317"/>
        <v/>
      </c>
      <c r="AP388" s="5" t="str">
        <f t="shared" si="5317"/>
        <v/>
      </c>
      <c r="AQ388" s="5" t="str">
        <f t="shared" si="5317"/>
        <v/>
      </c>
      <c r="AR388" s="5" t="str">
        <f t="shared" si="5317"/>
        <v/>
      </c>
      <c r="AS388" s="5" t="str">
        <f t="shared" si="5317"/>
        <v/>
      </c>
      <c r="AT388" s="5" t="str">
        <f t="shared" si="5317"/>
        <v/>
      </c>
      <c r="AU388" s="5" t="str">
        <f t="shared" si="5317"/>
        <v/>
      </c>
      <c r="AV388" s="5" t="str">
        <f t="shared" si="5317"/>
        <v/>
      </c>
      <c r="AW388" s="5" t="str">
        <f t="shared" si="5317"/>
        <v/>
      </c>
      <c r="AX388" s="5" t="str">
        <f t="shared" si="5318"/>
        <v/>
      </c>
      <c r="AY388" s="5" t="str">
        <f t="shared" si="5318"/>
        <v/>
      </c>
      <c r="AZ388" s="5" t="str">
        <f t="shared" si="5318"/>
        <v/>
      </c>
      <c r="BA388" s="5" t="str">
        <f t="shared" si="5318"/>
        <v/>
      </c>
      <c r="BB388" s="5" t="str">
        <f t="shared" si="5318"/>
        <v/>
      </c>
      <c r="BC388" s="5" t="str">
        <f t="shared" si="5318"/>
        <v/>
      </c>
      <c r="BD388" s="5" t="str">
        <f t="shared" si="5318"/>
        <v/>
      </c>
      <c r="BE388" s="5" t="str">
        <f t="shared" si="5318"/>
        <v/>
      </c>
      <c r="BF388" s="5" t="str">
        <f t="shared" si="5318"/>
        <v/>
      </c>
      <c r="BG388" s="5" t="str">
        <f t="shared" si="5318"/>
        <v/>
      </c>
      <c r="BH388" s="5" t="str">
        <f t="shared" si="5319"/>
        <v/>
      </c>
      <c r="BI388" s="5" t="str">
        <f t="shared" si="5319"/>
        <v/>
      </c>
      <c r="BJ388" s="5">
        <f t="shared" si="5319"/>
        <v>1006778</v>
      </c>
      <c r="BK388" s="5" t="str">
        <f t="shared" si="5319"/>
        <v/>
      </c>
      <c r="BL388" s="5" t="str">
        <f t="shared" si="5319"/>
        <v/>
      </c>
      <c r="BM388" s="5" t="str">
        <f t="shared" si="5319"/>
        <v/>
      </c>
      <c r="BN388" s="5" t="str">
        <f t="shared" si="5319"/>
        <v/>
      </c>
      <c r="BO388" s="5" t="str">
        <f t="shared" si="5319"/>
        <v/>
      </c>
      <c r="BP388" s="5" t="str">
        <f t="shared" si="5319"/>
        <v/>
      </c>
      <c r="BQ388" s="5" t="str">
        <f t="shared" si="5319"/>
        <v/>
      </c>
      <c r="BR388" s="5"/>
      <c r="BT388" s="5" t="str">
        <f t="shared" si="5320"/>
        <v/>
      </c>
      <c r="BU388" s="5" t="str">
        <f t="shared" si="5321"/>
        <v/>
      </c>
      <c r="BV388" s="5" t="str">
        <f t="shared" si="5322"/>
        <v/>
      </c>
      <c r="BW388" s="5" t="str">
        <f t="shared" si="5323"/>
        <v/>
      </c>
      <c r="BX388" s="5" t="str">
        <f t="shared" si="5324"/>
        <v/>
      </c>
      <c r="BY388" s="5" t="str">
        <f t="shared" si="5325"/>
        <v/>
      </c>
      <c r="BZ388" s="5" t="str">
        <f t="shared" si="5326"/>
        <v/>
      </c>
      <c r="CA388" s="5" t="str">
        <f t="shared" si="5327"/>
        <v/>
      </c>
      <c r="CB388" s="5" t="str">
        <f t="shared" si="5328"/>
        <v/>
      </c>
      <c r="CC388" s="5" t="str">
        <f t="shared" si="5329"/>
        <v/>
      </c>
      <c r="CD388" s="5" t="str">
        <f t="shared" si="5330"/>
        <v/>
      </c>
      <c r="CE388" s="5" t="str">
        <f t="shared" si="5331"/>
        <v/>
      </c>
      <c r="CF388" s="5" t="str">
        <f t="shared" si="5332"/>
        <v/>
      </c>
      <c r="CG388" s="5" t="str">
        <f t="shared" si="5333"/>
        <v/>
      </c>
      <c r="CH388" s="5" t="str">
        <f t="shared" si="5334"/>
        <v/>
      </c>
      <c r="CI388" s="5" t="str">
        <f t="shared" si="5335"/>
        <v/>
      </c>
      <c r="CJ388" s="5" t="str">
        <f t="shared" si="5336"/>
        <v/>
      </c>
      <c r="CK388" s="5" t="str">
        <f t="shared" si="5337"/>
        <v/>
      </c>
      <c r="CL388" s="5" t="str">
        <f t="shared" si="5338"/>
        <v/>
      </c>
      <c r="CM388" s="5" t="str">
        <f t="shared" si="5339"/>
        <v/>
      </c>
      <c r="CN388" s="5" t="str">
        <f t="shared" si="5340"/>
        <v/>
      </c>
      <c r="CO388" s="5" t="str">
        <f t="shared" si="5341"/>
        <v/>
      </c>
      <c r="CP388" s="5" t="str">
        <f t="shared" si="5342"/>
        <v/>
      </c>
      <c r="CQ388" s="5" t="str">
        <f t="shared" si="5343"/>
        <v/>
      </c>
      <c r="CR388" s="5" t="str">
        <f t="shared" si="5344"/>
        <v/>
      </c>
      <c r="CS388" s="5" t="str">
        <f t="shared" si="5345"/>
        <v/>
      </c>
      <c r="CT388" s="5" t="str">
        <f t="shared" si="5346"/>
        <v/>
      </c>
      <c r="CU388" s="5" t="str">
        <f t="shared" si="5347"/>
        <v/>
      </c>
      <c r="CV388" s="5" t="str">
        <f t="shared" si="5348"/>
        <v/>
      </c>
      <c r="CW388" s="5" t="str">
        <f t="shared" si="5349"/>
        <v/>
      </c>
      <c r="CX388" s="5" t="str">
        <f t="shared" si="5350"/>
        <v/>
      </c>
      <c r="CY388" s="5" t="str">
        <f t="shared" si="5351"/>
        <v/>
      </c>
      <c r="CZ388" s="5" t="str">
        <f t="shared" si="5352"/>
        <v/>
      </c>
      <c r="DA388" s="5" t="str">
        <f t="shared" si="5353"/>
        <v/>
      </c>
      <c r="DB388" s="5" t="str">
        <f t="shared" si="5354"/>
        <v/>
      </c>
      <c r="DC388" s="5" t="str">
        <f t="shared" si="5355"/>
        <v/>
      </c>
      <c r="DD388" s="5" t="str">
        <f t="shared" si="5356"/>
        <v/>
      </c>
      <c r="DE388" s="5" t="str">
        <f t="shared" si="5357"/>
        <v/>
      </c>
      <c r="DF388" s="5" t="str">
        <f t="shared" si="5358"/>
        <v/>
      </c>
      <c r="DG388" s="5" t="str">
        <f t="shared" si="5359"/>
        <v/>
      </c>
      <c r="DH388" s="5" t="str">
        <f t="shared" si="5360"/>
        <v/>
      </c>
      <c r="DI388" s="5" t="str">
        <f t="shared" si="5361"/>
        <v/>
      </c>
      <c r="DJ388" s="5" t="str">
        <f t="shared" si="5362"/>
        <v>Zapata National Bank - Zapata, TX</v>
      </c>
      <c r="DK388" s="5" t="str">
        <f t="shared" si="5363"/>
        <v/>
      </c>
      <c r="DL388" s="5" t="str">
        <f t="shared" si="5364"/>
        <v/>
      </c>
      <c r="DM388" s="5" t="str">
        <f t="shared" si="5365"/>
        <v/>
      </c>
      <c r="DN388" s="5" t="str">
        <f t="shared" si="5366"/>
        <v/>
      </c>
      <c r="DO388" s="5" t="str">
        <f t="shared" si="5367"/>
        <v/>
      </c>
      <c r="DP388" s="5" t="str">
        <f t="shared" si="5368"/>
        <v/>
      </c>
      <c r="DQ388" s="5" t="str">
        <f t="shared" si="5309"/>
        <v/>
      </c>
    </row>
    <row r="389" spans="1:121" x14ac:dyDescent="0.25">
      <c r="A389">
        <v>388</v>
      </c>
      <c r="B389" s="5">
        <v>1010152</v>
      </c>
      <c r="C389" t="str">
        <f t="shared" si="5369"/>
        <v>Home Loan State Bank - Grand Junction, CO</v>
      </c>
      <c r="D389" s="21" t="s">
        <v>2417</v>
      </c>
      <c r="E389" s="19" t="s">
        <v>3044</v>
      </c>
      <c r="F389" s="19" t="s">
        <v>3010</v>
      </c>
      <c r="G389" s="19"/>
      <c r="K389" s="27">
        <v>380</v>
      </c>
      <c r="L389" s="28" t="str">
        <f>IF(HLOOKUP('Peer Comparison Tool'!$E$6,StateDropdownData,K389+1,FALSE)=0,"",HLOOKUP('Peer Comparison Tool'!$E$6,StateDropdownData,K389+1,FALSE))</f>
        <v/>
      </c>
      <c r="M389" s="29" t="str">
        <f>IF(HLOOKUP('Peer Comparison Tool'!$E$6,[0]!DropdownData,K389+1,FALSE)=0,"",HLOOKUP('Peer Comparison Tool'!$E$6,[0]!DropdownData,K389+1,FALSE))</f>
        <v/>
      </c>
      <c r="N389" s="27">
        <v>380</v>
      </c>
      <c r="O389" s="28" t="str">
        <f>IF(HLOOKUP('Peer Comparison Tool'!$G$6,StateDropdownData,N389+1,FALSE)=0,"",HLOOKUP('Peer Comparison Tool'!$G$6,StateDropdownData,N389+1,FALSE))</f>
        <v/>
      </c>
      <c r="P389" s="29" t="str">
        <f>IF(HLOOKUP('Peer Comparison Tool'!$G$6,DropdownData,N389+1,FALSE)=0,"",HLOOKUP('Peer Comparison Tool'!$G$6,DropdownData,N389+1,FALSE))</f>
        <v/>
      </c>
      <c r="Q389" s="27">
        <v>380</v>
      </c>
      <c r="R389" s="28" t="str">
        <f>IF(HLOOKUP('Peer Comparison Tool'!$I$6,StateDropdownData,Q389+1,FALSE)=0,"",HLOOKUP('Peer Comparison Tool'!$I$6,StateDropdownData,Q389+1,FALSE))</f>
        <v/>
      </c>
      <c r="S389" s="29" t="str">
        <f>IF(HLOOKUP('Peer Comparison Tool'!$I$6,DropdownData,Q389+1,FALSE)=0,"",HLOOKUP('Peer Comparison Tool'!$I$6,DropdownData,Q389+1,FALSE))</f>
        <v/>
      </c>
      <c r="T389" s="5" t="str">
        <f t="shared" si="5315"/>
        <v/>
      </c>
      <c r="U389" s="5" t="str">
        <f t="shared" si="5315"/>
        <v/>
      </c>
      <c r="V389" s="5" t="str">
        <f t="shared" si="5315"/>
        <v/>
      </c>
      <c r="W389" s="5" t="str">
        <f t="shared" si="5315"/>
        <v/>
      </c>
      <c r="X389" s="5" t="str">
        <f t="shared" si="5315"/>
        <v/>
      </c>
      <c r="Y389" s="5" t="str">
        <f t="shared" si="5315"/>
        <v/>
      </c>
      <c r="Z389" s="5" t="str">
        <f t="shared" si="5315"/>
        <v/>
      </c>
      <c r="AA389" s="5" t="str">
        <f t="shared" si="5315"/>
        <v/>
      </c>
      <c r="AB389" s="5" t="str">
        <f t="shared" si="5315"/>
        <v/>
      </c>
      <c r="AC389" s="5" t="str">
        <f t="shared" si="5315"/>
        <v/>
      </c>
      <c r="AD389" s="5" t="str">
        <f t="shared" si="5316"/>
        <v/>
      </c>
      <c r="AE389" s="5" t="str">
        <f t="shared" si="5316"/>
        <v/>
      </c>
      <c r="AF389" s="5" t="str">
        <f t="shared" si="5316"/>
        <v/>
      </c>
      <c r="AG389" s="5" t="str">
        <f t="shared" si="5316"/>
        <v/>
      </c>
      <c r="AH389" s="5" t="str">
        <f t="shared" si="5316"/>
        <v/>
      </c>
      <c r="AI389" s="5" t="str">
        <f t="shared" si="5316"/>
        <v/>
      </c>
      <c r="AJ389" s="5" t="str">
        <f t="shared" si="5316"/>
        <v/>
      </c>
      <c r="AK389" s="5" t="str">
        <f t="shared" si="5316"/>
        <v/>
      </c>
      <c r="AL389" s="5" t="str">
        <f t="shared" si="5316"/>
        <v/>
      </c>
      <c r="AM389" s="5" t="str">
        <f t="shared" si="5316"/>
        <v/>
      </c>
      <c r="AN389" s="5" t="str">
        <f t="shared" si="5317"/>
        <v/>
      </c>
      <c r="AO389" s="5" t="str">
        <f t="shared" si="5317"/>
        <v/>
      </c>
      <c r="AP389" s="5" t="str">
        <f t="shared" si="5317"/>
        <v/>
      </c>
      <c r="AQ389" s="5" t="str">
        <f t="shared" si="5317"/>
        <v/>
      </c>
      <c r="AR389" s="5" t="str">
        <f t="shared" si="5317"/>
        <v/>
      </c>
      <c r="AS389" s="5" t="str">
        <f t="shared" si="5317"/>
        <v/>
      </c>
      <c r="AT389" s="5" t="str">
        <f t="shared" si="5317"/>
        <v/>
      </c>
      <c r="AU389" s="5" t="str">
        <f t="shared" si="5317"/>
        <v/>
      </c>
      <c r="AV389" s="5" t="str">
        <f t="shared" si="5317"/>
        <v/>
      </c>
      <c r="AW389" s="5" t="str">
        <f t="shared" si="5317"/>
        <v/>
      </c>
      <c r="AX389" s="5" t="str">
        <f t="shared" si="5318"/>
        <v/>
      </c>
      <c r="AY389" s="5" t="str">
        <f t="shared" si="5318"/>
        <v/>
      </c>
      <c r="AZ389" s="5" t="str">
        <f t="shared" si="5318"/>
        <v/>
      </c>
      <c r="BA389" s="5" t="str">
        <f t="shared" si="5318"/>
        <v/>
      </c>
      <c r="BB389" s="5" t="str">
        <f t="shared" si="5318"/>
        <v/>
      </c>
      <c r="BC389" s="5" t="str">
        <f t="shared" si="5318"/>
        <v/>
      </c>
      <c r="BD389" s="5" t="str">
        <f t="shared" si="5318"/>
        <v/>
      </c>
      <c r="BE389" s="5" t="str">
        <f t="shared" si="5318"/>
        <v/>
      </c>
      <c r="BF389" s="5" t="str">
        <f t="shared" si="5318"/>
        <v/>
      </c>
      <c r="BG389" s="5" t="str">
        <f t="shared" si="5318"/>
        <v/>
      </c>
      <c r="BH389" s="5" t="str">
        <f t="shared" si="5319"/>
        <v/>
      </c>
      <c r="BI389" s="5" t="str">
        <f t="shared" si="5319"/>
        <v/>
      </c>
      <c r="BJ389" s="5">
        <f t="shared" si="5319"/>
        <v>1015921</v>
      </c>
      <c r="BK389" s="5" t="str">
        <f t="shared" si="5319"/>
        <v/>
      </c>
      <c r="BL389" s="5" t="str">
        <f t="shared" si="5319"/>
        <v/>
      </c>
      <c r="BM389" s="5" t="str">
        <f t="shared" si="5319"/>
        <v/>
      </c>
      <c r="BN389" s="5" t="str">
        <f t="shared" si="5319"/>
        <v/>
      </c>
      <c r="BO389" s="5" t="str">
        <f t="shared" si="5319"/>
        <v/>
      </c>
      <c r="BP389" s="5" t="str">
        <f t="shared" si="5319"/>
        <v/>
      </c>
      <c r="BQ389" s="5" t="str">
        <f t="shared" si="5319"/>
        <v/>
      </c>
      <c r="BR389" s="5"/>
      <c r="BT389" s="5" t="str">
        <f t="shared" si="5320"/>
        <v/>
      </c>
      <c r="BU389" s="5" t="str">
        <f t="shared" si="5321"/>
        <v/>
      </c>
      <c r="BV389" s="5" t="str">
        <f t="shared" si="5322"/>
        <v/>
      </c>
      <c r="BW389" s="5" t="str">
        <f t="shared" si="5323"/>
        <v/>
      </c>
      <c r="BX389" s="5" t="str">
        <f t="shared" si="5324"/>
        <v/>
      </c>
      <c r="BY389" s="5" t="str">
        <f t="shared" si="5325"/>
        <v/>
      </c>
      <c r="BZ389" s="5" t="str">
        <f t="shared" si="5326"/>
        <v/>
      </c>
      <c r="CA389" s="5" t="str">
        <f t="shared" si="5327"/>
        <v/>
      </c>
      <c r="CB389" s="5" t="str">
        <f t="shared" si="5328"/>
        <v/>
      </c>
      <c r="CC389" s="5" t="str">
        <f t="shared" si="5329"/>
        <v/>
      </c>
      <c r="CD389" s="5" t="str">
        <f t="shared" si="5330"/>
        <v/>
      </c>
      <c r="CE389" s="5" t="str">
        <f t="shared" si="5331"/>
        <v/>
      </c>
      <c r="CF389" s="5" t="str">
        <f t="shared" si="5332"/>
        <v/>
      </c>
      <c r="CG389" s="5" t="str">
        <f t="shared" si="5333"/>
        <v/>
      </c>
      <c r="CH389" s="5" t="str">
        <f t="shared" si="5334"/>
        <v/>
      </c>
      <c r="CI389" s="5" t="str">
        <f t="shared" si="5335"/>
        <v/>
      </c>
      <c r="CJ389" s="5" t="str">
        <f t="shared" si="5336"/>
        <v/>
      </c>
      <c r="CK389" s="5" t="str">
        <f t="shared" si="5337"/>
        <v/>
      </c>
      <c r="CL389" s="5" t="str">
        <f t="shared" si="5338"/>
        <v/>
      </c>
      <c r="CM389" s="5" t="str">
        <f t="shared" si="5339"/>
        <v/>
      </c>
      <c r="CN389" s="5" t="str">
        <f t="shared" si="5340"/>
        <v/>
      </c>
      <c r="CO389" s="5" t="str">
        <f t="shared" si="5341"/>
        <v/>
      </c>
      <c r="CP389" s="5" t="str">
        <f t="shared" si="5342"/>
        <v/>
      </c>
      <c r="CQ389" s="5" t="str">
        <f t="shared" si="5343"/>
        <v/>
      </c>
      <c r="CR389" s="5" t="str">
        <f t="shared" si="5344"/>
        <v/>
      </c>
      <c r="CS389" s="5" t="str">
        <f t="shared" si="5345"/>
        <v/>
      </c>
      <c r="CT389" s="5" t="str">
        <f t="shared" si="5346"/>
        <v/>
      </c>
      <c r="CU389" s="5" t="str">
        <f t="shared" si="5347"/>
        <v/>
      </c>
      <c r="CV389" s="5" t="str">
        <f t="shared" si="5348"/>
        <v/>
      </c>
      <c r="CW389" s="5" t="str">
        <f t="shared" si="5349"/>
        <v/>
      </c>
      <c r="CX389" s="5" t="str">
        <f t="shared" si="5350"/>
        <v/>
      </c>
      <c r="CY389" s="5" t="str">
        <f t="shared" si="5351"/>
        <v/>
      </c>
      <c r="CZ389" s="5" t="str">
        <f t="shared" si="5352"/>
        <v/>
      </c>
      <c r="DA389" s="5" t="str">
        <f t="shared" si="5353"/>
        <v/>
      </c>
      <c r="DB389" s="5" t="str">
        <f t="shared" si="5354"/>
        <v/>
      </c>
      <c r="DC389" s="5" t="str">
        <f t="shared" si="5355"/>
        <v/>
      </c>
      <c r="DD389" s="5" t="str">
        <f t="shared" si="5356"/>
        <v/>
      </c>
      <c r="DE389" s="5" t="str">
        <f t="shared" si="5357"/>
        <v/>
      </c>
      <c r="DF389" s="5" t="str">
        <f t="shared" si="5358"/>
        <v/>
      </c>
      <c r="DG389" s="5" t="str">
        <f t="shared" si="5359"/>
        <v/>
      </c>
      <c r="DH389" s="5" t="str">
        <f t="shared" si="5360"/>
        <v/>
      </c>
      <c r="DI389" s="5" t="str">
        <f t="shared" si="5361"/>
        <v/>
      </c>
      <c r="DJ389" s="5" t="str">
        <f t="shared" si="5362"/>
        <v>Zavala County Bank - Crystal City, TX</v>
      </c>
      <c r="DK389" s="5" t="str">
        <f t="shared" si="5363"/>
        <v/>
      </c>
      <c r="DL389" s="5" t="str">
        <f t="shared" si="5364"/>
        <v/>
      </c>
      <c r="DM389" s="5" t="str">
        <f t="shared" si="5365"/>
        <v/>
      </c>
      <c r="DN389" s="5" t="str">
        <f t="shared" si="5366"/>
        <v/>
      </c>
      <c r="DO389" s="5" t="str">
        <f t="shared" si="5367"/>
        <v/>
      </c>
      <c r="DP389" s="5" t="str">
        <f t="shared" si="5368"/>
        <v/>
      </c>
      <c r="DQ389" s="5" t="str">
        <f t="shared" si="5309"/>
        <v/>
      </c>
    </row>
    <row r="390" spans="1:121" x14ac:dyDescent="0.25">
      <c r="A390">
        <v>389</v>
      </c>
      <c r="B390" s="5">
        <v>4087838</v>
      </c>
      <c r="C390" t="str">
        <f t="shared" si="5369"/>
        <v>Integrity Bank &amp; Trust - Monument, CO</v>
      </c>
      <c r="D390" s="21" t="s">
        <v>1861</v>
      </c>
      <c r="E390" s="19" t="s">
        <v>3045</v>
      </c>
      <c r="F390" s="19" t="s">
        <v>3010</v>
      </c>
      <c r="G390" s="19"/>
      <c r="K390" s="27">
        <v>381</v>
      </c>
      <c r="L390" s="28" t="str">
        <f>IF(HLOOKUP('Peer Comparison Tool'!$E$6,StateDropdownData,K390+1,FALSE)=0,"",HLOOKUP('Peer Comparison Tool'!$E$6,StateDropdownData,K390+1,FALSE))</f>
        <v/>
      </c>
      <c r="M390" s="29" t="str">
        <f>IF(HLOOKUP('Peer Comparison Tool'!$E$6,[0]!DropdownData,K390+1,FALSE)=0,"",HLOOKUP('Peer Comparison Tool'!$E$6,[0]!DropdownData,K390+1,FALSE))</f>
        <v/>
      </c>
      <c r="N390" s="27">
        <v>381</v>
      </c>
      <c r="O390" s="28" t="str">
        <f>IF(HLOOKUP('Peer Comparison Tool'!$G$6,StateDropdownData,N390+1,FALSE)=0,"",HLOOKUP('Peer Comparison Tool'!$G$6,StateDropdownData,N390+1,FALSE))</f>
        <v/>
      </c>
      <c r="P390" s="29" t="str">
        <f>IF(HLOOKUP('Peer Comparison Tool'!$G$6,DropdownData,N390+1,FALSE)=0,"",HLOOKUP('Peer Comparison Tool'!$G$6,DropdownData,N390+1,FALSE))</f>
        <v/>
      </c>
      <c r="Q390" s="27">
        <v>381</v>
      </c>
      <c r="R390" s="28" t="str">
        <f>IF(HLOOKUP('Peer Comparison Tool'!$I$6,StateDropdownData,Q390+1,FALSE)=0,"",HLOOKUP('Peer Comparison Tool'!$I$6,StateDropdownData,Q390+1,FALSE))</f>
        <v/>
      </c>
      <c r="S390" s="29" t="str">
        <f>IF(HLOOKUP('Peer Comparison Tool'!$I$6,DropdownData,Q390+1,FALSE)=0,"",HLOOKUP('Peer Comparison Tool'!$I$6,DropdownData,Q390+1,FALSE))</f>
        <v/>
      </c>
      <c r="T390" s="5" t="str">
        <f t="shared" ref="T390:AC399" si="5370">IFERROR(IF(VLOOKUP(INDEX($L$2:$HEG$5,4,T$471+$Q390-1),$B$2:$F$5568,5,FALSE)=T$473,INDEX($L$2:$HEG$5,4,T$471+$Q390-1),""),"")</f>
        <v/>
      </c>
      <c r="U390" s="5" t="str">
        <f t="shared" si="5370"/>
        <v/>
      </c>
      <c r="V390" s="5" t="str">
        <f t="shared" si="5370"/>
        <v/>
      </c>
      <c r="W390" s="5" t="str">
        <f t="shared" si="5370"/>
        <v/>
      </c>
      <c r="X390" s="5" t="str">
        <f t="shared" si="5370"/>
        <v/>
      </c>
      <c r="Y390" s="5" t="str">
        <f t="shared" si="5370"/>
        <v/>
      </c>
      <c r="Z390" s="5" t="str">
        <f t="shared" si="5370"/>
        <v/>
      </c>
      <c r="AA390" s="5" t="str">
        <f t="shared" si="5370"/>
        <v/>
      </c>
      <c r="AB390" s="5" t="str">
        <f t="shared" si="5370"/>
        <v/>
      </c>
      <c r="AC390" s="5" t="str">
        <f t="shared" si="5370"/>
        <v/>
      </c>
      <c r="AD390" s="5" t="str">
        <f t="shared" ref="AD390:AM399" si="5371">IFERROR(IF(VLOOKUP(INDEX($L$2:$HEG$5,4,AD$471+$Q390-1),$B$2:$F$5568,5,FALSE)=AD$473,INDEX($L$2:$HEG$5,4,AD$471+$Q390-1),""),"")</f>
        <v/>
      </c>
      <c r="AE390" s="5" t="str">
        <f t="shared" si="5371"/>
        <v/>
      </c>
      <c r="AF390" s="5" t="str">
        <f t="shared" si="5371"/>
        <v/>
      </c>
      <c r="AG390" s="5" t="str">
        <f t="shared" si="5371"/>
        <v/>
      </c>
      <c r="AH390" s="5" t="str">
        <f t="shared" si="5371"/>
        <v/>
      </c>
      <c r="AI390" s="5" t="str">
        <f t="shared" si="5371"/>
        <v/>
      </c>
      <c r="AJ390" s="5" t="str">
        <f t="shared" si="5371"/>
        <v/>
      </c>
      <c r="AK390" s="5" t="str">
        <f t="shared" si="5371"/>
        <v/>
      </c>
      <c r="AL390" s="5" t="str">
        <f t="shared" si="5371"/>
        <v/>
      </c>
      <c r="AM390" s="5" t="str">
        <f t="shared" si="5371"/>
        <v/>
      </c>
      <c r="AN390" s="5" t="str">
        <f t="shared" ref="AN390:AW399" si="5372">IFERROR(IF(VLOOKUP(INDEX($L$2:$HEG$5,4,AN$471+$Q390-1),$B$2:$F$5568,5,FALSE)=AN$473,INDEX($L$2:$HEG$5,4,AN$471+$Q390-1),""),"")</f>
        <v/>
      </c>
      <c r="AO390" s="5" t="str">
        <f t="shared" si="5372"/>
        <v/>
      </c>
      <c r="AP390" s="5" t="str">
        <f t="shared" si="5372"/>
        <v/>
      </c>
      <c r="AQ390" s="5" t="str">
        <f t="shared" si="5372"/>
        <v/>
      </c>
      <c r="AR390" s="5" t="str">
        <f t="shared" si="5372"/>
        <v/>
      </c>
      <c r="AS390" s="5" t="str">
        <f t="shared" si="5372"/>
        <v/>
      </c>
      <c r="AT390" s="5" t="str">
        <f t="shared" si="5372"/>
        <v/>
      </c>
      <c r="AU390" s="5" t="str">
        <f t="shared" si="5372"/>
        <v/>
      </c>
      <c r="AV390" s="5" t="str">
        <f t="shared" si="5372"/>
        <v/>
      </c>
      <c r="AW390" s="5" t="str">
        <f t="shared" si="5372"/>
        <v/>
      </c>
      <c r="AX390" s="5" t="str">
        <f t="shared" ref="AX390:BG399" si="5373">IFERROR(IF(VLOOKUP(INDEX($L$2:$HEG$5,4,AX$471+$Q390-1),$B$2:$F$5568,5,FALSE)=AX$473,INDEX($L$2:$HEG$5,4,AX$471+$Q390-1),""),"")</f>
        <v/>
      </c>
      <c r="AY390" s="5" t="str">
        <f t="shared" si="5373"/>
        <v/>
      </c>
      <c r="AZ390" s="5" t="str">
        <f t="shared" si="5373"/>
        <v/>
      </c>
      <c r="BA390" s="5" t="str">
        <f t="shared" si="5373"/>
        <v/>
      </c>
      <c r="BB390" s="5" t="str">
        <f t="shared" si="5373"/>
        <v/>
      </c>
      <c r="BC390" s="5" t="str">
        <f t="shared" si="5373"/>
        <v/>
      </c>
      <c r="BD390" s="5" t="str">
        <f t="shared" si="5373"/>
        <v/>
      </c>
      <c r="BE390" s="5" t="str">
        <f t="shared" si="5373"/>
        <v/>
      </c>
      <c r="BF390" s="5" t="str">
        <f t="shared" si="5373"/>
        <v/>
      </c>
      <c r="BG390" s="5" t="str">
        <f t="shared" si="5373"/>
        <v/>
      </c>
      <c r="BH390" s="5" t="str">
        <f t="shared" ref="BH390:BQ399" si="5374">IFERROR(IF(VLOOKUP(INDEX($L$2:$HEG$5,4,BH$471+$Q390-1),$B$2:$F$5568,5,FALSE)=BH$473,INDEX($L$2:$HEG$5,4,BH$471+$Q390-1),""),"")</f>
        <v/>
      </c>
      <c r="BI390" s="5" t="str">
        <f t="shared" si="5374"/>
        <v/>
      </c>
      <c r="BJ390" s="5" t="str">
        <f t="shared" si="5374"/>
        <v/>
      </c>
      <c r="BK390" s="5" t="str">
        <f t="shared" si="5374"/>
        <v/>
      </c>
      <c r="BL390" s="5" t="str">
        <f t="shared" si="5374"/>
        <v/>
      </c>
      <c r="BM390" s="5" t="str">
        <f t="shared" si="5374"/>
        <v/>
      </c>
      <c r="BN390" s="5" t="str">
        <f t="shared" si="5374"/>
        <v/>
      </c>
      <c r="BO390" s="5" t="str">
        <f t="shared" si="5374"/>
        <v/>
      </c>
      <c r="BP390" s="5" t="str">
        <f t="shared" si="5374"/>
        <v/>
      </c>
      <c r="BQ390" s="5" t="str">
        <f t="shared" si="5374"/>
        <v/>
      </c>
      <c r="BR390" s="5"/>
      <c r="BT390" s="5" t="str">
        <f t="shared" si="5320"/>
        <v/>
      </c>
      <c r="BU390" s="5" t="str">
        <f t="shared" si="5321"/>
        <v/>
      </c>
      <c r="BV390" s="5" t="str">
        <f t="shared" si="5322"/>
        <v/>
      </c>
      <c r="BW390" s="5" t="str">
        <f t="shared" si="5323"/>
        <v/>
      </c>
      <c r="BX390" s="5" t="str">
        <f t="shared" si="5324"/>
        <v/>
      </c>
      <c r="BY390" s="5" t="str">
        <f t="shared" si="5325"/>
        <v/>
      </c>
      <c r="BZ390" s="5" t="str">
        <f t="shared" si="5326"/>
        <v/>
      </c>
      <c r="CA390" s="5" t="str">
        <f t="shared" si="5327"/>
        <v/>
      </c>
      <c r="CB390" s="5" t="str">
        <f t="shared" si="5328"/>
        <v/>
      </c>
      <c r="CC390" s="5" t="str">
        <f t="shared" si="5329"/>
        <v/>
      </c>
      <c r="CD390" s="5" t="str">
        <f t="shared" si="5330"/>
        <v/>
      </c>
      <c r="CE390" s="5" t="str">
        <f t="shared" si="5331"/>
        <v/>
      </c>
      <c r="CF390" s="5" t="str">
        <f t="shared" si="5332"/>
        <v/>
      </c>
      <c r="CG390" s="5" t="str">
        <f t="shared" si="5333"/>
        <v/>
      </c>
      <c r="CH390" s="5" t="str">
        <f t="shared" si="5334"/>
        <v/>
      </c>
      <c r="CI390" s="5" t="str">
        <f t="shared" si="5335"/>
        <v/>
      </c>
      <c r="CJ390" s="5" t="str">
        <f t="shared" si="5336"/>
        <v/>
      </c>
      <c r="CK390" s="5" t="str">
        <f t="shared" si="5337"/>
        <v/>
      </c>
      <c r="CL390" s="5" t="str">
        <f t="shared" si="5338"/>
        <v/>
      </c>
      <c r="CM390" s="5" t="str">
        <f t="shared" si="5339"/>
        <v/>
      </c>
      <c r="CN390" s="5" t="str">
        <f t="shared" si="5340"/>
        <v/>
      </c>
      <c r="CO390" s="5" t="str">
        <f t="shared" si="5341"/>
        <v/>
      </c>
      <c r="CP390" s="5" t="str">
        <f t="shared" si="5342"/>
        <v/>
      </c>
      <c r="CQ390" s="5" t="str">
        <f t="shared" si="5343"/>
        <v/>
      </c>
      <c r="CR390" s="5" t="str">
        <f t="shared" si="5344"/>
        <v/>
      </c>
      <c r="CS390" s="5" t="str">
        <f t="shared" si="5345"/>
        <v/>
      </c>
      <c r="CT390" s="5" t="str">
        <f t="shared" si="5346"/>
        <v/>
      </c>
      <c r="CU390" s="5" t="str">
        <f t="shared" si="5347"/>
        <v/>
      </c>
      <c r="CV390" s="5" t="str">
        <f t="shared" si="5348"/>
        <v/>
      </c>
      <c r="CW390" s="5" t="str">
        <f t="shared" si="5349"/>
        <v/>
      </c>
      <c r="CX390" s="5" t="str">
        <f t="shared" si="5350"/>
        <v/>
      </c>
      <c r="CY390" s="5" t="str">
        <f t="shared" si="5351"/>
        <v/>
      </c>
      <c r="CZ390" s="5" t="str">
        <f t="shared" si="5352"/>
        <v/>
      </c>
      <c r="DA390" s="5" t="str">
        <f t="shared" si="5353"/>
        <v/>
      </c>
      <c r="DB390" s="5" t="str">
        <f t="shared" si="5354"/>
        <v/>
      </c>
      <c r="DC390" s="5" t="str">
        <f t="shared" si="5355"/>
        <v/>
      </c>
      <c r="DD390" s="5" t="str">
        <f t="shared" si="5356"/>
        <v/>
      </c>
      <c r="DE390" s="5" t="str">
        <f t="shared" si="5357"/>
        <v/>
      </c>
      <c r="DF390" s="5" t="str">
        <f t="shared" si="5358"/>
        <v/>
      </c>
      <c r="DG390" s="5" t="str">
        <f t="shared" si="5359"/>
        <v/>
      </c>
      <c r="DH390" s="5" t="str">
        <f t="shared" si="5360"/>
        <v/>
      </c>
      <c r="DI390" s="5" t="str">
        <f t="shared" si="5361"/>
        <v/>
      </c>
      <c r="DJ390" s="5" t="str">
        <f t="shared" si="5362"/>
        <v/>
      </c>
      <c r="DK390" s="5" t="str">
        <f t="shared" si="5363"/>
        <v/>
      </c>
      <c r="DL390" s="5" t="str">
        <f t="shared" si="5364"/>
        <v/>
      </c>
      <c r="DM390" s="5" t="str">
        <f t="shared" si="5365"/>
        <v/>
      </c>
      <c r="DN390" s="5" t="str">
        <f t="shared" si="5366"/>
        <v/>
      </c>
      <c r="DO390" s="5" t="str">
        <f t="shared" si="5367"/>
        <v/>
      </c>
      <c r="DP390" s="5" t="str">
        <f t="shared" si="5368"/>
        <v/>
      </c>
      <c r="DQ390" s="5" t="str">
        <f t="shared" si="5309"/>
        <v/>
      </c>
    </row>
    <row r="391" spans="1:121" x14ac:dyDescent="0.25">
      <c r="A391">
        <v>390</v>
      </c>
      <c r="B391" s="5">
        <v>1008985</v>
      </c>
      <c r="C391" t="str">
        <f t="shared" si="5369"/>
        <v>McClave State Bank - McClave, CO</v>
      </c>
      <c r="D391" s="21" t="s">
        <v>1008</v>
      </c>
      <c r="E391" s="19" t="s">
        <v>3046</v>
      </c>
      <c r="F391" s="19" t="s">
        <v>3010</v>
      </c>
      <c r="G391" s="19"/>
      <c r="K391" s="27">
        <v>382</v>
      </c>
      <c r="L391" s="28" t="str">
        <f>IF(HLOOKUP('Peer Comparison Tool'!$E$6,StateDropdownData,K391+1,FALSE)=0,"",HLOOKUP('Peer Comparison Tool'!$E$6,StateDropdownData,K391+1,FALSE))</f>
        <v/>
      </c>
      <c r="M391" s="29" t="str">
        <f>IF(HLOOKUP('Peer Comparison Tool'!$E$6,[0]!DropdownData,K391+1,FALSE)=0,"",HLOOKUP('Peer Comparison Tool'!$E$6,[0]!DropdownData,K391+1,FALSE))</f>
        <v/>
      </c>
      <c r="N391" s="27">
        <v>382</v>
      </c>
      <c r="O391" s="28" t="str">
        <f>IF(HLOOKUP('Peer Comparison Tool'!$G$6,StateDropdownData,N391+1,FALSE)=0,"",HLOOKUP('Peer Comparison Tool'!$G$6,StateDropdownData,N391+1,FALSE))</f>
        <v/>
      </c>
      <c r="P391" s="29" t="str">
        <f>IF(HLOOKUP('Peer Comparison Tool'!$G$6,DropdownData,N391+1,FALSE)=0,"",HLOOKUP('Peer Comparison Tool'!$G$6,DropdownData,N391+1,FALSE))</f>
        <v/>
      </c>
      <c r="Q391" s="27">
        <v>382</v>
      </c>
      <c r="R391" s="28" t="str">
        <f>IF(HLOOKUP('Peer Comparison Tool'!$I$6,StateDropdownData,Q391+1,FALSE)=0,"",HLOOKUP('Peer Comparison Tool'!$I$6,StateDropdownData,Q391+1,FALSE))</f>
        <v/>
      </c>
      <c r="S391" s="29" t="str">
        <f>IF(HLOOKUP('Peer Comparison Tool'!$I$6,DropdownData,Q391+1,FALSE)=0,"",HLOOKUP('Peer Comparison Tool'!$I$6,DropdownData,Q391+1,FALSE))</f>
        <v/>
      </c>
      <c r="T391" s="5" t="str">
        <f t="shared" si="5370"/>
        <v/>
      </c>
      <c r="U391" s="5" t="str">
        <f t="shared" si="5370"/>
        <v/>
      </c>
      <c r="V391" s="5" t="str">
        <f t="shared" si="5370"/>
        <v/>
      </c>
      <c r="W391" s="5" t="str">
        <f t="shared" si="5370"/>
        <v/>
      </c>
      <c r="X391" s="5" t="str">
        <f t="shared" si="5370"/>
        <v/>
      </c>
      <c r="Y391" s="5" t="str">
        <f t="shared" si="5370"/>
        <v/>
      </c>
      <c r="Z391" s="5" t="str">
        <f t="shared" si="5370"/>
        <v/>
      </c>
      <c r="AA391" s="5" t="str">
        <f t="shared" si="5370"/>
        <v/>
      </c>
      <c r="AB391" s="5" t="str">
        <f t="shared" si="5370"/>
        <v/>
      </c>
      <c r="AC391" s="5" t="str">
        <f t="shared" si="5370"/>
        <v/>
      </c>
      <c r="AD391" s="5" t="str">
        <f t="shared" si="5371"/>
        <v/>
      </c>
      <c r="AE391" s="5" t="str">
        <f t="shared" si="5371"/>
        <v/>
      </c>
      <c r="AF391" s="5" t="str">
        <f t="shared" si="5371"/>
        <v/>
      </c>
      <c r="AG391" s="5" t="str">
        <f t="shared" si="5371"/>
        <v/>
      </c>
      <c r="AH391" s="5" t="str">
        <f t="shared" si="5371"/>
        <v/>
      </c>
      <c r="AI391" s="5" t="str">
        <f t="shared" si="5371"/>
        <v/>
      </c>
      <c r="AJ391" s="5" t="str">
        <f t="shared" si="5371"/>
        <v/>
      </c>
      <c r="AK391" s="5" t="str">
        <f t="shared" si="5371"/>
        <v/>
      </c>
      <c r="AL391" s="5" t="str">
        <f t="shared" si="5371"/>
        <v/>
      </c>
      <c r="AM391" s="5" t="str">
        <f t="shared" si="5371"/>
        <v/>
      </c>
      <c r="AN391" s="5" t="str">
        <f t="shared" si="5372"/>
        <v/>
      </c>
      <c r="AO391" s="5" t="str">
        <f t="shared" si="5372"/>
        <v/>
      </c>
      <c r="AP391" s="5" t="str">
        <f t="shared" si="5372"/>
        <v/>
      </c>
      <c r="AQ391" s="5" t="str">
        <f t="shared" si="5372"/>
        <v/>
      </c>
      <c r="AR391" s="5" t="str">
        <f t="shared" si="5372"/>
        <v/>
      </c>
      <c r="AS391" s="5" t="str">
        <f t="shared" si="5372"/>
        <v/>
      </c>
      <c r="AT391" s="5" t="str">
        <f t="shared" si="5372"/>
        <v/>
      </c>
      <c r="AU391" s="5" t="str">
        <f t="shared" si="5372"/>
        <v/>
      </c>
      <c r="AV391" s="5" t="str">
        <f t="shared" si="5372"/>
        <v/>
      </c>
      <c r="AW391" s="5" t="str">
        <f t="shared" si="5372"/>
        <v/>
      </c>
      <c r="AX391" s="5" t="str">
        <f t="shared" si="5373"/>
        <v/>
      </c>
      <c r="AY391" s="5" t="str">
        <f t="shared" si="5373"/>
        <v/>
      </c>
      <c r="AZ391" s="5" t="str">
        <f t="shared" si="5373"/>
        <v/>
      </c>
      <c r="BA391" s="5" t="str">
        <f t="shared" si="5373"/>
        <v/>
      </c>
      <c r="BB391" s="5" t="str">
        <f t="shared" si="5373"/>
        <v/>
      </c>
      <c r="BC391" s="5" t="str">
        <f t="shared" si="5373"/>
        <v/>
      </c>
      <c r="BD391" s="5" t="str">
        <f t="shared" si="5373"/>
        <v/>
      </c>
      <c r="BE391" s="5" t="str">
        <f t="shared" si="5373"/>
        <v/>
      </c>
      <c r="BF391" s="5" t="str">
        <f t="shared" si="5373"/>
        <v/>
      </c>
      <c r="BG391" s="5" t="str">
        <f t="shared" si="5373"/>
        <v/>
      </c>
      <c r="BH391" s="5" t="str">
        <f t="shared" si="5374"/>
        <v/>
      </c>
      <c r="BI391" s="5" t="str">
        <f t="shared" si="5374"/>
        <v/>
      </c>
      <c r="BJ391" s="5" t="str">
        <f t="shared" si="5374"/>
        <v/>
      </c>
      <c r="BK391" s="5" t="str">
        <f t="shared" si="5374"/>
        <v/>
      </c>
      <c r="BL391" s="5" t="str">
        <f t="shared" si="5374"/>
        <v/>
      </c>
      <c r="BM391" s="5" t="str">
        <f t="shared" si="5374"/>
        <v/>
      </c>
      <c r="BN391" s="5" t="str">
        <f t="shared" si="5374"/>
        <v/>
      </c>
      <c r="BO391" s="5" t="str">
        <f t="shared" si="5374"/>
        <v/>
      </c>
      <c r="BP391" s="5" t="str">
        <f t="shared" si="5374"/>
        <v/>
      </c>
      <c r="BQ391" s="5" t="str">
        <f t="shared" si="5374"/>
        <v/>
      </c>
      <c r="BR391" s="5"/>
      <c r="BT391" s="5" t="str">
        <f t="shared" si="5320"/>
        <v/>
      </c>
      <c r="BU391" s="5" t="str">
        <f t="shared" si="5321"/>
        <v/>
      </c>
      <c r="BV391" s="5" t="str">
        <f t="shared" si="5322"/>
        <v/>
      </c>
      <c r="BW391" s="5" t="str">
        <f t="shared" si="5323"/>
        <v/>
      </c>
      <c r="BX391" s="5" t="str">
        <f t="shared" si="5324"/>
        <v/>
      </c>
      <c r="BY391" s="5" t="str">
        <f t="shared" si="5325"/>
        <v/>
      </c>
      <c r="BZ391" s="5" t="str">
        <f t="shared" si="5326"/>
        <v/>
      </c>
      <c r="CA391" s="5" t="str">
        <f t="shared" si="5327"/>
        <v/>
      </c>
      <c r="CB391" s="5" t="str">
        <f t="shared" si="5328"/>
        <v/>
      </c>
      <c r="CC391" s="5" t="str">
        <f t="shared" si="5329"/>
        <v/>
      </c>
      <c r="CD391" s="5" t="str">
        <f t="shared" si="5330"/>
        <v/>
      </c>
      <c r="CE391" s="5" t="str">
        <f t="shared" si="5331"/>
        <v/>
      </c>
      <c r="CF391" s="5" t="str">
        <f t="shared" si="5332"/>
        <v/>
      </c>
      <c r="CG391" s="5" t="str">
        <f t="shared" si="5333"/>
        <v/>
      </c>
      <c r="CH391" s="5" t="str">
        <f t="shared" si="5334"/>
        <v/>
      </c>
      <c r="CI391" s="5" t="str">
        <f t="shared" si="5335"/>
        <v/>
      </c>
      <c r="CJ391" s="5" t="str">
        <f t="shared" si="5336"/>
        <v/>
      </c>
      <c r="CK391" s="5" t="str">
        <f t="shared" si="5337"/>
        <v/>
      </c>
      <c r="CL391" s="5" t="str">
        <f t="shared" si="5338"/>
        <v/>
      </c>
      <c r="CM391" s="5" t="str">
        <f t="shared" si="5339"/>
        <v/>
      </c>
      <c r="CN391" s="5" t="str">
        <f t="shared" si="5340"/>
        <v/>
      </c>
      <c r="CO391" s="5" t="str">
        <f t="shared" si="5341"/>
        <v/>
      </c>
      <c r="CP391" s="5" t="str">
        <f t="shared" si="5342"/>
        <v/>
      </c>
      <c r="CQ391" s="5" t="str">
        <f t="shared" si="5343"/>
        <v/>
      </c>
      <c r="CR391" s="5" t="str">
        <f t="shared" si="5344"/>
        <v/>
      </c>
      <c r="CS391" s="5" t="str">
        <f t="shared" si="5345"/>
        <v/>
      </c>
      <c r="CT391" s="5" t="str">
        <f t="shared" si="5346"/>
        <v/>
      </c>
      <c r="CU391" s="5" t="str">
        <f t="shared" si="5347"/>
        <v/>
      </c>
      <c r="CV391" s="5" t="str">
        <f t="shared" si="5348"/>
        <v/>
      </c>
      <c r="CW391" s="5" t="str">
        <f t="shared" si="5349"/>
        <v/>
      </c>
      <c r="CX391" s="5" t="str">
        <f t="shared" si="5350"/>
        <v/>
      </c>
      <c r="CY391" s="5" t="str">
        <f t="shared" si="5351"/>
        <v/>
      </c>
      <c r="CZ391" s="5" t="str">
        <f t="shared" si="5352"/>
        <v/>
      </c>
      <c r="DA391" s="5" t="str">
        <f t="shared" si="5353"/>
        <v/>
      </c>
      <c r="DB391" s="5" t="str">
        <f t="shared" si="5354"/>
        <v/>
      </c>
      <c r="DC391" s="5" t="str">
        <f t="shared" si="5355"/>
        <v/>
      </c>
      <c r="DD391" s="5" t="str">
        <f t="shared" si="5356"/>
        <v/>
      </c>
      <c r="DE391" s="5" t="str">
        <f t="shared" si="5357"/>
        <v/>
      </c>
      <c r="DF391" s="5" t="str">
        <f t="shared" si="5358"/>
        <v/>
      </c>
      <c r="DG391" s="5" t="str">
        <f t="shared" si="5359"/>
        <v/>
      </c>
      <c r="DH391" s="5" t="str">
        <f t="shared" si="5360"/>
        <v/>
      </c>
      <c r="DI391" s="5" t="str">
        <f t="shared" si="5361"/>
        <v/>
      </c>
      <c r="DJ391" s="5" t="str">
        <f t="shared" si="5362"/>
        <v/>
      </c>
      <c r="DK391" s="5" t="str">
        <f t="shared" si="5363"/>
        <v/>
      </c>
      <c r="DL391" s="5" t="str">
        <f t="shared" si="5364"/>
        <v/>
      </c>
      <c r="DM391" s="5" t="str">
        <f t="shared" si="5365"/>
        <v/>
      </c>
      <c r="DN391" s="5" t="str">
        <f t="shared" si="5366"/>
        <v/>
      </c>
      <c r="DO391" s="5" t="str">
        <f t="shared" si="5367"/>
        <v/>
      </c>
      <c r="DP391" s="5" t="str">
        <f t="shared" si="5368"/>
        <v/>
      </c>
      <c r="DQ391" s="5" t="str">
        <f t="shared" si="5309"/>
        <v/>
      </c>
    </row>
    <row r="392" spans="1:121" x14ac:dyDescent="0.25">
      <c r="A392">
        <v>391</v>
      </c>
      <c r="B392" s="5">
        <v>1009858</v>
      </c>
      <c r="C392" t="str">
        <f t="shared" si="5369"/>
        <v>Mountain Valley Bank - Walden, CO</v>
      </c>
      <c r="D392" s="21" t="s">
        <v>2124</v>
      </c>
      <c r="E392" s="19" t="s">
        <v>3047</v>
      </c>
      <c r="F392" s="19" t="s">
        <v>3010</v>
      </c>
      <c r="G392" s="19"/>
      <c r="K392" s="27">
        <v>383</v>
      </c>
      <c r="L392" s="28" t="str">
        <f>IF(HLOOKUP('Peer Comparison Tool'!$E$6,StateDropdownData,K392+1,FALSE)=0,"",HLOOKUP('Peer Comparison Tool'!$E$6,StateDropdownData,K392+1,FALSE))</f>
        <v/>
      </c>
      <c r="M392" s="29" t="str">
        <f>IF(HLOOKUP('Peer Comparison Tool'!$E$6,[0]!DropdownData,K392+1,FALSE)=0,"",HLOOKUP('Peer Comparison Tool'!$E$6,[0]!DropdownData,K392+1,FALSE))</f>
        <v/>
      </c>
      <c r="N392" s="27">
        <v>383</v>
      </c>
      <c r="O392" s="28" t="str">
        <f>IF(HLOOKUP('Peer Comparison Tool'!$G$6,StateDropdownData,N392+1,FALSE)=0,"",HLOOKUP('Peer Comparison Tool'!$G$6,StateDropdownData,N392+1,FALSE))</f>
        <v/>
      </c>
      <c r="P392" s="29" t="str">
        <f>IF(HLOOKUP('Peer Comparison Tool'!$G$6,DropdownData,N392+1,FALSE)=0,"",HLOOKUP('Peer Comparison Tool'!$G$6,DropdownData,N392+1,FALSE))</f>
        <v/>
      </c>
      <c r="Q392" s="27">
        <v>383</v>
      </c>
      <c r="R392" s="28" t="str">
        <f>IF(HLOOKUP('Peer Comparison Tool'!$I$6,StateDropdownData,Q392+1,FALSE)=0,"",HLOOKUP('Peer Comparison Tool'!$I$6,StateDropdownData,Q392+1,FALSE))</f>
        <v/>
      </c>
      <c r="S392" s="29" t="str">
        <f>IF(HLOOKUP('Peer Comparison Tool'!$I$6,DropdownData,Q392+1,FALSE)=0,"",HLOOKUP('Peer Comparison Tool'!$I$6,DropdownData,Q392+1,FALSE))</f>
        <v/>
      </c>
      <c r="T392" s="5" t="str">
        <f t="shared" si="5370"/>
        <v/>
      </c>
      <c r="U392" s="5" t="str">
        <f t="shared" si="5370"/>
        <v/>
      </c>
      <c r="V392" s="5" t="str">
        <f t="shared" si="5370"/>
        <v/>
      </c>
      <c r="W392" s="5" t="str">
        <f t="shared" si="5370"/>
        <v/>
      </c>
      <c r="X392" s="5" t="str">
        <f t="shared" si="5370"/>
        <v/>
      </c>
      <c r="Y392" s="5" t="str">
        <f t="shared" si="5370"/>
        <v/>
      </c>
      <c r="Z392" s="5" t="str">
        <f t="shared" si="5370"/>
        <v/>
      </c>
      <c r="AA392" s="5" t="str">
        <f t="shared" si="5370"/>
        <v/>
      </c>
      <c r="AB392" s="5" t="str">
        <f t="shared" si="5370"/>
        <v/>
      </c>
      <c r="AC392" s="5" t="str">
        <f t="shared" si="5370"/>
        <v/>
      </c>
      <c r="AD392" s="5" t="str">
        <f t="shared" si="5371"/>
        <v/>
      </c>
      <c r="AE392" s="5" t="str">
        <f t="shared" si="5371"/>
        <v/>
      </c>
      <c r="AF392" s="5" t="str">
        <f t="shared" si="5371"/>
        <v/>
      </c>
      <c r="AG392" s="5" t="str">
        <f t="shared" si="5371"/>
        <v/>
      </c>
      <c r="AH392" s="5" t="str">
        <f t="shared" si="5371"/>
        <v/>
      </c>
      <c r="AI392" s="5" t="str">
        <f t="shared" si="5371"/>
        <v/>
      </c>
      <c r="AJ392" s="5" t="str">
        <f t="shared" si="5371"/>
        <v/>
      </c>
      <c r="AK392" s="5" t="str">
        <f t="shared" si="5371"/>
        <v/>
      </c>
      <c r="AL392" s="5" t="str">
        <f t="shared" si="5371"/>
        <v/>
      </c>
      <c r="AM392" s="5" t="str">
        <f t="shared" si="5371"/>
        <v/>
      </c>
      <c r="AN392" s="5" t="str">
        <f t="shared" si="5372"/>
        <v/>
      </c>
      <c r="AO392" s="5" t="str">
        <f t="shared" si="5372"/>
        <v/>
      </c>
      <c r="AP392" s="5" t="str">
        <f t="shared" si="5372"/>
        <v/>
      </c>
      <c r="AQ392" s="5" t="str">
        <f t="shared" si="5372"/>
        <v/>
      </c>
      <c r="AR392" s="5" t="str">
        <f t="shared" si="5372"/>
        <v/>
      </c>
      <c r="AS392" s="5" t="str">
        <f t="shared" si="5372"/>
        <v/>
      </c>
      <c r="AT392" s="5" t="str">
        <f t="shared" si="5372"/>
        <v/>
      </c>
      <c r="AU392" s="5" t="str">
        <f t="shared" si="5372"/>
        <v/>
      </c>
      <c r="AV392" s="5" t="str">
        <f t="shared" si="5372"/>
        <v/>
      </c>
      <c r="AW392" s="5" t="str">
        <f t="shared" si="5372"/>
        <v/>
      </c>
      <c r="AX392" s="5" t="str">
        <f t="shared" si="5373"/>
        <v/>
      </c>
      <c r="AY392" s="5" t="str">
        <f t="shared" si="5373"/>
        <v/>
      </c>
      <c r="AZ392" s="5" t="str">
        <f t="shared" si="5373"/>
        <v/>
      </c>
      <c r="BA392" s="5" t="str">
        <f t="shared" si="5373"/>
        <v/>
      </c>
      <c r="BB392" s="5" t="str">
        <f t="shared" si="5373"/>
        <v/>
      </c>
      <c r="BC392" s="5" t="str">
        <f t="shared" si="5373"/>
        <v/>
      </c>
      <c r="BD392" s="5" t="str">
        <f t="shared" si="5373"/>
        <v/>
      </c>
      <c r="BE392" s="5" t="str">
        <f t="shared" si="5373"/>
        <v/>
      </c>
      <c r="BF392" s="5" t="str">
        <f t="shared" si="5373"/>
        <v/>
      </c>
      <c r="BG392" s="5" t="str">
        <f t="shared" si="5373"/>
        <v/>
      </c>
      <c r="BH392" s="5" t="str">
        <f t="shared" si="5374"/>
        <v/>
      </c>
      <c r="BI392" s="5" t="str">
        <f t="shared" si="5374"/>
        <v/>
      </c>
      <c r="BJ392" s="5" t="str">
        <f t="shared" si="5374"/>
        <v/>
      </c>
      <c r="BK392" s="5" t="str">
        <f t="shared" si="5374"/>
        <v/>
      </c>
      <c r="BL392" s="5" t="str">
        <f t="shared" si="5374"/>
        <v/>
      </c>
      <c r="BM392" s="5" t="str">
        <f t="shared" si="5374"/>
        <v/>
      </c>
      <c r="BN392" s="5" t="str">
        <f t="shared" si="5374"/>
        <v/>
      </c>
      <c r="BO392" s="5" t="str">
        <f t="shared" si="5374"/>
        <v/>
      </c>
      <c r="BP392" s="5" t="str">
        <f t="shared" si="5374"/>
        <v/>
      </c>
      <c r="BQ392" s="5" t="str">
        <f t="shared" si="5374"/>
        <v/>
      </c>
      <c r="BR392" s="5"/>
      <c r="BT392" s="5" t="str">
        <f t="shared" si="5320"/>
        <v/>
      </c>
      <c r="BU392" s="5" t="str">
        <f t="shared" si="5321"/>
        <v/>
      </c>
      <c r="BV392" s="5" t="str">
        <f t="shared" si="5322"/>
        <v/>
      </c>
      <c r="BW392" s="5" t="str">
        <f t="shared" si="5323"/>
        <v/>
      </c>
      <c r="BX392" s="5" t="str">
        <f t="shared" si="5324"/>
        <v/>
      </c>
      <c r="BY392" s="5" t="str">
        <f t="shared" si="5325"/>
        <v/>
      </c>
      <c r="BZ392" s="5" t="str">
        <f t="shared" si="5326"/>
        <v/>
      </c>
      <c r="CA392" s="5" t="str">
        <f t="shared" si="5327"/>
        <v/>
      </c>
      <c r="CB392" s="5" t="str">
        <f t="shared" si="5328"/>
        <v/>
      </c>
      <c r="CC392" s="5" t="str">
        <f t="shared" si="5329"/>
        <v/>
      </c>
      <c r="CD392" s="5" t="str">
        <f t="shared" si="5330"/>
        <v/>
      </c>
      <c r="CE392" s="5" t="str">
        <f t="shared" si="5331"/>
        <v/>
      </c>
      <c r="CF392" s="5" t="str">
        <f t="shared" si="5332"/>
        <v/>
      </c>
      <c r="CG392" s="5" t="str">
        <f t="shared" si="5333"/>
        <v/>
      </c>
      <c r="CH392" s="5" t="str">
        <f t="shared" si="5334"/>
        <v/>
      </c>
      <c r="CI392" s="5" t="str">
        <f t="shared" si="5335"/>
        <v/>
      </c>
      <c r="CJ392" s="5" t="str">
        <f t="shared" si="5336"/>
        <v/>
      </c>
      <c r="CK392" s="5" t="str">
        <f t="shared" si="5337"/>
        <v/>
      </c>
      <c r="CL392" s="5" t="str">
        <f t="shared" si="5338"/>
        <v/>
      </c>
      <c r="CM392" s="5" t="str">
        <f t="shared" si="5339"/>
        <v/>
      </c>
      <c r="CN392" s="5" t="str">
        <f t="shared" si="5340"/>
        <v/>
      </c>
      <c r="CO392" s="5" t="str">
        <f t="shared" si="5341"/>
        <v/>
      </c>
      <c r="CP392" s="5" t="str">
        <f t="shared" si="5342"/>
        <v/>
      </c>
      <c r="CQ392" s="5" t="str">
        <f t="shared" si="5343"/>
        <v/>
      </c>
      <c r="CR392" s="5" t="str">
        <f t="shared" si="5344"/>
        <v/>
      </c>
      <c r="CS392" s="5" t="str">
        <f t="shared" si="5345"/>
        <v/>
      </c>
      <c r="CT392" s="5" t="str">
        <f t="shared" si="5346"/>
        <v/>
      </c>
      <c r="CU392" s="5" t="str">
        <f t="shared" si="5347"/>
        <v/>
      </c>
      <c r="CV392" s="5" t="str">
        <f t="shared" si="5348"/>
        <v/>
      </c>
      <c r="CW392" s="5" t="str">
        <f t="shared" si="5349"/>
        <v/>
      </c>
      <c r="CX392" s="5" t="str">
        <f t="shared" si="5350"/>
        <v/>
      </c>
      <c r="CY392" s="5" t="str">
        <f t="shared" si="5351"/>
        <v/>
      </c>
      <c r="CZ392" s="5" t="str">
        <f t="shared" si="5352"/>
        <v/>
      </c>
      <c r="DA392" s="5" t="str">
        <f t="shared" si="5353"/>
        <v/>
      </c>
      <c r="DB392" s="5" t="str">
        <f t="shared" si="5354"/>
        <v/>
      </c>
      <c r="DC392" s="5" t="str">
        <f t="shared" si="5355"/>
        <v/>
      </c>
      <c r="DD392" s="5" t="str">
        <f t="shared" si="5356"/>
        <v/>
      </c>
      <c r="DE392" s="5" t="str">
        <f t="shared" si="5357"/>
        <v/>
      </c>
      <c r="DF392" s="5" t="str">
        <f t="shared" si="5358"/>
        <v/>
      </c>
      <c r="DG392" s="5" t="str">
        <f t="shared" si="5359"/>
        <v/>
      </c>
      <c r="DH392" s="5" t="str">
        <f t="shared" si="5360"/>
        <v/>
      </c>
      <c r="DI392" s="5" t="str">
        <f t="shared" si="5361"/>
        <v/>
      </c>
      <c r="DJ392" s="5" t="str">
        <f t="shared" si="5362"/>
        <v/>
      </c>
      <c r="DK392" s="5" t="str">
        <f t="shared" si="5363"/>
        <v/>
      </c>
      <c r="DL392" s="5" t="str">
        <f t="shared" si="5364"/>
        <v/>
      </c>
      <c r="DM392" s="5" t="str">
        <f t="shared" si="5365"/>
        <v/>
      </c>
      <c r="DN392" s="5" t="str">
        <f t="shared" si="5366"/>
        <v/>
      </c>
      <c r="DO392" s="5" t="str">
        <f t="shared" si="5367"/>
        <v/>
      </c>
      <c r="DP392" s="5" t="str">
        <f t="shared" si="5368"/>
        <v/>
      </c>
      <c r="DQ392" s="5" t="str">
        <f t="shared" si="5309"/>
        <v/>
      </c>
    </row>
    <row r="393" spans="1:121" x14ac:dyDescent="0.25">
      <c r="A393">
        <v>392</v>
      </c>
      <c r="B393" s="5">
        <v>1012130</v>
      </c>
      <c r="C393" t="str">
        <f t="shared" si="5369"/>
        <v>Native American Bank, National Association - Denver, CO</v>
      </c>
      <c r="D393" s="21" t="s">
        <v>274</v>
      </c>
      <c r="E393" s="19" t="s">
        <v>3014</v>
      </c>
      <c r="F393" s="19" t="s">
        <v>3010</v>
      </c>
      <c r="G393" s="19"/>
      <c r="K393" s="27">
        <v>384</v>
      </c>
      <c r="L393" s="28" t="str">
        <f>IF(HLOOKUP('Peer Comparison Tool'!$E$6,StateDropdownData,K393+1,FALSE)=0,"",HLOOKUP('Peer Comparison Tool'!$E$6,StateDropdownData,K393+1,FALSE))</f>
        <v/>
      </c>
      <c r="M393" s="29" t="str">
        <f>IF(HLOOKUP('Peer Comparison Tool'!$E$6,[0]!DropdownData,K393+1,FALSE)=0,"",HLOOKUP('Peer Comparison Tool'!$E$6,[0]!DropdownData,K393+1,FALSE))</f>
        <v/>
      </c>
      <c r="N393" s="27">
        <v>384</v>
      </c>
      <c r="O393" s="28" t="str">
        <f>IF(HLOOKUP('Peer Comparison Tool'!$G$6,StateDropdownData,N393+1,FALSE)=0,"",HLOOKUP('Peer Comparison Tool'!$G$6,StateDropdownData,N393+1,FALSE))</f>
        <v/>
      </c>
      <c r="P393" s="29" t="str">
        <f>IF(HLOOKUP('Peer Comparison Tool'!$G$6,DropdownData,N393+1,FALSE)=0,"",HLOOKUP('Peer Comparison Tool'!$G$6,DropdownData,N393+1,FALSE))</f>
        <v/>
      </c>
      <c r="Q393" s="27">
        <v>384</v>
      </c>
      <c r="R393" s="28" t="str">
        <f>IF(HLOOKUP('Peer Comparison Tool'!$I$6,StateDropdownData,Q393+1,FALSE)=0,"",HLOOKUP('Peer Comparison Tool'!$I$6,StateDropdownData,Q393+1,FALSE))</f>
        <v/>
      </c>
      <c r="S393" s="29" t="str">
        <f>IF(HLOOKUP('Peer Comparison Tool'!$I$6,DropdownData,Q393+1,FALSE)=0,"",HLOOKUP('Peer Comparison Tool'!$I$6,DropdownData,Q393+1,FALSE))</f>
        <v/>
      </c>
      <c r="T393" s="5" t="str">
        <f t="shared" si="5370"/>
        <v/>
      </c>
      <c r="U393" s="5" t="str">
        <f t="shared" si="5370"/>
        <v/>
      </c>
      <c r="V393" s="5" t="str">
        <f t="shared" si="5370"/>
        <v/>
      </c>
      <c r="W393" s="5" t="str">
        <f t="shared" si="5370"/>
        <v/>
      </c>
      <c r="X393" s="5" t="str">
        <f t="shared" si="5370"/>
        <v/>
      </c>
      <c r="Y393" s="5" t="str">
        <f t="shared" si="5370"/>
        <v/>
      </c>
      <c r="Z393" s="5" t="str">
        <f t="shared" si="5370"/>
        <v/>
      </c>
      <c r="AA393" s="5" t="str">
        <f t="shared" si="5370"/>
        <v/>
      </c>
      <c r="AB393" s="5" t="str">
        <f t="shared" si="5370"/>
        <v/>
      </c>
      <c r="AC393" s="5" t="str">
        <f t="shared" si="5370"/>
        <v/>
      </c>
      <c r="AD393" s="5" t="str">
        <f t="shared" si="5371"/>
        <v/>
      </c>
      <c r="AE393" s="5" t="str">
        <f t="shared" si="5371"/>
        <v/>
      </c>
      <c r="AF393" s="5" t="str">
        <f t="shared" si="5371"/>
        <v/>
      </c>
      <c r="AG393" s="5" t="str">
        <f t="shared" si="5371"/>
        <v/>
      </c>
      <c r="AH393" s="5" t="str">
        <f t="shared" si="5371"/>
        <v/>
      </c>
      <c r="AI393" s="5" t="str">
        <f t="shared" si="5371"/>
        <v/>
      </c>
      <c r="AJ393" s="5" t="str">
        <f t="shared" si="5371"/>
        <v/>
      </c>
      <c r="AK393" s="5" t="str">
        <f t="shared" si="5371"/>
        <v/>
      </c>
      <c r="AL393" s="5" t="str">
        <f t="shared" si="5371"/>
        <v/>
      </c>
      <c r="AM393" s="5" t="str">
        <f t="shared" si="5371"/>
        <v/>
      </c>
      <c r="AN393" s="5" t="str">
        <f t="shared" si="5372"/>
        <v/>
      </c>
      <c r="AO393" s="5" t="str">
        <f t="shared" si="5372"/>
        <v/>
      </c>
      <c r="AP393" s="5" t="str">
        <f t="shared" si="5372"/>
        <v/>
      </c>
      <c r="AQ393" s="5" t="str">
        <f t="shared" si="5372"/>
        <v/>
      </c>
      <c r="AR393" s="5" t="str">
        <f t="shared" si="5372"/>
        <v/>
      </c>
      <c r="AS393" s="5" t="str">
        <f t="shared" si="5372"/>
        <v/>
      </c>
      <c r="AT393" s="5" t="str">
        <f t="shared" si="5372"/>
        <v/>
      </c>
      <c r="AU393" s="5" t="str">
        <f t="shared" si="5372"/>
        <v/>
      </c>
      <c r="AV393" s="5" t="str">
        <f t="shared" si="5372"/>
        <v/>
      </c>
      <c r="AW393" s="5" t="str">
        <f t="shared" si="5372"/>
        <v/>
      </c>
      <c r="AX393" s="5" t="str">
        <f t="shared" si="5373"/>
        <v/>
      </c>
      <c r="AY393" s="5" t="str">
        <f t="shared" si="5373"/>
        <v/>
      </c>
      <c r="AZ393" s="5" t="str">
        <f t="shared" si="5373"/>
        <v/>
      </c>
      <c r="BA393" s="5" t="str">
        <f t="shared" si="5373"/>
        <v/>
      </c>
      <c r="BB393" s="5" t="str">
        <f t="shared" si="5373"/>
        <v/>
      </c>
      <c r="BC393" s="5" t="str">
        <f t="shared" si="5373"/>
        <v/>
      </c>
      <c r="BD393" s="5" t="str">
        <f t="shared" si="5373"/>
        <v/>
      </c>
      <c r="BE393" s="5" t="str">
        <f t="shared" si="5373"/>
        <v/>
      </c>
      <c r="BF393" s="5" t="str">
        <f t="shared" si="5373"/>
        <v/>
      </c>
      <c r="BG393" s="5" t="str">
        <f t="shared" si="5373"/>
        <v/>
      </c>
      <c r="BH393" s="5" t="str">
        <f t="shared" si="5374"/>
        <v/>
      </c>
      <c r="BI393" s="5" t="str">
        <f t="shared" si="5374"/>
        <v/>
      </c>
      <c r="BJ393" s="5" t="str">
        <f t="shared" si="5374"/>
        <v/>
      </c>
      <c r="BK393" s="5" t="str">
        <f t="shared" si="5374"/>
        <v/>
      </c>
      <c r="BL393" s="5" t="str">
        <f t="shared" si="5374"/>
        <v/>
      </c>
      <c r="BM393" s="5" t="str">
        <f t="shared" si="5374"/>
        <v/>
      </c>
      <c r="BN393" s="5" t="str">
        <f t="shared" si="5374"/>
        <v/>
      </c>
      <c r="BO393" s="5" t="str">
        <f t="shared" si="5374"/>
        <v/>
      </c>
      <c r="BP393" s="5" t="str">
        <f t="shared" si="5374"/>
        <v/>
      </c>
      <c r="BQ393" s="5" t="str">
        <f t="shared" si="5374"/>
        <v/>
      </c>
      <c r="BR393" s="5"/>
      <c r="BT393" s="5" t="str">
        <f t="shared" si="5320"/>
        <v/>
      </c>
      <c r="BU393" s="5" t="str">
        <f t="shared" si="5321"/>
        <v/>
      </c>
      <c r="BV393" s="5" t="str">
        <f t="shared" si="5322"/>
        <v/>
      </c>
      <c r="BW393" s="5" t="str">
        <f t="shared" si="5323"/>
        <v/>
      </c>
      <c r="BX393" s="5" t="str">
        <f t="shared" si="5324"/>
        <v/>
      </c>
      <c r="BY393" s="5" t="str">
        <f t="shared" si="5325"/>
        <v/>
      </c>
      <c r="BZ393" s="5" t="str">
        <f t="shared" si="5326"/>
        <v/>
      </c>
      <c r="CA393" s="5" t="str">
        <f t="shared" si="5327"/>
        <v/>
      </c>
      <c r="CB393" s="5" t="str">
        <f t="shared" si="5328"/>
        <v/>
      </c>
      <c r="CC393" s="5" t="str">
        <f t="shared" si="5329"/>
        <v/>
      </c>
      <c r="CD393" s="5" t="str">
        <f t="shared" si="5330"/>
        <v/>
      </c>
      <c r="CE393" s="5" t="str">
        <f t="shared" si="5331"/>
        <v/>
      </c>
      <c r="CF393" s="5" t="str">
        <f t="shared" si="5332"/>
        <v/>
      </c>
      <c r="CG393" s="5" t="str">
        <f t="shared" si="5333"/>
        <v/>
      </c>
      <c r="CH393" s="5" t="str">
        <f t="shared" si="5334"/>
        <v/>
      </c>
      <c r="CI393" s="5" t="str">
        <f t="shared" si="5335"/>
        <v/>
      </c>
      <c r="CJ393" s="5" t="str">
        <f t="shared" si="5336"/>
        <v/>
      </c>
      <c r="CK393" s="5" t="str">
        <f t="shared" si="5337"/>
        <v/>
      </c>
      <c r="CL393" s="5" t="str">
        <f t="shared" si="5338"/>
        <v/>
      </c>
      <c r="CM393" s="5" t="str">
        <f t="shared" si="5339"/>
        <v/>
      </c>
      <c r="CN393" s="5" t="str">
        <f t="shared" si="5340"/>
        <v/>
      </c>
      <c r="CO393" s="5" t="str">
        <f t="shared" si="5341"/>
        <v/>
      </c>
      <c r="CP393" s="5" t="str">
        <f t="shared" si="5342"/>
        <v/>
      </c>
      <c r="CQ393" s="5" t="str">
        <f t="shared" si="5343"/>
        <v/>
      </c>
      <c r="CR393" s="5" t="str">
        <f t="shared" si="5344"/>
        <v/>
      </c>
      <c r="CS393" s="5" t="str">
        <f t="shared" si="5345"/>
        <v/>
      </c>
      <c r="CT393" s="5" t="str">
        <f t="shared" si="5346"/>
        <v/>
      </c>
      <c r="CU393" s="5" t="str">
        <f t="shared" si="5347"/>
        <v/>
      </c>
      <c r="CV393" s="5" t="str">
        <f t="shared" si="5348"/>
        <v/>
      </c>
      <c r="CW393" s="5" t="str">
        <f t="shared" si="5349"/>
        <v/>
      </c>
      <c r="CX393" s="5" t="str">
        <f t="shared" si="5350"/>
        <v/>
      </c>
      <c r="CY393" s="5" t="str">
        <f t="shared" si="5351"/>
        <v/>
      </c>
      <c r="CZ393" s="5" t="str">
        <f t="shared" si="5352"/>
        <v/>
      </c>
      <c r="DA393" s="5" t="str">
        <f t="shared" si="5353"/>
        <v/>
      </c>
      <c r="DB393" s="5" t="str">
        <f t="shared" si="5354"/>
        <v/>
      </c>
      <c r="DC393" s="5" t="str">
        <f t="shared" si="5355"/>
        <v/>
      </c>
      <c r="DD393" s="5" t="str">
        <f t="shared" si="5356"/>
        <v/>
      </c>
      <c r="DE393" s="5" t="str">
        <f t="shared" si="5357"/>
        <v/>
      </c>
      <c r="DF393" s="5" t="str">
        <f t="shared" si="5358"/>
        <v/>
      </c>
      <c r="DG393" s="5" t="str">
        <f t="shared" si="5359"/>
        <v/>
      </c>
      <c r="DH393" s="5" t="str">
        <f t="shared" si="5360"/>
        <v/>
      </c>
      <c r="DI393" s="5" t="str">
        <f t="shared" si="5361"/>
        <v/>
      </c>
      <c r="DJ393" s="5" t="str">
        <f t="shared" si="5362"/>
        <v/>
      </c>
      <c r="DK393" s="5" t="str">
        <f t="shared" si="5363"/>
        <v/>
      </c>
      <c r="DL393" s="5" t="str">
        <f t="shared" si="5364"/>
        <v/>
      </c>
      <c r="DM393" s="5" t="str">
        <f t="shared" si="5365"/>
        <v/>
      </c>
      <c r="DN393" s="5" t="str">
        <f t="shared" si="5366"/>
        <v/>
      </c>
      <c r="DO393" s="5" t="str">
        <f t="shared" si="5367"/>
        <v/>
      </c>
      <c r="DP393" s="5" t="str">
        <f t="shared" si="5368"/>
        <v/>
      </c>
      <c r="DQ393" s="5" t="str">
        <f t="shared" si="5309"/>
        <v/>
      </c>
    </row>
    <row r="394" spans="1:121" x14ac:dyDescent="0.25">
      <c r="A394">
        <v>393</v>
      </c>
      <c r="B394" s="5">
        <v>4270349</v>
      </c>
      <c r="C394" t="str">
        <f t="shared" si="5369"/>
        <v>NBH Bank - Greenwood Village, CO</v>
      </c>
      <c r="D394" s="21" t="s">
        <v>139</v>
      </c>
      <c r="E394" s="19" t="s">
        <v>3013</v>
      </c>
      <c r="F394" s="19" t="s">
        <v>3010</v>
      </c>
      <c r="G394" s="19"/>
      <c r="K394" s="27">
        <v>385</v>
      </c>
      <c r="L394" s="28" t="str">
        <f>IF(HLOOKUP('Peer Comparison Tool'!$E$6,StateDropdownData,K394+1,FALSE)=0,"",HLOOKUP('Peer Comparison Tool'!$E$6,StateDropdownData,K394+1,FALSE))</f>
        <v/>
      </c>
      <c r="M394" s="29" t="str">
        <f>IF(HLOOKUP('Peer Comparison Tool'!$E$6,[0]!DropdownData,K394+1,FALSE)=0,"",HLOOKUP('Peer Comparison Tool'!$E$6,[0]!DropdownData,K394+1,FALSE))</f>
        <v/>
      </c>
      <c r="N394" s="27">
        <v>385</v>
      </c>
      <c r="O394" s="28" t="str">
        <f>IF(HLOOKUP('Peer Comparison Tool'!$G$6,StateDropdownData,N394+1,FALSE)=0,"",HLOOKUP('Peer Comparison Tool'!$G$6,StateDropdownData,N394+1,FALSE))</f>
        <v/>
      </c>
      <c r="P394" s="29" t="str">
        <f>IF(HLOOKUP('Peer Comparison Tool'!$G$6,DropdownData,N394+1,FALSE)=0,"",HLOOKUP('Peer Comparison Tool'!$G$6,DropdownData,N394+1,FALSE))</f>
        <v/>
      </c>
      <c r="Q394" s="27">
        <v>385</v>
      </c>
      <c r="R394" s="28" t="str">
        <f>IF(HLOOKUP('Peer Comparison Tool'!$I$6,StateDropdownData,Q394+1,FALSE)=0,"",HLOOKUP('Peer Comparison Tool'!$I$6,StateDropdownData,Q394+1,FALSE))</f>
        <v/>
      </c>
      <c r="S394" s="29" t="str">
        <f>IF(HLOOKUP('Peer Comparison Tool'!$I$6,DropdownData,Q394+1,FALSE)=0,"",HLOOKUP('Peer Comparison Tool'!$I$6,DropdownData,Q394+1,FALSE))</f>
        <v/>
      </c>
      <c r="T394" s="5" t="str">
        <f t="shared" si="5370"/>
        <v/>
      </c>
      <c r="U394" s="5" t="str">
        <f t="shared" si="5370"/>
        <v/>
      </c>
      <c r="V394" s="5" t="str">
        <f t="shared" si="5370"/>
        <v/>
      </c>
      <c r="W394" s="5" t="str">
        <f t="shared" si="5370"/>
        <v/>
      </c>
      <c r="X394" s="5" t="str">
        <f t="shared" si="5370"/>
        <v/>
      </c>
      <c r="Y394" s="5" t="str">
        <f t="shared" si="5370"/>
        <v/>
      </c>
      <c r="Z394" s="5" t="str">
        <f t="shared" si="5370"/>
        <v/>
      </c>
      <c r="AA394" s="5" t="str">
        <f t="shared" si="5370"/>
        <v/>
      </c>
      <c r="AB394" s="5" t="str">
        <f t="shared" si="5370"/>
        <v/>
      </c>
      <c r="AC394" s="5" t="str">
        <f t="shared" si="5370"/>
        <v/>
      </c>
      <c r="AD394" s="5" t="str">
        <f t="shared" si="5371"/>
        <v/>
      </c>
      <c r="AE394" s="5" t="str">
        <f t="shared" si="5371"/>
        <v/>
      </c>
      <c r="AF394" s="5" t="str">
        <f t="shared" si="5371"/>
        <v/>
      </c>
      <c r="AG394" s="5" t="str">
        <f t="shared" si="5371"/>
        <v/>
      </c>
      <c r="AH394" s="5" t="str">
        <f t="shared" si="5371"/>
        <v/>
      </c>
      <c r="AI394" s="5" t="str">
        <f t="shared" si="5371"/>
        <v/>
      </c>
      <c r="AJ394" s="5" t="str">
        <f t="shared" si="5371"/>
        <v/>
      </c>
      <c r="AK394" s="5" t="str">
        <f t="shared" si="5371"/>
        <v/>
      </c>
      <c r="AL394" s="5" t="str">
        <f t="shared" si="5371"/>
        <v/>
      </c>
      <c r="AM394" s="5" t="str">
        <f t="shared" si="5371"/>
        <v/>
      </c>
      <c r="AN394" s="5" t="str">
        <f t="shared" si="5372"/>
        <v/>
      </c>
      <c r="AO394" s="5" t="str">
        <f t="shared" si="5372"/>
        <v/>
      </c>
      <c r="AP394" s="5" t="str">
        <f t="shared" si="5372"/>
        <v/>
      </c>
      <c r="AQ394" s="5" t="str">
        <f t="shared" si="5372"/>
        <v/>
      </c>
      <c r="AR394" s="5" t="str">
        <f t="shared" si="5372"/>
        <v/>
      </c>
      <c r="AS394" s="5" t="str">
        <f t="shared" si="5372"/>
        <v/>
      </c>
      <c r="AT394" s="5" t="str">
        <f t="shared" si="5372"/>
        <v/>
      </c>
      <c r="AU394" s="5" t="str">
        <f t="shared" si="5372"/>
        <v/>
      </c>
      <c r="AV394" s="5" t="str">
        <f t="shared" si="5372"/>
        <v/>
      </c>
      <c r="AW394" s="5" t="str">
        <f t="shared" si="5372"/>
        <v/>
      </c>
      <c r="AX394" s="5" t="str">
        <f t="shared" si="5373"/>
        <v/>
      </c>
      <c r="AY394" s="5" t="str">
        <f t="shared" si="5373"/>
        <v/>
      </c>
      <c r="AZ394" s="5" t="str">
        <f t="shared" si="5373"/>
        <v/>
      </c>
      <c r="BA394" s="5" t="str">
        <f t="shared" si="5373"/>
        <v/>
      </c>
      <c r="BB394" s="5" t="str">
        <f t="shared" si="5373"/>
        <v/>
      </c>
      <c r="BC394" s="5" t="str">
        <f t="shared" si="5373"/>
        <v/>
      </c>
      <c r="BD394" s="5" t="str">
        <f t="shared" si="5373"/>
        <v/>
      </c>
      <c r="BE394" s="5" t="str">
        <f t="shared" si="5373"/>
        <v/>
      </c>
      <c r="BF394" s="5" t="str">
        <f t="shared" si="5373"/>
        <v/>
      </c>
      <c r="BG394" s="5" t="str">
        <f t="shared" si="5373"/>
        <v/>
      </c>
      <c r="BH394" s="5" t="str">
        <f t="shared" si="5374"/>
        <v/>
      </c>
      <c r="BI394" s="5" t="str">
        <f t="shared" si="5374"/>
        <v/>
      </c>
      <c r="BJ394" s="5" t="str">
        <f t="shared" si="5374"/>
        <v/>
      </c>
      <c r="BK394" s="5" t="str">
        <f t="shared" si="5374"/>
        <v/>
      </c>
      <c r="BL394" s="5" t="str">
        <f t="shared" si="5374"/>
        <v/>
      </c>
      <c r="BM394" s="5" t="str">
        <f t="shared" si="5374"/>
        <v/>
      </c>
      <c r="BN394" s="5" t="str">
        <f t="shared" si="5374"/>
        <v/>
      </c>
      <c r="BO394" s="5" t="str">
        <f t="shared" si="5374"/>
        <v/>
      </c>
      <c r="BP394" s="5" t="str">
        <f t="shared" si="5374"/>
        <v/>
      </c>
      <c r="BQ394" s="5" t="str">
        <f t="shared" si="5374"/>
        <v/>
      </c>
      <c r="BR394" s="5"/>
      <c r="BT394" s="5" t="str">
        <f t="shared" si="5320"/>
        <v/>
      </c>
      <c r="BU394" s="5" t="str">
        <f t="shared" si="5321"/>
        <v/>
      </c>
      <c r="BV394" s="5" t="str">
        <f t="shared" si="5322"/>
        <v/>
      </c>
      <c r="BW394" s="5" t="str">
        <f t="shared" si="5323"/>
        <v/>
      </c>
      <c r="BX394" s="5" t="str">
        <f t="shared" si="5324"/>
        <v/>
      </c>
      <c r="BY394" s="5" t="str">
        <f t="shared" si="5325"/>
        <v/>
      </c>
      <c r="BZ394" s="5" t="str">
        <f t="shared" si="5326"/>
        <v/>
      </c>
      <c r="CA394" s="5" t="str">
        <f t="shared" si="5327"/>
        <v/>
      </c>
      <c r="CB394" s="5" t="str">
        <f t="shared" si="5328"/>
        <v/>
      </c>
      <c r="CC394" s="5" t="str">
        <f t="shared" si="5329"/>
        <v/>
      </c>
      <c r="CD394" s="5" t="str">
        <f t="shared" si="5330"/>
        <v/>
      </c>
      <c r="CE394" s="5" t="str">
        <f t="shared" si="5331"/>
        <v/>
      </c>
      <c r="CF394" s="5" t="str">
        <f t="shared" si="5332"/>
        <v/>
      </c>
      <c r="CG394" s="5" t="str">
        <f t="shared" si="5333"/>
        <v/>
      </c>
      <c r="CH394" s="5" t="str">
        <f t="shared" si="5334"/>
        <v/>
      </c>
      <c r="CI394" s="5" t="str">
        <f t="shared" si="5335"/>
        <v/>
      </c>
      <c r="CJ394" s="5" t="str">
        <f t="shared" si="5336"/>
        <v/>
      </c>
      <c r="CK394" s="5" t="str">
        <f t="shared" si="5337"/>
        <v/>
      </c>
      <c r="CL394" s="5" t="str">
        <f t="shared" si="5338"/>
        <v/>
      </c>
      <c r="CM394" s="5" t="str">
        <f t="shared" si="5339"/>
        <v/>
      </c>
      <c r="CN394" s="5" t="str">
        <f t="shared" si="5340"/>
        <v/>
      </c>
      <c r="CO394" s="5" t="str">
        <f t="shared" si="5341"/>
        <v/>
      </c>
      <c r="CP394" s="5" t="str">
        <f t="shared" si="5342"/>
        <v/>
      </c>
      <c r="CQ394" s="5" t="str">
        <f t="shared" si="5343"/>
        <v/>
      </c>
      <c r="CR394" s="5" t="str">
        <f t="shared" si="5344"/>
        <v/>
      </c>
      <c r="CS394" s="5" t="str">
        <f t="shared" si="5345"/>
        <v/>
      </c>
      <c r="CT394" s="5" t="str">
        <f t="shared" si="5346"/>
        <v/>
      </c>
      <c r="CU394" s="5" t="str">
        <f t="shared" si="5347"/>
        <v/>
      </c>
      <c r="CV394" s="5" t="str">
        <f t="shared" si="5348"/>
        <v/>
      </c>
      <c r="CW394" s="5" t="str">
        <f t="shared" si="5349"/>
        <v/>
      </c>
      <c r="CX394" s="5" t="str">
        <f t="shared" si="5350"/>
        <v/>
      </c>
      <c r="CY394" s="5" t="str">
        <f t="shared" si="5351"/>
        <v/>
      </c>
      <c r="CZ394" s="5" t="str">
        <f t="shared" si="5352"/>
        <v/>
      </c>
      <c r="DA394" s="5" t="str">
        <f t="shared" si="5353"/>
        <v/>
      </c>
      <c r="DB394" s="5" t="str">
        <f t="shared" si="5354"/>
        <v/>
      </c>
      <c r="DC394" s="5" t="str">
        <f t="shared" si="5355"/>
        <v/>
      </c>
      <c r="DD394" s="5" t="str">
        <f t="shared" si="5356"/>
        <v/>
      </c>
      <c r="DE394" s="5" t="str">
        <f t="shared" si="5357"/>
        <v/>
      </c>
      <c r="DF394" s="5" t="str">
        <f t="shared" si="5358"/>
        <v/>
      </c>
      <c r="DG394" s="5" t="str">
        <f t="shared" si="5359"/>
        <v/>
      </c>
      <c r="DH394" s="5" t="str">
        <f t="shared" si="5360"/>
        <v/>
      </c>
      <c r="DI394" s="5" t="str">
        <f t="shared" si="5361"/>
        <v/>
      </c>
      <c r="DJ394" s="5" t="str">
        <f t="shared" si="5362"/>
        <v/>
      </c>
      <c r="DK394" s="5" t="str">
        <f t="shared" si="5363"/>
        <v/>
      </c>
      <c r="DL394" s="5" t="str">
        <f t="shared" si="5364"/>
        <v/>
      </c>
      <c r="DM394" s="5" t="str">
        <f t="shared" si="5365"/>
        <v/>
      </c>
      <c r="DN394" s="5" t="str">
        <f t="shared" si="5366"/>
        <v/>
      </c>
      <c r="DO394" s="5" t="str">
        <f t="shared" si="5367"/>
        <v/>
      </c>
      <c r="DP394" s="5" t="str">
        <f t="shared" si="5368"/>
        <v/>
      </c>
      <c r="DQ394" s="5" t="str">
        <f t="shared" si="5309"/>
        <v/>
      </c>
    </row>
    <row r="395" spans="1:121" x14ac:dyDescent="0.25">
      <c r="A395">
        <v>394</v>
      </c>
      <c r="B395" s="5">
        <v>1008384</v>
      </c>
      <c r="C395" t="str">
        <f t="shared" si="5369"/>
        <v>North Valley Bank - Thornton, CO</v>
      </c>
      <c r="D395" s="21" t="s">
        <v>2322</v>
      </c>
      <c r="E395" s="19" t="s">
        <v>3049</v>
      </c>
      <c r="F395" s="19" t="s">
        <v>3010</v>
      </c>
      <c r="G395" s="19"/>
      <c r="K395" s="27">
        <v>386</v>
      </c>
      <c r="L395" s="28" t="str">
        <f>IF(HLOOKUP('Peer Comparison Tool'!$E$6,StateDropdownData,K395+1,FALSE)=0,"",HLOOKUP('Peer Comparison Tool'!$E$6,StateDropdownData,K395+1,FALSE))</f>
        <v/>
      </c>
      <c r="M395" s="29" t="str">
        <f>IF(HLOOKUP('Peer Comparison Tool'!$E$6,[0]!DropdownData,K395+1,FALSE)=0,"",HLOOKUP('Peer Comparison Tool'!$E$6,[0]!DropdownData,K395+1,FALSE))</f>
        <v/>
      </c>
      <c r="N395" s="27">
        <v>386</v>
      </c>
      <c r="O395" s="28" t="str">
        <f>IF(HLOOKUP('Peer Comparison Tool'!$G$6,StateDropdownData,N395+1,FALSE)=0,"",HLOOKUP('Peer Comparison Tool'!$G$6,StateDropdownData,N395+1,FALSE))</f>
        <v/>
      </c>
      <c r="P395" s="29" t="str">
        <f>IF(HLOOKUP('Peer Comparison Tool'!$G$6,DropdownData,N395+1,FALSE)=0,"",HLOOKUP('Peer Comparison Tool'!$G$6,DropdownData,N395+1,FALSE))</f>
        <v/>
      </c>
      <c r="Q395" s="27">
        <v>386</v>
      </c>
      <c r="R395" s="28" t="str">
        <f>IF(HLOOKUP('Peer Comparison Tool'!$I$6,StateDropdownData,Q395+1,FALSE)=0,"",HLOOKUP('Peer Comparison Tool'!$I$6,StateDropdownData,Q395+1,FALSE))</f>
        <v/>
      </c>
      <c r="S395" s="29" t="str">
        <f>IF(HLOOKUP('Peer Comparison Tool'!$I$6,DropdownData,Q395+1,FALSE)=0,"",HLOOKUP('Peer Comparison Tool'!$I$6,DropdownData,Q395+1,FALSE))</f>
        <v/>
      </c>
      <c r="T395" s="5" t="str">
        <f t="shared" si="5370"/>
        <v/>
      </c>
      <c r="U395" s="5" t="str">
        <f t="shared" si="5370"/>
        <v/>
      </c>
      <c r="V395" s="5" t="str">
        <f t="shared" si="5370"/>
        <v/>
      </c>
      <c r="W395" s="5" t="str">
        <f t="shared" si="5370"/>
        <v/>
      </c>
      <c r="X395" s="5" t="str">
        <f t="shared" si="5370"/>
        <v/>
      </c>
      <c r="Y395" s="5" t="str">
        <f t="shared" si="5370"/>
        <v/>
      </c>
      <c r="Z395" s="5" t="str">
        <f t="shared" si="5370"/>
        <v/>
      </c>
      <c r="AA395" s="5" t="str">
        <f t="shared" si="5370"/>
        <v/>
      </c>
      <c r="AB395" s="5" t="str">
        <f t="shared" si="5370"/>
        <v/>
      </c>
      <c r="AC395" s="5" t="str">
        <f t="shared" si="5370"/>
        <v/>
      </c>
      <c r="AD395" s="5" t="str">
        <f t="shared" si="5371"/>
        <v/>
      </c>
      <c r="AE395" s="5" t="str">
        <f t="shared" si="5371"/>
        <v/>
      </c>
      <c r="AF395" s="5" t="str">
        <f t="shared" si="5371"/>
        <v/>
      </c>
      <c r="AG395" s="5" t="str">
        <f t="shared" si="5371"/>
        <v/>
      </c>
      <c r="AH395" s="5" t="str">
        <f t="shared" si="5371"/>
        <v/>
      </c>
      <c r="AI395" s="5" t="str">
        <f t="shared" si="5371"/>
        <v/>
      </c>
      <c r="AJ395" s="5" t="str">
        <f t="shared" si="5371"/>
        <v/>
      </c>
      <c r="AK395" s="5" t="str">
        <f t="shared" si="5371"/>
        <v/>
      </c>
      <c r="AL395" s="5" t="str">
        <f t="shared" si="5371"/>
        <v/>
      </c>
      <c r="AM395" s="5" t="str">
        <f t="shared" si="5371"/>
        <v/>
      </c>
      <c r="AN395" s="5" t="str">
        <f t="shared" si="5372"/>
        <v/>
      </c>
      <c r="AO395" s="5" t="str">
        <f t="shared" si="5372"/>
        <v/>
      </c>
      <c r="AP395" s="5" t="str">
        <f t="shared" si="5372"/>
        <v/>
      </c>
      <c r="AQ395" s="5" t="str">
        <f t="shared" si="5372"/>
        <v/>
      </c>
      <c r="AR395" s="5" t="str">
        <f t="shared" si="5372"/>
        <v/>
      </c>
      <c r="AS395" s="5" t="str">
        <f t="shared" si="5372"/>
        <v/>
      </c>
      <c r="AT395" s="5" t="str">
        <f t="shared" si="5372"/>
        <v/>
      </c>
      <c r="AU395" s="5" t="str">
        <f t="shared" si="5372"/>
        <v/>
      </c>
      <c r="AV395" s="5" t="str">
        <f t="shared" si="5372"/>
        <v/>
      </c>
      <c r="AW395" s="5" t="str">
        <f t="shared" si="5372"/>
        <v/>
      </c>
      <c r="AX395" s="5" t="str">
        <f t="shared" si="5373"/>
        <v/>
      </c>
      <c r="AY395" s="5" t="str">
        <f t="shared" si="5373"/>
        <v/>
      </c>
      <c r="AZ395" s="5" t="str">
        <f t="shared" si="5373"/>
        <v/>
      </c>
      <c r="BA395" s="5" t="str">
        <f t="shared" si="5373"/>
        <v/>
      </c>
      <c r="BB395" s="5" t="str">
        <f t="shared" si="5373"/>
        <v/>
      </c>
      <c r="BC395" s="5" t="str">
        <f t="shared" si="5373"/>
        <v/>
      </c>
      <c r="BD395" s="5" t="str">
        <f t="shared" si="5373"/>
        <v/>
      </c>
      <c r="BE395" s="5" t="str">
        <f t="shared" si="5373"/>
        <v/>
      </c>
      <c r="BF395" s="5" t="str">
        <f t="shared" si="5373"/>
        <v/>
      </c>
      <c r="BG395" s="5" t="str">
        <f t="shared" si="5373"/>
        <v/>
      </c>
      <c r="BH395" s="5" t="str">
        <f t="shared" si="5374"/>
        <v/>
      </c>
      <c r="BI395" s="5" t="str">
        <f t="shared" si="5374"/>
        <v/>
      </c>
      <c r="BJ395" s="5" t="str">
        <f t="shared" si="5374"/>
        <v/>
      </c>
      <c r="BK395" s="5" t="str">
        <f t="shared" si="5374"/>
        <v/>
      </c>
      <c r="BL395" s="5" t="str">
        <f t="shared" si="5374"/>
        <v/>
      </c>
      <c r="BM395" s="5" t="str">
        <f t="shared" si="5374"/>
        <v/>
      </c>
      <c r="BN395" s="5" t="str">
        <f t="shared" si="5374"/>
        <v/>
      </c>
      <c r="BO395" s="5" t="str">
        <f t="shared" si="5374"/>
        <v/>
      </c>
      <c r="BP395" s="5" t="str">
        <f t="shared" si="5374"/>
        <v/>
      </c>
      <c r="BQ395" s="5" t="str">
        <f t="shared" si="5374"/>
        <v/>
      </c>
      <c r="BR395" s="5"/>
      <c r="BT395" s="5" t="str">
        <f t="shared" si="5320"/>
        <v/>
      </c>
      <c r="BU395" s="5" t="str">
        <f t="shared" si="5321"/>
        <v/>
      </c>
      <c r="BV395" s="5" t="str">
        <f t="shared" si="5322"/>
        <v/>
      </c>
      <c r="BW395" s="5" t="str">
        <f t="shared" si="5323"/>
        <v/>
      </c>
      <c r="BX395" s="5" t="str">
        <f t="shared" si="5324"/>
        <v/>
      </c>
      <c r="BY395" s="5" t="str">
        <f t="shared" si="5325"/>
        <v/>
      </c>
      <c r="BZ395" s="5" t="str">
        <f t="shared" si="5326"/>
        <v/>
      </c>
      <c r="CA395" s="5" t="str">
        <f t="shared" si="5327"/>
        <v/>
      </c>
      <c r="CB395" s="5" t="str">
        <f t="shared" si="5328"/>
        <v/>
      </c>
      <c r="CC395" s="5" t="str">
        <f t="shared" si="5329"/>
        <v/>
      </c>
      <c r="CD395" s="5" t="str">
        <f t="shared" si="5330"/>
        <v/>
      </c>
      <c r="CE395" s="5" t="str">
        <f t="shared" si="5331"/>
        <v/>
      </c>
      <c r="CF395" s="5" t="str">
        <f t="shared" si="5332"/>
        <v/>
      </c>
      <c r="CG395" s="5" t="str">
        <f t="shared" si="5333"/>
        <v/>
      </c>
      <c r="CH395" s="5" t="str">
        <f t="shared" si="5334"/>
        <v/>
      </c>
      <c r="CI395" s="5" t="str">
        <f t="shared" si="5335"/>
        <v/>
      </c>
      <c r="CJ395" s="5" t="str">
        <f t="shared" si="5336"/>
        <v/>
      </c>
      <c r="CK395" s="5" t="str">
        <f t="shared" si="5337"/>
        <v/>
      </c>
      <c r="CL395" s="5" t="str">
        <f t="shared" si="5338"/>
        <v/>
      </c>
      <c r="CM395" s="5" t="str">
        <f t="shared" si="5339"/>
        <v/>
      </c>
      <c r="CN395" s="5" t="str">
        <f t="shared" si="5340"/>
        <v/>
      </c>
      <c r="CO395" s="5" t="str">
        <f t="shared" si="5341"/>
        <v/>
      </c>
      <c r="CP395" s="5" t="str">
        <f t="shared" si="5342"/>
        <v/>
      </c>
      <c r="CQ395" s="5" t="str">
        <f t="shared" si="5343"/>
        <v/>
      </c>
      <c r="CR395" s="5" t="str">
        <f t="shared" si="5344"/>
        <v/>
      </c>
      <c r="CS395" s="5" t="str">
        <f t="shared" si="5345"/>
        <v/>
      </c>
      <c r="CT395" s="5" t="str">
        <f t="shared" si="5346"/>
        <v/>
      </c>
      <c r="CU395" s="5" t="str">
        <f t="shared" si="5347"/>
        <v/>
      </c>
      <c r="CV395" s="5" t="str">
        <f t="shared" si="5348"/>
        <v/>
      </c>
      <c r="CW395" s="5" t="str">
        <f t="shared" si="5349"/>
        <v/>
      </c>
      <c r="CX395" s="5" t="str">
        <f t="shared" si="5350"/>
        <v/>
      </c>
      <c r="CY395" s="5" t="str">
        <f t="shared" si="5351"/>
        <v/>
      </c>
      <c r="CZ395" s="5" t="str">
        <f t="shared" si="5352"/>
        <v/>
      </c>
      <c r="DA395" s="5" t="str">
        <f t="shared" si="5353"/>
        <v/>
      </c>
      <c r="DB395" s="5" t="str">
        <f t="shared" si="5354"/>
        <v/>
      </c>
      <c r="DC395" s="5" t="str">
        <f t="shared" si="5355"/>
        <v/>
      </c>
      <c r="DD395" s="5" t="str">
        <f t="shared" si="5356"/>
        <v/>
      </c>
      <c r="DE395" s="5" t="str">
        <f t="shared" si="5357"/>
        <v/>
      </c>
      <c r="DF395" s="5" t="str">
        <f t="shared" si="5358"/>
        <v/>
      </c>
      <c r="DG395" s="5" t="str">
        <f t="shared" si="5359"/>
        <v/>
      </c>
      <c r="DH395" s="5" t="str">
        <f t="shared" si="5360"/>
        <v/>
      </c>
      <c r="DI395" s="5" t="str">
        <f t="shared" si="5361"/>
        <v/>
      </c>
      <c r="DJ395" s="5" t="str">
        <f t="shared" si="5362"/>
        <v/>
      </c>
      <c r="DK395" s="5" t="str">
        <f t="shared" si="5363"/>
        <v/>
      </c>
      <c r="DL395" s="5" t="str">
        <f t="shared" si="5364"/>
        <v/>
      </c>
      <c r="DM395" s="5" t="str">
        <f t="shared" si="5365"/>
        <v/>
      </c>
      <c r="DN395" s="5" t="str">
        <f t="shared" si="5366"/>
        <v/>
      </c>
      <c r="DO395" s="5" t="str">
        <f t="shared" si="5367"/>
        <v/>
      </c>
      <c r="DP395" s="5" t="str">
        <f t="shared" si="5368"/>
        <v/>
      </c>
      <c r="DQ395" s="5" t="str">
        <f t="shared" si="5309"/>
        <v/>
      </c>
    </row>
    <row r="396" spans="1:121" x14ac:dyDescent="0.25">
      <c r="A396">
        <v>395</v>
      </c>
      <c r="B396" s="5">
        <v>1009924</v>
      </c>
      <c r="C396" t="str">
        <f t="shared" si="5369"/>
        <v>Park State Bank &amp; Trust - Woodland Park, CO</v>
      </c>
      <c r="D396" s="21" t="s">
        <v>2416</v>
      </c>
      <c r="E396" s="19" t="s">
        <v>3050</v>
      </c>
      <c r="F396" s="19" t="s">
        <v>3010</v>
      </c>
      <c r="G396" s="19"/>
      <c r="K396" s="27">
        <v>387</v>
      </c>
      <c r="L396" s="28" t="str">
        <f>IF(HLOOKUP('Peer Comparison Tool'!$E$6,StateDropdownData,K396+1,FALSE)=0,"",HLOOKUP('Peer Comparison Tool'!$E$6,StateDropdownData,K396+1,FALSE))</f>
        <v/>
      </c>
      <c r="M396" s="29" t="str">
        <f>IF(HLOOKUP('Peer Comparison Tool'!$E$6,[0]!DropdownData,K396+1,FALSE)=0,"",HLOOKUP('Peer Comparison Tool'!$E$6,[0]!DropdownData,K396+1,FALSE))</f>
        <v/>
      </c>
      <c r="N396" s="27">
        <v>387</v>
      </c>
      <c r="O396" s="28" t="str">
        <f>IF(HLOOKUP('Peer Comparison Tool'!$G$6,StateDropdownData,N396+1,FALSE)=0,"",HLOOKUP('Peer Comparison Tool'!$G$6,StateDropdownData,N396+1,FALSE))</f>
        <v/>
      </c>
      <c r="P396" s="29" t="str">
        <f>IF(HLOOKUP('Peer Comparison Tool'!$G$6,DropdownData,N396+1,FALSE)=0,"",HLOOKUP('Peer Comparison Tool'!$G$6,DropdownData,N396+1,FALSE))</f>
        <v/>
      </c>
      <c r="Q396" s="27">
        <v>387</v>
      </c>
      <c r="R396" s="28" t="str">
        <f>IF(HLOOKUP('Peer Comparison Tool'!$I$6,StateDropdownData,Q396+1,FALSE)=0,"",HLOOKUP('Peer Comparison Tool'!$I$6,StateDropdownData,Q396+1,FALSE))</f>
        <v/>
      </c>
      <c r="S396" s="29" t="str">
        <f>IF(HLOOKUP('Peer Comparison Tool'!$I$6,DropdownData,Q396+1,FALSE)=0,"",HLOOKUP('Peer Comparison Tool'!$I$6,DropdownData,Q396+1,FALSE))</f>
        <v/>
      </c>
      <c r="T396" s="5" t="str">
        <f t="shared" si="5370"/>
        <v/>
      </c>
      <c r="U396" s="5" t="str">
        <f t="shared" si="5370"/>
        <v/>
      </c>
      <c r="V396" s="5" t="str">
        <f t="shared" si="5370"/>
        <v/>
      </c>
      <c r="W396" s="5" t="str">
        <f t="shared" si="5370"/>
        <v/>
      </c>
      <c r="X396" s="5" t="str">
        <f t="shared" si="5370"/>
        <v/>
      </c>
      <c r="Y396" s="5" t="str">
        <f t="shared" si="5370"/>
        <v/>
      </c>
      <c r="Z396" s="5" t="str">
        <f t="shared" si="5370"/>
        <v/>
      </c>
      <c r="AA396" s="5" t="str">
        <f t="shared" si="5370"/>
        <v/>
      </c>
      <c r="AB396" s="5" t="str">
        <f t="shared" si="5370"/>
        <v/>
      </c>
      <c r="AC396" s="5" t="str">
        <f t="shared" si="5370"/>
        <v/>
      </c>
      <c r="AD396" s="5" t="str">
        <f t="shared" si="5371"/>
        <v/>
      </c>
      <c r="AE396" s="5" t="str">
        <f t="shared" si="5371"/>
        <v/>
      </c>
      <c r="AF396" s="5" t="str">
        <f t="shared" si="5371"/>
        <v/>
      </c>
      <c r="AG396" s="5" t="str">
        <f t="shared" si="5371"/>
        <v/>
      </c>
      <c r="AH396" s="5" t="str">
        <f t="shared" si="5371"/>
        <v/>
      </c>
      <c r="AI396" s="5" t="str">
        <f t="shared" si="5371"/>
        <v/>
      </c>
      <c r="AJ396" s="5" t="str">
        <f t="shared" si="5371"/>
        <v/>
      </c>
      <c r="AK396" s="5" t="str">
        <f t="shared" si="5371"/>
        <v/>
      </c>
      <c r="AL396" s="5" t="str">
        <f t="shared" si="5371"/>
        <v/>
      </c>
      <c r="AM396" s="5" t="str">
        <f t="shared" si="5371"/>
        <v/>
      </c>
      <c r="AN396" s="5" t="str">
        <f t="shared" si="5372"/>
        <v/>
      </c>
      <c r="AO396" s="5" t="str">
        <f t="shared" si="5372"/>
        <v/>
      </c>
      <c r="AP396" s="5" t="str">
        <f t="shared" si="5372"/>
        <v/>
      </c>
      <c r="AQ396" s="5" t="str">
        <f t="shared" si="5372"/>
        <v/>
      </c>
      <c r="AR396" s="5" t="str">
        <f t="shared" si="5372"/>
        <v/>
      </c>
      <c r="AS396" s="5" t="str">
        <f t="shared" si="5372"/>
        <v/>
      </c>
      <c r="AT396" s="5" t="str">
        <f t="shared" si="5372"/>
        <v/>
      </c>
      <c r="AU396" s="5" t="str">
        <f t="shared" si="5372"/>
        <v/>
      </c>
      <c r="AV396" s="5" t="str">
        <f t="shared" si="5372"/>
        <v/>
      </c>
      <c r="AW396" s="5" t="str">
        <f t="shared" si="5372"/>
        <v/>
      </c>
      <c r="AX396" s="5" t="str">
        <f t="shared" si="5373"/>
        <v/>
      </c>
      <c r="AY396" s="5" t="str">
        <f t="shared" si="5373"/>
        <v/>
      </c>
      <c r="AZ396" s="5" t="str">
        <f t="shared" si="5373"/>
        <v/>
      </c>
      <c r="BA396" s="5" t="str">
        <f t="shared" si="5373"/>
        <v/>
      </c>
      <c r="BB396" s="5" t="str">
        <f t="shared" si="5373"/>
        <v/>
      </c>
      <c r="BC396" s="5" t="str">
        <f t="shared" si="5373"/>
        <v/>
      </c>
      <c r="BD396" s="5" t="str">
        <f t="shared" si="5373"/>
        <v/>
      </c>
      <c r="BE396" s="5" t="str">
        <f t="shared" si="5373"/>
        <v/>
      </c>
      <c r="BF396" s="5" t="str">
        <f t="shared" si="5373"/>
        <v/>
      </c>
      <c r="BG396" s="5" t="str">
        <f t="shared" si="5373"/>
        <v/>
      </c>
      <c r="BH396" s="5" t="str">
        <f t="shared" si="5374"/>
        <v/>
      </c>
      <c r="BI396" s="5" t="str">
        <f t="shared" si="5374"/>
        <v/>
      </c>
      <c r="BJ396" s="5" t="str">
        <f t="shared" si="5374"/>
        <v/>
      </c>
      <c r="BK396" s="5" t="str">
        <f t="shared" si="5374"/>
        <v/>
      </c>
      <c r="BL396" s="5" t="str">
        <f t="shared" si="5374"/>
        <v/>
      </c>
      <c r="BM396" s="5" t="str">
        <f t="shared" si="5374"/>
        <v/>
      </c>
      <c r="BN396" s="5" t="str">
        <f t="shared" si="5374"/>
        <v/>
      </c>
      <c r="BO396" s="5" t="str">
        <f t="shared" si="5374"/>
        <v/>
      </c>
      <c r="BP396" s="5" t="str">
        <f t="shared" si="5374"/>
        <v/>
      </c>
      <c r="BQ396" s="5" t="str">
        <f t="shared" si="5374"/>
        <v/>
      </c>
      <c r="BR396" s="5"/>
      <c r="BT396" s="5" t="str">
        <f t="shared" si="5320"/>
        <v/>
      </c>
      <c r="BU396" s="5" t="str">
        <f t="shared" si="5321"/>
        <v/>
      </c>
      <c r="BV396" s="5" t="str">
        <f t="shared" si="5322"/>
        <v/>
      </c>
      <c r="BW396" s="5" t="str">
        <f t="shared" si="5323"/>
        <v/>
      </c>
      <c r="BX396" s="5" t="str">
        <f t="shared" si="5324"/>
        <v/>
      </c>
      <c r="BY396" s="5" t="str">
        <f t="shared" si="5325"/>
        <v/>
      </c>
      <c r="BZ396" s="5" t="str">
        <f t="shared" si="5326"/>
        <v/>
      </c>
      <c r="CA396" s="5" t="str">
        <f t="shared" si="5327"/>
        <v/>
      </c>
      <c r="CB396" s="5" t="str">
        <f t="shared" si="5328"/>
        <v/>
      </c>
      <c r="CC396" s="5" t="str">
        <f t="shared" si="5329"/>
        <v/>
      </c>
      <c r="CD396" s="5" t="str">
        <f t="shared" si="5330"/>
        <v/>
      </c>
      <c r="CE396" s="5" t="str">
        <f t="shared" si="5331"/>
        <v/>
      </c>
      <c r="CF396" s="5" t="str">
        <f t="shared" si="5332"/>
        <v/>
      </c>
      <c r="CG396" s="5" t="str">
        <f t="shared" si="5333"/>
        <v/>
      </c>
      <c r="CH396" s="5" t="str">
        <f t="shared" si="5334"/>
        <v/>
      </c>
      <c r="CI396" s="5" t="str">
        <f t="shared" si="5335"/>
        <v/>
      </c>
      <c r="CJ396" s="5" t="str">
        <f t="shared" si="5336"/>
        <v/>
      </c>
      <c r="CK396" s="5" t="str">
        <f t="shared" si="5337"/>
        <v/>
      </c>
      <c r="CL396" s="5" t="str">
        <f t="shared" si="5338"/>
        <v/>
      </c>
      <c r="CM396" s="5" t="str">
        <f t="shared" si="5339"/>
        <v/>
      </c>
      <c r="CN396" s="5" t="str">
        <f t="shared" si="5340"/>
        <v/>
      </c>
      <c r="CO396" s="5" t="str">
        <f t="shared" si="5341"/>
        <v/>
      </c>
      <c r="CP396" s="5" t="str">
        <f t="shared" si="5342"/>
        <v/>
      </c>
      <c r="CQ396" s="5" t="str">
        <f t="shared" si="5343"/>
        <v/>
      </c>
      <c r="CR396" s="5" t="str">
        <f t="shared" si="5344"/>
        <v/>
      </c>
      <c r="CS396" s="5" t="str">
        <f t="shared" si="5345"/>
        <v/>
      </c>
      <c r="CT396" s="5" t="str">
        <f t="shared" si="5346"/>
        <v/>
      </c>
      <c r="CU396" s="5" t="str">
        <f t="shared" si="5347"/>
        <v/>
      </c>
      <c r="CV396" s="5" t="str">
        <f t="shared" si="5348"/>
        <v/>
      </c>
      <c r="CW396" s="5" t="str">
        <f t="shared" si="5349"/>
        <v/>
      </c>
      <c r="CX396" s="5" t="str">
        <f t="shared" si="5350"/>
        <v/>
      </c>
      <c r="CY396" s="5" t="str">
        <f t="shared" si="5351"/>
        <v/>
      </c>
      <c r="CZ396" s="5" t="str">
        <f t="shared" si="5352"/>
        <v/>
      </c>
      <c r="DA396" s="5" t="str">
        <f t="shared" si="5353"/>
        <v/>
      </c>
      <c r="DB396" s="5" t="str">
        <f t="shared" si="5354"/>
        <v/>
      </c>
      <c r="DC396" s="5" t="str">
        <f t="shared" si="5355"/>
        <v/>
      </c>
      <c r="DD396" s="5" t="str">
        <f t="shared" si="5356"/>
        <v/>
      </c>
      <c r="DE396" s="5" t="str">
        <f t="shared" si="5357"/>
        <v/>
      </c>
      <c r="DF396" s="5" t="str">
        <f t="shared" si="5358"/>
        <v/>
      </c>
      <c r="DG396" s="5" t="str">
        <f t="shared" si="5359"/>
        <v/>
      </c>
      <c r="DH396" s="5" t="str">
        <f t="shared" si="5360"/>
        <v/>
      </c>
      <c r="DI396" s="5" t="str">
        <f t="shared" si="5361"/>
        <v/>
      </c>
      <c r="DJ396" s="5" t="str">
        <f t="shared" si="5362"/>
        <v/>
      </c>
      <c r="DK396" s="5" t="str">
        <f t="shared" si="5363"/>
        <v/>
      </c>
      <c r="DL396" s="5" t="str">
        <f t="shared" si="5364"/>
        <v/>
      </c>
      <c r="DM396" s="5" t="str">
        <f t="shared" si="5365"/>
        <v/>
      </c>
      <c r="DN396" s="5" t="str">
        <f t="shared" si="5366"/>
        <v/>
      </c>
      <c r="DO396" s="5" t="str">
        <f t="shared" si="5367"/>
        <v/>
      </c>
      <c r="DP396" s="5" t="str">
        <f t="shared" si="5368"/>
        <v/>
      </c>
      <c r="DQ396" s="5" t="str">
        <f t="shared" si="5309"/>
        <v/>
      </c>
    </row>
    <row r="397" spans="1:121" x14ac:dyDescent="0.25">
      <c r="A397">
        <v>396</v>
      </c>
      <c r="B397" s="5">
        <v>1011866</v>
      </c>
      <c r="C397" t="str">
        <f t="shared" si="5369"/>
        <v>Pikes Peak National Bank - Colorado Springs, CO</v>
      </c>
      <c r="D397" s="21" t="s">
        <v>2712</v>
      </c>
      <c r="E397" s="19" t="s">
        <v>3009</v>
      </c>
      <c r="F397" s="19" t="s">
        <v>3010</v>
      </c>
      <c r="G397" s="19"/>
      <c r="K397" s="27">
        <v>388</v>
      </c>
      <c r="L397" s="28" t="str">
        <f>IF(HLOOKUP('Peer Comparison Tool'!$E$6,StateDropdownData,K397+1,FALSE)=0,"",HLOOKUP('Peer Comparison Tool'!$E$6,StateDropdownData,K397+1,FALSE))</f>
        <v/>
      </c>
      <c r="M397" s="29" t="str">
        <f>IF(HLOOKUP('Peer Comparison Tool'!$E$6,[0]!DropdownData,K397+1,FALSE)=0,"",HLOOKUP('Peer Comparison Tool'!$E$6,[0]!DropdownData,K397+1,FALSE))</f>
        <v/>
      </c>
      <c r="N397" s="27">
        <v>388</v>
      </c>
      <c r="O397" s="28" t="str">
        <f>IF(HLOOKUP('Peer Comparison Tool'!$G$6,StateDropdownData,N397+1,FALSE)=0,"",HLOOKUP('Peer Comparison Tool'!$G$6,StateDropdownData,N397+1,FALSE))</f>
        <v/>
      </c>
      <c r="P397" s="29" t="str">
        <f>IF(HLOOKUP('Peer Comparison Tool'!$G$6,DropdownData,N397+1,FALSE)=0,"",HLOOKUP('Peer Comparison Tool'!$G$6,DropdownData,N397+1,FALSE))</f>
        <v/>
      </c>
      <c r="Q397" s="27">
        <v>388</v>
      </c>
      <c r="R397" s="28" t="str">
        <f>IF(HLOOKUP('Peer Comparison Tool'!$I$6,StateDropdownData,Q397+1,FALSE)=0,"",HLOOKUP('Peer Comparison Tool'!$I$6,StateDropdownData,Q397+1,FALSE))</f>
        <v/>
      </c>
      <c r="S397" s="29" t="str">
        <f>IF(HLOOKUP('Peer Comparison Tool'!$I$6,DropdownData,Q397+1,FALSE)=0,"",HLOOKUP('Peer Comparison Tool'!$I$6,DropdownData,Q397+1,FALSE))</f>
        <v/>
      </c>
      <c r="T397" s="5" t="str">
        <f t="shared" si="5370"/>
        <v/>
      </c>
      <c r="U397" s="5" t="str">
        <f t="shared" si="5370"/>
        <v/>
      </c>
      <c r="V397" s="5" t="str">
        <f t="shared" si="5370"/>
        <v/>
      </c>
      <c r="W397" s="5" t="str">
        <f t="shared" si="5370"/>
        <v/>
      </c>
      <c r="X397" s="5" t="str">
        <f t="shared" si="5370"/>
        <v/>
      </c>
      <c r="Y397" s="5" t="str">
        <f t="shared" si="5370"/>
        <v/>
      </c>
      <c r="Z397" s="5" t="str">
        <f t="shared" si="5370"/>
        <v/>
      </c>
      <c r="AA397" s="5" t="str">
        <f t="shared" si="5370"/>
        <v/>
      </c>
      <c r="AB397" s="5" t="str">
        <f t="shared" si="5370"/>
        <v/>
      </c>
      <c r="AC397" s="5" t="str">
        <f t="shared" si="5370"/>
        <v/>
      </c>
      <c r="AD397" s="5" t="str">
        <f t="shared" si="5371"/>
        <v/>
      </c>
      <c r="AE397" s="5" t="str">
        <f t="shared" si="5371"/>
        <v/>
      </c>
      <c r="AF397" s="5" t="str">
        <f t="shared" si="5371"/>
        <v/>
      </c>
      <c r="AG397" s="5" t="str">
        <f t="shared" si="5371"/>
        <v/>
      </c>
      <c r="AH397" s="5" t="str">
        <f t="shared" si="5371"/>
        <v/>
      </c>
      <c r="AI397" s="5" t="str">
        <f t="shared" si="5371"/>
        <v/>
      </c>
      <c r="AJ397" s="5" t="str">
        <f t="shared" si="5371"/>
        <v/>
      </c>
      <c r="AK397" s="5" t="str">
        <f t="shared" si="5371"/>
        <v/>
      </c>
      <c r="AL397" s="5" t="str">
        <f t="shared" si="5371"/>
        <v/>
      </c>
      <c r="AM397" s="5" t="str">
        <f t="shared" si="5371"/>
        <v/>
      </c>
      <c r="AN397" s="5" t="str">
        <f t="shared" si="5372"/>
        <v/>
      </c>
      <c r="AO397" s="5" t="str">
        <f t="shared" si="5372"/>
        <v/>
      </c>
      <c r="AP397" s="5" t="str">
        <f t="shared" si="5372"/>
        <v/>
      </c>
      <c r="AQ397" s="5" t="str">
        <f t="shared" si="5372"/>
        <v/>
      </c>
      <c r="AR397" s="5" t="str">
        <f t="shared" si="5372"/>
        <v/>
      </c>
      <c r="AS397" s="5" t="str">
        <f t="shared" si="5372"/>
        <v/>
      </c>
      <c r="AT397" s="5" t="str">
        <f t="shared" si="5372"/>
        <v/>
      </c>
      <c r="AU397" s="5" t="str">
        <f t="shared" si="5372"/>
        <v/>
      </c>
      <c r="AV397" s="5" t="str">
        <f t="shared" si="5372"/>
        <v/>
      </c>
      <c r="AW397" s="5" t="str">
        <f t="shared" si="5372"/>
        <v/>
      </c>
      <c r="AX397" s="5" t="str">
        <f t="shared" si="5373"/>
        <v/>
      </c>
      <c r="AY397" s="5" t="str">
        <f t="shared" si="5373"/>
        <v/>
      </c>
      <c r="AZ397" s="5" t="str">
        <f t="shared" si="5373"/>
        <v/>
      </c>
      <c r="BA397" s="5" t="str">
        <f t="shared" si="5373"/>
        <v/>
      </c>
      <c r="BB397" s="5" t="str">
        <f t="shared" si="5373"/>
        <v/>
      </c>
      <c r="BC397" s="5" t="str">
        <f t="shared" si="5373"/>
        <v/>
      </c>
      <c r="BD397" s="5" t="str">
        <f t="shared" si="5373"/>
        <v/>
      </c>
      <c r="BE397" s="5" t="str">
        <f t="shared" si="5373"/>
        <v/>
      </c>
      <c r="BF397" s="5" t="str">
        <f t="shared" si="5373"/>
        <v/>
      </c>
      <c r="BG397" s="5" t="str">
        <f t="shared" si="5373"/>
        <v/>
      </c>
      <c r="BH397" s="5" t="str">
        <f t="shared" si="5374"/>
        <v/>
      </c>
      <c r="BI397" s="5" t="str">
        <f t="shared" si="5374"/>
        <v/>
      </c>
      <c r="BJ397" s="5" t="str">
        <f t="shared" si="5374"/>
        <v/>
      </c>
      <c r="BK397" s="5" t="str">
        <f t="shared" si="5374"/>
        <v/>
      </c>
      <c r="BL397" s="5" t="str">
        <f t="shared" si="5374"/>
        <v/>
      </c>
      <c r="BM397" s="5" t="str">
        <f t="shared" si="5374"/>
        <v/>
      </c>
      <c r="BN397" s="5" t="str">
        <f t="shared" si="5374"/>
        <v/>
      </c>
      <c r="BO397" s="5" t="str">
        <f t="shared" si="5374"/>
        <v/>
      </c>
      <c r="BP397" s="5" t="str">
        <f t="shared" si="5374"/>
        <v/>
      </c>
      <c r="BQ397" s="5" t="str">
        <f t="shared" si="5374"/>
        <v/>
      </c>
      <c r="BR397" s="5"/>
      <c r="BT397" s="5" t="str">
        <f t="shared" si="5320"/>
        <v/>
      </c>
      <c r="BU397" s="5" t="str">
        <f t="shared" si="5321"/>
        <v/>
      </c>
      <c r="BV397" s="5" t="str">
        <f t="shared" si="5322"/>
        <v/>
      </c>
      <c r="BW397" s="5" t="str">
        <f t="shared" si="5323"/>
        <v/>
      </c>
      <c r="BX397" s="5" t="str">
        <f t="shared" si="5324"/>
        <v/>
      </c>
      <c r="BY397" s="5" t="str">
        <f t="shared" si="5325"/>
        <v/>
      </c>
      <c r="BZ397" s="5" t="str">
        <f t="shared" si="5326"/>
        <v/>
      </c>
      <c r="CA397" s="5" t="str">
        <f t="shared" si="5327"/>
        <v/>
      </c>
      <c r="CB397" s="5" t="str">
        <f t="shared" si="5328"/>
        <v/>
      </c>
      <c r="CC397" s="5" t="str">
        <f t="shared" si="5329"/>
        <v/>
      </c>
      <c r="CD397" s="5" t="str">
        <f t="shared" si="5330"/>
        <v/>
      </c>
      <c r="CE397" s="5" t="str">
        <f t="shared" si="5331"/>
        <v/>
      </c>
      <c r="CF397" s="5" t="str">
        <f t="shared" si="5332"/>
        <v/>
      </c>
      <c r="CG397" s="5" t="str">
        <f t="shared" si="5333"/>
        <v/>
      </c>
      <c r="CH397" s="5" t="str">
        <f t="shared" si="5334"/>
        <v/>
      </c>
      <c r="CI397" s="5" t="str">
        <f t="shared" si="5335"/>
        <v/>
      </c>
      <c r="CJ397" s="5" t="str">
        <f t="shared" si="5336"/>
        <v/>
      </c>
      <c r="CK397" s="5" t="str">
        <f t="shared" si="5337"/>
        <v/>
      </c>
      <c r="CL397" s="5" t="str">
        <f t="shared" si="5338"/>
        <v/>
      </c>
      <c r="CM397" s="5" t="str">
        <f t="shared" si="5339"/>
        <v/>
      </c>
      <c r="CN397" s="5" t="str">
        <f t="shared" si="5340"/>
        <v/>
      </c>
      <c r="CO397" s="5" t="str">
        <f t="shared" si="5341"/>
        <v/>
      </c>
      <c r="CP397" s="5" t="str">
        <f t="shared" si="5342"/>
        <v/>
      </c>
      <c r="CQ397" s="5" t="str">
        <f t="shared" si="5343"/>
        <v/>
      </c>
      <c r="CR397" s="5" t="str">
        <f t="shared" si="5344"/>
        <v/>
      </c>
      <c r="CS397" s="5" t="str">
        <f t="shared" si="5345"/>
        <v/>
      </c>
      <c r="CT397" s="5" t="str">
        <f t="shared" si="5346"/>
        <v/>
      </c>
      <c r="CU397" s="5" t="str">
        <f t="shared" si="5347"/>
        <v/>
      </c>
      <c r="CV397" s="5" t="str">
        <f t="shared" si="5348"/>
        <v/>
      </c>
      <c r="CW397" s="5" t="str">
        <f t="shared" si="5349"/>
        <v/>
      </c>
      <c r="CX397" s="5" t="str">
        <f t="shared" si="5350"/>
        <v/>
      </c>
      <c r="CY397" s="5" t="str">
        <f t="shared" si="5351"/>
        <v/>
      </c>
      <c r="CZ397" s="5" t="str">
        <f t="shared" si="5352"/>
        <v/>
      </c>
      <c r="DA397" s="5" t="str">
        <f t="shared" si="5353"/>
        <v/>
      </c>
      <c r="DB397" s="5" t="str">
        <f t="shared" si="5354"/>
        <v/>
      </c>
      <c r="DC397" s="5" t="str">
        <f t="shared" si="5355"/>
        <v/>
      </c>
      <c r="DD397" s="5" t="str">
        <f t="shared" si="5356"/>
        <v/>
      </c>
      <c r="DE397" s="5" t="str">
        <f t="shared" si="5357"/>
        <v/>
      </c>
      <c r="DF397" s="5" t="str">
        <f t="shared" si="5358"/>
        <v/>
      </c>
      <c r="DG397" s="5" t="str">
        <f t="shared" si="5359"/>
        <v/>
      </c>
      <c r="DH397" s="5" t="str">
        <f t="shared" si="5360"/>
        <v/>
      </c>
      <c r="DI397" s="5" t="str">
        <f t="shared" si="5361"/>
        <v/>
      </c>
      <c r="DJ397" s="5" t="str">
        <f t="shared" si="5362"/>
        <v/>
      </c>
      <c r="DK397" s="5" t="str">
        <f t="shared" si="5363"/>
        <v/>
      </c>
      <c r="DL397" s="5" t="str">
        <f t="shared" si="5364"/>
        <v/>
      </c>
      <c r="DM397" s="5" t="str">
        <f t="shared" si="5365"/>
        <v/>
      </c>
      <c r="DN397" s="5" t="str">
        <f t="shared" si="5366"/>
        <v/>
      </c>
      <c r="DO397" s="5" t="str">
        <f t="shared" si="5367"/>
        <v/>
      </c>
      <c r="DP397" s="5" t="str">
        <f t="shared" si="5368"/>
        <v/>
      </c>
      <c r="DQ397" s="5" t="str">
        <f t="shared" si="5309"/>
        <v/>
      </c>
    </row>
    <row r="398" spans="1:121" x14ac:dyDescent="0.25">
      <c r="A398">
        <v>397</v>
      </c>
      <c r="B398" s="5">
        <v>1009490</v>
      </c>
      <c r="C398" t="str">
        <f t="shared" si="5369"/>
        <v>Points West Community Bank - Windsor, CO</v>
      </c>
      <c r="D398" s="21" t="s">
        <v>1597</v>
      </c>
      <c r="E398" s="19" t="s">
        <v>3051</v>
      </c>
      <c r="F398" s="19" t="s">
        <v>3010</v>
      </c>
      <c r="G398" s="19"/>
      <c r="K398" s="27">
        <v>389</v>
      </c>
      <c r="L398" s="28" t="str">
        <f>IF(HLOOKUP('Peer Comparison Tool'!$E$6,StateDropdownData,K398+1,FALSE)=0,"",HLOOKUP('Peer Comparison Tool'!$E$6,StateDropdownData,K398+1,FALSE))</f>
        <v/>
      </c>
      <c r="M398" s="29" t="str">
        <f>IF(HLOOKUP('Peer Comparison Tool'!$E$6,[0]!DropdownData,K398+1,FALSE)=0,"",HLOOKUP('Peer Comparison Tool'!$E$6,[0]!DropdownData,K398+1,FALSE))</f>
        <v/>
      </c>
      <c r="N398" s="27">
        <v>389</v>
      </c>
      <c r="O398" s="28" t="str">
        <f>IF(HLOOKUP('Peer Comparison Tool'!$G$6,StateDropdownData,N398+1,FALSE)=0,"",HLOOKUP('Peer Comparison Tool'!$G$6,StateDropdownData,N398+1,FALSE))</f>
        <v/>
      </c>
      <c r="P398" s="29" t="str">
        <f>IF(HLOOKUP('Peer Comparison Tool'!$G$6,DropdownData,N398+1,FALSE)=0,"",HLOOKUP('Peer Comparison Tool'!$G$6,DropdownData,N398+1,FALSE))</f>
        <v/>
      </c>
      <c r="Q398" s="27">
        <v>389</v>
      </c>
      <c r="R398" s="28" t="str">
        <f>IF(HLOOKUP('Peer Comparison Tool'!$I$6,StateDropdownData,Q398+1,FALSE)=0,"",HLOOKUP('Peer Comparison Tool'!$I$6,StateDropdownData,Q398+1,FALSE))</f>
        <v/>
      </c>
      <c r="S398" s="29" t="str">
        <f>IF(HLOOKUP('Peer Comparison Tool'!$I$6,DropdownData,Q398+1,FALSE)=0,"",HLOOKUP('Peer Comparison Tool'!$I$6,DropdownData,Q398+1,FALSE))</f>
        <v/>
      </c>
      <c r="T398" s="5" t="str">
        <f t="shared" si="5370"/>
        <v/>
      </c>
      <c r="U398" s="5" t="str">
        <f t="shared" si="5370"/>
        <v/>
      </c>
      <c r="V398" s="5" t="str">
        <f t="shared" si="5370"/>
        <v/>
      </c>
      <c r="W398" s="5" t="str">
        <f t="shared" si="5370"/>
        <v/>
      </c>
      <c r="X398" s="5" t="str">
        <f t="shared" si="5370"/>
        <v/>
      </c>
      <c r="Y398" s="5" t="str">
        <f t="shared" si="5370"/>
        <v/>
      </c>
      <c r="Z398" s="5" t="str">
        <f t="shared" si="5370"/>
        <v/>
      </c>
      <c r="AA398" s="5" t="str">
        <f t="shared" si="5370"/>
        <v/>
      </c>
      <c r="AB398" s="5" t="str">
        <f t="shared" si="5370"/>
        <v/>
      </c>
      <c r="AC398" s="5" t="str">
        <f t="shared" si="5370"/>
        <v/>
      </c>
      <c r="AD398" s="5" t="str">
        <f t="shared" si="5371"/>
        <v/>
      </c>
      <c r="AE398" s="5" t="str">
        <f t="shared" si="5371"/>
        <v/>
      </c>
      <c r="AF398" s="5" t="str">
        <f t="shared" si="5371"/>
        <v/>
      </c>
      <c r="AG398" s="5" t="str">
        <f t="shared" si="5371"/>
        <v/>
      </c>
      <c r="AH398" s="5" t="str">
        <f t="shared" si="5371"/>
        <v/>
      </c>
      <c r="AI398" s="5" t="str">
        <f t="shared" si="5371"/>
        <v/>
      </c>
      <c r="AJ398" s="5" t="str">
        <f t="shared" si="5371"/>
        <v/>
      </c>
      <c r="AK398" s="5" t="str">
        <f t="shared" si="5371"/>
        <v/>
      </c>
      <c r="AL398" s="5" t="str">
        <f t="shared" si="5371"/>
        <v/>
      </c>
      <c r="AM398" s="5" t="str">
        <f t="shared" si="5371"/>
        <v/>
      </c>
      <c r="AN398" s="5" t="str">
        <f t="shared" si="5372"/>
        <v/>
      </c>
      <c r="AO398" s="5" t="str">
        <f t="shared" si="5372"/>
        <v/>
      </c>
      <c r="AP398" s="5" t="str">
        <f t="shared" si="5372"/>
        <v/>
      </c>
      <c r="AQ398" s="5" t="str">
        <f t="shared" si="5372"/>
        <v/>
      </c>
      <c r="AR398" s="5" t="str">
        <f t="shared" si="5372"/>
        <v/>
      </c>
      <c r="AS398" s="5" t="str">
        <f t="shared" si="5372"/>
        <v/>
      </c>
      <c r="AT398" s="5" t="str">
        <f t="shared" si="5372"/>
        <v/>
      </c>
      <c r="AU398" s="5" t="str">
        <f t="shared" si="5372"/>
        <v/>
      </c>
      <c r="AV398" s="5" t="str">
        <f t="shared" si="5372"/>
        <v/>
      </c>
      <c r="AW398" s="5" t="str">
        <f t="shared" si="5372"/>
        <v/>
      </c>
      <c r="AX398" s="5" t="str">
        <f t="shared" si="5373"/>
        <v/>
      </c>
      <c r="AY398" s="5" t="str">
        <f t="shared" si="5373"/>
        <v/>
      </c>
      <c r="AZ398" s="5" t="str">
        <f t="shared" si="5373"/>
        <v/>
      </c>
      <c r="BA398" s="5" t="str">
        <f t="shared" si="5373"/>
        <v/>
      </c>
      <c r="BB398" s="5" t="str">
        <f t="shared" si="5373"/>
        <v/>
      </c>
      <c r="BC398" s="5" t="str">
        <f t="shared" si="5373"/>
        <v/>
      </c>
      <c r="BD398" s="5" t="str">
        <f t="shared" si="5373"/>
        <v/>
      </c>
      <c r="BE398" s="5" t="str">
        <f t="shared" si="5373"/>
        <v/>
      </c>
      <c r="BF398" s="5" t="str">
        <f t="shared" si="5373"/>
        <v/>
      </c>
      <c r="BG398" s="5" t="str">
        <f t="shared" si="5373"/>
        <v/>
      </c>
      <c r="BH398" s="5" t="str">
        <f t="shared" si="5374"/>
        <v/>
      </c>
      <c r="BI398" s="5" t="str">
        <f t="shared" si="5374"/>
        <v/>
      </c>
      <c r="BJ398" s="5" t="str">
        <f t="shared" si="5374"/>
        <v/>
      </c>
      <c r="BK398" s="5" t="str">
        <f t="shared" si="5374"/>
        <v/>
      </c>
      <c r="BL398" s="5" t="str">
        <f t="shared" si="5374"/>
        <v/>
      </c>
      <c r="BM398" s="5" t="str">
        <f t="shared" si="5374"/>
        <v/>
      </c>
      <c r="BN398" s="5" t="str">
        <f t="shared" si="5374"/>
        <v/>
      </c>
      <c r="BO398" s="5" t="str">
        <f t="shared" si="5374"/>
        <v/>
      </c>
      <c r="BP398" s="5" t="str">
        <f t="shared" si="5374"/>
        <v/>
      </c>
      <c r="BQ398" s="5" t="str">
        <f t="shared" si="5374"/>
        <v/>
      </c>
      <c r="BR398" s="5"/>
      <c r="BT398" s="5" t="str">
        <f t="shared" si="5320"/>
        <v/>
      </c>
      <c r="BU398" s="5" t="str">
        <f t="shared" si="5321"/>
        <v/>
      </c>
      <c r="BV398" s="5" t="str">
        <f t="shared" si="5322"/>
        <v/>
      </c>
      <c r="BW398" s="5" t="str">
        <f t="shared" si="5323"/>
        <v/>
      </c>
      <c r="BX398" s="5" t="str">
        <f t="shared" si="5324"/>
        <v/>
      </c>
      <c r="BY398" s="5" t="str">
        <f t="shared" si="5325"/>
        <v/>
      </c>
      <c r="BZ398" s="5" t="str">
        <f t="shared" si="5326"/>
        <v/>
      </c>
      <c r="CA398" s="5" t="str">
        <f t="shared" si="5327"/>
        <v/>
      </c>
      <c r="CB398" s="5" t="str">
        <f t="shared" si="5328"/>
        <v/>
      </c>
      <c r="CC398" s="5" t="str">
        <f t="shared" si="5329"/>
        <v/>
      </c>
      <c r="CD398" s="5" t="str">
        <f t="shared" si="5330"/>
        <v/>
      </c>
      <c r="CE398" s="5" t="str">
        <f t="shared" si="5331"/>
        <v/>
      </c>
      <c r="CF398" s="5" t="str">
        <f t="shared" si="5332"/>
        <v/>
      </c>
      <c r="CG398" s="5" t="str">
        <f t="shared" si="5333"/>
        <v/>
      </c>
      <c r="CH398" s="5" t="str">
        <f t="shared" si="5334"/>
        <v/>
      </c>
      <c r="CI398" s="5" t="str">
        <f t="shared" si="5335"/>
        <v/>
      </c>
      <c r="CJ398" s="5" t="str">
        <f t="shared" si="5336"/>
        <v/>
      </c>
      <c r="CK398" s="5" t="str">
        <f t="shared" si="5337"/>
        <v/>
      </c>
      <c r="CL398" s="5" t="str">
        <f t="shared" si="5338"/>
        <v/>
      </c>
      <c r="CM398" s="5" t="str">
        <f t="shared" si="5339"/>
        <v/>
      </c>
      <c r="CN398" s="5" t="str">
        <f t="shared" si="5340"/>
        <v/>
      </c>
      <c r="CO398" s="5" t="str">
        <f t="shared" si="5341"/>
        <v/>
      </c>
      <c r="CP398" s="5" t="str">
        <f t="shared" si="5342"/>
        <v/>
      </c>
      <c r="CQ398" s="5" t="str">
        <f t="shared" si="5343"/>
        <v/>
      </c>
      <c r="CR398" s="5" t="str">
        <f t="shared" si="5344"/>
        <v/>
      </c>
      <c r="CS398" s="5" t="str">
        <f t="shared" si="5345"/>
        <v/>
      </c>
      <c r="CT398" s="5" t="str">
        <f t="shared" si="5346"/>
        <v/>
      </c>
      <c r="CU398" s="5" t="str">
        <f t="shared" si="5347"/>
        <v/>
      </c>
      <c r="CV398" s="5" t="str">
        <f t="shared" si="5348"/>
        <v/>
      </c>
      <c r="CW398" s="5" t="str">
        <f t="shared" si="5349"/>
        <v/>
      </c>
      <c r="CX398" s="5" t="str">
        <f t="shared" si="5350"/>
        <v/>
      </c>
      <c r="CY398" s="5" t="str">
        <f t="shared" si="5351"/>
        <v/>
      </c>
      <c r="CZ398" s="5" t="str">
        <f t="shared" si="5352"/>
        <v/>
      </c>
      <c r="DA398" s="5" t="str">
        <f t="shared" si="5353"/>
        <v/>
      </c>
      <c r="DB398" s="5" t="str">
        <f t="shared" si="5354"/>
        <v/>
      </c>
      <c r="DC398" s="5" t="str">
        <f t="shared" si="5355"/>
        <v/>
      </c>
      <c r="DD398" s="5" t="str">
        <f t="shared" si="5356"/>
        <v/>
      </c>
      <c r="DE398" s="5" t="str">
        <f t="shared" si="5357"/>
        <v/>
      </c>
      <c r="DF398" s="5" t="str">
        <f t="shared" si="5358"/>
        <v/>
      </c>
      <c r="DG398" s="5" t="str">
        <f t="shared" si="5359"/>
        <v/>
      </c>
      <c r="DH398" s="5" t="str">
        <f t="shared" si="5360"/>
        <v/>
      </c>
      <c r="DI398" s="5" t="str">
        <f t="shared" si="5361"/>
        <v/>
      </c>
      <c r="DJ398" s="5" t="str">
        <f t="shared" si="5362"/>
        <v/>
      </c>
      <c r="DK398" s="5" t="str">
        <f t="shared" si="5363"/>
        <v/>
      </c>
      <c r="DL398" s="5" t="str">
        <f t="shared" si="5364"/>
        <v/>
      </c>
      <c r="DM398" s="5" t="str">
        <f t="shared" si="5365"/>
        <v/>
      </c>
      <c r="DN398" s="5" t="str">
        <f t="shared" si="5366"/>
        <v/>
      </c>
      <c r="DO398" s="5" t="str">
        <f t="shared" si="5367"/>
        <v/>
      </c>
      <c r="DP398" s="5" t="str">
        <f t="shared" si="5368"/>
        <v/>
      </c>
      <c r="DQ398" s="5" t="str">
        <f t="shared" si="5309"/>
        <v/>
      </c>
    </row>
    <row r="399" spans="1:121" x14ac:dyDescent="0.25">
      <c r="A399">
        <v>398</v>
      </c>
      <c r="B399" s="5">
        <v>4152242</v>
      </c>
      <c r="C399" t="str">
        <f t="shared" si="5369"/>
        <v>Redstone Bank - Centennial, CO</v>
      </c>
      <c r="D399" s="21" t="s">
        <v>2421</v>
      </c>
      <c r="E399" s="19" t="s">
        <v>3053</v>
      </c>
      <c r="F399" s="19" t="s">
        <v>3010</v>
      </c>
      <c r="G399" s="19"/>
      <c r="K399" s="27">
        <v>390</v>
      </c>
      <c r="L399" s="28" t="str">
        <f>IF(HLOOKUP('Peer Comparison Tool'!$E$6,StateDropdownData,K399+1,FALSE)=0,"",HLOOKUP('Peer Comparison Tool'!$E$6,StateDropdownData,K399+1,FALSE))</f>
        <v/>
      </c>
      <c r="M399" s="29" t="str">
        <f>IF(HLOOKUP('Peer Comparison Tool'!$E$6,[0]!DropdownData,K399+1,FALSE)=0,"",HLOOKUP('Peer Comparison Tool'!$E$6,[0]!DropdownData,K399+1,FALSE))</f>
        <v/>
      </c>
      <c r="N399" s="27">
        <v>390</v>
      </c>
      <c r="O399" s="28" t="str">
        <f>IF(HLOOKUP('Peer Comparison Tool'!$G$6,StateDropdownData,N399+1,FALSE)=0,"",HLOOKUP('Peer Comparison Tool'!$G$6,StateDropdownData,N399+1,FALSE))</f>
        <v/>
      </c>
      <c r="P399" s="29" t="str">
        <f>IF(HLOOKUP('Peer Comparison Tool'!$G$6,DropdownData,N399+1,FALSE)=0,"",HLOOKUP('Peer Comparison Tool'!$G$6,DropdownData,N399+1,FALSE))</f>
        <v/>
      </c>
      <c r="Q399" s="27">
        <v>390</v>
      </c>
      <c r="R399" s="28" t="str">
        <f>IF(HLOOKUP('Peer Comparison Tool'!$I$6,StateDropdownData,Q399+1,FALSE)=0,"",HLOOKUP('Peer Comparison Tool'!$I$6,StateDropdownData,Q399+1,FALSE))</f>
        <v/>
      </c>
      <c r="S399" s="29" t="str">
        <f>IF(HLOOKUP('Peer Comparison Tool'!$I$6,DropdownData,Q399+1,FALSE)=0,"",HLOOKUP('Peer Comparison Tool'!$I$6,DropdownData,Q399+1,FALSE))</f>
        <v/>
      </c>
      <c r="T399" s="5" t="str">
        <f t="shared" si="5370"/>
        <v/>
      </c>
      <c r="U399" s="5" t="str">
        <f t="shared" si="5370"/>
        <v/>
      </c>
      <c r="V399" s="5" t="str">
        <f t="shared" si="5370"/>
        <v/>
      </c>
      <c r="W399" s="5" t="str">
        <f t="shared" si="5370"/>
        <v/>
      </c>
      <c r="X399" s="5" t="str">
        <f t="shared" si="5370"/>
        <v/>
      </c>
      <c r="Y399" s="5" t="str">
        <f t="shared" si="5370"/>
        <v/>
      </c>
      <c r="Z399" s="5" t="str">
        <f t="shared" si="5370"/>
        <v/>
      </c>
      <c r="AA399" s="5" t="str">
        <f t="shared" si="5370"/>
        <v/>
      </c>
      <c r="AB399" s="5" t="str">
        <f t="shared" si="5370"/>
        <v/>
      </c>
      <c r="AC399" s="5" t="str">
        <f t="shared" si="5370"/>
        <v/>
      </c>
      <c r="AD399" s="5" t="str">
        <f t="shared" si="5371"/>
        <v/>
      </c>
      <c r="AE399" s="5" t="str">
        <f t="shared" si="5371"/>
        <v/>
      </c>
      <c r="AF399" s="5" t="str">
        <f t="shared" si="5371"/>
        <v/>
      </c>
      <c r="AG399" s="5" t="str">
        <f t="shared" si="5371"/>
        <v/>
      </c>
      <c r="AH399" s="5" t="str">
        <f t="shared" si="5371"/>
        <v/>
      </c>
      <c r="AI399" s="5" t="str">
        <f t="shared" si="5371"/>
        <v/>
      </c>
      <c r="AJ399" s="5" t="str">
        <f t="shared" si="5371"/>
        <v/>
      </c>
      <c r="AK399" s="5" t="str">
        <f t="shared" si="5371"/>
        <v/>
      </c>
      <c r="AL399" s="5" t="str">
        <f t="shared" si="5371"/>
        <v/>
      </c>
      <c r="AM399" s="5" t="str">
        <f t="shared" si="5371"/>
        <v/>
      </c>
      <c r="AN399" s="5" t="str">
        <f t="shared" si="5372"/>
        <v/>
      </c>
      <c r="AO399" s="5" t="str">
        <f t="shared" si="5372"/>
        <v/>
      </c>
      <c r="AP399" s="5" t="str">
        <f t="shared" si="5372"/>
        <v/>
      </c>
      <c r="AQ399" s="5" t="str">
        <f t="shared" si="5372"/>
        <v/>
      </c>
      <c r="AR399" s="5" t="str">
        <f t="shared" si="5372"/>
        <v/>
      </c>
      <c r="AS399" s="5" t="str">
        <f t="shared" si="5372"/>
        <v/>
      </c>
      <c r="AT399" s="5" t="str">
        <f t="shared" si="5372"/>
        <v/>
      </c>
      <c r="AU399" s="5" t="str">
        <f t="shared" si="5372"/>
        <v/>
      </c>
      <c r="AV399" s="5" t="str">
        <f t="shared" si="5372"/>
        <v/>
      </c>
      <c r="AW399" s="5" t="str">
        <f t="shared" si="5372"/>
        <v/>
      </c>
      <c r="AX399" s="5" t="str">
        <f t="shared" si="5373"/>
        <v/>
      </c>
      <c r="AY399" s="5" t="str">
        <f t="shared" si="5373"/>
        <v/>
      </c>
      <c r="AZ399" s="5" t="str">
        <f t="shared" si="5373"/>
        <v/>
      </c>
      <c r="BA399" s="5" t="str">
        <f t="shared" si="5373"/>
        <v/>
      </c>
      <c r="BB399" s="5" t="str">
        <f t="shared" si="5373"/>
        <v/>
      </c>
      <c r="BC399" s="5" t="str">
        <f t="shared" si="5373"/>
        <v/>
      </c>
      <c r="BD399" s="5" t="str">
        <f t="shared" si="5373"/>
        <v/>
      </c>
      <c r="BE399" s="5" t="str">
        <f t="shared" si="5373"/>
        <v/>
      </c>
      <c r="BF399" s="5" t="str">
        <f t="shared" si="5373"/>
        <v/>
      </c>
      <c r="BG399" s="5" t="str">
        <f t="shared" si="5373"/>
        <v/>
      </c>
      <c r="BH399" s="5" t="str">
        <f t="shared" si="5374"/>
        <v/>
      </c>
      <c r="BI399" s="5" t="str">
        <f t="shared" si="5374"/>
        <v/>
      </c>
      <c r="BJ399" s="5" t="str">
        <f t="shared" si="5374"/>
        <v/>
      </c>
      <c r="BK399" s="5" t="str">
        <f t="shared" si="5374"/>
        <v/>
      </c>
      <c r="BL399" s="5" t="str">
        <f t="shared" si="5374"/>
        <v/>
      </c>
      <c r="BM399" s="5" t="str">
        <f t="shared" si="5374"/>
        <v/>
      </c>
      <c r="BN399" s="5" t="str">
        <f t="shared" si="5374"/>
        <v/>
      </c>
      <c r="BO399" s="5" t="str">
        <f t="shared" si="5374"/>
        <v/>
      </c>
      <c r="BP399" s="5" t="str">
        <f t="shared" si="5374"/>
        <v/>
      </c>
      <c r="BQ399" s="5" t="str">
        <f t="shared" si="5374"/>
        <v/>
      </c>
      <c r="BR399" s="5"/>
      <c r="BT399" s="5" t="str">
        <f t="shared" si="5320"/>
        <v/>
      </c>
      <c r="BU399" s="5" t="str">
        <f t="shared" si="5321"/>
        <v/>
      </c>
      <c r="BV399" s="5" t="str">
        <f t="shared" si="5322"/>
        <v/>
      </c>
      <c r="BW399" s="5" t="str">
        <f t="shared" si="5323"/>
        <v/>
      </c>
      <c r="BX399" s="5" t="str">
        <f t="shared" si="5324"/>
        <v/>
      </c>
      <c r="BY399" s="5" t="str">
        <f t="shared" si="5325"/>
        <v/>
      </c>
      <c r="BZ399" s="5" t="str">
        <f t="shared" si="5326"/>
        <v/>
      </c>
      <c r="CA399" s="5" t="str">
        <f t="shared" si="5327"/>
        <v/>
      </c>
      <c r="CB399" s="5" t="str">
        <f t="shared" si="5328"/>
        <v/>
      </c>
      <c r="CC399" s="5" t="str">
        <f t="shared" si="5329"/>
        <v/>
      </c>
      <c r="CD399" s="5" t="str">
        <f t="shared" si="5330"/>
        <v/>
      </c>
      <c r="CE399" s="5" t="str">
        <f t="shared" si="5331"/>
        <v/>
      </c>
      <c r="CF399" s="5" t="str">
        <f t="shared" si="5332"/>
        <v/>
      </c>
      <c r="CG399" s="5" t="str">
        <f t="shared" si="5333"/>
        <v/>
      </c>
      <c r="CH399" s="5" t="str">
        <f t="shared" si="5334"/>
        <v/>
      </c>
      <c r="CI399" s="5" t="str">
        <f t="shared" si="5335"/>
        <v/>
      </c>
      <c r="CJ399" s="5" t="str">
        <f t="shared" si="5336"/>
        <v/>
      </c>
      <c r="CK399" s="5" t="str">
        <f t="shared" si="5337"/>
        <v/>
      </c>
      <c r="CL399" s="5" t="str">
        <f t="shared" si="5338"/>
        <v/>
      </c>
      <c r="CM399" s="5" t="str">
        <f t="shared" si="5339"/>
        <v/>
      </c>
      <c r="CN399" s="5" t="str">
        <f t="shared" si="5340"/>
        <v/>
      </c>
      <c r="CO399" s="5" t="str">
        <f t="shared" si="5341"/>
        <v/>
      </c>
      <c r="CP399" s="5" t="str">
        <f t="shared" si="5342"/>
        <v/>
      </c>
      <c r="CQ399" s="5" t="str">
        <f t="shared" si="5343"/>
        <v/>
      </c>
      <c r="CR399" s="5" t="str">
        <f t="shared" si="5344"/>
        <v/>
      </c>
      <c r="CS399" s="5" t="str">
        <f t="shared" si="5345"/>
        <v/>
      </c>
      <c r="CT399" s="5" t="str">
        <f t="shared" si="5346"/>
        <v/>
      </c>
      <c r="CU399" s="5" t="str">
        <f t="shared" si="5347"/>
        <v/>
      </c>
      <c r="CV399" s="5" t="str">
        <f t="shared" si="5348"/>
        <v/>
      </c>
      <c r="CW399" s="5" t="str">
        <f t="shared" si="5349"/>
        <v/>
      </c>
      <c r="CX399" s="5" t="str">
        <f t="shared" si="5350"/>
        <v/>
      </c>
      <c r="CY399" s="5" t="str">
        <f t="shared" si="5351"/>
        <v/>
      </c>
      <c r="CZ399" s="5" t="str">
        <f t="shared" si="5352"/>
        <v/>
      </c>
      <c r="DA399" s="5" t="str">
        <f t="shared" si="5353"/>
        <v/>
      </c>
      <c r="DB399" s="5" t="str">
        <f t="shared" si="5354"/>
        <v/>
      </c>
      <c r="DC399" s="5" t="str">
        <f t="shared" si="5355"/>
        <v/>
      </c>
      <c r="DD399" s="5" t="str">
        <f t="shared" si="5356"/>
        <v/>
      </c>
      <c r="DE399" s="5" t="str">
        <f t="shared" si="5357"/>
        <v/>
      </c>
      <c r="DF399" s="5" t="str">
        <f t="shared" si="5358"/>
        <v/>
      </c>
      <c r="DG399" s="5" t="str">
        <f t="shared" si="5359"/>
        <v/>
      </c>
      <c r="DH399" s="5" t="str">
        <f t="shared" si="5360"/>
        <v/>
      </c>
      <c r="DI399" s="5" t="str">
        <f t="shared" si="5361"/>
        <v/>
      </c>
      <c r="DJ399" s="5" t="str">
        <f t="shared" si="5362"/>
        <v/>
      </c>
      <c r="DK399" s="5" t="str">
        <f t="shared" si="5363"/>
        <v/>
      </c>
      <c r="DL399" s="5" t="str">
        <f t="shared" si="5364"/>
        <v/>
      </c>
      <c r="DM399" s="5" t="str">
        <f t="shared" si="5365"/>
        <v/>
      </c>
      <c r="DN399" s="5" t="str">
        <f t="shared" si="5366"/>
        <v/>
      </c>
      <c r="DO399" s="5" t="str">
        <f t="shared" si="5367"/>
        <v/>
      </c>
      <c r="DP399" s="5" t="str">
        <f t="shared" si="5368"/>
        <v/>
      </c>
      <c r="DQ399" s="5" t="str">
        <f t="shared" si="5309"/>
        <v/>
      </c>
    </row>
    <row r="400" spans="1:121" x14ac:dyDescent="0.25">
      <c r="A400">
        <v>399</v>
      </c>
      <c r="B400" s="5">
        <v>1000474</v>
      </c>
      <c r="C400" t="str">
        <f t="shared" si="5369"/>
        <v>RG Bank, a Savings and Loan Association - Monte Vista, CO</v>
      </c>
      <c r="D400" s="21" t="s">
        <v>9424</v>
      </c>
      <c r="E400" s="19" t="s">
        <v>3054</v>
      </c>
      <c r="F400" s="19" t="s">
        <v>3010</v>
      </c>
      <c r="G400" s="19"/>
      <c r="K400" s="27">
        <v>391</v>
      </c>
      <c r="L400" s="28" t="str">
        <f>IF(HLOOKUP('Peer Comparison Tool'!$E$6,StateDropdownData,K400+1,FALSE)=0,"",HLOOKUP('Peer Comparison Tool'!$E$6,StateDropdownData,K400+1,FALSE))</f>
        <v/>
      </c>
      <c r="M400" s="29" t="str">
        <f>IF(HLOOKUP('Peer Comparison Tool'!$E$6,[0]!DropdownData,K400+1,FALSE)=0,"",HLOOKUP('Peer Comparison Tool'!$E$6,[0]!DropdownData,K400+1,FALSE))</f>
        <v/>
      </c>
      <c r="N400" s="27">
        <v>391</v>
      </c>
      <c r="O400" s="28" t="str">
        <f>IF(HLOOKUP('Peer Comparison Tool'!$G$6,StateDropdownData,N400+1,FALSE)=0,"",HLOOKUP('Peer Comparison Tool'!$G$6,StateDropdownData,N400+1,FALSE))</f>
        <v/>
      </c>
      <c r="P400" s="29" t="str">
        <f>IF(HLOOKUP('Peer Comparison Tool'!$G$6,DropdownData,N400+1,FALSE)=0,"",HLOOKUP('Peer Comparison Tool'!$G$6,DropdownData,N400+1,FALSE))</f>
        <v/>
      </c>
      <c r="Q400" s="27">
        <v>391</v>
      </c>
      <c r="R400" s="28" t="str">
        <f>IF(HLOOKUP('Peer Comparison Tool'!$I$6,StateDropdownData,Q400+1,FALSE)=0,"",HLOOKUP('Peer Comparison Tool'!$I$6,StateDropdownData,Q400+1,FALSE))</f>
        <v/>
      </c>
      <c r="S400" s="29" t="str">
        <f>IF(HLOOKUP('Peer Comparison Tool'!$I$6,DropdownData,Q400+1,FALSE)=0,"",HLOOKUP('Peer Comparison Tool'!$I$6,DropdownData,Q400+1,FALSE))</f>
        <v/>
      </c>
      <c r="T400" s="5" t="str">
        <f t="shared" ref="T400:AC409" si="5375">IFERROR(IF(VLOOKUP(INDEX($L$2:$HEG$5,4,T$471+$Q400-1),$B$2:$F$5568,5,FALSE)=T$473,INDEX($L$2:$HEG$5,4,T$471+$Q400-1),""),"")</f>
        <v/>
      </c>
      <c r="U400" s="5" t="str">
        <f t="shared" si="5375"/>
        <v/>
      </c>
      <c r="V400" s="5" t="str">
        <f t="shared" si="5375"/>
        <v/>
      </c>
      <c r="W400" s="5" t="str">
        <f t="shared" si="5375"/>
        <v/>
      </c>
      <c r="X400" s="5" t="str">
        <f t="shared" si="5375"/>
        <v/>
      </c>
      <c r="Y400" s="5" t="str">
        <f t="shared" si="5375"/>
        <v/>
      </c>
      <c r="Z400" s="5" t="str">
        <f t="shared" si="5375"/>
        <v/>
      </c>
      <c r="AA400" s="5" t="str">
        <f t="shared" si="5375"/>
        <v/>
      </c>
      <c r="AB400" s="5" t="str">
        <f t="shared" si="5375"/>
        <v/>
      </c>
      <c r="AC400" s="5" t="str">
        <f t="shared" si="5375"/>
        <v/>
      </c>
      <c r="AD400" s="5" t="str">
        <f t="shared" ref="AD400:AM409" si="5376">IFERROR(IF(VLOOKUP(INDEX($L$2:$HEG$5,4,AD$471+$Q400-1),$B$2:$F$5568,5,FALSE)=AD$473,INDEX($L$2:$HEG$5,4,AD$471+$Q400-1),""),"")</f>
        <v/>
      </c>
      <c r="AE400" s="5" t="str">
        <f t="shared" si="5376"/>
        <v/>
      </c>
      <c r="AF400" s="5" t="str">
        <f t="shared" si="5376"/>
        <v/>
      </c>
      <c r="AG400" s="5" t="str">
        <f t="shared" si="5376"/>
        <v/>
      </c>
      <c r="AH400" s="5" t="str">
        <f t="shared" si="5376"/>
        <v/>
      </c>
      <c r="AI400" s="5" t="str">
        <f t="shared" si="5376"/>
        <v/>
      </c>
      <c r="AJ400" s="5" t="str">
        <f t="shared" si="5376"/>
        <v/>
      </c>
      <c r="AK400" s="5" t="str">
        <f t="shared" si="5376"/>
        <v/>
      </c>
      <c r="AL400" s="5" t="str">
        <f t="shared" si="5376"/>
        <v/>
      </c>
      <c r="AM400" s="5" t="str">
        <f t="shared" si="5376"/>
        <v/>
      </c>
      <c r="AN400" s="5" t="str">
        <f t="shared" ref="AN400:AW409" si="5377">IFERROR(IF(VLOOKUP(INDEX($L$2:$HEG$5,4,AN$471+$Q400-1),$B$2:$F$5568,5,FALSE)=AN$473,INDEX($L$2:$HEG$5,4,AN$471+$Q400-1),""),"")</f>
        <v/>
      </c>
      <c r="AO400" s="5" t="str">
        <f t="shared" si="5377"/>
        <v/>
      </c>
      <c r="AP400" s="5" t="str">
        <f t="shared" si="5377"/>
        <v/>
      </c>
      <c r="AQ400" s="5" t="str">
        <f t="shared" si="5377"/>
        <v/>
      </c>
      <c r="AR400" s="5" t="str">
        <f t="shared" si="5377"/>
        <v/>
      </c>
      <c r="AS400" s="5" t="str">
        <f t="shared" si="5377"/>
        <v/>
      </c>
      <c r="AT400" s="5" t="str">
        <f t="shared" si="5377"/>
        <v/>
      </c>
      <c r="AU400" s="5" t="str">
        <f t="shared" si="5377"/>
        <v/>
      </c>
      <c r="AV400" s="5" t="str">
        <f t="shared" si="5377"/>
        <v/>
      </c>
      <c r="AW400" s="5" t="str">
        <f t="shared" si="5377"/>
        <v/>
      </c>
      <c r="AX400" s="5" t="str">
        <f t="shared" ref="AX400:BG409" si="5378">IFERROR(IF(VLOOKUP(INDEX($L$2:$HEG$5,4,AX$471+$Q400-1),$B$2:$F$5568,5,FALSE)=AX$473,INDEX($L$2:$HEG$5,4,AX$471+$Q400-1),""),"")</f>
        <v/>
      </c>
      <c r="AY400" s="5" t="str">
        <f t="shared" si="5378"/>
        <v/>
      </c>
      <c r="AZ400" s="5" t="str">
        <f t="shared" si="5378"/>
        <v/>
      </c>
      <c r="BA400" s="5" t="str">
        <f t="shared" si="5378"/>
        <v/>
      </c>
      <c r="BB400" s="5" t="str">
        <f t="shared" si="5378"/>
        <v/>
      </c>
      <c r="BC400" s="5" t="str">
        <f t="shared" si="5378"/>
        <v/>
      </c>
      <c r="BD400" s="5" t="str">
        <f t="shared" si="5378"/>
        <v/>
      </c>
      <c r="BE400" s="5" t="str">
        <f t="shared" si="5378"/>
        <v/>
      </c>
      <c r="BF400" s="5" t="str">
        <f t="shared" si="5378"/>
        <v/>
      </c>
      <c r="BG400" s="5" t="str">
        <f t="shared" si="5378"/>
        <v/>
      </c>
      <c r="BH400" s="5" t="str">
        <f t="shared" ref="BH400:BQ409" si="5379">IFERROR(IF(VLOOKUP(INDEX($L$2:$HEG$5,4,BH$471+$Q400-1),$B$2:$F$5568,5,FALSE)=BH$473,INDEX($L$2:$HEG$5,4,BH$471+$Q400-1),""),"")</f>
        <v/>
      </c>
      <c r="BI400" s="5" t="str">
        <f t="shared" si="5379"/>
        <v/>
      </c>
      <c r="BJ400" s="5" t="str">
        <f t="shared" si="5379"/>
        <v/>
      </c>
      <c r="BK400" s="5" t="str">
        <f t="shared" si="5379"/>
        <v/>
      </c>
      <c r="BL400" s="5" t="str">
        <f t="shared" si="5379"/>
        <v/>
      </c>
      <c r="BM400" s="5" t="str">
        <f t="shared" si="5379"/>
        <v/>
      </c>
      <c r="BN400" s="5" t="str">
        <f t="shared" si="5379"/>
        <v/>
      </c>
      <c r="BO400" s="5" t="str">
        <f t="shared" si="5379"/>
        <v/>
      </c>
      <c r="BP400" s="5" t="str">
        <f t="shared" si="5379"/>
        <v/>
      </c>
      <c r="BQ400" s="5" t="str">
        <f t="shared" si="5379"/>
        <v/>
      </c>
      <c r="BR400" s="5"/>
      <c r="BT400" s="5" t="str">
        <f t="shared" si="5320"/>
        <v/>
      </c>
      <c r="BU400" s="5" t="str">
        <f t="shared" si="5321"/>
        <v/>
      </c>
      <c r="BV400" s="5" t="str">
        <f t="shared" si="5322"/>
        <v/>
      </c>
      <c r="BW400" s="5" t="str">
        <f t="shared" si="5323"/>
        <v/>
      </c>
      <c r="BX400" s="5" t="str">
        <f t="shared" si="5324"/>
        <v/>
      </c>
      <c r="BY400" s="5" t="str">
        <f t="shared" si="5325"/>
        <v/>
      </c>
      <c r="BZ400" s="5" t="str">
        <f t="shared" si="5326"/>
        <v/>
      </c>
      <c r="CA400" s="5" t="str">
        <f t="shared" si="5327"/>
        <v/>
      </c>
      <c r="CB400" s="5" t="str">
        <f t="shared" si="5328"/>
        <v/>
      </c>
      <c r="CC400" s="5" t="str">
        <f t="shared" si="5329"/>
        <v/>
      </c>
      <c r="CD400" s="5" t="str">
        <f t="shared" si="5330"/>
        <v/>
      </c>
      <c r="CE400" s="5" t="str">
        <f t="shared" si="5331"/>
        <v/>
      </c>
      <c r="CF400" s="5" t="str">
        <f t="shared" si="5332"/>
        <v/>
      </c>
      <c r="CG400" s="5" t="str">
        <f t="shared" si="5333"/>
        <v/>
      </c>
      <c r="CH400" s="5" t="str">
        <f t="shared" si="5334"/>
        <v/>
      </c>
      <c r="CI400" s="5" t="str">
        <f t="shared" si="5335"/>
        <v/>
      </c>
      <c r="CJ400" s="5" t="str">
        <f t="shared" si="5336"/>
        <v/>
      </c>
      <c r="CK400" s="5" t="str">
        <f t="shared" si="5337"/>
        <v/>
      </c>
      <c r="CL400" s="5" t="str">
        <f t="shared" si="5338"/>
        <v/>
      </c>
      <c r="CM400" s="5" t="str">
        <f t="shared" si="5339"/>
        <v/>
      </c>
      <c r="CN400" s="5" t="str">
        <f t="shared" si="5340"/>
        <v/>
      </c>
      <c r="CO400" s="5" t="str">
        <f t="shared" si="5341"/>
        <v/>
      </c>
      <c r="CP400" s="5" t="str">
        <f t="shared" si="5342"/>
        <v/>
      </c>
      <c r="CQ400" s="5" t="str">
        <f t="shared" si="5343"/>
        <v/>
      </c>
      <c r="CR400" s="5" t="str">
        <f t="shared" si="5344"/>
        <v/>
      </c>
      <c r="CS400" s="5" t="str">
        <f t="shared" si="5345"/>
        <v/>
      </c>
      <c r="CT400" s="5" t="str">
        <f t="shared" si="5346"/>
        <v/>
      </c>
      <c r="CU400" s="5" t="str">
        <f t="shared" si="5347"/>
        <v/>
      </c>
      <c r="CV400" s="5" t="str">
        <f t="shared" si="5348"/>
        <v/>
      </c>
      <c r="CW400" s="5" t="str">
        <f t="shared" si="5349"/>
        <v/>
      </c>
      <c r="CX400" s="5" t="str">
        <f t="shared" si="5350"/>
        <v/>
      </c>
      <c r="CY400" s="5" t="str">
        <f t="shared" si="5351"/>
        <v/>
      </c>
      <c r="CZ400" s="5" t="str">
        <f t="shared" si="5352"/>
        <v/>
      </c>
      <c r="DA400" s="5" t="str">
        <f t="shared" si="5353"/>
        <v/>
      </c>
      <c r="DB400" s="5" t="str">
        <f t="shared" si="5354"/>
        <v/>
      </c>
      <c r="DC400" s="5" t="str">
        <f t="shared" si="5355"/>
        <v/>
      </c>
      <c r="DD400" s="5" t="str">
        <f t="shared" si="5356"/>
        <v/>
      </c>
      <c r="DE400" s="5" t="str">
        <f t="shared" si="5357"/>
        <v/>
      </c>
      <c r="DF400" s="5" t="str">
        <f t="shared" si="5358"/>
        <v/>
      </c>
      <c r="DG400" s="5" t="str">
        <f t="shared" si="5359"/>
        <v/>
      </c>
      <c r="DH400" s="5" t="str">
        <f t="shared" si="5360"/>
        <v/>
      </c>
      <c r="DI400" s="5" t="str">
        <f t="shared" si="5361"/>
        <v/>
      </c>
      <c r="DJ400" s="5" t="str">
        <f t="shared" si="5362"/>
        <v/>
      </c>
      <c r="DK400" s="5" t="str">
        <f t="shared" si="5363"/>
        <v/>
      </c>
      <c r="DL400" s="5" t="str">
        <f t="shared" si="5364"/>
        <v/>
      </c>
      <c r="DM400" s="5" t="str">
        <f t="shared" si="5365"/>
        <v/>
      </c>
      <c r="DN400" s="5" t="str">
        <f t="shared" si="5366"/>
        <v/>
      </c>
      <c r="DO400" s="5" t="str">
        <f t="shared" si="5367"/>
        <v/>
      </c>
      <c r="DP400" s="5" t="str">
        <f t="shared" si="5368"/>
        <v/>
      </c>
      <c r="DQ400" s="5" t="str">
        <f t="shared" si="5309"/>
        <v/>
      </c>
    </row>
    <row r="401" spans="1:121" x14ac:dyDescent="0.25">
      <c r="A401">
        <v>400</v>
      </c>
      <c r="B401" s="5">
        <v>1007167</v>
      </c>
      <c r="C401" t="str">
        <f t="shared" si="5369"/>
        <v>Rocky Mountain Bank and Trust - Florence, CO</v>
      </c>
      <c r="D401" s="21" t="s">
        <v>9425</v>
      </c>
      <c r="E401" s="19" t="s">
        <v>2852</v>
      </c>
      <c r="F401" s="19" t="s">
        <v>3010</v>
      </c>
      <c r="G401" s="19"/>
      <c r="K401" s="27">
        <v>392</v>
      </c>
      <c r="L401" s="28" t="str">
        <f>IF(HLOOKUP('Peer Comparison Tool'!$E$6,StateDropdownData,K401+1,FALSE)=0,"",HLOOKUP('Peer Comparison Tool'!$E$6,StateDropdownData,K401+1,FALSE))</f>
        <v/>
      </c>
      <c r="M401" s="29" t="str">
        <f>IF(HLOOKUP('Peer Comparison Tool'!$E$6,[0]!DropdownData,K401+1,FALSE)=0,"",HLOOKUP('Peer Comparison Tool'!$E$6,[0]!DropdownData,K401+1,FALSE))</f>
        <v/>
      </c>
      <c r="N401" s="27">
        <v>392</v>
      </c>
      <c r="O401" s="28" t="str">
        <f>IF(HLOOKUP('Peer Comparison Tool'!$G$6,StateDropdownData,N401+1,FALSE)=0,"",HLOOKUP('Peer Comparison Tool'!$G$6,StateDropdownData,N401+1,FALSE))</f>
        <v/>
      </c>
      <c r="P401" s="29" t="str">
        <f>IF(HLOOKUP('Peer Comparison Tool'!$G$6,DropdownData,N401+1,FALSE)=0,"",HLOOKUP('Peer Comparison Tool'!$G$6,DropdownData,N401+1,FALSE))</f>
        <v/>
      </c>
      <c r="Q401" s="27">
        <v>392</v>
      </c>
      <c r="R401" s="28" t="str">
        <f>IF(HLOOKUP('Peer Comparison Tool'!$I$6,StateDropdownData,Q401+1,FALSE)=0,"",HLOOKUP('Peer Comparison Tool'!$I$6,StateDropdownData,Q401+1,FALSE))</f>
        <v/>
      </c>
      <c r="S401" s="29" t="str">
        <f>IF(HLOOKUP('Peer Comparison Tool'!$I$6,DropdownData,Q401+1,FALSE)=0,"",HLOOKUP('Peer Comparison Tool'!$I$6,DropdownData,Q401+1,FALSE))</f>
        <v/>
      </c>
      <c r="T401" s="5" t="str">
        <f t="shared" si="5375"/>
        <v/>
      </c>
      <c r="U401" s="5" t="str">
        <f t="shared" si="5375"/>
        <v/>
      </c>
      <c r="V401" s="5" t="str">
        <f t="shared" si="5375"/>
        <v/>
      </c>
      <c r="W401" s="5" t="str">
        <f t="shared" si="5375"/>
        <v/>
      </c>
      <c r="X401" s="5" t="str">
        <f t="shared" si="5375"/>
        <v/>
      </c>
      <c r="Y401" s="5" t="str">
        <f t="shared" si="5375"/>
        <v/>
      </c>
      <c r="Z401" s="5" t="str">
        <f t="shared" si="5375"/>
        <v/>
      </c>
      <c r="AA401" s="5" t="str">
        <f t="shared" si="5375"/>
        <v/>
      </c>
      <c r="AB401" s="5" t="str">
        <f t="shared" si="5375"/>
        <v/>
      </c>
      <c r="AC401" s="5" t="str">
        <f t="shared" si="5375"/>
        <v/>
      </c>
      <c r="AD401" s="5" t="str">
        <f t="shared" si="5376"/>
        <v/>
      </c>
      <c r="AE401" s="5" t="str">
        <f t="shared" si="5376"/>
        <v/>
      </c>
      <c r="AF401" s="5" t="str">
        <f t="shared" si="5376"/>
        <v/>
      </c>
      <c r="AG401" s="5" t="str">
        <f t="shared" si="5376"/>
        <v/>
      </c>
      <c r="AH401" s="5" t="str">
        <f t="shared" si="5376"/>
        <v/>
      </c>
      <c r="AI401" s="5" t="str">
        <f t="shared" si="5376"/>
        <v/>
      </c>
      <c r="AJ401" s="5" t="str">
        <f t="shared" si="5376"/>
        <v/>
      </c>
      <c r="AK401" s="5" t="str">
        <f t="shared" si="5376"/>
        <v/>
      </c>
      <c r="AL401" s="5" t="str">
        <f t="shared" si="5376"/>
        <v/>
      </c>
      <c r="AM401" s="5" t="str">
        <f t="shared" si="5376"/>
        <v/>
      </c>
      <c r="AN401" s="5" t="str">
        <f t="shared" si="5377"/>
        <v/>
      </c>
      <c r="AO401" s="5" t="str">
        <f t="shared" si="5377"/>
        <v/>
      </c>
      <c r="AP401" s="5" t="str">
        <f t="shared" si="5377"/>
        <v/>
      </c>
      <c r="AQ401" s="5" t="str">
        <f t="shared" si="5377"/>
        <v/>
      </c>
      <c r="AR401" s="5" t="str">
        <f t="shared" si="5377"/>
        <v/>
      </c>
      <c r="AS401" s="5" t="str">
        <f t="shared" si="5377"/>
        <v/>
      </c>
      <c r="AT401" s="5" t="str">
        <f t="shared" si="5377"/>
        <v/>
      </c>
      <c r="AU401" s="5" t="str">
        <f t="shared" si="5377"/>
        <v/>
      </c>
      <c r="AV401" s="5" t="str">
        <f t="shared" si="5377"/>
        <v/>
      </c>
      <c r="AW401" s="5" t="str">
        <f t="shared" si="5377"/>
        <v/>
      </c>
      <c r="AX401" s="5" t="str">
        <f t="shared" si="5378"/>
        <v/>
      </c>
      <c r="AY401" s="5" t="str">
        <f t="shared" si="5378"/>
        <v/>
      </c>
      <c r="AZ401" s="5" t="str">
        <f t="shared" si="5378"/>
        <v/>
      </c>
      <c r="BA401" s="5" t="str">
        <f t="shared" si="5378"/>
        <v/>
      </c>
      <c r="BB401" s="5" t="str">
        <f t="shared" si="5378"/>
        <v/>
      </c>
      <c r="BC401" s="5" t="str">
        <f t="shared" si="5378"/>
        <v/>
      </c>
      <c r="BD401" s="5" t="str">
        <f t="shared" si="5378"/>
        <v/>
      </c>
      <c r="BE401" s="5" t="str">
        <f t="shared" si="5378"/>
        <v/>
      </c>
      <c r="BF401" s="5" t="str">
        <f t="shared" si="5378"/>
        <v/>
      </c>
      <c r="BG401" s="5" t="str">
        <f t="shared" si="5378"/>
        <v/>
      </c>
      <c r="BH401" s="5" t="str">
        <f t="shared" si="5379"/>
        <v/>
      </c>
      <c r="BI401" s="5" t="str">
        <f t="shared" si="5379"/>
        <v/>
      </c>
      <c r="BJ401" s="5" t="str">
        <f t="shared" si="5379"/>
        <v/>
      </c>
      <c r="BK401" s="5" t="str">
        <f t="shared" si="5379"/>
        <v/>
      </c>
      <c r="BL401" s="5" t="str">
        <f t="shared" si="5379"/>
        <v/>
      </c>
      <c r="BM401" s="5" t="str">
        <f t="shared" si="5379"/>
        <v/>
      </c>
      <c r="BN401" s="5" t="str">
        <f t="shared" si="5379"/>
        <v/>
      </c>
      <c r="BO401" s="5" t="str">
        <f t="shared" si="5379"/>
        <v/>
      </c>
      <c r="BP401" s="5" t="str">
        <f t="shared" si="5379"/>
        <v/>
      </c>
      <c r="BQ401" s="5" t="str">
        <f t="shared" si="5379"/>
        <v/>
      </c>
      <c r="BR401" s="5"/>
      <c r="BT401" s="5" t="str">
        <f t="shared" si="5320"/>
        <v/>
      </c>
      <c r="BU401" s="5" t="str">
        <f t="shared" si="5321"/>
        <v/>
      </c>
      <c r="BV401" s="5" t="str">
        <f t="shared" si="5322"/>
        <v/>
      </c>
      <c r="BW401" s="5" t="str">
        <f t="shared" si="5323"/>
        <v/>
      </c>
      <c r="BX401" s="5" t="str">
        <f t="shared" si="5324"/>
        <v/>
      </c>
      <c r="BY401" s="5" t="str">
        <f t="shared" si="5325"/>
        <v/>
      </c>
      <c r="BZ401" s="5" t="str">
        <f t="shared" si="5326"/>
        <v/>
      </c>
      <c r="CA401" s="5" t="str">
        <f t="shared" si="5327"/>
        <v/>
      </c>
      <c r="CB401" s="5" t="str">
        <f t="shared" si="5328"/>
        <v/>
      </c>
      <c r="CC401" s="5" t="str">
        <f t="shared" si="5329"/>
        <v/>
      </c>
      <c r="CD401" s="5" t="str">
        <f t="shared" si="5330"/>
        <v/>
      </c>
      <c r="CE401" s="5" t="str">
        <f t="shared" si="5331"/>
        <v/>
      </c>
      <c r="CF401" s="5" t="str">
        <f t="shared" si="5332"/>
        <v/>
      </c>
      <c r="CG401" s="5" t="str">
        <f t="shared" si="5333"/>
        <v/>
      </c>
      <c r="CH401" s="5" t="str">
        <f t="shared" si="5334"/>
        <v/>
      </c>
      <c r="CI401" s="5" t="str">
        <f t="shared" si="5335"/>
        <v/>
      </c>
      <c r="CJ401" s="5" t="str">
        <f t="shared" si="5336"/>
        <v/>
      </c>
      <c r="CK401" s="5" t="str">
        <f t="shared" si="5337"/>
        <v/>
      </c>
      <c r="CL401" s="5" t="str">
        <f t="shared" si="5338"/>
        <v/>
      </c>
      <c r="CM401" s="5" t="str">
        <f t="shared" si="5339"/>
        <v/>
      </c>
      <c r="CN401" s="5" t="str">
        <f t="shared" si="5340"/>
        <v/>
      </c>
      <c r="CO401" s="5" t="str">
        <f t="shared" si="5341"/>
        <v/>
      </c>
      <c r="CP401" s="5" t="str">
        <f t="shared" si="5342"/>
        <v/>
      </c>
      <c r="CQ401" s="5" t="str">
        <f t="shared" si="5343"/>
        <v/>
      </c>
      <c r="CR401" s="5" t="str">
        <f t="shared" si="5344"/>
        <v/>
      </c>
      <c r="CS401" s="5" t="str">
        <f t="shared" si="5345"/>
        <v/>
      </c>
      <c r="CT401" s="5" t="str">
        <f t="shared" si="5346"/>
        <v/>
      </c>
      <c r="CU401" s="5" t="str">
        <f t="shared" si="5347"/>
        <v/>
      </c>
      <c r="CV401" s="5" t="str">
        <f t="shared" si="5348"/>
        <v/>
      </c>
      <c r="CW401" s="5" t="str">
        <f t="shared" si="5349"/>
        <v/>
      </c>
      <c r="CX401" s="5" t="str">
        <f t="shared" si="5350"/>
        <v/>
      </c>
      <c r="CY401" s="5" t="str">
        <f t="shared" si="5351"/>
        <v/>
      </c>
      <c r="CZ401" s="5" t="str">
        <f t="shared" si="5352"/>
        <v/>
      </c>
      <c r="DA401" s="5" t="str">
        <f t="shared" si="5353"/>
        <v/>
      </c>
      <c r="DB401" s="5" t="str">
        <f t="shared" si="5354"/>
        <v/>
      </c>
      <c r="DC401" s="5" t="str">
        <f t="shared" si="5355"/>
        <v/>
      </c>
      <c r="DD401" s="5" t="str">
        <f t="shared" si="5356"/>
        <v/>
      </c>
      <c r="DE401" s="5" t="str">
        <f t="shared" si="5357"/>
        <v/>
      </c>
      <c r="DF401" s="5" t="str">
        <f t="shared" si="5358"/>
        <v/>
      </c>
      <c r="DG401" s="5" t="str">
        <f t="shared" si="5359"/>
        <v/>
      </c>
      <c r="DH401" s="5" t="str">
        <f t="shared" si="5360"/>
        <v/>
      </c>
      <c r="DI401" s="5" t="str">
        <f t="shared" si="5361"/>
        <v/>
      </c>
      <c r="DJ401" s="5" t="str">
        <f t="shared" si="5362"/>
        <v/>
      </c>
      <c r="DK401" s="5" t="str">
        <f t="shared" si="5363"/>
        <v/>
      </c>
      <c r="DL401" s="5" t="str">
        <f t="shared" si="5364"/>
        <v/>
      </c>
      <c r="DM401" s="5" t="str">
        <f t="shared" si="5365"/>
        <v/>
      </c>
      <c r="DN401" s="5" t="str">
        <f t="shared" si="5366"/>
        <v/>
      </c>
      <c r="DO401" s="5" t="str">
        <f t="shared" si="5367"/>
        <v/>
      </c>
      <c r="DP401" s="5" t="str">
        <f t="shared" si="5368"/>
        <v/>
      </c>
      <c r="DQ401" s="5" t="str">
        <f t="shared" si="5309"/>
        <v/>
      </c>
    </row>
    <row r="402" spans="1:121" x14ac:dyDescent="0.25">
      <c r="A402">
        <v>401</v>
      </c>
      <c r="B402" s="5">
        <v>1000386</v>
      </c>
      <c r="C402" t="str">
        <f t="shared" si="5369"/>
        <v>San Luis Valley Federal Bank - Alamosa, CO</v>
      </c>
      <c r="D402" s="21" t="s">
        <v>573</v>
      </c>
      <c r="E402" s="19" t="s">
        <v>3011</v>
      </c>
      <c r="F402" s="19" t="s">
        <v>3010</v>
      </c>
      <c r="G402" s="19"/>
      <c r="K402" s="27">
        <v>393</v>
      </c>
      <c r="L402" s="28" t="str">
        <f>IF(HLOOKUP('Peer Comparison Tool'!$E$6,StateDropdownData,K402+1,FALSE)=0,"",HLOOKUP('Peer Comparison Tool'!$E$6,StateDropdownData,K402+1,FALSE))</f>
        <v/>
      </c>
      <c r="M402" s="29" t="str">
        <f>IF(HLOOKUP('Peer Comparison Tool'!$E$6,[0]!DropdownData,K402+1,FALSE)=0,"",HLOOKUP('Peer Comparison Tool'!$E$6,[0]!DropdownData,K402+1,FALSE))</f>
        <v/>
      </c>
      <c r="N402" s="27">
        <v>393</v>
      </c>
      <c r="O402" s="28" t="str">
        <f>IF(HLOOKUP('Peer Comparison Tool'!$G$6,StateDropdownData,N402+1,FALSE)=0,"",HLOOKUP('Peer Comparison Tool'!$G$6,StateDropdownData,N402+1,FALSE))</f>
        <v/>
      </c>
      <c r="P402" s="29" t="str">
        <f>IF(HLOOKUP('Peer Comparison Tool'!$G$6,DropdownData,N402+1,FALSE)=0,"",HLOOKUP('Peer Comparison Tool'!$G$6,DropdownData,N402+1,FALSE))</f>
        <v/>
      </c>
      <c r="Q402" s="27">
        <v>393</v>
      </c>
      <c r="R402" s="28" t="str">
        <f>IF(HLOOKUP('Peer Comparison Tool'!$I$6,StateDropdownData,Q402+1,FALSE)=0,"",HLOOKUP('Peer Comparison Tool'!$I$6,StateDropdownData,Q402+1,FALSE))</f>
        <v/>
      </c>
      <c r="S402" s="29" t="str">
        <f>IF(HLOOKUP('Peer Comparison Tool'!$I$6,DropdownData,Q402+1,FALSE)=0,"",HLOOKUP('Peer Comparison Tool'!$I$6,DropdownData,Q402+1,FALSE))</f>
        <v/>
      </c>
      <c r="T402" s="5" t="str">
        <f t="shared" si="5375"/>
        <v/>
      </c>
      <c r="U402" s="5" t="str">
        <f t="shared" si="5375"/>
        <v/>
      </c>
      <c r="V402" s="5" t="str">
        <f t="shared" si="5375"/>
        <v/>
      </c>
      <c r="W402" s="5" t="str">
        <f t="shared" si="5375"/>
        <v/>
      </c>
      <c r="X402" s="5" t="str">
        <f t="shared" si="5375"/>
        <v/>
      </c>
      <c r="Y402" s="5" t="str">
        <f t="shared" si="5375"/>
        <v/>
      </c>
      <c r="Z402" s="5" t="str">
        <f t="shared" si="5375"/>
        <v/>
      </c>
      <c r="AA402" s="5" t="str">
        <f t="shared" si="5375"/>
        <v/>
      </c>
      <c r="AB402" s="5" t="str">
        <f t="shared" si="5375"/>
        <v/>
      </c>
      <c r="AC402" s="5" t="str">
        <f t="shared" si="5375"/>
        <v/>
      </c>
      <c r="AD402" s="5" t="str">
        <f t="shared" si="5376"/>
        <v/>
      </c>
      <c r="AE402" s="5" t="str">
        <f t="shared" si="5376"/>
        <v/>
      </c>
      <c r="AF402" s="5" t="str">
        <f t="shared" si="5376"/>
        <v/>
      </c>
      <c r="AG402" s="5" t="str">
        <f t="shared" si="5376"/>
        <v/>
      </c>
      <c r="AH402" s="5" t="str">
        <f t="shared" si="5376"/>
        <v/>
      </c>
      <c r="AI402" s="5" t="str">
        <f t="shared" si="5376"/>
        <v/>
      </c>
      <c r="AJ402" s="5" t="str">
        <f t="shared" si="5376"/>
        <v/>
      </c>
      <c r="AK402" s="5" t="str">
        <f t="shared" si="5376"/>
        <v/>
      </c>
      <c r="AL402" s="5" t="str">
        <f t="shared" si="5376"/>
        <v/>
      </c>
      <c r="AM402" s="5" t="str">
        <f t="shared" si="5376"/>
        <v/>
      </c>
      <c r="AN402" s="5" t="str">
        <f t="shared" si="5377"/>
        <v/>
      </c>
      <c r="AO402" s="5" t="str">
        <f t="shared" si="5377"/>
        <v/>
      </c>
      <c r="AP402" s="5" t="str">
        <f t="shared" si="5377"/>
        <v/>
      </c>
      <c r="AQ402" s="5" t="str">
        <f t="shared" si="5377"/>
        <v/>
      </c>
      <c r="AR402" s="5" t="str">
        <f t="shared" si="5377"/>
        <v/>
      </c>
      <c r="AS402" s="5" t="str">
        <f t="shared" si="5377"/>
        <v/>
      </c>
      <c r="AT402" s="5" t="str">
        <f t="shared" si="5377"/>
        <v/>
      </c>
      <c r="AU402" s="5" t="str">
        <f t="shared" si="5377"/>
        <v/>
      </c>
      <c r="AV402" s="5" t="str">
        <f t="shared" si="5377"/>
        <v/>
      </c>
      <c r="AW402" s="5" t="str">
        <f t="shared" si="5377"/>
        <v/>
      </c>
      <c r="AX402" s="5" t="str">
        <f t="shared" si="5378"/>
        <v/>
      </c>
      <c r="AY402" s="5" t="str">
        <f t="shared" si="5378"/>
        <v/>
      </c>
      <c r="AZ402" s="5" t="str">
        <f t="shared" si="5378"/>
        <v/>
      </c>
      <c r="BA402" s="5" t="str">
        <f t="shared" si="5378"/>
        <v/>
      </c>
      <c r="BB402" s="5" t="str">
        <f t="shared" si="5378"/>
        <v/>
      </c>
      <c r="BC402" s="5" t="str">
        <f t="shared" si="5378"/>
        <v/>
      </c>
      <c r="BD402" s="5" t="str">
        <f t="shared" si="5378"/>
        <v/>
      </c>
      <c r="BE402" s="5" t="str">
        <f t="shared" si="5378"/>
        <v/>
      </c>
      <c r="BF402" s="5" t="str">
        <f t="shared" si="5378"/>
        <v/>
      </c>
      <c r="BG402" s="5" t="str">
        <f t="shared" si="5378"/>
        <v/>
      </c>
      <c r="BH402" s="5" t="str">
        <f t="shared" si="5379"/>
        <v/>
      </c>
      <c r="BI402" s="5" t="str">
        <f t="shared" si="5379"/>
        <v/>
      </c>
      <c r="BJ402" s="5" t="str">
        <f t="shared" si="5379"/>
        <v/>
      </c>
      <c r="BK402" s="5" t="str">
        <f t="shared" si="5379"/>
        <v/>
      </c>
      <c r="BL402" s="5" t="str">
        <f t="shared" si="5379"/>
        <v/>
      </c>
      <c r="BM402" s="5" t="str">
        <f t="shared" si="5379"/>
        <v/>
      </c>
      <c r="BN402" s="5" t="str">
        <f t="shared" si="5379"/>
        <v/>
      </c>
      <c r="BO402" s="5" t="str">
        <f t="shared" si="5379"/>
        <v/>
      </c>
      <c r="BP402" s="5" t="str">
        <f t="shared" si="5379"/>
        <v/>
      </c>
      <c r="BQ402" s="5" t="str">
        <f t="shared" si="5379"/>
        <v/>
      </c>
      <c r="BR402" s="5"/>
      <c r="BT402" s="5" t="str">
        <f t="shared" si="5320"/>
        <v/>
      </c>
      <c r="BU402" s="5" t="str">
        <f t="shared" si="5321"/>
        <v/>
      </c>
      <c r="BV402" s="5" t="str">
        <f t="shared" si="5322"/>
        <v/>
      </c>
      <c r="BW402" s="5" t="str">
        <f t="shared" si="5323"/>
        <v/>
      </c>
      <c r="BX402" s="5" t="str">
        <f t="shared" si="5324"/>
        <v/>
      </c>
      <c r="BY402" s="5" t="str">
        <f t="shared" si="5325"/>
        <v/>
      </c>
      <c r="BZ402" s="5" t="str">
        <f t="shared" si="5326"/>
        <v/>
      </c>
      <c r="CA402" s="5" t="str">
        <f t="shared" si="5327"/>
        <v/>
      </c>
      <c r="CB402" s="5" t="str">
        <f t="shared" si="5328"/>
        <v/>
      </c>
      <c r="CC402" s="5" t="str">
        <f t="shared" si="5329"/>
        <v/>
      </c>
      <c r="CD402" s="5" t="str">
        <f t="shared" si="5330"/>
        <v/>
      </c>
      <c r="CE402" s="5" t="str">
        <f t="shared" si="5331"/>
        <v/>
      </c>
      <c r="CF402" s="5" t="str">
        <f t="shared" si="5332"/>
        <v/>
      </c>
      <c r="CG402" s="5" t="str">
        <f t="shared" si="5333"/>
        <v/>
      </c>
      <c r="CH402" s="5" t="str">
        <f t="shared" si="5334"/>
        <v/>
      </c>
      <c r="CI402" s="5" t="str">
        <f t="shared" si="5335"/>
        <v/>
      </c>
      <c r="CJ402" s="5" t="str">
        <f t="shared" si="5336"/>
        <v/>
      </c>
      <c r="CK402" s="5" t="str">
        <f t="shared" si="5337"/>
        <v/>
      </c>
      <c r="CL402" s="5" t="str">
        <f t="shared" si="5338"/>
        <v/>
      </c>
      <c r="CM402" s="5" t="str">
        <f t="shared" si="5339"/>
        <v/>
      </c>
      <c r="CN402" s="5" t="str">
        <f t="shared" si="5340"/>
        <v/>
      </c>
      <c r="CO402" s="5" t="str">
        <f t="shared" si="5341"/>
        <v/>
      </c>
      <c r="CP402" s="5" t="str">
        <f t="shared" si="5342"/>
        <v/>
      </c>
      <c r="CQ402" s="5" t="str">
        <f t="shared" si="5343"/>
        <v/>
      </c>
      <c r="CR402" s="5" t="str">
        <f t="shared" si="5344"/>
        <v/>
      </c>
      <c r="CS402" s="5" t="str">
        <f t="shared" si="5345"/>
        <v/>
      </c>
      <c r="CT402" s="5" t="str">
        <f t="shared" si="5346"/>
        <v/>
      </c>
      <c r="CU402" s="5" t="str">
        <f t="shared" si="5347"/>
        <v/>
      </c>
      <c r="CV402" s="5" t="str">
        <f t="shared" si="5348"/>
        <v/>
      </c>
      <c r="CW402" s="5" t="str">
        <f t="shared" si="5349"/>
        <v/>
      </c>
      <c r="CX402" s="5" t="str">
        <f t="shared" si="5350"/>
        <v/>
      </c>
      <c r="CY402" s="5" t="str">
        <f t="shared" si="5351"/>
        <v/>
      </c>
      <c r="CZ402" s="5" t="str">
        <f t="shared" si="5352"/>
        <v/>
      </c>
      <c r="DA402" s="5" t="str">
        <f t="shared" si="5353"/>
        <v/>
      </c>
      <c r="DB402" s="5" t="str">
        <f t="shared" si="5354"/>
        <v/>
      </c>
      <c r="DC402" s="5" t="str">
        <f t="shared" si="5355"/>
        <v/>
      </c>
      <c r="DD402" s="5" t="str">
        <f t="shared" si="5356"/>
        <v/>
      </c>
      <c r="DE402" s="5" t="str">
        <f t="shared" si="5357"/>
        <v/>
      </c>
      <c r="DF402" s="5" t="str">
        <f t="shared" si="5358"/>
        <v/>
      </c>
      <c r="DG402" s="5" t="str">
        <f t="shared" si="5359"/>
        <v/>
      </c>
      <c r="DH402" s="5" t="str">
        <f t="shared" si="5360"/>
        <v/>
      </c>
      <c r="DI402" s="5" t="str">
        <f t="shared" si="5361"/>
        <v/>
      </c>
      <c r="DJ402" s="5" t="str">
        <f t="shared" si="5362"/>
        <v/>
      </c>
      <c r="DK402" s="5" t="str">
        <f t="shared" si="5363"/>
        <v/>
      </c>
      <c r="DL402" s="5" t="str">
        <f t="shared" si="5364"/>
        <v/>
      </c>
      <c r="DM402" s="5" t="str">
        <f t="shared" si="5365"/>
        <v/>
      </c>
      <c r="DN402" s="5" t="str">
        <f t="shared" si="5366"/>
        <v/>
      </c>
      <c r="DO402" s="5" t="str">
        <f t="shared" si="5367"/>
        <v/>
      </c>
      <c r="DP402" s="5" t="str">
        <f t="shared" si="5368"/>
        <v/>
      </c>
      <c r="DQ402" s="5" t="str">
        <f t="shared" si="5309"/>
        <v/>
      </c>
    </row>
    <row r="403" spans="1:121" x14ac:dyDescent="0.25">
      <c r="A403">
        <v>402</v>
      </c>
      <c r="B403" s="5">
        <v>4146528</v>
      </c>
      <c r="C403" t="str">
        <f t="shared" si="5369"/>
        <v>Solera National Bank - Lakewood, CO</v>
      </c>
      <c r="D403" s="21" t="s">
        <v>2423</v>
      </c>
      <c r="E403" s="19" t="s">
        <v>3037</v>
      </c>
      <c r="F403" s="19" t="s">
        <v>3010</v>
      </c>
      <c r="G403" s="19"/>
      <c r="K403" s="27">
        <v>394</v>
      </c>
      <c r="L403" s="28" t="str">
        <f>IF(HLOOKUP('Peer Comparison Tool'!$E$6,StateDropdownData,K403+1,FALSE)=0,"",HLOOKUP('Peer Comparison Tool'!$E$6,StateDropdownData,K403+1,FALSE))</f>
        <v/>
      </c>
      <c r="M403" s="29" t="str">
        <f>IF(HLOOKUP('Peer Comparison Tool'!$E$6,[0]!DropdownData,K403+1,FALSE)=0,"",HLOOKUP('Peer Comparison Tool'!$E$6,[0]!DropdownData,K403+1,FALSE))</f>
        <v/>
      </c>
      <c r="N403" s="27">
        <v>394</v>
      </c>
      <c r="O403" s="28" t="str">
        <f>IF(HLOOKUP('Peer Comparison Tool'!$G$6,StateDropdownData,N403+1,FALSE)=0,"",HLOOKUP('Peer Comparison Tool'!$G$6,StateDropdownData,N403+1,FALSE))</f>
        <v/>
      </c>
      <c r="P403" s="29" t="str">
        <f>IF(HLOOKUP('Peer Comparison Tool'!$G$6,DropdownData,N403+1,FALSE)=0,"",HLOOKUP('Peer Comparison Tool'!$G$6,DropdownData,N403+1,FALSE))</f>
        <v/>
      </c>
      <c r="Q403" s="27">
        <v>394</v>
      </c>
      <c r="R403" s="28" t="str">
        <f>IF(HLOOKUP('Peer Comparison Tool'!$I$6,StateDropdownData,Q403+1,FALSE)=0,"",HLOOKUP('Peer Comparison Tool'!$I$6,StateDropdownData,Q403+1,FALSE))</f>
        <v/>
      </c>
      <c r="S403" s="29" t="str">
        <f>IF(HLOOKUP('Peer Comparison Tool'!$I$6,DropdownData,Q403+1,FALSE)=0,"",HLOOKUP('Peer Comparison Tool'!$I$6,DropdownData,Q403+1,FALSE))</f>
        <v/>
      </c>
      <c r="T403" s="5" t="str">
        <f t="shared" si="5375"/>
        <v/>
      </c>
      <c r="U403" s="5" t="str">
        <f t="shared" si="5375"/>
        <v/>
      </c>
      <c r="V403" s="5" t="str">
        <f t="shared" si="5375"/>
        <v/>
      </c>
      <c r="W403" s="5" t="str">
        <f t="shared" si="5375"/>
        <v/>
      </c>
      <c r="X403" s="5" t="str">
        <f t="shared" si="5375"/>
        <v/>
      </c>
      <c r="Y403" s="5" t="str">
        <f t="shared" si="5375"/>
        <v/>
      </c>
      <c r="Z403" s="5" t="str">
        <f t="shared" si="5375"/>
        <v/>
      </c>
      <c r="AA403" s="5" t="str">
        <f t="shared" si="5375"/>
        <v/>
      </c>
      <c r="AB403" s="5" t="str">
        <f t="shared" si="5375"/>
        <v/>
      </c>
      <c r="AC403" s="5" t="str">
        <f t="shared" si="5375"/>
        <v/>
      </c>
      <c r="AD403" s="5" t="str">
        <f t="shared" si="5376"/>
        <v/>
      </c>
      <c r="AE403" s="5" t="str">
        <f t="shared" si="5376"/>
        <v/>
      </c>
      <c r="AF403" s="5" t="str">
        <f t="shared" si="5376"/>
        <v/>
      </c>
      <c r="AG403" s="5" t="str">
        <f t="shared" si="5376"/>
        <v/>
      </c>
      <c r="AH403" s="5" t="str">
        <f t="shared" si="5376"/>
        <v/>
      </c>
      <c r="AI403" s="5" t="str">
        <f t="shared" si="5376"/>
        <v/>
      </c>
      <c r="AJ403" s="5" t="str">
        <f t="shared" si="5376"/>
        <v/>
      </c>
      <c r="AK403" s="5" t="str">
        <f t="shared" si="5376"/>
        <v/>
      </c>
      <c r="AL403" s="5" t="str">
        <f t="shared" si="5376"/>
        <v/>
      </c>
      <c r="AM403" s="5" t="str">
        <f t="shared" si="5376"/>
        <v/>
      </c>
      <c r="AN403" s="5" t="str">
        <f t="shared" si="5377"/>
        <v/>
      </c>
      <c r="AO403" s="5" t="str">
        <f t="shared" si="5377"/>
        <v/>
      </c>
      <c r="AP403" s="5" t="str">
        <f t="shared" si="5377"/>
        <v/>
      </c>
      <c r="AQ403" s="5" t="str">
        <f t="shared" si="5377"/>
        <v/>
      </c>
      <c r="AR403" s="5" t="str">
        <f t="shared" si="5377"/>
        <v/>
      </c>
      <c r="AS403" s="5" t="str">
        <f t="shared" si="5377"/>
        <v/>
      </c>
      <c r="AT403" s="5" t="str">
        <f t="shared" si="5377"/>
        <v/>
      </c>
      <c r="AU403" s="5" t="str">
        <f t="shared" si="5377"/>
        <v/>
      </c>
      <c r="AV403" s="5" t="str">
        <f t="shared" si="5377"/>
        <v/>
      </c>
      <c r="AW403" s="5" t="str">
        <f t="shared" si="5377"/>
        <v/>
      </c>
      <c r="AX403" s="5" t="str">
        <f t="shared" si="5378"/>
        <v/>
      </c>
      <c r="AY403" s="5" t="str">
        <f t="shared" si="5378"/>
        <v/>
      </c>
      <c r="AZ403" s="5" t="str">
        <f t="shared" si="5378"/>
        <v/>
      </c>
      <c r="BA403" s="5" t="str">
        <f t="shared" si="5378"/>
        <v/>
      </c>
      <c r="BB403" s="5" t="str">
        <f t="shared" si="5378"/>
        <v/>
      </c>
      <c r="BC403" s="5" t="str">
        <f t="shared" si="5378"/>
        <v/>
      </c>
      <c r="BD403" s="5" t="str">
        <f t="shared" si="5378"/>
        <v/>
      </c>
      <c r="BE403" s="5" t="str">
        <f t="shared" si="5378"/>
        <v/>
      </c>
      <c r="BF403" s="5" t="str">
        <f t="shared" si="5378"/>
        <v/>
      </c>
      <c r="BG403" s="5" t="str">
        <f t="shared" si="5378"/>
        <v/>
      </c>
      <c r="BH403" s="5" t="str">
        <f t="shared" si="5379"/>
        <v/>
      </c>
      <c r="BI403" s="5" t="str">
        <f t="shared" si="5379"/>
        <v/>
      </c>
      <c r="BJ403" s="5" t="str">
        <f t="shared" si="5379"/>
        <v/>
      </c>
      <c r="BK403" s="5" t="str">
        <f t="shared" si="5379"/>
        <v/>
      </c>
      <c r="BL403" s="5" t="str">
        <f t="shared" si="5379"/>
        <v/>
      </c>
      <c r="BM403" s="5" t="str">
        <f t="shared" si="5379"/>
        <v/>
      </c>
      <c r="BN403" s="5" t="str">
        <f t="shared" si="5379"/>
        <v/>
      </c>
      <c r="BO403" s="5" t="str">
        <f t="shared" si="5379"/>
        <v/>
      </c>
      <c r="BP403" s="5" t="str">
        <f t="shared" si="5379"/>
        <v/>
      </c>
      <c r="BQ403" s="5" t="str">
        <f t="shared" si="5379"/>
        <v/>
      </c>
      <c r="BR403" s="5"/>
      <c r="BT403" s="5" t="str">
        <f t="shared" si="5320"/>
        <v/>
      </c>
      <c r="BU403" s="5" t="str">
        <f t="shared" si="5321"/>
        <v/>
      </c>
      <c r="BV403" s="5" t="str">
        <f t="shared" si="5322"/>
        <v/>
      </c>
      <c r="BW403" s="5" t="str">
        <f t="shared" si="5323"/>
        <v/>
      </c>
      <c r="BX403" s="5" t="str">
        <f t="shared" si="5324"/>
        <v/>
      </c>
      <c r="BY403" s="5" t="str">
        <f t="shared" si="5325"/>
        <v/>
      </c>
      <c r="BZ403" s="5" t="str">
        <f t="shared" si="5326"/>
        <v/>
      </c>
      <c r="CA403" s="5" t="str">
        <f t="shared" si="5327"/>
        <v/>
      </c>
      <c r="CB403" s="5" t="str">
        <f t="shared" si="5328"/>
        <v/>
      </c>
      <c r="CC403" s="5" t="str">
        <f t="shared" si="5329"/>
        <v/>
      </c>
      <c r="CD403" s="5" t="str">
        <f t="shared" si="5330"/>
        <v/>
      </c>
      <c r="CE403" s="5" t="str">
        <f t="shared" si="5331"/>
        <v/>
      </c>
      <c r="CF403" s="5" t="str">
        <f t="shared" si="5332"/>
        <v/>
      </c>
      <c r="CG403" s="5" t="str">
        <f t="shared" si="5333"/>
        <v/>
      </c>
      <c r="CH403" s="5" t="str">
        <f t="shared" si="5334"/>
        <v/>
      </c>
      <c r="CI403" s="5" t="str">
        <f t="shared" si="5335"/>
        <v/>
      </c>
      <c r="CJ403" s="5" t="str">
        <f t="shared" si="5336"/>
        <v/>
      </c>
      <c r="CK403" s="5" t="str">
        <f t="shared" si="5337"/>
        <v/>
      </c>
      <c r="CL403" s="5" t="str">
        <f t="shared" si="5338"/>
        <v/>
      </c>
      <c r="CM403" s="5" t="str">
        <f t="shared" si="5339"/>
        <v/>
      </c>
      <c r="CN403" s="5" t="str">
        <f t="shared" si="5340"/>
        <v/>
      </c>
      <c r="CO403" s="5" t="str">
        <f t="shared" si="5341"/>
        <v/>
      </c>
      <c r="CP403" s="5" t="str">
        <f t="shared" si="5342"/>
        <v/>
      </c>
      <c r="CQ403" s="5" t="str">
        <f t="shared" si="5343"/>
        <v/>
      </c>
      <c r="CR403" s="5" t="str">
        <f t="shared" si="5344"/>
        <v/>
      </c>
      <c r="CS403" s="5" t="str">
        <f t="shared" si="5345"/>
        <v/>
      </c>
      <c r="CT403" s="5" t="str">
        <f t="shared" si="5346"/>
        <v/>
      </c>
      <c r="CU403" s="5" t="str">
        <f t="shared" si="5347"/>
        <v/>
      </c>
      <c r="CV403" s="5" t="str">
        <f t="shared" si="5348"/>
        <v/>
      </c>
      <c r="CW403" s="5" t="str">
        <f t="shared" si="5349"/>
        <v/>
      </c>
      <c r="CX403" s="5" t="str">
        <f t="shared" si="5350"/>
        <v/>
      </c>
      <c r="CY403" s="5" t="str">
        <f t="shared" si="5351"/>
        <v/>
      </c>
      <c r="CZ403" s="5" t="str">
        <f t="shared" si="5352"/>
        <v/>
      </c>
      <c r="DA403" s="5" t="str">
        <f t="shared" si="5353"/>
        <v/>
      </c>
      <c r="DB403" s="5" t="str">
        <f t="shared" si="5354"/>
        <v/>
      </c>
      <c r="DC403" s="5" t="str">
        <f t="shared" si="5355"/>
        <v/>
      </c>
      <c r="DD403" s="5" t="str">
        <f t="shared" si="5356"/>
        <v/>
      </c>
      <c r="DE403" s="5" t="str">
        <f t="shared" si="5357"/>
        <v/>
      </c>
      <c r="DF403" s="5" t="str">
        <f t="shared" si="5358"/>
        <v/>
      </c>
      <c r="DG403" s="5" t="str">
        <f t="shared" si="5359"/>
        <v/>
      </c>
      <c r="DH403" s="5" t="str">
        <f t="shared" si="5360"/>
        <v/>
      </c>
      <c r="DI403" s="5" t="str">
        <f t="shared" si="5361"/>
        <v/>
      </c>
      <c r="DJ403" s="5" t="str">
        <f t="shared" si="5362"/>
        <v/>
      </c>
      <c r="DK403" s="5" t="str">
        <f t="shared" si="5363"/>
        <v/>
      </c>
      <c r="DL403" s="5" t="str">
        <f t="shared" si="5364"/>
        <v/>
      </c>
      <c r="DM403" s="5" t="str">
        <f t="shared" si="5365"/>
        <v/>
      </c>
      <c r="DN403" s="5" t="str">
        <f t="shared" si="5366"/>
        <v/>
      </c>
      <c r="DO403" s="5" t="str">
        <f t="shared" si="5367"/>
        <v/>
      </c>
      <c r="DP403" s="5" t="str">
        <f t="shared" si="5368"/>
        <v/>
      </c>
      <c r="DQ403" s="5" t="str">
        <f t="shared" si="5309"/>
        <v/>
      </c>
    </row>
    <row r="404" spans="1:121" x14ac:dyDescent="0.25">
      <c r="A404">
        <v>403</v>
      </c>
      <c r="B404" s="5">
        <v>1016070</v>
      </c>
      <c r="C404" t="str">
        <f t="shared" si="5369"/>
        <v>Stockmens Bank - Colorado Springs, CO</v>
      </c>
      <c r="D404" s="21" t="s">
        <v>983</v>
      </c>
      <c r="E404" s="19" t="s">
        <v>3009</v>
      </c>
      <c r="F404" s="19" t="s">
        <v>3010</v>
      </c>
      <c r="G404" s="19"/>
      <c r="K404" s="27">
        <v>395</v>
      </c>
      <c r="L404" s="28" t="str">
        <f>IF(HLOOKUP('Peer Comparison Tool'!$E$6,StateDropdownData,K404+1,FALSE)=0,"",HLOOKUP('Peer Comparison Tool'!$E$6,StateDropdownData,K404+1,FALSE))</f>
        <v/>
      </c>
      <c r="M404" s="29" t="str">
        <f>IF(HLOOKUP('Peer Comparison Tool'!$E$6,[0]!DropdownData,K404+1,FALSE)=0,"",HLOOKUP('Peer Comparison Tool'!$E$6,[0]!DropdownData,K404+1,FALSE))</f>
        <v/>
      </c>
      <c r="N404" s="27">
        <v>395</v>
      </c>
      <c r="O404" s="28" t="str">
        <f>IF(HLOOKUP('Peer Comparison Tool'!$G$6,StateDropdownData,N404+1,FALSE)=0,"",HLOOKUP('Peer Comparison Tool'!$G$6,StateDropdownData,N404+1,FALSE))</f>
        <v/>
      </c>
      <c r="P404" s="29" t="str">
        <f>IF(HLOOKUP('Peer Comparison Tool'!$G$6,DropdownData,N404+1,FALSE)=0,"",HLOOKUP('Peer Comparison Tool'!$G$6,DropdownData,N404+1,FALSE))</f>
        <v/>
      </c>
      <c r="Q404" s="27">
        <v>395</v>
      </c>
      <c r="R404" s="28" t="str">
        <f>IF(HLOOKUP('Peer Comparison Tool'!$I$6,StateDropdownData,Q404+1,FALSE)=0,"",HLOOKUP('Peer Comparison Tool'!$I$6,StateDropdownData,Q404+1,FALSE))</f>
        <v/>
      </c>
      <c r="S404" s="29" t="str">
        <f>IF(HLOOKUP('Peer Comparison Tool'!$I$6,DropdownData,Q404+1,FALSE)=0,"",HLOOKUP('Peer Comparison Tool'!$I$6,DropdownData,Q404+1,FALSE))</f>
        <v/>
      </c>
      <c r="T404" s="5" t="str">
        <f t="shared" si="5375"/>
        <v/>
      </c>
      <c r="U404" s="5" t="str">
        <f t="shared" si="5375"/>
        <v/>
      </c>
      <c r="V404" s="5" t="str">
        <f t="shared" si="5375"/>
        <v/>
      </c>
      <c r="W404" s="5" t="str">
        <f t="shared" si="5375"/>
        <v/>
      </c>
      <c r="X404" s="5" t="str">
        <f t="shared" si="5375"/>
        <v/>
      </c>
      <c r="Y404" s="5" t="str">
        <f t="shared" si="5375"/>
        <v/>
      </c>
      <c r="Z404" s="5" t="str">
        <f t="shared" si="5375"/>
        <v/>
      </c>
      <c r="AA404" s="5" t="str">
        <f t="shared" si="5375"/>
        <v/>
      </c>
      <c r="AB404" s="5" t="str">
        <f t="shared" si="5375"/>
        <v/>
      </c>
      <c r="AC404" s="5" t="str">
        <f t="shared" si="5375"/>
        <v/>
      </c>
      <c r="AD404" s="5" t="str">
        <f t="shared" si="5376"/>
        <v/>
      </c>
      <c r="AE404" s="5" t="str">
        <f t="shared" si="5376"/>
        <v/>
      </c>
      <c r="AF404" s="5" t="str">
        <f t="shared" si="5376"/>
        <v/>
      </c>
      <c r="AG404" s="5" t="str">
        <f t="shared" si="5376"/>
        <v/>
      </c>
      <c r="AH404" s="5" t="str">
        <f t="shared" si="5376"/>
        <v/>
      </c>
      <c r="AI404" s="5" t="str">
        <f t="shared" si="5376"/>
        <v/>
      </c>
      <c r="AJ404" s="5" t="str">
        <f t="shared" si="5376"/>
        <v/>
      </c>
      <c r="AK404" s="5" t="str">
        <f t="shared" si="5376"/>
        <v/>
      </c>
      <c r="AL404" s="5" t="str">
        <f t="shared" si="5376"/>
        <v/>
      </c>
      <c r="AM404" s="5" t="str">
        <f t="shared" si="5376"/>
        <v/>
      </c>
      <c r="AN404" s="5" t="str">
        <f t="shared" si="5377"/>
        <v/>
      </c>
      <c r="AO404" s="5" t="str">
        <f t="shared" si="5377"/>
        <v/>
      </c>
      <c r="AP404" s="5" t="str">
        <f t="shared" si="5377"/>
        <v/>
      </c>
      <c r="AQ404" s="5" t="str">
        <f t="shared" si="5377"/>
        <v/>
      </c>
      <c r="AR404" s="5" t="str">
        <f t="shared" si="5377"/>
        <v/>
      </c>
      <c r="AS404" s="5" t="str">
        <f t="shared" si="5377"/>
        <v/>
      </c>
      <c r="AT404" s="5" t="str">
        <f t="shared" si="5377"/>
        <v/>
      </c>
      <c r="AU404" s="5" t="str">
        <f t="shared" si="5377"/>
        <v/>
      </c>
      <c r="AV404" s="5" t="str">
        <f t="shared" si="5377"/>
        <v/>
      </c>
      <c r="AW404" s="5" t="str">
        <f t="shared" si="5377"/>
        <v/>
      </c>
      <c r="AX404" s="5" t="str">
        <f t="shared" si="5378"/>
        <v/>
      </c>
      <c r="AY404" s="5" t="str">
        <f t="shared" si="5378"/>
        <v/>
      </c>
      <c r="AZ404" s="5" t="str">
        <f t="shared" si="5378"/>
        <v/>
      </c>
      <c r="BA404" s="5" t="str">
        <f t="shared" si="5378"/>
        <v/>
      </c>
      <c r="BB404" s="5" t="str">
        <f t="shared" si="5378"/>
        <v/>
      </c>
      <c r="BC404" s="5" t="str">
        <f t="shared" si="5378"/>
        <v/>
      </c>
      <c r="BD404" s="5" t="str">
        <f t="shared" si="5378"/>
        <v/>
      </c>
      <c r="BE404" s="5" t="str">
        <f t="shared" si="5378"/>
        <v/>
      </c>
      <c r="BF404" s="5" t="str">
        <f t="shared" si="5378"/>
        <v/>
      </c>
      <c r="BG404" s="5" t="str">
        <f t="shared" si="5378"/>
        <v/>
      </c>
      <c r="BH404" s="5" t="str">
        <f t="shared" si="5379"/>
        <v/>
      </c>
      <c r="BI404" s="5" t="str">
        <f t="shared" si="5379"/>
        <v/>
      </c>
      <c r="BJ404" s="5" t="str">
        <f t="shared" si="5379"/>
        <v/>
      </c>
      <c r="BK404" s="5" t="str">
        <f t="shared" si="5379"/>
        <v/>
      </c>
      <c r="BL404" s="5" t="str">
        <f t="shared" si="5379"/>
        <v/>
      </c>
      <c r="BM404" s="5" t="str">
        <f t="shared" si="5379"/>
        <v/>
      </c>
      <c r="BN404" s="5" t="str">
        <f t="shared" si="5379"/>
        <v/>
      </c>
      <c r="BO404" s="5" t="str">
        <f t="shared" si="5379"/>
        <v/>
      </c>
      <c r="BP404" s="5" t="str">
        <f t="shared" si="5379"/>
        <v/>
      </c>
      <c r="BQ404" s="5" t="str">
        <f t="shared" si="5379"/>
        <v/>
      </c>
      <c r="BR404" s="5"/>
      <c r="BT404" s="5" t="str">
        <f t="shared" si="5320"/>
        <v/>
      </c>
      <c r="BU404" s="5" t="str">
        <f t="shared" si="5321"/>
        <v/>
      </c>
      <c r="BV404" s="5" t="str">
        <f t="shared" si="5322"/>
        <v/>
      </c>
      <c r="BW404" s="5" t="str">
        <f t="shared" si="5323"/>
        <v/>
      </c>
      <c r="BX404" s="5" t="str">
        <f t="shared" si="5324"/>
        <v/>
      </c>
      <c r="BY404" s="5" t="str">
        <f t="shared" si="5325"/>
        <v/>
      </c>
      <c r="BZ404" s="5" t="str">
        <f t="shared" si="5326"/>
        <v/>
      </c>
      <c r="CA404" s="5" t="str">
        <f t="shared" si="5327"/>
        <v/>
      </c>
      <c r="CB404" s="5" t="str">
        <f t="shared" si="5328"/>
        <v/>
      </c>
      <c r="CC404" s="5" t="str">
        <f t="shared" si="5329"/>
        <v/>
      </c>
      <c r="CD404" s="5" t="str">
        <f t="shared" si="5330"/>
        <v/>
      </c>
      <c r="CE404" s="5" t="str">
        <f t="shared" si="5331"/>
        <v/>
      </c>
      <c r="CF404" s="5" t="str">
        <f t="shared" si="5332"/>
        <v/>
      </c>
      <c r="CG404" s="5" t="str">
        <f t="shared" si="5333"/>
        <v/>
      </c>
      <c r="CH404" s="5" t="str">
        <f t="shared" si="5334"/>
        <v/>
      </c>
      <c r="CI404" s="5" t="str">
        <f t="shared" si="5335"/>
        <v/>
      </c>
      <c r="CJ404" s="5" t="str">
        <f t="shared" si="5336"/>
        <v/>
      </c>
      <c r="CK404" s="5" t="str">
        <f t="shared" si="5337"/>
        <v/>
      </c>
      <c r="CL404" s="5" t="str">
        <f t="shared" si="5338"/>
        <v/>
      </c>
      <c r="CM404" s="5" t="str">
        <f t="shared" si="5339"/>
        <v/>
      </c>
      <c r="CN404" s="5" t="str">
        <f t="shared" si="5340"/>
        <v/>
      </c>
      <c r="CO404" s="5" t="str">
        <f t="shared" si="5341"/>
        <v/>
      </c>
      <c r="CP404" s="5" t="str">
        <f t="shared" si="5342"/>
        <v/>
      </c>
      <c r="CQ404" s="5" t="str">
        <f t="shared" si="5343"/>
        <v/>
      </c>
      <c r="CR404" s="5" t="str">
        <f t="shared" si="5344"/>
        <v/>
      </c>
      <c r="CS404" s="5" t="str">
        <f t="shared" si="5345"/>
        <v/>
      </c>
      <c r="CT404" s="5" t="str">
        <f t="shared" si="5346"/>
        <v/>
      </c>
      <c r="CU404" s="5" t="str">
        <f t="shared" si="5347"/>
        <v/>
      </c>
      <c r="CV404" s="5" t="str">
        <f t="shared" si="5348"/>
        <v/>
      </c>
      <c r="CW404" s="5" t="str">
        <f t="shared" si="5349"/>
        <v/>
      </c>
      <c r="CX404" s="5" t="str">
        <f t="shared" si="5350"/>
        <v/>
      </c>
      <c r="CY404" s="5" t="str">
        <f t="shared" si="5351"/>
        <v/>
      </c>
      <c r="CZ404" s="5" t="str">
        <f t="shared" si="5352"/>
        <v/>
      </c>
      <c r="DA404" s="5" t="str">
        <f t="shared" si="5353"/>
        <v/>
      </c>
      <c r="DB404" s="5" t="str">
        <f t="shared" si="5354"/>
        <v/>
      </c>
      <c r="DC404" s="5" t="str">
        <f t="shared" si="5355"/>
        <v/>
      </c>
      <c r="DD404" s="5" t="str">
        <f t="shared" si="5356"/>
        <v/>
      </c>
      <c r="DE404" s="5" t="str">
        <f t="shared" si="5357"/>
        <v/>
      </c>
      <c r="DF404" s="5" t="str">
        <f t="shared" si="5358"/>
        <v/>
      </c>
      <c r="DG404" s="5" t="str">
        <f t="shared" si="5359"/>
        <v/>
      </c>
      <c r="DH404" s="5" t="str">
        <f t="shared" si="5360"/>
        <v/>
      </c>
      <c r="DI404" s="5" t="str">
        <f t="shared" si="5361"/>
        <v/>
      </c>
      <c r="DJ404" s="5" t="str">
        <f t="shared" si="5362"/>
        <v/>
      </c>
      <c r="DK404" s="5" t="str">
        <f t="shared" si="5363"/>
        <v/>
      </c>
      <c r="DL404" s="5" t="str">
        <f t="shared" si="5364"/>
        <v/>
      </c>
      <c r="DM404" s="5" t="str">
        <f t="shared" si="5365"/>
        <v/>
      </c>
      <c r="DN404" s="5" t="str">
        <f t="shared" si="5366"/>
        <v/>
      </c>
      <c r="DO404" s="5" t="str">
        <f t="shared" si="5367"/>
        <v/>
      </c>
      <c r="DP404" s="5" t="str">
        <f t="shared" si="5368"/>
        <v/>
      </c>
      <c r="DQ404" s="5" t="str">
        <f t="shared" si="5309"/>
        <v/>
      </c>
    </row>
    <row r="405" spans="1:121" x14ac:dyDescent="0.25">
      <c r="A405">
        <v>404</v>
      </c>
      <c r="B405" s="5">
        <v>1005349</v>
      </c>
      <c r="C405" t="str">
        <f t="shared" si="5369"/>
        <v>The Citizens State Bank of Ouray - Ouray, CO</v>
      </c>
      <c r="D405" s="21" t="s">
        <v>9426</v>
      </c>
      <c r="E405" s="19" t="s">
        <v>3022</v>
      </c>
      <c r="F405" s="19" t="s">
        <v>3010</v>
      </c>
      <c r="G405" s="19"/>
      <c r="K405" s="27">
        <v>396</v>
      </c>
      <c r="L405" s="28" t="str">
        <f>IF(HLOOKUP('Peer Comparison Tool'!$E$6,StateDropdownData,K405+1,FALSE)=0,"",HLOOKUP('Peer Comparison Tool'!$E$6,StateDropdownData,K405+1,FALSE))</f>
        <v/>
      </c>
      <c r="M405" s="29" t="str">
        <f>IF(HLOOKUP('Peer Comparison Tool'!$E$6,[0]!DropdownData,K405+1,FALSE)=0,"",HLOOKUP('Peer Comparison Tool'!$E$6,[0]!DropdownData,K405+1,FALSE))</f>
        <v/>
      </c>
      <c r="N405" s="27">
        <v>396</v>
      </c>
      <c r="O405" s="28" t="str">
        <f>IF(HLOOKUP('Peer Comparison Tool'!$G$6,StateDropdownData,N405+1,FALSE)=0,"",HLOOKUP('Peer Comparison Tool'!$G$6,StateDropdownData,N405+1,FALSE))</f>
        <v/>
      </c>
      <c r="P405" s="29" t="str">
        <f>IF(HLOOKUP('Peer Comparison Tool'!$G$6,DropdownData,N405+1,FALSE)=0,"",HLOOKUP('Peer Comparison Tool'!$G$6,DropdownData,N405+1,FALSE))</f>
        <v/>
      </c>
      <c r="Q405" s="27">
        <v>396</v>
      </c>
      <c r="R405" s="28" t="str">
        <f>IF(HLOOKUP('Peer Comparison Tool'!$I$6,StateDropdownData,Q405+1,FALSE)=0,"",HLOOKUP('Peer Comparison Tool'!$I$6,StateDropdownData,Q405+1,FALSE))</f>
        <v/>
      </c>
      <c r="S405" s="29" t="str">
        <f>IF(HLOOKUP('Peer Comparison Tool'!$I$6,DropdownData,Q405+1,FALSE)=0,"",HLOOKUP('Peer Comparison Tool'!$I$6,DropdownData,Q405+1,FALSE))</f>
        <v/>
      </c>
      <c r="T405" s="5" t="str">
        <f t="shared" si="5375"/>
        <v/>
      </c>
      <c r="U405" s="5" t="str">
        <f t="shared" si="5375"/>
        <v/>
      </c>
      <c r="V405" s="5" t="str">
        <f t="shared" si="5375"/>
        <v/>
      </c>
      <c r="W405" s="5" t="str">
        <f t="shared" si="5375"/>
        <v/>
      </c>
      <c r="X405" s="5" t="str">
        <f t="shared" si="5375"/>
        <v/>
      </c>
      <c r="Y405" s="5" t="str">
        <f t="shared" si="5375"/>
        <v/>
      </c>
      <c r="Z405" s="5" t="str">
        <f t="shared" si="5375"/>
        <v/>
      </c>
      <c r="AA405" s="5" t="str">
        <f t="shared" si="5375"/>
        <v/>
      </c>
      <c r="AB405" s="5" t="str">
        <f t="shared" si="5375"/>
        <v/>
      </c>
      <c r="AC405" s="5" t="str">
        <f t="shared" si="5375"/>
        <v/>
      </c>
      <c r="AD405" s="5" t="str">
        <f t="shared" si="5376"/>
        <v/>
      </c>
      <c r="AE405" s="5" t="str">
        <f t="shared" si="5376"/>
        <v/>
      </c>
      <c r="AF405" s="5" t="str">
        <f t="shared" si="5376"/>
        <v/>
      </c>
      <c r="AG405" s="5" t="str">
        <f t="shared" si="5376"/>
        <v/>
      </c>
      <c r="AH405" s="5" t="str">
        <f t="shared" si="5376"/>
        <v/>
      </c>
      <c r="AI405" s="5" t="str">
        <f t="shared" si="5376"/>
        <v/>
      </c>
      <c r="AJ405" s="5" t="str">
        <f t="shared" si="5376"/>
        <v/>
      </c>
      <c r="AK405" s="5" t="str">
        <f t="shared" si="5376"/>
        <v/>
      </c>
      <c r="AL405" s="5" t="str">
        <f t="shared" si="5376"/>
        <v/>
      </c>
      <c r="AM405" s="5" t="str">
        <f t="shared" si="5376"/>
        <v/>
      </c>
      <c r="AN405" s="5" t="str">
        <f t="shared" si="5377"/>
        <v/>
      </c>
      <c r="AO405" s="5" t="str">
        <f t="shared" si="5377"/>
        <v/>
      </c>
      <c r="AP405" s="5" t="str">
        <f t="shared" si="5377"/>
        <v/>
      </c>
      <c r="AQ405" s="5" t="str">
        <f t="shared" si="5377"/>
        <v/>
      </c>
      <c r="AR405" s="5" t="str">
        <f t="shared" si="5377"/>
        <v/>
      </c>
      <c r="AS405" s="5" t="str">
        <f t="shared" si="5377"/>
        <v/>
      </c>
      <c r="AT405" s="5" t="str">
        <f t="shared" si="5377"/>
        <v/>
      </c>
      <c r="AU405" s="5" t="str">
        <f t="shared" si="5377"/>
        <v/>
      </c>
      <c r="AV405" s="5" t="str">
        <f t="shared" si="5377"/>
        <v/>
      </c>
      <c r="AW405" s="5" t="str">
        <f t="shared" si="5377"/>
        <v/>
      </c>
      <c r="AX405" s="5" t="str">
        <f t="shared" si="5378"/>
        <v/>
      </c>
      <c r="AY405" s="5" t="str">
        <f t="shared" si="5378"/>
        <v/>
      </c>
      <c r="AZ405" s="5" t="str">
        <f t="shared" si="5378"/>
        <v/>
      </c>
      <c r="BA405" s="5" t="str">
        <f t="shared" si="5378"/>
        <v/>
      </c>
      <c r="BB405" s="5" t="str">
        <f t="shared" si="5378"/>
        <v/>
      </c>
      <c r="BC405" s="5" t="str">
        <f t="shared" si="5378"/>
        <v/>
      </c>
      <c r="BD405" s="5" t="str">
        <f t="shared" si="5378"/>
        <v/>
      </c>
      <c r="BE405" s="5" t="str">
        <f t="shared" si="5378"/>
        <v/>
      </c>
      <c r="BF405" s="5" t="str">
        <f t="shared" si="5378"/>
        <v/>
      </c>
      <c r="BG405" s="5" t="str">
        <f t="shared" si="5378"/>
        <v/>
      </c>
      <c r="BH405" s="5" t="str">
        <f t="shared" si="5379"/>
        <v/>
      </c>
      <c r="BI405" s="5" t="str">
        <f t="shared" si="5379"/>
        <v/>
      </c>
      <c r="BJ405" s="5" t="str">
        <f t="shared" si="5379"/>
        <v/>
      </c>
      <c r="BK405" s="5" t="str">
        <f t="shared" si="5379"/>
        <v/>
      </c>
      <c r="BL405" s="5" t="str">
        <f t="shared" si="5379"/>
        <v/>
      </c>
      <c r="BM405" s="5" t="str">
        <f t="shared" si="5379"/>
        <v/>
      </c>
      <c r="BN405" s="5" t="str">
        <f t="shared" si="5379"/>
        <v/>
      </c>
      <c r="BO405" s="5" t="str">
        <f t="shared" si="5379"/>
        <v/>
      </c>
      <c r="BP405" s="5" t="str">
        <f t="shared" si="5379"/>
        <v/>
      </c>
      <c r="BQ405" s="5" t="str">
        <f t="shared" si="5379"/>
        <v/>
      </c>
      <c r="BR405" s="5"/>
      <c r="BT405" s="5" t="str">
        <f t="shared" si="5320"/>
        <v/>
      </c>
      <c r="BU405" s="5" t="str">
        <f t="shared" si="5321"/>
        <v/>
      </c>
      <c r="BV405" s="5" t="str">
        <f t="shared" si="5322"/>
        <v/>
      </c>
      <c r="BW405" s="5" t="str">
        <f t="shared" si="5323"/>
        <v/>
      </c>
      <c r="BX405" s="5" t="str">
        <f t="shared" si="5324"/>
        <v/>
      </c>
      <c r="BY405" s="5" t="str">
        <f t="shared" si="5325"/>
        <v/>
      </c>
      <c r="BZ405" s="5" t="str">
        <f t="shared" si="5326"/>
        <v/>
      </c>
      <c r="CA405" s="5" t="str">
        <f t="shared" si="5327"/>
        <v/>
      </c>
      <c r="CB405" s="5" t="str">
        <f t="shared" si="5328"/>
        <v/>
      </c>
      <c r="CC405" s="5" t="str">
        <f t="shared" si="5329"/>
        <v/>
      </c>
      <c r="CD405" s="5" t="str">
        <f t="shared" si="5330"/>
        <v/>
      </c>
      <c r="CE405" s="5" t="str">
        <f t="shared" si="5331"/>
        <v/>
      </c>
      <c r="CF405" s="5" t="str">
        <f t="shared" si="5332"/>
        <v/>
      </c>
      <c r="CG405" s="5" t="str">
        <f t="shared" si="5333"/>
        <v/>
      </c>
      <c r="CH405" s="5" t="str">
        <f t="shared" si="5334"/>
        <v/>
      </c>
      <c r="CI405" s="5" t="str">
        <f t="shared" si="5335"/>
        <v/>
      </c>
      <c r="CJ405" s="5" t="str">
        <f t="shared" si="5336"/>
        <v/>
      </c>
      <c r="CK405" s="5" t="str">
        <f t="shared" si="5337"/>
        <v/>
      </c>
      <c r="CL405" s="5" t="str">
        <f t="shared" si="5338"/>
        <v/>
      </c>
      <c r="CM405" s="5" t="str">
        <f t="shared" si="5339"/>
        <v/>
      </c>
      <c r="CN405" s="5" t="str">
        <f t="shared" si="5340"/>
        <v/>
      </c>
      <c r="CO405" s="5" t="str">
        <f t="shared" si="5341"/>
        <v/>
      </c>
      <c r="CP405" s="5" t="str">
        <f t="shared" si="5342"/>
        <v/>
      </c>
      <c r="CQ405" s="5" t="str">
        <f t="shared" si="5343"/>
        <v/>
      </c>
      <c r="CR405" s="5" t="str">
        <f t="shared" si="5344"/>
        <v/>
      </c>
      <c r="CS405" s="5" t="str">
        <f t="shared" si="5345"/>
        <v/>
      </c>
      <c r="CT405" s="5" t="str">
        <f t="shared" si="5346"/>
        <v/>
      </c>
      <c r="CU405" s="5" t="str">
        <f t="shared" si="5347"/>
        <v/>
      </c>
      <c r="CV405" s="5" t="str">
        <f t="shared" si="5348"/>
        <v/>
      </c>
      <c r="CW405" s="5" t="str">
        <f t="shared" si="5349"/>
        <v/>
      </c>
      <c r="CX405" s="5" t="str">
        <f t="shared" si="5350"/>
        <v/>
      </c>
      <c r="CY405" s="5" t="str">
        <f t="shared" si="5351"/>
        <v/>
      </c>
      <c r="CZ405" s="5" t="str">
        <f t="shared" si="5352"/>
        <v/>
      </c>
      <c r="DA405" s="5" t="str">
        <f t="shared" si="5353"/>
        <v/>
      </c>
      <c r="DB405" s="5" t="str">
        <f t="shared" si="5354"/>
        <v/>
      </c>
      <c r="DC405" s="5" t="str">
        <f t="shared" si="5355"/>
        <v/>
      </c>
      <c r="DD405" s="5" t="str">
        <f t="shared" si="5356"/>
        <v/>
      </c>
      <c r="DE405" s="5" t="str">
        <f t="shared" si="5357"/>
        <v/>
      </c>
      <c r="DF405" s="5" t="str">
        <f t="shared" si="5358"/>
        <v/>
      </c>
      <c r="DG405" s="5" t="str">
        <f t="shared" si="5359"/>
        <v/>
      </c>
      <c r="DH405" s="5" t="str">
        <f t="shared" si="5360"/>
        <v/>
      </c>
      <c r="DI405" s="5" t="str">
        <f t="shared" si="5361"/>
        <v/>
      </c>
      <c r="DJ405" s="5" t="str">
        <f t="shared" si="5362"/>
        <v/>
      </c>
      <c r="DK405" s="5" t="str">
        <f t="shared" si="5363"/>
        <v/>
      </c>
      <c r="DL405" s="5" t="str">
        <f t="shared" si="5364"/>
        <v/>
      </c>
      <c r="DM405" s="5" t="str">
        <f t="shared" si="5365"/>
        <v/>
      </c>
      <c r="DN405" s="5" t="str">
        <f t="shared" si="5366"/>
        <v/>
      </c>
      <c r="DO405" s="5" t="str">
        <f t="shared" si="5367"/>
        <v/>
      </c>
      <c r="DP405" s="5" t="str">
        <f t="shared" si="5368"/>
        <v/>
      </c>
      <c r="DQ405" s="5" t="str">
        <f t="shared" si="5309"/>
        <v/>
      </c>
    </row>
    <row r="406" spans="1:121" x14ac:dyDescent="0.25">
      <c r="A406">
        <v>405</v>
      </c>
      <c r="B406" s="5">
        <v>1007604</v>
      </c>
      <c r="C406" t="str">
        <f t="shared" si="5369"/>
        <v>The Colorado Bank and Trust Company of La Junta - La Junta, CO</v>
      </c>
      <c r="D406" s="21" t="s">
        <v>9427</v>
      </c>
      <c r="E406" s="19" t="s">
        <v>3023</v>
      </c>
      <c r="F406" s="19" t="s">
        <v>3010</v>
      </c>
      <c r="G406" s="19"/>
      <c r="K406" s="27">
        <v>397</v>
      </c>
      <c r="L406" s="28" t="str">
        <f>IF(HLOOKUP('Peer Comparison Tool'!$E$6,StateDropdownData,K406+1,FALSE)=0,"",HLOOKUP('Peer Comparison Tool'!$E$6,StateDropdownData,K406+1,FALSE))</f>
        <v/>
      </c>
      <c r="M406" s="29" t="str">
        <f>IF(HLOOKUP('Peer Comparison Tool'!$E$6,[0]!DropdownData,K406+1,FALSE)=0,"",HLOOKUP('Peer Comparison Tool'!$E$6,[0]!DropdownData,K406+1,FALSE))</f>
        <v/>
      </c>
      <c r="N406" s="27">
        <v>397</v>
      </c>
      <c r="O406" s="28" t="str">
        <f>IF(HLOOKUP('Peer Comparison Tool'!$G$6,StateDropdownData,N406+1,FALSE)=0,"",HLOOKUP('Peer Comparison Tool'!$G$6,StateDropdownData,N406+1,FALSE))</f>
        <v/>
      </c>
      <c r="P406" s="29" t="str">
        <f>IF(HLOOKUP('Peer Comparison Tool'!$G$6,DropdownData,N406+1,FALSE)=0,"",HLOOKUP('Peer Comparison Tool'!$G$6,DropdownData,N406+1,FALSE))</f>
        <v/>
      </c>
      <c r="Q406" s="27">
        <v>397</v>
      </c>
      <c r="R406" s="28" t="str">
        <f>IF(HLOOKUP('Peer Comparison Tool'!$I$6,StateDropdownData,Q406+1,FALSE)=0,"",HLOOKUP('Peer Comparison Tool'!$I$6,StateDropdownData,Q406+1,FALSE))</f>
        <v/>
      </c>
      <c r="S406" s="29" t="str">
        <f>IF(HLOOKUP('Peer Comparison Tool'!$I$6,DropdownData,Q406+1,FALSE)=0,"",HLOOKUP('Peer Comparison Tool'!$I$6,DropdownData,Q406+1,FALSE))</f>
        <v/>
      </c>
      <c r="T406" s="5" t="str">
        <f t="shared" si="5375"/>
        <v/>
      </c>
      <c r="U406" s="5" t="str">
        <f t="shared" si="5375"/>
        <v/>
      </c>
      <c r="V406" s="5" t="str">
        <f t="shared" si="5375"/>
        <v/>
      </c>
      <c r="W406" s="5" t="str">
        <f t="shared" si="5375"/>
        <v/>
      </c>
      <c r="X406" s="5" t="str">
        <f t="shared" si="5375"/>
        <v/>
      </c>
      <c r="Y406" s="5" t="str">
        <f t="shared" si="5375"/>
        <v/>
      </c>
      <c r="Z406" s="5" t="str">
        <f t="shared" si="5375"/>
        <v/>
      </c>
      <c r="AA406" s="5" t="str">
        <f t="shared" si="5375"/>
        <v/>
      </c>
      <c r="AB406" s="5" t="str">
        <f t="shared" si="5375"/>
        <v/>
      </c>
      <c r="AC406" s="5" t="str">
        <f t="shared" si="5375"/>
        <v/>
      </c>
      <c r="AD406" s="5" t="str">
        <f t="shared" si="5376"/>
        <v/>
      </c>
      <c r="AE406" s="5" t="str">
        <f t="shared" si="5376"/>
        <v/>
      </c>
      <c r="AF406" s="5" t="str">
        <f t="shared" si="5376"/>
        <v/>
      </c>
      <c r="AG406" s="5" t="str">
        <f t="shared" si="5376"/>
        <v/>
      </c>
      <c r="AH406" s="5" t="str">
        <f t="shared" si="5376"/>
        <v/>
      </c>
      <c r="AI406" s="5" t="str">
        <f t="shared" si="5376"/>
        <v/>
      </c>
      <c r="AJ406" s="5" t="str">
        <f t="shared" si="5376"/>
        <v/>
      </c>
      <c r="AK406" s="5" t="str">
        <f t="shared" si="5376"/>
        <v/>
      </c>
      <c r="AL406" s="5" t="str">
        <f t="shared" si="5376"/>
        <v/>
      </c>
      <c r="AM406" s="5" t="str">
        <f t="shared" si="5376"/>
        <v/>
      </c>
      <c r="AN406" s="5" t="str">
        <f t="shared" si="5377"/>
        <v/>
      </c>
      <c r="AO406" s="5" t="str">
        <f t="shared" si="5377"/>
        <v/>
      </c>
      <c r="AP406" s="5" t="str">
        <f t="shared" si="5377"/>
        <v/>
      </c>
      <c r="AQ406" s="5" t="str">
        <f t="shared" si="5377"/>
        <v/>
      </c>
      <c r="AR406" s="5" t="str">
        <f t="shared" si="5377"/>
        <v/>
      </c>
      <c r="AS406" s="5" t="str">
        <f t="shared" si="5377"/>
        <v/>
      </c>
      <c r="AT406" s="5" t="str">
        <f t="shared" si="5377"/>
        <v/>
      </c>
      <c r="AU406" s="5" t="str">
        <f t="shared" si="5377"/>
        <v/>
      </c>
      <c r="AV406" s="5" t="str">
        <f t="shared" si="5377"/>
        <v/>
      </c>
      <c r="AW406" s="5" t="str">
        <f t="shared" si="5377"/>
        <v/>
      </c>
      <c r="AX406" s="5" t="str">
        <f t="shared" si="5378"/>
        <v/>
      </c>
      <c r="AY406" s="5" t="str">
        <f t="shared" si="5378"/>
        <v/>
      </c>
      <c r="AZ406" s="5" t="str">
        <f t="shared" si="5378"/>
        <v/>
      </c>
      <c r="BA406" s="5" t="str">
        <f t="shared" si="5378"/>
        <v/>
      </c>
      <c r="BB406" s="5" t="str">
        <f t="shared" si="5378"/>
        <v/>
      </c>
      <c r="BC406" s="5" t="str">
        <f t="shared" si="5378"/>
        <v/>
      </c>
      <c r="BD406" s="5" t="str">
        <f t="shared" si="5378"/>
        <v/>
      </c>
      <c r="BE406" s="5" t="str">
        <f t="shared" si="5378"/>
        <v/>
      </c>
      <c r="BF406" s="5" t="str">
        <f t="shared" si="5378"/>
        <v/>
      </c>
      <c r="BG406" s="5" t="str">
        <f t="shared" si="5378"/>
        <v/>
      </c>
      <c r="BH406" s="5" t="str">
        <f t="shared" si="5379"/>
        <v/>
      </c>
      <c r="BI406" s="5" t="str">
        <f t="shared" si="5379"/>
        <v/>
      </c>
      <c r="BJ406" s="5" t="str">
        <f t="shared" si="5379"/>
        <v/>
      </c>
      <c r="BK406" s="5" t="str">
        <f t="shared" si="5379"/>
        <v/>
      </c>
      <c r="BL406" s="5" t="str">
        <f t="shared" si="5379"/>
        <v/>
      </c>
      <c r="BM406" s="5" t="str">
        <f t="shared" si="5379"/>
        <v/>
      </c>
      <c r="BN406" s="5" t="str">
        <f t="shared" si="5379"/>
        <v/>
      </c>
      <c r="BO406" s="5" t="str">
        <f t="shared" si="5379"/>
        <v/>
      </c>
      <c r="BP406" s="5" t="str">
        <f t="shared" si="5379"/>
        <v/>
      </c>
      <c r="BQ406" s="5" t="str">
        <f t="shared" si="5379"/>
        <v/>
      </c>
      <c r="BR406" s="5"/>
      <c r="BT406" s="5" t="str">
        <f t="shared" si="5320"/>
        <v/>
      </c>
      <c r="BU406" s="5" t="str">
        <f t="shared" si="5321"/>
        <v/>
      </c>
      <c r="BV406" s="5" t="str">
        <f t="shared" si="5322"/>
        <v/>
      </c>
      <c r="BW406" s="5" t="str">
        <f t="shared" si="5323"/>
        <v/>
      </c>
      <c r="BX406" s="5" t="str">
        <f t="shared" si="5324"/>
        <v/>
      </c>
      <c r="BY406" s="5" t="str">
        <f t="shared" si="5325"/>
        <v/>
      </c>
      <c r="BZ406" s="5" t="str">
        <f t="shared" si="5326"/>
        <v/>
      </c>
      <c r="CA406" s="5" t="str">
        <f t="shared" si="5327"/>
        <v/>
      </c>
      <c r="CB406" s="5" t="str">
        <f t="shared" si="5328"/>
        <v/>
      </c>
      <c r="CC406" s="5" t="str">
        <f t="shared" si="5329"/>
        <v/>
      </c>
      <c r="CD406" s="5" t="str">
        <f t="shared" si="5330"/>
        <v/>
      </c>
      <c r="CE406" s="5" t="str">
        <f t="shared" si="5331"/>
        <v/>
      </c>
      <c r="CF406" s="5" t="str">
        <f t="shared" si="5332"/>
        <v/>
      </c>
      <c r="CG406" s="5" t="str">
        <f t="shared" si="5333"/>
        <v/>
      </c>
      <c r="CH406" s="5" t="str">
        <f t="shared" si="5334"/>
        <v/>
      </c>
      <c r="CI406" s="5" t="str">
        <f t="shared" si="5335"/>
        <v/>
      </c>
      <c r="CJ406" s="5" t="str">
        <f t="shared" si="5336"/>
        <v/>
      </c>
      <c r="CK406" s="5" t="str">
        <f t="shared" si="5337"/>
        <v/>
      </c>
      <c r="CL406" s="5" t="str">
        <f t="shared" si="5338"/>
        <v/>
      </c>
      <c r="CM406" s="5" t="str">
        <f t="shared" si="5339"/>
        <v/>
      </c>
      <c r="CN406" s="5" t="str">
        <f t="shared" si="5340"/>
        <v/>
      </c>
      <c r="CO406" s="5" t="str">
        <f t="shared" si="5341"/>
        <v/>
      </c>
      <c r="CP406" s="5" t="str">
        <f t="shared" si="5342"/>
        <v/>
      </c>
      <c r="CQ406" s="5" t="str">
        <f t="shared" si="5343"/>
        <v/>
      </c>
      <c r="CR406" s="5" t="str">
        <f t="shared" si="5344"/>
        <v/>
      </c>
      <c r="CS406" s="5" t="str">
        <f t="shared" si="5345"/>
        <v/>
      </c>
      <c r="CT406" s="5" t="str">
        <f t="shared" si="5346"/>
        <v/>
      </c>
      <c r="CU406" s="5" t="str">
        <f t="shared" si="5347"/>
        <v/>
      </c>
      <c r="CV406" s="5" t="str">
        <f t="shared" si="5348"/>
        <v/>
      </c>
      <c r="CW406" s="5" t="str">
        <f t="shared" si="5349"/>
        <v/>
      </c>
      <c r="CX406" s="5" t="str">
        <f t="shared" si="5350"/>
        <v/>
      </c>
      <c r="CY406" s="5" t="str">
        <f t="shared" si="5351"/>
        <v/>
      </c>
      <c r="CZ406" s="5" t="str">
        <f t="shared" si="5352"/>
        <v/>
      </c>
      <c r="DA406" s="5" t="str">
        <f t="shared" si="5353"/>
        <v/>
      </c>
      <c r="DB406" s="5" t="str">
        <f t="shared" si="5354"/>
        <v/>
      </c>
      <c r="DC406" s="5" t="str">
        <f t="shared" si="5355"/>
        <v/>
      </c>
      <c r="DD406" s="5" t="str">
        <f t="shared" si="5356"/>
        <v/>
      </c>
      <c r="DE406" s="5" t="str">
        <f t="shared" si="5357"/>
        <v/>
      </c>
      <c r="DF406" s="5" t="str">
        <f t="shared" si="5358"/>
        <v/>
      </c>
      <c r="DG406" s="5" t="str">
        <f t="shared" si="5359"/>
        <v/>
      </c>
      <c r="DH406" s="5" t="str">
        <f t="shared" si="5360"/>
        <v/>
      </c>
      <c r="DI406" s="5" t="str">
        <f t="shared" si="5361"/>
        <v/>
      </c>
      <c r="DJ406" s="5" t="str">
        <f t="shared" si="5362"/>
        <v/>
      </c>
      <c r="DK406" s="5" t="str">
        <f t="shared" si="5363"/>
        <v/>
      </c>
      <c r="DL406" s="5" t="str">
        <f t="shared" si="5364"/>
        <v/>
      </c>
      <c r="DM406" s="5" t="str">
        <f t="shared" si="5365"/>
        <v/>
      </c>
      <c r="DN406" s="5" t="str">
        <f t="shared" si="5366"/>
        <v/>
      </c>
      <c r="DO406" s="5" t="str">
        <f t="shared" si="5367"/>
        <v/>
      </c>
      <c r="DP406" s="5" t="str">
        <f t="shared" si="5368"/>
        <v/>
      </c>
      <c r="DQ406" s="5" t="str">
        <f t="shared" si="5309"/>
        <v/>
      </c>
    </row>
    <row r="407" spans="1:121" x14ac:dyDescent="0.25">
      <c r="A407">
        <v>406</v>
      </c>
      <c r="B407" s="5">
        <v>1004949</v>
      </c>
      <c r="C407" t="str">
        <f t="shared" si="5369"/>
        <v>The Dolores State Bank - Dolores, CO</v>
      </c>
      <c r="D407" s="21" t="s">
        <v>9428</v>
      </c>
      <c r="E407" s="19" t="s">
        <v>3026</v>
      </c>
      <c r="F407" s="19" t="s">
        <v>3010</v>
      </c>
      <c r="G407" s="19"/>
      <c r="K407" s="27">
        <v>398</v>
      </c>
      <c r="L407" s="28" t="str">
        <f>IF(HLOOKUP('Peer Comparison Tool'!$E$6,StateDropdownData,K407+1,FALSE)=0,"",HLOOKUP('Peer Comparison Tool'!$E$6,StateDropdownData,K407+1,FALSE))</f>
        <v/>
      </c>
      <c r="M407" s="29" t="str">
        <f>IF(HLOOKUP('Peer Comparison Tool'!$E$6,[0]!DropdownData,K407+1,FALSE)=0,"",HLOOKUP('Peer Comparison Tool'!$E$6,[0]!DropdownData,K407+1,FALSE))</f>
        <v/>
      </c>
      <c r="N407" s="27">
        <v>398</v>
      </c>
      <c r="O407" s="28" t="str">
        <f>IF(HLOOKUP('Peer Comparison Tool'!$G$6,StateDropdownData,N407+1,FALSE)=0,"",HLOOKUP('Peer Comparison Tool'!$G$6,StateDropdownData,N407+1,FALSE))</f>
        <v/>
      </c>
      <c r="P407" s="29" t="str">
        <f>IF(HLOOKUP('Peer Comparison Tool'!$G$6,DropdownData,N407+1,FALSE)=0,"",HLOOKUP('Peer Comparison Tool'!$G$6,DropdownData,N407+1,FALSE))</f>
        <v/>
      </c>
      <c r="Q407" s="27">
        <v>398</v>
      </c>
      <c r="R407" s="28" t="str">
        <f>IF(HLOOKUP('Peer Comparison Tool'!$I$6,StateDropdownData,Q407+1,FALSE)=0,"",HLOOKUP('Peer Comparison Tool'!$I$6,StateDropdownData,Q407+1,FALSE))</f>
        <v/>
      </c>
      <c r="S407" s="29" t="str">
        <f>IF(HLOOKUP('Peer Comparison Tool'!$I$6,DropdownData,Q407+1,FALSE)=0,"",HLOOKUP('Peer Comparison Tool'!$I$6,DropdownData,Q407+1,FALSE))</f>
        <v/>
      </c>
      <c r="T407" s="5" t="str">
        <f t="shared" si="5375"/>
        <v/>
      </c>
      <c r="U407" s="5" t="str">
        <f t="shared" si="5375"/>
        <v/>
      </c>
      <c r="V407" s="5" t="str">
        <f t="shared" si="5375"/>
        <v/>
      </c>
      <c r="W407" s="5" t="str">
        <f t="shared" si="5375"/>
        <v/>
      </c>
      <c r="X407" s="5" t="str">
        <f t="shared" si="5375"/>
        <v/>
      </c>
      <c r="Y407" s="5" t="str">
        <f t="shared" si="5375"/>
        <v/>
      </c>
      <c r="Z407" s="5" t="str">
        <f t="shared" si="5375"/>
        <v/>
      </c>
      <c r="AA407" s="5" t="str">
        <f t="shared" si="5375"/>
        <v/>
      </c>
      <c r="AB407" s="5" t="str">
        <f t="shared" si="5375"/>
        <v/>
      </c>
      <c r="AC407" s="5" t="str">
        <f t="shared" si="5375"/>
        <v/>
      </c>
      <c r="AD407" s="5" t="str">
        <f t="shared" si="5376"/>
        <v/>
      </c>
      <c r="AE407" s="5" t="str">
        <f t="shared" si="5376"/>
        <v/>
      </c>
      <c r="AF407" s="5" t="str">
        <f t="shared" si="5376"/>
        <v/>
      </c>
      <c r="AG407" s="5" t="str">
        <f t="shared" si="5376"/>
        <v/>
      </c>
      <c r="AH407" s="5" t="str">
        <f t="shared" si="5376"/>
        <v/>
      </c>
      <c r="AI407" s="5" t="str">
        <f t="shared" si="5376"/>
        <v/>
      </c>
      <c r="AJ407" s="5" t="str">
        <f t="shared" si="5376"/>
        <v/>
      </c>
      <c r="AK407" s="5" t="str">
        <f t="shared" si="5376"/>
        <v/>
      </c>
      <c r="AL407" s="5" t="str">
        <f t="shared" si="5376"/>
        <v/>
      </c>
      <c r="AM407" s="5" t="str">
        <f t="shared" si="5376"/>
        <v/>
      </c>
      <c r="AN407" s="5" t="str">
        <f t="shared" si="5377"/>
        <v/>
      </c>
      <c r="AO407" s="5" t="str">
        <f t="shared" si="5377"/>
        <v/>
      </c>
      <c r="AP407" s="5" t="str">
        <f t="shared" si="5377"/>
        <v/>
      </c>
      <c r="AQ407" s="5" t="str">
        <f t="shared" si="5377"/>
        <v/>
      </c>
      <c r="AR407" s="5" t="str">
        <f t="shared" si="5377"/>
        <v/>
      </c>
      <c r="AS407" s="5" t="str">
        <f t="shared" si="5377"/>
        <v/>
      </c>
      <c r="AT407" s="5" t="str">
        <f t="shared" si="5377"/>
        <v/>
      </c>
      <c r="AU407" s="5" t="str">
        <f t="shared" si="5377"/>
        <v/>
      </c>
      <c r="AV407" s="5" t="str">
        <f t="shared" si="5377"/>
        <v/>
      </c>
      <c r="AW407" s="5" t="str">
        <f t="shared" si="5377"/>
        <v/>
      </c>
      <c r="AX407" s="5" t="str">
        <f t="shared" si="5378"/>
        <v/>
      </c>
      <c r="AY407" s="5" t="str">
        <f t="shared" si="5378"/>
        <v/>
      </c>
      <c r="AZ407" s="5" t="str">
        <f t="shared" si="5378"/>
        <v/>
      </c>
      <c r="BA407" s="5" t="str">
        <f t="shared" si="5378"/>
        <v/>
      </c>
      <c r="BB407" s="5" t="str">
        <f t="shared" si="5378"/>
        <v/>
      </c>
      <c r="BC407" s="5" t="str">
        <f t="shared" si="5378"/>
        <v/>
      </c>
      <c r="BD407" s="5" t="str">
        <f t="shared" si="5378"/>
        <v/>
      </c>
      <c r="BE407" s="5" t="str">
        <f t="shared" si="5378"/>
        <v/>
      </c>
      <c r="BF407" s="5" t="str">
        <f t="shared" si="5378"/>
        <v/>
      </c>
      <c r="BG407" s="5" t="str">
        <f t="shared" si="5378"/>
        <v/>
      </c>
      <c r="BH407" s="5" t="str">
        <f t="shared" si="5379"/>
        <v/>
      </c>
      <c r="BI407" s="5" t="str">
        <f t="shared" si="5379"/>
        <v/>
      </c>
      <c r="BJ407" s="5" t="str">
        <f t="shared" si="5379"/>
        <v/>
      </c>
      <c r="BK407" s="5" t="str">
        <f t="shared" si="5379"/>
        <v/>
      </c>
      <c r="BL407" s="5" t="str">
        <f t="shared" si="5379"/>
        <v/>
      </c>
      <c r="BM407" s="5" t="str">
        <f t="shared" si="5379"/>
        <v/>
      </c>
      <c r="BN407" s="5" t="str">
        <f t="shared" si="5379"/>
        <v/>
      </c>
      <c r="BO407" s="5" t="str">
        <f t="shared" si="5379"/>
        <v/>
      </c>
      <c r="BP407" s="5" t="str">
        <f t="shared" si="5379"/>
        <v/>
      </c>
      <c r="BQ407" s="5" t="str">
        <f t="shared" si="5379"/>
        <v/>
      </c>
      <c r="BR407" s="5"/>
      <c r="BT407" s="5" t="str">
        <f t="shared" si="5320"/>
        <v/>
      </c>
      <c r="BU407" s="5" t="str">
        <f t="shared" si="5321"/>
        <v/>
      </c>
      <c r="BV407" s="5" t="str">
        <f t="shared" si="5322"/>
        <v/>
      </c>
      <c r="BW407" s="5" t="str">
        <f t="shared" si="5323"/>
        <v/>
      </c>
      <c r="BX407" s="5" t="str">
        <f t="shared" si="5324"/>
        <v/>
      </c>
      <c r="BY407" s="5" t="str">
        <f t="shared" si="5325"/>
        <v/>
      </c>
      <c r="BZ407" s="5" t="str">
        <f t="shared" si="5326"/>
        <v/>
      </c>
      <c r="CA407" s="5" t="str">
        <f t="shared" si="5327"/>
        <v/>
      </c>
      <c r="CB407" s="5" t="str">
        <f t="shared" si="5328"/>
        <v/>
      </c>
      <c r="CC407" s="5" t="str">
        <f t="shared" si="5329"/>
        <v/>
      </c>
      <c r="CD407" s="5" t="str">
        <f t="shared" si="5330"/>
        <v/>
      </c>
      <c r="CE407" s="5" t="str">
        <f t="shared" si="5331"/>
        <v/>
      </c>
      <c r="CF407" s="5" t="str">
        <f t="shared" si="5332"/>
        <v/>
      </c>
      <c r="CG407" s="5" t="str">
        <f t="shared" si="5333"/>
        <v/>
      </c>
      <c r="CH407" s="5" t="str">
        <f t="shared" si="5334"/>
        <v/>
      </c>
      <c r="CI407" s="5" t="str">
        <f t="shared" si="5335"/>
        <v/>
      </c>
      <c r="CJ407" s="5" t="str">
        <f t="shared" si="5336"/>
        <v/>
      </c>
      <c r="CK407" s="5" t="str">
        <f t="shared" si="5337"/>
        <v/>
      </c>
      <c r="CL407" s="5" t="str">
        <f t="shared" si="5338"/>
        <v/>
      </c>
      <c r="CM407" s="5" t="str">
        <f t="shared" si="5339"/>
        <v/>
      </c>
      <c r="CN407" s="5" t="str">
        <f t="shared" si="5340"/>
        <v/>
      </c>
      <c r="CO407" s="5" t="str">
        <f t="shared" si="5341"/>
        <v/>
      </c>
      <c r="CP407" s="5" t="str">
        <f t="shared" si="5342"/>
        <v/>
      </c>
      <c r="CQ407" s="5" t="str">
        <f t="shared" si="5343"/>
        <v/>
      </c>
      <c r="CR407" s="5" t="str">
        <f t="shared" si="5344"/>
        <v/>
      </c>
      <c r="CS407" s="5" t="str">
        <f t="shared" si="5345"/>
        <v/>
      </c>
      <c r="CT407" s="5" t="str">
        <f t="shared" si="5346"/>
        <v/>
      </c>
      <c r="CU407" s="5" t="str">
        <f t="shared" si="5347"/>
        <v/>
      </c>
      <c r="CV407" s="5" t="str">
        <f t="shared" si="5348"/>
        <v/>
      </c>
      <c r="CW407" s="5" t="str">
        <f t="shared" si="5349"/>
        <v/>
      </c>
      <c r="CX407" s="5" t="str">
        <f t="shared" si="5350"/>
        <v/>
      </c>
      <c r="CY407" s="5" t="str">
        <f t="shared" si="5351"/>
        <v/>
      </c>
      <c r="CZ407" s="5" t="str">
        <f t="shared" si="5352"/>
        <v/>
      </c>
      <c r="DA407" s="5" t="str">
        <f t="shared" si="5353"/>
        <v/>
      </c>
      <c r="DB407" s="5" t="str">
        <f t="shared" si="5354"/>
        <v/>
      </c>
      <c r="DC407" s="5" t="str">
        <f t="shared" si="5355"/>
        <v/>
      </c>
      <c r="DD407" s="5" t="str">
        <f t="shared" si="5356"/>
        <v/>
      </c>
      <c r="DE407" s="5" t="str">
        <f t="shared" si="5357"/>
        <v/>
      </c>
      <c r="DF407" s="5" t="str">
        <f t="shared" si="5358"/>
        <v/>
      </c>
      <c r="DG407" s="5" t="str">
        <f t="shared" si="5359"/>
        <v/>
      </c>
      <c r="DH407" s="5" t="str">
        <f t="shared" si="5360"/>
        <v/>
      </c>
      <c r="DI407" s="5" t="str">
        <f t="shared" si="5361"/>
        <v/>
      </c>
      <c r="DJ407" s="5" t="str">
        <f t="shared" si="5362"/>
        <v/>
      </c>
      <c r="DK407" s="5" t="str">
        <f t="shared" si="5363"/>
        <v/>
      </c>
      <c r="DL407" s="5" t="str">
        <f t="shared" si="5364"/>
        <v/>
      </c>
      <c r="DM407" s="5" t="str">
        <f t="shared" si="5365"/>
        <v/>
      </c>
      <c r="DN407" s="5" t="str">
        <f t="shared" si="5366"/>
        <v/>
      </c>
      <c r="DO407" s="5" t="str">
        <f t="shared" si="5367"/>
        <v/>
      </c>
      <c r="DP407" s="5" t="str">
        <f t="shared" si="5368"/>
        <v/>
      </c>
      <c r="DQ407" s="5" t="str">
        <f t="shared" si="5309"/>
        <v/>
      </c>
    </row>
    <row r="408" spans="1:121" x14ac:dyDescent="0.25">
      <c r="A408">
        <v>407</v>
      </c>
      <c r="B408" s="5">
        <v>1013557</v>
      </c>
      <c r="C408" t="str">
        <f t="shared" si="5369"/>
        <v>The Eastern Colorado Bank - Cheyenne Wells, CO</v>
      </c>
      <c r="D408" s="21" t="s">
        <v>9429</v>
      </c>
      <c r="E408" s="19" t="s">
        <v>3027</v>
      </c>
      <c r="F408" s="19" t="s">
        <v>3010</v>
      </c>
      <c r="G408" s="19"/>
      <c r="K408" s="27">
        <v>399</v>
      </c>
      <c r="L408" s="28" t="str">
        <f>IF(HLOOKUP('Peer Comparison Tool'!$E$6,StateDropdownData,K408+1,FALSE)=0,"",HLOOKUP('Peer Comparison Tool'!$E$6,StateDropdownData,K408+1,FALSE))</f>
        <v/>
      </c>
      <c r="M408" s="29" t="str">
        <f>IF(HLOOKUP('Peer Comparison Tool'!$E$6,[0]!DropdownData,K408+1,FALSE)=0,"",HLOOKUP('Peer Comparison Tool'!$E$6,[0]!DropdownData,K408+1,FALSE))</f>
        <v/>
      </c>
      <c r="N408" s="27">
        <v>399</v>
      </c>
      <c r="O408" s="28" t="str">
        <f>IF(HLOOKUP('Peer Comparison Tool'!$G$6,StateDropdownData,N408+1,FALSE)=0,"",HLOOKUP('Peer Comparison Tool'!$G$6,StateDropdownData,N408+1,FALSE))</f>
        <v/>
      </c>
      <c r="P408" s="29" t="str">
        <f>IF(HLOOKUP('Peer Comparison Tool'!$G$6,DropdownData,N408+1,FALSE)=0,"",HLOOKUP('Peer Comparison Tool'!$G$6,DropdownData,N408+1,FALSE))</f>
        <v/>
      </c>
      <c r="Q408" s="27">
        <v>399</v>
      </c>
      <c r="R408" s="28" t="str">
        <f>IF(HLOOKUP('Peer Comparison Tool'!$I$6,StateDropdownData,Q408+1,FALSE)=0,"",HLOOKUP('Peer Comparison Tool'!$I$6,StateDropdownData,Q408+1,FALSE))</f>
        <v/>
      </c>
      <c r="S408" s="29" t="str">
        <f>IF(HLOOKUP('Peer Comparison Tool'!$I$6,DropdownData,Q408+1,FALSE)=0,"",HLOOKUP('Peer Comparison Tool'!$I$6,DropdownData,Q408+1,FALSE))</f>
        <v/>
      </c>
      <c r="T408" s="5" t="str">
        <f t="shared" si="5375"/>
        <v/>
      </c>
      <c r="U408" s="5" t="str">
        <f t="shared" si="5375"/>
        <v/>
      </c>
      <c r="V408" s="5" t="str">
        <f t="shared" si="5375"/>
        <v/>
      </c>
      <c r="W408" s="5" t="str">
        <f t="shared" si="5375"/>
        <v/>
      </c>
      <c r="X408" s="5" t="str">
        <f t="shared" si="5375"/>
        <v/>
      </c>
      <c r="Y408" s="5" t="str">
        <f t="shared" si="5375"/>
        <v/>
      </c>
      <c r="Z408" s="5" t="str">
        <f t="shared" si="5375"/>
        <v/>
      </c>
      <c r="AA408" s="5" t="str">
        <f t="shared" si="5375"/>
        <v/>
      </c>
      <c r="AB408" s="5" t="str">
        <f t="shared" si="5375"/>
        <v/>
      </c>
      <c r="AC408" s="5" t="str">
        <f t="shared" si="5375"/>
        <v/>
      </c>
      <c r="AD408" s="5" t="str">
        <f t="shared" si="5376"/>
        <v/>
      </c>
      <c r="AE408" s="5" t="str">
        <f t="shared" si="5376"/>
        <v/>
      </c>
      <c r="AF408" s="5" t="str">
        <f t="shared" si="5376"/>
        <v/>
      </c>
      <c r="AG408" s="5" t="str">
        <f t="shared" si="5376"/>
        <v/>
      </c>
      <c r="AH408" s="5" t="str">
        <f t="shared" si="5376"/>
        <v/>
      </c>
      <c r="AI408" s="5" t="str">
        <f t="shared" si="5376"/>
        <v/>
      </c>
      <c r="AJ408" s="5" t="str">
        <f t="shared" si="5376"/>
        <v/>
      </c>
      <c r="AK408" s="5" t="str">
        <f t="shared" si="5376"/>
        <v/>
      </c>
      <c r="AL408" s="5" t="str">
        <f t="shared" si="5376"/>
        <v/>
      </c>
      <c r="AM408" s="5" t="str">
        <f t="shared" si="5376"/>
        <v/>
      </c>
      <c r="AN408" s="5" t="str">
        <f t="shared" si="5377"/>
        <v/>
      </c>
      <c r="AO408" s="5" t="str">
        <f t="shared" si="5377"/>
        <v/>
      </c>
      <c r="AP408" s="5" t="str">
        <f t="shared" si="5377"/>
        <v/>
      </c>
      <c r="AQ408" s="5" t="str">
        <f t="shared" si="5377"/>
        <v/>
      </c>
      <c r="AR408" s="5" t="str">
        <f t="shared" si="5377"/>
        <v/>
      </c>
      <c r="AS408" s="5" t="str">
        <f t="shared" si="5377"/>
        <v/>
      </c>
      <c r="AT408" s="5" t="str">
        <f t="shared" si="5377"/>
        <v/>
      </c>
      <c r="AU408" s="5" t="str">
        <f t="shared" si="5377"/>
        <v/>
      </c>
      <c r="AV408" s="5" t="str">
        <f t="shared" si="5377"/>
        <v/>
      </c>
      <c r="AW408" s="5" t="str">
        <f t="shared" si="5377"/>
        <v/>
      </c>
      <c r="AX408" s="5" t="str">
        <f t="shared" si="5378"/>
        <v/>
      </c>
      <c r="AY408" s="5" t="str">
        <f t="shared" si="5378"/>
        <v/>
      </c>
      <c r="AZ408" s="5" t="str">
        <f t="shared" si="5378"/>
        <v/>
      </c>
      <c r="BA408" s="5" t="str">
        <f t="shared" si="5378"/>
        <v/>
      </c>
      <c r="BB408" s="5" t="str">
        <f t="shared" si="5378"/>
        <v/>
      </c>
      <c r="BC408" s="5" t="str">
        <f t="shared" si="5378"/>
        <v/>
      </c>
      <c r="BD408" s="5" t="str">
        <f t="shared" si="5378"/>
        <v/>
      </c>
      <c r="BE408" s="5" t="str">
        <f t="shared" si="5378"/>
        <v/>
      </c>
      <c r="BF408" s="5" t="str">
        <f t="shared" si="5378"/>
        <v/>
      </c>
      <c r="BG408" s="5" t="str">
        <f t="shared" si="5378"/>
        <v/>
      </c>
      <c r="BH408" s="5" t="str">
        <f t="shared" si="5379"/>
        <v/>
      </c>
      <c r="BI408" s="5" t="str">
        <f t="shared" si="5379"/>
        <v/>
      </c>
      <c r="BJ408" s="5" t="str">
        <f t="shared" si="5379"/>
        <v/>
      </c>
      <c r="BK408" s="5" t="str">
        <f t="shared" si="5379"/>
        <v/>
      </c>
      <c r="BL408" s="5" t="str">
        <f t="shared" si="5379"/>
        <v/>
      </c>
      <c r="BM408" s="5" t="str">
        <f t="shared" si="5379"/>
        <v/>
      </c>
      <c r="BN408" s="5" t="str">
        <f t="shared" si="5379"/>
        <v/>
      </c>
      <c r="BO408" s="5" t="str">
        <f t="shared" si="5379"/>
        <v/>
      </c>
      <c r="BP408" s="5" t="str">
        <f t="shared" si="5379"/>
        <v/>
      </c>
      <c r="BQ408" s="5" t="str">
        <f t="shared" si="5379"/>
        <v/>
      </c>
      <c r="BR408" s="5"/>
      <c r="BT408" s="5" t="str">
        <f t="shared" si="5320"/>
        <v/>
      </c>
      <c r="BU408" s="5" t="str">
        <f t="shared" si="5321"/>
        <v/>
      </c>
      <c r="BV408" s="5" t="str">
        <f t="shared" si="5322"/>
        <v/>
      </c>
      <c r="BW408" s="5" t="str">
        <f t="shared" si="5323"/>
        <v/>
      </c>
      <c r="BX408" s="5" t="str">
        <f t="shared" si="5324"/>
        <v/>
      </c>
      <c r="BY408" s="5" t="str">
        <f t="shared" si="5325"/>
        <v/>
      </c>
      <c r="BZ408" s="5" t="str">
        <f t="shared" si="5326"/>
        <v/>
      </c>
      <c r="CA408" s="5" t="str">
        <f t="shared" si="5327"/>
        <v/>
      </c>
      <c r="CB408" s="5" t="str">
        <f t="shared" si="5328"/>
        <v/>
      </c>
      <c r="CC408" s="5" t="str">
        <f t="shared" si="5329"/>
        <v/>
      </c>
      <c r="CD408" s="5" t="str">
        <f t="shared" si="5330"/>
        <v/>
      </c>
      <c r="CE408" s="5" t="str">
        <f t="shared" si="5331"/>
        <v/>
      </c>
      <c r="CF408" s="5" t="str">
        <f t="shared" si="5332"/>
        <v/>
      </c>
      <c r="CG408" s="5" t="str">
        <f t="shared" si="5333"/>
        <v/>
      </c>
      <c r="CH408" s="5" t="str">
        <f t="shared" si="5334"/>
        <v/>
      </c>
      <c r="CI408" s="5" t="str">
        <f t="shared" si="5335"/>
        <v/>
      </c>
      <c r="CJ408" s="5" t="str">
        <f t="shared" si="5336"/>
        <v/>
      </c>
      <c r="CK408" s="5" t="str">
        <f t="shared" si="5337"/>
        <v/>
      </c>
      <c r="CL408" s="5" t="str">
        <f t="shared" si="5338"/>
        <v/>
      </c>
      <c r="CM408" s="5" t="str">
        <f t="shared" si="5339"/>
        <v/>
      </c>
      <c r="CN408" s="5" t="str">
        <f t="shared" si="5340"/>
        <v/>
      </c>
      <c r="CO408" s="5" t="str">
        <f t="shared" si="5341"/>
        <v/>
      </c>
      <c r="CP408" s="5" t="str">
        <f t="shared" si="5342"/>
        <v/>
      </c>
      <c r="CQ408" s="5" t="str">
        <f t="shared" si="5343"/>
        <v/>
      </c>
      <c r="CR408" s="5" t="str">
        <f t="shared" si="5344"/>
        <v/>
      </c>
      <c r="CS408" s="5" t="str">
        <f t="shared" si="5345"/>
        <v/>
      </c>
      <c r="CT408" s="5" t="str">
        <f t="shared" si="5346"/>
        <v/>
      </c>
      <c r="CU408" s="5" t="str">
        <f t="shared" si="5347"/>
        <v/>
      </c>
      <c r="CV408" s="5" t="str">
        <f t="shared" si="5348"/>
        <v/>
      </c>
      <c r="CW408" s="5" t="str">
        <f t="shared" si="5349"/>
        <v/>
      </c>
      <c r="CX408" s="5" t="str">
        <f t="shared" si="5350"/>
        <v/>
      </c>
      <c r="CY408" s="5" t="str">
        <f t="shared" si="5351"/>
        <v/>
      </c>
      <c r="CZ408" s="5" t="str">
        <f t="shared" si="5352"/>
        <v/>
      </c>
      <c r="DA408" s="5" t="str">
        <f t="shared" si="5353"/>
        <v/>
      </c>
      <c r="DB408" s="5" t="str">
        <f t="shared" si="5354"/>
        <v/>
      </c>
      <c r="DC408" s="5" t="str">
        <f t="shared" si="5355"/>
        <v/>
      </c>
      <c r="DD408" s="5" t="str">
        <f t="shared" si="5356"/>
        <v/>
      </c>
      <c r="DE408" s="5" t="str">
        <f t="shared" si="5357"/>
        <v/>
      </c>
      <c r="DF408" s="5" t="str">
        <f t="shared" si="5358"/>
        <v/>
      </c>
      <c r="DG408" s="5" t="str">
        <f t="shared" si="5359"/>
        <v/>
      </c>
      <c r="DH408" s="5" t="str">
        <f t="shared" si="5360"/>
        <v/>
      </c>
      <c r="DI408" s="5" t="str">
        <f t="shared" si="5361"/>
        <v/>
      </c>
      <c r="DJ408" s="5" t="str">
        <f t="shared" si="5362"/>
        <v/>
      </c>
      <c r="DK408" s="5" t="str">
        <f t="shared" si="5363"/>
        <v/>
      </c>
      <c r="DL408" s="5" t="str">
        <f t="shared" si="5364"/>
        <v/>
      </c>
      <c r="DM408" s="5" t="str">
        <f t="shared" si="5365"/>
        <v/>
      </c>
      <c r="DN408" s="5" t="str">
        <f t="shared" si="5366"/>
        <v/>
      </c>
      <c r="DO408" s="5" t="str">
        <f t="shared" si="5367"/>
        <v/>
      </c>
      <c r="DP408" s="5" t="str">
        <f t="shared" si="5368"/>
        <v/>
      </c>
      <c r="DQ408" s="5" t="str">
        <f t="shared" si="5309"/>
        <v/>
      </c>
    </row>
    <row r="409" spans="1:121" x14ac:dyDescent="0.25">
      <c r="A409">
        <v>408</v>
      </c>
      <c r="B409" s="5">
        <v>1011588</v>
      </c>
      <c r="C409" t="str">
        <f t="shared" si="5369"/>
        <v>The Farmers State Bank of Brush - Brush, CO</v>
      </c>
      <c r="D409" s="21" t="s">
        <v>9430</v>
      </c>
      <c r="E409" s="19" t="s">
        <v>3030</v>
      </c>
      <c r="F409" s="19" t="s">
        <v>3010</v>
      </c>
      <c r="G409" s="19"/>
      <c r="K409" s="27">
        <v>400</v>
      </c>
      <c r="L409" s="28" t="str">
        <f>IF(HLOOKUP('Peer Comparison Tool'!$E$6,StateDropdownData,K409+1,FALSE)=0,"",HLOOKUP('Peer Comparison Tool'!$E$6,StateDropdownData,K409+1,FALSE))</f>
        <v/>
      </c>
      <c r="M409" s="29" t="str">
        <f>IF(HLOOKUP('Peer Comparison Tool'!$E$6,[0]!DropdownData,K409+1,FALSE)=0,"",HLOOKUP('Peer Comparison Tool'!$E$6,[0]!DropdownData,K409+1,FALSE))</f>
        <v/>
      </c>
      <c r="N409" s="27">
        <v>400</v>
      </c>
      <c r="O409" s="28" t="str">
        <f>IF(HLOOKUP('Peer Comparison Tool'!$G$6,StateDropdownData,N409+1,FALSE)=0,"",HLOOKUP('Peer Comparison Tool'!$G$6,StateDropdownData,N409+1,FALSE))</f>
        <v/>
      </c>
      <c r="P409" s="29" t="str">
        <f>IF(HLOOKUP('Peer Comparison Tool'!$G$6,DropdownData,N409+1,FALSE)=0,"",HLOOKUP('Peer Comparison Tool'!$G$6,DropdownData,N409+1,FALSE))</f>
        <v/>
      </c>
      <c r="Q409" s="27">
        <v>400</v>
      </c>
      <c r="R409" s="28" t="str">
        <f>IF(HLOOKUP('Peer Comparison Tool'!$I$6,StateDropdownData,Q409+1,FALSE)=0,"",HLOOKUP('Peer Comparison Tool'!$I$6,StateDropdownData,Q409+1,FALSE))</f>
        <v/>
      </c>
      <c r="S409" s="29" t="str">
        <f>IF(HLOOKUP('Peer Comparison Tool'!$I$6,DropdownData,Q409+1,FALSE)=0,"",HLOOKUP('Peer Comparison Tool'!$I$6,DropdownData,Q409+1,FALSE))</f>
        <v/>
      </c>
      <c r="T409" s="5" t="str">
        <f t="shared" si="5375"/>
        <v/>
      </c>
      <c r="U409" s="5" t="str">
        <f t="shared" si="5375"/>
        <v/>
      </c>
      <c r="V409" s="5" t="str">
        <f t="shared" si="5375"/>
        <v/>
      </c>
      <c r="W409" s="5" t="str">
        <f t="shared" si="5375"/>
        <v/>
      </c>
      <c r="X409" s="5" t="str">
        <f t="shared" si="5375"/>
        <v/>
      </c>
      <c r="Y409" s="5" t="str">
        <f t="shared" si="5375"/>
        <v/>
      </c>
      <c r="Z409" s="5" t="str">
        <f t="shared" si="5375"/>
        <v/>
      </c>
      <c r="AA409" s="5" t="str">
        <f t="shared" si="5375"/>
        <v/>
      </c>
      <c r="AB409" s="5" t="str">
        <f t="shared" si="5375"/>
        <v/>
      </c>
      <c r="AC409" s="5" t="str">
        <f t="shared" si="5375"/>
        <v/>
      </c>
      <c r="AD409" s="5" t="str">
        <f t="shared" si="5376"/>
        <v/>
      </c>
      <c r="AE409" s="5" t="str">
        <f t="shared" si="5376"/>
        <v/>
      </c>
      <c r="AF409" s="5" t="str">
        <f t="shared" si="5376"/>
        <v/>
      </c>
      <c r="AG409" s="5" t="str">
        <f t="shared" si="5376"/>
        <v/>
      </c>
      <c r="AH409" s="5" t="str">
        <f t="shared" si="5376"/>
        <v/>
      </c>
      <c r="AI409" s="5" t="str">
        <f t="shared" si="5376"/>
        <v/>
      </c>
      <c r="AJ409" s="5" t="str">
        <f t="shared" si="5376"/>
        <v/>
      </c>
      <c r="AK409" s="5" t="str">
        <f t="shared" si="5376"/>
        <v/>
      </c>
      <c r="AL409" s="5" t="str">
        <f t="shared" si="5376"/>
        <v/>
      </c>
      <c r="AM409" s="5" t="str">
        <f t="shared" si="5376"/>
        <v/>
      </c>
      <c r="AN409" s="5" t="str">
        <f t="shared" si="5377"/>
        <v/>
      </c>
      <c r="AO409" s="5" t="str">
        <f t="shared" si="5377"/>
        <v/>
      </c>
      <c r="AP409" s="5" t="str">
        <f t="shared" si="5377"/>
        <v/>
      </c>
      <c r="AQ409" s="5" t="str">
        <f t="shared" si="5377"/>
        <v/>
      </c>
      <c r="AR409" s="5" t="str">
        <f t="shared" si="5377"/>
        <v/>
      </c>
      <c r="AS409" s="5" t="str">
        <f t="shared" si="5377"/>
        <v/>
      </c>
      <c r="AT409" s="5" t="str">
        <f t="shared" si="5377"/>
        <v/>
      </c>
      <c r="AU409" s="5" t="str">
        <f t="shared" si="5377"/>
        <v/>
      </c>
      <c r="AV409" s="5" t="str">
        <f t="shared" si="5377"/>
        <v/>
      </c>
      <c r="AW409" s="5" t="str">
        <f t="shared" si="5377"/>
        <v/>
      </c>
      <c r="AX409" s="5" t="str">
        <f t="shared" si="5378"/>
        <v/>
      </c>
      <c r="AY409" s="5" t="str">
        <f t="shared" si="5378"/>
        <v/>
      </c>
      <c r="AZ409" s="5" t="str">
        <f t="shared" si="5378"/>
        <v/>
      </c>
      <c r="BA409" s="5" t="str">
        <f t="shared" si="5378"/>
        <v/>
      </c>
      <c r="BB409" s="5" t="str">
        <f t="shared" si="5378"/>
        <v/>
      </c>
      <c r="BC409" s="5" t="str">
        <f t="shared" si="5378"/>
        <v/>
      </c>
      <c r="BD409" s="5" t="str">
        <f t="shared" si="5378"/>
        <v/>
      </c>
      <c r="BE409" s="5" t="str">
        <f t="shared" si="5378"/>
        <v/>
      </c>
      <c r="BF409" s="5" t="str">
        <f t="shared" si="5378"/>
        <v/>
      </c>
      <c r="BG409" s="5" t="str">
        <f t="shared" si="5378"/>
        <v/>
      </c>
      <c r="BH409" s="5" t="str">
        <f t="shared" si="5379"/>
        <v/>
      </c>
      <c r="BI409" s="5" t="str">
        <f t="shared" si="5379"/>
        <v/>
      </c>
      <c r="BJ409" s="5" t="str">
        <f t="shared" si="5379"/>
        <v/>
      </c>
      <c r="BK409" s="5" t="str">
        <f t="shared" si="5379"/>
        <v/>
      </c>
      <c r="BL409" s="5" t="str">
        <f t="shared" si="5379"/>
        <v/>
      </c>
      <c r="BM409" s="5" t="str">
        <f t="shared" si="5379"/>
        <v/>
      </c>
      <c r="BN409" s="5" t="str">
        <f t="shared" si="5379"/>
        <v/>
      </c>
      <c r="BO409" s="5" t="str">
        <f t="shared" si="5379"/>
        <v/>
      </c>
      <c r="BP409" s="5" t="str">
        <f t="shared" si="5379"/>
        <v/>
      </c>
      <c r="BQ409" s="5" t="str">
        <f t="shared" si="5379"/>
        <v/>
      </c>
      <c r="BR409" s="5"/>
      <c r="BT409" s="5" t="str">
        <f t="shared" si="5320"/>
        <v/>
      </c>
      <c r="BU409" s="5" t="str">
        <f t="shared" si="5321"/>
        <v/>
      </c>
      <c r="BV409" s="5" t="str">
        <f t="shared" si="5322"/>
        <v/>
      </c>
      <c r="BW409" s="5" t="str">
        <f t="shared" si="5323"/>
        <v/>
      </c>
      <c r="BX409" s="5" t="str">
        <f t="shared" si="5324"/>
        <v/>
      </c>
      <c r="BY409" s="5" t="str">
        <f t="shared" si="5325"/>
        <v/>
      </c>
      <c r="BZ409" s="5" t="str">
        <f t="shared" si="5326"/>
        <v/>
      </c>
      <c r="CA409" s="5" t="str">
        <f t="shared" si="5327"/>
        <v/>
      </c>
      <c r="CB409" s="5" t="str">
        <f t="shared" si="5328"/>
        <v/>
      </c>
      <c r="CC409" s="5" t="str">
        <f t="shared" si="5329"/>
        <v/>
      </c>
      <c r="CD409" s="5" t="str">
        <f t="shared" si="5330"/>
        <v/>
      </c>
      <c r="CE409" s="5" t="str">
        <f t="shared" si="5331"/>
        <v/>
      </c>
      <c r="CF409" s="5" t="str">
        <f t="shared" si="5332"/>
        <v/>
      </c>
      <c r="CG409" s="5" t="str">
        <f t="shared" si="5333"/>
        <v/>
      </c>
      <c r="CH409" s="5" t="str">
        <f t="shared" si="5334"/>
        <v/>
      </c>
      <c r="CI409" s="5" t="str">
        <f t="shared" si="5335"/>
        <v/>
      </c>
      <c r="CJ409" s="5" t="str">
        <f t="shared" si="5336"/>
        <v/>
      </c>
      <c r="CK409" s="5" t="str">
        <f t="shared" si="5337"/>
        <v/>
      </c>
      <c r="CL409" s="5" t="str">
        <f t="shared" si="5338"/>
        <v/>
      </c>
      <c r="CM409" s="5" t="str">
        <f t="shared" si="5339"/>
        <v/>
      </c>
      <c r="CN409" s="5" t="str">
        <f t="shared" si="5340"/>
        <v/>
      </c>
      <c r="CO409" s="5" t="str">
        <f t="shared" si="5341"/>
        <v/>
      </c>
      <c r="CP409" s="5" t="str">
        <f t="shared" si="5342"/>
        <v/>
      </c>
      <c r="CQ409" s="5" t="str">
        <f t="shared" si="5343"/>
        <v/>
      </c>
      <c r="CR409" s="5" t="str">
        <f t="shared" si="5344"/>
        <v/>
      </c>
      <c r="CS409" s="5" t="str">
        <f t="shared" si="5345"/>
        <v/>
      </c>
      <c r="CT409" s="5" t="str">
        <f t="shared" si="5346"/>
        <v/>
      </c>
      <c r="CU409" s="5" t="str">
        <f t="shared" si="5347"/>
        <v/>
      </c>
      <c r="CV409" s="5" t="str">
        <f t="shared" si="5348"/>
        <v/>
      </c>
      <c r="CW409" s="5" t="str">
        <f t="shared" si="5349"/>
        <v/>
      </c>
      <c r="CX409" s="5" t="str">
        <f t="shared" si="5350"/>
        <v/>
      </c>
      <c r="CY409" s="5" t="str">
        <f t="shared" si="5351"/>
        <v/>
      </c>
      <c r="CZ409" s="5" t="str">
        <f t="shared" si="5352"/>
        <v/>
      </c>
      <c r="DA409" s="5" t="str">
        <f t="shared" si="5353"/>
        <v/>
      </c>
      <c r="DB409" s="5" t="str">
        <f t="shared" si="5354"/>
        <v/>
      </c>
      <c r="DC409" s="5" t="str">
        <f t="shared" si="5355"/>
        <v/>
      </c>
      <c r="DD409" s="5" t="str">
        <f t="shared" si="5356"/>
        <v/>
      </c>
      <c r="DE409" s="5" t="str">
        <f t="shared" si="5357"/>
        <v/>
      </c>
      <c r="DF409" s="5" t="str">
        <f t="shared" si="5358"/>
        <v/>
      </c>
      <c r="DG409" s="5" t="str">
        <f t="shared" si="5359"/>
        <v/>
      </c>
      <c r="DH409" s="5" t="str">
        <f t="shared" si="5360"/>
        <v/>
      </c>
      <c r="DI409" s="5" t="str">
        <f t="shared" si="5361"/>
        <v/>
      </c>
      <c r="DJ409" s="5" t="str">
        <f t="shared" si="5362"/>
        <v/>
      </c>
      <c r="DK409" s="5" t="str">
        <f t="shared" si="5363"/>
        <v/>
      </c>
      <c r="DL409" s="5" t="str">
        <f t="shared" si="5364"/>
        <v/>
      </c>
      <c r="DM409" s="5" t="str">
        <f t="shared" si="5365"/>
        <v/>
      </c>
      <c r="DN409" s="5" t="str">
        <f t="shared" si="5366"/>
        <v/>
      </c>
      <c r="DO409" s="5" t="str">
        <f t="shared" si="5367"/>
        <v/>
      </c>
      <c r="DP409" s="5" t="str">
        <f t="shared" si="5368"/>
        <v/>
      </c>
      <c r="DQ409" s="5" t="str">
        <f t="shared" si="5309"/>
        <v/>
      </c>
    </row>
    <row r="410" spans="1:121" x14ac:dyDescent="0.25">
      <c r="A410">
        <v>409</v>
      </c>
      <c r="B410" s="5">
        <v>1007859</v>
      </c>
      <c r="C410" t="str">
        <f t="shared" si="5369"/>
        <v>The First National Bank of Fleming - Fleming, CO</v>
      </c>
      <c r="D410" s="21" t="s">
        <v>9431</v>
      </c>
      <c r="E410" s="19" t="s">
        <v>3032</v>
      </c>
      <c r="F410" s="19" t="s">
        <v>3010</v>
      </c>
      <c r="G410" s="19"/>
      <c r="K410" s="27">
        <v>401</v>
      </c>
      <c r="L410" s="28" t="str">
        <f>IF(HLOOKUP('Peer Comparison Tool'!$E$6,StateDropdownData,K410+1,FALSE)=0,"",HLOOKUP('Peer Comparison Tool'!$E$6,StateDropdownData,K410+1,FALSE))</f>
        <v/>
      </c>
      <c r="M410" s="29" t="str">
        <f>IF(HLOOKUP('Peer Comparison Tool'!$E$6,[0]!DropdownData,K410+1,FALSE)=0,"",HLOOKUP('Peer Comparison Tool'!$E$6,[0]!DropdownData,K410+1,FALSE))</f>
        <v/>
      </c>
      <c r="N410" s="27">
        <v>401</v>
      </c>
      <c r="O410" s="28" t="str">
        <f>IF(HLOOKUP('Peer Comparison Tool'!$G$6,StateDropdownData,N410+1,FALSE)=0,"",HLOOKUP('Peer Comparison Tool'!$G$6,StateDropdownData,N410+1,FALSE))</f>
        <v/>
      </c>
      <c r="P410" s="29" t="str">
        <f>IF(HLOOKUP('Peer Comparison Tool'!$G$6,DropdownData,N410+1,FALSE)=0,"",HLOOKUP('Peer Comparison Tool'!$G$6,DropdownData,N410+1,FALSE))</f>
        <v/>
      </c>
      <c r="Q410" s="27">
        <v>401</v>
      </c>
      <c r="R410" s="28" t="str">
        <f>IF(HLOOKUP('Peer Comparison Tool'!$I$6,StateDropdownData,Q410+1,FALSE)=0,"",HLOOKUP('Peer Comparison Tool'!$I$6,StateDropdownData,Q410+1,FALSE))</f>
        <v/>
      </c>
      <c r="S410" s="29" t="str">
        <f>IF(HLOOKUP('Peer Comparison Tool'!$I$6,DropdownData,Q410+1,FALSE)=0,"",HLOOKUP('Peer Comparison Tool'!$I$6,DropdownData,Q410+1,FALSE))</f>
        <v/>
      </c>
      <c r="T410" s="5" t="str">
        <f t="shared" ref="T410:AC419" si="5380">IFERROR(IF(VLOOKUP(INDEX($L$2:$HEG$5,4,T$471+$Q410-1),$B$2:$F$5568,5,FALSE)=T$473,INDEX($L$2:$HEG$5,4,T$471+$Q410-1),""),"")</f>
        <v/>
      </c>
      <c r="U410" s="5" t="str">
        <f t="shared" si="5380"/>
        <v/>
      </c>
      <c r="V410" s="5" t="str">
        <f t="shared" si="5380"/>
        <v/>
      </c>
      <c r="W410" s="5" t="str">
        <f t="shared" si="5380"/>
        <v/>
      </c>
      <c r="X410" s="5" t="str">
        <f t="shared" si="5380"/>
        <v/>
      </c>
      <c r="Y410" s="5" t="str">
        <f t="shared" si="5380"/>
        <v/>
      </c>
      <c r="Z410" s="5" t="str">
        <f t="shared" si="5380"/>
        <v/>
      </c>
      <c r="AA410" s="5" t="str">
        <f t="shared" si="5380"/>
        <v/>
      </c>
      <c r="AB410" s="5" t="str">
        <f t="shared" si="5380"/>
        <v/>
      </c>
      <c r="AC410" s="5" t="str">
        <f t="shared" si="5380"/>
        <v/>
      </c>
      <c r="AD410" s="5" t="str">
        <f t="shared" ref="AD410:AM419" si="5381">IFERROR(IF(VLOOKUP(INDEX($L$2:$HEG$5,4,AD$471+$Q410-1),$B$2:$F$5568,5,FALSE)=AD$473,INDEX($L$2:$HEG$5,4,AD$471+$Q410-1),""),"")</f>
        <v/>
      </c>
      <c r="AE410" s="5" t="str">
        <f t="shared" si="5381"/>
        <v/>
      </c>
      <c r="AF410" s="5" t="str">
        <f t="shared" si="5381"/>
        <v/>
      </c>
      <c r="AG410" s="5" t="str">
        <f t="shared" si="5381"/>
        <v/>
      </c>
      <c r="AH410" s="5" t="str">
        <f t="shared" si="5381"/>
        <v/>
      </c>
      <c r="AI410" s="5" t="str">
        <f t="shared" si="5381"/>
        <v/>
      </c>
      <c r="AJ410" s="5" t="str">
        <f t="shared" si="5381"/>
        <v/>
      </c>
      <c r="AK410" s="5" t="str">
        <f t="shared" si="5381"/>
        <v/>
      </c>
      <c r="AL410" s="5" t="str">
        <f t="shared" si="5381"/>
        <v/>
      </c>
      <c r="AM410" s="5" t="str">
        <f t="shared" si="5381"/>
        <v/>
      </c>
      <c r="AN410" s="5" t="str">
        <f t="shared" ref="AN410:AW419" si="5382">IFERROR(IF(VLOOKUP(INDEX($L$2:$HEG$5,4,AN$471+$Q410-1),$B$2:$F$5568,5,FALSE)=AN$473,INDEX($L$2:$HEG$5,4,AN$471+$Q410-1),""),"")</f>
        <v/>
      </c>
      <c r="AO410" s="5" t="str">
        <f t="shared" si="5382"/>
        <v/>
      </c>
      <c r="AP410" s="5" t="str">
        <f t="shared" si="5382"/>
        <v/>
      </c>
      <c r="AQ410" s="5" t="str">
        <f t="shared" si="5382"/>
        <v/>
      </c>
      <c r="AR410" s="5" t="str">
        <f t="shared" si="5382"/>
        <v/>
      </c>
      <c r="AS410" s="5" t="str">
        <f t="shared" si="5382"/>
        <v/>
      </c>
      <c r="AT410" s="5" t="str">
        <f t="shared" si="5382"/>
        <v/>
      </c>
      <c r="AU410" s="5" t="str">
        <f t="shared" si="5382"/>
        <v/>
      </c>
      <c r="AV410" s="5" t="str">
        <f t="shared" si="5382"/>
        <v/>
      </c>
      <c r="AW410" s="5" t="str">
        <f t="shared" si="5382"/>
        <v/>
      </c>
      <c r="AX410" s="5" t="str">
        <f t="shared" ref="AX410:BG419" si="5383">IFERROR(IF(VLOOKUP(INDEX($L$2:$HEG$5,4,AX$471+$Q410-1),$B$2:$F$5568,5,FALSE)=AX$473,INDEX($L$2:$HEG$5,4,AX$471+$Q410-1),""),"")</f>
        <v/>
      </c>
      <c r="AY410" s="5" t="str">
        <f t="shared" si="5383"/>
        <v/>
      </c>
      <c r="AZ410" s="5" t="str">
        <f t="shared" si="5383"/>
        <v/>
      </c>
      <c r="BA410" s="5" t="str">
        <f t="shared" si="5383"/>
        <v/>
      </c>
      <c r="BB410" s="5" t="str">
        <f t="shared" si="5383"/>
        <v/>
      </c>
      <c r="BC410" s="5" t="str">
        <f t="shared" si="5383"/>
        <v/>
      </c>
      <c r="BD410" s="5" t="str">
        <f t="shared" si="5383"/>
        <v/>
      </c>
      <c r="BE410" s="5" t="str">
        <f t="shared" si="5383"/>
        <v/>
      </c>
      <c r="BF410" s="5" t="str">
        <f t="shared" si="5383"/>
        <v/>
      </c>
      <c r="BG410" s="5" t="str">
        <f t="shared" si="5383"/>
        <v/>
      </c>
      <c r="BH410" s="5" t="str">
        <f t="shared" ref="BH410:BQ419" si="5384">IFERROR(IF(VLOOKUP(INDEX($L$2:$HEG$5,4,BH$471+$Q410-1),$B$2:$F$5568,5,FALSE)=BH$473,INDEX($L$2:$HEG$5,4,BH$471+$Q410-1),""),"")</f>
        <v/>
      </c>
      <c r="BI410" s="5" t="str">
        <f t="shared" si="5384"/>
        <v/>
      </c>
      <c r="BJ410" s="5" t="str">
        <f t="shared" si="5384"/>
        <v/>
      </c>
      <c r="BK410" s="5" t="str">
        <f t="shared" si="5384"/>
        <v/>
      </c>
      <c r="BL410" s="5" t="str">
        <f t="shared" si="5384"/>
        <v/>
      </c>
      <c r="BM410" s="5" t="str">
        <f t="shared" si="5384"/>
        <v/>
      </c>
      <c r="BN410" s="5" t="str">
        <f t="shared" si="5384"/>
        <v/>
      </c>
      <c r="BO410" s="5" t="str">
        <f t="shared" si="5384"/>
        <v/>
      </c>
      <c r="BP410" s="5" t="str">
        <f t="shared" si="5384"/>
        <v/>
      </c>
      <c r="BQ410" s="5" t="str">
        <f t="shared" si="5384"/>
        <v/>
      </c>
      <c r="BR410" s="5"/>
      <c r="BT410" s="5" t="str">
        <f t="shared" si="5320"/>
        <v/>
      </c>
      <c r="BU410" s="5" t="str">
        <f t="shared" si="5321"/>
        <v/>
      </c>
      <c r="BV410" s="5" t="str">
        <f t="shared" si="5322"/>
        <v/>
      </c>
      <c r="BW410" s="5" t="str">
        <f t="shared" si="5323"/>
        <v/>
      </c>
      <c r="BX410" s="5" t="str">
        <f t="shared" si="5324"/>
        <v/>
      </c>
      <c r="BY410" s="5" t="str">
        <f t="shared" si="5325"/>
        <v/>
      </c>
      <c r="BZ410" s="5" t="str">
        <f t="shared" si="5326"/>
        <v/>
      </c>
      <c r="CA410" s="5" t="str">
        <f t="shared" si="5327"/>
        <v/>
      </c>
      <c r="CB410" s="5" t="str">
        <f t="shared" si="5328"/>
        <v/>
      </c>
      <c r="CC410" s="5" t="str">
        <f t="shared" si="5329"/>
        <v/>
      </c>
      <c r="CD410" s="5" t="str">
        <f t="shared" si="5330"/>
        <v/>
      </c>
      <c r="CE410" s="5" t="str">
        <f t="shared" si="5331"/>
        <v/>
      </c>
      <c r="CF410" s="5" t="str">
        <f t="shared" si="5332"/>
        <v/>
      </c>
      <c r="CG410" s="5" t="str">
        <f t="shared" si="5333"/>
        <v/>
      </c>
      <c r="CH410" s="5" t="str">
        <f t="shared" si="5334"/>
        <v/>
      </c>
      <c r="CI410" s="5" t="str">
        <f t="shared" si="5335"/>
        <v/>
      </c>
      <c r="CJ410" s="5" t="str">
        <f t="shared" si="5336"/>
        <v/>
      </c>
      <c r="CK410" s="5" t="str">
        <f t="shared" si="5337"/>
        <v/>
      </c>
      <c r="CL410" s="5" t="str">
        <f t="shared" si="5338"/>
        <v/>
      </c>
      <c r="CM410" s="5" t="str">
        <f t="shared" si="5339"/>
        <v/>
      </c>
      <c r="CN410" s="5" t="str">
        <f t="shared" si="5340"/>
        <v/>
      </c>
      <c r="CO410" s="5" t="str">
        <f t="shared" si="5341"/>
        <v/>
      </c>
      <c r="CP410" s="5" t="str">
        <f t="shared" si="5342"/>
        <v/>
      </c>
      <c r="CQ410" s="5" t="str">
        <f t="shared" si="5343"/>
        <v/>
      </c>
      <c r="CR410" s="5" t="str">
        <f t="shared" si="5344"/>
        <v/>
      </c>
      <c r="CS410" s="5" t="str">
        <f t="shared" si="5345"/>
        <v/>
      </c>
      <c r="CT410" s="5" t="str">
        <f t="shared" si="5346"/>
        <v/>
      </c>
      <c r="CU410" s="5" t="str">
        <f t="shared" si="5347"/>
        <v/>
      </c>
      <c r="CV410" s="5" t="str">
        <f t="shared" si="5348"/>
        <v/>
      </c>
      <c r="CW410" s="5" t="str">
        <f t="shared" si="5349"/>
        <v/>
      </c>
      <c r="CX410" s="5" t="str">
        <f t="shared" si="5350"/>
        <v/>
      </c>
      <c r="CY410" s="5" t="str">
        <f t="shared" si="5351"/>
        <v/>
      </c>
      <c r="CZ410" s="5" t="str">
        <f t="shared" si="5352"/>
        <v/>
      </c>
      <c r="DA410" s="5" t="str">
        <f t="shared" si="5353"/>
        <v/>
      </c>
      <c r="DB410" s="5" t="str">
        <f t="shared" si="5354"/>
        <v/>
      </c>
      <c r="DC410" s="5" t="str">
        <f t="shared" si="5355"/>
        <v/>
      </c>
      <c r="DD410" s="5" t="str">
        <f t="shared" si="5356"/>
        <v/>
      </c>
      <c r="DE410" s="5" t="str">
        <f t="shared" si="5357"/>
        <v/>
      </c>
      <c r="DF410" s="5" t="str">
        <f t="shared" si="5358"/>
        <v/>
      </c>
      <c r="DG410" s="5" t="str">
        <f t="shared" si="5359"/>
        <v/>
      </c>
      <c r="DH410" s="5" t="str">
        <f t="shared" si="5360"/>
        <v/>
      </c>
      <c r="DI410" s="5" t="str">
        <f t="shared" si="5361"/>
        <v/>
      </c>
      <c r="DJ410" s="5" t="str">
        <f t="shared" si="5362"/>
        <v/>
      </c>
      <c r="DK410" s="5" t="str">
        <f t="shared" si="5363"/>
        <v/>
      </c>
      <c r="DL410" s="5" t="str">
        <f t="shared" si="5364"/>
        <v/>
      </c>
      <c r="DM410" s="5" t="str">
        <f t="shared" si="5365"/>
        <v/>
      </c>
      <c r="DN410" s="5" t="str">
        <f t="shared" si="5366"/>
        <v/>
      </c>
      <c r="DO410" s="5" t="str">
        <f t="shared" si="5367"/>
        <v/>
      </c>
      <c r="DP410" s="5" t="str">
        <f t="shared" si="5368"/>
        <v/>
      </c>
      <c r="DQ410" s="5" t="str">
        <f t="shared" si="5309"/>
        <v/>
      </c>
    </row>
    <row r="411" spans="1:121" x14ac:dyDescent="0.25">
      <c r="A411">
        <v>410</v>
      </c>
      <c r="B411" s="5">
        <v>1010198</v>
      </c>
      <c r="C411" t="str">
        <f t="shared" si="5369"/>
        <v>The Gunnison Bank and Trust Company - Gunnison, CO</v>
      </c>
      <c r="D411" s="21" t="s">
        <v>9432</v>
      </c>
      <c r="E411" s="19" t="s">
        <v>3041</v>
      </c>
      <c r="F411" s="19" t="s">
        <v>3010</v>
      </c>
      <c r="G411" s="19"/>
      <c r="K411" s="27">
        <v>402</v>
      </c>
      <c r="L411" s="28" t="str">
        <f>IF(HLOOKUP('Peer Comparison Tool'!$E$6,StateDropdownData,K411+1,FALSE)=0,"",HLOOKUP('Peer Comparison Tool'!$E$6,StateDropdownData,K411+1,FALSE))</f>
        <v/>
      </c>
      <c r="M411" s="29" t="str">
        <f>IF(HLOOKUP('Peer Comparison Tool'!$E$6,[0]!DropdownData,K411+1,FALSE)=0,"",HLOOKUP('Peer Comparison Tool'!$E$6,[0]!DropdownData,K411+1,FALSE))</f>
        <v/>
      </c>
      <c r="N411" s="27">
        <v>402</v>
      </c>
      <c r="O411" s="28" t="str">
        <f>IF(HLOOKUP('Peer Comparison Tool'!$G$6,StateDropdownData,N411+1,FALSE)=0,"",HLOOKUP('Peer Comparison Tool'!$G$6,StateDropdownData,N411+1,FALSE))</f>
        <v/>
      </c>
      <c r="P411" s="29" t="str">
        <f>IF(HLOOKUP('Peer Comparison Tool'!$G$6,DropdownData,N411+1,FALSE)=0,"",HLOOKUP('Peer Comparison Tool'!$G$6,DropdownData,N411+1,FALSE))</f>
        <v/>
      </c>
      <c r="Q411" s="27">
        <v>402</v>
      </c>
      <c r="R411" s="28" t="str">
        <f>IF(HLOOKUP('Peer Comparison Tool'!$I$6,StateDropdownData,Q411+1,FALSE)=0,"",HLOOKUP('Peer Comparison Tool'!$I$6,StateDropdownData,Q411+1,FALSE))</f>
        <v/>
      </c>
      <c r="S411" s="29" t="str">
        <f>IF(HLOOKUP('Peer Comparison Tool'!$I$6,DropdownData,Q411+1,FALSE)=0,"",HLOOKUP('Peer Comparison Tool'!$I$6,DropdownData,Q411+1,FALSE))</f>
        <v/>
      </c>
      <c r="T411" s="5" t="str">
        <f t="shared" si="5380"/>
        <v/>
      </c>
      <c r="U411" s="5" t="str">
        <f t="shared" si="5380"/>
        <v/>
      </c>
      <c r="V411" s="5" t="str">
        <f t="shared" si="5380"/>
        <v/>
      </c>
      <c r="W411" s="5" t="str">
        <f t="shared" si="5380"/>
        <v/>
      </c>
      <c r="X411" s="5" t="str">
        <f t="shared" si="5380"/>
        <v/>
      </c>
      <c r="Y411" s="5" t="str">
        <f t="shared" si="5380"/>
        <v/>
      </c>
      <c r="Z411" s="5" t="str">
        <f t="shared" si="5380"/>
        <v/>
      </c>
      <c r="AA411" s="5" t="str">
        <f t="shared" si="5380"/>
        <v/>
      </c>
      <c r="AB411" s="5" t="str">
        <f t="shared" si="5380"/>
        <v/>
      </c>
      <c r="AC411" s="5" t="str">
        <f t="shared" si="5380"/>
        <v/>
      </c>
      <c r="AD411" s="5" t="str">
        <f t="shared" si="5381"/>
        <v/>
      </c>
      <c r="AE411" s="5" t="str">
        <f t="shared" si="5381"/>
        <v/>
      </c>
      <c r="AF411" s="5" t="str">
        <f t="shared" si="5381"/>
        <v/>
      </c>
      <c r="AG411" s="5" t="str">
        <f t="shared" si="5381"/>
        <v/>
      </c>
      <c r="AH411" s="5" t="str">
        <f t="shared" si="5381"/>
        <v/>
      </c>
      <c r="AI411" s="5" t="str">
        <f t="shared" si="5381"/>
        <v/>
      </c>
      <c r="AJ411" s="5" t="str">
        <f t="shared" si="5381"/>
        <v/>
      </c>
      <c r="AK411" s="5" t="str">
        <f t="shared" si="5381"/>
        <v/>
      </c>
      <c r="AL411" s="5" t="str">
        <f t="shared" si="5381"/>
        <v/>
      </c>
      <c r="AM411" s="5" t="str">
        <f t="shared" si="5381"/>
        <v/>
      </c>
      <c r="AN411" s="5" t="str">
        <f t="shared" si="5382"/>
        <v/>
      </c>
      <c r="AO411" s="5" t="str">
        <f t="shared" si="5382"/>
        <v/>
      </c>
      <c r="AP411" s="5" t="str">
        <f t="shared" si="5382"/>
        <v/>
      </c>
      <c r="AQ411" s="5" t="str">
        <f t="shared" si="5382"/>
        <v/>
      </c>
      <c r="AR411" s="5" t="str">
        <f t="shared" si="5382"/>
        <v/>
      </c>
      <c r="AS411" s="5" t="str">
        <f t="shared" si="5382"/>
        <v/>
      </c>
      <c r="AT411" s="5" t="str">
        <f t="shared" si="5382"/>
        <v/>
      </c>
      <c r="AU411" s="5" t="str">
        <f t="shared" si="5382"/>
        <v/>
      </c>
      <c r="AV411" s="5" t="str">
        <f t="shared" si="5382"/>
        <v/>
      </c>
      <c r="AW411" s="5" t="str">
        <f t="shared" si="5382"/>
        <v/>
      </c>
      <c r="AX411" s="5" t="str">
        <f t="shared" si="5383"/>
        <v/>
      </c>
      <c r="AY411" s="5" t="str">
        <f t="shared" si="5383"/>
        <v/>
      </c>
      <c r="AZ411" s="5" t="str">
        <f t="shared" si="5383"/>
        <v/>
      </c>
      <c r="BA411" s="5" t="str">
        <f t="shared" si="5383"/>
        <v/>
      </c>
      <c r="BB411" s="5" t="str">
        <f t="shared" si="5383"/>
        <v/>
      </c>
      <c r="BC411" s="5" t="str">
        <f t="shared" si="5383"/>
        <v/>
      </c>
      <c r="BD411" s="5" t="str">
        <f t="shared" si="5383"/>
        <v/>
      </c>
      <c r="BE411" s="5" t="str">
        <f t="shared" si="5383"/>
        <v/>
      </c>
      <c r="BF411" s="5" t="str">
        <f t="shared" si="5383"/>
        <v/>
      </c>
      <c r="BG411" s="5" t="str">
        <f t="shared" si="5383"/>
        <v/>
      </c>
      <c r="BH411" s="5" t="str">
        <f t="shared" si="5384"/>
        <v/>
      </c>
      <c r="BI411" s="5" t="str">
        <f t="shared" si="5384"/>
        <v/>
      </c>
      <c r="BJ411" s="5" t="str">
        <f t="shared" si="5384"/>
        <v/>
      </c>
      <c r="BK411" s="5" t="str">
        <f t="shared" si="5384"/>
        <v/>
      </c>
      <c r="BL411" s="5" t="str">
        <f t="shared" si="5384"/>
        <v/>
      </c>
      <c r="BM411" s="5" t="str">
        <f t="shared" si="5384"/>
        <v/>
      </c>
      <c r="BN411" s="5" t="str">
        <f t="shared" si="5384"/>
        <v/>
      </c>
      <c r="BO411" s="5" t="str">
        <f t="shared" si="5384"/>
        <v/>
      </c>
      <c r="BP411" s="5" t="str">
        <f t="shared" si="5384"/>
        <v/>
      </c>
      <c r="BQ411" s="5" t="str">
        <f t="shared" si="5384"/>
        <v/>
      </c>
      <c r="BR411" s="5"/>
      <c r="BT411" s="5" t="str">
        <f t="shared" si="5320"/>
        <v/>
      </c>
      <c r="BU411" s="5" t="str">
        <f t="shared" si="5321"/>
        <v/>
      </c>
      <c r="BV411" s="5" t="str">
        <f t="shared" si="5322"/>
        <v/>
      </c>
      <c r="BW411" s="5" t="str">
        <f t="shared" si="5323"/>
        <v/>
      </c>
      <c r="BX411" s="5" t="str">
        <f t="shared" si="5324"/>
        <v/>
      </c>
      <c r="BY411" s="5" t="str">
        <f t="shared" si="5325"/>
        <v/>
      </c>
      <c r="BZ411" s="5" t="str">
        <f t="shared" si="5326"/>
        <v/>
      </c>
      <c r="CA411" s="5" t="str">
        <f t="shared" si="5327"/>
        <v/>
      </c>
      <c r="CB411" s="5" t="str">
        <f t="shared" si="5328"/>
        <v/>
      </c>
      <c r="CC411" s="5" t="str">
        <f t="shared" si="5329"/>
        <v/>
      </c>
      <c r="CD411" s="5" t="str">
        <f t="shared" si="5330"/>
        <v/>
      </c>
      <c r="CE411" s="5" t="str">
        <f t="shared" si="5331"/>
        <v/>
      </c>
      <c r="CF411" s="5" t="str">
        <f t="shared" si="5332"/>
        <v/>
      </c>
      <c r="CG411" s="5" t="str">
        <f t="shared" si="5333"/>
        <v/>
      </c>
      <c r="CH411" s="5" t="str">
        <f t="shared" si="5334"/>
        <v/>
      </c>
      <c r="CI411" s="5" t="str">
        <f t="shared" si="5335"/>
        <v/>
      </c>
      <c r="CJ411" s="5" t="str">
        <f t="shared" si="5336"/>
        <v/>
      </c>
      <c r="CK411" s="5" t="str">
        <f t="shared" si="5337"/>
        <v/>
      </c>
      <c r="CL411" s="5" t="str">
        <f t="shared" si="5338"/>
        <v/>
      </c>
      <c r="CM411" s="5" t="str">
        <f t="shared" si="5339"/>
        <v/>
      </c>
      <c r="CN411" s="5" t="str">
        <f t="shared" si="5340"/>
        <v/>
      </c>
      <c r="CO411" s="5" t="str">
        <f t="shared" si="5341"/>
        <v/>
      </c>
      <c r="CP411" s="5" t="str">
        <f t="shared" si="5342"/>
        <v/>
      </c>
      <c r="CQ411" s="5" t="str">
        <f t="shared" si="5343"/>
        <v/>
      </c>
      <c r="CR411" s="5" t="str">
        <f t="shared" si="5344"/>
        <v/>
      </c>
      <c r="CS411" s="5" t="str">
        <f t="shared" si="5345"/>
        <v/>
      </c>
      <c r="CT411" s="5" t="str">
        <f t="shared" si="5346"/>
        <v/>
      </c>
      <c r="CU411" s="5" t="str">
        <f t="shared" si="5347"/>
        <v/>
      </c>
      <c r="CV411" s="5" t="str">
        <f t="shared" si="5348"/>
        <v/>
      </c>
      <c r="CW411" s="5" t="str">
        <f t="shared" si="5349"/>
        <v/>
      </c>
      <c r="CX411" s="5" t="str">
        <f t="shared" si="5350"/>
        <v/>
      </c>
      <c r="CY411" s="5" t="str">
        <f t="shared" si="5351"/>
        <v/>
      </c>
      <c r="CZ411" s="5" t="str">
        <f t="shared" si="5352"/>
        <v/>
      </c>
      <c r="DA411" s="5" t="str">
        <f t="shared" si="5353"/>
        <v/>
      </c>
      <c r="DB411" s="5" t="str">
        <f t="shared" si="5354"/>
        <v/>
      </c>
      <c r="DC411" s="5" t="str">
        <f t="shared" si="5355"/>
        <v/>
      </c>
      <c r="DD411" s="5" t="str">
        <f t="shared" si="5356"/>
        <v/>
      </c>
      <c r="DE411" s="5" t="str">
        <f t="shared" si="5357"/>
        <v/>
      </c>
      <c r="DF411" s="5" t="str">
        <f t="shared" si="5358"/>
        <v/>
      </c>
      <c r="DG411" s="5" t="str">
        <f t="shared" si="5359"/>
        <v/>
      </c>
      <c r="DH411" s="5" t="str">
        <f t="shared" si="5360"/>
        <v/>
      </c>
      <c r="DI411" s="5" t="str">
        <f t="shared" si="5361"/>
        <v/>
      </c>
      <c r="DJ411" s="5" t="str">
        <f t="shared" si="5362"/>
        <v/>
      </c>
      <c r="DK411" s="5" t="str">
        <f t="shared" si="5363"/>
        <v/>
      </c>
      <c r="DL411" s="5" t="str">
        <f t="shared" si="5364"/>
        <v/>
      </c>
      <c r="DM411" s="5" t="str">
        <f t="shared" si="5365"/>
        <v/>
      </c>
      <c r="DN411" s="5" t="str">
        <f t="shared" si="5366"/>
        <v/>
      </c>
      <c r="DO411" s="5" t="str">
        <f t="shared" si="5367"/>
        <v/>
      </c>
      <c r="DP411" s="5" t="str">
        <f t="shared" si="5368"/>
        <v/>
      </c>
      <c r="DQ411" s="5" t="str">
        <f t="shared" si="5309"/>
        <v/>
      </c>
    </row>
    <row r="412" spans="1:121" x14ac:dyDescent="0.25">
      <c r="A412">
        <v>411</v>
      </c>
      <c r="B412" s="5">
        <v>1005455</v>
      </c>
      <c r="C412" t="str">
        <f t="shared" si="5369"/>
        <v>The Pueblo Bank and Trust Company - Pueblo, CO</v>
      </c>
      <c r="D412" s="21" t="s">
        <v>9433</v>
      </c>
      <c r="E412" s="19" t="s">
        <v>3052</v>
      </c>
      <c r="F412" s="19" t="s">
        <v>3010</v>
      </c>
      <c r="G412" s="19"/>
      <c r="K412" s="27">
        <v>403</v>
      </c>
      <c r="L412" s="28" t="str">
        <f>IF(HLOOKUP('Peer Comparison Tool'!$E$6,StateDropdownData,K412+1,FALSE)=0,"",HLOOKUP('Peer Comparison Tool'!$E$6,StateDropdownData,K412+1,FALSE))</f>
        <v/>
      </c>
      <c r="M412" s="29" t="str">
        <f>IF(HLOOKUP('Peer Comparison Tool'!$E$6,[0]!DropdownData,K412+1,FALSE)=0,"",HLOOKUP('Peer Comparison Tool'!$E$6,[0]!DropdownData,K412+1,FALSE))</f>
        <v/>
      </c>
      <c r="N412" s="27">
        <v>403</v>
      </c>
      <c r="O412" s="28" t="str">
        <f>IF(HLOOKUP('Peer Comparison Tool'!$G$6,StateDropdownData,N412+1,FALSE)=0,"",HLOOKUP('Peer Comparison Tool'!$G$6,StateDropdownData,N412+1,FALSE))</f>
        <v/>
      </c>
      <c r="P412" s="29" t="str">
        <f>IF(HLOOKUP('Peer Comparison Tool'!$G$6,DropdownData,N412+1,FALSE)=0,"",HLOOKUP('Peer Comparison Tool'!$G$6,DropdownData,N412+1,FALSE))</f>
        <v/>
      </c>
      <c r="Q412" s="27">
        <v>403</v>
      </c>
      <c r="R412" s="28" t="str">
        <f>IF(HLOOKUP('Peer Comparison Tool'!$I$6,StateDropdownData,Q412+1,FALSE)=0,"",HLOOKUP('Peer Comparison Tool'!$I$6,StateDropdownData,Q412+1,FALSE))</f>
        <v/>
      </c>
      <c r="S412" s="29" t="str">
        <f>IF(HLOOKUP('Peer Comparison Tool'!$I$6,DropdownData,Q412+1,FALSE)=0,"",HLOOKUP('Peer Comparison Tool'!$I$6,DropdownData,Q412+1,FALSE))</f>
        <v/>
      </c>
      <c r="T412" s="5" t="str">
        <f t="shared" si="5380"/>
        <v/>
      </c>
      <c r="U412" s="5" t="str">
        <f t="shared" si="5380"/>
        <v/>
      </c>
      <c r="V412" s="5" t="str">
        <f t="shared" si="5380"/>
        <v/>
      </c>
      <c r="W412" s="5" t="str">
        <f t="shared" si="5380"/>
        <v/>
      </c>
      <c r="X412" s="5" t="str">
        <f t="shared" si="5380"/>
        <v/>
      </c>
      <c r="Y412" s="5" t="str">
        <f t="shared" si="5380"/>
        <v/>
      </c>
      <c r="Z412" s="5" t="str">
        <f t="shared" si="5380"/>
        <v/>
      </c>
      <c r="AA412" s="5" t="str">
        <f t="shared" si="5380"/>
        <v/>
      </c>
      <c r="AB412" s="5" t="str">
        <f t="shared" si="5380"/>
        <v/>
      </c>
      <c r="AC412" s="5" t="str">
        <f t="shared" si="5380"/>
        <v/>
      </c>
      <c r="AD412" s="5" t="str">
        <f t="shared" si="5381"/>
        <v/>
      </c>
      <c r="AE412" s="5" t="str">
        <f t="shared" si="5381"/>
        <v/>
      </c>
      <c r="AF412" s="5" t="str">
        <f t="shared" si="5381"/>
        <v/>
      </c>
      <c r="AG412" s="5" t="str">
        <f t="shared" si="5381"/>
        <v/>
      </c>
      <c r="AH412" s="5" t="str">
        <f t="shared" si="5381"/>
        <v/>
      </c>
      <c r="AI412" s="5" t="str">
        <f t="shared" si="5381"/>
        <v/>
      </c>
      <c r="AJ412" s="5" t="str">
        <f t="shared" si="5381"/>
        <v/>
      </c>
      <c r="AK412" s="5" t="str">
        <f t="shared" si="5381"/>
        <v/>
      </c>
      <c r="AL412" s="5" t="str">
        <f t="shared" si="5381"/>
        <v/>
      </c>
      <c r="AM412" s="5" t="str">
        <f t="shared" si="5381"/>
        <v/>
      </c>
      <c r="AN412" s="5" t="str">
        <f t="shared" si="5382"/>
        <v/>
      </c>
      <c r="AO412" s="5" t="str">
        <f t="shared" si="5382"/>
        <v/>
      </c>
      <c r="AP412" s="5" t="str">
        <f t="shared" si="5382"/>
        <v/>
      </c>
      <c r="AQ412" s="5" t="str">
        <f t="shared" si="5382"/>
        <v/>
      </c>
      <c r="AR412" s="5" t="str">
        <f t="shared" si="5382"/>
        <v/>
      </c>
      <c r="AS412" s="5" t="str">
        <f t="shared" si="5382"/>
        <v/>
      </c>
      <c r="AT412" s="5" t="str">
        <f t="shared" si="5382"/>
        <v/>
      </c>
      <c r="AU412" s="5" t="str">
        <f t="shared" si="5382"/>
        <v/>
      </c>
      <c r="AV412" s="5" t="str">
        <f t="shared" si="5382"/>
        <v/>
      </c>
      <c r="AW412" s="5" t="str">
        <f t="shared" si="5382"/>
        <v/>
      </c>
      <c r="AX412" s="5" t="str">
        <f t="shared" si="5383"/>
        <v/>
      </c>
      <c r="AY412" s="5" t="str">
        <f t="shared" si="5383"/>
        <v/>
      </c>
      <c r="AZ412" s="5" t="str">
        <f t="shared" si="5383"/>
        <v/>
      </c>
      <c r="BA412" s="5" t="str">
        <f t="shared" si="5383"/>
        <v/>
      </c>
      <c r="BB412" s="5" t="str">
        <f t="shared" si="5383"/>
        <v/>
      </c>
      <c r="BC412" s="5" t="str">
        <f t="shared" si="5383"/>
        <v/>
      </c>
      <c r="BD412" s="5" t="str">
        <f t="shared" si="5383"/>
        <v/>
      </c>
      <c r="BE412" s="5" t="str">
        <f t="shared" si="5383"/>
        <v/>
      </c>
      <c r="BF412" s="5" t="str">
        <f t="shared" si="5383"/>
        <v/>
      </c>
      <c r="BG412" s="5" t="str">
        <f t="shared" si="5383"/>
        <v/>
      </c>
      <c r="BH412" s="5" t="str">
        <f t="shared" si="5384"/>
        <v/>
      </c>
      <c r="BI412" s="5" t="str">
        <f t="shared" si="5384"/>
        <v/>
      </c>
      <c r="BJ412" s="5" t="str">
        <f t="shared" si="5384"/>
        <v/>
      </c>
      <c r="BK412" s="5" t="str">
        <f t="shared" si="5384"/>
        <v/>
      </c>
      <c r="BL412" s="5" t="str">
        <f t="shared" si="5384"/>
        <v/>
      </c>
      <c r="BM412" s="5" t="str">
        <f t="shared" si="5384"/>
        <v/>
      </c>
      <c r="BN412" s="5" t="str">
        <f t="shared" si="5384"/>
        <v/>
      </c>
      <c r="BO412" s="5" t="str">
        <f t="shared" si="5384"/>
        <v/>
      </c>
      <c r="BP412" s="5" t="str">
        <f t="shared" si="5384"/>
        <v/>
      </c>
      <c r="BQ412" s="5" t="str">
        <f t="shared" si="5384"/>
        <v/>
      </c>
      <c r="BR412" s="5"/>
      <c r="BT412" s="5" t="str">
        <f t="shared" si="5320"/>
        <v/>
      </c>
      <c r="BU412" s="5" t="str">
        <f t="shared" si="5321"/>
        <v/>
      </c>
      <c r="BV412" s="5" t="str">
        <f t="shared" si="5322"/>
        <v/>
      </c>
      <c r="BW412" s="5" t="str">
        <f t="shared" si="5323"/>
        <v/>
      </c>
      <c r="BX412" s="5" t="str">
        <f t="shared" si="5324"/>
        <v/>
      </c>
      <c r="BY412" s="5" t="str">
        <f t="shared" si="5325"/>
        <v/>
      </c>
      <c r="BZ412" s="5" t="str">
        <f t="shared" si="5326"/>
        <v/>
      </c>
      <c r="CA412" s="5" t="str">
        <f t="shared" si="5327"/>
        <v/>
      </c>
      <c r="CB412" s="5" t="str">
        <f t="shared" si="5328"/>
        <v/>
      </c>
      <c r="CC412" s="5" t="str">
        <f t="shared" si="5329"/>
        <v/>
      </c>
      <c r="CD412" s="5" t="str">
        <f t="shared" si="5330"/>
        <v/>
      </c>
      <c r="CE412" s="5" t="str">
        <f t="shared" si="5331"/>
        <v/>
      </c>
      <c r="CF412" s="5" t="str">
        <f t="shared" si="5332"/>
        <v/>
      </c>
      <c r="CG412" s="5" t="str">
        <f t="shared" si="5333"/>
        <v/>
      </c>
      <c r="CH412" s="5" t="str">
        <f t="shared" si="5334"/>
        <v/>
      </c>
      <c r="CI412" s="5" t="str">
        <f t="shared" si="5335"/>
        <v/>
      </c>
      <c r="CJ412" s="5" t="str">
        <f t="shared" si="5336"/>
        <v/>
      </c>
      <c r="CK412" s="5" t="str">
        <f t="shared" si="5337"/>
        <v/>
      </c>
      <c r="CL412" s="5" t="str">
        <f t="shared" si="5338"/>
        <v/>
      </c>
      <c r="CM412" s="5" t="str">
        <f t="shared" si="5339"/>
        <v/>
      </c>
      <c r="CN412" s="5" t="str">
        <f t="shared" si="5340"/>
        <v/>
      </c>
      <c r="CO412" s="5" t="str">
        <f t="shared" si="5341"/>
        <v/>
      </c>
      <c r="CP412" s="5" t="str">
        <f t="shared" si="5342"/>
        <v/>
      </c>
      <c r="CQ412" s="5" t="str">
        <f t="shared" si="5343"/>
        <v/>
      </c>
      <c r="CR412" s="5" t="str">
        <f t="shared" si="5344"/>
        <v/>
      </c>
      <c r="CS412" s="5" t="str">
        <f t="shared" si="5345"/>
        <v/>
      </c>
      <c r="CT412" s="5" t="str">
        <f t="shared" si="5346"/>
        <v/>
      </c>
      <c r="CU412" s="5" t="str">
        <f t="shared" si="5347"/>
        <v/>
      </c>
      <c r="CV412" s="5" t="str">
        <f t="shared" si="5348"/>
        <v/>
      </c>
      <c r="CW412" s="5" t="str">
        <f t="shared" si="5349"/>
        <v/>
      </c>
      <c r="CX412" s="5" t="str">
        <f t="shared" si="5350"/>
        <v/>
      </c>
      <c r="CY412" s="5" t="str">
        <f t="shared" si="5351"/>
        <v/>
      </c>
      <c r="CZ412" s="5" t="str">
        <f t="shared" si="5352"/>
        <v/>
      </c>
      <c r="DA412" s="5" t="str">
        <f t="shared" si="5353"/>
        <v/>
      </c>
      <c r="DB412" s="5" t="str">
        <f t="shared" si="5354"/>
        <v/>
      </c>
      <c r="DC412" s="5" t="str">
        <f t="shared" si="5355"/>
        <v/>
      </c>
      <c r="DD412" s="5" t="str">
        <f t="shared" si="5356"/>
        <v/>
      </c>
      <c r="DE412" s="5" t="str">
        <f t="shared" si="5357"/>
        <v/>
      </c>
      <c r="DF412" s="5" t="str">
        <f t="shared" si="5358"/>
        <v/>
      </c>
      <c r="DG412" s="5" t="str">
        <f t="shared" si="5359"/>
        <v/>
      </c>
      <c r="DH412" s="5" t="str">
        <f t="shared" si="5360"/>
        <v/>
      </c>
      <c r="DI412" s="5" t="str">
        <f t="shared" si="5361"/>
        <v/>
      </c>
      <c r="DJ412" s="5" t="str">
        <f t="shared" si="5362"/>
        <v/>
      </c>
      <c r="DK412" s="5" t="str">
        <f t="shared" si="5363"/>
        <v/>
      </c>
      <c r="DL412" s="5" t="str">
        <f t="shared" si="5364"/>
        <v/>
      </c>
      <c r="DM412" s="5" t="str">
        <f t="shared" si="5365"/>
        <v/>
      </c>
      <c r="DN412" s="5" t="str">
        <f t="shared" si="5366"/>
        <v/>
      </c>
      <c r="DO412" s="5" t="str">
        <f t="shared" si="5367"/>
        <v/>
      </c>
      <c r="DP412" s="5" t="str">
        <f t="shared" si="5368"/>
        <v/>
      </c>
      <c r="DQ412" s="5" t="str">
        <f t="shared" si="5309"/>
        <v/>
      </c>
    </row>
    <row r="413" spans="1:121" x14ac:dyDescent="0.25">
      <c r="A413">
        <v>412</v>
      </c>
      <c r="B413" s="5">
        <v>1008838</v>
      </c>
      <c r="C413" t="str">
        <f t="shared" si="5369"/>
        <v>The State Bank - La Junta, CO</v>
      </c>
      <c r="D413" s="21" t="s">
        <v>9434</v>
      </c>
      <c r="E413" s="19" t="s">
        <v>3023</v>
      </c>
      <c r="F413" s="19" t="s">
        <v>3010</v>
      </c>
      <c r="G413" s="19"/>
      <c r="K413" s="27">
        <v>404</v>
      </c>
      <c r="L413" s="28" t="str">
        <f>IF(HLOOKUP('Peer Comparison Tool'!$E$6,StateDropdownData,K413+1,FALSE)=0,"",HLOOKUP('Peer Comparison Tool'!$E$6,StateDropdownData,K413+1,FALSE))</f>
        <v/>
      </c>
      <c r="M413" s="29" t="str">
        <f>IF(HLOOKUP('Peer Comparison Tool'!$E$6,[0]!DropdownData,K413+1,FALSE)=0,"",HLOOKUP('Peer Comparison Tool'!$E$6,[0]!DropdownData,K413+1,FALSE))</f>
        <v/>
      </c>
      <c r="N413" s="27">
        <v>404</v>
      </c>
      <c r="O413" s="28" t="str">
        <f>IF(HLOOKUP('Peer Comparison Tool'!$G$6,StateDropdownData,N413+1,FALSE)=0,"",HLOOKUP('Peer Comparison Tool'!$G$6,StateDropdownData,N413+1,FALSE))</f>
        <v/>
      </c>
      <c r="P413" s="29" t="str">
        <f>IF(HLOOKUP('Peer Comparison Tool'!$G$6,DropdownData,N413+1,FALSE)=0,"",HLOOKUP('Peer Comparison Tool'!$G$6,DropdownData,N413+1,FALSE))</f>
        <v/>
      </c>
      <c r="Q413" s="27">
        <v>404</v>
      </c>
      <c r="R413" s="28" t="str">
        <f>IF(HLOOKUP('Peer Comparison Tool'!$I$6,StateDropdownData,Q413+1,FALSE)=0,"",HLOOKUP('Peer Comparison Tool'!$I$6,StateDropdownData,Q413+1,FALSE))</f>
        <v/>
      </c>
      <c r="S413" s="29" t="str">
        <f>IF(HLOOKUP('Peer Comparison Tool'!$I$6,DropdownData,Q413+1,FALSE)=0,"",HLOOKUP('Peer Comparison Tool'!$I$6,DropdownData,Q413+1,FALSE))</f>
        <v/>
      </c>
      <c r="T413" s="5" t="str">
        <f t="shared" si="5380"/>
        <v/>
      </c>
      <c r="U413" s="5" t="str">
        <f t="shared" si="5380"/>
        <v/>
      </c>
      <c r="V413" s="5" t="str">
        <f t="shared" si="5380"/>
        <v/>
      </c>
      <c r="W413" s="5" t="str">
        <f t="shared" si="5380"/>
        <v/>
      </c>
      <c r="X413" s="5" t="str">
        <f t="shared" si="5380"/>
        <v/>
      </c>
      <c r="Y413" s="5" t="str">
        <f t="shared" si="5380"/>
        <v/>
      </c>
      <c r="Z413" s="5" t="str">
        <f t="shared" si="5380"/>
        <v/>
      </c>
      <c r="AA413" s="5" t="str">
        <f t="shared" si="5380"/>
        <v/>
      </c>
      <c r="AB413" s="5" t="str">
        <f t="shared" si="5380"/>
        <v/>
      </c>
      <c r="AC413" s="5" t="str">
        <f t="shared" si="5380"/>
        <v/>
      </c>
      <c r="AD413" s="5" t="str">
        <f t="shared" si="5381"/>
        <v/>
      </c>
      <c r="AE413" s="5" t="str">
        <f t="shared" si="5381"/>
        <v/>
      </c>
      <c r="AF413" s="5" t="str">
        <f t="shared" si="5381"/>
        <v/>
      </c>
      <c r="AG413" s="5" t="str">
        <f t="shared" si="5381"/>
        <v/>
      </c>
      <c r="AH413" s="5" t="str">
        <f t="shared" si="5381"/>
        <v/>
      </c>
      <c r="AI413" s="5" t="str">
        <f t="shared" si="5381"/>
        <v/>
      </c>
      <c r="AJ413" s="5" t="str">
        <f t="shared" si="5381"/>
        <v/>
      </c>
      <c r="AK413" s="5" t="str">
        <f t="shared" si="5381"/>
        <v/>
      </c>
      <c r="AL413" s="5" t="str">
        <f t="shared" si="5381"/>
        <v/>
      </c>
      <c r="AM413" s="5" t="str">
        <f t="shared" si="5381"/>
        <v/>
      </c>
      <c r="AN413" s="5" t="str">
        <f t="shared" si="5382"/>
        <v/>
      </c>
      <c r="AO413" s="5" t="str">
        <f t="shared" si="5382"/>
        <v/>
      </c>
      <c r="AP413" s="5" t="str">
        <f t="shared" si="5382"/>
        <v/>
      </c>
      <c r="AQ413" s="5" t="str">
        <f t="shared" si="5382"/>
        <v/>
      </c>
      <c r="AR413" s="5" t="str">
        <f t="shared" si="5382"/>
        <v/>
      </c>
      <c r="AS413" s="5" t="str">
        <f t="shared" si="5382"/>
        <v/>
      </c>
      <c r="AT413" s="5" t="str">
        <f t="shared" si="5382"/>
        <v/>
      </c>
      <c r="AU413" s="5" t="str">
        <f t="shared" si="5382"/>
        <v/>
      </c>
      <c r="AV413" s="5" t="str">
        <f t="shared" si="5382"/>
        <v/>
      </c>
      <c r="AW413" s="5" t="str">
        <f t="shared" si="5382"/>
        <v/>
      </c>
      <c r="AX413" s="5" t="str">
        <f t="shared" si="5383"/>
        <v/>
      </c>
      <c r="AY413" s="5" t="str">
        <f t="shared" si="5383"/>
        <v/>
      </c>
      <c r="AZ413" s="5" t="str">
        <f t="shared" si="5383"/>
        <v/>
      </c>
      <c r="BA413" s="5" t="str">
        <f t="shared" si="5383"/>
        <v/>
      </c>
      <c r="BB413" s="5" t="str">
        <f t="shared" si="5383"/>
        <v/>
      </c>
      <c r="BC413" s="5" t="str">
        <f t="shared" si="5383"/>
        <v/>
      </c>
      <c r="BD413" s="5" t="str">
        <f t="shared" si="5383"/>
        <v/>
      </c>
      <c r="BE413" s="5" t="str">
        <f t="shared" si="5383"/>
        <v/>
      </c>
      <c r="BF413" s="5" t="str">
        <f t="shared" si="5383"/>
        <v/>
      </c>
      <c r="BG413" s="5" t="str">
        <f t="shared" si="5383"/>
        <v/>
      </c>
      <c r="BH413" s="5" t="str">
        <f t="shared" si="5384"/>
        <v/>
      </c>
      <c r="BI413" s="5" t="str">
        <f t="shared" si="5384"/>
        <v/>
      </c>
      <c r="BJ413" s="5" t="str">
        <f t="shared" si="5384"/>
        <v/>
      </c>
      <c r="BK413" s="5" t="str">
        <f t="shared" si="5384"/>
        <v/>
      </c>
      <c r="BL413" s="5" t="str">
        <f t="shared" si="5384"/>
        <v/>
      </c>
      <c r="BM413" s="5" t="str">
        <f t="shared" si="5384"/>
        <v/>
      </c>
      <c r="BN413" s="5" t="str">
        <f t="shared" si="5384"/>
        <v/>
      </c>
      <c r="BO413" s="5" t="str">
        <f t="shared" si="5384"/>
        <v/>
      </c>
      <c r="BP413" s="5" t="str">
        <f t="shared" si="5384"/>
        <v/>
      </c>
      <c r="BQ413" s="5" t="str">
        <f t="shared" si="5384"/>
        <v/>
      </c>
      <c r="BR413" s="5"/>
      <c r="BT413" s="5" t="str">
        <f t="shared" si="5320"/>
        <v/>
      </c>
      <c r="BU413" s="5" t="str">
        <f t="shared" si="5321"/>
        <v/>
      </c>
      <c r="BV413" s="5" t="str">
        <f t="shared" si="5322"/>
        <v/>
      </c>
      <c r="BW413" s="5" t="str">
        <f t="shared" si="5323"/>
        <v/>
      </c>
      <c r="BX413" s="5" t="str">
        <f t="shared" si="5324"/>
        <v/>
      </c>
      <c r="BY413" s="5" t="str">
        <f t="shared" si="5325"/>
        <v/>
      </c>
      <c r="BZ413" s="5" t="str">
        <f t="shared" si="5326"/>
        <v/>
      </c>
      <c r="CA413" s="5" t="str">
        <f t="shared" si="5327"/>
        <v/>
      </c>
      <c r="CB413" s="5" t="str">
        <f t="shared" si="5328"/>
        <v/>
      </c>
      <c r="CC413" s="5" t="str">
        <f t="shared" si="5329"/>
        <v/>
      </c>
      <c r="CD413" s="5" t="str">
        <f t="shared" si="5330"/>
        <v/>
      </c>
      <c r="CE413" s="5" t="str">
        <f t="shared" si="5331"/>
        <v/>
      </c>
      <c r="CF413" s="5" t="str">
        <f t="shared" si="5332"/>
        <v/>
      </c>
      <c r="CG413" s="5" t="str">
        <f t="shared" si="5333"/>
        <v/>
      </c>
      <c r="CH413" s="5" t="str">
        <f t="shared" si="5334"/>
        <v/>
      </c>
      <c r="CI413" s="5" t="str">
        <f t="shared" si="5335"/>
        <v/>
      </c>
      <c r="CJ413" s="5" t="str">
        <f t="shared" si="5336"/>
        <v/>
      </c>
      <c r="CK413" s="5" t="str">
        <f t="shared" si="5337"/>
        <v/>
      </c>
      <c r="CL413" s="5" t="str">
        <f t="shared" si="5338"/>
        <v/>
      </c>
      <c r="CM413" s="5" t="str">
        <f t="shared" si="5339"/>
        <v/>
      </c>
      <c r="CN413" s="5" t="str">
        <f t="shared" si="5340"/>
        <v/>
      </c>
      <c r="CO413" s="5" t="str">
        <f t="shared" si="5341"/>
        <v/>
      </c>
      <c r="CP413" s="5" t="str">
        <f t="shared" si="5342"/>
        <v/>
      </c>
      <c r="CQ413" s="5" t="str">
        <f t="shared" si="5343"/>
        <v/>
      </c>
      <c r="CR413" s="5" t="str">
        <f t="shared" si="5344"/>
        <v/>
      </c>
      <c r="CS413" s="5" t="str">
        <f t="shared" si="5345"/>
        <v/>
      </c>
      <c r="CT413" s="5" t="str">
        <f t="shared" si="5346"/>
        <v/>
      </c>
      <c r="CU413" s="5" t="str">
        <f t="shared" si="5347"/>
        <v/>
      </c>
      <c r="CV413" s="5" t="str">
        <f t="shared" si="5348"/>
        <v/>
      </c>
      <c r="CW413" s="5" t="str">
        <f t="shared" si="5349"/>
        <v/>
      </c>
      <c r="CX413" s="5" t="str">
        <f t="shared" si="5350"/>
        <v/>
      </c>
      <c r="CY413" s="5" t="str">
        <f t="shared" si="5351"/>
        <v/>
      </c>
      <c r="CZ413" s="5" t="str">
        <f t="shared" si="5352"/>
        <v/>
      </c>
      <c r="DA413" s="5" t="str">
        <f t="shared" si="5353"/>
        <v/>
      </c>
      <c r="DB413" s="5" t="str">
        <f t="shared" si="5354"/>
        <v/>
      </c>
      <c r="DC413" s="5" t="str">
        <f t="shared" si="5355"/>
        <v/>
      </c>
      <c r="DD413" s="5" t="str">
        <f t="shared" si="5356"/>
        <v/>
      </c>
      <c r="DE413" s="5" t="str">
        <f t="shared" si="5357"/>
        <v/>
      </c>
      <c r="DF413" s="5" t="str">
        <f t="shared" si="5358"/>
        <v/>
      </c>
      <c r="DG413" s="5" t="str">
        <f t="shared" si="5359"/>
        <v/>
      </c>
      <c r="DH413" s="5" t="str">
        <f t="shared" si="5360"/>
        <v/>
      </c>
      <c r="DI413" s="5" t="str">
        <f t="shared" si="5361"/>
        <v/>
      </c>
      <c r="DJ413" s="5" t="str">
        <f t="shared" si="5362"/>
        <v/>
      </c>
      <c r="DK413" s="5" t="str">
        <f t="shared" si="5363"/>
        <v/>
      </c>
      <c r="DL413" s="5" t="str">
        <f t="shared" si="5364"/>
        <v/>
      </c>
      <c r="DM413" s="5" t="str">
        <f t="shared" si="5365"/>
        <v/>
      </c>
      <c r="DN413" s="5" t="str">
        <f t="shared" si="5366"/>
        <v/>
      </c>
      <c r="DO413" s="5" t="str">
        <f t="shared" si="5367"/>
        <v/>
      </c>
      <c r="DP413" s="5" t="str">
        <f t="shared" si="5368"/>
        <v/>
      </c>
      <c r="DQ413" s="5" t="str">
        <f t="shared" si="5309"/>
        <v/>
      </c>
    </row>
    <row r="414" spans="1:121" x14ac:dyDescent="0.25">
      <c r="A414">
        <v>413</v>
      </c>
      <c r="B414" s="5">
        <v>4098821</v>
      </c>
      <c r="C414" t="str">
        <f t="shared" si="5369"/>
        <v>Timberline Bank - Grand Junction, CO</v>
      </c>
      <c r="D414" s="21" t="s">
        <v>1860</v>
      </c>
      <c r="E414" s="19" t="s">
        <v>3044</v>
      </c>
      <c r="F414" s="19" t="s">
        <v>3010</v>
      </c>
      <c r="G414" s="19"/>
      <c r="K414" s="27">
        <v>405</v>
      </c>
      <c r="L414" s="28" t="str">
        <f>IF(HLOOKUP('Peer Comparison Tool'!$E$6,StateDropdownData,K414+1,FALSE)=0,"",HLOOKUP('Peer Comparison Tool'!$E$6,StateDropdownData,K414+1,FALSE))</f>
        <v/>
      </c>
      <c r="M414" s="29" t="str">
        <f>IF(HLOOKUP('Peer Comparison Tool'!$E$6,[0]!DropdownData,K414+1,FALSE)=0,"",HLOOKUP('Peer Comparison Tool'!$E$6,[0]!DropdownData,K414+1,FALSE))</f>
        <v/>
      </c>
      <c r="N414" s="27">
        <v>405</v>
      </c>
      <c r="O414" s="28" t="str">
        <f>IF(HLOOKUP('Peer Comparison Tool'!$G$6,StateDropdownData,N414+1,FALSE)=0,"",HLOOKUP('Peer Comparison Tool'!$G$6,StateDropdownData,N414+1,FALSE))</f>
        <v/>
      </c>
      <c r="P414" s="29" t="str">
        <f>IF(HLOOKUP('Peer Comparison Tool'!$G$6,DropdownData,N414+1,FALSE)=0,"",HLOOKUP('Peer Comparison Tool'!$G$6,DropdownData,N414+1,FALSE))</f>
        <v/>
      </c>
      <c r="Q414" s="27">
        <v>405</v>
      </c>
      <c r="R414" s="28" t="str">
        <f>IF(HLOOKUP('Peer Comparison Tool'!$I$6,StateDropdownData,Q414+1,FALSE)=0,"",HLOOKUP('Peer Comparison Tool'!$I$6,StateDropdownData,Q414+1,FALSE))</f>
        <v/>
      </c>
      <c r="S414" s="29" t="str">
        <f>IF(HLOOKUP('Peer Comparison Tool'!$I$6,DropdownData,Q414+1,FALSE)=0,"",HLOOKUP('Peer Comparison Tool'!$I$6,DropdownData,Q414+1,FALSE))</f>
        <v/>
      </c>
      <c r="T414" s="5" t="str">
        <f t="shared" si="5380"/>
        <v/>
      </c>
      <c r="U414" s="5" t="str">
        <f t="shared" si="5380"/>
        <v/>
      </c>
      <c r="V414" s="5" t="str">
        <f t="shared" si="5380"/>
        <v/>
      </c>
      <c r="W414" s="5" t="str">
        <f t="shared" si="5380"/>
        <v/>
      </c>
      <c r="X414" s="5" t="str">
        <f t="shared" si="5380"/>
        <v/>
      </c>
      <c r="Y414" s="5" t="str">
        <f t="shared" si="5380"/>
        <v/>
      </c>
      <c r="Z414" s="5" t="str">
        <f t="shared" si="5380"/>
        <v/>
      </c>
      <c r="AA414" s="5" t="str">
        <f t="shared" si="5380"/>
        <v/>
      </c>
      <c r="AB414" s="5" t="str">
        <f t="shared" si="5380"/>
        <v/>
      </c>
      <c r="AC414" s="5" t="str">
        <f t="shared" si="5380"/>
        <v/>
      </c>
      <c r="AD414" s="5" t="str">
        <f t="shared" si="5381"/>
        <v/>
      </c>
      <c r="AE414" s="5" t="str">
        <f t="shared" si="5381"/>
        <v/>
      </c>
      <c r="AF414" s="5" t="str">
        <f t="shared" si="5381"/>
        <v/>
      </c>
      <c r="AG414" s="5" t="str">
        <f t="shared" si="5381"/>
        <v/>
      </c>
      <c r="AH414" s="5" t="str">
        <f t="shared" si="5381"/>
        <v/>
      </c>
      <c r="AI414" s="5" t="str">
        <f t="shared" si="5381"/>
        <v/>
      </c>
      <c r="AJ414" s="5" t="str">
        <f t="shared" si="5381"/>
        <v/>
      </c>
      <c r="AK414" s="5" t="str">
        <f t="shared" si="5381"/>
        <v/>
      </c>
      <c r="AL414" s="5" t="str">
        <f t="shared" si="5381"/>
        <v/>
      </c>
      <c r="AM414" s="5" t="str">
        <f t="shared" si="5381"/>
        <v/>
      </c>
      <c r="AN414" s="5" t="str">
        <f t="shared" si="5382"/>
        <v/>
      </c>
      <c r="AO414" s="5" t="str">
        <f t="shared" si="5382"/>
        <v/>
      </c>
      <c r="AP414" s="5" t="str">
        <f t="shared" si="5382"/>
        <v/>
      </c>
      <c r="AQ414" s="5" t="str">
        <f t="shared" si="5382"/>
        <v/>
      </c>
      <c r="AR414" s="5" t="str">
        <f t="shared" si="5382"/>
        <v/>
      </c>
      <c r="AS414" s="5" t="str">
        <f t="shared" si="5382"/>
        <v/>
      </c>
      <c r="AT414" s="5" t="str">
        <f t="shared" si="5382"/>
        <v/>
      </c>
      <c r="AU414" s="5" t="str">
        <f t="shared" si="5382"/>
        <v/>
      </c>
      <c r="AV414" s="5" t="str">
        <f t="shared" si="5382"/>
        <v/>
      </c>
      <c r="AW414" s="5" t="str">
        <f t="shared" si="5382"/>
        <v/>
      </c>
      <c r="AX414" s="5" t="str">
        <f t="shared" si="5383"/>
        <v/>
      </c>
      <c r="AY414" s="5" t="str">
        <f t="shared" si="5383"/>
        <v/>
      </c>
      <c r="AZ414" s="5" t="str">
        <f t="shared" si="5383"/>
        <v/>
      </c>
      <c r="BA414" s="5" t="str">
        <f t="shared" si="5383"/>
        <v/>
      </c>
      <c r="BB414" s="5" t="str">
        <f t="shared" si="5383"/>
        <v/>
      </c>
      <c r="BC414" s="5" t="str">
        <f t="shared" si="5383"/>
        <v/>
      </c>
      <c r="BD414" s="5" t="str">
        <f t="shared" si="5383"/>
        <v/>
      </c>
      <c r="BE414" s="5" t="str">
        <f t="shared" si="5383"/>
        <v/>
      </c>
      <c r="BF414" s="5" t="str">
        <f t="shared" si="5383"/>
        <v/>
      </c>
      <c r="BG414" s="5" t="str">
        <f t="shared" si="5383"/>
        <v/>
      </c>
      <c r="BH414" s="5" t="str">
        <f t="shared" si="5384"/>
        <v/>
      </c>
      <c r="BI414" s="5" t="str">
        <f t="shared" si="5384"/>
        <v/>
      </c>
      <c r="BJ414" s="5" t="str">
        <f t="shared" si="5384"/>
        <v/>
      </c>
      <c r="BK414" s="5" t="str">
        <f t="shared" si="5384"/>
        <v/>
      </c>
      <c r="BL414" s="5" t="str">
        <f t="shared" si="5384"/>
        <v/>
      </c>
      <c r="BM414" s="5" t="str">
        <f t="shared" si="5384"/>
        <v/>
      </c>
      <c r="BN414" s="5" t="str">
        <f t="shared" si="5384"/>
        <v/>
      </c>
      <c r="BO414" s="5" t="str">
        <f t="shared" si="5384"/>
        <v/>
      </c>
      <c r="BP414" s="5" t="str">
        <f t="shared" si="5384"/>
        <v/>
      </c>
      <c r="BQ414" s="5" t="str">
        <f t="shared" si="5384"/>
        <v/>
      </c>
      <c r="BR414" s="5"/>
      <c r="BT414" s="5" t="str">
        <f t="shared" si="5320"/>
        <v/>
      </c>
      <c r="BU414" s="5" t="str">
        <f t="shared" si="5321"/>
        <v/>
      </c>
      <c r="BV414" s="5" t="str">
        <f t="shared" si="5322"/>
        <v/>
      </c>
      <c r="BW414" s="5" t="str">
        <f t="shared" si="5323"/>
        <v/>
      </c>
      <c r="BX414" s="5" t="str">
        <f t="shared" si="5324"/>
        <v/>
      </c>
      <c r="BY414" s="5" t="str">
        <f t="shared" si="5325"/>
        <v/>
      </c>
      <c r="BZ414" s="5" t="str">
        <f t="shared" si="5326"/>
        <v/>
      </c>
      <c r="CA414" s="5" t="str">
        <f t="shared" si="5327"/>
        <v/>
      </c>
      <c r="CB414" s="5" t="str">
        <f t="shared" si="5328"/>
        <v/>
      </c>
      <c r="CC414" s="5" t="str">
        <f t="shared" si="5329"/>
        <v/>
      </c>
      <c r="CD414" s="5" t="str">
        <f t="shared" si="5330"/>
        <v/>
      </c>
      <c r="CE414" s="5" t="str">
        <f t="shared" si="5331"/>
        <v/>
      </c>
      <c r="CF414" s="5" t="str">
        <f t="shared" si="5332"/>
        <v/>
      </c>
      <c r="CG414" s="5" t="str">
        <f t="shared" si="5333"/>
        <v/>
      </c>
      <c r="CH414" s="5" t="str">
        <f t="shared" si="5334"/>
        <v/>
      </c>
      <c r="CI414" s="5" t="str">
        <f t="shared" si="5335"/>
        <v/>
      </c>
      <c r="CJ414" s="5" t="str">
        <f t="shared" si="5336"/>
        <v/>
      </c>
      <c r="CK414" s="5" t="str">
        <f t="shared" si="5337"/>
        <v/>
      </c>
      <c r="CL414" s="5" t="str">
        <f t="shared" si="5338"/>
        <v/>
      </c>
      <c r="CM414" s="5" t="str">
        <f t="shared" si="5339"/>
        <v/>
      </c>
      <c r="CN414" s="5" t="str">
        <f t="shared" si="5340"/>
        <v/>
      </c>
      <c r="CO414" s="5" t="str">
        <f t="shared" si="5341"/>
        <v/>
      </c>
      <c r="CP414" s="5" t="str">
        <f t="shared" si="5342"/>
        <v/>
      </c>
      <c r="CQ414" s="5" t="str">
        <f t="shared" si="5343"/>
        <v/>
      </c>
      <c r="CR414" s="5" t="str">
        <f t="shared" si="5344"/>
        <v/>
      </c>
      <c r="CS414" s="5" t="str">
        <f t="shared" si="5345"/>
        <v/>
      </c>
      <c r="CT414" s="5" t="str">
        <f t="shared" si="5346"/>
        <v/>
      </c>
      <c r="CU414" s="5" t="str">
        <f t="shared" si="5347"/>
        <v/>
      </c>
      <c r="CV414" s="5" t="str">
        <f t="shared" si="5348"/>
        <v/>
      </c>
      <c r="CW414" s="5" t="str">
        <f t="shared" si="5349"/>
        <v/>
      </c>
      <c r="CX414" s="5" t="str">
        <f t="shared" si="5350"/>
        <v/>
      </c>
      <c r="CY414" s="5" t="str">
        <f t="shared" si="5351"/>
        <v/>
      </c>
      <c r="CZ414" s="5" t="str">
        <f t="shared" si="5352"/>
        <v/>
      </c>
      <c r="DA414" s="5" t="str">
        <f t="shared" si="5353"/>
        <v/>
      </c>
      <c r="DB414" s="5" t="str">
        <f t="shared" si="5354"/>
        <v/>
      </c>
      <c r="DC414" s="5" t="str">
        <f t="shared" si="5355"/>
        <v/>
      </c>
      <c r="DD414" s="5" t="str">
        <f t="shared" si="5356"/>
        <v/>
      </c>
      <c r="DE414" s="5" t="str">
        <f t="shared" si="5357"/>
        <v/>
      </c>
      <c r="DF414" s="5" t="str">
        <f t="shared" si="5358"/>
        <v/>
      </c>
      <c r="DG414" s="5" t="str">
        <f t="shared" si="5359"/>
        <v/>
      </c>
      <c r="DH414" s="5" t="str">
        <f t="shared" si="5360"/>
        <v/>
      </c>
      <c r="DI414" s="5" t="str">
        <f t="shared" si="5361"/>
        <v/>
      </c>
      <c r="DJ414" s="5" t="str">
        <f t="shared" si="5362"/>
        <v/>
      </c>
      <c r="DK414" s="5" t="str">
        <f t="shared" si="5363"/>
        <v/>
      </c>
      <c r="DL414" s="5" t="str">
        <f t="shared" si="5364"/>
        <v/>
      </c>
      <c r="DM414" s="5" t="str">
        <f t="shared" si="5365"/>
        <v/>
      </c>
      <c r="DN414" s="5" t="str">
        <f t="shared" si="5366"/>
        <v/>
      </c>
      <c r="DO414" s="5" t="str">
        <f t="shared" si="5367"/>
        <v/>
      </c>
      <c r="DP414" s="5" t="str">
        <f t="shared" si="5368"/>
        <v/>
      </c>
      <c r="DQ414" s="5" t="str">
        <f t="shared" si="5309"/>
        <v/>
      </c>
    </row>
    <row r="415" spans="1:121" x14ac:dyDescent="0.25">
      <c r="A415">
        <v>414</v>
      </c>
      <c r="B415" s="5">
        <v>1009030</v>
      </c>
      <c r="C415" t="str">
        <f t="shared" si="5369"/>
        <v>Transact Bank, National Association - Denver, CO</v>
      </c>
      <c r="D415" s="21" t="s">
        <v>9236</v>
      </c>
      <c r="E415" s="19" t="s">
        <v>3014</v>
      </c>
      <c r="F415" s="19" t="s">
        <v>3010</v>
      </c>
      <c r="G415" s="19"/>
      <c r="K415" s="27">
        <v>406</v>
      </c>
      <c r="L415" s="28" t="str">
        <f>IF(HLOOKUP('Peer Comparison Tool'!$E$6,StateDropdownData,K415+1,FALSE)=0,"",HLOOKUP('Peer Comparison Tool'!$E$6,StateDropdownData,K415+1,FALSE))</f>
        <v/>
      </c>
      <c r="M415" s="29" t="str">
        <f>IF(HLOOKUP('Peer Comparison Tool'!$E$6,[0]!DropdownData,K415+1,FALSE)=0,"",HLOOKUP('Peer Comparison Tool'!$E$6,[0]!DropdownData,K415+1,FALSE))</f>
        <v/>
      </c>
      <c r="N415" s="27">
        <v>406</v>
      </c>
      <c r="O415" s="28" t="str">
        <f>IF(HLOOKUP('Peer Comparison Tool'!$G$6,StateDropdownData,N415+1,FALSE)=0,"",HLOOKUP('Peer Comparison Tool'!$G$6,StateDropdownData,N415+1,FALSE))</f>
        <v/>
      </c>
      <c r="P415" s="29" t="str">
        <f>IF(HLOOKUP('Peer Comparison Tool'!$G$6,DropdownData,N415+1,FALSE)=0,"",HLOOKUP('Peer Comparison Tool'!$G$6,DropdownData,N415+1,FALSE))</f>
        <v/>
      </c>
      <c r="Q415" s="27">
        <v>406</v>
      </c>
      <c r="R415" s="28" t="str">
        <f>IF(HLOOKUP('Peer Comparison Tool'!$I$6,StateDropdownData,Q415+1,FALSE)=0,"",HLOOKUP('Peer Comparison Tool'!$I$6,StateDropdownData,Q415+1,FALSE))</f>
        <v/>
      </c>
      <c r="S415" s="29" t="str">
        <f>IF(HLOOKUP('Peer Comparison Tool'!$I$6,DropdownData,Q415+1,FALSE)=0,"",HLOOKUP('Peer Comparison Tool'!$I$6,DropdownData,Q415+1,FALSE))</f>
        <v/>
      </c>
      <c r="T415" s="5" t="str">
        <f t="shared" si="5380"/>
        <v/>
      </c>
      <c r="U415" s="5" t="str">
        <f t="shared" si="5380"/>
        <v/>
      </c>
      <c r="V415" s="5" t="str">
        <f t="shared" si="5380"/>
        <v/>
      </c>
      <c r="W415" s="5" t="str">
        <f t="shared" si="5380"/>
        <v/>
      </c>
      <c r="X415" s="5" t="str">
        <f t="shared" si="5380"/>
        <v/>
      </c>
      <c r="Y415" s="5" t="str">
        <f t="shared" si="5380"/>
        <v/>
      </c>
      <c r="Z415" s="5" t="str">
        <f t="shared" si="5380"/>
        <v/>
      </c>
      <c r="AA415" s="5" t="str">
        <f t="shared" si="5380"/>
        <v/>
      </c>
      <c r="AB415" s="5" t="str">
        <f t="shared" si="5380"/>
        <v/>
      </c>
      <c r="AC415" s="5" t="str">
        <f t="shared" si="5380"/>
        <v/>
      </c>
      <c r="AD415" s="5" t="str">
        <f t="shared" si="5381"/>
        <v/>
      </c>
      <c r="AE415" s="5" t="str">
        <f t="shared" si="5381"/>
        <v/>
      </c>
      <c r="AF415" s="5" t="str">
        <f t="shared" si="5381"/>
        <v/>
      </c>
      <c r="AG415" s="5" t="str">
        <f t="shared" si="5381"/>
        <v/>
      </c>
      <c r="AH415" s="5" t="str">
        <f t="shared" si="5381"/>
        <v/>
      </c>
      <c r="AI415" s="5" t="str">
        <f t="shared" si="5381"/>
        <v/>
      </c>
      <c r="AJ415" s="5" t="str">
        <f t="shared" si="5381"/>
        <v/>
      </c>
      <c r="AK415" s="5" t="str">
        <f t="shared" si="5381"/>
        <v/>
      </c>
      <c r="AL415" s="5" t="str">
        <f t="shared" si="5381"/>
        <v/>
      </c>
      <c r="AM415" s="5" t="str">
        <f t="shared" si="5381"/>
        <v/>
      </c>
      <c r="AN415" s="5" t="str">
        <f t="shared" si="5382"/>
        <v/>
      </c>
      <c r="AO415" s="5" t="str">
        <f t="shared" si="5382"/>
        <v/>
      </c>
      <c r="AP415" s="5" t="str">
        <f t="shared" si="5382"/>
        <v/>
      </c>
      <c r="AQ415" s="5" t="str">
        <f t="shared" si="5382"/>
        <v/>
      </c>
      <c r="AR415" s="5" t="str">
        <f t="shared" si="5382"/>
        <v/>
      </c>
      <c r="AS415" s="5" t="str">
        <f t="shared" si="5382"/>
        <v/>
      </c>
      <c r="AT415" s="5" t="str">
        <f t="shared" si="5382"/>
        <v/>
      </c>
      <c r="AU415" s="5" t="str">
        <f t="shared" si="5382"/>
        <v/>
      </c>
      <c r="AV415" s="5" t="str">
        <f t="shared" si="5382"/>
        <v/>
      </c>
      <c r="AW415" s="5" t="str">
        <f t="shared" si="5382"/>
        <v/>
      </c>
      <c r="AX415" s="5" t="str">
        <f t="shared" si="5383"/>
        <v/>
      </c>
      <c r="AY415" s="5" t="str">
        <f t="shared" si="5383"/>
        <v/>
      </c>
      <c r="AZ415" s="5" t="str">
        <f t="shared" si="5383"/>
        <v/>
      </c>
      <c r="BA415" s="5" t="str">
        <f t="shared" si="5383"/>
        <v/>
      </c>
      <c r="BB415" s="5" t="str">
        <f t="shared" si="5383"/>
        <v/>
      </c>
      <c r="BC415" s="5" t="str">
        <f t="shared" si="5383"/>
        <v/>
      </c>
      <c r="BD415" s="5" t="str">
        <f t="shared" si="5383"/>
        <v/>
      </c>
      <c r="BE415" s="5" t="str">
        <f t="shared" si="5383"/>
        <v/>
      </c>
      <c r="BF415" s="5" t="str">
        <f t="shared" si="5383"/>
        <v/>
      </c>
      <c r="BG415" s="5" t="str">
        <f t="shared" si="5383"/>
        <v/>
      </c>
      <c r="BH415" s="5" t="str">
        <f t="shared" si="5384"/>
        <v/>
      </c>
      <c r="BI415" s="5" t="str">
        <f t="shared" si="5384"/>
        <v/>
      </c>
      <c r="BJ415" s="5" t="str">
        <f t="shared" si="5384"/>
        <v/>
      </c>
      <c r="BK415" s="5" t="str">
        <f t="shared" si="5384"/>
        <v/>
      </c>
      <c r="BL415" s="5" t="str">
        <f t="shared" si="5384"/>
        <v/>
      </c>
      <c r="BM415" s="5" t="str">
        <f t="shared" si="5384"/>
        <v/>
      </c>
      <c r="BN415" s="5" t="str">
        <f t="shared" si="5384"/>
        <v/>
      </c>
      <c r="BO415" s="5" t="str">
        <f t="shared" si="5384"/>
        <v/>
      </c>
      <c r="BP415" s="5" t="str">
        <f t="shared" si="5384"/>
        <v/>
      </c>
      <c r="BQ415" s="5" t="str">
        <f t="shared" si="5384"/>
        <v/>
      </c>
      <c r="BR415" s="5"/>
      <c r="BT415" s="5" t="str">
        <f t="shared" si="5320"/>
        <v/>
      </c>
      <c r="BU415" s="5" t="str">
        <f t="shared" si="5321"/>
        <v/>
      </c>
      <c r="BV415" s="5" t="str">
        <f t="shared" si="5322"/>
        <v/>
      </c>
      <c r="BW415" s="5" t="str">
        <f t="shared" si="5323"/>
        <v/>
      </c>
      <c r="BX415" s="5" t="str">
        <f t="shared" si="5324"/>
        <v/>
      </c>
      <c r="BY415" s="5" t="str">
        <f t="shared" si="5325"/>
        <v/>
      </c>
      <c r="BZ415" s="5" t="str">
        <f t="shared" si="5326"/>
        <v/>
      </c>
      <c r="CA415" s="5" t="str">
        <f t="shared" si="5327"/>
        <v/>
      </c>
      <c r="CB415" s="5" t="str">
        <f t="shared" si="5328"/>
        <v/>
      </c>
      <c r="CC415" s="5" t="str">
        <f t="shared" si="5329"/>
        <v/>
      </c>
      <c r="CD415" s="5" t="str">
        <f t="shared" si="5330"/>
        <v/>
      </c>
      <c r="CE415" s="5" t="str">
        <f t="shared" si="5331"/>
        <v/>
      </c>
      <c r="CF415" s="5" t="str">
        <f t="shared" si="5332"/>
        <v/>
      </c>
      <c r="CG415" s="5" t="str">
        <f t="shared" si="5333"/>
        <v/>
      </c>
      <c r="CH415" s="5" t="str">
        <f t="shared" si="5334"/>
        <v/>
      </c>
      <c r="CI415" s="5" t="str">
        <f t="shared" si="5335"/>
        <v/>
      </c>
      <c r="CJ415" s="5" t="str">
        <f t="shared" si="5336"/>
        <v/>
      </c>
      <c r="CK415" s="5" t="str">
        <f t="shared" si="5337"/>
        <v/>
      </c>
      <c r="CL415" s="5" t="str">
        <f t="shared" si="5338"/>
        <v/>
      </c>
      <c r="CM415" s="5" t="str">
        <f t="shared" si="5339"/>
        <v/>
      </c>
      <c r="CN415" s="5" t="str">
        <f t="shared" si="5340"/>
        <v/>
      </c>
      <c r="CO415" s="5" t="str">
        <f t="shared" si="5341"/>
        <v/>
      </c>
      <c r="CP415" s="5" t="str">
        <f t="shared" si="5342"/>
        <v/>
      </c>
      <c r="CQ415" s="5" t="str">
        <f t="shared" si="5343"/>
        <v/>
      </c>
      <c r="CR415" s="5" t="str">
        <f t="shared" si="5344"/>
        <v/>
      </c>
      <c r="CS415" s="5" t="str">
        <f t="shared" si="5345"/>
        <v/>
      </c>
      <c r="CT415" s="5" t="str">
        <f t="shared" si="5346"/>
        <v/>
      </c>
      <c r="CU415" s="5" t="str">
        <f t="shared" si="5347"/>
        <v/>
      </c>
      <c r="CV415" s="5" t="str">
        <f t="shared" si="5348"/>
        <v/>
      </c>
      <c r="CW415" s="5" t="str">
        <f t="shared" si="5349"/>
        <v/>
      </c>
      <c r="CX415" s="5" t="str">
        <f t="shared" si="5350"/>
        <v/>
      </c>
      <c r="CY415" s="5" t="str">
        <f t="shared" si="5351"/>
        <v/>
      </c>
      <c r="CZ415" s="5" t="str">
        <f t="shared" si="5352"/>
        <v/>
      </c>
      <c r="DA415" s="5" t="str">
        <f t="shared" si="5353"/>
        <v/>
      </c>
      <c r="DB415" s="5" t="str">
        <f t="shared" si="5354"/>
        <v/>
      </c>
      <c r="DC415" s="5" t="str">
        <f t="shared" si="5355"/>
        <v/>
      </c>
      <c r="DD415" s="5" t="str">
        <f t="shared" si="5356"/>
        <v/>
      </c>
      <c r="DE415" s="5" t="str">
        <f t="shared" si="5357"/>
        <v/>
      </c>
      <c r="DF415" s="5" t="str">
        <f t="shared" si="5358"/>
        <v/>
      </c>
      <c r="DG415" s="5" t="str">
        <f t="shared" si="5359"/>
        <v/>
      </c>
      <c r="DH415" s="5" t="str">
        <f t="shared" si="5360"/>
        <v/>
      </c>
      <c r="DI415" s="5" t="str">
        <f t="shared" si="5361"/>
        <v/>
      </c>
      <c r="DJ415" s="5" t="str">
        <f t="shared" si="5362"/>
        <v/>
      </c>
      <c r="DK415" s="5" t="str">
        <f t="shared" si="5363"/>
        <v/>
      </c>
      <c r="DL415" s="5" t="str">
        <f t="shared" si="5364"/>
        <v/>
      </c>
      <c r="DM415" s="5" t="str">
        <f t="shared" si="5365"/>
        <v/>
      </c>
      <c r="DN415" s="5" t="str">
        <f t="shared" si="5366"/>
        <v/>
      </c>
      <c r="DO415" s="5" t="str">
        <f t="shared" si="5367"/>
        <v/>
      </c>
      <c r="DP415" s="5" t="str">
        <f t="shared" si="5368"/>
        <v/>
      </c>
      <c r="DQ415" s="5" t="str">
        <f t="shared" si="5309"/>
        <v/>
      </c>
    </row>
    <row r="416" spans="1:121" x14ac:dyDescent="0.25">
      <c r="A416">
        <v>415</v>
      </c>
      <c r="B416" s="5">
        <v>4098898</v>
      </c>
      <c r="C416" t="str">
        <f t="shared" si="5369"/>
        <v>Verus Bank of Commerce - Fort Collins, CO</v>
      </c>
      <c r="D416" s="21" t="s">
        <v>2422</v>
      </c>
      <c r="E416" s="19" t="s">
        <v>3016</v>
      </c>
      <c r="F416" s="19" t="s">
        <v>3010</v>
      </c>
      <c r="G416" s="19"/>
      <c r="K416" s="27">
        <v>407</v>
      </c>
      <c r="L416" s="28" t="str">
        <f>IF(HLOOKUP('Peer Comparison Tool'!$E$6,StateDropdownData,K416+1,FALSE)=0,"",HLOOKUP('Peer Comparison Tool'!$E$6,StateDropdownData,K416+1,FALSE))</f>
        <v/>
      </c>
      <c r="M416" s="29" t="str">
        <f>IF(HLOOKUP('Peer Comparison Tool'!$E$6,[0]!DropdownData,K416+1,FALSE)=0,"",HLOOKUP('Peer Comparison Tool'!$E$6,[0]!DropdownData,K416+1,FALSE))</f>
        <v/>
      </c>
      <c r="N416" s="27">
        <v>407</v>
      </c>
      <c r="O416" s="28" t="str">
        <f>IF(HLOOKUP('Peer Comparison Tool'!$G$6,StateDropdownData,N416+1,FALSE)=0,"",HLOOKUP('Peer Comparison Tool'!$G$6,StateDropdownData,N416+1,FALSE))</f>
        <v/>
      </c>
      <c r="P416" s="29" t="str">
        <f>IF(HLOOKUP('Peer Comparison Tool'!$G$6,DropdownData,N416+1,FALSE)=0,"",HLOOKUP('Peer Comparison Tool'!$G$6,DropdownData,N416+1,FALSE))</f>
        <v/>
      </c>
      <c r="Q416" s="27">
        <v>407</v>
      </c>
      <c r="R416" s="28" t="str">
        <f>IF(HLOOKUP('Peer Comparison Tool'!$I$6,StateDropdownData,Q416+1,FALSE)=0,"",HLOOKUP('Peer Comparison Tool'!$I$6,StateDropdownData,Q416+1,FALSE))</f>
        <v/>
      </c>
      <c r="S416" s="29" t="str">
        <f>IF(HLOOKUP('Peer Comparison Tool'!$I$6,DropdownData,Q416+1,FALSE)=0,"",HLOOKUP('Peer Comparison Tool'!$I$6,DropdownData,Q416+1,FALSE))</f>
        <v/>
      </c>
      <c r="T416" s="5" t="str">
        <f t="shared" si="5380"/>
        <v/>
      </c>
      <c r="U416" s="5" t="str">
        <f t="shared" si="5380"/>
        <v/>
      </c>
      <c r="V416" s="5" t="str">
        <f t="shared" si="5380"/>
        <v/>
      </c>
      <c r="W416" s="5" t="str">
        <f t="shared" si="5380"/>
        <v/>
      </c>
      <c r="X416" s="5" t="str">
        <f t="shared" si="5380"/>
        <v/>
      </c>
      <c r="Y416" s="5" t="str">
        <f t="shared" si="5380"/>
        <v/>
      </c>
      <c r="Z416" s="5" t="str">
        <f t="shared" si="5380"/>
        <v/>
      </c>
      <c r="AA416" s="5" t="str">
        <f t="shared" si="5380"/>
        <v/>
      </c>
      <c r="AB416" s="5" t="str">
        <f t="shared" si="5380"/>
        <v/>
      </c>
      <c r="AC416" s="5" t="str">
        <f t="shared" si="5380"/>
        <v/>
      </c>
      <c r="AD416" s="5" t="str">
        <f t="shared" si="5381"/>
        <v/>
      </c>
      <c r="AE416" s="5" t="str">
        <f t="shared" si="5381"/>
        <v/>
      </c>
      <c r="AF416" s="5" t="str">
        <f t="shared" si="5381"/>
        <v/>
      </c>
      <c r="AG416" s="5" t="str">
        <f t="shared" si="5381"/>
        <v/>
      </c>
      <c r="AH416" s="5" t="str">
        <f t="shared" si="5381"/>
        <v/>
      </c>
      <c r="AI416" s="5" t="str">
        <f t="shared" si="5381"/>
        <v/>
      </c>
      <c r="AJ416" s="5" t="str">
        <f t="shared" si="5381"/>
        <v/>
      </c>
      <c r="AK416" s="5" t="str">
        <f t="shared" si="5381"/>
        <v/>
      </c>
      <c r="AL416" s="5" t="str">
        <f t="shared" si="5381"/>
        <v/>
      </c>
      <c r="AM416" s="5" t="str">
        <f t="shared" si="5381"/>
        <v/>
      </c>
      <c r="AN416" s="5" t="str">
        <f t="shared" si="5382"/>
        <v/>
      </c>
      <c r="AO416" s="5" t="str">
        <f t="shared" si="5382"/>
        <v/>
      </c>
      <c r="AP416" s="5" t="str">
        <f t="shared" si="5382"/>
        <v/>
      </c>
      <c r="AQ416" s="5" t="str">
        <f t="shared" si="5382"/>
        <v/>
      </c>
      <c r="AR416" s="5" t="str">
        <f t="shared" si="5382"/>
        <v/>
      </c>
      <c r="AS416" s="5" t="str">
        <f t="shared" si="5382"/>
        <v/>
      </c>
      <c r="AT416" s="5" t="str">
        <f t="shared" si="5382"/>
        <v/>
      </c>
      <c r="AU416" s="5" t="str">
        <f t="shared" si="5382"/>
        <v/>
      </c>
      <c r="AV416" s="5" t="str">
        <f t="shared" si="5382"/>
        <v/>
      </c>
      <c r="AW416" s="5" t="str">
        <f t="shared" si="5382"/>
        <v/>
      </c>
      <c r="AX416" s="5" t="str">
        <f t="shared" si="5383"/>
        <v/>
      </c>
      <c r="AY416" s="5" t="str">
        <f t="shared" si="5383"/>
        <v/>
      </c>
      <c r="AZ416" s="5" t="str">
        <f t="shared" si="5383"/>
        <v/>
      </c>
      <c r="BA416" s="5" t="str">
        <f t="shared" si="5383"/>
        <v/>
      </c>
      <c r="BB416" s="5" t="str">
        <f t="shared" si="5383"/>
        <v/>
      </c>
      <c r="BC416" s="5" t="str">
        <f t="shared" si="5383"/>
        <v/>
      </c>
      <c r="BD416" s="5" t="str">
        <f t="shared" si="5383"/>
        <v/>
      </c>
      <c r="BE416" s="5" t="str">
        <f t="shared" si="5383"/>
        <v/>
      </c>
      <c r="BF416" s="5" t="str">
        <f t="shared" si="5383"/>
        <v/>
      </c>
      <c r="BG416" s="5" t="str">
        <f t="shared" si="5383"/>
        <v/>
      </c>
      <c r="BH416" s="5" t="str">
        <f t="shared" si="5384"/>
        <v/>
      </c>
      <c r="BI416" s="5" t="str">
        <f t="shared" si="5384"/>
        <v/>
      </c>
      <c r="BJ416" s="5" t="str">
        <f t="shared" si="5384"/>
        <v/>
      </c>
      <c r="BK416" s="5" t="str">
        <f t="shared" si="5384"/>
        <v/>
      </c>
      <c r="BL416" s="5" t="str">
        <f t="shared" si="5384"/>
        <v/>
      </c>
      <c r="BM416" s="5" t="str">
        <f t="shared" si="5384"/>
        <v/>
      </c>
      <c r="BN416" s="5" t="str">
        <f t="shared" si="5384"/>
        <v/>
      </c>
      <c r="BO416" s="5" t="str">
        <f t="shared" si="5384"/>
        <v/>
      </c>
      <c r="BP416" s="5" t="str">
        <f t="shared" si="5384"/>
        <v/>
      </c>
      <c r="BQ416" s="5" t="str">
        <f t="shared" si="5384"/>
        <v/>
      </c>
      <c r="BR416" s="5"/>
      <c r="BT416" s="5" t="str">
        <f t="shared" si="5320"/>
        <v/>
      </c>
      <c r="BU416" s="5" t="str">
        <f t="shared" si="5321"/>
        <v/>
      </c>
      <c r="BV416" s="5" t="str">
        <f t="shared" si="5322"/>
        <v/>
      </c>
      <c r="BW416" s="5" t="str">
        <f t="shared" si="5323"/>
        <v/>
      </c>
      <c r="BX416" s="5" t="str">
        <f t="shared" si="5324"/>
        <v/>
      </c>
      <c r="BY416" s="5" t="str">
        <f t="shared" si="5325"/>
        <v/>
      </c>
      <c r="BZ416" s="5" t="str">
        <f t="shared" si="5326"/>
        <v/>
      </c>
      <c r="CA416" s="5" t="str">
        <f t="shared" si="5327"/>
        <v/>
      </c>
      <c r="CB416" s="5" t="str">
        <f t="shared" si="5328"/>
        <v/>
      </c>
      <c r="CC416" s="5" t="str">
        <f t="shared" si="5329"/>
        <v/>
      </c>
      <c r="CD416" s="5" t="str">
        <f t="shared" si="5330"/>
        <v/>
      </c>
      <c r="CE416" s="5" t="str">
        <f t="shared" si="5331"/>
        <v/>
      </c>
      <c r="CF416" s="5" t="str">
        <f t="shared" si="5332"/>
        <v/>
      </c>
      <c r="CG416" s="5" t="str">
        <f t="shared" si="5333"/>
        <v/>
      </c>
      <c r="CH416" s="5" t="str">
        <f t="shared" si="5334"/>
        <v/>
      </c>
      <c r="CI416" s="5" t="str">
        <f t="shared" si="5335"/>
        <v/>
      </c>
      <c r="CJ416" s="5" t="str">
        <f t="shared" si="5336"/>
        <v/>
      </c>
      <c r="CK416" s="5" t="str">
        <f t="shared" si="5337"/>
        <v/>
      </c>
      <c r="CL416" s="5" t="str">
        <f t="shared" si="5338"/>
        <v/>
      </c>
      <c r="CM416" s="5" t="str">
        <f t="shared" si="5339"/>
        <v/>
      </c>
      <c r="CN416" s="5" t="str">
        <f t="shared" si="5340"/>
        <v/>
      </c>
      <c r="CO416" s="5" t="str">
        <f t="shared" si="5341"/>
        <v/>
      </c>
      <c r="CP416" s="5" t="str">
        <f t="shared" si="5342"/>
        <v/>
      </c>
      <c r="CQ416" s="5" t="str">
        <f t="shared" si="5343"/>
        <v/>
      </c>
      <c r="CR416" s="5" t="str">
        <f t="shared" si="5344"/>
        <v/>
      </c>
      <c r="CS416" s="5" t="str">
        <f t="shared" si="5345"/>
        <v/>
      </c>
      <c r="CT416" s="5" t="str">
        <f t="shared" si="5346"/>
        <v/>
      </c>
      <c r="CU416" s="5" t="str">
        <f t="shared" si="5347"/>
        <v/>
      </c>
      <c r="CV416" s="5" t="str">
        <f t="shared" si="5348"/>
        <v/>
      </c>
      <c r="CW416" s="5" t="str">
        <f t="shared" si="5349"/>
        <v/>
      </c>
      <c r="CX416" s="5" t="str">
        <f t="shared" si="5350"/>
        <v/>
      </c>
      <c r="CY416" s="5" t="str">
        <f t="shared" si="5351"/>
        <v/>
      </c>
      <c r="CZ416" s="5" t="str">
        <f t="shared" si="5352"/>
        <v/>
      </c>
      <c r="DA416" s="5" t="str">
        <f t="shared" si="5353"/>
        <v/>
      </c>
      <c r="DB416" s="5" t="str">
        <f t="shared" si="5354"/>
        <v/>
      </c>
      <c r="DC416" s="5" t="str">
        <f t="shared" si="5355"/>
        <v/>
      </c>
      <c r="DD416" s="5" t="str">
        <f t="shared" si="5356"/>
        <v/>
      </c>
      <c r="DE416" s="5" t="str">
        <f t="shared" si="5357"/>
        <v/>
      </c>
      <c r="DF416" s="5" t="str">
        <f t="shared" si="5358"/>
        <v/>
      </c>
      <c r="DG416" s="5" t="str">
        <f t="shared" si="5359"/>
        <v/>
      </c>
      <c r="DH416" s="5" t="str">
        <f t="shared" si="5360"/>
        <v/>
      </c>
      <c r="DI416" s="5" t="str">
        <f t="shared" si="5361"/>
        <v/>
      </c>
      <c r="DJ416" s="5" t="str">
        <f t="shared" si="5362"/>
        <v/>
      </c>
      <c r="DK416" s="5" t="str">
        <f t="shared" si="5363"/>
        <v/>
      </c>
      <c r="DL416" s="5" t="str">
        <f t="shared" si="5364"/>
        <v/>
      </c>
      <c r="DM416" s="5" t="str">
        <f t="shared" si="5365"/>
        <v/>
      </c>
      <c r="DN416" s="5" t="str">
        <f t="shared" si="5366"/>
        <v/>
      </c>
      <c r="DO416" s="5" t="str">
        <f t="shared" si="5367"/>
        <v/>
      </c>
      <c r="DP416" s="5" t="str">
        <f t="shared" si="5368"/>
        <v/>
      </c>
      <c r="DQ416" s="5" t="str">
        <f t="shared" si="5309"/>
        <v/>
      </c>
    </row>
    <row r="417" spans="1:121" x14ac:dyDescent="0.25">
      <c r="A417">
        <v>416</v>
      </c>
      <c r="B417" s="5">
        <v>1010665</v>
      </c>
      <c r="C417" t="str">
        <f t="shared" si="5369"/>
        <v>Wray State Bank - Wray, CO</v>
      </c>
      <c r="D417" s="21" t="s">
        <v>2126</v>
      </c>
      <c r="E417" s="19" t="s">
        <v>3036</v>
      </c>
      <c r="F417" s="19" t="s">
        <v>3010</v>
      </c>
      <c r="G417" s="19"/>
      <c r="K417" s="27">
        <v>408</v>
      </c>
      <c r="L417" s="28" t="str">
        <f>IF(HLOOKUP('Peer Comparison Tool'!$E$6,StateDropdownData,K417+1,FALSE)=0,"",HLOOKUP('Peer Comparison Tool'!$E$6,StateDropdownData,K417+1,FALSE))</f>
        <v/>
      </c>
      <c r="M417" s="29" t="str">
        <f>IF(HLOOKUP('Peer Comparison Tool'!$E$6,[0]!DropdownData,K417+1,FALSE)=0,"",HLOOKUP('Peer Comparison Tool'!$E$6,[0]!DropdownData,K417+1,FALSE))</f>
        <v/>
      </c>
      <c r="N417" s="27">
        <v>408</v>
      </c>
      <c r="O417" s="28" t="str">
        <f>IF(HLOOKUP('Peer Comparison Tool'!$G$6,StateDropdownData,N417+1,FALSE)=0,"",HLOOKUP('Peer Comparison Tool'!$G$6,StateDropdownData,N417+1,FALSE))</f>
        <v/>
      </c>
      <c r="P417" s="29" t="str">
        <f>IF(HLOOKUP('Peer Comparison Tool'!$G$6,DropdownData,N417+1,FALSE)=0,"",HLOOKUP('Peer Comparison Tool'!$G$6,DropdownData,N417+1,FALSE))</f>
        <v/>
      </c>
      <c r="Q417" s="27">
        <v>408</v>
      </c>
      <c r="R417" s="28" t="str">
        <f>IF(HLOOKUP('Peer Comparison Tool'!$I$6,StateDropdownData,Q417+1,FALSE)=0,"",HLOOKUP('Peer Comparison Tool'!$I$6,StateDropdownData,Q417+1,FALSE))</f>
        <v/>
      </c>
      <c r="S417" s="29" t="str">
        <f>IF(HLOOKUP('Peer Comparison Tool'!$I$6,DropdownData,Q417+1,FALSE)=0,"",HLOOKUP('Peer Comparison Tool'!$I$6,DropdownData,Q417+1,FALSE))</f>
        <v/>
      </c>
      <c r="T417" s="5" t="str">
        <f t="shared" si="5380"/>
        <v/>
      </c>
      <c r="U417" s="5" t="str">
        <f t="shared" si="5380"/>
        <v/>
      </c>
      <c r="V417" s="5" t="str">
        <f t="shared" si="5380"/>
        <v/>
      </c>
      <c r="W417" s="5" t="str">
        <f t="shared" si="5380"/>
        <v/>
      </c>
      <c r="X417" s="5" t="str">
        <f t="shared" si="5380"/>
        <v/>
      </c>
      <c r="Y417" s="5" t="str">
        <f t="shared" si="5380"/>
        <v/>
      </c>
      <c r="Z417" s="5" t="str">
        <f t="shared" si="5380"/>
        <v/>
      </c>
      <c r="AA417" s="5" t="str">
        <f t="shared" si="5380"/>
        <v/>
      </c>
      <c r="AB417" s="5" t="str">
        <f t="shared" si="5380"/>
        <v/>
      </c>
      <c r="AC417" s="5" t="str">
        <f t="shared" si="5380"/>
        <v/>
      </c>
      <c r="AD417" s="5" t="str">
        <f t="shared" si="5381"/>
        <v/>
      </c>
      <c r="AE417" s="5" t="str">
        <f t="shared" si="5381"/>
        <v/>
      </c>
      <c r="AF417" s="5" t="str">
        <f t="shared" si="5381"/>
        <v/>
      </c>
      <c r="AG417" s="5" t="str">
        <f t="shared" si="5381"/>
        <v/>
      </c>
      <c r="AH417" s="5" t="str">
        <f t="shared" si="5381"/>
        <v/>
      </c>
      <c r="AI417" s="5" t="str">
        <f t="shared" si="5381"/>
        <v/>
      </c>
      <c r="AJ417" s="5" t="str">
        <f t="shared" si="5381"/>
        <v/>
      </c>
      <c r="AK417" s="5" t="str">
        <f t="shared" si="5381"/>
        <v/>
      </c>
      <c r="AL417" s="5" t="str">
        <f t="shared" si="5381"/>
        <v/>
      </c>
      <c r="AM417" s="5" t="str">
        <f t="shared" si="5381"/>
        <v/>
      </c>
      <c r="AN417" s="5" t="str">
        <f t="shared" si="5382"/>
        <v/>
      </c>
      <c r="AO417" s="5" t="str">
        <f t="shared" si="5382"/>
        <v/>
      </c>
      <c r="AP417" s="5" t="str">
        <f t="shared" si="5382"/>
        <v/>
      </c>
      <c r="AQ417" s="5" t="str">
        <f t="shared" si="5382"/>
        <v/>
      </c>
      <c r="AR417" s="5" t="str">
        <f t="shared" si="5382"/>
        <v/>
      </c>
      <c r="AS417" s="5" t="str">
        <f t="shared" si="5382"/>
        <v/>
      </c>
      <c r="AT417" s="5" t="str">
        <f t="shared" si="5382"/>
        <v/>
      </c>
      <c r="AU417" s="5" t="str">
        <f t="shared" si="5382"/>
        <v/>
      </c>
      <c r="AV417" s="5" t="str">
        <f t="shared" si="5382"/>
        <v/>
      </c>
      <c r="AW417" s="5" t="str">
        <f t="shared" si="5382"/>
        <v/>
      </c>
      <c r="AX417" s="5" t="str">
        <f t="shared" si="5383"/>
        <v/>
      </c>
      <c r="AY417" s="5" t="str">
        <f t="shared" si="5383"/>
        <v/>
      </c>
      <c r="AZ417" s="5" t="str">
        <f t="shared" si="5383"/>
        <v/>
      </c>
      <c r="BA417" s="5" t="str">
        <f t="shared" si="5383"/>
        <v/>
      </c>
      <c r="BB417" s="5" t="str">
        <f t="shared" si="5383"/>
        <v/>
      </c>
      <c r="BC417" s="5" t="str">
        <f t="shared" si="5383"/>
        <v/>
      </c>
      <c r="BD417" s="5" t="str">
        <f t="shared" si="5383"/>
        <v/>
      </c>
      <c r="BE417" s="5" t="str">
        <f t="shared" si="5383"/>
        <v/>
      </c>
      <c r="BF417" s="5" t="str">
        <f t="shared" si="5383"/>
        <v/>
      </c>
      <c r="BG417" s="5" t="str">
        <f t="shared" si="5383"/>
        <v/>
      </c>
      <c r="BH417" s="5" t="str">
        <f t="shared" si="5384"/>
        <v/>
      </c>
      <c r="BI417" s="5" t="str">
        <f t="shared" si="5384"/>
        <v/>
      </c>
      <c r="BJ417" s="5" t="str">
        <f t="shared" si="5384"/>
        <v/>
      </c>
      <c r="BK417" s="5" t="str">
        <f t="shared" si="5384"/>
        <v/>
      </c>
      <c r="BL417" s="5" t="str">
        <f t="shared" si="5384"/>
        <v/>
      </c>
      <c r="BM417" s="5" t="str">
        <f t="shared" si="5384"/>
        <v/>
      </c>
      <c r="BN417" s="5" t="str">
        <f t="shared" si="5384"/>
        <v/>
      </c>
      <c r="BO417" s="5" t="str">
        <f t="shared" si="5384"/>
        <v/>
      </c>
      <c r="BP417" s="5" t="str">
        <f t="shared" si="5384"/>
        <v/>
      </c>
      <c r="BQ417" s="5" t="str">
        <f t="shared" si="5384"/>
        <v/>
      </c>
      <c r="BR417" s="5"/>
      <c r="BT417" s="5" t="str">
        <f t="shared" si="5320"/>
        <v/>
      </c>
      <c r="BU417" s="5" t="str">
        <f t="shared" si="5321"/>
        <v/>
      </c>
      <c r="BV417" s="5" t="str">
        <f t="shared" si="5322"/>
        <v/>
      </c>
      <c r="BW417" s="5" t="str">
        <f t="shared" si="5323"/>
        <v/>
      </c>
      <c r="BX417" s="5" t="str">
        <f t="shared" si="5324"/>
        <v/>
      </c>
      <c r="BY417" s="5" t="str">
        <f t="shared" si="5325"/>
        <v/>
      </c>
      <c r="BZ417" s="5" t="str">
        <f t="shared" si="5326"/>
        <v/>
      </c>
      <c r="CA417" s="5" t="str">
        <f t="shared" si="5327"/>
        <v/>
      </c>
      <c r="CB417" s="5" t="str">
        <f t="shared" si="5328"/>
        <v/>
      </c>
      <c r="CC417" s="5" t="str">
        <f t="shared" si="5329"/>
        <v/>
      </c>
      <c r="CD417" s="5" t="str">
        <f t="shared" si="5330"/>
        <v/>
      </c>
      <c r="CE417" s="5" t="str">
        <f t="shared" si="5331"/>
        <v/>
      </c>
      <c r="CF417" s="5" t="str">
        <f t="shared" si="5332"/>
        <v/>
      </c>
      <c r="CG417" s="5" t="str">
        <f t="shared" si="5333"/>
        <v/>
      </c>
      <c r="CH417" s="5" t="str">
        <f t="shared" si="5334"/>
        <v/>
      </c>
      <c r="CI417" s="5" t="str">
        <f t="shared" si="5335"/>
        <v/>
      </c>
      <c r="CJ417" s="5" t="str">
        <f t="shared" si="5336"/>
        <v/>
      </c>
      <c r="CK417" s="5" t="str">
        <f t="shared" si="5337"/>
        <v/>
      </c>
      <c r="CL417" s="5" t="str">
        <f t="shared" si="5338"/>
        <v/>
      </c>
      <c r="CM417" s="5" t="str">
        <f t="shared" si="5339"/>
        <v/>
      </c>
      <c r="CN417" s="5" t="str">
        <f t="shared" si="5340"/>
        <v/>
      </c>
      <c r="CO417" s="5" t="str">
        <f t="shared" si="5341"/>
        <v/>
      </c>
      <c r="CP417" s="5" t="str">
        <f t="shared" si="5342"/>
        <v/>
      </c>
      <c r="CQ417" s="5" t="str">
        <f t="shared" si="5343"/>
        <v/>
      </c>
      <c r="CR417" s="5" t="str">
        <f t="shared" si="5344"/>
        <v/>
      </c>
      <c r="CS417" s="5" t="str">
        <f t="shared" si="5345"/>
        <v/>
      </c>
      <c r="CT417" s="5" t="str">
        <f t="shared" si="5346"/>
        <v/>
      </c>
      <c r="CU417" s="5" t="str">
        <f t="shared" si="5347"/>
        <v/>
      </c>
      <c r="CV417" s="5" t="str">
        <f t="shared" si="5348"/>
        <v/>
      </c>
      <c r="CW417" s="5" t="str">
        <f t="shared" si="5349"/>
        <v/>
      </c>
      <c r="CX417" s="5" t="str">
        <f t="shared" si="5350"/>
        <v/>
      </c>
      <c r="CY417" s="5" t="str">
        <f t="shared" si="5351"/>
        <v/>
      </c>
      <c r="CZ417" s="5" t="str">
        <f t="shared" si="5352"/>
        <v/>
      </c>
      <c r="DA417" s="5" t="str">
        <f t="shared" si="5353"/>
        <v/>
      </c>
      <c r="DB417" s="5" t="str">
        <f t="shared" si="5354"/>
        <v/>
      </c>
      <c r="DC417" s="5" t="str">
        <f t="shared" si="5355"/>
        <v/>
      </c>
      <c r="DD417" s="5" t="str">
        <f t="shared" si="5356"/>
        <v/>
      </c>
      <c r="DE417" s="5" t="str">
        <f t="shared" si="5357"/>
        <v/>
      </c>
      <c r="DF417" s="5" t="str">
        <f t="shared" si="5358"/>
        <v/>
      </c>
      <c r="DG417" s="5" t="str">
        <f t="shared" si="5359"/>
        <v/>
      </c>
      <c r="DH417" s="5" t="str">
        <f t="shared" si="5360"/>
        <v/>
      </c>
      <c r="DI417" s="5" t="str">
        <f t="shared" si="5361"/>
        <v/>
      </c>
      <c r="DJ417" s="5" t="str">
        <f t="shared" si="5362"/>
        <v/>
      </c>
      <c r="DK417" s="5" t="str">
        <f t="shared" si="5363"/>
        <v/>
      </c>
      <c r="DL417" s="5" t="str">
        <f t="shared" si="5364"/>
        <v/>
      </c>
      <c r="DM417" s="5" t="str">
        <f t="shared" si="5365"/>
        <v/>
      </c>
      <c r="DN417" s="5" t="str">
        <f t="shared" si="5366"/>
        <v/>
      </c>
      <c r="DO417" s="5" t="str">
        <f t="shared" si="5367"/>
        <v/>
      </c>
      <c r="DP417" s="5" t="str">
        <f t="shared" si="5368"/>
        <v/>
      </c>
      <c r="DQ417" s="5" t="str">
        <f t="shared" si="5309"/>
        <v/>
      </c>
    </row>
    <row r="418" spans="1:121" x14ac:dyDescent="0.25">
      <c r="A418">
        <v>417</v>
      </c>
      <c r="B418" s="5">
        <v>4053332</v>
      </c>
      <c r="C418" t="str">
        <f t="shared" si="5369"/>
        <v>Yampa Valley Bank - Steamboat Springs, CO</v>
      </c>
      <c r="D418" s="21" t="s">
        <v>2559</v>
      </c>
      <c r="E418" s="19" t="s">
        <v>3056</v>
      </c>
      <c r="F418" s="19" t="s">
        <v>3010</v>
      </c>
      <c r="G418" s="19"/>
      <c r="K418" s="27">
        <v>409</v>
      </c>
      <c r="L418" s="28" t="str">
        <f>IF(HLOOKUP('Peer Comparison Tool'!$E$6,StateDropdownData,K418+1,FALSE)=0,"",HLOOKUP('Peer Comparison Tool'!$E$6,StateDropdownData,K418+1,FALSE))</f>
        <v/>
      </c>
      <c r="M418" s="29" t="str">
        <f>IF(HLOOKUP('Peer Comparison Tool'!$E$6,[0]!DropdownData,K418+1,FALSE)=0,"",HLOOKUP('Peer Comparison Tool'!$E$6,[0]!DropdownData,K418+1,FALSE))</f>
        <v/>
      </c>
      <c r="N418" s="27">
        <v>409</v>
      </c>
      <c r="O418" s="28" t="str">
        <f>IF(HLOOKUP('Peer Comparison Tool'!$G$6,StateDropdownData,N418+1,FALSE)=0,"",HLOOKUP('Peer Comparison Tool'!$G$6,StateDropdownData,N418+1,FALSE))</f>
        <v/>
      </c>
      <c r="P418" s="29" t="str">
        <f>IF(HLOOKUP('Peer Comparison Tool'!$G$6,DropdownData,N418+1,FALSE)=0,"",HLOOKUP('Peer Comparison Tool'!$G$6,DropdownData,N418+1,FALSE))</f>
        <v/>
      </c>
      <c r="Q418" s="27">
        <v>409</v>
      </c>
      <c r="R418" s="28" t="str">
        <f>IF(HLOOKUP('Peer Comparison Tool'!$I$6,StateDropdownData,Q418+1,FALSE)=0,"",HLOOKUP('Peer Comparison Tool'!$I$6,StateDropdownData,Q418+1,FALSE))</f>
        <v/>
      </c>
      <c r="S418" s="29" t="str">
        <f>IF(HLOOKUP('Peer Comparison Tool'!$I$6,DropdownData,Q418+1,FALSE)=0,"",HLOOKUP('Peer Comparison Tool'!$I$6,DropdownData,Q418+1,FALSE))</f>
        <v/>
      </c>
      <c r="T418" s="5" t="str">
        <f t="shared" si="5380"/>
        <v/>
      </c>
      <c r="U418" s="5" t="str">
        <f t="shared" si="5380"/>
        <v/>
      </c>
      <c r="V418" s="5" t="str">
        <f t="shared" si="5380"/>
        <v/>
      </c>
      <c r="W418" s="5" t="str">
        <f t="shared" si="5380"/>
        <v/>
      </c>
      <c r="X418" s="5" t="str">
        <f t="shared" si="5380"/>
        <v/>
      </c>
      <c r="Y418" s="5" t="str">
        <f t="shared" si="5380"/>
        <v/>
      </c>
      <c r="Z418" s="5" t="str">
        <f t="shared" si="5380"/>
        <v/>
      </c>
      <c r="AA418" s="5" t="str">
        <f t="shared" si="5380"/>
        <v/>
      </c>
      <c r="AB418" s="5" t="str">
        <f t="shared" si="5380"/>
        <v/>
      </c>
      <c r="AC418" s="5" t="str">
        <f t="shared" si="5380"/>
        <v/>
      </c>
      <c r="AD418" s="5" t="str">
        <f t="shared" si="5381"/>
        <v/>
      </c>
      <c r="AE418" s="5" t="str">
        <f t="shared" si="5381"/>
        <v/>
      </c>
      <c r="AF418" s="5" t="str">
        <f t="shared" si="5381"/>
        <v/>
      </c>
      <c r="AG418" s="5" t="str">
        <f t="shared" si="5381"/>
        <v/>
      </c>
      <c r="AH418" s="5" t="str">
        <f t="shared" si="5381"/>
        <v/>
      </c>
      <c r="AI418" s="5" t="str">
        <f t="shared" si="5381"/>
        <v/>
      </c>
      <c r="AJ418" s="5" t="str">
        <f t="shared" si="5381"/>
        <v/>
      </c>
      <c r="AK418" s="5" t="str">
        <f t="shared" si="5381"/>
        <v/>
      </c>
      <c r="AL418" s="5" t="str">
        <f t="shared" si="5381"/>
        <v/>
      </c>
      <c r="AM418" s="5" t="str">
        <f t="shared" si="5381"/>
        <v/>
      </c>
      <c r="AN418" s="5" t="str">
        <f t="shared" si="5382"/>
        <v/>
      </c>
      <c r="AO418" s="5" t="str">
        <f t="shared" si="5382"/>
        <v/>
      </c>
      <c r="AP418" s="5" t="str">
        <f t="shared" si="5382"/>
        <v/>
      </c>
      <c r="AQ418" s="5" t="str">
        <f t="shared" si="5382"/>
        <v/>
      </c>
      <c r="AR418" s="5" t="str">
        <f t="shared" si="5382"/>
        <v/>
      </c>
      <c r="AS418" s="5" t="str">
        <f t="shared" si="5382"/>
        <v/>
      </c>
      <c r="AT418" s="5" t="str">
        <f t="shared" si="5382"/>
        <v/>
      </c>
      <c r="AU418" s="5" t="str">
        <f t="shared" si="5382"/>
        <v/>
      </c>
      <c r="AV418" s="5" t="str">
        <f t="shared" si="5382"/>
        <v/>
      </c>
      <c r="AW418" s="5" t="str">
        <f t="shared" si="5382"/>
        <v/>
      </c>
      <c r="AX418" s="5" t="str">
        <f t="shared" si="5383"/>
        <v/>
      </c>
      <c r="AY418" s="5" t="str">
        <f t="shared" si="5383"/>
        <v/>
      </c>
      <c r="AZ418" s="5" t="str">
        <f t="shared" si="5383"/>
        <v/>
      </c>
      <c r="BA418" s="5" t="str">
        <f t="shared" si="5383"/>
        <v/>
      </c>
      <c r="BB418" s="5" t="str">
        <f t="shared" si="5383"/>
        <v/>
      </c>
      <c r="BC418" s="5" t="str">
        <f t="shared" si="5383"/>
        <v/>
      </c>
      <c r="BD418" s="5" t="str">
        <f t="shared" si="5383"/>
        <v/>
      </c>
      <c r="BE418" s="5" t="str">
        <f t="shared" si="5383"/>
        <v/>
      </c>
      <c r="BF418" s="5" t="str">
        <f t="shared" si="5383"/>
        <v/>
      </c>
      <c r="BG418" s="5" t="str">
        <f t="shared" si="5383"/>
        <v/>
      </c>
      <c r="BH418" s="5" t="str">
        <f t="shared" si="5384"/>
        <v/>
      </c>
      <c r="BI418" s="5" t="str">
        <f t="shared" si="5384"/>
        <v/>
      </c>
      <c r="BJ418" s="5" t="str">
        <f t="shared" si="5384"/>
        <v/>
      </c>
      <c r="BK418" s="5" t="str">
        <f t="shared" si="5384"/>
        <v/>
      </c>
      <c r="BL418" s="5" t="str">
        <f t="shared" si="5384"/>
        <v/>
      </c>
      <c r="BM418" s="5" t="str">
        <f t="shared" si="5384"/>
        <v/>
      </c>
      <c r="BN418" s="5" t="str">
        <f t="shared" si="5384"/>
        <v/>
      </c>
      <c r="BO418" s="5" t="str">
        <f t="shared" si="5384"/>
        <v/>
      </c>
      <c r="BP418" s="5" t="str">
        <f t="shared" si="5384"/>
        <v/>
      </c>
      <c r="BQ418" s="5" t="str">
        <f t="shared" si="5384"/>
        <v/>
      </c>
      <c r="BR418" s="5"/>
      <c r="BT418" s="5" t="str">
        <f t="shared" si="5320"/>
        <v/>
      </c>
      <c r="BU418" s="5" t="str">
        <f t="shared" si="5321"/>
        <v/>
      </c>
      <c r="BV418" s="5" t="str">
        <f t="shared" si="5322"/>
        <v/>
      </c>
      <c r="BW418" s="5" t="str">
        <f t="shared" si="5323"/>
        <v/>
      </c>
      <c r="BX418" s="5" t="str">
        <f t="shared" si="5324"/>
        <v/>
      </c>
      <c r="BY418" s="5" t="str">
        <f t="shared" si="5325"/>
        <v/>
      </c>
      <c r="BZ418" s="5" t="str">
        <f t="shared" si="5326"/>
        <v/>
      </c>
      <c r="CA418" s="5" t="str">
        <f t="shared" si="5327"/>
        <v/>
      </c>
      <c r="CB418" s="5" t="str">
        <f t="shared" si="5328"/>
        <v/>
      </c>
      <c r="CC418" s="5" t="str">
        <f t="shared" si="5329"/>
        <v/>
      </c>
      <c r="CD418" s="5" t="str">
        <f t="shared" si="5330"/>
        <v/>
      </c>
      <c r="CE418" s="5" t="str">
        <f t="shared" si="5331"/>
        <v/>
      </c>
      <c r="CF418" s="5" t="str">
        <f t="shared" si="5332"/>
        <v/>
      </c>
      <c r="CG418" s="5" t="str">
        <f t="shared" si="5333"/>
        <v/>
      </c>
      <c r="CH418" s="5" t="str">
        <f t="shared" si="5334"/>
        <v/>
      </c>
      <c r="CI418" s="5" t="str">
        <f t="shared" si="5335"/>
        <v/>
      </c>
      <c r="CJ418" s="5" t="str">
        <f t="shared" si="5336"/>
        <v/>
      </c>
      <c r="CK418" s="5" t="str">
        <f t="shared" si="5337"/>
        <v/>
      </c>
      <c r="CL418" s="5" t="str">
        <f t="shared" si="5338"/>
        <v/>
      </c>
      <c r="CM418" s="5" t="str">
        <f t="shared" si="5339"/>
        <v/>
      </c>
      <c r="CN418" s="5" t="str">
        <f t="shared" si="5340"/>
        <v/>
      </c>
      <c r="CO418" s="5" t="str">
        <f t="shared" si="5341"/>
        <v/>
      </c>
      <c r="CP418" s="5" t="str">
        <f t="shared" si="5342"/>
        <v/>
      </c>
      <c r="CQ418" s="5" t="str">
        <f t="shared" si="5343"/>
        <v/>
      </c>
      <c r="CR418" s="5" t="str">
        <f t="shared" si="5344"/>
        <v/>
      </c>
      <c r="CS418" s="5" t="str">
        <f t="shared" si="5345"/>
        <v/>
      </c>
      <c r="CT418" s="5" t="str">
        <f t="shared" si="5346"/>
        <v/>
      </c>
      <c r="CU418" s="5" t="str">
        <f t="shared" si="5347"/>
        <v/>
      </c>
      <c r="CV418" s="5" t="str">
        <f t="shared" si="5348"/>
        <v/>
      </c>
      <c r="CW418" s="5" t="str">
        <f t="shared" si="5349"/>
        <v/>
      </c>
      <c r="CX418" s="5" t="str">
        <f t="shared" si="5350"/>
        <v/>
      </c>
      <c r="CY418" s="5" t="str">
        <f t="shared" si="5351"/>
        <v/>
      </c>
      <c r="CZ418" s="5" t="str">
        <f t="shared" si="5352"/>
        <v/>
      </c>
      <c r="DA418" s="5" t="str">
        <f t="shared" si="5353"/>
        <v/>
      </c>
      <c r="DB418" s="5" t="str">
        <f t="shared" si="5354"/>
        <v/>
      </c>
      <c r="DC418" s="5" t="str">
        <f t="shared" si="5355"/>
        <v/>
      </c>
      <c r="DD418" s="5" t="str">
        <f t="shared" si="5356"/>
        <v/>
      </c>
      <c r="DE418" s="5" t="str">
        <f t="shared" si="5357"/>
        <v/>
      </c>
      <c r="DF418" s="5" t="str">
        <f t="shared" si="5358"/>
        <v/>
      </c>
      <c r="DG418" s="5" t="str">
        <f t="shared" si="5359"/>
        <v/>
      </c>
      <c r="DH418" s="5" t="str">
        <f t="shared" si="5360"/>
        <v/>
      </c>
      <c r="DI418" s="5" t="str">
        <f t="shared" si="5361"/>
        <v/>
      </c>
      <c r="DJ418" s="5" t="str">
        <f t="shared" si="5362"/>
        <v/>
      </c>
      <c r="DK418" s="5" t="str">
        <f t="shared" si="5363"/>
        <v/>
      </c>
      <c r="DL418" s="5" t="str">
        <f t="shared" si="5364"/>
        <v/>
      </c>
      <c r="DM418" s="5" t="str">
        <f t="shared" si="5365"/>
        <v/>
      </c>
      <c r="DN418" s="5" t="str">
        <f t="shared" si="5366"/>
        <v/>
      </c>
      <c r="DO418" s="5" t="str">
        <f t="shared" si="5367"/>
        <v/>
      </c>
      <c r="DP418" s="5" t="str">
        <f t="shared" si="5368"/>
        <v/>
      </c>
      <c r="DQ418" s="5" t="str">
        <f t="shared" si="5309"/>
        <v/>
      </c>
    </row>
    <row r="419" spans="1:121" x14ac:dyDescent="0.25">
      <c r="A419">
        <v>418</v>
      </c>
      <c r="B419" s="5">
        <v>1005000</v>
      </c>
      <c r="C419" t="str">
        <f t="shared" si="5369"/>
        <v>Young Americans Bank - Denver, CO</v>
      </c>
      <c r="D419" s="21" t="s">
        <v>919</v>
      </c>
      <c r="E419" s="19" t="s">
        <v>3014</v>
      </c>
      <c r="F419" s="19" t="s">
        <v>3010</v>
      </c>
      <c r="G419" s="19"/>
      <c r="K419" s="27">
        <v>410</v>
      </c>
      <c r="L419" s="28" t="str">
        <f>IF(HLOOKUP('Peer Comparison Tool'!$E$6,StateDropdownData,K419+1,FALSE)=0,"",HLOOKUP('Peer Comparison Tool'!$E$6,StateDropdownData,K419+1,FALSE))</f>
        <v/>
      </c>
      <c r="M419" s="29" t="str">
        <f>IF(HLOOKUP('Peer Comparison Tool'!$E$6,[0]!DropdownData,K419+1,FALSE)=0,"",HLOOKUP('Peer Comparison Tool'!$E$6,[0]!DropdownData,K419+1,FALSE))</f>
        <v/>
      </c>
      <c r="N419" s="27">
        <v>410</v>
      </c>
      <c r="O419" s="28" t="str">
        <f>IF(HLOOKUP('Peer Comparison Tool'!$G$6,StateDropdownData,N419+1,FALSE)=0,"",HLOOKUP('Peer Comparison Tool'!$G$6,StateDropdownData,N419+1,FALSE))</f>
        <v/>
      </c>
      <c r="P419" s="29" t="str">
        <f>IF(HLOOKUP('Peer Comparison Tool'!$G$6,DropdownData,N419+1,FALSE)=0,"",HLOOKUP('Peer Comparison Tool'!$G$6,DropdownData,N419+1,FALSE))</f>
        <v/>
      </c>
      <c r="Q419" s="27">
        <v>410</v>
      </c>
      <c r="R419" s="28" t="str">
        <f>IF(HLOOKUP('Peer Comparison Tool'!$I$6,StateDropdownData,Q419+1,FALSE)=0,"",HLOOKUP('Peer Comparison Tool'!$I$6,StateDropdownData,Q419+1,FALSE))</f>
        <v/>
      </c>
      <c r="S419" s="29" t="str">
        <f>IF(HLOOKUP('Peer Comparison Tool'!$I$6,DropdownData,Q419+1,FALSE)=0,"",HLOOKUP('Peer Comparison Tool'!$I$6,DropdownData,Q419+1,FALSE))</f>
        <v/>
      </c>
      <c r="T419" s="5" t="str">
        <f t="shared" si="5380"/>
        <v/>
      </c>
      <c r="U419" s="5" t="str">
        <f t="shared" si="5380"/>
        <v/>
      </c>
      <c r="V419" s="5" t="str">
        <f t="shared" si="5380"/>
        <v/>
      </c>
      <c r="W419" s="5" t="str">
        <f t="shared" si="5380"/>
        <v/>
      </c>
      <c r="X419" s="5" t="str">
        <f t="shared" si="5380"/>
        <v/>
      </c>
      <c r="Y419" s="5" t="str">
        <f t="shared" si="5380"/>
        <v/>
      </c>
      <c r="Z419" s="5" t="str">
        <f t="shared" si="5380"/>
        <v/>
      </c>
      <c r="AA419" s="5" t="str">
        <f t="shared" si="5380"/>
        <v/>
      </c>
      <c r="AB419" s="5" t="str">
        <f t="shared" si="5380"/>
        <v/>
      </c>
      <c r="AC419" s="5" t="str">
        <f t="shared" si="5380"/>
        <v/>
      </c>
      <c r="AD419" s="5" t="str">
        <f t="shared" si="5381"/>
        <v/>
      </c>
      <c r="AE419" s="5" t="str">
        <f t="shared" si="5381"/>
        <v/>
      </c>
      <c r="AF419" s="5" t="str">
        <f t="shared" si="5381"/>
        <v/>
      </c>
      <c r="AG419" s="5" t="str">
        <f t="shared" si="5381"/>
        <v/>
      </c>
      <c r="AH419" s="5" t="str">
        <f t="shared" si="5381"/>
        <v/>
      </c>
      <c r="AI419" s="5" t="str">
        <f t="shared" si="5381"/>
        <v/>
      </c>
      <c r="AJ419" s="5" t="str">
        <f t="shared" si="5381"/>
        <v/>
      </c>
      <c r="AK419" s="5" t="str">
        <f t="shared" si="5381"/>
        <v/>
      </c>
      <c r="AL419" s="5" t="str">
        <f t="shared" si="5381"/>
        <v/>
      </c>
      <c r="AM419" s="5" t="str">
        <f t="shared" si="5381"/>
        <v/>
      </c>
      <c r="AN419" s="5" t="str">
        <f t="shared" si="5382"/>
        <v/>
      </c>
      <c r="AO419" s="5" t="str">
        <f t="shared" si="5382"/>
        <v/>
      </c>
      <c r="AP419" s="5" t="str">
        <f t="shared" si="5382"/>
        <v/>
      </c>
      <c r="AQ419" s="5" t="str">
        <f t="shared" si="5382"/>
        <v/>
      </c>
      <c r="AR419" s="5" t="str">
        <f t="shared" si="5382"/>
        <v/>
      </c>
      <c r="AS419" s="5" t="str">
        <f t="shared" si="5382"/>
        <v/>
      </c>
      <c r="AT419" s="5" t="str">
        <f t="shared" si="5382"/>
        <v/>
      </c>
      <c r="AU419" s="5" t="str">
        <f t="shared" si="5382"/>
        <v/>
      </c>
      <c r="AV419" s="5" t="str">
        <f t="shared" si="5382"/>
        <v/>
      </c>
      <c r="AW419" s="5" t="str">
        <f t="shared" si="5382"/>
        <v/>
      </c>
      <c r="AX419" s="5" t="str">
        <f t="shared" si="5383"/>
        <v/>
      </c>
      <c r="AY419" s="5" t="str">
        <f t="shared" si="5383"/>
        <v/>
      </c>
      <c r="AZ419" s="5" t="str">
        <f t="shared" si="5383"/>
        <v/>
      </c>
      <c r="BA419" s="5" t="str">
        <f t="shared" si="5383"/>
        <v/>
      </c>
      <c r="BB419" s="5" t="str">
        <f t="shared" si="5383"/>
        <v/>
      </c>
      <c r="BC419" s="5" t="str">
        <f t="shared" si="5383"/>
        <v/>
      </c>
      <c r="BD419" s="5" t="str">
        <f t="shared" si="5383"/>
        <v/>
      </c>
      <c r="BE419" s="5" t="str">
        <f t="shared" si="5383"/>
        <v/>
      </c>
      <c r="BF419" s="5" t="str">
        <f t="shared" si="5383"/>
        <v/>
      </c>
      <c r="BG419" s="5" t="str">
        <f t="shared" si="5383"/>
        <v/>
      </c>
      <c r="BH419" s="5" t="str">
        <f t="shared" si="5384"/>
        <v/>
      </c>
      <c r="BI419" s="5" t="str">
        <f t="shared" si="5384"/>
        <v/>
      </c>
      <c r="BJ419" s="5" t="str">
        <f t="shared" si="5384"/>
        <v/>
      </c>
      <c r="BK419" s="5" t="str">
        <f t="shared" si="5384"/>
        <v/>
      </c>
      <c r="BL419" s="5" t="str">
        <f t="shared" si="5384"/>
        <v/>
      </c>
      <c r="BM419" s="5" t="str">
        <f t="shared" si="5384"/>
        <v/>
      </c>
      <c r="BN419" s="5" t="str">
        <f t="shared" si="5384"/>
        <v/>
      </c>
      <c r="BO419" s="5" t="str">
        <f t="shared" si="5384"/>
        <v/>
      </c>
      <c r="BP419" s="5" t="str">
        <f t="shared" si="5384"/>
        <v/>
      </c>
      <c r="BQ419" s="5" t="str">
        <f t="shared" si="5384"/>
        <v/>
      </c>
      <c r="BR419" s="5"/>
      <c r="BT419" s="5" t="str">
        <f t="shared" si="5320"/>
        <v/>
      </c>
      <c r="BU419" s="5" t="str">
        <f t="shared" si="5321"/>
        <v/>
      </c>
      <c r="BV419" s="5" t="str">
        <f t="shared" si="5322"/>
        <v/>
      </c>
      <c r="BW419" s="5" t="str">
        <f t="shared" si="5323"/>
        <v/>
      </c>
      <c r="BX419" s="5" t="str">
        <f t="shared" si="5324"/>
        <v/>
      </c>
      <c r="BY419" s="5" t="str">
        <f t="shared" si="5325"/>
        <v/>
      </c>
      <c r="BZ419" s="5" t="str">
        <f t="shared" si="5326"/>
        <v/>
      </c>
      <c r="CA419" s="5" t="str">
        <f t="shared" si="5327"/>
        <v/>
      </c>
      <c r="CB419" s="5" t="str">
        <f t="shared" si="5328"/>
        <v/>
      </c>
      <c r="CC419" s="5" t="str">
        <f t="shared" si="5329"/>
        <v/>
      </c>
      <c r="CD419" s="5" t="str">
        <f t="shared" si="5330"/>
        <v/>
      </c>
      <c r="CE419" s="5" t="str">
        <f t="shared" si="5331"/>
        <v/>
      </c>
      <c r="CF419" s="5" t="str">
        <f t="shared" si="5332"/>
        <v/>
      </c>
      <c r="CG419" s="5" t="str">
        <f t="shared" si="5333"/>
        <v/>
      </c>
      <c r="CH419" s="5" t="str">
        <f t="shared" si="5334"/>
        <v/>
      </c>
      <c r="CI419" s="5" t="str">
        <f t="shared" si="5335"/>
        <v/>
      </c>
      <c r="CJ419" s="5" t="str">
        <f t="shared" si="5336"/>
        <v/>
      </c>
      <c r="CK419" s="5" t="str">
        <f t="shared" si="5337"/>
        <v/>
      </c>
      <c r="CL419" s="5" t="str">
        <f t="shared" si="5338"/>
        <v/>
      </c>
      <c r="CM419" s="5" t="str">
        <f t="shared" si="5339"/>
        <v/>
      </c>
      <c r="CN419" s="5" t="str">
        <f t="shared" si="5340"/>
        <v/>
      </c>
      <c r="CO419" s="5" t="str">
        <f t="shared" si="5341"/>
        <v/>
      </c>
      <c r="CP419" s="5" t="str">
        <f t="shared" si="5342"/>
        <v/>
      </c>
      <c r="CQ419" s="5" t="str">
        <f t="shared" si="5343"/>
        <v/>
      </c>
      <c r="CR419" s="5" t="str">
        <f t="shared" si="5344"/>
        <v/>
      </c>
      <c r="CS419" s="5" t="str">
        <f t="shared" si="5345"/>
        <v/>
      </c>
      <c r="CT419" s="5" t="str">
        <f t="shared" si="5346"/>
        <v/>
      </c>
      <c r="CU419" s="5" t="str">
        <f t="shared" si="5347"/>
        <v/>
      </c>
      <c r="CV419" s="5" t="str">
        <f t="shared" si="5348"/>
        <v/>
      </c>
      <c r="CW419" s="5" t="str">
        <f t="shared" si="5349"/>
        <v/>
      </c>
      <c r="CX419" s="5" t="str">
        <f t="shared" si="5350"/>
        <v/>
      </c>
      <c r="CY419" s="5" t="str">
        <f t="shared" si="5351"/>
        <v/>
      </c>
      <c r="CZ419" s="5" t="str">
        <f t="shared" si="5352"/>
        <v/>
      </c>
      <c r="DA419" s="5" t="str">
        <f t="shared" si="5353"/>
        <v/>
      </c>
      <c r="DB419" s="5" t="str">
        <f t="shared" si="5354"/>
        <v/>
      </c>
      <c r="DC419" s="5" t="str">
        <f t="shared" si="5355"/>
        <v/>
      </c>
      <c r="DD419" s="5" t="str">
        <f t="shared" si="5356"/>
        <v/>
      </c>
      <c r="DE419" s="5" t="str">
        <f t="shared" si="5357"/>
        <v/>
      </c>
      <c r="DF419" s="5" t="str">
        <f t="shared" si="5358"/>
        <v/>
      </c>
      <c r="DG419" s="5" t="str">
        <f t="shared" si="5359"/>
        <v/>
      </c>
      <c r="DH419" s="5" t="str">
        <f t="shared" si="5360"/>
        <v/>
      </c>
      <c r="DI419" s="5" t="str">
        <f t="shared" si="5361"/>
        <v/>
      </c>
      <c r="DJ419" s="5" t="str">
        <f t="shared" si="5362"/>
        <v/>
      </c>
      <c r="DK419" s="5" t="str">
        <f t="shared" si="5363"/>
        <v/>
      </c>
      <c r="DL419" s="5" t="str">
        <f t="shared" si="5364"/>
        <v/>
      </c>
      <c r="DM419" s="5" t="str">
        <f t="shared" si="5365"/>
        <v/>
      </c>
      <c r="DN419" s="5" t="str">
        <f t="shared" si="5366"/>
        <v/>
      </c>
      <c r="DO419" s="5" t="str">
        <f t="shared" si="5367"/>
        <v/>
      </c>
      <c r="DP419" s="5" t="str">
        <f t="shared" si="5368"/>
        <v/>
      </c>
      <c r="DQ419" s="5" t="str">
        <f t="shared" si="5309"/>
        <v/>
      </c>
    </row>
    <row r="420" spans="1:121" x14ac:dyDescent="0.25">
      <c r="A420">
        <v>419</v>
      </c>
      <c r="B420" s="5">
        <v>1014236</v>
      </c>
      <c r="C420" t="str">
        <f t="shared" si="5369"/>
        <v>Ascend Bank - Guilford, CT</v>
      </c>
      <c r="D420" s="21" t="s">
        <v>10864</v>
      </c>
      <c r="E420" s="19" t="s">
        <v>3069</v>
      </c>
      <c r="F420" s="19" t="s">
        <v>3057</v>
      </c>
      <c r="G420" s="19"/>
      <c r="K420" s="27">
        <v>411</v>
      </c>
      <c r="L420" s="28" t="str">
        <f>IF(HLOOKUP('Peer Comparison Tool'!$E$6,StateDropdownData,K420+1,FALSE)=0,"",HLOOKUP('Peer Comparison Tool'!$E$6,StateDropdownData,K420+1,FALSE))</f>
        <v/>
      </c>
      <c r="M420" s="29" t="str">
        <f>IF(HLOOKUP('Peer Comparison Tool'!$E$6,[0]!DropdownData,K420+1,FALSE)=0,"",HLOOKUP('Peer Comparison Tool'!$E$6,[0]!DropdownData,K420+1,FALSE))</f>
        <v/>
      </c>
      <c r="N420" s="27">
        <v>411</v>
      </c>
      <c r="O420" s="28" t="str">
        <f>IF(HLOOKUP('Peer Comparison Tool'!$G$6,StateDropdownData,N420+1,FALSE)=0,"",HLOOKUP('Peer Comparison Tool'!$G$6,StateDropdownData,N420+1,FALSE))</f>
        <v/>
      </c>
      <c r="P420" s="29" t="str">
        <f>IF(HLOOKUP('Peer Comparison Tool'!$G$6,DropdownData,N420+1,FALSE)=0,"",HLOOKUP('Peer Comparison Tool'!$G$6,DropdownData,N420+1,FALSE))</f>
        <v/>
      </c>
      <c r="Q420" s="27">
        <v>411</v>
      </c>
      <c r="R420" s="28" t="str">
        <f>IF(HLOOKUP('Peer Comparison Tool'!$I$6,StateDropdownData,Q420+1,FALSE)=0,"",HLOOKUP('Peer Comparison Tool'!$I$6,StateDropdownData,Q420+1,FALSE))</f>
        <v/>
      </c>
      <c r="S420" s="29" t="str">
        <f>IF(HLOOKUP('Peer Comparison Tool'!$I$6,DropdownData,Q420+1,FALSE)=0,"",HLOOKUP('Peer Comparison Tool'!$I$6,DropdownData,Q420+1,FALSE))</f>
        <v/>
      </c>
      <c r="T420" s="5" t="str">
        <f t="shared" ref="T420:AC429" si="5385">IFERROR(IF(VLOOKUP(INDEX($L$2:$HEG$5,4,T$471+$Q420-1),$B$2:$F$5568,5,FALSE)=T$473,INDEX($L$2:$HEG$5,4,T$471+$Q420-1),""),"")</f>
        <v/>
      </c>
      <c r="U420" s="5" t="str">
        <f t="shared" si="5385"/>
        <v/>
      </c>
      <c r="V420" s="5" t="str">
        <f t="shared" si="5385"/>
        <v/>
      </c>
      <c r="W420" s="5" t="str">
        <f t="shared" si="5385"/>
        <v/>
      </c>
      <c r="X420" s="5" t="str">
        <f t="shared" si="5385"/>
        <v/>
      </c>
      <c r="Y420" s="5" t="str">
        <f t="shared" si="5385"/>
        <v/>
      </c>
      <c r="Z420" s="5" t="str">
        <f t="shared" si="5385"/>
        <v/>
      </c>
      <c r="AA420" s="5" t="str">
        <f t="shared" si="5385"/>
        <v/>
      </c>
      <c r="AB420" s="5" t="str">
        <f t="shared" si="5385"/>
        <v/>
      </c>
      <c r="AC420" s="5" t="str">
        <f t="shared" si="5385"/>
        <v/>
      </c>
      <c r="AD420" s="5" t="str">
        <f t="shared" ref="AD420:AM429" si="5386">IFERROR(IF(VLOOKUP(INDEX($L$2:$HEG$5,4,AD$471+$Q420-1),$B$2:$F$5568,5,FALSE)=AD$473,INDEX($L$2:$HEG$5,4,AD$471+$Q420-1),""),"")</f>
        <v/>
      </c>
      <c r="AE420" s="5" t="str">
        <f t="shared" si="5386"/>
        <v/>
      </c>
      <c r="AF420" s="5" t="str">
        <f t="shared" si="5386"/>
        <v/>
      </c>
      <c r="AG420" s="5" t="str">
        <f t="shared" si="5386"/>
        <v/>
      </c>
      <c r="AH420" s="5" t="str">
        <f t="shared" si="5386"/>
        <v/>
      </c>
      <c r="AI420" s="5" t="str">
        <f t="shared" si="5386"/>
        <v/>
      </c>
      <c r="AJ420" s="5" t="str">
        <f t="shared" si="5386"/>
        <v/>
      </c>
      <c r="AK420" s="5" t="str">
        <f t="shared" si="5386"/>
        <v/>
      </c>
      <c r="AL420" s="5" t="str">
        <f t="shared" si="5386"/>
        <v/>
      </c>
      <c r="AM420" s="5" t="str">
        <f t="shared" si="5386"/>
        <v/>
      </c>
      <c r="AN420" s="5" t="str">
        <f t="shared" ref="AN420:AW429" si="5387">IFERROR(IF(VLOOKUP(INDEX($L$2:$HEG$5,4,AN$471+$Q420-1),$B$2:$F$5568,5,FALSE)=AN$473,INDEX($L$2:$HEG$5,4,AN$471+$Q420-1),""),"")</f>
        <v/>
      </c>
      <c r="AO420" s="5" t="str">
        <f t="shared" si="5387"/>
        <v/>
      </c>
      <c r="AP420" s="5" t="str">
        <f t="shared" si="5387"/>
        <v/>
      </c>
      <c r="AQ420" s="5" t="str">
        <f t="shared" si="5387"/>
        <v/>
      </c>
      <c r="AR420" s="5" t="str">
        <f t="shared" si="5387"/>
        <v/>
      </c>
      <c r="AS420" s="5" t="str">
        <f t="shared" si="5387"/>
        <v/>
      </c>
      <c r="AT420" s="5" t="str">
        <f t="shared" si="5387"/>
        <v/>
      </c>
      <c r="AU420" s="5" t="str">
        <f t="shared" si="5387"/>
        <v/>
      </c>
      <c r="AV420" s="5" t="str">
        <f t="shared" si="5387"/>
        <v/>
      </c>
      <c r="AW420" s="5" t="str">
        <f t="shared" si="5387"/>
        <v/>
      </c>
      <c r="AX420" s="5" t="str">
        <f t="shared" ref="AX420:BG429" si="5388">IFERROR(IF(VLOOKUP(INDEX($L$2:$HEG$5,4,AX$471+$Q420-1),$B$2:$F$5568,5,FALSE)=AX$473,INDEX($L$2:$HEG$5,4,AX$471+$Q420-1),""),"")</f>
        <v/>
      </c>
      <c r="AY420" s="5" t="str">
        <f t="shared" si="5388"/>
        <v/>
      </c>
      <c r="AZ420" s="5" t="str">
        <f t="shared" si="5388"/>
        <v/>
      </c>
      <c r="BA420" s="5" t="str">
        <f t="shared" si="5388"/>
        <v/>
      </c>
      <c r="BB420" s="5" t="str">
        <f t="shared" si="5388"/>
        <v/>
      </c>
      <c r="BC420" s="5" t="str">
        <f t="shared" si="5388"/>
        <v/>
      </c>
      <c r="BD420" s="5" t="str">
        <f t="shared" si="5388"/>
        <v/>
      </c>
      <c r="BE420" s="5" t="str">
        <f t="shared" si="5388"/>
        <v/>
      </c>
      <c r="BF420" s="5" t="str">
        <f t="shared" si="5388"/>
        <v/>
      </c>
      <c r="BG420" s="5" t="str">
        <f t="shared" si="5388"/>
        <v/>
      </c>
      <c r="BH420" s="5" t="str">
        <f t="shared" ref="BH420:BQ429" si="5389">IFERROR(IF(VLOOKUP(INDEX($L$2:$HEG$5,4,BH$471+$Q420-1),$B$2:$F$5568,5,FALSE)=BH$473,INDEX($L$2:$HEG$5,4,BH$471+$Q420-1),""),"")</f>
        <v/>
      </c>
      <c r="BI420" s="5" t="str">
        <f t="shared" si="5389"/>
        <v/>
      </c>
      <c r="BJ420" s="5" t="str">
        <f t="shared" si="5389"/>
        <v/>
      </c>
      <c r="BK420" s="5" t="str">
        <f t="shared" si="5389"/>
        <v/>
      </c>
      <c r="BL420" s="5" t="str">
        <f t="shared" si="5389"/>
        <v/>
      </c>
      <c r="BM420" s="5" t="str">
        <f t="shared" si="5389"/>
        <v/>
      </c>
      <c r="BN420" s="5" t="str">
        <f t="shared" si="5389"/>
        <v/>
      </c>
      <c r="BO420" s="5" t="str">
        <f t="shared" si="5389"/>
        <v/>
      </c>
      <c r="BP420" s="5" t="str">
        <f t="shared" si="5389"/>
        <v/>
      </c>
      <c r="BQ420" s="5" t="str">
        <f t="shared" si="5389"/>
        <v/>
      </c>
      <c r="BR420" s="5"/>
      <c r="BT420" s="5" t="str">
        <f t="shared" si="5320"/>
        <v/>
      </c>
      <c r="BU420" s="5" t="str">
        <f t="shared" si="5321"/>
        <v/>
      </c>
      <c r="BV420" s="5" t="str">
        <f t="shared" si="5322"/>
        <v/>
      </c>
      <c r="BW420" s="5" t="str">
        <f t="shared" si="5323"/>
        <v/>
      </c>
      <c r="BX420" s="5" t="str">
        <f t="shared" si="5324"/>
        <v/>
      </c>
      <c r="BY420" s="5" t="str">
        <f t="shared" si="5325"/>
        <v/>
      </c>
      <c r="BZ420" s="5" t="str">
        <f t="shared" si="5326"/>
        <v/>
      </c>
      <c r="CA420" s="5" t="str">
        <f t="shared" si="5327"/>
        <v/>
      </c>
      <c r="CB420" s="5" t="str">
        <f t="shared" si="5328"/>
        <v/>
      </c>
      <c r="CC420" s="5" t="str">
        <f t="shared" si="5329"/>
        <v/>
      </c>
      <c r="CD420" s="5" t="str">
        <f t="shared" si="5330"/>
        <v/>
      </c>
      <c r="CE420" s="5" t="str">
        <f t="shared" si="5331"/>
        <v/>
      </c>
      <c r="CF420" s="5" t="str">
        <f t="shared" si="5332"/>
        <v/>
      </c>
      <c r="CG420" s="5" t="str">
        <f t="shared" si="5333"/>
        <v/>
      </c>
      <c r="CH420" s="5" t="str">
        <f t="shared" si="5334"/>
        <v/>
      </c>
      <c r="CI420" s="5" t="str">
        <f t="shared" si="5335"/>
        <v/>
      </c>
      <c r="CJ420" s="5" t="str">
        <f t="shared" si="5336"/>
        <v/>
      </c>
      <c r="CK420" s="5" t="str">
        <f t="shared" si="5337"/>
        <v/>
      </c>
      <c r="CL420" s="5" t="str">
        <f t="shared" si="5338"/>
        <v/>
      </c>
      <c r="CM420" s="5" t="str">
        <f t="shared" si="5339"/>
        <v/>
      </c>
      <c r="CN420" s="5" t="str">
        <f t="shared" si="5340"/>
        <v/>
      </c>
      <c r="CO420" s="5" t="str">
        <f t="shared" si="5341"/>
        <v/>
      </c>
      <c r="CP420" s="5" t="str">
        <f t="shared" si="5342"/>
        <v/>
      </c>
      <c r="CQ420" s="5" t="str">
        <f t="shared" si="5343"/>
        <v/>
      </c>
      <c r="CR420" s="5" t="str">
        <f t="shared" si="5344"/>
        <v/>
      </c>
      <c r="CS420" s="5" t="str">
        <f t="shared" si="5345"/>
        <v/>
      </c>
      <c r="CT420" s="5" t="str">
        <f t="shared" si="5346"/>
        <v/>
      </c>
      <c r="CU420" s="5" t="str">
        <f t="shared" si="5347"/>
        <v/>
      </c>
      <c r="CV420" s="5" t="str">
        <f t="shared" si="5348"/>
        <v/>
      </c>
      <c r="CW420" s="5" t="str">
        <f t="shared" si="5349"/>
        <v/>
      </c>
      <c r="CX420" s="5" t="str">
        <f t="shared" si="5350"/>
        <v/>
      </c>
      <c r="CY420" s="5" t="str">
        <f t="shared" si="5351"/>
        <v/>
      </c>
      <c r="CZ420" s="5" t="str">
        <f t="shared" si="5352"/>
        <v/>
      </c>
      <c r="DA420" s="5" t="str">
        <f t="shared" si="5353"/>
        <v/>
      </c>
      <c r="DB420" s="5" t="str">
        <f t="shared" si="5354"/>
        <v/>
      </c>
      <c r="DC420" s="5" t="str">
        <f t="shared" si="5355"/>
        <v/>
      </c>
      <c r="DD420" s="5" t="str">
        <f t="shared" si="5356"/>
        <v/>
      </c>
      <c r="DE420" s="5" t="str">
        <f t="shared" si="5357"/>
        <v/>
      </c>
      <c r="DF420" s="5" t="str">
        <f t="shared" si="5358"/>
        <v/>
      </c>
      <c r="DG420" s="5" t="str">
        <f t="shared" si="5359"/>
        <v/>
      </c>
      <c r="DH420" s="5" t="str">
        <f t="shared" si="5360"/>
        <v/>
      </c>
      <c r="DI420" s="5" t="str">
        <f t="shared" si="5361"/>
        <v/>
      </c>
      <c r="DJ420" s="5" t="str">
        <f t="shared" si="5362"/>
        <v/>
      </c>
      <c r="DK420" s="5" t="str">
        <f t="shared" si="5363"/>
        <v/>
      </c>
      <c r="DL420" s="5" t="str">
        <f t="shared" si="5364"/>
        <v/>
      </c>
      <c r="DM420" s="5" t="str">
        <f t="shared" si="5365"/>
        <v/>
      </c>
      <c r="DN420" s="5" t="str">
        <f t="shared" si="5366"/>
        <v/>
      </c>
      <c r="DO420" s="5" t="str">
        <f t="shared" si="5367"/>
        <v/>
      </c>
      <c r="DP420" s="5" t="str">
        <f t="shared" si="5368"/>
        <v/>
      </c>
      <c r="DQ420" s="5" t="str">
        <f t="shared" si="5309"/>
        <v/>
      </c>
    </row>
    <row r="421" spans="1:121" x14ac:dyDescent="0.25">
      <c r="A421">
        <v>420</v>
      </c>
      <c r="B421" s="5">
        <v>4073432</v>
      </c>
      <c r="C421" t="str">
        <f t="shared" si="5369"/>
        <v>Bankwell Bank - New Canaan, CT</v>
      </c>
      <c r="D421" s="21" t="s">
        <v>1120</v>
      </c>
      <c r="E421" s="19" t="s">
        <v>3058</v>
      </c>
      <c r="F421" s="19" t="s">
        <v>3057</v>
      </c>
      <c r="G421" s="19"/>
      <c r="K421" s="27">
        <v>412</v>
      </c>
      <c r="L421" s="28" t="str">
        <f>IF(HLOOKUP('Peer Comparison Tool'!$E$6,StateDropdownData,K421+1,FALSE)=0,"",HLOOKUP('Peer Comparison Tool'!$E$6,StateDropdownData,K421+1,FALSE))</f>
        <v/>
      </c>
      <c r="M421" s="29" t="str">
        <f>IF(HLOOKUP('Peer Comparison Tool'!$E$6,[0]!DropdownData,K421+1,FALSE)=0,"",HLOOKUP('Peer Comparison Tool'!$E$6,[0]!DropdownData,K421+1,FALSE))</f>
        <v/>
      </c>
      <c r="N421" s="27">
        <v>412</v>
      </c>
      <c r="O421" s="28" t="str">
        <f>IF(HLOOKUP('Peer Comparison Tool'!$G$6,StateDropdownData,N421+1,FALSE)=0,"",HLOOKUP('Peer Comparison Tool'!$G$6,StateDropdownData,N421+1,FALSE))</f>
        <v/>
      </c>
      <c r="P421" s="29" t="str">
        <f>IF(HLOOKUP('Peer Comparison Tool'!$G$6,DropdownData,N421+1,FALSE)=0,"",HLOOKUP('Peer Comparison Tool'!$G$6,DropdownData,N421+1,FALSE))</f>
        <v/>
      </c>
      <c r="Q421" s="27">
        <v>412</v>
      </c>
      <c r="R421" s="28" t="str">
        <f>IF(HLOOKUP('Peer Comparison Tool'!$I$6,StateDropdownData,Q421+1,FALSE)=0,"",HLOOKUP('Peer Comparison Tool'!$I$6,StateDropdownData,Q421+1,FALSE))</f>
        <v/>
      </c>
      <c r="S421" s="29" t="str">
        <f>IF(HLOOKUP('Peer Comparison Tool'!$I$6,DropdownData,Q421+1,FALSE)=0,"",HLOOKUP('Peer Comparison Tool'!$I$6,DropdownData,Q421+1,FALSE))</f>
        <v/>
      </c>
      <c r="T421" s="5" t="str">
        <f t="shared" si="5385"/>
        <v/>
      </c>
      <c r="U421" s="5" t="str">
        <f t="shared" si="5385"/>
        <v/>
      </c>
      <c r="V421" s="5" t="str">
        <f t="shared" si="5385"/>
        <v/>
      </c>
      <c r="W421" s="5" t="str">
        <f t="shared" si="5385"/>
        <v/>
      </c>
      <c r="X421" s="5" t="str">
        <f t="shared" si="5385"/>
        <v/>
      </c>
      <c r="Y421" s="5" t="str">
        <f t="shared" si="5385"/>
        <v/>
      </c>
      <c r="Z421" s="5" t="str">
        <f t="shared" si="5385"/>
        <v/>
      </c>
      <c r="AA421" s="5" t="str">
        <f t="shared" si="5385"/>
        <v/>
      </c>
      <c r="AB421" s="5" t="str">
        <f t="shared" si="5385"/>
        <v/>
      </c>
      <c r="AC421" s="5" t="str">
        <f t="shared" si="5385"/>
        <v/>
      </c>
      <c r="AD421" s="5" t="str">
        <f t="shared" si="5386"/>
        <v/>
      </c>
      <c r="AE421" s="5" t="str">
        <f t="shared" si="5386"/>
        <v/>
      </c>
      <c r="AF421" s="5" t="str">
        <f t="shared" si="5386"/>
        <v/>
      </c>
      <c r="AG421" s="5" t="str">
        <f t="shared" si="5386"/>
        <v/>
      </c>
      <c r="AH421" s="5" t="str">
        <f t="shared" si="5386"/>
        <v/>
      </c>
      <c r="AI421" s="5" t="str">
        <f t="shared" si="5386"/>
        <v/>
      </c>
      <c r="AJ421" s="5" t="str">
        <f t="shared" si="5386"/>
        <v/>
      </c>
      <c r="AK421" s="5" t="str">
        <f t="shared" si="5386"/>
        <v/>
      </c>
      <c r="AL421" s="5" t="str">
        <f t="shared" si="5386"/>
        <v/>
      </c>
      <c r="AM421" s="5" t="str">
        <f t="shared" si="5386"/>
        <v/>
      </c>
      <c r="AN421" s="5" t="str">
        <f t="shared" si="5387"/>
        <v/>
      </c>
      <c r="AO421" s="5" t="str">
        <f t="shared" si="5387"/>
        <v/>
      </c>
      <c r="AP421" s="5" t="str">
        <f t="shared" si="5387"/>
        <v/>
      </c>
      <c r="AQ421" s="5" t="str">
        <f t="shared" si="5387"/>
        <v/>
      </c>
      <c r="AR421" s="5" t="str">
        <f t="shared" si="5387"/>
        <v/>
      </c>
      <c r="AS421" s="5" t="str">
        <f t="shared" si="5387"/>
        <v/>
      </c>
      <c r="AT421" s="5" t="str">
        <f t="shared" si="5387"/>
        <v/>
      </c>
      <c r="AU421" s="5" t="str">
        <f t="shared" si="5387"/>
        <v/>
      </c>
      <c r="AV421" s="5" t="str">
        <f t="shared" si="5387"/>
        <v/>
      </c>
      <c r="AW421" s="5" t="str">
        <f t="shared" si="5387"/>
        <v/>
      </c>
      <c r="AX421" s="5" t="str">
        <f t="shared" si="5388"/>
        <v/>
      </c>
      <c r="AY421" s="5" t="str">
        <f t="shared" si="5388"/>
        <v/>
      </c>
      <c r="AZ421" s="5" t="str">
        <f t="shared" si="5388"/>
        <v/>
      </c>
      <c r="BA421" s="5" t="str">
        <f t="shared" si="5388"/>
        <v/>
      </c>
      <c r="BB421" s="5" t="str">
        <f t="shared" si="5388"/>
        <v/>
      </c>
      <c r="BC421" s="5" t="str">
        <f t="shared" si="5388"/>
        <v/>
      </c>
      <c r="BD421" s="5" t="str">
        <f t="shared" si="5388"/>
        <v/>
      </c>
      <c r="BE421" s="5" t="str">
        <f t="shared" si="5388"/>
        <v/>
      </c>
      <c r="BF421" s="5" t="str">
        <f t="shared" si="5388"/>
        <v/>
      </c>
      <c r="BG421" s="5" t="str">
        <f t="shared" si="5388"/>
        <v/>
      </c>
      <c r="BH421" s="5" t="str">
        <f t="shared" si="5389"/>
        <v/>
      </c>
      <c r="BI421" s="5" t="str">
        <f t="shared" si="5389"/>
        <v/>
      </c>
      <c r="BJ421" s="5" t="str">
        <f t="shared" si="5389"/>
        <v/>
      </c>
      <c r="BK421" s="5" t="str">
        <f t="shared" si="5389"/>
        <v/>
      </c>
      <c r="BL421" s="5" t="str">
        <f t="shared" si="5389"/>
        <v/>
      </c>
      <c r="BM421" s="5" t="str">
        <f t="shared" si="5389"/>
        <v/>
      </c>
      <c r="BN421" s="5" t="str">
        <f t="shared" si="5389"/>
        <v/>
      </c>
      <c r="BO421" s="5" t="str">
        <f t="shared" si="5389"/>
        <v/>
      </c>
      <c r="BP421" s="5" t="str">
        <f t="shared" si="5389"/>
        <v/>
      </c>
      <c r="BQ421" s="5" t="str">
        <f t="shared" si="5389"/>
        <v/>
      </c>
      <c r="BR421" s="5"/>
      <c r="BT421" s="5" t="str">
        <f t="shared" si="5320"/>
        <v/>
      </c>
      <c r="BU421" s="5" t="str">
        <f t="shared" si="5321"/>
        <v/>
      </c>
      <c r="BV421" s="5" t="str">
        <f t="shared" si="5322"/>
        <v/>
      </c>
      <c r="BW421" s="5" t="str">
        <f t="shared" si="5323"/>
        <v/>
      </c>
      <c r="BX421" s="5" t="str">
        <f t="shared" si="5324"/>
        <v/>
      </c>
      <c r="BY421" s="5" t="str">
        <f t="shared" si="5325"/>
        <v/>
      </c>
      <c r="BZ421" s="5" t="str">
        <f t="shared" si="5326"/>
        <v/>
      </c>
      <c r="CA421" s="5" t="str">
        <f t="shared" si="5327"/>
        <v/>
      </c>
      <c r="CB421" s="5" t="str">
        <f t="shared" si="5328"/>
        <v/>
      </c>
      <c r="CC421" s="5" t="str">
        <f t="shared" si="5329"/>
        <v/>
      </c>
      <c r="CD421" s="5" t="str">
        <f t="shared" si="5330"/>
        <v/>
      </c>
      <c r="CE421" s="5" t="str">
        <f t="shared" si="5331"/>
        <v/>
      </c>
      <c r="CF421" s="5" t="str">
        <f t="shared" si="5332"/>
        <v/>
      </c>
      <c r="CG421" s="5" t="str">
        <f t="shared" si="5333"/>
        <v/>
      </c>
      <c r="CH421" s="5" t="str">
        <f t="shared" si="5334"/>
        <v/>
      </c>
      <c r="CI421" s="5" t="str">
        <f t="shared" si="5335"/>
        <v/>
      </c>
      <c r="CJ421" s="5" t="str">
        <f t="shared" si="5336"/>
        <v/>
      </c>
      <c r="CK421" s="5" t="str">
        <f t="shared" si="5337"/>
        <v/>
      </c>
      <c r="CL421" s="5" t="str">
        <f t="shared" si="5338"/>
        <v/>
      </c>
      <c r="CM421" s="5" t="str">
        <f t="shared" si="5339"/>
        <v/>
      </c>
      <c r="CN421" s="5" t="str">
        <f t="shared" si="5340"/>
        <v/>
      </c>
      <c r="CO421" s="5" t="str">
        <f t="shared" si="5341"/>
        <v/>
      </c>
      <c r="CP421" s="5" t="str">
        <f t="shared" si="5342"/>
        <v/>
      </c>
      <c r="CQ421" s="5" t="str">
        <f t="shared" si="5343"/>
        <v/>
      </c>
      <c r="CR421" s="5" t="str">
        <f t="shared" si="5344"/>
        <v/>
      </c>
      <c r="CS421" s="5" t="str">
        <f t="shared" si="5345"/>
        <v/>
      </c>
      <c r="CT421" s="5" t="str">
        <f t="shared" si="5346"/>
        <v/>
      </c>
      <c r="CU421" s="5" t="str">
        <f t="shared" si="5347"/>
        <v/>
      </c>
      <c r="CV421" s="5" t="str">
        <f t="shared" si="5348"/>
        <v/>
      </c>
      <c r="CW421" s="5" t="str">
        <f t="shared" si="5349"/>
        <v/>
      </c>
      <c r="CX421" s="5" t="str">
        <f t="shared" si="5350"/>
        <v/>
      </c>
      <c r="CY421" s="5" t="str">
        <f t="shared" si="5351"/>
        <v/>
      </c>
      <c r="CZ421" s="5" t="str">
        <f t="shared" si="5352"/>
        <v/>
      </c>
      <c r="DA421" s="5" t="str">
        <f t="shared" si="5353"/>
        <v/>
      </c>
      <c r="DB421" s="5" t="str">
        <f t="shared" si="5354"/>
        <v/>
      </c>
      <c r="DC421" s="5" t="str">
        <f t="shared" si="5355"/>
        <v/>
      </c>
      <c r="DD421" s="5" t="str">
        <f t="shared" si="5356"/>
        <v/>
      </c>
      <c r="DE421" s="5" t="str">
        <f t="shared" si="5357"/>
        <v/>
      </c>
      <c r="DF421" s="5" t="str">
        <f t="shared" si="5358"/>
        <v/>
      </c>
      <c r="DG421" s="5" t="str">
        <f t="shared" si="5359"/>
        <v/>
      </c>
      <c r="DH421" s="5" t="str">
        <f t="shared" si="5360"/>
        <v/>
      </c>
      <c r="DI421" s="5" t="str">
        <f t="shared" si="5361"/>
        <v/>
      </c>
      <c r="DJ421" s="5" t="str">
        <f t="shared" si="5362"/>
        <v/>
      </c>
      <c r="DK421" s="5" t="str">
        <f t="shared" si="5363"/>
        <v/>
      </c>
      <c r="DL421" s="5" t="str">
        <f t="shared" si="5364"/>
        <v/>
      </c>
      <c r="DM421" s="5" t="str">
        <f t="shared" si="5365"/>
        <v/>
      </c>
      <c r="DN421" s="5" t="str">
        <f t="shared" si="5366"/>
        <v/>
      </c>
      <c r="DO421" s="5" t="str">
        <f t="shared" si="5367"/>
        <v/>
      </c>
      <c r="DP421" s="5" t="str">
        <f t="shared" si="5368"/>
        <v/>
      </c>
      <c r="DQ421" s="5" t="str">
        <f t="shared" si="5309"/>
        <v/>
      </c>
    </row>
    <row r="422" spans="1:121" x14ac:dyDescent="0.25">
      <c r="A422">
        <v>421</v>
      </c>
      <c r="B422" s="5">
        <v>1008325</v>
      </c>
      <c r="C422" t="str">
        <f t="shared" si="5369"/>
        <v>Chelsea Groton Bank - Norwich, CT</v>
      </c>
      <c r="D422" s="21" t="s">
        <v>390</v>
      </c>
      <c r="E422" s="19" t="s">
        <v>3059</v>
      </c>
      <c r="F422" s="19" t="s">
        <v>3057</v>
      </c>
      <c r="G422" s="19"/>
      <c r="K422" s="27">
        <v>413</v>
      </c>
      <c r="L422" s="28" t="str">
        <f>IF(HLOOKUP('Peer Comparison Tool'!$E$6,StateDropdownData,K422+1,FALSE)=0,"",HLOOKUP('Peer Comparison Tool'!$E$6,StateDropdownData,K422+1,FALSE))</f>
        <v/>
      </c>
      <c r="M422" s="29" t="str">
        <f>IF(HLOOKUP('Peer Comparison Tool'!$E$6,[0]!DropdownData,K422+1,FALSE)=0,"",HLOOKUP('Peer Comparison Tool'!$E$6,[0]!DropdownData,K422+1,FALSE))</f>
        <v/>
      </c>
      <c r="N422" s="27">
        <v>413</v>
      </c>
      <c r="O422" s="28" t="str">
        <f>IF(HLOOKUP('Peer Comparison Tool'!$G$6,StateDropdownData,N422+1,FALSE)=0,"",HLOOKUP('Peer Comparison Tool'!$G$6,StateDropdownData,N422+1,FALSE))</f>
        <v/>
      </c>
      <c r="P422" s="29" t="str">
        <f>IF(HLOOKUP('Peer Comparison Tool'!$G$6,DropdownData,N422+1,FALSE)=0,"",HLOOKUP('Peer Comparison Tool'!$G$6,DropdownData,N422+1,FALSE))</f>
        <v/>
      </c>
      <c r="Q422" s="27">
        <v>413</v>
      </c>
      <c r="R422" s="28" t="str">
        <f>IF(HLOOKUP('Peer Comparison Tool'!$I$6,StateDropdownData,Q422+1,FALSE)=0,"",HLOOKUP('Peer Comparison Tool'!$I$6,StateDropdownData,Q422+1,FALSE))</f>
        <v/>
      </c>
      <c r="S422" s="29" t="str">
        <f>IF(HLOOKUP('Peer Comparison Tool'!$I$6,DropdownData,Q422+1,FALSE)=0,"",HLOOKUP('Peer Comparison Tool'!$I$6,DropdownData,Q422+1,FALSE))</f>
        <v/>
      </c>
      <c r="T422" s="5" t="str">
        <f t="shared" si="5385"/>
        <v/>
      </c>
      <c r="U422" s="5" t="str">
        <f t="shared" si="5385"/>
        <v/>
      </c>
      <c r="V422" s="5" t="str">
        <f t="shared" si="5385"/>
        <v/>
      </c>
      <c r="W422" s="5" t="str">
        <f t="shared" si="5385"/>
        <v/>
      </c>
      <c r="X422" s="5" t="str">
        <f t="shared" si="5385"/>
        <v/>
      </c>
      <c r="Y422" s="5" t="str">
        <f t="shared" si="5385"/>
        <v/>
      </c>
      <c r="Z422" s="5" t="str">
        <f t="shared" si="5385"/>
        <v/>
      </c>
      <c r="AA422" s="5" t="str">
        <f t="shared" si="5385"/>
        <v/>
      </c>
      <c r="AB422" s="5" t="str">
        <f t="shared" si="5385"/>
        <v/>
      </c>
      <c r="AC422" s="5" t="str">
        <f t="shared" si="5385"/>
        <v/>
      </c>
      <c r="AD422" s="5" t="str">
        <f t="shared" si="5386"/>
        <v/>
      </c>
      <c r="AE422" s="5" t="str">
        <f t="shared" si="5386"/>
        <v/>
      </c>
      <c r="AF422" s="5" t="str">
        <f t="shared" si="5386"/>
        <v/>
      </c>
      <c r="AG422" s="5" t="str">
        <f t="shared" si="5386"/>
        <v/>
      </c>
      <c r="AH422" s="5" t="str">
        <f t="shared" si="5386"/>
        <v/>
      </c>
      <c r="AI422" s="5" t="str">
        <f t="shared" si="5386"/>
        <v/>
      </c>
      <c r="AJ422" s="5" t="str">
        <f t="shared" si="5386"/>
        <v/>
      </c>
      <c r="AK422" s="5" t="str">
        <f t="shared" si="5386"/>
        <v/>
      </c>
      <c r="AL422" s="5" t="str">
        <f t="shared" si="5386"/>
        <v/>
      </c>
      <c r="AM422" s="5" t="str">
        <f t="shared" si="5386"/>
        <v/>
      </c>
      <c r="AN422" s="5" t="str">
        <f t="shared" si="5387"/>
        <v/>
      </c>
      <c r="AO422" s="5" t="str">
        <f t="shared" si="5387"/>
        <v/>
      </c>
      <c r="AP422" s="5" t="str">
        <f t="shared" si="5387"/>
        <v/>
      </c>
      <c r="AQ422" s="5" t="str">
        <f t="shared" si="5387"/>
        <v/>
      </c>
      <c r="AR422" s="5" t="str">
        <f t="shared" si="5387"/>
        <v/>
      </c>
      <c r="AS422" s="5" t="str">
        <f t="shared" si="5387"/>
        <v/>
      </c>
      <c r="AT422" s="5" t="str">
        <f t="shared" si="5387"/>
        <v/>
      </c>
      <c r="AU422" s="5" t="str">
        <f t="shared" si="5387"/>
        <v/>
      </c>
      <c r="AV422" s="5" t="str">
        <f t="shared" si="5387"/>
        <v/>
      </c>
      <c r="AW422" s="5" t="str">
        <f t="shared" si="5387"/>
        <v/>
      </c>
      <c r="AX422" s="5" t="str">
        <f t="shared" si="5388"/>
        <v/>
      </c>
      <c r="AY422" s="5" t="str">
        <f t="shared" si="5388"/>
        <v/>
      </c>
      <c r="AZ422" s="5" t="str">
        <f t="shared" si="5388"/>
        <v/>
      </c>
      <c r="BA422" s="5" t="str">
        <f t="shared" si="5388"/>
        <v/>
      </c>
      <c r="BB422" s="5" t="str">
        <f t="shared" si="5388"/>
        <v/>
      </c>
      <c r="BC422" s="5" t="str">
        <f t="shared" si="5388"/>
        <v/>
      </c>
      <c r="BD422" s="5" t="str">
        <f t="shared" si="5388"/>
        <v/>
      </c>
      <c r="BE422" s="5" t="str">
        <f t="shared" si="5388"/>
        <v/>
      </c>
      <c r="BF422" s="5" t="str">
        <f t="shared" si="5388"/>
        <v/>
      </c>
      <c r="BG422" s="5" t="str">
        <f t="shared" si="5388"/>
        <v/>
      </c>
      <c r="BH422" s="5" t="str">
        <f t="shared" si="5389"/>
        <v/>
      </c>
      <c r="BI422" s="5" t="str">
        <f t="shared" si="5389"/>
        <v/>
      </c>
      <c r="BJ422" s="5" t="str">
        <f t="shared" si="5389"/>
        <v/>
      </c>
      <c r="BK422" s="5" t="str">
        <f t="shared" si="5389"/>
        <v/>
      </c>
      <c r="BL422" s="5" t="str">
        <f t="shared" si="5389"/>
        <v/>
      </c>
      <c r="BM422" s="5" t="str">
        <f t="shared" si="5389"/>
        <v/>
      </c>
      <c r="BN422" s="5" t="str">
        <f t="shared" si="5389"/>
        <v/>
      </c>
      <c r="BO422" s="5" t="str">
        <f t="shared" si="5389"/>
        <v/>
      </c>
      <c r="BP422" s="5" t="str">
        <f t="shared" si="5389"/>
        <v/>
      </c>
      <c r="BQ422" s="5" t="str">
        <f t="shared" si="5389"/>
        <v/>
      </c>
      <c r="BR422" s="5"/>
      <c r="BT422" s="5" t="str">
        <f t="shared" si="5320"/>
        <v/>
      </c>
      <c r="BU422" s="5" t="str">
        <f t="shared" si="5321"/>
        <v/>
      </c>
      <c r="BV422" s="5" t="str">
        <f t="shared" si="5322"/>
        <v/>
      </c>
      <c r="BW422" s="5" t="str">
        <f t="shared" si="5323"/>
        <v/>
      </c>
      <c r="BX422" s="5" t="str">
        <f t="shared" si="5324"/>
        <v/>
      </c>
      <c r="BY422" s="5" t="str">
        <f t="shared" si="5325"/>
        <v/>
      </c>
      <c r="BZ422" s="5" t="str">
        <f t="shared" si="5326"/>
        <v/>
      </c>
      <c r="CA422" s="5" t="str">
        <f t="shared" si="5327"/>
        <v/>
      </c>
      <c r="CB422" s="5" t="str">
        <f t="shared" si="5328"/>
        <v/>
      </c>
      <c r="CC422" s="5" t="str">
        <f t="shared" si="5329"/>
        <v/>
      </c>
      <c r="CD422" s="5" t="str">
        <f t="shared" si="5330"/>
        <v/>
      </c>
      <c r="CE422" s="5" t="str">
        <f t="shared" si="5331"/>
        <v/>
      </c>
      <c r="CF422" s="5" t="str">
        <f t="shared" si="5332"/>
        <v/>
      </c>
      <c r="CG422" s="5" t="str">
        <f t="shared" si="5333"/>
        <v/>
      </c>
      <c r="CH422" s="5" t="str">
        <f t="shared" si="5334"/>
        <v/>
      </c>
      <c r="CI422" s="5" t="str">
        <f t="shared" si="5335"/>
        <v/>
      </c>
      <c r="CJ422" s="5" t="str">
        <f t="shared" si="5336"/>
        <v/>
      </c>
      <c r="CK422" s="5" t="str">
        <f t="shared" si="5337"/>
        <v/>
      </c>
      <c r="CL422" s="5" t="str">
        <f t="shared" si="5338"/>
        <v/>
      </c>
      <c r="CM422" s="5" t="str">
        <f t="shared" si="5339"/>
        <v/>
      </c>
      <c r="CN422" s="5" t="str">
        <f t="shared" si="5340"/>
        <v/>
      </c>
      <c r="CO422" s="5" t="str">
        <f t="shared" si="5341"/>
        <v/>
      </c>
      <c r="CP422" s="5" t="str">
        <f t="shared" si="5342"/>
        <v/>
      </c>
      <c r="CQ422" s="5" t="str">
        <f t="shared" si="5343"/>
        <v/>
      </c>
      <c r="CR422" s="5" t="str">
        <f t="shared" si="5344"/>
        <v/>
      </c>
      <c r="CS422" s="5" t="str">
        <f t="shared" si="5345"/>
        <v/>
      </c>
      <c r="CT422" s="5" t="str">
        <f t="shared" si="5346"/>
        <v/>
      </c>
      <c r="CU422" s="5" t="str">
        <f t="shared" si="5347"/>
        <v/>
      </c>
      <c r="CV422" s="5" t="str">
        <f t="shared" si="5348"/>
        <v/>
      </c>
      <c r="CW422" s="5" t="str">
        <f t="shared" si="5349"/>
        <v/>
      </c>
      <c r="CX422" s="5" t="str">
        <f t="shared" si="5350"/>
        <v/>
      </c>
      <c r="CY422" s="5" t="str">
        <f t="shared" si="5351"/>
        <v/>
      </c>
      <c r="CZ422" s="5" t="str">
        <f t="shared" si="5352"/>
        <v/>
      </c>
      <c r="DA422" s="5" t="str">
        <f t="shared" si="5353"/>
        <v/>
      </c>
      <c r="DB422" s="5" t="str">
        <f t="shared" si="5354"/>
        <v/>
      </c>
      <c r="DC422" s="5" t="str">
        <f t="shared" si="5355"/>
        <v/>
      </c>
      <c r="DD422" s="5" t="str">
        <f t="shared" si="5356"/>
        <v/>
      </c>
      <c r="DE422" s="5" t="str">
        <f t="shared" si="5357"/>
        <v/>
      </c>
      <c r="DF422" s="5" t="str">
        <f t="shared" si="5358"/>
        <v/>
      </c>
      <c r="DG422" s="5" t="str">
        <f t="shared" si="5359"/>
        <v/>
      </c>
      <c r="DH422" s="5" t="str">
        <f t="shared" si="5360"/>
        <v/>
      </c>
      <c r="DI422" s="5" t="str">
        <f t="shared" si="5361"/>
        <v/>
      </c>
      <c r="DJ422" s="5" t="str">
        <f t="shared" si="5362"/>
        <v/>
      </c>
      <c r="DK422" s="5" t="str">
        <f t="shared" si="5363"/>
        <v/>
      </c>
      <c r="DL422" s="5" t="str">
        <f t="shared" si="5364"/>
        <v/>
      </c>
      <c r="DM422" s="5" t="str">
        <f t="shared" si="5365"/>
        <v/>
      </c>
      <c r="DN422" s="5" t="str">
        <f t="shared" si="5366"/>
        <v/>
      </c>
      <c r="DO422" s="5" t="str">
        <f t="shared" si="5367"/>
        <v/>
      </c>
      <c r="DP422" s="5" t="str">
        <f t="shared" si="5368"/>
        <v/>
      </c>
      <c r="DQ422" s="5" t="str">
        <f t="shared" si="5309"/>
        <v/>
      </c>
    </row>
    <row r="423" spans="1:121" x14ac:dyDescent="0.25">
      <c r="A423">
        <v>422</v>
      </c>
      <c r="B423" s="5">
        <v>1984059</v>
      </c>
      <c r="C423" t="str">
        <f t="shared" si="5369"/>
        <v>Connecticut Community Bank, National Association - Norwalk, CT</v>
      </c>
      <c r="D423" s="21" t="s">
        <v>1342</v>
      </c>
      <c r="E423" s="19" t="s">
        <v>3061</v>
      </c>
      <c r="F423" s="19" t="s">
        <v>3057</v>
      </c>
      <c r="G423" s="19"/>
      <c r="K423" s="27">
        <v>414</v>
      </c>
      <c r="L423" s="28" t="str">
        <f>IF(HLOOKUP('Peer Comparison Tool'!$E$6,StateDropdownData,K423+1,FALSE)=0,"",HLOOKUP('Peer Comparison Tool'!$E$6,StateDropdownData,K423+1,FALSE))</f>
        <v/>
      </c>
      <c r="M423" s="29" t="str">
        <f>IF(HLOOKUP('Peer Comparison Tool'!$E$6,[0]!DropdownData,K423+1,FALSE)=0,"",HLOOKUP('Peer Comparison Tool'!$E$6,[0]!DropdownData,K423+1,FALSE))</f>
        <v/>
      </c>
      <c r="N423" s="27">
        <v>414</v>
      </c>
      <c r="O423" s="28" t="str">
        <f>IF(HLOOKUP('Peer Comparison Tool'!$G$6,StateDropdownData,N423+1,FALSE)=0,"",HLOOKUP('Peer Comparison Tool'!$G$6,StateDropdownData,N423+1,FALSE))</f>
        <v/>
      </c>
      <c r="P423" s="29" t="str">
        <f>IF(HLOOKUP('Peer Comparison Tool'!$G$6,DropdownData,N423+1,FALSE)=0,"",HLOOKUP('Peer Comparison Tool'!$G$6,DropdownData,N423+1,FALSE))</f>
        <v/>
      </c>
      <c r="Q423" s="27">
        <v>414</v>
      </c>
      <c r="R423" s="28" t="str">
        <f>IF(HLOOKUP('Peer Comparison Tool'!$I$6,StateDropdownData,Q423+1,FALSE)=0,"",HLOOKUP('Peer Comparison Tool'!$I$6,StateDropdownData,Q423+1,FALSE))</f>
        <v/>
      </c>
      <c r="S423" s="29" t="str">
        <f>IF(HLOOKUP('Peer Comparison Tool'!$I$6,DropdownData,Q423+1,FALSE)=0,"",HLOOKUP('Peer Comparison Tool'!$I$6,DropdownData,Q423+1,FALSE))</f>
        <v/>
      </c>
      <c r="T423" s="5" t="str">
        <f t="shared" si="5385"/>
        <v/>
      </c>
      <c r="U423" s="5" t="str">
        <f t="shared" si="5385"/>
        <v/>
      </c>
      <c r="V423" s="5" t="str">
        <f t="shared" si="5385"/>
        <v/>
      </c>
      <c r="W423" s="5" t="str">
        <f t="shared" si="5385"/>
        <v/>
      </c>
      <c r="X423" s="5" t="str">
        <f t="shared" si="5385"/>
        <v/>
      </c>
      <c r="Y423" s="5" t="str">
        <f t="shared" si="5385"/>
        <v/>
      </c>
      <c r="Z423" s="5" t="str">
        <f t="shared" si="5385"/>
        <v/>
      </c>
      <c r="AA423" s="5" t="str">
        <f t="shared" si="5385"/>
        <v/>
      </c>
      <c r="AB423" s="5" t="str">
        <f t="shared" si="5385"/>
        <v/>
      </c>
      <c r="AC423" s="5" t="str">
        <f t="shared" si="5385"/>
        <v/>
      </c>
      <c r="AD423" s="5" t="str">
        <f t="shared" si="5386"/>
        <v/>
      </c>
      <c r="AE423" s="5" t="str">
        <f t="shared" si="5386"/>
        <v/>
      </c>
      <c r="AF423" s="5" t="str">
        <f t="shared" si="5386"/>
        <v/>
      </c>
      <c r="AG423" s="5" t="str">
        <f t="shared" si="5386"/>
        <v/>
      </c>
      <c r="AH423" s="5" t="str">
        <f t="shared" si="5386"/>
        <v/>
      </c>
      <c r="AI423" s="5" t="str">
        <f t="shared" si="5386"/>
        <v/>
      </c>
      <c r="AJ423" s="5" t="str">
        <f t="shared" si="5386"/>
        <v/>
      </c>
      <c r="AK423" s="5" t="str">
        <f t="shared" si="5386"/>
        <v/>
      </c>
      <c r="AL423" s="5" t="str">
        <f t="shared" si="5386"/>
        <v/>
      </c>
      <c r="AM423" s="5" t="str">
        <f t="shared" si="5386"/>
        <v/>
      </c>
      <c r="AN423" s="5" t="str">
        <f t="shared" si="5387"/>
        <v/>
      </c>
      <c r="AO423" s="5" t="str">
        <f t="shared" si="5387"/>
        <v/>
      </c>
      <c r="AP423" s="5" t="str">
        <f t="shared" si="5387"/>
        <v/>
      </c>
      <c r="AQ423" s="5" t="str">
        <f t="shared" si="5387"/>
        <v/>
      </c>
      <c r="AR423" s="5" t="str">
        <f t="shared" si="5387"/>
        <v/>
      </c>
      <c r="AS423" s="5" t="str">
        <f t="shared" si="5387"/>
        <v/>
      </c>
      <c r="AT423" s="5" t="str">
        <f t="shared" si="5387"/>
        <v/>
      </c>
      <c r="AU423" s="5" t="str">
        <f t="shared" si="5387"/>
        <v/>
      </c>
      <c r="AV423" s="5" t="str">
        <f t="shared" si="5387"/>
        <v/>
      </c>
      <c r="AW423" s="5" t="str">
        <f t="shared" si="5387"/>
        <v/>
      </c>
      <c r="AX423" s="5" t="str">
        <f t="shared" si="5388"/>
        <v/>
      </c>
      <c r="AY423" s="5" t="str">
        <f t="shared" si="5388"/>
        <v/>
      </c>
      <c r="AZ423" s="5" t="str">
        <f t="shared" si="5388"/>
        <v/>
      </c>
      <c r="BA423" s="5" t="str">
        <f t="shared" si="5388"/>
        <v/>
      </c>
      <c r="BB423" s="5" t="str">
        <f t="shared" si="5388"/>
        <v/>
      </c>
      <c r="BC423" s="5" t="str">
        <f t="shared" si="5388"/>
        <v/>
      </c>
      <c r="BD423" s="5" t="str">
        <f t="shared" si="5388"/>
        <v/>
      </c>
      <c r="BE423" s="5" t="str">
        <f t="shared" si="5388"/>
        <v/>
      </c>
      <c r="BF423" s="5" t="str">
        <f t="shared" si="5388"/>
        <v/>
      </c>
      <c r="BG423" s="5" t="str">
        <f t="shared" si="5388"/>
        <v/>
      </c>
      <c r="BH423" s="5" t="str">
        <f t="shared" si="5389"/>
        <v/>
      </c>
      <c r="BI423" s="5" t="str">
        <f t="shared" si="5389"/>
        <v/>
      </c>
      <c r="BJ423" s="5" t="str">
        <f t="shared" si="5389"/>
        <v/>
      </c>
      <c r="BK423" s="5" t="str">
        <f t="shared" si="5389"/>
        <v/>
      </c>
      <c r="BL423" s="5" t="str">
        <f t="shared" si="5389"/>
        <v/>
      </c>
      <c r="BM423" s="5" t="str">
        <f t="shared" si="5389"/>
        <v/>
      </c>
      <c r="BN423" s="5" t="str">
        <f t="shared" si="5389"/>
        <v/>
      </c>
      <c r="BO423" s="5" t="str">
        <f t="shared" si="5389"/>
        <v/>
      </c>
      <c r="BP423" s="5" t="str">
        <f t="shared" si="5389"/>
        <v/>
      </c>
      <c r="BQ423" s="5" t="str">
        <f t="shared" si="5389"/>
        <v/>
      </c>
      <c r="BR423" s="5"/>
      <c r="BT423" s="5" t="str">
        <f t="shared" si="5320"/>
        <v/>
      </c>
      <c r="BU423" s="5" t="str">
        <f t="shared" si="5321"/>
        <v/>
      </c>
      <c r="BV423" s="5" t="str">
        <f t="shared" si="5322"/>
        <v/>
      </c>
      <c r="BW423" s="5" t="str">
        <f t="shared" si="5323"/>
        <v/>
      </c>
      <c r="BX423" s="5" t="str">
        <f t="shared" si="5324"/>
        <v/>
      </c>
      <c r="BY423" s="5" t="str">
        <f t="shared" si="5325"/>
        <v/>
      </c>
      <c r="BZ423" s="5" t="str">
        <f t="shared" si="5326"/>
        <v/>
      </c>
      <c r="CA423" s="5" t="str">
        <f t="shared" si="5327"/>
        <v/>
      </c>
      <c r="CB423" s="5" t="str">
        <f t="shared" si="5328"/>
        <v/>
      </c>
      <c r="CC423" s="5" t="str">
        <f t="shared" si="5329"/>
        <v/>
      </c>
      <c r="CD423" s="5" t="str">
        <f t="shared" si="5330"/>
        <v/>
      </c>
      <c r="CE423" s="5" t="str">
        <f t="shared" si="5331"/>
        <v/>
      </c>
      <c r="CF423" s="5" t="str">
        <f t="shared" si="5332"/>
        <v/>
      </c>
      <c r="CG423" s="5" t="str">
        <f t="shared" si="5333"/>
        <v/>
      </c>
      <c r="CH423" s="5" t="str">
        <f t="shared" si="5334"/>
        <v/>
      </c>
      <c r="CI423" s="5" t="str">
        <f t="shared" si="5335"/>
        <v/>
      </c>
      <c r="CJ423" s="5" t="str">
        <f t="shared" si="5336"/>
        <v/>
      </c>
      <c r="CK423" s="5" t="str">
        <f t="shared" si="5337"/>
        <v/>
      </c>
      <c r="CL423" s="5" t="str">
        <f t="shared" si="5338"/>
        <v/>
      </c>
      <c r="CM423" s="5" t="str">
        <f t="shared" si="5339"/>
        <v/>
      </c>
      <c r="CN423" s="5" t="str">
        <f t="shared" si="5340"/>
        <v/>
      </c>
      <c r="CO423" s="5" t="str">
        <f t="shared" si="5341"/>
        <v/>
      </c>
      <c r="CP423" s="5" t="str">
        <f t="shared" si="5342"/>
        <v/>
      </c>
      <c r="CQ423" s="5" t="str">
        <f t="shared" si="5343"/>
        <v/>
      </c>
      <c r="CR423" s="5" t="str">
        <f t="shared" si="5344"/>
        <v/>
      </c>
      <c r="CS423" s="5" t="str">
        <f t="shared" si="5345"/>
        <v/>
      </c>
      <c r="CT423" s="5" t="str">
        <f t="shared" si="5346"/>
        <v/>
      </c>
      <c r="CU423" s="5" t="str">
        <f t="shared" si="5347"/>
        <v/>
      </c>
      <c r="CV423" s="5" t="str">
        <f t="shared" si="5348"/>
        <v/>
      </c>
      <c r="CW423" s="5" t="str">
        <f t="shared" si="5349"/>
        <v/>
      </c>
      <c r="CX423" s="5" t="str">
        <f t="shared" si="5350"/>
        <v/>
      </c>
      <c r="CY423" s="5" t="str">
        <f t="shared" si="5351"/>
        <v/>
      </c>
      <c r="CZ423" s="5" t="str">
        <f t="shared" si="5352"/>
        <v/>
      </c>
      <c r="DA423" s="5" t="str">
        <f t="shared" si="5353"/>
        <v/>
      </c>
      <c r="DB423" s="5" t="str">
        <f t="shared" si="5354"/>
        <v/>
      </c>
      <c r="DC423" s="5" t="str">
        <f t="shared" si="5355"/>
        <v/>
      </c>
      <c r="DD423" s="5" t="str">
        <f t="shared" si="5356"/>
        <v/>
      </c>
      <c r="DE423" s="5" t="str">
        <f t="shared" si="5357"/>
        <v/>
      </c>
      <c r="DF423" s="5" t="str">
        <f t="shared" si="5358"/>
        <v/>
      </c>
      <c r="DG423" s="5" t="str">
        <f t="shared" si="5359"/>
        <v/>
      </c>
      <c r="DH423" s="5" t="str">
        <f t="shared" si="5360"/>
        <v/>
      </c>
      <c r="DI423" s="5" t="str">
        <f t="shared" si="5361"/>
        <v/>
      </c>
      <c r="DJ423" s="5" t="str">
        <f t="shared" si="5362"/>
        <v/>
      </c>
      <c r="DK423" s="5" t="str">
        <f t="shared" si="5363"/>
        <v/>
      </c>
      <c r="DL423" s="5" t="str">
        <f t="shared" si="5364"/>
        <v/>
      </c>
      <c r="DM423" s="5" t="str">
        <f t="shared" si="5365"/>
        <v/>
      </c>
      <c r="DN423" s="5" t="str">
        <f t="shared" si="5366"/>
        <v/>
      </c>
      <c r="DO423" s="5" t="str">
        <f t="shared" si="5367"/>
        <v/>
      </c>
      <c r="DP423" s="5" t="str">
        <f t="shared" si="5368"/>
        <v/>
      </c>
      <c r="DQ423" s="5" t="str">
        <f t="shared" si="5309"/>
        <v/>
      </c>
    </row>
    <row r="424" spans="1:121" x14ac:dyDescent="0.25">
      <c r="A424">
        <v>423</v>
      </c>
      <c r="B424" s="5">
        <v>1007940</v>
      </c>
      <c r="C424" t="str">
        <f t="shared" si="5369"/>
        <v>Dime Bank - Norwich, CT</v>
      </c>
      <c r="D424" s="21" t="s">
        <v>449</v>
      </c>
      <c r="E424" s="19" t="s">
        <v>3059</v>
      </c>
      <c r="F424" s="19" t="s">
        <v>3057</v>
      </c>
      <c r="G424" s="19"/>
      <c r="K424" s="27">
        <v>415</v>
      </c>
      <c r="L424" s="28" t="str">
        <f>IF(HLOOKUP('Peer Comparison Tool'!$E$6,StateDropdownData,K424+1,FALSE)=0,"",HLOOKUP('Peer Comparison Tool'!$E$6,StateDropdownData,K424+1,FALSE))</f>
        <v/>
      </c>
      <c r="M424" s="29" t="str">
        <f>IF(HLOOKUP('Peer Comparison Tool'!$E$6,[0]!DropdownData,K424+1,FALSE)=0,"",HLOOKUP('Peer Comparison Tool'!$E$6,[0]!DropdownData,K424+1,FALSE))</f>
        <v/>
      </c>
      <c r="N424" s="27">
        <v>415</v>
      </c>
      <c r="O424" s="28" t="str">
        <f>IF(HLOOKUP('Peer Comparison Tool'!$G$6,StateDropdownData,N424+1,FALSE)=0,"",HLOOKUP('Peer Comparison Tool'!$G$6,StateDropdownData,N424+1,FALSE))</f>
        <v/>
      </c>
      <c r="P424" s="29" t="str">
        <f>IF(HLOOKUP('Peer Comparison Tool'!$G$6,DropdownData,N424+1,FALSE)=0,"",HLOOKUP('Peer Comparison Tool'!$G$6,DropdownData,N424+1,FALSE))</f>
        <v/>
      </c>
      <c r="Q424" s="27">
        <v>415</v>
      </c>
      <c r="R424" s="28" t="str">
        <f>IF(HLOOKUP('Peer Comparison Tool'!$I$6,StateDropdownData,Q424+1,FALSE)=0,"",HLOOKUP('Peer Comparison Tool'!$I$6,StateDropdownData,Q424+1,FALSE))</f>
        <v/>
      </c>
      <c r="S424" s="29" t="str">
        <f>IF(HLOOKUP('Peer Comparison Tool'!$I$6,DropdownData,Q424+1,FALSE)=0,"",HLOOKUP('Peer Comparison Tool'!$I$6,DropdownData,Q424+1,FALSE))</f>
        <v/>
      </c>
      <c r="T424" s="5" t="str">
        <f t="shared" si="5385"/>
        <v/>
      </c>
      <c r="U424" s="5" t="str">
        <f t="shared" si="5385"/>
        <v/>
      </c>
      <c r="V424" s="5" t="str">
        <f t="shared" si="5385"/>
        <v/>
      </c>
      <c r="W424" s="5" t="str">
        <f t="shared" si="5385"/>
        <v/>
      </c>
      <c r="X424" s="5" t="str">
        <f t="shared" si="5385"/>
        <v/>
      </c>
      <c r="Y424" s="5" t="str">
        <f t="shared" si="5385"/>
        <v/>
      </c>
      <c r="Z424" s="5" t="str">
        <f t="shared" si="5385"/>
        <v/>
      </c>
      <c r="AA424" s="5" t="str">
        <f t="shared" si="5385"/>
        <v/>
      </c>
      <c r="AB424" s="5" t="str">
        <f t="shared" si="5385"/>
        <v/>
      </c>
      <c r="AC424" s="5" t="str">
        <f t="shared" si="5385"/>
        <v/>
      </c>
      <c r="AD424" s="5" t="str">
        <f t="shared" si="5386"/>
        <v/>
      </c>
      <c r="AE424" s="5" t="str">
        <f t="shared" si="5386"/>
        <v/>
      </c>
      <c r="AF424" s="5" t="str">
        <f t="shared" si="5386"/>
        <v/>
      </c>
      <c r="AG424" s="5" t="str">
        <f t="shared" si="5386"/>
        <v/>
      </c>
      <c r="AH424" s="5" t="str">
        <f t="shared" si="5386"/>
        <v/>
      </c>
      <c r="AI424" s="5" t="str">
        <f t="shared" si="5386"/>
        <v/>
      </c>
      <c r="AJ424" s="5" t="str">
        <f t="shared" si="5386"/>
        <v/>
      </c>
      <c r="AK424" s="5" t="str">
        <f t="shared" si="5386"/>
        <v/>
      </c>
      <c r="AL424" s="5" t="str">
        <f t="shared" si="5386"/>
        <v/>
      </c>
      <c r="AM424" s="5" t="str">
        <f t="shared" si="5386"/>
        <v/>
      </c>
      <c r="AN424" s="5" t="str">
        <f t="shared" si="5387"/>
        <v/>
      </c>
      <c r="AO424" s="5" t="str">
        <f t="shared" si="5387"/>
        <v/>
      </c>
      <c r="AP424" s="5" t="str">
        <f t="shared" si="5387"/>
        <v/>
      </c>
      <c r="AQ424" s="5" t="str">
        <f t="shared" si="5387"/>
        <v/>
      </c>
      <c r="AR424" s="5" t="str">
        <f t="shared" si="5387"/>
        <v/>
      </c>
      <c r="AS424" s="5" t="str">
        <f t="shared" si="5387"/>
        <v/>
      </c>
      <c r="AT424" s="5" t="str">
        <f t="shared" si="5387"/>
        <v/>
      </c>
      <c r="AU424" s="5" t="str">
        <f t="shared" si="5387"/>
        <v/>
      </c>
      <c r="AV424" s="5" t="str">
        <f t="shared" si="5387"/>
        <v/>
      </c>
      <c r="AW424" s="5" t="str">
        <f t="shared" si="5387"/>
        <v/>
      </c>
      <c r="AX424" s="5" t="str">
        <f t="shared" si="5388"/>
        <v/>
      </c>
      <c r="AY424" s="5" t="str">
        <f t="shared" si="5388"/>
        <v/>
      </c>
      <c r="AZ424" s="5" t="str">
        <f t="shared" si="5388"/>
        <v/>
      </c>
      <c r="BA424" s="5" t="str">
        <f t="shared" si="5388"/>
        <v/>
      </c>
      <c r="BB424" s="5" t="str">
        <f t="shared" si="5388"/>
        <v/>
      </c>
      <c r="BC424" s="5" t="str">
        <f t="shared" si="5388"/>
        <v/>
      </c>
      <c r="BD424" s="5" t="str">
        <f t="shared" si="5388"/>
        <v/>
      </c>
      <c r="BE424" s="5" t="str">
        <f t="shared" si="5388"/>
        <v/>
      </c>
      <c r="BF424" s="5" t="str">
        <f t="shared" si="5388"/>
        <v/>
      </c>
      <c r="BG424" s="5" t="str">
        <f t="shared" si="5388"/>
        <v/>
      </c>
      <c r="BH424" s="5" t="str">
        <f t="shared" si="5389"/>
        <v/>
      </c>
      <c r="BI424" s="5" t="str">
        <f t="shared" si="5389"/>
        <v/>
      </c>
      <c r="BJ424" s="5" t="str">
        <f t="shared" si="5389"/>
        <v/>
      </c>
      <c r="BK424" s="5" t="str">
        <f t="shared" si="5389"/>
        <v/>
      </c>
      <c r="BL424" s="5" t="str">
        <f t="shared" si="5389"/>
        <v/>
      </c>
      <c r="BM424" s="5" t="str">
        <f t="shared" si="5389"/>
        <v/>
      </c>
      <c r="BN424" s="5" t="str">
        <f t="shared" si="5389"/>
        <v/>
      </c>
      <c r="BO424" s="5" t="str">
        <f t="shared" si="5389"/>
        <v/>
      </c>
      <c r="BP424" s="5" t="str">
        <f t="shared" si="5389"/>
        <v/>
      </c>
      <c r="BQ424" s="5" t="str">
        <f t="shared" si="5389"/>
        <v/>
      </c>
      <c r="BR424" s="5"/>
      <c r="BT424" s="5" t="str">
        <f t="shared" si="5320"/>
        <v/>
      </c>
      <c r="BU424" s="5" t="str">
        <f t="shared" si="5321"/>
        <v/>
      </c>
      <c r="BV424" s="5" t="str">
        <f t="shared" si="5322"/>
        <v/>
      </c>
      <c r="BW424" s="5" t="str">
        <f t="shared" si="5323"/>
        <v/>
      </c>
      <c r="BX424" s="5" t="str">
        <f t="shared" si="5324"/>
        <v/>
      </c>
      <c r="BY424" s="5" t="str">
        <f t="shared" si="5325"/>
        <v/>
      </c>
      <c r="BZ424" s="5" t="str">
        <f t="shared" si="5326"/>
        <v/>
      </c>
      <c r="CA424" s="5" t="str">
        <f t="shared" si="5327"/>
        <v/>
      </c>
      <c r="CB424" s="5" t="str">
        <f t="shared" si="5328"/>
        <v/>
      </c>
      <c r="CC424" s="5" t="str">
        <f t="shared" si="5329"/>
        <v/>
      </c>
      <c r="CD424" s="5" t="str">
        <f t="shared" si="5330"/>
        <v/>
      </c>
      <c r="CE424" s="5" t="str">
        <f t="shared" si="5331"/>
        <v/>
      </c>
      <c r="CF424" s="5" t="str">
        <f t="shared" si="5332"/>
        <v/>
      </c>
      <c r="CG424" s="5" t="str">
        <f t="shared" si="5333"/>
        <v/>
      </c>
      <c r="CH424" s="5" t="str">
        <f t="shared" si="5334"/>
        <v/>
      </c>
      <c r="CI424" s="5" t="str">
        <f t="shared" si="5335"/>
        <v/>
      </c>
      <c r="CJ424" s="5" t="str">
        <f t="shared" si="5336"/>
        <v/>
      </c>
      <c r="CK424" s="5" t="str">
        <f t="shared" si="5337"/>
        <v/>
      </c>
      <c r="CL424" s="5" t="str">
        <f t="shared" si="5338"/>
        <v/>
      </c>
      <c r="CM424" s="5" t="str">
        <f t="shared" si="5339"/>
        <v/>
      </c>
      <c r="CN424" s="5" t="str">
        <f t="shared" si="5340"/>
        <v/>
      </c>
      <c r="CO424" s="5" t="str">
        <f t="shared" si="5341"/>
        <v/>
      </c>
      <c r="CP424" s="5" t="str">
        <f t="shared" si="5342"/>
        <v/>
      </c>
      <c r="CQ424" s="5" t="str">
        <f t="shared" si="5343"/>
        <v/>
      </c>
      <c r="CR424" s="5" t="str">
        <f t="shared" si="5344"/>
        <v/>
      </c>
      <c r="CS424" s="5" t="str">
        <f t="shared" si="5345"/>
        <v/>
      </c>
      <c r="CT424" s="5" t="str">
        <f t="shared" si="5346"/>
        <v/>
      </c>
      <c r="CU424" s="5" t="str">
        <f t="shared" si="5347"/>
        <v/>
      </c>
      <c r="CV424" s="5" t="str">
        <f t="shared" si="5348"/>
        <v/>
      </c>
      <c r="CW424" s="5" t="str">
        <f t="shared" si="5349"/>
        <v/>
      </c>
      <c r="CX424" s="5" t="str">
        <f t="shared" si="5350"/>
        <v/>
      </c>
      <c r="CY424" s="5" t="str">
        <f t="shared" si="5351"/>
        <v/>
      </c>
      <c r="CZ424" s="5" t="str">
        <f t="shared" si="5352"/>
        <v/>
      </c>
      <c r="DA424" s="5" t="str">
        <f t="shared" si="5353"/>
        <v/>
      </c>
      <c r="DB424" s="5" t="str">
        <f t="shared" si="5354"/>
        <v/>
      </c>
      <c r="DC424" s="5" t="str">
        <f t="shared" si="5355"/>
        <v/>
      </c>
      <c r="DD424" s="5" t="str">
        <f t="shared" si="5356"/>
        <v/>
      </c>
      <c r="DE424" s="5" t="str">
        <f t="shared" si="5357"/>
        <v/>
      </c>
      <c r="DF424" s="5" t="str">
        <f t="shared" si="5358"/>
        <v/>
      </c>
      <c r="DG424" s="5" t="str">
        <f t="shared" si="5359"/>
        <v/>
      </c>
      <c r="DH424" s="5" t="str">
        <f t="shared" si="5360"/>
        <v/>
      </c>
      <c r="DI424" s="5" t="str">
        <f t="shared" si="5361"/>
        <v/>
      </c>
      <c r="DJ424" s="5" t="str">
        <f t="shared" si="5362"/>
        <v/>
      </c>
      <c r="DK424" s="5" t="str">
        <f t="shared" si="5363"/>
        <v/>
      </c>
      <c r="DL424" s="5" t="str">
        <f t="shared" si="5364"/>
        <v/>
      </c>
      <c r="DM424" s="5" t="str">
        <f t="shared" si="5365"/>
        <v/>
      </c>
      <c r="DN424" s="5" t="str">
        <f t="shared" si="5366"/>
        <v/>
      </c>
      <c r="DO424" s="5" t="str">
        <f t="shared" si="5367"/>
        <v/>
      </c>
      <c r="DP424" s="5" t="str">
        <f t="shared" si="5368"/>
        <v/>
      </c>
      <c r="DQ424" s="5" t="str">
        <f t="shared" si="5309"/>
        <v/>
      </c>
    </row>
    <row r="425" spans="1:121" x14ac:dyDescent="0.25">
      <c r="A425">
        <v>424</v>
      </c>
      <c r="B425" s="5">
        <v>4101493</v>
      </c>
      <c r="C425" t="str">
        <f t="shared" si="5369"/>
        <v>DR Bank - Darien, CT</v>
      </c>
      <c r="D425" s="21" t="s">
        <v>9095</v>
      </c>
      <c r="E425" s="19" t="s">
        <v>3062</v>
      </c>
      <c r="F425" s="19" t="s">
        <v>3057</v>
      </c>
      <c r="G425" s="19"/>
      <c r="K425" s="27">
        <v>416</v>
      </c>
      <c r="L425" s="28" t="str">
        <f>IF(HLOOKUP('Peer Comparison Tool'!$E$6,StateDropdownData,K425+1,FALSE)=0,"",HLOOKUP('Peer Comparison Tool'!$E$6,StateDropdownData,K425+1,FALSE))</f>
        <v/>
      </c>
      <c r="M425" s="29" t="str">
        <f>IF(HLOOKUP('Peer Comparison Tool'!$E$6,[0]!DropdownData,K425+1,FALSE)=0,"",HLOOKUP('Peer Comparison Tool'!$E$6,[0]!DropdownData,K425+1,FALSE))</f>
        <v/>
      </c>
      <c r="N425" s="27">
        <v>416</v>
      </c>
      <c r="O425" s="28" t="str">
        <f>IF(HLOOKUP('Peer Comparison Tool'!$G$6,StateDropdownData,N425+1,FALSE)=0,"",HLOOKUP('Peer Comparison Tool'!$G$6,StateDropdownData,N425+1,FALSE))</f>
        <v/>
      </c>
      <c r="P425" s="29" t="str">
        <f>IF(HLOOKUP('Peer Comparison Tool'!$G$6,DropdownData,N425+1,FALSE)=0,"",HLOOKUP('Peer Comparison Tool'!$G$6,DropdownData,N425+1,FALSE))</f>
        <v/>
      </c>
      <c r="Q425" s="27">
        <v>416</v>
      </c>
      <c r="R425" s="28" t="str">
        <f>IF(HLOOKUP('Peer Comparison Tool'!$I$6,StateDropdownData,Q425+1,FALSE)=0,"",HLOOKUP('Peer Comparison Tool'!$I$6,StateDropdownData,Q425+1,FALSE))</f>
        <v/>
      </c>
      <c r="S425" s="29" t="str">
        <f>IF(HLOOKUP('Peer Comparison Tool'!$I$6,DropdownData,Q425+1,FALSE)=0,"",HLOOKUP('Peer Comparison Tool'!$I$6,DropdownData,Q425+1,FALSE))</f>
        <v/>
      </c>
      <c r="T425" s="5" t="str">
        <f t="shared" si="5385"/>
        <v/>
      </c>
      <c r="U425" s="5" t="str">
        <f t="shared" si="5385"/>
        <v/>
      </c>
      <c r="V425" s="5" t="str">
        <f t="shared" si="5385"/>
        <v/>
      </c>
      <c r="W425" s="5" t="str">
        <f t="shared" si="5385"/>
        <v/>
      </c>
      <c r="X425" s="5" t="str">
        <f t="shared" si="5385"/>
        <v/>
      </c>
      <c r="Y425" s="5" t="str">
        <f t="shared" si="5385"/>
        <v/>
      </c>
      <c r="Z425" s="5" t="str">
        <f t="shared" si="5385"/>
        <v/>
      </c>
      <c r="AA425" s="5" t="str">
        <f t="shared" si="5385"/>
        <v/>
      </c>
      <c r="AB425" s="5" t="str">
        <f t="shared" si="5385"/>
        <v/>
      </c>
      <c r="AC425" s="5" t="str">
        <f t="shared" si="5385"/>
        <v/>
      </c>
      <c r="AD425" s="5" t="str">
        <f t="shared" si="5386"/>
        <v/>
      </c>
      <c r="AE425" s="5" t="str">
        <f t="shared" si="5386"/>
        <v/>
      </c>
      <c r="AF425" s="5" t="str">
        <f t="shared" si="5386"/>
        <v/>
      </c>
      <c r="AG425" s="5" t="str">
        <f t="shared" si="5386"/>
        <v/>
      </c>
      <c r="AH425" s="5" t="str">
        <f t="shared" si="5386"/>
        <v/>
      </c>
      <c r="AI425" s="5" t="str">
        <f t="shared" si="5386"/>
        <v/>
      </c>
      <c r="AJ425" s="5" t="str">
        <f t="shared" si="5386"/>
        <v/>
      </c>
      <c r="AK425" s="5" t="str">
        <f t="shared" si="5386"/>
        <v/>
      </c>
      <c r="AL425" s="5" t="str">
        <f t="shared" si="5386"/>
        <v/>
      </c>
      <c r="AM425" s="5" t="str">
        <f t="shared" si="5386"/>
        <v/>
      </c>
      <c r="AN425" s="5" t="str">
        <f t="shared" si="5387"/>
        <v/>
      </c>
      <c r="AO425" s="5" t="str">
        <f t="shared" si="5387"/>
        <v/>
      </c>
      <c r="AP425" s="5" t="str">
        <f t="shared" si="5387"/>
        <v/>
      </c>
      <c r="AQ425" s="5" t="str">
        <f t="shared" si="5387"/>
        <v/>
      </c>
      <c r="AR425" s="5" t="str">
        <f t="shared" si="5387"/>
        <v/>
      </c>
      <c r="AS425" s="5" t="str">
        <f t="shared" si="5387"/>
        <v/>
      </c>
      <c r="AT425" s="5" t="str">
        <f t="shared" si="5387"/>
        <v/>
      </c>
      <c r="AU425" s="5" t="str">
        <f t="shared" si="5387"/>
        <v/>
      </c>
      <c r="AV425" s="5" t="str">
        <f t="shared" si="5387"/>
        <v/>
      </c>
      <c r="AW425" s="5" t="str">
        <f t="shared" si="5387"/>
        <v/>
      </c>
      <c r="AX425" s="5" t="str">
        <f t="shared" si="5388"/>
        <v/>
      </c>
      <c r="AY425" s="5" t="str">
        <f t="shared" si="5388"/>
        <v/>
      </c>
      <c r="AZ425" s="5" t="str">
        <f t="shared" si="5388"/>
        <v/>
      </c>
      <c r="BA425" s="5" t="str">
        <f t="shared" si="5388"/>
        <v/>
      </c>
      <c r="BB425" s="5" t="str">
        <f t="shared" si="5388"/>
        <v/>
      </c>
      <c r="BC425" s="5" t="str">
        <f t="shared" si="5388"/>
        <v/>
      </c>
      <c r="BD425" s="5" t="str">
        <f t="shared" si="5388"/>
        <v/>
      </c>
      <c r="BE425" s="5" t="str">
        <f t="shared" si="5388"/>
        <v/>
      </c>
      <c r="BF425" s="5" t="str">
        <f t="shared" si="5388"/>
        <v/>
      </c>
      <c r="BG425" s="5" t="str">
        <f t="shared" si="5388"/>
        <v/>
      </c>
      <c r="BH425" s="5" t="str">
        <f t="shared" si="5389"/>
        <v/>
      </c>
      <c r="BI425" s="5" t="str">
        <f t="shared" si="5389"/>
        <v/>
      </c>
      <c r="BJ425" s="5" t="str">
        <f t="shared" si="5389"/>
        <v/>
      </c>
      <c r="BK425" s="5" t="str">
        <f t="shared" si="5389"/>
        <v/>
      </c>
      <c r="BL425" s="5" t="str">
        <f t="shared" si="5389"/>
        <v/>
      </c>
      <c r="BM425" s="5" t="str">
        <f t="shared" si="5389"/>
        <v/>
      </c>
      <c r="BN425" s="5" t="str">
        <f t="shared" si="5389"/>
        <v/>
      </c>
      <c r="BO425" s="5" t="str">
        <f t="shared" si="5389"/>
        <v/>
      </c>
      <c r="BP425" s="5" t="str">
        <f t="shared" si="5389"/>
        <v/>
      </c>
      <c r="BQ425" s="5" t="str">
        <f t="shared" si="5389"/>
        <v/>
      </c>
      <c r="BR425" s="5"/>
      <c r="BT425" s="5" t="str">
        <f t="shared" si="5320"/>
        <v/>
      </c>
      <c r="BU425" s="5" t="str">
        <f t="shared" si="5321"/>
        <v/>
      </c>
      <c r="BV425" s="5" t="str">
        <f t="shared" si="5322"/>
        <v/>
      </c>
      <c r="BW425" s="5" t="str">
        <f t="shared" si="5323"/>
        <v/>
      </c>
      <c r="BX425" s="5" t="str">
        <f t="shared" si="5324"/>
        <v/>
      </c>
      <c r="BY425" s="5" t="str">
        <f t="shared" si="5325"/>
        <v/>
      </c>
      <c r="BZ425" s="5" t="str">
        <f t="shared" si="5326"/>
        <v/>
      </c>
      <c r="CA425" s="5" t="str">
        <f t="shared" si="5327"/>
        <v/>
      </c>
      <c r="CB425" s="5" t="str">
        <f t="shared" si="5328"/>
        <v/>
      </c>
      <c r="CC425" s="5" t="str">
        <f t="shared" si="5329"/>
        <v/>
      </c>
      <c r="CD425" s="5" t="str">
        <f t="shared" si="5330"/>
        <v/>
      </c>
      <c r="CE425" s="5" t="str">
        <f t="shared" si="5331"/>
        <v/>
      </c>
      <c r="CF425" s="5" t="str">
        <f t="shared" si="5332"/>
        <v/>
      </c>
      <c r="CG425" s="5" t="str">
        <f t="shared" si="5333"/>
        <v/>
      </c>
      <c r="CH425" s="5" t="str">
        <f t="shared" si="5334"/>
        <v/>
      </c>
      <c r="CI425" s="5" t="str">
        <f t="shared" si="5335"/>
        <v/>
      </c>
      <c r="CJ425" s="5" t="str">
        <f t="shared" si="5336"/>
        <v/>
      </c>
      <c r="CK425" s="5" t="str">
        <f t="shared" si="5337"/>
        <v/>
      </c>
      <c r="CL425" s="5" t="str">
        <f t="shared" si="5338"/>
        <v/>
      </c>
      <c r="CM425" s="5" t="str">
        <f t="shared" si="5339"/>
        <v/>
      </c>
      <c r="CN425" s="5" t="str">
        <f t="shared" si="5340"/>
        <v/>
      </c>
      <c r="CO425" s="5" t="str">
        <f t="shared" si="5341"/>
        <v/>
      </c>
      <c r="CP425" s="5" t="str">
        <f t="shared" si="5342"/>
        <v/>
      </c>
      <c r="CQ425" s="5" t="str">
        <f t="shared" si="5343"/>
        <v/>
      </c>
      <c r="CR425" s="5" t="str">
        <f t="shared" si="5344"/>
        <v/>
      </c>
      <c r="CS425" s="5" t="str">
        <f t="shared" si="5345"/>
        <v/>
      </c>
      <c r="CT425" s="5" t="str">
        <f t="shared" si="5346"/>
        <v/>
      </c>
      <c r="CU425" s="5" t="str">
        <f t="shared" si="5347"/>
        <v/>
      </c>
      <c r="CV425" s="5" t="str">
        <f t="shared" si="5348"/>
        <v/>
      </c>
      <c r="CW425" s="5" t="str">
        <f t="shared" si="5349"/>
        <v/>
      </c>
      <c r="CX425" s="5" t="str">
        <f t="shared" si="5350"/>
        <v/>
      </c>
      <c r="CY425" s="5" t="str">
        <f t="shared" si="5351"/>
        <v/>
      </c>
      <c r="CZ425" s="5" t="str">
        <f t="shared" si="5352"/>
        <v/>
      </c>
      <c r="DA425" s="5" t="str">
        <f t="shared" si="5353"/>
        <v/>
      </c>
      <c r="DB425" s="5" t="str">
        <f t="shared" si="5354"/>
        <v/>
      </c>
      <c r="DC425" s="5" t="str">
        <f t="shared" si="5355"/>
        <v/>
      </c>
      <c r="DD425" s="5" t="str">
        <f t="shared" si="5356"/>
        <v/>
      </c>
      <c r="DE425" s="5" t="str">
        <f t="shared" si="5357"/>
        <v/>
      </c>
      <c r="DF425" s="5" t="str">
        <f t="shared" si="5358"/>
        <v/>
      </c>
      <c r="DG425" s="5" t="str">
        <f t="shared" si="5359"/>
        <v/>
      </c>
      <c r="DH425" s="5" t="str">
        <f t="shared" si="5360"/>
        <v/>
      </c>
      <c r="DI425" s="5" t="str">
        <f t="shared" si="5361"/>
        <v/>
      </c>
      <c r="DJ425" s="5" t="str">
        <f t="shared" si="5362"/>
        <v/>
      </c>
      <c r="DK425" s="5" t="str">
        <f t="shared" si="5363"/>
        <v/>
      </c>
      <c r="DL425" s="5" t="str">
        <f t="shared" si="5364"/>
        <v/>
      </c>
      <c r="DM425" s="5" t="str">
        <f t="shared" si="5365"/>
        <v/>
      </c>
      <c r="DN425" s="5" t="str">
        <f t="shared" si="5366"/>
        <v/>
      </c>
      <c r="DO425" s="5" t="str">
        <f t="shared" si="5367"/>
        <v/>
      </c>
      <c r="DP425" s="5" t="str">
        <f t="shared" si="5368"/>
        <v/>
      </c>
      <c r="DQ425" s="5" t="str">
        <f t="shared" ref="DQ425:DQ468" si="5390">IFERROR(IF(VLOOKUP(INDEX($L$2:$HEG$5,4,BQ$471+$Q425-1),$B$2:$F$5568,5,FALSE)=BQ$473,VLOOKUP(INDEX($L$2:$HEG$5,4,BQ$471+$Q425-1),$B$2:$F$5568,2,FALSE),""),"")</f>
        <v/>
      </c>
    </row>
    <row r="426" spans="1:121" x14ac:dyDescent="0.25">
      <c r="A426">
        <v>425</v>
      </c>
      <c r="B426" s="5">
        <v>1015810</v>
      </c>
      <c r="C426" t="str">
        <f t="shared" si="5369"/>
        <v>Essex Savings Bank - Essex, CT</v>
      </c>
      <c r="D426" s="21" t="s">
        <v>452</v>
      </c>
      <c r="E426" s="19" t="s">
        <v>3063</v>
      </c>
      <c r="F426" s="19" t="s">
        <v>3057</v>
      </c>
      <c r="G426" s="19"/>
      <c r="K426" s="27">
        <v>417</v>
      </c>
      <c r="L426" s="28" t="str">
        <f>IF(HLOOKUP('Peer Comparison Tool'!$E$6,StateDropdownData,K426+1,FALSE)=0,"",HLOOKUP('Peer Comparison Tool'!$E$6,StateDropdownData,K426+1,FALSE))</f>
        <v/>
      </c>
      <c r="M426" s="29" t="str">
        <f>IF(HLOOKUP('Peer Comparison Tool'!$E$6,[0]!DropdownData,K426+1,FALSE)=0,"",HLOOKUP('Peer Comparison Tool'!$E$6,[0]!DropdownData,K426+1,FALSE))</f>
        <v/>
      </c>
      <c r="N426" s="27">
        <v>417</v>
      </c>
      <c r="O426" s="28" t="str">
        <f>IF(HLOOKUP('Peer Comparison Tool'!$G$6,StateDropdownData,N426+1,FALSE)=0,"",HLOOKUP('Peer Comparison Tool'!$G$6,StateDropdownData,N426+1,FALSE))</f>
        <v/>
      </c>
      <c r="P426" s="29" t="str">
        <f>IF(HLOOKUP('Peer Comparison Tool'!$G$6,DropdownData,N426+1,FALSE)=0,"",HLOOKUP('Peer Comparison Tool'!$G$6,DropdownData,N426+1,FALSE))</f>
        <v/>
      </c>
      <c r="Q426" s="27">
        <v>417</v>
      </c>
      <c r="R426" s="28" t="str">
        <f>IF(HLOOKUP('Peer Comparison Tool'!$I$6,StateDropdownData,Q426+1,FALSE)=0,"",HLOOKUP('Peer Comparison Tool'!$I$6,StateDropdownData,Q426+1,FALSE))</f>
        <v/>
      </c>
      <c r="S426" s="29" t="str">
        <f>IF(HLOOKUP('Peer Comparison Tool'!$I$6,DropdownData,Q426+1,FALSE)=0,"",HLOOKUP('Peer Comparison Tool'!$I$6,DropdownData,Q426+1,FALSE))</f>
        <v/>
      </c>
      <c r="T426" s="5" t="str">
        <f t="shared" si="5385"/>
        <v/>
      </c>
      <c r="U426" s="5" t="str">
        <f t="shared" si="5385"/>
        <v/>
      </c>
      <c r="V426" s="5" t="str">
        <f t="shared" si="5385"/>
        <v/>
      </c>
      <c r="W426" s="5" t="str">
        <f t="shared" si="5385"/>
        <v/>
      </c>
      <c r="X426" s="5" t="str">
        <f t="shared" si="5385"/>
        <v/>
      </c>
      <c r="Y426" s="5" t="str">
        <f t="shared" si="5385"/>
        <v/>
      </c>
      <c r="Z426" s="5" t="str">
        <f t="shared" si="5385"/>
        <v/>
      </c>
      <c r="AA426" s="5" t="str">
        <f t="shared" si="5385"/>
        <v/>
      </c>
      <c r="AB426" s="5" t="str">
        <f t="shared" si="5385"/>
        <v/>
      </c>
      <c r="AC426" s="5" t="str">
        <f t="shared" si="5385"/>
        <v/>
      </c>
      <c r="AD426" s="5" t="str">
        <f t="shared" si="5386"/>
        <v/>
      </c>
      <c r="AE426" s="5" t="str">
        <f t="shared" si="5386"/>
        <v/>
      </c>
      <c r="AF426" s="5" t="str">
        <f t="shared" si="5386"/>
        <v/>
      </c>
      <c r="AG426" s="5" t="str">
        <f t="shared" si="5386"/>
        <v/>
      </c>
      <c r="AH426" s="5" t="str">
        <f t="shared" si="5386"/>
        <v/>
      </c>
      <c r="AI426" s="5" t="str">
        <f t="shared" si="5386"/>
        <v/>
      </c>
      <c r="AJ426" s="5" t="str">
        <f t="shared" si="5386"/>
        <v/>
      </c>
      <c r="AK426" s="5" t="str">
        <f t="shared" si="5386"/>
        <v/>
      </c>
      <c r="AL426" s="5" t="str">
        <f t="shared" si="5386"/>
        <v/>
      </c>
      <c r="AM426" s="5" t="str">
        <f t="shared" si="5386"/>
        <v/>
      </c>
      <c r="AN426" s="5" t="str">
        <f t="shared" si="5387"/>
        <v/>
      </c>
      <c r="AO426" s="5" t="str">
        <f t="shared" si="5387"/>
        <v/>
      </c>
      <c r="AP426" s="5" t="str">
        <f t="shared" si="5387"/>
        <v/>
      </c>
      <c r="AQ426" s="5" t="str">
        <f t="shared" si="5387"/>
        <v/>
      </c>
      <c r="AR426" s="5" t="str">
        <f t="shared" si="5387"/>
        <v/>
      </c>
      <c r="AS426" s="5" t="str">
        <f t="shared" si="5387"/>
        <v/>
      </c>
      <c r="AT426" s="5" t="str">
        <f t="shared" si="5387"/>
        <v/>
      </c>
      <c r="AU426" s="5" t="str">
        <f t="shared" si="5387"/>
        <v/>
      </c>
      <c r="AV426" s="5" t="str">
        <f t="shared" si="5387"/>
        <v/>
      </c>
      <c r="AW426" s="5" t="str">
        <f t="shared" si="5387"/>
        <v/>
      </c>
      <c r="AX426" s="5" t="str">
        <f t="shared" si="5388"/>
        <v/>
      </c>
      <c r="AY426" s="5" t="str">
        <f t="shared" si="5388"/>
        <v/>
      </c>
      <c r="AZ426" s="5" t="str">
        <f t="shared" si="5388"/>
        <v/>
      </c>
      <c r="BA426" s="5" t="str">
        <f t="shared" si="5388"/>
        <v/>
      </c>
      <c r="BB426" s="5" t="str">
        <f t="shared" si="5388"/>
        <v/>
      </c>
      <c r="BC426" s="5" t="str">
        <f t="shared" si="5388"/>
        <v/>
      </c>
      <c r="BD426" s="5" t="str">
        <f t="shared" si="5388"/>
        <v/>
      </c>
      <c r="BE426" s="5" t="str">
        <f t="shared" si="5388"/>
        <v/>
      </c>
      <c r="BF426" s="5" t="str">
        <f t="shared" si="5388"/>
        <v/>
      </c>
      <c r="BG426" s="5" t="str">
        <f t="shared" si="5388"/>
        <v/>
      </c>
      <c r="BH426" s="5" t="str">
        <f t="shared" si="5389"/>
        <v/>
      </c>
      <c r="BI426" s="5" t="str">
        <f t="shared" si="5389"/>
        <v/>
      </c>
      <c r="BJ426" s="5" t="str">
        <f t="shared" si="5389"/>
        <v/>
      </c>
      <c r="BK426" s="5" t="str">
        <f t="shared" si="5389"/>
        <v/>
      </c>
      <c r="BL426" s="5" t="str">
        <f t="shared" si="5389"/>
        <v/>
      </c>
      <c r="BM426" s="5" t="str">
        <f t="shared" si="5389"/>
        <v/>
      </c>
      <c r="BN426" s="5" t="str">
        <f t="shared" si="5389"/>
        <v/>
      </c>
      <c r="BO426" s="5" t="str">
        <f t="shared" si="5389"/>
        <v/>
      </c>
      <c r="BP426" s="5" t="str">
        <f t="shared" si="5389"/>
        <v/>
      </c>
      <c r="BQ426" s="5" t="str">
        <f t="shared" si="5389"/>
        <v/>
      </c>
      <c r="BR426" s="5"/>
      <c r="BT426" s="5" t="str">
        <f t="shared" si="5320"/>
        <v/>
      </c>
      <c r="BU426" s="5" t="str">
        <f t="shared" si="5321"/>
        <v/>
      </c>
      <c r="BV426" s="5" t="str">
        <f t="shared" si="5322"/>
        <v/>
      </c>
      <c r="BW426" s="5" t="str">
        <f t="shared" si="5323"/>
        <v/>
      </c>
      <c r="BX426" s="5" t="str">
        <f t="shared" si="5324"/>
        <v/>
      </c>
      <c r="BY426" s="5" t="str">
        <f t="shared" si="5325"/>
        <v/>
      </c>
      <c r="BZ426" s="5" t="str">
        <f t="shared" si="5326"/>
        <v/>
      </c>
      <c r="CA426" s="5" t="str">
        <f t="shared" si="5327"/>
        <v/>
      </c>
      <c r="CB426" s="5" t="str">
        <f t="shared" si="5328"/>
        <v/>
      </c>
      <c r="CC426" s="5" t="str">
        <f t="shared" si="5329"/>
        <v/>
      </c>
      <c r="CD426" s="5" t="str">
        <f t="shared" si="5330"/>
        <v/>
      </c>
      <c r="CE426" s="5" t="str">
        <f t="shared" si="5331"/>
        <v/>
      </c>
      <c r="CF426" s="5" t="str">
        <f t="shared" si="5332"/>
        <v/>
      </c>
      <c r="CG426" s="5" t="str">
        <f t="shared" si="5333"/>
        <v/>
      </c>
      <c r="CH426" s="5" t="str">
        <f t="shared" si="5334"/>
        <v/>
      </c>
      <c r="CI426" s="5" t="str">
        <f t="shared" si="5335"/>
        <v/>
      </c>
      <c r="CJ426" s="5" t="str">
        <f t="shared" si="5336"/>
        <v/>
      </c>
      <c r="CK426" s="5" t="str">
        <f t="shared" si="5337"/>
        <v/>
      </c>
      <c r="CL426" s="5" t="str">
        <f t="shared" si="5338"/>
        <v/>
      </c>
      <c r="CM426" s="5" t="str">
        <f t="shared" si="5339"/>
        <v/>
      </c>
      <c r="CN426" s="5" t="str">
        <f t="shared" si="5340"/>
        <v/>
      </c>
      <c r="CO426" s="5" t="str">
        <f t="shared" si="5341"/>
        <v/>
      </c>
      <c r="CP426" s="5" t="str">
        <f t="shared" si="5342"/>
        <v/>
      </c>
      <c r="CQ426" s="5" t="str">
        <f t="shared" si="5343"/>
        <v/>
      </c>
      <c r="CR426" s="5" t="str">
        <f t="shared" si="5344"/>
        <v/>
      </c>
      <c r="CS426" s="5" t="str">
        <f t="shared" si="5345"/>
        <v/>
      </c>
      <c r="CT426" s="5" t="str">
        <f t="shared" si="5346"/>
        <v/>
      </c>
      <c r="CU426" s="5" t="str">
        <f t="shared" si="5347"/>
        <v/>
      </c>
      <c r="CV426" s="5" t="str">
        <f t="shared" si="5348"/>
        <v/>
      </c>
      <c r="CW426" s="5" t="str">
        <f t="shared" si="5349"/>
        <v/>
      </c>
      <c r="CX426" s="5" t="str">
        <f t="shared" si="5350"/>
        <v/>
      </c>
      <c r="CY426" s="5" t="str">
        <f t="shared" si="5351"/>
        <v/>
      </c>
      <c r="CZ426" s="5" t="str">
        <f t="shared" si="5352"/>
        <v/>
      </c>
      <c r="DA426" s="5" t="str">
        <f t="shared" si="5353"/>
        <v/>
      </c>
      <c r="DB426" s="5" t="str">
        <f t="shared" si="5354"/>
        <v/>
      </c>
      <c r="DC426" s="5" t="str">
        <f t="shared" si="5355"/>
        <v/>
      </c>
      <c r="DD426" s="5" t="str">
        <f t="shared" si="5356"/>
        <v/>
      </c>
      <c r="DE426" s="5" t="str">
        <f t="shared" si="5357"/>
        <v/>
      </c>
      <c r="DF426" s="5" t="str">
        <f t="shared" si="5358"/>
        <v/>
      </c>
      <c r="DG426" s="5" t="str">
        <f t="shared" si="5359"/>
        <v/>
      </c>
      <c r="DH426" s="5" t="str">
        <f t="shared" si="5360"/>
        <v/>
      </c>
      <c r="DI426" s="5" t="str">
        <f t="shared" si="5361"/>
        <v/>
      </c>
      <c r="DJ426" s="5" t="str">
        <f t="shared" si="5362"/>
        <v/>
      </c>
      <c r="DK426" s="5" t="str">
        <f t="shared" si="5363"/>
        <v/>
      </c>
      <c r="DL426" s="5" t="str">
        <f t="shared" si="5364"/>
        <v/>
      </c>
      <c r="DM426" s="5" t="str">
        <f t="shared" si="5365"/>
        <v/>
      </c>
      <c r="DN426" s="5" t="str">
        <f t="shared" si="5366"/>
        <v/>
      </c>
      <c r="DO426" s="5" t="str">
        <f t="shared" si="5367"/>
        <v/>
      </c>
      <c r="DP426" s="5" t="str">
        <f t="shared" si="5368"/>
        <v/>
      </c>
      <c r="DQ426" s="5" t="str">
        <f t="shared" si="5390"/>
        <v/>
      </c>
    </row>
    <row r="427" spans="1:121" x14ac:dyDescent="0.25">
      <c r="A427">
        <v>426</v>
      </c>
      <c r="B427" s="5">
        <v>1014897</v>
      </c>
      <c r="C427" t="str">
        <f t="shared" si="5369"/>
        <v>Fairfield County Bank - Ridgefield, CT</v>
      </c>
      <c r="D427" s="21" t="s">
        <v>386</v>
      </c>
      <c r="E427" s="19" t="s">
        <v>3064</v>
      </c>
      <c r="F427" s="19" t="s">
        <v>3057</v>
      </c>
      <c r="G427" s="19"/>
      <c r="K427" s="27">
        <v>418</v>
      </c>
      <c r="L427" s="28" t="str">
        <f>IF(HLOOKUP('Peer Comparison Tool'!$E$6,StateDropdownData,K427+1,FALSE)=0,"",HLOOKUP('Peer Comparison Tool'!$E$6,StateDropdownData,K427+1,FALSE))</f>
        <v/>
      </c>
      <c r="M427" s="29" t="str">
        <f>IF(HLOOKUP('Peer Comparison Tool'!$E$6,[0]!DropdownData,K427+1,FALSE)=0,"",HLOOKUP('Peer Comparison Tool'!$E$6,[0]!DropdownData,K427+1,FALSE))</f>
        <v/>
      </c>
      <c r="N427" s="27">
        <v>418</v>
      </c>
      <c r="O427" s="28" t="str">
        <f>IF(HLOOKUP('Peer Comparison Tool'!$G$6,StateDropdownData,N427+1,FALSE)=0,"",HLOOKUP('Peer Comparison Tool'!$G$6,StateDropdownData,N427+1,FALSE))</f>
        <v/>
      </c>
      <c r="P427" s="29" t="str">
        <f>IF(HLOOKUP('Peer Comparison Tool'!$G$6,DropdownData,N427+1,FALSE)=0,"",HLOOKUP('Peer Comparison Tool'!$G$6,DropdownData,N427+1,FALSE))</f>
        <v/>
      </c>
      <c r="Q427" s="27">
        <v>418</v>
      </c>
      <c r="R427" s="28" t="str">
        <f>IF(HLOOKUP('Peer Comparison Tool'!$I$6,StateDropdownData,Q427+1,FALSE)=0,"",HLOOKUP('Peer Comparison Tool'!$I$6,StateDropdownData,Q427+1,FALSE))</f>
        <v/>
      </c>
      <c r="S427" s="29" t="str">
        <f>IF(HLOOKUP('Peer Comparison Tool'!$I$6,DropdownData,Q427+1,FALSE)=0,"",HLOOKUP('Peer Comparison Tool'!$I$6,DropdownData,Q427+1,FALSE))</f>
        <v/>
      </c>
      <c r="T427" s="5" t="str">
        <f t="shared" si="5385"/>
        <v/>
      </c>
      <c r="U427" s="5" t="str">
        <f t="shared" si="5385"/>
        <v/>
      </c>
      <c r="V427" s="5" t="str">
        <f t="shared" si="5385"/>
        <v/>
      </c>
      <c r="W427" s="5" t="str">
        <f t="shared" si="5385"/>
        <v/>
      </c>
      <c r="X427" s="5" t="str">
        <f t="shared" si="5385"/>
        <v/>
      </c>
      <c r="Y427" s="5" t="str">
        <f t="shared" si="5385"/>
        <v/>
      </c>
      <c r="Z427" s="5" t="str">
        <f t="shared" si="5385"/>
        <v/>
      </c>
      <c r="AA427" s="5" t="str">
        <f t="shared" si="5385"/>
        <v/>
      </c>
      <c r="AB427" s="5" t="str">
        <f t="shared" si="5385"/>
        <v/>
      </c>
      <c r="AC427" s="5" t="str">
        <f t="shared" si="5385"/>
        <v/>
      </c>
      <c r="AD427" s="5" t="str">
        <f t="shared" si="5386"/>
        <v/>
      </c>
      <c r="AE427" s="5" t="str">
        <f t="shared" si="5386"/>
        <v/>
      </c>
      <c r="AF427" s="5" t="str">
        <f t="shared" si="5386"/>
        <v/>
      </c>
      <c r="AG427" s="5" t="str">
        <f t="shared" si="5386"/>
        <v/>
      </c>
      <c r="AH427" s="5" t="str">
        <f t="shared" si="5386"/>
        <v/>
      </c>
      <c r="AI427" s="5" t="str">
        <f t="shared" si="5386"/>
        <v/>
      </c>
      <c r="AJ427" s="5" t="str">
        <f t="shared" si="5386"/>
        <v/>
      </c>
      <c r="AK427" s="5" t="str">
        <f t="shared" si="5386"/>
        <v/>
      </c>
      <c r="AL427" s="5" t="str">
        <f t="shared" si="5386"/>
        <v/>
      </c>
      <c r="AM427" s="5" t="str">
        <f t="shared" si="5386"/>
        <v/>
      </c>
      <c r="AN427" s="5" t="str">
        <f t="shared" si="5387"/>
        <v/>
      </c>
      <c r="AO427" s="5" t="str">
        <f t="shared" si="5387"/>
        <v/>
      </c>
      <c r="AP427" s="5" t="str">
        <f t="shared" si="5387"/>
        <v/>
      </c>
      <c r="AQ427" s="5" t="str">
        <f t="shared" si="5387"/>
        <v/>
      </c>
      <c r="AR427" s="5" t="str">
        <f t="shared" si="5387"/>
        <v/>
      </c>
      <c r="AS427" s="5" t="str">
        <f t="shared" si="5387"/>
        <v/>
      </c>
      <c r="AT427" s="5" t="str">
        <f t="shared" si="5387"/>
        <v/>
      </c>
      <c r="AU427" s="5" t="str">
        <f t="shared" si="5387"/>
        <v/>
      </c>
      <c r="AV427" s="5" t="str">
        <f t="shared" si="5387"/>
        <v/>
      </c>
      <c r="AW427" s="5" t="str">
        <f t="shared" si="5387"/>
        <v/>
      </c>
      <c r="AX427" s="5" t="str">
        <f t="shared" si="5388"/>
        <v/>
      </c>
      <c r="AY427" s="5" t="str">
        <f t="shared" si="5388"/>
        <v/>
      </c>
      <c r="AZ427" s="5" t="str">
        <f t="shared" si="5388"/>
        <v/>
      </c>
      <c r="BA427" s="5" t="str">
        <f t="shared" si="5388"/>
        <v/>
      </c>
      <c r="BB427" s="5" t="str">
        <f t="shared" si="5388"/>
        <v/>
      </c>
      <c r="BC427" s="5" t="str">
        <f t="shared" si="5388"/>
        <v/>
      </c>
      <c r="BD427" s="5" t="str">
        <f t="shared" si="5388"/>
        <v/>
      </c>
      <c r="BE427" s="5" t="str">
        <f t="shared" si="5388"/>
        <v/>
      </c>
      <c r="BF427" s="5" t="str">
        <f t="shared" si="5388"/>
        <v/>
      </c>
      <c r="BG427" s="5" t="str">
        <f t="shared" si="5388"/>
        <v/>
      </c>
      <c r="BH427" s="5" t="str">
        <f t="shared" si="5389"/>
        <v/>
      </c>
      <c r="BI427" s="5" t="str">
        <f t="shared" si="5389"/>
        <v/>
      </c>
      <c r="BJ427" s="5" t="str">
        <f t="shared" si="5389"/>
        <v/>
      </c>
      <c r="BK427" s="5" t="str">
        <f t="shared" si="5389"/>
        <v/>
      </c>
      <c r="BL427" s="5" t="str">
        <f t="shared" si="5389"/>
        <v/>
      </c>
      <c r="BM427" s="5" t="str">
        <f t="shared" si="5389"/>
        <v/>
      </c>
      <c r="BN427" s="5" t="str">
        <f t="shared" si="5389"/>
        <v/>
      </c>
      <c r="BO427" s="5" t="str">
        <f t="shared" si="5389"/>
        <v/>
      </c>
      <c r="BP427" s="5" t="str">
        <f t="shared" si="5389"/>
        <v/>
      </c>
      <c r="BQ427" s="5" t="str">
        <f t="shared" si="5389"/>
        <v/>
      </c>
      <c r="BR427" s="5"/>
      <c r="BT427" s="5" t="str">
        <f t="shared" si="5320"/>
        <v/>
      </c>
      <c r="BU427" s="5" t="str">
        <f t="shared" si="5321"/>
        <v/>
      </c>
      <c r="BV427" s="5" t="str">
        <f t="shared" si="5322"/>
        <v/>
      </c>
      <c r="BW427" s="5" t="str">
        <f t="shared" si="5323"/>
        <v/>
      </c>
      <c r="BX427" s="5" t="str">
        <f t="shared" si="5324"/>
        <v/>
      </c>
      <c r="BY427" s="5" t="str">
        <f t="shared" si="5325"/>
        <v/>
      </c>
      <c r="BZ427" s="5" t="str">
        <f t="shared" si="5326"/>
        <v/>
      </c>
      <c r="CA427" s="5" t="str">
        <f t="shared" si="5327"/>
        <v/>
      </c>
      <c r="CB427" s="5" t="str">
        <f t="shared" si="5328"/>
        <v/>
      </c>
      <c r="CC427" s="5" t="str">
        <f t="shared" si="5329"/>
        <v/>
      </c>
      <c r="CD427" s="5" t="str">
        <f t="shared" si="5330"/>
        <v/>
      </c>
      <c r="CE427" s="5" t="str">
        <f t="shared" si="5331"/>
        <v/>
      </c>
      <c r="CF427" s="5" t="str">
        <f t="shared" si="5332"/>
        <v/>
      </c>
      <c r="CG427" s="5" t="str">
        <f t="shared" si="5333"/>
        <v/>
      </c>
      <c r="CH427" s="5" t="str">
        <f t="shared" si="5334"/>
        <v/>
      </c>
      <c r="CI427" s="5" t="str">
        <f t="shared" si="5335"/>
        <v/>
      </c>
      <c r="CJ427" s="5" t="str">
        <f t="shared" si="5336"/>
        <v/>
      </c>
      <c r="CK427" s="5" t="str">
        <f t="shared" si="5337"/>
        <v/>
      </c>
      <c r="CL427" s="5" t="str">
        <f t="shared" si="5338"/>
        <v/>
      </c>
      <c r="CM427" s="5" t="str">
        <f t="shared" si="5339"/>
        <v/>
      </c>
      <c r="CN427" s="5" t="str">
        <f t="shared" si="5340"/>
        <v/>
      </c>
      <c r="CO427" s="5" t="str">
        <f t="shared" si="5341"/>
        <v/>
      </c>
      <c r="CP427" s="5" t="str">
        <f t="shared" si="5342"/>
        <v/>
      </c>
      <c r="CQ427" s="5" t="str">
        <f t="shared" si="5343"/>
        <v/>
      </c>
      <c r="CR427" s="5" t="str">
        <f t="shared" si="5344"/>
        <v/>
      </c>
      <c r="CS427" s="5" t="str">
        <f t="shared" si="5345"/>
        <v/>
      </c>
      <c r="CT427" s="5" t="str">
        <f t="shared" si="5346"/>
        <v/>
      </c>
      <c r="CU427" s="5" t="str">
        <f t="shared" si="5347"/>
        <v/>
      </c>
      <c r="CV427" s="5" t="str">
        <f t="shared" si="5348"/>
        <v/>
      </c>
      <c r="CW427" s="5" t="str">
        <f t="shared" si="5349"/>
        <v/>
      </c>
      <c r="CX427" s="5" t="str">
        <f t="shared" si="5350"/>
        <v/>
      </c>
      <c r="CY427" s="5" t="str">
        <f t="shared" si="5351"/>
        <v/>
      </c>
      <c r="CZ427" s="5" t="str">
        <f t="shared" si="5352"/>
        <v/>
      </c>
      <c r="DA427" s="5" t="str">
        <f t="shared" si="5353"/>
        <v/>
      </c>
      <c r="DB427" s="5" t="str">
        <f t="shared" si="5354"/>
        <v/>
      </c>
      <c r="DC427" s="5" t="str">
        <f t="shared" si="5355"/>
        <v/>
      </c>
      <c r="DD427" s="5" t="str">
        <f t="shared" si="5356"/>
        <v/>
      </c>
      <c r="DE427" s="5" t="str">
        <f t="shared" si="5357"/>
        <v/>
      </c>
      <c r="DF427" s="5" t="str">
        <f t="shared" si="5358"/>
        <v/>
      </c>
      <c r="DG427" s="5" t="str">
        <f t="shared" si="5359"/>
        <v/>
      </c>
      <c r="DH427" s="5" t="str">
        <f t="shared" si="5360"/>
        <v/>
      </c>
      <c r="DI427" s="5" t="str">
        <f t="shared" si="5361"/>
        <v/>
      </c>
      <c r="DJ427" s="5" t="str">
        <f t="shared" si="5362"/>
        <v/>
      </c>
      <c r="DK427" s="5" t="str">
        <f t="shared" si="5363"/>
        <v/>
      </c>
      <c r="DL427" s="5" t="str">
        <f t="shared" si="5364"/>
        <v/>
      </c>
      <c r="DM427" s="5" t="str">
        <f t="shared" si="5365"/>
        <v/>
      </c>
      <c r="DN427" s="5" t="str">
        <f t="shared" si="5366"/>
        <v/>
      </c>
      <c r="DO427" s="5" t="str">
        <f t="shared" si="5367"/>
        <v/>
      </c>
      <c r="DP427" s="5" t="str">
        <f t="shared" si="5368"/>
        <v/>
      </c>
      <c r="DQ427" s="5" t="str">
        <f t="shared" si="5390"/>
        <v/>
      </c>
    </row>
    <row r="428" spans="1:121" x14ac:dyDescent="0.25">
      <c r="A428">
        <v>427</v>
      </c>
      <c r="B428" s="5">
        <v>4166774</v>
      </c>
      <c r="C428" t="str">
        <f t="shared" si="5369"/>
        <v>Fieldpoint Private Bank &amp; Trust - Greenwich, CT</v>
      </c>
      <c r="D428" s="21" t="s">
        <v>1343</v>
      </c>
      <c r="E428" s="19" t="s">
        <v>3066</v>
      </c>
      <c r="F428" s="19" t="s">
        <v>3057</v>
      </c>
      <c r="G428" s="19"/>
      <c r="K428" s="27">
        <v>419</v>
      </c>
      <c r="L428" s="28" t="str">
        <f>IF(HLOOKUP('Peer Comparison Tool'!$E$6,StateDropdownData,K428+1,FALSE)=0,"",HLOOKUP('Peer Comparison Tool'!$E$6,StateDropdownData,K428+1,FALSE))</f>
        <v/>
      </c>
      <c r="M428" s="29" t="str">
        <f>IF(HLOOKUP('Peer Comparison Tool'!$E$6,[0]!DropdownData,K428+1,FALSE)=0,"",HLOOKUP('Peer Comparison Tool'!$E$6,[0]!DropdownData,K428+1,FALSE))</f>
        <v/>
      </c>
      <c r="N428" s="27">
        <v>419</v>
      </c>
      <c r="O428" s="28" t="str">
        <f>IF(HLOOKUP('Peer Comparison Tool'!$G$6,StateDropdownData,N428+1,FALSE)=0,"",HLOOKUP('Peer Comparison Tool'!$G$6,StateDropdownData,N428+1,FALSE))</f>
        <v/>
      </c>
      <c r="P428" s="29" t="str">
        <f>IF(HLOOKUP('Peer Comparison Tool'!$G$6,DropdownData,N428+1,FALSE)=0,"",HLOOKUP('Peer Comparison Tool'!$G$6,DropdownData,N428+1,FALSE))</f>
        <v/>
      </c>
      <c r="Q428" s="27">
        <v>419</v>
      </c>
      <c r="R428" s="28" t="str">
        <f>IF(HLOOKUP('Peer Comparison Tool'!$I$6,StateDropdownData,Q428+1,FALSE)=0,"",HLOOKUP('Peer Comparison Tool'!$I$6,StateDropdownData,Q428+1,FALSE))</f>
        <v/>
      </c>
      <c r="S428" s="29" t="str">
        <f>IF(HLOOKUP('Peer Comparison Tool'!$I$6,DropdownData,Q428+1,FALSE)=0,"",HLOOKUP('Peer Comparison Tool'!$I$6,DropdownData,Q428+1,FALSE))</f>
        <v/>
      </c>
      <c r="T428" s="5" t="str">
        <f t="shared" si="5385"/>
        <v/>
      </c>
      <c r="U428" s="5" t="str">
        <f t="shared" si="5385"/>
        <v/>
      </c>
      <c r="V428" s="5" t="str">
        <f t="shared" si="5385"/>
        <v/>
      </c>
      <c r="W428" s="5" t="str">
        <f t="shared" si="5385"/>
        <v/>
      </c>
      <c r="X428" s="5" t="str">
        <f t="shared" si="5385"/>
        <v/>
      </c>
      <c r="Y428" s="5" t="str">
        <f t="shared" si="5385"/>
        <v/>
      </c>
      <c r="Z428" s="5" t="str">
        <f t="shared" si="5385"/>
        <v/>
      </c>
      <c r="AA428" s="5" t="str">
        <f t="shared" si="5385"/>
        <v/>
      </c>
      <c r="AB428" s="5" t="str">
        <f t="shared" si="5385"/>
        <v/>
      </c>
      <c r="AC428" s="5" t="str">
        <f t="shared" si="5385"/>
        <v/>
      </c>
      <c r="AD428" s="5" t="str">
        <f t="shared" si="5386"/>
        <v/>
      </c>
      <c r="AE428" s="5" t="str">
        <f t="shared" si="5386"/>
        <v/>
      </c>
      <c r="AF428" s="5" t="str">
        <f t="shared" si="5386"/>
        <v/>
      </c>
      <c r="AG428" s="5" t="str">
        <f t="shared" si="5386"/>
        <v/>
      </c>
      <c r="AH428" s="5" t="str">
        <f t="shared" si="5386"/>
        <v/>
      </c>
      <c r="AI428" s="5" t="str">
        <f t="shared" si="5386"/>
        <v/>
      </c>
      <c r="AJ428" s="5" t="str">
        <f t="shared" si="5386"/>
        <v/>
      </c>
      <c r="AK428" s="5" t="str">
        <f t="shared" si="5386"/>
        <v/>
      </c>
      <c r="AL428" s="5" t="str">
        <f t="shared" si="5386"/>
        <v/>
      </c>
      <c r="AM428" s="5" t="str">
        <f t="shared" si="5386"/>
        <v/>
      </c>
      <c r="AN428" s="5" t="str">
        <f t="shared" si="5387"/>
        <v/>
      </c>
      <c r="AO428" s="5" t="str">
        <f t="shared" si="5387"/>
        <v/>
      </c>
      <c r="AP428" s="5" t="str">
        <f t="shared" si="5387"/>
        <v/>
      </c>
      <c r="AQ428" s="5" t="str">
        <f t="shared" si="5387"/>
        <v/>
      </c>
      <c r="AR428" s="5" t="str">
        <f t="shared" si="5387"/>
        <v/>
      </c>
      <c r="AS428" s="5" t="str">
        <f t="shared" si="5387"/>
        <v/>
      </c>
      <c r="AT428" s="5" t="str">
        <f t="shared" si="5387"/>
        <v/>
      </c>
      <c r="AU428" s="5" t="str">
        <f t="shared" si="5387"/>
        <v/>
      </c>
      <c r="AV428" s="5" t="str">
        <f t="shared" si="5387"/>
        <v/>
      </c>
      <c r="AW428" s="5" t="str">
        <f t="shared" si="5387"/>
        <v/>
      </c>
      <c r="AX428" s="5" t="str">
        <f t="shared" si="5388"/>
        <v/>
      </c>
      <c r="AY428" s="5" t="str">
        <f t="shared" si="5388"/>
        <v/>
      </c>
      <c r="AZ428" s="5" t="str">
        <f t="shared" si="5388"/>
        <v/>
      </c>
      <c r="BA428" s="5" t="str">
        <f t="shared" si="5388"/>
        <v/>
      </c>
      <c r="BB428" s="5" t="str">
        <f t="shared" si="5388"/>
        <v/>
      </c>
      <c r="BC428" s="5" t="str">
        <f t="shared" si="5388"/>
        <v/>
      </c>
      <c r="BD428" s="5" t="str">
        <f t="shared" si="5388"/>
        <v/>
      </c>
      <c r="BE428" s="5" t="str">
        <f t="shared" si="5388"/>
        <v/>
      </c>
      <c r="BF428" s="5" t="str">
        <f t="shared" si="5388"/>
        <v/>
      </c>
      <c r="BG428" s="5" t="str">
        <f t="shared" si="5388"/>
        <v/>
      </c>
      <c r="BH428" s="5" t="str">
        <f t="shared" si="5389"/>
        <v/>
      </c>
      <c r="BI428" s="5" t="str">
        <f t="shared" si="5389"/>
        <v/>
      </c>
      <c r="BJ428" s="5" t="str">
        <f t="shared" si="5389"/>
        <v/>
      </c>
      <c r="BK428" s="5" t="str">
        <f t="shared" si="5389"/>
        <v/>
      </c>
      <c r="BL428" s="5" t="str">
        <f t="shared" si="5389"/>
        <v/>
      </c>
      <c r="BM428" s="5" t="str">
        <f t="shared" si="5389"/>
        <v/>
      </c>
      <c r="BN428" s="5" t="str">
        <f t="shared" si="5389"/>
        <v/>
      </c>
      <c r="BO428" s="5" t="str">
        <f t="shared" si="5389"/>
        <v/>
      </c>
      <c r="BP428" s="5" t="str">
        <f t="shared" si="5389"/>
        <v/>
      </c>
      <c r="BQ428" s="5" t="str">
        <f t="shared" si="5389"/>
        <v/>
      </c>
      <c r="BR428" s="5"/>
      <c r="BT428" s="5" t="str">
        <f t="shared" si="5320"/>
        <v/>
      </c>
      <c r="BU428" s="5" t="str">
        <f t="shared" si="5321"/>
        <v/>
      </c>
      <c r="BV428" s="5" t="str">
        <f t="shared" si="5322"/>
        <v/>
      </c>
      <c r="BW428" s="5" t="str">
        <f t="shared" si="5323"/>
        <v/>
      </c>
      <c r="BX428" s="5" t="str">
        <f t="shared" si="5324"/>
        <v/>
      </c>
      <c r="BY428" s="5" t="str">
        <f t="shared" si="5325"/>
        <v/>
      </c>
      <c r="BZ428" s="5" t="str">
        <f t="shared" si="5326"/>
        <v/>
      </c>
      <c r="CA428" s="5" t="str">
        <f t="shared" si="5327"/>
        <v/>
      </c>
      <c r="CB428" s="5" t="str">
        <f t="shared" si="5328"/>
        <v/>
      </c>
      <c r="CC428" s="5" t="str">
        <f t="shared" si="5329"/>
        <v/>
      </c>
      <c r="CD428" s="5" t="str">
        <f t="shared" si="5330"/>
        <v/>
      </c>
      <c r="CE428" s="5" t="str">
        <f t="shared" si="5331"/>
        <v/>
      </c>
      <c r="CF428" s="5" t="str">
        <f t="shared" si="5332"/>
        <v/>
      </c>
      <c r="CG428" s="5" t="str">
        <f t="shared" si="5333"/>
        <v/>
      </c>
      <c r="CH428" s="5" t="str">
        <f t="shared" si="5334"/>
        <v/>
      </c>
      <c r="CI428" s="5" t="str">
        <f t="shared" si="5335"/>
        <v/>
      </c>
      <c r="CJ428" s="5" t="str">
        <f t="shared" si="5336"/>
        <v/>
      </c>
      <c r="CK428" s="5" t="str">
        <f t="shared" si="5337"/>
        <v/>
      </c>
      <c r="CL428" s="5" t="str">
        <f t="shared" si="5338"/>
        <v/>
      </c>
      <c r="CM428" s="5" t="str">
        <f t="shared" si="5339"/>
        <v/>
      </c>
      <c r="CN428" s="5" t="str">
        <f t="shared" si="5340"/>
        <v/>
      </c>
      <c r="CO428" s="5" t="str">
        <f t="shared" si="5341"/>
        <v/>
      </c>
      <c r="CP428" s="5" t="str">
        <f t="shared" si="5342"/>
        <v/>
      </c>
      <c r="CQ428" s="5" t="str">
        <f t="shared" si="5343"/>
        <v/>
      </c>
      <c r="CR428" s="5" t="str">
        <f t="shared" si="5344"/>
        <v/>
      </c>
      <c r="CS428" s="5" t="str">
        <f t="shared" si="5345"/>
        <v/>
      </c>
      <c r="CT428" s="5" t="str">
        <f t="shared" si="5346"/>
        <v/>
      </c>
      <c r="CU428" s="5" t="str">
        <f t="shared" si="5347"/>
        <v/>
      </c>
      <c r="CV428" s="5" t="str">
        <f t="shared" si="5348"/>
        <v/>
      </c>
      <c r="CW428" s="5" t="str">
        <f t="shared" si="5349"/>
        <v/>
      </c>
      <c r="CX428" s="5" t="str">
        <f t="shared" si="5350"/>
        <v/>
      </c>
      <c r="CY428" s="5" t="str">
        <f t="shared" si="5351"/>
        <v/>
      </c>
      <c r="CZ428" s="5" t="str">
        <f t="shared" si="5352"/>
        <v/>
      </c>
      <c r="DA428" s="5" t="str">
        <f t="shared" si="5353"/>
        <v/>
      </c>
      <c r="DB428" s="5" t="str">
        <f t="shared" si="5354"/>
        <v/>
      </c>
      <c r="DC428" s="5" t="str">
        <f t="shared" si="5355"/>
        <v/>
      </c>
      <c r="DD428" s="5" t="str">
        <f t="shared" si="5356"/>
        <v/>
      </c>
      <c r="DE428" s="5" t="str">
        <f t="shared" si="5357"/>
        <v/>
      </c>
      <c r="DF428" s="5" t="str">
        <f t="shared" si="5358"/>
        <v/>
      </c>
      <c r="DG428" s="5" t="str">
        <f t="shared" si="5359"/>
        <v/>
      </c>
      <c r="DH428" s="5" t="str">
        <f t="shared" si="5360"/>
        <v/>
      </c>
      <c r="DI428" s="5" t="str">
        <f t="shared" si="5361"/>
        <v/>
      </c>
      <c r="DJ428" s="5" t="str">
        <f t="shared" si="5362"/>
        <v/>
      </c>
      <c r="DK428" s="5" t="str">
        <f t="shared" si="5363"/>
        <v/>
      </c>
      <c r="DL428" s="5" t="str">
        <f t="shared" si="5364"/>
        <v/>
      </c>
      <c r="DM428" s="5" t="str">
        <f t="shared" si="5365"/>
        <v/>
      </c>
      <c r="DN428" s="5" t="str">
        <f t="shared" si="5366"/>
        <v/>
      </c>
      <c r="DO428" s="5" t="str">
        <f t="shared" si="5367"/>
        <v/>
      </c>
      <c r="DP428" s="5" t="str">
        <f t="shared" si="5368"/>
        <v/>
      </c>
      <c r="DQ428" s="5" t="str">
        <f t="shared" si="5390"/>
        <v/>
      </c>
    </row>
    <row r="429" spans="1:121" x14ac:dyDescent="0.25">
      <c r="A429">
        <v>428</v>
      </c>
      <c r="B429" s="5">
        <v>1015769</v>
      </c>
      <c r="C429" t="str">
        <f t="shared" si="5369"/>
        <v>First County Bank - Stamford, CT</v>
      </c>
      <c r="D429" s="21" t="s">
        <v>385</v>
      </c>
      <c r="E429" s="19" t="s">
        <v>3068</v>
      </c>
      <c r="F429" s="19" t="s">
        <v>3057</v>
      </c>
      <c r="G429" s="19"/>
      <c r="K429" s="27">
        <v>420</v>
      </c>
      <c r="L429" s="28" t="str">
        <f>IF(HLOOKUP('Peer Comparison Tool'!$E$6,StateDropdownData,K429+1,FALSE)=0,"",HLOOKUP('Peer Comparison Tool'!$E$6,StateDropdownData,K429+1,FALSE))</f>
        <v/>
      </c>
      <c r="M429" s="29" t="str">
        <f>IF(HLOOKUP('Peer Comparison Tool'!$E$6,[0]!DropdownData,K429+1,FALSE)=0,"",HLOOKUP('Peer Comparison Tool'!$E$6,[0]!DropdownData,K429+1,FALSE))</f>
        <v/>
      </c>
      <c r="N429" s="27">
        <v>420</v>
      </c>
      <c r="O429" s="28" t="str">
        <f>IF(HLOOKUP('Peer Comparison Tool'!$G$6,StateDropdownData,N429+1,FALSE)=0,"",HLOOKUP('Peer Comparison Tool'!$G$6,StateDropdownData,N429+1,FALSE))</f>
        <v/>
      </c>
      <c r="P429" s="29" t="str">
        <f>IF(HLOOKUP('Peer Comparison Tool'!$G$6,DropdownData,N429+1,FALSE)=0,"",HLOOKUP('Peer Comparison Tool'!$G$6,DropdownData,N429+1,FALSE))</f>
        <v/>
      </c>
      <c r="Q429" s="27">
        <v>420</v>
      </c>
      <c r="R429" s="28" t="str">
        <f>IF(HLOOKUP('Peer Comparison Tool'!$I$6,StateDropdownData,Q429+1,FALSE)=0,"",HLOOKUP('Peer Comparison Tool'!$I$6,StateDropdownData,Q429+1,FALSE))</f>
        <v/>
      </c>
      <c r="S429" s="29" t="str">
        <f>IF(HLOOKUP('Peer Comparison Tool'!$I$6,DropdownData,Q429+1,FALSE)=0,"",HLOOKUP('Peer Comparison Tool'!$I$6,DropdownData,Q429+1,FALSE))</f>
        <v/>
      </c>
      <c r="T429" s="5" t="str">
        <f t="shared" si="5385"/>
        <v/>
      </c>
      <c r="U429" s="5" t="str">
        <f t="shared" si="5385"/>
        <v/>
      </c>
      <c r="V429" s="5" t="str">
        <f t="shared" si="5385"/>
        <v/>
      </c>
      <c r="W429" s="5" t="str">
        <f t="shared" si="5385"/>
        <v/>
      </c>
      <c r="X429" s="5" t="str">
        <f t="shared" si="5385"/>
        <v/>
      </c>
      <c r="Y429" s="5" t="str">
        <f t="shared" si="5385"/>
        <v/>
      </c>
      <c r="Z429" s="5" t="str">
        <f t="shared" si="5385"/>
        <v/>
      </c>
      <c r="AA429" s="5" t="str">
        <f t="shared" si="5385"/>
        <v/>
      </c>
      <c r="AB429" s="5" t="str">
        <f t="shared" si="5385"/>
        <v/>
      </c>
      <c r="AC429" s="5" t="str">
        <f t="shared" si="5385"/>
        <v/>
      </c>
      <c r="AD429" s="5" t="str">
        <f t="shared" si="5386"/>
        <v/>
      </c>
      <c r="AE429" s="5" t="str">
        <f t="shared" si="5386"/>
        <v/>
      </c>
      <c r="AF429" s="5" t="str">
        <f t="shared" si="5386"/>
        <v/>
      </c>
      <c r="AG429" s="5" t="str">
        <f t="shared" si="5386"/>
        <v/>
      </c>
      <c r="AH429" s="5" t="str">
        <f t="shared" si="5386"/>
        <v/>
      </c>
      <c r="AI429" s="5" t="str">
        <f t="shared" si="5386"/>
        <v/>
      </c>
      <c r="AJ429" s="5" t="str">
        <f t="shared" si="5386"/>
        <v/>
      </c>
      <c r="AK429" s="5" t="str">
        <f t="shared" si="5386"/>
        <v/>
      </c>
      <c r="AL429" s="5" t="str">
        <f t="shared" si="5386"/>
        <v/>
      </c>
      <c r="AM429" s="5" t="str">
        <f t="shared" si="5386"/>
        <v/>
      </c>
      <c r="AN429" s="5" t="str">
        <f t="shared" si="5387"/>
        <v/>
      </c>
      <c r="AO429" s="5" t="str">
        <f t="shared" si="5387"/>
        <v/>
      </c>
      <c r="AP429" s="5" t="str">
        <f t="shared" si="5387"/>
        <v/>
      </c>
      <c r="AQ429" s="5" t="str">
        <f t="shared" si="5387"/>
        <v/>
      </c>
      <c r="AR429" s="5" t="str">
        <f t="shared" si="5387"/>
        <v/>
      </c>
      <c r="AS429" s="5" t="str">
        <f t="shared" si="5387"/>
        <v/>
      </c>
      <c r="AT429" s="5" t="str">
        <f t="shared" si="5387"/>
        <v/>
      </c>
      <c r="AU429" s="5" t="str">
        <f t="shared" si="5387"/>
        <v/>
      </c>
      <c r="AV429" s="5" t="str">
        <f t="shared" si="5387"/>
        <v/>
      </c>
      <c r="AW429" s="5" t="str">
        <f t="shared" si="5387"/>
        <v/>
      </c>
      <c r="AX429" s="5" t="str">
        <f t="shared" si="5388"/>
        <v/>
      </c>
      <c r="AY429" s="5" t="str">
        <f t="shared" si="5388"/>
        <v/>
      </c>
      <c r="AZ429" s="5" t="str">
        <f t="shared" si="5388"/>
        <v/>
      </c>
      <c r="BA429" s="5" t="str">
        <f t="shared" si="5388"/>
        <v/>
      </c>
      <c r="BB429" s="5" t="str">
        <f t="shared" si="5388"/>
        <v/>
      </c>
      <c r="BC429" s="5" t="str">
        <f t="shared" si="5388"/>
        <v/>
      </c>
      <c r="BD429" s="5" t="str">
        <f t="shared" si="5388"/>
        <v/>
      </c>
      <c r="BE429" s="5" t="str">
        <f t="shared" si="5388"/>
        <v/>
      </c>
      <c r="BF429" s="5" t="str">
        <f t="shared" si="5388"/>
        <v/>
      </c>
      <c r="BG429" s="5" t="str">
        <f t="shared" si="5388"/>
        <v/>
      </c>
      <c r="BH429" s="5" t="str">
        <f t="shared" si="5389"/>
        <v/>
      </c>
      <c r="BI429" s="5" t="str">
        <f t="shared" si="5389"/>
        <v/>
      </c>
      <c r="BJ429" s="5" t="str">
        <f t="shared" si="5389"/>
        <v/>
      </c>
      <c r="BK429" s="5" t="str">
        <f t="shared" si="5389"/>
        <v/>
      </c>
      <c r="BL429" s="5" t="str">
        <f t="shared" si="5389"/>
        <v/>
      </c>
      <c r="BM429" s="5" t="str">
        <f t="shared" si="5389"/>
        <v/>
      </c>
      <c r="BN429" s="5" t="str">
        <f t="shared" si="5389"/>
        <v/>
      </c>
      <c r="BO429" s="5" t="str">
        <f t="shared" si="5389"/>
        <v/>
      </c>
      <c r="BP429" s="5" t="str">
        <f t="shared" si="5389"/>
        <v/>
      </c>
      <c r="BQ429" s="5" t="str">
        <f t="shared" si="5389"/>
        <v/>
      </c>
      <c r="BR429" s="5"/>
      <c r="BT429" s="5" t="str">
        <f t="shared" si="5320"/>
        <v/>
      </c>
      <c r="BU429" s="5" t="str">
        <f t="shared" si="5321"/>
        <v/>
      </c>
      <c r="BV429" s="5" t="str">
        <f t="shared" si="5322"/>
        <v/>
      </c>
      <c r="BW429" s="5" t="str">
        <f t="shared" si="5323"/>
        <v/>
      </c>
      <c r="BX429" s="5" t="str">
        <f t="shared" si="5324"/>
        <v/>
      </c>
      <c r="BY429" s="5" t="str">
        <f t="shared" si="5325"/>
        <v/>
      </c>
      <c r="BZ429" s="5" t="str">
        <f t="shared" si="5326"/>
        <v/>
      </c>
      <c r="CA429" s="5" t="str">
        <f t="shared" si="5327"/>
        <v/>
      </c>
      <c r="CB429" s="5" t="str">
        <f t="shared" si="5328"/>
        <v/>
      </c>
      <c r="CC429" s="5" t="str">
        <f t="shared" si="5329"/>
        <v/>
      </c>
      <c r="CD429" s="5" t="str">
        <f t="shared" si="5330"/>
        <v/>
      </c>
      <c r="CE429" s="5" t="str">
        <f t="shared" si="5331"/>
        <v/>
      </c>
      <c r="CF429" s="5" t="str">
        <f t="shared" si="5332"/>
        <v/>
      </c>
      <c r="CG429" s="5" t="str">
        <f t="shared" si="5333"/>
        <v/>
      </c>
      <c r="CH429" s="5" t="str">
        <f t="shared" si="5334"/>
        <v/>
      </c>
      <c r="CI429" s="5" t="str">
        <f t="shared" si="5335"/>
        <v/>
      </c>
      <c r="CJ429" s="5" t="str">
        <f t="shared" si="5336"/>
        <v/>
      </c>
      <c r="CK429" s="5" t="str">
        <f t="shared" si="5337"/>
        <v/>
      </c>
      <c r="CL429" s="5" t="str">
        <f t="shared" si="5338"/>
        <v/>
      </c>
      <c r="CM429" s="5" t="str">
        <f t="shared" si="5339"/>
        <v/>
      </c>
      <c r="CN429" s="5" t="str">
        <f t="shared" si="5340"/>
        <v/>
      </c>
      <c r="CO429" s="5" t="str">
        <f t="shared" si="5341"/>
        <v/>
      </c>
      <c r="CP429" s="5" t="str">
        <f t="shared" si="5342"/>
        <v/>
      </c>
      <c r="CQ429" s="5" t="str">
        <f t="shared" si="5343"/>
        <v/>
      </c>
      <c r="CR429" s="5" t="str">
        <f t="shared" si="5344"/>
        <v/>
      </c>
      <c r="CS429" s="5" t="str">
        <f t="shared" si="5345"/>
        <v/>
      </c>
      <c r="CT429" s="5" t="str">
        <f t="shared" si="5346"/>
        <v/>
      </c>
      <c r="CU429" s="5" t="str">
        <f t="shared" si="5347"/>
        <v/>
      </c>
      <c r="CV429" s="5" t="str">
        <f t="shared" si="5348"/>
        <v/>
      </c>
      <c r="CW429" s="5" t="str">
        <f t="shared" si="5349"/>
        <v/>
      </c>
      <c r="CX429" s="5" t="str">
        <f t="shared" si="5350"/>
        <v/>
      </c>
      <c r="CY429" s="5" t="str">
        <f t="shared" si="5351"/>
        <v/>
      </c>
      <c r="CZ429" s="5" t="str">
        <f t="shared" si="5352"/>
        <v/>
      </c>
      <c r="DA429" s="5" t="str">
        <f t="shared" si="5353"/>
        <v/>
      </c>
      <c r="DB429" s="5" t="str">
        <f t="shared" si="5354"/>
        <v/>
      </c>
      <c r="DC429" s="5" t="str">
        <f t="shared" si="5355"/>
        <v/>
      </c>
      <c r="DD429" s="5" t="str">
        <f t="shared" si="5356"/>
        <v/>
      </c>
      <c r="DE429" s="5" t="str">
        <f t="shared" si="5357"/>
        <v/>
      </c>
      <c r="DF429" s="5" t="str">
        <f t="shared" si="5358"/>
        <v/>
      </c>
      <c r="DG429" s="5" t="str">
        <f t="shared" si="5359"/>
        <v/>
      </c>
      <c r="DH429" s="5" t="str">
        <f t="shared" si="5360"/>
        <v/>
      </c>
      <c r="DI429" s="5" t="str">
        <f t="shared" si="5361"/>
        <v/>
      </c>
      <c r="DJ429" s="5" t="str">
        <f t="shared" si="5362"/>
        <v/>
      </c>
      <c r="DK429" s="5" t="str">
        <f t="shared" si="5363"/>
        <v/>
      </c>
      <c r="DL429" s="5" t="str">
        <f t="shared" si="5364"/>
        <v/>
      </c>
      <c r="DM429" s="5" t="str">
        <f t="shared" si="5365"/>
        <v/>
      </c>
      <c r="DN429" s="5" t="str">
        <f t="shared" si="5366"/>
        <v/>
      </c>
      <c r="DO429" s="5" t="str">
        <f t="shared" si="5367"/>
        <v/>
      </c>
      <c r="DP429" s="5" t="str">
        <f t="shared" si="5368"/>
        <v/>
      </c>
      <c r="DQ429" s="5" t="str">
        <f t="shared" si="5390"/>
        <v/>
      </c>
    </row>
    <row r="430" spans="1:121" x14ac:dyDescent="0.25">
      <c r="A430">
        <v>429</v>
      </c>
      <c r="B430" s="5">
        <v>6417239</v>
      </c>
      <c r="C430" t="str">
        <f t="shared" si="5369"/>
        <v>Governor and Company of the Bank of Ireland - Connecticut Branch - Stamford, CT</v>
      </c>
      <c r="D430" s="21" t="s">
        <v>10670</v>
      </c>
      <c r="E430" s="19" t="s">
        <v>3068</v>
      </c>
      <c r="F430" s="19" t="s">
        <v>3057</v>
      </c>
      <c r="G430" s="19"/>
      <c r="K430" s="27">
        <v>421</v>
      </c>
      <c r="L430" s="28" t="str">
        <f>IF(HLOOKUP('Peer Comparison Tool'!$E$6,StateDropdownData,K430+1,FALSE)=0,"",HLOOKUP('Peer Comparison Tool'!$E$6,StateDropdownData,K430+1,FALSE))</f>
        <v/>
      </c>
      <c r="M430" s="29" t="str">
        <f>IF(HLOOKUP('Peer Comparison Tool'!$E$6,[0]!DropdownData,K430+1,FALSE)=0,"",HLOOKUP('Peer Comparison Tool'!$E$6,[0]!DropdownData,K430+1,FALSE))</f>
        <v/>
      </c>
      <c r="N430" s="27">
        <v>421</v>
      </c>
      <c r="O430" s="28" t="str">
        <f>IF(HLOOKUP('Peer Comparison Tool'!$G$6,StateDropdownData,N430+1,FALSE)=0,"",HLOOKUP('Peer Comparison Tool'!$G$6,StateDropdownData,N430+1,FALSE))</f>
        <v/>
      </c>
      <c r="P430" s="29" t="str">
        <f>IF(HLOOKUP('Peer Comparison Tool'!$G$6,DropdownData,N430+1,FALSE)=0,"",HLOOKUP('Peer Comparison Tool'!$G$6,DropdownData,N430+1,FALSE))</f>
        <v/>
      </c>
      <c r="Q430" s="27">
        <v>421</v>
      </c>
      <c r="R430" s="28" t="str">
        <f>IF(HLOOKUP('Peer Comparison Tool'!$I$6,StateDropdownData,Q430+1,FALSE)=0,"",HLOOKUP('Peer Comparison Tool'!$I$6,StateDropdownData,Q430+1,FALSE))</f>
        <v/>
      </c>
      <c r="S430" s="29" t="str">
        <f>IF(HLOOKUP('Peer Comparison Tool'!$I$6,DropdownData,Q430+1,FALSE)=0,"",HLOOKUP('Peer Comparison Tool'!$I$6,DropdownData,Q430+1,FALSE))</f>
        <v/>
      </c>
      <c r="T430" s="5" t="str">
        <f t="shared" ref="T430:AC439" si="5391">IFERROR(IF(VLOOKUP(INDEX($L$2:$HEG$5,4,T$471+$Q430-1),$B$2:$F$5568,5,FALSE)=T$473,INDEX($L$2:$HEG$5,4,T$471+$Q430-1),""),"")</f>
        <v/>
      </c>
      <c r="U430" s="5" t="str">
        <f t="shared" si="5391"/>
        <v/>
      </c>
      <c r="V430" s="5" t="str">
        <f t="shared" si="5391"/>
        <v/>
      </c>
      <c r="W430" s="5" t="str">
        <f t="shared" si="5391"/>
        <v/>
      </c>
      <c r="X430" s="5" t="str">
        <f t="shared" si="5391"/>
        <v/>
      </c>
      <c r="Y430" s="5" t="str">
        <f t="shared" si="5391"/>
        <v/>
      </c>
      <c r="Z430" s="5" t="str">
        <f t="shared" si="5391"/>
        <v/>
      </c>
      <c r="AA430" s="5" t="str">
        <f t="shared" si="5391"/>
        <v/>
      </c>
      <c r="AB430" s="5" t="str">
        <f t="shared" si="5391"/>
        <v/>
      </c>
      <c r="AC430" s="5" t="str">
        <f t="shared" si="5391"/>
        <v/>
      </c>
      <c r="AD430" s="5" t="str">
        <f t="shared" ref="AD430:AM439" si="5392">IFERROR(IF(VLOOKUP(INDEX($L$2:$HEG$5,4,AD$471+$Q430-1),$B$2:$F$5568,5,FALSE)=AD$473,INDEX($L$2:$HEG$5,4,AD$471+$Q430-1),""),"")</f>
        <v/>
      </c>
      <c r="AE430" s="5" t="str">
        <f t="shared" si="5392"/>
        <v/>
      </c>
      <c r="AF430" s="5" t="str">
        <f t="shared" si="5392"/>
        <v/>
      </c>
      <c r="AG430" s="5" t="str">
        <f t="shared" si="5392"/>
        <v/>
      </c>
      <c r="AH430" s="5" t="str">
        <f t="shared" si="5392"/>
        <v/>
      </c>
      <c r="AI430" s="5" t="str">
        <f t="shared" si="5392"/>
        <v/>
      </c>
      <c r="AJ430" s="5" t="str">
        <f t="shared" si="5392"/>
        <v/>
      </c>
      <c r="AK430" s="5" t="str">
        <f t="shared" si="5392"/>
        <v/>
      </c>
      <c r="AL430" s="5" t="str">
        <f t="shared" si="5392"/>
        <v/>
      </c>
      <c r="AM430" s="5" t="str">
        <f t="shared" si="5392"/>
        <v/>
      </c>
      <c r="AN430" s="5" t="str">
        <f t="shared" ref="AN430:AW439" si="5393">IFERROR(IF(VLOOKUP(INDEX($L$2:$HEG$5,4,AN$471+$Q430-1),$B$2:$F$5568,5,FALSE)=AN$473,INDEX($L$2:$HEG$5,4,AN$471+$Q430-1),""),"")</f>
        <v/>
      </c>
      <c r="AO430" s="5" t="str">
        <f t="shared" si="5393"/>
        <v/>
      </c>
      <c r="AP430" s="5" t="str">
        <f t="shared" si="5393"/>
        <v/>
      </c>
      <c r="AQ430" s="5" t="str">
        <f t="shared" si="5393"/>
        <v/>
      </c>
      <c r="AR430" s="5" t="str">
        <f t="shared" si="5393"/>
        <v/>
      </c>
      <c r="AS430" s="5" t="str">
        <f t="shared" si="5393"/>
        <v/>
      </c>
      <c r="AT430" s="5" t="str">
        <f t="shared" si="5393"/>
        <v/>
      </c>
      <c r="AU430" s="5" t="str">
        <f t="shared" si="5393"/>
        <v/>
      </c>
      <c r="AV430" s="5" t="str">
        <f t="shared" si="5393"/>
        <v/>
      </c>
      <c r="AW430" s="5" t="str">
        <f t="shared" si="5393"/>
        <v/>
      </c>
      <c r="AX430" s="5" t="str">
        <f t="shared" ref="AX430:BG439" si="5394">IFERROR(IF(VLOOKUP(INDEX($L$2:$HEG$5,4,AX$471+$Q430-1),$B$2:$F$5568,5,FALSE)=AX$473,INDEX($L$2:$HEG$5,4,AX$471+$Q430-1),""),"")</f>
        <v/>
      </c>
      <c r="AY430" s="5" t="str">
        <f t="shared" si="5394"/>
        <v/>
      </c>
      <c r="AZ430" s="5" t="str">
        <f t="shared" si="5394"/>
        <v/>
      </c>
      <c r="BA430" s="5" t="str">
        <f t="shared" si="5394"/>
        <v/>
      </c>
      <c r="BB430" s="5" t="str">
        <f t="shared" si="5394"/>
        <v/>
      </c>
      <c r="BC430" s="5" t="str">
        <f t="shared" si="5394"/>
        <v/>
      </c>
      <c r="BD430" s="5" t="str">
        <f t="shared" si="5394"/>
        <v/>
      </c>
      <c r="BE430" s="5" t="str">
        <f t="shared" si="5394"/>
        <v/>
      </c>
      <c r="BF430" s="5" t="str">
        <f t="shared" si="5394"/>
        <v/>
      </c>
      <c r="BG430" s="5" t="str">
        <f t="shared" si="5394"/>
        <v/>
      </c>
      <c r="BH430" s="5" t="str">
        <f t="shared" ref="BH430:BQ439" si="5395">IFERROR(IF(VLOOKUP(INDEX($L$2:$HEG$5,4,BH$471+$Q430-1),$B$2:$F$5568,5,FALSE)=BH$473,INDEX($L$2:$HEG$5,4,BH$471+$Q430-1),""),"")</f>
        <v/>
      </c>
      <c r="BI430" s="5" t="str">
        <f t="shared" si="5395"/>
        <v/>
      </c>
      <c r="BJ430" s="5" t="str">
        <f t="shared" si="5395"/>
        <v/>
      </c>
      <c r="BK430" s="5" t="str">
        <f t="shared" si="5395"/>
        <v/>
      </c>
      <c r="BL430" s="5" t="str">
        <f t="shared" si="5395"/>
        <v/>
      </c>
      <c r="BM430" s="5" t="str">
        <f t="shared" si="5395"/>
        <v/>
      </c>
      <c r="BN430" s="5" t="str">
        <f t="shared" si="5395"/>
        <v/>
      </c>
      <c r="BO430" s="5" t="str">
        <f t="shared" si="5395"/>
        <v/>
      </c>
      <c r="BP430" s="5" t="str">
        <f t="shared" si="5395"/>
        <v/>
      </c>
      <c r="BQ430" s="5" t="str">
        <f t="shared" si="5395"/>
        <v/>
      </c>
      <c r="BR430" s="5"/>
      <c r="BT430" s="5" t="str">
        <f t="shared" si="5320"/>
        <v/>
      </c>
      <c r="BU430" s="5" t="str">
        <f t="shared" si="5321"/>
        <v/>
      </c>
      <c r="BV430" s="5" t="str">
        <f t="shared" si="5322"/>
        <v/>
      </c>
      <c r="BW430" s="5" t="str">
        <f t="shared" si="5323"/>
        <v/>
      </c>
      <c r="BX430" s="5" t="str">
        <f t="shared" si="5324"/>
        <v/>
      </c>
      <c r="BY430" s="5" t="str">
        <f t="shared" si="5325"/>
        <v/>
      </c>
      <c r="BZ430" s="5" t="str">
        <f t="shared" si="5326"/>
        <v/>
      </c>
      <c r="CA430" s="5" t="str">
        <f t="shared" si="5327"/>
        <v/>
      </c>
      <c r="CB430" s="5" t="str">
        <f t="shared" si="5328"/>
        <v/>
      </c>
      <c r="CC430" s="5" t="str">
        <f t="shared" si="5329"/>
        <v/>
      </c>
      <c r="CD430" s="5" t="str">
        <f t="shared" si="5330"/>
        <v/>
      </c>
      <c r="CE430" s="5" t="str">
        <f t="shared" si="5331"/>
        <v/>
      </c>
      <c r="CF430" s="5" t="str">
        <f t="shared" si="5332"/>
        <v/>
      </c>
      <c r="CG430" s="5" t="str">
        <f t="shared" si="5333"/>
        <v/>
      </c>
      <c r="CH430" s="5" t="str">
        <f t="shared" si="5334"/>
        <v/>
      </c>
      <c r="CI430" s="5" t="str">
        <f t="shared" si="5335"/>
        <v/>
      </c>
      <c r="CJ430" s="5" t="str">
        <f t="shared" si="5336"/>
        <v/>
      </c>
      <c r="CK430" s="5" t="str">
        <f t="shared" si="5337"/>
        <v/>
      </c>
      <c r="CL430" s="5" t="str">
        <f t="shared" si="5338"/>
        <v/>
      </c>
      <c r="CM430" s="5" t="str">
        <f t="shared" si="5339"/>
        <v/>
      </c>
      <c r="CN430" s="5" t="str">
        <f t="shared" si="5340"/>
        <v/>
      </c>
      <c r="CO430" s="5" t="str">
        <f t="shared" si="5341"/>
        <v/>
      </c>
      <c r="CP430" s="5" t="str">
        <f t="shared" si="5342"/>
        <v/>
      </c>
      <c r="CQ430" s="5" t="str">
        <f t="shared" si="5343"/>
        <v/>
      </c>
      <c r="CR430" s="5" t="str">
        <f t="shared" si="5344"/>
        <v/>
      </c>
      <c r="CS430" s="5" t="str">
        <f t="shared" si="5345"/>
        <v/>
      </c>
      <c r="CT430" s="5" t="str">
        <f t="shared" si="5346"/>
        <v/>
      </c>
      <c r="CU430" s="5" t="str">
        <f t="shared" si="5347"/>
        <v/>
      </c>
      <c r="CV430" s="5" t="str">
        <f t="shared" si="5348"/>
        <v/>
      </c>
      <c r="CW430" s="5" t="str">
        <f t="shared" si="5349"/>
        <v/>
      </c>
      <c r="CX430" s="5" t="str">
        <f t="shared" si="5350"/>
        <v/>
      </c>
      <c r="CY430" s="5" t="str">
        <f t="shared" si="5351"/>
        <v/>
      </c>
      <c r="CZ430" s="5" t="str">
        <f t="shared" si="5352"/>
        <v/>
      </c>
      <c r="DA430" s="5" t="str">
        <f t="shared" si="5353"/>
        <v/>
      </c>
      <c r="DB430" s="5" t="str">
        <f t="shared" si="5354"/>
        <v/>
      </c>
      <c r="DC430" s="5" t="str">
        <f t="shared" si="5355"/>
        <v/>
      </c>
      <c r="DD430" s="5" t="str">
        <f t="shared" si="5356"/>
        <v/>
      </c>
      <c r="DE430" s="5" t="str">
        <f t="shared" si="5357"/>
        <v/>
      </c>
      <c r="DF430" s="5" t="str">
        <f t="shared" si="5358"/>
        <v/>
      </c>
      <c r="DG430" s="5" t="str">
        <f t="shared" si="5359"/>
        <v/>
      </c>
      <c r="DH430" s="5" t="str">
        <f t="shared" si="5360"/>
        <v/>
      </c>
      <c r="DI430" s="5" t="str">
        <f t="shared" si="5361"/>
        <v/>
      </c>
      <c r="DJ430" s="5" t="str">
        <f t="shared" si="5362"/>
        <v/>
      </c>
      <c r="DK430" s="5" t="str">
        <f t="shared" si="5363"/>
        <v/>
      </c>
      <c r="DL430" s="5" t="str">
        <f t="shared" si="5364"/>
        <v/>
      </c>
      <c r="DM430" s="5" t="str">
        <f t="shared" si="5365"/>
        <v/>
      </c>
      <c r="DN430" s="5" t="str">
        <f t="shared" si="5366"/>
        <v/>
      </c>
      <c r="DO430" s="5" t="str">
        <f t="shared" si="5367"/>
        <v/>
      </c>
      <c r="DP430" s="5" t="str">
        <f t="shared" si="5368"/>
        <v/>
      </c>
      <c r="DQ430" s="5" t="str">
        <f t="shared" si="5390"/>
        <v/>
      </c>
    </row>
    <row r="431" spans="1:121" x14ac:dyDescent="0.25">
      <c r="A431">
        <v>430</v>
      </c>
      <c r="B431" s="5">
        <v>1009079</v>
      </c>
      <c r="C431" t="str">
        <f t="shared" si="5369"/>
        <v>Ion Bank - Naugatuck, CT</v>
      </c>
      <c r="D431" s="21" t="s">
        <v>388</v>
      </c>
      <c r="E431" s="19" t="s">
        <v>3070</v>
      </c>
      <c r="F431" s="19" t="s">
        <v>3057</v>
      </c>
      <c r="G431" s="19"/>
      <c r="K431" s="27">
        <v>422</v>
      </c>
      <c r="L431" s="28" t="str">
        <f>IF(HLOOKUP('Peer Comparison Tool'!$E$6,StateDropdownData,K431+1,FALSE)=0,"",HLOOKUP('Peer Comparison Tool'!$E$6,StateDropdownData,K431+1,FALSE))</f>
        <v/>
      </c>
      <c r="M431" s="29" t="str">
        <f>IF(HLOOKUP('Peer Comparison Tool'!$E$6,[0]!DropdownData,K431+1,FALSE)=0,"",HLOOKUP('Peer Comparison Tool'!$E$6,[0]!DropdownData,K431+1,FALSE))</f>
        <v/>
      </c>
      <c r="N431" s="27">
        <v>422</v>
      </c>
      <c r="O431" s="28" t="str">
        <f>IF(HLOOKUP('Peer Comparison Tool'!$G$6,StateDropdownData,N431+1,FALSE)=0,"",HLOOKUP('Peer Comparison Tool'!$G$6,StateDropdownData,N431+1,FALSE))</f>
        <v/>
      </c>
      <c r="P431" s="29" t="str">
        <f>IF(HLOOKUP('Peer Comparison Tool'!$G$6,DropdownData,N431+1,FALSE)=0,"",HLOOKUP('Peer Comparison Tool'!$G$6,DropdownData,N431+1,FALSE))</f>
        <v/>
      </c>
      <c r="Q431" s="27">
        <v>422</v>
      </c>
      <c r="R431" s="28" t="str">
        <f>IF(HLOOKUP('Peer Comparison Tool'!$I$6,StateDropdownData,Q431+1,FALSE)=0,"",HLOOKUP('Peer Comparison Tool'!$I$6,StateDropdownData,Q431+1,FALSE))</f>
        <v/>
      </c>
      <c r="S431" s="29" t="str">
        <f>IF(HLOOKUP('Peer Comparison Tool'!$I$6,DropdownData,Q431+1,FALSE)=0,"",HLOOKUP('Peer Comparison Tool'!$I$6,DropdownData,Q431+1,FALSE))</f>
        <v/>
      </c>
      <c r="T431" s="5" t="str">
        <f t="shared" si="5391"/>
        <v/>
      </c>
      <c r="U431" s="5" t="str">
        <f t="shared" si="5391"/>
        <v/>
      </c>
      <c r="V431" s="5" t="str">
        <f t="shared" si="5391"/>
        <v/>
      </c>
      <c r="W431" s="5" t="str">
        <f t="shared" si="5391"/>
        <v/>
      </c>
      <c r="X431" s="5" t="str">
        <f t="shared" si="5391"/>
        <v/>
      </c>
      <c r="Y431" s="5" t="str">
        <f t="shared" si="5391"/>
        <v/>
      </c>
      <c r="Z431" s="5" t="str">
        <f t="shared" si="5391"/>
        <v/>
      </c>
      <c r="AA431" s="5" t="str">
        <f t="shared" si="5391"/>
        <v/>
      </c>
      <c r="AB431" s="5" t="str">
        <f t="shared" si="5391"/>
        <v/>
      </c>
      <c r="AC431" s="5" t="str">
        <f t="shared" si="5391"/>
        <v/>
      </c>
      <c r="AD431" s="5" t="str">
        <f t="shared" si="5392"/>
        <v/>
      </c>
      <c r="AE431" s="5" t="str">
        <f t="shared" si="5392"/>
        <v/>
      </c>
      <c r="AF431" s="5" t="str">
        <f t="shared" si="5392"/>
        <v/>
      </c>
      <c r="AG431" s="5" t="str">
        <f t="shared" si="5392"/>
        <v/>
      </c>
      <c r="AH431" s="5" t="str">
        <f t="shared" si="5392"/>
        <v/>
      </c>
      <c r="AI431" s="5" t="str">
        <f t="shared" si="5392"/>
        <v/>
      </c>
      <c r="AJ431" s="5" t="str">
        <f t="shared" si="5392"/>
        <v/>
      </c>
      <c r="AK431" s="5" t="str">
        <f t="shared" si="5392"/>
        <v/>
      </c>
      <c r="AL431" s="5" t="str">
        <f t="shared" si="5392"/>
        <v/>
      </c>
      <c r="AM431" s="5" t="str">
        <f t="shared" si="5392"/>
        <v/>
      </c>
      <c r="AN431" s="5" t="str">
        <f t="shared" si="5393"/>
        <v/>
      </c>
      <c r="AO431" s="5" t="str">
        <f t="shared" si="5393"/>
        <v/>
      </c>
      <c r="AP431" s="5" t="str">
        <f t="shared" si="5393"/>
        <v/>
      </c>
      <c r="AQ431" s="5" t="str">
        <f t="shared" si="5393"/>
        <v/>
      </c>
      <c r="AR431" s="5" t="str">
        <f t="shared" si="5393"/>
        <v/>
      </c>
      <c r="AS431" s="5" t="str">
        <f t="shared" si="5393"/>
        <v/>
      </c>
      <c r="AT431" s="5" t="str">
        <f t="shared" si="5393"/>
        <v/>
      </c>
      <c r="AU431" s="5" t="str">
        <f t="shared" si="5393"/>
        <v/>
      </c>
      <c r="AV431" s="5" t="str">
        <f t="shared" si="5393"/>
        <v/>
      </c>
      <c r="AW431" s="5" t="str">
        <f t="shared" si="5393"/>
        <v/>
      </c>
      <c r="AX431" s="5" t="str">
        <f t="shared" si="5394"/>
        <v/>
      </c>
      <c r="AY431" s="5" t="str">
        <f t="shared" si="5394"/>
        <v/>
      </c>
      <c r="AZ431" s="5" t="str">
        <f t="shared" si="5394"/>
        <v/>
      </c>
      <c r="BA431" s="5" t="str">
        <f t="shared" si="5394"/>
        <v/>
      </c>
      <c r="BB431" s="5" t="str">
        <f t="shared" si="5394"/>
        <v/>
      </c>
      <c r="BC431" s="5" t="str">
        <f t="shared" si="5394"/>
        <v/>
      </c>
      <c r="BD431" s="5" t="str">
        <f t="shared" si="5394"/>
        <v/>
      </c>
      <c r="BE431" s="5" t="str">
        <f t="shared" si="5394"/>
        <v/>
      </c>
      <c r="BF431" s="5" t="str">
        <f t="shared" si="5394"/>
        <v/>
      </c>
      <c r="BG431" s="5" t="str">
        <f t="shared" si="5394"/>
        <v/>
      </c>
      <c r="BH431" s="5" t="str">
        <f t="shared" si="5395"/>
        <v/>
      </c>
      <c r="BI431" s="5" t="str">
        <f t="shared" si="5395"/>
        <v/>
      </c>
      <c r="BJ431" s="5" t="str">
        <f t="shared" si="5395"/>
        <v/>
      </c>
      <c r="BK431" s="5" t="str">
        <f t="shared" si="5395"/>
        <v/>
      </c>
      <c r="BL431" s="5" t="str">
        <f t="shared" si="5395"/>
        <v/>
      </c>
      <c r="BM431" s="5" t="str">
        <f t="shared" si="5395"/>
        <v/>
      </c>
      <c r="BN431" s="5" t="str">
        <f t="shared" si="5395"/>
        <v/>
      </c>
      <c r="BO431" s="5" t="str">
        <f t="shared" si="5395"/>
        <v/>
      </c>
      <c r="BP431" s="5" t="str">
        <f t="shared" si="5395"/>
        <v/>
      </c>
      <c r="BQ431" s="5" t="str">
        <f t="shared" si="5395"/>
        <v/>
      </c>
      <c r="BR431" s="5"/>
      <c r="BT431" s="5" t="str">
        <f t="shared" si="5320"/>
        <v/>
      </c>
      <c r="BU431" s="5" t="str">
        <f t="shared" si="5321"/>
        <v/>
      </c>
      <c r="BV431" s="5" t="str">
        <f t="shared" si="5322"/>
        <v/>
      </c>
      <c r="BW431" s="5" t="str">
        <f t="shared" si="5323"/>
        <v/>
      </c>
      <c r="BX431" s="5" t="str">
        <f t="shared" si="5324"/>
        <v/>
      </c>
      <c r="BY431" s="5" t="str">
        <f t="shared" si="5325"/>
        <v/>
      </c>
      <c r="BZ431" s="5" t="str">
        <f t="shared" si="5326"/>
        <v/>
      </c>
      <c r="CA431" s="5" t="str">
        <f t="shared" si="5327"/>
        <v/>
      </c>
      <c r="CB431" s="5" t="str">
        <f t="shared" si="5328"/>
        <v/>
      </c>
      <c r="CC431" s="5" t="str">
        <f t="shared" si="5329"/>
        <v/>
      </c>
      <c r="CD431" s="5" t="str">
        <f t="shared" si="5330"/>
        <v/>
      </c>
      <c r="CE431" s="5" t="str">
        <f t="shared" si="5331"/>
        <v/>
      </c>
      <c r="CF431" s="5" t="str">
        <f t="shared" si="5332"/>
        <v/>
      </c>
      <c r="CG431" s="5" t="str">
        <f t="shared" si="5333"/>
        <v/>
      </c>
      <c r="CH431" s="5" t="str">
        <f t="shared" si="5334"/>
        <v/>
      </c>
      <c r="CI431" s="5" t="str">
        <f t="shared" si="5335"/>
        <v/>
      </c>
      <c r="CJ431" s="5" t="str">
        <f t="shared" si="5336"/>
        <v/>
      </c>
      <c r="CK431" s="5" t="str">
        <f t="shared" si="5337"/>
        <v/>
      </c>
      <c r="CL431" s="5" t="str">
        <f t="shared" si="5338"/>
        <v/>
      </c>
      <c r="CM431" s="5" t="str">
        <f t="shared" si="5339"/>
        <v/>
      </c>
      <c r="CN431" s="5" t="str">
        <f t="shared" si="5340"/>
        <v/>
      </c>
      <c r="CO431" s="5" t="str">
        <f t="shared" si="5341"/>
        <v/>
      </c>
      <c r="CP431" s="5" t="str">
        <f t="shared" si="5342"/>
        <v/>
      </c>
      <c r="CQ431" s="5" t="str">
        <f t="shared" si="5343"/>
        <v/>
      </c>
      <c r="CR431" s="5" t="str">
        <f t="shared" si="5344"/>
        <v/>
      </c>
      <c r="CS431" s="5" t="str">
        <f t="shared" si="5345"/>
        <v/>
      </c>
      <c r="CT431" s="5" t="str">
        <f t="shared" si="5346"/>
        <v/>
      </c>
      <c r="CU431" s="5" t="str">
        <f t="shared" si="5347"/>
        <v/>
      </c>
      <c r="CV431" s="5" t="str">
        <f t="shared" si="5348"/>
        <v/>
      </c>
      <c r="CW431" s="5" t="str">
        <f t="shared" si="5349"/>
        <v/>
      </c>
      <c r="CX431" s="5" t="str">
        <f t="shared" si="5350"/>
        <v/>
      </c>
      <c r="CY431" s="5" t="str">
        <f t="shared" si="5351"/>
        <v/>
      </c>
      <c r="CZ431" s="5" t="str">
        <f t="shared" si="5352"/>
        <v/>
      </c>
      <c r="DA431" s="5" t="str">
        <f t="shared" si="5353"/>
        <v/>
      </c>
      <c r="DB431" s="5" t="str">
        <f t="shared" si="5354"/>
        <v/>
      </c>
      <c r="DC431" s="5" t="str">
        <f t="shared" si="5355"/>
        <v/>
      </c>
      <c r="DD431" s="5" t="str">
        <f t="shared" si="5356"/>
        <v/>
      </c>
      <c r="DE431" s="5" t="str">
        <f t="shared" si="5357"/>
        <v/>
      </c>
      <c r="DF431" s="5" t="str">
        <f t="shared" si="5358"/>
        <v/>
      </c>
      <c r="DG431" s="5" t="str">
        <f t="shared" si="5359"/>
        <v/>
      </c>
      <c r="DH431" s="5" t="str">
        <f t="shared" si="5360"/>
        <v/>
      </c>
      <c r="DI431" s="5" t="str">
        <f t="shared" si="5361"/>
        <v/>
      </c>
      <c r="DJ431" s="5" t="str">
        <f t="shared" si="5362"/>
        <v/>
      </c>
      <c r="DK431" s="5" t="str">
        <f t="shared" si="5363"/>
        <v/>
      </c>
      <c r="DL431" s="5" t="str">
        <f t="shared" si="5364"/>
        <v/>
      </c>
      <c r="DM431" s="5" t="str">
        <f t="shared" si="5365"/>
        <v/>
      </c>
      <c r="DN431" s="5" t="str">
        <f t="shared" si="5366"/>
        <v/>
      </c>
      <c r="DO431" s="5" t="str">
        <f t="shared" si="5367"/>
        <v/>
      </c>
      <c r="DP431" s="5" t="str">
        <f t="shared" si="5368"/>
        <v/>
      </c>
      <c r="DQ431" s="5" t="str">
        <f t="shared" si="5390"/>
        <v/>
      </c>
    </row>
    <row r="432" spans="1:121" x14ac:dyDescent="0.25">
      <c r="A432">
        <v>431</v>
      </c>
      <c r="B432" s="5">
        <v>1011652</v>
      </c>
      <c r="C432" t="str">
        <f t="shared" si="5369"/>
        <v>Ives Bank - Danbury, CT</v>
      </c>
      <c r="D432" s="21" t="s">
        <v>10831</v>
      </c>
      <c r="E432" s="19" t="s">
        <v>3080</v>
      </c>
      <c r="F432" s="19" t="s">
        <v>3057</v>
      </c>
      <c r="G432" s="19"/>
      <c r="K432" s="27">
        <v>423</v>
      </c>
      <c r="L432" s="28" t="str">
        <f>IF(HLOOKUP('Peer Comparison Tool'!$E$6,StateDropdownData,K432+1,FALSE)=0,"",HLOOKUP('Peer Comparison Tool'!$E$6,StateDropdownData,K432+1,FALSE))</f>
        <v/>
      </c>
      <c r="M432" s="29" t="str">
        <f>IF(HLOOKUP('Peer Comparison Tool'!$E$6,[0]!DropdownData,K432+1,FALSE)=0,"",HLOOKUP('Peer Comparison Tool'!$E$6,[0]!DropdownData,K432+1,FALSE))</f>
        <v/>
      </c>
      <c r="N432" s="27">
        <v>423</v>
      </c>
      <c r="O432" s="28" t="str">
        <f>IF(HLOOKUP('Peer Comparison Tool'!$G$6,StateDropdownData,N432+1,FALSE)=0,"",HLOOKUP('Peer Comparison Tool'!$G$6,StateDropdownData,N432+1,FALSE))</f>
        <v/>
      </c>
      <c r="P432" s="29" t="str">
        <f>IF(HLOOKUP('Peer Comparison Tool'!$G$6,DropdownData,N432+1,FALSE)=0,"",HLOOKUP('Peer Comparison Tool'!$G$6,DropdownData,N432+1,FALSE))</f>
        <v/>
      </c>
      <c r="Q432" s="27">
        <v>423</v>
      </c>
      <c r="R432" s="28" t="str">
        <f>IF(HLOOKUP('Peer Comparison Tool'!$I$6,StateDropdownData,Q432+1,FALSE)=0,"",HLOOKUP('Peer Comparison Tool'!$I$6,StateDropdownData,Q432+1,FALSE))</f>
        <v/>
      </c>
      <c r="S432" s="29" t="str">
        <f>IF(HLOOKUP('Peer Comparison Tool'!$I$6,DropdownData,Q432+1,FALSE)=0,"",HLOOKUP('Peer Comparison Tool'!$I$6,DropdownData,Q432+1,FALSE))</f>
        <v/>
      </c>
      <c r="T432" s="5" t="str">
        <f t="shared" si="5391"/>
        <v/>
      </c>
      <c r="U432" s="5" t="str">
        <f t="shared" si="5391"/>
        <v/>
      </c>
      <c r="V432" s="5" t="str">
        <f t="shared" si="5391"/>
        <v/>
      </c>
      <c r="W432" s="5" t="str">
        <f t="shared" si="5391"/>
        <v/>
      </c>
      <c r="X432" s="5" t="str">
        <f t="shared" si="5391"/>
        <v/>
      </c>
      <c r="Y432" s="5" t="str">
        <f t="shared" si="5391"/>
        <v/>
      </c>
      <c r="Z432" s="5" t="str">
        <f t="shared" si="5391"/>
        <v/>
      </c>
      <c r="AA432" s="5" t="str">
        <f t="shared" si="5391"/>
        <v/>
      </c>
      <c r="AB432" s="5" t="str">
        <f t="shared" si="5391"/>
        <v/>
      </c>
      <c r="AC432" s="5" t="str">
        <f t="shared" si="5391"/>
        <v/>
      </c>
      <c r="AD432" s="5" t="str">
        <f t="shared" si="5392"/>
        <v/>
      </c>
      <c r="AE432" s="5" t="str">
        <f t="shared" si="5392"/>
        <v/>
      </c>
      <c r="AF432" s="5" t="str">
        <f t="shared" si="5392"/>
        <v/>
      </c>
      <c r="AG432" s="5" t="str">
        <f t="shared" si="5392"/>
        <v/>
      </c>
      <c r="AH432" s="5" t="str">
        <f t="shared" si="5392"/>
        <v/>
      </c>
      <c r="AI432" s="5" t="str">
        <f t="shared" si="5392"/>
        <v/>
      </c>
      <c r="AJ432" s="5" t="str">
        <f t="shared" si="5392"/>
        <v/>
      </c>
      <c r="AK432" s="5" t="str">
        <f t="shared" si="5392"/>
        <v/>
      </c>
      <c r="AL432" s="5" t="str">
        <f t="shared" si="5392"/>
        <v/>
      </c>
      <c r="AM432" s="5" t="str">
        <f t="shared" si="5392"/>
        <v/>
      </c>
      <c r="AN432" s="5" t="str">
        <f t="shared" si="5393"/>
        <v/>
      </c>
      <c r="AO432" s="5" t="str">
        <f t="shared" si="5393"/>
        <v/>
      </c>
      <c r="AP432" s="5" t="str">
        <f t="shared" si="5393"/>
        <v/>
      </c>
      <c r="AQ432" s="5" t="str">
        <f t="shared" si="5393"/>
        <v/>
      </c>
      <c r="AR432" s="5" t="str">
        <f t="shared" si="5393"/>
        <v/>
      </c>
      <c r="AS432" s="5" t="str">
        <f t="shared" si="5393"/>
        <v/>
      </c>
      <c r="AT432" s="5" t="str">
        <f t="shared" si="5393"/>
        <v/>
      </c>
      <c r="AU432" s="5" t="str">
        <f t="shared" si="5393"/>
        <v/>
      </c>
      <c r="AV432" s="5" t="str">
        <f t="shared" si="5393"/>
        <v/>
      </c>
      <c r="AW432" s="5" t="str">
        <f t="shared" si="5393"/>
        <v/>
      </c>
      <c r="AX432" s="5" t="str">
        <f t="shared" si="5394"/>
        <v/>
      </c>
      <c r="AY432" s="5" t="str">
        <f t="shared" si="5394"/>
        <v/>
      </c>
      <c r="AZ432" s="5" t="str">
        <f t="shared" si="5394"/>
        <v/>
      </c>
      <c r="BA432" s="5" t="str">
        <f t="shared" si="5394"/>
        <v/>
      </c>
      <c r="BB432" s="5" t="str">
        <f t="shared" si="5394"/>
        <v/>
      </c>
      <c r="BC432" s="5" t="str">
        <f t="shared" si="5394"/>
        <v/>
      </c>
      <c r="BD432" s="5" t="str">
        <f t="shared" si="5394"/>
        <v/>
      </c>
      <c r="BE432" s="5" t="str">
        <f t="shared" si="5394"/>
        <v/>
      </c>
      <c r="BF432" s="5" t="str">
        <f t="shared" si="5394"/>
        <v/>
      </c>
      <c r="BG432" s="5" t="str">
        <f t="shared" si="5394"/>
        <v/>
      </c>
      <c r="BH432" s="5" t="str">
        <f t="shared" si="5395"/>
        <v/>
      </c>
      <c r="BI432" s="5" t="str">
        <f t="shared" si="5395"/>
        <v/>
      </c>
      <c r="BJ432" s="5" t="str">
        <f t="shared" si="5395"/>
        <v/>
      </c>
      <c r="BK432" s="5" t="str">
        <f t="shared" si="5395"/>
        <v/>
      </c>
      <c r="BL432" s="5" t="str">
        <f t="shared" si="5395"/>
        <v/>
      </c>
      <c r="BM432" s="5" t="str">
        <f t="shared" si="5395"/>
        <v/>
      </c>
      <c r="BN432" s="5" t="str">
        <f t="shared" si="5395"/>
        <v/>
      </c>
      <c r="BO432" s="5" t="str">
        <f t="shared" si="5395"/>
        <v/>
      </c>
      <c r="BP432" s="5" t="str">
        <f t="shared" si="5395"/>
        <v/>
      </c>
      <c r="BQ432" s="5" t="str">
        <f t="shared" si="5395"/>
        <v/>
      </c>
      <c r="BR432" s="5"/>
      <c r="BT432" s="5" t="str">
        <f t="shared" si="5320"/>
        <v/>
      </c>
      <c r="BU432" s="5" t="str">
        <f t="shared" si="5321"/>
        <v/>
      </c>
      <c r="BV432" s="5" t="str">
        <f t="shared" si="5322"/>
        <v/>
      </c>
      <c r="BW432" s="5" t="str">
        <f t="shared" si="5323"/>
        <v/>
      </c>
      <c r="BX432" s="5" t="str">
        <f t="shared" si="5324"/>
        <v/>
      </c>
      <c r="BY432" s="5" t="str">
        <f t="shared" si="5325"/>
        <v/>
      </c>
      <c r="BZ432" s="5" t="str">
        <f t="shared" si="5326"/>
        <v/>
      </c>
      <c r="CA432" s="5" t="str">
        <f t="shared" si="5327"/>
        <v/>
      </c>
      <c r="CB432" s="5" t="str">
        <f t="shared" si="5328"/>
        <v/>
      </c>
      <c r="CC432" s="5" t="str">
        <f t="shared" si="5329"/>
        <v/>
      </c>
      <c r="CD432" s="5" t="str">
        <f t="shared" si="5330"/>
        <v/>
      </c>
      <c r="CE432" s="5" t="str">
        <f t="shared" si="5331"/>
        <v/>
      </c>
      <c r="CF432" s="5" t="str">
        <f t="shared" si="5332"/>
        <v/>
      </c>
      <c r="CG432" s="5" t="str">
        <f t="shared" si="5333"/>
        <v/>
      </c>
      <c r="CH432" s="5" t="str">
        <f t="shared" si="5334"/>
        <v/>
      </c>
      <c r="CI432" s="5" t="str">
        <f t="shared" si="5335"/>
        <v/>
      </c>
      <c r="CJ432" s="5" t="str">
        <f t="shared" si="5336"/>
        <v/>
      </c>
      <c r="CK432" s="5" t="str">
        <f t="shared" si="5337"/>
        <v/>
      </c>
      <c r="CL432" s="5" t="str">
        <f t="shared" si="5338"/>
        <v/>
      </c>
      <c r="CM432" s="5" t="str">
        <f t="shared" si="5339"/>
        <v/>
      </c>
      <c r="CN432" s="5" t="str">
        <f t="shared" si="5340"/>
        <v/>
      </c>
      <c r="CO432" s="5" t="str">
        <f t="shared" si="5341"/>
        <v/>
      </c>
      <c r="CP432" s="5" t="str">
        <f t="shared" si="5342"/>
        <v/>
      </c>
      <c r="CQ432" s="5" t="str">
        <f t="shared" si="5343"/>
        <v/>
      </c>
      <c r="CR432" s="5" t="str">
        <f t="shared" si="5344"/>
        <v/>
      </c>
      <c r="CS432" s="5" t="str">
        <f t="shared" si="5345"/>
        <v/>
      </c>
      <c r="CT432" s="5" t="str">
        <f t="shared" si="5346"/>
        <v/>
      </c>
      <c r="CU432" s="5" t="str">
        <f t="shared" si="5347"/>
        <v/>
      </c>
      <c r="CV432" s="5" t="str">
        <f t="shared" si="5348"/>
        <v/>
      </c>
      <c r="CW432" s="5" t="str">
        <f t="shared" si="5349"/>
        <v/>
      </c>
      <c r="CX432" s="5" t="str">
        <f t="shared" si="5350"/>
        <v/>
      </c>
      <c r="CY432" s="5" t="str">
        <f t="shared" si="5351"/>
        <v/>
      </c>
      <c r="CZ432" s="5" t="str">
        <f t="shared" si="5352"/>
        <v/>
      </c>
      <c r="DA432" s="5" t="str">
        <f t="shared" si="5353"/>
        <v/>
      </c>
      <c r="DB432" s="5" t="str">
        <f t="shared" si="5354"/>
        <v/>
      </c>
      <c r="DC432" s="5" t="str">
        <f t="shared" si="5355"/>
        <v/>
      </c>
      <c r="DD432" s="5" t="str">
        <f t="shared" si="5356"/>
        <v/>
      </c>
      <c r="DE432" s="5" t="str">
        <f t="shared" si="5357"/>
        <v/>
      </c>
      <c r="DF432" s="5" t="str">
        <f t="shared" si="5358"/>
        <v/>
      </c>
      <c r="DG432" s="5" t="str">
        <f t="shared" si="5359"/>
        <v/>
      </c>
      <c r="DH432" s="5" t="str">
        <f t="shared" si="5360"/>
        <v/>
      </c>
      <c r="DI432" s="5" t="str">
        <f t="shared" si="5361"/>
        <v/>
      </c>
      <c r="DJ432" s="5" t="str">
        <f t="shared" si="5362"/>
        <v/>
      </c>
      <c r="DK432" s="5" t="str">
        <f t="shared" si="5363"/>
        <v/>
      </c>
      <c r="DL432" s="5" t="str">
        <f t="shared" si="5364"/>
        <v/>
      </c>
      <c r="DM432" s="5" t="str">
        <f t="shared" si="5365"/>
        <v/>
      </c>
      <c r="DN432" s="5" t="str">
        <f t="shared" si="5366"/>
        <v/>
      </c>
      <c r="DO432" s="5" t="str">
        <f t="shared" si="5367"/>
        <v/>
      </c>
      <c r="DP432" s="5" t="str">
        <f t="shared" si="5368"/>
        <v/>
      </c>
      <c r="DQ432" s="5" t="str">
        <f t="shared" si="5390"/>
        <v/>
      </c>
    </row>
    <row r="433" spans="1:121" x14ac:dyDescent="0.25">
      <c r="A433">
        <v>432</v>
      </c>
      <c r="B433" s="5">
        <v>1014099</v>
      </c>
      <c r="C433" t="str">
        <f t="shared" si="5369"/>
        <v>Jewett City Savings Bank - Jewett City, CT</v>
      </c>
      <c r="D433" s="21" t="s">
        <v>574</v>
      </c>
      <c r="E433" s="19" t="s">
        <v>3071</v>
      </c>
      <c r="F433" s="19" t="s">
        <v>3057</v>
      </c>
      <c r="G433" s="19"/>
      <c r="K433" s="27">
        <v>424</v>
      </c>
      <c r="L433" s="28" t="str">
        <f>IF(HLOOKUP('Peer Comparison Tool'!$E$6,StateDropdownData,K433+1,FALSE)=0,"",HLOOKUP('Peer Comparison Tool'!$E$6,StateDropdownData,K433+1,FALSE))</f>
        <v/>
      </c>
      <c r="M433" s="29" t="str">
        <f>IF(HLOOKUP('Peer Comparison Tool'!$E$6,[0]!DropdownData,K433+1,FALSE)=0,"",HLOOKUP('Peer Comparison Tool'!$E$6,[0]!DropdownData,K433+1,FALSE))</f>
        <v/>
      </c>
      <c r="N433" s="27">
        <v>424</v>
      </c>
      <c r="O433" s="28" t="str">
        <f>IF(HLOOKUP('Peer Comparison Tool'!$G$6,StateDropdownData,N433+1,FALSE)=0,"",HLOOKUP('Peer Comparison Tool'!$G$6,StateDropdownData,N433+1,FALSE))</f>
        <v/>
      </c>
      <c r="P433" s="29" t="str">
        <f>IF(HLOOKUP('Peer Comparison Tool'!$G$6,DropdownData,N433+1,FALSE)=0,"",HLOOKUP('Peer Comparison Tool'!$G$6,DropdownData,N433+1,FALSE))</f>
        <v/>
      </c>
      <c r="Q433" s="27">
        <v>424</v>
      </c>
      <c r="R433" s="28" t="str">
        <f>IF(HLOOKUP('Peer Comparison Tool'!$I$6,StateDropdownData,Q433+1,FALSE)=0,"",HLOOKUP('Peer Comparison Tool'!$I$6,StateDropdownData,Q433+1,FALSE))</f>
        <v/>
      </c>
      <c r="S433" s="29" t="str">
        <f>IF(HLOOKUP('Peer Comparison Tool'!$I$6,DropdownData,Q433+1,FALSE)=0,"",HLOOKUP('Peer Comparison Tool'!$I$6,DropdownData,Q433+1,FALSE))</f>
        <v/>
      </c>
      <c r="T433" s="5" t="str">
        <f t="shared" si="5391"/>
        <v/>
      </c>
      <c r="U433" s="5" t="str">
        <f t="shared" si="5391"/>
        <v/>
      </c>
      <c r="V433" s="5" t="str">
        <f t="shared" si="5391"/>
        <v/>
      </c>
      <c r="W433" s="5" t="str">
        <f t="shared" si="5391"/>
        <v/>
      </c>
      <c r="X433" s="5" t="str">
        <f t="shared" si="5391"/>
        <v/>
      </c>
      <c r="Y433" s="5" t="str">
        <f t="shared" si="5391"/>
        <v/>
      </c>
      <c r="Z433" s="5" t="str">
        <f t="shared" si="5391"/>
        <v/>
      </c>
      <c r="AA433" s="5" t="str">
        <f t="shared" si="5391"/>
        <v/>
      </c>
      <c r="AB433" s="5" t="str">
        <f t="shared" si="5391"/>
        <v/>
      </c>
      <c r="AC433" s="5" t="str">
        <f t="shared" si="5391"/>
        <v/>
      </c>
      <c r="AD433" s="5" t="str">
        <f t="shared" si="5392"/>
        <v/>
      </c>
      <c r="AE433" s="5" t="str">
        <f t="shared" si="5392"/>
        <v/>
      </c>
      <c r="AF433" s="5" t="str">
        <f t="shared" si="5392"/>
        <v/>
      </c>
      <c r="AG433" s="5" t="str">
        <f t="shared" si="5392"/>
        <v/>
      </c>
      <c r="AH433" s="5" t="str">
        <f t="shared" si="5392"/>
        <v/>
      </c>
      <c r="AI433" s="5" t="str">
        <f t="shared" si="5392"/>
        <v/>
      </c>
      <c r="AJ433" s="5" t="str">
        <f t="shared" si="5392"/>
        <v/>
      </c>
      <c r="AK433" s="5" t="str">
        <f t="shared" si="5392"/>
        <v/>
      </c>
      <c r="AL433" s="5" t="str">
        <f t="shared" si="5392"/>
        <v/>
      </c>
      <c r="AM433" s="5" t="str">
        <f t="shared" si="5392"/>
        <v/>
      </c>
      <c r="AN433" s="5" t="str">
        <f t="shared" si="5393"/>
        <v/>
      </c>
      <c r="AO433" s="5" t="str">
        <f t="shared" si="5393"/>
        <v/>
      </c>
      <c r="AP433" s="5" t="str">
        <f t="shared" si="5393"/>
        <v/>
      </c>
      <c r="AQ433" s="5" t="str">
        <f t="shared" si="5393"/>
        <v/>
      </c>
      <c r="AR433" s="5" t="str">
        <f t="shared" si="5393"/>
        <v/>
      </c>
      <c r="AS433" s="5" t="str">
        <f t="shared" si="5393"/>
        <v/>
      </c>
      <c r="AT433" s="5" t="str">
        <f t="shared" si="5393"/>
        <v/>
      </c>
      <c r="AU433" s="5" t="str">
        <f t="shared" si="5393"/>
        <v/>
      </c>
      <c r="AV433" s="5" t="str">
        <f t="shared" si="5393"/>
        <v/>
      </c>
      <c r="AW433" s="5" t="str">
        <f t="shared" si="5393"/>
        <v/>
      </c>
      <c r="AX433" s="5" t="str">
        <f t="shared" si="5394"/>
        <v/>
      </c>
      <c r="AY433" s="5" t="str">
        <f t="shared" si="5394"/>
        <v/>
      </c>
      <c r="AZ433" s="5" t="str">
        <f t="shared" si="5394"/>
        <v/>
      </c>
      <c r="BA433" s="5" t="str">
        <f t="shared" si="5394"/>
        <v/>
      </c>
      <c r="BB433" s="5" t="str">
        <f t="shared" si="5394"/>
        <v/>
      </c>
      <c r="BC433" s="5" t="str">
        <f t="shared" si="5394"/>
        <v/>
      </c>
      <c r="BD433" s="5" t="str">
        <f t="shared" si="5394"/>
        <v/>
      </c>
      <c r="BE433" s="5" t="str">
        <f t="shared" si="5394"/>
        <v/>
      </c>
      <c r="BF433" s="5" t="str">
        <f t="shared" si="5394"/>
        <v/>
      </c>
      <c r="BG433" s="5" t="str">
        <f t="shared" si="5394"/>
        <v/>
      </c>
      <c r="BH433" s="5" t="str">
        <f t="shared" si="5395"/>
        <v/>
      </c>
      <c r="BI433" s="5" t="str">
        <f t="shared" si="5395"/>
        <v/>
      </c>
      <c r="BJ433" s="5" t="str">
        <f t="shared" si="5395"/>
        <v/>
      </c>
      <c r="BK433" s="5" t="str">
        <f t="shared" si="5395"/>
        <v/>
      </c>
      <c r="BL433" s="5" t="str">
        <f t="shared" si="5395"/>
        <v/>
      </c>
      <c r="BM433" s="5" t="str">
        <f t="shared" si="5395"/>
        <v/>
      </c>
      <c r="BN433" s="5" t="str">
        <f t="shared" si="5395"/>
        <v/>
      </c>
      <c r="BO433" s="5" t="str">
        <f t="shared" si="5395"/>
        <v/>
      </c>
      <c r="BP433" s="5" t="str">
        <f t="shared" si="5395"/>
        <v/>
      </c>
      <c r="BQ433" s="5" t="str">
        <f t="shared" si="5395"/>
        <v/>
      </c>
      <c r="BR433" s="5"/>
      <c r="BT433" s="5" t="str">
        <f t="shared" si="5320"/>
        <v/>
      </c>
      <c r="BU433" s="5" t="str">
        <f t="shared" si="5321"/>
        <v/>
      </c>
      <c r="BV433" s="5" t="str">
        <f t="shared" si="5322"/>
        <v/>
      </c>
      <c r="BW433" s="5" t="str">
        <f t="shared" si="5323"/>
        <v/>
      </c>
      <c r="BX433" s="5" t="str">
        <f t="shared" si="5324"/>
        <v/>
      </c>
      <c r="BY433" s="5" t="str">
        <f t="shared" si="5325"/>
        <v/>
      </c>
      <c r="BZ433" s="5" t="str">
        <f t="shared" si="5326"/>
        <v/>
      </c>
      <c r="CA433" s="5" t="str">
        <f t="shared" si="5327"/>
        <v/>
      </c>
      <c r="CB433" s="5" t="str">
        <f t="shared" si="5328"/>
        <v/>
      </c>
      <c r="CC433" s="5" t="str">
        <f t="shared" si="5329"/>
        <v/>
      </c>
      <c r="CD433" s="5" t="str">
        <f t="shared" si="5330"/>
        <v/>
      </c>
      <c r="CE433" s="5" t="str">
        <f t="shared" si="5331"/>
        <v/>
      </c>
      <c r="CF433" s="5" t="str">
        <f t="shared" si="5332"/>
        <v/>
      </c>
      <c r="CG433" s="5" t="str">
        <f t="shared" si="5333"/>
        <v/>
      </c>
      <c r="CH433" s="5" t="str">
        <f t="shared" si="5334"/>
        <v/>
      </c>
      <c r="CI433" s="5" t="str">
        <f t="shared" si="5335"/>
        <v/>
      </c>
      <c r="CJ433" s="5" t="str">
        <f t="shared" si="5336"/>
        <v/>
      </c>
      <c r="CK433" s="5" t="str">
        <f t="shared" si="5337"/>
        <v/>
      </c>
      <c r="CL433" s="5" t="str">
        <f t="shared" si="5338"/>
        <v/>
      </c>
      <c r="CM433" s="5" t="str">
        <f t="shared" si="5339"/>
        <v/>
      </c>
      <c r="CN433" s="5" t="str">
        <f t="shared" si="5340"/>
        <v/>
      </c>
      <c r="CO433" s="5" t="str">
        <f t="shared" si="5341"/>
        <v/>
      </c>
      <c r="CP433" s="5" t="str">
        <f t="shared" si="5342"/>
        <v/>
      </c>
      <c r="CQ433" s="5" t="str">
        <f t="shared" si="5343"/>
        <v/>
      </c>
      <c r="CR433" s="5" t="str">
        <f t="shared" si="5344"/>
        <v/>
      </c>
      <c r="CS433" s="5" t="str">
        <f t="shared" si="5345"/>
        <v/>
      </c>
      <c r="CT433" s="5" t="str">
        <f t="shared" si="5346"/>
        <v/>
      </c>
      <c r="CU433" s="5" t="str">
        <f t="shared" si="5347"/>
        <v/>
      </c>
      <c r="CV433" s="5" t="str">
        <f t="shared" si="5348"/>
        <v/>
      </c>
      <c r="CW433" s="5" t="str">
        <f t="shared" si="5349"/>
        <v/>
      </c>
      <c r="CX433" s="5" t="str">
        <f t="shared" si="5350"/>
        <v/>
      </c>
      <c r="CY433" s="5" t="str">
        <f t="shared" si="5351"/>
        <v/>
      </c>
      <c r="CZ433" s="5" t="str">
        <f t="shared" si="5352"/>
        <v/>
      </c>
      <c r="DA433" s="5" t="str">
        <f t="shared" si="5353"/>
        <v/>
      </c>
      <c r="DB433" s="5" t="str">
        <f t="shared" si="5354"/>
        <v/>
      </c>
      <c r="DC433" s="5" t="str">
        <f t="shared" si="5355"/>
        <v/>
      </c>
      <c r="DD433" s="5" t="str">
        <f t="shared" si="5356"/>
        <v/>
      </c>
      <c r="DE433" s="5" t="str">
        <f t="shared" si="5357"/>
        <v/>
      </c>
      <c r="DF433" s="5" t="str">
        <f t="shared" si="5358"/>
        <v/>
      </c>
      <c r="DG433" s="5" t="str">
        <f t="shared" si="5359"/>
        <v/>
      </c>
      <c r="DH433" s="5" t="str">
        <f t="shared" si="5360"/>
        <v/>
      </c>
      <c r="DI433" s="5" t="str">
        <f t="shared" si="5361"/>
        <v/>
      </c>
      <c r="DJ433" s="5" t="str">
        <f t="shared" si="5362"/>
        <v/>
      </c>
      <c r="DK433" s="5" t="str">
        <f t="shared" si="5363"/>
        <v/>
      </c>
      <c r="DL433" s="5" t="str">
        <f t="shared" si="5364"/>
        <v/>
      </c>
      <c r="DM433" s="5" t="str">
        <f t="shared" si="5365"/>
        <v/>
      </c>
      <c r="DN433" s="5" t="str">
        <f t="shared" si="5366"/>
        <v/>
      </c>
      <c r="DO433" s="5" t="str">
        <f t="shared" si="5367"/>
        <v/>
      </c>
      <c r="DP433" s="5" t="str">
        <f t="shared" si="5368"/>
        <v/>
      </c>
      <c r="DQ433" s="5" t="str">
        <f t="shared" si="5390"/>
        <v/>
      </c>
    </row>
    <row r="434" spans="1:121" x14ac:dyDescent="0.25">
      <c r="A434">
        <v>433</v>
      </c>
      <c r="B434" s="5">
        <v>1011183</v>
      </c>
      <c r="C434" t="str">
        <f t="shared" si="5369"/>
        <v>Liberty Bank - Middletown, CT</v>
      </c>
      <c r="D434" s="21" t="s">
        <v>387</v>
      </c>
      <c r="E434" s="19" t="s">
        <v>3072</v>
      </c>
      <c r="F434" s="19" t="s">
        <v>3057</v>
      </c>
      <c r="G434" s="19"/>
      <c r="K434" s="27">
        <v>425</v>
      </c>
      <c r="L434" s="28" t="str">
        <f>IF(HLOOKUP('Peer Comparison Tool'!$E$6,StateDropdownData,K434+1,FALSE)=0,"",HLOOKUP('Peer Comparison Tool'!$E$6,StateDropdownData,K434+1,FALSE))</f>
        <v/>
      </c>
      <c r="M434" s="29" t="str">
        <f>IF(HLOOKUP('Peer Comparison Tool'!$E$6,[0]!DropdownData,K434+1,FALSE)=0,"",HLOOKUP('Peer Comparison Tool'!$E$6,[0]!DropdownData,K434+1,FALSE))</f>
        <v/>
      </c>
      <c r="N434" s="27">
        <v>425</v>
      </c>
      <c r="O434" s="28" t="str">
        <f>IF(HLOOKUP('Peer Comparison Tool'!$G$6,StateDropdownData,N434+1,FALSE)=0,"",HLOOKUP('Peer Comparison Tool'!$G$6,StateDropdownData,N434+1,FALSE))</f>
        <v/>
      </c>
      <c r="P434" s="29" t="str">
        <f>IF(HLOOKUP('Peer Comparison Tool'!$G$6,DropdownData,N434+1,FALSE)=0,"",HLOOKUP('Peer Comparison Tool'!$G$6,DropdownData,N434+1,FALSE))</f>
        <v/>
      </c>
      <c r="Q434" s="27">
        <v>425</v>
      </c>
      <c r="R434" s="28" t="str">
        <f>IF(HLOOKUP('Peer Comparison Tool'!$I$6,StateDropdownData,Q434+1,FALSE)=0,"",HLOOKUP('Peer Comparison Tool'!$I$6,StateDropdownData,Q434+1,FALSE))</f>
        <v/>
      </c>
      <c r="S434" s="29" t="str">
        <f>IF(HLOOKUP('Peer Comparison Tool'!$I$6,DropdownData,Q434+1,FALSE)=0,"",HLOOKUP('Peer Comparison Tool'!$I$6,DropdownData,Q434+1,FALSE))</f>
        <v/>
      </c>
      <c r="T434" s="5" t="str">
        <f t="shared" si="5391"/>
        <v/>
      </c>
      <c r="U434" s="5" t="str">
        <f t="shared" si="5391"/>
        <v/>
      </c>
      <c r="V434" s="5" t="str">
        <f t="shared" si="5391"/>
        <v/>
      </c>
      <c r="W434" s="5" t="str">
        <f t="shared" si="5391"/>
        <v/>
      </c>
      <c r="X434" s="5" t="str">
        <f t="shared" si="5391"/>
        <v/>
      </c>
      <c r="Y434" s="5" t="str">
        <f t="shared" si="5391"/>
        <v/>
      </c>
      <c r="Z434" s="5" t="str">
        <f t="shared" si="5391"/>
        <v/>
      </c>
      <c r="AA434" s="5" t="str">
        <f t="shared" si="5391"/>
        <v/>
      </c>
      <c r="AB434" s="5" t="str">
        <f t="shared" si="5391"/>
        <v/>
      </c>
      <c r="AC434" s="5" t="str">
        <f t="shared" si="5391"/>
        <v/>
      </c>
      <c r="AD434" s="5" t="str">
        <f t="shared" si="5392"/>
        <v/>
      </c>
      <c r="AE434" s="5" t="str">
        <f t="shared" si="5392"/>
        <v/>
      </c>
      <c r="AF434" s="5" t="str">
        <f t="shared" si="5392"/>
        <v/>
      </c>
      <c r="AG434" s="5" t="str">
        <f t="shared" si="5392"/>
        <v/>
      </c>
      <c r="AH434" s="5" t="str">
        <f t="shared" si="5392"/>
        <v/>
      </c>
      <c r="AI434" s="5" t="str">
        <f t="shared" si="5392"/>
        <v/>
      </c>
      <c r="AJ434" s="5" t="str">
        <f t="shared" si="5392"/>
        <v/>
      </c>
      <c r="AK434" s="5" t="str">
        <f t="shared" si="5392"/>
        <v/>
      </c>
      <c r="AL434" s="5" t="str">
        <f t="shared" si="5392"/>
        <v/>
      </c>
      <c r="AM434" s="5" t="str">
        <f t="shared" si="5392"/>
        <v/>
      </c>
      <c r="AN434" s="5" t="str">
        <f t="shared" si="5393"/>
        <v/>
      </c>
      <c r="AO434" s="5" t="str">
        <f t="shared" si="5393"/>
        <v/>
      </c>
      <c r="AP434" s="5" t="str">
        <f t="shared" si="5393"/>
        <v/>
      </c>
      <c r="AQ434" s="5" t="str">
        <f t="shared" si="5393"/>
        <v/>
      </c>
      <c r="AR434" s="5" t="str">
        <f t="shared" si="5393"/>
        <v/>
      </c>
      <c r="AS434" s="5" t="str">
        <f t="shared" si="5393"/>
        <v/>
      </c>
      <c r="AT434" s="5" t="str">
        <f t="shared" si="5393"/>
        <v/>
      </c>
      <c r="AU434" s="5" t="str">
        <f t="shared" si="5393"/>
        <v/>
      </c>
      <c r="AV434" s="5" t="str">
        <f t="shared" si="5393"/>
        <v/>
      </c>
      <c r="AW434" s="5" t="str">
        <f t="shared" si="5393"/>
        <v/>
      </c>
      <c r="AX434" s="5" t="str">
        <f t="shared" si="5394"/>
        <v/>
      </c>
      <c r="AY434" s="5" t="str">
        <f t="shared" si="5394"/>
        <v/>
      </c>
      <c r="AZ434" s="5" t="str">
        <f t="shared" si="5394"/>
        <v/>
      </c>
      <c r="BA434" s="5" t="str">
        <f t="shared" si="5394"/>
        <v/>
      </c>
      <c r="BB434" s="5" t="str">
        <f t="shared" si="5394"/>
        <v/>
      </c>
      <c r="BC434" s="5" t="str">
        <f t="shared" si="5394"/>
        <v/>
      </c>
      <c r="BD434" s="5" t="str">
        <f t="shared" si="5394"/>
        <v/>
      </c>
      <c r="BE434" s="5" t="str">
        <f t="shared" si="5394"/>
        <v/>
      </c>
      <c r="BF434" s="5" t="str">
        <f t="shared" si="5394"/>
        <v/>
      </c>
      <c r="BG434" s="5" t="str">
        <f t="shared" si="5394"/>
        <v/>
      </c>
      <c r="BH434" s="5" t="str">
        <f t="shared" si="5395"/>
        <v/>
      </c>
      <c r="BI434" s="5" t="str">
        <f t="shared" si="5395"/>
        <v/>
      </c>
      <c r="BJ434" s="5" t="str">
        <f t="shared" si="5395"/>
        <v/>
      </c>
      <c r="BK434" s="5" t="str">
        <f t="shared" si="5395"/>
        <v/>
      </c>
      <c r="BL434" s="5" t="str">
        <f t="shared" si="5395"/>
        <v/>
      </c>
      <c r="BM434" s="5" t="str">
        <f t="shared" si="5395"/>
        <v/>
      </c>
      <c r="BN434" s="5" t="str">
        <f t="shared" si="5395"/>
        <v/>
      </c>
      <c r="BO434" s="5" t="str">
        <f t="shared" si="5395"/>
        <v/>
      </c>
      <c r="BP434" s="5" t="str">
        <f t="shared" si="5395"/>
        <v/>
      </c>
      <c r="BQ434" s="5" t="str">
        <f t="shared" si="5395"/>
        <v/>
      </c>
      <c r="BR434" s="5"/>
      <c r="BT434" s="5" t="str">
        <f t="shared" si="5320"/>
        <v/>
      </c>
      <c r="BU434" s="5" t="str">
        <f t="shared" si="5321"/>
        <v/>
      </c>
      <c r="BV434" s="5" t="str">
        <f t="shared" si="5322"/>
        <v/>
      </c>
      <c r="BW434" s="5" t="str">
        <f t="shared" si="5323"/>
        <v/>
      </c>
      <c r="BX434" s="5" t="str">
        <f t="shared" si="5324"/>
        <v/>
      </c>
      <c r="BY434" s="5" t="str">
        <f t="shared" si="5325"/>
        <v/>
      </c>
      <c r="BZ434" s="5" t="str">
        <f t="shared" si="5326"/>
        <v/>
      </c>
      <c r="CA434" s="5" t="str">
        <f t="shared" si="5327"/>
        <v/>
      </c>
      <c r="CB434" s="5" t="str">
        <f t="shared" si="5328"/>
        <v/>
      </c>
      <c r="CC434" s="5" t="str">
        <f t="shared" si="5329"/>
        <v/>
      </c>
      <c r="CD434" s="5" t="str">
        <f t="shared" si="5330"/>
        <v/>
      </c>
      <c r="CE434" s="5" t="str">
        <f t="shared" si="5331"/>
        <v/>
      </c>
      <c r="CF434" s="5" t="str">
        <f t="shared" si="5332"/>
        <v/>
      </c>
      <c r="CG434" s="5" t="str">
        <f t="shared" si="5333"/>
        <v/>
      </c>
      <c r="CH434" s="5" t="str">
        <f t="shared" si="5334"/>
        <v/>
      </c>
      <c r="CI434" s="5" t="str">
        <f t="shared" si="5335"/>
        <v/>
      </c>
      <c r="CJ434" s="5" t="str">
        <f t="shared" si="5336"/>
        <v/>
      </c>
      <c r="CK434" s="5" t="str">
        <f t="shared" si="5337"/>
        <v/>
      </c>
      <c r="CL434" s="5" t="str">
        <f t="shared" si="5338"/>
        <v/>
      </c>
      <c r="CM434" s="5" t="str">
        <f t="shared" si="5339"/>
        <v/>
      </c>
      <c r="CN434" s="5" t="str">
        <f t="shared" si="5340"/>
        <v/>
      </c>
      <c r="CO434" s="5" t="str">
        <f t="shared" si="5341"/>
        <v/>
      </c>
      <c r="CP434" s="5" t="str">
        <f t="shared" si="5342"/>
        <v/>
      </c>
      <c r="CQ434" s="5" t="str">
        <f t="shared" si="5343"/>
        <v/>
      </c>
      <c r="CR434" s="5" t="str">
        <f t="shared" si="5344"/>
        <v/>
      </c>
      <c r="CS434" s="5" t="str">
        <f t="shared" si="5345"/>
        <v/>
      </c>
      <c r="CT434" s="5" t="str">
        <f t="shared" si="5346"/>
        <v/>
      </c>
      <c r="CU434" s="5" t="str">
        <f t="shared" si="5347"/>
        <v/>
      </c>
      <c r="CV434" s="5" t="str">
        <f t="shared" si="5348"/>
        <v/>
      </c>
      <c r="CW434" s="5" t="str">
        <f t="shared" si="5349"/>
        <v/>
      </c>
      <c r="CX434" s="5" t="str">
        <f t="shared" si="5350"/>
        <v/>
      </c>
      <c r="CY434" s="5" t="str">
        <f t="shared" si="5351"/>
        <v/>
      </c>
      <c r="CZ434" s="5" t="str">
        <f t="shared" si="5352"/>
        <v/>
      </c>
      <c r="DA434" s="5" t="str">
        <f t="shared" si="5353"/>
        <v/>
      </c>
      <c r="DB434" s="5" t="str">
        <f t="shared" si="5354"/>
        <v/>
      </c>
      <c r="DC434" s="5" t="str">
        <f t="shared" si="5355"/>
        <v/>
      </c>
      <c r="DD434" s="5" t="str">
        <f t="shared" si="5356"/>
        <v/>
      </c>
      <c r="DE434" s="5" t="str">
        <f t="shared" si="5357"/>
        <v/>
      </c>
      <c r="DF434" s="5" t="str">
        <f t="shared" si="5358"/>
        <v/>
      </c>
      <c r="DG434" s="5" t="str">
        <f t="shared" si="5359"/>
        <v/>
      </c>
      <c r="DH434" s="5" t="str">
        <f t="shared" si="5360"/>
        <v/>
      </c>
      <c r="DI434" s="5" t="str">
        <f t="shared" si="5361"/>
        <v/>
      </c>
      <c r="DJ434" s="5" t="str">
        <f t="shared" si="5362"/>
        <v/>
      </c>
      <c r="DK434" s="5" t="str">
        <f t="shared" si="5363"/>
        <v/>
      </c>
      <c r="DL434" s="5" t="str">
        <f t="shared" si="5364"/>
        <v/>
      </c>
      <c r="DM434" s="5" t="str">
        <f t="shared" si="5365"/>
        <v/>
      </c>
      <c r="DN434" s="5" t="str">
        <f t="shared" si="5366"/>
        <v/>
      </c>
      <c r="DO434" s="5" t="str">
        <f t="shared" si="5367"/>
        <v/>
      </c>
      <c r="DP434" s="5" t="str">
        <f t="shared" si="5368"/>
        <v/>
      </c>
      <c r="DQ434" s="5" t="str">
        <f t="shared" si="5390"/>
        <v/>
      </c>
    </row>
    <row r="435" spans="1:121" x14ac:dyDescent="0.25">
      <c r="A435">
        <v>434</v>
      </c>
      <c r="B435" s="5">
        <v>4219902</v>
      </c>
      <c r="C435" t="str">
        <f t="shared" si="5369"/>
        <v>New Haven Bank - New Haven, CT</v>
      </c>
      <c r="D435" s="21" t="s">
        <v>9096</v>
      </c>
      <c r="E435" s="19" t="s">
        <v>3082</v>
      </c>
      <c r="F435" s="19" t="s">
        <v>3057</v>
      </c>
      <c r="G435" s="19"/>
      <c r="K435" s="27">
        <v>426</v>
      </c>
      <c r="L435" s="28" t="str">
        <f>IF(HLOOKUP('Peer Comparison Tool'!$E$6,StateDropdownData,K435+1,FALSE)=0,"",HLOOKUP('Peer Comparison Tool'!$E$6,StateDropdownData,K435+1,FALSE))</f>
        <v/>
      </c>
      <c r="M435" s="29" t="str">
        <f>IF(HLOOKUP('Peer Comparison Tool'!$E$6,[0]!DropdownData,K435+1,FALSE)=0,"",HLOOKUP('Peer Comparison Tool'!$E$6,[0]!DropdownData,K435+1,FALSE))</f>
        <v/>
      </c>
      <c r="N435" s="27">
        <v>426</v>
      </c>
      <c r="O435" s="28" t="str">
        <f>IF(HLOOKUP('Peer Comparison Tool'!$G$6,StateDropdownData,N435+1,FALSE)=0,"",HLOOKUP('Peer Comparison Tool'!$G$6,StateDropdownData,N435+1,FALSE))</f>
        <v/>
      </c>
      <c r="P435" s="29" t="str">
        <f>IF(HLOOKUP('Peer Comparison Tool'!$G$6,DropdownData,N435+1,FALSE)=0,"",HLOOKUP('Peer Comparison Tool'!$G$6,DropdownData,N435+1,FALSE))</f>
        <v/>
      </c>
      <c r="Q435" s="27">
        <v>426</v>
      </c>
      <c r="R435" s="28" t="str">
        <f>IF(HLOOKUP('Peer Comparison Tool'!$I$6,StateDropdownData,Q435+1,FALSE)=0,"",HLOOKUP('Peer Comparison Tool'!$I$6,StateDropdownData,Q435+1,FALSE))</f>
        <v/>
      </c>
      <c r="S435" s="29" t="str">
        <f>IF(HLOOKUP('Peer Comparison Tool'!$I$6,DropdownData,Q435+1,FALSE)=0,"",HLOOKUP('Peer Comparison Tool'!$I$6,DropdownData,Q435+1,FALSE))</f>
        <v/>
      </c>
      <c r="T435" s="5" t="str">
        <f t="shared" si="5391"/>
        <v/>
      </c>
      <c r="U435" s="5" t="str">
        <f t="shared" si="5391"/>
        <v/>
      </c>
      <c r="V435" s="5" t="str">
        <f t="shared" si="5391"/>
        <v/>
      </c>
      <c r="W435" s="5" t="str">
        <f t="shared" si="5391"/>
        <v/>
      </c>
      <c r="X435" s="5" t="str">
        <f t="shared" si="5391"/>
        <v/>
      </c>
      <c r="Y435" s="5" t="str">
        <f t="shared" si="5391"/>
        <v/>
      </c>
      <c r="Z435" s="5" t="str">
        <f t="shared" si="5391"/>
        <v/>
      </c>
      <c r="AA435" s="5" t="str">
        <f t="shared" si="5391"/>
        <v/>
      </c>
      <c r="AB435" s="5" t="str">
        <f t="shared" si="5391"/>
        <v/>
      </c>
      <c r="AC435" s="5" t="str">
        <f t="shared" si="5391"/>
        <v/>
      </c>
      <c r="AD435" s="5" t="str">
        <f t="shared" si="5392"/>
        <v/>
      </c>
      <c r="AE435" s="5" t="str">
        <f t="shared" si="5392"/>
        <v/>
      </c>
      <c r="AF435" s="5" t="str">
        <f t="shared" si="5392"/>
        <v/>
      </c>
      <c r="AG435" s="5" t="str">
        <f t="shared" si="5392"/>
        <v/>
      </c>
      <c r="AH435" s="5" t="str">
        <f t="shared" si="5392"/>
        <v/>
      </c>
      <c r="AI435" s="5" t="str">
        <f t="shared" si="5392"/>
        <v/>
      </c>
      <c r="AJ435" s="5" t="str">
        <f t="shared" si="5392"/>
        <v/>
      </c>
      <c r="AK435" s="5" t="str">
        <f t="shared" si="5392"/>
        <v/>
      </c>
      <c r="AL435" s="5" t="str">
        <f t="shared" si="5392"/>
        <v/>
      </c>
      <c r="AM435" s="5" t="str">
        <f t="shared" si="5392"/>
        <v/>
      </c>
      <c r="AN435" s="5" t="str">
        <f t="shared" si="5393"/>
        <v/>
      </c>
      <c r="AO435" s="5" t="str">
        <f t="shared" si="5393"/>
        <v/>
      </c>
      <c r="AP435" s="5" t="str">
        <f t="shared" si="5393"/>
        <v/>
      </c>
      <c r="AQ435" s="5" t="str">
        <f t="shared" si="5393"/>
        <v/>
      </c>
      <c r="AR435" s="5" t="str">
        <f t="shared" si="5393"/>
        <v/>
      </c>
      <c r="AS435" s="5" t="str">
        <f t="shared" si="5393"/>
        <v/>
      </c>
      <c r="AT435" s="5" t="str">
        <f t="shared" si="5393"/>
        <v/>
      </c>
      <c r="AU435" s="5" t="str">
        <f t="shared" si="5393"/>
        <v/>
      </c>
      <c r="AV435" s="5" t="str">
        <f t="shared" si="5393"/>
        <v/>
      </c>
      <c r="AW435" s="5" t="str">
        <f t="shared" si="5393"/>
        <v/>
      </c>
      <c r="AX435" s="5" t="str">
        <f t="shared" si="5394"/>
        <v/>
      </c>
      <c r="AY435" s="5" t="str">
        <f t="shared" si="5394"/>
        <v/>
      </c>
      <c r="AZ435" s="5" t="str">
        <f t="shared" si="5394"/>
        <v/>
      </c>
      <c r="BA435" s="5" t="str">
        <f t="shared" si="5394"/>
        <v/>
      </c>
      <c r="BB435" s="5" t="str">
        <f t="shared" si="5394"/>
        <v/>
      </c>
      <c r="BC435" s="5" t="str">
        <f t="shared" si="5394"/>
        <v/>
      </c>
      <c r="BD435" s="5" t="str">
        <f t="shared" si="5394"/>
        <v/>
      </c>
      <c r="BE435" s="5" t="str">
        <f t="shared" si="5394"/>
        <v/>
      </c>
      <c r="BF435" s="5" t="str">
        <f t="shared" si="5394"/>
        <v/>
      </c>
      <c r="BG435" s="5" t="str">
        <f t="shared" si="5394"/>
        <v/>
      </c>
      <c r="BH435" s="5" t="str">
        <f t="shared" si="5395"/>
        <v/>
      </c>
      <c r="BI435" s="5" t="str">
        <f t="shared" si="5395"/>
        <v/>
      </c>
      <c r="BJ435" s="5" t="str">
        <f t="shared" si="5395"/>
        <v/>
      </c>
      <c r="BK435" s="5" t="str">
        <f t="shared" si="5395"/>
        <v/>
      </c>
      <c r="BL435" s="5" t="str">
        <f t="shared" si="5395"/>
        <v/>
      </c>
      <c r="BM435" s="5" t="str">
        <f t="shared" si="5395"/>
        <v/>
      </c>
      <c r="BN435" s="5" t="str">
        <f t="shared" si="5395"/>
        <v/>
      </c>
      <c r="BO435" s="5" t="str">
        <f t="shared" si="5395"/>
        <v/>
      </c>
      <c r="BP435" s="5" t="str">
        <f t="shared" si="5395"/>
        <v/>
      </c>
      <c r="BQ435" s="5" t="str">
        <f t="shared" si="5395"/>
        <v/>
      </c>
      <c r="BR435" s="5"/>
      <c r="BT435" s="5" t="str">
        <f t="shared" si="5320"/>
        <v/>
      </c>
      <c r="BU435" s="5" t="str">
        <f t="shared" si="5321"/>
        <v/>
      </c>
      <c r="BV435" s="5" t="str">
        <f t="shared" si="5322"/>
        <v/>
      </c>
      <c r="BW435" s="5" t="str">
        <f t="shared" si="5323"/>
        <v/>
      </c>
      <c r="BX435" s="5" t="str">
        <f t="shared" si="5324"/>
        <v/>
      </c>
      <c r="BY435" s="5" t="str">
        <f t="shared" si="5325"/>
        <v/>
      </c>
      <c r="BZ435" s="5" t="str">
        <f t="shared" si="5326"/>
        <v/>
      </c>
      <c r="CA435" s="5" t="str">
        <f t="shared" si="5327"/>
        <v/>
      </c>
      <c r="CB435" s="5" t="str">
        <f t="shared" si="5328"/>
        <v/>
      </c>
      <c r="CC435" s="5" t="str">
        <f t="shared" si="5329"/>
        <v/>
      </c>
      <c r="CD435" s="5" t="str">
        <f t="shared" si="5330"/>
        <v/>
      </c>
      <c r="CE435" s="5" t="str">
        <f t="shared" si="5331"/>
        <v/>
      </c>
      <c r="CF435" s="5" t="str">
        <f t="shared" si="5332"/>
        <v/>
      </c>
      <c r="CG435" s="5" t="str">
        <f t="shared" si="5333"/>
        <v/>
      </c>
      <c r="CH435" s="5" t="str">
        <f t="shared" si="5334"/>
        <v/>
      </c>
      <c r="CI435" s="5" t="str">
        <f t="shared" si="5335"/>
        <v/>
      </c>
      <c r="CJ435" s="5" t="str">
        <f t="shared" si="5336"/>
        <v/>
      </c>
      <c r="CK435" s="5" t="str">
        <f t="shared" si="5337"/>
        <v/>
      </c>
      <c r="CL435" s="5" t="str">
        <f t="shared" si="5338"/>
        <v/>
      </c>
      <c r="CM435" s="5" t="str">
        <f t="shared" si="5339"/>
        <v/>
      </c>
      <c r="CN435" s="5" t="str">
        <f t="shared" si="5340"/>
        <v/>
      </c>
      <c r="CO435" s="5" t="str">
        <f t="shared" si="5341"/>
        <v/>
      </c>
      <c r="CP435" s="5" t="str">
        <f t="shared" si="5342"/>
        <v/>
      </c>
      <c r="CQ435" s="5" t="str">
        <f t="shared" si="5343"/>
        <v/>
      </c>
      <c r="CR435" s="5" t="str">
        <f t="shared" si="5344"/>
        <v/>
      </c>
      <c r="CS435" s="5" t="str">
        <f t="shared" si="5345"/>
        <v/>
      </c>
      <c r="CT435" s="5" t="str">
        <f t="shared" si="5346"/>
        <v/>
      </c>
      <c r="CU435" s="5" t="str">
        <f t="shared" si="5347"/>
        <v/>
      </c>
      <c r="CV435" s="5" t="str">
        <f t="shared" si="5348"/>
        <v/>
      </c>
      <c r="CW435" s="5" t="str">
        <f t="shared" si="5349"/>
        <v/>
      </c>
      <c r="CX435" s="5" t="str">
        <f t="shared" si="5350"/>
        <v/>
      </c>
      <c r="CY435" s="5" t="str">
        <f t="shared" si="5351"/>
        <v/>
      </c>
      <c r="CZ435" s="5" t="str">
        <f t="shared" si="5352"/>
        <v/>
      </c>
      <c r="DA435" s="5" t="str">
        <f t="shared" si="5353"/>
        <v/>
      </c>
      <c r="DB435" s="5" t="str">
        <f t="shared" si="5354"/>
        <v/>
      </c>
      <c r="DC435" s="5" t="str">
        <f t="shared" si="5355"/>
        <v/>
      </c>
      <c r="DD435" s="5" t="str">
        <f t="shared" si="5356"/>
        <v/>
      </c>
      <c r="DE435" s="5" t="str">
        <f t="shared" si="5357"/>
        <v/>
      </c>
      <c r="DF435" s="5" t="str">
        <f t="shared" si="5358"/>
        <v/>
      </c>
      <c r="DG435" s="5" t="str">
        <f t="shared" si="5359"/>
        <v/>
      </c>
      <c r="DH435" s="5" t="str">
        <f t="shared" si="5360"/>
        <v/>
      </c>
      <c r="DI435" s="5" t="str">
        <f t="shared" si="5361"/>
        <v/>
      </c>
      <c r="DJ435" s="5" t="str">
        <f t="shared" si="5362"/>
        <v/>
      </c>
      <c r="DK435" s="5" t="str">
        <f t="shared" si="5363"/>
        <v/>
      </c>
      <c r="DL435" s="5" t="str">
        <f t="shared" si="5364"/>
        <v/>
      </c>
      <c r="DM435" s="5" t="str">
        <f t="shared" si="5365"/>
        <v/>
      </c>
      <c r="DN435" s="5" t="str">
        <f t="shared" si="5366"/>
        <v/>
      </c>
      <c r="DO435" s="5" t="str">
        <f t="shared" si="5367"/>
        <v/>
      </c>
      <c r="DP435" s="5" t="str">
        <f t="shared" si="5368"/>
        <v/>
      </c>
      <c r="DQ435" s="5" t="str">
        <f t="shared" si="5390"/>
        <v/>
      </c>
    </row>
    <row r="436" spans="1:121" x14ac:dyDescent="0.25">
      <c r="A436">
        <v>435</v>
      </c>
      <c r="B436" s="5">
        <v>1010261</v>
      </c>
      <c r="C436" t="str">
        <f t="shared" si="5369"/>
        <v>Newtown Savings Bank - Newtown, CT</v>
      </c>
      <c r="D436" s="21" t="s">
        <v>389</v>
      </c>
      <c r="E436" s="19" t="s">
        <v>3076</v>
      </c>
      <c r="F436" s="19" t="s">
        <v>3057</v>
      </c>
      <c r="G436" s="19"/>
      <c r="K436" s="27">
        <v>427</v>
      </c>
      <c r="L436" s="28" t="str">
        <f>IF(HLOOKUP('Peer Comparison Tool'!$E$6,StateDropdownData,K436+1,FALSE)=0,"",HLOOKUP('Peer Comparison Tool'!$E$6,StateDropdownData,K436+1,FALSE))</f>
        <v/>
      </c>
      <c r="M436" s="29" t="str">
        <f>IF(HLOOKUP('Peer Comparison Tool'!$E$6,[0]!DropdownData,K436+1,FALSE)=0,"",HLOOKUP('Peer Comparison Tool'!$E$6,[0]!DropdownData,K436+1,FALSE))</f>
        <v/>
      </c>
      <c r="N436" s="27">
        <v>427</v>
      </c>
      <c r="O436" s="28" t="str">
        <f>IF(HLOOKUP('Peer Comparison Tool'!$G$6,StateDropdownData,N436+1,FALSE)=0,"",HLOOKUP('Peer Comparison Tool'!$G$6,StateDropdownData,N436+1,FALSE))</f>
        <v/>
      </c>
      <c r="P436" s="29" t="str">
        <f>IF(HLOOKUP('Peer Comparison Tool'!$G$6,DropdownData,N436+1,FALSE)=0,"",HLOOKUP('Peer Comparison Tool'!$G$6,DropdownData,N436+1,FALSE))</f>
        <v/>
      </c>
      <c r="Q436" s="27">
        <v>427</v>
      </c>
      <c r="R436" s="28" t="str">
        <f>IF(HLOOKUP('Peer Comparison Tool'!$I$6,StateDropdownData,Q436+1,FALSE)=0,"",HLOOKUP('Peer Comparison Tool'!$I$6,StateDropdownData,Q436+1,FALSE))</f>
        <v/>
      </c>
      <c r="S436" s="29" t="str">
        <f>IF(HLOOKUP('Peer Comparison Tool'!$I$6,DropdownData,Q436+1,FALSE)=0,"",HLOOKUP('Peer Comparison Tool'!$I$6,DropdownData,Q436+1,FALSE))</f>
        <v/>
      </c>
      <c r="T436" s="5" t="str">
        <f t="shared" si="5391"/>
        <v/>
      </c>
      <c r="U436" s="5" t="str">
        <f t="shared" si="5391"/>
        <v/>
      </c>
      <c r="V436" s="5" t="str">
        <f t="shared" si="5391"/>
        <v/>
      </c>
      <c r="W436" s="5" t="str">
        <f t="shared" si="5391"/>
        <v/>
      </c>
      <c r="X436" s="5" t="str">
        <f t="shared" si="5391"/>
        <v/>
      </c>
      <c r="Y436" s="5" t="str">
        <f t="shared" si="5391"/>
        <v/>
      </c>
      <c r="Z436" s="5" t="str">
        <f t="shared" si="5391"/>
        <v/>
      </c>
      <c r="AA436" s="5" t="str">
        <f t="shared" si="5391"/>
        <v/>
      </c>
      <c r="AB436" s="5" t="str">
        <f t="shared" si="5391"/>
        <v/>
      </c>
      <c r="AC436" s="5" t="str">
        <f t="shared" si="5391"/>
        <v/>
      </c>
      <c r="AD436" s="5" t="str">
        <f t="shared" si="5392"/>
        <v/>
      </c>
      <c r="AE436" s="5" t="str">
        <f t="shared" si="5392"/>
        <v/>
      </c>
      <c r="AF436" s="5" t="str">
        <f t="shared" si="5392"/>
        <v/>
      </c>
      <c r="AG436" s="5" t="str">
        <f t="shared" si="5392"/>
        <v/>
      </c>
      <c r="AH436" s="5" t="str">
        <f t="shared" si="5392"/>
        <v/>
      </c>
      <c r="AI436" s="5" t="str">
        <f t="shared" si="5392"/>
        <v/>
      </c>
      <c r="AJ436" s="5" t="str">
        <f t="shared" si="5392"/>
        <v/>
      </c>
      <c r="AK436" s="5" t="str">
        <f t="shared" si="5392"/>
        <v/>
      </c>
      <c r="AL436" s="5" t="str">
        <f t="shared" si="5392"/>
        <v/>
      </c>
      <c r="AM436" s="5" t="str">
        <f t="shared" si="5392"/>
        <v/>
      </c>
      <c r="AN436" s="5" t="str">
        <f t="shared" si="5393"/>
        <v/>
      </c>
      <c r="AO436" s="5" t="str">
        <f t="shared" si="5393"/>
        <v/>
      </c>
      <c r="AP436" s="5" t="str">
        <f t="shared" si="5393"/>
        <v/>
      </c>
      <c r="AQ436" s="5" t="str">
        <f t="shared" si="5393"/>
        <v/>
      </c>
      <c r="AR436" s="5" t="str">
        <f t="shared" si="5393"/>
        <v/>
      </c>
      <c r="AS436" s="5" t="str">
        <f t="shared" si="5393"/>
        <v/>
      </c>
      <c r="AT436" s="5" t="str">
        <f t="shared" si="5393"/>
        <v/>
      </c>
      <c r="AU436" s="5" t="str">
        <f t="shared" si="5393"/>
        <v/>
      </c>
      <c r="AV436" s="5" t="str">
        <f t="shared" si="5393"/>
        <v/>
      </c>
      <c r="AW436" s="5" t="str">
        <f t="shared" si="5393"/>
        <v/>
      </c>
      <c r="AX436" s="5" t="str">
        <f t="shared" si="5394"/>
        <v/>
      </c>
      <c r="AY436" s="5" t="str">
        <f t="shared" si="5394"/>
        <v/>
      </c>
      <c r="AZ436" s="5" t="str">
        <f t="shared" si="5394"/>
        <v/>
      </c>
      <c r="BA436" s="5" t="str">
        <f t="shared" si="5394"/>
        <v/>
      </c>
      <c r="BB436" s="5" t="str">
        <f t="shared" si="5394"/>
        <v/>
      </c>
      <c r="BC436" s="5" t="str">
        <f t="shared" si="5394"/>
        <v/>
      </c>
      <c r="BD436" s="5" t="str">
        <f t="shared" si="5394"/>
        <v/>
      </c>
      <c r="BE436" s="5" t="str">
        <f t="shared" si="5394"/>
        <v/>
      </c>
      <c r="BF436" s="5" t="str">
        <f t="shared" si="5394"/>
        <v/>
      </c>
      <c r="BG436" s="5" t="str">
        <f t="shared" si="5394"/>
        <v/>
      </c>
      <c r="BH436" s="5" t="str">
        <f t="shared" si="5395"/>
        <v/>
      </c>
      <c r="BI436" s="5" t="str">
        <f t="shared" si="5395"/>
        <v/>
      </c>
      <c r="BJ436" s="5" t="str">
        <f t="shared" si="5395"/>
        <v/>
      </c>
      <c r="BK436" s="5" t="str">
        <f t="shared" si="5395"/>
        <v/>
      </c>
      <c r="BL436" s="5" t="str">
        <f t="shared" si="5395"/>
        <v/>
      </c>
      <c r="BM436" s="5" t="str">
        <f t="shared" si="5395"/>
        <v/>
      </c>
      <c r="BN436" s="5" t="str">
        <f t="shared" si="5395"/>
        <v/>
      </c>
      <c r="BO436" s="5" t="str">
        <f t="shared" si="5395"/>
        <v/>
      </c>
      <c r="BP436" s="5" t="str">
        <f t="shared" si="5395"/>
        <v/>
      </c>
      <c r="BQ436" s="5" t="str">
        <f t="shared" si="5395"/>
        <v/>
      </c>
      <c r="BR436" s="5"/>
      <c r="BT436" s="5" t="str">
        <f t="shared" si="5320"/>
        <v/>
      </c>
      <c r="BU436" s="5" t="str">
        <f t="shared" si="5321"/>
        <v/>
      </c>
      <c r="BV436" s="5" t="str">
        <f t="shared" si="5322"/>
        <v/>
      </c>
      <c r="BW436" s="5" t="str">
        <f t="shared" si="5323"/>
        <v/>
      </c>
      <c r="BX436" s="5" t="str">
        <f t="shared" si="5324"/>
        <v/>
      </c>
      <c r="BY436" s="5" t="str">
        <f t="shared" si="5325"/>
        <v/>
      </c>
      <c r="BZ436" s="5" t="str">
        <f t="shared" si="5326"/>
        <v/>
      </c>
      <c r="CA436" s="5" t="str">
        <f t="shared" si="5327"/>
        <v/>
      </c>
      <c r="CB436" s="5" t="str">
        <f t="shared" si="5328"/>
        <v/>
      </c>
      <c r="CC436" s="5" t="str">
        <f t="shared" si="5329"/>
        <v/>
      </c>
      <c r="CD436" s="5" t="str">
        <f t="shared" si="5330"/>
        <v/>
      </c>
      <c r="CE436" s="5" t="str">
        <f t="shared" si="5331"/>
        <v/>
      </c>
      <c r="CF436" s="5" t="str">
        <f t="shared" si="5332"/>
        <v/>
      </c>
      <c r="CG436" s="5" t="str">
        <f t="shared" si="5333"/>
        <v/>
      </c>
      <c r="CH436" s="5" t="str">
        <f t="shared" si="5334"/>
        <v/>
      </c>
      <c r="CI436" s="5" t="str">
        <f t="shared" si="5335"/>
        <v/>
      </c>
      <c r="CJ436" s="5" t="str">
        <f t="shared" si="5336"/>
        <v/>
      </c>
      <c r="CK436" s="5" t="str">
        <f t="shared" si="5337"/>
        <v/>
      </c>
      <c r="CL436" s="5" t="str">
        <f t="shared" si="5338"/>
        <v/>
      </c>
      <c r="CM436" s="5" t="str">
        <f t="shared" si="5339"/>
        <v/>
      </c>
      <c r="CN436" s="5" t="str">
        <f t="shared" si="5340"/>
        <v/>
      </c>
      <c r="CO436" s="5" t="str">
        <f t="shared" si="5341"/>
        <v/>
      </c>
      <c r="CP436" s="5" t="str">
        <f t="shared" si="5342"/>
        <v/>
      </c>
      <c r="CQ436" s="5" t="str">
        <f t="shared" si="5343"/>
        <v/>
      </c>
      <c r="CR436" s="5" t="str">
        <f t="shared" si="5344"/>
        <v/>
      </c>
      <c r="CS436" s="5" t="str">
        <f t="shared" si="5345"/>
        <v/>
      </c>
      <c r="CT436" s="5" t="str">
        <f t="shared" si="5346"/>
        <v/>
      </c>
      <c r="CU436" s="5" t="str">
        <f t="shared" si="5347"/>
        <v/>
      </c>
      <c r="CV436" s="5" t="str">
        <f t="shared" si="5348"/>
        <v/>
      </c>
      <c r="CW436" s="5" t="str">
        <f t="shared" si="5349"/>
        <v/>
      </c>
      <c r="CX436" s="5" t="str">
        <f t="shared" si="5350"/>
        <v/>
      </c>
      <c r="CY436" s="5" t="str">
        <f t="shared" si="5351"/>
        <v/>
      </c>
      <c r="CZ436" s="5" t="str">
        <f t="shared" si="5352"/>
        <v/>
      </c>
      <c r="DA436" s="5" t="str">
        <f t="shared" si="5353"/>
        <v/>
      </c>
      <c r="DB436" s="5" t="str">
        <f t="shared" si="5354"/>
        <v/>
      </c>
      <c r="DC436" s="5" t="str">
        <f t="shared" si="5355"/>
        <v/>
      </c>
      <c r="DD436" s="5" t="str">
        <f t="shared" si="5356"/>
        <v/>
      </c>
      <c r="DE436" s="5" t="str">
        <f t="shared" si="5357"/>
        <v/>
      </c>
      <c r="DF436" s="5" t="str">
        <f t="shared" si="5358"/>
        <v/>
      </c>
      <c r="DG436" s="5" t="str">
        <f t="shared" si="5359"/>
        <v/>
      </c>
      <c r="DH436" s="5" t="str">
        <f t="shared" si="5360"/>
        <v/>
      </c>
      <c r="DI436" s="5" t="str">
        <f t="shared" si="5361"/>
        <v/>
      </c>
      <c r="DJ436" s="5" t="str">
        <f t="shared" si="5362"/>
        <v/>
      </c>
      <c r="DK436" s="5" t="str">
        <f t="shared" si="5363"/>
        <v/>
      </c>
      <c r="DL436" s="5" t="str">
        <f t="shared" si="5364"/>
        <v/>
      </c>
      <c r="DM436" s="5" t="str">
        <f t="shared" si="5365"/>
        <v/>
      </c>
      <c r="DN436" s="5" t="str">
        <f t="shared" si="5366"/>
        <v/>
      </c>
      <c r="DO436" s="5" t="str">
        <f t="shared" si="5367"/>
        <v/>
      </c>
      <c r="DP436" s="5" t="str">
        <f t="shared" si="5368"/>
        <v/>
      </c>
      <c r="DQ436" s="5" t="str">
        <f t="shared" si="5390"/>
        <v/>
      </c>
    </row>
    <row r="437" spans="1:121" x14ac:dyDescent="0.25">
      <c r="A437">
        <v>436</v>
      </c>
      <c r="B437" s="5">
        <v>1010708</v>
      </c>
      <c r="C437" t="str">
        <f t="shared" si="5369"/>
        <v>Northwest Community Bank - Winsted, CT</v>
      </c>
      <c r="D437" s="21" t="s">
        <v>451</v>
      </c>
      <c r="E437" s="19" t="s">
        <v>3077</v>
      </c>
      <c r="F437" s="19" t="s">
        <v>3057</v>
      </c>
      <c r="G437" s="19"/>
      <c r="K437" s="27">
        <v>428</v>
      </c>
      <c r="L437" s="28" t="str">
        <f>IF(HLOOKUP('Peer Comparison Tool'!$E$6,StateDropdownData,K437+1,FALSE)=0,"",HLOOKUP('Peer Comparison Tool'!$E$6,StateDropdownData,K437+1,FALSE))</f>
        <v/>
      </c>
      <c r="M437" s="29" t="str">
        <f>IF(HLOOKUP('Peer Comparison Tool'!$E$6,[0]!DropdownData,K437+1,FALSE)=0,"",HLOOKUP('Peer Comparison Tool'!$E$6,[0]!DropdownData,K437+1,FALSE))</f>
        <v/>
      </c>
      <c r="N437" s="27">
        <v>428</v>
      </c>
      <c r="O437" s="28" t="str">
        <f>IF(HLOOKUP('Peer Comparison Tool'!$G$6,StateDropdownData,N437+1,FALSE)=0,"",HLOOKUP('Peer Comparison Tool'!$G$6,StateDropdownData,N437+1,FALSE))</f>
        <v/>
      </c>
      <c r="P437" s="29" t="str">
        <f>IF(HLOOKUP('Peer Comparison Tool'!$G$6,DropdownData,N437+1,FALSE)=0,"",HLOOKUP('Peer Comparison Tool'!$G$6,DropdownData,N437+1,FALSE))</f>
        <v/>
      </c>
      <c r="Q437" s="27">
        <v>428</v>
      </c>
      <c r="R437" s="28" t="str">
        <f>IF(HLOOKUP('Peer Comparison Tool'!$I$6,StateDropdownData,Q437+1,FALSE)=0,"",HLOOKUP('Peer Comparison Tool'!$I$6,StateDropdownData,Q437+1,FALSE))</f>
        <v/>
      </c>
      <c r="S437" s="29" t="str">
        <f>IF(HLOOKUP('Peer Comparison Tool'!$I$6,DropdownData,Q437+1,FALSE)=0,"",HLOOKUP('Peer Comparison Tool'!$I$6,DropdownData,Q437+1,FALSE))</f>
        <v/>
      </c>
      <c r="T437" s="5" t="str">
        <f t="shared" si="5391"/>
        <v/>
      </c>
      <c r="U437" s="5" t="str">
        <f t="shared" si="5391"/>
        <v/>
      </c>
      <c r="V437" s="5" t="str">
        <f t="shared" si="5391"/>
        <v/>
      </c>
      <c r="W437" s="5" t="str">
        <f t="shared" si="5391"/>
        <v/>
      </c>
      <c r="X437" s="5" t="str">
        <f t="shared" si="5391"/>
        <v/>
      </c>
      <c r="Y437" s="5" t="str">
        <f t="shared" si="5391"/>
        <v/>
      </c>
      <c r="Z437" s="5" t="str">
        <f t="shared" si="5391"/>
        <v/>
      </c>
      <c r="AA437" s="5" t="str">
        <f t="shared" si="5391"/>
        <v/>
      </c>
      <c r="AB437" s="5" t="str">
        <f t="shared" si="5391"/>
        <v/>
      </c>
      <c r="AC437" s="5" t="str">
        <f t="shared" si="5391"/>
        <v/>
      </c>
      <c r="AD437" s="5" t="str">
        <f t="shared" si="5392"/>
        <v/>
      </c>
      <c r="AE437" s="5" t="str">
        <f t="shared" si="5392"/>
        <v/>
      </c>
      <c r="AF437" s="5" t="str">
        <f t="shared" si="5392"/>
        <v/>
      </c>
      <c r="AG437" s="5" t="str">
        <f t="shared" si="5392"/>
        <v/>
      </c>
      <c r="AH437" s="5" t="str">
        <f t="shared" si="5392"/>
        <v/>
      </c>
      <c r="AI437" s="5" t="str">
        <f t="shared" si="5392"/>
        <v/>
      </c>
      <c r="AJ437" s="5" t="str">
        <f t="shared" si="5392"/>
        <v/>
      </c>
      <c r="AK437" s="5" t="str">
        <f t="shared" si="5392"/>
        <v/>
      </c>
      <c r="AL437" s="5" t="str">
        <f t="shared" si="5392"/>
        <v/>
      </c>
      <c r="AM437" s="5" t="str">
        <f t="shared" si="5392"/>
        <v/>
      </c>
      <c r="AN437" s="5" t="str">
        <f t="shared" si="5393"/>
        <v/>
      </c>
      <c r="AO437" s="5" t="str">
        <f t="shared" si="5393"/>
        <v/>
      </c>
      <c r="AP437" s="5" t="str">
        <f t="shared" si="5393"/>
        <v/>
      </c>
      <c r="AQ437" s="5" t="str">
        <f t="shared" si="5393"/>
        <v/>
      </c>
      <c r="AR437" s="5" t="str">
        <f t="shared" si="5393"/>
        <v/>
      </c>
      <c r="AS437" s="5" t="str">
        <f t="shared" si="5393"/>
        <v/>
      </c>
      <c r="AT437" s="5" t="str">
        <f t="shared" si="5393"/>
        <v/>
      </c>
      <c r="AU437" s="5" t="str">
        <f t="shared" si="5393"/>
        <v/>
      </c>
      <c r="AV437" s="5" t="str">
        <f t="shared" si="5393"/>
        <v/>
      </c>
      <c r="AW437" s="5" t="str">
        <f t="shared" si="5393"/>
        <v/>
      </c>
      <c r="AX437" s="5" t="str">
        <f t="shared" si="5394"/>
        <v/>
      </c>
      <c r="AY437" s="5" t="str">
        <f t="shared" si="5394"/>
        <v/>
      </c>
      <c r="AZ437" s="5" t="str">
        <f t="shared" si="5394"/>
        <v/>
      </c>
      <c r="BA437" s="5" t="str">
        <f t="shared" si="5394"/>
        <v/>
      </c>
      <c r="BB437" s="5" t="str">
        <f t="shared" si="5394"/>
        <v/>
      </c>
      <c r="BC437" s="5" t="str">
        <f t="shared" si="5394"/>
        <v/>
      </c>
      <c r="BD437" s="5" t="str">
        <f t="shared" si="5394"/>
        <v/>
      </c>
      <c r="BE437" s="5" t="str">
        <f t="shared" si="5394"/>
        <v/>
      </c>
      <c r="BF437" s="5" t="str">
        <f t="shared" si="5394"/>
        <v/>
      </c>
      <c r="BG437" s="5" t="str">
        <f t="shared" si="5394"/>
        <v/>
      </c>
      <c r="BH437" s="5" t="str">
        <f t="shared" si="5395"/>
        <v/>
      </c>
      <c r="BI437" s="5" t="str">
        <f t="shared" si="5395"/>
        <v/>
      </c>
      <c r="BJ437" s="5" t="str">
        <f t="shared" si="5395"/>
        <v/>
      </c>
      <c r="BK437" s="5" t="str">
        <f t="shared" si="5395"/>
        <v/>
      </c>
      <c r="BL437" s="5" t="str">
        <f t="shared" si="5395"/>
        <v/>
      </c>
      <c r="BM437" s="5" t="str">
        <f t="shared" si="5395"/>
        <v/>
      </c>
      <c r="BN437" s="5" t="str">
        <f t="shared" si="5395"/>
        <v/>
      </c>
      <c r="BO437" s="5" t="str">
        <f t="shared" si="5395"/>
        <v/>
      </c>
      <c r="BP437" s="5" t="str">
        <f t="shared" si="5395"/>
        <v/>
      </c>
      <c r="BQ437" s="5" t="str">
        <f t="shared" si="5395"/>
        <v/>
      </c>
      <c r="BR437" s="5"/>
      <c r="BT437" s="5" t="str">
        <f t="shared" si="5320"/>
        <v/>
      </c>
      <c r="BU437" s="5" t="str">
        <f t="shared" si="5321"/>
        <v/>
      </c>
      <c r="BV437" s="5" t="str">
        <f t="shared" si="5322"/>
        <v/>
      </c>
      <c r="BW437" s="5" t="str">
        <f t="shared" si="5323"/>
        <v/>
      </c>
      <c r="BX437" s="5" t="str">
        <f t="shared" si="5324"/>
        <v/>
      </c>
      <c r="BY437" s="5" t="str">
        <f t="shared" si="5325"/>
        <v/>
      </c>
      <c r="BZ437" s="5" t="str">
        <f t="shared" si="5326"/>
        <v/>
      </c>
      <c r="CA437" s="5" t="str">
        <f t="shared" si="5327"/>
        <v/>
      </c>
      <c r="CB437" s="5" t="str">
        <f t="shared" si="5328"/>
        <v/>
      </c>
      <c r="CC437" s="5" t="str">
        <f t="shared" si="5329"/>
        <v/>
      </c>
      <c r="CD437" s="5" t="str">
        <f t="shared" si="5330"/>
        <v/>
      </c>
      <c r="CE437" s="5" t="str">
        <f t="shared" si="5331"/>
        <v/>
      </c>
      <c r="CF437" s="5" t="str">
        <f t="shared" si="5332"/>
        <v/>
      </c>
      <c r="CG437" s="5" t="str">
        <f t="shared" si="5333"/>
        <v/>
      </c>
      <c r="CH437" s="5" t="str">
        <f t="shared" si="5334"/>
        <v/>
      </c>
      <c r="CI437" s="5" t="str">
        <f t="shared" si="5335"/>
        <v/>
      </c>
      <c r="CJ437" s="5" t="str">
        <f t="shared" si="5336"/>
        <v/>
      </c>
      <c r="CK437" s="5" t="str">
        <f t="shared" si="5337"/>
        <v/>
      </c>
      <c r="CL437" s="5" t="str">
        <f t="shared" si="5338"/>
        <v/>
      </c>
      <c r="CM437" s="5" t="str">
        <f t="shared" si="5339"/>
        <v/>
      </c>
      <c r="CN437" s="5" t="str">
        <f t="shared" si="5340"/>
        <v/>
      </c>
      <c r="CO437" s="5" t="str">
        <f t="shared" si="5341"/>
        <v/>
      </c>
      <c r="CP437" s="5" t="str">
        <f t="shared" si="5342"/>
        <v/>
      </c>
      <c r="CQ437" s="5" t="str">
        <f t="shared" si="5343"/>
        <v/>
      </c>
      <c r="CR437" s="5" t="str">
        <f t="shared" si="5344"/>
        <v/>
      </c>
      <c r="CS437" s="5" t="str">
        <f t="shared" si="5345"/>
        <v/>
      </c>
      <c r="CT437" s="5" t="str">
        <f t="shared" si="5346"/>
        <v/>
      </c>
      <c r="CU437" s="5" t="str">
        <f t="shared" si="5347"/>
        <v/>
      </c>
      <c r="CV437" s="5" t="str">
        <f t="shared" si="5348"/>
        <v/>
      </c>
      <c r="CW437" s="5" t="str">
        <f t="shared" si="5349"/>
        <v/>
      </c>
      <c r="CX437" s="5" t="str">
        <f t="shared" si="5350"/>
        <v/>
      </c>
      <c r="CY437" s="5" t="str">
        <f t="shared" si="5351"/>
        <v/>
      </c>
      <c r="CZ437" s="5" t="str">
        <f t="shared" si="5352"/>
        <v/>
      </c>
      <c r="DA437" s="5" t="str">
        <f t="shared" si="5353"/>
        <v/>
      </c>
      <c r="DB437" s="5" t="str">
        <f t="shared" si="5354"/>
        <v/>
      </c>
      <c r="DC437" s="5" t="str">
        <f t="shared" si="5355"/>
        <v/>
      </c>
      <c r="DD437" s="5" t="str">
        <f t="shared" si="5356"/>
        <v/>
      </c>
      <c r="DE437" s="5" t="str">
        <f t="shared" si="5357"/>
        <v/>
      </c>
      <c r="DF437" s="5" t="str">
        <f t="shared" si="5358"/>
        <v/>
      </c>
      <c r="DG437" s="5" t="str">
        <f t="shared" si="5359"/>
        <v/>
      </c>
      <c r="DH437" s="5" t="str">
        <f t="shared" si="5360"/>
        <v/>
      </c>
      <c r="DI437" s="5" t="str">
        <f t="shared" si="5361"/>
        <v/>
      </c>
      <c r="DJ437" s="5" t="str">
        <f t="shared" si="5362"/>
        <v/>
      </c>
      <c r="DK437" s="5" t="str">
        <f t="shared" si="5363"/>
        <v/>
      </c>
      <c r="DL437" s="5" t="str">
        <f t="shared" si="5364"/>
        <v/>
      </c>
      <c r="DM437" s="5" t="str">
        <f t="shared" si="5365"/>
        <v/>
      </c>
      <c r="DN437" s="5" t="str">
        <f t="shared" si="5366"/>
        <v/>
      </c>
      <c r="DO437" s="5" t="str">
        <f t="shared" si="5367"/>
        <v/>
      </c>
      <c r="DP437" s="5" t="str">
        <f t="shared" si="5368"/>
        <v/>
      </c>
      <c r="DQ437" s="5" t="str">
        <f t="shared" si="5390"/>
        <v/>
      </c>
    </row>
    <row r="438" spans="1:121" x14ac:dyDescent="0.25">
      <c r="A438">
        <v>437</v>
      </c>
      <c r="B438" s="5">
        <v>100788</v>
      </c>
      <c r="C438" t="str">
        <f t="shared" si="5369"/>
        <v>Patriot Bank, National Association - Stamford, CT</v>
      </c>
      <c r="D438" s="21" t="s">
        <v>1341</v>
      </c>
      <c r="E438" s="19" t="s">
        <v>3068</v>
      </c>
      <c r="F438" s="19" t="s">
        <v>3057</v>
      </c>
      <c r="G438" s="19"/>
      <c r="K438" s="27">
        <v>429</v>
      </c>
      <c r="L438" s="28" t="str">
        <f>IF(HLOOKUP('Peer Comparison Tool'!$E$6,StateDropdownData,K438+1,FALSE)=0,"",HLOOKUP('Peer Comparison Tool'!$E$6,StateDropdownData,K438+1,FALSE))</f>
        <v/>
      </c>
      <c r="M438" s="29" t="str">
        <f>IF(HLOOKUP('Peer Comparison Tool'!$E$6,[0]!DropdownData,K438+1,FALSE)=0,"",HLOOKUP('Peer Comparison Tool'!$E$6,[0]!DropdownData,K438+1,FALSE))</f>
        <v/>
      </c>
      <c r="N438" s="27">
        <v>429</v>
      </c>
      <c r="O438" s="28" t="str">
        <f>IF(HLOOKUP('Peer Comparison Tool'!$G$6,StateDropdownData,N438+1,FALSE)=0,"",HLOOKUP('Peer Comparison Tool'!$G$6,StateDropdownData,N438+1,FALSE))</f>
        <v/>
      </c>
      <c r="P438" s="29" t="str">
        <f>IF(HLOOKUP('Peer Comparison Tool'!$G$6,DropdownData,N438+1,FALSE)=0,"",HLOOKUP('Peer Comparison Tool'!$G$6,DropdownData,N438+1,FALSE))</f>
        <v/>
      </c>
      <c r="Q438" s="27">
        <v>429</v>
      </c>
      <c r="R438" s="28" t="str">
        <f>IF(HLOOKUP('Peer Comparison Tool'!$I$6,StateDropdownData,Q438+1,FALSE)=0,"",HLOOKUP('Peer Comparison Tool'!$I$6,StateDropdownData,Q438+1,FALSE))</f>
        <v/>
      </c>
      <c r="S438" s="29" t="str">
        <f>IF(HLOOKUP('Peer Comparison Tool'!$I$6,DropdownData,Q438+1,FALSE)=0,"",HLOOKUP('Peer Comparison Tool'!$I$6,DropdownData,Q438+1,FALSE))</f>
        <v/>
      </c>
      <c r="T438" s="5" t="str">
        <f t="shared" si="5391"/>
        <v/>
      </c>
      <c r="U438" s="5" t="str">
        <f t="shared" si="5391"/>
        <v/>
      </c>
      <c r="V438" s="5" t="str">
        <f t="shared" si="5391"/>
        <v/>
      </c>
      <c r="W438" s="5" t="str">
        <f t="shared" si="5391"/>
        <v/>
      </c>
      <c r="X438" s="5" t="str">
        <f t="shared" si="5391"/>
        <v/>
      </c>
      <c r="Y438" s="5" t="str">
        <f t="shared" si="5391"/>
        <v/>
      </c>
      <c r="Z438" s="5" t="str">
        <f t="shared" si="5391"/>
        <v/>
      </c>
      <c r="AA438" s="5" t="str">
        <f t="shared" si="5391"/>
        <v/>
      </c>
      <c r="AB438" s="5" t="str">
        <f t="shared" si="5391"/>
        <v/>
      </c>
      <c r="AC438" s="5" t="str">
        <f t="shared" si="5391"/>
        <v/>
      </c>
      <c r="AD438" s="5" t="str">
        <f t="shared" si="5392"/>
        <v/>
      </c>
      <c r="AE438" s="5" t="str">
        <f t="shared" si="5392"/>
        <v/>
      </c>
      <c r="AF438" s="5" t="str">
        <f t="shared" si="5392"/>
        <v/>
      </c>
      <c r="AG438" s="5" t="str">
        <f t="shared" si="5392"/>
        <v/>
      </c>
      <c r="AH438" s="5" t="str">
        <f t="shared" si="5392"/>
        <v/>
      </c>
      <c r="AI438" s="5" t="str">
        <f t="shared" si="5392"/>
        <v/>
      </c>
      <c r="AJ438" s="5" t="str">
        <f t="shared" si="5392"/>
        <v/>
      </c>
      <c r="AK438" s="5" t="str">
        <f t="shared" si="5392"/>
        <v/>
      </c>
      <c r="AL438" s="5" t="str">
        <f t="shared" si="5392"/>
        <v/>
      </c>
      <c r="AM438" s="5" t="str">
        <f t="shared" si="5392"/>
        <v/>
      </c>
      <c r="AN438" s="5" t="str">
        <f t="shared" si="5393"/>
        <v/>
      </c>
      <c r="AO438" s="5" t="str">
        <f t="shared" si="5393"/>
        <v/>
      </c>
      <c r="AP438" s="5" t="str">
        <f t="shared" si="5393"/>
        <v/>
      </c>
      <c r="AQ438" s="5" t="str">
        <f t="shared" si="5393"/>
        <v/>
      </c>
      <c r="AR438" s="5" t="str">
        <f t="shared" si="5393"/>
        <v/>
      </c>
      <c r="AS438" s="5" t="str">
        <f t="shared" si="5393"/>
        <v/>
      </c>
      <c r="AT438" s="5" t="str">
        <f t="shared" si="5393"/>
        <v/>
      </c>
      <c r="AU438" s="5" t="str">
        <f t="shared" si="5393"/>
        <v/>
      </c>
      <c r="AV438" s="5" t="str">
        <f t="shared" si="5393"/>
        <v/>
      </c>
      <c r="AW438" s="5" t="str">
        <f t="shared" si="5393"/>
        <v/>
      </c>
      <c r="AX438" s="5" t="str">
        <f t="shared" si="5394"/>
        <v/>
      </c>
      <c r="AY438" s="5" t="str">
        <f t="shared" si="5394"/>
        <v/>
      </c>
      <c r="AZ438" s="5" t="str">
        <f t="shared" si="5394"/>
        <v/>
      </c>
      <c r="BA438" s="5" t="str">
        <f t="shared" si="5394"/>
        <v/>
      </c>
      <c r="BB438" s="5" t="str">
        <f t="shared" si="5394"/>
        <v/>
      </c>
      <c r="BC438" s="5" t="str">
        <f t="shared" si="5394"/>
        <v/>
      </c>
      <c r="BD438" s="5" t="str">
        <f t="shared" si="5394"/>
        <v/>
      </c>
      <c r="BE438" s="5" t="str">
        <f t="shared" si="5394"/>
        <v/>
      </c>
      <c r="BF438" s="5" t="str">
        <f t="shared" si="5394"/>
        <v/>
      </c>
      <c r="BG438" s="5" t="str">
        <f t="shared" si="5394"/>
        <v/>
      </c>
      <c r="BH438" s="5" t="str">
        <f t="shared" si="5395"/>
        <v/>
      </c>
      <c r="BI438" s="5" t="str">
        <f t="shared" si="5395"/>
        <v/>
      </c>
      <c r="BJ438" s="5" t="str">
        <f t="shared" si="5395"/>
        <v/>
      </c>
      <c r="BK438" s="5" t="str">
        <f t="shared" si="5395"/>
        <v/>
      </c>
      <c r="BL438" s="5" t="str">
        <f t="shared" si="5395"/>
        <v/>
      </c>
      <c r="BM438" s="5" t="str">
        <f t="shared" si="5395"/>
        <v/>
      </c>
      <c r="BN438" s="5" t="str">
        <f t="shared" si="5395"/>
        <v/>
      </c>
      <c r="BO438" s="5" t="str">
        <f t="shared" si="5395"/>
        <v/>
      </c>
      <c r="BP438" s="5" t="str">
        <f t="shared" si="5395"/>
        <v/>
      </c>
      <c r="BQ438" s="5" t="str">
        <f t="shared" si="5395"/>
        <v/>
      </c>
      <c r="BR438" s="5"/>
      <c r="BT438" s="5" t="str">
        <f t="shared" si="5320"/>
        <v/>
      </c>
      <c r="BU438" s="5" t="str">
        <f t="shared" si="5321"/>
        <v/>
      </c>
      <c r="BV438" s="5" t="str">
        <f t="shared" si="5322"/>
        <v/>
      </c>
      <c r="BW438" s="5" t="str">
        <f t="shared" si="5323"/>
        <v/>
      </c>
      <c r="BX438" s="5" t="str">
        <f t="shared" si="5324"/>
        <v/>
      </c>
      <c r="BY438" s="5" t="str">
        <f t="shared" si="5325"/>
        <v/>
      </c>
      <c r="BZ438" s="5" t="str">
        <f t="shared" si="5326"/>
        <v/>
      </c>
      <c r="CA438" s="5" t="str">
        <f t="shared" si="5327"/>
        <v/>
      </c>
      <c r="CB438" s="5" t="str">
        <f t="shared" si="5328"/>
        <v/>
      </c>
      <c r="CC438" s="5" t="str">
        <f t="shared" si="5329"/>
        <v/>
      </c>
      <c r="CD438" s="5" t="str">
        <f t="shared" si="5330"/>
        <v/>
      </c>
      <c r="CE438" s="5" t="str">
        <f t="shared" si="5331"/>
        <v/>
      </c>
      <c r="CF438" s="5" t="str">
        <f t="shared" si="5332"/>
        <v/>
      </c>
      <c r="CG438" s="5" t="str">
        <f t="shared" si="5333"/>
        <v/>
      </c>
      <c r="CH438" s="5" t="str">
        <f t="shared" si="5334"/>
        <v/>
      </c>
      <c r="CI438" s="5" t="str">
        <f t="shared" si="5335"/>
        <v/>
      </c>
      <c r="CJ438" s="5" t="str">
        <f t="shared" si="5336"/>
        <v/>
      </c>
      <c r="CK438" s="5" t="str">
        <f t="shared" si="5337"/>
        <v/>
      </c>
      <c r="CL438" s="5" t="str">
        <f t="shared" si="5338"/>
        <v/>
      </c>
      <c r="CM438" s="5" t="str">
        <f t="shared" si="5339"/>
        <v/>
      </c>
      <c r="CN438" s="5" t="str">
        <f t="shared" si="5340"/>
        <v/>
      </c>
      <c r="CO438" s="5" t="str">
        <f t="shared" si="5341"/>
        <v/>
      </c>
      <c r="CP438" s="5" t="str">
        <f t="shared" si="5342"/>
        <v/>
      </c>
      <c r="CQ438" s="5" t="str">
        <f t="shared" si="5343"/>
        <v/>
      </c>
      <c r="CR438" s="5" t="str">
        <f t="shared" si="5344"/>
        <v/>
      </c>
      <c r="CS438" s="5" t="str">
        <f t="shared" si="5345"/>
        <v/>
      </c>
      <c r="CT438" s="5" t="str">
        <f t="shared" si="5346"/>
        <v/>
      </c>
      <c r="CU438" s="5" t="str">
        <f t="shared" si="5347"/>
        <v/>
      </c>
      <c r="CV438" s="5" t="str">
        <f t="shared" si="5348"/>
        <v/>
      </c>
      <c r="CW438" s="5" t="str">
        <f t="shared" si="5349"/>
        <v/>
      </c>
      <c r="CX438" s="5" t="str">
        <f t="shared" si="5350"/>
        <v/>
      </c>
      <c r="CY438" s="5" t="str">
        <f t="shared" si="5351"/>
        <v/>
      </c>
      <c r="CZ438" s="5" t="str">
        <f t="shared" si="5352"/>
        <v/>
      </c>
      <c r="DA438" s="5" t="str">
        <f t="shared" si="5353"/>
        <v/>
      </c>
      <c r="DB438" s="5" t="str">
        <f t="shared" si="5354"/>
        <v/>
      </c>
      <c r="DC438" s="5" t="str">
        <f t="shared" si="5355"/>
        <v/>
      </c>
      <c r="DD438" s="5" t="str">
        <f t="shared" si="5356"/>
        <v/>
      </c>
      <c r="DE438" s="5" t="str">
        <f t="shared" si="5357"/>
        <v/>
      </c>
      <c r="DF438" s="5" t="str">
        <f t="shared" si="5358"/>
        <v/>
      </c>
      <c r="DG438" s="5" t="str">
        <f t="shared" si="5359"/>
        <v/>
      </c>
      <c r="DH438" s="5" t="str">
        <f t="shared" si="5360"/>
        <v/>
      </c>
      <c r="DI438" s="5" t="str">
        <f t="shared" si="5361"/>
        <v/>
      </c>
      <c r="DJ438" s="5" t="str">
        <f t="shared" si="5362"/>
        <v/>
      </c>
      <c r="DK438" s="5" t="str">
        <f t="shared" si="5363"/>
        <v/>
      </c>
      <c r="DL438" s="5" t="str">
        <f t="shared" si="5364"/>
        <v/>
      </c>
      <c r="DM438" s="5" t="str">
        <f t="shared" si="5365"/>
        <v/>
      </c>
      <c r="DN438" s="5" t="str">
        <f t="shared" si="5366"/>
        <v/>
      </c>
      <c r="DO438" s="5" t="str">
        <f t="shared" si="5367"/>
        <v/>
      </c>
      <c r="DP438" s="5" t="str">
        <f t="shared" si="5368"/>
        <v/>
      </c>
      <c r="DQ438" s="5" t="str">
        <f t="shared" si="5390"/>
        <v/>
      </c>
    </row>
    <row r="439" spans="1:121" x14ac:dyDescent="0.25">
      <c r="A439">
        <v>438</v>
      </c>
      <c r="B439" s="5">
        <v>1005531</v>
      </c>
      <c r="C439" t="str">
        <f t="shared" si="5369"/>
        <v>Stafford Savings Bank - Stafford Springs, CT</v>
      </c>
      <c r="D439" s="21" t="s">
        <v>575</v>
      </c>
      <c r="E439" s="19" t="s">
        <v>3081</v>
      </c>
      <c r="F439" s="19" t="s">
        <v>3057</v>
      </c>
      <c r="G439" s="19"/>
      <c r="K439" s="27">
        <v>430</v>
      </c>
      <c r="L439" s="28" t="str">
        <f>IF(HLOOKUP('Peer Comparison Tool'!$E$6,StateDropdownData,K439+1,FALSE)=0,"",HLOOKUP('Peer Comparison Tool'!$E$6,StateDropdownData,K439+1,FALSE))</f>
        <v/>
      </c>
      <c r="M439" s="29" t="str">
        <f>IF(HLOOKUP('Peer Comparison Tool'!$E$6,[0]!DropdownData,K439+1,FALSE)=0,"",HLOOKUP('Peer Comparison Tool'!$E$6,[0]!DropdownData,K439+1,FALSE))</f>
        <v/>
      </c>
      <c r="N439" s="27">
        <v>430</v>
      </c>
      <c r="O439" s="28" t="str">
        <f>IF(HLOOKUP('Peer Comparison Tool'!$G$6,StateDropdownData,N439+1,FALSE)=0,"",HLOOKUP('Peer Comparison Tool'!$G$6,StateDropdownData,N439+1,FALSE))</f>
        <v/>
      </c>
      <c r="P439" s="29" t="str">
        <f>IF(HLOOKUP('Peer Comparison Tool'!$G$6,DropdownData,N439+1,FALSE)=0,"",HLOOKUP('Peer Comparison Tool'!$G$6,DropdownData,N439+1,FALSE))</f>
        <v/>
      </c>
      <c r="Q439" s="27">
        <v>430</v>
      </c>
      <c r="R439" s="28" t="str">
        <f>IF(HLOOKUP('Peer Comparison Tool'!$I$6,StateDropdownData,Q439+1,FALSE)=0,"",HLOOKUP('Peer Comparison Tool'!$I$6,StateDropdownData,Q439+1,FALSE))</f>
        <v/>
      </c>
      <c r="S439" s="29" t="str">
        <f>IF(HLOOKUP('Peer Comparison Tool'!$I$6,DropdownData,Q439+1,FALSE)=0,"",HLOOKUP('Peer Comparison Tool'!$I$6,DropdownData,Q439+1,FALSE))</f>
        <v/>
      </c>
      <c r="T439" s="5" t="str">
        <f t="shared" si="5391"/>
        <v/>
      </c>
      <c r="U439" s="5" t="str">
        <f t="shared" si="5391"/>
        <v/>
      </c>
      <c r="V439" s="5" t="str">
        <f t="shared" si="5391"/>
        <v/>
      </c>
      <c r="W439" s="5" t="str">
        <f t="shared" si="5391"/>
        <v/>
      </c>
      <c r="X439" s="5" t="str">
        <f t="shared" si="5391"/>
        <v/>
      </c>
      <c r="Y439" s="5" t="str">
        <f t="shared" si="5391"/>
        <v/>
      </c>
      <c r="Z439" s="5" t="str">
        <f t="shared" si="5391"/>
        <v/>
      </c>
      <c r="AA439" s="5" t="str">
        <f t="shared" si="5391"/>
        <v/>
      </c>
      <c r="AB439" s="5" t="str">
        <f t="shared" si="5391"/>
        <v/>
      </c>
      <c r="AC439" s="5" t="str">
        <f t="shared" si="5391"/>
        <v/>
      </c>
      <c r="AD439" s="5" t="str">
        <f t="shared" si="5392"/>
        <v/>
      </c>
      <c r="AE439" s="5" t="str">
        <f t="shared" si="5392"/>
        <v/>
      </c>
      <c r="AF439" s="5" t="str">
        <f t="shared" si="5392"/>
        <v/>
      </c>
      <c r="AG439" s="5" t="str">
        <f t="shared" si="5392"/>
        <v/>
      </c>
      <c r="AH439" s="5" t="str">
        <f t="shared" si="5392"/>
        <v/>
      </c>
      <c r="AI439" s="5" t="str">
        <f t="shared" si="5392"/>
        <v/>
      </c>
      <c r="AJ439" s="5" t="str">
        <f t="shared" si="5392"/>
        <v/>
      </c>
      <c r="AK439" s="5" t="str">
        <f t="shared" si="5392"/>
        <v/>
      </c>
      <c r="AL439" s="5" t="str">
        <f t="shared" si="5392"/>
        <v/>
      </c>
      <c r="AM439" s="5" t="str">
        <f t="shared" si="5392"/>
        <v/>
      </c>
      <c r="AN439" s="5" t="str">
        <f t="shared" si="5393"/>
        <v/>
      </c>
      <c r="AO439" s="5" t="str">
        <f t="shared" si="5393"/>
        <v/>
      </c>
      <c r="AP439" s="5" t="str">
        <f t="shared" si="5393"/>
        <v/>
      </c>
      <c r="AQ439" s="5" t="str">
        <f t="shared" si="5393"/>
        <v/>
      </c>
      <c r="AR439" s="5" t="str">
        <f t="shared" si="5393"/>
        <v/>
      </c>
      <c r="AS439" s="5" t="str">
        <f t="shared" si="5393"/>
        <v/>
      </c>
      <c r="AT439" s="5" t="str">
        <f t="shared" si="5393"/>
        <v/>
      </c>
      <c r="AU439" s="5" t="str">
        <f t="shared" si="5393"/>
        <v/>
      </c>
      <c r="AV439" s="5" t="str">
        <f t="shared" si="5393"/>
        <v/>
      </c>
      <c r="AW439" s="5" t="str">
        <f t="shared" si="5393"/>
        <v/>
      </c>
      <c r="AX439" s="5" t="str">
        <f t="shared" si="5394"/>
        <v/>
      </c>
      <c r="AY439" s="5" t="str">
        <f t="shared" si="5394"/>
        <v/>
      </c>
      <c r="AZ439" s="5" t="str">
        <f t="shared" si="5394"/>
        <v/>
      </c>
      <c r="BA439" s="5" t="str">
        <f t="shared" si="5394"/>
        <v/>
      </c>
      <c r="BB439" s="5" t="str">
        <f t="shared" si="5394"/>
        <v/>
      </c>
      <c r="BC439" s="5" t="str">
        <f t="shared" si="5394"/>
        <v/>
      </c>
      <c r="BD439" s="5" t="str">
        <f t="shared" si="5394"/>
        <v/>
      </c>
      <c r="BE439" s="5" t="str">
        <f t="shared" si="5394"/>
        <v/>
      </c>
      <c r="BF439" s="5" t="str">
        <f t="shared" si="5394"/>
        <v/>
      </c>
      <c r="BG439" s="5" t="str">
        <f t="shared" si="5394"/>
        <v/>
      </c>
      <c r="BH439" s="5" t="str">
        <f t="shared" si="5395"/>
        <v/>
      </c>
      <c r="BI439" s="5" t="str">
        <f t="shared" si="5395"/>
        <v/>
      </c>
      <c r="BJ439" s="5" t="str">
        <f t="shared" si="5395"/>
        <v/>
      </c>
      <c r="BK439" s="5" t="str">
        <f t="shared" si="5395"/>
        <v/>
      </c>
      <c r="BL439" s="5" t="str">
        <f t="shared" si="5395"/>
        <v/>
      </c>
      <c r="BM439" s="5" t="str">
        <f t="shared" si="5395"/>
        <v/>
      </c>
      <c r="BN439" s="5" t="str">
        <f t="shared" si="5395"/>
        <v/>
      </c>
      <c r="BO439" s="5" t="str">
        <f t="shared" si="5395"/>
        <v/>
      </c>
      <c r="BP439" s="5" t="str">
        <f t="shared" si="5395"/>
        <v/>
      </c>
      <c r="BQ439" s="5" t="str">
        <f t="shared" si="5395"/>
        <v/>
      </c>
      <c r="BR439" s="5"/>
      <c r="BT439" s="5" t="str">
        <f t="shared" si="5320"/>
        <v/>
      </c>
      <c r="BU439" s="5" t="str">
        <f t="shared" si="5321"/>
        <v/>
      </c>
      <c r="BV439" s="5" t="str">
        <f t="shared" si="5322"/>
        <v/>
      </c>
      <c r="BW439" s="5" t="str">
        <f t="shared" si="5323"/>
        <v/>
      </c>
      <c r="BX439" s="5" t="str">
        <f t="shared" si="5324"/>
        <v/>
      </c>
      <c r="BY439" s="5" t="str">
        <f t="shared" si="5325"/>
        <v/>
      </c>
      <c r="BZ439" s="5" t="str">
        <f t="shared" si="5326"/>
        <v/>
      </c>
      <c r="CA439" s="5" t="str">
        <f t="shared" si="5327"/>
        <v/>
      </c>
      <c r="CB439" s="5" t="str">
        <f t="shared" si="5328"/>
        <v/>
      </c>
      <c r="CC439" s="5" t="str">
        <f t="shared" si="5329"/>
        <v/>
      </c>
      <c r="CD439" s="5" t="str">
        <f t="shared" si="5330"/>
        <v/>
      </c>
      <c r="CE439" s="5" t="str">
        <f t="shared" si="5331"/>
        <v/>
      </c>
      <c r="CF439" s="5" t="str">
        <f t="shared" si="5332"/>
        <v/>
      </c>
      <c r="CG439" s="5" t="str">
        <f t="shared" si="5333"/>
        <v/>
      </c>
      <c r="CH439" s="5" t="str">
        <f t="shared" si="5334"/>
        <v/>
      </c>
      <c r="CI439" s="5" t="str">
        <f t="shared" si="5335"/>
        <v/>
      </c>
      <c r="CJ439" s="5" t="str">
        <f t="shared" si="5336"/>
        <v/>
      </c>
      <c r="CK439" s="5" t="str">
        <f t="shared" si="5337"/>
        <v/>
      </c>
      <c r="CL439" s="5" t="str">
        <f t="shared" si="5338"/>
        <v/>
      </c>
      <c r="CM439" s="5" t="str">
        <f t="shared" si="5339"/>
        <v/>
      </c>
      <c r="CN439" s="5" t="str">
        <f t="shared" si="5340"/>
        <v/>
      </c>
      <c r="CO439" s="5" t="str">
        <f t="shared" si="5341"/>
        <v/>
      </c>
      <c r="CP439" s="5" t="str">
        <f t="shared" si="5342"/>
        <v/>
      </c>
      <c r="CQ439" s="5" t="str">
        <f t="shared" si="5343"/>
        <v/>
      </c>
      <c r="CR439" s="5" t="str">
        <f t="shared" si="5344"/>
        <v/>
      </c>
      <c r="CS439" s="5" t="str">
        <f t="shared" si="5345"/>
        <v/>
      </c>
      <c r="CT439" s="5" t="str">
        <f t="shared" si="5346"/>
        <v/>
      </c>
      <c r="CU439" s="5" t="str">
        <f t="shared" si="5347"/>
        <v/>
      </c>
      <c r="CV439" s="5" t="str">
        <f t="shared" si="5348"/>
        <v/>
      </c>
      <c r="CW439" s="5" t="str">
        <f t="shared" si="5349"/>
        <v/>
      </c>
      <c r="CX439" s="5" t="str">
        <f t="shared" si="5350"/>
        <v/>
      </c>
      <c r="CY439" s="5" t="str">
        <f t="shared" si="5351"/>
        <v/>
      </c>
      <c r="CZ439" s="5" t="str">
        <f t="shared" si="5352"/>
        <v/>
      </c>
      <c r="DA439" s="5" t="str">
        <f t="shared" si="5353"/>
        <v/>
      </c>
      <c r="DB439" s="5" t="str">
        <f t="shared" si="5354"/>
        <v/>
      </c>
      <c r="DC439" s="5" t="str">
        <f t="shared" si="5355"/>
        <v/>
      </c>
      <c r="DD439" s="5" t="str">
        <f t="shared" si="5356"/>
        <v/>
      </c>
      <c r="DE439" s="5" t="str">
        <f t="shared" si="5357"/>
        <v/>
      </c>
      <c r="DF439" s="5" t="str">
        <f t="shared" si="5358"/>
        <v/>
      </c>
      <c r="DG439" s="5" t="str">
        <f t="shared" si="5359"/>
        <v/>
      </c>
      <c r="DH439" s="5" t="str">
        <f t="shared" si="5360"/>
        <v/>
      </c>
      <c r="DI439" s="5" t="str">
        <f t="shared" si="5361"/>
        <v/>
      </c>
      <c r="DJ439" s="5" t="str">
        <f t="shared" si="5362"/>
        <v/>
      </c>
      <c r="DK439" s="5" t="str">
        <f t="shared" si="5363"/>
        <v/>
      </c>
      <c r="DL439" s="5" t="str">
        <f t="shared" si="5364"/>
        <v/>
      </c>
      <c r="DM439" s="5" t="str">
        <f t="shared" si="5365"/>
        <v/>
      </c>
      <c r="DN439" s="5" t="str">
        <f t="shared" si="5366"/>
        <v/>
      </c>
      <c r="DO439" s="5" t="str">
        <f t="shared" si="5367"/>
        <v/>
      </c>
      <c r="DP439" s="5" t="str">
        <f t="shared" si="5368"/>
        <v/>
      </c>
      <c r="DQ439" s="5" t="str">
        <f t="shared" si="5390"/>
        <v/>
      </c>
    </row>
    <row r="440" spans="1:121" x14ac:dyDescent="0.25">
      <c r="A440">
        <v>439</v>
      </c>
      <c r="B440" s="5">
        <v>4103488</v>
      </c>
      <c r="C440" t="str">
        <f t="shared" si="5369"/>
        <v>The First Bank of Greenwich - Cos Cob, CT</v>
      </c>
      <c r="D440" s="21" t="s">
        <v>9435</v>
      </c>
      <c r="E440" s="19" t="s">
        <v>3067</v>
      </c>
      <c r="F440" s="19" t="s">
        <v>3057</v>
      </c>
      <c r="G440" s="19"/>
      <c r="K440" s="27">
        <v>431</v>
      </c>
      <c r="L440" s="28" t="str">
        <f>IF(HLOOKUP('Peer Comparison Tool'!$E$6,StateDropdownData,K440+1,FALSE)=0,"",HLOOKUP('Peer Comparison Tool'!$E$6,StateDropdownData,K440+1,FALSE))</f>
        <v/>
      </c>
      <c r="M440" s="29" t="str">
        <f>IF(HLOOKUP('Peer Comparison Tool'!$E$6,[0]!DropdownData,K440+1,FALSE)=0,"",HLOOKUP('Peer Comparison Tool'!$E$6,[0]!DropdownData,K440+1,FALSE))</f>
        <v/>
      </c>
      <c r="N440" s="27">
        <v>431</v>
      </c>
      <c r="O440" s="28" t="str">
        <f>IF(HLOOKUP('Peer Comparison Tool'!$G$6,StateDropdownData,N440+1,FALSE)=0,"",HLOOKUP('Peer Comparison Tool'!$G$6,StateDropdownData,N440+1,FALSE))</f>
        <v/>
      </c>
      <c r="P440" s="29" t="str">
        <f>IF(HLOOKUP('Peer Comparison Tool'!$G$6,DropdownData,N440+1,FALSE)=0,"",HLOOKUP('Peer Comparison Tool'!$G$6,DropdownData,N440+1,FALSE))</f>
        <v/>
      </c>
      <c r="Q440" s="27">
        <v>431</v>
      </c>
      <c r="R440" s="28" t="str">
        <f>IF(HLOOKUP('Peer Comparison Tool'!$I$6,StateDropdownData,Q440+1,FALSE)=0,"",HLOOKUP('Peer Comparison Tool'!$I$6,StateDropdownData,Q440+1,FALSE))</f>
        <v/>
      </c>
      <c r="S440" s="29" t="str">
        <f>IF(HLOOKUP('Peer Comparison Tool'!$I$6,DropdownData,Q440+1,FALSE)=0,"",HLOOKUP('Peer Comparison Tool'!$I$6,DropdownData,Q440+1,FALSE))</f>
        <v/>
      </c>
      <c r="T440" s="5" t="str">
        <f t="shared" ref="T440:AC449" si="5396">IFERROR(IF(VLOOKUP(INDEX($L$2:$HEG$5,4,T$471+$Q440-1),$B$2:$F$5568,5,FALSE)=T$473,INDEX($L$2:$HEG$5,4,T$471+$Q440-1),""),"")</f>
        <v/>
      </c>
      <c r="U440" s="5" t="str">
        <f t="shared" si="5396"/>
        <v/>
      </c>
      <c r="V440" s="5" t="str">
        <f t="shared" si="5396"/>
        <v/>
      </c>
      <c r="W440" s="5" t="str">
        <f t="shared" si="5396"/>
        <v/>
      </c>
      <c r="X440" s="5" t="str">
        <f t="shared" si="5396"/>
        <v/>
      </c>
      <c r="Y440" s="5" t="str">
        <f t="shared" si="5396"/>
        <v/>
      </c>
      <c r="Z440" s="5" t="str">
        <f t="shared" si="5396"/>
        <v/>
      </c>
      <c r="AA440" s="5" t="str">
        <f t="shared" si="5396"/>
        <v/>
      </c>
      <c r="AB440" s="5" t="str">
        <f t="shared" si="5396"/>
        <v/>
      </c>
      <c r="AC440" s="5" t="str">
        <f t="shared" si="5396"/>
        <v/>
      </c>
      <c r="AD440" s="5" t="str">
        <f t="shared" ref="AD440:AM449" si="5397">IFERROR(IF(VLOOKUP(INDEX($L$2:$HEG$5,4,AD$471+$Q440-1),$B$2:$F$5568,5,FALSE)=AD$473,INDEX($L$2:$HEG$5,4,AD$471+$Q440-1),""),"")</f>
        <v/>
      </c>
      <c r="AE440" s="5" t="str">
        <f t="shared" si="5397"/>
        <v/>
      </c>
      <c r="AF440" s="5" t="str">
        <f t="shared" si="5397"/>
        <v/>
      </c>
      <c r="AG440" s="5" t="str">
        <f t="shared" si="5397"/>
        <v/>
      </c>
      <c r="AH440" s="5" t="str">
        <f t="shared" si="5397"/>
        <v/>
      </c>
      <c r="AI440" s="5" t="str">
        <f t="shared" si="5397"/>
        <v/>
      </c>
      <c r="AJ440" s="5" t="str">
        <f t="shared" si="5397"/>
        <v/>
      </c>
      <c r="AK440" s="5" t="str">
        <f t="shared" si="5397"/>
        <v/>
      </c>
      <c r="AL440" s="5" t="str">
        <f t="shared" si="5397"/>
        <v/>
      </c>
      <c r="AM440" s="5" t="str">
        <f t="shared" si="5397"/>
        <v/>
      </c>
      <c r="AN440" s="5" t="str">
        <f t="shared" ref="AN440:AW449" si="5398">IFERROR(IF(VLOOKUP(INDEX($L$2:$HEG$5,4,AN$471+$Q440-1),$B$2:$F$5568,5,FALSE)=AN$473,INDEX($L$2:$HEG$5,4,AN$471+$Q440-1),""),"")</f>
        <v/>
      </c>
      <c r="AO440" s="5" t="str">
        <f t="shared" si="5398"/>
        <v/>
      </c>
      <c r="AP440" s="5" t="str">
        <f t="shared" si="5398"/>
        <v/>
      </c>
      <c r="AQ440" s="5" t="str">
        <f t="shared" si="5398"/>
        <v/>
      </c>
      <c r="AR440" s="5" t="str">
        <f t="shared" si="5398"/>
        <v/>
      </c>
      <c r="AS440" s="5" t="str">
        <f t="shared" si="5398"/>
        <v/>
      </c>
      <c r="AT440" s="5" t="str">
        <f t="shared" si="5398"/>
        <v/>
      </c>
      <c r="AU440" s="5" t="str">
        <f t="shared" si="5398"/>
        <v/>
      </c>
      <c r="AV440" s="5" t="str">
        <f t="shared" si="5398"/>
        <v/>
      </c>
      <c r="AW440" s="5" t="str">
        <f t="shared" si="5398"/>
        <v/>
      </c>
      <c r="AX440" s="5" t="str">
        <f t="shared" ref="AX440:BG449" si="5399">IFERROR(IF(VLOOKUP(INDEX($L$2:$HEG$5,4,AX$471+$Q440-1),$B$2:$F$5568,5,FALSE)=AX$473,INDEX($L$2:$HEG$5,4,AX$471+$Q440-1),""),"")</f>
        <v/>
      </c>
      <c r="AY440" s="5" t="str">
        <f t="shared" si="5399"/>
        <v/>
      </c>
      <c r="AZ440" s="5" t="str">
        <f t="shared" si="5399"/>
        <v/>
      </c>
      <c r="BA440" s="5" t="str">
        <f t="shared" si="5399"/>
        <v/>
      </c>
      <c r="BB440" s="5" t="str">
        <f t="shared" si="5399"/>
        <v/>
      </c>
      <c r="BC440" s="5" t="str">
        <f t="shared" si="5399"/>
        <v/>
      </c>
      <c r="BD440" s="5" t="str">
        <f t="shared" si="5399"/>
        <v/>
      </c>
      <c r="BE440" s="5" t="str">
        <f t="shared" si="5399"/>
        <v/>
      </c>
      <c r="BF440" s="5" t="str">
        <f t="shared" si="5399"/>
        <v/>
      </c>
      <c r="BG440" s="5" t="str">
        <f t="shared" si="5399"/>
        <v/>
      </c>
      <c r="BH440" s="5" t="str">
        <f t="shared" ref="BH440:BQ449" si="5400">IFERROR(IF(VLOOKUP(INDEX($L$2:$HEG$5,4,BH$471+$Q440-1),$B$2:$F$5568,5,FALSE)=BH$473,INDEX($L$2:$HEG$5,4,BH$471+$Q440-1),""),"")</f>
        <v/>
      </c>
      <c r="BI440" s="5" t="str">
        <f t="shared" si="5400"/>
        <v/>
      </c>
      <c r="BJ440" s="5" t="str">
        <f t="shared" si="5400"/>
        <v/>
      </c>
      <c r="BK440" s="5" t="str">
        <f t="shared" si="5400"/>
        <v/>
      </c>
      <c r="BL440" s="5" t="str">
        <f t="shared" si="5400"/>
        <v/>
      </c>
      <c r="BM440" s="5" t="str">
        <f t="shared" si="5400"/>
        <v/>
      </c>
      <c r="BN440" s="5" t="str">
        <f t="shared" si="5400"/>
        <v/>
      </c>
      <c r="BO440" s="5" t="str">
        <f t="shared" si="5400"/>
        <v/>
      </c>
      <c r="BP440" s="5" t="str">
        <f t="shared" si="5400"/>
        <v/>
      </c>
      <c r="BQ440" s="5" t="str">
        <f t="shared" si="5400"/>
        <v/>
      </c>
      <c r="BR440" s="5"/>
      <c r="BT440" s="5" t="str">
        <f t="shared" si="5320"/>
        <v/>
      </c>
      <c r="BU440" s="5" t="str">
        <f t="shared" si="5321"/>
        <v/>
      </c>
      <c r="BV440" s="5" t="str">
        <f t="shared" si="5322"/>
        <v/>
      </c>
      <c r="BW440" s="5" t="str">
        <f t="shared" si="5323"/>
        <v/>
      </c>
      <c r="BX440" s="5" t="str">
        <f t="shared" si="5324"/>
        <v/>
      </c>
      <c r="BY440" s="5" t="str">
        <f t="shared" si="5325"/>
        <v/>
      </c>
      <c r="BZ440" s="5" t="str">
        <f t="shared" si="5326"/>
        <v/>
      </c>
      <c r="CA440" s="5" t="str">
        <f t="shared" si="5327"/>
        <v/>
      </c>
      <c r="CB440" s="5" t="str">
        <f t="shared" si="5328"/>
        <v/>
      </c>
      <c r="CC440" s="5" t="str">
        <f t="shared" si="5329"/>
        <v/>
      </c>
      <c r="CD440" s="5" t="str">
        <f t="shared" si="5330"/>
        <v/>
      </c>
      <c r="CE440" s="5" t="str">
        <f t="shared" si="5331"/>
        <v/>
      </c>
      <c r="CF440" s="5" t="str">
        <f t="shared" si="5332"/>
        <v/>
      </c>
      <c r="CG440" s="5" t="str">
        <f t="shared" si="5333"/>
        <v/>
      </c>
      <c r="CH440" s="5" t="str">
        <f t="shared" si="5334"/>
        <v/>
      </c>
      <c r="CI440" s="5" t="str">
        <f t="shared" si="5335"/>
        <v/>
      </c>
      <c r="CJ440" s="5" t="str">
        <f t="shared" si="5336"/>
        <v/>
      </c>
      <c r="CK440" s="5" t="str">
        <f t="shared" si="5337"/>
        <v/>
      </c>
      <c r="CL440" s="5" t="str">
        <f t="shared" si="5338"/>
        <v/>
      </c>
      <c r="CM440" s="5" t="str">
        <f t="shared" si="5339"/>
        <v/>
      </c>
      <c r="CN440" s="5" t="str">
        <f t="shared" si="5340"/>
        <v/>
      </c>
      <c r="CO440" s="5" t="str">
        <f t="shared" si="5341"/>
        <v/>
      </c>
      <c r="CP440" s="5" t="str">
        <f t="shared" si="5342"/>
        <v/>
      </c>
      <c r="CQ440" s="5" t="str">
        <f t="shared" si="5343"/>
        <v/>
      </c>
      <c r="CR440" s="5" t="str">
        <f t="shared" si="5344"/>
        <v/>
      </c>
      <c r="CS440" s="5" t="str">
        <f t="shared" si="5345"/>
        <v/>
      </c>
      <c r="CT440" s="5" t="str">
        <f t="shared" si="5346"/>
        <v/>
      </c>
      <c r="CU440" s="5" t="str">
        <f t="shared" si="5347"/>
        <v/>
      </c>
      <c r="CV440" s="5" t="str">
        <f t="shared" si="5348"/>
        <v/>
      </c>
      <c r="CW440" s="5" t="str">
        <f t="shared" si="5349"/>
        <v/>
      </c>
      <c r="CX440" s="5" t="str">
        <f t="shared" si="5350"/>
        <v/>
      </c>
      <c r="CY440" s="5" t="str">
        <f t="shared" si="5351"/>
        <v/>
      </c>
      <c r="CZ440" s="5" t="str">
        <f t="shared" si="5352"/>
        <v/>
      </c>
      <c r="DA440" s="5" t="str">
        <f t="shared" si="5353"/>
        <v/>
      </c>
      <c r="DB440" s="5" t="str">
        <f t="shared" si="5354"/>
        <v/>
      </c>
      <c r="DC440" s="5" t="str">
        <f t="shared" si="5355"/>
        <v/>
      </c>
      <c r="DD440" s="5" t="str">
        <f t="shared" si="5356"/>
        <v/>
      </c>
      <c r="DE440" s="5" t="str">
        <f t="shared" si="5357"/>
        <v/>
      </c>
      <c r="DF440" s="5" t="str">
        <f t="shared" si="5358"/>
        <v/>
      </c>
      <c r="DG440" s="5" t="str">
        <f t="shared" si="5359"/>
        <v/>
      </c>
      <c r="DH440" s="5" t="str">
        <f t="shared" si="5360"/>
        <v/>
      </c>
      <c r="DI440" s="5" t="str">
        <f t="shared" si="5361"/>
        <v/>
      </c>
      <c r="DJ440" s="5" t="str">
        <f t="shared" si="5362"/>
        <v/>
      </c>
      <c r="DK440" s="5" t="str">
        <f t="shared" si="5363"/>
        <v/>
      </c>
      <c r="DL440" s="5" t="str">
        <f t="shared" si="5364"/>
        <v/>
      </c>
      <c r="DM440" s="5" t="str">
        <f t="shared" si="5365"/>
        <v/>
      </c>
      <c r="DN440" s="5" t="str">
        <f t="shared" si="5366"/>
        <v/>
      </c>
      <c r="DO440" s="5" t="str">
        <f t="shared" si="5367"/>
        <v/>
      </c>
      <c r="DP440" s="5" t="str">
        <f t="shared" si="5368"/>
        <v/>
      </c>
      <c r="DQ440" s="5" t="str">
        <f t="shared" si="5390"/>
        <v/>
      </c>
    </row>
    <row r="441" spans="1:121" x14ac:dyDescent="0.25">
      <c r="A441">
        <v>440</v>
      </c>
      <c r="B441" s="5">
        <v>1007270</v>
      </c>
      <c r="C441" t="str">
        <f t="shared" si="5369"/>
        <v>The Milford Bank - Milford, CT</v>
      </c>
      <c r="D441" s="21" t="s">
        <v>9436</v>
      </c>
      <c r="E441" s="19" t="s">
        <v>3074</v>
      </c>
      <c r="F441" s="19" t="s">
        <v>3057</v>
      </c>
      <c r="G441" s="19"/>
      <c r="K441" s="27">
        <v>432</v>
      </c>
      <c r="L441" s="28" t="str">
        <f>IF(HLOOKUP('Peer Comparison Tool'!$E$6,StateDropdownData,K441+1,FALSE)=0,"",HLOOKUP('Peer Comparison Tool'!$E$6,StateDropdownData,K441+1,FALSE))</f>
        <v/>
      </c>
      <c r="M441" s="29" t="str">
        <f>IF(HLOOKUP('Peer Comparison Tool'!$E$6,[0]!DropdownData,K441+1,FALSE)=0,"",HLOOKUP('Peer Comparison Tool'!$E$6,[0]!DropdownData,K441+1,FALSE))</f>
        <v/>
      </c>
      <c r="N441" s="27">
        <v>432</v>
      </c>
      <c r="O441" s="28" t="str">
        <f>IF(HLOOKUP('Peer Comparison Tool'!$G$6,StateDropdownData,N441+1,FALSE)=0,"",HLOOKUP('Peer Comparison Tool'!$G$6,StateDropdownData,N441+1,FALSE))</f>
        <v/>
      </c>
      <c r="P441" s="29" t="str">
        <f>IF(HLOOKUP('Peer Comparison Tool'!$G$6,DropdownData,N441+1,FALSE)=0,"",HLOOKUP('Peer Comparison Tool'!$G$6,DropdownData,N441+1,FALSE))</f>
        <v/>
      </c>
      <c r="Q441" s="27">
        <v>432</v>
      </c>
      <c r="R441" s="28" t="str">
        <f>IF(HLOOKUP('Peer Comparison Tool'!$I$6,StateDropdownData,Q441+1,FALSE)=0,"",HLOOKUP('Peer Comparison Tool'!$I$6,StateDropdownData,Q441+1,FALSE))</f>
        <v/>
      </c>
      <c r="S441" s="29" t="str">
        <f>IF(HLOOKUP('Peer Comparison Tool'!$I$6,DropdownData,Q441+1,FALSE)=0,"",HLOOKUP('Peer Comparison Tool'!$I$6,DropdownData,Q441+1,FALSE))</f>
        <v/>
      </c>
      <c r="T441" s="5" t="str">
        <f t="shared" si="5396"/>
        <v/>
      </c>
      <c r="U441" s="5" t="str">
        <f t="shared" si="5396"/>
        <v/>
      </c>
      <c r="V441" s="5" t="str">
        <f t="shared" si="5396"/>
        <v/>
      </c>
      <c r="W441" s="5" t="str">
        <f t="shared" si="5396"/>
        <v/>
      </c>
      <c r="X441" s="5" t="str">
        <f t="shared" si="5396"/>
        <v/>
      </c>
      <c r="Y441" s="5" t="str">
        <f t="shared" si="5396"/>
        <v/>
      </c>
      <c r="Z441" s="5" t="str">
        <f t="shared" si="5396"/>
        <v/>
      </c>
      <c r="AA441" s="5" t="str">
        <f t="shared" si="5396"/>
        <v/>
      </c>
      <c r="AB441" s="5" t="str">
        <f t="shared" si="5396"/>
        <v/>
      </c>
      <c r="AC441" s="5" t="str">
        <f t="shared" si="5396"/>
        <v/>
      </c>
      <c r="AD441" s="5" t="str">
        <f t="shared" si="5397"/>
        <v/>
      </c>
      <c r="AE441" s="5" t="str">
        <f t="shared" si="5397"/>
        <v/>
      </c>
      <c r="AF441" s="5" t="str">
        <f t="shared" si="5397"/>
        <v/>
      </c>
      <c r="AG441" s="5" t="str">
        <f t="shared" si="5397"/>
        <v/>
      </c>
      <c r="AH441" s="5" t="str">
        <f t="shared" si="5397"/>
        <v/>
      </c>
      <c r="AI441" s="5" t="str">
        <f t="shared" si="5397"/>
        <v/>
      </c>
      <c r="AJ441" s="5" t="str">
        <f t="shared" si="5397"/>
        <v/>
      </c>
      <c r="AK441" s="5" t="str">
        <f t="shared" si="5397"/>
        <v/>
      </c>
      <c r="AL441" s="5" t="str">
        <f t="shared" si="5397"/>
        <v/>
      </c>
      <c r="AM441" s="5" t="str">
        <f t="shared" si="5397"/>
        <v/>
      </c>
      <c r="AN441" s="5" t="str">
        <f t="shared" si="5398"/>
        <v/>
      </c>
      <c r="AO441" s="5" t="str">
        <f t="shared" si="5398"/>
        <v/>
      </c>
      <c r="AP441" s="5" t="str">
        <f t="shared" si="5398"/>
        <v/>
      </c>
      <c r="AQ441" s="5" t="str">
        <f t="shared" si="5398"/>
        <v/>
      </c>
      <c r="AR441" s="5" t="str">
        <f t="shared" si="5398"/>
        <v/>
      </c>
      <c r="AS441" s="5" t="str">
        <f t="shared" si="5398"/>
        <v/>
      </c>
      <c r="AT441" s="5" t="str">
        <f t="shared" si="5398"/>
        <v/>
      </c>
      <c r="AU441" s="5" t="str">
        <f t="shared" si="5398"/>
        <v/>
      </c>
      <c r="AV441" s="5" t="str">
        <f t="shared" si="5398"/>
        <v/>
      </c>
      <c r="AW441" s="5" t="str">
        <f t="shared" si="5398"/>
        <v/>
      </c>
      <c r="AX441" s="5" t="str">
        <f t="shared" si="5399"/>
        <v/>
      </c>
      <c r="AY441" s="5" t="str">
        <f t="shared" si="5399"/>
        <v/>
      </c>
      <c r="AZ441" s="5" t="str">
        <f t="shared" si="5399"/>
        <v/>
      </c>
      <c r="BA441" s="5" t="str">
        <f t="shared" si="5399"/>
        <v/>
      </c>
      <c r="BB441" s="5" t="str">
        <f t="shared" si="5399"/>
        <v/>
      </c>
      <c r="BC441" s="5" t="str">
        <f t="shared" si="5399"/>
        <v/>
      </c>
      <c r="BD441" s="5" t="str">
        <f t="shared" si="5399"/>
        <v/>
      </c>
      <c r="BE441" s="5" t="str">
        <f t="shared" si="5399"/>
        <v/>
      </c>
      <c r="BF441" s="5" t="str">
        <f t="shared" si="5399"/>
        <v/>
      </c>
      <c r="BG441" s="5" t="str">
        <f t="shared" si="5399"/>
        <v/>
      </c>
      <c r="BH441" s="5" t="str">
        <f t="shared" si="5400"/>
        <v/>
      </c>
      <c r="BI441" s="5" t="str">
        <f t="shared" si="5400"/>
        <v/>
      </c>
      <c r="BJ441" s="5" t="str">
        <f t="shared" si="5400"/>
        <v/>
      </c>
      <c r="BK441" s="5" t="str">
        <f t="shared" si="5400"/>
        <v/>
      </c>
      <c r="BL441" s="5" t="str">
        <f t="shared" si="5400"/>
        <v/>
      </c>
      <c r="BM441" s="5" t="str">
        <f t="shared" si="5400"/>
        <v/>
      </c>
      <c r="BN441" s="5" t="str">
        <f t="shared" si="5400"/>
        <v/>
      </c>
      <c r="BO441" s="5" t="str">
        <f t="shared" si="5400"/>
        <v/>
      </c>
      <c r="BP441" s="5" t="str">
        <f t="shared" si="5400"/>
        <v/>
      </c>
      <c r="BQ441" s="5" t="str">
        <f t="shared" si="5400"/>
        <v/>
      </c>
      <c r="BR441" s="5"/>
      <c r="BT441" s="5" t="str">
        <f t="shared" si="5320"/>
        <v/>
      </c>
      <c r="BU441" s="5" t="str">
        <f t="shared" si="5321"/>
        <v/>
      </c>
      <c r="BV441" s="5" t="str">
        <f t="shared" si="5322"/>
        <v/>
      </c>
      <c r="BW441" s="5" t="str">
        <f t="shared" si="5323"/>
        <v/>
      </c>
      <c r="BX441" s="5" t="str">
        <f t="shared" si="5324"/>
        <v/>
      </c>
      <c r="BY441" s="5" t="str">
        <f t="shared" si="5325"/>
        <v/>
      </c>
      <c r="BZ441" s="5" t="str">
        <f t="shared" si="5326"/>
        <v/>
      </c>
      <c r="CA441" s="5" t="str">
        <f t="shared" si="5327"/>
        <v/>
      </c>
      <c r="CB441" s="5" t="str">
        <f t="shared" si="5328"/>
        <v/>
      </c>
      <c r="CC441" s="5" t="str">
        <f t="shared" si="5329"/>
        <v/>
      </c>
      <c r="CD441" s="5" t="str">
        <f t="shared" si="5330"/>
        <v/>
      </c>
      <c r="CE441" s="5" t="str">
        <f t="shared" si="5331"/>
        <v/>
      </c>
      <c r="CF441" s="5" t="str">
        <f t="shared" si="5332"/>
        <v/>
      </c>
      <c r="CG441" s="5" t="str">
        <f t="shared" si="5333"/>
        <v/>
      </c>
      <c r="CH441" s="5" t="str">
        <f t="shared" si="5334"/>
        <v/>
      </c>
      <c r="CI441" s="5" t="str">
        <f t="shared" si="5335"/>
        <v/>
      </c>
      <c r="CJ441" s="5" t="str">
        <f t="shared" si="5336"/>
        <v/>
      </c>
      <c r="CK441" s="5" t="str">
        <f t="shared" si="5337"/>
        <v/>
      </c>
      <c r="CL441" s="5" t="str">
        <f t="shared" si="5338"/>
        <v/>
      </c>
      <c r="CM441" s="5" t="str">
        <f t="shared" si="5339"/>
        <v/>
      </c>
      <c r="CN441" s="5" t="str">
        <f t="shared" si="5340"/>
        <v/>
      </c>
      <c r="CO441" s="5" t="str">
        <f t="shared" si="5341"/>
        <v/>
      </c>
      <c r="CP441" s="5" t="str">
        <f t="shared" si="5342"/>
        <v/>
      </c>
      <c r="CQ441" s="5" t="str">
        <f t="shared" si="5343"/>
        <v/>
      </c>
      <c r="CR441" s="5" t="str">
        <f t="shared" si="5344"/>
        <v/>
      </c>
      <c r="CS441" s="5" t="str">
        <f t="shared" si="5345"/>
        <v/>
      </c>
      <c r="CT441" s="5" t="str">
        <f t="shared" si="5346"/>
        <v/>
      </c>
      <c r="CU441" s="5" t="str">
        <f t="shared" si="5347"/>
        <v/>
      </c>
      <c r="CV441" s="5" t="str">
        <f t="shared" si="5348"/>
        <v/>
      </c>
      <c r="CW441" s="5" t="str">
        <f t="shared" si="5349"/>
        <v/>
      </c>
      <c r="CX441" s="5" t="str">
        <f t="shared" si="5350"/>
        <v/>
      </c>
      <c r="CY441" s="5" t="str">
        <f t="shared" si="5351"/>
        <v/>
      </c>
      <c r="CZ441" s="5" t="str">
        <f t="shared" si="5352"/>
        <v/>
      </c>
      <c r="DA441" s="5" t="str">
        <f t="shared" si="5353"/>
        <v/>
      </c>
      <c r="DB441" s="5" t="str">
        <f t="shared" si="5354"/>
        <v/>
      </c>
      <c r="DC441" s="5" t="str">
        <f t="shared" si="5355"/>
        <v/>
      </c>
      <c r="DD441" s="5" t="str">
        <f t="shared" si="5356"/>
        <v/>
      </c>
      <c r="DE441" s="5" t="str">
        <f t="shared" si="5357"/>
        <v/>
      </c>
      <c r="DF441" s="5" t="str">
        <f t="shared" si="5358"/>
        <v/>
      </c>
      <c r="DG441" s="5" t="str">
        <f t="shared" si="5359"/>
        <v/>
      </c>
      <c r="DH441" s="5" t="str">
        <f t="shared" si="5360"/>
        <v/>
      </c>
      <c r="DI441" s="5" t="str">
        <f t="shared" si="5361"/>
        <v/>
      </c>
      <c r="DJ441" s="5" t="str">
        <f t="shared" si="5362"/>
        <v/>
      </c>
      <c r="DK441" s="5" t="str">
        <f t="shared" si="5363"/>
        <v/>
      </c>
      <c r="DL441" s="5" t="str">
        <f t="shared" si="5364"/>
        <v/>
      </c>
      <c r="DM441" s="5" t="str">
        <f t="shared" si="5365"/>
        <v/>
      </c>
      <c r="DN441" s="5" t="str">
        <f t="shared" si="5366"/>
        <v/>
      </c>
      <c r="DO441" s="5" t="str">
        <f t="shared" si="5367"/>
        <v/>
      </c>
      <c r="DP441" s="5" t="str">
        <f t="shared" si="5368"/>
        <v/>
      </c>
      <c r="DQ441" s="5" t="str">
        <f t="shared" si="5390"/>
        <v/>
      </c>
    </row>
    <row r="442" spans="1:121" x14ac:dyDescent="0.25">
      <c r="A442">
        <v>441</v>
      </c>
      <c r="B442" s="5">
        <v>1016392</v>
      </c>
      <c r="C442" t="str">
        <f t="shared" si="5369"/>
        <v>The National Iron Bank - Salisbury, CT</v>
      </c>
      <c r="D442" s="21" t="s">
        <v>9437</v>
      </c>
      <c r="E442" s="19" t="s">
        <v>3075</v>
      </c>
      <c r="F442" s="19" t="s">
        <v>3057</v>
      </c>
      <c r="G442" s="19"/>
      <c r="K442" s="27">
        <v>433</v>
      </c>
      <c r="L442" s="28" t="str">
        <f>IF(HLOOKUP('Peer Comparison Tool'!$E$6,StateDropdownData,K442+1,FALSE)=0,"",HLOOKUP('Peer Comparison Tool'!$E$6,StateDropdownData,K442+1,FALSE))</f>
        <v/>
      </c>
      <c r="M442" s="29" t="str">
        <f>IF(HLOOKUP('Peer Comparison Tool'!$E$6,[0]!DropdownData,K442+1,FALSE)=0,"",HLOOKUP('Peer Comparison Tool'!$E$6,[0]!DropdownData,K442+1,FALSE))</f>
        <v/>
      </c>
      <c r="N442" s="27">
        <v>433</v>
      </c>
      <c r="O442" s="28" t="str">
        <f>IF(HLOOKUP('Peer Comparison Tool'!$G$6,StateDropdownData,N442+1,FALSE)=0,"",HLOOKUP('Peer Comparison Tool'!$G$6,StateDropdownData,N442+1,FALSE))</f>
        <v/>
      </c>
      <c r="P442" s="29" t="str">
        <f>IF(HLOOKUP('Peer Comparison Tool'!$G$6,DropdownData,N442+1,FALSE)=0,"",HLOOKUP('Peer Comparison Tool'!$G$6,DropdownData,N442+1,FALSE))</f>
        <v/>
      </c>
      <c r="Q442" s="27">
        <v>433</v>
      </c>
      <c r="R442" s="28" t="str">
        <f>IF(HLOOKUP('Peer Comparison Tool'!$I$6,StateDropdownData,Q442+1,FALSE)=0,"",HLOOKUP('Peer Comparison Tool'!$I$6,StateDropdownData,Q442+1,FALSE))</f>
        <v/>
      </c>
      <c r="S442" s="29" t="str">
        <f>IF(HLOOKUP('Peer Comparison Tool'!$I$6,DropdownData,Q442+1,FALSE)=0,"",HLOOKUP('Peer Comparison Tool'!$I$6,DropdownData,Q442+1,FALSE))</f>
        <v/>
      </c>
      <c r="T442" s="5" t="str">
        <f t="shared" si="5396"/>
        <v/>
      </c>
      <c r="U442" s="5" t="str">
        <f t="shared" si="5396"/>
        <v/>
      </c>
      <c r="V442" s="5" t="str">
        <f t="shared" si="5396"/>
        <v/>
      </c>
      <c r="W442" s="5" t="str">
        <f t="shared" si="5396"/>
        <v/>
      </c>
      <c r="X442" s="5" t="str">
        <f t="shared" si="5396"/>
        <v/>
      </c>
      <c r="Y442" s="5" t="str">
        <f t="shared" si="5396"/>
        <v/>
      </c>
      <c r="Z442" s="5" t="str">
        <f t="shared" si="5396"/>
        <v/>
      </c>
      <c r="AA442" s="5" t="str">
        <f t="shared" si="5396"/>
        <v/>
      </c>
      <c r="AB442" s="5" t="str">
        <f t="shared" si="5396"/>
        <v/>
      </c>
      <c r="AC442" s="5" t="str">
        <f t="shared" si="5396"/>
        <v/>
      </c>
      <c r="AD442" s="5" t="str">
        <f t="shared" si="5397"/>
        <v/>
      </c>
      <c r="AE442" s="5" t="str">
        <f t="shared" si="5397"/>
        <v/>
      </c>
      <c r="AF442" s="5" t="str">
        <f t="shared" si="5397"/>
        <v/>
      </c>
      <c r="AG442" s="5" t="str">
        <f t="shared" si="5397"/>
        <v/>
      </c>
      <c r="AH442" s="5" t="str">
        <f t="shared" si="5397"/>
        <v/>
      </c>
      <c r="AI442" s="5" t="str">
        <f t="shared" si="5397"/>
        <v/>
      </c>
      <c r="AJ442" s="5" t="str">
        <f t="shared" si="5397"/>
        <v/>
      </c>
      <c r="AK442" s="5" t="str">
        <f t="shared" si="5397"/>
        <v/>
      </c>
      <c r="AL442" s="5" t="str">
        <f t="shared" si="5397"/>
        <v/>
      </c>
      <c r="AM442" s="5" t="str">
        <f t="shared" si="5397"/>
        <v/>
      </c>
      <c r="AN442" s="5" t="str">
        <f t="shared" si="5398"/>
        <v/>
      </c>
      <c r="AO442" s="5" t="str">
        <f t="shared" si="5398"/>
        <v/>
      </c>
      <c r="AP442" s="5" t="str">
        <f t="shared" si="5398"/>
        <v/>
      </c>
      <c r="AQ442" s="5" t="str">
        <f t="shared" si="5398"/>
        <v/>
      </c>
      <c r="AR442" s="5" t="str">
        <f t="shared" si="5398"/>
        <v/>
      </c>
      <c r="AS442" s="5" t="str">
        <f t="shared" si="5398"/>
        <v/>
      </c>
      <c r="AT442" s="5" t="str">
        <f t="shared" si="5398"/>
        <v/>
      </c>
      <c r="AU442" s="5" t="str">
        <f t="shared" si="5398"/>
        <v/>
      </c>
      <c r="AV442" s="5" t="str">
        <f t="shared" si="5398"/>
        <v/>
      </c>
      <c r="AW442" s="5" t="str">
        <f t="shared" si="5398"/>
        <v/>
      </c>
      <c r="AX442" s="5" t="str">
        <f t="shared" si="5399"/>
        <v/>
      </c>
      <c r="AY442" s="5" t="str">
        <f t="shared" si="5399"/>
        <v/>
      </c>
      <c r="AZ442" s="5" t="str">
        <f t="shared" si="5399"/>
        <v/>
      </c>
      <c r="BA442" s="5" t="str">
        <f t="shared" si="5399"/>
        <v/>
      </c>
      <c r="BB442" s="5" t="str">
        <f t="shared" si="5399"/>
        <v/>
      </c>
      <c r="BC442" s="5" t="str">
        <f t="shared" si="5399"/>
        <v/>
      </c>
      <c r="BD442" s="5" t="str">
        <f t="shared" si="5399"/>
        <v/>
      </c>
      <c r="BE442" s="5" t="str">
        <f t="shared" si="5399"/>
        <v/>
      </c>
      <c r="BF442" s="5" t="str">
        <f t="shared" si="5399"/>
        <v/>
      </c>
      <c r="BG442" s="5" t="str">
        <f t="shared" si="5399"/>
        <v/>
      </c>
      <c r="BH442" s="5" t="str">
        <f t="shared" si="5400"/>
        <v/>
      </c>
      <c r="BI442" s="5" t="str">
        <f t="shared" si="5400"/>
        <v/>
      </c>
      <c r="BJ442" s="5" t="str">
        <f t="shared" si="5400"/>
        <v/>
      </c>
      <c r="BK442" s="5" t="str">
        <f t="shared" si="5400"/>
        <v/>
      </c>
      <c r="BL442" s="5" t="str">
        <f t="shared" si="5400"/>
        <v/>
      </c>
      <c r="BM442" s="5" t="str">
        <f t="shared" si="5400"/>
        <v/>
      </c>
      <c r="BN442" s="5" t="str">
        <f t="shared" si="5400"/>
        <v/>
      </c>
      <c r="BO442" s="5" t="str">
        <f t="shared" si="5400"/>
        <v/>
      </c>
      <c r="BP442" s="5" t="str">
        <f t="shared" si="5400"/>
        <v/>
      </c>
      <c r="BQ442" s="5" t="str">
        <f t="shared" si="5400"/>
        <v/>
      </c>
      <c r="BR442" s="5"/>
      <c r="BT442" s="5" t="str">
        <f t="shared" si="5320"/>
        <v/>
      </c>
      <c r="BU442" s="5" t="str">
        <f t="shared" si="5321"/>
        <v/>
      </c>
      <c r="BV442" s="5" t="str">
        <f t="shared" si="5322"/>
        <v/>
      </c>
      <c r="BW442" s="5" t="str">
        <f t="shared" si="5323"/>
        <v/>
      </c>
      <c r="BX442" s="5" t="str">
        <f t="shared" si="5324"/>
        <v/>
      </c>
      <c r="BY442" s="5" t="str">
        <f t="shared" si="5325"/>
        <v/>
      </c>
      <c r="BZ442" s="5" t="str">
        <f t="shared" si="5326"/>
        <v/>
      </c>
      <c r="CA442" s="5" t="str">
        <f t="shared" si="5327"/>
        <v/>
      </c>
      <c r="CB442" s="5" t="str">
        <f t="shared" si="5328"/>
        <v/>
      </c>
      <c r="CC442" s="5" t="str">
        <f t="shared" si="5329"/>
        <v/>
      </c>
      <c r="CD442" s="5" t="str">
        <f t="shared" si="5330"/>
        <v/>
      </c>
      <c r="CE442" s="5" t="str">
        <f t="shared" si="5331"/>
        <v/>
      </c>
      <c r="CF442" s="5" t="str">
        <f t="shared" si="5332"/>
        <v/>
      </c>
      <c r="CG442" s="5" t="str">
        <f t="shared" si="5333"/>
        <v/>
      </c>
      <c r="CH442" s="5" t="str">
        <f t="shared" si="5334"/>
        <v/>
      </c>
      <c r="CI442" s="5" t="str">
        <f t="shared" si="5335"/>
        <v/>
      </c>
      <c r="CJ442" s="5" t="str">
        <f t="shared" si="5336"/>
        <v/>
      </c>
      <c r="CK442" s="5" t="str">
        <f t="shared" si="5337"/>
        <v/>
      </c>
      <c r="CL442" s="5" t="str">
        <f t="shared" si="5338"/>
        <v/>
      </c>
      <c r="CM442" s="5" t="str">
        <f t="shared" si="5339"/>
        <v/>
      </c>
      <c r="CN442" s="5" t="str">
        <f t="shared" si="5340"/>
        <v/>
      </c>
      <c r="CO442" s="5" t="str">
        <f t="shared" si="5341"/>
        <v/>
      </c>
      <c r="CP442" s="5" t="str">
        <f t="shared" si="5342"/>
        <v/>
      </c>
      <c r="CQ442" s="5" t="str">
        <f t="shared" si="5343"/>
        <v/>
      </c>
      <c r="CR442" s="5" t="str">
        <f t="shared" si="5344"/>
        <v/>
      </c>
      <c r="CS442" s="5" t="str">
        <f t="shared" si="5345"/>
        <v/>
      </c>
      <c r="CT442" s="5" t="str">
        <f t="shared" si="5346"/>
        <v/>
      </c>
      <c r="CU442" s="5" t="str">
        <f t="shared" si="5347"/>
        <v/>
      </c>
      <c r="CV442" s="5" t="str">
        <f t="shared" si="5348"/>
        <v/>
      </c>
      <c r="CW442" s="5" t="str">
        <f t="shared" si="5349"/>
        <v/>
      </c>
      <c r="CX442" s="5" t="str">
        <f t="shared" si="5350"/>
        <v/>
      </c>
      <c r="CY442" s="5" t="str">
        <f t="shared" si="5351"/>
        <v/>
      </c>
      <c r="CZ442" s="5" t="str">
        <f t="shared" si="5352"/>
        <v/>
      </c>
      <c r="DA442" s="5" t="str">
        <f t="shared" si="5353"/>
        <v/>
      </c>
      <c r="DB442" s="5" t="str">
        <f t="shared" si="5354"/>
        <v/>
      </c>
      <c r="DC442" s="5" t="str">
        <f t="shared" si="5355"/>
        <v/>
      </c>
      <c r="DD442" s="5" t="str">
        <f t="shared" si="5356"/>
        <v/>
      </c>
      <c r="DE442" s="5" t="str">
        <f t="shared" si="5357"/>
        <v/>
      </c>
      <c r="DF442" s="5" t="str">
        <f t="shared" si="5358"/>
        <v/>
      </c>
      <c r="DG442" s="5" t="str">
        <f t="shared" si="5359"/>
        <v/>
      </c>
      <c r="DH442" s="5" t="str">
        <f t="shared" si="5360"/>
        <v/>
      </c>
      <c r="DI442" s="5" t="str">
        <f t="shared" si="5361"/>
        <v/>
      </c>
      <c r="DJ442" s="5" t="str">
        <f t="shared" si="5362"/>
        <v/>
      </c>
      <c r="DK442" s="5" t="str">
        <f t="shared" si="5363"/>
        <v/>
      </c>
      <c r="DL442" s="5" t="str">
        <f t="shared" si="5364"/>
        <v/>
      </c>
      <c r="DM442" s="5" t="str">
        <f t="shared" si="5365"/>
        <v/>
      </c>
      <c r="DN442" s="5" t="str">
        <f t="shared" si="5366"/>
        <v/>
      </c>
      <c r="DO442" s="5" t="str">
        <f t="shared" si="5367"/>
        <v/>
      </c>
      <c r="DP442" s="5" t="str">
        <f t="shared" si="5368"/>
        <v/>
      </c>
      <c r="DQ442" s="5" t="str">
        <f t="shared" si="5390"/>
        <v/>
      </c>
    </row>
    <row r="443" spans="1:121" x14ac:dyDescent="0.25">
      <c r="A443">
        <v>442</v>
      </c>
      <c r="B443" s="5">
        <v>1004975</v>
      </c>
      <c r="C443" t="str">
        <f t="shared" si="5369"/>
        <v>The Torrington Savings Bank - Torrington, CT</v>
      </c>
      <c r="D443" s="21" t="s">
        <v>9438</v>
      </c>
      <c r="E443" s="19" t="s">
        <v>3084</v>
      </c>
      <c r="F443" s="19" t="s">
        <v>3057</v>
      </c>
      <c r="G443" s="19"/>
      <c r="K443" s="27">
        <v>434</v>
      </c>
      <c r="L443" s="28" t="str">
        <f>IF(HLOOKUP('Peer Comparison Tool'!$E$6,StateDropdownData,K443+1,FALSE)=0,"",HLOOKUP('Peer Comparison Tool'!$E$6,StateDropdownData,K443+1,FALSE))</f>
        <v/>
      </c>
      <c r="M443" s="29" t="str">
        <f>IF(HLOOKUP('Peer Comparison Tool'!$E$6,[0]!DropdownData,K443+1,FALSE)=0,"",HLOOKUP('Peer Comparison Tool'!$E$6,[0]!DropdownData,K443+1,FALSE))</f>
        <v/>
      </c>
      <c r="N443" s="27">
        <v>434</v>
      </c>
      <c r="O443" s="28" t="str">
        <f>IF(HLOOKUP('Peer Comparison Tool'!$G$6,StateDropdownData,N443+1,FALSE)=0,"",HLOOKUP('Peer Comparison Tool'!$G$6,StateDropdownData,N443+1,FALSE))</f>
        <v/>
      </c>
      <c r="P443" s="29" t="str">
        <f>IF(HLOOKUP('Peer Comparison Tool'!$G$6,DropdownData,N443+1,FALSE)=0,"",HLOOKUP('Peer Comparison Tool'!$G$6,DropdownData,N443+1,FALSE))</f>
        <v/>
      </c>
      <c r="Q443" s="27">
        <v>434</v>
      </c>
      <c r="R443" s="28" t="str">
        <f>IF(HLOOKUP('Peer Comparison Tool'!$I$6,StateDropdownData,Q443+1,FALSE)=0,"",HLOOKUP('Peer Comparison Tool'!$I$6,StateDropdownData,Q443+1,FALSE))</f>
        <v/>
      </c>
      <c r="S443" s="29" t="str">
        <f>IF(HLOOKUP('Peer Comparison Tool'!$I$6,DropdownData,Q443+1,FALSE)=0,"",HLOOKUP('Peer Comparison Tool'!$I$6,DropdownData,Q443+1,FALSE))</f>
        <v/>
      </c>
      <c r="T443" s="5" t="str">
        <f t="shared" si="5396"/>
        <v/>
      </c>
      <c r="U443" s="5" t="str">
        <f t="shared" si="5396"/>
        <v/>
      </c>
      <c r="V443" s="5" t="str">
        <f t="shared" si="5396"/>
        <v/>
      </c>
      <c r="W443" s="5" t="str">
        <f t="shared" si="5396"/>
        <v/>
      </c>
      <c r="X443" s="5" t="str">
        <f t="shared" si="5396"/>
        <v/>
      </c>
      <c r="Y443" s="5" t="str">
        <f t="shared" si="5396"/>
        <v/>
      </c>
      <c r="Z443" s="5" t="str">
        <f t="shared" si="5396"/>
        <v/>
      </c>
      <c r="AA443" s="5" t="str">
        <f t="shared" si="5396"/>
        <v/>
      </c>
      <c r="AB443" s="5" t="str">
        <f t="shared" si="5396"/>
        <v/>
      </c>
      <c r="AC443" s="5" t="str">
        <f t="shared" si="5396"/>
        <v/>
      </c>
      <c r="AD443" s="5" t="str">
        <f t="shared" si="5397"/>
        <v/>
      </c>
      <c r="AE443" s="5" t="str">
        <f t="shared" si="5397"/>
        <v/>
      </c>
      <c r="AF443" s="5" t="str">
        <f t="shared" si="5397"/>
        <v/>
      </c>
      <c r="AG443" s="5" t="str">
        <f t="shared" si="5397"/>
        <v/>
      </c>
      <c r="AH443" s="5" t="str">
        <f t="shared" si="5397"/>
        <v/>
      </c>
      <c r="AI443" s="5" t="str">
        <f t="shared" si="5397"/>
        <v/>
      </c>
      <c r="AJ443" s="5" t="str">
        <f t="shared" si="5397"/>
        <v/>
      </c>
      <c r="AK443" s="5" t="str">
        <f t="shared" si="5397"/>
        <v/>
      </c>
      <c r="AL443" s="5" t="str">
        <f t="shared" si="5397"/>
        <v/>
      </c>
      <c r="AM443" s="5" t="str">
        <f t="shared" si="5397"/>
        <v/>
      </c>
      <c r="AN443" s="5" t="str">
        <f t="shared" si="5398"/>
        <v/>
      </c>
      <c r="AO443" s="5" t="str">
        <f t="shared" si="5398"/>
        <v/>
      </c>
      <c r="AP443" s="5" t="str">
        <f t="shared" si="5398"/>
        <v/>
      </c>
      <c r="AQ443" s="5" t="str">
        <f t="shared" si="5398"/>
        <v/>
      </c>
      <c r="AR443" s="5" t="str">
        <f t="shared" si="5398"/>
        <v/>
      </c>
      <c r="AS443" s="5" t="str">
        <f t="shared" si="5398"/>
        <v/>
      </c>
      <c r="AT443" s="5" t="str">
        <f t="shared" si="5398"/>
        <v/>
      </c>
      <c r="AU443" s="5" t="str">
        <f t="shared" si="5398"/>
        <v/>
      </c>
      <c r="AV443" s="5" t="str">
        <f t="shared" si="5398"/>
        <v/>
      </c>
      <c r="AW443" s="5" t="str">
        <f t="shared" si="5398"/>
        <v/>
      </c>
      <c r="AX443" s="5" t="str">
        <f t="shared" si="5399"/>
        <v/>
      </c>
      <c r="AY443" s="5" t="str">
        <f t="shared" si="5399"/>
        <v/>
      </c>
      <c r="AZ443" s="5" t="str">
        <f t="shared" si="5399"/>
        <v/>
      </c>
      <c r="BA443" s="5" t="str">
        <f t="shared" si="5399"/>
        <v/>
      </c>
      <c r="BB443" s="5" t="str">
        <f t="shared" si="5399"/>
        <v/>
      </c>
      <c r="BC443" s="5" t="str">
        <f t="shared" si="5399"/>
        <v/>
      </c>
      <c r="BD443" s="5" t="str">
        <f t="shared" si="5399"/>
        <v/>
      </c>
      <c r="BE443" s="5" t="str">
        <f t="shared" si="5399"/>
        <v/>
      </c>
      <c r="BF443" s="5" t="str">
        <f t="shared" si="5399"/>
        <v/>
      </c>
      <c r="BG443" s="5" t="str">
        <f t="shared" si="5399"/>
        <v/>
      </c>
      <c r="BH443" s="5" t="str">
        <f t="shared" si="5400"/>
        <v/>
      </c>
      <c r="BI443" s="5" t="str">
        <f t="shared" si="5400"/>
        <v/>
      </c>
      <c r="BJ443" s="5" t="str">
        <f t="shared" si="5400"/>
        <v/>
      </c>
      <c r="BK443" s="5" t="str">
        <f t="shared" si="5400"/>
        <v/>
      </c>
      <c r="BL443" s="5" t="str">
        <f t="shared" si="5400"/>
        <v/>
      </c>
      <c r="BM443" s="5" t="str">
        <f t="shared" si="5400"/>
        <v/>
      </c>
      <c r="BN443" s="5" t="str">
        <f t="shared" si="5400"/>
        <v/>
      </c>
      <c r="BO443" s="5" t="str">
        <f t="shared" si="5400"/>
        <v/>
      </c>
      <c r="BP443" s="5" t="str">
        <f t="shared" si="5400"/>
        <v/>
      </c>
      <c r="BQ443" s="5" t="str">
        <f t="shared" si="5400"/>
        <v/>
      </c>
      <c r="BR443" s="5"/>
      <c r="BT443" s="5" t="str">
        <f t="shared" si="5320"/>
        <v/>
      </c>
      <c r="BU443" s="5" t="str">
        <f t="shared" si="5321"/>
        <v/>
      </c>
      <c r="BV443" s="5" t="str">
        <f t="shared" si="5322"/>
        <v/>
      </c>
      <c r="BW443" s="5" t="str">
        <f t="shared" si="5323"/>
        <v/>
      </c>
      <c r="BX443" s="5" t="str">
        <f t="shared" si="5324"/>
        <v/>
      </c>
      <c r="BY443" s="5" t="str">
        <f t="shared" si="5325"/>
        <v/>
      </c>
      <c r="BZ443" s="5" t="str">
        <f t="shared" si="5326"/>
        <v/>
      </c>
      <c r="CA443" s="5" t="str">
        <f t="shared" si="5327"/>
        <v/>
      </c>
      <c r="CB443" s="5" t="str">
        <f t="shared" si="5328"/>
        <v/>
      </c>
      <c r="CC443" s="5" t="str">
        <f t="shared" si="5329"/>
        <v/>
      </c>
      <c r="CD443" s="5" t="str">
        <f t="shared" si="5330"/>
        <v/>
      </c>
      <c r="CE443" s="5" t="str">
        <f t="shared" si="5331"/>
        <v/>
      </c>
      <c r="CF443" s="5" t="str">
        <f t="shared" si="5332"/>
        <v/>
      </c>
      <c r="CG443" s="5" t="str">
        <f t="shared" si="5333"/>
        <v/>
      </c>
      <c r="CH443" s="5" t="str">
        <f t="shared" si="5334"/>
        <v/>
      </c>
      <c r="CI443" s="5" t="str">
        <f t="shared" si="5335"/>
        <v/>
      </c>
      <c r="CJ443" s="5" t="str">
        <f t="shared" si="5336"/>
        <v/>
      </c>
      <c r="CK443" s="5" t="str">
        <f t="shared" si="5337"/>
        <v/>
      </c>
      <c r="CL443" s="5" t="str">
        <f t="shared" si="5338"/>
        <v/>
      </c>
      <c r="CM443" s="5" t="str">
        <f t="shared" si="5339"/>
        <v/>
      </c>
      <c r="CN443" s="5" t="str">
        <f t="shared" si="5340"/>
        <v/>
      </c>
      <c r="CO443" s="5" t="str">
        <f t="shared" si="5341"/>
        <v/>
      </c>
      <c r="CP443" s="5" t="str">
        <f t="shared" si="5342"/>
        <v/>
      </c>
      <c r="CQ443" s="5" t="str">
        <f t="shared" si="5343"/>
        <v/>
      </c>
      <c r="CR443" s="5" t="str">
        <f t="shared" si="5344"/>
        <v/>
      </c>
      <c r="CS443" s="5" t="str">
        <f t="shared" si="5345"/>
        <v/>
      </c>
      <c r="CT443" s="5" t="str">
        <f t="shared" si="5346"/>
        <v/>
      </c>
      <c r="CU443" s="5" t="str">
        <f t="shared" si="5347"/>
        <v/>
      </c>
      <c r="CV443" s="5" t="str">
        <f t="shared" si="5348"/>
        <v/>
      </c>
      <c r="CW443" s="5" t="str">
        <f t="shared" si="5349"/>
        <v/>
      </c>
      <c r="CX443" s="5" t="str">
        <f t="shared" si="5350"/>
        <v/>
      </c>
      <c r="CY443" s="5" t="str">
        <f t="shared" si="5351"/>
        <v/>
      </c>
      <c r="CZ443" s="5" t="str">
        <f t="shared" si="5352"/>
        <v/>
      </c>
      <c r="DA443" s="5" t="str">
        <f t="shared" si="5353"/>
        <v/>
      </c>
      <c r="DB443" s="5" t="str">
        <f t="shared" si="5354"/>
        <v/>
      </c>
      <c r="DC443" s="5" t="str">
        <f t="shared" si="5355"/>
        <v/>
      </c>
      <c r="DD443" s="5" t="str">
        <f t="shared" si="5356"/>
        <v/>
      </c>
      <c r="DE443" s="5" t="str">
        <f t="shared" si="5357"/>
        <v/>
      </c>
      <c r="DF443" s="5" t="str">
        <f t="shared" si="5358"/>
        <v/>
      </c>
      <c r="DG443" s="5" t="str">
        <f t="shared" si="5359"/>
        <v/>
      </c>
      <c r="DH443" s="5" t="str">
        <f t="shared" si="5360"/>
        <v/>
      </c>
      <c r="DI443" s="5" t="str">
        <f t="shared" si="5361"/>
        <v/>
      </c>
      <c r="DJ443" s="5" t="str">
        <f t="shared" si="5362"/>
        <v/>
      </c>
      <c r="DK443" s="5" t="str">
        <f t="shared" si="5363"/>
        <v/>
      </c>
      <c r="DL443" s="5" t="str">
        <f t="shared" si="5364"/>
        <v/>
      </c>
      <c r="DM443" s="5" t="str">
        <f t="shared" si="5365"/>
        <v/>
      </c>
      <c r="DN443" s="5" t="str">
        <f t="shared" si="5366"/>
        <v/>
      </c>
      <c r="DO443" s="5" t="str">
        <f t="shared" si="5367"/>
        <v/>
      </c>
      <c r="DP443" s="5" t="str">
        <f t="shared" si="5368"/>
        <v/>
      </c>
      <c r="DQ443" s="5" t="str">
        <f t="shared" si="5390"/>
        <v/>
      </c>
    </row>
    <row r="444" spans="1:121" x14ac:dyDescent="0.25">
      <c r="A444">
        <v>443</v>
      </c>
      <c r="B444" s="5">
        <v>1005622</v>
      </c>
      <c r="C444" t="str">
        <f t="shared" si="5369"/>
        <v>Thomaston Savings Bank - Thomaston, CT</v>
      </c>
      <c r="D444" s="21" t="s">
        <v>450</v>
      </c>
      <c r="E444" s="19" t="s">
        <v>3083</v>
      </c>
      <c r="F444" s="19" t="s">
        <v>3057</v>
      </c>
      <c r="G444" s="19"/>
      <c r="K444" s="27">
        <v>435</v>
      </c>
      <c r="L444" s="28" t="str">
        <f>IF(HLOOKUP('Peer Comparison Tool'!$E$6,StateDropdownData,K444+1,FALSE)=0,"",HLOOKUP('Peer Comparison Tool'!$E$6,StateDropdownData,K444+1,FALSE))</f>
        <v/>
      </c>
      <c r="M444" s="29" t="str">
        <f>IF(HLOOKUP('Peer Comparison Tool'!$E$6,[0]!DropdownData,K444+1,FALSE)=0,"",HLOOKUP('Peer Comparison Tool'!$E$6,[0]!DropdownData,K444+1,FALSE))</f>
        <v/>
      </c>
      <c r="N444" s="27">
        <v>435</v>
      </c>
      <c r="O444" s="28" t="str">
        <f>IF(HLOOKUP('Peer Comparison Tool'!$G$6,StateDropdownData,N444+1,FALSE)=0,"",HLOOKUP('Peer Comparison Tool'!$G$6,StateDropdownData,N444+1,FALSE))</f>
        <v/>
      </c>
      <c r="P444" s="29" t="str">
        <f>IF(HLOOKUP('Peer Comparison Tool'!$G$6,DropdownData,N444+1,FALSE)=0,"",HLOOKUP('Peer Comparison Tool'!$G$6,DropdownData,N444+1,FALSE))</f>
        <v/>
      </c>
      <c r="Q444" s="27">
        <v>435</v>
      </c>
      <c r="R444" s="28" t="str">
        <f>IF(HLOOKUP('Peer Comparison Tool'!$I$6,StateDropdownData,Q444+1,FALSE)=0,"",HLOOKUP('Peer Comparison Tool'!$I$6,StateDropdownData,Q444+1,FALSE))</f>
        <v/>
      </c>
      <c r="S444" s="29" t="str">
        <f>IF(HLOOKUP('Peer Comparison Tool'!$I$6,DropdownData,Q444+1,FALSE)=0,"",HLOOKUP('Peer Comparison Tool'!$I$6,DropdownData,Q444+1,FALSE))</f>
        <v/>
      </c>
      <c r="T444" s="5" t="str">
        <f t="shared" si="5396"/>
        <v/>
      </c>
      <c r="U444" s="5" t="str">
        <f t="shared" si="5396"/>
        <v/>
      </c>
      <c r="V444" s="5" t="str">
        <f t="shared" si="5396"/>
        <v/>
      </c>
      <c r="W444" s="5" t="str">
        <f t="shared" si="5396"/>
        <v/>
      </c>
      <c r="X444" s="5" t="str">
        <f t="shared" si="5396"/>
        <v/>
      </c>
      <c r="Y444" s="5" t="str">
        <f t="shared" si="5396"/>
        <v/>
      </c>
      <c r="Z444" s="5" t="str">
        <f t="shared" si="5396"/>
        <v/>
      </c>
      <c r="AA444" s="5" t="str">
        <f t="shared" si="5396"/>
        <v/>
      </c>
      <c r="AB444" s="5" t="str">
        <f t="shared" si="5396"/>
        <v/>
      </c>
      <c r="AC444" s="5" t="str">
        <f t="shared" si="5396"/>
        <v/>
      </c>
      <c r="AD444" s="5" t="str">
        <f t="shared" si="5397"/>
        <v/>
      </c>
      <c r="AE444" s="5" t="str">
        <f t="shared" si="5397"/>
        <v/>
      </c>
      <c r="AF444" s="5" t="str">
        <f t="shared" si="5397"/>
        <v/>
      </c>
      <c r="AG444" s="5" t="str">
        <f t="shared" si="5397"/>
        <v/>
      </c>
      <c r="AH444" s="5" t="str">
        <f t="shared" si="5397"/>
        <v/>
      </c>
      <c r="AI444" s="5" t="str">
        <f t="shared" si="5397"/>
        <v/>
      </c>
      <c r="AJ444" s="5" t="str">
        <f t="shared" si="5397"/>
        <v/>
      </c>
      <c r="AK444" s="5" t="str">
        <f t="shared" si="5397"/>
        <v/>
      </c>
      <c r="AL444" s="5" t="str">
        <f t="shared" si="5397"/>
        <v/>
      </c>
      <c r="AM444" s="5" t="str">
        <f t="shared" si="5397"/>
        <v/>
      </c>
      <c r="AN444" s="5" t="str">
        <f t="shared" si="5398"/>
        <v/>
      </c>
      <c r="AO444" s="5" t="str">
        <f t="shared" si="5398"/>
        <v/>
      </c>
      <c r="AP444" s="5" t="str">
        <f t="shared" si="5398"/>
        <v/>
      </c>
      <c r="AQ444" s="5" t="str">
        <f t="shared" si="5398"/>
        <v/>
      </c>
      <c r="AR444" s="5" t="str">
        <f t="shared" si="5398"/>
        <v/>
      </c>
      <c r="AS444" s="5" t="str">
        <f t="shared" si="5398"/>
        <v/>
      </c>
      <c r="AT444" s="5" t="str">
        <f t="shared" si="5398"/>
        <v/>
      </c>
      <c r="AU444" s="5" t="str">
        <f t="shared" si="5398"/>
        <v/>
      </c>
      <c r="AV444" s="5" t="str">
        <f t="shared" si="5398"/>
        <v/>
      </c>
      <c r="AW444" s="5" t="str">
        <f t="shared" si="5398"/>
        <v/>
      </c>
      <c r="AX444" s="5" t="str">
        <f t="shared" si="5399"/>
        <v/>
      </c>
      <c r="AY444" s="5" t="str">
        <f t="shared" si="5399"/>
        <v/>
      </c>
      <c r="AZ444" s="5" t="str">
        <f t="shared" si="5399"/>
        <v/>
      </c>
      <c r="BA444" s="5" t="str">
        <f t="shared" si="5399"/>
        <v/>
      </c>
      <c r="BB444" s="5" t="str">
        <f t="shared" si="5399"/>
        <v/>
      </c>
      <c r="BC444" s="5" t="str">
        <f t="shared" si="5399"/>
        <v/>
      </c>
      <c r="BD444" s="5" t="str">
        <f t="shared" si="5399"/>
        <v/>
      </c>
      <c r="BE444" s="5" t="str">
        <f t="shared" si="5399"/>
        <v/>
      </c>
      <c r="BF444" s="5" t="str">
        <f t="shared" si="5399"/>
        <v/>
      </c>
      <c r="BG444" s="5" t="str">
        <f t="shared" si="5399"/>
        <v/>
      </c>
      <c r="BH444" s="5" t="str">
        <f t="shared" si="5400"/>
        <v/>
      </c>
      <c r="BI444" s="5" t="str">
        <f t="shared" si="5400"/>
        <v/>
      </c>
      <c r="BJ444" s="5" t="str">
        <f t="shared" si="5400"/>
        <v/>
      </c>
      <c r="BK444" s="5" t="str">
        <f t="shared" si="5400"/>
        <v/>
      </c>
      <c r="BL444" s="5" t="str">
        <f t="shared" si="5400"/>
        <v/>
      </c>
      <c r="BM444" s="5" t="str">
        <f t="shared" si="5400"/>
        <v/>
      </c>
      <c r="BN444" s="5" t="str">
        <f t="shared" si="5400"/>
        <v/>
      </c>
      <c r="BO444" s="5" t="str">
        <f t="shared" si="5400"/>
        <v/>
      </c>
      <c r="BP444" s="5" t="str">
        <f t="shared" si="5400"/>
        <v/>
      </c>
      <c r="BQ444" s="5" t="str">
        <f t="shared" si="5400"/>
        <v/>
      </c>
      <c r="BR444" s="5"/>
      <c r="BT444" s="5" t="str">
        <f t="shared" si="5320"/>
        <v/>
      </c>
      <c r="BU444" s="5" t="str">
        <f t="shared" si="5321"/>
        <v/>
      </c>
      <c r="BV444" s="5" t="str">
        <f t="shared" si="5322"/>
        <v/>
      </c>
      <c r="BW444" s="5" t="str">
        <f t="shared" si="5323"/>
        <v/>
      </c>
      <c r="BX444" s="5" t="str">
        <f t="shared" si="5324"/>
        <v/>
      </c>
      <c r="BY444" s="5" t="str">
        <f t="shared" si="5325"/>
        <v/>
      </c>
      <c r="BZ444" s="5" t="str">
        <f t="shared" si="5326"/>
        <v/>
      </c>
      <c r="CA444" s="5" t="str">
        <f t="shared" si="5327"/>
        <v/>
      </c>
      <c r="CB444" s="5" t="str">
        <f t="shared" si="5328"/>
        <v/>
      </c>
      <c r="CC444" s="5" t="str">
        <f t="shared" si="5329"/>
        <v/>
      </c>
      <c r="CD444" s="5" t="str">
        <f t="shared" si="5330"/>
        <v/>
      </c>
      <c r="CE444" s="5" t="str">
        <f t="shared" si="5331"/>
        <v/>
      </c>
      <c r="CF444" s="5" t="str">
        <f t="shared" si="5332"/>
        <v/>
      </c>
      <c r="CG444" s="5" t="str">
        <f t="shared" si="5333"/>
        <v/>
      </c>
      <c r="CH444" s="5" t="str">
        <f t="shared" si="5334"/>
        <v/>
      </c>
      <c r="CI444" s="5" t="str">
        <f t="shared" si="5335"/>
        <v/>
      </c>
      <c r="CJ444" s="5" t="str">
        <f t="shared" si="5336"/>
        <v/>
      </c>
      <c r="CK444" s="5" t="str">
        <f t="shared" si="5337"/>
        <v/>
      </c>
      <c r="CL444" s="5" t="str">
        <f t="shared" si="5338"/>
        <v/>
      </c>
      <c r="CM444" s="5" t="str">
        <f t="shared" si="5339"/>
        <v/>
      </c>
      <c r="CN444" s="5" t="str">
        <f t="shared" si="5340"/>
        <v/>
      </c>
      <c r="CO444" s="5" t="str">
        <f t="shared" si="5341"/>
        <v/>
      </c>
      <c r="CP444" s="5" t="str">
        <f t="shared" si="5342"/>
        <v/>
      </c>
      <c r="CQ444" s="5" t="str">
        <f t="shared" si="5343"/>
        <v/>
      </c>
      <c r="CR444" s="5" t="str">
        <f t="shared" si="5344"/>
        <v/>
      </c>
      <c r="CS444" s="5" t="str">
        <f t="shared" si="5345"/>
        <v/>
      </c>
      <c r="CT444" s="5" t="str">
        <f t="shared" si="5346"/>
        <v/>
      </c>
      <c r="CU444" s="5" t="str">
        <f t="shared" si="5347"/>
        <v/>
      </c>
      <c r="CV444" s="5" t="str">
        <f t="shared" si="5348"/>
        <v/>
      </c>
      <c r="CW444" s="5" t="str">
        <f t="shared" si="5349"/>
        <v/>
      </c>
      <c r="CX444" s="5" t="str">
        <f t="shared" si="5350"/>
        <v/>
      </c>
      <c r="CY444" s="5" t="str">
        <f t="shared" si="5351"/>
        <v/>
      </c>
      <c r="CZ444" s="5" t="str">
        <f t="shared" si="5352"/>
        <v/>
      </c>
      <c r="DA444" s="5" t="str">
        <f t="shared" si="5353"/>
        <v/>
      </c>
      <c r="DB444" s="5" t="str">
        <f t="shared" si="5354"/>
        <v/>
      </c>
      <c r="DC444" s="5" t="str">
        <f t="shared" si="5355"/>
        <v/>
      </c>
      <c r="DD444" s="5" t="str">
        <f t="shared" si="5356"/>
        <v/>
      </c>
      <c r="DE444" s="5" t="str">
        <f t="shared" si="5357"/>
        <v/>
      </c>
      <c r="DF444" s="5" t="str">
        <f t="shared" si="5358"/>
        <v/>
      </c>
      <c r="DG444" s="5" t="str">
        <f t="shared" si="5359"/>
        <v/>
      </c>
      <c r="DH444" s="5" t="str">
        <f t="shared" si="5360"/>
        <v/>
      </c>
      <c r="DI444" s="5" t="str">
        <f t="shared" si="5361"/>
        <v/>
      </c>
      <c r="DJ444" s="5" t="str">
        <f t="shared" si="5362"/>
        <v/>
      </c>
      <c r="DK444" s="5" t="str">
        <f t="shared" si="5363"/>
        <v/>
      </c>
      <c r="DL444" s="5" t="str">
        <f t="shared" si="5364"/>
        <v/>
      </c>
      <c r="DM444" s="5" t="str">
        <f t="shared" si="5365"/>
        <v/>
      </c>
      <c r="DN444" s="5" t="str">
        <f t="shared" si="5366"/>
        <v/>
      </c>
      <c r="DO444" s="5" t="str">
        <f t="shared" si="5367"/>
        <v/>
      </c>
      <c r="DP444" s="5" t="str">
        <f t="shared" si="5368"/>
        <v/>
      </c>
      <c r="DQ444" s="5" t="str">
        <f t="shared" si="5390"/>
        <v/>
      </c>
    </row>
    <row r="445" spans="1:121" x14ac:dyDescent="0.25">
      <c r="A445">
        <v>444</v>
      </c>
      <c r="B445" s="5">
        <v>4230352</v>
      </c>
      <c r="C445" t="str">
        <f t="shared" si="5369"/>
        <v>UBS AG, Stamford Branch - Stamford, CT</v>
      </c>
      <c r="D445" s="21" t="s">
        <v>10671</v>
      </c>
      <c r="E445" s="19" t="s">
        <v>3068</v>
      </c>
      <c r="F445" s="19" t="s">
        <v>3057</v>
      </c>
      <c r="G445" s="19"/>
      <c r="K445" s="27">
        <v>436</v>
      </c>
      <c r="L445" s="28" t="str">
        <f>IF(HLOOKUP('Peer Comparison Tool'!$E$6,StateDropdownData,K445+1,FALSE)=0,"",HLOOKUP('Peer Comparison Tool'!$E$6,StateDropdownData,K445+1,FALSE))</f>
        <v/>
      </c>
      <c r="M445" s="29" t="str">
        <f>IF(HLOOKUP('Peer Comparison Tool'!$E$6,[0]!DropdownData,K445+1,FALSE)=0,"",HLOOKUP('Peer Comparison Tool'!$E$6,[0]!DropdownData,K445+1,FALSE))</f>
        <v/>
      </c>
      <c r="N445" s="27">
        <v>436</v>
      </c>
      <c r="O445" s="28" t="str">
        <f>IF(HLOOKUP('Peer Comparison Tool'!$G$6,StateDropdownData,N445+1,FALSE)=0,"",HLOOKUP('Peer Comparison Tool'!$G$6,StateDropdownData,N445+1,FALSE))</f>
        <v/>
      </c>
      <c r="P445" s="29" t="str">
        <f>IF(HLOOKUP('Peer Comparison Tool'!$G$6,DropdownData,N445+1,FALSE)=0,"",HLOOKUP('Peer Comparison Tool'!$G$6,DropdownData,N445+1,FALSE))</f>
        <v/>
      </c>
      <c r="Q445" s="27">
        <v>436</v>
      </c>
      <c r="R445" s="28" t="str">
        <f>IF(HLOOKUP('Peer Comparison Tool'!$I$6,StateDropdownData,Q445+1,FALSE)=0,"",HLOOKUP('Peer Comparison Tool'!$I$6,StateDropdownData,Q445+1,FALSE))</f>
        <v/>
      </c>
      <c r="S445" s="29" t="str">
        <f>IF(HLOOKUP('Peer Comparison Tool'!$I$6,DropdownData,Q445+1,FALSE)=0,"",HLOOKUP('Peer Comparison Tool'!$I$6,DropdownData,Q445+1,FALSE))</f>
        <v/>
      </c>
      <c r="T445" s="5" t="str">
        <f t="shared" si="5396"/>
        <v/>
      </c>
      <c r="U445" s="5" t="str">
        <f t="shared" si="5396"/>
        <v/>
      </c>
      <c r="V445" s="5" t="str">
        <f t="shared" si="5396"/>
        <v/>
      </c>
      <c r="W445" s="5" t="str">
        <f t="shared" si="5396"/>
        <v/>
      </c>
      <c r="X445" s="5" t="str">
        <f t="shared" si="5396"/>
        <v/>
      </c>
      <c r="Y445" s="5" t="str">
        <f t="shared" si="5396"/>
        <v/>
      </c>
      <c r="Z445" s="5" t="str">
        <f t="shared" si="5396"/>
        <v/>
      </c>
      <c r="AA445" s="5" t="str">
        <f t="shared" si="5396"/>
        <v/>
      </c>
      <c r="AB445" s="5" t="str">
        <f t="shared" si="5396"/>
        <v/>
      </c>
      <c r="AC445" s="5" t="str">
        <f t="shared" si="5396"/>
        <v/>
      </c>
      <c r="AD445" s="5" t="str">
        <f t="shared" si="5397"/>
        <v/>
      </c>
      <c r="AE445" s="5" t="str">
        <f t="shared" si="5397"/>
        <v/>
      </c>
      <c r="AF445" s="5" t="str">
        <f t="shared" si="5397"/>
        <v/>
      </c>
      <c r="AG445" s="5" t="str">
        <f t="shared" si="5397"/>
        <v/>
      </c>
      <c r="AH445" s="5" t="str">
        <f t="shared" si="5397"/>
        <v/>
      </c>
      <c r="AI445" s="5" t="str">
        <f t="shared" si="5397"/>
        <v/>
      </c>
      <c r="AJ445" s="5" t="str">
        <f t="shared" si="5397"/>
        <v/>
      </c>
      <c r="AK445" s="5" t="str">
        <f t="shared" si="5397"/>
        <v/>
      </c>
      <c r="AL445" s="5" t="str">
        <f t="shared" si="5397"/>
        <v/>
      </c>
      <c r="AM445" s="5" t="str">
        <f t="shared" si="5397"/>
        <v/>
      </c>
      <c r="AN445" s="5" t="str">
        <f t="shared" si="5398"/>
        <v/>
      </c>
      <c r="AO445" s="5" t="str">
        <f t="shared" si="5398"/>
        <v/>
      </c>
      <c r="AP445" s="5" t="str">
        <f t="shared" si="5398"/>
        <v/>
      </c>
      <c r="AQ445" s="5" t="str">
        <f t="shared" si="5398"/>
        <v/>
      </c>
      <c r="AR445" s="5" t="str">
        <f t="shared" si="5398"/>
        <v/>
      </c>
      <c r="AS445" s="5" t="str">
        <f t="shared" si="5398"/>
        <v/>
      </c>
      <c r="AT445" s="5" t="str">
        <f t="shared" si="5398"/>
        <v/>
      </c>
      <c r="AU445" s="5" t="str">
        <f t="shared" si="5398"/>
        <v/>
      </c>
      <c r="AV445" s="5" t="str">
        <f t="shared" si="5398"/>
        <v/>
      </c>
      <c r="AW445" s="5" t="str">
        <f t="shared" si="5398"/>
        <v/>
      </c>
      <c r="AX445" s="5" t="str">
        <f t="shared" si="5399"/>
        <v/>
      </c>
      <c r="AY445" s="5" t="str">
        <f t="shared" si="5399"/>
        <v/>
      </c>
      <c r="AZ445" s="5" t="str">
        <f t="shared" si="5399"/>
        <v/>
      </c>
      <c r="BA445" s="5" t="str">
        <f t="shared" si="5399"/>
        <v/>
      </c>
      <c r="BB445" s="5" t="str">
        <f t="shared" si="5399"/>
        <v/>
      </c>
      <c r="BC445" s="5" t="str">
        <f t="shared" si="5399"/>
        <v/>
      </c>
      <c r="BD445" s="5" t="str">
        <f t="shared" si="5399"/>
        <v/>
      </c>
      <c r="BE445" s="5" t="str">
        <f t="shared" si="5399"/>
        <v/>
      </c>
      <c r="BF445" s="5" t="str">
        <f t="shared" si="5399"/>
        <v/>
      </c>
      <c r="BG445" s="5" t="str">
        <f t="shared" si="5399"/>
        <v/>
      </c>
      <c r="BH445" s="5" t="str">
        <f t="shared" si="5400"/>
        <v/>
      </c>
      <c r="BI445" s="5" t="str">
        <f t="shared" si="5400"/>
        <v/>
      </c>
      <c r="BJ445" s="5" t="str">
        <f t="shared" si="5400"/>
        <v/>
      </c>
      <c r="BK445" s="5" t="str">
        <f t="shared" si="5400"/>
        <v/>
      </c>
      <c r="BL445" s="5" t="str">
        <f t="shared" si="5400"/>
        <v/>
      </c>
      <c r="BM445" s="5" t="str">
        <f t="shared" si="5400"/>
        <v/>
      </c>
      <c r="BN445" s="5" t="str">
        <f t="shared" si="5400"/>
        <v/>
      </c>
      <c r="BO445" s="5" t="str">
        <f t="shared" si="5400"/>
        <v/>
      </c>
      <c r="BP445" s="5" t="str">
        <f t="shared" si="5400"/>
        <v/>
      </c>
      <c r="BQ445" s="5" t="str">
        <f t="shared" si="5400"/>
        <v/>
      </c>
      <c r="BR445" s="5"/>
      <c r="BT445" s="5" t="str">
        <f t="shared" ref="BT445:BT468" si="5401">IFERROR(IF(VLOOKUP(INDEX($L$2:$HEG$5,4,T$471+$Q445-1),$B$2:$F$5568,5,FALSE)=T$473,VLOOKUP(INDEX($L$2:$HEG$5,4,T$471+$Q445-1),$B$2:$F$5568,2,FALSE),""),"")</f>
        <v/>
      </c>
      <c r="BU445" s="5" t="str">
        <f t="shared" ref="BU445:BU468" si="5402">IFERROR(IF(VLOOKUP(INDEX($L$2:$HEG$5,4,U$471+$Q445-1),$B$2:$F$5568,5,FALSE)=U$473,VLOOKUP(INDEX($L$2:$HEG$5,4,U$471+$Q445-1),$B$2:$F$5568,2,FALSE),""),"")</f>
        <v/>
      </c>
      <c r="BV445" s="5" t="str">
        <f t="shared" ref="BV445:BV468" si="5403">IFERROR(IF(VLOOKUP(INDEX($L$2:$HEG$5,4,V$471+$Q445-1),$B$2:$F$5568,5,FALSE)=V$473,VLOOKUP(INDEX($L$2:$HEG$5,4,V$471+$Q445-1),$B$2:$F$5568,2,FALSE),""),"")</f>
        <v/>
      </c>
      <c r="BW445" s="5" t="str">
        <f t="shared" ref="BW445:BW468" si="5404">IFERROR(IF(VLOOKUP(INDEX($L$2:$HEG$5,4,W$471+$Q445-1),$B$2:$F$5568,5,FALSE)=W$473,VLOOKUP(INDEX($L$2:$HEG$5,4,W$471+$Q445-1),$B$2:$F$5568,2,FALSE),""),"")</f>
        <v/>
      </c>
      <c r="BX445" s="5" t="str">
        <f t="shared" ref="BX445:BX468" si="5405">IFERROR(IF(VLOOKUP(INDEX($L$2:$HEG$5,4,X$471+$Q445-1),$B$2:$F$5568,5,FALSE)=X$473,VLOOKUP(INDEX($L$2:$HEG$5,4,X$471+$Q445-1),$B$2:$F$5568,2,FALSE),""),"")</f>
        <v/>
      </c>
      <c r="BY445" s="5" t="str">
        <f t="shared" ref="BY445:BY468" si="5406">IFERROR(IF(VLOOKUP(INDEX($L$2:$HEG$5,4,Y$471+$Q445-1),$B$2:$F$5568,5,FALSE)=Y$473,VLOOKUP(INDEX($L$2:$HEG$5,4,Y$471+$Q445-1),$B$2:$F$5568,2,FALSE),""),"")</f>
        <v/>
      </c>
      <c r="BZ445" s="5" t="str">
        <f t="shared" ref="BZ445:BZ468" si="5407">IFERROR(IF(VLOOKUP(INDEX($L$2:$HEG$5,4,Z$471+$Q445-1),$B$2:$F$5568,5,FALSE)=Z$473,VLOOKUP(INDEX($L$2:$HEG$5,4,Z$471+$Q445-1),$B$2:$F$5568,2,FALSE),""),"")</f>
        <v/>
      </c>
      <c r="CA445" s="5" t="str">
        <f t="shared" ref="CA445:CA468" si="5408">IFERROR(IF(VLOOKUP(INDEX($L$2:$HEG$5,4,AA$471+$Q445-1),$B$2:$F$5568,5,FALSE)=AA$473,VLOOKUP(INDEX($L$2:$HEG$5,4,AA$471+$Q445-1),$B$2:$F$5568,2,FALSE),""),"")</f>
        <v/>
      </c>
      <c r="CB445" s="5" t="str">
        <f t="shared" ref="CB445:CB468" si="5409">IFERROR(IF(VLOOKUP(INDEX($L$2:$HEG$5,4,AB$471+$Q445-1),$B$2:$F$5568,5,FALSE)=AB$473,VLOOKUP(INDEX($L$2:$HEG$5,4,AB$471+$Q445-1),$B$2:$F$5568,2,FALSE),""),"")</f>
        <v/>
      </c>
      <c r="CC445" s="5" t="str">
        <f t="shared" ref="CC445:CC468" si="5410">IFERROR(IF(VLOOKUP(INDEX($L$2:$HEG$5,4,AC$471+$Q445-1),$B$2:$F$5568,5,FALSE)=AC$473,VLOOKUP(INDEX($L$2:$HEG$5,4,AC$471+$Q445-1),$B$2:$F$5568,2,FALSE),""),"")</f>
        <v/>
      </c>
      <c r="CD445" s="5" t="str">
        <f t="shared" ref="CD445:CD468" si="5411">IFERROR(IF(VLOOKUP(INDEX($L$2:$HEG$5,4,AD$471+$Q445-1),$B$2:$F$5568,5,FALSE)=AD$473,VLOOKUP(INDEX($L$2:$HEG$5,4,AD$471+$Q445-1),$B$2:$F$5568,2,FALSE),""),"")</f>
        <v/>
      </c>
      <c r="CE445" s="5" t="str">
        <f t="shared" ref="CE445:CE468" si="5412">IFERROR(IF(VLOOKUP(INDEX($L$2:$HEG$5,4,AE$471+$Q445-1),$B$2:$F$5568,5,FALSE)=AE$473,VLOOKUP(INDEX($L$2:$HEG$5,4,AE$471+$Q445-1),$B$2:$F$5568,2,FALSE),""),"")</f>
        <v/>
      </c>
      <c r="CF445" s="5" t="str">
        <f t="shared" ref="CF445:CF468" si="5413">IFERROR(IF(VLOOKUP(INDEX($L$2:$HEG$5,4,AF$471+$Q445-1),$B$2:$F$5568,5,FALSE)=AF$473,VLOOKUP(INDEX($L$2:$HEG$5,4,AF$471+$Q445-1),$B$2:$F$5568,2,FALSE),""),"")</f>
        <v/>
      </c>
      <c r="CG445" s="5" t="str">
        <f t="shared" ref="CG445:CG468" si="5414">IFERROR(IF(VLOOKUP(INDEX($L$2:$HEG$5,4,AG$471+$Q445-1),$B$2:$F$5568,5,FALSE)=AG$473,VLOOKUP(INDEX($L$2:$HEG$5,4,AG$471+$Q445-1),$B$2:$F$5568,2,FALSE),""),"")</f>
        <v/>
      </c>
      <c r="CH445" s="5" t="str">
        <f t="shared" ref="CH445:CH468" si="5415">IFERROR(IF(VLOOKUP(INDEX($L$2:$HEG$5,4,AH$471+$Q445-1),$B$2:$F$5568,5,FALSE)=AH$473,VLOOKUP(INDEX($L$2:$HEG$5,4,AH$471+$Q445-1),$B$2:$F$5568,2,FALSE),""),"")</f>
        <v/>
      </c>
      <c r="CI445" s="5" t="str">
        <f t="shared" ref="CI445:CI468" si="5416">IFERROR(IF(VLOOKUP(INDEX($L$2:$HEG$5,4,AI$471+$Q445-1),$B$2:$F$5568,5,FALSE)=AI$473,VLOOKUP(INDEX($L$2:$HEG$5,4,AI$471+$Q445-1),$B$2:$F$5568,2,FALSE),""),"")</f>
        <v/>
      </c>
      <c r="CJ445" s="5" t="str">
        <f t="shared" ref="CJ445:CJ468" si="5417">IFERROR(IF(VLOOKUP(INDEX($L$2:$HEG$5,4,AJ$471+$Q445-1),$B$2:$F$5568,5,FALSE)=AJ$473,VLOOKUP(INDEX($L$2:$HEG$5,4,AJ$471+$Q445-1),$B$2:$F$5568,2,FALSE),""),"")</f>
        <v/>
      </c>
      <c r="CK445" s="5" t="str">
        <f t="shared" ref="CK445:CK468" si="5418">IFERROR(IF(VLOOKUP(INDEX($L$2:$HEG$5,4,AK$471+$Q445-1),$B$2:$F$5568,5,FALSE)=AK$473,VLOOKUP(INDEX($L$2:$HEG$5,4,AK$471+$Q445-1),$B$2:$F$5568,2,FALSE),""),"")</f>
        <v/>
      </c>
      <c r="CL445" s="5" t="str">
        <f t="shared" ref="CL445:CL468" si="5419">IFERROR(IF(VLOOKUP(INDEX($L$2:$HEG$5,4,AL$471+$Q445-1),$B$2:$F$5568,5,FALSE)=AL$473,VLOOKUP(INDEX($L$2:$HEG$5,4,AL$471+$Q445-1),$B$2:$F$5568,2,FALSE),""),"")</f>
        <v/>
      </c>
      <c r="CM445" s="5" t="str">
        <f t="shared" ref="CM445:CM468" si="5420">IFERROR(IF(VLOOKUP(INDEX($L$2:$HEG$5,4,AM$471+$Q445-1),$B$2:$F$5568,5,FALSE)=AM$473,VLOOKUP(INDEX($L$2:$HEG$5,4,AM$471+$Q445-1),$B$2:$F$5568,2,FALSE),""),"")</f>
        <v/>
      </c>
      <c r="CN445" s="5" t="str">
        <f t="shared" ref="CN445:CN468" si="5421">IFERROR(IF(VLOOKUP(INDEX($L$2:$HEG$5,4,AN$471+$Q445-1),$B$2:$F$5568,5,FALSE)=AN$473,VLOOKUP(INDEX($L$2:$HEG$5,4,AN$471+$Q445-1),$B$2:$F$5568,2,FALSE),""),"")</f>
        <v/>
      </c>
      <c r="CO445" s="5" t="str">
        <f t="shared" ref="CO445:CO468" si="5422">IFERROR(IF(VLOOKUP(INDEX($L$2:$HEG$5,4,AO$471+$Q445-1),$B$2:$F$5568,5,FALSE)=AO$473,VLOOKUP(INDEX($L$2:$HEG$5,4,AO$471+$Q445-1),$B$2:$F$5568,2,FALSE),""),"")</f>
        <v/>
      </c>
      <c r="CP445" s="5" t="str">
        <f t="shared" ref="CP445:CP468" si="5423">IFERROR(IF(VLOOKUP(INDEX($L$2:$HEG$5,4,AP$471+$Q445-1),$B$2:$F$5568,5,FALSE)=AP$473,VLOOKUP(INDEX($L$2:$HEG$5,4,AP$471+$Q445-1),$B$2:$F$5568,2,FALSE),""),"")</f>
        <v/>
      </c>
      <c r="CQ445" s="5" t="str">
        <f t="shared" ref="CQ445:CQ468" si="5424">IFERROR(IF(VLOOKUP(INDEX($L$2:$HEG$5,4,AQ$471+$Q445-1),$B$2:$F$5568,5,FALSE)=AQ$473,VLOOKUP(INDEX($L$2:$HEG$5,4,AQ$471+$Q445-1),$B$2:$F$5568,2,FALSE),""),"")</f>
        <v/>
      </c>
      <c r="CR445" s="5" t="str">
        <f t="shared" ref="CR445:CR468" si="5425">IFERROR(IF(VLOOKUP(INDEX($L$2:$HEG$5,4,AR$471+$Q445-1),$B$2:$F$5568,5,FALSE)=AR$473,VLOOKUP(INDEX($L$2:$HEG$5,4,AR$471+$Q445-1),$B$2:$F$5568,2,FALSE),""),"")</f>
        <v/>
      </c>
      <c r="CS445" s="5" t="str">
        <f t="shared" ref="CS445:CS468" si="5426">IFERROR(IF(VLOOKUP(INDEX($L$2:$HEG$5,4,AS$471+$Q445-1),$B$2:$F$5568,5,FALSE)=AS$473,VLOOKUP(INDEX($L$2:$HEG$5,4,AS$471+$Q445-1),$B$2:$F$5568,2,FALSE),""),"")</f>
        <v/>
      </c>
      <c r="CT445" s="5" t="str">
        <f t="shared" ref="CT445:CT468" si="5427">IFERROR(IF(VLOOKUP(INDEX($L$2:$HEG$5,4,AT$471+$Q445-1),$B$2:$F$5568,5,FALSE)=AT$473,VLOOKUP(INDEX($L$2:$HEG$5,4,AT$471+$Q445-1),$B$2:$F$5568,2,FALSE),""),"")</f>
        <v/>
      </c>
      <c r="CU445" s="5" t="str">
        <f t="shared" ref="CU445:CU468" si="5428">IFERROR(IF(VLOOKUP(INDEX($L$2:$HEG$5,4,AU$471+$Q445-1),$B$2:$F$5568,5,FALSE)=AU$473,VLOOKUP(INDEX($L$2:$HEG$5,4,AU$471+$Q445-1),$B$2:$F$5568,2,FALSE),""),"")</f>
        <v/>
      </c>
      <c r="CV445" s="5" t="str">
        <f t="shared" ref="CV445:CV468" si="5429">IFERROR(IF(VLOOKUP(INDEX($L$2:$HEG$5,4,AV$471+$Q445-1),$B$2:$F$5568,5,FALSE)=AV$473,VLOOKUP(INDEX($L$2:$HEG$5,4,AV$471+$Q445-1),$B$2:$F$5568,2,FALSE),""),"")</f>
        <v/>
      </c>
      <c r="CW445" s="5" t="str">
        <f t="shared" ref="CW445:CW468" si="5430">IFERROR(IF(VLOOKUP(INDEX($L$2:$HEG$5,4,AW$471+$Q445-1),$B$2:$F$5568,5,FALSE)=AW$473,VLOOKUP(INDEX($L$2:$HEG$5,4,AW$471+$Q445-1),$B$2:$F$5568,2,FALSE),""),"")</f>
        <v/>
      </c>
      <c r="CX445" s="5" t="str">
        <f t="shared" ref="CX445:CX468" si="5431">IFERROR(IF(VLOOKUP(INDEX($L$2:$HEG$5,4,AX$471+$Q445-1),$B$2:$F$5568,5,FALSE)=AX$473,VLOOKUP(INDEX($L$2:$HEG$5,4,AX$471+$Q445-1),$B$2:$F$5568,2,FALSE),""),"")</f>
        <v/>
      </c>
      <c r="CY445" s="5" t="str">
        <f t="shared" ref="CY445:CY468" si="5432">IFERROR(IF(VLOOKUP(INDEX($L$2:$HEG$5,4,AY$471+$Q445-1),$B$2:$F$5568,5,FALSE)=AY$473,VLOOKUP(INDEX($L$2:$HEG$5,4,AY$471+$Q445-1),$B$2:$F$5568,2,FALSE),""),"")</f>
        <v/>
      </c>
      <c r="CZ445" s="5" t="str">
        <f t="shared" ref="CZ445:CZ468" si="5433">IFERROR(IF(VLOOKUP(INDEX($L$2:$HEG$5,4,AZ$471+$Q445-1),$B$2:$F$5568,5,FALSE)=AZ$473,VLOOKUP(INDEX($L$2:$HEG$5,4,AZ$471+$Q445-1),$B$2:$F$5568,2,FALSE),""),"")</f>
        <v/>
      </c>
      <c r="DA445" s="5" t="str">
        <f t="shared" ref="DA445:DA468" si="5434">IFERROR(IF(VLOOKUP(INDEX($L$2:$HEG$5,4,BA$471+$Q445-1),$B$2:$F$5568,5,FALSE)=BA$473,VLOOKUP(INDEX($L$2:$HEG$5,4,BA$471+$Q445-1),$B$2:$F$5568,2,FALSE),""),"")</f>
        <v/>
      </c>
      <c r="DB445" s="5" t="str">
        <f t="shared" ref="DB445:DB468" si="5435">IFERROR(IF(VLOOKUP(INDEX($L$2:$HEG$5,4,BB$471+$Q445-1),$B$2:$F$5568,5,FALSE)=BB$473,VLOOKUP(INDEX($L$2:$HEG$5,4,BB$471+$Q445-1),$B$2:$F$5568,2,FALSE),""),"")</f>
        <v/>
      </c>
      <c r="DC445" s="5" t="str">
        <f t="shared" ref="DC445:DC468" si="5436">IFERROR(IF(VLOOKUP(INDEX($L$2:$HEG$5,4,BC$471+$Q445-1),$B$2:$F$5568,5,FALSE)=BC$473,VLOOKUP(INDEX($L$2:$HEG$5,4,BC$471+$Q445-1),$B$2:$F$5568,2,FALSE),""),"")</f>
        <v/>
      </c>
      <c r="DD445" s="5" t="str">
        <f t="shared" ref="DD445:DD468" si="5437">IFERROR(IF(VLOOKUP(INDEX($L$2:$HEG$5,4,BD$471+$Q445-1),$B$2:$F$5568,5,FALSE)=BD$473,VLOOKUP(INDEX($L$2:$HEG$5,4,BD$471+$Q445-1),$B$2:$F$5568,2,FALSE),""),"")</f>
        <v/>
      </c>
      <c r="DE445" s="5" t="str">
        <f t="shared" ref="DE445:DE468" si="5438">IFERROR(IF(VLOOKUP(INDEX($L$2:$HEG$5,4,BE$471+$Q445-1),$B$2:$F$5568,5,FALSE)=BE$473,VLOOKUP(INDEX($L$2:$HEG$5,4,BE$471+$Q445-1),$B$2:$F$5568,2,FALSE),""),"")</f>
        <v/>
      </c>
      <c r="DF445" s="5" t="str">
        <f t="shared" ref="DF445:DF468" si="5439">IFERROR(IF(VLOOKUP(INDEX($L$2:$HEG$5,4,BF$471+$Q445-1),$B$2:$F$5568,5,FALSE)=BF$473,VLOOKUP(INDEX($L$2:$HEG$5,4,BF$471+$Q445-1),$B$2:$F$5568,2,FALSE),""),"")</f>
        <v/>
      </c>
      <c r="DG445" s="5" t="str">
        <f t="shared" ref="DG445:DG468" si="5440">IFERROR(IF(VLOOKUP(INDEX($L$2:$HEG$5,4,BG$471+$Q445-1),$B$2:$F$5568,5,FALSE)=BG$473,VLOOKUP(INDEX($L$2:$HEG$5,4,BG$471+$Q445-1),$B$2:$F$5568,2,FALSE),""),"")</f>
        <v/>
      </c>
      <c r="DH445" s="5" t="str">
        <f t="shared" ref="DH445:DH468" si="5441">IFERROR(IF(VLOOKUP(INDEX($L$2:$HEG$5,4,BH$471+$Q445-1),$B$2:$F$5568,5,FALSE)=BH$473,VLOOKUP(INDEX($L$2:$HEG$5,4,BH$471+$Q445-1),$B$2:$F$5568,2,FALSE),""),"")</f>
        <v/>
      </c>
      <c r="DI445" s="5" t="str">
        <f t="shared" ref="DI445:DI468" si="5442">IFERROR(IF(VLOOKUP(INDEX($L$2:$HEG$5,4,BI$471+$Q445-1),$B$2:$F$5568,5,FALSE)=BI$473,VLOOKUP(INDEX($L$2:$HEG$5,4,BI$471+$Q445-1),$B$2:$F$5568,2,FALSE),""),"")</f>
        <v/>
      </c>
      <c r="DJ445" s="5" t="str">
        <f t="shared" ref="DJ445:DJ468" si="5443">IFERROR(IF(VLOOKUP(INDEX($L$2:$HEG$5,4,BJ$471+$Q445-1),$B$2:$F$5568,5,FALSE)=BJ$473,VLOOKUP(INDEX($L$2:$HEG$5,4,BJ$471+$Q445-1),$B$2:$F$5568,2,FALSE),""),"")</f>
        <v/>
      </c>
      <c r="DK445" s="5" t="str">
        <f t="shared" ref="DK445:DK468" si="5444">IFERROR(IF(VLOOKUP(INDEX($L$2:$HEG$5,4,BK$471+$Q445-1),$B$2:$F$5568,5,FALSE)=BK$473,VLOOKUP(INDEX($L$2:$HEG$5,4,BK$471+$Q445-1),$B$2:$F$5568,2,FALSE),""),"")</f>
        <v/>
      </c>
      <c r="DL445" s="5" t="str">
        <f t="shared" ref="DL445:DL468" si="5445">IFERROR(IF(VLOOKUP(INDEX($L$2:$HEG$5,4,BL$471+$Q445-1),$B$2:$F$5568,5,FALSE)=BL$473,VLOOKUP(INDEX($L$2:$HEG$5,4,BL$471+$Q445-1),$B$2:$F$5568,2,FALSE),""),"")</f>
        <v/>
      </c>
      <c r="DM445" s="5" t="str">
        <f t="shared" ref="DM445:DM468" si="5446">IFERROR(IF(VLOOKUP(INDEX($L$2:$HEG$5,4,BM$471+$Q445-1),$B$2:$F$5568,5,FALSE)=BM$473,VLOOKUP(INDEX($L$2:$HEG$5,4,BM$471+$Q445-1),$B$2:$F$5568,2,FALSE),""),"")</f>
        <v/>
      </c>
      <c r="DN445" s="5" t="str">
        <f t="shared" ref="DN445:DN468" si="5447">IFERROR(IF(VLOOKUP(INDEX($L$2:$HEG$5,4,BN$471+$Q445-1),$B$2:$F$5568,5,FALSE)=BN$473,VLOOKUP(INDEX($L$2:$HEG$5,4,BN$471+$Q445-1),$B$2:$F$5568,2,FALSE),""),"")</f>
        <v/>
      </c>
      <c r="DO445" s="5" t="str">
        <f t="shared" ref="DO445:DO468" si="5448">IFERROR(IF(VLOOKUP(INDEX($L$2:$HEG$5,4,BO$471+$Q445-1),$B$2:$F$5568,5,FALSE)=BO$473,VLOOKUP(INDEX($L$2:$HEG$5,4,BO$471+$Q445-1),$B$2:$F$5568,2,FALSE),""),"")</f>
        <v/>
      </c>
      <c r="DP445" s="5" t="str">
        <f t="shared" si="5368"/>
        <v/>
      </c>
      <c r="DQ445" s="5" t="str">
        <f t="shared" si="5390"/>
        <v/>
      </c>
    </row>
    <row r="446" spans="1:121" x14ac:dyDescent="0.25">
      <c r="A446">
        <v>445</v>
      </c>
      <c r="B446" s="5">
        <v>1009472</v>
      </c>
      <c r="C446" t="str">
        <f t="shared" si="5369"/>
        <v>Union Savings Bank - Danbury, CT</v>
      </c>
      <c r="D446" s="21" t="s">
        <v>75</v>
      </c>
      <c r="E446" s="19" t="s">
        <v>3080</v>
      </c>
      <c r="F446" s="19" t="s">
        <v>3057</v>
      </c>
      <c r="G446" s="19"/>
      <c r="K446" s="27">
        <v>437</v>
      </c>
      <c r="L446" s="28" t="str">
        <f>IF(HLOOKUP('Peer Comparison Tool'!$E$6,StateDropdownData,K446+1,FALSE)=0,"",HLOOKUP('Peer Comparison Tool'!$E$6,StateDropdownData,K446+1,FALSE))</f>
        <v/>
      </c>
      <c r="M446" s="29" t="str">
        <f>IF(HLOOKUP('Peer Comparison Tool'!$E$6,[0]!DropdownData,K446+1,FALSE)=0,"",HLOOKUP('Peer Comparison Tool'!$E$6,[0]!DropdownData,K446+1,FALSE))</f>
        <v/>
      </c>
      <c r="N446" s="27">
        <v>437</v>
      </c>
      <c r="O446" s="28" t="str">
        <f>IF(HLOOKUP('Peer Comparison Tool'!$G$6,StateDropdownData,N446+1,FALSE)=0,"",HLOOKUP('Peer Comparison Tool'!$G$6,StateDropdownData,N446+1,FALSE))</f>
        <v/>
      </c>
      <c r="P446" s="29" t="str">
        <f>IF(HLOOKUP('Peer Comparison Tool'!$G$6,DropdownData,N446+1,FALSE)=0,"",HLOOKUP('Peer Comparison Tool'!$G$6,DropdownData,N446+1,FALSE))</f>
        <v/>
      </c>
      <c r="Q446" s="27">
        <v>437</v>
      </c>
      <c r="R446" s="28" t="str">
        <f>IF(HLOOKUP('Peer Comparison Tool'!$I$6,StateDropdownData,Q446+1,FALSE)=0,"",HLOOKUP('Peer Comparison Tool'!$I$6,StateDropdownData,Q446+1,FALSE))</f>
        <v/>
      </c>
      <c r="S446" s="29" t="str">
        <f>IF(HLOOKUP('Peer Comparison Tool'!$I$6,DropdownData,Q446+1,FALSE)=0,"",HLOOKUP('Peer Comparison Tool'!$I$6,DropdownData,Q446+1,FALSE))</f>
        <v/>
      </c>
      <c r="T446" s="5" t="str">
        <f t="shared" si="5396"/>
        <v/>
      </c>
      <c r="U446" s="5" t="str">
        <f t="shared" si="5396"/>
        <v/>
      </c>
      <c r="V446" s="5" t="str">
        <f t="shared" si="5396"/>
        <v/>
      </c>
      <c r="W446" s="5" t="str">
        <f t="shared" si="5396"/>
        <v/>
      </c>
      <c r="X446" s="5" t="str">
        <f t="shared" si="5396"/>
        <v/>
      </c>
      <c r="Y446" s="5" t="str">
        <f t="shared" si="5396"/>
        <v/>
      </c>
      <c r="Z446" s="5" t="str">
        <f t="shared" si="5396"/>
        <v/>
      </c>
      <c r="AA446" s="5" t="str">
        <f t="shared" si="5396"/>
        <v/>
      </c>
      <c r="AB446" s="5" t="str">
        <f t="shared" si="5396"/>
        <v/>
      </c>
      <c r="AC446" s="5" t="str">
        <f t="shared" si="5396"/>
        <v/>
      </c>
      <c r="AD446" s="5" t="str">
        <f t="shared" si="5397"/>
        <v/>
      </c>
      <c r="AE446" s="5" t="str">
        <f t="shared" si="5397"/>
        <v/>
      </c>
      <c r="AF446" s="5" t="str">
        <f t="shared" si="5397"/>
        <v/>
      </c>
      <c r="AG446" s="5" t="str">
        <f t="shared" si="5397"/>
        <v/>
      </c>
      <c r="AH446" s="5" t="str">
        <f t="shared" si="5397"/>
        <v/>
      </c>
      <c r="AI446" s="5" t="str">
        <f t="shared" si="5397"/>
        <v/>
      </c>
      <c r="AJ446" s="5" t="str">
        <f t="shared" si="5397"/>
        <v/>
      </c>
      <c r="AK446" s="5" t="str">
        <f t="shared" si="5397"/>
        <v/>
      </c>
      <c r="AL446" s="5" t="str">
        <f t="shared" si="5397"/>
        <v/>
      </c>
      <c r="AM446" s="5" t="str">
        <f t="shared" si="5397"/>
        <v/>
      </c>
      <c r="AN446" s="5" t="str">
        <f t="shared" si="5398"/>
        <v/>
      </c>
      <c r="AO446" s="5" t="str">
        <f t="shared" si="5398"/>
        <v/>
      </c>
      <c r="AP446" s="5" t="str">
        <f t="shared" si="5398"/>
        <v/>
      </c>
      <c r="AQ446" s="5" t="str">
        <f t="shared" si="5398"/>
        <v/>
      </c>
      <c r="AR446" s="5" t="str">
        <f t="shared" si="5398"/>
        <v/>
      </c>
      <c r="AS446" s="5" t="str">
        <f t="shared" si="5398"/>
        <v/>
      </c>
      <c r="AT446" s="5" t="str">
        <f t="shared" si="5398"/>
        <v/>
      </c>
      <c r="AU446" s="5" t="str">
        <f t="shared" si="5398"/>
        <v/>
      </c>
      <c r="AV446" s="5" t="str">
        <f t="shared" si="5398"/>
        <v/>
      </c>
      <c r="AW446" s="5" t="str">
        <f t="shared" si="5398"/>
        <v/>
      </c>
      <c r="AX446" s="5" t="str">
        <f t="shared" si="5399"/>
        <v/>
      </c>
      <c r="AY446" s="5" t="str">
        <f t="shared" si="5399"/>
        <v/>
      </c>
      <c r="AZ446" s="5" t="str">
        <f t="shared" si="5399"/>
        <v/>
      </c>
      <c r="BA446" s="5" t="str">
        <f t="shared" si="5399"/>
        <v/>
      </c>
      <c r="BB446" s="5" t="str">
        <f t="shared" si="5399"/>
        <v/>
      </c>
      <c r="BC446" s="5" t="str">
        <f t="shared" si="5399"/>
        <v/>
      </c>
      <c r="BD446" s="5" t="str">
        <f t="shared" si="5399"/>
        <v/>
      </c>
      <c r="BE446" s="5" t="str">
        <f t="shared" si="5399"/>
        <v/>
      </c>
      <c r="BF446" s="5" t="str">
        <f t="shared" si="5399"/>
        <v/>
      </c>
      <c r="BG446" s="5" t="str">
        <f t="shared" si="5399"/>
        <v/>
      </c>
      <c r="BH446" s="5" t="str">
        <f t="shared" si="5400"/>
        <v/>
      </c>
      <c r="BI446" s="5" t="str">
        <f t="shared" si="5400"/>
        <v/>
      </c>
      <c r="BJ446" s="5" t="str">
        <f t="shared" si="5400"/>
        <v/>
      </c>
      <c r="BK446" s="5" t="str">
        <f t="shared" si="5400"/>
        <v/>
      </c>
      <c r="BL446" s="5" t="str">
        <f t="shared" si="5400"/>
        <v/>
      </c>
      <c r="BM446" s="5" t="str">
        <f t="shared" si="5400"/>
        <v/>
      </c>
      <c r="BN446" s="5" t="str">
        <f t="shared" si="5400"/>
        <v/>
      </c>
      <c r="BO446" s="5" t="str">
        <f t="shared" si="5400"/>
        <v/>
      </c>
      <c r="BP446" s="5" t="str">
        <f t="shared" si="5400"/>
        <v/>
      </c>
      <c r="BQ446" s="5" t="str">
        <f t="shared" si="5400"/>
        <v/>
      </c>
      <c r="BR446" s="5"/>
      <c r="BT446" s="5" t="str">
        <f t="shared" si="5401"/>
        <v/>
      </c>
      <c r="BU446" s="5" t="str">
        <f t="shared" si="5402"/>
        <v/>
      </c>
      <c r="BV446" s="5" t="str">
        <f t="shared" si="5403"/>
        <v/>
      </c>
      <c r="BW446" s="5" t="str">
        <f t="shared" si="5404"/>
        <v/>
      </c>
      <c r="BX446" s="5" t="str">
        <f t="shared" si="5405"/>
        <v/>
      </c>
      <c r="BY446" s="5" t="str">
        <f t="shared" si="5406"/>
        <v/>
      </c>
      <c r="BZ446" s="5" t="str">
        <f t="shared" si="5407"/>
        <v/>
      </c>
      <c r="CA446" s="5" t="str">
        <f t="shared" si="5408"/>
        <v/>
      </c>
      <c r="CB446" s="5" t="str">
        <f t="shared" si="5409"/>
        <v/>
      </c>
      <c r="CC446" s="5" t="str">
        <f t="shared" si="5410"/>
        <v/>
      </c>
      <c r="CD446" s="5" t="str">
        <f t="shared" si="5411"/>
        <v/>
      </c>
      <c r="CE446" s="5" t="str">
        <f t="shared" si="5412"/>
        <v/>
      </c>
      <c r="CF446" s="5" t="str">
        <f t="shared" si="5413"/>
        <v/>
      </c>
      <c r="CG446" s="5" t="str">
        <f t="shared" si="5414"/>
        <v/>
      </c>
      <c r="CH446" s="5" t="str">
        <f t="shared" si="5415"/>
        <v/>
      </c>
      <c r="CI446" s="5" t="str">
        <f t="shared" si="5416"/>
        <v/>
      </c>
      <c r="CJ446" s="5" t="str">
        <f t="shared" si="5417"/>
        <v/>
      </c>
      <c r="CK446" s="5" t="str">
        <f t="shared" si="5418"/>
        <v/>
      </c>
      <c r="CL446" s="5" t="str">
        <f t="shared" si="5419"/>
        <v/>
      </c>
      <c r="CM446" s="5" t="str">
        <f t="shared" si="5420"/>
        <v/>
      </c>
      <c r="CN446" s="5" t="str">
        <f t="shared" si="5421"/>
        <v/>
      </c>
      <c r="CO446" s="5" t="str">
        <f t="shared" si="5422"/>
        <v/>
      </c>
      <c r="CP446" s="5" t="str">
        <f t="shared" si="5423"/>
        <v/>
      </c>
      <c r="CQ446" s="5" t="str">
        <f t="shared" si="5424"/>
        <v/>
      </c>
      <c r="CR446" s="5" t="str">
        <f t="shared" si="5425"/>
        <v/>
      </c>
      <c r="CS446" s="5" t="str">
        <f t="shared" si="5426"/>
        <v/>
      </c>
      <c r="CT446" s="5" t="str">
        <f t="shared" si="5427"/>
        <v/>
      </c>
      <c r="CU446" s="5" t="str">
        <f t="shared" si="5428"/>
        <v/>
      </c>
      <c r="CV446" s="5" t="str">
        <f t="shared" si="5429"/>
        <v/>
      </c>
      <c r="CW446" s="5" t="str">
        <f t="shared" si="5430"/>
        <v/>
      </c>
      <c r="CX446" s="5" t="str">
        <f t="shared" si="5431"/>
        <v/>
      </c>
      <c r="CY446" s="5" t="str">
        <f t="shared" si="5432"/>
        <v/>
      </c>
      <c r="CZ446" s="5" t="str">
        <f t="shared" si="5433"/>
        <v/>
      </c>
      <c r="DA446" s="5" t="str">
        <f t="shared" si="5434"/>
        <v/>
      </c>
      <c r="DB446" s="5" t="str">
        <f t="shared" si="5435"/>
        <v/>
      </c>
      <c r="DC446" s="5" t="str">
        <f t="shared" si="5436"/>
        <v/>
      </c>
      <c r="DD446" s="5" t="str">
        <f t="shared" si="5437"/>
        <v/>
      </c>
      <c r="DE446" s="5" t="str">
        <f t="shared" si="5438"/>
        <v/>
      </c>
      <c r="DF446" s="5" t="str">
        <f t="shared" si="5439"/>
        <v/>
      </c>
      <c r="DG446" s="5" t="str">
        <f t="shared" si="5440"/>
        <v/>
      </c>
      <c r="DH446" s="5" t="str">
        <f t="shared" si="5441"/>
        <v/>
      </c>
      <c r="DI446" s="5" t="str">
        <f t="shared" si="5442"/>
        <v/>
      </c>
      <c r="DJ446" s="5" t="str">
        <f t="shared" si="5443"/>
        <v/>
      </c>
      <c r="DK446" s="5" t="str">
        <f t="shared" si="5444"/>
        <v/>
      </c>
      <c r="DL446" s="5" t="str">
        <f t="shared" si="5445"/>
        <v/>
      </c>
      <c r="DM446" s="5" t="str">
        <f t="shared" si="5446"/>
        <v/>
      </c>
      <c r="DN446" s="5" t="str">
        <f t="shared" si="5447"/>
        <v/>
      </c>
      <c r="DO446" s="5" t="str">
        <f t="shared" si="5448"/>
        <v/>
      </c>
      <c r="DP446" s="5" t="str">
        <f t="shared" ref="DP446:DP468" si="5449">IFERROR(IF(VLOOKUP(INDEX($L$2:$HEG$5,4,BP$471+$Q446-1),$B$2:$F$5568,5,FALSE)=BP$473,VLOOKUP(INDEX($L$2:$HEG$5,4,BP$471+$Q446-1),$B$2:$F$5568,2,FALSE),""),"")</f>
        <v/>
      </c>
      <c r="DQ446" s="5" t="str">
        <f t="shared" si="5390"/>
        <v/>
      </c>
    </row>
    <row r="447" spans="1:121" x14ac:dyDescent="0.25">
      <c r="A447">
        <v>446</v>
      </c>
      <c r="B447" s="5">
        <v>1013378</v>
      </c>
      <c r="C447" t="str">
        <f t="shared" si="5369"/>
        <v>Webster Bank, N.A. - Stamford, CT</v>
      </c>
      <c r="D447" s="21" t="s">
        <v>10359</v>
      </c>
      <c r="E447" s="19" t="s">
        <v>3068</v>
      </c>
      <c r="F447" s="19" t="s">
        <v>3057</v>
      </c>
      <c r="G447" s="19"/>
      <c r="K447" s="27">
        <v>438</v>
      </c>
      <c r="L447" s="28" t="str">
        <f>IF(HLOOKUP('Peer Comparison Tool'!$E$6,StateDropdownData,K447+1,FALSE)=0,"",HLOOKUP('Peer Comparison Tool'!$E$6,StateDropdownData,K447+1,FALSE))</f>
        <v/>
      </c>
      <c r="M447" s="29" t="str">
        <f>IF(HLOOKUP('Peer Comparison Tool'!$E$6,[0]!DropdownData,K447+1,FALSE)=0,"",HLOOKUP('Peer Comparison Tool'!$E$6,[0]!DropdownData,K447+1,FALSE))</f>
        <v/>
      </c>
      <c r="N447" s="27">
        <v>438</v>
      </c>
      <c r="O447" s="28" t="str">
        <f>IF(HLOOKUP('Peer Comparison Tool'!$G$6,StateDropdownData,N447+1,FALSE)=0,"",HLOOKUP('Peer Comparison Tool'!$G$6,StateDropdownData,N447+1,FALSE))</f>
        <v/>
      </c>
      <c r="P447" s="29" t="str">
        <f>IF(HLOOKUP('Peer Comparison Tool'!$G$6,DropdownData,N447+1,FALSE)=0,"",HLOOKUP('Peer Comparison Tool'!$G$6,DropdownData,N447+1,FALSE))</f>
        <v/>
      </c>
      <c r="Q447" s="27">
        <v>438</v>
      </c>
      <c r="R447" s="28" t="str">
        <f>IF(HLOOKUP('Peer Comparison Tool'!$I$6,StateDropdownData,Q447+1,FALSE)=0,"",HLOOKUP('Peer Comparison Tool'!$I$6,StateDropdownData,Q447+1,FALSE))</f>
        <v/>
      </c>
      <c r="S447" s="29" t="str">
        <f>IF(HLOOKUP('Peer Comparison Tool'!$I$6,DropdownData,Q447+1,FALSE)=0,"",HLOOKUP('Peer Comparison Tool'!$I$6,DropdownData,Q447+1,FALSE))</f>
        <v/>
      </c>
      <c r="T447" s="5" t="str">
        <f t="shared" si="5396"/>
        <v/>
      </c>
      <c r="U447" s="5" t="str">
        <f t="shared" si="5396"/>
        <v/>
      </c>
      <c r="V447" s="5" t="str">
        <f t="shared" si="5396"/>
        <v/>
      </c>
      <c r="W447" s="5" t="str">
        <f t="shared" si="5396"/>
        <v/>
      </c>
      <c r="X447" s="5" t="str">
        <f t="shared" si="5396"/>
        <v/>
      </c>
      <c r="Y447" s="5" t="str">
        <f t="shared" si="5396"/>
        <v/>
      </c>
      <c r="Z447" s="5" t="str">
        <f t="shared" si="5396"/>
        <v/>
      </c>
      <c r="AA447" s="5" t="str">
        <f t="shared" si="5396"/>
        <v/>
      </c>
      <c r="AB447" s="5" t="str">
        <f t="shared" si="5396"/>
        <v/>
      </c>
      <c r="AC447" s="5" t="str">
        <f t="shared" si="5396"/>
        <v/>
      </c>
      <c r="AD447" s="5" t="str">
        <f t="shared" si="5397"/>
        <v/>
      </c>
      <c r="AE447" s="5" t="str">
        <f t="shared" si="5397"/>
        <v/>
      </c>
      <c r="AF447" s="5" t="str">
        <f t="shared" si="5397"/>
        <v/>
      </c>
      <c r="AG447" s="5" t="str">
        <f t="shared" si="5397"/>
        <v/>
      </c>
      <c r="AH447" s="5" t="str">
        <f t="shared" si="5397"/>
        <v/>
      </c>
      <c r="AI447" s="5" t="str">
        <f t="shared" si="5397"/>
        <v/>
      </c>
      <c r="AJ447" s="5" t="str">
        <f t="shared" si="5397"/>
        <v/>
      </c>
      <c r="AK447" s="5" t="str">
        <f t="shared" si="5397"/>
        <v/>
      </c>
      <c r="AL447" s="5" t="str">
        <f t="shared" si="5397"/>
        <v/>
      </c>
      <c r="AM447" s="5" t="str">
        <f t="shared" si="5397"/>
        <v/>
      </c>
      <c r="AN447" s="5" t="str">
        <f t="shared" si="5398"/>
        <v/>
      </c>
      <c r="AO447" s="5" t="str">
        <f t="shared" si="5398"/>
        <v/>
      </c>
      <c r="AP447" s="5" t="str">
        <f t="shared" si="5398"/>
        <v/>
      </c>
      <c r="AQ447" s="5" t="str">
        <f t="shared" si="5398"/>
        <v/>
      </c>
      <c r="AR447" s="5" t="str">
        <f t="shared" si="5398"/>
        <v/>
      </c>
      <c r="AS447" s="5" t="str">
        <f t="shared" si="5398"/>
        <v/>
      </c>
      <c r="AT447" s="5" t="str">
        <f t="shared" si="5398"/>
        <v/>
      </c>
      <c r="AU447" s="5" t="str">
        <f t="shared" si="5398"/>
        <v/>
      </c>
      <c r="AV447" s="5" t="str">
        <f t="shared" si="5398"/>
        <v/>
      </c>
      <c r="AW447" s="5" t="str">
        <f t="shared" si="5398"/>
        <v/>
      </c>
      <c r="AX447" s="5" t="str">
        <f t="shared" si="5399"/>
        <v/>
      </c>
      <c r="AY447" s="5" t="str">
        <f t="shared" si="5399"/>
        <v/>
      </c>
      <c r="AZ447" s="5" t="str">
        <f t="shared" si="5399"/>
        <v/>
      </c>
      <c r="BA447" s="5" t="str">
        <f t="shared" si="5399"/>
        <v/>
      </c>
      <c r="BB447" s="5" t="str">
        <f t="shared" si="5399"/>
        <v/>
      </c>
      <c r="BC447" s="5" t="str">
        <f t="shared" si="5399"/>
        <v/>
      </c>
      <c r="BD447" s="5" t="str">
        <f t="shared" si="5399"/>
        <v/>
      </c>
      <c r="BE447" s="5" t="str">
        <f t="shared" si="5399"/>
        <v/>
      </c>
      <c r="BF447" s="5" t="str">
        <f t="shared" si="5399"/>
        <v/>
      </c>
      <c r="BG447" s="5" t="str">
        <f t="shared" si="5399"/>
        <v/>
      </c>
      <c r="BH447" s="5" t="str">
        <f t="shared" si="5400"/>
        <v/>
      </c>
      <c r="BI447" s="5" t="str">
        <f t="shared" si="5400"/>
        <v/>
      </c>
      <c r="BJ447" s="5" t="str">
        <f t="shared" si="5400"/>
        <v/>
      </c>
      <c r="BK447" s="5" t="str">
        <f t="shared" si="5400"/>
        <v/>
      </c>
      <c r="BL447" s="5" t="str">
        <f t="shared" si="5400"/>
        <v/>
      </c>
      <c r="BM447" s="5" t="str">
        <f t="shared" si="5400"/>
        <v/>
      </c>
      <c r="BN447" s="5" t="str">
        <f t="shared" si="5400"/>
        <v/>
      </c>
      <c r="BO447" s="5" t="str">
        <f t="shared" si="5400"/>
        <v/>
      </c>
      <c r="BP447" s="5" t="str">
        <f t="shared" si="5400"/>
        <v/>
      </c>
      <c r="BQ447" s="5" t="str">
        <f t="shared" si="5400"/>
        <v/>
      </c>
      <c r="BR447" s="5"/>
      <c r="BT447" s="5" t="str">
        <f t="shared" si="5401"/>
        <v/>
      </c>
      <c r="BU447" s="5" t="str">
        <f t="shared" si="5402"/>
        <v/>
      </c>
      <c r="BV447" s="5" t="str">
        <f t="shared" si="5403"/>
        <v/>
      </c>
      <c r="BW447" s="5" t="str">
        <f t="shared" si="5404"/>
        <v/>
      </c>
      <c r="BX447" s="5" t="str">
        <f t="shared" si="5405"/>
        <v/>
      </c>
      <c r="BY447" s="5" t="str">
        <f t="shared" si="5406"/>
        <v/>
      </c>
      <c r="BZ447" s="5" t="str">
        <f t="shared" si="5407"/>
        <v/>
      </c>
      <c r="CA447" s="5" t="str">
        <f t="shared" si="5408"/>
        <v/>
      </c>
      <c r="CB447" s="5" t="str">
        <f t="shared" si="5409"/>
        <v/>
      </c>
      <c r="CC447" s="5" t="str">
        <f t="shared" si="5410"/>
        <v/>
      </c>
      <c r="CD447" s="5" t="str">
        <f t="shared" si="5411"/>
        <v/>
      </c>
      <c r="CE447" s="5" t="str">
        <f t="shared" si="5412"/>
        <v/>
      </c>
      <c r="CF447" s="5" t="str">
        <f t="shared" si="5413"/>
        <v/>
      </c>
      <c r="CG447" s="5" t="str">
        <f t="shared" si="5414"/>
        <v/>
      </c>
      <c r="CH447" s="5" t="str">
        <f t="shared" si="5415"/>
        <v/>
      </c>
      <c r="CI447" s="5" t="str">
        <f t="shared" si="5416"/>
        <v/>
      </c>
      <c r="CJ447" s="5" t="str">
        <f t="shared" si="5417"/>
        <v/>
      </c>
      <c r="CK447" s="5" t="str">
        <f t="shared" si="5418"/>
        <v/>
      </c>
      <c r="CL447" s="5" t="str">
        <f t="shared" si="5419"/>
        <v/>
      </c>
      <c r="CM447" s="5" t="str">
        <f t="shared" si="5420"/>
        <v/>
      </c>
      <c r="CN447" s="5" t="str">
        <f t="shared" si="5421"/>
        <v/>
      </c>
      <c r="CO447" s="5" t="str">
        <f t="shared" si="5422"/>
        <v/>
      </c>
      <c r="CP447" s="5" t="str">
        <f t="shared" si="5423"/>
        <v/>
      </c>
      <c r="CQ447" s="5" t="str">
        <f t="shared" si="5424"/>
        <v/>
      </c>
      <c r="CR447" s="5" t="str">
        <f t="shared" si="5425"/>
        <v/>
      </c>
      <c r="CS447" s="5" t="str">
        <f t="shared" si="5426"/>
        <v/>
      </c>
      <c r="CT447" s="5" t="str">
        <f t="shared" si="5427"/>
        <v/>
      </c>
      <c r="CU447" s="5" t="str">
        <f t="shared" si="5428"/>
        <v/>
      </c>
      <c r="CV447" s="5" t="str">
        <f t="shared" si="5429"/>
        <v/>
      </c>
      <c r="CW447" s="5" t="str">
        <f t="shared" si="5430"/>
        <v/>
      </c>
      <c r="CX447" s="5" t="str">
        <f t="shared" si="5431"/>
        <v/>
      </c>
      <c r="CY447" s="5" t="str">
        <f t="shared" si="5432"/>
        <v/>
      </c>
      <c r="CZ447" s="5" t="str">
        <f t="shared" si="5433"/>
        <v/>
      </c>
      <c r="DA447" s="5" t="str">
        <f t="shared" si="5434"/>
        <v/>
      </c>
      <c r="DB447" s="5" t="str">
        <f t="shared" si="5435"/>
        <v/>
      </c>
      <c r="DC447" s="5" t="str">
        <f t="shared" si="5436"/>
        <v/>
      </c>
      <c r="DD447" s="5" t="str">
        <f t="shared" si="5437"/>
        <v/>
      </c>
      <c r="DE447" s="5" t="str">
        <f t="shared" si="5438"/>
        <v/>
      </c>
      <c r="DF447" s="5" t="str">
        <f t="shared" si="5439"/>
        <v/>
      </c>
      <c r="DG447" s="5" t="str">
        <f t="shared" si="5440"/>
        <v/>
      </c>
      <c r="DH447" s="5" t="str">
        <f t="shared" si="5441"/>
        <v/>
      </c>
      <c r="DI447" s="5" t="str">
        <f t="shared" si="5442"/>
        <v/>
      </c>
      <c r="DJ447" s="5" t="str">
        <f t="shared" si="5443"/>
        <v/>
      </c>
      <c r="DK447" s="5" t="str">
        <f t="shared" si="5444"/>
        <v/>
      </c>
      <c r="DL447" s="5" t="str">
        <f t="shared" si="5445"/>
        <v/>
      </c>
      <c r="DM447" s="5" t="str">
        <f t="shared" si="5446"/>
        <v/>
      </c>
      <c r="DN447" s="5" t="str">
        <f t="shared" si="5447"/>
        <v/>
      </c>
      <c r="DO447" s="5" t="str">
        <f t="shared" si="5448"/>
        <v/>
      </c>
      <c r="DP447" s="5" t="str">
        <f t="shared" si="5449"/>
        <v/>
      </c>
      <c r="DQ447" s="5" t="str">
        <f t="shared" si="5390"/>
        <v/>
      </c>
    </row>
    <row r="448" spans="1:121" x14ac:dyDescent="0.25">
      <c r="A448">
        <v>447</v>
      </c>
      <c r="B448" s="5">
        <v>1001372</v>
      </c>
      <c r="C448" t="str">
        <f t="shared" si="5369"/>
        <v>Windsor Federal Bank - Windsor, CT</v>
      </c>
      <c r="D448" s="21" t="s">
        <v>10531</v>
      </c>
      <c r="E448" s="19" t="s">
        <v>3051</v>
      </c>
      <c r="F448" s="19" t="s">
        <v>3057</v>
      </c>
      <c r="G448" s="19"/>
      <c r="K448" s="27">
        <v>439</v>
      </c>
      <c r="L448" s="28" t="str">
        <f>IF(HLOOKUP('Peer Comparison Tool'!$E$6,StateDropdownData,K448+1,FALSE)=0,"",HLOOKUP('Peer Comparison Tool'!$E$6,StateDropdownData,K448+1,FALSE))</f>
        <v/>
      </c>
      <c r="M448" s="29" t="str">
        <f>IF(HLOOKUP('Peer Comparison Tool'!$E$6,[0]!DropdownData,K448+1,FALSE)=0,"",HLOOKUP('Peer Comparison Tool'!$E$6,[0]!DropdownData,K448+1,FALSE))</f>
        <v/>
      </c>
      <c r="N448" s="27">
        <v>439</v>
      </c>
      <c r="O448" s="28" t="str">
        <f>IF(HLOOKUP('Peer Comparison Tool'!$G$6,StateDropdownData,N448+1,FALSE)=0,"",HLOOKUP('Peer Comparison Tool'!$G$6,StateDropdownData,N448+1,FALSE))</f>
        <v/>
      </c>
      <c r="P448" s="29" t="str">
        <f>IF(HLOOKUP('Peer Comparison Tool'!$G$6,DropdownData,N448+1,FALSE)=0,"",HLOOKUP('Peer Comparison Tool'!$G$6,DropdownData,N448+1,FALSE))</f>
        <v/>
      </c>
      <c r="Q448" s="27">
        <v>439</v>
      </c>
      <c r="R448" s="28" t="str">
        <f>IF(HLOOKUP('Peer Comparison Tool'!$I$6,StateDropdownData,Q448+1,FALSE)=0,"",HLOOKUP('Peer Comparison Tool'!$I$6,StateDropdownData,Q448+1,FALSE))</f>
        <v/>
      </c>
      <c r="S448" s="29" t="str">
        <f>IF(HLOOKUP('Peer Comparison Tool'!$I$6,DropdownData,Q448+1,FALSE)=0,"",HLOOKUP('Peer Comparison Tool'!$I$6,DropdownData,Q448+1,FALSE))</f>
        <v/>
      </c>
      <c r="T448" s="5" t="str">
        <f t="shared" si="5396"/>
        <v/>
      </c>
      <c r="U448" s="5" t="str">
        <f t="shared" si="5396"/>
        <v/>
      </c>
      <c r="V448" s="5" t="str">
        <f t="shared" si="5396"/>
        <v/>
      </c>
      <c r="W448" s="5" t="str">
        <f t="shared" si="5396"/>
        <v/>
      </c>
      <c r="X448" s="5" t="str">
        <f t="shared" si="5396"/>
        <v/>
      </c>
      <c r="Y448" s="5" t="str">
        <f t="shared" si="5396"/>
        <v/>
      </c>
      <c r="Z448" s="5" t="str">
        <f t="shared" si="5396"/>
        <v/>
      </c>
      <c r="AA448" s="5" t="str">
        <f t="shared" si="5396"/>
        <v/>
      </c>
      <c r="AB448" s="5" t="str">
        <f t="shared" si="5396"/>
        <v/>
      </c>
      <c r="AC448" s="5" t="str">
        <f t="shared" si="5396"/>
        <v/>
      </c>
      <c r="AD448" s="5" t="str">
        <f t="shared" si="5397"/>
        <v/>
      </c>
      <c r="AE448" s="5" t="str">
        <f t="shared" si="5397"/>
        <v/>
      </c>
      <c r="AF448" s="5" t="str">
        <f t="shared" si="5397"/>
        <v/>
      </c>
      <c r="AG448" s="5" t="str">
        <f t="shared" si="5397"/>
        <v/>
      </c>
      <c r="AH448" s="5" t="str">
        <f t="shared" si="5397"/>
        <v/>
      </c>
      <c r="AI448" s="5" t="str">
        <f t="shared" si="5397"/>
        <v/>
      </c>
      <c r="AJ448" s="5" t="str">
        <f t="shared" si="5397"/>
        <v/>
      </c>
      <c r="AK448" s="5" t="str">
        <f t="shared" si="5397"/>
        <v/>
      </c>
      <c r="AL448" s="5" t="str">
        <f t="shared" si="5397"/>
        <v/>
      </c>
      <c r="AM448" s="5" t="str">
        <f t="shared" si="5397"/>
        <v/>
      </c>
      <c r="AN448" s="5" t="str">
        <f t="shared" si="5398"/>
        <v/>
      </c>
      <c r="AO448" s="5" t="str">
        <f t="shared" si="5398"/>
        <v/>
      </c>
      <c r="AP448" s="5" t="str">
        <f t="shared" si="5398"/>
        <v/>
      </c>
      <c r="AQ448" s="5" t="str">
        <f t="shared" si="5398"/>
        <v/>
      </c>
      <c r="AR448" s="5" t="str">
        <f t="shared" si="5398"/>
        <v/>
      </c>
      <c r="AS448" s="5" t="str">
        <f t="shared" si="5398"/>
        <v/>
      </c>
      <c r="AT448" s="5" t="str">
        <f t="shared" si="5398"/>
        <v/>
      </c>
      <c r="AU448" s="5" t="str">
        <f t="shared" si="5398"/>
        <v/>
      </c>
      <c r="AV448" s="5" t="str">
        <f t="shared" si="5398"/>
        <v/>
      </c>
      <c r="AW448" s="5" t="str">
        <f t="shared" si="5398"/>
        <v/>
      </c>
      <c r="AX448" s="5" t="str">
        <f t="shared" si="5399"/>
        <v/>
      </c>
      <c r="AY448" s="5" t="str">
        <f t="shared" si="5399"/>
        <v/>
      </c>
      <c r="AZ448" s="5" t="str">
        <f t="shared" si="5399"/>
        <v/>
      </c>
      <c r="BA448" s="5" t="str">
        <f t="shared" si="5399"/>
        <v/>
      </c>
      <c r="BB448" s="5" t="str">
        <f t="shared" si="5399"/>
        <v/>
      </c>
      <c r="BC448" s="5" t="str">
        <f t="shared" si="5399"/>
        <v/>
      </c>
      <c r="BD448" s="5" t="str">
        <f t="shared" si="5399"/>
        <v/>
      </c>
      <c r="BE448" s="5" t="str">
        <f t="shared" si="5399"/>
        <v/>
      </c>
      <c r="BF448" s="5" t="str">
        <f t="shared" si="5399"/>
        <v/>
      </c>
      <c r="BG448" s="5" t="str">
        <f t="shared" si="5399"/>
        <v/>
      </c>
      <c r="BH448" s="5" t="str">
        <f t="shared" si="5400"/>
        <v/>
      </c>
      <c r="BI448" s="5" t="str">
        <f t="shared" si="5400"/>
        <v/>
      </c>
      <c r="BJ448" s="5" t="str">
        <f t="shared" si="5400"/>
        <v/>
      </c>
      <c r="BK448" s="5" t="str">
        <f t="shared" si="5400"/>
        <v/>
      </c>
      <c r="BL448" s="5" t="str">
        <f t="shared" si="5400"/>
        <v/>
      </c>
      <c r="BM448" s="5" t="str">
        <f t="shared" si="5400"/>
        <v/>
      </c>
      <c r="BN448" s="5" t="str">
        <f t="shared" si="5400"/>
        <v/>
      </c>
      <c r="BO448" s="5" t="str">
        <f t="shared" si="5400"/>
        <v/>
      </c>
      <c r="BP448" s="5" t="str">
        <f t="shared" si="5400"/>
        <v/>
      </c>
      <c r="BQ448" s="5" t="str">
        <f t="shared" si="5400"/>
        <v/>
      </c>
      <c r="BR448" s="5"/>
      <c r="BT448" s="5" t="str">
        <f t="shared" si="5401"/>
        <v/>
      </c>
      <c r="BU448" s="5" t="str">
        <f t="shared" si="5402"/>
        <v/>
      </c>
      <c r="BV448" s="5" t="str">
        <f t="shared" si="5403"/>
        <v/>
      </c>
      <c r="BW448" s="5" t="str">
        <f t="shared" si="5404"/>
        <v/>
      </c>
      <c r="BX448" s="5" t="str">
        <f t="shared" si="5405"/>
        <v/>
      </c>
      <c r="BY448" s="5" t="str">
        <f t="shared" si="5406"/>
        <v/>
      </c>
      <c r="BZ448" s="5" t="str">
        <f t="shared" si="5407"/>
        <v/>
      </c>
      <c r="CA448" s="5" t="str">
        <f t="shared" si="5408"/>
        <v/>
      </c>
      <c r="CB448" s="5" t="str">
        <f t="shared" si="5409"/>
        <v/>
      </c>
      <c r="CC448" s="5" t="str">
        <f t="shared" si="5410"/>
        <v/>
      </c>
      <c r="CD448" s="5" t="str">
        <f t="shared" si="5411"/>
        <v/>
      </c>
      <c r="CE448" s="5" t="str">
        <f t="shared" si="5412"/>
        <v/>
      </c>
      <c r="CF448" s="5" t="str">
        <f t="shared" si="5413"/>
        <v/>
      </c>
      <c r="CG448" s="5" t="str">
        <f t="shared" si="5414"/>
        <v/>
      </c>
      <c r="CH448" s="5" t="str">
        <f t="shared" si="5415"/>
        <v/>
      </c>
      <c r="CI448" s="5" t="str">
        <f t="shared" si="5416"/>
        <v/>
      </c>
      <c r="CJ448" s="5" t="str">
        <f t="shared" si="5417"/>
        <v/>
      </c>
      <c r="CK448" s="5" t="str">
        <f t="shared" si="5418"/>
        <v/>
      </c>
      <c r="CL448" s="5" t="str">
        <f t="shared" si="5419"/>
        <v/>
      </c>
      <c r="CM448" s="5" t="str">
        <f t="shared" si="5420"/>
        <v/>
      </c>
      <c r="CN448" s="5" t="str">
        <f t="shared" si="5421"/>
        <v/>
      </c>
      <c r="CO448" s="5" t="str">
        <f t="shared" si="5422"/>
        <v/>
      </c>
      <c r="CP448" s="5" t="str">
        <f t="shared" si="5423"/>
        <v/>
      </c>
      <c r="CQ448" s="5" t="str">
        <f t="shared" si="5424"/>
        <v/>
      </c>
      <c r="CR448" s="5" t="str">
        <f t="shared" si="5425"/>
        <v/>
      </c>
      <c r="CS448" s="5" t="str">
        <f t="shared" si="5426"/>
        <v/>
      </c>
      <c r="CT448" s="5" t="str">
        <f t="shared" si="5427"/>
        <v/>
      </c>
      <c r="CU448" s="5" t="str">
        <f t="shared" si="5428"/>
        <v/>
      </c>
      <c r="CV448" s="5" t="str">
        <f t="shared" si="5429"/>
        <v/>
      </c>
      <c r="CW448" s="5" t="str">
        <f t="shared" si="5430"/>
        <v/>
      </c>
      <c r="CX448" s="5" t="str">
        <f t="shared" si="5431"/>
        <v/>
      </c>
      <c r="CY448" s="5" t="str">
        <f t="shared" si="5432"/>
        <v/>
      </c>
      <c r="CZ448" s="5" t="str">
        <f t="shared" si="5433"/>
        <v/>
      </c>
      <c r="DA448" s="5" t="str">
        <f t="shared" si="5434"/>
        <v/>
      </c>
      <c r="DB448" s="5" t="str">
        <f t="shared" si="5435"/>
        <v/>
      </c>
      <c r="DC448" s="5" t="str">
        <f t="shared" si="5436"/>
        <v/>
      </c>
      <c r="DD448" s="5" t="str">
        <f t="shared" si="5437"/>
        <v/>
      </c>
      <c r="DE448" s="5" t="str">
        <f t="shared" si="5438"/>
        <v/>
      </c>
      <c r="DF448" s="5" t="str">
        <f t="shared" si="5439"/>
        <v/>
      </c>
      <c r="DG448" s="5" t="str">
        <f t="shared" si="5440"/>
        <v/>
      </c>
      <c r="DH448" s="5" t="str">
        <f t="shared" si="5441"/>
        <v/>
      </c>
      <c r="DI448" s="5" t="str">
        <f t="shared" si="5442"/>
        <v/>
      </c>
      <c r="DJ448" s="5" t="str">
        <f t="shared" si="5443"/>
        <v/>
      </c>
      <c r="DK448" s="5" t="str">
        <f t="shared" si="5444"/>
        <v/>
      </c>
      <c r="DL448" s="5" t="str">
        <f t="shared" si="5445"/>
        <v/>
      </c>
      <c r="DM448" s="5" t="str">
        <f t="shared" si="5446"/>
        <v/>
      </c>
      <c r="DN448" s="5" t="str">
        <f t="shared" si="5447"/>
        <v/>
      </c>
      <c r="DO448" s="5" t="str">
        <f t="shared" si="5448"/>
        <v/>
      </c>
      <c r="DP448" s="5" t="str">
        <f t="shared" si="5449"/>
        <v/>
      </c>
      <c r="DQ448" s="5" t="str">
        <f t="shared" si="5390"/>
        <v/>
      </c>
    </row>
    <row r="449" spans="1:121" x14ac:dyDescent="0.25">
      <c r="A449">
        <v>448</v>
      </c>
      <c r="B449" s="5">
        <v>1984006</v>
      </c>
      <c r="C449" t="str">
        <f t="shared" si="5369"/>
        <v>City First Bank, National Association - Washington, DC</v>
      </c>
      <c r="D449" s="21" t="s">
        <v>10814</v>
      </c>
      <c r="E449" s="19" t="s">
        <v>3085</v>
      </c>
      <c r="F449" s="19" t="s">
        <v>3086</v>
      </c>
      <c r="G449" s="19"/>
      <c r="K449" s="27">
        <v>440</v>
      </c>
      <c r="L449" s="28" t="str">
        <f>IF(HLOOKUP('Peer Comparison Tool'!$E$6,StateDropdownData,K449+1,FALSE)=0,"",HLOOKUP('Peer Comparison Tool'!$E$6,StateDropdownData,K449+1,FALSE))</f>
        <v/>
      </c>
      <c r="M449" s="29" t="str">
        <f>IF(HLOOKUP('Peer Comparison Tool'!$E$6,[0]!DropdownData,K449+1,FALSE)=0,"",HLOOKUP('Peer Comparison Tool'!$E$6,[0]!DropdownData,K449+1,FALSE))</f>
        <v/>
      </c>
      <c r="N449" s="27">
        <v>440</v>
      </c>
      <c r="O449" s="28" t="str">
        <f>IF(HLOOKUP('Peer Comparison Tool'!$G$6,StateDropdownData,N449+1,FALSE)=0,"",HLOOKUP('Peer Comparison Tool'!$G$6,StateDropdownData,N449+1,FALSE))</f>
        <v/>
      </c>
      <c r="P449" s="29" t="str">
        <f>IF(HLOOKUP('Peer Comparison Tool'!$G$6,DropdownData,N449+1,FALSE)=0,"",HLOOKUP('Peer Comparison Tool'!$G$6,DropdownData,N449+1,FALSE))</f>
        <v/>
      </c>
      <c r="Q449" s="27">
        <v>440</v>
      </c>
      <c r="R449" s="28" t="str">
        <f>IF(HLOOKUP('Peer Comparison Tool'!$I$6,StateDropdownData,Q449+1,FALSE)=0,"",HLOOKUP('Peer Comparison Tool'!$I$6,StateDropdownData,Q449+1,FALSE))</f>
        <v/>
      </c>
      <c r="S449" s="29" t="str">
        <f>IF(HLOOKUP('Peer Comparison Tool'!$I$6,DropdownData,Q449+1,FALSE)=0,"",HLOOKUP('Peer Comparison Tool'!$I$6,DropdownData,Q449+1,FALSE))</f>
        <v/>
      </c>
      <c r="T449" s="5" t="str">
        <f t="shared" si="5396"/>
        <v/>
      </c>
      <c r="U449" s="5" t="str">
        <f t="shared" si="5396"/>
        <v/>
      </c>
      <c r="V449" s="5" t="str">
        <f t="shared" si="5396"/>
        <v/>
      </c>
      <c r="W449" s="5" t="str">
        <f t="shared" si="5396"/>
        <v/>
      </c>
      <c r="X449" s="5" t="str">
        <f t="shared" si="5396"/>
        <v/>
      </c>
      <c r="Y449" s="5" t="str">
        <f t="shared" si="5396"/>
        <v/>
      </c>
      <c r="Z449" s="5" t="str">
        <f t="shared" si="5396"/>
        <v/>
      </c>
      <c r="AA449" s="5" t="str">
        <f t="shared" si="5396"/>
        <v/>
      </c>
      <c r="AB449" s="5" t="str">
        <f t="shared" si="5396"/>
        <v/>
      </c>
      <c r="AC449" s="5" t="str">
        <f t="shared" si="5396"/>
        <v/>
      </c>
      <c r="AD449" s="5" t="str">
        <f t="shared" si="5397"/>
        <v/>
      </c>
      <c r="AE449" s="5" t="str">
        <f t="shared" si="5397"/>
        <v/>
      </c>
      <c r="AF449" s="5" t="str">
        <f t="shared" si="5397"/>
        <v/>
      </c>
      <c r="AG449" s="5" t="str">
        <f t="shared" si="5397"/>
        <v/>
      </c>
      <c r="AH449" s="5" t="str">
        <f t="shared" si="5397"/>
        <v/>
      </c>
      <c r="AI449" s="5" t="str">
        <f t="shared" si="5397"/>
        <v/>
      </c>
      <c r="AJ449" s="5" t="str">
        <f t="shared" si="5397"/>
        <v/>
      </c>
      <c r="AK449" s="5" t="str">
        <f t="shared" si="5397"/>
        <v/>
      </c>
      <c r="AL449" s="5" t="str">
        <f t="shared" si="5397"/>
        <v/>
      </c>
      <c r="AM449" s="5" t="str">
        <f t="shared" si="5397"/>
        <v/>
      </c>
      <c r="AN449" s="5" t="str">
        <f t="shared" si="5398"/>
        <v/>
      </c>
      <c r="AO449" s="5" t="str">
        <f t="shared" si="5398"/>
        <v/>
      </c>
      <c r="AP449" s="5" t="str">
        <f t="shared" si="5398"/>
        <v/>
      </c>
      <c r="AQ449" s="5" t="str">
        <f t="shared" si="5398"/>
        <v/>
      </c>
      <c r="AR449" s="5" t="str">
        <f t="shared" si="5398"/>
        <v/>
      </c>
      <c r="AS449" s="5" t="str">
        <f t="shared" si="5398"/>
        <v/>
      </c>
      <c r="AT449" s="5" t="str">
        <f t="shared" si="5398"/>
        <v/>
      </c>
      <c r="AU449" s="5" t="str">
        <f t="shared" si="5398"/>
        <v/>
      </c>
      <c r="AV449" s="5" t="str">
        <f t="shared" si="5398"/>
        <v/>
      </c>
      <c r="AW449" s="5" t="str">
        <f t="shared" si="5398"/>
        <v/>
      </c>
      <c r="AX449" s="5" t="str">
        <f t="shared" si="5399"/>
        <v/>
      </c>
      <c r="AY449" s="5" t="str">
        <f t="shared" si="5399"/>
        <v/>
      </c>
      <c r="AZ449" s="5" t="str">
        <f t="shared" si="5399"/>
        <v/>
      </c>
      <c r="BA449" s="5" t="str">
        <f t="shared" si="5399"/>
        <v/>
      </c>
      <c r="BB449" s="5" t="str">
        <f t="shared" si="5399"/>
        <v/>
      </c>
      <c r="BC449" s="5" t="str">
        <f t="shared" si="5399"/>
        <v/>
      </c>
      <c r="BD449" s="5" t="str">
        <f t="shared" si="5399"/>
        <v/>
      </c>
      <c r="BE449" s="5" t="str">
        <f t="shared" si="5399"/>
        <v/>
      </c>
      <c r="BF449" s="5" t="str">
        <f t="shared" si="5399"/>
        <v/>
      </c>
      <c r="BG449" s="5" t="str">
        <f t="shared" si="5399"/>
        <v/>
      </c>
      <c r="BH449" s="5" t="str">
        <f t="shared" si="5400"/>
        <v/>
      </c>
      <c r="BI449" s="5" t="str">
        <f t="shared" si="5400"/>
        <v/>
      </c>
      <c r="BJ449" s="5" t="str">
        <f t="shared" si="5400"/>
        <v/>
      </c>
      <c r="BK449" s="5" t="str">
        <f t="shared" si="5400"/>
        <v/>
      </c>
      <c r="BL449" s="5" t="str">
        <f t="shared" si="5400"/>
        <v/>
      </c>
      <c r="BM449" s="5" t="str">
        <f t="shared" si="5400"/>
        <v/>
      </c>
      <c r="BN449" s="5" t="str">
        <f t="shared" si="5400"/>
        <v/>
      </c>
      <c r="BO449" s="5" t="str">
        <f t="shared" si="5400"/>
        <v/>
      </c>
      <c r="BP449" s="5" t="str">
        <f t="shared" si="5400"/>
        <v/>
      </c>
      <c r="BQ449" s="5" t="str">
        <f t="shared" si="5400"/>
        <v/>
      </c>
      <c r="BR449" s="5"/>
      <c r="BT449" s="5" t="str">
        <f t="shared" si="5401"/>
        <v/>
      </c>
      <c r="BU449" s="5" t="str">
        <f t="shared" si="5402"/>
        <v/>
      </c>
      <c r="BV449" s="5" t="str">
        <f t="shared" si="5403"/>
        <v/>
      </c>
      <c r="BW449" s="5" t="str">
        <f t="shared" si="5404"/>
        <v/>
      </c>
      <c r="BX449" s="5" t="str">
        <f t="shared" si="5405"/>
        <v/>
      </c>
      <c r="BY449" s="5" t="str">
        <f t="shared" si="5406"/>
        <v/>
      </c>
      <c r="BZ449" s="5" t="str">
        <f t="shared" si="5407"/>
        <v/>
      </c>
      <c r="CA449" s="5" t="str">
        <f t="shared" si="5408"/>
        <v/>
      </c>
      <c r="CB449" s="5" t="str">
        <f t="shared" si="5409"/>
        <v/>
      </c>
      <c r="CC449" s="5" t="str">
        <f t="shared" si="5410"/>
        <v/>
      </c>
      <c r="CD449" s="5" t="str">
        <f t="shared" si="5411"/>
        <v/>
      </c>
      <c r="CE449" s="5" t="str">
        <f t="shared" si="5412"/>
        <v/>
      </c>
      <c r="CF449" s="5" t="str">
        <f t="shared" si="5413"/>
        <v/>
      </c>
      <c r="CG449" s="5" t="str">
        <f t="shared" si="5414"/>
        <v/>
      </c>
      <c r="CH449" s="5" t="str">
        <f t="shared" si="5415"/>
        <v/>
      </c>
      <c r="CI449" s="5" t="str">
        <f t="shared" si="5416"/>
        <v/>
      </c>
      <c r="CJ449" s="5" t="str">
        <f t="shared" si="5417"/>
        <v/>
      </c>
      <c r="CK449" s="5" t="str">
        <f t="shared" si="5418"/>
        <v/>
      </c>
      <c r="CL449" s="5" t="str">
        <f t="shared" si="5419"/>
        <v/>
      </c>
      <c r="CM449" s="5" t="str">
        <f t="shared" si="5420"/>
        <v/>
      </c>
      <c r="CN449" s="5" t="str">
        <f t="shared" si="5421"/>
        <v/>
      </c>
      <c r="CO449" s="5" t="str">
        <f t="shared" si="5422"/>
        <v/>
      </c>
      <c r="CP449" s="5" t="str">
        <f t="shared" si="5423"/>
        <v/>
      </c>
      <c r="CQ449" s="5" t="str">
        <f t="shared" si="5424"/>
        <v/>
      </c>
      <c r="CR449" s="5" t="str">
        <f t="shared" si="5425"/>
        <v/>
      </c>
      <c r="CS449" s="5" t="str">
        <f t="shared" si="5426"/>
        <v/>
      </c>
      <c r="CT449" s="5" t="str">
        <f t="shared" si="5427"/>
        <v/>
      </c>
      <c r="CU449" s="5" t="str">
        <f t="shared" si="5428"/>
        <v/>
      </c>
      <c r="CV449" s="5" t="str">
        <f t="shared" si="5429"/>
        <v/>
      </c>
      <c r="CW449" s="5" t="str">
        <f t="shared" si="5430"/>
        <v/>
      </c>
      <c r="CX449" s="5" t="str">
        <f t="shared" si="5431"/>
        <v/>
      </c>
      <c r="CY449" s="5" t="str">
        <f t="shared" si="5432"/>
        <v/>
      </c>
      <c r="CZ449" s="5" t="str">
        <f t="shared" si="5433"/>
        <v/>
      </c>
      <c r="DA449" s="5" t="str">
        <f t="shared" si="5434"/>
        <v/>
      </c>
      <c r="DB449" s="5" t="str">
        <f t="shared" si="5435"/>
        <v/>
      </c>
      <c r="DC449" s="5" t="str">
        <f t="shared" si="5436"/>
        <v/>
      </c>
      <c r="DD449" s="5" t="str">
        <f t="shared" si="5437"/>
        <v/>
      </c>
      <c r="DE449" s="5" t="str">
        <f t="shared" si="5438"/>
        <v/>
      </c>
      <c r="DF449" s="5" t="str">
        <f t="shared" si="5439"/>
        <v/>
      </c>
      <c r="DG449" s="5" t="str">
        <f t="shared" si="5440"/>
        <v/>
      </c>
      <c r="DH449" s="5" t="str">
        <f t="shared" si="5441"/>
        <v/>
      </c>
      <c r="DI449" s="5" t="str">
        <f t="shared" si="5442"/>
        <v/>
      </c>
      <c r="DJ449" s="5" t="str">
        <f t="shared" si="5443"/>
        <v/>
      </c>
      <c r="DK449" s="5" t="str">
        <f t="shared" si="5444"/>
        <v/>
      </c>
      <c r="DL449" s="5" t="str">
        <f t="shared" si="5445"/>
        <v/>
      </c>
      <c r="DM449" s="5" t="str">
        <f t="shared" si="5446"/>
        <v/>
      </c>
      <c r="DN449" s="5" t="str">
        <f t="shared" si="5447"/>
        <v/>
      </c>
      <c r="DO449" s="5" t="str">
        <f t="shared" si="5448"/>
        <v/>
      </c>
      <c r="DP449" s="5" t="str">
        <f t="shared" si="5449"/>
        <v/>
      </c>
      <c r="DQ449" s="5" t="str">
        <f t="shared" si="5390"/>
        <v/>
      </c>
    </row>
    <row r="450" spans="1:121" x14ac:dyDescent="0.25">
      <c r="A450">
        <v>449</v>
      </c>
      <c r="B450" s="5">
        <v>137251449</v>
      </c>
      <c r="C450" t="str">
        <f t="shared" ref="C450:C513" si="5450">D450&amp;" - "&amp;E450&amp;", "&amp;F450</f>
        <v>Erebor Bank, National Association - Washington, DC</v>
      </c>
      <c r="D450" s="21" t="s">
        <v>10865</v>
      </c>
      <c r="E450" s="19" t="s">
        <v>3085</v>
      </c>
      <c r="F450" s="19" t="s">
        <v>3086</v>
      </c>
      <c r="G450" s="19"/>
      <c r="K450" s="27">
        <v>441</v>
      </c>
      <c r="L450" s="28" t="str">
        <f>IF(HLOOKUP('Peer Comparison Tool'!$E$6,StateDropdownData,K450+1,FALSE)=0,"",HLOOKUP('Peer Comparison Tool'!$E$6,StateDropdownData,K450+1,FALSE))</f>
        <v/>
      </c>
      <c r="M450" s="29" t="str">
        <f>IF(HLOOKUP('Peer Comparison Tool'!$E$6,[0]!DropdownData,K450+1,FALSE)=0,"",HLOOKUP('Peer Comparison Tool'!$E$6,[0]!DropdownData,K450+1,FALSE))</f>
        <v/>
      </c>
      <c r="N450" s="27">
        <v>441</v>
      </c>
      <c r="O450" s="28" t="str">
        <f>IF(HLOOKUP('Peer Comparison Tool'!$G$6,StateDropdownData,N450+1,FALSE)=0,"",HLOOKUP('Peer Comparison Tool'!$G$6,StateDropdownData,N450+1,FALSE))</f>
        <v/>
      </c>
      <c r="P450" s="29" t="str">
        <f>IF(HLOOKUP('Peer Comparison Tool'!$G$6,DropdownData,N450+1,FALSE)=0,"",HLOOKUP('Peer Comparison Tool'!$G$6,DropdownData,N450+1,FALSE))</f>
        <v/>
      </c>
      <c r="Q450" s="27">
        <v>441</v>
      </c>
      <c r="R450" s="28" t="str">
        <f>IF(HLOOKUP('Peer Comparison Tool'!$I$6,StateDropdownData,Q450+1,FALSE)=0,"",HLOOKUP('Peer Comparison Tool'!$I$6,StateDropdownData,Q450+1,FALSE))</f>
        <v/>
      </c>
      <c r="S450" s="29" t="str">
        <f>IF(HLOOKUP('Peer Comparison Tool'!$I$6,DropdownData,Q450+1,FALSE)=0,"",HLOOKUP('Peer Comparison Tool'!$I$6,DropdownData,Q450+1,FALSE))</f>
        <v/>
      </c>
      <c r="T450" s="5" t="str">
        <f t="shared" ref="T450:AC459" si="5451">IFERROR(IF(VLOOKUP(INDEX($L$2:$HEG$5,4,T$471+$Q450-1),$B$2:$F$5568,5,FALSE)=T$473,INDEX($L$2:$HEG$5,4,T$471+$Q450-1),""),"")</f>
        <v/>
      </c>
      <c r="U450" s="5" t="str">
        <f t="shared" si="5451"/>
        <v/>
      </c>
      <c r="V450" s="5" t="str">
        <f t="shared" si="5451"/>
        <v/>
      </c>
      <c r="W450" s="5" t="str">
        <f t="shared" si="5451"/>
        <v/>
      </c>
      <c r="X450" s="5" t="str">
        <f t="shared" si="5451"/>
        <v/>
      </c>
      <c r="Y450" s="5" t="str">
        <f t="shared" si="5451"/>
        <v/>
      </c>
      <c r="Z450" s="5" t="str">
        <f t="shared" si="5451"/>
        <v/>
      </c>
      <c r="AA450" s="5" t="str">
        <f t="shared" si="5451"/>
        <v/>
      </c>
      <c r="AB450" s="5" t="str">
        <f t="shared" si="5451"/>
        <v/>
      </c>
      <c r="AC450" s="5" t="str">
        <f t="shared" si="5451"/>
        <v/>
      </c>
      <c r="AD450" s="5" t="str">
        <f t="shared" ref="AD450:AM459" si="5452">IFERROR(IF(VLOOKUP(INDEX($L$2:$HEG$5,4,AD$471+$Q450-1),$B$2:$F$5568,5,FALSE)=AD$473,INDEX($L$2:$HEG$5,4,AD$471+$Q450-1),""),"")</f>
        <v/>
      </c>
      <c r="AE450" s="5" t="str">
        <f t="shared" si="5452"/>
        <v/>
      </c>
      <c r="AF450" s="5" t="str">
        <f t="shared" si="5452"/>
        <v/>
      </c>
      <c r="AG450" s="5" t="str">
        <f t="shared" si="5452"/>
        <v/>
      </c>
      <c r="AH450" s="5" t="str">
        <f t="shared" si="5452"/>
        <v/>
      </c>
      <c r="AI450" s="5" t="str">
        <f t="shared" si="5452"/>
        <v/>
      </c>
      <c r="AJ450" s="5" t="str">
        <f t="shared" si="5452"/>
        <v/>
      </c>
      <c r="AK450" s="5" t="str">
        <f t="shared" si="5452"/>
        <v/>
      </c>
      <c r="AL450" s="5" t="str">
        <f t="shared" si="5452"/>
        <v/>
      </c>
      <c r="AM450" s="5" t="str">
        <f t="shared" si="5452"/>
        <v/>
      </c>
      <c r="AN450" s="5" t="str">
        <f t="shared" ref="AN450:AW459" si="5453">IFERROR(IF(VLOOKUP(INDEX($L$2:$HEG$5,4,AN$471+$Q450-1),$B$2:$F$5568,5,FALSE)=AN$473,INDEX($L$2:$HEG$5,4,AN$471+$Q450-1),""),"")</f>
        <v/>
      </c>
      <c r="AO450" s="5" t="str">
        <f t="shared" si="5453"/>
        <v/>
      </c>
      <c r="AP450" s="5" t="str">
        <f t="shared" si="5453"/>
        <v/>
      </c>
      <c r="AQ450" s="5" t="str">
        <f t="shared" si="5453"/>
        <v/>
      </c>
      <c r="AR450" s="5" t="str">
        <f t="shared" si="5453"/>
        <v/>
      </c>
      <c r="AS450" s="5" t="str">
        <f t="shared" si="5453"/>
        <v/>
      </c>
      <c r="AT450" s="5" t="str">
        <f t="shared" si="5453"/>
        <v/>
      </c>
      <c r="AU450" s="5" t="str">
        <f t="shared" si="5453"/>
        <v/>
      </c>
      <c r="AV450" s="5" t="str">
        <f t="shared" si="5453"/>
        <v/>
      </c>
      <c r="AW450" s="5" t="str">
        <f t="shared" si="5453"/>
        <v/>
      </c>
      <c r="AX450" s="5" t="str">
        <f t="shared" ref="AX450:BG459" si="5454">IFERROR(IF(VLOOKUP(INDEX($L$2:$HEG$5,4,AX$471+$Q450-1),$B$2:$F$5568,5,FALSE)=AX$473,INDEX($L$2:$HEG$5,4,AX$471+$Q450-1),""),"")</f>
        <v/>
      </c>
      <c r="AY450" s="5" t="str">
        <f t="shared" si="5454"/>
        <v/>
      </c>
      <c r="AZ450" s="5" t="str">
        <f t="shared" si="5454"/>
        <v/>
      </c>
      <c r="BA450" s="5" t="str">
        <f t="shared" si="5454"/>
        <v/>
      </c>
      <c r="BB450" s="5" t="str">
        <f t="shared" si="5454"/>
        <v/>
      </c>
      <c r="BC450" s="5" t="str">
        <f t="shared" si="5454"/>
        <v/>
      </c>
      <c r="BD450" s="5" t="str">
        <f t="shared" si="5454"/>
        <v/>
      </c>
      <c r="BE450" s="5" t="str">
        <f t="shared" si="5454"/>
        <v/>
      </c>
      <c r="BF450" s="5" t="str">
        <f t="shared" si="5454"/>
        <v/>
      </c>
      <c r="BG450" s="5" t="str">
        <f t="shared" si="5454"/>
        <v/>
      </c>
      <c r="BH450" s="5" t="str">
        <f t="shared" ref="BH450:BQ459" si="5455">IFERROR(IF(VLOOKUP(INDEX($L$2:$HEG$5,4,BH$471+$Q450-1),$B$2:$F$5568,5,FALSE)=BH$473,INDEX($L$2:$HEG$5,4,BH$471+$Q450-1),""),"")</f>
        <v/>
      </c>
      <c r="BI450" s="5" t="str">
        <f t="shared" si="5455"/>
        <v/>
      </c>
      <c r="BJ450" s="5" t="str">
        <f t="shared" si="5455"/>
        <v/>
      </c>
      <c r="BK450" s="5" t="str">
        <f t="shared" si="5455"/>
        <v/>
      </c>
      <c r="BL450" s="5" t="str">
        <f t="shared" si="5455"/>
        <v/>
      </c>
      <c r="BM450" s="5" t="str">
        <f t="shared" si="5455"/>
        <v/>
      </c>
      <c r="BN450" s="5" t="str">
        <f t="shared" si="5455"/>
        <v/>
      </c>
      <c r="BO450" s="5" t="str">
        <f t="shared" si="5455"/>
        <v/>
      </c>
      <c r="BP450" s="5" t="str">
        <f t="shared" si="5455"/>
        <v/>
      </c>
      <c r="BQ450" s="5" t="str">
        <f t="shared" si="5455"/>
        <v/>
      </c>
      <c r="BR450" s="5"/>
      <c r="BT450" s="5" t="str">
        <f t="shared" si="5401"/>
        <v/>
      </c>
      <c r="BU450" s="5" t="str">
        <f t="shared" si="5402"/>
        <v/>
      </c>
      <c r="BV450" s="5" t="str">
        <f t="shared" si="5403"/>
        <v/>
      </c>
      <c r="BW450" s="5" t="str">
        <f t="shared" si="5404"/>
        <v/>
      </c>
      <c r="BX450" s="5" t="str">
        <f t="shared" si="5405"/>
        <v/>
      </c>
      <c r="BY450" s="5" t="str">
        <f t="shared" si="5406"/>
        <v/>
      </c>
      <c r="BZ450" s="5" t="str">
        <f t="shared" si="5407"/>
        <v/>
      </c>
      <c r="CA450" s="5" t="str">
        <f t="shared" si="5408"/>
        <v/>
      </c>
      <c r="CB450" s="5" t="str">
        <f t="shared" si="5409"/>
        <v/>
      </c>
      <c r="CC450" s="5" t="str">
        <f t="shared" si="5410"/>
        <v/>
      </c>
      <c r="CD450" s="5" t="str">
        <f t="shared" si="5411"/>
        <v/>
      </c>
      <c r="CE450" s="5" t="str">
        <f t="shared" si="5412"/>
        <v/>
      </c>
      <c r="CF450" s="5" t="str">
        <f t="shared" si="5413"/>
        <v/>
      </c>
      <c r="CG450" s="5" t="str">
        <f t="shared" si="5414"/>
        <v/>
      </c>
      <c r="CH450" s="5" t="str">
        <f t="shared" si="5415"/>
        <v/>
      </c>
      <c r="CI450" s="5" t="str">
        <f t="shared" si="5416"/>
        <v/>
      </c>
      <c r="CJ450" s="5" t="str">
        <f t="shared" si="5417"/>
        <v/>
      </c>
      <c r="CK450" s="5" t="str">
        <f t="shared" si="5418"/>
        <v/>
      </c>
      <c r="CL450" s="5" t="str">
        <f t="shared" si="5419"/>
        <v/>
      </c>
      <c r="CM450" s="5" t="str">
        <f t="shared" si="5420"/>
        <v/>
      </c>
      <c r="CN450" s="5" t="str">
        <f t="shared" si="5421"/>
        <v/>
      </c>
      <c r="CO450" s="5" t="str">
        <f t="shared" si="5422"/>
        <v/>
      </c>
      <c r="CP450" s="5" t="str">
        <f t="shared" si="5423"/>
        <v/>
      </c>
      <c r="CQ450" s="5" t="str">
        <f t="shared" si="5424"/>
        <v/>
      </c>
      <c r="CR450" s="5" t="str">
        <f t="shared" si="5425"/>
        <v/>
      </c>
      <c r="CS450" s="5" t="str">
        <f t="shared" si="5426"/>
        <v/>
      </c>
      <c r="CT450" s="5" t="str">
        <f t="shared" si="5427"/>
        <v/>
      </c>
      <c r="CU450" s="5" t="str">
        <f t="shared" si="5428"/>
        <v/>
      </c>
      <c r="CV450" s="5" t="str">
        <f t="shared" si="5429"/>
        <v/>
      </c>
      <c r="CW450" s="5" t="str">
        <f t="shared" si="5430"/>
        <v/>
      </c>
      <c r="CX450" s="5" t="str">
        <f t="shared" si="5431"/>
        <v/>
      </c>
      <c r="CY450" s="5" t="str">
        <f t="shared" si="5432"/>
        <v/>
      </c>
      <c r="CZ450" s="5" t="str">
        <f t="shared" si="5433"/>
        <v/>
      </c>
      <c r="DA450" s="5" t="str">
        <f t="shared" si="5434"/>
        <v/>
      </c>
      <c r="DB450" s="5" t="str">
        <f t="shared" si="5435"/>
        <v/>
      </c>
      <c r="DC450" s="5" t="str">
        <f t="shared" si="5436"/>
        <v/>
      </c>
      <c r="DD450" s="5" t="str">
        <f t="shared" si="5437"/>
        <v/>
      </c>
      <c r="DE450" s="5" t="str">
        <f t="shared" si="5438"/>
        <v/>
      </c>
      <c r="DF450" s="5" t="str">
        <f t="shared" si="5439"/>
        <v/>
      </c>
      <c r="DG450" s="5" t="str">
        <f t="shared" si="5440"/>
        <v/>
      </c>
      <c r="DH450" s="5" t="str">
        <f t="shared" si="5441"/>
        <v/>
      </c>
      <c r="DI450" s="5" t="str">
        <f t="shared" si="5442"/>
        <v/>
      </c>
      <c r="DJ450" s="5" t="str">
        <f t="shared" si="5443"/>
        <v/>
      </c>
      <c r="DK450" s="5" t="str">
        <f t="shared" si="5444"/>
        <v/>
      </c>
      <c r="DL450" s="5" t="str">
        <f t="shared" si="5445"/>
        <v/>
      </c>
      <c r="DM450" s="5" t="str">
        <f t="shared" si="5446"/>
        <v/>
      </c>
      <c r="DN450" s="5" t="str">
        <f t="shared" si="5447"/>
        <v/>
      </c>
      <c r="DO450" s="5" t="str">
        <f t="shared" si="5448"/>
        <v/>
      </c>
      <c r="DP450" s="5" t="str">
        <f t="shared" si="5449"/>
        <v/>
      </c>
      <c r="DQ450" s="5" t="str">
        <f t="shared" si="5390"/>
        <v/>
      </c>
    </row>
    <row r="451" spans="1:121" x14ac:dyDescent="0.25">
      <c r="A451">
        <v>450</v>
      </c>
      <c r="B451" s="5">
        <v>10761972</v>
      </c>
      <c r="C451" t="str">
        <f t="shared" si="5450"/>
        <v>First Abu Dhabi Bank USA N.V. (WA Branch) - Washington, DC</v>
      </c>
      <c r="D451" s="21" t="s">
        <v>10672</v>
      </c>
      <c r="E451" s="19" t="s">
        <v>3085</v>
      </c>
      <c r="F451" s="19" t="s">
        <v>3086</v>
      </c>
      <c r="G451" s="19"/>
      <c r="K451" s="27">
        <v>442</v>
      </c>
      <c r="L451" s="28" t="str">
        <f>IF(HLOOKUP('Peer Comparison Tool'!$E$6,StateDropdownData,K451+1,FALSE)=0,"",HLOOKUP('Peer Comparison Tool'!$E$6,StateDropdownData,K451+1,FALSE))</f>
        <v/>
      </c>
      <c r="M451" s="29" t="str">
        <f>IF(HLOOKUP('Peer Comparison Tool'!$E$6,[0]!DropdownData,K451+1,FALSE)=0,"",HLOOKUP('Peer Comparison Tool'!$E$6,[0]!DropdownData,K451+1,FALSE))</f>
        <v/>
      </c>
      <c r="N451" s="27">
        <v>442</v>
      </c>
      <c r="O451" s="28" t="str">
        <f>IF(HLOOKUP('Peer Comparison Tool'!$G$6,StateDropdownData,N451+1,FALSE)=0,"",HLOOKUP('Peer Comparison Tool'!$G$6,StateDropdownData,N451+1,FALSE))</f>
        <v/>
      </c>
      <c r="P451" s="29" t="str">
        <f>IF(HLOOKUP('Peer Comparison Tool'!$G$6,DropdownData,N451+1,FALSE)=0,"",HLOOKUP('Peer Comparison Tool'!$G$6,DropdownData,N451+1,FALSE))</f>
        <v/>
      </c>
      <c r="Q451" s="27">
        <v>442</v>
      </c>
      <c r="R451" s="28" t="str">
        <f>IF(HLOOKUP('Peer Comparison Tool'!$I$6,StateDropdownData,Q451+1,FALSE)=0,"",HLOOKUP('Peer Comparison Tool'!$I$6,StateDropdownData,Q451+1,FALSE))</f>
        <v/>
      </c>
      <c r="S451" s="29" t="str">
        <f>IF(HLOOKUP('Peer Comparison Tool'!$I$6,DropdownData,Q451+1,FALSE)=0,"",HLOOKUP('Peer Comparison Tool'!$I$6,DropdownData,Q451+1,FALSE))</f>
        <v/>
      </c>
      <c r="T451" s="5" t="str">
        <f t="shared" si="5451"/>
        <v/>
      </c>
      <c r="U451" s="5" t="str">
        <f t="shared" si="5451"/>
        <v/>
      </c>
      <c r="V451" s="5" t="str">
        <f t="shared" si="5451"/>
        <v/>
      </c>
      <c r="W451" s="5" t="str">
        <f t="shared" si="5451"/>
        <v/>
      </c>
      <c r="X451" s="5" t="str">
        <f t="shared" si="5451"/>
        <v/>
      </c>
      <c r="Y451" s="5" t="str">
        <f t="shared" si="5451"/>
        <v/>
      </c>
      <c r="Z451" s="5" t="str">
        <f t="shared" si="5451"/>
        <v/>
      </c>
      <c r="AA451" s="5" t="str">
        <f t="shared" si="5451"/>
        <v/>
      </c>
      <c r="AB451" s="5" t="str">
        <f t="shared" si="5451"/>
        <v/>
      </c>
      <c r="AC451" s="5" t="str">
        <f t="shared" si="5451"/>
        <v/>
      </c>
      <c r="AD451" s="5" t="str">
        <f t="shared" si="5452"/>
        <v/>
      </c>
      <c r="AE451" s="5" t="str">
        <f t="shared" si="5452"/>
        <v/>
      </c>
      <c r="AF451" s="5" t="str">
        <f t="shared" si="5452"/>
        <v/>
      </c>
      <c r="AG451" s="5" t="str">
        <f t="shared" si="5452"/>
        <v/>
      </c>
      <c r="AH451" s="5" t="str">
        <f t="shared" si="5452"/>
        <v/>
      </c>
      <c r="AI451" s="5" t="str">
        <f t="shared" si="5452"/>
        <v/>
      </c>
      <c r="AJ451" s="5" t="str">
        <f t="shared" si="5452"/>
        <v/>
      </c>
      <c r="AK451" s="5" t="str">
        <f t="shared" si="5452"/>
        <v/>
      </c>
      <c r="AL451" s="5" t="str">
        <f t="shared" si="5452"/>
        <v/>
      </c>
      <c r="AM451" s="5" t="str">
        <f t="shared" si="5452"/>
        <v/>
      </c>
      <c r="AN451" s="5" t="str">
        <f t="shared" si="5453"/>
        <v/>
      </c>
      <c r="AO451" s="5" t="str">
        <f t="shared" si="5453"/>
        <v/>
      </c>
      <c r="AP451" s="5" t="str">
        <f t="shared" si="5453"/>
        <v/>
      </c>
      <c r="AQ451" s="5" t="str">
        <f t="shared" si="5453"/>
        <v/>
      </c>
      <c r="AR451" s="5" t="str">
        <f t="shared" si="5453"/>
        <v/>
      </c>
      <c r="AS451" s="5" t="str">
        <f t="shared" si="5453"/>
        <v/>
      </c>
      <c r="AT451" s="5" t="str">
        <f t="shared" si="5453"/>
        <v/>
      </c>
      <c r="AU451" s="5" t="str">
        <f t="shared" si="5453"/>
        <v/>
      </c>
      <c r="AV451" s="5" t="str">
        <f t="shared" si="5453"/>
        <v/>
      </c>
      <c r="AW451" s="5" t="str">
        <f t="shared" si="5453"/>
        <v/>
      </c>
      <c r="AX451" s="5" t="str">
        <f t="shared" si="5454"/>
        <v/>
      </c>
      <c r="AY451" s="5" t="str">
        <f t="shared" si="5454"/>
        <v/>
      </c>
      <c r="AZ451" s="5" t="str">
        <f t="shared" si="5454"/>
        <v/>
      </c>
      <c r="BA451" s="5" t="str">
        <f t="shared" si="5454"/>
        <v/>
      </c>
      <c r="BB451" s="5" t="str">
        <f t="shared" si="5454"/>
        <v/>
      </c>
      <c r="BC451" s="5" t="str">
        <f t="shared" si="5454"/>
        <v/>
      </c>
      <c r="BD451" s="5" t="str">
        <f t="shared" si="5454"/>
        <v/>
      </c>
      <c r="BE451" s="5" t="str">
        <f t="shared" si="5454"/>
        <v/>
      </c>
      <c r="BF451" s="5" t="str">
        <f t="shared" si="5454"/>
        <v/>
      </c>
      <c r="BG451" s="5" t="str">
        <f t="shared" si="5454"/>
        <v/>
      </c>
      <c r="BH451" s="5" t="str">
        <f t="shared" si="5455"/>
        <v/>
      </c>
      <c r="BI451" s="5" t="str">
        <f t="shared" si="5455"/>
        <v/>
      </c>
      <c r="BJ451" s="5" t="str">
        <f t="shared" si="5455"/>
        <v/>
      </c>
      <c r="BK451" s="5" t="str">
        <f t="shared" si="5455"/>
        <v/>
      </c>
      <c r="BL451" s="5" t="str">
        <f t="shared" si="5455"/>
        <v/>
      </c>
      <c r="BM451" s="5" t="str">
        <f t="shared" si="5455"/>
        <v/>
      </c>
      <c r="BN451" s="5" t="str">
        <f t="shared" si="5455"/>
        <v/>
      </c>
      <c r="BO451" s="5" t="str">
        <f t="shared" si="5455"/>
        <v/>
      </c>
      <c r="BP451" s="5" t="str">
        <f t="shared" si="5455"/>
        <v/>
      </c>
      <c r="BQ451" s="5" t="str">
        <f t="shared" si="5455"/>
        <v/>
      </c>
      <c r="BR451" s="5"/>
      <c r="BT451" s="5" t="str">
        <f t="shared" si="5401"/>
        <v/>
      </c>
      <c r="BU451" s="5" t="str">
        <f t="shared" si="5402"/>
        <v/>
      </c>
      <c r="BV451" s="5" t="str">
        <f t="shared" si="5403"/>
        <v/>
      </c>
      <c r="BW451" s="5" t="str">
        <f t="shared" si="5404"/>
        <v/>
      </c>
      <c r="BX451" s="5" t="str">
        <f t="shared" si="5405"/>
        <v/>
      </c>
      <c r="BY451" s="5" t="str">
        <f t="shared" si="5406"/>
        <v/>
      </c>
      <c r="BZ451" s="5" t="str">
        <f t="shared" si="5407"/>
        <v/>
      </c>
      <c r="CA451" s="5" t="str">
        <f t="shared" si="5408"/>
        <v/>
      </c>
      <c r="CB451" s="5" t="str">
        <f t="shared" si="5409"/>
        <v/>
      </c>
      <c r="CC451" s="5" t="str">
        <f t="shared" si="5410"/>
        <v/>
      </c>
      <c r="CD451" s="5" t="str">
        <f t="shared" si="5411"/>
        <v/>
      </c>
      <c r="CE451" s="5" t="str">
        <f t="shared" si="5412"/>
        <v/>
      </c>
      <c r="CF451" s="5" t="str">
        <f t="shared" si="5413"/>
        <v/>
      </c>
      <c r="CG451" s="5" t="str">
        <f t="shared" si="5414"/>
        <v/>
      </c>
      <c r="CH451" s="5" t="str">
        <f t="shared" si="5415"/>
        <v/>
      </c>
      <c r="CI451" s="5" t="str">
        <f t="shared" si="5416"/>
        <v/>
      </c>
      <c r="CJ451" s="5" t="str">
        <f t="shared" si="5417"/>
        <v/>
      </c>
      <c r="CK451" s="5" t="str">
        <f t="shared" si="5418"/>
        <v/>
      </c>
      <c r="CL451" s="5" t="str">
        <f t="shared" si="5419"/>
        <v/>
      </c>
      <c r="CM451" s="5" t="str">
        <f t="shared" si="5420"/>
        <v/>
      </c>
      <c r="CN451" s="5" t="str">
        <f t="shared" si="5421"/>
        <v/>
      </c>
      <c r="CO451" s="5" t="str">
        <f t="shared" si="5422"/>
        <v/>
      </c>
      <c r="CP451" s="5" t="str">
        <f t="shared" si="5423"/>
        <v/>
      </c>
      <c r="CQ451" s="5" t="str">
        <f t="shared" si="5424"/>
        <v/>
      </c>
      <c r="CR451" s="5" t="str">
        <f t="shared" si="5425"/>
        <v/>
      </c>
      <c r="CS451" s="5" t="str">
        <f t="shared" si="5426"/>
        <v/>
      </c>
      <c r="CT451" s="5" t="str">
        <f t="shared" si="5427"/>
        <v/>
      </c>
      <c r="CU451" s="5" t="str">
        <f t="shared" si="5428"/>
        <v/>
      </c>
      <c r="CV451" s="5" t="str">
        <f t="shared" si="5429"/>
        <v/>
      </c>
      <c r="CW451" s="5" t="str">
        <f t="shared" si="5430"/>
        <v/>
      </c>
      <c r="CX451" s="5" t="str">
        <f t="shared" si="5431"/>
        <v/>
      </c>
      <c r="CY451" s="5" t="str">
        <f t="shared" si="5432"/>
        <v/>
      </c>
      <c r="CZ451" s="5" t="str">
        <f t="shared" si="5433"/>
        <v/>
      </c>
      <c r="DA451" s="5" t="str">
        <f t="shared" si="5434"/>
        <v/>
      </c>
      <c r="DB451" s="5" t="str">
        <f t="shared" si="5435"/>
        <v/>
      </c>
      <c r="DC451" s="5" t="str">
        <f t="shared" si="5436"/>
        <v/>
      </c>
      <c r="DD451" s="5" t="str">
        <f t="shared" si="5437"/>
        <v/>
      </c>
      <c r="DE451" s="5" t="str">
        <f t="shared" si="5438"/>
        <v/>
      </c>
      <c r="DF451" s="5" t="str">
        <f t="shared" si="5439"/>
        <v/>
      </c>
      <c r="DG451" s="5" t="str">
        <f t="shared" si="5440"/>
        <v/>
      </c>
      <c r="DH451" s="5" t="str">
        <f t="shared" si="5441"/>
        <v/>
      </c>
      <c r="DI451" s="5" t="str">
        <f t="shared" si="5442"/>
        <v/>
      </c>
      <c r="DJ451" s="5" t="str">
        <f t="shared" si="5443"/>
        <v/>
      </c>
      <c r="DK451" s="5" t="str">
        <f t="shared" si="5444"/>
        <v/>
      </c>
      <c r="DL451" s="5" t="str">
        <f t="shared" si="5445"/>
        <v/>
      </c>
      <c r="DM451" s="5" t="str">
        <f t="shared" si="5446"/>
        <v/>
      </c>
      <c r="DN451" s="5" t="str">
        <f t="shared" si="5447"/>
        <v/>
      </c>
      <c r="DO451" s="5" t="str">
        <f t="shared" si="5448"/>
        <v/>
      </c>
      <c r="DP451" s="5" t="str">
        <f t="shared" si="5449"/>
        <v/>
      </c>
      <c r="DQ451" s="5" t="str">
        <f t="shared" si="5390"/>
        <v/>
      </c>
    </row>
    <row r="452" spans="1:121" x14ac:dyDescent="0.25">
      <c r="A452">
        <v>451</v>
      </c>
      <c r="B452" s="5">
        <v>15127188</v>
      </c>
      <c r="C452" t="str">
        <f t="shared" si="5450"/>
        <v>Founders Bank - Washington, DC</v>
      </c>
      <c r="D452" s="21" t="s">
        <v>9237</v>
      </c>
      <c r="E452" s="19" t="s">
        <v>3085</v>
      </c>
      <c r="F452" s="19" t="s">
        <v>3086</v>
      </c>
      <c r="G452" s="19"/>
      <c r="K452" s="27">
        <v>443</v>
      </c>
      <c r="L452" s="28" t="str">
        <f>IF(HLOOKUP('Peer Comparison Tool'!$E$6,StateDropdownData,K452+1,FALSE)=0,"",HLOOKUP('Peer Comparison Tool'!$E$6,StateDropdownData,K452+1,FALSE))</f>
        <v/>
      </c>
      <c r="M452" s="29" t="str">
        <f>IF(HLOOKUP('Peer Comparison Tool'!$E$6,[0]!DropdownData,K452+1,FALSE)=0,"",HLOOKUP('Peer Comparison Tool'!$E$6,[0]!DropdownData,K452+1,FALSE))</f>
        <v/>
      </c>
      <c r="N452" s="27">
        <v>443</v>
      </c>
      <c r="O452" s="28" t="str">
        <f>IF(HLOOKUP('Peer Comparison Tool'!$G$6,StateDropdownData,N452+1,FALSE)=0,"",HLOOKUP('Peer Comparison Tool'!$G$6,StateDropdownData,N452+1,FALSE))</f>
        <v/>
      </c>
      <c r="P452" s="29" t="str">
        <f>IF(HLOOKUP('Peer Comparison Tool'!$G$6,DropdownData,N452+1,FALSE)=0,"",HLOOKUP('Peer Comparison Tool'!$G$6,DropdownData,N452+1,FALSE))</f>
        <v/>
      </c>
      <c r="Q452" s="27">
        <v>443</v>
      </c>
      <c r="R452" s="28" t="str">
        <f>IF(HLOOKUP('Peer Comparison Tool'!$I$6,StateDropdownData,Q452+1,FALSE)=0,"",HLOOKUP('Peer Comparison Tool'!$I$6,StateDropdownData,Q452+1,FALSE))</f>
        <v/>
      </c>
      <c r="S452" s="29" t="str">
        <f>IF(HLOOKUP('Peer Comparison Tool'!$I$6,DropdownData,Q452+1,FALSE)=0,"",HLOOKUP('Peer Comparison Tool'!$I$6,DropdownData,Q452+1,FALSE))</f>
        <v/>
      </c>
      <c r="T452" s="5" t="str">
        <f t="shared" si="5451"/>
        <v/>
      </c>
      <c r="U452" s="5" t="str">
        <f t="shared" si="5451"/>
        <v/>
      </c>
      <c r="V452" s="5" t="str">
        <f t="shared" si="5451"/>
        <v/>
      </c>
      <c r="W452" s="5" t="str">
        <f t="shared" si="5451"/>
        <v/>
      </c>
      <c r="X452" s="5" t="str">
        <f t="shared" si="5451"/>
        <v/>
      </c>
      <c r="Y452" s="5" t="str">
        <f t="shared" si="5451"/>
        <v/>
      </c>
      <c r="Z452" s="5" t="str">
        <f t="shared" si="5451"/>
        <v/>
      </c>
      <c r="AA452" s="5" t="str">
        <f t="shared" si="5451"/>
        <v/>
      </c>
      <c r="AB452" s="5" t="str">
        <f t="shared" si="5451"/>
        <v/>
      </c>
      <c r="AC452" s="5" t="str">
        <f t="shared" si="5451"/>
        <v/>
      </c>
      <c r="AD452" s="5" t="str">
        <f t="shared" si="5452"/>
        <v/>
      </c>
      <c r="AE452" s="5" t="str">
        <f t="shared" si="5452"/>
        <v/>
      </c>
      <c r="AF452" s="5" t="str">
        <f t="shared" si="5452"/>
        <v/>
      </c>
      <c r="AG452" s="5" t="str">
        <f t="shared" si="5452"/>
        <v/>
      </c>
      <c r="AH452" s="5" t="str">
        <f t="shared" si="5452"/>
        <v/>
      </c>
      <c r="AI452" s="5" t="str">
        <f t="shared" si="5452"/>
        <v/>
      </c>
      <c r="AJ452" s="5" t="str">
        <f t="shared" si="5452"/>
        <v/>
      </c>
      <c r="AK452" s="5" t="str">
        <f t="shared" si="5452"/>
        <v/>
      </c>
      <c r="AL452" s="5" t="str">
        <f t="shared" si="5452"/>
        <v/>
      </c>
      <c r="AM452" s="5" t="str">
        <f t="shared" si="5452"/>
        <v/>
      </c>
      <c r="AN452" s="5" t="str">
        <f t="shared" si="5453"/>
        <v/>
      </c>
      <c r="AO452" s="5" t="str">
        <f t="shared" si="5453"/>
        <v/>
      </c>
      <c r="AP452" s="5" t="str">
        <f t="shared" si="5453"/>
        <v/>
      </c>
      <c r="AQ452" s="5" t="str">
        <f t="shared" si="5453"/>
        <v/>
      </c>
      <c r="AR452" s="5" t="str">
        <f t="shared" si="5453"/>
        <v/>
      </c>
      <c r="AS452" s="5" t="str">
        <f t="shared" si="5453"/>
        <v/>
      </c>
      <c r="AT452" s="5" t="str">
        <f t="shared" si="5453"/>
        <v/>
      </c>
      <c r="AU452" s="5" t="str">
        <f t="shared" si="5453"/>
        <v/>
      </c>
      <c r="AV452" s="5" t="str">
        <f t="shared" si="5453"/>
        <v/>
      </c>
      <c r="AW452" s="5" t="str">
        <f t="shared" si="5453"/>
        <v/>
      </c>
      <c r="AX452" s="5" t="str">
        <f t="shared" si="5454"/>
        <v/>
      </c>
      <c r="AY452" s="5" t="str">
        <f t="shared" si="5454"/>
        <v/>
      </c>
      <c r="AZ452" s="5" t="str">
        <f t="shared" si="5454"/>
        <v/>
      </c>
      <c r="BA452" s="5" t="str">
        <f t="shared" si="5454"/>
        <v/>
      </c>
      <c r="BB452" s="5" t="str">
        <f t="shared" si="5454"/>
        <v/>
      </c>
      <c r="BC452" s="5" t="str">
        <f t="shared" si="5454"/>
        <v/>
      </c>
      <c r="BD452" s="5" t="str">
        <f t="shared" si="5454"/>
        <v/>
      </c>
      <c r="BE452" s="5" t="str">
        <f t="shared" si="5454"/>
        <v/>
      </c>
      <c r="BF452" s="5" t="str">
        <f t="shared" si="5454"/>
        <v/>
      </c>
      <c r="BG452" s="5" t="str">
        <f t="shared" si="5454"/>
        <v/>
      </c>
      <c r="BH452" s="5" t="str">
        <f t="shared" si="5455"/>
        <v/>
      </c>
      <c r="BI452" s="5" t="str">
        <f t="shared" si="5455"/>
        <v/>
      </c>
      <c r="BJ452" s="5" t="str">
        <f t="shared" si="5455"/>
        <v/>
      </c>
      <c r="BK452" s="5" t="str">
        <f t="shared" si="5455"/>
        <v/>
      </c>
      <c r="BL452" s="5" t="str">
        <f t="shared" si="5455"/>
        <v/>
      </c>
      <c r="BM452" s="5" t="str">
        <f t="shared" si="5455"/>
        <v/>
      </c>
      <c r="BN452" s="5" t="str">
        <f t="shared" si="5455"/>
        <v/>
      </c>
      <c r="BO452" s="5" t="str">
        <f t="shared" si="5455"/>
        <v/>
      </c>
      <c r="BP452" s="5" t="str">
        <f t="shared" si="5455"/>
        <v/>
      </c>
      <c r="BQ452" s="5" t="str">
        <f t="shared" si="5455"/>
        <v/>
      </c>
      <c r="BR452" s="5"/>
      <c r="BT452" s="5" t="str">
        <f t="shared" si="5401"/>
        <v/>
      </c>
      <c r="BU452" s="5" t="str">
        <f t="shared" si="5402"/>
        <v/>
      </c>
      <c r="BV452" s="5" t="str">
        <f t="shared" si="5403"/>
        <v/>
      </c>
      <c r="BW452" s="5" t="str">
        <f t="shared" si="5404"/>
        <v/>
      </c>
      <c r="BX452" s="5" t="str">
        <f t="shared" si="5405"/>
        <v/>
      </c>
      <c r="BY452" s="5" t="str">
        <f t="shared" si="5406"/>
        <v/>
      </c>
      <c r="BZ452" s="5" t="str">
        <f t="shared" si="5407"/>
        <v/>
      </c>
      <c r="CA452" s="5" t="str">
        <f t="shared" si="5408"/>
        <v/>
      </c>
      <c r="CB452" s="5" t="str">
        <f t="shared" si="5409"/>
        <v/>
      </c>
      <c r="CC452" s="5" t="str">
        <f t="shared" si="5410"/>
        <v/>
      </c>
      <c r="CD452" s="5" t="str">
        <f t="shared" si="5411"/>
        <v/>
      </c>
      <c r="CE452" s="5" t="str">
        <f t="shared" si="5412"/>
        <v/>
      </c>
      <c r="CF452" s="5" t="str">
        <f t="shared" si="5413"/>
        <v/>
      </c>
      <c r="CG452" s="5" t="str">
        <f t="shared" si="5414"/>
        <v/>
      </c>
      <c r="CH452" s="5" t="str">
        <f t="shared" si="5415"/>
        <v/>
      </c>
      <c r="CI452" s="5" t="str">
        <f t="shared" si="5416"/>
        <v/>
      </c>
      <c r="CJ452" s="5" t="str">
        <f t="shared" si="5417"/>
        <v/>
      </c>
      <c r="CK452" s="5" t="str">
        <f t="shared" si="5418"/>
        <v/>
      </c>
      <c r="CL452" s="5" t="str">
        <f t="shared" si="5419"/>
        <v/>
      </c>
      <c r="CM452" s="5" t="str">
        <f t="shared" si="5420"/>
        <v/>
      </c>
      <c r="CN452" s="5" t="str">
        <f t="shared" si="5421"/>
        <v/>
      </c>
      <c r="CO452" s="5" t="str">
        <f t="shared" si="5422"/>
        <v/>
      </c>
      <c r="CP452" s="5" t="str">
        <f t="shared" si="5423"/>
        <v/>
      </c>
      <c r="CQ452" s="5" t="str">
        <f t="shared" si="5424"/>
        <v/>
      </c>
      <c r="CR452" s="5" t="str">
        <f t="shared" si="5425"/>
        <v/>
      </c>
      <c r="CS452" s="5" t="str">
        <f t="shared" si="5426"/>
        <v/>
      </c>
      <c r="CT452" s="5" t="str">
        <f t="shared" si="5427"/>
        <v/>
      </c>
      <c r="CU452" s="5" t="str">
        <f t="shared" si="5428"/>
        <v/>
      </c>
      <c r="CV452" s="5" t="str">
        <f t="shared" si="5429"/>
        <v/>
      </c>
      <c r="CW452" s="5" t="str">
        <f t="shared" si="5430"/>
        <v/>
      </c>
      <c r="CX452" s="5" t="str">
        <f t="shared" si="5431"/>
        <v/>
      </c>
      <c r="CY452" s="5" t="str">
        <f t="shared" si="5432"/>
        <v/>
      </c>
      <c r="CZ452" s="5" t="str">
        <f t="shared" si="5433"/>
        <v/>
      </c>
      <c r="DA452" s="5" t="str">
        <f t="shared" si="5434"/>
        <v/>
      </c>
      <c r="DB452" s="5" t="str">
        <f t="shared" si="5435"/>
        <v/>
      </c>
      <c r="DC452" s="5" t="str">
        <f t="shared" si="5436"/>
        <v/>
      </c>
      <c r="DD452" s="5" t="str">
        <f t="shared" si="5437"/>
        <v/>
      </c>
      <c r="DE452" s="5" t="str">
        <f t="shared" si="5438"/>
        <v/>
      </c>
      <c r="DF452" s="5" t="str">
        <f t="shared" si="5439"/>
        <v/>
      </c>
      <c r="DG452" s="5" t="str">
        <f t="shared" si="5440"/>
        <v/>
      </c>
      <c r="DH452" s="5" t="str">
        <f t="shared" si="5441"/>
        <v/>
      </c>
      <c r="DI452" s="5" t="str">
        <f t="shared" si="5442"/>
        <v/>
      </c>
      <c r="DJ452" s="5" t="str">
        <f t="shared" si="5443"/>
        <v/>
      </c>
      <c r="DK452" s="5" t="str">
        <f t="shared" si="5444"/>
        <v/>
      </c>
      <c r="DL452" s="5" t="str">
        <f t="shared" si="5445"/>
        <v/>
      </c>
      <c r="DM452" s="5" t="str">
        <f t="shared" si="5446"/>
        <v/>
      </c>
      <c r="DN452" s="5" t="str">
        <f t="shared" si="5447"/>
        <v/>
      </c>
      <c r="DO452" s="5" t="str">
        <f t="shared" si="5448"/>
        <v/>
      </c>
      <c r="DP452" s="5" t="str">
        <f t="shared" si="5449"/>
        <v/>
      </c>
      <c r="DQ452" s="5" t="str">
        <f t="shared" si="5390"/>
        <v/>
      </c>
    </row>
    <row r="453" spans="1:121" x14ac:dyDescent="0.25">
      <c r="A453">
        <v>452</v>
      </c>
      <c r="B453" s="5">
        <v>1010601</v>
      </c>
      <c r="C453" t="str">
        <f t="shared" si="5450"/>
        <v>Industrial Bank - Washington, DC</v>
      </c>
      <c r="D453" s="21" t="s">
        <v>1344</v>
      </c>
      <c r="E453" s="19" t="s">
        <v>3085</v>
      </c>
      <c r="F453" s="19" t="s">
        <v>3086</v>
      </c>
      <c r="G453" s="19"/>
      <c r="K453" s="27">
        <v>444</v>
      </c>
      <c r="L453" s="28" t="str">
        <f>IF(HLOOKUP('Peer Comparison Tool'!$E$6,StateDropdownData,K453+1,FALSE)=0,"",HLOOKUP('Peer Comparison Tool'!$E$6,StateDropdownData,K453+1,FALSE))</f>
        <v/>
      </c>
      <c r="M453" s="29" t="str">
        <f>IF(HLOOKUP('Peer Comparison Tool'!$E$6,[0]!DropdownData,K453+1,FALSE)=0,"",HLOOKUP('Peer Comparison Tool'!$E$6,[0]!DropdownData,K453+1,FALSE))</f>
        <v/>
      </c>
      <c r="N453" s="27">
        <v>444</v>
      </c>
      <c r="O453" s="28" t="str">
        <f>IF(HLOOKUP('Peer Comparison Tool'!$G$6,StateDropdownData,N453+1,FALSE)=0,"",HLOOKUP('Peer Comparison Tool'!$G$6,StateDropdownData,N453+1,FALSE))</f>
        <v/>
      </c>
      <c r="P453" s="29" t="str">
        <f>IF(HLOOKUP('Peer Comparison Tool'!$G$6,DropdownData,N453+1,FALSE)=0,"",HLOOKUP('Peer Comparison Tool'!$G$6,DropdownData,N453+1,FALSE))</f>
        <v/>
      </c>
      <c r="Q453" s="27">
        <v>444</v>
      </c>
      <c r="R453" s="28" t="str">
        <f>IF(HLOOKUP('Peer Comparison Tool'!$I$6,StateDropdownData,Q453+1,FALSE)=0,"",HLOOKUP('Peer Comparison Tool'!$I$6,StateDropdownData,Q453+1,FALSE))</f>
        <v/>
      </c>
      <c r="S453" s="29" t="str">
        <f>IF(HLOOKUP('Peer Comparison Tool'!$I$6,DropdownData,Q453+1,FALSE)=0,"",HLOOKUP('Peer Comparison Tool'!$I$6,DropdownData,Q453+1,FALSE))</f>
        <v/>
      </c>
      <c r="T453" s="5" t="str">
        <f t="shared" si="5451"/>
        <v/>
      </c>
      <c r="U453" s="5" t="str">
        <f t="shared" si="5451"/>
        <v/>
      </c>
      <c r="V453" s="5" t="str">
        <f t="shared" si="5451"/>
        <v/>
      </c>
      <c r="W453" s="5" t="str">
        <f t="shared" si="5451"/>
        <v/>
      </c>
      <c r="X453" s="5" t="str">
        <f t="shared" si="5451"/>
        <v/>
      </c>
      <c r="Y453" s="5" t="str">
        <f t="shared" si="5451"/>
        <v/>
      </c>
      <c r="Z453" s="5" t="str">
        <f t="shared" si="5451"/>
        <v/>
      </c>
      <c r="AA453" s="5" t="str">
        <f t="shared" si="5451"/>
        <v/>
      </c>
      <c r="AB453" s="5" t="str">
        <f t="shared" si="5451"/>
        <v/>
      </c>
      <c r="AC453" s="5" t="str">
        <f t="shared" si="5451"/>
        <v/>
      </c>
      <c r="AD453" s="5" t="str">
        <f t="shared" si="5452"/>
        <v/>
      </c>
      <c r="AE453" s="5" t="str">
        <f t="shared" si="5452"/>
        <v/>
      </c>
      <c r="AF453" s="5" t="str">
        <f t="shared" si="5452"/>
        <v/>
      </c>
      <c r="AG453" s="5" t="str">
        <f t="shared" si="5452"/>
        <v/>
      </c>
      <c r="AH453" s="5" t="str">
        <f t="shared" si="5452"/>
        <v/>
      </c>
      <c r="AI453" s="5" t="str">
        <f t="shared" si="5452"/>
        <v/>
      </c>
      <c r="AJ453" s="5" t="str">
        <f t="shared" si="5452"/>
        <v/>
      </c>
      <c r="AK453" s="5" t="str">
        <f t="shared" si="5452"/>
        <v/>
      </c>
      <c r="AL453" s="5" t="str">
        <f t="shared" si="5452"/>
        <v/>
      </c>
      <c r="AM453" s="5" t="str">
        <f t="shared" si="5452"/>
        <v/>
      </c>
      <c r="AN453" s="5" t="str">
        <f t="shared" si="5453"/>
        <v/>
      </c>
      <c r="AO453" s="5" t="str">
        <f t="shared" si="5453"/>
        <v/>
      </c>
      <c r="AP453" s="5" t="str">
        <f t="shared" si="5453"/>
        <v/>
      </c>
      <c r="AQ453" s="5" t="str">
        <f t="shared" si="5453"/>
        <v/>
      </c>
      <c r="AR453" s="5" t="str">
        <f t="shared" si="5453"/>
        <v/>
      </c>
      <c r="AS453" s="5" t="str">
        <f t="shared" si="5453"/>
        <v/>
      </c>
      <c r="AT453" s="5" t="str">
        <f t="shared" si="5453"/>
        <v/>
      </c>
      <c r="AU453" s="5" t="str">
        <f t="shared" si="5453"/>
        <v/>
      </c>
      <c r="AV453" s="5" t="str">
        <f t="shared" si="5453"/>
        <v/>
      </c>
      <c r="AW453" s="5" t="str">
        <f t="shared" si="5453"/>
        <v/>
      </c>
      <c r="AX453" s="5" t="str">
        <f t="shared" si="5454"/>
        <v/>
      </c>
      <c r="AY453" s="5" t="str">
        <f t="shared" si="5454"/>
        <v/>
      </c>
      <c r="AZ453" s="5" t="str">
        <f t="shared" si="5454"/>
        <v/>
      </c>
      <c r="BA453" s="5" t="str">
        <f t="shared" si="5454"/>
        <v/>
      </c>
      <c r="BB453" s="5" t="str">
        <f t="shared" si="5454"/>
        <v/>
      </c>
      <c r="BC453" s="5" t="str">
        <f t="shared" si="5454"/>
        <v/>
      </c>
      <c r="BD453" s="5" t="str">
        <f t="shared" si="5454"/>
        <v/>
      </c>
      <c r="BE453" s="5" t="str">
        <f t="shared" si="5454"/>
        <v/>
      </c>
      <c r="BF453" s="5" t="str">
        <f t="shared" si="5454"/>
        <v/>
      </c>
      <c r="BG453" s="5" t="str">
        <f t="shared" si="5454"/>
        <v/>
      </c>
      <c r="BH453" s="5" t="str">
        <f t="shared" si="5455"/>
        <v/>
      </c>
      <c r="BI453" s="5" t="str">
        <f t="shared" si="5455"/>
        <v/>
      </c>
      <c r="BJ453" s="5" t="str">
        <f t="shared" si="5455"/>
        <v/>
      </c>
      <c r="BK453" s="5" t="str">
        <f t="shared" si="5455"/>
        <v/>
      </c>
      <c r="BL453" s="5" t="str">
        <f t="shared" si="5455"/>
        <v/>
      </c>
      <c r="BM453" s="5" t="str">
        <f t="shared" si="5455"/>
        <v/>
      </c>
      <c r="BN453" s="5" t="str">
        <f t="shared" si="5455"/>
        <v/>
      </c>
      <c r="BO453" s="5" t="str">
        <f t="shared" si="5455"/>
        <v/>
      </c>
      <c r="BP453" s="5" t="str">
        <f t="shared" si="5455"/>
        <v/>
      </c>
      <c r="BQ453" s="5" t="str">
        <f t="shared" si="5455"/>
        <v/>
      </c>
      <c r="BR453" s="5"/>
      <c r="BT453" s="5" t="str">
        <f t="shared" si="5401"/>
        <v/>
      </c>
      <c r="BU453" s="5" t="str">
        <f t="shared" si="5402"/>
        <v/>
      </c>
      <c r="BV453" s="5" t="str">
        <f t="shared" si="5403"/>
        <v/>
      </c>
      <c r="BW453" s="5" t="str">
        <f t="shared" si="5404"/>
        <v/>
      </c>
      <c r="BX453" s="5" t="str">
        <f t="shared" si="5405"/>
        <v/>
      </c>
      <c r="BY453" s="5" t="str">
        <f t="shared" si="5406"/>
        <v/>
      </c>
      <c r="BZ453" s="5" t="str">
        <f t="shared" si="5407"/>
        <v/>
      </c>
      <c r="CA453" s="5" t="str">
        <f t="shared" si="5408"/>
        <v/>
      </c>
      <c r="CB453" s="5" t="str">
        <f t="shared" si="5409"/>
        <v/>
      </c>
      <c r="CC453" s="5" t="str">
        <f t="shared" si="5410"/>
        <v/>
      </c>
      <c r="CD453" s="5" t="str">
        <f t="shared" si="5411"/>
        <v/>
      </c>
      <c r="CE453" s="5" t="str">
        <f t="shared" si="5412"/>
        <v/>
      </c>
      <c r="CF453" s="5" t="str">
        <f t="shared" si="5413"/>
        <v/>
      </c>
      <c r="CG453" s="5" t="str">
        <f t="shared" si="5414"/>
        <v/>
      </c>
      <c r="CH453" s="5" t="str">
        <f t="shared" si="5415"/>
        <v/>
      </c>
      <c r="CI453" s="5" t="str">
        <f t="shared" si="5416"/>
        <v/>
      </c>
      <c r="CJ453" s="5" t="str">
        <f t="shared" si="5417"/>
        <v/>
      </c>
      <c r="CK453" s="5" t="str">
        <f t="shared" si="5418"/>
        <v/>
      </c>
      <c r="CL453" s="5" t="str">
        <f t="shared" si="5419"/>
        <v/>
      </c>
      <c r="CM453" s="5" t="str">
        <f t="shared" si="5420"/>
        <v/>
      </c>
      <c r="CN453" s="5" t="str">
        <f t="shared" si="5421"/>
        <v/>
      </c>
      <c r="CO453" s="5" t="str">
        <f t="shared" si="5422"/>
        <v/>
      </c>
      <c r="CP453" s="5" t="str">
        <f t="shared" si="5423"/>
        <v/>
      </c>
      <c r="CQ453" s="5" t="str">
        <f t="shared" si="5424"/>
        <v/>
      </c>
      <c r="CR453" s="5" t="str">
        <f t="shared" si="5425"/>
        <v/>
      </c>
      <c r="CS453" s="5" t="str">
        <f t="shared" si="5426"/>
        <v/>
      </c>
      <c r="CT453" s="5" t="str">
        <f t="shared" si="5427"/>
        <v/>
      </c>
      <c r="CU453" s="5" t="str">
        <f t="shared" si="5428"/>
        <v/>
      </c>
      <c r="CV453" s="5" t="str">
        <f t="shared" si="5429"/>
        <v/>
      </c>
      <c r="CW453" s="5" t="str">
        <f t="shared" si="5430"/>
        <v/>
      </c>
      <c r="CX453" s="5" t="str">
        <f t="shared" si="5431"/>
        <v/>
      </c>
      <c r="CY453" s="5" t="str">
        <f t="shared" si="5432"/>
        <v/>
      </c>
      <c r="CZ453" s="5" t="str">
        <f t="shared" si="5433"/>
        <v/>
      </c>
      <c r="DA453" s="5" t="str">
        <f t="shared" si="5434"/>
        <v/>
      </c>
      <c r="DB453" s="5" t="str">
        <f t="shared" si="5435"/>
        <v/>
      </c>
      <c r="DC453" s="5" t="str">
        <f t="shared" si="5436"/>
        <v/>
      </c>
      <c r="DD453" s="5" t="str">
        <f t="shared" si="5437"/>
        <v/>
      </c>
      <c r="DE453" s="5" t="str">
        <f t="shared" si="5438"/>
        <v/>
      </c>
      <c r="DF453" s="5" t="str">
        <f t="shared" si="5439"/>
        <v/>
      </c>
      <c r="DG453" s="5" t="str">
        <f t="shared" si="5440"/>
        <v/>
      </c>
      <c r="DH453" s="5" t="str">
        <f t="shared" si="5441"/>
        <v/>
      </c>
      <c r="DI453" s="5" t="str">
        <f t="shared" si="5442"/>
        <v/>
      </c>
      <c r="DJ453" s="5" t="str">
        <f t="shared" si="5443"/>
        <v/>
      </c>
      <c r="DK453" s="5" t="str">
        <f t="shared" si="5444"/>
        <v/>
      </c>
      <c r="DL453" s="5" t="str">
        <f t="shared" si="5445"/>
        <v/>
      </c>
      <c r="DM453" s="5" t="str">
        <f t="shared" si="5446"/>
        <v/>
      </c>
      <c r="DN453" s="5" t="str">
        <f t="shared" si="5447"/>
        <v/>
      </c>
      <c r="DO453" s="5" t="str">
        <f t="shared" si="5448"/>
        <v/>
      </c>
      <c r="DP453" s="5" t="str">
        <f t="shared" si="5449"/>
        <v/>
      </c>
      <c r="DQ453" s="5" t="str">
        <f t="shared" si="5390"/>
        <v/>
      </c>
    </row>
    <row r="454" spans="1:121" x14ac:dyDescent="0.25">
      <c r="A454">
        <v>453</v>
      </c>
      <c r="B454" s="5">
        <v>13307020</v>
      </c>
      <c r="C454" t="str">
        <f t="shared" si="5450"/>
        <v>National Bank of Pakistan - Washington Branch - Washington, DC</v>
      </c>
      <c r="D454" s="21" t="s">
        <v>10673</v>
      </c>
      <c r="E454" s="19" t="s">
        <v>3085</v>
      </c>
      <c r="F454" s="19" t="s">
        <v>3086</v>
      </c>
      <c r="G454" s="19"/>
      <c r="K454" s="27">
        <v>445</v>
      </c>
      <c r="L454" s="28" t="str">
        <f>IF(HLOOKUP('Peer Comparison Tool'!$E$6,StateDropdownData,K454+1,FALSE)=0,"",HLOOKUP('Peer Comparison Tool'!$E$6,StateDropdownData,K454+1,FALSE))</f>
        <v/>
      </c>
      <c r="M454" s="29" t="str">
        <f>IF(HLOOKUP('Peer Comparison Tool'!$E$6,[0]!DropdownData,K454+1,FALSE)=0,"",HLOOKUP('Peer Comparison Tool'!$E$6,[0]!DropdownData,K454+1,FALSE))</f>
        <v/>
      </c>
      <c r="N454" s="27">
        <v>445</v>
      </c>
      <c r="O454" s="28" t="str">
        <f>IF(HLOOKUP('Peer Comparison Tool'!$G$6,StateDropdownData,N454+1,FALSE)=0,"",HLOOKUP('Peer Comparison Tool'!$G$6,StateDropdownData,N454+1,FALSE))</f>
        <v/>
      </c>
      <c r="P454" s="29" t="str">
        <f>IF(HLOOKUP('Peer Comparison Tool'!$G$6,DropdownData,N454+1,FALSE)=0,"",HLOOKUP('Peer Comparison Tool'!$G$6,DropdownData,N454+1,FALSE))</f>
        <v/>
      </c>
      <c r="Q454" s="27">
        <v>445</v>
      </c>
      <c r="R454" s="28" t="str">
        <f>IF(HLOOKUP('Peer Comparison Tool'!$I$6,StateDropdownData,Q454+1,FALSE)=0,"",HLOOKUP('Peer Comparison Tool'!$I$6,StateDropdownData,Q454+1,FALSE))</f>
        <v/>
      </c>
      <c r="S454" s="29" t="str">
        <f>IF(HLOOKUP('Peer Comparison Tool'!$I$6,DropdownData,Q454+1,FALSE)=0,"",HLOOKUP('Peer Comparison Tool'!$I$6,DropdownData,Q454+1,FALSE))</f>
        <v/>
      </c>
      <c r="T454" s="5" t="str">
        <f t="shared" si="5451"/>
        <v/>
      </c>
      <c r="U454" s="5" t="str">
        <f t="shared" si="5451"/>
        <v/>
      </c>
      <c r="V454" s="5" t="str">
        <f t="shared" si="5451"/>
        <v/>
      </c>
      <c r="W454" s="5" t="str">
        <f t="shared" si="5451"/>
        <v/>
      </c>
      <c r="X454" s="5" t="str">
        <f t="shared" si="5451"/>
        <v/>
      </c>
      <c r="Y454" s="5" t="str">
        <f t="shared" si="5451"/>
        <v/>
      </c>
      <c r="Z454" s="5" t="str">
        <f t="shared" si="5451"/>
        <v/>
      </c>
      <c r="AA454" s="5" t="str">
        <f t="shared" si="5451"/>
        <v/>
      </c>
      <c r="AB454" s="5" t="str">
        <f t="shared" si="5451"/>
        <v/>
      </c>
      <c r="AC454" s="5" t="str">
        <f t="shared" si="5451"/>
        <v/>
      </c>
      <c r="AD454" s="5" t="str">
        <f t="shared" si="5452"/>
        <v/>
      </c>
      <c r="AE454" s="5" t="str">
        <f t="shared" si="5452"/>
        <v/>
      </c>
      <c r="AF454" s="5" t="str">
        <f t="shared" si="5452"/>
        <v/>
      </c>
      <c r="AG454" s="5" t="str">
        <f t="shared" si="5452"/>
        <v/>
      </c>
      <c r="AH454" s="5" t="str">
        <f t="shared" si="5452"/>
        <v/>
      </c>
      <c r="AI454" s="5" t="str">
        <f t="shared" si="5452"/>
        <v/>
      </c>
      <c r="AJ454" s="5" t="str">
        <f t="shared" si="5452"/>
        <v/>
      </c>
      <c r="AK454" s="5" t="str">
        <f t="shared" si="5452"/>
        <v/>
      </c>
      <c r="AL454" s="5" t="str">
        <f t="shared" si="5452"/>
        <v/>
      </c>
      <c r="AM454" s="5" t="str">
        <f t="shared" si="5452"/>
        <v/>
      </c>
      <c r="AN454" s="5" t="str">
        <f t="shared" si="5453"/>
        <v/>
      </c>
      <c r="AO454" s="5" t="str">
        <f t="shared" si="5453"/>
        <v/>
      </c>
      <c r="AP454" s="5" t="str">
        <f t="shared" si="5453"/>
        <v/>
      </c>
      <c r="AQ454" s="5" t="str">
        <f t="shared" si="5453"/>
        <v/>
      </c>
      <c r="AR454" s="5" t="str">
        <f t="shared" si="5453"/>
        <v/>
      </c>
      <c r="AS454" s="5" t="str">
        <f t="shared" si="5453"/>
        <v/>
      </c>
      <c r="AT454" s="5" t="str">
        <f t="shared" si="5453"/>
        <v/>
      </c>
      <c r="AU454" s="5" t="str">
        <f t="shared" si="5453"/>
        <v/>
      </c>
      <c r="AV454" s="5" t="str">
        <f t="shared" si="5453"/>
        <v/>
      </c>
      <c r="AW454" s="5" t="str">
        <f t="shared" si="5453"/>
        <v/>
      </c>
      <c r="AX454" s="5" t="str">
        <f t="shared" si="5454"/>
        <v/>
      </c>
      <c r="AY454" s="5" t="str">
        <f t="shared" si="5454"/>
        <v/>
      </c>
      <c r="AZ454" s="5" t="str">
        <f t="shared" si="5454"/>
        <v/>
      </c>
      <c r="BA454" s="5" t="str">
        <f t="shared" si="5454"/>
        <v/>
      </c>
      <c r="BB454" s="5" t="str">
        <f t="shared" si="5454"/>
        <v/>
      </c>
      <c r="BC454" s="5" t="str">
        <f t="shared" si="5454"/>
        <v/>
      </c>
      <c r="BD454" s="5" t="str">
        <f t="shared" si="5454"/>
        <v/>
      </c>
      <c r="BE454" s="5" t="str">
        <f t="shared" si="5454"/>
        <v/>
      </c>
      <c r="BF454" s="5" t="str">
        <f t="shared" si="5454"/>
        <v/>
      </c>
      <c r="BG454" s="5" t="str">
        <f t="shared" si="5454"/>
        <v/>
      </c>
      <c r="BH454" s="5" t="str">
        <f t="shared" si="5455"/>
        <v/>
      </c>
      <c r="BI454" s="5" t="str">
        <f t="shared" si="5455"/>
        <v/>
      </c>
      <c r="BJ454" s="5" t="str">
        <f t="shared" si="5455"/>
        <v/>
      </c>
      <c r="BK454" s="5" t="str">
        <f t="shared" si="5455"/>
        <v/>
      </c>
      <c r="BL454" s="5" t="str">
        <f t="shared" si="5455"/>
        <v/>
      </c>
      <c r="BM454" s="5" t="str">
        <f t="shared" si="5455"/>
        <v/>
      </c>
      <c r="BN454" s="5" t="str">
        <f t="shared" si="5455"/>
        <v/>
      </c>
      <c r="BO454" s="5" t="str">
        <f t="shared" si="5455"/>
        <v/>
      </c>
      <c r="BP454" s="5" t="str">
        <f t="shared" si="5455"/>
        <v/>
      </c>
      <c r="BQ454" s="5" t="str">
        <f t="shared" si="5455"/>
        <v/>
      </c>
      <c r="BR454" s="5"/>
      <c r="BT454" s="5" t="str">
        <f t="shared" si="5401"/>
        <v/>
      </c>
      <c r="BU454" s="5" t="str">
        <f t="shared" si="5402"/>
        <v/>
      </c>
      <c r="BV454" s="5" t="str">
        <f t="shared" si="5403"/>
        <v/>
      </c>
      <c r="BW454" s="5" t="str">
        <f t="shared" si="5404"/>
        <v/>
      </c>
      <c r="BX454" s="5" t="str">
        <f t="shared" si="5405"/>
        <v/>
      </c>
      <c r="BY454" s="5" t="str">
        <f t="shared" si="5406"/>
        <v/>
      </c>
      <c r="BZ454" s="5" t="str">
        <f t="shared" si="5407"/>
        <v/>
      </c>
      <c r="CA454" s="5" t="str">
        <f t="shared" si="5408"/>
        <v/>
      </c>
      <c r="CB454" s="5" t="str">
        <f t="shared" si="5409"/>
        <v/>
      </c>
      <c r="CC454" s="5" t="str">
        <f t="shared" si="5410"/>
        <v/>
      </c>
      <c r="CD454" s="5" t="str">
        <f t="shared" si="5411"/>
        <v/>
      </c>
      <c r="CE454" s="5" t="str">
        <f t="shared" si="5412"/>
        <v/>
      </c>
      <c r="CF454" s="5" t="str">
        <f t="shared" si="5413"/>
        <v/>
      </c>
      <c r="CG454" s="5" t="str">
        <f t="shared" si="5414"/>
        <v/>
      </c>
      <c r="CH454" s="5" t="str">
        <f t="shared" si="5415"/>
        <v/>
      </c>
      <c r="CI454" s="5" t="str">
        <f t="shared" si="5416"/>
        <v/>
      </c>
      <c r="CJ454" s="5" t="str">
        <f t="shared" si="5417"/>
        <v/>
      </c>
      <c r="CK454" s="5" t="str">
        <f t="shared" si="5418"/>
        <v/>
      </c>
      <c r="CL454" s="5" t="str">
        <f t="shared" si="5419"/>
        <v/>
      </c>
      <c r="CM454" s="5" t="str">
        <f t="shared" si="5420"/>
        <v/>
      </c>
      <c r="CN454" s="5" t="str">
        <f t="shared" si="5421"/>
        <v/>
      </c>
      <c r="CO454" s="5" t="str">
        <f t="shared" si="5422"/>
        <v/>
      </c>
      <c r="CP454" s="5" t="str">
        <f t="shared" si="5423"/>
        <v/>
      </c>
      <c r="CQ454" s="5" t="str">
        <f t="shared" si="5424"/>
        <v/>
      </c>
      <c r="CR454" s="5" t="str">
        <f t="shared" si="5425"/>
        <v/>
      </c>
      <c r="CS454" s="5" t="str">
        <f t="shared" si="5426"/>
        <v/>
      </c>
      <c r="CT454" s="5" t="str">
        <f t="shared" si="5427"/>
        <v/>
      </c>
      <c r="CU454" s="5" t="str">
        <f t="shared" si="5428"/>
        <v/>
      </c>
      <c r="CV454" s="5" t="str">
        <f t="shared" si="5429"/>
        <v/>
      </c>
      <c r="CW454" s="5" t="str">
        <f t="shared" si="5430"/>
        <v/>
      </c>
      <c r="CX454" s="5" t="str">
        <f t="shared" si="5431"/>
        <v/>
      </c>
      <c r="CY454" s="5" t="str">
        <f t="shared" si="5432"/>
        <v/>
      </c>
      <c r="CZ454" s="5" t="str">
        <f t="shared" si="5433"/>
        <v/>
      </c>
      <c r="DA454" s="5" t="str">
        <f t="shared" si="5434"/>
        <v/>
      </c>
      <c r="DB454" s="5" t="str">
        <f t="shared" si="5435"/>
        <v/>
      </c>
      <c r="DC454" s="5" t="str">
        <f t="shared" si="5436"/>
        <v/>
      </c>
      <c r="DD454" s="5" t="str">
        <f t="shared" si="5437"/>
        <v/>
      </c>
      <c r="DE454" s="5" t="str">
        <f t="shared" si="5438"/>
        <v/>
      </c>
      <c r="DF454" s="5" t="str">
        <f t="shared" si="5439"/>
        <v/>
      </c>
      <c r="DG454" s="5" t="str">
        <f t="shared" si="5440"/>
        <v/>
      </c>
      <c r="DH454" s="5" t="str">
        <f t="shared" si="5441"/>
        <v/>
      </c>
      <c r="DI454" s="5" t="str">
        <f t="shared" si="5442"/>
        <v/>
      </c>
      <c r="DJ454" s="5" t="str">
        <f t="shared" si="5443"/>
        <v/>
      </c>
      <c r="DK454" s="5" t="str">
        <f t="shared" si="5444"/>
        <v/>
      </c>
      <c r="DL454" s="5" t="str">
        <f t="shared" si="5445"/>
        <v/>
      </c>
      <c r="DM454" s="5" t="str">
        <f t="shared" si="5446"/>
        <v/>
      </c>
      <c r="DN454" s="5" t="str">
        <f t="shared" si="5447"/>
        <v/>
      </c>
      <c r="DO454" s="5" t="str">
        <f t="shared" si="5448"/>
        <v/>
      </c>
      <c r="DP454" s="5" t="str">
        <f t="shared" si="5449"/>
        <v/>
      </c>
      <c r="DQ454" s="5" t="str">
        <f t="shared" si="5390"/>
        <v/>
      </c>
    </row>
    <row r="455" spans="1:121" x14ac:dyDescent="0.25">
      <c r="A455">
        <v>454</v>
      </c>
      <c r="B455" s="5">
        <v>28702547</v>
      </c>
      <c r="C455" t="str">
        <f t="shared" si="5450"/>
        <v>The National Capital Bank of Washington - Washington, DC</v>
      </c>
      <c r="D455" s="21" t="s">
        <v>10055</v>
      </c>
      <c r="E455" s="19" t="s">
        <v>3085</v>
      </c>
      <c r="F455" s="19" t="s">
        <v>3086</v>
      </c>
      <c r="G455" s="19"/>
      <c r="K455" s="27">
        <v>446</v>
      </c>
      <c r="L455" s="28" t="str">
        <f>IF(HLOOKUP('Peer Comparison Tool'!$E$6,StateDropdownData,K455+1,FALSE)=0,"",HLOOKUP('Peer Comparison Tool'!$E$6,StateDropdownData,K455+1,FALSE))</f>
        <v/>
      </c>
      <c r="M455" s="29" t="str">
        <f>IF(HLOOKUP('Peer Comparison Tool'!$E$6,[0]!DropdownData,K455+1,FALSE)=0,"",HLOOKUP('Peer Comparison Tool'!$E$6,[0]!DropdownData,K455+1,FALSE))</f>
        <v/>
      </c>
      <c r="N455" s="27">
        <v>446</v>
      </c>
      <c r="O455" s="28" t="str">
        <f>IF(HLOOKUP('Peer Comparison Tool'!$G$6,StateDropdownData,N455+1,FALSE)=0,"",HLOOKUP('Peer Comparison Tool'!$G$6,StateDropdownData,N455+1,FALSE))</f>
        <v/>
      </c>
      <c r="P455" s="29" t="str">
        <f>IF(HLOOKUP('Peer Comparison Tool'!$G$6,DropdownData,N455+1,FALSE)=0,"",HLOOKUP('Peer Comparison Tool'!$G$6,DropdownData,N455+1,FALSE))</f>
        <v/>
      </c>
      <c r="Q455" s="27">
        <v>446</v>
      </c>
      <c r="R455" s="28" t="str">
        <f>IF(HLOOKUP('Peer Comparison Tool'!$I$6,StateDropdownData,Q455+1,FALSE)=0,"",HLOOKUP('Peer Comparison Tool'!$I$6,StateDropdownData,Q455+1,FALSE))</f>
        <v/>
      </c>
      <c r="S455" s="29" t="str">
        <f>IF(HLOOKUP('Peer Comparison Tool'!$I$6,DropdownData,Q455+1,FALSE)=0,"",HLOOKUP('Peer Comparison Tool'!$I$6,DropdownData,Q455+1,FALSE))</f>
        <v/>
      </c>
      <c r="T455" s="5" t="str">
        <f t="shared" si="5451"/>
        <v/>
      </c>
      <c r="U455" s="5" t="str">
        <f t="shared" si="5451"/>
        <v/>
      </c>
      <c r="V455" s="5" t="str">
        <f t="shared" si="5451"/>
        <v/>
      </c>
      <c r="W455" s="5" t="str">
        <f t="shared" si="5451"/>
        <v/>
      </c>
      <c r="X455" s="5" t="str">
        <f t="shared" si="5451"/>
        <v/>
      </c>
      <c r="Y455" s="5" t="str">
        <f t="shared" si="5451"/>
        <v/>
      </c>
      <c r="Z455" s="5" t="str">
        <f t="shared" si="5451"/>
        <v/>
      </c>
      <c r="AA455" s="5" t="str">
        <f t="shared" si="5451"/>
        <v/>
      </c>
      <c r="AB455" s="5" t="str">
        <f t="shared" si="5451"/>
        <v/>
      </c>
      <c r="AC455" s="5" t="str">
        <f t="shared" si="5451"/>
        <v/>
      </c>
      <c r="AD455" s="5" t="str">
        <f t="shared" si="5452"/>
        <v/>
      </c>
      <c r="AE455" s="5" t="str">
        <f t="shared" si="5452"/>
        <v/>
      </c>
      <c r="AF455" s="5" t="str">
        <f t="shared" si="5452"/>
        <v/>
      </c>
      <c r="AG455" s="5" t="str">
        <f t="shared" si="5452"/>
        <v/>
      </c>
      <c r="AH455" s="5" t="str">
        <f t="shared" si="5452"/>
        <v/>
      </c>
      <c r="AI455" s="5" t="str">
        <f t="shared" si="5452"/>
        <v/>
      </c>
      <c r="AJ455" s="5" t="str">
        <f t="shared" si="5452"/>
        <v/>
      </c>
      <c r="AK455" s="5" t="str">
        <f t="shared" si="5452"/>
        <v/>
      </c>
      <c r="AL455" s="5" t="str">
        <f t="shared" si="5452"/>
        <v/>
      </c>
      <c r="AM455" s="5" t="str">
        <f t="shared" si="5452"/>
        <v/>
      </c>
      <c r="AN455" s="5" t="str">
        <f t="shared" si="5453"/>
        <v/>
      </c>
      <c r="AO455" s="5" t="str">
        <f t="shared" si="5453"/>
        <v/>
      </c>
      <c r="AP455" s="5" t="str">
        <f t="shared" si="5453"/>
        <v/>
      </c>
      <c r="AQ455" s="5" t="str">
        <f t="shared" si="5453"/>
        <v/>
      </c>
      <c r="AR455" s="5" t="str">
        <f t="shared" si="5453"/>
        <v/>
      </c>
      <c r="AS455" s="5" t="str">
        <f t="shared" si="5453"/>
        <v/>
      </c>
      <c r="AT455" s="5" t="str">
        <f t="shared" si="5453"/>
        <v/>
      </c>
      <c r="AU455" s="5" t="str">
        <f t="shared" si="5453"/>
        <v/>
      </c>
      <c r="AV455" s="5" t="str">
        <f t="shared" si="5453"/>
        <v/>
      </c>
      <c r="AW455" s="5" t="str">
        <f t="shared" si="5453"/>
        <v/>
      </c>
      <c r="AX455" s="5" t="str">
        <f t="shared" si="5454"/>
        <v/>
      </c>
      <c r="AY455" s="5" t="str">
        <f t="shared" si="5454"/>
        <v/>
      </c>
      <c r="AZ455" s="5" t="str">
        <f t="shared" si="5454"/>
        <v/>
      </c>
      <c r="BA455" s="5" t="str">
        <f t="shared" si="5454"/>
        <v/>
      </c>
      <c r="BB455" s="5" t="str">
        <f t="shared" si="5454"/>
        <v/>
      </c>
      <c r="BC455" s="5" t="str">
        <f t="shared" si="5454"/>
        <v/>
      </c>
      <c r="BD455" s="5" t="str">
        <f t="shared" si="5454"/>
        <v/>
      </c>
      <c r="BE455" s="5" t="str">
        <f t="shared" si="5454"/>
        <v/>
      </c>
      <c r="BF455" s="5" t="str">
        <f t="shared" si="5454"/>
        <v/>
      </c>
      <c r="BG455" s="5" t="str">
        <f t="shared" si="5454"/>
        <v/>
      </c>
      <c r="BH455" s="5" t="str">
        <f t="shared" si="5455"/>
        <v/>
      </c>
      <c r="BI455" s="5" t="str">
        <f t="shared" si="5455"/>
        <v/>
      </c>
      <c r="BJ455" s="5" t="str">
        <f t="shared" si="5455"/>
        <v/>
      </c>
      <c r="BK455" s="5" t="str">
        <f t="shared" si="5455"/>
        <v/>
      </c>
      <c r="BL455" s="5" t="str">
        <f t="shared" si="5455"/>
        <v/>
      </c>
      <c r="BM455" s="5" t="str">
        <f t="shared" si="5455"/>
        <v/>
      </c>
      <c r="BN455" s="5" t="str">
        <f t="shared" si="5455"/>
        <v/>
      </c>
      <c r="BO455" s="5" t="str">
        <f t="shared" si="5455"/>
        <v/>
      </c>
      <c r="BP455" s="5" t="str">
        <f t="shared" si="5455"/>
        <v/>
      </c>
      <c r="BQ455" s="5" t="str">
        <f t="shared" si="5455"/>
        <v/>
      </c>
      <c r="BR455" s="5"/>
      <c r="BT455" s="5" t="str">
        <f t="shared" si="5401"/>
        <v/>
      </c>
      <c r="BU455" s="5" t="str">
        <f t="shared" si="5402"/>
        <v/>
      </c>
      <c r="BV455" s="5" t="str">
        <f t="shared" si="5403"/>
        <v/>
      </c>
      <c r="BW455" s="5" t="str">
        <f t="shared" si="5404"/>
        <v/>
      </c>
      <c r="BX455" s="5" t="str">
        <f t="shared" si="5405"/>
        <v/>
      </c>
      <c r="BY455" s="5" t="str">
        <f t="shared" si="5406"/>
        <v/>
      </c>
      <c r="BZ455" s="5" t="str">
        <f t="shared" si="5407"/>
        <v/>
      </c>
      <c r="CA455" s="5" t="str">
        <f t="shared" si="5408"/>
        <v/>
      </c>
      <c r="CB455" s="5" t="str">
        <f t="shared" si="5409"/>
        <v/>
      </c>
      <c r="CC455" s="5" t="str">
        <f t="shared" si="5410"/>
        <v/>
      </c>
      <c r="CD455" s="5" t="str">
        <f t="shared" si="5411"/>
        <v/>
      </c>
      <c r="CE455" s="5" t="str">
        <f t="shared" si="5412"/>
        <v/>
      </c>
      <c r="CF455" s="5" t="str">
        <f t="shared" si="5413"/>
        <v/>
      </c>
      <c r="CG455" s="5" t="str">
        <f t="shared" si="5414"/>
        <v/>
      </c>
      <c r="CH455" s="5" t="str">
        <f t="shared" si="5415"/>
        <v/>
      </c>
      <c r="CI455" s="5" t="str">
        <f t="shared" si="5416"/>
        <v/>
      </c>
      <c r="CJ455" s="5" t="str">
        <f t="shared" si="5417"/>
        <v/>
      </c>
      <c r="CK455" s="5" t="str">
        <f t="shared" si="5418"/>
        <v/>
      </c>
      <c r="CL455" s="5" t="str">
        <f t="shared" si="5419"/>
        <v/>
      </c>
      <c r="CM455" s="5" t="str">
        <f t="shared" si="5420"/>
        <v/>
      </c>
      <c r="CN455" s="5" t="str">
        <f t="shared" si="5421"/>
        <v/>
      </c>
      <c r="CO455" s="5" t="str">
        <f t="shared" si="5422"/>
        <v/>
      </c>
      <c r="CP455" s="5" t="str">
        <f t="shared" si="5423"/>
        <v/>
      </c>
      <c r="CQ455" s="5" t="str">
        <f t="shared" si="5424"/>
        <v/>
      </c>
      <c r="CR455" s="5" t="str">
        <f t="shared" si="5425"/>
        <v/>
      </c>
      <c r="CS455" s="5" t="str">
        <f t="shared" si="5426"/>
        <v/>
      </c>
      <c r="CT455" s="5" t="str">
        <f t="shared" si="5427"/>
        <v/>
      </c>
      <c r="CU455" s="5" t="str">
        <f t="shared" si="5428"/>
        <v/>
      </c>
      <c r="CV455" s="5" t="str">
        <f t="shared" si="5429"/>
        <v/>
      </c>
      <c r="CW455" s="5" t="str">
        <f t="shared" si="5430"/>
        <v/>
      </c>
      <c r="CX455" s="5" t="str">
        <f t="shared" si="5431"/>
        <v/>
      </c>
      <c r="CY455" s="5" t="str">
        <f t="shared" si="5432"/>
        <v/>
      </c>
      <c r="CZ455" s="5" t="str">
        <f t="shared" si="5433"/>
        <v/>
      </c>
      <c r="DA455" s="5" t="str">
        <f t="shared" si="5434"/>
        <v/>
      </c>
      <c r="DB455" s="5" t="str">
        <f t="shared" si="5435"/>
        <v/>
      </c>
      <c r="DC455" s="5" t="str">
        <f t="shared" si="5436"/>
        <v/>
      </c>
      <c r="DD455" s="5" t="str">
        <f t="shared" si="5437"/>
        <v/>
      </c>
      <c r="DE455" s="5" t="str">
        <f t="shared" si="5438"/>
        <v/>
      </c>
      <c r="DF455" s="5" t="str">
        <f t="shared" si="5439"/>
        <v/>
      </c>
      <c r="DG455" s="5" t="str">
        <f t="shared" si="5440"/>
        <v/>
      </c>
      <c r="DH455" s="5" t="str">
        <f t="shared" si="5441"/>
        <v/>
      </c>
      <c r="DI455" s="5" t="str">
        <f t="shared" si="5442"/>
        <v/>
      </c>
      <c r="DJ455" s="5" t="str">
        <f t="shared" si="5443"/>
        <v/>
      </c>
      <c r="DK455" s="5" t="str">
        <f t="shared" si="5444"/>
        <v/>
      </c>
      <c r="DL455" s="5" t="str">
        <f t="shared" si="5445"/>
        <v/>
      </c>
      <c r="DM455" s="5" t="str">
        <f t="shared" si="5446"/>
        <v/>
      </c>
      <c r="DN455" s="5" t="str">
        <f t="shared" si="5447"/>
        <v/>
      </c>
      <c r="DO455" s="5" t="str">
        <f t="shared" si="5448"/>
        <v/>
      </c>
      <c r="DP455" s="5" t="str">
        <f t="shared" si="5449"/>
        <v/>
      </c>
      <c r="DQ455" s="5" t="str">
        <f t="shared" si="5390"/>
        <v/>
      </c>
    </row>
    <row r="456" spans="1:121" x14ac:dyDescent="0.25">
      <c r="A456">
        <v>455</v>
      </c>
      <c r="B456" s="5">
        <v>14431107</v>
      </c>
      <c r="C456" t="str">
        <f t="shared" si="5450"/>
        <v>ADP Trust Company, National Association - Wilmington, DE</v>
      </c>
      <c r="D456" s="21" t="s">
        <v>10132</v>
      </c>
      <c r="E456" s="19" t="s">
        <v>3087</v>
      </c>
      <c r="F456" s="19" t="s">
        <v>3088</v>
      </c>
      <c r="G456" s="19"/>
      <c r="K456" s="27">
        <v>447</v>
      </c>
      <c r="L456" s="28" t="str">
        <f>IF(HLOOKUP('Peer Comparison Tool'!$E$6,StateDropdownData,K456+1,FALSE)=0,"",HLOOKUP('Peer Comparison Tool'!$E$6,StateDropdownData,K456+1,FALSE))</f>
        <v/>
      </c>
      <c r="M456" s="29" t="str">
        <f>IF(HLOOKUP('Peer Comparison Tool'!$E$6,[0]!DropdownData,K456+1,FALSE)=0,"",HLOOKUP('Peer Comparison Tool'!$E$6,[0]!DropdownData,K456+1,FALSE))</f>
        <v/>
      </c>
      <c r="N456" s="27">
        <v>447</v>
      </c>
      <c r="O456" s="28" t="str">
        <f>IF(HLOOKUP('Peer Comparison Tool'!$G$6,StateDropdownData,N456+1,FALSE)=0,"",HLOOKUP('Peer Comparison Tool'!$G$6,StateDropdownData,N456+1,FALSE))</f>
        <v/>
      </c>
      <c r="P456" s="29" t="str">
        <f>IF(HLOOKUP('Peer Comparison Tool'!$G$6,DropdownData,N456+1,FALSE)=0,"",HLOOKUP('Peer Comparison Tool'!$G$6,DropdownData,N456+1,FALSE))</f>
        <v/>
      </c>
      <c r="Q456" s="27">
        <v>447</v>
      </c>
      <c r="R456" s="28" t="str">
        <f>IF(HLOOKUP('Peer Comparison Tool'!$I$6,StateDropdownData,Q456+1,FALSE)=0,"",HLOOKUP('Peer Comparison Tool'!$I$6,StateDropdownData,Q456+1,FALSE))</f>
        <v/>
      </c>
      <c r="S456" s="29" t="str">
        <f>IF(HLOOKUP('Peer Comparison Tool'!$I$6,DropdownData,Q456+1,FALSE)=0,"",HLOOKUP('Peer Comparison Tool'!$I$6,DropdownData,Q456+1,FALSE))</f>
        <v/>
      </c>
      <c r="T456" s="5" t="str">
        <f t="shared" si="5451"/>
        <v/>
      </c>
      <c r="U456" s="5" t="str">
        <f t="shared" si="5451"/>
        <v/>
      </c>
      <c r="V456" s="5" t="str">
        <f t="shared" si="5451"/>
        <v/>
      </c>
      <c r="W456" s="5" t="str">
        <f t="shared" si="5451"/>
        <v/>
      </c>
      <c r="X456" s="5" t="str">
        <f t="shared" si="5451"/>
        <v/>
      </c>
      <c r="Y456" s="5" t="str">
        <f t="shared" si="5451"/>
        <v/>
      </c>
      <c r="Z456" s="5" t="str">
        <f t="shared" si="5451"/>
        <v/>
      </c>
      <c r="AA456" s="5" t="str">
        <f t="shared" si="5451"/>
        <v/>
      </c>
      <c r="AB456" s="5" t="str">
        <f t="shared" si="5451"/>
        <v/>
      </c>
      <c r="AC456" s="5" t="str">
        <f t="shared" si="5451"/>
        <v/>
      </c>
      <c r="AD456" s="5" t="str">
        <f t="shared" si="5452"/>
        <v/>
      </c>
      <c r="AE456" s="5" t="str">
        <f t="shared" si="5452"/>
        <v/>
      </c>
      <c r="AF456" s="5" t="str">
        <f t="shared" si="5452"/>
        <v/>
      </c>
      <c r="AG456" s="5" t="str">
        <f t="shared" si="5452"/>
        <v/>
      </c>
      <c r="AH456" s="5" t="str">
        <f t="shared" si="5452"/>
        <v/>
      </c>
      <c r="AI456" s="5" t="str">
        <f t="shared" si="5452"/>
        <v/>
      </c>
      <c r="AJ456" s="5" t="str">
        <f t="shared" si="5452"/>
        <v/>
      </c>
      <c r="AK456" s="5" t="str">
        <f t="shared" si="5452"/>
        <v/>
      </c>
      <c r="AL456" s="5" t="str">
        <f t="shared" si="5452"/>
        <v/>
      </c>
      <c r="AM456" s="5" t="str">
        <f t="shared" si="5452"/>
        <v/>
      </c>
      <c r="AN456" s="5" t="str">
        <f t="shared" si="5453"/>
        <v/>
      </c>
      <c r="AO456" s="5" t="str">
        <f t="shared" si="5453"/>
        <v/>
      </c>
      <c r="AP456" s="5" t="str">
        <f t="shared" si="5453"/>
        <v/>
      </c>
      <c r="AQ456" s="5" t="str">
        <f t="shared" si="5453"/>
        <v/>
      </c>
      <c r="AR456" s="5" t="str">
        <f t="shared" si="5453"/>
        <v/>
      </c>
      <c r="AS456" s="5" t="str">
        <f t="shared" si="5453"/>
        <v/>
      </c>
      <c r="AT456" s="5" t="str">
        <f t="shared" si="5453"/>
        <v/>
      </c>
      <c r="AU456" s="5" t="str">
        <f t="shared" si="5453"/>
        <v/>
      </c>
      <c r="AV456" s="5" t="str">
        <f t="shared" si="5453"/>
        <v/>
      </c>
      <c r="AW456" s="5" t="str">
        <f t="shared" si="5453"/>
        <v/>
      </c>
      <c r="AX456" s="5" t="str">
        <f t="shared" si="5454"/>
        <v/>
      </c>
      <c r="AY456" s="5" t="str">
        <f t="shared" si="5454"/>
        <v/>
      </c>
      <c r="AZ456" s="5" t="str">
        <f t="shared" si="5454"/>
        <v/>
      </c>
      <c r="BA456" s="5" t="str">
        <f t="shared" si="5454"/>
        <v/>
      </c>
      <c r="BB456" s="5" t="str">
        <f t="shared" si="5454"/>
        <v/>
      </c>
      <c r="BC456" s="5" t="str">
        <f t="shared" si="5454"/>
        <v/>
      </c>
      <c r="BD456" s="5" t="str">
        <f t="shared" si="5454"/>
        <v/>
      </c>
      <c r="BE456" s="5" t="str">
        <f t="shared" si="5454"/>
        <v/>
      </c>
      <c r="BF456" s="5" t="str">
        <f t="shared" si="5454"/>
        <v/>
      </c>
      <c r="BG456" s="5" t="str">
        <f t="shared" si="5454"/>
        <v/>
      </c>
      <c r="BH456" s="5" t="str">
        <f t="shared" si="5455"/>
        <v/>
      </c>
      <c r="BI456" s="5" t="str">
        <f t="shared" si="5455"/>
        <v/>
      </c>
      <c r="BJ456" s="5" t="str">
        <f t="shared" si="5455"/>
        <v/>
      </c>
      <c r="BK456" s="5" t="str">
        <f t="shared" si="5455"/>
        <v/>
      </c>
      <c r="BL456" s="5" t="str">
        <f t="shared" si="5455"/>
        <v/>
      </c>
      <c r="BM456" s="5" t="str">
        <f t="shared" si="5455"/>
        <v/>
      </c>
      <c r="BN456" s="5" t="str">
        <f t="shared" si="5455"/>
        <v/>
      </c>
      <c r="BO456" s="5" t="str">
        <f t="shared" si="5455"/>
        <v/>
      </c>
      <c r="BP456" s="5" t="str">
        <f t="shared" si="5455"/>
        <v/>
      </c>
      <c r="BQ456" s="5" t="str">
        <f t="shared" si="5455"/>
        <v/>
      </c>
      <c r="BR456" s="5"/>
      <c r="BT456" s="5" t="str">
        <f t="shared" si="5401"/>
        <v/>
      </c>
      <c r="BU456" s="5" t="str">
        <f t="shared" si="5402"/>
        <v/>
      </c>
      <c r="BV456" s="5" t="str">
        <f t="shared" si="5403"/>
        <v/>
      </c>
      <c r="BW456" s="5" t="str">
        <f t="shared" si="5404"/>
        <v/>
      </c>
      <c r="BX456" s="5" t="str">
        <f t="shared" si="5405"/>
        <v/>
      </c>
      <c r="BY456" s="5" t="str">
        <f t="shared" si="5406"/>
        <v/>
      </c>
      <c r="BZ456" s="5" t="str">
        <f t="shared" si="5407"/>
        <v/>
      </c>
      <c r="CA456" s="5" t="str">
        <f t="shared" si="5408"/>
        <v/>
      </c>
      <c r="CB456" s="5" t="str">
        <f t="shared" si="5409"/>
        <v/>
      </c>
      <c r="CC456" s="5" t="str">
        <f t="shared" si="5410"/>
        <v/>
      </c>
      <c r="CD456" s="5" t="str">
        <f t="shared" si="5411"/>
        <v/>
      </c>
      <c r="CE456" s="5" t="str">
        <f t="shared" si="5412"/>
        <v/>
      </c>
      <c r="CF456" s="5" t="str">
        <f t="shared" si="5413"/>
        <v/>
      </c>
      <c r="CG456" s="5" t="str">
        <f t="shared" si="5414"/>
        <v/>
      </c>
      <c r="CH456" s="5" t="str">
        <f t="shared" si="5415"/>
        <v/>
      </c>
      <c r="CI456" s="5" t="str">
        <f t="shared" si="5416"/>
        <v/>
      </c>
      <c r="CJ456" s="5" t="str">
        <f t="shared" si="5417"/>
        <v/>
      </c>
      <c r="CK456" s="5" t="str">
        <f t="shared" si="5418"/>
        <v/>
      </c>
      <c r="CL456" s="5" t="str">
        <f t="shared" si="5419"/>
        <v/>
      </c>
      <c r="CM456" s="5" t="str">
        <f t="shared" si="5420"/>
        <v/>
      </c>
      <c r="CN456" s="5" t="str">
        <f t="shared" si="5421"/>
        <v/>
      </c>
      <c r="CO456" s="5" t="str">
        <f t="shared" si="5422"/>
        <v/>
      </c>
      <c r="CP456" s="5" t="str">
        <f t="shared" si="5423"/>
        <v/>
      </c>
      <c r="CQ456" s="5" t="str">
        <f t="shared" si="5424"/>
        <v/>
      </c>
      <c r="CR456" s="5" t="str">
        <f t="shared" si="5425"/>
        <v/>
      </c>
      <c r="CS456" s="5" t="str">
        <f t="shared" si="5426"/>
        <v/>
      </c>
      <c r="CT456" s="5" t="str">
        <f t="shared" si="5427"/>
        <v/>
      </c>
      <c r="CU456" s="5" t="str">
        <f t="shared" si="5428"/>
        <v/>
      </c>
      <c r="CV456" s="5" t="str">
        <f t="shared" si="5429"/>
        <v/>
      </c>
      <c r="CW456" s="5" t="str">
        <f t="shared" si="5430"/>
        <v/>
      </c>
      <c r="CX456" s="5" t="str">
        <f t="shared" si="5431"/>
        <v/>
      </c>
      <c r="CY456" s="5" t="str">
        <f t="shared" si="5432"/>
        <v/>
      </c>
      <c r="CZ456" s="5" t="str">
        <f t="shared" si="5433"/>
        <v/>
      </c>
      <c r="DA456" s="5" t="str">
        <f t="shared" si="5434"/>
        <v/>
      </c>
      <c r="DB456" s="5" t="str">
        <f t="shared" si="5435"/>
        <v/>
      </c>
      <c r="DC456" s="5" t="str">
        <f t="shared" si="5436"/>
        <v/>
      </c>
      <c r="DD456" s="5" t="str">
        <f t="shared" si="5437"/>
        <v/>
      </c>
      <c r="DE456" s="5" t="str">
        <f t="shared" si="5438"/>
        <v/>
      </c>
      <c r="DF456" s="5" t="str">
        <f t="shared" si="5439"/>
        <v/>
      </c>
      <c r="DG456" s="5" t="str">
        <f t="shared" si="5440"/>
        <v/>
      </c>
      <c r="DH456" s="5" t="str">
        <f t="shared" si="5441"/>
        <v/>
      </c>
      <c r="DI456" s="5" t="str">
        <f t="shared" si="5442"/>
        <v/>
      </c>
      <c r="DJ456" s="5" t="str">
        <f t="shared" si="5443"/>
        <v/>
      </c>
      <c r="DK456" s="5" t="str">
        <f t="shared" si="5444"/>
        <v/>
      </c>
      <c r="DL456" s="5" t="str">
        <f t="shared" si="5445"/>
        <v/>
      </c>
      <c r="DM456" s="5" t="str">
        <f t="shared" si="5446"/>
        <v/>
      </c>
      <c r="DN456" s="5" t="str">
        <f t="shared" si="5447"/>
        <v/>
      </c>
      <c r="DO456" s="5" t="str">
        <f t="shared" si="5448"/>
        <v/>
      </c>
      <c r="DP456" s="5" t="str">
        <f t="shared" si="5449"/>
        <v/>
      </c>
      <c r="DQ456" s="5" t="str">
        <f t="shared" si="5390"/>
        <v/>
      </c>
    </row>
    <row r="457" spans="1:121" x14ac:dyDescent="0.25">
      <c r="A457">
        <v>456</v>
      </c>
      <c r="B457" s="5">
        <v>1025172</v>
      </c>
      <c r="C457" t="str">
        <f t="shared" si="5450"/>
        <v>Applied Bank - Wilmington, DE</v>
      </c>
      <c r="D457" s="21" t="s">
        <v>1862</v>
      </c>
      <c r="E457" s="19" t="s">
        <v>3087</v>
      </c>
      <c r="F457" s="19" t="s">
        <v>3088</v>
      </c>
      <c r="G457" s="19"/>
      <c r="K457" s="27">
        <v>448</v>
      </c>
      <c r="L457" s="28" t="str">
        <f>IF(HLOOKUP('Peer Comparison Tool'!$E$6,StateDropdownData,K457+1,FALSE)=0,"",HLOOKUP('Peer Comparison Tool'!$E$6,StateDropdownData,K457+1,FALSE))</f>
        <v/>
      </c>
      <c r="M457" s="29" t="str">
        <f>IF(HLOOKUP('Peer Comparison Tool'!$E$6,[0]!DropdownData,K457+1,FALSE)=0,"",HLOOKUP('Peer Comparison Tool'!$E$6,[0]!DropdownData,K457+1,FALSE))</f>
        <v/>
      </c>
      <c r="N457" s="27">
        <v>448</v>
      </c>
      <c r="O457" s="28" t="str">
        <f>IF(HLOOKUP('Peer Comparison Tool'!$G$6,StateDropdownData,N457+1,FALSE)=0,"",HLOOKUP('Peer Comparison Tool'!$G$6,StateDropdownData,N457+1,FALSE))</f>
        <v/>
      </c>
      <c r="P457" s="29" t="str">
        <f>IF(HLOOKUP('Peer Comparison Tool'!$G$6,DropdownData,N457+1,FALSE)=0,"",HLOOKUP('Peer Comparison Tool'!$G$6,DropdownData,N457+1,FALSE))</f>
        <v/>
      </c>
      <c r="Q457" s="27">
        <v>448</v>
      </c>
      <c r="R457" s="28" t="str">
        <f>IF(HLOOKUP('Peer Comparison Tool'!$I$6,StateDropdownData,Q457+1,FALSE)=0,"",HLOOKUP('Peer Comparison Tool'!$I$6,StateDropdownData,Q457+1,FALSE))</f>
        <v/>
      </c>
      <c r="S457" s="29" t="str">
        <f>IF(HLOOKUP('Peer Comparison Tool'!$I$6,DropdownData,Q457+1,FALSE)=0,"",HLOOKUP('Peer Comparison Tool'!$I$6,DropdownData,Q457+1,FALSE))</f>
        <v/>
      </c>
      <c r="T457" s="5" t="str">
        <f t="shared" si="5451"/>
        <v/>
      </c>
      <c r="U457" s="5" t="str">
        <f t="shared" si="5451"/>
        <v/>
      </c>
      <c r="V457" s="5" t="str">
        <f t="shared" si="5451"/>
        <v/>
      </c>
      <c r="W457" s="5" t="str">
        <f t="shared" si="5451"/>
        <v/>
      </c>
      <c r="X457" s="5" t="str">
        <f t="shared" si="5451"/>
        <v/>
      </c>
      <c r="Y457" s="5" t="str">
        <f t="shared" si="5451"/>
        <v/>
      </c>
      <c r="Z457" s="5" t="str">
        <f t="shared" si="5451"/>
        <v/>
      </c>
      <c r="AA457" s="5" t="str">
        <f t="shared" si="5451"/>
        <v/>
      </c>
      <c r="AB457" s="5" t="str">
        <f t="shared" si="5451"/>
        <v/>
      </c>
      <c r="AC457" s="5" t="str">
        <f t="shared" si="5451"/>
        <v/>
      </c>
      <c r="AD457" s="5" t="str">
        <f t="shared" si="5452"/>
        <v/>
      </c>
      <c r="AE457" s="5" t="str">
        <f t="shared" si="5452"/>
        <v/>
      </c>
      <c r="AF457" s="5" t="str">
        <f t="shared" si="5452"/>
        <v/>
      </c>
      <c r="AG457" s="5" t="str">
        <f t="shared" si="5452"/>
        <v/>
      </c>
      <c r="AH457" s="5" t="str">
        <f t="shared" si="5452"/>
        <v/>
      </c>
      <c r="AI457" s="5" t="str">
        <f t="shared" si="5452"/>
        <v/>
      </c>
      <c r="AJ457" s="5" t="str">
        <f t="shared" si="5452"/>
        <v/>
      </c>
      <c r="AK457" s="5" t="str">
        <f t="shared" si="5452"/>
        <v/>
      </c>
      <c r="AL457" s="5" t="str">
        <f t="shared" si="5452"/>
        <v/>
      </c>
      <c r="AM457" s="5" t="str">
        <f t="shared" si="5452"/>
        <v/>
      </c>
      <c r="AN457" s="5" t="str">
        <f t="shared" si="5453"/>
        <v/>
      </c>
      <c r="AO457" s="5" t="str">
        <f t="shared" si="5453"/>
        <v/>
      </c>
      <c r="AP457" s="5" t="str">
        <f t="shared" si="5453"/>
        <v/>
      </c>
      <c r="AQ457" s="5" t="str">
        <f t="shared" si="5453"/>
        <v/>
      </c>
      <c r="AR457" s="5" t="str">
        <f t="shared" si="5453"/>
        <v/>
      </c>
      <c r="AS457" s="5" t="str">
        <f t="shared" si="5453"/>
        <v/>
      </c>
      <c r="AT457" s="5" t="str">
        <f t="shared" si="5453"/>
        <v/>
      </c>
      <c r="AU457" s="5" t="str">
        <f t="shared" si="5453"/>
        <v/>
      </c>
      <c r="AV457" s="5" t="str">
        <f t="shared" si="5453"/>
        <v/>
      </c>
      <c r="AW457" s="5" t="str">
        <f t="shared" si="5453"/>
        <v/>
      </c>
      <c r="AX457" s="5" t="str">
        <f t="shared" si="5454"/>
        <v/>
      </c>
      <c r="AY457" s="5" t="str">
        <f t="shared" si="5454"/>
        <v/>
      </c>
      <c r="AZ457" s="5" t="str">
        <f t="shared" si="5454"/>
        <v/>
      </c>
      <c r="BA457" s="5" t="str">
        <f t="shared" si="5454"/>
        <v/>
      </c>
      <c r="BB457" s="5" t="str">
        <f t="shared" si="5454"/>
        <v/>
      </c>
      <c r="BC457" s="5" t="str">
        <f t="shared" si="5454"/>
        <v/>
      </c>
      <c r="BD457" s="5" t="str">
        <f t="shared" si="5454"/>
        <v/>
      </c>
      <c r="BE457" s="5" t="str">
        <f t="shared" si="5454"/>
        <v/>
      </c>
      <c r="BF457" s="5" t="str">
        <f t="shared" si="5454"/>
        <v/>
      </c>
      <c r="BG457" s="5" t="str">
        <f t="shared" si="5454"/>
        <v/>
      </c>
      <c r="BH457" s="5" t="str">
        <f t="shared" si="5455"/>
        <v/>
      </c>
      <c r="BI457" s="5" t="str">
        <f t="shared" si="5455"/>
        <v/>
      </c>
      <c r="BJ457" s="5" t="str">
        <f t="shared" si="5455"/>
        <v/>
      </c>
      <c r="BK457" s="5" t="str">
        <f t="shared" si="5455"/>
        <v/>
      </c>
      <c r="BL457" s="5" t="str">
        <f t="shared" si="5455"/>
        <v/>
      </c>
      <c r="BM457" s="5" t="str">
        <f t="shared" si="5455"/>
        <v/>
      </c>
      <c r="BN457" s="5" t="str">
        <f t="shared" si="5455"/>
        <v/>
      </c>
      <c r="BO457" s="5" t="str">
        <f t="shared" si="5455"/>
        <v/>
      </c>
      <c r="BP457" s="5" t="str">
        <f t="shared" si="5455"/>
        <v/>
      </c>
      <c r="BQ457" s="5" t="str">
        <f t="shared" si="5455"/>
        <v/>
      </c>
      <c r="BR457" s="5"/>
      <c r="BT457" s="5" t="str">
        <f t="shared" si="5401"/>
        <v/>
      </c>
      <c r="BU457" s="5" t="str">
        <f t="shared" si="5402"/>
        <v/>
      </c>
      <c r="BV457" s="5" t="str">
        <f t="shared" si="5403"/>
        <v/>
      </c>
      <c r="BW457" s="5" t="str">
        <f t="shared" si="5404"/>
        <v/>
      </c>
      <c r="BX457" s="5" t="str">
        <f t="shared" si="5405"/>
        <v/>
      </c>
      <c r="BY457" s="5" t="str">
        <f t="shared" si="5406"/>
        <v/>
      </c>
      <c r="BZ457" s="5" t="str">
        <f t="shared" si="5407"/>
        <v/>
      </c>
      <c r="CA457" s="5" t="str">
        <f t="shared" si="5408"/>
        <v/>
      </c>
      <c r="CB457" s="5" t="str">
        <f t="shared" si="5409"/>
        <v/>
      </c>
      <c r="CC457" s="5" t="str">
        <f t="shared" si="5410"/>
        <v/>
      </c>
      <c r="CD457" s="5" t="str">
        <f t="shared" si="5411"/>
        <v/>
      </c>
      <c r="CE457" s="5" t="str">
        <f t="shared" si="5412"/>
        <v/>
      </c>
      <c r="CF457" s="5" t="str">
        <f t="shared" si="5413"/>
        <v/>
      </c>
      <c r="CG457" s="5" t="str">
        <f t="shared" si="5414"/>
        <v/>
      </c>
      <c r="CH457" s="5" t="str">
        <f t="shared" si="5415"/>
        <v/>
      </c>
      <c r="CI457" s="5" t="str">
        <f t="shared" si="5416"/>
        <v/>
      </c>
      <c r="CJ457" s="5" t="str">
        <f t="shared" si="5417"/>
        <v/>
      </c>
      <c r="CK457" s="5" t="str">
        <f t="shared" si="5418"/>
        <v/>
      </c>
      <c r="CL457" s="5" t="str">
        <f t="shared" si="5419"/>
        <v/>
      </c>
      <c r="CM457" s="5" t="str">
        <f t="shared" si="5420"/>
        <v/>
      </c>
      <c r="CN457" s="5" t="str">
        <f t="shared" si="5421"/>
        <v/>
      </c>
      <c r="CO457" s="5" t="str">
        <f t="shared" si="5422"/>
        <v/>
      </c>
      <c r="CP457" s="5" t="str">
        <f t="shared" si="5423"/>
        <v/>
      </c>
      <c r="CQ457" s="5" t="str">
        <f t="shared" si="5424"/>
        <v/>
      </c>
      <c r="CR457" s="5" t="str">
        <f t="shared" si="5425"/>
        <v/>
      </c>
      <c r="CS457" s="5" t="str">
        <f t="shared" si="5426"/>
        <v/>
      </c>
      <c r="CT457" s="5" t="str">
        <f t="shared" si="5427"/>
        <v/>
      </c>
      <c r="CU457" s="5" t="str">
        <f t="shared" si="5428"/>
        <v/>
      </c>
      <c r="CV457" s="5" t="str">
        <f t="shared" si="5429"/>
        <v/>
      </c>
      <c r="CW457" s="5" t="str">
        <f t="shared" si="5430"/>
        <v/>
      </c>
      <c r="CX457" s="5" t="str">
        <f t="shared" si="5431"/>
        <v/>
      </c>
      <c r="CY457" s="5" t="str">
        <f t="shared" si="5432"/>
        <v/>
      </c>
      <c r="CZ457" s="5" t="str">
        <f t="shared" si="5433"/>
        <v/>
      </c>
      <c r="DA457" s="5" t="str">
        <f t="shared" si="5434"/>
        <v/>
      </c>
      <c r="DB457" s="5" t="str">
        <f t="shared" si="5435"/>
        <v/>
      </c>
      <c r="DC457" s="5" t="str">
        <f t="shared" si="5436"/>
        <v/>
      </c>
      <c r="DD457" s="5" t="str">
        <f t="shared" si="5437"/>
        <v/>
      </c>
      <c r="DE457" s="5" t="str">
        <f t="shared" si="5438"/>
        <v/>
      </c>
      <c r="DF457" s="5" t="str">
        <f t="shared" si="5439"/>
        <v/>
      </c>
      <c r="DG457" s="5" t="str">
        <f t="shared" si="5440"/>
        <v/>
      </c>
      <c r="DH457" s="5" t="str">
        <f t="shared" si="5441"/>
        <v/>
      </c>
      <c r="DI457" s="5" t="str">
        <f t="shared" si="5442"/>
        <v/>
      </c>
      <c r="DJ457" s="5" t="str">
        <f t="shared" si="5443"/>
        <v/>
      </c>
      <c r="DK457" s="5" t="str">
        <f t="shared" si="5444"/>
        <v/>
      </c>
      <c r="DL457" s="5" t="str">
        <f t="shared" si="5445"/>
        <v/>
      </c>
      <c r="DM457" s="5" t="str">
        <f t="shared" si="5446"/>
        <v/>
      </c>
      <c r="DN457" s="5" t="str">
        <f t="shared" si="5447"/>
        <v/>
      </c>
      <c r="DO457" s="5" t="str">
        <f t="shared" si="5448"/>
        <v/>
      </c>
      <c r="DP457" s="5" t="str">
        <f t="shared" si="5449"/>
        <v/>
      </c>
      <c r="DQ457" s="5" t="str">
        <f t="shared" si="5390"/>
        <v/>
      </c>
    </row>
    <row r="458" spans="1:121" x14ac:dyDescent="0.25">
      <c r="A458">
        <v>457</v>
      </c>
      <c r="B458" s="5">
        <v>4072760</v>
      </c>
      <c r="C458" t="str">
        <f t="shared" si="5450"/>
        <v>Arden Building &amp; Loan Association - Wilmington, DE</v>
      </c>
      <c r="D458" s="21" t="s">
        <v>10815</v>
      </c>
      <c r="E458" s="19" t="s">
        <v>3087</v>
      </c>
      <c r="F458" s="19" t="s">
        <v>3088</v>
      </c>
      <c r="G458" s="19"/>
      <c r="K458" s="27">
        <v>449</v>
      </c>
      <c r="L458" s="28" t="str">
        <f>IF(HLOOKUP('Peer Comparison Tool'!$E$6,StateDropdownData,K458+1,FALSE)=0,"",HLOOKUP('Peer Comparison Tool'!$E$6,StateDropdownData,K458+1,FALSE))</f>
        <v/>
      </c>
      <c r="M458" s="29" t="str">
        <f>IF(HLOOKUP('Peer Comparison Tool'!$E$6,[0]!DropdownData,K458+1,FALSE)=0,"",HLOOKUP('Peer Comparison Tool'!$E$6,[0]!DropdownData,K458+1,FALSE))</f>
        <v/>
      </c>
      <c r="N458" s="27">
        <v>449</v>
      </c>
      <c r="O458" s="28" t="str">
        <f>IF(HLOOKUP('Peer Comparison Tool'!$G$6,StateDropdownData,N458+1,FALSE)=0,"",HLOOKUP('Peer Comparison Tool'!$G$6,StateDropdownData,N458+1,FALSE))</f>
        <v/>
      </c>
      <c r="P458" s="29" t="str">
        <f>IF(HLOOKUP('Peer Comparison Tool'!$G$6,DropdownData,N458+1,FALSE)=0,"",HLOOKUP('Peer Comparison Tool'!$G$6,DropdownData,N458+1,FALSE))</f>
        <v/>
      </c>
      <c r="Q458" s="27">
        <v>449</v>
      </c>
      <c r="R458" s="28" t="str">
        <f>IF(HLOOKUP('Peer Comparison Tool'!$I$6,StateDropdownData,Q458+1,FALSE)=0,"",HLOOKUP('Peer Comparison Tool'!$I$6,StateDropdownData,Q458+1,FALSE))</f>
        <v/>
      </c>
      <c r="S458" s="29" t="str">
        <f>IF(HLOOKUP('Peer Comparison Tool'!$I$6,DropdownData,Q458+1,FALSE)=0,"",HLOOKUP('Peer Comparison Tool'!$I$6,DropdownData,Q458+1,FALSE))</f>
        <v/>
      </c>
      <c r="T458" s="5" t="str">
        <f t="shared" si="5451"/>
        <v/>
      </c>
      <c r="U458" s="5" t="str">
        <f t="shared" si="5451"/>
        <v/>
      </c>
      <c r="V458" s="5" t="str">
        <f t="shared" si="5451"/>
        <v/>
      </c>
      <c r="W458" s="5" t="str">
        <f t="shared" si="5451"/>
        <v/>
      </c>
      <c r="X458" s="5" t="str">
        <f t="shared" si="5451"/>
        <v/>
      </c>
      <c r="Y458" s="5" t="str">
        <f t="shared" si="5451"/>
        <v/>
      </c>
      <c r="Z458" s="5" t="str">
        <f t="shared" si="5451"/>
        <v/>
      </c>
      <c r="AA458" s="5" t="str">
        <f t="shared" si="5451"/>
        <v/>
      </c>
      <c r="AB458" s="5" t="str">
        <f t="shared" si="5451"/>
        <v/>
      </c>
      <c r="AC458" s="5" t="str">
        <f t="shared" si="5451"/>
        <v/>
      </c>
      <c r="AD458" s="5" t="str">
        <f t="shared" si="5452"/>
        <v/>
      </c>
      <c r="AE458" s="5" t="str">
        <f t="shared" si="5452"/>
        <v/>
      </c>
      <c r="AF458" s="5" t="str">
        <f t="shared" si="5452"/>
        <v/>
      </c>
      <c r="AG458" s="5" t="str">
        <f t="shared" si="5452"/>
        <v/>
      </c>
      <c r="AH458" s="5" t="str">
        <f t="shared" si="5452"/>
        <v/>
      </c>
      <c r="AI458" s="5" t="str">
        <f t="shared" si="5452"/>
        <v/>
      </c>
      <c r="AJ458" s="5" t="str">
        <f t="shared" si="5452"/>
        <v/>
      </c>
      <c r="AK458" s="5" t="str">
        <f t="shared" si="5452"/>
        <v/>
      </c>
      <c r="AL458" s="5" t="str">
        <f t="shared" si="5452"/>
        <v/>
      </c>
      <c r="AM458" s="5" t="str">
        <f t="shared" si="5452"/>
        <v/>
      </c>
      <c r="AN458" s="5" t="str">
        <f t="shared" si="5453"/>
        <v/>
      </c>
      <c r="AO458" s="5" t="str">
        <f t="shared" si="5453"/>
        <v/>
      </c>
      <c r="AP458" s="5" t="str">
        <f t="shared" si="5453"/>
        <v/>
      </c>
      <c r="AQ458" s="5" t="str">
        <f t="shared" si="5453"/>
        <v/>
      </c>
      <c r="AR458" s="5" t="str">
        <f t="shared" si="5453"/>
        <v/>
      </c>
      <c r="AS458" s="5" t="str">
        <f t="shared" si="5453"/>
        <v/>
      </c>
      <c r="AT458" s="5" t="str">
        <f t="shared" si="5453"/>
        <v/>
      </c>
      <c r="AU458" s="5" t="str">
        <f t="shared" si="5453"/>
        <v/>
      </c>
      <c r="AV458" s="5" t="str">
        <f t="shared" si="5453"/>
        <v/>
      </c>
      <c r="AW458" s="5" t="str">
        <f t="shared" si="5453"/>
        <v/>
      </c>
      <c r="AX458" s="5" t="str">
        <f t="shared" si="5454"/>
        <v/>
      </c>
      <c r="AY458" s="5" t="str">
        <f t="shared" si="5454"/>
        <v/>
      </c>
      <c r="AZ458" s="5" t="str">
        <f t="shared" si="5454"/>
        <v/>
      </c>
      <c r="BA458" s="5" t="str">
        <f t="shared" si="5454"/>
        <v/>
      </c>
      <c r="BB458" s="5" t="str">
        <f t="shared" si="5454"/>
        <v/>
      </c>
      <c r="BC458" s="5" t="str">
        <f t="shared" si="5454"/>
        <v/>
      </c>
      <c r="BD458" s="5" t="str">
        <f t="shared" si="5454"/>
        <v/>
      </c>
      <c r="BE458" s="5" t="str">
        <f t="shared" si="5454"/>
        <v/>
      </c>
      <c r="BF458" s="5" t="str">
        <f t="shared" si="5454"/>
        <v/>
      </c>
      <c r="BG458" s="5" t="str">
        <f t="shared" si="5454"/>
        <v/>
      </c>
      <c r="BH458" s="5" t="str">
        <f t="shared" si="5455"/>
        <v/>
      </c>
      <c r="BI458" s="5" t="str">
        <f t="shared" si="5455"/>
        <v/>
      </c>
      <c r="BJ458" s="5" t="str">
        <f t="shared" si="5455"/>
        <v/>
      </c>
      <c r="BK458" s="5" t="str">
        <f t="shared" si="5455"/>
        <v/>
      </c>
      <c r="BL458" s="5" t="str">
        <f t="shared" si="5455"/>
        <v/>
      </c>
      <c r="BM458" s="5" t="str">
        <f t="shared" si="5455"/>
        <v/>
      </c>
      <c r="BN458" s="5" t="str">
        <f t="shared" si="5455"/>
        <v/>
      </c>
      <c r="BO458" s="5" t="str">
        <f t="shared" si="5455"/>
        <v/>
      </c>
      <c r="BP458" s="5" t="str">
        <f t="shared" si="5455"/>
        <v/>
      </c>
      <c r="BQ458" s="5" t="str">
        <f t="shared" si="5455"/>
        <v/>
      </c>
      <c r="BR458" s="5"/>
      <c r="BT458" s="5" t="str">
        <f t="shared" si="5401"/>
        <v/>
      </c>
      <c r="BU458" s="5" t="str">
        <f t="shared" si="5402"/>
        <v/>
      </c>
      <c r="BV458" s="5" t="str">
        <f t="shared" si="5403"/>
        <v/>
      </c>
      <c r="BW458" s="5" t="str">
        <f t="shared" si="5404"/>
        <v/>
      </c>
      <c r="BX458" s="5" t="str">
        <f t="shared" si="5405"/>
        <v/>
      </c>
      <c r="BY458" s="5" t="str">
        <f t="shared" si="5406"/>
        <v/>
      </c>
      <c r="BZ458" s="5" t="str">
        <f t="shared" si="5407"/>
        <v/>
      </c>
      <c r="CA458" s="5" t="str">
        <f t="shared" si="5408"/>
        <v/>
      </c>
      <c r="CB458" s="5" t="str">
        <f t="shared" si="5409"/>
        <v/>
      </c>
      <c r="CC458" s="5" t="str">
        <f t="shared" si="5410"/>
        <v/>
      </c>
      <c r="CD458" s="5" t="str">
        <f t="shared" si="5411"/>
        <v/>
      </c>
      <c r="CE458" s="5" t="str">
        <f t="shared" si="5412"/>
        <v/>
      </c>
      <c r="CF458" s="5" t="str">
        <f t="shared" si="5413"/>
        <v/>
      </c>
      <c r="CG458" s="5" t="str">
        <f t="shared" si="5414"/>
        <v/>
      </c>
      <c r="CH458" s="5" t="str">
        <f t="shared" si="5415"/>
        <v/>
      </c>
      <c r="CI458" s="5" t="str">
        <f t="shared" si="5416"/>
        <v/>
      </c>
      <c r="CJ458" s="5" t="str">
        <f t="shared" si="5417"/>
        <v/>
      </c>
      <c r="CK458" s="5" t="str">
        <f t="shared" si="5418"/>
        <v/>
      </c>
      <c r="CL458" s="5" t="str">
        <f t="shared" si="5419"/>
        <v/>
      </c>
      <c r="CM458" s="5" t="str">
        <f t="shared" si="5420"/>
        <v/>
      </c>
      <c r="CN458" s="5" t="str">
        <f t="shared" si="5421"/>
        <v/>
      </c>
      <c r="CO458" s="5" t="str">
        <f t="shared" si="5422"/>
        <v/>
      </c>
      <c r="CP458" s="5" t="str">
        <f t="shared" si="5423"/>
        <v/>
      </c>
      <c r="CQ458" s="5" t="str">
        <f t="shared" si="5424"/>
        <v/>
      </c>
      <c r="CR458" s="5" t="str">
        <f t="shared" si="5425"/>
        <v/>
      </c>
      <c r="CS458" s="5" t="str">
        <f t="shared" si="5426"/>
        <v/>
      </c>
      <c r="CT458" s="5" t="str">
        <f t="shared" si="5427"/>
        <v/>
      </c>
      <c r="CU458" s="5" t="str">
        <f t="shared" si="5428"/>
        <v/>
      </c>
      <c r="CV458" s="5" t="str">
        <f t="shared" si="5429"/>
        <v/>
      </c>
      <c r="CW458" s="5" t="str">
        <f t="shared" si="5430"/>
        <v/>
      </c>
      <c r="CX458" s="5" t="str">
        <f t="shared" si="5431"/>
        <v/>
      </c>
      <c r="CY458" s="5" t="str">
        <f t="shared" si="5432"/>
        <v/>
      </c>
      <c r="CZ458" s="5" t="str">
        <f t="shared" si="5433"/>
        <v/>
      </c>
      <c r="DA458" s="5" t="str">
        <f t="shared" si="5434"/>
        <v/>
      </c>
      <c r="DB458" s="5" t="str">
        <f t="shared" si="5435"/>
        <v/>
      </c>
      <c r="DC458" s="5" t="str">
        <f t="shared" si="5436"/>
        <v/>
      </c>
      <c r="DD458" s="5" t="str">
        <f t="shared" si="5437"/>
        <v/>
      </c>
      <c r="DE458" s="5" t="str">
        <f t="shared" si="5438"/>
        <v/>
      </c>
      <c r="DF458" s="5" t="str">
        <f t="shared" si="5439"/>
        <v/>
      </c>
      <c r="DG458" s="5" t="str">
        <f t="shared" si="5440"/>
        <v/>
      </c>
      <c r="DH458" s="5" t="str">
        <f t="shared" si="5441"/>
        <v/>
      </c>
      <c r="DI458" s="5" t="str">
        <f t="shared" si="5442"/>
        <v/>
      </c>
      <c r="DJ458" s="5" t="str">
        <f t="shared" si="5443"/>
        <v/>
      </c>
      <c r="DK458" s="5" t="str">
        <f t="shared" si="5444"/>
        <v/>
      </c>
      <c r="DL458" s="5" t="str">
        <f t="shared" si="5445"/>
        <v/>
      </c>
      <c r="DM458" s="5" t="str">
        <f t="shared" si="5446"/>
        <v/>
      </c>
      <c r="DN458" s="5" t="str">
        <f t="shared" si="5447"/>
        <v/>
      </c>
      <c r="DO458" s="5" t="str">
        <f t="shared" si="5448"/>
        <v/>
      </c>
      <c r="DP458" s="5" t="str">
        <f t="shared" si="5449"/>
        <v/>
      </c>
      <c r="DQ458" s="5" t="str">
        <f t="shared" si="5390"/>
        <v/>
      </c>
    </row>
    <row r="459" spans="1:121" x14ac:dyDescent="0.25">
      <c r="A459">
        <v>458</v>
      </c>
      <c r="B459" s="5">
        <v>1005062</v>
      </c>
      <c r="C459" t="str">
        <f t="shared" si="5450"/>
        <v>Artisans' Bank - Wilmington, DE</v>
      </c>
      <c r="D459" s="21" t="s">
        <v>453</v>
      </c>
      <c r="E459" s="19" t="s">
        <v>3087</v>
      </c>
      <c r="F459" s="19" t="s">
        <v>3088</v>
      </c>
      <c r="G459" s="19"/>
      <c r="K459" s="27">
        <v>450</v>
      </c>
      <c r="L459" s="28" t="str">
        <f>IF(HLOOKUP('Peer Comparison Tool'!$E$6,StateDropdownData,K459+1,FALSE)=0,"",HLOOKUP('Peer Comparison Tool'!$E$6,StateDropdownData,K459+1,FALSE))</f>
        <v/>
      </c>
      <c r="M459" s="29" t="str">
        <f>IF(HLOOKUP('Peer Comparison Tool'!$E$6,[0]!DropdownData,K459+1,FALSE)=0,"",HLOOKUP('Peer Comparison Tool'!$E$6,[0]!DropdownData,K459+1,FALSE))</f>
        <v/>
      </c>
      <c r="N459" s="27">
        <v>450</v>
      </c>
      <c r="O459" s="28" t="str">
        <f>IF(HLOOKUP('Peer Comparison Tool'!$G$6,StateDropdownData,N459+1,FALSE)=0,"",HLOOKUP('Peer Comparison Tool'!$G$6,StateDropdownData,N459+1,FALSE))</f>
        <v/>
      </c>
      <c r="P459" s="29" t="str">
        <f>IF(HLOOKUP('Peer Comparison Tool'!$G$6,DropdownData,N459+1,FALSE)=0,"",HLOOKUP('Peer Comparison Tool'!$G$6,DropdownData,N459+1,FALSE))</f>
        <v/>
      </c>
      <c r="Q459" s="27">
        <v>450</v>
      </c>
      <c r="R459" s="28" t="str">
        <f>IF(HLOOKUP('Peer Comparison Tool'!$I$6,StateDropdownData,Q459+1,FALSE)=0,"",HLOOKUP('Peer Comparison Tool'!$I$6,StateDropdownData,Q459+1,FALSE))</f>
        <v/>
      </c>
      <c r="S459" s="29" t="str">
        <f>IF(HLOOKUP('Peer Comparison Tool'!$I$6,DropdownData,Q459+1,FALSE)=0,"",HLOOKUP('Peer Comparison Tool'!$I$6,DropdownData,Q459+1,FALSE))</f>
        <v/>
      </c>
      <c r="T459" s="5" t="str">
        <f t="shared" si="5451"/>
        <v/>
      </c>
      <c r="U459" s="5" t="str">
        <f t="shared" si="5451"/>
        <v/>
      </c>
      <c r="V459" s="5" t="str">
        <f t="shared" si="5451"/>
        <v/>
      </c>
      <c r="W459" s="5" t="str">
        <f t="shared" si="5451"/>
        <v/>
      </c>
      <c r="X459" s="5" t="str">
        <f t="shared" si="5451"/>
        <v/>
      </c>
      <c r="Y459" s="5" t="str">
        <f t="shared" si="5451"/>
        <v/>
      </c>
      <c r="Z459" s="5" t="str">
        <f t="shared" si="5451"/>
        <v/>
      </c>
      <c r="AA459" s="5" t="str">
        <f t="shared" si="5451"/>
        <v/>
      </c>
      <c r="AB459" s="5" t="str">
        <f t="shared" si="5451"/>
        <v/>
      </c>
      <c r="AC459" s="5" t="str">
        <f t="shared" si="5451"/>
        <v/>
      </c>
      <c r="AD459" s="5" t="str">
        <f t="shared" si="5452"/>
        <v/>
      </c>
      <c r="AE459" s="5" t="str">
        <f t="shared" si="5452"/>
        <v/>
      </c>
      <c r="AF459" s="5" t="str">
        <f t="shared" si="5452"/>
        <v/>
      </c>
      <c r="AG459" s="5" t="str">
        <f t="shared" si="5452"/>
        <v/>
      </c>
      <c r="AH459" s="5" t="str">
        <f t="shared" si="5452"/>
        <v/>
      </c>
      <c r="AI459" s="5" t="str">
        <f t="shared" si="5452"/>
        <v/>
      </c>
      <c r="AJ459" s="5" t="str">
        <f t="shared" si="5452"/>
        <v/>
      </c>
      <c r="AK459" s="5" t="str">
        <f t="shared" si="5452"/>
        <v/>
      </c>
      <c r="AL459" s="5" t="str">
        <f t="shared" si="5452"/>
        <v/>
      </c>
      <c r="AM459" s="5" t="str">
        <f t="shared" si="5452"/>
        <v/>
      </c>
      <c r="AN459" s="5" t="str">
        <f t="shared" si="5453"/>
        <v/>
      </c>
      <c r="AO459" s="5" t="str">
        <f t="shared" si="5453"/>
        <v/>
      </c>
      <c r="AP459" s="5" t="str">
        <f t="shared" si="5453"/>
        <v/>
      </c>
      <c r="AQ459" s="5" t="str">
        <f t="shared" si="5453"/>
        <v/>
      </c>
      <c r="AR459" s="5" t="str">
        <f t="shared" si="5453"/>
        <v/>
      </c>
      <c r="AS459" s="5" t="str">
        <f t="shared" si="5453"/>
        <v/>
      </c>
      <c r="AT459" s="5" t="str">
        <f t="shared" si="5453"/>
        <v/>
      </c>
      <c r="AU459" s="5" t="str">
        <f t="shared" si="5453"/>
        <v/>
      </c>
      <c r="AV459" s="5" t="str">
        <f t="shared" si="5453"/>
        <v/>
      </c>
      <c r="AW459" s="5" t="str">
        <f t="shared" si="5453"/>
        <v/>
      </c>
      <c r="AX459" s="5" t="str">
        <f t="shared" si="5454"/>
        <v/>
      </c>
      <c r="AY459" s="5" t="str">
        <f t="shared" si="5454"/>
        <v/>
      </c>
      <c r="AZ459" s="5" t="str">
        <f t="shared" si="5454"/>
        <v/>
      </c>
      <c r="BA459" s="5" t="str">
        <f t="shared" si="5454"/>
        <v/>
      </c>
      <c r="BB459" s="5" t="str">
        <f t="shared" si="5454"/>
        <v/>
      </c>
      <c r="BC459" s="5" t="str">
        <f t="shared" si="5454"/>
        <v/>
      </c>
      <c r="BD459" s="5" t="str">
        <f t="shared" si="5454"/>
        <v/>
      </c>
      <c r="BE459" s="5" t="str">
        <f t="shared" si="5454"/>
        <v/>
      </c>
      <c r="BF459" s="5" t="str">
        <f t="shared" si="5454"/>
        <v/>
      </c>
      <c r="BG459" s="5" t="str">
        <f t="shared" si="5454"/>
        <v/>
      </c>
      <c r="BH459" s="5" t="str">
        <f t="shared" si="5455"/>
        <v/>
      </c>
      <c r="BI459" s="5" t="str">
        <f t="shared" si="5455"/>
        <v/>
      </c>
      <c r="BJ459" s="5" t="str">
        <f t="shared" si="5455"/>
        <v/>
      </c>
      <c r="BK459" s="5" t="str">
        <f t="shared" si="5455"/>
        <v/>
      </c>
      <c r="BL459" s="5" t="str">
        <f t="shared" si="5455"/>
        <v/>
      </c>
      <c r="BM459" s="5" t="str">
        <f t="shared" si="5455"/>
        <v/>
      </c>
      <c r="BN459" s="5" t="str">
        <f t="shared" si="5455"/>
        <v/>
      </c>
      <c r="BO459" s="5" t="str">
        <f t="shared" si="5455"/>
        <v/>
      </c>
      <c r="BP459" s="5" t="str">
        <f t="shared" si="5455"/>
        <v/>
      </c>
      <c r="BQ459" s="5" t="str">
        <f t="shared" si="5455"/>
        <v/>
      </c>
      <c r="BR459" s="5"/>
      <c r="BT459" s="5" t="str">
        <f t="shared" si="5401"/>
        <v/>
      </c>
      <c r="BU459" s="5" t="str">
        <f t="shared" si="5402"/>
        <v/>
      </c>
      <c r="BV459" s="5" t="str">
        <f t="shared" si="5403"/>
        <v/>
      </c>
      <c r="BW459" s="5" t="str">
        <f t="shared" si="5404"/>
        <v/>
      </c>
      <c r="BX459" s="5" t="str">
        <f t="shared" si="5405"/>
        <v/>
      </c>
      <c r="BY459" s="5" t="str">
        <f t="shared" si="5406"/>
        <v/>
      </c>
      <c r="BZ459" s="5" t="str">
        <f t="shared" si="5407"/>
        <v/>
      </c>
      <c r="CA459" s="5" t="str">
        <f t="shared" si="5408"/>
        <v/>
      </c>
      <c r="CB459" s="5" t="str">
        <f t="shared" si="5409"/>
        <v/>
      </c>
      <c r="CC459" s="5" t="str">
        <f t="shared" si="5410"/>
        <v/>
      </c>
      <c r="CD459" s="5" t="str">
        <f t="shared" si="5411"/>
        <v/>
      </c>
      <c r="CE459" s="5" t="str">
        <f t="shared" si="5412"/>
        <v/>
      </c>
      <c r="CF459" s="5" t="str">
        <f t="shared" si="5413"/>
        <v/>
      </c>
      <c r="CG459" s="5" t="str">
        <f t="shared" si="5414"/>
        <v/>
      </c>
      <c r="CH459" s="5" t="str">
        <f t="shared" si="5415"/>
        <v/>
      </c>
      <c r="CI459" s="5" t="str">
        <f t="shared" si="5416"/>
        <v/>
      </c>
      <c r="CJ459" s="5" t="str">
        <f t="shared" si="5417"/>
        <v/>
      </c>
      <c r="CK459" s="5" t="str">
        <f t="shared" si="5418"/>
        <v/>
      </c>
      <c r="CL459" s="5" t="str">
        <f t="shared" si="5419"/>
        <v/>
      </c>
      <c r="CM459" s="5" t="str">
        <f t="shared" si="5420"/>
        <v/>
      </c>
      <c r="CN459" s="5" t="str">
        <f t="shared" si="5421"/>
        <v/>
      </c>
      <c r="CO459" s="5" t="str">
        <f t="shared" si="5422"/>
        <v/>
      </c>
      <c r="CP459" s="5" t="str">
        <f t="shared" si="5423"/>
        <v/>
      </c>
      <c r="CQ459" s="5" t="str">
        <f t="shared" si="5424"/>
        <v/>
      </c>
      <c r="CR459" s="5" t="str">
        <f t="shared" si="5425"/>
        <v/>
      </c>
      <c r="CS459" s="5" t="str">
        <f t="shared" si="5426"/>
        <v/>
      </c>
      <c r="CT459" s="5" t="str">
        <f t="shared" si="5427"/>
        <v/>
      </c>
      <c r="CU459" s="5" t="str">
        <f t="shared" si="5428"/>
        <v/>
      </c>
      <c r="CV459" s="5" t="str">
        <f t="shared" si="5429"/>
        <v/>
      </c>
      <c r="CW459" s="5" t="str">
        <f t="shared" si="5430"/>
        <v/>
      </c>
      <c r="CX459" s="5" t="str">
        <f t="shared" si="5431"/>
        <v/>
      </c>
      <c r="CY459" s="5" t="str">
        <f t="shared" si="5432"/>
        <v/>
      </c>
      <c r="CZ459" s="5" t="str">
        <f t="shared" si="5433"/>
        <v/>
      </c>
      <c r="DA459" s="5" t="str">
        <f t="shared" si="5434"/>
        <v/>
      </c>
      <c r="DB459" s="5" t="str">
        <f t="shared" si="5435"/>
        <v/>
      </c>
      <c r="DC459" s="5" t="str">
        <f t="shared" si="5436"/>
        <v/>
      </c>
      <c r="DD459" s="5" t="str">
        <f t="shared" si="5437"/>
        <v/>
      </c>
      <c r="DE459" s="5" t="str">
        <f t="shared" si="5438"/>
        <v/>
      </c>
      <c r="DF459" s="5" t="str">
        <f t="shared" si="5439"/>
        <v/>
      </c>
      <c r="DG459" s="5" t="str">
        <f t="shared" si="5440"/>
        <v/>
      </c>
      <c r="DH459" s="5" t="str">
        <f t="shared" si="5441"/>
        <v/>
      </c>
      <c r="DI459" s="5" t="str">
        <f t="shared" si="5442"/>
        <v/>
      </c>
      <c r="DJ459" s="5" t="str">
        <f t="shared" si="5443"/>
        <v/>
      </c>
      <c r="DK459" s="5" t="str">
        <f t="shared" si="5444"/>
        <v/>
      </c>
      <c r="DL459" s="5" t="str">
        <f t="shared" si="5445"/>
        <v/>
      </c>
      <c r="DM459" s="5" t="str">
        <f t="shared" si="5446"/>
        <v/>
      </c>
      <c r="DN459" s="5" t="str">
        <f t="shared" si="5447"/>
        <v/>
      </c>
      <c r="DO459" s="5" t="str">
        <f t="shared" si="5448"/>
        <v/>
      </c>
      <c r="DP459" s="5" t="str">
        <f t="shared" si="5449"/>
        <v/>
      </c>
      <c r="DQ459" s="5" t="str">
        <f t="shared" si="5390"/>
        <v/>
      </c>
    </row>
    <row r="460" spans="1:121" x14ac:dyDescent="0.25">
      <c r="A460">
        <v>459</v>
      </c>
      <c r="B460" s="5">
        <v>4066625</v>
      </c>
      <c r="C460" t="str">
        <f t="shared" si="5450"/>
        <v>Barclays Bank Delaware - Wilmington, DE</v>
      </c>
      <c r="D460" s="21" t="s">
        <v>1280</v>
      </c>
      <c r="E460" s="19" t="s">
        <v>3087</v>
      </c>
      <c r="F460" s="19" t="s">
        <v>3088</v>
      </c>
      <c r="G460" s="19"/>
      <c r="K460" s="27">
        <v>451</v>
      </c>
      <c r="L460" s="28" t="str">
        <f>IF(HLOOKUP('Peer Comparison Tool'!$E$6,StateDropdownData,K460+1,FALSE)=0,"",HLOOKUP('Peer Comparison Tool'!$E$6,StateDropdownData,K460+1,FALSE))</f>
        <v/>
      </c>
      <c r="M460" s="29" t="str">
        <f>IF(HLOOKUP('Peer Comparison Tool'!$E$6,[0]!DropdownData,K460+1,FALSE)=0,"",HLOOKUP('Peer Comparison Tool'!$E$6,[0]!DropdownData,K460+1,FALSE))</f>
        <v/>
      </c>
      <c r="N460" s="27">
        <v>451</v>
      </c>
      <c r="O460" s="28" t="str">
        <f>IF(HLOOKUP('Peer Comparison Tool'!$G$6,StateDropdownData,N460+1,FALSE)=0,"",HLOOKUP('Peer Comparison Tool'!$G$6,StateDropdownData,N460+1,FALSE))</f>
        <v/>
      </c>
      <c r="P460" s="29" t="str">
        <f>IF(HLOOKUP('Peer Comparison Tool'!$G$6,DropdownData,N460+1,FALSE)=0,"",HLOOKUP('Peer Comparison Tool'!$G$6,DropdownData,N460+1,FALSE))</f>
        <v/>
      </c>
      <c r="Q460" s="27">
        <v>451</v>
      </c>
      <c r="R460" s="28" t="str">
        <f>IF(HLOOKUP('Peer Comparison Tool'!$I$6,StateDropdownData,Q460+1,FALSE)=0,"",HLOOKUP('Peer Comparison Tool'!$I$6,StateDropdownData,Q460+1,FALSE))</f>
        <v/>
      </c>
      <c r="S460" s="29" t="str">
        <f>IF(HLOOKUP('Peer Comparison Tool'!$I$6,DropdownData,Q460+1,FALSE)=0,"",HLOOKUP('Peer Comparison Tool'!$I$6,DropdownData,Q460+1,FALSE))</f>
        <v/>
      </c>
      <c r="T460" s="5" t="str">
        <f t="shared" ref="T460:AC468" si="5456">IFERROR(IF(VLOOKUP(INDEX($L$2:$HEG$5,4,T$471+$Q460-1),$B$2:$F$5568,5,FALSE)=T$473,INDEX($L$2:$HEG$5,4,T$471+$Q460-1),""),"")</f>
        <v/>
      </c>
      <c r="U460" s="5" t="str">
        <f t="shared" si="5456"/>
        <v/>
      </c>
      <c r="V460" s="5" t="str">
        <f t="shared" si="5456"/>
        <v/>
      </c>
      <c r="W460" s="5" t="str">
        <f t="shared" si="5456"/>
        <v/>
      </c>
      <c r="X460" s="5" t="str">
        <f t="shared" si="5456"/>
        <v/>
      </c>
      <c r="Y460" s="5" t="str">
        <f t="shared" si="5456"/>
        <v/>
      </c>
      <c r="Z460" s="5" t="str">
        <f t="shared" si="5456"/>
        <v/>
      </c>
      <c r="AA460" s="5" t="str">
        <f t="shared" si="5456"/>
        <v/>
      </c>
      <c r="AB460" s="5" t="str">
        <f t="shared" si="5456"/>
        <v/>
      </c>
      <c r="AC460" s="5" t="str">
        <f t="shared" si="5456"/>
        <v/>
      </c>
      <c r="AD460" s="5" t="str">
        <f t="shared" ref="AD460:AM468" si="5457">IFERROR(IF(VLOOKUP(INDEX($L$2:$HEG$5,4,AD$471+$Q460-1),$B$2:$F$5568,5,FALSE)=AD$473,INDEX($L$2:$HEG$5,4,AD$471+$Q460-1),""),"")</f>
        <v/>
      </c>
      <c r="AE460" s="5" t="str">
        <f t="shared" si="5457"/>
        <v/>
      </c>
      <c r="AF460" s="5" t="str">
        <f t="shared" si="5457"/>
        <v/>
      </c>
      <c r="AG460" s="5" t="str">
        <f t="shared" si="5457"/>
        <v/>
      </c>
      <c r="AH460" s="5" t="str">
        <f t="shared" si="5457"/>
        <v/>
      </c>
      <c r="AI460" s="5" t="str">
        <f t="shared" si="5457"/>
        <v/>
      </c>
      <c r="AJ460" s="5" t="str">
        <f t="shared" si="5457"/>
        <v/>
      </c>
      <c r="AK460" s="5" t="str">
        <f t="shared" si="5457"/>
        <v/>
      </c>
      <c r="AL460" s="5" t="str">
        <f t="shared" si="5457"/>
        <v/>
      </c>
      <c r="AM460" s="5" t="str">
        <f t="shared" si="5457"/>
        <v/>
      </c>
      <c r="AN460" s="5" t="str">
        <f t="shared" ref="AN460:AW468" si="5458">IFERROR(IF(VLOOKUP(INDEX($L$2:$HEG$5,4,AN$471+$Q460-1),$B$2:$F$5568,5,FALSE)=AN$473,INDEX($L$2:$HEG$5,4,AN$471+$Q460-1),""),"")</f>
        <v/>
      </c>
      <c r="AO460" s="5" t="str">
        <f t="shared" si="5458"/>
        <v/>
      </c>
      <c r="AP460" s="5" t="str">
        <f t="shared" si="5458"/>
        <v/>
      </c>
      <c r="AQ460" s="5" t="str">
        <f t="shared" si="5458"/>
        <v/>
      </c>
      <c r="AR460" s="5" t="str">
        <f t="shared" si="5458"/>
        <v/>
      </c>
      <c r="AS460" s="5" t="str">
        <f t="shared" si="5458"/>
        <v/>
      </c>
      <c r="AT460" s="5" t="str">
        <f t="shared" si="5458"/>
        <v/>
      </c>
      <c r="AU460" s="5" t="str">
        <f t="shared" si="5458"/>
        <v/>
      </c>
      <c r="AV460" s="5" t="str">
        <f t="shared" si="5458"/>
        <v/>
      </c>
      <c r="AW460" s="5" t="str">
        <f t="shared" si="5458"/>
        <v/>
      </c>
      <c r="AX460" s="5" t="str">
        <f t="shared" ref="AX460:BG468" si="5459">IFERROR(IF(VLOOKUP(INDEX($L$2:$HEG$5,4,AX$471+$Q460-1),$B$2:$F$5568,5,FALSE)=AX$473,INDEX($L$2:$HEG$5,4,AX$471+$Q460-1),""),"")</f>
        <v/>
      </c>
      <c r="AY460" s="5" t="str">
        <f t="shared" si="5459"/>
        <v/>
      </c>
      <c r="AZ460" s="5" t="str">
        <f t="shared" si="5459"/>
        <v/>
      </c>
      <c r="BA460" s="5" t="str">
        <f t="shared" si="5459"/>
        <v/>
      </c>
      <c r="BB460" s="5" t="str">
        <f t="shared" si="5459"/>
        <v/>
      </c>
      <c r="BC460" s="5" t="str">
        <f t="shared" si="5459"/>
        <v/>
      </c>
      <c r="BD460" s="5" t="str">
        <f t="shared" si="5459"/>
        <v/>
      </c>
      <c r="BE460" s="5" t="str">
        <f t="shared" si="5459"/>
        <v/>
      </c>
      <c r="BF460" s="5" t="str">
        <f t="shared" si="5459"/>
        <v/>
      </c>
      <c r="BG460" s="5" t="str">
        <f t="shared" si="5459"/>
        <v/>
      </c>
      <c r="BH460" s="5" t="str">
        <f t="shared" ref="BH460:BQ468" si="5460">IFERROR(IF(VLOOKUP(INDEX($L$2:$HEG$5,4,BH$471+$Q460-1),$B$2:$F$5568,5,FALSE)=BH$473,INDEX($L$2:$HEG$5,4,BH$471+$Q460-1),""),"")</f>
        <v/>
      </c>
      <c r="BI460" s="5" t="str">
        <f t="shared" si="5460"/>
        <v/>
      </c>
      <c r="BJ460" s="5" t="str">
        <f t="shared" si="5460"/>
        <v/>
      </c>
      <c r="BK460" s="5" t="str">
        <f t="shared" si="5460"/>
        <v/>
      </c>
      <c r="BL460" s="5" t="str">
        <f t="shared" si="5460"/>
        <v/>
      </c>
      <c r="BM460" s="5" t="str">
        <f t="shared" si="5460"/>
        <v/>
      </c>
      <c r="BN460" s="5" t="str">
        <f t="shared" si="5460"/>
        <v/>
      </c>
      <c r="BO460" s="5" t="str">
        <f t="shared" si="5460"/>
        <v/>
      </c>
      <c r="BP460" s="5" t="str">
        <f t="shared" si="5460"/>
        <v/>
      </c>
      <c r="BQ460" s="5" t="str">
        <f t="shared" si="5460"/>
        <v/>
      </c>
      <c r="BR460" s="5"/>
      <c r="BT460" s="5" t="str">
        <f t="shared" si="5401"/>
        <v/>
      </c>
      <c r="BU460" s="5" t="str">
        <f t="shared" si="5402"/>
        <v/>
      </c>
      <c r="BV460" s="5" t="str">
        <f t="shared" si="5403"/>
        <v/>
      </c>
      <c r="BW460" s="5" t="str">
        <f t="shared" si="5404"/>
        <v/>
      </c>
      <c r="BX460" s="5" t="str">
        <f t="shared" si="5405"/>
        <v/>
      </c>
      <c r="BY460" s="5" t="str">
        <f t="shared" si="5406"/>
        <v/>
      </c>
      <c r="BZ460" s="5" t="str">
        <f t="shared" si="5407"/>
        <v/>
      </c>
      <c r="CA460" s="5" t="str">
        <f t="shared" si="5408"/>
        <v/>
      </c>
      <c r="CB460" s="5" t="str">
        <f t="shared" si="5409"/>
        <v/>
      </c>
      <c r="CC460" s="5" t="str">
        <f t="shared" si="5410"/>
        <v/>
      </c>
      <c r="CD460" s="5" t="str">
        <f t="shared" si="5411"/>
        <v/>
      </c>
      <c r="CE460" s="5" t="str">
        <f t="shared" si="5412"/>
        <v/>
      </c>
      <c r="CF460" s="5" t="str">
        <f t="shared" si="5413"/>
        <v/>
      </c>
      <c r="CG460" s="5" t="str">
        <f t="shared" si="5414"/>
        <v/>
      </c>
      <c r="CH460" s="5" t="str">
        <f t="shared" si="5415"/>
        <v/>
      </c>
      <c r="CI460" s="5" t="str">
        <f t="shared" si="5416"/>
        <v/>
      </c>
      <c r="CJ460" s="5" t="str">
        <f t="shared" si="5417"/>
        <v/>
      </c>
      <c r="CK460" s="5" t="str">
        <f t="shared" si="5418"/>
        <v/>
      </c>
      <c r="CL460" s="5" t="str">
        <f t="shared" si="5419"/>
        <v/>
      </c>
      <c r="CM460" s="5" t="str">
        <f t="shared" si="5420"/>
        <v/>
      </c>
      <c r="CN460" s="5" t="str">
        <f t="shared" si="5421"/>
        <v/>
      </c>
      <c r="CO460" s="5" t="str">
        <f t="shared" si="5422"/>
        <v/>
      </c>
      <c r="CP460" s="5" t="str">
        <f t="shared" si="5423"/>
        <v/>
      </c>
      <c r="CQ460" s="5" t="str">
        <f t="shared" si="5424"/>
        <v/>
      </c>
      <c r="CR460" s="5" t="str">
        <f t="shared" si="5425"/>
        <v/>
      </c>
      <c r="CS460" s="5" t="str">
        <f t="shared" si="5426"/>
        <v/>
      </c>
      <c r="CT460" s="5" t="str">
        <f t="shared" si="5427"/>
        <v/>
      </c>
      <c r="CU460" s="5" t="str">
        <f t="shared" si="5428"/>
        <v/>
      </c>
      <c r="CV460" s="5" t="str">
        <f t="shared" si="5429"/>
        <v/>
      </c>
      <c r="CW460" s="5" t="str">
        <f t="shared" si="5430"/>
        <v/>
      </c>
      <c r="CX460" s="5" t="str">
        <f t="shared" si="5431"/>
        <v/>
      </c>
      <c r="CY460" s="5" t="str">
        <f t="shared" si="5432"/>
        <v/>
      </c>
      <c r="CZ460" s="5" t="str">
        <f t="shared" si="5433"/>
        <v/>
      </c>
      <c r="DA460" s="5" t="str">
        <f t="shared" si="5434"/>
        <v/>
      </c>
      <c r="DB460" s="5" t="str">
        <f t="shared" si="5435"/>
        <v/>
      </c>
      <c r="DC460" s="5" t="str">
        <f t="shared" si="5436"/>
        <v/>
      </c>
      <c r="DD460" s="5" t="str">
        <f t="shared" si="5437"/>
        <v/>
      </c>
      <c r="DE460" s="5" t="str">
        <f t="shared" si="5438"/>
        <v/>
      </c>
      <c r="DF460" s="5" t="str">
        <f t="shared" si="5439"/>
        <v/>
      </c>
      <c r="DG460" s="5" t="str">
        <f t="shared" si="5440"/>
        <v/>
      </c>
      <c r="DH460" s="5" t="str">
        <f t="shared" si="5441"/>
        <v/>
      </c>
      <c r="DI460" s="5" t="str">
        <f t="shared" si="5442"/>
        <v/>
      </c>
      <c r="DJ460" s="5" t="str">
        <f t="shared" si="5443"/>
        <v/>
      </c>
      <c r="DK460" s="5" t="str">
        <f t="shared" si="5444"/>
        <v/>
      </c>
      <c r="DL460" s="5" t="str">
        <f t="shared" si="5445"/>
        <v/>
      </c>
      <c r="DM460" s="5" t="str">
        <f t="shared" si="5446"/>
        <v/>
      </c>
      <c r="DN460" s="5" t="str">
        <f t="shared" si="5447"/>
        <v/>
      </c>
      <c r="DO460" s="5" t="str">
        <f t="shared" si="5448"/>
        <v/>
      </c>
      <c r="DP460" s="5" t="str">
        <f t="shared" si="5449"/>
        <v/>
      </c>
      <c r="DQ460" s="5" t="str">
        <f t="shared" si="5390"/>
        <v/>
      </c>
    </row>
    <row r="461" spans="1:121" x14ac:dyDescent="0.25">
      <c r="A461">
        <v>460</v>
      </c>
      <c r="B461" s="5">
        <v>4214847</v>
      </c>
      <c r="C461" t="str">
        <f t="shared" si="5450"/>
        <v>Bessemer Trust Company of Delaware, National Association - Wilmington, DE</v>
      </c>
      <c r="D461" s="21" t="s">
        <v>2080</v>
      </c>
      <c r="E461" s="19" t="s">
        <v>3087</v>
      </c>
      <c r="F461" s="19" t="s">
        <v>3088</v>
      </c>
      <c r="G461" s="19"/>
      <c r="K461" s="27">
        <v>452</v>
      </c>
      <c r="L461" s="28" t="str">
        <f>IF(HLOOKUP('Peer Comparison Tool'!$E$6,StateDropdownData,K461+1,FALSE)=0,"",HLOOKUP('Peer Comparison Tool'!$E$6,StateDropdownData,K461+1,FALSE))</f>
        <v/>
      </c>
      <c r="M461" s="29" t="str">
        <f>IF(HLOOKUP('Peer Comparison Tool'!$E$6,[0]!DropdownData,K461+1,FALSE)=0,"",HLOOKUP('Peer Comparison Tool'!$E$6,[0]!DropdownData,K461+1,FALSE))</f>
        <v/>
      </c>
      <c r="N461" s="27">
        <v>452</v>
      </c>
      <c r="O461" s="28" t="str">
        <f>IF(HLOOKUP('Peer Comparison Tool'!$G$6,StateDropdownData,N461+1,FALSE)=0,"",HLOOKUP('Peer Comparison Tool'!$G$6,StateDropdownData,N461+1,FALSE))</f>
        <v/>
      </c>
      <c r="P461" s="29" t="str">
        <f>IF(HLOOKUP('Peer Comparison Tool'!$G$6,DropdownData,N461+1,FALSE)=0,"",HLOOKUP('Peer Comparison Tool'!$G$6,DropdownData,N461+1,FALSE))</f>
        <v/>
      </c>
      <c r="Q461" s="27">
        <v>452</v>
      </c>
      <c r="R461" s="28" t="str">
        <f>IF(HLOOKUP('Peer Comparison Tool'!$I$6,StateDropdownData,Q461+1,FALSE)=0,"",HLOOKUP('Peer Comparison Tool'!$I$6,StateDropdownData,Q461+1,FALSE))</f>
        <v/>
      </c>
      <c r="S461" s="29" t="str">
        <f>IF(HLOOKUP('Peer Comparison Tool'!$I$6,DropdownData,Q461+1,FALSE)=0,"",HLOOKUP('Peer Comparison Tool'!$I$6,DropdownData,Q461+1,FALSE))</f>
        <v/>
      </c>
      <c r="T461" s="5" t="str">
        <f t="shared" si="5456"/>
        <v/>
      </c>
      <c r="U461" s="5" t="str">
        <f t="shared" si="5456"/>
        <v/>
      </c>
      <c r="V461" s="5" t="str">
        <f t="shared" si="5456"/>
        <v/>
      </c>
      <c r="W461" s="5" t="str">
        <f t="shared" si="5456"/>
        <v/>
      </c>
      <c r="X461" s="5" t="str">
        <f t="shared" si="5456"/>
        <v/>
      </c>
      <c r="Y461" s="5" t="str">
        <f t="shared" si="5456"/>
        <v/>
      </c>
      <c r="Z461" s="5" t="str">
        <f t="shared" si="5456"/>
        <v/>
      </c>
      <c r="AA461" s="5" t="str">
        <f t="shared" si="5456"/>
        <v/>
      </c>
      <c r="AB461" s="5" t="str">
        <f t="shared" si="5456"/>
        <v/>
      </c>
      <c r="AC461" s="5" t="str">
        <f t="shared" si="5456"/>
        <v/>
      </c>
      <c r="AD461" s="5" t="str">
        <f t="shared" si="5457"/>
        <v/>
      </c>
      <c r="AE461" s="5" t="str">
        <f t="shared" si="5457"/>
        <v/>
      </c>
      <c r="AF461" s="5" t="str">
        <f t="shared" si="5457"/>
        <v/>
      </c>
      <c r="AG461" s="5" t="str">
        <f t="shared" si="5457"/>
        <v/>
      </c>
      <c r="AH461" s="5" t="str">
        <f t="shared" si="5457"/>
        <v/>
      </c>
      <c r="AI461" s="5" t="str">
        <f t="shared" si="5457"/>
        <v/>
      </c>
      <c r="AJ461" s="5" t="str">
        <f t="shared" si="5457"/>
        <v/>
      </c>
      <c r="AK461" s="5" t="str">
        <f t="shared" si="5457"/>
        <v/>
      </c>
      <c r="AL461" s="5" t="str">
        <f t="shared" si="5457"/>
        <v/>
      </c>
      <c r="AM461" s="5" t="str">
        <f t="shared" si="5457"/>
        <v/>
      </c>
      <c r="AN461" s="5" t="str">
        <f t="shared" si="5458"/>
        <v/>
      </c>
      <c r="AO461" s="5" t="str">
        <f t="shared" si="5458"/>
        <v/>
      </c>
      <c r="AP461" s="5" t="str">
        <f t="shared" si="5458"/>
        <v/>
      </c>
      <c r="AQ461" s="5" t="str">
        <f t="shared" si="5458"/>
        <v/>
      </c>
      <c r="AR461" s="5" t="str">
        <f t="shared" si="5458"/>
        <v/>
      </c>
      <c r="AS461" s="5" t="str">
        <f t="shared" si="5458"/>
        <v/>
      </c>
      <c r="AT461" s="5" t="str">
        <f t="shared" si="5458"/>
        <v/>
      </c>
      <c r="AU461" s="5" t="str">
        <f t="shared" si="5458"/>
        <v/>
      </c>
      <c r="AV461" s="5" t="str">
        <f t="shared" si="5458"/>
        <v/>
      </c>
      <c r="AW461" s="5" t="str">
        <f t="shared" si="5458"/>
        <v/>
      </c>
      <c r="AX461" s="5" t="str">
        <f t="shared" si="5459"/>
        <v/>
      </c>
      <c r="AY461" s="5" t="str">
        <f t="shared" si="5459"/>
        <v/>
      </c>
      <c r="AZ461" s="5" t="str">
        <f t="shared" si="5459"/>
        <v/>
      </c>
      <c r="BA461" s="5" t="str">
        <f t="shared" si="5459"/>
        <v/>
      </c>
      <c r="BB461" s="5" t="str">
        <f t="shared" si="5459"/>
        <v/>
      </c>
      <c r="BC461" s="5" t="str">
        <f t="shared" si="5459"/>
        <v/>
      </c>
      <c r="BD461" s="5" t="str">
        <f t="shared" si="5459"/>
        <v/>
      </c>
      <c r="BE461" s="5" t="str">
        <f t="shared" si="5459"/>
        <v/>
      </c>
      <c r="BF461" s="5" t="str">
        <f t="shared" si="5459"/>
        <v/>
      </c>
      <c r="BG461" s="5" t="str">
        <f t="shared" si="5459"/>
        <v/>
      </c>
      <c r="BH461" s="5" t="str">
        <f t="shared" si="5460"/>
        <v/>
      </c>
      <c r="BI461" s="5" t="str">
        <f t="shared" si="5460"/>
        <v/>
      </c>
      <c r="BJ461" s="5" t="str">
        <f t="shared" si="5460"/>
        <v/>
      </c>
      <c r="BK461" s="5" t="str">
        <f t="shared" si="5460"/>
        <v/>
      </c>
      <c r="BL461" s="5" t="str">
        <f t="shared" si="5460"/>
        <v/>
      </c>
      <c r="BM461" s="5" t="str">
        <f t="shared" si="5460"/>
        <v/>
      </c>
      <c r="BN461" s="5" t="str">
        <f t="shared" si="5460"/>
        <v/>
      </c>
      <c r="BO461" s="5" t="str">
        <f t="shared" si="5460"/>
        <v/>
      </c>
      <c r="BP461" s="5" t="str">
        <f t="shared" si="5460"/>
        <v/>
      </c>
      <c r="BQ461" s="5" t="str">
        <f t="shared" si="5460"/>
        <v/>
      </c>
      <c r="BR461" s="5"/>
      <c r="BT461" s="5" t="str">
        <f t="shared" si="5401"/>
        <v/>
      </c>
      <c r="BU461" s="5" t="str">
        <f t="shared" si="5402"/>
        <v/>
      </c>
      <c r="BV461" s="5" t="str">
        <f t="shared" si="5403"/>
        <v/>
      </c>
      <c r="BW461" s="5" t="str">
        <f t="shared" si="5404"/>
        <v/>
      </c>
      <c r="BX461" s="5" t="str">
        <f t="shared" si="5405"/>
        <v/>
      </c>
      <c r="BY461" s="5" t="str">
        <f t="shared" si="5406"/>
        <v/>
      </c>
      <c r="BZ461" s="5" t="str">
        <f t="shared" si="5407"/>
        <v/>
      </c>
      <c r="CA461" s="5" t="str">
        <f t="shared" si="5408"/>
        <v/>
      </c>
      <c r="CB461" s="5" t="str">
        <f t="shared" si="5409"/>
        <v/>
      </c>
      <c r="CC461" s="5" t="str">
        <f t="shared" si="5410"/>
        <v/>
      </c>
      <c r="CD461" s="5" t="str">
        <f t="shared" si="5411"/>
        <v/>
      </c>
      <c r="CE461" s="5" t="str">
        <f t="shared" si="5412"/>
        <v/>
      </c>
      <c r="CF461" s="5" t="str">
        <f t="shared" si="5413"/>
        <v/>
      </c>
      <c r="CG461" s="5" t="str">
        <f t="shared" si="5414"/>
        <v/>
      </c>
      <c r="CH461" s="5" t="str">
        <f t="shared" si="5415"/>
        <v/>
      </c>
      <c r="CI461" s="5" t="str">
        <f t="shared" si="5416"/>
        <v/>
      </c>
      <c r="CJ461" s="5" t="str">
        <f t="shared" si="5417"/>
        <v/>
      </c>
      <c r="CK461" s="5" t="str">
        <f t="shared" si="5418"/>
        <v/>
      </c>
      <c r="CL461" s="5" t="str">
        <f t="shared" si="5419"/>
        <v/>
      </c>
      <c r="CM461" s="5" t="str">
        <f t="shared" si="5420"/>
        <v/>
      </c>
      <c r="CN461" s="5" t="str">
        <f t="shared" si="5421"/>
        <v/>
      </c>
      <c r="CO461" s="5" t="str">
        <f t="shared" si="5422"/>
        <v/>
      </c>
      <c r="CP461" s="5" t="str">
        <f t="shared" si="5423"/>
        <v/>
      </c>
      <c r="CQ461" s="5" t="str">
        <f t="shared" si="5424"/>
        <v/>
      </c>
      <c r="CR461" s="5" t="str">
        <f t="shared" si="5425"/>
        <v/>
      </c>
      <c r="CS461" s="5" t="str">
        <f t="shared" si="5426"/>
        <v/>
      </c>
      <c r="CT461" s="5" t="str">
        <f t="shared" si="5427"/>
        <v/>
      </c>
      <c r="CU461" s="5" t="str">
        <f t="shared" si="5428"/>
        <v/>
      </c>
      <c r="CV461" s="5" t="str">
        <f t="shared" si="5429"/>
        <v/>
      </c>
      <c r="CW461" s="5" t="str">
        <f t="shared" si="5430"/>
        <v/>
      </c>
      <c r="CX461" s="5" t="str">
        <f t="shared" si="5431"/>
        <v/>
      </c>
      <c r="CY461" s="5" t="str">
        <f t="shared" si="5432"/>
        <v/>
      </c>
      <c r="CZ461" s="5" t="str">
        <f t="shared" si="5433"/>
        <v/>
      </c>
      <c r="DA461" s="5" t="str">
        <f t="shared" si="5434"/>
        <v/>
      </c>
      <c r="DB461" s="5" t="str">
        <f t="shared" si="5435"/>
        <v/>
      </c>
      <c r="DC461" s="5" t="str">
        <f t="shared" si="5436"/>
        <v/>
      </c>
      <c r="DD461" s="5" t="str">
        <f t="shared" si="5437"/>
        <v/>
      </c>
      <c r="DE461" s="5" t="str">
        <f t="shared" si="5438"/>
        <v/>
      </c>
      <c r="DF461" s="5" t="str">
        <f t="shared" si="5439"/>
        <v/>
      </c>
      <c r="DG461" s="5" t="str">
        <f t="shared" si="5440"/>
        <v/>
      </c>
      <c r="DH461" s="5" t="str">
        <f t="shared" si="5441"/>
        <v/>
      </c>
      <c r="DI461" s="5" t="str">
        <f t="shared" si="5442"/>
        <v/>
      </c>
      <c r="DJ461" s="5" t="str">
        <f t="shared" si="5443"/>
        <v/>
      </c>
      <c r="DK461" s="5" t="str">
        <f t="shared" si="5444"/>
        <v/>
      </c>
      <c r="DL461" s="5" t="str">
        <f t="shared" si="5445"/>
        <v/>
      </c>
      <c r="DM461" s="5" t="str">
        <f t="shared" si="5446"/>
        <v/>
      </c>
      <c r="DN461" s="5" t="str">
        <f t="shared" si="5447"/>
        <v/>
      </c>
      <c r="DO461" s="5" t="str">
        <f t="shared" si="5448"/>
        <v/>
      </c>
      <c r="DP461" s="5" t="str">
        <f t="shared" si="5449"/>
        <v/>
      </c>
      <c r="DQ461" s="5" t="str">
        <f t="shared" si="5390"/>
        <v/>
      </c>
    </row>
    <row r="462" spans="1:121" x14ac:dyDescent="0.25">
      <c r="A462">
        <v>461</v>
      </c>
      <c r="B462" s="5">
        <v>1010024</v>
      </c>
      <c r="C462" t="str">
        <f t="shared" si="5450"/>
        <v>BNY Mellon Trust of Delaware - Wilmington, DE</v>
      </c>
      <c r="D462" s="21" t="s">
        <v>2425</v>
      </c>
      <c r="E462" s="19" t="s">
        <v>3087</v>
      </c>
      <c r="F462" s="19" t="s">
        <v>3088</v>
      </c>
      <c r="G462" s="19"/>
      <c r="K462" s="27">
        <v>453</v>
      </c>
      <c r="L462" s="28" t="str">
        <f>IF(HLOOKUP('Peer Comparison Tool'!$E$6,StateDropdownData,K462+1,FALSE)=0,"",HLOOKUP('Peer Comparison Tool'!$E$6,StateDropdownData,K462+1,FALSE))</f>
        <v/>
      </c>
      <c r="M462" s="29" t="str">
        <f>IF(HLOOKUP('Peer Comparison Tool'!$E$6,[0]!DropdownData,K462+1,FALSE)=0,"",HLOOKUP('Peer Comparison Tool'!$E$6,[0]!DropdownData,K462+1,FALSE))</f>
        <v/>
      </c>
      <c r="N462" s="27">
        <v>453</v>
      </c>
      <c r="O462" s="28" t="str">
        <f>IF(HLOOKUP('Peer Comparison Tool'!$G$6,StateDropdownData,N462+1,FALSE)=0,"",HLOOKUP('Peer Comparison Tool'!$G$6,StateDropdownData,N462+1,FALSE))</f>
        <v/>
      </c>
      <c r="P462" s="29" t="str">
        <f>IF(HLOOKUP('Peer Comparison Tool'!$G$6,DropdownData,N462+1,FALSE)=0,"",HLOOKUP('Peer Comparison Tool'!$G$6,DropdownData,N462+1,FALSE))</f>
        <v/>
      </c>
      <c r="Q462" s="27">
        <v>453</v>
      </c>
      <c r="R462" s="28" t="str">
        <f>IF(HLOOKUP('Peer Comparison Tool'!$I$6,StateDropdownData,Q462+1,FALSE)=0,"",HLOOKUP('Peer Comparison Tool'!$I$6,StateDropdownData,Q462+1,FALSE))</f>
        <v/>
      </c>
      <c r="S462" s="29" t="str">
        <f>IF(HLOOKUP('Peer Comparison Tool'!$I$6,DropdownData,Q462+1,FALSE)=0,"",HLOOKUP('Peer Comparison Tool'!$I$6,DropdownData,Q462+1,FALSE))</f>
        <v/>
      </c>
      <c r="T462" s="5" t="str">
        <f t="shared" si="5456"/>
        <v/>
      </c>
      <c r="U462" s="5" t="str">
        <f t="shared" si="5456"/>
        <v/>
      </c>
      <c r="V462" s="5" t="str">
        <f t="shared" si="5456"/>
        <v/>
      </c>
      <c r="W462" s="5" t="str">
        <f t="shared" si="5456"/>
        <v/>
      </c>
      <c r="X462" s="5" t="str">
        <f t="shared" si="5456"/>
        <v/>
      </c>
      <c r="Y462" s="5" t="str">
        <f t="shared" si="5456"/>
        <v/>
      </c>
      <c r="Z462" s="5" t="str">
        <f t="shared" si="5456"/>
        <v/>
      </c>
      <c r="AA462" s="5" t="str">
        <f t="shared" si="5456"/>
        <v/>
      </c>
      <c r="AB462" s="5" t="str">
        <f t="shared" si="5456"/>
        <v/>
      </c>
      <c r="AC462" s="5" t="str">
        <f t="shared" si="5456"/>
        <v/>
      </c>
      <c r="AD462" s="5" t="str">
        <f t="shared" si="5457"/>
        <v/>
      </c>
      <c r="AE462" s="5" t="str">
        <f t="shared" si="5457"/>
        <v/>
      </c>
      <c r="AF462" s="5" t="str">
        <f t="shared" si="5457"/>
        <v/>
      </c>
      <c r="AG462" s="5" t="str">
        <f t="shared" si="5457"/>
        <v/>
      </c>
      <c r="AH462" s="5" t="str">
        <f t="shared" si="5457"/>
        <v/>
      </c>
      <c r="AI462" s="5" t="str">
        <f t="shared" si="5457"/>
        <v/>
      </c>
      <c r="AJ462" s="5" t="str">
        <f t="shared" si="5457"/>
        <v/>
      </c>
      <c r="AK462" s="5" t="str">
        <f t="shared" si="5457"/>
        <v/>
      </c>
      <c r="AL462" s="5" t="str">
        <f t="shared" si="5457"/>
        <v/>
      </c>
      <c r="AM462" s="5" t="str">
        <f t="shared" si="5457"/>
        <v/>
      </c>
      <c r="AN462" s="5" t="str">
        <f t="shared" si="5458"/>
        <v/>
      </c>
      <c r="AO462" s="5" t="str">
        <f t="shared" si="5458"/>
        <v/>
      </c>
      <c r="AP462" s="5" t="str">
        <f t="shared" si="5458"/>
        <v/>
      </c>
      <c r="AQ462" s="5" t="str">
        <f t="shared" si="5458"/>
        <v/>
      </c>
      <c r="AR462" s="5" t="str">
        <f t="shared" si="5458"/>
        <v/>
      </c>
      <c r="AS462" s="5" t="str">
        <f t="shared" si="5458"/>
        <v/>
      </c>
      <c r="AT462" s="5" t="str">
        <f t="shared" si="5458"/>
        <v/>
      </c>
      <c r="AU462" s="5" t="str">
        <f t="shared" si="5458"/>
        <v/>
      </c>
      <c r="AV462" s="5" t="str">
        <f t="shared" si="5458"/>
        <v/>
      </c>
      <c r="AW462" s="5" t="str">
        <f t="shared" si="5458"/>
        <v/>
      </c>
      <c r="AX462" s="5" t="str">
        <f t="shared" si="5459"/>
        <v/>
      </c>
      <c r="AY462" s="5" t="str">
        <f t="shared" si="5459"/>
        <v/>
      </c>
      <c r="AZ462" s="5" t="str">
        <f t="shared" si="5459"/>
        <v/>
      </c>
      <c r="BA462" s="5" t="str">
        <f t="shared" si="5459"/>
        <v/>
      </c>
      <c r="BB462" s="5" t="str">
        <f t="shared" si="5459"/>
        <v/>
      </c>
      <c r="BC462" s="5" t="str">
        <f t="shared" si="5459"/>
        <v/>
      </c>
      <c r="BD462" s="5" t="str">
        <f t="shared" si="5459"/>
        <v/>
      </c>
      <c r="BE462" s="5" t="str">
        <f t="shared" si="5459"/>
        <v/>
      </c>
      <c r="BF462" s="5" t="str">
        <f t="shared" si="5459"/>
        <v/>
      </c>
      <c r="BG462" s="5" t="str">
        <f t="shared" si="5459"/>
        <v/>
      </c>
      <c r="BH462" s="5" t="str">
        <f t="shared" si="5460"/>
        <v/>
      </c>
      <c r="BI462" s="5" t="str">
        <f t="shared" si="5460"/>
        <v/>
      </c>
      <c r="BJ462" s="5" t="str">
        <f t="shared" si="5460"/>
        <v/>
      </c>
      <c r="BK462" s="5" t="str">
        <f t="shared" si="5460"/>
        <v/>
      </c>
      <c r="BL462" s="5" t="str">
        <f t="shared" si="5460"/>
        <v/>
      </c>
      <c r="BM462" s="5" t="str">
        <f t="shared" si="5460"/>
        <v/>
      </c>
      <c r="BN462" s="5" t="str">
        <f t="shared" si="5460"/>
        <v/>
      </c>
      <c r="BO462" s="5" t="str">
        <f t="shared" si="5460"/>
        <v/>
      </c>
      <c r="BP462" s="5" t="str">
        <f t="shared" si="5460"/>
        <v/>
      </c>
      <c r="BQ462" s="5" t="str">
        <f t="shared" si="5460"/>
        <v/>
      </c>
      <c r="BR462" s="5"/>
      <c r="BT462" s="5" t="str">
        <f t="shared" si="5401"/>
        <v/>
      </c>
      <c r="BU462" s="5" t="str">
        <f t="shared" si="5402"/>
        <v/>
      </c>
      <c r="BV462" s="5" t="str">
        <f t="shared" si="5403"/>
        <v/>
      </c>
      <c r="BW462" s="5" t="str">
        <f t="shared" si="5404"/>
        <v/>
      </c>
      <c r="BX462" s="5" t="str">
        <f t="shared" si="5405"/>
        <v/>
      </c>
      <c r="BY462" s="5" t="str">
        <f t="shared" si="5406"/>
        <v/>
      </c>
      <c r="BZ462" s="5" t="str">
        <f t="shared" si="5407"/>
        <v/>
      </c>
      <c r="CA462" s="5" t="str">
        <f t="shared" si="5408"/>
        <v/>
      </c>
      <c r="CB462" s="5" t="str">
        <f t="shared" si="5409"/>
        <v/>
      </c>
      <c r="CC462" s="5" t="str">
        <f t="shared" si="5410"/>
        <v/>
      </c>
      <c r="CD462" s="5" t="str">
        <f t="shared" si="5411"/>
        <v/>
      </c>
      <c r="CE462" s="5" t="str">
        <f t="shared" si="5412"/>
        <v/>
      </c>
      <c r="CF462" s="5" t="str">
        <f t="shared" si="5413"/>
        <v/>
      </c>
      <c r="CG462" s="5" t="str">
        <f t="shared" si="5414"/>
        <v/>
      </c>
      <c r="CH462" s="5" t="str">
        <f t="shared" si="5415"/>
        <v/>
      </c>
      <c r="CI462" s="5" t="str">
        <f t="shared" si="5416"/>
        <v/>
      </c>
      <c r="CJ462" s="5" t="str">
        <f t="shared" si="5417"/>
        <v/>
      </c>
      <c r="CK462" s="5" t="str">
        <f t="shared" si="5418"/>
        <v/>
      </c>
      <c r="CL462" s="5" t="str">
        <f t="shared" si="5419"/>
        <v/>
      </c>
      <c r="CM462" s="5" t="str">
        <f t="shared" si="5420"/>
        <v/>
      </c>
      <c r="CN462" s="5" t="str">
        <f t="shared" si="5421"/>
        <v/>
      </c>
      <c r="CO462" s="5" t="str">
        <f t="shared" si="5422"/>
        <v/>
      </c>
      <c r="CP462" s="5" t="str">
        <f t="shared" si="5423"/>
        <v/>
      </c>
      <c r="CQ462" s="5" t="str">
        <f t="shared" si="5424"/>
        <v/>
      </c>
      <c r="CR462" s="5" t="str">
        <f t="shared" si="5425"/>
        <v/>
      </c>
      <c r="CS462" s="5" t="str">
        <f t="shared" si="5426"/>
        <v/>
      </c>
      <c r="CT462" s="5" t="str">
        <f t="shared" si="5427"/>
        <v/>
      </c>
      <c r="CU462" s="5" t="str">
        <f t="shared" si="5428"/>
        <v/>
      </c>
      <c r="CV462" s="5" t="str">
        <f t="shared" si="5429"/>
        <v/>
      </c>
      <c r="CW462" s="5" t="str">
        <f t="shared" si="5430"/>
        <v/>
      </c>
      <c r="CX462" s="5" t="str">
        <f t="shared" si="5431"/>
        <v/>
      </c>
      <c r="CY462" s="5" t="str">
        <f t="shared" si="5432"/>
        <v/>
      </c>
      <c r="CZ462" s="5" t="str">
        <f t="shared" si="5433"/>
        <v/>
      </c>
      <c r="DA462" s="5" t="str">
        <f t="shared" si="5434"/>
        <v/>
      </c>
      <c r="DB462" s="5" t="str">
        <f t="shared" si="5435"/>
        <v/>
      </c>
      <c r="DC462" s="5" t="str">
        <f t="shared" si="5436"/>
        <v/>
      </c>
      <c r="DD462" s="5" t="str">
        <f t="shared" si="5437"/>
        <v/>
      </c>
      <c r="DE462" s="5" t="str">
        <f t="shared" si="5438"/>
        <v/>
      </c>
      <c r="DF462" s="5" t="str">
        <f t="shared" si="5439"/>
        <v/>
      </c>
      <c r="DG462" s="5" t="str">
        <f t="shared" si="5440"/>
        <v/>
      </c>
      <c r="DH462" s="5" t="str">
        <f t="shared" si="5441"/>
        <v/>
      </c>
      <c r="DI462" s="5" t="str">
        <f t="shared" si="5442"/>
        <v/>
      </c>
      <c r="DJ462" s="5" t="str">
        <f t="shared" si="5443"/>
        <v/>
      </c>
      <c r="DK462" s="5" t="str">
        <f t="shared" si="5444"/>
        <v/>
      </c>
      <c r="DL462" s="5" t="str">
        <f t="shared" si="5445"/>
        <v/>
      </c>
      <c r="DM462" s="5" t="str">
        <f t="shared" si="5446"/>
        <v/>
      </c>
      <c r="DN462" s="5" t="str">
        <f t="shared" si="5447"/>
        <v/>
      </c>
      <c r="DO462" s="5" t="str">
        <f t="shared" si="5448"/>
        <v/>
      </c>
      <c r="DP462" s="5" t="str">
        <f t="shared" si="5449"/>
        <v/>
      </c>
      <c r="DQ462" s="5" t="str">
        <f t="shared" si="5390"/>
        <v/>
      </c>
    </row>
    <row r="463" spans="1:121" x14ac:dyDescent="0.25">
      <c r="A463">
        <v>462</v>
      </c>
      <c r="B463" s="5">
        <v>4072761</v>
      </c>
      <c r="C463" t="str">
        <f t="shared" si="5450"/>
        <v>Bridgeville Building &amp; Loan Association, Inc - Bridgeville, DE</v>
      </c>
      <c r="D463" s="21" t="s">
        <v>10816</v>
      </c>
      <c r="E463" s="19" t="s">
        <v>10822</v>
      </c>
      <c r="F463" s="19" t="s">
        <v>3088</v>
      </c>
      <c r="G463" s="19"/>
      <c r="K463" s="27">
        <v>454</v>
      </c>
      <c r="L463" s="28" t="str">
        <f>IF(HLOOKUP('Peer Comparison Tool'!$E$6,StateDropdownData,K463+1,FALSE)=0,"",HLOOKUP('Peer Comparison Tool'!$E$6,StateDropdownData,K463+1,FALSE))</f>
        <v/>
      </c>
      <c r="M463" s="29" t="str">
        <f>IF(HLOOKUP('Peer Comparison Tool'!$E$6,[0]!DropdownData,K463+1,FALSE)=0,"",HLOOKUP('Peer Comparison Tool'!$E$6,[0]!DropdownData,K463+1,FALSE))</f>
        <v/>
      </c>
      <c r="N463" s="27">
        <v>454</v>
      </c>
      <c r="O463" s="28" t="str">
        <f>IF(HLOOKUP('Peer Comparison Tool'!$G$6,StateDropdownData,N463+1,FALSE)=0,"",HLOOKUP('Peer Comparison Tool'!$G$6,StateDropdownData,N463+1,FALSE))</f>
        <v/>
      </c>
      <c r="P463" s="29" t="str">
        <f>IF(HLOOKUP('Peer Comparison Tool'!$G$6,DropdownData,N463+1,FALSE)=0,"",HLOOKUP('Peer Comparison Tool'!$G$6,DropdownData,N463+1,FALSE))</f>
        <v/>
      </c>
      <c r="Q463" s="27">
        <v>454</v>
      </c>
      <c r="R463" s="28" t="str">
        <f>IF(HLOOKUP('Peer Comparison Tool'!$I$6,StateDropdownData,Q463+1,FALSE)=0,"",HLOOKUP('Peer Comparison Tool'!$I$6,StateDropdownData,Q463+1,FALSE))</f>
        <v/>
      </c>
      <c r="S463" s="29" t="str">
        <f>IF(HLOOKUP('Peer Comparison Tool'!$I$6,DropdownData,Q463+1,FALSE)=0,"",HLOOKUP('Peer Comparison Tool'!$I$6,DropdownData,Q463+1,FALSE))</f>
        <v/>
      </c>
      <c r="T463" s="5" t="str">
        <f t="shared" si="5456"/>
        <v/>
      </c>
      <c r="U463" s="5" t="str">
        <f t="shared" si="5456"/>
        <v/>
      </c>
      <c r="V463" s="5" t="str">
        <f t="shared" si="5456"/>
        <v/>
      </c>
      <c r="W463" s="5" t="str">
        <f t="shared" si="5456"/>
        <v/>
      </c>
      <c r="X463" s="5" t="str">
        <f t="shared" si="5456"/>
        <v/>
      </c>
      <c r="Y463" s="5" t="str">
        <f t="shared" si="5456"/>
        <v/>
      </c>
      <c r="Z463" s="5" t="str">
        <f t="shared" si="5456"/>
        <v/>
      </c>
      <c r="AA463" s="5" t="str">
        <f t="shared" si="5456"/>
        <v/>
      </c>
      <c r="AB463" s="5" t="str">
        <f t="shared" si="5456"/>
        <v/>
      </c>
      <c r="AC463" s="5" t="str">
        <f t="shared" si="5456"/>
        <v/>
      </c>
      <c r="AD463" s="5" t="str">
        <f t="shared" si="5457"/>
        <v/>
      </c>
      <c r="AE463" s="5" t="str">
        <f t="shared" si="5457"/>
        <v/>
      </c>
      <c r="AF463" s="5" t="str">
        <f t="shared" si="5457"/>
        <v/>
      </c>
      <c r="AG463" s="5" t="str">
        <f t="shared" si="5457"/>
        <v/>
      </c>
      <c r="AH463" s="5" t="str">
        <f t="shared" si="5457"/>
        <v/>
      </c>
      <c r="AI463" s="5" t="str">
        <f t="shared" si="5457"/>
        <v/>
      </c>
      <c r="AJ463" s="5" t="str">
        <f t="shared" si="5457"/>
        <v/>
      </c>
      <c r="AK463" s="5" t="str">
        <f t="shared" si="5457"/>
        <v/>
      </c>
      <c r="AL463" s="5" t="str">
        <f t="shared" si="5457"/>
        <v/>
      </c>
      <c r="AM463" s="5" t="str">
        <f t="shared" si="5457"/>
        <v/>
      </c>
      <c r="AN463" s="5" t="str">
        <f t="shared" si="5458"/>
        <v/>
      </c>
      <c r="AO463" s="5" t="str">
        <f t="shared" si="5458"/>
        <v/>
      </c>
      <c r="AP463" s="5" t="str">
        <f t="shared" si="5458"/>
        <v/>
      </c>
      <c r="AQ463" s="5" t="str">
        <f t="shared" si="5458"/>
        <v/>
      </c>
      <c r="AR463" s="5" t="str">
        <f t="shared" si="5458"/>
        <v/>
      </c>
      <c r="AS463" s="5" t="str">
        <f t="shared" si="5458"/>
        <v/>
      </c>
      <c r="AT463" s="5" t="str">
        <f t="shared" si="5458"/>
        <v/>
      </c>
      <c r="AU463" s="5" t="str">
        <f t="shared" si="5458"/>
        <v/>
      </c>
      <c r="AV463" s="5" t="str">
        <f t="shared" si="5458"/>
        <v/>
      </c>
      <c r="AW463" s="5" t="str">
        <f t="shared" si="5458"/>
        <v/>
      </c>
      <c r="AX463" s="5" t="str">
        <f t="shared" si="5459"/>
        <v/>
      </c>
      <c r="AY463" s="5" t="str">
        <f t="shared" si="5459"/>
        <v/>
      </c>
      <c r="AZ463" s="5" t="str">
        <f t="shared" si="5459"/>
        <v/>
      </c>
      <c r="BA463" s="5" t="str">
        <f t="shared" si="5459"/>
        <v/>
      </c>
      <c r="BB463" s="5" t="str">
        <f t="shared" si="5459"/>
        <v/>
      </c>
      <c r="BC463" s="5" t="str">
        <f t="shared" si="5459"/>
        <v/>
      </c>
      <c r="BD463" s="5" t="str">
        <f t="shared" si="5459"/>
        <v/>
      </c>
      <c r="BE463" s="5" t="str">
        <f t="shared" si="5459"/>
        <v/>
      </c>
      <c r="BF463" s="5" t="str">
        <f t="shared" si="5459"/>
        <v/>
      </c>
      <c r="BG463" s="5" t="str">
        <f t="shared" si="5459"/>
        <v/>
      </c>
      <c r="BH463" s="5" t="str">
        <f t="shared" si="5460"/>
        <v/>
      </c>
      <c r="BI463" s="5" t="str">
        <f t="shared" si="5460"/>
        <v/>
      </c>
      <c r="BJ463" s="5" t="str">
        <f t="shared" si="5460"/>
        <v/>
      </c>
      <c r="BK463" s="5" t="str">
        <f t="shared" si="5460"/>
        <v/>
      </c>
      <c r="BL463" s="5" t="str">
        <f t="shared" si="5460"/>
        <v/>
      </c>
      <c r="BM463" s="5" t="str">
        <f t="shared" si="5460"/>
        <v/>
      </c>
      <c r="BN463" s="5" t="str">
        <f t="shared" si="5460"/>
        <v/>
      </c>
      <c r="BO463" s="5" t="str">
        <f t="shared" si="5460"/>
        <v/>
      </c>
      <c r="BP463" s="5" t="str">
        <f t="shared" si="5460"/>
        <v/>
      </c>
      <c r="BQ463" s="5" t="str">
        <f t="shared" si="5460"/>
        <v/>
      </c>
      <c r="BR463" s="5"/>
      <c r="BT463" s="5" t="str">
        <f t="shared" si="5401"/>
        <v/>
      </c>
      <c r="BU463" s="5" t="str">
        <f t="shared" si="5402"/>
        <v/>
      </c>
      <c r="BV463" s="5" t="str">
        <f t="shared" si="5403"/>
        <v/>
      </c>
      <c r="BW463" s="5" t="str">
        <f t="shared" si="5404"/>
        <v/>
      </c>
      <c r="BX463" s="5" t="str">
        <f t="shared" si="5405"/>
        <v/>
      </c>
      <c r="BY463" s="5" t="str">
        <f t="shared" si="5406"/>
        <v/>
      </c>
      <c r="BZ463" s="5" t="str">
        <f t="shared" si="5407"/>
        <v/>
      </c>
      <c r="CA463" s="5" t="str">
        <f t="shared" si="5408"/>
        <v/>
      </c>
      <c r="CB463" s="5" t="str">
        <f t="shared" si="5409"/>
        <v/>
      </c>
      <c r="CC463" s="5" t="str">
        <f t="shared" si="5410"/>
        <v/>
      </c>
      <c r="CD463" s="5" t="str">
        <f t="shared" si="5411"/>
        <v/>
      </c>
      <c r="CE463" s="5" t="str">
        <f t="shared" si="5412"/>
        <v/>
      </c>
      <c r="CF463" s="5" t="str">
        <f t="shared" si="5413"/>
        <v/>
      </c>
      <c r="CG463" s="5" t="str">
        <f t="shared" si="5414"/>
        <v/>
      </c>
      <c r="CH463" s="5" t="str">
        <f t="shared" si="5415"/>
        <v/>
      </c>
      <c r="CI463" s="5" t="str">
        <f t="shared" si="5416"/>
        <v/>
      </c>
      <c r="CJ463" s="5" t="str">
        <f t="shared" si="5417"/>
        <v/>
      </c>
      <c r="CK463" s="5" t="str">
        <f t="shared" si="5418"/>
        <v/>
      </c>
      <c r="CL463" s="5" t="str">
        <f t="shared" si="5419"/>
        <v/>
      </c>
      <c r="CM463" s="5" t="str">
        <f t="shared" si="5420"/>
        <v/>
      </c>
      <c r="CN463" s="5" t="str">
        <f t="shared" si="5421"/>
        <v/>
      </c>
      <c r="CO463" s="5" t="str">
        <f t="shared" si="5422"/>
        <v/>
      </c>
      <c r="CP463" s="5" t="str">
        <f t="shared" si="5423"/>
        <v/>
      </c>
      <c r="CQ463" s="5" t="str">
        <f t="shared" si="5424"/>
        <v/>
      </c>
      <c r="CR463" s="5" t="str">
        <f t="shared" si="5425"/>
        <v/>
      </c>
      <c r="CS463" s="5" t="str">
        <f t="shared" si="5426"/>
        <v/>
      </c>
      <c r="CT463" s="5" t="str">
        <f t="shared" si="5427"/>
        <v/>
      </c>
      <c r="CU463" s="5" t="str">
        <f t="shared" si="5428"/>
        <v/>
      </c>
      <c r="CV463" s="5" t="str">
        <f t="shared" si="5429"/>
        <v/>
      </c>
      <c r="CW463" s="5" t="str">
        <f t="shared" si="5430"/>
        <v/>
      </c>
      <c r="CX463" s="5" t="str">
        <f t="shared" si="5431"/>
        <v/>
      </c>
      <c r="CY463" s="5" t="str">
        <f t="shared" si="5432"/>
        <v/>
      </c>
      <c r="CZ463" s="5" t="str">
        <f t="shared" si="5433"/>
        <v/>
      </c>
      <c r="DA463" s="5" t="str">
        <f t="shared" si="5434"/>
        <v/>
      </c>
      <c r="DB463" s="5" t="str">
        <f t="shared" si="5435"/>
        <v/>
      </c>
      <c r="DC463" s="5" t="str">
        <f t="shared" si="5436"/>
        <v/>
      </c>
      <c r="DD463" s="5" t="str">
        <f t="shared" si="5437"/>
        <v/>
      </c>
      <c r="DE463" s="5" t="str">
        <f t="shared" si="5438"/>
        <v/>
      </c>
      <c r="DF463" s="5" t="str">
        <f t="shared" si="5439"/>
        <v/>
      </c>
      <c r="DG463" s="5" t="str">
        <f t="shared" si="5440"/>
        <v/>
      </c>
      <c r="DH463" s="5" t="str">
        <f t="shared" si="5441"/>
        <v/>
      </c>
      <c r="DI463" s="5" t="str">
        <f t="shared" si="5442"/>
        <v/>
      </c>
      <c r="DJ463" s="5" t="str">
        <f t="shared" si="5443"/>
        <v/>
      </c>
      <c r="DK463" s="5" t="str">
        <f t="shared" si="5444"/>
        <v/>
      </c>
      <c r="DL463" s="5" t="str">
        <f t="shared" si="5445"/>
        <v/>
      </c>
      <c r="DM463" s="5" t="str">
        <f t="shared" si="5446"/>
        <v/>
      </c>
      <c r="DN463" s="5" t="str">
        <f t="shared" si="5447"/>
        <v/>
      </c>
      <c r="DO463" s="5" t="str">
        <f t="shared" si="5448"/>
        <v/>
      </c>
      <c r="DP463" s="5" t="str">
        <f t="shared" si="5449"/>
        <v/>
      </c>
      <c r="DQ463" s="5" t="str">
        <f t="shared" si="5390"/>
        <v/>
      </c>
    </row>
    <row r="464" spans="1:121" x14ac:dyDescent="0.25">
      <c r="A464">
        <v>463</v>
      </c>
      <c r="B464" s="5">
        <v>4143301</v>
      </c>
      <c r="C464" t="str">
        <f t="shared" si="5450"/>
        <v>Brown Brothers Harriman Trust Company of Delaware, NA - Wilmington, DE</v>
      </c>
      <c r="D464" s="21" t="s">
        <v>9439</v>
      </c>
      <c r="E464" s="19" t="s">
        <v>3087</v>
      </c>
      <c r="F464" s="19" t="s">
        <v>3088</v>
      </c>
      <c r="G464" s="19"/>
      <c r="K464" s="27">
        <v>455</v>
      </c>
      <c r="L464" s="28" t="str">
        <f>IF(HLOOKUP('Peer Comparison Tool'!$E$6,StateDropdownData,K464+1,FALSE)=0,"",HLOOKUP('Peer Comparison Tool'!$E$6,StateDropdownData,K464+1,FALSE))</f>
        <v/>
      </c>
      <c r="M464" s="29" t="str">
        <f>IF(HLOOKUP('Peer Comparison Tool'!$E$6,[0]!DropdownData,K464+1,FALSE)=0,"",HLOOKUP('Peer Comparison Tool'!$E$6,[0]!DropdownData,K464+1,FALSE))</f>
        <v/>
      </c>
      <c r="N464" s="27">
        <v>455</v>
      </c>
      <c r="O464" s="28" t="str">
        <f>IF(HLOOKUP('Peer Comparison Tool'!$G$6,StateDropdownData,N464+1,FALSE)=0,"",HLOOKUP('Peer Comparison Tool'!$G$6,StateDropdownData,N464+1,FALSE))</f>
        <v/>
      </c>
      <c r="P464" s="29" t="str">
        <f>IF(HLOOKUP('Peer Comparison Tool'!$G$6,DropdownData,N464+1,FALSE)=0,"",HLOOKUP('Peer Comparison Tool'!$G$6,DropdownData,N464+1,FALSE))</f>
        <v/>
      </c>
      <c r="Q464" s="27">
        <v>455</v>
      </c>
      <c r="R464" s="28" t="str">
        <f>IF(HLOOKUP('Peer Comparison Tool'!$I$6,StateDropdownData,Q464+1,FALSE)=0,"",HLOOKUP('Peer Comparison Tool'!$I$6,StateDropdownData,Q464+1,FALSE))</f>
        <v/>
      </c>
      <c r="S464" s="29" t="str">
        <f>IF(HLOOKUP('Peer Comparison Tool'!$I$6,DropdownData,Q464+1,FALSE)=0,"",HLOOKUP('Peer Comparison Tool'!$I$6,DropdownData,Q464+1,FALSE))</f>
        <v/>
      </c>
      <c r="T464" s="5" t="str">
        <f t="shared" si="5456"/>
        <v/>
      </c>
      <c r="U464" s="5" t="str">
        <f t="shared" si="5456"/>
        <v/>
      </c>
      <c r="V464" s="5" t="str">
        <f t="shared" si="5456"/>
        <v/>
      </c>
      <c r="W464" s="5" t="str">
        <f t="shared" si="5456"/>
        <v/>
      </c>
      <c r="X464" s="5" t="str">
        <f t="shared" si="5456"/>
        <v/>
      </c>
      <c r="Y464" s="5" t="str">
        <f t="shared" si="5456"/>
        <v/>
      </c>
      <c r="Z464" s="5" t="str">
        <f t="shared" si="5456"/>
        <v/>
      </c>
      <c r="AA464" s="5" t="str">
        <f t="shared" si="5456"/>
        <v/>
      </c>
      <c r="AB464" s="5" t="str">
        <f t="shared" si="5456"/>
        <v/>
      </c>
      <c r="AC464" s="5" t="str">
        <f t="shared" si="5456"/>
        <v/>
      </c>
      <c r="AD464" s="5" t="str">
        <f t="shared" si="5457"/>
        <v/>
      </c>
      <c r="AE464" s="5" t="str">
        <f t="shared" si="5457"/>
        <v/>
      </c>
      <c r="AF464" s="5" t="str">
        <f t="shared" si="5457"/>
        <v/>
      </c>
      <c r="AG464" s="5" t="str">
        <f t="shared" si="5457"/>
        <v/>
      </c>
      <c r="AH464" s="5" t="str">
        <f t="shared" si="5457"/>
        <v/>
      </c>
      <c r="AI464" s="5" t="str">
        <f t="shared" si="5457"/>
        <v/>
      </c>
      <c r="AJ464" s="5" t="str">
        <f t="shared" si="5457"/>
        <v/>
      </c>
      <c r="AK464" s="5" t="str">
        <f t="shared" si="5457"/>
        <v/>
      </c>
      <c r="AL464" s="5" t="str">
        <f t="shared" si="5457"/>
        <v/>
      </c>
      <c r="AM464" s="5" t="str">
        <f t="shared" si="5457"/>
        <v/>
      </c>
      <c r="AN464" s="5" t="str">
        <f t="shared" si="5458"/>
        <v/>
      </c>
      <c r="AO464" s="5" t="str">
        <f t="shared" si="5458"/>
        <v/>
      </c>
      <c r="AP464" s="5" t="str">
        <f t="shared" si="5458"/>
        <v/>
      </c>
      <c r="AQ464" s="5" t="str">
        <f t="shared" si="5458"/>
        <v/>
      </c>
      <c r="AR464" s="5" t="str">
        <f t="shared" si="5458"/>
        <v/>
      </c>
      <c r="AS464" s="5" t="str">
        <f t="shared" si="5458"/>
        <v/>
      </c>
      <c r="AT464" s="5" t="str">
        <f t="shared" si="5458"/>
        <v/>
      </c>
      <c r="AU464" s="5" t="str">
        <f t="shared" si="5458"/>
        <v/>
      </c>
      <c r="AV464" s="5" t="str">
        <f t="shared" si="5458"/>
        <v/>
      </c>
      <c r="AW464" s="5" t="str">
        <f t="shared" si="5458"/>
        <v/>
      </c>
      <c r="AX464" s="5" t="str">
        <f t="shared" si="5459"/>
        <v/>
      </c>
      <c r="AY464" s="5" t="str">
        <f t="shared" si="5459"/>
        <v/>
      </c>
      <c r="AZ464" s="5" t="str">
        <f t="shared" si="5459"/>
        <v/>
      </c>
      <c r="BA464" s="5" t="str">
        <f t="shared" si="5459"/>
        <v/>
      </c>
      <c r="BB464" s="5" t="str">
        <f t="shared" si="5459"/>
        <v/>
      </c>
      <c r="BC464" s="5" t="str">
        <f t="shared" si="5459"/>
        <v/>
      </c>
      <c r="BD464" s="5" t="str">
        <f t="shared" si="5459"/>
        <v/>
      </c>
      <c r="BE464" s="5" t="str">
        <f t="shared" si="5459"/>
        <v/>
      </c>
      <c r="BF464" s="5" t="str">
        <f t="shared" si="5459"/>
        <v/>
      </c>
      <c r="BG464" s="5" t="str">
        <f t="shared" si="5459"/>
        <v/>
      </c>
      <c r="BH464" s="5" t="str">
        <f t="shared" si="5460"/>
        <v/>
      </c>
      <c r="BI464" s="5" t="str">
        <f t="shared" si="5460"/>
        <v/>
      </c>
      <c r="BJ464" s="5" t="str">
        <f t="shared" si="5460"/>
        <v/>
      </c>
      <c r="BK464" s="5" t="str">
        <f t="shared" si="5460"/>
        <v/>
      </c>
      <c r="BL464" s="5" t="str">
        <f t="shared" si="5460"/>
        <v/>
      </c>
      <c r="BM464" s="5" t="str">
        <f t="shared" si="5460"/>
        <v/>
      </c>
      <c r="BN464" s="5" t="str">
        <f t="shared" si="5460"/>
        <v/>
      </c>
      <c r="BO464" s="5" t="str">
        <f t="shared" si="5460"/>
        <v/>
      </c>
      <c r="BP464" s="5" t="str">
        <f t="shared" si="5460"/>
        <v/>
      </c>
      <c r="BQ464" s="5" t="str">
        <f t="shared" si="5460"/>
        <v/>
      </c>
      <c r="BR464" s="5"/>
      <c r="BT464" s="5" t="str">
        <f t="shared" si="5401"/>
        <v/>
      </c>
      <c r="BU464" s="5" t="str">
        <f t="shared" si="5402"/>
        <v/>
      </c>
      <c r="BV464" s="5" t="str">
        <f t="shared" si="5403"/>
        <v/>
      </c>
      <c r="BW464" s="5" t="str">
        <f t="shared" si="5404"/>
        <v/>
      </c>
      <c r="BX464" s="5" t="str">
        <f t="shared" si="5405"/>
        <v/>
      </c>
      <c r="BY464" s="5" t="str">
        <f t="shared" si="5406"/>
        <v/>
      </c>
      <c r="BZ464" s="5" t="str">
        <f t="shared" si="5407"/>
        <v/>
      </c>
      <c r="CA464" s="5" t="str">
        <f t="shared" si="5408"/>
        <v/>
      </c>
      <c r="CB464" s="5" t="str">
        <f t="shared" si="5409"/>
        <v/>
      </c>
      <c r="CC464" s="5" t="str">
        <f t="shared" si="5410"/>
        <v/>
      </c>
      <c r="CD464" s="5" t="str">
        <f t="shared" si="5411"/>
        <v/>
      </c>
      <c r="CE464" s="5" t="str">
        <f t="shared" si="5412"/>
        <v/>
      </c>
      <c r="CF464" s="5" t="str">
        <f t="shared" si="5413"/>
        <v/>
      </c>
      <c r="CG464" s="5" t="str">
        <f t="shared" si="5414"/>
        <v/>
      </c>
      <c r="CH464" s="5" t="str">
        <f t="shared" si="5415"/>
        <v/>
      </c>
      <c r="CI464" s="5" t="str">
        <f t="shared" si="5416"/>
        <v/>
      </c>
      <c r="CJ464" s="5" t="str">
        <f t="shared" si="5417"/>
        <v/>
      </c>
      <c r="CK464" s="5" t="str">
        <f t="shared" si="5418"/>
        <v/>
      </c>
      <c r="CL464" s="5" t="str">
        <f t="shared" si="5419"/>
        <v/>
      </c>
      <c r="CM464" s="5" t="str">
        <f t="shared" si="5420"/>
        <v/>
      </c>
      <c r="CN464" s="5" t="str">
        <f t="shared" si="5421"/>
        <v/>
      </c>
      <c r="CO464" s="5" t="str">
        <f t="shared" si="5422"/>
        <v/>
      </c>
      <c r="CP464" s="5" t="str">
        <f t="shared" si="5423"/>
        <v/>
      </c>
      <c r="CQ464" s="5" t="str">
        <f t="shared" si="5424"/>
        <v/>
      </c>
      <c r="CR464" s="5" t="str">
        <f t="shared" si="5425"/>
        <v/>
      </c>
      <c r="CS464" s="5" t="str">
        <f t="shared" si="5426"/>
        <v/>
      </c>
      <c r="CT464" s="5" t="str">
        <f t="shared" si="5427"/>
        <v/>
      </c>
      <c r="CU464" s="5" t="str">
        <f t="shared" si="5428"/>
        <v/>
      </c>
      <c r="CV464" s="5" t="str">
        <f t="shared" si="5429"/>
        <v/>
      </c>
      <c r="CW464" s="5" t="str">
        <f t="shared" si="5430"/>
        <v/>
      </c>
      <c r="CX464" s="5" t="str">
        <f t="shared" si="5431"/>
        <v/>
      </c>
      <c r="CY464" s="5" t="str">
        <f t="shared" si="5432"/>
        <v/>
      </c>
      <c r="CZ464" s="5" t="str">
        <f t="shared" si="5433"/>
        <v/>
      </c>
      <c r="DA464" s="5" t="str">
        <f t="shared" si="5434"/>
        <v/>
      </c>
      <c r="DB464" s="5" t="str">
        <f t="shared" si="5435"/>
        <v/>
      </c>
      <c r="DC464" s="5" t="str">
        <f t="shared" si="5436"/>
        <v/>
      </c>
      <c r="DD464" s="5" t="str">
        <f t="shared" si="5437"/>
        <v/>
      </c>
      <c r="DE464" s="5" t="str">
        <f t="shared" si="5438"/>
        <v/>
      </c>
      <c r="DF464" s="5" t="str">
        <f t="shared" si="5439"/>
        <v/>
      </c>
      <c r="DG464" s="5" t="str">
        <f t="shared" si="5440"/>
        <v/>
      </c>
      <c r="DH464" s="5" t="str">
        <f t="shared" si="5441"/>
        <v/>
      </c>
      <c r="DI464" s="5" t="str">
        <f t="shared" si="5442"/>
        <v/>
      </c>
      <c r="DJ464" s="5" t="str">
        <f t="shared" si="5443"/>
        <v/>
      </c>
      <c r="DK464" s="5" t="str">
        <f t="shared" si="5444"/>
        <v/>
      </c>
      <c r="DL464" s="5" t="str">
        <f t="shared" si="5445"/>
        <v/>
      </c>
      <c r="DM464" s="5" t="str">
        <f t="shared" si="5446"/>
        <v/>
      </c>
      <c r="DN464" s="5" t="str">
        <f t="shared" si="5447"/>
        <v/>
      </c>
      <c r="DO464" s="5" t="str">
        <f t="shared" si="5448"/>
        <v/>
      </c>
      <c r="DP464" s="5" t="str">
        <f t="shared" si="5449"/>
        <v/>
      </c>
      <c r="DQ464" s="5" t="str">
        <f t="shared" si="5390"/>
        <v/>
      </c>
    </row>
    <row r="465" spans="1:121" x14ac:dyDescent="0.25">
      <c r="A465">
        <v>464</v>
      </c>
      <c r="B465" s="5">
        <v>1009536</v>
      </c>
      <c r="C465" t="str">
        <f t="shared" si="5450"/>
        <v>Citicorp Trust Delaware, National Association - Greenville, DE</v>
      </c>
      <c r="D465" s="21" t="s">
        <v>2085</v>
      </c>
      <c r="E465" s="19" t="s">
        <v>3090</v>
      </c>
      <c r="F465" s="19" t="s">
        <v>3088</v>
      </c>
      <c r="G465" s="19"/>
      <c r="K465" s="27">
        <v>456</v>
      </c>
      <c r="L465" s="28" t="str">
        <f>IF(HLOOKUP('Peer Comparison Tool'!$E$6,StateDropdownData,K465+1,FALSE)=0,"",HLOOKUP('Peer Comparison Tool'!$E$6,StateDropdownData,K465+1,FALSE))</f>
        <v/>
      </c>
      <c r="M465" s="29" t="str">
        <f>IF(HLOOKUP('Peer Comparison Tool'!$E$6,[0]!DropdownData,K465+1,FALSE)=0,"",HLOOKUP('Peer Comparison Tool'!$E$6,[0]!DropdownData,K465+1,FALSE))</f>
        <v/>
      </c>
      <c r="N465" s="27">
        <v>456</v>
      </c>
      <c r="O465" s="28" t="str">
        <f>IF(HLOOKUP('Peer Comparison Tool'!$G$6,StateDropdownData,N465+1,FALSE)=0,"",HLOOKUP('Peer Comparison Tool'!$G$6,StateDropdownData,N465+1,FALSE))</f>
        <v/>
      </c>
      <c r="P465" s="29" t="str">
        <f>IF(HLOOKUP('Peer Comparison Tool'!$G$6,DropdownData,N465+1,FALSE)=0,"",HLOOKUP('Peer Comparison Tool'!$G$6,DropdownData,N465+1,FALSE))</f>
        <v/>
      </c>
      <c r="Q465" s="27">
        <v>456</v>
      </c>
      <c r="R465" s="28" t="str">
        <f>IF(HLOOKUP('Peer Comparison Tool'!$I$6,StateDropdownData,Q465+1,FALSE)=0,"",HLOOKUP('Peer Comparison Tool'!$I$6,StateDropdownData,Q465+1,FALSE))</f>
        <v/>
      </c>
      <c r="S465" s="29" t="str">
        <f>IF(HLOOKUP('Peer Comparison Tool'!$I$6,DropdownData,Q465+1,FALSE)=0,"",HLOOKUP('Peer Comparison Tool'!$I$6,DropdownData,Q465+1,FALSE))</f>
        <v/>
      </c>
      <c r="T465" s="5" t="str">
        <f t="shared" si="5456"/>
        <v/>
      </c>
      <c r="U465" s="5" t="str">
        <f t="shared" si="5456"/>
        <v/>
      </c>
      <c r="V465" s="5" t="str">
        <f t="shared" si="5456"/>
        <v/>
      </c>
      <c r="W465" s="5" t="str">
        <f t="shared" si="5456"/>
        <v/>
      </c>
      <c r="X465" s="5" t="str">
        <f t="shared" si="5456"/>
        <v/>
      </c>
      <c r="Y465" s="5" t="str">
        <f t="shared" si="5456"/>
        <v/>
      </c>
      <c r="Z465" s="5" t="str">
        <f t="shared" si="5456"/>
        <v/>
      </c>
      <c r="AA465" s="5" t="str">
        <f t="shared" si="5456"/>
        <v/>
      </c>
      <c r="AB465" s="5" t="str">
        <f t="shared" si="5456"/>
        <v/>
      </c>
      <c r="AC465" s="5" t="str">
        <f t="shared" si="5456"/>
        <v/>
      </c>
      <c r="AD465" s="5" t="str">
        <f t="shared" si="5457"/>
        <v/>
      </c>
      <c r="AE465" s="5" t="str">
        <f t="shared" si="5457"/>
        <v/>
      </c>
      <c r="AF465" s="5" t="str">
        <f t="shared" si="5457"/>
        <v/>
      </c>
      <c r="AG465" s="5" t="str">
        <f t="shared" si="5457"/>
        <v/>
      </c>
      <c r="AH465" s="5" t="str">
        <f t="shared" si="5457"/>
        <v/>
      </c>
      <c r="AI465" s="5" t="str">
        <f t="shared" si="5457"/>
        <v/>
      </c>
      <c r="AJ465" s="5" t="str">
        <f t="shared" si="5457"/>
        <v/>
      </c>
      <c r="AK465" s="5" t="str">
        <f t="shared" si="5457"/>
        <v/>
      </c>
      <c r="AL465" s="5" t="str">
        <f t="shared" si="5457"/>
        <v/>
      </c>
      <c r="AM465" s="5" t="str">
        <f t="shared" si="5457"/>
        <v/>
      </c>
      <c r="AN465" s="5" t="str">
        <f t="shared" si="5458"/>
        <v/>
      </c>
      <c r="AO465" s="5" t="str">
        <f t="shared" si="5458"/>
        <v/>
      </c>
      <c r="AP465" s="5" t="str">
        <f t="shared" si="5458"/>
        <v/>
      </c>
      <c r="AQ465" s="5" t="str">
        <f t="shared" si="5458"/>
        <v/>
      </c>
      <c r="AR465" s="5" t="str">
        <f t="shared" si="5458"/>
        <v/>
      </c>
      <c r="AS465" s="5" t="str">
        <f t="shared" si="5458"/>
        <v/>
      </c>
      <c r="AT465" s="5" t="str">
        <f t="shared" si="5458"/>
        <v/>
      </c>
      <c r="AU465" s="5" t="str">
        <f t="shared" si="5458"/>
        <v/>
      </c>
      <c r="AV465" s="5" t="str">
        <f t="shared" si="5458"/>
        <v/>
      </c>
      <c r="AW465" s="5" t="str">
        <f t="shared" si="5458"/>
        <v/>
      </c>
      <c r="AX465" s="5" t="str">
        <f t="shared" si="5459"/>
        <v/>
      </c>
      <c r="AY465" s="5" t="str">
        <f t="shared" si="5459"/>
        <v/>
      </c>
      <c r="AZ465" s="5" t="str">
        <f t="shared" si="5459"/>
        <v/>
      </c>
      <c r="BA465" s="5" t="str">
        <f t="shared" si="5459"/>
        <v/>
      </c>
      <c r="BB465" s="5" t="str">
        <f t="shared" si="5459"/>
        <v/>
      </c>
      <c r="BC465" s="5" t="str">
        <f t="shared" si="5459"/>
        <v/>
      </c>
      <c r="BD465" s="5" t="str">
        <f t="shared" si="5459"/>
        <v/>
      </c>
      <c r="BE465" s="5" t="str">
        <f t="shared" si="5459"/>
        <v/>
      </c>
      <c r="BF465" s="5" t="str">
        <f t="shared" si="5459"/>
        <v/>
      </c>
      <c r="BG465" s="5" t="str">
        <f t="shared" si="5459"/>
        <v/>
      </c>
      <c r="BH465" s="5" t="str">
        <f t="shared" si="5460"/>
        <v/>
      </c>
      <c r="BI465" s="5" t="str">
        <f t="shared" si="5460"/>
        <v/>
      </c>
      <c r="BJ465" s="5" t="str">
        <f t="shared" si="5460"/>
        <v/>
      </c>
      <c r="BK465" s="5" t="str">
        <f t="shared" si="5460"/>
        <v/>
      </c>
      <c r="BL465" s="5" t="str">
        <f t="shared" si="5460"/>
        <v/>
      </c>
      <c r="BM465" s="5" t="str">
        <f t="shared" si="5460"/>
        <v/>
      </c>
      <c r="BN465" s="5" t="str">
        <f t="shared" si="5460"/>
        <v/>
      </c>
      <c r="BO465" s="5" t="str">
        <f t="shared" si="5460"/>
        <v/>
      </c>
      <c r="BP465" s="5" t="str">
        <f t="shared" si="5460"/>
        <v/>
      </c>
      <c r="BQ465" s="5" t="str">
        <f t="shared" si="5460"/>
        <v/>
      </c>
      <c r="BR465" s="5"/>
      <c r="BT465" s="5" t="str">
        <f t="shared" si="5401"/>
        <v/>
      </c>
      <c r="BU465" s="5" t="str">
        <f t="shared" si="5402"/>
        <v/>
      </c>
      <c r="BV465" s="5" t="str">
        <f t="shared" si="5403"/>
        <v/>
      </c>
      <c r="BW465" s="5" t="str">
        <f t="shared" si="5404"/>
        <v/>
      </c>
      <c r="BX465" s="5" t="str">
        <f t="shared" si="5405"/>
        <v/>
      </c>
      <c r="BY465" s="5" t="str">
        <f t="shared" si="5406"/>
        <v/>
      </c>
      <c r="BZ465" s="5" t="str">
        <f t="shared" si="5407"/>
        <v/>
      </c>
      <c r="CA465" s="5" t="str">
        <f t="shared" si="5408"/>
        <v/>
      </c>
      <c r="CB465" s="5" t="str">
        <f t="shared" si="5409"/>
        <v/>
      </c>
      <c r="CC465" s="5" t="str">
        <f t="shared" si="5410"/>
        <v/>
      </c>
      <c r="CD465" s="5" t="str">
        <f t="shared" si="5411"/>
        <v/>
      </c>
      <c r="CE465" s="5" t="str">
        <f t="shared" si="5412"/>
        <v/>
      </c>
      <c r="CF465" s="5" t="str">
        <f t="shared" si="5413"/>
        <v/>
      </c>
      <c r="CG465" s="5" t="str">
        <f t="shared" si="5414"/>
        <v/>
      </c>
      <c r="CH465" s="5" t="str">
        <f t="shared" si="5415"/>
        <v/>
      </c>
      <c r="CI465" s="5" t="str">
        <f t="shared" si="5416"/>
        <v/>
      </c>
      <c r="CJ465" s="5" t="str">
        <f t="shared" si="5417"/>
        <v/>
      </c>
      <c r="CK465" s="5" t="str">
        <f t="shared" si="5418"/>
        <v/>
      </c>
      <c r="CL465" s="5" t="str">
        <f t="shared" si="5419"/>
        <v/>
      </c>
      <c r="CM465" s="5" t="str">
        <f t="shared" si="5420"/>
        <v/>
      </c>
      <c r="CN465" s="5" t="str">
        <f t="shared" si="5421"/>
        <v/>
      </c>
      <c r="CO465" s="5" t="str">
        <f t="shared" si="5422"/>
        <v/>
      </c>
      <c r="CP465" s="5" t="str">
        <f t="shared" si="5423"/>
        <v/>
      </c>
      <c r="CQ465" s="5" t="str">
        <f t="shared" si="5424"/>
        <v/>
      </c>
      <c r="CR465" s="5" t="str">
        <f t="shared" si="5425"/>
        <v/>
      </c>
      <c r="CS465" s="5" t="str">
        <f t="shared" si="5426"/>
        <v/>
      </c>
      <c r="CT465" s="5" t="str">
        <f t="shared" si="5427"/>
        <v/>
      </c>
      <c r="CU465" s="5" t="str">
        <f t="shared" si="5428"/>
        <v/>
      </c>
      <c r="CV465" s="5" t="str">
        <f t="shared" si="5429"/>
        <v/>
      </c>
      <c r="CW465" s="5" t="str">
        <f t="shared" si="5430"/>
        <v/>
      </c>
      <c r="CX465" s="5" t="str">
        <f t="shared" si="5431"/>
        <v/>
      </c>
      <c r="CY465" s="5" t="str">
        <f t="shared" si="5432"/>
        <v/>
      </c>
      <c r="CZ465" s="5" t="str">
        <f t="shared" si="5433"/>
        <v/>
      </c>
      <c r="DA465" s="5" t="str">
        <f t="shared" si="5434"/>
        <v/>
      </c>
      <c r="DB465" s="5" t="str">
        <f t="shared" si="5435"/>
        <v/>
      </c>
      <c r="DC465" s="5" t="str">
        <f t="shared" si="5436"/>
        <v/>
      </c>
      <c r="DD465" s="5" t="str">
        <f t="shared" si="5437"/>
        <v/>
      </c>
      <c r="DE465" s="5" t="str">
        <f t="shared" si="5438"/>
        <v/>
      </c>
      <c r="DF465" s="5" t="str">
        <f t="shared" si="5439"/>
        <v/>
      </c>
      <c r="DG465" s="5" t="str">
        <f t="shared" si="5440"/>
        <v/>
      </c>
      <c r="DH465" s="5" t="str">
        <f t="shared" si="5441"/>
        <v/>
      </c>
      <c r="DI465" s="5" t="str">
        <f t="shared" si="5442"/>
        <v/>
      </c>
      <c r="DJ465" s="5" t="str">
        <f t="shared" si="5443"/>
        <v/>
      </c>
      <c r="DK465" s="5" t="str">
        <f t="shared" si="5444"/>
        <v/>
      </c>
      <c r="DL465" s="5" t="str">
        <f t="shared" si="5445"/>
        <v/>
      </c>
      <c r="DM465" s="5" t="str">
        <f t="shared" si="5446"/>
        <v/>
      </c>
      <c r="DN465" s="5" t="str">
        <f t="shared" si="5447"/>
        <v/>
      </c>
      <c r="DO465" s="5" t="str">
        <f t="shared" si="5448"/>
        <v/>
      </c>
      <c r="DP465" s="5" t="str">
        <f t="shared" si="5449"/>
        <v/>
      </c>
      <c r="DQ465" s="5" t="str">
        <f t="shared" si="5390"/>
        <v/>
      </c>
    </row>
    <row r="466" spans="1:121" x14ac:dyDescent="0.25">
      <c r="A466">
        <v>465</v>
      </c>
      <c r="B466" s="5">
        <v>1022299</v>
      </c>
      <c r="C466" t="str">
        <f t="shared" si="5450"/>
        <v>Comenity Bank - Wilmington, DE</v>
      </c>
      <c r="D466" s="21" t="s">
        <v>1279</v>
      </c>
      <c r="E466" s="19" t="s">
        <v>3087</v>
      </c>
      <c r="F466" s="19" t="s">
        <v>3088</v>
      </c>
      <c r="G466" s="19"/>
      <c r="K466" s="27">
        <v>457</v>
      </c>
      <c r="L466" s="28" t="str">
        <f>IF(HLOOKUP('Peer Comparison Tool'!$E$6,StateDropdownData,K466+1,FALSE)=0,"",HLOOKUP('Peer Comparison Tool'!$E$6,StateDropdownData,K466+1,FALSE))</f>
        <v/>
      </c>
      <c r="M466" s="29" t="str">
        <f>IF(HLOOKUP('Peer Comparison Tool'!$E$6,[0]!DropdownData,K466+1,FALSE)=0,"",HLOOKUP('Peer Comparison Tool'!$E$6,[0]!DropdownData,K466+1,FALSE))</f>
        <v/>
      </c>
      <c r="N466" s="27">
        <v>457</v>
      </c>
      <c r="O466" s="28" t="str">
        <f>IF(HLOOKUP('Peer Comparison Tool'!$G$6,StateDropdownData,N466+1,FALSE)=0,"",HLOOKUP('Peer Comparison Tool'!$G$6,StateDropdownData,N466+1,FALSE))</f>
        <v/>
      </c>
      <c r="P466" s="29" t="str">
        <f>IF(HLOOKUP('Peer Comparison Tool'!$G$6,DropdownData,N466+1,FALSE)=0,"",HLOOKUP('Peer Comparison Tool'!$G$6,DropdownData,N466+1,FALSE))</f>
        <v/>
      </c>
      <c r="Q466" s="27">
        <v>457</v>
      </c>
      <c r="R466" s="28" t="str">
        <f>IF(HLOOKUP('Peer Comparison Tool'!$I$6,StateDropdownData,Q466+1,FALSE)=0,"",HLOOKUP('Peer Comparison Tool'!$I$6,StateDropdownData,Q466+1,FALSE))</f>
        <v/>
      </c>
      <c r="S466" s="29" t="str">
        <f>IF(HLOOKUP('Peer Comparison Tool'!$I$6,DropdownData,Q466+1,FALSE)=0,"",HLOOKUP('Peer Comparison Tool'!$I$6,DropdownData,Q466+1,FALSE))</f>
        <v/>
      </c>
      <c r="T466" s="5" t="str">
        <f t="shared" si="5456"/>
        <v/>
      </c>
      <c r="U466" s="5" t="str">
        <f t="shared" si="5456"/>
        <v/>
      </c>
      <c r="V466" s="5" t="str">
        <f t="shared" si="5456"/>
        <v/>
      </c>
      <c r="W466" s="5" t="str">
        <f t="shared" si="5456"/>
        <v/>
      </c>
      <c r="X466" s="5" t="str">
        <f t="shared" si="5456"/>
        <v/>
      </c>
      <c r="Y466" s="5" t="str">
        <f t="shared" si="5456"/>
        <v/>
      </c>
      <c r="Z466" s="5" t="str">
        <f t="shared" si="5456"/>
        <v/>
      </c>
      <c r="AA466" s="5" t="str">
        <f t="shared" si="5456"/>
        <v/>
      </c>
      <c r="AB466" s="5" t="str">
        <f t="shared" si="5456"/>
        <v/>
      </c>
      <c r="AC466" s="5" t="str">
        <f t="shared" si="5456"/>
        <v/>
      </c>
      <c r="AD466" s="5" t="str">
        <f t="shared" si="5457"/>
        <v/>
      </c>
      <c r="AE466" s="5" t="str">
        <f t="shared" si="5457"/>
        <v/>
      </c>
      <c r="AF466" s="5" t="str">
        <f t="shared" si="5457"/>
        <v/>
      </c>
      <c r="AG466" s="5" t="str">
        <f t="shared" si="5457"/>
        <v/>
      </c>
      <c r="AH466" s="5" t="str">
        <f t="shared" si="5457"/>
        <v/>
      </c>
      <c r="AI466" s="5" t="str">
        <f t="shared" si="5457"/>
        <v/>
      </c>
      <c r="AJ466" s="5" t="str">
        <f t="shared" si="5457"/>
        <v/>
      </c>
      <c r="AK466" s="5" t="str">
        <f t="shared" si="5457"/>
        <v/>
      </c>
      <c r="AL466" s="5" t="str">
        <f t="shared" si="5457"/>
        <v/>
      </c>
      <c r="AM466" s="5" t="str">
        <f t="shared" si="5457"/>
        <v/>
      </c>
      <c r="AN466" s="5" t="str">
        <f t="shared" si="5458"/>
        <v/>
      </c>
      <c r="AO466" s="5" t="str">
        <f t="shared" si="5458"/>
        <v/>
      </c>
      <c r="AP466" s="5" t="str">
        <f t="shared" si="5458"/>
        <v/>
      </c>
      <c r="AQ466" s="5" t="str">
        <f t="shared" si="5458"/>
        <v/>
      </c>
      <c r="AR466" s="5" t="str">
        <f t="shared" si="5458"/>
        <v/>
      </c>
      <c r="AS466" s="5" t="str">
        <f t="shared" si="5458"/>
        <v/>
      </c>
      <c r="AT466" s="5" t="str">
        <f t="shared" si="5458"/>
        <v/>
      </c>
      <c r="AU466" s="5" t="str">
        <f t="shared" si="5458"/>
        <v/>
      </c>
      <c r="AV466" s="5" t="str">
        <f t="shared" si="5458"/>
        <v/>
      </c>
      <c r="AW466" s="5" t="str">
        <f t="shared" si="5458"/>
        <v/>
      </c>
      <c r="AX466" s="5" t="str">
        <f t="shared" si="5459"/>
        <v/>
      </c>
      <c r="AY466" s="5" t="str">
        <f t="shared" si="5459"/>
        <v/>
      </c>
      <c r="AZ466" s="5" t="str">
        <f t="shared" si="5459"/>
        <v/>
      </c>
      <c r="BA466" s="5" t="str">
        <f t="shared" si="5459"/>
        <v/>
      </c>
      <c r="BB466" s="5" t="str">
        <f t="shared" si="5459"/>
        <v/>
      </c>
      <c r="BC466" s="5" t="str">
        <f t="shared" si="5459"/>
        <v/>
      </c>
      <c r="BD466" s="5" t="str">
        <f t="shared" si="5459"/>
        <v/>
      </c>
      <c r="BE466" s="5" t="str">
        <f t="shared" si="5459"/>
        <v/>
      </c>
      <c r="BF466" s="5" t="str">
        <f t="shared" si="5459"/>
        <v/>
      </c>
      <c r="BG466" s="5" t="str">
        <f t="shared" si="5459"/>
        <v/>
      </c>
      <c r="BH466" s="5" t="str">
        <f t="shared" si="5460"/>
        <v/>
      </c>
      <c r="BI466" s="5" t="str">
        <f t="shared" si="5460"/>
        <v/>
      </c>
      <c r="BJ466" s="5" t="str">
        <f t="shared" si="5460"/>
        <v/>
      </c>
      <c r="BK466" s="5" t="str">
        <f t="shared" si="5460"/>
        <v/>
      </c>
      <c r="BL466" s="5" t="str">
        <f t="shared" si="5460"/>
        <v/>
      </c>
      <c r="BM466" s="5" t="str">
        <f t="shared" si="5460"/>
        <v/>
      </c>
      <c r="BN466" s="5" t="str">
        <f t="shared" si="5460"/>
        <v/>
      </c>
      <c r="BO466" s="5" t="str">
        <f t="shared" si="5460"/>
        <v/>
      </c>
      <c r="BP466" s="5" t="str">
        <f t="shared" si="5460"/>
        <v/>
      </c>
      <c r="BQ466" s="5" t="str">
        <f t="shared" si="5460"/>
        <v/>
      </c>
      <c r="BR466" s="5"/>
      <c r="BT466" s="5" t="str">
        <f t="shared" si="5401"/>
        <v/>
      </c>
      <c r="BU466" s="5" t="str">
        <f t="shared" si="5402"/>
        <v/>
      </c>
      <c r="BV466" s="5" t="str">
        <f t="shared" si="5403"/>
        <v/>
      </c>
      <c r="BW466" s="5" t="str">
        <f t="shared" si="5404"/>
        <v/>
      </c>
      <c r="BX466" s="5" t="str">
        <f t="shared" si="5405"/>
        <v/>
      </c>
      <c r="BY466" s="5" t="str">
        <f t="shared" si="5406"/>
        <v/>
      </c>
      <c r="BZ466" s="5" t="str">
        <f t="shared" si="5407"/>
        <v/>
      </c>
      <c r="CA466" s="5" t="str">
        <f t="shared" si="5408"/>
        <v/>
      </c>
      <c r="CB466" s="5" t="str">
        <f t="shared" si="5409"/>
        <v/>
      </c>
      <c r="CC466" s="5" t="str">
        <f t="shared" si="5410"/>
        <v/>
      </c>
      <c r="CD466" s="5" t="str">
        <f t="shared" si="5411"/>
        <v/>
      </c>
      <c r="CE466" s="5" t="str">
        <f t="shared" si="5412"/>
        <v/>
      </c>
      <c r="CF466" s="5" t="str">
        <f t="shared" si="5413"/>
        <v/>
      </c>
      <c r="CG466" s="5" t="str">
        <f t="shared" si="5414"/>
        <v/>
      </c>
      <c r="CH466" s="5" t="str">
        <f t="shared" si="5415"/>
        <v/>
      </c>
      <c r="CI466" s="5" t="str">
        <f t="shared" si="5416"/>
        <v/>
      </c>
      <c r="CJ466" s="5" t="str">
        <f t="shared" si="5417"/>
        <v/>
      </c>
      <c r="CK466" s="5" t="str">
        <f t="shared" si="5418"/>
        <v/>
      </c>
      <c r="CL466" s="5" t="str">
        <f t="shared" si="5419"/>
        <v/>
      </c>
      <c r="CM466" s="5" t="str">
        <f t="shared" si="5420"/>
        <v/>
      </c>
      <c r="CN466" s="5" t="str">
        <f t="shared" si="5421"/>
        <v/>
      </c>
      <c r="CO466" s="5" t="str">
        <f t="shared" si="5422"/>
        <v/>
      </c>
      <c r="CP466" s="5" t="str">
        <f t="shared" si="5423"/>
        <v/>
      </c>
      <c r="CQ466" s="5" t="str">
        <f t="shared" si="5424"/>
        <v/>
      </c>
      <c r="CR466" s="5" t="str">
        <f t="shared" si="5425"/>
        <v/>
      </c>
      <c r="CS466" s="5" t="str">
        <f t="shared" si="5426"/>
        <v/>
      </c>
      <c r="CT466" s="5" t="str">
        <f t="shared" si="5427"/>
        <v/>
      </c>
      <c r="CU466" s="5" t="str">
        <f t="shared" si="5428"/>
        <v/>
      </c>
      <c r="CV466" s="5" t="str">
        <f t="shared" si="5429"/>
        <v/>
      </c>
      <c r="CW466" s="5" t="str">
        <f t="shared" si="5430"/>
        <v/>
      </c>
      <c r="CX466" s="5" t="str">
        <f t="shared" si="5431"/>
        <v/>
      </c>
      <c r="CY466" s="5" t="str">
        <f t="shared" si="5432"/>
        <v/>
      </c>
      <c r="CZ466" s="5" t="str">
        <f t="shared" si="5433"/>
        <v/>
      </c>
      <c r="DA466" s="5" t="str">
        <f t="shared" si="5434"/>
        <v/>
      </c>
      <c r="DB466" s="5" t="str">
        <f t="shared" si="5435"/>
        <v/>
      </c>
      <c r="DC466" s="5" t="str">
        <f t="shared" si="5436"/>
        <v/>
      </c>
      <c r="DD466" s="5" t="str">
        <f t="shared" si="5437"/>
        <v/>
      </c>
      <c r="DE466" s="5" t="str">
        <f t="shared" si="5438"/>
        <v/>
      </c>
      <c r="DF466" s="5" t="str">
        <f t="shared" si="5439"/>
        <v/>
      </c>
      <c r="DG466" s="5" t="str">
        <f t="shared" si="5440"/>
        <v/>
      </c>
      <c r="DH466" s="5" t="str">
        <f t="shared" si="5441"/>
        <v/>
      </c>
      <c r="DI466" s="5" t="str">
        <f t="shared" si="5442"/>
        <v/>
      </c>
      <c r="DJ466" s="5" t="str">
        <f t="shared" si="5443"/>
        <v/>
      </c>
      <c r="DK466" s="5" t="str">
        <f t="shared" si="5444"/>
        <v/>
      </c>
      <c r="DL466" s="5" t="str">
        <f t="shared" si="5445"/>
        <v/>
      </c>
      <c r="DM466" s="5" t="str">
        <f t="shared" si="5446"/>
        <v/>
      </c>
      <c r="DN466" s="5" t="str">
        <f t="shared" si="5447"/>
        <v/>
      </c>
      <c r="DO466" s="5" t="str">
        <f t="shared" si="5448"/>
        <v/>
      </c>
      <c r="DP466" s="5" t="str">
        <f t="shared" si="5449"/>
        <v/>
      </c>
      <c r="DQ466" s="5" t="str">
        <f t="shared" si="5390"/>
        <v/>
      </c>
    </row>
    <row r="467" spans="1:121" x14ac:dyDescent="0.25">
      <c r="A467">
        <v>466</v>
      </c>
      <c r="B467" s="5">
        <v>4122253</v>
      </c>
      <c r="C467" t="str">
        <f t="shared" si="5450"/>
        <v>Community Bank Delaware - Lewes, DE</v>
      </c>
      <c r="D467" s="21" t="s">
        <v>2424</v>
      </c>
      <c r="E467" s="19" t="s">
        <v>3091</v>
      </c>
      <c r="F467" s="19" t="s">
        <v>3088</v>
      </c>
      <c r="G467" s="19"/>
      <c r="K467" s="27">
        <v>458</v>
      </c>
      <c r="L467" s="28" t="str">
        <f>IF(HLOOKUP('Peer Comparison Tool'!$E$6,StateDropdownData,K467+1,FALSE)=0,"",HLOOKUP('Peer Comparison Tool'!$E$6,StateDropdownData,K467+1,FALSE))</f>
        <v/>
      </c>
      <c r="M467" s="29" t="str">
        <f>IF(HLOOKUP('Peer Comparison Tool'!$E$6,[0]!DropdownData,K467+1,FALSE)=0,"",HLOOKUP('Peer Comparison Tool'!$E$6,[0]!DropdownData,K467+1,FALSE))</f>
        <v/>
      </c>
      <c r="N467" s="27">
        <v>458</v>
      </c>
      <c r="O467" s="28" t="str">
        <f>IF(HLOOKUP('Peer Comparison Tool'!$G$6,StateDropdownData,N467+1,FALSE)=0,"",HLOOKUP('Peer Comparison Tool'!$G$6,StateDropdownData,N467+1,FALSE))</f>
        <v/>
      </c>
      <c r="P467" s="29" t="str">
        <f>IF(HLOOKUP('Peer Comparison Tool'!$G$6,DropdownData,N467+1,FALSE)=0,"",HLOOKUP('Peer Comparison Tool'!$G$6,DropdownData,N467+1,FALSE))</f>
        <v/>
      </c>
      <c r="Q467" s="27">
        <v>458</v>
      </c>
      <c r="R467" s="28" t="str">
        <f>IF(HLOOKUP('Peer Comparison Tool'!$I$6,StateDropdownData,Q467+1,FALSE)=0,"",HLOOKUP('Peer Comparison Tool'!$I$6,StateDropdownData,Q467+1,FALSE))</f>
        <v/>
      </c>
      <c r="S467" s="29" t="str">
        <f>IF(HLOOKUP('Peer Comparison Tool'!$I$6,DropdownData,Q467+1,FALSE)=0,"",HLOOKUP('Peer Comparison Tool'!$I$6,DropdownData,Q467+1,FALSE))</f>
        <v/>
      </c>
      <c r="T467" s="5" t="str">
        <f t="shared" si="5456"/>
        <v/>
      </c>
      <c r="U467" s="5" t="str">
        <f t="shared" si="5456"/>
        <v/>
      </c>
      <c r="V467" s="5" t="str">
        <f t="shared" si="5456"/>
        <v/>
      </c>
      <c r="W467" s="5" t="str">
        <f t="shared" si="5456"/>
        <v/>
      </c>
      <c r="X467" s="5" t="str">
        <f t="shared" si="5456"/>
        <v/>
      </c>
      <c r="Y467" s="5" t="str">
        <f t="shared" si="5456"/>
        <v/>
      </c>
      <c r="Z467" s="5" t="str">
        <f t="shared" si="5456"/>
        <v/>
      </c>
      <c r="AA467" s="5" t="str">
        <f t="shared" si="5456"/>
        <v/>
      </c>
      <c r="AB467" s="5" t="str">
        <f t="shared" si="5456"/>
        <v/>
      </c>
      <c r="AC467" s="5" t="str">
        <f t="shared" si="5456"/>
        <v/>
      </c>
      <c r="AD467" s="5" t="str">
        <f t="shared" si="5457"/>
        <v/>
      </c>
      <c r="AE467" s="5" t="str">
        <f t="shared" si="5457"/>
        <v/>
      </c>
      <c r="AF467" s="5" t="str">
        <f t="shared" si="5457"/>
        <v/>
      </c>
      <c r="AG467" s="5" t="str">
        <f t="shared" si="5457"/>
        <v/>
      </c>
      <c r="AH467" s="5" t="str">
        <f t="shared" si="5457"/>
        <v/>
      </c>
      <c r="AI467" s="5" t="str">
        <f t="shared" si="5457"/>
        <v/>
      </c>
      <c r="AJ467" s="5" t="str">
        <f t="shared" si="5457"/>
        <v/>
      </c>
      <c r="AK467" s="5" t="str">
        <f t="shared" si="5457"/>
        <v/>
      </c>
      <c r="AL467" s="5" t="str">
        <f t="shared" si="5457"/>
        <v/>
      </c>
      <c r="AM467" s="5" t="str">
        <f t="shared" si="5457"/>
        <v/>
      </c>
      <c r="AN467" s="5" t="str">
        <f t="shared" si="5458"/>
        <v/>
      </c>
      <c r="AO467" s="5" t="str">
        <f t="shared" si="5458"/>
        <v/>
      </c>
      <c r="AP467" s="5" t="str">
        <f t="shared" si="5458"/>
        <v/>
      </c>
      <c r="AQ467" s="5" t="str">
        <f t="shared" si="5458"/>
        <v/>
      </c>
      <c r="AR467" s="5" t="str">
        <f t="shared" si="5458"/>
        <v/>
      </c>
      <c r="AS467" s="5" t="str">
        <f t="shared" si="5458"/>
        <v/>
      </c>
      <c r="AT467" s="5" t="str">
        <f t="shared" si="5458"/>
        <v/>
      </c>
      <c r="AU467" s="5" t="str">
        <f t="shared" si="5458"/>
        <v/>
      </c>
      <c r="AV467" s="5" t="str">
        <f t="shared" si="5458"/>
        <v/>
      </c>
      <c r="AW467" s="5" t="str">
        <f t="shared" si="5458"/>
        <v/>
      </c>
      <c r="AX467" s="5" t="str">
        <f t="shared" si="5459"/>
        <v/>
      </c>
      <c r="AY467" s="5" t="str">
        <f t="shared" si="5459"/>
        <v/>
      </c>
      <c r="AZ467" s="5" t="str">
        <f t="shared" si="5459"/>
        <v/>
      </c>
      <c r="BA467" s="5" t="str">
        <f t="shared" si="5459"/>
        <v/>
      </c>
      <c r="BB467" s="5" t="str">
        <f t="shared" si="5459"/>
        <v/>
      </c>
      <c r="BC467" s="5" t="str">
        <f t="shared" si="5459"/>
        <v/>
      </c>
      <c r="BD467" s="5" t="str">
        <f t="shared" si="5459"/>
        <v/>
      </c>
      <c r="BE467" s="5" t="str">
        <f t="shared" si="5459"/>
        <v/>
      </c>
      <c r="BF467" s="5" t="str">
        <f t="shared" si="5459"/>
        <v/>
      </c>
      <c r="BG467" s="5" t="str">
        <f t="shared" si="5459"/>
        <v/>
      </c>
      <c r="BH467" s="5" t="str">
        <f t="shared" si="5460"/>
        <v/>
      </c>
      <c r="BI467" s="5" t="str">
        <f t="shared" si="5460"/>
        <v/>
      </c>
      <c r="BJ467" s="5" t="str">
        <f t="shared" si="5460"/>
        <v/>
      </c>
      <c r="BK467" s="5" t="str">
        <f t="shared" si="5460"/>
        <v/>
      </c>
      <c r="BL467" s="5" t="str">
        <f t="shared" si="5460"/>
        <v/>
      </c>
      <c r="BM467" s="5" t="str">
        <f t="shared" si="5460"/>
        <v/>
      </c>
      <c r="BN467" s="5" t="str">
        <f t="shared" si="5460"/>
        <v/>
      </c>
      <c r="BO467" s="5" t="str">
        <f t="shared" si="5460"/>
        <v/>
      </c>
      <c r="BP467" s="5" t="str">
        <f t="shared" si="5460"/>
        <v/>
      </c>
      <c r="BQ467" s="5" t="str">
        <f t="shared" si="5460"/>
        <v/>
      </c>
      <c r="BR467" s="5"/>
      <c r="BT467" s="5" t="str">
        <f t="shared" si="5401"/>
        <v/>
      </c>
      <c r="BU467" s="5" t="str">
        <f t="shared" si="5402"/>
        <v/>
      </c>
      <c r="BV467" s="5" t="str">
        <f t="shared" si="5403"/>
        <v/>
      </c>
      <c r="BW467" s="5" t="str">
        <f t="shared" si="5404"/>
        <v/>
      </c>
      <c r="BX467" s="5" t="str">
        <f t="shared" si="5405"/>
        <v/>
      </c>
      <c r="BY467" s="5" t="str">
        <f t="shared" si="5406"/>
        <v/>
      </c>
      <c r="BZ467" s="5" t="str">
        <f t="shared" si="5407"/>
        <v/>
      </c>
      <c r="CA467" s="5" t="str">
        <f t="shared" si="5408"/>
        <v/>
      </c>
      <c r="CB467" s="5" t="str">
        <f t="shared" si="5409"/>
        <v/>
      </c>
      <c r="CC467" s="5" t="str">
        <f t="shared" si="5410"/>
        <v/>
      </c>
      <c r="CD467" s="5" t="str">
        <f t="shared" si="5411"/>
        <v/>
      </c>
      <c r="CE467" s="5" t="str">
        <f t="shared" si="5412"/>
        <v/>
      </c>
      <c r="CF467" s="5" t="str">
        <f t="shared" si="5413"/>
        <v/>
      </c>
      <c r="CG467" s="5" t="str">
        <f t="shared" si="5414"/>
        <v/>
      </c>
      <c r="CH467" s="5" t="str">
        <f t="shared" si="5415"/>
        <v/>
      </c>
      <c r="CI467" s="5" t="str">
        <f t="shared" si="5416"/>
        <v/>
      </c>
      <c r="CJ467" s="5" t="str">
        <f t="shared" si="5417"/>
        <v/>
      </c>
      <c r="CK467" s="5" t="str">
        <f t="shared" si="5418"/>
        <v/>
      </c>
      <c r="CL467" s="5" t="str">
        <f t="shared" si="5419"/>
        <v/>
      </c>
      <c r="CM467" s="5" t="str">
        <f t="shared" si="5420"/>
        <v/>
      </c>
      <c r="CN467" s="5" t="str">
        <f t="shared" si="5421"/>
        <v/>
      </c>
      <c r="CO467" s="5" t="str">
        <f t="shared" si="5422"/>
        <v/>
      </c>
      <c r="CP467" s="5" t="str">
        <f t="shared" si="5423"/>
        <v/>
      </c>
      <c r="CQ467" s="5" t="str">
        <f t="shared" si="5424"/>
        <v/>
      </c>
      <c r="CR467" s="5" t="str">
        <f t="shared" si="5425"/>
        <v/>
      </c>
      <c r="CS467" s="5" t="str">
        <f t="shared" si="5426"/>
        <v/>
      </c>
      <c r="CT467" s="5" t="str">
        <f t="shared" si="5427"/>
        <v/>
      </c>
      <c r="CU467" s="5" t="str">
        <f t="shared" si="5428"/>
        <v/>
      </c>
      <c r="CV467" s="5" t="str">
        <f t="shared" si="5429"/>
        <v/>
      </c>
      <c r="CW467" s="5" t="str">
        <f t="shared" si="5430"/>
        <v/>
      </c>
      <c r="CX467" s="5" t="str">
        <f t="shared" si="5431"/>
        <v/>
      </c>
      <c r="CY467" s="5" t="str">
        <f t="shared" si="5432"/>
        <v/>
      </c>
      <c r="CZ467" s="5" t="str">
        <f t="shared" si="5433"/>
        <v/>
      </c>
      <c r="DA467" s="5" t="str">
        <f t="shared" si="5434"/>
        <v/>
      </c>
      <c r="DB467" s="5" t="str">
        <f t="shared" si="5435"/>
        <v/>
      </c>
      <c r="DC467" s="5" t="str">
        <f t="shared" si="5436"/>
        <v/>
      </c>
      <c r="DD467" s="5" t="str">
        <f t="shared" si="5437"/>
        <v/>
      </c>
      <c r="DE467" s="5" t="str">
        <f t="shared" si="5438"/>
        <v/>
      </c>
      <c r="DF467" s="5" t="str">
        <f t="shared" si="5439"/>
        <v/>
      </c>
      <c r="DG467" s="5" t="str">
        <f t="shared" si="5440"/>
        <v/>
      </c>
      <c r="DH467" s="5" t="str">
        <f t="shared" si="5441"/>
        <v/>
      </c>
      <c r="DI467" s="5" t="str">
        <f t="shared" si="5442"/>
        <v/>
      </c>
      <c r="DJ467" s="5" t="str">
        <f t="shared" si="5443"/>
        <v/>
      </c>
      <c r="DK467" s="5" t="str">
        <f t="shared" si="5444"/>
        <v/>
      </c>
      <c r="DL467" s="5" t="str">
        <f t="shared" si="5445"/>
        <v/>
      </c>
      <c r="DM467" s="5" t="str">
        <f t="shared" si="5446"/>
        <v/>
      </c>
      <c r="DN467" s="5" t="str">
        <f t="shared" si="5447"/>
        <v/>
      </c>
      <c r="DO467" s="5" t="str">
        <f t="shared" si="5448"/>
        <v/>
      </c>
      <c r="DP467" s="5" t="str">
        <f t="shared" si="5449"/>
        <v/>
      </c>
      <c r="DQ467" s="5" t="str">
        <f t="shared" si="5390"/>
        <v/>
      </c>
    </row>
    <row r="468" spans="1:121" x14ac:dyDescent="0.25">
      <c r="A468">
        <v>467</v>
      </c>
      <c r="B468" s="5">
        <v>1022794</v>
      </c>
      <c r="C468" t="str">
        <f t="shared" si="5450"/>
        <v>County Bank - Rehoboth Beach, DE</v>
      </c>
      <c r="D468" s="21" t="s">
        <v>1345</v>
      </c>
      <c r="E468" s="19" t="s">
        <v>3092</v>
      </c>
      <c r="F468" s="19" t="s">
        <v>3088</v>
      </c>
      <c r="G468" s="19"/>
      <c r="K468" s="27">
        <v>459</v>
      </c>
      <c r="L468" s="28" t="str">
        <f>IF(HLOOKUP('Peer Comparison Tool'!$E$6,StateDropdownData,K468+1,FALSE)=0,"",HLOOKUP('Peer Comparison Tool'!$E$6,StateDropdownData,K468+1,FALSE))</f>
        <v/>
      </c>
      <c r="M468" s="29" t="str">
        <f>IF(HLOOKUP('Peer Comparison Tool'!$E$6,[0]!DropdownData,K468+1,FALSE)=0,"",HLOOKUP('Peer Comparison Tool'!$E$6,[0]!DropdownData,K468+1,FALSE))</f>
        <v/>
      </c>
      <c r="N468" s="27">
        <v>459</v>
      </c>
      <c r="O468" s="28" t="str">
        <f>IF(HLOOKUP('Peer Comparison Tool'!$G$6,StateDropdownData,N468+1,FALSE)=0,"",HLOOKUP('Peer Comparison Tool'!$G$6,StateDropdownData,N468+1,FALSE))</f>
        <v/>
      </c>
      <c r="P468" s="29" t="str">
        <f>IF(HLOOKUP('Peer Comparison Tool'!$G$6,DropdownData,N468+1,FALSE)=0,"",HLOOKUP('Peer Comparison Tool'!$G$6,DropdownData,N468+1,FALSE))</f>
        <v/>
      </c>
      <c r="Q468" s="27">
        <v>459</v>
      </c>
      <c r="R468" s="28" t="str">
        <f>IF(HLOOKUP('Peer Comparison Tool'!$I$6,StateDropdownData,Q468+1,FALSE)=0,"",HLOOKUP('Peer Comparison Tool'!$I$6,StateDropdownData,Q468+1,FALSE))</f>
        <v/>
      </c>
      <c r="S468" s="29" t="str">
        <f>IF(HLOOKUP('Peer Comparison Tool'!$I$6,DropdownData,Q468+1,FALSE)=0,"",HLOOKUP('Peer Comparison Tool'!$I$6,DropdownData,Q468+1,FALSE))</f>
        <v/>
      </c>
      <c r="T468" s="5" t="str">
        <f t="shared" si="5456"/>
        <v/>
      </c>
      <c r="U468" s="5" t="str">
        <f t="shared" si="5456"/>
        <v/>
      </c>
      <c r="V468" s="5" t="str">
        <f t="shared" si="5456"/>
        <v/>
      </c>
      <c r="W468" s="5" t="str">
        <f t="shared" si="5456"/>
        <v/>
      </c>
      <c r="X468" s="5" t="str">
        <f t="shared" si="5456"/>
        <v/>
      </c>
      <c r="Y468" s="5" t="str">
        <f t="shared" si="5456"/>
        <v/>
      </c>
      <c r="Z468" s="5" t="str">
        <f t="shared" si="5456"/>
        <v/>
      </c>
      <c r="AA468" s="5" t="str">
        <f t="shared" si="5456"/>
        <v/>
      </c>
      <c r="AB468" s="5" t="str">
        <f t="shared" si="5456"/>
        <v/>
      </c>
      <c r="AC468" s="5" t="str">
        <f t="shared" si="5456"/>
        <v/>
      </c>
      <c r="AD468" s="5" t="str">
        <f t="shared" si="5457"/>
        <v/>
      </c>
      <c r="AE468" s="5" t="str">
        <f t="shared" si="5457"/>
        <v/>
      </c>
      <c r="AF468" s="5" t="str">
        <f t="shared" si="5457"/>
        <v/>
      </c>
      <c r="AG468" s="5" t="str">
        <f t="shared" si="5457"/>
        <v/>
      </c>
      <c r="AH468" s="5" t="str">
        <f t="shared" si="5457"/>
        <v/>
      </c>
      <c r="AI468" s="5" t="str">
        <f t="shared" si="5457"/>
        <v/>
      </c>
      <c r="AJ468" s="5" t="str">
        <f t="shared" si="5457"/>
        <v/>
      </c>
      <c r="AK468" s="5" t="str">
        <f t="shared" si="5457"/>
        <v/>
      </c>
      <c r="AL468" s="5" t="str">
        <f t="shared" si="5457"/>
        <v/>
      </c>
      <c r="AM468" s="5" t="str">
        <f t="shared" si="5457"/>
        <v/>
      </c>
      <c r="AN468" s="5" t="str">
        <f t="shared" si="5458"/>
        <v/>
      </c>
      <c r="AO468" s="5" t="str">
        <f t="shared" si="5458"/>
        <v/>
      </c>
      <c r="AP468" s="5" t="str">
        <f t="shared" si="5458"/>
        <v/>
      </c>
      <c r="AQ468" s="5" t="str">
        <f t="shared" si="5458"/>
        <v/>
      </c>
      <c r="AR468" s="5" t="str">
        <f t="shared" si="5458"/>
        <v/>
      </c>
      <c r="AS468" s="5" t="str">
        <f t="shared" si="5458"/>
        <v/>
      </c>
      <c r="AT468" s="5" t="str">
        <f t="shared" si="5458"/>
        <v/>
      </c>
      <c r="AU468" s="5" t="str">
        <f t="shared" si="5458"/>
        <v/>
      </c>
      <c r="AV468" s="5" t="str">
        <f t="shared" si="5458"/>
        <v/>
      </c>
      <c r="AW468" s="5" t="str">
        <f t="shared" si="5458"/>
        <v/>
      </c>
      <c r="AX468" s="5" t="str">
        <f t="shared" si="5459"/>
        <v/>
      </c>
      <c r="AY468" s="5" t="str">
        <f t="shared" si="5459"/>
        <v/>
      </c>
      <c r="AZ468" s="5" t="str">
        <f t="shared" si="5459"/>
        <v/>
      </c>
      <c r="BA468" s="5" t="str">
        <f t="shared" si="5459"/>
        <v/>
      </c>
      <c r="BB468" s="5" t="str">
        <f t="shared" si="5459"/>
        <v/>
      </c>
      <c r="BC468" s="5" t="str">
        <f t="shared" si="5459"/>
        <v/>
      </c>
      <c r="BD468" s="5" t="str">
        <f t="shared" si="5459"/>
        <v/>
      </c>
      <c r="BE468" s="5" t="str">
        <f t="shared" si="5459"/>
        <v/>
      </c>
      <c r="BF468" s="5" t="str">
        <f t="shared" si="5459"/>
        <v/>
      </c>
      <c r="BG468" s="5" t="str">
        <f t="shared" si="5459"/>
        <v/>
      </c>
      <c r="BH468" s="5" t="str">
        <f t="shared" si="5460"/>
        <v/>
      </c>
      <c r="BI468" s="5" t="str">
        <f t="shared" si="5460"/>
        <v/>
      </c>
      <c r="BJ468" s="5" t="str">
        <f t="shared" si="5460"/>
        <v/>
      </c>
      <c r="BK468" s="5" t="str">
        <f t="shared" si="5460"/>
        <v/>
      </c>
      <c r="BL468" s="5" t="str">
        <f t="shared" si="5460"/>
        <v/>
      </c>
      <c r="BM468" s="5" t="str">
        <f t="shared" si="5460"/>
        <v/>
      </c>
      <c r="BN468" s="5" t="str">
        <f t="shared" si="5460"/>
        <v/>
      </c>
      <c r="BO468" s="5" t="str">
        <f t="shared" si="5460"/>
        <v/>
      </c>
      <c r="BP468" s="5" t="str">
        <f t="shared" si="5460"/>
        <v/>
      </c>
      <c r="BQ468" s="5" t="str">
        <f t="shared" si="5460"/>
        <v/>
      </c>
      <c r="BR468" s="5"/>
      <c r="BT468" s="5" t="str">
        <f t="shared" si="5401"/>
        <v/>
      </c>
      <c r="BU468" s="5" t="str">
        <f t="shared" si="5402"/>
        <v/>
      </c>
      <c r="BV468" s="5" t="str">
        <f t="shared" si="5403"/>
        <v/>
      </c>
      <c r="BW468" s="5" t="str">
        <f t="shared" si="5404"/>
        <v/>
      </c>
      <c r="BX468" s="5" t="str">
        <f t="shared" si="5405"/>
        <v/>
      </c>
      <c r="BY468" s="5" t="str">
        <f t="shared" si="5406"/>
        <v/>
      </c>
      <c r="BZ468" s="5" t="str">
        <f t="shared" si="5407"/>
        <v/>
      </c>
      <c r="CA468" s="5" t="str">
        <f t="shared" si="5408"/>
        <v/>
      </c>
      <c r="CB468" s="5" t="str">
        <f t="shared" si="5409"/>
        <v/>
      </c>
      <c r="CC468" s="5" t="str">
        <f t="shared" si="5410"/>
        <v/>
      </c>
      <c r="CD468" s="5" t="str">
        <f t="shared" si="5411"/>
        <v/>
      </c>
      <c r="CE468" s="5" t="str">
        <f t="shared" si="5412"/>
        <v/>
      </c>
      <c r="CF468" s="5" t="str">
        <f t="shared" si="5413"/>
        <v/>
      </c>
      <c r="CG468" s="5" t="str">
        <f t="shared" si="5414"/>
        <v/>
      </c>
      <c r="CH468" s="5" t="str">
        <f t="shared" si="5415"/>
        <v/>
      </c>
      <c r="CI468" s="5" t="str">
        <f t="shared" si="5416"/>
        <v/>
      </c>
      <c r="CJ468" s="5" t="str">
        <f t="shared" si="5417"/>
        <v/>
      </c>
      <c r="CK468" s="5" t="str">
        <f t="shared" si="5418"/>
        <v/>
      </c>
      <c r="CL468" s="5" t="str">
        <f t="shared" si="5419"/>
        <v/>
      </c>
      <c r="CM468" s="5" t="str">
        <f t="shared" si="5420"/>
        <v/>
      </c>
      <c r="CN468" s="5" t="str">
        <f t="shared" si="5421"/>
        <v/>
      </c>
      <c r="CO468" s="5" t="str">
        <f t="shared" si="5422"/>
        <v/>
      </c>
      <c r="CP468" s="5" t="str">
        <f t="shared" si="5423"/>
        <v/>
      </c>
      <c r="CQ468" s="5" t="str">
        <f t="shared" si="5424"/>
        <v/>
      </c>
      <c r="CR468" s="5" t="str">
        <f t="shared" si="5425"/>
        <v/>
      </c>
      <c r="CS468" s="5" t="str">
        <f t="shared" si="5426"/>
        <v/>
      </c>
      <c r="CT468" s="5" t="str">
        <f t="shared" si="5427"/>
        <v/>
      </c>
      <c r="CU468" s="5" t="str">
        <f t="shared" si="5428"/>
        <v/>
      </c>
      <c r="CV468" s="5" t="str">
        <f t="shared" si="5429"/>
        <v/>
      </c>
      <c r="CW468" s="5" t="str">
        <f t="shared" si="5430"/>
        <v/>
      </c>
      <c r="CX468" s="5" t="str">
        <f t="shared" si="5431"/>
        <v/>
      </c>
      <c r="CY468" s="5" t="str">
        <f t="shared" si="5432"/>
        <v/>
      </c>
      <c r="CZ468" s="5" t="str">
        <f t="shared" si="5433"/>
        <v/>
      </c>
      <c r="DA468" s="5" t="str">
        <f t="shared" si="5434"/>
        <v/>
      </c>
      <c r="DB468" s="5" t="str">
        <f t="shared" si="5435"/>
        <v/>
      </c>
      <c r="DC468" s="5" t="str">
        <f t="shared" si="5436"/>
        <v/>
      </c>
      <c r="DD468" s="5" t="str">
        <f t="shared" si="5437"/>
        <v/>
      </c>
      <c r="DE468" s="5" t="str">
        <f t="shared" si="5438"/>
        <v/>
      </c>
      <c r="DF468" s="5" t="str">
        <f t="shared" si="5439"/>
        <v/>
      </c>
      <c r="DG468" s="5" t="str">
        <f t="shared" si="5440"/>
        <v/>
      </c>
      <c r="DH468" s="5" t="str">
        <f t="shared" si="5441"/>
        <v/>
      </c>
      <c r="DI468" s="5" t="str">
        <f t="shared" si="5442"/>
        <v/>
      </c>
      <c r="DJ468" s="5" t="str">
        <f t="shared" si="5443"/>
        <v/>
      </c>
      <c r="DK468" s="5" t="str">
        <f t="shared" si="5444"/>
        <v/>
      </c>
      <c r="DL468" s="5" t="str">
        <f t="shared" si="5445"/>
        <v/>
      </c>
      <c r="DM468" s="5" t="str">
        <f t="shared" si="5446"/>
        <v/>
      </c>
      <c r="DN468" s="5" t="str">
        <f t="shared" si="5447"/>
        <v/>
      </c>
      <c r="DO468" s="5" t="str">
        <f t="shared" si="5448"/>
        <v/>
      </c>
      <c r="DP468" s="5" t="str">
        <f t="shared" si="5449"/>
        <v/>
      </c>
      <c r="DQ468" s="5" t="str">
        <f t="shared" si="5390"/>
        <v/>
      </c>
    </row>
    <row r="469" spans="1:121" ht="15.75" thickBot="1" x14ac:dyDescent="0.3">
      <c r="A469">
        <v>468</v>
      </c>
      <c r="B469" s="5">
        <v>4233068</v>
      </c>
      <c r="C469" t="str">
        <f t="shared" si="5450"/>
        <v>Evercore Trust Company, National Association - Wilmington, DE</v>
      </c>
      <c r="D469" s="21" t="s">
        <v>2095</v>
      </c>
      <c r="E469" s="19" t="s">
        <v>3087</v>
      </c>
      <c r="F469" s="19" t="s">
        <v>3088</v>
      </c>
      <c r="G469" s="19"/>
      <c r="K469" s="30">
        <v>460</v>
      </c>
      <c r="L469" s="28" t="str">
        <f>IF(HLOOKUP('Peer Comparison Tool'!$E$6,StateDropdownData,K469+1,FALSE)=0,"",HLOOKUP('Peer Comparison Tool'!$E$6,StateDropdownData,K469+1,FALSE))</f>
        <v/>
      </c>
      <c r="M469" s="29" t="str">
        <f>IF(HLOOKUP('Peer Comparison Tool'!$E$6,[0]!DropdownData,K469+1,FALSE)=0,"",HLOOKUP('Peer Comparison Tool'!$E$6,[0]!DropdownData,K469+1,FALSE))</f>
        <v/>
      </c>
      <c r="N469" s="30">
        <v>460</v>
      </c>
      <c r="O469" s="28" t="str">
        <f>IF(HLOOKUP('Peer Comparison Tool'!$G$6,StateDropdownData,N469+1,FALSE)=0,"",HLOOKUP('Peer Comparison Tool'!$G$6,StateDropdownData,N469+1,FALSE))</f>
        <v/>
      </c>
      <c r="P469" s="29" t="str">
        <f>IF(HLOOKUP('Peer Comparison Tool'!$G$6,DropdownData,N469+1,FALSE)=0,"",HLOOKUP('Peer Comparison Tool'!$G$6,DropdownData,N469+1,FALSE))</f>
        <v/>
      </c>
      <c r="Q469" s="30">
        <v>460</v>
      </c>
      <c r="R469" s="28" t="str">
        <f>IF(HLOOKUP('Peer Comparison Tool'!$I$6,StateDropdownData,Q469+1,FALSE)=0,"",HLOOKUP('Peer Comparison Tool'!$I$6,StateDropdownData,Q469+1,FALSE))</f>
        <v/>
      </c>
      <c r="S469" s="29" t="str">
        <f>IF(HLOOKUP('Peer Comparison Tool'!$I$6,DropdownData,Q469+1,FALSE)=0,"",HLOOKUP('Peer Comparison Tool'!$I$6,DropdownData,Q469+1,FALSE))</f>
        <v/>
      </c>
      <c r="T469" s="5" t="str">
        <f>IFERROR(IF(VLOOKUP(INDEX($L$2:$HEG$5,4,T$471+#REF!-1),$B$2:$F$5568,5,FALSE)=T$473,INDEX($L$2:$HEG$5,4,T$471+#REF!-1),""),"")</f>
        <v/>
      </c>
      <c r="U469" s="5" t="str">
        <f>IFERROR(IF(VLOOKUP(INDEX($L$2:$HEG$5,4,U$471+#REF!-1),$B$2:$F$5568,5,FALSE)=U$473,INDEX($L$2:$HEG$5,4,U$471+#REF!-1),""),"")</f>
        <v/>
      </c>
      <c r="V469" s="5" t="str">
        <f>IFERROR(IF(VLOOKUP(INDEX($L$2:$HEG$5,4,V$471+#REF!-1),$B$2:$F$5568,5,FALSE)=V$473,INDEX($L$2:$HEG$5,4,V$471+#REF!-1),""),"")</f>
        <v/>
      </c>
      <c r="W469" s="5" t="str">
        <f>IFERROR(IF(VLOOKUP(INDEX($L$2:$HEG$5,4,W$471+#REF!-1),$B$2:$F$5568,5,FALSE)=W$473,INDEX($L$2:$HEG$5,4,W$471+#REF!-1),""),"")</f>
        <v/>
      </c>
      <c r="X469" s="5" t="str">
        <f>IFERROR(IF(VLOOKUP(INDEX($L$2:$HEG$5,4,X$471+#REF!-1),$B$2:$F$5568,5,FALSE)=X$473,INDEX($L$2:$HEG$5,4,X$471+#REF!-1),""),"")</f>
        <v/>
      </c>
      <c r="Y469" s="5" t="str">
        <f>IFERROR(IF(VLOOKUP(INDEX($L$2:$HEG$5,4,Y$471+#REF!-1),$B$2:$F$5568,5,FALSE)=Y$473,INDEX($L$2:$HEG$5,4,Y$471+#REF!-1),""),"")</f>
        <v/>
      </c>
      <c r="Z469" s="5" t="str">
        <f>IFERROR(IF(VLOOKUP(INDEX($L$2:$HEG$5,4,Z$471+#REF!-1),$B$2:$F$5568,5,FALSE)=Z$473,INDEX($L$2:$HEG$5,4,Z$471+#REF!-1),""),"")</f>
        <v/>
      </c>
      <c r="AA469" s="5" t="str">
        <f>IFERROR(IF(VLOOKUP(INDEX($L$2:$HEG$5,4,AA$471+#REF!-1),$B$2:$F$5568,5,FALSE)=AA$473,INDEX($L$2:$HEG$5,4,AA$471+#REF!-1),""),"")</f>
        <v/>
      </c>
      <c r="AB469" s="5" t="str">
        <f>IFERROR(IF(VLOOKUP(INDEX($L$2:$HEG$5,4,AB$471+#REF!-1),$B$2:$F$5568,5,FALSE)=AB$473,INDEX($L$2:$HEG$5,4,AB$471+#REF!-1),""),"")</f>
        <v/>
      </c>
      <c r="AC469" s="5" t="str">
        <f>IFERROR(IF(VLOOKUP(INDEX($L$2:$HEG$5,4,AC$471+#REF!-1),$B$2:$F$5568,5,FALSE)=AC$473,INDEX($L$2:$HEG$5,4,AC$471+#REF!-1),""),"")</f>
        <v/>
      </c>
      <c r="AD469" s="5" t="str">
        <f>IFERROR(IF(VLOOKUP(INDEX($L$2:$HEG$5,4,AD$471+#REF!-1),$B$2:$F$5568,5,FALSE)=AD$473,INDEX($L$2:$HEG$5,4,AD$471+#REF!-1),""),"")</f>
        <v/>
      </c>
      <c r="AE469" s="5" t="str">
        <f>IFERROR(IF(VLOOKUP(INDEX($L$2:$HEG$5,4,AE$471+#REF!-1),$B$2:$F$5568,5,FALSE)=AE$473,INDEX($L$2:$HEG$5,4,AE$471+#REF!-1),""),"")</f>
        <v/>
      </c>
      <c r="AF469" s="5" t="str">
        <f>IFERROR(IF(VLOOKUP(INDEX($L$2:$HEG$5,4,AF$471+#REF!-1),$B$2:$F$5568,5,FALSE)=AF$473,INDEX($L$2:$HEG$5,4,AF$471+#REF!-1),""),"")</f>
        <v/>
      </c>
      <c r="AG469" s="5" t="str">
        <f>IFERROR(IF(VLOOKUP(INDEX($L$2:$HEG$5,4,AG$471+#REF!-1),$B$2:$F$5568,5,FALSE)=AG$473,INDEX($L$2:$HEG$5,4,AG$471+#REF!-1),""),"")</f>
        <v/>
      </c>
      <c r="AH469" s="5" t="str">
        <f>IFERROR(IF(VLOOKUP(INDEX($L$2:$HEG$5,4,AH$471+#REF!-1),$B$2:$F$5568,5,FALSE)=AH$473,INDEX($L$2:$HEG$5,4,AH$471+#REF!-1),""),"")</f>
        <v/>
      </c>
      <c r="AI469" s="5" t="str">
        <f>IFERROR(IF(VLOOKUP(INDEX($L$2:$HEG$5,4,AI$471+#REF!-1),$B$2:$F$5568,5,FALSE)=AI$473,INDEX($L$2:$HEG$5,4,AI$471+#REF!-1),""),"")</f>
        <v/>
      </c>
      <c r="AJ469" s="5" t="str">
        <f>IFERROR(IF(VLOOKUP(INDEX($L$2:$HEG$5,4,AJ$471+#REF!-1),$B$2:$F$5568,5,FALSE)=AJ$473,INDEX($L$2:$HEG$5,4,AJ$471+#REF!-1),""),"")</f>
        <v/>
      </c>
      <c r="AK469" s="5" t="str">
        <f>IFERROR(IF(VLOOKUP(INDEX($L$2:$HEG$5,4,AK$471+#REF!-1),$B$2:$F$5568,5,FALSE)=AK$473,INDEX($L$2:$HEG$5,4,AK$471+#REF!-1),""),"")</f>
        <v/>
      </c>
      <c r="AL469" s="5" t="str">
        <f>IFERROR(IF(VLOOKUP(INDEX($L$2:$HEG$5,4,AL$471+#REF!-1),$B$2:$F$5568,5,FALSE)=AL$473,INDEX($L$2:$HEG$5,4,AL$471+#REF!-1),""),"")</f>
        <v/>
      </c>
      <c r="AM469" s="5" t="str">
        <f>IFERROR(IF(VLOOKUP(INDEX($L$2:$HEG$5,4,AM$471+#REF!-1),$B$2:$F$5568,5,FALSE)=AM$473,INDEX($L$2:$HEG$5,4,AM$471+#REF!-1),""),"")</f>
        <v/>
      </c>
      <c r="AN469" s="5" t="str">
        <f>IFERROR(IF(VLOOKUP(INDEX($L$2:$HEG$5,4,AN$471+#REF!-1),$B$2:$F$5568,5,FALSE)=AN$473,INDEX($L$2:$HEG$5,4,AN$471+#REF!-1),""),"")</f>
        <v/>
      </c>
      <c r="AO469" s="5" t="str">
        <f>IFERROR(IF(VLOOKUP(INDEX($L$2:$HEG$5,4,AO$471+#REF!-1),$B$2:$F$5568,5,FALSE)=AO$473,INDEX($L$2:$HEG$5,4,AO$471+#REF!-1),""),"")</f>
        <v/>
      </c>
      <c r="AP469" s="5" t="str">
        <f>IFERROR(IF(VLOOKUP(INDEX($L$2:$HEG$5,4,AP$471+#REF!-1),$B$2:$F$5568,5,FALSE)=AP$473,INDEX($L$2:$HEG$5,4,AP$471+#REF!-1),""),"")</f>
        <v/>
      </c>
      <c r="AQ469" s="5" t="str">
        <f>IFERROR(IF(VLOOKUP(INDEX($L$2:$HEG$5,4,AQ$471+#REF!-1),$B$2:$F$5568,5,FALSE)=AQ$473,INDEX($L$2:$HEG$5,4,AQ$471+#REF!-1),""),"")</f>
        <v/>
      </c>
      <c r="AR469" s="5" t="str">
        <f>IFERROR(IF(VLOOKUP(INDEX($L$2:$HEG$5,4,AR$471+#REF!-1),$B$2:$F$5568,5,FALSE)=AR$473,INDEX($L$2:$HEG$5,4,AR$471+#REF!-1),""),"")</f>
        <v/>
      </c>
      <c r="AS469" s="5" t="str">
        <f>IFERROR(IF(VLOOKUP(INDEX($L$2:$HEG$5,4,AS$471+#REF!-1),$B$2:$F$5568,5,FALSE)=AS$473,INDEX($L$2:$HEG$5,4,AS$471+#REF!-1),""),"")</f>
        <v/>
      </c>
      <c r="AT469" s="5" t="str">
        <f>IFERROR(IF(VLOOKUP(INDEX($L$2:$HEG$5,4,AT$471+#REF!-1),$B$2:$F$5568,5,FALSE)=AT$473,INDEX($L$2:$HEG$5,4,AT$471+#REF!-1),""),"")</f>
        <v/>
      </c>
      <c r="AU469" s="5" t="str">
        <f>IFERROR(IF(VLOOKUP(INDEX($L$2:$HEG$5,4,AU$471+#REF!-1),$B$2:$F$5568,5,FALSE)=AU$473,INDEX($L$2:$HEG$5,4,AU$471+#REF!-1),""),"")</f>
        <v/>
      </c>
      <c r="AV469" s="5" t="str">
        <f>IFERROR(IF(VLOOKUP(INDEX($L$2:$HEG$5,4,AV$471+#REF!-1),$B$2:$F$5568,5,FALSE)=AV$473,INDEX($L$2:$HEG$5,4,AV$471+#REF!-1),""),"")</f>
        <v/>
      </c>
      <c r="AW469" s="5" t="str">
        <f>IFERROR(IF(VLOOKUP(INDEX($L$2:$HEG$5,4,AW$471+#REF!-1),$B$2:$F$5568,5,FALSE)=AW$473,INDEX($L$2:$HEG$5,4,AW$471+#REF!-1),""),"")</f>
        <v/>
      </c>
      <c r="AX469" s="5" t="str">
        <f>IFERROR(IF(VLOOKUP(INDEX($L$2:$HEG$5,4,AX$471+#REF!-1),$B$2:$F$5568,5,FALSE)=AX$473,INDEX($L$2:$HEG$5,4,AX$471+#REF!-1),""),"")</f>
        <v/>
      </c>
      <c r="AY469" s="5" t="str">
        <f>IFERROR(IF(VLOOKUP(INDEX($L$2:$HEG$5,4,AY$471+#REF!-1),$B$2:$F$5568,5,FALSE)=AY$473,INDEX($L$2:$HEG$5,4,AY$471+#REF!-1),""),"")</f>
        <v/>
      </c>
      <c r="AZ469" s="5" t="str">
        <f>IFERROR(IF(VLOOKUP(INDEX($L$2:$HEG$5,4,AZ$471+#REF!-1),$B$2:$F$5568,5,FALSE)=AZ$473,INDEX($L$2:$HEG$5,4,AZ$471+#REF!-1),""),"")</f>
        <v/>
      </c>
      <c r="BA469" s="5" t="str">
        <f>IFERROR(IF(VLOOKUP(INDEX($L$2:$HEG$5,4,BA$471+#REF!-1),$B$2:$F$5568,5,FALSE)=BA$473,INDEX($L$2:$HEG$5,4,BA$471+#REF!-1),""),"")</f>
        <v/>
      </c>
      <c r="BB469" s="5" t="str">
        <f>IFERROR(IF(VLOOKUP(INDEX($L$2:$HEG$5,4,BB$471+#REF!-1),$B$2:$F$5568,5,FALSE)=BB$473,INDEX($L$2:$HEG$5,4,BB$471+#REF!-1),""),"")</f>
        <v/>
      </c>
      <c r="BC469" s="5" t="str">
        <f>IFERROR(IF(VLOOKUP(INDEX($L$2:$HEG$5,4,BC$471+#REF!-1),$B$2:$F$5568,5,FALSE)=BC$473,INDEX($L$2:$HEG$5,4,BC$471+#REF!-1),""),"")</f>
        <v/>
      </c>
      <c r="BD469" s="5" t="str">
        <f>IFERROR(IF(VLOOKUP(INDEX($L$2:$HEG$5,4,BD$471+#REF!-1),$B$2:$F$5568,5,FALSE)=BD$473,INDEX($L$2:$HEG$5,4,BD$471+#REF!-1),""),"")</f>
        <v/>
      </c>
      <c r="BE469" s="5" t="str">
        <f>IFERROR(IF(VLOOKUP(INDEX($L$2:$HEG$5,4,BE$471+#REF!-1),$B$2:$F$5568,5,FALSE)=BE$473,INDEX($L$2:$HEG$5,4,BE$471+#REF!-1),""),"")</f>
        <v/>
      </c>
      <c r="BF469" s="5" t="str">
        <f>IFERROR(IF(VLOOKUP(INDEX($L$2:$HEG$5,4,BF$471+#REF!-1),$B$2:$F$5568,5,FALSE)=BF$473,INDEX($L$2:$HEG$5,4,BF$471+#REF!-1),""),"")</f>
        <v/>
      </c>
      <c r="BG469" s="5" t="str">
        <f>IFERROR(IF(VLOOKUP(INDEX($L$2:$HEG$5,4,BG$471+#REF!-1),$B$2:$F$5568,5,FALSE)=BG$473,INDEX($L$2:$HEG$5,4,BG$471+#REF!-1),""),"")</f>
        <v/>
      </c>
      <c r="BH469" s="5" t="str">
        <f>IFERROR(IF(VLOOKUP(INDEX($L$2:$HEG$5,4,BH$471+#REF!-1),$B$2:$F$5568,5,FALSE)=BH$473,INDEX($L$2:$HEG$5,4,BH$471+#REF!-1),""),"")</f>
        <v/>
      </c>
      <c r="BI469" s="5" t="str">
        <f>IFERROR(IF(VLOOKUP(INDEX($L$2:$HEG$5,4,BI$471+#REF!-1),$B$2:$F$5568,5,FALSE)=BI$473,INDEX($L$2:$HEG$5,4,BI$471+#REF!-1),""),"")</f>
        <v/>
      </c>
      <c r="BJ469" s="5" t="str">
        <f>IFERROR(IF(VLOOKUP(INDEX($L$2:$HEG$5,4,BJ$471+#REF!-1),$B$2:$F$5568,5,FALSE)=BJ$473,INDEX($L$2:$HEG$5,4,BJ$471+#REF!-1),""),"")</f>
        <v/>
      </c>
      <c r="BK469" s="5" t="str">
        <f>IFERROR(IF(VLOOKUP(INDEX($L$2:$HEG$5,4,BK$471+#REF!-1),$B$2:$F$5568,5,FALSE)=BK$473,INDEX($L$2:$HEG$5,4,BK$471+#REF!-1),""),"")</f>
        <v/>
      </c>
      <c r="BL469" s="5" t="str">
        <f>IFERROR(IF(VLOOKUP(INDEX($L$2:$HEG$5,4,BL$471+#REF!-1),$B$2:$F$5568,5,FALSE)=BL$473,INDEX($L$2:$HEG$5,4,BL$471+#REF!-1),""),"")</f>
        <v/>
      </c>
      <c r="BM469" s="5" t="str">
        <f>IFERROR(IF(VLOOKUP(INDEX($L$2:$HEG$5,4,BM$471+#REF!-1),$B$2:$F$5568,5,FALSE)=BM$473,INDEX($L$2:$HEG$5,4,BM$471+#REF!-1),""),"")</f>
        <v/>
      </c>
      <c r="BN469" s="5" t="str">
        <f>IFERROR(IF(VLOOKUP(INDEX($L$2:$HEG$5,4,BN$471+#REF!-1),$B$2:$F$5568,5,FALSE)=BN$473,INDEX($L$2:$HEG$5,4,BN$471+#REF!-1),""),"")</f>
        <v/>
      </c>
      <c r="BO469" s="5" t="str">
        <f>IFERROR(IF(VLOOKUP(INDEX($L$2:$HEG$5,4,BO$471+#REF!-1),$B$2:$F$5568,5,FALSE)=BO$473,INDEX($L$2:$HEG$5,4,BO$471+#REF!-1),""),"")</f>
        <v/>
      </c>
      <c r="BP469" s="5" t="str">
        <f>IFERROR(IF(VLOOKUP(INDEX($L$2:$HEG$5,4,BP$471+#REF!-1),$B$2:$F$5568,5,FALSE)=BP$473,INDEX($L$2:$HEG$5,4,BP$471+#REF!-1),""),"")</f>
        <v/>
      </c>
      <c r="BQ469" s="5" t="str">
        <f>IFERROR(IF(VLOOKUP(INDEX($L$2:$HEG$5,4,BQ$471+#REF!-1),$B$2:$F$5568,5,FALSE)=BQ$473,INDEX($L$2:$HEG$5,4,BQ$471+#REF!-1),""),"")</f>
        <v/>
      </c>
      <c r="BR469" s="5"/>
      <c r="BT469" s="5" t="str">
        <f>IFERROR(IF(VLOOKUP(INDEX($L$2:$HEG$5,4,T$471+#REF!-1),$B$2:$F$5568,5,FALSE)=T$473,VLOOKUP(INDEX($L$2:$HEG$5,4,T$471+#REF!-1),$B$2:$F$5568,2,FALSE),""),"")</f>
        <v/>
      </c>
      <c r="BU469" s="5" t="str">
        <f>IFERROR(IF(VLOOKUP(INDEX($L$2:$HEG$5,4,U$471+#REF!-1),$B$2:$F$5568,5,FALSE)=U$473,VLOOKUP(INDEX($L$2:$HEG$5,4,U$471+#REF!-1),$B$2:$F$5568,2,FALSE),""),"")</f>
        <v/>
      </c>
      <c r="BV469" s="5" t="str">
        <f>IFERROR(IF(VLOOKUP(INDEX($L$2:$HEG$5,4,V$471+#REF!-1),$B$2:$F$5568,5,FALSE)=V$473,VLOOKUP(INDEX($L$2:$HEG$5,4,V$471+#REF!-1),$B$2:$F$5568,2,FALSE),""),"")</f>
        <v/>
      </c>
      <c r="BW469" s="5" t="str">
        <f>IFERROR(IF(VLOOKUP(INDEX($L$2:$HEG$5,4,W$471+#REF!-1),$B$2:$F$5568,5,FALSE)=W$473,VLOOKUP(INDEX($L$2:$HEG$5,4,W$471+#REF!-1),$B$2:$F$5568,2,FALSE),""),"")</f>
        <v/>
      </c>
      <c r="BX469" s="5" t="str">
        <f>IFERROR(IF(VLOOKUP(INDEX($L$2:$HEG$5,4,X$471+#REF!-1),$B$2:$F$5568,5,FALSE)=X$473,VLOOKUP(INDEX($L$2:$HEG$5,4,X$471+#REF!-1),$B$2:$F$5568,2,FALSE),""),"")</f>
        <v/>
      </c>
      <c r="BY469" s="5" t="str">
        <f>IFERROR(IF(VLOOKUP(INDEX($L$2:$HEG$5,4,Y$471+#REF!-1),$B$2:$F$5568,5,FALSE)=Y$473,VLOOKUP(INDEX($L$2:$HEG$5,4,Y$471+#REF!-1),$B$2:$F$5568,2,FALSE),""),"")</f>
        <v/>
      </c>
      <c r="BZ469" s="5" t="str">
        <f>IFERROR(IF(VLOOKUP(INDEX($L$2:$HEG$5,4,Z$471+#REF!-1),$B$2:$F$5568,5,FALSE)=Z$473,VLOOKUP(INDEX($L$2:$HEG$5,4,Z$471+#REF!-1),$B$2:$F$5568,2,FALSE),""),"")</f>
        <v/>
      </c>
      <c r="CA469" s="5" t="str">
        <f>IFERROR(IF(VLOOKUP(INDEX($L$2:$HEG$5,4,AA$471+#REF!-1),$B$2:$F$5568,5,FALSE)=AA$473,VLOOKUP(INDEX($L$2:$HEG$5,4,AA$471+#REF!-1),$B$2:$F$5568,2,FALSE),""),"")</f>
        <v/>
      </c>
      <c r="CB469" s="5" t="str">
        <f>IFERROR(IF(VLOOKUP(INDEX($L$2:$HEG$5,4,AB$471+#REF!-1),$B$2:$F$5568,5,FALSE)=AB$473,VLOOKUP(INDEX($L$2:$HEG$5,4,AB$471+#REF!-1),$B$2:$F$5568,2,FALSE),""),"")</f>
        <v/>
      </c>
      <c r="CC469" s="5" t="str">
        <f>IFERROR(IF(VLOOKUP(INDEX($L$2:$HEG$5,4,AC$471+#REF!-1),$B$2:$F$5568,5,FALSE)=AC$473,VLOOKUP(INDEX($L$2:$HEG$5,4,AC$471+#REF!-1),$B$2:$F$5568,2,FALSE),""),"")</f>
        <v/>
      </c>
      <c r="CD469" s="5" t="str">
        <f>IFERROR(IF(VLOOKUP(INDEX($L$2:$HEG$5,4,AD$471+#REF!-1),$B$2:$F$5568,5,FALSE)=AD$473,VLOOKUP(INDEX($L$2:$HEG$5,4,AD$471+#REF!-1),$B$2:$F$5568,2,FALSE),""),"")</f>
        <v/>
      </c>
      <c r="CE469" s="5" t="str">
        <f>IFERROR(IF(VLOOKUP(INDEX($L$2:$HEG$5,4,AE$471+#REF!-1),$B$2:$F$5568,5,FALSE)=AE$473,VLOOKUP(INDEX($L$2:$HEG$5,4,AE$471+#REF!-1),$B$2:$F$5568,2,FALSE),""),"")</f>
        <v/>
      </c>
      <c r="CF469" s="5" t="str">
        <f>IFERROR(IF(VLOOKUP(INDEX($L$2:$HEG$5,4,AF$471+#REF!-1),$B$2:$F$5568,5,FALSE)=AF$473,VLOOKUP(INDEX($L$2:$HEG$5,4,AF$471+#REF!-1),$B$2:$F$5568,2,FALSE),""),"")</f>
        <v/>
      </c>
      <c r="CG469" s="5" t="str">
        <f>IFERROR(IF(VLOOKUP(INDEX($L$2:$HEG$5,4,AG$471+#REF!-1),$B$2:$F$5568,5,FALSE)=AG$473,VLOOKUP(INDEX($L$2:$HEG$5,4,AG$471+#REF!-1),$B$2:$F$5568,2,FALSE),""),"")</f>
        <v/>
      </c>
      <c r="CH469" s="5" t="str">
        <f>IFERROR(IF(VLOOKUP(INDEX($L$2:$HEG$5,4,AH$471+#REF!-1),$B$2:$F$5568,5,FALSE)=AH$473,VLOOKUP(INDEX($L$2:$HEG$5,4,AH$471+#REF!-1),$B$2:$F$5568,2,FALSE),""),"")</f>
        <v/>
      </c>
      <c r="CI469" s="5" t="str">
        <f>IFERROR(IF(VLOOKUP(INDEX($L$2:$HEG$5,4,AI$471+#REF!-1),$B$2:$F$5568,5,FALSE)=AI$473,VLOOKUP(INDEX($L$2:$HEG$5,4,AI$471+#REF!-1),$B$2:$F$5568,2,FALSE),""),"")</f>
        <v/>
      </c>
      <c r="CJ469" s="5" t="str">
        <f>IFERROR(IF(VLOOKUP(INDEX($L$2:$HEG$5,4,AJ$471+#REF!-1),$B$2:$F$5568,5,FALSE)=AJ$473,VLOOKUP(INDEX($L$2:$HEG$5,4,AJ$471+#REF!-1),$B$2:$F$5568,2,FALSE),""),"")</f>
        <v/>
      </c>
      <c r="CK469" s="5" t="str">
        <f>IFERROR(IF(VLOOKUP(INDEX($L$2:$HEG$5,4,AK$471+#REF!-1),$B$2:$F$5568,5,FALSE)=AK$473,VLOOKUP(INDEX($L$2:$HEG$5,4,AK$471+#REF!-1),$B$2:$F$5568,2,FALSE),""),"")</f>
        <v/>
      </c>
      <c r="CL469" s="5" t="str">
        <f>IFERROR(IF(VLOOKUP(INDEX($L$2:$HEG$5,4,AL$471+#REF!-1),$B$2:$F$5568,5,FALSE)=AL$473,VLOOKUP(INDEX($L$2:$HEG$5,4,AL$471+#REF!-1),$B$2:$F$5568,2,FALSE),""),"")</f>
        <v/>
      </c>
      <c r="CM469" s="5" t="str">
        <f>IFERROR(IF(VLOOKUP(INDEX($L$2:$HEG$5,4,AM$471+#REF!-1),$B$2:$F$5568,5,FALSE)=AM$473,VLOOKUP(INDEX($L$2:$HEG$5,4,AM$471+#REF!-1),$B$2:$F$5568,2,FALSE),""),"")</f>
        <v/>
      </c>
      <c r="CN469" s="5" t="str">
        <f>IFERROR(IF(VLOOKUP(INDEX($L$2:$HEG$5,4,AN$471+#REF!-1),$B$2:$F$5568,5,FALSE)=AN$473,VLOOKUP(INDEX($L$2:$HEG$5,4,AN$471+#REF!-1),$B$2:$F$5568,2,FALSE),""),"")</f>
        <v/>
      </c>
      <c r="CO469" s="5" t="str">
        <f>IFERROR(IF(VLOOKUP(INDEX($L$2:$HEG$5,4,AO$471+#REF!-1),$B$2:$F$5568,5,FALSE)=AO$473,VLOOKUP(INDEX($L$2:$HEG$5,4,AO$471+#REF!-1),$B$2:$F$5568,2,FALSE),""),"")</f>
        <v/>
      </c>
      <c r="CP469" s="5" t="str">
        <f>IFERROR(IF(VLOOKUP(INDEX($L$2:$HEG$5,4,AP$471+#REF!-1),$B$2:$F$5568,5,FALSE)=AP$473,VLOOKUP(INDEX($L$2:$HEG$5,4,AP$471+#REF!-1),$B$2:$F$5568,2,FALSE),""),"")</f>
        <v/>
      </c>
      <c r="CQ469" s="5" t="str">
        <f>IFERROR(IF(VLOOKUP(INDEX($L$2:$HEG$5,4,AQ$471+#REF!-1),$B$2:$F$5568,5,FALSE)=AQ$473,VLOOKUP(INDEX($L$2:$HEG$5,4,AQ$471+#REF!-1),$B$2:$F$5568,2,FALSE),""),"")</f>
        <v/>
      </c>
      <c r="CR469" s="5" t="str">
        <f>IFERROR(IF(VLOOKUP(INDEX($L$2:$HEG$5,4,AR$471+#REF!-1),$B$2:$F$5568,5,FALSE)=AR$473,VLOOKUP(INDEX($L$2:$HEG$5,4,AR$471+#REF!-1),$B$2:$F$5568,2,FALSE),""),"")</f>
        <v/>
      </c>
      <c r="CS469" s="5" t="str">
        <f>IFERROR(IF(VLOOKUP(INDEX($L$2:$HEG$5,4,AS$471+#REF!-1),$B$2:$F$5568,5,FALSE)=AS$473,VLOOKUP(INDEX($L$2:$HEG$5,4,AS$471+#REF!-1),$B$2:$F$5568,2,FALSE),""),"")</f>
        <v/>
      </c>
      <c r="CT469" s="5" t="str">
        <f>IFERROR(IF(VLOOKUP(INDEX($L$2:$HEG$5,4,AT$471+#REF!-1),$B$2:$F$5568,5,FALSE)=AT$473,VLOOKUP(INDEX($L$2:$HEG$5,4,AT$471+#REF!-1),$B$2:$F$5568,2,FALSE),""),"")</f>
        <v/>
      </c>
      <c r="CU469" s="5" t="str">
        <f>IFERROR(IF(VLOOKUP(INDEX($L$2:$HEG$5,4,AU$471+#REF!-1),$B$2:$F$5568,5,FALSE)=AU$473,VLOOKUP(INDEX($L$2:$HEG$5,4,AU$471+#REF!-1),$B$2:$F$5568,2,FALSE),""),"")</f>
        <v/>
      </c>
      <c r="CV469" s="5" t="str">
        <f>IFERROR(IF(VLOOKUP(INDEX($L$2:$HEG$5,4,AV$471+#REF!-1),$B$2:$F$5568,5,FALSE)=AV$473,VLOOKUP(INDEX($L$2:$HEG$5,4,AV$471+#REF!-1),$B$2:$F$5568,2,FALSE),""),"")</f>
        <v/>
      </c>
      <c r="CW469" s="5" t="str">
        <f>IFERROR(IF(VLOOKUP(INDEX($L$2:$HEG$5,4,AW$471+#REF!-1),$B$2:$F$5568,5,FALSE)=AW$473,VLOOKUP(INDEX($L$2:$HEG$5,4,AW$471+#REF!-1),$B$2:$F$5568,2,FALSE),""),"")</f>
        <v/>
      </c>
      <c r="CX469" s="5" t="str">
        <f>IFERROR(IF(VLOOKUP(INDEX($L$2:$HEG$5,4,AX$471+#REF!-1),$B$2:$F$5568,5,FALSE)=AX$473,VLOOKUP(INDEX($L$2:$HEG$5,4,AX$471+#REF!-1),$B$2:$F$5568,2,FALSE),""),"")</f>
        <v/>
      </c>
      <c r="CY469" s="5" t="str">
        <f>IFERROR(IF(VLOOKUP(INDEX($L$2:$HEG$5,4,AY$471+#REF!-1),$B$2:$F$5568,5,FALSE)=AY$473,VLOOKUP(INDEX($L$2:$HEG$5,4,AY$471+#REF!-1),$B$2:$F$5568,2,FALSE),""),"")</f>
        <v/>
      </c>
      <c r="CZ469" s="5" t="str">
        <f>IFERROR(IF(VLOOKUP(INDEX($L$2:$HEG$5,4,AZ$471+#REF!-1),$B$2:$F$5568,5,FALSE)=AZ$473,VLOOKUP(INDEX($L$2:$HEG$5,4,AZ$471+#REF!-1),$B$2:$F$5568,2,FALSE),""),"")</f>
        <v/>
      </c>
      <c r="DA469" s="5" t="str">
        <f>IFERROR(IF(VLOOKUP(INDEX($L$2:$HEG$5,4,BA$471+#REF!-1),$B$2:$F$5568,5,FALSE)=BA$473,VLOOKUP(INDEX($L$2:$HEG$5,4,BA$471+#REF!-1),$B$2:$F$5568,2,FALSE),""),"")</f>
        <v/>
      </c>
      <c r="DB469" s="5" t="str">
        <f>IFERROR(IF(VLOOKUP(INDEX($L$2:$HEG$5,4,BB$471+#REF!-1),$B$2:$F$5568,5,FALSE)=BB$473,VLOOKUP(INDEX($L$2:$HEG$5,4,BB$471+#REF!-1),$B$2:$F$5568,2,FALSE),""),"")</f>
        <v/>
      </c>
      <c r="DC469" s="5" t="str">
        <f>IFERROR(IF(VLOOKUP(INDEX($L$2:$HEG$5,4,BC$471+#REF!-1),$B$2:$F$5568,5,FALSE)=BC$473,VLOOKUP(INDEX($L$2:$HEG$5,4,BC$471+#REF!-1),$B$2:$F$5568,2,FALSE),""),"")</f>
        <v/>
      </c>
      <c r="DD469" s="5" t="str">
        <f>IFERROR(IF(VLOOKUP(INDEX($L$2:$HEG$5,4,BD$471+#REF!-1),$B$2:$F$5568,5,FALSE)=BD$473,VLOOKUP(INDEX($L$2:$HEG$5,4,BD$471+#REF!-1),$B$2:$F$5568,2,FALSE),""),"")</f>
        <v/>
      </c>
      <c r="DE469" s="5" t="str">
        <f>IFERROR(IF(VLOOKUP(INDEX($L$2:$HEG$5,4,BE$471+#REF!-1),$B$2:$F$5568,5,FALSE)=BE$473,VLOOKUP(INDEX($L$2:$HEG$5,4,BE$471+#REF!-1),$B$2:$F$5568,2,FALSE),""),"")</f>
        <v/>
      </c>
      <c r="DF469" s="5" t="str">
        <f>IFERROR(IF(VLOOKUP(INDEX($L$2:$HEG$5,4,BF$471+#REF!-1),$B$2:$F$5568,5,FALSE)=BF$473,VLOOKUP(INDEX($L$2:$HEG$5,4,BF$471+#REF!-1),$B$2:$F$5568,2,FALSE),""),"")</f>
        <v/>
      </c>
      <c r="DG469" s="5" t="str">
        <f>IFERROR(IF(VLOOKUP(INDEX($L$2:$HEG$5,4,BG$471+#REF!-1),$B$2:$F$5568,5,FALSE)=BG$473,VLOOKUP(INDEX($L$2:$HEG$5,4,BG$471+#REF!-1),$B$2:$F$5568,2,FALSE),""),"")</f>
        <v/>
      </c>
      <c r="DH469" s="5" t="str">
        <f>IFERROR(IF(VLOOKUP(INDEX($L$2:$HEG$5,4,BH$471+#REF!-1),$B$2:$F$5568,5,FALSE)=BH$473,VLOOKUP(INDEX($L$2:$HEG$5,4,BH$471+#REF!-1),$B$2:$F$5568,2,FALSE),""),"")</f>
        <v/>
      </c>
      <c r="DI469" s="5" t="str">
        <f>IFERROR(IF(VLOOKUP(INDEX($L$2:$HEG$5,4,BI$471+#REF!-1),$B$2:$F$5568,5,FALSE)=BI$473,VLOOKUP(INDEX($L$2:$HEG$5,4,BI$471+#REF!-1),$B$2:$F$5568,2,FALSE),""),"")</f>
        <v/>
      </c>
      <c r="DJ469" s="5" t="str">
        <f>IFERROR(IF(VLOOKUP(INDEX($L$2:$HEG$5,4,BJ$471+#REF!-1),$B$2:$F$5568,5,FALSE)=BJ$473,VLOOKUP(INDEX($L$2:$HEG$5,4,BJ$471+#REF!-1),$B$2:$F$5568,2,FALSE),""),"")</f>
        <v/>
      </c>
      <c r="DK469" s="5" t="str">
        <f>IFERROR(IF(VLOOKUP(INDEX($L$2:$HEG$5,4,BK$471+#REF!-1),$B$2:$F$5568,5,FALSE)=BK$473,VLOOKUP(INDEX($L$2:$HEG$5,4,BK$471+#REF!-1),$B$2:$F$5568,2,FALSE),""),"")</f>
        <v/>
      </c>
      <c r="DL469" s="5" t="str">
        <f>IFERROR(IF(VLOOKUP(INDEX($L$2:$HEG$5,4,BL$471+#REF!-1),$B$2:$F$5568,5,FALSE)=BL$473,VLOOKUP(INDEX($L$2:$HEG$5,4,BL$471+#REF!-1),$B$2:$F$5568,2,FALSE),""),"")</f>
        <v/>
      </c>
      <c r="DM469" s="5" t="str">
        <f>IFERROR(IF(VLOOKUP(INDEX($L$2:$HEG$5,4,BM$471+#REF!-1),$B$2:$F$5568,5,FALSE)=BM$473,VLOOKUP(INDEX($L$2:$HEG$5,4,BM$471+#REF!-1),$B$2:$F$5568,2,FALSE),""),"")</f>
        <v/>
      </c>
      <c r="DN469" s="5" t="str">
        <f>IFERROR(IF(VLOOKUP(INDEX($L$2:$HEG$5,4,BN$471+#REF!-1),$B$2:$F$5568,5,FALSE)=BN$473,VLOOKUP(INDEX($L$2:$HEG$5,4,BN$471+#REF!-1),$B$2:$F$5568,2,FALSE),""),"")</f>
        <v/>
      </c>
      <c r="DO469" s="5" t="str">
        <f>IFERROR(IF(VLOOKUP(INDEX($L$2:$HEG$5,4,BO$471+#REF!-1),$B$2:$F$5568,5,FALSE)=BO$473,VLOOKUP(INDEX($L$2:$HEG$5,4,BO$471+#REF!-1),$B$2:$F$5568,2,FALSE),""),"")</f>
        <v/>
      </c>
      <c r="DP469" s="5" t="str">
        <f>IFERROR(IF(VLOOKUP(INDEX($L$2:$HEG$5,4,BP$471+#REF!-1),$B$2:$F$5568,5,FALSE)=BP$473,VLOOKUP(INDEX($L$2:$HEG$5,4,BP$471+#REF!-1),$B$2:$F$5568,2,FALSE),""),"")</f>
        <v/>
      </c>
      <c r="DQ469" s="5" t="str">
        <f>IFERROR(IF(VLOOKUP(INDEX($L$2:$HEG$5,4,BQ$471+#REF!-1),$B$2:$F$5568,5,FALSE)=BQ$473,VLOOKUP(INDEX($L$2:$HEG$5,4,BQ$471+#REF!-1),$B$2:$F$5568,2,FALSE),""),"")</f>
        <v/>
      </c>
    </row>
    <row r="470" spans="1:121" x14ac:dyDescent="0.25">
      <c r="A470">
        <v>469</v>
      </c>
      <c r="B470" s="5">
        <v>4155162</v>
      </c>
      <c r="C470" t="str">
        <f t="shared" si="5450"/>
        <v>HSBC Trust Company (Delaware), National Association - Wilmington, DE</v>
      </c>
      <c r="D470" s="21" t="s">
        <v>276</v>
      </c>
      <c r="E470" s="19" t="s">
        <v>3087</v>
      </c>
      <c r="F470" s="19" t="s">
        <v>3088</v>
      </c>
      <c r="G470" s="19"/>
      <c r="T470" s="5" t="str">
        <f t="shared" ref="T470:AY470" si="5461">IFERROR(IF(VLOOKUP(INDEX($L$2:$HEG$5,4,T$471+$Q469-1),$B$2:$F$5568,5,FALSE)=T$473,INDEX($L$2:$HEG$5,4,T$471+$Q469-1),""),"")</f>
        <v/>
      </c>
      <c r="U470" s="5" t="str">
        <f t="shared" si="5461"/>
        <v/>
      </c>
      <c r="V470" s="5" t="str">
        <f t="shared" si="5461"/>
        <v/>
      </c>
      <c r="W470" s="5" t="str">
        <f t="shared" si="5461"/>
        <v/>
      </c>
      <c r="X470" s="5" t="str">
        <f t="shared" si="5461"/>
        <v/>
      </c>
      <c r="Y470" s="5" t="str">
        <f t="shared" si="5461"/>
        <v/>
      </c>
      <c r="Z470" s="5" t="str">
        <f t="shared" si="5461"/>
        <v/>
      </c>
      <c r="AA470" s="5" t="str">
        <f t="shared" si="5461"/>
        <v/>
      </c>
      <c r="AB470" s="5" t="str">
        <f t="shared" si="5461"/>
        <v/>
      </c>
      <c r="AC470" s="5" t="str">
        <f t="shared" si="5461"/>
        <v/>
      </c>
      <c r="AD470" s="5" t="str">
        <f t="shared" si="5461"/>
        <v/>
      </c>
      <c r="AE470" s="5" t="str">
        <f t="shared" si="5461"/>
        <v/>
      </c>
      <c r="AF470" s="5" t="str">
        <f t="shared" si="5461"/>
        <v/>
      </c>
      <c r="AG470" s="5" t="str">
        <f t="shared" si="5461"/>
        <v/>
      </c>
      <c r="AH470" s="5" t="str">
        <f t="shared" si="5461"/>
        <v/>
      </c>
      <c r="AI470" s="5" t="str">
        <f t="shared" si="5461"/>
        <v/>
      </c>
      <c r="AJ470" s="5" t="str">
        <f t="shared" si="5461"/>
        <v/>
      </c>
      <c r="AK470" s="5" t="str">
        <f t="shared" si="5461"/>
        <v/>
      </c>
      <c r="AL470" s="5" t="str">
        <f t="shared" si="5461"/>
        <v/>
      </c>
      <c r="AM470" s="5" t="str">
        <f t="shared" si="5461"/>
        <v/>
      </c>
      <c r="AN470" s="5" t="str">
        <f t="shared" si="5461"/>
        <v/>
      </c>
      <c r="AO470" s="5" t="str">
        <f t="shared" si="5461"/>
        <v/>
      </c>
      <c r="AP470" s="5" t="str">
        <f t="shared" si="5461"/>
        <v/>
      </c>
      <c r="AQ470" s="5" t="str">
        <f t="shared" si="5461"/>
        <v/>
      </c>
      <c r="AR470" s="5" t="str">
        <f t="shared" si="5461"/>
        <v/>
      </c>
      <c r="AS470" s="5" t="str">
        <f t="shared" si="5461"/>
        <v/>
      </c>
      <c r="AT470" s="5" t="str">
        <f t="shared" si="5461"/>
        <v/>
      </c>
      <c r="AU470" s="5" t="str">
        <f t="shared" si="5461"/>
        <v/>
      </c>
      <c r="AV470" s="5" t="str">
        <f t="shared" si="5461"/>
        <v/>
      </c>
      <c r="AW470" s="5" t="str">
        <f t="shared" si="5461"/>
        <v/>
      </c>
      <c r="AX470" s="5" t="str">
        <f t="shared" si="5461"/>
        <v/>
      </c>
      <c r="AY470" s="5" t="str">
        <f t="shared" si="5461"/>
        <v/>
      </c>
      <c r="AZ470" s="5" t="str">
        <f t="shared" ref="AZ470:BQ470" si="5462">IFERROR(IF(VLOOKUP(INDEX($L$2:$HEG$5,4,AZ$471+$Q469-1),$B$2:$F$5568,5,FALSE)=AZ$473,INDEX($L$2:$HEG$5,4,AZ$471+$Q469-1),""),"")</f>
        <v/>
      </c>
      <c r="BA470" s="5" t="str">
        <f t="shared" si="5462"/>
        <v/>
      </c>
      <c r="BB470" s="5" t="str">
        <f t="shared" si="5462"/>
        <v/>
      </c>
      <c r="BC470" s="5" t="str">
        <f t="shared" si="5462"/>
        <v/>
      </c>
      <c r="BD470" s="5" t="str">
        <f t="shared" si="5462"/>
        <v/>
      </c>
      <c r="BE470" s="5" t="str">
        <f t="shared" si="5462"/>
        <v/>
      </c>
      <c r="BF470" s="5" t="str">
        <f t="shared" si="5462"/>
        <v/>
      </c>
      <c r="BG470" s="5" t="str">
        <f t="shared" si="5462"/>
        <v/>
      </c>
      <c r="BH470" s="5" t="str">
        <f t="shared" si="5462"/>
        <v/>
      </c>
      <c r="BI470" s="5" t="str">
        <f t="shared" si="5462"/>
        <v/>
      </c>
      <c r="BJ470" s="5" t="str">
        <f t="shared" si="5462"/>
        <v/>
      </c>
      <c r="BK470" s="5" t="str">
        <f t="shared" si="5462"/>
        <v/>
      </c>
      <c r="BL470" s="5" t="str">
        <f t="shared" si="5462"/>
        <v/>
      </c>
      <c r="BM470" s="5" t="str">
        <f t="shared" si="5462"/>
        <v/>
      </c>
      <c r="BN470" s="5" t="str">
        <f t="shared" si="5462"/>
        <v/>
      </c>
      <c r="BO470" s="5" t="str">
        <f t="shared" si="5462"/>
        <v/>
      </c>
      <c r="BP470" s="5" t="str">
        <f t="shared" si="5462"/>
        <v/>
      </c>
      <c r="BQ470" s="5" t="str">
        <f t="shared" si="5462"/>
        <v/>
      </c>
      <c r="BR470" s="5"/>
      <c r="BT470" s="5" t="str">
        <f t="shared" ref="BT470:CY470" si="5463">IFERROR(IF(VLOOKUP(INDEX($L$2:$HEG$5,4,T$471+$Q469-1),$B$2:$F$5568,5,FALSE)=T$473,VLOOKUP(INDEX($L$2:$HEG$5,4,T$471+$Q469-1),$B$2:$F$5568,2,FALSE),""),"")</f>
        <v/>
      </c>
      <c r="BU470" s="5" t="str">
        <f t="shared" si="5463"/>
        <v/>
      </c>
      <c r="BV470" s="5" t="str">
        <f t="shared" si="5463"/>
        <v/>
      </c>
      <c r="BW470" s="5" t="str">
        <f t="shared" si="5463"/>
        <v/>
      </c>
      <c r="BX470" s="5" t="str">
        <f t="shared" si="5463"/>
        <v/>
      </c>
      <c r="BY470" s="5" t="str">
        <f t="shared" si="5463"/>
        <v/>
      </c>
      <c r="BZ470" s="5" t="str">
        <f t="shared" si="5463"/>
        <v/>
      </c>
      <c r="CA470" s="5" t="str">
        <f t="shared" si="5463"/>
        <v/>
      </c>
      <c r="CB470" s="5" t="str">
        <f t="shared" si="5463"/>
        <v/>
      </c>
      <c r="CC470" s="5" t="str">
        <f t="shared" si="5463"/>
        <v/>
      </c>
      <c r="CD470" s="5" t="str">
        <f t="shared" si="5463"/>
        <v/>
      </c>
      <c r="CE470" s="5" t="str">
        <f t="shared" si="5463"/>
        <v/>
      </c>
      <c r="CF470" s="5" t="str">
        <f t="shared" si="5463"/>
        <v/>
      </c>
      <c r="CG470" s="5" t="str">
        <f t="shared" si="5463"/>
        <v/>
      </c>
      <c r="CH470" s="5" t="str">
        <f t="shared" si="5463"/>
        <v/>
      </c>
      <c r="CI470" s="5" t="str">
        <f t="shared" si="5463"/>
        <v/>
      </c>
      <c r="CJ470" s="5" t="str">
        <f t="shared" si="5463"/>
        <v/>
      </c>
      <c r="CK470" s="5" t="str">
        <f t="shared" si="5463"/>
        <v/>
      </c>
      <c r="CL470" s="5" t="str">
        <f t="shared" si="5463"/>
        <v/>
      </c>
      <c r="CM470" s="5" t="str">
        <f t="shared" si="5463"/>
        <v/>
      </c>
      <c r="CN470" s="5" t="str">
        <f t="shared" si="5463"/>
        <v/>
      </c>
      <c r="CO470" s="5" t="str">
        <f t="shared" si="5463"/>
        <v/>
      </c>
      <c r="CP470" s="5" t="str">
        <f t="shared" si="5463"/>
        <v/>
      </c>
      <c r="CQ470" s="5" t="str">
        <f t="shared" si="5463"/>
        <v/>
      </c>
      <c r="CR470" s="5" t="str">
        <f t="shared" si="5463"/>
        <v/>
      </c>
      <c r="CS470" s="5" t="str">
        <f t="shared" si="5463"/>
        <v/>
      </c>
      <c r="CT470" s="5" t="str">
        <f t="shared" si="5463"/>
        <v/>
      </c>
      <c r="CU470" s="5" t="str">
        <f t="shared" si="5463"/>
        <v/>
      </c>
      <c r="CV470" s="5" t="str">
        <f t="shared" si="5463"/>
        <v/>
      </c>
      <c r="CW470" s="5" t="str">
        <f t="shared" si="5463"/>
        <v/>
      </c>
      <c r="CX470" s="5" t="str">
        <f t="shared" si="5463"/>
        <v/>
      </c>
      <c r="CY470" s="5" t="str">
        <f t="shared" si="5463"/>
        <v/>
      </c>
      <c r="CZ470" s="5" t="str">
        <f t="shared" ref="CZ470:DQ470" si="5464">IFERROR(IF(VLOOKUP(INDEX($L$2:$HEG$5,4,AZ$471+$Q469-1),$B$2:$F$5568,5,FALSE)=AZ$473,VLOOKUP(INDEX($L$2:$HEG$5,4,AZ$471+$Q469-1),$B$2:$F$5568,2,FALSE),""),"")</f>
        <v/>
      </c>
      <c r="DA470" s="5" t="str">
        <f t="shared" si="5464"/>
        <v/>
      </c>
      <c r="DB470" s="5" t="str">
        <f t="shared" si="5464"/>
        <v/>
      </c>
      <c r="DC470" s="5" t="str">
        <f t="shared" si="5464"/>
        <v/>
      </c>
      <c r="DD470" s="5" t="str">
        <f t="shared" si="5464"/>
        <v/>
      </c>
      <c r="DE470" s="5" t="str">
        <f t="shared" si="5464"/>
        <v/>
      </c>
      <c r="DF470" s="5" t="str">
        <f t="shared" si="5464"/>
        <v/>
      </c>
      <c r="DG470" s="5" t="str">
        <f t="shared" si="5464"/>
        <v/>
      </c>
      <c r="DH470" s="5" t="str">
        <f t="shared" si="5464"/>
        <v/>
      </c>
      <c r="DI470" s="5" t="str">
        <f t="shared" si="5464"/>
        <v/>
      </c>
      <c r="DJ470" s="5" t="str">
        <f t="shared" si="5464"/>
        <v/>
      </c>
      <c r="DK470" s="5" t="str">
        <f t="shared" si="5464"/>
        <v/>
      </c>
      <c r="DL470" s="5" t="str">
        <f t="shared" si="5464"/>
        <v/>
      </c>
      <c r="DM470" s="5" t="str">
        <f t="shared" si="5464"/>
        <v/>
      </c>
      <c r="DN470" s="5" t="str">
        <f t="shared" si="5464"/>
        <v/>
      </c>
      <c r="DO470" s="5" t="str">
        <f t="shared" si="5464"/>
        <v/>
      </c>
      <c r="DP470" s="5" t="str">
        <f t="shared" si="5464"/>
        <v/>
      </c>
      <c r="DQ470" s="5" t="str">
        <f t="shared" si="5464"/>
        <v/>
      </c>
    </row>
    <row r="471" spans="1:121" x14ac:dyDescent="0.25">
      <c r="A471">
        <v>470</v>
      </c>
      <c r="B471" s="5">
        <v>4308911</v>
      </c>
      <c r="C471" t="str">
        <f t="shared" si="5450"/>
        <v>Key National Trust Company of Delaware - Wilmington, DE</v>
      </c>
      <c r="D471" s="21" t="s">
        <v>2082</v>
      </c>
      <c r="E471" s="19" t="s">
        <v>3087</v>
      </c>
      <c r="F471" s="19" t="s">
        <v>3088</v>
      </c>
      <c r="G471" s="19"/>
      <c r="T471" s="5">
        <f t="shared" ref="T471:AY471" si="5465">MATCH(T$473,$F$2:$F$5568,0)</f>
        <v>6</v>
      </c>
      <c r="U471" s="5">
        <f t="shared" si="5465"/>
        <v>1</v>
      </c>
      <c r="V471" s="5">
        <f t="shared" si="5465"/>
        <v>178</v>
      </c>
      <c r="W471" s="5">
        <f t="shared" si="5465"/>
        <v>101</v>
      </c>
      <c r="X471" s="5">
        <f t="shared" si="5465"/>
        <v>192</v>
      </c>
      <c r="Y471" s="5">
        <f t="shared" si="5465"/>
        <v>351</v>
      </c>
      <c r="Z471" s="5">
        <f t="shared" si="5465"/>
        <v>419</v>
      </c>
      <c r="AA471" s="5">
        <f t="shared" si="5465"/>
        <v>455</v>
      </c>
      <c r="AB471" s="5">
        <f t="shared" si="5465"/>
        <v>480</v>
      </c>
      <c r="AC471" s="5">
        <f t="shared" si="5465"/>
        <v>582</v>
      </c>
      <c r="AD471" s="5">
        <f t="shared" si="5465"/>
        <v>722</v>
      </c>
      <c r="AE471" s="5">
        <f t="shared" si="5465"/>
        <v>962</v>
      </c>
      <c r="AF471" s="5">
        <f t="shared" si="5465"/>
        <v>972</v>
      </c>
      <c r="AG471" s="5">
        <f t="shared" si="5465"/>
        <v>1319</v>
      </c>
      <c r="AH471" s="5">
        <f t="shared" si="5465"/>
        <v>728</v>
      </c>
      <c r="AI471" s="5">
        <f t="shared" si="5465"/>
        <v>1412</v>
      </c>
      <c r="AJ471" s="5">
        <f t="shared" si="5465"/>
        <v>1606</v>
      </c>
      <c r="AK471" s="5">
        <f t="shared" si="5465"/>
        <v>1727</v>
      </c>
      <c r="AL471" s="5">
        <f t="shared" si="5465"/>
        <v>1966</v>
      </c>
      <c r="AM471" s="5">
        <f t="shared" si="5465"/>
        <v>1937</v>
      </c>
      <c r="AN471" s="5">
        <f t="shared" si="5465"/>
        <v>1836</v>
      </c>
      <c r="AO471" s="5">
        <f t="shared" si="5465"/>
        <v>1988</v>
      </c>
      <c r="AP471" s="5">
        <f t="shared" si="5465"/>
        <v>2064</v>
      </c>
      <c r="AQ471" s="5">
        <f t="shared" si="5465"/>
        <v>2509</v>
      </c>
      <c r="AR471" s="5">
        <f t="shared" si="5465"/>
        <v>2302</v>
      </c>
      <c r="AS471" s="5">
        <f t="shared" si="5465"/>
        <v>2568</v>
      </c>
      <c r="AT471" s="5">
        <f t="shared" si="5465"/>
        <v>2708</v>
      </c>
      <c r="AU471" s="5">
        <f t="shared" si="5465"/>
        <v>2953</v>
      </c>
      <c r="AV471" s="5">
        <f t="shared" si="5465"/>
        <v>2854</v>
      </c>
      <c r="AW471" s="5">
        <f t="shared" si="5465"/>
        <v>2871</v>
      </c>
      <c r="AX471" s="5">
        <f t="shared" si="5465"/>
        <v>2924</v>
      </c>
      <c r="AY471" s="5">
        <f t="shared" si="5465"/>
        <v>2971</v>
      </c>
      <c r="AZ471" s="5">
        <f t="shared" ref="AZ471:BQ471" si="5466">MATCH(AZ$473,$F$2:$F$5568,0)</f>
        <v>2604</v>
      </c>
      <c r="BA471" s="5">
        <f t="shared" si="5466"/>
        <v>2645</v>
      </c>
      <c r="BB471" s="5">
        <f t="shared" si="5466"/>
        <v>3207</v>
      </c>
      <c r="BC471" s="5">
        <f t="shared" si="5466"/>
        <v>3371</v>
      </c>
      <c r="BD471" s="5">
        <f t="shared" si="5466"/>
        <v>3546</v>
      </c>
      <c r="BE471" s="5">
        <f t="shared" si="5466"/>
        <v>3561</v>
      </c>
      <c r="BF471" s="5">
        <f t="shared" si="5466"/>
        <v>3687</v>
      </c>
      <c r="BG471" s="5">
        <f t="shared" si="5466"/>
        <v>3694</v>
      </c>
      <c r="BH471" s="5">
        <f t="shared" si="5466"/>
        <v>3737</v>
      </c>
      <c r="BI471" s="5">
        <f t="shared" si="5466"/>
        <v>3794</v>
      </c>
      <c r="BJ471" s="5">
        <f t="shared" si="5466"/>
        <v>3911</v>
      </c>
      <c r="BK471" s="5">
        <f t="shared" si="5466"/>
        <v>4291</v>
      </c>
      <c r="BL471" s="5">
        <f t="shared" si="5466"/>
        <v>4399</v>
      </c>
      <c r="BM471" s="5">
        <f t="shared" si="5466"/>
        <v>4340</v>
      </c>
      <c r="BN471" s="5">
        <f t="shared" si="5466"/>
        <v>4411</v>
      </c>
      <c r="BO471" s="5">
        <f t="shared" si="5466"/>
        <v>4606</v>
      </c>
      <c r="BP471" s="5">
        <f t="shared" si="5466"/>
        <v>4447</v>
      </c>
      <c r="BQ471" s="5">
        <f t="shared" si="5466"/>
        <v>4651</v>
      </c>
      <c r="BR471" s="5"/>
      <c r="BS471" s="5"/>
      <c r="BT471" s="5"/>
      <c r="BU471" s="5"/>
      <c r="BV471" s="5"/>
      <c r="BW471" s="5"/>
      <c r="BX471" s="5"/>
      <c r="BY471" s="5"/>
      <c r="BZ471" s="5"/>
      <c r="CA471" s="5"/>
      <c r="CB471" s="5"/>
      <c r="CC471" s="5"/>
      <c r="CD471" s="5"/>
      <c r="CE471" s="5"/>
    </row>
    <row r="472" spans="1:121" ht="15.75" thickBot="1" x14ac:dyDescent="0.3">
      <c r="A472">
        <v>471</v>
      </c>
      <c r="B472" s="5">
        <v>4247528</v>
      </c>
      <c r="C472" t="str">
        <f t="shared" si="5450"/>
        <v>Neuberger Berman Trust Company of Delaware National Association - Wilmington, DE</v>
      </c>
      <c r="D472" s="21" t="s">
        <v>9440</v>
      </c>
      <c r="E472" s="19" t="s">
        <v>3087</v>
      </c>
      <c r="F472" s="19" t="s">
        <v>3088</v>
      </c>
      <c r="G472" s="19"/>
    </row>
    <row r="473" spans="1:121" ht="19.5" thickBot="1" x14ac:dyDescent="0.35">
      <c r="A473">
        <v>472</v>
      </c>
      <c r="B473" s="5">
        <v>1001600</v>
      </c>
      <c r="C473" t="str">
        <f t="shared" si="5450"/>
        <v>Santander Bank, National Association - Wilmington, DE</v>
      </c>
      <c r="D473" s="21" t="s">
        <v>9642</v>
      </c>
      <c r="E473" s="19" t="s">
        <v>3087</v>
      </c>
      <c r="F473" s="19" t="s">
        <v>3088</v>
      </c>
      <c r="G473" s="19"/>
      <c r="T473" s="16" t="s">
        <v>2805</v>
      </c>
      <c r="U473" s="17" t="s">
        <v>2801</v>
      </c>
      <c r="V473" s="17" t="s">
        <v>2944</v>
      </c>
      <c r="W473" s="17" t="s">
        <v>2878</v>
      </c>
      <c r="X473" s="17" t="s">
        <v>2951</v>
      </c>
      <c r="Y473" s="17" t="s">
        <v>3010</v>
      </c>
      <c r="Z473" s="17" t="s">
        <v>3057</v>
      </c>
      <c r="AA473" s="17" t="s">
        <v>3088</v>
      </c>
      <c r="AB473" s="17" t="s">
        <v>3093</v>
      </c>
      <c r="AC473" s="17" t="s">
        <v>3144</v>
      </c>
      <c r="AD473" s="17" t="s">
        <v>3244</v>
      </c>
      <c r="AE473" s="17" t="s">
        <v>3423</v>
      </c>
      <c r="AF473" s="17" t="s">
        <v>3433</v>
      </c>
      <c r="AG473" s="17" t="s">
        <v>3671</v>
      </c>
      <c r="AH473" s="17" t="s">
        <v>3246</v>
      </c>
      <c r="AI473" s="17" t="s">
        <v>3734</v>
      </c>
      <c r="AJ473" s="17" t="s">
        <v>3866</v>
      </c>
      <c r="AK473" s="17" t="s">
        <v>3930</v>
      </c>
      <c r="AL473" s="17" t="s">
        <v>4079</v>
      </c>
      <c r="AM473" s="17" t="s">
        <v>4058</v>
      </c>
      <c r="AN473" s="17" t="s">
        <v>3989</v>
      </c>
      <c r="AO473" s="17" t="s">
        <v>4092</v>
      </c>
      <c r="AP473" s="17" t="s">
        <v>4146</v>
      </c>
      <c r="AQ473" s="23" t="s">
        <v>4407</v>
      </c>
      <c r="AR473" s="17" t="s">
        <v>4310</v>
      </c>
      <c r="AS473" s="17" t="s">
        <v>4441</v>
      </c>
      <c r="AT473" s="17" t="s">
        <v>4528</v>
      </c>
      <c r="AU473" s="17" t="s">
        <v>4666</v>
      </c>
      <c r="AV473" s="17" t="s">
        <v>4603</v>
      </c>
      <c r="AW473" s="17" t="s">
        <v>4613</v>
      </c>
      <c r="AX473" s="17" t="s">
        <v>2792</v>
      </c>
      <c r="AY473" s="17" t="s">
        <v>4670</v>
      </c>
      <c r="AZ473" s="17" t="s">
        <v>4461</v>
      </c>
      <c r="BA473" s="17" t="s">
        <v>4483</v>
      </c>
      <c r="BB473" s="17" t="s">
        <v>4710</v>
      </c>
      <c r="BC473" s="17" t="s">
        <v>4798</v>
      </c>
      <c r="BD473" s="17" t="s">
        <v>4901</v>
      </c>
      <c r="BE473" s="17" t="s">
        <v>4911</v>
      </c>
      <c r="BF473" s="17" t="s">
        <v>4982</v>
      </c>
      <c r="BG473" s="17" t="s">
        <v>4987</v>
      </c>
      <c r="BH473" s="17" t="s">
        <v>5011</v>
      </c>
      <c r="BI473" s="17" t="s">
        <v>5043</v>
      </c>
      <c r="BJ473" s="17" t="s">
        <v>5078</v>
      </c>
      <c r="BK473" s="17" t="s">
        <v>5271</v>
      </c>
      <c r="BL473" s="17" t="s">
        <v>5306</v>
      </c>
      <c r="BM473" s="17" t="s">
        <v>5279</v>
      </c>
      <c r="BN473" s="17" t="s">
        <v>5314</v>
      </c>
      <c r="BO473" s="17" t="s">
        <v>5419</v>
      </c>
      <c r="BP473" s="17" t="s">
        <v>5332</v>
      </c>
      <c r="BQ473" s="18" t="s">
        <v>5425</v>
      </c>
    </row>
    <row r="474" spans="1:121" x14ac:dyDescent="0.25">
      <c r="A474">
        <v>473</v>
      </c>
      <c r="B474" s="5">
        <v>4239491</v>
      </c>
      <c r="C474" t="str">
        <f t="shared" si="5450"/>
        <v>Stifel Trust Company Delaware, National Association - Wilmington, DE</v>
      </c>
      <c r="D474" s="21" t="s">
        <v>2081</v>
      </c>
      <c r="E474" s="19" t="s">
        <v>3087</v>
      </c>
      <c r="F474" s="19" t="s">
        <v>3088</v>
      </c>
      <c r="G474" s="19"/>
    </row>
    <row r="475" spans="1:121" x14ac:dyDescent="0.25">
      <c r="A475">
        <v>474</v>
      </c>
      <c r="B475" s="5">
        <v>1024072</v>
      </c>
      <c r="C475" t="str">
        <f t="shared" si="5450"/>
        <v>TD Bank USA, National Association - Wilmington, DE</v>
      </c>
      <c r="D475" s="21" t="s">
        <v>140</v>
      </c>
      <c r="E475" s="19" t="s">
        <v>3087</v>
      </c>
      <c r="F475" s="19" t="s">
        <v>3088</v>
      </c>
      <c r="G475" s="19"/>
    </row>
    <row r="476" spans="1:121" x14ac:dyDescent="0.25">
      <c r="A476">
        <v>475</v>
      </c>
      <c r="B476" s="5">
        <v>1010126</v>
      </c>
      <c r="C476" t="str">
        <f t="shared" si="5450"/>
        <v>TD Bank, National Association - Wilmington, DE</v>
      </c>
      <c r="D476" s="21" t="s">
        <v>10569</v>
      </c>
      <c r="E476" s="19" t="s">
        <v>3087</v>
      </c>
      <c r="F476" s="19" t="s">
        <v>3088</v>
      </c>
      <c r="G476" s="19"/>
    </row>
    <row r="477" spans="1:121" x14ac:dyDescent="0.25">
      <c r="A477">
        <v>476</v>
      </c>
      <c r="B477" s="5">
        <v>4072408</v>
      </c>
      <c r="C477" t="str">
        <f t="shared" si="5450"/>
        <v>U.S. Bank Trust National Association - Wilmington, DE</v>
      </c>
      <c r="D477" s="21" t="s">
        <v>2083</v>
      </c>
      <c r="E477" s="19" t="s">
        <v>3087</v>
      </c>
      <c r="F477" s="19" t="s">
        <v>3088</v>
      </c>
      <c r="G477" s="19"/>
    </row>
    <row r="478" spans="1:121" x14ac:dyDescent="0.25">
      <c r="A478">
        <v>477</v>
      </c>
      <c r="B478" s="5">
        <v>4072559</v>
      </c>
      <c r="C478" t="str">
        <f t="shared" si="5450"/>
        <v>Wells Fargo Delaware Trust Company, National Association - Wilmington, DE</v>
      </c>
      <c r="D478" s="21" t="s">
        <v>2084</v>
      </c>
      <c r="E478" s="19" t="s">
        <v>3087</v>
      </c>
      <c r="F478" s="19" t="s">
        <v>3088</v>
      </c>
      <c r="G478" s="19"/>
    </row>
    <row r="479" spans="1:121" x14ac:dyDescent="0.25">
      <c r="A479">
        <v>478</v>
      </c>
      <c r="B479" s="5">
        <v>1002906</v>
      </c>
      <c r="C479" t="str">
        <f t="shared" si="5450"/>
        <v>Wilmington Savings Fund Society, FSB - Wilmington, DE</v>
      </c>
      <c r="D479" s="21" t="s">
        <v>391</v>
      </c>
      <c r="E479" s="19" t="s">
        <v>3087</v>
      </c>
      <c r="F479" s="19" t="s">
        <v>3088</v>
      </c>
      <c r="G479" s="19"/>
    </row>
    <row r="480" spans="1:121" x14ac:dyDescent="0.25">
      <c r="A480">
        <v>479</v>
      </c>
      <c r="B480" s="5">
        <v>1024488</v>
      </c>
      <c r="C480" t="str">
        <f t="shared" si="5450"/>
        <v>Wilmington Trust, National Association - Wilmington, DE</v>
      </c>
      <c r="D480" s="21" t="s">
        <v>141</v>
      </c>
      <c r="E480" s="19" t="s">
        <v>3087</v>
      </c>
      <c r="F480" s="19" t="s">
        <v>3088</v>
      </c>
      <c r="G480" s="19"/>
    </row>
    <row r="481" spans="1:7" x14ac:dyDescent="0.25">
      <c r="A481">
        <v>480</v>
      </c>
      <c r="B481" s="5">
        <v>13494906</v>
      </c>
      <c r="C481" t="str">
        <f t="shared" si="5450"/>
        <v>Abanca Corporacion Bancaria - Miami Branch - Miami, FL</v>
      </c>
      <c r="D481" s="21" t="s">
        <v>10674</v>
      </c>
      <c r="E481" s="19" t="s">
        <v>3094</v>
      </c>
      <c r="F481" s="19" t="s">
        <v>3093</v>
      </c>
      <c r="G481" s="19"/>
    </row>
    <row r="482" spans="1:7" x14ac:dyDescent="0.25">
      <c r="A482">
        <v>481</v>
      </c>
      <c r="B482" s="5">
        <v>1005185</v>
      </c>
      <c r="C482" t="str">
        <f t="shared" si="5450"/>
        <v>Amerant Bank, National Association - Coral Gables, FL</v>
      </c>
      <c r="D482" s="21" t="s">
        <v>5665</v>
      </c>
      <c r="E482" s="19" t="s">
        <v>3097</v>
      </c>
      <c r="F482" s="19" t="s">
        <v>3093</v>
      </c>
      <c r="G482" s="19"/>
    </row>
    <row r="483" spans="1:7" x14ac:dyDescent="0.25">
      <c r="A483">
        <v>482</v>
      </c>
      <c r="B483" s="5">
        <v>4101238</v>
      </c>
      <c r="C483" t="str">
        <f t="shared" si="5450"/>
        <v>Anchor Bank - Palm Beach Gardens, FL</v>
      </c>
      <c r="D483" s="21" t="s">
        <v>5679</v>
      </c>
      <c r="E483" s="19" t="s">
        <v>10164</v>
      </c>
      <c r="F483" s="19" t="s">
        <v>3093</v>
      </c>
      <c r="G483" s="19"/>
    </row>
    <row r="484" spans="1:7" x14ac:dyDescent="0.25">
      <c r="A484">
        <v>483</v>
      </c>
      <c r="B484" s="5">
        <v>1002438</v>
      </c>
      <c r="C484" t="str">
        <f t="shared" si="5450"/>
        <v>Axiom Bank, National Association - Maitland, FL</v>
      </c>
      <c r="D484" s="21" t="s">
        <v>3095</v>
      </c>
      <c r="E484" s="19" t="s">
        <v>3096</v>
      </c>
      <c r="F484" s="19" t="s">
        <v>3093</v>
      </c>
      <c r="G484" s="19"/>
    </row>
    <row r="485" spans="1:7" x14ac:dyDescent="0.25">
      <c r="A485">
        <v>484</v>
      </c>
      <c r="B485" s="5">
        <v>6470358</v>
      </c>
      <c r="C485" t="str">
        <f t="shared" si="5450"/>
        <v>Banco Davivienda S.A. Miami International Bank Branch - Miami, FL</v>
      </c>
      <c r="D485" s="21" t="s">
        <v>10675</v>
      </c>
      <c r="E485" s="19" t="s">
        <v>3094</v>
      </c>
      <c r="F485" s="19" t="s">
        <v>3093</v>
      </c>
      <c r="G485" s="19"/>
    </row>
    <row r="486" spans="1:7" x14ac:dyDescent="0.25">
      <c r="A486">
        <v>485</v>
      </c>
      <c r="B486" s="5">
        <v>12988053</v>
      </c>
      <c r="C486" t="str">
        <f t="shared" si="5450"/>
        <v>Banco De Bogota SA - Miami Agency - Miami, FL</v>
      </c>
      <c r="D486" s="21" t="s">
        <v>10676</v>
      </c>
      <c r="E486" s="19" t="s">
        <v>3094</v>
      </c>
      <c r="F486" s="19" t="s">
        <v>3093</v>
      </c>
      <c r="G486" s="19"/>
    </row>
    <row r="487" spans="1:7" x14ac:dyDescent="0.25">
      <c r="A487">
        <v>486</v>
      </c>
      <c r="B487" s="5">
        <v>8656591</v>
      </c>
      <c r="C487" t="str">
        <f t="shared" si="5450"/>
        <v>Banco De Credito Del Peru - Miami Agency - Coral Gables, FL</v>
      </c>
      <c r="D487" s="21" t="s">
        <v>10677</v>
      </c>
      <c r="E487" s="19" t="s">
        <v>3097</v>
      </c>
      <c r="F487" s="19" t="s">
        <v>3093</v>
      </c>
      <c r="G487" s="19"/>
    </row>
    <row r="488" spans="1:7" x14ac:dyDescent="0.25">
      <c r="A488">
        <v>487</v>
      </c>
      <c r="B488" s="5">
        <v>4406731</v>
      </c>
      <c r="C488" t="str">
        <f t="shared" si="5450"/>
        <v>Banco de Credito e Inversiones, S.A., Miami Branch - Miami, FL</v>
      </c>
      <c r="D488" s="21" t="s">
        <v>10678</v>
      </c>
      <c r="E488" s="19" t="s">
        <v>3094</v>
      </c>
      <c r="F488" s="19" t="s">
        <v>3093</v>
      </c>
      <c r="G488" s="19"/>
    </row>
    <row r="489" spans="1:7" x14ac:dyDescent="0.25">
      <c r="A489">
        <v>488</v>
      </c>
      <c r="B489" s="5">
        <v>13323126</v>
      </c>
      <c r="C489" t="str">
        <f t="shared" si="5450"/>
        <v>Banco de la Nacion Argentina - Miami Agency - Miami, FL</v>
      </c>
      <c r="D489" s="21" t="s">
        <v>10679</v>
      </c>
      <c r="E489" s="19" t="s">
        <v>3094</v>
      </c>
      <c r="F489" s="19" t="s">
        <v>3093</v>
      </c>
      <c r="G489" s="19"/>
    </row>
    <row r="490" spans="1:7" x14ac:dyDescent="0.25">
      <c r="A490">
        <v>489</v>
      </c>
      <c r="B490" s="5">
        <v>4576735</v>
      </c>
      <c r="C490" t="str">
        <f t="shared" si="5450"/>
        <v>Banco De Sabadell, S.A. - Miami Branch - Miami, FL</v>
      </c>
      <c r="D490" s="21" t="s">
        <v>10680</v>
      </c>
      <c r="E490" s="19" t="s">
        <v>3094</v>
      </c>
      <c r="F490" s="19" t="s">
        <v>3093</v>
      </c>
      <c r="G490" s="19"/>
    </row>
    <row r="491" spans="1:7" x14ac:dyDescent="0.25">
      <c r="A491">
        <v>490</v>
      </c>
      <c r="B491" s="5">
        <v>1005506</v>
      </c>
      <c r="C491" t="str">
        <f t="shared" si="5450"/>
        <v>Banco Do Brasil Americas - Miami, FL</v>
      </c>
      <c r="D491" s="21" t="s">
        <v>1351</v>
      </c>
      <c r="E491" s="19" t="s">
        <v>3094</v>
      </c>
      <c r="F491" s="19" t="s">
        <v>3093</v>
      </c>
      <c r="G491" s="19"/>
    </row>
    <row r="492" spans="1:7" x14ac:dyDescent="0.25">
      <c r="A492">
        <v>491</v>
      </c>
      <c r="B492" s="5">
        <v>13343916</v>
      </c>
      <c r="C492" t="str">
        <f t="shared" si="5450"/>
        <v>Banco Do Brasil SA - Miami Branch - Miami, FL</v>
      </c>
      <c r="D492" s="21" t="s">
        <v>10681</v>
      </c>
      <c r="E492" s="19" t="s">
        <v>3094</v>
      </c>
      <c r="F492" s="19" t="s">
        <v>3093</v>
      </c>
      <c r="G492" s="19"/>
    </row>
    <row r="493" spans="1:7" x14ac:dyDescent="0.25">
      <c r="A493">
        <v>492</v>
      </c>
      <c r="B493" s="5">
        <v>13323127</v>
      </c>
      <c r="C493" t="str">
        <f t="shared" si="5450"/>
        <v>Banco International De Costa Rica, S.A. Miami - Representative Office - Miami, FL</v>
      </c>
      <c r="D493" s="21" t="s">
        <v>10682</v>
      </c>
      <c r="E493" s="19" t="s">
        <v>3094</v>
      </c>
      <c r="F493" s="19" t="s">
        <v>3093</v>
      </c>
      <c r="G493" s="19"/>
    </row>
    <row r="494" spans="1:7" x14ac:dyDescent="0.25">
      <c r="A494">
        <v>493</v>
      </c>
      <c r="B494" s="5">
        <v>4540627</v>
      </c>
      <c r="C494" t="str">
        <f t="shared" si="5450"/>
        <v>Banco Pichincha CA - Miami Agency - Coral Gables, FL</v>
      </c>
      <c r="D494" s="21" t="s">
        <v>10683</v>
      </c>
      <c r="E494" s="19" t="s">
        <v>3097</v>
      </c>
      <c r="F494" s="19" t="s">
        <v>3093</v>
      </c>
      <c r="G494" s="19"/>
    </row>
    <row r="495" spans="1:7" x14ac:dyDescent="0.25">
      <c r="A495">
        <v>494</v>
      </c>
      <c r="B495" s="5">
        <v>4112055</v>
      </c>
      <c r="C495" t="str">
        <f t="shared" si="5450"/>
        <v>Banesco USA - Miami, FL</v>
      </c>
      <c r="D495" s="21" t="s">
        <v>1121</v>
      </c>
      <c r="E495" s="19" t="s">
        <v>3094</v>
      </c>
      <c r="F495" s="19" t="s">
        <v>3093</v>
      </c>
      <c r="G495" s="19"/>
    </row>
    <row r="496" spans="1:7" x14ac:dyDescent="0.25">
      <c r="A496">
        <v>495</v>
      </c>
      <c r="B496" s="5">
        <v>13760304</v>
      </c>
      <c r="C496" t="str">
        <f t="shared" si="5450"/>
        <v>Bank Hapoalim - Miami Representative Office - Miami, FL</v>
      </c>
      <c r="D496" s="21" t="s">
        <v>10684</v>
      </c>
      <c r="E496" s="19" t="s">
        <v>3094</v>
      </c>
      <c r="F496" s="19" t="s">
        <v>3093</v>
      </c>
      <c r="G496" s="19"/>
    </row>
    <row r="497" spans="1:7" x14ac:dyDescent="0.25">
      <c r="A497">
        <v>496</v>
      </c>
      <c r="B497" s="5">
        <v>1007814</v>
      </c>
      <c r="C497" t="str">
        <f t="shared" si="5450"/>
        <v>Bank of Belle Glade - Belle Glade, FL</v>
      </c>
      <c r="D497" s="21" t="s">
        <v>2426</v>
      </c>
      <c r="E497" s="19" t="s">
        <v>3098</v>
      </c>
      <c r="F497" s="19" t="s">
        <v>3093</v>
      </c>
      <c r="G497" s="19"/>
    </row>
    <row r="498" spans="1:7" x14ac:dyDescent="0.25">
      <c r="A498">
        <v>497</v>
      </c>
      <c r="B498" s="5">
        <v>4142607</v>
      </c>
      <c r="C498" t="str">
        <f t="shared" si="5450"/>
        <v>Bank of Central Florida - Lakeland, FL</v>
      </c>
      <c r="D498" s="21" t="s">
        <v>1363</v>
      </c>
      <c r="E498" s="19" t="s">
        <v>3099</v>
      </c>
      <c r="F498" s="19" t="s">
        <v>3093</v>
      </c>
      <c r="G498" s="19"/>
    </row>
    <row r="499" spans="1:7" x14ac:dyDescent="0.25">
      <c r="A499">
        <v>498</v>
      </c>
      <c r="B499" s="5">
        <v>1011117</v>
      </c>
      <c r="C499" t="str">
        <f t="shared" si="5450"/>
        <v>Bank of Pensacola - Pensacola, FL</v>
      </c>
      <c r="D499" s="21" t="s">
        <v>278</v>
      </c>
      <c r="E499" s="19" t="s">
        <v>3100</v>
      </c>
      <c r="F499" s="19" t="s">
        <v>3093</v>
      </c>
      <c r="G499" s="19"/>
    </row>
    <row r="500" spans="1:7" x14ac:dyDescent="0.25">
      <c r="A500">
        <v>499</v>
      </c>
      <c r="B500" s="5">
        <v>4146055</v>
      </c>
      <c r="C500" t="str">
        <f t="shared" si="5450"/>
        <v>BankFlorida - Dade City, FL</v>
      </c>
      <c r="D500" s="21" t="s">
        <v>5645</v>
      </c>
      <c r="E500" s="19" t="s">
        <v>3119</v>
      </c>
      <c r="F500" s="19" t="s">
        <v>3093</v>
      </c>
      <c r="G500" s="19"/>
    </row>
    <row r="501" spans="1:7" x14ac:dyDescent="0.25">
      <c r="A501">
        <v>500</v>
      </c>
      <c r="B501" s="5">
        <v>115022068</v>
      </c>
      <c r="C501" t="str">
        <f t="shared" si="5450"/>
        <v>BankMiami - Coral Gables, FL</v>
      </c>
      <c r="D501" s="21" t="s">
        <v>10570</v>
      </c>
      <c r="E501" s="19" t="s">
        <v>3097</v>
      </c>
      <c r="F501" s="19" t="s">
        <v>3093</v>
      </c>
      <c r="G501" s="19"/>
    </row>
    <row r="502" spans="1:7" x14ac:dyDescent="0.25">
      <c r="A502">
        <v>501</v>
      </c>
      <c r="B502" s="5">
        <v>4234504</v>
      </c>
      <c r="C502" t="str">
        <f t="shared" si="5450"/>
        <v>BankUnited, National Association - Miami Lakes, FL</v>
      </c>
      <c r="D502" s="21" t="s">
        <v>144</v>
      </c>
      <c r="E502" s="19" t="s">
        <v>3102</v>
      </c>
      <c r="F502" s="19" t="s">
        <v>3093</v>
      </c>
      <c r="G502" s="19"/>
    </row>
    <row r="503" spans="1:7" x14ac:dyDescent="0.25">
      <c r="A503">
        <v>502</v>
      </c>
      <c r="B503" s="5">
        <v>1991063</v>
      </c>
      <c r="C503" t="str">
        <f t="shared" si="5450"/>
        <v>BayFirst National Bank - Saint Petersburg, FL</v>
      </c>
      <c r="D503" s="21" t="s">
        <v>10273</v>
      </c>
      <c r="E503" s="19" t="s">
        <v>3125</v>
      </c>
      <c r="F503" s="19" t="s">
        <v>3093</v>
      </c>
      <c r="G503" s="19"/>
    </row>
    <row r="504" spans="1:7" x14ac:dyDescent="0.25">
      <c r="A504">
        <v>503</v>
      </c>
      <c r="B504" s="5">
        <v>1012932</v>
      </c>
      <c r="C504" t="str">
        <f t="shared" si="5450"/>
        <v>Bradesco Bank - Coral Gables, FL</v>
      </c>
      <c r="D504" s="21" t="s">
        <v>10372</v>
      </c>
      <c r="E504" s="19" t="s">
        <v>3097</v>
      </c>
      <c r="F504" s="19" t="s">
        <v>3093</v>
      </c>
      <c r="G504" s="19"/>
    </row>
    <row r="505" spans="1:7" x14ac:dyDescent="0.25">
      <c r="A505">
        <v>504</v>
      </c>
      <c r="B505" s="5">
        <v>1013361</v>
      </c>
      <c r="C505" t="str">
        <f t="shared" si="5450"/>
        <v>Brannen Bank - Inverness, FL</v>
      </c>
      <c r="D505" s="21" t="s">
        <v>1358</v>
      </c>
      <c r="E505" s="19" t="s">
        <v>3104</v>
      </c>
      <c r="F505" s="19" t="s">
        <v>3093</v>
      </c>
      <c r="G505" s="19"/>
    </row>
    <row r="506" spans="1:7" x14ac:dyDescent="0.25">
      <c r="A506">
        <v>505</v>
      </c>
      <c r="B506" s="5">
        <v>4229816</v>
      </c>
      <c r="C506" t="str">
        <f t="shared" si="5450"/>
        <v>Canandaigua National Trust Company of Florida - Sarasota, FL</v>
      </c>
      <c r="D506" s="21" t="s">
        <v>2087</v>
      </c>
      <c r="E506" s="19" t="s">
        <v>3105</v>
      </c>
      <c r="F506" s="19" t="s">
        <v>3093</v>
      </c>
      <c r="G506" s="19"/>
    </row>
    <row r="507" spans="1:7" x14ac:dyDescent="0.25">
      <c r="A507">
        <v>506</v>
      </c>
      <c r="B507" s="5">
        <v>1014817</v>
      </c>
      <c r="C507" t="str">
        <f t="shared" si="5450"/>
        <v>Capital City Bank - Tallahassee, FL</v>
      </c>
      <c r="D507" s="21" t="s">
        <v>1123</v>
      </c>
      <c r="E507" s="19" t="s">
        <v>3106</v>
      </c>
      <c r="F507" s="19" t="s">
        <v>3093</v>
      </c>
      <c r="G507" s="19"/>
    </row>
    <row r="508" spans="1:7" x14ac:dyDescent="0.25">
      <c r="A508">
        <v>507</v>
      </c>
      <c r="B508" s="5">
        <v>4121577</v>
      </c>
      <c r="C508" t="str">
        <f t="shared" si="5450"/>
        <v>Central Bank - Tampa, FL</v>
      </c>
      <c r="D508" s="21" t="s">
        <v>1404</v>
      </c>
      <c r="E508" s="19" t="s">
        <v>3101</v>
      </c>
      <c r="F508" s="19" t="s">
        <v>3093</v>
      </c>
      <c r="G508" s="19"/>
    </row>
    <row r="509" spans="1:7" x14ac:dyDescent="0.25">
      <c r="A509">
        <v>508</v>
      </c>
      <c r="B509" s="5">
        <v>4055300</v>
      </c>
      <c r="C509" t="str">
        <f t="shared" si="5450"/>
        <v>Century Bank of Florida - Tampa, FL</v>
      </c>
      <c r="D509" s="21" t="s">
        <v>277</v>
      </c>
      <c r="E509" s="19" t="s">
        <v>3101</v>
      </c>
      <c r="F509" s="19" t="s">
        <v>3093</v>
      </c>
      <c r="G509" s="19"/>
    </row>
    <row r="510" spans="1:7" x14ac:dyDescent="0.25">
      <c r="A510">
        <v>509</v>
      </c>
      <c r="B510" s="5">
        <v>10363127</v>
      </c>
      <c r="C510" t="str">
        <f t="shared" si="5450"/>
        <v>Chilton Trust Company, National Association - Palm Beach, FL</v>
      </c>
      <c r="D510" s="21" t="s">
        <v>9309</v>
      </c>
      <c r="E510" s="19" t="s">
        <v>9328</v>
      </c>
      <c r="F510" s="19" t="s">
        <v>3093</v>
      </c>
      <c r="G510" s="19"/>
    </row>
    <row r="511" spans="1:7" x14ac:dyDescent="0.25">
      <c r="A511">
        <v>510</v>
      </c>
      <c r="B511" s="5">
        <v>1012610</v>
      </c>
      <c r="C511" t="str">
        <f t="shared" si="5450"/>
        <v>Citizens Bank and Trust - Lake Wales, FL</v>
      </c>
      <c r="D511" s="21" t="s">
        <v>1360</v>
      </c>
      <c r="E511" s="19" t="s">
        <v>3108</v>
      </c>
      <c r="F511" s="19" t="s">
        <v>3093</v>
      </c>
      <c r="G511" s="19"/>
    </row>
    <row r="512" spans="1:7" x14ac:dyDescent="0.25">
      <c r="A512">
        <v>511</v>
      </c>
      <c r="B512" s="5">
        <v>1023351</v>
      </c>
      <c r="C512" t="str">
        <f t="shared" si="5450"/>
        <v>Citizens First Bank - The Villages, FL</v>
      </c>
      <c r="D512" s="21" t="s">
        <v>1124</v>
      </c>
      <c r="E512" s="19" t="s">
        <v>3109</v>
      </c>
      <c r="F512" s="19" t="s">
        <v>3093</v>
      </c>
      <c r="G512" s="19"/>
    </row>
    <row r="513" spans="1:7" x14ac:dyDescent="0.25">
      <c r="A513">
        <v>512</v>
      </c>
      <c r="B513" s="5">
        <v>1014022</v>
      </c>
      <c r="C513" t="str">
        <f t="shared" si="5450"/>
        <v>City National Bank of Florida - Miami, FL</v>
      </c>
      <c r="D513" s="21" t="s">
        <v>143</v>
      </c>
      <c r="E513" s="19" t="s">
        <v>3094</v>
      </c>
      <c r="F513" s="19" t="s">
        <v>3093</v>
      </c>
      <c r="G513" s="19"/>
    </row>
    <row r="514" spans="1:7" x14ac:dyDescent="0.25">
      <c r="A514">
        <v>513</v>
      </c>
      <c r="B514" s="5">
        <v>25929036</v>
      </c>
      <c r="C514" t="str">
        <f t="shared" ref="C514:C577" si="5467">D514&amp;" - "&amp;E514&amp;", "&amp;F514</f>
        <v>Climate First Bank - Saint Petersburg, FL</v>
      </c>
      <c r="D514" s="21" t="s">
        <v>10056</v>
      </c>
      <c r="E514" s="19" t="s">
        <v>3125</v>
      </c>
      <c r="F514" s="19" t="s">
        <v>3093</v>
      </c>
      <c r="G514" s="19"/>
    </row>
    <row r="515" spans="1:7" x14ac:dyDescent="0.25">
      <c r="A515">
        <v>514</v>
      </c>
      <c r="B515" s="5">
        <v>4053192</v>
      </c>
      <c r="C515" t="str">
        <f t="shared" si="5467"/>
        <v>Cogent Bank - Orlando, FL</v>
      </c>
      <c r="D515" s="21" t="s">
        <v>5646</v>
      </c>
      <c r="E515" s="19" t="s">
        <v>3117</v>
      </c>
      <c r="F515" s="19" t="s">
        <v>3093</v>
      </c>
      <c r="G515" s="19"/>
    </row>
    <row r="516" spans="1:7" x14ac:dyDescent="0.25">
      <c r="A516">
        <v>515</v>
      </c>
      <c r="B516" s="5">
        <v>4076601</v>
      </c>
      <c r="C516" t="str">
        <f t="shared" si="5467"/>
        <v>Commerce Bank &amp; Trust - Winter Park, FL</v>
      </c>
      <c r="D516" s="21" t="s">
        <v>10171</v>
      </c>
      <c r="E516" s="19" t="s">
        <v>3112</v>
      </c>
      <c r="F516" s="19" t="s">
        <v>3093</v>
      </c>
      <c r="G516" s="19"/>
    </row>
    <row r="517" spans="1:7" x14ac:dyDescent="0.25">
      <c r="A517">
        <v>516</v>
      </c>
      <c r="B517" s="5">
        <v>4051709</v>
      </c>
      <c r="C517" t="str">
        <f t="shared" si="5467"/>
        <v>Community Bank of the South - Merritt Island, FL</v>
      </c>
      <c r="D517" s="21" t="s">
        <v>1865</v>
      </c>
      <c r="E517" s="19" t="s">
        <v>3113</v>
      </c>
      <c r="F517" s="19" t="s">
        <v>3093</v>
      </c>
      <c r="G517" s="19"/>
    </row>
    <row r="518" spans="1:7" x14ac:dyDescent="0.25">
      <c r="A518">
        <v>517</v>
      </c>
      <c r="B518" s="5">
        <v>1006552</v>
      </c>
      <c r="C518" t="str">
        <f t="shared" si="5467"/>
        <v>Crews Bank &amp; Trust - Wauchula, FL</v>
      </c>
      <c r="D518" s="21" t="s">
        <v>5680</v>
      </c>
      <c r="E518" s="19" t="s">
        <v>3120</v>
      </c>
      <c r="F518" s="19" t="s">
        <v>3093</v>
      </c>
      <c r="G518" s="19"/>
    </row>
    <row r="519" spans="1:7" x14ac:dyDescent="0.25">
      <c r="A519">
        <v>518</v>
      </c>
      <c r="B519" s="5">
        <v>23602947</v>
      </c>
      <c r="C519" t="str">
        <f t="shared" si="5467"/>
        <v>Cypress Bank &amp; Trust - Melbourne, FL</v>
      </c>
      <c r="D519" s="21" t="s">
        <v>10294</v>
      </c>
      <c r="E519" s="19" t="s">
        <v>3123</v>
      </c>
      <c r="F519" s="19" t="s">
        <v>3093</v>
      </c>
      <c r="G519" s="19"/>
    </row>
    <row r="520" spans="1:7" x14ac:dyDescent="0.25">
      <c r="A520">
        <v>519</v>
      </c>
      <c r="B520" s="5">
        <v>4093029</v>
      </c>
      <c r="C520" t="str">
        <f t="shared" si="5467"/>
        <v>Desjardins Bank, National Association - Hallandale Beach, FL</v>
      </c>
      <c r="D520" s="21" t="s">
        <v>1869</v>
      </c>
      <c r="E520" s="19" t="s">
        <v>3126</v>
      </c>
      <c r="F520" s="19" t="s">
        <v>3093</v>
      </c>
      <c r="G520" s="19"/>
    </row>
    <row r="521" spans="1:7" x14ac:dyDescent="0.25">
      <c r="A521">
        <v>520</v>
      </c>
      <c r="B521" s="5">
        <v>1014521</v>
      </c>
      <c r="C521" t="str">
        <f t="shared" si="5467"/>
        <v>DLP Bank - Starke, FL</v>
      </c>
      <c r="D521" s="21" t="s">
        <v>10557</v>
      </c>
      <c r="E521" s="19" t="s">
        <v>3114</v>
      </c>
      <c r="F521" s="19" t="s">
        <v>3093</v>
      </c>
      <c r="G521" s="19"/>
    </row>
    <row r="522" spans="1:7" x14ac:dyDescent="0.25">
      <c r="A522">
        <v>521</v>
      </c>
      <c r="B522" s="5">
        <v>1006181</v>
      </c>
      <c r="C522" t="str">
        <f t="shared" si="5467"/>
        <v>Eastern National Bank - Miami, FL</v>
      </c>
      <c r="D522" s="21" t="s">
        <v>1349</v>
      </c>
      <c r="E522" s="19" t="s">
        <v>3094</v>
      </c>
      <c r="F522" s="19" t="s">
        <v>3093</v>
      </c>
      <c r="G522" s="19"/>
    </row>
    <row r="523" spans="1:7" x14ac:dyDescent="0.25">
      <c r="A523">
        <v>522</v>
      </c>
      <c r="B523" s="5">
        <v>1136037</v>
      </c>
      <c r="C523" t="str">
        <f t="shared" si="5467"/>
        <v>Edison National Bank - Fort Myers, FL</v>
      </c>
      <c r="D523" s="21" t="s">
        <v>1868</v>
      </c>
      <c r="E523" s="19" t="s">
        <v>3115</v>
      </c>
      <c r="F523" s="19" t="s">
        <v>3093</v>
      </c>
      <c r="G523" s="19"/>
    </row>
    <row r="524" spans="1:7" x14ac:dyDescent="0.25">
      <c r="A524">
        <v>523</v>
      </c>
      <c r="B524" s="5">
        <v>1005806</v>
      </c>
      <c r="C524" t="str">
        <f t="shared" si="5467"/>
        <v>Emigrant Bank - Miami, FL</v>
      </c>
      <c r="D524" s="21" t="s">
        <v>431</v>
      </c>
      <c r="E524" s="19" t="s">
        <v>3094</v>
      </c>
      <c r="F524" s="19" t="s">
        <v>3093</v>
      </c>
      <c r="G524" s="19"/>
    </row>
    <row r="525" spans="1:7" x14ac:dyDescent="0.25">
      <c r="A525">
        <v>524</v>
      </c>
      <c r="B525" s="5">
        <v>1984061</v>
      </c>
      <c r="C525" t="str">
        <f t="shared" si="5467"/>
        <v>EverBank, National Association - Jacksonville, FL</v>
      </c>
      <c r="D525" s="21" t="s">
        <v>10459</v>
      </c>
      <c r="E525" s="19" t="s">
        <v>2907</v>
      </c>
      <c r="F525" s="19" t="s">
        <v>3093</v>
      </c>
      <c r="G525" s="19"/>
    </row>
    <row r="526" spans="1:7" x14ac:dyDescent="0.25">
      <c r="A526">
        <v>525</v>
      </c>
      <c r="B526" s="5">
        <v>101545676</v>
      </c>
      <c r="C526" t="str">
        <f t="shared" si="5467"/>
        <v>Evermore Bank - Fort Lauderdale, FL</v>
      </c>
      <c r="D526" s="21" t="s">
        <v>10172</v>
      </c>
      <c r="E526" s="19" t="s">
        <v>10046</v>
      </c>
      <c r="F526" s="19" t="s">
        <v>3093</v>
      </c>
      <c r="G526" s="19"/>
    </row>
    <row r="527" spans="1:7" x14ac:dyDescent="0.25">
      <c r="A527">
        <v>526</v>
      </c>
      <c r="B527" s="5">
        <v>13305940</v>
      </c>
      <c r="C527" t="str">
        <f t="shared" si="5467"/>
        <v>Federation Des Caisses - Florida Branch - Hallandale Beach, FL</v>
      </c>
      <c r="D527" s="21" t="s">
        <v>10685</v>
      </c>
      <c r="E527" s="19" t="s">
        <v>3126</v>
      </c>
      <c r="F527" s="19" t="s">
        <v>3093</v>
      </c>
      <c r="G527" s="19"/>
    </row>
    <row r="528" spans="1:7" x14ac:dyDescent="0.25">
      <c r="A528">
        <v>527</v>
      </c>
      <c r="B528" s="5">
        <v>4152462</v>
      </c>
      <c r="C528" t="str">
        <f t="shared" si="5467"/>
        <v>FineMark National Bank &amp; Trust - Fort Myers, FL</v>
      </c>
      <c r="D528" s="21" t="s">
        <v>1122</v>
      </c>
      <c r="E528" s="19" t="s">
        <v>3115</v>
      </c>
      <c r="F528" s="19" t="s">
        <v>3093</v>
      </c>
      <c r="G528" s="19"/>
    </row>
    <row r="529" spans="1:7" x14ac:dyDescent="0.25">
      <c r="A529">
        <v>528</v>
      </c>
      <c r="B529" s="5">
        <v>1005743</v>
      </c>
      <c r="C529" t="str">
        <f t="shared" si="5467"/>
        <v>First Bank - Clewiston, FL</v>
      </c>
      <c r="D529" s="21" t="s">
        <v>184</v>
      </c>
      <c r="E529" s="19" t="s">
        <v>3116</v>
      </c>
      <c r="F529" s="19" t="s">
        <v>3093</v>
      </c>
      <c r="G529" s="19"/>
    </row>
    <row r="530" spans="1:7" x14ac:dyDescent="0.25">
      <c r="A530">
        <v>529</v>
      </c>
      <c r="B530" s="5">
        <v>4156383</v>
      </c>
      <c r="C530" t="str">
        <f t="shared" si="5467"/>
        <v>First Colony Bank of Florida - Maitland, FL</v>
      </c>
      <c r="D530" s="21" t="s">
        <v>2428</v>
      </c>
      <c r="E530" s="19" t="s">
        <v>3096</v>
      </c>
      <c r="F530" s="19" t="s">
        <v>3093</v>
      </c>
      <c r="G530" s="19"/>
    </row>
    <row r="531" spans="1:7" x14ac:dyDescent="0.25">
      <c r="A531">
        <v>530</v>
      </c>
      <c r="B531" s="5">
        <v>1002393</v>
      </c>
      <c r="C531" t="str">
        <f t="shared" si="5467"/>
        <v>First Federal Bank - Lake City, FL</v>
      </c>
      <c r="D531" s="21" t="s">
        <v>555</v>
      </c>
      <c r="E531" s="19" t="s">
        <v>3111</v>
      </c>
      <c r="F531" s="19" t="s">
        <v>3093</v>
      </c>
      <c r="G531" s="19"/>
    </row>
    <row r="532" spans="1:7" x14ac:dyDescent="0.25">
      <c r="A532">
        <v>531</v>
      </c>
      <c r="B532" s="5">
        <v>1005166</v>
      </c>
      <c r="C532" t="str">
        <f t="shared" si="5467"/>
        <v>First National Bank of Pasco - Dade City, FL</v>
      </c>
      <c r="D532" s="21" t="s">
        <v>1871</v>
      </c>
      <c r="E532" s="19" t="s">
        <v>3119</v>
      </c>
      <c r="F532" s="19" t="s">
        <v>3093</v>
      </c>
      <c r="G532" s="19"/>
    </row>
    <row r="533" spans="1:7" x14ac:dyDescent="0.25">
      <c r="A533">
        <v>532</v>
      </c>
      <c r="B533" s="5">
        <v>1005248</v>
      </c>
      <c r="C533" t="str">
        <f t="shared" si="5467"/>
        <v>First National Bank of Wauchula - Wauchula, FL</v>
      </c>
      <c r="D533" s="21" t="s">
        <v>761</v>
      </c>
      <c r="E533" s="19" t="s">
        <v>3120</v>
      </c>
      <c r="F533" s="19" t="s">
        <v>3093</v>
      </c>
      <c r="G533" s="19"/>
    </row>
    <row r="534" spans="1:7" x14ac:dyDescent="0.25">
      <c r="A534">
        <v>533</v>
      </c>
      <c r="B534" s="5">
        <v>1006450</v>
      </c>
      <c r="C534" t="str">
        <f t="shared" si="5467"/>
        <v>First State Bank of the Florida Keys - Key West, FL</v>
      </c>
      <c r="D534" s="21" t="s">
        <v>1348</v>
      </c>
      <c r="E534" s="19" t="s">
        <v>3121</v>
      </c>
      <c r="F534" s="19" t="s">
        <v>3093</v>
      </c>
      <c r="G534" s="19"/>
    </row>
    <row r="535" spans="1:7" x14ac:dyDescent="0.25">
      <c r="A535">
        <v>534</v>
      </c>
      <c r="B535" s="5">
        <v>4100810</v>
      </c>
      <c r="C535" t="str">
        <f t="shared" si="5467"/>
        <v>Flagship Bank - Clearwater, FL</v>
      </c>
      <c r="D535" s="21" t="s">
        <v>9171</v>
      </c>
      <c r="E535" s="19" t="s">
        <v>3122</v>
      </c>
      <c r="F535" s="19" t="s">
        <v>3093</v>
      </c>
      <c r="G535" s="19"/>
    </row>
    <row r="536" spans="1:7" x14ac:dyDescent="0.25">
      <c r="A536">
        <v>535</v>
      </c>
      <c r="B536" s="5">
        <v>1006405</v>
      </c>
      <c r="C536" t="str">
        <f t="shared" si="5467"/>
        <v>Florida Capital Bank, N.A. - Jacksonville, FL</v>
      </c>
      <c r="D536" s="21" t="s">
        <v>1350</v>
      </c>
      <c r="E536" s="19" t="s">
        <v>2907</v>
      </c>
      <c r="F536" s="19" t="s">
        <v>3093</v>
      </c>
      <c r="G536" s="19"/>
    </row>
    <row r="537" spans="1:7" x14ac:dyDescent="0.25">
      <c r="A537">
        <v>536</v>
      </c>
      <c r="B537" s="5">
        <v>1012543</v>
      </c>
      <c r="C537" t="str">
        <f t="shared" si="5467"/>
        <v>FNBT Bank - Fort Walton Beach, FL</v>
      </c>
      <c r="D537" s="21" t="s">
        <v>1359</v>
      </c>
      <c r="E537" s="19" t="s">
        <v>3103</v>
      </c>
      <c r="F537" s="19" t="s">
        <v>3093</v>
      </c>
      <c r="G537" s="19"/>
    </row>
    <row r="538" spans="1:7" x14ac:dyDescent="0.25">
      <c r="A538">
        <v>537</v>
      </c>
      <c r="B538" s="5">
        <v>110934400</v>
      </c>
      <c r="C538" t="str">
        <f t="shared" si="5467"/>
        <v>Gala Bank - Ocala, FL</v>
      </c>
      <c r="D538" s="21" t="s">
        <v>10439</v>
      </c>
      <c r="E538" s="19" t="s">
        <v>10454</v>
      </c>
      <c r="F538" s="19" t="s">
        <v>3093</v>
      </c>
      <c r="G538" s="19"/>
    </row>
    <row r="539" spans="1:7" x14ac:dyDescent="0.25">
      <c r="A539">
        <v>538</v>
      </c>
      <c r="B539" s="5">
        <v>1011928</v>
      </c>
      <c r="C539" t="str">
        <f t="shared" si="5467"/>
        <v>Grove Bank &amp; Trust - Miami, FL</v>
      </c>
      <c r="D539" s="21" t="s">
        <v>1361</v>
      </c>
      <c r="E539" s="19" t="s">
        <v>3094</v>
      </c>
      <c r="F539" s="19" t="s">
        <v>3093</v>
      </c>
      <c r="G539" s="19"/>
    </row>
    <row r="540" spans="1:7" x14ac:dyDescent="0.25">
      <c r="A540">
        <v>539</v>
      </c>
      <c r="B540" s="5">
        <v>14347159</v>
      </c>
      <c r="C540" t="str">
        <f t="shared" si="5467"/>
        <v>Gulf Atlantic Bank - Key West, FL</v>
      </c>
      <c r="D540" s="21" t="s">
        <v>9271</v>
      </c>
      <c r="E540" s="19" t="s">
        <v>3121</v>
      </c>
      <c r="F540" s="19" t="s">
        <v>3093</v>
      </c>
      <c r="G540" s="19"/>
    </row>
    <row r="541" spans="1:7" x14ac:dyDescent="0.25">
      <c r="A541">
        <v>540</v>
      </c>
      <c r="B541" s="5">
        <v>29208007</v>
      </c>
      <c r="C541" t="str">
        <f t="shared" si="5467"/>
        <v>Gulf Coast Business Bank - Fort Myers, FL</v>
      </c>
      <c r="D541" s="21" t="s">
        <v>10057</v>
      </c>
      <c r="E541" s="19" t="s">
        <v>3115</v>
      </c>
      <c r="F541" s="19" t="s">
        <v>3093</v>
      </c>
      <c r="G541" s="19"/>
    </row>
    <row r="542" spans="1:7" x14ac:dyDescent="0.25">
      <c r="A542">
        <v>541</v>
      </c>
      <c r="B542" s="5">
        <v>10401497</v>
      </c>
      <c r="C542" t="str">
        <f t="shared" si="5467"/>
        <v>Gulfside Bank - Sarasota, FL</v>
      </c>
      <c r="D542" s="21" t="s">
        <v>5610</v>
      </c>
      <c r="E542" s="19" t="s">
        <v>3105</v>
      </c>
      <c r="F542" s="19" t="s">
        <v>3093</v>
      </c>
      <c r="G542" s="19"/>
    </row>
    <row r="543" spans="1:7" x14ac:dyDescent="0.25">
      <c r="A543">
        <v>542</v>
      </c>
      <c r="B543" s="5">
        <v>1022508</v>
      </c>
      <c r="C543" t="str">
        <f t="shared" si="5467"/>
        <v>Helm Bank USA - Miami, FL</v>
      </c>
      <c r="D543" s="21" t="s">
        <v>1352</v>
      </c>
      <c r="E543" s="19" t="s">
        <v>3094</v>
      </c>
      <c r="F543" s="19" t="s">
        <v>3093</v>
      </c>
      <c r="G543" s="19"/>
    </row>
    <row r="544" spans="1:7" x14ac:dyDescent="0.25">
      <c r="A544">
        <v>543</v>
      </c>
      <c r="B544" s="5">
        <v>1002670</v>
      </c>
      <c r="C544" t="str">
        <f t="shared" si="5467"/>
        <v>Interamerican Bank, A Federal Savings Bank - Miami, FL</v>
      </c>
      <c r="D544" s="21" t="s">
        <v>9441</v>
      </c>
      <c r="E544" s="19" t="s">
        <v>3094</v>
      </c>
      <c r="F544" s="19" t="s">
        <v>3093</v>
      </c>
      <c r="G544" s="19"/>
    </row>
    <row r="545" spans="1:7" x14ac:dyDescent="0.25">
      <c r="A545">
        <v>544</v>
      </c>
      <c r="B545" s="5">
        <v>1004709</v>
      </c>
      <c r="C545" t="str">
        <f t="shared" si="5467"/>
        <v>Intercredit Bank, National Association - Coral Gables, FL</v>
      </c>
      <c r="D545" s="21" t="s">
        <v>5494</v>
      </c>
      <c r="E545" s="19" t="s">
        <v>3097</v>
      </c>
      <c r="F545" s="19" t="s">
        <v>3093</v>
      </c>
      <c r="G545" s="19"/>
    </row>
    <row r="546" spans="1:7" x14ac:dyDescent="0.25">
      <c r="A546">
        <v>545</v>
      </c>
      <c r="B546" s="5">
        <v>1014701</v>
      </c>
      <c r="C546" t="str">
        <f t="shared" si="5467"/>
        <v>International Finance Bank - Miami, FL</v>
      </c>
      <c r="D546" s="21" t="s">
        <v>1357</v>
      </c>
      <c r="E546" s="19" t="s">
        <v>3094</v>
      </c>
      <c r="F546" s="19" t="s">
        <v>3093</v>
      </c>
      <c r="G546" s="19"/>
    </row>
    <row r="547" spans="1:7" x14ac:dyDescent="0.25">
      <c r="A547">
        <v>546</v>
      </c>
      <c r="B547" s="5">
        <v>4160592</v>
      </c>
      <c r="C547" t="str">
        <f t="shared" si="5467"/>
        <v>Intracoastal Bank - Palm Coast, FL</v>
      </c>
      <c r="D547" s="21" t="s">
        <v>1364</v>
      </c>
      <c r="E547" s="19" t="s">
        <v>3127</v>
      </c>
      <c r="F547" s="19" t="s">
        <v>3093</v>
      </c>
      <c r="G547" s="19"/>
    </row>
    <row r="548" spans="1:7" x14ac:dyDescent="0.25">
      <c r="A548">
        <v>547</v>
      </c>
      <c r="B548" s="5">
        <v>19773164</v>
      </c>
      <c r="C548" t="str">
        <f t="shared" si="5467"/>
        <v>ITAU Unibanco S.A., Miami Branch - Miami, FL</v>
      </c>
      <c r="D548" s="21" t="s">
        <v>10866</v>
      </c>
      <c r="E548" s="19" t="s">
        <v>3094</v>
      </c>
      <c r="F548" s="19" t="s">
        <v>3093</v>
      </c>
      <c r="G548" s="19"/>
    </row>
    <row r="549" spans="1:7" x14ac:dyDescent="0.25">
      <c r="A549">
        <v>548</v>
      </c>
      <c r="B549" s="5">
        <v>1010592</v>
      </c>
      <c r="C549" t="str">
        <f t="shared" si="5467"/>
        <v>Lafayette State Bank - Mayo, FL</v>
      </c>
      <c r="D549" s="21" t="s">
        <v>2735</v>
      </c>
      <c r="E549" s="19" t="s">
        <v>3128</v>
      </c>
      <c r="F549" s="19" t="s">
        <v>3093</v>
      </c>
      <c r="G549" s="19"/>
    </row>
    <row r="550" spans="1:7" x14ac:dyDescent="0.25">
      <c r="A550">
        <v>549</v>
      </c>
      <c r="B550" s="5">
        <v>28239354</v>
      </c>
      <c r="C550" t="str">
        <f t="shared" si="5467"/>
        <v>Locality Bank - Fort Lauderdale, FL</v>
      </c>
      <c r="D550" s="21" t="s">
        <v>10058</v>
      </c>
      <c r="E550" s="19" t="s">
        <v>10046</v>
      </c>
      <c r="F550" s="19" t="s">
        <v>3093</v>
      </c>
      <c r="G550" s="19"/>
    </row>
    <row r="551" spans="1:7" x14ac:dyDescent="0.25">
      <c r="A551">
        <v>550</v>
      </c>
      <c r="B551" s="5">
        <v>4050688</v>
      </c>
      <c r="C551" t="str">
        <f t="shared" si="5467"/>
        <v>Madison County Community Bank - Madison, FL</v>
      </c>
      <c r="D551" s="21" t="s">
        <v>2560</v>
      </c>
      <c r="E551" s="19" t="s">
        <v>3130</v>
      </c>
      <c r="F551" s="19" t="s">
        <v>3093</v>
      </c>
      <c r="G551" s="19"/>
    </row>
    <row r="552" spans="1:7" x14ac:dyDescent="0.25">
      <c r="A552">
        <v>551</v>
      </c>
      <c r="B552" s="5">
        <v>4091705</v>
      </c>
      <c r="C552" t="str">
        <f t="shared" si="5467"/>
        <v>Mainstreet Community Bank of Florida - DeLand, FL</v>
      </c>
      <c r="D552" s="21" t="s">
        <v>1355</v>
      </c>
      <c r="E552" s="19" t="s">
        <v>10535</v>
      </c>
      <c r="F552" s="19" t="s">
        <v>3093</v>
      </c>
      <c r="G552" s="19"/>
    </row>
    <row r="553" spans="1:7" x14ac:dyDescent="0.25">
      <c r="A553">
        <v>552</v>
      </c>
      <c r="B553" s="5">
        <v>1136011</v>
      </c>
      <c r="C553" t="str">
        <f t="shared" si="5467"/>
        <v>Marine Bank &amp; Trust Company - Vero Beach, FL</v>
      </c>
      <c r="D553" s="21" t="s">
        <v>1867</v>
      </c>
      <c r="E553" s="19" t="s">
        <v>3131</v>
      </c>
      <c r="F553" s="19" t="s">
        <v>3093</v>
      </c>
      <c r="G553" s="19"/>
    </row>
    <row r="554" spans="1:7" x14ac:dyDescent="0.25">
      <c r="A554">
        <v>553</v>
      </c>
      <c r="B554" s="5">
        <v>4072334</v>
      </c>
      <c r="C554" t="str">
        <f t="shared" si="5467"/>
        <v>MEMBERS Trust Company - Tampa, FL</v>
      </c>
      <c r="D554" s="21" t="s">
        <v>669</v>
      </c>
      <c r="E554" s="19" t="s">
        <v>3101</v>
      </c>
      <c r="F554" s="19" t="s">
        <v>3093</v>
      </c>
      <c r="G554" s="19"/>
    </row>
    <row r="555" spans="1:7" x14ac:dyDescent="0.25">
      <c r="A555">
        <v>554</v>
      </c>
      <c r="B555" s="5">
        <v>1981036</v>
      </c>
      <c r="C555" t="str">
        <f t="shared" si="5467"/>
        <v>Natbank, National Association - Hollywood, FL</v>
      </c>
      <c r="D555" s="21" t="s">
        <v>1870</v>
      </c>
      <c r="E555" s="19" t="s">
        <v>3132</v>
      </c>
      <c r="F555" s="19" t="s">
        <v>3093</v>
      </c>
      <c r="G555" s="19"/>
    </row>
    <row r="556" spans="1:7" x14ac:dyDescent="0.25">
      <c r="A556">
        <v>555</v>
      </c>
      <c r="B556" s="5">
        <v>1010189</v>
      </c>
      <c r="C556" t="str">
        <f t="shared" si="5467"/>
        <v>Newtek Bank, National Association - Miami, FL</v>
      </c>
      <c r="D556" s="21" t="s">
        <v>10363</v>
      </c>
      <c r="E556" s="19" t="s">
        <v>3094</v>
      </c>
      <c r="F556" s="19" t="s">
        <v>3093</v>
      </c>
      <c r="G556" s="19"/>
    </row>
    <row r="557" spans="1:7" x14ac:dyDescent="0.25">
      <c r="A557">
        <v>556</v>
      </c>
      <c r="B557" s="5">
        <v>1012121</v>
      </c>
      <c r="C557" t="str">
        <f t="shared" si="5467"/>
        <v>Ocean Bank - Miami, FL</v>
      </c>
      <c r="D557" s="21" t="s">
        <v>145</v>
      </c>
      <c r="E557" s="19" t="s">
        <v>3094</v>
      </c>
      <c r="F557" s="19" t="s">
        <v>3093</v>
      </c>
      <c r="G557" s="19"/>
    </row>
    <row r="558" spans="1:7" x14ac:dyDescent="0.25">
      <c r="A558">
        <v>557</v>
      </c>
      <c r="B558" s="5">
        <v>4187722</v>
      </c>
      <c r="C558" t="str">
        <f t="shared" si="5467"/>
        <v>One Florida Bank - Orlando, FL</v>
      </c>
      <c r="D558" s="21" t="s">
        <v>5681</v>
      </c>
      <c r="E558" s="19" t="s">
        <v>3117</v>
      </c>
      <c r="F558" s="19" t="s">
        <v>3093</v>
      </c>
      <c r="G558" s="19"/>
    </row>
    <row r="559" spans="1:7" x14ac:dyDescent="0.25">
      <c r="A559">
        <v>558</v>
      </c>
      <c r="B559" s="5">
        <v>4053572</v>
      </c>
      <c r="C559" t="str">
        <f t="shared" si="5467"/>
        <v>OptimumBank - Fort Lauderdale, FL</v>
      </c>
      <c r="D559" s="21" t="s">
        <v>1864</v>
      </c>
      <c r="E559" s="19" t="s">
        <v>10046</v>
      </c>
      <c r="F559" s="19" t="s">
        <v>3093</v>
      </c>
      <c r="G559" s="19"/>
    </row>
    <row r="560" spans="1:7" x14ac:dyDescent="0.25">
      <c r="A560">
        <v>559</v>
      </c>
      <c r="B560" s="5">
        <v>1011067</v>
      </c>
      <c r="C560" t="str">
        <f t="shared" si="5467"/>
        <v>Pacific National Bank - Miami, FL</v>
      </c>
      <c r="D560" s="21" t="s">
        <v>1347</v>
      </c>
      <c r="E560" s="19" t="s">
        <v>3094</v>
      </c>
      <c r="F560" s="19" t="s">
        <v>3093</v>
      </c>
      <c r="G560" s="19"/>
    </row>
    <row r="561" spans="1:7" x14ac:dyDescent="0.25">
      <c r="A561">
        <v>560</v>
      </c>
      <c r="B561" s="5">
        <v>4101527</v>
      </c>
      <c r="C561" t="str">
        <f t="shared" si="5467"/>
        <v>Paradise Bank - Boca Raton, FL</v>
      </c>
      <c r="D561" s="21" t="s">
        <v>1356</v>
      </c>
      <c r="E561" s="19" t="s">
        <v>3129</v>
      </c>
      <c r="F561" s="19" t="s">
        <v>3093</v>
      </c>
      <c r="G561" s="19"/>
    </row>
    <row r="562" spans="1:7" x14ac:dyDescent="0.25">
      <c r="A562">
        <v>561</v>
      </c>
      <c r="B562" s="5">
        <v>1012815</v>
      </c>
      <c r="C562" t="str">
        <f t="shared" si="5467"/>
        <v>Peoples Bank of Graceville - Graceville, FL</v>
      </c>
      <c r="D562" s="21" t="s">
        <v>760</v>
      </c>
      <c r="E562" s="19" t="s">
        <v>3133</v>
      </c>
      <c r="F562" s="19" t="s">
        <v>3093</v>
      </c>
      <c r="G562" s="19"/>
    </row>
    <row r="563" spans="1:7" x14ac:dyDescent="0.25">
      <c r="A563">
        <v>562</v>
      </c>
      <c r="B563" s="5">
        <v>1009973</v>
      </c>
      <c r="C563" t="str">
        <f t="shared" si="5467"/>
        <v>PNB Community Bank - Niceville, FL</v>
      </c>
      <c r="D563" s="21" t="s">
        <v>5647</v>
      </c>
      <c r="E563" s="19" t="s">
        <v>3134</v>
      </c>
      <c r="F563" s="19" t="s">
        <v>3093</v>
      </c>
      <c r="G563" s="19"/>
    </row>
    <row r="564" spans="1:7" x14ac:dyDescent="0.25">
      <c r="A564">
        <v>563</v>
      </c>
      <c r="B564" s="5">
        <v>4160708</v>
      </c>
      <c r="C564" t="str">
        <f t="shared" si="5467"/>
        <v>Prime Meridian Bank - Tallahassee, FL</v>
      </c>
      <c r="D564" s="21" t="s">
        <v>1362</v>
      </c>
      <c r="E564" s="19" t="s">
        <v>3106</v>
      </c>
      <c r="F564" s="19" t="s">
        <v>3093</v>
      </c>
      <c r="G564" s="19"/>
    </row>
    <row r="565" spans="1:7" x14ac:dyDescent="0.25">
      <c r="A565">
        <v>564</v>
      </c>
      <c r="B565" s="5">
        <v>1004260</v>
      </c>
      <c r="C565" t="str">
        <f t="shared" si="5467"/>
        <v>Raymond James Bank - Saint Petersburg, FL</v>
      </c>
      <c r="D565" s="21" t="s">
        <v>10059</v>
      </c>
      <c r="E565" s="19" t="s">
        <v>3125</v>
      </c>
      <c r="F565" s="19" t="s">
        <v>3093</v>
      </c>
      <c r="G565" s="19"/>
    </row>
    <row r="566" spans="1:7" x14ac:dyDescent="0.25">
      <c r="A566">
        <v>565</v>
      </c>
      <c r="B566" s="5">
        <v>4153389</v>
      </c>
      <c r="C566" t="str">
        <f t="shared" si="5467"/>
        <v>Raymond James Trust, National Association - Saint Petersburg, FL</v>
      </c>
      <c r="D566" s="21" t="s">
        <v>2086</v>
      </c>
      <c r="E566" s="19" t="s">
        <v>3125</v>
      </c>
      <c r="F566" s="19" t="s">
        <v>3093</v>
      </c>
      <c r="G566" s="19"/>
    </row>
    <row r="567" spans="1:7" x14ac:dyDescent="0.25">
      <c r="A567">
        <v>566</v>
      </c>
      <c r="B567" s="5">
        <v>4076879</v>
      </c>
      <c r="C567" t="str">
        <f t="shared" si="5467"/>
        <v>Sanibel Captiva Community Bank - Sanibel, FL</v>
      </c>
      <c r="D567" s="21" t="s">
        <v>1354</v>
      </c>
      <c r="E567" s="19" t="s">
        <v>3135</v>
      </c>
      <c r="F567" s="19" t="s">
        <v>3093</v>
      </c>
      <c r="G567" s="19"/>
    </row>
    <row r="568" spans="1:7" x14ac:dyDescent="0.25">
      <c r="A568">
        <v>567</v>
      </c>
      <c r="B568" s="5">
        <v>1004585</v>
      </c>
      <c r="C568" t="str">
        <f t="shared" si="5467"/>
        <v>Seacoast National Bank - Stuart, FL</v>
      </c>
      <c r="D568" s="21" t="s">
        <v>146</v>
      </c>
      <c r="E568" s="19" t="s">
        <v>3136</v>
      </c>
      <c r="F568" s="19" t="s">
        <v>3093</v>
      </c>
      <c r="G568" s="19"/>
    </row>
    <row r="569" spans="1:7" x14ac:dyDescent="0.25">
      <c r="A569">
        <v>568</v>
      </c>
      <c r="B569" s="5">
        <v>1023555</v>
      </c>
      <c r="C569" t="str">
        <f t="shared" si="5467"/>
        <v>SouthState Bank, National Association - Winter Haven, FL</v>
      </c>
      <c r="D569" s="21" t="s">
        <v>10173</v>
      </c>
      <c r="E569" s="19" t="s">
        <v>3107</v>
      </c>
      <c r="F569" s="19" t="s">
        <v>3093</v>
      </c>
      <c r="G569" s="19"/>
    </row>
    <row r="570" spans="1:7" x14ac:dyDescent="0.25">
      <c r="A570">
        <v>569</v>
      </c>
      <c r="B570" s="5">
        <v>4099191</v>
      </c>
      <c r="C570" t="str">
        <f t="shared" si="5467"/>
        <v>Sunrise Bank - Orlando, FL</v>
      </c>
      <c r="D570" s="21" t="s">
        <v>2427</v>
      </c>
      <c r="E570" s="19" t="s">
        <v>3117</v>
      </c>
      <c r="F570" s="19" t="s">
        <v>3093</v>
      </c>
      <c r="G570" s="19"/>
    </row>
    <row r="571" spans="1:7" x14ac:dyDescent="0.25">
      <c r="A571">
        <v>570</v>
      </c>
      <c r="B571" s="5">
        <v>1991074</v>
      </c>
      <c r="C571" t="str">
        <f t="shared" si="5467"/>
        <v>Sunstate Bank - Miami, FL</v>
      </c>
      <c r="D571" s="21" t="s">
        <v>1866</v>
      </c>
      <c r="E571" s="19" t="s">
        <v>3094</v>
      </c>
      <c r="F571" s="19" t="s">
        <v>3093</v>
      </c>
      <c r="G571" s="19"/>
    </row>
    <row r="572" spans="1:7" x14ac:dyDescent="0.25">
      <c r="A572">
        <v>571</v>
      </c>
      <c r="B572" s="5">
        <v>1008689</v>
      </c>
      <c r="C572" t="str">
        <f t="shared" si="5467"/>
        <v>Surety Bank - DeLand, FL</v>
      </c>
      <c r="D572" s="21" t="s">
        <v>1872</v>
      </c>
      <c r="E572" s="19" t="s">
        <v>10535</v>
      </c>
      <c r="F572" s="19" t="s">
        <v>3093</v>
      </c>
      <c r="G572" s="19"/>
    </row>
    <row r="573" spans="1:7" x14ac:dyDescent="0.25">
      <c r="A573">
        <v>572</v>
      </c>
      <c r="B573" s="5">
        <v>1982022</v>
      </c>
      <c r="C573" t="str">
        <f t="shared" si="5467"/>
        <v>TCM Bank, National Association - Tampa, FL</v>
      </c>
      <c r="D573" s="21" t="s">
        <v>3137</v>
      </c>
      <c r="E573" s="19" t="s">
        <v>3101</v>
      </c>
      <c r="F573" s="19" t="s">
        <v>3093</v>
      </c>
      <c r="G573" s="19"/>
    </row>
    <row r="574" spans="1:7" x14ac:dyDescent="0.25">
      <c r="A574">
        <v>573</v>
      </c>
      <c r="B574" s="5">
        <v>1007027</v>
      </c>
      <c r="C574" t="str">
        <f t="shared" si="5467"/>
        <v>Terrabank, National Association - Miami, FL</v>
      </c>
      <c r="D574" s="21" t="s">
        <v>9442</v>
      </c>
      <c r="E574" s="19" t="s">
        <v>3094</v>
      </c>
      <c r="F574" s="19" t="s">
        <v>3093</v>
      </c>
      <c r="G574" s="19"/>
    </row>
    <row r="575" spans="1:7" x14ac:dyDescent="0.25">
      <c r="A575">
        <v>574</v>
      </c>
      <c r="B575" s="5">
        <v>1007449</v>
      </c>
      <c r="C575" t="str">
        <f t="shared" si="5467"/>
        <v>The Bank of Tampa - Tampa, FL</v>
      </c>
      <c r="D575" s="21" t="s">
        <v>9443</v>
      </c>
      <c r="E575" s="19" t="s">
        <v>3101</v>
      </c>
      <c r="F575" s="19" t="s">
        <v>3093</v>
      </c>
      <c r="G575" s="19"/>
    </row>
    <row r="576" spans="1:7" x14ac:dyDescent="0.25">
      <c r="A576">
        <v>575</v>
      </c>
      <c r="B576" s="5">
        <v>1004935</v>
      </c>
      <c r="C576" t="str">
        <f t="shared" si="5467"/>
        <v>The First National Bank of Mount Dora - Mount Dora, FL</v>
      </c>
      <c r="D576" s="21" t="s">
        <v>9444</v>
      </c>
      <c r="E576" s="19" t="s">
        <v>3118</v>
      </c>
      <c r="F576" s="19" t="s">
        <v>3093</v>
      </c>
      <c r="G576" s="19"/>
    </row>
    <row r="577" spans="1:7" x14ac:dyDescent="0.25">
      <c r="A577">
        <v>576</v>
      </c>
      <c r="B577" s="5">
        <v>1006541</v>
      </c>
      <c r="C577" t="str">
        <f t="shared" si="5467"/>
        <v>The Warrington Bank - Pensacola, FL</v>
      </c>
      <c r="D577" s="21" t="s">
        <v>9445</v>
      </c>
      <c r="E577" s="19" t="s">
        <v>3100</v>
      </c>
      <c r="F577" s="19" t="s">
        <v>3093</v>
      </c>
      <c r="G577" s="19"/>
    </row>
    <row r="578" spans="1:7" x14ac:dyDescent="0.25">
      <c r="A578">
        <v>577</v>
      </c>
      <c r="B578" s="5">
        <v>101369981</v>
      </c>
      <c r="C578" t="str">
        <f t="shared" ref="C578:C641" si="5468">D578&amp;" - "&amp;E578&amp;", "&amp;F578</f>
        <v>U.S. Century Bank - Doral, FL</v>
      </c>
      <c r="D578" s="21" t="s">
        <v>1353</v>
      </c>
      <c r="E578" s="19" t="s">
        <v>3138</v>
      </c>
      <c r="F578" s="19" t="s">
        <v>3093</v>
      </c>
      <c r="G578" s="19"/>
    </row>
    <row r="579" spans="1:7" x14ac:dyDescent="0.25">
      <c r="A579">
        <v>578</v>
      </c>
      <c r="B579" s="5">
        <v>1008104</v>
      </c>
      <c r="C579" t="str">
        <f t="shared" si="5468"/>
        <v>United Southern Bank - Umatilla, FL</v>
      </c>
      <c r="D579" s="21" t="s">
        <v>76</v>
      </c>
      <c r="E579" s="19" t="s">
        <v>3139</v>
      </c>
      <c r="F579" s="19" t="s">
        <v>3093</v>
      </c>
      <c r="G579" s="19"/>
    </row>
    <row r="580" spans="1:7" x14ac:dyDescent="0.25">
      <c r="A580">
        <v>579</v>
      </c>
      <c r="B580" s="5">
        <v>27386111</v>
      </c>
      <c r="C580" t="str">
        <f t="shared" si="5468"/>
        <v>Waterfall Bank - Clearwater, FL</v>
      </c>
      <c r="D580" s="21" t="s">
        <v>10060</v>
      </c>
      <c r="E580" s="19" t="s">
        <v>3122</v>
      </c>
      <c r="F580" s="19" t="s">
        <v>3093</v>
      </c>
      <c r="G580" s="19"/>
    </row>
    <row r="581" spans="1:7" x14ac:dyDescent="0.25">
      <c r="A581">
        <v>580</v>
      </c>
      <c r="B581" s="5">
        <v>4877951</v>
      </c>
      <c r="C581" t="str">
        <f t="shared" si="5468"/>
        <v>Winter Park National Bank - Winter Park, FL</v>
      </c>
      <c r="D581" s="21" t="s">
        <v>3140</v>
      </c>
      <c r="E581" s="19" t="s">
        <v>3112</v>
      </c>
      <c r="F581" s="19" t="s">
        <v>3093</v>
      </c>
      <c r="G581" s="19"/>
    </row>
    <row r="582" spans="1:7" x14ac:dyDescent="0.25">
      <c r="A582">
        <v>581</v>
      </c>
      <c r="B582" s="5">
        <v>1012831</v>
      </c>
      <c r="C582" t="str">
        <f t="shared" si="5468"/>
        <v>Bank of the Federated States of Micronesia - Pohnpei, FM</v>
      </c>
      <c r="D582" s="21" t="s">
        <v>2544</v>
      </c>
      <c r="E582" s="19" t="s">
        <v>3141</v>
      </c>
      <c r="F582" s="19" t="s">
        <v>3142</v>
      </c>
      <c r="G582" s="19"/>
    </row>
    <row r="583" spans="1:7" x14ac:dyDescent="0.25">
      <c r="A583">
        <v>582</v>
      </c>
      <c r="B583" s="5">
        <v>4050694</v>
      </c>
      <c r="C583" t="str">
        <f t="shared" si="5468"/>
        <v>AB&amp;T - Albany, GA</v>
      </c>
      <c r="D583" s="21" t="s">
        <v>2430</v>
      </c>
      <c r="E583" s="19" t="s">
        <v>3143</v>
      </c>
      <c r="F583" s="19" t="s">
        <v>3144</v>
      </c>
      <c r="G583" s="19"/>
    </row>
    <row r="584" spans="1:7" x14ac:dyDescent="0.25">
      <c r="A584">
        <v>583</v>
      </c>
      <c r="B584" s="5">
        <v>1001285</v>
      </c>
      <c r="C584" t="str">
        <f t="shared" si="5468"/>
        <v>Affinity Bank, National Association - Covington, GA</v>
      </c>
      <c r="D584" s="21" t="s">
        <v>10460</v>
      </c>
      <c r="E584" s="19" t="s">
        <v>3214</v>
      </c>
      <c r="F584" s="19" t="s">
        <v>3144</v>
      </c>
      <c r="G584" s="19"/>
    </row>
    <row r="585" spans="1:7" x14ac:dyDescent="0.25">
      <c r="A585">
        <v>584</v>
      </c>
      <c r="B585" s="5">
        <v>1006544</v>
      </c>
      <c r="C585" t="str">
        <f t="shared" si="5468"/>
        <v>Altamaha Bank and Trust Company - Vidalia, GA</v>
      </c>
      <c r="D585" s="21" t="s">
        <v>2127</v>
      </c>
      <c r="E585" s="19" t="s">
        <v>3146</v>
      </c>
      <c r="F585" s="19" t="s">
        <v>3144</v>
      </c>
      <c r="G585" s="19"/>
    </row>
    <row r="586" spans="1:7" x14ac:dyDescent="0.25">
      <c r="A586">
        <v>585</v>
      </c>
      <c r="B586" s="5">
        <v>4089733</v>
      </c>
      <c r="C586" t="str">
        <f t="shared" si="5468"/>
        <v>American Commerce Bank, National Association - Bremen, GA</v>
      </c>
      <c r="D586" s="21" t="s">
        <v>1878</v>
      </c>
      <c r="E586" s="19" t="s">
        <v>3147</v>
      </c>
      <c r="F586" s="19" t="s">
        <v>3144</v>
      </c>
      <c r="G586" s="19"/>
    </row>
    <row r="587" spans="1:7" x14ac:dyDescent="0.25">
      <c r="A587">
        <v>586</v>
      </c>
      <c r="B587" s="5">
        <v>4150024</v>
      </c>
      <c r="C587" t="str">
        <f t="shared" si="5468"/>
        <v>American Pride Bank - Macon, GA</v>
      </c>
      <c r="D587" s="21" t="s">
        <v>1879</v>
      </c>
      <c r="E587" s="19" t="s">
        <v>3148</v>
      </c>
      <c r="F587" s="19" t="s">
        <v>3144</v>
      </c>
      <c r="G587" s="19"/>
    </row>
    <row r="588" spans="1:7" x14ac:dyDescent="0.25">
      <c r="A588">
        <v>587</v>
      </c>
      <c r="B588" s="5">
        <v>1013404</v>
      </c>
      <c r="C588" t="str">
        <f t="shared" si="5468"/>
        <v>Ameris Bank - Atlanta, GA</v>
      </c>
      <c r="D588" s="21" t="s">
        <v>148</v>
      </c>
      <c r="E588" s="19" t="s">
        <v>3145</v>
      </c>
      <c r="F588" s="19" t="s">
        <v>3144</v>
      </c>
      <c r="G588" s="19"/>
    </row>
    <row r="589" spans="1:7" x14ac:dyDescent="0.25">
      <c r="A589">
        <v>588</v>
      </c>
      <c r="B589" s="5">
        <v>1005403</v>
      </c>
      <c r="C589" t="str">
        <f t="shared" si="5468"/>
        <v>Apex Banking Company of Georgia - Irwinton, GA</v>
      </c>
      <c r="D589" s="21" t="s">
        <v>10295</v>
      </c>
      <c r="E589" s="19" t="s">
        <v>3240</v>
      </c>
      <c r="F589" s="19" t="s">
        <v>3144</v>
      </c>
      <c r="G589" s="19"/>
    </row>
    <row r="590" spans="1:7" x14ac:dyDescent="0.25">
      <c r="A590">
        <v>589</v>
      </c>
      <c r="B590" s="5">
        <v>1016127</v>
      </c>
      <c r="C590" t="str">
        <f t="shared" si="5468"/>
        <v>Bank of Alapaha - Alapaha, GA</v>
      </c>
      <c r="D590" s="21" t="s">
        <v>2140</v>
      </c>
      <c r="E590" s="19" t="s">
        <v>3149</v>
      </c>
      <c r="F590" s="19" t="s">
        <v>3144</v>
      </c>
      <c r="G590" s="19"/>
    </row>
    <row r="591" spans="1:7" x14ac:dyDescent="0.25">
      <c r="A591">
        <v>590</v>
      </c>
      <c r="B591" s="5">
        <v>1005666</v>
      </c>
      <c r="C591" t="str">
        <f t="shared" si="5468"/>
        <v>Bank of Camilla - Camilla, GA</v>
      </c>
      <c r="D591" s="21" t="s">
        <v>2563</v>
      </c>
      <c r="E591" s="19" t="s">
        <v>3150</v>
      </c>
      <c r="F591" s="19" t="s">
        <v>3144</v>
      </c>
      <c r="G591" s="19"/>
    </row>
    <row r="592" spans="1:7" x14ac:dyDescent="0.25">
      <c r="A592">
        <v>591</v>
      </c>
      <c r="B592" s="5">
        <v>1009453</v>
      </c>
      <c r="C592" t="str">
        <f t="shared" si="5468"/>
        <v>Bank of Dade - Trenton, GA</v>
      </c>
      <c r="D592" s="21" t="s">
        <v>279</v>
      </c>
      <c r="E592" s="19" t="s">
        <v>3151</v>
      </c>
      <c r="F592" s="19" t="s">
        <v>3144</v>
      </c>
      <c r="G592" s="19"/>
    </row>
    <row r="593" spans="1:7" x14ac:dyDescent="0.25">
      <c r="A593">
        <v>592</v>
      </c>
      <c r="B593" s="5">
        <v>1006472</v>
      </c>
      <c r="C593" t="str">
        <f t="shared" si="5468"/>
        <v>Bank of Dawson - Dawson, GA</v>
      </c>
      <c r="D593" s="21" t="s">
        <v>2435</v>
      </c>
      <c r="E593" s="19" t="s">
        <v>3152</v>
      </c>
      <c r="F593" s="19" t="s">
        <v>3144</v>
      </c>
      <c r="G593" s="19"/>
    </row>
    <row r="594" spans="1:7" x14ac:dyDescent="0.25">
      <c r="A594">
        <v>593</v>
      </c>
      <c r="B594" s="5">
        <v>1010717</v>
      </c>
      <c r="C594" t="str">
        <f t="shared" si="5468"/>
        <v>Bank of Dudley - Dublin, GA</v>
      </c>
      <c r="D594" s="21" t="s">
        <v>2136</v>
      </c>
      <c r="E594" s="19" t="s">
        <v>3153</v>
      </c>
      <c r="F594" s="19" t="s">
        <v>3144</v>
      </c>
      <c r="G594" s="19"/>
    </row>
    <row r="595" spans="1:7" x14ac:dyDescent="0.25">
      <c r="A595">
        <v>594</v>
      </c>
      <c r="B595" s="5">
        <v>1000016</v>
      </c>
      <c r="C595" t="str">
        <f t="shared" si="5468"/>
        <v>Bank of Hancock County - Sparta, GA</v>
      </c>
      <c r="D595" s="21" t="s">
        <v>765</v>
      </c>
      <c r="E595" s="19" t="s">
        <v>3157</v>
      </c>
      <c r="F595" s="19" t="s">
        <v>3144</v>
      </c>
      <c r="G595" s="19"/>
    </row>
    <row r="596" spans="1:7" x14ac:dyDescent="0.25">
      <c r="A596">
        <v>595</v>
      </c>
      <c r="B596" s="5">
        <v>1011675</v>
      </c>
      <c r="C596" t="str">
        <f t="shared" si="5468"/>
        <v>Bank of Hazlehurst - Hazlehurst, GA</v>
      </c>
      <c r="D596" s="21" t="s">
        <v>2561</v>
      </c>
      <c r="E596" s="19" t="s">
        <v>3158</v>
      </c>
      <c r="F596" s="19" t="s">
        <v>3144</v>
      </c>
      <c r="G596" s="19"/>
    </row>
    <row r="597" spans="1:7" x14ac:dyDescent="0.25">
      <c r="A597">
        <v>596</v>
      </c>
      <c r="B597" s="5">
        <v>1015784</v>
      </c>
      <c r="C597" t="str">
        <f t="shared" si="5468"/>
        <v>Bank of Lumber City - Lumber City, GA</v>
      </c>
      <c r="D597" s="21" t="s">
        <v>928</v>
      </c>
      <c r="E597" s="19" t="s">
        <v>3159</v>
      </c>
      <c r="F597" s="19" t="s">
        <v>3144</v>
      </c>
      <c r="G597" s="19"/>
    </row>
    <row r="598" spans="1:7" x14ac:dyDescent="0.25">
      <c r="A598">
        <v>597</v>
      </c>
      <c r="B598" s="5">
        <v>1013276</v>
      </c>
      <c r="C598" t="str">
        <f t="shared" si="5468"/>
        <v>Bank of Madison - Madison, GA</v>
      </c>
      <c r="D598" s="21" t="s">
        <v>1877</v>
      </c>
      <c r="E598" s="19" t="s">
        <v>3130</v>
      </c>
      <c r="F598" s="19" t="s">
        <v>3144</v>
      </c>
      <c r="G598" s="19"/>
    </row>
    <row r="599" spans="1:7" x14ac:dyDescent="0.25">
      <c r="A599">
        <v>598</v>
      </c>
      <c r="B599" s="5">
        <v>1013908</v>
      </c>
      <c r="C599" t="str">
        <f t="shared" si="5468"/>
        <v>Bank of Monticello - Monticello, GA</v>
      </c>
      <c r="D599" s="21" t="s">
        <v>2270</v>
      </c>
      <c r="E599" s="19" t="s">
        <v>2896</v>
      </c>
      <c r="F599" s="19" t="s">
        <v>3144</v>
      </c>
      <c r="G599" s="19"/>
    </row>
    <row r="600" spans="1:7" x14ac:dyDescent="0.25">
      <c r="A600">
        <v>599</v>
      </c>
      <c r="B600" s="5">
        <v>1015656</v>
      </c>
      <c r="C600" t="str">
        <f t="shared" si="5468"/>
        <v>Bank of Newington - Newington, GA</v>
      </c>
      <c r="D600" s="21" t="s">
        <v>2568</v>
      </c>
      <c r="E600" s="19" t="s">
        <v>3160</v>
      </c>
      <c r="F600" s="19" t="s">
        <v>3144</v>
      </c>
      <c r="G600" s="19"/>
    </row>
    <row r="601" spans="1:7" x14ac:dyDescent="0.25">
      <c r="A601">
        <v>600</v>
      </c>
      <c r="B601" s="5">
        <v>1006251</v>
      </c>
      <c r="C601" t="str">
        <f t="shared" si="5468"/>
        <v>Bank of Wrightsville - Wrightsville, GA</v>
      </c>
      <c r="D601" s="21" t="s">
        <v>767</v>
      </c>
      <c r="E601" s="19" t="s">
        <v>3162</v>
      </c>
      <c r="F601" s="19" t="s">
        <v>3144</v>
      </c>
      <c r="G601" s="19"/>
    </row>
    <row r="602" spans="1:7" x14ac:dyDescent="0.25">
      <c r="A602">
        <v>601</v>
      </c>
      <c r="B602" s="5">
        <v>1005236</v>
      </c>
      <c r="C602" t="str">
        <f t="shared" si="5468"/>
        <v>BankSouth - Greensboro, GA</v>
      </c>
      <c r="D602" s="21" t="s">
        <v>454</v>
      </c>
      <c r="E602" s="19" t="s">
        <v>2823</v>
      </c>
      <c r="F602" s="19" t="s">
        <v>3144</v>
      </c>
      <c r="G602" s="19"/>
    </row>
    <row r="603" spans="1:7" x14ac:dyDescent="0.25">
      <c r="A603">
        <v>602</v>
      </c>
      <c r="B603" s="5">
        <v>1016378</v>
      </c>
      <c r="C603" t="str">
        <f t="shared" si="5468"/>
        <v>Barwick Banking Company - Barwick, GA</v>
      </c>
      <c r="D603" s="21" t="s">
        <v>960</v>
      </c>
      <c r="E603" s="19" t="s">
        <v>3163</v>
      </c>
      <c r="F603" s="19" t="s">
        <v>3144</v>
      </c>
      <c r="G603" s="19"/>
    </row>
    <row r="604" spans="1:7" x14ac:dyDescent="0.25">
      <c r="A604">
        <v>603</v>
      </c>
      <c r="B604" s="5">
        <v>1008632</v>
      </c>
      <c r="C604" t="str">
        <f t="shared" si="5468"/>
        <v>Carver State Bank - Savannah, GA</v>
      </c>
      <c r="D604" s="21" t="s">
        <v>920</v>
      </c>
      <c r="E604" s="19" t="s">
        <v>3166</v>
      </c>
      <c r="F604" s="19" t="s">
        <v>3144</v>
      </c>
      <c r="G604" s="19"/>
    </row>
    <row r="605" spans="1:7" x14ac:dyDescent="0.25">
      <c r="A605">
        <v>604</v>
      </c>
      <c r="B605" s="5">
        <v>1015598</v>
      </c>
      <c r="C605" t="str">
        <f t="shared" si="5468"/>
        <v>Century Bank &amp; Trust - Milledgeville, GA</v>
      </c>
      <c r="D605" s="21" t="s">
        <v>9446</v>
      </c>
      <c r="E605" s="19" t="s">
        <v>3167</v>
      </c>
      <c r="F605" s="19" t="s">
        <v>3144</v>
      </c>
      <c r="G605" s="19"/>
    </row>
    <row r="606" spans="1:7" x14ac:dyDescent="0.25">
      <c r="A606">
        <v>605</v>
      </c>
      <c r="B606" s="5">
        <v>4056780</v>
      </c>
      <c r="C606" t="str">
        <f t="shared" si="5468"/>
        <v>CIBC National Trust Company - Atlanta, GA</v>
      </c>
      <c r="D606" s="21" t="s">
        <v>5611</v>
      </c>
      <c r="E606" s="19" t="s">
        <v>3145</v>
      </c>
      <c r="F606" s="19" t="s">
        <v>3144</v>
      </c>
      <c r="G606" s="19"/>
    </row>
    <row r="607" spans="1:7" x14ac:dyDescent="0.25">
      <c r="A607">
        <v>606</v>
      </c>
      <c r="B607" s="5">
        <v>1020838</v>
      </c>
      <c r="C607" t="str">
        <f t="shared" si="5468"/>
        <v>Citizens Bank and Trust, Inc. - Trenton, GA</v>
      </c>
      <c r="D607" s="21" t="s">
        <v>9447</v>
      </c>
      <c r="E607" s="19" t="s">
        <v>3151</v>
      </c>
      <c r="F607" s="19" t="s">
        <v>3144</v>
      </c>
      <c r="G607" s="19"/>
    </row>
    <row r="608" spans="1:7" x14ac:dyDescent="0.25">
      <c r="A608">
        <v>607</v>
      </c>
      <c r="B608" s="5">
        <v>1004407</v>
      </c>
      <c r="C608" t="str">
        <f t="shared" si="5468"/>
        <v>Citizens Bank of Americus - Americus, GA</v>
      </c>
      <c r="D608" s="21" t="s">
        <v>2129</v>
      </c>
      <c r="E608" s="19" t="s">
        <v>3170</v>
      </c>
      <c r="F608" s="19" t="s">
        <v>3144</v>
      </c>
      <c r="G608" s="19"/>
    </row>
    <row r="609" spans="1:7" x14ac:dyDescent="0.25">
      <c r="A609">
        <v>608</v>
      </c>
      <c r="B609" s="5">
        <v>1008585</v>
      </c>
      <c r="C609" t="str">
        <f t="shared" si="5468"/>
        <v>Citizens Bank of The South - Sandersville, GA</v>
      </c>
      <c r="D609" s="21" t="s">
        <v>2135</v>
      </c>
      <c r="E609" s="19" t="s">
        <v>3174</v>
      </c>
      <c r="F609" s="19" t="s">
        <v>3144</v>
      </c>
      <c r="G609" s="19"/>
    </row>
    <row r="610" spans="1:7" x14ac:dyDescent="0.25">
      <c r="A610">
        <v>609</v>
      </c>
      <c r="B610" s="5">
        <v>1010912</v>
      </c>
      <c r="C610" t="str">
        <f t="shared" si="5468"/>
        <v>Citizens Community Bank - Hahira, GA</v>
      </c>
      <c r="D610" s="21" t="s">
        <v>1412</v>
      </c>
      <c r="E610" s="19" t="s">
        <v>3175</v>
      </c>
      <c r="F610" s="19" t="s">
        <v>3144</v>
      </c>
      <c r="G610" s="19"/>
    </row>
    <row r="611" spans="1:7" x14ac:dyDescent="0.25">
      <c r="A611">
        <v>610</v>
      </c>
      <c r="B611" s="5">
        <v>1012335</v>
      </c>
      <c r="C611" t="str">
        <f t="shared" si="5468"/>
        <v>Citizens Trust Bank - Atlanta, GA</v>
      </c>
      <c r="D611" s="21" t="s">
        <v>1366</v>
      </c>
      <c r="E611" s="19" t="s">
        <v>3145</v>
      </c>
      <c r="F611" s="19" t="s">
        <v>3144</v>
      </c>
      <c r="G611" s="19"/>
    </row>
    <row r="612" spans="1:7" x14ac:dyDescent="0.25">
      <c r="A612">
        <v>611</v>
      </c>
      <c r="B612" s="5">
        <v>19953372</v>
      </c>
      <c r="C612" t="str">
        <f t="shared" si="5468"/>
        <v>Classic City Bank - Athens, GA</v>
      </c>
      <c r="D612" s="21" t="s">
        <v>9347</v>
      </c>
      <c r="E612" s="19" t="s">
        <v>3190</v>
      </c>
      <c r="F612" s="19" t="s">
        <v>3144</v>
      </c>
      <c r="G612" s="19"/>
    </row>
    <row r="613" spans="1:7" x14ac:dyDescent="0.25">
      <c r="A613">
        <v>612</v>
      </c>
      <c r="B613" s="5">
        <v>1010070</v>
      </c>
      <c r="C613" t="str">
        <f t="shared" si="5468"/>
        <v>Colony Bank - Fitzgerald, GA</v>
      </c>
      <c r="D613" s="21" t="s">
        <v>1126</v>
      </c>
      <c r="E613" s="19" t="s">
        <v>3178</v>
      </c>
      <c r="F613" s="19" t="s">
        <v>3144</v>
      </c>
      <c r="G613" s="19"/>
    </row>
    <row r="614" spans="1:7" x14ac:dyDescent="0.25">
      <c r="A614">
        <v>613</v>
      </c>
      <c r="B614" s="5">
        <v>1008776</v>
      </c>
      <c r="C614" t="str">
        <f t="shared" si="5468"/>
        <v>Commercial Banking Company - Valdosta, GA</v>
      </c>
      <c r="D614" s="21" t="s">
        <v>577</v>
      </c>
      <c r="E614" s="19" t="s">
        <v>3180</v>
      </c>
      <c r="F614" s="19" t="s">
        <v>3144</v>
      </c>
      <c r="G614" s="19"/>
    </row>
    <row r="615" spans="1:7" x14ac:dyDescent="0.25">
      <c r="A615">
        <v>614</v>
      </c>
      <c r="B615" s="5">
        <v>1013379</v>
      </c>
      <c r="C615" t="str">
        <f t="shared" si="5468"/>
        <v>Community Bank &amp; Trust - West Georgia - LaGrange, GA</v>
      </c>
      <c r="D615" s="21" t="s">
        <v>2737</v>
      </c>
      <c r="E615" s="19" t="s">
        <v>3165</v>
      </c>
      <c r="F615" s="19" t="s">
        <v>3144</v>
      </c>
      <c r="G615" s="19"/>
    </row>
    <row r="616" spans="1:7" x14ac:dyDescent="0.25">
      <c r="A616">
        <v>615</v>
      </c>
      <c r="B616" s="5">
        <v>4087425</v>
      </c>
      <c r="C616" t="str">
        <f t="shared" si="5468"/>
        <v>Community Bank of Georgia - Baxley, GA</v>
      </c>
      <c r="D616" s="21" t="s">
        <v>764</v>
      </c>
      <c r="E616" s="19" t="s">
        <v>3181</v>
      </c>
      <c r="F616" s="19" t="s">
        <v>3144</v>
      </c>
      <c r="G616" s="19"/>
    </row>
    <row r="617" spans="1:7" x14ac:dyDescent="0.25">
      <c r="A617">
        <v>616</v>
      </c>
      <c r="B617" s="5">
        <v>4054639</v>
      </c>
      <c r="C617" t="str">
        <f t="shared" si="5468"/>
        <v>Community Bank of Pickens County - Jasper, GA</v>
      </c>
      <c r="D617" s="21" t="s">
        <v>1372</v>
      </c>
      <c r="E617" s="19" t="s">
        <v>2813</v>
      </c>
      <c r="F617" s="19" t="s">
        <v>3144</v>
      </c>
      <c r="G617" s="19"/>
    </row>
    <row r="618" spans="1:7" x14ac:dyDescent="0.25">
      <c r="A618">
        <v>617</v>
      </c>
      <c r="B618" s="5">
        <v>1010786</v>
      </c>
      <c r="C618" t="str">
        <f t="shared" si="5468"/>
        <v>Community Banking Company - Fitzgerald, GA</v>
      </c>
      <c r="D618" s="21" t="s">
        <v>10867</v>
      </c>
      <c r="E618" s="19" t="s">
        <v>3178</v>
      </c>
      <c r="F618" s="19" t="s">
        <v>3144</v>
      </c>
      <c r="G618" s="19"/>
    </row>
    <row r="619" spans="1:7" x14ac:dyDescent="0.25">
      <c r="A619">
        <v>618</v>
      </c>
      <c r="B619" s="5">
        <v>19575867</v>
      </c>
      <c r="C619" t="str">
        <f t="shared" si="5468"/>
        <v>Craft Bank - Atlanta, GA</v>
      </c>
      <c r="D619" s="21" t="s">
        <v>9348</v>
      </c>
      <c r="E619" s="19" t="s">
        <v>3145</v>
      </c>
      <c r="F619" s="19" t="s">
        <v>3144</v>
      </c>
      <c r="G619" s="19"/>
    </row>
    <row r="620" spans="1:7" x14ac:dyDescent="0.25">
      <c r="A620">
        <v>619</v>
      </c>
      <c r="B620" s="5">
        <v>4065767</v>
      </c>
      <c r="C620" t="str">
        <f t="shared" si="5468"/>
        <v>Douglas National Bank - Douglas, GA</v>
      </c>
      <c r="D620" s="21" t="s">
        <v>2566</v>
      </c>
      <c r="E620" s="19" t="s">
        <v>3182</v>
      </c>
      <c r="F620" s="19" t="s">
        <v>3144</v>
      </c>
      <c r="G620" s="19"/>
    </row>
    <row r="621" spans="1:7" x14ac:dyDescent="0.25">
      <c r="A621">
        <v>620</v>
      </c>
      <c r="B621" s="5">
        <v>1005390</v>
      </c>
      <c r="C621" t="str">
        <f t="shared" si="5468"/>
        <v>Durden Banking Company, Incorporated - Twin City, GA</v>
      </c>
      <c r="D621" s="21" t="s">
        <v>2128</v>
      </c>
      <c r="E621" s="19" t="s">
        <v>3183</v>
      </c>
      <c r="F621" s="19" t="s">
        <v>3144</v>
      </c>
      <c r="G621" s="19"/>
    </row>
    <row r="622" spans="1:7" x14ac:dyDescent="0.25">
      <c r="A622">
        <v>621</v>
      </c>
      <c r="B622" s="5">
        <v>4141195</v>
      </c>
      <c r="C622" t="str">
        <f t="shared" si="5468"/>
        <v>Embassy National Bank - Lawrenceville, GA</v>
      </c>
      <c r="D622" s="21" t="s">
        <v>2433</v>
      </c>
      <c r="E622" s="19" t="s">
        <v>3164</v>
      </c>
      <c r="F622" s="19" t="s">
        <v>3144</v>
      </c>
      <c r="G622" s="19"/>
    </row>
    <row r="623" spans="1:7" x14ac:dyDescent="0.25">
      <c r="A623">
        <v>622</v>
      </c>
      <c r="B623" s="5">
        <v>1011506</v>
      </c>
      <c r="C623" t="str">
        <f t="shared" si="5468"/>
        <v>Exchange Bank - Milledgeville, GA</v>
      </c>
      <c r="D623" s="21" t="s">
        <v>1113</v>
      </c>
      <c r="E623" s="19" t="s">
        <v>3167</v>
      </c>
      <c r="F623" s="19" t="s">
        <v>3144</v>
      </c>
      <c r="G623" s="19"/>
    </row>
    <row r="624" spans="1:7" x14ac:dyDescent="0.25">
      <c r="A624">
        <v>623</v>
      </c>
      <c r="B624" s="5">
        <v>1015522</v>
      </c>
      <c r="C624" t="str">
        <f t="shared" si="5468"/>
        <v>F &amp; M Bank and Trust Company - Manchester, GA</v>
      </c>
      <c r="D624" s="21" t="s">
        <v>280</v>
      </c>
      <c r="E624" s="19" t="s">
        <v>3185</v>
      </c>
      <c r="F624" s="19" t="s">
        <v>3144</v>
      </c>
      <c r="G624" s="19"/>
    </row>
    <row r="625" spans="1:7" x14ac:dyDescent="0.25">
      <c r="A625">
        <v>624</v>
      </c>
      <c r="B625" s="5">
        <v>1010294</v>
      </c>
      <c r="C625" t="str">
        <f t="shared" si="5468"/>
        <v>F&amp;M Bank - Washington, GA</v>
      </c>
      <c r="D625" s="21" t="s">
        <v>1663</v>
      </c>
      <c r="E625" s="19" t="s">
        <v>3085</v>
      </c>
      <c r="F625" s="19" t="s">
        <v>3144</v>
      </c>
      <c r="G625" s="19"/>
    </row>
    <row r="626" spans="1:7" x14ac:dyDescent="0.25">
      <c r="A626">
        <v>625</v>
      </c>
      <c r="B626" s="5">
        <v>1001189</v>
      </c>
      <c r="C626" t="str">
        <f t="shared" si="5468"/>
        <v>Family Bank - Pelham, GA</v>
      </c>
      <c r="D626" s="21" t="s">
        <v>670</v>
      </c>
      <c r="E626" s="19" t="s">
        <v>3186</v>
      </c>
      <c r="F626" s="19" t="s">
        <v>3144</v>
      </c>
      <c r="G626" s="19"/>
    </row>
    <row r="627" spans="1:7" x14ac:dyDescent="0.25">
      <c r="A627">
        <v>626</v>
      </c>
      <c r="B627" s="5">
        <v>1004971</v>
      </c>
      <c r="C627" t="str">
        <f t="shared" si="5468"/>
        <v>Farmers &amp; Merchants Bank - Eatonton, GA</v>
      </c>
      <c r="D627" s="21" t="s">
        <v>262</v>
      </c>
      <c r="E627" s="19" t="s">
        <v>3187</v>
      </c>
      <c r="F627" s="19" t="s">
        <v>3144</v>
      </c>
      <c r="G627" s="19"/>
    </row>
    <row r="628" spans="1:7" x14ac:dyDescent="0.25">
      <c r="A628">
        <v>627</v>
      </c>
      <c r="B628" s="5">
        <v>1013402</v>
      </c>
      <c r="C628" t="str">
        <f t="shared" si="5468"/>
        <v>Farmers &amp; Merchants Bank - Lakeland, GA</v>
      </c>
      <c r="D628" s="21" t="s">
        <v>262</v>
      </c>
      <c r="E628" s="19" t="s">
        <v>3099</v>
      </c>
      <c r="F628" s="19" t="s">
        <v>3144</v>
      </c>
      <c r="G628" s="19"/>
    </row>
    <row r="629" spans="1:7" x14ac:dyDescent="0.25">
      <c r="A629">
        <v>628</v>
      </c>
      <c r="B629" s="5">
        <v>1001537</v>
      </c>
      <c r="C629" t="str">
        <f t="shared" si="5468"/>
        <v>Farmers and Merchants Bank - Sylvania, GA</v>
      </c>
      <c r="D629" s="21" t="s">
        <v>891</v>
      </c>
      <c r="E629" s="19" t="s">
        <v>3188</v>
      </c>
      <c r="F629" s="19" t="s">
        <v>3144</v>
      </c>
      <c r="G629" s="19"/>
    </row>
    <row r="630" spans="1:7" x14ac:dyDescent="0.25">
      <c r="A630">
        <v>629</v>
      </c>
      <c r="B630" s="5">
        <v>1005533</v>
      </c>
      <c r="C630" t="str">
        <f t="shared" si="5468"/>
        <v>Farmers State Bank - Dublin, GA</v>
      </c>
      <c r="D630" s="21" t="s">
        <v>290</v>
      </c>
      <c r="E630" s="19" t="s">
        <v>3153</v>
      </c>
      <c r="F630" s="19" t="s">
        <v>3144</v>
      </c>
      <c r="G630" s="19"/>
    </row>
    <row r="631" spans="1:7" x14ac:dyDescent="0.25">
      <c r="A631">
        <v>630</v>
      </c>
      <c r="B631" s="5">
        <v>1013525</v>
      </c>
      <c r="C631" t="str">
        <f t="shared" si="5468"/>
        <v>Farmers State Bank - Lincolnton, GA</v>
      </c>
      <c r="D631" s="21" t="s">
        <v>290</v>
      </c>
      <c r="E631" s="19" t="s">
        <v>3189</v>
      </c>
      <c r="F631" s="19" t="s">
        <v>3144</v>
      </c>
      <c r="G631" s="19"/>
    </row>
    <row r="632" spans="1:7" x14ac:dyDescent="0.25">
      <c r="A632">
        <v>631</v>
      </c>
      <c r="B632" s="5">
        <v>1015321</v>
      </c>
      <c r="C632" t="str">
        <f t="shared" si="5468"/>
        <v>First American Bank and Trust Company - Athens, GA</v>
      </c>
      <c r="D632" s="21" t="s">
        <v>1369</v>
      </c>
      <c r="E632" s="19" t="s">
        <v>3190</v>
      </c>
      <c r="F632" s="19" t="s">
        <v>3144</v>
      </c>
      <c r="G632" s="19"/>
    </row>
    <row r="633" spans="1:7" x14ac:dyDescent="0.25">
      <c r="A633">
        <v>632</v>
      </c>
      <c r="B633" s="5">
        <v>1014151</v>
      </c>
      <c r="C633" t="str">
        <f t="shared" si="5468"/>
        <v>First Bank of Coastal Georgia - Pembroke, GA</v>
      </c>
      <c r="D633" s="21" t="s">
        <v>2437</v>
      </c>
      <c r="E633" s="19" t="s">
        <v>3191</v>
      </c>
      <c r="F633" s="19" t="s">
        <v>3144</v>
      </c>
      <c r="G633" s="19"/>
    </row>
    <row r="634" spans="1:7" x14ac:dyDescent="0.25">
      <c r="A634">
        <v>633</v>
      </c>
      <c r="B634" s="5">
        <v>1013368</v>
      </c>
      <c r="C634" t="str">
        <f t="shared" si="5468"/>
        <v>First Bank of Pike - Molena, GA</v>
      </c>
      <c r="D634" s="21" t="s">
        <v>921</v>
      </c>
      <c r="E634" s="19" t="s">
        <v>3192</v>
      </c>
      <c r="F634" s="19" t="s">
        <v>3144</v>
      </c>
      <c r="G634" s="19"/>
    </row>
    <row r="635" spans="1:7" x14ac:dyDescent="0.25">
      <c r="A635">
        <v>634</v>
      </c>
      <c r="B635" s="5">
        <v>4057354</v>
      </c>
      <c r="C635" t="str">
        <f t="shared" si="5468"/>
        <v>First Century Bank, National Association - Commerce, GA</v>
      </c>
      <c r="D635" s="21" t="s">
        <v>2429</v>
      </c>
      <c r="E635" s="19" t="s">
        <v>9329</v>
      </c>
      <c r="F635" s="19" t="s">
        <v>3144</v>
      </c>
      <c r="G635" s="19"/>
    </row>
    <row r="636" spans="1:7" x14ac:dyDescent="0.25">
      <c r="A636">
        <v>635</v>
      </c>
      <c r="B636" s="5">
        <v>1001058</v>
      </c>
      <c r="C636" t="str">
        <f t="shared" si="5468"/>
        <v>First Federal Savings &amp; Loan Association of Valdosta - Valdosta, GA</v>
      </c>
      <c r="D636" s="21" t="s">
        <v>9448</v>
      </c>
      <c r="E636" s="19" t="s">
        <v>3180</v>
      </c>
      <c r="F636" s="19" t="s">
        <v>3144</v>
      </c>
      <c r="G636" s="19"/>
    </row>
    <row r="637" spans="1:7" x14ac:dyDescent="0.25">
      <c r="A637">
        <v>636</v>
      </c>
      <c r="B637" s="5">
        <v>4055918</v>
      </c>
      <c r="C637" t="str">
        <f t="shared" si="5468"/>
        <v>First IC Bank - Doraville, GA</v>
      </c>
      <c r="D637" s="21" t="s">
        <v>1373</v>
      </c>
      <c r="E637" s="19" t="s">
        <v>3194</v>
      </c>
      <c r="F637" s="19" t="s">
        <v>3144</v>
      </c>
      <c r="G637" s="19"/>
    </row>
    <row r="638" spans="1:7" x14ac:dyDescent="0.25">
      <c r="A638">
        <v>637</v>
      </c>
      <c r="B638" s="5">
        <v>1023446</v>
      </c>
      <c r="C638" t="str">
        <f t="shared" si="5468"/>
        <v>First National Bank of Coffee County - Douglas, GA</v>
      </c>
      <c r="D638" s="21" t="s">
        <v>2569</v>
      </c>
      <c r="E638" s="19" t="s">
        <v>3182</v>
      </c>
      <c r="F638" s="19" t="s">
        <v>3144</v>
      </c>
      <c r="G638" s="19"/>
    </row>
    <row r="639" spans="1:7" x14ac:dyDescent="0.25">
      <c r="A639">
        <v>638</v>
      </c>
      <c r="B639" s="5">
        <v>4089732</v>
      </c>
      <c r="C639" t="str">
        <f t="shared" si="5468"/>
        <v>First National Bank of Decatur County - Bainbridge, GA</v>
      </c>
      <c r="D639" s="21" t="s">
        <v>2565</v>
      </c>
      <c r="E639" s="19" t="s">
        <v>3196</v>
      </c>
      <c r="F639" s="19" t="s">
        <v>3144</v>
      </c>
      <c r="G639" s="19"/>
    </row>
    <row r="640" spans="1:7" x14ac:dyDescent="0.25">
      <c r="A640">
        <v>639</v>
      </c>
      <c r="B640" s="5">
        <v>1010895</v>
      </c>
      <c r="C640" t="str">
        <f t="shared" si="5468"/>
        <v>First National Bank of Griffin - Griffin, GA</v>
      </c>
      <c r="D640" s="21" t="s">
        <v>1874</v>
      </c>
      <c r="E640" s="19" t="s">
        <v>3197</v>
      </c>
      <c r="F640" s="19" t="s">
        <v>3144</v>
      </c>
      <c r="G640" s="19"/>
    </row>
    <row r="641" spans="1:7" x14ac:dyDescent="0.25">
      <c r="A641">
        <v>640</v>
      </c>
      <c r="B641" s="5">
        <v>1009556</v>
      </c>
      <c r="C641" t="str">
        <f t="shared" si="5468"/>
        <v>First National Community Bank - Chatsworth, GA</v>
      </c>
      <c r="D641" s="21" t="s">
        <v>1873</v>
      </c>
      <c r="E641" s="19" t="s">
        <v>3200</v>
      </c>
      <c r="F641" s="19" t="s">
        <v>3144</v>
      </c>
      <c r="G641" s="19"/>
    </row>
    <row r="642" spans="1:7" x14ac:dyDescent="0.25">
      <c r="A642">
        <v>641</v>
      </c>
      <c r="B642" s="5">
        <v>1022795</v>
      </c>
      <c r="C642" t="str">
        <f t="shared" ref="C642:C705" si="5469">D642&amp;" - "&amp;E642&amp;", "&amp;F642</f>
        <v>First Peoples Bank - Pine Mountain, GA</v>
      </c>
      <c r="D642" s="21" t="s">
        <v>1876</v>
      </c>
      <c r="E642" s="19" t="s">
        <v>3201</v>
      </c>
      <c r="F642" s="19" t="s">
        <v>3144</v>
      </c>
      <c r="G642" s="19"/>
    </row>
    <row r="643" spans="1:7" x14ac:dyDescent="0.25">
      <c r="A643">
        <v>642</v>
      </c>
      <c r="B643" s="5">
        <v>1007318</v>
      </c>
      <c r="C643" t="str">
        <f t="shared" si="5469"/>
        <v>First Port City Bank - Bainbridge, GA</v>
      </c>
      <c r="D643" s="21" t="s">
        <v>2562</v>
      </c>
      <c r="E643" s="19" t="s">
        <v>3196</v>
      </c>
      <c r="F643" s="19" t="s">
        <v>3144</v>
      </c>
      <c r="G643" s="19"/>
    </row>
    <row r="644" spans="1:7" x14ac:dyDescent="0.25">
      <c r="A644">
        <v>643</v>
      </c>
      <c r="B644" s="5">
        <v>101536165</v>
      </c>
      <c r="C644" t="str">
        <f t="shared" si="5469"/>
        <v>First Southern Bank - Waycross, GA</v>
      </c>
      <c r="D644" s="21" t="s">
        <v>1440</v>
      </c>
      <c r="E644" s="19" t="s">
        <v>3224</v>
      </c>
      <c r="F644" s="19" t="s">
        <v>3144</v>
      </c>
      <c r="G644" s="19"/>
    </row>
    <row r="645" spans="1:7" x14ac:dyDescent="0.25">
      <c r="A645">
        <v>644</v>
      </c>
      <c r="B645" s="5">
        <v>1004618</v>
      </c>
      <c r="C645" t="str">
        <f t="shared" si="5469"/>
        <v>First State Bank - Wrens, GA</v>
      </c>
      <c r="D645" s="21" t="s">
        <v>43</v>
      </c>
      <c r="E645" s="19" t="s">
        <v>3203</v>
      </c>
      <c r="F645" s="19" t="s">
        <v>3144</v>
      </c>
      <c r="G645" s="19"/>
    </row>
    <row r="646" spans="1:7" x14ac:dyDescent="0.25">
      <c r="A646">
        <v>645</v>
      </c>
      <c r="B646" s="5">
        <v>1001858</v>
      </c>
      <c r="C646" t="str">
        <f t="shared" si="5469"/>
        <v>First State Bank of Blakely - Blakely, GA</v>
      </c>
      <c r="D646" s="21" t="s">
        <v>1376</v>
      </c>
      <c r="E646" s="19" t="s">
        <v>3154</v>
      </c>
      <c r="F646" s="19" t="s">
        <v>3144</v>
      </c>
      <c r="G646" s="19"/>
    </row>
    <row r="647" spans="1:7" x14ac:dyDescent="0.25">
      <c r="A647">
        <v>646</v>
      </c>
      <c r="B647" s="5">
        <v>1005843</v>
      </c>
      <c r="C647" t="str">
        <f t="shared" si="5469"/>
        <v>First State Bank of Randolph County - Cuthbert, GA</v>
      </c>
      <c r="D647" s="21" t="s">
        <v>768</v>
      </c>
      <c r="E647" s="19" t="s">
        <v>3204</v>
      </c>
      <c r="F647" s="19" t="s">
        <v>3144</v>
      </c>
      <c r="G647" s="19"/>
    </row>
    <row r="648" spans="1:7" x14ac:dyDescent="0.25">
      <c r="A648">
        <v>647</v>
      </c>
      <c r="B648" s="5">
        <v>4100741</v>
      </c>
      <c r="C648" t="str">
        <f t="shared" si="5469"/>
        <v>Flint Community Bank - Albany, GA</v>
      </c>
      <c r="D648" s="21" t="s">
        <v>2432</v>
      </c>
      <c r="E648" s="19" t="s">
        <v>3143</v>
      </c>
      <c r="F648" s="19" t="s">
        <v>3144</v>
      </c>
      <c r="G648" s="19"/>
    </row>
    <row r="649" spans="1:7" x14ac:dyDescent="0.25">
      <c r="A649">
        <v>648</v>
      </c>
      <c r="B649" s="5">
        <v>1004262</v>
      </c>
      <c r="C649" t="str">
        <f t="shared" si="5469"/>
        <v>FNB South - Alma, GA</v>
      </c>
      <c r="D649" s="21" t="s">
        <v>5491</v>
      </c>
      <c r="E649" s="19" t="s">
        <v>3199</v>
      </c>
      <c r="F649" s="19" t="s">
        <v>3144</v>
      </c>
      <c r="G649" s="19"/>
    </row>
    <row r="650" spans="1:7" x14ac:dyDescent="0.25">
      <c r="A650">
        <v>649</v>
      </c>
      <c r="B650" s="5">
        <v>4051563</v>
      </c>
      <c r="C650" t="str">
        <f t="shared" si="5469"/>
        <v>Georgia Banking Company - Atlanta, GA</v>
      </c>
      <c r="D650" s="21" t="s">
        <v>1370</v>
      </c>
      <c r="E650" s="19" t="s">
        <v>3145</v>
      </c>
      <c r="F650" s="19" t="s">
        <v>3144</v>
      </c>
      <c r="G650" s="19"/>
    </row>
    <row r="651" spans="1:7" x14ac:dyDescent="0.25">
      <c r="A651">
        <v>650</v>
      </c>
      <c r="B651" s="5">
        <v>4053209</v>
      </c>
      <c r="C651" t="str">
        <f t="shared" si="5469"/>
        <v>Georgia Community Bank - Albany, GA</v>
      </c>
      <c r="D651" s="21" t="s">
        <v>9097</v>
      </c>
      <c r="E651" s="19" t="s">
        <v>3143</v>
      </c>
      <c r="F651" s="19" t="s">
        <v>3144</v>
      </c>
      <c r="G651" s="19"/>
    </row>
    <row r="652" spans="1:7" x14ac:dyDescent="0.25">
      <c r="A652">
        <v>651</v>
      </c>
      <c r="B652" s="5">
        <v>1007300</v>
      </c>
      <c r="C652" t="str">
        <f t="shared" si="5469"/>
        <v>Georgia First Bank - Soperton, GA</v>
      </c>
      <c r="D652" s="21" t="s">
        <v>10274</v>
      </c>
      <c r="E652" s="19" t="s">
        <v>3161</v>
      </c>
      <c r="F652" s="19" t="s">
        <v>3144</v>
      </c>
      <c r="G652" s="19"/>
    </row>
    <row r="653" spans="1:7" x14ac:dyDescent="0.25">
      <c r="A653">
        <v>652</v>
      </c>
      <c r="B653" s="5">
        <v>136603819</v>
      </c>
      <c r="C653" t="str">
        <f t="shared" si="5469"/>
        <v>Georgia Skyline Bank - Roswell, GA</v>
      </c>
      <c r="D653" s="21" t="s">
        <v>10868</v>
      </c>
      <c r="E653" s="19" t="s">
        <v>4650</v>
      </c>
      <c r="F653" s="19" t="s">
        <v>3144</v>
      </c>
      <c r="G653" s="19"/>
    </row>
    <row r="654" spans="1:7" x14ac:dyDescent="0.25">
      <c r="A654">
        <v>653</v>
      </c>
      <c r="B654" s="5">
        <v>1009416</v>
      </c>
      <c r="C654" t="str">
        <f t="shared" si="5469"/>
        <v>Glennville Bank - Glennville, GA</v>
      </c>
      <c r="D654" s="21" t="s">
        <v>2131</v>
      </c>
      <c r="E654" s="19" t="s">
        <v>3207</v>
      </c>
      <c r="F654" s="19" t="s">
        <v>3144</v>
      </c>
      <c r="G654" s="19"/>
    </row>
    <row r="655" spans="1:7" x14ac:dyDescent="0.25">
      <c r="A655">
        <v>654</v>
      </c>
      <c r="B655" s="5">
        <v>1008549</v>
      </c>
      <c r="C655" t="str">
        <f t="shared" si="5469"/>
        <v>Great Oaks Bank - Richmond Hill, GA</v>
      </c>
      <c r="D655" s="21" t="s">
        <v>9310</v>
      </c>
      <c r="E655" s="19" t="s">
        <v>10940</v>
      </c>
      <c r="F655" s="19" t="s">
        <v>3144</v>
      </c>
      <c r="G655" s="19"/>
    </row>
    <row r="656" spans="1:7" x14ac:dyDescent="0.25">
      <c r="A656">
        <v>655</v>
      </c>
      <c r="B656" s="5">
        <v>4057375</v>
      </c>
      <c r="C656" t="str">
        <f t="shared" si="5469"/>
        <v>Guardian Bank - Valdosta, GA</v>
      </c>
      <c r="D656" s="21" t="s">
        <v>1371</v>
      </c>
      <c r="E656" s="19" t="s">
        <v>3180</v>
      </c>
      <c r="F656" s="19" t="s">
        <v>3144</v>
      </c>
      <c r="G656" s="19"/>
    </row>
    <row r="657" spans="1:7" x14ac:dyDescent="0.25">
      <c r="A657">
        <v>656</v>
      </c>
      <c r="B657" s="5">
        <v>4101236</v>
      </c>
      <c r="C657" t="str">
        <f t="shared" si="5469"/>
        <v>Legacy State Bank - Loganville, GA</v>
      </c>
      <c r="D657" s="21" t="s">
        <v>281</v>
      </c>
      <c r="E657" s="19" t="s">
        <v>3211</v>
      </c>
      <c r="F657" s="19" t="s">
        <v>3144</v>
      </c>
      <c r="G657" s="19"/>
    </row>
    <row r="658" spans="1:7" x14ac:dyDescent="0.25">
      <c r="A658">
        <v>657</v>
      </c>
      <c r="B658" s="5">
        <v>14407704</v>
      </c>
      <c r="C658" t="str">
        <f t="shared" si="5469"/>
        <v>Loyal Trust Bank - Johns Creek, GA</v>
      </c>
      <c r="D658" s="21" t="s">
        <v>9172</v>
      </c>
      <c r="E658" s="19" t="s">
        <v>9193</v>
      </c>
      <c r="F658" s="19" t="s">
        <v>3144</v>
      </c>
      <c r="G658" s="19"/>
    </row>
    <row r="659" spans="1:7" x14ac:dyDescent="0.25">
      <c r="A659">
        <v>658</v>
      </c>
      <c r="B659" s="5">
        <v>1006592</v>
      </c>
      <c r="C659" t="str">
        <f t="shared" si="5469"/>
        <v>Magnolia State Bank - Eastman, GA</v>
      </c>
      <c r="D659" s="21" t="s">
        <v>1583</v>
      </c>
      <c r="E659" s="19" t="s">
        <v>3155</v>
      </c>
      <c r="F659" s="19" t="s">
        <v>3144</v>
      </c>
      <c r="G659" s="19"/>
    </row>
    <row r="660" spans="1:7" x14ac:dyDescent="0.25">
      <c r="A660">
        <v>659</v>
      </c>
      <c r="B660" s="5">
        <v>4108039</v>
      </c>
      <c r="C660" t="str">
        <f t="shared" si="5469"/>
        <v>Metro City Bank - Doraville, GA</v>
      </c>
      <c r="D660" s="21" t="s">
        <v>1127</v>
      </c>
      <c r="E660" s="19" t="s">
        <v>3194</v>
      </c>
      <c r="F660" s="19" t="s">
        <v>3144</v>
      </c>
      <c r="G660" s="19"/>
    </row>
    <row r="661" spans="1:7" x14ac:dyDescent="0.25">
      <c r="A661">
        <v>660</v>
      </c>
      <c r="B661" s="5">
        <v>1009261</v>
      </c>
      <c r="C661" t="str">
        <f t="shared" si="5469"/>
        <v>Morris Bank - Dublin, GA</v>
      </c>
      <c r="D661" s="21" t="s">
        <v>1380</v>
      </c>
      <c r="E661" s="19" t="s">
        <v>3153</v>
      </c>
      <c r="F661" s="19" t="s">
        <v>3144</v>
      </c>
      <c r="G661" s="19"/>
    </row>
    <row r="662" spans="1:7" x14ac:dyDescent="0.25">
      <c r="A662">
        <v>661</v>
      </c>
      <c r="B662" s="5">
        <v>29341379</v>
      </c>
      <c r="C662" t="str">
        <f t="shared" si="5469"/>
        <v>Moultrie Bank &amp; Trust - Moultrie, GA</v>
      </c>
      <c r="D662" s="21" t="s">
        <v>10061</v>
      </c>
      <c r="E662" s="19" t="s">
        <v>10121</v>
      </c>
      <c r="F662" s="19" t="s">
        <v>3144</v>
      </c>
      <c r="G662" s="19"/>
    </row>
    <row r="663" spans="1:7" x14ac:dyDescent="0.25">
      <c r="A663">
        <v>662</v>
      </c>
      <c r="B663" s="5">
        <v>1013934</v>
      </c>
      <c r="C663" t="str">
        <f t="shared" si="5469"/>
        <v>Mount Vernon Bank - Mount Vernon, GA</v>
      </c>
      <c r="D663" s="21" t="s">
        <v>2138</v>
      </c>
      <c r="E663" s="19" t="s">
        <v>3268</v>
      </c>
      <c r="F663" s="19" t="s">
        <v>3144</v>
      </c>
      <c r="G663" s="19"/>
    </row>
    <row r="664" spans="1:7" x14ac:dyDescent="0.25">
      <c r="A664">
        <v>663</v>
      </c>
      <c r="B664" s="5">
        <v>1991061</v>
      </c>
      <c r="C664" t="str">
        <f t="shared" si="5469"/>
        <v>North Georgia National Bank - Calhoun, GA</v>
      </c>
      <c r="D664" s="21" t="s">
        <v>2141</v>
      </c>
      <c r="E664" s="19" t="s">
        <v>3215</v>
      </c>
      <c r="F664" s="19" t="s">
        <v>3144</v>
      </c>
      <c r="G664" s="19"/>
    </row>
    <row r="665" spans="1:7" x14ac:dyDescent="0.25">
      <c r="A665">
        <v>664</v>
      </c>
      <c r="B665" s="5">
        <v>1014974</v>
      </c>
      <c r="C665" t="str">
        <f t="shared" si="5469"/>
        <v>Northeast Georgia Bank - Lavonia, GA</v>
      </c>
      <c r="D665" s="21" t="s">
        <v>1368</v>
      </c>
      <c r="E665" s="19" t="s">
        <v>3216</v>
      </c>
      <c r="F665" s="19" t="s">
        <v>3144</v>
      </c>
      <c r="G665" s="19"/>
    </row>
    <row r="666" spans="1:7" x14ac:dyDescent="0.25">
      <c r="A666">
        <v>665</v>
      </c>
      <c r="B666" s="5">
        <v>1011013</v>
      </c>
      <c r="C666" t="str">
        <f t="shared" si="5469"/>
        <v>Oconee State Bank - Watkinsville, GA</v>
      </c>
      <c r="D666" s="21" t="s">
        <v>1378</v>
      </c>
      <c r="E666" s="19" t="s">
        <v>3217</v>
      </c>
      <c r="F666" s="19" t="s">
        <v>3144</v>
      </c>
      <c r="G666" s="19"/>
    </row>
    <row r="667" spans="1:7" x14ac:dyDescent="0.25">
      <c r="A667">
        <v>666</v>
      </c>
      <c r="B667" s="5">
        <v>4104869</v>
      </c>
      <c r="C667" t="str">
        <f t="shared" si="5469"/>
        <v>Peach State Bank &amp; Trust - Gainesville, GA</v>
      </c>
      <c r="D667" s="21" t="s">
        <v>2431</v>
      </c>
      <c r="E667" s="19" t="s">
        <v>3193</v>
      </c>
      <c r="F667" s="19" t="s">
        <v>3144</v>
      </c>
      <c r="G667" s="19"/>
    </row>
    <row r="668" spans="1:7" x14ac:dyDescent="0.25">
      <c r="A668">
        <v>667</v>
      </c>
      <c r="B668" s="5">
        <v>1011463</v>
      </c>
      <c r="C668" t="str">
        <f t="shared" si="5469"/>
        <v>Peoples Bank - Eatonton, GA</v>
      </c>
      <c r="D668" s="21" t="s">
        <v>215</v>
      </c>
      <c r="E668" s="19" t="s">
        <v>3187</v>
      </c>
      <c r="F668" s="19" t="s">
        <v>3144</v>
      </c>
      <c r="G668" s="19"/>
    </row>
    <row r="669" spans="1:7" x14ac:dyDescent="0.25">
      <c r="A669">
        <v>668</v>
      </c>
      <c r="B669" s="5">
        <v>1012786</v>
      </c>
      <c r="C669" t="str">
        <f t="shared" si="5469"/>
        <v>Peoples Bank - Lyons, GA</v>
      </c>
      <c r="D669" s="21" t="s">
        <v>215</v>
      </c>
      <c r="E669" s="19" t="s">
        <v>3219</v>
      </c>
      <c r="F669" s="19" t="s">
        <v>3144</v>
      </c>
      <c r="G669" s="19"/>
    </row>
    <row r="670" spans="1:7" x14ac:dyDescent="0.25">
      <c r="A670">
        <v>669</v>
      </c>
      <c r="B670" s="5">
        <v>1005489</v>
      </c>
      <c r="C670" t="str">
        <f t="shared" si="5469"/>
        <v>Peoples Bank &amp; Trust - Buford, GA</v>
      </c>
      <c r="D670" s="21" t="s">
        <v>1429</v>
      </c>
      <c r="E670" s="19" t="s">
        <v>3220</v>
      </c>
      <c r="F670" s="19" t="s">
        <v>3144</v>
      </c>
      <c r="G670" s="19"/>
    </row>
    <row r="671" spans="1:7" x14ac:dyDescent="0.25">
      <c r="A671">
        <v>670</v>
      </c>
      <c r="B671" s="5">
        <v>1010368</v>
      </c>
      <c r="C671" t="str">
        <f t="shared" si="5469"/>
        <v>PeoplesSouth Bank - Colquitt, GA</v>
      </c>
      <c r="D671" s="21" t="s">
        <v>1379</v>
      </c>
      <c r="E671" s="19" t="s">
        <v>3222</v>
      </c>
      <c r="F671" s="19" t="s">
        <v>3144</v>
      </c>
      <c r="G671" s="19"/>
    </row>
    <row r="672" spans="1:7" x14ac:dyDescent="0.25">
      <c r="A672">
        <v>671</v>
      </c>
      <c r="B672" s="5">
        <v>1002169</v>
      </c>
      <c r="C672" t="str">
        <f t="shared" si="5469"/>
        <v>Pineland Bank - Alma, GA</v>
      </c>
      <c r="D672" s="21" t="s">
        <v>2130</v>
      </c>
      <c r="E672" s="19" t="s">
        <v>3199</v>
      </c>
      <c r="F672" s="19" t="s">
        <v>3144</v>
      </c>
      <c r="G672" s="19"/>
    </row>
    <row r="673" spans="1:7" x14ac:dyDescent="0.25">
      <c r="A673">
        <v>672</v>
      </c>
      <c r="B673" s="5">
        <v>1008573</v>
      </c>
      <c r="C673" t="str">
        <f t="shared" si="5469"/>
        <v>Pinnacle Bank - Elberton, GA</v>
      </c>
      <c r="D673" s="21" t="s">
        <v>195</v>
      </c>
      <c r="E673" s="19" t="s">
        <v>3184</v>
      </c>
      <c r="F673" s="19" t="s">
        <v>3144</v>
      </c>
      <c r="G673" s="19"/>
    </row>
    <row r="674" spans="1:7" x14ac:dyDescent="0.25">
      <c r="A674">
        <v>673</v>
      </c>
      <c r="B674" s="5">
        <v>1005763</v>
      </c>
      <c r="C674" t="str">
        <f t="shared" si="5469"/>
        <v>Planters and Citizens Bank - Camilla, GA</v>
      </c>
      <c r="D674" s="21" t="s">
        <v>2564</v>
      </c>
      <c r="E674" s="19" t="s">
        <v>3150</v>
      </c>
      <c r="F674" s="19" t="s">
        <v>3144</v>
      </c>
      <c r="G674" s="19"/>
    </row>
    <row r="675" spans="1:7" x14ac:dyDescent="0.25">
      <c r="A675">
        <v>674</v>
      </c>
      <c r="B675" s="5">
        <v>1007803</v>
      </c>
      <c r="C675" t="str">
        <f t="shared" si="5469"/>
        <v>Planters First Bank - Cordele, GA</v>
      </c>
      <c r="D675" s="21" t="s">
        <v>2133</v>
      </c>
      <c r="E675" s="19" t="s">
        <v>9378</v>
      </c>
      <c r="F675" s="19" t="s">
        <v>3144</v>
      </c>
      <c r="G675" s="19"/>
    </row>
    <row r="676" spans="1:7" x14ac:dyDescent="0.25">
      <c r="A676">
        <v>675</v>
      </c>
      <c r="B676" s="5">
        <v>1016438</v>
      </c>
      <c r="C676" t="str">
        <f t="shared" si="5469"/>
        <v>PrimeSouth Bank - Waycross, GA</v>
      </c>
      <c r="D676" s="21" t="s">
        <v>1374</v>
      </c>
      <c r="E676" s="19" t="s">
        <v>3224</v>
      </c>
      <c r="F676" s="19" t="s">
        <v>3144</v>
      </c>
      <c r="G676" s="19"/>
    </row>
    <row r="677" spans="1:7" x14ac:dyDescent="0.25">
      <c r="A677">
        <v>676</v>
      </c>
      <c r="B677" s="5">
        <v>4157191</v>
      </c>
      <c r="C677" t="str">
        <f t="shared" si="5469"/>
        <v>PromiseOne Bank - Duluth, GA</v>
      </c>
      <c r="D677" s="21" t="s">
        <v>5682</v>
      </c>
      <c r="E677" s="19" t="s">
        <v>3209</v>
      </c>
      <c r="F677" s="19" t="s">
        <v>3144</v>
      </c>
      <c r="G677" s="19"/>
    </row>
    <row r="678" spans="1:7" x14ac:dyDescent="0.25">
      <c r="A678">
        <v>677</v>
      </c>
      <c r="B678" s="5">
        <v>1015803</v>
      </c>
      <c r="C678" t="str">
        <f t="shared" si="5469"/>
        <v>Queensborough National Bank &amp; Trust Company - Louisville, GA</v>
      </c>
      <c r="D678" s="21" t="s">
        <v>1125</v>
      </c>
      <c r="E678" s="19" t="s">
        <v>2843</v>
      </c>
      <c r="F678" s="19" t="s">
        <v>3144</v>
      </c>
      <c r="G678" s="19"/>
    </row>
    <row r="679" spans="1:7" x14ac:dyDescent="0.25">
      <c r="A679">
        <v>678</v>
      </c>
      <c r="B679" s="5">
        <v>1010338</v>
      </c>
      <c r="C679" t="str">
        <f t="shared" si="5469"/>
        <v>Rabun County Bank - Clayton, GA</v>
      </c>
      <c r="D679" s="21" t="s">
        <v>2137</v>
      </c>
      <c r="E679" s="19" t="s">
        <v>3226</v>
      </c>
      <c r="F679" s="19" t="s">
        <v>3144</v>
      </c>
      <c r="G679" s="19"/>
    </row>
    <row r="680" spans="1:7" x14ac:dyDescent="0.25">
      <c r="A680">
        <v>679</v>
      </c>
      <c r="B680" s="5">
        <v>4121275</v>
      </c>
      <c r="C680" t="str">
        <f t="shared" si="5469"/>
        <v>River City Bank - Rome, GA</v>
      </c>
      <c r="D680" s="21" t="s">
        <v>68</v>
      </c>
      <c r="E680" s="19" t="s">
        <v>3208</v>
      </c>
      <c r="F680" s="19" t="s">
        <v>3144</v>
      </c>
      <c r="G680" s="19"/>
    </row>
    <row r="681" spans="1:7" x14ac:dyDescent="0.25">
      <c r="A681">
        <v>680</v>
      </c>
      <c r="B681" s="5">
        <v>1011943</v>
      </c>
      <c r="C681" t="str">
        <f t="shared" si="5469"/>
        <v>Rochelle State Bank - Rochelle, GA</v>
      </c>
      <c r="D681" s="21" t="s">
        <v>1009</v>
      </c>
      <c r="E681" s="19" t="s">
        <v>3227</v>
      </c>
      <c r="F681" s="19" t="s">
        <v>3144</v>
      </c>
      <c r="G681" s="19"/>
    </row>
    <row r="682" spans="1:7" x14ac:dyDescent="0.25">
      <c r="A682">
        <v>681</v>
      </c>
      <c r="B682" s="5">
        <v>4101318</v>
      </c>
      <c r="C682" t="str">
        <f t="shared" si="5469"/>
        <v>Signature Bank of Georgia - Sandy Springs, GA</v>
      </c>
      <c r="D682" s="21" t="s">
        <v>2434</v>
      </c>
      <c r="E682" s="19" t="s">
        <v>3228</v>
      </c>
      <c r="F682" s="19" t="s">
        <v>3144</v>
      </c>
      <c r="G682" s="19"/>
    </row>
    <row r="683" spans="1:7" x14ac:dyDescent="0.25">
      <c r="A683">
        <v>682</v>
      </c>
      <c r="B683" s="5">
        <v>1012673</v>
      </c>
      <c r="C683" t="str">
        <f t="shared" si="5469"/>
        <v>South Coast Bank &amp; Trust - Brunswick, GA</v>
      </c>
      <c r="D683" s="21" t="s">
        <v>2436</v>
      </c>
      <c r="E683" s="19" t="s">
        <v>3229</v>
      </c>
      <c r="F683" s="19" t="s">
        <v>3144</v>
      </c>
      <c r="G683" s="19"/>
    </row>
    <row r="684" spans="1:7" x14ac:dyDescent="0.25">
      <c r="A684">
        <v>683</v>
      </c>
      <c r="B684" s="5">
        <v>4074121</v>
      </c>
      <c r="C684" t="str">
        <f t="shared" si="5469"/>
        <v>South Georgia Bank - Glennville, GA</v>
      </c>
      <c r="D684" s="21" t="s">
        <v>2139</v>
      </c>
      <c r="E684" s="19" t="s">
        <v>3207</v>
      </c>
      <c r="F684" s="19" t="s">
        <v>3144</v>
      </c>
      <c r="G684" s="19"/>
    </row>
    <row r="685" spans="1:7" x14ac:dyDescent="0.25">
      <c r="A685">
        <v>684</v>
      </c>
      <c r="B685" s="5">
        <v>1013453</v>
      </c>
      <c r="C685" t="str">
        <f t="shared" si="5469"/>
        <v>South Georgia Banking Company - Tifton, GA</v>
      </c>
      <c r="D685" s="21" t="s">
        <v>1367</v>
      </c>
      <c r="E685" s="19" t="s">
        <v>3230</v>
      </c>
      <c r="F685" s="19" t="s">
        <v>3144</v>
      </c>
      <c r="G685" s="19"/>
    </row>
    <row r="686" spans="1:7" x14ac:dyDescent="0.25">
      <c r="A686">
        <v>685</v>
      </c>
      <c r="B686" s="5">
        <v>1010901</v>
      </c>
      <c r="C686" t="str">
        <f t="shared" si="5469"/>
        <v>Southeast First National Bank - Summerville, GA</v>
      </c>
      <c r="D686" s="21" t="s">
        <v>2736</v>
      </c>
      <c r="E686" s="19" t="s">
        <v>3231</v>
      </c>
      <c r="F686" s="19" t="s">
        <v>3144</v>
      </c>
      <c r="G686" s="19"/>
    </row>
    <row r="687" spans="1:7" x14ac:dyDescent="0.25">
      <c r="A687">
        <v>686</v>
      </c>
      <c r="B687" s="5">
        <v>1006669</v>
      </c>
      <c r="C687" t="str">
        <f t="shared" si="5469"/>
        <v>Southeastern Bank - Darien, GA</v>
      </c>
      <c r="D687" s="21" t="s">
        <v>1377</v>
      </c>
      <c r="E687" s="19" t="s">
        <v>3062</v>
      </c>
      <c r="F687" s="19" t="s">
        <v>3144</v>
      </c>
      <c r="G687" s="19"/>
    </row>
    <row r="688" spans="1:7" x14ac:dyDescent="0.25">
      <c r="A688">
        <v>687</v>
      </c>
      <c r="B688" s="5">
        <v>1007877</v>
      </c>
      <c r="C688" t="str">
        <f t="shared" si="5469"/>
        <v>Southern Bank - Waynesboro, GA</v>
      </c>
      <c r="D688" s="21" t="s">
        <v>1182</v>
      </c>
      <c r="E688" s="19" t="s">
        <v>3198</v>
      </c>
      <c r="F688" s="19" t="s">
        <v>3144</v>
      </c>
      <c r="G688" s="19"/>
    </row>
    <row r="689" spans="1:7" x14ac:dyDescent="0.25">
      <c r="A689">
        <v>688</v>
      </c>
      <c r="B689" s="5">
        <v>1008175</v>
      </c>
      <c r="C689" t="str">
        <f t="shared" si="5469"/>
        <v>State Bank of Cochran - Cochran, GA</v>
      </c>
      <c r="D689" s="21" t="s">
        <v>2134</v>
      </c>
      <c r="E689" s="19" t="s">
        <v>3171</v>
      </c>
      <c r="F689" s="19" t="s">
        <v>3144</v>
      </c>
      <c r="G689" s="19"/>
    </row>
    <row r="690" spans="1:7" x14ac:dyDescent="0.25">
      <c r="A690">
        <v>689</v>
      </c>
      <c r="B690" s="5">
        <v>1005375</v>
      </c>
      <c r="C690" t="str">
        <f t="shared" si="5469"/>
        <v>SunMark Community Bank - Perry, GA</v>
      </c>
      <c r="D690" s="21" t="s">
        <v>1875</v>
      </c>
      <c r="E690" s="19" t="s">
        <v>3110</v>
      </c>
      <c r="F690" s="19" t="s">
        <v>3144</v>
      </c>
      <c r="G690" s="19"/>
    </row>
    <row r="691" spans="1:7" x14ac:dyDescent="0.25">
      <c r="A691">
        <v>690</v>
      </c>
      <c r="B691" s="5">
        <v>1008927</v>
      </c>
      <c r="C691" t="str">
        <f t="shared" si="5469"/>
        <v>Synovus Bank - Columbus, GA</v>
      </c>
      <c r="D691" s="21" t="s">
        <v>147</v>
      </c>
      <c r="E691" s="19" t="s">
        <v>3233</v>
      </c>
      <c r="F691" s="19" t="s">
        <v>3144</v>
      </c>
      <c r="G691" s="19"/>
    </row>
    <row r="692" spans="1:7" x14ac:dyDescent="0.25">
      <c r="A692">
        <v>691</v>
      </c>
      <c r="B692" s="5">
        <v>109976</v>
      </c>
      <c r="C692" t="str">
        <f t="shared" si="5469"/>
        <v>Synovus Trust Company, National Association - Columbus, GA</v>
      </c>
      <c r="D692" s="21" t="s">
        <v>10571</v>
      </c>
      <c r="E692" s="19" t="s">
        <v>3233</v>
      </c>
      <c r="F692" s="19" t="s">
        <v>3144</v>
      </c>
      <c r="G692" s="19"/>
    </row>
    <row r="693" spans="1:7" x14ac:dyDescent="0.25">
      <c r="A693">
        <v>692</v>
      </c>
      <c r="B693" s="5">
        <v>1011069</v>
      </c>
      <c r="C693" t="str">
        <f t="shared" si="5469"/>
        <v>Talbot State Bank - Woodland, GA</v>
      </c>
      <c r="D693" s="21" t="s">
        <v>769</v>
      </c>
      <c r="E693" s="19" t="s">
        <v>3234</v>
      </c>
      <c r="F693" s="19" t="s">
        <v>3144</v>
      </c>
      <c r="G693" s="19"/>
    </row>
    <row r="694" spans="1:7" x14ac:dyDescent="0.25">
      <c r="A694">
        <v>693</v>
      </c>
      <c r="B694" s="5">
        <v>13584288</v>
      </c>
      <c r="C694" t="str">
        <f t="shared" si="5469"/>
        <v>Tandem Bank - Tucker, GA</v>
      </c>
      <c r="D694" s="21" t="s">
        <v>9098</v>
      </c>
      <c r="E694" s="19" t="s">
        <v>9120</v>
      </c>
      <c r="F694" s="19" t="s">
        <v>3144</v>
      </c>
      <c r="G694" s="19"/>
    </row>
    <row r="695" spans="1:7" x14ac:dyDescent="0.25">
      <c r="A695">
        <v>694</v>
      </c>
      <c r="B695" s="5">
        <v>1001172</v>
      </c>
      <c r="C695" t="str">
        <f t="shared" si="5469"/>
        <v>TC Federal Bank - Thomasville, GA</v>
      </c>
      <c r="D695" s="21" t="s">
        <v>5521</v>
      </c>
      <c r="E695" s="19" t="s">
        <v>2854</v>
      </c>
      <c r="F695" s="19" t="s">
        <v>3144</v>
      </c>
      <c r="G695" s="19"/>
    </row>
    <row r="696" spans="1:7" x14ac:dyDescent="0.25">
      <c r="A696">
        <v>695</v>
      </c>
      <c r="B696" s="5">
        <v>1011457</v>
      </c>
      <c r="C696" t="str">
        <f t="shared" si="5469"/>
        <v>The Bank of Edison - Edison, GA</v>
      </c>
      <c r="D696" s="21" t="s">
        <v>9449</v>
      </c>
      <c r="E696" s="19" t="s">
        <v>3156</v>
      </c>
      <c r="F696" s="19" t="s">
        <v>3144</v>
      </c>
      <c r="G696" s="19"/>
    </row>
    <row r="697" spans="1:7" x14ac:dyDescent="0.25">
      <c r="A697">
        <v>696</v>
      </c>
      <c r="B697" s="5">
        <v>1015605</v>
      </c>
      <c r="C697" t="str">
        <f t="shared" si="5469"/>
        <v>The Bank of Lafayette - Lafayette, GA</v>
      </c>
      <c r="D697" s="21" t="s">
        <v>9450</v>
      </c>
      <c r="E697" s="19" t="s">
        <v>2969</v>
      </c>
      <c r="F697" s="19" t="s">
        <v>3144</v>
      </c>
      <c r="G697" s="19"/>
    </row>
    <row r="698" spans="1:7" x14ac:dyDescent="0.25">
      <c r="A698">
        <v>697</v>
      </c>
      <c r="B698" s="5">
        <v>1007523</v>
      </c>
      <c r="C698" t="str">
        <f t="shared" si="5469"/>
        <v>The Citizens Bank of Cochran - Cochran, GA</v>
      </c>
      <c r="D698" s="21" t="s">
        <v>9451</v>
      </c>
      <c r="E698" s="19" t="s">
        <v>3171</v>
      </c>
      <c r="F698" s="19" t="s">
        <v>3144</v>
      </c>
      <c r="G698" s="19"/>
    </row>
    <row r="699" spans="1:7" x14ac:dyDescent="0.25">
      <c r="A699">
        <v>698</v>
      </c>
      <c r="B699" s="5">
        <v>1030030</v>
      </c>
      <c r="C699" t="str">
        <f t="shared" si="5469"/>
        <v>The Citizens Bank of Georgia - Cumming, GA</v>
      </c>
      <c r="D699" s="21" t="s">
        <v>9452</v>
      </c>
      <c r="E699" s="19" t="s">
        <v>3172</v>
      </c>
      <c r="F699" s="19" t="s">
        <v>3144</v>
      </c>
      <c r="G699" s="19"/>
    </row>
    <row r="700" spans="1:7" x14ac:dyDescent="0.25">
      <c r="A700">
        <v>699</v>
      </c>
      <c r="B700" s="5">
        <v>1007384</v>
      </c>
      <c r="C700" t="str">
        <f t="shared" si="5469"/>
        <v>The Citizens Bank of Swainsboro - Swainsboro, GA</v>
      </c>
      <c r="D700" s="21" t="s">
        <v>9453</v>
      </c>
      <c r="E700" s="19" t="s">
        <v>3173</v>
      </c>
      <c r="F700" s="19" t="s">
        <v>3144</v>
      </c>
      <c r="G700" s="19"/>
    </row>
    <row r="701" spans="1:7" x14ac:dyDescent="0.25">
      <c r="A701">
        <v>700</v>
      </c>
      <c r="B701" s="5">
        <v>1013544</v>
      </c>
      <c r="C701" t="str">
        <f t="shared" si="5469"/>
        <v>The Citizens National Bank of Quitman - Quitman, GA</v>
      </c>
      <c r="D701" s="21" t="s">
        <v>9454</v>
      </c>
      <c r="E701" s="19" t="s">
        <v>3176</v>
      </c>
      <c r="F701" s="19" t="s">
        <v>3144</v>
      </c>
      <c r="G701" s="19"/>
    </row>
    <row r="702" spans="1:7" x14ac:dyDescent="0.25">
      <c r="A702">
        <v>701</v>
      </c>
      <c r="B702" s="5">
        <v>1009578</v>
      </c>
      <c r="C702" t="str">
        <f t="shared" si="5469"/>
        <v>The Claxton Bank - Claxton, GA</v>
      </c>
      <c r="D702" s="21" t="s">
        <v>9455</v>
      </c>
      <c r="E702" s="19" t="s">
        <v>3177</v>
      </c>
      <c r="F702" s="19" t="s">
        <v>3144</v>
      </c>
      <c r="G702" s="19"/>
    </row>
    <row r="703" spans="1:7" x14ac:dyDescent="0.25">
      <c r="A703">
        <v>702</v>
      </c>
      <c r="B703" s="5">
        <v>1009774</v>
      </c>
      <c r="C703" t="str">
        <f t="shared" si="5469"/>
        <v>The Commercial Bank - Crawford, GA</v>
      </c>
      <c r="D703" s="21" t="s">
        <v>9456</v>
      </c>
      <c r="E703" s="19" t="s">
        <v>3179</v>
      </c>
      <c r="F703" s="19" t="s">
        <v>3144</v>
      </c>
      <c r="G703" s="19"/>
    </row>
    <row r="704" spans="1:7" x14ac:dyDescent="0.25">
      <c r="A704">
        <v>703</v>
      </c>
      <c r="B704" s="5">
        <v>1004246</v>
      </c>
      <c r="C704" t="str">
        <f t="shared" si="5469"/>
        <v>The Farmers Bank - Greensboro, GA</v>
      </c>
      <c r="D704" s="21" t="s">
        <v>9457</v>
      </c>
      <c r="E704" s="19" t="s">
        <v>2823</v>
      </c>
      <c r="F704" s="19" t="s">
        <v>3144</v>
      </c>
      <c r="G704" s="19"/>
    </row>
    <row r="705" spans="1:7" x14ac:dyDescent="0.25">
      <c r="A705">
        <v>704</v>
      </c>
      <c r="B705" s="5">
        <v>1004539</v>
      </c>
      <c r="C705" t="str">
        <f t="shared" si="5469"/>
        <v>The First National Bank of Waynesboro - Waynesboro, GA</v>
      </c>
      <c r="D705" s="21" t="s">
        <v>9458</v>
      </c>
      <c r="E705" s="19" t="s">
        <v>3198</v>
      </c>
      <c r="F705" s="19" t="s">
        <v>3144</v>
      </c>
      <c r="G705" s="19"/>
    </row>
    <row r="706" spans="1:7" x14ac:dyDescent="0.25">
      <c r="A706">
        <v>705</v>
      </c>
      <c r="B706" s="5">
        <v>1002732</v>
      </c>
      <c r="C706" t="str">
        <f t="shared" ref="C706:C769" si="5470">D706&amp;" - "&amp;E706&amp;", "&amp;F706</f>
        <v>The Four County Bank - Allentown, GA</v>
      </c>
      <c r="D706" s="21" t="s">
        <v>9459</v>
      </c>
      <c r="E706" s="19" t="s">
        <v>3205</v>
      </c>
      <c r="F706" s="19" t="s">
        <v>3144</v>
      </c>
      <c r="G706" s="19"/>
    </row>
    <row r="707" spans="1:7" x14ac:dyDescent="0.25">
      <c r="A707">
        <v>706</v>
      </c>
      <c r="B707" s="5">
        <v>1007852</v>
      </c>
      <c r="C707" t="str">
        <f t="shared" si="5470"/>
        <v>The Geo. D. Warthen Bank - Sandersville, GA</v>
      </c>
      <c r="D707" s="21" t="s">
        <v>9460</v>
      </c>
      <c r="E707" s="19" t="s">
        <v>3174</v>
      </c>
      <c r="F707" s="19" t="s">
        <v>3144</v>
      </c>
      <c r="G707" s="19"/>
    </row>
    <row r="708" spans="1:7" x14ac:dyDescent="0.25">
      <c r="A708">
        <v>707</v>
      </c>
      <c r="B708" s="5">
        <v>1013664</v>
      </c>
      <c r="C708" t="str">
        <f t="shared" si="5470"/>
        <v>The Merchants &amp; Citizens Bank - McRae, GA</v>
      </c>
      <c r="D708" s="21" t="s">
        <v>9461</v>
      </c>
      <c r="E708" s="19" t="s">
        <v>3213</v>
      </c>
      <c r="F708" s="19" t="s">
        <v>3144</v>
      </c>
      <c r="G708" s="19"/>
    </row>
    <row r="709" spans="1:7" x14ac:dyDescent="0.25">
      <c r="A709">
        <v>708</v>
      </c>
      <c r="B709" s="5">
        <v>1011032</v>
      </c>
      <c r="C709" t="str">
        <f t="shared" si="5470"/>
        <v>The Peoples Bank - Willacoochee, GA</v>
      </c>
      <c r="D709" s="21" t="s">
        <v>9416</v>
      </c>
      <c r="E709" s="19" t="s">
        <v>3218</v>
      </c>
      <c r="F709" s="19" t="s">
        <v>3144</v>
      </c>
      <c r="G709" s="19"/>
    </row>
    <row r="710" spans="1:7" x14ac:dyDescent="0.25">
      <c r="A710">
        <v>709</v>
      </c>
      <c r="B710" s="5">
        <v>1007434</v>
      </c>
      <c r="C710" t="str">
        <f t="shared" si="5470"/>
        <v>The Peoples Bank of Georgia - Talbotton, GA</v>
      </c>
      <c r="D710" s="21" t="s">
        <v>9462</v>
      </c>
      <c r="E710" s="19" t="s">
        <v>3221</v>
      </c>
      <c r="F710" s="19" t="s">
        <v>3144</v>
      </c>
      <c r="G710" s="19"/>
    </row>
    <row r="711" spans="1:7" x14ac:dyDescent="0.25">
      <c r="A711">
        <v>710</v>
      </c>
      <c r="B711" s="5">
        <v>1011321</v>
      </c>
      <c r="C711" t="str">
        <f t="shared" si="5470"/>
        <v>The Security State Bank - McRae-Helena, GA</v>
      </c>
      <c r="D711" s="21" t="s">
        <v>9463</v>
      </c>
      <c r="E711" s="19" t="s">
        <v>10536</v>
      </c>
      <c r="F711" s="19" t="s">
        <v>3144</v>
      </c>
      <c r="G711" s="19"/>
    </row>
    <row r="712" spans="1:7" x14ac:dyDescent="0.25">
      <c r="A712">
        <v>711</v>
      </c>
      <c r="B712" s="5">
        <v>1015029</v>
      </c>
      <c r="C712" t="str">
        <f t="shared" si="5470"/>
        <v>The Trust Bank - Lenox, GA</v>
      </c>
      <c r="D712" s="21" t="s">
        <v>9464</v>
      </c>
      <c r="E712" s="19" t="s">
        <v>3235</v>
      </c>
      <c r="F712" s="19" t="s">
        <v>3144</v>
      </c>
      <c r="G712" s="19"/>
    </row>
    <row r="713" spans="1:7" x14ac:dyDescent="0.25">
      <c r="A713">
        <v>712</v>
      </c>
      <c r="B713" s="5">
        <v>1024828</v>
      </c>
      <c r="C713" t="str">
        <f t="shared" si="5470"/>
        <v>Thomasville National Bank - Thomasville, GA</v>
      </c>
      <c r="D713" s="21" t="s">
        <v>1375</v>
      </c>
      <c r="E713" s="19" t="s">
        <v>2854</v>
      </c>
      <c r="F713" s="19" t="s">
        <v>3144</v>
      </c>
      <c r="G713" s="19"/>
    </row>
    <row r="714" spans="1:7" x14ac:dyDescent="0.25">
      <c r="A714">
        <v>713</v>
      </c>
      <c r="B714" s="5">
        <v>4160098</v>
      </c>
      <c r="C714" t="str">
        <f t="shared" si="5470"/>
        <v>Touchmark National Bank - Alpharetta, GA</v>
      </c>
      <c r="D714" s="21" t="s">
        <v>1365</v>
      </c>
      <c r="E714" s="19" t="s">
        <v>3225</v>
      </c>
      <c r="F714" s="19" t="s">
        <v>3144</v>
      </c>
      <c r="G714" s="19"/>
    </row>
    <row r="715" spans="1:7" x14ac:dyDescent="0.25">
      <c r="A715">
        <v>714</v>
      </c>
      <c r="B715" s="5">
        <v>1004627</v>
      </c>
      <c r="C715" t="str">
        <f t="shared" si="5470"/>
        <v>United Bank - Zebulon, GA</v>
      </c>
      <c r="D715" s="21" t="s">
        <v>254</v>
      </c>
      <c r="E715" s="19" t="s">
        <v>3236</v>
      </c>
      <c r="F715" s="19" t="s">
        <v>3144</v>
      </c>
      <c r="G715" s="19"/>
    </row>
    <row r="716" spans="1:7" x14ac:dyDescent="0.25">
      <c r="A716">
        <v>715</v>
      </c>
      <c r="B716" s="5">
        <v>4053283</v>
      </c>
      <c r="C716" t="str">
        <f t="shared" si="5470"/>
        <v>United National Bank - Cairo, GA</v>
      </c>
      <c r="D716" s="21" t="s">
        <v>2567</v>
      </c>
      <c r="E716" s="19" t="s">
        <v>3237</v>
      </c>
      <c r="F716" s="19" t="s">
        <v>3144</v>
      </c>
      <c r="G716" s="19"/>
    </row>
    <row r="717" spans="1:7" x14ac:dyDescent="0.25">
      <c r="A717">
        <v>716</v>
      </c>
      <c r="B717" s="5">
        <v>1001470</v>
      </c>
      <c r="C717" t="str">
        <f t="shared" si="5470"/>
        <v>Vidalia Federal Savings Bank - Vidalia, GA</v>
      </c>
      <c r="D717" s="21" t="s">
        <v>576</v>
      </c>
      <c r="E717" s="19" t="s">
        <v>3146</v>
      </c>
      <c r="F717" s="19" t="s">
        <v>3144</v>
      </c>
      <c r="G717" s="19"/>
    </row>
    <row r="718" spans="1:7" x14ac:dyDescent="0.25">
      <c r="A718">
        <v>717</v>
      </c>
      <c r="B718" s="5">
        <v>1020913</v>
      </c>
      <c r="C718" t="str">
        <f t="shared" si="5470"/>
        <v>Waycross Bank &amp; Trust - Waycross, GA</v>
      </c>
      <c r="D718" s="21" t="s">
        <v>2570</v>
      </c>
      <c r="E718" s="19" t="s">
        <v>3224</v>
      </c>
      <c r="F718" s="19" t="s">
        <v>3144</v>
      </c>
      <c r="G718" s="19"/>
    </row>
    <row r="719" spans="1:7" x14ac:dyDescent="0.25">
      <c r="A719">
        <v>718</v>
      </c>
      <c r="B719" s="5">
        <v>1007546</v>
      </c>
      <c r="C719" t="str">
        <f t="shared" si="5470"/>
        <v>West Central Georgia Bank - Thomaston, GA</v>
      </c>
      <c r="D719" s="21" t="s">
        <v>2132</v>
      </c>
      <c r="E719" s="19" t="s">
        <v>3083</v>
      </c>
      <c r="F719" s="19" t="s">
        <v>3144</v>
      </c>
      <c r="G719" s="19"/>
    </row>
    <row r="720" spans="1:7" x14ac:dyDescent="0.25">
      <c r="A720">
        <v>719</v>
      </c>
      <c r="B720" s="5">
        <v>1016150</v>
      </c>
      <c r="C720" t="str">
        <f t="shared" si="5470"/>
        <v>Wheeler County State Bank - Alamo, GA</v>
      </c>
      <c r="D720" s="21" t="s">
        <v>2738</v>
      </c>
      <c r="E720" s="19" t="s">
        <v>3238</v>
      </c>
      <c r="F720" s="19" t="s">
        <v>3144</v>
      </c>
      <c r="G720" s="19"/>
    </row>
    <row r="721" spans="1:7" x14ac:dyDescent="0.25">
      <c r="A721">
        <v>720</v>
      </c>
      <c r="B721" s="5">
        <v>1012742</v>
      </c>
      <c r="C721" t="str">
        <f t="shared" si="5470"/>
        <v>Bank of Guam - Hagatna, GU</v>
      </c>
      <c r="D721" s="21" t="s">
        <v>1128</v>
      </c>
      <c r="E721" s="19" t="s">
        <v>3241</v>
      </c>
      <c r="F721" s="19" t="s">
        <v>3242</v>
      </c>
      <c r="G721" s="19"/>
    </row>
    <row r="722" spans="1:7" x14ac:dyDescent="0.25">
      <c r="A722">
        <v>721</v>
      </c>
      <c r="B722" s="5">
        <v>1002078</v>
      </c>
      <c r="C722" t="str">
        <f t="shared" si="5470"/>
        <v>BankPacific, Ltd. - Hagatna, GU</v>
      </c>
      <c r="D722" s="21" t="s">
        <v>9465</v>
      </c>
      <c r="E722" s="19" t="s">
        <v>3241</v>
      </c>
      <c r="F722" s="19" t="s">
        <v>3242</v>
      </c>
      <c r="G722" s="19"/>
    </row>
    <row r="723" spans="1:7" x14ac:dyDescent="0.25">
      <c r="A723">
        <v>722</v>
      </c>
      <c r="B723" s="5">
        <v>1003249</v>
      </c>
      <c r="C723" t="str">
        <f t="shared" si="5470"/>
        <v>American Savings Bank, F.S.B. - Honolulu, HI</v>
      </c>
      <c r="D723" s="21" t="s">
        <v>392</v>
      </c>
      <c r="E723" s="19" t="s">
        <v>3243</v>
      </c>
      <c r="F723" s="19" t="s">
        <v>3244</v>
      </c>
      <c r="G723" s="19"/>
    </row>
    <row r="724" spans="1:7" x14ac:dyDescent="0.25">
      <c r="A724">
        <v>723</v>
      </c>
      <c r="B724" s="5">
        <v>1013797</v>
      </c>
      <c r="C724" t="str">
        <f t="shared" si="5470"/>
        <v>Bank of Hawaii - Honolulu, HI</v>
      </c>
      <c r="D724" s="21" t="s">
        <v>153</v>
      </c>
      <c r="E724" s="19" t="s">
        <v>3243</v>
      </c>
      <c r="F724" s="19" t="s">
        <v>3244</v>
      </c>
      <c r="G724" s="19"/>
    </row>
    <row r="725" spans="1:7" x14ac:dyDescent="0.25">
      <c r="A725">
        <v>724</v>
      </c>
      <c r="B725" s="5">
        <v>1012597</v>
      </c>
      <c r="C725" t="str">
        <f t="shared" si="5470"/>
        <v>Central Pacific Bank - Honolulu, HI</v>
      </c>
      <c r="D725" s="21" t="s">
        <v>154</v>
      </c>
      <c r="E725" s="19" t="s">
        <v>3243</v>
      </c>
      <c r="F725" s="19" t="s">
        <v>3244</v>
      </c>
      <c r="G725" s="19"/>
    </row>
    <row r="726" spans="1:7" x14ac:dyDescent="0.25">
      <c r="A726">
        <v>725</v>
      </c>
      <c r="B726" s="5">
        <v>1014195</v>
      </c>
      <c r="C726" t="str">
        <f t="shared" si="5470"/>
        <v>Finance Factors, Limited - Honolulu, HI</v>
      </c>
      <c r="D726" s="21" t="s">
        <v>9466</v>
      </c>
      <c r="E726" s="19" t="s">
        <v>3243</v>
      </c>
      <c r="F726" s="19" t="s">
        <v>3244</v>
      </c>
      <c r="G726" s="19"/>
    </row>
    <row r="727" spans="1:7" x14ac:dyDescent="0.25">
      <c r="A727">
        <v>726</v>
      </c>
      <c r="B727" s="5">
        <v>1016052</v>
      </c>
      <c r="C727" t="str">
        <f t="shared" si="5470"/>
        <v>First Hawaiian Bank - Honolulu, HI</v>
      </c>
      <c r="D727" s="21" t="s">
        <v>152</v>
      </c>
      <c r="E727" s="19" t="s">
        <v>3243</v>
      </c>
      <c r="F727" s="19" t="s">
        <v>3244</v>
      </c>
      <c r="G727" s="19"/>
    </row>
    <row r="728" spans="1:7" x14ac:dyDescent="0.25">
      <c r="A728">
        <v>727</v>
      </c>
      <c r="B728" s="5">
        <v>1015249</v>
      </c>
      <c r="C728" t="str">
        <f t="shared" si="5470"/>
        <v>Hawaii National Bank - Honolulu, HI</v>
      </c>
      <c r="D728" s="21" t="s">
        <v>1381</v>
      </c>
      <c r="E728" s="19" t="s">
        <v>3243</v>
      </c>
      <c r="F728" s="19" t="s">
        <v>3244</v>
      </c>
      <c r="G728" s="19"/>
    </row>
    <row r="729" spans="1:7" x14ac:dyDescent="0.25">
      <c r="A729">
        <v>728</v>
      </c>
      <c r="B729" s="5">
        <v>1991030</v>
      </c>
      <c r="C729" t="str">
        <f t="shared" si="5470"/>
        <v>American Bank and Trust Company, National Association - Davenport, IA</v>
      </c>
      <c r="D729" s="21" t="s">
        <v>1400</v>
      </c>
      <c r="E729" s="19" t="s">
        <v>3245</v>
      </c>
      <c r="F729" s="19" t="s">
        <v>3246</v>
      </c>
      <c r="G729" s="19"/>
    </row>
    <row r="730" spans="1:7" x14ac:dyDescent="0.25">
      <c r="A730">
        <v>729</v>
      </c>
      <c r="B730" s="5">
        <v>1008326</v>
      </c>
      <c r="C730" t="str">
        <f t="shared" si="5470"/>
        <v>American Bank, National Association - Le Mars, IA</v>
      </c>
      <c r="D730" s="21" t="s">
        <v>369</v>
      </c>
      <c r="E730" s="19" t="s">
        <v>3247</v>
      </c>
      <c r="F730" s="19" t="s">
        <v>3246</v>
      </c>
      <c r="G730" s="19"/>
    </row>
    <row r="731" spans="1:7" x14ac:dyDescent="0.25">
      <c r="A731">
        <v>730</v>
      </c>
      <c r="B731" s="5">
        <v>1007496</v>
      </c>
      <c r="C731" t="str">
        <f t="shared" si="5470"/>
        <v>American State Bank - Osceola, IA</v>
      </c>
      <c r="D731" s="21" t="s">
        <v>1392</v>
      </c>
      <c r="E731" s="19" t="s">
        <v>3248</v>
      </c>
      <c r="F731" s="19" t="s">
        <v>3246</v>
      </c>
      <c r="G731" s="19"/>
    </row>
    <row r="732" spans="1:7" x14ac:dyDescent="0.25">
      <c r="A732">
        <v>731</v>
      </c>
      <c r="B732" s="5">
        <v>1013057</v>
      </c>
      <c r="C732" t="str">
        <f t="shared" si="5470"/>
        <v>American State Bank - Sioux Center, IA</v>
      </c>
      <c r="D732" s="21" t="s">
        <v>1392</v>
      </c>
      <c r="E732" s="19" t="s">
        <v>3249</v>
      </c>
      <c r="F732" s="19" t="s">
        <v>3246</v>
      </c>
      <c r="G732" s="19"/>
    </row>
    <row r="733" spans="1:7" x14ac:dyDescent="0.25">
      <c r="A733">
        <v>732</v>
      </c>
      <c r="B733" s="5">
        <v>1012273</v>
      </c>
      <c r="C733" t="str">
        <f t="shared" si="5470"/>
        <v>American Trust &amp; Savings Bank - Lowden, IA</v>
      </c>
      <c r="D733" s="21" t="s">
        <v>9467</v>
      </c>
      <c r="E733" s="19" t="s">
        <v>3251</v>
      </c>
      <c r="F733" s="19" t="s">
        <v>3246</v>
      </c>
      <c r="G733" s="19"/>
    </row>
    <row r="734" spans="1:7" x14ac:dyDescent="0.25">
      <c r="A734">
        <v>733</v>
      </c>
      <c r="B734" s="5">
        <v>1014115</v>
      </c>
      <c r="C734" t="str">
        <f t="shared" si="5470"/>
        <v>Ashton State Bank - Ashton, IA</v>
      </c>
      <c r="D734" s="21" t="s">
        <v>1015</v>
      </c>
      <c r="E734" s="19" t="s">
        <v>3252</v>
      </c>
      <c r="F734" s="19" t="s">
        <v>3246</v>
      </c>
      <c r="G734" s="19"/>
    </row>
    <row r="735" spans="1:7" x14ac:dyDescent="0.25">
      <c r="A735">
        <v>734</v>
      </c>
      <c r="B735" s="5">
        <v>1013111</v>
      </c>
      <c r="C735" t="str">
        <f t="shared" si="5470"/>
        <v>Atkins Savings Bank &amp; Trust - Atkins, IA</v>
      </c>
      <c r="D735" s="21" t="s">
        <v>284</v>
      </c>
      <c r="E735" s="19" t="s">
        <v>3253</v>
      </c>
      <c r="F735" s="19" t="s">
        <v>3246</v>
      </c>
      <c r="G735" s="19"/>
    </row>
    <row r="736" spans="1:7" x14ac:dyDescent="0.25">
      <c r="A736">
        <v>735</v>
      </c>
      <c r="B736" s="5">
        <v>1013365</v>
      </c>
      <c r="C736" t="str">
        <f t="shared" si="5470"/>
        <v>Audubon State Bank - Audubon, IA</v>
      </c>
      <c r="D736" s="21" t="s">
        <v>2592</v>
      </c>
      <c r="E736" s="19" t="s">
        <v>3254</v>
      </c>
      <c r="F736" s="19" t="s">
        <v>3246</v>
      </c>
      <c r="G736" s="19"/>
    </row>
    <row r="737" spans="1:7" x14ac:dyDescent="0.25">
      <c r="A737">
        <v>736</v>
      </c>
      <c r="B737" s="5">
        <v>1014603</v>
      </c>
      <c r="C737" t="str">
        <f t="shared" si="5470"/>
        <v>Availa Bank - Carroll, IA</v>
      </c>
      <c r="D737" s="21" t="s">
        <v>1388</v>
      </c>
      <c r="E737" s="19" t="s">
        <v>3255</v>
      </c>
      <c r="F737" s="19" t="s">
        <v>3246</v>
      </c>
      <c r="G737" s="19"/>
    </row>
    <row r="738" spans="1:7" x14ac:dyDescent="0.25">
      <c r="A738">
        <v>737</v>
      </c>
      <c r="B738" s="5">
        <v>1015702</v>
      </c>
      <c r="C738" t="str">
        <f t="shared" si="5470"/>
        <v>BANK - Wapello, IA</v>
      </c>
      <c r="D738" s="21" t="s">
        <v>2739</v>
      </c>
      <c r="E738" s="19" t="s">
        <v>3256</v>
      </c>
      <c r="F738" s="19" t="s">
        <v>3246</v>
      </c>
      <c r="G738" s="19"/>
    </row>
    <row r="739" spans="1:7" x14ac:dyDescent="0.25">
      <c r="A739">
        <v>738</v>
      </c>
      <c r="B739" s="5">
        <v>1005861</v>
      </c>
      <c r="C739" t="str">
        <f t="shared" si="5470"/>
        <v>Bank 1st - West Union, IA</v>
      </c>
      <c r="D739" s="21" t="s">
        <v>2573</v>
      </c>
      <c r="E739" s="19" t="s">
        <v>3257</v>
      </c>
      <c r="F739" s="19" t="s">
        <v>3246</v>
      </c>
      <c r="G739" s="19"/>
    </row>
    <row r="740" spans="1:7" x14ac:dyDescent="0.25">
      <c r="A740">
        <v>739</v>
      </c>
      <c r="B740" s="5">
        <v>1006397</v>
      </c>
      <c r="C740" t="str">
        <f t="shared" si="5470"/>
        <v>Bank Iowa - West Des Moines, IA</v>
      </c>
      <c r="D740" s="21" t="s">
        <v>1131</v>
      </c>
      <c r="E740" s="19" t="s">
        <v>3258</v>
      </c>
      <c r="F740" s="19" t="s">
        <v>3246</v>
      </c>
      <c r="G740" s="19"/>
    </row>
    <row r="741" spans="1:7" x14ac:dyDescent="0.25">
      <c r="A741">
        <v>740</v>
      </c>
      <c r="B741" s="5">
        <v>1004725</v>
      </c>
      <c r="C741" t="str">
        <f t="shared" si="5470"/>
        <v>Bank Midwest - Spirit Lake, IA</v>
      </c>
      <c r="D741" s="21" t="s">
        <v>1408</v>
      </c>
      <c r="E741" s="19" t="s">
        <v>3259</v>
      </c>
      <c r="F741" s="19" t="s">
        <v>3246</v>
      </c>
      <c r="G741" s="19"/>
    </row>
    <row r="742" spans="1:7" x14ac:dyDescent="0.25">
      <c r="A742">
        <v>741</v>
      </c>
      <c r="B742" s="5">
        <v>1008128</v>
      </c>
      <c r="C742" t="str">
        <f t="shared" si="5470"/>
        <v>Bank Plus - Estherville, IA</v>
      </c>
      <c r="D742" s="21" t="s">
        <v>2154</v>
      </c>
      <c r="E742" s="19" t="s">
        <v>3260</v>
      </c>
      <c r="F742" s="19" t="s">
        <v>3246</v>
      </c>
      <c r="G742" s="19"/>
    </row>
    <row r="743" spans="1:7" x14ac:dyDescent="0.25">
      <c r="A743">
        <v>742</v>
      </c>
      <c r="B743" s="5">
        <v>1013983</v>
      </c>
      <c r="C743" t="str">
        <f t="shared" si="5470"/>
        <v>Bankers Trust Company - Des Moines, IA</v>
      </c>
      <c r="D743" s="21" t="s">
        <v>155</v>
      </c>
      <c r="E743" s="19" t="s">
        <v>3261</v>
      </c>
      <c r="F743" s="19" t="s">
        <v>3246</v>
      </c>
      <c r="G743" s="19"/>
    </row>
    <row r="744" spans="1:7" x14ac:dyDescent="0.25">
      <c r="A744">
        <v>743</v>
      </c>
      <c r="B744" s="5">
        <v>1013081</v>
      </c>
      <c r="C744" t="str">
        <f t="shared" si="5470"/>
        <v>BankIowa - Cedar Rapids, IA</v>
      </c>
      <c r="D744" s="21" t="s">
        <v>9468</v>
      </c>
      <c r="E744" s="19" t="s">
        <v>3262</v>
      </c>
      <c r="F744" s="19" t="s">
        <v>3246</v>
      </c>
      <c r="G744" s="19"/>
    </row>
    <row r="745" spans="1:7" x14ac:dyDescent="0.25">
      <c r="A745">
        <v>744</v>
      </c>
      <c r="B745" s="5">
        <v>1006274</v>
      </c>
      <c r="C745" t="str">
        <f t="shared" si="5470"/>
        <v>Bellevue State Bank - Bellevue, IA</v>
      </c>
      <c r="D745" s="21" t="s">
        <v>2579</v>
      </c>
      <c r="E745" s="19" t="s">
        <v>3263</v>
      </c>
      <c r="F745" s="19" t="s">
        <v>3246</v>
      </c>
      <c r="G745" s="19"/>
    </row>
    <row r="746" spans="1:7" x14ac:dyDescent="0.25">
      <c r="A746">
        <v>745</v>
      </c>
      <c r="B746" s="5">
        <v>1014158</v>
      </c>
      <c r="C746" t="str">
        <f t="shared" si="5470"/>
        <v>Benton County State Bank - Blairstown, IA</v>
      </c>
      <c r="D746" s="21" t="s">
        <v>964</v>
      </c>
      <c r="E746" s="19" t="s">
        <v>3264</v>
      </c>
      <c r="F746" s="19" t="s">
        <v>3246</v>
      </c>
      <c r="G746" s="19"/>
    </row>
    <row r="747" spans="1:7" x14ac:dyDescent="0.25">
      <c r="A747">
        <v>746</v>
      </c>
      <c r="B747" s="5">
        <v>1013777</v>
      </c>
      <c r="C747" t="str">
        <f t="shared" si="5470"/>
        <v>Blue Grass Savings Bank - Blue Grass, IA</v>
      </c>
      <c r="D747" s="21" t="s">
        <v>2440</v>
      </c>
      <c r="E747" s="19" t="s">
        <v>3265</v>
      </c>
      <c r="F747" s="19" t="s">
        <v>3246</v>
      </c>
      <c r="G747" s="19"/>
    </row>
    <row r="748" spans="1:7" x14ac:dyDescent="0.25">
      <c r="A748">
        <v>747</v>
      </c>
      <c r="B748" s="5">
        <v>1013184</v>
      </c>
      <c r="C748" t="str">
        <f t="shared" si="5470"/>
        <v>Boone Bank &amp; Trust Co. - Boone, IA</v>
      </c>
      <c r="D748" s="21" t="s">
        <v>2591</v>
      </c>
      <c r="E748" s="19" t="s">
        <v>3266</v>
      </c>
      <c r="F748" s="19" t="s">
        <v>3246</v>
      </c>
      <c r="G748" s="19"/>
    </row>
    <row r="749" spans="1:7" x14ac:dyDescent="0.25">
      <c r="A749">
        <v>748</v>
      </c>
      <c r="B749" s="5">
        <v>1014566</v>
      </c>
      <c r="C749" t="str">
        <f t="shared" si="5470"/>
        <v>Breda Savings Bank - Breda, IA</v>
      </c>
      <c r="D749" s="21" t="s">
        <v>10572</v>
      </c>
      <c r="E749" s="19" t="s">
        <v>3267</v>
      </c>
      <c r="F749" s="19" t="s">
        <v>3246</v>
      </c>
      <c r="G749" s="19"/>
    </row>
    <row r="750" spans="1:7" x14ac:dyDescent="0.25">
      <c r="A750">
        <v>749</v>
      </c>
      <c r="B750" s="5">
        <v>1014893</v>
      </c>
      <c r="C750" t="str">
        <f t="shared" si="5470"/>
        <v>Bridge Community Bank - Mount Vernon, IA</v>
      </c>
      <c r="D750" s="21" t="s">
        <v>2714</v>
      </c>
      <c r="E750" s="19" t="s">
        <v>3268</v>
      </c>
      <c r="F750" s="19" t="s">
        <v>3246</v>
      </c>
      <c r="G750" s="19"/>
    </row>
    <row r="751" spans="1:7" x14ac:dyDescent="0.25">
      <c r="A751">
        <v>750</v>
      </c>
      <c r="B751" s="5">
        <v>1016464</v>
      </c>
      <c r="C751" t="str">
        <f t="shared" si="5470"/>
        <v>Capra Bank - Dubuque, IA</v>
      </c>
      <c r="D751" s="21" t="s">
        <v>10373</v>
      </c>
      <c r="E751" s="19" t="s">
        <v>3250</v>
      </c>
      <c r="F751" s="19" t="s">
        <v>3246</v>
      </c>
      <c r="G751" s="19"/>
    </row>
    <row r="752" spans="1:7" x14ac:dyDescent="0.25">
      <c r="A752">
        <v>751</v>
      </c>
      <c r="B752" s="5">
        <v>1014233</v>
      </c>
      <c r="C752" t="str">
        <f t="shared" si="5470"/>
        <v>CBI Bank &amp; Trust - Muscatine, IA</v>
      </c>
      <c r="D752" s="21" t="s">
        <v>1382</v>
      </c>
      <c r="E752" s="19" t="s">
        <v>3269</v>
      </c>
      <c r="F752" s="19" t="s">
        <v>3246</v>
      </c>
      <c r="G752" s="19"/>
    </row>
    <row r="753" spans="1:7" x14ac:dyDescent="0.25">
      <c r="A753">
        <v>752</v>
      </c>
      <c r="B753" s="5">
        <v>4073005</v>
      </c>
      <c r="C753" t="str">
        <f t="shared" si="5470"/>
        <v>Cedar Rapids Bank and Trust Company - Cedar Rapids, IA</v>
      </c>
      <c r="D753" s="21" t="s">
        <v>1135</v>
      </c>
      <c r="E753" s="19" t="s">
        <v>3262</v>
      </c>
      <c r="F753" s="19" t="s">
        <v>3246</v>
      </c>
      <c r="G753" s="19"/>
    </row>
    <row r="754" spans="1:7" x14ac:dyDescent="0.25">
      <c r="A754">
        <v>753</v>
      </c>
      <c r="B754" s="5">
        <v>1016471</v>
      </c>
      <c r="C754" t="str">
        <f t="shared" si="5470"/>
        <v>Cedar Valley Bank &amp; Trust - La Porte City, IA</v>
      </c>
      <c r="D754" s="21" t="s">
        <v>282</v>
      </c>
      <c r="E754" s="19" t="s">
        <v>3270</v>
      </c>
      <c r="F754" s="19" t="s">
        <v>3246</v>
      </c>
      <c r="G754" s="19"/>
    </row>
    <row r="755" spans="1:7" x14ac:dyDescent="0.25">
      <c r="A755">
        <v>754</v>
      </c>
      <c r="B755" s="5">
        <v>1010718</v>
      </c>
      <c r="C755" t="str">
        <f t="shared" si="5470"/>
        <v>Central Bank - Storm Lake, IA</v>
      </c>
      <c r="D755" s="21" t="s">
        <v>1404</v>
      </c>
      <c r="E755" s="19" t="s">
        <v>3271</v>
      </c>
      <c r="F755" s="19" t="s">
        <v>3246</v>
      </c>
      <c r="G755" s="19"/>
    </row>
    <row r="756" spans="1:7" x14ac:dyDescent="0.25">
      <c r="A756">
        <v>755</v>
      </c>
      <c r="B756" s="5">
        <v>1011423</v>
      </c>
      <c r="C756" t="str">
        <f t="shared" si="5470"/>
        <v>Central State Bank - State Center, IA</v>
      </c>
      <c r="D756" s="21" t="s">
        <v>819</v>
      </c>
      <c r="E756" s="19" t="s">
        <v>3272</v>
      </c>
      <c r="F756" s="19" t="s">
        <v>3246</v>
      </c>
      <c r="G756" s="19"/>
    </row>
    <row r="757" spans="1:7" x14ac:dyDescent="0.25">
      <c r="A757">
        <v>756</v>
      </c>
      <c r="B757" s="5">
        <v>1012317</v>
      </c>
      <c r="C757" t="str">
        <f t="shared" si="5470"/>
        <v>Central State Bank - Coralville, IA</v>
      </c>
      <c r="D757" s="21" t="s">
        <v>819</v>
      </c>
      <c r="E757" s="19" t="s">
        <v>3343</v>
      </c>
      <c r="F757" s="19" t="s">
        <v>3246</v>
      </c>
      <c r="G757" s="19"/>
    </row>
    <row r="758" spans="1:7" x14ac:dyDescent="0.25">
      <c r="A758">
        <v>757</v>
      </c>
      <c r="B758" s="5">
        <v>1982059</v>
      </c>
      <c r="C758" t="str">
        <f t="shared" si="5470"/>
        <v>Charter Bank - Johnston, IA</v>
      </c>
      <c r="D758" s="21" t="s">
        <v>1805</v>
      </c>
      <c r="E758" s="19" t="s">
        <v>3275</v>
      </c>
      <c r="F758" s="19" t="s">
        <v>3246</v>
      </c>
      <c r="G758" s="19"/>
    </row>
    <row r="759" spans="1:7" x14ac:dyDescent="0.25">
      <c r="A759">
        <v>758</v>
      </c>
      <c r="B759" s="5">
        <v>1013511</v>
      </c>
      <c r="C759" t="str">
        <f t="shared" si="5470"/>
        <v>Chelsea Savings Bank - Belle Plaine, IA</v>
      </c>
      <c r="D759" s="21" t="s">
        <v>1880</v>
      </c>
      <c r="E759" s="19" t="s">
        <v>3276</v>
      </c>
      <c r="F759" s="19" t="s">
        <v>3246</v>
      </c>
      <c r="G759" s="19"/>
    </row>
    <row r="760" spans="1:7" x14ac:dyDescent="0.25">
      <c r="A760">
        <v>759</v>
      </c>
      <c r="B760" s="5">
        <v>1006608</v>
      </c>
      <c r="C760" t="str">
        <f t="shared" si="5470"/>
        <v>Cherokee State Bank - Cherokee, IA</v>
      </c>
      <c r="D760" s="21" t="s">
        <v>2578</v>
      </c>
      <c r="E760" s="19" t="s">
        <v>3277</v>
      </c>
      <c r="F760" s="19" t="s">
        <v>3246</v>
      </c>
      <c r="G760" s="19"/>
    </row>
    <row r="761" spans="1:7" x14ac:dyDescent="0.25">
      <c r="A761">
        <v>760</v>
      </c>
      <c r="B761" s="5">
        <v>4055708</v>
      </c>
      <c r="C761" t="str">
        <f t="shared" si="5470"/>
        <v>Citizens First Bank - Clinton, IA</v>
      </c>
      <c r="D761" s="21" t="s">
        <v>1124</v>
      </c>
      <c r="E761" s="19" t="s">
        <v>3279</v>
      </c>
      <c r="F761" s="19" t="s">
        <v>3246</v>
      </c>
      <c r="G761" s="19"/>
    </row>
    <row r="762" spans="1:7" x14ac:dyDescent="0.25">
      <c r="A762">
        <v>761</v>
      </c>
      <c r="B762" s="5">
        <v>1009267</v>
      </c>
      <c r="C762" t="str">
        <f t="shared" si="5470"/>
        <v>Citizens First National Bank - Storm Lake, IA</v>
      </c>
      <c r="D762" s="21" t="s">
        <v>2156</v>
      </c>
      <c r="E762" s="19" t="s">
        <v>3271</v>
      </c>
      <c r="F762" s="19" t="s">
        <v>3246</v>
      </c>
      <c r="G762" s="19"/>
    </row>
    <row r="763" spans="1:7" x14ac:dyDescent="0.25">
      <c r="A763">
        <v>762</v>
      </c>
      <c r="B763" s="5">
        <v>1009839</v>
      </c>
      <c r="C763" t="str">
        <f t="shared" si="5470"/>
        <v>Citizens Savings Bank - Marshalltown, IA</v>
      </c>
      <c r="D763" s="21" t="s">
        <v>553</v>
      </c>
      <c r="E763" s="19" t="s">
        <v>3280</v>
      </c>
      <c r="F763" s="19" t="s">
        <v>3246</v>
      </c>
      <c r="G763" s="19"/>
    </row>
    <row r="764" spans="1:7" x14ac:dyDescent="0.25">
      <c r="A764">
        <v>763</v>
      </c>
      <c r="B764" s="5">
        <v>1010701</v>
      </c>
      <c r="C764" t="str">
        <f t="shared" si="5470"/>
        <v>Citizens Savings Bank - Spillville, IA</v>
      </c>
      <c r="D764" s="21" t="s">
        <v>553</v>
      </c>
      <c r="E764" s="19" t="s">
        <v>3281</v>
      </c>
      <c r="F764" s="19" t="s">
        <v>3246</v>
      </c>
      <c r="G764" s="19"/>
    </row>
    <row r="765" spans="1:7" x14ac:dyDescent="0.25">
      <c r="A765">
        <v>764</v>
      </c>
      <c r="B765" s="5">
        <v>1013346</v>
      </c>
      <c r="C765" t="str">
        <f t="shared" si="5470"/>
        <v>Citizens Savings Bank - Anamosa, IA</v>
      </c>
      <c r="D765" s="21" t="s">
        <v>553</v>
      </c>
      <c r="E765" s="19" t="s">
        <v>3282</v>
      </c>
      <c r="F765" s="19" t="s">
        <v>3246</v>
      </c>
      <c r="G765" s="19"/>
    </row>
    <row r="766" spans="1:7" x14ac:dyDescent="0.25">
      <c r="A766">
        <v>765</v>
      </c>
      <c r="B766" s="5">
        <v>1006696</v>
      </c>
      <c r="C766" t="str">
        <f t="shared" si="5470"/>
        <v>Citizens State Bank - Wyoming, IA</v>
      </c>
      <c r="D766" s="21" t="s">
        <v>18</v>
      </c>
      <c r="E766" s="19" t="s">
        <v>3283</v>
      </c>
      <c r="F766" s="19" t="s">
        <v>3246</v>
      </c>
      <c r="G766" s="19"/>
    </row>
    <row r="767" spans="1:7" x14ac:dyDescent="0.25">
      <c r="A767">
        <v>766</v>
      </c>
      <c r="B767" s="5">
        <v>1009141</v>
      </c>
      <c r="C767" t="str">
        <f t="shared" si="5470"/>
        <v>Citizens State Bank - Sheldon, IA</v>
      </c>
      <c r="D767" s="21" t="s">
        <v>18</v>
      </c>
      <c r="E767" s="19" t="s">
        <v>3284</v>
      </c>
      <c r="F767" s="19" t="s">
        <v>3246</v>
      </c>
      <c r="G767" s="19"/>
    </row>
    <row r="768" spans="1:7" x14ac:dyDescent="0.25">
      <c r="A768">
        <v>767</v>
      </c>
      <c r="B768" s="5">
        <v>1013792</v>
      </c>
      <c r="C768" t="str">
        <f t="shared" si="5470"/>
        <v>Citizens State Bank - Monticello, IA</v>
      </c>
      <c r="D768" s="21" t="s">
        <v>18</v>
      </c>
      <c r="E768" s="19" t="s">
        <v>2896</v>
      </c>
      <c r="F768" s="19" t="s">
        <v>3246</v>
      </c>
      <c r="G768" s="19"/>
    </row>
    <row r="769" spans="1:7" x14ac:dyDescent="0.25">
      <c r="A769">
        <v>768</v>
      </c>
      <c r="B769" s="5">
        <v>1007198</v>
      </c>
      <c r="C769" t="str">
        <f t="shared" si="5470"/>
        <v>City State Bank - Norwalk, IA</v>
      </c>
      <c r="D769" s="21" t="s">
        <v>939</v>
      </c>
      <c r="E769" s="19" t="s">
        <v>3061</v>
      </c>
      <c r="F769" s="19" t="s">
        <v>3246</v>
      </c>
      <c r="G769" s="19"/>
    </row>
    <row r="770" spans="1:7" x14ac:dyDescent="0.25">
      <c r="A770">
        <v>769</v>
      </c>
      <c r="B770" s="5">
        <v>1014679</v>
      </c>
      <c r="C770" t="str">
        <f t="shared" ref="C770:C833" si="5471">D770&amp;" - "&amp;E770&amp;", "&amp;F770</f>
        <v>Clear Lake Bank and Trust Company - Clear Lake, IA</v>
      </c>
      <c r="D770" s="21" t="s">
        <v>1386</v>
      </c>
      <c r="E770" s="19" t="s">
        <v>3285</v>
      </c>
      <c r="F770" s="19" t="s">
        <v>3246</v>
      </c>
      <c r="G770" s="19"/>
    </row>
    <row r="771" spans="1:7" x14ac:dyDescent="0.25">
      <c r="A771">
        <v>770</v>
      </c>
      <c r="B771" s="5">
        <v>1006483</v>
      </c>
      <c r="C771" t="str">
        <f t="shared" si="5471"/>
        <v>Commercial Savings Bank - Carroll, IA</v>
      </c>
      <c r="D771" s="21" t="s">
        <v>2576</v>
      </c>
      <c r="E771" s="19" t="s">
        <v>3255</v>
      </c>
      <c r="F771" s="19" t="s">
        <v>3246</v>
      </c>
      <c r="G771" s="19"/>
    </row>
    <row r="772" spans="1:7" x14ac:dyDescent="0.25">
      <c r="A772">
        <v>771</v>
      </c>
      <c r="B772" s="5">
        <v>1012267</v>
      </c>
      <c r="C772" t="str">
        <f t="shared" si="5471"/>
        <v>Community Bank - Dunlap, IA</v>
      </c>
      <c r="D772" s="21" t="s">
        <v>131</v>
      </c>
      <c r="E772" s="19" t="s">
        <v>3286</v>
      </c>
      <c r="F772" s="19" t="s">
        <v>3246</v>
      </c>
      <c r="G772" s="19"/>
    </row>
    <row r="773" spans="1:7" x14ac:dyDescent="0.25">
      <c r="A773">
        <v>772</v>
      </c>
      <c r="B773" s="5">
        <v>1016500</v>
      </c>
      <c r="C773" t="str">
        <f t="shared" si="5471"/>
        <v>Community Bank &amp; Trust Company - Muscatine, IA</v>
      </c>
      <c r="D773" s="21" t="s">
        <v>9469</v>
      </c>
      <c r="E773" s="19" t="s">
        <v>3269</v>
      </c>
      <c r="F773" s="19" t="s">
        <v>3246</v>
      </c>
      <c r="G773" s="19"/>
    </row>
    <row r="774" spans="1:7" x14ac:dyDescent="0.25">
      <c r="A774">
        <v>773</v>
      </c>
      <c r="B774" s="5">
        <v>1984008</v>
      </c>
      <c r="C774" t="str">
        <f t="shared" si="5471"/>
        <v>Community Bank of Oelwein - Oelwein, IA</v>
      </c>
      <c r="D774" s="21" t="s">
        <v>2571</v>
      </c>
      <c r="E774" s="19" t="s">
        <v>3288</v>
      </c>
      <c r="F774" s="19" t="s">
        <v>3246</v>
      </c>
      <c r="G774" s="19"/>
    </row>
    <row r="775" spans="1:7" x14ac:dyDescent="0.25">
      <c r="A775">
        <v>774</v>
      </c>
      <c r="B775" s="5">
        <v>1011910</v>
      </c>
      <c r="C775" t="str">
        <f t="shared" si="5471"/>
        <v>Community Savings Bank - Edgewood, IA</v>
      </c>
      <c r="D775" s="21" t="s">
        <v>459</v>
      </c>
      <c r="E775" s="19" t="s">
        <v>3289</v>
      </c>
      <c r="F775" s="19" t="s">
        <v>3246</v>
      </c>
      <c r="G775" s="19"/>
    </row>
    <row r="776" spans="1:7" x14ac:dyDescent="0.25">
      <c r="A776">
        <v>775</v>
      </c>
      <c r="B776" s="5">
        <v>1005288</v>
      </c>
      <c r="C776" t="str">
        <f t="shared" si="5471"/>
        <v>Community State Bank - Paton, IA</v>
      </c>
      <c r="D776" s="21" t="s">
        <v>302</v>
      </c>
      <c r="E776" s="19" t="s">
        <v>3290</v>
      </c>
      <c r="F776" s="19" t="s">
        <v>3246</v>
      </c>
      <c r="G776" s="19"/>
    </row>
    <row r="777" spans="1:7" x14ac:dyDescent="0.25">
      <c r="A777">
        <v>776</v>
      </c>
      <c r="B777" s="5">
        <v>1013738</v>
      </c>
      <c r="C777" t="str">
        <f t="shared" si="5471"/>
        <v>Community State Bank - Ankeny, IA</v>
      </c>
      <c r="D777" s="21" t="s">
        <v>302</v>
      </c>
      <c r="E777" s="19" t="s">
        <v>3292</v>
      </c>
      <c r="F777" s="19" t="s">
        <v>3246</v>
      </c>
      <c r="G777" s="19"/>
    </row>
    <row r="778" spans="1:7" x14ac:dyDescent="0.25">
      <c r="A778">
        <v>777</v>
      </c>
      <c r="B778" s="5">
        <v>1014461</v>
      </c>
      <c r="C778" t="str">
        <f t="shared" si="5471"/>
        <v>Community State Bank - Spencer, IA</v>
      </c>
      <c r="D778" s="21" t="s">
        <v>302</v>
      </c>
      <c r="E778" s="19" t="s">
        <v>3293</v>
      </c>
      <c r="F778" s="19" t="s">
        <v>3246</v>
      </c>
      <c r="G778" s="19"/>
    </row>
    <row r="779" spans="1:7" x14ac:dyDescent="0.25">
      <c r="A779">
        <v>778</v>
      </c>
      <c r="B779" s="5">
        <v>1011626</v>
      </c>
      <c r="C779" t="str">
        <f t="shared" si="5471"/>
        <v>Connection Bank - Fort Madison, IA</v>
      </c>
      <c r="D779" s="21" t="s">
        <v>2148</v>
      </c>
      <c r="E779" s="19" t="s">
        <v>3294</v>
      </c>
      <c r="F779" s="19" t="s">
        <v>3246</v>
      </c>
      <c r="G779" s="19"/>
    </row>
    <row r="780" spans="1:7" x14ac:dyDescent="0.25">
      <c r="A780">
        <v>779</v>
      </c>
      <c r="B780" s="5">
        <v>1001692</v>
      </c>
      <c r="C780" t="str">
        <f t="shared" si="5471"/>
        <v>Cornerstone Bank - Clarinda, IA</v>
      </c>
      <c r="D780" s="21" t="s">
        <v>407</v>
      </c>
      <c r="E780" s="19" t="s">
        <v>3295</v>
      </c>
      <c r="F780" s="19" t="s">
        <v>3246</v>
      </c>
      <c r="G780" s="19"/>
    </row>
    <row r="781" spans="1:7" x14ac:dyDescent="0.25">
      <c r="A781">
        <v>780</v>
      </c>
      <c r="B781" s="5">
        <v>1014317</v>
      </c>
      <c r="C781" t="str">
        <f t="shared" si="5471"/>
        <v>Corydon State Bank - Corydon, IA</v>
      </c>
      <c r="D781" s="21" t="s">
        <v>2590</v>
      </c>
      <c r="E781" s="19" t="s">
        <v>3296</v>
      </c>
      <c r="F781" s="19" t="s">
        <v>3246</v>
      </c>
      <c r="G781" s="19"/>
    </row>
    <row r="782" spans="1:7" x14ac:dyDescent="0.25">
      <c r="A782">
        <v>781</v>
      </c>
      <c r="B782" s="5">
        <v>1009891</v>
      </c>
      <c r="C782" t="str">
        <f t="shared" si="5471"/>
        <v>County Bank - Sigourney, IA</v>
      </c>
      <c r="D782" s="21" t="s">
        <v>1345</v>
      </c>
      <c r="E782" s="19" t="s">
        <v>3297</v>
      </c>
      <c r="F782" s="19" t="s">
        <v>3246</v>
      </c>
      <c r="G782" s="19"/>
    </row>
    <row r="783" spans="1:7" x14ac:dyDescent="0.25">
      <c r="A783">
        <v>782</v>
      </c>
      <c r="B783" s="5">
        <v>1013975</v>
      </c>
      <c r="C783" t="str">
        <f t="shared" si="5471"/>
        <v>Crawford County Trust and Savings Bank - Denison, IA</v>
      </c>
      <c r="D783" s="21" t="s">
        <v>2594</v>
      </c>
      <c r="E783" s="19" t="s">
        <v>3298</v>
      </c>
      <c r="F783" s="19" t="s">
        <v>3246</v>
      </c>
      <c r="G783" s="19"/>
    </row>
    <row r="784" spans="1:7" x14ac:dyDescent="0.25">
      <c r="A784">
        <v>783</v>
      </c>
      <c r="B784" s="5">
        <v>1015091</v>
      </c>
      <c r="C784" t="str">
        <f t="shared" si="5471"/>
        <v>CUSB Bank - Cresco, IA</v>
      </c>
      <c r="D784" s="21" t="s">
        <v>1390</v>
      </c>
      <c r="E784" s="19" t="s">
        <v>3299</v>
      </c>
      <c r="F784" s="19" t="s">
        <v>3246</v>
      </c>
      <c r="G784" s="19"/>
    </row>
    <row r="785" spans="1:7" x14ac:dyDescent="0.25">
      <c r="A785">
        <v>784</v>
      </c>
      <c r="B785" s="5">
        <v>1006845</v>
      </c>
      <c r="C785" t="str">
        <f t="shared" si="5471"/>
        <v>Danville State Savings Bank - Danville, IA</v>
      </c>
      <c r="D785" s="21" t="s">
        <v>2585</v>
      </c>
      <c r="E785" s="19" t="s">
        <v>2893</v>
      </c>
      <c r="F785" s="19" t="s">
        <v>3246</v>
      </c>
      <c r="G785" s="19"/>
    </row>
    <row r="786" spans="1:7" x14ac:dyDescent="0.25">
      <c r="A786">
        <v>785</v>
      </c>
      <c r="B786" s="5">
        <v>1014756</v>
      </c>
      <c r="C786" t="str">
        <f t="shared" si="5471"/>
        <v>Decorah Bank and Trust Company - Decorah, IA</v>
      </c>
      <c r="D786" s="21" t="s">
        <v>9470</v>
      </c>
      <c r="E786" s="19" t="s">
        <v>3300</v>
      </c>
      <c r="F786" s="19" t="s">
        <v>3246</v>
      </c>
      <c r="G786" s="19"/>
    </row>
    <row r="787" spans="1:7" x14ac:dyDescent="0.25">
      <c r="A787">
        <v>786</v>
      </c>
      <c r="B787" s="5">
        <v>1015114</v>
      </c>
      <c r="C787" t="str">
        <f t="shared" si="5471"/>
        <v>Defiance State Bank - Defiance, IA</v>
      </c>
      <c r="D787" s="21" t="s">
        <v>931</v>
      </c>
      <c r="E787" s="19" t="s">
        <v>3301</v>
      </c>
      <c r="F787" s="19" t="s">
        <v>3246</v>
      </c>
      <c r="G787" s="19"/>
    </row>
    <row r="788" spans="1:7" x14ac:dyDescent="0.25">
      <c r="A788">
        <v>787</v>
      </c>
      <c r="B788" s="5">
        <v>1006810</v>
      </c>
      <c r="C788" t="str">
        <f t="shared" si="5471"/>
        <v>Denver Savings Bank - Denver, IA</v>
      </c>
      <c r="D788" s="21" t="s">
        <v>2446</v>
      </c>
      <c r="E788" s="19" t="s">
        <v>3014</v>
      </c>
      <c r="F788" s="19" t="s">
        <v>3246</v>
      </c>
      <c r="G788" s="19"/>
    </row>
    <row r="789" spans="1:7" x14ac:dyDescent="0.25">
      <c r="A789">
        <v>788</v>
      </c>
      <c r="B789" s="5">
        <v>1012178</v>
      </c>
      <c r="C789" t="str">
        <f t="shared" si="5471"/>
        <v>DeWitt Bank &amp; Trust Co. - De Witt, IA</v>
      </c>
      <c r="D789" s="21" t="s">
        <v>10573</v>
      </c>
      <c r="E789" s="19" t="s">
        <v>2879</v>
      </c>
      <c r="F789" s="19" t="s">
        <v>3246</v>
      </c>
      <c r="G789" s="19"/>
    </row>
    <row r="790" spans="1:7" x14ac:dyDescent="0.25">
      <c r="A790">
        <v>789</v>
      </c>
      <c r="B790" s="5">
        <v>1011380</v>
      </c>
      <c r="C790" t="str">
        <f t="shared" si="5471"/>
        <v>Dysart State Bank - Dysart, IA</v>
      </c>
      <c r="D790" s="21" t="s">
        <v>1010</v>
      </c>
      <c r="E790" s="19" t="s">
        <v>3302</v>
      </c>
      <c r="F790" s="19" t="s">
        <v>3246</v>
      </c>
      <c r="G790" s="19"/>
    </row>
    <row r="791" spans="1:7" x14ac:dyDescent="0.25">
      <c r="A791">
        <v>790</v>
      </c>
      <c r="B791" s="5">
        <v>1011888</v>
      </c>
      <c r="C791" t="str">
        <f t="shared" si="5471"/>
        <v>Earlham Savings Bank - West Des Moines, IA</v>
      </c>
      <c r="D791" s="21" t="s">
        <v>1888</v>
      </c>
      <c r="E791" s="19" t="s">
        <v>3258</v>
      </c>
      <c r="F791" s="19" t="s">
        <v>3246</v>
      </c>
      <c r="G791" s="19"/>
    </row>
    <row r="792" spans="1:7" x14ac:dyDescent="0.25">
      <c r="A792">
        <v>791</v>
      </c>
      <c r="B792" s="5">
        <v>1013904</v>
      </c>
      <c r="C792" t="str">
        <f t="shared" si="5471"/>
        <v>Exchange State Bank - Ames, IA</v>
      </c>
      <c r="D792" s="21" t="s">
        <v>792</v>
      </c>
      <c r="E792" s="19" t="s">
        <v>3332</v>
      </c>
      <c r="F792" s="19" t="s">
        <v>3246</v>
      </c>
      <c r="G792" s="19"/>
    </row>
    <row r="793" spans="1:7" x14ac:dyDescent="0.25">
      <c r="A793">
        <v>792</v>
      </c>
      <c r="B793" s="5">
        <v>1012366</v>
      </c>
      <c r="C793" t="str">
        <f t="shared" si="5471"/>
        <v>Fairfax State Savings Bank - Fairfax, IA</v>
      </c>
      <c r="D793" s="21" t="s">
        <v>2442</v>
      </c>
      <c r="E793" s="19" t="s">
        <v>3306</v>
      </c>
      <c r="F793" s="19" t="s">
        <v>3246</v>
      </c>
      <c r="G793" s="19"/>
    </row>
    <row r="794" spans="1:7" x14ac:dyDescent="0.25">
      <c r="A794">
        <v>793</v>
      </c>
      <c r="B794" s="5">
        <v>1014963</v>
      </c>
      <c r="C794" t="str">
        <f t="shared" si="5471"/>
        <v>Farmers &amp; Merchants Bank &amp; Trust - Burlington, IA</v>
      </c>
      <c r="D794" s="21" t="s">
        <v>2384</v>
      </c>
      <c r="E794" s="19" t="s">
        <v>3015</v>
      </c>
      <c r="F794" s="19" t="s">
        <v>3246</v>
      </c>
      <c r="G794" s="19"/>
    </row>
    <row r="795" spans="1:7" x14ac:dyDescent="0.25">
      <c r="A795">
        <v>794</v>
      </c>
      <c r="B795" s="5">
        <v>1012243</v>
      </c>
      <c r="C795" t="str">
        <f t="shared" si="5471"/>
        <v>Farmers &amp; Merchants Savings Bank - Lone Tree, IA</v>
      </c>
      <c r="D795" s="21" t="s">
        <v>1384</v>
      </c>
      <c r="E795" s="19" t="s">
        <v>3308</v>
      </c>
      <c r="F795" s="19" t="s">
        <v>3246</v>
      </c>
      <c r="G795" s="19"/>
    </row>
    <row r="796" spans="1:7" x14ac:dyDescent="0.25">
      <c r="A796">
        <v>795</v>
      </c>
      <c r="B796" s="5">
        <v>1014654</v>
      </c>
      <c r="C796" t="str">
        <f t="shared" si="5471"/>
        <v>Farmers &amp; Merchants Savings Bank - Manchester, IA</v>
      </c>
      <c r="D796" s="21" t="s">
        <v>1384</v>
      </c>
      <c r="E796" s="19" t="s">
        <v>3185</v>
      </c>
      <c r="F796" s="19" t="s">
        <v>3246</v>
      </c>
      <c r="G796" s="19"/>
    </row>
    <row r="797" spans="1:7" x14ac:dyDescent="0.25">
      <c r="A797">
        <v>796</v>
      </c>
      <c r="B797" s="5">
        <v>1005900</v>
      </c>
      <c r="C797" t="str">
        <f t="shared" si="5471"/>
        <v>Farmers &amp; Merchants State Bank - Winterset, IA</v>
      </c>
      <c r="D797" s="21" t="s">
        <v>1213</v>
      </c>
      <c r="E797" s="19" t="s">
        <v>3309</v>
      </c>
      <c r="F797" s="19" t="s">
        <v>3246</v>
      </c>
      <c r="G797" s="19"/>
    </row>
    <row r="798" spans="1:7" x14ac:dyDescent="0.25">
      <c r="A798">
        <v>797</v>
      </c>
      <c r="B798" s="5">
        <v>1008758</v>
      </c>
      <c r="C798" t="str">
        <f t="shared" si="5471"/>
        <v>Farmers Savings Bank - Wever, IA</v>
      </c>
      <c r="D798" s="21" t="s">
        <v>773</v>
      </c>
      <c r="E798" s="19" t="s">
        <v>3311</v>
      </c>
      <c r="F798" s="19" t="s">
        <v>3246</v>
      </c>
      <c r="G798" s="19"/>
    </row>
    <row r="799" spans="1:7" x14ac:dyDescent="0.25">
      <c r="A799">
        <v>798</v>
      </c>
      <c r="B799" s="5">
        <v>1011631</v>
      </c>
      <c r="C799" t="str">
        <f t="shared" si="5471"/>
        <v>Farmers Savings Bank - Fostoria, IA</v>
      </c>
      <c r="D799" s="21" t="s">
        <v>773</v>
      </c>
      <c r="E799" s="19" t="s">
        <v>3313</v>
      </c>
      <c r="F799" s="19" t="s">
        <v>3246</v>
      </c>
      <c r="G799" s="19"/>
    </row>
    <row r="800" spans="1:7" x14ac:dyDescent="0.25">
      <c r="A800">
        <v>799</v>
      </c>
      <c r="B800" s="5">
        <v>1013144</v>
      </c>
      <c r="C800" t="str">
        <f t="shared" si="5471"/>
        <v>Farmers Savings Bank - Marshalltown, IA</v>
      </c>
      <c r="D800" s="21" t="s">
        <v>773</v>
      </c>
      <c r="E800" s="19" t="s">
        <v>3280</v>
      </c>
      <c r="F800" s="19" t="s">
        <v>3246</v>
      </c>
      <c r="G800" s="19"/>
    </row>
    <row r="801" spans="1:7" x14ac:dyDescent="0.25">
      <c r="A801">
        <v>800</v>
      </c>
      <c r="B801" s="5">
        <v>1013547</v>
      </c>
      <c r="C801" t="str">
        <f t="shared" si="5471"/>
        <v>Farmers Savings Bank - Colesburg, IA</v>
      </c>
      <c r="D801" s="21" t="s">
        <v>773</v>
      </c>
      <c r="E801" s="19" t="s">
        <v>3314</v>
      </c>
      <c r="F801" s="19" t="s">
        <v>3246</v>
      </c>
      <c r="G801" s="19"/>
    </row>
    <row r="802" spans="1:7" x14ac:dyDescent="0.25">
      <c r="A802">
        <v>801</v>
      </c>
      <c r="B802" s="5">
        <v>1008598</v>
      </c>
      <c r="C802" t="str">
        <f t="shared" si="5471"/>
        <v>Farmers Savings Bank &amp; Trust - Traer, IA</v>
      </c>
      <c r="D802" s="21" t="s">
        <v>2583</v>
      </c>
      <c r="E802" s="19" t="s">
        <v>3315</v>
      </c>
      <c r="F802" s="19" t="s">
        <v>3246</v>
      </c>
      <c r="G802" s="19"/>
    </row>
    <row r="803" spans="1:7" x14ac:dyDescent="0.25">
      <c r="A803">
        <v>802</v>
      </c>
      <c r="B803" s="5">
        <v>1006645</v>
      </c>
      <c r="C803" t="str">
        <f t="shared" si="5471"/>
        <v>Farmers State Bank - Algona, IA</v>
      </c>
      <c r="D803" s="21" t="s">
        <v>290</v>
      </c>
      <c r="E803" s="19" t="s">
        <v>3316</v>
      </c>
      <c r="F803" s="19" t="s">
        <v>3246</v>
      </c>
      <c r="G803" s="19"/>
    </row>
    <row r="804" spans="1:7" x14ac:dyDescent="0.25">
      <c r="A804">
        <v>803</v>
      </c>
      <c r="B804" s="5">
        <v>1010260</v>
      </c>
      <c r="C804" t="str">
        <f t="shared" si="5471"/>
        <v>Farmers State Bank - Yale, IA</v>
      </c>
      <c r="D804" s="21" t="s">
        <v>290</v>
      </c>
      <c r="E804" s="19" t="s">
        <v>3317</v>
      </c>
      <c r="F804" s="19" t="s">
        <v>3246</v>
      </c>
      <c r="G804" s="19"/>
    </row>
    <row r="805" spans="1:7" x14ac:dyDescent="0.25">
      <c r="A805">
        <v>804</v>
      </c>
      <c r="B805" s="5">
        <v>1010611</v>
      </c>
      <c r="C805" t="str">
        <f t="shared" si="5471"/>
        <v>Farmers State Bank - Mason City, IA</v>
      </c>
      <c r="D805" s="21" t="s">
        <v>290</v>
      </c>
      <c r="E805" s="19" t="s">
        <v>3318</v>
      </c>
      <c r="F805" s="19" t="s">
        <v>3246</v>
      </c>
      <c r="G805" s="19"/>
    </row>
    <row r="806" spans="1:7" x14ac:dyDescent="0.25">
      <c r="A806">
        <v>805</v>
      </c>
      <c r="B806" s="5">
        <v>1013238</v>
      </c>
      <c r="C806" t="str">
        <f t="shared" si="5471"/>
        <v>Farmers State Bank - Lake View, IA</v>
      </c>
      <c r="D806" s="21" t="s">
        <v>290</v>
      </c>
      <c r="E806" s="19" t="s">
        <v>3319</v>
      </c>
      <c r="F806" s="19" t="s">
        <v>3246</v>
      </c>
      <c r="G806" s="19"/>
    </row>
    <row r="807" spans="1:7" x14ac:dyDescent="0.25">
      <c r="A807">
        <v>806</v>
      </c>
      <c r="B807" s="5">
        <v>1014360</v>
      </c>
      <c r="C807" t="str">
        <f t="shared" si="5471"/>
        <v>Farmers State Bank - Waterloo, IA</v>
      </c>
      <c r="D807" s="21" t="s">
        <v>290</v>
      </c>
      <c r="E807" s="19" t="s">
        <v>2835</v>
      </c>
      <c r="F807" s="19" t="s">
        <v>3246</v>
      </c>
      <c r="G807" s="19"/>
    </row>
    <row r="808" spans="1:7" x14ac:dyDescent="0.25">
      <c r="A808">
        <v>807</v>
      </c>
      <c r="B808" s="5">
        <v>1015606</v>
      </c>
      <c r="C808" t="str">
        <f t="shared" si="5471"/>
        <v>Farmers State Bank - Marcus, IA</v>
      </c>
      <c r="D808" s="21" t="s">
        <v>290</v>
      </c>
      <c r="E808" s="19" t="s">
        <v>3320</v>
      </c>
      <c r="F808" s="19" t="s">
        <v>3246</v>
      </c>
      <c r="G808" s="19"/>
    </row>
    <row r="809" spans="1:7" x14ac:dyDescent="0.25">
      <c r="A809">
        <v>808</v>
      </c>
      <c r="B809" s="5">
        <v>1016353</v>
      </c>
      <c r="C809" t="str">
        <f t="shared" si="5471"/>
        <v>Farmers State Bank - Marion, IA</v>
      </c>
      <c r="D809" s="21" t="s">
        <v>290</v>
      </c>
      <c r="E809" s="19" t="s">
        <v>2860</v>
      </c>
      <c r="F809" s="19" t="s">
        <v>3246</v>
      </c>
      <c r="G809" s="19"/>
    </row>
    <row r="810" spans="1:7" x14ac:dyDescent="0.25">
      <c r="A810">
        <v>809</v>
      </c>
      <c r="B810" s="5">
        <v>1011895</v>
      </c>
      <c r="C810" t="str">
        <f t="shared" si="5471"/>
        <v>Farmers Trust &amp; Savings Bank - Earling, IA</v>
      </c>
      <c r="D810" s="21" t="s">
        <v>2584</v>
      </c>
      <c r="E810" s="19" t="s">
        <v>3322</v>
      </c>
      <c r="F810" s="19" t="s">
        <v>3246</v>
      </c>
      <c r="G810" s="19"/>
    </row>
    <row r="811" spans="1:7" x14ac:dyDescent="0.25">
      <c r="A811">
        <v>810</v>
      </c>
      <c r="B811" s="5">
        <v>1014178</v>
      </c>
      <c r="C811" t="str">
        <f t="shared" si="5471"/>
        <v>Farmers Trust &amp; Savings Bank - Buffalo Center, IA</v>
      </c>
      <c r="D811" s="21" t="s">
        <v>2584</v>
      </c>
      <c r="E811" s="19" t="s">
        <v>3323</v>
      </c>
      <c r="F811" s="19" t="s">
        <v>3246</v>
      </c>
      <c r="G811" s="19"/>
    </row>
    <row r="812" spans="1:7" x14ac:dyDescent="0.25">
      <c r="A812">
        <v>811</v>
      </c>
      <c r="B812" s="5">
        <v>1008783</v>
      </c>
      <c r="C812" t="str">
        <f t="shared" si="5471"/>
        <v>Farmers Trust and Savings Bank - Williamsburg, IA</v>
      </c>
      <c r="D812" s="21" t="s">
        <v>1403</v>
      </c>
      <c r="E812" s="19" t="s">
        <v>3321</v>
      </c>
      <c r="F812" s="19" t="s">
        <v>3246</v>
      </c>
      <c r="G812" s="19"/>
    </row>
    <row r="813" spans="1:7" x14ac:dyDescent="0.25">
      <c r="A813">
        <v>812</v>
      </c>
      <c r="B813" s="5">
        <v>1010697</v>
      </c>
      <c r="C813" t="str">
        <f t="shared" si="5471"/>
        <v>Farmers Trust and Savings Bank - Spencer, IA</v>
      </c>
      <c r="D813" s="21" t="s">
        <v>1403</v>
      </c>
      <c r="E813" s="19" t="s">
        <v>3293</v>
      </c>
      <c r="F813" s="19" t="s">
        <v>3246</v>
      </c>
      <c r="G813" s="19"/>
    </row>
    <row r="814" spans="1:7" x14ac:dyDescent="0.25">
      <c r="A814">
        <v>813</v>
      </c>
      <c r="B814" s="5">
        <v>1013407</v>
      </c>
      <c r="C814" t="str">
        <f t="shared" si="5471"/>
        <v>Federation Bank - Washington, IA</v>
      </c>
      <c r="D814" s="21" t="s">
        <v>1882</v>
      </c>
      <c r="E814" s="19" t="s">
        <v>3085</v>
      </c>
      <c r="F814" s="19" t="s">
        <v>3246</v>
      </c>
      <c r="G814" s="19"/>
    </row>
    <row r="815" spans="1:7" x14ac:dyDescent="0.25">
      <c r="A815">
        <v>814</v>
      </c>
      <c r="B815" s="5">
        <v>1015541</v>
      </c>
      <c r="C815" t="str">
        <f t="shared" si="5471"/>
        <v>Fidelity Bank &amp; Trust - Dubuque, IA</v>
      </c>
      <c r="D815" s="21" t="s">
        <v>1389</v>
      </c>
      <c r="E815" s="19" t="s">
        <v>3250</v>
      </c>
      <c r="F815" s="19" t="s">
        <v>3246</v>
      </c>
      <c r="G815" s="19"/>
    </row>
    <row r="816" spans="1:7" x14ac:dyDescent="0.25">
      <c r="A816">
        <v>815</v>
      </c>
      <c r="B816" s="5">
        <v>1008711</v>
      </c>
      <c r="C816" t="str">
        <f t="shared" si="5471"/>
        <v>First Bank - Waverly, IA</v>
      </c>
      <c r="D816" s="21" t="s">
        <v>184</v>
      </c>
      <c r="E816" s="19" t="s">
        <v>3327</v>
      </c>
      <c r="F816" s="19" t="s">
        <v>3246</v>
      </c>
      <c r="G816" s="19"/>
    </row>
    <row r="817" spans="1:7" x14ac:dyDescent="0.25">
      <c r="A817">
        <v>816</v>
      </c>
      <c r="B817" s="5">
        <v>1013702</v>
      </c>
      <c r="C817" t="str">
        <f t="shared" si="5471"/>
        <v>First Bank Hampton - Hampton, IA</v>
      </c>
      <c r="D817" s="21" t="s">
        <v>2593</v>
      </c>
      <c r="E817" s="19" t="s">
        <v>3324</v>
      </c>
      <c r="F817" s="19" t="s">
        <v>3246</v>
      </c>
      <c r="G817" s="19"/>
    </row>
    <row r="818" spans="1:7" x14ac:dyDescent="0.25">
      <c r="A818">
        <v>817</v>
      </c>
      <c r="B818" s="5">
        <v>1011810</v>
      </c>
      <c r="C818" t="str">
        <f t="shared" si="5471"/>
        <v>First Central State Bank - De Witt, IA</v>
      </c>
      <c r="D818" s="21" t="s">
        <v>1398</v>
      </c>
      <c r="E818" s="19" t="s">
        <v>2879</v>
      </c>
      <c r="F818" s="19" t="s">
        <v>3246</v>
      </c>
      <c r="G818" s="19"/>
    </row>
    <row r="819" spans="1:7" x14ac:dyDescent="0.25">
      <c r="A819">
        <v>818</v>
      </c>
      <c r="B819" s="5">
        <v>1006384</v>
      </c>
      <c r="C819" t="str">
        <f t="shared" si="5471"/>
        <v>First Citizens Bank - Mason City, IA</v>
      </c>
      <c r="D819" s="21" t="s">
        <v>1130</v>
      </c>
      <c r="E819" s="19" t="s">
        <v>3318</v>
      </c>
      <c r="F819" s="19" t="s">
        <v>3246</v>
      </c>
      <c r="G819" s="19"/>
    </row>
    <row r="820" spans="1:7" x14ac:dyDescent="0.25">
      <c r="A820">
        <v>819</v>
      </c>
      <c r="B820" s="5">
        <v>1006950</v>
      </c>
      <c r="C820" t="str">
        <f t="shared" si="5471"/>
        <v>First Community Bank - Newell, IA</v>
      </c>
      <c r="D820" s="21" t="s">
        <v>840</v>
      </c>
      <c r="E820" s="19" t="s">
        <v>3325</v>
      </c>
      <c r="F820" s="19" t="s">
        <v>3246</v>
      </c>
      <c r="G820" s="19"/>
    </row>
    <row r="821" spans="1:7" x14ac:dyDescent="0.25">
      <c r="A821">
        <v>820</v>
      </c>
      <c r="B821" s="5">
        <v>4056673</v>
      </c>
      <c r="C821" t="str">
        <f t="shared" si="5471"/>
        <v>First Community Trust, National Association - Dubuque, IA</v>
      </c>
      <c r="D821" s="21" t="s">
        <v>2088</v>
      </c>
      <c r="E821" s="19" t="s">
        <v>3250</v>
      </c>
      <c r="F821" s="19" t="s">
        <v>3246</v>
      </c>
      <c r="G821" s="19"/>
    </row>
    <row r="822" spans="1:7" x14ac:dyDescent="0.25">
      <c r="A822">
        <v>821</v>
      </c>
      <c r="B822" s="5">
        <v>1011557</v>
      </c>
      <c r="C822" t="str">
        <f t="shared" si="5471"/>
        <v>First Heritage Bank - Shenandoah, IA</v>
      </c>
      <c r="D822" s="21" t="s">
        <v>930</v>
      </c>
      <c r="E822" s="19" t="s">
        <v>3274</v>
      </c>
      <c r="F822" s="19" t="s">
        <v>3246</v>
      </c>
      <c r="G822" s="19"/>
    </row>
    <row r="823" spans="1:7" x14ac:dyDescent="0.25">
      <c r="A823">
        <v>822</v>
      </c>
      <c r="B823" s="5">
        <v>1013714</v>
      </c>
      <c r="C823" t="str">
        <f t="shared" si="5471"/>
        <v>First Iowa State Bank - Albia, IA</v>
      </c>
      <c r="D823" s="21" t="s">
        <v>2147</v>
      </c>
      <c r="E823" s="19" t="s">
        <v>3326</v>
      </c>
      <c r="F823" s="19" t="s">
        <v>3246</v>
      </c>
      <c r="G823" s="19"/>
    </row>
    <row r="824" spans="1:7" x14ac:dyDescent="0.25">
      <c r="A824">
        <v>823</v>
      </c>
      <c r="B824" s="5">
        <v>1014096</v>
      </c>
      <c r="C824" t="str">
        <f t="shared" si="5471"/>
        <v>First National Bank Ames, Iowa - Ames, IA</v>
      </c>
      <c r="D824" s="21" t="s">
        <v>9471</v>
      </c>
      <c r="E824" s="19" t="s">
        <v>3332</v>
      </c>
      <c r="F824" s="19" t="s">
        <v>3246</v>
      </c>
      <c r="G824" s="19"/>
    </row>
    <row r="825" spans="1:7" x14ac:dyDescent="0.25">
      <c r="A825">
        <v>824</v>
      </c>
      <c r="B825" s="5">
        <v>1015587</v>
      </c>
      <c r="C825" t="str">
        <f t="shared" si="5471"/>
        <v>First Security Bank - Mapleton, IA</v>
      </c>
      <c r="D825" s="21" t="s">
        <v>112</v>
      </c>
      <c r="E825" s="19" t="s">
        <v>3415</v>
      </c>
      <c r="F825" s="19" t="s">
        <v>3246</v>
      </c>
      <c r="G825" s="19"/>
    </row>
    <row r="826" spans="1:7" x14ac:dyDescent="0.25">
      <c r="A826">
        <v>825</v>
      </c>
      <c r="B826" s="5">
        <v>1015026</v>
      </c>
      <c r="C826" t="str">
        <f t="shared" si="5471"/>
        <v>First Security Bank and Trust Company - Charles City, IA</v>
      </c>
      <c r="D826" s="21" t="s">
        <v>359</v>
      </c>
      <c r="E826" s="19" t="s">
        <v>3333</v>
      </c>
      <c r="F826" s="19" t="s">
        <v>3246</v>
      </c>
      <c r="G826" s="19"/>
    </row>
    <row r="827" spans="1:7" x14ac:dyDescent="0.25">
      <c r="A827">
        <v>826</v>
      </c>
      <c r="B827" s="5">
        <v>1012352</v>
      </c>
      <c r="C827" t="str">
        <f t="shared" si="5471"/>
        <v>First Security State Bank - Evansdale, IA</v>
      </c>
      <c r="D827" s="21" t="s">
        <v>283</v>
      </c>
      <c r="E827" s="19" t="s">
        <v>3334</v>
      </c>
      <c r="F827" s="19" t="s">
        <v>3246</v>
      </c>
      <c r="G827" s="19"/>
    </row>
    <row r="828" spans="1:7" x14ac:dyDescent="0.25">
      <c r="A828">
        <v>827</v>
      </c>
      <c r="B828" s="5">
        <v>1006438</v>
      </c>
      <c r="C828" t="str">
        <f t="shared" si="5471"/>
        <v>First State Bank - Stuart, IA</v>
      </c>
      <c r="D828" s="21" t="s">
        <v>43</v>
      </c>
      <c r="E828" s="19" t="s">
        <v>3136</v>
      </c>
      <c r="F828" s="19" t="s">
        <v>3246</v>
      </c>
      <c r="G828" s="19"/>
    </row>
    <row r="829" spans="1:7" x14ac:dyDescent="0.25">
      <c r="A829">
        <v>828</v>
      </c>
      <c r="B829" s="5">
        <v>1010873</v>
      </c>
      <c r="C829" t="str">
        <f t="shared" si="5471"/>
        <v>First State Bank - Webster City, IA</v>
      </c>
      <c r="D829" s="21" t="s">
        <v>43</v>
      </c>
      <c r="E829" s="19" t="s">
        <v>3336</v>
      </c>
      <c r="F829" s="19" t="s">
        <v>3246</v>
      </c>
      <c r="G829" s="19"/>
    </row>
    <row r="830" spans="1:7" x14ac:dyDescent="0.25">
      <c r="A830">
        <v>829</v>
      </c>
      <c r="B830" s="5">
        <v>1012299</v>
      </c>
      <c r="C830" t="str">
        <f t="shared" si="5471"/>
        <v>First State Bank - Lynnville, IA</v>
      </c>
      <c r="D830" s="21" t="s">
        <v>43</v>
      </c>
      <c r="E830" s="19" t="s">
        <v>3337</v>
      </c>
      <c r="F830" s="19" t="s">
        <v>3246</v>
      </c>
      <c r="G830" s="19"/>
    </row>
    <row r="831" spans="1:7" x14ac:dyDescent="0.25">
      <c r="A831">
        <v>830</v>
      </c>
      <c r="B831" s="5">
        <v>1013789</v>
      </c>
      <c r="C831" t="str">
        <f t="shared" si="5471"/>
        <v>First State Bank - Britt, IA</v>
      </c>
      <c r="D831" s="21" t="s">
        <v>43</v>
      </c>
      <c r="E831" s="19" t="s">
        <v>3338</v>
      </c>
      <c r="F831" s="19" t="s">
        <v>3246</v>
      </c>
      <c r="G831" s="19"/>
    </row>
    <row r="832" spans="1:7" x14ac:dyDescent="0.25">
      <c r="A832">
        <v>831</v>
      </c>
      <c r="B832" s="5">
        <v>1014538</v>
      </c>
      <c r="C832" t="str">
        <f t="shared" si="5471"/>
        <v>First State Bank - Belmond, IA</v>
      </c>
      <c r="D832" s="21" t="s">
        <v>43</v>
      </c>
      <c r="E832" s="19" t="s">
        <v>3340</v>
      </c>
      <c r="F832" s="19" t="s">
        <v>3246</v>
      </c>
      <c r="G832" s="19"/>
    </row>
    <row r="833" spans="1:7" x14ac:dyDescent="0.25">
      <c r="A833">
        <v>832</v>
      </c>
      <c r="B833" s="5">
        <v>4097544</v>
      </c>
      <c r="C833" t="str">
        <f t="shared" si="5471"/>
        <v>First State Bank - Nashua, IA</v>
      </c>
      <c r="D833" s="21" t="s">
        <v>43</v>
      </c>
      <c r="E833" s="19" t="s">
        <v>3341</v>
      </c>
      <c r="F833" s="19" t="s">
        <v>3246</v>
      </c>
      <c r="G833" s="19"/>
    </row>
    <row r="834" spans="1:7" x14ac:dyDescent="0.25">
      <c r="A834">
        <v>833</v>
      </c>
      <c r="B834" s="5">
        <v>1005191</v>
      </c>
      <c r="C834" t="str">
        <f t="shared" ref="C834:C897" si="5472">D834&amp;" - "&amp;E834&amp;", "&amp;F834</f>
        <v>First Trust &amp; Savings Bank - Coralville, IA</v>
      </c>
      <c r="D834" s="21" t="s">
        <v>9472</v>
      </c>
      <c r="E834" s="19" t="s">
        <v>3343</v>
      </c>
      <c r="F834" s="19" t="s">
        <v>3246</v>
      </c>
      <c r="G834" s="19"/>
    </row>
    <row r="835" spans="1:7" x14ac:dyDescent="0.25">
      <c r="A835">
        <v>834</v>
      </c>
      <c r="B835" s="5">
        <v>1011823</v>
      </c>
      <c r="C835" t="str">
        <f t="shared" si="5472"/>
        <v>First Trust and Savings Bank - Wheatland, IA</v>
      </c>
      <c r="D835" s="21" t="s">
        <v>286</v>
      </c>
      <c r="E835" s="19" t="s">
        <v>3344</v>
      </c>
      <c r="F835" s="19" t="s">
        <v>3246</v>
      </c>
      <c r="G835" s="19"/>
    </row>
    <row r="836" spans="1:7" x14ac:dyDescent="0.25">
      <c r="A836">
        <v>835</v>
      </c>
      <c r="B836" s="5">
        <v>1013126</v>
      </c>
      <c r="C836" t="str">
        <f t="shared" si="5472"/>
        <v>First Whitney Bank and Trust - Atlantic, IA</v>
      </c>
      <c r="D836" s="21" t="s">
        <v>2589</v>
      </c>
      <c r="E836" s="19" t="s">
        <v>3345</v>
      </c>
      <c r="F836" s="19" t="s">
        <v>3246</v>
      </c>
      <c r="G836" s="19"/>
    </row>
    <row r="837" spans="1:7" x14ac:dyDescent="0.25">
      <c r="A837">
        <v>836</v>
      </c>
      <c r="B837" s="5">
        <v>1011551</v>
      </c>
      <c r="C837" t="str">
        <f t="shared" si="5472"/>
        <v>FNB Bank - Fontanelle, IA</v>
      </c>
      <c r="D837" s="21" t="s">
        <v>1282</v>
      </c>
      <c r="E837" s="19" t="s">
        <v>3346</v>
      </c>
      <c r="F837" s="19" t="s">
        <v>3246</v>
      </c>
      <c r="G837" s="19"/>
    </row>
    <row r="838" spans="1:7" x14ac:dyDescent="0.25">
      <c r="A838">
        <v>837</v>
      </c>
      <c r="B838" s="5">
        <v>1007076</v>
      </c>
      <c r="C838" t="str">
        <f t="shared" si="5472"/>
        <v>FNNB Bank - Newton, IA</v>
      </c>
      <c r="D838" s="21" t="s">
        <v>777</v>
      </c>
      <c r="E838" s="19" t="s">
        <v>3347</v>
      </c>
      <c r="F838" s="19" t="s">
        <v>3246</v>
      </c>
      <c r="G838" s="19"/>
    </row>
    <row r="839" spans="1:7" x14ac:dyDescent="0.25">
      <c r="A839">
        <v>838</v>
      </c>
      <c r="B839" s="5">
        <v>1991031</v>
      </c>
      <c r="C839" t="str">
        <f t="shared" si="5472"/>
        <v>Freedom Financial Bank - West Des Moines, IA</v>
      </c>
      <c r="D839" s="21" t="s">
        <v>2438</v>
      </c>
      <c r="E839" s="19" t="s">
        <v>3258</v>
      </c>
      <c r="F839" s="19" t="s">
        <v>3246</v>
      </c>
      <c r="G839" s="19"/>
    </row>
    <row r="840" spans="1:7" x14ac:dyDescent="0.25">
      <c r="A840">
        <v>839</v>
      </c>
      <c r="B840" s="5">
        <v>1011974</v>
      </c>
      <c r="C840" t="str">
        <f t="shared" si="5472"/>
        <v>FreedomBank - Elkader, IA</v>
      </c>
      <c r="D840" s="21" t="s">
        <v>2150</v>
      </c>
      <c r="E840" s="19" t="s">
        <v>3273</v>
      </c>
      <c r="F840" s="19" t="s">
        <v>3246</v>
      </c>
      <c r="G840" s="19"/>
    </row>
    <row r="841" spans="1:7" x14ac:dyDescent="0.25">
      <c r="A841">
        <v>840</v>
      </c>
      <c r="B841" s="5">
        <v>1010934</v>
      </c>
      <c r="C841" t="str">
        <f t="shared" si="5472"/>
        <v>Glenwood State Bank - Glenwood, IA</v>
      </c>
      <c r="D841" s="21" t="s">
        <v>1886</v>
      </c>
      <c r="E841" s="19" t="s">
        <v>2900</v>
      </c>
      <c r="F841" s="19" t="s">
        <v>3246</v>
      </c>
      <c r="G841" s="19"/>
    </row>
    <row r="842" spans="1:7" x14ac:dyDescent="0.25">
      <c r="A842">
        <v>841</v>
      </c>
      <c r="B842" s="5">
        <v>1012917</v>
      </c>
      <c r="C842" t="str">
        <f t="shared" si="5472"/>
        <v>GNB Bank - Grundy Center, IA</v>
      </c>
      <c r="D842" s="21" t="s">
        <v>1393</v>
      </c>
      <c r="E842" s="19" t="s">
        <v>3349</v>
      </c>
      <c r="F842" s="19" t="s">
        <v>3246</v>
      </c>
      <c r="G842" s="19"/>
    </row>
    <row r="843" spans="1:7" x14ac:dyDescent="0.25">
      <c r="A843">
        <v>842</v>
      </c>
      <c r="B843" s="5">
        <v>1013885</v>
      </c>
      <c r="C843" t="str">
        <f t="shared" si="5472"/>
        <v>Green Belt Bank &amp; Trust - Iowa Falls, IA</v>
      </c>
      <c r="D843" s="21" t="s">
        <v>1383</v>
      </c>
      <c r="E843" s="19" t="s">
        <v>3350</v>
      </c>
      <c r="F843" s="19" t="s">
        <v>3246</v>
      </c>
      <c r="G843" s="19"/>
    </row>
    <row r="844" spans="1:7" x14ac:dyDescent="0.25">
      <c r="A844">
        <v>843</v>
      </c>
      <c r="B844" s="5">
        <v>1013649</v>
      </c>
      <c r="C844" t="str">
        <f t="shared" si="5472"/>
        <v>Grinnell State Bank - Grinnell, IA</v>
      </c>
      <c r="D844" s="21" t="s">
        <v>1391</v>
      </c>
      <c r="E844" s="19" t="s">
        <v>3351</v>
      </c>
      <c r="F844" s="19" t="s">
        <v>3246</v>
      </c>
      <c r="G844" s="19"/>
    </row>
    <row r="845" spans="1:7" x14ac:dyDescent="0.25">
      <c r="A845">
        <v>844</v>
      </c>
      <c r="B845" s="5">
        <v>1015919</v>
      </c>
      <c r="C845" t="str">
        <f t="shared" si="5472"/>
        <v>Guthrie County State Bank - Panora, IA</v>
      </c>
      <c r="D845" s="21" t="s">
        <v>2439</v>
      </c>
      <c r="E845" s="19" t="s">
        <v>3352</v>
      </c>
      <c r="F845" s="19" t="s">
        <v>3246</v>
      </c>
      <c r="G845" s="19"/>
    </row>
    <row r="846" spans="1:7" x14ac:dyDescent="0.25">
      <c r="A846">
        <v>845</v>
      </c>
      <c r="B846" s="5">
        <v>1011916</v>
      </c>
      <c r="C846" t="str">
        <f t="shared" si="5472"/>
        <v>Hardin County Savings Bank - Eldora, IA</v>
      </c>
      <c r="D846" s="21" t="s">
        <v>2587</v>
      </c>
      <c r="E846" s="19" t="s">
        <v>3353</v>
      </c>
      <c r="F846" s="19" t="s">
        <v>3246</v>
      </c>
      <c r="G846" s="19"/>
    </row>
    <row r="847" spans="1:7" x14ac:dyDescent="0.25">
      <c r="A847">
        <v>846</v>
      </c>
      <c r="B847" s="5">
        <v>1011398</v>
      </c>
      <c r="C847" t="str">
        <f t="shared" si="5472"/>
        <v>Heartland Bank - Somers, IA</v>
      </c>
      <c r="D847" s="21" t="s">
        <v>1603</v>
      </c>
      <c r="E847" s="19" t="s">
        <v>3354</v>
      </c>
      <c r="F847" s="19" t="s">
        <v>3246</v>
      </c>
      <c r="G847" s="19"/>
    </row>
    <row r="848" spans="1:7" x14ac:dyDescent="0.25">
      <c r="A848">
        <v>847</v>
      </c>
      <c r="B848" s="5">
        <v>1006873</v>
      </c>
      <c r="C848" t="str">
        <f t="shared" si="5472"/>
        <v>Heritage Bank - Marion, IA</v>
      </c>
      <c r="D848" s="21" t="s">
        <v>53</v>
      </c>
      <c r="E848" s="19" t="s">
        <v>2860</v>
      </c>
      <c r="F848" s="19" t="s">
        <v>3246</v>
      </c>
      <c r="G848" s="19"/>
    </row>
    <row r="849" spans="1:7" x14ac:dyDescent="0.25">
      <c r="A849">
        <v>848</v>
      </c>
      <c r="B849" s="5">
        <v>1136036</v>
      </c>
      <c r="C849" t="str">
        <f t="shared" si="5472"/>
        <v>Hiawatha Bank &amp; Trust Company - Hiawatha, IA</v>
      </c>
      <c r="D849" s="21" t="s">
        <v>9473</v>
      </c>
      <c r="E849" s="19" t="s">
        <v>3355</v>
      </c>
      <c r="F849" s="19" t="s">
        <v>3246</v>
      </c>
      <c r="G849" s="19"/>
    </row>
    <row r="850" spans="1:7" x14ac:dyDescent="0.25">
      <c r="A850">
        <v>849</v>
      </c>
      <c r="B850" s="5">
        <v>1012998</v>
      </c>
      <c r="C850" t="str">
        <f t="shared" si="5472"/>
        <v>Hills Bank and Trust Company - Hills, IA</v>
      </c>
      <c r="D850" s="21" t="s">
        <v>1132</v>
      </c>
      <c r="E850" s="19" t="s">
        <v>3356</v>
      </c>
      <c r="F850" s="19" t="s">
        <v>3246</v>
      </c>
      <c r="G850" s="19"/>
    </row>
    <row r="851" spans="1:7" x14ac:dyDescent="0.25">
      <c r="A851">
        <v>850</v>
      </c>
      <c r="B851" s="5">
        <v>1009803</v>
      </c>
      <c r="C851" t="str">
        <f t="shared" si="5472"/>
        <v>Home State Bank - Royal, IA</v>
      </c>
      <c r="D851" s="21" t="s">
        <v>1013</v>
      </c>
      <c r="E851" s="19" t="s">
        <v>3357</v>
      </c>
      <c r="F851" s="19" t="s">
        <v>3246</v>
      </c>
      <c r="G851" s="19"/>
    </row>
    <row r="852" spans="1:7" x14ac:dyDescent="0.25">
      <c r="A852">
        <v>851</v>
      </c>
      <c r="B852" s="5">
        <v>1012000</v>
      </c>
      <c r="C852" t="str">
        <f t="shared" si="5472"/>
        <v>Home State Bank - Jefferson, IA</v>
      </c>
      <c r="D852" s="21" t="s">
        <v>1013</v>
      </c>
      <c r="E852" s="19" t="s">
        <v>3358</v>
      </c>
      <c r="F852" s="19" t="s">
        <v>3246</v>
      </c>
      <c r="G852" s="19"/>
    </row>
    <row r="853" spans="1:7" x14ac:dyDescent="0.25">
      <c r="A853">
        <v>852</v>
      </c>
      <c r="B853" s="5">
        <v>1010499</v>
      </c>
      <c r="C853" t="str">
        <f t="shared" si="5472"/>
        <v>Houghton State Bank - Red Oak, IA</v>
      </c>
      <c r="D853" s="21" t="s">
        <v>2152</v>
      </c>
      <c r="E853" s="19" t="s">
        <v>3360</v>
      </c>
      <c r="F853" s="19" t="s">
        <v>3246</v>
      </c>
      <c r="G853" s="19"/>
    </row>
    <row r="854" spans="1:7" x14ac:dyDescent="0.25">
      <c r="A854">
        <v>853</v>
      </c>
      <c r="B854" s="5">
        <v>1016146</v>
      </c>
      <c r="C854" t="str">
        <f t="shared" si="5472"/>
        <v>Iowa Falls State Bank - Iowa Falls, IA</v>
      </c>
      <c r="D854" s="21" t="s">
        <v>2572</v>
      </c>
      <c r="E854" s="19" t="s">
        <v>3350</v>
      </c>
      <c r="F854" s="19" t="s">
        <v>3246</v>
      </c>
      <c r="G854" s="19"/>
    </row>
    <row r="855" spans="1:7" x14ac:dyDescent="0.25">
      <c r="A855">
        <v>854</v>
      </c>
      <c r="B855" s="5">
        <v>1006435</v>
      </c>
      <c r="C855" t="str">
        <f t="shared" si="5472"/>
        <v>Iowa Savings Bank - Carroll, IA</v>
      </c>
      <c r="D855" s="21" t="s">
        <v>2159</v>
      </c>
      <c r="E855" s="19" t="s">
        <v>3255</v>
      </c>
      <c r="F855" s="19" t="s">
        <v>3246</v>
      </c>
      <c r="G855" s="19"/>
    </row>
    <row r="856" spans="1:7" x14ac:dyDescent="0.25">
      <c r="A856">
        <v>855</v>
      </c>
      <c r="B856" s="5">
        <v>1007770</v>
      </c>
      <c r="C856" t="str">
        <f t="shared" si="5472"/>
        <v>Iowa State Bank - Sac City, IA</v>
      </c>
      <c r="D856" s="21" t="s">
        <v>1385</v>
      </c>
      <c r="E856" s="19" t="s">
        <v>3278</v>
      </c>
      <c r="F856" s="19" t="s">
        <v>3246</v>
      </c>
      <c r="G856" s="19"/>
    </row>
    <row r="857" spans="1:7" x14ac:dyDescent="0.25">
      <c r="A857">
        <v>856</v>
      </c>
      <c r="B857" s="5">
        <v>1012109</v>
      </c>
      <c r="C857" t="str">
        <f t="shared" si="5472"/>
        <v>Iowa State Bank - Des Moines, IA</v>
      </c>
      <c r="D857" s="21" t="s">
        <v>1385</v>
      </c>
      <c r="E857" s="19" t="s">
        <v>3261</v>
      </c>
      <c r="F857" s="19" t="s">
        <v>3246</v>
      </c>
      <c r="G857" s="19"/>
    </row>
    <row r="858" spans="1:7" x14ac:dyDescent="0.25">
      <c r="A858">
        <v>857</v>
      </c>
      <c r="B858" s="5">
        <v>1013038</v>
      </c>
      <c r="C858" t="str">
        <f t="shared" si="5472"/>
        <v>Iowa State Bank - Algona, IA</v>
      </c>
      <c r="D858" s="21" t="s">
        <v>1385</v>
      </c>
      <c r="E858" s="19" t="s">
        <v>3316</v>
      </c>
      <c r="F858" s="19" t="s">
        <v>3246</v>
      </c>
      <c r="G858" s="19"/>
    </row>
    <row r="859" spans="1:7" x14ac:dyDescent="0.25">
      <c r="A859">
        <v>858</v>
      </c>
      <c r="B859" s="5">
        <v>1014675</v>
      </c>
      <c r="C859" t="str">
        <f t="shared" si="5472"/>
        <v>Iowa State Bank - Clarksville, IA</v>
      </c>
      <c r="D859" s="21" t="s">
        <v>1385</v>
      </c>
      <c r="E859" s="19" t="s">
        <v>3362</v>
      </c>
      <c r="F859" s="19" t="s">
        <v>3246</v>
      </c>
      <c r="G859" s="19"/>
    </row>
    <row r="860" spans="1:7" x14ac:dyDescent="0.25">
      <c r="A860">
        <v>859</v>
      </c>
      <c r="B860" s="5">
        <v>1016069</v>
      </c>
      <c r="C860" t="str">
        <f t="shared" si="5472"/>
        <v>Iowa State Bank - Hull, IA</v>
      </c>
      <c r="D860" s="21" t="s">
        <v>1385</v>
      </c>
      <c r="E860" s="19" t="s">
        <v>3363</v>
      </c>
      <c r="F860" s="19" t="s">
        <v>3246</v>
      </c>
      <c r="G860" s="19"/>
    </row>
    <row r="861" spans="1:7" x14ac:dyDescent="0.25">
      <c r="A861">
        <v>860</v>
      </c>
      <c r="B861" s="5">
        <v>1011967</v>
      </c>
      <c r="C861" t="str">
        <f t="shared" si="5472"/>
        <v>Iowa State Bank and Trust Company - Fairfield, IA</v>
      </c>
      <c r="D861" s="21" t="s">
        <v>9474</v>
      </c>
      <c r="E861" s="19" t="s">
        <v>3329</v>
      </c>
      <c r="F861" s="19" t="s">
        <v>3246</v>
      </c>
      <c r="G861" s="19"/>
    </row>
    <row r="862" spans="1:7" x14ac:dyDescent="0.25">
      <c r="A862">
        <v>861</v>
      </c>
      <c r="B862" s="5">
        <v>1014722</v>
      </c>
      <c r="C862" t="str">
        <f t="shared" si="5472"/>
        <v>Iowa State Savings Bank - Creston, IA</v>
      </c>
      <c r="D862" s="21" t="s">
        <v>2146</v>
      </c>
      <c r="E862" s="19" t="s">
        <v>3328</v>
      </c>
      <c r="F862" s="19" t="s">
        <v>3246</v>
      </c>
      <c r="G862" s="19"/>
    </row>
    <row r="863" spans="1:7" x14ac:dyDescent="0.25">
      <c r="A863">
        <v>862</v>
      </c>
      <c r="B863" s="5">
        <v>1011938</v>
      </c>
      <c r="C863" t="str">
        <f t="shared" si="5472"/>
        <v>Iowa Trust &amp; Savings Bank - Emmetsburg, IA</v>
      </c>
      <c r="D863" s="21" t="s">
        <v>2588</v>
      </c>
      <c r="E863" s="19" t="s">
        <v>3365</v>
      </c>
      <c r="F863" s="19" t="s">
        <v>3246</v>
      </c>
      <c r="G863" s="19"/>
    </row>
    <row r="864" spans="1:7" x14ac:dyDescent="0.25">
      <c r="A864">
        <v>863</v>
      </c>
      <c r="B864" s="5">
        <v>1006570</v>
      </c>
      <c r="C864" t="str">
        <f t="shared" si="5472"/>
        <v>Iowa Trust and Savings Bank - Centerville, IA</v>
      </c>
      <c r="D864" s="21" t="s">
        <v>2577</v>
      </c>
      <c r="E864" s="19" t="s">
        <v>3366</v>
      </c>
      <c r="F864" s="19" t="s">
        <v>3246</v>
      </c>
      <c r="G864" s="19"/>
    </row>
    <row r="865" spans="1:7" x14ac:dyDescent="0.25">
      <c r="A865">
        <v>864</v>
      </c>
      <c r="B865" s="5">
        <v>4055903</v>
      </c>
      <c r="C865" t="str">
        <f t="shared" si="5472"/>
        <v>ITS Bank - Johnston, IA</v>
      </c>
      <c r="D865" s="21" t="s">
        <v>961</v>
      </c>
      <c r="E865" s="19" t="s">
        <v>3275</v>
      </c>
      <c r="F865" s="19" t="s">
        <v>3246</v>
      </c>
      <c r="G865" s="19"/>
    </row>
    <row r="866" spans="1:7" x14ac:dyDescent="0.25">
      <c r="A866">
        <v>865</v>
      </c>
      <c r="B866" s="5">
        <v>1012135</v>
      </c>
      <c r="C866" t="str">
        <f t="shared" si="5472"/>
        <v>Kerndt Brothers Savings Bank - Lansing, IA</v>
      </c>
      <c r="D866" s="21" t="s">
        <v>2151</v>
      </c>
      <c r="E866" s="19" t="s">
        <v>3367</v>
      </c>
      <c r="F866" s="19" t="s">
        <v>3246</v>
      </c>
      <c r="G866" s="19"/>
    </row>
    <row r="867" spans="1:7" x14ac:dyDescent="0.25">
      <c r="A867">
        <v>866</v>
      </c>
      <c r="B867" s="5">
        <v>1015449</v>
      </c>
      <c r="C867" t="str">
        <f t="shared" si="5472"/>
        <v>Keystone Savings Bank - Keystone, IA</v>
      </c>
      <c r="D867" s="21" t="s">
        <v>1884</v>
      </c>
      <c r="E867" s="19" t="s">
        <v>3368</v>
      </c>
      <c r="F867" s="19" t="s">
        <v>3246</v>
      </c>
      <c r="G867" s="19"/>
    </row>
    <row r="868" spans="1:7" x14ac:dyDescent="0.25">
      <c r="A868">
        <v>867</v>
      </c>
      <c r="B868" s="5">
        <v>1015512</v>
      </c>
      <c r="C868" t="str">
        <f t="shared" si="5472"/>
        <v>Leighton State Bank - Pella, IA</v>
      </c>
      <c r="D868" s="21" t="s">
        <v>2144</v>
      </c>
      <c r="E868" s="19" t="s">
        <v>3369</v>
      </c>
      <c r="F868" s="19" t="s">
        <v>3246</v>
      </c>
      <c r="G868" s="19"/>
    </row>
    <row r="869" spans="1:7" x14ac:dyDescent="0.25">
      <c r="A869">
        <v>868</v>
      </c>
      <c r="B869" s="5">
        <v>4082126</v>
      </c>
      <c r="C869" t="str">
        <f t="shared" si="5472"/>
        <v>Liberty National Bank - Sioux City, IA</v>
      </c>
      <c r="D869" s="21" t="s">
        <v>1402</v>
      </c>
      <c r="E869" s="19" t="s">
        <v>3370</v>
      </c>
      <c r="F869" s="19" t="s">
        <v>3246</v>
      </c>
      <c r="G869" s="19"/>
    </row>
    <row r="870" spans="1:7" x14ac:dyDescent="0.25">
      <c r="A870">
        <v>869</v>
      </c>
      <c r="B870" s="5">
        <v>1011879</v>
      </c>
      <c r="C870" t="str">
        <f t="shared" si="5472"/>
        <v>Liberty Trust &amp; Savings Bank - Durant, IA</v>
      </c>
      <c r="D870" s="21" t="s">
        <v>2149</v>
      </c>
      <c r="E870" s="19" t="s">
        <v>3371</v>
      </c>
      <c r="F870" s="19" t="s">
        <v>3246</v>
      </c>
      <c r="G870" s="19"/>
    </row>
    <row r="871" spans="1:7" x14ac:dyDescent="0.25">
      <c r="A871">
        <v>870</v>
      </c>
      <c r="B871" s="5">
        <v>1014582</v>
      </c>
      <c r="C871" t="str">
        <f t="shared" si="5472"/>
        <v>Libertyville Savings Bank - Fairfield, IA</v>
      </c>
      <c r="D871" s="21" t="s">
        <v>1387</v>
      </c>
      <c r="E871" s="19" t="s">
        <v>3329</v>
      </c>
      <c r="F871" s="19" t="s">
        <v>3246</v>
      </c>
      <c r="G871" s="19"/>
    </row>
    <row r="872" spans="1:7" x14ac:dyDescent="0.25">
      <c r="A872">
        <v>871</v>
      </c>
      <c r="B872" s="5">
        <v>1011203</v>
      </c>
      <c r="C872" t="str">
        <f t="shared" si="5472"/>
        <v>Lincoln Savings Bank - Reinbeck, IA</v>
      </c>
      <c r="D872" s="21" t="s">
        <v>10574</v>
      </c>
      <c r="E872" s="19" t="s">
        <v>3372</v>
      </c>
      <c r="F872" s="19" t="s">
        <v>3246</v>
      </c>
      <c r="G872" s="19"/>
    </row>
    <row r="873" spans="1:7" x14ac:dyDescent="0.25">
      <c r="A873">
        <v>872</v>
      </c>
      <c r="B873" s="5">
        <v>1013294</v>
      </c>
      <c r="C873" t="str">
        <f t="shared" si="5472"/>
        <v>Logan State Bank - Logan, IA</v>
      </c>
      <c r="D873" s="21" t="s">
        <v>922</v>
      </c>
      <c r="E873" s="19" t="s">
        <v>3373</v>
      </c>
      <c r="F873" s="19" t="s">
        <v>3246</v>
      </c>
      <c r="G873" s="19"/>
    </row>
    <row r="874" spans="1:7" x14ac:dyDescent="0.25">
      <c r="A874">
        <v>873</v>
      </c>
      <c r="B874" s="5">
        <v>1012264</v>
      </c>
      <c r="C874" t="str">
        <f t="shared" si="5472"/>
        <v>Luana Savings Bank - Luana, IA</v>
      </c>
      <c r="D874" s="21" t="s">
        <v>1396</v>
      </c>
      <c r="E874" s="19" t="s">
        <v>3374</v>
      </c>
      <c r="F874" s="19" t="s">
        <v>3246</v>
      </c>
      <c r="G874" s="19"/>
    </row>
    <row r="875" spans="1:7" x14ac:dyDescent="0.25">
      <c r="A875">
        <v>874</v>
      </c>
      <c r="B875" s="5">
        <v>1013323</v>
      </c>
      <c r="C875" t="str">
        <f t="shared" si="5472"/>
        <v>Malvern Bank - Malvern, IA</v>
      </c>
      <c r="D875" s="21" t="s">
        <v>2443</v>
      </c>
      <c r="E875" s="19" t="s">
        <v>2929</v>
      </c>
      <c r="F875" s="19" t="s">
        <v>3246</v>
      </c>
      <c r="G875" s="19"/>
    </row>
    <row r="876" spans="1:7" x14ac:dyDescent="0.25">
      <c r="A876">
        <v>875</v>
      </c>
      <c r="B876" s="5">
        <v>1006738</v>
      </c>
      <c r="C876" t="str">
        <f t="shared" si="5472"/>
        <v>Manufacturers Bank &amp; Trust Company - Forest City, IA</v>
      </c>
      <c r="D876" s="21" t="s">
        <v>1406</v>
      </c>
      <c r="E876" s="19" t="s">
        <v>3375</v>
      </c>
      <c r="F876" s="19" t="s">
        <v>3246</v>
      </c>
      <c r="G876" s="19"/>
    </row>
    <row r="877" spans="1:7" x14ac:dyDescent="0.25">
      <c r="A877">
        <v>876</v>
      </c>
      <c r="B877" s="5">
        <v>1012377</v>
      </c>
      <c r="C877" t="str">
        <f t="shared" si="5472"/>
        <v>Maquoketa State Bank - Maquoketa, IA</v>
      </c>
      <c r="D877" s="21" t="s">
        <v>1397</v>
      </c>
      <c r="E877" s="19" t="s">
        <v>3376</v>
      </c>
      <c r="F877" s="19" t="s">
        <v>3246</v>
      </c>
      <c r="G877" s="19"/>
    </row>
    <row r="878" spans="1:7" x14ac:dyDescent="0.25">
      <c r="A878">
        <v>877</v>
      </c>
      <c r="B878" s="5">
        <v>1005347</v>
      </c>
      <c r="C878" t="str">
        <f t="shared" si="5472"/>
        <v>Marion County State Bank - Pella, IA</v>
      </c>
      <c r="D878" s="21" t="s">
        <v>2574</v>
      </c>
      <c r="E878" s="19" t="s">
        <v>3369</v>
      </c>
      <c r="F878" s="19" t="s">
        <v>3246</v>
      </c>
      <c r="G878" s="19"/>
    </row>
    <row r="879" spans="1:7" x14ac:dyDescent="0.25">
      <c r="A879">
        <v>878</v>
      </c>
      <c r="B879" s="5">
        <v>1012499</v>
      </c>
      <c r="C879" t="str">
        <f t="shared" si="5472"/>
        <v>Maxwell State Bank - Maxwell, IA</v>
      </c>
      <c r="D879" s="21" t="s">
        <v>963</v>
      </c>
      <c r="E879" s="19" t="s">
        <v>3377</v>
      </c>
      <c r="F879" s="19" t="s">
        <v>3246</v>
      </c>
      <c r="G879" s="19"/>
    </row>
    <row r="880" spans="1:7" x14ac:dyDescent="0.25">
      <c r="A880">
        <v>879</v>
      </c>
      <c r="B880" s="5">
        <v>1016418</v>
      </c>
      <c r="C880" t="str">
        <f t="shared" si="5472"/>
        <v>Maynard Savings Bank - Maynard, IA</v>
      </c>
      <c r="D880" s="21" t="s">
        <v>780</v>
      </c>
      <c r="E880" s="19" t="s">
        <v>3378</v>
      </c>
      <c r="F880" s="19" t="s">
        <v>3246</v>
      </c>
      <c r="G880" s="19"/>
    </row>
    <row r="881" spans="1:7" x14ac:dyDescent="0.25">
      <c r="A881">
        <v>880</v>
      </c>
      <c r="B881" s="5">
        <v>1014185</v>
      </c>
      <c r="C881" t="str">
        <f t="shared" si="5472"/>
        <v>Mediapolis Savings Bank - Mediapolis, IA</v>
      </c>
      <c r="D881" s="21" t="s">
        <v>2143</v>
      </c>
      <c r="E881" s="19" t="s">
        <v>3379</v>
      </c>
      <c r="F881" s="19" t="s">
        <v>3246</v>
      </c>
      <c r="G881" s="19"/>
    </row>
    <row r="882" spans="1:7" x14ac:dyDescent="0.25">
      <c r="A882">
        <v>881</v>
      </c>
      <c r="B882" s="5">
        <v>1012969</v>
      </c>
      <c r="C882" t="str">
        <f t="shared" si="5472"/>
        <v>Midstates Bank, National Association - Council Bluffs, IA</v>
      </c>
      <c r="D882" s="21" t="s">
        <v>1394</v>
      </c>
      <c r="E882" s="19" t="s">
        <v>3348</v>
      </c>
      <c r="F882" s="19" t="s">
        <v>3246</v>
      </c>
      <c r="G882" s="19"/>
    </row>
    <row r="883" spans="1:7" x14ac:dyDescent="0.25">
      <c r="A883">
        <v>882</v>
      </c>
      <c r="B883" s="5">
        <v>1006579</v>
      </c>
      <c r="C883" t="str">
        <f t="shared" si="5472"/>
        <v>Midwest Heritage Bank, FSB - West Des Moines, IA</v>
      </c>
      <c r="D883" s="21" t="s">
        <v>578</v>
      </c>
      <c r="E883" s="19" t="s">
        <v>3258</v>
      </c>
      <c r="F883" s="19" t="s">
        <v>3246</v>
      </c>
      <c r="G883" s="19"/>
    </row>
    <row r="884" spans="1:7" x14ac:dyDescent="0.25">
      <c r="A884">
        <v>883</v>
      </c>
      <c r="B884" s="5">
        <v>1014310</v>
      </c>
      <c r="C884" t="str">
        <f t="shared" si="5472"/>
        <v>MidWestOne Bank - Iowa City, IA</v>
      </c>
      <c r="D884" s="21" t="s">
        <v>156</v>
      </c>
      <c r="E884" s="19" t="s">
        <v>3380</v>
      </c>
      <c r="F884" s="19" t="s">
        <v>3246</v>
      </c>
      <c r="G884" s="19"/>
    </row>
    <row r="885" spans="1:7" x14ac:dyDescent="0.25">
      <c r="A885">
        <v>884</v>
      </c>
      <c r="B885" s="5">
        <v>1012585</v>
      </c>
      <c r="C885" t="str">
        <f t="shared" si="5472"/>
        <v>Montezuma State Bank - Montezuma, IA</v>
      </c>
      <c r="D885" s="21" t="s">
        <v>1014</v>
      </c>
      <c r="E885" s="19" t="s">
        <v>3381</v>
      </c>
      <c r="F885" s="19" t="s">
        <v>3246</v>
      </c>
      <c r="G885" s="19"/>
    </row>
    <row r="886" spans="1:7" x14ac:dyDescent="0.25">
      <c r="A886">
        <v>885</v>
      </c>
      <c r="B886" s="5">
        <v>1014992</v>
      </c>
      <c r="C886" t="str">
        <f t="shared" si="5472"/>
        <v>Mount Vernon Bank and Trust Company - Mount Vernon, IA</v>
      </c>
      <c r="D886" s="21" t="s">
        <v>2441</v>
      </c>
      <c r="E886" s="19" t="s">
        <v>3268</v>
      </c>
      <c r="F886" s="19" t="s">
        <v>3246</v>
      </c>
      <c r="G886" s="19"/>
    </row>
    <row r="887" spans="1:7" x14ac:dyDescent="0.25">
      <c r="A887">
        <v>886</v>
      </c>
      <c r="B887" s="5">
        <v>1006969</v>
      </c>
      <c r="C887" t="str">
        <f t="shared" si="5472"/>
        <v>New Albin Savings Bank - New Albin, IA</v>
      </c>
      <c r="D887" s="21" t="s">
        <v>2586</v>
      </c>
      <c r="E887" s="19" t="s">
        <v>3382</v>
      </c>
      <c r="F887" s="19" t="s">
        <v>3246</v>
      </c>
      <c r="G887" s="19"/>
    </row>
    <row r="888" spans="1:7" x14ac:dyDescent="0.25">
      <c r="A888">
        <v>887</v>
      </c>
      <c r="B888" s="5">
        <v>1009459</v>
      </c>
      <c r="C888" t="str">
        <f t="shared" si="5472"/>
        <v>Northeast Security Bank - Sumner, IA</v>
      </c>
      <c r="D888" s="21" t="s">
        <v>1887</v>
      </c>
      <c r="E888" s="19" t="s">
        <v>3335</v>
      </c>
      <c r="F888" s="19" t="s">
        <v>3246</v>
      </c>
      <c r="G888" s="19"/>
    </row>
    <row r="889" spans="1:7" x14ac:dyDescent="0.25">
      <c r="A889">
        <v>888</v>
      </c>
      <c r="B889" s="5">
        <v>1032535</v>
      </c>
      <c r="C889" t="str">
        <f t="shared" si="5472"/>
        <v>NorthStar Bank - Estherville, IA</v>
      </c>
      <c r="D889" s="21" t="s">
        <v>1863</v>
      </c>
      <c r="E889" s="19" t="s">
        <v>3260</v>
      </c>
      <c r="F889" s="19" t="s">
        <v>3246</v>
      </c>
      <c r="G889" s="19"/>
    </row>
    <row r="890" spans="1:7" x14ac:dyDescent="0.25">
      <c r="A890">
        <v>889</v>
      </c>
      <c r="B890" s="5">
        <v>1003406</v>
      </c>
      <c r="C890" t="str">
        <f t="shared" si="5472"/>
        <v>Northwest Bank - Spencer, IA</v>
      </c>
      <c r="D890" s="21" t="s">
        <v>438</v>
      </c>
      <c r="E890" s="19" t="s">
        <v>3293</v>
      </c>
      <c r="F890" s="19" t="s">
        <v>3246</v>
      </c>
      <c r="G890" s="19"/>
    </row>
    <row r="891" spans="1:7" x14ac:dyDescent="0.25">
      <c r="A891">
        <v>890</v>
      </c>
      <c r="B891" s="5">
        <v>1007217</v>
      </c>
      <c r="C891" t="str">
        <f t="shared" si="5472"/>
        <v>NSB Bank - Mason City, IA</v>
      </c>
      <c r="D891" s="21" t="s">
        <v>2160</v>
      </c>
      <c r="E891" s="19" t="s">
        <v>3318</v>
      </c>
      <c r="F891" s="19" t="s">
        <v>3246</v>
      </c>
      <c r="G891" s="19"/>
    </row>
    <row r="892" spans="1:7" x14ac:dyDescent="0.25">
      <c r="A892">
        <v>891</v>
      </c>
      <c r="B892" s="5">
        <v>1013374</v>
      </c>
      <c r="C892" t="str">
        <f t="shared" si="5472"/>
        <v>Ohnward Bank &amp; Trust - Cascade, IA</v>
      </c>
      <c r="D892" s="21" t="s">
        <v>1881</v>
      </c>
      <c r="E892" s="19" t="s">
        <v>3383</v>
      </c>
      <c r="F892" s="19" t="s">
        <v>3246</v>
      </c>
      <c r="G892" s="19"/>
    </row>
    <row r="893" spans="1:7" x14ac:dyDescent="0.25">
      <c r="A893">
        <v>892</v>
      </c>
      <c r="B893" s="5">
        <v>1005259</v>
      </c>
      <c r="C893" t="str">
        <f t="shared" si="5472"/>
        <v>Palo Savings Bank - Palo, IA</v>
      </c>
      <c r="D893" s="21" t="s">
        <v>962</v>
      </c>
      <c r="E893" s="19" t="s">
        <v>3384</v>
      </c>
      <c r="F893" s="19" t="s">
        <v>3246</v>
      </c>
      <c r="G893" s="19"/>
    </row>
    <row r="894" spans="1:7" x14ac:dyDescent="0.25">
      <c r="A894">
        <v>893</v>
      </c>
      <c r="B894" s="5">
        <v>1006406</v>
      </c>
      <c r="C894" t="str">
        <f t="shared" si="5472"/>
        <v>PCSB Bank - Clarinda, IA</v>
      </c>
      <c r="D894" s="21" t="s">
        <v>429</v>
      </c>
      <c r="E894" s="19" t="s">
        <v>3295</v>
      </c>
      <c r="F894" s="19" t="s">
        <v>3246</v>
      </c>
      <c r="G894" s="19"/>
    </row>
    <row r="895" spans="1:7" x14ac:dyDescent="0.25">
      <c r="A895">
        <v>894</v>
      </c>
      <c r="B895" s="5">
        <v>1015897</v>
      </c>
      <c r="C895" t="str">
        <f t="shared" si="5472"/>
        <v>Peoples Bank - Clive, IA</v>
      </c>
      <c r="D895" s="21" t="s">
        <v>215</v>
      </c>
      <c r="E895" s="19" t="s">
        <v>3389</v>
      </c>
      <c r="F895" s="19" t="s">
        <v>3246</v>
      </c>
      <c r="G895" s="19"/>
    </row>
    <row r="896" spans="1:7" x14ac:dyDescent="0.25">
      <c r="A896">
        <v>895</v>
      </c>
      <c r="B896" s="5">
        <v>1016252</v>
      </c>
      <c r="C896" t="str">
        <f t="shared" si="5472"/>
        <v>Peoples Bank - Rock Valley, IA</v>
      </c>
      <c r="D896" s="21" t="s">
        <v>215</v>
      </c>
      <c r="E896" s="19" t="s">
        <v>3385</v>
      </c>
      <c r="F896" s="19" t="s">
        <v>3246</v>
      </c>
      <c r="G896" s="19"/>
    </row>
    <row r="897" spans="1:7" x14ac:dyDescent="0.25">
      <c r="A897">
        <v>896</v>
      </c>
      <c r="B897" s="5">
        <v>1005790</v>
      </c>
      <c r="C897" t="str">
        <f t="shared" si="5472"/>
        <v>Peoples Savings Bank - Wellsburg, IA</v>
      </c>
      <c r="D897" s="21" t="s">
        <v>642</v>
      </c>
      <c r="E897" s="19" t="s">
        <v>3386</v>
      </c>
      <c r="F897" s="19" t="s">
        <v>3246</v>
      </c>
      <c r="G897" s="19"/>
    </row>
    <row r="898" spans="1:7" x14ac:dyDescent="0.25">
      <c r="A898">
        <v>897</v>
      </c>
      <c r="B898" s="5">
        <v>1984039</v>
      </c>
      <c r="C898" t="str">
        <f t="shared" ref="C898:C961" si="5473">D898&amp;" - "&amp;E898&amp;", "&amp;F898</f>
        <v>Peoples Savings Bank - Indianola, IA</v>
      </c>
      <c r="D898" s="21" t="s">
        <v>642</v>
      </c>
      <c r="E898" s="19" t="s">
        <v>3388</v>
      </c>
      <c r="F898" s="19" t="s">
        <v>3246</v>
      </c>
      <c r="G898" s="19"/>
    </row>
    <row r="899" spans="1:7" x14ac:dyDescent="0.25">
      <c r="A899">
        <v>898</v>
      </c>
      <c r="B899" s="5">
        <v>1011159</v>
      </c>
      <c r="C899" t="str">
        <f t="shared" si="5473"/>
        <v>Pilot Grove Savings Bank - Pilot Grove, IA</v>
      </c>
      <c r="D899" s="21" t="s">
        <v>1405</v>
      </c>
      <c r="E899" s="19" t="s">
        <v>3390</v>
      </c>
      <c r="F899" s="19" t="s">
        <v>3246</v>
      </c>
      <c r="G899" s="19"/>
    </row>
    <row r="900" spans="1:7" x14ac:dyDescent="0.25">
      <c r="A900">
        <v>899</v>
      </c>
      <c r="B900" s="5">
        <v>1008569</v>
      </c>
      <c r="C900" t="str">
        <f t="shared" si="5473"/>
        <v>Pinnacle Bank - Marshalltown, IA</v>
      </c>
      <c r="D900" s="21" t="s">
        <v>195</v>
      </c>
      <c r="E900" s="19" t="s">
        <v>3280</v>
      </c>
      <c r="F900" s="19" t="s">
        <v>3246</v>
      </c>
      <c r="G900" s="19"/>
    </row>
    <row r="901" spans="1:7" x14ac:dyDescent="0.25">
      <c r="A901">
        <v>900</v>
      </c>
      <c r="B901" s="5">
        <v>1007804</v>
      </c>
      <c r="C901" t="str">
        <f t="shared" si="5473"/>
        <v>Pioneer Bank - Sergeant Bluff, IA</v>
      </c>
      <c r="D901" s="21" t="s">
        <v>527</v>
      </c>
      <c r="E901" s="19" t="s">
        <v>10122</v>
      </c>
      <c r="F901" s="19" t="s">
        <v>3246</v>
      </c>
      <c r="G901" s="19"/>
    </row>
    <row r="902" spans="1:7" x14ac:dyDescent="0.25">
      <c r="A902">
        <v>901</v>
      </c>
      <c r="B902" s="5">
        <v>1009022</v>
      </c>
      <c r="C902" t="str">
        <f t="shared" si="5473"/>
        <v>Pocahontas State Bank - Pocahontas, IA</v>
      </c>
      <c r="D902" s="21" t="s">
        <v>779</v>
      </c>
      <c r="E902" s="19" t="s">
        <v>2936</v>
      </c>
      <c r="F902" s="19" t="s">
        <v>3246</v>
      </c>
      <c r="G902" s="19"/>
    </row>
    <row r="903" spans="1:7" x14ac:dyDescent="0.25">
      <c r="A903">
        <v>902</v>
      </c>
      <c r="B903" s="5">
        <v>1030049</v>
      </c>
      <c r="C903" t="str">
        <f t="shared" si="5473"/>
        <v>Premier Bank - Rock Valley, IA</v>
      </c>
      <c r="D903" s="21" t="s">
        <v>1399</v>
      </c>
      <c r="E903" s="19" t="s">
        <v>3385</v>
      </c>
      <c r="F903" s="19" t="s">
        <v>3246</v>
      </c>
      <c r="G903" s="19"/>
    </row>
    <row r="904" spans="1:7" x14ac:dyDescent="0.25">
      <c r="A904">
        <v>903</v>
      </c>
      <c r="B904" s="5">
        <v>1984040</v>
      </c>
      <c r="C904" t="str">
        <f t="shared" si="5473"/>
        <v>Premier Bank - Dubuque, IA</v>
      </c>
      <c r="D904" s="21" t="s">
        <v>1399</v>
      </c>
      <c r="E904" s="19" t="s">
        <v>3250</v>
      </c>
      <c r="F904" s="19" t="s">
        <v>3246</v>
      </c>
      <c r="G904" s="19"/>
    </row>
    <row r="905" spans="1:7" x14ac:dyDescent="0.25">
      <c r="A905">
        <v>904</v>
      </c>
      <c r="B905" s="5">
        <v>1012214</v>
      </c>
      <c r="C905" t="str">
        <f t="shared" si="5473"/>
        <v>Primebank - Le Mars, IA</v>
      </c>
      <c r="D905" s="21" t="s">
        <v>1395</v>
      </c>
      <c r="E905" s="19" t="s">
        <v>3247</v>
      </c>
      <c r="F905" s="19" t="s">
        <v>3246</v>
      </c>
      <c r="G905" s="19"/>
    </row>
    <row r="906" spans="1:7" x14ac:dyDescent="0.25">
      <c r="A906">
        <v>905</v>
      </c>
      <c r="B906" s="5">
        <v>1981001</v>
      </c>
      <c r="C906" t="str">
        <f t="shared" si="5473"/>
        <v>Principal Bank - Des Moines, IA</v>
      </c>
      <c r="D906" s="21" t="s">
        <v>393</v>
      </c>
      <c r="E906" s="19" t="s">
        <v>3261</v>
      </c>
      <c r="F906" s="19" t="s">
        <v>3246</v>
      </c>
      <c r="G906" s="19"/>
    </row>
    <row r="907" spans="1:7" x14ac:dyDescent="0.25">
      <c r="A907">
        <v>906</v>
      </c>
      <c r="B907" s="5">
        <v>1024135</v>
      </c>
      <c r="C907" t="str">
        <f t="shared" si="5473"/>
        <v>Quad City Bank and Trust Company - Bettendorf, IA</v>
      </c>
      <c r="D907" s="21" t="s">
        <v>1134</v>
      </c>
      <c r="E907" s="19" t="s">
        <v>3391</v>
      </c>
      <c r="F907" s="19" t="s">
        <v>3246</v>
      </c>
      <c r="G907" s="19"/>
    </row>
    <row r="908" spans="1:7" x14ac:dyDescent="0.25">
      <c r="A908">
        <v>907</v>
      </c>
      <c r="B908" s="5">
        <v>1005404</v>
      </c>
      <c r="C908" t="str">
        <f t="shared" si="5473"/>
        <v>Raccoon Valley Bank - Perry, IA</v>
      </c>
      <c r="D908" s="21" t="s">
        <v>1885</v>
      </c>
      <c r="E908" s="19" t="s">
        <v>3110</v>
      </c>
      <c r="F908" s="19" t="s">
        <v>3246</v>
      </c>
      <c r="G908" s="19"/>
    </row>
    <row r="909" spans="1:7" x14ac:dyDescent="0.25">
      <c r="A909">
        <v>908</v>
      </c>
      <c r="B909" s="5">
        <v>1009729</v>
      </c>
      <c r="C909" t="str">
        <f t="shared" si="5473"/>
        <v>Reliance State Bank - Story City, IA</v>
      </c>
      <c r="D909" s="21" t="s">
        <v>2444</v>
      </c>
      <c r="E909" s="19" t="s">
        <v>3393</v>
      </c>
      <c r="F909" s="19" t="s">
        <v>3246</v>
      </c>
      <c r="G909" s="19"/>
    </row>
    <row r="910" spans="1:7" x14ac:dyDescent="0.25">
      <c r="A910">
        <v>909</v>
      </c>
      <c r="B910" s="5">
        <v>1014889</v>
      </c>
      <c r="C910" t="str">
        <f t="shared" si="5473"/>
        <v>Rolling Hills Bank &amp; Trust - Atlantic, IA</v>
      </c>
      <c r="D910" s="21" t="s">
        <v>2145</v>
      </c>
      <c r="E910" s="19" t="s">
        <v>3345</v>
      </c>
      <c r="F910" s="19" t="s">
        <v>3246</v>
      </c>
      <c r="G910" s="19"/>
    </row>
    <row r="911" spans="1:7" x14ac:dyDescent="0.25">
      <c r="A911">
        <v>910</v>
      </c>
      <c r="B911" s="5">
        <v>1011289</v>
      </c>
      <c r="C911" t="str">
        <f t="shared" si="5473"/>
        <v>Sanborn Savings Bank - Sanborn, IA</v>
      </c>
      <c r="D911" s="21" t="s">
        <v>770</v>
      </c>
      <c r="E911" s="19" t="s">
        <v>3394</v>
      </c>
      <c r="F911" s="19" t="s">
        <v>3246</v>
      </c>
      <c r="G911" s="19"/>
    </row>
    <row r="912" spans="1:7" x14ac:dyDescent="0.25">
      <c r="A912">
        <v>911</v>
      </c>
      <c r="B912" s="5">
        <v>1011188</v>
      </c>
      <c r="C912" t="str">
        <f t="shared" si="5473"/>
        <v>Savings Bank - Primghar, IA</v>
      </c>
      <c r="D912" s="21" t="s">
        <v>481</v>
      </c>
      <c r="E912" s="19" t="s">
        <v>3331</v>
      </c>
      <c r="F912" s="19" t="s">
        <v>3246</v>
      </c>
      <c r="G912" s="19"/>
    </row>
    <row r="913" spans="1:7" x14ac:dyDescent="0.25">
      <c r="A913">
        <v>912</v>
      </c>
      <c r="B913" s="5">
        <v>1011537</v>
      </c>
      <c r="C913" t="str">
        <f t="shared" si="5473"/>
        <v>Security Savings Bank - Gowrie, IA</v>
      </c>
      <c r="D913" s="21" t="s">
        <v>593</v>
      </c>
      <c r="E913" s="19" t="s">
        <v>3395</v>
      </c>
      <c r="F913" s="19" t="s">
        <v>3246</v>
      </c>
      <c r="G913" s="19"/>
    </row>
    <row r="914" spans="1:7" x14ac:dyDescent="0.25">
      <c r="A914">
        <v>913</v>
      </c>
      <c r="B914" s="5">
        <v>1009281</v>
      </c>
      <c r="C914" t="str">
        <f t="shared" si="5473"/>
        <v>Security State Bank - Sutherland, IA</v>
      </c>
      <c r="D914" s="21" t="s">
        <v>309</v>
      </c>
      <c r="E914" s="19" t="s">
        <v>3396</v>
      </c>
      <c r="F914" s="19" t="s">
        <v>3246</v>
      </c>
      <c r="G914" s="19"/>
    </row>
    <row r="915" spans="1:7" x14ac:dyDescent="0.25">
      <c r="A915">
        <v>914</v>
      </c>
      <c r="B915" s="5">
        <v>1010491</v>
      </c>
      <c r="C915" t="str">
        <f t="shared" si="5473"/>
        <v>Security State Bank - Radcliffe, IA</v>
      </c>
      <c r="D915" s="21" t="s">
        <v>309</v>
      </c>
      <c r="E915" s="19" t="s">
        <v>3397</v>
      </c>
      <c r="F915" s="19" t="s">
        <v>3246</v>
      </c>
      <c r="G915" s="19"/>
    </row>
    <row r="916" spans="1:7" x14ac:dyDescent="0.25">
      <c r="A916">
        <v>915</v>
      </c>
      <c r="B916" s="5">
        <v>1013253</v>
      </c>
      <c r="C916" t="str">
        <f t="shared" si="5473"/>
        <v>Security State Bank - Algona, IA</v>
      </c>
      <c r="D916" s="21" t="s">
        <v>309</v>
      </c>
      <c r="E916" s="19" t="s">
        <v>3316</v>
      </c>
      <c r="F916" s="19" t="s">
        <v>3246</v>
      </c>
      <c r="G916" s="19"/>
    </row>
    <row r="917" spans="1:7" x14ac:dyDescent="0.25">
      <c r="A917">
        <v>916</v>
      </c>
      <c r="B917" s="5">
        <v>1008542</v>
      </c>
      <c r="C917" t="str">
        <f t="shared" si="5473"/>
        <v>Security Trust &amp; Savings Bank - Storm Lake, IA</v>
      </c>
      <c r="D917" s="21" t="s">
        <v>2581</v>
      </c>
      <c r="E917" s="19" t="s">
        <v>3271</v>
      </c>
      <c r="F917" s="19" t="s">
        <v>3246</v>
      </c>
      <c r="G917" s="19"/>
    </row>
    <row r="918" spans="1:7" x14ac:dyDescent="0.25">
      <c r="A918">
        <v>917</v>
      </c>
      <c r="B918" s="5">
        <v>1010598</v>
      </c>
      <c r="C918" t="str">
        <f t="shared" si="5473"/>
        <v>Shelby County State Bank - Harlan, IA</v>
      </c>
      <c r="D918" s="21" t="s">
        <v>2153</v>
      </c>
      <c r="E918" s="19" t="s">
        <v>3399</v>
      </c>
      <c r="F918" s="19" t="s">
        <v>3246</v>
      </c>
      <c r="G918" s="19"/>
    </row>
    <row r="919" spans="1:7" x14ac:dyDescent="0.25">
      <c r="A919">
        <v>918</v>
      </c>
      <c r="B919" s="5">
        <v>1011329</v>
      </c>
      <c r="C919" t="str">
        <f t="shared" si="5473"/>
        <v>Sibley State Bank - Sibley, IA</v>
      </c>
      <c r="D919" s="21" t="s">
        <v>771</v>
      </c>
      <c r="E919" s="19" t="s">
        <v>3400</v>
      </c>
      <c r="F919" s="19" t="s">
        <v>3246</v>
      </c>
      <c r="G919" s="19"/>
    </row>
    <row r="920" spans="1:7" x14ac:dyDescent="0.25">
      <c r="A920">
        <v>919</v>
      </c>
      <c r="B920" s="5">
        <v>1009953</v>
      </c>
      <c r="C920" t="str">
        <f t="shared" si="5473"/>
        <v>Sloan State Bank - Sloan, IA</v>
      </c>
      <c r="D920" s="21" t="s">
        <v>285</v>
      </c>
      <c r="E920" s="19" t="s">
        <v>3401</v>
      </c>
      <c r="F920" s="19" t="s">
        <v>3246</v>
      </c>
      <c r="G920" s="19"/>
    </row>
    <row r="921" spans="1:7" x14ac:dyDescent="0.25">
      <c r="A921">
        <v>920</v>
      </c>
      <c r="B921" s="5">
        <v>1006373</v>
      </c>
      <c r="C921" t="str">
        <f t="shared" si="5473"/>
        <v>Solon State Bank - Solon, IA</v>
      </c>
      <c r="D921" s="21" t="s">
        <v>2713</v>
      </c>
      <c r="E921" s="19" t="s">
        <v>3402</v>
      </c>
      <c r="F921" s="19" t="s">
        <v>3246</v>
      </c>
      <c r="G921" s="19"/>
    </row>
    <row r="922" spans="1:7" x14ac:dyDescent="0.25">
      <c r="A922">
        <v>921</v>
      </c>
      <c r="B922" s="5">
        <v>1005085</v>
      </c>
      <c r="C922" t="str">
        <f t="shared" si="5473"/>
        <v>South Ottumwa Savings Bank - Ottumwa, IA</v>
      </c>
      <c r="D922" s="21" t="s">
        <v>1409</v>
      </c>
      <c r="E922" s="19" t="s">
        <v>3403</v>
      </c>
      <c r="F922" s="19" t="s">
        <v>3246</v>
      </c>
      <c r="G922" s="19"/>
    </row>
    <row r="923" spans="1:7" x14ac:dyDescent="0.25">
      <c r="A923">
        <v>922</v>
      </c>
      <c r="B923" s="5">
        <v>1010674</v>
      </c>
      <c r="C923" t="str">
        <f t="shared" si="5473"/>
        <v>South Story Bank &amp; Trust - Slater, IA</v>
      </c>
      <c r="D923" s="21" t="s">
        <v>2445</v>
      </c>
      <c r="E923" s="19" t="s">
        <v>9121</v>
      </c>
      <c r="F923" s="19" t="s">
        <v>3246</v>
      </c>
      <c r="G923" s="19"/>
    </row>
    <row r="924" spans="1:7" x14ac:dyDescent="0.25">
      <c r="A924">
        <v>923</v>
      </c>
      <c r="B924" s="5">
        <v>1005563</v>
      </c>
      <c r="C924" t="str">
        <f t="shared" si="5473"/>
        <v>St. Ansgar State Bank - Saint Ansgar, IA</v>
      </c>
      <c r="D924" s="21" t="s">
        <v>2575</v>
      </c>
      <c r="E924" s="19" t="s">
        <v>3404</v>
      </c>
      <c r="F924" s="19" t="s">
        <v>3246</v>
      </c>
      <c r="G924" s="19"/>
    </row>
    <row r="925" spans="1:7" x14ac:dyDescent="0.25">
      <c r="A925">
        <v>924</v>
      </c>
      <c r="B925" s="5">
        <v>1011960</v>
      </c>
      <c r="C925" t="str">
        <f t="shared" si="5473"/>
        <v>State Bank - Spencer, IA</v>
      </c>
      <c r="D925" s="21" t="s">
        <v>772</v>
      </c>
      <c r="E925" s="19" t="s">
        <v>3293</v>
      </c>
      <c r="F925" s="19" t="s">
        <v>3246</v>
      </c>
      <c r="G925" s="19"/>
    </row>
    <row r="926" spans="1:7" x14ac:dyDescent="0.25">
      <c r="A926">
        <v>925</v>
      </c>
      <c r="B926" s="5">
        <v>1006902</v>
      </c>
      <c r="C926" t="str">
        <f t="shared" si="5473"/>
        <v>State Bank &amp; Trust Co. - Nevada, IA</v>
      </c>
      <c r="D926" s="21" t="s">
        <v>9475</v>
      </c>
      <c r="E926" s="19" t="s">
        <v>3287</v>
      </c>
      <c r="F926" s="19" t="s">
        <v>3246</v>
      </c>
      <c r="G926" s="19"/>
    </row>
    <row r="927" spans="1:7" x14ac:dyDescent="0.25">
      <c r="A927">
        <v>926</v>
      </c>
      <c r="B927" s="5">
        <v>1010566</v>
      </c>
      <c r="C927" t="str">
        <f t="shared" si="5473"/>
        <v>State Bank of Schaller - Schaller, IA</v>
      </c>
      <c r="D927" s="21" t="s">
        <v>1011</v>
      </c>
      <c r="E927" s="19" t="s">
        <v>3406</v>
      </c>
      <c r="F927" s="19" t="s">
        <v>3246</v>
      </c>
      <c r="G927" s="19"/>
    </row>
    <row r="928" spans="1:7" x14ac:dyDescent="0.25">
      <c r="A928">
        <v>927</v>
      </c>
      <c r="B928" s="5">
        <v>1013944</v>
      </c>
      <c r="C928" t="str">
        <f t="shared" si="5473"/>
        <v>State Central Bank - Bonaparte, IA</v>
      </c>
      <c r="D928" s="21" t="s">
        <v>929</v>
      </c>
      <c r="E928" s="19" t="s">
        <v>3408</v>
      </c>
      <c r="F928" s="19" t="s">
        <v>3246</v>
      </c>
      <c r="G928" s="19"/>
    </row>
    <row r="929" spans="1:7" x14ac:dyDescent="0.25">
      <c r="A929">
        <v>928</v>
      </c>
      <c r="B929" s="5">
        <v>1007622</v>
      </c>
      <c r="C929" t="str">
        <f t="shared" si="5473"/>
        <v>State Savings Bank - Rake, IA</v>
      </c>
      <c r="D929" s="21" t="s">
        <v>776</v>
      </c>
      <c r="E929" s="19" t="s">
        <v>3409</v>
      </c>
      <c r="F929" s="19" t="s">
        <v>3246</v>
      </c>
      <c r="G929" s="19"/>
    </row>
    <row r="930" spans="1:7" x14ac:dyDescent="0.25">
      <c r="A930">
        <v>929</v>
      </c>
      <c r="B930" s="5">
        <v>1013383</v>
      </c>
      <c r="C930" t="str">
        <f t="shared" si="5473"/>
        <v>State Savings Bank - West Des Moines, IA</v>
      </c>
      <c r="D930" s="21" t="s">
        <v>776</v>
      </c>
      <c r="E930" s="19" t="s">
        <v>3258</v>
      </c>
      <c r="F930" s="19" t="s">
        <v>3246</v>
      </c>
      <c r="G930" s="19"/>
    </row>
    <row r="931" spans="1:7" x14ac:dyDescent="0.25">
      <c r="A931">
        <v>930</v>
      </c>
      <c r="B931" s="5">
        <v>1013760</v>
      </c>
      <c r="C931" t="str">
        <f t="shared" si="5473"/>
        <v>State Savings Bank - Bedford, IA</v>
      </c>
      <c r="D931" s="21" t="s">
        <v>776</v>
      </c>
      <c r="E931" s="19" t="s">
        <v>3676</v>
      </c>
      <c r="F931" s="19" t="s">
        <v>3246</v>
      </c>
      <c r="G931" s="19"/>
    </row>
    <row r="932" spans="1:7" x14ac:dyDescent="0.25">
      <c r="A932">
        <v>931</v>
      </c>
      <c r="B932" s="5">
        <v>1006285</v>
      </c>
      <c r="C932" t="str">
        <f t="shared" si="5473"/>
        <v>Success Bank - Bloomfield, IA</v>
      </c>
      <c r="D932" s="21" t="s">
        <v>2580</v>
      </c>
      <c r="E932" s="19" t="s">
        <v>3410</v>
      </c>
      <c r="F932" s="19" t="s">
        <v>3246</v>
      </c>
      <c r="G932" s="19"/>
    </row>
    <row r="933" spans="1:7" x14ac:dyDescent="0.25">
      <c r="A933">
        <v>932</v>
      </c>
      <c r="B933" s="5">
        <v>1008574</v>
      </c>
      <c r="C933" t="str">
        <f t="shared" si="5473"/>
        <v>Templeton Savings Bank - Templeton, IA</v>
      </c>
      <c r="D933" s="21" t="s">
        <v>2582</v>
      </c>
      <c r="E933" s="19" t="s">
        <v>3411</v>
      </c>
      <c r="F933" s="19" t="s">
        <v>3246</v>
      </c>
      <c r="G933" s="19"/>
    </row>
    <row r="934" spans="1:7" x14ac:dyDescent="0.25">
      <c r="A934">
        <v>933</v>
      </c>
      <c r="B934" s="5">
        <v>1013533</v>
      </c>
      <c r="C934" t="str">
        <f t="shared" si="5473"/>
        <v>The Clinton National Bank - Clinton, IA</v>
      </c>
      <c r="D934" s="21" t="s">
        <v>9476</v>
      </c>
      <c r="E934" s="19" t="s">
        <v>3279</v>
      </c>
      <c r="F934" s="19" t="s">
        <v>3246</v>
      </c>
      <c r="G934" s="19"/>
    </row>
    <row r="935" spans="1:7" x14ac:dyDescent="0.25">
      <c r="A935">
        <v>934</v>
      </c>
      <c r="B935" s="5">
        <v>1008523</v>
      </c>
      <c r="C935" t="str">
        <f t="shared" si="5473"/>
        <v>The Exchange State Bank - Springville, IA</v>
      </c>
      <c r="D935" s="21" t="s">
        <v>9477</v>
      </c>
      <c r="E935" s="19" t="s">
        <v>3304</v>
      </c>
      <c r="F935" s="19" t="s">
        <v>3246</v>
      </c>
      <c r="G935" s="19"/>
    </row>
    <row r="936" spans="1:7" x14ac:dyDescent="0.25">
      <c r="A936">
        <v>935</v>
      </c>
      <c r="B936" s="5">
        <v>1014078</v>
      </c>
      <c r="C936" t="str">
        <f t="shared" si="5473"/>
        <v>The First National Bank of Manning - Manning, IA</v>
      </c>
      <c r="D936" s="21" t="s">
        <v>9478</v>
      </c>
      <c r="E936" s="19" t="s">
        <v>3330</v>
      </c>
      <c r="F936" s="19" t="s">
        <v>3246</v>
      </c>
      <c r="G936" s="19"/>
    </row>
    <row r="937" spans="1:7" x14ac:dyDescent="0.25">
      <c r="A937">
        <v>936</v>
      </c>
      <c r="B937" s="5">
        <v>1008302</v>
      </c>
      <c r="C937" t="str">
        <f t="shared" si="5473"/>
        <v>The First National Bank of Primghar - Primghar, IA</v>
      </c>
      <c r="D937" s="21" t="s">
        <v>9479</v>
      </c>
      <c r="E937" s="19" t="s">
        <v>3331</v>
      </c>
      <c r="F937" s="19" t="s">
        <v>3246</v>
      </c>
      <c r="G937" s="19"/>
    </row>
    <row r="938" spans="1:7" x14ac:dyDescent="0.25">
      <c r="A938">
        <v>937</v>
      </c>
      <c r="B938" s="5">
        <v>1004921</v>
      </c>
      <c r="C938" t="str">
        <f t="shared" si="5473"/>
        <v>The Home Trust &amp; Savings Bank - Osage, IA</v>
      </c>
      <c r="D938" s="21" t="s">
        <v>9480</v>
      </c>
      <c r="E938" s="19" t="s">
        <v>3359</v>
      </c>
      <c r="F938" s="19" t="s">
        <v>3246</v>
      </c>
      <c r="G938" s="19"/>
    </row>
    <row r="939" spans="1:7" x14ac:dyDescent="0.25">
      <c r="A939">
        <v>938</v>
      </c>
      <c r="B939" s="5">
        <v>1007630</v>
      </c>
      <c r="C939" t="str">
        <f t="shared" si="5473"/>
        <v>The Readlyn Savings Bank - Readlyn, IA</v>
      </c>
      <c r="D939" s="21" t="s">
        <v>9481</v>
      </c>
      <c r="E939" s="19" t="s">
        <v>3392</v>
      </c>
      <c r="F939" s="19" t="s">
        <v>3246</v>
      </c>
      <c r="G939" s="19"/>
    </row>
    <row r="940" spans="1:7" x14ac:dyDescent="0.25">
      <c r="A940">
        <v>939</v>
      </c>
      <c r="B940" s="5">
        <v>1009196</v>
      </c>
      <c r="C940" t="str">
        <f t="shared" si="5473"/>
        <v>The Security National Bank of Sioux City, Iowa - Sioux City, IA</v>
      </c>
      <c r="D940" s="21" t="s">
        <v>10062</v>
      </c>
      <c r="E940" s="19" t="s">
        <v>3370</v>
      </c>
      <c r="F940" s="19" t="s">
        <v>3246</v>
      </c>
      <c r="G940" s="19"/>
    </row>
    <row r="941" spans="1:7" x14ac:dyDescent="0.25">
      <c r="A941">
        <v>940</v>
      </c>
      <c r="B941" s="5">
        <v>1010757</v>
      </c>
      <c r="C941" t="str">
        <f t="shared" si="5473"/>
        <v>The State Bank - Spirit Lake, IA</v>
      </c>
      <c r="D941" s="21" t="s">
        <v>9434</v>
      </c>
      <c r="E941" s="19" t="s">
        <v>3259</v>
      </c>
      <c r="F941" s="19" t="s">
        <v>3246</v>
      </c>
      <c r="G941" s="19"/>
    </row>
    <row r="942" spans="1:7" x14ac:dyDescent="0.25">
      <c r="A942">
        <v>941</v>
      </c>
      <c r="B942" s="5">
        <v>1010053</v>
      </c>
      <c r="C942" t="str">
        <f t="shared" si="5473"/>
        <v>The State Bank of Toledo - Toledo, IA</v>
      </c>
      <c r="D942" s="21" t="s">
        <v>9482</v>
      </c>
      <c r="E942" s="19" t="s">
        <v>3407</v>
      </c>
      <c r="F942" s="19" t="s">
        <v>3246</v>
      </c>
      <c r="G942" s="19"/>
    </row>
    <row r="943" spans="1:7" x14ac:dyDescent="0.25">
      <c r="A943">
        <v>942</v>
      </c>
      <c r="B943" s="5">
        <v>1009397</v>
      </c>
      <c r="C943" t="str">
        <f t="shared" si="5473"/>
        <v>The Watkins Savings Bank - Watkins, IA</v>
      </c>
      <c r="D943" s="21" t="s">
        <v>9483</v>
      </c>
      <c r="E943" s="19" t="s">
        <v>3417</v>
      </c>
      <c r="F943" s="19" t="s">
        <v>3246</v>
      </c>
      <c r="G943" s="19"/>
    </row>
    <row r="944" spans="1:7" x14ac:dyDescent="0.25">
      <c r="A944">
        <v>943</v>
      </c>
      <c r="B944" s="5">
        <v>1009050</v>
      </c>
      <c r="C944" t="str">
        <f t="shared" si="5473"/>
        <v>Tri-Valley Bank - Randolph, IA</v>
      </c>
      <c r="D944" s="21" t="s">
        <v>778</v>
      </c>
      <c r="E944" s="19" t="s">
        <v>3413</v>
      </c>
      <c r="F944" s="19" t="s">
        <v>3246</v>
      </c>
      <c r="G944" s="19"/>
    </row>
    <row r="945" spans="1:7" x14ac:dyDescent="0.25">
      <c r="A945">
        <v>944</v>
      </c>
      <c r="B945" s="5">
        <v>1014637</v>
      </c>
      <c r="C945" t="str">
        <f t="shared" si="5473"/>
        <v>TruBank - Indianola, IA</v>
      </c>
      <c r="D945" s="21" t="s">
        <v>1883</v>
      </c>
      <c r="E945" s="19" t="s">
        <v>3388</v>
      </c>
      <c r="F945" s="19" t="s">
        <v>3246</v>
      </c>
      <c r="G945" s="19"/>
    </row>
    <row r="946" spans="1:7" x14ac:dyDescent="0.25">
      <c r="A946">
        <v>945</v>
      </c>
      <c r="B946" s="5">
        <v>1010781</v>
      </c>
      <c r="C946" t="str">
        <f t="shared" si="5473"/>
        <v>TS Bank - Treynor, IA</v>
      </c>
      <c r="D946" s="21" t="s">
        <v>9311</v>
      </c>
      <c r="E946" s="19" t="s">
        <v>3412</v>
      </c>
      <c r="F946" s="19" t="s">
        <v>3246</v>
      </c>
      <c r="G946" s="19"/>
    </row>
    <row r="947" spans="1:7" x14ac:dyDescent="0.25">
      <c r="A947">
        <v>946</v>
      </c>
      <c r="B947" s="5">
        <v>1013251</v>
      </c>
      <c r="C947" t="str">
        <f t="shared" si="5473"/>
        <v>Twin Cedars Bank - Bussey, IA</v>
      </c>
      <c r="D947" s="21" t="s">
        <v>10275</v>
      </c>
      <c r="E947" s="19" t="s">
        <v>3405</v>
      </c>
      <c r="F947" s="19" t="s">
        <v>3246</v>
      </c>
      <c r="G947" s="19"/>
    </row>
    <row r="948" spans="1:7" x14ac:dyDescent="0.25">
      <c r="A948">
        <v>947</v>
      </c>
      <c r="B948" s="5">
        <v>4098170</v>
      </c>
      <c r="C948" t="str">
        <f t="shared" si="5473"/>
        <v>Two Rivers Bank &amp; Trust - Burlington, IA</v>
      </c>
      <c r="D948" s="21" t="s">
        <v>1401</v>
      </c>
      <c r="E948" s="19" t="s">
        <v>3015</v>
      </c>
      <c r="F948" s="19" t="s">
        <v>3246</v>
      </c>
      <c r="G948" s="19"/>
    </row>
    <row r="949" spans="1:7" x14ac:dyDescent="0.25">
      <c r="A949">
        <v>948</v>
      </c>
      <c r="B949" s="5">
        <v>1005934</v>
      </c>
      <c r="C949" t="str">
        <f t="shared" si="5473"/>
        <v>Union State Bank - Winterset, IA</v>
      </c>
      <c r="D949" s="21" t="s">
        <v>774</v>
      </c>
      <c r="E949" s="19" t="s">
        <v>3309</v>
      </c>
      <c r="F949" s="19" t="s">
        <v>3246</v>
      </c>
      <c r="G949" s="19"/>
    </row>
    <row r="950" spans="1:7" x14ac:dyDescent="0.25">
      <c r="A950">
        <v>949</v>
      </c>
      <c r="B950" s="5">
        <v>1013202</v>
      </c>
      <c r="C950" t="str">
        <f t="shared" si="5473"/>
        <v>Union State Bank - Greenfield, IA</v>
      </c>
      <c r="D950" s="21" t="s">
        <v>774</v>
      </c>
      <c r="E950" s="19" t="s">
        <v>3414</v>
      </c>
      <c r="F950" s="19" t="s">
        <v>3246</v>
      </c>
      <c r="G950" s="19"/>
    </row>
    <row r="951" spans="1:7" x14ac:dyDescent="0.25">
      <c r="A951">
        <v>950</v>
      </c>
      <c r="B951" s="5">
        <v>4074089</v>
      </c>
      <c r="C951" t="str">
        <f t="shared" si="5473"/>
        <v>United Bank &amp; Trust Co. - Marshalltown, IA</v>
      </c>
      <c r="D951" s="21" t="s">
        <v>10210</v>
      </c>
      <c r="E951" s="19" t="s">
        <v>3280</v>
      </c>
      <c r="F951" s="19" t="s">
        <v>3246</v>
      </c>
      <c r="G951" s="19"/>
    </row>
    <row r="952" spans="1:7" x14ac:dyDescent="0.25">
      <c r="A952">
        <v>951</v>
      </c>
      <c r="B952" s="5">
        <v>1005583</v>
      </c>
      <c r="C952" t="str">
        <f t="shared" si="5473"/>
        <v>United Bank and Trust Company - Hampton, IA</v>
      </c>
      <c r="D952" s="21" t="s">
        <v>2157</v>
      </c>
      <c r="E952" s="19" t="s">
        <v>3324</v>
      </c>
      <c r="F952" s="19" t="s">
        <v>3246</v>
      </c>
      <c r="G952" s="19"/>
    </row>
    <row r="953" spans="1:7" x14ac:dyDescent="0.25">
      <c r="A953">
        <v>952</v>
      </c>
      <c r="B953" s="5">
        <v>1013092</v>
      </c>
      <c r="C953" t="str">
        <f t="shared" si="5473"/>
        <v>United Bank of Iowa - Ida Grove, IA</v>
      </c>
      <c r="D953" s="21" t="s">
        <v>1133</v>
      </c>
      <c r="E953" s="19" t="s">
        <v>3339</v>
      </c>
      <c r="F953" s="19" t="s">
        <v>3246</v>
      </c>
      <c r="G953" s="19"/>
    </row>
    <row r="954" spans="1:7" x14ac:dyDescent="0.25">
      <c r="A954">
        <v>953</v>
      </c>
      <c r="B954" s="5">
        <v>1014925</v>
      </c>
      <c r="C954" t="str">
        <f t="shared" si="5473"/>
        <v>United Community Bank - Milford, IA</v>
      </c>
      <c r="D954" s="21" t="s">
        <v>151</v>
      </c>
      <c r="E954" s="19" t="s">
        <v>3074</v>
      </c>
      <c r="F954" s="19" t="s">
        <v>3246</v>
      </c>
      <c r="G954" s="19"/>
    </row>
    <row r="955" spans="1:7" x14ac:dyDescent="0.25">
      <c r="A955">
        <v>954</v>
      </c>
      <c r="B955" s="5">
        <v>1007397</v>
      </c>
      <c r="C955" t="str">
        <f t="shared" si="5473"/>
        <v>VisionBank of Iowa - Ames, IA</v>
      </c>
      <c r="D955" s="21" t="s">
        <v>1407</v>
      </c>
      <c r="E955" s="19" t="s">
        <v>3332</v>
      </c>
      <c r="F955" s="19" t="s">
        <v>3246</v>
      </c>
      <c r="G955" s="19"/>
    </row>
    <row r="956" spans="1:7" x14ac:dyDescent="0.25">
      <c r="A956">
        <v>955</v>
      </c>
      <c r="B956" s="5">
        <v>1009367</v>
      </c>
      <c r="C956" t="str">
        <f t="shared" si="5473"/>
        <v>Washington State Bank - Washington, IA</v>
      </c>
      <c r="D956" s="21" t="s">
        <v>299</v>
      </c>
      <c r="E956" s="19" t="s">
        <v>3085</v>
      </c>
      <c r="F956" s="19" t="s">
        <v>3246</v>
      </c>
      <c r="G956" s="19"/>
    </row>
    <row r="957" spans="1:7" x14ac:dyDescent="0.25">
      <c r="A957">
        <v>956</v>
      </c>
      <c r="B957" s="5">
        <v>1009388</v>
      </c>
      <c r="C957" t="str">
        <f t="shared" si="5473"/>
        <v>Waukon State Bank - Waukon, IA</v>
      </c>
      <c r="D957" s="21" t="s">
        <v>2155</v>
      </c>
      <c r="E957" s="19" t="s">
        <v>3307</v>
      </c>
      <c r="F957" s="19" t="s">
        <v>3246</v>
      </c>
      <c r="G957" s="19"/>
    </row>
    <row r="958" spans="1:7" x14ac:dyDescent="0.25">
      <c r="A958">
        <v>957</v>
      </c>
      <c r="B958" s="5">
        <v>1000938</v>
      </c>
      <c r="C958" t="str">
        <f t="shared" si="5473"/>
        <v>WCF Financial Bank - Webster City, IA</v>
      </c>
      <c r="D958" s="21" t="s">
        <v>579</v>
      </c>
      <c r="E958" s="19" t="s">
        <v>3336</v>
      </c>
      <c r="F958" s="19" t="s">
        <v>3246</v>
      </c>
      <c r="G958" s="19"/>
    </row>
    <row r="959" spans="1:7" x14ac:dyDescent="0.25">
      <c r="A959">
        <v>958</v>
      </c>
      <c r="B959" s="5">
        <v>1005830</v>
      </c>
      <c r="C959" t="str">
        <f t="shared" si="5473"/>
        <v>West Bank - West Des Moines, IA</v>
      </c>
      <c r="D959" s="21" t="s">
        <v>1129</v>
      </c>
      <c r="E959" s="19" t="s">
        <v>3258</v>
      </c>
      <c r="F959" s="19" t="s">
        <v>3246</v>
      </c>
      <c r="G959" s="19"/>
    </row>
    <row r="960" spans="1:7" x14ac:dyDescent="0.25">
      <c r="A960">
        <v>959</v>
      </c>
      <c r="B960" s="5">
        <v>1005802</v>
      </c>
      <c r="C960" t="str">
        <f t="shared" si="5473"/>
        <v>West Iowa Bank - West Bend, IA</v>
      </c>
      <c r="D960" s="21" t="s">
        <v>2158</v>
      </c>
      <c r="E960" s="19" t="s">
        <v>3419</v>
      </c>
      <c r="F960" s="19" t="s">
        <v>3246</v>
      </c>
      <c r="G960" s="19"/>
    </row>
    <row r="961" spans="1:7" x14ac:dyDescent="0.25">
      <c r="A961">
        <v>960</v>
      </c>
      <c r="B961" s="5">
        <v>1015940</v>
      </c>
      <c r="C961" t="str">
        <f t="shared" si="5473"/>
        <v>Westside State Bank - Westside, IA</v>
      </c>
      <c r="D961" s="21" t="s">
        <v>2142</v>
      </c>
      <c r="E961" s="19" t="s">
        <v>3420</v>
      </c>
      <c r="F961" s="19" t="s">
        <v>3246</v>
      </c>
      <c r="G961" s="19"/>
    </row>
    <row r="962" spans="1:7" x14ac:dyDescent="0.25">
      <c r="A962">
        <v>961</v>
      </c>
      <c r="B962" s="5">
        <v>1008492</v>
      </c>
      <c r="C962" t="str">
        <f t="shared" ref="C962:C1025" si="5474">D962&amp;" - "&amp;E962&amp;", "&amp;F962</f>
        <v>White State Bank - South English, IA</v>
      </c>
      <c r="D962" s="21" t="s">
        <v>1012</v>
      </c>
      <c r="E962" s="19" t="s">
        <v>3421</v>
      </c>
      <c r="F962" s="19" t="s">
        <v>3246</v>
      </c>
      <c r="G962" s="19"/>
    </row>
    <row r="963" spans="1:7" x14ac:dyDescent="0.25">
      <c r="A963">
        <v>962</v>
      </c>
      <c r="B963" s="5">
        <v>4056649</v>
      </c>
      <c r="C963" t="str">
        <f t="shared" si="5474"/>
        <v>bankcda - Coeur d'Alene, ID</v>
      </c>
      <c r="D963" s="21" t="s">
        <v>1890</v>
      </c>
      <c r="E963" s="19" t="s">
        <v>3424</v>
      </c>
      <c r="F963" s="19" t="s">
        <v>3423</v>
      </c>
      <c r="G963" s="19"/>
    </row>
    <row r="964" spans="1:7" x14ac:dyDescent="0.25">
      <c r="A964">
        <v>963</v>
      </c>
      <c r="B964" s="5">
        <v>1010689</v>
      </c>
      <c r="C964" t="str">
        <f t="shared" si="5474"/>
        <v>D.L. Evans Bank - Burley, ID</v>
      </c>
      <c r="D964" s="21" t="s">
        <v>1136</v>
      </c>
      <c r="E964" s="19" t="s">
        <v>3425</v>
      </c>
      <c r="F964" s="19" t="s">
        <v>3423</v>
      </c>
      <c r="G964" s="19"/>
    </row>
    <row r="965" spans="1:7" x14ac:dyDescent="0.25">
      <c r="A965">
        <v>964</v>
      </c>
      <c r="B965" s="5">
        <v>1007873</v>
      </c>
      <c r="C965" t="str">
        <f t="shared" si="5474"/>
        <v>Farmers Bank - Buhl, ID</v>
      </c>
      <c r="D965" s="21" t="s">
        <v>766</v>
      </c>
      <c r="E965" s="19" t="s">
        <v>3426</v>
      </c>
      <c r="F965" s="19" t="s">
        <v>3423</v>
      </c>
      <c r="G965" s="19"/>
    </row>
    <row r="966" spans="1:7" x14ac:dyDescent="0.25">
      <c r="A966">
        <v>965</v>
      </c>
      <c r="B966" s="5">
        <v>1000843</v>
      </c>
      <c r="C966" t="str">
        <f t="shared" si="5474"/>
        <v>First Federal Savings Bank of Twin Falls - Twin Falls, ID</v>
      </c>
      <c r="D966" s="21" t="s">
        <v>10133</v>
      </c>
      <c r="E966" s="19" t="s">
        <v>3427</v>
      </c>
      <c r="F966" s="19" t="s">
        <v>3423</v>
      </c>
      <c r="G966" s="19"/>
    </row>
    <row r="967" spans="1:7" x14ac:dyDescent="0.25">
      <c r="A967">
        <v>966</v>
      </c>
      <c r="B967" s="5">
        <v>29212330</v>
      </c>
      <c r="C967" t="str">
        <f t="shared" si="5474"/>
        <v>Idaho First Bank - McCall, ID</v>
      </c>
      <c r="D967" s="21" t="s">
        <v>2162</v>
      </c>
      <c r="E967" s="19" t="s">
        <v>3428</v>
      </c>
      <c r="F967" s="19" t="s">
        <v>3423</v>
      </c>
      <c r="G967" s="19"/>
    </row>
    <row r="968" spans="1:7" x14ac:dyDescent="0.25">
      <c r="A968">
        <v>967</v>
      </c>
      <c r="B968" s="5">
        <v>4072608</v>
      </c>
      <c r="C968" t="str">
        <f t="shared" si="5474"/>
        <v>Idaho Trust Bank - Boise, ID</v>
      </c>
      <c r="D968" s="21" t="s">
        <v>287</v>
      </c>
      <c r="E968" s="19" t="s">
        <v>3429</v>
      </c>
      <c r="F968" s="19" t="s">
        <v>3423</v>
      </c>
      <c r="G968" s="19"/>
    </row>
    <row r="969" spans="1:7" x14ac:dyDescent="0.25">
      <c r="A969">
        <v>968</v>
      </c>
      <c r="B969" s="5">
        <v>1009312</v>
      </c>
      <c r="C969" t="str">
        <f t="shared" si="5474"/>
        <v>Ireland Bank - Malad City, ID</v>
      </c>
      <c r="D969" s="21" t="s">
        <v>2161</v>
      </c>
      <c r="E969" s="19" t="s">
        <v>3430</v>
      </c>
      <c r="F969" s="19" t="s">
        <v>3423</v>
      </c>
      <c r="G969" s="19"/>
    </row>
    <row r="970" spans="1:7" x14ac:dyDescent="0.25">
      <c r="A970">
        <v>969</v>
      </c>
      <c r="B970" s="5">
        <v>4167795</v>
      </c>
      <c r="C970" t="str">
        <f t="shared" si="5474"/>
        <v>Northwest Bank - Boise, ID</v>
      </c>
      <c r="D970" s="21" t="s">
        <v>438</v>
      </c>
      <c r="E970" s="19" t="s">
        <v>3429</v>
      </c>
      <c r="F970" s="19" t="s">
        <v>3423</v>
      </c>
      <c r="G970" s="19"/>
    </row>
    <row r="971" spans="1:7" x14ac:dyDescent="0.25">
      <c r="A971">
        <v>970</v>
      </c>
      <c r="B971" s="5">
        <v>1008080</v>
      </c>
      <c r="C971" t="str">
        <f t="shared" si="5474"/>
        <v>The Bank of Commerce - Ammon, ID</v>
      </c>
      <c r="D971" s="21" t="s">
        <v>9484</v>
      </c>
      <c r="E971" s="19" t="s">
        <v>3422</v>
      </c>
      <c r="F971" s="19" t="s">
        <v>3423</v>
      </c>
      <c r="G971" s="19"/>
    </row>
    <row r="972" spans="1:7" x14ac:dyDescent="0.25">
      <c r="A972">
        <v>971</v>
      </c>
      <c r="B972" s="5">
        <v>1009308</v>
      </c>
      <c r="C972" t="str">
        <f t="shared" si="5474"/>
        <v>Twin River Bank - Lewiston, ID</v>
      </c>
      <c r="D972" s="21" t="s">
        <v>1889</v>
      </c>
      <c r="E972" s="19" t="s">
        <v>3431</v>
      </c>
      <c r="F972" s="19" t="s">
        <v>3423</v>
      </c>
      <c r="G972" s="19"/>
    </row>
    <row r="973" spans="1:7" x14ac:dyDescent="0.25">
      <c r="A973">
        <v>972</v>
      </c>
      <c r="B973" s="5">
        <v>1011521</v>
      </c>
      <c r="C973" t="str">
        <f t="shared" si="5474"/>
        <v>1NB Bank - Carlyle, IL</v>
      </c>
      <c r="D973" s="21" t="s">
        <v>10558</v>
      </c>
      <c r="E973" s="19" t="s">
        <v>3538</v>
      </c>
      <c r="F973" s="19" t="s">
        <v>3433</v>
      </c>
      <c r="G973" s="19"/>
    </row>
    <row r="974" spans="1:7" x14ac:dyDescent="0.25">
      <c r="A974">
        <v>973</v>
      </c>
      <c r="B974" s="5">
        <v>1008241</v>
      </c>
      <c r="C974" t="str">
        <f t="shared" si="5474"/>
        <v>1st Community Bank - Sherrard, IL</v>
      </c>
      <c r="D974" s="21" t="s">
        <v>296</v>
      </c>
      <c r="E974" s="19" t="s">
        <v>3432</v>
      </c>
      <c r="F974" s="19" t="s">
        <v>3433</v>
      </c>
      <c r="G974" s="19"/>
    </row>
    <row r="975" spans="1:7" x14ac:dyDescent="0.25">
      <c r="A975">
        <v>974</v>
      </c>
      <c r="B975" s="5">
        <v>1032525</v>
      </c>
      <c r="C975" t="str">
        <f t="shared" si="5474"/>
        <v>1st Equity Bank - Skokie, IL</v>
      </c>
      <c r="D975" s="21" t="s">
        <v>288</v>
      </c>
      <c r="E975" s="19" t="s">
        <v>3434</v>
      </c>
      <c r="F975" s="19" t="s">
        <v>3433</v>
      </c>
      <c r="G975" s="19"/>
    </row>
    <row r="976" spans="1:7" x14ac:dyDescent="0.25">
      <c r="A976">
        <v>975</v>
      </c>
      <c r="B976" s="5">
        <v>1000940</v>
      </c>
      <c r="C976" t="str">
        <f t="shared" si="5474"/>
        <v>Albany Bank &amp; Trust Co., National Association - Chicago, IL</v>
      </c>
      <c r="D976" s="21" t="s">
        <v>9485</v>
      </c>
      <c r="E976" s="19" t="s">
        <v>3436</v>
      </c>
      <c r="F976" s="19" t="s">
        <v>3433</v>
      </c>
      <c r="G976" s="19"/>
    </row>
    <row r="977" spans="1:7" x14ac:dyDescent="0.25">
      <c r="A977">
        <v>976</v>
      </c>
      <c r="B977" s="5">
        <v>1015367</v>
      </c>
      <c r="C977" t="str">
        <f t="shared" si="5474"/>
        <v>Alliance Community Bank - Petersburg, IL</v>
      </c>
      <c r="D977" s="21" t="s">
        <v>5648</v>
      </c>
      <c r="E977" s="19" t="s">
        <v>3613</v>
      </c>
      <c r="F977" s="19" t="s">
        <v>3433</v>
      </c>
      <c r="G977" s="19"/>
    </row>
    <row r="978" spans="1:7" x14ac:dyDescent="0.25">
      <c r="A978">
        <v>977</v>
      </c>
      <c r="B978" s="5">
        <v>1008955</v>
      </c>
      <c r="C978" t="str">
        <f t="shared" si="5474"/>
        <v>Amalgamated Bank of Chicago - Chicago, IL</v>
      </c>
      <c r="D978" s="21" t="s">
        <v>1439</v>
      </c>
      <c r="E978" s="19" t="s">
        <v>3436</v>
      </c>
      <c r="F978" s="19" t="s">
        <v>3433</v>
      </c>
      <c r="G978" s="19"/>
    </row>
    <row r="979" spans="1:7" x14ac:dyDescent="0.25">
      <c r="A979">
        <v>978</v>
      </c>
      <c r="B979" s="5">
        <v>1014560</v>
      </c>
      <c r="C979" t="str">
        <f t="shared" si="5474"/>
        <v>American Commercial Bank &amp; Trust, National Association - Ottawa, IL</v>
      </c>
      <c r="D979" s="21" t="s">
        <v>10134</v>
      </c>
      <c r="E979" s="19" t="s">
        <v>3533</v>
      </c>
      <c r="F979" s="19" t="s">
        <v>3433</v>
      </c>
      <c r="G979" s="19"/>
    </row>
    <row r="980" spans="1:7" x14ac:dyDescent="0.25">
      <c r="A980">
        <v>979</v>
      </c>
      <c r="B980" s="5">
        <v>4053264</v>
      </c>
      <c r="C980" t="str">
        <f t="shared" si="5474"/>
        <v>American Community Bank &amp; Trust - Woodstock, IL</v>
      </c>
      <c r="D980" s="21" t="s">
        <v>1419</v>
      </c>
      <c r="E980" s="19" t="s">
        <v>3439</v>
      </c>
      <c r="F980" s="19" t="s">
        <v>3433</v>
      </c>
      <c r="G980" s="19"/>
    </row>
    <row r="981" spans="1:7" x14ac:dyDescent="0.25">
      <c r="A981">
        <v>980</v>
      </c>
      <c r="B981" s="5">
        <v>4086883</v>
      </c>
      <c r="C981" t="str">
        <f t="shared" si="5474"/>
        <v>American Eagle Bank - South Elgin, IL</v>
      </c>
      <c r="D981" s="21" t="s">
        <v>2453</v>
      </c>
      <c r="E981" s="19" t="s">
        <v>3440</v>
      </c>
      <c r="F981" s="19" t="s">
        <v>3433</v>
      </c>
      <c r="G981" s="19"/>
    </row>
    <row r="982" spans="1:7" x14ac:dyDescent="0.25">
      <c r="A982">
        <v>981</v>
      </c>
      <c r="B982" s="5">
        <v>1030045</v>
      </c>
      <c r="C982" t="str">
        <f t="shared" si="5474"/>
        <v>American Metro Bank - Chicago, IL</v>
      </c>
      <c r="D982" s="21" t="s">
        <v>289</v>
      </c>
      <c r="E982" s="19" t="s">
        <v>3436</v>
      </c>
      <c r="F982" s="19" t="s">
        <v>3433</v>
      </c>
      <c r="G982" s="19"/>
    </row>
    <row r="983" spans="1:7" x14ac:dyDescent="0.25">
      <c r="A983">
        <v>982</v>
      </c>
      <c r="B983" s="5">
        <v>1012018</v>
      </c>
      <c r="C983" t="str">
        <f t="shared" si="5474"/>
        <v>Anchor State Bank - Anchor, IL</v>
      </c>
      <c r="D983" s="21" t="s">
        <v>966</v>
      </c>
      <c r="E983" s="19" t="s">
        <v>3441</v>
      </c>
      <c r="F983" s="19" t="s">
        <v>3433</v>
      </c>
      <c r="G983" s="19"/>
    </row>
    <row r="984" spans="1:7" x14ac:dyDescent="0.25">
      <c r="A984">
        <v>983</v>
      </c>
      <c r="B984" s="5">
        <v>1015261</v>
      </c>
      <c r="C984" t="str">
        <f t="shared" si="5474"/>
        <v>Anderson State Bank - Oneida, IL</v>
      </c>
      <c r="D984" s="21" t="s">
        <v>791</v>
      </c>
      <c r="E984" s="19" t="s">
        <v>3442</v>
      </c>
      <c r="F984" s="19" t="s">
        <v>3433</v>
      </c>
      <c r="G984" s="19"/>
    </row>
    <row r="985" spans="1:7" x14ac:dyDescent="0.25">
      <c r="A985">
        <v>984</v>
      </c>
      <c r="B985" s="5">
        <v>1012471</v>
      </c>
      <c r="C985" t="str">
        <f t="shared" si="5474"/>
        <v>Anna State Bank - Anna, IL</v>
      </c>
      <c r="D985" s="21" t="s">
        <v>793</v>
      </c>
      <c r="E985" s="19" t="s">
        <v>3443</v>
      </c>
      <c r="F985" s="19" t="s">
        <v>3433</v>
      </c>
      <c r="G985" s="19"/>
    </row>
    <row r="986" spans="1:7" x14ac:dyDescent="0.25">
      <c r="A986">
        <v>985</v>
      </c>
      <c r="B986" s="5">
        <v>1014552</v>
      </c>
      <c r="C986" t="str">
        <f t="shared" si="5474"/>
        <v>Anna-Jonesboro National Bank - Anna, IL</v>
      </c>
      <c r="D986" s="21" t="s">
        <v>2598</v>
      </c>
      <c r="E986" s="19" t="s">
        <v>3443</v>
      </c>
      <c r="F986" s="19" t="s">
        <v>3433</v>
      </c>
      <c r="G986" s="19"/>
    </row>
    <row r="987" spans="1:7" x14ac:dyDescent="0.25">
      <c r="A987">
        <v>986</v>
      </c>
      <c r="B987" s="5">
        <v>1011271</v>
      </c>
      <c r="C987" t="str">
        <f t="shared" si="5474"/>
        <v>Apple River State Bank - Apple River, IL</v>
      </c>
      <c r="D987" s="21" t="s">
        <v>1443</v>
      </c>
      <c r="E987" s="19" t="s">
        <v>3444</v>
      </c>
      <c r="F987" s="19" t="s">
        <v>3433</v>
      </c>
      <c r="G987" s="19"/>
    </row>
    <row r="988" spans="1:7" x14ac:dyDescent="0.25">
      <c r="A988">
        <v>987</v>
      </c>
      <c r="B988" s="5">
        <v>1010119</v>
      </c>
      <c r="C988" t="str">
        <f t="shared" si="5474"/>
        <v>Bank &amp; Trust Company - Litchfield, IL</v>
      </c>
      <c r="D988" s="21" t="s">
        <v>2170</v>
      </c>
      <c r="E988" s="19" t="s">
        <v>3073</v>
      </c>
      <c r="F988" s="19" t="s">
        <v>3433</v>
      </c>
      <c r="G988" s="19"/>
    </row>
    <row r="989" spans="1:7" x14ac:dyDescent="0.25">
      <c r="A989">
        <v>988</v>
      </c>
      <c r="B989" s="5">
        <v>4109199</v>
      </c>
      <c r="C989" t="str">
        <f t="shared" si="5474"/>
        <v>Bank of Belleville - Belleville, IL</v>
      </c>
      <c r="D989" s="21" t="s">
        <v>2448</v>
      </c>
      <c r="E989" s="19" t="s">
        <v>3445</v>
      </c>
      <c r="F989" s="19" t="s">
        <v>3433</v>
      </c>
      <c r="G989" s="19"/>
    </row>
    <row r="990" spans="1:7" x14ac:dyDescent="0.25">
      <c r="A990">
        <v>989</v>
      </c>
      <c r="B990" s="5">
        <v>1007901</v>
      </c>
      <c r="C990" t="str">
        <f t="shared" si="5474"/>
        <v>Bank of Bourbonnais - Bourbonnais, IL</v>
      </c>
      <c r="D990" s="21" t="s">
        <v>293</v>
      </c>
      <c r="E990" s="19" t="s">
        <v>3446</v>
      </c>
      <c r="F990" s="19" t="s">
        <v>3433</v>
      </c>
      <c r="G990" s="19"/>
    </row>
    <row r="991" spans="1:7" x14ac:dyDescent="0.25">
      <c r="A991">
        <v>990</v>
      </c>
      <c r="B991" s="5">
        <v>1015791</v>
      </c>
      <c r="C991" t="str">
        <f t="shared" si="5474"/>
        <v>Bank of Calhoun County - Hardin, IL</v>
      </c>
      <c r="D991" s="21" t="s">
        <v>2715</v>
      </c>
      <c r="E991" s="19" t="s">
        <v>3447</v>
      </c>
      <c r="F991" s="19" t="s">
        <v>3433</v>
      </c>
      <c r="G991" s="19"/>
    </row>
    <row r="992" spans="1:7" x14ac:dyDescent="0.25">
      <c r="A992">
        <v>991</v>
      </c>
      <c r="B992" s="5">
        <v>4721026</v>
      </c>
      <c r="C992" t="str">
        <f t="shared" si="5474"/>
        <v>Bank of China - Chicago Branch - Chicago, IL</v>
      </c>
      <c r="D992" s="21" t="s">
        <v>10686</v>
      </c>
      <c r="E992" s="19" t="s">
        <v>3436</v>
      </c>
      <c r="F992" s="19" t="s">
        <v>3433</v>
      </c>
      <c r="G992" s="19"/>
    </row>
    <row r="993" spans="1:7" x14ac:dyDescent="0.25">
      <c r="A993">
        <v>992</v>
      </c>
      <c r="B993" s="5">
        <v>1015991</v>
      </c>
      <c r="C993" t="str">
        <f t="shared" si="5474"/>
        <v>Bank of Farmington - Farmington, IL</v>
      </c>
      <c r="D993" s="21" t="s">
        <v>2164</v>
      </c>
      <c r="E993" s="19" t="s">
        <v>3065</v>
      </c>
      <c r="F993" s="19" t="s">
        <v>3433</v>
      </c>
      <c r="G993" s="19"/>
    </row>
    <row r="994" spans="1:7" x14ac:dyDescent="0.25">
      <c r="A994">
        <v>993</v>
      </c>
      <c r="B994" s="5">
        <v>1012062</v>
      </c>
      <c r="C994" t="str">
        <f t="shared" si="5474"/>
        <v>Bank of Hillsboro, National Association - Hillsboro, IL</v>
      </c>
      <c r="D994" s="21" t="s">
        <v>5649</v>
      </c>
      <c r="E994" s="19" t="s">
        <v>3528</v>
      </c>
      <c r="F994" s="19" t="s">
        <v>3433</v>
      </c>
      <c r="G994" s="19"/>
    </row>
    <row r="995" spans="1:7" x14ac:dyDescent="0.25">
      <c r="A995">
        <v>994</v>
      </c>
      <c r="B995" s="5">
        <v>1010014</v>
      </c>
      <c r="C995" t="str">
        <f t="shared" si="5474"/>
        <v>Bank of Kampsville - Kampsville, IL</v>
      </c>
      <c r="D995" s="21" t="s">
        <v>1900</v>
      </c>
      <c r="E995" s="19" t="s">
        <v>3449</v>
      </c>
      <c r="F995" s="19" t="s">
        <v>3433</v>
      </c>
      <c r="G995" s="19"/>
    </row>
    <row r="996" spans="1:7" x14ac:dyDescent="0.25">
      <c r="A996">
        <v>995</v>
      </c>
      <c r="B996" s="5">
        <v>4253296</v>
      </c>
      <c r="C996" t="str">
        <f t="shared" si="5474"/>
        <v>Bank of Montreal - Chicago Branch - Chicago, IL</v>
      </c>
      <c r="D996" s="21" t="s">
        <v>10687</v>
      </c>
      <c r="E996" s="19" t="s">
        <v>3436</v>
      </c>
      <c r="F996" s="19" t="s">
        <v>3433</v>
      </c>
      <c r="G996" s="19"/>
    </row>
    <row r="997" spans="1:7" x14ac:dyDescent="0.25">
      <c r="A997">
        <v>996</v>
      </c>
      <c r="B997" s="5">
        <v>1009105</v>
      </c>
      <c r="C997" t="str">
        <f t="shared" si="5474"/>
        <v>Bank of O'Fallon - O'Fallon, IL</v>
      </c>
      <c r="D997" s="21" t="s">
        <v>1438</v>
      </c>
      <c r="E997" s="19" t="s">
        <v>3451</v>
      </c>
      <c r="F997" s="19" t="s">
        <v>3433</v>
      </c>
      <c r="G997" s="19"/>
    </row>
    <row r="998" spans="1:7" x14ac:dyDescent="0.25">
      <c r="A998">
        <v>997</v>
      </c>
      <c r="B998" s="5">
        <v>1015427</v>
      </c>
      <c r="C998" t="str">
        <f t="shared" si="5474"/>
        <v>Bank of Pontiac - Pontiac, IL</v>
      </c>
      <c r="D998" s="21" t="s">
        <v>1426</v>
      </c>
      <c r="E998" s="19" t="s">
        <v>3452</v>
      </c>
      <c r="F998" s="19" t="s">
        <v>3433</v>
      </c>
      <c r="G998" s="19"/>
    </row>
    <row r="999" spans="1:7" x14ac:dyDescent="0.25">
      <c r="A999">
        <v>998</v>
      </c>
      <c r="B999" s="5">
        <v>1004632</v>
      </c>
      <c r="C999" t="str">
        <f t="shared" si="5474"/>
        <v>Bank of Rantoul - Rantoul, IL</v>
      </c>
      <c r="D999" s="21" t="s">
        <v>1908</v>
      </c>
      <c r="E999" s="19" t="s">
        <v>3453</v>
      </c>
      <c r="F999" s="19" t="s">
        <v>3433</v>
      </c>
      <c r="G999" s="19"/>
    </row>
    <row r="1000" spans="1:7" x14ac:dyDescent="0.25">
      <c r="A1000">
        <v>999</v>
      </c>
      <c r="B1000" s="5">
        <v>1007144</v>
      </c>
      <c r="C1000" t="str">
        <f t="shared" si="5474"/>
        <v>Bank of Springfield - Springfield, IL</v>
      </c>
      <c r="D1000" s="21" t="s">
        <v>1447</v>
      </c>
      <c r="E1000" s="19" t="s">
        <v>3454</v>
      </c>
      <c r="F1000" s="19" t="s">
        <v>3433</v>
      </c>
      <c r="G1000" s="19"/>
    </row>
    <row r="1001" spans="1:7" x14ac:dyDescent="0.25">
      <c r="A1001">
        <v>1000</v>
      </c>
      <c r="B1001" s="5">
        <v>1011259</v>
      </c>
      <c r="C1001" t="str">
        <f t="shared" si="5474"/>
        <v>Bank of Stronghurst - Stronghurst, IL</v>
      </c>
      <c r="D1001" s="21" t="s">
        <v>2740</v>
      </c>
      <c r="E1001" s="19" t="s">
        <v>3455</v>
      </c>
      <c r="F1001" s="19" t="s">
        <v>3433</v>
      </c>
      <c r="G1001" s="19"/>
    </row>
    <row r="1002" spans="1:7" x14ac:dyDescent="0.25">
      <c r="A1002">
        <v>1001</v>
      </c>
      <c r="B1002" s="5">
        <v>1008648</v>
      </c>
      <c r="C1002" t="str">
        <f t="shared" si="5474"/>
        <v>Bank of Yates City - Yates City, IL</v>
      </c>
      <c r="D1002" s="21" t="s">
        <v>784</v>
      </c>
      <c r="E1002" s="19" t="s">
        <v>3456</v>
      </c>
      <c r="F1002" s="19" t="s">
        <v>3433</v>
      </c>
      <c r="G1002" s="19"/>
    </row>
    <row r="1003" spans="1:7" x14ac:dyDescent="0.25">
      <c r="A1003">
        <v>1002</v>
      </c>
      <c r="B1003" s="5">
        <v>1009392</v>
      </c>
      <c r="C1003" t="str">
        <f t="shared" si="5474"/>
        <v>BankChampaign, National Association - Champaign, IL</v>
      </c>
      <c r="D1003" s="21" t="s">
        <v>2457</v>
      </c>
      <c r="E1003" s="19" t="s">
        <v>3457</v>
      </c>
      <c r="F1003" s="19" t="s">
        <v>3433</v>
      </c>
      <c r="G1003" s="19"/>
    </row>
    <row r="1004" spans="1:7" x14ac:dyDescent="0.25">
      <c r="A1004">
        <v>1003</v>
      </c>
      <c r="B1004" s="5">
        <v>1000813</v>
      </c>
      <c r="C1004" t="str">
        <f t="shared" si="5474"/>
        <v>BankFinancial, National Association - Olympia Fields, IL</v>
      </c>
      <c r="D1004" s="21" t="s">
        <v>1139</v>
      </c>
      <c r="E1004" s="19" t="s">
        <v>3458</v>
      </c>
      <c r="F1004" s="19" t="s">
        <v>3433</v>
      </c>
      <c r="G1004" s="19"/>
    </row>
    <row r="1005" spans="1:7" x14ac:dyDescent="0.25">
      <c r="A1005">
        <v>1004</v>
      </c>
      <c r="B1005" s="5">
        <v>1014550</v>
      </c>
      <c r="C1005" t="str">
        <f t="shared" si="5474"/>
        <v>BankORION - Orion, IL</v>
      </c>
      <c r="D1005" s="21" t="s">
        <v>1430</v>
      </c>
      <c r="E1005" s="19" t="s">
        <v>3459</v>
      </c>
      <c r="F1005" s="19" t="s">
        <v>3433</v>
      </c>
      <c r="G1005" s="19"/>
    </row>
    <row r="1006" spans="1:7" x14ac:dyDescent="0.25">
      <c r="A1006">
        <v>1005</v>
      </c>
      <c r="B1006" s="5">
        <v>1010203</v>
      </c>
      <c r="C1006" t="str">
        <f t="shared" si="5474"/>
        <v>Banterra Bank - Eldorado, IL</v>
      </c>
      <c r="D1006" s="21" t="s">
        <v>1137</v>
      </c>
      <c r="E1006" s="19" t="s">
        <v>3460</v>
      </c>
      <c r="F1006" s="19" t="s">
        <v>3433</v>
      </c>
      <c r="G1006" s="19"/>
    </row>
    <row r="1007" spans="1:7" x14ac:dyDescent="0.25">
      <c r="A1007">
        <v>1006</v>
      </c>
      <c r="B1007" s="5">
        <v>1026263</v>
      </c>
      <c r="C1007" t="str">
        <f t="shared" si="5474"/>
        <v>Barrington Bank &amp; Trust Company, National Association - Barrington, IL</v>
      </c>
      <c r="D1007" s="21" t="s">
        <v>1141</v>
      </c>
      <c r="E1007" s="19" t="s">
        <v>3461</v>
      </c>
      <c r="F1007" s="19" t="s">
        <v>3433</v>
      </c>
      <c r="G1007" s="19"/>
    </row>
    <row r="1008" spans="1:7" x14ac:dyDescent="0.25">
      <c r="A1008">
        <v>1007</v>
      </c>
      <c r="B1008" s="5">
        <v>1014292</v>
      </c>
      <c r="C1008" t="str">
        <f t="shared" si="5474"/>
        <v>Beardstown Savings, S.B. - Beardstown, IL</v>
      </c>
      <c r="D1008" s="21" t="s">
        <v>9486</v>
      </c>
      <c r="E1008" s="19" t="s">
        <v>3462</v>
      </c>
      <c r="F1008" s="19" t="s">
        <v>3433</v>
      </c>
      <c r="G1008" s="19"/>
    </row>
    <row r="1009" spans="1:7" x14ac:dyDescent="0.25">
      <c r="A1009">
        <v>1008</v>
      </c>
      <c r="B1009" s="5">
        <v>4111983</v>
      </c>
      <c r="C1009" t="str">
        <f t="shared" si="5474"/>
        <v>Belmont Bank &amp; Trust Company - Chicago, IL</v>
      </c>
      <c r="D1009" s="21" t="s">
        <v>1418</v>
      </c>
      <c r="E1009" s="19" t="s">
        <v>3436</v>
      </c>
      <c r="F1009" s="19" t="s">
        <v>3433</v>
      </c>
      <c r="G1009" s="19"/>
    </row>
    <row r="1010" spans="1:7" x14ac:dyDescent="0.25">
      <c r="A1010">
        <v>1009</v>
      </c>
      <c r="B1010" s="5">
        <v>1014491</v>
      </c>
      <c r="C1010" t="str">
        <f t="shared" si="5474"/>
        <v>Better Banks - Peoria, IL</v>
      </c>
      <c r="D1010" s="21" t="s">
        <v>1895</v>
      </c>
      <c r="E1010" s="19" t="s">
        <v>3464</v>
      </c>
      <c r="F1010" s="19" t="s">
        <v>3433</v>
      </c>
      <c r="G1010" s="19"/>
    </row>
    <row r="1011" spans="1:7" x14ac:dyDescent="0.25">
      <c r="A1011">
        <v>1010</v>
      </c>
      <c r="B1011" s="5">
        <v>4089525</v>
      </c>
      <c r="C1011" t="str">
        <f t="shared" si="5474"/>
        <v>Beverly Bank &amp; Trust Company, National Association - Chicago, IL</v>
      </c>
      <c r="D1011" s="21" t="s">
        <v>1149</v>
      </c>
      <c r="E1011" s="19" t="s">
        <v>3436</v>
      </c>
      <c r="F1011" s="19" t="s">
        <v>3433</v>
      </c>
      <c r="G1011" s="19"/>
    </row>
    <row r="1012" spans="1:7" x14ac:dyDescent="0.25">
      <c r="A1012">
        <v>1011</v>
      </c>
      <c r="B1012" s="5">
        <v>1014993</v>
      </c>
      <c r="C1012" t="str">
        <f t="shared" si="5474"/>
        <v>Blackhawk Bank &amp; Trust - Milan, IL</v>
      </c>
      <c r="D1012" s="21" t="s">
        <v>1146</v>
      </c>
      <c r="E1012" s="19" t="s">
        <v>3465</v>
      </c>
      <c r="F1012" s="19" t="s">
        <v>3433</v>
      </c>
      <c r="G1012" s="19"/>
    </row>
    <row r="1013" spans="1:7" x14ac:dyDescent="0.25">
      <c r="A1013">
        <v>1012</v>
      </c>
      <c r="B1013" s="5">
        <v>1005091</v>
      </c>
      <c r="C1013" t="str">
        <f t="shared" si="5474"/>
        <v>BMO BANK NATIONAL ASSOCIATION - Chicago, IL</v>
      </c>
      <c r="D1013" s="21" t="s">
        <v>10479</v>
      </c>
      <c r="E1013" s="19" t="s">
        <v>3436</v>
      </c>
      <c r="F1013" s="19" t="s">
        <v>3433</v>
      </c>
      <c r="G1013" s="19"/>
    </row>
    <row r="1014" spans="1:7" x14ac:dyDescent="0.25">
      <c r="A1014">
        <v>1013</v>
      </c>
      <c r="B1014" s="5">
        <v>4104877</v>
      </c>
      <c r="C1014" t="str">
        <f t="shared" si="5474"/>
        <v>BMO Harris Central National Association - Roselle, IL</v>
      </c>
      <c r="D1014" s="21" t="s">
        <v>972</v>
      </c>
      <c r="E1014" s="19" t="s">
        <v>3466</v>
      </c>
      <c r="F1014" s="19" t="s">
        <v>3433</v>
      </c>
      <c r="G1014" s="19"/>
    </row>
    <row r="1015" spans="1:7" x14ac:dyDescent="0.25">
      <c r="A1015">
        <v>1014</v>
      </c>
      <c r="B1015" s="5">
        <v>1007420</v>
      </c>
      <c r="C1015" t="str">
        <f t="shared" si="5474"/>
        <v>Brickyard Bank - Lincolnwood, IL</v>
      </c>
      <c r="D1015" s="21" t="s">
        <v>2458</v>
      </c>
      <c r="E1015" s="19" t="s">
        <v>3467</v>
      </c>
      <c r="F1015" s="19" t="s">
        <v>3433</v>
      </c>
      <c r="G1015" s="19"/>
    </row>
    <row r="1016" spans="1:7" x14ac:dyDescent="0.25">
      <c r="A1016">
        <v>1015</v>
      </c>
      <c r="B1016" s="5">
        <v>1007999</v>
      </c>
      <c r="C1016" t="str">
        <f t="shared" si="5474"/>
        <v>Buckley State Bank - Buckley, IL</v>
      </c>
      <c r="D1016" s="21" t="s">
        <v>1024</v>
      </c>
      <c r="E1016" s="19" t="s">
        <v>3469</v>
      </c>
      <c r="F1016" s="19" t="s">
        <v>3433</v>
      </c>
      <c r="G1016" s="19"/>
    </row>
    <row r="1017" spans="1:7" x14ac:dyDescent="0.25">
      <c r="A1017">
        <v>1016</v>
      </c>
      <c r="B1017" s="5">
        <v>1011594</v>
      </c>
      <c r="C1017" t="str">
        <f t="shared" si="5474"/>
        <v>Buena Vista National Bank - Chester, IL</v>
      </c>
      <c r="D1017" s="21" t="s">
        <v>2182</v>
      </c>
      <c r="E1017" s="19" t="s">
        <v>3470</v>
      </c>
      <c r="F1017" s="19" t="s">
        <v>3433</v>
      </c>
      <c r="G1017" s="19"/>
    </row>
    <row r="1018" spans="1:7" x14ac:dyDescent="0.25">
      <c r="A1018">
        <v>1017</v>
      </c>
      <c r="B1018" s="5">
        <v>1022454</v>
      </c>
      <c r="C1018" t="str">
        <f t="shared" si="5474"/>
        <v>Burling Bank - Chicago, IL</v>
      </c>
      <c r="D1018" s="21" t="s">
        <v>2451</v>
      </c>
      <c r="E1018" s="19" t="s">
        <v>3436</v>
      </c>
      <c r="F1018" s="19" t="s">
        <v>3433</v>
      </c>
      <c r="G1018" s="19"/>
    </row>
    <row r="1019" spans="1:7" x14ac:dyDescent="0.25">
      <c r="A1019">
        <v>1018</v>
      </c>
      <c r="B1019" s="5">
        <v>1009172</v>
      </c>
      <c r="C1019" t="str">
        <f t="shared" si="5474"/>
        <v>Busey Bank - Champaign, IL</v>
      </c>
      <c r="D1019" s="21" t="s">
        <v>160</v>
      </c>
      <c r="E1019" s="19" t="s">
        <v>3457</v>
      </c>
      <c r="F1019" s="19" t="s">
        <v>3433</v>
      </c>
      <c r="G1019" s="19"/>
    </row>
    <row r="1020" spans="1:7" x14ac:dyDescent="0.25">
      <c r="A1020">
        <v>1019</v>
      </c>
      <c r="B1020" s="5">
        <v>1005721</v>
      </c>
      <c r="C1020" t="str">
        <f t="shared" si="5474"/>
        <v>Byline Bank - Chicago, IL</v>
      </c>
      <c r="D1020" s="21" t="s">
        <v>161</v>
      </c>
      <c r="E1020" s="19" t="s">
        <v>3436</v>
      </c>
      <c r="F1020" s="19" t="s">
        <v>3433</v>
      </c>
      <c r="G1020" s="19"/>
    </row>
    <row r="1021" spans="1:7" x14ac:dyDescent="0.25">
      <c r="A1021">
        <v>1020</v>
      </c>
      <c r="B1021" s="5">
        <v>1008086</v>
      </c>
      <c r="C1021" t="str">
        <f t="shared" si="5474"/>
        <v>Byron Bank - Byron, IL</v>
      </c>
      <c r="D1021" s="21" t="s">
        <v>2174</v>
      </c>
      <c r="E1021" s="19" t="s">
        <v>3471</v>
      </c>
      <c r="F1021" s="19" t="s">
        <v>3433</v>
      </c>
      <c r="G1021" s="19"/>
    </row>
    <row r="1022" spans="1:7" x14ac:dyDescent="0.25">
      <c r="A1022">
        <v>1021</v>
      </c>
      <c r="B1022" s="5">
        <v>1007816</v>
      </c>
      <c r="C1022" t="str">
        <f t="shared" si="5474"/>
        <v>Camp Grove State Bank - Camp Grove, IL</v>
      </c>
      <c r="D1022" s="21" t="s">
        <v>970</v>
      </c>
      <c r="E1022" s="19" t="s">
        <v>3472</v>
      </c>
      <c r="F1022" s="19" t="s">
        <v>3433</v>
      </c>
      <c r="G1022" s="19"/>
    </row>
    <row r="1023" spans="1:7" x14ac:dyDescent="0.25">
      <c r="A1023">
        <v>1022</v>
      </c>
      <c r="B1023" s="5">
        <v>1009270</v>
      </c>
      <c r="C1023" t="str">
        <f t="shared" si="5474"/>
        <v>Campus State Bank - Campus, IL</v>
      </c>
      <c r="D1023" s="21" t="s">
        <v>1026</v>
      </c>
      <c r="E1023" s="19" t="s">
        <v>3473</v>
      </c>
      <c r="F1023" s="19" t="s">
        <v>3433</v>
      </c>
      <c r="G1023" s="19"/>
    </row>
    <row r="1024" spans="1:7" x14ac:dyDescent="0.25">
      <c r="A1024">
        <v>1023</v>
      </c>
      <c r="B1024" s="5">
        <v>13355743</v>
      </c>
      <c r="C1024" t="str">
        <f t="shared" si="5474"/>
        <v>Canadian Imperial Bank of Commerce - Chicago Branch - Chicago, IL</v>
      </c>
      <c r="D1024" s="21" t="s">
        <v>10688</v>
      </c>
      <c r="E1024" s="19" t="s">
        <v>3436</v>
      </c>
      <c r="F1024" s="19" t="s">
        <v>3433</v>
      </c>
      <c r="G1024" s="19"/>
    </row>
    <row r="1025" spans="1:7" x14ac:dyDescent="0.25">
      <c r="A1025">
        <v>1024</v>
      </c>
      <c r="B1025" s="5">
        <v>1016293</v>
      </c>
      <c r="C1025" t="str">
        <f t="shared" si="5474"/>
        <v>Carrollton Bank - Carrollton, IL</v>
      </c>
      <c r="D1025" s="21" t="s">
        <v>1144</v>
      </c>
      <c r="E1025" s="19" t="s">
        <v>3474</v>
      </c>
      <c r="F1025" s="19" t="s">
        <v>3433</v>
      </c>
      <c r="G1025" s="19"/>
    </row>
    <row r="1026" spans="1:7" x14ac:dyDescent="0.25">
      <c r="A1026">
        <v>1025</v>
      </c>
      <c r="B1026" s="5">
        <v>1007864</v>
      </c>
      <c r="C1026" t="str">
        <f t="shared" ref="C1026:C1089" si="5475">D1026&amp;" - "&amp;E1026&amp;", "&amp;F1026</f>
        <v>Casey State Bank - Casey, IL</v>
      </c>
      <c r="D1026" s="21" t="s">
        <v>2173</v>
      </c>
      <c r="E1026" s="19" t="s">
        <v>3475</v>
      </c>
      <c r="F1026" s="19" t="s">
        <v>3433</v>
      </c>
      <c r="G1026" s="19"/>
    </row>
    <row r="1027" spans="1:7" x14ac:dyDescent="0.25">
      <c r="A1027">
        <v>1026</v>
      </c>
      <c r="B1027" s="5">
        <v>1015434</v>
      </c>
      <c r="C1027" t="str">
        <f t="shared" si="5475"/>
        <v>Central Bank Illinois - Geneseo, IL</v>
      </c>
      <c r="D1027" s="21" t="s">
        <v>1427</v>
      </c>
      <c r="E1027" s="19" t="s">
        <v>3476</v>
      </c>
      <c r="F1027" s="19" t="s">
        <v>3433</v>
      </c>
      <c r="G1027" s="19"/>
    </row>
    <row r="1028" spans="1:7" x14ac:dyDescent="0.25">
      <c r="A1028">
        <v>1027</v>
      </c>
      <c r="B1028" s="5">
        <v>1000546</v>
      </c>
      <c r="C1028" t="str">
        <f t="shared" si="5475"/>
        <v>Central Federal Savings and Loan Association - Cicero, IL</v>
      </c>
      <c r="D1028" s="21" t="s">
        <v>589</v>
      </c>
      <c r="E1028" s="19" t="s">
        <v>3477</v>
      </c>
      <c r="F1028" s="19" t="s">
        <v>3433</v>
      </c>
      <c r="G1028" s="19"/>
    </row>
    <row r="1029" spans="1:7" x14ac:dyDescent="0.25">
      <c r="A1029">
        <v>1028</v>
      </c>
      <c r="B1029" s="5">
        <v>1000197</v>
      </c>
      <c r="C1029" t="str">
        <f t="shared" si="5475"/>
        <v>Central Savings, F.S.B. - Chicago, IL</v>
      </c>
      <c r="D1029" s="21" t="s">
        <v>590</v>
      </c>
      <c r="E1029" s="19" t="s">
        <v>3436</v>
      </c>
      <c r="F1029" s="19" t="s">
        <v>3433</v>
      </c>
      <c r="G1029" s="19"/>
    </row>
    <row r="1030" spans="1:7" x14ac:dyDescent="0.25">
      <c r="A1030">
        <v>1029</v>
      </c>
      <c r="B1030" s="5">
        <v>1005975</v>
      </c>
      <c r="C1030" t="str">
        <f t="shared" si="5475"/>
        <v>Central State Bank - Clayton, IL</v>
      </c>
      <c r="D1030" s="21" t="s">
        <v>819</v>
      </c>
      <c r="E1030" s="19" t="s">
        <v>3226</v>
      </c>
      <c r="F1030" s="19" t="s">
        <v>3433</v>
      </c>
      <c r="G1030" s="19"/>
    </row>
    <row r="1031" spans="1:7" x14ac:dyDescent="0.25">
      <c r="A1031">
        <v>1030</v>
      </c>
      <c r="B1031" s="5">
        <v>1025415</v>
      </c>
      <c r="C1031" t="str">
        <f t="shared" si="5475"/>
        <v>Chester National Bank - Chester, IL</v>
      </c>
      <c r="D1031" s="21" t="s">
        <v>2743</v>
      </c>
      <c r="E1031" s="19" t="s">
        <v>3470</v>
      </c>
      <c r="F1031" s="19" t="s">
        <v>3433</v>
      </c>
      <c r="G1031" s="19"/>
    </row>
    <row r="1032" spans="1:7" x14ac:dyDescent="0.25">
      <c r="A1032">
        <v>1031</v>
      </c>
      <c r="B1032" s="5">
        <v>1013447</v>
      </c>
      <c r="C1032" t="str">
        <f t="shared" si="5475"/>
        <v>Chesterfield State Bank - Chesterfield, IL</v>
      </c>
      <c r="D1032" s="21" t="s">
        <v>967</v>
      </c>
      <c r="E1032" s="19" t="s">
        <v>3479</v>
      </c>
      <c r="F1032" s="19" t="s">
        <v>3433</v>
      </c>
      <c r="G1032" s="19"/>
    </row>
    <row r="1033" spans="1:7" x14ac:dyDescent="0.25">
      <c r="A1033">
        <v>1032</v>
      </c>
      <c r="B1033" s="5">
        <v>1023207</v>
      </c>
      <c r="C1033" t="str">
        <f t="shared" si="5475"/>
        <v>CIBC Bank USA - Chicago, IL</v>
      </c>
      <c r="D1033" s="21" t="s">
        <v>3481</v>
      </c>
      <c r="E1033" s="19" t="s">
        <v>3436</v>
      </c>
      <c r="F1033" s="19" t="s">
        <v>3433</v>
      </c>
      <c r="G1033" s="19"/>
    </row>
    <row r="1034" spans="1:7" x14ac:dyDescent="0.25">
      <c r="A1034">
        <v>1033</v>
      </c>
      <c r="B1034" s="5">
        <v>1008267</v>
      </c>
      <c r="C1034" t="str">
        <f t="shared" si="5475"/>
        <v>CIBM Bank - Champaign, IL</v>
      </c>
      <c r="D1034" s="21" t="s">
        <v>1433</v>
      </c>
      <c r="E1034" s="19" t="s">
        <v>3457</v>
      </c>
      <c r="F1034" s="19" t="s">
        <v>3433</v>
      </c>
      <c r="G1034" s="19"/>
    </row>
    <row r="1035" spans="1:7" x14ac:dyDescent="0.25">
      <c r="A1035">
        <v>1034</v>
      </c>
      <c r="B1035" s="5">
        <v>1009448</v>
      </c>
      <c r="C1035" t="str">
        <f t="shared" si="5475"/>
        <v>Citizens Bank of Chatsworth - Chatsworth, IL</v>
      </c>
      <c r="D1035" s="21" t="s">
        <v>933</v>
      </c>
      <c r="E1035" s="19" t="s">
        <v>3200</v>
      </c>
      <c r="F1035" s="19" t="s">
        <v>3433</v>
      </c>
      <c r="G1035" s="19"/>
    </row>
    <row r="1036" spans="1:7" x14ac:dyDescent="0.25">
      <c r="A1036">
        <v>1035</v>
      </c>
      <c r="B1036" s="5">
        <v>1015257</v>
      </c>
      <c r="C1036" t="str">
        <f t="shared" si="5475"/>
        <v>Citizens Bank of Edinburg - Edinburg, IL</v>
      </c>
      <c r="D1036" s="21" t="s">
        <v>1018</v>
      </c>
      <c r="E1036" s="19" t="s">
        <v>3482</v>
      </c>
      <c r="F1036" s="19" t="s">
        <v>3433</v>
      </c>
      <c r="G1036" s="19"/>
    </row>
    <row r="1037" spans="1:7" x14ac:dyDescent="0.25">
      <c r="A1037">
        <v>1036</v>
      </c>
      <c r="B1037" s="5">
        <v>1023813</v>
      </c>
      <c r="C1037" t="str">
        <f t="shared" si="5475"/>
        <v>Citizens Community Bank - Mascoutah, IL</v>
      </c>
      <c r="D1037" s="21" t="s">
        <v>1412</v>
      </c>
      <c r="E1037" s="19" t="s">
        <v>3483</v>
      </c>
      <c r="F1037" s="19" t="s">
        <v>3433</v>
      </c>
      <c r="G1037" s="19"/>
    </row>
    <row r="1038" spans="1:7" x14ac:dyDescent="0.25">
      <c r="A1038">
        <v>1037</v>
      </c>
      <c r="B1038" s="5">
        <v>1014519</v>
      </c>
      <c r="C1038" t="str">
        <f t="shared" si="5475"/>
        <v>Citizens National Bank of Albion - Albion, IL</v>
      </c>
      <c r="D1038" s="21" t="s">
        <v>1431</v>
      </c>
      <c r="E1038" s="19" t="s">
        <v>3484</v>
      </c>
      <c r="F1038" s="19" t="s">
        <v>3433</v>
      </c>
      <c r="G1038" s="19"/>
    </row>
    <row r="1039" spans="1:7" x14ac:dyDescent="0.25">
      <c r="A1039">
        <v>1038</v>
      </c>
      <c r="B1039" s="5">
        <v>1008450</v>
      </c>
      <c r="C1039" t="str">
        <f t="shared" si="5475"/>
        <v>Citizens State Bank - Lena, IL</v>
      </c>
      <c r="D1039" s="21" t="s">
        <v>18</v>
      </c>
      <c r="E1039" s="19" t="s">
        <v>3485</v>
      </c>
      <c r="F1039" s="19" t="s">
        <v>3433</v>
      </c>
      <c r="G1039" s="19"/>
    </row>
    <row r="1040" spans="1:7" x14ac:dyDescent="0.25">
      <c r="A1040">
        <v>1039</v>
      </c>
      <c r="B1040" s="5">
        <v>1013496</v>
      </c>
      <c r="C1040" t="str">
        <f t="shared" si="5475"/>
        <v>Citizens State Bank of Milford - Milford, IL</v>
      </c>
      <c r="D1040" s="21" t="s">
        <v>1020</v>
      </c>
      <c r="E1040" s="19" t="s">
        <v>3074</v>
      </c>
      <c r="F1040" s="19" t="s">
        <v>3433</v>
      </c>
      <c r="G1040" s="19"/>
    </row>
    <row r="1041" spans="1:7" x14ac:dyDescent="0.25">
      <c r="A1041">
        <v>1040</v>
      </c>
      <c r="B1041" s="5">
        <v>1010150</v>
      </c>
      <c r="C1041" t="str">
        <f t="shared" si="5475"/>
        <v>Clay County State Bank - Louisville, IL</v>
      </c>
      <c r="D1041" s="21" t="s">
        <v>795</v>
      </c>
      <c r="E1041" s="19" t="s">
        <v>2843</v>
      </c>
      <c r="F1041" s="19" t="s">
        <v>3433</v>
      </c>
      <c r="G1041" s="19"/>
    </row>
    <row r="1042" spans="1:7" x14ac:dyDescent="0.25">
      <c r="A1042">
        <v>1041</v>
      </c>
      <c r="B1042" s="5">
        <v>1011498</v>
      </c>
      <c r="C1042" t="str">
        <f t="shared" si="5475"/>
        <v>CNB Bank &amp; Trust, NA - Carlinville, IL</v>
      </c>
      <c r="D1042" s="21" t="s">
        <v>9487</v>
      </c>
      <c r="E1042" s="19" t="s">
        <v>3488</v>
      </c>
      <c r="F1042" s="19" t="s">
        <v>3433</v>
      </c>
      <c r="G1042" s="19"/>
    </row>
    <row r="1043" spans="1:7" x14ac:dyDescent="0.25">
      <c r="A1043">
        <v>1042</v>
      </c>
      <c r="B1043" s="5">
        <v>1000327</v>
      </c>
      <c r="C1043" t="str">
        <f t="shared" si="5475"/>
        <v>Collinsville Building and Loan Association - Collinsville, IL</v>
      </c>
      <c r="D1043" s="21" t="s">
        <v>592</v>
      </c>
      <c r="E1043" s="19" t="s">
        <v>3060</v>
      </c>
      <c r="F1043" s="19" t="s">
        <v>3433</v>
      </c>
      <c r="G1043" s="19"/>
    </row>
    <row r="1044" spans="1:7" x14ac:dyDescent="0.25">
      <c r="A1044">
        <v>1043</v>
      </c>
      <c r="B1044" s="5">
        <v>1009334</v>
      </c>
      <c r="C1044" t="str">
        <f t="shared" si="5475"/>
        <v>Community Bank - Winslow, IL</v>
      </c>
      <c r="D1044" s="21" t="s">
        <v>131</v>
      </c>
      <c r="E1044" s="19" t="s">
        <v>3490</v>
      </c>
      <c r="F1044" s="19" t="s">
        <v>3433</v>
      </c>
      <c r="G1044" s="19"/>
    </row>
    <row r="1045" spans="1:7" x14ac:dyDescent="0.25">
      <c r="A1045">
        <v>1044</v>
      </c>
      <c r="B1045" s="5">
        <v>1015770</v>
      </c>
      <c r="C1045" t="str">
        <f t="shared" si="5475"/>
        <v>Community Bank of Easton - Easton, IL</v>
      </c>
      <c r="D1045" s="21" t="s">
        <v>1019</v>
      </c>
      <c r="E1045" s="19" t="s">
        <v>3491</v>
      </c>
      <c r="F1045" s="19" t="s">
        <v>3433</v>
      </c>
      <c r="G1045" s="19"/>
    </row>
    <row r="1046" spans="1:7" x14ac:dyDescent="0.25">
      <c r="A1046">
        <v>1045</v>
      </c>
      <c r="B1046" s="5">
        <v>1023939</v>
      </c>
      <c r="C1046" t="str">
        <f t="shared" si="5475"/>
        <v>Community Bank of Elmhurst - Elmhurst, IL</v>
      </c>
      <c r="D1046" s="21" t="s">
        <v>2450</v>
      </c>
      <c r="E1046" s="19" t="s">
        <v>3492</v>
      </c>
      <c r="F1046" s="19" t="s">
        <v>3433</v>
      </c>
      <c r="G1046" s="19"/>
    </row>
    <row r="1047" spans="1:7" x14ac:dyDescent="0.25">
      <c r="A1047">
        <v>1046</v>
      </c>
      <c r="B1047" s="5">
        <v>1007236</v>
      </c>
      <c r="C1047" t="str">
        <f t="shared" si="5475"/>
        <v>Community Bank of Trenton - Trenton, IL</v>
      </c>
      <c r="D1047" s="21" t="s">
        <v>294</v>
      </c>
      <c r="E1047" s="19" t="s">
        <v>3151</v>
      </c>
      <c r="F1047" s="19" t="s">
        <v>3433</v>
      </c>
      <c r="G1047" s="19"/>
    </row>
    <row r="1048" spans="1:7" x14ac:dyDescent="0.25">
      <c r="A1048">
        <v>1047</v>
      </c>
      <c r="B1048" s="5">
        <v>1007457</v>
      </c>
      <c r="C1048" t="str">
        <f t="shared" si="5475"/>
        <v>Community First Bank of the Heartland - Mount Vernon, IL</v>
      </c>
      <c r="D1048" s="21" t="s">
        <v>2172</v>
      </c>
      <c r="E1048" s="19" t="s">
        <v>3268</v>
      </c>
      <c r="F1048" s="19" t="s">
        <v>3433</v>
      </c>
      <c r="G1048" s="19"/>
    </row>
    <row r="1049" spans="1:7" x14ac:dyDescent="0.25">
      <c r="A1049">
        <v>1048</v>
      </c>
      <c r="B1049" s="5">
        <v>1013559</v>
      </c>
      <c r="C1049" t="str">
        <f t="shared" si="5475"/>
        <v>Community National Bank in Monmouth - Monmouth, IL</v>
      </c>
      <c r="D1049" s="21" t="s">
        <v>1021</v>
      </c>
      <c r="E1049" s="19" t="s">
        <v>3493</v>
      </c>
      <c r="F1049" s="19" t="s">
        <v>3433</v>
      </c>
      <c r="G1049" s="19"/>
    </row>
    <row r="1050" spans="1:7" x14ac:dyDescent="0.25">
      <c r="A1050">
        <v>1049</v>
      </c>
      <c r="B1050" s="5">
        <v>1009447</v>
      </c>
      <c r="C1050" t="str">
        <f t="shared" si="5475"/>
        <v>Community Partners Savings Bank - Salem, IL</v>
      </c>
      <c r="D1050" s="21" t="s">
        <v>5650</v>
      </c>
      <c r="E1050" s="19" t="s">
        <v>2889</v>
      </c>
      <c r="F1050" s="19" t="s">
        <v>3433</v>
      </c>
      <c r="G1050" s="19"/>
    </row>
    <row r="1051" spans="1:7" x14ac:dyDescent="0.25">
      <c r="A1051">
        <v>1050</v>
      </c>
      <c r="B1051" s="5">
        <v>1010402</v>
      </c>
      <c r="C1051" t="str">
        <f t="shared" si="5475"/>
        <v>Community Savings Bank - Chicago, IL</v>
      </c>
      <c r="D1051" s="21" t="s">
        <v>459</v>
      </c>
      <c r="E1051" s="19" t="s">
        <v>3436</v>
      </c>
      <c r="F1051" s="19" t="s">
        <v>3433</v>
      </c>
      <c r="G1051" s="19"/>
    </row>
    <row r="1052" spans="1:7" x14ac:dyDescent="0.25">
      <c r="A1052">
        <v>1051</v>
      </c>
      <c r="B1052" s="5">
        <v>1016129</v>
      </c>
      <c r="C1052" t="str">
        <f t="shared" si="5475"/>
        <v>Community State Bank - Galva, IL</v>
      </c>
      <c r="D1052" s="21" t="s">
        <v>302</v>
      </c>
      <c r="E1052" s="19" t="s">
        <v>3494</v>
      </c>
      <c r="F1052" s="19" t="s">
        <v>3433</v>
      </c>
      <c r="G1052" s="19"/>
    </row>
    <row r="1053" spans="1:7" x14ac:dyDescent="0.25">
      <c r="A1053">
        <v>1052</v>
      </c>
      <c r="B1053" s="5">
        <v>1014794</v>
      </c>
      <c r="C1053" t="str">
        <f t="shared" si="5475"/>
        <v>Community State Bank of Rock Falls - Rock Falls, IL</v>
      </c>
      <c r="D1053" s="21" t="s">
        <v>2183</v>
      </c>
      <c r="E1053" s="19" t="s">
        <v>3495</v>
      </c>
      <c r="F1053" s="19" t="s">
        <v>3433</v>
      </c>
      <c r="G1053" s="19"/>
    </row>
    <row r="1054" spans="1:7" x14ac:dyDescent="0.25">
      <c r="A1054">
        <v>1053</v>
      </c>
      <c r="B1054" s="5">
        <v>4056459</v>
      </c>
      <c r="C1054" t="str">
        <f t="shared" si="5475"/>
        <v>Cornerstone National Bank &amp; Trust Company - Palatine, IL</v>
      </c>
      <c r="D1054" s="21" t="s">
        <v>1421</v>
      </c>
      <c r="E1054" s="19" t="s">
        <v>3497</v>
      </c>
      <c r="F1054" s="19" t="s">
        <v>3433</v>
      </c>
      <c r="G1054" s="19"/>
    </row>
    <row r="1055" spans="1:7" x14ac:dyDescent="0.25">
      <c r="A1055">
        <v>1054</v>
      </c>
      <c r="B1055" s="5">
        <v>4054547</v>
      </c>
      <c r="C1055" t="str">
        <f t="shared" si="5475"/>
        <v>Country Trust Bank - Bloomington, IL</v>
      </c>
      <c r="D1055" s="21" t="s">
        <v>10440</v>
      </c>
      <c r="E1055" s="19" t="s">
        <v>3498</v>
      </c>
      <c r="F1055" s="19" t="s">
        <v>3433</v>
      </c>
      <c r="G1055" s="19"/>
    </row>
    <row r="1056" spans="1:7" x14ac:dyDescent="0.25">
      <c r="A1056">
        <v>1055</v>
      </c>
      <c r="B1056" s="5">
        <v>13357214</v>
      </c>
      <c r="C1056" t="str">
        <f t="shared" si="5475"/>
        <v>Credit Agricole Corporate and Investment Bank - Chicago Branch - Chicago, IL</v>
      </c>
      <c r="D1056" s="21" t="s">
        <v>10689</v>
      </c>
      <c r="E1056" s="19" t="s">
        <v>3436</v>
      </c>
      <c r="F1056" s="19" t="s">
        <v>3433</v>
      </c>
      <c r="G1056" s="19"/>
    </row>
    <row r="1057" spans="1:7" x14ac:dyDescent="0.25">
      <c r="A1057">
        <v>1056</v>
      </c>
      <c r="B1057" s="5">
        <v>1006034</v>
      </c>
      <c r="C1057" t="str">
        <f t="shared" si="5475"/>
        <v>Crossroads Bank - Effingham, IL</v>
      </c>
      <c r="D1057" s="21" t="s">
        <v>22</v>
      </c>
      <c r="E1057" s="19" t="s">
        <v>3499</v>
      </c>
      <c r="F1057" s="19" t="s">
        <v>3433</v>
      </c>
      <c r="G1057" s="19"/>
    </row>
    <row r="1058" spans="1:7" x14ac:dyDescent="0.25">
      <c r="A1058">
        <v>1057</v>
      </c>
      <c r="B1058" s="5">
        <v>1974050</v>
      </c>
      <c r="C1058" t="str">
        <f t="shared" si="5475"/>
        <v>Crystal Lake Bank &amp; Trust Company, National Association - Crystal Lake, IL</v>
      </c>
      <c r="D1058" s="21" t="s">
        <v>1415</v>
      </c>
      <c r="E1058" s="19" t="s">
        <v>3500</v>
      </c>
      <c r="F1058" s="19" t="s">
        <v>3433</v>
      </c>
      <c r="G1058" s="19"/>
    </row>
    <row r="1059" spans="1:7" x14ac:dyDescent="0.25">
      <c r="A1059">
        <v>1058</v>
      </c>
      <c r="B1059" s="5">
        <v>1008347</v>
      </c>
      <c r="C1059" t="str">
        <f t="shared" si="5475"/>
        <v>Devon Bank - Chicago, IL</v>
      </c>
      <c r="D1059" s="21" t="s">
        <v>1907</v>
      </c>
      <c r="E1059" s="19" t="s">
        <v>3436</v>
      </c>
      <c r="F1059" s="19" t="s">
        <v>3433</v>
      </c>
      <c r="G1059" s="19"/>
    </row>
    <row r="1060" spans="1:7" x14ac:dyDescent="0.25">
      <c r="A1060">
        <v>1059</v>
      </c>
      <c r="B1060" s="5">
        <v>1014428</v>
      </c>
      <c r="C1060" t="str">
        <f t="shared" si="5475"/>
        <v>Dewey Bank - Dewey, IL</v>
      </c>
      <c r="D1060" s="21" t="s">
        <v>965</v>
      </c>
      <c r="E1060" s="19" t="s">
        <v>3501</v>
      </c>
      <c r="F1060" s="19" t="s">
        <v>3433</v>
      </c>
      <c r="G1060" s="19"/>
    </row>
    <row r="1061" spans="1:7" x14ac:dyDescent="0.25">
      <c r="A1061">
        <v>1060</v>
      </c>
      <c r="B1061" s="5">
        <v>1008082</v>
      </c>
      <c r="C1061" t="str">
        <f t="shared" si="5475"/>
        <v>DeWitt Savings Bank - Clinton, IL</v>
      </c>
      <c r="D1061" s="21" t="s">
        <v>584</v>
      </c>
      <c r="E1061" s="19" t="s">
        <v>3279</v>
      </c>
      <c r="F1061" s="19" t="s">
        <v>3433</v>
      </c>
      <c r="G1061" s="19"/>
    </row>
    <row r="1062" spans="1:7" x14ac:dyDescent="0.25">
      <c r="A1062">
        <v>1061</v>
      </c>
      <c r="B1062" s="5">
        <v>1013498</v>
      </c>
      <c r="C1062" t="str">
        <f t="shared" si="5475"/>
        <v>Dieterich Bank - Effingham, IL</v>
      </c>
      <c r="D1062" s="21" t="s">
        <v>5612</v>
      </c>
      <c r="E1062" s="19" t="s">
        <v>3499</v>
      </c>
      <c r="F1062" s="19" t="s">
        <v>3433</v>
      </c>
      <c r="G1062" s="19"/>
    </row>
    <row r="1063" spans="1:7" x14ac:dyDescent="0.25">
      <c r="A1063">
        <v>1062</v>
      </c>
      <c r="B1063" s="5">
        <v>1014144</v>
      </c>
      <c r="C1063" t="str">
        <f t="shared" si="5475"/>
        <v>Du Quoin State Bank - Du Quoin, IL</v>
      </c>
      <c r="D1063" s="21" t="s">
        <v>2595</v>
      </c>
      <c r="E1063" s="19" t="s">
        <v>3502</v>
      </c>
      <c r="F1063" s="19" t="s">
        <v>3433</v>
      </c>
      <c r="G1063" s="19"/>
    </row>
    <row r="1064" spans="1:7" x14ac:dyDescent="0.25">
      <c r="A1064">
        <v>1063</v>
      </c>
      <c r="B1064" s="5">
        <v>1012527</v>
      </c>
      <c r="C1064" t="str">
        <f t="shared" si="5475"/>
        <v>Eagle Valley Bank - Griggsville, IL</v>
      </c>
      <c r="D1064" s="21" t="s">
        <v>10869</v>
      </c>
      <c r="E1064" s="19" t="s">
        <v>3513</v>
      </c>
      <c r="F1064" s="19" t="s">
        <v>3433</v>
      </c>
      <c r="G1064" s="19"/>
    </row>
    <row r="1065" spans="1:7" x14ac:dyDescent="0.25">
      <c r="A1065">
        <v>1064</v>
      </c>
      <c r="B1065" s="5">
        <v>1011180</v>
      </c>
      <c r="C1065" t="str">
        <f t="shared" si="5475"/>
        <v>Eureka Savings Bank - La Salle, IL</v>
      </c>
      <c r="D1065" s="21" t="s">
        <v>455</v>
      </c>
      <c r="E1065" s="19" t="s">
        <v>3504</v>
      </c>
      <c r="F1065" s="19" t="s">
        <v>3433</v>
      </c>
      <c r="G1065" s="19"/>
    </row>
    <row r="1066" spans="1:7" x14ac:dyDescent="0.25">
      <c r="A1066">
        <v>1065</v>
      </c>
      <c r="B1066" s="5">
        <v>1013476</v>
      </c>
      <c r="C1066" t="str">
        <f t="shared" si="5475"/>
        <v>Exchange State Bank - Lanark, IL</v>
      </c>
      <c r="D1066" s="21" t="s">
        <v>792</v>
      </c>
      <c r="E1066" s="19" t="s">
        <v>3506</v>
      </c>
      <c r="F1066" s="19" t="s">
        <v>3433</v>
      </c>
      <c r="G1066" s="19"/>
    </row>
    <row r="1067" spans="1:7" x14ac:dyDescent="0.25">
      <c r="A1067">
        <v>1066</v>
      </c>
      <c r="B1067" s="5">
        <v>1011355</v>
      </c>
      <c r="C1067" t="str">
        <f t="shared" si="5475"/>
        <v>Fairview State Banking Company - Fairview, IL</v>
      </c>
      <c r="D1067" s="21" t="s">
        <v>1030</v>
      </c>
      <c r="E1067" s="19" t="s">
        <v>3507</v>
      </c>
      <c r="F1067" s="19" t="s">
        <v>3433</v>
      </c>
      <c r="G1067" s="19"/>
    </row>
    <row r="1068" spans="1:7" x14ac:dyDescent="0.25">
      <c r="A1068">
        <v>1067</v>
      </c>
      <c r="B1068" s="5">
        <v>1012922</v>
      </c>
      <c r="C1068" t="str">
        <f t="shared" si="5475"/>
        <v>Farmers &amp; Merchants Bank of Hutsonville - Hutsonville, IL</v>
      </c>
      <c r="D1068" s="21" t="s">
        <v>1016</v>
      </c>
      <c r="E1068" s="19" t="s">
        <v>3508</v>
      </c>
      <c r="F1068" s="19" t="s">
        <v>3433</v>
      </c>
      <c r="G1068" s="19"/>
    </row>
    <row r="1069" spans="1:7" x14ac:dyDescent="0.25">
      <c r="A1069">
        <v>1068</v>
      </c>
      <c r="B1069" s="5">
        <v>1008038</v>
      </c>
      <c r="C1069" t="str">
        <f t="shared" si="5475"/>
        <v>Farmers and Merchants State Bank of Bushnell - Bushnell, IL</v>
      </c>
      <c r="D1069" s="21" t="s">
        <v>786</v>
      </c>
      <c r="E1069" s="19" t="s">
        <v>3509</v>
      </c>
      <c r="F1069" s="19" t="s">
        <v>3433</v>
      </c>
      <c r="G1069" s="19"/>
    </row>
    <row r="1070" spans="1:7" x14ac:dyDescent="0.25">
      <c r="A1070">
        <v>1069</v>
      </c>
      <c r="B1070" s="5">
        <v>1015464</v>
      </c>
      <c r="C1070" t="str">
        <f t="shared" si="5475"/>
        <v>Farmers National Bank - Prophetstown, IL</v>
      </c>
      <c r="D1070" s="21" t="s">
        <v>1428</v>
      </c>
      <c r="E1070" s="19" t="s">
        <v>3512</v>
      </c>
      <c r="F1070" s="19" t="s">
        <v>3433</v>
      </c>
      <c r="G1070" s="19"/>
    </row>
    <row r="1071" spans="1:7" x14ac:dyDescent="0.25">
      <c r="A1071">
        <v>1070</v>
      </c>
      <c r="B1071" s="5">
        <v>1009887</v>
      </c>
      <c r="C1071" t="str">
        <f t="shared" si="5475"/>
        <v>Farmers State Bank - Pittsfield, IL</v>
      </c>
      <c r="D1071" s="21" t="s">
        <v>290</v>
      </c>
      <c r="E1071" s="19" t="s">
        <v>3514</v>
      </c>
      <c r="F1071" s="19" t="s">
        <v>3433</v>
      </c>
      <c r="G1071" s="19"/>
    </row>
    <row r="1072" spans="1:7" x14ac:dyDescent="0.25">
      <c r="A1072">
        <v>1071</v>
      </c>
      <c r="B1072" s="5">
        <v>1015330</v>
      </c>
      <c r="C1072" t="str">
        <f t="shared" si="5475"/>
        <v>Farmers State Bank - Elmwood, IL</v>
      </c>
      <c r="D1072" s="21" t="s">
        <v>290</v>
      </c>
      <c r="E1072" s="19" t="s">
        <v>3515</v>
      </c>
      <c r="F1072" s="19" t="s">
        <v>3433</v>
      </c>
      <c r="G1072" s="19"/>
    </row>
    <row r="1073" spans="1:7" x14ac:dyDescent="0.25">
      <c r="A1073">
        <v>1072</v>
      </c>
      <c r="B1073" s="5">
        <v>1010302</v>
      </c>
      <c r="C1073" t="str">
        <f t="shared" si="5475"/>
        <v>Farmers State Bank &amp; Trust Co. - Mount Sterling, IL</v>
      </c>
      <c r="D1073" s="21" t="s">
        <v>9488</v>
      </c>
      <c r="E1073" s="19" t="s">
        <v>3516</v>
      </c>
      <c r="F1073" s="19" t="s">
        <v>3433</v>
      </c>
      <c r="G1073" s="19"/>
    </row>
    <row r="1074" spans="1:7" x14ac:dyDescent="0.25">
      <c r="A1074">
        <v>1073</v>
      </c>
      <c r="B1074" s="5">
        <v>1014562</v>
      </c>
      <c r="C1074" t="str">
        <f t="shared" si="5475"/>
        <v>Farmers State Bank of Alto Pass, Ill. - Harrisburg, IL</v>
      </c>
      <c r="D1074" s="21" t="s">
        <v>2184</v>
      </c>
      <c r="E1074" s="19" t="s">
        <v>3517</v>
      </c>
      <c r="F1074" s="19" t="s">
        <v>3433</v>
      </c>
      <c r="G1074" s="19"/>
    </row>
    <row r="1075" spans="1:7" x14ac:dyDescent="0.25">
      <c r="A1075">
        <v>1074</v>
      </c>
      <c r="B1075" s="5">
        <v>1014618</v>
      </c>
      <c r="C1075" t="str">
        <f t="shared" si="5475"/>
        <v>Farmers State Bank of Emden - Emden, IL</v>
      </c>
      <c r="D1075" s="21" t="s">
        <v>1017</v>
      </c>
      <c r="E1075" s="19" t="s">
        <v>3518</v>
      </c>
      <c r="F1075" s="19" t="s">
        <v>3433</v>
      </c>
      <c r="G1075" s="19"/>
    </row>
    <row r="1076" spans="1:7" x14ac:dyDescent="0.25">
      <c r="A1076">
        <v>1075</v>
      </c>
      <c r="B1076" s="5">
        <v>1014324</v>
      </c>
      <c r="C1076" t="str">
        <f t="shared" si="5475"/>
        <v>Farmers State Bank of Hoffman - Hoffman, IL</v>
      </c>
      <c r="D1076" s="21" t="s">
        <v>1052</v>
      </c>
      <c r="E1076" s="19" t="s">
        <v>3519</v>
      </c>
      <c r="F1076" s="19" t="s">
        <v>3433</v>
      </c>
      <c r="G1076" s="19"/>
    </row>
    <row r="1077" spans="1:7" x14ac:dyDescent="0.25">
      <c r="A1077">
        <v>1076</v>
      </c>
      <c r="B1077" s="5">
        <v>1007733</v>
      </c>
      <c r="C1077" t="str">
        <f t="shared" si="5475"/>
        <v>Farmers State Bank of Medora - Medora, IL</v>
      </c>
      <c r="D1077" s="21" t="s">
        <v>969</v>
      </c>
      <c r="E1077" s="19" t="s">
        <v>3520</v>
      </c>
      <c r="F1077" s="19" t="s">
        <v>3433</v>
      </c>
      <c r="G1077" s="19"/>
    </row>
    <row r="1078" spans="1:7" x14ac:dyDescent="0.25">
      <c r="A1078">
        <v>1077</v>
      </c>
      <c r="B1078" s="5">
        <v>1011992</v>
      </c>
      <c r="C1078" t="str">
        <f t="shared" si="5475"/>
        <v>Farmers State Bank of Western Illinois - Alpha, IL</v>
      </c>
      <c r="D1078" s="21" t="s">
        <v>1903</v>
      </c>
      <c r="E1078" s="19" t="s">
        <v>3521</v>
      </c>
      <c r="F1078" s="19" t="s">
        <v>3433</v>
      </c>
      <c r="G1078" s="19"/>
    </row>
    <row r="1079" spans="1:7" x14ac:dyDescent="0.25">
      <c r="A1079">
        <v>1078</v>
      </c>
      <c r="B1079" s="5">
        <v>1022793</v>
      </c>
      <c r="C1079" t="str">
        <f t="shared" si="5475"/>
        <v>FCB Banks - Collinsville, IL</v>
      </c>
      <c r="D1079" s="21" t="s">
        <v>5484</v>
      </c>
      <c r="E1079" s="19" t="s">
        <v>3060</v>
      </c>
      <c r="F1079" s="19" t="s">
        <v>3433</v>
      </c>
      <c r="G1079" s="19"/>
    </row>
    <row r="1080" spans="1:7" x14ac:dyDescent="0.25">
      <c r="A1080">
        <v>1079</v>
      </c>
      <c r="B1080" s="5">
        <v>1011819</v>
      </c>
      <c r="C1080" t="str">
        <f t="shared" si="5475"/>
        <v>Federated Bank - Onarga, IL</v>
      </c>
      <c r="D1080" s="21" t="s">
        <v>2742</v>
      </c>
      <c r="E1080" s="19" t="s">
        <v>3522</v>
      </c>
      <c r="F1080" s="19" t="s">
        <v>3433</v>
      </c>
      <c r="G1080" s="19"/>
    </row>
    <row r="1081" spans="1:7" x14ac:dyDescent="0.25">
      <c r="A1081">
        <v>1080</v>
      </c>
      <c r="B1081" s="5">
        <v>1011306</v>
      </c>
      <c r="C1081" t="str">
        <f t="shared" si="5475"/>
        <v>Fidelity Bank - Savanna, IL</v>
      </c>
      <c r="D1081" s="21" t="s">
        <v>149</v>
      </c>
      <c r="E1081" s="19" t="s">
        <v>10823</v>
      </c>
      <c r="F1081" s="19" t="s">
        <v>3433</v>
      </c>
      <c r="G1081" s="19"/>
    </row>
    <row r="1082" spans="1:7" x14ac:dyDescent="0.25">
      <c r="A1082">
        <v>1081</v>
      </c>
      <c r="B1082" s="5">
        <v>1014476</v>
      </c>
      <c r="C1082" t="str">
        <f t="shared" si="5475"/>
        <v>First American Bank - Elk Grove Village, IL</v>
      </c>
      <c r="D1082" s="21" t="s">
        <v>157</v>
      </c>
      <c r="E1082" s="19" t="s">
        <v>3523</v>
      </c>
      <c r="F1082" s="19" t="s">
        <v>3433</v>
      </c>
      <c r="G1082" s="19"/>
    </row>
    <row r="1083" spans="1:7" x14ac:dyDescent="0.25">
      <c r="A1083">
        <v>1082</v>
      </c>
      <c r="B1083" s="5">
        <v>1011903</v>
      </c>
      <c r="C1083" t="str">
        <f t="shared" si="5475"/>
        <v>First Bank and Trust Company of Illinois - Palatine, IL</v>
      </c>
      <c r="D1083" s="21" t="s">
        <v>2461</v>
      </c>
      <c r="E1083" s="19" t="s">
        <v>3497</v>
      </c>
      <c r="F1083" s="19" t="s">
        <v>3433</v>
      </c>
      <c r="G1083" s="19"/>
    </row>
    <row r="1084" spans="1:7" x14ac:dyDescent="0.25">
      <c r="A1084">
        <v>1083</v>
      </c>
      <c r="B1084" s="5">
        <v>1013895</v>
      </c>
      <c r="C1084" t="str">
        <f t="shared" si="5475"/>
        <v>First Bank Chicago - Highland Park, IL</v>
      </c>
      <c r="D1084" s="21" t="s">
        <v>10276</v>
      </c>
      <c r="E1084" s="19" t="s">
        <v>3525</v>
      </c>
      <c r="F1084" s="19" t="s">
        <v>3433</v>
      </c>
      <c r="G1084" s="19"/>
    </row>
    <row r="1085" spans="1:7" x14ac:dyDescent="0.25">
      <c r="A1085">
        <v>1084</v>
      </c>
      <c r="B1085" s="5">
        <v>1007017</v>
      </c>
      <c r="C1085" t="str">
        <f t="shared" si="5475"/>
        <v>First Bank of Manhattan - Manhattan, IL</v>
      </c>
      <c r="D1085" s="21" t="s">
        <v>1905</v>
      </c>
      <c r="E1085" s="19" t="s">
        <v>3526</v>
      </c>
      <c r="F1085" s="19" t="s">
        <v>3433</v>
      </c>
      <c r="G1085" s="19"/>
    </row>
    <row r="1086" spans="1:7" x14ac:dyDescent="0.25">
      <c r="A1086">
        <v>1085</v>
      </c>
      <c r="B1086" s="5">
        <v>1008318</v>
      </c>
      <c r="C1086" t="str">
        <f t="shared" si="5475"/>
        <v>First Bankers Trust Company, National Association - Quincy, IL</v>
      </c>
      <c r="D1086" s="21" t="s">
        <v>1434</v>
      </c>
      <c r="E1086" s="19" t="s">
        <v>3000</v>
      </c>
      <c r="F1086" s="19" t="s">
        <v>3433</v>
      </c>
      <c r="G1086" s="19"/>
    </row>
    <row r="1087" spans="1:7" x14ac:dyDescent="0.25">
      <c r="A1087">
        <v>1086</v>
      </c>
      <c r="B1087" s="5">
        <v>1008638</v>
      </c>
      <c r="C1087" t="str">
        <f t="shared" si="5475"/>
        <v>First Community Bank and Trust - Beecher, IL</v>
      </c>
      <c r="D1087" s="21" t="s">
        <v>2456</v>
      </c>
      <c r="E1087" s="19" t="s">
        <v>3527</v>
      </c>
      <c r="F1087" s="19" t="s">
        <v>3433</v>
      </c>
      <c r="G1087" s="19"/>
    </row>
    <row r="1088" spans="1:7" x14ac:dyDescent="0.25">
      <c r="A1088">
        <v>1087</v>
      </c>
      <c r="B1088" s="5">
        <v>1982029</v>
      </c>
      <c r="C1088" t="str">
        <f t="shared" si="5475"/>
        <v>First Community Bank of Hillsboro - Hillsboro, IL</v>
      </c>
      <c r="D1088" s="21" t="s">
        <v>783</v>
      </c>
      <c r="E1088" s="19" t="s">
        <v>3528</v>
      </c>
      <c r="F1088" s="19" t="s">
        <v>3433</v>
      </c>
      <c r="G1088" s="19"/>
    </row>
    <row r="1089" spans="1:7" x14ac:dyDescent="0.25">
      <c r="A1089">
        <v>1088</v>
      </c>
      <c r="B1089" s="5">
        <v>1009660</v>
      </c>
      <c r="C1089" t="str">
        <f t="shared" si="5475"/>
        <v>First Community Bank of Moultrie County - Sullivan, IL</v>
      </c>
      <c r="D1089" s="21" t="s">
        <v>2744</v>
      </c>
      <c r="E1089" s="19" t="s">
        <v>3529</v>
      </c>
      <c r="F1089" s="19" t="s">
        <v>3433</v>
      </c>
      <c r="G1089" s="19"/>
    </row>
    <row r="1090" spans="1:7" x14ac:dyDescent="0.25">
      <c r="A1090">
        <v>1089</v>
      </c>
      <c r="B1090" s="5">
        <v>1000099</v>
      </c>
      <c r="C1090" t="str">
        <f t="shared" ref="C1090:C1153" si="5476">D1090&amp;" - "&amp;E1090&amp;", "&amp;F1090</f>
        <v>First Community Bank Xenia-Flora - Xenia, IL</v>
      </c>
      <c r="D1090" s="21" t="s">
        <v>9489</v>
      </c>
      <c r="E1090" s="19" t="s">
        <v>3530</v>
      </c>
      <c r="F1090" s="19" t="s">
        <v>3433</v>
      </c>
      <c r="G1090" s="19"/>
    </row>
    <row r="1091" spans="1:7" x14ac:dyDescent="0.25">
      <c r="A1091">
        <v>1090</v>
      </c>
      <c r="B1091" s="5">
        <v>1013350</v>
      </c>
      <c r="C1091" t="str">
        <f t="shared" si="5476"/>
        <v>First Eagle Bank - Chicago, IL</v>
      </c>
      <c r="D1091" s="21" t="s">
        <v>1425</v>
      </c>
      <c r="E1091" s="19" t="s">
        <v>3436</v>
      </c>
      <c r="F1091" s="19" t="s">
        <v>3433</v>
      </c>
      <c r="G1091" s="19"/>
    </row>
    <row r="1092" spans="1:7" x14ac:dyDescent="0.25">
      <c r="A1092">
        <v>1091</v>
      </c>
      <c r="B1092" s="5">
        <v>1001380</v>
      </c>
      <c r="C1092" t="str">
        <f t="shared" si="5476"/>
        <v>First Federal Savings and Loan Association of Central Illinois, S.B. - Shelbyville, IL</v>
      </c>
      <c r="D1092" s="21" t="s">
        <v>588</v>
      </c>
      <c r="E1092" s="19" t="s">
        <v>3532</v>
      </c>
      <c r="F1092" s="19" t="s">
        <v>3433</v>
      </c>
      <c r="G1092" s="19"/>
    </row>
    <row r="1093" spans="1:7" x14ac:dyDescent="0.25">
      <c r="A1093">
        <v>1092</v>
      </c>
      <c r="B1093" s="5">
        <v>1000894</v>
      </c>
      <c r="C1093" t="str">
        <f t="shared" si="5476"/>
        <v>First Federal Savings Bank - Ottawa, IL</v>
      </c>
      <c r="D1093" s="21" t="s">
        <v>461</v>
      </c>
      <c r="E1093" s="19" t="s">
        <v>3533</v>
      </c>
      <c r="F1093" s="19" t="s">
        <v>3433</v>
      </c>
      <c r="G1093" s="19"/>
    </row>
    <row r="1094" spans="1:7" x14ac:dyDescent="0.25">
      <c r="A1094">
        <v>1093</v>
      </c>
      <c r="B1094" s="5">
        <v>1000563</v>
      </c>
      <c r="C1094" t="str">
        <f t="shared" si="5476"/>
        <v>First Federal Savings Bank of Champaign-Urbana - Champaign, IL</v>
      </c>
      <c r="D1094" s="21" t="s">
        <v>587</v>
      </c>
      <c r="E1094" s="19" t="s">
        <v>3457</v>
      </c>
      <c r="F1094" s="19" t="s">
        <v>3433</v>
      </c>
      <c r="G1094" s="19"/>
    </row>
    <row r="1095" spans="1:7" x14ac:dyDescent="0.25">
      <c r="A1095">
        <v>1094</v>
      </c>
      <c r="B1095" s="5">
        <v>1002221</v>
      </c>
      <c r="C1095" t="str">
        <f t="shared" si="5476"/>
        <v>First Federal Savings Bank of Mascoutah, Illinois - Mascoutah, IL</v>
      </c>
      <c r="D1095" s="21" t="s">
        <v>10575</v>
      </c>
      <c r="E1095" s="19" t="s">
        <v>3483</v>
      </c>
      <c r="F1095" s="19" t="s">
        <v>3433</v>
      </c>
      <c r="G1095" s="19"/>
    </row>
    <row r="1096" spans="1:7" x14ac:dyDescent="0.25">
      <c r="A1096">
        <v>1095</v>
      </c>
      <c r="B1096" s="5">
        <v>1013389</v>
      </c>
      <c r="C1096" t="str">
        <f t="shared" si="5476"/>
        <v>First Mid Bank &amp; Trust, National Association - Mattoon, IL</v>
      </c>
      <c r="D1096" s="21" t="s">
        <v>5613</v>
      </c>
      <c r="E1096" s="19" t="s">
        <v>3534</v>
      </c>
      <c r="F1096" s="19" t="s">
        <v>3433</v>
      </c>
      <c r="G1096" s="19"/>
    </row>
    <row r="1097" spans="1:7" x14ac:dyDescent="0.25">
      <c r="A1097">
        <v>1096</v>
      </c>
      <c r="B1097" s="5">
        <v>1004556</v>
      </c>
      <c r="C1097" t="str">
        <f t="shared" si="5476"/>
        <v>First National Bank and Trust Company - Clinton, IL</v>
      </c>
      <c r="D1097" s="21" t="s">
        <v>1275</v>
      </c>
      <c r="E1097" s="19" t="s">
        <v>3279</v>
      </c>
      <c r="F1097" s="19" t="s">
        <v>3433</v>
      </c>
      <c r="G1097" s="19"/>
    </row>
    <row r="1098" spans="1:7" x14ac:dyDescent="0.25">
      <c r="A1098">
        <v>1097</v>
      </c>
      <c r="B1098" s="5">
        <v>1009134</v>
      </c>
      <c r="C1098" t="str">
        <f t="shared" si="5476"/>
        <v>First National Bank in Olney - Olney, IL</v>
      </c>
      <c r="D1098" s="21" t="s">
        <v>1436</v>
      </c>
      <c r="E1098" s="19" t="s">
        <v>3539</v>
      </c>
      <c r="F1098" s="19" t="s">
        <v>3433</v>
      </c>
      <c r="G1098" s="19"/>
    </row>
    <row r="1099" spans="1:7" x14ac:dyDescent="0.25">
      <c r="A1099">
        <v>1098</v>
      </c>
      <c r="B1099" s="5">
        <v>1008262</v>
      </c>
      <c r="C1099" t="str">
        <f t="shared" si="5476"/>
        <v>First National Bank in Pinckneyville - Pinckneyville, IL</v>
      </c>
      <c r="D1099" s="21" t="s">
        <v>785</v>
      </c>
      <c r="E1099" s="19" t="s">
        <v>3540</v>
      </c>
      <c r="F1099" s="19" t="s">
        <v>3433</v>
      </c>
      <c r="G1099" s="19"/>
    </row>
    <row r="1100" spans="1:7" x14ac:dyDescent="0.25">
      <c r="A1100">
        <v>1099</v>
      </c>
      <c r="B1100" s="5">
        <v>1006262</v>
      </c>
      <c r="C1100" t="str">
        <f t="shared" si="5476"/>
        <v>First National Bank in Taylorville - Taylorville, IL</v>
      </c>
      <c r="D1100" s="21" t="s">
        <v>2602</v>
      </c>
      <c r="E1100" s="19" t="s">
        <v>3541</v>
      </c>
      <c r="F1100" s="19" t="s">
        <v>3433</v>
      </c>
      <c r="G1100" s="19"/>
    </row>
    <row r="1101" spans="1:7" x14ac:dyDescent="0.25">
      <c r="A1101">
        <v>1100</v>
      </c>
      <c r="B1101" s="5">
        <v>1009714</v>
      </c>
      <c r="C1101" t="str">
        <f t="shared" si="5476"/>
        <v>First National Bank of Brookfield - Brookfield, IL</v>
      </c>
      <c r="D1101" s="21" t="s">
        <v>2463</v>
      </c>
      <c r="E1101" s="19" t="s">
        <v>3548</v>
      </c>
      <c r="F1101" s="19" t="s">
        <v>3433</v>
      </c>
      <c r="G1101" s="19"/>
    </row>
    <row r="1102" spans="1:7" x14ac:dyDescent="0.25">
      <c r="A1102">
        <v>1101</v>
      </c>
      <c r="B1102" s="5">
        <v>1014163</v>
      </c>
      <c r="C1102" t="str">
        <f t="shared" si="5476"/>
        <v>First National Bank of Lacon - Lacon, IL</v>
      </c>
      <c r="D1102" s="21" t="s">
        <v>301</v>
      </c>
      <c r="E1102" s="19" t="s">
        <v>3552</v>
      </c>
      <c r="F1102" s="19" t="s">
        <v>3433</v>
      </c>
      <c r="G1102" s="19"/>
    </row>
    <row r="1103" spans="1:7" x14ac:dyDescent="0.25">
      <c r="A1103">
        <v>1102</v>
      </c>
      <c r="B1103" s="5">
        <v>1008141</v>
      </c>
      <c r="C1103" t="str">
        <f t="shared" si="5476"/>
        <v>First National Bank of Nokomis - Nokomis, IL</v>
      </c>
      <c r="D1103" s="21" t="s">
        <v>2175</v>
      </c>
      <c r="E1103" s="19" t="s">
        <v>3553</v>
      </c>
      <c r="F1103" s="19" t="s">
        <v>3433</v>
      </c>
      <c r="G1103" s="19"/>
    </row>
    <row r="1104" spans="1:7" x14ac:dyDescent="0.25">
      <c r="A1104">
        <v>1103</v>
      </c>
      <c r="B1104" s="5">
        <v>1014616</v>
      </c>
      <c r="C1104" t="str">
        <f t="shared" si="5476"/>
        <v>First National Bank of Pana - Pana, IL</v>
      </c>
      <c r="D1104" s="21" t="s">
        <v>2185</v>
      </c>
      <c r="E1104" s="19" t="s">
        <v>3555</v>
      </c>
      <c r="F1104" s="19" t="s">
        <v>3433</v>
      </c>
      <c r="G1104" s="19"/>
    </row>
    <row r="1105" spans="1:7" x14ac:dyDescent="0.25">
      <c r="A1105">
        <v>1104</v>
      </c>
      <c r="B1105" s="5">
        <v>1005716</v>
      </c>
      <c r="C1105" t="str">
        <f t="shared" si="5476"/>
        <v>First National Bank of Steeleville - Steeleville, IL</v>
      </c>
      <c r="D1105" s="21" t="s">
        <v>2180</v>
      </c>
      <c r="E1105" s="19" t="s">
        <v>3558</v>
      </c>
      <c r="F1105" s="19" t="s">
        <v>3433</v>
      </c>
      <c r="G1105" s="19"/>
    </row>
    <row r="1106" spans="1:7" x14ac:dyDescent="0.25">
      <c r="A1106">
        <v>1105</v>
      </c>
      <c r="B1106" s="5">
        <v>1005897</v>
      </c>
      <c r="C1106" t="str">
        <f t="shared" si="5476"/>
        <v>First National Bank of Waterloo - Waterloo, IL</v>
      </c>
      <c r="D1106" s="21" t="s">
        <v>1445</v>
      </c>
      <c r="E1106" s="19" t="s">
        <v>2835</v>
      </c>
      <c r="F1106" s="19" t="s">
        <v>3433</v>
      </c>
      <c r="G1106" s="19"/>
    </row>
    <row r="1107" spans="1:7" x14ac:dyDescent="0.25">
      <c r="A1107">
        <v>1106</v>
      </c>
      <c r="B1107" s="5">
        <v>1007506</v>
      </c>
      <c r="C1107" t="str">
        <f t="shared" si="5476"/>
        <v>First Nations Bank - Chicago, IL</v>
      </c>
      <c r="D1107" s="21" t="s">
        <v>1446</v>
      </c>
      <c r="E1107" s="19" t="s">
        <v>3436</v>
      </c>
      <c r="F1107" s="19" t="s">
        <v>3433</v>
      </c>
      <c r="G1107" s="19"/>
    </row>
    <row r="1108" spans="1:7" x14ac:dyDescent="0.25">
      <c r="A1108">
        <v>1107</v>
      </c>
      <c r="B1108" s="5">
        <v>1009143</v>
      </c>
      <c r="C1108" t="str">
        <f t="shared" si="5476"/>
        <v>First Neighbor Bank, National Association - Toledo, IL</v>
      </c>
      <c r="D1108" s="21" t="s">
        <v>1437</v>
      </c>
      <c r="E1108" s="19" t="s">
        <v>3407</v>
      </c>
      <c r="F1108" s="19" t="s">
        <v>3433</v>
      </c>
      <c r="G1108" s="19"/>
    </row>
    <row r="1109" spans="1:7" x14ac:dyDescent="0.25">
      <c r="A1109">
        <v>1108</v>
      </c>
      <c r="B1109" s="5">
        <v>1032509</v>
      </c>
      <c r="C1109" t="str">
        <f t="shared" si="5476"/>
        <v>First Robinson Savings Bank, National Association - Robinson, IL</v>
      </c>
      <c r="D1109" s="21" t="s">
        <v>1422</v>
      </c>
      <c r="E1109" s="19" t="s">
        <v>3559</v>
      </c>
      <c r="F1109" s="19" t="s">
        <v>3433</v>
      </c>
      <c r="G1109" s="19"/>
    </row>
    <row r="1110" spans="1:7" x14ac:dyDescent="0.25">
      <c r="A1110">
        <v>1109</v>
      </c>
      <c r="B1110" s="5">
        <v>1009970</v>
      </c>
      <c r="C1110" t="str">
        <f t="shared" si="5476"/>
        <v>First Savings Bank of Hegewisch - Chicago, IL</v>
      </c>
      <c r="D1110" s="21" t="s">
        <v>458</v>
      </c>
      <c r="E1110" s="19" t="s">
        <v>3436</v>
      </c>
      <c r="F1110" s="19" t="s">
        <v>3433</v>
      </c>
      <c r="G1110" s="19"/>
    </row>
    <row r="1111" spans="1:7" x14ac:dyDescent="0.25">
      <c r="A1111">
        <v>1110</v>
      </c>
      <c r="B1111" s="5">
        <v>1004473</v>
      </c>
      <c r="C1111" t="str">
        <f t="shared" si="5476"/>
        <v>First Secure Bank and Trust Co. - Palos Hills, IL</v>
      </c>
      <c r="D1111" s="21" t="s">
        <v>2460</v>
      </c>
      <c r="E1111" s="19" t="s">
        <v>3560</v>
      </c>
      <c r="F1111" s="19" t="s">
        <v>3433</v>
      </c>
      <c r="G1111" s="19"/>
    </row>
    <row r="1112" spans="1:7" x14ac:dyDescent="0.25">
      <c r="A1112">
        <v>1111</v>
      </c>
      <c r="B1112" s="5">
        <v>4053328</v>
      </c>
      <c r="C1112" t="str">
        <f t="shared" si="5476"/>
        <v>First Secure Community Bank - Sugar Grove, IL</v>
      </c>
      <c r="D1112" s="21" t="s">
        <v>1892</v>
      </c>
      <c r="E1112" s="19" t="s">
        <v>3561</v>
      </c>
      <c r="F1112" s="19" t="s">
        <v>3433</v>
      </c>
      <c r="G1112" s="19"/>
    </row>
    <row r="1113" spans="1:7" x14ac:dyDescent="0.25">
      <c r="A1113">
        <v>1112</v>
      </c>
      <c r="B1113" s="5">
        <v>1007605</v>
      </c>
      <c r="C1113" t="str">
        <f t="shared" si="5476"/>
        <v>First Secure State Bank - Wonder Lake, IL</v>
      </c>
      <c r="D1113" s="21" t="s">
        <v>10576</v>
      </c>
      <c r="E1113" s="19" t="s">
        <v>3641</v>
      </c>
      <c r="F1113" s="19" t="s">
        <v>3433</v>
      </c>
      <c r="G1113" s="19"/>
    </row>
    <row r="1114" spans="1:7" x14ac:dyDescent="0.25">
      <c r="A1114">
        <v>1113</v>
      </c>
      <c r="B1114" s="5">
        <v>1009173</v>
      </c>
      <c r="C1114" t="str">
        <f t="shared" si="5476"/>
        <v>First Security Bank - Mackinaw, IL</v>
      </c>
      <c r="D1114" s="21" t="s">
        <v>112</v>
      </c>
      <c r="E1114" s="19" t="s">
        <v>3562</v>
      </c>
      <c r="F1114" s="19" t="s">
        <v>3433</v>
      </c>
      <c r="G1114" s="19"/>
    </row>
    <row r="1115" spans="1:7" x14ac:dyDescent="0.25">
      <c r="A1115">
        <v>1114</v>
      </c>
      <c r="B1115" s="5">
        <v>1008786</v>
      </c>
      <c r="C1115" t="str">
        <f t="shared" si="5476"/>
        <v>First Southern Bank - Marion, IL</v>
      </c>
      <c r="D1115" s="21" t="s">
        <v>1440</v>
      </c>
      <c r="E1115" s="19" t="s">
        <v>2860</v>
      </c>
      <c r="F1115" s="19" t="s">
        <v>3433</v>
      </c>
      <c r="G1115" s="19"/>
    </row>
    <row r="1116" spans="1:7" x14ac:dyDescent="0.25">
      <c r="A1116">
        <v>1115</v>
      </c>
      <c r="B1116" s="5">
        <v>1014955</v>
      </c>
      <c r="C1116" t="str">
        <f t="shared" si="5476"/>
        <v>First State Bank - Mendota, IL</v>
      </c>
      <c r="D1116" s="21" t="s">
        <v>43</v>
      </c>
      <c r="E1116" s="19" t="s">
        <v>3564</v>
      </c>
      <c r="F1116" s="19" t="s">
        <v>3433</v>
      </c>
      <c r="G1116" s="19"/>
    </row>
    <row r="1117" spans="1:7" x14ac:dyDescent="0.25">
      <c r="A1117">
        <v>1116</v>
      </c>
      <c r="B1117" s="5">
        <v>1015084</v>
      </c>
      <c r="C1117" t="str">
        <f t="shared" si="5476"/>
        <v>First State Bank - Monticello, IL</v>
      </c>
      <c r="D1117" s="21" t="s">
        <v>43</v>
      </c>
      <c r="E1117" s="19" t="s">
        <v>2896</v>
      </c>
      <c r="F1117" s="19" t="s">
        <v>3433</v>
      </c>
      <c r="G1117" s="19"/>
    </row>
    <row r="1118" spans="1:7" x14ac:dyDescent="0.25">
      <c r="A1118">
        <v>1117</v>
      </c>
      <c r="B1118" s="5">
        <v>1011356</v>
      </c>
      <c r="C1118" t="str">
        <f t="shared" si="5476"/>
        <v>First State Bank of Beecher City - Beecher City, IL</v>
      </c>
      <c r="D1118" s="21" t="s">
        <v>794</v>
      </c>
      <c r="E1118" s="19" t="s">
        <v>3565</v>
      </c>
      <c r="F1118" s="19" t="s">
        <v>3433</v>
      </c>
      <c r="G1118" s="19"/>
    </row>
    <row r="1119" spans="1:7" x14ac:dyDescent="0.25">
      <c r="A1119">
        <v>1118</v>
      </c>
      <c r="B1119" s="5">
        <v>1012568</v>
      </c>
      <c r="C1119" t="str">
        <f t="shared" si="5476"/>
        <v>First State Bank of Campbell Hill - Campbell Hill, IL</v>
      </c>
      <c r="D1119" s="21" t="s">
        <v>1901</v>
      </c>
      <c r="E1119" s="19" t="s">
        <v>3566</v>
      </c>
      <c r="F1119" s="19" t="s">
        <v>3433</v>
      </c>
      <c r="G1119" s="19"/>
    </row>
    <row r="1120" spans="1:7" x14ac:dyDescent="0.25">
      <c r="A1120">
        <v>1119</v>
      </c>
      <c r="B1120" s="5">
        <v>1016046</v>
      </c>
      <c r="C1120" t="str">
        <f t="shared" si="5476"/>
        <v>First State Bank of Forrest - Forrest, IL</v>
      </c>
      <c r="D1120" s="21" t="s">
        <v>2166</v>
      </c>
      <c r="E1120" s="19" t="s">
        <v>3568</v>
      </c>
      <c r="F1120" s="19" t="s">
        <v>3433</v>
      </c>
      <c r="G1120" s="19"/>
    </row>
    <row r="1121" spans="1:7" x14ac:dyDescent="0.25">
      <c r="A1121">
        <v>1120</v>
      </c>
      <c r="B1121" s="5">
        <v>1009139</v>
      </c>
      <c r="C1121" t="str">
        <f t="shared" si="5476"/>
        <v>First State Bank of Olmsted - Olmsted, IL</v>
      </c>
      <c r="D1121" s="21" t="s">
        <v>932</v>
      </c>
      <c r="E1121" s="19" t="s">
        <v>3569</v>
      </c>
      <c r="F1121" s="19" t="s">
        <v>3433</v>
      </c>
      <c r="G1121" s="19"/>
    </row>
    <row r="1122" spans="1:7" x14ac:dyDescent="0.25">
      <c r="A1122">
        <v>1121</v>
      </c>
      <c r="B1122" s="5">
        <v>1009285</v>
      </c>
      <c r="C1122" t="str">
        <f t="shared" si="5476"/>
        <v>First State Bank of St. Peter - Saint Peter, IL</v>
      </c>
      <c r="D1122" s="21" t="s">
        <v>1027</v>
      </c>
      <c r="E1122" s="19" t="s">
        <v>3570</v>
      </c>
      <c r="F1122" s="19" t="s">
        <v>3433</v>
      </c>
      <c r="G1122" s="19"/>
    </row>
    <row r="1123" spans="1:7" x14ac:dyDescent="0.25">
      <c r="A1123">
        <v>1122</v>
      </c>
      <c r="B1123" s="5">
        <v>1009805</v>
      </c>
      <c r="C1123" t="str">
        <f t="shared" si="5476"/>
        <v>First State Bank of Van Orin - Van Orin, IL</v>
      </c>
      <c r="D1123" s="21" t="s">
        <v>935</v>
      </c>
      <c r="E1123" s="19" t="s">
        <v>3571</v>
      </c>
      <c r="F1123" s="19" t="s">
        <v>3433</v>
      </c>
      <c r="G1123" s="19"/>
    </row>
    <row r="1124" spans="1:7" x14ac:dyDescent="0.25">
      <c r="A1124">
        <v>1123</v>
      </c>
      <c r="B1124" s="5">
        <v>1006943</v>
      </c>
      <c r="C1124" t="str">
        <f t="shared" si="5476"/>
        <v>First State Bank Shannon-Polo - Shannon, IL</v>
      </c>
      <c r="D1124" s="21" t="s">
        <v>2178</v>
      </c>
      <c r="E1124" s="19" t="s">
        <v>3572</v>
      </c>
      <c r="F1124" s="19" t="s">
        <v>3433</v>
      </c>
      <c r="G1124" s="19"/>
    </row>
    <row r="1125" spans="1:7" x14ac:dyDescent="0.25">
      <c r="A1125">
        <v>1124</v>
      </c>
      <c r="B1125" s="5">
        <v>1983039</v>
      </c>
      <c r="C1125" t="str">
        <f t="shared" si="5476"/>
        <v>First Trust Bank of Illinois - Kankakee, IL</v>
      </c>
      <c r="D1125" s="21" t="s">
        <v>1891</v>
      </c>
      <c r="E1125" s="19" t="s">
        <v>3574</v>
      </c>
      <c r="F1125" s="19" t="s">
        <v>3433</v>
      </c>
      <c r="G1125" s="19"/>
    </row>
    <row r="1126" spans="1:7" x14ac:dyDescent="0.25">
      <c r="A1126">
        <v>1125</v>
      </c>
      <c r="B1126" s="5">
        <v>1016032</v>
      </c>
      <c r="C1126" t="str">
        <f t="shared" si="5476"/>
        <v>Flanagan State Bank - Flanagan, IL</v>
      </c>
      <c r="D1126" s="21" t="s">
        <v>2165</v>
      </c>
      <c r="E1126" s="19" t="s">
        <v>3576</v>
      </c>
      <c r="F1126" s="19" t="s">
        <v>3433</v>
      </c>
      <c r="G1126" s="19"/>
    </row>
    <row r="1127" spans="1:7" x14ac:dyDescent="0.25">
      <c r="A1127">
        <v>1126</v>
      </c>
      <c r="B1127" s="5">
        <v>1013588</v>
      </c>
      <c r="C1127" t="str">
        <f t="shared" si="5476"/>
        <v>Flora Bank &amp; Trust - Flora, IL</v>
      </c>
      <c r="D1127" s="21" t="s">
        <v>2741</v>
      </c>
      <c r="E1127" s="19" t="s">
        <v>3577</v>
      </c>
      <c r="F1127" s="19" t="s">
        <v>3433</v>
      </c>
      <c r="G1127" s="19"/>
    </row>
    <row r="1128" spans="1:7" x14ac:dyDescent="0.25">
      <c r="A1128">
        <v>1127</v>
      </c>
      <c r="B1128" s="5">
        <v>1011435</v>
      </c>
      <c r="C1128" t="str">
        <f t="shared" si="5476"/>
        <v>FNBC Bank and Trust - La Grange, IL</v>
      </c>
      <c r="D1128" s="21" t="s">
        <v>1442</v>
      </c>
      <c r="E1128" s="19" t="s">
        <v>3578</v>
      </c>
      <c r="F1128" s="19" t="s">
        <v>3433</v>
      </c>
      <c r="G1128" s="19"/>
    </row>
    <row r="1129" spans="1:7" x14ac:dyDescent="0.25">
      <c r="A1129">
        <v>1128</v>
      </c>
      <c r="B1129" s="5">
        <v>1010831</v>
      </c>
      <c r="C1129" t="str">
        <f t="shared" si="5476"/>
        <v>Foresight Bank - Winnebago, IL</v>
      </c>
      <c r="D1129" s="21" t="s">
        <v>2483</v>
      </c>
      <c r="E1129" s="19" t="s">
        <v>4195</v>
      </c>
      <c r="F1129" s="19" t="s">
        <v>3433</v>
      </c>
      <c r="G1129" s="19"/>
    </row>
    <row r="1130" spans="1:7" x14ac:dyDescent="0.25">
      <c r="A1130">
        <v>1129</v>
      </c>
      <c r="B1130" s="5">
        <v>1015390</v>
      </c>
      <c r="C1130" t="str">
        <f t="shared" si="5476"/>
        <v>Forest Park National Bank and Trust Company - Forest Park, IL</v>
      </c>
      <c r="D1130" s="21" t="s">
        <v>2452</v>
      </c>
      <c r="E1130" s="19" t="s">
        <v>3579</v>
      </c>
      <c r="F1130" s="19" t="s">
        <v>3433</v>
      </c>
      <c r="G1130" s="19"/>
    </row>
    <row r="1131" spans="1:7" x14ac:dyDescent="0.25">
      <c r="A1131">
        <v>1130</v>
      </c>
      <c r="B1131" s="5">
        <v>1015712</v>
      </c>
      <c r="C1131" t="str">
        <f t="shared" si="5476"/>
        <v>Fortress Bank - Peoria, IL</v>
      </c>
      <c r="D1131" s="21" t="s">
        <v>5493</v>
      </c>
      <c r="E1131" s="19" t="s">
        <v>3464</v>
      </c>
      <c r="F1131" s="19" t="s">
        <v>3433</v>
      </c>
      <c r="G1131" s="19"/>
    </row>
    <row r="1132" spans="1:7" x14ac:dyDescent="0.25">
      <c r="A1132">
        <v>1131</v>
      </c>
      <c r="B1132" s="5">
        <v>19282454</v>
      </c>
      <c r="C1132" t="str">
        <f t="shared" si="5476"/>
        <v>FWBank - Chicago, IL</v>
      </c>
      <c r="D1132" s="21" t="s">
        <v>10063</v>
      </c>
      <c r="E1132" s="19" t="s">
        <v>3436</v>
      </c>
      <c r="F1132" s="19" t="s">
        <v>3433</v>
      </c>
      <c r="G1132" s="19"/>
    </row>
    <row r="1133" spans="1:7" x14ac:dyDescent="0.25">
      <c r="A1133">
        <v>1132</v>
      </c>
      <c r="B1133" s="5">
        <v>1014235</v>
      </c>
      <c r="C1133" t="str">
        <f t="shared" si="5476"/>
        <v>Germantown Trust &amp; Savings Bank - Breese, IL</v>
      </c>
      <c r="D1133" s="21" t="s">
        <v>1432</v>
      </c>
      <c r="E1133" s="19" t="s">
        <v>3583</v>
      </c>
      <c r="F1133" s="19" t="s">
        <v>3433</v>
      </c>
      <c r="G1133" s="19"/>
    </row>
    <row r="1134" spans="1:7" x14ac:dyDescent="0.25">
      <c r="A1134">
        <v>1133</v>
      </c>
      <c r="B1134" s="5">
        <v>1001216</v>
      </c>
      <c r="C1134" t="str">
        <f t="shared" si="5476"/>
        <v>GN Bank - Chicago, IL</v>
      </c>
      <c r="D1134" s="21" t="s">
        <v>5651</v>
      </c>
      <c r="E1134" s="19" t="s">
        <v>3436</v>
      </c>
      <c r="F1134" s="19" t="s">
        <v>3433</v>
      </c>
      <c r="G1134" s="19"/>
    </row>
    <row r="1135" spans="1:7" x14ac:dyDescent="0.25">
      <c r="A1135">
        <v>1134</v>
      </c>
      <c r="B1135" s="5">
        <v>4149436</v>
      </c>
      <c r="C1135" t="str">
        <f t="shared" si="5476"/>
        <v>Gold Coast Bank - Chicago, IL</v>
      </c>
      <c r="D1135" s="21" t="s">
        <v>1410</v>
      </c>
      <c r="E1135" s="19" t="s">
        <v>3436</v>
      </c>
      <c r="F1135" s="19" t="s">
        <v>3433</v>
      </c>
      <c r="G1135" s="19"/>
    </row>
    <row r="1136" spans="1:7" x14ac:dyDescent="0.25">
      <c r="A1136">
        <v>1135</v>
      </c>
      <c r="B1136" s="5">
        <v>1015514</v>
      </c>
      <c r="C1136" t="str">
        <f t="shared" si="5476"/>
        <v>Goodfield State Bank - Goodfield, IL</v>
      </c>
      <c r="D1136" s="21" t="s">
        <v>1894</v>
      </c>
      <c r="E1136" s="19" t="s">
        <v>3585</v>
      </c>
      <c r="F1136" s="19" t="s">
        <v>3433</v>
      </c>
      <c r="G1136" s="19"/>
    </row>
    <row r="1137" spans="1:7" x14ac:dyDescent="0.25">
      <c r="A1137">
        <v>1136</v>
      </c>
      <c r="B1137" s="5">
        <v>1014796</v>
      </c>
      <c r="C1137" t="str">
        <f t="shared" si="5476"/>
        <v>Grand Ridge National Bank - Wheaton, IL</v>
      </c>
      <c r="D1137" s="21" t="s">
        <v>2597</v>
      </c>
      <c r="E1137" s="19" t="s">
        <v>3668</v>
      </c>
      <c r="F1137" s="19" t="s">
        <v>3433</v>
      </c>
      <c r="G1137" s="19"/>
    </row>
    <row r="1138" spans="1:7" x14ac:dyDescent="0.25">
      <c r="A1138">
        <v>1137</v>
      </c>
      <c r="B1138" s="5">
        <v>1006883</v>
      </c>
      <c r="C1138" t="str">
        <f t="shared" si="5476"/>
        <v>Grand Rivers Community Bank - Grand Chain, IL</v>
      </c>
      <c r="D1138" s="21" t="s">
        <v>934</v>
      </c>
      <c r="E1138" s="19" t="s">
        <v>3586</v>
      </c>
      <c r="F1138" s="19" t="s">
        <v>3433</v>
      </c>
      <c r="G1138" s="19"/>
    </row>
    <row r="1139" spans="1:7" x14ac:dyDescent="0.25">
      <c r="A1139">
        <v>1138</v>
      </c>
      <c r="B1139" s="5">
        <v>1014585</v>
      </c>
      <c r="C1139" t="str">
        <f t="shared" si="5476"/>
        <v>Great Rivers Bank - Barry, IL</v>
      </c>
      <c r="D1139" s="21" t="s">
        <v>5666</v>
      </c>
      <c r="E1139" s="19" t="s">
        <v>3547</v>
      </c>
      <c r="F1139" s="19" t="s">
        <v>3433</v>
      </c>
      <c r="G1139" s="19"/>
    </row>
    <row r="1140" spans="1:7" x14ac:dyDescent="0.25">
      <c r="A1140">
        <v>1139</v>
      </c>
      <c r="B1140" s="5">
        <v>1012789</v>
      </c>
      <c r="C1140" t="str">
        <f t="shared" si="5476"/>
        <v>Grundy Bank - Morris, IL</v>
      </c>
      <c r="D1140" s="21" t="s">
        <v>1904</v>
      </c>
      <c r="E1140" s="19" t="s">
        <v>3588</v>
      </c>
      <c r="F1140" s="19" t="s">
        <v>3433</v>
      </c>
      <c r="G1140" s="19"/>
    </row>
    <row r="1141" spans="1:7" x14ac:dyDescent="0.25">
      <c r="A1141">
        <v>1140</v>
      </c>
      <c r="B1141" s="5">
        <v>1013840</v>
      </c>
      <c r="C1141" t="str">
        <f t="shared" si="5476"/>
        <v>Hartsburg State Bank - Hartsburg, IL</v>
      </c>
      <c r="D1141" s="21" t="s">
        <v>1022</v>
      </c>
      <c r="E1141" s="19" t="s">
        <v>3589</v>
      </c>
      <c r="F1141" s="19" t="s">
        <v>3433</v>
      </c>
      <c r="G1141" s="19"/>
    </row>
    <row r="1142" spans="1:7" x14ac:dyDescent="0.25">
      <c r="A1142">
        <v>1141</v>
      </c>
      <c r="B1142" s="5">
        <v>1009289</v>
      </c>
      <c r="C1142" t="str">
        <f t="shared" si="5476"/>
        <v>Heartland Bank and Trust Company - Bloomington, IL</v>
      </c>
      <c r="D1142" s="21" t="s">
        <v>1138</v>
      </c>
      <c r="E1142" s="19" t="s">
        <v>3498</v>
      </c>
      <c r="F1142" s="19" t="s">
        <v>3433</v>
      </c>
      <c r="G1142" s="19"/>
    </row>
    <row r="1143" spans="1:7" x14ac:dyDescent="0.25">
      <c r="A1143">
        <v>1142</v>
      </c>
      <c r="B1143" s="5">
        <v>1008224</v>
      </c>
      <c r="C1143" t="str">
        <f t="shared" si="5476"/>
        <v>Heritage Bank of Schaumburg - Schaumburg, IL</v>
      </c>
      <c r="D1143" s="21" t="s">
        <v>2455</v>
      </c>
      <c r="E1143" s="19" t="s">
        <v>3592</v>
      </c>
      <c r="F1143" s="19" t="s">
        <v>3433</v>
      </c>
      <c r="G1143" s="19"/>
    </row>
    <row r="1144" spans="1:7" x14ac:dyDescent="0.25">
      <c r="A1144">
        <v>1143</v>
      </c>
      <c r="B1144" s="5">
        <v>1010759</v>
      </c>
      <c r="C1144" t="str">
        <f t="shared" si="5476"/>
        <v>Hickory Point Bank and Trust - Decatur, IL</v>
      </c>
      <c r="D1144" s="21" t="s">
        <v>1441</v>
      </c>
      <c r="E1144" s="19" t="s">
        <v>3593</v>
      </c>
      <c r="F1144" s="19" t="s">
        <v>3433</v>
      </c>
      <c r="G1144" s="19"/>
    </row>
    <row r="1145" spans="1:7" x14ac:dyDescent="0.25">
      <c r="A1145">
        <v>1144</v>
      </c>
      <c r="B1145" s="5">
        <v>1024066</v>
      </c>
      <c r="C1145" t="str">
        <f t="shared" si="5476"/>
        <v>Hinsdale Bank &amp; Trust Company, National Association - Hinsdale, IL</v>
      </c>
      <c r="D1145" s="21" t="s">
        <v>9173</v>
      </c>
      <c r="E1145" s="19" t="s">
        <v>3595</v>
      </c>
      <c r="F1145" s="19" t="s">
        <v>3433</v>
      </c>
      <c r="G1145" s="19"/>
    </row>
    <row r="1146" spans="1:7" x14ac:dyDescent="0.25">
      <c r="A1146">
        <v>1145</v>
      </c>
      <c r="B1146" s="5">
        <v>1010961</v>
      </c>
      <c r="C1146" t="str">
        <f t="shared" si="5476"/>
        <v>Holcomb Bank - Rochelle, IL</v>
      </c>
      <c r="D1146" s="21" t="s">
        <v>5501</v>
      </c>
      <c r="E1146" s="19" t="s">
        <v>3227</v>
      </c>
      <c r="F1146" s="19" t="s">
        <v>3433</v>
      </c>
      <c r="G1146" s="19"/>
    </row>
    <row r="1147" spans="1:7" x14ac:dyDescent="0.25">
      <c r="A1147">
        <v>1146</v>
      </c>
      <c r="B1147" s="5">
        <v>1012534</v>
      </c>
      <c r="C1147" t="str">
        <f t="shared" si="5476"/>
        <v>Home State Bank/National Association - Crystal Lake, IL</v>
      </c>
      <c r="D1147" s="21" t="s">
        <v>9490</v>
      </c>
      <c r="E1147" s="19" t="s">
        <v>3500</v>
      </c>
      <c r="F1147" s="19" t="s">
        <v>3433</v>
      </c>
      <c r="G1147" s="19"/>
    </row>
    <row r="1148" spans="1:7" x14ac:dyDescent="0.25">
      <c r="A1148">
        <v>1147</v>
      </c>
      <c r="B1148" s="5">
        <v>1013492</v>
      </c>
      <c r="C1148" t="str">
        <f t="shared" si="5476"/>
        <v>Hometown National Bank - La Salle, IL</v>
      </c>
      <c r="D1148" s="21" t="s">
        <v>2188</v>
      </c>
      <c r="E1148" s="19" t="s">
        <v>3504</v>
      </c>
      <c r="F1148" s="19" t="s">
        <v>3433</v>
      </c>
      <c r="G1148" s="19"/>
    </row>
    <row r="1149" spans="1:7" x14ac:dyDescent="0.25">
      <c r="A1149">
        <v>1148</v>
      </c>
      <c r="B1149" s="5">
        <v>1009514</v>
      </c>
      <c r="C1149" t="str">
        <f t="shared" si="5476"/>
        <v>Hoyne Savings Bank - Chicago, IL</v>
      </c>
      <c r="D1149" s="21" t="s">
        <v>457</v>
      </c>
      <c r="E1149" s="19" t="s">
        <v>3436</v>
      </c>
      <c r="F1149" s="19" t="s">
        <v>3433</v>
      </c>
      <c r="G1149" s="19"/>
    </row>
    <row r="1150" spans="1:7" x14ac:dyDescent="0.25">
      <c r="A1150">
        <v>1149</v>
      </c>
      <c r="B1150" s="5">
        <v>1006312</v>
      </c>
      <c r="C1150" t="str">
        <f t="shared" si="5476"/>
        <v>Illini State Bank - Tonica, IL</v>
      </c>
      <c r="D1150" s="21" t="s">
        <v>2179</v>
      </c>
      <c r="E1150" s="19" t="s">
        <v>9330</v>
      </c>
      <c r="F1150" s="19" t="s">
        <v>3433</v>
      </c>
      <c r="G1150" s="19"/>
    </row>
    <row r="1151" spans="1:7" x14ac:dyDescent="0.25">
      <c r="A1151">
        <v>1150</v>
      </c>
      <c r="B1151" s="5">
        <v>1015368</v>
      </c>
      <c r="C1151" t="str">
        <f t="shared" si="5476"/>
        <v>INB, National Association - Springfield, IL</v>
      </c>
      <c r="D1151" s="21" t="s">
        <v>9099</v>
      </c>
      <c r="E1151" s="19" t="s">
        <v>3454</v>
      </c>
      <c r="F1151" s="19" t="s">
        <v>3433</v>
      </c>
      <c r="G1151" s="19"/>
    </row>
    <row r="1152" spans="1:7" x14ac:dyDescent="0.25">
      <c r="A1152">
        <v>1151</v>
      </c>
      <c r="B1152" s="5">
        <v>1023800</v>
      </c>
      <c r="C1152" t="str">
        <f t="shared" si="5476"/>
        <v>International Bank of Chicago - Chicago, IL</v>
      </c>
      <c r="D1152" s="21" t="s">
        <v>1411</v>
      </c>
      <c r="E1152" s="19" t="s">
        <v>3436</v>
      </c>
      <c r="F1152" s="19" t="s">
        <v>3433</v>
      </c>
      <c r="G1152" s="19"/>
    </row>
    <row r="1153" spans="1:7" x14ac:dyDescent="0.25">
      <c r="A1153">
        <v>1152</v>
      </c>
      <c r="B1153" s="5">
        <v>1013363</v>
      </c>
      <c r="C1153" t="str">
        <f t="shared" si="5476"/>
        <v>Ipava State Bank - Ipava, IL</v>
      </c>
      <c r="D1153" s="21" t="s">
        <v>2189</v>
      </c>
      <c r="E1153" s="19" t="s">
        <v>3596</v>
      </c>
      <c r="F1153" s="19" t="s">
        <v>3433</v>
      </c>
      <c r="G1153" s="19"/>
    </row>
    <row r="1154" spans="1:7" x14ac:dyDescent="0.25">
      <c r="A1154">
        <v>1153</v>
      </c>
      <c r="B1154" s="5">
        <v>1016385</v>
      </c>
      <c r="C1154" t="str">
        <f t="shared" ref="C1154:C1217" si="5477">D1154&amp;" - "&amp;E1154&amp;", "&amp;F1154</f>
        <v>Iroquois Farmers State Bank - Iroquois, IL</v>
      </c>
      <c r="D1154" s="21" t="s">
        <v>2163</v>
      </c>
      <c r="E1154" s="19" t="s">
        <v>3597</v>
      </c>
      <c r="F1154" s="19" t="s">
        <v>3433</v>
      </c>
      <c r="G1154" s="19"/>
    </row>
    <row r="1155" spans="1:7" x14ac:dyDescent="0.25">
      <c r="A1155">
        <v>1154</v>
      </c>
      <c r="B1155" s="5">
        <v>1001404</v>
      </c>
      <c r="C1155" t="str">
        <f t="shared" si="5477"/>
        <v>Iroquois Federal Savings and Loan Association - Watseka, IL</v>
      </c>
      <c r="D1155" s="21" t="s">
        <v>456</v>
      </c>
      <c r="E1155" s="19" t="s">
        <v>3573</v>
      </c>
      <c r="F1155" s="19" t="s">
        <v>3433</v>
      </c>
      <c r="G1155" s="19"/>
    </row>
    <row r="1156" spans="1:7" x14ac:dyDescent="0.25">
      <c r="A1156">
        <v>1155</v>
      </c>
      <c r="B1156" s="5">
        <v>1013999</v>
      </c>
      <c r="C1156" t="str">
        <f t="shared" si="5477"/>
        <v>Itasca Bank &amp; Trust Co. - Itasca, IL</v>
      </c>
      <c r="D1156" s="21" t="s">
        <v>9491</v>
      </c>
      <c r="E1156" s="19" t="s">
        <v>3535</v>
      </c>
      <c r="F1156" s="19" t="s">
        <v>3433</v>
      </c>
      <c r="G1156" s="19"/>
    </row>
    <row r="1157" spans="1:7" x14ac:dyDescent="0.25">
      <c r="A1157">
        <v>1156</v>
      </c>
      <c r="B1157" s="5">
        <v>1009962</v>
      </c>
      <c r="C1157" t="str">
        <f t="shared" si="5477"/>
        <v>Jersey State Bank - Jerseyville, IL</v>
      </c>
      <c r="D1157" s="21" t="s">
        <v>2462</v>
      </c>
      <c r="E1157" s="19" t="s">
        <v>3598</v>
      </c>
      <c r="F1157" s="19" t="s">
        <v>3433</v>
      </c>
      <c r="G1157" s="19"/>
    </row>
    <row r="1158" spans="1:7" x14ac:dyDescent="0.25">
      <c r="A1158">
        <v>1157</v>
      </c>
      <c r="B1158" s="5">
        <v>1010038</v>
      </c>
      <c r="C1158" t="str">
        <f t="shared" si="5477"/>
        <v>Kinmundy Bank - Kinmundy, IL</v>
      </c>
      <c r="D1158" s="21" t="s">
        <v>1029</v>
      </c>
      <c r="E1158" s="19" t="s">
        <v>3599</v>
      </c>
      <c r="F1158" s="19" t="s">
        <v>3433</v>
      </c>
      <c r="G1158" s="19"/>
    </row>
    <row r="1159" spans="1:7" x14ac:dyDescent="0.25">
      <c r="A1159">
        <v>1158</v>
      </c>
      <c r="B1159" s="5">
        <v>1023507</v>
      </c>
      <c r="C1159" t="str">
        <f t="shared" si="5477"/>
        <v>Lake Forest Bank &amp; Trust Company, National Association - Lake Forest, IL</v>
      </c>
      <c r="D1159" s="21" t="s">
        <v>3600</v>
      </c>
      <c r="E1159" s="19" t="s">
        <v>3480</v>
      </c>
      <c r="F1159" s="19" t="s">
        <v>3433</v>
      </c>
      <c r="G1159" s="19"/>
    </row>
    <row r="1160" spans="1:7" x14ac:dyDescent="0.25">
      <c r="A1160">
        <v>1159</v>
      </c>
      <c r="B1160" s="5">
        <v>1006566</v>
      </c>
      <c r="C1160" t="str">
        <f t="shared" si="5477"/>
        <v>Lakeside Bank - Chicago, IL</v>
      </c>
      <c r="D1160" s="21" t="s">
        <v>1140</v>
      </c>
      <c r="E1160" s="19" t="s">
        <v>3436</v>
      </c>
      <c r="F1160" s="19" t="s">
        <v>3433</v>
      </c>
      <c r="G1160" s="19"/>
    </row>
    <row r="1161" spans="1:7" x14ac:dyDescent="0.25">
      <c r="A1161">
        <v>1160</v>
      </c>
      <c r="B1161" s="5">
        <v>1015743</v>
      </c>
      <c r="C1161" t="str">
        <f t="shared" si="5477"/>
        <v>LaSalle State Bank - La Salle, IL</v>
      </c>
      <c r="D1161" s="21" t="s">
        <v>2167</v>
      </c>
      <c r="E1161" s="19" t="s">
        <v>3504</v>
      </c>
      <c r="F1161" s="19" t="s">
        <v>3433</v>
      </c>
      <c r="G1161" s="19"/>
    </row>
    <row r="1162" spans="1:7" x14ac:dyDescent="0.25">
      <c r="A1162">
        <v>1161</v>
      </c>
      <c r="B1162" s="5">
        <v>1011761</v>
      </c>
      <c r="C1162" t="str">
        <f t="shared" si="5477"/>
        <v>Legence Bank - Eldorado, IL</v>
      </c>
      <c r="D1162" s="21" t="s">
        <v>1423</v>
      </c>
      <c r="E1162" s="19" t="s">
        <v>3460</v>
      </c>
      <c r="F1162" s="19" t="s">
        <v>3433</v>
      </c>
      <c r="G1162" s="19"/>
    </row>
    <row r="1163" spans="1:7" x14ac:dyDescent="0.25">
      <c r="A1163">
        <v>1162</v>
      </c>
      <c r="B1163" s="5">
        <v>1008652</v>
      </c>
      <c r="C1163" t="str">
        <f t="shared" si="5477"/>
        <v>Liberty Bank - Liberty, IL</v>
      </c>
      <c r="D1163" s="21" t="s">
        <v>387</v>
      </c>
      <c r="E1163" s="19" t="s">
        <v>3510</v>
      </c>
      <c r="F1163" s="19" t="s">
        <v>3433</v>
      </c>
      <c r="G1163" s="19"/>
    </row>
    <row r="1164" spans="1:7" x14ac:dyDescent="0.25">
      <c r="A1164">
        <v>1163</v>
      </c>
      <c r="B1164" s="5">
        <v>1026298</v>
      </c>
      <c r="C1164" t="str">
        <f t="shared" si="5477"/>
        <v>Liberty Bank for Savings - Chicago, IL</v>
      </c>
      <c r="D1164" s="21" t="s">
        <v>463</v>
      </c>
      <c r="E1164" s="19" t="s">
        <v>3436</v>
      </c>
      <c r="F1164" s="19" t="s">
        <v>3433</v>
      </c>
      <c r="G1164" s="19"/>
    </row>
    <row r="1165" spans="1:7" x14ac:dyDescent="0.25">
      <c r="A1165">
        <v>1164</v>
      </c>
      <c r="B1165" s="5">
        <v>1024789</v>
      </c>
      <c r="C1165" t="str">
        <f t="shared" si="5477"/>
        <v>Libertyville Bank &amp; Trust Company, National Association - Libertyville, IL</v>
      </c>
      <c r="D1165" s="21" t="s">
        <v>9100</v>
      </c>
      <c r="E1165" s="19" t="s">
        <v>3603</v>
      </c>
      <c r="F1165" s="19" t="s">
        <v>3433</v>
      </c>
      <c r="G1165" s="19"/>
    </row>
    <row r="1166" spans="1:7" x14ac:dyDescent="0.25">
      <c r="A1166">
        <v>1165</v>
      </c>
      <c r="B1166" s="5">
        <v>4053345</v>
      </c>
      <c r="C1166" t="str">
        <f t="shared" si="5477"/>
        <v>Lisle Savings Bank - Lisle, IL</v>
      </c>
      <c r="D1166" s="21" t="s">
        <v>460</v>
      </c>
      <c r="E1166" s="19" t="s">
        <v>3605</v>
      </c>
      <c r="F1166" s="19" t="s">
        <v>3433</v>
      </c>
      <c r="G1166" s="19"/>
    </row>
    <row r="1167" spans="1:7" x14ac:dyDescent="0.25">
      <c r="A1167">
        <v>1166</v>
      </c>
      <c r="B1167" s="5">
        <v>1008760</v>
      </c>
      <c r="C1167" t="str">
        <f t="shared" si="5477"/>
        <v>Longview Bank - Ogden, IL</v>
      </c>
      <c r="D1167" s="21" t="s">
        <v>1906</v>
      </c>
      <c r="E1167" s="19" t="s">
        <v>3606</v>
      </c>
      <c r="F1167" s="19" t="s">
        <v>3433</v>
      </c>
      <c r="G1167" s="19"/>
    </row>
    <row r="1168" spans="1:7" x14ac:dyDescent="0.25">
      <c r="A1168">
        <v>1167</v>
      </c>
      <c r="B1168" s="5">
        <v>1014234</v>
      </c>
      <c r="C1168" t="str">
        <f t="shared" si="5477"/>
        <v>Longview Community Bank - Mount Pulaski, IL</v>
      </c>
      <c r="D1168" s="21" t="s">
        <v>10296</v>
      </c>
      <c r="E1168" s="19" t="s">
        <v>3511</v>
      </c>
      <c r="F1168" s="19" t="s">
        <v>3433</v>
      </c>
      <c r="G1168" s="19"/>
    </row>
    <row r="1169" spans="1:7" x14ac:dyDescent="0.25">
      <c r="A1169">
        <v>1168</v>
      </c>
      <c r="B1169" s="5">
        <v>1012809</v>
      </c>
      <c r="C1169" t="str">
        <f t="shared" si="5477"/>
        <v>Marquette Bank - Chicago, IL</v>
      </c>
      <c r="D1169" s="21" t="s">
        <v>1148</v>
      </c>
      <c r="E1169" s="19" t="s">
        <v>3436</v>
      </c>
      <c r="F1169" s="19" t="s">
        <v>3433</v>
      </c>
      <c r="G1169" s="19"/>
    </row>
    <row r="1170" spans="1:7" x14ac:dyDescent="0.25">
      <c r="A1170">
        <v>1169</v>
      </c>
      <c r="B1170" s="5">
        <v>1005434</v>
      </c>
      <c r="C1170" t="str">
        <f t="shared" si="5477"/>
        <v>Marseilles Bank - Marseilles, IL</v>
      </c>
      <c r="D1170" s="21" t="s">
        <v>788</v>
      </c>
      <c r="E1170" s="19" t="s">
        <v>3607</v>
      </c>
      <c r="F1170" s="19" t="s">
        <v>3433</v>
      </c>
      <c r="G1170" s="19"/>
    </row>
    <row r="1171" spans="1:7" x14ac:dyDescent="0.25">
      <c r="A1171">
        <v>1170</v>
      </c>
      <c r="B1171" s="5">
        <v>1005484</v>
      </c>
      <c r="C1171" t="str">
        <f t="shared" si="5477"/>
        <v>Mason City National Bank - Mason City, IL</v>
      </c>
      <c r="D1171" s="21" t="s">
        <v>789</v>
      </c>
      <c r="E1171" s="19" t="s">
        <v>3318</v>
      </c>
      <c r="F1171" s="19" t="s">
        <v>3433</v>
      </c>
      <c r="G1171" s="19"/>
    </row>
    <row r="1172" spans="1:7" x14ac:dyDescent="0.25">
      <c r="A1172">
        <v>1171</v>
      </c>
      <c r="B1172" s="5">
        <v>4330848</v>
      </c>
      <c r="C1172" t="str">
        <f t="shared" si="5477"/>
        <v>Mega International Commercial Bank - Chicago Branch - Chicago, IL</v>
      </c>
      <c r="D1172" s="21" t="s">
        <v>10690</v>
      </c>
      <c r="E1172" s="19" t="s">
        <v>3436</v>
      </c>
      <c r="F1172" s="19" t="s">
        <v>3433</v>
      </c>
      <c r="G1172" s="19"/>
    </row>
    <row r="1173" spans="1:7" x14ac:dyDescent="0.25">
      <c r="A1173">
        <v>1172</v>
      </c>
      <c r="B1173" s="5">
        <v>4101166</v>
      </c>
      <c r="C1173" t="str">
        <f t="shared" si="5477"/>
        <v>Metropolitan Capital Bank &amp; Trust - Chicago, IL</v>
      </c>
      <c r="D1173" s="21" t="s">
        <v>2454</v>
      </c>
      <c r="E1173" s="19" t="s">
        <v>3436</v>
      </c>
      <c r="F1173" s="19" t="s">
        <v>3433</v>
      </c>
      <c r="G1173" s="19"/>
    </row>
    <row r="1174" spans="1:7" x14ac:dyDescent="0.25">
      <c r="A1174">
        <v>1173</v>
      </c>
      <c r="B1174" s="5">
        <v>1010301</v>
      </c>
      <c r="C1174" t="str">
        <f t="shared" si="5477"/>
        <v>MidAmerica National Bank - Canton, IL</v>
      </c>
      <c r="D1174" s="21" t="s">
        <v>1444</v>
      </c>
      <c r="E1174" s="19" t="s">
        <v>3608</v>
      </c>
      <c r="F1174" s="19" t="s">
        <v>3433</v>
      </c>
      <c r="G1174" s="19"/>
    </row>
    <row r="1175" spans="1:7" x14ac:dyDescent="0.25">
      <c r="A1175">
        <v>1174</v>
      </c>
      <c r="B1175" s="5">
        <v>1013491</v>
      </c>
      <c r="C1175" t="str">
        <f t="shared" si="5477"/>
        <v>Middletown State Bank - Middletown, IL</v>
      </c>
      <c r="D1175" s="21" t="s">
        <v>936</v>
      </c>
      <c r="E1175" s="19" t="s">
        <v>3072</v>
      </c>
      <c r="F1175" s="19" t="s">
        <v>3433</v>
      </c>
      <c r="G1175" s="19"/>
    </row>
    <row r="1176" spans="1:7" x14ac:dyDescent="0.25">
      <c r="A1176">
        <v>1175</v>
      </c>
      <c r="B1176" s="5">
        <v>1014139</v>
      </c>
      <c r="C1176" t="str">
        <f t="shared" si="5477"/>
        <v>Midland Community Bank - Kincaid, IL</v>
      </c>
      <c r="D1176" s="21" t="s">
        <v>790</v>
      </c>
      <c r="E1176" s="19" t="s">
        <v>3609</v>
      </c>
      <c r="F1176" s="19" t="s">
        <v>3433</v>
      </c>
      <c r="G1176" s="19"/>
    </row>
    <row r="1177" spans="1:7" x14ac:dyDescent="0.25">
      <c r="A1177">
        <v>1176</v>
      </c>
      <c r="B1177" s="5">
        <v>102291</v>
      </c>
      <c r="C1177" t="str">
        <f t="shared" si="5477"/>
        <v>Midland Federal Savings and Loan Association - Bridgeview, IL</v>
      </c>
      <c r="D1177" s="21" t="s">
        <v>580</v>
      </c>
      <c r="E1177" s="19" t="s">
        <v>3468</v>
      </c>
      <c r="F1177" s="19" t="s">
        <v>3433</v>
      </c>
      <c r="G1177" s="19"/>
    </row>
    <row r="1178" spans="1:7" x14ac:dyDescent="0.25">
      <c r="A1178">
        <v>1177</v>
      </c>
      <c r="B1178" s="5">
        <v>1013529</v>
      </c>
      <c r="C1178" t="str">
        <f t="shared" si="5477"/>
        <v>Midland States Bank - Effingham, IL</v>
      </c>
      <c r="D1178" s="21" t="s">
        <v>159</v>
      </c>
      <c r="E1178" s="19" t="s">
        <v>3499</v>
      </c>
      <c r="F1178" s="19" t="s">
        <v>3433</v>
      </c>
      <c r="G1178" s="19"/>
    </row>
    <row r="1179" spans="1:7" x14ac:dyDescent="0.25">
      <c r="A1179">
        <v>1178</v>
      </c>
      <c r="B1179" s="5">
        <v>1012713</v>
      </c>
      <c r="C1179" t="str">
        <f t="shared" si="5477"/>
        <v>Midwest Bank - Monmouth, IL</v>
      </c>
      <c r="D1179" s="21" t="s">
        <v>1424</v>
      </c>
      <c r="E1179" s="19" t="s">
        <v>3493</v>
      </c>
      <c r="F1179" s="19" t="s">
        <v>3433</v>
      </c>
      <c r="G1179" s="19"/>
    </row>
    <row r="1180" spans="1:7" x14ac:dyDescent="0.25">
      <c r="A1180">
        <v>1179</v>
      </c>
      <c r="B1180" s="5">
        <v>1005643</v>
      </c>
      <c r="C1180" t="str">
        <f t="shared" si="5477"/>
        <v>Midwest National Bank - Sandoval, IL</v>
      </c>
      <c r="D1180" s="21" t="s">
        <v>10461</v>
      </c>
      <c r="E1180" s="19" t="s">
        <v>3557</v>
      </c>
      <c r="F1180" s="19" t="s">
        <v>3433</v>
      </c>
      <c r="G1180" s="19"/>
    </row>
    <row r="1181" spans="1:7" x14ac:dyDescent="0.25">
      <c r="A1181">
        <v>1180</v>
      </c>
      <c r="B1181" s="5">
        <v>1001756</v>
      </c>
      <c r="C1181" t="str">
        <f t="shared" si="5477"/>
        <v>Milford Building and Loan Association, SB - Milford, IL</v>
      </c>
      <c r="D1181" s="21" t="s">
        <v>674</v>
      </c>
      <c r="E1181" s="19" t="s">
        <v>3074</v>
      </c>
      <c r="F1181" s="19" t="s">
        <v>3433</v>
      </c>
      <c r="G1181" s="19"/>
    </row>
    <row r="1182" spans="1:7" x14ac:dyDescent="0.25">
      <c r="A1182">
        <v>1181</v>
      </c>
      <c r="B1182" s="5">
        <v>1015035</v>
      </c>
      <c r="C1182" t="str">
        <f t="shared" si="5477"/>
        <v>Milledgeville State Bank - Milledgeville, IL</v>
      </c>
      <c r="D1182" s="21" t="s">
        <v>2596</v>
      </c>
      <c r="E1182" s="19" t="s">
        <v>3167</v>
      </c>
      <c r="F1182" s="19" t="s">
        <v>3433</v>
      </c>
      <c r="G1182" s="19"/>
    </row>
    <row r="1183" spans="1:7" x14ac:dyDescent="0.25">
      <c r="A1183">
        <v>1182</v>
      </c>
      <c r="B1183" s="5">
        <v>4097327</v>
      </c>
      <c r="C1183" t="str">
        <f t="shared" si="5477"/>
        <v>Millennium Bank - Des Plaines, IL</v>
      </c>
      <c r="D1183" s="21" t="s">
        <v>291</v>
      </c>
      <c r="E1183" s="19" t="s">
        <v>3611</v>
      </c>
      <c r="F1183" s="19" t="s">
        <v>3433</v>
      </c>
      <c r="G1183" s="19"/>
    </row>
    <row r="1184" spans="1:7" x14ac:dyDescent="0.25">
      <c r="A1184">
        <v>1183</v>
      </c>
      <c r="B1184" s="5">
        <v>6585990</v>
      </c>
      <c r="C1184" t="str">
        <f t="shared" si="5477"/>
        <v>Mizuho Bank, Ltd - Chicago Branch - Chicago, IL</v>
      </c>
      <c r="D1184" s="21" t="s">
        <v>10691</v>
      </c>
      <c r="E1184" s="19" t="s">
        <v>3436</v>
      </c>
      <c r="F1184" s="19" t="s">
        <v>3433</v>
      </c>
      <c r="G1184" s="19"/>
    </row>
    <row r="1185" spans="1:7" x14ac:dyDescent="0.25">
      <c r="A1185">
        <v>1184</v>
      </c>
      <c r="B1185" s="5">
        <v>1014168</v>
      </c>
      <c r="C1185" t="str">
        <f t="shared" si="5477"/>
        <v>Morton Community Bank - Morton, IL</v>
      </c>
      <c r="D1185" s="21" t="s">
        <v>158</v>
      </c>
      <c r="E1185" s="19" t="s">
        <v>3612</v>
      </c>
      <c r="F1185" s="19" t="s">
        <v>3433</v>
      </c>
      <c r="G1185" s="19"/>
    </row>
    <row r="1186" spans="1:7" x14ac:dyDescent="0.25">
      <c r="A1186">
        <v>1185</v>
      </c>
      <c r="B1186" s="5">
        <v>1009056</v>
      </c>
      <c r="C1186" t="str">
        <f t="shared" si="5477"/>
        <v>MUFG Bank - Chicago Branch - Chicago, IL</v>
      </c>
      <c r="D1186" s="21" t="s">
        <v>10692</v>
      </c>
      <c r="E1186" s="19" t="s">
        <v>3436</v>
      </c>
      <c r="F1186" s="19" t="s">
        <v>3433</v>
      </c>
      <c r="G1186" s="19"/>
    </row>
    <row r="1187" spans="1:7" x14ac:dyDescent="0.25">
      <c r="A1187">
        <v>1186</v>
      </c>
      <c r="B1187" s="5">
        <v>1009667</v>
      </c>
      <c r="C1187" t="str">
        <f t="shared" si="5477"/>
        <v>Municipal Trust and Savings Bank - Bourbonnais, IL</v>
      </c>
      <c r="D1187" s="21" t="s">
        <v>1898</v>
      </c>
      <c r="E1187" s="19" t="s">
        <v>3446</v>
      </c>
      <c r="F1187" s="19" t="s">
        <v>3433</v>
      </c>
      <c r="G1187" s="19"/>
    </row>
    <row r="1188" spans="1:7" x14ac:dyDescent="0.25">
      <c r="A1188">
        <v>1187</v>
      </c>
      <c r="B1188" s="5">
        <v>1009895</v>
      </c>
      <c r="C1188" t="str">
        <f t="shared" si="5477"/>
        <v>Murphy-Wall State Bank and Trust Company - Pinckneyville, IL</v>
      </c>
      <c r="D1188" s="21" t="s">
        <v>2168</v>
      </c>
      <c r="E1188" s="19" t="s">
        <v>3540</v>
      </c>
      <c r="F1188" s="19" t="s">
        <v>3433</v>
      </c>
      <c r="G1188" s="19"/>
    </row>
    <row r="1189" spans="1:7" x14ac:dyDescent="0.25">
      <c r="A1189">
        <v>1188</v>
      </c>
      <c r="B1189" s="5">
        <v>1000466</v>
      </c>
      <c r="C1189" t="str">
        <f t="shared" si="5477"/>
        <v>Mutual Federal Bank - Chicago, IL</v>
      </c>
      <c r="D1189" s="21" t="s">
        <v>9492</v>
      </c>
      <c r="E1189" s="19" t="s">
        <v>3436</v>
      </c>
      <c r="F1189" s="19" t="s">
        <v>3433</v>
      </c>
      <c r="G1189" s="19"/>
    </row>
    <row r="1190" spans="1:7" x14ac:dyDescent="0.25">
      <c r="A1190">
        <v>1189</v>
      </c>
      <c r="B1190" s="5">
        <v>1008309</v>
      </c>
      <c r="C1190" t="str">
        <f t="shared" si="5477"/>
        <v>Nashville Savings Bank - Nashville, IL</v>
      </c>
      <c r="D1190" s="21" t="s">
        <v>671</v>
      </c>
      <c r="E1190" s="19" t="s">
        <v>3169</v>
      </c>
      <c r="F1190" s="19" t="s">
        <v>3433</v>
      </c>
      <c r="G1190" s="19"/>
    </row>
    <row r="1191" spans="1:7" x14ac:dyDescent="0.25">
      <c r="A1191">
        <v>1190</v>
      </c>
      <c r="B1191" s="5">
        <v>1013362</v>
      </c>
      <c r="C1191" t="str">
        <f t="shared" si="5477"/>
        <v>National Bank of St. Anne - Saint Anne, IL</v>
      </c>
      <c r="D1191" s="21" t="s">
        <v>300</v>
      </c>
      <c r="E1191" s="19" t="s">
        <v>3614</v>
      </c>
      <c r="F1191" s="19" t="s">
        <v>3433</v>
      </c>
      <c r="G1191" s="19"/>
    </row>
    <row r="1192" spans="1:7" x14ac:dyDescent="0.25">
      <c r="A1192">
        <v>1191</v>
      </c>
      <c r="B1192" s="5">
        <v>1010924</v>
      </c>
      <c r="C1192" t="str">
        <f t="shared" si="5477"/>
        <v>North Central Bank - Hennepin, IL</v>
      </c>
      <c r="D1192" s="21" t="s">
        <v>2599</v>
      </c>
      <c r="E1192" s="19" t="s">
        <v>3616</v>
      </c>
      <c r="F1192" s="19" t="s">
        <v>3433</v>
      </c>
      <c r="G1192" s="19"/>
    </row>
    <row r="1193" spans="1:7" x14ac:dyDescent="0.25">
      <c r="A1193">
        <v>1192</v>
      </c>
      <c r="B1193" s="5">
        <v>1009960</v>
      </c>
      <c r="C1193" t="str">
        <f t="shared" si="5477"/>
        <v>North County Savings Bank - Red Bud, IL</v>
      </c>
      <c r="D1193" s="21" t="s">
        <v>673</v>
      </c>
      <c r="E1193" s="19" t="s">
        <v>3617</v>
      </c>
      <c r="F1193" s="19" t="s">
        <v>3433</v>
      </c>
      <c r="G1193" s="19"/>
    </row>
    <row r="1194" spans="1:7" x14ac:dyDescent="0.25">
      <c r="A1194">
        <v>1193</v>
      </c>
      <c r="B1194" s="5">
        <v>1000044</v>
      </c>
      <c r="C1194" t="str">
        <f t="shared" si="5477"/>
        <v>North Shore Trust and Savings - Waukegan, IL</v>
      </c>
      <c r="D1194" s="21" t="s">
        <v>582</v>
      </c>
      <c r="E1194" s="19" t="s">
        <v>3615</v>
      </c>
      <c r="F1194" s="19" t="s">
        <v>3433</v>
      </c>
      <c r="G1194" s="19"/>
    </row>
    <row r="1195" spans="1:7" x14ac:dyDescent="0.25">
      <c r="A1195">
        <v>1194</v>
      </c>
      <c r="B1195" s="5">
        <v>1001243</v>
      </c>
      <c r="C1195" t="str">
        <f t="shared" si="5477"/>
        <v>North Side Federal Savings and Loan Association of Chicago - Chicago, IL</v>
      </c>
      <c r="D1195" s="21" t="s">
        <v>672</v>
      </c>
      <c r="E1195" s="19" t="s">
        <v>3436</v>
      </c>
      <c r="F1195" s="19" t="s">
        <v>3433</v>
      </c>
      <c r="G1195" s="19"/>
    </row>
    <row r="1196" spans="1:7" x14ac:dyDescent="0.25">
      <c r="A1196">
        <v>1195</v>
      </c>
      <c r="B1196" s="5">
        <v>4056751</v>
      </c>
      <c r="C1196" t="str">
        <f t="shared" si="5477"/>
        <v>Northbrook Bank &amp; Trust Company, National Association - Northbrook, IL</v>
      </c>
      <c r="D1196" s="21" t="s">
        <v>9101</v>
      </c>
      <c r="E1196" s="19" t="s">
        <v>3478</v>
      </c>
      <c r="F1196" s="19" t="s">
        <v>3433</v>
      </c>
      <c r="G1196" s="19"/>
    </row>
    <row r="1197" spans="1:7" x14ac:dyDescent="0.25">
      <c r="A1197">
        <v>1196</v>
      </c>
      <c r="B1197" s="5">
        <v>4122611</v>
      </c>
      <c r="C1197" t="str">
        <f t="shared" si="5477"/>
        <v>Old Plank Trail Community Bank, National Association - Mokena, IL</v>
      </c>
      <c r="D1197" s="21" t="s">
        <v>1151</v>
      </c>
      <c r="E1197" s="19" t="s">
        <v>3618</v>
      </c>
      <c r="F1197" s="19" t="s">
        <v>3433</v>
      </c>
      <c r="G1197" s="19"/>
    </row>
    <row r="1198" spans="1:7" x14ac:dyDescent="0.25">
      <c r="A1198">
        <v>1197</v>
      </c>
      <c r="B1198" s="5">
        <v>1015506</v>
      </c>
      <c r="C1198" t="str">
        <f t="shared" si="5477"/>
        <v>Old Second National Bank - Aurora, IL</v>
      </c>
      <c r="D1198" s="21" t="s">
        <v>1145</v>
      </c>
      <c r="E1198" s="19" t="s">
        <v>3619</v>
      </c>
      <c r="F1198" s="19" t="s">
        <v>3433</v>
      </c>
      <c r="G1198" s="19"/>
    </row>
    <row r="1199" spans="1:7" x14ac:dyDescent="0.25">
      <c r="A1199">
        <v>1198</v>
      </c>
      <c r="B1199" s="5">
        <v>1026295</v>
      </c>
      <c r="C1199" t="str">
        <f t="shared" si="5477"/>
        <v>OSB Community Bank - Ottawa, IL</v>
      </c>
      <c r="D1199" s="21" t="s">
        <v>10135</v>
      </c>
      <c r="E1199" s="19" t="s">
        <v>3533</v>
      </c>
      <c r="F1199" s="19" t="s">
        <v>3433</v>
      </c>
      <c r="G1199" s="19"/>
    </row>
    <row r="1200" spans="1:7" x14ac:dyDescent="0.25">
      <c r="A1200">
        <v>1199</v>
      </c>
      <c r="B1200" s="5">
        <v>1024815</v>
      </c>
      <c r="C1200" t="str">
        <f t="shared" si="5477"/>
        <v>Pan American Bank &amp; Trust - Melrose Park, IL</v>
      </c>
      <c r="D1200" s="21" t="s">
        <v>1413</v>
      </c>
      <c r="E1200" s="19" t="s">
        <v>3620</v>
      </c>
      <c r="F1200" s="19" t="s">
        <v>3433</v>
      </c>
      <c r="G1200" s="19"/>
    </row>
    <row r="1201" spans="1:7" x14ac:dyDescent="0.25">
      <c r="A1201">
        <v>1200</v>
      </c>
      <c r="B1201" s="5">
        <v>1016292</v>
      </c>
      <c r="C1201" t="str">
        <f t="shared" si="5477"/>
        <v>Parkway Bank and Trust Company - Harwood Heights, IL</v>
      </c>
      <c r="D1201" s="21" t="s">
        <v>1143</v>
      </c>
      <c r="E1201" s="19" t="s">
        <v>3622</v>
      </c>
      <c r="F1201" s="19" t="s">
        <v>3433</v>
      </c>
      <c r="G1201" s="19"/>
    </row>
    <row r="1202" spans="1:7" x14ac:dyDescent="0.25">
      <c r="A1202">
        <v>1201</v>
      </c>
      <c r="B1202" s="5">
        <v>4120601</v>
      </c>
      <c r="C1202" t="str">
        <f t="shared" si="5477"/>
        <v>PeopleFirst Bank - Joliet, IL</v>
      </c>
      <c r="D1202" s="21" t="s">
        <v>2447</v>
      </c>
      <c r="E1202" s="19" t="s">
        <v>3531</v>
      </c>
      <c r="F1202" s="19" t="s">
        <v>3433</v>
      </c>
      <c r="G1202" s="19"/>
    </row>
    <row r="1203" spans="1:7" x14ac:dyDescent="0.25">
      <c r="A1203">
        <v>1202</v>
      </c>
      <c r="B1203" s="5">
        <v>1015334</v>
      </c>
      <c r="C1203" t="str">
        <f t="shared" si="5477"/>
        <v>Peoples Bank &amp; Trust - Pana, IL</v>
      </c>
      <c r="D1203" s="21" t="s">
        <v>1429</v>
      </c>
      <c r="E1203" s="19" t="s">
        <v>3555</v>
      </c>
      <c r="F1203" s="19" t="s">
        <v>3433</v>
      </c>
      <c r="G1203" s="19"/>
    </row>
    <row r="1204" spans="1:7" x14ac:dyDescent="0.25">
      <c r="A1204">
        <v>1203</v>
      </c>
      <c r="B1204" s="5">
        <v>1014107</v>
      </c>
      <c r="C1204" t="str">
        <f t="shared" si="5477"/>
        <v>Peoples Bank of Kankakee County - Bourbonnais, IL</v>
      </c>
      <c r="D1204" s="21" t="s">
        <v>2464</v>
      </c>
      <c r="E1204" s="19" t="s">
        <v>3446</v>
      </c>
      <c r="F1204" s="19" t="s">
        <v>3433</v>
      </c>
      <c r="G1204" s="19"/>
    </row>
    <row r="1205" spans="1:7" x14ac:dyDescent="0.25">
      <c r="A1205">
        <v>1204</v>
      </c>
      <c r="B1205" s="5">
        <v>1009201</v>
      </c>
      <c r="C1205" t="str">
        <f t="shared" si="5477"/>
        <v>Peoples Bank of Macon - Macon, IL</v>
      </c>
      <c r="D1205" s="21" t="s">
        <v>971</v>
      </c>
      <c r="E1205" s="19" t="s">
        <v>3148</v>
      </c>
      <c r="F1205" s="19" t="s">
        <v>3433</v>
      </c>
      <c r="G1205" s="19"/>
    </row>
    <row r="1206" spans="1:7" x14ac:dyDescent="0.25">
      <c r="A1206">
        <v>1205</v>
      </c>
      <c r="B1206" s="5">
        <v>1014143</v>
      </c>
      <c r="C1206" t="str">
        <f t="shared" si="5477"/>
        <v>Peoples National Bank of Kewanee - Kewanee, IL</v>
      </c>
      <c r="D1206" s="21" t="s">
        <v>1897</v>
      </c>
      <c r="E1206" s="19" t="s">
        <v>3623</v>
      </c>
      <c r="F1206" s="19" t="s">
        <v>3433</v>
      </c>
      <c r="G1206" s="19"/>
    </row>
    <row r="1207" spans="1:7" x14ac:dyDescent="0.25">
      <c r="A1207">
        <v>1206</v>
      </c>
      <c r="B1207" s="5">
        <v>1008694</v>
      </c>
      <c r="C1207" t="str">
        <f t="shared" si="5477"/>
        <v>Peoples National Bank, National Association - Mount Vernon, IL</v>
      </c>
      <c r="D1207" s="21" t="s">
        <v>9493</v>
      </c>
      <c r="E1207" s="19" t="s">
        <v>3268</v>
      </c>
      <c r="F1207" s="19" t="s">
        <v>3433</v>
      </c>
      <c r="G1207" s="19"/>
    </row>
    <row r="1208" spans="1:7" x14ac:dyDescent="0.25">
      <c r="A1208">
        <v>1207</v>
      </c>
      <c r="B1208" s="5">
        <v>1004573</v>
      </c>
      <c r="C1208" t="str">
        <f t="shared" si="5477"/>
        <v>Peoples State Bank of Colfax - Colfax, IL</v>
      </c>
      <c r="D1208" s="21" t="s">
        <v>968</v>
      </c>
      <c r="E1208" s="19" t="s">
        <v>3342</v>
      </c>
      <c r="F1208" s="19" t="s">
        <v>3433</v>
      </c>
      <c r="G1208" s="19"/>
    </row>
    <row r="1209" spans="1:7" x14ac:dyDescent="0.25">
      <c r="A1209">
        <v>1208</v>
      </c>
      <c r="B1209" s="5">
        <v>1001206</v>
      </c>
      <c r="C1209" t="str">
        <f t="shared" si="5477"/>
        <v>Peru Federal Savings Bank - Peru, IL</v>
      </c>
      <c r="D1209" s="21" t="s">
        <v>585</v>
      </c>
      <c r="E1209" s="19" t="s">
        <v>3624</v>
      </c>
      <c r="F1209" s="19" t="s">
        <v>3433</v>
      </c>
      <c r="G1209" s="19"/>
    </row>
    <row r="1210" spans="1:7" x14ac:dyDescent="0.25">
      <c r="A1210">
        <v>1209</v>
      </c>
      <c r="B1210" s="5">
        <v>1011377</v>
      </c>
      <c r="C1210" t="str">
        <f t="shared" si="5477"/>
        <v>Petefish, Skiles &amp; Company - Virginia, IL</v>
      </c>
      <c r="D1210" s="21" t="s">
        <v>9494</v>
      </c>
      <c r="E1210" s="19" t="s">
        <v>3625</v>
      </c>
      <c r="F1210" s="19" t="s">
        <v>3433</v>
      </c>
      <c r="G1210" s="19"/>
    </row>
    <row r="1211" spans="1:7" x14ac:dyDescent="0.25">
      <c r="A1211">
        <v>1210</v>
      </c>
      <c r="B1211" s="5">
        <v>1012163</v>
      </c>
      <c r="C1211" t="str">
        <f t="shared" si="5477"/>
        <v>Philo Exchange Bank - Philo, IL</v>
      </c>
      <c r="D1211" s="21" t="s">
        <v>2716</v>
      </c>
      <c r="E1211" s="19" t="s">
        <v>3626</v>
      </c>
      <c r="F1211" s="19" t="s">
        <v>3433</v>
      </c>
      <c r="G1211" s="19"/>
    </row>
    <row r="1212" spans="1:7" x14ac:dyDescent="0.25">
      <c r="A1212">
        <v>1211</v>
      </c>
      <c r="B1212" s="5">
        <v>1982002</v>
      </c>
      <c r="C1212" t="str">
        <f t="shared" si="5477"/>
        <v>Prairie Community Bank - Marengo, IL</v>
      </c>
      <c r="D1212" s="21" t="s">
        <v>2449</v>
      </c>
      <c r="E1212" s="19" t="s">
        <v>3627</v>
      </c>
      <c r="F1212" s="19" t="s">
        <v>3433</v>
      </c>
      <c r="G1212" s="19"/>
    </row>
    <row r="1213" spans="1:7" x14ac:dyDescent="0.25">
      <c r="A1213">
        <v>1212</v>
      </c>
      <c r="B1213" s="5">
        <v>1021692</v>
      </c>
      <c r="C1213" t="str">
        <f t="shared" si="5477"/>
        <v>Prairie State Bank &amp; Trust - Springfield, IL</v>
      </c>
      <c r="D1213" s="21" t="s">
        <v>1414</v>
      </c>
      <c r="E1213" s="19" t="s">
        <v>3454</v>
      </c>
      <c r="F1213" s="19" t="s">
        <v>3433</v>
      </c>
      <c r="G1213" s="19"/>
    </row>
    <row r="1214" spans="1:7" x14ac:dyDescent="0.25">
      <c r="A1214">
        <v>1213</v>
      </c>
      <c r="B1214" s="5">
        <v>4053191</v>
      </c>
      <c r="C1214" t="str">
        <f t="shared" si="5477"/>
        <v>Preferred Bank - Casey, IL</v>
      </c>
      <c r="D1214" s="21" t="s">
        <v>124</v>
      </c>
      <c r="E1214" s="19" t="s">
        <v>3475</v>
      </c>
      <c r="F1214" s="19" t="s">
        <v>3433</v>
      </c>
      <c r="G1214" s="19"/>
    </row>
    <row r="1215" spans="1:7" x14ac:dyDescent="0.25">
      <c r="A1215">
        <v>1214</v>
      </c>
      <c r="B1215" s="5">
        <v>1012209</v>
      </c>
      <c r="C1215" t="str">
        <f t="shared" si="5477"/>
        <v>Princeville State Bank - Princeville, IL</v>
      </c>
      <c r="D1215" s="21" t="s">
        <v>298</v>
      </c>
      <c r="E1215" s="19" t="s">
        <v>3628</v>
      </c>
      <c r="F1215" s="19" t="s">
        <v>3433</v>
      </c>
      <c r="G1215" s="19"/>
    </row>
    <row r="1216" spans="1:7" x14ac:dyDescent="0.25">
      <c r="A1216">
        <v>1215</v>
      </c>
      <c r="B1216" s="5">
        <v>1013094</v>
      </c>
      <c r="C1216" t="str">
        <f t="shared" si="5477"/>
        <v>Prospect Bank - Paris, IL</v>
      </c>
      <c r="D1216" s="21" t="s">
        <v>3629</v>
      </c>
      <c r="E1216" s="19" t="s">
        <v>2910</v>
      </c>
      <c r="F1216" s="19" t="s">
        <v>3433</v>
      </c>
      <c r="G1216" s="19"/>
    </row>
    <row r="1217" spans="1:7" x14ac:dyDescent="0.25">
      <c r="A1217">
        <v>1216</v>
      </c>
      <c r="B1217" s="5">
        <v>4090961</v>
      </c>
      <c r="C1217" t="str">
        <f t="shared" si="5477"/>
        <v>Providence Bank &amp; Trust - South Holland, IL</v>
      </c>
      <c r="D1217" s="21" t="s">
        <v>1417</v>
      </c>
      <c r="E1217" s="19" t="s">
        <v>3630</v>
      </c>
      <c r="F1217" s="19" t="s">
        <v>3433</v>
      </c>
      <c r="G1217" s="19"/>
    </row>
    <row r="1218" spans="1:7" x14ac:dyDescent="0.25">
      <c r="A1218">
        <v>1217</v>
      </c>
      <c r="B1218" s="5">
        <v>1013239</v>
      </c>
      <c r="C1218" t="str">
        <f t="shared" ref="C1218:C1281" si="5478">D1218&amp;" - "&amp;E1218&amp;", "&amp;F1218</f>
        <v>Raritan State Bank - Raritan, IL</v>
      </c>
      <c r="D1218" s="21" t="s">
        <v>2190</v>
      </c>
      <c r="E1218" s="19" t="s">
        <v>3631</v>
      </c>
      <c r="F1218" s="19" t="s">
        <v>3433</v>
      </c>
      <c r="G1218" s="19"/>
    </row>
    <row r="1219" spans="1:7" x14ac:dyDescent="0.25">
      <c r="A1219">
        <v>1218</v>
      </c>
      <c r="B1219" s="5">
        <v>1012216</v>
      </c>
      <c r="C1219" t="str">
        <f t="shared" si="5478"/>
        <v>Republic Bank of Chicago - Oak Brook, IL</v>
      </c>
      <c r="D1219" s="21" t="s">
        <v>1147</v>
      </c>
      <c r="E1219" s="19" t="s">
        <v>3505</v>
      </c>
      <c r="F1219" s="19" t="s">
        <v>3433</v>
      </c>
      <c r="G1219" s="19"/>
    </row>
    <row r="1220" spans="1:7" x14ac:dyDescent="0.25">
      <c r="A1220">
        <v>1219</v>
      </c>
      <c r="B1220" s="5">
        <v>1006981</v>
      </c>
      <c r="C1220" t="str">
        <f t="shared" si="5478"/>
        <v>Resource Bank, National Association - DeKalb, IL</v>
      </c>
      <c r="D1220" s="21" t="s">
        <v>1448</v>
      </c>
      <c r="E1220" s="19" t="s">
        <v>3632</v>
      </c>
      <c r="F1220" s="19" t="s">
        <v>3433</v>
      </c>
      <c r="G1220" s="19"/>
    </row>
    <row r="1221" spans="1:7" x14ac:dyDescent="0.25">
      <c r="A1221">
        <v>1220</v>
      </c>
      <c r="B1221" s="5">
        <v>1004770</v>
      </c>
      <c r="C1221" t="str">
        <f t="shared" si="5478"/>
        <v>Rushville State Bank - Rushville, IL</v>
      </c>
      <c r="D1221" s="21" t="s">
        <v>2601</v>
      </c>
      <c r="E1221" s="19" t="s">
        <v>3634</v>
      </c>
      <c r="F1221" s="19" t="s">
        <v>3433</v>
      </c>
      <c r="G1221" s="19"/>
    </row>
    <row r="1222" spans="1:7" x14ac:dyDescent="0.25">
      <c r="A1222">
        <v>1221</v>
      </c>
      <c r="B1222" s="5">
        <v>1008540</v>
      </c>
      <c r="C1222" t="str">
        <f t="shared" si="5478"/>
        <v>Sainte Marie State Bank - Sainte Marie, IL</v>
      </c>
      <c r="D1222" s="21" t="s">
        <v>1028</v>
      </c>
      <c r="E1222" s="19" t="s">
        <v>3635</v>
      </c>
      <c r="F1222" s="19" t="s">
        <v>3433</v>
      </c>
      <c r="G1222" s="19"/>
    </row>
    <row r="1223" spans="1:7" x14ac:dyDescent="0.25">
      <c r="A1223">
        <v>1222</v>
      </c>
      <c r="B1223" s="5">
        <v>4053243</v>
      </c>
      <c r="C1223" t="str">
        <f t="shared" si="5478"/>
        <v>Sauk Valley Bank &amp; Trust Company - Sterling, IL</v>
      </c>
      <c r="D1223" s="21" t="s">
        <v>1420</v>
      </c>
      <c r="E1223" s="19" t="s">
        <v>3028</v>
      </c>
      <c r="F1223" s="19" t="s">
        <v>3433</v>
      </c>
      <c r="G1223" s="19"/>
    </row>
    <row r="1224" spans="1:7" x14ac:dyDescent="0.25">
      <c r="A1224">
        <v>1223</v>
      </c>
      <c r="B1224" s="5">
        <v>4056879</v>
      </c>
      <c r="C1224" t="str">
        <f t="shared" si="5478"/>
        <v>Schaumburg Bank &amp; Trust Company, National Association - Schaumburg, IL</v>
      </c>
      <c r="D1224" s="21" t="s">
        <v>1150</v>
      </c>
      <c r="E1224" s="19" t="s">
        <v>3592</v>
      </c>
      <c r="F1224" s="19" t="s">
        <v>3433</v>
      </c>
      <c r="G1224" s="19"/>
    </row>
    <row r="1225" spans="1:7" x14ac:dyDescent="0.25">
      <c r="A1225">
        <v>1224</v>
      </c>
      <c r="B1225" s="5">
        <v>1009479</v>
      </c>
      <c r="C1225" t="str">
        <f t="shared" si="5478"/>
        <v>Scott State Bank - Bethany, IL</v>
      </c>
      <c r="D1225" s="21" t="s">
        <v>2169</v>
      </c>
      <c r="E1225" s="19" t="s">
        <v>3636</v>
      </c>
      <c r="F1225" s="19" t="s">
        <v>3433</v>
      </c>
      <c r="G1225" s="19"/>
    </row>
    <row r="1226" spans="1:7" x14ac:dyDescent="0.25">
      <c r="A1226">
        <v>1225</v>
      </c>
      <c r="B1226" s="5">
        <v>1006786</v>
      </c>
      <c r="C1226" t="str">
        <f t="shared" si="5478"/>
        <v>Security Bank, s.b. - Springfield, IL</v>
      </c>
      <c r="D1226" s="21" t="s">
        <v>586</v>
      </c>
      <c r="E1226" s="19" t="s">
        <v>3454</v>
      </c>
      <c r="F1226" s="19" t="s">
        <v>3433</v>
      </c>
      <c r="G1226" s="19"/>
    </row>
    <row r="1227" spans="1:7" x14ac:dyDescent="0.25">
      <c r="A1227">
        <v>1226</v>
      </c>
      <c r="B1227" s="5">
        <v>1012701</v>
      </c>
      <c r="C1227" t="str">
        <f t="shared" si="5478"/>
        <v>Security Savings Bank - Monmouth, IL</v>
      </c>
      <c r="D1227" s="21" t="s">
        <v>593</v>
      </c>
      <c r="E1227" s="19" t="s">
        <v>3493</v>
      </c>
      <c r="F1227" s="19" t="s">
        <v>3433</v>
      </c>
      <c r="G1227" s="19"/>
    </row>
    <row r="1228" spans="1:7" x14ac:dyDescent="0.25">
      <c r="A1228">
        <v>1227</v>
      </c>
      <c r="B1228" s="5">
        <v>4073147</v>
      </c>
      <c r="C1228" t="str">
        <f t="shared" si="5478"/>
        <v>Servbank, National Association - Oswego, IL</v>
      </c>
      <c r="D1228" s="21" t="s">
        <v>10870</v>
      </c>
      <c r="E1228" s="19" t="s">
        <v>3437</v>
      </c>
      <c r="F1228" s="19" t="s">
        <v>3433</v>
      </c>
      <c r="G1228" s="19"/>
    </row>
    <row r="1229" spans="1:7" x14ac:dyDescent="0.25">
      <c r="A1229">
        <v>1228</v>
      </c>
      <c r="B1229" s="5">
        <v>1006979</v>
      </c>
      <c r="C1229" t="str">
        <f t="shared" si="5478"/>
        <v>Shelby County State Bank - Shelbyville, IL</v>
      </c>
      <c r="D1229" s="21" t="s">
        <v>2153</v>
      </c>
      <c r="E1229" s="19" t="s">
        <v>3532</v>
      </c>
      <c r="F1229" s="19" t="s">
        <v>3433</v>
      </c>
      <c r="G1229" s="19"/>
    </row>
    <row r="1230" spans="1:7" x14ac:dyDescent="0.25">
      <c r="A1230">
        <v>1229</v>
      </c>
      <c r="B1230" s="5">
        <v>4145898</v>
      </c>
      <c r="C1230" t="str">
        <f t="shared" si="5478"/>
        <v>Signature Bank - Rosemont, IL</v>
      </c>
      <c r="D1230" s="21" t="s">
        <v>203</v>
      </c>
      <c r="E1230" s="19" t="s">
        <v>3637</v>
      </c>
      <c r="F1230" s="19" t="s">
        <v>3433</v>
      </c>
      <c r="G1230" s="19"/>
    </row>
    <row r="1231" spans="1:7" x14ac:dyDescent="0.25">
      <c r="A1231">
        <v>1230</v>
      </c>
      <c r="B1231" s="5">
        <v>4142331</v>
      </c>
      <c r="C1231" t="str">
        <f t="shared" si="5478"/>
        <v>SmartBiz Bank, National Association - Northbrook, IL</v>
      </c>
      <c r="D1231" s="21" t="s">
        <v>10871</v>
      </c>
      <c r="E1231" s="19" t="s">
        <v>3478</v>
      </c>
      <c r="F1231" s="19" t="s">
        <v>3433</v>
      </c>
      <c r="G1231" s="19"/>
    </row>
    <row r="1232" spans="1:7" x14ac:dyDescent="0.25">
      <c r="A1232">
        <v>1231</v>
      </c>
      <c r="B1232" s="5">
        <v>10364307</v>
      </c>
      <c r="C1232" t="str">
        <f t="shared" si="5478"/>
        <v>Societe Generale - Chicago Branch - Chicago, IL</v>
      </c>
      <c r="D1232" s="21" t="s">
        <v>10693</v>
      </c>
      <c r="E1232" s="19" t="s">
        <v>3436</v>
      </c>
      <c r="F1232" s="19" t="s">
        <v>3433</v>
      </c>
      <c r="G1232" s="19"/>
    </row>
    <row r="1233" spans="1:7" x14ac:dyDescent="0.25">
      <c r="A1233">
        <v>1232</v>
      </c>
      <c r="B1233" s="5">
        <v>1015395</v>
      </c>
      <c r="C1233" t="str">
        <f t="shared" si="5478"/>
        <v>Solutions Bank - Forreston, IL</v>
      </c>
      <c r="D1233" s="21" t="s">
        <v>9312</v>
      </c>
      <c r="E1233" s="19" t="s">
        <v>3580</v>
      </c>
      <c r="F1233" s="19" t="s">
        <v>3433</v>
      </c>
      <c r="G1233" s="19"/>
    </row>
    <row r="1234" spans="1:7" x14ac:dyDescent="0.25">
      <c r="A1234">
        <v>1233</v>
      </c>
      <c r="B1234" s="5">
        <v>4053230</v>
      </c>
      <c r="C1234" t="str">
        <f t="shared" si="5478"/>
        <v>Southern Illinois Bank - Johnston City, IL</v>
      </c>
      <c r="D1234" s="21" t="s">
        <v>1893</v>
      </c>
      <c r="E1234" s="19" t="s">
        <v>3638</v>
      </c>
      <c r="F1234" s="19" t="s">
        <v>3433</v>
      </c>
      <c r="G1234" s="19"/>
    </row>
    <row r="1235" spans="1:7" x14ac:dyDescent="0.25">
      <c r="A1235">
        <v>1234</v>
      </c>
      <c r="B1235" s="5">
        <v>4098740</v>
      </c>
      <c r="C1235" t="str">
        <f t="shared" si="5478"/>
        <v>SouthernTrust Bank - Marion, IL</v>
      </c>
      <c r="D1235" s="21" t="s">
        <v>782</v>
      </c>
      <c r="E1235" s="19" t="s">
        <v>2860</v>
      </c>
      <c r="F1235" s="19" t="s">
        <v>3433</v>
      </c>
      <c r="G1235" s="19"/>
    </row>
    <row r="1236" spans="1:7" x14ac:dyDescent="0.25">
      <c r="A1236">
        <v>1235</v>
      </c>
      <c r="B1236" s="5">
        <v>1009579</v>
      </c>
      <c r="C1236" t="str">
        <f t="shared" si="5478"/>
        <v>Spring Valley City Bank - Spring Valley, IL</v>
      </c>
      <c r="D1236" s="21" t="s">
        <v>2600</v>
      </c>
      <c r="E1236" s="19" t="s">
        <v>3639</v>
      </c>
      <c r="F1236" s="19" t="s">
        <v>3433</v>
      </c>
      <c r="G1236" s="19"/>
    </row>
    <row r="1237" spans="1:7" x14ac:dyDescent="0.25">
      <c r="A1237">
        <v>1236</v>
      </c>
      <c r="B1237" s="5">
        <v>1009313</v>
      </c>
      <c r="C1237" t="str">
        <f t="shared" si="5478"/>
        <v>St. Charles Bank &amp; Trust Company, National Association - Saint Charles, IL</v>
      </c>
      <c r="D1237" s="21" t="s">
        <v>9174</v>
      </c>
      <c r="E1237" s="19" t="s">
        <v>3640</v>
      </c>
      <c r="F1237" s="19" t="s">
        <v>3433</v>
      </c>
      <c r="G1237" s="19"/>
    </row>
    <row r="1238" spans="1:7" x14ac:dyDescent="0.25">
      <c r="A1238">
        <v>1237</v>
      </c>
      <c r="B1238" s="5">
        <v>1007362</v>
      </c>
      <c r="C1238" t="str">
        <f t="shared" si="5478"/>
        <v>State Bank - Waterloo, IL</v>
      </c>
      <c r="D1238" s="21" t="s">
        <v>772</v>
      </c>
      <c r="E1238" s="19" t="s">
        <v>2835</v>
      </c>
      <c r="F1238" s="19" t="s">
        <v>3433</v>
      </c>
      <c r="G1238" s="19"/>
    </row>
    <row r="1239" spans="1:7" x14ac:dyDescent="0.25">
      <c r="A1239">
        <v>1238</v>
      </c>
      <c r="B1239" s="5">
        <v>1009426</v>
      </c>
      <c r="C1239" t="str">
        <f t="shared" si="5478"/>
        <v>State Bank of Bement - Bement, IL</v>
      </c>
      <c r="D1239" s="21" t="s">
        <v>297</v>
      </c>
      <c r="E1239" s="19" t="s">
        <v>3642</v>
      </c>
      <c r="F1239" s="19" t="s">
        <v>3433</v>
      </c>
      <c r="G1239" s="19"/>
    </row>
    <row r="1240" spans="1:7" x14ac:dyDescent="0.25">
      <c r="A1240">
        <v>1239</v>
      </c>
      <c r="B1240" s="5">
        <v>1007276</v>
      </c>
      <c r="C1240" t="str">
        <f t="shared" si="5478"/>
        <v>State Bank of Cherry - Cherry, IL</v>
      </c>
      <c r="D1240" s="21" t="s">
        <v>787</v>
      </c>
      <c r="E1240" s="19" t="s">
        <v>3643</v>
      </c>
      <c r="F1240" s="19" t="s">
        <v>3433</v>
      </c>
      <c r="G1240" s="19"/>
    </row>
    <row r="1241" spans="1:7" x14ac:dyDescent="0.25">
      <c r="A1241">
        <v>1240</v>
      </c>
      <c r="B1241" s="5">
        <v>1015516</v>
      </c>
      <c r="C1241" t="str">
        <f t="shared" si="5478"/>
        <v>State Bank of Graymont - Graymont, IL</v>
      </c>
      <c r="D1241" s="21" t="s">
        <v>2187</v>
      </c>
      <c r="E1241" s="19" t="s">
        <v>3645</v>
      </c>
      <c r="F1241" s="19" t="s">
        <v>3433</v>
      </c>
      <c r="G1241" s="19"/>
    </row>
    <row r="1242" spans="1:7" x14ac:dyDescent="0.25">
      <c r="A1242">
        <v>1241</v>
      </c>
      <c r="B1242" s="5">
        <v>4055274</v>
      </c>
      <c r="C1242" t="str">
        <f t="shared" si="5478"/>
        <v>State Bank of India - Chicago Branch - Chicago, IL</v>
      </c>
      <c r="D1242" s="21" t="s">
        <v>10694</v>
      </c>
      <c r="E1242" s="19" t="s">
        <v>3436</v>
      </c>
      <c r="F1242" s="19" t="s">
        <v>3433</v>
      </c>
      <c r="G1242" s="19"/>
    </row>
    <row r="1243" spans="1:7" x14ac:dyDescent="0.25">
      <c r="A1243">
        <v>1242</v>
      </c>
      <c r="B1243" s="5">
        <v>1015609</v>
      </c>
      <c r="C1243" t="str">
        <f t="shared" si="5478"/>
        <v>State Bank of Industry - Industry, IL</v>
      </c>
      <c r="D1243" s="21" t="s">
        <v>781</v>
      </c>
      <c r="E1243" s="19" t="s">
        <v>3646</v>
      </c>
      <c r="F1243" s="19" t="s">
        <v>3433</v>
      </c>
      <c r="G1243" s="19"/>
    </row>
    <row r="1244" spans="1:7" x14ac:dyDescent="0.25">
      <c r="A1244">
        <v>1243</v>
      </c>
      <c r="B1244" s="5">
        <v>1013650</v>
      </c>
      <c r="C1244" t="str">
        <f t="shared" si="5478"/>
        <v>State Bank of Nauvoo - Nauvoo, IL</v>
      </c>
      <c r="D1244" s="21" t="s">
        <v>937</v>
      </c>
      <c r="E1244" s="19" t="s">
        <v>3648</v>
      </c>
      <c r="F1244" s="19" t="s">
        <v>3433</v>
      </c>
      <c r="G1244" s="19"/>
    </row>
    <row r="1245" spans="1:7" x14ac:dyDescent="0.25">
      <c r="A1245">
        <v>1244</v>
      </c>
      <c r="B1245" s="5">
        <v>1008533</v>
      </c>
      <c r="C1245" t="str">
        <f t="shared" si="5478"/>
        <v>State Bank of St. Jacob - Saint Jacob, IL</v>
      </c>
      <c r="D1245" s="21" t="s">
        <v>295</v>
      </c>
      <c r="E1245" s="19" t="s">
        <v>3650</v>
      </c>
      <c r="F1245" s="19" t="s">
        <v>3433</v>
      </c>
      <c r="G1245" s="19"/>
    </row>
    <row r="1246" spans="1:7" x14ac:dyDescent="0.25">
      <c r="A1246">
        <v>1245</v>
      </c>
      <c r="B1246" s="5">
        <v>1011277</v>
      </c>
      <c r="C1246" t="str">
        <f t="shared" si="5478"/>
        <v>State Bank of the Lakes, National Association - Antioch, IL</v>
      </c>
      <c r="D1246" s="21" t="s">
        <v>9102</v>
      </c>
      <c r="E1246" s="19" t="s">
        <v>3651</v>
      </c>
      <c r="F1246" s="19" t="s">
        <v>3433</v>
      </c>
      <c r="G1246" s="19"/>
    </row>
    <row r="1247" spans="1:7" x14ac:dyDescent="0.25">
      <c r="A1247">
        <v>1246</v>
      </c>
      <c r="B1247" s="5">
        <v>1010593</v>
      </c>
      <c r="C1247" t="str">
        <f t="shared" si="5478"/>
        <v>State Bank of Toulon - Toulon, IL</v>
      </c>
      <c r="D1247" s="21" t="s">
        <v>1899</v>
      </c>
      <c r="E1247" s="19" t="s">
        <v>3652</v>
      </c>
      <c r="F1247" s="19" t="s">
        <v>3433</v>
      </c>
      <c r="G1247" s="19"/>
    </row>
    <row r="1248" spans="1:7" x14ac:dyDescent="0.25">
      <c r="A1248">
        <v>1247</v>
      </c>
      <c r="B1248" s="5">
        <v>1007411</v>
      </c>
      <c r="C1248" t="str">
        <f t="shared" si="5478"/>
        <v>State Bank of Whittington - Benton, IL</v>
      </c>
      <c r="D1248" s="21" t="s">
        <v>2171</v>
      </c>
      <c r="E1248" s="19" t="s">
        <v>3653</v>
      </c>
      <c r="F1248" s="19" t="s">
        <v>3433</v>
      </c>
      <c r="G1248" s="19"/>
    </row>
    <row r="1249" spans="1:7" x14ac:dyDescent="0.25">
      <c r="A1249">
        <v>1248</v>
      </c>
      <c r="B1249" s="5">
        <v>1008403</v>
      </c>
      <c r="C1249" t="str">
        <f t="shared" si="5478"/>
        <v>State Street Bank and Trust Company - Quincy, IL</v>
      </c>
      <c r="D1249" s="21" t="s">
        <v>178</v>
      </c>
      <c r="E1249" s="19" t="s">
        <v>3000</v>
      </c>
      <c r="F1249" s="19" t="s">
        <v>3433</v>
      </c>
      <c r="G1249" s="19"/>
    </row>
    <row r="1250" spans="1:7" x14ac:dyDescent="0.25">
      <c r="A1250">
        <v>1249</v>
      </c>
      <c r="B1250" s="5">
        <v>1000030</v>
      </c>
      <c r="C1250" t="str">
        <f t="shared" si="5478"/>
        <v>Sterling Federal Bank, Federal Savings Bank - Sterling, IL</v>
      </c>
      <c r="D1250" s="21" t="s">
        <v>9495</v>
      </c>
      <c r="E1250" s="19" t="s">
        <v>3028</v>
      </c>
      <c r="F1250" s="19" t="s">
        <v>3433</v>
      </c>
      <c r="G1250" s="19"/>
    </row>
    <row r="1251" spans="1:7" x14ac:dyDescent="0.25">
      <c r="A1251">
        <v>1250</v>
      </c>
      <c r="B1251" s="5">
        <v>1009080</v>
      </c>
      <c r="C1251" t="str">
        <f t="shared" si="5478"/>
        <v>Stillman BancCorp, N.A. - Stillman Valley, IL</v>
      </c>
      <c r="D1251" s="21" t="s">
        <v>1435</v>
      </c>
      <c r="E1251" s="19" t="s">
        <v>3654</v>
      </c>
      <c r="F1251" s="19" t="s">
        <v>3433</v>
      </c>
      <c r="G1251" s="19"/>
    </row>
    <row r="1252" spans="1:7" x14ac:dyDescent="0.25">
      <c r="A1252">
        <v>1251</v>
      </c>
      <c r="B1252" s="5">
        <v>1001888</v>
      </c>
      <c r="C1252" t="str">
        <f t="shared" si="5478"/>
        <v>Streator Home Savings Bank - Streator, IL</v>
      </c>
      <c r="D1252" s="21" t="s">
        <v>583</v>
      </c>
      <c r="E1252" s="19" t="s">
        <v>3655</v>
      </c>
      <c r="F1252" s="19" t="s">
        <v>3433</v>
      </c>
      <c r="G1252" s="19"/>
    </row>
    <row r="1253" spans="1:7" x14ac:dyDescent="0.25">
      <c r="A1253">
        <v>1252</v>
      </c>
      <c r="B1253" s="5">
        <v>1009116</v>
      </c>
      <c r="C1253" t="str">
        <f t="shared" si="5478"/>
        <v>Table Grove State Bank - Table Grove, IL</v>
      </c>
      <c r="D1253" s="21" t="s">
        <v>1025</v>
      </c>
      <c r="E1253" s="19" t="s">
        <v>3656</v>
      </c>
      <c r="F1253" s="19" t="s">
        <v>3433</v>
      </c>
      <c r="G1253" s="19"/>
    </row>
    <row r="1254" spans="1:7" x14ac:dyDescent="0.25">
      <c r="A1254">
        <v>1253</v>
      </c>
      <c r="B1254" s="5">
        <v>1005779</v>
      </c>
      <c r="C1254" t="str">
        <f t="shared" si="5478"/>
        <v>Teutopolis State Bank - Teutopolis, IL</v>
      </c>
      <c r="D1254" s="21" t="s">
        <v>2603</v>
      </c>
      <c r="E1254" s="19" t="s">
        <v>3657</v>
      </c>
      <c r="F1254" s="19" t="s">
        <v>3433</v>
      </c>
      <c r="G1254" s="19"/>
    </row>
    <row r="1255" spans="1:7" x14ac:dyDescent="0.25">
      <c r="A1255">
        <v>1254</v>
      </c>
      <c r="B1255" s="5">
        <v>1012227</v>
      </c>
      <c r="C1255" t="str">
        <f t="shared" si="5478"/>
        <v>The Atlanta National Bank - Atlanta, IL</v>
      </c>
      <c r="D1255" s="21" t="s">
        <v>9496</v>
      </c>
      <c r="E1255" s="19" t="s">
        <v>3145</v>
      </c>
      <c r="F1255" s="19" t="s">
        <v>3433</v>
      </c>
      <c r="G1255" s="19"/>
    </row>
    <row r="1256" spans="1:7" x14ac:dyDescent="0.25">
      <c r="A1256">
        <v>1255</v>
      </c>
      <c r="B1256" s="5">
        <v>1014293</v>
      </c>
      <c r="C1256" t="str">
        <f t="shared" si="5478"/>
        <v>The Bank of Herrin - Herrin, IL</v>
      </c>
      <c r="D1256" s="21" t="s">
        <v>9497</v>
      </c>
      <c r="E1256" s="19" t="s">
        <v>3448</v>
      </c>
      <c r="F1256" s="19" t="s">
        <v>3433</v>
      </c>
      <c r="G1256" s="19"/>
    </row>
    <row r="1257" spans="1:7" x14ac:dyDescent="0.25">
      <c r="A1257">
        <v>1256</v>
      </c>
      <c r="B1257" s="5">
        <v>1012867</v>
      </c>
      <c r="C1257" t="str">
        <f t="shared" si="5478"/>
        <v>The Bradford National Bank of Greenville - Greenville, IL</v>
      </c>
      <c r="D1257" s="21" t="s">
        <v>9498</v>
      </c>
      <c r="E1257" s="19" t="s">
        <v>3090</v>
      </c>
      <c r="F1257" s="19" t="s">
        <v>3433</v>
      </c>
      <c r="G1257" s="19"/>
    </row>
    <row r="1258" spans="1:7" x14ac:dyDescent="0.25">
      <c r="A1258">
        <v>1257</v>
      </c>
      <c r="B1258" s="5">
        <v>1007776</v>
      </c>
      <c r="C1258" t="str">
        <f t="shared" si="5478"/>
        <v>The City National Bank of Metropolis - Metropolis, IL</v>
      </c>
      <c r="D1258" s="21" t="s">
        <v>9499</v>
      </c>
      <c r="E1258" s="19" t="s">
        <v>3486</v>
      </c>
      <c r="F1258" s="19" t="s">
        <v>3433</v>
      </c>
      <c r="G1258" s="19"/>
    </row>
    <row r="1259" spans="1:7" x14ac:dyDescent="0.25">
      <c r="A1259">
        <v>1258</v>
      </c>
      <c r="B1259" s="5">
        <v>1011619</v>
      </c>
      <c r="C1259" t="str">
        <f t="shared" si="5478"/>
        <v>The Clay City Banking Co. - Clay City, IL</v>
      </c>
      <c r="D1259" s="21" t="s">
        <v>10577</v>
      </c>
      <c r="E1259" s="19" t="s">
        <v>3487</v>
      </c>
      <c r="F1259" s="19" t="s">
        <v>3433</v>
      </c>
      <c r="G1259" s="19"/>
    </row>
    <row r="1260" spans="1:7" x14ac:dyDescent="0.25">
      <c r="A1260">
        <v>1259</v>
      </c>
      <c r="B1260" s="5">
        <v>1011822</v>
      </c>
      <c r="C1260" t="str">
        <f t="shared" si="5478"/>
        <v>The Fairfield National Bank - Fairfield, IL</v>
      </c>
      <c r="D1260" s="21" t="s">
        <v>9500</v>
      </c>
      <c r="E1260" s="19" t="s">
        <v>3329</v>
      </c>
      <c r="F1260" s="19" t="s">
        <v>3433</v>
      </c>
      <c r="G1260" s="19"/>
    </row>
    <row r="1261" spans="1:7" x14ac:dyDescent="0.25">
      <c r="A1261">
        <v>1260</v>
      </c>
      <c r="B1261" s="5">
        <v>1010322</v>
      </c>
      <c r="C1261" t="str">
        <f t="shared" si="5478"/>
        <v>The Farmers and Merchants National Bank of Nashville - Nashville, IL</v>
      </c>
      <c r="D1261" s="21" t="s">
        <v>9501</v>
      </c>
      <c r="E1261" s="19" t="s">
        <v>3169</v>
      </c>
      <c r="F1261" s="19" t="s">
        <v>3433</v>
      </c>
      <c r="G1261" s="19"/>
    </row>
    <row r="1262" spans="1:7" x14ac:dyDescent="0.25">
      <c r="A1262">
        <v>1261</v>
      </c>
      <c r="B1262" s="5">
        <v>1009955</v>
      </c>
      <c r="C1262" t="str">
        <f t="shared" si="5478"/>
        <v>The Farmers State Bank and Trust Company - Jacksonville, IL</v>
      </c>
      <c r="D1262" s="21" t="s">
        <v>9313</v>
      </c>
      <c r="E1262" s="19" t="s">
        <v>2907</v>
      </c>
      <c r="F1262" s="19" t="s">
        <v>3433</v>
      </c>
      <c r="G1262" s="19"/>
    </row>
    <row r="1263" spans="1:7" x14ac:dyDescent="0.25">
      <c r="A1263">
        <v>1262</v>
      </c>
      <c r="B1263" s="5">
        <v>4054548</v>
      </c>
      <c r="C1263" t="str">
        <f t="shared" si="5478"/>
        <v>The Federal Savings Bank - Chicago, IL</v>
      </c>
      <c r="D1263" s="21" t="s">
        <v>9502</v>
      </c>
      <c r="E1263" s="19" t="s">
        <v>3436</v>
      </c>
      <c r="F1263" s="19" t="s">
        <v>3433</v>
      </c>
      <c r="G1263" s="19"/>
    </row>
    <row r="1264" spans="1:7" x14ac:dyDescent="0.25">
      <c r="A1264">
        <v>1263</v>
      </c>
      <c r="B1264" s="5">
        <v>1007834</v>
      </c>
      <c r="C1264" t="str">
        <f t="shared" si="5478"/>
        <v>The First Bank and Trust Company of Murphysboro - Murphysboro, IL</v>
      </c>
      <c r="D1264" s="21" t="s">
        <v>9503</v>
      </c>
      <c r="E1264" s="19" t="s">
        <v>3524</v>
      </c>
      <c r="F1264" s="19" t="s">
        <v>3433</v>
      </c>
      <c r="G1264" s="19"/>
    </row>
    <row r="1265" spans="1:7" x14ac:dyDescent="0.25">
      <c r="A1265">
        <v>1264</v>
      </c>
      <c r="B1265" s="5">
        <v>1012023</v>
      </c>
      <c r="C1265" t="str">
        <f t="shared" si="5478"/>
        <v>The First National Bank in Amboy - Amboy, IL</v>
      </c>
      <c r="D1265" s="21" t="s">
        <v>9504</v>
      </c>
      <c r="E1265" s="19" t="s">
        <v>3537</v>
      </c>
      <c r="F1265" s="19" t="s">
        <v>3433</v>
      </c>
      <c r="G1265" s="19"/>
    </row>
    <row r="1266" spans="1:7" x14ac:dyDescent="0.25">
      <c r="A1266">
        <v>1265</v>
      </c>
      <c r="B1266" s="5">
        <v>1008419</v>
      </c>
      <c r="C1266" t="str">
        <f t="shared" si="5478"/>
        <v>The First National Bank in Tremont - Tremont, IL</v>
      </c>
      <c r="D1266" s="21" t="s">
        <v>9505</v>
      </c>
      <c r="E1266" s="19" t="s">
        <v>3542</v>
      </c>
      <c r="F1266" s="19" t="s">
        <v>3433</v>
      </c>
      <c r="G1266" s="19"/>
    </row>
    <row r="1267" spans="1:7" x14ac:dyDescent="0.25">
      <c r="A1267">
        <v>1266</v>
      </c>
      <c r="B1267" s="5">
        <v>1016166</v>
      </c>
      <c r="C1267" t="str">
        <f t="shared" si="5478"/>
        <v>The First National Bank of Allendale - Allendale, IL</v>
      </c>
      <c r="D1267" s="21" t="s">
        <v>9506</v>
      </c>
      <c r="E1267" s="19" t="s">
        <v>3543</v>
      </c>
      <c r="F1267" s="19" t="s">
        <v>3433</v>
      </c>
      <c r="G1267" s="19"/>
    </row>
    <row r="1268" spans="1:7" x14ac:dyDescent="0.25">
      <c r="A1268">
        <v>1267</v>
      </c>
      <c r="B1268" s="5">
        <v>1011250</v>
      </c>
      <c r="C1268" t="str">
        <f t="shared" si="5478"/>
        <v>The First National Bank of Arenzville - Arenzville, IL</v>
      </c>
      <c r="D1268" s="21" t="s">
        <v>9507</v>
      </c>
      <c r="E1268" s="19" t="s">
        <v>3544</v>
      </c>
      <c r="F1268" s="19" t="s">
        <v>3433</v>
      </c>
      <c r="G1268" s="19"/>
    </row>
    <row r="1269" spans="1:7" x14ac:dyDescent="0.25">
      <c r="A1269">
        <v>1268</v>
      </c>
      <c r="B1269" s="5">
        <v>1011393</v>
      </c>
      <c r="C1269" t="str">
        <f t="shared" si="5478"/>
        <v>The First National Bank of Assumption - Assumption, IL</v>
      </c>
      <c r="D1269" s="21" t="s">
        <v>9508</v>
      </c>
      <c r="E1269" s="19" t="s">
        <v>3545</v>
      </c>
      <c r="F1269" s="19" t="s">
        <v>3433</v>
      </c>
      <c r="G1269" s="19"/>
    </row>
    <row r="1270" spans="1:7" x14ac:dyDescent="0.25">
      <c r="A1270">
        <v>1269</v>
      </c>
      <c r="B1270" s="5">
        <v>1014591</v>
      </c>
      <c r="C1270" t="str">
        <f t="shared" si="5478"/>
        <v>The First National Bank of Ava - Ava, IL</v>
      </c>
      <c r="D1270" s="21" t="s">
        <v>9509</v>
      </c>
      <c r="E1270" s="19" t="s">
        <v>3546</v>
      </c>
      <c r="F1270" s="19" t="s">
        <v>3433</v>
      </c>
      <c r="G1270" s="19"/>
    </row>
    <row r="1271" spans="1:7" x14ac:dyDescent="0.25">
      <c r="A1271">
        <v>1270</v>
      </c>
      <c r="B1271" s="5">
        <v>1006624</v>
      </c>
      <c r="C1271" t="str">
        <f t="shared" si="5478"/>
        <v>The First National Bank of Brownstown - Brownstown, IL</v>
      </c>
      <c r="D1271" s="21" t="s">
        <v>9510</v>
      </c>
      <c r="E1271" s="19" t="s">
        <v>3549</v>
      </c>
      <c r="F1271" s="19" t="s">
        <v>3433</v>
      </c>
      <c r="G1271" s="19"/>
    </row>
    <row r="1272" spans="1:7" x14ac:dyDescent="0.25">
      <c r="A1272">
        <v>1271</v>
      </c>
      <c r="B1272" s="5">
        <v>1006655</v>
      </c>
      <c r="C1272" t="str">
        <f t="shared" si="5478"/>
        <v>The First National Bank of Carmi - Carmi, IL</v>
      </c>
      <c r="D1272" s="21" t="s">
        <v>9511</v>
      </c>
      <c r="E1272" s="19" t="s">
        <v>3550</v>
      </c>
      <c r="F1272" s="19" t="s">
        <v>3433</v>
      </c>
      <c r="G1272" s="19"/>
    </row>
    <row r="1273" spans="1:7" x14ac:dyDescent="0.25">
      <c r="A1273">
        <v>1272</v>
      </c>
      <c r="B1273" s="5">
        <v>1008626</v>
      </c>
      <c r="C1273" t="str">
        <f t="shared" si="5478"/>
        <v>The First National Bank of Litchfield - Litchfield, IL</v>
      </c>
      <c r="D1273" s="21" t="s">
        <v>9512</v>
      </c>
      <c r="E1273" s="19" t="s">
        <v>3073</v>
      </c>
      <c r="F1273" s="19" t="s">
        <v>3433</v>
      </c>
      <c r="G1273" s="19"/>
    </row>
    <row r="1274" spans="1:7" x14ac:dyDescent="0.25">
      <c r="A1274">
        <v>1273</v>
      </c>
      <c r="B1274" s="5">
        <v>1008188</v>
      </c>
      <c r="C1274" t="str">
        <f t="shared" si="5478"/>
        <v>The First National Bank of Okawville - Okawville, IL</v>
      </c>
      <c r="D1274" s="21" t="s">
        <v>9513</v>
      </c>
      <c r="E1274" s="19" t="s">
        <v>3554</v>
      </c>
      <c r="F1274" s="19" t="s">
        <v>3433</v>
      </c>
      <c r="G1274" s="19"/>
    </row>
    <row r="1275" spans="1:7" x14ac:dyDescent="0.25">
      <c r="A1275">
        <v>1274</v>
      </c>
      <c r="B1275" s="5">
        <v>1009229</v>
      </c>
      <c r="C1275" t="str">
        <f t="shared" si="5478"/>
        <v>The First National Bank of Raymond - Raymond, IL</v>
      </c>
      <c r="D1275" s="21" t="s">
        <v>9514</v>
      </c>
      <c r="E1275" s="19" t="s">
        <v>3556</v>
      </c>
      <c r="F1275" s="19" t="s">
        <v>3433</v>
      </c>
      <c r="G1275" s="19"/>
    </row>
    <row r="1276" spans="1:7" x14ac:dyDescent="0.25">
      <c r="A1276">
        <v>1275</v>
      </c>
      <c r="B1276" s="5">
        <v>1007126</v>
      </c>
      <c r="C1276" t="str">
        <f t="shared" si="5478"/>
        <v>The First National Bank of Sparta - Sparta, IL</v>
      </c>
      <c r="D1276" s="21" t="s">
        <v>9515</v>
      </c>
      <c r="E1276" s="19" t="s">
        <v>3157</v>
      </c>
      <c r="F1276" s="19" t="s">
        <v>3433</v>
      </c>
      <c r="G1276" s="19"/>
    </row>
    <row r="1277" spans="1:7" x14ac:dyDescent="0.25">
      <c r="A1277">
        <v>1276</v>
      </c>
      <c r="B1277" s="5">
        <v>1011698</v>
      </c>
      <c r="C1277" t="str">
        <f t="shared" si="5478"/>
        <v>The First State Bank of Dongola - Dongola, IL</v>
      </c>
      <c r="D1277" s="21" t="s">
        <v>9516</v>
      </c>
      <c r="E1277" s="19" t="s">
        <v>3567</v>
      </c>
      <c r="F1277" s="19" t="s">
        <v>3433</v>
      </c>
      <c r="G1277" s="19"/>
    </row>
    <row r="1278" spans="1:7" x14ac:dyDescent="0.25">
      <c r="A1278">
        <v>1277</v>
      </c>
      <c r="B1278" s="5">
        <v>1006473</v>
      </c>
      <c r="C1278" t="str">
        <f t="shared" si="5478"/>
        <v>The First Trust and Savings Bank of Watseka - Watseka, IL</v>
      </c>
      <c r="D1278" s="21" t="s">
        <v>9517</v>
      </c>
      <c r="E1278" s="19" t="s">
        <v>3573</v>
      </c>
      <c r="F1278" s="19" t="s">
        <v>3433</v>
      </c>
      <c r="G1278" s="19"/>
    </row>
    <row r="1279" spans="1:7" x14ac:dyDescent="0.25">
      <c r="A1279">
        <v>1278</v>
      </c>
      <c r="B1279" s="5">
        <v>1013120</v>
      </c>
      <c r="C1279" t="str">
        <f t="shared" si="5478"/>
        <v>The Fisher National Bank - Fisher, IL</v>
      </c>
      <c r="D1279" s="21" t="s">
        <v>9518</v>
      </c>
      <c r="E1279" s="19" t="s">
        <v>3575</v>
      </c>
      <c r="F1279" s="19" t="s">
        <v>3433</v>
      </c>
      <c r="G1279" s="19"/>
    </row>
    <row r="1280" spans="1:7" x14ac:dyDescent="0.25">
      <c r="A1280">
        <v>1279</v>
      </c>
      <c r="B1280" s="5">
        <v>1005799</v>
      </c>
      <c r="C1280" t="str">
        <f t="shared" si="5478"/>
        <v>The FNB Community Bank - Vandalia, IL</v>
      </c>
      <c r="D1280" s="21" t="s">
        <v>9519</v>
      </c>
      <c r="E1280" s="19" t="s">
        <v>3536</v>
      </c>
      <c r="F1280" s="19" t="s">
        <v>3433</v>
      </c>
      <c r="G1280" s="19"/>
    </row>
    <row r="1281" spans="1:7" x14ac:dyDescent="0.25">
      <c r="A1281">
        <v>1280</v>
      </c>
      <c r="B1281" s="5">
        <v>1012424</v>
      </c>
      <c r="C1281" t="str">
        <f t="shared" si="5478"/>
        <v>The Frederick Community Bank - Paxton, IL</v>
      </c>
      <c r="D1281" s="21" t="s">
        <v>9520</v>
      </c>
      <c r="E1281" s="19" t="s">
        <v>10165</v>
      </c>
      <c r="F1281" s="19" t="s">
        <v>3433</v>
      </c>
      <c r="G1281" s="19"/>
    </row>
    <row r="1282" spans="1:7" x14ac:dyDescent="0.25">
      <c r="A1282">
        <v>1281</v>
      </c>
      <c r="B1282" s="5">
        <v>1012115</v>
      </c>
      <c r="C1282" t="str">
        <f t="shared" ref="C1282:C1345" si="5479">D1282&amp;" - "&amp;E1282&amp;", "&amp;F1282</f>
        <v>The Gerber State Bank - Argenta, IL</v>
      </c>
      <c r="D1282" s="21" t="s">
        <v>9521</v>
      </c>
      <c r="E1282" s="19" t="s">
        <v>3582</v>
      </c>
      <c r="F1282" s="19" t="s">
        <v>3433</v>
      </c>
      <c r="G1282" s="19"/>
    </row>
    <row r="1283" spans="1:7" x14ac:dyDescent="0.25">
      <c r="A1283">
        <v>1282</v>
      </c>
      <c r="B1283" s="5">
        <v>1010839</v>
      </c>
      <c r="C1283" t="str">
        <f t="shared" si="5479"/>
        <v>The Gifford State Bank - Gifford, IL</v>
      </c>
      <c r="D1283" s="21" t="s">
        <v>9522</v>
      </c>
      <c r="E1283" s="19" t="s">
        <v>3584</v>
      </c>
      <c r="F1283" s="19" t="s">
        <v>3433</v>
      </c>
      <c r="G1283" s="19"/>
    </row>
    <row r="1284" spans="1:7" x14ac:dyDescent="0.25">
      <c r="A1284">
        <v>1283</v>
      </c>
      <c r="B1284" s="5">
        <v>1010870</v>
      </c>
      <c r="C1284" t="str">
        <f t="shared" si="5479"/>
        <v>The Granville National Bank - Granville, IL</v>
      </c>
      <c r="D1284" s="21" t="s">
        <v>9523</v>
      </c>
      <c r="E1284" s="19" t="s">
        <v>3587</v>
      </c>
      <c r="F1284" s="19" t="s">
        <v>3433</v>
      </c>
      <c r="G1284" s="19"/>
    </row>
    <row r="1285" spans="1:7" x14ac:dyDescent="0.25">
      <c r="A1285">
        <v>1284</v>
      </c>
      <c r="B1285" s="5">
        <v>1013845</v>
      </c>
      <c r="C1285" t="str">
        <f t="shared" si="5479"/>
        <v>The Harvard State Bank - Harvard, IL</v>
      </c>
      <c r="D1285" s="21" t="s">
        <v>9524</v>
      </c>
      <c r="E1285" s="19" t="s">
        <v>3590</v>
      </c>
      <c r="F1285" s="19" t="s">
        <v>3433</v>
      </c>
      <c r="G1285" s="19"/>
    </row>
    <row r="1286" spans="1:7" x14ac:dyDescent="0.25">
      <c r="A1286">
        <v>1285</v>
      </c>
      <c r="B1286" s="5">
        <v>1015555</v>
      </c>
      <c r="C1286" t="str">
        <f t="shared" si="5479"/>
        <v>The Havana National Bank - Havana, IL</v>
      </c>
      <c r="D1286" s="21" t="s">
        <v>9525</v>
      </c>
      <c r="E1286" s="19" t="s">
        <v>3591</v>
      </c>
      <c r="F1286" s="19" t="s">
        <v>3433</v>
      </c>
      <c r="G1286" s="19"/>
    </row>
    <row r="1287" spans="1:7" x14ac:dyDescent="0.25">
      <c r="A1287">
        <v>1286</v>
      </c>
      <c r="B1287" s="5">
        <v>1009213</v>
      </c>
      <c r="C1287" t="str">
        <f t="shared" si="5479"/>
        <v>The Hill-Dodge Banking Company - Warsaw, IL</v>
      </c>
      <c r="D1287" s="21" t="s">
        <v>9526</v>
      </c>
      <c r="E1287" s="19" t="s">
        <v>3594</v>
      </c>
      <c r="F1287" s="19" t="s">
        <v>3433</v>
      </c>
      <c r="G1287" s="19"/>
    </row>
    <row r="1288" spans="1:7" x14ac:dyDescent="0.25">
      <c r="A1288">
        <v>1287</v>
      </c>
      <c r="B1288" s="5">
        <v>1006952</v>
      </c>
      <c r="C1288" t="str">
        <f t="shared" si="5479"/>
        <v>The Iuka State Bank - Salem, IL</v>
      </c>
      <c r="D1288" s="21" t="s">
        <v>9527</v>
      </c>
      <c r="E1288" s="19" t="s">
        <v>2889</v>
      </c>
      <c r="F1288" s="19" t="s">
        <v>3433</v>
      </c>
      <c r="G1288" s="19"/>
    </row>
    <row r="1289" spans="1:7" x14ac:dyDescent="0.25">
      <c r="A1289">
        <v>1288</v>
      </c>
      <c r="B1289" s="5">
        <v>1009929</v>
      </c>
      <c r="C1289" t="str">
        <f t="shared" si="5479"/>
        <v>The Lemont National Bank - Lemont, IL</v>
      </c>
      <c r="D1289" s="21" t="s">
        <v>9528</v>
      </c>
      <c r="E1289" s="19" t="s">
        <v>3601</v>
      </c>
      <c r="F1289" s="19" t="s">
        <v>3433</v>
      </c>
      <c r="G1289" s="19"/>
    </row>
    <row r="1290" spans="1:7" x14ac:dyDescent="0.25">
      <c r="A1290">
        <v>1289</v>
      </c>
      <c r="B1290" s="5">
        <v>1008658</v>
      </c>
      <c r="C1290" t="str">
        <f t="shared" si="5479"/>
        <v>The Litchfield National Bank - Litchfield, IL</v>
      </c>
      <c r="D1290" s="21" t="s">
        <v>9529</v>
      </c>
      <c r="E1290" s="19" t="s">
        <v>3073</v>
      </c>
      <c r="F1290" s="19" t="s">
        <v>3433</v>
      </c>
      <c r="G1290" s="19"/>
    </row>
    <row r="1291" spans="1:7" x14ac:dyDescent="0.25">
      <c r="A1291">
        <v>1290</v>
      </c>
      <c r="B1291" s="5">
        <v>1006672</v>
      </c>
      <c r="C1291" t="str">
        <f t="shared" si="5479"/>
        <v>The Northern Trust Company - Chicago, IL</v>
      </c>
      <c r="D1291" s="21" t="s">
        <v>9530</v>
      </c>
      <c r="E1291" s="19" t="s">
        <v>3436</v>
      </c>
      <c r="F1291" s="19" t="s">
        <v>3433</v>
      </c>
      <c r="G1291" s="19"/>
    </row>
    <row r="1292" spans="1:7" x14ac:dyDescent="0.25">
      <c r="A1292">
        <v>1291</v>
      </c>
      <c r="B1292" s="5">
        <v>1009112</v>
      </c>
      <c r="C1292" t="str">
        <f t="shared" si="5479"/>
        <v>The Old Exchange National Bank of Okawville - Okawville, IL</v>
      </c>
      <c r="D1292" s="21" t="s">
        <v>9531</v>
      </c>
      <c r="E1292" s="19" t="s">
        <v>3554</v>
      </c>
      <c r="F1292" s="19" t="s">
        <v>3433</v>
      </c>
      <c r="G1292" s="19"/>
    </row>
    <row r="1293" spans="1:7" x14ac:dyDescent="0.25">
      <c r="A1293">
        <v>1292</v>
      </c>
      <c r="B1293" s="5">
        <v>1008093</v>
      </c>
      <c r="C1293" t="str">
        <f t="shared" si="5479"/>
        <v>The Peoples State Bank of Newton, Illinois - Newton, IL</v>
      </c>
      <c r="D1293" s="21" t="s">
        <v>9532</v>
      </c>
      <c r="E1293" s="19" t="s">
        <v>3347</v>
      </c>
      <c r="F1293" s="19" t="s">
        <v>3433</v>
      </c>
      <c r="G1293" s="19"/>
    </row>
    <row r="1294" spans="1:7" x14ac:dyDescent="0.25">
      <c r="A1294">
        <v>1293</v>
      </c>
      <c r="B1294" s="5">
        <v>1016168</v>
      </c>
      <c r="C1294" t="str">
        <f t="shared" si="5479"/>
        <v>The State Bank of Geneva - Geneva, IL</v>
      </c>
      <c r="D1294" s="21" t="s">
        <v>9533</v>
      </c>
      <c r="E1294" s="19" t="s">
        <v>3644</v>
      </c>
      <c r="F1294" s="19" t="s">
        <v>3433</v>
      </c>
      <c r="G1294" s="19"/>
    </row>
    <row r="1295" spans="1:7" x14ac:dyDescent="0.25">
      <c r="A1295">
        <v>1294</v>
      </c>
      <c r="B1295" s="5">
        <v>1015354</v>
      </c>
      <c r="C1295" t="str">
        <f t="shared" si="5479"/>
        <v>The State Bank of Pearl City - Pearl City, IL</v>
      </c>
      <c r="D1295" s="21" t="s">
        <v>9534</v>
      </c>
      <c r="E1295" s="19" t="s">
        <v>3649</v>
      </c>
      <c r="F1295" s="19" t="s">
        <v>3433</v>
      </c>
      <c r="G1295" s="19"/>
    </row>
    <row r="1296" spans="1:7" x14ac:dyDescent="0.25">
      <c r="A1296">
        <v>1295</v>
      </c>
      <c r="B1296" s="5">
        <v>1024679</v>
      </c>
      <c r="C1296" t="str">
        <f t="shared" si="5479"/>
        <v>Time Bank - Park Ridge, IL</v>
      </c>
      <c r="D1296" s="21" t="s">
        <v>10360</v>
      </c>
      <c r="E1296" s="19" t="s">
        <v>3621</v>
      </c>
      <c r="F1296" s="19" t="s">
        <v>3433</v>
      </c>
      <c r="G1296" s="19"/>
    </row>
    <row r="1297" spans="1:7" x14ac:dyDescent="0.25">
      <c r="A1297">
        <v>1296</v>
      </c>
      <c r="B1297" s="5">
        <v>1011449</v>
      </c>
      <c r="C1297" t="str">
        <f t="shared" si="5479"/>
        <v>Tompkins State Bank - Avon, IL</v>
      </c>
      <c r="D1297" s="21" t="s">
        <v>2181</v>
      </c>
      <c r="E1297" s="19" t="s">
        <v>3658</v>
      </c>
      <c r="F1297" s="19" t="s">
        <v>3433</v>
      </c>
      <c r="G1297" s="19"/>
    </row>
    <row r="1298" spans="1:7" x14ac:dyDescent="0.25">
      <c r="A1298">
        <v>1297</v>
      </c>
      <c r="B1298" s="5">
        <v>1008371</v>
      </c>
      <c r="C1298" t="str">
        <f t="shared" si="5479"/>
        <v>Town and Country Bank Midwest - Quincy, IL</v>
      </c>
      <c r="D1298" s="21" t="s">
        <v>2177</v>
      </c>
      <c r="E1298" s="19" t="s">
        <v>3000</v>
      </c>
      <c r="F1298" s="19" t="s">
        <v>3433</v>
      </c>
      <c r="G1298" s="19"/>
    </row>
    <row r="1299" spans="1:7" x14ac:dyDescent="0.25">
      <c r="A1299">
        <v>1298</v>
      </c>
      <c r="B1299" s="5">
        <v>4132854</v>
      </c>
      <c r="C1299" t="str">
        <f t="shared" si="5479"/>
        <v>Town Center Bank - New Lenox, IL</v>
      </c>
      <c r="D1299" s="21" t="s">
        <v>292</v>
      </c>
      <c r="E1299" s="19" t="s">
        <v>3604</v>
      </c>
      <c r="F1299" s="19" t="s">
        <v>3433</v>
      </c>
      <c r="G1299" s="19"/>
    </row>
    <row r="1300" spans="1:7" x14ac:dyDescent="0.25">
      <c r="A1300">
        <v>1299</v>
      </c>
      <c r="B1300" s="5">
        <v>1008236</v>
      </c>
      <c r="C1300" t="str">
        <f t="shared" si="5479"/>
        <v>TrustBank - Olney, IL</v>
      </c>
      <c r="D1300" s="21" t="s">
        <v>2176</v>
      </c>
      <c r="E1300" s="19" t="s">
        <v>3539</v>
      </c>
      <c r="F1300" s="19" t="s">
        <v>3433</v>
      </c>
      <c r="G1300" s="19"/>
    </row>
    <row r="1301" spans="1:7" x14ac:dyDescent="0.25">
      <c r="A1301">
        <v>1300</v>
      </c>
      <c r="B1301" s="5">
        <v>1000100</v>
      </c>
      <c r="C1301" t="str">
        <f t="shared" si="5479"/>
        <v>Union Federal Savings and Loan Association - Kewanee, IL</v>
      </c>
      <c r="D1301" s="21" t="s">
        <v>591</v>
      </c>
      <c r="E1301" s="19" t="s">
        <v>3623</v>
      </c>
      <c r="F1301" s="19" t="s">
        <v>3433</v>
      </c>
      <c r="G1301" s="19"/>
    </row>
    <row r="1302" spans="1:7" x14ac:dyDescent="0.25">
      <c r="A1302">
        <v>1301</v>
      </c>
      <c r="B1302" s="5">
        <v>1015836</v>
      </c>
      <c r="C1302" t="str">
        <f t="shared" si="5479"/>
        <v>Union National Bank - Elgin, IL</v>
      </c>
      <c r="D1302" s="21" t="s">
        <v>1416</v>
      </c>
      <c r="E1302" s="19" t="s">
        <v>3303</v>
      </c>
      <c r="F1302" s="19" t="s">
        <v>3433</v>
      </c>
      <c r="G1302" s="19"/>
    </row>
    <row r="1303" spans="1:7" x14ac:dyDescent="0.25">
      <c r="A1303">
        <v>1302</v>
      </c>
      <c r="B1303" s="5">
        <v>1014065</v>
      </c>
      <c r="C1303" t="str">
        <f t="shared" si="5479"/>
        <v>UNION Savings BANK - Freeport, IL</v>
      </c>
      <c r="D1303" s="21" t="s">
        <v>581</v>
      </c>
      <c r="E1303" s="19" t="s">
        <v>3610</v>
      </c>
      <c r="F1303" s="19" t="s">
        <v>3433</v>
      </c>
      <c r="G1303" s="19"/>
    </row>
    <row r="1304" spans="1:7" x14ac:dyDescent="0.25">
      <c r="A1304">
        <v>1303</v>
      </c>
      <c r="B1304" s="5">
        <v>1009421</v>
      </c>
      <c r="C1304" t="str">
        <f t="shared" si="5479"/>
        <v>United Community Bank - Chatham, IL</v>
      </c>
      <c r="D1304" s="21" t="s">
        <v>151</v>
      </c>
      <c r="E1304" s="19" t="s">
        <v>3659</v>
      </c>
      <c r="F1304" s="19" t="s">
        <v>3433</v>
      </c>
      <c r="G1304" s="19"/>
    </row>
    <row r="1305" spans="1:7" x14ac:dyDescent="0.25">
      <c r="A1305">
        <v>1304</v>
      </c>
      <c r="B1305" s="5">
        <v>4053297</v>
      </c>
      <c r="C1305" t="str">
        <f t="shared" si="5479"/>
        <v>United Trust Bank - Palos Heights, IL</v>
      </c>
      <c r="D1305" s="21" t="s">
        <v>675</v>
      </c>
      <c r="E1305" s="19" t="s">
        <v>3660</v>
      </c>
      <c r="F1305" s="19" t="s">
        <v>3433</v>
      </c>
      <c r="G1305" s="19"/>
    </row>
    <row r="1306" spans="1:7" x14ac:dyDescent="0.25">
      <c r="A1306">
        <v>1305</v>
      </c>
      <c r="B1306" s="5">
        <v>1012154</v>
      </c>
      <c r="C1306" t="str">
        <f t="shared" si="5479"/>
        <v>Vermilion Valley Bank - Piper City, IL</v>
      </c>
      <c r="D1306" s="21" t="s">
        <v>1902</v>
      </c>
      <c r="E1306" s="19" t="s">
        <v>3661</v>
      </c>
      <c r="F1306" s="19" t="s">
        <v>3433</v>
      </c>
      <c r="G1306" s="19"/>
    </row>
    <row r="1307" spans="1:7" x14ac:dyDescent="0.25">
      <c r="A1307">
        <v>1306</v>
      </c>
      <c r="B1307" s="5">
        <v>1006393</v>
      </c>
      <c r="C1307" t="str">
        <f t="shared" si="5479"/>
        <v>Vermont State Bank - Vermont, IL</v>
      </c>
      <c r="D1307" s="21" t="s">
        <v>1023</v>
      </c>
      <c r="E1307" s="19" t="s">
        <v>3662</v>
      </c>
      <c r="F1307" s="19" t="s">
        <v>3433</v>
      </c>
      <c r="G1307" s="19"/>
    </row>
    <row r="1308" spans="1:7" x14ac:dyDescent="0.25">
      <c r="A1308">
        <v>1307</v>
      </c>
      <c r="B1308" s="5">
        <v>1009832</v>
      </c>
      <c r="C1308" t="str">
        <f t="shared" si="5479"/>
        <v>Villa Grove State Bank - Villa Grove, IL</v>
      </c>
      <c r="D1308" s="21" t="s">
        <v>796</v>
      </c>
      <c r="E1308" s="19" t="s">
        <v>3663</v>
      </c>
      <c r="F1308" s="19" t="s">
        <v>3433</v>
      </c>
      <c r="G1308" s="19"/>
    </row>
    <row r="1309" spans="1:7" x14ac:dyDescent="0.25">
      <c r="A1309">
        <v>1308</v>
      </c>
      <c r="B1309" s="5">
        <v>1024607</v>
      </c>
      <c r="C1309" t="str">
        <f t="shared" si="5479"/>
        <v>Village Bank &amp; Trust, National Association - Arlington Heights, IL</v>
      </c>
      <c r="D1309" s="21" t="s">
        <v>9103</v>
      </c>
      <c r="E1309" s="19" t="s">
        <v>3463</v>
      </c>
      <c r="F1309" s="19" t="s">
        <v>3433</v>
      </c>
      <c r="G1309" s="19"/>
    </row>
    <row r="1310" spans="1:7" x14ac:dyDescent="0.25">
      <c r="A1310">
        <v>1309</v>
      </c>
      <c r="B1310" s="5">
        <v>1014323</v>
      </c>
      <c r="C1310" t="str">
        <f t="shared" si="5479"/>
        <v>Warren-Boynton State Bank - New Berlin, IL</v>
      </c>
      <c r="D1310" s="21" t="s">
        <v>1896</v>
      </c>
      <c r="E1310" s="19" t="s">
        <v>3665</v>
      </c>
      <c r="F1310" s="19" t="s">
        <v>3433</v>
      </c>
      <c r="G1310" s="19"/>
    </row>
    <row r="1311" spans="1:7" x14ac:dyDescent="0.25">
      <c r="A1311">
        <v>1310</v>
      </c>
      <c r="B1311" s="5">
        <v>1013736</v>
      </c>
      <c r="C1311" t="str">
        <f t="shared" si="5479"/>
        <v>Washington Savings Bank - Effingham, IL</v>
      </c>
      <c r="D1311" s="21" t="s">
        <v>462</v>
      </c>
      <c r="E1311" s="19" t="s">
        <v>3499</v>
      </c>
      <c r="F1311" s="19" t="s">
        <v>3433</v>
      </c>
      <c r="G1311" s="19"/>
    </row>
    <row r="1312" spans="1:7" x14ac:dyDescent="0.25">
      <c r="A1312">
        <v>1311</v>
      </c>
      <c r="B1312" s="5">
        <v>1009928</v>
      </c>
      <c r="C1312" t="str">
        <f t="shared" si="5479"/>
        <v>Washington State Bank - Washington, IL</v>
      </c>
      <c r="D1312" s="21" t="s">
        <v>299</v>
      </c>
      <c r="E1312" s="19" t="s">
        <v>3085</v>
      </c>
      <c r="F1312" s="19" t="s">
        <v>3433</v>
      </c>
      <c r="G1312" s="19"/>
    </row>
    <row r="1313" spans="1:7" x14ac:dyDescent="0.25">
      <c r="A1313">
        <v>1312</v>
      </c>
      <c r="B1313" s="5">
        <v>1011400</v>
      </c>
      <c r="C1313" t="str">
        <f t="shared" si="5479"/>
        <v>Waterman Bank - Waterman, IL</v>
      </c>
      <c r="D1313" s="21" t="s">
        <v>10064</v>
      </c>
      <c r="E1313" s="19" t="s">
        <v>3666</v>
      </c>
      <c r="F1313" s="19" t="s">
        <v>3433</v>
      </c>
      <c r="G1313" s="19"/>
    </row>
    <row r="1314" spans="1:7" x14ac:dyDescent="0.25">
      <c r="A1314">
        <v>1313</v>
      </c>
      <c r="B1314" s="5">
        <v>1015316</v>
      </c>
      <c r="C1314" t="str">
        <f t="shared" si="5479"/>
        <v>West Central Bank - Ashland, IL</v>
      </c>
      <c r="D1314" s="21" t="s">
        <v>2186</v>
      </c>
      <c r="E1314" s="19" t="s">
        <v>3667</v>
      </c>
      <c r="F1314" s="19" t="s">
        <v>3433</v>
      </c>
      <c r="G1314" s="19"/>
    </row>
    <row r="1315" spans="1:7" x14ac:dyDescent="0.25">
      <c r="A1315">
        <v>1314</v>
      </c>
      <c r="B1315" s="5">
        <v>1023938</v>
      </c>
      <c r="C1315" t="str">
        <f t="shared" si="5479"/>
        <v>Wheaton Bank &amp; Trust Company, National Association - Wheaton, IL</v>
      </c>
      <c r="D1315" s="21" t="s">
        <v>9104</v>
      </c>
      <c r="E1315" s="19" t="s">
        <v>3668</v>
      </c>
      <c r="F1315" s="19" t="s">
        <v>3433</v>
      </c>
      <c r="G1315" s="19"/>
    </row>
    <row r="1316" spans="1:7" x14ac:dyDescent="0.25">
      <c r="A1316">
        <v>1315</v>
      </c>
      <c r="B1316" s="5">
        <v>4072392</v>
      </c>
      <c r="C1316" t="str">
        <f t="shared" si="5479"/>
        <v>Wheaton College Trust Company, National Association - Wheaton, IL</v>
      </c>
      <c r="D1316" s="21" t="s">
        <v>2089</v>
      </c>
      <c r="E1316" s="19" t="s">
        <v>3668</v>
      </c>
      <c r="F1316" s="19" t="s">
        <v>3433</v>
      </c>
      <c r="G1316" s="19"/>
    </row>
    <row r="1317" spans="1:7" x14ac:dyDescent="0.25">
      <c r="A1317">
        <v>1316</v>
      </c>
      <c r="B1317" s="5">
        <v>1008570</v>
      </c>
      <c r="C1317" t="str">
        <f t="shared" si="5479"/>
        <v>Williamsville State Bank and Trust - Williamsville, IL</v>
      </c>
      <c r="D1317" s="21" t="s">
        <v>9536</v>
      </c>
      <c r="E1317" s="19" t="s">
        <v>3669</v>
      </c>
      <c r="F1317" s="19" t="s">
        <v>3433</v>
      </c>
      <c r="G1317" s="19"/>
    </row>
    <row r="1318" spans="1:7" x14ac:dyDescent="0.25">
      <c r="A1318">
        <v>1317</v>
      </c>
      <c r="B1318" s="5">
        <v>1024348</v>
      </c>
      <c r="C1318" t="str">
        <f t="shared" si="5479"/>
        <v>Wintrust Bank, National Association - Chicago, IL</v>
      </c>
      <c r="D1318" s="21" t="s">
        <v>9105</v>
      </c>
      <c r="E1318" s="19" t="s">
        <v>3436</v>
      </c>
      <c r="F1318" s="19" t="s">
        <v>3433</v>
      </c>
      <c r="G1318" s="19"/>
    </row>
    <row r="1319" spans="1:7" x14ac:dyDescent="0.25">
      <c r="A1319">
        <v>1318</v>
      </c>
      <c r="B1319" s="5">
        <v>4072607</v>
      </c>
      <c r="C1319" t="str">
        <f t="shared" si="5479"/>
        <v>Wintrust Private Trust Company, N.A. - Lake Forest, IL</v>
      </c>
      <c r="D1319" s="21" t="s">
        <v>10817</v>
      </c>
      <c r="E1319" s="19" t="s">
        <v>3480</v>
      </c>
      <c r="F1319" s="19" t="s">
        <v>3433</v>
      </c>
      <c r="G1319" s="19"/>
    </row>
    <row r="1320" spans="1:7" x14ac:dyDescent="0.25">
      <c r="A1320">
        <v>1319</v>
      </c>
      <c r="B1320" s="5">
        <v>1016171</v>
      </c>
      <c r="C1320" t="str">
        <f t="shared" si="5479"/>
        <v>1st Source Bank - South Bend, IN</v>
      </c>
      <c r="D1320" s="21" t="s">
        <v>167</v>
      </c>
      <c r="E1320" s="19" t="s">
        <v>3670</v>
      </c>
      <c r="F1320" s="19" t="s">
        <v>3671</v>
      </c>
      <c r="G1320" s="19"/>
    </row>
    <row r="1321" spans="1:7" x14ac:dyDescent="0.25">
      <c r="A1321">
        <v>1320</v>
      </c>
      <c r="B1321" s="5">
        <v>1010086</v>
      </c>
      <c r="C1321" t="str">
        <f t="shared" si="5479"/>
        <v>Alliance Bank - Francesville, IN</v>
      </c>
      <c r="D1321" s="21" t="s">
        <v>0</v>
      </c>
      <c r="E1321" s="19" t="s">
        <v>3672</v>
      </c>
      <c r="F1321" s="19" t="s">
        <v>3671</v>
      </c>
      <c r="G1321" s="19"/>
    </row>
    <row r="1322" spans="1:7" x14ac:dyDescent="0.25">
      <c r="A1322">
        <v>1321</v>
      </c>
      <c r="B1322" s="5">
        <v>1001545</v>
      </c>
      <c r="C1322" t="str">
        <f t="shared" si="5479"/>
        <v>American Community Bank of Indiana - Saint John, IN</v>
      </c>
      <c r="D1322" s="21" t="s">
        <v>1914</v>
      </c>
      <c r="E1322" s="19" t="s">
        <v>3844</v>
      </c>
      <c r="F1322" s="19" t="s">
        <v>3671</v>
      </c>
      <c r="G1322" s="19"/>
    </row>
    <row r="1323" spans="1:7" x14ac:dyDescent="0.25">
      <c r="A1323">
        <v>1322</v>
      </c>
      <c r="B1323" s="5">
        <v>1012983</v>
      </c>
      <c r="C1323" t="str">
        <f t="shared" si="5479"/>
        <v>Bank of Wolcott - Wolcott, IN</v>
      </c>
      <c r="D1323" s="21" t="s">
        <v>2191</v>
      </c>
      <c r="E1323" s="19" t="s">
        <v>3674</v>
      </c>
      <c r="F1323" s="19" t="s">
        <v>3671</v>
      </c>
      <c r="G1323" s="19"/>
    </row>
    <row r="1324" spans="1:7" x14ac:dyDescent="0.25">
      <c r="A1324">
        <v>1323</v>
      </c>
      <c r="B1324" s="5">
        <v>1007893</v>
      </c>
      <c r="C1324" t="str">
        <f t="shared" si="5479"/>
        <v>Bath State Bank - Bath, IN</v>
      </c>
      <c r="D1324" s="21" t="s">
        <v>2604</v>
      </c>
      <c r="E1324" s="19" t="s">
        <v>3675</v>
      </c>
      <c r="F1324" s="19" t="s">
        <v>3671</v>
      </c>
      <c r="G1324" s="19"/>
    </row>
    <row r="1325" spans="1:7" x14ac:dyDescent="0.25">
      <c r="A1325">
        <v>1324</v>
      </c>
      <c r="B1325" s="5">
        <v>1000965</v>
      </c>
      <c r="C1325" t="str">
        <f t="shared" si="5479"/>
        <v>Bedford Federal Savings Bank - Bedford, IN</v>
      </c>
      <c r="D1325" s="21" t="s">
        <v>597</v>
      </c>
      <c r="E1325" s="19" t="s">
        <v>3676</v>
      </c>
      <c r="F1325" s="19" t="s">
        <v>3671</v>
      </c>
      <c r="G1325" s="19"/>
    </row>
    <row r="1326" spans="1:7" x14ac:dyDescent="0.25">
      <c r="A1326">
        <v>1325</v>
      </c>
      <c r="B1326" s="5">
        <v>1001739</v>
      </c>
      <c r="C1326" t="str">
        <f t="shared" si="5479"/>
        <v>Boonville Federal Savings Bank - Boonville, IN</v>
      </c>
      <c r="D1326" s="21" t="s">
        <v>678</v>
      </c>
      <c r="E1326" s="19" t="s">
        <v>3678</v>
      </c>
      <c r="F1326" s="19" t="s">
        <v>3671</v>
      </c>
      <c r="G1326" s="19"/>
    </row>
    <row r="1327" spans="1:7" x14ac:dyDescent="0.25">
      <c r="A1327">
        <v>1326</v>
      </c>
      <c r="B1327" s="5">
        <v>1008969</v>
      </c>
      <c r="C1327" t="str">
        <f t="shared" si="5479"/>
        <v>Campbell &amp; Fetter Bank - Kendallville, IN</v>
      </c>
      <c r="D1327" s="21" t="s">
        <v>1452</v>
      </c>
      <c r="E1327" s="19" t="s">
        <v>3679</v>
      </c>
      <c r="F1327" s="19" t="s">
        <v>3671</v>
      </c>
      <c r="G1327" s="19"/>
    </row>
    <row r="1328" spans="1:7" x14ac:dyDescent="0.25">
      <c r="A1328">
        <v>1327</v>
      </c>
      <c r="B1328" s="5">
        <v>1013654</v>
      </c>
      <c r="C1328" t="str">
        <f t="shared" si="5479"/>
        <v>Centier Bank - Merrillville, IN</v>
      </c>
      <c r="D1328" s="21" t="s">
        <v>165</v>
      </c>
      <c r="E1328" s="19" t="s">
        <v>3680</v>
      </c>
      <c r="F1328" s="19" t="s">
        <v>3671</v>
      </c>
      <c r="G1328" s="19"/>
    </row>
    <row r="1329" spans="1:7" x14ac:dyDescent="0.25">
      <c r="A1329">
        <v>1328</v>
      </c>
      <c r="B1329" s="5">
        <v>1006086</v>
      </c>
      <c r="C1329" t="str">
        <f t="shared" si="5479"/>
        <v>CentreBank - Veedersburg, IN</v>
      </c>
      <c r="D1329" s="21" t="s">
        <v>2745</v>
      </c>
      <c r="E1329" s="19" t="s">
        <v>3681</v>
      </c>
      <c r="F1329" s="19" t="s">
        <v>3671</v>
      </c>
      <c r="G1329" s="19"/>
    </row>
    <row r="1330" spans="1:7" x14ac:dyDescent="0.25">
      <c r="A1330">
        <v>1329</v>
      </c>
      <c r="B1330" s="5">
        <v>1004713</v>
      </c>
      <c r="C1330" t="str">
        <f t="shared" si="5479"/>
        <v>Citizens Bank - Mooresville, IN</v>
      </c>
      <c r="D1330" s="21" t="s">
        <v>811</v>
      </c>
      <c r="E1330" s="19" t="s">
        <v>3682</v>
      </c>
      <c r="F1330" s="19" t="s">
        <v>3671</v>
      </c>
      <c r="G1330" s="19"/>
    </row>
    <row r="1331" spans="1:7" x14ac:dyDescent="0.25">
      <c r="A1331">
        <v>1330</v>
      </c>
      <c r="B1331" s="5">
        <v>1016279</v>
      </c>
      <c r="C1331" t="str">
        <f t="shared" si="5479"/>
        <v>Citizens State Bank of New Castle - New Castle, IN</v>
      </c>
      <c r="D1331" s="21" t="s">
        <v>9537</v>
      </c>
      <c r="E1331" s="19" t="s">
        <v>3089</v>
      </c>
      <c r="F1331" s="19" t="s">
        <v>3671</v>
      </c>
      <c r="G1331" s="19"/>
    </row>
    <row r="1332" spans="1:7" x14ac:dyDescent="0.25">
      <c r="A1332">
        <v>1331</v>
      </c>
      <c r="B1332" s="5">
        <v>1983054</v>
      </c>
      <c r="C1332" t="str">
        <f t="shared" si="5479"/>
        <v>ClearPoint Federal Bank &amp; Trust - Batesville, IN</v>
      </c>
      <c r="D1332" s="21" t="s">
        <v>677</v>
      </c>
      <c r="E1332" s="19" t="s">
        <v>2894</v>
      </c>
      <c r="F1332" s="19" t="s">
        <v>3671</v>
      </c>
      <c r="G1332" s="19"/>
    </row>
    <row r="1333" spans="1:7" x14ac:dyDescent="0.25">
      <c r="A1333">
        <v>1332</v>
      </c>
      <c r="B1333" s="5">
        <v>4087720</v>
      </c>
      <c r="C1333" t="str">
        <f t="shared" si="5479"/>
        <v>Community First Bank of Indiana - Kokomo, IN</v>
      </c>
      <c r="D1333" s="21" t="s">
        <v>1915</v>
      </c>
      <c r="E1333" s="19" t="s">
        <v>3684</v>
      </c>
      <c r="F1333" s="19" t="s">
        <v>3671</v>
      </c>
      <c r="G1333" s="19"/>
    </row>
    <row r="1334" spans="1:7" x14ac:dyDescent="0.25">
      <c r="A1334">
        <v>1333</v>
      </c>
      <c r="B1334" s="5">
        <v>1008046</v>
      </c>
      <c r="C1334" t="str">
        <f t="shared" si="5479"/>
        <v>Community State Bank - Brook, IN</v>
      </c>
      <c r="D1334" s="21" t="s">
        <v>302</v>
      </c>
      <c r="E1334" s="19" t="s">
        <v>3685</v>
      </c>
      <c r="F1334" s="19" t="s">
        <v>3671</v>
      </c>
      <c r="G1334" s="19"/>
    </row>
    <row r="1335" spans="1:7" x14ac:dyDescent="0.25">
      <c r="A1335">
        <v>1334</v>
      </c>
      <c r="B1335" s="5">
        <v>1010202</v>
      </c>
      <c r="C1335" t="str">
        <f t="shared" si="5479"/>
        <v>Community State Bank - Avilla, IN</v>
      </c>
      <c r="D1335" s="21" t="s">
        <v>302</v>
      </c>
      <c r="E1335" s="19" t="s">
        <v>3686</v>
      </c>
      <c r="F1335" s="19" t="s">
        <v>3671</v>
      </c>
      <c r="G1335" s="19"/>
    </row>
    <row r="1336" spans="1:7" x14ac:dyDescent="0.25">
      <c r="A1336">
        <v>1335</v>
      </c>
      <c r="B1336" s="5">
        <v>1016134</v>
      </c>
      <c r="C1336" t="str">
        <f t="shared" si="5479"/>
        <v>Community State Bank - Royal Center, IN</v>
      </c>
      <c r="D1336" s="21" t="s">
        <v>302</v>
      </c>
      <c r="E1336" s="19" t="s">
        <v>3687</v>
      </c>
      <c r="F1336" s="19" t="s">
        <v>3671</v>
      </c>
      <c r="G1336" s="19"/>
    </row>
    <row r="1337" spans="1:7" x14ac:dyDescent="0.25">
      <c r="A1337">
        <v>1336</v>
      </c>
      <c r="B1337" s="5">
        <v>1001515</v>
      </c>
      <c r="C1337" t="str">
        <f t="shared" si="5479"/>
        <v>Crossroads Bank - Wabash, IN</v>
      </c>
      <c r="D1337" s="21" t="s">
        <v>22</v>
      </c>
      <c r="E1337" s="19" t="s">
        <v>3688</v>
      </c>
      <c r="F1337" s="19" t="s">
        <v>3671</v>
      </c>
      <c r="G1337" s="19"/>
    </row>
    <row r="1338" spans="1:7" x14ac:dyDescent="0.25">
      <c r="A1338">
        <v>1337</v>
      </c>
      <c r="B1338" s="5">
        <v>1010634</v>
      </c>
      <c r="C1338" t="str">
        <f t="shared" si="5479"/>
        <v>DeMotte State Bank - Demotte, IN</v>
      </c>
      <c r="D1338" s="21" t="s">
        <v>1451</v>
      </c>
      <c r="E1338" s="19" t="s">
        <v>3690</v>
      </c>
      <c r="F1338" s="19" t="s">
        <v>3671</v>
      </c>
      <c r="G1338" s="19"/>
    </row>
    <row r="1339" spans="1:7" x14ac:dyDescent="0.25">
      <c r="A1339">
        <v>1338</v>
      </c>
      <c r="B1339" s="5">
        <v>4053833</v>
      </c>
      <c r="C1339" t="str">
        <f t="shared" si="5479"/>
        <v>Everence Trust Company - Goshen, IN</v>
      </c>
      <c r="D1339" s="21" t="s">
        <v>676</v>
      </c>
      <c r="E1339" s="19" t="s">
        <v>3691</v>
      </c>
      <c r="F1339" s="19" t="s">
        <v>3671</v>
      </c>
      <c r="G1339" s="19"/>
    </row>
    <row r="1340" spans="1:7" x14ac:dyDescent="0.25">
      <c r="A1340">
        <v>1339</v>
      </c>
      <c r="B1340" s="5">
        <v>1000585</v>
      </c>
      <c r="C1340" t="str">
        <f t="shared" si="5479"/>
        <v>Farmers and Mechanics Federal Savings Bank - Bloomfield, IN</v>
      </c>
      <c r="D1340" s="21" t="s">
        <v>3693</v>
      </c>
      <c r="E1340" s="19" t="s">
        <v>3410</v>
      </c>
      <c r="F1340" s="19" t="s">
        <v>3671</v>
      </c>
      <c r="G1340" s="19"/>
    </row>
    <row r="1341" spans="1:7" x14ac:dyDescent="0.25">
      <c r="A1341">
        <v>1340</v>
      </c>
      <c r="B1341" s="5">
        <v>1008662</v>
      </c>
      <c r="C1341" t="str">
        <f t="shared" si="5479"/>
        <v>Farmers and Merchants Bank - Laotto, IN</v>
      </c>
      <c r="D1341" s="21" t="s">
        <v>891</v>
      </c>
      <c r="E1341" s="19" t="s">
        <v>3694</v>
      </c>
      <c r="F1341" s="19" t="s">
        <v>3671</v>
      </c>
      <c r="G1341" s="19"/>
    </row>
    <row r="1342" spans="1:7" x14ac:dyDescent="0.25">
      <c r="A1342">
        <v>1341</v>
      </c>
      <c r="B1342" s="5">
        <v>1011694</v>
      </c>
      <c r="C1342" t="str">
        <f t="shared" si="5479"/>
        <v>Farmers and Merchants Bank - Boswell, IN</v>
      </c>
      <c r="D1342" s="21" t="s">
        <v>891</v>
      </c>
      <c r="E1342" s="19" t="s">
        <v>3695</v>
      </c>
      <c r="F1342" s="19" t="s">
        <v>3671</v>
      </c>
      <c r="G1342" s="19"/>
    </row>
    <row r="1343" spans="1:7" x14ac:dyDescent="0.25">
      <c r="A1343">
        <v>1342</v>
      </c>
      <c r="B1343" s="5">
        <v>1005537</v>
      </c>
      <c r="C1343" t="str">
        <f t="shared" si="5479"/>
        <v>Farmers State Bank - Lagrange, IN</v>
      </c>
      <c r="D1343" s="21" t="s">
        <v>290</v>
      </c>
      <c r="E1343" s="19" t="s">
        <v>3697</v>
      </c>
      <c r="F1343" s="19" t="s">
        <v>3671</v>
      </c>
      <c r="G1343" s="19"/>
    </row>
    <row r="1344" spans="1:7" x14ac:dyDescent="0.25">
      <c r="A1344">
        <v>1343</v>
      </c>
      <c r="B1344" s="5">
        <v>1008043</v>
      </c>
      <c r="C1344" t="str">
        <f t="shared" si="5479"/>
        <v>FCN Bank, National Association - Brookville, IN</v>
      </c>
      <c r="D1344" s="21" t="s">
        <v>1454</v>
      </c>
      <c r="E1344" s="19" t="s">
        <v>3698</v>
      </c>
      <c r="F1344" s="19" t="s">
        <v>3671</v>
      </c>
      <c r="G1344" s="19"/>
    </row>
    <row r="1345" spans="1:7" x14ac:dyDescent="0.25">
      <c r="A1345">
        <v>1344</v>
      </c>
      <c r="B1345" s="5">
        <v>1007946</v>
      </c>
      <c r="C1345" t="str">
        <f t="shared" si="5479"/>
        <v>First Bank of Berne - Berne, IN</v>
      </c>
      <c r="D1345" s="21" t="s">
        <v>36</v>
      </c>
      <c r="E1345" s="19" t="s">
        <v>3699</v>
      </c>
      <c r="F1345" s="19" t="s">
        <v>3671</v>
      </c>
      <c r="G1345" s="19"/>
    </row>
    <row r="1346" spans="1:7" x14ac:dyDescent="0.25">
      <c r="A1346">
        <v>1345</v>
      </c>
      <c r="B1346" s="5">
        <v>1009212</v>
      </c>
      <c r="C1346" t="str">
        <f t="shared" ref="C1346:C1409" si="5480">D1346&amp;" - "&amp;E1346&amp;", "&amp;F1346</f>
        <v>First Bank Richmond - Richmond, IN</v>
      </c>
      <c r="D1346" s="21" t="s">
        <v>1453</v>
      </c>
      <c r="E1346" s="19" t="s">
        <v>3700</v>
      </c>
      <c r="F1346" s="19" t="s">
        <v>3671</v>
      </c>
      <c r="G1346" s="19"/>
    </row>
    <row r="1347" spans="1:7" x14ac:dyDescent="0.25">
      <c r="A1347">
        <v>1346</v>
      </c>
      <c r="B1347" s="5">
        <v>1005834</v>
      </c>
      <c r="C1347" t="str">
        <f t="shared" si="5480"/>
        <v>First Farmers Bank &amp; Trust Co. - Converse, IN</v>
      </c>
      <c r="D1347" s="21" t="s">
        <v>9238</v>
      </c>
      <c r="E1347" s="19" t="s">
        <v>3701</v>
      </c>
      <c r="F1347" s="19" t="s">
        <v>3671</v>
      </c>
      <c r="G1347" s="19"/>
    </row>
    <row r="1348" spans="1:7" x14ac:dyDescent="0.25">
      <c r="A1348">
        <v>1347</v>
      </c>
      <c r="B1348" s="5">
        <v>1001687</v>
      </c>
      <c r="C1348" t="str">
        <f t="shared" si="5480"/>
        <v>First Federal Savings and Loan Association of Greensburg - Greensburg, IN</v>
      </c>
      <c r="D1348" s="21" t="s">
        <v>598</v>
      </c>
      <c r="E1348" s="19" t="s">
        <v>3702</v>
      </c>
      <c r="F1348" s="19" t="s">
        <v>3671</v>
      </c>
      <c r="G1348" s="19"/>
    </row>
    <row r="1349" spans="1:7" x14ac:dyDescent="0.25">
      <c r="A1349">
        <v>1348</v>
      </c>
      <c r="B1349" s="5">
        <v>1000987</v>
      </c>
      <c r="C1349" t="str">
        <f t="shared" si="5480"/>
        <v>First Federal Savings Bank - Evansville, IN</v>
      </c>
      <c r="D1349" s="21" t="s">
        <v>461</v>
      </c>
      <c r="E1349" s="19" t="s">
        <v>3683</v>
      </c>
      <c r="F1349" s="19" t="s">
        <v>3671</v>
      </c>
      <c r="G1349" s="19"/>
    </row>
    <row r="1350" spans="1:7" x14ac:dyDescent="0.25">
      <c r="A1350">
        <v>1349</v>
      </c>
      <c r="B1350" s="5">
        <v>1001414</v>
      </c>
      <c r="C1350" t="str">
        <f t="shared" si="5480"/>
        <v>First Federal Savings Bank - Huntington, IN</v>
      </c>
      <c r="D1350" s="21" t="s">
        <v>461</v>
      </c>
      <c r="E1350" s="19" t="s">
        <v>3677</v>
      </c>
      <c r="F1350" s="19" t="s">
        <v>3671</v>
      </c>
      <c r="G1350" s="19"/>
    </row>
    <row r="1351" spans="1:7" x14ac:dyDescent="0.25">
      <c r="A1351">
        <v>1350</v>
      </c>
      <c r="B1351" s="5">
        <v>1002521</v>
      </c>
      <c r="C1351" t="str">
        <f t="shared" si="5480"/>
        <v>First Federal Savings Bank - Rochester, IN</v>
      </c>
      <c r="D1351" s="21" t="s">
        <v>461</v>
      </c>
      <c r="E1351" s="19" t="s">
        <v>3633</v>
      </c>
      <c r="F1351" s="19" t="s">
        <v>3671</v>
      </c>
      <c r="G1351" s="19"/>
    </row>
    <row r="1352" spans="1:7" x14ac:dyDescent="0.25">
      <c r="A1352">
        <v>1351</v>
      </c>
      <c r="B1352" s="5">
        <v>1000784</v>
      </c>
      <c r="C1352" t="str">
        <f t="shared" si="5480"/>
        <v>First Federal Savings Bank of Angola - Angola, IN</v>
      </c>
      <c r="D1352" s="21" t="s">
        <v>595</v>
      </c>
      <c r="E1352" s="19" t="s">
        <v>3703</v>
      </c>
      <c r="F1352" s="19" t="s">
        <v>3671</v>
      </c>
      <c r="G1352" s="19"/>
    </row>
    <row r="1353" spans="1:7" x14ac:dyDescent="0.25">
      <c r="A1353">
        <v>1352</v>
      </c>
      <c r="B1353" s="5">
        <v>1001428</v>
      </c>
      <c r="C1353" t="str">
        <f t="shared" si="5480"/>
        <v>First Federal Savings Bank of Washington - Washington, IN</v>
      </c>
      <c r="D1353" s="21" t="s">
        <v>40</v>
      </c>
      <c r="E1353" s="19" t="s">
        <v>3085</v>
      </c>
      <c r="F1353" s="19" t="s">
        <v>3671</v>
      </c>
      <c r="G1353" s="19"/>
    </row>
    <row r="1354" spans="1:7" x14ac:dyDescent="0.25">
      <c r="A1354">
        <v>1353</v>
      </c>
      <c r="B1354" s="5">
        <v>1012489</v>
      </c>
      <c r="C1354" t="str">
        <f t="shared" si="5480"/>
        <v>First Financial Bank, National Association - Terre Haute, IN</v>
      </c>
      <c r="D1354" s="21" t="s">
        <v>240</v>
      </c>
      <c r="E1354" s="19" t="s">
        <v>3704</v>
      </c>
      <c r="F1354" s="19" t="s">
        <v>3671</v>
      </c>
      <c r="G1354" s="19"/>
    </row>
    <row r="1355" spans="1:7" x14ac:dyDescent="0.25">
      <c r="A1355">
        <v>1354</v>
      </c>
      <c r="B1355" s="5">
        <v>1002343</v>
      </c>
      <c r="C1355" t="str">
        <f t="shared" si="5480"/>
        <v>First Harrison Bank - Corydon, IN</v>
      </c>
      <c r="D1355" s="21" t="s">
        <v>41</v>
      </c>
      <c r="E1355" s="19" t="s">
        <v>3296</v>
      </c>
      <c r="F1355" s="19" t="s">
        <v>3671</v>
      </c>
      <c r="G1355" s="19"/>
    </row>
    <row r="1356" spans="1:7" x14ac:dyDescent="0.25">
      <c r="A1356">
        <v>1355</v>
      </c>
      <c r="B1356" s="5">
        <v>1984015</v>
      </c>
      <c r="C1356" t="str">
        <f t="shared" si="5480"/>
        <v>First Internet Bank of Indiana - Fishers, IN</v>
      </c>
      <c r="D1356" s="21" t="s">
        <v>1152</v>
      </c>
      <c r="E1356" s="19" t="s">
        <v>3705</v>
      </c>
      <c r="F1356" s="19" t="s">
        <v>3671</v>
      </c>
      <c r="G1356" s="19"/>
    </row>
    <row r="1357" spans="1:7" x14ac:dyDescent="0.25">
      <c r="A1357">
        <v>1356</v>
      </c>
      <c r="B1357" s="5">
        <v>1004369</v>
      </c>
      <c r="C1357" t="str">
        <f t="shared" si="5480"/>
        <v>First Merchants Bank - Muncie, IN</v>
      </c>
      <c r="D1357" s="21" t="s">
        <v>164</v>
      </c>
      <c r="E1357" s="19" t="s">
        <v>3706</v>
      </c>
      <c r="F1357" s="19" t="s">
        <v>3671</v>
      </c>
      <c r="G1357" s="19"/>
    </row>
    <row r="1358" spans="1:7" x14ac:dyDescent="0.25">
      <c r="A1358">
        <v>1357</v>
      </c>
      <c r="B1358" s="5">
        <v>1004923</v>
      </c>
      <c r="C1358" t="str">
        <f t="shared" si="5480"/>
        <v>First National Bank - Cloverdale, IN</v>
      </c>
      <c r="D1358" s="21" t="s">
        <v>358</v>
      </c>
      <c r="E1358" s="19" t="s">
        <v>3707</v>
      </c>
      <c r="F1358" s="19" t="s">
        <v>3671</v>
      </c>
      <c r="G1358" s="19"/>
    </row>
    <row r="1359" spans="1:7" x14ac:dyDescent="0.25">
      <c r="A1359">
        <v>1358</v>
      </c>
      <c r="B1359" s="5">
        <v>1001609</v>
      </c>
      <c r="C1359" t="str">
        <f t="shared" si="5480"/>
        <v>First Savings Bank - Jeffersonville, IN</v>
      </c>
      <c r="D1359" s="21" t="s">
        <v>42</v>
      </c>
      <c r="E1359" s="19" t="s">
        <v>3725</v>
      </c>
      <c r="F1359" s="19" t="s">
        <v>3671</v>
      </c>
      <c r="G1359" s="19"/>
    </row>
    <row r="1360" spans="1:7" x14ac:dyDescent="0.25">
      <c r="A1360">
        <v>1359</v>
      </c>
      <c r="B1360" s="5">
        <v>1015878</v>
      </c>
      <c r="C1360" t="str">
        <f t="shared" si="5480"/>
        <v>First State Bank of Middlebury - Middlebury, IN</v>
      </c>
      <c r="D1360" s="21" t="s">
        <v>44</v>
      </c>
      <c r="E1360" s="19" t="s">
        <v>3708</v>
      </c>
      <c r="F1360" s="19" t="s">
        <v>3671</v>
      </c>
      <c r="G1360" s="19"/>
    </row>
    <row r="1361" spans="1:7" x14ac:dyDescent="0.25">
      <c r="A1361">
        <v>1360</v>
      </c>
      <c r="B1361" s="5">
        <v>1005222</v>
      </c>
      <c r="C1361" t="str">
        <f t="shared" si="5480"/>
        <v>First State Bank of Porter - Porter, IN</v>
      </c>
      <c r="D1361" s="21" t="s">
        <v>45</v>
      </c>
      <c r="E1361" s="19" t="s">
        <v>3709</v>
      </c>
      <c r="F1361" s="19" t="s">
        <v>3671</v>
      </c>
      <c r="G1361" s="19"/>
    </row>
    <row r="1362" spans="1:7" x14ac:dyDescent="0.25">
      <c r="A1362">
        <v>1361</v>
      </c>
      <c r="B1362" s="5">
        <v>1010802</v>
      </c>
      <c r="C1362" t="str">
        <f t="shared" si="5480"/>
        <v>Fowler State Bank - Fowler, IN</v>
      </c>
      <c r="D1362" s="21" t="s">
        <v>758</v>
      </c>
      <c r="E1362" s="19" t="s">
        <v>3040</v>
      </c>
      <c r="F1362" s="19" t="s">
        <v>3671</v>
      </c>
      <c r="G1362" s="19"/>
    </row>
    <row r="1363" spans="1:7" x14ac:dyDescent="0.25">
      <c r="A1363">
        <v>1362</v>
      </c>
      <c r="B1363" s="5">
        <v>4053291</v>
      </c>
      <c r="C1363" t="str">
        <f t="shared" si="5480"/>
        <v>Freedom Bank - Huntingburg, IN</v>
      </c>
      <c r="D1363" s="21" t="s">
        <v>48</v>
      </c>
      <c r="E1363" s="19" t="s">
        <v>3710</v>
      </c>
      <c r="F1363" s="19" t="s">
        <v>3671</v>
      </c>
      <c r="G1363" s="19"/>
    </row>
    <row r="1364" spans="1:7" x14ac:dyDescent="0.25">
      <c r="A1364">
        <v>1363</v>
      </c>
      <c r="B1364" s="5">
        <v>131050433</v>
      </c>
      <c r="C1364" t="str">
        <f t="shared" si="5480"/>
        <v>Generations Community Bank - Indianapolis, IN</v>
      </c>
      <c r="D1364" s="21" t="s">
        <v>10832</v>
      </c>
      <c r="E1364" s="19" t="s">
        <v>3724</v>
      </c>
      <c r="F1364" s="19" t="s">
        <v>3671</v>
      </c>
      <c r="G1364" s="19"/>
    </row>
    <row r="1365" spans="1:7" x14ac:dyDescent="0.25">
      <c r="A1365">
        <v>1364</v>
      </c>
      <c r="B1365" s="5">
        <v>1004628</v>
      </c>
      <c r="C1365" t="str">
        <f t="shared" si="5480"/>
        <v>German American Bank - Jasper, IN</v>
      </c>
      <c r="D1365" s="21" t="s">
        <v>5481</v>
      </c>
      <c r="E1365" s="19" t="s">
        <v>2813</v>
      </c>
      <c r="F1365" s="19" t="s">
        <v>3671</v>
      </c>
      <c r="G1365" s="19"/>
    </row>
    <row r="1366" spans="1:7" x14ac:dyDescent="0.25">
      <c r="A1366">
        <v>1365</v>
      </c>
      <c r="B1366" s="5">
        <v>1015467</v>
      </c>
      <c r="C1366" t="str">
        <f t="shared" si="5480"/>
        <v>Grant County State Bank - Swayzee, IN</v>
      </c>
      <c r="D1366" s="21" t="s">
        <v>950</v>
      </c>
      <c r="E1366" s="19" t="s">
        <v>3713</v>
      </c>
      <c r="F1366" s="19" t="s">
        <v>3671</v>
      </c>
      <c r="G1366" s="19"/>
    </row>
    <row r="1367" spans="1:7" x14ac:dyDescent="0.25">
      <c r="A1367">
        <v>1366</v>
      </c>
      <c r="B1367" s="5">
        <v>1011241</v>
      </c>
      <c r="C1367" t="str">
        <f t="shared" si="5480"/>
        <v>Greenfield Banking Company - Greenfield, IN</v>
      </c>
      <c r="D1367" s="21" t="s">
        <v>901</v>
      </c>
      <c r="E1367" s="19" t="s">
        <v>3414</v>
      </c>
      <c r="F1367" s="19" t="s">
        <v>3671</v>
      </c>
      <c r="G1367" s="19"/>
    </row>
    <row r="1368" spans="1:7" x14ac:dyDescent="0.25">
      <c r="A1368">
        <v>1367</v>
      </c>
      <c r="B1368" s="5">
        <v>1011738</v>
      </c>
      <c r="C1368" t="str">
        <f t="shared" si="5480"/>
        <v>Hendricks County Bank and Trust Company - Brownsburg, IN</v>
      </c>
      <c r="D1368" s="21" t="s">
        <v>1912</v>
      </c>
      <c r="E1368" s="19" t="s">
        <v>3714</v>
      </c>
      <c r="F1368" s="19" t="s">
        <v>3671</v>
      </c>
      <c r="G1368" s="19"/>
    </row>
    <row r="1369" spans="1:7" x14ac:dyDescent="0.25">
      <c r="A1369">
        <v>1368</v>
      </c>
      <c r="B1369" s="5">
        <v>1001547</v>
      </c>
      <c r="C1369" t="str">
        <f t="shared" si="5480"/>
        <v>Home Bank SB - Martinsville, IN</v>
      </c>
      <c r="D1369" s="21" t="s">
        <v>599</v>
      </c>
      <c r="E1369" s="19" t="s">
        <v>3715</v>
      </c>
      <c r="F1369" s="19" t="s">
        <v>3671</v>
      </c>
      <c r="G1369" s="19"/>
    </row>
    <row r="1370" spans="1:7" x14ac:dyDescent="0.25">
      <c r="A1370">
        <v>1369</v>
      </c>
      <c r="B1370" s="5">
        <v>1006025</v>
      </c>
      <c r="C1370" t="str">
        <f t="shared" si="5480"/>
        <v>Hoosier Heartland State Bank - Crawfordsville, IN</v>
      </c>
      <c r="D1370" s="21" t="s">
        <v>2193</v>
      </c>
      <c r="E1370" s="19" t="s">
        <v>3387</v>
      </c>
      <c r="F1370" s="19" t="s">
        <v>3671</v>
      </c>
      <c r="G1370" s="19"/>
    </row>
    <row r="1371" spans="1:7" x14ac:dyDescent="0.25">
      <c r="A1371">
        <v>1370</v>
      </c>
      <c r="B1371" s="5">
        <v>1005728</v>
      </c>
      <c r="C1371" t="str">
        <f t="shared" si="5480"/>
        <v>Horizon Bank - Michigan City, IN</v>
      </c>
      <c r="D1371" s="21" t="s">
        <v>162</v>
      </c>
      <c r="E1371" s="19" t="s">
        <v>3717</v>
      </c>
      <c r="F1371" s="19" t="s">
        <v>3671</v>
      </c>
      <c r="G1371" s="19"/>
    </row>
    <row r="1372" spans="1:7" x14ac:dyDescent="0.25">
      <c r="A1372">
        <v>1371</v>
      </c>
      <c r="B1372" s="5">
        <v>1014921</v>
      </c>
      <c r="C1372" t="str">
        <f t="shared" si="5480"/>
        <v>Jackson County Bank - Seymour, IN</v>
      </c>
      <c r="D1372" s="21" t="s">
        <v>1455</v>
      </c>
      <c r="E1372" s="19" t="s">
        <v>3718</v>
      </c>
      <c r="F1372" s="19" t="s">
        <v>3671</v>
      </c>
      <c r="G1372" s="19"/>
    </row>
    <row r="1373" spans="1:7" x14ac:dyDescent="0.25">
      <c r="A1373">
        <v>1372</v>
      </c>
      <c r="B1373" s="5">
        <v>1008586</v>
      </c>
      <c r="C1373" t="str">
        <f t="shared" si="5480"/>
        <v>Kentland Bank - Kentland, IN</v>
      </c>
      <c r="D1373" s="21" t="s">
        <v>1911</v>
      </c>
      <c r="E1373" s="19" t="s">
        <v>3719</v>
      </c>
      <c r="F1373" s="19" t="s">
        <v>3671</v>
      </c>
      <c r="G1373" s="19"/>
    </row>
    <row r="1374" spans="1:7" x14ac:dyDescent="0.25">
      <c r="A1374">
        <v>1373</v>
      </c>
      <c r="B1374" s="5">
        <v>1000753</v>
      </c>
      <c r="C1374" t="str">
        <f t="shared" si="5480"/>
        <v>Kentland Federal Savings and Loan Association - Kentland, IN</v>
      </c>
      <c r="D1374" s="21" t="s">
        <v>680</v>
      </c>
      <c r="E1374" s="19" t="s">
        <v>3719</v>
      </c>
      <c r="F1374" s="19" t="s">
        <v>3671</v>
      </c>
      <c r="G1374" s="19"/>
    </row>
    <row r="1375" spans="1:7" x14ac:dyDescent="0.25">
      <c r="A1375">
        <v>1374</v>
      </c>
      <c r="B1375" s="5">
        <v>1014792</v>
      </c>
      <c r="C1375" t="str">
        <f t="shared" si="5480"/>
        <v>Lake City Bank - Warsaw, IN</v>
      </c>
      <c r="D1375" s="21" t="s">
        <v>166</v>
      </c>
      <c r="E1375" s="19" t="s">
        <v>3594</v>
      </c>
      <c r="F1375" s="19" t="s">
        <v>3671</v>
      </c>
      <c r="G1375" s="19"/>
    </row>
    <row r="1376" spans="1:7" x14ac:dyDescent="0.25">
      <c r="A1376">
        <v>1375</v>
      </c>
      <c r="B1376" s="5">
        <v>1006253</v>
      </c>
      <c r="C1376" t="str">
        <f t="shared" si="5480"/>
        <v>LNB Community Bank - Lynnville, IN</v>
      </c>
      <c r="D1376" s="21" t="s">
        <v>1910</v>
      </c>
      <c r="E1376" s="19" t="s">
        <v>3337</v>
      </c>
      <c r="F1376" s="19" t="s">
        <v>3671</v>
      </c>
      <c r="G1376" s="19"/>
    </row>
    <row r="1377" spans="1:7" x14ac:dyDescent="0.25">
      <c r="A1377">
        <v>1376</v>
      </c>
      <c r="B1377" s="5">
        <v>1001571</v>
      </c>
      <c r="C1377" t="str">
        <f t="shared" si="5480"/>
        <v>Logansport Savings Bank - Logansport, IN</v>
      </c>
      <c r="D1377" s="21" t="s">
        <v>59</v>
      </c>
      <c r="E1377" s="19" t="s">
        <v>3720</v>
      </c>
      <c r="F1377" s="19" t="s">
        <v>3671</v>
      </c>
      <c r="G1377" s="19"/>
    </row>
    <row r="1378" spans="1:7" x14ac:dyDescent="0.25">
      <c r="A1378">
        <v>1377</v>
      </c>
      <c r="B1378" s="5">
        <v>1015840</v>
      </c>
      <c r="C1378" t="str">
        <f t="shared" si="5480"/>
        <v>Merchants Bank of Indiana - Carmel, IN</v>
      </c>
      <c r="D1378" s="21" t="s">
        <v>168</v>
      </c>
      <c r="E1378" s="19" t="s">
        <v>3721</v>
      </c>
      <c r="F1378" s="19" t="s">
        <v>3671</v>
      </c>
      <c r="G1378" s="19"/>
    </row>
    <row r="1379" spans="1:7" x14ac:dyDescent="0.25">
      <c r="A1379">
        <v>1378</v>
      </c>
      <c r="B1379" s="5">
        <v>1014372</v>
      </c>
      <c r="C1379" t="str">
        <f t="shared" si="5480"/>
        <v>Mutual Savings Bank - Franklin, IN</v>
      </c>
      <c r="D1379" s="21" t="s">
        <v>596</v>
      </c>
      <c r="E1379" s="19" t="s">
        <v>3722</v>
      </c>
      <c r="F1379" s="19" t="s">
        <v>3671</v>
      </c>
      <c r="G1379" s="19"/>
    </row>
    <row r="1380" spans="1:7" x14ac:dyDescent="0.25">
      <c r="A1380">
        <v>1379</v>
      </c>
      <c r="B1380" s="5">
        <v>4072584</v>
      </c>
      <c r="C1380" t="str">
        <f t="shared" si="5480"/>
        <v>New Covenant Trust Company, National Association - Jeffersonville, IN</v>
      </c>
      <c r="D1380" s="21" t="s">
        <v>2090</v>
      </c>
      <c r="E1380" s="19" t="s">
        <v>3725</v>
      </c>
      <c r="F1380" s="19" t="s">
        <v>3671</v>
      </c>
      <c r="G1380" s="19"/>
    </row>
    <row r="1381" spans="1:7" x14ac:dyDescent="0.25">
      <c r="A1381">
        <v>1380</v>
      </c>
      <c r="B1381" s="5">
        <v>1006640</v>
      </c>
      <c r="C1381" t="str">
        <f t="shared" si="5480"/>
        <v>Old National Bank - Evansville, IN</v>
      </c>
      <c r="D1381" s="21" t="s">
        <v>163</v>
      </c>
      <c r="E1381" s="19" t="s">
        <v>3683</v>
      </c>
      <c r="F1381" s="19" t="s">
        <v>3671</v>
      </c>
      <c r="G1381" s="19"/>
    </row>
    <row r="1382" spans="1:7" x14ac:dyDescent="0.25">
      <c r="A1382">
        <v>1381</v>
      </c>
      <c r="B1382" s="5">
        <v>1004640</v>
      </c>
      <c r="C1382" t="str">
        <f t="shared" si="5480"/>
        <v>Owen County State Bank - Spencer, IN</v>
      </c>
      <c r="D1382" s="21" t="s">
        <v>1909</v>
      </c>
      <c r="E1382" s="19" t="s">
        <v>3293</v>
      </c>
      <c r="F1382" s="19" t="s">
        <v>3671</v>
      </c>
      <c r="G1382" s="19"/>
    </row>
    <row r="1383" spans="1:7" x14ac:dyDescent="0.25">
      <c r="A1383">
        <v>1382</v>
      </c>
      <c r="B1383" s="5">
        <v>1010966</v>
      </c>
      <c r="C1383" t="str">
        <f t="shared" si="5480"/>
        <v>Peoples Bank - Munster, IN</v>
      </c>
      <c r="D1383" s="21" t="s">
        <v>215</v>
      </c>
      <c r="E1383" s="19" t="s">
        <v>3673</v>
      </c>
      <c r="F1383" s="19" t="s">
        <v>3671</v>
      </c>
      <c r="G1383" s="19"/>
    </row>
    <row r="1384" spans="1:7" x14ac:dyDescent="0.25">
      <c r="A1384">
        <v>1383</v>
      </c>
      <c r="B1384" s="5">
        <v>1001691</v>
      </c>
      <c r="C1384" t="str">
        <f t="shared" si="5480"/>
        <v>Peoples Community Bank Sb of Monticello, Indiana - Monticello, IN</v>
      </c>
      <c r="D1384" s="21" t="s">
        <v>9538</v>
      </c>
      <c r="E1384" s="19" t="s">
        <v>2896</v>
      </c>
      <c r="F1384" s="19" t="s">
        <v>3671</v>
      </c>
      <c r="G1384" s="19"/>
    </row>
    <row r="1385" spans="1:7" x14ac:dyDescent="0.25">
      <c r="A1385">
        <v>1384</v>
      </c>
      <c r="B1385" s="5">
        <v>1004996</v>
      </c>
      <c r="C1385" t="str">
        <f t="shared" si="5480"/>
        <v>Peoples Trust and Savings Bank - Boonville, IN</v>
      </c>
      <c r="D1385" s="21" t="s">
        <v>67</v>
      </c>
      <c r="E1385" s="19" t="s">
        <v>3678</v>
      </c>
      <c r="F1385" s="19" t="s">
        <v>3671</v>
      </c>
      <c r="G1385" s="19"/>
    </row>
    <row r="1386" spans="1:7" x14ac:dyDescent="0.25">
      <c r="A1386">
        <v>1385</v>
      </c>
      <c r="B1386" s="5">
        <v>1001572</v>
      </c>
      <c r="C1386" t="str">
        <f t="shared" si="5480"/>
        <v>Scottsburg Building and Loan Association - Scottsburg, IN</v>
      </c>
      <c r="D1386" s="21" t="s">
        <v>679</v>
      </c>
      <c r="E1386" s="19" t="s">
        <v>3729</v>
      </c>
      <c r="F1386" s="19" t="s">
        <v>3671</v>
      </c>
      <c r="G1386" s="19"/>
    </row>
    <row r="1387" spans="1:7" x14ac:dyDescent="0.25">
      <c r="A1387">
        <v>1386</v>
      </c>
      <c r="B1387" s="5">
        <v>1000876</v>
      </c>
      <c r="C1387" t="str">
        <f t="shared" si="5480"/>
        <v>Security Federal Savings Bank - Logansport, IN</v>
      </c>
      <c r="D1387" s="21" t="s">
        <v>69</v>
      </c>
      <c r="E1387" s="19" t="s">
        <v>3720</v>
      </c>
      <c r="F1387" s="19" t="s">
        <v>3671</v>
      </c>
      <c r="G1387" s="19"/>
    </row>
    <row r="1388" spans="1:7" x14ac:dyDescent="0.25">
      <c r="A1388">
        <v>1387</v>
      </c>
      <c r="B1388" s="5">
        <v>1014750</v>
      </c>
      <c r="C1388" t="str">
        <f t="shared" si="5480"/>
        <v>Spencer County Bank - Santa Claus, IN</v>
      </c>
      <c r="D1388" s="21" t="s">
        <v>2192</v>
      </c>
      <c r="E1388" s="19" t="s">
        <v>3730</v>
      </c>
      <c r="F1388" s="19" t="s">
        <v>3671</v>
      </c>
      <c r="G1388" s="19"/>
    </row>
    <row r="1389" spans="1:7" x14ac:dyDescent="0.25">
      <c r="A1389">
        <v>1388</v>
      </c>
      <c r="B1389" s="5">
        <v>1005302</v>
      </c>
      <c r="C1389" t="str">
        <f t="shared" si="5480"/>
        <v>Springs Valley Bank &amp; Trust Company - Jasper, IN</v>
      </c>
      <c r="D1389" s="21" t="s">
        <v>1450</v>
      </c>
      <c r="E1389" s="19" t="s">
        <v>2813</v>
      </c>
      <c r="F1389" s="19" t="s">
        <v>3671</v>
      </c>
      <c r="G1389" s="19"/>
    </row>
    <row r="1390" spans="1:7" x14ac:dyDescent="0.25">
      <c r="A1390">
        <v>1389</v>
      </c>
      <c r="B1390" s="5">
        <v>1010728</v>
      </c>
      <c r="C1390" t="str">
        <f t="shared" si="5480"/>
        <v>STAR Financial Bank - Fort Wayne, IN</v>
      </c>
      <c r="D1390" s="21" t="s">
        <v>1153</v>
      </c>
      <c r="E1390" s="19" t="s">
        <v>3731</v>
      </c>
      <c r="F1390" s="19" t="s">
        <v>3671</v>
      </c>
      <c r="G1390" s="19"/>
    </row>
    <row r="1391" spans="1:7" x14ac:dyDescent="0.25">
      <c r="A1391">
        <v>1390</v>
      </c>
      <c r="B1391" s="5">
        <v>1008329</v>
      </c>
      <c r="C1391" t="str">
        <f t="shared" si="5480"/>
        <v>State Bank - Brownsburg, IN</v>
      </c>
      <c r="D1391" s="21" t="s">
        <v>772</v>
      </c>
      <c r="E1391" s="19" t="s">
        <v>3714</v>
      </c>
      <c r="F1391" s="19" t="s">
        <v>3671</v>
      </c>
      <c r="G1391" s="19"/>
    </row>
    <row r="1392" spans="1:7" x14ac:dyDescent="0.25">
      <c r="A1392">
        <v>1391</v>
      </c>
      <c r="B1392" s="5">
        <v>1004783</v>
      </c>
      <c r="C1392" t="str">
        <f t="shared" si="5480"/>
        <v>State Bank of Medora - Medora, IN</v>
      </c>
      <c r="D1392" s="21" t="s">
        <v>797</v>
      </c>
      <c r="E1392" s="19" t="s">
        <v>3520</v>
      </c>
      <c r="F1392" s="19" t="s">
        <v>3671</v>
      </c>
      <c r="G1392" s="19"/>
    </row>
    <row r="1393" spans="1:7" x14ac:dyDescent="0.25">
      <c r="A1393">
        <v>1392</v>
      </c>
      <c r="B1393" s="5">
        <v>1009471</v>
      </c>
      <c r="C1393" t="str">
        <f t="shared" si="5480"/>
        <v>The Bippus State Bank - Huntington, IN</v>
      </c>
      <c r="D1393" s="21" t="s">
        <v>9539</v>
      </c>
      <c r="E1393" s="19" t="s">
        <v>3677</v>
      </c>
      <c r="F1393" s="19" t="s">
        <v>3671</v>
      </c>
      <c r="G1393" s="19"/>
    </row>
    <row r="1394" spans="1:7" x14ac:dyDescent="0.25">
      <c r="A1394">
        <v>1393</v>
      </c>
      <c r="B1394" s="5">
        <v>1010210</v>
      </c>
      <c r="C1394" t="str">
        <f t="shared" si="5480"/>
        <v>The Fairmount State Bank - Fairmount, IN</v>
      </c>
      <c r="D1394" s="21" t="s">
        <v>9540</v>
      </c>
      <c r="E1394" s="19" t="s">
        <v>3692</v>
      </c>
      <c r="F1394" s="19" t="s">
        <v>3671</v>
      </c>
      <c r="G1394" s="19"/>
    </row>
    <row r="1395" spans="1:7" x14ac:dyDescent="0.25">
      <c r="A1395">
        <v>1394</v>
      </c>
      <c r="B1395" s="5">
        <v>1009256</v>
      </c>
      <c r="C1395" t="str">
        <f t="shared" si="5480"/>
        <v>The Farmers Bank, Frankfort, Indiana, Inc. - Frankfort, IN</v>
      </c>
      <c r="D1395" s="21" t="s">
        <v>9542</v>
      </c>
      <c r="E1395" s="19" t="s">
        <v>3696</v>
      </c>
      <c r="F1395" s="19" t="s">
        <v>3671</v>
      </c>
      <c r="G1395" s="19"/>
    </row>
    <row r="1396" spans="1:7" x14ac:dyDescent="0.25">
      <c r="A1396">
        <v>1395</v>
      </c>
      <c r="B1396" s="5">
        <v>1004704</v>
      </c>
      <c r="C1396" t="str">
        <f t="shared" si="5480"/>
        <v>The First National Bank of Monterey - Monterey, IN</v>
      </c>
      <c r="D1396" s="21" t="s">
        <v>9543</v>
      </c>
      <c r="E1396" s="19" t="s">
        <v>2996</v>
      </c>
      <c r="F1396" s="19" t="s">
        <v>3671</v>
      </c>
      <c r="G1396" s="19"/>
    </row>
    <row r="1397" spans="1:7" x14ac:dyDescent="0.25">
      <c r="A1397">
        <v>1396</v>
      </c>
      <c r="B1397" s="5">
        <v>1005903</v>
      </c>
      <c r="C1397" t="str">
        <f t="shared" si="5480"/>
        <v>The Fountain Trust Company - Covington, IN</v>
      </c>
      <c r="D1397" s="21" t="s">
        <v>9544</v>
      </c>
      <c r="E1397" s="19" t="s">
        <v>3214</v>
      </c>
      <c r="F1397" s="19" t="s">
        <v>3671</v>
      </c>
      <c r="G1397" s="19"/>
    </row>
    <row r="1398" spans="1:7" x14ac:dyDescent="0.25">
      <c r="A1398">
        <v>1397</v>
      </c>
      <c r="B1398" s="5">
        <v>1009298</v>
      </c>
      <c r="C1398" t="str">
        <f t="shared" si="5480"/>
        <v>The Friendship State Bank - Friendship, IN</v>
      </c>
      <c r="D1398" s="21" t="s">
        <v>9545</v>
      </c>
      <c r="E1398" s="19" t="s">
        <v>3711</v>
      </c>
      <c r="F1398" s="19" t="s">
        <v>3671</v>
      </c>
      <c r="G1398" s="19"/>
    </row>
    <row r="1399" spans="1:7" x14ac:dyDescent="0.25">
      <c r="A1399">
        <v>1398</v>
      </c>
      <c r="B1399" s="5">
        <v>1009715</v>
      </c>
      <c r="C1399" t="str">
        <f t="shared" si="5480"/>
        <v>The Garrett State Bank - Garrett, IN</v>
      </c>
      <c r="D1399" s="21" t="s">
        <v>9546</v>
      </c>
      <c r="E1399" s="19" t="s">
        <v>3712</v>
      </c>
      <c r="F1399" s="19" t="s">
        <v>3671</v>
      </c>
      <c r="G1399" s="19"/>
    </row>
    <row r="1400" spans="1:7" x14ac:dyDescent="0.25">
      <c r="A1400">
        <v>1399</v>
      </c>
      <c r="B1400" s="5">
        <v>1012536</v>
      </c>
      <c r="C1400" t="str">
        <f t="shared" si="5480"/>
        <v>The Home National Bank of Thorntown - Thorntown, IN</v>
      </c>
      <c r="D1400" s="21" t="s">
        <v>9547</v>
      </c>
      <c r="E1400" s="19" t="s">
        <v>3716</v>
      </c>
      <c r="F1400" s="19" t="s">
        <v>3671</v>
      </c>
      <c r="G1400" s="19"/>
    </row>
    <row r="1401" spans="1:7" x14ac:dyDescent="0.25">
      <c r="A1401">
        <v>1400</v>
      </c>
      <c r="B1401" s="5">
        <v>1012541</v>
      </c>
      <c r="C1401" t="str">
        <f t="shared" si="5480"/>
        <v>The Hometown Savings Bank - Terre Haute, IN</v>
      </c>
      <c r="D1401" s="21" t="s">
        <v>10211</v>
      </c>
      <c r="E1401" s="19" t="s">
        <v>3704</v>
      </c>
      <c r="F1401" s="19" t="s">
        <v>3671</v>
      </c>
      <c r="G1401" s="19"/>
    </row>
    <row r="1402" spans="1:7" x14ac:dyDescent="0.25">
      <c r="A1402">
        <v>1401</v>
      </c>
      <c r="B1402" s="5">
        <v>1015596</v>
      </c>
      <c r="C1402" t="str">
        <f t="shared" si="5480"/>
        <v>The Napoleon State Bank - Napoleon, IN</v>
      </c>
      <c r="D1402" s="21" t="s">
        <v>9548</v>
      </c>
      <c r="E1402" s="19" t="s">
        <v>3723</v>
      </c>
      <c r="F1402" s="19" t="s">
        <v>3671</v>
      </c>
      <c r="G1402" s="19"/>
    </row>
    <row r="1403" spans="1:7" x14ac:dyDescent="0.25">
      <c r="A1403">
        <v>1402</v>
      </c>
      <c r="B1403" s="5">
        <v>1024120</v>
      </c>
      <c r="C1403" t="str">
        <f t="shared" si="5480"/>
        <v>The National Bank of Indianapolis - Indianapolis, IN</v>
      </c>
      <c r="D1403" s="21" t="s">
        <v>9549</v>
      </c>
      <c r="E1403" s="19" t="s">
        <v>3724</v>
      </c>
      <c r="F1403" s="19" t="s">
        <v>3671</v>
      </c>
      <c r="G1403" s="19"/>
    </row>
    <row r="1404" spans="1:7" x14ac:dyDescent="0.25">
      <c r="A1404">
        <v>1403</v>
      </c>
      <c r="B1404" s="5">
        <v>1007855</v>
      </c>
      <c r="C1404" t="str">
        <f t="shared" si="5480"/>
        <v>The New Washington State Bank - Charlestown, IN</v>
      </c>
      <c r="D1404" s="21" t="s">
        <v>9550</v>
      </c>
      <c r="E1404" s="19" t="s">
        <v>10941</v>
      </c>
      <c r="F1404" s="19" t="s">
        <v>3671</v>
      </c>
      <c r="G1404" s="19"/>
    </row>
    <row r="1405" spans="1:7" x14ac:dyDescent="0.25">
      <c r="A1405">
        <v>1404</v>
      </c>
      <c r="B1405" s="5">
        <v>1015646</v>
      </c>
      <c r="C1405" t="str">
        <f t="shared" si="5480"/>
        <v>The North Salem State Bank - North Salem, IN</v>
      </c>
      <c r="D1405" s="21" t="s">
        <v>9551</v>
      </c>
      <c r="E1405" s="19" t="s">
        <v>3726</v>
      </c>
      <c r="F1405" s="19" t="s">
        <v>3671</v>
      </c>
      <c r="G1405" s="19"/>
    </row>
    <row r="1406" spans="1:7" x14ac:dyDescent="0.25">
      <c r="A1406">
        <v>1405</v>
      </c>
      <c r="B1406" s="5">
        <v>1002501</v>
      </c>
      <c r="C1406" t="str">
        <f t="shared" si="5480"/>
        <v>The Peoples Bank - Brownstown, IN</v>
      </c>
      <c r="D1406" s="21" t="s">
        <v>9416</v>
      </c>
      <c r="E1406" s="19" t="s">
        <v>3549</v>
      </c>
      <c r="F1406" s="19" t="s">
        <v>3671</v>
      </c>
      <c r="G1406" s="19"/>
    </row>
    <row r="1407" spans="1:7" x14ac:dyDescent="0.25">
      <c r="A1407">
        <v>1406</v>
      </c>
      <c r="B1407" s="5">
        <v>1009594</v>
      </c>
      <c r="C1407" t="str">
        <f t="shared" si="5480"/>
        <v>The Peoples State Bank - Ellettsville, IN</v>
      </c>
      <c r="D1407" s="21" t="s">
        <v>9552</v>
      </c>
      <c r="E1407" s="19" t="s">
        <v>3727</v>
      </c>
      <c r="F1407" s="19" t="s">
        <v>3671</v>
      </c>
      <c r="G1407" s="19"/>
    </row>
    <row r="1408" spans="1:7" x14ac:dyDescent="0.25">
      <c r="A1408">
        <v>1407</v>
      </c>
      <c r="B1408" s="5">
        <v>1008021</v>
      </c>
      <c r="C1408" t="str">
        <f t="shared" si="5480"/>
        <v>The Riddell National Bank - Brazil, IN</v>
      </c>
      <c r="D1408" s="21" t="s">
        <v>9553</v>
      </c>
      <c r="E1408" s="19" t="s">
        <v>3728</v>
      </c>
      <c r="F1408" s="19" t="s">
        <v>3671</v>
      </c>
      <c r="G1408" s="19"/>
    </row>
    <row r="1409" spans="1:7" x14ac:dyDescent="0.25">
      <c r="A1409">
        <v>1408</v>
      </c>
      <c r="B1409" s="5">
        <v>1015241</v>
      </c>
      <c r="C1409" t="str">
        <f t="shared" si="5480"/>
        <v>Tri-County Bank &amp; Trust Company - Roachdale, IN</v>
      </c>
      <c r="D1409" s="21" t="s">
        <v>1913</v>
      </c>
      <c r="E1409" s="19" t="s">
        <v>3732</v>
      </c>
      <c r="F1409" s="19" t="s">
        <v>3671</v>
      </c>
      <c r="G1409" s="19"/>
    </row>
    <row r="1410" spans="1:7" x14ac:dyDescent="0.25">
      <c r="A1410">
        <v>1409</v>
      </c>
      <c r="B1410" s="5">
        <v>1001587</v>
      </c>
      <c r="C1410" t="str">
        <f t="shared" ref="C1410:C1473" si="5481">D1410&amp;" - "&amp;E1410&amp;", "&amp;F1410</f>
        <v>Union Savings and Loan Association - Connersville, IN</v>
      </c>
      <c r="D1410" s="21" t="s">
        <v>594</v>
      </c>
      <c r="E1410" s="19" t="s">
        <v>3733</v>
      </c>
      <c r="F1410" s="19" t="s">
        <v>3671</v>
      </c>
      <c r="G1410" s="19"/>
    </row>
    <row r="1411" spans="1:7" x14ac:dyDescent="0.25">
      <c r="A1411">
        <v>1410</v>
      </c>
      <c r="B1411" s="5">
        <v>1001329</v>
      </c>
      <c r="C1411" t="str">
        <f t="shared" si="5481"/>
        <v>United Fidelity Bank, Fsb - Evansville, IN</v>
      </c>
      <c r="D1411" s="21" t="s">
        <v>5517</v>
      </c>
      <c r="E1411" s="19" t="s">
        <v>3683</v>
      </c>
      <c r="F1411" s="19" t="s">
        <v>3671</v>
      </c>
      <c r="G1411" s="19"/>
    </row>
    <row r="1412" spans="1:7" x14ac:dyDescent="0.25">
      <c r="A1412">
        <v>1411</v>
      </c>
      <c r="B1412" s="5">
        <v>1009567</v>
      </c>
      <c r="C1412" t="str">
        <f t="shared" si="5481"/>
        <v>Wayne Bank and Trust Co. - Richmond, IN</v>
      </c>
      <c r="D1412" s="21" t="s">
        <v>79</v>
      </c>
      <c r="E1412" s="19" t="s">
        <v>3700</v>
      </c>
      <c r="F1412" s="19" t="s">
        <v>3671</v>
      </c>
      <c r="G1412" s="19"/>
    </row>
    <row r="1413" spans="1:7" x14ac:dyDescent="0.25">
      <c r="A1413">
        <v>1412</v>
      </c>
      <c r="B1413" s="5">
        <v>1016310</v>
      </c>
      <c r="C1413" t="str">
        <f t="shared" si="5481"/>
        <v>American Bank of Baxter Springs - Baxter Springs, KS</v>
      </c>
      <c r="D1413" s="21" t="s">
        <v>2748</v>
      </c>
      <c r="E1413" s="19" t="s">
        <v>3736</v>
      </c>
      <c r="F1413" s="19" t="s">
        <v>3734</v>
      </c>
      <c r="G1413" s="19"/>
    </row>
    <row r="1414" spans="1:7" x14ac:dyDescent="0.25">
      <c r="A1414">
        <v>1413</v>
      </c>
      <c r="B1414" s="5">
        <v>1006857</v>
      </c>
      <c r="C1414" t="str">
        <f t="shared" si="5481"/>
        <v>Andover State Bank - Andover, KS</v>
      </c>
      <c r="D1414" s="21" t="s">
        <v>306</v>
      </c>
      <c r="E1414" s="19" t="s">
        <v>3738</v>
      </c>
      <c r="F1414" s="19" t="s">
        <v>3734</v>
      </c>
      <c r="G1414" s="19"/>
    </row>
    <row r="1415" spans="1:7" x14ac:dyDescent="0.25">
      <c r="A1415">
        <v>1414</v>
      </c>
      <c r="B1415" s="5">
        <v>1000601</v>
      </c>
      <c r="C1415" t="str">
        <f t="shared" si="5481"/>
        <v>Argentine Federal Savings - Kansas City, KS</v>
      </c>
      <c r="D1415" s="21" t="s">
        <v>681</v>
      </c>
      <c r="E1415" s="19" t="s">
        <v>3739</v>
      </c>
      <c r="F1415" s="19" t="s">
        <v>3734</v>
      </c>
      <c r="G1415" s="19"/>
    </row>
    <row r="1416" spans="1:7" x14ac:dyDescent="0.25">
      <c r="A1416">
        <v>1415</v>
      </c>
      <c r="B1416" s="5">
        <v>1016082</v>
      </c>
      <c r="C1416" t="str">
        <f t="shared" si="5481"/>
        <v>Armed Forces Bank, National Association - Fort Leavenworth, KS</v>
      </c>
      <c r="D1416" s="21" t="s">
        <v>1156</v>
      </c>
      <c r="E1416" s="19" t="s">
        <v>3740</v>
      </c>
      <c r="F1416" s="19" t="s">
        <v>3734</v>
      </c>
      <c r="G1416" s="19"/>
    </row>
    <row r="1417" spans="1:7" x14ac:dyDescent="0.25">
      <c r="A1417">
        <v>1416</v>
      </c>
      <c r="B1417" s="5">
        <v>1016315</v>
      </c>
      <c r="C1417" t="str">
        <f t="shared" si="5481"/>
        <v>Astra Bank - Scandia, KS</v>
      </c>
      <c r="D1417" s="21" t="s">
        <v>1456</v>
      </c>
      <c r="E1417" s="19" t="s">
        <v>3741</v>
      </c>
      <c r="F1417" s="19" t="s">
        <v>3734</v>
      </c>
      <c r="G1417" s="19"/>
    </row>
    <row r="1418" spans="1:7" x14ac:dyDescent="0.25">
      <c r="A1418">
        <v>1417</v>
      </c>
      <c r="B1418" s="5">
        <v>1014636</v>
      </c>
      <c r="C1418" t="str">
        <f t="shared" si="5481"/>
        <v>Bank of Commerce - Chanute, KS</v>
      </c>
      <c r="D1418" s="21" t="s">
        <v>313</v>
      </c>
      <c r="E1418" s="19" t="s">
        <v>3744</v>
      </c>
      <c r="F1418" s="19" t="s">
        <v>3734</v>
      </c>
      <c r="G1418" s="19"/>
    </row>
    <row r="1419" spans="1:7" x14ac:dyDescent="0.25">
      <c r="A1419">
        <v>1418</v>
      </c>
      <c r="B1419" s="5">
        <v>1014576</v>
      </c>
      <c r="C1419" t="str">
        <f t="shared" si="5481"/>
        <v>Bank of Greeley - Greeley, KS</v>
      </c>
      <c r="D1419" s="21" t="s">
        <v>1038</v>
      </c>
      <c r="E1419" s="19" t="s">
        <v>3018</v>
      </c>
      <c r="F1419" s="19" t="s">
        <v>3734</v>
      </c>
      <c r="G1419" s="19"/>
    </row>
    <row r="1420" spans="1:7" x14ac:dyDescent="0.25">
      <c r="A1420">
        <v>1419</v>
      </c>
      <c r="B1420" s="5">
        <v>1013201</v>
      </c>
      <c r="C1420" t="str">
        <f t="shared" si="5481"/>
        <v>Bank of Hays - Hays, KS</v>
      </c>
      <c r="D1420" s="21" t="s">
        <v>2205</v>
      </c>
      <c r="E1420" s="19" t="s">
        <v>3747</v>
      </c>
      <c r="F1420" s="19" t="s">
        <v>3734</v>
      </c>
      <c r="G1420" s="19"/>
    </row>
    <row r="1421" spans="1:7" x14ac:dyDescent="0.25">
      <c r="A1421">
        <v>1420</v>
      </c>
      <c r="B1421" s="5">
        <v>1007123</v>
      </c>
      <c r="C1421" t="str">
        <f t="shared" si="5481"/>
        <v>Bank of Labor - Overland Park, KS</v>
      </c>
      <c r="D1421" s="21" t="s">
        <v>1468</v>
      </c>
      <c r="E1421" s="19" t="s">
        <v>3743</v>
      </c>
      <c r="F1421" s="19" t="s">
        <v>3734</v>
      </c>
      <c r="G1421" s="19"/>
    </row>
    <row r="1422" spans="1:7" x14ac:dyDescent="0.25">
      <c r="A1422">
        <v>1421</v>
      </c>
      <c r="B1422" s="5">
        <v>1012250</v>
      </c>
      <c r="C1422" t="str">
        <f t="shared" si="5481"/>
        <v>Bank of Prairie Village - Prairie Village, KS</v>
      </c>
      <c r="D1422" s="21" t="s">
        <v>2466</v>
      </c>
      <c r="E1422" s="19" t="s">
        <v>3750</v>
      </c>
      <c r="F1422" s="19" t="s">
        <v>3734</v>
      </c>
      <c r="G1422" s="19"/>
    </row>
    <row r="1423" spans="1:7" x14ac:dyDescent="0.25">
      <c r="A1423">
        <v>1422</v>
      </c>
      <c r="B1423" s="5">
        <v>1010778</v>
      </c>
      <c r="C1423" t="str">
        <f t="shared" si="5481"/>
        <v>Bank of the Flint Hills - Wamego, KS</v>
      </c>
      <c r="D1423" s="21" t="s">
        <v>1922</v>
      </c>
      <c r="E1423" s="19" t="s">
        <v>3753</v>
      </c>
      <c r="F1423" s="19" t="s">
        <v>3734</v>
      </c>
      <c r="G1423" s="19"/>
    </row>
    <row r="1424" spans="1:7" x14ac:dyDescent="0.25">
      <c r="A1424">
        <v>1423</v>
      </c>
      <c r="B1424" s="5">
        <v>1007820</v>
      </c>
      <c r="C1424" t="str">
        <f t="shared" si="5481"/>
        <v>Bank Of The Plains - Plains, KS</v>
      </c>
      <c r="D1424" s="21" t="s">
        <v>10441</v>
      </c>
      <c r="E1424" s="19" t="s">
        <v>3841</v>
      </c>
      <c r="F1424" s="19" t="s">
        <v>3734</v>
      </c>
      <c r="G1424" s="19"/>
    </row>
    <row r="1425" spans="1:7" x14ac:dyDescent="0.25">
      <c r="A1425">
        <v>1424</v>
      </c>
      <c r="B1425" s="5">
        <v>1021674</v>
      </c>
      <c r="C1425" t="str">
        <f t="shared" si="5481"/>
        <v>Bankers' Bank of Kansas - Wichita, KS</v>
      </c>
      <c r="D1425" s="21" t="s">
        <v>1828</v>
      </c>
      <c r="E1425" s="19" t="s">
        <v>3757</v>
      </c>
      <c r="F1425" s="19" t="s">
        <v>3734</v>
      </c>
      <c r="G1425" s="19"/>
    </row>
    <row r="1426" spans="1:7" x14ac:dyDescent="0.25">
      <c r="A1426">
        <v>1425</v>
      </c>
      <c r="B1426" s="5">
        <v>1016391</v>
      </c>
      <c r="C1426" t="str">
        <f t="shared" si="5481"/>
        <v>Bendena State Bank - Bendena, KS</v>
      </c>
      <c r="D1426" s="21" t="s">
        <v>305</v>
      </c>
      <c r="E1426" s="19" t="s">
        <v>3759</v>
      </c>
      <c r="F1426" s="19" t="s">
        <v>3734</v>
      </c>
      <c r="G1426" s="19"/>
    </row>
    <row r="1427" spans="1:7" x14ac:dyDescent="0.25">
      <c r="A1427">
        <v>1426</v>
      </c>
      <c r="B1427" s="5">
        <v>1000144</v>
      </c>
      <c r="C1427" t="str">
        <f t="shared" si="5481"/>
        <v>Bison State Bank - Bison, KS</v>
      </c>
      <c r="D1427" s="21" t="s">
        <v>1033</v>
      </c>
      <c r="E1427" s="19" t="s">
        <v>3760</v>
      </c>
      <c r="F1427" s="19" t="s">
        <v>3734</v>
      </c>
      <c r="G1427" s="19"/>
    </row>
    <row r="1428" spans="1:7" x14ac:dyDescent="0.25">
      <c r="A1428">
        <v>1427</v>
      </c>
      <c r="B1428" s="5">
        <v>1000244</v>
      </c>
      <c r="C1428" t="str">
        <f t="shared" si="5481"/>
        <v>Capitol Federal Savings Bank - Topeka, KS</v>
      </c>
      <c r="D1428" s="21" t="s">
        <v>394</v>
      </c>
      <c r="E1428" s="19" t="s">
        <v>3735</v>
      </c>
      <c r="F1428" s="19" t="s">
        <v>3734</v>
      </c>
      <c r="G1428" s="19"/>
    </row>
    <row r="1429" spans="1:7" x14ac:dyDescent="0.25">
      <c r="A1429">
        <v>1428</v>
      </c>
      <c r="B1429" s="5">
        <v>1006189</v>
      </c>
      <c r="C1429" t="str">
        <f t="shared" si="5481"/>
        <v>Carson Bank - Mulvane, KS</v>
      </c>
      <c r="D1429" s="21" t="s">
        <v>1925</v>
      </c>
      <c r="E1429" s="19" t="s">
        <v>3761</v>
      </c>
      <c r="F1429" s="19" t="s">
        <v>3734</v>
      </c>
      <c r="G1429" s="19"/>
    </row>
    <row r="1430" spans="1:7" x14ac:dyDescent="0.25">
      <c r="A1430">
        <v>1429</v>
      </c>
      <c r="B1430" s="5">
        <v>1005048</v>
      </c>
      <c r="C1430" t="str">
        <f t="shared" si="5481"/>
        <v>CBW Bank - Weir, KS</v>
      </c>
      <c r="D1430" s="21" t="s">
        <v>1034</v>
      </c>
      <c r="E1430" s="19" t="s">
        <v>3762</v>
      </c>
      <c r="F1430" s="19" t="s">
        <v>3734</v>
      </c>
      <c r="G1430" s="19"/>
    </row>
    <row r="1431" spans="1:7" x14ac:dyDescent="0.25">
      <c r="A1431">
        <v>1430</v>
      </c>
      <c r="B1431" s="5">
        <v>1004799</v>
      </c>
      <c r="C1431" t="str">
        <f t="shared" si="5481"/>
        <v>Centera Bank - Sublette, KS</v>
      </c>
      <c r="D1431" s="21" t="s">
        <v>2200</v>
      </c>
      <c r="E1431" s="19" t="s">
        <v>3763</v>
      </c>
      <c r="F1431" s="19" t="s">
        <v>3734</v>
      </c>
      <c r="G1431" s="19"/>
    </row>
    <row r="1432" spans="1:7" x14ac:dyDescent="0.25">
      <c r="A1432">
        <v>1431</v>
      </c>
      <c r="B1432" s="5">
        <v>1006964</v>
      </c>
      <c r="C1432" t="str">
        <f t="shared" si="5481"/>
        <v>Central National Bank - Junction City, KS</v>
      </c>
      <c r="D1432" s="21" t="s">
        <v>1467</v>
      </c>
      <c r="E1432" s="19" t="s">
        <v>3765</v>
      </c>
      <c r="F1432" s="19" t="s">
        <v>3734</v>
      </c>
      <c r="G1432" s="19"/>
    </row>
    <row r="1433" spans="1:7" x14ac:dyDescent="0.25">
      <c r="A1433">
        <v>1432</v>
      </c>
      <c r="B1433" s="5">
        <v>1016484</v>
      </c>
      <c r="C1433" t="str">
        <f t="shared" si="5481"/>
        <v>Citizens Bank of Kansas - Kingman, KS</v>
      </c>
      <c r="D1433" s="21" t="s">
        <v>1918</v>
      </c>
      <c r="E1433" s="19" t="s">
        <v>2948</v>
      </c>
      <c r="F1433" s="19" t="s">
        <v>3734</v>
      </c>
      <c r="G1433" s="19"/>
    </row>
    <row r="1434" spans="1:7" x14ac:dyDescent="0.25">
      <c r="A1434">
        <v>1433</v>
      </c>
      <c r="B1434" s="5">
        <v>1001755</v>
      </c>
      <c r="C1434" t="str">
        <f t="shared" si="5481"/>
        <v>Citizens Federal Savings Bank - Leavenworth, KS</v>
      </c>
      <c r="D1434" s="21" t="s">
        <v>9175</v>
      </c>
      <c r="E1434" s="19" t="s">
        <v>3768</v>
      </c>
      <c r="F1434" s="19" t="s">
        <v>3734</v>
      </c>
      <c r="G1434" s="19"/>
    </row>
    <row r="1435" spans="1:7" x14ac:dyDescent="0.25">
      <c r="A1435">
        <v>1434</v>
      </c>
      <c r="B1435" s="5">
        <v>1016173</v>
      </c>
      <c r="C1435" t="str">
        <f t="shared" si="5481"/>
        <v>Citizens National Bank - Greenleaf, KS</v>
      </c>
      <c r="D1435" s="21" t="s">
        <v>908</v>
      </c>
      <c r="E1435" s="19" t="s">
        <v>3767</v>
      </c>
      <c r="F1435" s="19" t="s">
        <v>3734</v>
      </c>
      <c r="G1435" s="19"/>
    </row>
    <row r="1436" spans="1:7" x14ac:dyDescent="0.25">
      <c r="A1436">
        <v>1435</v>
      </c>
      <c r="B1436" s="5">
        <v>1015521</v>
      </c>
      <c r="C1436" t="str">
        <f t="shared" si="5481"/>
        <v>Citizens State Bank - Hugoton, KS</v>
      </c>
      <c r="D1436" s="21" t="s">
        <v>18</v>
      </c>
      <c r="E1436" s="19" t="s">
        <v>3772</v>
      </c>
      <c r="F1436" s="19" t="s">
        <v>3734</v>
      </c>
      <c r="G1436" s="19"/>
    </row>
    <row r="1437" spans="1:7" x14ac:dyDescent="0.25">
      <c r="A1437">
        <v>1436</v>
      </c>
      <c r="B1437" s="5">
        <v>1013034</v>
      </c>
      <c r="C1437" t="str">
        <f t="shared" si="5481"/>
        <v>Citizens State Bank and Trust Co., Ellsworth, Kansas - Ellsworth, KS</v>
      </c>
      <c r="D1437" s="21" t="s">
        <v>2204</v>
      </c>
      <c r="E1437" s="19" t="s">
        <v>3773</v>
      </c>
      <c r="F1437" s="19" t="s">
        <v>3734</v>
      </c>
      <c r="G1437" s="19"/>
    </row>
    <row r="1438" spans="1:7" x14ac:dyDescent="0.25">
      <c r="A1438">
        <v>1437</v>
      </c>
      <c r="B1438" s="5">
        <v>1009458</v>
      </c>
      <c r="C1438" t="str">
        <f t="shared" si="5481"/>
        <v>Citizens State Bank and Trust Company - Council Grove, KS</v>
      </c>
      <c r="D1438" s="21" t="s">
        <v>802</v>
      </c>
      <c r="E1438" s="19" t="s">
        <v>3788</v>
      </c>
      <c r="F1438" s="19" t="s">
        <v>3734</v>
      </c>
      <c r="G1438" s="19"/>
    </row>
    <row r="1439" spans="1:7" x14ac:dyDescent="0.25">
      <c r="A1439">
        <v>1438</v>
      </c>
      <c r="B1439" s="5">
        <v>1012313</v>
      </c>
      <c r="C1439" t="str">
        <f t="shared" si="5481"/>
        <v>Citizens State Bank and Trust Company - Hiawatha, KS</v>
      </c>
      <c r="D1439" s="21" t="s">
        <v>802</v>
      </c>
      <c r="E1439" s="19" t="s">
        <v>3355</v>
      </c>
      <c r="F1439" s="19" t="s">
        <v>3734</v>
      </c>
      <c r="G1439" s="19"/>
    </row>
    <row r="1440" spans="1:7" x14ac:dyDescent="0.25">
      <c r="A1440">
        <v>1439</v>
      </c>
      <c r="B1440" s="5">
        <v>1007745</v>
      </c>
      <c r="C1440" t="str">
        <f t="shared" si="5481"/>
        <v>Commercial Bank - Parsons, KS</v>
      </c>
      <c r="D1440" s="21" t="s">
        <v>1089</v>
      </c>
      <c r="E1440" s="19" t="s">
        <v>3776</v>
      </c>
      <c r="F1440" s="19" t="s">
        <v>3734</v>
      </c>
      <c r="G1440" s="19"/>
    </row>
    <row r="1441" spans="1:7" x14ac:dyDescent="0.25">
      <c r="A1441">
        <v>1440</v>
      </c>
      <c r="B1441" s="5">
        <v>1024637</v>
      </c>
      <c r="C1441" t="str">
        <f t="shared" si="5481"/>
        <v>Community Bank - Topeka, KS</v>
      </c>
      <c r="D1441" s="21" t="s">
        <v>131</v>
      </c>
      <c r="E1441" s="19" t="s">
        <v>3735</v>
      </c>
      <c r="F1441" s="19" t="s">
        <v>3734</v>
      </c>
      <c r="G1441" s="19"/>
    </row>
    <row r="1442" spans="1:7" x14ac:dyDescent="0.25">
      <c r="A1442">
        <v>1441</v>
      </c>
      <c r="B1442" s="5">
        <v>4053244</v>
      </c>
      <c r="C1442" t="str">
        <f t="shared" si="5481"/>
        <v>Community Bank of Wichita, Inc. - Wichita, KS</v>
      </c>
      <c r="D1442" s="21" t="s">
        <v>303</v>
      </c>
      <c r="E1442" s="19" t="s">
        <v>3757</v>
      </c>
      <c r="F1442" s="19" t="s">
        <v>3734</v>
      </c>
      <c r="G1442" s="19"/>
    </row>
    <row r="1443" spans="1:7" x14ac:dyDescent="0.25">
      <c r="A1443">
        <v>1442</v>
      </c>
      <c r="B1443" s="5">
        <v>4055696</v>
      </c>
      <c r="C1443" t="str">
        <f t="shared" si="5481"/>
        <v>Community First National Bank - Manhattan, KS</v>
      </c>
      <c r="D1443" s="21" t="s">
        <v>1916</v>
      </c>
      <c r="E1443" s="19" t="s">
        <v>3526</v>
      </c>
      <c r="F1443" s="19" t="s">
        <v>3734</v>
      </c>
      <c r="G1443" s="19"/>
    </row>
    <row r="1444" spans="1:7" x14ac:dyDescent="0.25">
      <c r="A1444">
        <v>1443</v>
      </c>
      <c r="B1444" s="5">
        <v>1008431</v>
      </c>
      <c r="C1444" t="str">
        <f t="shared" si="5481"/>
        <v>Community National Bank - Seneca, KS</v>
      </c>
      <c r="D1444" s="21" t="s">
        <v>1245</v>
      </c>
      <c r="E1444" s="19" t="s">
        <v>3778</v>
      </c>
      <c r="F1444" s="19" t="s">
        <v>3734</v>
      </c>
      <c r="G1444" s="19"/>
    </row>
    <row r="1445" spans="1:7" x14ac:dyDescent="0.25">
      <c r="A1445">
        <v>1444</v>
      </c>
      <c r="B1445" s="5">
        <v>1015351</v>
      </c>
      <c r="C1445" t="str">
        <f t="shared" si="5481"/>
        <v>Community National Bank &amp; Trust - Chanute, KS</v>
      </c>
      <c r="D1445" s="21" t="s">
        <v>1459</v>
      </c>
      <c r="E1445" s="19" t="s">
        <v>3744</v>
      </c>
      <c r="F1445" s="19" t="s">
        <v>3734</v>
      </c>
      <c r="G1445" s="19"/>
    </row>
    <row r="1446" spans="1:7" x14ac:dyDescent="0.25">
      <c r="A1446">
        <v>1445</v>
      </c>
      <c r="B1446" s="5">
        <v>1015945</v>
      </c>
      <c r="C1446" t="str">
        <f t="shared" si="5481"/>
        <v>Conway Bank - Conway Springs, KS</v>
      </c>
      <c r="D1446" s="21" t="s">
        <v>2717</v>
      </c>
      <c r="E1446" s="19" t="s">
        <v>3779</v>
      </c>
      <c r="F1446" s="19" t="s">
        <v>3734</v>
      </c>
      <c r="G1446" s="19"/>
    </row>
    <row r="1447" spans="1:7" x14ac:dyDescent="0.25">
      <c r="A1447">
        <v>1446</v>
      </c>
      <c r="B1447" s="5">
        <v>1008511</v>
      </c>
      <c r="C1447" t="str">
        <f t="shared" si="5481"/>
        <v>CoreFirst Bank &amp; Trust - Topeka, KS</v>
      </c>
      <c r="D1447" s="21" t="s">
        <v>1460</v>
      </c>
      <c r="E1447" s="19" t="s">
        <v>3735</v>
      </c>
      <c r="F1447" s="19" t="s">
        <v>3734</v>
      </c>
      <c r="G1447" s="19"/>
    </row>
    <row r="1448" spans="1:7" x14ac:dyDescent="0.25">
      <c r="A1448">
        <v>1447</v>
      </c>
      <c r="B1448" s="5">
        <v>4073324</v>
      </c>
      <c r="C1448" t="str">
        <f t="shared" si="5481"/>
        <v>Cornerstone Bank - Overland Park, KS</v>
      </c>
      <c r="D1448" s="21" t="s">
        <v>407</v>
      </c>
      <c r="E1448" s="19" t="s">
        <v>3743</v>
      </c>
      <c r="F1448" s="19" t="s">
        <v>3734</v>
      </c>
      <c r="G1448" s="19"/>
    </row>
    <row r="1449" spans="1:7" x14ac:dyDescent="0.25">
      <c r="A1449">
        <v>1448</v>
      </c>
      <c r="B1449" s="5">
        <v>1015326</v>
      </c>
      <c r="C1449" t="str">
        <f t="shared" si="5481"/>
        <v>Cottonwood Valley Bank - Cedar Point, KS</v>
      </c>
      <c r="D1449" s="21" t="s">
        <v>941</v>
      </c>
      <c r="E1449" s="19" t="s">
        <v>3780</v>
      </c>
      <c r="F1449" s="19" t="s">
        <v>3734</v>
      </c>
      <c r="G1449" s="19"/>
    </row>
    <row r="1450" spans="1:7" x14ac:dyDescent="0.25">
      <c r="A1450">
        <v>1449</v>
      </c>
      <c r="B1450" s="5">
        <v>1016058</v>
      </c>
      <c r="C1450" t="str">
        <f t="shared" si="5481"/>
        <v>Dickinson County Bank - Enterprise, KS</v>
      </c>
      <c r="D1450" s="21" t="s">
        <v>1036</v>
      </c>
      <c r="E1450" s="19" t="s">
        <v>2822</v>
      </c>
      <c r="F1450" s="19" t="s">
        <v>3734</v>
      </c>
      <c r="G1450" s="19"/>
    </row>
    <row r="1451" spans="1:7" x14ac:dyDescent="0.25">
      <c r="A1451">
        <v>1450</v>
      </c>
      <c r="B1451" s="5">
        <v>1010692</v>
      </c>
      <c r="C1451" t="str">
        <f t="shared" si="5481"/>
        <v>Dream First Bank, N.A. - Syracuse, KS</v>
      </c>
      <c r="D1451" s="21" t="s">
        <v>10833</v>
      </c>
      <c r="E1451" s="19" t="s">
        <v>3815</v>
      </c>
      <c r="F1451" s="19" t="s">
        <v>3734</v>
      </c>
      <c r="G1451" s="19"/>
    </row>
    <row r="1452" spans="1:7" x14ac:dyDescent="0.25">
      <c r="A1452">
        <v>1451</v>
      </c>
      <c r="B1452" s="5">
        <v>1006490</v>
      </c>
      <c r="C1452" t="str">
        <f t="shared" si="5481"/>
        <v>Elevate Bank, National Association - Sedan, KS</v>
      </c>
      <c r="D1452" s="21" t="s">
        <v>10374</v>
      </c>
      <c r="E1452" s="19" t="s">
        <v>3813</v>
      </c>
      <c r="F1452" s="19" t="s">
        <v>3734</v>
      </c>
      <c r="G1452" s="19"/>
    </row>
    <row r="1453" spans="1:7" x14ac:dyDescent="0.25">
      <c r="A1453">
        <v>1452</v>
      </c>
      <c r="B1453" s="5">
        <v>1004981</v>
      </c>
      <c r="C1453" t="str">
        <f t="shared" si="5481"/>
        <v>Emprise Bank - Wichita, KS</v>
      </c>
      <c r="D1453" s="21" t="s">
        <v>1155</v>
      </c>
      <c r="E1453" s="19" t="s">
        <v>3757</v>
      </c>
      <c r="F1453" s="19" t="s">
        <v>3734</v>
      </c>
      <c r="G1453" s="19"/>
    </row>
    <row r="1454" spans="1:7" x14ac:dyDescent="0.25">
      <c r="A1454">
        <v>1453</v>
      </c>
      <c r="B1454" s="5">
        <v>1005829</v>
      </c>
      <c r="C1454" t="str">
        <f t="shared" si="5481"/>
        <v>Equity Bank - Andover, KS</v>
      </c>
      <c r="D1454" s="21" t="s">
        <v>323</v>
      </c>
      <c r="E1454" s="19" t="s">
        <v>3738</v>
      </c>
      <c r="F1454" s="19" t="s">
        <v>3734</v>
      </c>
      <c r="G1454" s="19"/>
    </row>
    <row r="1455" spans="1:7" x14ac:dyDescent="0.25">
      <c r="A1455">
        <v>1454</v>
      </c>
      <c r="B1455" s="5">
        <v>1015295</v>
      </c>
      <c r="C1455" t="str">
        <f t="shared" si="5481"/>
        <v>ESB Financial - Emporia, KS</v>
      </c>
      <c r="D1455" s="21" t="s">
        <v>2203</v>
      </c>
      <c r="E1455" s="19" t="s">
        <v>3784</v>
      </c>
      <c r="F1455" s="19" t="s">
        <v>3734</v>
      </c>
      <c r="G1455" s="19"/>
    </row>
    <row r="1456" spans="1:7" x14ac:dyDescent="0.25">
      <c r="A1456">
        <v>1455</v>
      </c>
      <c r="B1456" s="5">
        <v>1005881</v>
      </c>
      <c r="C1456" t="str">
        <f t="shared" si="5481"/>
        <v>Exchange Bank &amp; Trust - Atchison, KS</v>
      </c>
      <c r="D1456" s="21" t="s">
        <v>1466</v>
      </c>
      <c r="E1456" s="19" t="s">
        <v>3785</v>
      </c>
      <c r="F1456" s="19" t="s">
        <v>3734</v>
      </c>
      <c r="G1456" s="19"/>
    </row>
    <row r="1457" spans="1:7" x14ac:dyDescent="0.25">
      <c r="A1457">
        <v>1456</v>
      </c>
      <c r="B1457" s="5">
        <v>1010574</v>
      </c>
      <c r="C1457" t="str">
        <f t="shared" si="5481"/>
        <v>Exchange State Bank - Saint Paul, KS</v>
      </c>
      <c r="D1457" s="21" t="s">
        <v>792</v>
      </c>
      <c r="E1457" s="19" t="s">
        <v>3786</v>
      </c>
      <c r="F1457" s="19" t="s">
        <v>3734</v>
      </c>
      <c r="G1457" s="19"/>
    </row>
    <row r="1458" spans="1:7" x14ac:dyDescent="0.25">
      <c r="A1458">
        <v>1457</v>
      </c>
      <c r="B1458" s="5">
        <v>1981009</v>
      </c>
      <c r="C1458" t="str">
        <f t="shared" si="5481"/>
        <v>Farmers &amp; Merchants Bank of Colby - Colby, KS</v>
      </c>
      <c r="D1458" s="21" t="s">
        <v>2610</v>
      </c>
      <c r="E1458" s="19" t="s">
        <v>3787</v>
      </c>
      <c r="F1458" s="19" t="s">
        <v>3734</v>
      </c>
      <c r="G1458" s="19"/>
    </row>
    <row r="1459" spans="1:7" x14ac:dyDescent="0.25">
      <c r="A1459">
        <v>1458</v>
      </c>
      <c r="B1459" s="5">
        <v>1013718</v>
      </c>
      <c r="C1459" t="str">
        <f t="shared" si="5481"/>
        <v>Farmers and Drovers Bank - Council Grove, KS</v>
      </c>
      <c r="D1459" s="21" t="s">
        <v>2606</v>
      </c>
      <c r="E1459" s="19" t="s">
        <v>3788</v>
      </c>
      <c r="F1459" s="19" t="s">
        <v>3734</v>
      </c>
      <c r="G1459" s="19"/>
    </row>
    <row r="1460" spans="1:7" x14ac:dyDescent="0.25">
      <c r="A1460">
        <v>1459</v>
      </c>
      <c r="B1460" s="5">
        <v>1007462</v>
      </c>
      <c r="C1460" t="str">
        <f t="shared" si="5481"/>
        <v>Farmers and Merchants Bank of Mound City, Kansas - Mound City, KS</v>
      </c>
      <c r="D1460" s="21" t="s">
        <v>974</v>
      </c>
      <c r="E1460" s="19" t="s">
        <v>3789</v>
      </c>
      <c r="F1460" s="19" t="s">
        <v>3734</v>
      </c>
      <c r="G1460" s="19"/>
    </row>
    <row r="1461" spans="1:7" x14ac:dyDescent="0.25">
      <c r="A1461">
        <v>1460</v>
      </c>
      <c r="B1461" s="5">
        <v>1009959</v>
      </c>
      <c r="C1461" t="str">
        <f t="shared" si="5481"/>
        <v>Farmers Bank &amp; Trust - Great Bend, KS</v>
      </c>
      <c r="D1461" s="21" t="s">
        <v>1462</v>
      </c>
      <c r="E1461" s="19" t="s">
        <v>3737</v>
      </c>
      <c r="F1461" s="19" t="s">
        <v>3734</v>
      </c>
      <c r="G1461" s="19"/>
    </row>
    <row r="1462" spans="1:7" x14ac:dyDescent="0.25">
      <c r="A1462">
        <v>1461</v>
      </c>
      <c r="B1462" s="5">
        <v>1016091</v>
      </c>
      <c r="C1462" t="str">
        <f t="shared" si="5481"/>
        <v>Farmers Bank &amp; Trust - Atwood, KS</v>
      </c>
      <c r="D1462" s="21" t="s">
        <v>1462</v>
      </c>
      <c r="E1462" s="19" t="s">
        <v>3790</v>
      </c>
      <c r="F1462" s="19" t="s">
        <v>3734</v>
      </c>
      <c r="G1462" s="19"/>
    </row>
    <row r="1463" spans="1:7" x14ac:dyDescent="0.25">
      <c r="A1463">
        <v>1462</v>
      </c>
      <c r="B1463" s="5">
        <v>1005801</v>
      </c>
      <c r="C1463" t="str">
        <f t="shared" si="5481"/>
        <v>Farmers National Bank - Phillipsburg, KS</v>
      </c>
      <c r="D1463" s="21" t="s">
        <v>1428</v>
      </c>
      <c r="E1463" s="19" t="s">
        <v>3791</v>
      </c>
      <c r="F1463" s="19" t="s">
        <v>3734</v>
      </c>
      <c r="G1463" s="19"/>
    </row>
    <row r="1464" spans="1:7" x14ac:dyDescent="0.25">
      <c r="A1464">
        <v>1463</v>
      </c>
      <c r="B1464" s="5">
        <v>1005053</v>
      </c>
      <c r="C1464" t="str">
        <f t="shared" si="5481"/>
        <v>Farmers State Bank - Wathena, KS</v>
      </c>
      <c r="D1464" s="21" t="s">
        <v>290</v>
      </c>
      <c r="E1464" s="19" t="s">
        <v>3792</v>
      </c>
      <c r="F1464" s="19" t="s">
        <v>3734</v>
      </c>
      <c r="G1464" s="19"/>
    </row>
    <row r="1465" spans="1:7" x14ac:dyDescent="0.25">
      <c r="A1465">
        <v>1464</v>
      </c>
      <c r="B1465" s="5">
        <v>1011388</v>
      </c>
      <c r="C1465" t="str">
        <f t="shared" si="5481"/>
        <v>Farmers State Bank - Phillipsburg, KS</v>
      </c>
      <c r="D1465" s="21" t="s">
        <v>290</v>
      </c>
      <c r="E1465" s="19" t="s">
        <v>3791</v>
      </c>
      <c r="F1465" s="19" t="s">
        <v>3734</v>
      </c>
      <c r="G1465" s="19"/>
    </row>
    <row r="1466" spans="1:7" x14ac:dyDescent="0.25">
      <c r="A1466">
        <v>1465</v>
      </c>
      <c r="B1466" s="5">
        <v>1011987</v>
      </c>
      <c r="C1466" t="str">
        <f t="shared" si="5481"/>
        <v>Farmers State Bank - Fairview, KS</v>
      </c>
      <c r="D1466" s="21" t="s">
        <v>290</v>
      </c>
      <c r="E1466" s="19" t="s">
        <v>3507</v>
      </c>
      <c r="F1466" s="19" t="s">
        <v>3734</v>
      </c>
      <c r="G1466" s="19"/>
    </row>
    <row r="1467" spans="1:7" x14ac:dyDescent="0.25">
      <c r="A1467">
        <v>1466</v>
      </c>
      <c r="B1467" s="5">
        <v>1015996</v>
      </c>
      <c r="C1467" t="str">
        <f t="shared" si="5481"/>
        <v>Farmers State Bank - Dwight, KS</v>
      </c>
      <c r="D1467" s="21" t="s">
        <v>290</v>
      </c>
      <c r="E1467" s="19" t="s">
        <v>3551</v>
      </c>
      <c r="F1467" s="19" t="s">
        <v>3734</v>
      </c>
      <c r="G1467" s="19"/>
    </row>
    <row r="1468" spans="1:7" x14ac:dyDescent="0.25">
      <c r="A1468">
        <v>1467</v>
      </c>
      <c r="B1468" s="5">
        <v>1002182</v>
      </c>
      <c r="C1468" t="str">
        <f t="shared" si="5481"/>
        <v>Fidelity Bank, National Association - Wichita, KS</v>
      </c>
      <c r="D1468" s="21" t="s">
        <v>9106</v>
      </c>
      <c r="E1468" s="19" t="s">
        <v>3757</v>
      </c>
      <c r="F1468" s="19" t="s">
        <v>3734</v>
      </c>
      <c r="G1468" s="19"/>
    </row>
    <row r="1469" spans="1:7" x14ac:dyDescent="0.25">
      <c r="A1469">
        <v>1468</v>
      </c>
      <c r="B1469" s="5">
        <v>1004848</v>
      </c>
      <c r="C1469" t="str">
        <f t="shared" si="5481"/>
        <v>Fidelity State Bank and Trust Company - Topeka, KS</v>
      </c>
      <c r="D1469" s="21" t="s">
        <v>1926</v>
      </c>
      <c r="E1469" s="19" t="s">
        <v>3735</v>
      </c>
      <c r="F1469" s="19" t="s">
        <v>3734</v>
      </c>
      <c r="G1469" s="19"/>
    </row>
    <row r="1470" spans="1:7" x14ac:dyDescent="0.25">
      <c r="A1470">
        <v>1469</v>
      </c>
      <c r="B1470" s="5">
        <v>1004777</v>
      </c>
      <c r="C1470" t="str">
        <f t="shared" si="5481"/>
        <v>First Bank - Sterling, KS</v>
      </c>
      <c r="D1470" s="21" t="s">
        <v>184</v>
      </c>
      <c r="E1470" s="19" t="s">
        <v>3028</v>
      </c>
      <c r="F1470" s="19" t="s">
        <v>3734</v>
      </c>
      <c r="G1470" s="19"/>
    </row>
    <row r="1471" spans="1:7" x14ac:dyDescent="0.25">
      <c r="A1471">
        <v>1470</v>
      </c>
      <c r="B1471" s="5">
        <v>1006456</v>
      </c>
      <c r="C1471" t="str">
        <f t="shared" si="5481"/>
        <v>First Bank Kansas - Salina, KS</v>
      </c>
      <c r="D1471" s="21" t="s">
        <v>1471</v>
      </c>
      <c r="E1471" s="19" t="s">
        <v>3755</v>
      </c>
      <c r="F1471" s="19" t="s">
        <v>3734</v>
      </c>
      <c r="G1471" s="19"/>
    </row>
    <row r="1472" spans="1:7" x14ac:dyDescent="0.25">
      <c r="A1472">
        <v>1471</v>
      </c>
      <c r="B1472" s="5">
        <v>4085408</v>
      </c>
      <c r="C1472" t="str">
        <f t="shared" si="5481"/>
        <v>First Commerce Bank - Marysville, KS</v>
      </c>
      <c r="D1472" s="21" t="s">
        <v>805</v>
      </c>
      <c r="E1472" s="19" t="s">
        <v>3770</v>
      </c>
      <c r="F1472" s="19" t="s">
        <v>3734</v>
      </c>
      <c r="G1472" s="19"/>
    </row>
    <row r="1473" spans="1:7" x14ac:dyDescent="0.25">
      <c r="A1473">
        <v>1472</v>
      </c>
      <c r="B1473" s="5">
        <v>1000982</v>
      </c>
      <c r="C1473" t="str">
        <f t="shared" si="5481"/>
        <v>First Federal Bank of Kansas City - Leawood, KS</v>
      </c>
      <c r="D1473" s="21" t="s">
        <v>5514</v>
      </c>
      <c r="E1473" s="19" t="s">
        <v>3781</v>
      </c>
      <c r="F1473" s="19" t="s">
        <v>3734</v>
      </c>
      <c r="G1473" s="19"/>
    </row>
    <row r="1474" spans="1:7" x14ac:dyDescent="0.25">
      <c r="A1474">
        <v>1473</v>
      </c>
      <c r="B1474" s="5">
        <v>1000689</v>
      </c>
      <c r="C1474" t="str">
        <f t="shared" ref="C1474:C1537" si="5482">D1474&amp;" - "&amp;E1474&amp;", "&amp;F1474</f>
        <v>First Federal Savings and Loan Bank - Olathe, KS</v>
      </c>
      <c r="D1474" s="21" t="s">
        <v>308</v>
      </c>
      <c r="E1474" s="19" t="s">
        <v>3754</v>
      </c>
      <c r="F1474" s="19" t="s">
        <v>3734</v>
      </c>
      <c r="G1474" s="19"/>
    </row>
    <row r="1475" spans="1:7" x14ac:dyDescent="0.25">
      <c r="A1475">
        <v>1474</v>
      </c>
      <c r="B1475" s="5">
        <v>1015333</v>
      </c>
      <c r="C1475" t="str">
        <f t="shared" si="5482"/>
        <v>First Heritage Bank - Centralia, KS</v>
      </c>
      <c r="D1475" s="21" t="s">
        <v>930</v>
      </c>
      <c r="E1475" s="19" t="s">
        <v>3800</v>
      </c>
      <c r="F1475" s="19" t="s">
        <v>3734</v>
      </c>
      <c r="G1475" s="19"/>
    </row>
    <row r="1476" spans="1:7" x14ac:dyDescent="0.25">
      <c r="A1476">
        <v>1475</v>
      </c>
      <c r="B1476" s="5">
        <v>1022964</v>
      </c>
      <c r="C1476" t="str">
        <f t="shared" si="5482"/>
        <v>First Kansas Bank - Hoisington, KS</v>
      </c>
      <c r="D1476" s="21" t="s">
        <v>2195</v>
      </c>
      <c r="E1476" s="19" t="s">
        <v>3801</v>
      </c>
      <c r="F1476" s="19" t="s">
        <v>3734</v>
      </c>
      <c r="G1476" s="19"/>
    </row>
    <row r="1477" spans="1:7" x14ac:dyDescent="0.25">
      <c r="A1477">
        <v>1476</v>
      </c>
      <c r="B1477" s="5">
        <v>1006352</v>
      </c>
      <c r="C1477" t="str">
        <f t="shared" si="5482"/>
        <v>First National Bank and Trust - Phillipsburg, KS</v>
      </c>
      <c r="D1477" s="21" t="s">
        <v>2112</v>
      </c>
      <c r="E1477" s="19" t="s">
        <v>3791</v>
      </c>
      <c r="F1477" s="19" t="s">
        <v>3734</v>
      </c>
      <c r="G1477" s="19"/>
    </row>
    <row r="1478" spans="1:7" x14ac:dyDescent="0.25">
      <c r="A1478">
        <v>1477</v>
      </c>
      <c r="B1478" s="5">
        <v>1012298</v>
      </c>
      <c r="C1478" t="str">
        <f t="shared" si="5482"/>
        <v>First National Bank in Cimarron - Cimarron, KS</v>
      </c>
      <c r="D1478" s="21" t="s">
        <v>801</v>
      </c>
      <c r="E1478" s="19" t="s">
        <v>3802</v>
      </c>
      <c r="F1478" s="19" t="s">
        <v>3734</v>
      </c>
      <c r="G1478" s="19"/>
    </row>
    <row r="1479" spans="1:7" x14ac:dyDescent="0.25">
      <c r="A1479">
        <v>1478</v>
      </c>
      <c r="B1479" s="5">
        <v>1015347</v>
      </c>
      <c r="C1479" t="str">
        <f t="shared" si="5482"/>
        <v>First National Bank in Frankfort - Frankfort, KS</v>
      </c>
      <c r="D1479" s="21" t="s">
        <v>1037</v>
      </c>
      <c r="E1479" s="19" t="s">
        <v>3696</v>
      </c>
      <c r="F1479" s="19" t="s">
        <v>3734</v>
      </c>
      <c r="G1479" s="19"/>
    </row>
    <row r="1480" spans="1:7" x14ac:dyDescent="0.25">
      <c r="A1480">
        <v>1479</v>
      </c>
      <c r="B1480" s="5">
        <v>1014410</v>
      </c>
      <c r="C1480" t="str">
        <f t="shared" si="5482"/>
        <v>First National Bank in Fredonia - Fredonia, KS</v>
      </c>
      <c r="D1480" s="21" t="s">
        <v>804</v>
      </c>
      <c r="E1480" s="19" t="s">
        <v>3803</v>
      </c>
      <c r="F1480" s="19" t="s">
        <v>3734</v>
      </c>
      <c r="G1480" s="19"/>
    </row>
    <row r="1481" spans="1:7" x14ac:dyDescent="0.25">
      <c r="A1481">
        <v>1480</v>
      </c>
      <c r="B1481" s="5">
        <v>1011511</v>
      </c>
      <c r="C1481" t="str">
        <f t="shared" si="5482"/>
        <v>First National Bank of Kansas - Burlington, KS</v>
      </c>
      <c r="D1481" s="21" t="s">
        <v>2750</v>
      </c>
      <c r="E1481" s="19" t="s">
        <v>3015</v>
      </c>
      <c r="F1481" s="19" t="s">
        <v>3734</v>
      </c>
      <c r="G1481" s="19"/>
    </row>
    <row r="1482" spans="1:7" x14ac:dyDescent="0.25">
      <c r="A1482">
        <v>1481</v>
      </c>
      <c r="B1482" s="5">
        <v>1006517</v>
      </c>
      <c r="C1482" t="str">
        <f t="shared" si="5482"/>
        <v>First National Bank of Spearville - Spearville, KS</v>
      </c>
      <c r="D1482" s="21" t="s">
        <v>1035</v>
      </c>
      <c r="E1482" s="19" t="s">
        <v>3814</v>
      </c>
      <c r="F1482" s="19" t="s">
        <v>3734</v>
      </c>
      <c r="G1482" s="19"/>
    </row>
    <row r="1483" spans="1:7" x14ac:dyDescent="0.25">
      <c r="A1483">
        <v>1482</v>
      </c>
      <c r="B1483" s="5">
        <v>1007613</v>
      </c>
      <c r="C1483" t="str">
        <f t="shared" si="5482"/>
        <v>First Option Bank - Osawatomie, KS</v>
      </c>
      <c r="D1483" s="21" t="s">
        <v>1469</v>
      </c>
      <c r="E1483" s="19" t="s">
        <v>3816</v>
      </c>
      <c r="F1483" s="19" t="s">
        <v>3734</v>
      </c>
      <c r="G1483" s="19"/>
    </row>
    <row r="1484" spans="1:7" x14ac:dyDescent="0.25">
      <c r="A1484">
        <v>1483</v>
      </c>
      <c r="B1484" s="5">
        <v>1011412</v>
      </c>
      <c r="C1484" t="str">
        <f t="shared" si="5482"/>
        <v>First State Bank and Trust - Tonganoxie, KS</v>
      </c>
      <c r="D1484" s="21" t="s">
        <v>1923</v>
      </c>
      <c r="E1484" s="19" t="s">
        <v>3820</v>
      </c>
      <c r="F1484" s="19" t="s">
        <v>3734</v>
      </c>
      <c r="G1484" s="19"/>
    </row>
    <row r="1485" spans="1:7" x14ac:dyDescent="0.25">
      <c r="A1485">
        <v>1484</v>
      </c>
      <c r="B1485" s="5">
        <v>1015267</v>
      </c>
      <c r="C1485" t="str">
        <f t="shared" si="5482"/>
        <v>FirstOak Bank - Independence, KS</v>
      </c>
      <c r="D1485" s="21" t="s">
        <v>2605</v>
      </c>
      <c r="E1485" s="19" t="s">
        <v>3398</v>
      </c>
      <c r="F1485" s="19" t="s">
        <v>3734</v>
      </c>
      <c r="G1485" s="19"/>
    </row>
    <row r="1486" spans="1:7" x14ac:dyDescent="0.25">
      <c r="A1486">
        <v>1485</v>
      </c>
      <c r="B1486" s="5">
        <v>1014331</v>
      </c>
      <c r="C1486" t="str">
        <f t="shared" si="5482"/>
        <v>Flint Hills Bank - Eskridge, KS</v>
      </c>
      <c r="D1486" s="21" t="s">
        <v>1921</v>
      </c>
      <c r="E1486" s="19" t="s">
        <v>3824</v>
      </c>
      <c r="F1486" s="19" t="s">
        <v>3734</v>
      </c>
      <c r="G1486" s="19"/>
    </row>
    <row r="1487" spans="1:7" x14ac:dyDescent="0.25">
      <c r="A1487">
        <v>1486</v>
      </c>
      <c r="B1487" s="5">
        <v>1013906</v>
      </c>
      <c r="C1487" t="str">
        <f t="shared" si="5482"/>
        <v>FNB Bank - Goodland, KS</v>
      </c>
      <c r="D1487" s="21" t="s">
        <v>1282</v>
      </c>
      <c r="E1487" s="19" t="s">
        <v>3758</v>
      </c>
      <c r="F1487" s="19" t="s">
        <v>3734</v>
      </c>
      <c r="G1487" s="19"/>
    </row>
    <row r="1488" spans="1:7" x14ac:dyDescent="0.25">
      <c r="A1488">
        <v>1487</v>
      </c>
      <c r="B1488" s="5">
        <v>1006659</v>
      </c>
      <c r="C1488" t="str">
        <f t="shared" si="5482"/>
        <v>FNB Washington - Washington, KS</v>
      </c>
      <c r="D1488" s="21" t="s">
        <v>798</v>
      </c>
      <c r="E1488" s="19" t="s">
        <v>3085</v>
      </c>
      <c r="F1488" s="19" t="s">
        <v>3734</v>
      </c>
      <c r="G1488" s="19"/>
    </row>
    <row r="1489" spans="1:7" x14ac:dyDescent="0.25">
      <c r="A1489">
        <v>1488</v>
      </c>
      <c r="B1489" s="5">
        <v>1010651</v>
      </c>
      <c r="C1489" t="str">
        <f t="shared" si="5482"/>
        <v>Ford County State Bank - Spearville, KS</v>
      </c>
      <c r="D1489" s="21" t="s">
        <v>1031</v>
      </c>
      <c r="E1489" s="19" t="s">
        <v>3814</v>
      </c>
      <c r="F1489" s="19" t="s">
        <v>3734</v>
      </c>
      <c r="G1489" s="19"/>
    </row>
    <row r="1490" spans="1:7" x14ac:dyDescent="0.25">
      <c r="A1490">
        <v>1489</v>
      </c>
      <c r="B1490" s="5">
        <v>1004074</v>
      </c>
      <c r="C1490" t="str">
        <f t="shared" si="5482"/>
        <v>Fusion Bank - Larned, KS</v>
      </c>
      <c r="D1490" s="21" t="s">
        <v>9554</v>
      </c>
      <c r="E1490" s="19" t="s">
        <v>3821</v>
      </c>
      <c r="F1490" s="19" t="s">
        <v>3734</v>
      </c>
      <c r="G1490" s="19"/>
    </row>
    <row r="1491" spans="1:7" x14ac:dyDescent="0.25">
      <c r="A1491">
        <v>1490</v>
      </c>
      <c r="B1491" s="5">
        <v>1016132</v>
      </c>
      <c r="C1491" t="str">
        <f t="shared" si="5482"/>
        <v>Garden Plain State Bank - Wichita, KS</v>
      </c>
      <c r="D1491" s="21" t="s">
        <v>304</v>
      </c>
      <c r="E1491" s="19" t="s">
        <v>3757</v>
      </c>
      <c r="F1491" s="19" t="s">
        <v>3734</v>
      </c>
      <c r="G1491" s="19"/>
    </row>
    <row r="1492" spans="1:7" x14ac:dyDescent="0.25">
      <c r="A1492">
        <v>1491</v>
      </c>
      <c r="B1492" s="5">
        <v>1015405</v>
      </c>
      <c r="C1492" t="str">
        <f t="shared" si="5482"/>
        <v>GNBank, National Association - Girard, KS</v>
      </c>
      <c r="D1492" s="21" t="s">
        <v>5614</v>
      </c>
      <c r="E1492" s="19" t="s">
        <v>3808</v>
      </c>
      <c r="F1492" s="19" t="s">
        <v>3734</v>
      </c>
      <c r="G1492" s="19"/>
    </row>
    <row r="1493" spans="1:7" x14ac:dyDescent="0.25">
      <c r="A1493">
        <v>1492</v>
      </c>
      <c r="B1493" s="5">
        <v>1000761</v>
      </c>
      <c r="C1493" t="str">
        <f t="shared" si="5482"/>
        <v>Golden Belt Bank, FSA - Hays, KS</v>
      </c>
      <c r="D1493" s="21" t="s">
        <v>601</v>
      </c>
      <c r="E1493" s="19" t="s">
        <v>3747</v>
      </c>
      <c r="F1493" s="19" t="s">
        <v>3734</v>
      </c>
      <c r="G1493" s="19"/>
    </row>
    <row r="1494" spans="1:7" x14ac:dyDescent="0.25">
      <c r="A1494">
        <v>1493</v>
      </c>
      <c r="B1494" s="5">
        <v>1014480</v>
      </c>
      <c r="C1494" t="str">
        <f t="shared" si="5482"/>
        <v>Goppert State Service Bank - Garnett, KS</v>
      </c>
      <c r="D1494" s="21" t="s">
        <v>2202</v>
      </c>
      <c r="E1494" s="19" t="s">
        <v>3825</v>
      </c>
      <c r="F1494" s="19" t="s">
        <v>3734</v>
      </c>
      <c r="G1494" s="19"/>
    </row>
    <row r="1495" spans="1:7" x14ac:dyDescent="0.25">
      <c r="A1495">
        <v>1494</v>
      </c>
      <c r="B1495" s="5">
        <v>1006628</v>
      </c>
      <c r="C1495" t="str">
        <f t="shared" si="5482"/>
        <v>Grant County Bank - Ulysses, KS</v>
      </c>
      <c r="D1495" s="21" t="s">
        <v>892</v>
      </c>
      <c r="E1495" s="19" t="s">
        <v>3826</v>
      </c>
      <c r="F1495" s="19" t="s">
        <v>3734</v>
      </c>
      <c r="G1495" s="19"/>
    </row>
    <row r="1496" spans="1:7" x14ac:dyDescent="0.25">
      <c r="A1496">
        <v>1495</v>
      </c>
      <c r="B1496" s="5">
        <v>4051033</v>
      </c>
      <c r="C1496" t="str">
        <f t="shared" si="5482"/>
        <v>Great American Bank - Lawrence, KS</v>
      </c>
      <c r="D1496" s="21" t="s">
        <v>1917</v>
      </c>
      <c r="E1496" s="19" t="s">
        <v>3827</v>
      </c>
      <c r="F1496" s="19" t="s">
        <v>3734</v>
      </c>
      <c r="G1496" s="19"/>
    </row>
    <row r="1497" spans="1:7" x14ac:dyDescent="0.25">
      <c r="A1497">
        <v>1496</v>
      </c>
      <c r="B1497" s="5">
        <v>1016414</v>
      </c>
      <c r="C1497" t="str">
        <f t="shared" si="5482"/>
        <v>Guaranty State Bank and Trust Company - Beloit, KS</v>
      </c>
      <c r="D1497" s="21" t="s">
        <v>2194</v>
      </c>
      <c r="E1497" s="19" t="s">
        <v>3805</v>
      </c>
      <c r="F1497" s="19" t="s">
        <v>3734</v>
      </c>
      <c r="G1497" s="19"/>
    </row>
    <row r="1498" spans="1:7" x14ac:dyDescent="0.25">
      <c r="A1498">
        <v>1497</v>
      </c>
      <c r="B1498" s="5">
        <v>4088686</v>
      </c>
      <c r="C1498" t="str">
        <f t="shared" si="5482"/>
        <v>Heritage Bank - Topeka, KS</v>
      </c>
      <c r="D1498" s="21" t="s">
        <v>53</v>
      </c>
      <c r="E1498" s="19" t="s">
        <v>3735</v>
      </c>
      <c r="F1498" s="19" t="s">
        <v>3734</v>
      </c>
      <c r="G1498" s="19"/>
    </row>
    <row r="1499" spans="1:7" x14ac:dyDescent="0.25">
      <c r="A1499">
        <v>1498</v>
      </c>
      <c r="B1499" s="5">
        <v>1014354</v>
      </c>
      <c r="C1499" t="str">
        <f t="shared" si="5482"/>
        <v>Home Bank and Trust Company - Eureka, KS</v>
      </c>
      <c r="D1499" s="21" t="s">
        <v>2749</v>
      </c>
      <c r="E1499" s="19" t="s">
        <v>3003</v>
      </c>
      <c r="F1499" s="19" t="s">
        <v>3734</v>
      </c>
      <c r="G1499" s="19"/>
    </row>
    <row r="1500" spans="1:7" x14ac:dyDescent="0.25">
      <c r="A1500">
        <v>1499</v>
      </c>
      <c r="B1500" s="5">
        <v>1000418</v>
      </c>
      <c r="C1500" t="str">
        <f t="shared" si="5482"/>
        <v>Home Savings Bank - Chanute, KS</v>
      </c>
      <c r="D1500" s="21" t="s">
        <v>664</v>
      </c>
      <c r="E1500" s="19" t="s">
        <v>3744</v>
      </c>
      <c r="F1500" s="19" t="s">
        <v>3734</v>
      </c>
      <c r="G1500" s="19"/>
    </row>
    <row r="1501" spans="1:7" x14ac:dyDescent="0.25">
      <c r="A1501">
        <v>1500</v>
      </c>
      <c r="B1501" s="5">
        <v>1016243</v>
      </c>
      <c r="C1501" t="str">
        <f t="shared" si="5482"/>
        <v>Howard State Bank - Howard, KS</v>
      </c>
      <c r="D1501" s="21" t="s">
        <v>2747</v>
      </c>
      <c r="E1501" s="19" t="s">
        <v>3830</v>
      </c>
      <c r="F1501" s="19" t="s">
        <v>3734</v>
      </c>
      <c r="G1501" s="19"/>
    </row>
    <row r="1502" spans="1:7" x14ac:dyDescent="0.25">
      <c r="A1502">
        <v>1501</v>
      </c>
      <c r="B1502" s="5">
        <v>1008615</v>
      </c>
      <c r="C1502" t="str">
        <f t="shared" si="5482"/>
        <v>Impact Bank - Wellington, KS</v>
      </c>
      <c r="D1502" s="21" t="s">
        <v>2465</v>
      </c>
      <c r="E1502" s="19" t="s">
        <v>3745</v>
      </c>
      <c r="F1502" s="19" t="s">
        <v>3734</v>
      </c>
      <c r="G1502" s="19"/>
    </row>
    <row r="1503" spans="1:7" x14ac:dyDescent="0.25">
      <c r="A1503">
        <v>1502</v>
      </c>
      <c r="B1503" s="5">
        <v>1014403</v>
      </c>
      <c r="C1503" t="str">
        <f t="shared" si="5482"/>
        <v>Integrity Bank - Fowler, KS</v>
      </c>
      <c r="D1503" s="21" t="s">
        <v>10212</v>
      </c>
      <c r="E1503" s="19" t="s">
        <v>3040</v>
      </c>
      <c r="F1503" s="19" t="s">
        <v>3734</v>
      </c>
      <c r="G1503" s="19"/>
    </row>
    <row r="1504" spans="1:7" x14ac:dyDescent="0.25">
      <c r="A1504">
        <v>1503</v>
      </c>
      <c r="B1504" s="5">
        <v>1010844</v>
      </c>
      <c r="C1504" t="str">
        <f t="shared" si="5482"/>
        <v>INTRUST Bank, National Association - Wichita, KS</v>
      </c>
      <c r="D1504" s="21" t="s">
        <v>170</v>
      </c>
      <c r="E1504" s="19" t="s">
        <v>3757</v>
      </c>
      <c r="F1504" s="19" t="s">
        <v>3734</v>
      </c>
      <c r="G1504" s="19"/>
    </row>
    <row r="1505" spans="1:7" x14ac:dyDescent="0.25">
      <c r="A1505">
        <v>1504</v>
      </c>
      <c r="B1505" s="5">
        <v>1006984</v>
      </c>
      <c r="C1505" t="str">
        <f t="shared" si="5482"/>
        <v>Johnson State Bank - Johnson, KS</v>
      </c>
      <c r="D1505" s="21" t="s">
        <v>799</v>
      </c>
      <c r="E1505" s="19" t="s">
        <v>3832</v>
      </c>
      <c r="F1505" s="19" t="s">
        <v>3734</v>
      </c>
      <c r="G1505" s="19"/>
    </row>
    <row r="1506" spans="1:7" x14ac:dyDescent="0.25">
      <c r="A1506">
        <v>1505</v>
      </c>
      <c r="B1506" s="5">
        <v>1007639</v>
      </c>
      <c r="C1506" t="str">
        <f t="shared" si="5482"/>
        <v>Kansas State Bank - Ottawa, KS</v>
      </c>
      <c r="D1506" s="21" t="s">
        <v>2607</v>
      </c>
      <c r="E1506" s="19" t="s">
        <v>3533</v>
      </c>
      <c r="F1506" s="19" t="s">
        <v>3734</v>
      </c>
      <c r="G1506" s="19"/>
    </row>
    <row r="1507" spans="1:7" x14ac:dyDescent="0.25">
      <c r="A1507">
        <v>1506</v>
      </c>
      <c r="B1507" s="5">
        <v>1011131</v>
      </c>
      <c r="C1507" t="str">
        <f t="shared" si="5482"/>
        <v>Kansas State Bank - Overbrook, KS</v>
      </c>
      <c r="D1507" s="21" t="s">
        <v>2607</v>
      </c>
      <c r="E1507" s="19" t="s">
        <v>3817</v>
      </c>
      <c r="F1507" s="19" t="s">
        <v>3734</v>
      </c>
      <c r="G1507" s="19"/>
    </row>
    <row r="1508" spans="1:7" x14ac:dyDescent="0.25">
      <c r="A1508">
        <v>1507</v>
      </c>
      <c r="B1508" s="5">
        <v>1009996</v>
      </c>
      <c r="C1508" t="str">
        <f t="shared" si="5482"/>
        <v>Kaw Valley Bank - Topeka, KS</v>
      </c>
      <c r="D1508" s="21" t="s">
        <v>1464</v>
      </c>
      <c r="E1508" s="19" t="s">
        <v>3735</v>
      </c>
      <c r="F1508" s="19" t="s">
        <v>3734</v>
      </c>
      <c r="G1508" s="19"/>
    </row>
    <row r="1509" spans="1:7" x14ac:dyDescent="0.25">
      <c r="A1509">
        <v>1508</v>
      </c>
      <c r="B1509" s="5">
        <v>1011963</v>
      </c>
      <c r="C1509" t="str">
        <f t="shared" si="5482"/>
        <v>Kaw Valley State Bank - Eudora, KS</v>
      </c>
      <c r="D1509" s="21" t="s">
        <v>976</v>
      </c>
      <c r="E1509" s="19" t="s">
        <v>3833</v>
      </c>
      <c r="F1509" s="19" t="s">
        <v>3734</v>
      </c>
      <c r="G1509" s="19"/>
    </row>
    <row r="1510" spans="1:7" x14ac:dyDescent="0.25">
      <c r="A1510">
        <v>1509</v>
      </c>
      <c r="B1510" s="5">
        <v>1002074</v>
      </c>
      <c r="C1510" t="str">
        <f t="shared" si="5482"/>
        <v>KCB Bank - Lakin, KS</v>
      </c>
      <c r="D1510" s="21" t="s">
        <v>10375</v>
      </c>
      <c r="E1510" s="19" t="s">
        <v>3834</v>
      </c>
      <c r="F1510" s="19" t="s">
        <v>3734</v>
      </c>
      <c r="G1510" s="19"/>
    </row>
    <row r="1511" spans="1:7" x14ac:dyDescent="0.25">
      <c r="A1511">
        <v>1510</v>
      </c>
      <c r="B1511" s="5">
        <v>1008581</v>
      </c>
      <c r="C1511" t="str">
        <f t="shared" si="5482"/>
        <v>Kendall Bank - Overland Park, KS</v>
      </c>
      <c r="D1511" s="21" t="s">
        <v>9349</v>
      </c>
      <c r="E1511" s="19" t="s">
        <v>3743</v>
      </c>
      <c r="F1511" s="19" t="s">
        <v>3734</v>
      </c>
      <c r="G1511" s="19"/>
    </row>
    <row r="1512" spans="1:7" x14ac:dyDescent="0.25">
      <c r="A1512">
        <v>1511</v>
      </c>
      <c r="B1512" s="5">
        <v>1006060</v>
      </c>
      <c r="C1512" t="str">
        <f t="shared" si="5482"/>
        <v>KS StateBank - Manhattan, KS</v>
      </c>
      <c r="D1512" s="21" t="s">
        <v>1154</v>
      </c>
      <c r="E1512" s="19" t="s">
        <v>3526</v>
      </c>
      <c r="F1512" s="19" t="s">
        <v>3734</v>
      </c>
      <c r="G1512" s="19"/>
    </row>
    <row r="1513" spans="1:7" x14ac:dyDescent="0.25">
      <c r="A1513">
        <v>1512</v>
      </c>
      <c r="B1513" s="5">
        <v>1009977</v>
      </c>
      <c r="C1513" t="str">
        <f t="shared" si="5482"/>
        <v>Labette Bank - Altamont, KS</v>
      </c>
      <c r="D1513" s="21" t="s">
        <v>1463</v>
      </c>
      <c r="E1513" s="19" t="s">
        <v>3835</v>
      </c>
      <c r="F1513" s="19" t="s">
        <v>3734</v>
      </c>
      <c r="G1513" s="19"/>
    </row>
    <row r="1514" spans="1:7" x14ac:dyDescent="0.25">
      <c r="A1514">
        <v>1513</v>
      </c>
      <c r="B1514" s="5">
        <v>1009942</v>
      </c>
      <c r="C1514" t="str">
        <f t="shared" si="5482"/>
        <v>Landmark National Bank - Manhattan, KS</v>
      </c>
      <c r="D1514" s="21" t="s">
        <v>1461</v>
      </c>
      <c r="E1514" s="19" t="s">
        <v>3526</v>
      </c>
      <c r="F1514" s="19" t="s">
        <v>3734</v>
      </c>
      <c r="G1514" s="19"/>
    </row>
    <row r="1515" spans="1:7" x14ac:dyDescent="0.25">
      <c r="A1515">
        <v>1514</v>
      </c>
      <c r="B1515" s="5">
        <v>1013685</v>
      </c>
      <c r="C1515" t="str">
        <f t="shared" si="5482"/>
        <v>Legacy Bank - Wichita, KS</v>
      </c>
      <c r="D1515" s="21" t="s">
        <v>1338</v>
      </c>
      <c r="E1515" s="19" t="s">
        <v>3757</v>
      </c>
      <c r="F1515" s="19" t="s">
        <v>3734</v>
      </c>
      <c r="G1515" s="19"/>
    </row>
    <row r="1516" spans="1:7" x14ac:dyDescent="0.25">
      <c r="A1516">
        <v>1515</v>
      </c>
      <c r="B1516" s="5">
        <v>1000074</v>
      </c>
      <c r="C1516" t="str">
        <f t="shared" si="5482"/>
        <v>Lyons Federal Bank - Lyons, KS</v>
      </c>
      <c r="D1516" s="21" t="s">
        <v>600</v>
      </c>
      <c r="E1516" s="19" t="s">
        <v>3219</v>
      </c>
      <c r="F1516" s="19" t="s">
        <v>3734</v>
      </c>
      <c r="G1516" s="19"/>
    </row>
    <row r="1517" spans="1:7" x14ac:dyDescent="0.25">
      <c r="A1517">
        <v>1516</v>
      </c>
      <c r="B1517" s="5">
        <v>1008849</v>
      </c>
      <c r="C1517" t="str">
        <f t="shared" si="5482"/>
        <v>Marquette Farmers State Bank of Marquette Kansas - Marquette, KS</v>
      </c>
      <c r="D1517" s="21" t="s">
        <v>9555</v>
      </c>
      <c r="E1517" s="19" t="s">
        <v>3837</v>
      </c>
      <c r="F1517" s="19" t="s">
        <v>3734</v>
      </c>
      <c r="G1517" s="19"/>
    </row>
    <row r="1518" spans="1:7" x14ac:dyDescent="0.25">
      <c r="A1518">
        <v>1517</v>
      </c>
      <c r="B1518" s="5">
        <v>1015302</v>
      </c>
      <c r="C1518" t="str">
        <f t="shared" si="5482"/>
        <v>Mid-America Bank - Baldwin City, KS</v>
      </c>
      <c r="D1518" s="21" t="s">
        <v>1920</v>
      </c>
      <c r="E1518" s="19" t="s">
        <v>3742</v>
      </c>
      <c r="F1518" s="19" t="s">
        <v>3734</v>
      </c>
      <c r="G1518" s="19"/>
    </row>
    <row r="1519" spans="1:7" x14ac:dyDescent="0.25">
      <c r="A1519">
        <v>1518</v>
      </c>
      <c r="B1519" s="5">
        <v>1001629</v>
      </c>
      <c r="C1519" t="str">
        <f t="shared" si="5482"/>
        <v>Mutual Savings Association - Leavenworth, KS</v>
      </c>
      <c r="D1519" s="21" t="s">
        <v>5667</v>
      </c>
      <c r="E1519" s="19" t="s">
        <v>3768</v>
      </c>
      <c r="F1519" s="19" t="s">
        <v>3734</v>
      </c>
      <c r="G1519" s="19"/>
    </row>
    <row r="1520" spans="1:7" x14ac:dyDescent="0.25">
      <c r="A1520">
        <v>1519</v>
      </c>
      <c r="B1520" s="5">
        <v>1991041</v>
      </c>
      <c r="C1520" t="str">
        <f t="shared" si="5482"/>
        <v>NBKC Bank - Leawood, KS</v>
      </c>
      <c r="D1520" s="21" t="s">
        <v>1458</v>
      </c>
      <c r="E1520" s="19" t="s">
        <v>3781</v>
      </c>
      <c r="F1520" s="19" t="s">
        <v>3734</v>
      </c>
      <c r="G1520" s="19"/>
    </row>
    <row r="1521" spans="1:7" x14ac:dyDescent="0.25">
      <c r="A1521">
        <v>1520</v>
      </c>
      <c r="B1521" s="5">
        <v>1008898</v>
      </c>
      <c r="C1521" t="str">
        <f t="shared" si="5482"/>
        <v>New Century Bank - Belleville, KS</v>
      </c>
      <c r="D1521" s="21" t="s">
        <v>938</v>
      </c>
      <c r="E1521" s="19" t="s">
        <v>3445</v>
      </c>
      <c r="F1521" s="19" t="s">
        <v>3734</v>
      </c>
      <c r="G1521" s="19"/>
    </row>
    <row r="1522" spans="1:7" x14ac:dyDescent="0.25">
      <c r="A1522">
        <v>1521</v>
      </c>
      <c r="B1522" s="5">
        <v>1013725</v>
      </c>
      <c r="C1522" t="str">
        <f t="shared" si="5482"/>
        <v>Ninnescah Valley Bank - Cunningham, KS</v>
      </c>
      <c r="D1522" s="21" t="s">
        <v>5615</v>
      </c>
      <c r="E1522" s="19" t="s">
        <v>3806</v>
      </c>
      <c r="F1522" s="19" t="s">
        <v>3734</v>
      </c>
      <c r="G1522" s="19"/>
    </row>
    <row r="1523" spans="1:7" x14ac:dyDescent="0.25">
      <c r="A1523">
        <v>1522</v>
      </c>
      <c r="B1523" s="5">
        <v>1004690</v>
      </c>
      <c r="C1523" t="str">
        <f t="shared" si="5482"/>
        <v>Outdoor Bank - Manhattan, KS</v>
      </c>
      <c r="D1523" s="21" t="s">
        <v>10376</v>
      </c>
      <c r="E1523" s="19" t="s">
        <v>3526</v>
      </c>
      <c r="F1523" s="19" t="s">
        <v>3734</v>
      </c>
      <c r="G1523" s="19"/>
    </row>
    <row r="1524" spans="1:7" x14ac:dyDescent="0.25">
      <c r="A1524">
        <v>1523</v>
      </c>
      <c r="B1524" s="5">
        <v>1007754</v>
      </c>
      <c r="C1524" t="str">
        <f t="shared" si="5482"/>
        <v>Patriots Bank - Garnett, KS</v>
      </c>
      <c r="D1524" s="21" t="s">
        <v>2198</v>
      </c>
      <c r="E1524" s="19" t="s">
        <v>3825</v>
      </c>
      <c r="F1524" s="19" t="s">
        <v>3734</v>
      </c>
      <c r="G1524" s="19"/>
    </row>
    <row r="1525" spans="1:7" x14ac:dyDescent="0.25">
      <c r="A1525">
        <v>1524</v>
      </c>
      <c r="B1525" s="5">
        <v>1005984</v>
      </c>
      <c r="C1525" t="str">
        <f t="shared" si="5482"/>
        <v>Peoples Bank and Trust Company - McPherson, KS</v>
      </c>
      <c r="D1525" s="21" t="s">
        <v>1470</v>
      </c>
      <c r="E1525" s="19" t="s">
        <v>3794</v>
      </c>
      <c r="F1525" s="19" t="s">
        <v>3734</v>
      </c>
      <c r="G1525" s="19"/>
    </row>
    <row r="1526" spans="1:7" x14ac:dyDescent="0.25">
      <c r="A1526">
        <v>1525</v>
      </c>
      <c r="B1526" s="5">
        <v>1013139</v>
      </c>
      <c r="C1526" t="str">
        <f t="shared" si="5482"/>
        <v>Peoples State Bank - Cherryvale, KS</v>
      </c>
      <c r="D1526" s="21" t="s">
        <v>762</v>
      </c>
      <c r="E1526" s="19" t="s">
        <v>3840</v>
      </c>
      <c r="F1526" s="19" t="s">
        <v>3734</v>
      </c>
      <c r="G1526" s="19"/>
    </row>
    <row r="1527" spans="1:7" x14ac:dyDescent="0.25">
      <c r="A1527">
        <v>1526</v>
      </c>
      <c r="B1527" s="5">
        <v>1004755</v>
      </c>
      <c r="C1527" t="str">
        <f t="shared" si="5482"/>
        <v>Prairie Bank of Kansas - Stafford, KS</v>
      </c>
      <c r="D1527" s="21" t="s">
        <v>2199</v>
      </c>
      <c r="E1527" s="19" t="s">
        <v>3842</v>
      </c>
      <c r="F1527" s="19" t="s">
        <v>3734</v>
      </c>
      <c r="G1527" s="19"/>
    </row>
    <row r="1528" spans="1:7" x14ac:dyDescent="0.25">
      <c r="A1528">
        <v>1527</v>
      </c>
      <c r="B1528" s="5">
        <v>1009768</v>
      </c>
      <c r="C1528" t="str">
        <f t="shared" si="5482"/>
        <v>Prescott State Bank - Prescott, KS</v>
      </c>
      <c r="D1528" s="21" t="s">
        <v>973</v>
      </c>
      <c r="E1528" s="19" t="s">
        <v>2888</v>
      </c>
      <c r="F1528" s="19" t="s">
        <v>3734</v>
      </c>
      <c r="G1528" s="19"/>
    </row>
    <row r="1529" spans="1:7" x14ac:dyDescent="0.25">
      <c r="A1529">
        <v>1528</v>
      </c>
      <c r="B1529" s="5">
        <v>1016406</v>
      </c>
      <c r="C1529" t="str">
        <f t="shared" si="5482"/>
        <v>Security Bank of Kansas City - Kansas City, KS</v>
      </c>
      <c r="D1529" s="21" t="s">
        <v>169</v>
      </c>
      <c r="E1529" s="19" t="s">
        <v>3739</v>
      </c>
      <c r="F1529" s="19" t="s">
        <v>3734</v>
      </c>
      <c r="G1529" s="19"/>
    </row>
    <row r="1530" spans="1:7" x14ac:dyDescent="0.25">
      <c r="A1530">
        <v>1529</v>
      </c>
      <c r="B1530" s="5">
        <v>1005069</v>
      </c>
      <c r="C1530" t="str">
        <f t="shared" si="5482"/>
        <v>Security State Bank - Wellington, KS</v>
      </c>
      <c r="D1530" s="21" t="s">
        <v>309</v>
      </c>
      <c r="E1530" s="19" t="s">
        <v>3745</v>
      </c>
      <c r="F1530" s="19" t="s">
        <v>3734</v>
      </c>
      <c r="G1530" s="19"/>
    </row>
    <row r="1531" spans="1:7" x14ac:dyDescent="0.25">
      <c r="A1531">
        <v>1530</v>
      </c>
      <c r="B1531" s="5">
        <v>1008025</v>
      </c>
      <c r="C1531" t="str">
        <f t="shared" si="5482"/>
        <v>Security State Bank - Scott City, KS</v>
      </c>
      <c r="D1531" s="21" t="s">
        <v>309</v>
      </c>
      <c r="E1531" s="19" t="s">
        <v>3812</v>
      </c>
      <c r="F1531" s="19" t="s">
        <v>3734</v>
      </c>
      <c r="G1531" s="19"/>
    </row>
    <row r="1532" spans="1:7" x14ac:dyDescent="0.25">
      <c r="A1532">
        <v>1531</v>
      </c>
      <c r="B1532" s="5">
        <v>1008091</v>
      </c>
      <c r="C1532" t="str">
        <f t="shared" si="5482"/>
        <v>Silver Lake Bank - Topeka, KS</v>
      </c>
      <c r="D1532" s="21" t="s">
        <v>1924</v>
      </c>
      <c r="E1532" s="19" t="s">
        <v>3735</v>
      </c>
      <c r="F1532" s="19" t="s">
        <v>3734</v>
      </c>
      <c r="G1532" s="19"/>
    </row>
    <row r="1533" spans="1:7" x14ac:dyDescent="0.25">
      <c r="A1533">
        <v>1532</v>
      </c>
      <c r="B1533" s="5">
        <v>1009131</v>
      </c>
      <c r="C1533" t="str">
        <f t="shared" si="5482"/>
        <v>SJN Bank of Kansas - Saint John, KS</v>
      </c>
      <c r="D1533" s="21" t="s">
        <v>2196</v>
      </c>
      <c r="E1533" s="19" t="s">
        <v>3844</v>
      </c>
      <c r="F1533" s="19" t="s">
        <v>3734</v>
      </c>
      <c r="G1533" s="19"/>
    </row>
    <row r="1534" spans="1:7" x14ac:dyDescent="0.25">
      <c r="A1534">
        <v>1533</v>
      </c>
      <c r="B1534" s="5">
        <v>1012117</v>
      </c>
      <c r="C1534" t="str">
        <f t="shared" si="5482"/>
        <v>Small Business Bank - Lenexa, KS</v>
      </c>
      <c r="D1534" s="21" t="s">
        <v>310</v>
      </c>
      <c r="E1534" s="19" t="s">
        <v>3845</v>
      </c>
      <c r="F1534" s="19" t="s">
        <v>3734</v>
      </c>
      <c r="G1534" s="19"/>
    </row>
    <row r="1535" spans="1:7" x14ac:dyDescent="0.25">
      <c r="A1535">
        <v>1534</v>
      </c>
      <c r="B1535" s="5">
        <v>1008455</v>
      </c>
      <c r="C1535" t="str">
        <f t="shared" si="5482"/>
        <v>Solomon State Bank - Solomon, KS</v>
      </c>
      <c r="D1535" s="21" t="s">
        <v>2197</v>
      </c>
      <c r="E1535" s="19" t="s">
        <v>3846</v>
      </c>
      <c r="F1535" s="19" t="s">
        <v>3734</v>
      </c>
      <c r="G1535" s="19"/>
    </row>
    <row r="1536" spans="1:7" x14ac:dyDescent="0.25">
      <c r="A1536">
        <v>1535</v>
      </c>
      <c r="B1536" s="5">
        <v>1011475</v>
      </c>
      <c r="C1536" t="str">
        <f t="shared" si="5482"/>
        <v>Solutions North Bank - Stockton, KS</v>
      </c>
      <c r="D1536" s="21" t="s">
        <v>2201</v>
      </c>
      <c r="E1536" s="19" t="s">
        <v>2958</v>
      </c>
      <c r="F1536" s="19" t="s">
        <v>3734</v>
      </c>
      <c r="G1536" s="19"/>
    </row>
    <row r="1537" spans="1:7" x14ac:dyDescent="0.25">
      <c r="A1537">
        <v>1536</v>
      </c>
      <c r="B1537" s="5">
        <v>1010162</v>
      </c>
      <c r="C1537" t="str">
        <f t="shared" si="5482"/>
        <v>Southwest National Bank - Wichita, KS</v>
      </c>
      <c r="D1537" s="21" t="s">
        <v>1465</v>
      </c>
      <c r="E1537" s="19" t="s">
        <v>3757</v>
      </c>
      <c r="F1537" s="19" t="s">
        <v>3734</v>
      </c>
      <c r="G1537" s="19"/>
    </row>
    <row r="1538" spans="1:7" x14ac:dyDescent="0.25">
      <c r="A1538">
        <v>1537</v>
      </c>
      <c r="B1538" s="5">
        <v>1007489</v>
      </c>
      <c r="C1538" t="str">
        <f t="shared" ref="C1538:C1601" si="5483">D1538&amp;" - "&amp;E1538&amp;", "&amp;F1538</f>
        <v>Southwind Bank - Natoma, KS</v>
      </c>
      <c r="D1538" s="21" t="s">
        <v>2608</v>
      </c>
      <c r="E1538" s="19" t="s">
        <v>3847</v>
      </c>
      <c r="F1538" s="19" t="s">
        <v>3734</v>
      </c>
      <c r="G1538" s="19"/>
    </row>
    <row r="1539" spans="1:7" x14ac:dyDescent="0.25">
      <c r="A1539">
        <v>1538</v>
      </c>
      <c r="B1539" s="5">
        <v>1016460</v>
      </c>
      <c r="C1539" t="str">
        <f t="shared" si="5483"/>
        <v>State Bank of Bern - Bern, KS</v>
      </c>
      <c r="D1539" s="21" t="s">
        <v>806</v>
      </c>
      <c r="E1539" s="19" t="s">
        <v>3848</v>
      </c>
      <c r="F1539" s="19" t="s">
        <v>3734</v>
      </c>
      <c r="G1539" s="19"/>
    </row>
    <row r="1540" spans="1:7" x14ac:dyDescent="0.25">
      <c r="A1540">
        <v>1539</v>
      </c>
      <c r="B1540" s="5">
        <v>1004423</v>
      </c>
      <c r="C1540" t="str">
        <f t="shared" si="5483"/>
        <v>State Bank of Burrton - Burrton, KS</v>
      </c>
      <c r="D1540" s="21" t="s">
        <v>975</v>
      </c>
      <c r="E1540" s="19" t="s">
        <v>3849</v>
      </c>
      <c r="F1540" s="19" t="s">
        <v>3734</v>
      </c>
      <c r="G1540" s="19"/>
    </row>
    <row r="1541" spans="1:7" x14ac:dyDescent="0.25">
      <c r="A1541">
        <v>1540</v>
      </c>
      <c r="B1541" s="5">
        <v>1014588</v>
      </c>
      <c r="C1541" t="str">
        <f t="shared" si="5483"/>
        <v>State Bank of Canton - Canton, KS</v>
      </c>
      <c r="D1541" s="21" t="s">
        <v>1039</v>
      </c>
      <c r="E1541" s="19" t="s">
        <v>3608</v>
      </c>
      <c r="F1541" s="19" t="s">
        <v>3734</v>
      </c>
      <c r="G1541" s="19"/>
    </row>
    <row r="1542" spans="1:7" x14ac:dyDescent="0.25">
      <c r="A1542">
        <v>1541</v>
      </c>
      <c r="B1542" s="5">
        <v>1013759</v>
      </c>
      <c r="C1542" t="str">
        <f t="shared" si="5483"/>
        <v>State Bank of Downs - Downs, KS</v>
      </c>
      <c r="D1542" s="21" t="s">
        <v>803</v>
      </c>
      <c r="E1542" s="19" t="s">
        <v>3850</v>
      </c>
      <c r="F1542" s="19" t="s">
        <v>3734</v>
      </c>
      <c r="G1542" s="19"/>
    </row>
    <row r="1543" spans="1:7" x14ac:dyDescent="0.25">
      <c r="A1543">
        <v>1542</v>
      </c>
      <c r="B1543" s="5">
        <v>1012213</v>
      </c>
      <c r="C1543" t="str">
        <f t="shared" si="5483"/>
        <v>Stock Exchange Bank - Caldwell, KS</v>
      </c>
      <c r="D1543" s="21" t="s">
        <v>311</v>
      </c>
      <c r="E1543" s="19" t="s">
        <v>3852</v>
      </c>
      <c r="F1543" s="19" t="s">
        <v>3734</v>
      </c>
      <c r="G1543" s="19"/>
    </row>
    <row r="1544" spans="1:7" x14ac:dyDescent="0.25">
      <c r="A1544">
        <v>1543</v>
      </c>
      <c r="B1544" s="5">
        <v>1009266</v>
      </c>
      <c r="C1544" t="str">
        <f t="shared" si="5483"/>
        <v>Stockgrowers State Bank - Ashland, KS</v>
      </c>
      <c r="D1544" s="21" t="s">
        <v>2609</v>
      </c>
      <c r="E1544" s="19" t="s">
        <v>3667</v>
      </c>
      <c r="F1544" s="19" t="s">
        <v>3734</v>
      </c>
      <c r="G1544" s="19"/>
    </row>
    <row r="1545" spans="1:7" x14ac:dyDescent="0.25">
      <c r="A1545">
        <v>1544</v>
      </c>
      <c r="B1545" s="5">
        <v>1008664</v>
      </c>
      <c r="C1545" t="str">
        <f t="shared" si="5483"/>
        <v>Stryv Bank - Park City, KS</v>
      </c>
      <c r="D1545" s="21" t="s">
        <v>10136</v>
      </c>
      <c r="E1545" s="19" t="s">
        <v>3766</v>
      </c>
      <c r="F1545" s="19" t="s">
        <v>3734</v>
      </c>
      <c r="G1545" s="19"/>
    </row>
    <row r="1546" spans="1:7" x14ac:dyDescent="0.25">
      <c r="A1546">
        <v>1545</v>
      </c>
      <c r="B1546" s="5">
        <v>1015952</v>
      </c>
      <c r="C1546" t="str">
        <f t="shared" si="5483"/>
        <v>Swedish-American State Bank - Courtland, KS</v>
      </c>
      <c r="D1546" s="21" t="s">
        <v>807</v>
      </c>
      <c r="E1546" s="19" t="s">
        <v>3854</v>
      </c>
      <c r="F1546" s="19" t="s">
        <v>3734</v>
      </c>
      <c r="G1546" s="19"/>
    </row>
    <row r="1547" spans="1:7" x14ac:dyDescent="0.25">
      <c r="A1547">
        <v>1546</v>
      </c>
      <c r="B1547" s="5">
        <v>1008485</v>
      </c>
      <c r="C1547" t="str">
        <f t="shared" si="5483"/>
        <v>Tampa State Bank - Tampa, KS</v>
      </c>
      <c r="D1547" s="21" t="s">
        <v>800</v>
      </c>
      <c r="E1547" s="19" t="s">
        <v>3101</v>
      </c>
      <c r="F1547" s="19" t="s">
        <v>3734</v>
      </c>
      <c r="G1547" s="19"/>
    </row>
    <row r="1548" spans="1:7" x14ac:dyDescent="0.25">
      <c r="A1548">
        <v>1547</v>
      </c>
      <c r="B1548" s="5">
        <v>1016230</v>
      </c>
      <c r="C1548" t="str">
        <f t="shared" si="5483"/>
        <v>The Baldwin State Bank - Baldwin City, KS</v>
      </c>
      <c r="D1548" s="21" t="s">
        <v>9556</v>
      </c>
      <c r="E1548" s="19" t="s">
        <v>3742</v>
      </c>
      <c r="F1548" s="19" t="s">
        <v>3734</v>
      </c>
      <c r="G1548" s="19"/>
    </row>
    <row r="1549" spans="1:7" x14ac:dyDescent="0.25">
      <c r="A1549">
        <v>1548</v>
      </c>
      <c r="B1549" s="5">
        <v>1008185</v>
      </c>
      <c r="C1549" t="str">
        <f t="shared" si="5483"/>
        <v>The Bank - Oberlin, KS</v>
      </c>
      <c r="D1549" s="21" t="s">
        <v>9557</v>
      </c>
      <c r="E1549" s="19" t="s">
        <v>3756</v>
      </c>
      <c r="F1549" s="19" t="s">
        <v>3734</v>
      </c>
      <c r="G1549" s="19"/>
    </row>
    <row r="1550" spans="1:7" x14ac:dyDescent="0.25">
      <c r="A1550">
        <v>1549</v>
      </c>
      <c r="B1550" s="5">
        <v>1009340</v>
      </c>
      <c r="C1550" t="str">
        <f t="shared" si="5483"/>
        <v>The Bank of Commerce and Trust Company - Wellington, KS</v>
      </c>
      <c r="D1550" s="21" t="s">
        <v>9558</v>
      </c>
      <c r="E1550" s="19" t="s">
        <v>3745</v>
      </c>
      <c r="F1550" s="19" t="s">
        <v>3734</v>
      </c>
      <c r="G1550" s="19"/>
    </row>
    <row r="1551" spans="1:7" x14ac:dyDescent="0.25">
      <c r="A1551">
        <v>1550</v>
      </c>
      <c r="B1551" s="5">
        <v>1014150</v>
      </c>
      <c r="C1551" t="str">
        <f t="shared" si="5483"/>
        <v>The Bank of Denton - Denton, KS</v>
      </c>
      <c r="D1551" s="21" t="s">
        <v>9559</v>
      </c>
      <c r="E1551" s="19" t="s">
        <v>3746</v>
      </c>
      <c r="F1551" s="19" t="s">
        <v>3734</v>
      </c>
      <c r="G1551" s="19"/>
    </row>
    <row r="1552" spans="1:7" x14ac:dyDescent="0.25">
      <c r="A1552">
        <v>1551</v>
      </c>
      <c r="B1552" s="5">
        <v>1014747</v>
      </c>
      <c r="C1552" t="str">
        <f t="shared" si="5483"/>
        <v>The Bank of Holyrood - Holyrood, KS</v>
      </c>
      <c r="D1552" s="21" t="s">
        <v>9560</v>
      </c>
      <c r="E1552" s="19" t="s">
        <v>3748</v>
      </c>
      <c r="F1552" s="19" t="s">
        <v>3734</v>
      </c>
      <c r="G1552" s="19"/>
    </row>
    <row r="1553" spans="1:7" x14ac:dyDescent="0.25">
      <c r="A1553">
        <v>1552</v>
      </c>
      <c r="B1553" s="5">
        <v>1010534</v>
      </c>
      <c r="C1553" t="str">
        <f t="shared" si="5483"/>
        <v>The Bank of Protection - Protection, KS</v>
      </c>
      <c r="D1553" s="21" t="s">
        <v>9561</v>
      </c>
      <c r="E1553" s="19" t="s">
        <v>3751</v>
      </c>
      <c r="F1553" s="19" t="s">
        <v>3734</v>
      </c>
      <c r="G1553" s="19"/>
    </row>
    <row r="1554" spans="1:7" x14ac:dyDescent="0.25">
      <c r="A1554">
        <v>1553</v>
      </c>
      <c r="B1554" s="5">
        <v>1004826</v>
      </c>
      <c r="C1554" t="str">
        <f t="shared" si="5483"/>
        <v>The Bank of Tescott - Tescott, KS</v>
      </c>
      <c r="D1554" s="21" t="s">
        <v>9562</v>
      </c>
      <c r="E1554" s="19" t="s">
        <v>3752</v>
      </c>
      <c r="F1554" s="19" t="s">
        <v>3734</v>
      </c>
      <c r="G1554" s="19"/>
    </row>
    <row r="1555" spans="1:7" x14ac:dyDescent="0.25">
      <c r="A1555">
        <v>1554</v>
      </c>
      <c r="B1555" s="5">
        <v>1016281</v>
      </c>
      <c r="C1555" t="str">
        <f t="shared" si="5483"/>
        <v>The Baxter State Bank - Baxter Springs, KS</v>
      </c>
      <c r="D1555" s="21" t="s">
        <v>9563</v>
      </c>
      <c r="E1555" s="19" t="s">
        <v>3736</v>
      </c>
      <c r="F1555" s="19" t="s">
        <v>3734</v>
      </c>
      <c r="G1555" s="19"/>
    </row>
    <row r="1556" spans="1:7" x14ac:dyDescent="0.25">
      <c r="A1556">
        <v>1555</v>
      </c>
      <c r="B1556" s="5">
        <v>1016508</v>
      </c>
      <c r="C1556" t="str">
        <f t="shared" si="5483"/>
        <v>The Bennington State Bank - Salina, KS</v>
      </c>
      <c r="D1556" s="21" t="s">
        <v>9564</v>
      </c>
      <c r="E1556" s="19" t="s">
        <v>3755</v>
      </c>
      <c r="F1556" s="19" t="s">
        <v>3734</v>
      </c>
      <c r="G1556" s="19"/>
    </row>
    <row r="1557" spans="1:7" x14ac:dyDescent="0.25">
      <c r="A1557">
        <v>1556</v>
      </c>
      <c r="B1557" s="5">
        <v>1007453</v>
      </c>
      <c r="C1557" t="str">
        <f t="shared" si="5483"/>
        <v>The Citizens State Bank - Moundridge, KS</v>
      </c>
      <c r="D1557" s="21" t="s">
        <v>9565</v>
      </c>
      <c r="E1557" s="19" t="s">
        <v>3769</v>
      </c>
      <c r="F1557" s="19" t="s">
        <v>3734</v>
      </c>
      <c r="G1557" s="19"/>
    </row>
    <row r="1558" spans="1:7" x14ac:dyDescent="0.25">
      <c r="A1558">
        <v>1557</v>
      </c>
      <c r="B1558" s="5">
        <v>1011008</v>
      </c>
      <c r="C1558" t="str">
        <f t="shared" si="5483"/>
        <v>The Citizens State Bank - Marysville, KS</v>
      </c>
      <c r="D1558" s="21" t="s">
        <v>9565</v>
      </c>
      <c r="E1558" s="19" t="s">
        <v>3770</v>
      </c>
      <c r="F1558" s="19" t="s">
        <v>3734</v>
      </c>
      <c r="G1558" s="19"/>
    </row>
    <row r="1559" spans="1:7" x14ac:dyDescent="0.25">
      <c r="A1559">
        <v>1558</v>
      </c>
      <c r="B1559" s="5">
        <v>1014599</v>
      </c>
      <c r="C1559" t="str">
        <f t="shared" si="5483"/>
        <v>The Citizens State Bank - Gridley, KS</v>
      </c>
      <c r="D1559" s="21" t="s">
        <v>9565</v>
      </c>
      <c r="E1559" s="19" t="s">
        <v>3771</v>
      </c>
      <c r="F1559" s="19" t="s">
        <v>3734</v>
      </c>
      <c r="G1559" s="19"/>
    </row>
    <row r="1560" spans="1:7" x14ac:dyDescent="0.25">
      <c r="A1560">
        <v>1559</v>
      </c>
      <c r="B1560" s="5">
        <v>1015358</v>
      </c>
      <c r="C1560" t="str">
        <f t="shared" si="5483"/>
        <v>The Citizens State Bank of Cheney, Kansas - Cheney, KS</v>
      </c>
      <c r="D1560" s="21" t="s">
        <v>9566</v>
      </c>
      <c r="E1560" s="19" t="s">
        <v>3774</v>
      </c>
      <c r="F1560" s="19" t="s">
        <v>3734</v>
      </c>
      <c r="G1560" s="19"/>
    </row>
    <row r="1561" spans="1:7" x14ac:dyDescent="0.25">
      <c r="A1561">
        <v>1560</v>
      </c>
      <c r="B1561" s="5">
        <v>1013103</v>
      </c>
      <c r="C1561" t="str">
        <f t="shared" si="5483"/>
        <v>The City State Bank - Fort Scott, KS</v>
      </c>
      <c r="D1561" s="21" t="s">
        <v>9567</v>
      </c>
      <c r="E1561" s="19" t="s">
        <v>3775</v>
      </c>
      <c r="F1561" s="19" t="s">
        <v>3734</v>
      </c>
      <c r="G1561" s="19"/>
    </row>
    <row r="1562" spans="1:7" x14ac:dyDescent="0.25">
      <c r="A1562">
        <v>1561</v>
      </c>
      <c r="B1562" s="5">
        <v>1982003</v>
      </c>
      <c r="C1562" t="str">
        <f t="shared" si="5483"/>
        <v>The Community Bank - Liberal, KS</v>
      </c>
      <c r="D1562" s="21" t="s">
        <v>9568</v>
      </c>
      <c r="E1562" s="19" t="s">
        <v>3777</v>
      </c>
      <c r="F1562" s="19" t="s">
        <v>3734</v>
      </c>
      <c r="G1562" s="19"/>
    </row>
    <row r="1563" spans="1:7" x14ac:dyDescent="0.25">
      <c r="A1563">
        <v>1562</v>
      </c>
      <c r="B1563" s="5">
        <v>1014725</v>
      </c>
      <c r="C1563" t="str">
        <f t="shared" si="5483"/>
        <v>The Denison State Bank - Holton, KS</v>
      </c>
      <c r="D1563" s="21" t="s">
        <v>9569</v>
      </c>
      <c r="E1563" s="19" t="s">
        <v>3782</v>
      </c>
      <c r="F1563" s="19" t="s">
        <v>3734</v>
      </c>
      <c r="G1563" s="19"/>
    </row>
    <row r="1564" spans="1:7" x14ac:dyDescent="0.25">
      <c r="A1564">
        <v>1563</v>
      </c>
      <c r="B1564" s="5">
        <v>1012328</v>
      </c>
      <c r="C1564" t="str">
        <f t="shared" si="5483"/>
        <v>The Elk State Bank - Clyde, KS</v>
      </c>
      <c r="D1564" s="21" t="s">
        <v>9570</v>
      </c>
      <c r="E1564" s="19" t="s">
        <v>3783</v>
      </c>
      <c r="F1564" s="19" t="s">
        <v>3734</v>
      </c>
      <c r="G1564" s="19"/>
    </row>
    <row r="1565" spans="1:7" x14ac:dyDescent="0.25">
      <c r="A1565">
        <v>1564</v>
      </c>
      <c r="B1565" s="5">
        <v>1011530</v>
      </c>
      <c r="C1565" t="str">
        <f t="shared" si="5483"/>
        <v>The Farmers State Bank - Westmoreland, KS</v>
      </c>
      <c r="D1565" s="21" t="s">
        <v>9571</v>
      </c>
      <c r="E1565" s="19" t="s">
        <v>3793</v>
      </c>
      <c r="F1565" s="19" t="s">
        <v>3734</v>
      </c>
      <c r="G1565" s="19"/>
    </row>
    <row r="1566" spans="1:7" x14ac:dyDescent="0.25">
      <c r="A1566">
        <v>1565</v>
      </c>
      <c r="B1566" s="5">
        <v>1013855</v>
      </c>
      <c r="C1566" t="str">
        <f t="shared" si="5483"/>
        <v>The Farmers State Bank - McPherson, KS</v>
      </c>
      <c r="D1566" s="21" t="s">
        <v>9571</v>
      </c>
      <c r="E1566" s="19" t="s">
        <v>3794</v>
      </c>
      <c r="F1566" s="19" t="s">
        <v>3734</v>
      </c>
      <c r="G1566" s="19"/>
    </row>
    <row r="1567" spans="1:7" x14ac:dyDescent="0.25">
      <c r="A1567">
        <v>1566</v>
      </c>
      <c r="B1567" s="5">
        <v>1014652</v>
      </c>
      <c r="C1567" t="str">
        <f t="shared" si="5483"/>
        <v>The Farmers State Bank - Holton, KS</v>
      </c>
      <c r="D1567" s="21" t="s">
        <v>9571</v>
      </c>
      <c r="E1567" s="19" t="s">
        <v>3782</v>
      </c>
      <c r="F1567" s="19" t="s">
        <v>3734</v>
      </c>
      <c r="G1567" s="19"/>
    </row>
    <row r="1568" spans="1:7" x14ac:dyDescent="0.25">
      <c r="A1568">
        <v>1567</v>
      </c>
      <c r="B1568" s="5">
        <v>1005807</v>
      </c>
      <c r="C1568" t="str">
        <f t="shared" si="5483"/>
        <v>The Farmers State Bank of Aliceville, Kansas - Westphalia, KS</v>
      </c>
      <c r="D1568" s="21" t="s">
        <v>9572</v>
      </c>
      <c r="E1568" s="19" t="s">
        <v>3795</v>
      </c>
      <c r="F1568" s="19" t="s">
        <v>3734</v>
      </c>
      <c r="G1568" s="19"/>
    </row>
    <row r="1569" spans="1:7" x14ac:dyDescent="0.25">
      <c r="A1569">
        <v>1568</v>
      </c>
      <c r="B1569" s="5">
        <v>1016541</v>
      </c>
      <c r="C1569" t="str">
        <f t="shared" si="5483"/>
        <v>The Farmers State Bank of Blue Mound - Blue Mound, KS</v>
      </c>
      <c r="D1569" s="21" t="s">
        <v>9573</v>
      </c>
      <c r="E1569" s="19" t="s">
        <v>3796</v>
      </c>
      <c r="F1569" s="19" t="s">
        <v>3734</v>
      </c>
      <c r="G1569" s="19"/>
    </row>
    <row r="1570" spans="1:7" x14ac:dyDescent="0.25">
      <c r="A1570">
        <v>1569</v>
      </c>
      <c r="B1570" s="5">
        <v>1004341</v>
      </c>
      <c r="C1570" t="str">
        <f t="shared" si="5483"/>
        <v>The Farmers State Bank of Bucklin, Kansas - Bucklin, KS</v>
      </c>
      <c r="D1570" s="21" t="s">
        <v>9574</v>
      </c>
      <c r="E1570" s="19" t="s">
        <v>3797</v>
      </c>
      <c r="F1570" s="19" t="s">
        <v>3734</v>
      </c>
      <c r="G1570" s="19"/>
    </row>
    <row r="1571" spans="1:7" x14ac:dyDescent="0.25">
      <c r="A1571">
        <v>1570</v>
      </c>
      <c r="B1571" s="5">
        <v>1007518</v>
      </c>
      <c r="C1571" t="str">
        <f t="shared" si="5483"/>
        <v>The Farmers State Bank of Oakley, Kansas - Oakley, KS</v>
      </c>
      <c r="D1571" s="21" t="s">
        <v>9575</v>
      </c>
      <c r="E1571" s="19" t="s">
        <v>3798</v>
      </c>
      <c r="F1571" s="19" t="s">
        <v>3734</v>
      </c>
      <c r="G1571" s="19"/>
    </row>
    <row r="1572" spans="1:7" x14ac:dyDescent="0.25">
      <c r="A1572">
        <v>1571</v>
      </c>
      <c r="B1572" s="5">
        <v>1011801</v>
      </c>
      <c r="C1572" t="str">
        <f t="shared" si="5483"/>
        <v>The Fidelity State Bank and Trust Company - Dodge City, KS</v>
      </c>
      <c r="D1572" s="21" t="s">
        <v>9576</v>
      </c>
      <c r="E1572" s="19" t="s">
        <v>3799</v>
      </c>
      <c r="F1572" s="19" t="s">
        <v>3734</v>
      </c>
      <c r="G1572" s="19"/>
    </row>
    <row r="1573" spans="1:7" x14ac:dyDescent="0.25">
      <c r="A1573">
        <v>1572</v>
      </c>
      <c r="B1573" s="5">
        <v>1011777</v>
      </c>
      <c r="C1573" t="str">
        <f t="shared" si="5483"/>
        <v>The First National Bank of Dighton - Dighton, KS</v>
      </c>
      <c r="D1573" s="21" t="s">
        <v>9577</v>
      </c>
      <c r="E1573" s="19" t="s">
        <v>3807</v>
      </c>
      <c r="F1573" s="19" t="s">
        <v>3734</v>
      </c>
      <c r="G1573" s="19"/>
    </row>
    <row r="1574" spans="1:7" x14ac:dyDescent="0.25">
      <c r="A1574">
        <v>1573</v>
      </c>
      <c r="B1574" s="5">
        <v>1014742</v>
      </c>
      <c r="C1574" t="str">
        <f t="shared" si="5483"/>
        <v>The First National Bank of Hope - Hope, KS</v>
      </c>
      <c r="D1574" s="21" t="s">
        <v>9578</v>
      </c>
      <c r="E1574" s="19" t="s">
        <v>3810</v>
      </c>
      <c r="F1574" s="19" t="s">
        <v>3734</v>
      </c>
      <c r="G1574" s="19"/>
    </row>
    <row r="1575" spans="1:7" x14ac:dyDescent="0.25">
      <c r="A1575">
        <v>1574</v>
      </c>
      <c r="B1575" s="5">
        <v>1013301</v>
      </c>
      <c r="C1575" t="str">
        <f t="shared" si="5483"/>
        <v>The First National Bank of Hutchinson - Hutchinson, KS</v>
      </c>
      <c r="D1575" s="21" t="s">
        <v>9579</v>
      </c>
      <c r="E1575" s="19" t="s">
        <v>3764</v>
      </c>
      <c r="F1575" s="19" t="s">
        <v>3734</v>
      </c>
      <c r="G1575" s="19"/>
    </row>
    <row r="1576" spans="1:7" x14ac:dyDescent="0.25">
      <c r="A1576">
        <v>1575</v>
      </c>
      <c r="B1576" s="5">
        <v>1005759</v>
      </c>
      <c r="C1576" t="str">
        <f t="shared" si="5483"/>
        <v>The First National Bank of Louisburg - Louisburg, KS</v>
      </c>
      <c r="D1576" s="21" t="s">
        <v>9580</v>
      </c>
      <c r="E1576" s="19" t="s">
        <v>3811</v>
      </c>
      <c r="F1576" s="19" t="s">
        <v>3734</v>
      </c>
      <c r="G1576" s="19"/>
    </row>
    <row r="1577" spans="1:7" x14ac:dyDescent="0.25">
      <c r="A1577">
        <v>1576</v>
      </c>
      <c r="B1577" s="5">
        <v>1009154</v>
      </c>
      <c r="C1577" t="str">
        <f t="shared" si="5483"/>
        <v>The First National Bank of Scott City - Scott City, KS</v>
      </c>
      <c r="D1577" s="21" t="s">
        <v>9581</v>
      </c>
      <c r="E1577" s="19" t="s">
        <v>3812</v>
      </c>
      <c r="F1577" s="19" t="s">
        <v>3734</v>
      </c>
      <c r="G1577" s="19"/>
    </row>
    <row r="1578" spans="1:7" x14ac:dyDescent="0.25">
      <c r="A1578">
        <v>1577</v>
      </c>
      <c r="B1578" s="5">
        <v>1009669</v>
      </c>
      <c r="C1578" t="str">
        <f t="shared" si="5483"/>
        <v>The First Security Bank - Overbrook, KS</v>
      </c>
      <c r="D1578" s="21" t="s">
        <v>9582</v>
      </c>
      <c r="E1578" s="19" t="s">
        <v>3817</v>
      </c>
      <c r="F1578" s="19" t="s">
        <v>3734</v>
      </c>
      <c r="G1578" s="19"/>
    </row>
    <row r="1579" spans="1:7" x14ac:dyDescent="0.25">
      <c r="A1579">
        <v>1578</v>
      </c>
      <c r="B1579" s="5">
        <v>1007485</v>
      </c>
      <c r="C1579" t="str">
        <f t="shared" si="5483"/>
        <v>The First State Bank - Ness City, KS</v>
      </c>
      <c r="D1579" s="21" t="s">
        <v>9583</v>
      </c>
      <c r="E1579" s="19" t="s">
        <v>3818</v>
      </c>
      <c r="F1579" s="19" t="s">
        <v>3734</v>
      </c>
      <c r="G1579" s="19"/>
    </row>
    <row r="1580" spans="1:7" x14ac:dyDescent="0.25">
      <c r="A1580">
        <v>1579</v>
      </c>
      <c r="B1580" s="5">
        <v>1008920</v>
      </c>
      <c r="C1580" t="str">
        <f t="shared" si="5483"/>
        <v>The First State Bank - Norton, KS</v>
      </c>
      <c r="D1580" s="21" t="s">
        <v>9583</v>
      </c>
      <c r="E1580" s="19" t="s">
        <v>3819</v>
      </c>
      <c r="F1580" s="19" t="s">
        <v>3734</v>
      </c>
      <c r="G1580" s="19"/>
    </row>
    <row r="1581" spans="1:7" x14ac:dyDescent="0.25">
      <c r="A1581">
        <v>1580</v>
      </c>
      <c r="B1581" s="5">
        <v>1014672</v>
      </c>
      <c r="C1581" t="str">
        <f t="shared" si="5483"/>
        <v>The First State Bank of Healy - Healy, KS</v>
      </c>
      <c r="D1581" s="21" t="s">
        <v>9584</v>
      </c>
      <c r="E1581" s="19" t="s">
        <v>3822</v>
      </c>
      <c r="F1581" s="19" t="s">
        <v>3734</v>
      </c>
      <c r="G1581" s="19"/>
    </row>
    <row r="1582" spans="1:7" x14ac:dyDescent="0.25">
      <c r="A1582">
        <v>1581</v>
      </c>
      <c r="B1582" s="5">
        <v>1009790</v>
      </c>
      <c r="C1582" t="str">
        <f t="shared" si="5483"/>
        <v>The First State Bank of Ransom - Ransom, KS</v>
      </c>
      <c r="D1582" s="21" t="s">
        <v>9585</v>
      </c>
      <c r="E1582" s="19" t="s">
        <v>3823</v>
      </c>
      <c r="F1582" s="19" t="s">
        <v>3734</v>
      </c>
      <c r="G1582" s="19"/>
    </row>
    <row r="1583" spans="1:7" x14ac:dyDescent="0.25">
      <c r="A1583">
        <v>1582</v>
      </c>
      <c r="B1583" s="5">
        <v>1013205</v>
      </c>
      <c r="C1583" t="str">
        <f t="shared" si="5483"/>
        <v>The Halstead Bank - Halstead, KS</v>
      </c>
      <c r="D1583" s="21" t="s">
        <v>9586</v>
      </c>
      <c r="E1583" s="19" t="s">
        <v>3828</v>
      </c>
      <c r="F1583" s="19" t="s">
        <v>3734</v>
      </c>
      <c r="G1583" s="19"/>
    </row>
    <row r="1584" spans="1:7" x14ac:dyDescent="0.25">
      <c r="A1584">
        <v>1583</v>
      </c>
      <c r="B1584" s="5">
        <v>1014628</v>
      </c>
      <c r="C1584" t="str">
        <f t="shared" si="5483"/>
        <v>The Haviland State Bank - Haviland, KS</v>
      </c>
      <c r="D1584" s="21" t="s">
        <v>9587</v>
      </c>
      <c r="E1584" s="19" t="s">
        <v>3829</v>
      </c>
      <c r="F1584" s="19" t="s">
        <v>3734</v>
      </c>
      <c r="G1584" s="19"/>
    </row>
    <row r="1585" spans="1:7" x14ac:dyDescent="0.25">
      <c r="A1585">
        <v>1584</v>
      </c>
      <c r="B1585" s="5">
        <v>1008607</v>
      </c>
      <c r="C1585" t="str">
        <f t="shared" si="5483"/>
        <v>The Kaw Valley State Bank and Trust Company, of Wamego, Kansas - Wamego, KS</v>
      </c>
      <c r="D1585" s="21" t="s">
        <v>9588</v>
      </c>
      <c r="E1585" s="19" t="s">
        <v>3753</v>
      </c>
      <c r="F1585" s="19" t="s">
        <v>3734</v>
      </c>
      <c r="G1585" s="19"/>
    </row>
    <row r="1586" spans="1:7" x14ac:dyDescent="0.25">
      <c r="A1586">
        <v>1585</v>
      </c>
      <c r="B1586" s="5">
        <v>1001528</v>
      </c>
      <c r="C1586" t="str">
        <f t="shared" si="5483"/>
        <v>The Liberty Savings Association, FSA - Fort Scott, KS</v>
      </c>
      <c r="D1586" s="21" t="s">
        <v>9589</v>
      </c>
      <c r="E1586" s="19" t="s">
        <v>3775</v>
      </c>
      <c r="F1586" s="19" t="s">
        <v>3734</v>
      </c>
      <c r="G1586" s="19"/>
    </row>
    <row r="1587" spans="1:7" x14ac:dyDescent="0.25">
      <c r="A1587">
        <v>1586</v>
      </c>
      <c r="B1587" s="5">
        <v>1005794</v>
      </c>
      <c r="C1587" t="str">
        <f t="shared" si="5483"/>
        <v>The Lyndon State Bank - Lyndon, KS</v>
      </c>
      <c r="D1587" s="21" t="s">
        <v>9590</v>
      </c>
      <c r="E1587" s="19" t="s">
        <v>3836</v>
      </c>
      <c r="F1587" s="19" t="s">
        <v>3734</v>
      </c>
      <c r="G1587" s="19"/>
    </row>
    <row r="1588" spans="1:7" x14ac:dyDescent="0.25">
      <c r="A1588">
        <v>1587</v>
      </c>
      <c r="B1588" s="5">
        <v>1013808</v>
      </c>
      <c r="C1588" t="str">
        <f t="shared" si="5483"/>
        <v>The Lyon County State Bank - Emporia, KS</v>
      </c>
      <c r="D1588" s="21" t="s">
        <v>9591</v>
      </c>
      <c r="E1588" s="19" t="s">
        <v>3784</v>
      </c>
      <c r="F1588" s="19" t="s">
        <v>3734</v>
      </c>
      <c r="G1588" s="19"/>
    </row>
    <row r="1589" spans="1:7" x14ac:dyDescent="0.25">
      <c r="A1589">
        <v>1588</v>
      </c>
      <c r="B1589" s="5">
        <v>1006139</v>
      </c>
      <c r="C1589" t="str">
        <f t="shared" si="5483"/>
        <v>The Marion National Bank - Marion, KS</v>
      </c>
      <c r="D1589" s="21" t="s">
        <v>9592</v>
      </c>
      <c r="E1589" s="19" t="s">
        <v>2860</v>
      </c>
      <c r="F1589" s="19" t="s">
        <v>3734</v>
      </c>
      <c r="G1589" s="19"/>
    </row>
    <row r="1590" spans="1:7" x14ac:dyDescent="0.25">
      <c r="A1590">
        <v>1589</v>
      </c>
      <c r="B1590" s="5">
        <v>1010527</v>
      </c>
      <c r="C1590" t="str">
        <f t="shared" si="5483"/>
        <v>The Peoples Bank - Pratt, KS</v>
      </c>
      <c r="D1590" s="21" t="s">
        <v>9416</v>
      </c>
      <c r="E1590" s="19" t="s">
        <v>3804</v>
      </c>
      <c r="F1590" s="19" t="s">
        <v>3734</v>
      </c>
      <c r="G1590" s="19"/>
    </row>
    <row r="1591" spans="1:7" x14ac:dyDescent="0.25">
      <c r="A1591">
        <v>1590</v>
      </c>
      <c r="B1591" s="5">
        <v>1010545</v>
      </c>
      <c r="C1591" t="str">
        <f t="shared" si="5483"/>
        <v>The Riley State Bank of Riley Kansas - Riley, KS</v>
      </c>
      <c r="D1591" s="21" t="s">
        <v>9593</v>
      </c>
      <c r="E1591" s="19" t="s">
        <v>3843</v>
      </c>
      <c r="F1591" s="19" t="s">
        <v>3734</v>
      </c>
      <c r="G1591" s="19"/>
    </row>
    <row r="1592" spans="1:7" x14ac:dyDescent="0.25">
      <c r="A1592">
        <v>1591</v>
      </c>
      <c r="B1592" s="5">
        <v>1011005</v>
      </c>
      <c r="C1592" t="str">
        <f t="shared" si="5483"/>
        <v>The State Exchange Bank - Mankato, KS</v>
      </c>
      <c r="D1592" s="21" t="s">
        <v>9594</v>
      </c>
      <c r="E1592" s="19" t="s">
        <v>3851</v>
      </c>
      <c r="F1592" s="19" t="s">
        <v>3734</v>
      </c>
      <c r="G1592" s="19"/>
    </row>
    <row r="1593" spans="1:7" x14ac:dyDescent="0.25">
      <c r="A1593">
        <v>1592</v>
      </c>
      <c r="B1593" s="5">
        <v>1007352</v>
      </c>
      <c r="C1593" t="str">
        <f t="shared" si="5483"/>
        <v>The Stockgrowers State Bank - Maple Hill, KS</v>
      </c>
      <c r="D1593" s="21" t="s">
        <v>9595</v>
      </c>
      <c r="E1593" s="19" t="s">
        <v>3853</v>
      </c>
      <c r="F1593" s="19" t="s">
        <v>3734</v>
      </c>
      <c r="G1593" s="19"/>
    </row>
    <row r="1594" spans="1:7" x14ac:dyDescent="0.25">
      <c r="A1594">
        <v>1593</v>
      </c>
      <c r="B1594" s="5">
        <v>1013068</v>
      </c>
      <c r="C1594" t="str">
        <f t="shared" si="5483"/>
        <v>The Union State Bank of Everest - Everest, KS</v>
      </c>
      <c r="D1594" s="21" t="s">
        <v>9596</v>
      </c>
      <c r="E1594" s="19" t="s">
        <v>3860</v>
      </c>
      <c r="F1594" s="19" t="s">
        <v>3734</v>
      </c>
      <c r="G1594" s="19"/>
    </row>
    <row r="1595" spans="1:7" x14ac:dyDescent="0.25">
      <c r="A1595">
        <v>1594</v>
      </c>
      <c r="B1595" s="5">
        <v>1010061</v>
      </c>
      <c r="C1595" t="str">
        <f t="shared" si="5483"/>
        <v>The Walton State Bank - Walton, KS</v>
      </c>
      <c r="D1595" s="21" t="s">
        <v>9597</v>
      </c>
      <c r="E1595" s="19" t="s">
        <v>3862</v>
      </c>
      <c r="F1595" s="19" t="s">
        <v>3734</v>
      </c>
      <c r="G1595" s="19"/>
    </row>
    <row r="1596" spans="1:7" x14ac:dyDescent="0.25">
      <c r="A1596">
        <v>1595</v>
      </c>
      <c r="B1596" s="5">
        <v>1006510</v>
      </c>
      <c r="C1596" t="str">
        <f t="shared" si="5483"/>
        <v>TriCentury Bank - De Soto, KS</v>
      </c>
      <c r="D1596" s="21" t="s">
        <v>307</v>
      </c>
      <c r="E1596" s="19" t="s">
        <v>3855</v>
      </c>
      <c r="F1596" s="19" t="s">
        <v>3734</v>
      </c>
      <c r="G1596" s="19"/>
    </row>
    <row r="1597" spans="1:7" x14ac:dyDescent="0.25">
      <c r="A1597">
        <v>1596</v>
      </c>
      <c r="B1597" s="5">
        <v>1006623</v>
      </c>
      <c r="C1597" t="str">
        <f t="shared" si="5483"/>
        <v>Union State Bank - Uniontown, KS</v>
      </c>
      <c r="D1597" s="21" t="s">
        <v>774</v>
      </c>
      <c r="E1597" s="19" t="s">
        <v>3856</v>
      </c>
      <c r="F1597" s="19" t="s">
        <v>3734</v>
      </c>
      <c r="G1597" s="19"/>
    </row>
    <row r="1598" spans="1:7" x14ac:dyDescent="0.25">
      <c r="A1598">
        <v>1597</v>
      </c>
      <c r="B1598" s="5">
        <v>1006884</v>
      </c>
      <c r="C1598" t="str">
        <f t="shared" si="5483"/>
        <v>Union State Bank - Arkansas City, KS</v>
      </c>
      <c r="D1598" s="21" t="s">
        <v>774</v>
      </c>
      <c r="E1598" s="19" t="s">
        <v>3857</v>
      </c>
      <c r="F1598" s="19" t="s">
        <v>3734</v>
      </c>
      <c r="G1598" s="19"/>
    </row>
    <row r="1599" spans="1:7" x14ac:dyDescent="0.25">
      <c r="A1599">
        <v>1598</v>
      </c>
      <c r="B1599" s="5">
        <v>1014682</v>
      </c>
      <c r="C1599" t="str">
        <f t="shared" si="5483"/>
        <v>Union State Bank - Clay Center, KS</v>
      </c>
      <c r="D1599" s="21" t="s">
        <v>774</v>
      </c>
      <c r="E1599" s="19" t="s">
        <v>3858</v>
      </c>
      <c r="F1599" s="19" t="s">
        <v>3734</v>
      </c>
      <c r="G1599" s="19"/>
    </row>
    <row r="1600" spans="1:7" x14ac:dyDescent="0.25">
      <c r="A1600">
        <v>1599</v>
      </c>
      <c r="B1600" s="5">
        <v>1014689</v>
      </c>
      <c r="C1600" t="str">
        <f t="shared" si="5483"/>
        <v>Union State Bank - Olsburg, KS</v>
      </c>
      <c r="D1600" s="21" t="s">
        <v>774</v>
      </c>
      <c r="E1600" s="19" t="s">
        <v>3859</v>
      </c>
      <c r="F1600" s="19" t="s">
        <v>3734</v>
      </c>
      <c r="G1600" s="19"/>
    </row>
    <row r="1601" spans="1:7" x14ac:dyDescent="0.25">
      <c r="A1601">
        <v>1600</v>
      </c>
      <c r="B1601" s="5">
        <v>1016163</v>
      </c>
      <c r="C1601" t="str">
        <f t="shared" si="5483"/>
        <v>United Bank &amp; Trust - Marysville, KS</v>
      </c>
      <c r="D1601" s="21" t="s">
        <v>1457</v>
      </c>
      <c r="E1601" s="19" t="s">
        <v>3770</v>
      </c>
      <c r="F1601" s="19" t="s">
        <v>3734</v>
      </c>
      <c r="G1601" s="19"/>
    </row>
    <row r="1602" spans="1:7" x14ac:dyDescent="0.25">
      <c r="A1602">
        <v>1601</v>
      </c>
      <c r="B1602" s="5">
        <v>1016342</v>
      </c>
      <c r="C1602" t="str">
        <f t="shared" ref="C1602:C1665" si="5484">D1602&amp;" - "&amp;E1602&amp;", "&amp;F1602</f>
        <v>Valley State Bank - Belle Plaine, KS</v>
      </c>
      <c r="D1602" s="21" t="s">
        <v>1919</v>
      </c>
      <c r="E1602" s="19" t="s">
        <v>3276</v>
      </c>
      <c r="F1602" s="19" t="s">
        <v>3734</v>
      </c>
      <c r="G1602" s="19"/>
    </row>
    <row r="1603" spans="1:7" x14ac:dyDescent="0.25">
      <c r="A1603">
        <v>1602</v>
      </c>
      <c r="B1603" s="5">
        <v>1004724</v>
      </c>
      <c r="C1603" t="str">
        <f t="shared" si="5484"/>
        <v>Vintage Bank Kansas - Leon, KS</v>
      </c>
      <c r="D1603" s="21" t="s">
        <v>1927</v>
      </c>
      <c r="E1603" s="19" t="s">
        <v>3861</v>
      </c>
      <c r="F1603" s="19" t="s">
        <v>3734</v>
      </c>
      <c r="G1603" s="19"/>
    </row>
    <row r="1604" spans="1:7" x14ac:dyDescent="0.25">
      <c r="A1604">
        <v>1603</v>
      </c>
      <c r="B1604" s="5">
        <v>1015441</v>
      </c>
      <c r="C1604" t="str">
        <f t="shared" si="5484"/>
        <v>Vista National Bank &amp; Trust - Harveyville, KS</v>
      </c>
      <c r="D1604" s="21" t="s">
        <v>10834</v>
      </c>
      <c r="E1604" s="19" t="s">
        <v>3809</v>
      </c>
      <c r="F1604" s="19" t="s">
        <v>3734</v>
      </c>
      <c r="G1604" s="19"/>
    </row>
    <row r="1605" spans="1:7" x14ac:dyDescent="0.25">
      <c r="A1605">
        <v>1604</v>
      </c>
      <c r="B1605" s="5">
        <v>1016136</v>
      </c>
      <c r="C1605" t="str">
        <f t="shared" si="5484"/>
        <v>Western State Bank - Garden City, KS</v>
      </c>
      <c r="D1605" s="21" t="s">
        <v>1198</v>
      </c>
      <c r="E1605" s="19" t="s">
        <v>3863</v>
      </c>
      <c r="F1605" s="19" t="s">
        <v>3734</v>
      </c>
      <c r="G1605" s="19"/>
    </row>
    <row r="1606" spans="1:7" x14ac:dyDescent="0.25">
      <c r="A1606">
        <v>1605</v>
      </c>
      <c r="B1606" s="5">
        <v>1010183</v>
      </c>
      <c r="C1606" t="str">
        <f t="shared" si="5484"/>
        <v>Wilson State Bank - Wilson, KS</v>
      </c>
      <c r="D1606" s="21" t="s">
        <v>2746</v>
      </c>
      <c r="E1606" s="19" t="s">
        <v>3864</v>
      </c>
      <c r="F1606" s="19" t="s">
        <v>3734</v>
      </c>
      <c r="G1606" s="19"/>
    </row>
    <row r="1607" spans="1:7" x14ac:dyDescent="0.25">
      <c r="A1607">
        <v>1606</v>
      </c>
      <c r="B1607" s="5">
        <v>4098838</v>
      </c>
      <c r="C1607" t="str">
        <f t="shared" si="5484"/>
        <v>1st Trust Bank, Inc. - Hazard, KY</v>
      </c>
      <c r="D1607" s="21" t="s">
        <v>2219</v>
      </c>
      <c r="E1607" s="19" t="s">
        <v>3865</v>
      </c>
      <c r="F1607" s="19" t="s">
        <v>3866</v>
      </c>
      <c r="G1607" s="19"/>
    </row>
    <row r="1608" spans="1:7" x14ac:dyDescent="0.25">
      <c r="A1608">
        <v>1607</v>
      </c>
      <c r="B1608" s="5">
        <v>4055921</v>
      </c>
      <c r="C1608" t="str">
        <f t="shared" si="5484"/>
        <v>American Bank &amp; Trust Company Inc. - Bowling Green, KY</v>
      </c>
      <c r="D1608" s="21" t="s">
        <v>9598</v>
      </c>
      <c r="E1608" s="19" t="s">
        <v>3867</v>
      </c>
      <c r="F1608" s="19" t="s">
        <v>3866</v>
      </c>
      <c r="G1608" s="19"/>
    </row>
    <row r="1609" spans="1:7" x14ac:dyDescent="0.25">
      <c r="A1609">
        <v>1608</v>
      </c>
      <c r="B1609" s="5">
        <v>1013989</v>
      </c>
      <c r="C1609" t="str">
        <f t="shared" si="5484"/>
        <v>Auburn Banking Company - Auburn, KY</v>
      </c>
      <c r="D1609" s="21" t="s">
        <v>810</v>
      </c>
      <c r="E1609" s="19" t="s">
        <v>2807</v>
      </c>
      <c r="F1609" s="19" t="s">
        <v>3866</v>
      </c>
      <c r="G1609" s="19"/>
    </row>
    <row r="1610" spans="1:7" x14ac:dyDescent="0.25">
      <c r="A1610">
        <v>1609</v>
      </c>
      <c r="B1610" s="5">
        <v>1014181</v>
      </c>
      <c r="C1610" t="str">
        <f t="shared" si="5484"/>
        <v>Bank of Buffalo - Buffalo, KY</v>
      </c>
      <c r="D1610" s="21" t="s">
        <v>312</v>
      </c>
      <c r="E1610" s="19" t="s">
        <v>3868</v>
      </c>
      <c r="F1610" s="19" t="s">
        <v>3866</v>
      </c>
      <c r="G1610" s="19"/>
    </row>
    <row r="1611" spans="1:7" x14ac:dyDescent="0.25">
      <c r="A1611">
        <v>1610</v>
      </c>
      <c r="B1611" s="5">
        <v>1015133</v>
      </c>
      <c r="C1611" t="str">
        <f t="shared" si="5484"/>
        <v>Bank of Cadiz and Trust Company - Cadiz, KY</v>
      </c>
      <c r="D1611" s="21" t="s">
        <v>1934</v>
      </c>
      <c r="E1611" s="19" t="s">
        <v>3869</v>
      </c>
      <c r="F1611" s="19" t="s">
        <v>3866</v>
      </c>
      <c r="G1611" s="19"/>
    </row>
    <row r="1612" spans="1:7" x14ac:dyDescent="0.25">
      <c r="A1612">
        <v>1611</v>
      </c>
      <c r="B1612" s="5">
        <v>1012862</v>
      </c>
      <c r="C1612" t="str">
        <f t="shared" si="5484"/>
        <v>Bank of Clarkson - Clarkson, KY</v>
      </c>
      <c r="D1612" s="21" t="s">
        <v>10</v>
      </c>
      <c r="E1612" s="19" t="s">
        <v>3870</v>
      </c>
      <c r="F1612" s="19" t="s">
        <v>3866</v>
      </c>
      <c r="G1612" s="19"/>
    </row>
    <row r="1613" spans="1:7" x14ac:dyDescent="0.25">
      <c r="A1613">
        <v>1612</v>
      </c>
      <c r="B1613" s="5">
        <v>1014343</v>
      </c>
      <c r="C1613" t="str">
        <f t="shared" si="5484"/>
        <v>Bank of Columbia - Columbia, KY</v>
      </c>
      <c r="D1613" s="21" t="s">
        <v>11</v>
      </c>
      <c r="E1613" s="19" t="s">
        <v>3489</v>
      </c>
      <c r="F1613" s="19" t="s">
        <v>3866</v>
      </c>
      <c r="G1613" s="19"/>
    </row>
    <row r="1614" spans="1:7" x14ac:dyDescent="0.25">
      <c r="A1614">
        <v>1613</v>
      </c>
      <c r="B1614" s="5">
        <v>1015117</v>
      </c>
      <c r="C1614" t="str">
        <f t="shared" si="5484"/>
        <v>Bank of Edmonson County - Brownsville, KY</v>
      </c>
      <c r="D1614" s="21" t="s">
        <v>1933</v>
      </c>
      <c r="E1614" s="19" t="s">
        <v>3871</v>
      </c>
      <c r="F1614" s="19" t="s">
        <v>3866</v>
      </c>
      <c r="G1614" s="19"/>
    </row>
    <row r="1615" spans="1:7" x14ac:dyDescent="0.25">
      <c r="A1615">
        <v>1614</v>
      </c>
      <c r="B1615" s="5">
        <v>1013397</v>
      </c>
      <c r="C1615" t="str">
        <f t="shared" si="5484"/>
        <v>Bank of Hindman - Hindman, KY</v>
      </c>
      <c r="D1615" s="21" t="s">
        <v>2612</v>
      </c>
      <c r="E1615" s="19" t="s">
        <v>3872</v>
      </c>
      <c r="F1615" s="19" t="s">
        <v>3866</v>
      </c>
      <c r="G1615" s="19"/>
    </row>
    <row r="1616" spans="1:7" x14ac:dyDescent="0.25">
      <c r="A1616">
        <v>1615</v>
      </c>
      <c r="B1616" s="5">
        <v>1010950</v>
      </c>
      <c r="C1616" t="str">
        <f t="shared" si="5484"/>
        <v>Bank of Jamestown - Jamestown, KY</v>
      </c>
      <c r="D1616" s="21" t="s">
        <v>2211</v>
      </c>
      <c r="E1616" s="19" t="s">
        <v>3831</v>
      </c>
      <c r="F1616" s="19" t="s">
        <v>3866</v>
      </c>
      <c r="G1616" s="19"/>
    </row>
    <row r="1617" spans="1:7" x14ac:dyDescent="0.25">
      <c r="A1617">
        <v>1616</v>
      </c>
      <c r="B1617" s="5">
        <v>4111721</v>
      </c>
      <c r="C1617" t="str">
        <f t="shared" si="5484"/>
        <v>Bank of Lexington, Inc. - Lexington, KY</v>
      </c>
      <c r="D1617" s="21" t="s">
        <v>1935</v>
      </c>
      <c r="E1617" s="19" t="s">
        <v>3873</v>
      </c>
      <c r="F1617" s="19" t="s">
        <v>3866</v>
      </c>
      <c r="G1617" s="19"/>
    </row>
    <row r="1618" spans="1:7" x14ac:dyDescent="0.25">
      <c r="A1618">
        <v>1617</v>
      </c>
      <c r="B1618" s="5">
        <v>1013634</v>
      </c>
      <c r="C1618" t="str">
        <f t="shared" si="5484"/>
        <v>Bank of Maysville - Maysville, KY</v>
      </c>
      <c r="D1618" s="21" t="s">
        <v>2206</v>
      </c>
      <c r="E1618" s="19" t="s">
        <v>3874</v>
      </c>
      <c r="F1618" s="19" t="s">
        <v>3866</v>
      </c>
      <c r="G1618" s="19"/>
    </row>
    <row r="1619" spans="1:7" x14ac:dyDescent="0.25">
      <c r="A1619">
        <v>1618</v>
      </c>
      <c r="B1619" s="5">
        <v>1016357</v>
      </c>
      <c r="C1619" t="str">
        <f t="shared" si="5484"/>
        <v>Bank of The Bluegrass and Trust Co. - Lexington, KY</v>
      </c>
      <c r="D1619" s="21" t="s">
        <v>9599</v>
      </c>
      <c r="E1619" s="19" t="s">
        <v>3873</v>
      </c>
      <c r="F1619" s="19" t="s">
        <v>3866</v>
      </c>
      <c r="G1619" s="19"/>
    </row>
    <row r="1620" spans="1:7" x14ac:dyDescent="0.25">
      <c r="A1620">
        <v>1619</v>
      </c>
      <c r="B1620" s="5">
        <v>1009242</v>
      </c>
      <c r="C1620" t="str">
        <f t="shared" si="5484"/>
        <v>Bank of the Mountains, Inc. - West Liberty, KY</v>
      </c>
      <c r="D1620" s="21" t="s">
        <v>2752</v>
      </c>
      <c r="E1620" s="19" t="s">
        <v>3875</v>
      </c>
      <c r="F1620" s="19" t="s">
        <v>3866</v>
      </c>
      <c r="G1620" s="19"/>
    </row>
    <row r="1621" spans="1:7" x14ac:dyDescent="0.25">
      <c r="A1621">
        <v>1620</v>
      </c>
      <c r="B1621" s="5">
        <v>1012528</v>
      </c>
      <c r="C1621" t="str">
        <f t="shared" si="5484"/>
        <v>Bedford Loan &amp; Deposit Bank - Bedford, KY</v>
      </c>
      <c r="D1621" s="21" t="s">
        <v>2718</v>
      </c>
      <c r="E1621" s="19" t="s">
        <v>3676</v>
      </c>
      <c r="F1621" s="19" t="s">
        <v>3866</v>
      </c>
      <c r="G1621" s="19"/>
    </row>
    <row r="1622" spans="1:7" x14ac:dyDescent="0.25">
      <c r="A1622">
        <v>1621</v>
      </c>
      <c r="B1622" s="5">
        <v>1002278</v>
      </c>
      <c r="C1622" t="str">
        <f t="shared" si="5484"/>
        <v>Blue Grass Federal Savings and Loan Association - Paris, KY</v>
      </c>
      <c r="D1622" s="21" t="s">
        <v>682</v>
      </c>
      <c r="E1622" s="19" t="s">
        <v>2910</v>
      </c>
      <c r="F1622" s="19" t="s">
        <v>3866</v>
      </c>
      <c r="G1622" s="19"/>
    </row>
    <row r="1623" spans="1:7" x14ac:dyDescent="0.25">
      <c r="A1623">
        <v>1622</v>
      </c>
      <c r="B1623" s="5">
        <v>1001472</v>
      </c>
      <c r="C1623" t="str">
        <f t="shared" si="5484"/>
        <v>Carrollton Federal Bank - Carrollton, KY</v>
      </c>
      <c r="D1623" s="21" t="s">
        <v>684</v>
      </c>
      <c r="E1623" s="19" t="s">
        <v>3474</v>
      </c>
      <c r="F1623" s="19" t="s">
        <v>3866</v>
      </c>
      <c r="G1623" s="19"/>
    </row>
    <row r="1624" spans="1:7" x14ac:dyDescent="0.25">
      <c r="A1624">
        <v>1623</v>
      </c>
      <c r="B1624" s="5">
        <v>1016366</v>
      </c>
      <c r="C1624" t="str">
        <f t="shared" si="5484"/>
        <v>Central Bank &amp; Trust Company - Lexington, KY</v>
      </c>
      <c r="D1624" s="21" t="s">
        <v>1158</v>
      </c>
      <c r="E1624" s="19" t="s">
        <v>3873</v>
      </c>
      <c r="F1624" s="19" t="s">
        <v>3866</v>
      </c>
      <c r="G1624" s="19"/>
    </row>
    <row r="1625" spans="1:7" x14ac:dyDescent="0.25">
      <c r="A1625">
        <v>1624</v>
      </c>
      <c r="B1625" s="5">
        <v>4053311</v>
      </c>
      <c r="C1625" t="str">
        <f t="shared" si="5484"/>
        <v>Century Bank of Kentucky, Inc. - Lawrenceburg, KY</v>
      </c>
      <c r="D1625" s="21" t="s">
        <v>2611</v>
      </c>
      <c r="E1625" s="19" t="s">
        <v>3689</v>
      </c>
      <c r="F1625" s="19" t="s">
        <v>3866</v>
      </c>
      <c r="G1625" s="19"/>
    </row>
    <row r="1626" spans="1:7" x14ac:dyDescent="0.25">
      <c r="A1626">
        <v>1625</v>
      </c>
      <c r="B1626" s="5">
        <v>1014353</v>
      </c>
      <c r="C1626" t="str">
        <f t="shared" si="5484"/>
        <v>Citizens Bank - Mount Vernon, KY</v>
      </c>
      <c r="D1626" s="21" t="s">
        <v>811</v>
      </c>
      <c r="E1626" s="19" t="s">
        <v>3268</v>
      </c>
      <c r="F1626" s="19" t="s">
        <v>3866</v>
      </c>
      <c r="G1626" s="19"/>
    </row>
    <row r="1627" spans="1:7" x14ac:dyDescent="0.25">
      <c r="A1627">
        <v>1626</v>
      </c>
      <c r="B1627" s="5">
        <v>1013423</v>
      </c>
      <c r="C1627" t="str">
        <f t="shared" si="5484"/>
        <v>Citizens Bank &amp; Trust Co. of Jackson - Jackson, KY</v>
      </c>
      <c r="D1627" s="21" t="s">
        <v>2208</v>
      </c>
      <c r="E1627" s="19" t="s">
        <v>2862</v>
      </c>
      <c r="F1627" s="19" t="s">
        <v>3866</v>
      </c>
      <c r="G1627" s="19"/>
    </row>
    <row r="1628" spans="1:7" x14ac:dyDescent="0.25">
      <c r="A1628">
        <v>1627</v>
      </c>
      <c r="B1628" s="5">
        <v>1014211</v>
      </c>
      <c r="C1628" t="str">
        <f t="shared" si="5484"/>
        <v>Citizens Bank &amp; Trust Company - Campbellsville, KY</v>
      </c>
      <c r="D1628" s="21" t="s">
        <v>1088</v>
      </c>
      <c r="E1628" s="19" t="s">
        <v>3879</v>
      </c>
      <c r="F1628" s="19" t="s">
        <v>3866</v>
      </c>
      <c r="G1628" s="19"/>
    </row>
    <row r="1629" spans="1:7" x14ac:dyDescent="0.25">
      <c r="A1629">
        <v>1628</v>
      </c>
      <c r="B1629" s="5">
        <v>1011837</v>
      </c>
      <c r="C1629" t="str">
        <f t="shared" si="5484"/>
        <v>Citizens Bank and Trust of Lebanon, Inc. - Lebanon, KY</v>
      </c>
      <c r="D1629" s="21" t="s">
        <v>10835</v>
      </c>
      <c r="E1629" s="19" t="s">
        <v>3885</v>
      </c>
      <c r="F1629" s="19" t="s">
        <v>3866</v>
      </c>
      <c r="G1629" s="19"/>
    </row>
    <row r="1630" spans="1:7" x14ac:dyDescent="0.25">
      <c r="A1630">
        <v>1629</v>
      </c>
      <c r="B1630" s="5">
        <v>4053319</v>
      </c>
      <c r="C1630" t="str">
        <f t="shared" si="5484"/>
        <v>Citizens Bank of Cumberland County, Inc. - Burkesville, KY</v>
      </c>
      <c r="D1630" s="21" t="s">
        <v>9600</v>
      </c>
      <c r="E1630" s="19" t="s">
        <v>3880</v>
      </c>
      <c r="F1630" s="19" t="s">
        <v>3866</v>
      </c>
      <c r="G1630" s="19"/>
    </row>
    <row r="1631" spans="1:7" x14ac:dyDescent="0.25">
      <c r="A1631">
        <v>1630</v>
      </c>
      <c r="B1631" s="5">
        <v>1010104</v>
      </c>
      <c r="C1631" t="str">
        <f t="shared" si="5484"/>
        <v>Citizens Bank of Kentucky, Inc - Paintsville, KY</v>
      </c>
      <c r="D1631" s="21" t="s">
        <v>9601</v>
      </c>
      <c r="E1631" s="19" t="s">
        <v>3881</v>
      </c>
      <c r="F1631" s="19" t="s">
        <v>3866</v>
      </c>
      <c r="G1631" s="19"/>
    </row>
    <row r="1632" spans="1:7" x14ac:dyDescent="0.25">
      <c r="A1632">
        <v>1631</v>
      </c>
      <c r="B1632" s="5">
        <v>1015783</v>
      </c>
      <c r="C1632" t="str">
        <f t="shared" si="5484"/>
        <v>Citizens Deposit Bank of Arlington, Inc. - Arlington, KY</v>
      </c>
      <c r="D1632" s="21" t="s">
        <v>2217</v>
      </c>
      <c r="E1632" s="19" t="s">
        <v>3884</v>
      </c>
      <c r="F1632" s="19" t="s">
        <v>3866</v>
      </c>
      <c r="G1632" s="19"/>
    </row>
    <row r="1633" spans="1:7" x14ac:dyDescent="0.25">
      <c r="A1633">
        <v>1632</v>
      </c>
      <c r="B1633" s="5">
        <v>1000152</v>
      </c>
      <c r="C1633" t="str">
        <f t="shared" si="5484"/>
        <v>Citizens Federal Savings and Loan Association of Covington - Covington, KY</v>
      </c>
      <c r="D1633" s="21" t="s">
        <v>9602</v>
      </c>
      <c r="E1633" s="19" t="s">
        <v>3214</v>
      </c>
      <c r="F1633" s="19" t="s">
        <v>3866</v>
      </c>
      <c r="G1633" s="19"/>
    </row>
    <row r="1634" spans="1:7" x14ac:dyDescent="0.25">
      <c r="A1634">
        <v>1633</v>
      </c>
      <c r="B1634" s="5">
        <v>1013416</v>
      </c>
      <c r="C1634" t="str">
        <f t="shared" si="5484"/>
        <v>Citizens Guaranty Bank - Irvine, KY</v>
      </c>
      <c r="D1634" s="21" t="s">
        <v>2207</v>
      </c>
      <c r="E1634" s="19" t="s">
        <v>2970</v>
      </c>
      <c r="F1634" s="19" t="s">
        <v>3866</v>
      </c>
      <c r="G1634" s="19"/>
    </row>
    <row r="1635" spans="1:7" x14ac:dyDescent="0.25">
      <c r="A1635">
        <v>1634</v>
      </c>
      <c r="B1635" s="5">
        <v>1013639</v>
      </c>
      <c r="C1635" t="str">
        <f t="shared" si="5484"/>
        <v>Clinton Bank - Clinton, KY</v>
      </c>
      <c r="D1635" s="21" t="s">
        <v>809</v>
      </c>
      <c r="E1635" s="19" t="s">
        <v>3279</v>
      </c>
      <c r="F1635" s="19" t="s">
        <v>3866</v>
      </c>
      <c r="G1635" s="19"/>
    </row>
    <row r="1636" spans="1:7" x14ac:dyDescent="0.25">
      <c r="A1636">
        <v>1635</v>
      </c>
      <c r="B1636" s="5">
        <v>1008479</v>
      </c>
      <c r="C1636" t="str">
        <f t="shared" si="5484"/>
        <v>Commercial Bank - West Liberty, KY</v>
      </c>
      <c r="D1636" s="21" t="s">
        <v>1089</v>
      </c>
      <c r="E1636" s="19" t="s">
        <v>3875</v>
      </c>
      <c r="F1636" s="19" t="s">
        <v>3866</v>
      </c>
      <c r="G1636" s="19"/>
    </row>
    <row r="1637" spans="1:7" x14ac:dyDescent="0.25">
      <c r="A1637">
        <v>1636</v>
      </c>
      <c r="B1637" s="5">
        <v>1010663</v>
      </c>
      <c r="C1637" t="str">
        <f t="shared" si="5484"/>
        <v>Commonwealth Community Bank, Inc. - Hartford, KY</v>
      </c>
      <c r="D1637" s="21" t="s">
        <v>2212</v>
      </c>
      <c r="E1637" s="19" t="s">
        <v>2851</v>
      </c>
      <c r="F1637" s="19" t="s">
        <v>3866</v>
      </c>
      <c r="G1637" s="19"/>
    </row>
    <row r="1638" spans="1:7" x14ac:dyDescent="0.25">
      <c r="A1638">
        <v>1637</v>
      </c>
      <c r="B1638" s="5">
        <v>1012556</v>
      </c>
      <c r="C1638" t="str">
        <f t="shared" si="5484"/>
        <v>Community Financial Services Bank - Benton, KY</v>
      </c>
      <c r="D1638" s="21" t="s">
        <v>1160</v>
      </c>
      <c r="E1638" s="19" t="s">
        <v>3653</v>
      </c>
      <c r="F1638" s="19" t="s">
        <v>3866</v>
      </c>
      <c r="G1638" s="19"/>
    </row>
    <row r="1639" spans="1:7" x14ac:dyDescent="0.25">
      <c r="A1639">
        <v>1638</v>
      </c>
      <c r="B1639" s="5">
        <v>1010289</v>
      </c>
      <c r="C1639" t="str">
        <f t="shared" si="5484"/>
        <v>Community Trust Bank, Inc. - Pikeville, KY</v>
      </c>
      <c r="D1639" s="21" t="s">
        <v>171</v>
      </c>
      <c r="E1639" s="19" t="s">
        <v>3888</v>
      </c>
      <c r="F1639" s="19" t="s">
        <v>3866</v>
      </c>
      <c r="G1639" s="19"/>
    </row>
    <row r="1640" spans="1:7" x14ac:dyDescent="0.25">
      <c r="A1640">
        <v>1639</v>
      </c>
      <c r="B1640" s="5">
        <v>1006569</v>
      </c>
      <c r="C1640" t="str">
        <f t="shared" si="5484"/>
        <v>Cumberland Security Bank, Inc. - Somerset, KY</v>
      </c>
      <c r="D1640" s="21" t="s">
        <v>2213</v>
      </c>
      <c r="E1640" s="19" t="s">
        <v>3886</v>
      </c>
      <c r="F1640" s="19" t="s">
        <v>3866</v>
      </c>
      <c r="G1640" s="19"/>
    </row>
    <row r="1641" spans="1:7" x14ac:dyDescent="0.25">
      <c r="A1641">
        <v>1640</v>
      </c>
      <c r="B1641" s="5">
        <v>1011915</v>
      </c>
      <c r="C1641" t="str">
        <f t="shared" si="5484"/>
        <v>Cumberland Valley National Bank &amp; Trust Company - London, KY</v>
      </c>
      <c r="D1641" s="21" t="s">
        <v>1482</v>
      </c>
      <c r="E1641" s="19" t="s">
        <v>3889</v>
      </c>
      <c r="F1641" s="19" t="s">
        <v>3866</v>
      </c>
      <c r="G1641" s="19"/>
    </row>
    <row r="1642" spans="1:7" x14ac:dyDescent="0.25">
      <c r="A1642">
        <v>1641</v>
      </c>
      <c r="B1642" s="5">
        <v>4105245</v>
      </c>
      <c r="C1642" t="str">
        <f t="shared" si="5484"/>
        <v>Eclipse Bank, Inc. - Louisville, KY</v>
      </c>
      <c r="D1642" s="21" t="s">
        <v>2467</v>
      </c>
      <c r="E1642" s="19" t="s">
        <v>2843</v>
      </c>
      <c r="F1642" s="19" t="s">
        <v>3866</v>
      </c>
      <c r="G1642" s="19"/>
    </row>
    <row r="1643" spans="1:7" x14ac:dyDescent="0.25">
      <c r="A1643">
        <v>1642</v>
      </c>
      <c r="B1643" s="5">
        <v>1014420</v>
      </c>
      <c r="C1643" t="str">
        <f t="shared" si="5484"/>
        <v>Edmonton State Bank - Edmonton, KY</v>
      </c>
      <c r="D1643" s="21" t="s">
        <v>1478</v>
      </c>
      <c r="E1643" s="19" t="s">
        <v>3890</v>
      </c>
      <c r="F1643" s="19" t="s">
        <v>3866</v>
      </c>
      <c r="G1643" s="19"/>
    </row>
    <row r="1644" spans="1:7" x14ac:dyDescent="0.25">
      <c r="A1644">
        <v>1643</v>
      </c>
      <c r="B1644" s="5">
        <v>1016247</v>
      </c>
      <c r="C1644" t="str">
        <f t="shared" si="5484"/>
        <v>Elkton Bank &amp; Trust Company - Elkton, KY</v>
      </c>
      <c r="D1644" s="21" t="s">
        <v>2216</v>
      </c>
      <c r="E1644" s="19" t="s">
        <v>3891</v>
      </c>
      <c r="F1644" s="19" t="s">
        <v>3866</v>
      </c>
      <c r="G1644" s="19"/>
    </row>
    <row r="1645" spans="1:7" x14ac:dyDescent="0.25">
      <c r="A1645">
        <v>1644</v>
      </c>
      <c r="B1645" s="5">
        <v>1014351</v>
      </c>
      <c r="C1645" t="str">
        <f t="shared" si="5484"/>
        <v>Farmers &amp; Traders Bank of Campton - Campton, KY</v>
      </c>
      <c r="D1645" s="21" t="s">
        <v>1040</v>
      </c>
      <c r="E1645" s="19" t="s">
        <v>3892</v>
      </c>
      <c r="F1645" s="19" t="s">
        <v>3866</v>
      </c>
      <c r="G1645" s="19"/>
    </row>
    <row r="1646" spans="1:7" x14ac:dyDescent="0.25">
      <c r="A1646">
        <v>1645</v>
      </c>
      <c r="B1646" s="5">
        <v>1009994</v>
      </c>
      <c r="C1646" t="str">
        <f t="shared" si="5484"/>
        <v>Farmers Bank - Nicholasville, KY</v>
      </c>
      <c r="D1646" s="21" t="s">
        <v>766</v>
      </c>
      <c r="E1646" s="19" t="s">
        <v>3893</v>
      </c>
      <c r="F1646" s="19" t="s">
        <v>3866</v>
      </c>
      <c r="G1646" s="19"/>
    </row>
    <row r="1647" spans="1:7" x14ac:dyDescent="0.25">
      <c r="A1647">
        <v>1646</v>
      </c>
      <c r="B1647" s="5">
        <v>1007324</v>
      </c>
      <c r="C1647" t="str">
        <f t="shared" si="5484"/>
        <v>Farmers Bank &amp; Trust Company - Marion, KY</v>
      </c>
      <c r="D1647" s="21" t="s">
        <v>1104</v>
      </c>
      <c r="E1647" s="19" t="s">
        <v>2860</v>
      </c>
      <c r="F1647" s="19" t="s">
        <v>3866</v>
      </c>
      <c r="G1647" s="19"/>
    </row>
    <row r="1648" spans="1:7" x14ac:dyDescent="0.25">
      <c r="A1648">
        <v>1647</v>
      </c>
      <c r="B1648" s="5">
        <v>1004739</v>
      </c>
      <c r="C1648" t="str">
        <f t="shared" si="5484"/>
        <v>Farmers Bank and Trust Company - Princeton, KY</v>
      </c>
      <c r="D1648" s="21" t="s">
        <v>1306</v>
      </c>
      <c r="E1648" s="19" t="s">
        <v>3894</v>
      </c>
      <c r="F1648" s="19" t="s">
        <v>3866</v>
      </c>
      <c r="G1648" s="19"/>
    </row>
    <row r="1649" spans="1:7" x14ac:dyDescent="0.25">
      <c r="A1649">
        <v>1648</v>
      </c>
      <c r="B1649" s="5">
        <v>1005748</v>
      </c>
      <c r="C1649" t="str">
        <f t="shared" si="5484"/>
        <v>Farmers State Bank, Inc. - Booneville, KY</v>
      </c>
      <c r="D1649" s="21" t="s">
        <v>10442</v>
      </c>
      <c r="E1649" s="19" t="s">
        <v>2921</v>
      </c>
      <c r="F1649" s="19" t="s">
        <v>3866</v>
      </c>
      <c r="G1649" s="19"/>
    </row>
    <row r="1650" spans="1:7" x14ac:dyDescent="0.25">
      <c r="A1650">
        <v>1649</v>
      </c>
      <c r="B1650" s="5">
        <v>1011559</v>
      </c>
      <c r="C1650" t="str">
        <f t="shared" si="5484"/>
        <v>Field &amp; Main Bank - Henderson, KY</v>
      </c>
      <c r="D1650" s="21" t="s">
        <v>1476</v>
      </c>
      <c r="E1650" s="19" t="s">
        <v>3896</v>
      </c>
      <c r="F1650" s="19" t="s">
        <v>3866</v>
      </c>
      <c r="G1650" s="19"/>
    </row>
    <row r="1651" spans="1:7" x14ac:dyDescent="0.25">
      <c r="A1651">
        <v>1650</v>
      </c>
      <c r="B1651" s="5">
        <v>1012880</v>
      </c>
      <c r="C1651" t="str">
        <f t="shared" si="5484"/>
        <v>First &amp; Farmers National Bank, Inc. - Somerset, KY</v>
      </c>
      <c r="D1651" s="21" t="s">
        <v>1483</v>
      </c>
      <c r="E1651" s="19" t="s">
        <v>3886</v>
      </c>
      <c r="F1651" s="19" t="s">
        <v>3866</v>
      </c>
      <c r="G1651" s="19"/>
    </row>
    <row r="1652" spans="1:7" x14ac:dyDescent="0.25">
      <c r="A1652">
        <v>1651</v>
      </c>
      <c r="B1652" s="5">
        <v>1008889</v>
      </c>
      <c r="C1652" t="str">
        <f t="shared" si="5484"/>
        <v>First &amp; Peoples Bank and Trust Company - Russell, KY</v>
      </c>
      <c r="D1652" s="21" t="s">
        <v>1928</v>
      </c>
      <c r="E1652" s="19" t="s">
        <v>3897</v>
      </c>
      <c r="F1652" s="19" t="s">
        <v>3866</v>
      </c>
      <c r="G1652" s="19"/>
    </row>
    <row r="1653" spans="1:7" x14ac:dyDescent="0.25">
      <c r="A1653">
        <v>1652</v>
      </c>
      <c r="B1653" s="5">
        <v>1014318</v>
      </c>
      <c r="C1653" t="str">
        <f t="shared" si="5484"/>
        <v>First Community Bank of the Heartland, Inc. - Clinton, KY</v>
      </c>
      <c r="D1653" s="21" t="s">
        <v>2209</v>
      </c>
      <c r="E1653" s="19" t="s">
        <v>3279</v>
      </c>
      <c r="F1653" s="19" t="s">
        <v>3866</v>
      </c>
      <c r="G1653" s="19"/>
    </row>
    <row r="1654" spans="1:7" x14ac:dyDescent="0.25">
      <c r="A1654">
        <v>1653</v>
      </c>
      <c r="B1654" s="5">
        <v>1002326</v>
      </c>
      <c r="C1654" t="str">
        <f t="shared" si="5484"/>
        <v>First Federal Savings and Loan Association - Hazard, KY</v>
      </c>
      <c r="D1654" s="21" t="s">
        <v>685</v>
      </c>
      <c r="E1654" s="19" t="s">
        <v>3865</v>
      </c>
      <c r="F1654" s="19" t="s">
        <v>3866</v>
      </c>
      <c r="G1654" s="19"/>
    </row>
    <row r="1655" spans="1:7" x14ac:dyDescent="0.25">
      <c r="A1655">
        <v>1654</v>
      </c>
      <c r="B1655" s="5">
        <v>1002453</v>
      </c>
      <c r="C1655" t="str">
        <f t="shared" si="5484"/>
        <v>First Federal Savings and Loan Association - Morehead, KY</v>
      </c>
      <c r="D1655" s="21" t="s">
        <v>685</v>
      </c>
      <c r="E1655" s="19" t="s">
        <v>3878</v>
      </c>
      <c r="F1655" s="19" t="s">
        <v>3866</v>
      </c>
      <c r="G1655" s="19"/>
    </row>
    <row r="1656" spans="1:7" x14ac:dyDescent="0.25">
      <c r="A1656">
        <v>1655</v>
      </c>
      <c r="B1656" s="5">
        <v>1001590</v>
      </c>
      <c r="C1656" t="str">
        <f t="shared" si="5484"/>
        <v>First Federal Savings Bank of Kentucky - Frankfort, KY</v>
      </c>
      <c r="D1656" s="21" t="s">
        <v>9603</v>
      </c>
      <c r="E1656" s="19" t="s">
        <v>3696</v>
      </c>
      <c r="F1656" s="19" t="s">
        <v>3866</v>
      </c>
      <c r="G1656" s="19"/>
    </row>
    <row r="1657" spans="1:7" x14ac:dyDescent="0.25">
      <c r="A1657">
        <v>1656</v>
      </c>
      <c r="B1657" s="5">
        <v>1007329</v>
      </c>
      <c r="C1657" t="str">
        <f t="shared" si="5484"/>
        <v>First Kentucky Bank, Inc. - Mayfield, KY</v>
      </c>
      <c r="D1657" s="21" t="s">
        <v>1473</v>
      </c>
      <c r="E1657" s="19" t="s">
        <v>3898</v>
      </c>
      <c r="F1657" s="19" t="s">
        <v>3866</v>
      </c>
      <c r="G1657" s="19"/>
    </row>
    <row r="1658" spans="1:7" x14ac:dyDescent="0.25">
      <c r="A1658">
        <v>1657</v>
      </c>
      <c r="B1658" s="5">
        <v>1015157</v>
      </c>
      <c r="C1658" t="str">
        <f t="shared" si="5484"/>
        <v>First National Bank of Kentucky - Carrollton, KY</v>
      </c>
      <c r="D1658" s="21" t="s">
        <v>2614</v>
      </c>
      <c r="E1658" s="19" t="s">
        <v>3474</v>
      </c>
      <c r="F1658" s="19" t="s">
        <v>3866</v>
      </c>
      <c r="G1658" s="19"/>
    </row>
    <row r="1659" spans="1:7" x14ac:dyDescent="0.25">
      <c r="A1659">
        <v>1658</v>
      </c>
      <c r="B1659" s="5">
        <v>1012854</v>
      </c>
      <c r="C1659" t="str">
        <f t="shared" si="5484"/>
        <v>First National Bank of Manchester - Manchester, KY</v>
      </c>
      <c r="D1659" s="21" t="s">
        <v>10065</v>
      </c>
      <c r="E1659" s="19" t="s">
        <v>3185</v>
      </c>
      <c r="F1659" s="19" t="s">
        <v>3866</v>
      </c>
      <c r="G1659" s="19"/>
    </row>
    <row r="1660" spans="1:7" x14ac:dyDescent="0.25">
      <c r="A1660">
        <v>1659</v>
      </c>
      <c r="B1660" s="5">
        <v>1012628</v>
      </c>
      <c r="C1660" t="str">
        <f t="shared" si="5484"/>
        <v>First Southern National Bank - Lancaster, KY</v>
      </c>
      <c r="D1660" s="21" t="s">
        <v>1481</v>
      </c>
      <c r="E1660" s="19" t="s">
        <v>3902</v>
      </c>
      <c r="F1660" s="19" t="s">
        <v>3866</v>
      </c>
      <c r="G1660" s="19"/>
    </row>
    <row r="1661" spans="1:7" x14ac:dyDescent="0.25">
      <c r="A1661">
        <v>1660</v>
      </c>
      <c r="B1661" s="5">
        <v>1010916</v>
      </c>
      <c r="C1661" t="str">
        <f t="shared" si="5484"/>
        <v>First State Bank - Irvington, KY</v>
      </c>
      <c r="D1661" s="21" t="s">
        <v>43</v>
      </c>
      <c r="E1661" s="19" t="s">
        <v>3496</v>
      </c>
      <c r="F1661" s="19" t="s">
        <v>3866</v>
      </c>
      <c r="G1661" s="19"/>
    </row>
    <row r="1662" spans="1:7" x14ac:dyDescent="0.25">
      <c r="A1662">
        <v>1661</v>
      </c>
      <c r="B1662" s="5">
        <v>1024900</v>
      </c>
      <c r="C1662" t="str">
        <f t="shared" si="5484"/>
        <v>First United Bank and Trust Company, Inc. - Madisonville, KY</v>
      </c>
      <c r="D1662" s="21" t="s">
        <v>9604</v>
      </c>
      <c r="E1662" s="19" t="s">
        <v>3904</v>
      </c>
      <c r="F1662" s="19" t="s">
        <v>3866</v>
      </c>
      <c r="G1662" s="19"/>
    </row>
    <row r="1663" spans="1:7" x14ac:dyDescent="0.25">
      <c r="A1663">
        <v>1662</v>
      </c>
      <c r="B1663" s="5">
        <v>1008991</v>
      </c>
      <c r="C1663" t="str">
        <f t="shared" si="5484"/>
        <v>FNB Bank, Inc. - Mayfield, KY</v>
      </c>
      <c r="D1663" s="21" t="s">
        <v>1477</v>
      </c>
      <c r="E1663" s="19" t="s">
        <v>3898</v>
      </c>
      <c r="F1663" s="19" t="s">
        <v>3866</v>
      </c>
      <c r="G1663" s="19"/>
    </row>
    <row r="1664" spans="1:7" x14ac:dyDescent="0.25">
      <c r="A1664">
        <v>1663</v>
      </c>
      <c r="B1664" s="5">
        <v>4086876</v>
      </c>
      <c r="C1664" t="str">
        <f t="shared" si="5484"/>
        <v>Forcht Bank, National Association - Lexington, KY</v>
      </c>
      <c r="D1664" s="21" t="s">
        <v>1157</v>
      </c>
      <c r="E1664" s="19" t="s">
        <v>3873</v>
      </c>
      <c r="F1664" s="19" t="s">
        <v>3866</v>
      </c>
      <c r="G1664" s="19"/>
    </row>
    <row r="1665" spans="1:7" x14ac:dyDescent="0.25">
      <c r="A1665">
        <v>1664</v>
      </c>
      <c r="B1665" s="5">
        <v>1010088</v>
      </c>
      <c r="C1665" t="str">
        <f t="shared" si="5484"/>
        <v>Franklin Bank &amp; Trust Company - Franklin, KY</v>
      </c>
      <c r="D1665" s="21" t="s">
        <v>1475</v>
      </c>
      <c r="E1665" s="19" t="s">
        <v>3722</v>
      </c>
      <c r="F1665" s="19" t="s">
        <v>3866</v>
      </c>
      <c r="G1665" s="19"/>
    </row>
    <row r="1666" spans="1:7" x14ac:dyDescent="0.25">
      <c r="A1666">
        <v>1665</v>
      </c>
      <c r="B1666" s="5">
        <v>1010196</v>
      </c>
      <c r="C1666" t="str">
        <f t="shared" ref="C1666:C1729" si="5485">D1666&amp;" - "&amp;E1666&amp;", "&amp;F1666</f>
        <v>Fredonia Valley Bank - Fredonia, KY</v>
      </c>
      <c r="D1666" s="21" t="s">
        <v>47</v>
      </c>
      <c r="E1666" s="19" t="s">
        <v>3803</v>
      </c>
      <c r="F1666" s="19" t="s">
        <v>3866</v>
      </c>
      <c r="G1666" s="19"/>
    </row>
    <row r="1667" spans="1:7" x14ac:dyDescent="0.25">
      <c r="A1667">
        <v>1666</v>
      </c>
      <c r="B1667" s="5">
        <v>1009622</v>
      </c>
      <c r="C1667" t="str">
        <f t="shared" si="5485"/>
        <v>Hart County Bank and Trust Company - Munfordville, KY</v>
      </c>
      <c r="D1667" s="21" t="s">
        <v>1041</v>
      </c>
      <c r="E1667" s="19" t="s">
        <v>3905</v>
      </c>
      <c r="F1667" s="19" t="s">
        <v>3866</v>
      </c>
      <c r="G1667" s="19"/>
    </row>
    <row r="1668" spans="1:7" x14ac:dyDescent="0.25">
      <c r="A1668">
        <v>1667</v>
      </c>
      <c r="B1668" s="5">
        <v>4074120</v>
      </c>
      <c r="C1668" t="str">
        <f t="shared" si="5485"/>
        <v>Hearthside Bank Corporation - Middlesboro, KY</v>
      </c>
      <c r="D1668" s="21" t="s">
        <v>10066</v>
      </c>
      <c r="E1668" s="19" t="s">
        <v>3903</v>
      </c>
      <c r="F1668" s="19" t="s">
        <v>3866</v>
      </c>
      <c r="G1668" s="19"/>
    </row>
    <row r="1669" spans="1:7" x14ac:dyDescent="0.25">
      <c r="A1669">
        <v>1668</v>
      </c>
      <c r="B1669" s="5">
        <v>1022823</v>
      </c>
      <c r="C1669" t="str">
        <f t="shared" si="5485"/>
        <v>Heritage Bank, Inc. - Burlington, KY</v>
      </c>
      <c r="D1669" s="21" t="s">
        <v>1484</v>
      </c>
      <c r="E1669" s="19" t="s">
        <v>3015</v>
      </c>
      <c r="F1669" s="19" t="s">
        <v>3866</v>
      </c>
      <c r="G1669" s="19"/>
    </row>
    <row r="1670" spans="1:7" x14ac:dyDescent="0.25">
      <c r="A1670">
        <v>1669</v>
      </c>
      <c r="B1670" s="5">
        <v>1002612</v>
      </c>
      <c r="C1670" t="str">
        <f t="shared" si="5485"/>
        <v>Home Savings Bank, FSB - Ludlow, KY</v>
      </c>
      <c r="D1670" s="21" t="s">
        <v>683</v>
      </c>
      <c r="E1670" s="19" t="s">
        <v>3907</v>
      </c>
      <c r="F1670" s="19" t="s">
        <v>3866</v>
      </c>
      <c r="G1670" s="19"/>
    </row>
    <row r="1671" spans="1:7" x14ac:dyDescent="0.25">
      <c r="A1671">
        <v>1670</v>
      </c>
      <c r="B1671" s="5">
        <v>4053309</v>
      </c>
      <c r="C1671" t="str">
        <f t="shared" si="5485"/>
        <v>Hometown Bank of Corbin Inc. - Corbin, KY</v>
      </c>
      <c r="D1671" s="21" t="s">
        <v>9605</v>
      </c>
      <c r="E1671" s="19" t="s">
        <v>3908</v>
      </c>
      <c r="F1671" s="19" t="s">
        <v>3866</v>
      </c>
      <c r="G1671" s="19"/>
    </row>
    <row r="1672" spans="1:7" x14ac:dyDescent="0.25">
      <c r="A1672">
        <v>1671</v>
      </c>
      <c r="B1672" s="5">
        <v>1006681</v>
      </c>
      <c r="C1672" t="str">
        <f t="shared" si="5485"/>
        <v>Hyden Citizens Bank, Inc - Hyden, KY</v>
      </c>
      <c r="D1672" s="21" t="s">
        <v>9606</v>
      </c>
      <c r="E1672" s="19" t="s">
        <v>3909</v>
      </c>
      <c r="F1672" s="19" t="s">
        <v>3866</v>
      </c>
      <c r="G1672" s="19"/>
    </row>
    <row r="1673" spans="1:7" x14ac:dyDescent="0.25">
      <c r="A1673">
        <v>1672</v>
      </c>
      <c r="B1673" s="5">
        <v>1011929</v>
      </c>
      <c r="C1673" t="str">
        <f t="shared" si="5485"/>
        <v>Independence Bank of Kentucky - Owensboro, KY</v>
      </c>
      <c r="D1673" s="21" t="s">
        <v>1161</v>
      </c>
      <c r="E1673" s="19" t="s">
        <v>3901</v>
      </c>
      <c r="F1673" s="19" t="s">
        <v>3866</v>
      </c>
      <c r="G1673" s="19"/>
    </row>
    <row r="1674" spans="1:7" x14ac:dyDescent="0.25">
      <c r="A1674">
        <v>1673</v>
      </c>
      <c r="B1674" s="5">
        <v>1020885</v>
      </c>
      <c r="C1674" t="str">
        <f t="shared" si="5485"/>
        <v>Independent Correspondent Bankers' Bank, Inc. - Frankfort, KY</v>
      </c>
      <c r="D1674" s="21" t="s">
        <v>10361</v>
      </c>
      <c r="E1674" s="19" t="s">
        <v>3696</v>
      </c>
      <c r="F1674" s="19" t="s">
        <v>3866</v>
      </c>
      <c r="G1674" s="19"/>
    </row>
    <row r="1675" spans="1:7" x14ac:dyDescent="0.25">
      <c r="A1675">
        <v>1674</v>
      </c>
      <c r="B1675" s="5">
        <v>1016516</v>
      </c>
      <c r="C1675" t="str">
        <f t="shared" si="5485"/>
        <v>Jackson County Bank - McKee, KY</v>
      </c>
      <c r="D1675" s="21" t="s">
        <v>1455</v>
      </c>
      <c r="E1675" s="19" t="s">
        <v>3910</v>
      </c>
      <c r="F1675" s="19" t="s">
        <v>3866</v>
      </c>
      <c r="G1675" s="19"/>
    </row>
    <row r="1676" spans="1:7" x14ac:dyDescent="0.25">
      <c r="A1676">
        <v>1675</v>
      </c>
      <c r="B1676" s="5">
        <v>1012381</v>
      </c>
      <c r="C1676" t="str">
        <f t="shared" si="5485"/>
        <v>Kentucky Farmers Bank Corporation - Ashland, KY</v>
      </c>
      <c r="D1676" s="21" t="s">
        <v>1932</v>
      </c>
      <c r="E1676" s="19" t="s">
        <v>3667</v>
      </c>
      <c r="F1676" s="19" t="s">
        <v>3866</v>
      </c>
      <c r="G1676" s="19"/>
    </row>
    <row r="1677" spans="1:7" x14ac:dyDescent="0.25">
      <c r="A1677">
        <v>1676</v>
      </c>
      <c r="B1677" s="5">
        <v>1011111</v>
      </c>
      <c r="C1677" t="str">
        <f t="shared" si="5485"/>
        <v>Lewisburg Banking Company - Lewisburg, KY</v>
      </c>
      <c r="D1677" s="21" t="s">
        <v>2210</v>
      </c>
      <c r="E1677" s="19" t="s">
        <v>3911</v>
      </c>
      <c r="F1677" s="19" t="s">
        <v>3866</v>
      </c>
      <c r="G1677" s="19"/>
    </row>
    <row r="1678" spans="1:7" x14ac:dyDescent="0.25">
      <c r="A1678">
        <v>1677</v>
      </c>
      <c r="B1678" s="5">
        <v>1007304</v>
      </c>
      <c r="C1678" t="str">
        <f t="shared" si="5485"/>
        <v>Magnolia Bank, Incorporated - Elizabethtown, KY</v>
      </c>
      <c r="D1678" s="21" t="s">
        <v>10377</v>
      </c>
      <c r="E1678" s="19" t="s">
        <v>10455</v>
      </c>
      <c r="F1678" s="19" t="s">
        <v>3866</v>
      </c>
      <c r="G1678" s="19"/>
    </row>
    <row r="1679" spans="1:7" x14ac:dyDescent="0.25">
      <c r="A1679">
        <v>1678</v>
      </c>
      <c r="B1679" s="5">
        <v>1013573</v>
      </c>
      <c r="C1679" t="str">
        <f t="shared" si="5485"/>
        <v>Meade County Bank, Inc. - Brandenburg, KY</v>
      </c>
      <c r="D1679" s="21" t="s">
        <v>9607</v>
      </c>
      <c r="E1679" s="19" t="s">
        <v>3913</v>
      </c>
      <c r="F1679" s="19" t="s">
        <v>3866</v>
      </c>
      <c r="G1679" s="19"/>
    </row>
    <row r="1680" spans="1:7" x14ac:dyDescent="0.25">
      <c r="A1680">
        <v>1679</v>
      </c>
      <c r="B1680" s="5">
        <v>1007370</v>
      </c>
      <c r="C1680" t="str">
        <f t="shared" si="5485"/>
        <v>Monticello Banking Company - Monticello, KY</v>
      </c>
      <c r="D1680" s="21" t="s">
        <v>1472</v>
      </c>
      <c r="E1680" s="19" t="s">
        <v>2896</v>
      </c>
      <c r="F1680" s="19" t="s">
        <v>3866</v>
      </c>
      <c r="G1680" s="19"/>
    </row>
    <row r="1681" spans="1:7" x14ac:dyDescent="0.25">
      <c r="A1681">
        <v>1680</v>
      </c>
      <c r="B1681" s="5">
        <v>1008150</v>
      </c>
      <c r="C1681" t="str">
        <f t="shared" si="5485"/>
        <v>Morgantown Bank &amp; Trust Company, Incorporated - Morgantown, KY</v>
      </c>
      <c r="D1681" s="21" t="s">
        <v>1930</v>
      </c>
      <c r="E1681" s="19" t="s">
        <v>3914</v>
      </c>
      <c r="F1681" s="19" t="s">
        <v>3866</v>
      </c>
      <c r="G1681" s="19"/>
    </row>
    <row r="1682" spans="1:7" x14ac:dyDescent="0.25">
      <c r="A1682">
        <v>1681</v>
      </c>
      <c r="B1682" s="5">
        <v>1010076</v>
      </c>
      <c r="C1682" t="str">
        <f t="shared" si="5485"/>
        <v>Owingsville Banking Company - Owingsville, KY</v>
      </c>
      <c r="D1682" s="21" t="s">
        <v>2751</v>
      </c>
      <c r="E1682" s="19" t="s">
        <v>3916</v>
      </c>
      <c r="F1682" s="19" t="s">
        <v>3866</v>
      </c>
      <c r="G1682" s="19"/>
    </row>
    <row r="1683" spans="1:7" x14ac:dyDescent="0.25">
      <c r="A1683">
        <v>1682</v>
      </c>
      <c r="B1683" s="5">
        <v>1005937</v>
      </c>
      <c r="C1683" t="str">
        <f t="shared" si="5485"/>
        <v>PBK Bank, Inc - Stanford, KY</v>
      </c>
      <c r="D1683" s="21" t="s">
        <v>9608</v>
      </c>
      <c r="E1683" s="19" t="s">
        <v>3918</v>
      </c>
      <c r="F1683" s="19" t="s">
        <v>3866</v>
      </c>
      <c r="G1683" s="19"/>
    </row>
    <row r="1684" spans="1:7" x14ac:dyDescent="0.25">
      <c r="A1684">
        <v>1683</v>
      </c>
      <c r="B1684" s="5">
        <v>1014028</v>
      </c>
      <c r="C1684" t="str">
        <f t="shared" si="5485"/>
        <v>PBT Bancorp - Hazard, KY</v>
      </c>
      <c r="D1684" s="21" t="s">
        <v>10872</v>
      </c>
      <c r="E1684" s="19" t="s">
        <v>3865</v>
      </c>
      <c r="F1684" s="19" t="s">
        <v>3866</v>
      </c>
      <c r="G1684" s="19"/>
    </row>
    <row r="1685" spans="1:7" x14ac:dyDescent="0.25">
      <c r="A1685">
        <v>1684</v>
      </c>
      <c r="B1685" s="5">
        <v>1010389</v>
      </c>
      <c r="C1685" t="str">
        <f t="shared" si="5485"/>
        <v>Peoples Bank - Lebanon, KY</v>
      </c>
      <c r="D1685" s="21" t="s">
        <v>215</v>
      </c>
      <c r="E1685" s="19" t="s">
        <v>3885</v>
      </c>
      <c r="F1685" s="19" t="s">
        <v>3866</v>
      </c>
      <c r="G1685" s="19"/>
    </row>
    <row r="1686" spans="1:7" x14ac:dyDescent="0.25">
      <c r="A1686">
        <v>1685</v>
      </c>
      <c r="B1686" s="5">
        <v>1007427</v>
      </c>
      <c r="C1686" t="str">
        <f t="shared" si="5485"/>
        <v>Peoples Bank Mt Washington - Mount Washington, KY</v>
      </c>
      <c r="D1686" s="21" t="s">
        <v>9609</v>
      </c>
      <c r="E1686" s="19" t="s">
        <v>3920</v>
      </c>
      <c r="F1686" s="19" t="s">
        <v>3866</v>
      </c>
      <c r="G1686" s="19"/>
    </row>
    <row r="1687" spans="1:7" x14ac:dyDescent="0.25">
      <c r="A1687">
        <v>1686</v>
      </c>
      <c r="B1687" s="5">
        <v>1016213</v>
      </c>
      <c r="C1687" t="str">
        <f t="shared" si="5485"/>
        <v>Peoples Bank of Kentucky, Inc. - Flemingsburg, KY</v>
      </c>
      <c r="D1687" s="21" t="s">
        <v>2215</v>
      </c>
      <c r="E1687" s="19" t="s">
        <v>3921</v>
      </c>
      <c r="F1687" s="19" t="s">
        <v>3866</v>
      </c>
      <c r="G1687" s="19"/>
    </row>
    <row r="1688" spans="1:7" x14ac:dyDescent="0.25">
      <c r="A1688">
        <v>1687</v>
      </c>
      <c r="B1688" s="5">
        <v>1005724</v>
      </c>
      <c r="C1688" t="str">
        <f t="shared" si="5485"/>
        <v>Peoples Exchange Bank - Winchester, KY</v>
      </c>
      <c r="D1688" s="21" t="s">
        <v>1474</v>
      </c>
      <c r="E1688" s="19" t="s">
        <v>3922</v>
      </c>
      <c r="F1688" s="19" t="s">
        <v>3866</v>
      </c>
      <c r="G1688" s="19"/>
    </row>
    <row r="1689" spans="1:7" x14ac:dyDescent="0.25">
      <c r="A1689">
        <v>1688</v>
      </c>
      <c r="B1689" s="5">
        <v>1009187</v>
      </c>
      <c r="C1689" t="str">
        <f t="shared" si="5485"/>
        <v>Pinnacle Bank, Inc. - Vanceburg, KY</v>
      </c>
      <c r="D1689" s="21" t="s">
        <v>10443</v>
      </c>
      <c r="E1689" s="19" t="s">
        <v>3883</v>
      </c>
      <c r="F1689" s="19" t="s">
        <v>3866</v>
      </c>
      <c r="G1689" s="19"/>
    </row>
    <row r="1690" spans="1:7" x14ac:dyDescent="0.25">
      <c r="A1690">
        <v>1689</v>
      </c>
      <c r="B1690" s="5">
        <v>1025152</v>
      </c>
      <c r="C1690" t="str">
        <f t="shared" si="5485"/>
        <v>Planters Bank, Inc. - Hopkinsville, KY</v>
      </c>
      <c r="D1690" s="21" t="s">
        <v>1485</v>
      </c>
      <c r="E1690" s="19" t="s">
        <v>3906</v>
      </c>
      <c r="F1690" s="19" t="s">
        <v>3866</v>
      </c>
      <c r="G1690" s="19"/>
    </row>
    <row r="1691" spans="1:7" x14ac:dyDescent="0.25">
      <c r="A1691">
        <v>1690</v>
      </c>
      <c r="B1691" s="5">
        <v>1007997</v>
      </c>
      <c r="C1691" t="str">
        <f t="shared" si="5485"/>
        <v>Republic Bank &amp; Trust Company - Louisville, KY</v>
      </c>
      <c r="D1691" s="21" t="s">
        <v>172</v>
      </c>
      <c r="E1691" s="19" t="s">
        <v>2843</v>
      </c>
      <c r="F1691" s="19" t="s">
        <v>3866</v>
      </c>
      <c r="G1691" s="19"/>
    </row>
    <row r="1692" spans="1:7" x14ac:dyDescent="0.25">
      <c r="A1692">
        <v>1691</v>
      </c>
      <c r="B1692" s="5">
        <v>1008941</v>
      </c>
      <c r="C1692" t="str">
        <f t="shared" si="5485"/>
        <v>River City Bank, Inc. - Louisville, KY</v>
      </c>
      <c r="D1692" s="21" t="s">
        <v>1929</v>
      </c>
      <c r="E1692" s="19" t="s">
        <v>2843</v>
      </c>
      <c r="F1692" s="19" t="s">
        <v>3866</v>
      </c>
      <c r="G1692" s="19"/>
    </row>
    <row r="1693" spans="1:7" x14ac:dyDescent="0.25">
      <c r="A1693">
        <v>1692</v>
      </c>
      <c r="B1693" s="5">
        <v>1014296</v>
      </c>
      <c r="C1693" t="str">
        <f t="shared" si="5485"/>
        <v>Security Bank and Trust Company - Maysville, KY</v>
      </c>
      <c r="D1693" s="21" t="s">
        <v>808</v>
      </c>
      <c r="E1693" s="19" t="s">
        <v>3874</v>
      </c>
      <c r="F1693" s="19" t="s">
        <v>3866</v>
      </c>
      <c r="G1693" s="19"/>
    </row>
    <row r="1694" spans="1:7" x14ac:dyDescent="0.25">
      <c r="A1694">
        <v>1693</v>
      </c>
      <c r="B1694" s="5">
        <v>1009817</v>
      </c>
      <c r="C1694" t="str">
        <f t="shared" si="5485"/>
        <v>South Central Bank, Inc. - Glasgow, KY</v>
      </c>
      <c r="D1694" s="21" t="s">
        <v>1162</v>
      </c>
      <c r="E1694" s="19" t="s">
        <v>3924</v>
      </c>
      <c r="F1694" s="19" t="s">
        <v>3866</v>
      </c>
      <c r="G1694" s="19"/>
    </row>
    <row r="1695" spans="1:7" x14ac:dyDescent="0.25">
      <c r="A1695">
        <v>1694</v>
      </c>
      <c r="B1695" s="5">
        <v>1006516</v>
      </c>
      <c r="C1695" t="str">
        <f t="shared" si="5485"/>
        <v>Springfield State Bank - Springfield, KY</v>
      </c>
      <c r="D1695" s="21" t="s">
        <v>987</v>
      </c>
      <c r="E1695" s="19" t="s">
        <v>3454</v>
      </c>
      <c r="F1695" s="19" t="s">
        <v>3866</v>
      </c>
      <c r="G1695" s="19"/>
    </row>
    <row r="1696" spans="1:7" x14ac:dyDescent="0.25">
      <c r="A1696">
        <v>1695</v>
      </c>
      <c r="B1696" s="5">
        <v>1008005</v>
      </c>
      <c r="C1696" t="str">
        <f t="shared" si="5485"/>
        <v>Stock Yards Bank &amp; Trust Company - Louisville, KY</v>
      </c>
      <c r="D1696" s="21" t="s">
        <v>173</v>
      </c>
      <c r="E1696" s="19" t="s">
        <v>2843</v>
      </c>
      <c r="F1696" s="19" t="s">
        <v>3866</v>
      </c>
      <c r="G1696" s="19"/>
    </row>
    <row r="1697" spans="1:7" x14ac:dyDescent="0.25">
      <c r="A1697">
        <v>1696</v>
      </c>
      <c r="B1697" s="5">
        <v>1014251</v>
      </c>
      <c r="C1697" t="str">
        <f t="shared" si="5485"/>
        <v>Taylor County Bank - Campbellsville, KY</v>
      </c>
      <c r="D1697" s="21" t="s">
        <v>2613</v>
      </c>
      <c r="E1697" s="19" t="s">
        <v>3879</v>
      </c>
      <c r="F1697" s="19" t="s">
        <v>3866</v>
      </c>
      <c r="G1697" s="19"/>
    </row>
    <row r="1698" spans="1:7" x14ac:dyDescent="0.25">
      <c r="A1698">
        <v>1697</v>
      </c>
      <c r="B1698" s="5">
        <v>1011897</v>
      </c>
      <c r="C1698" t="str">
        <f t="shared" si="5485"/>
        <v>The Casey County Bank, Inc. - Liberty, KY</v>
      </c>
      <c r="D1698" s="21" t="s">
        <v>9610</v>
      </c>
      <c r="E1698" s="19" t="s">
        <v>3510</v>
      </c>
      <c r="F1698" s="19" t="s">
        <v>3866</v>
      </c>
      <c r="G1698" s="19"/>
    </row>
    <row r="1699" spans="1:7" x14ac:dyDescent="0.25">
      <c r="A1699">
        <v>1698</v>
      </c>
      <c r="B1699" s="5">
        <v>1016066</v>
      </c>
      <c r="C1699" t="str">
        <f t="shared" si="5485"/>
        <v>The Cecilian Bank - Cecilia, KY</v>
      </c>
      <c r="D1699" s="21" t="s">
        <v>9611</v>
      </c>
      <c r="E1699" s="19" t="s">
        <v>3876</v>
      </c>
      <c r="F1699" s="19" t="s">
        <v>3866</v>
      </c>
      <c r="G1699" s="19"/>
    </row>
    <row r="1700" spans="1:7" x14ac:dyDescent="0.25">
      <c r="A1700">
        <v>1699</v>
      </c>
      <c r="B1700" s="5">
        <v>1011544</v>
      </c>
      <c r="C1700" t="str">
        <f t="shared" si="5485"/>
        <v>The Citizens Bank - Hickman, KY</v>
      </c>
      <c r="D1700" s="21" t="s">
        <v>9405</v>
      </c>
      <c r="E1700" s="19" t="s">
        <v>3877</v>
      </c>
      <c r="F1700" s="19" t="s">
        <v>3866</v>
      </c>
      <c r="G1700" s="19"/>
    </row>
    <row r="1701" spans="1:7" x14ac:dyDescent="0.25">
      <c r="A1701">
        <v>1700</v>
      </c>
      <c r="B1701" s="5">
        <v>1015821</v>
      </c>
      <c r="C1701" t="str">
        <f t="shared" si="5485"/>
        <v>The Citizens Bank - Morehead, KY</v>
      </c>
      <c r="D1701" s="21" t="s">
        <v>9405</v>
      </c>
      <c r="E1701" s="19" t="s">
        <v>3878</v>
      </c>
      <c r="F1701" s="19" t="s">
        <v>3866</v>
      </c>
      <c r="G1701" s="19"/>
    </row>
    <row r="1702" spans="1:7" x14ac:dyDescent="0.25">
      <c r="A1702">
        <v>1701</v>
      </c>
      <c r="B1702" s="5">
        <v>1009107</v>
      </c>
      <c r="C1702" t="str">
        <f t="shared" si="5485"/>
        <v>The Citizens National Bank of Somerset - Somerset, KY</v>
      </c>
      <c r="D1702" s="21" t="s">
        <v>9612</v>
      </c>
      <c r="E1702" s="19" t="s">
        <v>3886</v>
      </c>
      <c r="F1702" s="19" t="s">
        <v>3866</v>
      </c>
      <c r="G1702" s="19"/>
    </row>
    <row r="1703" spans="1:7" x14ac:dyDescent="0.25">
      <c r="A1703">
        <v>1702</v>
      </c>
      <c r="B1703" s="5">
        <v>1014002</v>
      </c>
      <c r="C1703" t="str">
        <f t="shared" si="5485"/>
        <v>The Commercial Bank of Grayson - Grayson, KY</v>
      </c>
      <c r="D1703" s="21" t="s">
        <v>9613</v>
      </c>
      <c r="E1703" s="19" t="s">
        <v>3887</v>
      </c>
      <c r="F1703" s="19" t="s">
        <v>3866</v>
      </c>
      <c r="G1703" s="19"/>
    </row>
    <row r="1704" spans="1:7" x14ac:dyDescent="0.25">
      <c r="A1704">
        <v>1703</v>
      </c>
      <c r="B1704" s="5">
        <v>1007350</v>
      </c>
      <c r="C1704" t="str">
        <f t="shared" si="5485"/>
        <v>The Farmers Bank of Milton - Milton, KY</v>
      </c>
      <c r="D1704" s="21" t="s">
        <v>9614</v>
      </c>
      <c r="E1704" s="19" t="s">
        <v>3895</v>
      </c>
      <c r="F1704" s="19" t="s">
        <v>3866</v>
      </c>
      <c r="G1704" s="19"/>
    </row>
    <row r="1705" spans="1:7" x14ac:dyDescent="0.25">
      <c r="A1705">
        <v>1704</v>
      </c>
      <c r="B1705" s="5">
        <v>1013671</v>
      </c>
      <c r="C1705" t="str">
        <f t="shared" si="5485"/>
        <v>The Farmers National Bank of Danville - Danville, KY</v>
      </c>
      <c r="D1705" s="21" t="s">
        <v>9615</v>
      </c>
      <c r="E1705" s="19" t="s">
        <v>2893</v>
      </c>
      <c r="F1705" s="19" t="s">
        <v>3866</v>
      </c>
      <c r="G1705" s="19"/>
    </row>
    <row r="1706" spans="1:7" x14ac:dyDescent="0.25">
      <c r="A1706">
        <v>1705</v>
      </c>
      <c r="B1706" s="5">
        <v>1011036</v>
      </c>
      <c r="C1706" t="str">
        <f t="shared" si="5485"/>
        <v>The Farmers National Bank of Lebanon - Lebanon, KY</v>
      </c>
      <c r="D1706" s="21" t="s">
        <v>9616</v>
      </c>
      <c r="E1706" s="19" t="s">
        <v>3885</v>
      </c>
      <c r="F1706" s="19" t="s">
        <v>3866</v>
      </c>
      <c r="G1706" s="19"/>
    </row>
    <row r="1707" spans="1:7" x14ac:dyDescent="0.25">
      <c r="A1707">
        <v>1706</v>
      </c>
      <c r="B1707" s="5">
        <v>1013826</v>
      </c>
      <c r="C1707" t="str">
        <f t="shared" si="5485"/>
        <v>The First National Bank of Brooksville - Brooksville, KY</v>
      </c>
      <c r="D1707" s="21" t="s">
        <v>9617</v>
      </c>
      <c r="E1707" s="19" t="s">
        <v>3899</v>
      </c>
      <c r="F1707" s="19" t="s">
        <v>3866</v>
      </c>
      <c r="G1707" s="19"/>
    </row>
    <row r="1708" spans="1:7" x14ac:dyDescent="0.25">
      <c r="A1708">
        <v>1707</v>
      </c>
      <c r="B1708" s="5">
        <v>1011462</v>
      </c>
      <c r="C1708" t="str">
        <f t="shared" si="5485"/>
        <v>The First National Bank of Grayson - Grayson, KY</v>
      </c>
      <c r="D1708" s="21" t="s">
        <v>9618</v>
      </c>
      <c r="E1708" s="19" t="s">
        <v>3887</v>
      </c>
      <c r="F1708" s="19" t="s">
        <v>3866</v>
      </c>
      <c r="G1708" s="19"/>
    </row>
    <row r="1709" spans="1:7" x14ac:dyDescent="0.25">
      <c r="A1709">
        <v>1708</v>
      </c>
      <c r="B1709" s="5">
        <v>1006218</v>
      </c>
      <c r="C1709" t="str">
        <f t="shared" si="5485"/>
        <v>The First National Bank of Russell Springs - Russell Springs, KY</v>
      </c>
      <c r="D1709" s="21" t="s">
        <v>9619</v>
      </c>
      <c r="E1709" s="19" t="s">
        <v>3900</v>
      </c>
      <c r="F1709" s="19" t="s">
        <v>3866</v>
      </c>
      <c r="G1709" s="19"/>
    </row>
    <row r="1710" spans="1:7" x14ac:dyDescent="0.25">
      <c r="A1710">
        <v>1709</v>
      </c>
      <c r="B1710" s="5">
        <v>1010798</v>
      </c>
      <c r="C1710" t="str">
        <f t="shared" si="5485"/>
        <v>The Lincoln National Bank of Hodgenville - Hodgenville, KY</v>
      </c>
      <c r="D1710" s="21" t="s">
        <v>9620</v>
      </c>
      <c r="E1710" s="19" t="s">
        <v>3912</v>
      </c>
      <c r="F1710" s="19" t="s">
        <v>3866</v>
      </c>
      <c r="G1710" s="19"/>
    </row>
    <row r="1711" spans="1:7" x14ac:dyDescent="0.25">
      <c r="A1711">
        <v>1710</v>
      </c>
      <c r="B1711" s="5">
        <v>4050658</v>
      </c>
      <c r="C1711" t="str">
        <f t="shared" si="5485"/>
        <v>The Murray Bank - Murray, KY</v>
      </c>
      <c r="D1711" s="21" t="s">
        <v>9621</v>
      </c>
      <c r="E1711" s="19" t="s">
        <v>3915</v>
      </c>
      <c r="F1711" s="19" t="s">
        <v>3866</v>
      </c>
      <c r="G1711" s="19"/>
    </row>
    <row r="1712" spans="1:7" x14ac:dyDescent="0.25">
      <c r="A1712">
        <v>1711</v>
      </c>
      <c r="B1712" s="5">
        <v>1007610</v>
      </c>
      <c r="C1712" t="str">
        <f t="shared" si="5485"/>
        <v>The Paducah Bank and Trust Company - Paducah, KY</v>
      </c>
      <c r="D1712" s="21" t="s">
        <v>9622</v>
      </c>
      <c r="E1712" s="19" t="s">
        <v>3917</v>
      </c>
      <c r="F1712" s="19" t="s">
        <v>3866</v>
      </c>
      <c r="G1712" s="19"/>
    </row>
    <row r="1713" spans="1:7" x14ac:dyDescent="0.25">
      <c r="A1713">
        <v>1712</v>
      </c>
      <c r="B1713" s="5">
        <v>1005100</v>
      </c>
      <c r="C1713" t="str">
        <f t="shared" si="5485"/>
        <v>The Peoples Bank - Taylorsville, KY</v>
      </c>
      <c r="D1713" s="21" t="s">
        <v>9416</v>
      </c>
      <c r="E1713" s="19" t="s">
        <v>3919</v>
      </c>
      <c r="F1713" s="19" t="s">
        <v>3866</v>
      </c>
      <c r="G1713" s="19"/>
    </row>
    <row r="1714" spans="1:7" x14ac:dyDescent="0.25">
      <c r="A1714">
        <v>1713</v>
      </c>
      <c r="B1714" s="5">
        <v>1009506</v>
      </c>
      <c r="C1714" t="str">
        <f t="shared" si="5485"/>
        <v>The Peoples Bank - Marion, KY</v>
      </c>
      <c r="D1714" s="21" t="s">
        <v>9416</v>
      </c>
      <c r="E1714" s="19" t="s">
        <v>2860</v>
      </c>
      <c r="F1714" s="19" t="s">
        <v>3866</v>
      </c>
      <c r="G1714" s="19"/>
    </row>
    <row r="1715" spans="1:7" x14ac:dyDescent="0.25">
      <c r="A1715">
        <v>1714</v>
      </c>
      <c r="B1715" s="5">
        <v>1006302</v>
      </c>
      <c r="C1715" t="str">
        <f t="shared" si="5485"/>
        <v>The Sacramento Deposit Bank - Sacramento, KY</v>
      </c>
      <c r="D1715" s="21" t="s">
        <v>9623</v>
      </c>
      <c r="E1715" s="19" t="s">
        <v>2987</v>
      </c>
      <c r="F1715" s="19" t="s">
        <v>3866</v>
      </c>
      <c r="G1715" s="19"/>
    </row>
    <row r="1716" spans="1:7" x14ac:dyDescent="0.25">
      <c r="A1716">
        <v>1715</v>
      </c>
      <c r="B1716" s="5">
        <v>1009801</v>
      </c>
      <c r="C1716" t="str">
        <f t="shared" si="5485"/>
        <v>The Salyersville National Bank - Salyersville, KY</v>
      </c>
      <c r="D1716" s="21" t="s">
        <v>9624</v>
      </c>
      <c r="E1716" s="19" t="s">
        <v>3923</v>
      </c>
      <c r="F1716" s="19" t="s">
        <v>3866</v>
      </c>
      <c r="G1716" s="19"/>
    </row>
    <row r="1717" spans="1:7" x14ac:dyDescent="0.25">
      <c r="A1717">
        <v>1716</v>
      </c>
      <c r="B1717" s="5">
        <v>1012484</v>
      </c>
      <c r="C1717" t="str">
        <f t="shared" si="5485"/>
        <v>Town &amp; Country Bank and Trust Company - Bardstown, KY</v>
      </c>
      <c r="D1717" s="21" t="s">
        <v>1480</v>
      </c>
      <c r="E1717" s="19" t="s">
        <v>3925</v>
      </c>
      <c r="F1717" s="19" t="s">
        <v>3866</v>
      </c>
      <c r="G1717" s="19"/>
    </row>
    <row r="1718" spans="1:7" x14ac:dyDescent="0.25">
      <c r="A1718">
        <v>1717</v>
      </c>
      <c r="B1718" s="5">
        <v>1013689</v>
      </c>
      <c r="C1718" t="str">
        <f t="shared" si="5485"/>
        <v>Traditional Bank, Inc. - Mount Sterling, KY</v>
      </c>
      <c r="D1718" s="21" t="s">
        <v>1159</v>
      </c>
      <c r="E1718" s="19" t="s">
        <v>3516</v>
      </c>
      <c r="F1718" s="19" t="s">
        <v>3866</v>
      </c>
      <c r="G1718" s="19"/>
    </row>
    <row r="1719" spans="1:7" x14ac:dyDescent="0.25">
      <c r="A1719">
        <v>1718</v>
      </c>
      <c r="B1719" s="5">
        <v>4214838</v>
      </c>
      <c r="C1719" t="str">
        <f t="shared" si="5485"/>
        <v>Unified Trust Company, LLC - Lexington, KY</v>
      </c>
      <c r="D1719" s="21" t="s">
        <v>10067</v>
      </c>
      <c r="E1719" s="19" t="s">
        <v>3873</v>
      </c>
      <c r="F1719" s="19" t="s">
        <v>3866</v>
      </c>
      <c r="G1719" s="19"/>
    </row>
    <row r="1720" spans="1:7" x14ac:dyDescent="0.25">
      <c r="A1720">
        <v>1719</v>
      </c>
      <c r="B1720" s="5">
        <v>1008210</v>
      </c>
      <c r="C1720" t="str">
        <f t="shared" si="5485"/>
        <v>United Citizens Bank &amp; Trust Company - Campbellsburg, KY</v>
      </c>
      <c r="D1720" s="21" t="s">
        <v>1931</v>
      </c>
      <c r="E1720" s="19" t="s">
        <v>3926</v>
      </c>
      <c r="F1720" s="19" t="s">
        <v>3866</v>
      </c>
      <c r="G1720" s="19"/>
    </row>
    <row r="1721" spans="1:7" x14ac:dyDescent="0.25">
      <c r="A1721">
        <v>1720</v>
      </c>
      <c r="B1721" s="5">
        <v>4090962</v>
      </c>
      <c r="C1721" t="str">
        <f t="shared" si="5485"/>
        <v>United Citizens Bank of Southern Kentucky, Inc. - Columbia, KY</v>
      </c>
      <c r="D1721" s="21" t="s">
        <v>2218</v>
      </c>
      <c r="E1721" s="19" t="s">
        <v>3489</v>
      </c>
      <c r="F1721" s="19" t="s">
        <v>3866</v>
      </c>
      <c r="G1721" s="19"/>
    </row>
    <row r="1722" spans="1:7" x14ac:dyDescent="0.25">
      <c r="A1722">
        <v>1721</v>
      </c>
      <c r="B1722" s="5">
        <v>4066621</v>
      </c>
      <c r="C1722" t="str">
        <f t="shared" si="5485"/>
        <v>United Community Bank of West Kentucky, Inc. - Morganfield, KY</v>
      </c>
      <c r="D1722" s="21" t="s">
        <v>2220</v>
      </c>
      <c r="E1722" s="19" t="s">
        <v>3927</v>
      </c>
      <c r="F1722" s="19" t="s">
        <v>3866</v>
      </c>
      <c r="G1722" s="19"/>
    </row>
    <row r="1723" spans="1:7" x14ac:dyDescent="0.25">
      <c r="A1723">
        <v>1722</v>
      </c>
      <c r="B1723" s="5">
        <v>1009280</v>
      </c>
      <c r="C1723" t="str">
        <f t="shared" si="5485"/>
        <v>United Cumberland Bank - Whitley City, KY</v>
      </c>
      <c r="D1723" s="21" t="s">
        <v>2214</v>
      </c>
      <c r="E1723" s="19" t="s">
        <v>3928</v>
      </c>
      <c r="F1723" s="19" t="s">
        <v>3866</v>
      </c>
      <c r="G1723" s="19"/>
    </row>
    <row r="1724" spans="1:7" x14ac:dyDescent="0.25">
      <c r="A1724">
        <v>1723</v>
      </c>
      <c r="B1724" s="5">
        <v>1005507</v>
      </c>
      <c r="C1724" t="str">
        <f t="shared" si="5485"/>
        <v>United Southern Bank - Hopkinsville, KY</v>
      </c>
      <c r="D1724" s="21" t="s">
        <v>76</v>
      </c>
      <c r="E1724" s="19" t="s">
        <v>3906</v>
      </c>
      <c r="F1724" s="19" t="s">
        <v>3866</v>
      </c>
      <c r="G1724" s="19"/>
    </row>
    <row r="1725" spans="1:7" x14ac:dyDescent="0.25">
      <c r="A1725">
        <v>1724</v>
      </c>
      <c r="B1725" s="5">
        <v>1005131</v>
      </c>
      <c r="C1725" t="str">
        <f t="shared" si="5485"/>
        <v>West Point Bank - Radcliff, KY</v>
      </c>
      <c r="D1725" s="21" t="s">
        <v>80</v>
      </c>
      <c r="E1725" s="19" t="s">
        <v>3929</v>
      </c>
      <c r="F1725" s="19" t="s">
        <v>3866</v>
      </c>
      <c r="G1725" s="19"/>
    </row>
    <row r="1726" spans="1:7" x14ac:dyDescent="0.25">
      <c r="A1726">
        <v>1725</v>
      </c>
      <c r="B1726" s="5">
        <v>1022758</v>
      </c>
      <c r="C1726" t="str">
        <f t="shared" si="5485"/>
        <v>Whitaker Bank, Inc - Lexington, KY</v>
      </c>
      <c r="D1726" s="21" t="s">
        <v>9625</v>
      </c>
      <c r="E1726" s="19" t="s">
        <v>3873</v>
      </c>
      <c r="F1726" s="19" t="s">
        <v>3866</v>
      </c>
      <c r="G1726" s="19"/>
    </row>
    <row r="1727" spans="1:7" x14ac:dyDescent="0.25">
      <c r="A1727">
        <v>1726</v>
      </c>
      <c r="B1727" s="5">
        <v>1015081</v>
      </c>
      <c r="C1727" t="str">
        <f t="shared" si="5485"/>
        <v>Wilson &amp; Muir Bank &amp; Trust Company - Bardstown, KY</v>
      </c>
      <c r="D1727" s="21" t="s">
        <v>1479</v>
      </c>
      <c r="E1727" s="19" t="s">
        <v>3925</v>
      </c>
      <c r="F1727" s="19" t="s">
        <v>3866</v>
      </c>
      <c r="G1727" s="19"/>
    </row>
    <row r="1728" spans="1:7" x14ac:dyDescent="0.25">
      <c r="A1728">
        <v>1727</v>
      </c>
      <c r="B1728" s="5">
        <v>1005557</v>
      </c>
      <c r="C1728" t="str">
        <f t="shared" si="5485"/>
        <v>Abbeville Building and Loan, A State Chartered Savings Bank - Abbeville, LA</v>
      </c>
      <c r="D1728" s="21" t="s">
        <v>9626</v>
      </c>
      <c r="E1728" s="19" t="s">
        <v>3239</v>
      </c>
      <c r="F1728" s="19" t="s">
        <v>3930</v>
      </c>
      <c r="G1728" s="19"/>
    </row>
    <row r="1729" spans="1:7" x14ac:dyDescent="0.25">
      <c r="A1729">
        <v>1728</v>
      </c>
      <c r="B1729" s="5">
        <v>1011311</v>
      </c>
      <c r="C1729" t="str">
        <f t="shared" si="5485"/>
        <v>American Bank - Covington, LA</v>
      </c>
      <c r="D1729" s="21" t="s">
        <v>995</v>
      </c>
      <c r="E1729" s="19" t="s">
        <v>3214</v>
      </c>
      <c r="F1729" s="19" t="s">
        <v>3930</v>
      </c>
      <c r="G1729" s="19"/>
    </row>
    <row r="1730" spans="1:7" x14ac:dyDescent="0.25">
      <c r="A1730">
        <v>1729</v>
      </c>
      <c r="B1730" s="5">
        <v>1005188</v>
      </c>
      <c r="C1730" t="str">
        <f t="shared" ref="C1730:C1793" si="5486">D1730&amp;" - "&amp;E1730&amp;", "&amp;F1730</f>
        <v>American Bank &amp; Trust Company - Opelousas, LA</v>
      </c>
      <c r="D1730" s="21" t="s">
        <v>2227</v>
      </c>
      <c r="E1730" s="19" t="s">
        <v>3931</v>
      </c>
      <c r="F1730" s="19" t="s">
        <v>3930</v>
      </c>
      <c r="G1730" s="19"/>
    </row>
    <row r="1731" spans="1:7" x14ac:dyDescent="0.25">
      <c r="A1731">
        <v>1730</v>
      </c>
      <c r="B1731" s="5">
        <v>1001407</v>
      </c>
      <c r="C1731" t="str">
        <f t="shared" si="5486"/>
        <v>Anthem Bank &amp; Trust - Plaquemine, LA</v>
      </c>
      <c r="D1731" s="21" t="s">
        <v>603</v>
      </c>
      <c r="E1731" s="19" t="s">
        <v>3932</v>
      </c>
      <c r="F1731" s="19" t="s">
        <v>3930</v>
      </c>
      <c r="G1731" s="19"/>
    </row>
    <row r="1732" spans="1:7" x14ac:dyDescent="0.25">
      <c r="A1732">
        <v>1731</v>
      </c>
      <c r="B1732" s="5">
        <v>4104928</v>
      </c>
      <c r="C1732" t="str">
        <f t="shared" si="5486"/>
        <v>b1Bank - Baton Rouge, LA</v>
      </c>
      <c r="D1732" s="21" t="s">
        <v>9176</v>
      </c>
      <c r="E1732" s="19" t="s">
        <v>3948</v>
      </c>
      <c r="F1732" s="19" t="s">
        <v>3930</v>
      </c>
      <c r="G1732" s="19"/>
    </row>
    <row r="1733" spans="1:7" x14ac:dyDescent="0.25">
      <c r="A1733">
        <v>1732</v>
      </c>
      <c r="B1733" s="5">
        <v>1006712</v>
      </c>
      <c r="C1733" t="str">
        <f t="shared" si="5486"/>
        <v>Bank of Abbeville &amp; Trust Company - Abbeville, LA</v>
      </c>
      <c r="D1733" s="21" t="s">
        <v>2469</v>
      </c>
      <c r="E1733" s="19" t="s">
        <v>3239</v>
      </c>
      <c r="F1733" s="19" t="s">
        <v>3930</v>
      </c>
      <c r="G1733" s="19"/>
    </row>
    <row r="1734" spans="1:7" x14ac:dyDescent="0.25">
      <c r="A1734">
        <v>1733</v>
      </c>
      <c r="B1734" s="5">
        <v>1009870</v>
      </c>
      <c r="C1734" t="str">
        <f t="shared" si="5486"/>
        <v>Bank of Commerce &amp; Trust Company - Crowley, LA</v>
      </c>
      <c r="D1734" s="21" t="s">
        <v>1498</v>
      </c>
      <c r="E1734" s="19" t="s">
        <v>3934</v>
      </c>
      <c r="F1734" s="19" t="s">
        <v>3930</v>
      </c>
      <c r="G1734" s="19"/>
    </row>
    <row r="1735" spans="1:7" x14ac:dyDescent="0.25">
      <c r="A1735">
        <v>1734</v>
      </c>
      <c r="B1735" s="5">
        <v>1015394</v>
      </c>
      <c r="C1735" t="str">
        <f t="shared" si="5486"/>
        <v>Bank of Coushatta - Coushatta, LA</v>
      </c>
      <c r="D1735" s="21" t="s">
        <v>2618</v>
      </c>
      <c r="E1735" s="19" t="s">
        <v>3935</v>
      </c>
      <c r="F1735" s="19" t="s">
        <v>3930</v>
      </c>
      <c r="G1735" s="19"/>
    </row>
    <row r="1736" spans="1:7" x14ac:dyDescent="0.25">
      <c r="A1736">
        <v>1735</v>
      </c>
      <c r="B1736" s="5">
        <v>1008988</v>
      </c>
      <c r="C1736" t="str">
        <f t="shared" si="5486"/>
        <v>Bank of Erath - Erath, LA</v>
      </c>
      <c r="D1736" s="21" t="s">
        <v>1940</v>
      </c>
      <c r="E1736" s="19" t="s">
        <v>3936</v>
      </c>
      <c r="F1736" s="19" t="s">
        <v>3930</v>
      </c>
      <c r="G1736" s="19"/>
    </row>
    <row r="1737" spans="1:7" x14ac:dyDescent="0.25">
      <c r="A1737">
        <v>1736</v>
      </c>
      <c r="B1737" s="5">
        <v>1011384</v>
      </c>
      <c r="C1737" t="str">
        <f t="shared" si="5486"/>
        <v>Bank of Gueydan - Gueydan, LA</v>
      </c>
      <c r="D1737" s="21" t="s">
        <v>314</v>
      </c>
      <c r="E1737" s="19" t="s">
        <v>3937</v>
      </c>
      <c r="F1737" s="19" t="s">
        <v>3930</v>
      </c>
      <c r="G1737" s="19"/>
    </row>
    <row r="1738" spans="1:7" x14ac:dyDescent="0.25">
      <c r="A1738">
        <v>1737</v>
      </c>
      <c r="B1738" s="5">
        <v>1007424</v>
      </c>
      <c r="C1738" t="str">
        <f t="shared" si="5486"/>
        <v>Bank of Louisiana - New Orleans, LA</v>
      </c>
      <c r="D1738" s="21" t="s">
        <v>854</v>
      </c>
      <c r="E1738" s="19" t="s">
        <v>3938</v>
      </c>
      <c r="F1738" s="19" t="s">
        <v>3930</v>
      </c>
      <c r="G1738" s="19"/>
    </row>
    <row r="1739" spans="1:7" x14ac:dyDescent="0.25">
      <c r="A1739">
        <v>1738</v>
      </c>
      <c r="B1739" s="5">
        <v>1012416</v>
      </c>
      <c r="C1739" t="str">
        <f t="shared" si="5486"/>
        <v>Bank of Oak Ridge - Oak Ridge, LA</v>
      </c>
      <c r="D1739" s="21" t="s">
        <v>1042</v>
      </c>
      <c r="E1739" s="19" t="s">
        <v>3939</v>
      </c>
      <c r="F1739" s="19" t="s">
        <v>3930</v>
      </c>
      <c r="G1739" s="19"/>
    </row>
    <row r="1740" spans="1:7" x14ac:dyDescent="0.25">
      <c r="A1740">
        <v>1739</v>
      </c>
      <c r="B1740" s="5">
        <v>1008553</v>
      </c>
      <c r="C1740" t="str">
        <f t="shared" si="5486"/>
        <v>Bank of St. Francisville - Saint Francisville, LA</v>
      </c>
      <c r="D1740" s="21" t="s">
        <v>2471</v>
      </c>
      <c r="E1740" s="19" t="s">
        <v>3941</v>
      </c>
      <c r="F1740" s="19" t="s">
        <v>3930</v>
      </c>
      <c r="G1740" s="19"/>
    </row>
    <row r="1741" spans="1:7" x14ac:dyDescent="0.25">
      <c r="A1741">
        <v>1740</v>
      </c>
      <c r="B1741" s="5">
        <v>1015187</v>
      </c>
      <c r="C1741" t="str">
        <f t="shared" si="5486"/>
        <v>Bank of Sunset &amp; Trust Company - Sunset, LA</v>
      </c>
      <c r="D1741" s="21" t="s">
        <v>9627</v>
      </c>
      <c r="E1741" s="19" t="s">
        <v>3942</v>
      </c>
      <c r="F1741" s="19" t="s">
        <v>3930</v>
      </c>
      <c r="G1741" s="19"/>
    </row>
    <row r="1742" spans="1:7" x14ac:dyDescent="0.25">
      <c r="A1742">
        <v>1741</v>
      </c>
      <c r="B1742" s="5">
        <v>1011649</v>
      </c>
      <c r="C1742" t="str">
        <f t="shared" si="5486"/>
        <v>Bank of Winnfield &amp; Trust Company - Winnfield, LA</v>
      </c>
      <c r="D1742" s="21" t="s">
        <v>2615</v>
      </c>
      <c r="E1742" s="19" t="s">
        <v>3943</v>
      </c>
      <c r="F1742" s="19" t="s">
        <v>3930</v>
      </c>
      <c r="G1742" s="19"/>
    </row>
    <row r="1743" spans="1:7" x14ac:dyDescent="0.25">
      <c r="A1743">
        <v>1742</v>
      </c>
      <c r="B1743" s="5">
        <v>1014620</v>
      </c>
      <c r="C1743" t="str">
        <f t="shared" si="5486"/>
        <v>Bank of Zachary - Zachary, LA</v>
      </c>
      <c r="D1743" s="21" t="s">
        <v>1937</v>
      </c>
      <c r="E1743" s="19" t="s">
        <v>3944</v>
      </c>
      <c r="F1743" s="19" t="s">
        <v>3930</v>
      </c>
      <c r="G1743" s="19"/>
    </row>
    <row r="1744" spans="1:7" x14ac:dyDescent="0.25">
      <c r="A1744">
        <v>1743</v>
      </c>
      <c r="B1744" s="5">
        <v>1006409</v>
      </c>
      <c r="C1744" t="str">
        <f t="shared" si="5486"/>
        <v>Basile State Bank - Basile, LA</v>
      </c>
      <c r="D1744" s="21" t="s">
        <v>814</v>
      </c>
      <c r="E1744" s="19" t="s">
        <v>3946</v>
      </c>
      <c r="F1744" s="19" t="s">
        <v>3930</v>
      </c>
      <c r="G1744" s="19"/>
    </row>
    <row r="1745" spans="1:7" x14ac:dyDescent="0.25">
      <c r="A1745">
        <v>1744</v>
      </c>
      <c r="B1745" s="5">
        <v>1001881</v>
      </c>
      <c r="C1745" t="str">
        <f t="shared" si="5486"/>
        <v>Beauregard Federal Savings Bank - DeRidder, LA</v>
      </c>
      <c r="D1745" s="21" t="s">
        <v>686</v>
      </c>
      <c r="E1745" s="19" t="s">
        <v>3947</v>
      </c>
      <c r="F1745" s="19" t="s">
        <v>3930</v>
      </c>
      <c r="G1745" s="19"/>
    </row>
    <row r="1746" spans="1:7" x14ac:dyDescent="0.25">
      <c r="A1746">
        <v>1745</v>
      </c>
      <c r="B1746" s="5">
        <v>1012388</v>
      </c>
      <c r="C1746" t="str">
        <f t="shared" si="5486"/>
        <v>BOM Bank - Natchitoches, LA</v>
      </c>
      <c r="D1746" s="21" t="s">
        <v>5488</v>
      </c>
      <c r="E1746" s="19" t="s">
        <v>3954</v>
      </c>
      <c r="F1746" s="19" t="s">
        <v>3930</v>
      </c>
      <c r="G1746" s="19"/>
    </row>
    <row r="1747" spans="1:7" x14ac:dyDescent="0.25">
      <c r="A1747">
        <v>1746</v>
      </c>
      <c r="B1747" s="5">
        <v>1011270</v>
      </c>
      <c r="C1747" t="str">
        <f t="shared" si="5486"/>
        <v>Bonvenu Bank N.A. - Bossier City, LA</v>
      </c>
      <c r="D1747" s="21" t="s">
        <v>10578</v>
      </c>
      <c r="E1747" s="19" t="s">
        <v>3951</v>
      </c>
      <c r="F1747" s="19" t="s">
        <v>3930</v>
      </c>
      <c r="G1747" s="19"/>
    </row>
    <row r="1748" spans="1:7" x14ac:dyDescent="0.25">
      <c r="A1748">
        <v>1747</v>
      </c>
      <c r="B1748" s="5">
        <v>1015371</v>
      </c>
      <c r="C1748" t="str">
        <f t="shared" si="5486"/>
        <v>Caldwell Bank &amp; Trust Company - Columbia, LA</v>
      </c>
      <c r="D1748" s="21" t="s">
        <v>2230</v>
      </c>
      <c r="E1748" s="19" t="s">
        <v>3489</v>
      </c>
      <c r="F1748" s="19" t="s">
        <v>3930</v>
      </c>
      <c r="G1748" s="19"/>
    </row>
    <row r="1749" spans="1:7" x14ac:dyDescent="0.25">
      <c r="A1749">
        <v>1748</v>
      </c>
      <c r="B1749" s="5">
        <v>1001492</v>
      </c>
      <c r="C1749" t="str">
        <f t="shared" si="5486"/>
        <v>Catalyst Bank - Opelousas, LA</v>
      </c>
      <c r="D1749" s="21" t="s">
        <v>10277</v>
      </c>
      <c r="E1749" s="19" t="s">
        <v>3931</v>
      </c>
      <c r="F1749" s="19" t="s">
        <v>3930</v>
      </c>
      <c r="G1749" s="19"/>
    </row>
    <row r="1750" spans="1:7" x14ac:dyDescent="0.25">
      <c r="A1750">
        <v>1749</v>
      </c>
      <c r="B1750" s="5">
        <v>1001421</v>
      </c>
      <c r="C1750" t="str">
        <f t="shared" si="5486"/>
        <v>Century Next Bank - Ruston, LA</v>
      </c>
      <c r="D1750" s="21" t="s">
        <v>5683</v>
      </c>
      <c r="E1750" s="19" t="s">
        <v>3940</v>
      </c>
      <c r="F1750" s="19" t="s">
        <v>3930</v>
      </c>
      <c r="G1750" s="19"/>
    </row>
    <row r="1751" spans="1:7" x14ac:dyDescent="0.25">
      <c r="A1751">
        <v>1750</v>
      </c>
      <c r="B1751" s="5">
        <v>1008811</v>
      </c>
      <c r="C1751" t="str">
        <f t="shared" si="5486"/>
        <v>Citizens Bank &amp; Trust Company - Covington, LA</v>
      </c>
      <c r="D1751" s="21" t="s">
        <v>1088</v>
      </c>
      <c r="E1751" s="19" t="s">
        <v>3214</v>
      </c>
      <c r="F1751" s="19" t="s">
        <v>3930</v>
      </c>
      <c r="G1751" s="19"/>
    </row>
    <row r="1752" spans="1:7" x14ac:dyDescent="0.25">
      <c r="A1752">
        <v>1751</v>
      </c>
      <c r="B1752" s="5">
        <v>1013449</v>
      </c>
      <c r="C1752" t="str">
        <f t="shared" si="5486"/>
        <v>Citizens Bank &amp; Trust Company of Vivian, Louisiana - Vivian, LA</v>
      </c>
      <c r="D1752" s="21" t="s">
        <v>1938</v>
      </c>
      <c r="E1752" s="19" t="s">
        <v>3950</v>
      </c>
      <c r="F1752" s="19" t="s">
        <v>3930</v>
      </c>
      <c r="G1752" s="19"/>
    </row>
    <row r="1753" spans="1:7" x14ac:dyDescent="0.25">
      <c r="A1753">
        <v>1752</v>
      </c>
      <c r="B1753" s="5">
        <v>1008478</v>
      </c>
      <c r="C1753" t="str">
        <f t="shared" si="5486"/>
        <v>Citizens Bank and Trust Company - Plaquemine, LA</v>
      </c>
      <c r="D1753" s="21" t="s">
        <v>1551</v>
      </c>
      <c r="E1753" s="19" t="s">
        <v>3932</v>
      </c>
      <c r="F1753" s="19" t="s">
        <v>3930</v>
      </c>
      <c r="G1753" s="19"/>
    </row>
    <row r="1754" spans="1:7" x14ac:dyDescent="0.25">
      <c r="A1754">
        <v>1753</v>
      </c>
      <c r="B1754" s="5">
        <v>1013009</v>
      </c>
      <c r="C1754" t="str">
        <f t="shared" si="5486"/>
        <v>Citizens Progressive Bank - Winnsboro, LA</v>
      </c>
      <c r="D1754" s="21" t="s">
        <v>2232</v>
      </c>
      <c r="E1754" s="19" t="s">
        <v>3952</v>
      </c>
      <c r="F1754" s="19" t="s">
        <v>3930</v>
      </c>
      <c r="G1754" s="19"/>
    </row>
    <row r="1755" spans="1:7" x14ac:dyDescent="0.25">
      <c r="A1755">
        <v>1754</v>
      </c>
      <c r="B1755" s="5">
        <v>1016474</v>
      </c>
      <c r="C1755" t="str">
        <f t="shared" si="5486"/>
        <v>Citizens Savings Bank - Bogalusa, LA</v>
      </c>
      <c r="D1755" s="21" t="s">
        <v>553</v>
      </c>
      <c r="E1755" s="19" t="s">
        <v>3953</v>
      </c>
      <c r="F1755" s="19" t="s">
        <v>3930</v>
      </c>
      <c r="G1755" s="19"/>
    </row>
    <row r="1756" spans="1:7" x14ac:dyDescent="0.25">
      <c r="A1756">
        <v>1755</v>
      </c>
      <c r="B1756" s="5">
        <v>1014377</v>
      </c>
      <c r="C1756" t="str">
        <f t="shared" si="5486"/>
        <v>City Bank &amp; Trust Co. - Natchitoches, LA</v>
      </c>
      <c r="D1756" s="21" t="s">
        <v>2004</v>
      </c>
      <c r="E1756" s="19" t="s">
        <v>3954</v>
      </c>
      <c r="F1756" s="19" t="s">
        <v>3930</v>
      </c>
      <c r="G1756" s="19"/>
    </row>
    <row r="1757" spans="1:7" x14ac:dyDescent="0.25">
      <c r="A1757">
        <v>1756</v>
      </c>
      <c r="B1757" s="5">
        <v>1015431</v>
      </c>
      <c r="C1757" t="str">
        <f t="shared" si="5486"/>
        <v>CLB The Community Bank - Jonesville, LA</v>
      </c>
      <c r="D1757" s="21" t="s">
        <v>9177</v>
      </c>
      <c r="E1757" s="19" t="s">
        <v>3949</v>
      </c>
      <c r="F1757" s="19" t="s">
        <v>3930</v>
      </c>
      <c r="G1757" s="19"/>
    </row>
    <row r="1758" spans="1:7" x14ac:dyDescent="0.25">
      <c r="A1758">
        <v>1757</v>
      </c>
      <c r="B1758" s="5">
        <v>1006277</v>
      </c>
      <c r="C1758" t="str">
        <f t="shared" si="5486"/>
        <v>Colfax Banking Company - Colfax, LA</v>
      </c>
      <c r="D1758" s="21" t="s">
        <v>1946</v>
      </c>
      <c r="E1758" s="19" t="s">
        <v>3342</v>
      </c>
      <c r="F1758" s="19" t="s">
        <v>3930</v>
      </c>
      <c r="G1758" s="19"/>
    </row>
    <row r="1759" spans="1:7" x14ac:dyDescent="0.25">
      <c r="A1759">
        <v>1758</v>
      </c>
      <c r="B1759" s="5">
        <v>1991047</v>
      </c>
      <c r="C1759" t="str">
        <f t="shared" si="5486"/>
        <v>Commercial Capital Bank - Delhi, LA</v>
      </c>
      <c r="D1759" s="21" t="s">
        <v>2221</v>
      </c>
      <c r="E1759" s="19" t="s">
        <v>3957</v>
      </c>
      <c r="F1759" s="19" t="s">
        <v>3930</v>
      </c>
      <c r="G1759" s="19"/>
    </row>
    <row r="1760" spans="1:7" x14ac:dyDescent="0.25">
      <c r="A1760">
        <v>1759</v>
      </c>
      <c r="B1760" s="5">
        <v>1015965</v>
      </c>
      <c r="C1760" t="str">
        <f t="shared" si="5486"/>
        <v>Community Bank of Louisiana - Mansfield, LA</v>
      </c>
      <c r="D1760" s="21" t="s">
        <v>1486</v>
      </c>
      <c r="E1760" s="19" t="s">
        <v>3958</v>
      </c>
      <c r="F1760" s="19" t="s">
        <v>3930</v>
      </c>
      <c r="G1760" s="19"/>
    </row>
    <row r="1761" spans="1:7" x14ac:dyDescent="0.25">
      <c r="A1761">
        <v>1760</v>
      </c>
      <c r="B1761" s="5">
        <v>4050719</v>
      </c>
      <c r="C1761" t="str">
        <f t="shared" si="5486"/>
        <v>Community First Bank - New Iberia, LA</v>
      </c>
      <c r="D1761" s="21" t="s">
        <v>1492</v>
      </c>
      <c r="E1761" s="19" t="s">
        <v>3959</v>
      </c>
      <c r="F1761" s="19" t="s">
        <v>3930</v>
      </c>
      <c r="G1761" s="19"/>
    </row>
    <row r="1762" spans="1:7" x14ac:dyDescent="0.25">
      <c r="A1762">
        <v>1761</v>
      </c>
      <c r="B1762" s="5">
        <v>1014091</v>
      </c>
      <c r="C1762" t="str">
        <f t="shared" si="5486"/>
        <v>Concordia Bank &amp; Trust Company - Vidalia, LA</v>
      </c>
      <c r="D1762" s="21" t="s">
        <v>1496</v>
      </c>
      <c r="E1762" s="19" t="s">
        <v>3146</v>
      </c>
      <c r="F1762" s="19" t="s">
        <v>3930</v>
      </c>
      <c r="G1762" s="19"/>
    </row>
    <row r="1763" spans="1:7" x14ac:dyDescent="0.25">
      <c r="A1763">
        <v>1762</v>
      </c>
      <c r="B1763" s="5">
        <v>1023412</v>
      </c>
      <c r="C1763" t="str">
        <f t="shared" si="5486"/>
        <v>Crescent Bank - New Orleans, LA</v>
      </c>
      <c r="D1763" s="21" t="s">
        <v>10378</v>
      </c>
      <c r="E1763" s="19" t="s">
        <v>3938</v>
      </c>
      <c r="F1763" s="19" t="s">
        <v>3930</v>
      </c>
      <c r="G1763" s="19"/>
    </row>
    <row r="1764" spans="1:7" x14ac:dyDescent="0.25">
      <c r="A1764">
        <v>1763</v>
      </c>
      <c r="B1764" s="5">
        <v>1013306</v>
      </c>
      <c r="C1764" t="str">
        <f t="shared" si="5486"/>
        <v>Cross Keys Bank - Saint Joseph, LA</v>
      </c>
      <c r="D1764" s="21" t="s">
        <v>1493</v>
      </c>
      <c r="E1764" s="19" t="s">
        <v>3961</v>
      </c>
      <c r="F1764" s="19" t="s">
        <v>3930</v>
      </c>
      <c r="G1764" s="19"/>
    </row>
    <row r="1765" spans="1:7" x14ac:dyDescent="0.25">
      <c r="A1765">
        <v>1764</v>
      </c>
      <c r="B1765" s="5">
        <v>4053202</v>
      </c>
      <c r="C1765" t="str">
        <f t="shared" si="5486"/>
        <v>Currency Bank - Oak Grove, LA</v>
      </c>
      <c r="D1765" s="21" t="s">
        <v>10137</v>
      </c>
      <c r="E1765" s="19" t="s">
        <v>3956</v>
      </c>
      <c r="F1765" s="19" t="s">
        <v>3930</v>
      </c>
      <c r="G1765" s="19"/>
    </row>
    <row r="1766" spans="1:7" x14ac:dyDescent="0.25">
      <c r="A1766">
        <v>1765</v>
      </c>
      <c r="B1766" s="5">
        <v>1015973</v>
      </c>
      <c r="C1766" t="str">
        <f t="shared" si="5486"/>
        <v>Delta Bank - Vidalia, LA</v>
      </c>
      <c r="D1766" s="21" t="s">
        <v>2223</v>
      </c>
      <c r="E1766" s="19" t="s">
        <v>3146</v>
      </c>
      <c r="F1766" s="19" t="s">
        <v>3930</v>
      </c>
      <c r="G1766" s="19"/>
    </row>
    <row r="1767" spans="1:7" x14ac:dyDescent="0.25">
      <c r="A1767">
        <v>1766</v>
      </c>
      <c r="B1767" s="5">
        <v>1001122</v>
      </c>
      <c r="C1767" t="str">
        <f t="shared" si="5486"/>
        <v>Eureka Homestead - Metairie, LA</v>
      </c>
      <c r="D1767" s="21" t="s">
        <v>687</v>
      </c>
      <c r="E1767" s="19" t="s">
        <v>3962</v>
      </c>
      <c r="F1767" s="19" t="s">
        <v>3930</v>
      </c>
      <c r="G1767" s="19"/>
    </row>
    <row r="1768" spans="1:7" x14ac:dyDescent="0.25">
      <c r="A1768">
        <v>1767</v>
      </c>
      <c r="B1768" s="5">
        <v>1016105</v>
      </c>
      <c r="C1768" t="str">
        <f t="shared" si="5486"/>
        <v>Exchange Bank and Trust Company - Natchitoches, LA</v>
      </c>
      <c r="D1768" s="21" t="s">
        <v>2330</v>
      </c>
      <c r="E1768" s="19" t="s">
        <v>3954</v>
      </c>
      <c r="F1768" s="19" t="s">
        <v>3930</v>
      </c>
      <c r="G1768" s="19"/>
    </row>
    <row r="1769" spans="1:7" x14ac:dyDescent="0.25">
      <c r="A1769">
        <v>1768</v>
      </c>
      <c r="B1769" s="5">
        <v>1010956</v>
      </c>
      <c r="C1769" t="str">
        <f t="shared" si="5486"/>
        <v>Farmers State Bank &amp; Trust Company - Church Point, LA</v>
      </c>
      <c r="D1769" s="21" t="s">
        <v>1941</v>
      </c>
      <c r="E1769" s="19" t="s">
        <v>3964</v>
      </c>
      <c r="F1769" s="19" t="s">
        <v>3930</v>
      </c>
      <c r="G1769" s="19"/>
    </row>
    <row r="1770" spans="1:7" x14ac:dyDescent="0.25">
      <c r="A1770">
        <v>1769</v>
      </c>
      <c r="B1770" s="5">
        <v>1011989</v>
      </c>
      <c r="C1770" t="str">
        <f t="shared" si="5486"/>
        <v>Farmers-Merchants Bank &amp; Trust Company - Breaux Bridge, LA</v>
      </c>
      <c r="D1770" s="21" t="s">
        <v>1944</v>
      </c>
      <c r="E1770" s="19" t="s">
        <v>3965</v>
      </c>
      <c r="F1770" s="19" t="s">
        <v>3930</v>
      </c>
      <c r="G1770" s="19"/>
    </row>
    <row r="1771" spans="1:7" x14ac:dyDescent="0.25">
      <c r="A1771">
        <v>1770</v>
      </c>
      <c r="B1771" s="5">
        <v>1014847</v>
      </c>
      <c r="C1771" t="str">
        <f t="shared" si="5486"/>
        <v>Feliciana Bank &amp; Trust Company - Clinton, LA</v>
      </c>
      <c r="D1771" s="21" t="s">
        <v>1936</v>
      </c>
      <c r="E1771" s="19" t="s">
        <v>3279</v>
      </c>
      <c r="F1771" s="19" t="s">
        <v>3930</v>
      </c>
      <c r="G1771" s="19"/>
    </row>
    <row r="1772" spans="1:7" x14ac:dyDescent="0.25">
      <c r="A1772">
        <v>1771</v>
      </c>
      <c r="B1772" s="5">
        <v>1000476</v>
      </c>
      <c r="C1772" t="str">
        <f t="shared" si="5486"/>
        <v>Fidelity Bank - New Orleans, LA</v>
      </c>
      <c r="D1772" s="21" t="s">
        <v>149</v>
      </c>
      <c r="E1772" s="19" t="s">
        <v>3938</v>
      </c>
      <c r="F1772" s="19" t="s">
        <v>3930</v>
      </c>
      <c r="G1772" s="19"/>
    </row>
    <row r="1773" spans="1:7" x14ac:dyDescent="0.25">
      <c r="A1773">
        <v>1772</v>
      </c>
      <c r="B1773" s="5">
        <v>116654519</v>
      </c>
      <c r="C1773" t="str">
        <f t="shared" si="5486"/>
        <v>Fifth District Savings Bank - New Orleans, LA</v>
      </c>
      <c r="D1773" s="21" t="s">
        <v>465</v>
      </c>
      <c r="E1773" s="19" t="s">
        <v>3938</v>
      </c>
      <c r="F1773" s="19" t="s">
        <v>3930</v>
      </c>
      <c r="G1773" s="19"/>
    </row>
    <row r="1774" spans="1:7" x14ac:dyDescent="0.25">
      <c r="A1774">
        <v>1773</v>
      </c>
      <c r="B1774" s="5">
        <v>1005386</v>
      </c>
      <c r="C1774" t="str">
        <f t="shared" si="5486"/>
        <v>First American Bank and Trust - Vacherie, LA</v>
      </c>
      <c r="D1774" s="21" t="s">
        <v>1503</v>
      </c>
      <c r="E1774" s="19" t="s">
        <v>3966</v>
      </c>
      <c r="F1774" s="19" t="s">
        <v>3930</v>
      </c>
      <c r="G1774" s="19"/>
    </row>
    <row r="1775" spans="1:7" x14ac:dyDescent="0.25">
      <c r="A1775">
        <v>1774</v>
      </c>
      <c r="B1775" s="5">
        <v>1001943</v>
      </c>
      <c r="C1775" t="str">
        <f t="shared" si="5486"/>
        <v>First Federal Bank of Louisiana - Lake Charles, LA</v>
      </c>
      <c r="D1775" s="21" t="s">
        <v>466</v>
      </c>
      <c r="E1775" s="19" t="s">
        <v>3967</v>
      </c>
      <c r="F1775" s="19" t="s">
        <v>3930</v>
      </c>
      <c r="G1775" s="19"/>
    </row>
    <row r="1776" spans="1:7" x14ac:dyDescent="0.25">
      <c r="A1776">
        <v>1775</v>
      </c>
      <c r="B1776" s="5">
        <v>100863</v>
      </c>
      <c r="C1776" t="str">
        <f t="shared" si="5486"/>
        <v>First Guaranty Bank - Hammond, LA</v>
      </c>
      <c r="D1776" s="21" t="s">
        <v>1163</v>
      </c>
      <c r="E1776" s="19" t="s">
        <v>3968</v>
      </c>
      <c r="F1776" s="19" t="s">
        <v>3930</v>
      </c>
      <c r="G1776" s="19"/>
    </row>
    <row r="1777" spans="1:7" x14ac:dyDescent="0.25">
      <c r="A1777">
        <v>1776</v>
      </c>
      <c r="B1777" s="5">
        <v>1009930</v>
      </c>
      <c r="C1777" t="str">
        <f t="shared" si="5486"/>
        <v>First National Bank in DeRidder - DeRidder, LA</v>
      </c>
      <c r="D1777" s="21" t="s">
        <v>2225</v>
      </c>
      <c r="E1777" s="19" t="s">
        <v>3947</v>
      </c>
      <c r="F1777" s="19" t="s">
        <v>3930</v>
      </c>
      <c r="G1777" s="19"/>
    </row>
    <row r="1778" spans="1:7" x14ac:dyDescent="0.25">
      <c r="A1778">
        <v>1777</v>
      </c>
      <c r="B1778" s="5">
        <v>1011045</v>
      </c>
      <c r="C1778" t="str">
        <f t="shared" si="5486"/>
        <v>First National Bank of Louisiana - Crowley, LA</v>
      </c>
      <c r="D1778" s="21" t="s">
        <v>1500</v>
      </c>
      <c r="E1778" s="19" t="s">
        <v>3934</v>
      </c>
      <c r="F1778" s="19" t="s">
        <v>3930</v>
      </c>
      <c r="G1778" s="19"/>
    </row>
    <row r="1779" spans="1:7" x14ac:dyDescent="0.25">
      <c r="A1779">
        <v>1778</v>
      </c>
      <c r="B1779" s="5">
        <v>1012784</v>
      </c>
      <c r="C1779" t="str">
        <f t="shared" si="5486"/>
        <v>First National Bank USA - Boutte, LA</v>
      </c>
      <c r="D1779" s="21" t="s">
        <v>2468</v>
      </c>
      <c r="E1779" s="19" t="s">
        <v>3970</v>
      </c>
      <c r="F1779" s="19" t="s">
        <v>3930</v>
      </c>
      <c r="G1779" s="19"/>
    </row>
    <row r="1780" spans="1:7" x14ac:dyDescent="0.25">
      <c r="A1780">
        <v>1779</v>
      </c>
      <c r="B1780" s="5">
        <v>1013041</v>
      </c>
      <c r="C1780" t="str">
        <f t="shared" si="5486"/>
        <v>First National Bankers Bank - Baton Rouge, LA</v>
      </c>
      <c r="D1780" s="21" t="s">
        <v>1829</v>
      </c>
      <c r="E1780" s="19" t="s">
        <v>3948</v>
      </c>
      <c r="F1780" s="19" t="s">
        <v>3930</v>
      </c>
      <c r="G1780" s="19"/>
    </row>
    <row r="1781" spans="1:7" x14ac:dyDescent="0.25">
      <c r="A1781">
        <v>1780</v>
      </c>
      <c r="B1781" s="5">
        <v>1016360</v>
      </c>
      <c r="C1781" t="str">
        <f t="shared" si="5486"/>
        <v>Franklin State Bank &amp; Trust Company - Winnsboro, LA</v>
      </c>
      <c r="D1781" s="21" t="s">
        <v>2224</v>
      </c>
      <c r="E1781" s="19" t="s">
        <v>3952</v>
      </c>
      <c r="F1781" s="19" t="s">
        <v>3930</v>
      </c>
      <c r="G1781" s="19"/>
    </row>
    <row r="1782" spans="1:7" x14ac:dyDescent="0.25">
      <c r="A1782">
        <v>1781</v>
      </c>
      <c r="B1782" s="5">
        <v>1013039</v>
      </c>
      <c r="C1782" t="str">
        <f t="shared" si="5486"/>
        <v>Gibsland Bank &amp; Trust Company - Gibsland, LA</v>
      </c>
      <c r="D1782" s="21" t="s">
        <v>1494</v>
      </c>
      <c r="E1782" s="19" t="s">
        <v>3971</v>
      </c>
      <c r="F1782" s="19" t="s">
        <v>3930</v>
      </c>
      <c r="G1782" s="19"/>
    </row>
    <row r="1783" spans="1:7" x14ac:dyDescent="0.25">
      <c r="A1783">
        <v>1782</v>
      </c>
      <c r="B1783" s="5">
        <v>1015910</v>
      </c>
      <c r="C1783" t="str">
        <f t="shared" si="5486"/>
        <v>Guaranty Bank &amp; Trust Company of Delhi - Delhi, LA</v>
      </c>
      <c r="D1783" s="21" t="s">
        <v>2222</v>
      </c>
      <c r="E1783" s="19" t="s">
        <v>3957</v>
      </c>
      <c r="F1783" s="19" t="s">
        <v>3930</v>
      </c>
      <c r="G1783" s="19"/>
    </row>
    <row r="1784" spans="1:7" x14ac:dyDescent="0.25">
      <c r="A1784">
        <v>1783</v>
      </c>
      <c r="B1784" s="5">
        <v>1007655</v>
      </c>
      <c r="C1784" t="str">
        <f t="shared" si="5486"/>
        <v>Guaranty Bank and Trust Company - New Roads, LA</v>
      </c>
      <c r="D1784" s="21" t="s">
        <v>135</v>
      </c>
      <c r="E1784" s="19" t="s">
        <v>3972</v>
      </c>
      <c r="F1784" s="19" t="s">
        <v>3930</v>
      </c>
      <c r="G1784" s="19"/>
    </row>
    <row r="1785" spans="1:7" x14ac:dyDescent="0.25">
      <c r="A1785">
        <v>1784</v>
      </c>
      <c r="B1785" s="5">
        <v>1009656</v>
      </c>
      <c r="C1785" t="str">
        <f t="shared" si="5486"/>
        <v>Gulf Coast Bank - Abbeville, LA</v>
      </c>
      <c r="D1785" s="21" t="s">
        <v>1497</v>
      </c>
      <c r="E1785" s="19" t="s">
        <v>3239</v>
      </c>
      <c r="F1785" s="19" t="s">
        <v>3930</v>
      </c>
      <c r="G1785" s="19"/>
    </row>
    <row r="1786" spans="1:7" x14ac:dyDescent="0.25">
      <c r="A1786">
        <v>1785</v>
      </c>
      <c r="B1786" s="5">
        <v>1022785</v>
      </c>
      <c r="C1786" t="str">
        <f t="shared" si="5486"/>
        <v>Gulf Coast Bank and Trust Company - New Orleans, LA</v>
      </c>
      <c r="D1786" s="21" t="s">
        <v>1164</v>
      </c>
      <c r="E1786" s="19" t="s">
        <v>3938</v>
      </c>
      <c r="F1786" s="19" t="s">
        <v>3930</v>
      </c>
      <c r="G1786" s="19"/>
    </row>
    <row r="1787" spans="1:7" x14ac:dyDescent="0.25">
      <c r="A1787">
        <v>1786</v>
      </c>
      <c r="B1787" s="5">
        <v>1001338</v>
      </c>
      <c r="C1787" t="str">
        <f t="shared" si="5486"/>
        <v>Heritage Bank of Saint Tammany - Covington, LA</v>
      </c>
      <c r="D1787" s="21" t="s">
        <v>9628</v>
      </c>
      <c r="E1787" s="19" t="s">
        <v>3214</v>
      </c>
      <c r="F1787" s="19" t="s">
        <v>3930</v>
      </c>
      <c r="G1787" s="19"/>
    </row>
    <row r="1788" spans="1:7" x14ac:dyDescent="0.25">
      <c r="A1788">
        <v>1787</v>
      </c>
      <c r="B1788" s="5">
        <v>1000091</v>
      </c>
      <c r="C1788" t="str">
        <f t="shared" si="5486"/>
        <v>Hibernia Bank - New Orleans, LA</v>
      </c>
      <c r="D1788" s="21" t="s">
        <v>9629</v>
      </c>
      <c r="E1788" s="19" t="s">
        <v>3938</v>
      </c>
      <c r="F1788" s="19" t="s">
        <v>3930</v>
      </c>
      <c r="G1788" s="19"/>
    </row>
    <row r="1789" spans="1:7" x14ac:dyDescent="0.25">
      <c r="A1789">
        <v>1788</v>
      </c>
      <c r="B1789" s="5">
        <v>1015440</v>
      </c>
      <c r="C1789" t="str">
        <f t="shared" si="5486"/>
        <v>Hodge Bank &amp; Trust Company - Hodge, LA</v>
      </c>
      <c r="D1789" s="21" t="s">
        <v>817</v>
      </c>
      <c r="E1789" s="19" t="s">
        <v>3973</v>
      </c>
      <c r="F1789" s="19" t="s">
        <v>3930</v>
      </c>
      <c r="G1789" s="19"/>
    </row>
    <row r="1790" spans="1:7" x14ac:dyDescent="0.25">
      <c r="A1790">
        <v>1789</v>
      </c>
      <c r="B1790" s="5">
        <v>1000322</v>
      </c>
      <c r="C1790" t="str">
        <f t="shared" si="5486"/>
        <v>Home Bank, National Association - Lafayette, LA</v>
      </c>
      <c r="D1790" s="21" t="s">
        <v>1165</v>
      </c>
      <c r="E1790" s="19" t="s">
        <v>2969</v>
      </c>
      <c r="F1790" s="19" t="s">
        <v>3930</v>
      </c>
      <c r="G1790" s="19"/>
    </row>
    <row r="1791" spans="1:7" x14ac:dyDescent="0.25">
      <c r="A1791">
        <v>1790</v>
      </c>
      <c r="B1791" s="5">
        <v>1000023</v>
      </c>
      <c r="C1791" t="str">
        <f t="shared" si="5486"/>
        <v>Home Federal Bank - Shreveport, LA</v>
      </c>
      <c r="D1791" s="21" t="s">
        <v>464</v>
      </c>
      <c r="E1791" s="19" t="s">
        <v>3974</v>
      </c>
      <c r="F1791" s="19" t="s">
        <v>3930</v>
      </c>
      <c r="G1791" s="19"/>
    </row>
    <row r="1792" spans="1:7" x14ac:dyDescent="0.25">
      <c r="A1792">
        <v>1791</v>
      </c>
      <c r="B1792" s="5">
        <v>1003183</v>
      </c>
      <c r="C1792" t="str">
        <f t="shared" si="5486"/>
        <v>Homeland Federal Savings Bank - Columbia, LA</v>
      </c>
      <c r="D1792" s="21" t="s">
        <v>602</v>
      </c>
      <c r="E1792" s="19" t="s">
        <v>3489</v>
      </c>
      <c r="F1792" s="19" t="s">
        <v>3930</v>
      </c>
      <c r="G1792" s="19"/>
    </row>
    <row r="1793" spans="1:7" x14ac:dyDescent="0.25">
      <c r="A1793">
        <v>1792</v>
      </c>
      <c r="B1793" s="5">
        <v>4142336</v>
      </c>
      <c r="C1793" t="str">
        <f t="shared" si="5486"/>
        <v>Investar Bank, National Association - Baton Rouge, LA</v>
      </c>
      <c r="D1793" s="21" t="s">
        <v>5697</v>
      </c>
      <c r="E1793" s="19" t="s">
        <v>3948</v>
      </c>
      <c r="F1793" s="19" t="s">
        <v>3930</v>
      </c>
      <c r="G1793" s="19"/>
    </row>
    <row r="1794" spans="1:7" x14ac:dyDescent="0.25">
      <c r="A1794">
        <v>1793</v>
      </c>
      <c r="B1794" s="5">
        <v>1005640</v>
      </c>
      <c r="C1794" t="str">
        <f t="shared" ref="C1794:C1857" si="5487">D1794&amp;" - "&amp;E1794&amp;", "&amp;F1794</f>
        <v>Jackson Parish Bank - Jonesboro, LA</v>
      </c>
      <c r="D1794" s="21" t="s">
        <v>813</v>
      </c>
      <c r="E1794" s="19" t="s">
        <v>3210</v>
      </c>
      <c r="F1794" s="19" t="s">
        <v>3930</v>
      </c>
      <c r="G1794" s="19"/>
    </row>
    <row r="1795" spans="1:7" x14ac:dyDescent="0.25">
      <c r="A1795">
        <v>1794</v>
      </c>
      <c r="B1795" s="5">
        <v>1016049</v>
      </c>
      <c r="C1795" t="str">
        <f t="shared" si="5487"/>
        <v>JD Bank - Jennings, LA</v>
      </c>
      <c r="D1795" s="21" t="s">
        <v>1487</v>
      </c>
      <c r="E1795" s="19" t="s">
        <v>3945</v>
      </c>
      <c r="F1795" s="19" t="s">
        <v>3930</v>
      </c>
      <c r="G1795" s="19"/>
    </row>
    <row r="1796" spans="1:7" x14ac:dyDescent="0.25">
      <c r="A1796">
        <v>1795</v>
      </c>
      <c r="B1796" s="5">
        <v>1005635</v>
      </c>
      <c r="C1796" t="str">
        <f t="shared" si="5487"/>
        <v>Jonesboro State Bank - Jonesboro, LA</v>
      </c>
      <c r="D1796" s="21" t="s">
        <v>2617</v>
      </c>
      <c r="E1796" s="19" t="s">
        <v>3210</v>
      </c>
      <c r="F1796" s="19" t="s">
        <v>3930</v>
      </c>
      <c r="G1796" s="19"/>
    </row>
    <row r="1797" spans="1:7" x14ac:dyDescent="0.25">
      <c r="A1797">
        <v>1796</v>
      </c>
      <c r="B1797" s="5">
        <v>4223855</v>
      </c>
      <c r="C1797" t="str">
        <f t="shared" si="5487"/>
        <v>Lakeside Bank - Lake Charles, LA</v>
      </c>
      <c r="D1797" s="21" t="s">
        <v>1140</v>
      </c>
      <c r="E1797" s="19" t="s">
        <v>3967</v>
      </c>
      <c r="F1797" s="19" t="s">
        <v>3930</v>
      </c>
      <c r="G1797" s="19"/>
    </row>
    <row r="1798" spans="1:7" x14ac:dyDescent="0.25">
      <c r="A1798">
        <v>1797</v>
      </c>
      <c r="B1798" s="5">
        <v>1010578</v>
      </c>
      <c r="C1798" t="str">
        <f t="shared" si="5487"/>
        <v>Landmark Bank - Clinton, LA</v>
      </c>
      <c r="D1798" s="21" t="s">
        <v>1942</v>
      </c>
      <c r="E1798" s="19" t="s">
        <v>3279</v>
      </c>
      <c r="F1798" s="19" t="s">
        <v>3930</v>
      </c>
      <c r="G1798" s="19"/>
    </row>
    <row r="1799" spans="1:7" x14ac:dyDescent="0.25">
      <c r="A1799">
        <v>1798</v>
      </c>
      <c r="B1799" s="5">
        <v>1007582</v>
      </c>
      <c r="C1799" t="str">
        <f t="shared" si="5487"/>
        <v>Liberty Bank and Trust Company - New Orleans, LA</v>
      </c>
      <c r="D1799" s="21" t="s">
        <v>1504</v>
      </c>
      <c r="E1799" s="19" t="s">
        <v>3938</v>
      </c>
      <c r="F1799" s="19" t="s">
        <v>3930</v>
      </c>
      <c r="G1799" s="19"/>
    </row>
    <row r="1800" spans="1:7" x14ac:dyDescent="0.25">
      <c r="A1800">
        <v>1799</v>
      </c>
      <c r="B1800" s="5">
        <v>1005494</v>
      </c>
      <c r="C1800" t="str">
        <f t="shared" si="5487"/>
        <v>Louisiana National Bank - Ruston, LA</v>
      </c>
      <c r="D1800" s="21" t="s">
        <v>10068</v>
      </c>
      <c r="E1800" s="19" t="s">
        <v>3940</v>
      </c>
      <c r="F1800" s="19" t="s">
        <v>3930</v>
      </c>
      <c r="G1800" s="19"/>
    </row>
    <row r="1801" spans="1:7" x14ac:dyDescent="0.25">
      <c r="A1801">
        <v>1800</v>
      </c>
      <c r="B1801" s="5">
        <v>1016322</v>
      </c>
      <c r="C1801" t="str">
        <f t="shared" si="5487"/>
        <v>M C Bank &amp; Trust Company - Morgan City, LA</v>
      </c>
      <c r="D1801" s="21" t="s">
        <v>1488</v>
      </c>
      <c r="E1801" s="19" t="s">
        <v>3976</v>
      </c>
      <c r="F1801" s="19" t="s">
        <v>3930</v>
      </c>
      <c r="G1801" s="19"/>
    </row>
    <row r="1802" spans="1:7" x14ac:dyDescent="0.25">
      <c r="A1802">
        <v>1801</v>
      </c>
      <c r="B1802" s="5">
        <v>1012311</v>
      </c>
      <c r="C1802" t="str">
        <f t="shared" si="5487"/>
        <v>Marion State Bank - Marion, LA</v>
      </c>
      <c r="D1802" s="21" t="s">
        <v>1943</v>
      </c>
      <c r="E1802" s="19" t="s">
        <v>2860</v>
      </c>
      <c r="F1802" s="19" t="s">
        <v>3930</v>
      </c>
      <c r="G1802" s="19"/>
    </row>
    <row r="1803" spans="1:7" x14ac:dyDescent="0.25">
      <c r="A1803">
        <v>1802</v>
      </c>
      <c r="B1803" s="5">
        <v>1005791</v>
      </c>
      <c r="C1803" t="str">
        <f t="shared" si="5487"/>
        <v>Merchants &amp; Farmers Bank &amp; Trust Company - Leesville, LA</v>
      </c>
      <c r="D1803" s="21" t="s">
        <v>1502</v>
      </c>
      <c r="E1803" s="19" t="s">
        <v>3979</v>
      </c>
      <c r="F1803" s="19" t="s">
        <v>3930</v>
      </c>
      <c r="G1803" s="19"/>
    </row>
    <row r="1804" spans="1:7" x14ac:dyDescent="0.25">
      <c r="A1804">
        <v>1803</v>
      </c>
      <c r="B1804" s="5">
        <v>9755248</v>
      </c>
      <c r="C1804" t="str">
        <f t="shared" si="5487"/>
        <v>Metairie Bank &amp; Trust Company - Metairie, LA</v>
      </c>
      <c r="D1804" s="21" t="s">
        <v>9630</v>
      </c>
      <c r="E1804" s="19" t="s">
        <v>3962</v>
      </c>
      <c r="F1804" s="19" t="s">
        <v>3930</v>
      </c>
      <c r="G1804" s="19"/>
    </row>
    <row r="1805" spans="1:7" x14ac:dyDescent="0.25">
      <c r="A1805">
        <v>1804</v>
      </c>
      <c r="B1805" s="5">
        <v>1000065</v>
      </c>
      <c r="C1805" t="str">
        <f t="shared" si="5487"/>
        <v>Mutual Savings and Loan Association - Metairie, LA</v>
      </c>
      <c r="D1805" s="21" t="s">
        <v>688</v>
      </c>
      <c r="E1805" s="19" t="s">
        <v>3962</v>
      </c>
      <c r="F1805" s="19" t="s">
        <v>3930</v>
      </c>
      <c r="G1805" s="19"/>
    </row>
    <row r="1806" spans="1:7" x14ac:dyDescent="0.25">
      <c r="A1806">
        <v>1805</v>
      </c>
      <c r="B1806" s="5">
        <v>130981433</v>
      </c>
      <c r="C1806" t="str">
        <f t="shared" si="5487"/>
        <v>NOLA Bank - New Orleans, LA</v>
      </c>
      <c r="D1806" s="21" t="s">
        <v>10836</v>
      </c>
      <c r="E1806" s="19" t="s">
        <v>3938</v>
      </c>
      <c r="F1806" s="19" t="s">
        <v>3930</v>
      </c>
      <c r="G1806" s="19"/>
    </row>
    <row r="1807" spans="1:7" x14ac:dyDescent="0.25">
      <c r="A1807">
        <v>1806</v>
      </c>
      <c r="B1807" s="5">
        <v>1012169</v>
      </c>
      <c r="C1807" t="str">
        <f t="shared" si="5487"/>
        <v>Origin Bank - Choudrant, LA</v>
      </c>
      <c r="D1807" s="21" t="s">
        <v>174</v>
      </c>
      <c r="E1807" s="19" t="s">
        <v>3980</v>
      </c>
      <c r="F1807" s="19" t="s">
        <v>3930</v>
      </c>
      <c r="G1807" s="19"/>
    </row>
    <row r="1808" spans="1:7" x14ac:dyDescent="0.25">
      <c r="A1808">
        <v>1807</v>
      </c>
      <c r="B1808" s="5">
        <v>1005213</v>
      </c>
      <c r="C1808" t="str">
        <f t="shared" si="5487"/>
        <v>Patterson State Bank - Patterson, LA</v>
      </c>
      <c r="D1808" s="21" t="s">
        <v>2228</v>
      </c>
      <c r="E1808" s="19" t="s">
        <v>3202</v>
      </c>
      <c r="F1808" s="19" t="s">
        <v>3930</v>
      </c>
      <c r="G1808" s="19"/>
    </row>
    <row r="1809" spans="1:7" x14ac:dyDescent="0.25">
      <c r="A1809">
        <v>1808</v>
      </c>
      <c r="B1809" s="5">
        <v>1015346</v>
      </c>
      <c r="C1809" t="str">
        <f t="shared" si="5487"/>
        <v>Peoples Bank - Chatham, LA</v>
      </c>
      <c r="D1809" s="21" t="s">
        <v>215</v>
      </c>
      <c r="E1809" s="19" t="s">
        <v>3659</v>
      </c>
      <c r="F1809" s="19" t="s">
        <v>3930</v>
      </c>
      <c r="G1809" s="19"/>
    </row>
    <row r="1810" spans="1:7" x14ac:dyDescent="0.25">
      <c r="A1810">
        <v>1809</v>
      </c>
      <c r="B1810" s="5">
        <v>1005247</v>
      </c>
      <c r="C1810" t="str">
        <f t="shared" si="5487"/>
        <v>Plaquemine Bank and Trust Company - Plaquemine, LA</v>
      </c>
      <c r="D1810" s="21" t="s">
        <v>2470</v>
      </c>
      <c r="E1810" s="19" t="s">
        <v>3932</v>
      </c>
      <c r="F1810" s="19" t="s">
        <v>3930</v>
      </c>
      <c r="G1810" s="19"/>
    </row>
    <row r="1811" spans="1:7" x14ac:dyDescent="0.25">
      <c r="A1811">
        <v>1810</v>
      </c>
      <c r="B1811" s="5">
        <v>1016369</v>
      </c>
      <c r="C1811" t="str">
        <f t="shared" si="5487"/>
        <v>Progressive Bank - Monroe, LA</v>
      </c>
      <c r="D1811" s="21" t="s">
        <v>1489</v>
      </c>
      <c r="E1811" s="19" t="s">
        <v>3212</v>
      </c>
      <c r="F1811" s="19" t="s">
        <v>3930</v>
      </c>
      <c r="G1811" s="19"/>
    </row>
    <row r="1812" spans="1:7" x14ac:dyDescent="0.25">
      <c r="A1812">
        <v>1811</v>
      </c>
      <c r="B1812" s="5">
        <v>1012277</v>
      </c>
      <c r="C1812" t="str">
        <f t="shared" si="5487"/>
        <v>Progressive National Bank - Mansfield, LA</v>
      </c>
      <c r="D1812" s="21" t="s">
        <v>923</v>
      </c>
      <c r="E1812" s="19" t="s">
        <v>3958</v>
      </c>
      <c r="F1812" s="19" t="s">
        <v>3930</v>
      </c>
      <c r="G1812" s="19"/>
    </row>
    <row r="1813" spans="1:7" x14ac:dyDescent="0.25">
      <c r="A1813">
        <v>1812</v>
      </c>
      <c r="B1813" s="5">
        <v>1001946</v>
      </c>
      <c r="C1813" t="str">
        <f t="shared" si="5487"/>
        <v>Rayne Building &amp; Loan Association - Rayne, LA</v>
      </c>
      <c r="D1813" s="21" t="s">
        <v>9631</v>
      </c>
      <c r="E1813" s="19" t="s">
        <v>3981</v>
      </c>
      <c r="F1813" s="19" t="s">
        <v>3930</v>
      </c>
      <c r="G1813" s="19"/>
    </row>
    <row r="1814" spans="1:7" x14ac:dyDescent="0.25">
      <c r="A1814">
        <v>1813</v>
      </c>
      <c r="B1814" s="5">
        <v>1015089</v>
      </c>
      <c r="C1814" t="str">
        <f t="shared" si="5487"/>
        <v>Rayne State Bank &amp; Trust Company - Rayne, LA</v>
      </c>
      <c r="D1814" s="21" t="s">
        <v>1495</v>
      </c>
      <c r="E1814" s="19" t="s">
        <v>3981</v>
      </c>
      <c r="F1814" s="19" t="s">
        <v>3930</v>
      </c>
      <c r="G1814" s="19"/>
    </row>
    <row r="1815" spans="1:7" x14ac:dyDescent="0.25">
      <c r="A1815">
        <v>1814</v>
      </c>
      <c r="B1815" s="5">
        <v>1991036</v>
      </c>
      <c r="C1815" t="str">
        <f t="shared" si="5487"/>
        <v>Red River Bank - Alexandria, LA</v>
      </c>
      <c r="D1815" s="21" t="s">
        <v>1166</v>
      </c>
      <c r="E1815" s="19" t="s">
        <v>3982</v>
      </c>
      <c r="F1815" s="19" t="s">
        <v>3930</v>
      </c>
      <c r="G1815" s="19"/>
    </row>
    <row r="1816" spans="1:7" x14ac:dyDescent="0.25">
      <c r="A1816">
        <v>1815</v>
      </c>
      <c r="B1816" s="5">
        <v>1983005</v>
      </c>
      <c r="C1816" t="str">
        <f t="shared" si="5487"/>
        <v>Resource Bank - Covington, LA</v>
      </c>
      <c r="D1816" s="21" t="s">
        <v>1490</v>
      </c>
      <c r="E1816" s="19" t="s">
        <v>3214</v>
      </c>
      <c r="F1816" s="19" t="s">
        <v>3930</v>
      </c>
      <c r="G1816" s="19"/>
    </row>
    <row r="1817" spans="1:7" x14ac:dyDescent="0.25">
      <c r="A1817">
        <v>1816</v>
      </c>
      <c r="B1817" s="5">
        <v>1005676</v>
      </c>
      <c r="C1817" t="str">
        <f t="shared" si="5487"/>
        <v>Sabine State Bank and Trust Company - Many, LA</v>
      </c>
      <c r="D1817" s="21" t="s">
        <v>1501</v>
      </c>
      <c r="E1817" s="19" t="s">
        <v>3983</v>
      </c>
      <c r="F1817" s="19" t="s">
        <v>3930</v>
      </c>
      <c r="G1817" s="19"/>
    </row>
    <row r="1818" spans="1:7" x14ac:dyDescent="0.25">
      <c r="A1818">
        <v>1817</v>
      </c>
      <c r="B1818" s="5">
        <v>1016305</v>
      </c>
      <c r="C1818" t="str">
        <f t="shared" si="5487"/>
        <v>Sicily Island State Bank - Sicily Island, LA</v>
      </c>
      <c r="D1818" s="21" t="s">
        <v>816</v>
      </c>
      <c r="E1818" s="19" t="s">
        <v>3984</v>
      </c>
      <c r="F1818" s="19" t="s">
        <v>3930</v>
      </c>
      <c r="G1818" s="19"/>
    </row>
    <row r="1819" spans="1:7" x14ac:dyDescent="0.25">
      <c r="A1819">
        <v>1818</v>
      </c>
      <c r="B1819" s="5">
        <v>1014406</v>
      </c>
      <c r="C1819" t="str">
        <f t="shared" si="5487"/>
        <v>Simmesport State Bank - Simmesport, LA</v>
      </c>
      <c r="D1819" s="21" t="s">
        <v>815</v>
      </c>
      <c r="E1819" s="19" t="s">
        <v>10854</v>
      </c>
      <c r="F1819" s="19" t="s">
        <v>3930</v>
      </c>
      <c r="G1819" s="19"/>
    </row>
    <row r="1820" spans="1:7" x14ac:dyDescent="0.25">
      <c r="A1820">
        <v>1819</v>
      </c>
      <c r="B1820" s="5">
        <v>1005788</v>
      </c>
      <c r="C1820" t="str">
        <f t="shared" si="5487"/>
        <v>South Lafourche Bank &amp; Trust Company - Larose, LA</v>
      </c>
      <c r="D1820" s="21" t="s">
        <v>1945</v>
      </c>
      <c r="E1820" s="19" t="s">
        <v>3985</v>
      </c>
      <c r="F1820" s="19" t="s">
        <v>3930</v>
      </c>
      <c r="G1820" s="19"/>
    </row>
    <row r="1821" spans="1:7" x14ac:dyDescent="0.25">
      <c r="A1821">
        <v>1820</v>
      </c>
      <c r="B1821" s="5">
        <v>1011534</v>
      </c>
      <c r="C1821" t="str">
        <f t="shared" si="5487"/>
        <v>South Louisiana Bank - Houma, LA</v>
      </c>
      <c r="D1821" s="21" t="s">
        <v>1499</v>
      </c>
      <c r="E1821" s="19" t="s">
        <v>3955</v>
      </c>
      <c r="F1821" s="19" t="s">
        <v>3930</v>
      </c>
      <c r="G1821" s="19"/>
    </row>
    <row r="1822" spans="1:7" x14ac:dyDescent="0.25">
      <c r="A1822">
        <v>1821</v>
      </c>
      <c r="B1822" s="5">
        <v>1015498</v>
      </c>
      <c r="C1822" t="str">
        <f t="shared" si="5487"/>
        <v>Southern Heritage Bank - Jonesville, LA</v>
      </c>
      <c r="D1822" s="21" t="s">
        <v>2231</v>
      </c>
      <c r="E1822" s="19" t="s">
        <v>3949</v>
      </c>
      <c r="F1822" s="19" t="s">
        <v>3930</v>
      </c>
      <c r="G1822" s="19"/>
    </row>
    <row r="1823" spans="1:7" x14ac:dyDescent="0.25">
      <c r="A1823">
        <v>1822</v>
      </c>
      <c r="B1823" s="5">
        <v>1014935</v>
      </c>
      <c r="C1823" t="str">
        <f t="shared" si="5487"/>
        <v>St. Landry Bank and Trust Company - Opelousas, LA</v>
      </c>
      <c r="D1823" s="21" t="s">
        <v>2229</v>
      </c>
      <c r="E1823" s="19" t="s">
        <v>3931</v>
      </c>
      <c r="F1823" s="19" t="s">
        <v>3930</v>
      </c>
      <c r="G1823" s="19"/>
    </row>
    <row r="1824" spans="1:7" x14ac:dyDescent="0.25">
      <c r="A1824">
        <v>1823</v>
      </c>
      <c r="B1824" s="5">
        <v>1009992</v>
      </c>
      <c r="C1824" t="str">
        <f t="shared" si="5487"/>
        <v>State Bank &amp; Trust Company - Golden Meadow, LA</v>
      </c>
      <c r="D1824" s="21" t="s">
        <v>1190</v>
      </c>
      <c r="E1824" s="19" t="s">
        <v>3986</v>
      </c>
      <c r="F1824" s="19" t="s">
        <v>3930</v>
      </c>
      <c r="G1824" s="19"/>
    </row>
    <row r="1825" spans="1:7" x14ac:dyDescent="0.25">
      <c r="A1825">
        <v>1824</v>
      </c>
      <c r="B1825" s="5">
        <v>1991043</v>
      </c>
      <c r="C1825" t="str">
        <f t="shared" si="5487"/>
        <v>Synergy Bank - Houma, LA</v>
      </c>
      <c r="D1825" s="21" t="s">
        <v>1491</v>
      </c>
      <c r="E1825" s="19" t="s">
        <v>3955</v>
      </c>
      <c r="F1825" s="19" t="s">
        <v>3930</v>
      </c>
      <c r="G1825" s="19"/>
    </row>
    <row r="1826" spans="1:7" x14ac:dyDescent="0.25">
      <c r="A1826">
        <v>1825</v>
      </c>
      <c r="B1826" s="5">
        <v>1005776</v>
      </c>
      <c r="C1826" t="str">
        <f t="shared" si="5487"/>
        <v>Tensas State Bank - Newellton, LA</v>
      </c>
      <c r="D1826" s="21" t="s">
        <v>2226</v>
      </c>
      <c r="E1826" s="19" t="s">
        <v>3987</v>
      </c>
      <c r="F1826" s="19" t="s">
        <v>3930</v>
      </c>
      <c r="G1826" s="19"/>
    </row>
    <row r="1827" spans="1:7" x14ac:dyDescent="0.25">
      <c r="A1827">
        <v>1826</v>
      </c>
      <c r="B1827" s="5">
        <v>1030031</v>
      </c>
      <c r="C1827" t="str">
        <f t="shared" si="5487"/>
        <v>The Bank - Jennings, LA</v>
      </c>
      <c r="D1827" s="21" t="s">
        <v>9557</v>
      </c>
      <c r="E1827" s="19" t="s">
        <v>3945</v>
      </c>
      <c r="F1827" s="19" t="s">
        <v>3930</v>
      </c>
      <c r="G1827" s="19"/>
    </row>
    <row r="1828" spans="1:7" x14ac:dyDescent="0.25">
      <c r="A1828">
        <v>1827</v>
      </c>
      <c r="B1828" s="5">
        <v>1005412</v>
      </c>
      <c r="C1828" t="str">
        <f t="shared" si="5487"/>
        <v>The Bank of Commerce - White Castle, LA</v>
      </c>
      <c r="D1828" s="21" t="s">
        <v>9484</v>
      </c>
      <c r="E1828" s="19" t="s">
        <v>3933</v>
      </c>
      <c r="F1828" s="19" t="s">
        <v>3930</v>
      </c>
      <c r="G1828" s="19"/>
    </row>
    <row r="1829" spans="1:7" x14ac:dyDescent="0.25">
      <c r="A1829">
        <v>1828</v>
      </c>
      <c r="B1829" s="5">
        <v>1009828</v>
      </c>
      <c r="C1829" t="str">
        <f t="shared" si="5487"/>
        <v>The Cottonport Bank - Cottonport, LA</v>
      </c>
      <c r="D1829" s="21" t="s">
        <v>9632</v>
      </c>
      <c r="E1829" s="19" t="s">
        <v>3960</v>
      </c>
      <c r="F1829" s="19" t="s">
        <v>3930</v>
      </c>
      <c r="G1829" s="19"/>
    </row>
    <row r="1830" spans="1:7" x14ac:dyDescent="0.25">
      <c r="A1830">
        <v>1829</v>
      </c>
      <c r="B1830" s="5">
        <v>1008660</v>
      </c>
      <c r="C1830" t="str">
        <f t="shared" si="5487"/>
        <v>The Evangeline Bank and Trust Company - Ville Platte, LA</v>
      </c>
      <c r="D1830" s="21" t="s">
        <v>9633</v>
      </c>
      <c r="E1830" s="19" t="s">
        <v>3963</v>
      </c>
      <c r="F1830" s="19" t="s">
        <v>3930</v>
      </c>
      <c r="G1830" s="19"/>
    </row>
    <row r="1831" spans="1:7" x14ac:dyDescent="0.25">
      <c r="A1831">
        <v>1830</v>
      </c>
      <c r="B1831" s="5">
        <v>1011600</v>
      </c>
      <c r="C1831" t="str">
        <f t="shared" si="5487"/>
        <v>The First National Bank of Jeanerette - Jeanerette, LA</v>
      </c>
      <c r="D1831" s="21" t="s">
        <v>9634</v>
      </c>
      <c r="E1831" s="19" t="s">
        <v>3969</v>
      </c>
      <c r="F1831" s="19" t="s">
        <v>3930</v>
      </c>
      <c r="G1831" s="19"/>
    </row>
    <row r="1832" spans="1:7" x14ac:dyDescent="0.25">
      <c r="A1832">
        <v>1831</v>
      </c>
      <c r="B1832" s="5">
        <v>1013147</v>
      </c>
      <c r="C1832" t="str">
        <f t="shared" si="5487"/>
        <v>The Mer Rouge State Bank - Mer Rouge, LA</v>
      </c>
      <c r="D1832" s="21" t="s">
        <v>9635</v>
      </c>
      <c r="E1832" s="19" t="s">
        <v>3978</v>
      </c>
      <c r="F1832" s="19" t="s">
        <v>3930</v>
      </c>
      <c r="G1832" s="19"/>
    </row>
    <row r="1833" spans="1:7" x14ac:dyDescent="0.25">
      <c r="A1833">
        <v>1832</v>
      </c>
      <c r="B1833" s="5">
        <v>1005264</v>
      </c>
      <c r="C1833" t="str">
        <f t="shared" si="5487"/>
        <v>United Community Bank - Raceland, LA</v>
      </c>
      <c r="D1833" s="21" t="s">
        <v>151</v>
      </c>
      <c r="E1833" s="19" t="s">
        <v>3988</v>
      </c>
      <c r="F1833" s="19" t="s">
        <v>3930</v>
      </c>
      <c r="G1833" s="19"/>
    </row>
    <row r="1834" spans="1:7" x14ac:dyDescent="0.25">
      <c r="A1834">
        <v>1833</v>
      </c>
      <c r="B1834" s="5">
        <v>1013297</v>
      </c>
      <c r="C1834" t="str">
        <f t="shared" si="5487"/>
        <v>Vermilion Bank &amp; Trust Company - Kaplan, LA</v>
      </c>
      <c r="D1834" s="21" t="s">
        <v>1939</v>
      </c>
      <c r="E1834" s="19" t="s">
        <v>3975</v>
      </c>
      <c r="F1834" s="19" t="s">
        <v>3930</v>
      </c>
      <c r="G1834" s="19"/>
    </row>
    <row r="1835" spans="1:7" x14ac:dyDescent="0.25">
      <c r="A1835">
        <v>1834</v>
      </c>
      <c r="B1835" s="5">
        <v>1007944</v>
      </c>
      <c r="C1835" t="str">
        <f t="shared" si="5487"/>
        <v>Washington State Bank - Washington, LA</v>
      </c>
      <c r="D1835" s="21" t="s">
        <v>299</v>
      </c>
      <c r="E1835" s="19" t="s">
        <v>3085</v>
      </c>
      <c r="F1835" s="19" t="s">
        <v>3930</v>
      </c>
      <c r="G1835" s="19"/>
    </row>
    <row r="1836" spans="1:7" x14ac:dyDescent="0.25">
      <c r="A1836">
        <v>1835</v>
      </c>
      <c r="B1836" s="5">
        <v>1011681</v>
      </c>
      <c r="C1836" t="str">
        <f t="shared" si="5487"/>
        <v>Winnsboro State Bank &amp; Trust Company - Winnsboro, LA</v>
      </c>
      <c r="D1836" s="21" t="s">
        <v>2616</v>
      </c>
      <c r="E1836" s="19" t="s">
        <v>3952</v>
      </c>
      <c r="F1836" s="19" t="s">
        <v>3930</v>
      </c>
      <c r="G1836" s="19"/>
    </row>
    <row r="1837" spans="1:7" x14ac:dyDescent="0.25">
      <c r="A1837">
        <v>1836</v>
      </c>
      <c r="B1837" s="5">
        <v>1010658</v>
      </c>
      <c r="C1837" t="str">
        <f t="shared" si="5487"/>
        <v>42 North Private Bank - Canton, MA</v>
      </c>
      <c r="D1837" s="21" t="s">
        <v>10307</v>
      </c>
      <c r="E1837" s="19" t="s">
        <v>3608</v>
      </c>
      <c r="F1837" s="19" t="s">
        <v>3989</v>
      </c>
      <c r="G1837" s="19"/>
    </row>
    <row r="1838" spans="1:7" x14ac:dyDescent="0.25">
      <c r="A1838">
        <v>1837</v>
      </c>
      <c r="B1838" s="5">
        <v>1008311</v>
      </c>
      <c r="C1838" t="str">
        <f t="shared" si="5487"/>
        <v>Adams Community Bank - Adams, MA</v>
      </c>
      <c r="D1838" s="21" t="s">
        <v>471</v>
      </c>
      <c r="E1838" s="19" t="s">
        <v>3990</v>
      </c>
      <c r="F1838" s="19" t="s">
        <v>3989</v>
      </c>
      <c r="G1838" s="19"/>
    </row>
    <row r="1839" spans="1:7" x14ac:dyDescent="0.25">
      <c r="A1839">
        <v>1838</v>
      </c>
      <c r="B1839" s="5">
        <v>1009087</v>
      </c>
      <c r="C1839" t="str">
        <f t="shared" si="5487"/>
        <v>Athol Savings Bank - Athol, MA</v>
      </c>
      <c r="D1839" s="21" t="s">
        <v>480</v>
      </c>
      <c r="E1839" s="19" t="s">
        <v>3992</v>
      </c>
      <c r="F1839" s="19" t="s">
        <v>3989</v>
      </c>
      <c r="G1839" s="19"/>
    </row>
    <row r="1840" spans="1:7" x14ac:dyDescent="0.25">
      <c r="A1840">
        <v>1839</v>
      </c>
      <c r="B1840" s="5">
        <v>1011570</v>
      </c>
      <c r="C1840" t="str">
        <f t="shared" si="5487"/>
        <v>Avidia Bank - Hudson, MA</v>
      </c>
      <c r="D1840" s="21" t="s">
        <v>406</v>
      </c>
      <c r="E1840" s="19" t="s">
        <v>3993</v>
      </c>
      <c r="F1840" s="19" t="s">
        <v>3989</v>
      </c>
      <c r="G1840" s="19"/>
    </row>
    <row r="1841" spans="1:7" x14ac:dyDescent="0.25">
      <c r="A1841">
        <v>1840</v>
      </c>
      <c r="B1841" s="5">
        <v>1015748</v>
      </c>
      <c r="C1841" t="str">
        <f t="shared" si="5487"/>
        <v>Bank of Easton - North Easton, MA</v>
      </c>
      <c r="D1841" s="21" t="s">
        <v>2474</v>
      </c>
      <c r="E1841" s="19" t="s">
        <v>3994</v>
      </c>
      <c r="F1841" s="19" t="s">
        <v>3989</v>
      </c>
      <c r="G1841" s="19"/>
    </row>
    <row r="1842" spans="1:7" x14ac:dyDescent="0.25">
      <c r="A1842">
        <v>1841</v>
      </c>
      <c r="B1842" s="5">
        <v>1014602</v>
      </c>
      <c r="C1842" t="str">
        <f t="shared" si="5487"/>
        <v>bankESB - Easthampton, MA</v>
      </c>
      <c r="D1842" s="21" t="s">
        <v>10579</v>
      </c>
      <c r="E1842" s="19" t="s">
        <v>4013</v>
      </c>
      <c r="F1842" s="19" t="s">
        <v>3989</v>
      </c>
      <c r="G1842" s="19"/>
    </row>
    <row r="1843" spans="1:7" x14ac:dyDescent="0.25">
      <c r="A1843">
        <v>1842</v>
      </c>
      <c r="B1843" s="5">
        <v>1008153</v>
      </c>
      <c r="C1843" t="str">
        <f t="shared" si="5487"/>
        <v>BankGloucester - Gloucester, MA</v>
      </c>
      <c r="D1843" s="21" t="s">
        <v>604</v>
      </c>
      <c r="E1843" s="19" t="s">
        <v>3995</v>
      </c>
      <c r="F1843" s="19" t="s">
        <v>3989</v>
      </c>
      <c r="G1843" s="19"/>
    </row>
    <row r="1844" spans="1:7" x14ac:dyDescent="0.25">
      <c r="A1844">
        <v>1843</v>
      </c>
      <c r="B1844" s="5">
        <v>1016334</v>
      </c>
      <c r="C1844" t="str">
        <f t="shared" si="5487"/>
        <v>bankHometown - Oxford, MA</v>
      </c>
      <c r="D1844" s="21" t="s">
        <v>10580</v>
      </c>
      <c r="E1844" s="19" t="s">
        <v>2821</v>
      </c>
      <c r="F1844" s="19" t="s">
        <v>3989</v>
      </c>
      <c r="G1844" s="19"/>
    </row>
    <row r="1845" spans="1:7" x14ac:dyDescent="0.25">
      <c r="A1845">
        <v>1844</v>
      </c>
      <c r="B1845" s="5">
        <v>1008698</v>
      </c>
      <c r="C1845" t="str">
        <f t="shared" si="5487"/>
        <v>BankProv - Amesbury, MA</v>
      </c>
      <c r="D1845" s="21" t="s">
        <v>10298</v>
      </c>
      <c r="E1845" s="19" t="s">
        <v>4043</v>
      </c>
      <c r="F1845" s="19" t="s">
        <v>3989</v>
      </c>
      <c r="G1845" s="19"/>
    </row>
    <row r="1846" spans="1:7" x14ac:dyDescent="0.25">
      <c r="A1846">
        <v>1845</v>
      </c>
      <c r="B1846" s="5">
        <v>1015829</v>
      </c>
      <c r="C1846" t="str">
        <f t="shared" si="5487"/>
        <v>Bay State Savings Bank - Worcester, MA</v>
      </c>
      <c r="D1846" s="21" t="s">
        <v>490</v>
      </c>
      <c r="E1846" s="19" t="s">
        <v>3996</v>
      </c>
      <c r="F1846" s="19" t="s">
        <v>3989</v>
      </c>
      <c r="G1846" s="19"/>
    </row>
    <row r="1847" spans="1:7" x14ac:dyDescent="0.25">
      <c r="A1847">
        <v>1846</v>
      </c>
      <c r="B1847" s="5">
        <v>1013506</v>
      </c>
      <c r="C1847" t="str">
        <f t="shared" si="5487"/>
        <v>BayCoast Bank - Swansea, MA</v>
      </c>
      <c r="D1847" s="21" t="s">
        <v>395</v>
      </c>
      <c r="E1847" s="19" t="s">
        <v>3997</v>
      </c>
      <c r="F1847" s="19" t="s">
        <v>3989</v>
      </c>
      <c r="G1847" s="19"/>
    </row>
    <row r="1848" spans="1:7" x14ac:dyDescent="0.25">
      <c r="A1848">
        <v>1847</v>
      </c>
      <c r="B1848" s="5">
        <v>1009824</v>
      </c>
      <c r="C1848" t="str">
        <f t="shared" si="5487"/>
        <v>Berkshire Bank - Pittsfield, MA</v>
      </c>
      <c r="D1848" s="21" t="s">
        <v>177</v>
      </c>
      <c r="E1848" s="19" t="s">
        <v>3514</v>
      </c>
      <c r="F1848" s="19" t="s">
        <v>3989</v>
      </c>
      <c r="G1848" s="19"/>
    </row>
    <row r="1849" spans="1:7" x14ac:dyDescent="0.25">
      <c r="A1849">
        <v>1848</v>
      </c>
      <c r="B1849" s="5">
        <v>1012575</v>
      </c>
      <c r="C1849" t="str">
        <f t="shared" si="5487"/>
        <v>Bluestone Bank - Raynham, MA</v>
      </c>
      <c r="D1849" s="21" t="s">
        <v>9314</v>
      </c>
      <c r="E1849" s="19" t="s">
        <v>4001</v>
      </c>
      <c r="F1849" s="19" t="s">
        <v>3989</v>
      </c>
      <c r="G1849" s="19"/>
    </row>
    <row r="1850" spans="1:7" x14ac:dyDescent="0.25">
      <c r="A1850">
        <v>1849</v>
      </c>
      <c r="B1850" s="5">
        <v>1015942</v>
      </c>
      <c r="C1850" t="str">
        <f t="shared" si="5487"/>
        <v>Boston Trust Walden Company - Boston, MA</v>
      </c>
      <c r="D1850" s="21" t="s">
        <v>9107</v>
      </c>
      <c r="E1850" s="19" t="s">
        <v>3991</v>
      </c>
      <c r="F1850" s="19" t="s">
        <v>3989</v>
      </c>
      <c r="G1850" s="19"/>
    </row>
    <row r="1851" spans="1:7" x14ac:dyDescent="0.25">
      <c r="A1851">
        <v>1850</v>
      </c>
      <c r="B1851" s="5">
        <v>1004306</v>
      </c>
      <c r="C1851" t="str">
        <f t="shared" si="5487"/>
        <v>Bristol County Savings Bank - Taunton, MA</v>
      </c>
      <c r="D1851" s="21" t="s">
        <v>398</v>
      </c>
      <c r="E1851" s="19" t="s">
        <v>4002</v>
      </c>
      <c r="F1851" s="19" t="s">
        <v>3989</v>
      </c>
      <c r="G1851" s="19"/>
    </row>
    <row r="1852" spans="1:7" x14ac:dyDescent="0.25">
      <c r="A1852">
        <v>1851</v>
      </c>
      <c r="B1852" s="5">
        <v>1013636</v>
      </c>
      <c r="C1852" t="str">
        <f t="shared" si="5487"/>
        <v>Brookline Bank - Brookline, MA</v>
      </c>
      <c r="D1852" s="21" t="s">
        <v>176</v>
      </c>
      <c r="E1852" s="19" t="s">
        <v>4003</v>
      </c>
      <c r="F1852" s="19" t="s">
        <v>3989</v>
      </c>
      <c r="G1852" s="19"/>
    </row>
    <row r="1853" spans="1:7" x14ac:dyDescent="0.25">
      <c r="A1853">
        <v>1852</v>
      </c>
      <c r="B1853" s="5">
        <v>1013344</v>
      </c>
      <c r="C1853" t="str">
        <f t="shared" si="5487"/>
        <v>Cambridge Savings Bank - Cambridge, MA</v>
      </c>
      <c r="D1853" s="21" t="s">
        <v>412</v>
      </c>
      <c r="E1853" s="19" t="s">
        <v>4004</v>
      </c>
      <c r="F1853" s="19" t="s">
        <v>3989</v>
      </c>
      <c r="G1853" s="19"/>
    </row>
    <row r="1854" spans="1:7" x14ac:dyDescent="0.25">
      <c r="A1854">
        <v>1853</v>
      </c>
      <c r="B1854" s="5">
        <v>1008749</v>
      </c>
      <c r="C1854" t="str">
        <f t="shared" si="5487"/>
        <v>Canton Co-operative Bank - Canton, MA</v>
      </c>
      <c r="D1854" s="21" t="s">
        <v>2472</v>
      </c>
      <c r="E1854" s="19" t="s">
        <v>3608</v>
      </c>
      <c r="F1854" s="19" t="s">
        <v>3989</v>
      </c>
      <c r="G1854" s="19"/>
    </row>
    <row r="1855" spans="1:7" x14ac:dyDescent="0.25">
      <c r="A1855">
        <v>1854</v>
      </c>
      <c r="B1855" s="5">
        <v>1011660</v>
      </c>
      <c r="C1855" t="str">
        <f t="shared" si="5487"/>
        <v>Cape Ann Savings Bank - Gloucester, MA</v>
      </c>
      <c r="D1855" s="21" t="s">
        <v>482</v>
      </c>
      <c r="E1855" s="19" t="s">
        <v>3995</v>
      </c>
      <c r="F1855" s="19" t="s">
        <v>3989</v>
      </c>
      <c r="G1855" s="19"/>
    </row>
    <row r="1856" spans="1:7" x14ac:dyDescent="0.25">
      <c r="A1856">
        <v>1855</v>
      </c>
      <c r="B1856" s="5">
        <v>1005616</v>
      </c>
      <c r="C1856" t="str">
        <f t="shared" si="5487"/>
        <v>Cape Cod Co-Operative Bank - Hyannis, MA</v>
      </c>
      <c r="D1856" s="21" t="s">
        <v>9636</v>
      </c>
      <c r="E1856" s="19" t="s">
        <v>4009</v>
      </c>
      <c r="F1856" s="19" t="s">
        <v>3989</v>
      </c>
      <c r="G1856" s="19"/>
    </row>
    <row r="1857" spans="1:7" x14ac:dyDescent="0.25">
      <c r="A1857">
        <v>1856</v>
      </c>
      <c r="B1857" s="5">
        <v>1012123</v>
      </c>
      <c r="C1857" t="str">
        <f t="shared" si="5487"/>
        <v>Cape Cod Five Cents Savings Bank - Hyannis, MA</v>
      </c>
      <c r="D1857" s="21" t="s">
        <v>408</v>
      </c>
      <c r="E1857" s="19" t="s">
        <v>4009</v>
      </c>
      <c r="F1857" s="19" t="s">
        <v>3989</v>
      </c>
      <c r="G1857" s="19"/>
    </row>
    <row r="1858" spans="1:7" x14ac:dyDescent="0.25">
      <c r="A1858">
        <v>1857</v>
      </c>
      <c r="B1858" s="5">
        <v>1015647</v>
      </c>
      <c r="C1858" t="str">
        <f t="shared" ref="C1858:C1921" si="5488">D1858&amp;" - "&amp;E1858&amp;", "&amp;F1858</f>
        <v>Charles River Bank - Medway, MA</v>
      </c>
      <c r="D1858" s="21" t="s">
        <v>1949</v>
      </c>
      <c r="E1858" s="19" t="s">
        <v>4006</v>
      </c>
      <c r="F1858" s="19" t="s">
        <v>3989</v>
      </c>
      <c r="G1858" s="19"/>
    </row>
    <row r="1859" spans="1:7" x14ac:dyDescent="0.25">
      <c r="A1859">
        <v>1858</v>
      </c>
      <c r="B1859" s="5">
        <v>1006296</v>
      </c>
      <c r="C1859" t="str">
        <f t="shared" si="5488"/>
        <v>Clinton Savings Bank - Clinton, MA</v>
      </c>
      <c r="D1859" s="21" t="s">
        <v>469</v>
      </c>
      <c r="E1859" s="19" t="s">
        <v>3279</v>
      </c>
      <c r="F1859" s="19" t="s">
        <v>3989</v>
      </c>
      <c r="G1859" s="19"/>
    </row>
    <row r="1860" spans="1:7" x14ac:dyDescent="0.25">
      <c r="A1860">
        <v>1859</v>
      </c>
      <c r="B1860" s="5">
        <v>1005570</v>
      </c>
      <c r="C1860" t="str">
        <f t="shared" si="5488"/>
        <v>Coastal Heritage Bank - Weymouth, MA</v>
      </c>
      <c r="D1860" s="21" t="s">
        <v>479</v>
      </c>
      <c r="E1860" s="19" t="s">
        <v>4007</v>
      </c>
      <c r="F1860" s="19" t="s">
        <v>3989</v>
      </c>
      <c r="G1860" s="19"/>
    </row>
    <row r="1861" spans="1:7" x14ac:dyDescent="0.25">
      <c r="A1861">
        <v>1860</v>
      </c>
      <c r="B1861" s="5">
        <v>1000588</v>
      </c>
      <c r="C1861" t="str">
        <f t="shared" si="5488"/>
        <v>Colonial Federal Savings Bank - Quincy, MA</v>
      </c>
      <c r="D1861" s="21" t="s">
        <v>607</v>
      </c>
      <c r="E1861" s="19" t="s">
        <v>3000</v>
      </c>
      <c r="F1861" s="19" t="s">
        <v>3989</v>
      </c>
      <c r="G1861" s="19"/>
    </row>
    <row r="1862" spans="1:7" x14ac:dyDescent="0.25">
      <c r="A1862">
        <v>1861</v>
      </c>
      <c r="B1862" s="5">
        <v>1001518</v>
      </c>
      <c r="C1862" t="str">
        <f t="shared" si="5488"/>
        <v>Commonwealth Cooperative Bank - Hyde Park, MA</v>
      </c>
      <c r="D1862" s="21" t="s">
        <v>1947</v>
      </c>
      <c r="E1862" s="19" t="s">
        <v>4000</v>
      </c>
      <c r="F1862" s="19" t="s">
        <v>3989</v>
      </c>
      <c r="G1862" s="19"/>
    </row>
    <row r="1863" spans="1:7" x14ac:dyDescent="0.25">
      <c r="A1863">
        <v>1862</v>
      </c>
      <c r="B1863" s="5">
        <v>1136057</v>
      </c>
      <c r="C1863" t="str">
        <f t="shared" si="5488"/>
        <v>Computershare Trust Company, National Association - Canton, MA</v>
      </c>
      <c r="D1863" s="21" t="s">
        <v>2091</v>
      </c>
      <c r="E1863" s="19" t="s">
        <v>3608</v>
      </c>
      <c r="F1863" s="19" t="s">
        <v>3989</v>
      </c>
      <c r="G1863" s="19"/>
    </row>
    <row r="1864" spans="1:7" x14ac:dyDescent="0.25">
      <c r="A1864">
        <v>1863</v>
      </c>
      <c r="B1864" s="5">
        <v>1009515</v>
      </c>
      <c r="C1864" t="str">
        <f t="shared" si="5488"/>
        <v>Cornerstone Bank - Worcester, MA</v>
      </c>
      <c r="D1864" s="21" t="s">
        <v>407</v>
      </c>
      <c r="E1864" s="19" t="s">
        <v>3996</v>
      </c>
      <c r="F1864" s="19" t="s">
        <v>3989</v>
      </c>
      <c r="G1864" s="19"/>
    </row>
    <row r="1865" spans="1:7" x14ac:dyDescent="0.25">
      <c r="A1865">
        <v>1864</v>
      </c>
      <c r="B1865" s="5">
        <v>1012439</v>
      </c>
      <c r="C1865" t="str">
        <f t="shared" si="5488"/>
        <v>Country Bank for Savings - Ware, MA</v>
      </c>
      <c r="D1865" s="21" t="s">
        <v>410</v>
      </c>
      <c r="E1865" s="19" t="s">
        <v>4010</v>
      </c>
      <c r="F1865" s="19" t="s">
        <v>3989</v>
      </c>
      <c r="G1865" s="19"/>
    </row>
    <row r="1866" spans="1:7" x14ac:dyDescent="0.25">
      <c r="A1866">
        <v>1865</v>
      </c>
      <c r="B1866" s="5">
        <v>1007426</v>
      </c>
      <c r="C1866" t="str">
        <f t="shared" si="5488"/>
        <v>Dean Co-operative Bank - Franklin, MA</v>
      </c>
      <c r="D1866" s="21" t="s">
        <v>605</v>
      </c>
      <c r="E1866" s="19" t="s">
        <v>3722</v>
      </c>
      <c r="F1866" s="19" t="s">
        <v>3989</v>
      </c>
      <c r="G1866" s="19"/>
    </row>
    <row r="1867" spans="1:7" x14ac:dyDescent="0.25">
      <c r="A1867">
        <v>1866</v>
      </c>
      <c r="B1867" s="5">
        <v>1006477</v>
      </c>
      <c r="C1867" t="str">
        <f t="shared" si="5488"/>
        <v>Dedham Institution for Savings - Dedham, MA</v>
      </c>
      <c r="D1867" s="21" t="s">
        <v>400</v>
      </c>
      <c r="E1867" s="19" t="s">
        <v>4011</v>
      </c>
      <c r="F1867" s="19" t="s">
        <v>3989</v>
      </c>
      <c r="G1867" s="19"/>
    </row>
    <row r="1868" spans="1:7" x14ac:dyDescent="0.25">
      <c r="A1868">
        <v>1867</v>
      </c>
      <c r="B1868" s="5">
        <v>1006518</v>
      </c>
      <c r="C1868" t="str">
        <f t="shared" si="5488"/>
        <v>Eagle Bank - Everett, MA</v>
      </c>
      <c r="D1868" s="21" t="s">
        <v>468</v>
      </c>
      <c r="E1868" s="19" t="s">
        <v>4012</v>
      </c>
      <c r="F1868" s="19" t="s">
        <v>3989</v>
      </c>
      <c r="G1868" s="19"/>
    </row>
    <row r="1869" spans="1:7" x14ac:dyDescent="0.25">
      <c r="A1869">
        <v>1868</v>
      </c>
      <c r="B1869" s="5">
        <v>1013097</v>
      </c>
      <c r="C1869" t="str">
        <f t="shared" si="5488"/>
        <v>East Cambridge Savings Bank - Cambridge, MA</v>
      </c>
      <c r="D1869" s="21" t="s">
        <v>1169</v>
      </c>
      <c r="E1869" s="19" t="s">
        <v>4004</v>
      </c>
      <c r="F1869" s="19" t="s">
        <v>3989</v>
      </c>
      <c r="G1869" s="19"/>
    </row>
    <row r="1870" spans="1:7" x14ac:dyDescent="0.25">
      <c r="A1870">
        <v>1869</v>
      </c>
      <c r="B1870" s="5">
        <v>1005711</v>
      </c>
      <c r="C1870" t="str">
        <f t="shared" si="5488"/>
        <v>Eastern Bank - Boston, MA</v>
      </c>
      <c r="D1870" s="21" t="s">
        <v>179</v>
      </c>
      <c r="E1870" s="19" t="s">
        <v>3991</v>
      </c>
      <c r="F1870" s="19" t="s">
        <v>3989</v>
      </c>
      <c r="G1870" s="19"/>
    </row>
    <row r="1871" spans="1:7" x14ac:dyDescent="0.25">
      <c r="A1871">
        <v>1870</v>
      </c>
      <c r="B1871" s="5">
        <v>1015695</v>
      </c>
      <c r="C1871" t="str">
        <f t="shared" si="5488"/>
        <v>Everett Co-operative Bank - Everett, MA</v>
      </c>
      <c r="D1871" s="21" t="s">
        <v>496</v>
      </c>
      <c r="E1871" s="19" t="s">
        <v>4012</v>
      </c>
      <c r="F1871" s="19" t="s">
        <v>3989</v>
      </c>
      <c r="G1871" s="19"/>
    </row>
    <row r="1872" spans="1:7" x14ac:dyDescent="0.25">
      <c r="A1872">
        <v>1871</v>
      </c>
      <c r="B1872" s="5">
        <v>1014267</v>
      </c>
      <c r="C1872" t="str">
        <f t="shared" si="5488"/>
        <v>Fall River Five Cents Savings Bank - Fall River, MA</v>
      </c>
      <c r="D1872" s="21" t="s">
        <v>1507</v>
      </c>
      <c r="E1872" s="19" t="s">
        <v>4015</v>
      </c>
      <c r="F1872" s="19" t="s">
        <v>3989</v>
      </c>
      <c r="G1872" s="19"/>
    </row>
    <row r="1873" spans="1:7" x14ac:dyDescent="0.25">
      <c r="A1873">
        <v>1872</v>
      </c>
      <c r="B1873" s="5">
        <v>1015468</v>
      </c>
      <c r="C1873" t="str">
        <f t="shared" si="5488"/>
        <v>Fidelity Co-operative Bank - Leominster, MA</v>
      </c>
      <c r="D1873" s="21" t="s">
        <v>494</v>
      </c>
      <c r="E1873" s="19" t="s">
        <v>4017</v>
      </c>
      <c r="F1873" s="19" t="s">
        <v>3989</v>
      </c>
      <c r="G1873" s="19"/>
    </row>
    <row r="1874" spans="1:7" x14ac:dyDescent="0.25">
      <c r="A1874">
        <v>1873</v>
      </c>
      <c r="B1874" s="5">
        <v>4050932</v>
      </c>
      <c r="C1874" t="str">
        <f t="shared" si="5488"/>
        <v>Fidelity Personal Trust Company, F.S.B. - Boston, MA</v>
      </c>
      <c r="D1874" s="21" t="s">
        <v>9637</v>
      </c>
      <c r="E1874" s="19" t="s">
        <v>3991</v>
      </c>
      <c r="F1874" s="19" t="s">
        <v>3989</v>
      </c>
      <c r="G1874" s="19"/>
    </row>
    <row r="1875" spans="1:7" x14ac:dyDescent="0.25">
      <c r="A1875">
        <v>1874</v>
      </c>
      <c r="B1875" s="5">
        <v>1022280</v>
      </c>
      <c r="C1875" t="str">
        <f t="shared" si="5488"/>
        <v>First Financial Trust National Association - Wellesley, MA</v>
      </c>
      <c r="D1875" s="21" t="s">
        <v>9638</v>
      </c>
      <c r="E1875" s="19" t="s">
        <v>4018</v>
      </c>
      <c r="F1875" s="19" t="s">
        <v>3989</v>
      </c>
      <c r="G1875" s="19"/>
    </row>
    <row r="1876" spans="1:7" x14ac:dyDescent="0.25">
      <c r="A1876">
        <v>1875</v>
      </c>
      <c r="B1876" s="5">
        <v>1007530</v>
      </c>
      <c r="C1876" t="str">
        <f t="shared" si="5488"/>
        <v>Florence Bank - Florence, MA</v>
      </c>
      <c r="D1876" s="21" t="s">
        <v>403</v>
      </c>
      <c r="E1876" s="19" t="s">
        <v>2852</v>
      </c>
      <c r="F1876" s="19" t="s">
        <v>3989</v>
      </c>
      <c r="G1876" s="19"/>
    </row>
    <row r="1877" spans="1:7" x14ac:dyDescent="0.25">
      <c r="A1877">
        <v>1876</v>
      </c>
      <c r="B1877" s="5">
        <v>1008098</v>
      </c>
      <c r="C1877" t="str">
        <f t="shared" si="5488"/>
        <v>Greenfield Co-operative Bank - Greenfield, MA</v>
      </c>
      <c r="D1877" s="21" t="s">
        <v>1506</v>
      </c>
      <c r="E1877" s="19" t="s">
        <v>3414</v>
      </c>
      <c r="F1877" s="19" t="s">
        <v>3989</v>
      </c>
      <c r="G1877" s="19"/>
    </row>
    <row r="1878" spans="1:7" x14ac:dyDescent="0.25">
      <c r="A1878">
        <v>1877</v>
      </c>
      <c r="B1878" s="5">
        <v>1011723</v>
      </c>
      <c r="C1878" t="str">
        <f t="shared" si="5488"/>
        <v>Greenfield Savings Bank - Greenfield, MA</v>
      </c>
      <c r="D1878" s="21" t="s">
        <v>483</v>
      </c>
      <c r="E1878" s="19" t="s">
        <v>3414</v>
      </c>
      <c r="F1878" s="19" t="s">
        <v>3989</v>
      </c>
      <c r="G1878" s="19"/>
    </row>
    <row r="1879" spans="1:7" x14ac:dyDescent="0.25">
      <c r="A1879">
        <v>1878</v>
      </c>
      <c r="B1879" s="5">
        <v>107532</v>
      </c>
      <c r="C1879" t="str">
        <f t="shared" si="5488"/>
        <v>HarborOne Bank - Brockton, MA</v>
      </c>
      <c r="D1879" s="21" t="s">
        <v>9108</v>
      </c>
      <c r="E1879" s="19" t="s">
        <v>4020</v>
      </c>
      <c r="F1879" s="19" t="s">
        <v>3989</v>
      </c>
      <c r="G1879" s="19"/>
    </row>
    <row r="1880" spans="1:7" x14ac:dyDescent="0.25">
      <c r="A1880">
        <v>1879</v>
      </c>
      <c r="B1880" s="5">
        <v>1005493</v>
      </c>
      <c r="C1880" t="str">
        <f t="shared" si="5488"/>
        <v>Haverhill Bank - Haverhill, MA</v>
      </c>
      <c r="D1880" s="21" t="s">
        <v>477</v>
      </c>
      <c r="E1880" s="19" t="s">
        <v>4021</v>
      </c>
      <c r="F1880" s="19" t="s">
        <v>3989</v>
      </c>
      <c r="G1880" s="19"/>
    </row>
    <row r="1881" spans="1:7" x14ac:dyDescent="0.25">
      <c r="A1881">
        <v>1880</v>
      </c>
      <c r="B1881" s="5">
        <v>101852</v>
      </c>
      <c r="C1881" t="str">
        <f t="shared" si="5488"/>
        <v>Hingham Institution for Savings - Hingham, MA</v>
      </c>
      <c r="D1881" s="21" t="s">
        <v>409</v>
      </c>
      <c r="E1881" s="19" t="s">
        <v>4022</v>
      </c>
      <c r="F1881" s="19" t="s">
        <v>3989</v>
      </c>
      <c r="G1881" s="19"/>
    </row>
    <row r="1882" spans="1:7" x14ac:dyDescent="0.25">
      <c r="A1882">
        <v>1881</v>
      </c>
      <c r="B1882" s="5">
        <v>1007440</v>
      </c>
      <c r="C1882" t="str">
        <f t="shared" si="5488"/>
        <v>Institution for Savings in Newburyport and Its Vicinity - Newburyport, MA</v>
      </c>
      <c r="D1882" s="21" t="s">
        <v>402</v>
      </c>
      <c r="E1882" s="19" t="s">
        <v>4023</v>
      </c>
      <c r="F1882" s="19" t="s">
        <v>3989</v>
      </c>
      <c r="G1882" s="19"/>
    </row>
    <row r="1883" spans="1:7" x14ac:dyDescent="0.25">
      <c r="A1883">
        <v>1882</v>
      </c>
      <c r="B1883" s="5">
        <v>4078257</v>
      </c>
      <c r="C1883" t="str">
        <f t="shared" si="5488"/>
        <v>Leader Bank, National Association - Arlington, MA</v>
      </c>
      <c r="D1883" s="21" t="s">
        <v>1167</v>
      </c>
      <c r="E1883" s="19" t="s">
        <v>3884</v>
      </c>
      <c r="F1883" s="19" t="s">
        <v>3989</v>
      </c>
      <c r="G1883" s="19"/>
    </row>
    <row r="1884" spans="1:7" x14ac:dyDescent="0.25">
      <c r="A1884">
        <v>1883</v>
      </c>
      <c r="B1884" s="5">
        <v>1013739</v>
      </c>
      <c r="C1884" t="str">
        <f t="shared" si="5488"/>
        <v>Lee Bank - Lee, MA</v>
      </c>
      <c r="D1884" s="21" t="s">
        <v>489</v>
      </c>
      <c r="E1884" s="19" t="s">
        <v>4024</v>
      </c>
      <c r="F1884" s="19" t="s">
        <v>3989</v>
      </c>
      <c r="G1884" s="19"/>
    </row>
    <row r="1885" spans="1:7" x14ac:dyDescent="0.25">
      <c r="A1885">
        <v>1884</v>
      </c>
      <c r="B1885" s="5">
        <v>1014076</v>
      </c>
      <c r="C1885" t="str">
        <f t="shared" si="5488"/>
        <v>Main Street Bank - Marlborough, MA</v>
      </c>
      <c r="D1885" s="21" t="s">
        <v>486</v>
      </c>
      <c r="E1885" s="19" t="s">
        <v>4026</v>
      </c>
      <c r="F1885" s="19" t="s">
        <v>3989</v>
      </c>
      <c r="G1885" s="19"/>
    </row>
    <row r="1886" spans="1:7" x14ac:dyDescent="0.25">
      <c r="A1886">
        <v>1885</v>
      </c>
      <c r="B1886" s="5">
        <v>1014053</v>
      </c>
      <c r="C1886" t="str">
        <f t="shared" si="5488"/>
        <v>Marblehead Bank - Marblehead, MA</v>
      </c>
      <c r="D1886" s="21" t="s">
        <v>954</v>
      </c>
      <c r="E1886" s="19" t="s">
        <v>4027</v>
      </c>
      <c r="F1886" s="19" t="s">
        <v>3989</v>
      </c>
      <c r="G1886" s="19"/>
    </row>
    <row r="1887" spans="1:7" x14ac:dyDescent="0.25">
      <c r="A1887">
        <v>1886</v>
      </c>
      <c r="B1887" s="5">
        <v>1006511</v>
      </c>
      <c r="C1887" t="str">
        <f t="shared" si="5488"/>
        <v>Martha's Vineyard Bank - Edgartown, MA</v>
      </c>
      <c r="D1887" s="21" t="s">
        <v>9640</v>
      </c>
      <c r="E1887" s="19" t="s">
        <v>4028</v>
      </c>
      <c r="F1887" s="19" t="s">
        <v>3989</v>
      </c>
      <c r="G1887" s="19"/>
    </row>
    <row r="1888" spans="1:7" x14ac:dyDescent="0.25">
      <c r="A1888">
        <v>1887</v>
      </c>
      <c r="B1888" s="5">
        <v>4050919</v>
      </c>
      <c r="C1888" t="str">
        <f t="shared" si="5488"/>
        <v>MassMutual Private Wealth &amp; Trust, FSB - Springfield, MA</v>
      </c>
      <c r="D1888" s="21" t="s">
        <v>10813</v>
      </c>
      <c r="E1888" s="19" t="s">
        <v>3454</v>
      </c>
      <c r="F1888" s="19" t="s">
        <v>3989</v>
      </c>
      <c r="G1888" s="19"/>
    </row>
    <row r="1889" spans="1:7" x14ac:dyDescent="0.25">
      <c r="A1889">
        <v>1888</v>
      </c>
      <c r="B1889" s="5">
        <v>1006350</v>
      </c>
      <c r="C1889" t="str">
        <f t="shared" si="5488"/>
        <v>Mechanics Cooperative Bank - Taunton, MA</v>
      </c>
      <c r="D1889" s="21" t="s">
        <v>470</v>
      </c>
      <c r="E1889" s="19" t="s">
        <v>4002</v>
      </c>
      <c r="F1889" s="19" t="s">
        <v>3989</v>
      </c>
      <c r="G1889" s="19"/>
    </row>
    <row r="1890" spans="1:7" x14ac:dyDescent="0.25">
      <c r="A1890">
        <v>1889</v>
      </c>
      <c r="B1890" s="5">
        <v>1006021</v>
      </c>
      <c r="C1890" t="str">
        <f t="shared" si="5488"/>
        <v>Methuen Co-operative Bank - Methuen, MA</v>
      </c>
      <c r="D1890" s="21" t="s">
        <v>690</v>
      </c>
      <c r="E1890" s="19" t="s">
        <v>4029</v>
      </c>
      <c r="F1890" s="19" t="s">
        <v>3989</v>
      </c>
      <c r="G1890" s="19"/>
    </row>
    <row r="1891" spans="1:7" x14ac:dyDescent="0.25">
      <c r="A1891">
        <v>1890</v>
      </c>
      <c r="B1891" s="5">
        <v>1000509</v>
      </c>
      <c r="C1891" t="str">
        <f t="shared" si="5488"/>
        <v>Middlesex Federal Savings, F.A. - Somerville, MA</v>
      </c>
      <c r="D1891" s="21" t="s">
        <v>472</v>
      </c>
      <c r="E1891" s="19" t="s">
        <v>4030</v>
      </c>
      <c r="F1891" s="19" t="s">
        <v>3989</v>
      </c>
      <c r="G1891" s="19"/>
    </row>
    <row r="1892" spans="1:7" x14ac:dyDescent="0.25">
      <c r="A1892">
        <v>1891</v>
      </c>
      <c r="B1892" s="5">
        <v>1014962</v>
      </c>
      <c r="C1892" t="str">
        <f t="shared" si="5488"/>
        <v>Middlesex Savings Bank - Natick, MA</v>
      </c>
      <c r="D1892" s="21" t="s">
        <v>396</v>
      </c>
      <c r="E1892" s="19" t="s">
        <v>4031</v>
      </c>
      <c r="F1892" s="19" t="s">
        <v>3989</v>
      </c>
      <c r="G1892" s="19"/>
    </row>
    <row r="1893" spans="1:7" x14ac:dyDescent="0.25">
      <c r="A1893">
        <v>1892</v>
      </c>
      <c r="B1893" s="5">
        <v>1001513</v>
      </c>
      <c r="C1893" t="str">
        <f t="shared" si="5488"/>
        <v>Milford Federal Bank - Milford, MA</v>
      </c>
      <c r="D1893" s="21" t="s">
        <v>5616</v>
      </c>
      <c r="E1893" s="19" t="s">
        <v>3074</v>
      </c>
      <c r="F1893" s="19" t="s">
        <v>3989</v>
      </c>
      <c r="G1893" s="19"/>
    </row>
    <row r="1894" spans="1:7" x14ac:dyDescent="0.25">
      <c r="A1894">
        <v>1893</v>
      </c>
      <c r="B1894" s="5">
        <v>1014884</v>
      </c>
      <c r="C1894" t="str">
        <f t="shared" si="5488"/>
        <v>Millbury National Bank - Millbury, MA</v>
      </c>
      <c r="D1894" s="21" t="s">
        <v>315</v>
      </c>
      <c r="E1894" s="19" t="s">
        <v>4032</v>
      </c>
      <c r="F1894" s="19" t="s">
        <v>3989</v>
      </c>
      <c r="G1894" s="19"/>
    </row>
    <row r="1895" spans="1:7" x14ac:dyDescent="0.25">
      <c r="A1895">
        <v>1894</v>
      </c>
      <c r="B1895" s="5">
        <v>1015682</v>
      </c>
      <c r="C1895" t="str">
        <f t="shared" si="5488"/>
        <v>Monson Savings Bank - Monson, MA</v>
      </c>
      <c r="D1895" s="21" t="s">
        <v>495</v>
      </c>
      <c r="E1895" s="19" t="s">
        <v>4033</v>
      </c>
      <c r="F1895" s="19" t="s">
        <v>3989</v>
      </c>
      <c r="G1895" s="19"/>
    </row>
    <row r="1896" spans="1:7" x14ac:dyDescent="0.25">
      <c r="A1896">
        <v>1895</v>
      </c>
      <c r="B1896" s="5">
        <v>1005346</v>
      </c>
      <c r="C1896" t="str">
        <f t="shared" si="5488"/>
        <v>MountainOne Bank - North Adams, MA</v>
      </c>
      <c r="D1896" s="21" t="s">
        <v>476</v>
      </c>
      <c r="E1896" s="19" t="s">
        <v>4034</v>
      </c>
      <c r="F1896" s="19" t="s">
        <v>3989</v>
      </c>
      <c r="G1896" s="19"/>
    </row>
    <row r="1897" spans="1:7" x14ac:dyDescent="0.25">
      <c r="A1897">
        <v>1896</v>
      </c>
      <c r="B1897" s="5">
        <v>1005999</v>
      </c>
      <c r="C1897" t="str">
        <f t="shared" si="5488"/>
        <v>MutualOne Bank - Framingham, MA</v>
      </c>
      <c r="D1897" s="21" t="s">
        <v>474</v>
      </c>
      <c r="E1897" s="19" t="s">
        <v>4035</v>
      </c>
      <c r="F1897" s="19" t="s">
        <v>3989</v>
      </c>
      <c r="G1897" s="19"/>
    </row>
    <row r="1898" spans="1:7" x14ac:dyDescent="0.25">
      <c r="A1898">
        <v>1897</v>
      </c>
      <c r="B1898" s="5">
        <v>1014651</v>
      </c>
      <c r="C1898" t="str">
        <f t="shared" si="5488"/>
        <v>National Grand Bank of Marblehead - Marblehead, MA</v>
      </c>
      <c r="D1898" s="21" t="s">
        <v>1508</v>
      </c>
      <c r="E1898" s="19" t="s">
        <v>4027</v>
      </c>
      <c r="F1898" s="19" t="s">
        <v>3989</v>
      </c>
      <c r="G1898" s="19"/>
    </row>
    <row r="1899" spans="1:7" x14ac:dyDescent="0.25">
      <c r="A1899">
        <v>1898</v>
      </c>
      <c r="B1899" s="5">
        <v>1008250</v>
      </c>
      <c r="C1899" t="str">
        <f t="shared" si="5488"/>
        <v>Needham Bank - Needham, MA</v>
      </c>
      <c r="D1899" s="21" t="s">
        <v>1171</v>
      </c>
      <c r="E1899" s="19" t="s">
        <v>4036</v>
      </c>
      <c r="F1899" s="19" t="s">
        <v>3989</v>
      </c>
      <c r="G1899" s="19"/>
    </row>
    <row r="1900" spans="1:7" x14ac:dyDescent="0.25">
      <c r="A1900">
        <v>1899</v>
      </c>
      <c r="B1900" s="5">
        <v>10656364</v>
      </c>
      <c r="C1900" t="str">
        <f t="shared" si="5488"/>
        <v>New Valley Bank &amp; Trust - Springfield, MA</v>
      </c>
      <c r="D1900" s="21" t="s">
        <v>5698</v>
      </c>
      <c r="E1900" s="19" t="s">
        <v>3454</v>
      </c>
      <c r="F1900" s="19" t="s">
        <v>3989</v>
      </c>
      <c r="G1900" s="19"/>
    </row>
    <row r="1901" spans="1:7" x14ac:dyDescent="0.25">
      <c r="A1901">
        <v>1900</v>
      </c>
      <c r="B1901" s="5">
        <v>1004998</v>
      </c>
      <c r="C1901" t="str">
        <f t="shared" si="5488"/>
        <v>Newburyport Five Cents Savings Bank - Newburyport, MA</v>
      </c>
      <c r="D1901" s="21" t="s">
        <v>473</v>
      </c>
      <c r="E1901" s="19" t="s">
        <v>4023</v>
      </c>
      <c r="F1901" s="19" t="s">
        <v>3989</v>
      </c>
      <c r="G1901" s="19"/>
    </row>
    <row r="1902" spans="1:7" x14ac:dyDescent="0.25">
      <c r="A1902">
        <v>1901</v>
      </c>
      <c r="B1902" s="5">
        <v>1010495</v>
      </c>
      <c r="C1902" t="str">
        <f t="shared" si="5488"/>
        <v>North Brookfield Savings Bank - North Brookfield, MA</v>
      </c>
      <c r="D1902" s="21" t="s">
        <v>1948</v>
      </c>
      <c r="E1902" s="19" t="s">
        <v>4037</v>
      </c>
      <c r="F1902" s="19" t="s">
        <v>3989</v>
      </c>
      <c r="G1902" s="19"/>
    </row>
    <row r="1903" spans="1:7" x14ac:dyDescent="0.25">
      <c r="A1903">
        <v>1902</v>
      </c>
      <c r="B1903" s="5">
        <v>1015438</v>
      </c>
      <c r="C1903" t="str">
        <f t="shared" si="5488"/>
        <v>North Cambridge Co-operative Bank - Cambridge, MA</v>
      </c>
      <c r="D1903" s="21" t="s">
        <v>689</v>
      </c>
      <c r="E1903" s="19" t="s">
        <v>4004</v>
      </c>
      <c r="F1903" s="19" t="s">
        <v>3989</v>
      </c>
      <c r="G1903" s="19"/>
    </row>
    <row r="1904" spans="1:7" x14ac:dyDescent="0.25">
      <c r="A1904">
        <v>1903</v>
      </c>
      <c r="B1904" s="5">
        <v>1010487</v>
      </c>
      <c r="C1904" t="str">
        <f t="shared" si="5488"/>
        <v>North Easton Savings Bank - South Easton, MA</v>
      </c>
      <c r="D1904" s="21" t="s">
        <v>478</v>
      </c>
      <c r="E1904" s="19" t="s">
        <v>4038</v>
      </c>
      <c r="F1904" s="19" t="s">
        <v>3989</v>
      </c>
      <c r="G1904" s="19"/>
    </row>
    <row r="1905" spans="1:7" x14ac:dyDescent="0.25">
      <c r="A1905">
        <v>1904</v>
      </c>
      <c r="B1905" s="5">
        <v>1006064</v>
      </c>
      <c r="C1905" t="str">
        <f t="shared" si="5488"/>
        <v>North Shore Bank, a Co-operative Bank - Peabody, MA</v>
      </c>
      <c r="D1905" s="21" t="s">
        <v>475</v>
      </c>
      <c r="E1905" s="19" t="s">
        <v>4039</v>
      </c>
      <c r="F1905" s="19" t="s">
        <v>3989</v>
      </c>
      <c r="G1905" s="19"/>
    </row>
    <row r="1906" spans="1:7" x14ac:dyDescent="0.25">
      <c r="A1906">
        <v>1905</v>
      </c>
      <c r="B1906" s="5">
        <v>1015095</v>
      </c>
      <c r="C1906" t="str">
        <f t="shared" si="5488"/>
        <v>Northern Bank &amp; Trust Company - Woburn, MA</v>
      </c>
      <c r="D1906" s="21" t="s">
        <v>1168</v>
      </c>
      <c r="E1906" s="19" t="s">
        <v>4040</v>
      </c>
      <c r="F1906" s="19" t="s">
        <v>3989</v>
      </c>
      <c r="G1906" s="19"/>
    </row>
    <row r="1907" spans="1:7" x14ac:dyDescent="0.25">
      <c r="A1907">
        <v>1906</v>
      </c>
      <c r="B1907" s="5">
        <v>1016457</v>
      </c>
      <c r="C1907" t="str">
        <f t="shared" si="5488"/>
        <v>OneLocal Bank - Norwood, MA</v>
      </c>
      <c r="D1907" s="21" t="s">
        <v>10379</v>
      </c>
      <c r="E1907" s="19" t="s">
        <v>4041</v>
      </c>
      <c r="F1907" s="19" t="s">
        <v>3989</v>
      </c>
      <c r="G1907" s="19"/>
    </row>
    <row r="1908" spans="1:7" x14ac:dyDescent="0.25">
      <c r="A1908">
        <v>1907</v>
      </c>
      <c r="B1908" s="5">
        <v>1015496</v>
      </c>
      <c r="C1908" t="str">
        <f t="shared" si="5488"/>
        <v>OneUnited Bank - Boston, MA</v>
      </c>
      <c r="D1908" s="21" t="s">
        <v>1509</v>
      </c>
      <c r="E1908" s="19" t="s">
        <v>3991</v>
      </c>
      <c r="F1908" s="19" t="s">
        <v>3989</v>
      </c>
      <c r="G1908" s="19"/>
    </row>
    <row r="1909" spans="1:7" x14ac:dyDescent="0.25">
      <c r="A1909">
        <v>1908</v>
      </c>
      <c r="B1909" s="5">
        <v>1011763</v>
      </c>
      <c r="C1909" t="str">
        <f t="shared" si="5488"/>
        <v>Pentucket Bank - Haverhill, MA</v>
      </c>
      <c r="D1909" s="21" t="s">
        <v>484</v>
      </c>
      <c r="E1909" s="19" t="s">
        <v>4021</v>
      </c>
      <c r="F1909" s="19" t="s">
        <v>3989</v>
      </c>
      <c r="G1909" s="19"/>
    </row>
    <row r="1910" spans="1:7" x14ac:dyDescent="0.25">
      <c r="A1910">
        <v>1909</v>
      </c>
      <c r="B1910" s="5">
        <v>1011500</v>
      </c>
      <c r="C1910" t="str">
        <f t="shared" si="5488"/>
        <v>PeoplesBank - Holyoke, MA</v>
      </c>
      <c r="D1910" s="21" t="s">
        <v>404</v>
      </c>
      <c r="E1910" s="19" t="s">
        <v>4042</v>
      </c>
      <c r="F1910" s="19" t="s">
        <v>3989</v>
      </c>
      <c r="G1910" s="19"/>
    </row>
    <row r="1911" spans="1:7" x14ac:dyDescent="0.25">
      <c r="A1911">
        <v>1910</v>
      </c>
      <c r="B1911" s="5">
        <v>1016271</v>
      </c>
      <c r="C1911" t="str">
        <f t="shared" si="5488"/>
        <v>Pittsfield Co-operative Bank - Pittsfield, MA</v>
      </c>
      <c r="D1911" s="21" t="s">
        <v>492</v>
      </c>
      <c r="E1911" s="19" t="s">
        <v>3514</v>
      </c>
      <c r="F1911" s="19" t="s">
        <v>3989</v>
      </c>
      <c r="G1911" s="19"/>
    </row>
    <row r="1912" spans="1:7" x14ac:dyDescent="0.25">
      <c r="A1912">
        <v>1911</v>
      </c>
      <c r="B1912" s="5">
        <v>1016398</v>
      </c>
      <c r="C1912" t="str">
        <f t="shared" si="5488"/>
        <v>Reading Co-Operative Bank - Reading, MA</v>
      </c>
      <c r="D1912" s="21" t="s">
        <v>9641</v>
      </c>
      <c r="E1912" s="19" t="s">
        <v>4045</v>
      </c>
      <c r="F1912" s="19" t="s">
        <v>3989</v>
      </c>
      <c r="G1912" s="19"/>
    </row>
    <row r="1913" spans="1:7" x14ac:dyDescent="0.25">
      <c r="A1913">
        <v>1912</v>
      </c>
      <c r="B1913" s="5">
        <v>1011489</v>
      </c>
      <c r="C1913" t="str">
        <f t="shared" si="5488"/>
        <v>Rockland Trust Company - Rockland, MA</v>
      </c>
      <c r="D1913" s="21" t="s">
        <v>175</v>
      </c>
      <c r="E1913" s="19" t="s">
        <v>4046</v>
      </c>
      <c r="F1913" s="19" t="s">
        <v>3989</v>
      </c>
      <c r="G1913" s="19"/>
    </row>
    <row r="1914" spans="1:7" x14ac:dyDescent="0.25">
      <c r="A1914">
        <v>1913</v>
      </c>
      <c r="B1914" s="5">
        <v>1002816</v>
      </c>
      <c r="C1914" t="str">
        <f t="shared" si="5488"/>
        <v>Rollstone Bank &amp; Trust - Fitchburg, MA</v>
      </c>
      <c r="D1914" s="21" t="s">
        <v>491</v>
      </c>
      <c r="E1914" s="19" t="s">
        <v>4016</v>
      </c>
      <c r="F1914" s="19" t="s">
        <v>3989</v>
      </c>
      <c r="G1914" s="19"/>
    </row>
    <row r="1915" spans="1:7" x14ac:dyDescent="0.25">
      <c r="A1915">
        <v>1914</v>
      </c>
      <c r="B1915" s="5">
        <v>1011560</v>
      </c>
      <c r="C1915" t="str">
        <f t="shared" si="5488"/>
        <v>Salem Five Cents Savings Bank - Salem, MA</v>
      </c>
      <c r="D1915" s="21" t="s">
        <v>405</v>
      </c>
      <c r="E1915" s="19" t="s">
        <v>2889</v>
      </c>
      <c r="F1915" s="19" t="s">
        <v>3989</v>
      </c>
      <c r="G1915" s="19"/>
    </row>
    <row r="1916" spans="1:7" x14ac:dyDescent="0.25">
      <c r="A1916">
        <v>1915</v>
      </c>
      <c r="B1916" s="5">
        <v>1016303</v>
      </c>
      <c r="C1916" t="str">
        <f t="shared" si="5488"/>
        <v>Savers Co-operative Bank - Southbridge, MA</v>
      </c>
      <c r="D1916" s="21" t="s">
        <v>493</v>
      </c>
      <c r="E1916" s="19" t="s">
        <v>4047</v>
      </c>
      <c r="F1916" s="19" t="s">
        <v>3989</v>
      </c>
      <c r="G1916" s="19"/>
    </row>
    <row r="1917" spans="1:7" x14ac:dyDescent="0.25">
      <c r="A1917">
        <v>1916</v>
      </c>
      <c r="B1917" s="5">
        <v>1009194</v>
      </c>
      <c r="C1917" t="str">
        <f t="shared" si="5488"/>
        <v>Seamens Bank - Provincetown, MA</v>
      </c>
      <c r="D1917" s="21" t="s">
        <v>9643</v>
      </c>
      <c r="E1917" s="19" t="s">
        <v>4049</v>
      </c>
      <c r="F1917" s="19" t="s">
        <v>3989</v>
      </c>
      <c r="G1917" s="19"/>
    </row>
    <row r="1918" spans="1:7" x14ac:dyDescent="0.25">
      <c r="A1918">
        <v>1917</v>
      </c>
      <c r="B1918" s="5">
        <v>1013514</v>
      </c>
      <c r="C1918" t="str">
        <f t="shared" si="5488"/>
        <v>South Shore Bank - South Weymouth, MA</v>
      </c>
      <c r="D1918" s="21" t="s">
        <v>1170</v>
      </c>
      <c r="E1918" s="19" t="s">
        <v>4050</v>
      </c>
      <c r="F1918" s="19" t="s">
        <v>3989</v>
      </c>
      <c r="G1918" s="19"/>
    </row>
    <row r="1919" spans="1:7" x14ac:dyDescent="0.25">
      <c r="A1919">
        <v>1918</v>
      </c>
      <c r="B1919" s="5">
        <v>1004594</v>
      </c>
      <c r="C1919" t="str">
        <f t="shared" si="5488"/>
        <v>State Street Bank and Trust Company - Boston, MA</v>
      </c>
      <c r="D1919" s="21" t="s">
        <v>178</v>
      </c>
      <c r="E1919" s="19" t="s">
        <v>3991</v>
      </c>
      <c r="F1919" s="19" t="s">
        <v>3989</v>
      </c>
      <c r="G1919" s="19"/>
    </row>
    <row r="1920" spans="1:7" x14ac:dyDescent="0.25">
      <c r="A1920">
        <v>1919</v>
      </c>
      <c r="B1920" s="5">
        <v>1015721</v>
      </c>
      <c r="C1920" t="str">
        <f t="shared" si="5488"/>
        <v>StonehamBank - Stoneham, MA</v>
      </c>
      <c r="D1920" s="21" t="s">
        <v>497</v>
      </c>
      <c r="E1920" s="19" t="s">
        <v>4051</v>
      </c>
      <c r="F1920" s="19" t="s">
        <v>3989</v>
      </c>
      <c r="G1920" s="19"/>
    </row>
    <row r="1921" spans="1:7" x14ac:dyDescent="0.25">
      <c r="A1921">
        <v>1920</v>
      </c>
      <c r="B1921" s="5">
        <v>1006108</v>
      </c>
      <c r="C1921" t="str">
        <f t="shared" si="5488"/>
        <v>Stoughton Co-operative Bank - Stoughton, MA</v>
      </c>
      <c r="D1921" s="21" t="s">
        <v>2473</v>
      </c>
      <c r="E1921" s="19" t="s">
        <v>4044</v>
      </c>
      <c r="F1921" s="19" t="s">
        <v>3989</v>
      </c>
      <c r="G1921" s="19"/>
    </row>
    <row r="1922" spans="1:7" x14ac:dyDescent="0.25">
      <c r="A1922">
        <v>1921</v>
      </c>
      <c r="B1922" s="5">
        <v>1014520</v>
      </c>
      <c r="C1922" t="str">
        <f t="shared" ref="C1922:C1985" si="5489">D1922&amp;" - "&amp;E1922&amp;", "&amp;F1922</f>
        <v>The Bank of Canton - Canton, MA</v>
      </c>
      <c r="D1922" s="21" t="s">
        <v>9644</v>
      </c>
      <c r="E1922" s="19" t="s">
        <v>3608</v>
      </c>
      <c r="F1922" s="19" t="s">
        <v>3989</v>
      </c>
      <c r="G1922" s="19"/>
    </row>
    <row r="1923" spans="1:7" x14ac:dyDescent="0.25">
      <c r="A1923">
        <v>1922</v>
      </c>
      <c r="B1923" s="5">
        <v>1012785</v>
      </c>
      <c r="C1923" t="str">
        <f t="shared" si="5489"/>
        <v>The Cooperative Bank - Roslindale, MA</v>
      </c>
      <c r="D1923" s="21" t="s">
        <v>9645</v>
      </c>
      <c r="E1923" s="19" t="s">
        <v>4008</v>
      </c>
      <c r="F1923" s="19" t="s">
        <v>3989</v>
      </c>
      <c r="G1923" s="19"/>
    </row>
    <row r="1924" spans="1:7" x14ac:dyDescent="0.25">
      <c r="A1924">
        <v>1923</v>
      </c>
      <c r="B1924" s="5">
        <v>1015349</v>
      </c>
      <c r="C1924" t="str">
        <f t="shared" si="5489"/>
        <v>The Lowell Five Cent Savings Bank - Tewksbury, MA</v>
      </c>
      <c r="D1924" s="21" t="s">
        <v>9646</v>
      </c>
      <c r="E1924" s="19" t="s">
        <v>4025</v>
      </c>
      <c r="F1924" s="19" t="s">
        <v>3989</v>
      </c>
      <c r="G1924" s="19"/>
    </row>
    <row r="1925" spans="1:7" x14ac:dyDescent="0.25">
      <c r="A1925">
        <v>1924</v>
      </c>
      <c r="B1925" s="5">
        <v>1012748</v>
      </c>
      <c r="C1925" t="str">
        <f t="shared" si="5489"/>
        <v>The Savings Bank - Wakefield, MA</v>
      </c>
      <c r="D1925" s="21" t="s">
        <v>9647</v>
      </c>
      <c r="E1925" s="19" t="s">
        <v>4048</v>
      </c>
      <c r="F1925" s="19" t="s">
        <v>3989</v>
      </c>
      <c r="G1925" s="19"/>
    </row>
    <row r="1926" spans="1:7" x14ac:dyDescent="0.25">
      <c r="A1926">
        <v>1925</v>
      </c>
      <c r="B1926" s="5">
        <v>1006217</v>
      </c>
      <c r="C1926" t="str">
        <f t="shared" si="5489"/>
        <v>The Village Bank - Auburndale, MA</v>
      </c>
      <c r="D1926" s="21" t="s">
        <v>9535</v>
      </c>
      <c r="E1926" s="19" t="s">
        <v>4053</v>
      </c>
      <c r="F1926" s="19" t="s">
        <v>3989</v>
      </c>
      <c r="G1926" s="19"/>
    </row>
    <row r="1927" spans="1:7" x14ac:dyDescent="0.25">
      <c r="A1927">
        <v>1926</v>
      </c>
      <c r="B1927" s="5">
        <v>1012719</v>
      </c>
      <c r="C1927" t="str">
        <f t="shared" si="5489"/>
        <v>UniBank for Savings - Whitinsville, MA</v>
      </c>
      <c r="D1927" s="21" t="s">
        <v>411</v>
      </c>
      <c r="E1927" s="19" t="s">
        <v>4052</v>
      </c>
      <c r="F1927" s="19" t="s">
        <v>3989</v>
      </c>
      <c r="G1927" s="19"/>
    </row>
    <row r="1928" spans="1:7" x14ac:dyDescent="0.25">
      <c r="A1928">
        <v>1927</v>
      </c>
      <c r="B1928" s="5">
        <v>1004957</v>
      </c>
      <c r="C1928" t="str">
        <f t="shared" si="5489"/>
        <v>Walpole Co-operative Bank - Walpole, MA</v>
      </c>
      <c r="D1928" s="21" t="s">
        <v>1505</v>
      </c>
      <c r="E1928" s="19" t="s">
        <v>4054</v>
      </c>
      <c r="F1928" s="19" t="s">
        <v>3989</v>
      </c>
      <c r="G1928" s="19"/>
    </row>
    <row r="1929" spans="1:7" x14ac:dyDescent="0.25">
      <c r="A1929">
        <v>1928</v>
      </c>
      <c r="B1929" s="5">
        <v>1012007</v>
      </c>
      <c r="C1929" t="str">
        <f t="shared" si="5489"/>
        <v>Washington Savings Bank - Lowell, MA</v>
      </c>
      <c r="D1929" s="21" t="s">
        <v>462</v>
      </c>
      <c r="E1929" s="19" t="s">
        <v>4014</v>
      </c>
      <c r="F1929" s="19" t="s">
        <v>3989</v>
      </c>
      <c r="G1929" s="19"/>
    </row>
    <row r="1930" spans="1:7" x14ac:dyDescent="0.25">
      <c r="A1930">
        <v>1929</v>
      </c>
      <c r="B1930" s="5">
        <v>1014943</v>
      </c>
      <c r="C1930" t="str">
        <f t="shared" si="5489"/>
        <v>Watertown Savings Bank - Watertown, MA</v>
      </c>
      <c r="D1930" s="21" t="s">
        <v>536</v>
      </c>
      <c r="E1930" s="19" t="s">
        <v>4055</v>
      </c>
      <c r="F1930" s="19" t="s">
        <v>3989</v>
      </c>
      <c r="G1930" s="19"/>
    </row>
    <row r="1931" spans="1:7" x14ac:dyDescent="0.25">
      <c r="A1931">
        <v>1930</v>
      </c>
      <c r="B1931" s="5">
        <v>1013426</v>
      </c>
      <c r="C1931" t="str">
        <f t="shared" si="5489"/>
        <v>Webster Five Cents Savings Bank - Auburn, MA</v>
      </c>
      <c r="D1931" s="21" t="s">
        <v>488</v>
      </c>
      <c r="E1931" s="19" t="s">
        <v>2807</v>
      </c>
      <c r="F1931" s="19" t="s">
        <v>3989</v>
      </c>
      <c r="G1931" s="19"/>
    </row>
    <row r="1932" spans="1:7" x14ac:dyDescent="0.25">
      <c r="A1932">
        <v>1931</v>
      </c>
      <c r="B1932" s="5">
        <v>110949</v>
      </c>
      <c r="C1932" t="str">
        <f t="shared" si="5489"/>
        <v>Wellington Trust Company National Association - Boston, MA</v>
      </c>
      <c r="D1932" s="21" t="s">
        <v>9648</v>
      </c>
      <c r="E1932" s="19" t="s">
        <v>3991</v>
      </c>
      <c r="F1932" s="19" t="s">
        <v>3989</v>
      </c>
      <c r="G1932" s="19"/>
    </row>
    <row r="1933" spans="1:7" x14ac:dyDescent="0.25">
      <c r="A1933">
        <v>1932</v>
      </c>
      <c r="B1933" s="5">
        <v>1015004</v>
      </c>
      <c r="C1933" t="str">
        <f t="shared" si="5489"/>
        <v>Westfield Bank - Westfield, MA</v>
      </c>
      <c r="D1933" s="21" t="s">
        <v>397</v>
      </c>
      <c r="E1933" s="19" t="s">
        <v>4056</v>
      </c>
      <c r="F1933" s="19" t="s">
        <v>3989</v>
      </c>
      <c r="G1933" s="19"/>
    </row>
    <row r="1934" spans="1:7" x14ac:dyDescent="0.25">
      <c r="A1934">
        <v>1933</v>
      </c>
      <c r="B1934" s="5">
        <v>1007396</v>
      </c>
      <c r="C1934" t="str">
        <f t="shared" si="5489"/>
        <v>Winchester Co-operative Bank - Winchester, MA</v>
      </c>
      <c r="D1934" s="21" t="s">
        <v>467</v>
      </c>
      <c r="E1934" s="19" t="s">
        <v>3922</v>
      </c>
      <c r="F1934" s="19" t="s">
        <v>3989</v>
      </c>
      <c r="G1934" s="19"/>
    </row>
    <row r="1935" spans="1:7" x14ac:dyDescent="0.25">
      <c r="A1935">
        <v>1934</v>
      </c>
      <c r="B1935" s="5">
        <v>1015079</v>
      </c>
      <c r="C1935" t="str">
        <f t="shared" si="5489"/>
        <v>Winchester Savings Bank - Winchester, MA</v>
      </c>
      <c r="D1935" s="21" t="s">
        <v>485</v>
      </c>
      <c r="E1935" s="19" t="s">
        <v>3922</v>
      </c>
      <c r="F1935" s="19" t="s">
        <v>3989</v>
      </c>
      <c r="G1935" s="19"/>
    </row>
    <row r="1936" spans="1:7" x14ac:dyDescent="0.25">
      <c r="A1936">
        <v>1935</v>
      </c>
      <c r="B1936" s="5">
        <v>1000392</v>
      </c>
      <c r="C1936" t="str">
        <f t="shared" si="5489"/>
        <v>Winter Hill Bank, FSB - Somerville, MA</v>
      </c>
      <c r="D1936" s="21" t="s">
        <v>487</v>
      </c>
      <c r="E1936" s="19" t="s">
        <v>4030</v>
      </c>
      <c r="F1936" s="19" t="s">
        <v>3989</v>
      </c>
      <c r="G1936" s="19"/>
    </row>
    <row r="1937" spans="1:7" x14ac:dyDescent="0.25">
      <c r="A1937">
        <v>1936</v>
      </c>
      <c r="B1937" s="5">
        <v>1015653</v>
      </c>
      <c r="C1937" t="str">
        <f t="shared" si="5489"/>
        <v>Wrentham Co-operative Bank - Wrentham, MA</v>
      </c>
      <c r="D1937" s="21" t="s">
        <v>608</v>
      </c>
      <c r="E1937" s="19" t="s">
        <v>4057</v>
      </c>
      <c r="F1937" s="19" t="s">
        <v>3989</v>
      </c>
      <c r="G1937" s="19"/>
    </row>
    <row r="1938" spans="1:7" x14ac:dyDescent="0.25">
      <c r="A1938">
        <v>1937</v>
      </c>
      <c r="B1938" s="5">
        <v>1000793</v>
      </c>
      <c r="C1938" t="str">
        <f t="shared" si="5489"/>
        <v>Arundel Federal Savings Bank - Glen Burnie, MD</v>
      </c>
      <c r="D1938" s="21" t="s">
        <v>499</v>
      </c>
      <c r="E1938" s="19" t="s">
        <v>4060</v>
      </c>
      <c r="F1938" s="19" t="s">
        <v>4058</v>
      </c>
      <c r="G1938" s="19"/>
    </row>
    <row r="1939" spans="1:7" x14ac:dyDescent="0.25">
      <c r="A1939">
        <v>1938</v>
      </c>
      <c r="B1939" s="5">
        <v>1005928</v>
      </c>
      <c r="C1939" t="str">
        <f t="shared" si="5489"/>
        <v>Bank of Ocean City - Ocean City, MD</v>
      </c>
      <c r="D1939" s="21" t="s">
        <v>1515</v>
      </c>
      <c r="E1939" s="19" t="s">
        <v>4061</v>
      </c>
      <c r="F1939" s="19" t="s">
        <v>4058</v>
      </c>
      <c r="G1939" s="19"/>
    </row>
    <row r="1940" spans="1:7" x14ac:dyDescent="0.25">
      <c r="A1940">
        <v>1939</v>
      </c>
      <c r="B1940" s="5">
        <v>1003251</v>
      </c>
      <c r="C1940" t="str">
        <f t="shared" si="5489"/>
        <v>BayVanguard Bank - Sparrows Point, MD</v>
      </c>
      <c r="D1940" s="21" t="s">
        <v>9649</v>
      </c>
      <c r="E1940" s="19" t="s">
        <v>4062</v>
      </c>
      <c r="F1940" s="19" t="s">
        <v>4058</v>
      </c>
      <c r="G1940" s="19"/>
    </row>
    <row r="1941" spans="1:7" x14ac:dyDescent="0.25">
      <c r="A1941">
        <v>1940</v>
      </c>
      <c r="B1941" s="5">
        <v>1004642</v>
      </c>
      <c r="C1941" t="str">
        <f t="shared" si="5489"/>
        <v>Calvin B. Taylor Banking Company of Berlin, Maryland - Berlin, MD</v>
      </c>
      <c r="D1941" s="21" t="s">
        <v>1517</v>
      </c>
      <c r="E1941" s="19" t="s">
        <v>4063</v>
      </c>
      <c r="F1941" s="19" t="s">
        <v>4058</v>
      </c>
      <c r="G1941" s="19"/>
    </row>
    <row r="1942" spans="1:7" x14ac:dyDescent="0.25">
      <c r="A1942">
        <v>1941</v>
      </c>
      <c r="B1942" s="5">
        <v>4051075</v>
      </c>
      <c r="C1942" t="str">
        <f t="shared" si="5489"/>
        <v>Capital Bank, National Association - Rockville, MD</v>
      </c>
      <c r="D1942" s="21" t="s">
        <v>1511</v>
      </c>
      <c r="E1942" s="19" t="s">
        <v>4064</v>
      </c>
      <c r="F1942" s="19" t="s">
        <v>4058</v>
      </c>
      <c r="G1942" s="19"/>
    </row>
    <row r="1943" spans="1:7" x14ac:dyDescent="0.25">
      <c r="A1943">
        <v>1942</v>
      </c>
      <c r="B1943" s="5">
        <v>4086963</v>
      </c>
      <c r="C1943" t="str">
        <f t="shared" si="5489"/>
        <v>Cecil Bank - Elkton, MD</v>
      </c>
      <c r="D1943" s="21" t="s">
        <v>1950</v>
      </c>
      <c r="E1943" s="19" t="s">
        <v>3891</v>
      </c>
      <c r="F1943" s="19" t="s">
        <v>4058</v>
      </c>
      <c r="G1943" s="19"/>
    </row>
    <row r="1944" spans="1:7" x14ac:dyDescent="0.25">
      <c r="A1944">
        <v>1943</v>
      </c>
      <c r="B1944" s="5">
        <v>4053348</v>
      </c>
      <c r="C1944" t="str">
        <f t="shared" si="5489"/>
        <v>CFG Bank - Baltimore, MD</v>
      </c>
      <c r="D1944" s="21" t="s">
        <v>10444</v>
      </c>
      <c r="E1944" s="19" t="s">
        <v>4059</v>
      </c>
      <c r="F1944" s="19" t="s">
        <v>4058</v>
      </c>
      <c r="G1944" s="19"/>
    </row>
    <row r="1945" spans="1:7" x14ac:dyDescent="0.25">
      <c r="A1945">
        <v>1944</v>
      </c>
      <c r="B1945" s="5">
        <v>1007843</v>
      </c>
      <c r="C1945" t="str">
        <f t="shared" si="5489"/>
        <v>Chesapeake Bank &amp; Trust Company - Chestertown, MD</v>
      </c>
      <c r="D1945" s="21" t="s">
        <v>2619</v>
      </c>
      <c r="E1945" s="19" t="s">
        <v>4065</v>
      </c>
      <c r="F1945" s="19" t="s">
        <v>4058</v>
      </c>
      <c r="G1945" s="19"/>
    </row>
    <row r="1946" spans="1:7" x14ac:dyDescent="0.25">
      <c r="A1946">
        <v>1945</v>
      </c>
      <c r="B1946" s="5">
        <v>1983001</v>
      </c>
      <c r="C1946" t="str">
        <f t="shared" si="5489"/>
        <v>EagleBank - Bethesda, MD</v>
      </c>
      <c r="D1946" s="21" t="s">
        <v>180</v>
      </c>
      <c r="E1946" s="19" t="s">
        <v>4066</v>
      </c>
      <c r="F1946" s="19" t="s">
        <v>4058</v>
      </c>
      <c r="G1946" s="19"/>
    </row>
    <row r="1947" spans="1:7" x14ac:dyDescent="0.25">
      <c r="A1947">
        <v>1946</v>
      </c>
      <c r="B1947" s="5">
        <v>1003106</v>
      </c>
      <c r="C1947" t="str">
        <f t="shared" si="5489"/>
        <v>Eastern Savings Bank Federal Savings Bank - Hunt Valley, MD</v>
      </c>
      <c r="D1947" s="21" t="s">
        <v>9650</v>
      </c>
      <c r="E1947" s="19" t="s">
        <v>4067</v>
      </c>
      <c r="F1947" s="19" t="s">
        <v>4058</v>
      </c>
      <c r="G1947" s="19"/>
    </row>
    <row r="1948" spans="1:7" x14ac:dyDescent="0.25">
      <c r="A1948">
        <v>1947</v>
      </c>
      <c r="B1948" s="5">
        <v>1014996</v>
      </c>
      <c r="C1948" t="str">
        <f t="shared" si="5489"/>
        <v>Farmers and Merchants Bank - Upperco, MD</v>
      </c>
      <c r="D1948" s="21" t="s">
        <v>891</v>
      </c>
      <c r="E1948" s="19" t="s">
        <v>4068</v>
      </c>
      <c r="F1948" s="19" t="s">
        <v>4058</v>
      </c>
      <c r="G1948" s="19"/>
    </row>
    <row r="1949" spans="1:7" x14ac:dyDescent="0.25">
      <c r="A1949">
        <v>1948</v>
      </c>
      <c r="B1949" s="5">
        <v>1002070</v>
      </c>
      <c r="C1949" t="str">
        <f t="shared" si="5489"/>
        <v>First Shore Federal Savings and Loan Association - Salisbury, MD</v>
      </c>
      <c r="D1949" s="21" t="s">
        <v>501</v>
      </c>
      <c r="E1949" s="19" t="s">
        <v>3075</v>
      </c>
      <c r="F1949" s="19" t="s">
        <v>4058</v>
      </c>
      <c r="G1949" s="19"/>
    </row>
    <row r="1950" spans="1:7" x14ac:dyDescent="0.25">
      <c r="A1950">
        <v>1949</v>
      </c>
      <c r="B1950" s="5">
        <v>1004926</v>
      </c>
      <c r="C1950" t="str">
        <f t="shared" si="5489"/>
        <v>First United Bank &amp; Trust - Oakland, MD</v>
      </c>
      <c r="D1950" s="21" t="s">
        <v>1172</v>
      </c>
      <c r="E1950" s="19" t="s">
        <v>2968</v>
      </c>
      <c r="F1950" s="19" t="s">
        <v>4058</v>
      </c>
      <c r="G1950" s="19"/>
    </row>
    <row r="1951" spans="1:7" x14ac:dyDescent="0.25">
      <c r="A1951">
        <v>1950</v>
      </c>
      <c r="B1951" s="5">
        <v>4089138</v>
      </c>
      <c r="C1951" t="str">
        <f t="shared" si="5489"/>
        <v>Forbright Bank - Chevy Chase, MD</v>
      </c>
      <c r="D1951" s="21" t="s">
        <v>10174</v>
      </c>
      <c r="E1951" s="19" t="s">
        <v>9331</v>
      </c>
      <c r="F1951" s="19" t="s">
        <v>4058</v>
      </c>
      <c r="G1951" s="19"/>
    </row>
    <row r="1952" spans="1:7" x14ac:dyDescent="0.25">
      <c r="A1952">
        <v>1951</v>
      </c>
      <c r="B1952" s="5">
        <v>1010268</v>
      </c>
      <c r="C1952" t="str">
        <f t="shared" si="5489"/>
        <v>Glen Burnie Mutual Savings Bank - Glen Burnie, MD</v>
      </c>
      <c r="D1952" s="21" t="s">
        <v>692</v>
      </c>
      <c r="E1952" s="19" t="s">
        <v>4060</v>
      </c>
      <c r="F1952" s="19" t="s">
        <v>4058</v>
      </c>
      <c r="G1952" s="19"/>
    </row>
    <row r="1953" spans="1:7" x14ac:dyDescent="0.25">
      <c r="A1953">
        <v>1952</v>
      </c>
      <c r="B1953" s="5">
        <v>100867</v>
      </c>
      <c r="C1953" t="str">
        <f t="shared" si="5489"/>
        <v>Harford Bank - Aberdeen, MD</v>
      </c>
      <c r="D1953" s="21" t="s">
        <v>1512</v>
      </c>
      <c r="E1953" s="19" t="s">
        <v>4071</v>
      </c>
      <c r="F1953" s="19" t="s">
        <v>4058</v>
      </c>
      <c r="G1953" s="19"/>
    </row>
    <row r="1954" spans="1:7" x14ac:dyDescent="0.25">
      <c r="A1954">
        <v>1953</v>
      </c>
      <c r="B1954" s="5">
        <v>1013621</v>
      </c>
      <c r="C1954" t="str">
        <f t="shared" si="5489"/>
        <v>Hebron Savings Bank - Hebron, MD</v>
      </c>
      <c r="D1954" s="21" t="s">
        <v>1513</v>
      </c>
      <c r="E1954" s="19" t="s">
        <v>4072</v>
      </c>
      <c r="F1954" s="19" t="s">
        <v>4058</v>
      </c>
      <c r="G1954" s="19"/>
    </row>
    <row r="1955" spans="1:7" x14ac:dyDescent="0.25">
      <c r="A1955">
        <v>1954</v>
      </c>
      <c r="B1955" s="5">
        <v>1002366</v>
      </c>
      <c r="C1955" t="str">
        <f t="shared" si="5489"/>
        <v>Homewood Federal Savings Bank - Baltimore, MD</v>
      </c>
      <c r="D1955" s="21" t="s">
        <v>691</v>
      </c>
      <c r="E1955" s="19" t="s">
        <v>4059</v>
      </c>
      <c r="F1955" s="19" t="s">
        <v>4058</v>
      </c>
      <c r="G1955" s="19"/>
    </row>
    <row r="1956" spans="1:7" x14ac:dyDescent="0.25">
      <c r="A1956">
        <v>1955</v>
      </c>
      <c r="B1956" s="5">
        <v>1002272</v>
      </c>
      <c r="C1956" t="str">
        <f t="shared" si="5489"/>
        <v>Jarrettsville Federal Savings and Loan Association - Jarrettsville, MD</v>
      </c>
      <c r="D1956" s="21" t="s">
        <v>609</v>
      </c>
      <c r="E1956" s="19" t="s">
        <v>4073</v>
      </c>
      <c r="F1956" s="19" t="s">
        <v>4058</v>
      </c>
      <c r="G1956" s="19"/>
    </row>
    <row r="1957" spans="1:7" x14ac:dyDescent="0.25">
      <c r="A1957">
        <v>1956</v>
      </c>
      <c r="B1957" s="5">
        <v>11224391</v>
      </c>
      <c r="C1957" t="str">
        <f t="shared" si="5489"/>
        <v>Middletown Valley Bank - Middletown, MD</v>
      </c>
      <c r="D1957" s="21" t="s">
        <v>1516</v>
      </c>
      <c r="E1957" s="19" t="s">
        <v>3072</v>
      </c>
      <c r="F1957" s="19" t="s">
        <v>4058</v>
      </c>
      <c r="G1957" s="19"/>
    </row>
    <row r="1958" spans="1:7" x14ac:dyDescent="0.25">
      <c r="A1958">
        <v>1957</v>
      </c>
      <c r="B1958" s="5">
        <v>1003110</v>
      </c>
      <c r="C1958" t="str">
        <f t="shared" si="5489"/>
        <v>Presidential Bank, FSB - Bethesda, MD</v>
      </c>
      <c r="D1958" s="21" t="s">
        <v>498</v>
      </c>
      <c r="E1958" s="19" t="s">
        <v>4066</v>
      </c>
      <c r="F1958" s="19" t="s">
        <v>4058</v>
      </c>
      <c r="G1958" s="19"/>
    </row>
    <row r="1959" spans="1:7" x14ac:dyDescent="0.25">
      <c r="A1959">
        <v>1958</v>
      </c>
      <c r="B1959" s="5">
        <v>1009320</v>
      </c>
      <c r="C1959" t="str">
        <f t="shared" si="5489"/>
        <v>Queenstown Bank of Maryland - Queenstown, MD</v>
      </c>
      <c r="D1959" s="21" t="s">
        <v>1514</v>
      </c>
      <c r="E1959" s="19" t="s">
        <v>4076</v>
      </c>
      <c r="F1959" s="19" t="s">
        <v>4058</v>
      </c>
      <c r="G1959" s="19"/>
    </row>
    <row r="1960" spans="1:7" x14ac:dyDescent="0.25">
      <c r="A1960">
        <v>1959</v>
      </c>
      <c r="B1960" s="5">
        <v>1001360</v>
      </c>
      <c r="C1960" t="str">
        <f t="shared" si="5489"/>
        <v>Rosedale Federal Savings and Loan Association - Baltimore, MD</v>
      </c>
      <c r="D1960" s="21" t="s">
        <v>500</v>
      </c>
      <c r="E1960" s="19" t="s">
        <v>4059</v>
      </c>
      <c r="F1960" s="19" t="s">
        <v>4058</v>
      </c>
      <c r="G1960" s="19"/>
    </row>
    <row r="1961" spans="1:7" x14ac:dyDescent="0.25">
      <c r="A1961">
        <v>1960</v>
      </c>
      <c r="B1961" s="5">
        <v>1015463</v>
      </c>
      <c r="C1961" t="str">
        <f t="shared" si="5489"/>
        <v>Shore United Bank, National Association - Easton, MD</v>
      </c>
      <c r="D1961" s="21" t="s">
        <v>10138</v>
      </c>
      <c r="E1961" s="19" t="s">
        <v>3491</v>
      </c>
      <c r="F1961" s="19" t="s">
        <v>4058</v>
      </c>
      <c r="G1961" s="19"/>
    </row>
    <row r="1962" spans="1:7" x14ac:dyDescent="0.25">
      <c r="A1962">
        <v>1961</v>
      </c>
      <c r="B1962" s="5">
        <v>1011678</v>
      </c>
      <c r="C1962" t="str">
        <f t="shared" si="5489"/>
        <v>The Bank of Glen Burnie - Glen Burnie, MD</v>
      </c>
      <c r="D1962" s="21" t="s">
        <v>9651</v>
      </c>
      <c r="E1962" s="19" t="s">
        <v>4060</v>
      </c>
      <c r="F1962" s="19" t="s">
        <v>4058</v>
      </c>
      <c r="G1962" s="19"/>
    </row>
    <row r="1963" spans="1:7" x14ac:dyDescent="0.25">
      <c r="A1963">
        <v>1962</v>
      </c>
      <c r="B1963" s="5">
        <v>1005438</v>
      </c>
      <c r="C1963" t="str">
        <f t="shared" si="5489"/>
        <v>The Farmers Bank of Willards - Willards, MD</v>
      </c>
      <c r="D1963" s="21" t="s">
        <v>9652</v>
      </c>
      <c r="E1963" s="19" t="s">
        <v>4069</v>
      </c>
      <c r="F1963" s="19" t="s">
        <v>4058</v>
      </c>
      <c r="G1963" s="19"/>
    </row>
    <row r="1964" spans="1:7" x14ac:dyDescent="0.25">
      <c r="A1964">
        <v>1963</v>
      </c>
      <c r="B1964" s="5">
        <v>1010549</v>
      </c>
      <c r="C1964" t="str">
        <f t="shared" si="5489"/>
        <v>The Harbor Bank of Maryland - Baltimore, MD</v>
      </c>
      <c r="D1964" s="21" t="s">
        <v>9653</v>
      </c>
      <c r="E1964" s="19" t="s">
        <v>4059</v>
      </c>
      <c r="F1964" s="19" t="s">
        <v>4058</v>
      </c>
      <c r="G1964" s="19"/>
    </row>
    <row r="1965" spans="1:7" x14ac:dyDescent="0.25">
      <c r="A1965">
        <v>1964</v>
      </c>
      <c r="B1965" s="5">
        <v>1013245</v>
      </c>
      <c r="C1965" t="str">
        <f t="shared" si="5489"/>
        <v>The Peoples Bank - Chestertown, MD</v>
      </c>
      <c r="D1965" s="21" t="s">
        <v>9416</v>
      </c>
      <c r="E1965" s="19" t="s">
        <v>4065</v>
      </c>
      <c r="F1965" s="19" t="s">
        <v>4058</v>
      </c>
      <c r="G1965" s="19"/>
    </row>
    <row r="1966" spans="1:7" x14ac:dyDescent="0.25">
      <c r="A1966">
        <v>1965</v>
      </c>
      <c r="B1966" s="5">
        <v>1009062</v>
      </c>
      <c r="C1966" t="str">
        <f t="shared" si="5489"/>
        <v>Woodsboro Bank - Woodsboro, MD</v>
      </c>
      <c r="D1966" s="21" t="s">
        <v>1951</v>
      </c>
      <c r="E1966" s="19" t="s">
        <v>4078</v>
      </c>
      <c r="F1966" s="19" t="s">
        <v>4058</v>
      </c>
      <c r="G1966" s="19"/>
    </row>
    <row r="1967" spans="1:7" x14ac:dyDescent="0.25">
      <c r="A1967">
        <v>1966</v>
      </c>
      <c r="B1967" s="5">
        <v>1005753</v>
      </c>
      <c r="C1967" t="str">
        <f t="shared" si="5489"/>
        <v>Androscoggin Savings Bank - Lewiston, ME</v>
      </c>
      <c r="D1967" s="21" t="s">
        <v>502</v>
      </c>
      <c r="E1967" s="19" t="s">
        <v>3431</v>
      </c>
      <c r="F1967" s="19" t="s">
        <v>4079</v>
      </c>
      <c r="G1967" s="19"/>
    </row>
    <row r="1968" spans="1:7" x14ac:dyDescent="0.25">
      <c r="A1968">
        <v>1967</v>
      </c>
      <c r="B1968" s="5">
        <v>1001452</v>
      </c>
      <c r="C1968" t="str">
        <f t="shared" si="5489"/>
        <v>Aroostook County Federal Savings &amp; Loan Association - Caribou, ME</v>
      </c>
      <c r="D1968" s="21" t="s">
        <v>611</v>
      </c>
      <c r="E1968" s="19" t="s">
        <v>4080</v>
      </c>
      <c r="F1968" s="19" t="s">
        <v>4079</v>
      </c>
      <c r="G1968" s="19"/>
    </row>
    <row r="1969" spans="1:7" x14ac:dyDescent="0.25">
      <c r="A1969">
        <v>1968</v>
      </c>
      <c r="B1969" s="5">
        <v>1000455</v>
      </c>
      <c r="C1969" t="str">
        <f t="shared" si="5489"/>
        <v>Auburn Savings Bank, FSB - Auburn, ME</v>
      </c>
      <c r="D1969" s="21" t="s">
        <v>9654</v>
      </c>
      <c r="E1969" s="19" t="s">
        <v>2807</v>
      </c>
      <c r="F1969" s="19" t="s">
        <v>4079</v>
      </c>
      <c r="G1969" s="19"/>
    </row>
    <row r="1970" spans="1:7" x14ac:dyDescent="0.25">
      <c r="A1970">
        <v>1969</v>
      </c>
      <c r="B1970" s="5">
        <v>1009209</v>
      </c>
      <c r="C1970" t="str">
        <f t="shared" si="5489"/>
        <v>Bangor Savings Bank - Bangor, ME</v>
      </c>
      <c r="D1970" s="21" t="s">
        <v>413</v>
      </c>
      <c r="E1970" s="19" t="s">
        <v>4081</v>
      </c>
      <c r="F1970" s="19" t="s">
        <v>4079</v>
      </c>
      <c r="G1970" s="19"/>
    </row>
    <row r="1971" spans="1:7" x14ac:dyDescent="0.25">
      <c r="A1971">
        <v>1970</v>
      </c>
      <c r="B1971" s="5">
        <v>1010426</v>
      </c>
      <c r="C1971" t="str">
        <f t="shared" si="5489"/>
        <v>Bar Harbor Bank and Trust Company - Bar Harbor, ME</v>
      </c>
      <c r="D1971" s="21" t="s">
        <v>9655</v>
      </c>
      <c r="E1971" s="19" t="s">
        <v>4082</v>
      </c>
      <c r="F1971" s="19" t="s">
        <v>4079</v>
      </c>
      <c r="G1971" s="19"/>
    </row>
    <row r="1972" spans="1:7" x14ac:dyDescent="0.25">
      <c r="A1972">
        <v>1971</v>
      </c>
      <c r="B1972" s="5">
        <v>1002170</v>
      </c>
      <c r="C1972" t="str">
        <f t="shared" si="5489"/>
        <v>Bar Harbor Savings and Loan Association - Bar Harbor, ME</v>
      </c>
      <c r="D1972" s="21" t="s">
        <v>612</v>
      </c>
      <c r="E1972" s="19" t="s">
        <v>4082</v>
      </c>
      <c r="F1972" s="19" t="s">
        <v>4079</v>
      </c>
      <c r="G1972" s="19"/>
    </row>
    <row r="1973" spans="1:7" x14ac:dyDescent="0.25">
      <c r="A1973">
        <v>1972</v>
      </c>
      <c r="B1973" s="5">
        <v>1009361</v>
      </c>
      <c r="C1973" t="str">
        <f t="shared" si="5489"/>
        <v>Bath Savings Institution - Bath, ME</v>
      </c>
      <c r="D1973" s="21" t="s">
        <v>504</v>
      </c>
      <c r="E1973" s="19" t="s">
        <v>3675</v>
      </c>
      <c r="F1973" s="19" t="s">
        <v>4079</v>
      </c>
      <c r="G1973" s="19"/>
    </row>
    <row r="1974" spans="1:7" x14ac:dyDescent="0.25">
      <c r="A1974">
        <v>1973</v>
      </c>
      <c r="B1974" s="5">
        <v>1011246</v>
      </c>
      <c r="C1974" t="str">
        <f t="shared" si="5489"/>
        <v>Camden National Bank - Camden, ME</v>
      </c>
      <c r="D1974" s="21" t="s">
        <v>181</v>
      </c>
      <c r="E1974" s="19" t="s">
        <v>2830</v>
      </c>
      <c r="F1974" s="19" t="s">
        <v>4079</v>
      </c>
      <c r="G1974" s="19"/>
    </row>
    <row r="1975" spans="1:7" x14ac:dyDescent="0.25">
      <c r="A1975">
        <v>1974</v>
      </c>
      <c r="B1975" s="5">
        <v>1001373</v>
      </c>
      <c r="C1975" t="str">
        <f t="shared" si="5489"/>
        <v>First Federal Savings and Loan Association of Bath - Bath, ME</v>
      </c>
      <c r="D1975" s="21" t="s">
        <v>610</v>
      </c>
      <c r="E1975" s="19" t="s">
        <v>3675</v>
      </c>
      <c r="F1975" s="19" t="s">
        <v>4079</v>
      </c>
      <c r="G1975" s="19"/>
    </row>
    <row r="1976" spans="1:7" x14ac:dyDescent="0.25">
      <c r="A1976">
        <v>1975</v>
      </c>
      <c r="B1976" s="5">
        <v>1009423</v>
      </c>
      <c r="C1976" t="str">
        <f t="shared" si="5489"/>
        <v>First National Bank - Damariscotta, ME</v>
      </c>
      <c r="D1976" s="21" t="s">
        <v>358</v>
      </c>
      <c r="E1976" s="19" t="s">
        <v>4083</v>
      </c>
      <c r="F1976" s="19" t="s">
        <v>4079</v>
      </c>
      <c r="G1976" s="19"/>
    </row>
    <row r="1977" spans="1:7" x14ac:dyDescent="0.25">
      <c r="A1977">
        <v>1976</v>
      </c>
      <c r="B1977" s="5">
        <v>1006894</v>
      </c>
      <c r="C1977" t="str">
        <f t="shared" si="5489"/>
        <v>Franklin Savings Bank - Farmington, ME</v>
      </c>
      <c r="D1977" s="21" t="s">
        <v>515</v>
      </c>
      <c r="E1977" s="19" t="s">
        <v>3065</v>
      </c>
      <c r="F1977" s="19" t="s">
        <v>4079</v>
      </c>
      <c r="G1977" s="19"/>
    </row>
    <row r="1978" spans="1:7" x14ac:dyDescent="0.25">
      <c r="A1978">
        <v>1977</v>
      </c>
      <c r="B1978" s="5">
        <v>1008103</v>
      </c>
      <c r="C1978" t="str">
        <f t="shared" si="5489"/>
        <v>Katahdin Trust Company - Patten, ME</v>
      </c>
      <c r="D1978" s="21" t="s">
        <v>1518</v>
      </c>
      <c r="E1978" s="19" t="s">
        <v>4084</v>
      </c>
      <c r="F1978" s="19" t="s">
        <v>4079</v>
      </c>
      <c r="G1978" s="19"/>
    </row>
    <row r="1979" spans="1:7" x14ac:dyDescent="0.25">
      <c r="A1979">
        <v>1978</v>
      </c>
      <c r="B1979" s="5">
        <v>1011145</v>
      </c>
      <c r="C1979" t="str">
        <f t="shared" si="5489"/>
        <v>Kennebec Savings Bank - Augusta, ME</v>
      </c>
      <c r="D1979" s="21" t="s">
        <v>506</v>
      </c>
      <c r="E1979" s="19" t="s">
        <v>2938</v>
      </c>
      <c r="F1979" s="19" t="s">
        <v>4079</v>
      </c>
      <c r="G1979" s="19"/>
    </row>
    <row r="1980" spans="1:7" x14ac:dyDescent="0.25">
      <c r="A1980">
        <v>1979</v>
      </c>
      <c r="B1980" s="5">
        <v>1007142</v>
      </c>
      <c r="C1980" t="str">
        <f t="shared" si="5489"/>
        <v>Kennebunk Savings Bank - Kennebunk, ME</v>
      </c>
      <c r="D1980" s="21" t="s">
        <v>414</v>
      </c>
      <c r="E1980" s="19" t="s">
        <v>4085</v>
      </c>
      <c r="F1980" s="19" t="s">
        <v>4079</v>
      </c>
      <c r="G1980" s="19"/>
    </row>
    <row r="1981" spans="1:7" x14ac:dyDescent="0.25">
      <c r="A1981">
        <v>1980</v>
      </c>
      <c r="B1981" s="5">
        <v>1005798</v>
      </c>
      <c r="C1981" t="str">
        <f t="shared" si="5489"/>
        <v>Machias Savings Bank - Machias, ME</v>
      </c>
      <c r="D1981" s="21" t="s">
        <v>416</v>
      </c>
      <c r="E1981" s="19" t="s">
        <v>4086</v>
      </c>
      <c r="F1981" s="19" t="s">
        <v>4079</v>
      </c>
      <c r="G1981" s="19"/>
    </row>
    <row r="1982" spans="1:7" x14ac:dyDescent="0.25">
      <c r="A1982">
        <v>1981</v>
      </c>
      <c r="B1982" s="5">
        <v>1010156</v>
      </c>
      <c r="C1982" t="str">
        <f t="shared" si="5489"/>
        <v>Maine Community Bank - Portland, ME</v>
      </c>
      <c r="D1982" s="21" t="s">
        <v>9178</v>
      </c>
      <c r="E1982" s="19" t="s">
        <v>2925</v>
      </c>
      <c r="F1982" s="19" t="s">
        <v>4079</v>
      </c>
      <c r="G1982" s="19"/>
    </row>
    <row r="1983" spans="1:7" x14ac:dyDescent="0.25">
      <c r="A1983">
        <v>1982</v>
      </c>
      <c r="B1983" s="5">
        <v>101687</v>
      </c>
      <c r="C1983" t="str">
        <f t="shared" si="5489"/>
        <v>Northeast Bank - Portland, ME</v>
      </c>
      <c r="D1983" s="21" t="s">
        <v>1173</v>
      </c>
      <c r="E1983" s="19" t="s">
        <v>2925</v>
      </c>
      <c r="F1983" s="19" t="s">
        <v>4079</v>
      </c>
      <c r="G1983" s="19"/>
    </row>
    <row r="1984" spans="1:7" x14ac:dyDescent="0.25">
      <c r="A1984">
        <v>1983</v>
      </c>
      <c r="B1984" s="5">
        <v>1007654</v>
      </c>
      <c r="C1984" t="str">
        <f t="shared" si="5489"/>
        <v>Norway Savings Bank - Norway, ME</v>
      </c>
      <c r="D1984" s="21" t="s">
        <v>415</v>
      </c>
      <c r="E1984" s="19" t="s">
        <v>4087</v>
      </c>
      <c r="F1984" s="19" t="s">
        <v>4079</v>
      </c>
      <c r="G1984" s="19"/>
    </row>
    <row r="1985" spans="1:7" x14ac:dyDescent="0.25">
      <c r="A1985">
        <v>1984</v>
      </c>
      <c r="B1985" s="5">
        <v>1005511</v>
      </c>
      <c r="C1985" t="str">
        <f t="shared" si="5489"/>
        <v>Partners Bank of New England - Sanford, ME</v>
      </c>
      <c r="D1985" s="21" t="s">
        <v>5699</v>
      </c>
      <c r="E1985" s="19" t="s">
        <v>4089</v>
      </c>
      <c r="F1985" s="19" t="s">
        <v>4079</v>
      </c>
      <c r="G1985" s="19"/>
    </row>
    <row r="1986" spans="1:7" x14ac:dyDescent="0.25">
      <c r="A1986">
        <v>1985</v>
      </c>
      <c r="B1986" s="5">
        <v>1000510</v>
      </c>
      <c r="C1986" t="str">
        <f t="shared" ref="C1986:C2049" si="5490">D1986&amp;" - "&amp;E1986&amp;", "&amp;F1986</f>
        <v>Rockland Savings Bank, FSB - Rockland, ME</v>
      </c>
      <c r="D1986" s="21" t="s">
        <v>693</v>
      </c>
      <c r="E1986" s="19" t="s">
        <v>4046</v>
      </c>
      <c r="F1986" s="19" t="s">
        <v>4079</v>
      </c>
      <c r="G1986" s="19"/>
    </row>
    <row r="1987" spans="1:7" x14ac:dyDescent="0.25">
      <c r="A1987">
        <v>1986</v>
      </c>
      <c r="B1987" s="5">
        <v>1008249</v>
      </c>
      <c r="C1987" t="str">
        <f t="shared" si="5490"/>
        <v>Saco &amp; Biddeford Savings Institution - Saco, ME</v>
      </c>
      <c r="D1987" s="21" t="s">
        <v>503</v>
      </c>
      <c r="E1987" s="19" t="s">
        <v>4088</v>
      </c>
      <c r="F1987" s="19" t="s">
        <v>4079</v>
      </c>
      <c r="G1987" s="19"/>
    </row>
    <row r="1988" spans="1:7" x14ac:dyDescent="0.25">
      <c r="A1988">
        <v>1987</v>
      </c>
      <c r="B1988" s="5">
        <v>1009016</v>
      </c>
      <c r="C1988" t="str">
        <f t="shared" si="5490"/>
        <v>Skowhegan Savings Bank - Skowhegan, ME</v>
      </c>
      <c r="D1988" s="21" t="s">
        <v>505</v>
      </c>
      <c r="E1988" s="19" t="s">
        <v>4090</v>
      </c>
      <c r="F1988" s="19" t="s">
        <v>4079</v>
      </c>
      <c r="G1988" s="19"/>
    </row>
    <row r="1989" spans="1:7" x14ac:dyDescent="0.25">
      <c r="A1989">
        <v>1988</v>
      </c>
      <c r="B1989" s="5">
        <v>4090944</v>
      </c>
      <c r="C1989" t="str">
        <f t="shared" si="5490"/>
        <v>1st State Bank - Saginaw, MI</v>
      </c>
      <c r="D1989" s="21" t="s">
        <v>1954</v>
      </c>
      <c r="E1989" s="19" t="s">
        <v>4091</v>
      </c>
      <c r="F1989" s="19" t="s">
        <v>4092</v>
      </c>
      <c r="G1989" s="19"/>
    </row>
    <row r="1990" spans="1:7" x14ac:dyDescent="0.25">
      <c r="A1990">
        <v>1989</v>
      </c>
      <c r="B1990" s="5">
        <v>1008853</v>
      </c>
      <c r="C1990" t="str">
        <f t="shared" si="5490"/>
        <v>Alden State Bank - Alden, MI</v>
      </c>
      <c r="D1990" s="21" t="s">
        <v>1032</v>
      </c>
      <c r="E1990" s="19" t="s">
        <v>4093</v>
      </c>
      <c r="F1990" s="19" t="s">
        <v>4092</v>
      </c>
      <c r="G1990" s="19"/>
    </row>
    <row r="1991" spans="1:7" x14ac:dyDescent="0.25">
      <c r="A1991">
        <v>1990</v>
      </c>
      <c r="B1991" s="5">
        <v>1008790</v>
      </c>
      <c r="C1991" t="str">
        <f t="shared" si="5490"/>
        <v>Bank Michigan - Brooklyn, MI</v>
      </c>
      <c r="D1991" s="21" t="s">
        <v>5700</v>
      </c>
      <c r="E1991" s="19" t="s">
        <v>4134</v>
      </c>
      <c r="F1991" s="19" t="s">
        <v>4092</v>
      </c>
      <c r="G1991" s="19"/>
    </row>
    <row r="1992" spans="1:7" x14ac:dyDescent="0.25">
      <c r="A1992">
        <v>1991</v>
      </c>
      <c r="B1992" s="5">
        <v>1024954</v>
      </c>
      <c r="C1992" t="str">
        <f t="shared" si="5490"/>
        <v>Bank of Ann Arbor - Ann Arbor, MI</v>
      </c>
      <c r="D1992" s="21" t="s">
        <v>1176</v>
      </c>
      <c r="E1992" s="19" t="s">
        <v>4094</v>
      </c>
      <c r="F1992" s="19" t="s">
        <v>4092</v>
      </c>
      <c r="G1992" s="19"/>
    </row>
    <row r="1993" spans="1:7" x14ac:dyDescent="0.25">
      <c r="A1993">
        <v>1992</v>
      </c>
      <c r="B1993" s="5">
        <v>1015811</v>
      </c>
      <c r="C1993" t="str">
        <f t="shared" si="5490"/>
        <v>Bay Port State Bank - Bay Port, MI</v>
      </c>
      <c r="D1993" s="21" t="s">
        <v>2755</v>
      </c>
      <c r="E1993" s="19" t="s">
        <v>4096</v>
      </c>
      <c r="F1993" s="19" t="s">
        <v>4092</v>
      </c>
      <c r="G1993" s="19"/>
    </row>
    <row r="1994" spans="1:7" x14ac:dyDescent="0.25">
      <c r="A1994">
        <v>1993</v>
      </c>
      <c r="B1994" s="5">
        <v>1007077</v>
      </c>
      <c r="C1994" t="str">
        <f t="shared" si="5490"/>
        <v>Baybank - Gladstone, MI</v>
      </c>
      <c r="D1994" s="21" t="s">
        <v>2754</v>
      </c>
      <c r="E1994" s="19" t="s">
        <v>4097</v>
      </c>
      <c r="F1994" s="19" t="s">
        <v>4092</v>
      </c>
      <c r="G1994" s="19"/>
    </row>
    <row r="1995" spans="1:7" x14ac:dyDescent="0.25">
      <c r="A1995">
        <v>1994</v>
      </c>
      <c r="B1995" s="5">
        <v>1015523</v>
      </c>
      <c r="C1995" t="str">
        <f t="shared" si="5490"/>
        <v>Blissfield State Bank - Blissfield, MI</v>
      </c>
      <c r="D1995" s="21" t="s">
        <v>818</v>
      </c>
      <c r="E1995" s="19" t="s">
        <v>4098</v>
      </c>
      <c r="F1995" s="19" t="s">
        <v>4092</v>
      </c>
      <c r="G1995" s="19"/>
    </row>
    <row r="1996" spans="1:7" x14ac:dyDescent="0.25">
      <c r="A1996">
        <v>1995</v>
      </c>
      <c r="B1996" s="5">
        <v>1007608</v>
      </c>
      <c r="C1996" t="str">
        <f t="shared" si="5490"/>
        <v>Capitol National Bank - Lansing, MI</v>
      </c>
      <c r="D1996" s="21" t="s">
        <v>2477</v>
      </c>
      <c r="E1996" s="19" t="s">
        <v>3367</v>
      </c>
      <c r="F1996" s="19" t="s">
        <v>4092</v>
      </c>
      <c r="G1996" s="19"/>
    </row>
    <row r="1997" spans="1:7" x14ac:dyDescent="0.25">
      <c r="A1997">
        <v>1996</v>
      </c>
      <c r="B1997" s="5">
        <v>1008778</v>
      </c>
      <c r="C1997" t="str">
        <f t="shared" si="5490"/>
        <v>Central Savings Bank - Sault Sainte Marie, MI</v>
      </c>
      <c r="D1997" s="21" t="s">
        <v>2239</v>
      </c>
      <c r="E1997" s="19" t="s">
        <v>4099</v>
      </c>
      <c r="F1997" s="19" t="s">
        <v>4092</v>
      </c>
      <c r="G1997" s="19"/>
    </row>
    <row r="1998" spans="1:7" x14ac:dyDescent="0.25">
      <c r="A1998">
        <v>1997</v>
      </c>
      <c r="B1998" s="5">
        <v>1012510</v>
      </c>
      <c r="C1998" t="str">
        <f t="shared" si="5490"/>
        <v>Century Bank and Trust - Coldwater, MI</v>
      </c>
      <c r="D1998" s="21" t="s">
        <v>1525</v>
      </c>
      <c r="E1998" s="19" t="s">
        <v>3839</v>
      </c>
      <c r="F1998" s="19" t="s">
        <v>4092</v>
      </c>
      <c r="G1998" s="19"/>
    </row>
    <row r="1999" spans="1:7" x14ac:dyDescent="0.25">
      <c r="A1999">
        <v>1998</v>
      </c>
      <c r="B1999" s="5">
        <v>1024324</v>
      </c>
      <c r="C1999" t="str">
        <f t="shared" si="5490"/>
        <v>Charlevoix State Bank - Charlevoix, MI</v>
      </c>
      <c r="D1999" s="21" t="s">
        <v>2242</v>
      </c>
      <c r="E1999" s="19" t="s">
        <v>4101</v>
      </c>
      <c r="F1999" s="19" t="s">
        <v>4092</v>
      </c>
      <c r="G1999" s="19"/>
    </row>
    <row r="2000" spans="1:7" x14ac:dyDescent="0.25">
      <c r="A2000">
        <v>1999</v>
      </c>
      <c r="B2000" s="5">
        <v>1012744</v>
      </c>
      <c r="C2000" t="str">
        <f t="shared" si="5490"/>
        <v>Chelsea State Bank - Chelsea, MI</v>
      </c>
      <c r="D2000" s="21" t="s">
        <v>1953</v>
      </c>
      <c r="E2000" s="19" t="s">
        <v>4102</v>
      </c>
      <c r="F2000" s="19" t="s">
        <v>4092</v>
      </c>
      <c r="G2000" s="19"/>
    </row>
    <row r="2001" spans="1:7" x14ac:dyDescent="0.25">
      <c r="A2001">
        <v>2000</v>
      </c>
      <c r="B2001" s="5">
        <v>1008071</v>
      </c>
      <c r="C2001" t="str">
        <f t="shared" si="5490"/>
        <v>ChoiceOne Bank - Sparta, MI</v>
      </c>
      <c r="D2001" s="21" t="s">
        <v>1519</v>
      </c>
      <c r="E2001" s="19" t="s">
        <v>3157</v>
      </c>
      <c r="F2001" s="19" t="s">
        <v>4092</v>
      </c>
      <c r="G2001" s="19"/>
    </row>
    <row r="2002" spans="1:7" x14ac:dyDescent="0.25">
      <c r="A2002">
        <v>2001</v>
      </c>
      <c r="B2002" s="5">
        <v>1013537</v>
      </c>
      <c r="C2002" t="str">
        <f t="shared" si="5490"/>
        <v>Citizens National Bank of Cheboygan - Cheboygan, MI</v>
      </c>
      <c r="D2002" s="21" t="s">
        <v>2234</v>
      </c>
      <c r="E2002" s="19" t="s">
        <v>4104</v>
      </c>
      <c r="F2002" s="19" t="s">
        <v>4092</v>
      </c>
      <c r="G2002" s="19"/>
    </row>
    <row r="2003" spans="1:7" x14ac:dyDescent="0.25">
      <c r="A2003">
        <v>2002</v>
      </c>
      <c r="B2003" s="5">
        <v>1008456</v>
      </c>
      <c r="C2003" t="str">
        <f t="shared" si="5490"/>
        <v>Citizens State Bank - Royal Oak, MI</v>
      </c>
      <c r="D2003" s="21" t="s">
        <v>18</v>
      </c>
      <c r="E2003" s="19" t="s">
        <v>10204</v>
      </c>
      <c r="F2003" s="19" t="s">
        <v>4092</v>
      </c>
      <c r="G2003" s="19"/>
    </row>
    <row r="2004" spans="1:7" x14ac:dyDescent="0.25">
      <c r="A2004">
        <v>2003</v>
      </c>
      <c r="B2004" s="5">
        <v>1013518</v>
      </c>
      <c r="C2004" t="str">
        <f t="shared" si="5490"/>
        <v>Comerica Bank &amp; Trust, National Association - Ann Arbor, MI</v>
      </c>
      <c r="D2004" s="21" t="s">
        <v>319</v>
      </c>
      <c r="E2004" s="19" t="s">
        <v>4094</v>
      </c>
      <c r="F2004" s="19" t="s">
        <v>4092</v>
      </c>
      <c r="G2004" s="19"/>
    </row>
    <row r="2005" spans="1:7" x14ac:dyDescent="0.25">
      <c r="A2005">
        <v>2004</v>
      </c>
      <c r="B2005" s="5">
        <v>1010320</v>
      </c>
      <c r="C2005" t="str">
        <f t="shared" si="5490"/>
        <v>Commercial Bank - Ithaca, MI</v>
      </c>
      <c r="D2005" s="21" t="s">
        <v>1089</v>
      </c>
      <c r="E2005" s="19" t="s">
        <v>4708</v>
      </c>
      <c r="F2005" s="19" t="s">
        <v>4092</v>
      </c>
      <c r="G2005" s="19"/>
    </row>
    <row r="2006" spans="1:7" x14ac:dyDescent="0.25">
      <c r="A2006">
        <v>2005</v>
      </c>
      <c r="B2006" s="5">
        <v>101530944</v>
      </c>
      <c r="C2006" t="str">
        <f t="shared" si="5490"/>
        <v>Community Unity Bank - Birmingham, MI</v>
      </c>
      <c r="D2006" s="21" t="s">
        <v>10175</v>
      </c>
      <c r="E2006" s="19" t="s">
        <v>2804</v>
      </c>
      <c r="F2006" s="19" t="s">
        <v>4092</v>
      </c>
      <c r="G2006" s="19"/>
    </row>
    <row r="2007" spans="1:7" x14ac:dyDescent="0.25">
      <c r="A2007">
        <v>2006</v>
      </c>
      <c r="B2007" s="5">
        <v>1012359</v>
      </c>
      <c r="C2007" t="str">
        <f t="shared" si="5490"/>
        <v>County National Bank - Hillsdale, MI</v>
      </c>
      <c r="D2007" s="21" t="s">
        <v>9109</v>
      </c>
      <c r="E2007" s="19" t="s">
        <v>4121</v>
      </c>
      <c r="F2007" s="19" t="s">
        <v>4092</v>
      </c>
      <c r="G2007" s="19"/>
    </row>
    <row r="2008" spans="1:7" x14ac:dyDescent="0.25">
      <c r="A2008">
        <v>2007</v>
      </c>
      <c r="B2008" s="5">
        <v>1001541</v>
      </c>
      <c r="C2008" t="str">
        <f t="shared" si="5490"/>
        <v>Dearborn Federal Savings Bank - Dearborn, MI</v>
      </c>
      <c r="D2008" s="21" t="s">
        <v>613</v>
      </c>
      <c r="E2008" s="19" t="s">
        <v>4095</v>
      </c>
      <c r="F2008" s="19" t="s">
        <v>4092</v>
      </c>
      <c r="G2008" s="19"/>
    </row>
    <row r="2009" spans="1:7" x14ac:dyDescent="0.25">
      <c r="A2009">
        <v>2008</v>
      </c>
      <c r="B2009" s="5">
        <v>1011859</v>
      </c>
      <c r="C2009" t="str">
        <f t="shared" si="5490"/>
        <v>Eastern Michigan Bank - Croswell, MI</v>
      </c>
      <c r="D2009" s="21" t="s">
        <v>1523</v>
      </c>
      <c r="E2009" s="19" t="s">
        <v>4107</v>
      </c>
      <c r="F2009" s="19" t="s">
        <v>4092</v>
      </c>
      <c r="G2009" s="19"/>
    </row>
    <row r="2010" spans="1:7" x14ac:dyDescent="0.25">
      <c r="A2010">
        <v>2009</v>
      </c>
      <c r="B2010" s="5">
        <v>1001522</v>
      </c>
      <c r="C2010" t="str">
        <f t="shared" si="5490"/>
        <v>Eaton Community Bank - Charlotte, MI</v>
      </c>
      <c r="D2010" s="21" t="s">
        <v>9315</v>
      </c>
      <c r="E2010" s="19" t="s">
        <v>4108</v>
      </c>
      <c r="F2010" s="19" t="s">
        <v>4092</v>
      </c>
      <c r="G2010" s="19"/>
    </row>
    <row r="2011" spans="1:7" x14ac:dyDescent="0.25">
      <c r="A2011">
        <v>2010</v>
      </c>
      <c r="B2011" s="5">
        <v>1007037</v>
      </c>
      <c r="C2011" t="str">
        <f t="shared" si="5490"/>
        <v>First Bank, Upper Michigan - Gladstone, MI</v>
      </c>
      <c r="D2011" s="21" t="s">
        <v>2238</v>
      </c>
      <c r="E2011" s="19" t="s">
        <v>4097</v>
      </c>
      <c r="F2011" s="19" t="s">
        <v>4092</v>
      </c>
      <c r="G2011" s="19"/>
    </row>
    <row r="2012" spans="1:7" x14ac:dyDescent="0.25">
      <c r="A2012">
        <v>2011</v>
      </c>
      <c r="B2012" s="5">
        <v>1015458</v>
      </c>
      <c r="C2012" t="str">
        <f t="shared" si="5490"/>
        <v>First Community Bank - Harbor Springs, MI</v>
      </c>
      <c r="D2012" s="21" t="s">
        <v>840</v>
      </c>
      <c r="E2012" s="19" t="s">
        <v>4109</v>
      </c>
      <c r="F2012" s="19" t="s">
        <v>4092</v>
      </c>
      <c r="G2012" s="19"/>
    </row>
    <row r="2013" spans="1:7" x14ac:dyDescent="0.25">
      <c r="A2013">
        <v>2012</v>
      </c>
      <c r="B2013" s="5">
        <v>1007230</v>
      </c>
      <c r="C2013" t="str">
        <f t="shared" si="5490"/>
        <v>First Independence Bank - Detroit, MI</v>
      </c>
      <c r="D2013" s="21" t="s">
        <v>1952</v>
      </c>
      <c r="E2013" s="19" t="s">
        <v>4110</v>
      </c>
      <c r="F2013" s="19" t="s">
        <v>4092</v>
      </c>
      <c r="G2013" s="19"/>
    </row>
    <row r="2014" spans="1:7" x14ac:dyDescent="0.25">
      <c r="A2014">
        <v>2013</v>
      </c>
      <c r="B2014" s="5">
        <v>1007189</v>
      </c>
      <c r="C2014" t="str">
        <f t="shared" si="5490"/>
        <v>First National Bank &amp; Trust - Iron Mountain, MI</v>
      </c>
      <c r="D2014" s="21" t="s">
        <v>10213</v>
      </c>
      <c r="E2014" s="19" t="s">
        <v>4111</v>
      </c>
      <c r="F2014" s="19" t="s">
        <v>4092</v>
      </c>
      <c r="G2014" s="19"/>
    </row>
    <row r="2015" spans="1:7" x14ac:dyDescent="0.25">
      <c r="A2015">
        <v>2014</v>
      </c>
      <c r="B2015" s="5">
        <v>1009136</v>
      </c>
      <c r="C2015" t="str">
        <f t="shared" si="5490"/>
        <v>First National Bank of America - East Lansing, MI</v>
      </c>
      <c r="D2015" s="21" t="s">
        <v>1174</v>
      </c>
      <c r="E2015" s="19" t="s">
        <v>4112</v>
      </c>
      <c r="F2015" s="19" t="s">
        <v>4092</v>
      </c>
      <c r="G2015" s="19"/>
    </row>
    <row r="2016" spans="1:7" x14ac:dyDescent="0.25">
      <c r="A2016">
        <v>2015</v>
      </c>
      <c r="B2016" s="5">
        <v>4115270</v>
      </c>
      <c r="C2016" t="str">
        <f t="shared" si="5490"/>
        <v>First National Bank of Michigan - Kalamazoo, MI</v>
      </c>
      <c r="D2016" s="21" t="s">
        <v>1526</v>
      </c>
      <c r="E2016" s="19" t="s">
        <v>4113</v>
      </c>
      <c r="F2016" s="19" t="s">
        <v>4092</v>
      </c>
      <c r="G2016" s="19"/>
    </row>
    <row r="2017" spans="1:7" x14ac:dyDescent="0.25">
      <c r="A2017">
        <v>2016</v>
      </c>
      <c r="B2017" s="5">
        <v>1005542</v>
      </c>
      <c r="C2017" t="str">
        <f t="shared" si="5490"/>
        <v>First State Bank - Saint Clair Shores, MI</v>
      </c>
      <c r="D2017" s="21" t="s">
        <v>43</v>
      </c>
      <c r="E2017" s="19" t="s">
        <v>4115</v>
      </c>
      <c r="F2017" s="19" t="s">
        <v>4092</v>
      </c>
      <c r="G2017" s="19"/>
    </row>
    <row r="2018" spans="1:7" x14ac:dyDescent="0.25">
      <c r="A2018">
        <v>2017</v>
      </c>
      <c r="B2018" s="5">
        <v>1012002</v>
      </c>
      <c r="C2018" t="str">
        <f t="shared" si="5490"/>
        <v>First State Bank of Michigan - Decatur, MI</v>
      </c>
      <c r="D2018" s="21" t="s">
        <v>10873</v>
      </c>
      <c r="E2018" s="19" t="s">
        <v>3593</v>
      </c>
      <c r="F2018" s="19" t="s">
        <v>4092</v>
      </c>
      <c r="G2018" s="19"/>
    </row>
    <row r="2019" spans="1:7" x14ac:dyDescent="0.25">
      <c r="A2019">
        <v>2018</v>
      </c>
      <c r="B2019" s="5">
        <v>1010647</v>
      </c>
      <c r="C2019" t="str">
        <f t="shared" si="5490"/>
        <v>G.W. Jones Exchange Bank - Marcellus, MI</v>
      </c>
      <c r="D2019" s="21" t="s">
        <v>2719</v>
      </c>
      <c r="E2019" s="19" t="s">
        <v>4116</v>
      </c>
      <c r="F2019" s="19" t="s">
        <v>4092</v>
      </c>
      <c r="G2019" s="19"/>
    </row>
    <row r="2020" spans="1:7" x14ac:dyDescent="0.25">
      <c r="A2020">
        <v>2019</v>
      </c>
      <c r="B2020" s="5">
        <v>4065723</v>
      </c>
      <c r="C2020" t="str">
        <f t="shared" si="5490"/>
        <v>Gogebic Range Bank - Ironwood, MI</v>
      </c>
      <c r="D2020" s="21" t="s">
        <v>2243</v>
      </c>
      <c r="E2020" s="19" t="s">
        <v>4117</v>
      </c>
      <c r="F2020" s="19" t="s">
        <v>4092</v>
      </c>
      <c r="G2020" s="19"/>
    </row>
    <row r="2021" spans="1:7" x14ac:dyDescent="0.25">
      <c r="A2021">
        <v>2020</v>
      </c>
      <c r="B2021" s="5">
        <v>4173500</v>
      </c>
      <c r="C2021" t="str">
        <f t="shared" si="5490"/>
        <v>Grand River Bank - Grandville, MI</v>
      </c>
      <c r="D2021" s="21" t="s">
        <v>2478</v>
      </c>
      <c r="E2021" s="19" t="s">
        <v>4118</v>
      </c>
      <c r="F2021" s="19" t="s">
        <v>4092</v>
      </c>
      <c r="G2021" s="19"/>
    </row>
    <row r="2022" spans="1:7" x14ac:dyDescent="0.25">
      <c r="A2022">
        <v>2021</v>
      </c>
      <c r="B2022" s="5">
        <v>4032621</v>
      </c>
      <c r="C2022" t="str">
        <f t="shared" si="5490"/>
        <v>Greenleaf Trust National Association - Kalamazoo, MI</v>
      </c>
      <c r="D2022" s="21" t="s">
        <v>10874</v>
      </c>
      <c r="E2022" s="19" t="s">
        <v>4113</v>
      </c>
      <c r="F2022" s="19" t="s">
        <v>4092</v>
      </c>
      <c r="G2022" s="19"/>
    </row>
    <row r="2023" spans="1:7" x14ac:dyDescent="0.25">
      <c r="A2023">
        <v>2022</v>
      </c>
      <c r="B2023" s="5">
        <v>1013250</v>
      </c>
      <c r="C2023" t="str">
        <f t="shared" si="5490"/>
        <v>Highpoint Community Bank - Hastings, MI</v>
      </c>
      <c r="D2023" s="21" t="s">
        <v>5668</v>
      </c>
      <c r="E2023" s="19" t="s">
        <v>4120</v>
      </c>
      <c r="F2023" s="19" t="s">
        <v>4092</v>
      </c>
      <c r="G2023" s="19"/>
    </row>
    <row r="2024" spans="1:7" x14ac:dyDescent="0.25">
      <c r="A2024">
        <v>2023</v>
      </c>
      <c r="B2024" s="5">
        <v>4053344</v>
      </c>
      <c r="C2024" t="str">
        <f t="shared" si="5490"/>
        <v>Homestead Savings Bank - Albion, MI</v>
      </c>
      <c r="D2024" s="21" t="s">
        <v>694</v>
      </c>
      <c r="E2024" s="19" t="s">
        <v>3484</v>
      </c>
      <c r="F2024" s="19" t="s">
        <v>4092</v>
      </c>
      <c r="G2024" s="19"/>
    </row>
    <row r="2025" spans="1:7" x14ac:dyDescent="0.25">
      <c r="A2025">
        <v>2024</v>
      </c>
      <c r="B2025" s="5">
        <v>1014036</v>
      </c>
      <c r="C2025" t="str">
        <f t="shared" si="5490"/>
        <v>Honor Bank - Honor, MI</v>
      </c>
      <c r="D2025" s="21" t="s">
        <v>2235</v>
      </c>
      <c r="E2025" s="19" t="s">
        <v>4122</v>
      </c>
      <c r="F2025" s="19" t="s">
        <v>4092</v>
      </c>
      <c r="G2025" s="19"/>
    </row>
    <row r="2026" spans="1:7" x14ac:dyDescent="0.25">
      <c r="A2026">
        <v>2025</v>
      </c>
      <c r="B2026" s="5">
        <v>1009853</v>
      </c>
      <c r="C2026" t="str">
        <f t="shared" si="5490"/>
        <v>Huron Community Bank - East Tawas, MI</v>
      </c>
      <c r="D2026" s="21" t="s">
        <v>2241</v>
      </c>
      <c r="E2026" s="19" t="s">
        <v>4123</v>
      </c>
      <c r="F2026" s="19" t="s">
        <v>4092</v>
      </c>
      <c r="G2026" s="19"/>
    </row>
    <row r="2027" spans="1:7" x14ac:dyDescent="0.25">
      <c r="A2027">
        <v>2026</v>
      </c>
      <c r="B2027" s="5">
        <v>1013286</v>
      </c>
      <c r="C2027" t="str">
        <f t="shared" si="5490"/>
        <v>Huron State Bank - Rogers City, MI</v>
      </c>
      <c r="D2027" s="21" t="s">
        <v>9316</v>
      </c>
      <c r="E2027" s="19" t="s">
        <v>4124</v>
      </c>
      <c r="F2027" s="19" t="s">
        <v>4092</v>
      </c>
      <c r="G2027" s="19"/>
    </row>
    <row r="2028" spans="1:7" x14ac:dyDescent="0.25">
      <c r="A2028">
        <v>2027</v>
      </c>
      <c r="B2028" s="5">
        <v>4096753</v>
      </c>
      <c r="C2028" t="str">
        <f t="shared" si="5490"/>
        <v>Huron Valley State Bank - Milford, MI</v>
      </c>
      <c r="D2028" s="21" t="s">
        <v>2475</v>
      </c>
      <c r="E2028" s="19" t="s">
        <v>3074</v>
      </c>
      <c r="F2028" s="19" t="s">
        <v>4092</v>
      </c>
      <c r="G2028" s="19"/>
    </row>
    <row r="2029" spans="1:7" x14ac:dyDescent="0.25">
      <c r="A2029">
        <v>2028</v>
      </c>
      <c r="B2029" s="5">
        <v>4053347</v>
      </c>
      <c r="C2029" t="str">
        <f t="shared" si="5490"/>
        <v>Independent Bank - Grand Rapids, MI</v>
      </c>
      <c r="D2029" s="21" t="s">
        <v>244</v>
      </c>
      <c r="E2029" s="19" t="s">
        <v>4125</v>
      </c>
      <c r="F2029" s="19" t="s">
        <v>4092</v>
      </c>
      <c r="G2029" s="19"/>
    </row>
    <row r="2030" spans="1:7" x14ac:dyDescent="0.25">
      <c r="A2030">
        <v>2029</v>
      </c>
      <c r="B2030" s="5">
        <v>1005072</v>
      </c>
      <c r="C2030" t="str">
        <f t="shared" si="5490"/>
        <v>Isabella Bank - Mount Pleasant, MI</v>
      </c>
      <c r="D2030" s="21" t="s">
        <v>1175</v>
      </c>
      <c r="E2030" s="19" t="s">
        <v>3418</v>
      </c>
      <c r="F2030" s="19" t="s">
        <v>4092</v>
      </c>
      <c r="G2030" s="19"/>
    </row>
    <row r="2031" spans="1:7" x14ac:dyDescent="0.25">
      <c r="A2031">
        <v>2030</v>
      </c>
      <c r="B2031" s="5">
        <v>1011965</v>
      </c>
      <c r="C2031" t="str">
        <f t="shared" si="5490"/>
        <v>JPMorgan Chase Bank, Dearborn - Dearborn, MI</v>
      </c>
      <c r="D2031" s="21" t="s">
        <v>318</v>
      </c>
      <c r="E2031" s="19" t="s">
        <v>4095</v>
      </c>
      <c r="F2031" s="19" t="s">
        <v>4092</v>
      </c>
      <c r="G2031" s="19"/>
    </row>
    <row r="2032" spans="1:7" x14ac:dyDescent="0.25">
      <c r="A2032">
        <v>2031</v>
      </c>
      <c r="B2032" s="5">
        <v>1011871</v>
      </c>
      <c r="C2032" t="str">
        <f t="shared" si="5490"/>
        <v>Kalamazoo County State Bank - Schoolcraft, MI</v>
      </c>
      <c r="D2032" s="21" t="s">
        <v>316</v>
      </c>
      <c r="E2032" s="19" t="s">
        <v>4126</v>
      </c>
      <c r="F2032" s="19" t="s">
        <v>4092</v>
      </c>
      <c r="G2032" s="19"/>
    </row>
    <row r="2033" spans="1:7" x14ac:dyDescent="0.25">
      <c r="A2033">
        <v>2032</v>
      </c>
      <c r="B2033" s="5">
        <v>1004209</v>
      </c>
      <c r="C2033" t="str">
        <f t="shared" si="5490"/>
        <v>Lake-Osceola State Bank - Baldwin, MI</v>
      </c>
      <c r="D2033" s="21" t="s">
        <v>2236</v>
      </c>
      <c r="E2033" s="19" t="s">
        <v>4127</v>
      </c>
      <c r="F2033" s="19" t="s">
        <v>4092</v>
      </c>
      <c r="G2033" s="19"/>
    </row>
    <row r="2034" spans="1:7" x14ac:dyDescent="0.25">
      <c r="A2034">
        <v>2033</v>
      </c>
      <c r="B2034" s="5">
        <v>1974044</v>
      </c>
      <c r="C2034" t="str">
        <f t="shared" si="5490"/>
        <v>Macatawa Bank, National Association - Holland, MI</v>
      </c>
      <c r="D2034" s="21" t="s">
        <v>10837</v>
      </c>
      <c r="E2034" s="19" t="s">
        <v>4128</v>
      </c>
      <c r="F2034" s="19" t="s">
        <v>4092</v>
      </c>
      <c r="G2034" s="19"/>
    </row>
    <row r="2035" spans="1:7" x14ac:dyDescent="0.25">
      <c r="A2035">
        <v>2034</v>
      </c>
      <c r="B2035" s="5">
        <v>1008482</v>
      </c>
      <c r="C2035" t="str">
        <f t="shared" si="5490"/>
        <v>Mayville State Bank - Mayville, MI</v>
      </c>
      <c r="D2035" s="21" t="s">
        <v>2753</v>
      </c>
      <c r="E2035" s="19" t="s">
        <v>4129</v>
      </c>
      <c r="F2035" s="19" t="s">
        <v>4092</v>
      </c>
      <c r="G2035" s="19"/>
    </row>
    <row r="2036" spans="1:7" x14ac:dyDescent="0.25">
      <c r="A2036">
        <v>2035</v>
      </c>
      <c r="B2036" s="5">
        <v>1974037</v>
      </c>
      <c r="C2036" t="str">
        <f t="shared" si="5490"/>
        <v>Mercantile Bank - Grand Rapids, MI</v>
      </c>
      <c r="D2036" s="21" t="s">
        <v>10214</v>
      </c>
      <c r="E2036" s="19" t="s">
        <v>4125</v>
      </c>
      <c r="F2036" s="19" t="s">
        <v>4092</v>
      </c>
      <c r="G2036" s="19"/>
    </row>
    <row r="2037" spans="1:7" x14ac:dyDescent="0.25">
      <c r="A2037">
        <v>2036</v>
      </c>
      <c r="B2037" s="5">
        <v>10377863</v>
      </c>
      <c r="C2037" t="str">
        <f t="shared" si="5490"/>
        <v>Mi Bank - Bloomfield Hills, MI</v>
      </c>
      <c r="D2037" s="21" t="s">
        <v>5701</v>
      </c>
      <c r="E2037" s="19" t="s">
        <v>9093</v>
      </c>
      <c r="F2037" s="19" t="s">
        <v>4092</v>
      </c>
      <c r="G2037" s="19"/>
    </row>
    <row r="2038" spans="1:7" x14ac:dyDescent="0.25">
      <c r="A2038">
        <v>2037</v>
      </c>
      <c r="B2038" s="5">
        <v>1007647</v>
      </c>
      <c r="C2038" t="str">
        <f t="shared" si="5490"/>
        <v>Northern Interstate Bank, National Association - Norway, MI</v>
      </c>
      <c r="D2038" s="21" t="s">
        <v>2240</v>
      </c>
      <c r="E2038" s="19" t="s">
        <v>4087</v>
      </c>
      <c r="F2038" s="19" t="s">
        <v>4092</v>
      </c>
      <c r="G2038" s="19"/>
    </row>
    <row r="2039" spans="1:7" x14ac:dyDescent="0.25">
      <c r="A2039">
        <v>2038</v>
      </c>
      <c r="B2039" s="5">
        <v>4050696</v>
      </c>
      <c r="C2039" t="str">
        <f t="shared" si="5490"/>
        <v>Northpointe Bank - Grand Rapids, MI</v>
      </c>
      <c r="D2039" s="21" t="s">
        <v>1528</v>
      </c>
      <c r="E2039" s="19" t="s">
        <v>4125</v>
      </c>
      <c r="F2039" s="19" t="s">
        <v>4092</v>
      </c>
      <c r="G2039" s="19"/>
    </row>
    <row r="2040" spans="1:7" x14ac:dyDescent="0.25">
      <c r="A2040">
        <v>2039</v>
      </c>
      <c r="B2040" s="5">
        <v>4057350</v>
      </c>
      <c r="C2040" t="str">
        <f t="shared" si="5490"/>
        <v>Northstar Bank - Bad Axe, MI</v>
      </c>
      <c r="D2040" s="21" t="s">
        <v>1527</v>
      </c>
      <c r="E2040" s="19" t="s">
        <v>4133</v>
      </c>
      <c r="F2040" s="19" t="s">
        <v>4092</v>
      </c>
      <c r="G2040" s="19"/>
    </row>
    <row r="2041" spans="1:7" x14ac:dyDescent="0.25">
      <c r="A2041">
        <v>2040</v>
      </c>
      <c r="B2041" s="5">
        <v>1009525</v>
      </c>
      <c r="C2041" t="str">
        <f t="shared" si="5490"/>
        <v>Oxford Bank - Oxford, MI</v>
      </c>
      <c r="D2041" s="21" t="s">
        <v>1520</v>
      </c>
      <c r="E2041" s="19" t="s">
        <v>2821</v>
      </c>
      <c r="F2041" s="19" t="s">
        <v>4092</v>
      </c>
      <c r="G2041" s="19"/>
    </row>
    <row r="2042" spans="1:7" x14ac:dyDescent="0.25">
      <c r="A2042">
        <v>2041</v>
      </c>
      <c r="B2042" s="5">
        <v>1007327</v>
      </c>
      <c r="C2042" t="str">
        <f t="shared" si="5490"/>
        <v>Peoples State Bank of Munising - Munising, MI</v>
      </c>
      <c r="D2042" s="21" t="s">
        <v>2237</v>
      </c>
      <c r="E2042" s="19" t="s">
        <v>4135</v>
      </c>
      <c r="F2042" s="19" t="s">
        <v>4092</v>
      </c>
      <c r="G2042" s="19"/>
    </row>
    <row r="2043" spans="1:7" x14ac:dyDescent="0.25">
      <c r="A2043">
        <v>2042</v>
      </c>
      <c r="B2043" s="5">
        <v>101282103</v>
      </c>
      <c r="C2043" t="str">
        <f t="shared" si="5490"/>
        <v>Plante Moran Trust, National Association - Southfield, MI</v>
      </c>
      <c r="D2043" s="21" t="s">
        <v>10176</v>
      </c>
      <c r="E2043" s="19" t="s">
        <v>4119</v>
      </c>
      <c r="F2043" s="19" t="s">
        <v>4092</v>
      </c>
      <c r="G2043" s="19"/>
    </row>
    <row r="2044" spans="1:7" x14ac:dyDescent="0.25">
      <c r="A2044">
        <v>2043</v>
      </c>
      <c r="B2044" s="5">
        <v>1008439</v>
      </c>
      <c r="C2044" t="str">
        <f t="shared" si="5490"/>
        <v>Range Bank - Marquette, MI</v>
      </c>
      <c r="D2044" s="21" t="s">
        <v>10069</v>
      </c>
      <c r="E2044" s="19" t="s">
        <v>3837</v>
      </c>
      <c r="F2044" s="19" t="s">
        <v>4092</v>
      </c>
      <c r="G2044" s="19"/>
    </row>
    <row r="2045" spans="1:7" x14ac:dyDescent="0.25">
      <c r="A2045">
        <v>2044</v>
      </c>
      <c r="B2045" s="5">
        <v>1011931</v>
      </c>
      <c r="C2045" t="str">
        <f t="shared" si="5490"/>
        <v>Sidney State Bank - Sidney, MI</v>
      </c>
      <c r="D2045" s="21" t="s">
        <v>317</v>
      </c>
      <c r="E2045" s="19" t="s">
        <v>4138</v>
      </c>
      <c r="F2045" s="19" t="s">
        <v>4092</v>
      </c>
      <c r="G2045" s="19"/>
    </row>
    <row r="2046" spans="1:7" x14ac:dyDescent="0.25">
      <c r="A2046">
        <v>2045</v>
      </c>
      <c r="B2046" s="5">
        <v>1014125</v>
      </c>
      <c r="C2046" t="str">
        <f t="shared" si="5490"/>
        <v>Southern Michigan Bank &amp; Trust - Coldwater, MI</v>
      </c>
      <c r="D2046" s="21" t="s">
        <v>1522</v>
      </c>
      <c r="E2046" s="19" t="s">
        <v>3839</v>
      </c>
      <c r="F2046" s="19" t="s">
        <v>4092</v>
      </c>
      <c r="G2046" s="19"/>
    </row>
    <row r="2047" spans="1:7" x14ac:dyDescent="0.25">
      <c r="A2047">
        <v>2046</v>
      </c>
      <c r="B2047" s="5">
        <v>1004434</v>
      </c>
      <c r="C2047" t="str">
        <f t="shared" si="5490"/>
        <v>State Savings Bank - Frankfort, MI</v>
      </c>
      <c r="D2047" s="21" t="s">
        <v>776</v>
      </c>
      <c r="E2047" s="19" t="s">
        <v>3696</v>
      </c>
      <c r="F2047" s="19" t="s">
        <v>4092</v>
      </c>
      <c r="G2047" s="19"/>
    </row>
    <row r="2048" spans="1:7" x14ac:dyDescent="0.25">
      <c r="A2048">
        <v>2047</v>
      </c>
      <c r="B2048" s="5">
        <v>1991011</v>
      </c>
      <c r="C2048" t="str">
        <f t="shared" si="5490"/>
        <v>Sturgis Bank &amp; Trust Company - Sturgis, MI</v>
      </c>
      <c r="D2048" s="21" t="s">
        <v>507</v>
      </c>
      <c r="E2048" s="19" t="s">
        <v>4139</v>
      </c>
      <c r="F2048" s="19" t="s">
        <v>4092</v>
      </c>
      <c r="G2048" s="19"/>
    </row>
    <row r="2049" spans="1:7" x14ac:dyDescent="0.25">
      <c r="A2049">
        <v>2048</v>
      </c>
      <c r="B2049" s="5">
        <v>1007107</v>
      </c>
      <c r="C2049" t="str">
        <f t="shared" si="5490"/>
        <v>Superior National Bank - Hancock, MI</v>
      </c>
      <c r="D2049" s="21" t="s">
        <v>9656</v>
      </c>
      <c r="E2049" s="19" t="s">
        <v>4140</v>
      </c>
      <c r="F2049" s="19" t="s">
        <v>4092</v>
      </c>
      <c r="G2049" s="19"/>
    </row>
    <row r="2050" spans="1:7" x14ac:dyDescent="0.25">
      <c r="A2050">
        <v>2049</v>
      </c>
      <c r="B2050" s="5">
        <v>1004743</v>
      </c>
      <c r="C2050" t="str">
        <f t="shared" ref="C2050:C2113" si="5491">D2050&amp;" - "&amp;E2050&amp;", "&amp;F2050</f>
        <v>The Dart Bank - Mason, MI</v>
      </c>
      <c r="D2050" s="21" t="s">
        <v>9657</v>
      </c>
      <c r="E2050" s="19" t="s">
        <v>4106</v>
      </c>
      <c r="F2050" s="19" t="s">
        <v>4092</v>
      </c>
      <c r="G2050" s="19"/>
    </row>
    <row r="2051" spans="1:7" x14ac:dyDescent="0.25">
      <c r="A2051">
        <v>2050</v>
      </c>
      <c r="B2051" s="5">
        <v>1008777</v>
      </c>
      <c r="C2051" t="str">
        <f t="shared" si="5491"/>
        <v>The First National Bank of Saint Ignace - Saint Ignace, MI</v>
      </c>
      <c r="D2051" s="21" t="s">
        <v>9658</v>
      </c>
      <c r="E2051" s="19" t="s">
        <v>4114</v>
      </c>
      <c r="F2051" s="19" t="s">
        <v>4092</v>
      </c>
      <c r="G2051" s="19"/>
    </row>
    <row r="2052" spans="1:7" x14ac:dyDescent="0.25">
      <c r="A2052">
        <v>2051</v>
      </c>
      <c r="B2052" s="5">
        <v>1007693</v>
      </c>
      <c r="C2052" t="str">
        <f t="shared" si="5491"/>
        <v>The First National Bank of Wakefield - Wakefield, MI</v>
      </c>
      <c r="D2052" s="21" t="s">
        <v>9659</v>
      </c>
      <c r="E2052" s="19" t="s">
        <v>4048</v>
      </c>
      <c r="F2052" s="19" t="s">
        <v>4092</v>
      </c>
      <c r="G2052" s="19"/>
    </row>
    <row r="2053" spans="1:7" x14ac:dyDescent="0.25">
      <c r="A2053">
        <v>2052</v>
      </c>
      <c r="B2053" s="5">
        <v>1007234</v>
      </c>
      <c r="C2053" t="str">
        <f t="shared" si="5491"/>
        <v>The Miners State Bank - Iron River, MI</v>
      </c>
      <c r="D2053" s="21" t="s">
        <v>9660</v>
      </c>
      <c r="E2053" s="19" t="s">
        <v>4131</v>
      </c>
      <c r="F2053" s="19" t="s">
        <v>4092</v>
      </c>
      <c r="G2053" s="19"/>
    </row>
    <row r="2054" spans="1:7" x14ac:dyDescent="0.25">
      <c r="A2054">
        <v>2053</v>
      </c>
      <c r="B2054" s="5">
        <v>1013607</v>
      </c>
      <c r="C2054" t="str">
        <f t="shared" si="5491"/>
        <v>The Port Austin State Bank - Port Austin, MI</v>
      </c>
      <c r="D2054" s="21" t="s">
        <v>9661</v>
      </c>
      <c r="E2054" s="19" t="s">
        <v>4136</v>
      </c>
      <c r="F2054" s="19" t="s">
        <v>4092</v>
      </c>
      <c r="G2054" s="19"/>
    </row>
    <row r="2055" spans="1:7" x14ac:dyDescent="0.25">
      <c r="A2055">
        <v>2054</v>
      </c>
      <c r="B2055" s="5">
        <v>1015809</v>
      </c>
      <c r="C2055" t="str">
        <f t="shared" si="5491"/>
        <v>The Shelby State Bank - Shelby, MI</v>
      </c>
      <c r="D2055" s="21" t="s">
        <v>9662</v>
      </c>
      <c r="E2055" s="19" t="s">
        <v>4137</v>
      </c>
      <c r="F2055" s="19" t="s">
        <v>4092</v>
      </c>
      <c r="G2055" s="19"/>
    </row>
    <row r="2056" spans="1:7" x14ac:dyDescent="0.25">
      <c r="A2056">
        <v>2055</v>
      </c>
      <c r="B2056" s="5">
        <v>1007291</v>
      </c>
      <c r="C2056" t="str">
        <f t="shared" si="5491"/>
        <v>The State Savings Bank of Manistique - Manistique, MI</v>
      </c>
      <c r="D2056" s="21" t="s">
        <v>9663</v>
      </c>
      <c r="E2056" s="19" t="s">
        <v>4130</v>
      </c>
      <c r="F2056" s="19" t="s">
        <v>4092</v>
      </c>
      <c r="G2056" s="19"/>
    </row>
    <row r="2057" spans="1:7" x14ac:dyDescent="0.25">
      <c r="A2057">
        <v>2056</v>
      </c>
      <c r="B2057" s="5">
        <v>1012571</v>
      </c>
      <c r="C2057" t="str">
        <f t="shared" si="5491"/>
        <v>Thumb Bank &amp; Trust - Pigeon, MI</v>
      </c>
      <c r="D2057" s="21" t="s">
        <v>5503</v>
      </c>
      <c r="E2057" s="19" t="s">
        <v>4141</v>
      </c>
      <c r="F2057" s="19" t="s">
        <v>4092</v>
      </c>
      <c r="G2057" s="19"/>
    </row>
    <row r="2058" spans="1:7" x14ac:dyDescent="0.25">
      <c r="A2058">
        <v>2057</v>
      </c>
      <c r="B2058" s="5">
        <v>1012514</v>
      </c>
      <c r="C2058" t="str">
        <f t="shared" si="5491"/>
        <v>Tri-County Bank - Brown City, MI</v>
      </c>
      <c r="D2058" s="21" t="s">
        <v>2233</v>
      </c>
      <c r="E2058" s="19" t="s">
        <v>4142</v>
      </c>
      <c r="F2058" s="19" t="s">
        <v>4092</v>
      </c>
      <c r="G2058" s="19"/>
    </row>
    <row r="2059" spans="1:7" x14ac:dyDescent="0.25">
      <c r="A2059">
        <v>2058</v>
      </c>
      <c r="B2059" s="5">
        <v>1008879</v>
      </c>
      <c r="C2059" t="str">
        <f t="shared" si="5491"/>
        <v>Union Bank - Grand Rapids, MI</v>
      </c>
      <c r="D2059" s="21" t="s">
        <v>1788</v>
      </c>
      <c r="E2059" s="19" t="s">
        <v>4125</v>
      </c>
      <c r="F2059" s="19" t="s">
        <v>4092</v>
      </c>
      <c r="G2059" s="19"/>
    </row>
    <row r="2060" spans="1:7" x14ac:dyDescent="0.25">
      <c r="A2060">
        <v>2059</v>
      </c>
      <c r="B2060" s="5">
        <v>1005950</v>
      </c>
      <c r="C2060" t="str">
        <f t="shared" si="5491"/>
        <v>United Bank of Michigan - Grand Rapids, MI</v>
      </c>
      <c r="D2060" s="21" t="s">
        <v>1521</v>
      </c>
      <c r="E2060" s="19" t="s">
        <v>4125</v>
      </c>
      <c r="F2060" s="19" t="s">
        <v>4092</v>
      </c>
      <c r="G2060" s="19"/>
    </row>
    <row r="2061" spans="1:7" x14ac:dyDescent="0.25">
      <c r="A2061">
        <v>2060</v>
      </c>
      <c r="B2061" s="5">
        <v>1005803</v>
      </c>
      <c r="C2061" t="str">
        <f t="shared" si="5491"/>
        <v>University Bank - Ann Arbor, MI</v>
      </c>
      <c r="D2061" s="21" t="s">
        <v>2476</v>
      </c>
      <c r="E2061" s="19" t="s">
        <v>4094</v>
      </c>
      <c r="F2061" s="19" t="s">
        <v>4092</v>
      </c>
      <c r="G2061" s="19"/>
    </row>
    <row r="2062" spans="1:7" x14ac:dyDescent="0.25">
      <c r="A2062">
        <v>2061</v>
      </c>
      <c r="B2062" s="5">
        <v>1007004</v>
      </c>
      <c r="C2062" t="str">
        <f t="shared" si="5491"/>
        <v>Upper Peninsula State Bank - Escanaba, MI</v>
      </c>
      <c r="D2062" s="21" t="s">
        <v>2620</v>
      </c>
      <c r="E2062" s="19" t="s">
        <v>4132</v>
      </c>
      <c r="F2062" s="19" t="s">
        <v>4092</v>
      </c>
      <c r="G2062" s="19"/>
    </row>
    <row r="2063" spans="1:7" x14ac:dyDescent="0.25">
      <c r="A2063">
        <v>2062</v>
      </c>
      <c r="B2063" s="5">
        <v>1012791</v>
      </c>
      <c r="C2063" t="str">
        <f t="shared" si="5491"/>
        <v>West Michigan Community Bank - Hudsonville, MI</v>
      </c>
      <c r="D2063" s="21" t="s">
        <v>1524</v>
      </c>
      <c r="E2063" s="19" t="s">
        <v>4143</v>
      </c>
      <c r="F2063" s="19" t="s">
        <v>4092</v>
      </c>
      <c r="G2063" s="19"/>
    </row>
    <row r="2064" spans="1:7" x14ac:dyDescent="0.25">
      <c r="A2064">
        <v>2063</v>
      </c>
      <c r="B2064" s="5">
        <v>1014257</v>
      </c>
      <c r="C2064" t="str">
        <f t="shared" si="5491"/>
        <v>West Shore Bank - Ludington, MI</v>
      </c>
      <c r="D2064" s="21" t="s">
        <v>10875</v>
      </c>
      <c r="E2064" s="19" t="s">
        <v>4144</v>
      </c>
      <c r="F2064" s="19" t="s">
        <v>4092</v>
      </c>
      <c r="G2064" s="19"/>
    </row>
    <row r="2065" spans="1:7" x14ac:dyDescent="0.25">
      <c r="A2065">
        <v>2064</v>
      </c>
      <c r="B2065" s="5">
        <v>1008259</v>
      </c>
      <c r="C2065" t="str">
        <f t="shared" si="5491"/>
        <v>21st Century Bank - Loretto, MN</v>
      </c>
      <c r="D2065" s="21" t="s">
        <v>1545</v>
      </c>
      <c r="E2065" s="19" t="s">
        <v>4147</v>
      </c>
      <c r="F2065" s="19" t="s">
        <v>4146</v>
      </c>
      <c r="G2065" s="19"/>
    </row>
    <row r="2066" spans="1:7" x14ac:dyDescent="0.25">
      <c r="A2066">
        <v>2065</v>
      </c>
      <c r="B2066" s="5">
        <v>1007702</v>
      </c>
      <c r="C2066" t="str">
        <f t="shared" si="5491"/>
        <v>Adrian State Bank - Adrian, MN</v>
      </c>
      <c r="D2066" s="21" t="s">
        <v>1061</v>
      </c>
      <c r="E2066" s="19" t="s">
        <v>4148</v>
      </c>
      <c r="F2066" s="19" t="s">
        <v>4146</v>
      </c>
      <c r="G2066" s="19"/>
    </row>
    <row r="2067" spans="1:7" x14ac:dyDescent="0.25">
      <c r="A2067">
        <v>2066</v>
      </c>
      <c r="B2067" s="5">
        <v>1006126</v>
      </c>
      <c r="C2067" t="str">
        <f t="shared" si="5491"/>
        <v>Alliance Bank - Saint Paul, MN</v>
      </c>
      <c r="D2067" s="21" t="s">
        <v>0</v>
      </c>
      <c r="E2067" s="19" t="s">
        <v>3786</v>
      </c>
      <c r="F2067" s="19" t="s">
        <v>4146</v>
      </c>
      <c r="G2067" s="19"/>
    </row>
    <row r="2068" spans="1:7" x14ac:dyDescent="0.25">
      <c r="A2068">
        <v>2067</v>
      </c>
      <c r="B2068" s="5">
        <v>1004934</v>
      </c>
      <c r="C2068" t="str">
        <f t="shared" si="5491"/>
        <v>American Heritage National Bank - Long Prairie, MN</v>
      </c>
      <c r="D2068" s="21" t="s">
        <v>1540</v>
      </c>
      <c r="E2068" s="19" t="s">
        <v>4149</v>
      </c>
      <c r="F2068" s="19" t="s">
        <v>4146</v>
      </c>
      <c r="G2068" s="19"/>
    </row>
    <row r="2069" spans="1:7" x14ac:dyDescent="0.25">
      <c r="A2069">
        <v>2068</v>
      </c>
      <c r="B2069" s="5">
        <v>1007861</v>
      </c>
      <c r="C2069" t="str">
        <f t="shared" si="5491"/>
        <v>American National Bank of Minnesota - Baxter, MN</v>
      </c>
      <c r="D2069" s="21" t="s">
        <v>2246</v>
      </c>
      <c r="E2069" s="19" t="s">
        <v>4175</v>
      </c>
      <c r="F2069" s="19" t="s">
        <v>4146</v>
      </c>
      <c r="G2069" s="19"/>
    </row>
    <row r="2070" spans="1:7" x14ac:dyDescent="0.25">
      <c r="A2070">
        <v>2069</v>
      </c>
      <c r="B2070" s="5">
        <v>1004424</v>
      </c>
      <c r="C2070" t="str">
        <f t="shared" si="5491"/>
        <v>American State Bank of Grygla - Grygla, MN</v>
      </c>
      <c r="D2070" s="21" t="s">
        <v>827</v>
      </c>
      <c r="E2070" s="19" t="s">
        <v>4150</v>
      </c>
      <c r="F2070" s="19" t="s">
        <v>4146</v>
      </c>
      <c r="G2070" s="19"/>
    </row>
    <row r="2071" spans="1:7" x14ac:dyDescent="0.25">
      <c r="A2071">
        <v>2070</v>
      </c>
      <c r="B2071" s="5">
        <v>1006561</v>
      </c>
      <c r="C2071" t="str">
        <f t="shared" si="5491"/>
        <v>Americana Community Bank - Sleepy Eye, MN</v>
      </c>
      <c r="D2071" s="21" t="s">
        <v>2251</v>
      </c>
      <c r="E2071" s="19" t="s">
        <v>4151</v>
      </c>
      <c r="F2071" s="19" t="s">
        <v>4146</v>
      </c>
      <c r="G2071" s="19"/>
    </row>
    <row r="2072" spans="1:7" x14ac:dyDescent="0.25">
      <c r="A2072">
        <v>2071</v>
      </c>
      <c r="B2072" s="5">
        <v>4144083</v>
      </c>
      <c r="C2072" t="str">
        <f t="shared" si="5491"/>
        <v>Ameriprise Bank, FSB - Minneapolis, MN</v>
      </c>
      <c r="D2072" s="21" t="s">
        <v>5702</v>
      </c>
      <c r="E2072" s="19" t="s">
        <v>4152</v>
      </c>
      <c r="F2072" s="19" t="s">
        <v>4146</v>
      </c>
      <c r="G2072" s="19"/>
    </row>
    <row r="2073" spans="1:7" x14ac:dyDescent="0.25">
      <c r="A2073">
        <v>2072</v>
      </c>
      <c r="B2073" s="5">
        <v>1016379</v>
      </c>
      <c r="C2073" t="str">
        <f t="shared" si="5491"/>
        <v>Arcadian Bank - Hartland, MN</v>
      </c>
      <c r="D2073" s="21" t="s">
        <v>9350</v>
      </c>
      <c r="E2073" s="19" t="s">
        <v>4185</v>
      </c>
      <c r="F2073" s="19" t="s">
        <v>4146</v>
      </c>
      <c r="G2073" s="19"/>
    </row>
    <row r="2074" spans="1:7" x14ac:dyDescent="0.25">
      <c r="A2074">
        <v>2073</v>
      </c>
      <c r="B2074" s="5">
        <v>1007415</v>
      </c>
      <c r="C2074" t="str">
        <f t="shared" si="5491"/>
        <v>Arlington State Bank - Arlington, MN</v>
      </c>
      <c r="D2074" s="21" t="s">
        <v>321</v>
      </c>
      <c r="E2074" s="19" t="s">
        <v>3884</v>
      </c>
      <c r="F2074" s="19" t="s">
        <v>4146</v>
      </c>
      <c r="G2074" s="19"/>
    </row>
    <row r="2075" spans="1:7" x14ac:dyDescent="0.25">
      <c r="A2075">
        <v>2074</v>
      </c>
      <c r="B2075" s="5">
        <v>1005483</v>
      </c>
      <c r="C2075" t="str">
        <f t="shared" si="5491"/>
        <v>B2 Bank National Association - Mountain Iron, MN</v>
      </c>
      <c r="D2075" s="21" t="s">
        <v>10362</v>
      </c>
      <c r="E2075" s="19" t="s">
        <v>4199</v>
      </c>
      <c r="F2075" s="19" t="s">
        <v>4146</v>
      </c>
      <c r="G2075" s="19"/>
    </row>
    <row r="2076" spans="1:7" x14ac:dyDescent="0.25">
      <c r="A2076">
        <v>2075</v>
      </c>
      <c r="B2076" s="5">
        <v>1016155</v>
      </c>
      <c r="C2076" t="str">
        <f t="shared" si="5491"/>
        <v>Bank of Maple Plain - Maple Plain, MN</v>
      </c>
      <c r="D2076" s="21" t="s">
        <v>331</v>
      </c>
      <c r="E2076" s="19" t="s">
        <v>4154</v>
      </c>
      <c r="F2076" s="19" t="s">
        <v>4146</v>
      </c>
      <c r="G2076" s="19"/>
    </row>
    <row r="2077" spans="1:7" x14ac:dyDescent="0.25">
      <c r="A2077">
        <v>2076</v>
      </c>
      <c r="B2077" s="5">
        <v>1013218</v>
      </c>
      <c r="C2077" t="str">
        <f t="shared" si="5491"/>
        <v>BankCherokee - Saint Paul, MN</v>
      </c>
      <c r="D2077" s="21" t="s">
        <v>1967</v>
      </c>
      <c r="E2077" s="19" t="s">
        <v>3786</v>
      </c>
      <c r="F2077" s="19" t="s">
        <v>4146</v>
      </c>
      <c r="G2077" s="19"/>
    </row>
    <row r="2078" spans="1:7" x14ac:dyDescent="0.25">
      <c r="A2078">
        <v>2077</v>
      </c>
      <c r="B2078" s="5">
        <v>4051375</v>
      </c>
      <c r="C2078" t="str">
        <f t="shared" si="5491"/>
        <v>BankVista - Sartell, MN</v>
      </c>
      <c r="D2078" s="21" t="s">
        <v>1955</v>
      </c>
      <c r="E2078" s="19" t="s">
        <v>4155</v>
      </c>
      <c r="F2078" s="19" t="s">
        <v>4146</v>
      </c>
      <c r="G2078" s="19"/>
    </row>
    <row r="2079" spans="1:7" x14ac:dyDescent="0.25">
      <c r="A2079">
        <v>2078</v>
      </c>
      <c r="B2079" s="5">
        <v>1013746</v>
      </c>
      <c r="C2079" t="str">
        <f t="shared" si="5491"/>
        <v>BANKWEST - Rockford, MN</v>
      </c>
      <c r="D2079" s="21" t="s">
        <v>1958</v>
      </c>
      <c r="E2079" s="19" t="s">
        <v>3438</v>
      </c>
      <c r="F2079" s="19" t="s">
        <v>4146</v>
      </c>
      <c r="G2079" s="19"/>
    </row>
    <row r="2080" spans="1:7" x14ac:dyDescent="0.25">
      <c r="A2080">
        <v>2079</v>
      </c>
      <c r="B2080" s="5">
        <v>1005473</v>
      </c>
      <c r="C2080" t="str">
        <f t="shared" si="5491"/>
        <v>Bonanza Valley State Bank - Brooten, MN</v>
      </c>
      <c r="D2080" s="21" t="s">
        <v>324</v>
      </c>
      <c r="E2080" s="19" t="s">
        <v>4156</v>
      </c>
      <c r="F2080" s="19" t="s">
        <v>4146</v>
      </c>
      <c r="G2080" s="19"/>
    </row>
    <row r="2081" spans="1:7" x14ac:dyDescent="0.25">
      <c r="A2081">
        <v>2080</v>
      </c>
      <c r="B2081" s="5">
        <v>4104643</v>
      </c>
      <c r="C2081" t="str">
        <f t="shared" si="5491"/>
        <v>Bridgewater Bank - Saint Louis Park, MN</v>
      </c>
      <c r="D2081" s="21" t="s">
        <v>1177</v>
      </c>
      <c r="E2081" s="19" t="s">
        <v>4162</v>
      </c>
      <c r="F2081" s="19" t="s">
        <v>4146</v>
      </c>
      <c r="G2081" s="19"/>
    </row>
    <row r="2082" spans="1:7" x14ac:dyDescent="0.25">
      <c r="A2082">
        <v>2081</v>
      </c>
      <c r="B2082" s="5">
        <v>1005972</v>
      </c>
      <c r="C2082" t="str">
        <f t="shared" si="5491"/>
        <v>Castle Rock Bank - Castle Rock, MN</v>
      </c>
      <c r="D2082" s="21" t="s">
        <v>2419</v>
      </c>
      <c r="E2082" s="19" t="s">
        <v>3019</v>
      </c>
      <c r="F2082" s="19" t="s">
        <v>4146</v>
      </c>
      <c r="G2082" s="19"/>
    </row>
    <row r="2083" spans="1:7" x14ac:dyDescent="0.25">
      <c r="A2083">
        <v>2082</v>
      </c>
      <c r="B2083" s="5">
        <v>1007891</v>
      </c>
      <c r="C2083" t="str">
        <f t="shared" si="5491"/>
        <v>CenBank - Buffalo Lake, MN</v>
      </c>
      <c r="D2083" s="21" t="s">
        <v>830</v>
      </c>
      <c r="E2083" s="19" t="s">
        <v>4159</v>
      </c>
      <c r="F2083" s="19" t="s">
        <v>4146</v>
      </c>
      <c r="G2083" s="19"/>
    </row>
    <row r="2084" spans="1:7" x14ac:dyDescent="0.25">
      <c r="A2084">
        <v>2083</v>
      </c>
      <c r="B2084" s="5">
        <v>1016543</v>
      </c>
      <c r="C2084" t="str">
        <f t="shared" si="5491"/>
        <v>Center National Bank - Litchfield, MN</v>
      </c>
      <c r="D2084" s="21" t="s">
        <v>2623</v>
      </c>
      <c r="E2084" s="19" t="s">
        <v>3073</v>
      </c>
      <c r="F2084" s="19" t="s">
        <v>4146</v>
      </c>
      <c r="G2084" s="19"/>
    </row>
    <row r="2085" spans="1:7" x14ac:dyDescent="0.25">
      <c r="A2085">
        <v>2084</v>
      </c>
      <c r="B2085" s="5">
        <v>4214934</v>
      </c>
      <c r="C2085" t="str">
        <f t="shared" si="5491"/>
        <v>Cetera Trust Company, N.A. - Saint Paul, MN</v>
      </c>
      <c r="D2085" s="21" t="s">
        <v>10462</v>
      </c>
      <c r="E2085" s="19" t="s">
        <v>3786</v>
      </c>
      <c r="F2085" s="19" t="s">
        <v>4146</v>
      </c>
      <c r="G2085" s="19"/>
    </row>
    <row r="2086" spans="1:7" x14ac:dyDescent="0.25">
      <c r="A2086">
        <v>2085</v>
      </c>
      <c r="B2086" s="5">
        <v>1007541</v>
      </c>
      <c r="C2086" t="str">
        <f t="shared" si="5491"/>
        <v>Citizens Alliance Bank - Clara City, MN</v>
      </c>
      <c r="D2086" s="21" t="s">
        <v>1542</v>
      </c>
      <c r="E2086" s="19" t="s">
        <v>4160</v>
      </c>
      <c r="F2086" s="19" t="s">
        <v>4146</v>
      </c>
      <c r="G2086" s="19"/>
    </row>
    <row r="2087" spans="1:7" x14ac:dyDescent="0.25">
      <c r="A2087">
        <v>2086</v>
      </c>
      <c r="B2087" s="5">
        <v>1004855</v>
      </c>
      <c r="C2087" t="str">
        <f t="shared" si="5491"/>
        <v>Citizens Bank &amp; Trust Co., Hutchinson, Minn. - Hutchinson, MN</v>
      </c>
      <c r="D2087" s="21" t="s">
        <v>9664</v>
      </c>
      <c r="E2087" s="19" t="s">
        <v>3764</v>
      </c>
      <c r="F2087" s="19" t="s">
        <v>4146</v>
      </c>
      <c r="G2087" s="19"/>
    </row>
    <row r="2088" spans="1:7" x14ac:dyDescent="0.25">
      <c r="A2088">
        <v>2087</v>
      </c>
      <c r="B2088" s="5">
        <v>1014782</v>
      </c>
      <c r="C2088" t="str">
        <f t="shared" si="5491"/>
        <v>Citizens Bank Minnesota - New Ulm, MN</v>
      </c>
      <c r="D2088" s="21" t="s">
        <v>1537</v>
      </c>
      <c r="E2088" s="19" t="s">
        <v>4161</v>
      </c>
      <c r="F2088" s="19" t="s">
        <v>4146</v>
      </c>
      <c r="G2088" s="19"/>
    </row>
    <row r="2089" spans="1:7" x14ac:dyDescent="0.25">
      <c r="A2089">
        <v>2088</v>
      </c>
      <c r="B2089" s="5">
        <v>1014177</v>
      </c>
      <c r="C2089" t="str">
        <f t="shared" si="5491"/>
        <v>Citizens Independent Bank - Saint Louis Park, MN</v>
      </c>
      <c r="D2089" s="21" t="s">
        <v>1956</v>
      </c>
      <c r="E2089" s="19" t="s">
        <v>4162</v>
      </c>
      <c r="F2089" s="19" t="s">
        <v>4146</v>
      </c>
      <c r="G2089" s="19"/>
    </row>
    <row r="2090" spans="1:7" x14ac:dyDescent="0.25">
      <c r="A2090">
        <v>2089</v>
      </c>
      <c r="B2090" s="5">
        <v>1014801</v>
      </c>
      <c r="C2090" t="str">
        <f t="shared" si="5491"/>
        <v>Citizens State Bank Norwood Young America - Norwood Young America, MN</v>
      </c>
      <c r="D2090" s="21" t="s">
        <v>329</v>
      </c>
      <c r="E2090" s="19" t="s">
        <v>4164</v>
      </c>
      <c r="F2090" s="19" t="s">
        <v>4146</v>
      </c>
      <c r="G2090" s="19"/>
    </row>
    <row r="2091" spans="1:7" x14ac:dyDescent="0.25">
      <c r="A2091">
        <v>2090</v>
      </c>
      <c r="B2091" s="5">
        <v>1014126</v>
      </c>
      <c r="C2091" t="str">
        <f t="shared" si="5491"/>
        <v>Citizens State Bank of Roseau - Roseau, MN</v>
      </c>
      <c r="D2091" s="21" t="s">
        <v>2629</v>
      </c>
      <c r="E2091" s="19" t="s">
        <v>4166</v>
      </c>
      <c r="F2091" s="19" t="s">
        <v>4146</v>
      </c>
      <c r="G2091" s="19"/>
    </row>
    <row r="2092" spans="1:7" x14ac:dyDescent="0.25">
      <c r="A2092">
        <v>2091</v>
      </c>
      <c r="B2092" s="5">
        <v>1006718</v>
      </c>
      <c r="C2092" t="str">
        <f t="shared" si="5491"/>
        <v>Citizens State Bank of Waverly (Incorporated) - Waverly, MN</v>
      </c>
      <c r="D2092" s="21" t="s">
        <v>9665</v>
      </c>
      <c r="E2092" s="19" t="s">
        <v>3327</v>
      </c>
      <c r="F2092" s="19" t="s">
        <v>4146</v>
      </c>
      <c r="G2092" s="19"/>
    </row>
    <row r="2093" spans="1:7" x14ac:dyDescent="0.25">
      <c r="A2093">
        <v>2092</v>
      </c>
      <c r="B2093" s="5">
        <v>1004769</v>
      </c>
      <c r="C2093" t="str">
        <f t="shared" si="5491"/>
        <v>Commerce Bank - Edina, MN</v>
      </c>
      <c r="D2093" s="21" t="s">
        <v>182</v>
      </c>
      <c r="E2093" s="19" t="s">
        <v>4168</v>
      </c>
      <c r="F2093" s="19" t="s">
        <v>4146</v>
      </c>
      <c r="G2093" s="19"/>
    </row>
    <row r="2094" spans="1:7" x14ac:dyDescent="0.25">
      <c r="A2094">
        <v>2093</v>
      </c>
      <c r="B2094" s="5">
        <v>1014290</v>
      </c>
      <c r="C2094" t="str">
        <f t="shared" si="5491"/>
        <v>Community Bank Mankato - Vernon Center, MN</v>
      </c>
      <c r="D2094" s="21" t="s">
        <v>1961</v>
      </c>
      <c r="E2094" s="19" t="s">
        <v>4169</v>
      </c>
      <c r="F2094" s="19" t="s">
        <v>4146</v>
      </c>
      <c r="G2094" s="19"/>
    </row>
    <row r="2095" spans="1:7" x14ac:dyDescent="0.25">
      <c r="A2095">
        <v>2094</v>
      </c>
      <c r="B2095" s="5">
        <v>4079998</v>
      </c>
      <c r="C2095" t="str">
        <f t="shared" si="5491"/>
        <v>Community Bank Owatonna - Owatonna, MN</v>
      </c>
      <c r="D2095" s="21" t="s">
        <v>841</v>
      </c>
      <c r="E2095" s="19" t="s">
        <v>4170</v>
      </c>
      <c r="F2095" s="19" t="s">
        <v>4146</v>
      </c>
      <c r="G2095" s="19"/>
    </row>
    <row r="2096" spans="1:7" x14ac:dyDescent="0.25">
      <c r="A2096">
        <v>2095</v>
      </c>
      <c r="B2096" s="5">
        <v>1015353</v>
      </c>
      <c r="C2096" t="str">
        <f t="shared" si="5491"/>
        <v>Community First Bank - Menahga, MN</v>
      </c>
      <c r="D2096" s="21" t="s">
        <v>1492</v>
      </c>
      <c r="E2096" s="19" t="s">
        <v>4171</v>
      </c>
      <c r="F2096" s="19" t="s">
        <v>4146</v>
      </c>
      <c r="G2096" s="19"/>
    </row>
    <row r="2097" spans="1:7" x14ac:dyDescent="0.25">
      <c r="A2097">
        <v>2096</v>
      </c>
      <c r="B2097" s="5">
        <v>1014013</v>
      </c>
      <c r="C2097" t="str">
        <f t="shared" si="5491"/>
        <v>Community Resource Bank - Northfield, MN</v>
      </c>
      <c r="D2097" s="21" t="s">
        <v>2253</v>
      </c>
      <c r="E2097" s="19" t="s">
        <v>4172</v>
      </c>
      <c r="F2097" s="19" t="s">
        <v>4146</v>
      </c>
      <c r="G2097" s="19"/>
    </row>
    <row r="2098" spans="1:7" x14ac:dyDescent="0.25">
      <c r="A2098">
        <v>2097</v>
      </c>
      <c r="B2098" s="5">
        <v>1007454</v>
      </c>
      <c r="C2098" t="str">
        <f t="shared" si="5491"/>
        <v>Concorde Bank - Blomkest, MN</v>
      </c>
      <c r="D2098" s="21" t="s">
        <v>833</v>
      </c>
      <c r="E2098" s="19" t="s">
        <v>4173</v>
      </c>
      <c r="F2098" s="19" t="s">
        <v>4146</v>
      </c>
      <c r="G2098" s="19"/>
    </row>
    <row r="2099" spans="1:7" x14ac:dyDescent="0.25">
      <c r="A2099">
        <v>2098</v>
      </c>
      <c r="B2099" s="5">
        <v>1015246</v>
      </c>
      <c r="C2099" t="str">
        <f t="shared" si="5491"/>
        <v>CornerStone State Bank - Montgomery, MN</v>
      </c>
      <c r="D2099" s="21" t="s">
        <v>1962</v>
      </c>
      <c r="E2099" s="19" t="s">
        <v>3450</v>
      </c>
      <c r="F2099" s="19" t="s">
        <v>4146</v>
      </c>
      <c r="G2099" s="19"/>
    </row>
    <row r="2100" spans="1:7" x14ac:dyDescent="0.25">
      <c r="A2100">
        <v>2099</v>
      </c>
      <c r="B2100" s="5">
        <v>4055710</v>
      </c>
      <c r="C2100" t="str">
        <f t="shared" si="5491"/>
        <v>Crown Bank - Edina, MN</v>
      </c>
      <c r="D2100" s="21" t="s">
        <v>1615</v>
      </c>
      <c r="E2100" s="19" t="s">
        <v>4168</v>
      </c>
      <c r="F2100" s="19" t="s">
        <v>4146</v>
      </c>
      <c r="G2100" s="19"/>
    </row>
    <row r="2101" spans="1:7" x14ac:dyDescent="0.25">
      <c r="A2101">
        <v>2100</v>
      </c>
      <c r="B2101" s="5">
        <v>1008312</v>
      </c>
      <c r="C2101" t="str">
        <f t="shared" si="5491"/>
        <v>Currie State Bank - Currie, MN</v>
      </c>
      <c r="D2101" s="21" t="s">
        <v>836</v>
      </c>
      <c r="E2101" s="19" t="s">
        <v>4174</v>
      </c>
      <c r="F2101" s="19" t="s">
        <v>4146</v>
      </c>
      <c r="G2101" s="19"/>
    </row>
    <row r="2102" spans="1:7" x14ac:dyDescent="0.25">
      <c r="A2102">
        <v>2101</v>
      </c>
      <c r="B2102" s="5">
        <v>24795570</v>
      </c>
      <c r="C2102" t="str">
        <f t="shared" si="5491"/>
        <v>Dayforce National Trust Bank - Minneapolis, MN</v>
      </c>
      <c r="D2102" s="21" t="s">
        <v>10695</v>
      </c>
      <c r="E2102" s="19" t="s">
        <v>4152</v>
      </c>
      <c r="F2102" s="19" t="s">
        <v>4146</v>
      </c>
      <c r="G2102" s="19"/>
    </row>
    <row r="2103" spans="1:7" x14ac:dyDescent="0.25">
      <c r="A2103">
        <v>2102</v>
      </c>
      <c r="B2103" s="5">
        <v>1007972</v>
      </c>
      <c r="C2103" t="str">
        <f t="shared" si="5491"/>
        <v>Deerwood Bank - Waite Park, MN</v>
      </c>
      <c r="D2103" s="21" t="s">
        <v>1546</v>
      </c>
      <c r="E2103" s="19" t="s">
        <v>4265</v>
      </c>
      <c r="F2103" s="19" t="s">
        <v>4146</v>
      </c>
      <c r="G2103" s="19"/>
    </row>
    <row r="2104" spans="1:7" x14ac:dyDescent="0.25">
      <c r="A2104">
        <v>2103</v>
      </c>
      <c r="B2104" s="5">
        <v>4073428</v>
      </c>
      <c r="C2104" t="str">
        <f t="shared" si="5491"/>
        <v>Drake Bank - Saint Paul, MN</v>
      </c>
      <c r="D2104" s="21" t="s">
        <v>332</v>
      </c>
      <c r="E2104" s="19" t="s">
        <v>3786</v>
      </c>
      <c r="F2104" s="19" t="s">
        <v>4146</v>
      </c>
      <c r="G2104" s="19"/>
    </row>
    <row r="2105" spans="1:7" x14ac:dyDescent="0.25">
      <c r="A2105">
        <v>2104</v>
      </c>
      <c r="B2105" s="5">
        <v>1016282</v>
      </c>
      <c r="C2105" t="str">
        <f t="shared" si="5491"/>
        <v>Eagle Bank - Glenwood, MN</v>
      </c>
      <c r="D2105" s="21" t="s">
        <v>468</v>
      </c>
      <c r="E2105" s="19" t="s">
        <v>2900</v>
      </c>
      <c r="F2105" s="19" t="s">
        <v>4146</v>
      </c>
      <c r="G2105" s="19"/>
    </row>
    <row r="2106" spans="1:7" x14ac:dyDescent="0.25">
      <c r="A2106">
        <v>2105</v>
      </c>
      <c r="B2106" s="5">
        <v>1024994</v>
      </c>
      <c r="C2106" t="str">
        <f t="shared" si="5491"/>
        <v>Eagle Rock Bank - Rochester, MN</v>
      </c>
      <c r="D2106" s="21" t="s">
        <v>10581</v>
      </c>
      <c r="E2106" s="19" t="s">
        <v>3633</v>
      </c>
      <c r="F2106" s="19" t="s">
        <v>4146</v>
      </c>
      <c r="G2106" s="19"/>
    </row>
    <row r="2107" spans="1:7" x14ac:dyDescent="0.25">
      <c r="A2107">
        <v>2106</v>
      </c>
      <c r="B2107" s="5">
        <v>1004316</v>
      </c>
      <c r="C2107" t="str">
        <f t="shared" si="5491"/>
        <v>Elysian Bank - Elysian, MN</v>
      </c>
      <c r="D2107" s="21" t="s">
        <v>978</v>
      </c>
      <c r="E2107" s="19" t="s">
        <v>4176</v>
      </c>
      <c r="F2107" s="19" t="s">
        <v>4146</v>
      </c>
      <c r="G2107" s="19"/>
    </row>
    <row r="2108" spans="1:7" x14ac:dyDescent="0.25">
      <c r="A2108">
        <v>2107</v>
      </c>
      <c r="B2108" s="5">
        <v>29529656</v>
      </c>
      <c r="C2108" t="str">
        <f t="shared" si="5491"/>
        <v>EntreBank - Bloomington, MN</v>
      </c>
      <c r="D2108" s="21" t="s">
        <v>10177</v>
      </c>
      <c r="E2108" s="19" t="s">
        <v>3498</v>
      </c>
      <c r="F2108" s="19" t="s">
        <v>4146</v>
      </c>
      <c r="G2108" s="19"/>
    </row>
    <row r="2109" spans="1:7" x14ac:dyDescent="0.25">
      <c r="A2109">
        <v>2108</v>
      </c>
      <c r="B2109" s="5">
        <v>1004659</v>
      </c>
      <c r="C2109" t="str">
        <f t="shared" si="5491"/>
        <v>ESB Bank - Caledonia, MN</v>
      </c>
      <c r="D2109" s="21" t="s">
        <v>4178</v>
      </c>
      <c r="E2109" s="19" t="s">
        <v>4179</v>
      </c>
      <c r="F2109" s="19" t="s">
        <v>4146</v>
      </c>
      <c r="G2109" s="19"/>
    </row>
    <row r="2110" spans="1:7" x14ac:dyDescent="0.25">
      <c r="A2110">
        <v>2109</v>
      </c>
      <c r="B2110" s="5">
        <v>1006191</v>
      </c>
      <c r="C2110" t="str">
        <f t="shared" si="5491"/>
        <v>F &amp; M Community Bank, National Association - Preston, MN</v>
      </c>
      <c r="D2110" s="21" t="s">
        <v>1975</v>
      </c>
      <c r="E2110" s="19" t="s">
        <v>4075</v>
      </c>
      <c r="F2110" s="19" t="s">
        <v>4146</v>
      </c>
      <c r="G2110" s="19"/>
    </row>
    <row r="2111" spans="1:7" x14ac:dyDescent="0.25">
      <c r="A2111">
        <v>2110</v>
      </c>
      <c r="B2111" s="5">
        <v>4079996</v>
      </c>
      <c r="C2111" t="str">
        <f t="shared" si="5491"/>
        <v>Falcon National Bank - Foley, MN</v>
      </c>
      <c r="D2111" s="21" t="s">
        <v>2485</v>
      </c>
      <c r="E2111" s="19" t="s">
        <v>4180</v>
      </c>
      <c r="F2111" s="19" t="s">
        <v>4146</v>
      </c>
      <c r="G2111" s="19"/>
    </row>
    <row r="2112" spans="1:7" x14ac:dyDescent="0.25">
      <c r="A2112">
        <v>2111</v>
      </c>
      <c r="B2112" s="5">
        <v>1012876</v>
      </c>
      <c r="C2112" t="str">
        <f t="shared" si="5491"/>
        <v>Farmers &amp; Merchants State Bank of New York Mills, Incorporated - New York Mills, MN</v>
      </c>
      <c r="D2112" s="21" t="s">
        <v>820</v>
      </c>
      <c r="E2112" s="19" t="s">
        <v>4181</v>
      </c>
      <c r="F2112" s="19" t="s">
        <v>4146</v>
      </c>
      <c r="G2112" s="19"/>
    </row>
    <row r="2113" spans="1:7" x14ac:dyDescent="0.25">
      <c r="A2113">
        <v>2112</v>
      </c>
      <c r="B2113" s="5">
        <v>1013490</v>
      </c>
      <c r="C2113" t="str">
        <f t="shared" si="5491"/>
        <v>Farmers &amp; Merchants State Bank of Springfield - Springfield, MN</v>
      </c>
      <c r="D2113" s="21" t="s">
        <v>9666</v>
      </c>
      <c r="E2113" s="19" t="s">
        <v>3454</v>
      </c>
      <c r="F2113" s="19" t="s">
        <v>4146</v>
      </c>
      <c r="G2113" s="19"/>
    </row>
    <row r="2114" spans="1:7" x14ac:dyDescent="0.25">
      <c r="A2114">
        <v>2113</v>
      </c>
      <c r="B2114" s="5">
        <v>1008854</v>
      </c>
      <c r="C2114" t="str">
        <f t="shared" ref="C2114:C2177" si="5492">D2114&amp;" - "&amp;E2114&amp;", "&amp;F2114</f>
        <v>Farmers and Merchants State Bank of Alpha - Alpha, MN</v>
      </c>
      <c r="D2114" s="21" t="s">
        <v>1055</v>
      </c>
      <c r="E2114" s="19" t="s">
        <v>3521</v>
      </c>
      <c r="F2114" s="19" t="s">
        <v>4146</v>
      </c>
      <c r="G2114" s="19"/>
    </row>
    <row r="2115" spans="1:7" x14ac:dyDescent="0.25">
      <c r="A2115">
        <v>2114</v>
      </c>
      <c r="B2115" s="5">
        <v>1007405</v>
      </c>
      <c r="C2115" t="str">
        <f t="shared" si="5492"/>
        <v>Farmers and Merchants State Bank of Appleton - Appleton, MN</v>
      </c>
      <c r="D2115" s="21" t="s">
        <v>1059</v>
      </c>
      <c r="E2115" s="19" t="s">
        <v>4182</v>
      </c>
      <c r="F2115" s="19" t="s">
        <v>4146</v>
      </c>
      <c r="G2115" s="19"/>
    </row>
    <row r="2116" spans="1:7" x14ac:dyDescent="0.25">
      <c r="A2116">
        <v>2115</v>
      </c>
      <c r="B2116" s="5">
        <v>1012970</v>
      </c>
      <c r="C2116" t="str">
        <f t="shared" si="5492"/>
        <v>Farmers and Merchants State Bank of Pierz - Pierz, MN</v>
      </c>
      <c r="D2116" s="21" t="s">
        <v>2256</v>
      </c>
      <c r="E2116" s="19" t="s">
        <v>4183</v>
      </c>
      <c r="F2116" s="19" t="s">
        <v>4146</v>
      </c>
      <c r="G2116" s="19"/>
    </row>
    <row r="2117" spans="1:7" x14ac:dyDescent="0.25">
      <c r="A2117">
        <v>2116</v>
      </c>
      <c r="B2117" s="5">
        <v>1016354</v>
      </c>
      <c r="C2117" t="str">
        <f t="shared" si="5492"/>
        <v>Farmers State Bank of Hamel - Hamel, MN</v>
      </c>
      <c r="D2117" s="21" t="s">
        <v>2486</v>
      </c>
      <c r="E2117" s="19" t="s">
        <v>4184</v>
      </c>
      <c r="F2117" s="19" t="s">
        <v>4146</v>
      </c>
      <c r="G2117" s="19"/>
    </row>
    <row r="2118" spans="1:7" x14ac:dyDescent="0.25">
      <c r="A2118">
        <v>2117</v>
      </c>
      <c r="B2118" s="5">
        <v>1016059</v>
      </c>
      <c r="C2118" t="str">
        <f t="shared" si="5492"/>
        <v>Farmers State Bank of Hoffman - Hoffman, MN</v>
      </c>
      <c r="D2118" s="21" t="s">
        <v>1052</v>
      </c>
      <c r="E2118" s="19" t="s">
        <v>3519</v>
      </c>
      <c r="F2118" s="19" t="s">
        <v>4146</v>
      </c>
      <c r="G2118" s="19"/>
    </row>
    <row r="2119" spans="1:7" x14ac:dyDescent="0.25">
      <c r="A2119">
        <v>2118</v>
      </c>
      <c r="B2119" s="5">
        <v>1013886</v>
      </c>
      <c r="C2119" t="str">
        <f t="shared" si="5492"/>
        <v>Farmers State Bank of Trimont - Trimont, MN</v>
      </c>
      <c r="D2119" s="21" t="s">
        <v>821</v>
      </c>
      <c r="E2119" s="19" t="s">
        <v>4186</v>
      </c>
      <c r="F2119" s="19" t="s">
        <v>4146</v>
      </c>
      <c r="G2119" s="19"/>
    </row>
    <row r="2120" spans="1:7" x14ac:dyDescent="0.25">
      <c r="A2120">
        <v>2119</v>
      </c>
      <c r="B2120" s="5">
        <v>1014683</v>
      </c>
      <c r="C2120" t="str">
        <f t="shared" si="5492"/>
        <v>Farmers State Bank of Underwood - Underwood, MN</v>
      </c>
      <c r="D2120" s="21" t="s">
        <v>2757</v>
      </c>
      <c r="E2120" s="19" t="s">
        <v>4187</v>
      </c>
      <c r="F2120" s="19" t="s">
        <v>4146</v>
      </c>
      <c r="G2120" s="19"/>
    </row>
    <row r="2121" spans="1:7" x14ac:dyDescent="0.25">
      <c r="A2121">
        <v>2120</v>
      </c>
      <c r="B2121" s="5">
        <v>1005926</v>
      </c>
      <c r="C2121" t="str">
        <f t="shared" si="5492"/>
        <v>First Bank Blue Earth - Blue Earth, MN</v>
      </c>
      <c r="D2121" s="21" t="s">
        <v>2625</v>
      </c>
      <c r="E2121" s="19" t="s">
        <v>4189</v>
      </c>
      <c r="F2121" s="19" t="s">
        <v>4146</v>
      </c>
      <c r="G2121" s="19"/>
    </row>
    <row r="2122" spans="1:7" x14ac:dyDescent="0.25">
      <c r="A2122">
        <v>2121</v>
      </c>
      <c r="B2122" s="5">
        <v>1015922</v>
      </c>
      <c r="C2122" t="str">
        <f t="shared" si="5492"/>
        <v>First Bank Elk River - Elk River, MN</v>
      </c>
      <c r="D2122" s="21" t="s">
        <v>9179</v>
      </c>
      <c r="E2122" s="19" t="s">
        <v>4153</v>
      </c>
      <c r="F2122" s="19" t="s">
        <v>4146</v>
      </c>
      <c r="G2122" s="19"/>
    </row>
    <row r="2123" spans="1:7" x14ac:dyDescent="0.25">
      <c r="A2123">
        <v>2122</v>
      </c>
      <c r="B2123" s="5">
        <v>1016535</v>
      </c>
      <c r="C2123" t="str">
        <f t="shared" si="5492"/>
        <v>First Community Bank - Lester Prairie, MN</v>
      </c>
      <c r="D2123" s="21" t="s">
        <v>840</v>
      </c>
      <c r="E2123" s="19" t="s">
        <v>4190</v>
      </c>
      <c r="F2123" s="19" t="s">
        <v>4146</v>
      </c>
      <c r="G2123" s="19"/>
    </row>
    <row r="2124" spans="1:7" x14ac:dyDescent="0.25">
      <c r="A2124">
        <v>2123</v>
      </c>
      <c r="B2124" s="5">
        <v>1006767</v>
      </c>
      <c r="C2124" t="str">
        <f t="shared" si="5492"/>
        <v>First Farmers &amp; Merchants Bank - Cannon Falls, MN</v>
      </c>
      <c r="D2124" s="21" t="s">
        <v>2250</v>
      </c>
      <c r="E2124" s="19" t="s">
        <v>4191</v>
      </c>
      <c r="F2124" s="19" t="s">
        <v>4146</v>
      </c>
      <c r="G2124" s="19"/>
    </row>
    <row r="2125" spans="1:7" x14ac:dyDescent="0.25">
      <c r="A2125">
        <v>2124</v>
      </c>
      <c r="B2125" s="5">
        <v>1015282</v>
      </c>
      <c r="C2125" t="str">
        <f t="shared" si="5492"/>
        <v>First Farmers &amp; Merchants National Bank - Luverne, MN</v>
      </c>
      <c r="D2125" s="21" t="s">
        <v>2624</v>
      </c>
      <c r="E2125" s="19" t="s">
        <v>2841</v>
      </c>
      <c r="F2125" s="19" t="s">
        <v>4146</v>
      </c>
      <c r="G2125" s="19"/>
    </row>
    <row r="2126" spans="1:7" x14ac:dyDescent="0.25">
      <c r="A2126">
        <v>2125</v>
      </c>
      <c r="B2126" s="5">
        <v>1022825</v>
      </c>
      <c r="C2126" t="str">
        <f t="shared" si="5492"/>
        <v>First Farmers &amp; Merchants National Bank - Fairmont, MN</v>
      </c>
      <c r="D2126" s="21" t="s">
        <v>2624</v>
      </c>
      <c r="E2126" s="19" t="s">
        <v>4192</v>
      </c>
      <c r="F2126" s="19" t="s">
        <v>4146</v>
      </c>
      <c r="G2126" s="19"/>
    </row>
    <row r="2127" spans="1:7" x14ac:dyDescent="0.25">
      <c r="A2127">
        <v>2126</v>
      </c>
      <c r="B2127" s="5">
        <v>1007497</v>
      </c>
      <c r="C2127" t="str">
        <f t="shared" si="5492"/>
        <v>First Farmers &amp; Merchants State Bank - Brownsdale, MN</v>
      </c>
      <c r="D2127" s="21" t="s">
        <v>831</v>
      </c>
      <c r="E2127" s="19" t="s">
        <v>4193</v>
      </c>
      <c r="F2127" s="19" t="s">
        <v>4146</v>
      </c>
      <c r="G2127" s="19"/>
    </row>
    <row r="2128" spans="1:7" x14ac:dyDescent="0.25">
      <c r="A2128">
        <v>2127</v>
      </c>
      <c r="B2128" s="5">
        <v>1005108</v>
      </c>
      <c r="C2128" t="str">
        <f t="shared" si="5492"/>
        <v>First Farmers &amp; Merchants State Bank of Grand Meadow - Grand Meadow, MN</v>
      </c>
      <c r="D2128" s="21" t="s">
        <v>829</v>
      </c>
      <c r="E2128" s="19" t="s">
        <v>4194</v>
      </c>
      <c r="F2128" s="19" t="s">
        <v>4146</v>
      </c>
      <c r="G2128" s="19"/>
    </row>
    <row r="2129" spans="1:7" x14ac:dyDescent="0.25">
      <c r="A2129">
        <v>2128</v>
      </c>
      <c r="B2129" s="5">
        <v>1014355</v>
      </c>
      <c r="C2129" t="str">
        <f t="shared" si="5492"/>
        <v>First Financial Bank in Winnebago - Winnebago, MN</v>
      </c>
      <c r="D2129" s="21" t="s">
        <v>1046</v>
      </c>
      <c r="E2129" s="19" t="s">
        <v>4195</v>
      </c>
      <c r="F2129" s="19" t="s">
        <v>4146</v>
      </c>
      <c r="G2129" s="19"/>
    </row>
    <row r="2130" spans="1:7" x14ac:dyDescent="0.25">
      <c r="A2130">
        <v>2129</v>
      </c>
      <c r="B2130" s="5">
        <v>1013381</v>
      </c>
      <c r="C2130" t="str">
        <f t="shared" si="5492"/>
        <v>First Independent Bank - Russell, MN</v>
      </c>
      <c r="D2130" s="21" t="s">
        <v>845</v>
      </c>
      <c r="E2130" s="19" t="s">
        <v>3897</v>
      </c>
      <c r="F2130" s="19" t="s">
        <v>4146</v>
      </c>
      <c r="G2130" s="19"/>
    </row>
    <row r="2131" spans="1:7" x14ac:dyDescent="0.25">
      <c r="A2131">
        <v>2130</v>
      </c>
      <c r="B2131" s="5">
        <v>1008647</v>
      </c>
      <c r="C2131" t="str">
        <f t="shared" si="5492"/>
        <v>First National Bank - Chisholm, MN</v>
      </c>
      <c r="D2131" s="21" t="s">
        <v>358</v>
      </c>
      <c r="E2131" s="19" t="s">
        <v>4200</v>
      </c>
      <c r="F2131" s="19" t="s">
        <v>4146</v>
      </c>
      <c r="G2131" s="19"/>
    </row>
    <row r="2132" spans="1:7" x14ac:dyDescent="0.25">
      <c r="A2132">
        <v>2131</v>
      </c>
      <c r="B2132" s="5">
        <v>1008900</v>
      </c>
      <c r="C2132" t="str">
        <f t="shared" si="5492"/>
        <v>First National Bank - Bagley, MN</v>
      </c>
      <c r="D2132" s="21" t="s">
        <v>358</v>
      </c>
      <c r="E2132" s="19" t="s">
        <v>4197</v>
      </c>
      <c r="F2132" s="19" t="s">
        <v>4146</v>
      </c>
      <c r="G2132" s="19"/>
    </row>
    <row r="2133" spans="1:7" x14ac:dyDescent="0.25">
      <c r="A2133">
        <v>2132</v>
      </c>
      <c r="B2133" s="5">
        <v>1006524</v>
      </c>
      <c r="C2133" t="str">
        <f t="shared" si="5492"/>
        <v>First National Bank Minnesota - Saint Peter, MN</v>
      </c>
      <c r="D2133" s="21" t="s">
        <v>1973</v>
      </c>
      <c r="E2133" s="19" t="s">
        <v>3570</v>
      </c>
      <c r="F2133" s="19" t="s">
        <v>4146</v>
      </c>
      <c r="G2133" s="19"/>
    </row>
    <row r="2134" spans="1:7" x14ac:dyDescent="0.25">
      <c r="A2134">
        <v>2133</v>
      </c>
      <c r="B2134" s="5">
        <v>1013913</v>
      </c>
      <c r="C2134" t="str">
        <f t="shared" si="5492"/>
        <v>First National Bank North - Walker, MN</v>
      </c>
      <c r="D2134" s="21" t="s">
        <v>1534</v>
      </c>
      <c r="E2134" s="19" t="s">
        <v>3416</v>
      </c>
      <c r="F2134" s="19" t="s">
        <v>4146</v>
      </c>
      <c r="G2134" s="19"/>
    </row>
    <row r="2135" spans="1:7" x14ac:dyDescent="0.25">
      <c r="A2135">
        <v>2134</v>
      </c>
      <c r="B2135" s="5">
        <v>4099022</v>
      </c>
      <c r="C2135" t="str">
        <f t="shared" si="5492"/>
        <v>First Resource Bank - Lino Lakes, MN</v>
      </c>
      <c r="D2135" s="21" t="s">
        <v>980</v>
      </c>
      <c r="E2135" s="19" t="s">
        <v>4212</v>
      </c>
      <c r="F2135" s="19" t="s">
        <v>4146</v>
      </c>
      <c r="G2135" s="19"/>
    </row>
    <row r="2136" spans="1:7" x14ac:dyDescent="0.25">
      <c r="A2136">
        <v>2135</v>
      </c>
      <c r="B2136" s="5">
        <v>1005490</v>
      </c>
      <c r="C2136" t="str">
        <f t="shared" si="5492"/>
        <v>First Security Bank - Byron, MN</v>
      </c>
      <c r="D2136" s="21" t="s">
        <v>112</v>
      </c>
      <c r="E2136" s="19" t="s">
        <v>3471</v>
      </c>
      <c r="F2136" s="19" t="s">
        <v>4146</v>
      </c>
      <c r="G2136" s="19"/>
    </row>
    <row r="2137" spans="1:7" x14ac:dyDescent="0.25">
      <c r="A2137">
        <v>2136</v>
      </c>
      <c r="B2137" s="5">
        <v>1008245</v>
      </c>
      <c r="C2137" t="str">
        <f t="shared" si="5492"/>
        <v>First Security Bank - Canby - Canby, MN</v>
      </c>
      <c r="D2137" s="21" t="s">
        <v>835</v>
      </c>
      <c r="E2137" s="19" t="s">
        <v>4213</v>
      </c>
      <c r="F2137" s="19" t="s">
        <v>4146</v>
      </c>
      <c r="G2137" s="19"/>
    </row>
    <row r="2138" spans="1:7" x14ac:dyDescent="0.25">
      <c r="A2138">
        <v>2137</v>
      </c>
      <c r="B2138" s="5">
        <v>1015668</v>
      </c>
      <c r="C2138" t="str">
        <f t="shared" si="5492"/>
        <v>First Security Bank - Hendricks - Hendricks, MN</v>
      </c>
      <c r="D2138" s="21" t="s">
        <v>9667</v>
      </c>
      <c r="E2138" s="19" t="s">
        <v>4214</v>
      </c>
      <c r="F2138" s="19" t="s">
        <v>4146</v>
      </c>
      <c r="G2138" s="19"/>
    </row>
    <row r="2139" spans="1:7" x14ac:dyDescent="0.25">
      <c r="A2139">
        <v>2138</v>
      </c>
      <c r="B2139" s="5">
        <v>1014633</v>
      </c>
      <c r="C2139" t="str">
        <f t="shared" si="5492"/>
        <v>First Security Bank - Sleepy Eye - Sleepy Eye, MN</v>
      </c>
      <c r="D2139" s="21" t="s">
        <v>9668</v>
      </c>
      <c r="E2139" s="19" t="s">
        <v>4151</v>
      </c>
      <c r="F2139" s="19" t="s">
        <v>4146</v>
      </c>
      <c r="G2139" s="19"/>
    </row>
    <row r="2140" spans="1:7" x14ac:dyDescent="0.25">
      <c r="A2140">
        <v>2139</v>
      </c>
      <c r="B2140" s="5">
        <v>1004435</v>
      </c>
      <c r="C2140" t="str">
        <f t="shared" si="5492"/>
        <v>First Southeast Bank - Harmony, MN</v>
      </c>
      <c r="D2140" s="21" t="s">
        <v>327</v>
      </c>
      <c r="E2140" s="19" t="s">
        <v>4215</v>
      </c>
      <c r="F2140" s="19" t="s">
        <v>4146</v>
      </c>
      <c r="G2140" s="19"/>
    </row>
    <row r="2141" spans="1:7" x14ac:dyDescent="0.25">
      <c r="A2141">
        <v>2140</v>
      </c>
      <c r="B2141" s="5">
        <v>1005889</v>
      </c>
      <c r="C2141" t="str">
        <f t="shared" si="5492"/>
        <v>First State Bank and Trust - Bayport, MN</v>
      </c>
      <c r="D2141" s="21" t="s">
        <v>1923</v>
      </c>
      <c r="E2141" s="19" t="s">
        <v>4216</v>
      </c>
      <c r="F2141" s="19" t="s">
        <v>4146</v>
      </c>
      <c r="G2141" s="19"/>
    </row>
    <row r="2142" spans="1:7" x14ac:dyDescent="0.25">
      <c r="A2142">
        <v>2141</v>
      </c>
      <c r="B2142" s="5">
        <v>1004922</v>
      </c>
      <c r="C2142" t="str">
        <f t="shared" si="5492"/>
        <v>First State Bank Minnesota - Lake Park, MN</v>
      </c>
      <c r="D2142" s="21" t="s">
        <v>828</v>
      </c>
      <c r="E2142" s="19" t="s">
        <v>4293</v>
      </c>
      <c r="F2142" s="19" t="s">
        <v>4146</v>
      </c>
      <c r="G2142" s="19"/>
    </row>
    <row r="2143" spans="1:7" x14ac:dyDescent="0.25">
      <c r="A2143">
        <v>2142</v>
      </c>
      <c r="B2143" s="5">
        <v>1008559</v>
      </c>
      <c r="C2143" t="str">
        <f t="shared" si="5492"/>
        <v>First State Bank of Bigfork - Bigfork, MN</v>
      </c>
      <c r="D2143" s="21" t="s">
        <v>834</v>
      </c>
      <c r="E2143" s="19" t="s">
        <v>4217</v>
      </c>
      <c r="F2143" s="19" t="s">
        <v>4146</v>
      </c>
      <c r="G2143" s="19"/>
    </row>
    <row r="2144" spans="1:7" x14ac:dyDescent="0.25">
      <c r="A2144">
        <v>2143</v>
      </c>
      <c r="B2144" s="5">
        <v>1016117</v>
      </c>
      <c r="C2144" t="str">
        <f t="shared" si="5492"/>
        <v>First State Bank of Le Center - Le Center, MN</v>
      </c>
      <c r="D2144" s="21" t="s">
        <v>330</v>
      </c>
      <c r="E2144" s="19" t="s">
        <v>4205</v>
      </c>
      <c r="F2144" s="19" t="s">
        <v>4146</v>
      </c>
      <c r="G2144" s="19"/>
    </row>
    <row r="2145" spans="1:7" x14ac:dyDescent="0.25">
      <c r="A2145">
        <v>2144</v>
      </c>
      <c r="B2145" s="5">
        <v>1014272</v>
      </c>
      <c r="C2145" t="str">
        <f t="shared" si="5492"/>
        <v>First State Bank of Swanville - Swanville, MN</v>
      </c>
      <c r="D2145" s="21" t="s">
        <v>947</v>
      </c>
      <c r="E2145" s="19" t="s">
        <v>4224</v>
      </c>
      <c r="F2145" s="19" t="s">
        <v>4146</v>
      </c>
      <c r="G2145" s="19"/>
    </row>
    <row r="2146" spans="1:7" x14ac:dyDescent="0.25">
      <c r="A2146">
        <v>2145</v>
      </c>
      <c r="B2146" s="5">
        <v>1006823</v>
      </c>
      <c r="C2146" t="str">
        <f t="shared" si="5492"/>
        <v>First State Bank of Wyoming - Wyoming, MN</v>
      </c>
      <c r="D2146" s="21" t="s">
        <v>2481</v>
      </c>
      <c r="E2146" s="19" t="s">
        <v>3283</v>
      </c>
      <c r="F2146" s="19" t="s">
        <v>4146</v>
      </c>
      <c r="G2146" s="19"/>
    </row>
    <row r="2147" spans="1:7" x14ac:dyDescent="0.25">
      <c r="A2147">
        <v>2146</v>
      </c>
      <c r="B2147" s="5">
        <v>1014152</v>
      </c>
      <c r="C2147" t="str">
        <f t="shared" si="5492"/>
        <v>First State Bank Southwest - Worthington, MN</v>
      </c>
      <c r="D2147" s="21" t="s">
        <v>2254</v>
      </c>
      <c r="E2147" s="19" t="s">
        <v>4225</v>
      </c>
      <c r="F2147" s="19" t="s">
        <v>4146</v>
      </c>
      <c r="G2147" s="19"/>
    </row>
    <row r="2148" spans="1:7" x14ac:dyDescent="0.25">
      <c r="A2148">
        <v>2147</v>
      </c>
      <c r="B2148" s="5">
        <v>1004418</v>
      </c>
      <c r="C2148" t="str">
        <f t="shared" si="5492"/>
        <v>FM BANK - Waseca, MN</v>
      </c>
      <c r="D2148" s="21" t="s">
        <v>10070</v>
      </c>
      <c r="E2148" s="19" t="s">
        <v>4211</v>
      </c>
      <c r="F2148" s="19" t="s">
        <v>4146</v>
      </c>
      <c r="G2148" s="19"/>
    </row>
    <row r="2149" spans="1:7" x14ac:dyDescent="0.25">
      <c r="A2149">
        <v>2148</v>
      </c>
      <c r="B2149" s="5">
        <v>1013311</v>
      </c>
      <c r="C2149" t="str">
        <f t="shared" si="5492"/>
        <v>Foresight Bank - Plainview, MN</v>
      </c>
      <c r="D2149" s="21" t="s">
        <v>2483</v>
      </c>
      <c r="E2149" s="19" t="s">
        <v>4227</v>
      </c>
      <c r="F2149" s="19" t="s">
        <v>4146</v>
      </c>
      <c r="G2149" s="19"/>
    </row>
    <row r="2150" spans="1:7" x14ac:dyDescent="0.25">
      <c r="A2150">
        <v>2149</v>
      </c>
      <c r="B2150" s="5">
        <v>1013262</v>
      </c>
      <c r="C2150" t="str">
        <f t="shared" si="5492"/>
        <v>Frandsen Bank &amp; Trust - Lonsdale, MN</v>
      </c>
      <c r="D2150" s="21" t="s">
        <v>1178</v>
      </c>
      <c r="E2150" s="19" t="s">
        <v>4228</v>
      </c>
      <c r="F2150" s="19" t="s">
        <v>4146</v>
      </c>
      <c r="G2150" s="19"/>
    </row>
    <row r="2151" spans="1:7" x14ac:dyDescent="0.25">
      <c r="A2151">
        <v>2150</v>
      </c>
      <c r="B2151" s="5">
        <v>1005055</v>
      </c>
      <c r="C2151" t="str">
        <f t="shared" si="5492"/>
        <v>Freeport State Bank - Freeport, MN</v>
      </c>
      <c r="D2151" s="21" t="s">
        <v>940</v>
      </c>
      <c r="E2151" s="19" t="s">
        <v>3610</v>
      </c>
      <c r="F2151" s="19" t="s">
        <v>4146</v>
      </c>
      <c r="G2151" s="19"/>
    </row>
    <row r="2152" spans="1:7" x14ac:dyDescent="0.25">
      <c r="A2152">
        <v>2151</v>
      </c>
      <c r="B2152" s="5">
        <v>1015595</v>
      </c>
      <c r="C2152" t="str">
        <f t="shared" si="5492"/>
        <v>Frost State Bank - Frost, MN</v>
      </c>
      <c r="D2152" s="21" t="s">
        <v>1049</v>
      </c>
      <c r="E2152" s="19" t="s">
        <v>4229</v>
      </c>
      <c r="F2152" s="19" t="s">
        <v>4146</v>
      </c>
      <c r="G2152" s="19"/>
    </row>
    <row r="2153" spans="1:7" x14ac:dyDescent="0.25">
      <c r="A2153">
        <v>2152</v>
      </c>
      <c r="B2153" s="5">
        <v>4091402</v>
      </c>
      <c r="C2153" t="str">
        <f t="shared" si="5492"/>
        <v>Gateway Bank - Mendota Heights, MN</v>
      </c>
      <c r="D2153" s="21" t="s">
        <v>267</v>
      </c>
      <c r="E2153" s="19" t="s">
        <v>4230</v>
      </c>
      <c r="F2153" s="19" t="s">
        <v>4146</v>
      </c>
      <c r="G2153" s="19"/>
    </row>
    <row r="2154" spans="1:7" x14ac:dyDescent="0.25">
      <c r="A2154">
        <v>2153</v>
      </c>
      <c r="B2154" s="5">
        <v>1015982</v>
      </c>
      <c r="C2154" t="str">
        <f t="shared" si="5492"/>
        <v>Glenwood State Bank (Incorporated) - Glenwood, MN</v>
      </c>
      <c r="D2154" s="21" t="s">
        <v>9669</v>
      </c>
      <c r="E2154" s="19" t="s">
        <v>2900</v>
      </c>
      <c r="F2154" s="19" t="s">
        <v>4146</v>
      </c>
      <c r="G2154" s="19"/>
    </row>
    <row r="2155" spans="1:7" x14ac:dyDescent="0.25">
      <c r="A2155">
        <v>2154</v>
      </c>
      <c r="B2155" s="5">
        <v>1016495</v>
      </c>
      <c r="C2155" t="str">
        <f t="shared" si="5492"/>
        <v>Global Innovations Bank - Kiester, MN</v>
      </c>
      <c r="D2155" s="21" t="s">
        <v>9317</v>
      </c>
      <c r="E2155" s="19" t="s">
        <v>4220</v>
      </c>
      <c r="F2155" s="19" t="s">
        <v>4146</v>
      </c>
      <c r="G2155" s="19"/>
    </row>
    <row r="2156" spans="1:7" x14ac:dyDescent="0.25">
      <c r="A2156">
        <v>2155</v>
      </c>
      <c r="B2156" s="5">
        <v>1015621</v>
      </c>
      <c r="C2156" t="str">
        <f t="shared" si="5492"/>
        <v>Grand Marais State Bank - Grand Marais, MN</v>
      </c>
      <c r="D2156" s="21" t="s">
        <v>837</v>
      </c>
      <c r="E2156" s="19" t="s">
        <v>4231</v>
      </c>
      <c r="F2156" s="19" t="s">
        <v>4146</v>
      </c>
      <c r="G2156" s="19"/>
    </row>
    <row r="2157" spans="1:7" x14ac:dyDescent="0.25">
      <c r="A2157">
        <v>2156</v>
      </c>
      <c r="B2157" s="5">
        <v>1016317</v>
      </c>
      <c r="C2157" t="str">
        <f t="shared" si="5492"/>
        <v>Grand Rapids State Bank - Grand Rapids, MN</v>
      </c>
      <c r="D2157" s="21" t="s">
        <v>2622</v>
      </c>
      <c r="E2157" s="19" t="s">
        <v>4125</v>
      </c>
      <c r="F2157" s="19" t="s">
        <v>4146</v>
      </c>
      <c r="G2157" s="19"/>
    </row>
    <row r="2158" spans="1:7" x14ac:dyDescent="0.25">
      <c r="A2158">
        <v>2157</v>
      </c>
      <c r="B2158" s="5">
        <v>1015287</v>
      </c>
      <c r="C2158" t="str">
        <f t="shared" si="5492"/>
        <v>Grand Timber Bank - McGregor, MN</v>
      </c>
      <c r="D2158" s="21" t="s">
        <v>1050</v>
      </c>
      <c r="E2158" s="19" t="s">
        <v>3361</v>
      </c>
      <c r="F2158" s="19" t="s">
        <v>4146</v>
      </c>
      <c r="G2158" s="19"/>
    </row>
    <row r="2159" spans="1:7" x14ac:dyDescent="0.25">
      <c r="A2159">
        <v>2158</v>
      </c>
      <c r="B2159" s="5">
        <v>1007932</v>
      </c>
      <c r="C2159" t="str">
        <f t="shared" si="5492"/>
        <v>Granite Bank - Cold Spring, MN</v>
      </c>
      <c r="D2159" s="21" t="s">
        <v>10178</v>
      </c>
      <c r="E2159" s="19" t="s">
        <v>4232</v>
      </c>
      <c r="F2159" s="19" t="s">
        <v>4146</v>
      </c>
      <c r="G2159" s="19"/>
    </row>
    <row r="2160" spans="1:7" x14ac:dyDescent="0.25">
      <c r="A2160">
        <v>2159</v>
      </c>
      <c r="B2160" s="5">
        <v>1005135</v>
      </c>
      <c r="C2160" t="str">
        <f t="shared" si="5492"/>
        <v>Grove Bank - Grove City, MN</v>
      </c>
      <c r="D2160" s="21" t="s">
        <v>9318</v>
      </c>
      <c r="E2160" s="19" t="s">
        <v>4219</v>
      </c>
      <c r="F2160" s="19" t="s">
        <v>4146</v>
      </c>
      <c r="G2160" s="19"/>
    </row>
    <row r="2161" spans="1:7" x14ac:dyDescent="0.25">
      <c r="A2161">
        <v>2160</v>
      </c>
      <c r="B2161" s="5">
        <v>1004502</v>
      </c>
      <c r="C2161" t="str">
        <f t="shared" si="5492"/>
        <v>Harvest Bank - Kimball, MN</v>
      </c>
      <c r="D2161" s="21" t="s">
        <v>1977</v>
      </c>
      <c r="E2161" s="19" t="s">
        <v>4233</v>
      </c>
      <c r="F2161" s="19" t="s">
        <v>4146</v>
      </c>
      <c r="G2161" s="19"/>
    </row>
    <row r="2162" spans="1:7" x14ac:dyDescent="0.25">
      <c r="A2162">
        <v>2161</v>
      </c>
      <c r="B2162" s="5">
        <v>1013584</v>
      </c>
      <c r="C2162" t="str">
        <f t="shared" si="5492"/>
        <v>Heritage Bank Minnesota - West Concord, MN</v>
      </c>
      <c r="D2162" s="21" t="s">
        <v>5652</v>
      </c>
      <c r="E2162" s="19" t="s">
        <v>4188</v>
      </c>
      <c r="F2162" s="19" t="s">
        <v>4146</v>
      </c>
      <c r="G2162" s="19"/>
    </row>
    <row r="2163" spans="1:7" x14ac:dyDescent="0.25">
      <c r="A2163">
        <v>2162</v>
      </c>
      <c r="B2163" s="5">
        <v>1015103</v>
      </c>
      <c r="C2163" t="str">
        <f t="shared" si="5492"/>
        <v>Heritage Bank, National Association - Spicer, MN</v>
      </c>
      <c r="D2163" s="21" t="s">
        <v>1538</v>
      </c>
      <c r="E2163" s="19" t="s">
        <v>4234</v>
      </c>
      <c r="F2163" s="19" t="s">
        <v>4146</v>
      </c>
      <c r="G2163" s="19"/>
    </row>
    <row r="2164" spans="1:7" x14ac:dyDescent="0.25">
      <c r="A2164">
        <v>2163</v>
      </c>
      <c r="B2164" s="5">
        <v>1013405</v>
      </c>
      <c r="C2164" t="str">
        <f t="shared" si="5492"/>
        <v>Highland Bank - Saint Paul, MN</v>
      </c>
      <c r="D2164" s="21" t="s">
        <v>1533</v>
      </c>
      <c r="E2164" s="19" t="s">
        <v>3786</v>
      </c>
      <c r="F2164" s="19" t="s">
        <v>4146</v>
      </c>
      <c r="G2164" s="19"/>
    </row>
    <row r="2165" spans="1:7" x14ac:dyDescent="0.25">
      <c r="A2165">
        <v>2164</v>
      </c>
      <c r="B2165" s="5">
        <v>1016083</v>
      </c>
      <c r="C2165" t="str">
        <f t="shared" si="5492"/>
        <v>Home State Bank - Litchfield, MN</v>
      </c>
      <c r="D2165" s="21" t="s">
        <v>1013</v>
      </c>
      <c r="E2165" s="19" t="s">
        <v>3073</v>
      </c>
      <c r="F2165" s="19" t="s">
        <v>4146</v>
      </c>
      <c r="G2165" s="19"/>
    </row>
    <row r="2166" spans="1:7" x14ac:dyDescent="0.25">
      <c r="A2166">
        <v>2165</v>
      </c>
      <c r="B2166" s="5">
        <v>1002244</v>
      </c>
      <c r="C2166" t="str">
        <f t="shared" si="5492"/>
        <v>HomeTown Bank - Carver, MN</v>
      </c>
      <c r="D2166" s="21" t="s">
        <v>614</v>
      </c>
      <c r="E2166" s="19" t="s">
        <v>10824</v>
      </c>
      <c r="F2166" s="19" t="s">
        <v>4146</v>
      </c>
      <c r="G2166" s="19"/>
    </row>
    <row r="2167" spans="1:7" x14ac:dyDescent="0.25">
      <c r="A2167">
        <v>2166</v>
      </c>
      <c r="B2167" s="5">
        <v>1006012</v>
      </c>
      <c r="C2167" t="str">
        <f t="shared" si="5492"/>
        <v>Hometown Community Bank - Cyrus, MN</v>
      </c>
      <c r="D2167" s="21" t="s">
        <v>943</v>
      </c>
      <c r="E2167" s="19" t="s">
        <v>4236</v>
      </c>
      <c r="F2167" s="19" t="s">
        <v>4146</v>
      </c>
      <c r="G2167" s="19"/>
    </row>
    <row r="2168" spans="1:7" x14ac:dyDescent="0.25">
      <c r="A2168">
        <v>2167</v>
      </c>
      <c r="B2168" s="5">
        <v>1015064</v>
      </c>
      <c r="C2168" t="str">
        <f t="shared" si="5492"/>
        <v>Integrity Bank Plus - Wabasso, MN</v>
      </c>
      <c r="D2168" s="21" t="s">
        <v>822</v>
      </c>
      <c r="E2168" s="19" t="s">
        <v>4237</v>
      </c>
      <c r="F2168" s="19" t="s">
        <v>4146</v>
      </c>
      <c r="G2168" s="19"/>
    </row>
    <row r="2169" spans="1:7" x14ac:dyDescent="0.25">
      <c r="A2169">
        <v>2168</v>
      </c>
      <c r="B2169" s="5">
        <v>1001966</v>
      </c>
      <c r="C2169" t="str">
        <f t="shared" si="5492"/>
        <v>Jackson Federal Savings And Loan Association - Jackson, MN</v>
      </c>
      <c r="D2169" s="21" t="s">
        <v>10876</v>
      </c>
      <c r="E2169" s="19" t="s">
        <v>2862</v>
      </c>
      <c r="F2169" s="19" t="s">
        <v>4146</v>
      </c>
      <c r="G2169" s="19"/>
    </row>
    <row r="2170" spans="1:7" x14ac:dyDescent="0.25">
      <c r="A2170">
        <v>2169</v>
      </c>
      <c r="B2170" s="5">
        <v>1005238</v>
      </c>
      <c r="C2170" t="str">
        <f t="shared" si="5492"/>
        <v>Janesville State Bank - Janesville, MN</v>
      </c>
      <c r="D2170" s="21" t="s">
        <v>825</v>
      </c>
      <c r="E2170" s="19" t="s">
        <v>4238</v>
      </c>
      <c r="F2170" s="19" t="s">
        <v>4146</v>
      </c>
      <c r="G2170" s="19"/>
    </row>
    <row r="2171" spans="1:7" x14ac:dyDescent="0.25">
      <c r="A2171">
        <v>2170</v>
      </c>
      <c r="B2171" s="5">
        <v>1014322</v>
      </c>
      <c r="C2171" t="str">
        <f t="shared" si="5492"/>
        <v>Keen Bank, National Association - Waseca, MN</v>
      </c>
      <c r="D2171" s="21" t="s">
        <v>10299</v>
      </c>
      <c r="E2171" s="19" t="s">
        <v>4211</v>
      </c>
      <c r="F2171" s="19" t="s">
        <v>4146</v>
      </c>
      <c r="G2171" s="19"/>
    </row>
    <row r="2172" spans="1:7" x14ac:dyDescent="0.25">
      <c r="A2172">
        <v>2171</v>
      </c>
      <c r="B2172" s="5">
        <v>1004898</v>
      </c>
      <c r="C2172" t="str">
        <f t="shared" si="5492"/>
        <v>Kensington Bank - Kensington, MN</v>
      </c>
      <c r="D2172" s="21" t="s">
        <v>2252</v>
      </c>
      <c r="E2172" s="19" t="s">
        <v>4239</v>
      </c>
      <c r="F2172" s="19" t="s">
        <v>4146</v>
      </c>
      <c r="G2172" s="19"/>
    </row>
    <row r="2173" spans="1:7" x14ac:dyDescent="0.25">
      <c r="A2173">
        <v>2172</v>
      </c>
      <c r="B2173" s="5">
        <v>1982025</v>
      </c>
      <c r="C2173" t="str">
        <f t="shared" si="5492"/>
        <v>Key Community Bank - Inver Grove Heights, MN</v>
      </c>
      <c r="D2173" s="21" t="s">
        <v>979</v>
      </c>
      <c r="E2173" s="19" t="s">
        <v>4240</v>
      </c>
      <c r="F2173" s="19" t="s">
        <v>4146</v>
      </c>
      <c r="G2173" s="19"/>
    </row>
    <row r="2174" spans="1:7" x14ac:dyDescent="0.25">
      <c r="A2174">
        <v>2173</v>
      </c>
      <c r="B2174" s="5">
        <v>1007398</v>
      </c>
      <c r="C2174" t="str">
        <f t="shared" si="5492"/>
        <v>Lake Central Bank - Annandale, MN</v>
      </c>
      <c r="D2174" s="21" t="s">
        <v>2479</v>
      </c>
      <c r="E2174" s="19" t="s">
        <v>4241</v>
      </c>
      <c r="F2174" s="19" t="s">
        <v>4146</v>
      </c>
      <c r="G2174" s="19"/>
    </row>
    <row r="2175" spans="1:7" x14ac:dyDescent="0.25">
      <c r="A2175">
        <v>2174</v>
      </c>
      <c r="B2175" s="5">
        <v>1012681</v>
      </c>
      <c r="C2175" t="str">
        <f t="shared" si="5492"/>
        <v>Lake Country Community Bank - Morristown, MN</v>
      </c>
      <c r="D2175" s="21" t="s">
        <v>945</v>
      </c>
      <c r="E2175" s="19" t="s">
        <v>4242</v>
      </c>
      <c r="F2175" s="19" t="s">
        <v>4146</v>
      </c>
      <c r="G2175" s="19"/>
    </row>
    <row r="2176" spans="1:7" x14ac:dyDescent="0.25">
      <c r="A2176">
        <v>2175</v>
      </c>
      <c r="B2176" s="5">
        <v>1016501</v>
      </c>
      <c r="C2176" t="str">
        <f t="shared" si="5492"/>
        <v>Lake Elmo Bank - Lake Elmo, MN</v>
      </c>
      <c r="D2176" s="21" t="s">
        <v>1531</v>
      </c>
      <c r="E2176" s="19" t="s">
        <v>4243</v>
      </c>
      <c r="F2176" s="19" t="s">
        <v>4146</v>
      </c>
      <c r="G2176" s="19"/>
    </row>
    <row r="2177" spans="1:7" x14ac:dyDescent="0.25">
      <c r="A2177">
        <v>2176</v>
      </c>
      <c r="B2177" s="5">
        <v>1006098</v>
      </c>
      <c r="C2177" t="str">
        <f t="shared" si="5492"/>
        <v>Lake Region Bank - New London, MN</v>
      </c>
      <c r="D2177" s="21" t="s">
        <v>2626</v>
      </c>
      <c r="E2177" s="19" t="s">
        <v>4244</v>
      </c>
      <c r="F2177" s="19" t="s">
        <v>4146</v>
      </c>
      <c r="G2177" s="19"/>
    </row>
    <row r="2178" spans="1:7" x14ac:dyDescent="0.25">
      <c r="A2178">
        <v>2177</v>
      </c>
      <c r="B2178" s="5">
        <v>4096263</v>
      </c>
      <c r="C2178" t="str">
        <f t="shared" ref="C2178:C2241" si="5493">D2178&amp;" - "&amp;E2178&amp;", "&amp;F2178</f>
        <v>Lakeview Bank - Lakeville, MN</v>
      </c>
      <c r="D2178" s="21" t="s">
        <v>333</v>
      </c>
      <c r="E2178" s="19" t="s">
        <v>3079</v>
      </c>
      <c r="F2178" s="19" t="s">
        <v>4146</v>
      </c>
      <c r="G2178" s="19"/>
    </row>
    <row r="2179" spans="1:7" x14ac:dyDescent="0.25">
      <c r="A2179">
        <v>2178</v>
      </c>
      <c r="B2179" s="5">
        <v>1022290</v>
      </c>
      <c r="C2179" t="str">
        <f t="shared" si="5493"/>
        <v>Liberty Bank Minnesota - Saint Cloud, MN</v>
      </c>
      <c r="D2179" s="21" t="s">
        <v>1963</v>
      </c>
      <c r="E2179" s="19" t="s">
        <v>4158</v>
      </c>
      <c r="F2179" s="19" t="s">
        <v>4146</v>
      </c>
      <c r="G2179" s="19"/>
    </row>
    <row r="2180" spans="1:7" x14ac:dyDescent="0.25">
      <c r="A2180">
        <v>2179</v>
      </c>
      <c r="B2180" s="5">
        <v>1000174</v>
      </c>
      <c r="C2180" t="str">
        <f t="shared" si="5493"/>
        <v>Lowry State Bank - Lowry, MN</v>
      </c>
      <c r="D2180" s="21" t="s">
        <v>826</v>
      </c>
      <c r="E2180" s="19" t="s">
        <v>4245</v>
      </c>
      <c r="F2180" s="19" t="s">
        <v>4146</v>
      </c>
      <c r="G2180" s="19"/>
    </row>
    <row r="2181" spans="1:7" x14ac:dyDescent="0.25">
      <c r="A2181">
        <v>2180</v>
      </c>
      <c r="B2181" s="5">
        <v>1007925</v>
      </c>
      <c r="C2181" t="str">
        <f t="shared" si="5493"/>
        <v>Luminate Bank - Minnetonka, MN</v>
      </c>
      <c r="D2181" s="21" t="s">
        <v>10215</v>
      </c>
      <c r="E2181" s="19" t="s">
        <v>4177</v>
      </c>
      <c r="F2181" s="19" t="s">
        <v>4146</v>
      </c>
      <c r="G2181" s="19"/>
    </row>
    <row r="2182" spans="1:7" x14ac:dyDescent="0.25">
      <c r="A2182">
        <v>2181</v>
      </c>
      <c r="B2182" s="5">
        <v>1012860</v>
      </c>
      <c r="C2182" t="str">
        <f t="shared" si="5493"/>
        <v>Marshall County State Bank - Newfolden, MN</v>
      </c>
      <c r="D2182" s="21" t="s">
        <v>1043</v>
      </c>
      <c r="E2182" s="19" t="s">
        <v>4246</v>
      </c>
      <c r="F2182" s="19" t="s">
        <v>4146</v>
      </c>
      <c r="G2182" s="19"/>
    </row>
    <row r="2183" spans="1:7" x14ac:dyDescent="0.25">
      <c r="A2183">
        <v>2182</v>
      </c>
      <c r="B2183" s="5">
        <v>1013601</v>
      </c>
      <c r="C2183" t="str">
        <f t="shared" si="5493"/>
        <v>Merchants Bank, National Association - Winona, MN</v>
      </c>
      <c r="D2183" s="21" t="s">
        <v>1179</v>
      </c>
      <c r="E2183" s="19" t="s">
        <v>4247</v>
      </c>
      <c r="F2183" s="19" t="s">
        <v>4146</v>
      </c>
      <c r="G2183" s="19"/>
    </row>
    <row r="2184" spans="1:7" x14ac:dyDescent="0.25">
      <c r="A2184">
        <v>2183</v>
      </c>
      <c r="B2184" s="5">
        <v>1002207</v>
      </c>
      <c r="C2184" t="str">
        <f t="shared" si="5493"/>
        <v>Mid-Central National Bank - Wadena, MN</v>
      </c>
      <c r="D2184" s="21" t="s">
        <v>9319</v>
      </c>
      <c r="E2184" s="19" t="s">
        <v>4248</v>
      </c>
      <c r="F2184" s="19" t="s">
        <v>4146</v>
      </c>
      <c r="G2184" s="19"/>
    </row>
    <row r="2185" spans="1:7" x14ac:dyDescent="0.25">
      <c r="A2185">
        <v>2184</v>
      </c>
      <c r="B2185" s="5">
        <v>1000860</v>
      </c>
      <c r="C2185" t="str">
        <f t="shared" si="5493"/>
        <v>MidCountry Bank - Minneapolis, MN</v>
      </c>
      <c r="D2185" s="21" t="s">
        <v>508</v>
      </c>
      <c r="E2185" s="19" t="s">
        <v>4152</v>
      </c>
      <c r="F2185" s="19" t="s">
        <v>4146</v>
      </c>
      <c r="G2185" s="19"/>
    </row>
    <row r="2186" spans="1:7" x14ac:dyDescent="0.25">
      <c r="A2186">
        <v>2185</v>
      </c>
      <c r="B2186" s="5">
        <v>1013928</v>
      </c>
      <c r="C2186" t="str">
        <f t="shared" si="5493"/>
        <v>Midwest Bank - Detroit Lakes, MN</v>
      </c>
      <c r="D2186" s="21" t="s">
        <v>1424</v>
      </c>
      <c r="E2186" s="19" t="s">
        <v>4249</v>
      </c>
      <c r="F2186" s="19" t="s">
        <v>4146</v>
      </c>
      <c r="G2186" s="19"/>
    </row>
    <row r="2187" spans="1:7" x14ac:dyDescent="0.25">
      <c r="A2187">
        <v>2186</v>
      </c>
      <c r="B2187" s="5">
        <v>1014114</v>
      </c>
      <c r="C2187" t="str">
        <f t="shared" si="5493"/>
        <v>Minnesota First Credit and Savings, Incorporated - Rochester, MN</v>
      </c>
      <c r="D2187" s="21" t="s">
        <v>924</v>
      </c>
      <c r="E2187" s="19" t="s">
        <v>3633</v>
      </c>
      <c r="F2187" s="19" t="s">
        <v>4146</v>
      </c>
      <c r="G2187" s="19"/>
    </row>
    <row r="2188" spans="1:7" x14ac:dyDescent="0.25">
      <c r="A2188">
        <v>2187</v>
      </c>
      <c r="B2188" s="5">
        <v>1006024</v>
      </c>
      <c r="C2188" t="str">
        <f t="shared" si="5493"/>
        <v>Minnesota Lakes Bank - Delano, MN</v>
      </c>
      <c r="D2188" s="21" t="s">
        <v>326</v>
      </c>
      <c r="E2188" s="19" t="s">
        <v>4251</v>
      </c>
      <c r="F2188" s="19" t="s">
        <v>4146</v>
      </c>
      <c r="G2188" s="19"/>
    </row>
    <row r="2189" spans="1:7" x14ac:dyDescent="0.25">
      <c r="A2189">
        <v>2188</v>
      </c>
      <c r="B2189" s="5">
        <v>1013838</v>
      </c>
      <c r="C2189" t="str">
        <f t="shared" si="5493"/>
        <v>Minnesota National Bank - Sauk Centre, MN</v>
      </c>
      <c r="D2189" s="21" t="s">
        <v>1957</v>
      </c>
      <c r="E2189" s="19" t="s">
        <v>4223</v>
      </c>
      <c r="F2189" s="19" t="s">
        <v>4146</v>
      </c>
      <c r="G2189" s="19"/>
    </row>
    <row r="2190" spans="1:7" x14ac:dyDescent="0.25">
      <c r="A2190">
        <v>2189</v>
      </c>
      <c r="B2190" s="5">
        <v>1005256</v>
      </c>
      <c r="C2190" t="str">
        <f t="shared" si="5493"/>
        <v>MinnStar Bank National Association - Lake Crystal, MN</v>
      </c>
      <c r="D2190" s="21" t="s">
        <v>2480</v>
      </c>
      <c r="E2190" s="19" t="s">
        <v>4252</v>
      </c>
      <c r="F2190" s="19" t="s">
        <v>4146</v>
      </c>
      <c r="G2190" s="19"/>
    </row>
    <row r="2191" spans="1:7" x14ac:dyDescent="0.25">
      <c r="A2191">
        <v>2190</v>
      </c>
      <c r="B2191" s="5">
        <v>1007821</v>
      </c>
      <c r="C2191" t="str">
        <f t="shared" si="5493"/>
        <v>Minnwest Bank - Redwood Falls, MN</v>
      </c>
      <c r="D2191" s="21" t="s">
        <v>1181</v>
      </c>
      <c r="E2191" s="19" t="s">
        <v>4235</v>
      </c>
      <c r="F2191" s="19" t="s">
        <v>4146</v>
      </c>
      <c r="G2191" s="19"/>
    </row>
    <row r="2192" spans="1:7" x14ac:dyDescent="0.25">
      <c r="A2192">
        <v>2191</v>
      </c>
      <c r="B2192" s="5">
        <v>1012666</v>
      </c>
      <c r="C2192" t="str">
        <f t="shared" si="5493"/>
        <v>Neighborhood National Bank - Mora, MN</v>
      </c>
      <c r="D2192" s="21" t="s">
        <v>2258</v>
      </c>
      <c r="E2192" s="19" t="s">
        <v>4253</v>
      </c>
      <c r="F2192" s="19" t="s">
        <v>4146</v>
      </c>
      <c r="G2192" s="19"/>
    </row>
    <row r="2193" spans="1:7" x14ac:dyDescent="0.25">
      <c r="A2193">
        <v>2192</v>
      </c>
      <c r="B2193" s="5">
        <v>1006119</v>
      </c>
      <c r="C2193" t="str">
        <f t="shared" si="5493"/>
        <v>New Market Bank - Elko New Market, MN</v>
      </c>
      <c r="D2193" s="21" t="s">
        <v>1976</v>
      </c>
      <c r="E2193" s="19" t="s">
        <v>4254</v>
      </c>
      <c r="F2193" s="19" t="s">
        <v>4146</v>
      </c>
      <c r="G2193" s="19"/>
    </row>
    <row r="2194" spans="1:7" x14ac:dyDescent="0.25">
      <c r="A2194">
        <v>2193</v>
      </c>
      <c r="B2194" s="5">
        <v>1983040</v>
      </c>
      <c r="C2194" t="str">
        <f t="shared" si="5493"/>
        <v>North American Banking Company - Roseville, MN</v>
      </c>
      <c r="D2194" s="21" t="s">
        <v>1530</v>
      </c>
      <c r="E2194" s="19" t="s">
        <v>3001</v>
      </c>
      <c r="F2194" s="19" t="s">
        <v>4146</v>
      </c>
      <c r="G2194" s="19"/>
    </row>
    <row r="2195" spans="1:7" x14ac:dyDescent="0.25">
      <c r="A2195">
        <v>2194</v>
      </c>
      <c r="B2195" s="5">
        <v>1005684</v>
      </c>
      <c r="C2195" t="str">
        <f t="shared" si="5493"/>
        <v>North Shore Bank of Commerce - Duluth, MN</v>
      </c>
      <c r="D2195" s="21" t="s">
        <v>1971</v>
      </c>
      <c r="E2195" s="19" t="s">
        <v>3209</v>
      </c>
      <c r="F2195" s="19" t="s">
        <v>4146</v>
      </c>
      <c r="G2195" s="19"/>
    </row>
    <row r="2196" spans="1:7" x14ac:dyDescent="0.25">
      <c r="A2196">
        <v>2195</v>
      </c>
      <c r="B2196" s="5">
        <v>1013244</v>
      </c>
      <c r="C2196" t="str">
        <f t="shared" si="5493"/>
        <v>North Star Bank - Roseville, MN</v>
      </c>
      <c r="D2196" s="21" t="s">
        <v>2482</v>
      </c>
      <c r="E2196" s="19" t="s">
        <v>3001</v>
      </c>
      <c r="F2196" s="19" t="s">
        <v>4146</v>
      </c>
      <c r="G2196" s="19"/>
    </row>
    <row r="2197" spans="1:7" x14ac:dyDescent="0.25">
      <c r="A2197">
        <v>2196</v>
      </c>
      <c r="B2197" s="5">
        <v>1012442</v>
      </c>
      <c r="C2197" t="str">
        <f t="shared" si="5493"/>
        <v>Northeast Bank - Minneapolis, MN</v>
      </c>
      <c r="D2197" s="21" t="s">
        <v>1173</v>
      </c>
      <c r="E2197" s="19" t="s">
        <v>4152</v>
      </c>
      <c r="F2197" s="19" t="s">
        <v>4146</v>
      </c>
      <c r="G2197" s="19"/>
    </row>
    <row r="2198" spans="1:7" x14ac:dyDescent="0.25">
      <c r="A2198">
        <v>2197</v>
      </c>
      <c r="B2198" s="5">
        <v>1006399</v>
      </c>
      <c r="C2198" t="str">
        <f t="shared" si="5493"/>
        <v>Northern State Bank of Thief River Falls - Thief River Falls, MN</v>
      </c>
      <c r="D2198" s="21" t="s">
        <v>1543</v>
      </c>
      <c r="E2198" s="19" t="s">
        <v>4257</v>
      </c>
      <c r="F2198" s="19" t="s">
        <v>4146</v>
      </c>
      <c r="G2198" s="19"/>
    </row>
    <row r="2199" spans="1:7" x14ac:dyDescent="0.25">
      <c r="A2199">
        <v>2198</v>
      </c>
      <c r="B2199" s="5">
        <v>1013545</v>
      </c>
      <c r="C2199" t="str">
        <f t="shared" si="5493"/>
        <v>Northern State Bank of Virginia - Virginia, MN</v>
      </c>
      <c r="D2199" s="21" t="s">
        <v>320</v>
      </c>
      <c r="E2199" s="19" t="s">
        <v>3625</v>
      </c>
      <c r="F2199" s="19" t="s">
        <v>4146</v>
      </c>
      <c r="G2199" s="19"/>
    </row>
    <row r="2200" spans="1:7" x14ac:dyDescent="0.25">
      <c r="A2200">
        <v>2199</v>
      </c>
      <c r="B2200" s="5">
        <v>1004359</v>
      </c>
      <c r="C2200" t="str">
        <f t="shared" si="5493"/>
        <v>Northview Bank - Sandstone, MN</v>
      </c>
      <c r="D2200" s="21" t="s">
        <v>1541</v>
      </c>
      <c r="E2200" s="19" t="s">
        <v>4258</v>
      </c>
      <c r="F2200" s="19" t="s">
        <v>4146</v>
      </c>
      <c r="G2200" s="19"/>
    </row>
    <row r="2201" spans="1:7" x14ac:dyDescent="0.25">
      <c r="A2201">
        <v>2200</v>
      </c>
      <c r="B2201" s="5">
        <v>1006630</v>
      </c>
      <c r="C2201" t="str">
        <f t="shared" si="5493"/>
        <v>Northwestern Bank, National Association - Dilworth, MN</v>
      </c>
      <c r="D2201" s="21" t="s">
        <v>1969</v>
      </c>
      <c r="E2201" s="19" t="s">
        <v>4259</v>
      </c>
      <c r="F2201" s="19" t="s">
        <v>4146</v>
      </c>
      <c r="G2201" s="19"/>
    </row>
    <row r="2202" spans="1:7" x14ac:dyDescent="0.25">
      <c r="A2202">
        <v>2201</v>
      </c>
      <c r="B2202" s="5">
        <v>1007600</v>
      </c>
      <c r="C2202" t="str">
        <f t="shared" si="5493"/>
        <v>Northwoods Bank of Minnesota - Park Rapids, MN</v>
      </c>
      <c r="D2202" s="21" t="s">
        <v>615</v>
      </c>
      <c r="E2202" s="19" t="s">
        <v>4163</v>
      </c>
      <c r="F2202" s="19" t="s">
        <v>4146</v>
      </c>
      <c r="G2202" s="19"/>
    </row>
    <row r="2203" spans="1:7" x14ac:dyDescent="0.25">
      <c r="A2203">
        <v>2202</v>
      </c>
      <c r="B2203" s="5">
        <v>1014810</v>
      </c>
      <c r="C2203" t="str">
        <f t="shared" si="5493"/>
        <v>Odin State Bank - Odin, MN</v>
      </c>
      <c r="D2203" s="21" t="s">
        <v>1048</v>
      </c>
      <c r="E2203" s="19" t="s">
        <v>4260</v>
      </c>
      <c r="F2203" s="19" t="s">
        <v>4146</v>
      </c>
      <c r="G2203" s="19"/>
    </row>
    <row r="2204" spans="1:7" x14ac:dyDescent="0.25">
      <c r="A2204">
        <v>2203</v>
      </c>
      <c r="B2204" s="5">
        <v>1007620</v>
      </c>
      <c r="C2204" t="str">
        <f t="shared" si="5493"/>
        <v>Park State Bank - Duluth, MN</v>
      </c>
      <c r="D2204" s="21" t="s">
        <v>2720</v>
      </c>
      <c r="E2204" s="19" t="s">
        <v>3209</v>
      </c>
      <c r="F2204" s="19" t="s">
        <v>4146</v>
      </c>
      <c r="G2204" s="19"/>
    </row>
    <row r="2205" spans="1:7" x14ac:dyDescent="0.25">
      <c r="A2205">
        <v>2204</v>
      </c>
      <c r="B2205" s="5">
        <v>1013695</v>
      </c>
      <c r="C2205" t="str">
        <f t="shared" si="5493"/>
        <v>Peoples State Bank of Plainview - Plainview, MN</v>
      </c>
      <c r="D2205" s="21" t="s">
        <v>1960</v>
      </c>
      <c r="E2205" s="19" t="s">
        <v>4227</v>
      </c>
      <c r="F2205" s="19" t="s">
        <v>4146</v>
      </c>
      <c r="G2205" s="19"/>
    </row>
    <row r="2206" spans="1:7" x14ac:dyDescent="0.25">
      <c r="A2206">
        <v>2205</v>
      </c>
      <c r="B2206" s="5">
        <v>1006458</v>
      </c>
      <c r="C2206" t="str">
        <f t="shared" si="5493"/>
        <v>Peoples State Bank of Wells - Wells, MN</v>
      </c>
      <c r="D2206" s="21" t="s">
        <v>824</v>
      </c>
      <c r="E2206" s="19" t="s">
        <v>4261</v>
      </c>
      <c r="F2206" s="19" t="s">
        <v>4146</v>
      </c>
      <c r="G2206" s="19"/>
    </row>
    <row r="2207" spans="1:7" x14ac:dyDescent="0.25">
      <c r="A2207">
        <v>2206</v>
      </c>
      <c r="B2207" s="5">
        <v>1008320</v>
      </c>
      <c r="C2207" t="str">
        <f t="shared" si="5493"/>
        <v>Perennial Bank - Darwin, MN</v>
      </c>
      <c r="D2207" s="21" t="s">
        <v>2248</v>
      </c>
      <c r="E2207" s="19" t="s">
        <v>4262</v>
      </c>
      <c r="F2207" s="19" t="s">
        <v>4146</v>
      </c>
      <c r="G2207" s="19"/>
    </row>
    <row r="2208" spans="1:7" x14ac:dyDescent="0.25">
      <c r="A2208">
        <v>2207</v>
      </c>
      <c r="B2208" s="5">
        <v>1013373</v>
      </c>
      <c r="C2208" t="str">
        <f t="shared" si="5493"/>
        <v>Pine Country Bank - Little Falls, MN</v>
      </c>
      <c r="D2208" s="21" t="s">
        <v>2255</v>
      </c>
      <c r="E2208" s="19" t="s">
        <v>4263</v>
      </c>
      <c r="F2208" s="19" t="s">
        <v>4146</v>
      </c>
      <c r="G2208" s="19"/>
    </row>
    <row r="2209" spans="1:7" x14ac:dyDescent="0.25">
      <c r="A2209">
        <v>2208</v>
      </c>
      <c r="B2209" s="5">
        <v>1012972</v>
      </c>
      <c r="C2209" t="str">
        <f t="shared" si="5493"/>
        <v>Pine River State Bank - Pine River, MN</v>
      </c>
      <c r="D2209" s="21" t="s">
        <v>2257</v>
      </c>
      <c r="E2209" s="19" t="s">
        <v>4264</v>
      </c>
      <c r="F2209" s="19" t="s">
        <v>4146</v>
      </c>
      <c r="G2209" s="19"/>
    </row>
    <row r="2210" spans="1:7" x14ac:dyDescent="0.25">
      <c r="A2210">
        <v>2209</v>
      </c>
      <c r="B2210" s="5">
        <v>1015318</v>
      </c>
      <c r="C2210" t="str">
        <f t="shared" si="5493"/>
        <v>Pioneer Bank - Mapleton, MN</v>
      </c>
      <c r="D2210" s="21" t="s">
        <v>527</v>
      </c>
      <c r="E2210" s="19" t="s">
        <v>3415</v>
      </c>
      <c r="F2210" s="19" t="s">
        <v>4146</v>
      </c>
      <c r="G2210" s="19"/>
    </row>
    <row r="2211" spans="1:7" x14ac:dyDescent="0.25">
      <c r="A2211">
        <v>2210</v>
      </c>
      <c r="B2211" s="5">
        <v>4146117</v>
      </c>
      <c r="C2211" t="str">
        <f t="shared" si="5493"/>
        <v>Platinum Bank - Oakdale, MN</v>
      </c>
      <c r="D2211" s="21" t="s">
        <v>2048</v>
      </c>
      <c r="E2211" s="19" t="s">
        <v>2997</v>
      </c>
      <c r="F2211" s="19" t="s">
        <v>4146</v>
      </c>
      <c r="G2211" s="19"/>
    </row>
    <row r="2212" spans="1:7" x14ac:dyDescent="0.25">
      <c r="A2212">
        <v>2211</v>
      </c>
      <c r="B2212" s="5">
        <v>1015796</v>
      </c>
      <c r="C2212" t="str">
        <f t="shared" si="5493"/>
        <v>Prairie Sun Bank - Milan, MN</v>
      </c>
      <c r="D2212" s="21" t="s">
        <v>946</v>
      </c>
      <c r="E2212" s="19" t="s">
        <v>3465</v>
      </c>
      <c r="F2212" s="19" t="s">
        <v>4146</v>
      </c>
      <c r="G2212" s="19"/>
    </row>
    <row r="2213" spans="1:7" x14ac:dyDescent="0.25">
      <c r="A2213">
        <v>2212</v>
      </c>
      <c r="B2213" s="5">
        <v>1004564</v>
      </c>
      <c r="C2213" t="str">
        <f t="shared" si="5493"/>
        <v>Premier Bank - Maplewood, MN</v>
      </c>
      <c r="D2213" s="21" t="s">
        <v>1399</v>
      </c>
      <c r="E2213" s="19" t="s">
        <v>4266</v>
      </c>
      <c r="F2213" s="19" t="s">
        <v>4146</v>
      </c>
      <c r="G2213" s="19"/>
    </row>
    <row r="2214" spans="1:7" x14ac:dyDescent="0.25">
      <c r="A2214">
        <v>2213</v>
      </c>
      <c r="B2214" s="5">
        <v>1022889</v>
      </c>
      <c r="C2214" t="str">
        <f t="shared" si="5493"/>
        <v>Premier Bank Minnesota - Hastings, MN</v>
      </c>
      <c r="D2214" s="21" t="s">
        <v>1964</v>
      </c>
      <c r="E2214" s="19" t="s">
        <v>4120</v>
      </c>
      <c r="F2214" s="19" t="s">
        <v>4146</v>
      </c>
      <c r="G2214" s="19"/>
    </row>
    <row r="2215" spans="1:7" x14ac:dyDescent="0.25">
      <c r="A2215">
        <v>2214</v>
      </c>
      <c r="B2215" s="5">
        <v>1015179</v>
      </c>
      <c r="C2215" t="str">
        <f t="shared" si="5493"/>
        <v>Prime Security Bank - Karlstad, MN</v>
      </c>
      <c r="D2215" s="21" t="s">
        <v>2756</v>
      </c>
      <c r="E2215" s="19" t="s">
        <v>4267</v>
      </c>
      <c r="F2215" s="19" t="s">
        <v>4146</v>
      </c>
      <c r="G2215" s="19"/>
    </row>
    <row r="2216" spans="1:7" x14ac:dyDescent="0.25">
      <c r="A2216">
        <v>2215</v>
      </c>
      <c r="B2216" s="5">
        <v>1013710</v>
      </c>
      <c r="C2216" t="str">
        <f t="shared" si="5493"/>
        <v>PrinsBank - Prinsburg, MN</v>
      </c>
      <c r="D2216" s="21" t="s">
        <v>2630</v>
      </c>
      <c r="E2216" s="19" t="s">
        <v>4268</v>
      </c>
      <c r="F2216" s="19" t="s">
        <v>4146</v>
      </c>
      <c r="G2216" s="19"/>
    </row>
    <row r="2217" spans="1:7" x14ac:dyDescent="0.25">
      <c r="A2217">
        <v>2216</v>
      </c>
      <c r="B2217" s="5">
        <v>1004461</v>
      </c>
      <c r="C2217" t="str">
        <f t="shared" si="5493"/>
        <v>Produce State Bank - Hollandale, MN</v>
      </c>
      <c r="D2217" s="21" t="s">
        <v>2760</v>
      </c>
      <c r="E2217" s="19" t="s">
        <v>4269</v>
      </c>
      <c r="F2217" s="19" t="s">
        <v>4146</v>
      </c>
      <c r="G2217" s="19"/>
    </row>
    <row r="2218" spans="1:7" x14ac:dyDescent="0.25">
      <c r="A2218">
        <v>2217</v>
      </c>
      <c r="B2218" s="5">
        <v>1014678</v>
      </c>
      <c r="C2218" t="str">
        <f t="shared" si="5493"/>
        <v>Profinium, Inc. - Truman, MN</v>
      </c>
      <c r="D2218" s="21" t="s">
        <v>1535</v>
      </c>
      <c r="E2218" s="19" t="s">
        <v>4270</v>
      </c>
      <c r="F2218" s="19" t="s">
        <v>4146</v>
      </c>
      <c r="G2218" s="19"/>
    </row>
    <row r="2219" spans="1:7" x14ac:dyDescent="0.25">
      <c r="A2219">
        <v>2218</v>
      </c>
      <c r="B2219" s="5">
        <v>1013258</v>
      </c>
      <c r="C2219" t="str">
        <f t="shared" si="5493"/>
        <v>ProGrowth Bank - Nicollet, MN</v>
      </c>
      <c r="D2219" s="21" t="s">
        <v>1959</v>
      </c>
      <c r="E2219" s="19" t="s">
        <v>4271</v>
      </c>
      <c r="F2219" s="19" t="s">
        <v>4146</v>
      </c>
      <c r="G2219" s="19"/>
    </row>
    <row r="2220" spans="1:7" x14ac:dyDescent="0.25">
      <c r="A2220">
        <v>2219</v>
      </c>
      <c r="B2220" s="5">
        <v>1006198</v>
      </c>
      <c r="C2220" t="str">
        <f t="shared" si="5493"/>
        <v>Randall State Bank - Randall, MN</v>
      </c>
      <c r="D2220" s="21" t="s">
        <v>944</v>
      </c>
      <c r="E2220" s="19" t="s">
        <v>4272</v>
      </c>
      <c r="F2220" s="19" t="s">
        <v>4146</v>
      </c>
      <c r="G2220" s="19"/>
    </row>
    <row r="2221" spans="1:7" x14ac:dyDescent="0.25">
      <c r="A2221">
        <v>2220</v>
      </c>
      <c r="B2221" s="5">
        <v>1016344</v>
      </c>
      <c r="C2221" t="str">
        <f t="shared" si="5493"/>
        <v>Red River State Bank - Halstad, MN</v>
      </c>
      <c r="D2221" s="21" t="s">
        <v>838</v>
      </c>
      <c r="E2221" s="19" t="s">
        <v>4273</v>
      </c>
      <c r="F2221" s="19" t="s">
        <v>4146</v>
      </c>
      <c r="G2221" s="19"/>
    </row>
    <row r="2222" spans="1:7" x14ac:dyDescent="0.25">
      <c r="A2222">
        <v>2221</v>
      </c>
      <c r="B2222" s="5">
        <v>4151923</v>
      </c>
      <c r="C2222" t="str">
        <f t="shared" si="5493"/>
        <v>Reliance Bank - Faribault, MN</v>
      </c>
      <c r="D2222" s="21" t="s">
        <v>1189</v>
      </c>
      <c r="E2222" s="19" t="s">
        <v>4145</v>
      </c>
      <c r="F2222" s="19" t="s">
        <v>4146</v>
      </c>
      <c r="G2222" s="19"/>
    </row>
    <row r="2223" spans="1:7" x14ac:dyDescent="0.25">
      <c r="A2223">
        <v>2222</v>
      </c>
      <c r="B2223" s="5">
        <v>4103255</v>
      </c>
      <c r="C2223" t="str">
        <f t="shared" si="5493"/>
        <v>Riverland Bank - Jordan, MN</v>
      </c>
      <c r="D2223" s="21" t="s">
        <v>2484</v>
      </c>
      <c r="E2223" s="19" t="s">
        <v>4274</v>
      </c>
      <c r="F2223" s="19" t="s">
        <v>4146</v>
      </c>
      <c r="G2223" s="19"/>
    </row>
    <row r="2224" spans="1:7" x14ac:dyDescent="0.25">
      <c r="A2224">
        <v>2223</v>
      </c>
      <c r="B2224" s="5">
        <v>1007912</v>
      </c>
      <c r="C2224" t="str">
        <f t="shared" si="5493"/>
        <v>Root River State Bank - Chatfield, MN</v>
      </c>
      <c r="D2224" s="21" t="s">
        <v>322</v>
      </c>
      <c r="E2224" s="19" t="s">
        <v>4275</v>
      </c>
      <c r="F2224" s="19" t="s">
        <v>4146</v>
      </c>
      <c r="G2224" s="19"/>
    </row>
    <row r="2225" spans="1:7" x14ac:dyDescent="0.25">
      <c r="A2225">
        <v>2224</v>
      </c>
      <c r="B2225" s="5">
        <v>1014926</v>
      </c>
      <c r="C2225" t="str">
        <f t="shared" si="5493"/>
        <v>Rushford State Bank (Incorporated) - Rushford, MN</v>
      </c>
      <c r="D2225" s="21" t="s">
        <v>328</v>
      </c>
      <c r="E2225" s="19" t="s">
        <v>4276</v>
      </c>
      <c r="F2225" s="19" t="s">
        <v>4146</v>
      </c>
      <c r="G2225" s="19"/>
    </row>
    <row r="2226" spans="1:7" x14ac:dyDescent="0.25">
      <c r="A2226">
        <v>2225</v>
      </c>
      <c r="B2226" s="5">
        <v>1014537</v>
      </c>
      <c r="C2226" t="str">
        <f t="shared" si="5493"/>
        <v>Saint Clair State Bank (Incorporated) - Saint Clair, MN</v>
      </c>
      <c r="D2226" s="21" t="s">
        <v>9670</v>
      </c>
      <c r="E2226" s="19" t="s">
        <v>4287</v>
      </c>
      <c r="F2226" s="19" t="s">
        <v>4146</v>
      </c>
      <c r="G2226" s="19"/>
    </row>
    <row r="2227" spans="1:7" x14ac:dyDescent="0.25">
      <c r="A2227">
        <v>2226</v>
      </c>
      <c r="B2227" s="5">
        <v>1014559</v>
      </c>
      <c r="C2227" t="str">
        <f t="shared" si="5493"/>
        <v>Saint Martin National Bank - Saint Martin, MN</v>
      </c>
      <c r="D2227" s="21" t="s">
        <v>9671</v>
      </c>
      <c r="E2227" s="19" t="s">
        <v>4288</v>
      </c>
      <c r="F2227" s="19" t="s">
        <v>4146</v>
      </c>
      <c r="G2227" s="19"/>
    </row>
    <row r="2228" spans="1:7" x14ac:dyDescent="0.25">
      <c r="A2228">
        <v>2227</v>
      </c>
      <c r="B2228" s="5">
        <v>1003999</v>
      </c>
      <c r="C2228" t="str">
        <f t="shared" si="5493"/>
        <v>Scale Bank - Edina, MN</v>
      </c>
      <c r="D2228" s="21" t="s">
        <v>10463</v>
      </c>
      <c r="E2228" s="19" t="s">
        <v>4168</v>
      </c>
      <c r="F2228" s="19" t="s">
        <v>4146</v>
      </c>
      <c r="G2228" s="19"/>
    </row>
    <row r="2229" spans="1:7" x14ac:dyDescent="0.25">
      <c r="A2229">
        <v>2228</v>
      </c>
      <c r="B2229" s="5">
        <v>1016283</v>
      </c>
      <c r="C2229" t="str">
        <f t="shared" si="5493"/>
        <v>Security Bank &amp; Trust Company - Glencoe, MN</v>
      </c>
      <c r="D2229" s="21" t="s">
        <v>10072</v>
      </c>
      <c r="E2229" s="19" t="s">
        <v>4277</v>
      </c>
      <c r="F2229" s="19" t="s">
        <v>4146</v>
      </c>
      <c r="G2229" s="19"/>
    </row>
    <row r="2230" spans="1:7" x14ac:dyDescent="0.25">
      <c r="A2230">
        <v>2229</v>
      </c>
      <c r="B2230" s="5">
        <v>1007725</v>
      </c>
      <c r="C2230" t="str">
        <f t="shared" si="5493"/>
        <v>Security Bank Minnesota - Albert Lea, MN</v>
      </c>
      <c r="D2230" s="21" t="s">
        <v>2245</v>
      </c>
      <c r="E2230" s="19" t="s">
        <v>4278</v>
      </c>
      <c r="F2230" s="19" t="s">
        <v>4146</v>
      </c>
      <c r="G2230" s="19"/>
    </row>
    <row r="2231" spans="1:7" x14ac:dyDescent="0.25">
      <c r="A2231">
        <v>2230</v>
      </c>
      <c r="B2231" s="5">
        <v>1015677</v>
      </c>
      <c r="C2231" t="str">
        <f t="shared" si="5493"/>
        <v>Security Bank USA - Bemidji, MN</v>
      </c>
      <c r="D2231" s="21" t="s">
        <v>2621</v>
      </c>
      <c r="E2231" s="19" t="s">
        <v>4198</v>
      </c>
      <c r="F2231" s="19" t="s">
        <v>4146</v>
      </c>
      <c r="G2231" s="19"/>
    </row>
    <row r="2232" spans="1:7" x14ac:dyDescent="0.25">
      <c r="A2232">
        <v>2231</v>
      </c>
      <c r="B2232" s="5">
        <v>1007375</v>
      </c>
      <c r="C2232" t="str">
        <f t="shared" si="5493"/>
        <v>Security State Bank of Aitkin - Aitkin, MN</v>
      </c>
      <c r="D2232" s="21" t="s">
        <v>2761</v>
      </c>
      <c r="E2232" s="19" t="s">
        <v>4279</v>
      </c>
      <c r="F2232" s="19" t="s">
        <v>4146</v>
      </c>
      <c r="G2232" s="19"/>
    </row>
    <row r="2233" spans="1:7" x14ac:dyDescent="0.25">
      <c r="A2233">
        <v>2232</v>
      </c>
      <c r="B2233" s="5">
        <v>1015674</v>
      </c>
      <c r="C2233" t="str">
        <f t="shared" si="5493"/>
        <v>Security State Bank of Hibbing - Hibbing, MN</v>
      </c>
      <c r="D2233" s="21" t="s">
        <v>2487</v>
      </c>
      <c r="E2233" s="19" t="s">
        <v>4280</v>
      </c>
      <c r="F2233" s="19" t="s">
        <v>4146</v>
      </c>
      <c r="G2233" s="19"/>
    </row>
    <row r="2234" spans="1:7" x14ac:dyDescent="0.25">
      <c r="A2234">
        <v>2233</v>
      </c>
      <c r="B2234" s="5">
        <v>1016093</v>
      </c>
      <c r="C2234" t="str">
        <f t="shared" si="5493"/>
        <v>Security State Bank of Kenyon - Kenyon, MN</v>
      </c>
      <c r="D2234" s="21" t="s">
        <v>839</v>
      </c>
      <c r="E2234" s="19" t="s">
        <v>4281</v>
      </c>
      <c r="F2234" s="19" t="s">
        <v>4146</v>
      </c>
      <c r="G2234" s="19"/>
    </row>
    <row r="2235" spans="1:7" x14ac:dyDescent="0.25">
      <c r="A2235">
        <v>2234</v>
      </c>
      <c r="B2235" s="5">
        <v>1016157</v>
      </c>
      <c r="C2235" t="str">
        <f t="shared" si="5493"/>
        <v>Security State Bank of Marine - Marine On Saint Croix, MN</v>
      </c>
      <c r="D2235" s="21" t="s">
        <v>1965</v>
      </c>
      <c r="E2235" s="19" t="s">
        <v>4282</v>
      </c>
      <c r="F2235" s="19" t="s">
        <v>4146</v>
      </c>
      <c r="G2235" s="19"/>
    </row>
    <row r="2236" spans="1:7" x14ac:dyDescent="0.25">
      <c r="A2236">
        <v>2235</v>
      </c>
      <c r="B2236" s="5">
        <v>1014021</v>
      </c>
      <c r="C2236" t="str">
        <f t="shared" si="5493"/>
        <v>Security State Bank of Oklee - Oklee, MN</v>
      </c>
      <c r="D2236" s="21" t="s">
        <v>1045</v>
      </c>
      <c r="E2236" s="19" t="s">
        <v>4283</v>
      </c>
      <c r="F2236" s="19" t="s">
        <v>4146</v>
      </c>
      <c r="G2236" s="19"/>
    </row>
    <row r="2237" spans="1:7" x14ac:dyDescent="0.25">
      <c r="A2237">
        <v>2236</v>
      </c>
      <c r="B2237" s="5">
        <v>1006688</v>
      </c>
      <c r="C2237" t="str">
        <f t="shared" si="5493"/>
        <v>Security State Bank of Wanamingo, Incorporated - Wanamingo, MN</v>
      </c>
      <c r="D2237" s="21" t="s">
        <v>9672</v>
      </c>
      <c r="E2237" s="19" t="s">
        <v>4284</v>
      </c>
      <c r="F2237" s="19" t="s">
        <v>4146</v>
      </c>
      <c r="G2237" s="19"/>
    </row>
    <row r="2238" spans="1:7" x14ac:dyDescent="0.25">
      <c r="A2238">
        <v>2237</v>
      </c>
      <c r="B2238" s="5">
        <v>1014706</v>
      </c>
      <c r="C2238" t="str">
        <f t="shared" si="5493"/>
        <v>Security State Bank of Warroad - Warroad, MN</v>
      </c>
      <c r="D2238" s="21" t="s">
        <v>823</v>
      </c>
      <c r="E2238" s="19" t="s">
        <v>4285</v>
      </c>
      <c r="F2238" s="19" t="s">
        <v>4146</v>
      </c>
      <c r="G2238" s="19"/>
    </row>
    <row r="2239" spans="1:7" x14ac:dyDescent="0.25">
      <c r="A2239">
        <v>2238</v>
      </c>
      <c r="B2239" s="5">
        <v>1013192</v>
      </c>
      <c r="C2239" t="str">
        <f t="shared" si="5493"/>
        <v>Sentry Bank - Saint Joseph, MN</v>
      </c>
      <c r="D2239" s="21" t="s">
        <v>1968</v>
      </c>
      <c r="E2239" s="19" t="s">
        <v>3961</v>
      </c>
      <c r="F2239" s="19" t="s">
        <v>4146</v>
      </c>
      <c r="G2239" s="19"/>
    </row>
    <row r="2240" spans="1:7" x14ac:dyDescent="0.25">
      <c r="A2240">
        <v>2239</v>
      </c>
      <c r="B2240" s="5">
        <v>1006531</v>
      </c>
      <c r="C2240" t="str">
        <f t="shared" si="5493"/>
        <v>Sherburne State Bank - Becker, MN</v>
      </c>
      <c r="D2240" s="21" t="s">
        <v>1974</v>
      </c>
      <c r="E2240" s="19" t="s">
        <v>4286</v>
      </c>
      <c r="F2240" s="19" t="s">
        <v>4146</v>
      </c>
      <c r="G2240" s="19"/>
    </row>
    <row r="2241" spans="1:7" x14ac:dyDescent="0.25">
      <c r="A2241">
        <v>2240</v>
      </c>
      <c r="B2241" s="5">
        <v>1012788</v>
      </c>
      <c r="C2241" t="str">
        <f t="shared" si="5493"/>
        <v>Star Bank - Maple Lake, MN</v>
      </c>
      <c r="D2241" s="21" t="s">
        <v>1966</v>
      </c>
      <c r="E2241" s="19" t="s">
        <v>4289</v>
      </c>
      <c r="F2241" s="19" t="s">
        <v>4146</v>
      </c>
      <c r="G2241" s="19"/>
    </row>
    <row r="2242" spans="1:7" x14ac:dyDescent="0.25">
      <c r="A2242">
        <v>2241</v>
      </c>
      <c r="B2242" s="5">
        <v>1007435</v>
      </c>
      <c r="C2242" t="str">
        <f t="shared" ref="C2242:C2305" si="5494">D2242&amp;" - "&amp;E2242&amp;", "&amp;F2242</f>
        <v>State Bank of Bellingham - Bellingham, MN</v>
      </c>
      <c r="D2242" s="21" t="s">
        <v>832</v>
      </c>
      <c r="E2242" s="19" t="s">
        <v>4290</v>
      </c>
      <c r="F2242" s="19" t="s">
        <v>4146</v>
      </c>
      <c r="G2242" s="19"/>
    </row>
    <row r="2243" spans="1:7" x14ac:dyDescent="0.25">
      <c r="A2243">
        <v>2242</v>
      </c>
      <c r="B2243" s="5">
        <v>1005527</v>
      </c>
      <c r="C2243" t="str">
        <f t="shared" si="5494"/>
        <v>State Bank of Chandler - Chandler, MN</v>
      </c>
      <c r="D2243" s="21" t="s">
        <v>1056</v>
      </c>
      <c r="E2243" s="19" t="s">
        <v>4291</v>
      </c>
      <c r="F2243" s="19" t="s">
        <v>4146</v>
      </c>
      <c r="G2243" s="19"/>
    </row>
    <row r="2244" spans="1:7" x14ac:dyDescent="0.25">
      <c r="A2244">
        <v>2243</v>
      </c>
      <c r="B2244" s="5">
        <v>1005577</v>
      </c>
      <c r="C2244" t="str">
        <f t="shared" si="5494"/>
        <v>State Bank of Cold Spring - Cold Spring, MN</v>
      </c>
      <c r="D2244" s="21" t="s">
        <v>325</v>
      </c>
      <c r="E2244" s="19" t="s">
        <v>4232</v>
      </c>
      <c r="F2244" s="19" t="s">
        <v>4146</v>
      </c>
      <c r="G2244" s="19"/>
    </row>
    <row r="2245" spans="1:7" x14ac:dyDescent="0.25">
      <c r="A2245">
        <v>2244</v>
      </c>
      <c r="B2245" s="5">
        <v>1008744</v>
      </c>
      <c r="C2245" t="str">
        <f t="shared" si="5494"/>
        <v>State Bank of Easton - Easton, MN</v>
      </c>
      <c r="D2245" s="21" t="s">
        <v>1054</v>
      </c>
      <c r="E2245" s="19" t="s">
        <v>3491</v>
      </c>
      <c r="F2245" s="19" t="s">
        <v>4146</v>
      </c>
      <c r="G2245" s="19"/>
    </row>
    <row r="2246" spans="1:7" x14ac:dyDescent="0.25">
      <c r="A2246">
        <v>2245</v>
      </c>
      <c r="B2246" s="5">
        <v>1012895</v>
      </c>
      <c r="C2246" t="str">
        <f t="shared" si="5494"/>
        <v>State Bank of Fairmont - Fairmont, MN</v>
      </c>
      <c r="D2246" s="21" t="s">
        <v>2627</v>
      </c>
      <c r="E2246" s="19" t="s">
        <v>4192</v>
      </c>
      <c r="F2246" s="19" t="s">
        <v>4146</v>
      </c>
      <c r="G2246" s="19"/>
    </row>
    <row r="2247" spans="1:7" x14ac:dyDescent="0.25">
      <c r="A2247">
        <v>2246</v>
      </c>
      <c r="B2247" s="5">
        <v>1016472</v>
      </c>
      <c r="C2247" t="str">
        <f t="shared" si="5494"/>
        <v>State Bank of Jeffers - Jeffers, MN</v>
      </c>
      <c r="D2247" s="21" t="s">
        <v>1053</v>
      </c>
      <c r="E2247" s="19" t="s">
        <v>4292</v>
      </c>
      <c r="F2247" s="19" t="s">
        <v>4146</v>
      </c>
      <c r="G2247" s="19"/>
    </row>
    <row r="2248" spans="1:7" x14ac:dyDescent="0.25">
      <c r="A2248">
        <v>2247</v>
      </c>
      <c r="B2248" s="5">
        <v>1015216</v>
      </c>
      <c r="C2248" t="str">
        <f t="shared" si="5494"/>
        <v>State Bank of Lake Park - Lake Park, MN</v>
      </c>
      <c r="D2248" s="21" t="s">
        <v>1051</v>
      </c>
      <c r="E2248" s="19" t="s">
        <v>4293</v>
      </c>
      <c r="F2248" s="19" t="s">
        <v>4146</v>
      </c>
      <c r="G2248" s="19"/>
    </row>
    <row r="2249" spans="1:7" x14ac:dyDescent="0.25">
      <c r="A2249">
        <v>2248</v>
      </c>
      <c r="B2249" s="5">
        <v>1014789</v>
      </c>
      <c r="C2249" t="str">
        <f t="shared" si="5494"/>
        <v>State Bank of New Richland - New Richland, MN</v>
      </c>
      <c r="D2249" s="21" t="s">
        <v>2628</v>
      </c>
      <c r="E2249" s="19" t="s">
        <v>4294</v>
      </c>
      <c r="F2249" s="19" t="s">
        <v>4146</v>
      </c>
      <c r="G2249" s="19"/>
    </row>
    <row r="2250" spans="1:7" x14ac:dyDescent="0.25">
      <c r="A2250">
        <v>2249</v>
      </c>
      <c r="B2250" s="5">
        <v>1006607</v>
      </c>
      <c r="C2250" t="str">
        <f t="shared" si="5494"/>
        <v>State Bank of Taunton - Taunton, MN</v>
      </c>
      <c r="D2250" s="21" t="s">
        <v>1057</v>
      </c>
      <c r="E2250" s="19" t="s">
        <v>4002</v>
      </c>
      <c r="F2250" s="19" t="s">
        <v>4146</v>
      </c>
      <c r="G2250" s="19"/>
    </row>
    <row r="2251" spans="1:7" x14ac:dyDescent="0.25">
      <c r="A2251">
        <v>2250</v>
      </c>
      <c r="B2251" s="5">
        <v>1005855</v>
      </c>
      <c r="C2251" t="str">
        <f t="shared" si="5494"/>
        <v>Stearns Bank National Association - Saint Cloud, MN</v>
      </c>
      <c r="D2251" s="21" t="s">
        <v>1180</v>
      </c>
      <c r="E2251" s="19" t="s">
        <v>4158</v>
      </c>
      <c r="F2251" s="19" t="s">
        <v>4146</v>
      </c>
      <c r="G2251" s="19"/>
    </row>
    <row r="2252" spans="1:7" x14ac:dyDescent="0.25">
      <c r="A2252">
        <v>2251</v>
      </c>
      <c r="B2252" s="5">
        <v>1006646</v>
      </c>
      <c r="C2252" t="str">
        <f t="shared" si="5494"/>
        <v>Stearns Bank of Upsala, National Association - Upsala, MN</v>
      </c>
      <c r="D2252" s="21" t="s">
        <v>9673</v>
      </c>
      <c r="E2252" s="19" t="s">
        <v>4296</v>
      </c>
      <c r="F2252" s="19" t="s">
        <v>4146</v>
      </c>
      <c r="G2252" s="19"/>
    </row>
    <row r="2253" spans="1:7" x14ac:dyDescent="0.25">
      <c r="A2253">
        <v>2252</v>
      </c>
      <c r="B2253" s="5">
        <v>1005882</v>
      </c>
      <c r="C2253" t="str">
        <f t="shared" si="5494"/>
        <v>Sterling State Bank - Austin, MN</v>
      </c>
      <c r="D2253" s="21" t="s">
        <v>1539</v>
      </c>
      <c r="E2253" s="19" t="s">
        <v>4297</v>
      </c>
      <c r="F2253" s="19" t="s">
        <v>4146</v>
      </c>
      <c r="G2253" s="19"/>
    </row>
    <row r="2254" spans="1:7" x14ac:dyDescent="0.25">
      <c r="A2254">
        <v>2253</v>
      </c>
      <c r="B2254" s="5">
        <v>1014615</v>
      </c>
      <c r="C2254" t="str">
        <f t="shared" si="5494"/>
        <v>Sunrise Banks, National Association - Saint Paul, MN</v>
      </c>
      <c r="D2254" s="21" t="s">
        <v>1536</v>
      </c>
      <c r="E2254" s="19" t="s">
        <v>3786</v>
      </c>
      <c r="F2254" s="19" t="s">
        <v>4146</v>
      </c>
      <c r="G2254" s="19"/>
    </row>
    <row r="2255" spans="1:7" x14ac:dyDescent="0.25">
      <c r="A2255">
        <v>2254</v>
      </c>
      <c r="B2255" s="5">
        <v>1004118</v>
      </c>
      <c r="C2255" t="str">
        <f t="shared" si="5494"/>
        <v>The Bank of Elk River - Elk River, MN</v>
      </c>
      <c r="D2255" s="21" t="s">
        <v>9674</v>
      </c>
      <c r="E2255" s="19" t="s">
        <v>4153</v>
      </c>
      <c r="F2255" s="19" t="s">
        <v>4146</v>
      </c>
      <c r="G2255" s="19"/>
    </row>
    <row r="2256" spans="1:7" x14ac:dyDescent="0.25">
      <c r="A2256">
        <v>2255</v>
      </c>
      <c r="B2256" s="5">
        <v>1014830</v>
      </c>
      <c r="C2256" t="str">
        <f t="shared" si="5494"/>
        <v>The Citizens National Bank of Park Rapids - Park Rapids, MN</v>
      </c>
      <c r="D2256" s="21" t="s">
        <v>9675</v>
      </c>
      <c r="E2256" s="19" t="s">
        <v>4163</v>
      </c>
      <c r="F2256" s="19" t="s">
        <v>4146</v>
      </c>
      <c r="G2256" s="19"/>
    </row>
    <row r="2257" spans="1:7" x14ac:dyDescent="0.25">
      <c r="A2257">
        <v>2256</v>
      </c>
      <c r="B2257" s="5">
        <v>1013780</v>
      </c>
      <c r="C2257" t="str">
        <f t="shared" si="5494"/>
        <v>The First National Bank at Saint James - Saint James, MN</v>
      </c>
      <c r="D2257" s="21" t="s">
        <v>9676</v>
      </c>
      <c r="E2257" s="19" t="s">
        <v>4196</v>
      </c>
      <c r="F2257" s="19" t="s">
        <v>4146</v>
      </c>
      <c r="G2257" s="19"/>
    </row>
    <row r="2258" spans="1:7" x14ac:dyDescent="0.25">
      <c r="A2258">
        <v>2257</v>
      </c>
      <c r="B2258" s="5">
        <v>1008543</v>
      </c>
      <c r="C2258" t="str">
        <f t="shared" si="5494"/>
        <v>The First National Bank of Bemidji - Bemidji, MN</v>
      </c>
      <c r="D2258" s="21" t="s">
        <v>9677</v>
      </c>
      <c r="E2258" s="19" t="s">
        <v>4198</v>
      </c>
      <c r="F2258" s="19" t="s">
        <v>4146</v>
      </c>
      <c r="G2258" s="19"/>
    </row>
    <row r="2259" spans="1:7" x14ac:dyDescent="0.25">
      <c r="A2259">
        <v>2258</v>
      </c>
      <c r="B2259" s="5">
        <v>1007551</v>
      </c>
      <c r="C2259" t="str">
        <f t="shared" si="5494"/>
        <v>The First National Bank of Cokato - Cokato, MN</v>
      </c>
      <c r="D2259" s="21" t="s">
        <v>9678</v>
      </c>
      <c r="E2259" s="19" t="s">
        <v>4201</v>
      </c>
      <c r="F2259" s="19" t="s">
        <v>4146</v>
      </c>
      <c r="G2259" s="19"/>
    </row>
    <row r="2260" spans="1:7" x14ac:dyDescent="0.25">
      <c r="A2260">
        <v>2259</v>
      </c>
      <c r="B2260" s="5">
        <v>1007942</v>
      </c>
      <c r="C2260" t="str">
        <f t="shared" si="5494"/>
        <v>The First National Bank of Coleraine - Coleraine, MN</v>
      </c>
      <c r="D2260" s="21" t="s">
        <v>9679</v>
      </c>
      <c r="E2260" s="19" t="s">
        <v>4202</v>
      </c>
      <c r="F2260" s="19" t="s">
        <v>4146</v>
      </c>
      <c r="G2260" s="19"/>
    </row>
    <row r="2261" spans="1:7" x14ac:dyDescent="0.25">
      <c r="A2261">
        <v>2260</v>
      </c>
      <c r="B2261" s="5">
        <v>1015528</v>
      </c>
      <c r="C2261" t="str">
        <f t="shared" si="5494"/>
        <v>The First National Bank of Fairfax - Fairfax, MN</v>
      </c>
      <c r="D2261" s="21" t="s">
        <v>9680</v>
      </c>
      <c r="E2261" s="19" t="s">
        <v>3306</v>
      </c>
      <c r="F2261" s="19" t="s">
        <v>4146</v>
      </c>
      <c r="G2261" s="19"/>
    </row>
    <row r="2262" spans="1:7" x14ac:dyDescent="0.25">
      <c r="A2262">
        <v>2261</v>
      </c>
      <c r="B2262" s="5">
        <v>1015976</v>
      </c>
      <c r="C2262" t="str">
        <f t="shared" si="5494"/>
        <v>The First National Bank of Gilbert - Gilbert, MN</v>
      </c>
      <c r="D2262" s="21" t="s">
        <v>9681</v>
      </c>
      <c r="E2262" s="19" t="s">
        <v>4203</v>
      </c>
      <c r="F2262" s="19" t="s">
        <v>4146</v>
      </c>
      <c r="G2262" s="19"/>
    </row>
    <row r="2263" spans="1:7" x14ac:dyDescent="0.25">
      <c r="A2263">
        <v>2262</v>
      </c>
      <c r="B2263" s="5">
        <v>1004449</v>
      </c>
      <c r="C2263" t="str">
        <f t="shared" si="5494"/>
        <v>The First National Bank of Henning - Ottertail, MN</v>
      </c>
      <c r="D2263" s="21" t="s">
        <v>9682</v>
      </c>
      <c r="E2263" s="19" t="s">
        <v>4204</v>
      </c>
      <c r="F2263" s="19" t="s">
        <v>4146</v>
      </c>
      <c r="G2263" s="19"/>
    </row>
    <row r="2264" spans="1:7" x14ac:dyDescent="0.25">
      <c r="A2264">
        <v>2263</v>
      </c>
      <c r="B2264" s="5">
        <v>1016122</v>
      </c>
      <c r="C2264" t="str">
        <f t="shared" si="5494"/>
        <v>The First National Bank of Le Center - Lonsdale, MN</v>
      </c>
      <c r="D2264" s="21" t="s">
        <v>9683</v>
      </c>
      <c r="E2264" s="19" t="s">
        <v>4228</v>
      </c>
      <c r="F2264" s="19" t="s">
        <v>4146</v>
      </c>
      <c r="G2264" s="19"/>
    </row>
    <row r="2265" spans="1:7" x14ac:dyDescent="0.25">
      <c r="A2265">
        <v>2264</v>
      </c>
      <c r="B2265" s="5">
        <v>1016138</v>
      </c>
      <c r="C2265" t="str">
        <f t="shared" si="5494"/>
        <v>The First National Bank of McIntosh - McIntosh, MN</v>
      </c>
      <c r="D2265" s="21" t="s">
        <v>9684</v>
      </c>
      <c r="E2265" s="19" t="s">
        <v>4206</v>
      </c>
      <c r="F2265" s="19" t="s">
        <v>4146</v>
      </c>
      <c r="G2265" s="19"/>
    </row>
    <row r="2266" spans="1:7" x14ac:dyDescent="0.25">
      <c r="A2266">
        <v>2265</v>
      </c>
      <c r="B2266" s="5">
        <v>1015360</v>
      </c>
      <c r="C2266" t="str">
        <f t="shared" si="5494"/>
        <v>The First National Bank of Milaca - Milaca, MN</v>
      </c>
      <c r="D2266" s="21" t="s">
        <v>9685</v>
      </c>
      <c r="E2266" s="19" t="s">
        <v>4207</v>
      </c>
      <c r="F2266" s="19" t="s">
        <v>4146</v>
      </c>
      <c r="G2266" s="19"/>
    </row>
    <row r="2267" spans="1:7" x14ac:dyDescent="0.25">
      <c r="A2267">
        <v>2266</v>
      </c>
      <c r="B2267" s="5">
        <v>1012674</v>
      </c>
      <c r="C2267" t="str">
        <f t="shared" si="5494"/>
        <v>The First National Bank of Moose Lake - Moose Lake, MN</v>
      </c>
      <c r="D2267" s="21" t="s">
        <v>9686</v>
      </c>
      <c r="E2267" s="19" t="s">
        <v>4208</v>
      </c>
      <c r="F2267" s="19" t="s">
        <v>4146</v>
      </c>
      <c r="G2267" s="19"/>
    </row>
    <row r="2268" spans="1:7" x14ac:dyDescent="0.25">
      <c r="A2268">
        <v>2267</v>
      </c>
      <c r="B2268" s="5">
        <v>1012941</v>
      </c>
      <c r="C2268" t="str">
        <f t="shared" si="5494"/>
        <v>The First National Bank of Osakis - Osakis, MN</v>
      </c>
      <c r="D2268" s="21" t="s">
        <v>9687</v>
      </c>
      <c r="E2268" s="19" t="s">
        <v>4209</v>
      </c>
      <c r="F2268" s="19" t="s">
        <v>4146</v>
      </c>
      <c r="G2268" s="19"/>
    </row>
    <row r="2269" spans="1:7" x14ac:dyDescent="0.25">
      <c r="A2269">
        <v>2268</v>
      </c>
      <c r="B2269" s="5">
        <v>1013007</v>
      </c>
      <c r="C2269" t="str">
        <f t="shared" si="5494"/>
        <v>The First National Bank of Proctor - Proctor, MN</v>
      </c>
      <c r="D2269" s="21" t="s">
        <v>9688</v>
      </c>
      <c r="E2269" s="19" t="s">
        <v>4210</v>
      </c>
      <c r="F2269" s="19" t="s">
        <v>4146</v>
      </c>
      <c r="G2269" s="19"/>
    </row>
    <row r="2270" spans="1:7" x14ac:dyDescent="0.25">
      <c r="A2270">
        <v>2269</v>
      </c>
      <c r="B2270" s="5">
        <v>1015588</v>
      </c>
      <c r="C2270" t="str">
        <f t="shared" si="5494"/>
        <v>The First State Bank of Fountain - Fountain, MN</v>
      </c>
      <c r="D2270" s="21" t="s">
        <v>9689</v>
      </c>
      <c r="E2270" s="19" t="s">
        <v>4218</v>
      </c>
      <c r="F2270" s="19" t="s">
        <v>4146</v>
      </c>
      <c r="G2270" s="19"/>
    </row>
    <row r="2271" spans="1:7" x14ac:dyDescent="0.25">
      <c r="A2271">
        <v>2270</v>
      </c>
      <c r="B2271" s="5">
        <v>1014079</v>
      </c>
      <c r="C2271" t="str">
        <f t="shared" si="5494"/>
        <v>The First State Bank of Red Wing - Red Wing, MN</v>
      </c>
      <c r="D2271" s="21" t="s">
        <v>9690</v>
      </c>
      <c r="E2271" s="19" t="s">
        <v>4221</v>
      </c>
      <c r="F2271" s="19" t="s">
        <v>4146</v>
      </c>
      <c r="G2271" s="19"/>
    </row>
    <row r="2272" spans="1:7" x14ac:dyDescent="0.25">
      <c r="A2272">
        <v>2271</v>
      </c>
      <c r="B2272" s="5">
        <v>1013369</v>
      </c>
      <c r="C2272" t="str">
        <f t="shared" si="5494"/>
        <v>The First State Bank of Rosemount - Rosemount, MN</v>
      </c>
      <c r="D2272" s="21" t="s">
        <v>9691</v>
      </c>
      <c r="E2272" s="19" t="s">
        <v>4222</v>
      </c>
      <c r="F2272" s="19" t="s">
        <v>4146</v>
      </c>
      <c r="G2272" s="19"/>
    </row>
    <row r="2273" spans="1:7" x14ac:dyDescent="0.25">
      <c r="A2273">
        <v>2272</v>
      </c>
      <c r="B2273" s="5">
        <v>1004700</v>
      </c>
      <c r="C2273" t="str">
        <f t="shared" si="5494"/>
        <v>The Miners National Bank of Eveleth - Eveleth, MN</v>
      </c>
      <c r="D2273" s="21" t="s">
        <v>9692</v>
      </c>
      <c r="E2273" s="19" t="s">
        <v>4250</v>
      </c>
      <c r="F2273" s="19" t="s">
        <v>4146</v>
      </c>
      <c r="G2273" s="19"/>
    </row>
    <row r="2274" spans="1:7" x14ac:dyDescent="0.25">
      <c r="A2274">
        <v>2273</v>
      </c>
      <c r="B2274" s="5">
        <v>1005086</v>
      </c>
      <c r="C2274" t="str">
        <f t="shared" si="5494"/>
        <v>The Northern State Bank of Gonvick - Gonvick, MN</v>
      </c>
      <c r="D2274" s="21" t="s">
        <v>9693</v>
      </c>
      <c r="E2274" s="19" t="s">
        <v>4256</v>
      </c>
      <c r="F2274" s="19" t="s">
        <v>4146</v>
      </c>
      <c r="G2274" s="19"/>
    </row>
    <row r="2275" spans="1:7" x14ac:dyDescent="0.25">
      <c r="A2275">
        <v>2274</v>
      </c>
      <c r="B2275" s="5">
        <v>1004730</v>
      </c>
      <c r="C2275" t="str">
        <f t="shared" si="5494"/>
        <v>The State Bank of Faribault - Faribault, MN</v>
      </c>
      <c r="D2275" s="21" t="s">
        <v>9694</v>
      </c>
      <c r="E2275" s="19" t="s">
        <v>4145</v>
      </c>
      <c r="F2275" s="19" t="s">
        <v>4146</v>
      </c>
      <c r="G2275" s="19"/>
    </row>
    <row r="2276" spans="1:7" x14ac:dyDescent="0.25">
      <c r="A2276">
        <v>2275</v>
      </c>
      <c r="B2276" s="5">
        <v>1006439</v>
      </c>
      <c r="C2276" t="str">
        <f t="shared" si="5494"/>
        <v>The Wanda State Bank - Wanda, MN</v>
      </c>
      <c r="D2276" s="21" t="s">
        <v>9695</v>
      </c>
      <c r="E2276" s="19" t="s">
        <v>4305</v>
      </c>
      <c r="F2276" s="19" t="s">
        <v>4146</v>
      </c>
      <c r="G2276" s="19"/>
    </row>
    <row r="2277" spans="1:7" x14ac:dyDescent="0.25">
      <c r="A2277">
        <v>2276</v>
      </c>
      <c r="B2277" s="5">
        <v>107744</v>
      </c>
      <c r="C2277" t="str">
        <f t="shared" si="5494"/>
        <v>Think Mutual Bank - Rochester, MN</v>
      </c>
      <c r="D2277" s="21" t="s">
        <v>417</v>
      </c>
      <c r="E2277" s="19" t="s">
        <v>3633</v>
      </c>
      <c r="F2277" s="19" t="s">
        <v>4146</v>
      </c>
      <c r="G2277" s="19"/>
    </row>
    <row r="2278" spans="1:7" x14ac:dyDescent="0.25">
      <c r="A2278">
        <v>2277</v>
      </c>
      <c r="B2278" s="5">
        <v>4099843</v>
      </c>
      <c r="C2278" t="str">
        <f t="shared" si="5494"/>
        <v>Tradition Capital Bank - Wayzata, MN</v>
      </c>
      <c r="D2278" s="21" t="s">
        <v>1529</v>
      </c>
      <c r="E2278" s="19" t="s">
        <v>4226</v>
      </c>
      <c r="F2278" s="19" t="s">
        <v>4146</v>
      </c>
      <c r="G2278" s="19"/>
    </row>
    <row r="2279" spans="1:7" x14ac:dyDescent="0.25">
      <c r="A2279">
        <v>2278</v>
      </c>
      <c r="B2279" s="5">
        <v>1013878</v>
      </c>
      <c r="C2279" t="str">
        <f t="shared" si="5494"/>
        <v>Triumph State Bank - Trimont, MN</v>
      </c>
      <c r="D2279" s="21" t="s">
        <v>2759</v>
      </c>
      <c r="E2279" s="19" t="s">
        <v>4186</v>
      </c>
      <c r="F2279" s="19" t="s">
        <v>4146</v>
      </c>
      <c r="G2279" s="19"/>
    </row>
    <row r="2280" spans="1:7" x14ac:dyDescent="0.25">
      <c r="A2280">
        <v>2279</v>
      </c>
      <c r="B2280" s="5">
        <v>1006859</v>
      </c>
      <c r="C2280" t="str">
        <f t="shared" si="5494"/>
        <v>Ultima Bank Minnesota - Winger, MN</v>
      </c>
      <c r="D2280" s="21" t="s">
        <v>1970</v>
      </c>
      <c r="E2280" s="19" t="s">
        <v>4298</v>
      </c>
      <c r="F2280" s="19" t="s">
        <v>4146</v>
      </c>
      <c r="G2280" s="19"/>
    </row>
    <row r="2281" spans="1:7" x14ac:dyDescent="0.25">
      <c r="A2281">
        <v>2280</v>
      </c>
      <c r="B2281" s="5">
        <v>1012448</v>
      </c>
      <c r="C2281" t="str">
        <f t="shared" si="5494"/>
        <v>Union Bank and Trust Company - Minneapolis, MN</v>
      </c>
      <c r="D2281" s="21" t="s">
        <v>196</v>
      </c>
      <c r="E2281" s="19" t="s">
        <v>4152</v>
      </c>
      <c r="F2281" s="19" t="s">
        <v>4146</v>
      </c>
      <c r="G2281" s="19"/>
    </row>
    <row r="2282" spans="1:7" x14ac:dyDescent="0.25">
      <c r="A2282">
        <v>2281</v>
      </c>
      <c r="B2282" s="5">
        <v>1015426</v>
      </c>
      <c r="C2282" t="str">
        <f t="shared" si="5494"/>
        <v>United Bankers Bank - Bloomington, MN</v>
      </c>
      <c r="D2282" s="21" t="s">
        <v>9696</v>
      </c>
      <c r="E2282" s="19" t="s">
        <v>3498</v>
      </c>
      <c r="F2282" s="19" t="s">
        <v>4146</v>
      </c>
      <c r="G2282" s="19"/>
    </row>
    <row r="2283" spans="1:7" x14ac:dyDescent="0.25">
      <c r="A2283">
        <v>2282</v>
      </c>
      <c r="B2283" s="5">
        <v>1014436</v>
      </c>
      <c r="C2283" t="str">
        <f t="shared" si="5494"/>
        <v>United Community Bank - Perham, MN</v>
      </c>
      <c r="D2283" s="21" t="s">
        <v>151</v>
      </c>
      <c r="E2283" s="19" t="s">
        <v>4299</v>
      </c>
      <c r="F2283" s="19" t="s">
        <v>4146</v>
      </c>
      <c r="G2283" s="19"/>
    </row>
    <row r="2284" spans="1:7" x14ac:dyDescent="0.25">
      <c r="A2284">
        <v>2283</v>
      </c>
      <c r="B2284" s="5">
        <v>1008124</v>
      </c>
      <c r="C2284" t="str">
        <f t="shared" si="5494"/>
        <v>United Farmers State Bank - Adams, MN</v>
      </c>
      <c r="D2284" s="21" t="s">
        <v>2247</v>
      </c>
      <c r="E2284" s="19" t="s">
        <v>3990</v>
      </c>
      <c r="F2284" s="19" t="s">
        <v>4146</v>
      </c>
      <c r="G2284" s="19"/>
    </row>
    <row r="2285" spans="1:7" x14ac:dyDescent="0.25">
      <c r="A2285">
        <v>2284</v>
      </c>
      <c r="B2285" s="5">
        <v>1014393</v>
      </c>
      <c r="C2285" t="str">
        <f t="shared" si="5494"/>
        <v>United Minnesota Bank - New London, MN</v>
      </c>
      <c r="D2285" s="21" t="s">
        <v>1047</v>
      </c>
      <c r="E2285" s="19" t="s">
        <v>4244</v>
      </c>
      <c r="F2285" s="19" t="s">
        <v>4146</v>
      </c>
      <c r="G2285" s="19"/>
    </row>
    <row r="2286" spans="1:7" x14ac:dyDescent="0.25">
      <c r="A2286">
        <v>2285</v>
      </c>
      <c r="B2286" s="5">
        <v>1012755</v>
      </c>
      <c r="C2286" t="str">
        <f t="shared" si="5494"/>
        <v>United Prairie Bank - Mountain Lake, MN</v>
      </c>
      <c r="D2286" s="21" t="s">
        <v>1532</v>
      </c>
      <c r="E2286" s="19" t="s">
        <v>4300</v>
      </c>
      <c r="F2286" s="19" t="s">
        <v>4146</v>
      </c>
      <c r="G2286" s="19"/>
    </row>
    <row r="2287" spans="1:7" x14ac:dyDescent="0.25">
      <c r="A2287">
        <v>2286</v>
      </c>
      <c r="B2287" s="5">
        <v>1016400</v>
      </c>
      <c r="C2287" t="str">
        <f t="shared" si="5494"/>
        <v>Valley Premier Bank - Hawley, MN</v>
      </c>
      <c r="D2287" s="21" t="s">
        <v>2488</v>
      </c>
      <c r="E2287" s="19" t="s">
        <v>4301</v>
      </c>
      <c r="F2287" s="19" t="s">
        <v>4146</v>
      </c>
      <c r="G2287" s="19"/>
    </row>
    <row r="2288" spans="1:7" x14ac:dyDescent="0.25">
      <c r="A2288">
        <v>2287</v>
      </c>
      <c r="B2288" s="5">
        <v>1004891</v>
      </c>
      <c r="C2288" t="str">
        <f t="shared" si="5494"/>
        <v>Vantage Bank - Kent, MN</v>
      </c>
      <c r="D2288" s="21" t="s">
        <v>942</v>
      </c>
      <c r="E2288" s="19" t="s">
        <v>4762</v>
      </c>
      <c r="F2288" s="19" t="s">
        <v>4146</v>
      </c>
      <c r="G2288" s="19"/>
    </row>
    <row r="2289" spans="1:7" x14ac:dyDescent="0.25">
      <c r="A2289">
        <v>2288</v>
      </c>
      <c r="B2289" s="5">
        <v>1013891</v>
      </c>
      <c r="C2289" t="str">
        <f t="shared" si="5494"/>
        <v>Vergas State Bank - Vergas, MN</v>
      </c>
      <c r="D2289" s="21" t="s">
        <v>1044</v>
      </c>
      <c r="E2289" s="19" t="s">
        <v>4302</v>
      </c>
      <c r="F2289" s="19" t="s">
        <v>4146</v>
      </c>
      <c r="G2289" s="19"/>
    </row>
    <row r="2290" spans="1:7" x14ac:dyDescent="0.25">
      <c r="A2290">
        <v>2289</v>
      </c>
      <c r="B2290" s="5">
        <v>1006637</v>
      </c>
      <c r="C2290" t="str">
        <f t="shared" si="5494"/>
        <v>Vermillion State Bank - Vermillion, MN</v>
      </c>
      <c r="D2290" s="21" t="s">
        <v>1544</v>
      </c>
      <c r="E2290" s="19" t="s">
        <v>4303</v>
      </c>
      <c r="F2290" s="19" t="s">
        <v>4146</v>
      </c>
      <c r="G2290" s="19"/>
    </row>
    <row r="2291" spans="1:7" x14ac:dyDescent="0.25">
      <c r="A2291">
        <v>2290</v>
      </c>
      <c r="B2291" s="5">
        <v>1016439</v>
      </c>
      <c r="C2291" t="str">
        <f t="shared" si="5494"/>
        <v>VersaBank USA, National Association - Holdingford, MN</v>
      </c>
      <c r="D2291" s="21" t="s">
        <v>10696</v>
      </c>
      <c r="E2291" s="19" t="s">
        <v>4295</v>
      </c>
      <c r="F2291" s="19" t="s">
        <v>4146</v>
      </c>
      <c r="G2291" s="19"/>
    </row>
    <row r="2292" spans="1:7" x14ac:dyDescent="0.25">
      <c r="A2292">
        <v>2291</v>
      </c>
      <c r="B2292" s="5">
        <v>1002836</v>
      </c>
      <c r="C2292" t="str">
        <f t="shared" si="5494"/>
        <v>Viking Bank, National Association - Alexandria, MN</v>
      </c>
      <c r="D2292" s="21" t="s">
        <v>9697</v>
      </c>
      <c r="E2292" s="19" t="s">
        <v>3982</v>
      </c>
      <c r="F2292" s="19" t="s">
        <v>4146</v>
      </c>
      <c r="G2292" s="19"/>
    </row>
    <row r="2293" spans="1:7" x14ac:dyDescent="0.25">
      <c r="A2293">
        <v>2292</v>
      </c>
      <c r="B2293" s="5">
        <v>1023829</v>
      </c>
      <c r="C2293" t="str">
        <f t="shared" si="5494"/>
        <v>Village Bank - Saint Francis, MN</v>
      </c>
      <c r="D2293" s="21" t="s">
        <v>399</v>
      </c>
      <c r="E2293" s="19" t="s">
        <v>4304</v>
      </c>
      <c r="F2293" s="19" t="s">
        <v>4146</v>
      </c>
      <c r="G2293" s="19"/>
    </row>
    <row r="2294" spans="1:7" x14ac:dyDescent="0.25">
      <c r="A2294">
        <v>2293</v>
      </c>
      <c r="B2294" s="5">
        <v>4100305</v>
      </c>
      <c r="C2294" t="str">
        <f t="shared" si="5494"/>
        <v>VisionBank - Saint Louis Park, MN</v>
      </c>
      <c r="D2294" s="21" t="s">
        <v>334</v>
      </c>
      <c r="E2294" s="19" t="s">
        <v>4162</v>
      </c>
      <c r="F2294" s="19" t="s">
        <v>4146</v>
      </c>
      <c r="G2294" s="19"/>
    </row>
    <row r="2295" spans="1:7" x14ac:dyDescent="0.25">
      <c r="A2295">
        <v>2294</v>
      </c>
      <c r="B2295" s="5">
        <v>1006670</v>
      </c>
      <c r="C2295" t="str">
        <f t="shared" si="5494"/>
        <v>Wadena State Bank - Wadena, MN</v>
      </c>
      <c r="D2295" s="21" t="s">
        <v>2249</v>
      </c>
      <c r="E2295" s="19" t="s">
        <v>4248</v>
      </c>
      <c r="F2295" s="19" t="s">
        <v>4146</v>
      </c>
      <c r="G2295" s="19"/>
    </row>
    <row r="2296" spans="1:7" x14ac:dyDescent="0.25">
      <c r="A2296">
        <v>2295</v>
      </c>
      <c r="B2296" s="5">
        <v>1006744</v>
      </c>
      <c r="C2296" t="str">
        <f t="shared" si="5494"/>
        <v>Welcome State Bank - Welcome, MN</v>
      </c>
      <c r="D2296" s="21" t="s">
        <v>1058</v>
      </c>
      <c r="E2296" s="19" t="s">
        <v>4306</v>
      </c>
      <c r="F2296" s="19" t="s">
        <v>4146</v>
      </c>
      <c r="G2296" s="19"/>
    </row>
    <row r="2297" spans="1:7" x14ac:dyDescent="0.25">
      <c r="A2297">
        <v>2296</v>
      </c>
      <c r="B2297" s="5">
        <v>1005692</v>
      </c>
      <c r="C2297" t="str">
        <f t="shared" si="5494"/>
        <v>Western National Bank - Duluth, MN</v>
      </c>
      <c r="D2297" s="21" t="s">
        <v>1972</v>
      </c>
      <c r="E2297" s="19" t="s">
        <v>3209</v>
      </c>
      <c r="F2297" s="19" t="s">
        <v>4146</v>
      </c>
      <c r="G2297" s="19"/>
    </row>
    <row r="2298" spans="1:7" x14ac:dyDescent="0.25">
      <c r="A2298">
        <v>2297</v>
      </c>
      <c r="B2298" s="5">
        <v>1007524</v>
      </c>
      <c r="C2298" t="str">
        <f t="shared" si="5494"/>
        <v>Western National Bank of Cass Lake - Cass Lake, MN</v>
      </c>
      <c r="D2298" s="21" t="s">
        <v>1060</v>
      </c>
      <c r="E2298" s="19" t="s">
        <v>4307</v>
      </c>
      <c r="F2298" s="19" t="s">
        <v>4146</v>
      </c>
      <c r="G2298" s="19"/>
    </row>
    <row r="2299" spans="1:7" x14ac:dyDescent="0.25">
      <c r="A2299">
        <v>2298</v>
      </c>
      <c r="B2299" s="5">
        <v>1006796</v>
      </c>
      <c r="C2299" t="str">
        <f t="shared" si="5494"/>
        <v>WNB Financial, National Association - Winona, MN</v>
      </c>
      <c r="D2299" s="21" t="s">
        <v>5617</v>
      </c>
      <c r="E2299" s="19" t="s">
        <v>4247</v>
      </c>
      <c r="F2299" s="19" t="s">
        <v>4146</v>
      </c>
      <c r="G2299" s="19"/>
    </row>
    <row r="2300" spans="1:7" x14ac:dyDescent="0.25">
      <c r="A2300">
        <v>2299</v>
      </c>
      <c r="B2300" s="5">
        <v>1013719</v>
      </c>
      <c r="C2300" t="str">
        <f t="shared" si="5494"/>
        <v>Woodland Bank - Grand Rapids, MN</v>
      </c>
      <c r="D2300" s="21" t="s">
        <v>2758</v>
      </c>
      <c r="E2300" s="19" t="s">
        <v>4125</v>
      </c>
      <c r="F2300" s="19" t="s">
        <v>4146</v>
      </c>
      <c r="G2300" s="19"/>
    </row>
    <row r="2301" spans="1:7" x14ac:dyDescent="0.25">
      <c r="A2301">
        <v>2300</v>
      </c>
      <c r="B2301" s="5">
        <v>1016053</v>
      </c>
      <c r="C2301" t="str">
        <f t="shared" si="5494"/>
        <v>Woodlands National Bank - Onamia, MN</v>
      </c>
      <c r="D2301" s="21" t="s">
        <v>2244</v>
      </c>
      <c r="E2301" s="19" t="s">
        <v>4308</v>
      </c>
      <c r="F2301" s="19" t="s">
        <v>4146</v>
      </c>
      <c r="G2301" s="19"/>
    </row>
    <row r="2302" spans="1:7" x14ac:dyDescent="0.25">
      <c r="A2302">
        <v>2301</v>
      </c>
      <c r="B2302" s="5">
        <v>1001232</v>
      </c>
      <c r="C2302" t="str">
        <f t="shared" si="5494"/>
        <v>Worthington Federal Savings Bank, F.S.B. - Worthington, MN</v>
      </c>
      <c r="D2302" s="21" t="s">
        <v>9698</v>
      </c>
      <c r="E2302" s="19" t="s">
        <v>4225</v>
      </c>
      <c r="F2302" s="19" t="s">
        <v>4146</v>
      </c>
      <c r="G2302" s="19"/>
    </row>
    <row r="2303" spans="1:7" x14ac:dyDescent="0.25">
      <c r="A2303">
        <v>2302</v>
      </c>
      <c r="B2303" s="5">
        <v>4095211</v>
      </c>
      <c r="C2303" t="str">
        <f t="shared" si="5494"/>
        <v>1st Advantage Bank - Saint Peters, MO</v>
      </c>
      <c r="D2303" s="21" t="s">
        <v>335</v>
      </c>
      <c r="E2303" s="19" t="s">
        <v>4309</v>
      </c>
      <c r="F2303" s="19" t="s">
        <v>4310</v>
      </c>
      <c r="G2303" s="19"/>
    </row>
    <row r="2304" spans="1:7" x14ac:dyDescent="0.25">
      <c r="A2304">
        <v>2303</v>
      </c>
      <c r="B2304" s="5">
        <v>1010587</v>
      </c>
      <c r="C2304" t="str">
        <f t="shared" si="5494"/>
        <v>Academy Bank, N.A. - Kansas City, MO</v>
      </c>
      <c r="D2304" s="21" t="s">
        <v>1185</v>
      </c>
      <c r="E2304" s="19" t="s">
        <v>3739</v>
      </c>
      <c r="F2304" s="19" t="s">
        <v>4310</v>
      </c>
      <c r="G2304" s="19"/>
    </row>
    <row r="2305" spans="1:7" x14ac:dyDescent="0.25">
      <c r="A2305">
        <v>2304</v>
      </c>
      <c r="B2305" s="5">
        <v>1005319</v>
      </c>
      <c r="C2305" t="str">
        <f t="shared" si="5494"/>
        <v>Adrian Bank - Adrian, MO</v>
      </c>
      <c r="D2305" s="21" t="s">
        <v>1978</v>
      </c>
      <c r="E2305" s="19" t="s">
        <v>4148</v>
      </c>
      <c r="F2305" s="19" t="s">
        <v>4310</v>
      </c>
      <c r="G2305" s="19"/>
    </row>
    <row r="2306" spans="1:7" x14ac:dyDescent="0.25">
      <c r="A2306">
        <v>2305</v>
      </c>
      <c r="B2306" s="5">
        <v>1974029</v>
      </c>
      <c r="C2306" t="str">
        <f t="shared" ref="C2306:C2369" si="5495">D2306&amp;" - "&amp;E2306&amp;", "&amp;F2306</f>
        <v>Alliance Bank - Cape Girardeau, MO</v>
      </c>
      <c r="D2306" s="21" t="s">
        <v>0</v>
      </c>
      <c r="E2306" s="19" t="s">
        <v>4313</v>
      </c>
      <c r="F2306" s="19" t="s">
        <v>4310</v>
      </c>
      <c r="G2306" s="19"/>
    </row>
    <row r="2307" spans="1:7" x14ac:dyDescent="0.25">
      <c r="A2307">
        <v>2306</v>
      </c>
      <c r="B2307" s="5">
        <v>1004591</v>
      </c>
      <c r="C2307" t="str">
        <f t="shared" si="5495"/>
        <v>Alliant Bank - Madison, MO</v>
      </c>
      <c r="D2307" s="21" t="s">
        <v>2273</v>
      </c>
      <c r="E2307" s="19" t="s">
        <v>3130</v>
      </c>
      <c r="F2307" s="19" t="s">
        <v>4310</v>
      </c>
      <c r="G2307" s="19"/>
    </row>
    <row r="2308" spans="1:7" x14ac:dyDescent="0.25">
      <c r="A2308">
        <v>2307</v>
      </c>
      <c r="B2308" s="5">
        <v>1014876</v>
      </c>
      <c r="C2308" t="str">
        <f t="shared" si="5495"/>
        <v>Alton Bank - Alton, MO</v>
      </c>
      <c r="D2308" s="21" t="s">
        <v>847</v>
      </c>
      <c r="E2308" s="19" t="s">
        <v>3602</v>
      </c>
      <c r="F2308" s="19" t="s">
        <v>4310</v>
      </c>
      <c r="G2308" s="19"/>
    </row>
    <row r="2309" spans="1:7" x14ac:dyDescent="0.25">
      <c r="A2309">
        <v>2308</v>
      </c>
      <c r="B2309" s="5">
        <v>1010964</v>
      </c>
      <c r="C2309" t="str">
        <f t="shared" si="5495"/>
        <v>American Bank of Freedom - Wellsville, MO</v>
      </c>
      <c r="D2309" s="21" t="s">
        <v>10532</v>
      </c>
      <c r="E2309" s="19" t="s">
        <v>4314</v>
      </c>
      <c r="F2309" s="19" t="s">
        <v>4310</v>
      </c>
      <c r="G2309" s="19"/>
    </row>
    <row r="2310" spans="1:7" x14ac:dyDescent="0.25">
      <c r="A2310">
        <v>2309</v>
      </c>
      <c r="B2310" s="5">
        <v>1009442</v>
      </c>
      <c r="C2310" t="str">
        <f t="shared" si="5495"/>
        <v>America's Community Bank - Blue Springs, MO</v>
      </c>
      <c r="D2310" s="21" t="s">
        <v>981</v>
      </c>
      <c r="E2310" s="19" t="s">
        <v>4312</v>
      </c>
      <c r="F2310" s="19" t="s">
        <v>4310</v>
      </c>
      <c r="G2310" s="19"/>
    </row>
    <row r="2311" spans="1:7" x14ac:dyDescent="0.25">
      <c r="A2311">
        <v>2310</v>
      </c>
      <c r="B2311" s="5">
        <v>1001046</v>
      </c>
      <c r="C2311" t="str">
        <f t="shared" si="5495"/>
        <v>Arlo Bank - Springfield, MO</v>
      </c>
      <c r="D2311" s="21" t="s">
        <v>10697</v>
      </c>
      <c r="E2311" s="19" t="s">
        <v>3454</v>
      </c>
      <c r="F2311" s="19" t="s">
        <v>4310</v>
      </c>
      <c r="G2311" s="19"/>
    </row>
    <row r="2312" spans="1:7" x14ac:dyDescent="0.25">
      <c r="A2312">
        <v>2311</v>
      </c>
      <c r="B2312" s="5">
        <v>1011746</v>
      </c>
      <c r="C2312" t="str">
        <f t="shared" si="5495"/>
        <v>Bank 21 - Carrollton, MO</v>
      </c>
      <c r="D2312" s="21" t="s">
        <v>2263</v>
      </c>
      <c r="E2312" s="19" t="s">
        <v>3474</v>
      </c>
      <c r="F2312" s="19" t="s">
        <v>4310</v>
      </c>
      <c r="G2312" s="19"/>
    </row>
    <row r="2313" spans="1:7" x14ac:dyDescent="0.25">
      <c r="A2313">
        <v>2312</v>
      </c>
      <c r="B2313" s="5">
        <v>1011885</v>
      </c>
      <c r="C2313" t="str">
        <f t="shared" si="5495"/>
        <v>Bank Northwest - Hamilton, MO</v>
      </c>
      <c r="D2313" s="21" t="s">
        <v>1982</v>
      </c>
      <c r="E2313" s="19" t="s">
        <v>2848</v>
      </c>
      <c r="F2313" s="19" t="s">
        <v>4310</v>
      </c>
      <c r="G2313" s="19"/>
    </row>
    <row r="2314" spans="1:7" x14ac:dyDescent="0.25">
      <c r="A2314">
        <v>2313</v>
      </c>
      <c r="B2314" s="5">
        <v>1011007</v>
      </c>
      <c r="C2314" t="str">
        <f t="shared" si="5495"/>
        <v>Bank of Billings - Billings, MO</v>
      </c>
      <c r="D2314" s="21" t="s">
        <v>344</v>
      </c>
      <c r="E2314" s="19" t="s">
        <v>4317</v>
      </c>
      <c r="F2314" s="19" t="s">
        <v>4310</v>
      </c>
      <c r="G2314" s="19"/>
    </row>
    <row r="2315" spans="1:7" x14ac:dyDescent="0.25">
      <c r="A2315">
        <v>2314</v>
      </c>
      <c r="B2315" s="5">
        <v>1006990</v>
      </c>
      <c r="C2315" t="str">
        <f t="shared" si="5495"/>
        <v>Bank of Brookfield-Purdin National Association - Brookfield, MO</v>
      </c>
      <c r="D2315" s="21" t="s">
        <v>9699</v>
      </c>
      <c r="E2315" s="19" t="s">
        <v>3548</v>
      </c>
      <c r="F2315" s="19" t="s">
        <v>4310</v>
      </c>
      <c r="G2315" s="19"/>
    </row>
    <row r="2316" spans="1:7" x14ac:dyDescent="0.25">
      <c r="A2316">
        <v>2315</v>
      </c>
      <c r="B2316" s="5">
        <v>1013424</v>
      </c>
      <c r="C2316" t="str">
        <f t="shared" si="5495"/>
        <v>Bank of Crocker - Waynesville, MO</v>
      </c>
      <c r="D2316" s="21" t="s">
        <v>2267</v>
      </c>
      <c r="E2316" s="19" t="s">
        <v>4319</v>
      </c>
      <c r="F2316" s="19" t="s">
        <v>4310</v>
      </c>
      <c r="G2316" s="19"/>
    </row>
    <row r="2317" spans="1:7" x14ac:dyDescent="0.25">
      <c r="A2317">
        <v>2316</v>
      </c>
      <c r="B2317" s="5">
        <v>4055354</v>
      </c>
      <c r="C2317" t="str">
        <f t="shared" si="5495"/>
        <v>Bank of Franklin County - Washington, MO</v>
      </c>
      <c r="D2317" s="21" t="s">
        <v>1992</v>
      </c>
      <c r="E2317" s="19" t="s">
        <v>3085</v>
      </c>
      <c r="F2317" s="19" t="s">
        <v>4310</v>
      </c>
      <c r="G2317" s="19"/>
    </row>
    <row r="2318" spans="1:7" x14ac:dyDescent="0.25">
      <c r="A2318">
        <v>2317</v>
      </c>
      <c r="B2318" s="5">
        <v>1000475</v>
      </c>
      <c r="C2318" t="str">
        <f t="shared" si="5495"/>
        <v>Bank of Grandin - Grandin, MO</v>
      </c>
      <c r="D2318" s="21" t="s">
        <v>2274</v>
      </c>
      <c r="E2318" s="19" t="s">
        <v>4320</v>
      </c>
      <c r="F2318" s="19" t="s">
        <v>4310</v>
      </c>
      <c r="G2318" s="19"/>
    </row>
    <row r="2319" spans="1:7" x14ac:dyDescent="0.25">
      <c r="A2319">
        <v>2318</v>
      </c>
      <c r="B2319" s="5">
        <v>1013734</v>
      </c>
      <c r="C2319" t="str">
        <f t="shared" si="5495"/>
        <v>Bank of Iberia - Iberia, MO</v>
      </c>
      <c r="D2319" s="21" t="s">
        <v>849</v>
      </c>
      <c r="E2319" s="19" t="s">
        <v>4322</v>
      </c>
      <c r="F2319" s="19" t="s">
        <v>4310</v>
      </c>
      <c r="G2319" s="19"/>
    </row>
    <row r="2320" spans="1:7" x14ac:dyDescent="0.25">
      <c r="A2320">
        <v>2319</v>
      </c>
      <c r="B2320" s="5">
        <v>1015519</v>
      </c>
      <c r="C2320" t="str">
        <f t="shared" si="5495"/>
        <v>Bank of Monticello - Monticello, MO</v>
      </c>
      <c r="D2320" s="21" t="s">
        <v>2270</v>
      </c>
      <c r="E2320" s="19" t="s">
        <v>2896</v>
      </c>
      <c r="F2320" s="19" t="s">
        <v>4310</v>
      </c>
      <c r="G2320" s="19"/>
    </row>
    <row r="2321" spans="1:7" x14ac:dyDescent="0.25">
      <c r="A2321">
        <v>2320</v>
      </c>
      <c r="B2321" s="5">
        <v>1014850</v>
      </c>
      <c r="C2321" t="str">
        <f t="shared" si="5495"/>
        <v>Bank of New Cambria - New Cambria, MO</v>
      </c>
      <c r="D2321" s="21" t="s">
        <v>948</v>
      </c>
      <c r="E2321" s="19" t="s">
        <v>4325</v>
      </c>
      <c r="F2321" s="19" t="s">
        <v>4310</v>
      </c>
      <c r="G2321" s="19"/>
    </row>
    <row r="2322" spans="1:7" x14ac:dyDescent="0.25">
      <c r="A2322">
        <v>2321</v>
      </c>
      <c r="B2322" s="5">
        <v>1012436</v>
      </c>
      <c r="C2322" t="str">
        <f t="shared" si="5495"/>
        <v>Bank of New Madrid - New Madrid, MO</v>
      </c>
      <c r="D2322" s="21" t="s">
        <v>2763</v>
      </c>
      <c r="E2322" s="19" t="s">
        <v>4326</v>
      </c>
      <c r="F2322" s="19" t="s">
        <v>4310</v>
      </c>
      <c r="G2322" s="19"/>
    </row>
    <row r="2323" spans="1:7" x14ac:dyDescent="0.25">
      <c r="A2323">
        <v>2322</v>
      </c>
      <c r="B2323" s="5">
        <v>1014090</v>
      </c>
      <c r="C2323" t="str">
        <f t="shared" si="5495"/>
        <v>Bank of Odessa - Odessa, MO</v>
      </c>
      <c r="D2323" s="21" t="s">
        <v>2492</v>
      </c>
      <c r="E2323" s="19" t="s">
        <v>4327</v>
      </c>
      <c r="F2323" s="19" t="s">
        <v>4310</v>
      </c>
      <c r="G2323" s="19"/>
    </row>
    <row r="2324" spans="1:7" x14ac:dyDescent="0.25">
      <c r="A2324">
        <v>2323</v>
      </c>
      <c r="B2324" s="5">
        <v>1009290</v>
      </c>
      <c r="C2324" t="str">
        <f t="shared" si="5495"/>
        <v>Bank of Salem - Salem, MO</v>
      </c>
      <c r="D2324" s="21" t="s">
        <v>2116</v>
      </c>
      <c r="E2324" s="19" t="s">
        <v>2889</v>
      </c>
      <c r="F2324" s="19" t="s">
        <v>4310</v>
      </c>
      <c r="G2324" s="19"/>
    </row>
    <row r="2325" spans="1:7" x14ac:dyDescent="0.25">
      <c r="A2325">
        <v>2324</v>
      </c>
      <c r="B2325" s="5">
        <v>1011648</v>
      </c>
      <c r="C2325" t="str">
        <f t="shared" si="5495"/>
        <v>Bank of Versailles - Versailles, MO</v>
      </c>
      <c r="D2325" s="21" t="s">
        <v>2264</v>
      </c>
      <c r="E2325" s="19" t="s">
        <v>3882</v>
      </c>
      <c r="F2325" s="19" t="s">
        <v>4310</v>
      </c>
      <c r="G2325" s="19"/>
    </row>
    <row r="2326" spans="1:7" x14ac:dyDescent="0.25">
      <c r="A2326">
        <v>2325</v>
      </c>
      <c r="B2326" s="5">
        <v>1010927</v>
      </c>
      <c r="C2326" t="str">
        <f t="shared" si="5495"/>
        <v>Bank of Washington - Washington, MO</v>
      </c>
      <c r="D2326" s="21" t="s">
        <v>1557</v>
      </c>
      <c r="E2326" s="19" t="s">
        <v>3085</v>
      </c>
      <c r="F2326" s="19" t="s">
        <v>4310</v>
      </c>
      <c r="G2326" s="19"/>
    </row>
    <row r="2327" spans="1:7" x14ac:dyDescent="0.25">
      <c r="A2327">
        <v>2326</v>
      </c>
      <c r="B2327" s="5">
        <v>1008911</v>
      </c>
      <c r="C2327" t="str">
        <f t="shared" si="5495"/>
        <v>Bank of Weston - Weston, MO</v>
      </c>
      <c r="D2327" s="21" t="s">
        <v>1981</v>
      </c>
      <c r="E2327" s="19" t="s">
        <v>3124</v>
      </c>
      <c r="F2327" s="19" t="s">
        <v>4310</v>
      </c>
      <c r="G2327" s="19"/>
    </row>
    <row r="2328" spans="1:7" x14ac:dyDescent="0.25">
      <c r="A2328">
        <v>2327</v>
      </c>
      <c r="B2328" s="5">
        <v>1016358</v>
      </c>
      <c r="C2328" t="str">
        <f t="shared" si="5495"/>
        <v>Bank Star - Pacific, MO</v>
      </c>
      <c r="D2328" s="21" t="s">
        <v>339</v>
      </c>
      <c r="E2328" s="19" t="s">
        <v>4330</v>
      </c>
      <c r="F2328" s="19" t="s">
        <v>4310</v>
      </c>
      <c r="G2328" s="19"/>
    </row>
    <row r="2329" spans="1:7" x14ac:dyDescent="0.25">
      <c r="A2329">
        <v>2328</v>
      </c>
      <c r="B2329" s="5">
        <v>1013371</v>
      </c>
      <c r="C2329" t="str">
        <f t="shared" si="5495"/>
        <v>Belgrade State Bank - Belgrade, MO</v>
      </c>
      <c r="D2329" s="21" t="s">
        <v>2266</v>
      </c>
      <c r="E2329" s="19" t="s">
        <v>4255</v>
      </c>
      <c r="F2329" s="19" t="s">
        <v>4310</v>
      </c>
      <c r="G2329" s="19"/>
    </row>
    <row r="2330" spans="1:7" x14ac:dyDescent="0.25">
      <c r="A2330">
        <v>2329</v>
      </c>
      <c r="B2330" s="5">
        <v>1014104</v>
      </c>
      <c r="C2330" t="str">
        <f t="shared" si="5495"/>
        <v>Bloomsdale Bank - Bloomsdale, MO</v>
      </c>
      <c r="D2330" s="21" t="s">
        <v>2269</v>
      </c>
      <c r="E2330" s="19" t="s">
        <v>4331</v>
      </c>
      <c r="F2330" s="19" t="s">
        <v>4310</v>
      </c>
      <c r="G2330" s="19"/>
    </row>
    <row r="2331" spans="1:7" x14ac:dyDescent="0.25">
      <c r="A2331">
        <v>2330</v>
      </c>
      <c r="B2331" s="5">
        <v>1015495</v>
      </c>
      <c r="C2331" t="str">
        <f t="shared" si="5495"/>
        <v>Blue Ridge Bank and Trust Co. - Independence, MO</v>
      </c>
      <c r="D2331" s="21" t="s">
        <v>1561</v>
      </c>
      <c r="E2331" s="19" t="s">
        <v>3398</v>
      </c>
      <c r="F2331" s="19" t="s">
        <v>4310</v>
      </c>
      <c r="G2331" s="19"/>
    </row>
    <row r="2332" spans="1:7" x14ac:dyDescent="0.25">
      <c r="A2332">
        <v>2331</v>
      </c>
      <c r="B2332" s="5">
        <v>4051718</v>
      </c>
      <c r="C2332" t="str">
        <f t="shared" si="5495"/>
        <v>Branson Bank - Branson, MO</v>
      </c>
      <c r="D2332" s="21" t="s">
        <v>2286</v>
      </c>
      <c r="E2332" s="19" t="s">
        <v>4332</v>
      </c>
      <c r="F2332" s="19" t="s">
        <v>4310</v>
      </c>
      <c r="G2332" s="19"/>
    </row>
    <row r="2333" spans="1:7" x14ac:dyDescent="0.25">
      <c r="A2333">
        <v>2332</v>
      </c>
      <c r="B2333" s="5">
        <v>1016403</v>
      </c>
      <c r="C2333" t="str">
        <f t="shared" si="5495"/>
        <v>BTC Bank - Bethany, MO</v>
      </c>
      <c r="D2333" s="21" t="s">
        <v>1574</v>
      </c>
      <c r="E2333" s="19" t="s">
        <v>3636</v>
      </c>
      <c r="F2333" s="19" t="s">
        <v>4310</v>
      </c>
      <c r="G2333" s="19"/>
    </row>
    <row r="2334" spans="1:7" x14ac:dyDescent="0.25">
      <c r="A2334">
        <v>2333</v>
      </c>
      <c r="B2334" s="5">
        <v>1010058</v>
      </c>
      <c r="C2334" t="str">
        <f t="shared" si="5495"/>
        <v>Carroll County Trust Company of Carrollton, Missouri - Carrollton, MO</v>
      </c>
      <c r="D2334" s="21" t="s">
        <v>2639</v>
      </c>
      <c r="E2334" s="19" t="s">
        <v>3474</v>
      </c>
      <c r="F2334" s="19" t="s">
        <v>4310</v>
      </c>
      <c r="G2334" s="19"/>
    </row>
    <row r="2335" spans="1:7" x14ac:dyDescent="0.25">
      <c r="A2335">
        <v>2334</v>
      </c>
      <c r="B2335" s="5">
        <v>1006267</v>
      </c>
      <c r="C2335" t="str">
        <f t="shared" si="5495"/>
        <v>Cass Commercial Bank - Saint Louis, MO</v>
      </c>
      <c r="D2335" s="21" t="s">
        <v>1559</v>
      </c>
      <c r="E2335" s="19" t="s">
        <v>4334</v>
      </c>
      <c r="F2335" s="19" t="s">
        <v>4310</v>
      </c>
      <c r="G2335" s="19"/>
    </row>
    <row r="2336" spans="1:7" x14ac:dyDescent="0.25">
      <c r="A2336">
        <v>2335</v>
      </c>
      <c r="B2336" s="5">
        <v>1013266</v>
      </c>
      <c r="C2336" t="str">
        <f t="shared" si="5495"/>
        <v>Central Bank of Kansas City - Kansas City, MO</v>
      </c>
      <c r="D2336" s="21" t="s">
        <v>2493</v>
      </c>
      <c r="E2336" s="19" t="s">
        <v>3739</v>
      </c>
      <c r="F2336" s="19" t="s">
        <v>4310</v>
      </c>
      <c r="G2336" s="19"/>
    </row>
    <row r="2337" spans="1:7" x14ac:dyDescent="0.25">
      <c r="A2337">
        <v>2336</v>
      </c>
      <c r="B2337" s="5">
        <v>1015130</v>
      </c>
      <c r="C2337" t="str">
        <f t="shared" si="5495"/>
        <v>Century Bank of the Ozarks - Gainesville, MO</v>
      </c>
      <c r="D2337" s="21" t="s">
        <v>2271</v>
      </c>
      <c r="E2337" s="19" t="s">
        <v>3193</v>
      </c>
      <c r="F2337" s="19" t="s">
        <v>4310</v>
      </c>
      <c r="G2337" s="19"/>
    </row>
    <row r="2338" spans="1:7" x14ac:dyDescent="0.25">
      <c r="A2338">
        <v>2337</v>
      </c>
      <c r="B2338" s="5">
        <v>1010214</v>
      </c>
      <c r="C2338" t="str">
        <f t="shared" si="5495"/>
        <v>Chillicothe State Bank - Chillicothe, MO</v>
      </c>
      <c r="D2338" s="21" t="s">
        <v>2638</v>
      </c>
      <c r="E2338" s="19" t="s">
        <v>4338</v>
      </c>
      <c r="F2338" s="19" t="s">
        <v>4310</v>
      </c>
      <c r="G2338" s="19"/>
    </row>
    <row r="2339" spans="1:7" x14ac:dyDescent="0.25">
      <c r="A2339">
        <v>2338</v>
      </c>
      <c r="B2339" s="5">
        <v>1005345</v>
      </c>
      <c r="C2339" t="str">
        <f t="shared" si="5495"/>
        <v>Citizens Bank - Butler, MO</v>
      </c>
      <c r="D2339" s="21" t="s">
        <v>811</v>
      </c>
      <c r="E2339" s="19" t="s">
        <v>4351</v>
      </c>
      <c r="F2339" s="19" t="s">
        <v>4310</v>
      </c>
      <c r="G2339" s="19"/>
    </row>
    <row r="2340" spans="1:7" x14ac:dyDescent="0.25">
      <c r="A2340">
        <v>2339</v>
      </c>
      <c r="B2340" s="5">
        <v>1016298</v>
      </c>
      <c r="C2340" t="str">
        <f t="shared" si="5495"/>
        <v>Citizens Bank - New Haven, MO</v>
      </c>
      <c r="D2340" s="21" t="s">
        <v>811</v>
      </c>
      <c r="E2340" s="19" t="s">
        <v>3082</v>
      </c>
      <c r="F2340" s="19" t="s">
        <v>4310</v>
      </c>
      <c r="G2340" s="19"/>
    </row>
    <row r="2341" spans="1:7" x14ac:dyDescent="0.25">
      <c r="A2341">
        <v>2340</v>
      </c>
      <c r="B2341" s="5">
        <v>1015845</v>
      </c>
      <c r="C2341" t="str">
        <f t="shared" si="5495"/>
        <v>Citizens Bank &amp; Trust - Rock Port, MO</v>
      </c>
      <c r="D2341" s="21" t="s">
        <v>1295</v>
      </c>
      <c r="E2341" s="19" t="s">
        <v>4339</v>
      </c>
      <c r="F2341" s="19" t="s">
        <v>4310</v>
      </c>
      <c r="G2341" s="19"/>
    </row>
    <row r="2342" spans="1:7" x14ac:dyDescent="0.25">
      <c r="A2342">
        <v>2341</v>
      </c>
      <c r="B2342" s="5">
        <v>1008716</v>
      </c>
      <c r="C2342" t="str">
        <f t="shared" si="5495"/>
        <v>Citizens' Bank of Charleston - Charleston, MO</v>
      </c>
      <c r="D2342" s="21" t="s">
        <v>9700</v>
      </c>
      <c r="E2342" s="19" t="s">
        <v>4340</v>
      </c>
      <c r="F2342" s="19" t="s">
        <v>4310</v>
      </c>
      <c r="G2342" s="19"/>
    </row>
    <row r="2343" spans="1:7" x14ac:dyDescent="0.25">
      <c r="A2343">
        <v>2342</v>
      </c>
      <c r="B2343" s="5">
        <v>1015720</v>
      </c>
      <c r="C2343" t="str">
        <f t="shared" si="5495"/>
        <v>Citizens Bank of Eldon - Eldon, MO</v>
      </c>
      <c r="D2343" s="21" t="s">
        <v>2282</v>
      </c>
      <c r="E2343" s="19" t="s">
        <v>4341</v>
      </c>
      <c r="F2343" s="19" t="s">
        <v>4310</v>
      </c>
      <c r="G2343" s="19"/>
    </row>
    <row r="2344" spans="1:7" x14ac:dyDescent="0.25">
      <c r="A2344">
        <v>2343</v>
      </c>
      <c r="B2344" s="5">
        <v>1007121</v>
      </c>
      <c r="C2344" t="str">
        <f t="shared" si="5495"/>
        <v>Citizens Bank of Rogersville - Rogersville, MO</v>
      </c>
      <c r="D2344" s="21" t="s">
        <v>341</v>
      </c>
      <c r="E2344" s="19" t="s">
        <v>4342</v>
      </c>
      <c r="F2344" s="19" t="s">
        <v>4310</v>
      </c>
      <c r="G2344" s="19"/>
    </row>
    <row r="2345" spans="1:7" x14ac:dyDescent="0.25">
      <c r="A2345">
        <v>2344</v>
      </c>
      <c r="B2345" s="5">
        <v>1004714</v>
      </c>
      <c r="C2345" t="str">
        <f t="shared" si="5495"/>
        <v>Citizens Bank of the Midwest - Rolla, MO</v>
      </c>
      <c r="D2345" s="21" t="s">
        <v>9351</v>
      </c>
      <c r="E2345" s="19" t="s">
        <v>4336</v>
      </c>
      <c r="F2345" s="19" t="s">
        <v>4310</v>
      </c>
      <c r="G2345" s="19"/>
    </row>
    <row r="2346" spans="1:7" x14ac:dyDescent="0.25">
      <c r="A2346">
        <v>2345</v>
      </c>
      <c r="B2346" s="5">
        <v>1011085</v>
      </c>
      <c r="C2346" t="str">
        <f t="shared" si="5495"/>
        <v>Citizens Community Bank - Pilot Grove, MO</v>
      </c>
      <c r="D2346" s="21" t="s">
        <v>1412</v>
      </c>
      <c r="E2346" s="19" t="s">
        <v>3390</v>
      </c>
      <c r="F2346" s="19" t="s">
        <v>4310</v>
      </c>
      <c r="G2346" s="19"/>
    </row>
    <row r="2347" spans="1:7" x14ac:dyDescent="0.25">
      <c r="A2347">
        <v>2346</v>
      </c>
      <c r="B2347" s="5">
        <v>1001465</v>
      </c>
      <c r="C2347" t="str">
        <f t="shared" si="5495"/>
        <v>Clay County Savings Bank - Liberty, MO</v>
      </c>
      <c r="D2347" s="21" t="s">
        <v>2721</v>
      </c>
      <c r="E2347" s="19" t="s">
        <v>3510</v>
      </c>
      <c r="F2347" s="19" t="s">
        <v>4310</v>
      </c>
      <c r="G2347" s="19"/>
    </row>
    <row r="2348" spans="1:7" x14ac:dyDescent="0.25">
      <c r="A2348">
        <v>2347</v>
      </c>
      <c r="B2348" s="5">
        <v>1014738</v>
      </c>
      <c r="C2348" t="str">
        <f t="shared" si="5495"/>
        <v>CNB St. Louis Bank - Maplewood, MO</v>
      </c>
      <c r="D2348" s="21" t="s">
        <v>9320</v>
      </c>
      <c r="E2348" s="19" t="s">
        <v>4266</v>
      </c>
      <c r="F2348" s="19" t="s">
        <v>4310</v>
      </c>
      <c r="G2348" s="19"/>
    </row>
    <row r="2349" spans="1:7" x14ac:dyDescent="0.25">
      <c r="A2349">
        <v>2348</v>
      </c>
      <c r="B2349" s="5">
        <v>1011357</v>
      </c>
      <c r="C2349" t="str">
        <f t="shared" si="5495"/>
        <v>Commerce Bank - Kansas City, MO</v>
      </c>
      <c r="D2349" s="21" t="s">
        <v>182</v>
      </c>
      <c r="E2349" s="19" t="s">
        <v>3739</v>
      </c>
      <c r="F2349" s="19" t="s">
        <v>4310</v>
      </c>
      <c r="G2349" s="19"/>
    </row>
    <row r="2350" spans="1:7" x14ac:dyDescent="0.25">
      <c r="A2350">
        <v>2349</v>
      </c>
      <c r="B2350" s="5">
        <v>1021706</v>
      </c>
      <c r="C2350" t="str">
        <f t="shared" si="5495"/>
        <v>Commercial Bank - Saint Louis, MO</v>
      </c>
      <c r="D2350" s="21" t="s">
        <v>1089</v>
      </c>
      <c r="E2350" s="19" t="s">
        <v>4334</v>
      </c>
      <c r="F2350" s="19" t="s">
        <v>4310</v>
      </c>
      <c r="G2350" s="19"/>
    </row>
    <row r="2351" spans="1:7" x14ac:dyDescent="0.25">
      <c r="A2351">
        <v>2350</v>
      </c>
      <c r="B2351" s="5">
        <v>1012716</v>
      </c>
      <c r="C2351" t="str">
        <f t="shared" si="5495"/>
        <v>Commercial Trust Company of Fayette - Fayette, MO</v>
      </c>
      <c r="D2351" s="21" t="s">
        <v>2636</v>
      </c>
      <c r="E2351" s="19" t="s">
        <v>2825</v>
      </c>
      <c r="F2351" s="19" t="s">
        <v>4310</v>
      </c>
      <c r="G2351" s="19"/>
    </row>
    <row r="2352" spans="1:7" x14ac:dyDescent="0.25">
      <c r="A2352">
        <v>2351</v>
      </c>
      <c r="B2352" s="5">
        <v>1015766</v>
      </c>
      <c r="C2352" t="str">
        <f t="shared" si="5495"/>
        <v>Community Bank and Trust - Neosho, MO</v>
      </c>
      <c r="D2352" s="21" t="s">
        <v>1573</v>
      </c>
      <c r="E2352" s="19" t="s">
        <v>4345</v>
      </c>
      <c r="F2352" s="19" t="s">
        <v>4310</v>
      </c>
      <c r="G2352" s="19"/>
    </row>
    <row r="2353" spans="1:7" x14ac:dyDescent="0.25">
      <c r="A2353">
        <v>2352</v>
      </c>
      <c r="B2353" s="5">
        <v>1013430</v>
      </c>
      <c r="C2353" t="str">
        <f t="shared" si="5495"/>
        <v>Community Bank of El Dorado Springs - El Dorado Springs, MO</v>
      </c>
      <c r="D2353" s="21" t="s">
        <v>2631</v>
      </c>
      <c r="E2353" s="19" t="s">
        <v>4346</v>
      </c>
      <c r="F2353" s="19" t="s">
        <v>4310</v>
      </c>
      <c r="G2353" s="19"/>
    </row>
    <row r="2354" spans="1:7" x14ac:dyDescent="0.25">
      <c r="A2354">
        <v>2353</v>
      </c>
      <c r="B2354" s="5">
        <v>1012685</v>
      </c>
      <c r="C2354" t="str">
        <f t="shared" si="5495"/>
        <v>Community Bank of Marshall - Marshall, MO</v>
      </c>
      <c r="D2354" s="21" t="s">
        <v>2259</v>
      </c>
      <c r="E2354" s="19" t="s">
        <v>4347</v>
      </c>
      <c r="F2354" s="19" t="s">
        <v>4310</v>
      </c>
      <c r="G2354" s="19"/>
    </row>
    <row r="2355" spans="1:7" x14ac:dyDescent="0.25">
      <c r="A2355">
        <v>2354</v>
      </c>
      <c r="B2355" s="5">
        <v>1991025</v>
      </c>
      <c r="C2355" t="str">
        <f t="shared" si="5495"/>
        <v>Community Bank of Memphis - Memphis, MO</v>
      </c>
      <c r="D2355" s="21" t="s">
        <v>1062</v>
      </c>
      <c r="E2355" s="19" t="s">
        <v>4348</v>
      </c>
      <c r="F2355" s="19" t="s">
        <v>4310</v>
      </c>
      <c r="G2355" s="19"/>
    </row>
    <row r="2356" spans="1:7" x14ac:dyDescent="0.25">
      <c r="A2356">
        <v>2355</v>
      </c>
      <c r="B2356" s="5">
        <v>4065958</v>
      </c>
      <c r="C2356" t="str">
        <f t="shared" si="5495"/>
        <v>Community Bank of Missouri - Richmond, MO</v>
      </c>
      <c r="D2356" s="21" t="s">
        <v>338</v>
      </c>
      <c r="E2356" s="19" t="s">
        <v>3700</v>
      </c>
      <c r="F2356" s="19" t="s">
        <v>4310</v>
      </c>
      <c r="G2356" s="19"/>
    </row>
    <row r="2357" spans="1:7" x14ac:dyDescent="0.25">
      <c r="A2357">
        <v>2356</v>
      </c>
      <c r="B2357" s="5">
        <v>4135735</v>
      </c>
      <c r="C2357" t="str">
        <f t="shared" si="5495"/>
        <v>Community Bank of Pleasant Hill - Pleasant Hill, MO</v>
      </c>
      <c r="D2357" s="21" t="s">
        <v>336</v>
      </c>
      <c r="E2357" s="19" t="s">
        <v>4349</v>
      </c>
      <c r="F2357" s="19" t="s">
        <v>4310</v>
      </c>
      <c r="G2357" s="19"/>
    </row>
    <row r="2358" spans="1:7" x14ac:dyDescent="0.25">
      <c r="A2358">
        <v>2357</v>
      </c>
      <c r="B2358" s="5">
        <v>1012811</v>
      </c>
      <c r="C2358" t="str">
        <f t="shared" si="5495"/>
        <v>Community Bank of Raymore - Raymore, MO</v>
      </c>
      <c r="D2358" s="21" t="s">
        <v>1991</v>
      </c>
      <c r="E2358" s="19" t="s">
        <v>4350</v>
      </c>
      <c r="F2358" s="19" t="s">
        <v>4310</v>
      </c>
      <c r="G2358" s="19"/>
    </row>
    <row r="2359" spans="1:7" x14ac:dyDescent="0.25">
      <c r="A2359">
        <v>2358</v>
      </c>
      <c r="B2359" s="5">
        <v>1013325</v>
      </c>
      <c r="C2359" t="str">
        <f t="shared" si="5495"/>
        <v>Community First Bank - Butler, MO</v>
      </c>
      <c r="D2359" s="21" t="s">
        <v>1492</v>
      </c>
      <c r="E2359" s="19" t="s">
        <v>4351</v>
      </c>
      <c r="F2359" s="19" t="s">
        <v>4310</v>
      </c>
      <c r="G2359" s="19"/>
    </row>
    <row r="2360" spans="1:7" x14ac:dyDescent="0.25">
      <c r="A2360">
        <v>2359</v>
      </c>
      <c r="B2360" s="5">
        <v>1974041</v>
      </c>
      <c r="C2360" t="str">
        <f t="shared" si="5495"/>
        <v>Community First Banking Company - West Plains, MO</v>
      </c>
      <c r="D2360" s="21" t="s">
        <v>2284</v>
      </c>
      <c r="E2360" s="19" t="s">
        <v>4352</v>
      </c>
      <c r="F2360" s="19" t="s">
        <v>4310</v>
      </c>
      <c r="G2360" s="19"/>
    </row>
    <row r="2361" spans="1:7" x14ac:dyDescent="0.25">
      <c r="A2361">
        <v>2360</v>
      </c>
      <c r="B2361" s="5">
        <v>1010481</v>
      </c>
      <c r="C2361" t="str">
        <f t="shared" si="5495"/>
        <v>Community Point Bank - Russellville, MO</v>
      </c>
      <c r="D2361" s="21" t="s">
        <v>1983</v>
      </c>
      <c r="E2361" s="19" t="s">
        <v>2818</v>
      </c>
      <c r="F2361" s="19" t="s">
        <v>4310</v>
      </c>
      <c r="G2361" s="19"/>
    </row>
    <row r="2362" spans="1:7" x14ac:dyDescent="0.25">
      <c r="A2362">
        <v>2361</v>
      </c>
      <c r="B2362" s="5">
        <v>1008582</v>
      </c>
      <c r="C2362" t="str">
        <f t="shared" si="5495"/>
        <v>Community State Bank - Shelbina, MO</v>
      </c>
      <c r="D2362" s="21" t="s">
        <v>302</v>
      </c>
      <c r="E2362" s="19" t="s">
        <v>4354</v>
      </c>
      <c r="F2362" s="19" t="s">
        <v>4310</v>
      </c>
      <c r="G2362" s="19"/>
    </row>
    <row r="2363" spans="1:7" x14ac:dyDescent="0.25">
      <c r="A2363">
        <v>2362</v>
      </c>
      <c r="B2363" s="5">
        <v>1014172</v>
      </c>
      <c r="C2363" t="str">
        <f t="shared" si="5495"/>
        <v>Community State Bank of Missouri - Bowling Green, MO</v>
      </c>
      <c r="D2363" s="21" t="s">
        <v>2634</v>
      </c>
      <c r="E2363" s="19" t="s">
        <v>3867</v>
      </c>
      <c r="F2363" s="19" t="s">
        <v>4310</v>
      </c>
      <c r="G2363" s="19"/>
    </row>
    <row r="2364" spans="1:7" x14ac:dyDescent="0.25">
      <c r="A2364">
        <v>2363</v>
      </c>
      <c r="B2364" s="5">
        <v>1006107</v>
      </c>
      <c r="C2364" t="str">
        <f t="shared" si="5495"/>
        <v>Concordia Bank - Concordia, MO</v>
      </c>
      <c r="D2364" s="21" t="s">
        <v>2722</v>
      </c>
      <c r="E2364" s="19" t="s">
        <v>4355</v>
      </c>
      <c r="F2364" s="19" t="s">
        <v>4310</v>
      </c>
      <c r="G2364" s="19"/>
    </row>
    <row r="2365" spans="1:7" x14ac:dyDescent="0.25">
      <c r="A2365">
        <v>2364</v>
      </c>
      <c r="B2365" s="5">
        <v>1011906</v>
      </c>
      <c r="C2365" t="str">
        <f t="shared" si="5495"/>
        <v>Connections Bank - Platte City, MO</v>
      </c>
      <c r="D2365" s="21" t="s">
        <v>925</v>
      </c>
      <c r="E2365" s="19" t="s">
        <v>4392</v>
      </c>
      <c r="F2365" s="19" t="s">
        <v>4310</v>
      </c>
      <c r="G2365" s="19"/>
    </row>
    <row r="2366" spans="1:7" x14ac:dyDescent="0.25">
      <c r="A2366">
        <v>2365</v>
      </c>
      <c r="B2366" s="5">
        <v>13335570</v>
      </c>
      <c r="C2366" t="str">
        <f t="shared" si="5495"/>
        <v>Cooperatieve Centrale - Saint Louis Agency - Chesterfield, MO</v>
      </c>
      <c r="D2366" s="21" t="s">
        <v>10698</v>
      </c>
      <c r="E2366" s="19" t="s">
        <v>3479</v>
      </c>
      <c r="F2366" s="19" t="s">
        <v>4310</v>
      </c>
      <c r="G2366" s="19"/>
    </row>
    <row r="2367" spans="1:7" x14ac:dyDescent="0.25">
      <c r="A2367">
        <v>2366</v>
      </c>
      <c r="B2367" s="5">
        <v>1011646</v>
      </c>
      <c r="C2367" t="str">
        <f t="shared" si="5495"/>
        <v>Country Club Bank - Kansas City, MO</v>
      </c>
      <c r="D2367" s="21" t="s">
        <v>1184</v>
      </c>
      <c r="E2367" s="19" t="s">
        <v>3739</v>
      </c>
      <c r="F2367" s="19" t="s">
        <v>4310</v>
      </c>
      <c r="G2367" s="19"/>
    </row>
    <row r="2368" spans="1:7" x14ac:dyDescent="0.25">
      <c r="A2368">
        <v>2367</v>
      </c>
      <c r="B2368" s="5">
        <v>1016520</v>
      </c>
      <c r="C2368" t="str">
        <f t="shared" si="5495"/>
        <v>County Bank - Brunswick, MO</v>
      </c>
      <c r="D2368" s="21" t="s">
        <v>1345</v>
      </c>
      <c r="E2368" s="19" t="s">
        <v>3229</v>
      </c>
      <c r="F2368" s="19" t="s">
        <v>4310</v>
      </c>
      <c r="G2368" s="19"/>
    </row>
    <row r="2369" spans="1:7" x14ac:dyDescent="0.25">
      <c r="A2369">
        <v>2368</v>
      </c>
      <c r="B2369" s="5">
        <v>1000525</v>
      </c>
      <c r="C2369" t="str">
        <f t="shared" si="5495"/>
        <v>Edward Jones Trust Company - Saint Louis, MO</v>
      </c>
      <c r="D2369" s="21" t="s">
        <v>695</v>
      </c>
      <c r="E2369" s="19" t="s">
        <v>4334</v>
      </c>
      <c r="F2369" s="19" t="s">
        <v>4310</v>
      </c>
      <c r="G2369" s="19"/>
    </row>
    <row r="2370" spans="1:7" x14ac:dyDescent="0.25">
      <c r="A2370">
        <v>2369</v>
      </c>
      <c r="B2370" s="5">
        <v>1020910</v>
      </c>
      <c r="C2370" t="str">
        <f t="shared" ref="C2370:C2433" si="5496">D2370&amp;" - "&amp;E2370&amp;", "&amp;F2370</f>
        <v>Enterprise Bank &amp; Trust - Clayton, MO</v>
      </c>
      <c r="D2370" s="21" t="s">
        <v>185</v>
      </c>
      <c r="E2370" s="19" t="s">
        <v>3226</v>
      </c>
      <c r="F2370" s="19" t="s">
        <v>4310</v>
      </c>
      <c r="G2370" s="19"/>
    </row>
    <row r="2371" spans="1:7" x14ac:dyDescent="0.25">
      <c r="A2371">
        <v>2370</v>
      </c>
      <c r="B2371" s="5">
        <v>1012410</v>
      </c>
      <c r="C2371" t="str">
        <f t="shared" si="5496"/>
        <v>Exchange Bank of Missouri - Fayette, MO</v>
      </c>
      <c r="D2371" s="21" t="s">
        <v>2261</v>
      </c>
      <c r="E2371" s="19" t="s">
        <v>2825</v>
      </c>
      <c r="F2371" s="19" t="s">
        <v>4310</v>
      </c>
      <c r="G2371" s="19"/>
    </row>
    <row r="2372" spans="1:7" x14ac:dyDescent="0.25">
      <c r="A2372">
        <v>2371</v>
      </c>
      <c r="B2372" s="5">
        <v>1984078</v>
      </c>
      <c r="C2372" t="str">
        <f t="shared" si="5496"/>
        <v>Exchange Bank of Northeast Missouri - Kahoka, MO</v>
      </c>
      <c r="D2372" s="21" t="s">
        <v>2285</v>
      </c>
      <c r="E2372" s="19" t="s">
        <v>4357</v>
      </c>
      <c r="F2372" s="19" t="s">
        <v>4310</v>
      </c>
      <c r="G2372" s="19"/>
    </row>
    <row r="2373" spans="1:7" x14ac:dyDescent="0.25">
      <c r="A2373">
        <v>2372</v>
      </c>
      <c r="B2373" s="5">
        <v>1004335</v>
      </c>
      <c r="C2373" t="str">
        <f t="shared" si="5496"/>
        <v>F &amp; C Bank - Holden, MO</v>
      </c>
      <c r="D2373" s="21" t="s">
        <v>2275</v>
      </c>
      <c r="E2373" s="19" t="s">
        <v>4358</v>
      </c>
      <c r="F2373" s="19" t="s">
        <v>4310</v>
      </c>
      <c r="G2373" s="19"/>
    </row>
    <row r="2374" spans="1:7" x14ac:dyDescent="0.25">
      <c r="A2374">
        <v>2373</v>
      </c>
      <c r="B2374" s="5">
        <v>102164</v>
      </c>
      <c r="C2374" t="str">
        <f t="shared" si="5496"/>
        <v>F&amp;M Bank and Trust Company - Hannibal, MO</v>
      </c>
      <c r="D2374" s="21" t="s">
        <v>2279</v>
      </c>
      <c r="E2374" s="19" t="s">
        <v>4359</v>
      </c>
      <c r="F2374" s="19" t="s">
        <v>4310</v>
      </c>
      <c r="G2374" s="19"/>
    </row>
    <row r="2375" spans="1:7" x14ac:dyDescent="0.25">
      <c r="A2375">
        <v>2374</v>
      </c>
      <c r="B2375" s="5">
        <v>1001241</v>
      </c>
      <c r="C2375" t="str">
        <f t="shared" si="5496"/>
        <v>FarmBank - Green City, MO</v>
      </c>
      <c r="D2375" s="21" t="s">
        <v>9701</v>
      </c>
      <c r="E2375" s="19" t="s">
        <v>4360</v>
      </c>
      <c r="F2375" s="19" t="s">
        <v>4310</v>
      </c>
      <c r="G2375" s="19"/>
    </row>
    <row r="2376" spans="1:7" x14ac:dyDescent="0.25">
      <c r="A2376">
        <v>2375</v>
      </c>
      <c r="B2376" s="5">
        <v>1007368</v>
      </c>
      <c r="C2376" t="str">
        <f t="shared" si="5496"/>
        <v>Farmers and Merchants Bank of St. Clair - Saint Clair, MO</v>
      </c>
      <c r="D2376" s="21" t="s">
        <v>1979</v>
      </c>
      <c r="E2376" s="19" t="s">
        <v>4287</v>
      </c>
      <c r="F2376" s="19" t="s">
        <v>4310</v>
      </c>
      <c r="G2376" s="19"/>
    </row>
    <row r="2377" spans="1:7" x14ac:dyDescent="0.25">
      <c r="A2377">
        <v>2376</v>
      </c>
      <c r="B2377" s="5">
        <v>1013171</v>
      </c>
      <c r="C2377" t="str">
        <f t="shared" si="5496"/>
        <v>Farmers Bank of Lohman - Jefferson City, MO</v>
      </c>
      <c r="D2377" s="21" t="s">
        <v>342</v>
      </c>
      <c r="E2377" s="19" t="s">
        <v>4337</v>
      </c>
      <c r="F2377" s="19" t="s">
        <v>4310</v>
      </c>
      <c r="G2377" s="19"/>
    </row>
    <row r="2378" spans="1:7" x14ac:dyDescent="0.25">
      <c r="A2378">
        <v>2377</v>
      </c>
      <c r="B2378" s="5">
        <v>1007836</v>
      </c>
      <c r="C2378" t="str">
        <f t="shared" si="5496"/>
        <v>Farmers Bank of Northern Missouri - Unionville, MO</v>
      </c>
      <c r="D2378" s="21" t="s">
        <v>1548</v>
      </c>
      <c r="E2378" s="19" t="s">
        <v>4361</v>
      </c>
      <c r="F2378" s="19" t="s">
        <v>4310</v>
      </c>
      <c r="G2378" s="19"/>
    </row>
    <row r="2379" spans="1:7" x14ac:dyDescent="0.25">
      <c r="A2379">
        <v>2378</v>
      </c>
      <c r="B2379" s="5">
        <v>1013329</v>
      </c>
      <c r="C2379" t="str">
        <f t="shared" si="5496"/>
        <v>Farmers State Bank - Cameron, MO</v>
      </c>
      <c r="D2379" s="21" t="s">
        <v>290</v>
      </c>
      <c r="E2379" s="19" t="s">
        <v>4311</v>
      </c>
      <c r="F2379" s="19" t="s">
        <v>4310</v>
      </c>
      <c r="G2379" s="19"/>
    </row>
    <row r="2380" spans="1:7" x14ac:dyDescent="0.25">
      <c r="A2380">
        <v>2379</v>
      </c>
      <c r="B2380" s="5">
        <v>1011572</v>
      </c>
      <c r="C2380" t="str">
        <f t="shared" si="5496"/>
        <v>FCNB Bank - Steelville, MO</v>
      </c>
      <c r="D2380" s="21" t="s">
        <v>10179</v>
      </c>
      <c r="E2380" s="19" t="s">
        <v>10205</v>
      </c>
      <c r="F2380" s="19" t="s">
        <v>4310</v>
      </c>
      <c r="G2380" s="19"/>
    </row>
    <row r="2381" spans="1:7" x14ac:dyDescent="0.25">
      <c r="A2381">
        <v>2380</v>
      </c>
      <c r="B2381" s="5">
        <v>1006164</v>
      </c>
      <c r="C2381" t="str">
        <f t="shared" si="5496"/>
        <v>First Bank - Creve Coeur, MO</v>
      </c>
      <c r="D2381" s="21" t="s">
        <v>184</v>
      </c>
      <c r="E2381" s="19" t="s">
        <v>4362</v>
      </c>
      <c r="F2381" s="19" t="s">
        <v>4310</v>
      </c>
      <c r="G2381" s="19"/>
    </row>
    <row r="2382" spans="1:7" x14ac:dyDescent="0.25">
      <c r="A2382">
        <v>2381</v>
      </c>
      <c r="B2382" s="5">
        <v>1013347</v>
      </c>
      <c r="C2382" t="str">
        <f t="shared" si="5496"/>
        <v>First Bank of the Lake - Osage Beach, MO</v>
      </c>
      <c r="D2382" s="21" t="s">
        <v>853</v>
      </c>
      <c r="E2382" s="19" t="s">
        <v>4335</v>
      </c>
      <c r="F2382" s="19" t="s">
        <v>4310</v>
      </c>
      <c r="G2382" s="19"/>
    </row>
    <row r="2383" spans="1:7" x14ac:dyDescent="0.25">
      <c r="A2383">
        <v>2382</v>
      </c>
      <c r="B2383" s="5">
        <v>1008578</v>
      </c>
      <c r="C2383" t="str">
        <f t="shared" si="5496"/>
        <v>First Independent Bank - Aurora, MO</v>
      </c>
      <c r="D2383" s="21" t="s">
        <v>845</v>
      </c>
      <c r="E2383" s="19" t="s">
        <v>3619</v>
      </c>
      <c r="F2383" s="19" t="s">
        <v>4310</v>
      </c>
      <c r="G2383" s="19"/>
    </row>
    <row r="2384" spans="1:7" x14ac:dyDescent="0.25">
      <c r="A2384">
        <v>2383</v>
      </c>
      <c r="B2384" s="5">
        <v>1013494</v>
      </c>
      <c r="C2384" t="str">
        <f t="shared" si="5496"/>
        <v>First Midwest Bank of Dexter - Dexter, MO</v>
      </c>
      <c r="D2384" s="21" t="s">
        <v>1567</v>
      </c>
      <c r="E2384" s="19" t="s">
        <v>4363</v>
      </c>
      <c r="F2384" s="19" t="s">
        <v>4310</v>
      </c>
      <c r="G2384" s="19"/>
    </row>
    <row r="2385" spans="1:7" x14ac:dyDescent="0.25">
      <c r="A2385">
        <v>2384</v>
      </c>
      <c r="B2385" s="5">
        <v>1006896</v>
      </c>
      <c r="C2385" t="str">
        <f t="shared" si="5496"/>
        <v>First Midwest Bank of the Ozarks - Poplar Bluff, MO</v>
      </c>
      <c r="D2385" s="21" t="s">
        <v>2640</v>
      </c>
      <c r="E2385" s="19" t="s">
        <v>4365</v>
      </c>
      <c r="F2385" s="19" t="s">
        <v>4310</v>
      </c>
      <c r="G2385" s="19"/>
    </row>
    <row r="2386" spans="1:7" x14ac:dyDescent="0.25">
      <c r="A2386">
        <v>2385</v>
      </c>
      <c r="B2386" s="5">
        <v>1016172</v>
      </c>
      <c r="C2386" t="str">
        <f t="shared" si="5496"/>
        <v>First Missouri Bank of SEMO - Kennett, MO</v>
      </c>
      <c r="D2386" s="21" t="s">
        <v>2280</v>
      </c>
      <c r="E2386" s="19" t="s">
        <v>4366</v>
      </c>
      <c r="F2386" s="19" t="s">
        <v>4310</v>
      </c>
      <c r="G2386" s="19"/>
    </row>
    <row r="2387" spans="1:7" x14ac:dyDescent="0.25">
      <c r="A2387">
        <v>2386</v>
      </c>
      <c r="B2387" s="5">
        <v>1014170</v>
      </c>
      <c r="C2387" t="str">
        <f t="shared" si="5496"/>
        <v>First Missouri State Bank - Poplar Bluff, MO</v>
      </c>
      <c r="D2387" s="21" t="s">
        <v>2633</v>
      </c>
      <c r="E2387" s="19" t="s">
        <v>4365</v>
      </c>
      <c r="F2387" s="19" t="s">
        <v>4310</v>
      </c>
      <c r="G2387" s="19"/>
    </row>
    <row r="2388" spans="1:7" x14ac:dyDescent="0.25">
      <c r="A2388">
        <v>2387</v>
      </c>
      <c r="B2388" s="5">
        <v>4142338</v>
      </c>
      <c r="C2388" t="str">
        <f t="shared" si="5496"/>
        <v>First Missouri State Bank of Cape County - Cape Girardeau, MO</v>
      </c>
      <c r="D2388" s="21" t="s">
        <v>1993</v>
      </c>
      <c r="E2388" s="19" t="s">
        <v>4313</v>
      </c>
      <c r="F2388" s="19" t="s">
        <v>4310</v>
      </c>
      <c r="G2388" s="19"/>
    </row>
    <row r="2389" spans="1:7" x14ac:dyDescent="0.25">
      <c r="A2389">
        <v>2388</v>
      </c>
      <c r="B2389" s="5">
        <v>1008049</v>
      </c>
      <c r="C2389" t="str">
        <f t="shared" si="5496"/>
        <v>First Security Bank - Union Star, MO</v>
      </c>
      <c r="D2389" s="21" t="s">
        <v>112</v>
      </c>
      <c r="E2389" s="19" t="s">
        <v>4367</v>
      </c>
      <c r="F2389" s="19" t="s">
        <v>4310</v>
      </c>
      <c r="G2389" s="19"/>
    </row>
    <row r="2390" spans="1:7" x14ac:dyDescent="0.25">
      <c r="A2390">
        <v>2389</v>
      </c>
      <c r="B2390" s="5">
        <v>1010041</v>
      </c>
      <c r="C2390" t="str">
        <f t="shared" si="5496"/>
        <v>First State Bank and Trust Company, Inc. - Caruthersville, MO</v>
      </c>
      <c r="D2390" s="21" t="s">
        <v>1555</v>
      </c>
      <c r="E2390" s="19" t="s">
        <v>4368</v>
      </c>
      <c r="F2390" s="19" t="s">
        <v>4310</v>
      </c>
      <c r="G2390" s="19"/>
    </row>
    <row r="2391" spans="1:7" x14ac:dyDescent="0.25">
      <c r="A2391">
        <v>2390</v>
      </c>
      <c r="B2391" s="5">
        <v>1008990</v>
      </c>
      <c r="C2391" t="str">
        <f t="shared" si="5496"/>
        <v>First State Bank of Purdy - Monett, MO</v>
      </c>
      <c r="D2391" s="21" t="s">
        <v>2278</v>
      </c>
      <c r="E2391" s="19" t="s">
        <v>4353</v>
      </c>
      <c r="F2391" s="19" t="s">
        <v>4310</v>
      </c>
      <c r="G2391" s="19"/>
    </row>
    <row r="2392" spans="1:7" x14ac:dyDescent="0.25">
      <c r="A2392">
        <v>2391</v>
      </c>
      <c r="B2392" s="5">
        <v>1008330</v>
      </c>
      <c r="C2392" t="str">
        <f t="shared" si="5496"/>
        <v>First State Bank of St. Charles, Missouri - Saint Charles, MO</v>
      </c>
      <c r="D2392" s="21" t="s">
        <v>1550</v>
      </c>
      <c r="E2392" s="19" t="s">
        <v>3640</v>
      </c>
      <c r="F2392" s="19" t="s">
        <v>4310</v>
      </c>
      <c r="G2392" s="19"/>
    </row>
    <row r="2393" spans="1:7" x14ac:dyDescent="0.25">
      <c r="A2393">
        <v>2392</v>
      </c>
      <c r="B2393" s="5">
        <v>1012689</v>
      </c>
      <c r="C2393" t="str">
        <f t="shared" si="5496"/>
        <v>First State Community Bank - Farmington, MO</v>
      </c>
      <c r="D2393" s="21" t="s">
        <v>1186</v>
      </c>
      <c r="E2393" s="19" t="s">
        <v>3065</v>
      </c>
      <c r="F2393" s="19" t="s">
        <v>4310</v>
      </c>
      <c r="G2393" s="19"/>
    </row>
    <row r="2394" spans="1:7" x14ac:dyDescent="0.25">
      <c r="A2394">
        <v>2393</v>
      </c>
      <c r="B2394" s="5">
        <v>1013690</v>
      </c>
      <c r="C2394" t="str">
        <f t="shared" si="5496"/>
        <v>Flat Branch Bank - Richmond, MO</v>
      </c>
      <c r="D2394" s="21" t="s">
        <v>10582</v>
      </c>
      <c r="E2394" s="19" t="s">
        <v>3700</v>
      </c>
      <c r="F2394" s="19" t="s">
        <v>4310</v>
      </c>
      <c r="G2394" s="19"/>
    </row>
    <row r="2395" spans="1:7" x14ac:dyDescent="0.25">
      <c r="A2395">
        <v>2394</v>
      </c>
      <c r="B2395" s="5">
        <v>1010290</v>
      </c>
      <c r="C2395" t="str">
        <f t="shared" si="5496"/>
        <v>FMB Bank - Wright City, MO</v>
      </c>
      <c r="D2395" s="21" t="s">
        <v>982</v>
      </c>
      <c r="E2395" s="19" t="s">
        <v>4369</v>
      </c>
      <c r="F2395" s="19" t="s">
        <v>4310</v>
      </c>
      <c r="G2395" s="19"/>
    </row>
    <row r="2396" spans="1:7" x14ac:dyDescent="0.25">
      <c r="A2396">
        <v>2395</v>
      </c>
      <c r="B2396" s="5">
        <v>1010137</v>
      </c>
      <c r="C2396" t="str">
        <f t="shared" si="5496"/>
        <v>Focus Bank - Charleston, MO</v>
      </c>
      <c r="D2396" s="21" t="s">
        <v>1553</v>
      </c>
      <c r="E2396" s="19" t="s">
        <v>4340</v>
      </c>
      <c r="F2396" s="19" t="s">
        <v>4310</v>
      </c>
      <c r="G2396" s="19"/>
    </row>
    <row r="2397" spans="1:7" x14ac:dyDescent="0.25">
      <c r="A2397">
        <v>2396</v>
      </c>
      <c r="B2397" s="5">
        <v>114756316</v>
      </c>
      <c r="C2397" t="str">
        <f t="shared" si="5496"/>
        <v>Four States Bank - Carthage, MO</v>
      </c>
      <c r="D2397" s="21" t="s">
        <v>10559</v>
      </c>
      <c r="E2397" s="19" t="s">
        <v>4376</v>
      </c>
      <c r="F2397" s="19" t="s">
        <v>4310</v>
      </c>
      <c r="G2397" s="19"/>
    </row>
    <row r="2398" spans="1:7" x14ac:dyDescent="0.25">
      <c r="A2398">
        <v>2397</v>
      </c>
      <c r="B2398" s="5">
        <v>4051723</v>
      </c>
      <c r="C2398" t="str">
        <f t="shared" si="5496"/>
        <v>Freedom Bank of Southern Missouri - Cassville, MO</v>
      </c>
      <c r="D2398" s="21" t="s">
        <v>2287</v>
      </c>
      <c r="E2398" s="19" t="s">
        <v>4370</v>
      </c>
      <c r="F2398" s="19" t="s">
        <v>4310</v>
      </c>
      <c r="G2398" s="19"/>
    </row>
    <row r="2399" spans="1:7" x14ac:dyDescent="0.25">
      <c r="A2399">
        <v>2398</v>
      </c>
      <c r="B2399" s="5">
        <v>1014034</v>
      </c>
      <c r="C2399" t="str">
        <f t="shared" si="5496"/>
        <v>Goppert Financial Bank - Lathrop, MO</v>
      </c>
      <c r="D2399" s="21" t="s">
        <v>1990</v>
      </c>
      <c r="E2399" s="19" t="s">
        <v>4371</v>
      </c>
      <c r="F2399" s="19" t="s">
        <v>4310</v>
      </c>
      <c r="G2399" s="19"/>
    </row>
    <row r="2400" spans="1:7" x14ac:dyDescent="0.25">
      <c r="A2400">
        <v>2399</v>
      </c>
      <c r="B2400" s="5">
        <v>1982051</v>
      </c>
      <c r="C2400" t="str">
        <f t="shared" si="5496"/>
        <v>Great Southern Bank - Springfield, MO</v>
      </c>
      <c r="D2400" s="21" t="s">
        <v>183</v>
      </c>
      <c r="E2400" s="19" t="s">
        <v>3454</v>
      </c>
      <c r="F2400" s="19" t="s">
        <v>4310</v>
      </c>
      <c r="G2400" s="19"/>
    </row>
    <row r="2401" spans="1:7" x14ac:dyDescent="0.25">
      <c r="A2401">
        <v>2400</v>
      </c>
      <c r="B2401" s="5">
        <v>4207886</v>
      </c>
      <c r="C2401" t="str">
        <f t="shared" si="5496"/>
        <v>Guaranty Bank - Springfield, MO</v>
      </c>
      <c r="D2401" s="21" t="s">
        <v>1560</v>
      </c>
      <c r="E2401" s="19" t="s">
        <v>3454</v>
      </c>
      <c r="F2401" s="19" t="s">
        <v>4310</v>
      </c>
      <c r="G2401" s="19"/>
    </row>
    <row r="2402" spans="1:7" x14ac:dyDescent="0.25">
      <c r="A2402">
        <v>2401</v>
      </c>
      <c r="B2402" s="5">
        <v>1010269</v>
      </c>
      <c r="C2402" t="str">
        <f t="shared" si="5496"/>
        <v>Hawthorn Bank - Jefferson City, MO</v>
      </c>
      <c r="D2402" s="21" t="s">
        <v>1183</v>
      </c>
      <c r="E2402" s="19" t="s">
        <v>4337</v>
      </c>
      <c r="F2402" s="19" t="s">
        <v>4310</v>
      </c>
      <c r="G2402" s="19"/>
    </row>
    <row r="2403" spans="1:7" x14ac:dyDescent="0.25">
      <c r="A2403">
        <v>2402</v>
      </c>
      <c r="B2403" s="5">
        <v>4086953</v>
      </c>
      <c r="C2403" t="str">
        <f t="shared" si="5496"/>
        <v>Heritage Bank of the Ozarks - Lebanon, MO</v>
      </c>
      <c r="D2403" s="21" t="s">
        <v>2642</v>
      </c>
      <c r="E2403" s="19" t="s">
        <v>3885</v>
      </c>
      <c r="F2403" s="19" t="s">
        <v>4310</v>
      </c>
      <c r="G2403" s="19"/>
    </row>
    <row r="2404" spans="1:7" x14ac:dyDescent="0.25">
      <c r="A2404">
        <v>2403</v>
      </c>
      <c r="B2404" s="5">
        <v>1010160</v>
      </c>
      <c r="C2404" t="str">
        <f t="shared" si="5496"/>
        <v>Heritage Community Bank - Chamois, MO</v>
      </c>
      <c r="D2404" s="21" t="s">
        <v>1984</v>
      </c>
      <c r="E2404" s="19" t="s">
        <v>4372</v>
      </c>
      <c r="F2404" s="19" t="s">
        <v>4310</v>
      </c>
      <c r="G2404" s="19"/>
    </row>
    <row r="2405" spans="1:7" x14ac:dyDescent="0.25">
      <c r="A2405">
        <v>2404</v>
      </c>
      <c r="B2405" s="5">
        <v>1015167</v>
      </c>
      <c r="C2405" t="str">
        <f t="shared" si="5496"/>
        <v>HNB National Bank - Hannibal, MO</v>
      </c>
      <c r="D2405" s="21" t="s">
        <v>1563</v>
      </c>
      <c r="E2405" s="19" t="s">
        <v>4359</v>
      </c>
      <c r="F2405" s="19" t="s">
        <v>4310</v>
      </c>
      <c r="G2405" s="19"/>
    </row>
    <row r="2406" spans="1:7" x14ac:dyDescent="0.25">
      <c r="A2406">
        <v>2405</v>
      </c>
      <c r="B2406" s="5">
        <v>1000193</v>
      </c>
      <c r="C2406" t="str">
        <f t="shared" si="5496"/>
        <v>Home Savings and Loan Association of Carroll County, F.A. - Norborne, MO</v>
      </c>
      <c r="D2406" s="21" t="s">
        <v>4373</v>
      </c>
      <c r="E2406" s="19" t="s">
        <v>4374</v>
      </c>
      <c r="F2406" s="19" t="s">
        <v>4310</v>
      </c>
      <c r="G2406" s="19"/>
    </row>
    <row r="2407" spans="1:7" x14ac:dyDescent="0.25">
      <c r="A2407">
        <v>2406</v>
      </c>
      <c r="B2407" s="5">
        <v>1012542</v>
      </c>
      <c r="C2407" t="str">
        <f t="shared" si="5496"/>
        <v>HOMEBANK - Palmyra, MO</v>
      </c>
      <c r="D2407" s="21" t="s">
        <v>1571</v>
      </c>
      <c r="E2407" s="19" t="s">
        <v>4375</v>
      </c>
      <c r="F2407" s="19" t="s">
        <v>4310</v>
      </c>
      <c r="G2407" s="19"/>
    </row>
    <row r="2408" spans="1:7" x14ac:dyDescent="0.25">
      <c r="A2408">
        <v>2407</v>
      </c>
      <c r="B2408" s="5">
        <v>1013203</v>
      </c>
      <c r="C2408" t="str">
        <f t="shared" si="5496"/>
        <v>HomePride Bank - Mansfield, MO</v>
      </c>
      <c r="D2408" s="21" t="s">
        <v>2268</v>
      </c>
      <c r="E2408" s="19" t="s">
        <v>3958</v>
      </c>
      <c r="F2408" s="19" t="s">
        <v>4310</v>
      </c>
      <c r="G2408" s="19"/>
    </row>
    <row r="2409" spans="1:7" x14ac:dyDescent="0.25">
      <c r="A2409">
        <v>2408</v>
      </c>
      <c r="B2409" s="5">
        <v>1015744</v>
      </c>
      <c r="C2409" t="str">
        <f t="shared" si="5496"/>
        <v>Independent Farmers Bank - Maysville, MO</v>
      </c>
      <c r="D2409" s="21" t="s">
        <v>1986</v>
      </c>
      <c r="E2409" s="19" t="s">
        <v>3874</v>
      </c>
      <c r="F2409" s="19" t="s">
        <v>4310</v>
      </c>
      <c r="G2409" s="19"/>
    </row>
    <row r="2410" spans="1:7" x14ac:dyDescent="0.25">
      <c r="A2410">
        <v>2409</v>
      </c>
      <c r="B2410" s="5">
        <v>1030013</v>
      </c>
      <c r="C2410" t="str">
        <f t="shared" si="5496"/>
        <v>Investors Community Bank - Chillicothe, MO</v>
      </c>
      <c r="D2410" s="21" t="s">
        <v>850</v>
      </c>
      <c r="E2410" s="19" t="s">
        <v>4338</v>
      </c>
      <c r="F2410" s="19" t="s">
        <v>4310</v>
      </c>
      <c r="G2410" s="19"/>
    </row>
    <row r="2411" spans="1:7" x14ac:dyDescent="0.25">
      <c r="A2411">
        <v>2410</v>
      </c>
      <c r="B2411" s="5">
        <v>1013032</v>
      </c>
      <c r="C2411" t="str">
        <f t="shared" si="5496"/>
        <v>Jonesburg State Bank - Jonesburg, MO</v>
      </c>
      <c r="D2411" s="21" t="s">
        <v>851</v>
      </c>
      <c r="E2411" s="19" t="s">
        <v>4377</v>
      </c>
      <c r="F2411" s="19" t="s">
        <v>4310</v>
      </c>
      <c r="G2411" s="19"/>
    </row>
    <row r="2412" spans="1:7" x14ac:dyDescent="0.25">
      <c r="A2412">
        <v>2411</v>
      </c>
      <c r="B2412" s="5">
        <v>1014026</v>
      </c>
      <c r="C2412" t="str">
        <f t="shared" si="5496"/>
        <v>Kearney Trust Company - Kearney, MO</v>
      </c>
      <c r="D2412" s="21" t="s">
        <v>2491</v>
      </c>
      <c r="E2412" s="19" t="s">
        <v>4378</v>
      </c>
      <c r="F2412" s="19" t="s">
        <v>4310</v>
      </c>
      <c r="G2412" s="19"/>
    </row>
    <row r="2413" spans="1:7" x14ac:dyDescent="0.25">
      <c r="A2413">
        <v>2412</v>
      </c>
      <c r="B2413" s="5">
        <v>1013796</v>
      </c>
      <c r="C2413" t="str">
        <f t="shared" si="5496"/>
        <v>Kennett Trust Bank - Kennett, MO</v>
      </c>
      <c r="D2413" s="21" t="s">
        <v>2635</v>
      </c>
      <c r="E2413" s="19" t="s">
        <v>4366</v>
      </c>
      <c r="F2413" s="19" t="s">
        <v>4310</v>
      </c>
      <c r="G2413" s="19"/>
    </row>
    <row r="2414" spans="1:7" x14ac:dyDescent="0.25">
      <c r="A2414">
        <v>2413</v>
      </c>
      <c r="B2414" s="5">
        <v>1013448</v>
      </c>
      <c r="C2414" t="str">
        <f t="shared" si="5496"/>
        <v>Lamar Bank and Trust Company - Lamar, MO</v>
      </c>
      <c r="D2414" s="21" t="s">
        <v>2632</v>
      </c>
      <c r="E2414" s="19" t="s">
        <v>3024</v>
      </c>
      <c r="F2414" s="19" t="s">
        <v>4310</v>
      </c>
      <c r="G2414" s="19"/>
    </row>
    <row r="2415" spans="1:7" x14ac:dyDescent="0.25">
      <c r="A2415">
        <v>2414</v>
      </c>
      <c r="B2415" s="5">
        <v>1015018</v>
      </c>
      <c r="C2415" t="str">
        <f t="shared" si="5496"/>
        <v>Lead Bank - Kansas City, MO</v>
      </c>
      <c r="D2415" s="21" t="s">
        <v>1988</v>
      </c>
      <c r="E2415" s="19" t="s">
        <v>3739</v>
      </c>
      <c r="F2415" s="19" t="s">
        <v>4310</v>
      </c>
      <c r="G2415" s="19"/>
    </row>
    <row r="2416" spans="1:7" x14ac:dyDescent="0.25">
      <c r="A2416">
        <v>2415</v>
      </c>
      <c r="B2416" s="5">
        <v>1008960</v>
      </c>
      <c r="C2416" t="str">
        <f t="shared" si="5496"/>
        <v>Legacy Bank &amp; Trust Company - Mountain Grove, MO</v>
      </c>
      <c r="D2416" s="21" t="s">
        <v>1980</v>
      </c>
      <c r="E2416" s="19" t="s">
        <v>10166</v>
      </c>
      <c r="F2416" s="19" t="s">
        <v>4310</v>
      </c>
      <c r="G2416" s="19"/>
    </row>
    <row r="2417" spans="1:7" x14ac:dyDescent="0.25">
      <c r="A2417">
        <v>2416</v>
      </c>
      <c r="B2417" s="5">
        <v>1014676</v>
      </c>
      <c r="C2417" t="str">
        <f t="shared" si="5496"/>
        <v>Legends Bank - Linn, MO</v>
      </c>
      <c r="D2417" s="21" t="s">
        <v>1565</v>
      </c>
      <c r="E2417" s="19" t="s">
        <v>4379</v>
      </c>
      <c r="F2417" s="19" t="s">
        <v>4310</v>
      </c>
      <c r="G2417" s="19"/>
    </row>
    <row r="2418" spans="1:7" x14ac:dyDescent="0.25">
      <c r="A2418">
        <v>2417</v>
      </c>
      <c r="B2418" s="5">
        <v>1008572</v>
      </c>
      <c r="C2418" t="str">
        <f t="shared" si="5496"/>
        <v>LimeBank - Bolivar, MO</v>
      </c>
      <c r="D2418" s="21" t="s">
        <v>9352</v>
      </c>
      <c r="E2418" s="19" t="s">
        <v>4318</v>
      </c>
      <c r="F2418" s="19" t="s">
        <v>4310</v>
      </c>
      <c r="G2418" s="19"/>
    </row>
    <row r="2419" spans="1:7" x14ac:dyDescent="0.25">
      <c r="A2419">
        <v>2418</v>
      </c>
      <c r="B2419" s="5">
        <v>1006377</v>
      </c>
      <c r="C2419" t="str">
        <f t="shared" si="5496"/>
        <v>Lindell Bank &amp; Trust Company - Saint Louis, MO</v>
      </c>
      <c r="D2419" s="21" t="s">
        <v>1558</v>
      </c>
      <c r="E2419" s="19" t="s">
        <v>4334</v>
      </c>
      <c r="F2419" s="19" t="s">
        <v>4310</v>
      </c>
      <c r="G2419" s="19"/>
    </row>
    <row r="2420" spans="1:7" x14ac:dyDescent="0.25">
      <c r="A2420">
        <v>2419</v>
      </c>
      <c r="B2420" s="5">
        <v>1012146</v>
      </c>
      <c r="C2420" t="str">
        <f t="shared" si="5496"/>
        <v>M1 Bank - Clayton, MO</v>
      </c>
      <c r="D2420" s="21" t="s">
        <v>5513</v>
      </c>
      <c r="E2420" s="19" t="s">
        <v>3226</v>
      </c>
      <c r="F2420" s="19" t="s">
        <v>4310</v>
      </c>
      <c r="G2420" s="19"/>
    </row>
    <row r="2421" spans="1:7" x14ac:dyDescent="0.25">
      <c r="A2421">
        <v>2420</v>
      </c>
      <c r="B2421" s="5">
        <v>1004586</v>
      </c>
      <c r="C2421" t="str">
        <f t="shared" si="5496"/>
        <v>MA Bank - Macon, MO</v>
      </c>
      <c r="D2421" s="21" t="s">
        <v>9321</v>
      </c>
      <c r="E2421" s="19" t="s">
        <v>3148</v>
      </c>
      <c r="F2421" s="19" t="s">
        <v>4310</v>
      </c>
      <c r="G2421" s="19"/>
    </row>
    <row r="2422" spans="1:7" x14ac:dyDescent="0.25">
      <c r="A2422">
        <v>2421</v>
      </c>
      <c r="B2422" s="5">
        <v>1013523</v>
      </c>
      <c r="C2422" t="str">
        <f t="shared" si="5496"/>
        <v>Metz Banking Company - Nevada, MO</v>
      </c>
      <c r="D2422" s="21" t="s">
        <v>852</v>
      </c>
      <c r="E2422" s="19" t="s">
        <v>3287</v>
      </c>
      <c r="F2422" s="19" t="s">
        <v>4310</v>
      </c>
      <c r="G2422" s="19"/>
    </row>
    <row r="2423" spans="1:7" x14ac:dyDescent="0.25">
      <c r="A2423">
        <v>2422</v>
      </c>
      <c r="B2423" s="5">
        <v>1014771</v>
      </c>
      <c r="C2423" t="str">
        <f t="shared" si="5496"/>
        <v>Mid America Bank - Jefferson City, MO</v>
      </c>
      <c r="D2423" s="21" t="s">
        <v>1564</v>
      </c>
      <c r="E2423" s="19" t="s">
        <v>4337</v>
      </c>
      <c r="F2423" s="19" t="s">
        <v>4310</v>
      </c>
      <c r="G2423" s="19"/>
    </row>
    <row r="2424" spans="1:7" x14ac:dyDescent="0.25">
      <c r="A2424">
        <v>2423</v>
      </c>
      <c r="B2424" s="5">
        <v>1015673</v>
      </c>
      <c r="C2424" t="str">
        <f t="shared" si="5496"/>
        <v>Mid-Missouri Bank - Springfield, MO</v>
      </c>
      <c r="D2424" s="21" t="s">
        <v>1562</v>
      </c>
      <c r="E2424" s="19" t="s">
        <v>3454</v>
      </c>
      <c r="F2424" s="19" t="s">
        <v>4310</v>
      </c>
      <c r="G2424" s="19"/>
    </row>
    <row r="2425" spans="1:7" x14ac:dyDescent="0.25">
      <c r="A2425">
        <v>2424</v>
      </c>
      <c r="B2425" s="5">
        <v>1012041</v>
      </c>
      <c r="C2425" t="str">
        <f t="shared" si="5496"/>
        <v>Midwest BankCentre - Saint Louis, MO</v>
      </c>
      <c r="D2425" s="21" t="s">
        <v>1187</v>
      </c>
      <c r="E2425" s="19" t="s">
        <v>4334</v>
      </c>
      <c r="F2425" s="19" t="s">
        <v>4310</v>
      </c>
      <c r="G2425" s="19"/>
    </row>
    <row r="2426" spans="1:7" x14ac:dyDescent="0.25">
      <c r="A2426">
        <v>2425</v>
      </c>
      <c r="B2426" s="5">
        <v>1016002</v>
      </c>
      <c r="C2426" t="str">
        <f t="shared" si="5496"/>
        <v>Midwest Independent BankersBank - Jefferson City, MO</v>
      </c>
      <c r="D2426" s="21" t="s">
        <v>9322</v>
      </c>
      <c r="E2426" s="19" t="s">
        <v>4337</v>
      </c>
      <c r="F2426" s="19" t="s">
        <v>4310</v>
      </c>
      <c r="G2426" s="19"/>
    </row>
    <row r="2427" spans="1:7" x14ac:dyDescent="0.25">
      <c r="A2427">
        <v>2426</v>
      </c>
      <c r="B2427" s="5">
        <v>1012473</v>
      </c>
      <c r="C2427" t="str">
        <f t="shared" si="5496"/>
        <v>Midwest Regional Bank - Festus, MO</v>
      </c>
      <c r="D2427" s="21" t="s">
        <v>1570</v>
      </c>
      <c r="E2427" s="19" t="s">
        <v>4381</v>
      </c>
      <c r="F2427" s="19" t="s">
        <v>4310</v>
      </c>
      <c r="G2427" s="19"/>
    </row>
    <row r="2428" spans="1:7" x14ac:dyDescent="0.25">
      <c r="A2428">
        <v>2427</v>
      </c>
      <c r="B2428" s="5">
        <v>1011504</v>
      </c>
      <c r="C2428" t="str">
        <f t="shared" si="5496"/>
        <v>Montgomery Bank - Sikeston, MO</v>
      </c>
      <c r="D2428" s="21" t="s">
        <v>5653</v>
      </c>
      <c r="E2428" s="19" t="s">
        <v>4383</v>
      </c>
      <c r="F2428" s="19" t="s">
        <v>4310</v>
      </c>
      <c r="G2428" s="19"/>
    </row>
    <row r="2429" spans="1:7" x14ac:dyDescent="0.25">
      <c r="A2429">
        <v>2428</v>
      </c>
      <c r="B2429" s="5">
        <v>1013279</v>
      </c>
      <c r="C2429" t="str">
        <f t="shared" si="5496"/>
        <v>Montrose Savings Bank - Montrose, MO</v>
      </c>
      <c r="D2429" s="21" t="s">
        <v>1063</v>
      </c>
      <c r="E2429" s="19" t="s">
        <v>4384</v>
      </c>
      <c r="F2429" s="19" t="s">
        <v>4310</v>
      </c>
      <c r="G2429" s="19"/>
    </row>
    <row r="2430" spans="1:7" x14ac:dyDescent="0.25">
      <c r="A2430">
        <v>2429</v>
      </c>
      <c r="B2430" s="5">
        <v>4143977</v>
      </c>
      <c r="C2430" t="str">
        <f t="shared" si="5496"/>
        <v>MRV Banks - Sainte Genevieve, MO</v>
      </c>
      <c r="D2430" s="21" t="s">
        <v>2283</v>
      </c>
      <c r="E2430" s="19" t="s">
        <v>4385</v>
      </c>
      <c r="F2430" s="19" t="s">
        <v>4310</v>
      </c>
      <c r="G2430" s="19"/>
    </row>
    <row r="2431" spans="1:7" x14ac:dyDescent="0.25">
      <c r="A2431">
        <v>2430</v>
      </c>
      <c r="B2431" s="5">
        <v>4055923</v>
      </c>
      <c r="C2431" t="str">
        <f t="shared" si="5496"/>
        <v>National Advisors Trust Company - Kansas City, MO</v>
      </c>
      <c r="D2431" s="21" t="s">
        <v>4386</v>
      </c>
      <c r="E2431" s="19" t="s">
        <v>3739</v>
      </c>
      <c r="F2431" s="19" t="s">
        <v>4310</v>
      </c>
      <c r="G2431" s="19"/>
    </row>
    <row r="2432" spans="1:7" x14ac:dyDescent="0.25">
      <c r="A2432">
        <v>2431</v>
      </c>
      <c r="B2432" s="5">
        <v>1010211</v>
      </c>
      <c r="C2432" t="str">
        <f t="shared" si="5496"/>
        <v>Neighbors Bank - Clarence, MO</v>
      </c>
      <c r="D2432" s="21" t="s">
        <v>5654</v>
      </c>
      <c r="E2432" s="19" t="s">
        <v>4344</v>
      </c>
      <c r="F2432" s="19" t="s">
        <v>4310</v>
      </c>
      <c r="G2432" s="19"/>
    </row>
    <row r="2433" spans="1:7" x14ac:dyDescent="0.25">
      <c r="A2433">
        <v>2432</v>
      </c>
      <c r="B2433" s="5">
        <v>1016480</v>
      </c>
      <c r="C2433" t="str">
        <f t="shared" si="5496"/>
        <v>New Era Bank - Fredericktown, MO</v>
      </c>
      <c r="D2433" s="21" t="s">
        <v>1575</v>
      </c>
      <c r="E2433" s="19" t="s">
        <v>4387</v>
      </c>
      <c r="F2433" s="19" t="s">
        <v>4310</v>
      </c>
      <c r="G2433" s="19"/>
    </row>
    <row r="2434" spans="1:7" x14ac:dyDescent="0.25">
      <c r="A2434">
        <v>2433</v>
      </c>
      <c r="B2434" s="5">
        <v>4064763</v>
      </c>
      <c r="C2434" t="str">
        <f t="shared" ref="C2434:C2497" si="5497">D2434&amp;" - "&amp;E2434&amp;", "&amp;F2434</f>
        <v>New Frontier Bank - Saint Charles, MO</v>
      </c>
      <c r="D2434" s="21" t="s">
        <v>337</v>
      </c>
      <c r="E2434" s="19" t="s">
        <v>3640</v>
      </c>
      <c r="F2434" s="19" t="s">
        <v>4310</v>
      </c>
      <c r="G2434" s="19"/>
    </row>
    <row r="2435" spans="1:7" x14ac:dyDescent="0.25">
      <c r="A2435">
        <v>2434</v>
      </c>
      <c r="B2435" s="5">
        <v>101910</v>
      </c>
      <c r="C2435" t="str">
        <f t="shared" si="5497"/>
        <v>North American Savings Bank, FSB - Kansas City, MO</v>
      </c>
      <c r="D2435" s="21" t="s">
        <v>9702</v>
      </c>
      <c r="E2435" s="19" t="s">
        <v>3739</v>
      </c>
      <c r="F2435" s="19" t="s">
        <v>4310</v>
      </c>
      <c r="G2435" s="19"/>
    </row>
    <row r="2436" spans="1:7" x14ac:dyDescent="0.25">
      <c r="A2436">
        <v>2435</v>
      </c>
      <c r="B2436" s="5">
        <v>1011961</v>
      </c>
      <c r="C2436" t="str">
        <f t="shared" si="5497"/>
        <v>Northeast Missouri State Bank - Kirksville, MO</v>
      </c>
      <c r="D2436" s="21" t="s">
        <v>2637</v>
      </c>
      <c r="E2436" s="19" t="s">
        <v>4315</v>
      </c>
      <c r="F2436" s="19" t="s">
        <v>4310</v>
      </c>
      <c r="G2436" s="19"/>
    </row>
    <row r="2437" spans="1:7" x14ac:dyDescent="0.25">
      <c r="A2437">
        <v>2436</v>
      </c>
      <c r="B2437" s="5">
        <v>4101830</v>
      </c>
      <c r="C2437" t="str">
        <f t="shared" si="5497"/>
        <v>OakStar Bank - Springfield, MO</v>
      </c>
      <c r="D2437" s="21" t="s">
        <v>1576</v>
      </c>
      <c r="E2437" s="19" t="s">
        <v>3454</v>
      </c>
      <c r="F2437" s="19" t="s">
        <v>4310</v>
      </c>
      <c r="G2437" s="19"/>
    </row>
    <row r="2438" spans="1:7" x14ac:dyDescent="0.25">
      <c r="A2438">
        <v>2437</v>
      </c>
      <c r="B2438" s="5">
        <v>1015740</v>
      </c>
      <c r="C2438" t="str">
        <f t="shared" si="5497"/>
        <v>O'Bannon Banking Company - Buffalo, MO</v>
      </c>
      <c r="D2438" s="21" t="s">
        <v>1985</v>
      </c>
      <c r="E2438" s="19" t="s">
        <v>3868</v>
      </c>
      <c r="F2438" s="19" t="s">
        <v>4310</v>
      </c>
      <c r="G2438" s="19"/>
    </row>
    <row r="2439" spans="1:7" x14ac:dyDescent="0.25">
      <c r="A2439">
        <v>2438</v>
      </c>
      <c r="B2439" s="5">
        <v>4049305</v>
      </c>
      <c r="C2439" t="str">
        <f t="shared" si="5497"/>
        <v>OMB Bank - Springfield, MO</v>
      </c>
      <c r="D2439" s="21" t="s">
        <v>10380</v>
      </c>
      <c r="E2439" s="19" t="s">
        <v>3454</v>
      </c>
      <c r="F2439" s="19" t="s">
        <v>4310</v>
      </c>
      <c r="G2439" s="19"/>
    </row>
    <row r="2440" spans="1:7" x14ac:dyDescent="0.25">
      <c r="A2440">
        <v>2439</v>
      </c>
      <c r="B2440" s="5">
        <v>1014898</v>
      </c>
      <c r="C2440" t="str">
        <f t="shared" si="5497"/>
        <v>Ozark Bank - Ozark, MO</v>
      </c>
      <c r="D2440" s="21" t="s">
        <v>1989</v>
      </c>
      <c r="E2440" s="19" t="s">
        <v>2828</v>
      </c>
      <c r="F2440" s="19" t="s">
        <v>4310</v>
      </c>
      <c r="G2440" s="19"/>
    </row>
    <row r="2441" spans="1:7" x14ac:dyDescent="0.25">
      <c r="A2441">
        <v>2440</v>
      </c>
      <c r="B2441" s="5">
        <v>1000443</v>
      </c>
      <c r="C2441" t="str">
        <f t="shared" si="5497"/>
        <v>Ozarks Federal Savings and Loan Association - Farmington, MO</v>
      </c>
      <c r="D2441" s="21" t="s">
        <v>616</v>
      </c>
      <c r="E2441" s="19" t="s">
        <v>3065</v>
      </c>
      <c r="F2441" s="19" t="s">
        <v>4310</v>
      </c>
      <c r="G2441" s="19"/>
    </row>
    <row r="2442" spans="1:7" x14ac:dyDescent="0.25">
      <c r="A2442">
        <v>2441</v>
      </c>
      <c r="B2442" s="5">
        <v>4094362</v>
      </c>
      <c r="C2442" t="str">
        <f t="shared" si="5497"/>
        <v>Paramount Bank - Saint Louis, MO</v>
      </c>
      <c r="D2442" s="21" t="s">
        <v>5511</v>
      </c>
      <c r="E2442" s="19" t="s">
        <v>4334</v>
      </c>
      <c r="F2442" s="19" t="s">
        <v>4310</v>
      </c>
      <c r="G2442" s="19"/>
    </row>
    <row r="2443" spans="1:7" x14ac:dyDescent="0.25">
      <c r="A2443">
        <v>2442</v>
      </c>
      <c r="B2443" s="5">
        <v>4185730</v>
      </c>
      <c r="C2443" t="str">
        <f t="shared" si="5497"/>
        <v>Parkside Financial Bank and Trust - Clayton, MO</v>
      </c>
      <c r="D2443" s="21" t="s">
        <v>9703</v>
      </c>
      <c r="E2443" s="19" t="s">
        <v>3226</v>
      </c>
      <c r="F2443" s="19" t="s">
        <v>4310</v>
      </c>
      <c r="G2443" s="19"/>
    </row>
    <row r="2444" spans="1:7" x14ac:dyDescent="0.25">
      <c r="A2444">
        <v>2443</v>
      </c>
      <c r="B2444" s="5">
        <v>1015652</v>
      </c>
      <c r="C2444" t="str">
        <f t="shared" si="5497"/>
        <v>Peoples Bank - Cuba, MO</v>
      </c>
      <c r="D2444" s="21" t="s">
        <v>215</v>
      </c>
      <c r="E2444" s="19" t="s">
        <v>4364</v>
      </c>
      <c r="F2444" s="19" t="s">
        <v>4310</v>
      </c>
      <c r="G2444" s="19"/>
    </row>
    <row r="2445" spans="1:7" x14ac:dyDescent="0.25">
      <c r="A2445">
        <v>2444</v>
      </c>
      <c r="B2445" s="5">
        <v>1015173</v>
      </c>
      <c r="C2445" t="str">
        <f t="shared" si="5497"/>
        <v>Peoples Bank &amp; Trust Co. - Troy, MO</v>
      </c>
      <c r="D2445" s="21" t="s">
        <v>9704</v>
      </c>
      <c r="E2445" s="19" t="s">
        <v>2875</v>
      </c>
      <c r="F2445" s="19" t="s">
        <v>4310</v>
      </c>
      <c r="G2445" s="19"/>
    </row>
    <row r="2446" spans="1:7" x14ac:dyDescent="0.25">
      <c r="A2446">
        <v>2445</v>
      </c>
      <c r="B2446" s="5">
        <v>1015567</v>
      </c>
      <c r="C2446" t="str">
        <f t="shared" si="5497"/>
        <v>Peoples Bank of Altenburg - Altenburg, MO</v>
      </c>
      <c r="D2446" s="21" t="s">
        <v>844</v>
      </c>
      <c r="E2446" s="19" t="s">
        <v>4390</v>
      </c>
      <c r="F2446" s="19" t="s">
        <v>4310</v>
      </c>
      <c r="G2446" s="19"/>
    </row>
    <row r="2447" spans="1:7" x14ac:dyDescent="0.25">
      <c r="A2447">
        <v>2446</v>
      </c>
      <c r="B2447" s="5">
        <v>1015248</v>
      </c>
      <c r="C2447" t="str">
        <f t="shared" si="5497"/>
        <v>Peoples Bank of Moniteau County - Jamestown, MO</v>
      </c>
      <c r="D2447" s="21" t="s">
        <v>340</v>
      </c>
      <c r="E2447" s="19" t="s">
        <v>3831</v>
      </c>
      <c r="F2447" s="19" t="s">
        <v>4310</v>
      </c>
      <c r="G2447" s="19"/>
    </row>
    <row r="2448" spans="1:7" x14ac:dyDescent="0.25">
      <c r="A2448">
        <v>2447</v>
      </c>
      <c r="B2448" s="5">
        <v>1024961</v>
      </c>
      <c r="C2448" t="str">
        <f t="shared" si="5497"/>
        <v>People's Bank of Seneca - Seneca, MO</v>
      </c>
      <c r="D2448" s="21" t="s">
        <v>1987</v>
      </c>
      <c r="E2448" s="19" t="s">
        <v>3778</v>
      </c>
      <c r="F2448" s="19" t="s">
        <v>4310</v>
      </c>
      <c r="G2448" s="19"/>
    </row>
    <row r="2449" spans="1:7" x14ac:dyDescent="0.25">
      <c r="A2449">
        <v>2448</v>
      </c>
      <c r="B2449" s="5">
        <v>1006839</v>
      </c>
      <c r="C2449" t="str">
        <f t="shared" si="5497"/>
        <v>Peoples Bank of Wyaconda - Kahoka, MO</v>
      </c>
      <c r="D2449" s="21" t="s">
        <v>2762</v>
      </c>
      <c r="E2449" s="19" t="s">
        <v>4357</v>
      </c>
      <c r="F2449" s="19" t="s">
        <v>4310</v>
      </c>
      <c r="G2449" s="19"/>
    </row>
    <row r="2450" spans="1:7" x14ac:dyDescent="0.25">
      <c r="A2450">
        <v>2449</v>
      </c>
      <c r="B2450" s="5">
        <v>1013662</v>
      </c>
      <c r="C2450" t="str">
        <f t="shared" si="5497"/>
        <v>Peoples Community Bank - Greenville, MO</v>
      </c>
      <c r="D2450" s="21" t="s">
        <v>1568</v>
      </c>
      <c r="E2450" s="19" t="s">
        <v>3090</v>
      </c>
      <c r="F2450" s="19" t="s">
        <v>4310</v>
      </c>
      <c r="G2450" s="19"/>
    </row>
    <row r="2451" spans="1:7" x14ac:dyDescent="0.25">
      <c r="A2451">
        <v>2450</v>
      </c>
      <c r="B2451" s="5">
        <v>1007068</v>
      </c>
      <c r="C2451" t="str">
        <f t="shared" si="5497"/>
        <v>Peoples Savings Bank of Rhineland - Rhineland, MO</v>
      </c>
      <c r="D2451" s="21" t="s">
        <v>2276</v>
      </c>
      <c r="E2451" s="19" t="s">
        <v>4391</v>
      </c>
      <c r="F2451" s="19" t="s">
        <v>4310</v>
      </c>
      <c r="G2451" s="19"/>
    </row>
    <row r="2452" spans="1:7" x14ac:dyDescent="0.25">
      <c r="A2452">
        <v>2451</v>
      </c>
      <c r="B2452" s="5">
        <v>1008286</v>
      </c>
      <c r="C2452" t="str">
        <f t="shared" si="5497"/>
        <v>Phelps County Bank - Rolla, MO</v>
      </c>
      <c r="D2452" s="21" t="s">
        <v>1549</v>
      </c>
      <c r="E2452" s="19" t="s">
        <v>4336</v>
      </c>
      <c r="F2452" s="19" t="s">
        <v>4310</v>
      </c>
      <c r="G2452" s="19"/>
    </row>
    <row r="2453" spans="1:7" x14ac:dyDescent="0.25">
      <c r="A2453">
        <v>2452</v>
      </c>
      <c r="B2453" s="5">
        <v>1015715</v>
      </c>
      <c r="C2453" t="str">
        <f t="shared" si="5497"/>
        <v>Pony Express Bank - Liberty, MO</v>
      </c>
      <c r="D2453" s="21" t="s">
        <v>2489</v>
      </c>
      <c r="E2453" s="19" t="s">
        <v>3510</v>
      </c>
      <c r="F2453" s="19" t="s">
        <v>4310</v>
      </c>
      <c r="G2453" s="19"/>
    </row>
    <row r="2454" spans="1:7" x14ac:dyDescent="0.25">
      <c r="A2454">
        <v>2453</v>
      </c>
      <c r="B2454" s="5">
        <v>1007202</v>
      </c>
      <c r="C2454" t="str">
        <f t="shared" si="5497"/>
        <v>Preferred Bank - Rothville, MO</v>
      </c>
      <c r="D2454" s="21" t="s">
        <v>124</v>
      </c>
      <c r="E2454" s="19" t="s">
        <v>4393</v>
      </c>
      <c r="F2454" s="19" t="s">
        <v>4310</v>
      </c>
      <c r="G2454" s="19"/>
    </row>
    <row r="2455" spans="1:7" x14ac:dyDescent="0.25">
      <c r="A2455">
        <v>2454</v>
      </c>
      <c r="B2455" s="5">
        <v>1002510</v>
      </c>
      <c r="C2455" t="str">
        <f t="shared" si="5497"/>
        <v>Progressive Ozark Bank - Salem, MO</v>
      </c>
      <c r="D2455" s="21" t="s">
        <v>2272</v>
      </c>
      <c r="E2455" s="19" t="s">
        <v>2889</v>
      </c>
      <c r="F2455" s="19" t="s">
        <v>4310</v>
      </c>
      <c r="G2455" s="19"/>
    </row>
    <row r="2456" spans="1:7" x14ac:dyDescent="0.25">
      <c r="A2456">
        <v>2455</v>
      </c>
      <c r="B2456" s="5">
        <v>1008787</v>
      </c>
      <c r="C2456" t="str">
        <f t="shared" si="5497"/>
        <v>Putnam County State Bank - Unionville, MO</v>
      </c>
      <c r="D2456" s="21" t="s">
        <v>2641</v>
      </c>
      <c r="E2456" s="19" t="s">
        <v>4361</v>
      </c>
      <c r="F2456" s="19" t="s">
        <v>4310</v>
      </c>
      <c r="G2456" s="19"/>
    </row>
    <row r="2457" spans="1:7" x14ac:dyDescent="0.25">
      <c r="A2457">
        <v>2456</v>
      </c>
      <c r="B2457" s="5">
        <v>1011091</v>
      </c>
      <c r="C2457" t="str">
        <f t="shared" si="5497"/>
        <v>Regional Missouri Bank - Marceline, MO</v>
      </c>
      <c r="D2457" s="21" t="s">
        <v>2265</v>
      </c>
      <c r="E2457" s="19" t="s">
        <v>4394</v>
      </c>
      <c r="F2457" s="19" t="s">
        <v>4310</v>
      </c>
      <c r="G2457" s="19"/>
    </row>
    <row r="2458" spans="1:7" x14ac:dyDescent="0.25">
      <c r="A2458">
        <v>2457</v>
      </c>
      <c r="B2458" s="5">
        <v>1010182</v>
      </c>
      <c r="C2458" t="str">
        <f t="shared" si="5497"/>
        <v>Royal Banks of Missouri - Saint Louis, MO</v>
      </c>
      <c r="D2458" s="21" t="s">
        <v>1552</v>
      </c>
      <c r="E2458" s="19" t="s">
        <v>4334</v>
      </c>
      <c r="F2458" s="19" t="s">
        <v>4310</v>
      </c>
      <c r="G2458" s="19"/>
    </row>
    <row r="2459" spans="1:7" x14ac:dyDescent="0.25">
      <c r="A2459">
        <v>2458</v>
      </c>
      <c r="B2459" s="5">
        <v>4099492</v>
      </c>
      <c r="C2459" t="str">
        <f t="shared" si="5497"/>
        <v>Saint Louis Bank - Saint Louis, MO</v>
      </c>
      <c r="D2459" s="21" t="s">
        <v>9705</v>
      </c>
      <c r="E2459" s="19" t="s">
        <v>4334</v>
      </c>
      <c r="F2459" s="19" t="s">
        <v>4310</v>
      </c>
      <c r="G2459" s="19"/>
    </row>
    <row r="2460" spans="1:7" x14ac:dyDescent="0.25">
      <c r="A2460">
        <v>2459</v>
      </c>
      <c r="B2460" s="5">
        <v>1008792</v>
      </c>
      <c r="C2460" t="str">
        <f t="shared" si="5497"/>
        <v>Security Bank of Pulaski County - Waynesville, MO</v>
      </c>
      <c r="D2460" s="21" t="s">
        <v>2277</v>
      </c>
      <c r="E2460" s="19" t="s">
        <v>4319</v>
      </c>
      <c r="F2460" s="19" t="s">
        <v>4310</v>
      </c>
      <c r="G2460" s="19"/>
    </row>
    <row r="2461" spans="1:7" x14ac:dyDescent="0.25">
      <c r="A2461">
        <v>2460</v>
      </c>
      <c r="B2461" s="5">
        <v>1015069</v>
      </c>
      <c r="C2461" t="str">
        <f t="shared" si="5497"/>
        <v>Security Bank of Southwest Missouri - Cassville, MO</v>
      </c>
      <c r="D2461" s="21" t="s">
        <v>2765</v>
      </c>
      <c r="E2461" s="19" t="s">
        <v>4370</v>
      </c>
      <c r="F2461" s="19" t="s">
        <v>4310</v>
      </c>
      <c r="G2461" s="19"/>
    </row>
    <row r="2462" spans="1:7" x14ac:dyDescent="0.25">
      <c r="A2462">
        <v>2461</v>
      </c>
      <c r="B2462" s="5">
        <v>1015747</v>
      </c>
      <c r="C2462" t="str">
        <f t="shared" si="5497"/>
        <v>Security Bank of the Ozarks - Eminence, MO</v>
      </c>
      <c r="D2462" s="21" t="s">
        <v>2764</v>
      </c>
      <c r="E2462" s="19" t="s">
        <v>4396</v>
      </c>
      <c r="F2462" s="19" t="s">
        <v>4310</v>
      </c>
      <c r="G2462" s="19"/>
    </row>
    <row r="2463" spans="1:7" x14ac:dyDescent="0.25">
      <c r="A2463">
        <v>2462</v>
      </c>
      <c r="B2463" s="5">
        <v>1006580</v>
      </c>
      <c r="C2463" t="str">
        <f t="shared" si="5497"/>
        <v>Senath State Bank - Senath, MO</v>
      </c>
      <c r="D2463" s="21" t="s">
        <v>846</v>
      </c>
      <c r="E2463" s="19" t="s">
        <v>4397</v>
      </c>
      <c r="F2463" s="19" t="s">
        <v>4310</v>
      </c>
      <c r="G2463" s="19"/>
    </row>
    <row r="2464" spans="1:7" x14ac:dyDescent="0.25">
      <c r="A2464">
        <v>2463</v>
      </c>
      <c r="B2464" s="5">
        <v>1014960</v>
      </c>
      <c r="C2464" t="str">
        <f t="shared" si="5497"/>
        <v>Sherwood Community Bank - Creighton, MO</v>
      </c>
      <c r="D2464" s="21" t="s">
        <v>2724</v>
      </c>
      <c r="E2464" s="19" t="s">
        <v>4398</v>
      </c>
      <c r="F2464" s="19" t="s">
        <v>4310</v>
      </c>
      <c r="G2464" s="19"/>
    </row>
    <row r="2465" spans="1:7" x14ac:dyDescent="0.25">
      <c r="A2465">
        <v>2464</v>
      </c>
      <c r="B2465" s="5">
        <v>1010784</v>
      </c>
      <c r="C2465" t="str">
        <f t="shared" si="5497"/>
        <v>Silex Banking Company - Silex, MO</v>
      </c>
      <c r="D2465" s="21" t="s">
        <v>343</v>
      </c>
      <c r="E2465" s="19" t="s">
        <v>4399</v>
      </c>
      <c r="F2465" s="19" t="s">
        <v>4310</v>
      </c>
      <c r="G2465" s="19"/>
    </row>
    <row r="2466" spans="1:7" x14ac:dyDescent="0.25">
      <c r="A2466">
        <v>2465</v>
      </c>
      <c r="B2466" s="5">
        <v>1981038</v>
      </c>
      <c r="C2466" t="str">
        <f t="shared" si="5497"/>
        <v>Southern Bank - Poplar Bluff, MO</v>
      </c>
      <c r="D2466" s="21" t="s">
        <v>1182</v>
      </c>
      <c r="E2466" s="19" t="s">
        <v>4365</v>
      </c>
      <c r="F2466" s="19" t="s">
        <v>4310</v>
      </c>
      <c r="G2466" s="19"/>
    </row>
    <row r="2467" spans="1:7" x14ac:dyDescent="0.25">
      <c r="A2467">
        <v>2466</v>
      </c>
      <c r="B2467" s="5">
        <v>1013367</v>
      </c>
      <c r="C2467" t="str">
        <f t="shared" si="5497"/>
        <v>Southwest Missouri Bank - Carthage, MO</v>
      </c>
      <c r="D2467" s="21" t="s">
        <v>1566</v>
      </c>
      <c r="E2467" s="19" t="s">
        <v>4376</v>
      </c>
      <c r="F2467" s="19" t="s">
        <v>4310</v>
      </c>
      <c r="G2467" s="19"/>
    </row>
    <row r="2468" spans="1:7" x14ac:dyDescent="0.25">
      <c r="A2468">
        <v>2467</v>
      </c>
      <c r="B2468" s="5">
        <v>1012478</v>
      </c>
      <c r="C2468" t="str">
        <f t="shared" si="5497"/>
        <v>St. Clair County State Bank - Osceola, MO</v>
      </c>
      <c r="D2468" s="21" t="s">
        <v>2260</v>
      </c>
      <c r="E2468" s="19" t="s">
        <v>3248</v>
      </c>
      <c r="F2468" s="19" t="s">
        <v>4310</v>
      </c>
      <c r="G2468" s="19"/>
    </row>
    <row r="2469" spans="1:7" x14ac:dyDescent="0.25">
      <c r="A2469">
        <v>2468</v>
      </c>
      <c r="B2469" s="5">
        <v>1006216</v>
      </c>
      <c r="C2469" t="str">
        <f t="shared" si="5497"/>
        <v>St. Johns Bank &amp; Trust Company - Saint Louis, MO</v>
      </c>
      <c r="D2469" s="21" t="s">
        <v>10139</v>
      </c>
      <c r="E2469" s="19" t="s">
        <v>4334</v>
      </c>
      <c r="F2469" s="19" t="s">
        <v>4310</v>
      </c>
      <c r="G2469" s="19"/>
    </row>
    <row r="2470" spans="1:7" x14ac:dyDescent="0.25">
      <c r="A2470">
        <v>2469</v>
      </c>
      <c r="B2470" s="5">
        <v>1010928</v>
      </c>
      <c r="C2470" t="str">
        <f t="shared" si="5497"/>
        <v>State Bank of Missouri - Concordia, MO</v>
      </c>
      <c r="D2470" s="21" t="s">
        <v>2723</v>
      </c>
      <c r="E2470" s="19" t="s">
        <v>4355</v>
      </c>
      <c r="F2470" s="19" t="s">
        <v>4310</v>
      </c>
      <c r="G2470" s="19"/>
    </row>
    <row r="2471" spans="1:7" x14ac:dyDescent="0.25">
      <c r="A2471">
        <v>2470</v>
      </c>
      <c r="B2471" s="5">
        <v>1007709</v>
      </c>
      <c r="C2471" t="str">
        <f t="shared" si="5497"/>
        <v>State Bank of Southwest Missouri - Springfield, MO</v>
      </c>
      <c r="D2471" s="21" t="s">
        <v>2494</v>
      </c>
      <c r="E2471" s="19" t="s">
        <v>3454</v>
      </c>
      <c r="F2471" s="19" t="s">
        <v>4310</v>
      </c>
      <c r="G2471" s="19"/>
    </row>
    <row r="2472" spans="1:7" x14ac:dyDescent="0.25">
      <c r="A2472">
        <v>2471</v>
      </c>
      <c r="B2472" s="5">
        <v>4092614</v>
      </c>
      <c r="C2472" t="str">
        <f t="shared" si="5497"/>
        <v>Sterling Bank - Poplar Bluff, MO</v>
      </c>
      <c r="D2472" s="21" t="s">
        <v>1188</v>
      </c>
      <c r="E2472" s="19" t="s">
        <v>4365</v>
      </c>
      <c r="F2472" s="19" t="s">
        <v>4310</v>
      </c>
      <c r="G2472" s="19"/>
    </row>
    <row r="2473" spans="1:7" x14ac:dyDescent="0.25">
      <c r="A2473">
        <v>2472</v>
      </c>
      <c r="B2473" s="5">
        <v>4073427</v>
      </c>
      <c r="C2473" t="str">
        <f t="shared" si="5497"/>
        <v>Stifel Bank - Saint Louis, MO</v>
      </c>
      <c r="D2473" s="21" t="s">
        <v>5655</v>
      </c>
      <c r="E2473" s="19" t="s">
        <v>4334</v>
      </c>
      <c r="F2473" s="19" t="s">
        <v>4310</v>
      </c>
      <c r="G2473" s="19"/>
    </row>
    <row r="2474" spans="1:7" x14ac:dyDescent="0.25">
      <c r="A2474">
        <v>2473</v>
      </c>
      <c r="B2474" s="5">
        <v>4073395</v>
      </c>
      <c r="C2474" t="str">
        <f t="shared" si="5497"/>
        <v>Stifel Bank and Trust - Saint Louis, MO</v>
      </c>
      <c r="D2474" s="21" t="s">
        <v>187</v>
      </c>
      <c r="E2474" s="19" t="s">
        <v>4334</v>
      </c>
      <c r="F2474" s="19" t="s">
        <v>4310</v>
      </c>
      <c r="G2474" s="19"/>
    </row>
    <row r="2475" spans="1:7" x14ac:dyDescent="0.25">
      <c r="A2475">
        <v>2474</v>
      </c>
      <c r="B2475" s="5">
        <v>4120157</v>
      </c>
      <c r="C2475" t="str">
        <f t="shared" si="5497"/>
        <v>Stifel Trust Company National Association - Saint Louis, MO</v>
      </c>
      <c r="D2475" s="21" t="s">
        <v>9706</v>
      </c>
      <c r="E2475" s="19" t="s">
        <v>4334</v>
      </c>
      <c r="F2475" s="19" t="s">
        <v>4310</v>
      </c>
      <c r="G2475" s="19"/>
    </row>
    <row r="2476" spans="1:7" x14ac:dyDescent="0.25">
      <c r="A2476">
        <v>2475</v>
      </c>
      <c r="B2476" s="5">
        <v>1009395</v>
      </c>
      <c r="C2476" t="str">
        <f t="shared" si="5497"/>
        <v>Sullivan Bank - Sullivan, MO</v>
      </c>
      <c r="D2476" s="21" t="s">
        <v>9180</v>
      </c>
      <c r="E2476" s="19" t="s">
        <v>3529</v>
      </c>
      <c r="F2476" s="19" t="s">
        <v>4310</v>
      </c>
      <c r="G2476" s="19"/>
    </row>
    <row r="2477" spans="1:7" x14ac:dyDescent="0.25">
      <c r="A2477">
        <v>2476</v>
      </c>
      <c r="B2477" s="5">
        <v>4114996</v>
      </c>
      <c r="C2477" t="str">
        <f t="shared" si="5497"/>
        <v>Table Rock Community Bank - Kimberling City, MO</v>
      </c>
      <c r="D2477" s="21" t="s">
        <v>842</v>
      </c>
      <c r="E2477" s="19" t="s">
        <v>4401</v>
      </c>
      <c r="F2477" s="19" t="s">
        <v>4310</v>
      </c>
      <c r="G2477" s="19"/>
    </row>
    <row r="2478" spans="1:7" x14ac:dyDescent="0.25">
      <c r="A2478">
        <v>2477</v>
      </c>
      <c r="B2478" s="5">
        <v>1016326</v>
      </c>
      <c r="C2478" t="str">
        <f t="shared" si="5497"/>
        <v>TBO Bank - Orrick, MO</v>
      </c>
      <c r="D2478" s="21" t="s">
        <v>10818</v>
      </c>
      <c r="E2478" s="19" t="s">
        <v>4329</v>
      </c>
      <c r="F2478" s="19" t="s">
        <v>4310</v>
      </c>
      <c r="G2478" s="19"/>
    </row>
    <row r="2479" spans="1:7" x14ac:dyDescent="0.25">
      <c r="A2479">
        <v>2478</v>
      </c>
      <c r="B2479" s="5">
        <v>1014854</v>
      </c>
      <c r="C2479" t="str">
        <f t="shared" si="5497"/>
        <v>The Bank of Advance - Advance, MO</v>
      </c>
      <c r="D2479" s="21" t="s">
        <v>9707</v>
      </c>
      <c r="E2479" s="19" t="s">
        <v>4316</v>
      </c>
      <c r="F2479" s="19" t="s">
        <v>4310</v>
      </c>
      <c r="G2479" s="19"/>
    </row>
    <row r="2480" spans="1:7" x14ac:dyDescent="0.25">
      <c r="A2480">
        <v>2479</v>
      </c>
      <c r="B2480" s="5">
        <v>1015750</v>
      </c>
      <c r="C2480" t="str">
        <f t="shared" si="5497"/>
        <v>The Bank of Grain Valley - Kansas City, MO</v>
      </c>
      <c r="D2480" s="21" t="s">
        <v>9708</v>
      </c>
      <c r="E2480" s="19" t="s">
        <v>3739</v>
      </c>
      <c r="F2480" s="19" t="s">
        <v>4310</v>
      </c>
      <c r="G2480" s="19"/>
    </row>
    <row r="2481" spans="1:7" x14ac:dyDescent="0.25">
      <c r="A2481">
        <v>2480</v>
      </c>
      <c r="B2481" s="5">
        <v>1014452</v>
      </c>
      <c r="C2481" t="str">
        <f t="shared" si="5497"/>
        <v>The Bank of Houston - Houston, MO</v>
      </c>
      <c r="D2481" s="21" t="s">
        <v>9709</v>
      </c>
      <c r="E2481" s="19" t="s">
        <v>4321</v>
      </c>
      <c r="F2481" s="19" t="s">
        <v>4310</v>
      </c>
      <c r="G2481" s="19"/>
    </row>
    <row r="2482" spans="1:7" x14ac:dyDescent="0.25">
      <c r="A2482">
        <v>2481</v>
      </c>
      <c r="B2482" s="5">
        <v>1008148</v>
      </c>
      <c r="C2482" t="str">
        <f t="shared" si="5497"/>
        <v>The Bank of Missouri - Perryville, MO</v>
      </c>
      <c r="D2482" s="21" t="s">
        <v>9710</v>
      </c>
      <c r="E2482" s="19" t="s">
        <v>4324</v>
      </c>
      <c r="F2482" s="19" t="s">
        <v>4310</v>
      </c>
      <c r="G2482" s="19"/>
    </row>
    <row r="2483" spans="1:7" x14ac:dyDescent="0.25">
      <c r="A2483">
        <v>2482</v>
      </c>
      <c r="B2483" s="5">
        <v>1014867</v>
      </c>
      <c r="C2483" t="str">
        <f t="shared" si="5497"/>
        <v>The Bank of Old Monroe - Old Monroe, MO</v>
      </c>
      <c r="D2483" s="21" t="s">
        <v>9711</v>
      </c>
      <c r="E2483" s="19" t="s">
        <v>4328</v>
      </c>
      <c r="F2483" s="19" t="s">
        <v>4310</v>
      </c>
      <c r="G2483" s="19"/>
    </row>
    <row r="2484" spans="1:7" x14ac:dyDescent="0.25">
      <c r="A2484">
        <v>2483</v>
      </c>
      <c r="B2484" s="5">
        <v>1012855</v>
      </c>
      <c r="C2484" t="str">
        <f t="shared" si="5497"/>
        <v>The Callaway Bank - Fulton, MO</v>
      </c>
      <c r="D2484" s="21" t="s">
        <v>9712</v>
      </c>
      <c r="E2484" s="19" t="s">
        <v>4333</v>
      </c>
      <c r="F2484" s="19" t="s">
        <v>4310</v>
      </c>
      <c r="G2484" s="19"/>
    </row>
    <row r="2485" spans="1:7" x14ac:dyDescent="0.25">
      <c r="A2485">
        <v>2484</v>
      </c>
      <c r="B2485" s="5">
        <v>1014522</v>
      </c>
      <c r="C2485" t="str">
        <f t="shared" si="5497"/>
        <v>The Central Trust Bank - Jefferson City, MO</v>
      </c>
      <c r="D2485" s="21" t="s">
        <v>9713</v>
      </c>
      <c r="E2485" s="19" t="s">
        <v>4337</v>
      </c>
      <c r="F2485" s="19" t="s">
        <v>4310</v>
      </c>
      <c r="G2485" s="19"/>
    </row>
    <row r="2486" spans="1:7" x14ac:dyDescent="0.25">
      <c r="A2486">
        <v>2485</v>
      </c>
      <c r="B2486" s="5">
        <v>1012579</v>
      </c>
      <c r="C2486" t="str">
        <f t="shared" si="5497"/>
        <v>The Citizens Bank of Edina - Edina, MO</v>
      </c>
      <c r="D2486" s="21" t="s">
        <v>9714</v>
      </c>
      <c r="E2486" s="19" t="s">
        <v>4168</v>
      </c>
      <c r="F2486" s="19" t="s">
        <v>4310</v>
      </c>
      <c r="G2486" s="19"/>
    </row>
    <row r="2487" spans="1:7" x14ac:dyDescent="0.25">
      <c r="A2487">
        <v>2486</v>
      </c>
      <c r="B2487" s="5">
        <v>1008818</v>
      </c>
      <c r="C2487" t="str">
        <f t="shared" si="5497"/>
        <v>The Citizens-Farmers Bank of Cole Camp - Cole Camp, MO</v>
      </c>
      <c r="D2487" s="21" t="s">
        <v>9715</v>
      </c>
      <c r="E2487" s="19" t="s">
        <v>4343</v>
      </c>
      <c r="F2487" s="19" t="s">
        <v>4310</v>
      </c>
      <c r="G2487" s="19"/>
    </row>
    <row r="2488" spans="1:7" x14ac:dyDescent="0.25">
      <c r="A2488">
        <v>2487</v>
      </c>
      <c r="B2488" s="5">
        <v>1007947</v>
      </c>
      <c r="C2488" t="str">
        <f t="shared" si="5497"/>
        <v>The Cornerstone Bank - South West City, MO</v>
      </c>
      <c r="D2488" s="21" t="s">
        <v>9716</v>
      </c>
      <c r="E2488" s="19" t="s">
        <v>4356</v>
      </c>
      <c r="F2488" s="19" t="s">
        <v>4310</v>
      </c>
      <c r="G2488" s="19"/>
    </row>
    <row r="2489" spans="1:7" x14ac:dyDescent="0.25">
      <c r="A2489">
        <v>2488</v>
      </c>
      <c r="B2489" s="5">
        <v>1014192</v>
      </c>
      <c r="C2489" t="str">
        <f t="shared" si="5497"/>
        <v>The First National Bank of Nevada - Nevada, MO</v>
      </c>
      <c r="D2489" s="21" t="s">
        <v>9717</v>
      </c>
      <c r="E2489" s="19" t="s">
        <v>3287</v>
      </c>
      <c r="F2489" s="19" t="s">
        <v>4310</v>
      </c>
      <c r="G2489" s="19"/>
    </row>
    <row r="2490" spans="1:7" x14ac:dyDescent="0.25">
      <c r="A2490">
        <v>2489</v>
      </c>
      <c r="B2490" s="5">
        <v>1012899</v>
      </c>
      <c r="C2490" t="str">
        <f t="shared" si="5497"/>
        <v>The Hamilton Bank - Hamilton, MO</v>
      </c>
      <c r="D2490" s="21" t="s">
        <v>9718</v>
      </c>
      <c r="E2490" s="19" t="s">
        <v>2848</v>
      </c>
      <c r="F2490" s="19" t="s">
        <v>4310</v>
      </c>
      <c r="G2490" s="19"/>
    </row>
    <row r="2491" spans="1:7" x14ac:dyDescent="0.25">
      <c r="A2491">
        <v>2490</v>
      </c>
      <c r="B2491" s="5">
        <v>1009450</v>
      </c>
      <c r="C2491" t="str">
        <f t="shared" si="5497"/>
        <v>The Maries County Bank - Vienna, MO</v>
      </c>
      <c r="D2491" s="21" t="s">
        <v>9719</v>
      </c>
      <c r="E2491" s="19" t="s">
        <v>4380</v>
      </c>
      <c r="F2491" s="19" t="s">
        <v>4310</v>
      </c>
      <c r="G2491" s="19"/>
    </row>
    <row r="2492" spans="1:7" x14ac:dyDescent="0.25">
      <c r="A2492">
        <v>2491</v>
      </c>
      <c r="B2492" s="5">
        <v>1007902</v>
      </c>
      <c r="C2492" t="str">
        <f t="shared" si="5497"/>
        <v>The Missouri Bank - Warrenton, MO</v>
      </c>
      <c r="D2492" s="21" t="s">
        <v>9720</v>
      </c>
      <c r="E2492" s="19" t="s">
        <v>4382</v>
      </c>
      <c r="F2492" s="19" t="s">
        <v>4310</v>
      </c>
      <c r="G2492" s="19"/>
    </row>
    <row r="2493" spans="1:7" x14ac:dyDescent="0.25">
      <c r="A2493">
        <v>2492</v>
      </c>
      <c r="B2493" s="5">
        <v>1013493</v>
      </c>
      <c r="C2493" t="str">
        <f t="shared" si="5497"/>
        <v>The Nodaway Valley Bank - Maryville, MO</v>
      </c>
      <c r="D2493" s="21" t="s">
        <v>9721</v>
      </c>
      <c r="E2493" s="19" t="s">
        <v>4388</v>
      </c>
      <c r="F2493" s="19" t="s">
        <v>4310</v>
      </c>
      <c r="G2493" s="19"/>
    </row>
    <row r="2494" spans="1:7" x14ac:dyDescent="0.25">
      <c r="A2494">
        <v>2493</v>
      </c>
      <c r="B2494" s="5">
        <v>1009318</v>
      </c>
      <c r="C2494" t="str">
        <f t="shared" si="5497"/>
        <v>The Seymour Bank - Seymour, MO</v>
      </c>
      <c r="D2494" s="21" t="s">
        <v>9722</v>
      </c>
      <c r="E2494" s="19" t="s">
        <v>3718</v>
      </c>
      <c r="F2494" s="19" t="s">
        <v>4310</v>
      </c>
      <c r="G2494" s="19"/>
    </row>
    <row r="2495" spans="1:7" x14ac:dyDescent="0.25">
      <c r="A2495">
        <v>2494</v>
      </c>
      <c r="B2495" s="5">
        <v>1016100</v>
      </c>
      <c r="C2495" t="str">
        <f t="shared" si="5497"/>
        <v>The Tipton Latham Bank, National Association - Tipton, MO</v>
      </c>
      <c r="D2495" s="21" t="s">
        <v>9723</v>
      </c>
      <c r="E2495" s="19" t="s">
        <v>3291</v>
      </c>
      <c r="F2495" s="19" t="s">
        <v>4310</v>
      </c>
      <c r="G2495" s="19"/>
    </row>
    <row r="2496" spans="1:7" x14ac:dyDescent="0.25">
      <c r="A2496">
        <v>2495</v>
      </c>
      <c r="B2496" s="5">
        <v>1010016</v>
      </c>
      <c r="C2496" t="str">
        <f t="shared" si="5497"/>
        <v>Town &amp; Country Bank - Salem, MO</v>
      </c>
      <c r="D2496" s="21" t="s">
        <v>1554</v>
      </c>
      <c r="E2496" s="19" t="s">
        <v>2889</v>
      </c>
      <c r="F2496" s="19" t="s">
        <v>4310</v>
      </c>
      <c r="G2496" s="19"/>
    </row>
    <row r="2497" spans="1:7" x14ac:dyDescent="0.25">
      <c r="A2497">
        <v>2496</v>
      </c>
      <c r="B2497" s="5">
        <v>1016367</v>
      </c>
      <c r="C2497" t="str">
        <f t="shared" si="5497"/>
        <v>TPNB Bank - Paris, MO</v>
      </c>
      <c r="D2497" s="21" t="s">
        <v>843</v>
      </c>
      <c r="E2497" s="19" t="s">
        <v>2910</v>
      </c>
      <c r="F2497" s="19" t="s">
        <v>4310</v>
      </c>
      <c r="G2497" s="19"/>
    </row>
    <row r="2498" spans="1:7" x14ac:dyDescent="0.25">
      <c r="A2498">
        <v>2497</v>
      </c>
      <c r="B2498" s="5">
        <v>4102640</v>
      </c>
      <c r="C2498" t="str">
        <f t="shared" ref="C2498:C2561" si="5498">D2498&amp;" - "&amp;E2498&amp;", "&amp;F2498</f>
        <v>Triad Bank - Frontenac, MO</v>
      </c>
      <c r="D2498" s="21" t="s">
        <v>2490</v>
      </c>
      <c r="E2498" s="19" t="s">
        <v>4395</v>
      </c>
      <c r="F2498" s="19" t="s">
        <v>4310</v>
      </c>
      <c r="G2498" s="19"/>
    </row>
    <row r="2499" spans="1:7" x14ac:dyDescent="0.25">
      <c r="A2499">
        <v>2498</v>
      </c>
      <c r="B2499" s="5">
        <v>1014298</v>
      </c>
      <c r="C2499" t="str">
        <f t="shared" si="5498"/>
        <v>Tri-County Trust Company - Glasgow, MO</v>
      </c>
      <c r="D2499" s="21" t="s">
        <v>848</v>
      </c>
      <c r="E2499" s="19" t="s">
        <v>3924</v>
      </c>
      <c r="F2499" s="19" t="s">
        <v>4310</v>
      </c>
      <c r="G2499" s="19"/>
    </row>
    <row r="2500" spans="1:7" x14ac:dyDescent="0.25">
      <c r="A2500">
        <v>2499</v>
      </c>
      <c r="B2500" s="5">
        <v>4072533</v>
      </c>
      <c r="C2500" t="str">
        <f t="shared" si="5498"/>
        <v>UMB Bank &amp; Trust, National Association - Saint Louis, MO</v>
      </c>
      <c r="D2500" s="21" t="s">
        <v>2092</v>
      </c>
      <c r="E2500" s="19" t="s">
        <v>4334</v>
      </c>
      <c r="F2500" s="19" t="s">
        <v>4310</v>
      </c>
      <c r="G2500" s="19"/>
    </row>
    <row r="2501" spans="1:7" x14ac:dyDescent="0.25">
      <c r="A2501">
        <v>2500</v>
      </c>
      <c r="B2501" s="5">
        <v>1015515</v>
      </c>
      <c r="C2501" t="str">
        <f t="shared" si="5498"/>
        <v>UMB Bank, National Association - Kansas City, MO</v>
      </c>
      <c r="D2501" s="21" t="s">
        <v>186</v>
      </c>
      <c r="E2501" s="19" t="s">
        <v>3739</v>
      </c>
      <c r="F2501" s="19" t="s">
        <v>4310</v>
      </c>
      <c r="G2501" s="19"/>
    </row>
    <row r="2502" spans="1:7" x14ac:dyDescent="0.25">
      <c r="A2502">
        <v>2501</v>
      </c>
      <c r="B2502" s="5">
        <v>1015971</v>
      </c>
      <c r="C2502" t="str">
        <f t="shared" si="5498"/>
        <v>UNICO Bank - Mineral Point, MO</v>
      </c>
      <c r="D2502" s="21" t="s">
        <v>2281</v>
      </c>
      <c r="E2502" s="19" t="s">
        <v>4402</v>
      </c>
      <c r="F2502" s="19" t="s">
        <v>4310</v>
      </c>
      <c r="G2502" s="19"/>
    </row>
    <row r="2503" spans="1:7" x14ac:dyDescent="0.25">
      <c r="A2503">
        <v>2502</v>
      </c>
      <c r="B2503" s="5">
        <v>1010884</v>
      </c>
      <c r="C2503" t="str">
        <f t="shared" si="5498"/>
        <v>United Bank of Union - Union, MO</v>
      </c>
      <c r="D2503" s="21" t="s">
        <v>1556</v>
      </c>
      <c r="E2503" s="19" t="s">
        <v>4403</v>
      </c>
      <c r="F2503" s="19" t="s">
        <v>4310</v>
      </c>
      <c r="G2503" s="19"/>
    </row>
    <row r="2504" spans="1:7" x14ac:dyDescent="0.25">
      <c r="A2504">
        <v>2503</v>
      </c>
      <c r="B2504" s="5">
        <v>1011702</v>
      </c>
      <c r="C2504" t="str">
        <f t="shared" si="5498"/>
        <v>United Security Bank - Auxvasse, MO</v>
      </c>
      <c r="D2504" s="21" t="s">
        <v>1315</v>
      </c>
      <c r="E2504" s="19" t="s">
        <v>4404</v>
      </c>
      <c r="F2504" s="19" t="s">
        <v>4310</v>
      </c>
      <c r="G2504" s="19"/>
    </row>
    <row r="2505" spans="1:7" x14ac:dyDescent="0.25">
      <c r="A2505">
        <v>2504</v>
      </c>
      <c r="B2505" s="5">
        <v>1012066</v>
      </c>
      <c r="C2505" t="str">
        <f t="shared" si="5498"/>
        <v>United State Bank - Lewistown, MO</v>
      </c>
      <c r="D2505" s="21" t="s">
        <v>2262</v>
      </c>
      <c r="E2505" s="19" t="s">
        <v>4405</v>
      </c>
      <c r="F2505" s="19" t="s">
        <v>4310</v>
      </c>
      <c r="G2505" s="19"/>
    </row>
    <row r="2506" spans="1:7" x14ac:dyDescent="0.25">
      <c r="A2506">
        <v>2505</v>
      </c>
      <c r="B2506" s="5">
        <v>1012728</v>
      </c>
      <c r="C2506" t="str">
        <f t="shared" si="5498"/>
        <v>Verimore Bank - Brookfield, MO</v>
      </c>
      <c r="D2506" s="21" t="s">
        <v>10300</v>
      </c>
      <c r="E2506" s="19" t="s">
        <v>3548</v>
      </c>
      <c r="F2506" s="19" t="s">
        <v>4310</v>
      </c>
      <c r="G2506" s="19"/>
    </row>
    <row r="2507" spans="1:7" x14ac:dyDescent="0.25">
      <c r="A2507">
        <v>2506</v>
      </c>
      <c r="B2507" s="5">
        <v>1008003</v>
      </c>
      <c r="C2507" t="str">
        <f t="shared" si="5498"/>
        <v>West Plains Bank and Trust Company - West Plains, MO</v>
      </c>
      <c r="D2507" s="21" t="s">
        <v>1547</v>
      </c>
      <c r="E2507" s="19" t="s">
        <v>4352</v>
      </c>
      <c r="F2507" s="19" t="s">
        <v>4310</v>
      </c>
      <c r="G2507" s="19"/>
    </row>
    <row r="2508" spans="1:7" x14ac:dyDescent="0.25">
      <c r="A2508">
        <v>2507</v>
      </c>
      <c r="B2508" s="5">
        <v>1002403</v>
      </c>
      <c r="C2508" t="str">
        <f t="shared" si="5498"/>
        <v>West Plains Savings and Loan Association - West Plains, MO</v>
      </c>
      <c r="D2508" s="21" t="s">
        <v>696</v>
      </c>
      <c r="E2508" s="19" t="s">
        <v>4352</v>
      </c>
      <c r="F2508" s="19" t="s">
        <v>4310</v>
      </c>
      <c r="G2508" s="19"/>
    </row>
    <row r="2509" spans="1:7" x14ac:dyDescent="0.25">
      <c r="A2509">
        <v>2508</v>
      </c>
      <c r="B2509" s="5">
        <v>1012220</v>
      </c>
      <c r="C2509" t="str">
        <f t="shared" si="5498"/>
        <v>Wood &amp; Huston Bank - Marshall, MO</v>
      </c>
      <c r="D2509" s="21" t="s">
        <v>1572</v>
      </c>
      <c r="E2509" s="19" t="s">
        <v>4347</v>
      </c>
      <c r="F2509" s="19" t="s">
        <v>4310</v>
      </c>
      <c r="G2509" s="19"/>
    </row>
    <row r="2510" spans="1:7" x14ac:dyDescent="0.25">
      <c r="A2510">
        <v>2509</v>
      </c>
      <c r="B2510" s="5">
        <v>1000913</v>
      </c>
      <c r="C2510" t="str">
        <f t="shared" si="5498"/>
        <v>Amory Federal Savings and Loan Association - Amory, MS</v>
      </c>
      <c r="D2510" s="21" t="s">
        <v>697</v>
      </c>
      <c r="E2510" s="19" t="s">
        <v>4406</v>
      </c>
      <c r="F2510" s="19" t="s">
        <v>4407</v>
      </c>
      <c r="G2510" s="19"/>
    </row>
    <row r="2511" spans="1:7" x14ac:dyDescent="0.25">
      <c r="A2511">
        <v>2510</v>
      </c>
      <c r="B2511" s="5">
        <v>1004553</v>
      </c>
      <c r="C2511" t="str">
        <f t="shared" si="5498"/>
        <v>Bank of Anguilla - Anguilla, MS</v>
      </c>
      <c r="D2511" s="21" t="s">
        <v>2289</v>
      </c>
      <c r="E2511" s="19" t="s">
        <v>4409</v>
      </c>
      <c r="F2511" s="19" t="s">
        <v>4407</v>
      </c>
      <c r="G2511" s="19"/>
    </row>
    <row r="2512" spans="1:7" x14ac:dyDescent="0.25">
      <c r="A2512">
        <v>2511</v>
      </c>
      <c r="B2512" s="5">
        <v>4053321</v>
      </c>
      <c r="C2512" t="str">
        <f t="shared" si="5498"/>
        <v>Bank of Brookhaven - Brookhaven, MS</v>
      </c>
      <c r="D2512" s="21" t="s">
        <v>2643</v>
      </c>
      <c r="E2512" s="19" t="s">
        <v>4411</v>
      </c>
      <c r="F2512" s="19" t="s">
        <v>4407</v>
      </c>
      <c r="G2512" s="19"/>
    </row>
    <row r="2513" spans="1:7" x14ac:dyDescent="0.25">
      <c r="A2513">
        <v>2512</v>
      </c>
      <c r="B2513" s="5">
        <v>1005367</v>
      </c>
      <c r="C2513" t="str">
        <f t="shared" si="5498"/>
        <v>Bank of Commerce - Greenwood, MS</v>
      </c>
      <c r="D2513" s="21" t="s">
        <v>313</v>
      </c>
      <c r="E2513" s="19" t="s">
        <v>2902</v>
      </c>
      <c r="F2513" s="19" t="s">
        <v>4407</v>
      </c>
      <c r="G2513" s="19"/>
    </row>
    <row r="2514" spans="1:7" x14ac:dyDescent="0.25">
      <c r="A2514">
        <v>2513</v>
      </c>
      <c r="B2514" s="5">
        <v>1011849</v>
      </c>
      <c r="C2514" t="str">
        <f t="shared" si="5498"/>
        <v>Bank of Forest - Forest, MS</v>
      </c>
      <c r="D2514" s="21" t="s">
        <v>2645</v>
      </c>
      <c r="E2514" s="19" t="s">
        <v>4412</v>
      </c>
      <c r="F2514" s="19" t="s">
        <v>4407</v>
      </c>
      <c r="G2514" s="19"/>
    </row>
    <row r="2515" spans="1:7" x14ac:dyDescent="0.25">
      <c r="A2515">
        <v>2514</v>
      </c>
      <c r="B2515" s="5">
        <v>1005013</v>
      </c>
      <c r="C2515" t="str">
        <f t="shared" si="5498"/>
        <v>Bank of Franklin - Meadville, MS</v>
      </c>
      <c r="D2515" s="21" t="s">
        <v>2290</v>
      </c>
      <c r="E2515" s="19" t="s">
        <v>4413</v>
      </c>
      <c r="F2515" s="19" t="s">
        <v>4407</v>
      </c>
      <c r="G2515" s="19"/>
    </row>
    <row r="2516" spans="1:7" x14ac:dyDescent="0.25">
      <c r="A2516">
        <v>2515</v>
      </c>
      <c r="B2516" s="5">
        <v>1013612</v>
      </c>
      <c r="C2516" t="str">
        <f t="shared" si="5498"/>
        <v>Bank of Kilmichael - Kilmichael, MS</v>
      </c>
      <c r="D2516" s="21" t="s">
        <v>2292</v>
      </c>
      <c r="E2516" s="19" t="s">
        <v>4415</v>
      </c>
      <c r="F2516" s="19" t="s">
        <v>4407</v>
      </c>
      <c r="G2516" s="19"/>
    </row>
    <row r="2517" spans="1:7" x14ac:dyDescent="0.25">
      <c r="A2517">
        <v>2516</v>
      </c>
      <c r="B2517" s="5">
        <v>1006289</v>
      </c>
      <c r="C2517" t="str">
        <f t="shared" si="5498"/>
        <v>Bank of Wiggins - Wiggins, MS</v>
      </c>
      <c r="D2517" s="21" t="s">
        <v>2288</v>
      </c>
      <c r="E2517" s="19" t="s">
        <v>4417</v>
      </c>
      <c r="F2517" s="19" t="s">
        <v>4407</v>
      </c>
      <c r="G2517" s="19"/>
    </row>
    <row r="2518" spans="1:7" x14ac:dyDescent="0.25">
      <c r="A2518">
        <v>2517</v>
      </c>
      <c r="B2518" s="5">
        <v>1013846</v>
      </c>
      <c r="C2518" t="str">
        <f t="shared" si="5498"/>
        <v>Bank of Winona - Winona, MS</v>
      </c>
      <c r="D2518" s="21" t="s">
        <v>2646</v>
      </c>
      <c r="E2518" s="19" t="s">
        <v>4247</v>
      </c>
      <c r="F2518" s="19" t="s">
        <v>4407</v>
      </c>
      <c r="G2518" s="19"/>
    </row>
    <row r="2519" spans="1:7" x14ac:dyDescent="0.25">
      <c r="A2519">
        <v>2518</v>
      </c>
      <c r="B2519" s="5">
        <v>1005607</v>
      </c>
      <c r="C2519" t="str">
        <f t="shared" si="5498"/>
        <v>Bank of Yazoo City - Yazoo City, MS</v>
      </c>
      <c r="D2519" s="21" t="s">
        <v>1995</v>
      </c>
      <c r="E2519" s="19" t="s">
        <v>4418</v>
      </c>
      <c r="F2519" s="19" t="s">
        <v>4407</v>
      </c>
      <c r="G2519" s="19"/>
    </row>
    <row r="2520" spans="1:7" x14ac:dyDescent="0.25">
      <c r="A2520">
        <v>2519</v>
      </c>
      <c r="B2520" s="5">
        <v>1015243</v>
      </c>
      <c r="C2520" t="str">
        <f t="shared" si="5498"/>
        <v>BankFirst Financial Services - Macon, MS</v>
      </c>
      <c r="D2520" s="21" t="s">
        <v>1579</v>
      </c>
      <c r="E2520" s="19" t="s">
        <v>3148</v>
      </c>
      <c r="F2520" s="19" t="s">
        <v>4407</v>
      </c>
      <c r="G2520" s="19"/>
    </row>
    <row r="2521" spans="1:7" x14ac:dyDescent="0.25">
      <c r="A2521">
        <v>2520</v>
      </c>
      <c r="B2521" s="5">
        <v>1015300</v>
      </c>
      <c r="C2521" t="str">
        <f t="shared" si="5498"/>
        <v>BankOkolona - Okolona, MS</v>
      </c>
      <c r="D2521" s="21" t="s">
        <v>10278</v>
      </c>
      <c r="E2521" s="19" t="s">
        <v>4416</v>
      </c>
      <c r="F2521" s="19" t="s">
        <v>4407</v>
      </c>
      <c r="G2521" s="19"/>
    </row>
    <row r="2522" spans="1:7" x14ac:dyDescent="0.25">
      <c r="A2522">
        <v>2521</v>
      </c>
      <c r="B2522" s="5">
        <v>1005634</v>
      </c>
      <c r="C2522" t="str">
        <f t="shared" si="5498"/>
        <v>BankPlus - Belzoni, MS</v>
      </c>
      <c r="D2522" s="21" t="s">
        <v>1192</v>
      </c>
      <c r="E2522" s="19" t="s">
        <v>4419</v>
      </c>
      <c r="F2522" s="19" t="s">
        <v>4407</v>
      </c>
      <c r="G2522" s="19"/>
    </row>
    <row r="2523" spans="1:7" x14ac:dyDescent="0.25">
      <c r="A2523">
        <v>2522</v>
      </c>
      <c r="B2523" s="5">
        <v>1015266</v>
      </c>
      <c r="C2523" t="str">
        <f t="shared" si="5498"/>
        <v>BNA Bank - New Albany, MS</v>
      </c>
      <c r="D2523" s="21" t="s">
        <v>1580</v>
      </c>
      <c r="E2523" s="19" t="s">
        <v>4420</v>
      </c>
      <c r="F2523" s="19" t="s">
        <v>4407</v>
      </c>
      <c r="G2523" s="19"/>
    </row>
    <row r="2524" spans="1:7" x14ac:dyDescent="0.25">
      <c r="A2524">
        <v>2523</v>
      </c>
      <c r="B2524" s="5">
        <v>1011415</v>
      </c>
      <c r="C2524" t="str">
        <f t="shared" si="5498"/>
        <v>Cadence Bank - Tupelo, MS</v>
      </c>
      <c r="D2524" s="21" t="s">
        <v>10140</v>
      </c>
      <c r="E2524" s="19" t="s">
        <v>4408</v>
      </c>
      <c r="F2524" s="19" t="s">
        <v>4407</v>
      </c>
      <c r="G2524" s="19"/>
    </row>
    <row r="2525" spans="1:7" x14ac:dyDescent="0.25">
      <c r="A2525">
        <v>2524</v>
      </c>
      <c r="B2525" s="5">
        <v>1004896</v>
      </c>
      <c r="C2525" t="str">
        <f t="shared" si="5498"/>
        <v>Century Bank - Lucedale, MS</v>
      </c>
      <c r="D2525" s="21" t="s">
        <v>775</v>
      </c>
      <c r="E2525" s="19" t="s">
        <v>4421</v>
      </c>
      <c r="F2525" s="19" t="s">
        <v>4407</v>
      </c>
      <c r="G2525" s="19"/>
    </row>
    <row r="2526" spans="1:7" x14ac:dyDescent="0.25">
      <c r="A2526">
        <v>2525</v>
      </c>
      <c r="B2526" s="5">
        <v>1010331</v>
      </c>
      <c r="C2526" t="str">
        <f t="shared" si="5498"/>
        <v>Citizens Bank - Columbia, MS</v>
      </c>
      <c r="D2526" s="21" t="s">
        <v>811</v>
      </c>
      <c r="E2526" s="19" t="s">
        <v>3489</v>
      </c>
      <c r="F2526" s="19" t="s">
        <v>4407</v>
      </c>
      <c r="G2526" s="19"/>
    </row>
    <row r="2527" spans="1:7" x14ac:dyDescent="0.25">
      <c r="A2527">
        <v>2526</v>
      </c>
      <c r="B2527" s="5">
        <v>1012984</v>
      </c>
      <c r="C2527" t="str">
        <f t="shared" si="5498"/>
        <v>Citizens Bank and Trust Company - Marks, MS</v>
      </c>
      <c r="D2527" s="21" t="s">
        <v>1551</v>
      </c>
      <c r="E2527" s="19" t="s">
        <v>4423</v>
      </c>
      <c r="F2527" s="19" t="s">
        <v>4407</v>
      </c>
      <c r="G2527" s="19"/>
    </row>
    <row r="2528" spans="1:7" x14ac:dyDescent="0.25">
      <c r="A2528">
        <v>2527</v>
      </c>
      <c r="B2528" s="5">
        <v>1991038</v>
      </c>
      <c r="C2528" t="str">
        <f t="shared" si="5498"/>
        <v>Commerce Bank - Corinth, MS</v>
      </c>
      <c r="D2528" s="21" t="s">
        <v>182</v>
      </c>
      <c r="E2528" s="19" t="s">
        <v>4427</v>
      </c>
      <c r="F2528" s="19" t="s">
        <v>4407</v>
      </c>
      <c r="G2528" s="19"/>
    </row>
    <row r="2529" spans="1:7" x14ac:dyDescent="0.25">
      <c r="A2529">
        <v>2528</v>
      </c>
      <c r="B2529" s="5">
        <v>1009665</v>
      </c>
      <c r="C2529" t="str">
        <f t="shared" si="5498"/>
        <v>Community Bank of Mississippi - Flowood, MS</v>
      </c>
      <c r="D2529" s="21" t="s">
        <v>1586</v>
      </c>
      <c r="E2529" s="19" t="s">
        <v>10434</v>
      </c>
      <c r="F2529" s="19" t="s">
        <v>4407</v>
      </c>
      <c r="G2529" s="19"/>
    </row>
    <row r="2530" spans="1:7" x14ac:dyDescent="0.25">
      <c r="A2530">
        <v>2529</v>
      </c>
      <c r="B2530" s="5">
        <v>1008977</v>
      </c>
      <c r="C2530" t="str">
        <f t="shared" si="5498"/>
        <v>Copiah Bank - Hazlehurst, MS</v>
      </c>
      <c r="D2530" s="21" t="s">
        <v>1994</v>
      </c>
      <c r="E2530" s="19" t="s">
        <v>3158</v>
      </c>
      <c r="F2530" s="19" t="s">
        <v>4407</v>
      </c>
      <c r="G2530" s="19"/>
    </row>
    <row r="2531" spans="1:7" x14ac:dyDescent="0.25">
      <c r="A2531">
        <v>2530</v>
      </c>
      <c r="B2531" s="5">
        <v>1012539</v>
      </c>
      <c r="C2531" t="str">
        <f t="shared" si="5498"/>
        <v>Covington County Bank - Collins, MS</v>
      </c>
      <c r="D2531" s="21" t="s">
        <v>855</v>
      </c>
      <c r="E2531" s="19" t="s">
        <v>3305</v>
      </c>
      <c r="F2531" s="19" t="s">
        <v>4407</v>
      </c>
      <c r="G2531" s="19"/>
    </row>
    <row r="2532" spans="1:7" x14ac:dyDescent="0.25">
      <c r="A2532">
        <v>2531</v>
      </c>
      <c r="B2532" s="5">
        <v>1006602</v>
      </c>
      <c r="C2532" t="str">
        <f t="shared" si="5498"/>
        <v>Farmers and Merchants Bank - Baldwyn, MS</v>
      </c>
      <c r="D2532" s="21" t="s">
        <v>891</v>
      </c>
      <c r="E2532" s="19" t="s">
        <v>4429</v>
      </c>
      <c r="F2532" s="19" t="s">
        <v>4407</v>
      </c>
      <c r="G2532" s="19"/>
    </row>
    <row r="2533" spans="1:7" x14ac:dyDescent="0.25">
      <c r="A2533">
        <v>2532</v>
      </c>
      <c r="B2533" s="5">
        <v>1014806</v>
      </c>
      <c r="C2533" t="str">
        <f t="shared" si="5498"/>
        <v>First Bank - McComb, MS</v>
      </c>
      <c r="D2533" s="21" t="s">
        <v>184</v>
      </c>
      <c r="E2533" s="19" t="s">
        <v>4430</v>
      </c>
      <c r="F2533" s="19" t="s">
        <v>4407</v>
      </c>
      <c r="G2533" s="19"/>
    </row>
    <row r="2534" spans="1:7" x14ac:dyDescent="0.25">
      <c r="A2534">
        <v>2533</v>
      </c>
      <c r="B2534" s="5">
        <v>1015906</v>
      </c>
      <c r="C2534" t="str">
        <f t="shared" si="5498"/>
        <v>First Choice Bank - Pontotoc, MS</v>
      </c>
      <c r="D2534" s="21" t="s">
        <v>1321</v>
      </c>
      <c r="E2534" s="19" t="s">
        <v>4431</v>
      </c>
      <c r="F2534" s="19" t="s">
        <v>4407</v>
      </c>
      <c r="G2534" s="19"/>
    </row>
    <row r="2535" spans="1:7" x14ac:dyDescent="0.25">
      <c r="A2535">
        <v>2534</v>
      </c>
      <c r="B2535" s="5">
        <v>4056662</v>
      </c>
      <c r="C2535" t="str">
        <f t="shared" si="5498"/>
        <v>First Commercial Bank - Jackson, MS</v>
      </c>
      <c r="D2535" s="21" t="s">
        <v>1577</v>
      </c>
      <c r="E2535" s="19" t="s">
        <v>2862</v>
      </c>
      <c r="F2535" s="19" t="s">
        <v>4407</v>
      </c>
      <c r="G2535" s="19"/>
    </row>
    <row r="2536" spans="1:7" x14ac:dyDescent="0.25">
      <c r="A2536">
        <v>2535</v>
      </c>
      <c r="B2536" s="5">
        <v>1002145</v>
      </c>
      <c r="C2536" t="str">
        <f t="shared" si="5498"/>
        <v>First Federal Savings &amp; Loan Association of Pascagoula-Moss Point - Pascagoula, MS</v>
      </c>
      <c r="D2536" s="21" t="s">
        <v>9724</v>
      </c>
      <c r="E2536" s="19" t="s">
        <v>4432</v>
      </c>
      <c r="F2536" s="19" t="s">
        <v>4407</v>
      </c>
      <c r="G2536" s="19"/>
    </row>
    <row r="2537" spans="1:7" x14ac:dyDescent="0.25">
      <c r="A2537">
        <v>2536</v>
      </c>
      <c r="B2537" s="5">
        <v>1004237</v>
      </c>
      <c r="C2537" t="str">
        <f t="shared" si="5498"/>
        <v>First National Bank of Clarksdale - Clarksdale, MS</v>
      </c>
      <c r="D2537" s="21" t="s">
        <v>1582</v>
      </c>
      <c r="E2537" s="19" t="s">
        <v>4433</v>
      </c>
      <c r="F2537" s="19" t="s">
        <v>4407</v>
      </c>
      <c r="G2537" s="19"/>
    </row>
    <row r="2538" spans="1:7" x14ac:dyDescent="0.25">
      <c r="A2538">
        <v>2537</v>
      </c>
      <c r="B2538" s="5">
        <v>1012829</v>
      </c>
      <c r="C2538" t="str">
        <f t="shared" si="5498"/>
        <v>First Security Bank - Batesville, MS</v>
      </c>
      <c r="D2538" s="21" t="s">
        <v>112</v>
      </c>
      <c r="E2538" s="19" t="s">
        <v>2894</v>
      </c>
      <c r="F2538" s="19" t="s">
        <v>4407</v>
      </c>
      <c r="G2538" s="19"/>
    </row>
    <row r="2539" spans="1:7" x14ac:dyDescent="0.25">
      <c r="A2539">
        <v>2538</v>
      </c>
      <c r="B2539" s="5">
        <v>4135650</v>
      </c>
      <c r="C2539" t="str">
        <f t="shared" si="5498"/>
        <v>First Southern Bank - Columbia, MS</v>
      </c>
      <c r="D2539" s="21" t="s">
        <v>1440</v>
      </c>
      <c r="E2539" s="19" t="s">
        <v>3489</v>
      </c>
      <c r="F2539" s="19" t="s">
        <v>4407</v>
      </c>
      <c r="G2539" s="19"/>
    </row>
    <row r="2540" spans="1:7" x14ac:dyDescent="0.25">
      <c r="A2540">
        <v>2539</v>
      </c>
      <c r="B2540" s="5">
        <v>1015357</v>
      </c>
      <c r="C2540" t="str">
        <f t="shared" si="5498"/>
        <v>First State Bank - Waynesboro, MS</v>
      </c>
      <c r="D2540" s="21" t="s">
        <v>43</v>
      </c>
      <c r="E2540" s="19" t="s">
        <v>3198</v>
      </c>
      <c r="F2540" s="19" t="s">
        <v>4407</v>
      </c>
      <c r="G2540" s="19"/>
    </row>
    <row r="2541" spans="1:7" x14ac:dyDescent="0.25">
      <c r="A2541">
        <v>2540</v>
      </c>
      <c r="B2541" s="5">
        <v>1011213</v>
      </c>
      <c r="C2541" t="str">
        <f t="shared" si="5498"/>
        <v>FNB Oxford Bank - Oxford, MS</v>
      </c>
      <c r="D2541" s="21" t="s">
        <v>5490</v>
      </c>
      <c r="E2541" s="19" t="s">
        <v>2821</v>
      </c>
      <c r="F2541" s="19" t="s">
        <v>4407</v>
      </c>
      <c r="G2541" s="19"/>
    </row>
    <row r="2542" spans="1:7" x14ac:dyDescent="0.25">
      <c r="A2542">
        <v>2541</v>
      </c>
      <c r="B2542" s="5">
        <v>1010972</v>
      </c>
      <c r="C2542" t="str">
        <f t="shared" si="5498"/>
        <v>FNB Picayune Bank - Picayune, MS</v>
      </c>
      <c r="D2542" s="21" t="s">
        <v>10073</v>
      </c>
      <c r="E2542" s="19" t="s">
        <v>4434</v>
      </c>
      <c r="F2542" s="19" t="s">
        <v>4407</v>
      </c>
      <c r="G2542" s="19"/>
    </row>
    <row r="2543" spans="1:7" x14ac:dyDescent="0.25">
      <c r="A2543">
        <v>2542</v>
      </c>
      <c r="B2543" s="5">
        <v>1012068</v>
      </c>
      <c r="C2543" t="str">
        <f t="shared" si="5498"/>
        <v>Genesis Bank - Benoit, MS</v>
      </c>
      <c r="D2543" s="21" t="s">
        <v>9725</v>
      </c>
      <c r="E2543" s="19" t="s">
        <v>4410</v>
      </c>
      <c r="F2543" s="19" t="s">
        <v>4407</v>
      </c>
      <c r="G2543" s="19"/>
    </row>
    <row r="2544" spans="1:7" x14ac:dyDescent="0.25">
      <c r="A2544">
        <v>2543</v>
      </c>
      <c r="B2544" s="5">
        <v>1002687</v>
      </c>
      <c r="C2544" t="str">
        <f t="shared" si="5498"/>
        <v>Grand Bank for Savings, F.S.B. - Hattiesburg, MS</v>
      </c>
      <c r="D2544" s="21" t="s">
        <v>9726</v>
      </c>
      <c r="E2544" s="19" t="s">
        <v>4435</v>
      </c>
      <c r="F2544" s="19" t="s">
        <v>4407</v>
      </c>
      <c r="G2544" s="19"/>
    </row>
    <row r="2545" spans="1:7" x14ac:dyDescent="0.25">
      <c r="A2545">
        <v>2544</v>
      </c>
      <c r="B2545" s="5">
        <v>1005393</v>
      </c>
      <c r="C2545" t="str">
        <f t="shared" si="5498"/>
        <v>Great Southern Bank - Meridian, MS</v>
      </c>
      <c r="D2545" s="21" t="s">
        <v>183</v>
      </c>
      <c r="E2545" s="19" t="s">
        <v>4425</v>
      </c>
      <c r="F2545" s="19" t="s">
        <v>4407</v>
      </c>
      <c r="G2545" s="19"/>
    </row>
    <row r="2546" spans="1:7" x14ac:dyDescent="0.25">
      <c r="A2546">
        <v>2545</v>
      </c>
      <c r="B2546" s="5">
        <v>1005198</v>
      </c>
      <c r="C2546" t="str">
        <f t="shared" si="5498"/>
        <v>Guaranty Bank and Trust Company - Belzoni, MS</v>
      </c>
      <c r="D2546" s="21" t="s">
        <v>135</v>
      </c>
      <c r="E2546" s="19" t="s">
        <v>4419</v>
      </c>
      <c r="F2546" s="19" t="s">
        <v>4407</v>
      </c>
      <c r="G2546" s="19"/>
    </row>
    <row r="2547" spans="1:7" x14ac:dyDescent="0.25">
      <c r="A2547">
        <v>2546</v>
      </c>
      <c r="B2547" s="5">
        <v>1009701</v>
      </c>
      <c r="C2547" t="str">
        <f t="shared" si="5498"/>
        <v>Hancock Whitney Bank - Gulfport, MS</v>
      </c>
      <c r="D2547" s="21" t="s">
        <v>5618</v>
      </c>
      <c r="E2547" s="19" t="s">
        <v>10243</v>
      </c>
      <c r="F2547" s="19" t="s">
        <v>4407</v>
      </c>
      <c r="G2547" s="19"/>
    </row>
    <row r="2548" spans="1:7" x14ac:dyDescent="0.25">
      <c r="A2548">
        <v>2547</v>
      </c>
      <c r="B2548" s="5">
        <v>1012933</v>
      </c>
      <c r="C2548" t="str">
        <f t="shared" si="5498"/>
        <v>Holmes County Bank - Lexington, MS</v>
      </c>
      <c r="D2548" s="21" t="s">
        <v>9727</v>
      </c>
      <c r="E2548" s="19" t="s">
        <v>3873</v>
      </c>
      <c r="F2548" s="19" t="s">
        <v>4407</v>
      </c>
      <c r="G2548" s="19"/>
    </row>
    <row r="2549" spans="1:7" x14ac:dyDescent="0.25">
      <c r="A2549">
        <v>2548</v>
      </c>
      <c r="B2549" s="5">
        <v>1005309</v>
      </c>
      <c r="C2549" t="str">
        <f t="shared" si="5498"/>
        <v>Merchants &amp; Marine Bank - Pascagoula, MS</v>
      </c>
      <c r="D2549" s="21" t="s">
        <v>1581</v>
      </c>
      <c r="E2549" s="19" t="s">
        <v>4432</v>
      </c>
      <c r="F2549" s="19" t="s">
        <v>4407</v>
      </c>
      <c r="G2549" s="19"/>
    </row>
    <row r="2550" spans="1:7" x14ac:dyDescent="0.25">
      <c r="A2550">
        <v>2549</v>
      </c>
      <c r="B2550" s="5">
        <v>1011097</v>
      </c>
      <c r="C2550" t="str">
        <f t="shared" si="5498"/>
        <v>Merchants and Planters Bank - Raymond, MS</v>
      </c>
      <c r="D2550" s="21" t="s">
        <v>2725</v>
      </c>
      <c r="E2550" s="19" t="s">
        <v>3556</v>
      </c>
      <c r="F2550" s="19" t="s">
        <v>4407</v>
      </c>
      <c r="G2550" s="19"/>
    </row>
    <row r="2551" spans="1:7" x14ac:dyDescent="0.25">
      <c r="A2551">
        <v>2550</v>
      </c>
      <c r="B2551" s="5">
        <v>1005039</v>
      </c>
      <c r="C2551" t="str">
        <f t="shared" si="5498"/>
        <v>Peoples Bank - Mendenhall, MS</v>
      </c>
      <c r="D2551" s="21" t="s">
        <v>215</v>
      </c>
      <c r="E2551" s="19" t="s">
        <v>4436</v>
      </c>
      <c r="F2551" s="19" t="s">
        <v>4407</v>
      </c>
      <c r="G2551" s="19"/>
    </row>
    <row r="2552" spans="1:7" x14ac:dyDescent="0.25">
      <c r="A2552">
        <v>2551</v>
      </c>
      <c r="B2552" s="5">
        <v>1014861</v>
      </c>
      <c r="C2552" t="str">
        <f t="shared" si="5498"/>
        <v>Pike National Bank - McComb, MS</v>
      </c>
      <c r="D2552" s="21" t="s">
        <v>2291</v>
      </c>
      <c r="E2552" s="19" t="s">
        <v>4430</v>
      </c>
      <c r="F2552" s="19" t="s">
        <v>4407</v>
      </c>
      <c r="G2552" s="19"/>
    </row>
    <row r="2553" spans="1:7" x14ac:dyDescent="0.25">
      <c r="A2553">
        <v>2552</v>
      </c>
      <c r="B2553" s="5">
        <v>1015943</v>
      </c>
      <c r="C2553" t="str">
        <f t="shared" si="5498"/>
        <v>Planters Bank &amp; Trust Company - Indianola, MS</v>
      </c>
      <c r="D2553" s="21" t="s">
        <v>1191</v>
      </c>
      <c r="E2553" s="19" t="s">
        <v>3388</v>
      </c>
      <c r="F2553" s="19" t="s">
        <v>4407</v>
      </c>
      <c r="G2553" s="19"/>
    </row>
    <row r="2554" spans="1:7" x14ac:dyDescent="0.25">
      <c r="A2554">
        <v>2553</v>
      </c>
      <c r="B2554" s="5">
        <v>1015755</v>
      </c>
      <c r="C2554" t="str">
        <f t="shared" si="5498"/>
        <v>PriorityOne Bank - Magee, MS</v>
      </c>
      <c r="D2554" s="21" t="s">
        <v>1578</v>
      </c>
      <c r="E2554" s="19" t="s">
        <v>4438</v>
      </c>
      <c r="F2554" s="19" t="s">
        <v>4407</v>
      </c>
      <c r="G2554" s="19"/>
    </row>
    <row r="2555" spans="1:7" x14ac:dyDescent="0.25">
      <c r="A2555">
        <v>2554</v>
      </c>
      <c r="B2555" s="5">
        <v>1013231</v>
      </c>
      <c r="C2555" t="str">
        <f t="shared" si="5498"/>
        <v>Renasant Bank - Tupelo, MS</v>
      </c>
      <c r="D2555" s="21" t="s">
        <v>189</v>
      </c>
      <c r="E2555" s="19" t="s">
        <v>4408</v>
      </c>
      <c r="F2555" s="19" t="s">
        <v>4407</v>
      </c>
      <c r="G2555" s="19"/>
    </row>
    <row r="2556" spans="1:7" x14ac:dyDescent="0.25">
      <c r="A2556">
        <v>2555</v>
      </c>
      <c r="B2556" s="5">
        <v>1004649</v>
      </c>
      <c r="C2556" t="str">
        <f t="shared" si="5498"/>
        <v>Richton Bank &amp; Trust Company - Richton, MS</v>
      </c>
      <c r="D2556" s="21" t="s">
        <v>345</v>
      </c>
      <c r="E2556" s="19" t="s">
        <v>4439</v>
      </c>
      <c r="F2556" s="19" t="s">
        <v>4407</v>
      </c>
      <c r="G2556" s="19"/>
    </row>
    <row r="2557" spans="1:7" x14ac:dyDescent="0.25">
      <c r="A2557">
        <v>2556</v>
      </c>
      <c r="B2557" s="5">
        <v>1011016</v>
      </c>
      <c r="C2557" t="str">
        <f t="shared" si="5498"/>
        <v>RiverHills Bank - Vicksburg, MS</v>
      </c>
      <c r="D2557" s="21" t="s">
        <v>1584</v>
      </c>
      <c r="E2557" s="19" t="s">
        <v>5634</v>
      </c>
      <c r="F2557" s="19" t="s">
        <v>4407</v>
      </c>
      <c r="G2557" s="19"/>
    </row>
    <row r="2558" spans="1:7" x14ac:dyDescent="0.25">
      <c r="A2558">
        <v>2557</v>
      </c>
      <c r="B2558" s="5">
        <v>1014299</v>
      </c>
      <c r="C2558" t="str">
        <f t="shared" si="5498"/>
        <v>The Bank of Holly Springs - Holly Springs, MS</v>
      </c>
      <c r="D2558" s="21" t="s">
        <v>9728</v>
      </c>
      <c r="E2558" s="19" t="s">
        <v>4414</v>
      </c>
      <c r="F2558" s="19" t="s">
        <v>4407</v>
      </c>
      <c r="G2558" s="19"/>
    </row>
    <row r="2559" spans="1:7" x14ac:dyDescent="0.25">
      <c r="A2559">
        <v>2558</v>
      </c>
      <c r="B2559" s="5">
        <v>1004517</v>
      </c>
      <c r="C2559" t="str">
        <f t="shared" si="5498"/>
        <v>The Citizens Bank of Philadelphia - Philadelphia, MS</v>
      </c>
      <c r="D2559" s="21" t="s">
        <v>9729</v>
      </c>
      <c r="E2559" s="19" t="s">
        <v>4424</v>
      </c>
      <c r="F2559" s="19" t="s">
        <v>4407</v>
      </c>
      <c r="G2559" s="19"/>
    </row>
    <row r="2560" spans="1:7" x14ac:dyDescent="0.25">
      <c r="A2560">
        <v>2559</v>
      </c>
      <c r="B2560" s="5">
        <v>1005017</v>
      </c>
      <c r="C2560" t="str">
        <f t="shared" si="5498"/>
        <v>The Citizens National Bank of Meridian - Meridian, MS</v>
      </c>
      <c r="D2560" s="21" t="s">
        <v>9730</v>
      </c>
      <c r="E2560" s="19" t="s">
        <v>4425</v>
      </c>
      <c r="F2560" s="19" t="s">
        <v>4407</v>
      </c>
      <c r="G2560" s="19"/>
    </row>
    <row r="2561" spans="1:7" x14ac:dyDescent="0.25">
      <c r="A2561">
        <v>2560</v>
      </c>
      <c r="B2561" s="5">
        <v>1004270</v>
      </c>
      <c r="C2561" t="str">
        <f t="shared" si="5498"/>
        <v>The Cleveland State Bank - Cleveland, MS</v>
      </c>
      <c r="D2561" s="21" t="s">
        <v>9731</v>
      </c>
      <c r="E2561" s="19" t="s">
        <v>4426</v>
      </c>
      <c r="F2561" s="19" t="s">
        <v>4407</v>
      </c>
      <c r="G2561" s="19"/>
    </row>
    <row r="2562" spans="1:7" x14ac:dyDescent="0.25">
      <c r="A2562">
        <v>2561</v>
      </c>
      <c r="B2562" s="5">
        <v>1012593</v>
      </c>
      <c r="C2562" t="str">
        <f t="shared" ref="C2562:C2625" si="5499">D2562&amp;" - "&amp;E2562&amp;", "&amp;F2562</f>
        <v>The Commercial Bank - De Kalb, MS</v>
      </c>
      <c r="D2562" s="21" t="s">
        <v>9456</v>
      </c>
      <c r="E2562" s="19" t="s">
        <v>4428</v>
      </c>
      <c r="F2562" s="19" t="s">
        <v>4407</v>
      </c>
      <c r="G2562" s="19"/>
    </row>
    <row r="2563" spans="1:7" x14ac:dyDescent="0.25">
      <c r="A2563">
        <v>2562</v>
      </c>
      <c r="B2563" s="5">
        <v>1012635</v>
      </c>
      <c r="C2563" t="str">
        <f t="shared" si="5499"/>
        <v>The Jefferson Bank - Greenville, MS</v>
      </c>
      <c r="D2563" s="21" t="s">
        <v>9732</v>
      </c>
      <c r="E2563" s="19" t="s">
        <v>3090</v>
      </c>
      <c r="F2563" s="19" t="s">
        <v>4407</v>
      </c>
      <c r="G2563" s="19"/>
    </row>
    <row r="2564" spans="1:7" x14ac:dyDescent="0.25">
      <c r="A2564">
        <v>2563</v>
      </c>
      <c r="B2564" s="5">
        <v>1011249</v>
      </c>
      <c r="C2564" t="str">
        <f t="shared" si="5499"/>
        <v>The Peoples Bank - Ripley, MS</v>
      </c>
      <c r="D2564" s="21" t="s">
        <v>9416</v>
      </c>
      <c r="E2564" s="19" t="s">
        <v>4437</v>
      </c>
      <c r="F2564" s="19" t="s">
        <v>4407</v>
      </c>
      <c r="G2564" s="19"/>
    </row>
    <row r="2565" spans="1:7" x14ac:dyDescent="0.25">
      <c r="A2565">
        <v>2564</v>
      </c>
      <c r="B2565" s="5">
        <v>1014737</v>
      </c>
      <c r="C2565" t="str">
        <f t="shared" si="5499"/>
        <v>The Peoples Bank, Biloxi, Mississippi - Biloxi, MS</v>
      </c>
      <c r="D2565" s="21" t="s">
        <v>9733</v>
      </c>
      <c r="E2565" s="19" t="s">
        <v>4422</v>
      </c>
      <c r="F2565" s="19" t="s">
        <v>4407</v>
      </c>
      <c r="G2565" s="19"/>
    </row>
    <row r="2566" spans="1:7" x14ac:dyDescent="0.25">
      <c r="A2566">
        <v>2565</v>
      </c>
      <c r="B2566" s="5">
        <v>1008293</v>
      </c>
      <c r="C2566" t="str">
        <f t="shared" si="5499"/>
        <v>Trustmark National Bank - Jackson, MS</v>
      </c>
      <c r="D2566" s="21" t="s">
        <v>188</v>
      </c>
      <c r="E2566" s="19" t="s">
        <v>2862</v>
      </c>
      <c r="F2566" s="19" t="s">
        <v>4407</v>
      </c>
      <c r="G2566" s="19"/>
    </row>
    <row r="2567" spans="1:7" x14ac:dyDescent="0.25">
      <c r="A2567">
        <v>2566</v>
      </c>
      <c r="B2567" s="5">
        <v>1010700</v>
      </c>
      <c r="C2567" t="str">
        <f t="shared" si="5499"/>
        <v>United Mississippi Bank - Natchez, MS</v>
      </c>
      <c r="D2567" s="21" t="s">
        <v>1585</v>
      </c>
      <c r="E2567" s="19" t="s">
        <v>4440</v>
      </c>
      <c r="F2567" s="19" t="s">
        <v>4407</v>
      </c>
      <c r="G2567" s="19"/>
    </row>
    <row r="2568" spans="1:7" x14ac:dyDescent="0.25">
      <c r="A2568">
        <v>2567</v>
      </c>
      <c r="B2568" s="5">
        <v>1014329</v>
      </c>
      <c r="C2568" t="str">
        <f t="shared" si="5499"/>
        <v>Unity Bank of Mississippi - Holly Springs, MS</v>
      </c>
      <c r="D2568" s="21" t="s">
        <v>10141</v>
      </c>
      <c r="E2568" s="19" t="s">
        <v>4414</v>
      </c>
      <c r="F2568" s="19" t="s">
        <v>4407</v>
      </c>
      <c r="G2568" s="19"/>
    </row>
    <row r="2569" spans="1:7" x14ac:dyDescent="0.25">
      <c r="A2569">
        <v>2568</v>
      </c>
      <c r="B2569" s="5">
        <v>1011703</v>
      </c>
      <c r="C2569" t="str">
        <f t="shared" si="5499"/>
        <v>American Bank - Bozeman, MT</v>
      </c>
      <c r="D2569" s="21" t="s">
        <v>995</v>
      </c>
      <c r="E2569" s="19" t="s">
        <v>4442</v>
      </c>
      <c r="F2569" s="19" t="s">
        <v>4441</v>
      </c>
      <c r="G2569" s="19"/>
    </row>
    <row r="2570" spans="1:7" x14ac:dyDescent="0.25">
      <c r="A2570">
        <v>2569</v>
      </c>
      <c r="B2570" s="5">
        <v>1011926</v>
      </c>
      <c r="C2570" t="str">
        <f t="shared" si="5499"/>
        <v>Ascent Bank - Helena, MT</v>
      </c>
      <c r="D2570" s="21" t="s">
        <v>9239</v>
      </c>
      <c r="E2570" s="19" t="s">
        <v>2924</v>
      </c>
      <c r="F2570" s="19" t="s">
        <v>4441</v>
      </c>
      <c r="G2570" s="19"/>
    </row>
    <row r="2571" spans="1:7" x14ac:dyDescent="0.25">
      <c r="A2571">
        <v>2570</v>
      </c>
      <c r="B2571" s="5">
        <v>4104871</v>
      </c>
      <c r="C2571" t="str">
        <f t="shared" si="5499"/>
        <v>Bank of Bozeman - Bozeman, MT</v>
      </c>
      <c r="D2571" s="21" t="s">
        <v>860</v>
      </c>
      <c r="E2571" s="19" t="s">
        <v>4442</v>
      </c>
      <c r="F2571" s="19" t="s">
        <v>4441</v>
      </c>
      <c r="G2571" s="19"/>
    </row>
    <row r="2572" spans="1:7" x14ac:dyDescent="0.25">
      <c r="A2572">
        <v>2571</v>
      </c>
      <c r="B2572" s="5">
        <v>1004380</v>
      </c>
      <c r="C2572" t="str">
        <f t="shared" si="5499"/>
        <v>Bank of Bridger, National Association - Bridger, MT</v>
      </c>
      <c r="D2572" s="21" t="s">
        <v>1588</v>
      </c>
      <c r="E2572" s="19" t="s">
        <v>4444</v>
      </c>
      <c r="F2572" s="19" t="s">
        <v>4441</v>
      </c>
      <c r="G2572" s="19"/>
    </row>
    <row r="2573" spans="1:7" x14ac:dyDescent="0.25">
      <c r="A2573">
        <v>2572</v>
      </c>
      <c r="B2573" s="5">
        <v>4147296</v>
      </c>
      <c r="C2573" t="str">
        <f t="shared" si="5499"/>
        <v>Bank of Montana - Missoula, MT</v>
      </c>
      <c r="D2573" s="21" t="s">
        <v>347</v>
      </c>
      <c r="E2573" s="19" t="s">
        <v>4445</v>
      </c>
      <c r="F2573" s="19" t="s">
        <v>4441</v>
      </c>
      <c r="G2573" s="19"/>
    </row>
    <row r="2574" spans="1:7" x14ac:dyDescent="0.25">
      <c r="A2574">
        <v>2573</v>
      </c>
      <c r="B2574" s="5">
        <v>1009860</v>
      </c>
      <c r="C2574" t="str">
        <f t="shared" si="5499"/>
        <v>Bank of the Rockies - Helena, MT</v>
      </c>
      <c r="D2574" s="21" t="s">
        <v>9181</v>
      </c>
      <c r="E2574" s="19" t="s">
        <v>2924</v>
      </c>
      <c r="F2574" s="19" t="s">
        <v>4441</v>
      </c>
      <c r="G2574" s="19"/>
    </row>
    <row r="2575" spans="1:7" x14ac:dyDescent="0.25">
      <c r="A2575">
        <v>2574</v>
      </c>
      <c r="B2575" s="5">
        <v>1006844</v>
      </c>
      <c r="C2575" t="str">
        <f t="shared" si="5499"/>
        <v>Belt Valley Bank - Belt, MT</v>
      </c>
      <c r="D2575" s="21" t="s">
        <v>346</v>
      </c>
      <c r="E2575" s="19" t="s">
        <v>4446</v>
      </c>
      <c r="F2575" s="19" t="s">
        <v>4441</v>
      </c>
      <c r="G2575" s="19"/>
    </row>
    <row r="2576" spans="1:7" x14ac:dyDescent="0.25">
      <c r="A2576">
        <v>2575</v>
      </c>
      <c r="B2576" s="5">
        <v>1012043</v>
      </c>
      <c r="C2576" t="str">
        <f t="shared" si="5499"/>
        <v>Citizens Bank &amp; Trust Company - Big Timber, MT</v>
      </c>
      <c r="D2576" s="21" t="s">
        <v>1088</v>
      </c>
      <c r="E2576" s="19" t="s">
        <v>4447</v>
      </c>
      <c r="F2576" s="19" t="s">
        <v>4441</v>
      </c>
      <c r="G2576" s="19"/>
    </row>
    <row r="2577" spans="1:7" x14ac:dyDescent="0.25">
      <c r="A2577">
        <v>2576</v>
      </c>
      <c r="B2577" s="5">
        <v>4043967</v>
      </c>
      <c r="C2577" t="str">
        <f t="shared" si="5499"/>
        <v>Davidson Trust Co. - Great Falls, MT</v>
      </c>
      <c r="D2577" s="21" t="s">
        <v>9734</v>
      </c>
      <c r="E2577" s="19" t="s">
        <v>4448</v>
      </c>
      <c r="F2577" s="19" t="s">
        <v>4441</v>
      </c>
      <c r="G2577" s="19"/>
    </row>
    <row r="2578" spans="1:7" x14ac:dyDescent="0.25">
      <c r="A2578">
        <v>2577</v>
      </c>
      <c r="B2578" s="5">
        <v>4107580</v>
      </c>
      <c r="C2578" t="str">
        <f t="shared" si="5499"/>
        <v>Eagle Bank - Polson, MT</v>
      </c>
      <c r="D2578" s="21" t="s">
        <v>468</v>
      </c>
      <c r="E2578" s="19" t="s">
        <v>4449</v>
      </c>
      <c r="F2578" s="19" t="s">
        <v>4441</v>
      </c>
      <c r="G2578" s="19"/>
    </row>
    <row r="2579" spans="1:7" x14ac:dyDescent="0.25">
      <c r="A2579">
        <v>2578</v>
      </c>
      <c r="B2579" s="5">
        <v>1009854</v>
      </c>
      <c r="C2579" t="str">
        <f t="shared" si="5499"/>
        <v>Farmers State Bank - Victor, MT</v>
      </c>
      <c r="D2579" s="21" t="s">
        <v>290</v>
      </c>
      <c r="E2579" s="19" t="s">
        <v>3312</v>
      </c>
      <c r="F2579" s="19" t="s">
        <v>4441</v>
      </c>
      <c r="G2579" s="19"/>
    </row>
    <row r="2580" spans="1:7" x14ac:dyDescent="0.25">
      <c r="A2580">
        <v>2579</v>
      </c>
      <c r="B2580" s="5">
        <v>1012148</v>
      </c>
      <c r="C2580" t="str">
        <f t="shared" si="5499"/>
        <v>First Citizens Bank of Butte - Butte, MT</v>
      </c>
      <c r="D2580" s="21" t="s">
        <v>857</v>
      </c>
      <c r="E2580" s="19" t="s">
        <v>4450</v>
      </c>
      <c r="F2580" s="19" t="s">
        <v>4441</v>
      </c>
      <c r="G2580" s="19"/>
    </row>
    <row r="2581" spans="1:7" x14ac:dyDescent="0.25">
      <c r="A2581">
        <v>2580</v>
      </c>
      <c r="B2581" s="5">
        <v>1012071</v>
      </c>
      <c r="C2581" t="str">
        <f t="shared" si="5499"/>
        <v>First Interstate Bank - Billings, MT</v>
      </c>
      <c r="D2581" s="21" t="s">
        <v>191</v>
      </c>
      <c r="E2581" s="19" t="s">
        <v>4317</v>
      </c>
      <c r="F2581" s="19" t="s">
        <v>4441</v>
      </c>
      <c r="G2581" s="19"/>
    </row>
    <row r="2582" spans="1:7" x14ac:dyDescent="0.25">
      <c r="A2582">
        <v>2581</v>
      </c>
      <c r="B2582" s="5">
        <v>1011492</v>
      </c>
      <c r="C2582" t="str">
        <f t="shared" si="5499"/>
        <v>First Montana Bank, Inc. - Missoula, MT</v>
      </c>
      <c r="D2582" s="21" t="s">
        <v>1996</v>
      </c>
      <c r="E2582" s="19" t="s">
        <v>4445</v>
      </c>
      <c r="F2582" s="19" t="s">
        <v>4441</v>
      </c>
      <c r="G2582" s="19"/>
    </row>
    <row r="2583" spans="1:7" x14ac:dyDescent="0.25">
      <c r="A2583">
        <v>2582</v>
      </c>
      <c r="B2583" s="5">
        <v>1012208</v>
      </c>
      <c r="C2583" t="str">
        <f t="shared" si="5499"/>
        <v>First Security Bank of Deer Lodge - Deer Lodge, MT</v>
      </c>
      <c r="D2583" s="21" t="s">
        <v>1065</v>
      </c>
      <c r="E2583" s="19" t="s">
        <v>4452</v>
      </c>
      <c r="F2583" s="19" t="s">
        <v>4441</v>
      </c>
      <c r="G2583" s="19"/>
    </row>
    <row r="2584" spans="1:7" x14ac:dyDescent="0.25">
      <c r="A2584">
        <v>2583</v>
      </c>
      <c r="B2584" s="5">
        <v>1011636</v>
      </c>
      <c r="C2584" t="str">
        <f t="shared" si="5499"/>
        <v>First Security Bank of Roundup - Roundup, MT</v>
      </c>
      <c r="D2584" s="21" t="s">
        <v>856</v>
      </c>
      <c r="E2584" s="19" t="s">
        <v>4454</v>
      </c>
      <c r="F2584" s="19" t="s">
        <v>4441</v>
      </c>
      <c r="G2584" s="19"/>
    </row>
    <row r="2585" spans="1:7" x14ac:dyDescent="0.25">
      <c r="A2585">
        <v>2584</v>
      </c>
      <c r="B2585" s="5">
        <v>1011315</v>
      </c>
      <c r="C2585" t="str">
        <f t="shared" si="5499"/>
        <v>First State Bank of Forsyth - Forsyth, MT</v>
      </c>
      <c r="D2585" s="21" t="s">
        <v>2648</v>
      </c>
      <c r="E2585" s="19" t="s">
        <v>3223</v>
      </c>
      <c r="F2585" s="19" t="s">
        <v>4441</v>
      </c>
      <c r="G2585" s="19"/>
    </row>
    <row r="2586" spans="1:7" x14ac:dyDescent="0.25">
      <c r="A2586">
        <v>2585</v>
      </c>
      <c r="B2586" s="5">
        <v>4104875</v>
      </c>
      <c r="C2586" t="str">
        <f t="shared" si="5499"/>
        <v>Freedom Bank - Columbia Falls, MT</v>
      </c>
      <c r="D2586" s="21" t="s">
        <v>48</v>
      </c>
      <c r="E2586" s="19" t="s">
        <v>4455</v>
      </c>
      <c r="F2586" s="19" t="s">
        <v>4441</v>
      </c>
      <c r="G2586" s="19"/>
    </row>
    <row r="2587" spans="1:7" x14ac:dyDescent="0.25">
      <c r="A2587">
        <v>2586</v>
      </c>
      <c r="B2587" s="5">
        <v>1011431</v>
      </c>
      <c r="C2587" t="str">
        <f t="shared" si="5499"/>
        <v>Garfield County Bank - Jordan, MT</v>
      </c>
      <c r="D2587" s="21" t="s">
        <v>858</v>
      </c>
      <c r="E2587" s="19" t="s">
        <v>4274</v>
      </c>
      <c r="F2587" s="19" t="s">
        <v>4441</v>
      </c>
      <c r="G2587" s="19"/>
    </row>
    <row r="2588" spans="1:7" x14ac:dyDescent="0.25">
      <c r="A2588">
        <v>2587</v>
      </c>
      <c r="B2588" s="5">
        <v>1981026</v>
      </c>
      <c r="C2588" t="str">
        <f t="shared" si="5499"/>
        <v>Glacier Bank, Inc. - Kalispell, MT</v>
      </c>
      <c r="D2588" s="21" t="s">
        <v>10583</v>
      </c>
      <c r="E2588" s="19" t="s">
        <v>4456</v>
      </c>
      <c r="F2588" s="19" t="s">
        <v>4441</v>
      </c>
      <c r="G2588" s="19"/>
    </row>
    <row r="2589" spans="1:7" x14ac:dyDescent="0.25">
      <c r="A2589">
        <v>2588</v>
      </c>
      <c r="B2589" s="5">
        <v>1011421</v>
      </c>
      <c r="C2589" t="str">
        <f t="shared" si="5499"/>
        <v>Independence Bank - Havre, MT</v>
      </c>
      <c r="D2589" s="21" t="s">
        <v>998</v>
      </c>
      <c r="E2589" s="19" t="s">
        <v>4457</v>
      </c>
      <c r="F2589" s="19" t="s">
        <v>4441</v>
      </c>
      <c r="G2589" s="19"/>
    </row>
    <row r="2590" spans="1:7" x14ac:dyDescent="0.25">
      <c r="A2590">
        <v>2589</v>
      </c>
      <c r="B2590" s="5">
        <v>1010616</v>
      </c>
      <c r="C2590" t="str">
        <f t="shared" si="5499"/>
        <v>Little Horn State Bank - Hardin, MT</v>
      </c>
      <c r="D2590" s="21" t="s">
        <v>859</v>
      </c>
      <c r="E2590" s="19" t="s">
        <v>3447</v>
      </c>
      <c r="F2590" s="19" t="s">
        <v>4441</v>
      </c>
      <c r="G2590" s="19"/>
    </row>
    <row r="2591" spans="1:7" x14ac:dyDescent="0.25">
      <c r="A2591">
        <v>2590</v>
      </c>
      <c r="B2591" s="5">
        <v>1011301</v>
      </c>
      <c r="C2591" t="str">
        <f t="shared" si="5499"/>
        <v>Madison Valley Bank - Ennis, MT</v>
      </c>
      <c r="D2591" s="21" t="s">
        <v>5656</v>
      </c>
      <c r="E2591" s="19" t="s">
        <v>4451</v>
      </c>
      <c r="F2591" s="19" t="s">
        <v>4441</v>
      </c>
      <c r="G2591" s="19"/>
    </row>
    <row r="2592" spans="1:7" x14ac:dyDescent="0.25">
      <c r="A2592">
        <v>2591</v>
      </c>
      <c r="B2592" s="5">
        <v>1011518</v>
      </c>
      <c r="C2592" t="str">
        <f t="shared" si="5499"/>
        <v>Manhattan Bank - Manhattan, MT</v>
      </c>
      <c r="D2592" s="21" t="s">
        <v>2293</v>
      </c>
      <c r="E2592" s="19" t="s">
        <v>3526</v>
      </c>
      <c r="F2592" s="19" t="s">
        <v>4441</v>
      </c>
      <c r="G2592" s="19"/>
    </row>
    <row r="2593" spans="1:7" x14ac:dyDescent="0.25">
      <c r="A2593">
        <v>2592</v>
      </c>
      <c r="B2593" s="5">
        <v>1001779</v>
      </c>
      <c r="C2593" t="str">
        <f t="shared" si="5499"/>
        <v>Opportunity Bank of Montana - Helena, MT</v>
      </c>
      <c r="D2593" s="21" t="s">
        <v>1589</v>
      </c>
      <c r="E2593" s="19" t="s">
        <v>2924</v>
      </c>
      <c r="F2593" s="19" t="s">
        <v>4441</v>
      </c>
      <c r="G2593" s="19"/>
    </row>
    <row r="2594" spans="1:7" x14ac:dyDescent="0.25">
      <c r="A2594">
        <v>2593</v>
      </c>
      <c r="B2594" s="5">
        <v>1011817</v>
      </c>
      <c r="C2594" t="str">
        <f t="shared" si="5499"/>
        <v>Peoples Bank of Deer Lodge - Deer Lodge, MT</v>
      </c>
      <c r="D2594" s="21" t="s">
        <v>1064</v>
      </c>
      <c r="E2594" s="19" t="s">
        <v>4452</v>
      </c>
      <c r="F2594" s="19" t="s">
        <v>4441</v>
      </c>
      <c r="G2594" s="19"/>
    </row>
    <row r="2595" spans="1:7" x14ac:dyDescent="0.25">
      <c r="A2595">
        <v>2594</v>
      </c>
      <c r="B2595" s="5">
        <v>1001292</v>
      </c>
      <c r="C2595" t="str">
        <f t="shared" si="5499"/>
        <v>Pioneer Federal Savings &amp; Loan Association - Deer Lodge, MT</v>
      </c>
      <c r="D2595" s="21" t="s">
        <v>9735</v>
      </c>
      <c r="E2595" s="19" t="s">
        <v>4452</v>
      </c>
      <c r="F2595" s="19" t="s">
        <v>4441</v>
      </c>
      <c r="G2595" s="19"/>
    </row>
    <row r="2596" spans="1:7" x14ac:dyDescent="0.25">
      <c r="A2596">
        <v>2595</v>
      </c>
      <c r="B2596" s="5">
        <v>1011970</v>
      </c>
      <c r="C2596" t="str">
        <f t="shared" si="5499"/>
        <v>Stockman Bank of Montana - Miles City, MT</v>
      </c>
      <c r="D2596" s="21" t="s">
        <v>190</v>
      </c>
      <c r="E2596" s="19" t="s">
        <v>4458</v>
      </c>
      <c r="F2596" s="19" t="s">
        <v>4441</v>
      </c>
      <c r="G2596" s="19"/>
    </row>
    <row r="2597" spans="1:7" x14ac:dyDescent="0.25">
      <c r="A2597">
        <v>2596</v>
      </c>
      <c r="B2597" s="5">
        <v>1006826</v>
      </c>
      <c r="C2597" t="str">
        <f t="shared" si="5499"/>
        <v>The Bank of Baker - Baker, MT</v>
      </c>
      <c r="D2597" s="21" t="s">
        <v>9736</v>
      </c>
      <c r="E2597" s="19" t="s">
        <v>4443</v>
      </c>
      <c r="F2597" s="19" t="s">
        <v>4441</v>
      </c>
      <c r="G2597" s="19"/>
    </row>
    <row r="2598" spans="1:7" x14ac:dyDescent="0.25">
      <c r="A2598">
        <v>2597</v>
      </c>
      <c r="B2598" s="5">
        <v>1011525</v>
      </c>
      <c r="C2598" t="str">
        <f t="shared" si="5499"/>
        <v>The First State Bank of Malta - Malta, MT</v>
      </c>
      <c r="D2598" s="21" t="s">
        <v>9737</v>
      </c>
      <c r="E2598" s="19" t="s">
        <v>4453</v>
      </c>
      <c r="F2598" s="19" t="s">
        <v>4441</v>
      </c>
      <c r="G2598" s="19"/>
    </row>
    <row r="2599" spans="1:7" x14ac:dyDescent="0.25">
      <c r="A2599">
        <v>2598</v>
      </c>
      <c r="B2599" s="5">
        <v>1012413</v>
      </c>
      <c r="C2599" t="str">
        <f t="shared" si="5499"/>
        <v>The First State Bank of Shelby - Shelby, MT</v>
      </c>
      <c r="D2599" s="21" t="s">
        <v>9738</v>
      </c>
      <c r="E2599" s="19" t="s">
        <v>4137</v>
      </c>
      <c r="F2599" s="19" t="s">
        <v>4441</v>
      </c>
      <c r="G2599" s="19"/>
    </row>
    <row r="2600" spans="1:7" x14ac:dyDescent="0.25">
      <c r="A2600">
        <v>2599</v>
      </c>
      <c r="B2600" s="5">
        <v>1011458</v>
      </c>
      <c r="C2600" t="str">
        <f t="shared" si="5499"/>
        <v>Three Rivers Bank of Montana - Kalispell, MT</v>
      </c>
      <c r="D2600" s="21" t="s">
        <v>2647</v>
      </c>
      <c r="E2600" s="19" t="s">
        <v>4456</v>
      </c>
      <c r="F2600" s="19" t="s">
        <v>4441</v>
      </c>
      <c r="G2600" s="19"/>
    </row>
    <row r="2601" spans="1:7" x14ac:dyDescent="0.25">
      <c r="A2601">
        <v>2600</v>
      </c>
      <c r="B2601" s="5">
        <v>1011532</v>
      </c>
      <c r="C2601" t="str">
        <f t="shared" si="5499"/>
        <v>TrailWest Bank - Lolo, MT</v>
      </c>
      <c r="D2601" s="21" t="s">
        <v>1587</v>
      </c>
      <c r="E2601" s="19" t="s">
        <v>4459</v>
      </c>
      <c r="F2601" s="19" t="s">
        <v>4441</v>
      </c>
      <c r="G2601" s="19"/>
    </row>
    <row r="2602" spans="1:7" x14ac:dyDescent="0.25">
      <c r="A2602">
        <v>2601</v>
      </c>
      <c r="B2602" s="5">
        <v>1009820</v>
      </c>
      <c r="C2602" t="str">
        <f t="shared" si="5499"/>
        <v>Valley Bank of Kalispell - Kalispell, MT</v>
      </c>
      <c r="D2602" s="21" t="s">
        <v>2649</v>
      </c>
      <c r="E2602" s="19" t="s">
        <v>4456</v>
      </c>
      <c r="F2602" s="19" t="s">
        <v>4441</v>
      </c>
      <c r="G2602" s="19"/>
    </row>
    <row r="2603" spans="1:7" x14ac:dyDescent="0.25">
      <c r="A2603">
        <v>2602</v>
      </c>
      <c r="B2603" s="5">
        <v>1011635</v>
      </c>
      <c r="C2603" t="str">
        <f t="shared" si="5499"/>
        <v>Valley Bank of Ronan - Ronan, MT</v>
      </c>
      <c r="D2603" s="21" t="s">
        <v>2766</v>
      </c>
      <c r="E2603" s="19" t="s">
        <v>4460</v>
      </c>
      <c r="F2603" s="19" t="s">
        <v>4441</v>
      </c>
      <c r="G2603" s="19"/>
    </row>
    <row r="2604" spans="1:7" x14ac:dyDescent="0.25">
      <c r="A2604">
        <v>2603</v>
      </c>
      <c r="B2604" s="5">
        <v>1012343</v>
      </c>
      <c r="C2604" t="str">
        <f t="shared" si="5499"/>
        <v>Yellowstone Bank - Laurel, MT</v>
      </c>
      <c r="D2604" s="21" t="s">
        <v>10074</v>
      </c>
      <c r="E2604" s="19" t="s">
        <v>4077</v>
      </c>
      <c r="F2604" s="19" t="s">
        <v>4441</v>
      </c>
      <c r="G2604" s="19"/>
    </row>
    <row r="2605" spans="1:7" x14ac:dyDescent="0.25">
      <c r="A2605">
        <v>2604</v>
      </c>
      <c r="B2605" s="5">
        <v>11108175</v>
      </c>
      <c r="C2605" t="str">
        <f t="shared" si="5499"/>
        <v>American Bank of the Carolinas - Monroe, NC</v>
      </c>
      <c r="D2605" s="21" t="s">
        <v>9182</v>
      </c>
      <c r="E2605" s="19" t="s">
        <v>3212</v>
      </c>
      <c r="F2605" s="19" t="s">
        <v>4461</v>
      </c>
      <c r="G2605" s="19"/>
    </row>
    <row r="2606" spans="1:7" x14ac:dyDescent="0.25">
      <c r="A2606">
        <v>2605</v>
      </c>
      <c r="B2606" s="5">
        <v>1009926</v>
      </c>
      <c r="C2606" t="str">
        <f t="shared" si="5499"/>
        <v>Bank of America, National Association - Charlotte, NC</v>
      </c>
      <c r="D2606" s="21" t="s">
        <v>192</v>
      </c>
      <c r="E2606" s="19" t="s">
        <v>4108</v>
      </c>
      <c r="F2606" s="19" t="s">
        <v>4461</v>
      </c>
      <c r="G2606" s="19"/>
    </row>
    <row r="2607" spans="1:7" x14ac:dyDescent="0.25">
      <c r="A2607">
        <v>2606</v>
      </c>
      <c r="B2607" s="5">
        <v>4051614</v>
      </c>
      <c r="C2607" t="str">
        <f t="shared" si="5499"/>
        <v>Bank of Oak Ridge - Oak Ridge, NC</v>
      </c>
      <c r="D2607" s="21" t="s">
        <v>1042</v>
      </c>
      <c r="E2607" s="19" t="s">
        <v>3939</v>
      </c>
      <c r="F2607" s="19" t="s">
        <v>4461</v>
      </c>
      <c r="G2607" s="19"/>
    </row>
    <row r="2608" spans="1:7" x14ac:dyDescent="0.25">
      <c r="A2608">
        <v>2607</v>
      </c>
      <c r="B2608" s="5">
        <v>1000279</v>
      </c>
      <c r="C2608" t="str">
        <f t="shared" si="5499"/>
        <v>Belmont Savings Bank, SSB - Belmont, NC</v>
      </c>
      <c r="D2608" s="21" t="s">
        <v>5684</v>
      </c>
      <c r="E2608" s="19" t="s">
        <v>3998</v>
      </c>
      <c r="F2608" s="19" t="s">
        <v>4461</v>
      </c>
      <c r="G2608" s="19"/>
    </row>
    <row r="2609" spans="1:7" x14ac:dyDescent="0.25">
      <c r="A2609">
        <v>2608</v>
      </c>
      <c r="B2609" s="5">
        <v>1009492</v>
      </c>
      <c r="C2609" t="str">
        <f t="shared" si="5499"/>
        <v>Black Mountain Savings Bank, SSB - Black Mountain, NC</v>
      </c>
      <c r="D2609" s="21" t="s">
        <v>698</v>
      </c>
      <c r="E2609" s="19" t="s">
        <v>4462</v>
      </c>
      <c r="F2609" s="19" t="s">
        <v>4461</v>
      </c>
      <c r="G2609" s="19"/>
    </row>
    <row r="2610" spans="1:7" x14ac:dyDescent="0.25">
      <c r="A2610">
        <v>2609</v>
      </c>
      <c r="B2610" s="5">
        <v>4157568</v>
      </c>
      <c r="C2610" t="str">
        <f t="shared" si="5499"/>
        <v>blueharbor bank - Mooresville, NC</v>
      </c>
      <c r="D2610" s="21" t="s">
        <v>5497</v>
      </c>
      <c r="E2610" s="19" t="s">
        <v>3682</v>
      </c>
      <c r="F2610" s="19" t="s">
        <v>4461</v>
      </c>
      <c r="G2610" s="19"/>
    </row>
    <row r="2611" spans="1:7" x14ac:dyDescent="0.25">
      <c r="A2611">
        <v>2610</v>
      </c>
      <c r="B2611" s="5">
        <v>1981015</v>
      </c>
      <c r="C2611" t="str">
        <f t="shared" si="5499"/>
        <v>Cedar Hill National Bank - Charlotte, NC</v>
      </c>
      <c r="D2611" s="21" t="s">
        <v>984</v>
      </c>
      <c r="E2611" s="19" t="s">
        <v>4108</v>
      </c>
      <c r="F2611" s="19" t="s">
        <v>4461</v>
      </c>
      <c r="G2611" s="19"/>
    </row>
    <row r="2612" spans="1:7" x14ac:dyDescent="0.25">
      <c r="A2612">
        <v>2611</v>
      </c>
      <c r="B2612" s="5">
        <v>4056856</v>
      </c>
      <c r="C2612" t="str">
        <f t="shared" si="5499"/>
        <v>Dogwood State Bank - Raleigh, NC</v>
      </c>
      <c r="D2612" s="21" t="s">
        <v>9110</v>
      </c>
      <c r="E2612" s="19" t="s">
        <v>4464</v>
      </c>
      <c r="F2612" s="19" t="s">
        <v>4461</v>
      </c>
      <c r="G2612" s="19"/>
    </row>
    <row r="2613" spans="1:7" x14ac:dyDescent="0.25">
      <c r="A2613">
        <v>2612</v>
      </c>
      <c r="B2613" s="5">
        <v>1008364</v>
      </c>
      <c r="C2613" t="str">
        <f t="shared" si="5499"/>
        <v>Farmers and Merchants Bank - Salisbury, NC</v>
      </c>
      <c r="D2613" s="21" t="s">
        <v>891</v>
      </c>
      <c r="E2613" s="19" t="s">
        <v>3075</v>
      </c>
      <c r="F2613" s="19" t="s">
        <v>4461</v>
      </c>
      <c r="G2613" s="19"/>
    </row>
    <row r="2614" spans="1:7" x14ac:dyDescent="0.25">
      <c r="A2614">
        <v>2613</v>
      </c>
      <c r="B2614" s="5">
        <v>1006764</v>
      </c>
      <c r="C2614" t="str">
        <f t="shared" si="5499"/>
        <v>First Bank - Southern Pines, NC</v>
      </c>
      <c r="D2614" s="21" t="s">
        <v>184</v>
      </c>
      <c r="E2614" s="19" t="s">
        <v>4466</v>
      </c>
      <c r="F2614" s="19" t="s">
        <v>4461</v>
      </c>
      <c r="G2614" s="19"/>
    </row>
    <row r="2615" spans="1:7" x14ac:dyDescent="0.25">
      <c r="A2615">
        <v>2614</v>
      </c>
      <c r="B2615" s="5">
        <v>4054632</v>
      </c>
      <c r="C2615" t="str">
        <f t="shared" si="5499"/>
        <v>First Carolina Bank - Rocky Mount, NC</v>
      </c>
      <c r="D2615" s="21" t="s">
        <v>1997</v>
      </c>
      <c r="E2615" s="19" t="s">
        <v>4467</v>
      </c>
      <c r="F2615" s="19" t="s">
        <v>4461</v>
      </c>
      <c r="G2615" s="19"/>
    </row>
    <row r="2616" spans="1:7" x14ac:dyDescent="0.25">
      <c r="A2616">
        <v>2615</v>
      </c>
      <c r="B2616" s="5">
        <v>1002268</v>
      </c>
      <c r="C2616" t="str">
        <f t="shared" si="5499"/>
        <v>First Federal Bank - Dunn, NC</v>
      </c>
      <c r="D2616" s="21" t="s">
        <v>555</v>
      </c>
      <c r="E2616" s="19" t="s">
        <v>4468</v>
      </c>
      <c r="F2616" s="19" t="s">
        <v>4461</v>
      </c>
      <c r="G2616" s="19"/>
    </row>
    <row r="2617" spans="1:7" x14ac:dyDescent="0.25">
      <c r="A2617">
        <v>2616</v>
      </c>
      <c r="B2617" s="5">
        <v>1001866</v>
      </c>
      <c r="C2617" t="str">
        <f t="shared" si="5499"/>
        <v>First Federal Savings Bank of Lincolnton - Lincolnton, NC</v>
      </c>
      <c r="D2617" s="21" t="s">
        <v>510</v>
      </c>
      <c r="E2617" s="19" t="s">
        <v>3189</v>
      </c>
      <c r="F2617" s="19" t="s">
        <v>4461</v>
      </c>
      <c r="G2617" s="19"/>
    </row>
    <row r="2618" spans="1:7" x14ac:dyDescent="0.25">
      <c r="A2618">
        <v>2617</v>
      </c>
      <c r="B2618" s="5">
        <v>1001889</v>
      </c>
      <c r="C2618" t="str">
        <f t="shared" si="5499"/>
        <v>First Savings and Loan Association - Mebane, NC</v>
      </c>
      <c r="D2618" s="21" t="s">
        <v>701</v>
      </c>
      <c r="E2618" s="19" t="s">
        <v>4469</v>
      </c>
      <c r="F2618" s="19" t="s">
        <v>4461</v>
      </c>
      <c r="G2618" s="19"/>
    </row>
    <row r="2619" spans="1:7" x14ac:dyDescent="0.25">
      <c r="A2619">
        <v>2618</v>
      </c>
      <c r="B2619" s="5">
        <v>1010062</v>
      </c>
      <c r="C2619" t="str">
        <f t="shared" si="5499"/>
        <v>First-Citizens Bank &amp; Trust Company - Raleigh, NC</v>
      </c>
      <c r="D2619" s="21" t="s">
        <v>10584</v>
      </c>
      <c r="E2619" s="19" t="s">
        <v>4464</v>
      </c>
      <c r="F2619" s="19" t="s">
        <v>4461</v>
      </c>
      <c r="G2619" s="19"/>
    </row>
    <row r="2620" spans="1:7" x14ac:dyDescent="0.25">
      <c r="A2620">
        <v>2619</v>
      </c>
      <c r="B2620" s="5">
        <v>1015931</v>
      </c>
      <c r="C2620" t="str">
        <f t="shared" si="5499"/>
        <v>Hertford Savings Bank, SSB - Hertford, NC</v>
      </c>
      <c r="D2620" s="21" t="s">
        <v>703</v>
      </c>
      <c r="E2620" s="19" t="s">
        <v>4470</v>
      </c>
      <c r="F2620" s="19" t="s">
        <v>4461</v>
      </c>
      <c r="G2620" s="19"/>
    </row>
    <row r="2621" spans="1:7" x14ac:dyDescent="0.25">
      <c r="A2621">
        <v>2620</v>
      </c>
      <c r="B2621" s="5">
        <v>1006701</v>
      </c>
      <c r="C2621" t="str">
        <f t="shared" si="5499"/>
        <v>HomeTrust Bank - Asheville, NC</v>
      </c>
      <c r="D2621" s="21" t="s">
        <v>193</v>
      </c>
      <c r="E2621" s="19" t="s">
        <v>4471</v>
      </c>
      <c r="F2621" s="19" t="s">
        <v>4461</v>
      </c>
      <c r="G2621" s="19"/>
    </row>
    <row r="2622" spans="1:7" x14ac:dyDescent="0.25">
      <c r="A2622">
        <v>2621</v>
      </c>
      <c r="B2622" s="5">
        <v>1008506</v>
      </c>
      <c r="C2622" t="str">
        <f t="shared" si="5499"/>
        <v>Jackson Savings Bank, SSB - Sylva, NC</v>
      </c>
      <c r="D2622" s="21" t="s">
        <v>700</v>
      </c>
      <c r="E2622" s="19" t="s">
        <v>4472</v>
      </c>
      <c r="F2622" s="19" t="s">
        <v>4461</v>
      </c>
      <c r="G2622" s="19"/>
    </row>
    <row r="2623" spans="1:7" x14ac:dyDescent="0.25">
      <c r="A2623">
        <v>2622</v>
      </c>
      <c r="B2623" s="5">
        <v>1009178</v>
      </c>
      <c r="C2623" t="str">
        <f t="shared" si="5499"/>
        <v>KS Bank, Inc. - Smithfield, NC</v>
      </c>
      <c r="D2623" s="21" t="s">
        <v>511</v>
      </c>
      <c r="E2623" s="19" t="s">
        <v>4473</v>
      </c>
      <c r="F2623" s="19" t="s">
        <v>4461</v>
      </c>
      <c r="G2623" s="19"/>
    </row>
    <row r="2624" spans="1:7" x14ac:dyDescent="0.25">
      <c r="A2624">
        <v>2623</v>
      </c>
      <c r="B2624" s="5">
        <v>1002336</v>
      </c>
      <c r="C2624" t="str">
        <f t="shared" si="5499"/>
        <v>Lifestore Bank - West Jefferson, NC</v>
      </c>
      <c r="D2624" s="21" t="s">
        <v>9739</v>
      </c>
      <c r="E2624" s="19" t="s">
        <v>4474</v>
      </c>
      <c r="F2624" s="19" t="s">
        <v>4461</v>
      </c>
      <c r="G2624" s="19"/>
    </row>
    <row r="2625" spans="1:7" x14ac:dyDescent="0.25">
      <c r="A2625">
        <v>2624</v>
      </c>
      <c r="B2625" s="5">
        <v>4157597</v>
      </c>
      <c r="C2625" t="str">
        <f t="shared" si="5499"/>
        <v>Live Oak Banking Company - Wilmington, NC</v>
      </c>
      <c r="D2625" s="21" t="s">
        <v>1194</v>
      </c>
      <c r="E2625" s="19" t="s">
        <v>3087</v>
      </c>
      <c r="F2625" s="19" t="s">
        <v>4461</v>
      </c>
      <c r="G2625" s="19"/>
    </row>
    <row r="2626" spans="1:7" x14ac:dyDescent="0.25">
      <c r="A2626">
        <v>2625</v>
      </c>
      <c r="B2626" s="5">
        <v>1011959</v>
      </c>
      <c r="C2626" t="str">
        <f t="shared" ref="C2626:C2689" si="5500">D2626&amp;" - "&amp;E2626&amp;", "&amp;F2626</f>
        <v>Lumbee Guaranty Bank - Pembroke, NC</v>
      </c>
      <c r="D2626" s="21" t="s">
        <v>1590</v>
      </c>
      <c r="E2626" s="19" t="s">
        <v>3191</v>
      </c>
      <c r="F2626" s="19" t="s">
        <v>4461</v>
      </c>
      <c r="G2626" s="19"/>
    </row>
    <row r="2627" spans="1:7" x14ac:dyDescent="0.25">
      <c r="A2627">
        <v>2626</v>
      </c>
      <c r="B2627" s="5">
        <v>100761</v>
      </c>
      <c r="C2627" t="str">
        <f t="shared" si="5500"/>
        <v>Mechanics &amp; Farmers Bank - Durham, NC</v>
      </c>
      <c r="D2627" s="21" t="s">
        <v>9740</v>
      </c>
      <c r="E2627" s="19" t="s">
        <v>4475</v>
      </c>
      <c r="F2627" s="19" t="s">
        <v>4461</v>
      </c>
      <c r="G2627" s="19"/>
    </row>
    <row r="2628" spans="1:7" x14ac:dyDescent="0.25">
      <c r="A2628">
        <v>2627</v>
      </c>
      <c r="B2628" s="5">
        <v>1001938</v>
      </c>
      <c r="C2628" t="str">
        <f t="shared" si="5500"/>
        <v>Morganton Savings Bank, S.S.B. - Morganton, NC</v>
      </c>
      <c r="D2628" s="21" t="s">
        <v>699</v>
      </c>
      <c r="E2628" s="19" t="s">
        <v>4476</v>
      </c>
      <c r="F2628" s="19" t="s">
        <v>4461</v>
      </c>
      <c r="G2628" s="19"/>
    </row>
    <row r="2629" spans="1:7" x14ac:dyDescent="0.25">
      <c r="A2629">
        <v>2628</v>
      </c>
      <c r="B2629" s="5">
        <v>4092663</v>
      </c>
      <c r="C2629" t="str">
        <f t="shared" si="5500"/>
        <v>Nantahala Bank &amp; Trust Company - Franklin, NC</v>
      </c>
      <c r="D2629" s="21" t="s">
        <v>2294</v>
      </c>
      <c r="E2629" s="19" t="s">
        <v>3722</v>
      </c>
      <c r="F2629" s="19" t="s">
        <v>4461</v>
      </c>
      <c r="G2629" s="19"/>
    </row>
    <row r="2630" spans="1:7" x14ac:dyDescent="0.25">
      <c r="A2630">
        <v>2629</v>
      </c>
      <c r="B2630" s="5">
        <v>1984062</v>
      </c>
      <c r="C2630" t="str">
        <f t="shared" si="5500"/>
        <v>New Republic Bank - Charlotte, NC</v>
      </c>
      <c r="D2630" s="21" t="s">
        <v>9353</v>
      </c>
      <c r="E2630" s="19" t="s">
        <v>4108</v>
      </c>
      <c r="F2630" s="19" t="s">
        <v>4461</v>
      </c>
      <c r="G2630" s="19"/>
    </row>
    <row r="2631" spans="1:7" x14ac:dyDescent="0.25">
      <c r="A2631">
        <v>2630</v>
      </c>
      <c r="B2631" s="5">
        <v>4054580</v>
      </c>
      <c r="C2631" t="str">
        <f t="shared" si="5500"/>
        <v>North State Bank - Raleigh, NC</v>
      </c>
      <c r="D2631" s="21" t="s">
        <v>1591</v>
      </c>
      <c r="E2631" s="19" t="s">
        <v>4464</v>
      </c>
      <c r="F2631" s="19" t="s">
        <v>4461</v>
      </c>
      <c r="G2631" s="19"/>
    </row>
    <row r="2632" spans="1:7" x14ac:dyDescent="0.25">
      <c r="A2632">
        <v>2631</v>
      </c>
      <c r="B2632" s="5">
        <v>100401</v>
      </c>
      <c r="C2632" t="str">
        <f t="shared" si="5500"/>
        <v>Peoples Bank - Newton, NC</v>
      </c>
      <c r="D2632" s="21" t="s">
        <v>215</v>
      </c>
      <c r="E2632" s="19" t="s">
        <v>3347</v>
      </c>
      <c r="F2632" s="19" t="s">
        <v>4461</v>
      </c>
      <c r="G2632" s="19"/>
    </row>
    <row r="2633" spans="1:7" x14ac:dyDescent="0.25">
      <c r="A2633">
        <v>2632</v>
      </c>
      <c r="B2633" s="5">
        <v>1000004</v>
      </c>
      <c r="C2633" t="str">
        <f t="shared" si="5500"/>
        <v>Piedmont Federal Savings Bank - Winston-Salem, NC</v>
      </c>
      <c r="D2633" s="21" t="s">
        <v>509</v>
      </c>
      <c r="E2633" s="19" t="s">
        <v>4463</v>
      </c>
      <c r="F2633" s="19" t="s">
        <v>4461</v>
      </c>
      <c r="G2633" s="19"/>
    </row>
    <row r="2634" spans="1:7" x14ac:dyDescent="0.25">
      <c r="A2634">
        <v>2633</v>
      </c>
      <c r="B2634" s="5">
        <v>4122615</v>
      </c>
      <c r="C2634" t="str">
        <f t="shared" si="5500"/>
        <v>Providence Bank - Rocky Mount, NC</v>
      </c>
      <c r="D2634" s="21" t="s">
        <v>1569</v>
      </c>
      <c r="E2634" s="19" t="s">
        <v>4467</v>
      </c>
      <c r="F2634" s="19" t="s">
        <v>4461</v>
      </c>
      <c r="G2634" s="19"/>
    </row>
    <row r="2635" spans="1:7" x14ac:dyDescent="0.25">
      <c r="A2635">
        <v>2634</v>
      </c>
      <c r="B2635" s="5">
        <v>4209836</v>
      </c>
      <c r="C2635" t="str">
        <f t="shared" si="5500"/>
        <v>RBC Bank (Georgia), National Association - Raleigh, NC</v>
      </c>
      <c r="D2635" s="21" t="s">
        <v>150</v>
      </c>
      <c r="E2635" s="19" t="s">
        <v>4464</v>
      </c>
      <c r="F2635" s="19" t="s">
        <v>4461</v>
      </c>
      <c r="G2635" s="19"/>
    </row>
    <row r="2636" spans="1:7" x14ac:dyDescent="0.25">
      <c r="A2636">
        <v>2635</v>
      </c>
      <c r="B2636" s="5">
        <v>1007132</v>
      </c>
      <c r="C2636" t="str">
        <f t="shared" si="5500"/>
        <v>Riverside Savings Bank, SSB - Roanoke Rapids, NC</v>
      </c>
      <c r="D2636" s="21" t="s">
        <v>10279</v>
      </c>
      <c r="E2636" s="19" t="s">
        <v>4477</v>
      </c>
      <c r="F2636" s="19" t="s">
        <v>4461</v>
      </c>
      <c r="G2636" s="19"/>
    </row>
    <row r="2637" spans="1:7" x14ac:dyDescent="0.25">
      <c r="A2637">
        <v>2636</v>
      </c>
      <c r="B2637" s="5">
        <v>1009816</v>
      </c>
      <c r="C2637" t="str">
        <f t="shared" si="5500"/>
        <v>Roxboro Savings Bank, SSB - Roxboro, NC</v>
      </c>
      <c r="D2637" s="21" t="s">
        <v>618</v>
      </c>
      <c r="E2637" s="19" t="s">
        <v>4478</v>
      </c>
      <c r="F2637" s="19" t="s">
        <v>4461</v>
      </c>
      <c r="G2637" s="19"/>
    </row>
    <row r="2638" spans="1:7" x14ac:dyDescent="0.25">
      <c r="A2638">
        <v>2637</v>
      </c>
      <c r="B2638" s="5">
        <v>1012824</v>
      </c>
      <c r="C2638" t="str">
        <f t="shared" si="5500"/>
        <v>Southern Bank and Trust Company - Mount Olive, NC</v>
      </c>
      <c r="D2638" s="21" t="s">
        <v>1193</v>
      </c>
      <c r="E2638" s="19" t="s">
        <v>4479</v>
      </c>
      <c r="F2638" s="19" t="s">
        <v>4461</v>
      </c>
      <c r="G2638" s="19"/>
    </row>
    <row r="2639" spans="1:7" x14ac:dyDescent="0.25">
      <c r="A2639">
        <v>2638</v>
      </c>
      <c r="B2639" s="5">
        <v>1013847</v>
      </c>
      <c r="C2639" t="str">
        <f t="shared" si="5500"/>
        <v>Tarboro Savings Bank, SSB - Tarboro, NC</v>
      </c>
      <c r="D2639" s="21" t="s">
        <v>702</v>
      </c>
      <c r="E2639" s="19" t="s">
        <v>4480</v>
      </c>
      <c r="F2639" s="19" t="s">
        <v>4461</v>
      </c>
      <c r="G2639" s="19"/>
    </row>
    <row r="2640" spans="1:7" x14ac:dyDescent="0.25">
      <c r="A2640">
        <v>2639</v>
      </c>
      <c r="B2640" s="5">
        <v>1007272</v>
      </c>
      <c r="C2640" t="str">
        <f t="shared" si="5500"/>
        <v>Taylorsville Savings Bank, SSB - Taylorsville, NC</v>
      </c>
      <c r="D2640" s="21" t="s">
        <v>617</v>
      </c>
      <c r="E2640" s="19" t="s">
        <v>3919</v>
      </c>
      <c r="F2640" s="19" t="s">
        <v>4461</v>
      </c>
      <c r="G2640" s="19"/>
    </row>
    <row r="2641" spans="1:7" x14ac:dyDescent="0.25">
      <c r="A2641">
        <v>2640</v>
      </c>
      <c r="B2641" s="5">
        <v>1011151</v>
      </c>
      <c r="C2641" t="str">
        <f t="shared" si="5500"/>
        <v>The Fidelity Bank - Fuquay-Varina, NC</v>
      </c>
      <c r="D2641" s="21" t="s">
        <v>9741</v>
      </c>
      <c r="E2641" s="19" t="s">
        <v>4465</v>
      </c>
      <c r="F2641" s="19" t="s">
        <v>4461</v>
      </c>
      <c r="G2641" s="19"/>
    </row>
    <row r="2642" spans="1:7" x14ac:dyDescent="0.25">
      <c r="A2642">
        <v>2641</v>
      </c>
      <c r="B2642" s="5">
        <v>101226764</v>
      </c>
      <c r="C2642" t="str">
        <f t="shared" si="5500"/>
        <v>TIAA Trust, National Association - Charlotte, NC</v>
      </c>
      <c r="D2642" s="21" t="s">
        <v>10699</v>
      </c>
      <c r="E2642" s="19" t="s">
        <v>4108</v>
      </c>
      <c r="F2642" s="19" t="s">
        <v>4461</v>
      </c>
      <c r="G2642" s="19"/>
    </row>
    <row r="2643" spans="1:7" x14ac:dyDescent="0.25">
      <c r="A2643">
        <v>2642</v>
      </c>
      <c r="B2643" s="5">
        <v>14996997</v>
      </c>
      <c r="C2643" t="str">
        <f t="shared" si="5500"/>
        <v>Triad Business Bank - Greensboro, NC</v>
      </c>
      <c r="D2643" s="21" t="s">
        <v>9240</v>
      </c>
      <c r="E2643" s="19" t="s">
        <v>2823</v>
      </c>
      <c r="F2643" s="19" t="s">
        <v>4461</v>
      </c>
      <c r="G2643" s="19"/>
    </row>
    <row r="2644" spans="1:7" x14ac:dyDescent="0.25">
      <c r="A2644">
        <v>2643</v>
      </c>
      <c r="B2644" s="5">
        <v>1014503</v>
      </c>
      <c r="C2644" t="str">
        <f t="shared" si="5500"/>
        <v>Truist Bank - Charlotte, NC</v>
      </c>
      <c r="D2644" s="21" t="s">
        <v>9183</v>
      </c>
      <c r="E2644" s="19" t="s">
        <v>4108</v>
      </c>
      <c r="F2644" s="19" t="s">
        <v>4461</v>
      </c>
      <c r="G2644" s="19"/>
    </row>
    <row r="2645" spans="1:7" x14ac:dyDescent="0.25">
      <c r="A2645">
        <v>2644</v>
      </c>
      <c r="B2645" s="5">
        <v>1011208</v>
      </c>
      <c r="C2645" t="str">
        <f t="shared" si="5500"/>
        <v>Uwharrie Bank - Albemarle, NC</v>
      </c>
      <c r="D2645" s="21" t="s">
        <v>1592</v>
      </c>
      <c r="E2645" s="19" t="s">
        <v>4481</v>
      </c>
      <c r="F2645" s="19" t="s">
        <v>4461</v>
      </c>
      <c r="G2645" s="19"/>
    </row>
    <row r="2646" spans="1:7" x14ac:dyDescent="0.25">
      <c r="A2646">
        <v>2645</v>
      </c>
      <c r="B2646" s="5">
        <v>1015466</v>
      </c>
      <c r="C2646" t="str">
        <f t="shared" si="5500"/>
        <v>Alerus Financial, National Association - Grand Forks, ND</v>
      </c>
      <c r="D2646" s="21" t="s">
        <v>1197</v>
      </c>
      <c r="E2646" s="19" t="s">
        <v>4482</v>
      </c>
      <c r="F2646" s="19" t="s">
        <v>4483</v>
      </c>
      <c r="G2646" s="19"/>
    </row>
    <row r="2647" spans="1:7" x14ac:dyDescent="0.25">
      <c r="A2647">
        <v>2646</v>
      </c>
      <c r="B2647" s="5">
        <v>1001043</v>
      </c>
      <c r="C2647" t="str">
        <f t="shared" si="5500"/>
        <v>American Federal Bank - Fargo, ND</v>
      </c>
      <c r="D2647" s="21" t="s">
        <v>512</v>
      </c>
      <c r="E2647" s="19" t="s">
        <v>4485</v>
      </c>
      <c r="F2647" s="19" t="s">
        <v>4483</v>
      </c>
      <c r="G2647" s="19"/>
    </row>
    <row r="2648" spans="1:7" x14ac:dyDescent="0.25">
      <c r="A2648">
        <v>2647</v>
      </c>
      <c r="B2648" s="5">
        <v>1007093</v>
      </c>
      <c r="C2648" t="str">
        <f t="shared" si="5500"/>
        <v>American State Bank &amp; Trust Company of Williston - Williston, ND</v>
      </c>
      <c r="D2648" s="21" t="s">
        <v>1593</v>
      </c>
      <c r="E2648" s="19" t="s">
        <v>4486</v>
      </c>
      <c r="F2648" s="19" t="s">
        <v>4483</v>
      </c>
      <c r="G2648" s="19"/>
    </row>
    <row r="2649" spans="1:7" x14ac:dyDescent="0.25">
      <c r="A2649">
        <v>2648</v>
      </c>
      <c r="B2649" s="5">
        <v>1012177</v>
      </c>
      <c r="C2649" t="str">
        <f t="shared" si="5500"/>
        <v>Aspire Bank - Fargo, ND</v>
      </c>
      <c r="D2649" s="21" t="s">
        <v>9184</v>
      </c>
      <c r="E2649" s="19" t="s">
        <v>4485</v>
      </c>
      <c r="F2649" s="19" t="s">
        <v>4483</v>
      </c>
      <c r="G2649" s="19"/>
    </row>
    <row r="2650" spans="1:7" x14ac:dyDescent="0.25">
      <c r="A2650">
        <v>2649</v>
      </c>
      <c r="B2650" s="5">
        <v>1014001</v>
      </c>
      <c r="C2650" t="str">
        <f t="shared" si="5500"/>
        <v>Bank Forward - Fargo, ND</v>
      </c>
      <c r="D2650" s="21" t="s">
        <v>1594</v>
      </c>
      <c r="E2650" s="19" t="s">
        <v>4485</v>
      </c>
      <c r="F2650" s="19" t="s">
        <v>4483</v>
      </c>
      <c r="G2650" s="19"/>
    </row>
    <row r="2651" spans="1:7" x14ac:dyDescent="0.25">
      <c r="A2651">
        <v>2650</v>
      </c>
      <c r="B2651" s="5">
        <v>1014565</v>
      </c>
      <c r="C2651" t="str">
        <f t="shared" si="5500"/>
        <v>Bank of Hazelton - Hazelton, ND</v>
      </c>
      <c r="D2651" s="21" t="s">
        <v>1069</v>
      </c>
      <c r="E2651" s="19" t="s">
        <v>4487</v>
      </c>
      <c r="F2651" s="19" t="s">
        <v>4483</v>
      </c>
      <c r="G2651" s="19"/>
    </row>
    <row r="2652" spans="1:7" x14ac:dyDescent="0.25">
      <c r="A2652">
        <v>2651</v>
      </c>
      <c r="B2652" s="5">
        <v>3005171</v>
      </c>
      <c r="C2652" t="str">
        <f t="shared" si="5500"/>
        <v>Bank of North Dakota - Bismarck, ND</v>
      </c>
      <c r="D2652" s="21" t="s">
        <v>10075</v>
      </c>
      <c r="E2652" s="19" t="s">
        <v>4488</v>
      </c>
      <c r="F2652" s="19" t="s">
        <v>4483</v>
      </c>
      <c r="G2652" s="19"/>
    </row>
    <row r="2653" spans="1:7" x14ac:dyDescent="0.25">
      <c r="A2653">
        <v>2652</v>
      </c>
      <c r="B2653" s="5">
        <v>1012873</v>
      </c>
      <c r="C2653" t="str">
        <f t="shared" si="5500"/>
        <v>BankNorth - Arthur, ND</v>
      </c>
      <c r="D2653" s="21" t="s">
        <v>5619</v>
      </c>
      <c r="E2653" s="19" t="s">
        <v>4504</v>
      </c>
      <c r="F2653" s="19" t="s">
        <v>4483</v>
      </c>
      <c r="G2653" s="19"/>
    </row>
    <row r="2654" spans="1:7" x14ac:dyDescent="0.25">
      <c r="A2654">
        <v>2653</v>
      </c>
      <c r="B2654" s="5">
        <v>1015418</v>
      </c>
      <c r="C2654" t="str">
        <f t="shared" si="5500"/>
        <v>Bell Bank - Fargo, ND</v>
      </c>
      <c r="D2654" s="21" t="s">
        <v>194</v>
      </c>
      <c r="E2654" s="19" t="s">
        <v>4485</v>
      </c>
      <c r="F2654" s="19" t="s">
        <v>4483</v>
      </c>
      <c r="G2654" s="19"/>
    </row>
    <row r="2655" spans="1:7" x14ac:dyDescent="0.25">
      <c r="A2655">
        <v>2654</v>
      </c>
      <c r="B2655" s="5">
        <v>1015904</v>
      </c>
      <c r="C2655" t="str">
        <f t="shared" si="5500"/>
        <v>Border Bank - Fargo, ND</v>
      </c>
      <c r="D2655" s="21" t="s">
        <v>9272</v>
      </c>
      <c r="E2655" s="19" t="s">
        <v>4485</v>
      </c>
      <c r="F2655" s="19" t="s">
        <v>4483</v>
      </c>
      <c r="G2655" s="19"/>
    </row>
    <row r="2656" spans="1:7" x14ac:dyDescent="0.25">
      <c r="A2656">
        <v>2655</v>
      </c>
      <c r="B2656" s="5">
        <v>1015938</v>
      </c>
      <c r="C2656" t="str">
        <f t="shared" si="5500"/>
        <v>Bravera Bank - Dickinson, ND</v>
      </c>
      <c r="D2656" s="21" t="s">
        <v>10142</v>
      </c>
      <c r="E2656" s="19" t="s">
        <v>4484</v>
      </c>
      <c r="F2656" s="19" t="s">
        <v>4483</v>
      </c>
      <c r="G2656" s="19"/>
    </row>
    <row r="2657" spans="1:7" x14ac:dyDescent="0.25">
      <c r="A2657">
        <v>2656</v>
      </c>
      <c r="B2657" s="5">
        <v>1014188</v>
      </c>
      <c r="C2657" t="str">
        <f t="shared" si="5500"/>
        <v>Choice Financial Group - Fargo, ND</v>
      </c>
      <c r="D2657" s="21" t="s">
        <v>1195</v>
      </c>
      <c r="E2657" s="19" t="s">
        <v>4485</v>
      </c>
      <c r="F2657" s="19" t="s">
        <v>4483</v>
      </c>
      <c r="G2657" s="19"/>
    </row>
    <row r="2658" spans="1:7" x14ac:dyDescent="0.25">
      <c r="A2658">
        <v>2657</v>
      </c>
      <c r="B2658" s="5">
        <v>1015557</v>
      </c>
      <c r="C2658" t="str">
        <f t="shared" si="5500"/>
        <v>Citizens State Bank of Lankin - Lankin, ND</v>
      </c>
      <c r="D2658" s="21" t="s">
        <v>951</v>
      </c>
      <c r="E2658" s="19" t="s">
        <v>4492</v>
      </c>
      <c r="F2658" s="19" t="s">
        <v>4483</v>
      </c>
      <c r="G2658" s="19"/>
    </row>
    <row r="2659" spans="1:7" x14ac:dyDescent="0.25">
      <c r="A2659">
        <v>2658</v>
      </c>
      <c r="B2659" s="5">
        <v>1016396</v>
      </c>
      <c r="C2659" t="str">
        <f t="shared" si="5500"/>
        <v>Commercial Bank of Mott - Mott, ND</v>
      </c>
      <c r="D2659" s="21" t="s">
        <v>2650</v>
      </c>
      <c r="E2659" s="19" t="s">
        <v>4493</v>
      </c>
      <c r="F2659" s="19" t="s">
        <v>4483</v>
      </c>
      <c r="G2659" s="19"/>
    </row>
    <row r="2660" spans="1:7" x14ac:dyDescent="0.25">
      <c r="A2660">
        <v>2659</v>
      </c>
      <c r="B2660" s="5">
        <v>1014848</v>
      </c>
      <c r="C2660" t="str">
        <f t="shared" si="5500"/>
        <v>Cornerstone Bank - Fargo, ND</v>
      </c>
      <c r="D2660" s="21" t="s">
        <v>407</v>
      </c>
      <c r="E2660" s="19" t="s">
        <v>4485</v>
      </c>
      <c r="F2660" s="19" t="s">
        <v>4483</v>
      </c>
      <c r="G2660" s="19"/>
    </row>
    <row r="2661" spans="1:7" x14ac:dyDescent="0.25">
      <c r="A2661">
        <v>2660</v>
      </c>
      <c r="B2661" s="5">
        <v>1014037</v>
      </c>
      <c r="C2661" t="str">
        <f t="shared" si="5500"/>
        <v>Dakota Community Bank &amp; Trust, National Association - Hebron, ND</v>
      </c>
      <c r="D2661" s="21" t="s">
        <v>1595</v>
      </c>
      <c r="E2661" s="19" t="s">
        <v>4072</v>
      </c>
      <c r="F2661" s="19" t="s">
        <v>4483</v>
      </c>
      <c r="G2661" s="19"/>
    </row>
    <row r="2662" spans="1:7" x14ac:dyDescent="0.25">
      <c r="A2662">
        <v>2661</v>
      </c>
      <c r="B2662" s="5">
        <v>1014621</v>
      </c>
      <c r="C2662" t="str">
        <f t="shared" si="5500"/>
        <v>Dakota Heritage Bank - Hunter, ND</v>
      </c>
      <c r="D2662" s="21" t="s">
        <v>9111</v>
      </c>
      <c r="E2662" s="19" t="s">
        <v>4494</v>
      </c>
      <c r="F2662" s="19" t="s">
        <v>4483</v>
      </c>
      <c r="G2662" s="19"/>
    </row>
    <row r="2663" spans="1:7" x14ac:dyDescent="0.25">
      <c r="A2663">
        <v>2662</v>
      </c>
      <c r="B2663" s="5">
        <v>1014193</v>
      </c>
      <c r="C2663" t="str">
        <f t="shared" si="5500"/>
        <v>Dakota Western Bank - Bowman, ND</v>
      </c>
      <c r="D2663" s="21" t="s">
        <v>2297</v>
      </c>
      <c r="E2663" s="19" t="s">
        <v>4495</v>
      </c>
      <c r="F2663" s="19" t="s">
        <v>4483</v>
      </c>
      <c r="G2663" s="19"/>
    </row>
    <row r="2664" spans="1:7" x14ac:dyDescent="0.25">
      <c r="A2664">
        <v>2663</v>
      </c>
      <c r="B2664" s="5">
        <v>1015719</v>
      </c>
      <c r="C2664" t="str">
        <f t="shared" si="5500"/>
        <v>Farmers &amp; Merchants Bank of North Dakota - Tolna, ND</v>
      </c>
      <c r="D2664" s="21" t="s">
        <v>2295</v>
      </c>
      <c r="E2664" s="19" t="s">
        <v>4496</v>
      </c>
      <c r="F2664" s="19" t="s">
        <v>4483</v>
      </c>
      <c r="G2664" s="19"/>
    </row>
    <row r="2665" spans="1:7" x14ac:dyDescent="0.25">
      <c r="A2665">
        <v>2664</v>
      </c>
      <c r="B2665" s="5">
        <v>1012302</v>
      </c>
      <c r="C2665" t="str">
        <f t="shared" si="5500"/>
        <v>Farmers and Merchants State Bank - Langdon, ND</v>
      </c>
      <c r="D2665" s="21" t="s">
        <v>1085</v>
      </c>
      <c r="E2665" s="19" t="s">
        <v>4497</v>
      </c>
      <c r="F2665" s="19" t="s">
        <v>4483</v>
      </c>
      <c r="G2665" s="19"/>
    </row>
    <row r="2666" spans="1:7" x14ac:dyDescent="0.25">
      <c r="A2666">
        <v>2665</v>
      </c>
      <c r="B2666" s="5">
        <v>1006988</v>
      </c>
      <c r="C2666" t="str">
        <f t="shared" si="5500"/>
        <v>First International Bank and Trust - Watford City, ND</v>
      </c>
      <c r="D2666" s="21" t="s">
        <v>9742</v>
      </c>
      <c r="E2666" s="19" t="s">
        <v>4498</v>
      </c>
      <c r="F2666" s="19" t="s">
        <v>4483</v>
      </c>
      <c r="G2666" s="19"/>
    </row>
    <row r="2667" spans="1:7" x14ac:dyDescent="0.25">
      <c r="A2667">
        <v>2666</v>
      </c>
      <c r="B2667" s="5">
        <v>1015961</v>
      </c>
      <c r="C2667" t="str">
        <f t="shared" si="5500"/>
        <v>First National Bank and Trust Company of Bottineau - Bottineau, ND</v>
      </c>
      <c r="D2667" s="21" t="s">
        <v>2651</v>
      </c>
      <c r="E2667" s="19" t="s">
        <v>4499</v>
      </c>
      <c r="F2667" s="19" t="s">
        <v>4483</v>
      </c>
      <c r="G2667" s="19"/>
    </row>
    <row r="2668" spans="1:7" x14ac:dyDescent="0.25">
      <c r="A2668">
        <v>2667</v>
      </c>
      <c r="B2668" s="5">
        <v>1015909</v>
      </c>
      <c r="C2668" t="str">
        <f t="shared" si="5500"/>
        <v>First Security Bank - West - Beulah, ND</v>
      </c>
      <c r="D2668" s="21" t="s">
        <v>862</v>
      </c>
      <c r="E2668" s="19" t="s">
        <v>4100</v>
      </c>
      <c r="F2668" s="19" t="s">
        <v>4483</v>
      </c>
      <c r="G2668" s="19"/>
    </row>
    <row r="2669" spans="1:7" x14ac:dyDescent="0.25">
      <c r="A2669">
        <v>2668</v>
      </c>
      <c r="B2669" s="5">
        <v>1015270</v>
      </c>
      <c r="C2669" t="str">
        <f t="shared" si="5500"/>
        <v>First State Bank - Buxton, ND</v>
      </c>
      <c r="D2669" s="21" t="s">
        <v>43</v>
      </c>
      <c r="E2669" s="19" t="s">
        <v>4500</v>
      </c>
      <c r="F2669" s="19" t="s">
        <v>4483</v>
      </c>
      <c r="G2669" s="19"/>
    </row>
    <row r="2670" spans="1:7" x14ac:dyDescent="0.25">
      <c r="A2670">
        <v>2669</v>
      </c>
      <c r="B2670" s="5">
        <v>1007147</v>
      </c>
      <c r="C2670" t="str">
        <f t="shared" si="5500"/>
        <v>First State Bank &amp; Trust - Williston, ND</v>
      </c>
      <c r="D2670" s="21" t="s">
        <v>9185</v>
      </c>
      <c r="E2670" s="19" t="s">
        <v>4486</v>
      </c>
      <c r="F2670" s="19" t="s">
        <v>4483</v>
      </c>
      <c r="G2670" s="19"/>
    </row>
    <row r="2671" spans="1:7" x14ac:dyDescent="0.25">
      <c r="A2671">
        <v>2670</v>
      </c>
      <c r="B2671" s="5">
        <v>1015291</v>
      </c>
      <c r="C2671" t="str">
        <f t="shared" si="5500"/>
        <v>First State Bank of Cando - Cando, ND</v>
      </c>
      <c r="D2671" s="21" t="s">
        <v>2768</v>
      </c>
      <c r="E2671" s="19" t="s">
        <v>4501</v>
      </c>
      <c r="F2671" s="19" t="s">
        <v>4483</v>
      </c>
      <c r="G2671" s="19"/>
    </row>
    <row r="2672" spans="1:7" x14ac:dyDescent="0.25">
      <c r="A2672">
        <v>2671</v>
      </c>
      <c r="B2672" s="5">
        <v>1015436</v>
      </c>
      <c r="C2672" t="str">
        <f t="shared" si="5500"/>
        <v>First State Bank of Golva - Golva, ND</v>
      </c>
      <c r="D2672" s="21" t="s">
        <v>2769</v>
      </c>
      <c r="E2672" s="19" t="s">
        <v>4502</v>
      </c>
      <c r="F2672" s="19" t="s">
        <v>4483</v>
      </c>
      <c r="G2672" s="19"/>
    </row>
    <row r="2673" spans="1:7" x14ac:dyDescent="0.25">
      <c r="A2673">
        <v>2672</v>
      </c>
      <c r="B2673" s="5">
        <v>1016236</v>
      </c>
      <c r="C2673" t="str">
        <f t="shared" si="5500"/>
        <v>First State Bank of Harvey - Harvey, ND</v>
      </c>
      <c r="D2673" s="21" t="s">
        <v>863</v>
      </c>
      <c r="E2673" s="19" t="s">
        <v>4503</v>
      </c>
      <c r="F2673" s="19" t="s">
        <v>4483</v>
      </c>
      <c r="G2673" s="19"/>
    </row>
    <row r="2674" spans="1:7" x14ac:dyDescent="0.25">
      <c r="A2674">
        <v>2673</v>
      </c>
      <c r="B2674" s="5">
        <v>1016443</v>
      </c>
      <c r="C2674" t="str">
        <f t="shared" si="5500"/>
        <v>First United Bank - Park River, ND</v>
      </c>
      <c r="D2674" s="21" t="s">
        <v>1259</v>
      </c>
      <c r="E2674" s="19" t="s">
        <v>4505</v>
      </c>
      <c r="F2674" s="19" t="s">
        <v>4483</v>
      </c>
      <c r="G2674" s="19"/>
    </row>
    <row r="2675" spans="1:7" x14ac:dyDescent="0.25">
      <c r="A2675">
        <v>2674</v>
      </c>
      <c r="B2675" s="5">
        <v>1012427</v>
      </c>
      <c r="C2675" t="str">
        <f t="shared" si="5500"/>
        <v>First Western Bank and Trust - Minot, ND</v>
      </c>
      <c r="D2675" s="21" t="s">
        <v>9743</v>
      </c>
      <c r="E2675" s="19" t="s">
        <v>4506</v>
      </c>
      <c r="F2675" s="19" t="s">
        <v>4483</v>
      </c>
      <c r="G2675" s="19"/>
    </row>
    <row r="2676" spans="1:7" x14ac:dyDescent="0.25">
      <c r="A2676">
        <v>2675</v>
      </c>
      <c r="B2676" s="5">
        <v>1000104</v>
      </c>
      <c r="C2676" t="str">
        <f t="shared" si="5500"/>
        <v>Gate City Bank - Fargo, ND</v>
      </c>
      <c r="D2676" s="21" t="s">
        <v>418</v>
      </c>
      <c r="E2676" s="19" t="s">
        <v>4485</v>
      </c>
      <c r="F2676" s="19" t="s">
        <v>4483</v>
      </c>
      <c r="G2676" s="19"/>
    </row>
    <row r="2677" spans="1:7" x14ac:dyDescent="0.25">
      <c r="A2677">
        <v>2676</v>
      </c>
      <c r="B2677" s="5">
        <v>1016076</v>
      </c>
      <c r="C2677" t="str">
        <f t="shared" si="5500"/>
        <v>Grant County State Bank - Carson, ND</v>
      </c>
      <c r="D2677" s="21" t="s">
        <v>950</v>
      </c>
      <c r="E2677" s="19" t="s">
        <v>2993</v>
      </c>
      <c r="F2677" s="19" t="s">
        <v>4483</v>
      </c>
      <c r="G2677" s="19"/>
    </row>
    <row r="2678" spans="1:7" x14ac:dyDescent="0.25">
      <c r="A2678">
        <v>2677</v>
      </c>
      <c r="B2678" s="5">
        <v>1014326</v>
      </c>
      <c r="C2678" t="str">
        <f t="shared" si="5500"/>
        <v>Heartland State Bank - Edgeley, ND</v>
      </c>
      <c r="D2678" s="21" t="s">
        <v>869</v>
      </c>
      <c r="E2678" s="19" t="s">
        <v>4508</v>
      </c>
      <c r="F2678" s="19" t="s">
        <v>4483</v>
      </c>
      <c r="G2678" s="19"/>
    </row>
    <row r="2679" spans="1:7" x14ac:dyDescent="0.25">
      <c r="A2679">
        <v>2678</v>
      </c>
      <c r="B2679" s="5">
        <v>1014825</v>
      </c>
      <c r="C2679" t="str">
        <f t="shared" si="5500"/>
        <v>Horizon Financial Bank - Munich, ND</v>
      </c>
      <c r="D2679" s="21" t="s">
        <v>2299</v>
      </c>
      <c r="E2679" s="19" t="s">
        <v>4509</v>
      </c>
      <c r="F2679" s="19" t="s">
        <v>4483</v>
      </c>
      <c r="G2679" s="19"/>
    </row>
    <row r="2680" spans="1:7" x14ac:dyDescent="0.25">
      <c r="A2680">
        <v>2679</v>
      </c>
      <c r="B2680" s="5">
        <v>1014057</v>
      </c>
      <c r="C2680" t="str">
        <f t="shared" si="5500"/>
        <v>Kindred State Bank - Kindred, ND</v>
      </c>
      <c r="D2680" s="21" t="s">
        <v>985</v>
      </c>
      <c r="E2680" s="19" t="s">
        <v>4510</v>
      </c>
      <c r="F2680" s="19" t="s">
        <v>4483</v>
      </c>
      <c r="G2680" s="19"/>
    </row>
    <row r="2681" spans="1:7" x14ac:dyDescent="0.25">
      <c r="A2681">
        <v>2680</v>
      </c>
      <c r="B2681" s="5">
        <v>1015166</v>
      </c>
      <c r="C2681" t="str">
        <f t="shared" si="5500"/>
        <v>Kirkwood Bank and Trust Company - Bismarck, ND</v>
      </c>
      <c r="D2681" s="21" t="s">
        <v>1999</v>
      </c>
      <c r="E2681" s="19" t="s">
        <v>4488</v>
      </c>
      <c r="F2681" s="19" t="s">
        <v>4483</v>
      </c>
      <c r="G2681" s="19"/>
    </row>
    <row r="2682" spans="1:7" x14ac:dyDescent="0.25">
      <c r="A2682">
        <v>2681</v>
      </c>
      <c r="B2682" s="5">
        <v>1013888</v>
      </c>
      <c r="C2682" t="str">
        <f t="shared" si="5500"/>
        <v>KodaBank - Drayton, ND</v>
      </c>
      <c r="D2682" s="21" t="s">
        <v>2296</v>
      </c>
      <c r="E2682" s="19" t="s">
        <v>4511</v>
      </c>
      <c r="F2682" s="19" t="s">
        <v>4483</v>
      </c>
      <c r="G2682" s="19"/>
    </row>
    <row r="2683" spans="1:7" x14ac:dyDescent="0.25">
      <c r="A2683">
        <v>2682</v>
      </c>
      <c r="B2683" s="5">
        <v>1014905</v>
      </c>
      <c r="C2683" t="str">
        <f t="shared" si="5500"/>
        <v>Liberty State Bank - Powers Lake, ND</v>
      </c>
      <c r="D2683" s="21" t="s">
        <v>868</v>
      </c>
      <c r="E2683" s="19" t="s">
        <v>4512</v>
      </c>
      <c r="F2683" s="19" t="s">
        <v>4483</v>
      </c>
      <c r="G2683" s="19"/>
    </row>
    <row r="2684" spans="1:7" x14ac:dyDescent="0.25">
      <c r="A2684">
        <v>2683</v>
      </c>
      <c r="B2684" s="5">
        <v>1012168</v>
      </c>
      <c r="C2684" t="str">
        <f t="shared" si="5500"/>
        <v>Lincoln State Bank - Hankinson, ND</v>
      </c>
      <c r="D2684" s="21" t="s">
        <v>2767</v>
      </c>
      <c r="E2684" s="19" t="s">
        <v>4513</v>
      </c>
      <c r="F2684" s="19" t="s">
        <v>4483</v>
      </c>
      <c r="G2684" s="19"/>
    </row>
    <row r="2685" spans="1:7" x14ac:dyDescent="0.25">
      <c r="A2685">
        <v>2684</v>
      </c>
      <c r="B2685" s="5">
        <v>1012868</v>
      </c>
      <c r="C2685" t="str">
        <f t="shared" si="5500"/>
        <v>McIntosh County Bank - Ashley, ND</v>
      </c>
      <c r="D2685" s="21" t="s">
        <v>866</v>
      </c>
      <c r="E2685" s="19" t="s">
        <v>4514</v>
      </c>
      <c r="F2685" s="19" t="s">
        <v>4483</v>
      </c>
      <c r="G2685" s="19"/>
    </row>
    <row r="2686" spans="1:7" x14ac:dyDescent="0.25">
      <c r="A2686">
        <v>2685</v>
      </c>
      <c r="B2686" s="5">
        <v>1012594</v>
      </c>
      <c r="C2686" t="str">
        <f t="shared" si="5500"/>
        <v>Merchants Bank - Rugby, ND</v>
      </c>
      <c r="D2686" s="21" t="s">
        <v>2105</v>
      </c>
      <c r="E2686" s="19" t="s">
        <v>4515</v>
      </c>
      <c r="F2686" s="19" t="s">
        <v>4483</v>
      </c>
      <c r="G2686" s="19"/>
    </row>
    <row r="2687" spans="1:7" x14ac:dyDescent="0.25">
      <c r="A2687">
        <v>2686</v>
      </c>
      <c r="B2687" s="5">
        <v>1007020</v>
      </c>
      <c r="C2687" t="str">
        <f t="shared" si="5500"/>
        <v>Peoples State Bank - Westhope, ND</v>
      </c>
      <c r="D2687" s="21" t="s">
        <v>762</v>
      </c>
      <c r="E2687" s="19" t="s">
        <v>4516</v>
      </c>
      <c r="F2687" s="19" t="s">
        <v>4483</v>
      </c>
      <c r="G2687" s="19"/>
    </row>
    <row r="2688" spans="1:7" x14ac:dyDescent="0.25">
      <c r="A2688">
        <v>2687</v>
      </c>
      <c r="B2688" s="5">
        <v>1012767</v>
      </c>
      <c r="C2688" t="str">
        <f t="shared" si="5500"/>
        <v>Peoples State Bank of Velva - Velva, ND</v>
      </c>
      <c r="D2688" s="21" t="s">
        <v>2654</v>
      </c>
      <c r="E2688" s="19" t="s">
        <v>4517</v>
      </c>
      <c r="F2688" s="19" t="s">
        <v>4483</v>
      </c>
      <c r="G2688" s="19"/>
    </row>
    <row r="2689" spans="1:7" x14ac:dyDescent="0.25">
      <c r="A2689">
        <v>2688</v>
      </c>
      <c r="B2689" s="5">
        <v>1014332</v>
      </c>
      <c r="C2689" t="str">
        <f t="shared" si="5500"/>
        <v>Peoples State Bank, Fairmount, North Dakota - Fairmount, ND</v>
      </c>
      <c r="D2689" s="21" t="s">
        <v>949</v>
      </c>
      <c r="E2689" s="19" t="s">
        <v>3692</v>
      </c>
      <c r="F2689" s="19" t="s">
        <v>4483</v>
      </c>
      <c r="G2689" s="19"/>
    </row>
    <row r="2690" spans="1:7" x14ac:dyDescent="0.25">
      <c r="A2690">
        <v>2689</v>
      </c>
      <c r="B2690" s="5">
        <v>1016452</v>
      </c>
      <c r="C2690" t="str">
        <f t="shared" ref="C2690:C2753" si="5501">D2690&amp;" - "&amp;E2690&amp;", "&amp;F2690</f>
        <v>Rolette State Bank - Rolette, ND</v>
      </c>
      <c r="D2690" s="21" t="s">
        <v>1066</v>
      </c>
      <c r="E2690" s="19" t="s">
        <v>4519</v>
      </c>
      <c r="F2690" s="19" t="s">
        <v>4483</v>
      </c>
      <c r="G2690" s="19"/>
    </row>
    <row r="2691" spans="1:7" x14ac:dyDescent="0.25">
      <c r="A2691">
        <v>2690</v>
      </c>
      <c r="B2691" s="5">
        <v>1012495</v>
      </c>
      <c r="C2691" t="str">
        <f t="shared" si="5501"/>
        <v>Security First Bank of North Dakota - New Salem, ND</v>
      </c>
      <c r="D2691" s="21" t="s">
        <v>2000</v>
      </c>
      <c r="E2691" s="19" t="s">
        <v>10537</v>
      </c>
      <c r="F2691" s="19" t="s">
        <v>4483</v>
      </c>
      <c r="G2691" s="19"/>
    </row>
    <row r="2692" spans="1:7" x14ac:dyDescent="0.25">
      <c r="A2692">
        <v>2691</v>
      </c>
      <c r="B2692" s="5">
        <v>1023825</v>
      </c>
      <c r="C2692" t="str">
        <f t="shared" si="5501"/>
        <v>Starion Bank - Bismarck, ND</v>
      </c>
      <c r="D2692" s="21" t="s">
        <v>1196</v>
      </c>
      <c r="E2692" s="19" t="s">
        <v>4488</v>
      </c>
      <c r="F2692" s="19" t="s">
        <v>4483</v>
      </c>
      <c r="G2692" s="19"/>
    </row>
    <row r="2693" spans="1:7" x14ac:dyDescent="0.25">
      <c r="A2693">
        <v>2692</v>
      </c>
      <c r="B2693" s="5">
        <v>1012276</v>
      </c>
      <c r="C2693" t="str">
        <f t="shared" si="5501"/>
        <v>State Bank &amp; Trust of Kenmare - Kenmare, ND</v>
      </c>
      <c r="D2693" s="21" t="s">
        <v>2652</v>
      </c>
      <c r="E2693" s="19" t="s">
        <v>4522</v>
      </c>
      <c r="F2693" s="19" t="s">
        <v>4483</v>
      </c>
      <c r="G2693" s="19"/>
    </row>
    <row r="2694" spans="1:7" x14ac:dyDescent="0.25">
      <c r="A2694">
        <v>2693</v>
      </c>
      <c r="B2694" s="5">
        <v>1016479</v>
      </c>
      <c r="C2694" t="str">
        <f t="shared" si="5501"/>
        <v>State Bank of Bottineau - Bottineau, ND</v>
      </c>
      <c r="D2694" s="21" t="s">
        <v>865</v>
      </c>
      <c r="E2694" s="19" t="s">
        <v>4499</v>
      </c>
      <c r="F2694" s="19" t="s">
        <v>4483</v>
      </c>
      <c r="G2694" s="19"/>
    </row>
    <row r="2695" spans="1:7" x14ac:dyDescent="0.25">
      <c r="A2695">
        <v>2694</v>
      </c>
      <c r="B2695" s="5">
        <v>1012309</v>
      </c>
      <c r="C2695" t="str">
        <f t="shared" si="5501"/>
        <v>State Bank of Lakota - Lakota, ND</v>
      </c>
      <c r="D2695" s="21" t="s">
        <v>1068</v>
      </c>
      <c r="E2695" s="19" t="s">
        <v>4523</v>
      </c>
      <c r="F2695" s="19" t="s">
        <v>4483</v>
      </c>
      <c r="G2695" s="19"/>
    </row>
    <row r="2696" spans="1:7" x14ac:dyDescent="0.25">
      <c r="A2696">
        <v>2695</v>
      </c>
      <c r="B2696" s="5">
        <v>1016185</v>
      </c>
      <c r="C2696" t="str">
        <f t="shared" si="5501"/>
        <v>Stock Growers Bank - Forman, ND</v>
      </c>
      <c r="D2696" s="21" t="s">
        <v>864</v>
      </c>
      <c r="E2696" s="19" t="s">
        <v>4520</v>
      </c>
      <c r="F2696" s="19" t="s">
        <v>4483</v>
      </c>
      <c r="G2696" s="19"/>
    </row>
    <row r="2697" spans="1:7" x14ac:dyDescent="0.25">
      <c r="A2697">
        <v>2696</v>
      </c>
      <c r="B2697" s="5">
        <v>1014994</v>
      </c>
      <c r="C2697" t="str">
        <f t="shared" si="5501"/>
        <v>Strasburg State Bank - Strasburg, ND</v>
      </c>
      <c r="D2697" s="21" t="s">
        <v>867</v>
      </c>
      <c r="E2697" s="19" t="s">
        <v>4524</v>
      </c>
      <c r="F2697" s="19" t="s">
        <v>4483</v>
      </c>
      <c r="G2697" s="19"/>
    </row>
    <row r="2698" spans="1:7" x14ac:dyDescent="0.25">
      <c r="A2698">
        <v>2697</v>
      </c>
      <c r="B2698" s="5">
        <v>1013472</v>
      </c>
      <c r="C2698" t="str">
        <f t="shared" si="5501"/>
        <v>The Bank of Tioga - Tioga, ND</v>
      </c>
      <c r="D2698" s="21" t="s">
        <v>9744</v>
      </c>
      <c r="E2698" s="19" t="s">
        <v>4489</v>
      </c>
      <c r="F2698" s="19" t="s">
        <v>4483</v>
      </c>
      <c r="G2698" s="19"/>
    </row>
    <row r="2699" spans="1:7" x14ac:dyDescent="0.25">
      <c r="A2699">
        <v>2698</v>
      </c>
      <c r="B2699" s="5">
        <v>1012434</v>
      </c>
      <c r="C2699" t="str">
        <f t="shared" si="5501"/>
        <v>The Citizens State Bank at Mohall - Mohall, ND</v>
      </c>
      <c r="D2699" s="21" t="s">
        <v>9745</v>
      </c>
      <c r="E2699" s="19" t="s">
        <v>4490</v>
      </c>
      <c r="F2699" s="19" t="s">
        <v>4483</v>
      </c>
      <c r="G2699" s="19"/>
    </row>
    <row r="2700" spans="1:7" x14ac:dyDescent="0.25">
      <c r="A2700">
        <v>2699</v>
      </c>
      <c r="B2700" s="5">
        <v>1014110</v>
      </c>
      <c r="C2700" t="str">
        <f t="shared" si="5501"/>
        <v>The Goose River Bank - Mayville, ND</v>
      </c>
      <c r="D2700" s="21" t="s">
        <v>9746</v>
      </c>
      <c r="E2700" s="19" t="s">
        <v>4129</v>
      </c>
      <c r="F2700" s="19" t="s">
        <v>4483</v>
      </c>
      <c r="G2700" s="19"/>
    </row>
    <row r="2701" spans="1:7" x14ac:dyDescent="0.25">
      <c r="A2701">
        <v>2700</v>
      </c>
      <c r="B2701" s="5">
        <v>1013949</v>
      </c>
      <c r="C2701" t="str">
        <f t="shared" si="5501"/>
        <v>TruCommunity Bank - Garrison, ND</v>
      </c>
      <c r="D2701" s="21" t="s">
        <v>10216</v>
      </c>
      <c r="E2701" s="19" t="s">
        <v>4507</v>
      </c>
      <c r="F2701" s="19" t="s">
        <v>4483</v>
      </c>
      <c r="G2701" s="19"/>
    </row>
    <row r="2702" spans="1:7" x14ac:dyDescent="0.25">
      <c r="A2702">
        <v>2701</v>
      </c>
      <c r="B2702" s="5">
        <v>4135963</v>
      </c>
      <c r="C2702" t="str">
        <f t="shared" si="5501"/>
        <v>Turtle Mountain State Bank - Belcourt, ND</v>
      </c>
      <c r="D2702" s="21" t="s">
        <v>1067</v>
      </c>
      <c r="E2702" s="19" t="s">
        <v>4525</v>
      </c>
      <c r="F2702" s="19" t="s">
        <v>4483</v>
      </c>
      <c r="G2702" s="19"/>
    </row>
    <row r="2703" spans="1:7" x14ac:dyDescent="0.25">
      <c r="A2703">
        <v>2702</v>
      </c>
      <c r="B2703" s="5">
        <v>1014501</v>
      </c>
      <c r="C2703" t="str">
        <f t="shared" si="5501"/>
        <v>Union Bank - Beulah, ND</v>
      </c>
      <c r="D2703" s="21" t="s">
        <v>1788</v>
      </c>
      <c r="E2703" s="19" t="s">
        <v>4100</v>
      </c>
      <c r="F2703" s="19" t="s">
        <v>4483</v>
      </c>
      <c r="G2703" s="19"/>
    </row>
    <row r="2704" spans="1:7" x14ac:dyDescent="0.25">
      <c r="A2704">
        <v>2703</v>
      </c>
      <c r="B2704" s="5">
        <v>1014555</v>
      </c>
      <c r="C2704" t="str">
        <f t="shared" si="5501"/>
        <v>Union State Bank of Hazen - Hazen, ND</v>
      </c>
      <c r="D2704" s="21" t="s">
        <v>2655</v>
      </c>
      <c r="E2704" s="19" t="s">
        <v>4526</v>
      </c>
      <c r="F2704" s="19" t="s">
        <v>4483</v>
      </c>
      <c r="G2704" s="19"/>
    </row>
    <row r="2705" spans="1:7" x14ac:dyDescent="0.25">
      <c r="A2705">
        <v>2704</v>
      </c>
      <c r="B2705" s="5">
        <v>1012282</v>
      </c>
      <c r="C2705" t="str">
        <f t="shared" si="5501"/>
        <v>Unison Bank - Jamestown, ND</v>
      </c>
      <c r="D2705" s="21" t="s">
        <v>2653</v>
      </c>
      <c r="E2705" s="19" t="s">
        <v>3831</v>
      </c>
      <c r="F2705" s="19" t="s">
        <v>4483</v>
      </c>
      <c r="G2705" s="19"/>
    </row>
    <row r="2706" spans="1:7" x14ac:dyDescent="0.25">
      <c r="A2706">
        <v>2705</v>
      </c>
      <c r="B2706" s="5">
        <v>1015337</v>
      </c>
      <c r="C2706" t="str">
        <f t="shared" si="5501"/>
        <v>United Valley Bank - Cavalier, ND</v>
      </c>
      <c r="D2706" s="21" t="s">
        <v>2298</v>
      </c>
      <c r="E2706" s="19" t="s">
        <v>4491</v>
      </c>
      <c r="F2706" s="19" t="s">
        <v>4483</v>
      </c>
      <c r="G2706" s="19"/>
    </row>
    <row r="2707" spans="1:7" x14ac:dyDescent="0.25">
      <c r="A2707">
        <v>2706</v>
      </c>
      <c r="B2707" s="5">
        <v>4091338</v>
      </c>
      <c r="C2707" t="str">
        <f t="shared" si="5501"/>
        <v>VISIONBank - Fargo, ND</v>
      </c>
      <c r="D2707" s="21" t="s">
        <v>1998</v>
      </c>
      <c r="E2707" s="19" t="s">
        <v>4485</v>
      </c>
      <c r="F2707" s="19" t="s">
        <v>4483</v>
      </c>
      <c r="G2707" s="19"/>
    </row>
    <row r="2708" spans="1:7" x14ac:dyDescent="0.25">
      <c r="A2708">
        <v>2707</v>
      </c>
      <c r="B2708" s="5">
        <v>1006955</v>
      </c>
      <c r="C2708" t="str">
        <f t="shared" si="5501"/>
        <v>Western State Bank - Devils Lake, ND</v>
      </c>
      <c r="D2708" s="21" t="s">
        <v>1198</v>
      </c>
      <c r="E2708" s="19" t="s">
        <v>4518</v>
      </c>
      <c r="F2708" s="19" t="s">
        <v>4483</v>
      </c>
      <c r="G2708" s="19"/>
    </row>
    <row r="2709" spans="1:7" x14ac:dyDescent="0.25">
      <c r="A2709">
        <v>2708</v>
      </c>
      <c r="B2709" s="5">
        <v>4163741</v>
      </c>
      <c r="C2709" t="str">
        <f t="shared" si="5501"/>
        <v>Access Bank - Omaha, NE</v>
      </c>
      <c r="D2709" s="21" t="s">
        <v>1611</v>
      </c>
      <c r="E2709" s="19" t="s">
        <v>4527</v>
      </c>
      <c r="F2709" s="19" t="s">
        <v>4528</v>
      </c>
      <c r="G2709" s="19"/>
    </row>
    <row r="2710" spans="1:7" x14ac:dyDescent="0.25">
      <c r="A2710">
        <v>2709</v>
      </c>
      <c r="B2710" s="5">
        <v>1009700</v>
      </c>
      <c r="C2710" t="str">
        <f t="shared" si="5501"/>
        <v>Adams Bank &amp; Trust - Ogallala, NE</v>
      </c>
      <c r="D2710" s="21" t="s">
        <v>1605</v>
      </c>
      <c r="E2710" s="19" t="s">
        <v>4529</v>
      </c>
      <c r="F2710" s="19" t="s">
        <v>4528</v>
      </c>
      <c r="G2710" s="19"/>
    </row>
    <row r="2711" spans="1:7" x14ac:dyDescent="0.25">
      <c r="A2711">
        <v>2710</v>
      </c>
      <c r="B2711" s="5">
        <v>1004035</v>
      </c>
      <c r="C2711" t="str">
        <f t="shared" si="5501"/>
        <v>Adams County Bank - Kenesaw, NE</v>
      </c>
      <c r="D2711" s="21" t="s">
        <v>2661</v>
      </c>
      <c r="E2711" s="19" t="s">
        <v>4530</v>
      </c>
      <c r="F2711" s="19" t="s">
        <v>4528</v>
      </c>
      <c r="G2711" s="19"/>
    </row>
    <row r="2712" spans="1:7" x14ac:dyDescent="0.25">
      <c r="A2712">
        <v>2711</v>
      </c>
      <c r="B2712" s="5">
        <v>1008170</v>
      </c>
      <c r="C2712" t="str">
        <f t="shared" si="5501"/>
        <v>Adams State Bank - Adams, NE</v>
      </c>
      <c r="D2712" s="21" t="s">
        <v>871</v>
      </c>
      <c r="E2712" s="19" t="s">
        <v>3990</v>
      </c>
      <c r="F2712" s="19" t="s">
        <v>4528</v>
      </c>
      <c r="G2712" s="19"/>
    </row>
    <row r="2713" spans="1:7" x14ac:dyDescent="0.25">
      <c r="A2713">
        <v>2712</v>
      </c>
      <c r="B2713" s="5">
        <v>1016477</v>
      </c>
      <c r="C2713" t="str">
        <f t="shared" si="5501"/>
        <v>American Exchange Bank - Elmwood, NE</v>
      </c>
      <c r="D2713" s="21" t="s">
        <v>356</v>
      </c>
      <c r="E2713" s="19" t="s">
        <v>3515</v>
      </c>
      <c r="F2713" s="19" t="s">
        <v>4528</v>
      </c>
      <c r="G2713" s="19"/>
    </row>
    <row r="2714" spans="1:7" x14ac:dyDescent="0.25">
      <c r="A2714">
        <v>2713</v>
      </c>
      <c r="B2714" s="5">
        <v>1010724</v>
      </c>
      <c r="C2714" t="str">
        <f t="shared" si="5501"/>
        <v>American Interstate Bank - Elkhorn, NE</v>
      </c>
      <c r="D2714" s="21" t="s">
        <v>2497</v>
      </c>
      <c r="E2714" s="19" t="s">
        <v>4531</v>
      </c>
      <c r="F2714" s="19" t="s">
        <v>4528</v>
      </c>
      <c r="G2714" s="19"/>
    </row>
    <row r="2715" spans="1:7" x14ac:dyDescent="0.25">
      <c r="A2715">
        <v>2714</v>
      </c>
      <c r="B2715" s="5">
        <v>1012079</v>
      </c>
      <c r="C2715" t="str">
        <f t="shared" si="5501"/>
        <v>American National Bank - Omaha, NE</v>
      </c>
      <c r="D2715" s="21" t="s">
        <v>198</v>
      </c>
      <c r="E2715" s="19" t="s">
        <v>4527</v>
      </c>
      <c r="F2715" s="19" t="s">
        <v>4528</v>
      </c>
      <c r="G2715" s="19"/>
    </row>
    <row r="2716" spans="1:7" x14ac:dyDescent="0.25">
      <c r="A2716">
        <v>2715</v>
      </c>
      <c r="B2716" s="5">
        <v>1023366</v>
      </c>
      <c r="C2716" t="str">
        <f t="shared" si="5501"/>
        <v>Arbor Bank - Omaha, NE</v>
      </c>
      <c r="D2716" s="21" t="s">
        <v>1598</v>
      </c>
      <c r="E2716" s="19" t="s">
        <v>4527</v>
      </c>
      <c r="F2716" s="19" t="s">
        <v>4528</v>
      </c>
      <c r="G2716" s="19"/>
    </row>
    <row r="2717" spans="1:7" x14ac:dyDescent="0.25">
      <c r="A2717">
        <v>2716</v>
      </c>
      <c r="B2717" s="5">
        <v>1016033</v>
      </c>
      <c r="C2717" t="str">
        <f t="shared" si="5501"/>
        <v>Auburn State Bank - Auburn, NE</v>
      </c>
      <c r="D2717" s="21" t="s">
        <v>2663</v>
      </c>
      <c r="E2717" s="19" t="s">
        <v>2807</v>
      </c>
      <c r="F2717" s="19" t="s">
        <v>4528</v>
      </c>
      <c r="G2717" s="19"/>
    </row>
    <row r="2718" spans="1:7" x14ac:dyDescent="0.25">
      <c r="A2718">
        <v>2717</v>
      </c>
      <c r="B2718" s="5">
        <v>1005097</v>
      </c>
      <c r="C2718" t="str">
        <f t="shared" si="5501"/>
        <v>Bank of Clarks - Clarks, NE</v>
      </c>
      <c r="D2718" s="21" t="s">
        <v>926</v>
      </c>
      <c r="E2718" s="19" t="s">
        <v>4533</v>
      </c>
      <c r="F2718" s="19" t="s">
        <v>4528</v>
      </c>
      <c r="G2718" s="19"/>
    </row>
    <row r="2719" spans="1:7" x14ac:dyDescent="0.25">
      <c r="A2719">
        <v>2718</v>
      </c>
      <c r="B2719" s="5">
        <v>1015315</v>
      </c>
      <c r="C2719" t="str">
        <f t="shared" si="5501"/>
        <v>Bank of Dixon County - Ponca, NE</v>
      </c>
      <c r="D2719" s="21" t="s">
        <v>2727</v>
      </c>
      <c r="E2719" s="19" t="s">
        <v>4534</v>
      </c>
      <c r="F2719" s="19" t="s">
        <v>4528</v>
      </c>
      <c r="G2719" s="19"/>
    </row>
    <row r="2720" spans="1:7" x14ac:dyDescent="0.25">
      <c r="A2720">
        <v>2719</v>
      </c>
      <c r="B2720" s="5">
        <v>1009991</v>
      </c>
      <c r="C2720" t="str">
        <f t="shared" si="5501"/>
        <v>Bank of Elgin - Elgin, NE</v>
      </c>
      <c r="D2720" s="21" t="s">
        <v>883</v>
      </c>
      <c r="E2720" s="19" t="s">
        <v>3303</v>
      </c>
      <c r="F2720" s="19" t="s">
        <v>4528</v>
      </c>
      <c r="G2720" s="19"/>
    </row>
    <row r="2721" spans="1:7" x14ac:dyDescent="0.25">
      <c r="A2721">
        <v>2720</v>
      </c>
      <c r="B2721" s="5">
        <v>1002645</v>
      </c>
      <c r="C2721" t="str">
        <f t="shared" si="5501"/>
        <v>Bank of Hartington - Hartington, NE</v>
      </c>
      <c r="D2721" s="21" t="s">
        <v>873</v>
      </c>
      <c r="E2721" s="19" t="s">
        <v>4535</v>
      </c>
      <c r="F2721" s="19" t="s">
        <v>4528</v>
      </c>
      <c r="G2721" s="19"/>
    </row>
    <row r="2722" spans="1:7" x14ac:dyDescent="0.25">
      <c r="A2722">
        <v>2721</v>
      </c>
      <c r="B2722" s="5">
        <v>1005510</v>
      </c>
      <c r="C2722" t="str">
        <f t="shared" si="5501"/>
        <v>Bank of Lindsay - Lindsay, NE</v>
      </c>
      <c r="D2722" s="21" t="s">
        <v>876</v>
      </c>
      <c r="E2722" s="19" t="s">
        <v>4537</v>
      </c>
      <c r="F2722" s="19" t="s">
        <v>4528</v>
      </c>
      <c r="G2722" s="19"/>
    </row>
    <row r="2723" spans="1:7" x14ac:dyDescent="0.25">
      <c r="A2723">
        <v>2722</v>
      </c>
      <c r="B2723" s="5">
        <v>1006240</v>
      </c>
      <c r="C2723" t="str">
        <f t="shared" si="5501"/>
        <v>Bank of Mead - Mead, NE</v>
      </c>
      <c r="D2723" s="21" t="s">
        <v>989</v>
      </c>
      <c r="E2723" s="19" t="s">
        <v>4538</v>
      </c>
      <c r="F2723" s="19" t="s">
        <v>4528</v>
      </c>
      <c r="G2723" s="19"/>
    </row>
    <row r="2724" spans="1:7" x14ac:dyDescent="0.25">
      <c r="A2724">
        <v>2723</v>
      </c>
      <c r="B2724" s="5">
        <v>1014592</v>
      </c>
      <c r="C2724" t="str">
        <f t="shared" si="5501"/>
        <v>Bank of Prague - Prague, NE</v>
      </c>
      <c r="D2724" s="21" t="s">
        <v>986</v>
      </c>
      <c r="E2724" s="19" t="s">
        <v>4539</v>
      </c>
      <c r="F2724" s="19" t="s">
        <v>4528</v>
      </c>
      <c r="G2724" s="19"/>
    </row>
    <row r="2725" spans="1:7" x14ac:dyDescent="0.25">
      <c r="A2725">
        <v>2724</v>
      </c>
      <c r="B2725" s="5">
        <v>1008806</v>
      </c>
      <c r="C2725" t="str">
        <f t="shared" si="5501"/>
        <v>Bank of Steinauer - Steinauer, NE</v>
      </c>
      <c r="D2725" s="21" t="s">
        <v>1076</v>
      </c>
      <c r="E2725" s="19" t="s">
        <v>4540</v>
      </c>
      <c r="F2725" s="19" t="s">
        <v>4528</v>
      </c>
      <c r="G2725" s="19"/>
    </row>
    <row r="2726" spans="1:7" x14ac:dyDescent="0.25">
      <c r="A2726">
        <v>2725</v>
      </c>
      <c r="B2726" s="5">
        <v>1009897</v>
      </c>
      <c r="C2726" t="str">
        <f t="shared" si="5501"/>
        <v>Bank of the Valley - Bellwood, NE</v>
      </c>
      <c r="D2726" s="21" t="s">
        <v>2305</v>
      </c>
      <c r="E2726" s="19" t="s">
        <v>4541</v>
      </c>
      <c r="F2726" s="19" t="s">
        <v>4528</v>
      </c>
      <c r="G2726" s="19"/>
    </row>
    <row r="2727" spans="1:7" x14ac:dyDescent="0.25">
      <c r="A2727">
        <v>2726</v>
      </c>
      <c r="B2727" s="5">
        <v>1005595</v>
      </c>
      <c r="C2727" t="str">
        <f t="shared" si="5501"/>
        <v>BankFirst - Norfolk, NE</v>
      </c>
      <c r="D2727" s="21" t="s">
        <v>1604</v>
      </c>
      <c r="E2727" s="19" t="s">
        <v>4542</v>
      </c>
      <c r="F2727" s="19" t="s">
        <v>4528</v>
      </c>
      <c r="G2727" s="19"/>
    </row>
    <row r="2728" spans="1:7" x14ac:dyDescent="0.25">
      <c r="A2728">
        <v>2727</v>
      </c>
      <c r="B2728" s="5">
        <v>1007479</v>
      </c>
      <c r="C2728" t="str">
        <f t="shared" si="5501"/>
        <v>Banner Capital Bank - Harrisburg, NE</v>
      </c>
      <c r="D2728" s="21" t="s">
        <v>2309</v>
      </c>
      <c r="E2728" s="19" t="s">
        <v>3517</v>
      </c>
      <c r="F2728" s="19" t="s">
        <v>4528</v>
      </c>
      <c r="G2728" s="19"/>
    </row>
    <row r="2729" spans="1:7" x14ac:dyDescent="0.25">
      <c r="A2729">
        <v>2728</v>
      </c>
      <c r="B2729" s="5">
        <v>1016125</v>
      </c>
      <c r="C2729" t="str">
        <f t="shared" si="5501"/>
        <v>Battle Creek State Bank - Battle Creek, NE</v>
      </c>
      <c r="D2729" s="21" t="s">
        <v>1071</v>
      </c>
      <c r="E2729" s="19" t="s">
        <v>4543</v>
      </c>
      <c r="F2729" s="19" t="s">
        <v>4528</v>
      </c>
      <c r="G2729" s="19"/>
    </row>
    <row r="2730" spans="1:7" x14ac:dyDescent="0.25">
      <c r="A2730">
        <v>2729</v>
      </c>
      <c r="B2730" s="5">
        <v>1009806</v>
      </c>
      <c r="C2730" t="str">
        <f t="shared" si="5501"/>
        <v>Boelus State Bank - Boelus, NE</v>
      </c>
      <c r="D2730" s="21" t="s">
        <v>988</v>
      </c>
      <c r="E2730" s="19" t="s">
        <v>4544</v>
      </c>
      <c r="F2730" s="19" t="s">
        <v>4528</v>
      </c>
      <c r="G2730" s="19"/>
    </row>
    <row r="2731" spans="1:7" x14ac:dyDescent="0.25">
      <c r="A2731">
        <v>2730</v>
      </c>
      <c r="B2731" s="5">
        <v>1005046</v>
      </c>
      <c r="C2731" t="str">
        <f t="shared" si="5501"/>
        <v>Bruning Bank - Bruning, NE</v>
      </c>
      <c r="D2731" s="21" t="s">
        <v>9112</v>
      </c>
      <c r="E2731" s="19" t="s">
        <v>4545</v>
      </c>
      <c r="F2731" s="19" t="s">
        <v>4528</v>
      </c>
      <c r="G2731" s="19"/>
    </row>
    <row r="2732" spans="1:7" x14ac:dyDescent="0.25">
      <c r="A2732">
        <v>2731</v>
      </c>
      <c r="B2732" s="5">
        <v>1009146</v>
      </c>
      <c r="C2732" t="str">
        <f t="shared" si="5501"/>
        <v>Brunswick State Bank - Brunswick, NE</v>
      </c>
      <c r="D2732" s="21" t="s">
        <v>2660</v>
      </c>
      <c r="E2732" s="19" t="s">
        <v>3229</v>
      </c>
      <c r="F2732" s="19" t="s">
        <v>4528</v>
      </c>
      <c r="G2732" s="19"/>
    </row>
    <row r="2733" spans="1:7" x14ac:dyDescent="0.25">
      <c r="A2733">
        <v>2732</v>
      </c>
      <c r="B2733" s="5">
        <v>1016331</v>
      </c>
      <c r="C2733" t="str">
        <f t="shared" si="5501"/>
        <v>Butte State Bank - Butte, NE</v>
      </c>
      <c r="D2733" s="21" t="s">
        <v>952</v>
      </c>
      <c r="E2733" s="19" t="s">
        <v>4450</v>
      </c>
      <c r="F2733" s="19" t="s">
        <v>4528</v>
      </c>
      <c r="G2733" s="19"/>
    </row>
    <row r="2734" spans="1:7" x14ac:dyDescent="0.25">
      <c r="A2734">
        <v>2733</v>
      </c>
      <c r="B2734" s="5">
        <v>1010520</v>
      </c>
      <c r="C2734" t="str">
        <f t="shared" si="5501"/>
        <v>Cattle Bank &amp; Trust - Seward, NE</v>
      </c>
      <c r="D2734" s="21" t="s">
        <v>5498</v>
      </c>
      <c r="E2734" s="19" t="s">
        <v>4546</v>
      </c>
      <c r="F2734" s="19" t="s">
        <v>4528</v>
      </c>
      <c r="G2734" s="19"/>
    </row>
    <row r="2735" spans="1:7" x14ac:dyDescent="0.25">
      <c r="A2735">
        <v>2734</v>
      </c>
      <c r="B2735" s="5">
        <v>1016349</v>
      </c>
      <c r="C2735" t="str">
        <f t="shared" si="5501"/>
        <v>Cedar Rapids State Bank - Cedar Rapids, NE</v>
      </c>
      <c r="D2735" s="21" t="s">
        <v>1073</v>
      </c>
      <c r="E2735" s="19" t="s">
        <v>3262</v>
      </c>
      <c r="F2735" s="19" t="s">
        <v>4528</v>
      </c>
      <c r="G2735" s="19"/>
    </row>
    <row r="2736" spans="1:7" x14ac:dyDescent="0.25">
      <c r="A2736">
        <v>2735</v>
      </c>
      <c r="B2736" s="5">
        <v>1010760</v>
      </c>
      <c r="C2736" t="str">
        <f t="shared" si="5501"/>
        <v>Cedar Security Bank - Fordyce, NE</v>
      </c>
      <c r="D2736" s="21" t="s">
        <v>2772</v>
      </c>
      <c r="E2736" s="19" t="s">
        <v>2905</v>
      </c>
      <c r="F2736" s="19" t="s">
        <v>4528</v>
      </c>
      <c r="G2736" s="19"/>
    </row>
    <row r="2737" spans="1:7" x14ac:dyDescent="0.25">
      <c r="A2737">
        <v>2736</v>
      </c>
      <c r="B2737" s="5">
        <v>1005092</v>
      </c>
      <c r="C2737" t="str">
        <f t="shared" si="5501"/>
        <v>CerescoBank - Ceresco, NE</v>
      </c>
      <c r="D2737" s="21" t="s">
        <v>991</v>
      </c>
      <c r="E2737" s="19" t="s">
        <v>4547</v>
      </c>
      <c r="F2737" s="19" t="s">
        <v>4528</v>
      </c>
      <c r="G2737" s="19"/>
    </row>
    <row r="2738" spans="1:7" x14ac:dyDescent="0.25">
      <c r="A2738">
        <v>2737</v>
      </c>
      <c r="B2738" s="5">
        <v>1009175</v>
      </c>
      <c r="C2738" t="str">
        <f t="shared" si="5501"/>
        <v>Chambers State Bank - Chambers, NE</v>
      </c>
      <c r="D2738" s="21" t="s">
        <v>872</v>
      </c>
      <c r="E2738" s="19" t="s">
        <v>4548</v>
      </c>
      <c r="F2738" s="19" t="s">
        <v>4528</v>
      </c>
      <c r="G2738" s="19"/>
    </row>
    <row r="2739" spans="1:7" x14ac:dyDescent="0.25">
      <c r="A2739">
        <v>2738</v>
      </c>
      <c r="B2739" s="5">
        <v>1011134</v>
      </c>
      <c r="C2739" t="str">
        <f t="shared" si="5501"/>
        <v>Charter West Bank - West Point, NE</v>
      </c>
      <c r="D2739" s="21" t="s">
        <v>2303</v>
      </c>
      <c r="E2739" s="19" t="s">
        <v>3168</v>
      </c>
      <c r="F2739" s="19" t="s">
        <v>4528</v>
      </c>
      <c r="G2739" s="19"/>
    </row>
    <row r="2740" spans="1:7" x14ac:dyDescent="0.25">
      <c r="A2740">
        <v>2739</v>
      </c>
      <c r="B2740" s="5">
        <v>1015369</v>
      </c>
      <c r="C2740" t="str">
        <f t="shared" si="5501"/>
        <v>Citizens Bank &amp; Trust Company - Saint Paul, NE</v>
      </c>
      <c r="D2740" s="21" t="s">
        <v>1088</v>
      </c>
      <c r="E2740" s="19" t="s">
        <v>3786</v>
      </c>
      <c r="F2740" s="19" t="s">
        <v>4528</v>
      </c>
      <c r="G2740" s="19"/>
    </row>
    <row r="2741" spans="1:7" x14ac:dyDescent="0.25">
      <c r="A2741">
        <v>2740</v>
      </c>
      <c r="B2741" s="5">
        <v>1006982</v>
      </c>
      <c r="C2741" t="str">
        <f t="shared" si="5501"/>
        <v>Citizens State Bank - Carleton, NE</v>
      </c>
      <c r="D2741" s="21" t="s">
        <v>18</v>
      </c>
      <c r="E2741" s="19" t="s">
        <v>4549</v>
      </c>
      <c r="F2741" s="19" t="s">
        <v>4528</v>
      </c>
      <c r="G2741" s="19"/>
    </row>
    <row r="2742" spans="1:7" x14ac:dyDescent="0.25">
      <c r="A2742">
        <v>2741</v>
      </c>
      <c r="B2742" s="5">
        <v>1009957</v>
      </c>
      <c r="C2742" t="str">
        <f t="shared" si="5501"/>
        <v>Citizens State Bank - Wisner, NE</v>
      </c>
      <c r="D2742" s="21" t="s">
        <v>18</v>
      </c>
      <c r="E2742" s="19" t="s">
        <v>4550</v>
      </c>
      <c r="F2742" s="19" t="s">
        <v>4528</v>
      </c>
      <c r="G2742" s="19"/>
    </row>
    <row r="2743" spans="1:7" x14ac:dyDescent="0.25">
      <c r="A2743">
        <v>2742</v>
      </c>
      <c r="B2743" s="5">
        <v>1005140</v>
      </c>
      <c r="C2743" t="str">
        <f t="shared" si="5501"/>
        <v>City Bank &amp; Trust Co. - Lincoln, NE</v>
      </c>
      <c r="D2743" s="21" t="s">
        <v>2004</v>
      </c>
      <c r="E2743" s="19" t="s">
        <v>3647</v>
      </c>
      <c r="F2743" s="19" t="s">
        <v>4528</v>
      </c>
      <c r="G2743" s="19"/>
    </row>
    <row r="2744" spans="1:7" x14ac:dyDescent="0.25">
      <c r="A2744">
        <v>2743</v>
      </c>
      <c r="B2744" s="5">
        <v>1016386</v>
      </c>
      <c r="C2744" t="str">
        <f t="shared" si="5501"/>
        <v>Clarkson Bank - Clarkson, NE</v>
      </c>
      <c r="D2744" s="21" t="s">
        <v>884</v>
      </c>
      <c r="E2744" s="19" t="s">
        <v>3870</v>
      </c>
      <c r="F2744" s="19" t="s">
        <v>4528</v>
      </c>
      <c r="G2744" s="19"/>
    </row>
    <row r="2745" spans="1:7" x14ac:dyDescent="0.25">
      <c r="A2745">
        <v>2744</v>
      </c>
      <c r="B2745" s="5">
        <v>1007060</v>
      </c>
      <c r="C2745" t="str">
        <f t="shared" si="5501"/>
        <v>Columbus Bank and Trust Company - Columbus, NE</v>
      </c>
      <c r="D2745" s="21" t="s">
        <v>2659</v>
      </c>
      <c r="E2745" s="19" t="s">
        <v>3233</v>
      </c>
      <c r="F2745" s="19" t="s">
        <v>4528</v>
      </c>
      <c r="G2745" s="19"/>
    </row>
    <row r="2746" spans="1:7" x14ac:dyDescent="0.25">
      <c r="A2746">
        <v>2745</v>
      </c>
      <c r="B2746" s="5">
        <v>1004681</v>
      </c>
      <c r="C2746" t="str">
        <f t="shared" si="5501"/>
        <v>Commercial Bank of Nelson - Nelson, NE</v>
      </c>
      <c r="D2746" s="21" t="s">
        <v>9747</v>
      </c>
      <c r="E2746" s="19" t="s">
        <v>4551</v>
      </c>
      <c r="F2746" s="19" t="s">
        <v>4528</v>
      </c>
      <c r="G2746" s="19"/>
    </row>
    <row r="2747" spans="1:7" x14ac:dyDescent="0.25">
      <c r="A2747">
        <v>2746</v>
      </c>
      <c r="B2747" s="5">
        <v>1009918</v>
      </c>
      <c r="C2747" t="str">
        <f t="shared" si="5501"/>
        <v>Commercial State Bank - Wausa, NE</v>
      </c>
      <c r="D2747" s="21" t="s">
        <v>763</v>
      </c>
      <c r="E2747" s="19" t="s">
        <v>4552</v>
      </c>
      <c r="F2747" s="19" t="s">
        <v>4528</v>
      </c>
      <c r="G2747" s="19"/>
    </row>
    <row r="2748" spans="1:7" x14ac:dyDescent="0.25">
      <c r="A2748">
        <v>2747</v>
      </c>
      <c r="B2748" s="5">
        <v>1015362</v>
      </c>
      <c r="C2748" t="str">
        <f t="shared" si="5501"/>
        <v>Commercial State Bank - Republican City, NE</v>
      </c>
      <c r="D2748" s="21" t="s">
        <v>763</v>
      </c>
      <c r="E2748" s="19" t="s">
        <v>4553</v>
      </c>
      <c r="F2748" s="19" t="s">
        <v>4528</v>
      </c>
      <c r="G2748" s="19"/>
    </row>
    <row r="2749" spans="1:7" x14ac:dyDescent="0.25">
      <c r="A2749">
        <v>2748</v>
      </c>
      <c r="B2749" s="5">
        <v>1016395</v>
      </c>
      <c r="C2749" t="str">
        <f t="shared" si="5501"/>
        <v>Community State Bank - Colon, NE</v>
      </c>
      <c r="D2749" s="21" t="s">
        <v>302</v>
      </c>
      <c r="E2749" s="19" t="s">
        <v>4593</v>
      </c>
      <c r="F2749" s="19" t="s">
        <v>4528</v>
      </c>
      <c r="G2749" s="19"/>
    </row>
    <row r="2750" spans="1:7" x14ac:dyDescent="0.25">
      <c r="A2750">
        <v>2749</v>
      </c>
      <c r="B2750" s="5">
        <v>1015992</v>
      </c>
      <c r="C2750" t="str">
        <f t="shared" si="5501"/>
        <v>Core Bank - Omaha, NE</v>
      </c>
      <c r="D2750" s="21" t="s">
        <v>1599</v>
      </c>
      <c r="E2750" s="19" t="s">
        <v>4527</v>
      </c>
      <c r="F2750" s="19" t="s">
        <v>4528</v>
      </c>
      <c r="G2750" s="19"/>
    </row>
    <row r="2751" spans="1:7" x14ac:dyDescent="0.25">
      <c r="A2751">
        <v>2750</v>
      </c>
      <c r="B2751" s="5">
        <v>1006265</v>
      </c>
      <c r="C2751" t="str">
        <f t="shared" si="5501"/>
        <v>Corn Growers State Bank - Murdock, NE</v>
      </c>
      <c r="D2751" s="21" t="s">
        <v>990</v>
      </c>
      <c r="E2751" s="19" t="s">
        <v>4555</v>
      </c>
      <c r="F2751" s="19" t="s">
        <v>4528</v>
      </c>
      <c r="G2751" s="19"/>
    </row>
    <row r="2752" spans="1:7" x14ac:dyDescent="0.25">
      <c r="A2752">
        <v>2751</v>
      </c>
      <c r="B2752" s="5">
        <v>1009028</v>
      </c>
      <c r="C2752" t="str">
        <f t="shared" si="5501"/>
        <v>Cornerstone Bank - York, NE</v>
      </c>
      <c r="D2752" s="21" t="s">
        <v>407</v>
      </c>
      <c r="E2752" s="19" t="s">
        <v>2814</v>
      </c>
      <c r="F2752" s="19" t="s">
        <v>4528</v>
      </c>
      <c r="G2752" s="19"/>
    </row>
    <row r="2753" spans="1:7" x14ac:dyDescent="0.25">
      <c r="A2753">
        <v>2752</v>
      </c>
      <c r="B2753" s="5">
        <v>1010703</v>
      </c>
      <c r="C2753" t="str">
        <f t="shared" si="5501"/>
        <v>Cornhusker Bank - Lincoln, NE</v>
      </c>
      <c r="D2753" s="21" t="s">
        <v>1608</v>
      </c>
      <c r="E2753" s="19" t="s">
        <v>3647</v>
      </c>
      <c r="F2753" s="19" t="s">
        <v>4528</v>
      </c>
      <c r="G2753" s="19"/>
    </row>
    <row r="2754" spans="1:7" x14ac:dyDescent="0.25">
      <c r="A2754">
        <v>2753</v>
      </c>
      <c r="B2754" s="5">
        <v>1009837</v>
      </c>
      <c r="C2754" t="str">
        <f t="shared" ref="C2754:C2817" si="5502">D2754&amp;" - "&amp;E2754&amp;", "&amp;F2754</f>
        <v>Countryside Bank - Unadilla, NE</v>
      </c>
      <c r="D2754" s="21" t="s">
        <v>1449</v>
      </c>
      <c r="E2754" s="19" t="s">
        <v>4556</v>
      </c>
      <c r="F2754" s="19" t="s">
        <v>4528</v>
      </c>
      <c r="G2754" s="19"/>
    </row>
    <row r="2755" spans="1:7" x14ac:dyDescent="0.25">
      <c r="A2755">
        <v>2754</v>
      </c>
      <c r="B2755" s="5">
        <v>1016442</v>
      </c>
      <c r="C2755" t="str">
        <f t="shared" si="5502"/>
        <v>Culbertson Bank - Culbertson, NE</v>
      </c>
      <c r="D2755" s="21" t="s">
        <v>1074</v>
      </c>
      <c r="E2755" s="19" t="s">
        <v>4557</v>
      </c>
      <c r="F2755" s="19" t="s">
        <v>4528</v>
      </c>
      <c r="G2755" s="19"/>
    </row>
    <row r="2756" spans="1:7" x14ac:dyDescent="0.25">
      <c r="A2756">
        <v>2755</v>
      </c>
      <c r="B2756" s="5">
        <v>1000632</v>
      </c>
      <c r="C2756" t="str">
        <f t="shared" si="5502"/>
        <v>Custer Federal State Bank - Broken Bow, NE</v>
      </c>
      <c r="D2756" s="21" t="s">
        <v>2658</v>
      </c>
      <c r="E2756" s="19" t="s">
        <v>4558</v>
      </c>
      <c r="F2756" s="19" t="s">
        <v>4528</v>
      </c>
      <c r="G2756" s="19"/>
    </row>
    <row r="2757" spans="1:7" x14ac:dyDescent="0.25">
      <c r="A2757">
        <v>2756</v>
      </c>
      <c r="B2757" s="5">
        <v>1005967</v>
      </c>
      <c r="C2757" t="str">
        <f t="shared" si="5502"/>
        <v>Dayspring Bank - Gothenburg, NE</v>
      </c>
      <c r="D2757" s="21" t="s">
        <v>10445</v>
      </c>
      <c r="E2757" s="19" t="s">
        <v>4570</v>
      </c>
      <c r="F2757" s="19" t="s">
        <v>4528</v>
      </c>
      <c r="G2757" s="19"/>
    </row>
    <row r="2758" spans="1:7" x14ac:dyDescent="0.25">
      <c r="A2758">
        <v>2757</v>
      </c>
      <c r="B2758" s="5">
        <v>1008957</v>
      </c>
      <c r="C2758" t="str">
        <f t="shared" si="5502"/>
        <v>Dundee Bank - Omaha, NE</v>
      </c>
      <c r="D2758" s="21" t="s">
        <v>5669</v>
      </c>
      <c r="E2758" s="19" t="s">
        <v>4527</v>
      </c>
      <c r="F2758" s="19" t="s">
        <v>4528</v>
      </c>
      <c r="G2758" s="19"/>
    </row>
    <row r="2759" spans="1:7" x14ac:dyDescent="0.25">
      <c r="A2759">
        <v>2758</v>
      </c>
      <c r="B2759" s="5">
        <v>1009422</v>
      </c>
      <c r="C2759" t="str">
        <f t="shared" si="5502"/>
        <v>Elkhorn Valley Bank &amp; Trust - Norfolk, NE</v>
      </c>
      <c r="D2759" s="21" t="s">
        <v>1606</v>
      </c>
      <c r="E2759" s="19" t="s">
        <v>4542</v>
      </c>
      <c r="F2759" s="19" t="s">
        <v>4528</v>
      </c>
      <c r="G2759" s="19"/>
    </row>
    <row r="2760" spans="1:7" x14ac:dyDescent="0.25">
      <c r="A2760">
        <v>2759</v>
      </c>
      <c r="B2760" s="5">
        <v>1023153</v>
      </c>
      <c r="C2760" t="str">
        <f t="shared" si="5502"/>
        <v>Enterprise Bank - Omaha, NE</v>
      </c>
      <c r="D2760" s="21" t="s">
        <v>2499</v>
      </c>
      <c r="E2760" s="19" t="s">
        <v>4527</v>
      </c>
      <c r="F2760" s="19" t="s">
        <v>4528</v>
      </c>
      <c r="G2760" s="19"/>
    </row>
    <row r="2761" spans="1:7" x14ac:dyDescent="0.25">
      <c r="A2761">
        <v>2760</v>
      </c>
      <c r="B2761" s="5">
        <v>1002507</v>
      </c>
      <c r="C2761" t="str">
        <f t="shared" si="5502"/>
        <v>Equitable Bank - Grand Island, NE</v>
      </c>
      <c r="D2761" s="21" t="s">
        <v>619</v>
      </c>
      <c r="E2761" s="19" t="s">
        <v>4559</v>
      </c>
      <c r="F2761" s="19" t="s">
        <v>4528</v>
      </c>
      <c r="G2761" s="19"/>
    </row>
    <row r="2762" spans="1:7" x14ac:dyDescent="0.25">
      <c r="A2762">
        <v>2761</v>
      </c>
      <c r="B2762" s="5">
        <v>1010075</v>
      </c>
      <c r="C2762" t="str">
        <f t="shared" si="5502"/>
        <v>Exchange Bank - Kearney, NE</v>
      </c>
      <c r="D2762" s="21" t="s">
        <v>1113</v>
      </c>
      <c r="E2762" s="19" t="s">
        <v>4378</v>
      </c>
      <c r="F2762" s="19" t="s">
        <v>4528</v>
      </c>
      <c r="G2762" s="19"/>
    </row>
    <row r="2763" spans="1:7" x14ac:dyDescent="0.25">
      <c r="A2763">
        <v>2762</v>
      </c>
      <c r="B2763" s="5">
        <v>1007280</v>
      </c>
      <c r="C2763" t="str">
        <f t="shared" si="5502"/>
        <v>F&amp;M Bank - Falls City, NE</v>
      </c>
      <c r="D2763" s="21" t="s">
        <v>1663</v>
      </c>
      <c r="E2763" s="19" t="s">
        <v>4560</v>
      </c>
      <c r="F2763" s="19" t="s">
        <v>4528</v>
      </c>
      <c r="G2763" s="19"/>
    </row>
    <row r="2764" spans="1:7" x14ac:dyDescent="0.25">
      <c r="A2764">
        <v>2763</v>
      </c>
      <c r="B2764" s="5">
        <v>1010672</v>
      </c>
      <c r="C2764" t="str">
        <f t="shared" si="5502"/>
        <v>F&amp;M Bank - West Point, NE</v>
      </c>
      <c r="D2764" s="21" t="s">
        <v>1663</v>
      </c>
      <c r="E2764" s="19" t="s">
        <v>3168</v>
      </c>
      <c r="F2764" s="19" t="s">
        <v>4528</v>
      </c>
      <c r="G2764" s="19"/>
    </row>
    <row r="2765" spans="1:7" x14ac:dyDescent="0.25">
      <c r="A2765">
        <v>2764</v>
      </c>
      <c r="B2765" s="5">
        <v>1009611</v>
      </c>
      <c r="C2765" t="str">
        <f t="shared" si="5502"/>
        <v>Farmers and Merchants Bank - Milford, NE</v>
      </c>
      <c r="D2765" s="21" t="s">
        <v>891</v>
      </c>
      <c r="E2765" s="19" t="s">
        <v>3074</v>
      </c>
      <c r="F2765" s="19" t="s">
        <v>4528</v>
      </c>
      <c r="G2765" s="19"/>
    </row>
    <row r="2766" spans="1:7" x14ac:dyDescent="0.25">
      <c r="A2766">
        <v>2765</v>
      </c>
      <c r="B2766" s="5">
        <v>1010346</v>
      </c>
      <c r="C2766" t="str">
        <f t="shared" si="5502"/>
        <v>Farmers and Merchants Bank - Milligan, NE</v>
      </c>
      <c r="D2766" s="21" t="s">
        <v>891</v>
      </c>
      <c r="E2766" s="19" t="s">
        <v>4561</v>
      </c>
      <c r="F2766" s="19" t="s">
        <v>4528</v>
      </c>
      <c r="G2766" s="19"/>
    </row>
    <row r="2767" spans="1:7" x14ac:dyDescent="0.25">
      <c r="A2767">
        <v>2766</v>
      </c>
      <c r="B2767" s="5">
        <v>1008967</v>
      </c>
      <c r="C2767" t="str">
        <f t="shared" si="5502"/>
        <v>Farmers and Merchants Bank of Ashland - Ashland, NE</v>
      </c>
      <c r="D2767" s="21" t="s">
        <v>348</v>
      </c>
      <c r="E2767" s="19" t="s">
        <v>3667</v>
      </c>
      <c r="F2767" s="19" t="s">
        <v>4528</v>
      </c>
      <c r="G2767" s="19"/>
    </row>
    <row r="2768" spans="1:7" x14ac:dyDescent="0.25">
      <c r="A2768">
        <v>2767</v>
      </c>
      <c r="B2768" s="5">
        <v>1009121</v>
      </c>
      <c r="C2768" t="str">
        <f t="shared" si="5502"/>
        <v>Farmers and Merchants State Bank, Bloomfield, Nebraska - Bloomfield, NE</v>
      </c>
      <c r="D2768" s="21" t="s">
        <v>2306</v>
      </c>
      <c r="E2768" s="19" t="s">
        <v>3410</v>
      </c>
      <c r="F2768" s="19" t="s">
        <v>4528</v>
      </c>
      <c r="G2768" s="19"/>
    </row>
    <row r="2769" spans="1:7" x14ac:dyDescent="0.25">
      <c r="A2769">
        <v>2768</v>
      </c>
      <c r="B2769" s="5">
        <v>1005559</v>
      </c>
      <c r="C2769" t="str">
        <f t="shared" si="5502"/>
        <v>First Bank and Trust Company - Minden, NE</v>
      </c>
      <c r="D2769" s="21" t="s">
        <v>877</v>
      </c>
      <c r="E2769" s="19" t="s">
        <v>3977</v>
      </c>
      <c r="F2769" s="19" t="s">
        <v>4528</v>
      </c>
      <c r="G2769" s="19"/>
    </row>
    <row r="2770" spans="1:7" x14ac:dyDescent="0.25">
      <c r="A2770">
        <v>2769</v>
      </c>
      <c r="B2770" s="5">
        <v>1007367</v>
      </c>
      <c r="C2770" t="str">
        <f t="shared" si="5502"/>
        <v>First Bank and Trust of Fullerton - Fullerton, NE</v>
      </c>
      <c r="D2770" s="21" t="s">
        <v>870</v>
      </c>
      <c r="E2770" s="19" t="s">
        <v>4563</v>
      </c>
      <c r="F2770" s="19" t="s">
        <v>4528</v>
      </c>
      <c r="G2770" s="19"/>
    </row>
    <row r="2771" spans="1:7" x14ac:dyDescent="0.25">
      <c r="A2771">
        <v>2770</v>
      </c>
      <c r="B2771" s="5">
        <v>1016074</v>
      </c>
      <c r="C2771" t="str">
        <f t="shared" si="5502"/>
        <v>First Bank of Bancroft - Bancroft, NE</v>
      </c>
      <c r="D2771" s="21" t="s">
        <v>1070</v>
      </c>
      <c r="E2771" s="19" t="s">
        <v>3310</v>
      </c>
      <c r="F2771" s="19" t="s">
        <v>4528</v>
      </c>
      <c r="G2771" s="19"/>
    </row>
    <row r="2772" spans="1:7" x14ac:dyDescent="0.25">
      <c r="A2772">
        <v>2771</v>
      </c>
      <c r="B2772" s="5">
        <v>1008895</v>
      </c>
      <c r="C2772" t="str">
        <f t="shared" si="5502"/>
        <v>First Bank of Utica - Utica, NE</v>
      </c>
      <c r="D2772" s="21" t="s">
        <v>2726</v>
      </c>
      <c r="E2772" s="19" t="s">
        <v>4564</v>
      </c>
      <c r="F2772" s="19" t="s">
        <v>4528</v>
      </c>
      <c r="G2772" s="19"/>
    </row>
    <row r="2773" spans="1:7" x14ac:dyDescent="0.25">
      <c r="A2773">
        <v>2772</v>
      </c>
      <c r="B2773" s="5">
        <v>1005772</v>
      </c>
      <c r="C2773" t="str">
        <f t="shared" si="5502"/>
        <v>First Central Bank - Cambridge, NE</v>
      </c>
      <c r="D2773" s="21" t="s">
        <v>2770</v>
      </c>
      <c r="E2773" s="19" t="s">
        <v>4004</v>
      </c>
      <c r="F2773" s="19" t="s">
        <v>4528</v>
      </c>
      <c r="G2773" s="19"/>
    </row>
    <row r="2774" spans="1:7" x14ac:dyDescent="0.25">
      <c r="A2774">
        <v>2773</v>
      </c>
      <c r="B2774" s="5">
        <v>1991026</v>
      </c>
      <c r="C2774" t="str">
        <f t="shared" si="5502"/>
        <v>First Central Bank McCook - McCook, NE</v>
      </c>
      <c r="D2774" s="21" t="s">
        <v>2664</v>
      </c>
      <c r="E2774" s="19" t="s">
        <v>4565</v>
      </c>
      <c r="F2774" s="19" t="s">
        <v>4528</v>
      </c>
      <c r="G2774" s="19"/>
    </row>
    <row r="2775" spans="1:7" x14ac:dyDescent="0.25">
      <c r="A2775">
        <v>2774</v>
      </c>
      <c r="B2775" s="5">
        <v>1016189</v>
      </c>
      <c r="C2775" t="str">
        <f t="shared" si="5502"/>
        <v>First Community Bank - Beemer, NE</v>
      </c>
      <c r="D2775" s="21" t="s">
        <v>840</v>
      </c>
      <c r="E2775" s="19" t="s">
        <v>4566</v>
      </c>
      <c r="F2775" s="19" t="s">
        <v>4528</v>
      </c>
      <c r="G2775" s="19"/>
    </row>
    <row r="2776" spans="1:7" x14ac:dyDescent="0.25">
      <c r="A2776">
        <v>2775</v>
      </c>
      <c r="B2776" s="5">
        <v>1014477</v>
      </c>
      <c r="C2776" t="str">
        <f t="shared" si="5502"/>
        <v>First National Bank in Ord - Ord, NE</v>
      </c>
      <c r="D2776" s="21" t="s">
        <v>2300</v>
      </c>
      <c r="E2776" s="19" t="s">
        <v>4567</v>
      </c>
      <c r="F2776" s="19" t="s">
        <v>4528</v>
      </c>
      <c r="G2776" s="19"/>
    </row>
    <row r="2777" spans="1:7" x14ac:dyDescent="0.25">
      <c r="A2777">
        <v>2776</v>
      </c>
      <c r="B2777" s="5">
        <v>1010897</v>
      </c>
      <c r="C2777" t="str">
        <f t="shared" si="5502"/>
        <v>First National Bank of Johnson - Johnson, NE</v>
      </c>
      <c r="D2777" s="21" t="s">
        <v>882</v>
      </c>
      <c r="E2777" s="19" t="s">
        <v>3832</v>
      </c>
      <c r="F2777" s="19" t="s">
        <v>4528</v>
      </c>
      <c r="G2777" s="19"/>
    </row>
    <row r="2778" spans="1:7" x14ac:dyDescent="0.25">
      <c r="A2778">
        <v>2777</v>
      </c>
      <c r="B2778" s="5">
        <v>1010493</v>
      </c>
      <c r="C2778" t="str">
        <f t="shared" si="5502"/>
        <v>First National Bank of Omaha - Omaha, NE</v>
      </c>
      <c r="D2778" s="21" t="s">
        <v>197</v>
      </c>
      <c r="E2778" s="19" t="s">
        <v>4527</v>
      </c>
      <c r="F2778" s="19" t="s">
        <v>4528</v>
      </c>
      <c r="G2778" s="19"/>
    </row>
    <row r="2779" spans="1:7" x14ac:dyDescent="0.25">
      <c r="A2779">
        <v>2778</v>
      </c>
      <c r="B2779" s="5">
        <v>1011065</v>
      </c>
      <c r="C2779" t="str">
        <f t="shared" si="5502"/>
        <v>First Nebraska Bank - Valley, NE</v>
      </c>
      <c r="D2779" s="21" t="s">
        <v>2001</v>
      </c>
      <c r="E2779" s="19" t="s">
        <v>4569</v>
      </c>
      <c r="F2779" s="19" t="s">
        <v>4528</v>
      </c>
      <c r="G2779" s="19"/>
    </row>
    <row r="2780" spans="1:7" x14ac:dyDescent="0.25">
      <c r="A2780">
        <v>2779</v>
      </c>
      <c r="B2780" s="5">
        <v>1006649</v>
      </c>
      <c r="C2780" t="str">
        <f t="shared" si="5502"/>
        <v>First Northeast Bank of Nebraska - Lyons, NE</v>
      </c>
      <c r="D2780" s="21" t="s">
        <v>2314</v>
      </c>
      <c r="E2780" s="19" t="s">
        <v>3219</v>
      </c>
      <c r="F2780" s="19" t="s">
        <v>4528</v>
      </c>
      <c r="G2780" s="19"/>
    </row>
    <row r="2781" spans="1:7" x14ac:dyDescent="0.25">
      <c r="A2781">
        <v>2780</v>
      </c>
      <c r="B2781" s="5">
        <v>1006208</v>
      </c>
      <c r="C2781" t="str">
        <f t="shared" si="5502"/>
        <v>First State Bank - Loomis, NE</v>
      </c>
      <c r="D2781" s="21" t="s">
        <v>43</v>
      </c>
      <c r="E2781" s="19" t="s">
        <v>4571</v>
      </c>
      <c r="F2781" s="19" t="s">
        <v>4528</v>
      </c>
      <c r="G2781" s="19"/>
    </row>
    <row r="2782" spans="1:7" x14ac:dyDescent="0.25">
      <c r="A2782">
        <v>2781</v>
      </c>
      <c r="B2782" s="5">
        <v>1007603</v>
      </c>
      <c r="C2782" t="str">
        <f t="shared" si="5502"/>
        <v>First State Bank - Hordville, NE</v>
      </c>
      <c r="D2782" s="21" t="s">
        <v>43</v>
      </c>
      <c r="E2782" s="19" t="s">
        <v>4572</v>
      </c>
      <c r="F2782" s="19" t="s">
        <v>4528</v>
      </c>
      <c r="G2782" s="19"/>
    </row>
    <row r="2783" spans="1:7" x14ac:dyDescent="0.25">
      <c r="A2783">
        <v>2782</v>
      </c>
      <c r="B2783" s="5">
        <v>1010030</v>
      </c>
      <c r="C2783" t="str">
        <f t="shared" si="5502"/>
        <v>First State Bank - Farnam, NE</v>
      </c>
      <c r="D2783" s="21" t="s">
        <v>43</v>
      </c>
      <c r="E2783" s="19" t="s">
        <v>4573</v>
      </c>
      <c r="F2783" s="19" t="s">
        <v>4528</v>
      </c>
      <c r="G2783" s="19"/>
    </row>
    <row r="2784" spans="1:7" x14ac:dyDescent="0.25">
      <c r="A2784">
        <v>2783</v>
      </c>
      <c r="B2784" s="5">
        <v>1014635</v>
      </c>
      <c r="C2784" t="str">
        <f t="shared" si="5502"/>
        <v>First State Bank - Randolph, NE</v>
      </c>
      <c r="D2784" s="21" t="s">
        <v>43</v>
      </c>
      <c r="E2784" s="19" t="s">
        <v>3413</v>
      </c>
      <c r="F2784" s="19" t="s">
        <v>4528</v>
      </c>
      <c r="G2784" s="19"/>
    </row>
    <row r="2785" spans="1:7" x14ac:dyDescent="0.25">
      <c r="A2785">
        <v>2784</v>
      </c>
      <c r="B2785" s="5">
        <v>1010155</v>
      </c>
      <c r="C2785" t="str">
        <f t="shared" si="5502"/>
        <v>First State Bank Nebraska - Lincoln, NE</v>
      </c>
      <c r="D2785" s="21" t="s">
        <v>1610</v>
      </c>
      <c r="E2785" s="19" t="s">
        <v>3647</v>
      </c>
      <c r="F2785" s="19" t="s">
        <v>4528</v>
      </c>
      <c r="G2785" s="19"/>
    </row>
    <row r="2786" spans="1:7" x14ac:dyDescent="0.25">
      <c r="A2786">
        <v>2785</v>
      </c>
      <c r="B2786" s="5">
        <v>1010990</v>
      </c>
      <c r="C2786" t="str">
        <f t="shared" si="5502"/>
        <v>First Tri-County Bank - Swanton, NE</v>
      </c>
      <c r="D2786" s="21" t="s">
        <v>881</v>
      </c>
      <c r="E2786" s="19" t="s">
        <v>4575</v>
      </c>
      <c r="F2786" s="19" t="s">
        <v>4528</v>
      </c>
      <c r="G2786" s="19"/>
    </row>
    <row r="2787" spans="1:7" x14ac:dyDescent="0.25">
      <c r="A2787">
        <v>2786</v>
      </c>
      <c r="B2787" s="5">
        <v>1006828</v>
      </c>
      <c r="C2787" t="str">
        <f t="shared" si="5502"/>
        <v>First Westroads Bank, Inc. - Omaha, NE</v>
      </c>
      <c r="D2787" s="21" t="s">
        <v>2495</v>
      </c>
      <c r="E2787" s="19" t="s">
        <v>4527</v>
      </c>
      <c r="F2787" s="19" t="s">
        <v>4528</v>
      </c>
      <c r="G2787" s="19"/>
    </row>
    <row r="2788" spans="1:7" x14ac:dyDescent="0.25">
      <c r="A2788">
        <v>2787</v>
      </c>
      <c r="B2788" s="5">
        <v>1010642</v>
      </c>
      <c r="C2788" t="str">
        <f t="shared" si="5502"/>
        <v>FirstBank of Nebraska - Wahoo, NE</v>
      </c>
      <c r="D2788" s="21" t="s">
        <v>2002</v>
      </c>
      <c r="E2788" s="19" t="s">
        <v>4576</v>
      </c>
      <c r="F2788" s="19" t="s">
        <v>4528</v>
      </c>
      <c r="G2788" s="19"/>
    </row>
    <row r="2789" spans="1:7" x14ac:dyDescent="0.25">
      <c r="A2789">
        <v>2788</v>
      </c>
      <c r="B2789" s="5">
        <v>1010602</v>
      </c>
      <c r="C2789" t="str">
        <f t="shared" si="5502"/>
        <v>FirsTier Bank - Kimball, NE</v>
      </c>
      <c r="D2789" s="21" t="s">
        <v>2304</v>
      </c>
      <c r="E2789" s="19" t="s">
        <v>4233</v>
      </c>
      <c r="F2789" s="19" t="s">
        <v>4528</v>
      </c>
      <c r="G2789" s="19"/>
    </row>
    <row r="2790" spans="1:7" x14ac:dyDescent="0.25">
      <c r="A2790">
        <v>2789</v>
      </c>
      <c r="B2790" s="5">
        <v>1010809</v>
      </c>
      <c r="C2790" t="str">
        <f t="shared" si="5502"/>
        <v>Five Points Bank - Grand Island, NE</v>
      </c>
      <c r="D2790" s="21" t="s">
        <v>1609</v>
      </c>
      <c r="E2790" s="19" t="s">
        <v>4559</v>
      </c>
      <c r="F2790" s="19" t="s">
        <v>4528</v>
      </c>
      <c r="G2790" s="19"/>
    </row>
    <row r="2791" spans="1:7" x14ac:dyDescent="0.25">
      <c r="A2791">
        <v>2790</v>
      </c>
      <c r="B2791" s="5">
        <v>1008829</v>
      </c>
      <c r="C2791" t="str">
        <f t="shared" si="5502"/>
        <v>Five Points Bank of Hastings - Hastings, NE</v>
      </c>
      <c r="D2791" s="21" t="s">
        <v>2308</v>
      </c>
      <c r="E2791" s="19" t="s">
        <v>4120</v>
      </c>
      <c r="F2791" s="19" t="s">
        <v>4528</v>
      </c>
      <c r="G2791" s="19"/>
    </row>
    <row r="2792" spans="1:7" x14ac:dyDescent="0.25">
      <c r="A2792">
        <v>2791</v>
      </c>
      <c r="B2792" s="5">
        <v>1010080</v>
      </c>
      <c r="C2792" t="str">
        <f t="shared" si="5502"/>
        <v>Flatwater Bank - Gothenburg, NE</v>
      </c>
      <c r="D2792" s="21" t="s">
        <v>5703</v>
      </c>
      <c r="E2792" s="19" t="s">
        <v>4570</v>
      </c>
      <c r="F2792" s="19" t="s">
        <v>4528</v>
      </c>
      <c r="G2792" s="19"/>
    </row>
    <row r="2793" spans="1:7" x14ac:dyDescent="0.25">
      <c r="A2793">
        <v>2792</v>
      </c>
      <c r="B2793" s="5">
        <v>1005408</v>
      </c>
      <c r="C2793" t="str">
        <f t="shared" si="5502"/>
        <v>Foundation One Bank - Waterloo, NE</v>
      </c>
      <c r="D2793" s="21" t="s">
        <v>2496</v>
      </c>
      <c r="E2793" s="19" t="s">
        <v>2835</v>
      </c>
      <c r="F2793" s="19" t="s">
        <v>4528</v>
      </c>
      <c r="G2793" s="19"/>
    </row>
    <row r="2794" spans="1:7" x14ac:dyDescent="0.25">
      <c r="A2794">
        <v>2793</v>
      </c>
      <c r="B2794" s="5">
        <v>1004574</v>
      </c>
      <c r="C2794" t="str">
        <f t="shared" si="5502"/>
        <v>Frontier Bank - Omaha, NE</v>
      </c>
      <c r="D2794" s="21" t="s">
        <v>650</v>
      </c>
      <c r="E2794" s="19" t="s">
        <v>4527</v>
      </c>
      <c r="F2794" s="19" t="s">
        <v>4528</v>
      </c>
      <c r="G2794" s="19"/>
    </row>
    <row r="2795" spans="1:7" x14ac:dyDescent="0.25">
      <c r="A2795">
        <v>2794</v>
      </c>
      <c r="B2795" s="5">
        <v>1016513</v>
      </c>
      <c r="C2795" t="str">
        <f t="shared" si="5502"/>
        <v>Generations Bank - Exeter, NE</v>
      </c>
      <c r="D2795" s="21" t="s">
        <v>1075</v>
      </c>
      <c r="E2795" s="19" t="s">
        <v>4577</v>
      </c>
      <c r="F2795" s="19" t="s">
        <v>4528</v>
      </c>
      <c r="G2795" s="19"/>
    </row>
    <row r="2796" spans="1:7" x14ac:dyDescent="0.25">
      <c r="A2796">
        <v>2795</v>
      </c>
      <c r="B2796" s="5">
        <v>1000948</v>
      </c>
      <c r="C2796" t="str">
        <f t="shared" si="5502"/>
        <v>Genoa Community Bank - Genoa, NE</v>
      </c>
      <c r="D2796" s="21" t="s">
        <v>874</v>
      </c>
      <c r="E2796" s="19" t="s">
        <v>4578</v>
      </c>
      <c r="F2796" s="19" t="s">
        <v>4528</v>
      </c>
      <c r="G2796" s="19"/>
    </row>
    <row r="2797" spans="1:7" x14ac:dyDescent="0.25">
      <c r="A2797">
        <v>2796</v>
      </c>
      <c r="B2797" s="5">
        <v>1013030</v>
      </c>
      <c r="C2797" t="str">
        <f t="shared" si="5502"/>
        <v>Great Plains State Bank - Petersburg, NE</v>
      </c>
      <c r="D2797" s="21" t="s">
        <v>2302</v>
      </c>
      <c r="E2797" s="19" t="s">
        <v>3613</v>
      </c>
      <c r="F2797" s="19" t="s">
        <v>4528</v>
      </c>
      <c r="G2797" s="19"/>
    </row>
    <row r="2798" spans="1:7" x14ac:dyDescent="0.25">
      <c r="A2798">
        <v>2797</v>
      </c>
      <c r="B2798" s="5">
        <v>1005240</v>
      </c>
      <c r="C2798" t="str">
        <f t="shared" si="5502"/>
        <v>Heartland Bank - Geneva, NE</v>
      </c>
      <c r="D2798" s="21" t="s">
        <v>1603</v>
      </c>
      <c r="E2798" s="19" t="s">
        <v>3644</v>
      </c>
      <c r="F2798" s="19" t="s">
        <v>4528</v>
      </c>
      <c r="G2798" s="19"/>
    </row>
    <row r="2799" spans="1:7" x14ac:dyDescent="0.25">
      <c r="A2799">
        <v>2798</v>
      </c>
      <c r="B2799" s="5">
        <v>1005339</v>
      </c>
      <c r="C2799" t="str">
        <f t="shared" si="5502"/>
        <v>Henderson State Bank - Henderson, NE</v>
      </c>
      <c r="D2799" s="21" t="s">
        <v>2311</v>
      </c>
      <c r="E2799" s="19" t="s">
        <v>3896</v>
      </c>
      <c r="F2799" s="19" t="s">
        <v>4528</v>
      </c>
      <c r="G2799" s="19"/>
    </row>
    <row r="2800" spans="1:7" x14ac:dyDescent="0.25">
      <c r="A2800">
        <v>2799</v>
      </c>
      <c r="B2800" s="5">
        <v>1012151</v>
      </c>
      <c r="C2800" t="str">
        <f t="shared" si="5502"/>
        <v>Heritage Bank - Wood River, NE</v>
      </c>
      <c r="D2800" s="21" t="s">
        <v>53</v>
      </c>
      <c r="E2800" s="19" t="s">
        <v>4579</v>
      </c>
      <c r="F2800" s="19" t="s">
        <v>4528</v>
      </c>
      <c r="G2800" s="19"/>
    </row>
    <row r="2801" spans="1:7" x14ac:dyDescent="0.25">
      <c r="A2801">
        <v>2800</v>
      </c>
      <c r="B2801" s="5">
        <v>1001260</v>
      </c>
      <c r="C2801" t="str">
        <f t="shared" si="5502"/>
        <v>Home Federal Savings and Loan Association of Grand Island - Grand Island, NE</v>
      </c>
      <c r="D2801" s="21" t="s">
        <v>10076</v>
      </c>
      <c r="E2801" s="19" t="s">
        <v>4559</v>
      </c>
      <c r="F2801" s="19" t="s">
        <v>4528</v>
      </c>
      <c r="G2801" s="19"/>
    </row>
    <row r="2802" spans="1:7" x14ac:dyDescent="0.25">
      <c r="A2802">
        <v>2801</v>
      </c>
      <c r="B2802" s="5">
        <v>1005839</v>
      </c>
      <c r="C2802" t="str">
        <f t="shared" si="5502"/>
        <v>Homestead Bank - Cozad, NE</v>
      </c>
      <c r="D2802" s="21" t="s">
        <v>2312</v>
      </c>
      <c r="E2802" s="19" t="s">
        <v>4581</v>
      </c>
      <c r="F2802" s="19" t="s">
        <v>4528</v>
      </c>
      <c r="G2802" s="19"/>
    </row>
    <row r="2803" spans="1:7" x14ac:dyDescent="0.25">
      <c r="A2803">
        <v>2802</v>
      </c>
      <c r="B2803" s="5">
        <v>1012122</v>
      </c>
      <c r="C2803" t="str">
        <f t="shared" si="5502"/>
        <v>Horizon Bank - Waverly, NE</v>
      </c>
      <c r="D2803" s="21" t="s">
        <v>162</v>
      </c>
      <c r="E2803" s="19" t="s">
        <v>3327</v>
      </c>
      <c r="F2803" s="19" t="s">
        <v>4528</v>
      </c>
      <c r="G2803" s="19"/>
    </row>
    <row r="2804" spans="1:7" x14ac:dyDescent="0.25">
      <c r="A2804">
        <v>2803</v>
      </c>
      <c r="B2804" s="5">
        <v>1008355</v>
      </c>
      <c r="C2804" t="str">
        <f t="shared" si="5502"/>
        <v>i3 Bank - Bennington, NE</v>
      </c>
      <c r="D2804" s="21" t="s">
        <v>10077</v>
      </c>
      <c r="E2804" s="19" t="s">
        <v>4532</v>
      </c>
      <c r="F2804" s="19" t="s">
        <v>4528</v>
      </c>
      <c r="G2804" s="19"/>
    </row>
    <row r="2805" spans="1:7" x14ac:dyDescent="0.25">
      <c r="A2805">
        <v>2804</v>
      </c>
      <c r="B2805" s="5">
        <v>1009772</v>
      </c>
      <c r="C2805" t="str">
        <f t="shared" si="5502"/>
        <v>Jones Bank - Seward, NE</v>
      </c>
      <c r="D2805" s="21" t="s">
        <v>5670</v>
      </c>
      <c r="E2805" s="19" t="s">
        <v>4546</v>
      </c>
      <c r="F2805" s="19" t="s">
        <v>4528</v>
      </c>
      <c r="G2805" s="19"/>
    </row>
    <row r="2806" spans="1:7" x14ac:dyDescent="0.25">
      <c r="A2806">
        <v>2805</v>
      </c>
      <c r="B2806" s="5">
        <v>1004325</v>
      </c>
      <c r="C2806" t="str">
        <f t="shared" si="5502"/>
        <v>Legends West Bank - Lewellen, NE</v>
      </c>
      <c r="D2806" s="21" t="s">
        <v>10464</v>
      </c>
      <c r="E2806" s="19" t="s">
        <v>4536</v>
      </c>
      <c r="F2806" s="19" t="s">
        <v>4528</v>
      </c>
      <c r="G2806" s="19"/>
    </row>
    <row r="2807" spans="1:7" x14ac:dyDescent="0.25">
      <c r="A2807">
        <v>2806</v>
      </c>
      <c r="B2807" s="5">
        <v>1001416</v>
      </c>
      <c r="C2807" t="str">
        <f t="shared" si="5502"/>
        <v>Lincoln Federal Savings Bank of Nebraska - Lincoln, NE</v>
      </c>
      <c r="D2807" s="21" t="s">
        <v>513</v>
      </c>
      <c r="E2807" s="19" t="s">
        <v>3647</v>
      </c>
      <c r="F2807" s="19" t="s">
        <v>4528</v>
      </c>
      <c r="G2807" s="19"/>
    </row>
    <row r="2808" spans="1:7" x14ac:dyDescent="0.25">
      <c r="A2808">
        <v>2807</v>
      </c>
      <c r="B2808" s="5">
        <v>1002776</v>
      </c>
      <c r="C2808" t="str">
        <f t="shared" si="5502"/>
        <v>Madison County Bank - Madison, NE</v>
      </c>
      <c r="D2808" s="21" t="s">
        <v>1607</v>
      </c>
      <c r="E2808" s="19" t="s">
        <v>3130</v>
      </c>
      <c r="F2808" s="19" t="s">
        <v>4528</v>
      </c>
      <c r="G2808" s="19"/>
    </row>
    <row r="2809" spans="1:7" x14ac:dyDescent="0.25">
      <c r="A2809">
        <v>2808</v>
      </c>
      <c r="B2809" s="5">
        <v>1012190</v>
      </c>
      <c r="C2809" t="str">
        <f t="shared" si="5502"/>
        <v>Midwest Bank - Pierce, NE</v>
      </c>
      <c r="D2809" s="21" t="s">
        <v>1424</v>
      </c>
      <c r="E2809" s="19" t="s">
        <v>4583</v>
      </c>
      <c r="F2809" s="19" t="s">
        <v>4528</v>
      </c>
      <c r="G2809" s="19"/>
    </row>
    <row r="2810" spans="1:7" x14ac:dyDescent="0.25">
      <c r="A2810">
        <v>2809</v>
      </c>
      <c r="B2810" s="5">
        <v>1009619</v>
      </c>
      <c r="C2810" t="str">
        <f t="shared" si="5502"/>
        <v>Minden Exchange Bank &amp; Trust Company - Minden, NE</v>
      </c>
      <c r="D2810" s="21" t="s">
        <v>2656</v>
      </c>
      <c r="E2810" s="19" t="s">
        <v>3977</v>
      </c>
      <c r="F2810" s="19" t="s">
        <v>4528</v>
      </c>
      <c r="G2810" s="19"/>
    </row>
    <row r="2811" spans="1:7" x14ac:dyDescent="0.25">
      <c r="A2811">
        <v>2810</v>
      </c>
      <c r="B2811" s="5">
        <v>1011044</v>
      </c>
      <c r="C2811" t="str">
        <f t="shared" si="5502"/>
        <v>MNB Bank - McCook, NE</v>
      </c>
      <c r="D2811" s="21" t="s">
        <v>5620</v>
      </c>
      <c r="E2811" s="19" t="s">
        <v>4565</v>
      </c>
      <c r="F2811" s="19" t="s">
        <v>4528</v>
      </c>
      <c r="G2811" s="19"/>
    </row>
    <row r="2812" spans="1:7" x14ac:dyDescent="0.25">
      <c r="A2812">
        <v>2811</v>
      </c>
      <c r="B2812" s="5">
        <v>1005877</v>
      </c>
      <c r="C2812" t="str">
        <f t="shared" si="5502"/>
        <v>Nebraska Bank - Dodge, NE</v>
      </c>
      <c r="D2812" s="21" t="s">
        <v>10217</v>
      </c>
      <c r="E2812" s="19" t="s">
        <v>4562</v>
      </c>
      <c r="F2812" s="19" t="s">
        <v>4528</v>
      </c>
      <c r="G2812" s="19"/>
    </row>
    <row r="2813" spans="1:7" x14ac:dyDescent="0.25">
      <c r="A2813">
        <v>2812</v>
      </c>
      <c r="B2813" s="5">
        <v>4163744</v>
      </c>
      <c r="C2813" t="str">
        <f t="shared" si="5502"/>
        <v>Nebraska Bank of Commerce - Lincoln, NE</v>
      </c>
      <c r="D2813" s="21" t="s">
        <v>2500</v>
      </c>
      <c r="E2813" s="19" t="s">
        <v>3647</v>
      </c>
      <c r="F2813" s="19" t="s">
        <v>4528</v>
      </c>
      <c r="G2813" s="19"/>
    </row>
    <row r="2814" spans="1:7" x14ac:dyDescent="0.25">
      <c r="A2814">
        <v>2813</v>
      </c>
      <c r="B2814" s="5">
        <v>1005042</v>
      </c>
      <c r="C2814" t="str">
        <f t="shared" si="5502"/>
        <v>Nebraska State Bank - Bristow, NE</v>
      </c>
      <c r="D2814" s="21" t="s">
        <v>879</v>
      </c>
      <c r="E2814" s="19" t="s">
        <v>4584</v>
      </c>
      <c r="F2814" s="19" t="s">
        <v>4528</v>
      </c>
      <c r="G2814" s="19"/>
    </row>
    <row r="2815" spans="1:7" x14ac:dyDescent="0.25">
      <c r="A2815">
        <v>2814</v>
      </c>
      <c r="B2815" s="5">
        <v>1010329</v>
      </c>
      <c r="C2815" t="str">
        <f t="shared" si="5502"/>
        <v>Nebraska State Bank - Lynch, NE</v>
      </c>
      <c r="D2815" s="21" t="s">
        <v>879</v>
      </c>
      <c r="E2815" s="19" t="s">
        <v>4585</v>
      </c>
      <c r="F2815" s="19" t="s">
        <v>4528</v>
      </c>
      <c r="G2815" s="19"/>
    </row>
    <row r="2816" spans="1:7" x14ac:dyDescent="0.25">
      <c r="A2816">
        <v>2815</v>
      </c>
      <c r="B2816" s="5">
        <v>1015201</v>
      </c>
      <c r="C2816" t="str">
        <f t="shared" si="5502"/>
        <v>Nebraska State Bank - Oshkosh, NE</v>
      </c>
      <c r="D2816" s="21" t="s">
        <v>879</v>
      </c>
      <c r="E2816" s="19" t="s">
        <v>4586</v>
      </c>
      <c r="F2816" s="19" t="s">
        <v>4528</v>
      </c>
      <c r="G2816" s="19"/>
    </row>
    <row r="2817" spans="1:7" x14ac:dyDescent="0.25">
      <c r="A2817">
        <v>2816</v>
      </c>
      <c r="B2817" s="5">
        <v>1009126</v>
      </c>
      <c r="C2817" t="str">
        <f t="shared" si="5502"/>
        <v>Nebraska State Bank and Trust Company - Broken Bow, NE</v>
      </c>
      <c r="D2817" s="21" t="s">
        <v>2307</v>
      </c>
      <c r="E2817" s="19" t="s">
        <v>4558</v>
      </c>
      <c r="F2817" s="19" t="s">
        <v>4528</v>
      </c>
      <c r="G2817" s="19"/>
    </row>
    <row r="2818" spans="1:7" x14ac:dyDescent="0.25">
      <c r="A2818">
        <v>2817</v>
      </c>
      <c r="B2818" s="5">
        <v>1982020</v>
      </c>
      <c r="C2818" t="str">
        <f t="shared" ref="C2818:C2881" si="5503">D2818&amp;" - "&amp;E2818&amp;", "&amp;F2818</f>
        <v>NebraskaLand Bank - North Platte, NE</v>
      </c>
      <c r="D2818" s="21" t="s">
        <v>10078</v>
      </c>
      <c r="E2818" s="19" t="s">
        <v>4587</v>
      </c>
      <c r="F2818" s="19" t="s">
        <v>4528</v>
      </c>
      <c r="G2818" s="19"/>
    </row>
    <row r="2819" spans="1:7" x14ac:dyDescent="0.25">
      <c r="A2819">
        <v>2818</v>
      </c>
      <c r="B2819" s="5">
        <v>1005065</v>
      </c>
      <c r="C2819" t="str">
        <f t="shared" si="5503"/>
        <v>Pathway Bank - Cairo, NE</v>
      </c>
      <c r="D2819" s="21" t="s">
        <v>2003</v>
      </c>
      <c r="E2819" s="19" t="s">
        <v>3237</v>
      </c>
      <c r="F2819" s="19" t="s">
        <v>4528</v>
      </c>
      <c r="G2819" s="19"/>
    </row>
    <row r="2820" spans="1:7" x14ac:dyDescent="0.25">
      <c r="A2820">
        <v>2819</v>
      </c>
      <c r="B2820" s="5">
        <v>1015233</v>
      </c>
      <c r="C2820" t="str">
        <f t="shared" si="5503"/>
        <v>Pinnacle Bank - Lincoln, NE</v>
      </c>
      <c r="D2820" s="21" t="s">
        <v>195</v>
      </c>
      <c r="E2820" s="19" t="s">
        <v>3647</v>
      </c>
      <c r="F2820" s="19" t="s">
        <v>4528</v>
      </c>
      <c r="G2820" s="19"/>
    </row>
    <row r="2821" spans="1:7" x14ac:dyDescent="0.25">
      <c r="A2821">
        <v>2820</v>
      </c>
      <c r="B2821" s="5">
        <v>1004719</v>
      </c>
      <c r="C2821" t="str">
        <f t="shared" si="5503"/>
        <v>Platte Valley Bank - North Bend, NE</v>
      </c>
      <c r="D2821" s="21" t="s">
        <v>875</v>
      </c>
      <c r="E2821" s="19" t="s">
        <v>4588</v>
      </c>
      <c r="F2821" s="19" t="s">
        <v>4528</v>
      </c>
      <c r="G2821" s="19"/>
    </row>
    <row r="2822" spans="1:7" x14ac:dyDescent="0.25">
      <c r="A2822">
        <v>2821</v>
      </c>
      <c r="B2822" s="5">
        <v>1025176</v>
      </c>
      <c r="C2822" t="str">
        <f t="shared" si="5503"/>
        <v>Platte Valley Bank - Scottsbluff, NE</v>
      </c>
      <c r="D2822" s="21" t="s">
        <v>875</v>
      </c>
      <c r="E2822" s="19" t="s">
        <v>4574</v>
      </c>
      <c r="F2822" s="19" t="s">
        <v>4528</v>
      </c>
      <c r="G2822" s="19"/>
    </row>
    <row r="2823" spans="1:7" x14ac:dyDescent="0.25">
      <c r="A2823">
        <v>2822</v>
      </c>
      <c r="B2823" s="5">
        <v>1014619</v>
      </c>
      <c r="C2823" t="str">
        <f t="shared" si="5503"/>
        <v>Premier Bank National Association - Omaha, NE</v>
      </c>
      <c r="D2823" s="21" t="s">
        <v>10560</v>
      </c>
      <c r="E2823" s="19" t="s">
        <v>4527</v>
      </c>
      <c r="F2823" s="19" t="s">
        <v>4528</v>
      </c>
      <c r="G2823" s="19"/>
    </row>
    <row r="2824" spans="1:7" x14ac:dyDescent="0.25">
      <c r="A2824">
        <v>2823</v>
      </c>
      <c r="B2824" s="5">
        <v>1008851</v>
      </c>
      <c r="C2824" t="str">
        <f t="shared" si="5503"/>
        <v>Riverstone Bank - Eagle, NE</v>
      </c>
      <c r="D2824" s="21" t="s">
        <v>9354</v>
      </c>
      <c r="E2824" s="19" t="s">
        <v>9379</v>
      </c>
      <c r="F2824" s="19" t="s">
        <v>4528</v>
      </c>
      <c r="G2824" s="19"/>
    </row>
    <row r="2825" spans="1:7" x14ac:dyDescent="0.25">
      <c r="A2825">
        <v>2824</v>
      </c>
      <c r="B2825" s="5">
        <v>1000394</v>
      </c>
      <c r="C2825" t="str">
        <f t="shared" si="5503"/>
        <v>RVR Bank - Fremont, NE</v>
      </c>
      <c r="D2825" s="21" t="s">
        <v>10446</v>
      </c>
      <c r="E2825" s="19" t="s">
        <v>2986</v>
      </c>
      <c r="F2825" s="19" t="s">
        <v>4528</v>
      </c>
      <c r="G2825" s="19"/>
    </row>
    <row r="2826" spans="1:7" x14ac:dyDescent="0.25">
      <c r="A2826">
        <v>2825</v>
      </c>
      <c r="B2826" s="5">
        <v>1016130</v>
      </c>
      <c r="C2826" t="str">
        <f t="shared" si="5503"/>
        <v>Sandhills State Bank - North Platte, NE</v>
      </c>
      <c r="D2826" s="21" t="s">
        <v>2315</v>
      </c>
      <c r="E2826" s="19" t="s">
        <v>4587</v>
      </c>
      <c r="F2826" s="19" t="s">
        <v>4528</v>
      </c>
      <c r="G2826" s="19"/>
    </row>
    <row r="2827" spans="1:7" x14ac:dyDescent="0.25">
      <c r="A2827">
        <v>2826</v>
      </c>
      <c r="B2827" s="5">
        <v>1012747</v>
      </c>
      <c r="C2827" t="str">
        <f t="shared" si="5503"/>
        <v>Scribner Bank - Scribner, NE</v>
      </c>
      <c r="D2827" s="21" t="s">
        <v>880</v>
      </c>
      <c r="E2827" s="19" t="s">
        <v>4590</v>
      </c>
      <c r="F2827" s="19" t="s">
        <v>4528</v>
      </c>
      <c r="G2827" s="19"/>
    </row>
    <row r="2828" spans="1:7" x14ac:dyDescent="0.25">
      <c r="A2828">
        <v>2827</v>
      </c>
      <c r="B2828" s="5">
        <v>1010932</v>
      </c>
      <c r="C2828" t="str">
        <f t="shared" si="5503"/>
        <v>Security Bank - Laurel, NE</v>
      </c>
      <c r="D2828" s="21" t="s">
        <v>750</v>
      </c>
      <c r="E2828" s="19" t="s">
        <v>4077</v>
      </c>
      <c r="F2828" s="19" t="s">
        <v>4528</v>
      </c>
      <c r="G2828" s="19"/>
    </row>
    <row r="2829" spans="1:7" x14ac:dyDescent="0.25">
      <c r="A2829">
        <v>2828</v>
      </c>
      <c r="B2829" s="5">
        <v>1007500</v>
      </c>
      <c r="C2829" t="str">
        <f t="shared" si="5503"/>
        <v>Security First Bank - Lincoln, NE</v>
      </c>
      <c r="D2829" s="21" t="s">
        <v>1601</v>
      </c>
      <c r="E2829" s="19" t="s">
        <v>3647</v>
      </c>
      <c r="F2829" s="19" t="s">
        <v>4528</v>
      </c>
      <c r="G2829" s="19"/>
    </row>
    <row r="2830" spans="1:7" x14ac:dyDescent="0.25">
      <c r="A2830">
        <v>2829</v>
      </c>
      <c r="B2830" s="5">
        <v>1014405</v>
      </c>
      <c r="C2830" t="str">
        <f t="shared" si="5503"/>
        <v>Security National Bank of Omaha - Omaha, NE</v>
      </c>
      <c r="D2830" s="21" t="s">
        <v>1596</v>
      </c>
      <c r="E2830" s="19" t="s">
        <v>4527</v>
      </c>
      <c r="F2830" s="19" t="s">
        <v>4528</v>
      </c>
      <c r="G2830" s="19"/>
    </row>
    <row r="2831" spans="1:7" x14ac:dyDescent="0.25">
      <c r="A2831">
        <v>2830</v>
      </c>
      <c r="B2831" s="5">
        <v>1001202</v>
      </c>
      <c r="C2831" t="str">
        <f t="shared" si="5503"/>
        <v>Sidney Federal Savings and Loan Association - Sidney, NE</v>
      </c>
      <c r="D2831" s="21" t="s">
        <v>704</v>
      </c>
      <c r="E2831" s="19" t="s">
        <v>4138</v>
      </c>
      <c r="F2831" s="19" t="s">
        <v>4528</v>
      </c>
      <c r="G2831" s="19"/>
    </row>
    <row r="2832" spans="1:7" x14ac:dyDescent="0.25">
      <c r="A2832">
        <v>2831</v>
      </c>
      <c r="B2832" s="5">
        <v>1009815</v>
      </c>
      <c r="C2832" t="str">
        <f t="shared" si="5503"/>
        <v>Siouxland Bank - South Sioux City, NE</v>
      </c>
      <c r="D2832" s="21" t="s">
        <v>349</v>
      </c>
      <c r="E2832" s="19" t="s">
        <v>4582</v>
      </c>
      <c r="F2832" s="19" t="s">
        <v>4528</v>
      </c>
      <c r="G2832" s="19"/>
    </row>
    <row r="2833" spans="1:7" x14ac:dyDescent="0.25">
      <c r="A2833">
        <v>2832</v>
      </c>
      <c r="B2833" s="5">
        <v>1005070</v>
      </c>
      <c r="C2833" t="str">
        <f t="shared" si="5503"/>
        <v>South Central State Bank - Campbell, NE</v>
      </c>
      <c r="D2833" s="21" t="s">
        <v>2310</v>
      </c>
      <c r="E2833" s="19" t="s">
        <v>4591</v>
      </c>
      <c r="F2833" s="19" t="s">
        <v>4528</v>
      </c>
      <c r="G2833" s="19"/>
    </row>
    <row r="2834" spans="1:7" x14ac:dyDescent="0.25">
      <c r="A2834">
        <v>2833</v>
      </c>
      <c r="B2834" s="5">
        <v>1008780</v>
      </c>
      <c r="C2834" t="str">
        <f t="shared" si="5503"/>
        <v>Stanton State Bank - Stanton, NE</v>
      </c>
      <c r="D2834" s="21" t="s">
        <v>953</v>
      </c>
      <c r="E2834" s="19" t="s">
        <v>4592</v>
      </c>
      <c r="F2834" s="19" t="s">
        <v>4528</v>
      </c>
      <c r="G2834" s="19"/>
    </row>
    <row r="2835" spans="1:7" x14ac:dyDescent="0.25">
      <c r="A2835">
        <v>2834</v>
      </c>
      <c r="B2835" s="5">
        <v>1015391</v>
      </c>
      <c r="C2835" t="str">
        <f t="shared" si="5503"/>
        <v>State Bank of Scotia - Scotia, NE</v>
      </c>
      <c r="D2835" s="21" t="s">
        <v>1072</v>
      </c>
      <c r="E2835" s="19" t="s">
        <v>4594</v>
      </c>
      <c r="F2835" s="19" t="s">
        <v>4528</v>
      </c>
      <c r="G2835" s="19"/>
    </row>
    <row r="2836" spans="1:7" x14ac:dyDescent="0.25">
      <c r="A2836">
        <v>2835</v>
      </c>
      <c r="B2836" s="5">
        <v>1012075</v>
      </c>
      <c r="C2836" t="str">
        <f t="shared" si="5503"/>
        <v>State Bank of Table Rock - Table Rock, NE</v>
      </c>
      <c r="D2836" s="21" t="s">
        <v>2771</v>
      </c>
      <c r="E2836" s="19" t="s">
        <v>4595</v>
      </c>
      <c r="F2836" s="19" t="s">
        <v>4528</v>
      </c>
      <c r="G2836" s="19"/>
    </row>
    <row r="2837" spans="1:7" x14ac:dyDescent="0.25">
      <c r="A2837">
        <v>2836</v>
      </c>
      <c r="B2837" s="5">
        <v>1011118</v>
      </c>
      <c r="C2837" t="str">
        <f t="shared" si="5503"/>
        <v>State Nebraska Bank &amp; Trust - Wayne, NE</v>
      </c>
      <c r="D2837" s="21" t="s">
        <v>2657</v>
      </c>
      <c r="E2837" s="19" t="s">
        <v>4596</v>
      </c>
      <c r="F2837" s="19" t="s">
        <v>4528</v>
      </c>
      <c r="G2837" s="19"/>
    </row>
    <row r="2838" spans="1:7" x14ac:dyDescent="0.25">
      <c r="A2838">
        <v>2837</v>
      </c>
      <c r="B2838" s="5">
        <v>1001912</v>
      </c>
      <c r="C2838" t="str">
        <f t="shared" si="5503"/>
        <v>Tecumseh Federal Bank - Tecumseh, NE</v>
      </c>
      <c r="D2838" s="21" t="s">
        <v>705</v>
      </c>
      <c r="E2838" s="19" t="s">
        <v>4597</v>
      </c>
      <c r="F2838" s="19" t="s">
        <v>4528</v>
      </c>
      <c r="G2838" s="19"/>
    </row>
    <row r="2839" spans="1:7" x14ac:dyDescent="0.25">
      <c r="A2839">
        <v>2838</v>
      </c>
      <c r="B2839" s="5">
        <v>1006020</v>
      </c>
      <c r="C2839" t="str">
        <f t="shared" si="5503"/>
        <v>Thayer County Bank - Hebron, NE</v>
      </c>
      <c r="D2839" s="21" t="s">
        <v>878</v>
      </c>
      <c r="E2839" s="19" t="s">
        <v>4072</v>
      </c>
      <c r="F2839" s="19" t="s">
        <v>4528</v>
      </c>
      <c r="G2839" s="19"/>
    </row>
    <row r="2840" spans="1:7" x14ac:dyDescent="0.25">
      <c r="A2840">
        <v>2839</v>
      </c>
      <c r="B2840" s="5">
        <v>1001151</v>
      </c>
      <c r="C2840" t="str">
        <f t="shared" si="5503"/>
        <v>The First National Bank of Gordon - Gordon, NE</v>
      </c>
      <c r="D2840" s="21" t="s">
        <v>9748</v>
      </c>
      <c r="E2840" s="19" t="s">
        <v>4568</v>
      </c>
      <c r="F2840" s="19" t="s">
        <v>4528</v>
      </c>
      <c r="G2840" s="19"/>
    </row>
    <row r="2841" spans="1:7" x14ac:dyDescent="0.25">
      <c r="A2841">
        <v>2840</v>
      </c>
      <c r="B2841" s="5">
        <v>1005336</v>
      </c>
      <c r="C2841" t="str">
        <f t="shared" si="5503"/>
        <v>The Hershey State Bank - Hershey, NE</v>
      </c>
      <c r="D2841" s="21" t="s">
        <v>9749</v>
      </c>
      <c r="E2841" s="19" t="s">
        <v>4580</v>
      </c>
      <c r="F2841" s="19" t="s">
        <v>4528</v>
      </c>
      <c r="G2841" s="19"/>
    </row>
    <row r="2842" spans="1:7" x14ac:dyDescent="0.25">
      <c r="A2842">
        <v>2841</v>
      </c>
      <c r="B2842" s="5">
        <v>1013063</v>
      </c>
      <c r="C2842" t="str">
        <f t="shared" si="5503"/>
        <v>The Potter State Bank of Potter - Potter, NE</v>
      </c>
      <c r="D2842" s="21" t="s">
        <v>9750</v>
      </c>
      <c r="E2842" s="19" t="s">
        <v>4589</v>
      </c>
      <c r="F2842" s="19" t="s">
        <v>4528</v>
      </c>
      <c r="G2842" s="19"/>
    </row>
    <row r="2843" spans="1:7" x14ac:dyDescent="0.25">
      <c r="A2843">
        <v>2842</v>
      </c>
      <c r="B2843" s="5">
        <v>1012046</v>
      </c>
      <c r="C2843" t="str">
        <f t="shared" si="5503"/>
        <v>The Tri-County Bank - Stuart, NE</v>
      </c>
      <c r="D2843" s="21" t="s">
        <v>9751</v>
      </c>
      <c r="E2843" s="19" t="s">
        <v>3136</v>
      </c>
      <c r="F2843" s="19" t="s">
        <v>4528</v>
      </c>
      <c r="G2843" s="19"/>
    </row>
    <row r="2844" spans="1:7" x14ac:dyDescent="0.25">
      <c r="A2844">
        <v>2843</v>
      </c>
      <c r="B2844" s="5">
        <v>1013096</v>
      </c>
      <c r="C2844" t="str">
        <f t="shared" si="5503"/>
        <v>Town &amp; Country Bank - Ravenna, NE</v>
      </c>
      <c r="D2844" s="21" t="s">
        <v>1554</v>
      </c>
      <c r="E2844" s="19" t="s">
        <v>4598</v>
      </c>
      <c r="F2844" s="19" t="s">
        <v>4528</v>
      </c>
      <c r="G2844" s="19"/>
    </row>
    <row r="2845" spans="1:7" x14ac:dyDescent="0.25">
      <c r="A2845">
        <v>2844</v>
      </c>
      <c r="B2845" s="5">
        <v>1009562</v>
      </c>
      <c r="C2845" t="str">
        <f t="shared" si="5503"/>
        <v>Union Bank and Trust Company - Lincoln, NE</v>
      </c>
      <c r="D2845" s="21" t="s">
        <v>196</v>
      </c>
      <c r="E2845" s="19" t="s">
        <v>3647</v>
      </c>
      <c r="F2845" s="19" t="s">
        <v>4528</v>
      </c>
      <c r="G2845" s="19"/>
    </row>
    <row r="2846" spans="1:7" x14ac:dyDescent="0.25">
      <c r="A2846">
        <v>2845</v>
      </c>
      <c r="B2846" s="5">
        <v>4115465</v>
      </c>
      <c r="C2846" t="str">
        <f t="shared" si="5503"/>
        <v>United Republic Bank - Elkhorn, NE</v>
      </c>
      <c r="D2846" s="21" t="s">
        <v>2498</v>
      </c>
      <c r="E2846" s="19" t="s">
        <v>4531</v>
      </c>
      <c r="F2846" s="19" t="s">
        <v>4528</v>
      </c>
      <c r="G2846" s="19"/>
    </row>
    <row r="2847" spans="1:7" x14ac:dyDescent="0.25">
      <c r="A2847">
        <v>2846</v>
      </c>
      <c r="B2847" s="5">
        <v>1012099</v>
      </c>
      <c r="C2847" t="str">
        <f t="shared" si="5503"/>
        <v>Wahoo State Bank - Wahoo, NE</v>
      </c>
      <c r="D2847" s="21" t="s">
        <v>350</v>
      </c>
      <c r="E2847" s="19" t="s">
        <v>4576</v>
      </c>
      <c r="F2847" s="19" t="s">
        <v>4528</v>
      </c>
      <c r="G2847" s="19"/>
    </row>
    <row r="2848" spans="1:7" x14ac:dyDescent="0.25">
      <c r="A2848">
        <v>2847</v>
      </c>
      <c r="B2848" s="5">
        <v>1016268</v>
      </c>
      <c r="C2848" t="str">
        <f t="shared" si="5503"/>
        <v>Washington County Bank - Blair, NE</v>
      </c>
      <c r="D2848" s="21" t="s">
        <v>1600</v>
      </c>
      <c r="E2848" s="19" t="s">
        <v>4599</v>
      </c>
      <c r="F2848" s="19" t="s">
        <v>4528</v>
      </c>
      <c r="G2848" s="19"/>
    </row>
    <row r="2849" spans="1:7" x14ac:dyDescent="0.25">
      <c r="A2849">
        <v>2848</v>
      </c>
      <c r="B2849" s="5">
        <v>1007092</v>
      </c>
      <c r="C2849" t="str">
        <f t="shared" si="5503"/>
        <v>Waypoint Bank - Cozad, NE</v>
      </c>
      <c r="D2849" s="21" t="s">
        <v>4600</v>
      </c>
      <c r="E2849" s="19" t="s">
        <v>4581</v>
      </c>
      <c r="F2849" s="19" t="s">
        <v>4528</v>
      </c>
      <c r="G2849" s="19"/>
    </row>
    <row r="2850" spans="1:7" x14ac:dyDescent="0.25">
      <c r="A2850">
        <v>2849</v>
      </c>
      <c r="B2850" s="5">
        <v>1006625</v>
      </c>
      <c r="C2850" t="str">
        <f t="shared" si="5503"/>
        <v>West Gate Bank - Lincoln, NE</v>
      </c>
      <c r="D2850" s="21" t="s">
        <v>1602</v>
      </c>
      <c r="E2850" s="19" t="s">
        <v>3647</v>
      </c>
      <c r="F2850" s="19" t="s">
        <v>4528</v>
      </c>
      <c r="G2850" s="19"/>
    </row>
    <row r="2851" spans="1:7" x14ac:dyDescent="0.25">
      <c r="A2851">
        <v>2850</v>
      </c>
      <c r="B2851" s="5">
        <v>1015893</v>
      </c>
      <c r="C2851" t="str">
        <f t="shared" si="5503"/>
        <v>West Plains Bank - Ainsworth, NE</v>
      </c>
      <c r="D2851" s="21" t="s">
        <v>2662</v>
      </c>
      <c r="E2851" s="19" t="s">
        <v>4601</v>
      </c>
      <c r="F2851" s="19" t="s">
        <v>4528</v>
      </c>
      <c r="G2851" s="19"/>
    </row>
    <row r="2852" spans="1:7" x14ac:dyDescent="0.25">
      <c r="A2852">
        <v>2851</v>
      </c>
      <c r="B2852" s="5">
        <v>1006543</v>
      </c>
      <c r="C2852" t="str">
        <f t="shared" si="5503"/>
        <v>Western National Bank - Chester, NE</v>
      </c>
      <c r="D2852" s="21" t="s">
        <v>1972</v>
      </c>
      <c r="E2852" s="19" t="s">
        <v>3470</v>
      </c>
      <c r="F2852" s="19" t="s">
        <v>4528</v>
      </c>
      <c r="G2852" s="19"/>
    </row>
    <row r="2853" spans="1:7" x14ac:dyDescent="0.25">
      <c r="A2853">
        <v>2852</v>
      </c>
      <c r="B2853" s="5">
        <v>1007146</v>
      </c>
      <c r="C2853" t="str">
        <f t="shared" si="5503"/>
        <v>Western Nebraska Bank - Curtis, NE</v>
      </c>
      <c r="D2853" s="21" t="s">
        <v>2313</v>
      </c>
      <c r="E2853" s="19" t="s">
        <v>4602</v>
      </c>
      <c r="F2853" s="19" t="s">
        <v>4528</v>
      </c>
      <c r="G2853" s="19"/>
    </row>
    <row r="2854" spans="1:7" x14ac:dyDescent="0.25">
      <c r="A2854">
        <v>2853</v>
      </c>
      <c r="B2854" s="5">
        <v>1012997</v>
      </c>
      <c r="C2854" t="str">
        <f t="shared" si="5503"/>
        <v>York State Bank - York, NE</v>
      </c>
      <c r="D2854" s="21" t="s">
        <v>2301</v>
      </c>
      <c r="E2854" s="19" t="s">
        <v>2814</v>
      </c>
      <c r="F2854" s="19" t="s">
        <v>4528</v>
      </c>
      <c r="G2854" s="19"/>
    </row>
    <row r="2855" spans="1:7" x14ac:dyDescent="0.25">
      <c r="A2855">
        <v>2854</v>
      </c>
      <c r="B2855" s="5">
        <v>1005539</v>
      </c>
      <c r="C2855" t="str">
        <f t="shared" si="5503"/>
        <v>Bank of New England - Salem, NH</v>
      </c>
      <c r="D2855" s="21" t="s">
        <v>1612</v>
      </c>
      <c r="E2855" s="19" t="s">
        <v>2889</v>
      </c>
      <c r="F2855" s="19" t="s">
        <v>4603</v>
      </c>
      <c r="G2855" s="19"/>
    </row>
    <row r="2856" spans="1:7" x14ac:dyDescent="0.25">
      <c r="A2856">
        <v>2855</v>
      </c>
      <c r="B2856" s="5">
        <v>1007351</v>
      </c>
      <c r="C2856" t="str">
        <f t="shared" si="5503"/>
        <v>Bank of New Hampshire - Laconia, NH</v>
      </c>
      <c r="D2856" s="21" t="s">
        <v>419</v>
      </c>
      <c r="E2856" s="19" t="s">
        <v>4604</v>
      </c>
      <c r="F2856" s="19" t="s">
        <v>4603</v>
      </c>
      <c r="G2856" s="19"/>
    </row>
    <row r="2857" spans="1:7" x14ac:dyDescent="0.25">
      <c r="A2857">
        <v>2856</v>
      </c>
      <c r="B2857" s="5">
        <v>1004748</v>
      </c>
      <c r="C2857" t="str">
        <f t="shared" si="5503"/>
        <v>Claremont Savings Bank - Claremont, NH</v>
      </c>
      <c r="D2857" s="21" t="s">
        <v>519</v>
      </c>
      <c r="E2857" s="19" t="s">
        <v>2976</v>
      </c>
      <c r="F2857" s="19" t="s">
        <v>4603</v>
      </c>
      <c r="G2857" s="19"/>
    </row>
    <row r="2858" spans="1:7" x14ac:dyDescent="0.25">
      <c r="A2858">
        <v>2857</v>
      </c>
      <c r="B2858" s="5">
        <v>1001454</v>
      </c>
      <c r="C2858" t="str">
        <f t="shared" si="5503"/>
        <v>First Seacoast Bank - Dover, NH</v>
      </c>
      <c r="D2858" s="21" t="s">
        <v>9752</v>
      </c>
      <c r="E2858" s="19" t="s">
        <v>4605</v>
      </c>
      <c r="F2858" s="19" t="s">
        <v>4603</v>
      </c>
      <c r="G2858" s="19"/>
    </row>
    <row r="2859" spans="1:7" x14ac:dyDescent="0.25">
      <c r="A2859">
        <v>2858</v>
      </c>
      <c r="B2859" s="5">
        <v>1010064</v>
      </c>
      <c r="C2859" t="str">
        <f t="shared" si="5503"/>
        <v>Franklin Savings Bank - Franklin, NH</v>
      </c>
      <c r="D2859" s="21" t="s">
        <v>515</v>
      </c>
      <c r="E2859" s="19" t="s">
        <v>3722</v>
      </c>
      <c r="F2859" s="19" t="s">
        <v>4603</v>
      </c>
      <c r="G2859" s="19"/>
    </row>
    <row r="2860" spans="1:7" x14ac:dyDescent="0.25">
      <c r="A2860">
        <v>2859</v>
      </c>
      <c r="B2860" s="5">
        <v>1007382</v>
      </c>
      <c r="C2860" t="str">
        <f t="shared" si="5503"/>
        <v>Mascoma Bank - Lebanon, NH</v>
      </c>
      <c r="D2860" s="21" t="s">
        <v>4606</v>
      </c>
      <c r="E2860" s="19" t="s">
        <v>3885</v>
      </c>
      <c r="F2860" s="19" t="s">
        <v>4603</v>
      </c>
      <c r="G2860" s="19"/>
    </row>
    <row r="2861" spans="1:7" x14ac:dyDescent="0.25">
      <c r="A2861">
        <v>2860</v>
      </c>
      <c r="B2861" s="5">
        <v>1011058</v>
      </c>
      <c r="C2861" t="str">
        <f t="shared" si="5503"/>
        <v>Meredith Village Savings Bank - Meredith, NH</v>
      </c>
      <c r="D2861" s="21" t="s">
        <v>517</v>
      </c>
      <c r="E2861" s="19" t="s">
        <v>4607</v>
      </c>
      <c r="F2861" s="19" t="s">
        <v>4603</v>
      </c>
      <c r="G2861" s="19"/>
    </row>
    <row r="2862" spans="1:7" x14ac:dyDescent="0.25">
      <c r="A2862">
        <v>2861</v>
      </c>
      <c r="B2862" s="5">
        <v>1005077</v>
      </c>
      <c r="C2862" t="str">
        <f t="shared" si="5503"/>
        <v>Merrimack County Savings Bank - Concord, NH</v>
      </c>
      <c r="D2862" s="21" t="s">
        <v>520</v>
      </c>
      <c r="E2862" s="19" t="s">
        <v>4608</v>
      </c>
      <c r="F2862" s="19" t="s">
        <v>4603</v>
      </c>
      <c r="G2862" s="19"/>
    </row>
    <row r="2863" spans="1:7" x14ac:dyDescent="0.25">
      <c r="A2863">
        <v>2862</v>
      </c>
      <c r="B2863" s="5">
        <v>1011220</v>
      </c>
      <c r="C2863" t="str">
        <f t="shared" si="5503"/>
        <v>Piscataqua Savings Bank - Portsmouth, NH</v>
      </c>
      <c r="D2863" s="21" t="s">
        <v>621</v>
      </c>
      <c r="E2863" s="19" t="s">
        <v>4609</v>
      </c>
      <c r="F2863" s="19" t="s">
        <v>4603</v>
      </c>
      <c r="G2863" s="19"/>
    </row>
    <row r="2864" spans="1:7" x14ac:dyDescent="0.25">
      <c r="A2864">
        <v>2863</v>
      </c>
      <c r="B2864" s="5">
        <v>4566218</v>
      </c>
      <c r="C2864" t="str">
        <f t="shared" si="5503"/>
        <v>Primary Bank - Bedford, NH</v>
      </c>
      <c r="D2864" s="21" t="s">
        <v>4610</v>
      </c>
      <c r="E2864" s="19" t="s">
        <v>3676</v>
      </c>
      <c r="F2864" s="19" t="s">
        <v>4603</v>
      </c>
      <c r="G2864" s="19"/>
    </row>
    <row r="2865" spans="1:7" x14ac:dyDescent="0.25">
      <c r="A2865">
        <v>2864</v>
      </c>
      <c r="B2865" s="5">
        <v>1000361</v>
      </c>
      <c r="C2865" t="str">
        <f t="shared" si="5503"/>
        <v>Profile Bank - Rochester, NH</v>
      </c>
      <c r="D2865" s="21" t="s">
        <v>2005</v>
      </c>
      <c r="E2865" s="19" t="s">
        <v>3633</v>
      </c>
      <c r="F2865" s="19" t="s">
        <v>4603</v>
      </c>
      <c r="G2865" s="19"/>
    </row>
    <row r="2866" spans="1:7" x14ac:dyDescent="0.25">
      <c r="A2866">
        <v>2865</v>
      </c>
      <c r="B2866" s="5">
        <v>1000140</v>
      </c>
      <c r="C2866" t="str">
        <f t="shared" si="5503"/>
        <v>Salem Co-operative Bank - Salem, NH</v>
      </c>
      <c r="D2866" s="21" t="s">
        <v>516</v>
      </c>
      <c r="E2866" s="19" t="s">
        <v>2889</v>
      </c>
      <c r="F2866" s="19" t="s">
        <v>4603</v>
      </c>
      <c r="G2866" s="19"/>
    </row>
    <row r="2867" spans="1:7" x14ac:dyDescent="0.25">
      <c r="A2867">
        <v>2866</v>
      </c>
      <c r="B2867" s="5">
        <v>1011319</v>
      </c>
      <c r="C2867" t="str">
        <f t="shared" si="5503"/>
        <v>Savings Bank of Walpole - Walpole, NH</v>
      </c>
      <c r="D2867" s="21" t="s">
        <v>518</v>
      </c>
      <c r="E2867" s="19" t="s">
        <v>4054</v>
      </c>
      <c r="F2867" s="19" t="s">
        <v>4603</v>
      </c>
      <c r="G2867" s="19"/>
    </row>
    <row r="2868" spans="1:7" x14ac:dyDescent="0.25">
      <c r="A2868">
        <v>2867</v>
      </c>
      <c r="B2868" s="5">
        <v>1005294</v>
      </c>
      <c r="C2868" t="str">
        <f t="shared" si="5503"/>
        <v>Sugar River Bank - Newport, NH</v>
      </c>
      <c r="D2868" s="21" t="s">
        <v>620</v>
      </c>
      <c r="E2868" s="19" t="s">
        <v>2930</v>
      </c>
      <c r="F2868" s="19" t="s">
        <v>4603</v>
      </c>
      <c r="G2868" s="19"/>
    </row>
    <row r="2869" spans="1:7" x14ac:dyDescent="0.25">
      <c r="A2869">
        <v>2868</v>
      </c>
      <c r="B2869" s="5">
        <v>13484455</v>
      </c>
      <c r="C2869" t="str">
        <f t="shared" si="5503"/>
        <v>The Millyard Bank - Nashua, NH</v>
      </c>
      <c r="D2869" s="21" t="s">
        <v>9753</v>
      </c>
      <c r="E2869" s="19" t="s">
        <v>3341</v>
      </c>
      <c r="F2869" s="19" t="s">
        <v>4603</v>
      </c>
      <c r="G2869" s="19"/>
    </row>
    <row r="2870" spans="1:7" x14ac:dyDescent="0.25">
      <c r="A2870">
        <v>2869</v>
      </c>
      <c r="B2870" s="5">
        <v>29738079</v>
      </c>
      <c r="C2870" t="str">
        <f t="shared" si="5503"/>
        <v>Walden Mutual Bank - Concord, NH</v>
      </c>
      <c r="D2870" s="21" t="s">
        <v>10143</v>
      </c>
      <c r="E2870" s="19" t="s">
        <v>4608</v>
      </c>
      <c r="F2870" s="19" t="s">
        <v>4603</v>
      </c>
      <c r="G2870" s="19"/>
    </row>
    <row r="2871" spans="1:7" x14ac:dyDescent="0.25">
      <c r="A2871">
        <v>2870</v>
      </c>
      <c r="B2871" s="5">
        <v>1009879</v>
      </c>
      <c r="C2871" t="str">
        <f t="shared" si="5503"/>
        <v>Woodsville Guaranty Savings Bank - Woodsville, NH</v>
      </c>
      <c r="D2871" s="21" t="s">
        <v>514</v>
      </c>
      <c r="E2871" s="19" t="s">
        <v>4611</v>
      </c>
      <c r="F2871" s="19" t="s">
        <v>4603</v>
      </c>
      <c r="G2871" s="19"/>
    </row>
    <row r="2872" spans="1:7" x14ac:dyDescent="0.25">
      <c r="A2872">
        <v>2871</v>
      </c>
      <c r="B2872" s="5">
        <v>1001893</v>
      </c>
      <c r="C2872" t="str">
        <f t="shared" si="5503"/>
        <v>1st Bank of Sea Isle City - Sea Isle City, NJ</v>
      </c>
      <c r="D2872" s="21" t="s">
        <v>625</v>
      </c>
      <c r="E2872" s="19" t="s">
        <v>4612</v>
      </c>
      <c r="F2872" s="19" t="s">
        <v>4613</v>
      </c>
      <c r="G2872" s="19"/>
    </row>
    <row r="2873" spans="1:7" x14ac:dyDescent="0.25">
      <c r="A2873">
        <v>2872</v>
      </c>
      <c r="B2873" s="5">
        <v>4055839</v>
      </c>
      <c r="C2873" t="str">
        <f t="shared" si="5503"/>
        <v>1st Colonial Community Bank - Mount Laurel, NJ</v>
      </c>
      <c r="D2873" s="21" t="s">
        <v>1616</v>
      </c>
      <c r="E2873" s="19" t="s">
        <v>4624</v>
      </c>
      <c r="F2873" s="19" t="s">
        <v>4613</v>
      </c>
      <c r="G2873" s="19"/>
    </row>
    <row r="2874" spans="1:7" x14ac:dyDescent="0.25">
      <c r="A2874">
        <v>2873</v>
      </c>
      <c r="B2874" s="5">
        <v>1004066</v>
      </c>
      <c r="C2874" t="str">
        <f t="shared" si="5503"/>
        <v>Amboy Bank - Old Bridge, NJ</v>
      </c>
      <c r="D2874" s="21" t="s">
        <v>1199</v>
      </c>
      <c r="E2874" s="19" t="s">
        <v>4614</v>
      </c>
      <c r="F2874" s="19" t="s">
        <v>4613</v>
      </c>
      <c r="G2874" s="19"/>
    </row>
    <row r="2875" spans="1:7" x14ac:dyDescent="0.25">
      <c r="A2875">
        <v>2874</v>
      </c>
      <c r="B2875" s="5">
        <v>1974062</v>
      </c>
      <c r="C2875" t="str">
        <f t="shared" si="5503"/>
        <v>Ascendia Bank - Glen Rock, NJ</v>
      </c>
      <c r="D2875" s="21" t="s">
        <v>10144</v>
      </c>
      <c r="E2875" s="19" t="s">
        <v>4630</v>
      </c>
      <c r="F2875" s="19" t="s">
        <v>4613</v>
      </c>
      <c r="G2875" s="19"/>
    </row>
    <row r="2876" spans="1:7" x14ac:dyDescent="0.25">
      <c r="A2876">
        <v>2875</v>
      </c>
      <c r="B2876" s="5">
        <v>4064754</v>
      </c>
      <c r="C2876" t="str">
        <f t="shared" si="5503"/>
        <v>BCB Community Bank - Bayonne, NJ</v>
      </c>
      <c r="D2876" s="21" t="s">
        <v>1202</v>
      </c>
      <c r="E2876" s="19" t="s">
        <v>4616</v>
      </c>
      <c r="F2876" s="19" t="s">
        <v>4613</v>
      </c>
      <c r="G2876" s="19"/>
    </row>
    <row r="2877" spans="1:7" x14ac:dyDescent="0.25">
      <c r="A2877">
        <v>2876</v>
      </c>
      <c r="B2877" s="5">
        <v>1002488</v>
      </c>
      <c r="C2877" t="str">
        <f t="shared" si="5503"/>
        <v>Bessemer Trust Company - Woodbridge, NJ</v>
      </c>
      <c r="D2877" s="21" t="s">
        <v>1613</v>
      </c>
      <c r="E2877" s="19" t="s">
        <v>4617</v>
      </c>
      <c r="F2877" s="19" t="s">
        <v>4613</v>
      </c>
      <c r="G2877" s="19"/>
    </row>
    <row r="2878" spans="1:7" x14ac:dyDescent="0.25">
      <c r="A2878">
        <v>2877</v>
      </c>
      <c r="B2878" s="5">
        <v>1013819</v>
      </c>
      <c r="C2878" t="str">
        <f t="shared" si="5503"/>
        <v>Blue Foundry Bank - Parsippany, NJ</v>
      </c>
      <c r="D2878" s="21" t="s">
        <v>5704</v>
      </c>
      <c r="E2878" s="19" t="s">
        <v>10351</v>
      </c>
      <c r="F2878" s="19" t="s">
        <v>4613</v>
      </c>
      <c r="G2878" s="19"/>
    </row>
    <row r="2879" spans="1:7" x14ac:dyDescent="0.25">
      <c r="A2879">
        <v>2878</v>
      </c>
      <c r="B2879" s="5">
        <v>1026303</v>
      </c>
      <c r="C2879" t="str">
        <f t="shared" si="5503"/>
        <v>Bogota Savings Bank - Teaneck, NJ</v>
      </c>
      <c r="D2879" s="21" t="s">
        <v>9754</v>
      </c>
      <c r="E2879" s="19" t="s">
        <v>9122</v>
      </c>
      <c r="F2879" s="19" t="s">
        <v>4613</v>
      </c>
      <c r="G2879" s="19"/>
    </row>
    <row r="2880" spans="1:7" x14ac:dyDescent="0.25">
      <c r="A2880">
        <v>2879</v>
      </c>
      <c r="B2880" s="5">
        <v>1002231</v>
      </c>
      <c r="C2880" t="str">
        <f t="shared" si="5503"/>
        <v>Cenlar FSB - Trenton, NJ</v>
      </c>
      <c r="D2880" s="21" t="s">
        <v>424</v>
      </c>
      <c r="E2880" s="19" t="s">
        <v>3151</v>
      </c>
      <c r="F2880" s="19" t="s">
        <v>4613</v>
      </c>
      <c r="G2880" s="19"/>
    </row>
    <row r="2881" spans="1:7" x14ac:dyDescent="0.25">
      <c r="A2881">
        <v>2880</v>
      </c>
      <c r="B2881" s="5">
        <v>1026288</v>
      </c>
      <c r="C2881" t="str">
        <f t="shared" si="5503"/>
        <v>Century Savings Bank - Vineland, NJ</v>
      </c>
      <c r="D2881" s="21" t="s">
        <v>523</v>
      </c>
      <c r="E2881" s="19" t="s">
        <v>4619</v>
      </c>
      <c r="F2881" s="19" t="s">
        <v>4613</v>
      </c>
      <c r="G2881" s="19"/>
    </row>
    <row r="2882" spans="1:7" x14ac:dyDescent="0.25">
      <c r="A2882">
        <v>2881</v>
      </c>
      <c r="B2882" s="5">
        <v>1000833</v>
      </c>
      <c r="C2882" t="str">
        <f t="shared" ref="C2882:C2945" si="5504">D2882&amp;" - "&amp;E2882&amp;", "&amp;F2882</f>
        <v>Columbia Bank - Fair Lawn, NJ</v>
      </c>
      <c r="D2882" s="21" t="s">
        <v>9755</v>
      </c>
      <c r="E2882" s="19" t="s">
        <v>4622</v>
      </c>
      <c r="F2882" s="19" t="s">
        <v>4613</v>
      </c>
      <c r="G2882" s="19"/>
    </row>
    <row r="2883" spans="1:7" x14ac:dyDescent="0.25">
      <c r="A2883">
        <v>2882</v>
      </c>
      <c r="B2883" s="5">
        <v>4101162</v>
      </c>
      <c r="C2883" t="str">
        <f t="shared" si="5504"/>
        <v>ConnectOne Bank - Englewood Cliffs, NJ</v>
      </c>
      <c r="D2883" s="21" t="s">
        <v>201</v>
      </c>
      <c r="E2883" s="19" t="s">
        <v>4623</v>
      </c>
      <c r="F2883" s="19" t="s">
        <v>4613</v>
      </c>
      <c r="G2883" s="19"/>
    </row>
    <row r="2884" spans="1:7" x14ac:dyDescent="0.25">
      <c r="A2884">
        <v>2883</v>
      </c>
      <c r="B2884" s="5">
        <v>1000820</v>
      </c>
      <c r="C2884" t="str">
        <f t="shared" si="5504"/>
        <v>Crest Savings Bank - Wildwood, NJ</v>
      </c>
      <c r="D2884" s="21" t="s">
        <v>521</v>
      </c>
      <c r="E2884" s="19" t="s">
        <v>4625</v>
      </c>
      <c r="F2884" s="19" t="s">
        <v>4613</v>
      </c>
      <c r="G2884" s="19"/>
    </row>
    <row r="2885" spans="1:7" x14ac:dyDescent="0.25">
      <c r="A2885">
        <v>2884</v>
      </c>
      <c r="B2885" s="5">
        <v>4137502</v>
      </c>
      <c r="C2885" t="str">
        <f t="shared" si="5504"/>
        <v>Cross River Bank - Fort Lee, NJ</v>
      </c>
      <c r="D2885" s="21" t="s">
        <v>1618</v>
      </c>
      <c r="E2885" s="19" t="s">
        <v>4615</v>
      </c>
      <c r="F2885" s="19" t="s">
        <v>4613</v>
      </c>
      <c r="G2885" s="19"/>
    </row>
    <row r="2886" spans="1:7" x14ac:dyDescent="0.25">
      <c r="A2886">
        <v>2885</v>
      </c>
      <c r="B2886" s="5">
        <v>1982007</v>
      </c>
      <c r="C2886" t="str">
        <f t="shared" si="5504"/>
        <v>Crown Bank - Elizabeth, NJ</v>
      </c>
      <c r="D2886" s="21" t="s">
        <v>1615</v>
      </c>
      <c r="E2886" s="19" t="s">
        <v>4626</v>
      </c>
      <c r="F2886" s="19" t="s">
        <v>4613</v>
      </c>
      <c r="G2886" s="19"/>
    </row>
    <row r="2887" spans="1:7" x14ac:dyDescent="0.25">
      <c r="A2887">
        <v>2886</v>
      </c>
      <c r="B2887" s="5">
        <v>4099013</v>
      </c>
      <c r="C2887" t="str">
        <f t="shared" si="5504"/>
        <v>First Bank - Hamilton, NJ</v>
      </c>
      <c r="D2887" s="21" t="s">
        <v>184</v>
      </c>
      <c r="E2887" s="19" t="s">
        <v>2848</v>
      </c>
      <c r="F2887" s="19" t="s">
        <v>4613</v>
      </c>
      <c r="G2887" s="19"/>
    </row>
    <row r="2888" spans="1:7" x14ac:dyDescent="0.25">
      <c r="A2888">
        <v>2887</v>
      </c>
      <c r="B2888" s="5">
        <v>111747158</v>
      </c>
      <c r="C2888" t="str">
        <f t="shared" si="5504"/>
        <v>First Commerce Bank - Lakewood, NJ</v>
      </c>
      <c r="D2888" s="21" t="s">
        <v>805</v>
      </c>
      <c r="E2888" s="19" t="s">
        <v>3037</v>
      </c>
      <c r="F2888" s="19" t="s">
        <v>4613</v>
      </c>
      <c r="G2888" s="19"/>
    </row>
    <row r="2889" spans="1:7" x14ac:dyDescent="0.25">
      <c r="A2889">
        <v>2888</v>
      </c>
      <c r="B2889" s="5">
        <v>1009368</v>
      </c>
      <c r="C2889" t="str">
        <f t="shared" si="5504"/>
        <v>First Hope Bank, A National Banking Association - Hope, NJ</v>
      </c>
      <c r="D2889" s="21" t="s">
        <v>1614</v>
      </c>
      <c r="E2889" s="19" t="s">
        <v>3810</v>
      </c>
      <c r="F2889" s="19" t="s">
        <v>4613</v>
      </c>
      <c r="G2889" s="19"/>
    </row>
    <row r="2890" spans="1:7" x14ac:dyDescent="0.25">
      <c r="A2890">
        <v>2889</v>
      </c>
      <c r="B2890" s="5">
        <v>1006411</v>
      </c>
      <c r="C2890" t="str">
        <f t="shared" si="5504"/>
        <v>First National Bank of Absecon - Absecon, NJ</v>
      </c>
      <c r="D2890" s="21" t="s">
        <v>2007</v>
      </c>
      <c r="E2890" s="19" t="s">
        <v>4627</v>
      </c>
      <c r="F2890" s="19" t="s">
        <v>4613</v>
      </c>
      <c r="G2890" s="19"/>
    </row>
    <row r="2891" spans="1:7" x14ac:dyDescent="0.25">
      <c r="A2891">
        <v>2890</v>
      </c>
      <c r="B2891" s="5">
        <v>1011441</v>
      </c>
      <c r="C2891" t="str">
        <f t="shared" si="5504"/>
        <v>First National Bank of Elmer - Elmer, NJ</v>
      </c>
      <c r="D2891" s="21" t="s">
        <v>2006</v>
      </c>
      <c r="E2891" s="19" t="s">
        <v>4628</v>
      </c>
      <c r="F2891" s="19" t="s">
        <v>4613</v>
      </c>
      <c r="G2891" s="19"/>
    </row>
    <row r="2892" spans="1:7" x14ac:dyDescent="0.25">
      <c r="A2892">
        <v>2891</v>
      </c>
      <c r="B2892" s="5">
        <v>113535892</v>
      </c>
      <c r="C2892" t="str">
        <f t="shared" si="5504"/>
        <v>Five Rivers Bank - Paramus, NJ</v>
      </c>
      <c r="D2892" s="21" t="s">
        <v>10465</v>
      </c>
      <c r="E2892" s="19" t="s">
        <v>10538</v>
      </c>
      <c r="F2892" s="19" t="s">
        <v>4613</v>
      </c>
      <c r="G2892" s="19"/>
    </row>
    <row r="2893" spans="1:7" x14ac:dyDescent="0.25">
      <c r="A2893">
        <v>2892</v>
      </c>
      <c r="B2893" s="5">
        <v>1001917</v>
      </c>
      <c r="C2893" t="str">
        <f t="shared" si="5504"/>
        <v>Franklin Bank - Pilesgrove, NJ</v>
      </c>
      <c r="D2893" s="21" t="s">
        <v>624</v>
      </c>
      <c r="E2893" s="19" t="s">
        <v>4629</v>
      </c>
      <c r="F2893" s="19" t="s">
        <v>4613</v>
      </c>
      <c r="G2893" s="19"/>
    </row>
    <row r="2894" spans="1:7" x14ac:dyDescent="0.25">
      <c r="A2894">
        <v>2893</v>
      </c>
      <c r="B2894" s="5">
        <v>4161901</v>
      </c>
      <c r="C2894" t="str">
        <f t="shared" si="5504"/>
        <v>Freedom Bank - Maywood, NJ</v>
      </c>
      <c r="D2894" s="21" t="s">
        <v>48</v>
      </c>
      <c r="E2894" s="19" t="s">
        <v>4554</v>
      </c>
      <c r="F2894" s="19" t="s">
        <v>4613</v>
      </c>
      <c r="G2894" s="19"/>
    </row>
    <row r="2895" spans="1:7" x14ac:dyDescent="0.25">
      <c r="A2895">
        <v>2894</v>
      </c>
      <c r="B2895" s="5">
        <v>4066509</v>
      </c>
      <c r="C2895" t="str">
        <f t="shared" si="5504"/>
        <v>Grand Bank, National Association - Hamilton Square, NJ</v>
      </c>
      <c r="D2895" s="21" t="s">
        <v>10877</v>
      </c>
      <c r="E2895" s="19" t="s">
        <v>10942</v>
      </c>
      <c r="F2895" s="19" t="s">
        <v>4613</v>
      </c>
      <c r="G2895" s="19"/>
    </row>
    <row r="2896" spans="1:7" x14ac:dyDescent="0.25">
      <c r="A2896">
        <v>2895</v>
      </c>
      <c r="B2896" s="5">
        <v>1024981</v>
      </c>
      <c r="C2896" t="str">
        <f t="shared" si="5504"/>
        <v>GSL Savings Bank - Guttenberg, NJ</v>
      </c>
      <c r="D2896" s="21" t="s">
        <v>707</v>
      </c>
      <c r="E2896" s="19" t="s">
        <v>4631</v>
      </c>
      <c r="F2896" s="19" t="s">
        <v>4613</v>
      </c>
      <c r="G2896" s="19"/>
    </row>
    <row r="2897" spans="1:7" x14ac:dyDescent="0.25">
      <c r="A2897">
        <v>2896</v>
      </c>
      <c r="B2897" s="5">
        <v>1016389</v>
      </c>
      <c r="C2897" t="str">
        <f t="shared" si="5504"/>
        <v>Haddon Savings Bank - Haddon Heights, NJ</v>
      </c>
      <c r="D2897" s="21" t="s">
        <v>525</v>
      </c>
      <c r="E2897" s="19" t="s">
        <v>4632</v>
      </c>
      <c r="F2897" s="19" t="s">
        <v>4613</v>
      </c>
      <c r="G2897" s="19"/>
    </row>
    <row r="2898" spans="1:7" x14ac:dyDescent="0.25">
      <c r="A2898">
        <v>2897</v>
      </c>
      <c r="B2898" s="5">
        <v>1015289</v>
      </c>
      <c r="C2898" t="str">
        <f t="shared" si="5504"/>
        <v>Haven Savings Bank - Hoboken, NJ</v>
      </c>
      <c r="D2898" s="21" t="s">
        <v>526</v>
      </c>
      <c r="E2898" s="19" t="s">
        <v>4633</v>
      </c>
      <c r="F2898" s="19" t="s">
        <v>4613</v>
      </c>
      <c r="G2898" s="19"/>
    </row>
    <row r="2899" spans="1:7" x14ac:dyDescent="0.25">
      <c r="A2899">
        <v>2898</v>
      </c>
      <c r="B2899" s="5">
        <v>1000782</v>
      </c>
      <c r="C2899" t="str">
        <f t="shared" si="5504"/>
        <v>Kearny Bank - Fairfield, NJ</v>
      </c>
      <c r="D2899" s="21" t="s">
        <v>421</v>
      </c>
      <c r="E2899" s="19" t="s">
        <v>3329</v>
      </c>
      <c r="F2899" s="19" t="s">
        <v>4613</v>
      </c>
      <c r="G2899" s="19"/>
    </row>
    <row r="2900" spans="1:7" x14ac:dyDescent="0.25">
      <c r="A2900">
        <v>2899</v>
      </c>
      <c r="B2900" s="5">
        <v>133795098</v>
      </c>
      <c r="C2900" t="str">
        <f t="shared" si="5504"/>
        <v>Liberty Bank of New Jersey - Verona, NJ</v>
      </c>
      <c r="D2900" s="21" t="s">
        <v>10838</v>
      </c>
      <c r="E2900" s="19" t="s">
        <v>10855</v>
      </c>
      <c r="F2900" s="19" t="s">
        <v>4613</v>
      </c>
      <c r="G2900" s="19"/>
    </row>
    <row r="2901" spans="1:7" x14ac:dyDescent="0.25">
      <c r="A2901">
        <v>2900</v>
      </c>
      <c r="B2901" s="5">
        <v>1004276</v>
      </c>
      <c r="C2901" t="str">
        <f t="shared" si="5504"/>
        <v>Lusitania Savings Bank - Newark, NJ</v>
      </c>
      <c r="D2901" s="21" t="s">
        <v>524</v>
      </c>
      <c r="E2901" s="19" t="s">
        <v>4620</v>
      </c>
      <c r="F2901" s="19" t="s">
        <v>4613</v>
      </c>
      <c r="G2901" s="19"/>
    </row>
    <row r="2902" spans="1:7" x14ac:dyDescent="0.25">
      <c r="A2902">
        <v>2901</v>
      </c>
      <c r="B2902" s="5">
        <v>1010738</v>
      </c>
      <c r="C2902" t="str">
        <f t="shared" si="5504"/>
        <v>Magyar Bank - New Brunswick, NJ</v>
      </c>
      <c r="D2902" s="21" t="s">
        <v>9756</v>
      </c>
      <c r="E2902" s="19" t="s">
        <v>4618</v>
      </c>
      <c r="F2902" s="19" t="s">
        <v>4613</v>
      </c>
      <c r="G2902" s="19"/>
    </row>
    <row r="2903" spans="1:7" x14ac:dyDescent="0.25">
      <c r="A2903">
        <v>2902</v>
      </c>
      <c r="B2903" s="5">
        <v>1009661</v>
      </c>
      <c r="C2903" t="str">
        <f t="shared" si="5504"/>
        <v>Manasquan Bank - Manasquan, NJ</v>
      </c>
      <c r="D2903" s="21" t="s">
        <v>422</v>
      </c>
      <c r="E2903" s="19" t="s">
        <v>4634</v>
      </c>
      <c r="F2903" s="19" t="s">
        <v>4613</v>
      </c>
      <c r="G2903" s="19"/>
    </row>
    <row r="2904" spans="1:7" x14ac:dyDescent="0.25">
      <c r="A2904">
        <v>2903</v>
      </c>
      <c r="B2904" s="5">
        <v>1001780</v>
      </c>
      <c r="C2904" t="str">
        <f t="shared" si="5504"/>
        <v>Millville Savings Bank - Millville, NJ</v>
      </c>
      <c r="D2904" s="21" t="s">
        <v>5519</v>
      </c>
      <c r="E2904" s="19" t="s">
        <v>4636</v>
      </c>
      <c r="F2904" s="19" t="s">
        <v>4613</v>
      </c>
      <c r="G2904" s="19"/>
    </row>
    <row r="2905" spans="1:7" x14ac:dyDescent="0.25">
      <c r="A2905">
        <v>2904</v>
      </c>
      <c r="B2905" s="5">
        <v>1001721</v>
      </c>
      <c r="C2905" t="str">
        <f t="shared" si="5504"/>
        <v>Monroe Savings Bank - Williamstown, NJ</v>
      </c>
      <c r="D2905" s="21" t="s">
        <v>706</v>
      </c>
      <c r="E2905" s="19" t="s">
        <v>4637</v>
      </c>
      <c r="F2905" s="19" t="s">
        <v>4613</v>
      </c>
      <c r="G2905" s="19"/>
    </row>
    <row r="2906" spans="1:7" x14ac:dyDescent="0.25">
      <c r="A2906">
        <v>2905</v>
      </c>
      <c r="B2906" s="5">
        <v>4782746</v>
      </c>
      <c r="C2906" t="str">
        <f t="shared" si="5504"/>
        <v>New Millennium Bank - Fort Lee, NJ</v>
      </c>
      <c r="D2906" s="21" t="s">
        <v>2008</v>
      </c>
      <c r="E2906" s="19" t="s">
        <v>4615</v>
      </c>
      <c r="F2906" s="19" t="s">
        <v>4613</v>
      </c>
      <c r="G2906" s="19"/>
    </row>
    <row r="2907" spans="1:7" x14ac:dyDescent="0.25">
      <c r="A2907">
        <v>2906</v>
      </c>
      <c r="B2907" s="5">
        <v>1011719</v>
      </c>
      <c r="C2907" t="str">
        <f t="shared" si="5504"/>
        <v>Newfield National Bank - Newfield, NJ</v>
      </c>
      <c r="D2907" s="21" t="s">
        <v>1617</v>
      </c>
      <c r="E2907" s="19" t="s">
        <v>4638</v>
      </c>
      <c r="F2907" s="19" t="s">
        <v>4613</v>
      </c>
      <c r="G2907" s="19"/>
    </row>
    <row r="2908" spans="1:7" x14ac:dyDescent="0.25">
      <c r="A2908">
        <v>2907</v>
      </c>
      <c r="B2908" s="5">
        <v>4188259</v>
      </c>
      <c r="C2908" t="str">
        <f t="shared" si="5504"/>
        <v>Northfield Bank - Woodbridge, NJ</v>
      </c>
      <c r="D2908" s="21" t="s">
        <v>430</v>
      </c>
      <c r="E2908" s="19" t="s">
        <v>4617</v>
      </c>
      <c r="F2908" s="19" t="s">
        <v>4613</v>
      </c>
      <c r="G2908" s="19"/>
    </row>
    <row r="2909" spans="1:7" x14ac:dyDescent="0.25">
      <c r="A2909">
        <v>2908</v>
      </c>
      <c r="B2909" s="5">
        <v>1000504</v>
      </c>
      <c r="C2909" t="str">
        <f t="shared" si="5504"/>
        <v>OceanFirst Bank, National Association - Toms River, NJ</v>
      </c>
      <c r="D2909" s="21" t="s">
        <v>5482</v>
      </c>
      <c r="E2909" s="19" t="s">
        <v>4639</v>
      </c>
      <c r="F2909" s="19" t="s">
        <v>4613</v>
      </c>
      <c r="G2909" s="19"/>
    </row>
    <row r="2910" spans="1:7" x14ac:dyDescent="0.25">
      <c r="A2910">
        <v>2909</v>
      </c>
      <c r="B2910" s="5">
        <v>1991055</v>
      </c>
      <c r="C2910" t="str">
        <f t="shared" si="5504"/>
        <v>Parke Bank - Sewell, NJ</v>
      </c>
      <c r="D2910" s="21" t="s">
        <v>1201</v>
      </c>
      <c r="E2910" s="19" t="s">
        <v>4640</v>
      </c>
      <c r="F2910" s="19" t="s">
        <v>4613</v>
      </c>
      <c r="G2910" s="19"/>
    </row>
    <row r="2911" spans="1:7" x14ac:dyDescent="0.25">
      <c r="A2911">
        <v>2910</v>
      </c>
      <c r="B2911" s="5">
        <v>1007001</v>
      </c>
      <c r="C2911" t="str">
        <f t="shared" si="5504"/>
        <v>Peapack Private Bank &amp; Trust - Bedminster, NJ</v>
      </c>
      <c r="D2911" s="21" t="s">
        <v>10839</v>
      </c>
      <c r="E2911" s="19" t="s">
        <v>4641</v>
      </c>
      <c r="F2911" s="19" t="s">
        <v>4613</v>
      </c>
      <c r="G2911" s="19"/>
    </row>
    <row r="2912" spans="1:7" x14ac:dyDescent="0.25">
      <c r="A2912">
        <v>2911</v>
      </c>
      <c r="B2912" s="5">
        <v>1006590</v>
      </c>
      <c r="C2912" t="str">
        <f t="shared" si="5504"/>
        <v>Provident Bank - Iselin, NJ</v>
      </c>
      <c r="D2912" s="21" t="s">
        <v>420</v>
      </c>
      <c r="E2912" s="19" t="s">
        <v>10640</v>
      </c>
      <c r="F2912" s="19" t="s">
        <v>4613</v>
      </c>
      <c r="G2912" s="19"/>
    </row>
    <row r="2913" spans="1:7" x14ac:dyDescent="0.25">
      <c r="A2913">
        <v>2912</v>
      </c>
      <c r="B2913" s="5">
        <v>13307168</v>
      </c>
      <c r="C2913" t="str">
        <f t="shared" si="5504"/>
        <v>Royal Bank of Canada Hudson Branch - Jersey City, NJ</v>
      </c>
      <c r="D2913" s="21" t="s">
        <v>10700</v>
      </c>
      <c r="E2913" s="19" t="s">
        <v>10123</v>
      </c>
      <c r="F2913" s="19" t="s">
        <v>4613</v>
      </c>
      <c r="G2913" s="19"/>
    </row>
    <row r="2914" spans="1:7" x14ac:dyDescent="0.25">
      <c r="A2914">
        <v>2913</v>
      </c>
      <c r="B2914" s="5">
        <v>1012037</v>
      </c>
      <c r="C2914" t="str">
        <f t="shared" si="5504"/>
        <v>Schuyler Savings Bank - Kearny, NJ</v>
      </c>
      <c r="D2914" s="21" t="s">
        <v>622</v>
      </c>
      <c r="E2914" s="19" t="s">
        <v>4644</v>
      </c>
      <c r="F2914" s="19" t="s">
        <v>4613</v>
      </c>
      <c r="G2914" s="19"/>
    </row>
    <row r="2915" spans="1:7" x14ac:dyDescent="0.25">
      <c r="A2915">
        <v>2914</v>
      </c>
      <c r="B2915" s="5">
        <v>1000792</v>
      </c>
      <c r="C2915" t="str">
        <f t="shared" si="5504"/>
        <v>Somerset Regal Bank - Bound Brook, NJ</v>
      </c>
      <c r="D2915" s="21" t="s">
        <v>10466</v>
      </c>
      <c r="E2915" s="19" t="s">
        <v>4645</v>
      </c>
      <c r="F2915" s="19" t="s">
        <v>4613</v>
      </c>
      <c r="G2915" s="19"/>
    </row>
    <row r="2916" spans="1:7" x14ac:dyDescent="0.25">
      <c r="A2916">
        <v>2915</v>
      </c>
      <c r="B2916" s="5">
        <v>1001699</v>
      </c>
      <c r="C2916" t="str">
        <f t="shared" si="5504"/>
        <v>Spencer Savings Bank, Savings and Loan Association - Elmwood Park, NJ</v>
      </c>
      <c r="D2916" s="21" t="s">
        <v>9757</v>
      </c>
      <c r="E2916" s="19" t="s">
        <v>3563</v>
      </c>
      <c r="F2916" s="19" t="s">
        <v>4613</v>
      </c>
      <c r="G2916" s="19"/>
    </row>
    <row r="2917" spans="1:7" x14ac:dyDescent="0.25">
      <c r="A2917">
        <v>2916</v>
      </c>
      <c r="B2917" s="5">
        <v>1008896</v>
      </c>
      <c r="C2917" t="str">
        <f t="shared" si="5504"/>
        <v>Sturdy Savings Bank - Cape May Court House, NJ</v>
      </c>
      <c r="D2917" s="21" t="s">
        <v>522</v>
      </c>
      <c r="E2917" s="19" t="s">
        <v>4646</v>
      </c>
      <c r="F2917" s="19" t="s">
        <v>4613</v>
      </c>
      <c r="G2917" s="19"/>
    </row>
    <row r="2918" spans="1:7" x14ac:dyDescent="0.25">
      <c r="A2918">
        <v>2917</v>
      </c>
      <c r="B2918" s="5">
        <v>1015372</v>
      </c>
      <c r="C2918" t="str">
        <f t="shared" si="5504"/>
        <v>Sumitomo Mitsui Trust Bank (U.S.A.) Limited - Hoboken, NJ</v>
      </c>
      <c r="D2918" s="21" t="s">
        <v>200</v>
      </c>
      <c r="E2918" s="19" t="s">
        <v>4633</v>
      </c>
      <c r="F2918" s="19" t="s">
        <v>4613</v>
      </c>
      <c r="G2918" s="19"/>
    </row>
    <row r="2919" spans="1:7" x14ac:dyDescent="0.25">
      <c r="A2919">
        <v>2918</v>
      </c>
      <c r="B2919" s="5">
        <v>106576985</v>
      </c>
      <c r="C2919" t="str">
        <f t="shared" si="5504"/>
        <v>The Bank of Princeton - Princeton, NJ</v>
      </c>
      <c r="D2919" s="21" t="s">
        <v>9758</v>
      </c>
      <c r="E2919" s="19" t="s">
        <v>3894</v>
      </c>
      <c r="F2919" s="19" t="s">
        <v>4613</v>
      </c>
      <c r="G2919" s="19"/>
    </row>
    <row r="2920" spans="1:7" x14ac:dyDescent="0.25">
      <c r="A2920">
        <v>2919</v>
      </c>
      <c r="B2920" s="5">
        <v>1014201</v>
      </c>
      <c r="C2920" t="str">
        <f t="shared" si="5504"/>
        <v>The Pennsville National Bank - Pennsville, NJ</v>
      </c>
      <c r="D2920" s="21" t="s">
        <v>9759</v>
      </c>
      <c r="E2920" s="19" t="s">
        <v>4642</v>
      </c>
      <c r="F2920" s="19" t="s">
        <v>4613</v>
      </c>
      <c r="G2920" s="19"/>
    </row>
    <row r="2921" spans="1:7" x14ac:dyDescent="0.25">
      <c r="A2921">
        <v>2920</v>
      </c>
      <c r="B2921" s="5">
        <v>1008672</v>
      </c>
      <c r="C2921" t="str">
        <f t="shared" si="5504"/>
        <v>Union County Savings Bank - Elizabeth, NJ</v>
      </c>
      <c r="D2921" s="21" t="s">
        <v>423</v>
      </c>
      <c r="E2921" s="19" t="s">
        <v>4626</v>
      </c>
      <c r="F2921" s="19" t="s">
        <v>4613</v>
      </c>
      <c r="G2921" s="19"/>
    </row>
    <row r="2922" spans="1:7" x14ac:dyDescent="0.25">
      <c r="A2922">
        <v>2921</v>
      </c>
      <c r="B2922" s="5">
        <v>1011880</v>
      </c>
      <c r="C2922" t="str">
        <f t="shared" si="5504"/>
        <v>United Roosevelt Savings Bank - Carteret, NJ</v>
      </c>
      <c r="D2922" s="21" t="s">
        <v>623</v>
      </c>
      <c r="E2922" s="19" t="s">
        <v>4647</v>
      </c>
      <c r="F2922" s="19" t="s">
        <v>4613</v>
      </c>
      <c r="G2922" s="19"/>
    </row>
    <row r="2923" spans="1:7" x14ac:dyDescent="0.25">
      <c r="A2923">
        <v>2922</v>
      </c>
      <c r="B2923" s="5">
        <v>1023438</v>
      </c>
      <c r="C2923" t="str">
        <f t="shared" si="5504"/>
        <v>Unity Bank - Clinton, NJ</v>
      </c>
      <c r="D2923" s="21" t="s">
        <v>1200</v>
      </c>
      <c r="E2923" s="19" t="s">
        <v>3279</v>
      </c>
      <c r="F2923" s="19" t="s">
        <v>4613</v>
      </c>
      <c r="G2923" s="19"/>
    </row>
    <row r="2924" spans="1:7" x14ac:dyDescent="0.25">
      <c r="A2924">
        <v>2923</v>
      </c>
      <c r="B2924" s="5">
        <v>1006909</v>
      </c>
      <c r="C2924" t="str">
        <f t="shared" si="5504"/>
        <v>Valley National Bank - Passaic, NJ</v>
      </c>
      <c r="D2924" s="21" t="s">
        <v>199</v>
      </c>
      <c r="E2924" s="19" t="s">
        <v>10856</v>
      </c>
      <c r="F2924" s="19" t="s">
        <v>4613</v>
      </c>
      <c r="G2924" s="19"/>
    </row>
    <row r="2925" spans="1:7" x14ac:dyDescent="0.25">
      <c r="A2925">
        <v>2924</v>
      </c>
      <c r="B2925" s="5">
        <v>4064751</v>
      </c>
      <c r="C2925" t="str">
        <f t="shared" si="5504"/>
        <v>American Heritage Bank - Clovis, NM</v>
      </c>
      <c r="D2925" s="21" t="s">
        <v>885</v>
      </c>
      <c r="E2925" s="19" t="s">
        <v>4648</v>
      </c>
      <c r="F2925" s="19" t="s">
        <v>2792</v>
      </c>
      <c r="G2925" s="19"/>
    </row>
    <row r="2926" spans="1:7" x14ac:dyDescent="0.25">
      <c r="A2926">
        <v>2925</v>
      </c>
      <c r="B2926" s="5">
        <v>1010161</v>
      </c>
      <c r="C2926" t="str">
        <f t="shared" si="5504"/>
        <v>Bank of the Southwest - Roswell, NM</v>
      </c>
      <c r="D2926" s="21" t="s">
        <v>2316</v>
      </c>
      <c r="E2926" s="19" t="s">
        <v>4650</v>
      </c>
      <c r="F2926" s="19" t="s">
        <v>2792</v>
      </c>
      <c r="G2926" s="19"/>
    </row>
    <row r="2927" spans="1:7" x14ac:dyDescent="0.25">
      <c r="A2927">
        <v>2926</v>
      </c>
      <c r="B2927" s="5">
        <v>1013851</v>
      </c>
      <c r="C2927" t="str">
        <f t="shared" si="5504"/>
        <v>Centinel Bank of Taos - Taos, NM</v>
      </c>
      <c r="D2927" s="21" t="s">
        <v>2670</v>
      </c>
      <c r="E2927" s="19" t="s">
        <v>4652</v>
      </c>
      <c r="F2927" s="19" t="s">
        <v>2792</v>
      </c>
      <c r="G2927" s="19"/>
    </row>
    <row r="2928" spans="1:7" x14ac:dyDescent="0.25">
      <c r="A2928">
        <v>2927</v>
      </c>
      <c r="B2928" s="5">
        <v>1000506</v>
      </c>
      <c r="C2928" t="str">
        <f t="shared" si="5504"/>
        <v>Century Bank - Santa Fe, NM</v>
      </c>
      <c r="D2928" s="21" t="s">
        <v>775</v>
      </c>
      <c r="E2928" s="19" t="s">
        <v>4653</v>
      </c>
      <c r="F2928" s="19" t="s">
        <v>2792</v>
      </c>
      <c r="G2928" s="19"/>
    </row>
    <row r="2929" spans="1:7" x14ac:dyDescent="0.25">
      <c r="A2929">
        <v>2928</v>
      </c>
      <c r="B2929" s="5">
        <v>1016521</v>
      </c>
      <c r="C2929" t="str">
        <f t="shared" si="5504"/>
        <v>Citizens Bank of Las Cruces - Las Cruces, NM</v>
      </c>
      <c r="D2929" s="21" t="s">
        <v>1620</v>
      </c>
      <c r="E2929" s="19" t="s">
        <v>4654</v>
      </c>
      <c r="F2929" s="19" t="s">
        <v>2792</v>
      </c>
      <c r="G2929" s="19"/>
    </row>
    <row r="2930" spans="1:7" x14ac:dyDescent="0.25">
      <c r="A2930">
        <v>2929</v>
      </c>
      <c r="B2930" s="5">
        <v>1006793</v>
      </c>
      <c r="C2930" t="str">
        <f t="shared" si="5504"/>
        <v>CNB Bank - Carlsbad, NM</v>
      </c>
      <c r="D2930" s="21" t="s">
        <v>1225</v>
      </c>
      <c r="E2930" s="19" t="s">
        <v>4651</v>
      </c>
      <c r="F2930" s="19" t="s">
        <v>2792</v>
      </c>
      <c r="G2930" s="19"/>
    </row>
    <row r="2931" spans="1:7" x14ac:dyDescent="0.25">
      <c r="A2931">
        <v>2930</v>
      </c>
      <c r="B2931" s="5">
        <v>1013466</v>
      </c>
      <c r="C2931" t="str">
        <f t="shared" si="5504"/>
        <v>Community 1st Bank Las Vegas - Las Vegas, NM</v>
      </c>
      <c r="D2931" s="21" t="s">
        <v>2317</v>
      </c>
      <c r="E2931" s="19" t="s">
        <v>4655</v>
      </c>
      <c r="F2931" s="19" t="s">
        <v>2792</v>
      </c>
      <c r="G2931" s="19"/>
    </row>
    <row r="2932" spans="1:7" x14ac:dyDescent="0.25">
      <c r="A2932">
        <v>2931</v>
      </c>
      <c r="B2932" s="5">
        <v>1026256</v>
      </c>
      <c r="C2932" t="str">
        <f t="shared" si="5504"/>
        <v>DSRM National Bank - Albuquerque, NM</v>
      </c>
      <c r="D2932" s="21" t="s">
        <v>992</v>
      </c>
      <c r="E2932" s="19" t="s">
        <v>4656</v>
      </c>
      <c r="F2932" s="19" t="s">
        <v>2792</v>
      </c>
      <c r="G2932" s="19"/>
    </row>
    <row r="2933" spans="1:7" x14ac:dyDescent="0.25">
      <c r="A2933">
        <v>2932</v>
      </c>
      <c r="B2933" s="5">
        <v>1013503</v>
      </c>
      <c r="C2933" t="str">
        <f t="shared" si="5504"/>
        <v>First American Bank - Artesia, NM</v>
      </c>
      <c r="D2933" s="21" t="s">
        <v>157</v>
      </c>
      <c r="E2933" s="19" t="s">
        <v>4657</v>
      </c>
      <c r="F2933" s="19" t="s">
        <v>2792</v>
      </c>
      <c r="G2933" s="19"/>
    </row>
    <row r="2934" spans="1:7" x14ac:dyDescent="0.25">
      <c r="A2934">
        <v>2933</v>
      </c>
      <c r="B2934" s="5">
        <v>1014148</v>
      </c>
      <c r="C2934" t="str">
        <f t="shared" si="5504"/>
        <v>First National Bank - Alamogordo, NM</v>
      </c>
      <c r="D2934" s="21" t="s">
        <v>358</v>
      </c>
      <c r="E2934" s="19" t="s">
        <v>4649</v>
      </c>
      <c r="F2934" s="19" t="s">
        <v>2792</v>
      </c>
      <c r="G2934" s="19"/>
    </row>
    <row r="2935" spans="1:7" x14ac:dyDescent="0.25">
      <c r="A2935">
        <v>2934</v>
      </c>
      <c r="B2935" s="5">
        <v>1012762</v>
      </c>
      <c r="C2935" t="str">
        <f t="shared" si="5504"/>
        <v>First New Mexico Bank - Deming, NM</v>
      </c>
      <c r="D2935" s="21" t="s">
        <v>2669</v>
      </c>
      <c r="E2935" s="19" t="s">
        <v>4658</v>
      </c>
      <c r="F2935" s="19" t="s">
        <v>2792</v>
      </c>
      <c r="G2935" s="19"/>
    </row>
    <row r="2936" spans="1:7" x14ac:dyDescent="0.25">
      <c r="A2936">
        <v>2935</v>
      </c>
      <c r="B2936" s="5">
        <v>1010107</v>
      </c>
      <c r="C2936" t="str">
        <f t="shared" si="5504"/>
        <v>First New Mexico Bank of Silver City - Silver City, NM</v>
      </c>
      <c r="D2936" s="21" t="s">
        <v>2666</v>
      </c>
      <c r="E2936" s="19" t="s">
        <v>4659</v>
      </c>
      <c r="F2936" s="19" t="s">
        <v>2792</v>
      </c>
      <c r="G2936" s="19"/>
    </row>
    <row r="2937" spans="1:7" x14ac:dyDescent="0.25">
      <c r="A2937">
        <v>2936</v>
      </c>
      <c r="B2937" s="5">
        <v>4167097</v>
      </c>
      <c r="C2937" t="str">
        <f t="shared" si="5504"/>
        <v>First New Mexico Bank, Las Cruces - Las Cruces, NM</v>
      </c>
      <c r="D2937" s="21" t="s">
        <v>2502</v>
      </c>
      <c r="E2937" s="19" t="s">
        <v>4654</v>
      </c>
      <c r="F2937" s="19" t="s">
        <v>2792</v>
      </c>
      <c r="G2937" s="19"/>
    </row>
    <row r="2938" spans="1:7" x14ac:dyDescent="0.25">
      <c r="A2938">
        <v>2937</v>
      </c>
      <c r="B2938" s="5">
        <v>1010129</v>
      </c>
      <c r="C2938" t="str">
        <f t="shared" si="5504"/>
        <v>First State Bank - Socorro, NM</v>
      </c>
      <c r="D2938" s="21" t="s">
        <v>43</v>
      </c>
      <c r="E2938" s="19" t="s">
        <v>4660</v>
      </c>
      <c r="F2938" s="19" t="s">
        <v>2792</v>
      </c>
      <c r="G2938" s="19"/>
    </row>
    <row r="2939" spans="1:7" x14ac:dyDescent="0.25">
      <c r="A2939">
        <v>2938</v>
      </c>
      <c r="B2939" s="5">
        <v>4053436</v>
      </c>
      <c r="C2939" t="str">
        <f t="shared" si="5504"/>
        <v>Four Corners Community Bank - Farmington, NM</v>
      </c>
      <c r="D2939" s="21" t="s">
        <v>1619</v>
      </c>
      <c r="E2939" s="19" t="s">
        <v>3065</v>
      </c>
      <c r="F2939" s="19" t="s">
        <v>2792</v>
      </c>
      <c r="G2939" s="19"/>
    </row>
    <row r="2940" spans="1:7" x14ac:dyDescent="0.25">
      <c r="A2940">
        <v>2939</v>
      </c>
      <c r="B2940" s="5">
        <v>1006664</v>
      </c>
      <c r="C2940" t="str">
        <f t="shared" si="5504"/>
        <v>InBank - Raton, NM</v>
      </c>
      <c r="D2940" s="21" t="s">
        <v>5685</v>
      </c>
      <c r="E2940" s="19" t="s">
        <v>4661</v>
      </c>
      <c r="F2940" s="19" t="s">
        <v>2792</v>
      </c>
      <c r="G2940" s="19"/>
    </row>
    <row r="2941" spans="1:7" x14ac:dyDescent="0.25">
      <c r="A2941">
        <v>2940</v>
      </c>
      <c r="B2941" s="5">
        <v>1013681</v>
      </c>
      <c r="C2941" t="str">
        <f t="shared" si="5504"/>
        <v>James Polk Stone Community Bank - Portales, NM</v>
      </c>
      <c r="D2941" s="21" t="s">
        <v>2318</v>
      </c>
      <c r="E2941" s="19" t="s">
        <v>4662</v>
      </c>
      <c r="F2941" s="19" t="s">
        <v>2792</v>
      </c>
      <c r="G2941" s="19"/>
    </row>
    <row r="2942" spans="1:7" x14ac:dyDescent="0.25">
      <c r="A2942">
        <v>2941</v>
      </c>
      <c r="B2942" s="5">
        <v>1016493</v>
      </c>
      <c r="C2942" t="str">
        <f t="shared" si="5504"/>
        <v>Lea County State Bank - Hobbs, NM</v>
      </c>
      <c r="D2942" s="21" t="s">
        <v>2665</v>
      </c>
      <c r="E2942" s="19" t="s">
        <v>4663</v>
      </c>
      <c r="F2942" s="19" t="s">
        <v>2792</v>
      </c>
      <c r="G2942" s="19"/>
    </row>
    <row r="2943" spans="1:7" x14ac:dyDescent="0.25">
      <c r="A2943">
        <v>2942</v>
      </c>
      <c r="B2943" s="5">
        <v>1009331</v>
      </c>
      <c r="C2943" t="str">
        <f t="shared" si="5504"/>
        <v>Main Bank - Albuquerque, NM</v>
      </c>
      <c r="D2943" s="21" t="s">
        <v>2501</v>
      </c>
      <c r="E2943" s="19" t="s">
        <v>4656</v>
      </c>
      <c r="F2943" s="19" t="s">
        <v>2792</v>
      </c>
      <c r="G2943" s="19"/>
    </row>
    <row r="2944" spans="1:7" x14ac:dyDescent="0.25">
      <c r="A2944">
        <v>2943</v>
      </c>
      <c r="B2944" s="5">
        <v>1000173</v>
      </c>
      <c r="C2944" t="str">
        <f t="shared" si="5504"/>
        <v>Pioneer Bank - Roswell, NM</v>
      </c>
      <c r="D2944" s="21" t="s">
        <v>527</v>
      </c>
      <c r="E2944" s="19" t="s">
        <v>4650</v>
      </c>
      <c r="F2944" s="19" t="s">
        <v>2792</v>
      </c>
      <c r="G2944" s="19"/>
    </row>
    <row r="2945" spans="1:7" x14ac:dyDescent="0.25">
      <c r="A2945">
        <v>2944</v>
      </c>
      <c r="B2945" s="5">
        <v>1006613</v>
      </c>
      <c r="C2945" t="str">
        <f t="shared" si="5504"/>
        <v>Southwest Capital Bank - Albuquerque, NM</v>
      </c>
      <c r="D2945" s="21" t="s">
        <v>1621</v>
      </c>
      <c r="E2945" s="19" t="s">
        <v>4656</v>
      </c>
      <c r="F2945" s="19" t="s">
        <v>2792</v>
      </c>
      <c r="G2945" s="19"/>
    </row>
    <row r="2946" spans="1:7" x14ac:dyDescent="0.25">
      <c r="A2946">
        <v>2945</v>
      </c>
      <c r="B2946" s="5">
        <v>4055857</v>
      </c>
      <c r="C2946" t="str">
        <f t="shared" ref="C2946:C3009" si="5505">D2946&amp;" - "&amp;E2946&amp;", "&amp;F2946</f>
        <v>The Bank of Clovis - Clovis, NM</v>
      </c>
      <c r="D2946" s="21" t="s">
        <v>9760</v>
      </c>
      <c r="E2946" s="19" t="s">
        <v>4648</v>
      </c>
      <c r="F2946" s="19" t="s">
        <v>2792</v>
      </c>
      <c r="G2946" s="19"/>
    </row>
    <row r="2947" spans="1:7" x14ac:dyDescent="0.25">
      <c r="A2947">
        <v>2946</v>
      </c>
      <c r="B2947" s="5">
        <v>1015808</v>
      </c>
      <c r="C2947" t="str">
        <f t="shared" si="5505"/>
        <v>The Citizens Bank - Farmington, NM</v>
      </c>
      <c r="D2947" s="21" t="s">
        <v>9405</v>
      </c>
      <c r="E2947" s="19" t="s">
        <v>3065</v>
      </c>
      <c r="F2947" s="19" t="s">
        <v>2792</v>
      </c>
      <c r="G2947" s="19"/>
    </row>
    <row r="2948" spans="1:7" x14ac:dyDescent="0.25">
      <c r="A2948">
        <v>2947</v>
      </c>
      <c r="B2948" s="5">
        <v>1012737</v>
      </c>
      <c r="C2948" t="str">
        <f t="shared" si="5505"/>
        <v>The Citizens Bank of Clovis - Clovis, NM</v>
      </c>
      <c r="D2948" s="21" t="s">
        <v>9761</v>
      </c>
      <c r="E2948" s="19" t="s">
        <v>4648</v>
      </c>
      <c r="F2948" s="19" t="s">
        <v>2792</v>
      </c>
      <c r="G2948" s="19"/>
    </row>
    <row r="2949" spans="1:7" x14ac:dyDescent="0.25">
      <c r="A2949">
        <v>2948</v>
      </c>
      <c r="B2949" s="5">
        <v>1000990</v>
      </c>
      <c r="C2949" t="str">
        <f t="shared" si="5505"/>
        <v>Tucumcari Federal Savings &amp; Loan Association - Tucumcari, NM</v>
      </c>
      <c r="D2949" s="21" t="s">
        <v>9762</v>
      </c>
      <c r="E2949" s="19" t="s">
        <v>4664</v>
      </c>
      <c r="F2949" s="19" t="s">
        <v>2792</v>
      </c>
      <c r="G2949" s="19"/>
    </row>
    <row r="2950" spans="1:7" x14ac:dyDescent="0.25">
      <c r="A2950">
        <v>2949</v>
      </c>
      <c r="B2950" s="5">
        <v>1009941</v>
      </c>
      <c r="C2950" t="str">
        <f t="shared" si="5505"/>
        <v>Valley Bank of Commerce - Roswell, NM</v>
      </c>
      <c r="D2950" s="21" t="s">
        <v>2667</v>
      </c>
      <c r="E2950" s="19" t="s">
        <v>4650</v>
      </c>
      <c r="F2950" s="19" t="s">
        <v>2792</v>
      </c>
      <c r="G2950" s="19"/>
    </row>
    <row r="2951" spans="1:7" x14ac:dyDescent="0.25">
      <c r="A2951">
        <v>2950</v>
      </c>
      <c r="B2951" s="5">
        <v>1012900</v>
      </c>
      <c r="C2951" t="str">
        <f t="shared" si="5505"/>
        <v>Western Bank - Lordsburg, NM</v>
      </c>
      <c r="D2951" s="21" t="s">
        <v>886</v>
      </c>
      <c r="E2951" s="19" t="s">
        <v>4665</v>
      </c>
      <c r="F2951" s="19" t="s">
        <v>2792</v>
      </c>
      <c r="G2951" s="19"/>
    </row>
    <row r="2952" spans="1:7" x14ac:dyDescent="0.25">
      <c r="A2952">
        <v>2951</v>
      </c>
      <c r="B2952" s="5">
        <v>1012718</v>
      </c>
      <c r="C2952" t="str">
        <f t="shared" si="5505"/>
        <v>Western Bank, Artesia, New Mexico - Artesia, NM</v>
      </c>
      <c r="D2952" s="21" t="s">
        <v>2668</v>
      </c>
      <c r="E2952" s="19" t="s">
        <v>4657</v>
      </c>
      <c r="F2952" s="19" t="s">
        <v>2792</v>
      </c>
      <c r="G2952" s="19"/>
    </row>
    <row r="2953" spans="1:7" x14ac:dyDescent="0.25">
      <c r="A2953">
        <v>2952</v>
      </c>
      <c r="B2953" s="5">
        <v>1006166</v>
      </c>
      <c r="C2953" t="str">
        <f t="shared" si="5505"/>
        <v>Western Commerce Bank - Carlsbad, NM</v>
      </c>
      <c r="D2953" s="21" t="s">
        <v>1622</v>
      </c>
      <c r="E2953" s="19" t="s">
        <v>4651</v>
      </c>
      <c r="F2953" s="19" t="s">
        <v>2792</v>
      </c>
      <c r="G2953" s="19"/>
    </row>
    <row r="2954" spans="1:7" x14ac:dyDescent="0.25">
      <c r="A2954">
        <v>2953</v>
      </c>
      <c r="B2954" s="5">
        <v>4092862</v>
      </c>
      <c r="C2954" t="str">
        <f t="shared" si="5505"/>
        <v>Beal Bank USA - Las Vegas, NV</v>
      </c>
      <c r="D2954" s="21" t="s">
        <v>202</v>
      </c>
      <c r="E2954" s="19" t="s">
        <v>4655</v>
      </c>
      <c r="F2954" s="19" t="s">
        <v>4666</v>
      </c>
      <c r="G2954" s="19"/>
    </row>
    <row r="2955" spans="1:7" x14ac:dyDescent="0.25">
      <c r="A2955">
        <v>2954</v>
      </c>
      <c r="B2955" s="5">
        <v>107533838</v>
      </c>
      <c r="C2955" t="str">
        <f t="shared" si="5505"/>
        <v>Bessemer Trust Company of Nevada, National Association - Las Vegas, NV</v>
      </c>
      <c r="D2955" s="21" t="s">
        <v>10301</v>
      </c>
      <c r="E2955" s="19" t="s">
        <v>4655</v>
      </c>
      <c r="F2955" s="19" t="s">
        <v>4666</v>
      </c>
      <c r="G2955" s="19"/>
    </row>
    <row r="2956" spans="1:7" x14ac:dyDescent="0.25">
      <c r="A2956">
        <v>2955</v>
      </c>
      <c r="B2956" s="5">
        <v>1011812</v>
      </c>
      <c r="C2956" t="str">
        <f t="shared" si="5505"/>
        <v>Credit One Bank, National Association - Las Vegas, NV</v>
      </c>
      <c r="D2956" s="21" t="s">
        <v>2503</v>
      </c>
      <c r="E2956" s="19" t="s">
        <v>4655</v>
      </c>
      <c r="F2956" s="19" t="s">
        <v>4666</v>
      </c>
      <c r="G2956" s="19"/>
    </row>
    <row r="2957" spans="1:7" x14ac:dyDescent="0.25">
      <c r="A2957">
        <v>2956</v>
      </c>
      <c r="B2957" s="5">
        <v>1136016</v>
      </c>
      <c r="C2957" t="str">
        <f t="shared" si="5505"/>
        <v>Eaglemark Savings Bank - Reno, NV</v>
      </c>
      <c r="D2957" s="21" t="s">
        <v>993</v>
      </c>
      <c r="E2957" s="19" t="s">
        <v>10047</v>
      </c>
      <c r="F2957" s="19" t="s">
        <v>4666</v>
      </c>
      <c r="G2957" s="19"/>
    </row>
    <row r="2958" spans="1:7" x14ac:dyDescent="0.25">
      <c r="A2958">
        <v>2957</v>
      </c>
      <c r="B2958" s="5">
        <v>4051012</v>
      </c>
      <c r="C2958" t="str">
        <f t="shared" si="5505"/>
        <v>Farm Bureau Bank FSB - Reno, NV</v>
      </c>
      <c r="D2958" s="21" t="s">
        <v>9763</v>
      </c>
      <c r="E2958" s="19" t="s">
        <v>10047</v>
      </c>
      <c r="F2958" s="19" t="s">
        <v>4666</v>
      </c>
      <c r="G2958" s="19"/>
    </row>
    <row r="2959" spans="1:7" x14ac:dyDescent="0.25">
      <c r="A2959">
        <v>2958</v>
      </c>
      <c r="B2959" s="5">
        <v>4143305</v>
      </c>
      <c r="C2959" t="str">
        <f t="shared" si="5505"/>
        <v>First Security Bank of Nevada - Las Vegas, NV</v>
      </c>
      <c r="D2959" s="21" t="s">
        <v>2505</v>
      </c>
      <c r="E2959" s="19" t="s">
        <v>4655</v>
      </c>
      <c r="F2959" s="19" t="s">
        <v>4666</v>
      </c>
      <c r="G2959" s="19"/>
    </row>
    <row r="2960" spans="1:7" x14ac:dyDescent="0.25">
      <c r="A2960">
        <v>2959</v>
      </c>
      <c r="B2960" s="5">
        <v>4154793</v>
      </c>
      <c r="C2960" t="str">
        <f t="shared" si="5505"/>
        <v>GBank - Las Vegas, NV</v>
      </c>
      <c r="D2960" s="21" t="s">
        <v>10302</v>
      </c>
      <c r="E2960" s="19" t="s">
        <v>4655</v>
      </c>
      <c r="F2960" s="19" t="s">
        <v>4666</v>
      </c>
      <c r="G2960" s="19"/>
    </row>
    <row r="2961" spans="1:7" x14ac:dyDescent="0.25">
      <c r="A2961">
        <v>2960</v>
      </c>
      <c r="B2961" s="5">
        <v>4187496</v>
      </c>
      <c r="C2961" t="str">
        <f t="shared" si="5505"/>
        <v>GenuBank - Las Vegas, NV</v>
      </c>
      <c r="D2961" s="21" t="s">
        <v>10585</v>
      </c>
      <c r="E2961" s="19" t="s">
        <v>4655</v>
      </c>
      <c r="F2961" s="19" t="s">
        <v>4666</v>
      </c>
      <c r="G2961" s="19"/>
    </row>
    <row r="2962" spans="1:7" x14ac:dyDescent="0.25">
      <c r="A2962">
        <v>2961</v>
      </c>
      <c r="B2962" s="5">
        <v>101287635</v>
      </c>
      <c r="C2962" t="str">
        <f t="shared" si="5505"/>
        <v>Inspire Trust Company, National Association - Reno, NV</v>
      </c>
      <c r="D2962" s="21" t="s">
        <v>10180</v>
      </c>
      <c r="E2962" s="19" t="s">
        <v>10047</v>
      </c>
      <c r="F2962" s="19" t="s">
        <v>4666</v>
      </c>
      <c r="G2962" s="19"/>
    </row>
    <row r="2963" spans="1:7" x14ac:dyDescent="0.25">
      <c r="A2963">
        <v>2962</v>
      </c>
      <c r="B2963" s="5">
        <v>4246408</v>
      </c>
      <c r="C2963" t="str">
        <f t="shared" si="5505"/>
        <v>John Deere Savings Bank - Reno, NV</v>
      </c>
      <c r="D2963" s="21" t="s">
        <v>10701</v>
      </c>
      <c r="E2963" s="19" t="s">
        <v>10047</v>
      </c>
      <c r="F2963" s="19" t="s">
        <v>4666</v>
      </c>
      <c r="G2963" s="19"/>
    </row>
    <row r="2964" spans="1:7" x14ac:dyDescent="0.25">
      <c r="A2964">
        <v>2963</v>
      </c>
      <c r="B2964" s="5">
        <v>9811670</v>
      </c>
      <c r="C2964" t="str">
        <f t="shared" si="5505"/>
        <v>Lexicon Bank - Las Vegas, NV</v>
      </c>
      <c r="D2964" s="21" t="s">
        <v>9113</v>
      </c>
      <c r="E2964" s="19" t="s">
        <v>4655</v>
      </c>
      <c r="F2964" s="19" t="s">
        <v>4666</v>
      </c>
      <c r="G2964" s="19"/>
    </row>
    <row r="2965" spans="1:7" x14ac:dyDescent="0.25">
      <c r="A2965">
        <v>2964</v>
      </c>
      <c r="B2965" s="5">
        <v>4163252</v>
      </c>
      <c r="C2965" t="str">
        <f t="shared" si="5505"/>
        <v>Meadows Bank - Las Vegas, NV</v>
      </c>
      <c r="D2965" s="21" t="s">
        <v>1624</v>
      </c>
      <c r="E2965" s="19" t="s">
        <v>4655</v>
      </c>
      <c r="F2965" s="19" t="s">
        <v>4666</v>
      </c>
      <c r="G2965" s="19"/>
    </row>
    <row r="2966" spans="1:7" x14ac:dyDescent="0.25">
      <c r="A2966">
        <v>2965</v>
      </c>
      <c r="B2966" s="5">
        <v>1009000</v>
      </c>
      <c r="C2966" t="str">
        <f t="shared" si="5505"/>
        <v>Nevada Bank and Trust Company - Caliente, NV</v>
      </c>
      <c r="D2966" s="21" t="s">
        <v>2319</v>
      </c>
      <c r="E2966" s="19" t="s">
        <v>4667</v>
      </c>
      <c r="F2966" s="19" t="s">
        <v>4666</v>
      </c>
      <c r="G2966" s="19"/>
    </row>
    <row r="2967" spans="1:7" x14ac:dyDescent="0.25">
      <c r="A2967">
        <v>2966</v>
      </c>
      <c r="B2967" s="5">
        <v>1009559</v>
      </c>
      <c r="C2967" t="str">
        <f t="shared" si="5505"/>
        <v>The First National Bank of Ely - Ely, NV</v>
      </c>
      <c r="D2967" s="21" t="s">
        <v>9764</v>
      </c>
      <c r="E2967" s="19" t="s">
        <v>4157</v>
      </c>
      <c r="F2967" s="19" t="s">
        <v>4666</v>
      </c>
      <c r="G2967" s="19"/>
    </row>
    <row r="2968" spans="1:7" x14ac:dyDescent="0.25">
      <c r="A2968">
        <v>2967</v>
      </c>
      <c r="B2968" s="5">
        <v>4079947</v>
      </c>
      <c r="C2968" t="str">
        <f t="shared" si="5505"/>
        <v>Town &amp; Country Bank - Las Vegas, NV</v>
      </c>
      <c r="D2968" s="21" t="s">
        <v>1554</v>
      </c>
      <c r="E2968" s="19" t="s">
        <v>4655</v>
      </c>
      <c r="F2968" s="19" t="s">
        <v>4666</v>
      </c>
      <c r="G2968" s="19"/>
    </row>
    <row r="2969" spans="1:7" x14ac:dyDescent="0.25">
      <c r="A2969">
        <v>2968</v>
      </c>
      <c r="B2969" s="5">
        <v>4086862</v>
      </c>
      <c r="C2969" t="str">
        <f t="shared" si="5505"/>
        <v>Toyota Financial Savings Bank - Henderson, NV</v>
      </c>
      <c r="D2969" s="21" t="s">
        <v>1623</v>
      </c>
      <c r="E2969" s="19" t="s">
        <v>3896</v>
      </c>
      <c r="F2969" s="19" t="s">
        <v>4666</v>
      </c>
      <c r="G2969" s="19"/>
    </row>
    <row r="2970" spans="1:7" x14ac:dyDescent="0.25">
      <c r="A2970">
        <v>2969</v>
      </c>
      <c r="B2970" s="5">
        <v>4108826</v>
      </c>
      <c r="C2970" t="str">
        <f t="shared" si="5505"/>
        <v>Valley Bank of Nevada - North Las Vegas, NV</v>
      </c>
      <c r="D2970" s="21" t="s">
        <v>2504</v>
      </c>
      <c r="E2970" s="19" t="s">
        <v>4668</v>
      </c>
      <c r="F2970" s="19" t="s">
        <v>4666</v>
      </c>
      <c r="G2970" s="19"/>
    </row>
    <row r="2971" spans="1:7" x14ac:dyDescent="0.25">
      <c r="A2971">
        <v>2970</v>
      </c>
      <c r="B2971" s="5">
        <v>1021707</v>
      </c>
      <c r="C2971" t="str">
        <f t="shared" si="5505"/>
        <v>Wells Fargo National Bank West - Las Vegas, NV</v>
      </c>
      <c r="D2971" s="21" t="s">
        <v>5686</v>
      </c>
      <c r="E2971" s="19" t="s">
        <v>4655</v>
      </c>
      <c r="F2971" s="19" t="s">
        <v>4666</v>
      </c>
      <c r="G2971" s="19"/>
    </row>
    <row r="2972" spans="1:7" x14ac:dyDescent="0.25">
      <c r="A2972">
        <v>2971</v>
      </c>
      <c r="B2972" s="5">
        <v>1003012</v>
      </c>
      <c r="C2972" t="str">
        <f t="shared" si="5505"/>
        <v>Abacus Federal Savings Bank - New York, NY</v>
      </c>
      <c r="D2972" s="21" t="s">
        <v>626</v>
      </c>
      <c r="E2972" s="19" t="s">
        <v>4669</v>
      </c>
      <c r="F2972" s="19" t="s">
        <v>4670</v>
      </c>
      <c r="G2972" s="19"/>
    </row>
    <row r="2973" spans="1:7" x14ac:dyDescent="0.25">
      <c r="A2973">
        <v>2972</v>
      </c>
      <c r="B2973" s="5">
        <v>1005392</v>
      </c>
      <c r="C2973" t="str">
        <f t="shared" si="5505"/>
        <v>Adirondack Bank - Utica, NY</v>
      </c>
      <c r="D2973" s="21" t="s">
        <v>1633</v>
      </c>
      <c r="E2973" s="19" t="s">
        <v>4564</v>
      </c>
      <c r="F2973" s="19" t="s">
        <v>4670</v>
      </c>
      <c r="G2973" s="19"/>
    </row>
    <row r="2974" spans="1:7" x14ac:dyDescent="0.25">
      <c r="A2974">
        <v>2973</v>
      </c>
      <c r="B2974" s="5">
        <v>4438004</v>
      </c>
      <c r="C2974" t="str">
        <f t="shared" si="5505"/>
        <v>Agricultural Bank of China Limited - New York Branch - New York, NY</v>
      </c>
      <c r="D2974" s="21" t="s">
        <v>10702</v>
      </c>
      <c r="E2974" s="19" t="s">
        <v>4669</v>
      </c>
      <c r="F2974" s="19" t="s">
        <v>4670</v>
      </c>
      <c r="G2974" s="19"/>
    </row>
    <row r="2975" spans="1:7" x14ac:dyDescent="0.25">
      <c r="A2975">
        <v>2974</v>
      </c>
      <c r="B2975" s="5">
        <v>1009149</v>
      </c>
      <c r="C2975" t="str">
        <f t="shared" si="5505"/>
        <v>Alden State Bank - Alden, NY</v>
      </c>
      <c r="D2975" s="21" t="s">
        <v>1032</v>
      </c>
      <c r="E2975" s="19" t="s">
        <v>4093</v>
      </c>
      <c r="F2975" s="19" t="s">
        <v>4670</v>
      </c>
      <c r="G2975" s="19"/>
    </row>
    <row r="2976" spans="1:7" x14ac:dyDescent="0.25">
      <c r="A2976">
        <v>2975</v>
      </c>
      <c r="B2976" s="5">
        <v>4055271</v>
      </c>
      <c r="C2976" t="str">
        <f t="shared" si="5505"/>
        <v>Allied Irish Banks, PLC - New York Branch - New York, NY</v>
      </c>
      <c r="D2976" s="21" t="s">
        <v>10703</v>
      </c>
      <c r="E2976" s="19" t="s">
        <v>4669</v>
      </c>
      <c r="F2976" s="19" t="s">
        <v>4670</v>
      </c>
      <c r="G2976" s="19"/>
    </row>
    <row r="2977" spans="1:7" x14ac:dyDescent="0.25">
      <c r="A2977">
        <v>2976</v>
      </c>
      <c r="B2977" s="5">
        <v>4137174</v>
      </c>
      <c r="C2977" t="str">
        <f t="shared" si="5505"/>
        <v>Alma Bank - Astoria, NY</v>
      </c>
      <c r="D2977" s="21" t="s">
        <v>1211</v>
      </c>
      <c r="E2977" s="19" t="s">
        <v>4672</v>
      </c>
      <c r="F2977" s="19" t="s">
        <v>4670</v>
      </c>
      <c r="G2977" s="19"/>
    </row>
    <row r="2978" spans="1:7" x14ac:dyDescent="0.25">
      <c r="A2978">
        <v>2977</v>
      </c>
      <c r="B2978" s="5">
        <v>4051697</v>
      </c>
      <c r="C2978" t="str">
        <f t="shared" si="5505"/>
        <v>Alpine Capital Bank - New York, NY</v>
      </c>
      <c r="D2978" s="21" t="s">
        <v>2508</v>
      </c>
      <c r="E2978" s="19" t="s">
        <v>4669</v>
      </c>
      <c r="F2978" s="19" t="s">
        <v>4670</v>
      </c>
      <c r="G2978" s="19"/>
    </row>
    <row r="2979" spans="1:7" x14ac:dyDescent="0.25">
      <c r="A2979">
        <v>2978</v>
      </c>
      <c r="B2979" s="5">
        <v>8948297</v>
      </c>
      <c r="C2979" t="str">
        <f t="shared" si="5505"/>
        <v>Amalgamated Bank - New York, NY</v>
      </c>
      <c r="D2979" s="21" t="s">
        <v>210</v>
      </c>
      <c r="E2979" s="19" t="s">
        <v>4669</v>
      </c>
      <c r="F2979" s="19" t="s">
        <v>4670</v>
      </c>
      <c r="G2979" s="19"/>
    </row>
    <row r="2980" spans="1:7" x14ac:dyDescent="0.25">
      <c r="A2980">
        <v>2979</v>
      </c>
      <c r="B2980" s="5">
        <v>1020864</v>
      </c>
      <c r="C2980" t="str">
        <f t="shared" si="5505"/>
        <v>Amerasia Bank - Flushing, NY</v>
      </c>
      <c r="D2980" s="21" t="s">
        <v>1629</v>
      </c>
      <c r="E2980" s="19" t="s">
        <v>4673</v>
      </c>
      <c r="F2980" s="19" t="s">
        <v>4670</v>
      </c>
      <c r="G2980" s="19"/>
    </row>
    <row r="2981" spans="1:7" x14ac:dyDescent="0.25">
      <c r="A2981">
        <v>2980</v>
      </c>
      <c r="B2981" s="5">
        <v>4055906</v>
      </c>
      <c r="C2981" t="str">
        <f t="shared" si="5505"/>
        <v>American Community Bank - Glen Cove, NY</v>
      </c>
      <c r="D2981" s="21" t="s">
        <v>2010</v>
      </c>
      <c r="E2981" s="19" t="s">
        <v>4674</v>
      </c>
      <c r="F2981" s="19" t="s">
        <v>4670</v>
      </c>
      <c r="G2981" s="19"/>
    </row>
    <row r="2982" spans="1:7" x14ac:dyDescent="0.25">
      <c r="A2982">
        <v>2981</v>
      </c>
      <c r="B2982" s="5">
        <v>134977021</v>
      </c>
      <c r="C2982" t="str">
        <f t="shared" si="5505"/>
        <v>American Innovation Bank, N.A. - Flushing, NY</v>
      </c>
      <c r="D2982" s="21" t="s">
        <v>10878</v>
      </c>
      <c r="E2982" s="19" t="s">
        <v>4673</v>
      </c>
      <c r="F2982" s="19" t="s">
        <v>4670</v>
      </c>
      <c r="G2982" s="19"/>
    </row>
    <row r="2983" spans="1:7" x14ac:dyDescent="0.25">
      <c r="A2983">
        <v>2982</v>
      </c>
      <c r="B2983" s="5">
        <v>1007166</v>
      </c>
      <c r="C2983" t="str">
        <f t="shared" si="5505"/>
        <v>Apple Bank - New York, NY</v>
      </c>
      <c r="D2983" s="21" t="s">
        <v>10561</v>
      </c>
      <c r="E2983" s="19" t="s">
        <v>4669</v>
      </c>
      <c r="F2983" s="19" t="s">
        <v>4670</v>
      </c>
      <c r="G2983" s="19"/>
    </row>
    <row r="2984" spans="1:7" x14ac:dyDescent="0.25">
      <c r="A2984">
        <v>2983</v>
      </c>
      <c r="B2984" s="5">
        <v>4213335</v>
      </c>
      <c r="C2984" t="str">
        <f t="shared" si="5505"/>
        <v>Arab Banking Corporation - New York Branch - New York, NY</v>
      </c>
      <c r="D2984" s="21" t="s">
        <v>10840</v>
      </c>
      <c r="E2984" s="19" t="s">
        <v>4669</v>
      </c>
      <c r="F2984" s="19" t="s">
        <v>4670</v>
      </c>
      <c r="G2984" s="19"/>
    </row>
    <row r="2985" spans="1:7" x14ac:dyDescent="0.25">
      <c r="A2985">
        <v>2984</v>
      </c>
      <c r="B2985" s="5">
        <v>1014685</v>
      </c>
      <c r="C2985" t="str">
        <f t="shared" si="5505"/>
        <v>Arrow Bank National Association - Glens Falls, NY</v>
      </c>
      <c r="D2985" s="21" t="s">
        <v>10841</v>
      </c>
      <c r="E2985" s="19" t="s">
        <v>4692</v>
      </c>
      <c r="F2985" s="19" t="s">
        <v>4670</v>
      </c>
      <c r="G2985" s="19"/>
    </row>
    <row r="2986" spans="1:7" x14ac:dyDescent="0.25">
      <c r="A2986">
        <v>2985</v>
      </c>
      <c r="B2986" s="5">
        <v>7599669</v>
      </c>
      <c r="C2986" t="str">
        <f t="shared" si="5505"/>
        <v>Australia &amp; New Zealand Banking Group Ltd., New York Branch - New York, NY</v>
      </c>
      <c r="D2986" s="21" t="s">
        <v>10704</v>
      </c>
      <c r="E2986" s="19" t="s">
        <v>4669</v>
      </c>
      <c r="F2986" s="19" t="s">
        <v>4670</v>
      </c>
      <c r="G2986" s="19"/>
    </row>
    <row r="2987" spans="1:7" x14ac:dyDescent="0.25">
      <c r="A2987">
        <v>2986</v>
      </c>
      <c r="B2987" s="5">
        <v>1000191</v>
      </c>
      <c r="C2987" t="str">
        <f t="shared" si="5505"/>
        <v>Ballston Spa National Bank - Ballston Spa, NY</v>
      </c>
      <c r="D2987" s="21" t="s">
        <v>1635</v>
      </c>
      <c r="E2987" s="19" t="s">
        <v>4675</v>
      </c>
      <c r="F2987" s="19" t="s">
        <v>4670</v>
      </c>
      <c r="G2987" s="19"/>
    </row>
    <row r="2988" spans="1:7" x14ac:dyDescent="0.25">
      <c r="A2988">
        <v>2987</v>
      </c>
      <c r="B2988" s="5">
        <v>4257824</v>
      </c>
      <c r="C2988" t="str">
        <f t="shared" si="5505"/>
        <v>Banco Bilbao Vizcaya Argentaria, S.A. New York Branch - New York, NY</v>
      </c>
      <c r="D2988" s="21" t="s">
        <v>10879</v>
      </c>
      <c r="E2988" s="19" t="s">
        <v>4669</v>
      </c>
      <c r="F2988" s="19" t="s">
        <v>4670</v>
      </c>
      <c r="G2988" s="19"/>
    </row>
    <row r="2989" spans="1:7" x14ac:dyDescent="0.25">
      <c r="A2989">
        <v>2988</v>
      </c>
      <c r="B2989" s="5">
        <v>4819626</v>
      </c>
      <c r="C2989" t="str">
        <f t="shared" si="5505"/>
        <v>Banco Bradesco SA - New York Branch - New York, NY</v>
      </c>
      <c r="D2989" s="21" t="s">
        <v>10705</v>
      </c>
      <c r="E2989" s="19" t="s">
        <v>4669</v>
      </c>
      <c r="F2989" s="19" t="s">
        <v>4670</v>
      </c>
      <c r="G2989" s="19"/>
    </row>
    <row r="2990" spans="1:7" x14ac:dyDescent="0.25">
      <c r="A2990">
        <v>2989</v>
      </c>
      <c r="B2990" s="5">
        <v>6783076</v>
      </c>
      <c r="C2990" t="str">
        <f t="shared" si="5505"/>
        <v>Banco De Bogota, New York Agency - New York, NY</v>
      </c>
      <c r="D2990" s="21" t="s">
        <v>10706</v>
      </c>
      <c r="E2990" s="19" t="s">
        <v>4669</v>
      </c>
      <c r="F2990" s="19" t="s">
        <v>4670</v>
      </c>
      <c r="G2990" s="19"/>
    </row>
    <row r="2991" spans="1:7" x14ac:dyDescent="0.25">
      <c r="A2991">
        <v>2990</v>
      </c>
      <c r="B2991" s="5">
        <v>8680078</v>
      </c>
      <c r="C2991" t="str">
        <f t="shared" si="5505"/>
        <v>Banco de la Nacion Argentina - New York Branch - New York, NY</v>
      </c>
      <c r="D2991" s="21" t="s">
        <v>10707</v>
      </c>
      <c r="E2991" s="19" t="s">
        <v>4669</v>
      </c>
      <c r="F2991" s="19" t="s">
        <v>4670</v>
      </c>
      <c r="G2991" s="19"/>
    </row>
    <row r="2992" spans="1:7" x14ac:dyDescent="0.25">
      <c r="A2992">
        <v>2991</v>
      </c>
      <c r="B2992" s="5">
        <v>8577774</v>
      </c>
      <c r="C2992" t="str">
        <f t="shared" si="5505"/>
        <v>Banco do Brasil SA - New York Branch - New York, NY</v>
      </c>
      <c r="D2992" s="21" t="s">
        <v>10708</v>
      </c>
      <c r="E2992" s="19" t="s">
        <v>4669</v>
      </c>
      <c r="F2992" s="19" t="s">
        <v>4670</v>
      </c>
      <c r="G2992" s="19"/>
    </row>
    <row r="2993" spans="1:7" x14ac:dyDescent="0.25">
      <c r="A2993">
        <v>2992</v>
      </c>
      <c r="B2993" s="5">
        <v>13307091</v>
      </c>
      <c r="C2993" t="str">
        <f t="shared" si="5505"/>
        <v>Banco Itau Chile - New York Branch - New York, NY</v>
      </c>
      <c r="D2993" s="21" t="s">
        <v>10709</v>
      </c>
      <c r="E2993" s="19" t="s">
        <v>4669</v>
      </c>
      <c r="F2993" s="19" t="s">
        <v>4670</v>
      </c>
      <c r="G2993" s="19"/>
    </row>
    <row r="2994" spans="1:7" x14ac:dyDescent="0.25">
      <c r="A2994">
        <v>2993</v>
      </c>
      <c r="B2994" s="5">
        <v>13320353</v>
      </c>
      <c r="C2994" t="str">
        <f t="shared" si="5505"/>
        <v>Banco Latinoamericano - New York Agency - White Plains, NY</v>
      </c>
      <c r="D2994" s="21" t="s">
        <v>10710</v>
      </c>
      <c r="E2994" s="19" t="s">
        <v>4700</v>
      </c>
      <c r="F2994" s="19" t="s">
        <v>4670</v>
      </c>
      <c r="G2994" s="19"/>
    </row>
    <row r="2995" spans="1:7" x14ac:dyDescent="0.25">
      <c r="A2995">
        <v>2994</v>
      </c>
      <c r="B2995" s="5">
        <v>13297866</v>
      </c>
      <c r="C2995" t="str">
        <f t="shared" si="5505"/>
        <v>Banco Republica Oriental - New York Branch - New York, NY</v>
      </c>
      <c r="D2995" s="21" t="s">
        <v>10711</v>
      </c>
      <c r="E2995" s="19" t="s">
        <v>4669</v>
      </c>
      <c r="F2995" s="19" t="s">
        <v>4670</v>
      </c>
      <c r="G2995" s="19"/>
    </row>
    <row r="2996" spans="1:7" x14ac:dyDescent="0.25">
      <c r="A2996">
        <v>2995</v>
      </c>
      <c r="B2996" s="5">
        <v>4009261</v>
      </c>
      <c r="C2996" t="str">
        <f t="shared" si="5505"/>
        <v>Banco Santander, S.A., New York Branch - New York, NY</v>
      </c>
      <c r="D2996" s="21" t="s">
        <v>10880</v>
      </c>
      <c r="E2996" s="19" t="s">
        <v>4669</v>
      </c>
      <c r="F2996" s="19" t="s">
        <v>4670</v>
      </c>
      <c r="G2996" s="19"/>
    </row>
    <row r="2997" spans="1:7" x14ac:dyDescent="0.25">
      <c r="A2997">
        <v>2996</v>
      </c>
      <c r="B2997" s="5">
        <v>6608044</v>
      </c>
      <c r="C2997" t="str">
        <f t="shared" si="5505"/>
        <v>Bangkok Bank Public Company Limited - New York, NY</v>
      </c>
      <c r="D2997" s="21" t="s">
        <v>10712</v>
      </c>
      <c r="E2997" s="19" t="s">
        <v>4669</v>
      </c>
      <c r="F2997" s="19" t="s">
        <v>4670</v>
      </c>
      <c r="G2997" s="19"/>
    </row>
    <row r="2998" spans="1:7" x14ac:dyDescent="0.25">
      <c r="A2998">
        <v>2997</v>
      </c>
      <c r="B2998" s="5">
        <v>13297930</v>
      </c>
      <c r="C2998" t="str">
        <f t="shared" si="5505"/>
        <v>Bank East Asia - New York Wholesale Branch - New York, NY</v>
      </c>
      <c r="D2998" s="21" t="s">
        <v>10713</v>
      </c>
      <c r="E2998" s="19" t="s">
        <v>4669</v>
      </c>
      <c r="F2998" s="19" t="s">
        <v>4670</v>
      </c>
      <c r="G2998" s="19"/>
    </row>
    <row r="2999" spans="1:7" x14ac:dyDescent="0.25">
      <c r="A2999">
        <v>2998</v>
      </c>
      <c r="B2999" s="5">
        <v>4055285</v>
      </c>
      <c r="C2999" t="str">
        <f t="shared" si="5505"/>
        <v>Bank Hapoalim B.M. - New York Branch - New York, NY</v>
      </c>
      <c r="D2999" s="21" t="s">
        <v>10714</v>
      </c>
      <c r="E2999" s="19" t="s">
        <v>4669</v>
      </c>
      <c r="F2999" s="19" t="s">
        <v>4670</v>
      </c>
      <c r="G2999" s="19"/>
    </row>
    <row r="3000" spans="1:7" x14ac:dyDescent="0.25">
      <c r="A3000">
        <v>2999</v>
      </c>
      <c r="B3000" s="5">
        <v>13342081</v>
      </c>
      <c r="C3000" t="str">
        <f t="shared" si="5505"/>
        <v>Bank Hapoalim B.M. - Plaza Branch - New York, NY</v>
      </c>
      <c r="D3000" s="21" t="s">
        <v>10715</v>
      </c>
      <c r="E3000" s="19" t="s">
        <v>4669</v>
      </c>
      <c r="F3000" s="19" t="s">
        <v>4670</v>
      </c>
      <c r="G3000" s="19"/>
    </row>
    <row r="3001" spans="1:7" x14ac:dyDescent="0.25">
      <c r="A3001">
        <v>3000</v>
      </c>
      <c r="B3001" s="5">
        <v>4055287</v>
      </c>
      <c r="C3001" t="str">
        <f t="shared" si="5505"/>
        <v>Bank of Baroda, New York Branch - New York, NY</v>
      </c>
      <c r="D3001" s="21" t="s">
        <v>10881</v>
      </c>
      <c r="E3001" s="19" t="s">
        <v>4669</v>
      </c>
      <c r="F3001" s="19" t="s">
        <v>4670</v>
      </c>
      <c r="G3001" s="19"/>
    </row>
    <row r="3002" spans="1:7" x14ac:dyDescent="0.25">
      <c r="A3002">
        <v>3001</v>
      </c>
      <c r="B3002" s="5">
        <v>1005296</v>
      </c>
      <c r="C3002" t="str">
        <f t="shared" si="5505"/>
        <v>Bank of Cattaraugus - Cattaraugus, NY</v>
      </c>
      <c r="D3002" s="21" t="s">
        <v>1077</v>
      </c>
      <c r="E3002" s="19" t="s">
        <v>4676</v>
      </c>
      <c r="F3002" s="19" t="s">
        <v>4670</v>
      </c>
      <c r="G3002" s="19"/>
    </row>
    <row r="3003" spans="1:7" x14ac:dyDescent="0.25">
      <c r="A3003">
        <v>3002</v>
      </c>
      <c r="B3003" s="5">
        <v>4055270</v>
      </c>
      <c r="C3003" t="str">
        <f t="shared" si="5505"/>
        <v>Bank of China, New York Branch - New York, NY</v>
      </c>
      <c r="D3003" s="21" t="s">
        <v>10882</v>
      </c>
      <c r="E3003" s="19" t="s">
        <v>4669</v>
      </c>
      <c r="F3003" s="19" t="s">
        <v>4670</v>
      </c>
      <c r="G3003" s="19"/>
    </row>
    <row r="3004" spans="1:7" x14ac:dyDescent="0.25">
      <c r="A3004">
        <v>3003</v>
      </c>
      <c r="B3004" s="5">
        <v>4236064</v>
      </c>
      <c r="C3004" t="str">
        <f t="shared" si="5505"/>
        <v>Bank Of Communications Co., Ltd., New York Branch - New York, NY</v>
      </c>
      <c r="D3004" s="21" t="s">
        <v>10716</v>
      </c>
      <c r="E3004" s="19" t="s">
        <v>4669</v>
      </c>
      <c r="F3004" s="19" t="s">
        <v>4670</v>
      </c>
      <c r="G3004" s="19"/>
    </row>
    <row r="3005" spans="1:7" x14ac:dyDescent="0.25">
      <c r="A3005">
        <v>3004</v>
      </c>
      <c r="B3005" s="5">
        <v>4055184</v>
      </c>
      <c r="C3005" t="str">
        <f t="shared" si="5505"/>
        <v>Bank of East Asia - New York, NY</v>
      </c>
      <c r="D3005" s="21" t="s">
        <v>10467</v>
      </c>
      <c r="E3005" s="19" t="s">
        <v>4669</v>
      </c>
      <c r="F3005" s="19" t="s">
        <v>4670</v>
      </c>
      <c r="G3005" s="19"/>
    </row>
    <row r="3006" spans="1:7" x14ac:dyDescent="0.25">
      <c r="A3006">
        <v>3005</v>
      </c>
      <c r="B3006" s="5">
        <v>1015568</v>
      </c>
      <c r="C3006" t="str">
        <f t="shared" si="5505"/>
        <v>Bank of Holland - Holland, NY</v>
      </c>
      <c r="D3006" s="21" t="s">
        <v>2011</v>
      </c>
      <c r="E3006" s="19" t="s">
        <v>4128</v>
      </c>
      <c r="F3006" s="19" t="s">
        <v>4670</v>
      </c>
      <c r="G3006" s="19"/>
    </row>
    <row r="3007" spans="1:7" x14ac:dyDescent="0.25">
      <c r="A3007">
        <v>3006</v>
      </c>
      <c r="B3007" s="5">
        <v>4055262</v>
      </c>
      <c r="C3007" t="str">
        <f t="shared" si="5505"/>
        <v>Bank of India - New York Branch - New York, NY</v>
      </c>
      <c r="D3007" s="21" t="s">
        <v>10717</v>
      </c>
      <c r="E3007" s="19" t="s">
        <v>4669</v>
      </c>
      <c r="F3007" s="19" t="s">
        <v>4670</v>
      </c>
      <c r="G3007" s="19"/>
    </row>
    <row r="3008" spans="1:7" x14ac:dyDescent="0.25">
      <c r="A3008">
        <v>3007</v>
      </c>
      <c r="B3008" s="5">
        <v>1006244</v>
      </c>
      <c r="C3008" t="str">
        <f t="shared" si="5505"/>
        <v>Bank of Millbrook - Millbrook, NY</v>
      </c>
      <c r="D3008" s="21" t="s">
        <v>2013</v>
      </c>
      <c r="E3008" s="19" t="s">
        <v>4678</v>
      </c>
      <c r="F3008" s="19" t="s">
        <v>4670</v>
      </c>
      <c r="G3008" s="19"/>
    </row>
    <row r="3009" spans="1:7" x14ac:dyDescent="0.25">
      <c r="A3009">
        <v>3008</v>
      </c>
      <c r="B3009" s="5">
        <v>6584491</v>
      </c>
      <c r="C3009" t="str">
        <f t="shared" si="5505"/>
        <v>Bank of Montreal - New York Branch - New York, NY</v>
      </c>
      <c r="D3009" s="21" t="s">
        <v>10718</v>
      </c>
      <c r="E3009" s="19" t="s">
        <v>4669</v>
      </c>
      <c r="F3009" s="19" t="s">
        <v>4670</v>
      </c>
      <c r="G3009" s="19"/>
    </row>
    <row r="3010" spans="1:7" x14ac:dyDescent="0.25">
      <c r="A3010">
        <v>3009</v>
      </c>
      <c r="B3010" s="5">
        <v>1013450</v>
      </c>
      <c r="C3010" t="str">
        <f t="shared" ref="C3010:C3073" si="5506">D3010&amp;" - "&amp;E3010&amp;", "&amp;F3010</f>
        <v>Bank of Richmondville - Cobleskill, NY</v>
      </c>
      <c r="D3010" s="21" t="s">
        <v>2012</v>
      </c>
      <c r="E3010" s="19" t="s">
        <v>4679</v>
      </c>
      <c r="F3010" s="19" t="s">
        <v>4670</v>
      </c>
      <c r="G3010" s="19"/>
    </row>
    <row r="3011" spans="1:7" x14ac:dyDescent="0.25">
      <c r="A3011">
        <v>3010</v>
      </c>
      <c r="B3011" s="5">
        <v>4237640</v>
      </c>
      <c r="C3011" t="str">
        <f t="shared" si="5506"/>
        <v>Bank of Taiwan - New York Agency - New York, NY</v>
      </c>
      <c r="D3011" s="21" t="s">
        <v>10719</v>
      </c>
      <c r="E3011" s="19" t="s">
        <v>4669</v>
      </c>
      <c r="F3011" s="19" t="s">
        <v>4670</v>
      </c>
      <c r="G3011" s="19"/>
    </row>
    <row r="3012" spans="1:7" x14ac:dyDescent="0.25">
      <c r="A3012">
        <v>3011</v>
      </c>
      <c r="B3012" s="5">
        <v>1007224</v>
      </c>
      <c r="C3012" t="str">
        <f t="shared" si="5506"/>
        <v>Bank of Utica - Utica, NY</v>
      </c>
      <c r="D3012" s="21" t="s">
        <v>1206</v>
      </c>
      <c r="E3012" s="19" t="s">
        <v>4564</v>
      </c>
      <c r="F3012" s="19" t="s">
        <v>4670</v>
      </c>
      <c r="G3012" s="19"/>
    </row>
    <row r="3013" spans="1:7" x14ac:dyDescent="0.25">
      <c r="A3013">
        <v>3012</v>
      </c>
      <c r="B3013" s="5">
        <v>4332843</v>
      </c>
      <c r="C3013" t="str">
        <f t="shared" si="5506"/>
        <v>Barclays Bank PLC (New York Branch) - New York, NY</v>
      </c>
      <c r="D3013" s="21" t="s">
        <v>10842</v>
      </c>
      <c r="E3013" s="19" t="s">
        <v>4669</v>
      </c>
      <c r="F3013" s="19" t="s">
        <v>4670</v>
      </c>
      <c r="G3013" s="19"/>
    </row>
    <row r="3014" spans="1:7" x14ac:dyDescent="0.25">
      <c r="A3014">
        <v>3013</v>
      </c>
      <c r="B3014" s="5">
        <v>4214240</v>
      </c>
      <c r="C3014" t="str">
        <f t="shared" si="5506"/>
        <v>Bayerische Landesbank, New York Branch - New York, NY</v>
      </c>
      <c r="D3014" s="21" t="s">
        <v>10720</v>
      </c>
      <c r="E3014" s="19" t="s">
        <v>4669</v>
      </c>
      <c r="F3014" s="19" t="s">
        <v>4670</v>
      </c>
      <c r="G3014" s="19"/>
    </row>
    <row r="3015" spans="1:7" x14ac:dyDescent="0.25">
      <c r="A3015">
        <v>3014</v>
      </c>
      <c r="B3015" s="5">
        <v>1015993</v>
      </c>
      <c r="C3015" t="str">
        <f t="shared" si="5506"/>
        <v>Bessemer Trust Company, National Association - New York, NY</v>
      </c>
      <c r="D3015" s="21" t="s">
        <v>10181</v>
      </c>
      <c r="E3015" s="19" t="s">
        <v>4669</v>
      </c>
      <c r="F3015" s="19" t="s">
        <v>4670</v>
      </c>
      <c r="G3015" s="19"/>
    </row>
    <row r="3016" spans="1:7" x14ac:dyDescent="0.25">
      <c r="A3016">
        <v>3015</v>
      </c>
      <c r="B3016" s="5">
        <v>4280139</v>
      </c>
      <c r="C3016" t="str">
        <f t="shared" si="5506"/>
        <v>BNP Paribas New York Branch - New York, NY</v>
      </c>
      <c r="D3016" s="21" t="s">
        <v>10721</v>
      </c>
      <c r="E3016" s="19" t="s">
        <v>4669</v>
      </c>
      <c r="F3016" s="19" t="s">
        <v>4670</v>
      </c>
      <c r="G3016" s="19"/>
    </row>
    <row r="3017" spans="1:7" x14ac:dyDescent="0.25">
      <c r="A3017">
        <v>3016</v>
      </c>
      <c r="B3017" s="5">
        <v>13353930</v>
      </c>
      <c r="C3017" t="str">
        <f t="shared" si="5506"/>
        <v>BNPP Fortis (USA branch) - New York, NY</v>
      </c>
      <c r="D3017" s="21" t="s">
        <v>10722</v>
      </c>
      <c r="E3017" s="19" t="s">
        <v>4669</v>
      </c>
      <c r="F3017" s="19" t="s">
        <v>4670</v>
      </c>
      <c r="G3017" s="19"/>
    </row>
    <row r="3018" spans="1:7" x14ac:dyDescent="0.25">
      <c r="A3018">
        <v>3017</v>
      </c>
      <c r="B3018" s="5">
        <v>4220858</v>
      </c>
      <c r="C3018" t="str">
        <f t="shared" si="5506"/>
        <v>Brown Brothers Harriman Trust Company, N.A. - New York, NY</v>
      </c>
      <c r="D3018" s="21" t="s">
        <v>9765</v>
      </c>
      <c r="E3018" s="19" t="s">
        <v>4669</v>
      </c>
      <c r="F3018" s="19" t="s">
        <v>4670</v>
      </c>
      <c r="G3018" s="19"/>
    </row>
    <row r="3019" spans="1:7" x14ac:dyDescent="0.25">
      <c r="A3019">
        <v>3018</v>
      </c>
      <c r="B3019" s="5">
        <v>4314981</v>
      </c>
      <c r="C3019" t="str">
        <f t="shared" si="5506"/>
        <v>Canadian Imperial Bank Of Commerce, New York Branch - New York, NY</v>
      </c>
      <c r="D3019" s="21" t="s">
        <v>10723</v>
      </c>
      <c r="E3019" s="19" t="s">
        <v>4669</v>
      </c>
      <c r="F3019" s="19" t="s">
        <v>4670</v>
      </c>
      <c r="G3019" s="19"/>
    </row>
    <row r="3020" spans="1:7" x14ac:dyDescent="0.25">
      <c r="A3020">
        <v>3019</v>
      </c>
      <c r="B3020" s="5">
        <v>8735869</v>
      </c>
      <c r="C3020" t="str">
        <f t="shared" si="5506"/>
        <v>Canara Bank - New York Branch - New York, NY</v>
      </c>
      <c r="D3020" s="21" t="s">
        <v>10724</v>
      </c>
      <c r="E3020" s="19" t="s">
        <v>4669</v>
      </c>
      <c r="F3020" s="19" t="s">
        <v>4670</v>
      </c>
      <c r="G3020" s="19"/>
    </row>
    <row r="3021" spans="1:7" x14ac:dyDescent="0.25">
      <c r="A3021">
        <v>3020</v>
      </c>
      <c r="B3021" s="5">
        <v>1000907</v>
      </c>
      <c r="C3021" t="str">
        <f t="shared" si="5506"/>
        <v>Carthage Savings and Loan, National Association - Carthage, NY</v>
      </c>
      <c r="D3021" s="21" t="s">
        <v>10280</v>
      </c>
      <c r="E3021" s="19" t="s">
        <v>4376</v>
      </c>
      <c r="F3021" s="19" t="s">
        <v>4670</v>
      </c>
      <c r="G3021" s="19"/>
    </row>
    <row r="3022" spans="1:7" x14ac:dyDescent="0.25">
      <c r="A3022">
        <v>3021</v>
      </c>
      <c r="B3022" s="5">
        <v>102403</v>
      </c>
      <c r="C3022" t="str">
        <f t="shared" si="5506"/>
        <v>Carver Federal Savings Bank - New York, NY</v>
      </c>
      <c r="D3022" s="21" t="s">
        <v>535</v>
      </c>
      <c r="E3022" s="19" t="s">
        <v>4669</v>
      </c>
      <c r="F3022" s="19" t="s">
        <v>4670</v>
      </c>
      <c r="G3022" s="19"/>
    </row>
    <row r="3023" spans="1:7" x14ac:dyDescent="0.25">
      <c r="A3023">
        <v>3022</v>
      </c>
      <c r="B3023" s="5">
        <v>1007225</v>
      </c>
      <c r="C3023" t="str">
        <f t="shared" si="5506"/>
        <v>Cattaraugus County Bank - Little Valley, NY</v>
      </c>
      <c r="D3023" s="21" t="s">
        <v>2320</v>
      </c>
      <c r="E3023" s="19" t="s">
        <v>4683</v>
      </c>
      <c r="F3023" s="19" t="s">
        <v>4670</v>
      </c>
      <c r="G3023" s="19"/>
    </row>
    <row r="3024" spans="1:7" x14ac:dyDescent="0.25">
      <c r="A3024">
        <v>3023</v>
      </c>
      <c r="B3024" s="5">
        <v>1004953</v>
      </c>
      <c r="C3024" t="str">
        <f t="shared" si="5506"/>
        <v>Cayuga Lake National Bank - Union Springs, NY</v>
      </c>
      <c r="D3024" s="21" t="s">
        <v>2671</v>
      </c>
      <c r="E3024" s="19" t="s">
        <v>2806</v>
      </c>
      <c r="F3024" s="19" t="s">
        <v>4670</v>
      </c>
      <c r="G3024" s="19"/>
    </row>
    <row r="3025" spans="1:7" x14ac:dyDescent="0.25">
      <c r="A3025">
        <v>3024</v>
      </c>
      <c r="B3025" s="5">
        <v>1005678</v>
      </c>
      <c r="C3025" t="str">
        <f t="shared" si="5506"/>
        <v>Champlain National Bank - Willsboro, NY</v>
      </c>
      <c r="D3025" s="21" t="s">
        <v>1634</v>
      </c>
      <c r="E3025" s="19" t="s">
        <v>4684</v>
      </c>
      <c r="F3025" s="19" t="s">
        <v>4670</v>
      </c>
      <c r="G3025" s="19"/>
    </row>
    <row r="3026" spans="1:7" x14ac:dyDescent="0.25">
      <c r="A3026">
        <v>3025</v>
      </c>
      <c r="B3026" s="5">
        <v>4227399</v>
      </c>
      <c r="C3026" t="str">
        <f t="shared" si="5506"/>
        <v>Chang Hwa Commercial Bank - New York Branch - New York, NY</v>
      </c>
      <c r="D3026" s="21" t="s">
        <v>10725</v>
      </c>
      <c r="E3026" s="19" t="s">
        <v>4669</v>
      </c>
      <c r="F3026" s="19" t="s">
        <v>4670</v>
      </c>
      <c r="G3026" s="19"/>
    </row>
    <row r="3027" spans="1:7" x14ac:dyDescent="0.25">
      <c r="A3027">
        <v>3026</v>
      </c>
      <c r="B3027" s="5">
        <v>1014917</v>
      </c>
      <c r="C3027" t="str">
        <f t="shared" si="5506"/>
        <v>Chemung Canal Trust Company - Elmira, NY</v>
      </c>
      <c r="D3027" s="21" t="s">
        <v>1205</v>
      </c>
      <c r="E3027" s="19" t="s">
        <v>4685</v>
      </c>
      <c r="F3027" s="19" t="s">
        <v>4670</v>
      </c>
      <c r="G3027" s="19"/>
    </row>
    <row r="3028" spans="1:7" x14ac:dyDescent="0.25">
      <c r="A3028">
        <v>3027</v>
      </c>
      <c r="B3028" s="5">
        <v>4173664</v>
      </c>
      <c r="C3028" t="str">
        <f t="shared" si="5506"/>
        <v>Chiba Bank - New York Branch - New York, NY</v>
      </c>
      <c r="D3028" s="21" t="s">
        <v>10726</v>
      </c>
      <c r="E3028" s="19" t="s">
        <v>4669</v>
      </c>
      <c r="F3028" s="19" t="s">
        <v>4670</v>
      </c>
      <c r="G3028" s="19"/>
    </row>
    <row r="3029" spans="1:7" x14ac:dyDescent="0.25">
      <c r="A3029">
        <v>3028</v>
      </c>
      <c r="B3029" s="5">
        <v>13297538</v>
      </c>
      <c r="C3029" t="str">
        <f t="shared" si="5506"/>
        <v>China Citic Bank International - New York Branch - New York, NY</v>
      </c>
      <c r="D3029" s="21" t="s">
        <v>10727</v>
      </c>
      <c r="E3029" s="19" t="s">
        <v>4669</v>
      </c>
      <c r="F3029" s="19" t="s">
        <v>4670</v>
      </c>
      <c r="G3029" s="19"/>
    </row>
    <row r="3030" spans="1:7" x14ac:dyDescent="0.25">
      <c r="A3030">
        <v>3029</v>
      </c>
      <c r="B3030" s="5">
        <v>4282246</v>
      </c>
      <c r="C3030" t="str">
        <f t="shared" si="5506"/>
        <v>China Construction Bank - New York Branch - New York, NY</v>
      </c>
      <c r="D3030" s="21" t="s">
        <v>10728</v>
      </c>
      <c r="E3030" s="19" t="s">
        <v>4669</v>
      </c>
      <c r="F3030" s="19" t="s">
        <v>4670</v>
      </c>
      <c r="G3030" s="19"/>
    </row>
    <row r="3031" spans="1:7" x14ac:dyDescent="0.25">
      <c r="A3031">
        <v>3030</v>
      </c>
      <c r="B3031" s="5">
        <v>4307939</v>
      </c>
      <c r="C3031" t="str">
        <f t="shared" si="5506"/>
        <v>China Merchants Bank Co., Ltd., New York Branch - New York, NY</v>
      </c>
      <c r="D3031" s="21" t="s">
        <v>10729</v>
      </c>
      <c r="E3031" s="19" t="s">
        <v>4669</v>
      </c>
      <c r="F3031" s="19" t="s">
        <v>4670</v>
      </c>
      <c r="G3031" s="19"/>
    </row>
    <row r="3032" spans="1:7" x14ac:dyDescent="0.25">
      <c r="A3032">
        <v>3031</v>
      </c>
      <c r="B3032" s="5">
        <v>1009873</v>
      </c>
      <c r="C3032" t="str">
        <f t="shared" si="5506"/>
        <v>Citibank, N.A. - New York, NY</v>
      </c>
      <c r="D3032" s="21" t="s">
        <v>232</v>
      </c>
      <c r="E3032" s="19" t="s">
        <v>4669</v>
      </c>
      <c r="F3032" s="19" t="s">
        <v>4670</v>
      </c>
      <c r="G3032" s="19"/>
    </row>
    <row r="3033" spans="1:7" x14ac:dyDescent="0.25">
      <c r="A3033">
        <v>3032</v>
      </c>
      <c r="B3033" s="5">
        <v>4245882</v>
      </c>
      <c r="C3033" t="str">
        <f t="shared" si="5506"/>
        <v>Commerzbank AG - New York Branch - New York, NY</v>
      </c>
      <c r="D3033" s="21" t="s">
        <v>10730</v>
      </c>
      <c r="E3033" s="19" t="s">
        <v>4669</v>
      </c>
      <c r="F3033" s="19" t="s">
        <v>4670</v>
      </c>
      <c r="G3033" s="19"/>
    </row>
    <row r="3034" spans="1:7" x14ac:dyDescent="0.25">
      <c r="A3034">
        <v>3033</v>
      </c>
      <c r="B3034" s="5">
        <v>7585160</v>
      </c>
      <c r="C3034" t="str">
        <f t="shared" si="5506"/>
        <v>Commonwealth Bank of Australia, New York Branch - New York, NY</v>
      </c>
      <c r="D3034" s="21" t="s">
        <v>10883</v>
      </c>
      <c r="E3034" s="19" t="s">
        <v>4669</v>
      </c>
      <c r="F3034" s="19" t="s">
        <v>4670</v>
      </c>
      <c r="G3034" s="19"/>
    </row>
    <row r="3035" spans="1:7" x14ac:dyDescent="0.25">
      <c r="A3035">
        <v>3034</v>
      </c>
      <c r="B3035" s="5">
        <v>1006575</v>
      </c>
      <c r="C3035" t="str">
        <f t="shared" si="5506"/>
        <v>Community Bank, National Association - Canton, NY</v>
      </c>
      <c r="D3035" s="21" t="s">
        <v>209</v>
      </c>
      <c r="E3035" s="19" t="s">
        <v>3608</v>
      </c>
      <c r="F3035" s="19" t="s">
        <v>4670</v>
      </c>
      <c r="G3035" s="19"/>
    </row>
    <row r="3036" spans="1:7" x14ac:dyDescent="0.25">
      <c r="A3036">
        <v>3035</v>
      </c>
      <c r="B3036" s="5">
        <v>4071887</v>
      </c>
      <c r="C3036" t="str">
        <f t="shared" si="5506"/>
        <v>Community Federal Savings Bank - New York, NY</v>
      </c>
      <c r="D3036" s="21" t="s">
        <v>629</v>
      </c>
      <c r="E3036" s="19" t="s">
        <v>4669</v>
      </c>
      <c r="F3036" s="19" t="s">
        <v>4670</v>
      </c>
      <c r="G3036" s="19"/>
    </row>
    <row r="3037" spans="1:7" x14ac:dyDescent="0.25">
      <c r="A3037">
        <v>3036</v>
      </c>
      <c r="B3037" s="5">
        <v>4253302</v>
      </c>
      <c r="C3037" t="str">
        <f t="shared" si="5506"/>
        <v>Coöperatieve Rabobank U.A., New York Branch - New York, NY</v>
      </c>
      <c r="D3037" s="21" t="s">
        <v>10884</v>
      </c>
      <c r="E3037" s="19" t="s">
        <v>4669</v>
      </c>
      <c r="F3037" s="19" t="s">
        <v>4670</v>
      </c>
      <c r="G3037" s="19"/>
    </row>
    <row r="3038" spans="1:7" x14ac:dyDescent="0.25">
      <c r="A3038">
        <v>3037</v>
      </c>
      <c r="B3038" s="5">
        <v>4274655</v>
      </c>
      <c r="C3038" t="str">
        <f t="shared" si="5506"/>
        <v>Credit Agricole Corporate And Investment Bank, New York Branch - New York, NY</v>
      </c>
      <c r="D3038" s="21" t="s">
        <v>10731</v>
      </c>
      <c r="E3038" s="19" t="s">
        <v>4669</v>
      </c>
      <c r="F3038" s="19" t="s">
        <v>4670</v>
      </c>
      <c r="G3038" s="19"/>
    </row>
    <row r="3039" spans="1:7" x14ac:dyDescent="0.25">
      <c r="A3039">
        <v>3038</v>
      </c>
      <c r="B3039" s="5">
        <v>6468443</v>
      </c>
      <c r="C3039" t="str">
        <f t="shared" si="5506"/>
        <v>Crédit Industriel et Commercial, New York Branch - New York, NY</v>
      </c>
      <c r="D3039" s="21" t="s">
        <v>10885</v>
      </c>
      <c r="E3039" s="19" t="s">
        <v>4669</v>
      </c>
      <c r="F3039" s="19" t="s">
        <v>4670</v>
      </c>
      <c r="G3039" s="19"/>
    </row>
    <row r="3040" spans="1:7" x14ac:dyDescent="0.25">
      <c r="A3040">
        <v>3039</v>
      </c>
      <c r="B3040" s="5">
        <v>1001838</v>
      </c>
      <c r="C3040" t="str">
        <f t="shared" si="5506"/>
        <v>Cross County Savings Bank - Middle Village, NY</v>
      </c>
      <c r="D3040" s="21" t="s">
        <v>529</v>
      </c>
      <c r="E3040" s="19" t="s">
        <v>4686</v>
      </c>
      <c r="F3040" s="19" t="s">
        <v>4670</v>
      </c>
      <c r="G3040" s="19"/>
    </row>
    <row r="3041" spans="1:7" x14ac:dyDescent="0.25">
      <c r="A3041">
        <v>3040</v>
      </c>
      <c r="B3041" s="5">
        <v>4237643</v>
      </c>
      <c r="C3041" t="str">
        <f t="shared" si="5506"/>
        <v>CTBC Bank Co. - New York Branch - New York, NY</v>
      </c>
      <c r="D3041" s="21" t="s">
        <v>10732</v>
      </c>
      <c r="E3041" s="19" t="s">
        <v>4669</v>
      </c>
      <c r="F3041" s="19" t="s">
        <v>4670</v>
      </c>
      <c r="G3041" s="19"/>
    </row>
    <row r="3042" spans="1:7" x14ac:dyDescent="0.25">
      <c r="A3042">
        <v>3041</v>
      </c>
      <c r="B3042" s="5">
        <v>4142859</v>
      </c>
      <c r="C3042" t="str">
        <f t="shared" si="5506"/>
        <v>Deutsche Bank AG - New York Branch - New York, NY</v>
      </c>
      <c r="D3042" s="21" t="s">
        <v>10733</v>
      </c>
      <c r="E3042" s="19" t="s">
        <v>4669</v>
      </c>
      <c r="F3042" s="19" t="s">
        <v>4670</v>
      </c>
      <c r="G3042" s="19"/>
    </row>
    <row r="3043" spans="1:7" x14ac:dyDescent="0.25">
      <c r="A3043">
        <v>3042</v>
      </c>
      <c r="B3043" s="5">
        <v>1006731</v>
      </c>
      <c r="C3043" t="str">
        <f t="shared" si="5506"/>
        <v>Deutsche Bank Trust Company Americas - New York, NY</v>
      </c>
      <c r="D3043" s="21" t="s">
        <v>208</v>
      </c>
      <c r="E3043" s="19" t="s">
        <v>4669</v>
      </c>
      <c r="F3043" s="19" t="s">
        <v>4670</v>
      </c>
      <c r="G3043" s="19"/>
    </row>
    <row r="3044" spans="1:7" x14ac:dyDescent="0.25">
      <c r="A3044">
        <v>3043</v>
      </c>
      <c r="B3044" s="5">
        <v>1007848</v>
      </c>
      <c r="C3044" t="str">
        <f t="shared" si="5506"/>
        <v>Deutsche Bank Trust Company Delaware - New York, NY</v>
      </c>
      <c r="D3044" s="21" t="s">
        <v>1346</v>
      </c>
      <c r="E3044" s="19" t="s">
        <v>4669</v>
      </c>
      <c r="F3044" s="19" t="s">
        <v>4670</v>
      </c>
      <c r="G3044" s="19"/>
    </row>
    <row r="3045" spans="1:7" x14ac:dyDescent="0.25">
      <c r="A3045">
        <v>3044</v>
      </c>
      <c r="B3045" s="5">
        <v>4135651</v>
      </c>
      <c r="C3045" t="str">
        <f t="shared" si="5506"/>
        <v>Deutsche Bank Trust Company, National Association - New York, NY</v>
      </c>
      <c r="D3045" s="21" t="s">
        <v>2094</v>
      </c>
      <c r="E3045" s="19" t="s">
        <v>4669</v>
      </c>
      <c r="F3045" s="19" t="s">
        <v>4670</v>
      </c>
      <c r="G3045" s="19"/>
    </row>
    <row r="3046" spans="1:7" x14ac:dyDescent="0.25">
      <c r="A3046">
        <v>3045</v>
      </c>
      <c r="B3046" s="5">
        <v>1004450</v>
      </c>
      <c r="C3046" t="str">
        <f t="shared" si="5506"/>
        <v>Dime Community Bank - Bridgehampton, NY</v>
      </c>
      <c r="D3046" s="21" t="s">
        <v>426</v>
      </c>
      <c r="E3046" s="19" t="s">
        <v>4680</v>
      </c>
      <c r="F3046" s="19" t="s">
        <v>4670</v>
      </c>
      <c r="G3046" s="19"/>
    </row>
    <row r="3047" spans="1:7" x14ac:dyDescent="0.25">
      <c r="A3047">
        <v>3046</v>
      </c>
      <c r="B3047" s="5">
        <v>4830388</v>
      </c>
      <c r="C3047" t="str">
        <f t="shared" si="5506"/>
        <v>DNB Bank ASA, New York Branch - New York, NY</v>
      </c>
      <c r="D3047" s="21" t="s">
        <v>10886</v>
      </c>
      <c r="E3047" s="19" t="s">
        <v>4669</v>
      </c>
      <c r="F3047" s="19" t="s">
        <v>4670</v>
      </c>
      <c r="G3047" s="19"/>
    </row>
    <row r="3048" spans="1:7" x14ac:dyDescent="0.25">
      <c r="A3048">
        <v>3047</v>
      </c>
      <c r="B3048" s="5">
        <v>4334751</v>
      </c>
      <c r="C3048" t="str">
        <f t="shared" si="5506"/>
        <v>DZ Bank AG Deutsche Zentra - New York Branch - New York, NY</v>
      </c>
      <c r="D3048" s="21" t="s">
        <v>10734</v>
      </c>
      <c r="E3048" s="19" t="s">
        <v>4669</v>
      </c>
      <c r="F3048" s="19" t="s">
        <v>4670</v>
      </c>
      <c r="G3048" s="19"/>
    </row>
    <row r="3049" spans="1:7" x14ac:dyDescent="0.25">
      <c r="A3049">
        <v>3048</v>
      </c>
      <c r="B3049" s="5">
        <v>1005359</v>
      </c>
      <c r="C3049" t="str">
        <f t="shared" si="5506"/>
        <v>Eastbank, National Association - New York, NY</v>
      </c>
      <c r="D3049" s="21" t="s">
        <v>2510</v>
      </c>
      <c r="E3049" s="19" t="s">
        <v>4669</v>
      </c>
      <c r="F3049" s="19" t="s">
        <v>4670</v>
      </c>
      <c r="G3049" s="19"/>
    </row>
    <row r="3050" spans="1:7" x14ac:dyDescent="0.25">
      <c r="A3050">
        <v>3049</v>
      </c>
      <c r="B3050" s="5">
        <v>4092910</v>
      </c>
      <c r="C3050" t="str">
        <f t="shared" si="5506"/>
        <v>Emigrant Mercantile Bank - New York, NY</v>
      </c>
      <c r="D3050" s="21" t="s">
        <v>994</v>
      </c>
      <c r="E3050" s="19" t="s">
        <v>4669</v>
      </c>
      <c r="F3050" s="19" t="s">
        <v>4670</v>
      </c>
      <c r="G3050" s="19"/>
    </row>
    <row r="3051" spans="1:7" x14ac:dyDescent="0.25">
      <c r="A3051">
        <v>3050</v>
      </c>
      <c r="B3051" s="5">
        <v>4091182</v>
      </c>
      <c r="C3051" t="str">
        <f t="shared" si="5506"/>
        <v>Empire State Bank - Staten Island, NY</v>
      </c>
      <c r="D3051" s="21" t="s">
        <v>2009</v>
      </c>
      <c r="E3051" s="19" t="s">
        <v>10352</v>
      </c>
      <c r="F3051" s="19" t="s">
        <v>4670</v>
      </c>
      <c r="G3051" s="19"/>
    </row>
    <row r="3052" spans="1:7" x14ac:dyDescent="0.25">
      <c r="A3052">
        <v>3051</v>
      </c>
      <c r="B3052" s="5">
        <v>6370168</v>
      </c>
      <c r="C3052" t="str">
        <f t="shared" si="5506"/>
        <v>Erste Group Bank - New York Branch - New York, NY</v>
      </c>
      <c r="D3052" s="21" t="s">
        <v>10735</v>
      </c>
      <c r="E3052" s="19" t="s">
        <v>4669</v>
      </c>
      <c r="F3052" s="19" t="s">
        <v>4670</v>
      </c>
      <c r="G3052" s="19"/>
    </row>
    <row r="3053" spans="1:7" x14ac:dyDescent="0.25">
      <c r="A3053">
        <v>3052</v>
      </c>
      <c r="B3053" s="5">
        <v>4102088</v>
      </c>
      <c r="C3053" t="str">
        <f t="shared" si="5506"/>
        <v>Esquire Bank, National Association - Jericho, NY</v>
      </c>
      <c r="D3053" s="21" t="s">
        <v>1625</v>
      </c>
      <c r="E3053" s="19" t="s">
        <v>4687</v>
      </c>
      <c r="F3053" s="19" t="s">
        <v>4670</v>
      </c>
      <c r="G3053" s="19"/>
    </row>
    <row r="3054" spans="1:7" x14ac:dyDescent="0.25">
      <c r="A3054">
        <v>3053</v>
      </c>
      <c r="B3054" s="5">
        <v>4050705</v>
      </c>
      <c r="C3054" t="str">
        <f t="shared" si="5506"/>
        <v>First Central Savings Bank - Glen Cove, NY</v>
      </c>
      <c r="D3054" s="21" t="s">
        <v>528</v>
      </c>
      <c r="E3054" s="19" t="s">
        <v>4674</v>
      </c>
      <c r="F3054" s="19" t="s">
        <v>4670</v>
      </c>
      <c r="G3054" s="19"/>
    </row>
    <row r="3055" spans="1:7" x14ac:dyDescent="0.25">
      <c r="A3055">
        <v>3054</v>
      </c>
      <c r="B3055" s="5">
        <v>4236050</v>
      </c>
      <c r="C3055" t="str">
        <f t="shared" si="5506"/>
        <v>First Commercial Bank, Ltd., New York Branch - New York, NY</v>
      </c>
      <c r="D3055" s="21" t="s">
        <v>10736</v>
      </c>
      <c r="E3055" s="19" t="s">
        <v>4669</v>
      </c>
      <c r="F3055" s="19" t="s">
        <v>4670</v>
      </c>
      <c r="G3055" s="19"/>
    </row>
    <row r="3056" spans="1:7" x14ac:dyDescent="0.25">
      <c r="A3056">
        <v>3055</v>
      </c>
      <c r="B3056" s="5">
        <v>1000746</v>
      </c>
      <c r="C3056" t="str">
        <f t="shared" si="5506"/>
        <v>First Federal Savings of Middletown - Middletown, NY</v>
      </c>
      <c r="D3056" s="21" t="s">
        <v>630</v>
      </c>
      <c r="E3056" s="19" t="s">
        <v>3072</v>
      </c>
      <c r="F3056" s="19" t="s">
        <v>4670</v>
      </c>
      <c r="G3056" s="19"/>
    </row>
    <row r="3057" spans="1:7" x14ac:dyDescent="0.25">
      <c r="A3057">
        <v>3056</v>
      </c>
      <c r="B3057" s="5">
        <v>1009810</v>
      </c>
      <c r="C3057" t="str">
        <f t="shared" si="5506"/>
        <v>First National Bank of Scotia - Scotia, NY</v>
      </c>
      <c r="D3057" s="21" t="s">
        <v>1637</v>
      </c>
      <c r="E3057" s="19" t="s">
        <v>4594</v>
      </c>
      <c r="F3057" s="19" t="s">
        <v>4670</v>
      </c>
      <c r="G3057" s="19"/>
    </row>
    <row r="3058" spans="1:7" x14ac:dyDescent="0.25">
      <c r="A3058">
        <v>3057</v>
      </c>
      <c r="B3058" s="5">
        <v>1011359</v>
      </c>
      <c r="C3058" t="str">
        <f t="shared" si="5506"/>
        <v>Five Star Bank - Warsaw, NY</v>
      </c>
      <c r="D3058" s="21" t="s">
        <v>212</v>
      </c>
      <c r="E3058" s="19" t="s">
        <v>3594</v>
      </c>
      <c r="F3058" s="19" t="s">
        <v>4670</v>
      </c>
      <c r="G3058" s="19"/>
    </row>
    <row r="3059" spans="1:7" x14ac:dyDescent="0.25">
      <c r="A3059">
        <v>3058</v>
      </c>
      <c r="B3059" s="5">
        <v>1012511</v>
      </c>
      <c r="C3059" t="str">
        <f t="shared" si="5506"/>
        <v>Flagstar Bank, National Association - Hicksville, NY</v>
      </c>
      <c r="D3059" s="21" t="s">
        <v>10586</v>
      </c>
      <c r="E3059" s="19" t="s">
        <v>4756</v>
      </c>
      <c r="F3059" s="19" t="s">
        <v>4670</v>
      </c>
      <c r="G3059" s="19"/>
    </row>
    <row r="3060" spans="1:7" x14ac:dyDescent="0.25">
      <c r="A3060">
        <v>3059</v>
      </c>
      <c r="B3060" s="5">
        <v>1015782</v>
      </c>
      <c r="C3060" t="str">
        <f t="shared" si="5506"/>
        <v>Flushing Bank - Uniondale, NY</v>
      </c>
      <c r="D3060" s="21" t="s">
        <v>205</v>
      </c>
      <c r="E3060" s="19" t="s">
        <v>4690</v>
      </c>
      <c r="F3060" s="19" t="s">
        <v>4670</v>
      </c>
      <c r="G3060" s="19"/>
    </row>
    <row r="3061" spans="1:7" x14ac:dyDescent="0.25">
      <c r="A3061">
        <v>3060</v>
      </c>
      <c r="B3061" s="5">
        <v>1015098</v>
      </c>
      <c r="C3061" t="str">
        <f t="shared" si="5506"/>
        <v>Fulton Savings Bank - Fulton, NY</v>
      </c>
      <c r="D3061" s="21" t="s">
        <v>530</v>
      </c>
      <c r="E3061" s="19" t="s">
        <v>4333</v>
      </c>
      <c r="F3061" s="19" t="s">
        <v>4670</v>
      </c>
      <c r="G3061" s="19"/>
    </row>
    <row r="3062" spans="1:7" x14ac:dyDescent="0.25">
      <c r="A3062">
        <v>3061</v>
      </c>
      <c r="B3062" s="5">
        <v>1001914</v>
      </c>
      <c r="C3062" t="str">
        <f t="shared" si="5506"/>
        <v>Geddes Federal Savings and Loan Association - Syracuse, NY</v>
      </c>
      <c r="D3062" s="21" t="s">
        <v>532</v>
      </c>
      <c r="E3062" s="19" t="s">
        <v>3815</v>
      </c>
      <c r="F3062" s="19" t="s">
        <v>4670</v>
      </c>
      <c r="G3062" s="19"/>
    </row>
    <row r="3063" spans="1:7" x14ac:dyDescent="0.25">
      <c r="A3063">
        <v>3062</v>
      </c>
      <c r="B3063" s="5">
        <v>1009456</v>
      </c>
      <c r="C3063" t="str">
        <f t="shared" si="5506"/>
        <v>Generations Bank - Seneca Falls, NY</v>
      </c>
      <c r="D3063" s="21" t="s">
        <v>1075</v>
      </c>
      <c r="E3063" s="19" t="s">
        <v>4691</v>
      </c>
      <c r="F3063" s="19" t="s">
        <v>4670</v>
      </c>
      <c r="G3063" s="19"/>
    </row>
    <row r="3064" spans="1:7" x14ac:dyDescent="0.25">
      <c r="A3064">
        <v>3063</v>
      </c>
      <c r="B3064" s="5">
        <v>10721695</v>
      </c>
      <c r="C3064" t="str">
        <f t="shared" si="5506"/>
        <v>Generations Commercial Bank - Seneca Falls, NY</v>
      </c>
      <c r="D3064" s="21" t="s">
        <v>5622</v>
      </c>
      <c r="E3064" s="19" t="s">
        <v>4691</v>
      </c>
      <c r="F3064" s="19" t="s">
        <v>4670</v>
      </c>
      <c r="G3064" s="19"/>
    </row>
    <row r="3065" spans="1:7" x14ac:dyDescent="0.25">
      <c r="A3065">
        <v>3064</v>
      </c>
      <c r="B3065" s="5">
        <v>1014508</v>
      </c>
      <c r="C3065" t="str">
        <f t="shared" si="5506"/>
        <v>Genesee Regional Bank - Rochester, NY</v>
      </c>
      <c r="D3065" s="21" t="s">
        <v>1630</v>
      </c>
      <c r="E3065" s="19" t="s">
        <v>3633</v>
      </c>
      <c r="F3065" s="19" t="s">
        <v>4670</v>
      </c>
      <c r="G3065" s="19"/>
    </row>
    <row r="3066" spans="1:7" x14ac:dyDescent="0.25">
      <c r="A3066">
        <v>3065</v>
      </c>
      <c r="B3066" s="5">
        <v>4156889</v>
      </c>
      <c r="C3066" t="str">
        <f t="shared" si="5506"/>
        <v>Global Bank - New York, NY</v>
      </c>
      <c r="D3066" s="21" t="s">
        <v>2506</v>
      </c>
      <c r="E3066" s="19" t="s">
        <v>4669</v>
      </c>
      <c r="F3066" s="19" t="s">
        <v>4670</v>
      </c>
      <c r="G3066" s="19"/>
    </row>
    <row r="3067" spans="1:7" x14ac:dyDescent="0.25">
      <c r="A3067">
        <v>3066</v>
      </c>
      <c r="B3067" s="5">
        <v>4072409</v>
      </c>
      <c r="C3067" t="str">
        <f t="shared" si="5506"/>
        <v>Goldman Sachs Bank USA - New York, NY</v>
      </c>
      <c r="D3067" s="21" t="s">
        <v>10587</v>
      </c>
      <c r="E3067" s="19" t="s">
        <v>4669</v>
      </c>
      <c r="F3067" s="19" t="s">
        <v>4670</v>
      </c>
      <c r="G3067" s="19"/>
    </row>
    <row r="3068" spans="1:7" x14ac:dyDescent="0.25">
      <c r="A3068">
        <v>3067</v>
      </c>
      <c r="B3068" s="5">
        <v>1002225</v>
      </c>
      <c r="C3068" t="str">
        <f t="shared" si="5506"/>
        <v>Gouverneur Savings and Loan Association - Gouverneur, NY</v>
      </c>
      <c r="D3068" s="21" t="s">
        <v>9766</v>
      </c>
      <c r="E3068" s="19" t="s">
        <v>4693</v>
      </c>
      <c r="F3068" s="19" t="s">
        <v>4670</v>
      </c>
      <c r="G3068" s="19"/>
    </row>
    <row r="3069" spans="1:7" x14ac:dyDescent="0.25">
      <c r="A3069">
        <v>3068</v>
      </c>
      <c r="B3069" s="5">
        <v>8892763</v>
      </c>
      <c r="C3069" t="str">
        <f t="shared" si="5506"/>
        <v>Grasshopper Bank, N.A. - New York, NY</v>
      </c>
      <c r="D3069" s="21" t="s">
        <v>9767</v>
      </c>
      <c r="E3069" s="19" t="s">
        <v>4669</v>
      </c>
      <c r="F3069" s="19" t="s">
        <v>4670</v>
      </c>
      <c r="G3069" s="19"/>
    </row>
    <row r="3070" spans="1:7" x14ac:dyDescent="0.25">
      <c r="A3070">
        <v>3069</v>
      </c>
      <c r="B3070" s="5">
        <v>115685379</v>
      </c>
      <c r="C3070" t="str">
        <f t="shared" si="5506"/>
        <v>Greater Gotham Bank - White Plains, NY</v>
      </c>
      <c r="D3070" s="21" t="s">
        <v>10562</v>
      </c>
      <c r="E3070" s="19" t="s">
        <v>4700</v>
      </c>
      <c r="F3070" s="19" t="s">
        <v>4670</v>
      </c>
      <c r="G3070" s="19"/>
    </row>
    <row r="3071" spans="1:7" x14ac:dyDescent="0.25">
      <c r="A3071">
        <v>3070</v>
      </c>
      <c r="B3071" s="5">
        <v>4092375</v>
      </c>
      <c r="C3071" t="str">
        <f t="shared" si="5506"/>
        <v>Greene County Commercial Bank - Catskill, NY</v>
      </c>
      <c r="D3071" s="21" t="s">
        <v>9768</v>
      </c>
      <c r="E3071" s="19" t="s">
        <v>4677</v>
      </c>
      <c r="F3071" s="19" t="s">
        <v>4670</v>
      </c>
      <c r="G3071" s="19"/>
    </row>
    <row r="3072" spans="1:7" x14ac:dyDescent="0.25">
      <c r="A3072">
        <v>3071</v>
      </c>
      <c r="B3072" s="5">
        <v>105930019</v>
      </c>
      <c r="C3072" t="str">
        <f t="shared" si="5506"/>
        <v>GS&amp;L Municipal Bank - Gouverneur, NY</v>
      </c>
      <c r="D3072" s="21" t="s">
        <v>10303</v>
      </c>
      <c r="E3072" s="19" t="s">
        <v>4693</v>
      </c>
      <c r="F3072" s="19" t="s">
        <v>4670</v>
      </c>
      <c r="G3072" s="19"/>
    </row>
    <row r="3073" spans="1:7" x14ac:dyDescent="0.25">
      <c r="A3073">
        <v>3072</v>
      </c>
      <c r="B3073" s="5">
        <v>13306392</v>
      </c>
      <c r="C3073" t="str">
        <f t="shared" si="5506"/>
        <v>Gulf International Bank - New York Branch - New York, NY</v>
      </c>
      <c r="D3073" s="21" t="s">
        <v>10737</v>
      </c>
      <c r="E3073" s="19" t="s">
        <v>4669</v>
      </c>
      <c r="F3073" s="19" t="s">
        <v>4670</v>
      </c>
      <c r="G3073" s="19"/>
    </row>
    <row r="3074" spans="1:7" x14ac:dyDescent="0.25">
      <c r="A3074">
        <v>3073</v>
      </c>
      <c r="B3074" s="5">
        <v>8737039</v>
      </c>
      <c r="C3074" t="str">
        <f t="shared" ref="C3074:C3137" si="5507">D3074&amp;" - "&amp;E3074&amp;", "&amp;F3074</f>
        <v>Gulf International Bank UK Limited (New York Branch) - New York, NY</v>
      </c>
      <c r="D3074" s="21" t="s">
        <v>10738</v>
      </c>
      <c r="E3074" s="19" t="s">
        <v>4669</v>
      </c>
      <c r="F3074" s="19" t="s">
        <v>4670</v>
      </c>
      <c r="G3074" s="19"/>
    </row>
    <row r="3075" spans="1:7" x14ac:dyDescent="0.25">
      <c r="A3075">
        <v>3074</v>
      </c>
      <c r="B3075" s="5">
        <v>6512738</v>
      </c>
      <c r="C3075" t="str">
        <f t="shared" si="5507"/>
        <v>Gunma Bank, Ltd - New York Branch - New York, NY</v>
      </c>
      <c r="D3075" s="21" t="s">
        <v>10739</v>
      </c>
      <c r="E3075" s="19" t="s">
        <v>4669</v>
      </c>
      <c r="F3075" s="19" t="s">
        <v>4670</v>
      </c>
      <c r="G3075" s="19"/>
    </row>
    <row r="3076" spans="1:7" x14ac:dyDescent="0.25">
      <c r="A3076">
        <v>3075</v>
      </c>
      <c r="B3076" s="5">
        <v>1007101</v>
      </c>
      <c r="C3076" t="str">
        <f t="shared" si="5507"/>
        <v>Habib American Bank - New York, NY</v>
      </c>
      <c r="D3076" s="21" t="s">
        <v>1207</v>
      </c>
      <c r="E3076" s="19" t="s">
        <v>4669</v>
      </c>
      <c r="F3076" s="19" t="s">
        <v>4670</v>
      </c>
      <c r="G3076" s="19"/>
    </row>
    <row r="3077" spans="1:7" x14ac:dyDescent="0.25">
      <c r="A3077">
        <v>3076</v>
      </c>
      <c r="B3077" s="5">
        <v>1011446</v>
      </c>
      <c r="C3077" t="str">
        <f t="shared" si="5507"/>
        <v>Hana Bank USA, National Association - New York, NY</v>
      </c>
      <c r="D3077" s="21" t="s">
        <v>10740</v>
      </c>
      <c r="E3077" s="19" t="s">
        <v>4669</v>
      </c>
      <c r="F3077" s="19" t="s">
        <v>4670</v>
      </c>
      <c r="G3077" s="19"/>
    </row>
    <row r="3078" spans="1:7" x14ac:dyDescent="0.25">
      <c r="A3078">
        <v>3077</v>
      </c>
      <c r="B3078" s="5">
        <v>4158710</v>
      </c>
      <c r="C3078" t="str">
        <f t="shared" si="5507"/>
        <v>Hanover Community Bank - Garden City Park, NY</v>
      </c>
      <c r="D3078" s="21" t="s">
        <v>1627</v>
      </c>
      <c r="E3078" s="19" t="s">
        <v>4694</v>
      </c>
      <c r="F3078" s="19" t="s">
        <v>4670</v>
      </c>
      <c r="G3078" s="19"/>
    </row>
    <row r="3079" spans="1:7" x14ac:dyDescent="0.25">
      <c r="A3079">
        <v>3078</v>
      </c>
      <c r="B3079" s="5">
        <v>1009137</v>
      </c>
      <c r="C3079" t="str">
        <f t="shared" si="5507"/>
        <v>HSBC Bank USA, National Association - Buffalo, NY</v>
      </c>
      <c r="D3079" s="21" t="s">
        <v>10604</v>
      </c>
      <c r="E3079" s="19" t="s">
        <v>3868</v>
      </c>
      <c r="F3079" s="19" t="s">
        <v>4670</v>
      </c>
      <c r="G3079" s="19"/>
    </row>
    <row r="3080" spans="1:7" x14ac:dyDescent="0.25">
      <c r="A3080">
        <v>3079</v>
      </c>
      <c r="B3080" s="5">
        <v>4236069</v>
      </c>
      <c r="C3080" t="str">
        <f t="shared" si="5507"/>
        <v>Hua Nan Commercial Bank - New York Agency - New York, NY</v>
      </c>
      <c r="D3080" s="21" t="s">
        <v>10741</v>
      </c>
      <c r="E3080" s="19" t="s">
        <v>4669</v>
      </c>
      <c r="F3080" s="19" t="s">
        <v>4670</v>
      </c>
      <c r="G3080" s="19"/>
    </row>
    <row r="3081" spans="1:7" x14ac:dyDescent="0.25">
      <c r="A3081">
        <v>3080</v>
      </c>
      <c r="B3081" s="5">
        <v>4294999</v>
      </c>
      <c r="C3081" t="str">
        <f t="shared" si="5507"/>
        <v>ICICI Bank Ltd, New York Branch - New York, NY</v>
      </c>
      <c r="D3081" s="21" t="s">
        <v>10742</v>
      </c>
      <c r="E3081" s="19" t="s">
        <v>4669</v>
      </c>
      <c r="F3081" s="19" t="s">
        <v>4670</v>
      </c>
      <c r="G3081" s="19"/>
    </row>
    <row r="3082" spans="1:7" x14ac:dyDescent="0.25">
      <c r="A3082">
        <v>3081</v>
      </c>
      <c r="B3082" s="5">
        <v>1016497</v>
      </c>
      <c r="C3082" t="str">
        <f t="shared" si="5507"/>
        <v>Industrial and Commercial Bank of China (USA), National Association - New York, NY</v>
      </c>
      <c r="D3082" s="21" t="s">
        <v>1204</v>
      </c>
      <c r="E3082" s="19" t="s">
        <v>4669</v>
      </c>
      <c r="F3082" s="19" t="s">
        <v>4670</v>
      </c>
      <c r="G3082" s="19"/>
    </row>
    <row r="3083" spans="1:7" x14ac:dyDescent="0.25">
      <c r="A3083">
        <v>3082</v>
      </c>
      <c r="B3083" s="5">
        <v>4282259</v>
      </c>
      <c r="C3083" t="str">
        <f t="shared" si="5507"/>
        <v>Industrial and Commercial Bank of China Limited - New York Branch - New York, NY</v>
      </c>
      <c r="D3083" s="21" t="s">
        <v>10843</v>
      </c>
      <c r="E3083" s="19" t="s">
        <v>4669</v>
      </c>
      <c r="F3083" s="19" t="s">
        <v>4670</v>
      </c>
      <c r="G3083" s="19"/>
    </row>
    <row r="3084" spans="1:7" x14ac:dyDescent="0.25">
      <c r="A3084">
        <v>3083</v>
      </c>
      <c r="B3084" s="5">
        <v>4055280</v>
      </c>
      <c r="C3084" t="str">
        <f t="shared" si="5507"/>
        <v>Industrial Bank of Korea - New York Branch - New York, NY</v>
      </c>
      <c r="D3084" s="21" t="s">
        <v>10079</v>
      </c>
      <c r="E3084" s="19" t="s">
        <v>4669</v>
      </c>
      <c r="F3084" s="19" t="s">
        <v>4670</v>
      </c>
      <c r="G3084" s="19"/>
    </row>
    <row r="3085" spans="1:7" x14ac:dyDescent="0.25">
      <c r="A3085">
        <v>3084</v>
      </c>
      <c r="B3085" s="5">
        <v>1010629</v>
      </c>
      <c r="C3085" t="str">
        <f t="shared" si="5507"/>
        <v>Interaudi Bank - New York, NY</v>
      </c>
      <c r="D3085" s="21" t="s">
        <v>1209</v>
      </c>
      <c r="E3085" s="19" t="s">
        <v>4669</v>
      </c>
      <c r="F3085" s="19" t="s">
        <v>4670</v>
      </c>
      <c r="G3085" s="19"/>
    </row>
    <row r="3086" spans="1:7" x14ac:dyDescent="0.25">
      <c r="A3086">
        <v>3085</v>
      </c>
      <c r="B3086" s="5">
        <v>4437990</v>
      </c>
      <c r="C3086" t="str">
        <f t="shared" si="5507"/>
        <v>Intesa Sanpaolo SpA - New York Branch - New York, NY</v>
      </c>
      <c r="D3086" s="21" t="s">
        <v>10743</v>
      </c>
      <c r="E3086" s="19" t="s">
        <v>4669</v>
      </c>
      <c r="F3086" s="19" t="s">
        <v>4670</v>
      </c>
      <c r="G3086" s="19"/>
    </row>
    <row r="3087" spans="1:7" x14ac:dyDescent="0.25">
      <c r="A3087">
        <v>3086</v>
      </c>
      <c r="B3087" s="5">
        <v>1008030</v>
      </c>
      <c r="C3087" t="str">
        <f t="shared" si="5507"/>
        <v>Israel Discount Bank of New York - New York, NY</v>
      </c>
      <c r="D3087" s="21" t="s">
        <v>207</v>
      </c>
      <c r="E3087" s="19" t="s">
        <v>4669</v>
      </c>
      <c r="F3087" s="19" t="s">
        <v>4670</v>
      </c>
      <c r="G3087" s="19"/>
    </row>
    <row r="3088" spans="1:7" x14ac:dyDescent="0.25">
      <c r="A3088">
        <v>3087</v>
      </c>
      <c r="B3088" s="5">
        <v>1007869</v>
      </c>
      <c r="C3088" t="str">
        <f t="shared" si="5507"/>
        <v>Jeff Bank - Jeffersonville, NY</v>
      </c>
      <c r="D3088" s="21" t="s">
        <v>1638</v>
      </c>
      <c r="E3088" s="19" t="s">
        <v>3725</v>
      </c>
      <c r="F3088" s="19" t="s">
        <v>4670</v>
      </c>
      <c r="G3088" s="19"/>
    </row>
    <row r="3089" spans="1:7" x14ac:dyDescent="0.25">
      <c r="A3089">
        <v>3088</v>
      </c>
      <c r="B3089" s="5">
        <v>1014500</v>
      </c>
      <c r="C3089" t="str">
        <f t="shared" si="5507"/>
        <v>JPMorgan Chase Bank, N.A. - New York, NY</v>
      </c>
      <c r="D3089" s="21" t="s">
        <v>10845</v>
      </c>
      <c r="E3089" s="19" t="s">
        <v>4669</v>
      </c>
      <c r="F3089" s="19" t="s">
        <v>4670</v>
      </c>
      <c r="G3089" s="19"/>
    </row>
    <row r="3090" spans="1:7" x14ac:dyDescent="0.25">
      <c r="A3090">
        <v>3089</v>
      </c>
      <c r="B3090" s="5">
        <v>4048337</v>
      </c>
      <c r="C3090" t="str">
        <f t="shared" si="5507"/>
        <v>KBC Bank, NV New York Branch - New York, NY</v>
      </c>
      <c r="D3090" s="21" t="s">
        <v>10887</v>
      </c>
      <c r="E3090" s="19" t="s">
        <v>4669</v>
      </c>
      <c r="F3090" s="19" t="s">
        <v>4670</v>
      </c>
      <c r="G3090" s="19"/>
    </row>
    <row r="3091" spans="1:7" x14ac:dyDescent="0.25">
      <c r="A3091">
        <v>3090</v>
      </c>
      <c r="B3091" s="5">
        <v>4609611</v>
      </c>
      <c r="C3091" t="str">
        <f t="shared" si="5507"/>
        <v>KEB Hana Bank - New York Agency - New York, NY</v>
      </c>
      <c r="D3091" s="21" t="s">
        <v>10744</v>
      </c>
      <c r="E3091" s="19" t="s">
        <v>4669</v>
      </c>
      <c r="F3091" s="19" t="s">
        <v>4670</v>
      </c>
      <c r="G3091" s="19"/>
    </row>
    <row r="3092" spans="1:7" x14ac:dyDescent="0.25">
      <c r="A3092">
        <v>3091</v>
      </c>
      <c r="B3092" s="5">
        <v>6524800</v>
      </c>
      <c r="C3092" t="str">
        <f t="shared" si="5507"/>
        <v>Kookmin Bank New York Branch - New York, NY</v>
      </c>
      <c r="D3092" s="21" t="s">
        <v>10745</v>
      </c>
      <c r="E3092" s="19" t="s">
        <v>4669</v>
      </c>
      <c r="F3092" s="19" t="s">
        <v>4670</v>
      </c>
      <c r="G3092" s="19"/>
    </row>
    <row r="3093" spans="1:7" x14ac:dyDescent="0.25">
      <c r="A3093">
        <v>3092</v>
      </c>
      <c r="B3093" s="5">
        <v>4156115</v>
      </c>
      <c r="C3093" t="str">
        <f t="shared" si="5507"/>
        <v>Korea Development Bank, New York Branch - New York, NY</v>
      </c>
      <c r="D3093" s="21" t="s">
        <v>10746</v>
      </c>
      <c r="E3093" s="19" t="s">
        <v>4669</v>
      </c>
      <c r="F3093" s="19" t="s">
        <v>4670</v>
      </c>
      <c r="G3093" s="19"/>
    </row>
    <row r="3094" spans="1:7" x14ac:dyDescent="0.25">
      <c r="A3094">
        <v>3093</v>
      </c>
      <c r="B3094" s="5">
        <v>1001987</v>
      </c>
      <c r="C3094" t="str">
        <f t="shared" si="5507"/>
        <v>Lake Shore Bank - Dunkirk, NY</v>
      </c>
      <c r="D3094" s="21" t="s">
        <v>10888</v>
      </c>
      <c r="E3094" s="19" t="s">
        <v>4695</v>
      </c>
      <c r="F3094" s="19" t="s">
        <v>4670</v>
      </c>
      <c r="G3094" s="19"/>
    </row>
    <row r="3095" spans="1:7" x14ac:dyDescent="0.25">
      <c r="A3095">
        <v>3094</v>
      </c>
      <c r="B3095" s="5">
        <v>4291529</v>
      </c>
      <c r="C3095" t="str">
        <f t="shared" si="5507"/>
        <v>Land Bank of Taiwan - New York Branch - New York, NY</v>
      </c>
      <c r="D3095" s="21" t="s">
        <v>10747</v>
      </c>
      <c r="E3095" s="19" t="s">
        <v>4669</v>
      </c>
      <c r="F3095" s="19" t="s">
        <v>4670</v>
      </c>
      <c r="G3095" s="19"/>
    </row>
    <row r="3096" spans="1:7" x14ac:dyDescent="0.25">
      <c r="A3096">
        <v>3095</v>
      </c>
      <c r="B3096" s="5">
        <v>4237958</v>
      </c>
      <c r="C3096" t="str">
        <f t="shared" si="5507"/>
        <v>Landesbank Baden-Wurttemberg, NY Branch - New York, NY</v>
      </c>
      <c r="D3096" s="21" t="s">
        <v>10748</v>
      </c>
      <c r="E3096" s="19" t="s">
        <v>4669</v>
      </c>
      <c r="F3096" s="19" t="s">
        <v>4670</v>
      </c>
      <c r="G3096" s="19"/>
    </row>
    <row r="3097" spans="1:7" x14ac:dyDescent="0.25">
      <c r="A3097">
        <v>3096</v>
      </c>
      <c r="B3097" s="5">
        <v>7450907</v>
      </c>
      <c r="C3097" t="str">
        <f t="shared" si="5507"/>
        <v>Landesbank Hessen-Thuringen Girozentrale, New York Branch - New York, NY</v>
      </c>
      <c r="D3097" s="21" t="s">
        <v>10889</v>
      </c>
      <c r="E3097" s="19" t="s">
        <v>4669</v>
      </c>
      <c r="F3097" s="19" t="s">
        <v>4670</v>
      </c>
      <c r="G3097" s="19"/>
    </row>
    <row r="3098" spans="1:7" x14ac:dyDescent="0.25">
      <c r="A3098">
        <v>3097</v>
      </c>
      <c r="B3098" s="5">
        <v>19467109</v>
      </c>
      <c r="C3098" t="str">
        <f t="shared" si="5507"/>
        <v>Lloyds Bank Corporate Markets Plc - New York Branch - New York, NY</v>
      </c>
      <c r="D3098" s="21" t="s">
        <v>10749</v>
      </c>
      <c r="E3098" s="19" t="s">
        <v>4669</v>
      </c>
      <c r="F3098" s="19" t="s">
        <v>4670</v>
      </c>
      <c r="G3098" s="19"/>
    </row>
    <row r="3099" spans="1:7" x14ac:dyDescent="0.25">
      <c r="A3099">
        <v>3098</v>
      </c>
      <c r="B3099" s="5">
        <v>4053422</v>
      </c>
      <c r="C3099" t="str">
        <f t="shared" si="5507"/>
        <v>M.Y. Safra Bank, FSB - New York, NY</v>
      </c>
      <c r="D3099" s="21" t="s">
        <v>627</v>
      </c>
      <c r="E3099" s="19" t="s">
        <v>4669</v>
      </c>
      <c r="F3099" s="19" t="s">
        <v>4670</v>
      </c>
      <c r="G3099" s="19"/>
    </row>
    <row r="3100" spans="1:7" x14ac:dyDescent="0.25">
      <c r="A3100">
        <v>3099</v>
      </c>
      <c r="B3100" s="5">
        <v>4098205</v>
      </c>
      <c r="C3100" t="str">
        <f t="shared" si="5507"/>
        <v>Malayan Banking Berhad, New York Branch - New York, NY</v>
      </c>
      <c r="D3100" s="21" t="s">
        <v>10890</v>
      </c>
      <c r="E3100" s="19" t="s">
        <v>4669</v>
      </c>
      <c r="F3100" s="19" t="s">
        <v>4670</v>
      </c>
      <c r="G3100" s="19"/>
    </row>
    <row r="3101" spans="1:7" x14ac:dyDescent="0.25">
      <c r="A3101">
        <v>3100</v>
      </c>
      <c r="B3101" s="5">
        <v>1010175</v>
      </c>
      <c r="C3101" t="str">
        <f t="shared" si="5507"/>
        <v>Manufacturers and Traders Trust Company - Buffalo, NY</v>
      </c>
      <c r="D3101" s="21" t="s">
        <v>213</v>
      </c>
      <c r="E3101" s="19" t="s">
        <v>3868</v>
      </c>
      <c r="F3101" s="19" t="s">
        <v>4670</v>
      </c>
      <c r="G3101" s="19"/>
    </row>
    <row r="3102" spans="1:7" x14ac:dyDescent="0.25">
      <c r="A3102">
        <v>3101</v>
      </c>
      <c r="B3102" s="5">
        <v>1000650</v>
      </c>
      <c r="C3102" t="str">
        <f t="shared" si="5507"/>
        <v>Maple City Savings Bank, FSB - Hornell, NY</v>
      </c>
      <c r="D3102" s="21" t="s">
        <v>708</v>
      </c>
      <c r="E3102" s="19" t="s">
        <v>4696</v>
      </c>
      <c r="F3102" s="19" t="s">
        <v>4670</v>
      </c>
      <c r="G3102" s="19"/>
    </row>
    <row r="3103" spans="1:7" x14ac:dyDescent="0.25">
      <c r="A3103">
        <v>3102</v>
      </c>
      <c r="B3103" s="5">
        <v>4055273</v>
      </c>
      <c r="C3103" t="str">
        <f t="shared" si="5507"/>
        <v>MashreqBank, PSC - New York Branch - New York, NY</v>
      </c>
      <c r="D3103" s="21" t="s">
        <v>10750</v>
      </c>
      <c r="E3103" s="19" t="s">
        <v>4669</v>
      </c>
      <c r="F3103" s="19" t="s">
        <v>4670</v>
      </c>
      <c r="G3103" s="19"/>
    </row>
    <row r="3104" spans="1:7" x14ac:dyDescent="0.25">
      <c r="A3104">
        <v>3103</v>
      </c>
      <c r="B3104" s="5">
        <v>1001859</v>
      </c>
      <c r="C3104" t="str">
        <f t="shared" si="5507"/>
        <v>Maspeth Federal Savings and Loan Association - Maspeth, NY</v>
      </c>
      <c r="D3104" s="21" t="s">
        <v>428</v>
      </c>
      <c r="E3104" s="19" t="s">
        <v>4697</v>
      </c>
      <c r="F3104" s="19" t="s">
        <v>4670</v>
      </c>
      <c r="G3104" s="19"/>
    </row>
    <row r="3105" spans="1:7" x14ac:dyDescent="0.25">
      <c r="A3105">
        <v>3104</v>
      </c>
      <c r="B3105" s="5">
        <v>1001932</v>
      </c>
      <c r="C3105" t="str">
        <f t="shared" si="5507"/>
        <v>Massena Savings and Loan - Massena, NY</v>
      </c>
      <c r="D3105" s="21" t="s">
        <v>631</v>
      </c>
      <c r="E3105" s="19" t="s">
        <v>4698</v>
      </c>
      <c r="F3105" s="19" t="s">
        <v>4670</v>
      </c>
      <c r="G3105" s="19"/>
    </row>
    <row r="3106" spans="1:7" x14ac:dyDescent="0.25">
      <c r="A3106">
        <v>3105</v>
      </c>
      <c r="B3106" s="5">
        <v>4204963</v>
      </c>
      <c r="C3106" t="str">
        <f t="shared" si="5507"/>
        <v>Mega International Commercial Bank CO - New York Branch - New York, NY</v>
      </c>
      <c r="D3106" s="21" t="s">
        <v>10751</v>
      </c>
      <c r="E3106" s="19" t="s">
        <v>4669</v>
      </c>
      <c r="F3106" s="19" t="s">
        <v>4670</v>
      </c>
      <c r="G3106" s="19"/>
    </row>
    <row r="3107" spans="1:7" x14ac:dyDescent="0.25">
      <c r="A3107">
        <v>3106</v>
      </c>
      <c r="B3107" s="5">
        <v>4049010</v>
      </c>
      <c r="C3107" t="str">
        <f t="shared" si="5507"/>
        <v>Metropolitan Bank &amp; Trust Company - New York, NY</v>
      </c>
      <c r="D3107" s="21" t="s">
        <v>10468</v>
      </c>
      <c r="E3107" s="19" t="s">
        <v>4669</v>
      </c>
      <c r="F3107" s="19" t="s">
        <v>4670</v>
      </c>
      <c r="G3107" s="19"/>
    </row>
    <row r="3108" spans="1:7" x14ac:dyDescent="0.25">
      <c r="A3108">
        <v>3107</v>
      </c>
      <c r="B3108" s="5">
        <v>4049555</v>
      </c>
      <c r="C3108" t="str">
        <f t="shared" si="5507"/>
        <v>Metropolitan Commercial Bank - New York, NY</v>
      </c>
      <c r="D3108" s="21" t="s">
        <v>1210</v>
      </c>
      <c r="E3108" s="19" t="s">
        <v>4669</v>
      </c>
      <c r="F3108" s="19" t="s">
        <v>4670</v>
      </c>
      <c r="G3108" s="19"/>
    </row>
    <row r="3109" spans="1:7" x14ac:dyDescent="0.25">
      <c r="A3109">
        <v>3108</v>
      </c>
      <c r="B3109" s="5">
        <v>13305725</v>
      </c>
      <c r="C3109" t="str">
        <f t="shared" si="5507"/>
        <v>Mitsubishi UFJ Trust &amp; Banking - New York Branch - New York, NY</v>
      </c>
      <c r="D3109" s="21" t="s">
        <v>10752</v>
      </c>
      <c r="E3109" s="19" t="s">
        <v>4669</v>
      </c>
      <c r="F3109" s="19" t="s">
        <v>4670</v>
      </c>
      <c r="G3109" s="19"/>
    </row>
    <row r="3110" spans="1:7" x14ac:dyDescent="0.25">
      <c r="A3110">
        <v>3109</v>
      </c>
      <c r="B3110" s="5">
        <v>13403878</v>
      </c>
      <c r="C3110" t="str">
        <f t="shared" si="5507"/>
        <v>Mizuho Bank (USA) - New York, NY</v>
      </c>
      <c r="D3110" s="21" t="s">
        <v>10891</v>
      </c>
      <c r="E3110" s="19" t="s">
        <v>4669</v>
      </c>
      <c r="F3110" s="19" t="s">
        <v>4670</v>
      </c>
      <c r="G3110" s="19"/>
    </row>
    <row r="3111" spans="1:7" x14ac:dyDescent="0.25">
      <c r="A3111">
        <v>3110</v>
      </c>
      <c r="B3111" s="5">
        <v>1006911</v>
      </c>
      <c r="C3111" t="str">
        <f t="shared" si="5507"/>
        <v>MIZUHO BANK (USA) - New York, NY</v>
      </c>
      <c r="D3111" s="21" t="s">
        <v>5852</v>
      </c>
      <c r="E3111" s="19" t="s">
        <v>4669</v>
      </c>
      <c r="F3111" s="19" t="s">
        <v>4670</v>
      </c>
      <c r="G3111" s="19"/>
    </row>
    <row r="3112" spans="1:7" x14ac:dyDescent="0.25">
      <c r="A3112">
        <v>3111</v>
      </c>
      <c r="B3112" s="5">
        <v>6502653</v>
      </c>
      <c r="C3112" t="str">
        <f t="shared" si="5507"/>
        <v>Mizuho Bank, Ltd., New York Branch - New York, NY</v>
      </c>
      <c r="D3112" s="21" t="s">
        <v>10892</v>
      </c>
      <c r="E3112" s="19" t="s">
        <v>4669</v>
      </c>
      <c r="F3112" s="19" t="s">
        <v>4670</v>
      </c>
      <c r="G3112" s="19"/>
    </row>
    <row r="3113" spans="1:7" x14ac:dyDescent="0.25">
      <c r="A3113">
        <v>3112</v>
      </c>
      <c r="B3113" s="5">
        <v>1024965</v>
      </c>
      <c r="C3113" t="str">
        <f t="shared" si="5507"/>
        <v>Modern Bank, National Association - New York, NY</v>
      </c>
      <c r="D3113" s="21" t="s">
        <v>1628</v>
      </c>
      <c r="E3113" s="19" t="s">
        <v>4669</v>
      </c>
      <c r="F3113" s="19" t="s">
        <v>4670</v>
      </c>
      <c r="G3113" s="19"/>
    </row>
    <row r="3114" spans="1:7" x14ac:dyDescent="0.25">
      <c r="A3114">
        <v>3113</v>
      </c>
      <c r="B3114" s="5">
        <v>1025156</v>
      </c>
      <c r="C3114" t="str">
        <f t="shared" si="5507"/>
        <v>Morgan Stanley Private Bank, National Association - New York, NY</v>
      </c>
      <c r="D3114" s="21" t="s">
        <v>204</v>
      </c>
      <c r="E3114" s="19" t="s">
        <v>4669</v>
      </c>
      <c r="F3114" s="19" t="s">
        <v>4670</v>
      </c>
      <c r="G3114" s="19"/>
    </row>
    <row r="3115" spans="1:7" x14ac:dyDescent="0.25">
      <c r="A3115">
        <v>3114</v>
      </c>
      <c r="B3115" s="5">
        <v>4257368</v>
      </c>
      <c r="C3115" t="str">
        <f t="shared" si="5507"/>
        <v>MUFG Bank, Ltd., New York Branch - New York, NY</v>
      </c>
      <c r="D3115" s="21" t="s">
        <v>10893</v>
      </c>
      <c r="E3115" s="19" t="s">
        <v>4669</v>
      </c>
      <c r="F3115" s="19" t="s">
        <v>4670</v>
      </c>
      <c r="G3115" s="19"/>
    </row>
    <row r="3116" spans="1:7" x14ac:dyDescent="0.25">
      <c r="A3116">
        <v>3115</v>
      </c>
      <c r="B3116" s="5">
        <v>6370196</v>
      </c>
      <c r="C3116" t="str">
        <f t="shared" si="5507"/>
        <v>National Australia Bank Limited, New York Branch - New York, NY</v>
      </c>
      <c r="D3116" s="21" t="s">
        <v>10753</v>
      </c>
      <c r="E3116" s="19" t="s">
        <v>4669</v>
      </c>
      <c r="F3116" s="19" t="s">
        <v>4670</v>
      </c>
      <c r="G3116" s="19"/>
    </row>
    <row r="3117" spans="1:7" x14ac:dyDescent="0.25">
      <c r="A3117">
        <v>3116</v>
      </c>
      <c r="B3117" s="5">
        <v>6931147</v>
      </c>
      <c r="C3117" t="str">
        <f t="shared" si="5507"/>
        <v>National Bank of Canada - New York Branch - New York, NY</v>
      </c>
      <c r="D3117" s="21" t="s">
        <v>10754</v>
      </c>
      <c r="E3117" s="19" t="s">
        <v>4669</v>
      </c>
      <c r="F3117" s="19" t="s">
        <v>4670</v>
      </c>
      <c r="G3117" s="19"/>
    </row>
    <row r="3118" spans="1:7" x14ac:dyDescent="0.25">
      <c r="A3118">
        <v>3117</v>
      </c>
      <c r="B3118" s="5">
        <v>4241833</v>
      </c>
      <c r="C3118" t="str">
        <f t="shared" si="5507"/>
        <v>National Bank of Egypt - New York Branch - New York, NY</v>
      </c>
      <c r="D3118" s="21" t="s">
        <v>10755</v>
      </c>
      <c r="E3118" s="19" t="s">
        <v>4669</v>
      </c>
      <c r="F3118" s="19" t="s">
        <v>4670</v>
      </c>
      <c r="G3118" s="19"/>
    </row>
    <row r="3119" spans="1:7" x14ac:dyDescent="0.25">
      <c r="A3119">
        <v>3118</v>
      </c>
      <c r="B3119" s="5">
        <v>7803327</v>
      </c>
      <c r="C3119" t="str">
        <f t="shared" si="5507"/>
        <v>National Bank of Kuwait, S.A.K. New York Branch - New York, NY</v>
      </c>
      <c r="D3119" s="21" t="s">
        <v>10894</v>
      </c>
      <c r="E3119" s="19" t="s">
        <v>4669</v>
      </c>
      <c r="F3119" s="19" t="s">
        <v>4670</v>
      </c>
      <c r="G3119" s="19"/>
    </row>
    <row r="3120" spans="1:7" x14ac:dyDescent="0.25">
      <c r="A3120">
        <v>3119</v>
      </c>
      <c r="B3120" s="5">
        <v>4242804</v>
      </c>
      <c r="C3120" t="str">
        <f t="shared" si="5507"/>
        <v>Natixis, New York Branch - New York, NY</v>
      </c>
      <c r="D3120" s="21" t="s">
        <v>10756</v>
      </c>
      <c r="E3120" s="19" t="s">
        <v>4669</v>
      </c>
      <c r="F3120" s="19" t="s">
        <v>4670</v>
      </c>
      <c r="G3120" s="19"/>
    </row>
    <row r="3121" spans="1:7" x14ac:dyDescent="0.25">
      <c r="A3121">
        <v>3120</v>
      </c>
      <c r="B3121" s="5">
        <v>1012616</v>
      </c>
      <c r="C3121" t="str">
        <f t="shared" si="5507"/>
        <v>NBT Bank, National Association - Norwich, NY</v>
      </c>
      <c r="D3121" s="21" t="s">
        <v>211</v>
      </c>
      <c r="E3121" s="19" t="s">
        <v>3059</v>
      </c>
      <c r="F3121" s="19" t="s">
        <v>4670</v>
      </c>
      <c r="G3121" s="19"/>
    </row>
    <row r="3122" spans="1:7" x14ac:dyDescent="0.25">
      <c r="A3122">
        <v>3121</v>
      </c>
      <c r="B3122" s="5">
        <v>4242795</v>
      </c>
      <c r="C3122" t="str">
        <f t="shared" si="5507"/>
        <v>Neuberger Berman Trust Company National Association - New York, NY</v>
      </c>
      <c r="D3122" s="21" t="s">
        <v>9769</v>
      </c>
      <c r="E3122" s="19" t="s">
        <v>4669</v>
      </c>
      <c r="F3122" s="19" t="s">
        <v>4670</v>
      </c>
      <c r="G3122" s="19"/>
    </row>
    <row r="3123" spans="1:7" x14ac:dyDescent="0.25">
      <c r="A3123">
        <v>3122</v>
      </c>
      <c r="B3123" s="5">
        <v>4104639</v>
      </c>
      <c r="C3123" t="str">
        <f t="shared" si="5507"/>
        <v>NewBank - Flushing, NY</v>
      </c>
      <c r="D3123" s="21" t="s">
        <v>1626</v>
      </c>
      <c r="E3123" s="19" t="s">
        <v>4673</v>
      </c>
      <c r="F3123" s="19" t="s">
        <v>4670</v>
      </c>
      <c r="G3123" s="19"/>
    </row>
    <row r="3124" spans="1:7" x14ac:dyDescent="0.25">
      <c r="A3124">
        <v>3123</v>
      </c>
      <c r="B3124" s="5">
        <v>8686664</v>
      </c>
      <c r="C3124" t="str">
        <f t="shared" si="5507"/>
        <v>Nonghyup Bank - New York Branch - New York, NY</v>
      </c>
      <c r="D3124" s="21" t="s">
        <v>10757</v>
      </c>
      <c r="E3124" s="19" t="s">
        <v>4669</v>
      </c>
      <c r="F3124" s="19" t="s">
        <v>4670</v>
      </c>
      <c r="G3124" s="19"/>
    </row>
    <row r="3125" spans="1:7" x14ac:dyDescent="0.25">
      <c r="A3125">
        <v>3124</v>
      </c>
      <c r="B3125" s="5">
        <v>4114786</v>
      </c>
      <c r="C3125" t="str">
        <f t="shared" si="5507"/>
        <v>Norddeutsche Landesbank -New York Branch - New York, NY</v>
      </c>
      <c r="D3125" s="21" t="s">
        <v>10758</v>
      </c>
      <c r="E3125" s="19" t="s">
        <v>4669</v>
      </c>
      <c r="F3125" s="19" t="s">
        <v>4670</v>
      </c>
      <c r="G3125" s="19"/>
    </row>
    <row r="3126" spans="1:7" x14ac:dyDescent="0.25">
      <c r="A3126">
        <v>3125</v>
      </c>
      <c r="B3126" s="5">
        <v>4204989</v>
      </c>
      <c r="C3126" t="str">
        <f t="shared" si="5507"/>
        <v>Nordea ABP - New York Branch - New York, NY</v>
      </c>
      <c r="D3126" s="21" t="s">
        <v>10759</v>
      </c>
      <c r="E3126" s="19" t="s">
        <v>4669</v>
      </c>
      <c r="F3126" s="19" t="s">
        <v>4670</v>
      </c>
      <c r="G3126" s="19"/>
    </row>
    <row r="3127" spans="1:7" x14ac:dyDescent="0.25">
      <c r="A3127">
        <v>3126</v>
      </c>
      <c r="B3127" s="5">
        <v>4237646</v>
      </c>
      <c r="C3127" t="str">
        <f t="shared" si="5507"/>
        <v>Norinchukin Bank - New York Branch - New York, NY</v>
      </c>
      <c r="D3127" s="21" t="s">
        <v>10760</v>
      </c>
      <c r="E3127" s="19" t="s">
        <v>4669</v>
      </c>
      <c r="F3127" s="19" t="s">
        <v>4670</v>
      </c>
      <c r="G3127" s="19"/>
    </row>
    <row r="3128" spans="1:7" x14ac:dyDescent="0.25">
      <c r="A3128">
        <v>3127</v>
      </c>
      <c r="B3128" s="5">
        <v>1001048</v>
      </c>
      <c r="C3128" t="str">
        <f t="shared" si="5507"/>
        <v>NorthEast Community Bank - White Plains, NY</v>
      </c>
      <c r="D3128" s="21" t="s">
        <v>9770</v>
      </c>
      <c r="E3128" s="19" t="s">
        <v>4700</v>
      </c>
      <c r="F3128" s="19" t="s">
        <v>4670</v>
      </c>
      <c r="G3128" s="19"/>
    </row>
    <row r="3129" spans="1:7" x14ac:dyDescent="0.25">
      <c r="A3129">
        <v>3128</v>
      </c>
      <c r="B3129" s="5">
        <v>1006247</v>
      </c>
      <c r="C3129" t="str">
        <f t="shared" si="5507"/>
        <v>Orange Bank &amp; Trust Company - Middletown, NY</v>
      </c>
      <c r="D3129" s="21" t="s">
        <v>1636</v>
      </c>
      <c r="E3129" s="19" t="s">
        <v>3072</v>
      </c>
      <c r="F3129" s="19" t="s">
        <v>4670</v>
      </c>
      <c r="G3129" s="19"/>
    </row>
    <row r="3130" spans="1:7" x14ac:dyDescent="0.25">
      <c r="A3130">
        <v>3129</v>
      </c>
      <c r="B3130" s="5">
        <v>4426078</v>
      </c>
      <c r="C3130" t="str">
        <f t="shared" si="5507"/>
        <v>Oversea-Chinese Banking Corporation - New York Agency - New York, NY</v>
      </c>
      <c r="D3130" s="21" t="s">
        <v>10761</v>
      </c>
      <c r="E3130" s="19" t="s">
        <v>4669</v>
      </c>
      <c r="F3130" s="19" t="s">
        <v>4670</v>
      </c>
      <c r="G3130" s="19"/>
    </row>
    <row r="3131" spans="1:7" x14ac:dyDescent="0.25">
      <c r="A3131">
        <v>3130</v>
      </c>
      <c r="B3131" s="5">
        <v>8737281</v>
      </c>
      <c r="C3131" t="str">
        <f t="shared" si="5507"/>
        <v>P.T. Bank Rakyat Indonesia - New York Agency - New York, NY</v>
      </c>
      <c r="D3131" s="21" t="s">
        <v>10762</v>
      </c>
      <c r="E3131" s="19" t="s">
        <v>4669</v>
      </c>
      <c r="F3131" s="19" t="s">
        <v>4670</v>
      </c>
      <c r="G3131" s="19"/>
    </row>
    <row r="3132" spans="1:7" x14ac:dyDescent="0.25">
      <c r="A3132">
        <v>3131</v>
      </c>
      <c r="B3132" s="5">
        <v>4086885</v>
      </c>
      <c r="C3132" t="str">
        <f t="shared" si="5507"/>
        <v>Pathfinder Bank - Oswego, NY</v>
      </c>
      <c r="D3132" s="21" t="s">
        <v>1632</v>
      </c>
      <c r="E3132" s="19" t="s">
        <v>3437</v>
      </c>
      <c r="F3132" s="19" t="s">
        <v>4670</v>
      </c>
      <c r="G3132" s="19"/>
    </row>
    <row r="3133" spans="1:7" x14ac:dyDescent="0.25">
      <c r="A3133">
        <v>3132</v>
      </c>
      <c r="B3133" s="5">
        <v>1004458</v>
      </c>
      <c r="C3133" t="str">
        <f t="shared" si="5507"/>
        <v>PCSB Bank - Yorktown Heights, NY</v>
      </c>
      <c r="D3133" s="21" t="s">
        <v>429</v>
      </c>
      <c r="E3133" s="19" t="s">
        <v>4701</v>
      </c>
      <c r="F3133" s="19" t="s">
        <v>4670</v>
      </c>
      <c r="G3133" s="19"/>
    </row>
    <row r="3134" spans="1:7" x14ac:dyDescent="0.25">
      <c r="A3134">
        <v>3133</v>
      </c>
      <c r="B3134" s="5">
        <v>8738216</v>
      </c>
      <c r="C3134" t="str">
        <f t="shared" si="5507"/>
        <v>Philippine National Bank - New York Branch - New York, NY</v>
      </c>
      <c r="D3134" s="21" t="s">
        <v>10763</v>
      </c>
      <c r="E3134" s="19" t="s">
        <v>4669</v>
      </c>
      <c r="F3134" s="19" t="s">
        <v>4670</v>
      </c>
      <c r="G3134" s="19"/>
    </row>
    <row r="3135" spans="1:7" x14ac:dyDescent="0.25">
      <c r="A3135">
        <v>3134</v>
      </c>
      <c r="B3135" s="5">
        <v>11010271</v>
      </c>
      <c r="C3135" t="str">
        <f t="shared" si="5507"/>
        <v>Piermont Bank - New York, NY</v>
      </c>
      <c r="D3135" s="21" t="s">
        <v>9114</v>
      </c>
      <c r="E3135" s="19" t="s">
        <v>4669</v>
      </c>
      <c r="F3135" s="19" t="s">
        <v>4670</v>
      </c>
      <c r="G3135" s="19"/>
    </row>
    <row r="3136" spans="1:7" x14ac:dyDescent="0.25">
      <c r="A3136">
        <v>3135</v>
      </c>
      <c r="B3136" s="5">
        <v>1007009</v>
      </c>
      <c r="C3136" t="str">
        <f t="shared" si="5507"/>
        <v>Pioneer Bank, National Association - Albany, NY</v>
      </c>
      <c r="D3136" s="21" t="s">
        <v>10588</v>
      </c>
      <c r="E3136" s="19" t="s">
        <v>3143</v>
      </c>
      <c r="F3136" s="19" t="s">
        <v>4670</v>
      </c>
      <c r="G3136" s="19"/>
    </row>
    <row r="3137" spans="1:7" x14ac:dyDescent="0.25">
      <c r="A3137">
        <v>3136</v>
      </c>
      <c r="B3137" s="5">
        <v>1002323</v>
      </c>
      <c r="C3137" t="str">
        <f t="shared" si="5507"/>
        <v>Ponce Bank - Bronx, NY</v>
      </c>
      <c r="D3137" s="21" t="s">
        <v>9771</v>
      </c>
      <c r="E3137" s="19" t="s">
        <v>4702</v>
      </c>
      <c r="F3137" s="19" t="s">
        <v>4670</v>
      </c>
      <c r="G3137" s="19"/>
    </row>
    <row r="3138" spans="1:7" x14ac:dyDescent="0.25">
      <c r="A3138">
        <v>3137</v>
      </c>
      <c r="B3138" s="5">
        <v>1991033</v>
      </c>
      <c r="C3138" t="str">
        <f t="shared" ref="C3138:C3201" si="5508">D3138&amp;" - "&amp;E3138&amp;", "&amp;F3138</f>
        <v>Popular Bank - New York, NY</v>
      </c>
      <c r="D3138" s="21" t="s">
        <v>5483</v>
      </c>
      <c r="E3138" s="19" t="s">
        <v>4669</v>
      </c>
      <c r="F3138" s="19" t="s">
        <v>4670</v>
      </c>
      <c r="G3138" s="19"/>
    </row>
    <row r="3139" spans="1:7" x14ac:dyDescent="0.25">
      <c r="A3139">
        <v>3138</v>
      </c>
      <c r="B3139" s="5">
        <v>113239771</v>
      </c>
      <c r="C3139" t="str">
        <f t="shared" si="5508"/>
        <v>Porticoes National Bank - New York, NY</v>
      </c>
      <c r="D3139" s="21" t="s">
        <v>10469</v>
      </c>
      <c r="E3139" s="19" t="s">
        <v>4669</v>
      </c>
      <c r="F3139" s="19" t="s">
        <v>4670</v>
      </c>
      <c r="G3139" s="19"/>
    </row>
    <row r="3140" spans="1:7" x14ac:dyDescent="0.25">
      <c r="A3140">
        <v>3139</v>
      </c>
      <c r="B3140" s="5">
        <v>6558606</v>
      </c>
      <c r="C3140" t="str">
        <f t="shared" si="5508"/>
        <v>PT. Bank Negara Indonesia (Persero), Tbk - New York Agency - New York, NY</v>
      </c>
      <c r="D3140" s="21" t="s">
        <v>10764</v>
      </c>
      <c r="E3140" s="19" t="s">
        <v>4669</v>
      </c>
      <c r="F3140" s="19" t="s">
        <v>4670</v>
      </c>
      <c r="G3140" s="19"/>
    </row>
    <row r="3141" spans="1:7" x14ac:dyDescent="0.25">
      <c r="A3141">
        <v>3140</v>
      </c>
      <c r="B3141" s="5">
        <v>4092909</v>
      </c>
      <c r="C3141" t="str">
        <f t="shared" si="5508"/>
        <v>Quontic Bank - Astoria, NY</v>
      </c>
      <c r="D3141" s="21" t="s">
        <v>628</v>
      </c>
      <c r="E3141" s="19" t="s">
        <v>4672</v>
      </c>
      <c r="F3141" s="19" t="s">
        <v>4670</v>
      </c>
      <c r="G3141" s="19"/>
    </row>
    <row r="3142" spans="1:7" x14ac:dyDescent="0.25">
      <c r="A3142">
        <v>3141</v>
      </c>
      <c r="B3142" s="5">
        <v>1006489</v>
      </c>
      <c r="C3142" t="str">
        <f t="shared" si="5508"/>
        <v>Rhinebeck Bank - Poughkeepsie, NY</v>
      </c>
      <c r="D3142" s="21" t="s">
        <v>9772</v>
      </c>
      <c r="E3142" s="19" t="s">
        <v>4703</v>
      </c>
      <c r="F3142" s="19" t="s">
        <v>4670</v>
      </c>
      <c r="G3142" s="19"/>
    </row>
    <row r="3143" spans="1:7" x14ac:dyDescent="0.25">
      <c r="A3143">
        <v>3142</v>
      </c>
      <c r="B3143" s="5">
        <v>1014612</v>
      </c>
      <c r="C3143" t="str">
        <f t="shared" si="5508"/>
        <v>Ridgewood Savings Bank - Ridgewood, NY</v>
      </c>
      <c r="D3143" s="21" t="s">
        <v>425</v>
      </c>
      <c r="E3143" s="19" t="s">
        <v>4704</v>
      </c>
      <c r="F3143" s="19" t="s">
        <v>4670</v>
      </c>
      <c r="G3143" s="19"/>
    </row>
    <row r="3144" spans="1:7" x14ac:dyDescent="0.25">
      <c r="A3144">
        <v>3143</v>
      </c>
      <c r="B3144" s="5">
        <v>4075001</v>
      </c>
      <c r="C3144" t="str">
        <f t="shared" si="5508"/>
        <v>Rockefeller Trust Company, National Association - New York, NY</v>
      </c>
      <c r="D3144" s="21" t="s">
        <v>2093</v>
      </c>
      <c r="E3144" s="19" t="s">
        <v>4669</v>
      </c>
      <c r="F3144" s="19" t="s">
        <v>4670</v>
      </c>
      <c r="G3144" s="19"/>
    </row>
    <row r="3145" spans="1:7" x14ac:dyDescent="0.25">
      <c r="A3145">
        <v>3144</v>
      </c>
      <c r="B3145" s="5">
        <v>1009277</v>
      </c>
      <c r="C3145" t="str">
        <f t="shared" si="5508"/>
        <v>Rondout Savings Bank - Kingston, NY</v>
      </c>
      <c r="D3145" s="21" t="s">
        <v>531</v>
      </c>
      <c r="E3145" s="19" t="s">
        <v>4682</v>
      </c>
      <c r="F3145" s="19" t="s">
        <v>4670</v>
      </c>
      <c r="G3145" s="19"/>
    </row>
    <row r="3146" spans="1:7" x14ac:dyDescent="0.25">
      <c r="A3146">
        <v>3145</v>
      </c>
      <c r="B3146" s="5">
        <v>13307135</v>
      </c>
      <c r="C3146" t="str">
        <f t="shared" si="5508"/>
        <v>Royal Bank of Canada - Three World Financial Center Branch - New York, NY</v>
      </c>
      <c r="D3146" s="21" t="s">
        <v>10765</v>
      </c>
      <c r="E3146" s="19" t="s">
        <v>4669</v>
      </c>
      <c r="F3146" s="19" t="s">
        <v>4670</v>
      </c>
      <c r="G3146" s="19"/>
    </row>
    <row r="3147" spans="1:7" x14ac:dyDescent="0.25">
      <c r="A3147">
        <v>3146</v>
      </c>
      <c r="B3147" s="5">
        <v>4290450</v>
      </c>
      <c r="C3147" t="str">
        <f t="shared" si="5508"/>
        <v>Royal Bank of Canada New York Branch - New York, NY</v>
      </c>
      <c r="D3147" s="21" t="s">
        <v>10766</v>
      </c>
      <c r="E3147" s="19" t="s">
        <v>4669</v>
      </c>
      <c r="F3147" s="19" t="s">
        <v>4670</v>
      </c>
      <c r="G3147" s="19"/>
    </row>
    <row r="3148" spans="1:7" x14ac:dyDescent="0.25">
      <c r="A3148">
        <v>3147</v>
      </c>
      <c r="B3148" s="5">
        <v>1015294</v>
      </c>
      <c r="C3148" t="str">
        <f t="shared" si="5508"/>
        <v>Safra National Bank of New York - New York, NY</v>
      </c>
      <c r="D3148" s="21" t="s">
        <v>206</v>
      </c>
      <c r="E3148" s="19" t="s">
        <v>4669</v>
      </c>
      <c r="F3148" s="19" t="s">
        <v>4670</v>
      </c>
      <c r="G3148" s="19"/>
    </row>
    <row r="3149" spans="1:7" x14ac:dyDescent="0.25">
      <c r="A3149">
        <v>3148</v>
      </c>
      <c r="B3149" s="5">
        <v>1011918</v>
      </c>
      <c r="C3149" t="str">
        <f t="shared" si="5508"/>
        <v>Savannah Bank, N.A. - Savannah, NY</v>
      </c>
      <c r="D3149" s="21" t="s">
        <v>2014</v>
      </c>
      <c r="E3149" s="19" t="s">
        <v>3166</v>
      </c>
      <c r="F3149" s="19" t="s">
        <v>4670</v>
      </c>
      <c r="G3149" s="19"/>
    </row>
    <row r="3150" spans="1:7" x14ac:dyDescent="0.25">
      <c r="A3150">
        <v>3149</v>
      </c>
      <c r="B3150" s="5">
        <v>1011410</v>
      </c>
      <c r="C3150" t="str">
        <f t="shared" si="5508"/>
        <v>Sawyer Savings Bank - Saugerties, NY</v>
      </c>
      <c r="D3150" s="21" t="s">
        <v>632</v>
      </c>
      <c r="E3150" s="19" t="s">
        <v>4705</v>
      </c>
      <c r="F3150" s="19" t="s">
        <v>4670</v>
      </c>
      <c r="G3150" s="19"/>
    </row>
    <row r="3151" spans="1:7" x14ac:dyDescent="0.25">
      <c r="A3151">
        <v>3150</v>
      </c>
      <c r="B3151" s="5">
        <v>1001276</v>
      </c>
      <c r="C3151" t="str">
        <f t="shared" si="5508"/>
        <v>Seneca Savings - Baldwinsville, NY</v>
      </c>
      <c r="D3151" s="21" t="s">
        <v>9773</v>
      </c>
      <c r="E3151" s="19" t="s">
        <v>4706</v>
      </c>
      <c r="F3151" s="19" t="s">
        <v>4670</v>
      </c>
      <c r="G3151" s="19"/>
    </row>
    <row r="3152" spans="1:7" x14ac:dyDescent="0.25">
      <c r="A3152">
        <v>3151</v>
      </c>
      <c r="B3152" s="5">
        <v>6601559</v>
      </c>
      <c r="C3152" t="str">
        <f t="shared" si="5508"/>
        <v>Shanghai Commercial Bank Ltd. New York Branch - New York, NY</v>
      </c>
      <c r="D3152" s="21" t="s">
        <v>10767</v>
      </c>
      <c r="E3152" s="19" t="s">
        <v>4669</v>
      </c>
      <c r="F3152" s="19" t="s">
        <v>4670</v>
      </c>
      <c r="G3152" s="19"/>
    </row>
    <row r="3153" spans="1:7" x14ac:dyDescent="0.25">
      <c r="A3153">
        <v>3152</v>
      </c>
      <c r="B3153" s="5">
        <v>13419370</v>
      </c>
      <c r="C3153" t="str">
        <f t="shared" si="5508"/>
        <v>Shinhan Bank - New York Branch - New York, NY</v>
      </c>
      <c r="D3153" s="21" t="s">
        <v>10768</v>
      </c>
      <c r="E3153" s="19" t="s">
        <v>4669</v>
      </c>
      <c r="F3153" s="19" t="s">
        <v>4670</v>
      </c>
      <c r="G3153" s="19"/>
    </row>
    <row r="3154" spans="1:7" x14ac:dyDescent="0.25">
      <c r="A3154">
        <v>3153</v>
      </c>
      <c r="B3154" s="5">
        <v>1023005</v>
      </c>
      <c r="C3154" t="str">
        <f t="shared" si="5508"/>
        <v>Shinhan Bank America - New York, NY</v>
      </c>
      <c r="D3154" s="21" t="s">
        <v>1203</v>
      </c>
      <c r="E3154" s="19" t="s">
        <v>4669</v>
      </c>
      <c r="F3154" s="19" t="s">
        <v>4670</v>
      </c>
      <c r="G3154" s="19"/>
    </row>
    <row r="3155" spans="1:7" x14ac:dyDescent="0.25">
      <c r="A3155">
        <v>3154</v>
      </c>
      <c r="B3155" s="5">
        <v>8614003</v>
      </c>
      <c r="C3155" t="str">
        <f t="shared" si="5508"/>
        <v>Shizuoka Bank, Ltd - New York Branch - New York, NY</v>
      </c>
      <c r="D3155" s="21" t="s">
        <v>10769</v>
      </c>
      <c r="E3155" s="19" t="s">
        <v>4669</v>
      </c>
      <c r="F3155" s="19" t="s">
        <v>4670</v>
      </c>
      <c r="G3155" s="19"/>
    </row>
    <row r="3156" spans="1:7" x14ac:dyDescent="0.25">
      <c r="A3156">
        <v>3155</v>
      </c>
      <c r="B3156" s="5">
        <v>7697614</v>
      </c>
      <c r="C3156" t="str">
        <f t="shared" si="5508"/>
        <v>Shoko Chukin Bank, Ltd - New York Branch - New York, NY</v>
      </c>
      <c r="D3156" s="21" t="s">
        <v>10770</v>
      </c>
      <c r="E3156" s="19" t="s">
        <v>4669</v>
      </c>
      <c r="F3156" s="19" t="s">
        <v>4670</v>
      </c>
      <c r="G3156" s="19"/>
    </row>
    <row r="3157" spans="1:7" x14ac:dyDescent="0.25">
      <c r="A3157">
        <v>3156</v>
      </c>
      <c r="B3157" s="5">
        <v>6416656</v>
      </c>
      <c r="C3157" t="str">
        <f t="shared" si="5508"/>
        <v>Skandinaviska Enskilda - New York Branch - New York, NY</v>
      </c>
      <c r="D3157" s="21" t="s">
        <v>10771</v>
      </c>
      <c r="E3157" s="19" t="s">
        <v>4669</v>
      </c>
      <c r="F3157" s="19" t="s">
        <v>4670</v>
      </c>
      <c r="G3157" s="19"/>
    </row>
    <row r="3158" spans="1:7" x14ac:dyDescent="0.25">
      <c r="A3158">
        <v>3157</v>
      </c>
      <c r="B3158" s="5">
        <v>4982454</v>
      </c>
      <c r="C3158" t="str">
        <f t="shared" si="5508"/>
        <v>Societe Generale - New York Branch - New York, NY</v>
      </c>
      <c r="D3158" s="21" t="s">
        <v>10772</v>
      </c>
      <c r="E3158" s="19" t="s">
        <v>4669</v>
      </c>
      <c r="F3158" s="19" t="s">
        <v>4670</v>
      </c>
      <c r="G3158" s="19"/>
    </row>
    <row r="3159" spans="1:7" x14ac:dyDescent="0.25">
      <c r="A3159">
        <v>3158</v>
      </c>
      <c r="B3159" s="5">
        <v>1012892</v>
      </c>
      <c r="C3159" t="str">
        <f t="shared" si="5508"/>
        <v>Solvay Bank - Solvay, NY</v>
      </c>
      <c r="D3159" s="21" t="s">
        <v>1631</v>
      </c>
      <c r="E3159" s="19" t="s">
        <v>4707</v>
      </c>
      <c r="F3159" s="19" t="s">
        <v>4670</v>
      </c>
      <c r="G3159" s="19"/>
    </row>
    <row r="3160" spans="1:7" x14ac:dyDescent="0.25">
      <c r="A3160">
        <v>3159</v>
      </c>
      <c r="B3160" s="5">
        <v>4099676</v>
      </c>
      <c r="C3160" t="str">
        <f t="shared" si="5508"/>
        <v>Spring Bank - Bronx, NY</v>
      </c>
      <c r="D3160" s="21" t="s">
        <v>2507</v>
      </c>
      <c r="E3160" s="19" t="s">
        <v>4702</v>
      </c>
      <c r="F3160" s="19" t="s">
        <v>4670</v>
      </c>
      <c r="G3160" s="19"/>
    </row>
    <row r="3161" spans="1:7" x14ac:dyDescent="0.25">
      <c r="A3161">
        <v>3160</v>
      </c>
      <c r="B3161" s="5">
        <v>4055187</v>
      </c>
      <c r="C3161" t="str">
        <f t="shared" si="5508"/>
        <v>Standard Chartered Bank New York Branch - New York, NY</v>
      </c>
      <c r="D3161" s="21" t="s">
        <v>10895</v>
      </c>
      <c r="E3161" s="19" t="s">
        <v>4669</v>
      </c>
      <c r="F3161" s="19" t="s">
        <v>4670</v>
      </c>
      <c r="G3161" s="19"/>
    </row>
    <row r="3162" spans="1:7" x14ac:dyDescent="0.25">
      <c r="A3162">
        <v>3161</v>
      </c>
      <c r="B3162" s="5">
        <v>4055275</v>
      </c>
      <c r="C3162" t="str">
        <f t="shared" si="5508"/>
        <v>State Bank of India New York Branch - New York, NY</v>
      </c>
      <c r="D3162" s="21" t="s">
        <v>10896</v>
      </c>
      <c r="E3162" s="19" t="s">
        <v>4669</v>
      </c>
      <c r="F3162" s="19" t="s">
        <v>4670</v>
      </c>
      <c r="G3162" s="19"/>
    </row>
    <row r="3163" spans="1:7" x14ac:dyDescent="0.25">
      <c r="A3163">
        <v>3162</v>
      </c>
      <c r="B3163" s="5">
        <v>4072250</v>
      </c>
      <c r="C3163" t="str">
        <f t="shared" si="5508"/>
        <v>State Street Bank and Trust Company, N.A. - New York, NY</v>
      </c>
      <c r="D3163" s="21" t="s">
        <v>9774</v>
      </c>
      <c r="E3163" s="19" t="s">
        <v>4669</v>
      </c>
      <c r="F3163" s="19" t="s">
        <v>4670</v>
      </c>
      <c r="G3163" s="19"/>
    </row>
    <row r="3164" spans="1:7" x14ac:dyDescent="0.25">
      <c r="A3164">
        <v>3163</v>
      </c>
      <c r="B3164" s="5">
        <v>4424730</v>
      </c>
      <c r="C3164" t="str">
        <f t="shared" si="5508"/>
        <v>Sumitomo Mitsui Banking Corporation - New York Branch - New York, NY</v>
      </c>
      <c r="D3164" s="21" t="s">
        <v>10773</v>
      </c>
      <c r="E3164" s="19" t="s">
        <v>4669</v>
      </c>
      <c r="F3164" s="19" t="s">
        <v>4670</v>
      </c>
      <c r="G3164" s="19"/>
    </row>
    <row r="3165" spans="1:7" x14ac:dyDescent="0.25">
      <c r="A3165">
        <v>3164</v>
      </c>
      <c r="B3165" s="5">
        <v>4578402</v>
      </c>
      <c r="C3165" t="str">
        <f t="shared" si="5508"/>
        <v>Sumitomo Mitsui Trust Bank New York Branch - New York, NY</v>
      </c>
      <c r="D3165" s="21" t="s">
        <v>10897</v>
      </c>
      <c r="E3165" s="19" t="s">
        <v>4669</v>
      </c>
      <c r="F3165" s="19" t="s">
        <v>4670</v>
      </c>
      <c r="G3165" s="19"/>
    </row>
    <row r="3166" spans="1:7" x14ac:dyDescent="0.25">
      <c r="A3166">
        <v>3165</v>
      </c>
      <c r="B3166" s="5">
        <v>1000810</v>
      </c>
      <c r="C3166" t="str">
        <f t="shared" si="5508"/>
        <v>Sunnyside Federal Savings and Loan Association of Irvington - Irvington, NY</v>
      </c>
      <c r="D3166" s="21" t="s">
        <v>709</v>
      </c>
      <c r="E3166" s="19" t="s">
        <v>3496</v>
      </c>
      <c r="F3166" s="19" t="s">
        <v>4670</v>
      </c>
      <c r="G3166" s="19"/>
    </row>
    <row r="3167" spans="1:7" x14ac:dyDescent="0.25">
      <c r="A3167">
        <v>3166</v>
      </c>
      <c r="B3167" s="5">
        <v>4282257</v>
      </c>
      <c r="C3167" t="str">
        <f t="shared" si="5508"/>
        <v>Svenska Handels AB Publ - New York Branch - New York, NY</v>
      </c>
      <c r="D3167" s="21" t="s">
        <v>10774</v>
      </c>
      <c r="E3167" s="19" t="s">
        <v>4669</v>
      </c>
      <c r="F3167" s="19" t="s">
        <v>4670</v>
      </c>
      <c r="G3167" s="19"/>
    </row>
    <row r="3168" spans="1:7" x14ac:dyDescent="0.25">
      <c r="A3168">
        <v>3167</v>
      </c>
      <c r="B3168" s="5">
        <v>6404528</v>
      </c>
      <c r="C3168" t="str">
        <f t="shared" si="5508"/>
        <v>Swedbank AB - New York Branch - New York, NY</v>
      </c>
      <c r="D3168" s="21" t="s">
        <v>10775</v>
      </c>
      <c r="E3168" s="19" t="s">
        <v>4669</v>
      </c>
      <c r="F3168" s="19" t="s">
        <v>4670</v>
      </c>
      <c r="G3168" s="19"/>
    </row>
    <row r="3169" spans="1:7" x14ac:dyDescent="0.25">
      <c r="A3169">
        <v>3168</v>
      </c>
      <c r="B3169" s="5">
        <v>13362145</v>
      </c>
      <c r="C3169" t="str">
        <f t="shared" si="5508"/>
        <v>Taiwan Business Bank - New York Branch - New York, NY</v>
      </c>
      <c r="D3169" s="21" t="s">
        <v>10776</v>
      </c>
      <c r="E3169" s="19" t="s">
        <v>4669</v>
      </c>
      <c r="F3169" s="19" t="s">
        <v>4670</v>
      </c>
      <c r="G3169" s="19"/>
    </row>
    <row r="3170" spans="1:7" x14ac:dyDescent="0.25">
      <c r="A3170">
        <v>3169</v>
      </c>
      <c r="B3170" s="5">
        <v>4878448</v>
      </c>
      <c r="C3170" t="str">
        <f t="shared" si="5508"/>
        <v>Taiwan Cooperative Bank - New York Branch - New York, NY</v>
      </c>
      <c r="D3170" s="21" t="s">
        <v>10777</v>
      </c>
      <c r="E3170" s="19" t="s">
        <v>4669</v>
      </c>
      <c r="F3170" s="19" t="s">
        <v>4670</v>
      </c>
      <c r="G3170" s="19"/>
    </row>
    <row r="3171" spans="1:7" x14ac:dyDescent="0.25">
      <c r="A3171">
        <v>3170</v>
      </c>
      <c r="B3171" s="5">
        <v>1011886</v>
      </c>
      <c r="C3171" t="str">
        <f t="shared" si="5508"/>
        <v>The Adirondack Trust Company - Saratoga Springs, NY</v>
      </c>
      <c r="D3171" s="21" t="s">
        <v>9775</v>
      </c>
      <c r="E3171" s="19" t="s">
        <v>4671</v>
      </c>
      <c r="F3171" s="19" t="s">
        <v>4670</v>
      </c>
      <c r="G3171" s="19"/>
    </row>
    <row r="3172" spans="1:7" x14ac:dyDescent="0.25">
      <c r="A3172">
        <v>3171</v>
      </c>
      <c r="B3172" s="5">
        <v>4154340</v>
      </c>
      <c r="C3172" t="str">
        <f t="shared" si="5508"/>
        <v>The Bank of Greene County - Catskill, NY</v>
      </c>
      <c r="D3172" s="21" t="s">
        <v>9776</v>
      </c>
      <c r="E3172" s="19" t="s">
        <v>4677</v>
      </c>
      <c r="F3172" s="19" t="s">
        <v>4670</v>
      </c>
      <c r="G3172" s="19"/>
    </row>
    <row r="3173" spans="1:7" x14ac:dyDescent="0.25">
      <c r="A3173">
        <v>3172</v>
      </c>
      <c r="B3173" s="5">
        <v>1010655</v>
      </c>
      <c r="C3173" t="str">
        <f t="shared" si="5508"/>
        <v>The Bank of New York Mellon - New York, NY</v>
      </c>
      <c r="D3173" s="21" t="s">
        <v>9777</v>
      </c>
      <c r="E3173" s="19" t="s">
        <v>4669</v>
      </c>
      <c r="F3173" s="19" t="s">
        <v>4670</v>
      </c>
      <c r="G3173" s="19"/>
    </row>
    <row r="3174" spans="1:7" x14ac:dyDescent="0.25">
      <c r="A3174">
        <v>3173</v>
      </c>
      <c r="B3174" s="5">
        <v>4237956</v>
      </c>
      <c r="C3174" t="str">
        <f t="shared" si="5508"/>
        <v>The Bank of Nova Scotia - New York Agency - New York, NY</v>
      </c>
      <c r="D3174" s="21" t="s">
        <v>10778</v>
      </c>
      <c r="E3174" s="19" t="s">
        <v>4669</v>
      </c>
      <c r="F3174" s="19" t="s">
        <v>4670</v>
      </c>
      <c r="G3174" s="19"/>
    </row>
    <row r="3175" spans="1:7" x14ac:dyDescent="0.25">
      <c r="A3175">
        <v>3174</v>
      </c>
      <c r="B3175" s="5">
        <v>1022332</v>
      </c>
      <c r="C3175" t="str">
        <f t="shared" si="5508"/>
        <v>The Berkshire Bank - New York, NY</v>
      </c>
      <c r="D3175" s="21" t="s">
        <v>9778</v>
      </c>
      <c r="E3175" s="19" t="s">
        <v>4669</v>
      </c>
      <c r="F3175" s="19" t="s">
        <v>4670</v>
      </c>
      <c r="G3175" s="19"/>
    </row>
    <row r="3176" spans="1:7" x14ac:dyDescent="0.25">
      <c r="A3176">
        <v>3175</v>
      </c>
      <c r="B3176" s="5">
        <v>1006070</v>
      </c>
      <c r="C3176" t="str">
        <f t="shared" si="5508"/>
        <v>The Canandaigua National Bank and Trust Company - Canandaigua, NY</v>
      </c>
      <c r="D3176" s="21" t="s">
        <v>9779</v>
      </c>
      <c r="E3176" s="19" t="s">
        <v>4681</v>
      </c>
      <c r="F3176" s="19" t="s">
        <v>4670</v>
      </c>
      <c r="G3176" s="19"/>
    </row>
    <row r="3177" spans="1:7" x14ac:dyDescent="0.25">
      <c r="A3177">
        <v>3176</v>
      </c>
      <c r="B3177" s="5">
        <v>1014545</v>
      </c>
      <c r="C3177" t="str">
        <f t="shared" si="5508"/>
        <v>The Citizens National Bank of Hammond - Hammond, NY</v>
      </c>
      <c r="D3177" s="21" t="s">
        <v>9780</v>
      </c>
      <c r="E3177" s="19" t="s">
        <v>3968</v>
      </c>
      <c r="F3177" s="19" t="s">
        <v>4670</v>
      </c>
      <c r="G3177" s="19"/>
    </row>
    <row r="3178" spans="1:7" x14ac:dyDescent="0.25">
      <c r="A3178">
        <v>3177</v>
      </c>
      <c r="B3178" s="5">
        <v>1006996</v>
      </c>
      <c r="C3178" t="str">
        <f t="shared" si="5508"/>
        <v>The Delaware National Bank of Delhi - Delhi, NY</v>
      </c>
      <c r="D3178" s="21" t="s">
        <v>9781</v>
      </c>
      <c r="E3178" s="19" t="s">
        <v>3957</v>
      </c>
      <c r="F3178" s="19" t="s">
        <v>4670</v>
      </c>
      <c r="G3178" s="19"/>
    </row>
    <row r="3179" spans="1:7" x14ac:dyDescent="0.25">
      <c r="A3179">
        <v>3178</v>
      </c>
      <c r="B3179" s="5">
        <v>4100354</v>
      </c>
      <c r="C3179" t="str">
        <f t="shared" si="5508"/>
        <v>The Depository Trust Company - Brooklyn, NY</v>
      </c>
      <c r="D3179" s="21" t="s">
        <v>9782</v>
      </c>
      <c r="E3179" s="19" t="s">
        <v>4134</v>
      </c>
      <c r="F3179" s="19" t="s">
        <v>4670</v>
      </c>
      <c r="G3179" s="19"/>
    </row>
    <row r="3180" spans="1:7" x14ac:dyDescent="0.25">
      <c r="A3180">
        <v>3179</v>
      </c>
      <c r="B3180" s="5">
        <v>1007055</v>
      </c>
      <c r="C3180" t="str">
        <f t="shared" si="5508"/>
        <v>The First National Bank of Dryden - Dryden, NY</v>
      </c>
      <c r="D3180" s="21" t="s">
        <v>9783</v>
      </c>
      <c r="E3180" s="19" t="s">
        <v>4688</v>
      </c>
      <c r="F3180" s="19" t="s">
        <v>4670</v>
      </c>
      <c r="G3180" s="19"/>
    </row>
    <row r="3181" spans="1:7" x14ac:dyDescent="0.25">
      <c r="A3181">
        <v>3180</v>
      </c>
      <c r="B3181" s="5">
        <v>1015274</v>
      </c>
      <c r="C3181" t="str">
        <f t="shared" si="5508"/>
        <v>The First National Bank of Groton - Groton, NY</v>
      </c>
      <c r="D3181" s="21" t="s">
        <v>9784</v>
      </c>
      <c r="E3181" s="19" t="s">
        <v>4689</v>
      </c>
      <c r="F3181" s="19" t="s">
        <v>4670</v>
      </c>
      <c r="G3181" s="19"/>
    </row>
    <row r="3182" spans="1:7" x14ac:dyDescent="0.25">
      <c r="A3182">
        <v>3181</v>
      </c>
      <c r="B3182" s="5">
        <v>4214852</v>
      </c>
      <c r="C3182" t="str">
        <f t="shared" si="5508"/>
        <v>The Goldman Sachs Trust Company, National Association - New York, NY</v>
      </c>
      <c r="D3182" s="21" t="s">
        <v>9785</v>
      </c>
      <c r="E3182" s="19" t="s">
        <v>4669</v>
      </c>
      <c r="F3182" s="19" t="s">
        <v>4670</v>
      </c>
      <c r="G3182" s="19"/>
    </row>
    <row r="3183" spans="1:7" x14ac:dyDescent="0.25">
      <c r="A3183">
        <v>3182</v>
      </c>
      <c r="B3183" s="5">
        <v>1008056</v>
      </c>
      <c r="C3183" t="str">
        <f t="shared" si="5508"/>
        <v>The Lyons National Bank - Lyons, NY</v>
      </c>
      <c r="D3183" s="21" t="s">
        <v>9786</v>
      </c>
      <c r="E3183" s="19" t="s">
        <v>3219</v>
      </c>
      <c r="F3183" s="19" t="s">
        <v>4670</v>
      </c>
      <c r="G3183" s="19"/>
    </row>
    <row r="3184" spans="1:7" x14ac:dyDescent="0.25">
      <c r="A3184">
        <v>3183</v>
      </c>
      <c r="B3184" s="5">
        <v>13911534</v>
      </c>
      <c r="C3184" t="str">
        <f t="shared" si="5508"/>
        <v>The National Bank of Coxsackie - Coxsackie, NY</v>
      </c>
      <c r="D3184" s="21" t="s">
        <v>9787</v>
      </c>
      <c r="E3184" s="19" t="s">
        <v>4699</v>
      </c>
      <c r="F3184" s="19" t="s">
        <v>4670</v>
      </c>
      <c r="G3184" s="19"/>
    </row>
    <row r="3185" spans="1:7" x14ac:dyDescent="0.25">
      <c r="A3185">
        <v>3184</v>
      </c>
      <c r="B3185" s="5">
        <v>1006122</v>
      </c>
      <c r="C3185" t="str">
        <f t="shared" si="5508"/>
        <v>The North Country Savings Bank - Canton, NY</v>
      </c>
      <c r="D3185" s="21" t="s">
        <v>10589</v>
      </c>
      <c r="E3185" s="19" t="s">
        <v>3608</v>
      </c>
      <c r="F3185" s="19" t="s">
        <v>4670</v>
      </c>
      <c r="G3185" s="19"/>
    </row>
    <row r="3186" spans="1:7" x14ac:dyDescent="0.25">
      <c r="A3186">
        <v>3185</v>
      </c>
      <c r="B3186" s="5">
        <v>1007625</v>
      </c>
      <c r="C3186" t="str">
        <f t="shared" si="5508"/>
        <v>The Putnam County National Bank of Carmel - Carmel, NY</v>
      </c>
      <c r="D3186" s="21" t="s">
        <v>10304</v>
      </c>
      <c r="E3186" s="19" t="s">
        <v>3721</v>
      </c>
      <c r="F3186" s="19" t="s">
        <v>4670</v>
      </c>
      <c r="G3186" s="19"/>
    </row>
    <row r="3187" spans="1:7" x14ac:dyDescent="0.25">
      <c r="A3187">
        <v>3186</v>
      </c>
      <c r="B3187" s="5">
        <v>1007958</v>
      </c>
      <c r="C3187" t="str">
        <f t="shared" si="5508"/>
        <v>The Upstate National Bank - Rochester, NY</v>
      </c>
      <c r="D3187" s="21" t="s">
        <v>9788</v>
      </c>
      <c r="E3187" s="19" t="s">
        <v>3633</v>
      </c>
      <c r="F3187" s="19" t="s">
        <v>4670</v>
      </c>
      <c r="G3187" s="19"/>
    </row>
    <row r="3188" spans="1:7" x14ac:dyDescent="0.25">
      <c r="A3188">
        <v>3187</v>
      </c>
      <c r="B3188" s="5">
        <v>1015183</v>
      </c>
      <c r="C3188" t="str">
        <f t="shared" si="5508"/>
        <v>Tioga State Bank, N.A. - Spencer, NY</v>
      </c>
      <c r="D3188" s="21" t="s">
        <v>9789</v>
      </c>
      <c r="E3188" s="19" t="s">
        <v>3293</v>
      </c>
      <c r="F3188" s="19" t="s">
        <v>4670</v>
      </c>
      <c r="G3188" s="19"/>
    </row>
    <row r="3189" spans="1:7" x14ac:dyDescent="0.25">
      <c r="A3189">
        <v>3188</v>
      </c>
      <c r="B3189" s="5">
        <v>1009364</v>
      </c>
      <c r="C3189" t="str">
        <f t="shared" si="5508"/>
        <v>Tompkins Community Bank - Ithaca, NY</v>
      </c>
      <c r="D3189" s="21" t="s">
        <v>10182</v>
      </c>
      <c r="E3189" s="19" t="s">
        <v>4708</v>
      </c>
      <c r="F3189" s="19" t="s">
        <v>4670</v>
      </c>
      <c r="G3189" s="19"/>
    </row>
    <row r="3190" spans="1:7" x14ac:dyDescent="0.25">
      <c r="A3190">
        <v>3189</v>
      </c>
      <c r="B3190" s="5">
        <v>4249805</v>
      </c>
      <c r="C3190" t="str">
        <f t="shared" si="5508"/>
        <v>Toronto-Dominion Bank - New York Branch - New York, NY</v>
      </c>
      <c r="D3190" s="21" t="s">
        <v>10779</v>
      </c>
      <c r="E3190" s="19" t="s">
        <v>4669</v>
      </c>
      <c r="F3190" s="19" t="s">
        <v>4670</v>
      </c>
      <c r="G3190" s="19"/>
    </row>
    <row r="3191" spans="1:7" x14ac:dyDescent="0.25">
      <c r="A3191">
        <v>3190</v>
      </c>
      <c r="B3191" s="5">
        <v>1002733</v>
      </c>
      <c r="C3191" t="str">
        <f t="shared" si="5508"/>
        <v>TrustCo Bank - Glenville, NY</v>
      </c>
      <c r="D3191" s="21" t="s">
        <v>427</v>
      </c>
      <c r="E3191" s="19" t="s">
        <v>4165</v>
      </c>
      <c r="F3191" s="19" t="s">
        <v>4670</v>
      </c>
      <c r="G3191" s="19"/>
    </row>
    <row r="3192" spans="1:7" x14ac:dyDescent="0.25">
      <c r="A3192">
        <v>3191</v>
      </c>
      <c r="B3192" s="5">
        <v>13441890</v>
      </c>
      <c r="C3192" t="str">
        <f t="shared" si="5508"/>
        <v>TURKIYE VAKIFLAR BK NY BR - New York, NY</v>
      </c>
      <c r="D3192" s="21" t="s">
        <v>10898</v>
      </c>
      <c r="E3192" s="19" t="s">
        <v>4669</v>
      </c>
      <c r="F3192" s="19" t="s">
        <v>4670</v>
      </c>
      <c r="G3192" s="19"/>
    </row>
    <row r="3193" spans="1:7" x14ac:dyDescent="0.25">
      <c r="A3193">
        <v>3192</v>
      </c>
      <c r="B3193" s="5">
        <v>117226128</v>
      </c>
      <c r="C3193" t="str">
        <f t="shared" si="5508"/>
        <v>UBS AG - New York Branch - New York, NY</v>
      </c>
      <c r="D3193" s="21" t="s">
        <v>10780</v>
      </c>
      <c r="E3193" s="19" t="s">
        <v>4669</v>
      </c>
      <c r="F3193" s="19" t="s">
        <v>4670</v>
      </c>
      <c r="G3193" s="19"/>
    </row>
    <row r="3194" spans="1:7" x14ac:dyDescent="0.25">
      <c r="A3194">
        <v>3193</v>
      </c>
      <c r="B3194" s="5">
        <v>4263900</v>
      </c>
      <c r="C3194" t="str">
        <f t="shared" si="5508"/>
        <v>UBS AG New York (Eleven Madison Avenue) Branch - New York, NY</v>
      </c>
      <c r="D3194" s="21" t="s">
        <v>10844</v>
      </c>
      <c r="E3194" s="19" t="s">
        <v>4669</v>
      </c>
      <c r="F3194" s="19" t="s">
        <v>4670</v>
      </c>
      <c r="G3194" s="19"/>
    </row>
    <row r="3195" spans="1:7" x14ac:dyDescent="0.25">
      <c r="A3195">
        <v>3194</v>
      </c>
      <c r="B3195" s="5">
        <v>1007811</v>
      </c>
      <c r="C3195" t="str">
        <f t="shared" si="5508"/>
        <v>Ulster Savings Bank - Kingston, NY</v>
      </c>
      <c r="D3195" s="21" t="s">
        <v>534</v>
      </c>
      <c r="E3195" s="19" t="s">
        <v>4682</v>
      </c>
      <c r="F3195" s="19" t="s">
        <v>4670</v>
      </c>
      <c r="G3195" s="19"/>
    </row>
    <row r="3196" spans="1:7" x14ac:dyDescent="0.25">
      <c r="A3196">
        <v>3195</v>
      </c>
      <c r="B3196" s="5">
        <v>4290536</v>
      </c>
      <c r="C3196" t="str">
        <f t="shared" si="5508"/>
        <v>UniCredit Bank GmbH, New York Branch - New York, NY</v>
      </c>
      <c r="D3196" s="21" t="s">
        <v>10781</v>
      </c>
      <c r="E3196" s="19" t="s">
        <v>4669</v>
      </c>
      <c r="F3196" s="19" t="s">
        <v>4670</v>
      </c>
      <c r="G3196" s="19"/>
    </row>
    <row r="3197" spans="1:7" x14ac:dyDescent="0.25">
      <c r="A3197">
        <v>3196</v>
      </c>
      <c r="B3197" s="5">
        <v>4240238</v>
      </c>
      <c r="C3197" t="str">
        <f t="shared" si="5508"/>
        <v>UniCredit S.p.A. - New York Branch - New York, NY</v>
      </c>
      <c r="D3197" s="21" t="s">
        <v>10782</v>
      </c>
      <c r="E3197" s="19" t="s">
        <v>4669</v>
      </c>
      <c r="F3197" s="19" t="s">
        <v>4670</v>
      </c>
      <c r="G3197" s="19"/>
    </row>
    <row r="3198" spans="1:7" x14ac:dyDescent="0.25">
      <c r="A3198">
        <v>3197</v>
      </c>
      <c r="B3198" s="5">
        <v>6519375</v>
      </c>
      <c r="C3198" t="str">
        <f t="shared" si="5508"/>
        <v>United Bank for Africa PLC, New York Branch - New York, NY</v>
      </c>
      <c r="D3198" s="21" t="s">
        <v>10899</v>
      </c>
      <c r="E3198" s="19" t="s">
        <v>4669</v>
      </c>
      <c r="F3198" s="19" t="s">
        <v>4670</v>
      </c>
      <c r="G3198" s="19"/>
    </row>
    <row r="3199" spans="1:7" x14ac:dyDescent="0.25">
      <c r="A3199">
        <v>3198</v>
      </c>
      <c r="B3199" s="5">
        <v>1005033</v>
      </c>
      <c r="C3199" t="str">
        <f t="shared" si="5508"/>
        <v>United Orient Bank - New York, NY</v>
      </c>
      <c r="D3199" s="21" t="s">
        <v>351</v>
      </c>
      <c r="E3199" s="19" t="s">
        <v>4669</v>
      </c>
      <c r="F3199" s="19" t="s">
        <v>4670</v>
      </c>
      <c r="G3199" s="19"/>
    </row>
    <row r="3200" spans="1:7" x14ac:dyDescent="0.25">
      <c r="A3200">
        <v>3199</v>
      </c>
      <c r="B3200" s="5">
        <v>4344735</v>
      </c>
      <c r="C3200" t="str">
        <f t="shared" si="5508"/>
        <v>United Overseas Bank Limited - New York Agency - New York, NY</v>
      </c>
      <c r="D3200" s="21" t="s">
        <v>10783</v>
      </c>
      <c r="E3200" s="19" t="s">
        <v>4669</v>
      </c>
      <c r="F3200" s="19" t="s">
        <v>4670</v>
      </c>
      <c r="G3200" s="19"/>
    </row>
    <row r="3201" spans="1:7" x14ac:dyDescent="0.25">
      <c r="A3201">
        <v>3200</v>
      </c>
      <c r="B3201" s="5">
        <v>4169839</v>
      </c>
      <c r="C3201" t="str">
        <f t="shared" si="5508"/>
        <v>Walden Savings Bank - Montgomery, NY</v>
      </c>
      <c r="D3201" s="21" t="s">
        <v>533</v>
      </c>
      <c r="E3201" s="19" t="s">
        <v>3450</v>
      </c>
      <c r="F3201" s="19" t="s">
        <v>4670</v>
      </c>
      <c r="G3201" s="19"/>
    </row>
    <row r="3202" spans="1:7" x14ac:dyDescent="0.25">
      <c r="A3202">
        <v>3201</v>
      </c>
      <c r="B3202" s="5">
        <v>1000865</v>
      </c>
      <c r="C3202" t="str">
        <f t="shared" ref="C3202:C3265" si="5509">D3202&amp;" - "&amp;E3202&amp;", "&amp;F3202</f>
        <v>Wallkill Valley Federal Savings and Loan Association - Wallkill, NY</v>
      </c>
      <c r="D3202" s="21" t="s">
        <v>537</v>
      </c>
      <c r="E3202" s="19" t="s">
        <v>4709</v>
      </c>
      <c r="F3202" s="19" t="s">
        <v>4670</v>
      </c>
      <c r="G3202" s="19"/>
    </row>
    <row r="3203" spans="1:7" x14ac:dyDescent="0.25">
      <c r="A3203">
        <v>3202</v>
      </c>
      <c r="B3203" s="5">
        <v>1007774</v>
      </c>
      <c r="C3203" t="str">
        <f t="shared" si="5509"/>
        <v>Watertown Savings Bank - Watertown, NY</v>
      </c>
      <c r="D3203" s="21" t="s">
        <v>536</v>
      </c>
      <c r="E3203" s="19" t="s">
        <v>4055</v>
      </c>
      <c r="F3203" s="19" t="s">
        <v>4670</v>
      </c>
      <c r="G3203" s="19"/>
    </row>
    <row r="3204" spans="1:7" x14ac:dyDescent="0.25">
      <c r="A3204">
        <v>3203</v>
      </c>
      <c r="B3204" s="5">
        <v>8590863</v>
      </c>
      <c r="C3204" t="str">
        <f t="shared" si="5509"/>
        <v>Westpac Banking Corporation - New York Branch - New York, NY</v>
      </c>
      <c r="D3204" s="21" t="s">
        <v>10784</v>
      </c>
      <c r="E3204" s="19" t="s">
        <v>4669</v>
      </c>
      <c r="F3204" s="19" t="s">
        <v>4670</v>
      </c>
      <c r="G3204" s="19"/>
    </row>
    <row r="3205" spans="1:7" x14ac:dyDescent="0.25">
      <c r="A3205">
        <v>3204</v>
      </c>
      <c r="B3205" s="5">
        <v>1008802</v>
      </c>
      <c r="C3205" t="str">
        <f t="shared" si="5509"/>
        <v>Woori America Bank - New York, NY</v>
      </c>
      <c r="D3205" s="21" t="s">
        <v>1208</v>
      </c>
      <c r="E3205" s="19" t="s">
        <v>4669</v>
      </c>
      <c r="F3205" s="19" t="s">
        <v>4670</v>
      </c>
      <c r="G3205" s="19"/>
    </row>
    <row r="3206" spans="1:7" x14ac:dyDescent="0.25">
      <c r="A3206">
        <v>3205</v>
      </c>
      <c r="B3206" s="5">
        <v>4732160</v>
      </c>
      <c r="C3206" t="str">
        <f t="shared" si="5509"/>
        <v>Woori Bank - New York Agency - New York, NY</v>
      </c>
      <c r="D3206" s="21" t="s">
        <v>10785</v>
      </c>
      <c r="E3206" s="19" t="s">
        <v>4669</v>
      </c>
      <c r="F3206" s="19" t="s">
        <v>4670</v>
      </c>
      <c r="G3206" s="19"/>
    </row>
    <row r="3207" spans="1:7" x14ac:dyDescent="0.25">
      <c r="A3207">
        <v>3206</v>
      </c>
      <c r="B3207" s="5">
        <v>1014598</v>
      </c>
      <c r="C3207" t="str">
        <f t="shared" si="5509"/>
        <v>WSB Municipal Bank - Watertown, NY</v>
      </c>
      <c r="D3207" s="21" t="s">
        <v>2509</v>
      </c>
      <c r="E3207" s="19" t="s">
        <v>4055</v>
      </c>
      <c r="F3207" s="19" t="s">
        <v>4670</v>
      </c>
      <c r="G3207" s="19"/>
    </row>
    <row r="3208" spans="1:7" x14ac:dyDescent="0.25">
      <c r="A3208">
        <v>3207</v>
      </c>
      <c r="B3208" s="5">
        <v>1009934</v>
      </c>
      <c r="C3208" t="str">
        <f t="shared" si="5509"/>
        <v>1st National Bank - Lebanon, OH</v>
      </c>
      <c r="D3208" s="21" t="s">
        <v>2015</v>
      </c>
      <c r="E3208" s="19" t="s">
        <v>3885</v>
      </c>
      <c r="F3208" s="19" t="s">
        <v>4710</v>
      </c>
      <c r="G3208" s="19"/>
    </row>
    <row r="3209" spans="1:7" x14ac:dyDescent="0.25">
      <c r="A3209">
        <v>3208</v>
      </c>
      <c r="B3209" s="5">
        <v>100575861</v>
      </c>
      <c r="C3209" t="str">
        <f t="shared" si="5509"/>
        <v>Adelphi Bank - Columbus, OH</v>
      </c>
      <c r="D3209" s="21" t="s">
        <v>10145</v>
      </c>
      <c r="E3209" s="19" t="s">
        <v>3233</v>
      </c>
      <c r="F3209" s="19" t="s">
        <v>4710</v>
      </c>
      <c r="G3209" s="19"/>
    </row>
    <row r="3210" spans="1:7" x14ac:dyDescent="0.25">
      <c r="A3210">
        <v>3209</v>
      </c>
      <c r="B3210" s="5">
        <v>1005058</v>
      </c>
      <c r="C3210" t="str">
        <f t="shared" si="5509"/>
        <v>Belmont Savings Bank - Bellaire, OH</v>
      </c>
      <c r="D3210" s="21" t="s">
        <v>401</v>
      </c>
      <c r="E3210" s="19" t="s">
        <v>4714</v>
      </c>
      <c r="F3210" s="19" t="s">
        <v>4710</v>
      </c>
      <c r="G3210" s="19"/>
    </row>
    <row r="3211" spans="1:7" x14ac:dyDescent="0.25">
      <c r="A3211">
        <v>3210</v>
      </c>
      <c r="B3211" s="5">
        <v>1000709</v>
      </c>
      <c r="C3211" t="str">
        <f t="shared" si="5509"/>
        <v>Brookville Building and Savings Association - Brookville, OH</v>
      </c>
      <c r="D3211" s="21" t="s">
        <v>716</v>
      </c>
      <c r="E3211" s="19" t="s">
        <v>3698</v>
      </c>
      <c r="F3211" s="19" t="s">
        <v>4710</v>
      </c>
      <c r="G3211" s="19"/>
    </row>
    <row r="3212" spans="1:7" x14ac:dyDescent="0.25">
      <c r="A3212">
        <v>3211</v>
      </c>
      <c r="B3212" s="5">
        <v>4050457</v>
      </c>
      <c r="C3212" t="str">
        <f t="shared" si="5509"/>
        <v>Buckeye Community Bank - Elyria, OH</v>
      </c>
      <c r="D3212" s="21" t="s">
        <v>2511</v>
      </c>
      <c r="E3212" s="19" t="s">
        <v>10641</v>
      </c>
      <c r="F3212" s="19" t="s">
        <v>4710</v>
      </c>
      <c r="G3212" s="19"/>
    </row>
    <row r="3213" spans="1:7" x14ac:dyDescent="0.25">
      <c r="A3213">
        <v>3212</v>
      </c>
      <c r="B3213" s="5">
        <v>13573860</v>
      </c>
      <c r="C3213" t="str">
        <f t="shared" si="5509"/>
        <v>Buckeye State Bank - Powell, OH</v>
      </c>
      <c r="D3213" s="21" t="s">
        <v>887</v>
      </c>
      <c r="E3213" s="19" t="s">
        <v>5238</v>
      </c>
      <c r="F3213" s="19" t="s">
        <v>4710</v>
      </c>
      <c r="G3213" s="19"/>
    </row>
    <row r="3214" spans="1:7" x14ac:dyDescent="0.25">
      <c r="A3214">
        <v>3213</v>
      </c>
      <c r="B3214" s="5">
        <v>1000430</v>
      </c>
      <c r="C3214" t="str">
        <f t="shared" si="5509"/>
        <v>CFBank National Association - Westerville, OH</v>
      </c>
      <c r="D3214" s="21" t="s">
        <v>9790</v>
      </c>
      <c r="E3214" s="19" t="s">
        <v>10435</v>
      </c>
      <c r="F3214" s="19" t="s">
        <v>4710</v>
      </c>
      <c r="G3214" s="19"/>
    </row>
    <row r="3215" spans="1:7" x14ac:dyDescent="0.25">
      <c r="A3215">
        <v>3214</v>
      </c>
      <c r="B3215" s="5">
        <v>1000297</v>
      </c>
      <c r="C3215" t="str">
        <f t="shared" si="5509"/>
        <v>Citizens Federal Savings &amp; Loan Association - Bellefontaine, OH</v>
      </c>
      <c r="D3215" s="21" t="s">
        <v>9791</v>
      </c>
      <c r="E3215" s="19" t="s">
        <v>4719</v>
      </c>
      <c r="F3215" s="19" t="s">
        <v>4710</v>
      </c>
      <c r="G3215" s="19"/>
    </row>
    <row r="3216" spans="1:7" x14ac:dyDescent="0.25">
      <c r="A3216">
        <v>3215</v>
      </c>
      <c r="B3216" s="5">
        <v>1010677</v>
      </c>
      <c r="C3216" t="str">
        <f t="shared" si="5509"/>
        <v>Civista Bank - Sandusky, OH</v>
      </c>
      <c r="D3216" s="21" t="s">
        <v>19</v>
      </c>
      <c r="E3216" s="19" t="s">
        <v>4723</v>
      </c>
      <c r="F3216" s="19" t="s">
        <v>4710</v>
      </c>
      <c r="G3216" s="19"/>
    </row>
    <row r="3217" spans="1:7" x14ac:dyDescent="0.25">
      <c r="A3217">
        <v>3216</v>
      </c>
      <c r="B3217" s="5">
        <v>1011093</v>
      </c>
      <c r="C3217" t="str">
        <f t="shared" si="5509"/>
        <v>Community First Bank, National Association - Forest, OH</v>
      </c>
      <c r="D3217" s="21" t="s">
        <v>2773</v>
      </c>
      <c r="E3217" s="19" t="s">
        <v>4412</v>
      </c>
      <c r="F3217" s="19" t="s">
        <v>4710</v>
      </c>
      <c r="G3217" s="19"/>
    </row>
    <row r="3218" spans="1:7" x14ac:dyDescent="0.25">
      <c r="A3218">
        <v>3217</v>
      </c>
      <c r="B3218" s="5">
        <v>1000236</v>
      </c>
      <c r="C3218" t="str">
        <f t="shared" si="5509"/>
        <v>Community Savings - Caldwell, OH</v>
      </c>
      <c r="D3218" s="21" t="s">
        <v>714</v>
      </c>
      <c r="E3218" s="19" t="s">
        <v>3852</v>
      </c>
      <c r="F3218" s="19" t="s">
        <v>4710</v>
      </c>
      <c r="G3218" s="19"/>
    </row>
    <row r="3219" spans="1:7" x14ac:dyDescent="0.25">
      <c r="A3219">
        <v>3218</v>
      </c>
      <c r="B3219" s="5">
        <v>1003038</v>
      </c>
      <c r="C3219" t="str">
        <f t="shared" si="5509"/>
        <v>Community Savings Bank - Bethel, OH</v>
      </c>
      <c r="D3219" s="21" t="s">
        <v>459</v>
      </c>
      <c r="E3219" s="19" t="s">
        <v>4726</v>
      </c>
      <c r="F3219" s="19" t="s">
        <v>4710</v>
      </c>
      <c r="G3219" s="19"/>
    </row>
    <row r="3220" spans="1:7" x14ac:dyDescent="0.25">
      <c r="A3220">
        <v>3219</v>
      </c>
      <c r="B3220" s="5">
        <v>1009880</v>
      </c>
      <c r="C3220" t="str">
        <f t="shared" si="5509"/>
        <v>Consumers National Bank - Minerva, OH</v>
      </c>
      <c r="D3220" s="21" t="s">
        <v>1639</v>
      </c>
      <c r="E3220" s="19" t="s">
        <v>4728</v>
      </c>
      <c r="F3220" s="19" t="s">
        <v>4710</v>
      </c>
      <c r="G3220" s="19"/>
    </row>
    <row r="3221" spans="1:7" x14ac:dyDescent="0.25">
      <c r="A3221">
        <v>3220</v>
      </c>
      <c r="B3221" s="5">
        <v>1024077</v>
      </c>
      <c r="C3221" t="str">
        <f t="shared" si="5509"/>
        <v>Credit First National Association - Brook Park, OH</v>
      </c>
      <c r="D3221" s="21" t="s">
        <v>353</v>
      </c>
      <c r="E3221" s="19" t="s">
        <v>4730</v>
      </c>
      <c r="F3221" s="19" t="s">
        <v>4710</v>
      </c>
      <c r="G3221" s="19"/>
    </row>
    <row r="3222" spans="1:7" x14ac:dyDescent="0.25">
      <c r="A3222">
        <v>3221</v>
      </c>
      <c r="B3222" s="5">
        <v>1000127</v>
      </c>
      <c r="C3222" t="str">
        <f t="shared" si="5509"/>
        <v>Fairfield Federal Savings and Loan Association of Lancaster - Lancaster, OH</v>
      </c>
      <c r="D3222" s="21" t="s">
        <v>634</v>
      </c>
      <c r="E3222" s="19" t="s">
        <v>3902</v>
      </c>
      <c r="F3222" s="19" t="s">
        <v>4710</v>
      </c>
      <c r="G3222" s="19"/>
    </row>
    <row r="3223" spans="1:7" x14ac:dyDescent="0.25">
      <c r="A3223">
        <v>3222</v>
      </c>
      <c r="B3223" s="5">
        <v>1006249</v>
      </c>
      <c r="C3223" t="str">
        <f t="shared" si="5509"/>
        <v>Farmers &amp; Merchants Bank - Miamisburg, OH</v>
      </c>
      <c r="D3223" s="21" t="s">
        <v>262</v>
      </c>
      <c r="E3223" s="19" t="s">
        <v>4731</v>
      </c>
      <c r="F3223" s="19" t="s">
        <v>4710</v>
      </c>
      <c r="G3223" s="19"/>
    </row>
    <row r="3224" spans="1:7" x14ac:dyDescent="0.25">
      <c r="A3224">
        <v>3223</v>
      </c>
      <c r="B3224" s="5">
        <v>1009636</v>
      </c>
      <c r="C3224" t="str">
        <f t="shared" si="5509"/>
        <v>Farmers Savings Bank - Spencer, OH</v>
      </c>
      <c r="D3224" s="21" t="s">
        <v>773</v>
      </c>
      <c r="E3224" s="19" t="s">
        <v>3293</v>
      </c>
      <c r="F3224" s="19" t="s">
        <v>4710</v>
      </c>
      <c r="G3224" s="19"/>
    </row>
    <row r="3225" spans="1:7" x14ac:dyDescent="0.25">
      <c r="A3225">
        <v>3224</v>
      </c>
      <c r="B3225" s="5">
        <v>1008102</v>
      </c>
      <c r="C3225" t="str">
        <f t="shared" si="5509"/>
        <v>Farmers State Bank - West Salem, OH</v>
      </c>
      <c r="D3225" s="21" t="s">
        <v>290</v>
      </c>
      <c r="E3225" s="19" t="s">
        <v>4735</v>
      </c>
      <c r="F3225" s="19" t="s">
        <v>4710</v>
      </c>
      <c r="G3225" s="19"/>
    </row>
    <row r="3226" spans="1:7" x14ac:dyDescent="0.25">
      <c r="A3226">
        <v>3225</v>
      </c>
      <c r="B3226" s="5">
        <v>4056710</v>
      </c>
      <c r="C3226" t="str">
        <f t="shared" si="5509"/>
        <v>FDS Bank - Mason, OH</v>
      </c>
      <c r="D3226" s="21" t="s">
        <v>641</v>
      </c>
      <c r="E3226" s="19" t="s">
        <v>4106</v>
      </c>
      <c r="F3226" s="19" t="s">
        <v>4710</v>
      </c>
      <c r="G3226" s="19"/>
    </row>
    <row r="3227" spans="1:7" x14ac:dyDescent="0.25">
      <c r="A3227">
        <v>3226</v>
      </c>
      <c r="B3227" s="5">
        <v>1001296</v>
      </c>
      <c r="C3227" t="str">
        <f t="shared" si="5509"/>
        <v>Fidelity Federal Savings and Loan Association of Delaware - Delaware, OH</v>
      </c>
      <c r="D3227" s="21" t="s">
        <v>635</v>
      </c>
      <c r="E3227" s="19" t="s">
        <v>4737</v>
      </c>
      <c r="F3227" s="19" t="s">
        <v>4710</v>
      </c>
      <c r="G3227" s="19"/>
    </row>
    <row r="3228" spans="1:7" x14ac:dyDescent="0.25">
      <c r="A3228">
        <v>3227</v>
      </c>
      <c r="B3228" s="5">
        <v>1012894</v>
      </c>
      <c r="C3228" t="str">
        <f t="shared" si="5509"/>
        <v>Fifth Third Bank, National Association - Cincinnati, OH</v>
      </c>
      <c r="D3228" s="21" t="s">
        <v>9186</v>
      </c>
      <c r="E3228" s="19" t="s">
        <v>4718</v>
      </c>
      <c r="F3228" s="19" t="s">
        <v>4710</v>
      </c>
      <c r="G3228" s="19"/>
    </row>
    <row r="3229" spans="1:7" x14ac:dyDescent="0.25">
      <c r="A3229">
        <v>3228</v>
      </c>
      <c r="B3229" s="5">
        <v>23224819</v>
      </c>
      <c r="C3229" t="str">
        <f t="shared" si="5509"/>
        <v>First Bank of Central Ohio - Worthington, OH</v>
      </c>
      <c r="D3229" s="21" t="s">
        <v>10080</v>
      </c>
      <c r="E3229" s="19" t="s">
        <v>4225</v>
      </c>
      <c r="F3229" s="19" t="s">
        <v>4710</v>
      </c>
      <c r="G3229" s="19"/>
    </row>
    <row r="3230" spans="1:7" x14ac:dyDescent="0.25">
      <c r="A3230">
        <v>3229</v>
      </c>
      <c r="B3230" s="5">
        <v>1011162</v>
      </c>
      <c r="C3230" t="str">
        <f t="shared" si="5509"/>
        <v>First Bank of Ohio - Tiffin, OH</v>
      </c>
      <c r="D3230" s="21" t="s">
        <v>2323</v>
      </c>
      <c r="E3230" s="19" t="s">
        <v>4738</v>
      </c>
      <c r="F3230" s="19" t="s">
        <v>4710</v>
      </c>
      <c r="G3230" s="19"/>
    </row>
    <row r="3231" spans="1:7" x14ac:dyDescent="0.25">
      <c r="A3231">
        <v>3230</v>
      </c>
      <c r="B3231" s="5">
        <v>1000018</v>
      </c>
      <c r="C3231" t="str">
        <f t="shared" si="5509"/>
        <v>First Federal Bank of Ohio - Galion, OH</v>
      </c>
      <c r="D3231" s="21" t="s">
        <v>637</v>
      </c>
      <c r="E3231" s="19" t="s">
        <v>4741</v>
      </c>
      <c r="F3231" s="19" t="s">
        <v>4710</v>
      </c>
      <c r="G3231" s="19"/>
    </row>
    <row r="3232" spans="1:7" x14ac:dyDescent="0.25">
      <c r="A3232">
        <v>3231</v>
      </c>
      <c r="B3232" s="5">
        <v>1001425</v>
      </c>
      <c r="C3232" t="str">
        <f t="shared" si="5509"/>
        <v>First Federal Community Bank of Bucyrus - Bucyrus, OH</v>
      </c>
      <c r="D3232" s="21" t="s">
        <v>639</v>
      </c>
      <c r="E3232" s="19" t="s">
        <v>4742</v>
      </c>
      <c r="F3232" s="19" t="s">
        <v>4710</v>
      </c>
      <c r="G3232" s="19"/>
    </row>
    <row r="3233" spans="1:7" x14ac:dyDescent="0.25">
      <c r="A3233">
        <v>3232</v>
      </c>
      <c r="B3233" s="5">
        <v>1001480</v>
      </c>
      <c r="C3233" t="str">
        <f t="shared" si="5509"/>
        <v>First Federal Community Bank, National Association - Dover, OH</v>
      </c>
      <c r="D3233" s="21" t="s">
        <v>1640</v>
      </c>
      <c r="E3233" s="19" t="s">
        <v>4605</v>
      </c>
      <c r="F3233" s="19" t="s">
        <v>4710</v>
      </c>
      <c r="G3233" s="19"/>
    </row>
    <row r="3234" spans="1:7" x14ac:dyDescent="0.25">
      <c r="A3234">
        <v>3233</v>
      </c>
      <c r="B3234" s="5">
        <v>1000949</v>
      </c>
      <c r="C3234" t="str">
        <f t="shared" si="5509"/>
        <v>First Federal Savings and Loan Association of Centerburg - Centerburg, OH</v>
      </c>
      <c r="D3234" s="21" t="s">
        <v>715</v>
      </c>
      <c r="E3234" s="19" t="s">
        <v>4743</v>
      </c>
      <c r="F3234" s="19" t="s">
        <v>4710</v>
      </c>
      <c r="G3234" s="19"/>
    </row>
    <row r="3235" spans="1:7" x14ac:dyDescent="0.25">
      <c r="A3235">
        <v>3234</v>
      </c>
      <c r="B3235" s="5">
        <v>1001181</v>
      </c>
      <c r="C3235" t="str">
        <f t="shared" si="5509"/>
        <v>First Federal Savings and Loan Association of Delta - Delta, OH</v>
      </c>
      <c r="D3235" s="21" t="s">
        <v>640</v>
      </c>
      <c r="E3235" s="19" t="s">
        <v>4744</v>
      </c>
      <c r="F3235" s="19" t="s">
        <v>4710</v>
      </c>
      <c r="G3235" s="19"/>
    </row>
    <row r="3236" spans="1:7" x14ac:dyDescent="0.25">
      <c r="A3236">
        <v>3235</v>
      </c>
      <c r="B3236" s="5">
        <v>1001270</v>
      </c>
      <c r="C3236" t="str">
        <f t="shared" si="5509"/>
        <v>First Federal Savings and Loan Association of Lakewood - Lakewood, OH</v>
      </c>
      <c r="D3236" s="21" t="s">
        <v>432</v>
      </c>
      <c r="E3236" s="19" t="s">
        <v>3037</v>
      </c>
      <c r="F3236" s="19" t="s">
        <v>4710</v>
      </c>
      <c r="G3236" s="19"/>
    </row>
    <row r="3237" spans="1:7" x14ac:dyDescent="0.25">
      <c r="A3237">
        <v>3236</v>
      </c>
      <c r="B3237" s="5">
        <v>1001514</v>
      </c>
      <c r="C3237" t="str">
        <f t="shared" si="5509"/>
        <v>First Federal Savings and Loan Association of Lorain - Lorain, OH</v>
      </c>
      <c r="D3237" s="21" t="s">
        <v>538</v>
      </c>
      <c r="E3237" s="19" t="s">
        <v>4716</v>
      </c>
      <c r="F3237" s="19" t="s">
        <v>4710</v>
      </c>
      <c r="G3237" s="19"/>
    </row>
    <row r="3238" spans="1:7" x14ac:dyDescent="0.25">
      <c r="A3238">
        <v>3237</v>
      </c>
      <c r="B3238" s="5">
        <v>1001013</v>
      </c>
      <c r="C3238" t="str">
        <f t="shared" si="5509"/>
        <v>First Federal Savings and Loan Association of Newark - Newark, OH</v>
      </c>
      <c r="D3238" s="21" t="s">
        <v>5623</v>
      </c>
      <c r="E3238" s="19" t="s">
        <v>4620</v>
      </c>
      <c r="F3238" s="19" t="s">
        <v>4710</v>
      </c>
      <c r="G3238" s="19"/>
    </row>
    <row r="3239" spans="1:7" x14ac:dyDescent="0.25">
      <c r="A3239">
        <v>3238</v>
      </c>
      <c r="B3239" s="5">
        <v>1001039</v>
      </c>
      <c r="C3239" t="str">
        <f t="shared" si="5509"/>
        <v>First Federal Savings and Loan Association of Van Wert, OH - Van Wert, OH</v>
      </c>
      <c r="D3239" s="21" t="s">
        <v>9792</v>
      </c>
      <c r="E3239" s="19" t="s">
        <v>4745</v>
      </c>
      <c r="F3239" s="19" t="s">
        <v>4710</v>
      </c>
      <c r="G3239" s="19"/>
    </row>
    <row r="3240" spans="1:7" x14ac:dyDescent="0.25">
      <c r="A3240">
        <v>3239</v>
      </c>
      <c r="B3240" s="5">
        <v>1006118</v>
      </c>
      <c r="C3240" t="str">
        <f t="shared" si="5509"/>
        <v>First Financial Bank - Cincinnati, OH</v>
      </c>
      <c r="D3240" s="21" t="s">
        <v>216</v>
      </c>
      <c r="E3240" s="19" t="s">
        <v>4718</v>
      </c>
      <c r="F3240" s="19" t="s">
        <v>4710</v>
      </c>
      <c r="G3240" s="19"/>
    </row>
    <row r="3241" spans="1:7" x14ac:dyDescent="0.25">
      <c r="A3241">
        <v>3240</v>
      </c>
      <c r="B3241" s="5">
        <v>1010078</v>
      </c>
      <c r="C3241" t="str">
        <f t="shared" si="5509"/>
        <v>First Mutual Bank, FSB - Belpre, OH</v>
      </c>
      <c r="D3241" s="21" t="s">
        <v>5522</v>
      </c>
      <c r="E3241" s="19" t="s">
        <v>4715</v>
      </c>
      <c r="F3241" s="19" t="s">
        <v>4710</v>
      </c>
      <c r="G3241" s="19"/>
    </row>
    <row r="3242" spans="1:7" x14ac:dyDescent="0.25">
      <c r="A3242">
        <v>3241</v>
      </c>
      <c r="B3242" s="5">
        <v>1006597</v>
      </c>
      <c r="C3242" t="str">
        <f t="shared" si="5509"/>
        <v>First National Bank in New Bremen - New Bremen, OH</v>
      </c>
      <c r="D3242" s="21" t="s">
        <v>2321</v>
      </c>
      <c r="E3242" s="19" t="s">
        <v>4746</v>
      </c>
      <c r="F3242" s="19" t="s">
        <v>4710</v>
      </c>
      <c r="G3242" s="19"/>
    </row>
    <row r="3243" spans="1:7" x14ac:dyDescent="0.25">
      <c r="A3243">
        <v>3242</v>
      </c>
      <c r="B3243" s="5">
        <v>1007712</v>
      </c>
      <c r="C3243" t="str">
        <f t="shared" si="5509"/>
        <v>First State Bank - Winchester, OH</v>
      </c>
      <c r="D3243" s="21" t="s">
        <v>43</v>
      </c>
      <c r="E3243" s="19" t="s">
        <v>3922</v>
      </c>
      <c r="F3243" s="19" t="s">
        <v>4710</v>
      </c>
      <c r="G3243" s="19"/>
    </row>
    <row r="3244" spans="1:7" x14ac:dyDescent="0.25">
      <c r="A3244">
        <v>3243</v>
      </c>
      <c r="B3244" s="5">
        <v>109855910</v>
      </c>
      <c r="C3244" t="str">
        <f t="shared" si="5509"/>
        <v>Fortuna Bank - Grandview Heights, OH</v>
      </c>
      <c r="D3244" s="21" t="s">
        <v>10381</v>
      </c>
      <c r="E3244" s="19" t="s">
        <v>10436</v>
      </c>
      <c r="F3244" s="19" t="s">
        <v>4710</v>
      </c>
      <c r="G3244" s="19"/>
    </row>
    <row r="3245" spans="1:7" x14ac:dyDescent="0.25">
      <c r="A3245">
        <v>3244</v>
      </c>
      <c r="B3245" s="5">
        <v>1000233</v>
      </c>
      <c r="C3245" t="str">
        <f t="shared" si="5509"/>
        <v>Greenville Federal - Greenville, OH</v>
      </c>
      <c r="D3245" s="21" t="s">
        <v>9793</v>
      </c>
      <c r="E3245" s="19" t="s">
        <v>3090</v>
      </c>
      <c r="F3245" s="19" t="s">
        <v>4710</v>
      </c>
      <c r="G3245" s="19"/>
    </row>
    <row r="3246" spans="1:7" x14ac:dyDescent="0.25">
      <c r="A3246">
        <v>3245</v>
      </c>
      <c r="B3246" s="5">
        <v>1007724</v>
      </c>
      <c r="C3246" t="str">
        <f t="shared" si="5509"/>
        <v>Greenville National Bank - Greenville, OH</v>
      </c>
      <c r="D3246" s="21" t="s">
        <v>50</v>
      </c>
      <c r="E3246" s="19" t="s">
        <v>3090</v>
      </c>
      <c r="F3246" s="19" t="s">
        <v>4710</v>
      </c>
      <c r="G3246" s="19"/>
    </row>
    <row r="3247" spans="1:7" x14ac:dyDescent="0.25">
      <c r="A3247">
        <v>3246</v>
      </c>
      <c r="B3247" s="5">
        <v>1001275</v>
      </c>
      <c r="C3247" t="str">
        <f t="shared" si="5509"/>
        <v>GreenWay Bank - Van Wert, OH</v>
      </c>
      <c r="D3247" s="21" t="s">
        <v>10819</v>
      </c>
      <c r="E3247" s="19" t="s">
        <v>4745</v>
      </c>
      <c r="F3247" s="19" t="s">
        <v>4710</v>
      </c>
      <c r="G3247" s="19"/>
    </row>
    <row r="3248" spans="1:7" x14ac:dyDescent="0.25">
      <c r="A3248">
        <v>3247</v>
      </c>
      <c r="B3248" s="5">
        <v>1000256</v>
      </c>
      <c r="C3248" t="str">
        <f t="shared" si="5509"/>
        <v>Guardian Savings Bank - West Chester, OH</v>
      </c>
      <c r="D3248" s="21" t="s">
        <v>51</v>
      </c>
      <c r="E3248" s="19" t="s">
        <v>4753</v>
      </c>
      <c r="F3248" s="19" t="s">
        <v>4710</v>
      </c>
      <c r="G3248" s="19"/>
    </row>
    <row r="3249" spans="1:7" x14ac:dyDescent="0.25">
      <c r="A3249">
        <v>3248</v>
      </c>
      <c r="B3249" s="5">
        <v>1000495</v>
      </c>
      <c r="C3249" t="str">
        <f t="shared" si="5509"/>
        <v>Home Federal Savings and Loan Association of Niles Ohio - Niles, OH</v>
      </c>
      <c r="D3249" s="21" t="s">
        <v>711</v>
      </c>
      <c r="E3249" s="19" t="s">
        <v>4757</v>
      </c>
      <c r="F3249" s="19" t="s">
        <v>4710</v>
      </c>
      <c r="G3249" s="19"/>
    </row>
    <row r="3250" spans="1:7" x14ac:dyDescent="0.25">
      <c r="A3250">
        <v>3249</v>
      </c>
      <c r="B3250" s="5">
        <v>1005132</v>
      </c>
      <c r="C3250" t="str">
        <f t="shared" si="5509"/>
        <v>Home National Bank - Racine, OH</v>
      </c>
      <c r="D3250" s="21" t="s">
        <v>2774</v>
      </c>
      <c r="E3250" s="19" t="s">
        <v>4759</v>
      </c>
      <c r="F3250" s="19" t="s">
        <v>4710</v>
      </c>
      <c r="G3250" s="19"/>
    </row>
    <row r="3251" spans="1:7" x14ac:dyDescent="0.25">
      <c r="A3251">
        <v>3250</v>
      </c>
      <c r="B3251" s="5">
        <v>1001332</v>
      </c>
      <c r="C3251" t="str">
        <f t="shared" si="5509"/>
        <v>Home Savings And Loan Company Of Kenton, Ohio, The DBA HSLC - Kenton, OH</v>
      </c>
      <c r="D3251" s="21" t="s">
        <v>10382</v>
      </c>
      <c r="E3251" s="19" t="s">
        <v>4760</v>
      </c>
      <c r="F3251" s="19" t="s">
        <v>4710</v>
      </c>
      <c r="G3251" s="19"/>
    </row>
    <row r="3252" spans="1:7" x14ac:dyDescent="0.25">
      <c r="A3252">
        <v>3251</v>
      </c>
      <c r="B3252" s="5">
        <v>1001776</v>
      </c>
      <c r="C3252" t="str">
        <f t="shared" si="5509"/>
        <v>Home Savings Bank of Wapakoneta - Wapakoneta, OH</v>
      </c>
      <c r="D3252" s="21" t="s">
        <v>720</v>
      </c>
      <c r="E3252" s="19" t="s">
        <v>4761</v>
      </c>
      <c r="F3252" s="19" t="s">
        <v>4710</v>
      </c>
      <c r="G3252" s="19"/>
    </row>
    <row r="3253" spans="1:7" x14ac:dyDescent="0.25">
      <c r="A3253">
        <v>3252</v>
      </c>
      <c r="B3253" s="5">
        <v>1015554</v>
      </c>
      <c r="C3253" t="str">
        <f t="shared" si="5509"/>
        <v>Hometown Bank - Kent, OH</v>
      </c>
      <c r="D3253" s="21" t="s">
        <v>1510</v>
      </c>
      <c r="E3253" s="19" t="s">
        <v>4762</v>
      </c>
      <c r="F3253" s="19" t="s">
        <v>4710</v>
      </c>
      <c r="G3253" s="19"/>
    </row>
    <row r="3254" spans="1:7" x14ac:dyDescent="0.25">
      <c r="A3254">
        <v>3253</v>
      </c>
      <c r="B3254" s="5">
        <v>1015749</v>
      </c>
      <c r="C3254" t="str">
        <f t="shared" si="5509"/>
        <v>Independence Bank - Independence, OH</v>
      </c>
      <c r="D3254" s="21" t="s">
        <v>998</v>
      </c>
      <c r="E3254" s="19" t="s">
        <v>3398</v>
      </c>
      <c r="F3254" s="19" t="s">
        <v>4710</v>
      </c>
      <c r="G3254" s="19"/>
    </row>
    <row r="3255" spans="1:7" x14ac:dyDescent="0.25">
      <c r="A3255">
        <v>3254</v>
      </c>
      <c r="B3255" s="5">
        <v>1007545</v>
      </c>
      <c r="C3255" t="str">
        <f t="shared" si="5509"/>
        <v>KeyBank National Association - Cleveland, OH</v>
      </c>
      <c r="D3255" s="21" t="s">
        <v>217</v>
      </c>
      <c r="E3255" s="19" t="s">
        <v>4426</v>
      </c>
      <c r="F3255" s="19" t="s">
        <v>4710</v>
      </c>
      <c r="G3255" s="19"/>
    </row>
    <row r="3256" spans="1:7" x14ac:dyDescent="0.25">
      <c r="A3256">
        <v>3255</v>
      </c>
      <c r="B3256" s="5">
        <v>1015871</v>
      </c>
      <c r="C3256" t="str">
        <f t="shared" si="5509"/>
        <v>Kingston National Bank - Kingston, OH</v>
      </c>
      <c r="D3256" s="21" t="s">
        <v>2324</v>
      </c>
      <c r="E3256" s="19" t="s">
        <v>4682</v>
      </c>
      <c r="F3256" s="19" t="s">
        <v>4710</v>
      </c>
      <c r="G3256" s="19"/>
    </row>
    <row r="3257" spans="1:7" x14ac:dyDescent="0.25">
      <c r="A3257">
        <v>3256</v>
      </c>
      <c r="B3257" s="5">
        <v>1013682</v>
      </c>
      <c r="C3257" t="str">
        <f t="shared" si="5509"/>
        <v>LCNB National Bank - Lebanon, OH</v>
      </c>
      <c r="D3257" s="21" t="s">
        <v>1214</v>
      </c>
      <c r="E3257" s="19" t="s">
        <v>3885</v>
      </c>
      <c r="F3257" s="19" t="s">
        <v>4710</v>
      </c>
      <c r="G3257" s="19"/>
    </row>
    <row r="3258" spans="1:7" x14ac:dyDescent="0.25">
      <c r="A3258">
        <v>3257</v>
      </c>
      <c r="B3258" s="5">
        <v>1000577</v>
      </c>
      <c r="C3258" t="str">
        <f t="shared" si="5509"/>
        <v>Liberty Bank - Ironton, OH</v>
      </c>
      <c r="D3258" s="21" t="s">
        <v>387</v>
      </c>
      <c r="E3258" s="19" t="s">
        <v>4764</v>
      </c>
      <c r="F3258" s="19" t="s">
        <v>4710</v>
      </c>
      <c r="G3258" s="19"/>
    </row>
    <row r="3259" spans="1:7" x14ac:dyDescent="0.25">
      <c r="A3259">
        <v>3258</v>
      </c>
      <c r="B3259" s="5">
        <v>1002995</v>
      </c>
      <c r="C3259" t="str">
        <f t="shared" si="5509"/>
        <v>Liberty Savings Bank, F.S.B. - Wilmington, OH</v>
      </c>
      <c r="D3259" s="21" t="s">
        <v>539</v>
      </c>
      <c r="E3259" s="19" t="s">
        <v>3087</v>
      </c>
      <c r="F3259" s="19" t="s">
        <v>4710</v>
      </c>
      <c r="G3259" s="19"/>
    </row>
    <row r="3260" spans="1:7" x14ac:dyDescent="0.25">
      <c r="A3260">
        <v>3259</v>
      </c>
      <c r="B3260" s="5">
        <v>1001523</v>
      </c>
      <c r="C3260" t="str">
        <f t="shared" si="5509"/>
        <v>Main Street Bank Corp. - Wooster, OH</v>
      </c>
      <c r="D3260" s="21" t="s">
        <v>1819</v>
      </c>
      <c r="E3260" s="19" t="s">
        <v>4796</v>
      </c>
      <c r="F3260" s="19" t="s">
        <v>4710</v>
      </c>
      <c r="G3260" s="19"/>
    </row>
    <row r="3261" spans="1:7" x14ac:dyDescent="0.25">
      <c r="A3261">
        <v>3260</v>
      </c>
      <c r="B3261" s="5">
        <v>1015592</v>
      </c>
      <c r="C3261" t="str">
        <f t="shared" si="5509"/>
        <v>Mechanics Bank - Mansfield, OH</v>
      </c>
      <c r="D3261" s="21" t="s">
        <v>121</v>
      </c>
      <c r="E3261" s="19" t="s">
        <v>3958</v>
      </c>
      <c r="F3261" s="19" t="s">
        <v>4710</v>
      </c>
      <c r="G3261" s="19"/>
    </row>
    <row r="3262" spans="1:7" x14ac:dyDescent="0.25">
      <c r="A3262">
        <v>3261</v>
      </c>
      <c r="B3262" s="5">
        <v>1001708</v>
      </c>
      <c r="C3262" t="str">
        <f t="shared" si="5509"/>
        <v>Mercer Savings Bank - Celina, OH</v>
      </c>
      <c r="D3262" s="21" t="s">
        <v>633</v>
      </c>
      <c r="E3262" s="19" t="s">
        <v>4766</v>
      </c>
      <c r="F3262" s="19" t="s">
        <v>4710</v>
      </c>
      <c r="G3262" s="19"/>
    </row>
    <row r="3263" spans="1:7" x14ac:dyDescent="0.25">
      <c r="A3263">
        <v>3262</v>
      </c>
      <c r="B3263" s="5">
        <v>1012599</v>
      </c>
      <c r="C3263" t="str">
        <f t="shared" si="5509"/>
        <v>Merchants National Bank - Hillsboro, OH</v>
      </c>
      <c r="D3263" s="21" t="s">
        <v>1643</v>
      </c>
      <c r="E3263" s="19" t="s">
        <v>3528</v>
      </c>
      <c r="F3263" s="19" t="s">
        <v>4710</v>
      </c>
      <c r="G3263" s="19"/>
    </row>
    <row r="3264" spans="1:7" x14ac:dyDescent="0.25">
      <c r="A3264">
        <v>3263</v>
      </c>
      <c r="B3264" s="5">
        <v>1003044</v>
      </c>
      <c r="C3264" t="str">
        <f t="shared" si="5509"/>
        <v>Miami Savings Bank - Miamitown, OH</v>
      </c>
      <c r="D3264" s="21" t="s">
        <v>636</v>
      </c>
      <c r="E3264" s="19" t="s">
        <v>4768</v>
      </c>
      <c r="F3264" s="19" t="s">
        <v>4710</v>
      </c>
      <c r="G3264" s="19"/>
    </row>
    <row r="3265" spans="1:7" x14ac:dyDescent="0.25">
      <c r="A3265">
        <v>3264</v>
      </c>
      <c r="B3265" s="5">
        <v>1011392</v>
      </c>
      <c r="C3265" t="str">
        <f t="shared" si="5509"/>
        <v>Minster Bank - Minster, OH</v>
      </c>
      <c r="D3265" s="21" t="s">
        <v>1641</v>
      </c>
      <c r="E3265" s="19" t="s">
        <v>4770</v>
      </c>
      <c r="F3265" s="19" t="s">
        <v>4710</v>
      </c>
      <c r="G3265" s="19"/>
    </row>
    <row r="3266" spans="1:7" x14ac:dyDescent="0.25">
      <c r="A3266">
        <v>3265</v>
      </c>
      <c r="B3266" s="5">
        <v>1001339</v>
      </c>
      <c r="C3266" t="str">
        <f t="shared" ref="C3266:C3329" si="5510">D3266&amp;" - "&amp;E3266&amp;", "&amp;F3266</f>
        <v>Monroe Federal Savings and Loan Association - Tipp City, OH</v>
      </c>
      <c r="D3266" s="21" t="s">
        <v>717</v>
      </c>
      <c r="E3266" s="19" t="s">
        <v>4771</v>
      </c>
      <c r="F3266" s="19" t="s">
        <v>4710</v>
      </c>
      <c r="G3266" s="19"/>
    </row>
    <row r="3267" spans="1:7" x14ac:dyDescent="0.25">
      <c r="A3267">
        <v>3266</v>
      </c>
      <c r="B3267" s="5">
        <v>1007461</v>
      </c>
      <c r="C3267" t="str">
        <f t="shared" si="5510"/>
        <v>Mt. Victory State Bank - Mount Victory, OH</v>
      </c>
      <c r="D3267" s="21" t="s">
        <v>1078</v>
      </c>
      <c r="E3267" s="19" t="s">
        <v>4772</v>
      </c>
      <c r="F3267" s="19" t="s">
        <v>4710</v>
      </c>
      <c r="G3267" s="19"/>
    </row>
    <row r="3268" spans="1:7" x14ac:dyDescent="0.25">
      <c r="A3268">
        <v>3267</v>
      </c>
      <c r="B3268" s="5">
        <v>1003363</v>
      </c>
      <c r="C3268" t="str">
        <f t="shared" si="5510"/>
        <v>National Cooperative Bank, N.A. - Hillsboro, OH</v>
      </c>
      <c r="D3268" s="21" t="s">
        <v>1212</v>
      </c>
      <c r="E3268" s="19" t="s">
        <v>3528</v>
      </c>
      <c r="F3268" s="19" t="s">
        <v>4710</v>
      </c>
      <c r="G3268" s="19"/>
    </row>
    <row r="3269" spans="1:7" x14ac:dyDescent="0.25">
      <c r="A3269">
        <v>3268</v>
      </c>
      <c r="B3269" s="5">
        <v>1983056</v>
      </c>
      <c r="C3269" t="str">
        <f t="shared" si="5510"/>
        <v>Nationwide Trust Company, FSB - Columbus, OH</v>
      </c>
      <c r="D3269" s="21" t="s">
        <v>5671</v>
      </c>
      <c r="E3269" s="19" t="s">
        <v>3233</v>
      </c>
      <c r="F3269" s="19" t="s">
        <v>4710</v>
      </c>
      <c r="G3269" s="19"/>
    </row>
    <row r="3270" spans="1:7" x14ac:dyDescent="0.25">
      <c r="A3270">
        <v>3269</v>
      </c>
      <c r="B3270" s="5">
        <v>1001064</v>
      </c>
      <c r="C3270" t="str">
        <f t="shared" si="5510"/>
        <v>New Carlisle Federal Savings Bank - New Carlisle, OH</v>
      </c>
      <c r="D3270" s="21" t="s">
        <v>5687</v>
      </c>
      <c r="E3270" s="19" t="s">
        <v>4773</v>
      </c>
      <c r="F3270" s="19" t="s">
        <v>4710</v>
      </c>
      <c r="G3270" s="19"/>
    </row>
    <row r="3271" spans="1:7" x14ac:dyDescent="0.25">
      <c r="A3271">
        <v>3270</v>
      </c>
      <c r="B3271" s="5">
        <v>1003056</v>
      </c>
      <c r="C3271" t="str">
        <f t="shared" si="5510"/>
        <v>New Foundation Savings Bank - Cincinnati, OH</v>
      </c>
      <c r="D3271" s="21" t="s">
        <v>718</v>
      </c>
      <c r="E3271" s="19" t="s">
        <v>4718</v>
      </c>
      <c r="F3271" s="19" t="s">
        <v>4710</v>
      </c>
      <c r="G3271" s="19"/>
    </row>
    <row r="3272" spans="1:7" x14ac:dyDescent="0.25">
      <c r="A3272">
        <v>3271</v>
      </c>
      <c r="B3272" s="5">
        <v>1013658</v>
      </c>
      <c r="C3272" t="str">
        <f t="shared" si="5510"/>
        <v>North Valley Bank - Zanesville, OH</v>
      </c>
      <c r="D3272" s="21" t="s">
        <v>2322</v>
      </c>
      <c r="E3272" s="19" t="s">
        <v>4725</v>
      </c>
      <c r="F3272" s="19" t="s">
        <v>4710</v>
      </c>
      <c r="G3272" s="19"/>
    </row>
    <row r="3273" spans="1:7" x14ac:dyDescent="0.25">
      <c r="A3273">
        <v>3272</v>
      </c>
      <c r="B3273" s="5">
        <v>10633691</v>
      </c>
      <c r="C3273" t="str">
        <f t="shared" si="5510"/>
        <v>Ohio State Bank - Bexley, OH</v>
      </c>
      <c r="D3273" s="21" t="s">
        <v>5705</v>
      </c>
      <c r="E3273" s="19" t="s">
        <v>9094</v>
      </c>
      <c r="F3273" s="19" t="s">
        <v>4710</v>
      </c>
      <c r="G3273" s="19"/>
    </row>
    <row r="3274" spans="1:7" x14ac:dyDescent="0.25">
      <c r="A3274">
        <v>3273</v>
      </c>
      <c r="B3274" s="5">
        <v>1007961</v>
      </c>
      <c r="C3274" t="str">
        <f t="shared" si="5510"/>
        <v>Osgood Bank - Osgood, OH</v>
      </c>
      <c r="D3274" s="21" t="s">
        <v>10183</v>
      </c>
      <c r="E3274" s="19" t="s">
        <v>4776</v>
      </c>
      <c r="F3274" s="19" t="s">
        <v>4710</v>
      </c>
      <c r="G3274" s="19"/>
    </row>
    <row r="3275" spans="1:7" x14ac:dyDescent="0.25">
      <c r="A3275">
        <v>3274</v>
      </c>
      <c r="B3275" s="5">
        <v>1011066</v>
      </c>
      <c r="C3275" t="str">
        <f t="shared" si="5510"/>
        <v>Peoples Bank - Marietta, OH</v>
      </c>
      <c r="D3275" s="21" t="s">
        <v>215</v>
      </c>
      <c r="E3275" s="19" t="s">
        <v>3195</v>
      </c>
      <c r="F3275" s="19" t="s">
        <v>4710</v>
      </c>
      <c r="G3275" s="19"/>
    </row>
    <row r="3276" spans="1:7" x14ac:dyDescent="0.25">
      <c r="A3276">
        <v>3275</v>
      </c>
      <c r="B3276" s="5">
        <v>1002075</v>
      </c>
      <c r="C3276" t="str">
        <f t="shared" si="5510"/>
        <v>Peoples First Savings Bank - Mason, OH</v>
      </c>
      <c r="D3276" s="21" t="s">
        <v>712</v>
      </c>
      <c r="E3276" s="19" t="s">
        <v>4106</v>
      </c>
      <c r="F3276" s="19" t="s">
        <v>4710</v>
      </c>
      <c r="G3276" s="19"/>
    </row>
    <row r="3277" spans="1:7" x14ac:dyDescent="0.25">
      <c r="A3277">
        <v>3276</v>
      </c>
      <c r="B3277" s="5">
        <v>1009338</v>
      </c>
      <c r="C3277" t="str">
        <f t="shared" si="5510"/>
        <v>Peoples State Bank - New Lexington, OH</v>
      </c>
      <c r="D3277" s="21" t="s">
        <v>762</v>
      </c>
      <c r="E3277" s="19" t="s">
        <v>4779</v>
      </c>
      <c r="F3277" s="19" t="s">
        <v>4710</v>
      </c>
      <c r="G3277" s="19"/>
    </row>
    <row r="3278" spans="1:7" x14ac:dyDescent="0.25">
      <c r="A3278">
        <v>3277</v>
      </c>
      <c r="B3278" s="5">
        <v>1983029</v>
      </c>
      <c r="C3278" t="str">
        <f t="shared" si="5510"/>
        <v>Portage Community Bank - Ravenna, OH</v>
      </c>
      <c r="D3278" s="21" t="s">
        <v>1644</v>
      </c>
      <c r="E3278" s="19" t="s">
        <v>4598</v>
      </c>
      <c r="F3278" s="19" t="s">
        <v>4710</v>
      </c>
      <c r="G3278" s="19"/>
    </row>
    <row r="3279" spans="1:7" x14ac:dyDescent="0.25">
      <c r="A3279">
        <v>3278</v>
      </c>
      <c r="B3279" s="5">
        <v>1008637</v>
      </c>
      <c r="C3279" t="str">
        <f t="shared" si="5510"/>
        <v>RiverHills Bank - Milford, OH</v>
      </c>
      <c r="D3279" s="21" t="s">
        <v>1584</v>
      </c>
      <c r="E3279" s="19" t="s">
        <v>3074</v>
      </c>
      <c r="F3279" s="19" t="s">
        <v>4710</v>
      </c>
      <c r="G3279" s="19"/>
    </row>
    <row r="3280" spans="1:7" x14ac:dyDescent="0.25">
      <c r="A3280">
        <v>3279</v>
      </c>
      <c r="B3280" s="5">
        <v>19373889</v>
      </c>
      <c r="C3280" t="str">
        <f t="shared" si="5510"/>
        <v>Riverside Bank of Dublin - Dublin, OH</v>
      </c>
      <c r="D3280" s="21" t="s">
        <v>9794</v>
      </c>
      <c r="E3280" s="19" t="s">
        <v>3153</v>
      </c>
      <c r="F3280" s="19" t="s">
        <v>4710</v>
      </c>
      <c r="G3280" s="19"/>
    </row>
    <row r="3281" spans="1:7" x14ac:dyDescent="0.25">
      <c r="A3281">
        <v>3280</v>
      </c>
      <c r="B3281" s="5">
        <v>4053215</v>
      </c>
      <c r="C3281" t="str">
        <f t="shared" si="5510"/>
        <v>Settlers Bank - Marietta, OH</v>
      </c>
      <c r="D3281" s="21" t="s">
        <v>2672</v>
      </c>
      <c r="E3281" s="19" t="s">
        <v>3195</v>
      </c>
      <c r="F3281" s="19" t="s">
        <v>4710</v>
      </c>
      <c r="G3281" s="19"/>
    </row>
    <row r="3282" spans="1:7" x14ac:dyDescent="0.25">
      <c r="A3282">
        <v>3281</v>
      </c>
      <c r="B3282" s="5">
        <v>4076858</v>
      </c>
      <c r="C3282" t="str">
        <f t="shared" si="5510"/>
        <v>Signature Bank, National Association - Toledo, OH</v>
      </c>
      <c r="D3282" s="21" t="s">
        <v>1645</v>
      </c>
      <c r="E3282" s="19" t="s">
        <v>3407</v>
      </c>
      <c r="F3282" s="19" t="s">
        <v>4710</v>
      </c>
      <c r="G3282" s="19"/>
    </row>
    <row r="3283" spans="1:7" x14ac:dyDescent="0.25">
      <c r="A3283">
        <v>3282</v>
      </c>
      <c r="B3283" s="5">
        <v>1009118</v>
      </c>
      <c r="C3283" t="str">
        <f t="shared" si="5510"/>
        <v>Somerville Bank - Eaton, OH</v>
      </c>
      <c r="D3283" s="21" t="s">
        <v>5499</v>
      </c>
      <c r="E3283" s="19" t="s">
        <v>10437</v>
      </c>
      <c r="F3283" s="19" t="s">
        <v>4710</v>
      </c>
      <c r="G3283" s="19"/>
    </row>
    <row r="3284" spans="1:7" x14ac:dyDescent="0.25">
      <c r="A3284">
        <v>3283</v>
      </c>
      <c r="B3284" s="5">
        <v>1001458</v>
      </c>
      <c r="C3284" t="str">
        <f t="shared" si="5510"/>
        <v>Southern Hills Community Bank - Leesburg, OH</v>
      </c>
      <c r="D3284" s="21" t="s">
        <v>713</v>
      </c>
      <c r="E3284" s="19" t="s">
        <v>4786</v>
      </c>
      <c r="F3284" s="19" t="s">
        <v>4710</v>
      </c>
      <c r="G3284" s="19"/>
    </row>
    <row r="3285" spans="1:7" x14ac:dyDescent="0.25">
      <c r="A3285">
        <v>3284</v>
      </c>
      <c r="B3285" s="5">
        <v>1136018</v>
      </c>
      <c r="C3285" t="str">
        <f t="shared" si="5510"/>
        <v>Spring Valley Bank - Wyoming, OH</v>
      </c>
      <c r="D3285" s="21" t="s">
        <v>352</v>
      </c>
      <c r="E3285" s="19" t="s">
        <v>3283</v>
      </c>
      <c r="F3285" s="19" t="s">
        <v>4710</v>
      </c>
      <c r="G3285" s="19"/>
    </row>
    <row r="3286" spans="1:7" x14ac:dyDescent="0.25">
      <c r="A3286">
        <v>3285</v>
      </c>
      <c r="B3286" s="5">
        <v>1974068</v>
      </c>
      <c r="C3286" t="str">
        <f t="shared" si="5510"/>
        <v>SSB Community Bank - Strasburg, OH</v>
      </c>
      <c r="D3286" s="21" t="s">
        <v>721</v>
      </c>
      <c r="E3286" s="19" t="s">
        <v>4524</v>
      </c>
      <c r="F3286" s="19" t="s">
        <v>4710</v>
      </c>
      <c r="G3286" s="19"/>
    </row>
    <row r="3287" spans="1:7" x14ac:dyDescent="0.25">
      <c r="A3287">
        <v>3286</v>
      </c>
      <c r="B3287" s="5">
        <v>1005502</v>
      </c>
      <c r="C3287" t="str">
        <f t="shared" si="5510"/>
        <v>Sutton Bank - Attica, OH</v>
      </c>
      <c r="D3287" s="21" t="s">
        <v>1642</v>
      </c>
      <c r="E3287" s="19" t="s">
        <v>4788</v>
      </c>
      <c r="F3287" s="19" t="s">
        <v>4710</v>
      </c>
      <c r="G3287" s="19"/>
    </row>
    <row r="3288" spans="1:7" x14ac:dyDescent="0.25">
      <c r="A3288">
        <v>3287</v>
      </c>
      <c r="B3288" s="5">
        <v>1004493</v>
      </c>
      <c r="C3288" t="str">
        <f t="shared" si="5510"/>
        <v>The Andover Bank - Andover, OH</v>
      </c>
      <c r="D3288" s="21" t="s">
        <v>9795</v>
      </c>
      <c r="E3288" s="19" t="s">
        <v>3738</v>
      </c>
      <c r="F3288" s="19" t="s">
        <v>4710</v>
      </c>
      <c r="G3288" s="19"/>
    </row>
    <row r="3289" spans="1:7" x14ac:dyDescent="0.25">
      <c r="A3289">
        <v>3288</v>
      </c>
      <c r="B3289" s="5">
        <v>1005279</v>
      </c>
      <c r="C3289" t="str">
        <f t="shared" si="5510"/>
        <v>The Antwerp Exchange Bank Company - Antwerp, OH</v>
      </c>
      <c r="D3289" s="21" t="s">
        <v>9796</v>
      </c>
      <c r="E3289" s="19" t="s">
        <v>4711</v>
      </c>
      <c r="F3289" s="19" t="s">
        <v>4710</v>
      </c>
      <c r="G3289" s="19"/>
    </row>
    <row r="3290" spans="1:7" x14ac:dyDescent="0.25">
      <c r="A3290">
        <v>3289</v>
      </c>
      <c r="B3290" s="5">
        <v>1006716</v>
      </c>
      <c r="C3290" t="str">
        <f t="shared" si="5510"/>
        <v>The Apple Creek Banking Company - Apple Creek, OH</v>
      </c>
      <c r="D3290" s="21" t="s">
        <v>9797</v>
      </c>
      <c r="E3290" s="19" t="s">
        <v>4712</v>
      </c>
      <c r="F3290" s="19" t="s">
        <v>4710</v>
      </c>
      <c r="G3290" s="19"/>
    </row>
    <row r="3291" spans="1:7" x14ac:dyDescent="0.25">
      <c r="A3291">
        <v>3290</v>
      </c>
      <c r="B3291" s="5">
        <v>1005526</v>
      </c>
      <c r="C3291" t="str">
        <f t="shared" si="5510"/>
        <v>The Baltic State Bank - Baltic, OH</v>
      </c>
      <c r="D3291" s="21" t="s">
        <v>9798</v>
      </c>
      <c r="E3291" s="19" t="s">
        <v>4713</v>
      </c>
      <c r="F3291" s="19" t="s">
        <v>4710</v>
      </c>
      <c r="G3291" s="19"/>
    </row>
    <row r="3292" spans="1:7" x14ac:dyDescent="0.25">
      <c r="A3292">
        <v>3291</v>
      </c>
      <c r="B3292" s="5">
        <v>1015548</v>
      </c>
      <c r="C3292" t="str">
        <f t="shared" si="5510"/>
        <v>The Bank of Magnolia Company - Magnolia, OH</v>
      </c>
      <c r="D3292" s="21" t="s">
        <v>9799</v>
      </c>
      <c r="E3292" s="19" t="s">
        <v>2903</v>
      </c>
      <c r="F3292" s="19" t="s">
        <v>4710</v>
      </c>
      <c r="G3292" s="19"/>
    </row>
    <row r="3293" spans="1:7" x14ac:dyDescent="0.25">
      <c r="A3293">
        <v>3292</v>
      </c>
      <c r="B3293" s="5">
        <v>1000362</v>
      </c>
      <c r="C3293" t="str">
        <f t="shared" si="5510"/>
        <v>The Cincinnatus Savings and Loan Company - Cincinnati, OH</v>
      </c>
      <c r="D3293" s="21" t="s">
        <v>9800</v>
      </c>
      <c r="E3293" s="19" t="s">
        <v>4718</v>
      </c>
      <c r="F3293" s="19" t="s">
        <v>4710</v>
      </c>
      <c r="G3293" s="19"/>
    </row>
    <row r="3294" spans="1:7" x14ac:dyDescent="0.25">
      <c r="A3294">
        <v>3293</v>
      </c>
      <c r="B3294" s="5">
        <v>1016421</v>
      </c>
      <c r="C3294" t="str">
        <f t="shared" si="5510"/>
        <v>The Citizens Bank Company - Beverly, OH</v>
      </c>
      <c r="D3294" s="21" t="s">
        <v>9801</v>
      </c>
      <c r="E3294" s="19" t="s">
        <v>3999</v>
      </c>
      <c r="F3294" s="19" t="s">
        <v>4710</v>
      </c>
      <c r="G3294" s="19"/>
    </row>
    <row r="3295" spans="1:7" x14ac:dyDescent="0.25">
      <c r="A3295">
        <v>3294</v>
      </c>
      <c r="B3295" s="5">
        <v>1013091</v>
      </c>
      <c r="C3295" t="str">
        <f t="shared" si="5510"/>
        <v>The Citizens National Bank of Bluffton - Bluffton, OH</v>
      </c>
      <c r="D3295" s="21" t="s">
        <v>9802</v>
      </c>
      <c r="E3295" s="19" t="s">
        <v>4720</v>
      </c>
      <c r="F3295" s="19" t="s">
        <v>4710</v>
      </c>
      <c r="G3295" s="19"/>
    </row>
    <row r="3296" spans="1:7" x14ac:dyDescent="0.25">
      <c r="A3296">
        <v>3295</v>
      </c>
      <c r="B3296" s="5">
        <v>1012392</v>
      </c>
      <c r="C3296" t="str">
        <f t="shared" si="5510"/>
        <v>The Citizens National Bank of McConnelsville - McConnelsville, OH</v>
      </c>
      <c r="D3296" s="21" t="s">
        <v>9803</v>
      </c>
      <c r="E3296" s="19" t="s">
        <v>4721</v>
      </c>
      <c r="F3296" s="19" t="s">
        <v>4710</v>
      </c>
      <c r="G3296" s="19"/>
    </row>
    <row r="3297" spans="1:7" x14ac:dyDescent="0.25">
      <c r="A3297">
        <v>3296</v>
      </c>
      <c r="B3297" s="5">
        <v>1008833</v>
      </c>
      <c r="C3297" t="str">
        <f t="shared" si="5510"/>
        <v>The Citizens National Bank of Woodsfield - Woodsfield, OH</v>
      </c>
      <c r="D3297" s="21" t="s">
        <v>9804</v>
      </c>
      <c r="E3297" s="19" t="s">
        <v>4722</v>
      </c>
      <c r="F3297" s="19" t="s">
        <v>4710</v>
      </c>
      <c r="G3297" s="19"/>
    </row>
    <row r="3298" spans="1:7" x14ac:dyDescent="0.25">
      <c r="A3298">
        <v>3297</v>
      </c>
      <c r="B3298" s="5">
        <v>1006415</v>
      </c>
      <c r="C3298" t="str">
        <f t="shared" si="5510"/>
        <v>The Commercial and Savings Bank of Millersburg, Ohio - Millersburg, OH</v>
      </c>
      <c r="D3298" s="21" t="s">
        <v>9805</v>
      </c>
      <c r="E3298" s="19" t="s">
        <v>4724</v>
      </c>
      <c r="F3298" s="19" t="s">
        <v>4710</v>
      </c>
      <c r="G3298" s="19"/>
    </row>
    <row r="3299" spans="1:7" x14ac:dyDescent="0.25">
      <c r="A3299">
        <v>3298</v>
      </c>
      <c r="B3299" s="5">
        <v>1012971</v>
      </c>
      <c r="C3299" t="str">
        <f t="shared" si="5510"/>
        <v>The Community Bank - Zanesville, OH</v>
      </c>
      <c r="D3299" s="21" t="s">
        <v>9568</v>
      </c>
      <c r="E3299" s="19" t="s">
        <v>4725</v>
      </c>
      <c r="F3299" s="19" t="s">
        <v>4710</v>
      </c>
      <c r="G3299" s="19"/>
    </row>
    <row r="3300" spans="1:7" x14ac:dyDescent="0.25">
      <c r="A3300">
        <v>3299</v>
      </c>
      <c r="B3300" s="5">
        <v>4057703</v>
      </c>
      <c r="C3300" t="str">
        <f t="shared" si="5510"/>
        <v>The Conneaut Savings Bank - Conneaut, OH</v>
      </c>
      <c r="D3300" s="21" t="s">
        <v>9806</v>
      </c>
      <c r="E3300" s="19" t="s">
        <v>4727</v>
      </c>
      <c r="F3300" s="19" t="s">
        <v>4710</v>
      </c>
      <c r="G3300" s="19"/>
    </row>
    <row r="3301" spans="1:7" x14ac:dyDescent="0.25">
      <c r="A3301">
        <v>3300</v>
      </c>
      <c r="B3301" s="5">
        <v>1010866</v>
      </c>
      <c r="C3301" t="str">
        <f t="shared" si="5510"/>
        <v>The Corn City State Bank - Deshler, OH</v>
      </c>
      <c r="D3301" s="21" t="s">
        <v>9807</v>
      </c>
      <c r="E3301" s="19" t="s">
        <v>4729</v>
      </c>
      <c r="F3301" s="19" t="s">
        <v>4710</v>
      </c>
      <c r="G3301" s="19"/>
    </row>
    <row r="3302" spans="1:7" x14ac:dyDescent="0.25">
      <c r="A3302">
        <v>3301</v>
      </c>
      <c r="B3302" s="5">
        <v>1000298</v>
      </c>
      <c r="C3302" t="str">
        <f t="shared" si="5510"/>
        <v>The Covington Savings and Loan Association - Covington, OH</v>
      </c>
      <c r="D3302" s="21" t="s">
        <v>9808</v>
      </c>
      <c r="E3302" s="19" t="s">
        <v>3214</v>
      </c>
      <c r="F3302" s="19" t="s">
        <v>4710</v>
      </c>
      <c r="G3302" s="19"/>
    </row>
    <row r="3303" spans="1:7" x14ac:dyDescent="0.25">
      <c r="A3303">
        <v>3302</v>
      </c>
      <c r="B3303" s="5">
        <v>1008530</v>
      </c>
      <c r="C3303" t="str">
        <f t="shared" si="5510"/>
        <v>The Croghan Colonial Bank - Fremont, OH</v>
      </c>
      <c r="D3303" s="21" t="s">
        <v>9809</v>
      </c>
      <c r="E3303" s="19" t="s">
        <v>2986</v>
      </c>
      <c r="F3303" s="19" t="s">
        <v>4710</v>
      </c>
      <c r="G3303" s="19"/>
    </row>
    <row r="3304" spans="1:7" x14ac:dyDescent="0.25">
      <c r="A3304">
        <v>3303</v>
      </c>
      <c r="B3304" s="5">
        <v>1001615</v>
      </c>
      <c r="C3304" t="str">
        <f t="shared" si="5510"/>
        <v>The Equitable Savings and Loan Company - Cadiz, OH</v>
      </c>
      <c r="D3304" s="21" t="s">
        <v>9810</v>
      </c>
      <c r="E3304" s="19" t="s">
        <v>3869</v>
      </c>
      <c r="F3304" s="19" t="s">
        <v>4710</v>
      </c>
      <c r="G3304" s="19"/>
    </row>
    <row r="3305" spans="1:7" x14ac:dyDescent="0.25">
      <c r="A3305">
        <v>3304</v>
      </c>
      <c r="B3305" s="5">
        <v>1010398</v>
      </c>
      <c r="C3305" t="str">
        <f t="shared" si="5510"/>
        <v>The Fahey Banking Company - Marion, OH</v>
      </c>
      <c r="D3305" s="21" t="s">
        <v>9811</v>
      </c>
      <c r="E3305" s="19" t="s">
        <v>2860</v>
      </c>
      <c r="F3305" s="19" t="s">
        <v>4710</v>
      </c>
      <c r="G3305" s="19"/>
    </row>
    <row r="3306" spans="1:7" x14ac:dyDescent="0.25">
      <c r="A3306">
        <v>3305</v>
      </c>
      <c r="B3306" s="5">
        <v>1006724</v>
      </c>
      <c r="C3306" t="str">
        <f t="shared" si="5510"/>
        <v>The Farmers &amp; Merchants State Bank - Archbold, OH</v>
      </c>
      <c r="D3306" s="21" t="s">
        <v>9812</v>
      </c>
      <c r="E3306" s="19" t="s">
        <v>4732</v>
      </c>
      <c r="F3306" s="19" t="s">
        <v>4710</v>
      </c>
      <c r="G3306" s="19"/>
    </row>
    <row r="3307" spans="1:7" x14ac:dyDescent="0.25">
      <c r="A3307">
        <v>3306</v>
      </c>
      <c r="B3307" s="5">
        <v>1013359</v>
      </c>
      <c r="C3307" t="str">
        <f t="shared" si="5510"/>
        <v>The Farmers and Merchants Bank - Caldwell, OH</v>
      </c>
      <c r="D3307" s="21" t="s">
        <v>9541</v>
      </c>
      <c r="E3307" s="19" t="s">
        <v>3852</v>
      </c>
      <c r="F3307" s="19" t="s">
        <v>4710</v>
      </c>
      <c r="G3307" s="19"/>
    </row>
    <row r="3308" spans="1:7" x14ac:dyDescent="0.25">
      <c r="A3308">
        <v>3307</v>
      </c>
      <c r="B3308" s="5">
        <v>1004888</v>
      </c>
      <c r="C3308" t="str">
        <f t="shared" si="5510"/>
        <v>The Farmers Bank and Savings Company - Pomeroy, OH</v>
      </c>
      <c r="D3308" s="21" t="s">
        <v>9813</v>
      </c>
      <c r="E3308" s="19" t="s">
        <v>4733</v>
      </c>
      <c r="F3308" s="19" t="s">
        <v>4710</v>
      </c>
      <c r="G3308" s="19"/>
    </row>
    <row r="3309" spans="1:7" x14ac:dyDescent="0.25">
      <c r="A3309">
        <v>3308</v>
      </c>
      <c r="B3309" s="5">
        <v>1012348</v>
      </c>
      <c r="C3309" t="str">
        <f t="shared" si="5510"/>
        <v>The Farmers National Bank of Canfield - Canfield, OH</v>
      </c>
      <c r="D3309" s="21" t="s">
        <v>9814</v>
      </c>
      <c r="E3309" s="19" t="s">
        <v>4734</v>
      </c>
      <c r="F3309" s="19" t="s">
        <v>4710</v>
      </c>
      <c r="G3309" s="19"/>
    </row>
    <row r="3310" spans="1:7" x14ac:dyDescent="0.25">
      <c r="A3310">
        <v>3309</v>
      </c>
      <c r="B3310" s="5">
        <v>1008629</v>
      </c>
      <c r="C3310" t="str">
        <f t="shared" si="5510"/>
        <v>The Farmers State Bank - New Madison, OH</v>
      </c>
      <c r="D3310" s="21" t="s">
        <v>9571</v>
      </c>
      <c r="E3310" s="19" t="s">
        <v>4736</v>
      </c>
      <c r="F3310" s="19" t="s">
        <v>4710</v>
      </c>
      <c r="G3310" s="19"/>
    </row>
    <row r="3311" spans="1:7" x14ac:dyDescent="0.25">
      <c r="A3311">
        <v>3310</v>
      </c>
      <c r="B3311" s="5">
        <v>1010621</v>
      </c>
      <c r="C3311" t="str">
        <f t="shared" si="5510"/>
        <v>The First Central National Bank of Saint Paris - Saint Paris, OH</v>
      </c>
      <c r="D3311" s="21" t="s">
        <v>9815</v>
      </c>
      <c r="E3311" s="19" t="s">
        <v>4739</v>
      </c>
      <c r="F3311" s="19" t="s">
        <v>4710</v>
      </c>
      <c r="G3311" s="19"/>
    </row>
    <row r="3312" spans="1:7" x14ac:dyDescent="0.25">
      <c r="A3312">
        <v>3311</v>
      </c>
      <c r="B3312" s="5">
        <v>1006919</v>
      </c>
      <c r="C3312" t="str">
        <f t="shared" si="5510"/>
        <v>The First Citizens National Bank of Upper Sandusky - Upper Sandusky, OH</v>
      </c>
      <c r="D3312" s="21" t="s">
        <v>9816</v>
      </c>
      <c r="E3312" s="19" t="s">
        <v>4740</v>
      </c>
      <c r="F3312" s="19" t="s">
        <v>4710</v>
      </c>
      <c r="G3312" s="19"/>
    </row>
    <row r="3313" spans="1:7" x14ac:dyDescent="0.25">
      <c r="A3313">
        <v>3312</v>
      </c>
      <c r="B3313" s="5">
        <v>1007083</v>
      </c>
      <c r="C3313" t="str">
        <f t="shared" si="5510"/>
        <v>The First National Bank of Bellevue - Bellevue, OH</v>
      </c>
      <c r="D3313" s="21" t="s">
        <v>9817</v>
      </c>
      <c r="E3313" s="19" t="s">
        <v>3263</v>
      </c>
      <c r="F3313" s="19" t="s">
        <v>4710</v>
      </c>
      <c r="G3313" s="19"/>
    </row>
    <row r="3314" spans="1:7" x14ac:dyDescent="0.25">
      <c r="A3314">
        <v>3313</v>
      </c>
      <c r="B3314" s="5">
        <v>1013056</v>
      </c>
      <c r="C3314" t="str">
        <f t="shared" si="5510"/>
        <v>The First National Bank of Blanchester - Blanchester, OH</v>
      </c>
      <c r="D3314" s="21" t="s">
        <v>9818</v>
      </c>
      <c r="E3314" s="19" t="s">
        <v>4747</v>
      </c>
      <c r="F3314" s="19" t="s">
        <v>4710</v>
      </c>
      <c r="G3314" s="19"/>
    </row>
    <row r="3315" spans="1:7" x14ac:dyDescent="0.25">
      <c r="A3315">
        <v>3314</v>
      </c>
      <c r="B3315" s="5">
        <v>1015501</v>
      </c>
      <c r="C3315" t="str">
        <f t="shared" si="5510"/>
        <v>The First National Bank of Dennison, Ohio - Dennison, OH</v>
      </c>
      <c r="D3315" s="21" t="s">
        <v>9819</v>
      </c>
      <c r="E3315" s="19" t="s">
        <v>4748</v>
      </c>
      <c r="F3315" s="19" t="s">
        <v>4710</v>
      </c>
      <c r="G3315" s="19"/>
    </row>
    <row r="3316" spans="1:7" x14ac:dyDescent="0.25">
      <c r="A3316">
        <v>3315</v>
      </c>
      <c r="B3316" s="5">
        <v>1010239</v>
      </c>
      <c r="C3316" t="str">
        <f t="shared" si="5510"/>
        <v>The First National Bank of Germantown - Germantown, OH</v>
      </c>
      <c r="D3316" s="21" t="s">
        <v>9820</v>
      </c>
      <c r="E3316" s="19" t="s">
        <v>4749</v>
      </c>
      <c r="F3316" s="19" t="s">
        <v>4710</v>
      </c>
      <c r="G3316" s="19"/>
    </row>
    <row r="3317" spans="1:7" x14ac:dyDescent="0.25">
      <c r="A3317">
        <v>3316</v>
      </c>
      <c r="B3317" s="5">
        <v>1004715</v>
      </c>
      <c r="C3317" t="str">
        <f t="shared" si="5510"/>
        <v>The First National Bank of McConnelsville - McConnelsville, OH</v>
      </c>
      <c r="D3317" s="21" t="s">
        <v>9821</v>
      </c>
      <c r="E3317" s="19" t="s">
        <v>4721</v>
      </c>
      <c r="F3317" s="19" t="s">
        <v>4710</v>
      </c>
      <c r="G3317" s="19"/>
    </row>
    <row r="3318" spans="1:7" x14ac:dyDescent="0.25">
      <c r="A3318">
        <v>3317</v>
      </c>
      <c r="B3318" s="5">
        <v>1011004</v>
      </c>
      <c r="C3318" t="str">
        <f t="shared" si="5510"/>
        <v>The First National Bank of Pandora - Pandora, OH</v>
      </c>
      <c r="D3318" s="21" t="s">
        <v>9822</v>
      </c>
      <c r="E3318" s="19" t="s">
        <v>4750</v>
      </c>
      <c r="F3318" s="19" t="s">
        <v>4710</v>
      </c>
      <c r="G3318" s="19"/>
    </row>
    <row r="3319" spans="1:7" x14ac:dyDescent="0.25">
      <c r="A3319">
        <v>3318</v>
      </c>
      <c r="B3319" s="5">
        <v>1010797</v>
      </c>
      <c r="C3319" t="str">
        <f t="shared" si="5510"/>
        <v>The First National Bank of Sycamore - Sycamore, OH</v>
      </c>
      <c r="D3319" s="21" t="s">
        <v>9823</v>
      </c>
      <c r="E3319" s="19" t="s">
        <v>4751</v>
      </c>
      <c r="F3319" s="19" t="s">
        <v>4710</v>
      </c>
      <c r="G3319" s="19"/>
    </row>
    <row r="3320" spans="1:7" x14ac:dyDescent="0.25">
      <c r="A3320">
        <v>3319</v>
      </c>
      <c r="B3320" s="5">
        <v>1007334</v>
      </c>
      <c r="C3320" t="str">
        <f t="shared" si="5510"/>
        <v>The First National Bank of Waverly - Waverly, OH</v>
      </c>
      <c r="D3320" s="21" t="s">
        <v>9824</v>
      </c>
      <c r="E3320" s="19" t="s">
        <v>3327</v>
      </c>
      <c r="F3320" s="19" t="s">
        <v>4710</v>
      </c>
      <c r="G3320" s="19"/>
    </row>
    <row r="3321" spans="1:7" x14ac:dyDescent="0.25">
      <c r="A3321">
        <v>3320</v>
      </c>
      <c r="B3321" s="5">
        <v>1014225</v>
      </c>
      <c r="C3321" t="str">
        <f t="shared" si="5510"/>
        <v>The Fort Jennings State Bank - Fort Jennings, OH</v>
      </c>
      <c r="D3321" s="21" t="s">
        <v>9825</v>
      </c>
      <c r="E3321" s="19" t="s">
        <v>4752</v>
      </c>
      <c r="F3321" s="19" t="s">
        <v>4710</v>
      </c>
      <c r="G3321" s="19"/>
    </row>
    <row r="3322" spans="1:7" x14ac:dyDescent="0.25">
      <c r="A3322">
        <v>3321</v>
      </c>
      <c r="B3322" s="5">
        <v>1003057</v>
      </c>
      <c r="C3322" t="str">
        <f t="shared" si="5510"/>
        <v>The Galion Building and Loan Bank - Galion, OH</v>
      </c>
      <c r="D3322" s="21" t="s">
        <v>9826</v>
      </c>
      <c r="E3322" s="19" t="s">
        <v>4741</v>
      </c>
      <c r="F3322" s="19" t="s">
        <v>4710</v>
      </c>
      <c r="G3322" s="19"/>
    </row>
    <row r="3323" spans="1:7" x14ac:dyDescent="0.25">
      <c r="A3323">
        <v>3322</v>
      </c>
      <c r="B3323" s="5">
        <v>1010216</v>
      </c>
      <c r="C3323" t="str">
        <f t="shared" si="5510"/>
        <v>The Genoa Banking Company - Genoa, OH</v>
      </c>
      <c r="D3323" s="21" t="s">
        <v>9827</v>
      </c>
      <c r="E3323" s="19" t="s">
        <v>4578</v>
      </c>
      <c r="F3323" s="19" t="s">
        <v>4710</v>
      </c>
      <c r="G3323" s="19"/>
    </row>
    <row r="3324" spans="1:7" x14ac:dyDescent="0.25">
      <c r="A3324">
        <v>3323</v>
      </c>
      <c r="B3324" s="5">
        <v>1014959</v>
      </c>
      <c r="C3324" t="str">
        <f t="shared" si="5510"/>
        <v>The Hamler State Bank - Hamler, OH</v>
      </c>
      <c r="D3324" s="21" t="s">
        <v>9828</v>
      </c>
      <c r="E3324" s="19" t="s">
        <v>4754</v>
      </c>
      <c r="F3324" s="19" t="s">
        <v>4710</v>
      </c>
      <c r="G3324" s="19"/>
    </row>
    <row r="3325" spans="1:7" x14ac:dyDescent="0.25">
      <c r="A3325">
        <v>3324</v>
      </c>
      <c r="B3325" s="5">
        <v>1000314</v>
      </c>
      <c r="C3325" t="str">
        <f t="shared" si="5510"/>
        <v>The Harrison Building and Loan Association - Harrison, OH</v>
      </c>
      <c r="D3325" s="21" t="s">
        <v>9829</v>
      </c>
      <c r="E3325" s="19" t="s">
        <v>4755</v>
      </c>
      <c r="F3325" s="19" t="s">
        <v>4710</v>
      </c>
      <c r="G3325" s="19"/>
    </row>
    <row r="3326" spans="1:7" x14ac:dyDescent="0.25">
      <c r="A3326">
        <v>3325</v>
      </c>
      <c r="B3326" s="5">
        <v>1015005</v>
      </c>
      <c r="C3326" t="str">
        <f t="shared" si="5510"/>
        <v>The Hicksville Bank - Hicksville, OH</v>
      </c>
      <c r="D3326" s="21" t="s">
        <v>9830</v>
      </c>
      <c r="E3326" s="19" t="s">
        <v>4756</v>
      </c>
      <c r="F3326" s="19" t="s">
        <v>4710</v>
      </c>
      <c r="G3326" s="19"/>
    </row>
    <row r="3327" spans="1:7" x14ac:dyDescent="0.25">
      <c r="A3327">
        <v>3326</v>
      </c>
      <c r="B3327" s="5">
        <v>1006925</v>
      </c>
      <c r="C3327" t="str">
        <f t="shared" si="5510"/>
        <v>The Hocking Valley Bank - Athens, OH</v>
      </c>
      <c r="D3327" s="21" t="s">
        <v>9831</v>
      </c>
      <c r="E3327" s="19" t="s">
        <v>3190</v>
      </c>
      <c r="F3327" s="19" t="s">
        <v>4710</v>
      </c>
      <c r="G3327" s="19"/>
    </row>
    <row r="3328" spans="1:7" x14ac:dyDescent="0.25">
      <c r="A3328">
        <v>3327</v>
      </c>
      <c r="B3328" s="5">
        <v>4096783</v>
      </c>
      <c r="C3328" t="str">
        <f t="shared" si="5510"/>
        <v>The Home Loan Savings Bank - Coshocton, OH</v>
      </c>
      <c r="D3328" s="21" t="s">
        <v>9832</v>
      </c>
      <c r="E3328" s="19" t="s">
        <v>4758</v>
      </c>
      <c r="F3328" s="19" t="s">
        <v>4710</v>
      </c>
      <c r="G3328" s="19"/>
    </row>
    <row r="3329" spans="1:7" x14ac:dyDescent="0.25">
      <c r="A3329">
        <v>3328</v>
      </c>
      <c r="B3329" s="5">
        <v>1004278</v>
      </c>
      <c r="C3329" t="str">
        <f t="shared" si="5510"/>
        <v>The Huntington National Bank - Columbus, OH</v>
      </c>
      <c r="D3329" s="21" t="s">
        <v>9833</v>
      </c>
      <c r="E3329" s="19" t="s">
        <v>3233</v>
      </c>
      <c r="F3329" s="19" t="s">
        <v>4710</v>
      </c>
      <c r="G3329" s="19"/>
    </row>
    <row r="3330" spans="1:7" x14ac:dyDescent="0.25">
      <c r="A3330">
        <v>3329</v>
      </c>
      <c r="B3330" s="5">
        <v>1016532</v>
      </c>
      <c r="C3330" t="str">
        <f t="shared" ref="C3330:C3393" si="5511">D3330&amp;" - "&amp;E3330&amp;", "&amp;F3330</f>
        <v>The Killbuck Savings Bank Company - Killbuck, OH</v>
      </c>
      <c r="D3330" s="21" t="s">
        <v>9834</v>
      </c>
      <c r="E3330" s="19" t="s">
        <v>4763</v>
      </c>
      <c r="F3330" s="19" t="s">
        <v>4710</v>
      </c>
      <c r="G3330" s="19"/>
    </row>
    <row r="3331" spans="1:7" x14ac:dyDescent="0.25">
      <c r="A3331">
        <v>3330</v>
      </c>
      <c r="B3331" s="5">
        <v>1010550</v>
      </c>
      <c r="C3331" t="str">
        <f t="shared" si="5511"/>
        <v>The Metamora State Bank - Metamora, OH</v>
      </c>
      <c r="D3331" s="21" t="s">
        <v>9835</v>
      </c>
      <c r="E3331" s="19" t="s">
        <v>4767</v>
      </c>
      <c r="F3331" s="19" t="s">
        <v>4710</v>
      </c>
      <c r="G3331" s="19"/>
    </row>
    <row r="3332" spans="1:7" x14ac:dyDescent="0.25">
      <c r="A3332">
        <v>3331</v>
      </c>
      <c r="B3332" s="5">
        <v>1006268</v>
      </c>
      <c r="C3332" t="str">
        <f t="shared" si="5511"/>
        <v>The Middlefield Banking Company - Middlefield, OH</v>
      </c>
      <c r="D3332" s="21" t="s">
        <v>9836</v>
      </c>
      <c r="E3332" s="19" t="s">
        <v>4769</v>
      </c>
      <c r="F3332" s="19" t="s">
        <v>4710</v>
      </c>
      <c r="G3332" s="19"/>
    </row>
    <row r="3333" spans="1:7" x14ac:dyDescent="0.25">
      <c r="A3333">
        <v>3332</v>
      </c>
      <c r="B3333" s="5">
        <v>1007668</v>
      </c>
      <c r="C3333" t="str">
        <f t="shared" si="5511"/>
        <v>The National Bank of Adams County of West Union - West Union, OH</v>
      </c>
      <c r="D3333" s="21" t="s">
        <v>9837</v>
      </c>
      <c r="E3333" s="19" t="s">
        <v>3257</v>
      </c>
      <c r="F3333" s="19" t="s">
        <v>4710</v>
      </c>
      <c r="G3333" s="19"/>
    </row>
    <row r="3334" spans="1:7" x14ac:dyDescent="0.25">
      <c r="A3334">
        <v>3333</v>
      </c>
      <c r="B3334" s="5">
        <v>1011524</v>
      </c>
      <c r="C3334" t="str">
        <f t="shared" si="5511"/>
        <v>The North Side Bank and Trust Company - Cincinnati, OH</v>
      </c>
      <c r="D3334" s="21" t="s">
        <v>9838</v>
      </c>
      <c r="E3334" s="19" t="s">
        <v>4718</v>
      </c>
      <c r="F3334" s="19" t="s">
        <v>4710</v>
      </c>
      <c r="G3334" s="19"/>
    </row>
    <row r="3335" spans="1:7" x14ac:dyDescent="0.25">
      <c r="A3335">
        <v>3334</v>
      </c>
      <c r="B3335" s="5">
        <v>1010138</v>
      </c>
      <c r="C3335" t="str">
        <f t="shared" si="5511"/>
        <v>The Ohio Valley Bank Company - Gallipolis, OH</v>
      </c>
      <c r="D3335" s="21" t="s">
        <v>9839</v>
      </c>
      <c r="E3335" s="19" t="s">
        <v>4774</v>
      </c>
      <c r="F3335" s="19" t="s">
        <v>4710</v>
      </c>
      <c r="G3335" s="19"/>
    </row>
    <row r="3336" spans="1:7" x14ac:dyDescent="0.25">
      <c r="A3336">
        <v>3335</v>
      </c>
      <c r="B3336" s="5">
        <v>1010905</v>
      </c>
      <c r="C3336" t="str">
        <f t="shared" si="5511"/>
        <v>The Old Fort Banking Company - Old Fort, OH</v>
      </c>
      <c r="D3336" s="21" t="s">
        <v>9840</v>
      </c>
      <c r="E3336" s="19" t="s">
        <v>4775</v>
      </c>
      <c r="F3336" s="19" t="s">
        <v>4710</v>
      </c>
      <c r="G3336" s="19"/>
    </row>
    <row r="3337" spans="1:7" x14ac:dyDescent="0.25">
      <c r="A3337">
        <v>3336</v>
      </c>
      <c r="B3337" s="5">
        <v>1009478</v>
      </c>
      <c r="C3337" t="str">
        <f t="shared" si="5511"/>
        <v>The Ottoville Bank Company - Ottoville, OH</v>
      </c>
      <c r="D3337" s="21" t="s">
        <v>9841</v>
      </c>
      <c r="E3337" s="19" t="s">
        <v>4777</v>
      </c>
      <c r="F3337" s="19" t="s">
        <v>4710</v>
      </c>
      <c r="G3337" s="19"/>
    </row>
    <row r="3338" spans="1:7" x14ac:dyDescent="0.25">
      <c r="A3338">
        <v>3337</v>
      </c>
      <c r="B3338" s="5">
        <v>1010044</v>
      </c>
      <c r="C3338" t="str">
        <f t="shared" si="5511"/>
        <v>The Park National Bank - Newark, OH</v>
      </c>
      <c r="D3338" s="21" t="s">
        <v>9842</v>
      </c>
      <c r="E3338" s="19" t="s">
        <v>4620</v>
      </c>
      <c r="F3338" s="19" t="s">
        <v>4710</v>
      </c>
      <c r="G3338" s="19"/>
    </row>
    <row r="3339" spans="1:7" x14ac:dyDescent="0.25">
      <c r="A3339">
        <v>3338</v>
      </c>
      <c r="B3339" s="5">
        <v>1008732</v>
      </c>
      <c r="C3339" t="str">
        <f t="shared" si="5511"/>
        <v>The Peoples Bank - Gambier, OH</v>
      </c>
      <c r="D3339" s="21" t="s">
        <v>9416</v>
      </c>
      <c r="E3339" s="19" t="s">
        <v>4778</v>
      </c>
      <c r="F3339" s="19" t="s">
        <v>4710</v>
      </c>
      <c r="G3339" s="19"/>
    </row>
    <row r="3340" spans="1:7" x14ac:dyDescent="0.25">
      <c r="A3340">
        <v>3339</v>
      </c>
      <c r="B3340" s="5">
        <v>1012633</v>
      </c>
      <c r="C3340" t="str">
        <f t="shared" si="5511"/>
        <v>The Peoples Bank Co. - Coldwater, OH</v>
      </c>
      <c r="D3340" s="21" t="s">
        <v>9843</v>
      </c>
      <c r="E3340" s="19" t="s">
        <v>3839</v>
      </c>
      <c r="F3340" s="19" t="s">
        <v>4710</v>
      </c>
      <c r="G3340" s="19"/>
    </row>
    <row r="3341" spans="1:7" x14ac:dyDescent="0.25">
      <c r="A3341">
        <v>3340</v>
      </c>
      <c r="B3341" s="5">
        <v>1001498</v>
      </c>
      <c r="C3341" t="str">
        <f t="shared" si="5511"/>
        <v>The Peoples Savings and Loan Company - Bucyrus, OH</v>
      </c>
      <c r="D3341" s="21" t="s">
        <v>9844</v>
      </c>
      <c r="E3341" s="19" t="s">
        <v>4742</v>
      </c>
      <c r="F3341" s="19" t="s">
        <v>4710</v>
      </c>
      <c r="G3341" s="19"/>
    </row>
    <row r="3342" spans="1:7" x14ac:dyDescent="0.25">
      <c r="A3342">
        <v>3341</v>
      </c>
      <c r="B3342" s="5">
        <v>1002177</v>
      </c>
      <c r="C3342" t="str">
        <f t="shared" si="5511"/>
        <v>The Peoples Savings and Loan Company - West Liberty, OH</v>
      </c>
      <c r="D3342" s="21" t="s">
        <v>9844</v>
      </c>
      <c r="E3342" s="19" t="s">
        <v>3875</v>
      </c>
      <c r="F3342" s="19" t="s">
        <v>4710</v>
      </c>
      <c r="G3342" s="19"/>
    </row>
    <row r="3343" spans="1:7" x14ac:dyDescent="0.25">
      <c r="A3343">
        <v>3342</v>
      </c>
      <c r="B3343" s="5">
        <v>1007638</v>
      </c>
      <c r="C3343" t="str">
        <f t="shared" si="5511"/>
        <v>The Peoples Savings Bank - New Matamoras, OH</v>
      </c>
      <c r="D3343" s="21" t="s">
        <v>9845</v>
      </c>
      <c r="E3343" s="19" t="s">
        <v>4780</v>
      </c>
      <c r="F3343" s="19" t="s">
        <v>4710</v>
      </c>
      <c r="G3343" s="19"/>
    </row>
    <row r="3344" spans="1:7" x14ac:dyDescent="0.25">
      <c r="A3344">
        <v>3343</v>
      </c>
      <c r="B3344" s="5">
        <v>1014087</v>
      </c>
      <c r="C3344" t="str">
        <f t="shared" si="5511"/>
        <v>The Peoples Savings Bank - Urbana, OH</v>
      </c>
      <c r="D3344" s="21" t="s">
        <v>9845</v>
      </c>
      <c r="E3344" s="19" t="s">
        <v>4781</v>
      </c>
      <c r="F3344" s="19" t="s">
        <v>4710</v>
      </c>
      <c r="G3344" s="19"/>
    </row>
    <row r="3345" spans="1:7" x14ac:dyDescent="0.25">
      <c r="A3345">
        <v>3344</v>
      </c>
      <c r="B3345" s="5">
        <v>4086010</v>
      </c>
      <c r="C3345" t="str">
        <f t="shared" si="5511"/>
        <v>The Pioneer Savings Bank - Cleveland, OH</v>
      </c>
      <c r="D3345" s="21" t="s">
        <v>9846</v>
      </c>
      <c r="E3345" s="19" t="s">
        <v>4426</v>
      </c>
      <c r="F3345" s="19" t="s">
        <v>4710</v>
      </c>
      <c r="G3345" s="19"/>
    </row>
    <row r="3346" spans="1:7" x14ac:dyDescent="0.25">
      <c r="A3346">
        <v>3345</v>
      </c>
      <c r="B3346" s="5">
        <v>117630322</v>
      </c>
      <c r="C3346" t="str">
        <f t="shared" si="5511"/>
        <v>The Preferred Legacy National Trust Bank - Canton, OH</v>
      </c>
      <c r="D3346" s="21" t="s">
        <v>10590</v>
      </c>
      <c r="E3346" s="19" t="s">
        <v>3608</v>
      </c>
      <c r="F3346" s="19" t="s">
        <v>4710</v>
      </c>
      <c r="G3346" s="19"/>
    </row>
    <row r="3347" spans="1:7" x14ac:dyDescent="0.25">
      <c r="A3347">
        <v>3346</v>
      </c>
      <c r="B3347" s="5">
        <v>4072532</v>
      </c>
      <c r="C3347" t="str">
        <f t="shared" si="5511"/>
        <v>The Private Trust Company, National Association - Cleveland, OH</v>
      </c>
      <c r="D3347" s="21" t="s">
        <v>9847</v>
      </c>
      <c r="E3347" s="19" t="s">
        <v>4426</v>
      </c>
      <c r="F3347" s="19" t="s">
        <v>4710</v>
      </c>
      <c r="G3347" s="19"/>
    </row>
    <row r="3348" spans="1:7" x14ac:dyDescent="0.25">
      <c r="A3348">
        <v>3347</v>
      </c>
      <c r="B3348" s="5">
        <v>1005939</v>
      </c>
      <c r="C3348" t="str">
        <f t="shared" si="5511"/>
        <v>The Republic Banking Company - Republic, OH</v>
      </c>
      <c r="D3348" s="21" t="s">
        <v>9848</v>
      </c>
      <c r="E3348" s="19" t="s">
        <v>4782</v>
      </c>
      <c r="F3348" s="19" t="s">
        <v>4710</v>
      </c>
      <c r="G3348" s="19"/>
    </row>
    <row r="3349" spans="1:7" x14ac:dyDescent="0.25">
      <c r="A3349">
        <v>3348</v>
      </c>
      <c r="B3349" s="5">
        <v>1005956</v>
      </c>
      <c r="C3349" t="str">
        <f t="shared" si="5511"/>
        <v>The Richwood Banking Company, Inc. - Richwood, OH</v>
      </c>
      <c r="D3349" s="21" t="s">
        <v>9849</v>
      </c>
      <c r="E3349" s="19" t="s">
        <v>4783</v>
      </c>
      <c r="F3349" s="19" t="s">
        <v>4710</v>
      </c>
      <c r="G3349" s="19"/>
    </row>
    <row r="3350" spans="1:7" x14ac:dyDescent="0.25">
      <c r="A3350">
        <v>3349</v>
      </c>
      <c r="B3350" s="5">
        <v>1011080</v>
      </c>
      <c r="C3350" t="str">
        <f t="shared" si="5511"/>
        <v>The Savings Bank - Circleville, OH</v>
      </c>
      <c r="D3350" s="21" t="s">
        <v>9647</v>
      </c>
      <c r="E3350" s="19" t="s">
        <v>4784</v>
      </c>
      <c r="F3350" s="19" t="s">
        <v>4710</v>
      </c>
      <c r="G3350" s="19"/>
    </row>
    <row r="3351" spans="1:7" x14ac:dyDescent="0.25">
      <c r="A3351">
        <v>3350</v>
      </c>
      <c r="B3351" s="5">
        <v>1010714</v>
      </c>
      <c r="C3351" t="str">
        <f t="shared" si="5511"/>
        <v>The Sherwood State Bank - Sherwood, OH</v>
      </c>
      <c r="D3351" s="21" t="s">
        <v>9850</v>
      </c>
      <c r="E3351" s="19" t="s">
        <v>4785</v>
      </c>
      <c r="F3351" s="19" t="s">
        <v>4710</v>
      </c>
      <c r="G3351" s="19"/>
    </row>
    <row r="3352" spans="1:7" x14ac:dyDescent="0.25">
      <c r="A3352">
        <v>3351</v>
      </c>
      <c r="B3352" s="5">
        <v>1010960</v>
      </c>
      <c r="C3352" t="str">
        <f t="shared" si="5511"/>
        <v>The St. Henry Bank - Saint Henry, OH</v>
      </c>
      <c r="D3352" s="21" t="s">
        <v>9851</v>
      </c>
      <c r="E3352" s="19" t="s">
        <v>4787</v>
      </c>
      <c r="F3352" s="19" t="s">
        <v>4710</v>
      </c>
      <c r="G3352" s="19"/>
    </row>
    <row r="3353" spans="1:7" x14ac:dyDescent="0.25">
      <c r="A3353">
        <v>3352</v>
      </c>
      <c r="B3353" s="5">
        <v>1011512</v>
      </c>
      <c r="C3353" t="str">
        <f t="shared" si="5511"/>
        <v>The State Bank and Trust Company - Defiance, OH</v>
      </c>
      <c r="D3353" s="21" t="s">
        <v>9852</v>
      </c>
      <c r="E3353" s="19" t="s">
        <v>3301</v>
      </c>
      <c r="F3353" s="19" t="s">
        <v>4710</v>
      </c>
      <c r="G3353" s="19"/>
    </row>
    <row r="3354" spans="1:7" x14ac:dyDescent="0.25">
      <c r="A3354">
        <v>3353</v>
      </c>
      <c r="B3354" s="5">
        <v>1023053</v>
      </c>
      <c r="C3354" t="str">
        <f t="shared" si="5511"/>
        <v>The Trust Company of Toledo, National Association - Holland, OH</v>
      </c>
      <c r="D3354" s="21" t="s">
        <v>9853</v>
      </c>
      <c r="E3354" s="19" t="s">
        <v>4128</v>
      </c>
      <c r="F3354" s="19" t="s">
        <v>4710</v>
      </c>
      <c r="G3354" s="19"/>
    </row>
    <row r="3355" spans="1:7" x14ac:dyDescent="0.25">
      <c r="A3355">
        <v>3354</v>
      </c>
      <c r="B3355" s="5">
        <v>1008766</v>
      </c>
      <c r="C3355" t="str">
        <f t="shared" si="5511"/>
        <v>The Twin Valley Bank - West Alexandria, OH</v>
      </c>
      <c r="D3355" s="21" t="s">
        <v>9854</v>
      </c>
      <c r="E3355" s="19" t="s">
        <v>4789</v>
      </c>
      <c r="F3355" s="19" t="s">
        <v>4710</v>
      </c>
      <c r="G3355" s="19"/>
    </row>
    <row r="3356" spans="1:7" x14ac:dyDescent="0.25">
      <c r="A3356">
        <v>3355</v>
      </c>
      <c r="B3356" s="5">
        <v>1013613</v>
      </c>
      <c r="C3356" t="str">
        <f t="shared" si="5511"/>
        <v>The Union Bank Company - Columbus Grove, OH</v>
      </c>
      <c r="D3356" s="21" t="s">
        <v>9855</v>
      </c>
      <c r="E3356" s="19" t="s">
        <v>4792</v>
      </c>
      <c r="F3356" s="19" t="s">
        <v>4710</v>
      </c>
      <c r="G3356" s="19"/>
    </row>
    <row r="3357" spans="1:7" x14ac:dyDescent="0.25">
      <c r="A3357">
        <v>3356</v>
      </c>
      <c r="B3357" s="5">
        <v>1007649</v>
      </c>
      <c r="C3357" t="str">
        <f t="shared" si="5511"/>
        <v>The Union Banking Company - West Mansfield, OH</v>
      </c>
      <c r="D3357" s="21" t="s">
        <v>9856</v>
      </c>
      <c r="E3357" s="19" t="s">
        <v>4793</v>
      </c>
      <c r="F3357" s="19" t="s">
        <v>4710</v>
      </c>
      <c r="G3357" s="19"/>
    </row>
    <row r="3358" spans="1:7" x14ac:dyDescent="0.25">
      <c r="A3358">
        <v>3357</v>
      </c>
      <c r="B3358" s="5">
        <v>1000739</v>
      </c>
      <c r="C3358" t="str">
        <f t="shared" si="5511"/>
        <v>The Versailles Savings and Loan Company - Versailles, OH</v>
      </c>
      <c r="D3358" s="21" t="s">
        <v>9857</v>
      </c>
      <c r="E3358" s="19" t="s">
        <v>3882</v>
      </c>
      <c r="F3358" s="19" t="s">
        <v>4710</v>
      </c>
      <c r="G3358" s="19"/>
    </row>
    <row r="3359" spans="1:7" x14ac:dyDescent="0.25">
      <c r="A3359">
        <v>3358</v>
      </c>
      <c r="B3359" s="5">
        <v>1008067</v>
      </c>
      <c r="C3359" t="str">
        <f t="shared" si="5511"/>
        <v>The Waterford Commercial and Savings Bank - Waterford, OH</v>
      </c>
      <c r="D3359" s="21" t="s">
        <v>9858</v>
      </c>
      <c r="E3359" s="19" t="s">
        <v>4105</v>
      </c>
      <c r="F3359" s="19" t="s">
        <v>4710</v>
      </c>
      <c r="G3359" s="19"/>
    </row>
    <row r="3360" spans="1:7" x14ac:dyDescent="0.25">
      <c r="A3360">
        <v>3359</v>
      </c>
      <c r="B3360" s="5">
        <v>1005226</v>
      </c>
      <c r="C3360" t="str">
        <f t="shared" si="5511"/>
        <v>The Wilmington Savings Bank - Wilmington, OH</v>
      </c>
      <c r="D3360" s="21" t="s">
        <v>9859</v>
      </c>
      <c r="E3360" s="19" t="s">
        <v>3087</v>
      </c>
      <c r="F3360" s="19" t="s">
        <v>4710</v>
      </c>
      <c r="G3360" s="19"/>
    </row>
    <row r="3361" spans="1:7" x14ac:dyDescent="0.25">
      <c r="A3361">
        <v>3360</v>
      </c>
      <c r="B3361" s="5">
        <v>1001652</v>
      </c>
      <c r="C3361" t="str">
        <f t="shared" si="5511"/>
        <v>Third Federal Savings &amp; Loan Association of Cleveland - Cleveland, OH</v>
      </c>
      <c r="D3361" s="21" t="s">
        <v>9860</v>
      </c>
      <c r="E3361" s="19" t="s">
        <v>4426</v>
      </c>
      <c r="F3361" s="19" t="s">
        <v>4710</v>
      </c>
      <c r="G3361" s="19"/>
    </row>
    <row r="3362" spans="1:7" x14ac:dyDescent="0.25">
      <c r="A3362">
        <v>3361</v>
      </c>
      <c r="B3362" s="5">
        <v>1010222</v>
      </c>
      <c r="C3362" t="str">
        <f t="shared" si="5511"/>
        <v>U.S. Bank National Association - Cincinnati, OH</v>
      </c>
      <c r="D3362" s="21" t="s">
        <v>214</v>
      </c>
      <c r="E3362" s="19" t="s">
        <v>4718</v>
      </c>
      <c r="F3362" s="19" t="s">
        <v>4710</v>
      </c>
      <c r="G3362" s="19"/>
    </row>
    <row r="3363" spans="1:7" x14ac:dyDescent="0.25">
      <c r="A3363">
        <v>3362</v>
      </c>
      <c r="B3363" s="5">
        <v>1011149</v>
      </c>
      <c r="C3363" t="str">
        <f t="shared" si="5511"/>
        <v>Unified Bank - Martins Ferry, OH</v>
      </c>
      <c r="D3363" s="21" t="s">
        <v>4790</v>
      </c>
      <c r="E3363" s="19" t="s">
        <v>4791</v>
      </c>
      <c r="F3363" s="19" t="s">
        <v>4710</v>
      </c>
      <c r="G3363" s="19"/>
    </row>
    <row r="3364" spans="1:7" x14ac:dyDescent="0.25">
      <c r="A3364">
        <v>3363</v>
      </c>
      <c r="B3364" s="5">
        <v>1003047</v>
      </c>
      <c r="C3364" t="str">
        <f t="shared" si="5511"/>
        <v>Union Savings Bank - Cincinnati, OH</v>
      </c>
      <c r="D3364" s="21" t="s">
        <v>75</v>
      </c>
      <c r="E3364" s="19" t="s">
        <v>4718</v>
      </c>
      <c r="F3364" s="19" t="s">
        <v>4710</v>
      </c>
      <c r="G3364" s="19"/>
    </row>
    <row r="3365" spans="1:7" x14ac:dyDescent="0.25">
      <c r="A3365">
        <v>3364</v>
      </c>
      <c r="B3365" s="5">
        <v>1003169</v>
      </c>
      <c r="C3365" t="str">
        <f t="shared" si="5511"/>
        <v>United Midwest Savings Bank, National Association - De Graff, OH</v>
      </c>
      <c r="D3365" s="21" t="s">
        <v>5624</v>
      </c>
      <c r="E3365" s="19" t="s">
        <v>4717</v>
      </c>
      <c r="F3365" s="19" t="s">
        <v>4710</v>
      </c>
      <c r="G3365" s="19"/>
    </row>
    <row r="3366" spans="1:7" x14ac:dyDescent="0.25">
      <c r="A3366">
        <v>3365</v>
      </c>
      <c r="B3366" s="5">
        <v>1008029</v>
      </c>
      <c r="C3366" t="str">
        <f t="shared" si="5511"/>
        <v>Valley Central Bank - Liberty Township, OH</v>
      </c>
      <c r="D3366" s="21" t="s">
        <v>638</v>
      </c>
      <c r="E3366" s="19" t="s">
        <v>4794</v>
      </c>
      <c r="F3366" s="19" t="s">
        <v>4710</v>
      </c>
      <c r="G3366" s="19"/>
    </row>
    <row r="3367" spans="1:7" x14ac:dyDescent="0.25">
      <c r="A3367">
        <v>3366</v>
      </c>
      <c r="B3367" s="5">
        <v>1013300</v>
      </c>
      <c r="C3367" t="str">
        <f t="shared" si="5511"/>
        <v>Vinton County National Bank - McArthur, OH</v>
      </c>
      <c r="D3367" s="21" t="s">
        <v>77</v>
      </c>
      <c r="E3367" s="19" t="s">
        <v>4795</v>
      </c>
      <c r="F3367" s="19" t="s">
        <v>4710</v>
      </c>
      <c r="G3367" s="19"/>
    </row>
    <row r="3368" spans="1:7" x14ac:dyDescent="0.25">
      <c r="A3368">
        <v>3367</v>
      </c>
      <c r="B3368" s="5">
        <v>1000397</v>
      </c>
      <c r="C3368" t="str">
        <f t="shared" si="5511"/>
        <v>Warsaw Federal Savings and Loan Association - Cincinnati, OH</v>
      </c>
      <c r="D3368" s="21" t="s">
        <v>719</v>
      </c>
      <c r="E3368" s="19" t="s">
        <v>4718</v>
      </c>
      <c r="F3368" s="19" t="s">
        <v>4710</v>
      </c>
      <c r="G3368" s="19"/>
    </row>
    <row r="3369" spans="1:7" x14ac:dyDescent="0.25">
      <c r="A3369">
        <v>3368</v>
      </c>
      <c r="B3369" s="5">
        <v>4136467</v>
      </c>
      <c r="C3369" t="str">
        <f t="shared" si="5511"/>
        <v>Waterford Bank, NA - Toledo, OH</v>
      </c>
      <c r="D3369" s="21" t="s">
        <v>9861</v>
      </c>
      <c r="E3369" s="19" t="s">
        <v>3407</v>
      </c>
      <c r="F3369" s="19" t="s">
        <v>4710</v>
      </c>
      <c r="G3369" s="19"/>
    </row>
    <row r="3370" spans="1:7" x14ac:dyDescent="0.25">
      <c r="A3370">
        <v>3369</v>
      </c>
      <c r="B3370" s="5">
        <v>4054545</v>
      </c>
      <c r="C3370" t="str">
        <f t="shared" si="5511"/>
        <v>Westfield Bank, FSB - Westfield Center, OH</v>
      </c>
      <c r="D3370" s="21" t="s">
        <v>433</v>
      </c>
      <c r="E3370" s="19" t="s">
        <v>4797</v>
      </c>
      <c r="F3370" s="19" t="s">
        <v>4710</v>
      </c>
      <c r="G3370" s="19"/>
    </row>
    <row r="3371" spans="1:7" x14ac:dyDescent="0.25">
      <c r="A3371">
        <v>3370</v>
      </c>
      <c r="B3371" s="5">
        <v>1005342</v>
      </c>
      <c r="C3371" t="str">
        <f t="shared" si="5511"/>
        <v>Woodsfield Savings Bank - Woodsfield, OH</v>
      </c>
      <c r="D3371" s="21" t="s">
        <v>710</v>
      </c>
      <c r="E3371" s="19" t="s">
        <v>4722</v>
      </c>
      <c r="F3371" s="19" t="s">
        <v>4710</v>
      </c>
      <c r="G3371" s="19"/>
    </row>
    <row r="3372" spans="1:7" x14ac:dyDescent="0.25">
      <c r="A3372">
        <v>3371</v>
      </c>
      <c r="B3372" s="5">
        <v>1008383</v>
      </c>
      <c r="C3372" t="str">
        <f t="shared" si="5511"/>
        <v>1st Bank in Hominy - Hominy, OK</v>
      </c>
      <c r="D3372" s="21" t="s">
        <v>997</v>
      </c>
      <c r="E3372" s="19" t="s">
        <v>4799</v>
      </c>
      <c r="F3372" s="19" t="s">
        <v>4798</v>
      </c>
      <c r="G3372" s="19"/>
    </row>
    <row r="3373" spans="1:7" x14ac:dyDescent="0.25">
      <c r="A3373">
        <v>3372</v>
      </c>
      <c r="B3373" s="5">
        <v>1007363</v>
      </c>
      <c r="C3373" t="str">
        <f t="shared" si="5511"/>
        <v>ACB Bank - Cherokee, OK</v>
      </c>
      <c r="D3373" s="21" t="s">
        <v>2333</v>
      </c>
      <c r="E3373" s="19" t="s">
        <v>3277</v>
      </c>
      <c r="F3373" s="19" t="s">
        <v>4798</v>
      </c>
      <c r="G3373" s="19"/>
    </row>
    <row r="3374" spans="1:7" x14ac:dyDescent="0.25">
      <c r="A3374">
        <v>3373</v>
      </c>
      <c r="B3374" s="5">
        <v>1004471</v>
      </c>
      <c r="C3374" t="str">
        <f t="shared" si="5511"/>
        <v>All America Bank - Oklahoma City, OK</v>
      </c>
      <c r="D3374" s="21" t="s">
        <v>1661</v>
      </c>
      <c r="E3374" s="19" t="s">
        <v>4800</v>
      </c>
      <c r="F3374" s="19" t="s">
        <v>4798</v>
      </c>
      <c r="G3374" s="19"/>
    </row>
    <row r="3375" spans="1:7" x14ac:dyDescent="0.25">
      <c r="A3375">
        <v>3374</v>
      </c>
      <c r="B3375" s="5">
        <v>1004340</v>
      </c>
      <c r="C3375" t="str">
        <f t="shared" si="5511"/>
        <v>All Capital Bank - Locust Grove, OK</v>
      </c>
      <c r="D3375" s="21" t="s">
        <v>10591</v>
      </c>
      <c r="E3375" s="19" t="s">
        <v>4820</v>
      </c>
      <c r="F3375" s="19" t="s">
        <v>4798</v>
      </c>
      <c r="G3375" s="19"/>
    </row>
    <row r="3376" spans="1:7" x14ac:dyDescent="0.25">
      <c r="A3376">
        <v>3375</v>
      </c>
      <c r="B3376" s="5">
        <v>1005906</v>
      </c>
      <c r="C3376" t="str">
        <f t="shared" si="5511"/>
        <v>AllNations Bank - Calumet, OK</v>
      </c>
      <c r="D3376" s="21" t="s">
        <v>357</v>
      </c>
      <c r="E3376" s="19" t="s">
        <v>4801</v>
      </c>
      <c r="F3376" s="19" t="s">
        <v>4798</v>
      </c>
      <c r="G3376" s="19"/>
    </row>
    <row r="3377" spans="1:7" x14ac:dyDescent="0.25">
      <c r="A3377">
        <v>3376</v>
      </c>
      <c r="B3377" s="5">
        <v>1007127</v>
      </c>
      <c r="C3377" t="str">
        <f t="shared" si="5511"/>
        <v>Alva State Bank &amp; Trust Company - Alva, OK</v>
      </c>
      <c r="D3377" s="21" t="s">
        <v>1666</v>
      </c>
      <c r="E3377" s="19" t="s">
        <v>4802</v>
      </c>
      <c r="F3377" s="19" t="s">
        <v>4798</v>
      </c>
      <c r="G3377" s="19"/>
    </row>
    <row r="3378" spans="1:7" x14ac:dyDescent="0.25">
      <c r="A3378">
        <v>3377</v>
      </c>
      <c r="B3378" s="5">
        <v>1009575</v>
      </c>
      <c r="C3378" t="str">
        <f t="shared" si="5511"/>
        <v>American Bank and Trust Company - Tulsa, OK</v>
      </c>
      <c r="D3378" s="21" t="s">
        <v>1</v>
      </c>
      <c r="E3378" s="19" t="s">
        <v>4803</v>
      </c>
      <c r="F3378" s="19" t="s">
        <v>4798</v>
      </c>
      <c r="G3378" s="19"/>
    </row>
    <row r="3379" spans="1:7" x14ac:dyDescent="0.25">
      <c r="A3379">
        <v>3378</v>
      </c>
      <c r="B3379" s="5">
        <v>4074122</v>
      </c>
      <c r="C3379" t="str">
        <f t="shared" si="5511"/>
        <v>American Bank of Oklahoma - Collinsville, OK</v>
      </c>
      <c r="D3379" s="21" t="s">
        <v>2016</v>
      </c>
      <c r="E3379" s="19" t="s">
        <v>3060</v>
      </c>
      <c r="F3379" s="19" t="s">
        <v>4798</v>
      </c>
      <c r="G3379" s="19"/>
    </row>
    <row r="3380" spans="1:7" x14ac:dyDescent="0.25">
      <c r="A3380">
        <v>3379</v>
      </c>
      <c r="B3380" s="5">
        <v>1013990</v>
      </c>
      <c r="C3380" t="str">
        <f t="shared" si="5511"/>
        <v>American Exchange Bank - Henryetta, OK</v>
      </c>
      <c r="D3380" s="21" t="s">
        <v>356</v>
      </c>
      <c r="E3380" s="19" t="s">
        <v>4804</v>
      </c>
      <c r="F3380" s="19" t="s">
        <v>4798</v>
      </c>
      <c r="G3380" s="19"/>
    </row>
    <row r="3381" spans="1:7" x14ac:dyDescent="0.25">
      <c r="A3381">
        <v>3380</v>
      </c>
      <c r="B3381" s="5">
        <v>1014184</v>
      </c>
      <c r="C3381" t="str">
        <f t="shared" si="5511"/>
        <v>American Exchange Bank, Lindsay, Oklahoma - Lindsay, OK</v>
      </c>
      <c r="D3381" s="21" t="s">
        <v>888</v>
      </c>
      <c r="E3381" s="19" t="s">
        <v>4537</v>
      </c>
      <c r="F3381" s="19" t="s">
        <v>4798</v>
      </c>
      <c r="G3381" s="19"/>
    </row>
    <row r="3382" spans="1:7" x14ac:dyDescent="0.25">
      <c r="A3382">
        <v>3381</v>
      </c>
      <c r="B3382" s="5">
        <v>1007929</v>
      </c>
      <c r="C3382" t="str">
        <f t="shared" si="5511"/>
        <v>American Heritage Bank - Sapulpa, OK</v>
      </c>
      <c r="D3382" s="21" t="s">
        <v>885</v>
      </c>
      <c r="E3382" s="19" t="s">
        <v>4805</v>
      </c>
      <c r="F3382" s="19" t="s">
        <v>4798</v>
      </c>
      <c r="G3382" s="19"/>
    </row>
    <row r="3383" spans="1:7" x14ac:dyDescent="0.25">
      <c r="A3383">
        <v>3382</v>
      </c>
      <c r="B3383" s="5">
        <v>1007243</v>
      </c>
      <c r="C3383" t="str">
        <f t="shared" si="5511"/>
        <v>American Nation Bank - Ardmore, OK</v>
      </c>
      <c r="D3383" s="21" t="s">
        <v>1667</v>
      </c>
      <c r="E3383" s="19" t="s">
        <v>4806</v>
      </c>
      <c r="F3383" s="19" t="s">
        <v>4798</v>
      </c>
      <c r="G3383" s="19"/>
    </row>
    <row r="3384" spans="1:7" x14ac:dyDescent="0.25">
      <c r="A3384">
        <v>3383</v>
      </c>
      <c r="B3384" s="5">
        <v>1010270</v>
      </c>
      <c r="C3384" t="str">
        <f t="shared" si="5511"/>
        <v>AmeriState Bank - Atoka, OK</v>
      </c>
      <c r="D3384" s="21" t="s">
        <v>2326</v>
      </c>
      <c r="E3384" s="19" t="s">
        <v>4807</v>
      </c>
      <c r="F3384" s="19" t="s">
        <v>4798</v>
      </c>
      <c r="G3384" s="19"/>
    </row>
    <row r="3385" spans="1:7" x14ac:dyDescent="0.25">
      <c r="A3385">
        <v>3384</v>
      </c>
      <c r="B3385" s="5">
        <v>1008108</v>
      </c>
      <c r="C3385" t="str">
        <f t="shared" si="5511"/>
        <v>Anchor D Bank - Texhoma, OK</v>
      </c>
      <c r="D3385" s="21" t="s">
        <v>2331</v>
      </c>
      <c r="E3385" s="19" t="s">
        <v>4808</v>
      </c>
      <c r="F3385" s="19" t="s">
        <v>4798</v>
      </c>
      <c r="G3385" s="19"/>
    </row>
    <row r="3386" spans="1:7" x14ac:dyDescent="0.25">
      <c r="A3386">
        <v>3385</v>
      </c>
      <c r="B3386" s="5">
        <v>1009784</v>
      </c>
      <c r="C3386" t="str">
        <f t="shared" si="5511"/>
        <v>Armstrong Bank - Muskogee, OK</v>
      </c>
      <c r="D3386" s="21" t="s">
        <v>1669</v>
      </c>
      <c r="E3386" s="19" t="s">
        <v>4809</v>
      </c>
      <c r="F3386" s="19" t="s">
        <v>4798</v>
      </c>
      <c r="G3386" s="19"/>
    </row>
    <row r="3387" spans="1:7" x14ac:dyDescent="0.25">
      <c r="A3387">
        <v>3386</v>
      </c>
      <c r="B3387" s="5">
        <v>1007316</v>
      </c>
      <c r="C3387" t="str">
        <f t="shared" si="5511"/>
        <v>AVB Bank - Broken Arrow, OK</v>
      </c>
      <c r="D3387" s="21" t="s">
        <v>1664</v>
      </c>
      <c r="E3387" s="19" t="s">
        <v>4810</v>
      </c>
      <c r="F3387" s="19" t="s">
        <v>4798</v>
      </c>
      <c r="G3387" s="19"/>
    </row>
    <row r="3388" spans="1:7" x14ac:dyDescent="0.25">
      <c r="A3388">
        <v>3387</v>
      </c>
      <c r="B3388" s="5">
        <v>1022287</v>
      </c>
      <c r="C3388" t="str">
        <f t="shared" si="5511"/>
        <v>BancFirst - Oklahoma City, OK</v>
      </c>
      <c r="D3388" s="21" t="s">
        <v>219</v>
      </c>
      <c r="E3388" s="19" t="s">
        <v>4800</v>
      </c>
      <c r="F3388" s="19" t="s">
        <v>4798</v>
      </c>
      <c r="G3388" s="19"/>
    </row>
    <row r="3389" spans="1:7" x14ac:dyDescent="0.25">
      <c r="A3389">
        <v>3388</v>
      </c>
      <c r="B3389" s="5">
        <v>1009712</v>
      </c>
      <c r="C3389" t="str">
        <f t="shared" si="5511"/>
        <v>Bank 360 - Cordell, OK</v>
      </c>
      <c r="D3389" s="21" t="s">
        <v>10218</v>
      </c>
      <c r="E3389" s="19" t="s">
        <v>4815</v>
      </c>
      <c r="F3389" s="19" t="s">
        <v>4798</v>
      </c>
      <c r="G3389" s="19"/>
    </row>
    <row r="3390" spans="1:7" x14ac:dyDescent="0.25">
      <c r="A3390">
        <v>3389</v>
      </c>
      <c r="B3390" s="5">
        <v>1005969</v>
      </c>
      <c r="C3390" t="str">
        <f t="shared" si="5511"/>
        <v>Bank of Commerce - Chelsea, OK</v>
      </c>
      <c r="D3390" s="21" t="s">
        <v>313</v>
      </c>
      <c r="E3390" s="19" t="s">
        <v>4102</v>
      </c>
      <c r="F3390" s="19" t="s">
        <v>4798</v>
      </c>
      <c r="G3390" s="19"/>
    </row>
    <row r="3391" spans="1:7" x14ac:dyDescent="0.25">
      <c r="A3391">
        <v>3390</v>
      </c>
      <c r="B3391" s="5">
        <v>4086894</v>
      </c>
      <c r="C3391" t="str">
        <f t="shared" si="5511"/>
        <v>Bank of Commerce - Duncan, OK</v>
      </c>
      <c r="D3391" s="21" t="s">
        <v>313</v>
      </c>
      <c r="E3391" s="19" t="s">
        <v>4814</v>
      </c>
      <c r="F3391" s="19" t="s">
        <v>4798</v>
      </c>
      <c r="G3391" s="19"/>
    </row>
    <row r="3392" spans="1:7" x14ac:dyDescent="0.25">
      <c r="A3392">
        <v>3391</v>
      </c>
      <c r="B3392" s="5">
        <v>1008301</v>
      </c>
      <c r="C3392" t="str">
        <f t="shared" si="5511"/>
        <v>Bank of Eufaula - Eufaula, OK</v>
      </c>
      <c r="D3392" s="21" t="s">
        <v>2677</v>
      </c>
      <c r="E3392" s="19" t="s">
        <v>4816</v>
      </c>
      <c r="F3392" s="19" t="s">
        <v>4798</v>
      </c>
      <c r="G3392" s="19"/>
    </row>
    <row r="3393" spans="1:7" x14ac:dyDescent="0.25">
      <c r="A3393">
        <v>3392</v>
      </c>
      <c r="B3393" s="5">
        <v>4104746</v>
      </c>
      <c r="C3393" t="str">
        <f t="shared" si="5511"/>
        <v>Bank of Grand Lake - Grove, OK</v>
      </c>
      <c r="D3393" s="21" t="s">
        <v>5504</v>
      </c>
      <c r="E3393" s="19" t="s">
        <v>4817</v>
      </c>
      <c r="F3393" s="19" t="s">
        <v>4798</v>
      </c>
      <c r="G3393" s="19"/>
    </row>
    <row r="3394" spans="1:7" x14ac:dyDescent="0.25">
      <c r="A3394">
        <v>3393</v>
      </c>
      <c r="B3394" s="5">
        <v>1007671</v>
      </c>
      <c r="C3394" t="str">
        <f t="shared" ref="C3394:C3457" si="5512">D3394&amp;" - "&amp;E3394&amp;", "&amp;F3394</f>
        <v>Bank of Hydro - Hydro, OK</v>
      </c>
      <c r="D3394" s="21" t="s">
        <v>2332</v>
      </c>
      <c r="E3394" s="19" t="s">
        <v>4818</v>
      </c>
      <c r="F3394" s="19" t="s">
        <v>4798</v>
      </c>
      <c r="G3394" s="19"/>
    </row>
    <row r="3395" spans="1:7" x14ac:dyDescent="0.25">
      <c r="A3395">
        <v>3394</v>
      </c>
      <c r="B3395" s="5">
        <v>1007618</v>
      </c>
      <c r="C3395" t="str">
        <f t="shared" si="5512"/>
        <v>Bank of Vici - Vici, OK</v>
      </c>
      <c r="D3395" s="21" t="s">
        <v>1079</v>
      </c>
      <c r="E3395" s="19" t="s">
        <v>4823</v>
      </c>
      <c r="F3395" s="19" t="s">
        <v>4798</v>
      </c>
      <c r="G3395" s="19"/>
    </row>
    <row r="3396" spans="1:7" x14ac:dyDescent="0.25">
      <c r="A3396">
        <v>3395</v>
      </c>
      <c r="B3396" s="5">
        <v>1006236</v>
      </c>
      <c r="C3396" t="str">
        <f t="shared" si="5512"/>
        <v>Bank of Western Oklahoma - Elk City, OK</v>
      </c>
      <c r="D3396" s="21" t="s">
        <v>2335</v>
      </c>
      <c r="E3396" s="19" t="s">
        <v>4824</v>
      </c>
      <c r="F3396" s="19" t="s">
        <v>4798</v>
      </c>
      <c r="G3396" s="19"/>
    </row>
    <row r="3397" spans="1:7" x14ac:dyDescent="0.25">
      <c r="A3397">
        <v>3396</v>
      </c>
      <c r="B3397" s="5">
        <v>1004394</v>
      </c>
      <c r="C3397" t="str">
        <f t="shared" si="5512"/>
        <v>Bank7 - Oklahoma City, OK</v>
      </c>
      <c r="D3397" s="21" t="s">
        <v>5688</v>
      </c>
      <c r="E3397" s="19" t="s">
        <v>4800</v>
      </c>
      <c r="F3397" s="19" t="s">
        <v>4798</v>
      </c>
      <c r="G3397" s="19"/>
    </row>
    <row r="3398" spans="1:7" x14ac:dyDescent="0.25">
      <c r="A3398">
        <v>3397</v>
      </c>
      <c r="B3398" s="5">
        <v>1010358</v>
      </c>
      <c r="C3398" t="str">
        <f t="shared" si="5512"/>
        <v>Blue Sky Bank - Pawhuska, OK</v>
      </c>
      <c r="D3398" s="21" t="s">
        <v>2021</v>
      </c>
      <c r="E3398" s="19" t="s">
        <v>4827</v>
      </c>
      <c r="F3398" s="19" t="s">
        <v>4798</v>
      </c>
      <c r="G3398" s="19"/>
    </row>
    <row r="3399" spans="1:7" x14ac:dyDescent="0.25">
      <c r="A3399">
        <v>3398</v>
      </c>
      <c r="B3399" s="5">
        <v>1008251</v>
      </c>
      <c r="C3399" t="str">
        <f t="shared" si="5512"/>
        <v>BOKF, National Association - Tulsa, OK</v>
      </c>
      <c r="D3399" s="21" t="s">
        <v>220</v>
      </c>
      <c r="E3399" s="19" t="s">
        <v>4803</v>
      </c>
      <c r="F3399" s="19" t="s">
        <v>4798</v>
      </c>
      <c r="G3399" s="19"/>
    </row>
    <row r="3400" spans="1:7" x14ac:dyDescent="0.25">
      <c r="A3400">
        <v>3399</v>
      </c>
      <c r="B3400" s="5">
        <v>1010636</v>
      </c>
      <c r="C3400" t="str">
        <f t="shared" si="5512"/>
        <v>Carson Community Bank - Stilwell, OK</v>
      </c>
      <c r="D3400" s="21" t="s">
        <v>9241</v>
      </c>
      <c r="E3400" s="19" t="s">
        <v>4813</v>
      </c>
      <c r="F3400" s="19" t="s">
        <v>4798</v>
      </c>
      <c r="G3400" s="19"/>
    </row>
    <row r="3401" spans="1:7" x14ac:dyDescent="0.25">
      <c r="A3401">
        <v>3400</v>
      </c>
      <c r="B3401" s="5">
        <v>1007597</v>
      </c>
      <c r="C3401" t="str">
        <f t="shared" si="5512"/>
        <v>Cattlemens Bank - Altus, OK</v>
      </c>
      <c r="D3401" s="21" t="s">
        <v>10146</v>
      </c>
      <c r="E3401" s="19" t="s">
        <v>4872</v>
      </c>
      <c r="F3401" s="19" t="s">
        <v>4798</v>
      </c>
      <c r="G3401" s="19"/>
    </row>
    <row r="3402" spans="1:7" x14ac:dyDescent="0.25">
      <c r="A3402">
        <v>3401</v>
      </c>
      <c r="B3402" s="5">
        <v>1004968</v>
      </c>
      <c r="C3402" t="str">
        <f t="shared" si="5512"/>
        <v>Chickasaw Community Bank - Oklahoma City, OK</v>
      </c>
      <c r="D3402" s="21" t="s">
        <v>9115</v>
      </c>
      <c r="E3402" s="19" t="s">
        <v>4800</v>
      </c>
      <c r="F3402" s="19" t="s">
        <v>4798</v>
      </c>
      <c r="G3402" s="19"/>
    </row>
    <row r="3403" spans="1:7" x14ac:dyDescent="0.25">
      <c r="A3403">
        <v>3402</v>
      </c>
      <c r="B3403" s="5">
        <v>1007237</v>
      </c>
      <c r="C3403" t="str">
        <f t="shared" si="5512"/>
        <v>Citizens Bank &amp; Trust Company of Ardmore - Ardmore, OK</v>
      </c>
      <c r="D3403" s="21" t="s">
        <v>2334</v>
      </c>
      <c r="E3403" s="19" t="s">
        <v>4806</v>
      </c>
      <c r="F3403" s="19" t="s">
        <v>4798</v>
      </c>
      <c r="G3403" s="19"/>
    </row>
    <row r="3404" spans="1:7" x14ac:dyDescent="0.25">
      <c r="A3404">
        <v>3403</v>
      </c>
      <c r="B3404" s="5">
        <v>1013935</v>
      </c>
      <c r="C3404" t="str">
        <f t="shared" si="5512"/>
        <v>Citizens Bank of Ada - Ada, OK</v>
      </c>
      <c r="D3404" s="21" t="s">
        <v>2327</v>
      </c>
      <c r="E3404" s="19" t="s">
        <v>4765</v>
      </c>
      <c r="F3404" s="19" t="s">
        <v>4798</v>
      </c>
      <c r="G3404" s="19"/>
    </row>
    <row r="3405" spans="1:7" x14ac:dyDescent="0.25">
      <c r="A3405">
        <v>3404</v>
      </c>
      <c r="B3405" s="5">
        <v>1006009</v>
      </c>
      <c r="C3405" t="str">
        <f t="shared" si="5512"/>
        <v>Cleo State Bank - Cleo Springs, OK</v>
      </c>
      <c r="D3405" s="21" t="s">
        <v>2775</v>
      </c>
      <c r="E3405" s="19" t="s">
        <v>4832</v>
      </c>
      <c r="F3405" s="19" t="s">
        <v>4798</v>
      </c>
      <c r="G3405" s="19"/>
    </row>
    <row r="3406" spans="1:7" x14ac:dyDescent="0.25">
      <c r="A3406">
        <v>3405</v>
      </c>
      <c r="B3406" s="5">
        <v>1007180</v>
      </c>
      <c r="C3406" t="str">
        <f t="shared" si="5512"/>
        <v>Community Bank - Alva, OK</v>
      </c>
      <c r="D3406" s="21" t="s">
        <v>131</v>
      </c>
      <c r="E3406" s="19" t="s">
        <v>4802</v>
      </c>
      <c r="F3406" s="19" t="s">
        <v>4798</v>
      </c>
      <c r="G3406" s="19"/>
    </row>
    <row r="3407" spans="1:7" x14ac:dyDescent="0.25">
      <c r="A3407">
        <v>3406</v>
      </c>
      <c r="B3407" s="5">
        <v>1015530</v>
      </c>
      <c r="C3407" t="str">
        <f t="shared" si="5512"/>
        <v>Community Bank - Bristow, OK</v>
      </c>
      <c r="D3407" s="21" t="s">
        <v>131</v>
      </c>
      <c r="E3407" s="19" t="s">
        <v>4584</v>
      </c>
      <c r="F3407" s="19" t="s">
        <v>4798</v>
      </c>
      <c r="G3407" s="19"/>
    </row>
    <row r="3408" spans="1:7" x14ac:dyDescent="0.25">
      <c r="A3408">
        <v>3407</v>
      </c>
      <c r="B3408" s="5">
        <v>1009129</v>
      </c>
      <c r="C3408" t="str">
        <f t="shared" si="5512"/>
        <v>Community Bank of Oklahoma - Verden, OK</v>
      </c>
      <c r="D3408" s="21" t="s">
        <v>927</v>
      </c>
      <c r="E3408" s="19" t="s">
        <v>4833</v>
      </c>
      <c r="F3408" s="19" t="s">
        <v>4798</v>
      </c>
      <c r="G3408" s="19"/>
    </row>
    <row r="3409" spans="1:7" x14ac:dyDescent="0.25">
      <c r="A3409">
        <v>3408</v>
      </c>
      <c r="B3409" s="5">
        <v>1008645</v>
      </c>
      <c r="C3409" t="str">
        <f t="shared" si="5512"/>
        <v>Community National Bank of Okarche - Okarche, OK</v>
      </c>
      <c r="D3409" s="21" t="s">
        <v>2679</v>
      </c>
      <c r="E3409" s="19" t="s">
        <v>4834</v>
      </c>
      <c r="F3409" s="19" t="s">
        <v>4798</v>
      </c>
      <c r="G3409" s="19"/>
    </row>
    <row r="3410" spans="1:7" x14ac:dyDescent="0.25">
      <c r="A3410">
        <v>3409</v>
      </c>
      <c r="B3410" s="5">
        <v>1020870</v>
      </c>
      <c r="C3410" t="str">
        <f t="shared" si="5512"/>
        <v>Community State Bank - Hennessey, OK</v>
      </c>
      <c r="D3410" s="21" t="s">
        <v>302</v>
      </c>
      <c r="E3410" s="19" t="s">
        <v>4835</v>
      </c>
      <c r="F3410" s="19" t="s">
        <v>4798</v>
      </c>
      <c r="G3410" s="19"/>
    </row>
    <row r="3411" spans="1:7" x14ac:dyDescent="0.25">
      <c r="A3411">
        <v>3410</v>
      </c>
      <c r="B3411" s="5">
        <v>1005923</v>
      </c>
      <c r="C3411" t="str">
        <f t="shared" si="5512"/>
        <v>Community State Bank of Canton - Canton, OK</v>
      </c>
      <c r="D3411" s="21" t="s">
        <v>1080</v>
      </c>
      <c r="E3411" s="19" t="s">
        <v>3608</v>
      </c>
      <c r="F3411" s="19" t="s">
        <v>4798</v>
      </c>
      <c r="G3411" s="19"/>
    </row>
    <row r="3412" spans="1:7" x14ac:dyDescent="0.25">
      <c r="A3412">
        <v>3411</v>
      </c>
      <c r="B3412" s="5">
        <v>1009840</v>
      </c>
      <c r="C3412" t="str">
        <f t="shared" si="5512"/>
        <v>COREBANK - Waynoka, OK</v>
      </c>
      <c r="D3412" s="21" t="s">
        <v>5657</v>
      </c>
      <c r="E3412" s="19" t="s">
        <v>4863</v>
      </c>
      <c r="F3412" s="19" t="s">
        <v>4798</v>
      </c>
      <c r="G3412" s="19"/>
    </row>
    <row r="3413" spans="1:7" x14ac:dyDescent="0.25">
      <c r="A3413">
        <v>3412</v>
      </c>
      <c r="B3413" s="5">
        <v>1014912</v>
      </c>
      <c r="C3413" t="str">
        <f t="shared" si="5512"/>
        <v>Cowboy Bank - Kremlin, OK</v>
      </c>
      <c r="D3413" s="21" t="s">
        <v>10592</v>
      </c>
      <c r="E3413" s="19" t="s">
        <v>4819</v>
      </c>
      <c r="F3413" s="19" t="s">
        <v>4798</v>
      </c>
      <c r="G3413" s="19"/>
    </row>
    <row r="3414" spans="1:7" x14ac:dyDescent="0.25">
      <c r="A3414">
        <v>3413</v>
      </c>
      <c r="B3414" s="5">
        <v>1009629</v>
      </c>
      <c r="C3414" t="str">
        <f t="shared" si="5512"/>
        <v>Exchange Bank and Trust Company - Perry, OK</v>
      </c>
      <c r="D3414" s="21" t="s">
        <v>2330</v>
      </c>
      <c r="E3414" s="19" t="s">
        <v>3110</v>
      </c>
      <c r="F3414" s="19" t="s">
        <v>4798</v>
      </c>
      <c r="G3414" s="19"/>
    </row>
    <row r="3415" spans="1:7" x14ac:dyDescent="0.25">
      <c r="A3415">
        <v>3414</v>
      </c>
      <c r="B3415" s="5">
        <v>1006093</v>
      </c>
      <c r="C3415" t="str">
        <f t="shared" si="5512"/>
        <v>F&amp;M Bank - Edmond, OK</v>
      </c>
      <c r="D3415" s="21" t="s">
        <v>1663</v>
      </c>
      <c r="E3415" s="19" t="s">
        <v>4830</v>
      </c>
      <c r="F3415" s="19" t="s">
        <v>4798</v>
      </c>
      <c r="G3415" s="19"/>
    </row>
    <row r="3416" spans="1:7" x14ac:dyDescent="0.25">
      <c r="A3416">
        <v>3415</v>
      </c>
      <c r="B3416" s="5">
        <v>1000701</v>
      </c>
      <c r="C3416" t="str">
        <f t="shared" si="5512"/>
        <v>Fairview Savings and Loan Association - Fairview, OK</v>
      </c>
      <c r="D3416" s="21" t="s">
        <v>722</v>
      </c>
      <c r="E3416" s="19" t="s">
        <v>3507</v>
      </c>
      <c r="F3416" s="19" t="s">
        <v>4798</v>
      </c>
      <c r="G3416" s="19"/>
    </row>
    <row r="3417" spans="1:7" x14ac:dyDescent="0.25">
      <c r="A3417">
        <v>3416</v>
      </c>
      <c r="B3417" s="5">
        <v>1007263</v>
      </c>
      <c r="C3417" t="str">
        <f t="shared" si="5512"/>
        <v>Farmers and Merchants Bank - Arnett, OK</v>
      </c>
      <c r="D3417" s="21" t="s">
        <v>891</v>
      </c>
      <c r="E3417" s="19" t="s">
        <v>4839</v>
      </c>
      <c r="F3417" s="19" t="s">
        <v>4798</v>
      </c>
      <c r="G3417" s="19"/>
    </row>
    <row r="3418" spans="1:7" x14ac:dyDescent="0.25">
      <c r="A3418">
        <v>3417</v>
      </c>
      <c r="B3418" s="5">
        <v>1007458</v>
      </c>
      <c r="C3418" t="str">
        <f t="shared" si="5512"/>
        <v>Farmers and Merchants Bank - Duke, OK</v>
      </c>
      <c r="D3418" s="21" t="s">
        <v>891</v>
      </c>
      <c r="E3418" s="19" t="s">
        <v>4838</v>
      </c>
      <c r="F3418" s="19" t="s">
        <v>4798</v>
      </c>
      <c r="G3418" s="19"/>
    </row>
    <row r="3419" spans="1:7" x14ac:dyDescent="0.25">
      <c r="A3419">
        <v>3418</v>
      </c>
      <c r="B3419" s="5">
        <v>1014309</v>
      </c>
      <c r="C3419" t="str">
        <f t="shared" si="5512"/>
        <v>Farmers and Merchants Bank - Maysville, OK</v>
      </c>
      <c r="D3419" s="21" t="s">
        <v>891</v>
      </c>
      <c r="E3419" s="19" t="s">
        <v>3874</v>
      </c>
      <c r="F3419" s="19" t="s">
        <v>4798</v>
      </c>
      <c r="G3419" s="19"/>
    </row>
    <row r="3420" spans="1:7" x14ac:dyDescent="0.25">
      <c r="A3420">
        <v>3419</v>
      </c>
      <c r="B3420" s="5">
        <v>1004629</v>
      </c>
      <c r="C3420" t="str">
        <f t="shared" si="5512"/>
        <v>Farmers State Bank, Allen, Oklahoma - Allen, OK</v>
      </c>
      <c r="D3420" s="21" t="s">
        <v>1082</v>
      </c>
      <c r="E3420" s="19" t="s">
        <v>4842</v>
      </c>
      <c r="F3420" s="19" t="s">
        <v>4798</v>
      </c>
      <c r="G3420" s="19"/>
    </row>
    <row r="3421" spans="1:7" x14ac:dyDescent="0.25">
      <c r="A3421">
        <v>3420</v>
      </c>
      <c r="B3421" s="5">
        <v>1008037</v>
      </c>
      <c r="C3421" t="str">
        <f t="shared" si="5512"/>
        <v>First American Bank - Stonewall, OK</v>
      </c>
      <c r="D3421" s="21" t="s">
        <v>157</v>
      </c>
      <c r="E3421" s="19" t="s">
        <v>4843</v>
      </c>
      <c r="F3421" s="19" t="s">
        <v>4798</v>
      </c>
      <c r="G3421" s="19"/>
    </row>
    <row r="3422" spans="1:7" x14ac:dyDescent="0.25">
      <c r="A3422">
        <v>3421</v>
      </c>
      <c r="B3422" s="5">
        <v>1007550</v>
      </c>
      <c r="C3422" t="str">
        <f t="shared" si="5512"/>
        <v>First Bank - Erick, OK</v>
      </c>
      <c r="D3422" s="21" t="s">
        <v>184</v>
      </c>
      <c r="E3422" s="19" t="s">
        <v>4844</v>
      </c>
      <c r="F3422" s="19" t="s">
        <v>4798</v>
      </c>
      <c r="G3422" s="19"/>
    </row>
    <row r="3423" spans="1:7" x14ac:dyDescent="0.25">
      <c r="A3423">
        <v>3422</v>
      </c>
      <c r="B3423" s="5">
        <v>1011832</v>
      </c>
      <c r="C3423" t="str">
        <f t="shared" si="5512"/>
        <v>First Bank &amp; Trust Company - Perry, OK</v>
      </c>
      <c r="D3423" s="21" t="s">
        <v>2018</v>
      </c>
      <c r="E3423" s="19" t="s">
        <v>3110</v>
      </c>
      <c r="F3423" s="19" t="s">
        <v>4798</v>
      </c>
      <c r="G3423" s="19"/>
    </row>
    <row r="3424" spans="1:7" x14ac:dyDescent="0.25">
      <c r="A3424">
        <v>3423</v>
      </c>
      <c r="B3424" s="5">
        <v>1021713</v>
      </c>
      <c r="C3424" t="str">
        <f t="shared" si="5512"/>
        <v>First Bank &amp; Trust Company - Duncan, OK</v>
      </c>
      <c r="D3424" s="21" t="s">
        <v>2018</v>
      </c>
      <c r="E3424" s="19" t="s">
        <v>4814</v>
      </c>
      <c r="F3424" s="19" t="s">
        <v>4798</v>
      </c>
      <c r="G3424" s="19"/>
    </row>
    <row r="3425" spans="1:7" x14ac:dyDescent="0.25">
      <c r="A3425">
        <v>3424</v>
      </c>
      <c r="B3425" s="5">
        <v>1006027</v>
      </c>
      <c r="C3425" t="str">
        <f t="shared" si="5512"/>
        <v>First Bank and Trust Company - Clinton, OK</v>
      </c>
      <c r="D3425" s="21" t="s">
        <v>877</v>
      </c>
      <c r="E3425" s="19" t="s">
        <v>3279</v>
      </c>
      <c r="F3425" s="19" t="s">
        <v>4798</v>
      </c>
      <c r="G3425" s="19"/>
    </row>
    <row r="3426" spans="1:7" x14ac:dyDescent="0.25">
      <c r="A3426">
        <v>3425</v>
      </c>
      <c r="B3426" s="5">
        <v>1015285</v>
      </c>
      <c r="C3426" t="str">
        <f t="shared" si="5512"/>
        <v>First Bank of Okarche - Okarche, OK</v>
      </c>
      <c r="D3426" s="21" t="s">
        <v>10081</v>
      </c>
      <c r="E3426" s="19" t="s">
        <v>4834</v>
      </c>
      <c r="F3426" s="19" t="s">
        <v>4798</v>
      </c>
      <c r="G3426" s="19"/>
    </row>
    <row r="3427" spans="1:7" x14ac:dyDescent="0.25">
      <c r="A3427">
        <v>3426</v>
      </c>
      <c r="B3427" s="5">
        <v>1011786</v>
      </c>
      <c r="C3427" t="str">
        <f t="shared" si="5512"/>
        <v>First Bank of Owasso - Owasso, OK</v>
      </c>
      <c r="D3427" s="21" t="s">
        <v>1654</v>
      </c>
      <c r="E3427" s="19" t="s">
        <v>4845</v>
      </c>
      <c r="F3427" s="19" t="s">
        <v>4798</v>
      </c>
      <c r="G3427" s="19"/>
    </row>
    <row r="3428" spans="1:7" x14ac:dyDescent="0.25">
      <c r="A3428">
        <v>3427</v>
      </c>
      <c r="B3428" s="5">
        <v>1008116</v>
      </c>
      <c r="C3428" t="str">
        <f t="shared" si="5512"/>
        <v>First Bank of Thomas - Thomas, OK</v>
      </c>
      <c r="D3428" s="21" t="s">
        <v>5512</v>
      </c>
      <c r="E3428" s="19" t="s">
        <v>4822</v>
      </c>
      <c r="F3428" s="19" t="s">
        <v>4798</v>
      </c>
      <c r="G3428" s="19"/>
    </row>
    <row r="3429" spans="1:7" x14ac:dyDescent="0.25">
      <c r="A3429">
        <v>3428</v>
      </c>
      <c r="B3429" s="5">
        <v>1016141</v>
      </c>
      <c r="C3429" t="str">
        <f t="shared" si="5512"/>
        <v>First Bethany Bank &amp; Trust - Bethany, OK</v>
      </c>
      <c r="D3429" s="21" t="s">
        <v>2512</v>
      </c>
      <c r="E3429" s="19" t="s">
        <v>3636</v>
      </c>
      <c r="F3429" s="19" t="s">
        <v>4798</v>
      </c>
      <c r="G3429" s="19"/>
    </row>
    <row r="3430" spans="1:7" x14ac:dyDescent="0.25">
      <c r="A3430">
        <v>3429</v>
      </c>
      <c r="B3430" s="5">
        <v>1007985</v>
      </c>
      <c r="C3430" t="str">
        <f t="shared" si="5512"/>
        <v>First Enterprise Bank - Oklahoma City, OK</v>
      </c>
      <c r="D3430" s="21" t="s">
        <v>2019</v>
      </c>
      <c r="E3430" s="19" t="s">
        <v>4800</v>
      </c>
      <c r="F3430" s="19" t="s">
        <v>4798</v>
      </c>
      <c r="G3430" s="19"/>
    </row>
    <row r="3431" spans="1:7" x14ac:dyDescent="0.25">
      <c r="A3431">
        <v>3430</v>
      </c>
      <c r="B3431" s="5">
        <v>1005452</v>
      </c>
      <c r="C3431" t="str">
        <f t="shared" si="5512"/>
        <v>First Fidelity Bank - Oklahoma City, OK</v>
      </c>
      <c r="D3431" s="21" t="s">
        <v>1216</v>
      </c>
      <c r="E3431" s="19" t="s">
        <v>4800</v>
      </c>
      <c r="F3431" s="19" t="s">
        <v>4798</v>
      </c>
      <c r="G3431" s="19"/>
    </row>
    <row r="3432" spans="1:7" x14ac:dyDescent="0.25">
      <c r="A3432">
        <v>3431</v>
      </c>
      <c r="B3432" s="5">
        <v>1015078</v>
      </c>
      <c r="C3432" t="str">
        <f t="shared" si="5512"/>
        <v>First Liberty Bank - Oklahoma City, OK</v>
      </c>
      <c r="D3432" s="21" t="s">
        <v>1652</v>
      </c>
      <c r="E3432" s="19" t="s">
        <v>4800</v>
      </c>
      <c r="F3432" s="19" t="s">
        <v>4798</v>
      </c>
      <c r="G3432" s="19"/>
    </row>
    <row r="3433" spans="1:7" x14ac:dyDescent="0.25">
      <c r="A3433">
        <v>3432</v>
      </c>
      <c r="B3433" s="5">
        <v>1006493</v>
      </c>
      <c r="C3433" t="str">
        <f t="shared" si="5512"/>
        <v>First National Bank - Heavener, OK</v>
      </c>
      <c r="D3433" s="21" t="s">
        <v>358</v>
      </c>
      <c r="E3433" s="19" t="s">
        <v>4847</v>
      </c>
      <c r="F3433" s="19" t="s">
        <v>4798</v>
      </c>
      <c r="G3433" s="19"/>
    </row>
    <row r="3434" spans="1:7" x14ac:dyDescent="0.25">
      <c r="A3434">
        <v>3433</v>
      </c>
      <c r="B3434" s="5">
        <v>1014229</v>
      </c>
      <c r="C3434" t="str">
        <f t="shared" si="5512"/>
        <v>First National Bank &amp; Trust Company of McAlester - McAlester, OK</v>
      </c>
      <c r="D3434" s="21" t="s">
        <v>1651</v>
      </c>
      <c r="E3434" s="19" t="s">
        <v>4826</v>
      </c>
      <c r="F3434" s="19" t="s">
        <v>4798</v>
      </c>
      <c r="G3434" s="19"/>
    </row>
    <row r="3435" spans="1:7" x14ac:dyDescent="0.25">
      <c r="A3435">
        <v>3434</v>
      </c>
      <c r="B3435" s="5">
        <v>1005552</v>
      </c>
      <c r="C3435" t="str">
        <f t="shared" si="5512"/>
        <v>First National Bank &amp; Trust, Elk City, Oklahoma - Elk City, OK</v>
      </c>
      <c r="D3435" s="21" t="s">
        <v>9862</v>
      </c>
      <c r="E3435" s="19" t="s">
        <v>4824</v>
      </c>
      <c r="F3435" s="19" t="s">
        <v>4798</v>
      </c>
      <c r="G3435" s="19"/>
    </row>
    <row r="3436" spans="1:7" x14ac:dyDescent="0.25">
      <c r="A3436">
        <v>3435</v>
      </c>
      <c r="B3436" s="5">
        <v>1016090</v>
      </c>
      <c r="C3436" t="str">
        <f t="shared" si="5512"/>
        <v>First National Bank and Trust Company of Ardmore - Ardmore, OK</v>
      </c>
      <c r="D3436" s="21" t="s">
        <v>1649</v>
      </c>
      <c r="E3436" s="19" t="s">
        <v>4806</v>
      </c>
      <c r="F3436" s="19" t="s">
        <v>4798</v>
      </c>
      <c r="G3436" s="19"/>
    </row>
    <row r="3437" spans="1:7" x14ac:dyDescent="0.25">
      <c r="A3437">
        <v>3436</v>
      </c>
      <c r="B3437" s="5">
        <v>1010455</v>
      </c>
      <c r="C3437" t="str">
        <f t="shared" si="5512"/>
        <v>First National Bank of Oklahoma - Oklahoma City, OK</v>
      </c>
      <c r="D3437" s="21" t="s">
        <v>1668</v>
      </c>
      <c r="E3437" s="19" t="s">
        <v>4800</v>
      </c>
      <c r="F3437" s="19" t="s">
        <v>4798</v>
      </c>
      <c r="G3437" s="19"/>
    </row>
    <row r="3438" spans="1:7" x14ac:dyDescent="0.25">
      <c r="A3438">
        <v>3437</v>
      </c>
      <c r="B3438" s="5">
        <v>1005084</v>
      </c>
      <c r="C3438" t="str">
        <f t="shared" si="5512"/>
        <v>First Oklahoma Bank - Jenks, OK</v>
      </c>
      <c r="D3438" s="21" t="s">
        <v>1656</v>
      </c>
      <c r="E3438" s="19" t="s">
        <v>4857</v>
      </c>
      <c r="F3438" s="19" t="s">
        <v>4798</v>
      </c>
      <c r="G3438" s="19"/>
    </row>
    <row r="3439" spans="1:7" x14ac:dyDescent="0.25">
      <c r="A3439">
        <v>3438</v>
      </c>
      <c r="B3439" s="5">
        <v>1010453</v>
      </c>
      <c r="C3439" t="str">
        <f t="shared" si="5512"/>
        <v>First Pryority Bank - Pryor, OK</v>
      </c>
      <c r="D3439" s="21" t="s">
        <v>2673</v>
      </c>
      <c r="E3439" s="19" t="s">
        <v>4858</v>
      </c>
      <c r="F3439" s="19" t="s">
        <v>4798</v>
      </c>
      <c r="G3439" s="19"/>
    </row>
    <row r="3440" spans="1:7" x14ac:dyDescent="0.25">
      <c r="A3440">
        <v>3439</v>
      </c>
      <c r="B3440" s="5">
        <v>1008726</v>
      </c>
      <c r="C3440" t="str">
        <f t="shared" si="5512"/>
        <v>First Security Bank and Trust Company - Oklahoma City, OK</v>
      </c>
      <c r="D3440" s="21" t="s">
        <v>359</v>
      </c>
      <c r="E3440" s="19" t="s">
        <v>4800</v>
      </c>
      <c r="F3440" s="19" t="s">
        <v>4798</v>
      </c>
      <c r="G3440" s="19"/>
    </row>
    <row r="3441" spans="1:7" x14ac:dyDescent="0.25">
      <c r="A3441">
        <v>3440</v>
      </c>
      <c r="B3441" s="5">
        <v>1004664</v>
      </c>
      <c r="C3441" t="str">
        <f t="shared" si="5512"/>
        <v>First State Bank - Anadarko, OK</v>
      </c>
      <c r="D3441" s="21" t="s">
        <v>43</v>
      </c>
      <c r="E3441" s="19" t="s">
        <v>4859</v>
      </c>
      <c r="F3441" s="19" t="s">
        <v>4798</v>
      </c>
      <c r="G3441" s="19"/>
    </row>
    <row r="3442" spans="1:7" x14ac:dyDescent="0.25">
      <c r="A3442">
        <v>3441</v>
      </c>
      <c r="B3442" s="5">
        <v>1005372</v>
      </c>
      <c r="C3442" t="str">
        <f t="shared" si="5512"/>
        <v>First State Bank - Noble, OK</v>
      </c>
      <c r="D3442" s="21" t="s">
        <v>43</v>
      </c>
      <c r="E3442" s="19" t="s">
        <v>4860</v>
      </c>
      <c r="F3442" s="19" t="s">
        <v>4798</v>
      </c>
      <c r="G3442" s="19"/>
    </row>
    <row r="3443" spans="1:7" x14ac:dyDescent="0.25">
      <c r="A3443">
        <v>3442</v>
      </c>
      <c r="B3443" s="5">
        <v>1010325</v>
      </c>
      <c r="C3443" t="str">
        <f t="shared" si="5512"/>
        <v>First State Bank - Valliant, OK</v>
      </c>
      <c r="D3443" s="21" t="s">
        <v>43</v>
      </c>
      <c r="E3443" s="19" t="s">
        <v>4864</v>
      </c>
      <c r="F3443" s="19" t="s">
        <v>4798</v>
      </c>
      <c r="G3443" s="19"/>
    </row>
    <row r="3444" spans="1:7" x14ac:dyDescent="0.25">
      <c r="A3444">
        <v>3443</v>
      </c>
      <c r="B3444" s="5">
        <v>1010423</v>
      </c>
      <c r="C3444" t="str">
        <f t="shared" si="5512"/>
        <v>First State Bank - Tahlequah, OK</v>
      </c>
      <c r="D3444" s="21" t="s">
        <v>43</v>
      </c>
      <c r="E3444" s="19" t="s">
        <v>4866</v>
      </c>
      <c r="F3444" s="19" t="s">
        <v>4798</v>
      </c>
      <c r="G3444" s="19"/>
    </row>
    <row r="3445" spans="1:7" x14ac:dyDescent="0.25">
      <c r="A3445">
        <v>3444</v>
      </c>
      <c r="B3445" s="5">
        <v>1015856</v>
      </c>
      <c r="C3445" t="str">
        <f t="shared" si="5512"/>
        <v>First State Bank - Watonga, OK</v>
      </c>
      <c r="D3445" s="21" t="s">
        <v>43</v>
      </c>
      <c r="E3445" s="19" t="s">
        <v>4836</v>
      </c>
      <c r="F3445" s="19" t="s">
        <v>4798</v>
      </c>
      <c r="G3445" s="19"/>
    </row>
    <row r="3446" spans="1:7" x14ac:dyDescent="0.25">
      <c r="A3446">
        <v>3445</v>
      </c>
      <c r="B3446" s="5">
        <v>1008085</v>
      </c>
      <c r="C3446" t="str">
        <f t="shared" si="5512"/>
        <v>First State Bank in Temple - Temple, OK</v>
      </c>
      <c r="D3446" s="21" t="s">
        <v>996</v>
      </c>
      <c r="E3446" s="19" t="s">
        <v>4867</v>
      </c>
      <c r="F3446" s="19" t="s">
        <v>4798</v>
      </c>
      <c r="G3446" s="19"/>
    </row>
    <row r="3447" spans="1:7" x14ac:dyDescent="0.25">
      <c r="A3447">
        <v>3446</v>
      </c>
      <c r="B3447" s="5">
        <v>1010333</v>
      </c>
      <c r="C3447" t="str">
        <f t="shared" si="5512"/>
        <v>First Summit Bank - Ryan, OK</v>
      </c>
      <c r="D3447" s="21" t="s">
        <v>5689</v>
      </c>
      <c r="E3447" s="19" t="s">
        <v>4865</v>
      </c>
      <c r="F3447" s="19" t="s">
        <v>4798</v>
      </c>
      <c r="G3447" s="19"/>
    </row>
    <row r="3448" spans="1:7" x14ac:dyDescent="0.25">
      <c r="A3448">
        <v>3447</v>
      </c>
      <c r="B3448" s="5">
        <v>1008847</v>
      </c>
      <c r="C3448" t="str">
        <f t="shared" si="5512"/>
        <v>First Texoma National Bank - Durant, OK</v>
      </c>
      <c r="D3448" s="21" t="s">
        <v>2328</v>
      </c>
      <c r="E3448" s="19" t="s">
        <v>3371</v>
      </c>
      <c r="F3448" s="19" t="s">
        <v>4798</v>
      </c>
      <c r="G3448" s="19"/>
    </row>
    <row r="3449" spans="1:7" x14ac:dyDescent="0.25">
      <c r="A3449">
        <v>3448</v>
      </c>
      <c r="B3449" s="5">
        <v>1010291</v>
      </c>
      <c r="C3449" t="str">
        <f t="shared" si="5512"/>
        <v>First United Bank and Trust Company - Durant, OK</v>
      </c>
      <c r="D3449" s="21" t="s">
        <v>221</v>
      </c>
      <c r="E3449" s="19" t="s">
        <v>3371</v>
      </c>
      <c r="F3449" s="19" t="s">
        <v>4798</v>
      </c>
      <c r="G3449" s="19"/>
    </row>
    <row r="3450" spans="1:7" x14ac:dyDescent="0.25">
      <c r="A3450">
        <v>3449</v>
      </c>
      <c r="B3450" s="5">
        <v>1009300</v>
      </c>
      <c r="C3450" t="str">
        <f t="shared" si="5512"/>
        <v>Firstar Bank - Sallisaw, OK</v>
      </c>
      <c r="D3450" s="21" t="s">
        <v>5625</v>
      </c>
      <c r="E3450" s="19" t="s">
        <v>4869</v>
      </c>
      <c r="F3450" s="19" t="s">
        <v>4798</v>
      </c>
      <c r="G3450" s="19"/>
    </row>
    <row r="3451" spans="1:7" x14ac:dyDescent="0.25">
      <c r="A3451">
        <v>3450</v>
      </c>
      <c r="B3451" s="5">
        <v>1007744</v>
      </c>
      <c r="C3451" t="str">
        <f t="shared" si="5512"/>
        <v>FirstBank - Antlers, OK</v>
      </c>
      <c r="D3451" s="21" t="s">
        <v>136</v>
      </c>
      <c r="E3451" s="19" t="s">
        <v>4870</v>
      </c>
      <c r="F3451" s="19" t="s">
        <v>4798</v>
      </c>
      <c r="G3451" s="19"/>
    </row>
    <row r="3452" spans="1:7" x14ac:dyDescent="0.25">
      <c r="A3452">
        <v>3451</v>
      </c>
      <c r="B3452" s="5">
        <v>1014344</v>
      </c>
      <c r="C3452" t="str">
        <f t="shared" si="5512"/>
        <v>FNB Community Bank - Midwest City, OK</v>
      </c>
      <c r="D3452" s="21" t="s">
        <v>1650</v>
      </c>
      <c r="E3452" s="19" t="s">
        <v>4871</v>
      </c>
      <c r="F3452" s="19" t="s">
        <v>4798</v>
      </c>
      <c r="G3452" s="19"/>
    </row>
    <row r="3453" spans="1:7" x14ac:dyDescent="0.25">
      <c r="A3453">
        <v>3452</v>
      </c>
      <c r="B3453" s="5">
        <v>1004937</v>
      </c>
      <c r="C3453" t="str">
        <f t="shared" si="5512"/>
        <v>FNB Coweta - Coweta, OK</v>
      </c>
      <c r="D3453" s="21" t="s">
        <v>5706</v>
      </c>
      <c r="E3453" s="19" t="s">
        <v>4854</v>
      </c>
      <c r="F3453" s="19" t="s">
        <v>4798</v>
      </c>
      <c r="G3453" s="19"/>
    </row>
    <row r="3454" spans="1:7" x14ac:dyDescent="0.25">
      <c r="A3454">
        <v>3453</v>
      </c>
      <c r="B3454" s="5">
        <v>1007104</v>
      </c>
      <c r="C3454" t="str">
        <f t="shared" si="5512"/>
        <v>Frazer Bank - Altus, OK</v>
      </c>
      <c r="D3454" s="21" t="s">
        <v>1665</v>
      </c>
      <c r="E3454" s="19" t="s">
        <v>4872</v>
      </c>
      <c r="F3454" s="19" t="s">
        <v>4798</v>
      </c>
      <c r="G3454" s="19"/>
    </row>
    <row r="3455" spans="1:7" x14ac:dyDescent="0.25">
      <c r="A3455">
        <v>3454</v>
      </c>
      <c r="B3455" s="5">
        <v>1011728</v>
      </c>
      <c r="C3455" t="str">
        <f t="shared" si="5512"/>
        <v>Frontier State Bank - Oklahoma City, OK</v>
      </c>
      <c r="D3455" s="21" t="s">
        <v>1653</v>
      </c>
      <c r="E3455" s="19" t="s">
        <v>4800</v>
      </c>
      <c r="F3455" s="19" t="s">
        <v>4798</v>
      </c>
      <c r="G3455" s="19"/>
    </row>
    <row r="3456" spans="1:7" x14ac:dyDescent="0.25">
      <c r="A3456">
        <v>3455</v>
      </c>
      <c r="B3456" s="5">
        <v>1005669</v>
      </c>
      <c r="C3456" t="str">
        <f t="shared" si="5512"/>
        <v>FSNB, National Association - Lawton, OK</v>
      </c>
      <c r="D3456" s="21" t="s">
        <v>1660</v>
      </c>
      <c r="E3456" s="19" t="s">
        <v>4831</v>
      </c>
      <c r="F3456" s="19" t="s">
        <v>4798</v>
      </c>
      <c r="G3456" s="19"/>
    </row>
    <row r="3457" spans="1:7" x14ac:dyDescent="0.25">
      <c r="A3457">
        <v>3456</v>
      </c>
      <c r="B3457" s="5">
        <v>4105809</v>
      </c>
      <c r="C3457" t="str">
        <f t="shared" si="5512"/>
        <v>Gateway First Bank - Jenks, OK</v>
      </c>
      <c r="D3457" s="21" t="s">
        <v>5707</v>
      </c>
      <c r="E3457" s="19" t="s">
        <v>4857</v>
      </c>
      <c r="F3457" s="19" t="s">
        <v>4798</v>
      </c>
      <c r="G3457" s="19"/>
    </row>
    <row r="3458" spans="1:7" x14ac:dyDescent="0.25">
      <c r="A3458">
        <v>3457</v>
      </c>
      <c r="B3458" s="5">
        <v>1005106</v>
      </c>
      <c r="C3458" t="str">
        <f t="shared" ref="C3458:C3521" si="5513">D3458&amp;" - "&amp;E3458&amp;", "&amp;F3458</f>
        <v>Grand Bank - Tulsa, OK</v>
      </c>
      <c r="D3458" s="21" t="s">
        <v>1657</v>
      </c>
      <c r="E3458" s="19" t="s">
        <v>4803</v>
      </c>
      <c r="F3458" s="19" t="s">
        <v>4798</v>
      </c>
      <c r="G3458" s="19"/>
    </row>
    <row r="3459" spans="1:7" x14ac:dyDescent="0.25">
      <c r="A3459">
        <v>3458</v>
      </c>
      <c r="B3459" s="5">
        <v>4074117</v>
      </c>
      <c r="C3459" t="str">
        <f t="shared" si="5513"/>
        <v>Grand Savings Bank - Grove, OK</v>
      </c>
      <c r="D3459" s="21" t="s">
        <v>1655</v>
      </c>
      <c r="E3459" s="19" t="s">
        <v>4817</v>
      </c>
      <c r="F3459" s="19" t="s">
        <v>4798</v>
      </c>
      <c r="G3459" s="19"/>
    </row>
    <row r="3460" spans="1:7" x14ac:dyDescent="0.25">
      <c r="A3460">
        <v>3459</v>
      </c>
      <c r="B3460" s="5">
        <v>1008517</v>
      </c>
      <c r="C3460" t="str">
        <f t="shared" si="5513"/>
        <v>Grant County Bank - Medford, OK</v>
      </c>
      <c r="D3460" s="21" t="s">
        <v>892</v>
      </c>
      <c r="E3460" s="19" t="s">
        <v>4005</v>
      </c>
      <c r="F3460" s="19" t="s">
        <v>4798</v>
      </c>
      <c r="G3460" s="19"/>
    </row>
    <row r="3461" spans="1:7" x14ac:dyDescent="0.25">
      <c r="A3461">
        <v>3460</v>
      </c>
      <c r="B3461" s="5">
        <v>4159051</v>
      </c>
      <c r="C3461" t="str">
        <f t="shared" si="5513"/>
        <v>Great Nations Bank - Norman, OK</v>
      </c>
      <c r="D3461" s="21" t="s">
        <v>354</v>
      </c>
      <c r="E3461" s="19" t="s">
        <v>4873</v>
      </c>
      <c r="F3461" s="19" t="s">
        <v>4798</v>
      </c>
      <c r="G3461" s="19"/>
    </row>
    <row r="3462" spans="1:7" x14ac:dyDescent="0.25">
      <c r="A3462">
        <v>3461</v>
      </c>
      <c r="B3462" s="5">
        <v>1025140</v>
      </c>
      <c r="C3462" t="str">
        <f t="shared" si="5513"/>
        <v>Great Plains National Bank - Elk City, OK</v>
      </c>
      <c r="D3462" s="21" t="s">
        <v>1648</v>
      </c>
      <c r="E3462" s="19" t="s">
        <v>4824</v>
      </c>
      <c r="F3462" s="19" t="s">
        <v>4798</v>
      </c>
      <c r="G3462" s="19"/>
    </row>
    <row r="3463" spans="1:7" x14ac:dyDescent="0.25">
      <c r="A3463">
        <v>3462</v>
      </c>
      <c r="B3463" s="5">
        <v>1014883</v>
      </c>
      <c r="C3463" t="str">
        <f t="shared" si="5513"/>
        <v>High Plains Bank - Okeene, OK</v>
      </c>
      <c r="D3463" s="21" t="s">
        <v>2121</v>
      </c>
      <c r="E3463" s="19" t="s">
        <v>4853</v>
      </c>
      <c r="F3463" s="19" t="s">
        <v>4798</v>
      </c>
      <c r="G3463" s="19"/>
    </row>
    <row r="3464" spans="1:7" x14ac:dyDescent="0.25">
      <c r="A3464">
        <v>3463</v>
      </c>
      <c r="B3464" s="5">
        <v>1020880</v>
      </c>
      <c r="C3464" t="str">
        <f t="shared" si="5513"/>
        <v>InterBank - Oklahoma City, OK</v>
      </c>
      <c r="D3464" s="21" t="s">
        <v>218</v>
      </c>
      <c r="E3464" s="19" t="s">
        <v>4800</v>
      </c>
      <c r="F3464" s="19" t="s">
        <v>4798</v>
      </c>
      <c r="G3464" s="19"/>
    </row>
    <row r="3465" spans="1:7" x14ac:dyDescent="0.25">
      <c r="A3465">
        <v>3464</v>
      </c>
      <c r="B3465" s="5">
        <v>4658272</v>
      </c>
      <c r="C3465" t="str">
        <f t="shared" si="5513"/>
        <v>International Bank of Commerce - Oklahoma City, OK</v>
      </c>
      <c r="D3465" s="21" t="s">
        <v>235</v>
      </c>
      <c r="E3465" s="19" t="s">
        <v>4800</v>
      </c>
      <c r="F3465" s="19" t="s">
        <v>4798</v>
      </c>
      <c r="G3465" s="19"/>
    </row>
    <row r="3466" spans="1:7" x14ac:dyDescent="0.25">
      <c r="A3466">
        <v>3465</v>
      </c>
      <c r="B3466" s="5">
        <v>1004997</v>
      </c>
      <c r="C3466" t="str">
        <f t="shared" si="5513"/>
        <v>Kirkpatrick Bank - Edmond, OK</v>
      </c>
      <c r="D3466" s="21" t="s">
        <v>1662</v>
      </c>
      <c r="E3466" s="19" t="s">
        <v>4830</v>
      </c>
      <c r="F3466" s="19" t="s">
        <v>4798</v>
      </c>
      <c r="G3466" s="19"/>
    </row>
    <row r="3467" spans="1:7" x14ac:dyDescent="0.25">
      <c r="A3467">
        <v>3466</v>
      </c>
      <c r="B3467" s="5">
        <v>1008890</v>
      </c>
      <c r="C3467" t="str">
        <f t="shared" si="5513"/>
        <v>Lakeside Bank of Salina - Salina, OK</v>
      </c>
      <c r="D3467" s="21" t="s">
        <v>1083</v>
      </c>
      <c r="E3467" s="19" t="s">
        <v>3755</v>
      </c>
      <c r="F3467" s="19" t="s">
        <v>4798</v>
      </c>
      <c r="G3467" s="19"/>
    </row>
    <row r="3468" spans="1:7" x14ac:dyDescent="0.25">
      <c r="A3468">
        <v>3467</v>
      </c>
      <c r="B3468" s="5">
        <v>1004798</v>
      </c>
      <c r="C3468" t="str">
        <f t="shared" si="5513"/>
        <v>Latimer State Bank - Wilburton, OK</v>
      </c>
      <c r="D3468" s="21" t="s">
        <v>889</v>
      </c>
      <c r="E3468" s="19" t="s">
        <v>4876</v>
      </c>
      <c r="F3468" s="19" t="s">
        <v>4798</v>
      </c>
      <c r="G3468" s="19"/>
    </row>
    <row r="3469" spans="1:7" x14ac:dyDescent="0.25">
      <c r="A3469">
        <v>3468</v>
      </c>
      <c r="B3469" s="5">
        <v>1008028</v>
      </c>
      <c r="C3469" t="str">
        <f t="shared" si="5513"/>
        <v>Legacy Bank - Hinton, OK</v>
      </c>
      <c r="D3469" s="21" t="s">
        <v>1338</v>
      </c>
      <c r="E3469" s="19" t="s">
        <v>4877</v>
      </c>
      <c r="F3469" s="19" t="s">
        <v>4798</v>
      </c>
      <c r="G3469" s="19"/>
    </row>
    <row r="3470" spans="1:7" x14ac:dyDescent="0.25">
      <c r="A3470">
        <v>3469</v>
      </c>
      <c r="B3470" s="5">
        <v>1005012</v>
      </c>
      <c r="C3470" t="str">
        <f t="shared" si="5513"/>
        <v>Liberty National Bank - Lawton, OK</v>
      </c>
      <c r="D3470" s="21" t="s">
        <v>1402</v>
      </c>
      <c r="E3470" s="19" t="s">
        <v>4831</v>
      </c>
      <c r="F3470" s="19" t="s">
        <v>4798</v>
      </c>
      <c r="G3470" s="19"/>
    </row>
    <row r="3471" spans="1:7" x14ac:dyDescent="0.25">
      <c r="A3471">
        <v>3470</v>
      </c>
      <c r="B3471" s="5">
        <v>1014043</v>
      </c>
      <c r="C3471" t="str">
        <f t="shared" si="5513"/>
        <v>Local Bank - Hulbert, OK</v>
      </c>
      <c r="D3471" s="21" t="s">
        <v>10354</v>
      </c>
      <c r="E3471" s="19" t="s">
        <v>4812</v>
      </c>
      <c r="F3471" s="19" t="s">
        <v>4798</v>
      </c>
      <c r="G3471" s="19"/>
    </row>
    <row r="3472" spans="1:7" x14ac:dyDescent="0.25">
      <c r="A3472">
        <v>3471</v>
      </c>
      <c r="B3472" s="5">
        <v>1005828</v>
      </c>
      <c r="C3472" t="str">
        <f t="shared" si="5513"/>
        <v>Mabrey Bank - Bixby, OK</v>
      </c>
      <c r="D3472" s="21" t="s">
        <v>1659</v>
      </c>
      <c r="E3472" s="19" t="s">
        <v>4878</v>
      </c>
      <c r="F3472" s="19" t="s">
        <v>4798</v>
      </c>
      <c r="G3472" s="19"/>
    </row>
    <row r="3473" spans="1:7" x14ac:dyDescent="0.25">
      <c r="A3473">
        <v>3472</v>
      </c>
      <c r="B3473" s="5">
        <v>1011930</v>
      </c>
      <c r="C3473" t="str">
        <f t="shared" si="5513"/>
        <v>McClain Bank - Purcell, OK</v>
      </c>
      <c r="D3473" s="21" t="s">
        <v>2022</v>
      </c>
      <c r="E3473" s="19" t="s">
        <v>4879</v>
      </c>
      <c r="F3473" s="19" t="s">
        <v>4798</v>
      </c>
      <c r="G3473" s="19"/>
    </row>
    <row r="3474" spans="1:7" x14ac:dyDescent="0.25">
      <c r="A3474">
        <v>3473</v>
      </c>
      <c r="B3474" s="5">
        <v>1009253</v>
      </c>
      <c r="C3474" t="str">
        <f t="shared" si="5513"/>
        <v>McCurtain County National Bank - Broken Bow, OK</v>
      </c>
      <c r="D3474" s="21" t="s">
        <v>2329</v>
      </c>
      <c r="E3474" s="19" t="s">
        <v>4558</v>
      </c>
      <c r="F3474" s="19" t="s">
        <v>4798</v>
      </c>
      <c r="G3474" s="19"/>
    </row>
    <row r="3475" spans="1:7" x14ac:dyDescent="0.25">
      <c r="A3475">
        <v>3474</v>
      </c>
      <c r="B3475" s="5">
        <v>1004910</v>
      </c>
      <c r="C3475" t="str">
        <f t="shared" si="5513"/>
        <v>Method Bank - Wyandotte, OK</v>
      </c>
      <c r="D3475" s="21" t="s">
        <v>10219</v>
      </c>
      <c r="E3475" s="19" t="s">
        <v>4825</v>
      </c>
      <c r="F3475" s="19" t="s">
        <v>4798</v>
      </c>
      <c r="G3475" s="19"/>
    </row>
    <row r="3476" spans="1:7" x14ac:dyDescent="0.25">
      <c r="A3476">
        <v>3475</v>
      </c>
      <c r="B3476" s="5">
        <v>1008114</v>
      </c>
      <c r="C3476" t="str">
        <f t="shared" si="5513"/>
        <v>MidFirst Bank - Oklahoma City, OK</v>
      </c>
      <c r="D3476" s="21" t="s">
        <v>434</v>
      </c>
      <c r="E3476" s="19" t="s">
        <v>4800</v>
      </c>
      <c r="F3476" s="19" t="s">
        <v>4798</v>
      </c>
      <c r="G3476" s="19"/>
    </row>
    <row r="3477" spans="1:7" x14ac:dyDescent="0.25">
      <c r="A3477">
        <v>3476</v>
      </c>
      <c r="B3477" s="5">
        <v>134776613</v>
      </c>
      <c r="C3477" t="str">
        <f t="shared" si="5513"/>
        <v>Novus Bank - Edmond, OK</v>
      </c>
      <c r="D3477" s="21" t="s">
        <v>10900</v>
      </c>
      <c r="E3477" s="19" t="s">
        <v>4830</v>
      </c>
      <c r="F3477" s="19" t="s">
        <v>4798</v>
      </c>
      <c r="G3477" s="19"/>
    </row>
    <row r="3478" spans="1:7" x14ac:dyDescent="0.25">
      <c r="A3478">
        <v>3477</v>
      </c>
      <c r="B3478" s="5">
        <v>1006049</v>
      </c>
      <c r="C3478" t="str">
        <f t="shared" si="5513"/>
        <v>Oklahoma Bank and Trust Company - Clinton, OK</v>
      </c>
      <c r="D3478" s="21" t="s">
        <v>2674</v>
      </c>
      <c r="E3478" s="19" t="s">
        <v>3279</v>
      </c>
      <c r="F3478" s="19" t="s">
        <v>4798</v>
      </c>
      <c r="G3478" s="19"/>
    </row>
    <row r="3479" spans="1:7" x14ac:dyDescent="0.25">
      <c r="A3479">
        <v>3478</v>
      </c>
      <c r="B3479" s="5">
        <v>1007591</v>
      </c>
      <c r="C3479" t="str">
        <f t="shared" si="5513"/>
        <v>Oklahoma Capital Bank - Tulsa, OK</v>
      </c>
      <c r="D3479" s="21" t="s">
        <v>2514</v>
      </c>
      <c r="E3479" s="19" t="s">
        <v>4803</v>
      </c>
      <c r="F3479" s="19" t="s">
        <v>4798</v>
      </c>
      <c r="G3479" s="19"/>
    </row>
    <row r="3480" spans="1:7" x14ac:dyDescent="0.25">
      <c r="A3480">
        <v>3479</v>
      </c>
      <c r="B3480" s="5">
        <v>1012727</v>
      </c>
      <c r="C3480" t="str">
        <f t="shared" si="5513"/>
        <v>Oklahoma Heritage Bank - Roff, OK</v>
      </c>
      <c r="D3480" s="21" t="s">
        <v>2777</v>
      </c>
      <c r="E3480" s="19" t="s">
        <v>10206</v>
      </c>
      <c r="F3480" s="19" t="s">
        <v>4798</v>
      </c>
      <c r="G3480" s="19"/>
    </row>
    <row r="3481" spans="1:7" x14ac:dyDescent="0.25">
      <c r="A3481">
        <v>3480</v>
      </c>
      <c r="B3481" s="5">
        <v>1008069</v>
      </c>
      <c r="C3481" t="str">
        <f t="shared" si="5513"/>
        <v>Oklahoma State Bank - Buffalo, OK</v>
      </c>
      <c r="D3481" s="21" t="s">
        <v>890</v>
      </c>
      <c r="E3481" s="19" t="s">
        <v>3868</v>
      </c>
      <c r="F3481" s="19" t="s">
        <v>4798</v>
      </c>
      <c r="G3481" s="19"/>
    </row>
    <row r="3482" spans="1:7" x14ac:dyDescent="0.25">
      <c r="A3482">
        <v>3481</v>
      </c>
      <c r="B3482" s="5">
        <v>1005578</v>
      </c>
      <c r="C3482" t="str">
        <f t="shared" si="5513"/>
        <v>Old Glory Bank - Elmore City, OK</v>
      </c>
      <c r="D3482" s="21" t="s">
        <v>10364</v>
      </c>
      <c r="E3482" s="19" t="s">
        <v>4861</v>
      </c>
      <c r="F3482" s="19" t="s">
        <v>4798</v>
      </c>
      <c r="G3482" s="19"/>
    </row>
    <row r="3483" spans="1:7" x14ac:dyDescent="0.25">
      <c r="A3483">
        <v>3482</v>
      </c>
      <c r="B3483" s="5">
        <v>1006460</v>
      </c>
      <c r="C3483" t="str">
        <f t="shared" si="5513"/>
        <v>Panhandle First Bank - Guymon, OK</v>
      </c>
      <c r="D3483" s="21" t="s">
        <v>10593</v>
      </c>
      <c r="E3483" s="19" t="s">
        <v>4821</v>
      </c>
      <c r="F3483" s="19" t="s">
        <v>4798</v>
      </c>
      <c r="G3483" s="19"/>
    </row>
    <row r="3484" spans="1:7" x14ac:dyDescent="0.25">
      <c r="A3484">
        <v>3483</v>
      </c>
      <c r="B3484" s="5">
        <v>1011753</v>
      </c>
      <c r="C3484" t="str">
        <f t="shared" si="5513"/>
        <v>Patrons Bank, National Association - Okmulgee, OK</v>
      </c>
      <c r="D3484" s="21" t="s">
        <v>10594</v>
      </c>
      <c r="E3484" s="19" t="s">
        <v>4850</v>
      </c>
      <c r="F3484" s="19" t="s">
        <v>4798</v>
      </c>
      <c r="G3484" s="19"/>
    </row>
    <row r="3485" spans="1:7" x14ac:dyDescent="0.25">
      <c r="A3485">
        <v>3484</v>
      </c>
      <c r="B3485" s="5">
        <v>108769543</v>
      </c>
      <c r="C3485" t="str">
        <f t="shared" si="5513"/>
        <v>Paycom National Trust Bank - Oklahoma City, OK</v>
      </c>
      <c r="D3485" s="21" t="s">
        <v>10786</v>
      </c>
      <c r="E3485" s="19" t="s">
        <v>4800</v>
      </c>
      <c r="F3485" s="19" t="s">
        <v>4798</v>
      </c>
      <c r="G3485" s="19"/>
    </row>
    <row r="3486" spans="1:7" x14ac:dyDescent="0.25">
      <c r="A3486">
        <v>3485</v>
      </c>
      <c r="B3486" s="5">
        <v>1007087</v>
      </c>
      <c r="C3486" t="str">
        <f t="shared" si="5513"/>
        <v>Peoples Bank &amp; Trust Company - Ryan, OK</v>
      </c>
      <c r="D3486" s="21" t="s">
        <v>812</v>
      </c>
      <c r="E3486" s="19" t="s">
        <v>4865</v>
      </c>
      <c r="F3486" s="19" t="s">
        <v>4798</v>
      </c>
      <c r="G3486" s="19"/>
    </row>
    <row r="3487" spans="1:7" x14ac:dyDescent="0.25">
      <c r="A3487">
        <v>3486</v>
      </c>
      <c r="B3487" s="5">
        <v>1016178</v>
      </c>
      <c r="C3487" t="str">
        <f t="shared" si="5513"/>
        <v>Peoples State Bank - Blair, OK</v>
      </c>
      <c r="D3487" s="21" t="s">
        <v>762</v>
      </c>
      <c r="E3487" s="19" t="s">
        <v>4599</v>
      </c>
      <c r="F3487" s="19" t="s">
        <v>4798</v>
      </c>
      <c r="G3487" s="19"/>
    </row>
    <row r="3488" spans="1:7" x14ac:dyDescent="0.25">
      <c r="A3488">
        <v>3487</v>
      </c>
      <c r="B3488" s="5">
        <v>1015137</v>
      </c>
      <c r="C3488" t="str">
        <f t="shared" si="5513"/>
        <v>Prism Bank - Guthrie, OK</v>
      </c>
      <c r="D3488" s="21" t="s">
        <v>10470</v>
      </c>
      <c r="E3488" s="19" t="s">
        <v>4881</v>
      </c>
      <c r="F3488" s="19" t="s">
        <v>4798</v>
      </c>
      <c r="G3488" s="19"/>
    </row>
    <row r="3489" spans="1:7" x14ac:dyDescent="0.25">
      <c r="A3489">
        <v>3488</v>
      </c>
      <c r="B3489" s="5">
        <v>1010254</v>
      </c>
      <c r="C3489" t="str">
        <f t="shared" si="5513"/>
        <v>Quail Creek Bank - Oklahoma City, OK</v>
      </c>
      <c r="D3489" s="21" t="s">
        <v>10220</v>
      </c>
      <c r="E3489" s="19" t="s">
        <v>4800</v>
      </c>
      <c r="F3489" s="19" t="s">
        <v>4798</v>
      </c>
      <c r="G3489" s="19"/>
    </row>
    <row r="3490" spans="1:7" x14ac:dyDescent="0.25">
      <c r="A3490">
        <v>3489</v>
      </c>
      <c r="B3490" s="5">
        <v>1015612</v>
      </c>
      <c r="C3490" t="str">
        <f t="shared" si="5513"/>
        <v>RCB Bank - Claremore, OK</v>
      </c>
      <c r="D3490" s="21" t="s">
        <v>1215</v>
      </c>
      <c r="E3490" s="19" t="s">
        <v>4885</v>
      </c>
      <c r="F3490" s="19" t="s">
        <v>4798</v>
      </c>
      <c r="G3490" s="19"/>
    </row>
    <row r="3491" spans="1:7" x14ac:dyDescent="0.25">
      <c r="A3491">
        <v>3490</v>
      </c>
      <c r="B3491" s="5">
        <v>1007908</v>
      </c>
      <c r="C3491" t="str">
        <f t="shared" si="5513"/>
        <v>Regent Bank - Tulsa, OK</v>
      </c>
      <c r="D3491" s="21" t="s">
        <v>1670</v>
      </c>
      <c r="E3491" s="19" t="s">
        <v>4803</v>
      </c>
      <c r="F3491" s="19" t="s">
        <v>4798</v>
      </c>
      <c r="G3491" s="19"/>
    </row>
    <row r="3492" spans="1:7" x14ac:dyDescent="0.25">
      <c r="A3492">
        <v>3491</v>
      </c>
      <c r="B3492" s="5">
        <v>1010352</v>
      </c>
      <c r="C3492" t="str">
        <f t="shared" si="5513"/>
        <v>Security Bank - Tulsa, OK</v>
      </c>
      <c r="D3492" s="21" t="s">
        <v>750</v>
      </c>
      <c r="E3492" s="19" t="s">
        <v>4803</v>
      </c>
      <c r="F3492" s="19" t="s">
        <v>4798</v>
      </c>
      <c r="G3492" s="19"/>
    </row>
    <row r="3493" spans="1:7" x14ac:dyDescent="0.25">
      <c r="A3493">
        <v>3492</v>
      </c>
      <c r="B3493" s="5">
        <v>1004399</v>
      </c>
      <c r="C3493" t="str">
        <f t="shared" si="5513"/>
        <v>Security Bank and Trust Company - Miami, OK</v>
      </c>
      <c r="D3493" s="21" t="s">
        <v>808</v>
      </c>
      <c r="E3493" s="19" t="s">
        <v>3094</v>
      </c>
      <c r="F3493" s="19" t="s">
        <v>4798</v>
      </c>
      <c r="G3493" s="19"/>
    </row>
    <row r="3494" spans="1:7" x14ac:dyDescent="0.25">
      <c r="A3494">
        <v>3493</v>
      </c>
      <c r="B3494" s="5">
        <v>1009250</v>
      </c>
      <c r="C3494" t="str">
        <f t="shared" si="5513"/>
        <v>Security First National Bank of Hugo - Hugo, OK</v>
      </c>
      <c r="D3494" s="21" t="s">
        <v>2678</v>
      </c>
      <c r="E3494" s="19" t="s">
        <v>3033</v>
      </c>
      <c r="F3494" s="19" t="s">
        <v>4798</v>
      </c>
      <c r="G3494" s="19"/>
    </row>
    <row r="3495" spans="1:7" x14ac:dyDescent="0.25">
      <c r="A3495">
        <v>3494</v>
      </c>
      <c r="B3495" s="5">
        <v>1004894</v>
      </c>
      <c r="C3495" t="str">
        <f t="shared" si="5513"/>
        <v>Security State Bank - Cheyenne, OK</v>
      </c>
      <c r="D3495" s="21" t="s">
        <v>309</v>
      </c>
      <c r="E3495" s="19" t="s">
        <v>4886</v>
      </c>
      <c r="F3495" s="19" t="s">
        <v>4798</v>
      </c>
      <c r="G3495" s="19"/>
    </row>
    <row r="3496" spans="1:7" x14ac:dyDescent="0.25">
      <c r="A3496">
        <v>3495</v>
      </c>
      <c r="B3496" s="5">
        <v>1004814</v>
      </c>
      <c r="C3496" t="str">
        <f t="shared" si="5513"/>
        <v>Security State Bank of Oklahoma - Wewoka, OK</v>
      </c>
      <c r="D3496" s="21" t="s">
        <v>5502</v>
      </c>
      <c r="E3496" s="19" t="s">
        <v>4887</v>
      </c>
      <c r="F3496" s="19" t="s">
        <v>4798</v>
      </c>
      <c r="G3496" s="19"/>
    </row>
    <row r="3497" spans="1:7" x14ac:dyDescent="0.25">
      <c r="A3497">
        <v>3496</v>
      </c>
      <c r="B3497" s="5">
        <v>1007797</v>
      </c>
      <c r="C3497" t="str">
        <f t="shared" si="5513"/>
        <v>Shamrock Bank, National Association - Coalgate, OK</v>
      </c>
      <c r="D3497" s="21" t="s">
        <v>9863</v>
      </c>
      <c r="E3497" s="19" t="s">
        <v>4889</v>
      </c>
      <c r="F3497" s="19" t="s">
        <v>4798</v>
      </c>
      <c r="G3497" s="19"/>
    </row>
    <row r="3498" spans="1:7" x14ac:dyDescent="0.25">
      <c r="A3498">
        <v>3497</v>
      </c>
      <c r="B3498" s="5">
        <v>1008918</v>
      </c>
      <c r="C3498" t="str">
        <f t="shared" si="5513"/>
        <v>SNB Bank, National Association - Shattuck, OK</v>
      </c>
      <c r="D3498" s="21" t="s">
        <v>2676</v>
      </c>
      <c r="E3498" s="19" t="s">
        <v>4890</v>
      </c>
      <c r="F3498" s="19" t="s">
        <v>4798</v>
      </c>
      <c r="G3498" s="19"/>
    </row>
    <row r="3499" spans="1:7" x14ac:dyDescent="0.25">
      <c r="A3499">
        <v>3498</v>
      </c>
      <c r="B3499" s="5">
        <v>1010573</v>
      </c>
      <c r="C3499" t="str">
        <f t="shared" si="5513"/>
        <v>Sooner State Bank - Tuttle, OK</v>
      </c>
      <c r="D3499" s="21" t="s">
        <v>2020</v>
      </c>
      <c r="E3499" s="19" t="s">
        <v>4891</v>
      </c>
      <c r="F3499" s="19" t="s">
        <v>4798</v>
      </c>
      <c r="G3499" s="19"/>
    </row>
    <row r="3500" spans="1:7" x14ac:dyDescent="0.25">
      <c r="A3500">
        <v>3499</v>
      </c>
      <c r="B3500" s="5">
        <v>1016469</v>
      </c>
      <c r="C3500" t="str">
        <f t="shared" si="5513"/>
        <v>Southwest Bank of Weatherford - Weatherford, OK</v>
      </c>
      <c r="D3500" s="21" t="s">
        <v>893</v>
      </c>
      <c r="E3500" s="19" t="s">
        <v>4851</v>
      </c>
      <c r="F3500" s="19" t="s">
        <v>4798</v>
      </c>
      <c r="G3500" s="19"/>
    </row>
    <row r="3501" spans="1:7" x14ac:dyDescent="0.25">
      <c r="A3501">
        <v>3500</v>
      </c>
      <c r="B3501" s="5">
        <v>1008942</v>
      </c>
      <c r="C3501" t="str">
        <f t="shared" si="5513"/>
        <v>Sovereign Bank - Shawnee, OK</v>
      </c>
      <c r="D3501" s="21" t="s">
        <v>10447</v>
      </c>
      <c r="E3501" s="19" t="s">
        <v>4849</v>
      </c>
      <c r="F3501" s="19" t="s">
        <v>4798</v>
      </c>
      <c r="G3501" s="19"/>
    </row>
    <row r="3502" spans="1:7" x14ac:dyDescent="0.25">
      <c r="A3502">
        <v>3501</v>
      </c>
      <c r="B3502" s="5">
        <v>1005868</v>
      </c>
      <c r="C3502" t="str">
        <f t="shared" si="5513"/>
        <v>SpiritBank - Tulsa, OK</v>
      </c>
      <c r="D3502" s="21" t="s">
        <v>1658</v>
      </c>
      <c r="E3502" s="19" t="s">
        <v>4803</v>
      </c>
      <c r="F3502" s="19" t="s">
        <v>4798</v>
      </c>
      <c r="G3502" s="19"/>
    </row>
    <row r="3503" spans="1:7" x14ac:dyDescent="0.25">
      <c r="A3503">
        <v>3502</v>
      </c>
      <c r="B3503" s="5">
        <v>1008961</v>
      </c>
      <c r="C3503" t="str">
        <f t="shared" si="5513"/>
        <v>Spiro State Bank - Spiro, OK</v>
      </c>
      <c r="D3503" s="21" t="s">
        <v>360</v>
      </c>
      <c r="E3503" s="19" t="s">
        <v>4892</v>
      </c>
      <c r="F3503" s="19" t="s">
        <v>4798</v>
      </c>
      <c r="G3503" s="19"/>
    </row>
    <row r="3504" spans="1:7" x14ac:dyDescent="0.25">
      <c r="A3504">
        <v>3503</v>
      </c>
      <c r="B3504" s="5">
        <v>1007521</v>
      </c>
      <c r="C3504" t="str">
        <f t="shared" si="5513"/>
        <v>Stride Bank, National Association - Enid, OK</v>
      </c>
      <c r="D3504" s="21" t="s">
        <v>5690</v>
      </c>
      <c r="E3504" s="19" t="s">
        <v>4828</v>
      </c>
      <c r="F3504" s="19" t="s">
        <v>4798</v>
      </c>
      <c r="G3504" s="19"/>
    </row>
    <row r="3505" spans="1:7" x14ac:dyDescent="0.25">
      <c r="A3505">
        <v>3504</v>
      </c>
      <c r="B3505" s="5">
        <v>1005800</v>
      </c>
      <c r="C3505" t="str">
        <f t="shared" si="5513"/>
        <v>The Bank of Beaver City - Beaver, OK</v>
      </c>
      <c r="D3505" s="21" t="s">
        <v>9864</v>
      </c>
      <c r="E3505" s="19" t="s">
        <v>4811</v>
      </c>
      <c r="F3505" s="19" t="s">
        <v>4798</v>
      </c>
      <c r="G3505" s="19"/>
    </row>
    <row r="3506" spans="1:7" x14ac:dyDescent="0.25">
      <c r="A3506">
        <v>3505</v>
      </c>
      <c r="B3506" s="5">
        <v>1009013</v>
      </c>
      <c r="C3506" t="str">
        <f t="shared" si="5513"/>
        <v>The Bank of the West - Thomas, OK</v>
      </c>
      <c r="D3506" s="21" t="s">
        <v>9865</v>
      </c>
      <c r="E3506" s="19" t="s">
        <v>4822</v>
      </c>
      <c r="F3506" s="19" t="s">
        <v>4798</v>
      </c>
      <c r="G3506" s="19"/>
    </row>
    <row r="3507" spans="1:7" x14ac:dyDescent="0.25">
      <c r="A3507">
        <v>3506</v>
      </c>
      <c r="B3507" s="5">
        <v>1014212</v>
      </c>
      <c r="C3507" t="str">
        <f t="shared" si="5513"/>
        <v>The Bank, National Association - McAlester, OK</v>
      </c>
      <c r="D3507" s="21" t="s">
        <v>10471</v>
      </c>
      <c r="E3507" s="19" t="s">
        <v>4826</v>
      </c>
      <c r="F3507" s="19" t="s">
        <v>4798</v>
      </c>
      <c r="G3507" s="19"/>
    </row>
    <row r="3508" spans="1:7" x14ac:dyDescent="0.25">
      <c r="A3508">
        <v>3507</v>
      </c>
      <c r="B3508" s="5">
        <v>1014610</v>
      </c>
      <c r="C3508" t="str">
        <f t="shared" si="5513"/>
        <v>The Bankers Bank - Oklahoma City, OK</v>
      </c>
      <c r="D3508" s="21" t="s">
        <v>1830</v>
      </c>
      <c r="E3508" s="19" t="s">
        <v>4800</v>
      </c>
      <c r="F3508" s="19" t="s">
        <v>4798</v>
      </c>
      <c r="G3508" s="19"/>
    </row>
    <row r="3509" spans="1:7" x14ac:dyDescent="0.25">
      <c r="A3509">
        <v>3508</v>
      </c>
      <c r="B3509" s="5">
        <v>1006203</v>
      </c>
      <c r="C3509" t="str">
        <f t="shared" si="5513"/>
        <v>The Citizens Bank of Edmond - Edmond, OK</v>
      </c>
      <c r="D3509" s="21" t="s">
        <v>9866</v>
      </c>
      <c r="E3509" s="19" t="s">
        <v>4830</v>
      </c>
      <c r="F3509" s="19" t="s">
        <v>4798</v>
      </c>
      <c r="G3509" s="19"/>
    </row>
    <row r="3510" spans="1:7" x14ac:dyDescent="0.25">
      <c r="A3510">
        <v>3509</v>
      </c>
      <c r="B3510" s="5">
        <v>1007719</v>
      </c>
      <c r="C3510" t="str">
        <f t="shared" si="5513"/>
        <v>The City National Bank and Trust Company of Lawton, Oklahoma - Lawton, OK</v>
      </c>
      <c r="D3510" s="21" t="s">
        <v>9867</v>
      </c>
      <c r="E3510" s="19" t="s">
        <v>4831</v>
      </c>
      <c r="F3510" s="19" t="s">
        <v>4798</v>
      </c>
      <c r="G3510" s="19"/>
    </row>
    <row r="3511" spans="1:7" x14ac:dyDescent="0.25">
      <c r="A3511">
        <v>3510</v>
      </c>
      <c r="B3511" s="5">
        <v>1012678</v>
      </c>
      <c r="C3511" t="str">
        <f t="shared" si="5513"/>
        <v>The Community State Bank - Poteau, OK</v>
      </c>
      <c r="D3511" s="21" t="s">
        <v>9868</v>
      </c>
      <c r="E3511" s="19" t="s">
        <v>4829</v>
      </c>
      <c r="F3511" s="19" t="s">
        <v>4798</v>
      </c>
      <c r="G3511" s="19"/>
    </row>
    <row r="3512" spans="1:7" x14ac:dyDescent="0.25">
      <c r="A3512">
        <v>3511</v>
      </c>
      <c r="B3512" s="5">
        <v>1007998</v>
      </c>
      <c r="C3512" t="str">
        <f t="shared" si="5513"/>
        <v>The Exchange Bank - Skiatook, OK</v>
      </c>
      <c r="D3512" s="21" t="s">
        <v>9869</v>
      </c>
      <c r="E3512" s="19" t="s">
        <v>4837</v>
      </c>
      <c r="F3512" s="19" t="s">
        <v>4798</v>
      </c>
      <c r="G3512" s="19"/>
    </row>
    <row r="3513" spans="1:7" x14ac:dyDescent="0.25">
      <c r="A3513">
        <v>3512</v>
      </c>
      <c r="B3513" s="5">
        <v>1005063</v>
      </c>
      <c r="C3513" t="str">
        <f t="shared" si="5513"/>
        <v>The Farmers and Merchants National Bank of Fairview - Fairview, OK</v>
      </c>
      <c r="D3513" s="21" t="s">
        <v>9870</v>
      </c>
      <c r="E3513" s="19" t="s">
        <v>3507</v>
      </c>
      <c r="F3513" s="19" t="s">
        <v>4798</v>
      </c>
      <c r="G3513" s="19"/>
    </row>
    <row r="3514" spans="1:7" x14ac:dyDescent="0.25">
      <c r="A3514">
        <v>3513</v>
      </c>
      <c r="B3514" s="5">
        <v>1016248</v>
      </c>
      <c r="C3514" t="str">
        <f t="shared" si="5513"/>
        <v>The Farmers Bank - Carnegie, OK</v>
      </c>
      <c r="D3514" s="21" t="s">
        <v>9457</v>
      </c>
      <c r="E3514" s="19" t="s">
        <v>4840</v>
      </c>
      <c r="F3514" s="19" t="s">
        <v>4798</v>
      </c>
      <c r="G3514" s="19"/>
    </row>
    <row r="3515" spans="1:7" x14ac:dyDescent="0.25">
      <c r="A3515">
        <v>3514</v>
      </c>
      <c r="B3515" s="5">
        <v>1011923</v>
      </c>
      <c r="C3515" t="str">
        <f t="shared" si="5513"/>
        <v>The Farmers State Bank - Quinton, OK</v>
      </c>
      <c r="D3515" s="21" t="s">
        <v>9571</v>
      </c>
      <c r="E3515" s="19" t="s">
        <v>4841</v>
      </c>
      <c r="F3515" s="19" t="s">
        <v>4798</v>
      </c>
      <c r="G3515" s="19"/>
    </row>
    <row r="3516" spans="1:7" x14ac:dyDescent="0.25">
      <c r="A3516">
        <v>3515</v>
      </c>
      <c r="B3516" s="5">
        <v>1008425</v>
      </c>
      <c r="C3516" t="str">
        <f t="shared" si="5513"/>
        <v>The First Farmers National Bank of Waurika - Waurika, OK</v>
      </c>
      <c r="D3516" s="21" t="s">
        <v>9871</v>
      </c>
      <c r="E3516" s="19" t="s">
        <v>4846</v>
      </c>
      <c r="F3516" s="19" t="s">
        <v>4798</v>
      </c>
      <c r="G3516" s="19"/>
    </row>
    <row r="3517" spans="1:7" x14ac:dyDescent="0.25">
      <c r="A3517">
        <v>3516</v>
      </c>
      <c r="B3517" s="5">
        <v>1005898</v>
      </c>
      <c r="C3517" t="str">
        <f t="shared" si="5513"/>
        <v>The First National Bank and Trust Company of Broken Arrow - Broken Arrow, OK</v>
      </c>
      <c r="D3517" s="21" t="s">
        <v>9872</v>
      </c>
      <c r="E3517" s="19" t="s">
        <v>4810</v>
      </c>
      <c r="F3517" s="19" t="s">
        <v>4798</v>
      </c>
      <c r="G3517" s="19"/>
    </row>
    <row r="3518" spans="1:7" x14ac:dyDescent="0.25">
      <c r="A3518">
        <v>3517</v>
      </c>
      <c r="B3518" s="5">
        <v>1014319</v>
      </c>
      <c r="C3518" t="str">
        <f t="shared" si="5513"/>
        <v>The First National Bank and Trust Company of Miami - Miami, OK</v>
      </c>
      <c r="D3518" s="21" t="s">
        <v>9873</v>
      </c>
      <c r="E3518" s="19" t="s">
        <v>3094</v>
      </c>
      <c r="F3518" s="19" t="s">
        <v>4798</v>
      </c>
      <c r="G3518" s="19"/>
    </row>
    <row r="3519" spans="1:7" x14ac:dyDescent="0.25">
      <c r="A3519">
        <v>3518</v>
      </c>
      <c r="B3519" s="5">
        <v>1005994</v>
      </c>
      <c r="C3519" t="str">
        <f t="shared" si="5513"/>
        <v>The First National Bank and Trust Company, Chickasha, Oklahoma - Chickasha, OK</v>
      </c>
      <c r="D3519" s="21" t="s">
        <v>9874</v>
      </c>
      <c r="E3519" s="19" t="s">
        <v>4848</v>
      </c>
      <c r="F3519" s="19" t="s">
        <v>4798</v>
      </c>
      <c r="G3519" s="19"/>
    </row>
    <row r="3520" spans="1:7" x14ac:dyDescent="0.25">
      <c r="A3520">
        <v>3519</v>
      </c>
      <c r="B3520" s="5">
        <v>1004371</v>
      </c>
      <c r="C3520" t="str">
        <f t="shared" si="5513"/>
        <v>The First National Bank in Marlow - Marlow, OK</v>
      </c>
      <c r="D3520" s="21" t="s">
        <v>9875</v>
      </c>
      <c r="E3520" s="19" t="s">
        <v>4852</v>
      </c>
      <c r="F3520" s="19" t="s">
        <v>4798</v>
      </c>
      <c r="G3520" s="19"/>
    </row>
    <row r="3521" spans="1:7" x14ac:dyDescent="0.25">
      <c r="A3521">
        <v>3520</v>
      </c>
      <c r="B3521" s="5">
        <v>1006372</v>
      </c>
      <c r="C3521" t="str">
        <f t="shared" si="5513"/>
        <v>The First National Bank of Fletcher - Fletcher, OK</v>
      </c>
      <c r="D3521" s="21" t="s">
        <v>9876</v>
      </c>
      <c r="E3521" s="19" t="s">
        <v>4855</v>
      </c>
      <c r="F3521" s="19" t="s">
        <v>4798</v>
      </c>
      <c r="G3521" s="19"/>
    </row>
    <row r="3522" spans="1:7" x14ac:dyDescent="0.25">
      <c r="A3522">
        <v>3521</v>
      </c>
      <c r="B3522" s="5">
        <v>1014052</v>
      </c>
      <c r="C3522" t="str">
        <f t="shared" ref="C3522:C3585" si="5514">D3522&amp;" - "&amp;E3522&amp;", "&amp;F3522</f>
        <v>The First National Bank of Hooker - Hooker, OK</v>
      </c>
      <c r="D3522" s="21" t="s">
        <v>9877</v>
      </c>
      <c r="E3522" s="19" t="s">
        <v>4856</v>
      </c>
      <c r="F3522" s="19" t="s">
        <v>4798</v>
      </c>
      <c r="G3522" s="19"/>
    </row>
    <row r="3523" spans="1:7" x14ac:dyDescent="0.25">
      <c r="A3523">
        <v>3522</v>
      </c>
      <c r="B3523" s="5">
        <v>1004781</v>
      </c>
      <c r="C3523" t="str">
        <f t="shared" si="5514"/>
        <v>The First Security Bank - Beaver, OK</v>
      </c>
      <c r="D3523" s="21" t="s">
        <v>9582</v>
      </c>
      <c r="E3523" s="19" t="s">
        <v>4811</v>
      </c>
      <c r="F3523" s="19" t="s">
        <v>4798</v>
      </c>
      <c r="G3523" s="19"/>
    </row>
    <row r="3524" spans="1:7" x14ac:dyDescent="0.25">
      <c r="A3524">
        <v>3523</v>
      </c>
      <c r="B3524" s="5">
        <v>1005853</v>
      </c>
      <c r="C3524" t="str">
        <f t="shared" si="5514"/>
        <v>The First State Bank - Boise City, OK</v>
      </c>
      <c r="D3524" s="21" t="s">
        <v>9583</v>
      </c>
      <c r="E3524" s="19" t="s">
        <v>4862</v>
      </c>
      <c r="F3524" s="19" t="s">
        <v>4798</v>
      </c>
      <c r="G3524" s="19"/>
    </row>
    <row r="3525" spans="1:7" x14ac:dyDescent="0.25">
      <c r="A3525">
        <v>3524</v>
      </c>
      <c r="B3525" s="5">
        <v>1011869</v>
      </c>
      <c r="C3525" t="str">
        <f t="shared" si="5514"/>
        <v>The First State Bank - Pond Creek, OK</v>
      </c>
      <c r="D3525" s="21" t="s">
        <v>9583</v>
      </c>
      <c r="E3525" s="19" t="s">
        <v>4868</v>
      </c>
      <c r="F3525" s="19" t="s">
        <v>4798</v>
      </c>
      <c r="G3525" s="19"/>
    </row>
    <row r="3526" spans="1:7" x14ac:dyDescent="0.25">
      <c r="A3526">
        <v>3525</v>
      </c>
      <c r="B3526" s="5">
        <v>1014831</v>
      </c>
      <c r="C3526" t="str">
        <f t="shared" si="5514"/>
        <v>The Hopeton State Bank - Hopeton, OK</v>
      </c>
      <c r="D3526" s="21" t="s">
        <v>9878</v>
      </c>
      <c r="E3526" s="19" t="s">
        <v>4874</v>
      </c>
      <c r="F3526" s="19" t="s">
        <v>4798</v>
      </c>
      <c r="G3526" s="19"/>
    </row>
    <row r="3527" spans="1:7" x14ac:dyDescent="0.25">
      <c r="A3527">
        <v>3526</v>
      </c>
      <c r="B3527" s="5">
        <v>1007014</v>
      </c>
      <c r="C3527" t="str">
        <f t="shared" si="5514"/>
        <v>The Idabel National Bank - Idabel, OK</v>
      </c>
      <c r="D3527" s="21" t="s">
        <v>9879</v>
      </c>
      <c r="E3527" s="19" t="s">
        <v>4875</v>
      </c>
      <c r="F3527" s="19" t="s">
        <v>4798</v>
      </c>
      <c r="G3527" s="19"/>
    </row>
    <row r="3528" spans="1:7" x14ac:dyDescent="0.25">
      <c r="A3528">
        <v>3527</v>
      </c>
      <c r="B3528" s="5">
        <v>1009595</v>
      </c>
      <c r="C3528" t="str">
        <f t="shared" si="5514"/>
        <v>The Pauls Valley National Bank - Pauls Valley, OK</v>
      </c>
      <c r="D3528" s="21" t="s">
        <v>9880</v>
      </c>
      <c r="E3528" s="19" t="s">
        <v>4882</v>
      </c>
      <c r="F3528" s="19" t="s">
        <v>4798</v>
      </c>
      <c r="G3528" s="19"/>
    </row>
    <row r="3529" spans="1:7" x14ac:dyDescent="0.25">
      <c r="A3529">
        <v>3528</v>
      </c>
      <c r="B3529" s="5">
        <v>1009603</v>
      </c>
      <c r="C3529" t="str">
        <f t="shared" si="5514"/>
        <v>The Payne County Bank - Perkins, OK</v>
      </c>
      <c r="D3529" s="21" t="s">
        <v>9881</v>
      </c>
      <c r="E3529" s="19" t="s">
        <v>4883</v>
      </c>
      <c r="F3529" s="19" t="s">
        <v>4798</v>
      </c>
      <c r="G3529" s="19"/>
    </row>
    <row r="3530" spans="1:7" x14ac:dyDescent="0.25">
      <c r="A3530">
        <v>3529</v>
      </c>
      <c r="B3530" s="5">
        <v>1015576</v>
      </c>
      <c r="C3530" t="str">
        <f t="shared" si="5514"/>
        <v>The Peoples National Bank of Checotah - Checotah, OK</v>
      </c>
      <c r="D3530" s="21" t="s">
        <v>9882</v>
      </c>
      <c r="E3530" s="19" t="s">
        <v>4884</v>
      </c>
      <c r="F3530" s="19" t="s">
        <v>4798</v>
      </c>
      <c r="G3530" s="19"/>
    </row>
    <row r="3531" spans="1:7" x14ac:dyDescent="0.25">
      <c r="A3531">
        <v>3530</v>
      </c>
      <c r="B3531" s="5">
        <v>1005609</v>
      </c>
      <c r="C3531" t="str">
        <f t="shared" si="5514"/>
        <v>The Security National Bank of Enid - Enid, OK</v>
      </c>
      <c r="D3531" s="21" t="s">
        <v>9883</v>
      </c>
      <c r="E3531" s="19" t="s">
        <v>4828</v>
      </c>
      <c r="F3531" s="19" t="s">
        <v>4798</v>
      </c>
      <c r="G3531" s="19"/>
    </row>
    <row r="3532" spans="1:7" x14ac:dyDescent="0.25">
      <c r="A3532">
        <v>3531</v>
      </c>
      <c r="B3532" s="5">
        <v>1007960</v>
      </c>
      <c r="C3532" t="str">
        <f t="shared" si="5514"/>
        <v>The Seiling State Bank - Seiling, OK</v>
      </c>
      <c r="D3532" s="21" t="s">
        <v>10221</v>
      </c>
      <c r="E3532" s="19" t="s">
        <v>4888</v>
      </c>
      <c r="F3532" s="19" t="s">
        <v>4798</v>
      </c>
      <c r="G3532" s="19"/>
    </row>
    <row r="3533" spans="1:7" x14ac:dyDescent="0.25">
      <c r="A3533">
        <v>3532</v>
      </c>
      <c r="B3533" s="5">
        <v>1015697</v>
      </c>
      <c r="C3533" t="str">
        <f t="shared" si="5514"/>
        <v>The State Bank of Wynnewood - Wynnewood, OK</v>
      </c>
      <c r="D3533" s="21" t="s">
        <v>9884</v>
      </c>
      <c r="E3533" s="19" t="s">
        <v>4893</v>
      </c>
      <c r="F3533" s="19" t="s">
        <v>4798</v>
      </c>
      <c r="G3533" s="19"/>
    </row>
    <row r="3534" spans="1:7" x14ac:dyDescent="0.25">
      <c r="A3534">
        <v>3533</v>
      </c>
      <c r="B3534" s="5">
        <v>1008433</v>
      </c>
      <c r="C3534" t="str">
        <f t="shared" si="5514"/>
        <v>The State Exchange Bank - Lamont, OK</v>
      </c>
      <c r="D3534" s="21" t="s">
        <v>9594</v>
      </c>
      <c r="E3534" s="19" t="s">
        <v>4894</v>
      </c>
      <c r="F3534" s="19" t="s">
        <v>4798</v>
      </c>
      <c r="G3534" s="19"/>
    </row>
    <row r="3535" spans="1:7" x14ac:dyDescent="0.25">
      <c r="A3535">
        <v>3534</v>
      </c>
      <c r="B3535" s="5">
        <v>1015773</v>
      </c>
      <c r="C3535" t="str">
        <f t="shared" si="5514"/>
        <v>The Stock Exchange Bank - Woodward, OK</v>
      </c>
      <c r="D3535" s="21" t="s">
        <v>9885</v>
      </c>
      <c r="E3535" s="19" t="s">
        <v>4895</v>
      </c>
      <c r="F3535" s="19" t="s">
        <v>4798</v>
      </c>
      <c r="G3535" s="19"/>
    </row>
    <row r="3536" spans="1:7" x14ac:dyDescent="0.25">
      <c r="A3536">
        <v>3535</v>
      </c>
      <c r="B3536" s="5">
        <v>1007586</v>
      </c>
      <c r="C3536" t="str">
        <f t="shared" si="5514"/>
        <v>Triad Bank, National Association - Tulsa, OK</v>
      </c>
      <c r="D3536" s="21" t="s">
        <v>2513</v>
      </c>
      <c r="E3536" s="19" t="s">
        <v>4803</v>
      </c>
      <c r="F3536" s="19" t="s">
        <v>4798</v>
      </c>
      <c r="G3536" s="19"/>
    </row>
    <row r="3537" spans="1:7" x14ac:dyDescent="0.25">
      <c r="A3537">
        <v>3536</v>
      </c>
      <c r="B3537" s="5">
        <v>4093078</v>
      </c>
      <c r="C3537" t="str">
        <f t="shared" si="5514"/>
        <v>Valliance Bank - Oklahoma City, OK</v>
      </c>
      <c r="D3537" s="21" t="s">
        <v>1646</v>
      </c>
      <c r="E3537" s="19" t="s">
        <v>4800</v>
      </c>
      <c r="F3537" s="19" t="s">
        <v>4798</v>
      </c>
      <c r="G3537" s="19"/>
    </row>
    <row r="3538" spans="1:7" x14ac:dyDescent="0.25">
      <c r="A3538">
        <v>3537</v>
      </c>
      <c r="B3538" s="5">
        <v>1005717</v>
      </c>
      <c r="C3538" t="str">
        <f t="shared" si="5514"/>
        <v>Valor Bank - Edmond, OK</v>
      </c>
      <c r="D3538" s="21" t="s">
        <v>2776</v>
      </c>
      <c r="E3538" s="19" t="s">
        <v>4830</v>
      </c>
      <c r="F3538" s="19" t="s">
        <v>4798</v>
      </c>
      <c r="G3538" s="19"/>
    </row>
    <row r="3539" spans="1:7" x14ac:dyDescent="0.25">
      <c r="A3539">
        <v>3538</v>
      </c>
      <c r="B3539" s="5">
        <v>1008350</v>
      </c>
      <c r="C3539" t="str">
        <f t="shared" si="5514"/>
        <v>Vast Bank, N.A. - Tulsa, OK</v>
      </c>
      <c r="D3539" s="21" t="s">
        <v>5672</v>
      </c>
      <c r="E3539" s="19" t="s">
        <v>4803</v>
      </c>
      <c r="F3539" s="19" t="s">
        <v>4798</v>
      </c>
      <c r="G3539" s="19"/>
    </row>
    <row r="3540" spans="1:7" x14ac:dyDescent="0.25">
      <c r="A3540">
        <v>3539</v>
      </c>
      <c r="B3540" s="5">
        <v>1007056</v>
      </c>
      <c r="C3540" t="str">
        <f t="shared" si="5514"/>
        <v>Vision Bank - Ada, OK</v>
      </c>
      <c r="D3540" s="21" t="s">
        <v>10305</v>
      </c>
      <c r="E3540" s="19" t="s">
        <v>4765</v>
      </c>
      <c r="F3540" s="19" t="s">
        <v>4798</v>
      </c>
      <c r="G3540" s="19"/>
    </row>
    <row r="3541" spans="1:7" x14ac:dyDescent="0.25">
      <c r="A3541">
        <v>3540</v>
      </c>
      <c r="B3541" s="5">
        <v>1010605</v>
      </c>
      <c r="C3541" t="str">
        <f t="shared" si="5514"/>
        <v>Walters Bank and Trust Company - Walters, OK</v>
      </c>
      <c r="D3541" s="21" t="s">
        <v>355</v>
      </c>
      <c r="E3541" s="19" t="s">
        <v>4896</v>
      </c>
      <c r="F3541" s="19" t="s">
        <v>4798</v>
      </c>
      <c r="G3541" s="19"/>
    </row>
    <row r="3542" spans="1:7" x14ac:dyDescent="0.25">
      <c r="A3542">
        <v>3541</v>
      </c>
      <c r="B3542" s="5">
        <v>1000641</v>
      </c>
      <c r="C3542" t="str">
        <f t="shared" si="5514"/>
        <v>Washita State Bank - Burns Flat, OK</v>
      </c>
      <c r="D3542" s="21" t="s">
        <v>2675</v>
      </c>
      <c r="E3542" s="19" t="s">
        <v>4897</v>
      </c>
      <c r="F3542" s="19" t="s">
        <v>4798</v>
      </c>
      <c r="G3542" s="19"/>
    </row>
    <row r="3543" spans="1:7" x14ac:dyDescent="0.25">
      <c r="A3543">
        <v>3542</v>
      </c>
      <c r="B3543" s="5">
        <v>1006363</v>
      </c>
      <c r="C3543" t="str">
        <f t="shared" si="5514"/>
        <v>Washita Valley Bank - Fort Cobb, OK</v>
      </c>
      <c r="D3543" s="21" t="s">
        <v>1081</v>
      </c>
      <c r="E3543" s="19" t="s">
        <v>4898</v>
      </c>
      <c r="F3543" s="19" t="s">
        <v>4798</v>
      </c>
      <c r="G3543" s="19"/>
    </row>
    <row r="3544" spans="1:7" x14ac:dyDescent="0.25">
      <c r="A3544">
        <v>3543</v>
      </c>
      <c r="B3544" s="5">
        <v>10670699</v>
      </c>
      <c r="C3544" t="str">
        <f t="shared" si="5514"/>
        <v>Watermark Bank - Oklahoma City, OK</v>
      </c>
      <c r="D3544" s="21" t="s">
        <v>5626</v>
      </c>
      <c r="E3544" s="19" t="s">
        <v>4800</v>
      </c>
      <c r="F3544" s="19" t="s">
        <v>4798</v>
      </c>
      <c r="G3544" s="19"/>
    </row>
    <row r="3545" spans="1:7" x14ac:dyDescent="0.25">
      <c r="A3545">
        <v>3544</v>
      </c>
      <c r="B3545" s="5">
        <v>1009177</v>
      </c>
      <c r="C3545" t="str">
        <f t="shared" si="5514"/>
        <v>Welch State Bank of Welch, Okla. - Welch, OK</v>
      </c>
      <c r="D3545" s="21" t="s">
        <v>9886</v>
      </c>
      <c r="E3545" s="19" t="s">
        <v>4899</v>
      </c>
      <c r="F3545" s="19" t="s">
        <v>4798</v>
      </c>
      <c r="G3545" s="19"/>
    </row>
    <row r="3546" spans="1:7" x14ac:dyDescent="0.25">
      <c r="A3546">
        <v>3545</v>
      </c>
      <c r="B3546" s="5">
        <v>1015716</v>
      </c>
      <c r="C3546" t="str">
        <f t="shared" si="5514"/>
        <v>YNB - Yukon, OK</v>
      </c>
      <c r="D3546" s="21" t="s">
        <v>2017</v>
      </c>
      <c r="E3546" s="19" t="s">
        <v>4900</v>
      </c>
      <c r="F3546" s="19" t="s">
        <v>4798</v>
      </c>
      <c r="G3546" s="19"/>
    </row>
    <row r="3547" spans="1:7" x14ac:dyDescent="0.25">
      <c r="A3547">
        <v>3546</v>
      </c>
      <c r="B3547" s="5">
        <v>1004342</v>
      </c>
      <c r="C3547" t="str">
        <f t="shared" si="5514"/>
        <v>Bank of Eastern Oregon - Heppner, OR</v>
      </c>
      <c r="D3547" s="21" t="s">
        <v>1671</v>
      </c>
      <c r="E3547" s="19" t="s">
        <v>4902</v>
      </c>
      <c r="F3547" s="19" t="s">
        <v>4901</v>
      </c>
      <c r="G3547" s="19"/>
    </row>
    <row r="3548" spans="1:7" x14ac:dyDescent="0.25">
      <c r="A3548">
        <v>3547</v>
      </c>
      <c r="B3548" s="5">
        <v>1005352</v>
      </c>
      <c r="C3548" t="str">
        <f t="shared" si="5514"/>
        <v>Citizens Bank - Corvallis, OR</v>
      </c>
      <c r="D3548" s="21" t="s">
        <v>811</v>
      </c>
      <c r="E3548" s="19" t="s">
        <v>4903</v>
      </c>
      <c r="F3548" s="19" t="s">
        <v>4901</v>
      </c>
      <c r="G3548" s="19"/>
    </row>
    <row r="3549" spans="1:7" x14ac:dyDescent="0.25">
      <c r="A3549">
        <v>3548</v>
      </c>
      <c r="B3549" s="5">
        <v>1011840</v>
      </c>
      <c r="C3549" t="str">
        <f t="shared" si="5514"/>
        <v>Clackamas County Bank - Sandy, OR</v>
      </c>
      <c r="D3549" s="21" t="s">
        <v>2023</v>
      </c>
      <c r="E3549" s="19" t="s">
        <v>4904</v>
      </c>
      <c r="F3549" s="19" t="s">
        <v>4901</v>
      </c>
      <c r="G3549" s="19"/>
    </row>
    <row r="3550" spans="1:7" x14ac:dyDescent="0.25">
      <c r="A3550">
        <v>3549</v>
      </c>
      <c r="B3550" s="5">
        <v>1005874</v>
      </c>
      <c r="C3550" t="str">
        <f t="shared" si="5514"/>
        <v>Columbia Bank - Portland, OR</v>
      </c>
      <c r="D3550" s="21" t="s">
        <v>9755</v>
      </c>
      <c r="E3550" s="19" t="s">
        <v>2925</v>
      </c>
      <c r="F3550" s="19" t="s">
        <v>4901</v>
      </c>
      <c r="G3550" s="19"/>
    </row>
    <row r="3551" spans="1:7" x14ac:dyDescent="0.25">
      <c r="A3551">
        <v>3550</v>
      </c>
      <c r="B3551" s="5">
        <v>1000887</v>
      </c>
      <c r="C3551" t="str">
        <f t="shared" si="5514"/>
        <v>Evergreen Federal Bank - Grants Pass, OR</v>
      </c>
      <c r="D3551" s="21" t="s">
        <v>541</v>
      </c>
      <c r="E3551" s="19" t="s">
        <v>4905</v>
      </c>
      <c r="F3551" s="19" t="s">
        <v>4901</v>
      </c>
      <c r="G3551" s="19"/>
    </row>
    <row r="3552" spans="1:7" x14ac:dyDescent="0.25">
      <c r="A3552">
        <v>3551</v>
      </c>
      <c r="B3552" s="5">
        <v>1001366</v>
      </c>
      <c r="C3552" t="str">
        <f t="shared" si="5514"/>
        <v>First Federal Savings and Loan Association of McMinnville - McMinnville, OR</v>
      </c>
      <c r="D3552" s="21" t="s">
        <v>540</v>
      </c>
      <c r="E3552" s="19" t="s">
        <v>4906</v>
      </c>
      <c r="F3552" s="19" t="s">
        <v>4901</v>
      </c>
      <c r="G3552" s="19"/>
    </row>
    <row r="3553" spans="1:7" x14ac:dyDescent="0.25">
      <c r="A3553">
        <v>3552</v>
      </c>
      <c r="B3553" s="5">
        <v>20153853</v>
      </c>
      <c r="C3553" t="str">
        <f t="shared" si="5514"/>
        <v>Lewis &amp; Clark Bank - Oregon City, OR</v>
      </c>
      <c r="D3553" s="21" t="s">
        <v>2515</v>
      </c>
      <c r="E3553" s="19" t="s">
        <v>4907</v>
      </c>
      <c r="F3553" s="19" t="s">
        <v>4901</v>
      </c>
      <c r="G3553" s="19"/>
    </row>
    <row r="3554" spans="1:7" x14ac:dyDescent="0.25">
      <c r="A3554">
        <v>3553</v>
      </c>
      <c r="B3554" s="5">
        <v>4085148</v>
      </c>
      <c r="C3554" t="str">
        <f t="shared" si="5514"/>
        <v>Oregon Coast Bank - Newport, OR</v>
      </c>
      <c r="D3554" s="21" t="s">
        <v>2336</v>
      </c>
      <c r="E3554" s="19" t="s">
        <v>2930</v>
      </c>
      <c r="F3554" s="19" t="s">
        <v>4901</v>
      </c>
      <c r="G3554" s="19"/>
    </row>
    <row r="3555" spans="1:7" x14ac:dyDescent="0.25">
      <c r="A3555">
        <v>3554</v>
      </c>
      <c r="B3555" s="5">
        <v>1006055</v>
      </c>
      <c r="C3555" t="str">
        <f t="shared" si="5514"/>
        <v>Oregon Pacific Banking Co. - Florence, OR</v>
      </c>
      <c r="D3555" s="21" t="s">
        <v>2024</v>
      </c>
      <c r="E3555" s="19" t="s">
        <v>2852</v>
      </c>
      <c r="F3555" s="19" t="s">
        <v>4901</v>
      </c>
      <c r="G3555" s="19"/>
    </row>
    <row r="3556" spans="1:7" x14ac:dyDescent="0.25">
      <c r="A3556">
        <v>3555</v>
      </c>
      <c r="B3556" s="5">
        <v>108058480</v>
      </c>
      <c r="C3556" t="str">
        <f t="shared" si="5514"/>
        <v>Pacific West Bank - West Linn, OR</v>
      </c>
      <c r="D3556" s="21" t="s">
        <v>361</v>
      </c>
      <c r="E3556" s="19" t="s">
        <v>4909</v>
      </c>
      <c r="F3556" s="19" t="s">
        <v>4901</v>
      </c>
      <c r="G3556" s="19"/>
    </row>
    <row r="3557" spans="1:7" x14ac:dyDescent="0.25">
      <c r="A3557">
        <v>3556</v>
      </c>
      <c r="B3557" s="5">
        <v>101554362</v>
      </c>
      <c r="C3557" t="str">
        <f t="shared" si="5514"/>
        <v>People's Bank of Commerce - Medford, OR</v>
      </c>
      <c r="D3557" s="21" t="s">
        <v>2025</v>
      </c>
      <c r="E3557" s="19" t="s">
        <v>4005</v>
      </c>
      <c r="F3557" s="19" t="s">
        <v>4901</v>
      </c>
      <c r="G3557" s="19"/>
    </row>
    <row r="3558" spans="1:7" x14ac:dyDescent="0.25">
      <c r="A3558">
        <v>3557</v>
      </c>
      <c r="B3558" s="5">
        <v>1014510</v>
      </c>
      <c r="C3558" t="str">
        <f t="shared" si="5514"/>
        <v>Pioneer Trust Bank, National Association - Salem, OR</v>
      </c>
      <c r="D3558" s="21" t="s">
        <v>1672</v>
      </c>
      <c r="E3558" s="19" t="s">
        <v>2889</v>
      </c>
      <c r="F3558" s="19" t="s">
        <v>4901</v>
      </c>
      <c r="G3558" s="19"/>
    </row>
    <row r="3559" spans="1:7" x14ac:dyDescent="0.25">
      <c r="A3559">
        <v>3558</v>
      </c>
      <c r="B3559" s="5">
        <v>23343436</v>
      </c>
      <c r="C3559" t="str">
        <f t="shared" si="5514"/>
        <v>Summit Bank - Eugene, OR</v>
      </c>
      <c r="D3559" s="21" t="s">
        <v>1673</v>
      </c>
      <c r="E3559" s="19" t="s">
        <v>4908</v>
      </c>
      <c r="F3559" s="19" t="s">
        <v>4901</v>
      </c>
      <c r="G3559" s="19"/>
    </row>
    <row r="3560" spans="1:7" x14ac:dyDescent="0.25">
      <c r="A3560">
        <v>3559</v>
      </c>
      <c r="B3560" s="5">
        <v>4072576</v>
      </c>
      <c r="C3560" t="str">
        <f t="shared" si="5514"/>
        <v>U.S. Bank Trust Company, National Association - Portland, OR</v>
      </c>
      <c r="D3560" s="21" t="s">
        <v>2096</v>
      </c>
      <c r="E3560" s="19" t="s">
        <v>2925</v>
      </c>
      <c r="F3560" s="19" t="s">
        <v>4901</v>
      </c>
      <c r="G3560" s="19"/>
    </row>
    <row r="3561" spans="1:7" x14ac:dyDescent="0.25">
      <c r="A3561">
        <v>3560</v>
      </c>
      <c r="B3561" s="5">
        <v>4056258</v>
      </c>
      <c r="C3561" t="str">
        <f t="shared" si="5514"/>
        <v>Willamette Valley Bank - Salem, OR</v>
      </c>
      <c r="D3561" s="21" t="s">
        <v>2026</v>
      </c>
      <c r="E3561" s="19" t="s">
        <v>2889</v>
      </c>
      <c r="F3561" s="19" t="s">
        <v>4901</v>
      </c>
      <c r="G3561" s="19"/>
    </row>
    <row r="3562" spans="1:7" x14ac:dyDescent="0.25">
      <c r="A3562">
        <v>3561</v>
      </c>
      <c r="B3562" s="5">
        <v>1010475</v>
      </c>
      <c r="C3562" t="str">
        <f t="shared" si="5514"/>
        <v>1st Summit Bank - Johnstown, PA</v>
      </c>
      <c r="D3562" s="21" t="s">
        <v>1227</v>
      </c>
      <c r="E3562" s="19" t="s">
        <v>4910</v>
      </c>
      <c r="F3562" s="19" t="s">
        <v>4911</v>
      </c>
      <c r="G3562" s="19"/>
    </row>
    <row r="3563" spans="1:7" x14ac:dyDescent="0.25">
      <c r="A3563">
        <v>3562</v>
      </c>
      <c r="B3563" s="5">
        <v>1001885</v>
      </c>
      <c r="C3563" t="str">
        <f t="shared" si="5514"/>
        <v>ACNB Bank - Gettysburg, PA</v>
      </c>
      <c r="D3563" s="21" t="s">
        <v>1229</v>
      </c>
      <c r="E3563" s="19" t="s">
        <v>4912</v>
      </c>
      <c r="F3563" s="19" t="s">
        <v>4911</v>
      </c>
      <c r="G3563" s="19"/>
    </row>
    <row r="3564" spans="1:7" x14ac:dyDescent="0.25">
      <c r="A3564">
        <v>3563</v>
      </c>
      <c r="B3564" s="5">
        <v>1013590</v>
      </c>
      <c r="C3564" t="str">
        <f t="shared" si="5514"/>
        <v>Altoona First Savings Bank - Altoona, PA</v>
      </c>
      <c r="D3564" s="21" t="s">
        <v>644</v>
      </c>
      <c r="E3564" s="19" t="s">
        <v>2834</v>
      </c>
      <c r="F3564" s="19" t="s">
        <v>4911</v>
      </c>
      <c r="G3564" s="19"/>
    </row>
    <row r="3565" spans="1:7" x14ac:dyDescent="0.25">
      <c r="A3565">
        <v>3564</v>
      </c>
      <c r="B3565" s="5">
        <v>4087973</v>
      </c>
      <c r="C3565" t="str">
        <f t="shared" si="5514"/>
        <v>Ambler Savings Bank - Ambler, PA</v>
      </c>
      <c r="D3565" s="21" t="s">
        <v>544</v>
      </c>
      <c r="E3565" s="19" t="s">
        <v>4913</v>
      </c>
      <c r="F3565" s="19" t="s">
        <v>4911</v>
      </c>
      <c r="G3565" s="19"/>
    </row>
    <row r="3566" spans="1:7" x14ac:dyDescent="0.25">
      <c r="A3566">
        <v>3565</v>
      </c>
      <c r="B3566" s="5">
        <v>1032552</v>
      </c>
      <c r="C3566" t="str">
        <f t="shared" si="5514"/>
        <v>American Bank - Allentown, PA</v>
      </c>
      <c r="D3566" s="21" t="s">
        <v>995</v>
      </c>
      <c r="E3566" s="19" t="s">
        <v>3205</v>
      </c>
      <c r="F3566" s="19" t="s">
        <v>4911</v>
      </c>
      <c r="G3566" s="19"/>
    </row>
    <row r="3567" spans="1:7" x14ac:dyDescent="0.25">
      <c r="A3567">
        <v>3566</v>
      </c>
      <c r="B3567" s="5">
        <v>1015410</v>
      </c>
      <c r="C3567" t="str">
        <f t="shared" si="5514"/>
        <v>AmeriServ Financial Bank - Johnstown, PA</v>
      </c>
      <c r="D3567" s="21" t="s">
        <v>1221</v>
      </c>
      <c r="E3567" s="19" t="s">
        <v>4910</v>
      </c>
      <c r="F3567" s="19" t="s">
        <v>4911</v>
      </c>
      <c r="G3567" s="19"/>
    </row>
    <row r="3568" spans="1:7" x14ac:dyDescent="0.25">
      <c r="A3568">
        <v>3567</v>
      </c>
      <c r="B3568" s="5">
        <v>1008602</v>
      </c>
      <c r="C3568" t="str">
        <f t="shared" si="5514"/>
        <v>Apollo Trust Company - Apollo, PA</v>
      </c>
      <c r="D3568" s="21" t="s">
        <v>2028</v>
      </c>
      <c r="E3568" s="19" t="s">
        <v>4914</v>
      </c>
      <c r="F3568" s="19" t="s">
        <v>4911</v>
      </c>
      <c r="G3568" s="19"/>
    </row>
    <row r="3569" spans="1:7" x14ac:dyDescent="0.25">
      <c r="A3569">
        <v>3568</v>
      </c>
      <c r="B3569" s="5">
        <v>1001255</v>
      </c>
      <c r="C3569" t="str">
        <f t="shared" si="5514"/>
        <v>Armstrong County Building and Loan Association - Ford City, PA</v>
      </c>
      <c r="D3569" s="21" t="s">
        <v>727</v>
      </c>
      <c r="E3569" s="19" t="s">
        <v>4915</v>
      </c>
      <c r="F3569" s="19" t="s">
        <v>4911</v>
      </c>
      <c r="G3569" s="19"/>
    </row>
    <row r="3570" spans="1:7" x14ac:dyDescent="0.25">
      <c r="A3570">
        <v>3569</v>
      </c>
      <c r="B3570" s="5">
        <v>4050656</v>
      </c>
      <c r="C3570" t="str">
        <f t="shared" si="5514"/>
        <v>Asian Bank - Philadelphia, PA</v>
      </c>
      <c r="D3570" s="21" t="s">
        <v>2516</v>
      </c>
      <c r="E3570" s="19" t="s">
        <v>4424</v>
      </c>
      <c r="F3570" s="19" t="s">
        <v>4911</v>
      </c>
      <c r="G3570" s="19"/>
    </row>
    <row r="3571" spans="1:7" x14ac:dyDescent="0.25">
      <c r="A3571">
        <v>3570</v>
      </c>
      <c r="B3571" s="5">
        <v>1015786</v>
      </c>
      <c r="C3571" t="str">
        <f t="shared" si="5514"/>
        <v>Atlantic Community Bankers Bank - Camp Hill, PA</v>
      </c>
      <c r="D3571" s="21" t="s">
        <v>1831</v>
      </c>
      <c r="E3571" s="19" t="s">
        <v>4916</v>
      </c>
      <c r="F3571" s="19" t="s">
        <v>4911</v>
      </c>
      <c r="G3571" s="19"/>
    </row>
    <row r="3572" spans="1:7" x14ac:dyDescent="0.25">
      <c r="A3572">
        <v>3571</v>
      </c>
      <c r="B3572" s="5">
        <v>4355765</v>
      </c>
      <c r="C3572" t="str">
        <f t="shared" si="5514"/>
        <v>Bank of Bird-in-Hand - Bird in Hand, PA</v>
      </c>
      <c r="D3572" s="21" t="s">
        <v>4917</v>
      </c>
      <c r="E3572" s="19" t="s">
        <v>4918</v>
      </c>
      <c r="F3572" s="19" t="s">
        <v>4911</v>
      </c>
      <c r="G3572" s="19"/>
    </row>
    <row r="3573" spans="1:7" x14ac:dyDescent="0.25">
      <c r="A3573">
        <v>3572</v>
      </c>
      <c r="B3573" s="5">
        <v>1015486</v>
      </c>
      <c r="C3573" t="str">
        <f t="shared" si="5514"/>
        <v>BNY Mellon, National Association - Pittsburgh, PA</v>
      </c>
      <c r="D3573" s="21" t="s">
        <v>227</v>
      </c>
      <c r="E3573" s="19" t="s">
        <v>4920</v>
      </c>
      <c r="F3573" s="19" t="s">
        <v>4911</v>
      </c>
      <c r="G3573" s="19"/>
    </row>
    <row r="3574" spans="1:7" x14ac:dyDescent="0.25">
      <c r="A3574">
        <v>3573</v>
      </c>
      <c r="B3574" s="5">
        <v>1010575</v>
      </c>
      <c r="C3574" t="str">
        <f t="shared" si="5514"/>
        <v>Brentwood Bank - Bethel Park, PA</v>
      </c>
      <c r="D3574" s="21" t="s">
        <v>549</v>
      </c>
      <c r="E3574" s="19" t="s">
        <v>4921</v>
      </c>
      <c r="F3574" s="19" t="s">
        <v>4911</v>
      </c>
      <c r="G3574" s="19"/>
    </row>
    <row r="3575" spans="1:7" x14ac:dyDescent="0.25">
      <c r="A3575">
        <v>3574</v>
      </c>
      <c r="B3575" s="5">
        <v>1001402</v>
      </c>
      <c r="C3575" t="str">
        <f t="shared" si="5514"/>
        <v>cfsbank - Charleroi, PA</v>
      </c>
      <c r="D3575" s="21" t="s">
        <v>543</v>
      </c>
      <c r="E3575" s="19" t="s">
        <v>4922</v>
      </c>
      <c r="F3575" s="19" t="s">
        <v>4911</v>
      </c>
      <c r="G3575" s="19"/>
    </row>
    <row r="3576" spans="1:7" x14ac:dyDescent="0.25">
      <c r="A3576">
        <v>3575</v>
      </c>
      <c r="B3576" s="5">
        <v>1015040</v>
      </c>
      <c r="C3576" t="str">
        <f t="shared" si="5514"/>
        <v>Citizens &amp; Northern Bank - Wellsboro, PA</v>
      </c>
      <c r="D3576" s="21" t="s">
        <v>1222</v>
      </c>
      <c r="E3576" s="19" t="s">
        <v>4923</v>
      </c>
      <c r="F3576" s="19" t="s">
        <v>4911</v>
      </c>
      <c r="G3576" s="19"/>
    </row>
    <row r="3577" spans="1:7" x14ac:dyDescent="0.25">
      <c r="A3577">
        <v>3576</v>
      </c>
      <c r="B3577" s="5">
        <v>1002321</v>
      </c>
      <c r="C3577" t="str">
        <f t="shared" si="5514"/>
        <v>Citizens Savings Bank - Clarks Summit, PA</v>
      </c>
      <c r="D3577" s="21" t="s">
        <v>553</v>
      </c>
      <c r="E3577" s="19" t="s">
        <v>4924</v>
      </c>
      <c r="F3577" s="19" t="s">
        <v>4911</v>
      </c>
      <c r="G3577" s="19"/>
    </row>
    <row r="3578" spans="1:7" x14ac:dyDescent="0.25">
      <c r="A3578">
        <v>3577</v>
      </c>
      <c r="B3578" s="5">
        <v>19926860</v>
      </c>
      <c r="C3578" t="str">
        <f t="shared" si="5514"/>
        <v>Clarion County Community Bank - Clarion, PA</v>
      </c>
      <c r="D3578" s="21" t="s">
        <v>9323</v>
      </c>
      <c r="E3578" s="19" t="s">
        <v>9332</v>
      </c>
      <c r="F3578" s="19" t="s">
        <v>4911</v>
      </c>
      <c r="G3578" s="19"/>
    </row>
    <row r="3579" spans="1:7" x14ac:dyDescent="0.25">
      <c r="A3579">
        <v>3578</v>
      </c>
      <c r="B3579" s="5">
        <v>1008986</v>
      </c>
      <c r="C3579" t="str">
        <f t="shared" si="5514"/>
        <v>CNB Bank - Clearfield, PA</v>
      </c>
      <c r="D3579" s="21" t="s">
        <v>1225</v>
      </c>
      <c r="E3579" s="19" t="s">
        <v>4925</v>
      </c>
      <c r="F3579" s="19" t="s">
        <v>4911</v>
      </c>
      <c r="G3579" s="19"/>
    </row>
    <row r="3580" spans="1:7" x14ac:dyDescent="0.25">
      <c r="A3580">
        <v>3579</v>
      </c>
      <c r="B3580" s="5">
        <v>1015611</v>
      </c>
      <c r="C3580" t="str">
        <f t="shared" si="5514"/>
        <v>Commercial Bank &amp; Trust of PA - Latrobe, PA</v>
      </c>
      <c r="D3580" s="21" t="s">
        <v>1680</v>
      </c>
      <c r="E3580" s="19" t="s">
        <v>4927</v>
      </c>
      <c r="F3580" s="19" t="s">
        <v>4911</v>
      </c>
      <c r="G3580" s="19"/>
    </row>
    <row r="3581" spans="1:7" x14ac:dyDescent="0.25">
      <c r="A3581">
        <v>3580</v>
      </c>
      <c r="B3581" s="5">
        <v>1008651</v>
      </c>
      <c r="C3581" t="str">
        <f t="shared" si="5514"/>
        <v>Community Bank - Carmichaels, PA</v>
      </c>
      <c r="D3581" s="21" t="s">
        <v>131</v>
      </c>
      <c r="E3581" s="19" t="s">
        <v>4928</v>
      </c>
      <c r="F3581" s="19" t="s">
        <v>4911</v>
      </c>
      <c r="G3581" s="19"/>
    </row>
    <row r="3582" spans="1:7" x14ac:dyDescent="0.25">
      <c r="A3582">
        <v>3581</v>
      </c>
      <c r="B3582" s="5">
        <v>1005639</v>
      </c>
      <c r="C3582" t="str">
        <f t="shared" si="5514"/>
        <v>Community State Bank of Orbisonia - Orbisonia, PA</v>
      </c>
      <c r="D3582" s="21" t="s">
        <v>1681</v>
      </c>
      <c r="E3582" s="19" t="s">
        <v>4929</v>
      </c>
      <c r="F3582" s="19" t="s">
        <v>4911</v>
      </c>
      <c r="G3582" s="19"/>
    </row>
    <row r="3583" spans="1:7" x14ac:dyDescent="0.25">
      <c r="A3583">
        <v>3582</v>
      </c>
      <c r="B3583" s="5">
        <v>4147964</v>
      </c>
      <c r="C3583" t="str">
        <f t="shared" si="5514"/>
        <v>Compass Savings Bank - Wilmerding, PA</v>
      </c>
      <c r="D3583" s="21" t="s">
        <v>724</v>
      </c>
      <c r="E3583" s="19" t="s">
        <v>4930</v>
      </c>
      <c r="F3583" s="19" t="s">
        <v>4911</v>
      </c>
      <c r="G3583" s="19"/>
    </row>
    <row r="3584" spans="1:7" x14ac:dyDescent="0.25">
      <c r="A3584">
        <v>3583</v>
      </c>
      <c r="B3584" s="5">
        <v>1001101</v>
      </c>
      <c r="C3584" t="str">
        <f t="shared" si="5514"/>
        <v>County Savings Bank - Essington, PA</v>
      </c>
      <c r="D3584" s="21" t="s">
        <v>729</v>
      </c>
      <c r="E3584" s="19" t="s">
        <v>4931</v>
      </c>
      <c r="F3584" s="19" t="s">
        <v>4911</v>
      </c>
      <c r="G3584" s="19"/>
    </row>
    <row r="3585" spans="1:7" x14ac:dyDescent="0.25">
      <c r="A3585">
        <v>3584</v>
      </c>
      <c r="B3585" s="5">
        <v>1032516</v>
      </c>
      <c r="C3585" t="str">
        <f t="shared" si="5514"/>
        <v>Customers Bank - Malvern, PA</v>
      </c>
      <c r="D3585" s="21" t="s">
        <v>226</v>
      </c>
      <c r="E3585" s="19" t="s">
        <v>2929</v>
      </c>
      <c r="F3585" s="19" t="s">
        <v>4911</v>
      </c>
      <c r="G3585" s="19"/>
    </row>
    <row r="3586" spans="1:7" x14ac:dyDescent="0.25">
      <c r="A3586">
        <v>3585</v>
      </c>
      <c r="B3586" s="5">
        <v>1002997</v>
      </c>
      <c r="C3586" t="str">
        <f t="shared" ref="C3586:C3649" si="5515">D3586&amp;" - "&amp;E3586&amp;", "&amp;F3586</f>
        <v>Dollar Bank, Federal Savings Bank - Pittsburgh, PA</v>
      </c>
      <c r="D3586" s="21" t="s">
        <v>10222</v>
      </c>
      <c r="E3586" s="19" t="s">
        <v>4920</v>
      </c>
      <c r="F3586" s="19" t="s">
        <v>4911</v>
      </c>
      <c r="G3586" s="19"/>
    </row>
    <row r="3587" spans="1:7" x14ac:dyDescent="0.25">
      <c r="A3587">
        <v>3586</v>
      </c>
      <c r="B3587" s="5">
        <v>1007574</v>
      </c>
      <c r="C3587" t="str">
        <f t="shared" si="5515"/>
        <v>Elderton State Bank - Elderton, PA</v>
      </c>
      <c r="D3587" s="21" t="s">
        <v>2029</v>
      </c>
      <c r="E3587" s="19" t="s">
        <v>4934</v>
      </c>
      <c r="F3587" s="19" t="s">
        <v>4911</v>
      </c>
      <c r="G3587" s="19"/>
    </row>
    <row r="3588" spans="1:7" x14ac:dyDescent="0.25">
      <c r="A3588">
        <v>3587</v>
      </c>
      <c r="B3588" s="5">
        <v>4065711</v>
      </c>
      <c r="C3588" t="str">
        <f t="shared" si="5515"/>
        <v>Embassy Bank for the Lehigh Valley - Bethlehem, PA</v>
      </c>
      <c r="D3588" s="21" t="s">
        <v>1675</v>
      </c>
      <c r="E3588" s="19" t="s">
        <v>4935</v>
      </c>
      <c r="F3588" s="19" t="s">
        <v>4911</v>
      </c>
      <c r="G3588" s="19"/>
    </row>
    <row r="3589" spans="1:7" x14ac:dyDescent="0.25">
      <c r="A3589">
        <v>3588</v>
      </c>
      <c r="B3589" s="5">
        <v>1984011</v>
      </c>
      <c r="C3589" t="str">
        <f t="shared" si="5515"/>
        <v>Enterprise Bank - Allison Park, PA</v>
      </c>
      <c r="D3589" s="21" t="s">
        <v>2499</v>
      </c>
      <c r="E3589" s="19" t="s">
        <v>4936</v>
      </c>
      <c r="F3589" s="19" t="s">
        <v>4911</v>
      </c>
      <c r="G3589" s="19"/>
    </row>
    <row r="3590" spans="1:7" x14ac:dyDescent="0.25">
      <c r="A3590">
        <v>3589</v>
      </c>
      <c r="B3590" s="5">
        <v>100853</v>
      </c>
      <c r="C3590" t="str">
        <f t="shared" si="5515"/>
        <v>Ephrata National Bank - Ephrata, PA</v>
      </c>
      <c r="D3590" s="21" t="s">
        <v>1226</v>
      </c>
      <c r="E3590" s="19" t="s">
        <v>4937</v>
      </c>
      <c r="F3590" s="19" t="s">
        <v>4911</v>
      </c>
      <c r="G3590" s="19"/>
    </row>
    <row r="3591" spans="1:7" x14ac:dyDescent="0.25">
      <c r="A3591">
        <v>3590</v>
      </c>
      <c r="B3591" s="5">
        <v>1000429</v>
      </c>
      <c r="C3591" t="str">
        <f t="shared" si="5515"/>
        <v>ESSA Bank &amp; Trust - Stroudsburg, PA</v>
      </c>
      <c r="D3591" s="21" t="s">
        <v>437</v>
      </c>
      <c r="E3591" s="19" t="s">
        <v>4938</v>
      </c>
      <c r="F3591" s="19" t="s">
        <v>4911</v>
      </c>
      <c r="G3591" s="19"/>
    </row>
    <row r="3592" spans="1:7" x14ac:dyDescent="0.25">
      <c r="A3592">
        <v>3591</v>
      </c>
      <c r="B3592" s="5">
        <v>1007652</v>
      </c>
      <c r="C3592" t="str">
        <f t="shared" si="5515"/>
        <v>Farmers and Merchants Trust Company of Chambersburg - Chambersburg, PA</v>
      </c>
      <c r="D3592" s="21" t="s">
        <v>1231</v>
      </c>
      <c r="E3592" s="19" t="s">
        <v>4939</v>
      </c>
      <c r="F3592" s="19" t="s">
        <v>4911</v>
      </c>
      <c r="G3592" s="19"/>
    </row>
    <row r="3593" spans="1:7" x14ac:dyDescent="0.25">
      <c r="A3593">
        <v>3592</v>
      </c>
      <c r="B3593" s="5">
        <v>1974061</v>
      </c>
      <c r="C3593" t="str">
        <f t="shared" si="5515"/>
        <v>Farmers Building and Savings Bank - Rochester, PA</v>
      </c>
      <c r="D3593" s="21" t="s">
        <v>725</v>
      </c>
      <c r="E3593" s="19" t="s">
        <v>3633</v>
      </c>
      <c r="F3593" s="19" t="s">
        <v>4911</v>
      </c>
      <c r="G3593" s="19"/>
    </row>
    <row r="3594" spans="1:7" x14ac:dyDescent="0.25">
      <c r="A3594">
        <v>3593</v>
      </c>
      <c r="B3594" s="5">
        <v>1016013</v>
      </c>
      <c r="C3594" t="str">
        <f t="shared" si="5515"/>
        <v>First Citizens Community Bank - Mansfield, PA</v>
      </c>
      <c r="D3594" s="21" t="s">
        <v>1223</v>
      </c>
      <c r="E3594" s="19" t="s">
        <v>3958</v>
      </c>
      <c r="F3594" s="19" t="s">
        <v>4911</v>
      </c>
      <c r="G3594" s="19"/>
    </row>
    <row r="3595" spans="1:7" x14ac:dyDescent="0.25">
      <c r="A3595">
        <v>3594</v>
      </c>
      <c r="B3595" s="5">
        <v>1004678</v>
      </c>
      <c r="C3595" t="str">
        <f t="shared" si="5515"/>
        <v>First Commonwealth Bank - Indiana, PA</v>
      </c>
      <c r="D3595" s="21" t="s">
        <v>222</v>
      </c>
      <c r="E3595" s="19" t="s">
        <v>4942</v>
      </c>
      <c r="F3595" s="19" t="s">
        <v>4911</v>
      </c>
      <c r="G3595" s="19"/>
    </row>
    <row r="3596" spans="1:7" x14ac:dyDescent="0.25">
      <c r="A3596">
        <v>3595</v>
      </c>
      <c r="B3596" s="5">
        <v>1000741</v>
      </c>
      <c r="C3596" t="str">
        <f t="shared" si="5515"/>
        <v>First Federal Savings and Loan Association of Greene County - Waynesburg, PA</v>
      </c>
      <c r="D3596" s="21" t="s">
        <v>547</v>
      </c>
      <c r="E3596" s="19" t="s">
        <v>4943</v>
      </c>
      <c r="F3596" s="19" t="s">
        <v>4911</v>
      </c>
      <c r="G3596" s="19"/>
    </row>
    <row r="3597" spans="1:7" x14ac:dyDescent="0.25">
      <c r="A3597">
        <v>3596</v>
      </c>
      <c r="B3597" s="5">
        <v>1013742</v>
      </c>
      <c r="C3597" t="str">
        <f t="shared" si="5515"/>
        <v>First Keystone Community Bank - Berwick, PA</v>
      </c>
      <c r="D3597" s="21" t="s">
        <v>1219</v>
      </c>
      <c r="E3597" s="19" t="s">
        <v>4944</v>
      </c>
      <c r="F3597" s="19" t="s">
        <v>4911</v>
      </c>
      <c r="G3597" s="19"/>
    </row>
    <row r="3598" spans="1:7" x14ac:dyDescent="0.25">
      <c r="A3598">
        <v>3597</v>
      </c>
      <c r="B3598" s="5">
        <v>1016373</v>
      </c>
      <c r="C3598" t="str">
        <f t="shared" si="5515"/>
        <v>First National Bank &amp; Trust Company of Newtown - Newtown, PA</v>
      </c>
      <c r="D3598" s="21" t="s">
        <v>10448</v>
      </c>
      <c r="E3598" s="19" t="s">
        <v>3076</v>
      </c>
      <c r="F3598" s="19" t="s">
        <v>4911</v>
      </c>
      <c r="G3598" s="19"/>
    </row>
    <row r="3599" spans="1:7" x14ac:dyDescent="0.25">
      <c r="A3599">
        <v>3598</v>
      </c>
      <c r="B3599" s="5">
        <v>1008754</v>
      </c>
      <c r="C3599" t="str">
        <f t="shared" si="5515"/>
        <v>First National Bank of Pennsylvania - Pittsburgh, PA</v>
      </c>
      <c r="D3599" s="21" t="s">
        <v>223</v>
      </c>
      <c r="E3599" s="19" t="s">
        <v>4920</v>
      </c>
      <c r="F3599" s="19" t="s">
        <v>4911</v>
      </c>
      <c r="G3599" s="19"/>
    </row>
    <row r="3600" spans="1:7" x14ac:dyDescent="0.25">
      <c r="A3600">
        <v>3599</v>
      </c>
      <c r="B3600" s="5">
        <v>4072614</v>
      </c>
      <c r="C3600" t="str">
        <f t="shared" si="5515"/>
        <v>First National Trust Company - Hermitage, PA</v>
      </c>
      <c r="D3600" s="21" t="s">
        <v>2098</v>
      </c>
      <c r="E3600" s="19" t="s">
        <v>10048</v>
      </c>
      <c r="F3600" s="19" t="s">
        <v>4911</v>
      </c>
      <c r="G3600" s="19"/>
    </row>
    <row r="3601" spans="1:7" x14ac:dyDescent="0.25">
      <c r="A3601">
        <v>3600</v>
      </c>
      <c r="B3601" s="5">
        <v>1006383</v>
      </c>
      <c r="C3601" t="str">
        <f t="shared" si="5515"/>
        <v>First Northern Bank and Trust Company - Palmerton, PA</v>
      </c>
      <c r="D3601" s="21" t="s">
        <v>1683</v>
      </c>
      <c r="E3601" s="19" t="s">
        <v>4945</v>
      </c>
      <c r="F3601" s="19" t="s">
        <v>4911</v>
      </c>
      <c r="G3601" s="19"/>
    </row>
    <row r="3602" spans="1:7" x14ac:dyDescent="0.25">
      <c r="A3602">
        <v>3601</v>
      </c>
      <c r="B3602" s="5">
        <v>105707017</v>
      </c>
      <c r="C3602" t="str">
        <f t="shared" si="5515"/>
        <v>First Resource Bank - Exton, PA</v>
      </c>
      <c r="D3602" s="21" t="s">
        <v>980</v>
      </c>
      <c r="E3602" s="19" t="s">
        <v>4946</v>
      </c>
      <c r="F3602" s="19" t="s">
        <v>4911</v>
      </c>
      <c r="G3602" s="19"/>
    </row>
    <row r="3603" spans="1:7" x14ac:dyDescent="0.25">
      <c r="A3603">
        <v>3602</v>
      </c>
      <c r="B3603" s="5">
        <v>1005693</v>
      </c>
      <c r="C3603" t="str">
        <f t="shared" si="5515"/>
        <v>First United National Bank - Fryburg, PA</v>
      </c>
      <c r="D3603" s="21" t="s">
        <v>2339</v>
      </c>
      <c r="E3603" s="19" t="s">
        <v>4947</v>
      </c>
      <c r="F3603" s="19" t="s">
        <v>4911</v>
      </c>
      <c r="G3603" s="19"/>
    </row>
    <row r="3604" spans="1:7" x14ac:dyDescent="0.25">
      <c r="A3604">
        <v>3603</v>
      </c>
      <c r="B3604" s="5">
        <v>1015462</v>
      </c>
      <c r="C3604" t="str">
        <f t="shared" si="5515"/>
        <v>Firstrust Savings Bank - Conshohocken, PA</v>
      </c>
      <c r="D3604" s="21" t="s">
        <v>439</v>
      </c>
      <c r="E3604" s="19" t="s">
        <v>4948</v>
      </c>
      <c r="F3604" s="19" t="s">
        <v>4911</v>
      </c>
      <c r="G3604" s="19"/>
    </row>
    <row r="3605" spans="1:7" x14ac:dyDescent="0.25">
      <c r="A3605">
        <v>3604</v>
      </c>
      <c r="B3605" s="5">
        <v>1010765</v>
      </c>
      <c r="C3605" t="str">
        <f t="shared" si="5515"/>
        <v>Fleetwood Bank - Fleetwood, PA</v>
      </c>
      <c r="D3605" s="21" t="s">
        <v>2030</v>
      </c>
      <c r="E3605" s="19" t="s">
        <v>4949</v>
      </c>
      <c r="F3605" s="19" t="s">
        <v>4911</v>
      </c>
      <c r="G3605" s="19"/>
    </row>
    <row r="3606" spans="1:7" x14ac:dyDescent="0.25">
      <c r="A3606">
        <v>3605</v>
      </c>
      <c r="B3606" s="5">
        <v>1009846</v>
      </c>
      <c r="C3606" t="str">
        <f t="shared" si="5515"/>
        <v>Fulton Bank, National Association - Lancaster, PA</v>
      </c>
      <c r="D3606" s="21" t="s">
        <v>225</v>
      </c>
      <c r="E3606" s="19" t="s">
        <v>3902</v>
      </c>
      <c r="F3606" s="19" t="s">
        <v>4911</v>
      </c>
      <c r="G3606" s="19"/>
    </row>
    <row r="3607" spans="1:7" x14ac:dyDescent="0.25">
      <c r="A3607">
        <v>3606</v>
      </c>
      <c r="B3607" s="5">
        <v>1008475</v>
      </c>
      <c r="C3607" t="str">
        <f t="shared" si="5515"/>
        <v>Greenville Savings Bank - Greenville, PA</v>
      </c>
      <c r="D3607" s="21" t="s">
        <v>649</v>
      </c>
      <c r="E3607" s="19" t="s">
        <v>3090</v>
      </c>
      <c r="F3607" s="19" t="s">
        <v>4911</v>
      </c>
      <c r="G3607" s="19"/>
    </row>
    <row r="3608" spans="1:7" x14ac:dyDescent="0.25">
      <c r="A3608">
        <v>3607</v>
      </c>
      <c r="B3608" s="5">
        <v>1007679</v>
      </c>
      <c r="C3608" t="str">
        <f t="shared" si="5515"/>
        <v>Hamlin Bank and Trust Company - Smethport, PA</v>
      </c>
      <c r="D3608" s="21" t="s">
        <v>1682</v>
      </c>
      <c r="E3608" s="19" t="s">
        <v>4950</v>
      </c>
      <c r="F3608" s="19" t="s">
        <v>4911</v>
      </c>
      <c r="G3608" s="19"/>
    </row>
    <row r="3609" spans="1:7" x14ac:dyDescent="0.25">
      <c r="A3609">
        <v>3608</v>
      </c>
      <c r="B3609" s="5">
        <v>101836</v>
      </c>
      <c r="C3609" t="str">
        <f t="shared" si="5515"/>
        <v>Harleysville Bank - Harleysville, PA</v>
      </c>
      <c r="D3609" s="21" t="s">
        <v>542</v>
      </c>
      <c r="E3609" s="19" t="s">
        <v>4951</v>
      </c>
      <c r="F3609" s="19" t="s">
        <v>4911</v>
      </c>
      <c r="G3609" s="19"/>
    </row>
    <row r="3610" spans="1:7" x14ac:dyDescent="0.25">
      <c r="A3610">
        <v>3609</v>
      </c>
      <c r="B3610" s="5">
        <v>1001760</v>
      </c>
      <c r="C3610" t="str">
        <f t="shared" si="5515"/>
        <v>Hatboro Federal Savings - Hatboro, PA</v>
      </c>
      <c r="D3610" s="21" t="s">
        <v>9887</v>
      </c>
      <c r="E3610" s="19" t="s">
        <v>4952</v>
      </c>
      <c r="F3610" s="19" t="s">
        <v>4911</v>
      </c>
      <c r="G3610" s="19"/>
    </row>
    <row r="3611" spans="1:7" x14ac:dyDescent="0.25">
      <c r="A3611">
        <v>3610</v>
      </c>
      <c r="B3611" s="5">
        <v>4143201</v>
      </c>
      <c r="C3611" t="str">
        <f t="shared" si="5515"/>
        <v>Hometown Bank of Pennsylvania - Bedford, PA</v>
      </c>
      <c r="D3611" s="21" t="s">
        <v>2337</v>
      </c>
      <c r="E3611" s="19" t="s">
        <v>3676</v>
      </c>
      <c r="F3611" s="19" t="s">
        <v>4911</v>
      </c>
      <c r="G3611" s="19"/>
    </row>
    <row r="3612" spans="1:7" x14ac:dyDescent="0.25">
      <c r="A3612">
        <v>3611</v>
      </c>
      <c r="B3612" s="5">
        <v>1984080</v>
      </c>
      <c r="C3612" t="str">
        <f t="shared" si="5515"/>
        <v>Huntingdon Savings Bank - Huntingdon, PA</v>
      </c>
      <c r="D3612" s="21" t="s">
        <v>728</v>
      </c>
      <c r="E3612" s="19" t="s">
        <v>4954</v>
      </c>
      <c r="F3612" s="19" t="s">
        <v>4911</v>
      </c>
      <c r="G3612" s="19"/>
    </row>
    <row r="3613" spans="1:7" x14ac:dyDescent="0.25">
      <c r="A3613">
        <v>3612</v>
      </c>
      <c r="B3613" s="5">
        <v>4120235</v>
      </c>
      <c r="C3613" t="str">
        <f t="shared" si="5515"/>
        <v>Hyperion Bank - Philadelphia, PA</v>
      </c>
      <c r="D3613" s="21" t="s">
        <v>362</v>
      </c>
      <c r="E3613" s="19" t="s">
        <v>4424</v>
      </c>
      <c r="F3613" s="19" t="s">
        <v>4911</v>
      </c>
      <c r="G3613" s="19"/>
    </row>
    <row r="3614" spans="1:7" x14ac:dyDescent="0.25">
      <c r="A3614">
        <v>3613</v>
      </c>
      <c r="B3614" s="5">
        <v>1015127</v>
      </c>
      <c r="C3614" t="str">
        <f t="shared" si="5515"/>
        <v>InFirst Bank - Indiana, PA</v>
      </c>
      <c r="D3614" s="21" t="s">
        <v>5516</v>
      </c>
      <c r="E3614" s="19" t="s">
        <v>4942</v>
      </c>
      <c r="F3614" s="19" t="s">
        <v>4911</v>
      </c>
      <c r="G3614" s="19"/>
    </row>
    <row r="3615" spans="1:7" x14ac:dyDescent="0.25">
      <c r="A3615">
        <v>3614</v>
      </c>
      <c r="B3615" s="5">
        <v>1014527</v>
      </c>
      <c r="C3615" t="str">
        <f t="shared" si="5515"/>
        <v>Investment Savings Bank - Altoona, PA</v>
      </c>
      <c r="D3615" s="21" t="s">
        <v>646</v>
      </c>
      <c r="E3615" s="19" t="s">
        <v>2834</v>
      </c>
      <c r="F3615" s="19" t="s">
        <v>4911</v>
      </c>
      <c r="G3615" s="19"/>
    </row>
    <row r="3616" spans="1:7" x14ac:dyDescent="0.25">
      <c r="A3616">
        <v>3615</v>
      </c>
      <c r="B3616" s="5">
        <v>1991010</v>
      </c>
      <c r="C3616" t="str">
        <f t="shared" si="5515"/>
        <v>Iron Workers Savings Bank - Aston, PA</v>
      </c>
      <c r="D3616" s="21" t="s">
        <v>648</v>
      </c>
      <c r="E3616" s="19" t="s">
        <v>4955</v>
      </c>
      <c r="F3616" s="19" t="s">
        <v>4911</v>
      </c>
      <c r="G3616" s="19"/>
    </row>
    <row r="3617" spans="1:7" x14ac:dyDescent="0.25">
      <c r="A3617">
        <v>3616</v>
      </c>
      <c r="B3617" s="5">
        <v>1013019</v>
      </c>
      <c r="C3617" t="str">
        <f t="shared" si="5515"/>
        <v>Jersey Shore State Bank - Williamsport, PA</v>
      </c>
      <c r="D3617" s="21" t="s">
        <v>1217</v>
      </c>
      <c r="E3617" s="19" t="s">
        <v>4956</v>
      </c>
      <c r="F3617" s="19" t="s">
        <v>4911</v>
      </c>
      <c r="G3617" s="19"/>
    </row>
    <row r="3618" spans="1:7" x14ac:dyDescent="0.25">
      <c r="A3618">
        <v>3617</v>
      </c>
      <c r="B3618" s="5">
        <v>1015314</v>
      </c>
      <c r="C3618" t="str">
        <f t="shared" si="5515"/>
        <v>Jim Thorpe Neighborhood Bank - Jim Thorpe, PA</v>
      </c>
      <c r="D3618" s="21" t="s">
        <v>2027</v>
      </c>
      <c r="E3618" s="19" t="s">
        <v>4957</v>
      </c>
      <c r="F3618" s="19" t="s">
        <v>4911</v>
      </c>
      <c r="G3618" s="19"/>
    </row>
    <row r="3619" spans="1:7" x14ac:dyDescent="0.25">
      <c r="A3619">
        <v>3618</v>
      </c>
      <c r="B3619" s="5">
        <v>27662015</v>
      </c>
      <c r="C3619" t="str">
        <f t="shared" si="5515"/>
        <v>Jonestown Bank and Trust Company - Jonestown, PA</v>
      </c>
      <c r="D3619" s="21" t="s">
        <v>10147</v>
      </c>
      <c r="E3619" s="19" t="s">
        <v>4958</v>
      </c>
      <c r="F3619" s="19" t="s">
        <v>4911</v>
      </c>
      <c r="G3619" s="19"/>
    </row>
    <row r="3620" spans="1:7" x14ac:dyDescent="0.25">
      <c r="A3620">
        <v>3619</v>
      </c>
      <c r="B3620" s="5">
        <v>1014871</v>
      </c>
      <c r="C3620" t="str">
        <f t="shared" si="5515"/>
        <v>Journey Bank - Bloomsburg, PA</v>
      </c>
      <c r="D3620" s="21" t="s">
        <v>10563</v>
      </c>
      <c r="E3620" s="19" t="s">
        <v>4941</v>
      </c>
      <c r="F3620" s="19" t="s">
        <v>4911</v>
      </c>
      <c r="G3620" s="19"/>
    </row>
    <row r="3621" spans="1:7" x14ac:dyDescent="0.25">
      <c r="A3621">
        <v>3620</v>
      </c>
      <c r="B3621" s="5">
        <v>1011351</v>
      </c>
      <c r="C3621" t="str">
        <f t="shared" si="5515"/>
        <v>Kish Bank - Belleville, PA</v>
      </c>
      <c r="D3621" s="21" t="s">
        <v>1686</v>
      </c>
      <c r="E3621" s="19" t="s">
        <v>3445</v>
      </c>
      <c r="F3621" s="19" t="s">
        <v>4911</v>
      </c>
      <c r="G3621" s="19"/>
    </row>
    <row r="3622" spans="1:7" x14ac:dyDescent="0.25">
      <c r="A3622">
        <v>3621</v>
      </c>
      <c r="B3622" s="5">
        <v>1010837</v>
      </c>
      <c r="C3622" t="str">
        <f t="shared" si="5515"/>
        <v>LINKBANK - Camp Hill, PA</v>
      </c>
      <c r="D3622" s="21" t="s">
        <v>10365</v>
      </c>
      <c r="E3622" s="19" t="s">
        <v>4916</v>
      </c>
      <c r="F3622" s="19" t="s">
        <v>4911</v>
      </c>
      <c r="G3622" s="19"/>
    </row>
    <row r="3623" spans="1:7" x14ac:dyDescent="0.25">
      <c r="A3623">
        <v>3622</v>
      </c>
      <c r="B3623" s="5">
        <v>1010186</v>
      </c>
      <c r="C3623" t="str">
        <f t="shared" si="5515"/>
        <v>Luzerne Bank - Luzerne, PA</v>
      </c>
      <c r="D3623" s="21" t="s">
        <v>1685</v>
      </c>
      <c r="E3623" s="19" t="s">
        <v>4960</v>
      </c>
      <c r="F3623" s="19" t="s">
        <v>4911</v>
      </c>
      <c r="G3623" s="19"/>
    </row>
    <row r="3624" spans="1:7" x14ac:dyDescent="0.25">
      <c r="A3624">
        <v>3623</v>
      </c>
      <c r="B3624" s="5">
        <v>1015640</v>
      </c>
      <c r="C3624" t="str">
        <f t="shared" si="5515"/>
        <v>Marion Center Bank - Indiana, PA</v>
      </c>
      <c r="D3624" s="21" t="s">
        <v>2338</v>
      </c>
      <c r="E3624" s="19" t="s">
        <v>4942</v>
      </c>
      <c r="F3624" s="19" t="s">
        <v>4911</v>
      </c>
      <c r="G3624" s="19"/>
    </row>
    <row r="3625" spans="1:7" x14ac:dyDescent="0.25">
      <c r="A3625">
        <v>3624</v>
      </c>
      <c r="B3625" s="5">
        <v>1007841</v>
      </c>
      <c r="C3625" t="str">
        <f t="shared" si="5515"/>
        <v>Marquette Savings Bank - Erie, PA</v>
      </c>
      <c r="D3625" s="21" t="s">
        <v>545</v>
      </c>
      <c r="E3625" s="19" t="s">
        <v>4961</v>
      </c>
      <c r="F3625" s="19" t="s">
        <v>4911</v>
      </c>
      <c r="G3625" s="19"/>
    </row>
    <row r="3626" spans="1:7" x14ac:dyDescent="0.25">
      <c r="A3626">
        <v>3625</v>
      </c>
      <c r="B3626" s="5">
        <v>1014583</v>
      </c>
      <c r="C3626" t="str">
        <f t="shared" si="5515"/>
        <v>Mauch Chunk Trust Company - Jim Thorpe, PA</v>
      </c>
      <c r="D3626" s="21" t="s">
        <v>1678</v>
      </c>
      <c r="E3626" s="19" t="s">
        <v>4957</v>
      </c>
      <c r="F3626" s="19" t="s">
        <v>4911</v>
      </c>
      <c r="G3626" s="19"/>
    </row>
    <row r="3627" spans="1:7" x14ac:dyDescent="0.25">
      <c r="A3627">
        <v>3626</v>
      </c>
      <c r="B3627" s="5">
        <v>1013332</v>
      </c>
      <c r="C3627" t="str">
        <f t="shared" si="5515"/>
        <v>MCS Bank - Milroy, PA</v>
      </c>
      <c r="D3627" s="21" t="s">
        <v>5518</v>
      </c>
      <c r="E3627" s="19" t="s">
        <v>10287</v>
      </c>
      <c r="F3627" s="19" t="s">
        <v>4911</v>
      </c>
      <c r="G3627" s="19"/>
    </row>
    <row r="3628" spans="1:7" x14ac:dyDescent="0.25">
      <c r="A3628">
        <v>3627</v>
      </c>
      <c r="B3628" s="5">
        <v>1014687</v>
      </c>
      <c r="C3628" t="str">
        <f t="shared" si="5515"/>
        <v>Mercer County State Bank - Sandy Lake, PA</v>
      </c>
      <c r="D3628" s="21" t="s">
        <v>1679</v>
      </c>
      <c r="E3628" s="19" t="s">
        <v>4962</v>
      </c>
      <c r="F3628" s="19" t="s">
        <v>4911</v>
      </c>
      <c r="G3628" s="19"/>
    </row>
    <row r="3629" spans="1:7" x14ac:dyDescent="0.25">
      <c r="A3629">
        <v>3628</v>
      </c>
      <c r="B3629" s="5">
        <v>9118896</v>
      </c>
      <c r="C3629" t="str">
        <f t="shared" si="5515"/>
        <v>Meridian Bank - Malvern, PA</v>
      </c>
      <c r="D3629" s="21" t="s">
        <v>1676</v>
      </c>
      <c r="E3629" s="19" t="s">
        <v>2929</v>
      </c>
      <c r="F3629" s="19" t="s">
        <v>4911</v>
      </c>
      <c r="G3629" s="19"/>
    </row>
    <row r="3630" spans="1:7" x14ac:dyDescent="0.25">
      <c r="A3630">
        <v>3629</v>
      </c>
      <c r="B3630" s="5">
        <v>1013697</v>
      </c>
      <c r="C3630" t="str">
        <f t="shared" si="5515"/>
        <v>Mid Penn Bank - Millersburg, PA</v>
      </c>
      <c r="D3630" s="21" t="s">
        <v>1218</v>
      </c>
      <c r="E3630" s="19" t="s">
        <v>4724</v>
      </c>
      <c r="F3630" s="19" t="s">
        <v>4911</v>
      </c>
      <c r="G3630" s="19"/>
    </row>
    <row r="3631" spans="1:7" x14ac:dyDescent="0.25">
      <c r="A3631">
        <v>3630</v>
      </c>
      <c r="B3631" s="5">
        <v>1013600</v>
      </c>
      <c r="C3631" t="str">
        <f t="shared" si="5515"/>
        <v>Mifflinburg Bank and Trust Company - Mifflinburg, PA</v>
      </c>
      <c r="D3631" s="21" t="s">
        <v>9888</v>
      </c>
      <c r="E3631" s="19" t="s">
        <v>4963</v>
      </c>
      <c r="F3631" s="19" t="s">
        <v>4911</v>
      </c>
      <c r="G3631" s="19"/>
    </row>
    <row r="3632" spans="1:7" x14ac:dyDescent="0.25">
      <c r="A3632">
        <v>3631</v>
      </c>
      <c r="B3632" s="5">
        <v>1000691</v>
      </c>
      <c r="C3632" t="str">
        <f t="shared" si="5515"/>
        <v>Milton Savings Bank - Milton, PA</v>
      </c>
      <c r="D3632" s="21" t="s">
        <v>726</v>
      </c>
      <c r="E3632" s="19" t="s">
        <v>3895</v>
      </c>
      <c r="F3632" s="19" t="s">
        <v>4911</v>
      </c>
      <c r="G3632" s="19"/>
    </row>
    <row r="3633" spans="1:7" x14ac:dyDescent="0.25">
      <c r="A3633">
        <v>3632</v>
      </c>
      <c r="B3633" s="5">
        <v>1008159</v>
      </c>
      <c r="C3633" t="str">
        <f t="shared" si="5515"/>
        <v>New Tripoli Bank - New Tripoli, PA</v>
      </c>
      <c r="D3633" s="21" t="s">
        <v>1684</v>
      </c>
      <c r="E3633" s="19" t="s">
        <v>4965</v>
      </c>
      <c r="F3633" s="19" t="s">
        <v>4911</v>
      </c>
      <c r="G3633" s="19"/>
    </row>
    <row r="3634" spans="1:7" x14ac:dyDescent="0.25">
      <c r="A3634">
        <v>3633</v>
      </c>
      <c r="B3634" s="5">
        <v>1004392</v>
      </c>
      <c r="C3634" t="str">
        <f t="shared" si="5515"/>
        <v>NexTier Bank, NA - Butler, PA</v>
      </c>
      <c r="D3634" s="21" t="s">
        <v>9889</v>
      </c>
      <c r="E3634" s="19" t="s">
        <v>4351</v>
      </c>
      <c r="F3634" s="19" t="s">
        <v>4911</v>
      </c>
      <c r="G3634" s="19"/>
    </row>
    <row r="3635" spans="1:7" x14ac:dyDescent="0.25">
      <c r="A3635">
        <v>3634</v>
      </c>
      <c r="B3635" s="5">
        <v>1016309</v>
      </c>
      <c r="C3635" t="str">
        <f t="shared" si="5515"/>
        <v>Northwest Bank - Warren, PA</v>
      </c>
      <c r="D3635" s="21" t="s">
        <v>438</v>
      </c>
      <c r="E3635" s="19" t="s">
        <v>2920</v>
      </c>
      <c r="F3635" s="19" t="s">
        <v>4911</v>
      </c>
      <c r="G3635" s="19"/>
    </row>
    <row r="3636" spans="1:7" x14ac:dyDescent="0.25">
      <c r="A3636">
        <v>3635</v>
      </c>
      <c r="B3636" s="5">
        <v>1008291</v>
      </c>
      <c r="C3636" t="str">
        <f t="shared" si="5515"/>
        <v>Orrstown Bank - Shippensburg, PA</v>
      </c>
      <c r="D3636" s="21" t="s">
        <v>1224</v>
      </c>
      <c r="E3636" s="19" t="s">
        <v>4967</v>
      </c>
      <c r="F3636" s="19" t="s">
        <v>4911</v>
      </c>
      <c r="G3636" s="19"/>
    </row>
    <row r="3637" spans="1:7" x14ac:dyDescent="0.25">
      <c r="A3637">
        <v>3636</v>
      </c>
      <c r="B3637" s="5">
        <v>1008125</v>
      </c>
      <c r="C3637" t="str">
        <f t="shared" si="5515"/>
        <v>Penn Community Bank - Perkasie, PA</v>
      </c>
      <c r="D3637" s="21" t="s">
        <v>435</v>
      </c>
      <c r="E3637" s="19" t="s">
        <v>10539</v>
      </c>
      <c r="F3637" s="19" t="s">
        <v>4911</v>
      </c>
      <c r="G3637" s="19"/>
    </row>
    <row r="3638" spans="1:7" x14ac:dyDescent="0.25">
      <c r="A3638">
        <v>3637</v>
      </c>
      <c r="B3638" s="5">
        <v>1013915</v>
      </c>
      <c r="C3638" t="str">
        <f t="shared" si="5515"/>
        <v>PennCrest BANK - Altoona, PA</v>
      </c>
      <c r="D3638" s="21" t="s">
        <v>645</v>
      </c>
      <c r="E3638" s="19" t="s">
        <v>2834</v>
      </c>
      <c r="F3638" s="19" t="s">
        <v>4911</v>
      </c>
      <c r="G3638" s="19"/>
    </row>
    <row r="3639" spans="1:7" x14ac:dyDescent="0.25">
      <c r="A3639">
        <v>3638</v>
      </c>
      <c r="B3639" s="5">
        <v>1006691</v>
      </c>
      <c r="C3639" t="str">
        <f t="shared" si="5515"/>
        <v>Pennian Bank - Mifflintown, PA</v>
      </c>
      <c r="D3639" s="21" t="s">
        <v>4968</v>
      </c>
      <c r="E3639" s="19" t="s">
        <v>4959</v>
      </c>
      <c r="F3639" s="19" t="s">
        <v>4911</v>
      </c>
      <c r="G3639" s="19"/>
    </row>
    <row r="3640" spans="1:7" x14ac:dyDescent="0.25">
      <c r="A3640">
        <v>3639</v>
      </c>
      <c r="B3640" s="5">
        <v>1007526</v>
      </c>
      <c r="C3640" t="str">
        <f t="shared" si="5515"/>
        <v>Peoples Security Bank and Trust Company - Scranton, PA</v>
      </c>
      <c r="D3640" s="21" t="s">
        <v>1230</v>
      </c>
      <c r="E3640" s="19" t="s">
        <v>2928</v>
      </c>
      <c r="F3640" s="19" t="s">
        <v>4911</v>
      </c>
      <c r="G3640" s="19"/>
    </row>
    <row r="3641" spans="1:7" x14ac:dyDescent="0.25">
      <c r="A3641">
        <v>3640</v>
      </c>
      <c r="B3641" s="5">
        <v>1001634</v>
      </c>
      <c r="C3641" t="str">
        <f t="shared" si="5515"/>
        <v>Phoenixville Federal Bank and Trust - Phoenixville, PA</v>
      </c>
      <c r="D3641" s="21" t="s">
        <v>552</v>
      </c>
      <c r="E3641" s="19" t="s">
        <v>4932</v>
      </c>
      <c r="F3641" s="19" t="s">
        <v>4911</v>
      </c>
      <c r="G3641" s="19"/>
    </row>
    <row r="3642" spans="1:7" x14ac:dyDescent="0.25">
      <c r="A3642">
        <v>3641</v>
      </c>
      <c r="B3642" s="5">
        <v>1014071</v>
      </c>
      <c r="C3642" t="str">
        <f t="shared" si="5515"/>
        <v>PNC Bank, National Association - Pittsburgh, PA</v>
      </c>
      <c r="D3642" s="21" t="s">
        <v>142</v>
      </c>
      <c r="E3642" s="19" t="s">
        <v>4920</v>
      </c>
      <c r="F3642" s="19" t="s">
        <v>4911</v>
      </c>
      <c r="G3642" s="19"/>
    </row>
    <row r="3643" spans="1:7" x14ac:dyDescent="0.25">
      <c r="A3643">
        <v>3642</v>
      </c>
      <c r="B3643" s="5">
        <v>1021708</v>
      </c>
      <c r="C3643" t="str">
        <f t="shared" si="5515"/>
        <v>Port Richmond Savings - Philadelphia, PA</v>
      </c>
      <c r="D3643" s="21" t="s">
        <v>723</v>
      </c>
      <c r="E3643" s="19" t="s">
        <v>4424</v>
      </c>
      <c r="F3643" s="19" t="s">
        <v>4911</v>
      </c>
      <c r="G3643" s="19"/>
    </row>
    <row r="3644" spans="1:7" x14ac:dyDescent="0.25">
      <c r="A3644">
        <v>3643</v>
      </c>
      <c r="B3644" s="5">
        <v>1012077</v>
      </c>
      <c r="C3644" t="str">
        <f t="shared" si="5515"/>
        <v>Presence Bank - Coatesville, PA</v>
      </c>
      <c r="D3644" s="21" t="s">
        <v>10082</v>
      </c>
      <c r="E3644" s="19" t="s">
        <v>4926</v>
      </c>
      <c r="F3644" s="19" t="s">
        <v>4911</v>
      </c>
      <c r="G3644" s="19"/>
    </row>
    <row r="3645" spans="1:7" x14ac:dyDescent="0.25">
      <c r="A3645">
        <v>3644</v>
      </c>
      <c r="B3645" s="5">
        <v>1011310</v>
      </c>
      <c r="C3645" t="str">
        <f t="shared" si="5515"/>
        <v>PS Bank - Wyalusing, PA</v>
      </c>
      <c r="D3645" s="21" t="s">
        <v>1687</v>
      </c>
      <c r="E3645" s="19" t="s">
        <v>4969</v>
      </c>
      <c r="F3645" s="19" t="s">
        <v>4911</v>
      </c>
      <c r="G3645" s="19"/>
    </row>
    <row r="3646" spans="1:7" x14ac:dyDescent="0.25">
      <c r="A3646">
        <v>3645</v>
      </c>
      <c r="B3646" s="5">
        <v>1014509</v>
      </c>
      <c r="C3646" t="str">
        <f t="shared" si="5515"/>
        <v>QNB Bank - Quakertown, PA</v>
      </c>
      <c r="D3646" s="21" t="s">
        <v>1220</v>
      </c>
      <c r="E3646" s="19" t="s">
        <v>4970</v>
      </c>
      <c r="F3646" s="19" t="s">
        <v>4911</v>
      </c>
      <c r="G3646" s="19"/>
    </row>
    <row r="3647" spans="1:7" x14ac:dyDescent="0.25">
      <c r="A3647">
        <v>3646</v>
      </c>
      <c r="B3647" s="5">
        <v>4056076</v>
      </c>
      <c r="C3647" t="str">
        <f t="shared" si="5515"/>
        <v>Quaint Oak Bank - Southampton, PA</v>
      </c>
      <c r="D3647" s="21" t="s">
        <v>643</v>
      </c>
      <c r="E3647" s="19" t="s">
        <v>4971</v>
      </c>
      <c r="F3647" s="19" t="s">
        <v>4911</v>
      </c>
      <c r="G3647" s="19"/>
    </row>
    <row r="3648" spans="1:7" x14ac:dyDescent="0.25">
      <c r="A3648">
        <v>3647</v>
      </c>
      <c r="B3648" s="5">
        <v>1013167</v>
      </c>
      <c r="C3648" t="str">
        <f t="shared" si="5515"/>
        <v>Reliance Savings Bank - Altoona, PA</v>
      </c>
      <c r="D3648" s="21" t="s">
        <v>550</v>
      </c>
      <c r="E3648" s="19" t="s">
        <v>2834</v>
      </c>
      <c r="F3648" s="19" t="s">
        <v>4911</v>
      </c>
      <c r="G3648" s="19"/>
    </row>
    <row r="3649" spans="1:7" x14ac:dyDescent="0.25">
      <c r="A3649">
        <v>3648</v>
      </c>
      <c r="B3649" s="5">
        <v>1015509</v>
      </c>
      <c r="C3649" t="str">
        <f t="shared" si="5515"/>
        <v>S&amp;T Bank - Indiana, PA</v>
      </c>
      <c r="D3649" s="21" t="s">
        <v>10383</v>
      </c>
      <c r="E3649" s="19" t="s">
        <v>4942</v>
      </c>
      <c r="F3649" s="19" t="s">
        <v>4911</v>
      </c>
      <c r="G3649" s="19"/>
    </row>
    <row r="3650" spans="1:7" x14ac:dyDescent="0.25">
      <c r="A3650">
        <v>3649</v>
      </c>
      <c r="B3650" s="5">
        <v>1001367</v>
      </c>
      <c r="C3650" t="str">
        <f t="shared" ref="C3650:C3713" si="5516">D3650&amp;" - "&amp;E3650&amp;", "&amp;F3650</f>
        <v>Second Federal Savings &amp; Loan Association of Philadelphia - Philadelphia, PA</v>
      </c>
      <c r="D3650" s="21" t="s">
        <v>9890</v>
      </c>
      <c r="E3650" s="19" t="s">
        <v>4424</v>
      </c>
      <c r="F3650" s="19" t="s">
        <v>4911</v>
      </c>
      <c r="G3650" s="19"/>
    </row>
    <row r="3651" spans="1:7" x14ac:dyDescent="0.25">
      <c r="A3651">
        <v>3650</v>
      </c>
      <c r="B3651" s="5">
        <v>4053907</v>
      </c>
      <c r="C3651" t="str">
        <f t="shared" si="5516"/>
        <v>SEI Private Trust Company - Oaks, PA</v>
      </c>
      <c r="D3651" s="21" t="s">
        <v>647</v>
      </c>
      <c r="E3651" s="19" t="s">
        <v>4972</v>
      </c>
      <c r="F3651" s="19" t="s">
        <v>4911</v>
      </c>
      <c r="G3651" s="19"/>
    </row>
    <row r="3652" spans="1:7" x14ac:dyDescent="0.25">
      <c r="A3652">
        <v>3651</v>
      </c>
      <c r="B3652" s="5">
        <v>1012306</v>
      </c>
      <c r="C3652" t="str">
        <f t="shared" si="5516"/>
        <v>Sewickley Savings Bank - Sewickley, PA</v>
      </c>
      <c r="D3652" s="21" t="s">
        <v>546</v>
      </c>
      <c r="E3652" s="19" t="s">
        <v>4973</v>
      </c>
      <c r="F3652" s="19" t="s">
        <v>4911</v>
      </c>
      <c r="G3652" s="19"/>
    </row>
    <row r="3653" spans="1:7" x14ac:dyDescent="0.25">
      <c r="A3653">
        <v>3652</v>
      </c>
      <c r="B3653" s="5">
        <v>1006100</v>
      </c>
      <c r="C3653" t="str">
        <f t="shared" si="5516"/>
        <v>Sharon Bank - Springfield, PA</v>
      </c>
      <c r="D3653" s="21" t="s">
        <v>5520</v>
      </c>
      <c r="E3653" s="19" t="s">
        <v>3454</v>
      </c>
      <c r="F3653" s="19" t="s">
        <v>4911</v>
      </c>
      <c r="G3653" s="19"/>
    </row>
    <row r="3654" spans="1:7" x14ac:dyDescent="0.25">
      <c r="A3654">
        <v>3653</v>
      </c>
      <c r="B3654" s="5">
        <v>1002769</v>
      </c>
      <c r="C3654" t="str">
        <f t="shared" si="5516"/>
        <v>Slovenian Savings &amp; Loan Association of Franklin-Conemaugh - Conemaugh, PA</v>
      </c>
      <c r="D3654" s="21" t="s">
        <v>9891</v>
      </c>
      <c r="E3654" s="19" t="s">
        <v>4975</v>
      </c>
      <c r="F3654" s="19" t="s">
        <v>4911</v>
      </c>
      <c r="G3654" s="19"/>
    </row>
    <row r="3655" spans="1:7" x14ac:dyDescent="0.25">
      <c r="A3655">
        <v>3654</v>
      </c>
      <c r="B3655" s="5">
        <v>1000046</v>
      </c>
      <c r="C3655" t="str">
        <f t="shared" si="5516"/>
        <v>Slovenian Savings and Loan Association of Canonsburg, PA - Strabane, PA</v>
      </c>
      <c r="D3655" s="21" t="s">
        <v>9892</v>
      </c>
      <c r="E3655" s="19" t="s">
        <v>4974</v>
      </c>
      <c r="F3655" s="19" t="s">
        <v>4911</v>
      </c>
      <c r="G3655" s="19"/>
    </row>
    <row r="3656" spans="1:7" x14ac:dyDescent="0.25">
      <c r="A3656">
        <v>3655</v>
      </c>
      <c r="B3656" s="5">
        <v>1006700</v>
      </c>
      <c r="C3656" t="str">
        <f t="shared" si="5516"/>
        <v>Somerset Trust Company - Somerset, PA</v>
      </c>
      <c r="D3656" s="21" t="s">
        <v>1232</v>
      </c>
      <c r="E3656" s="19" t="s">
        <v>3886</v>
      </c>
      <c r="F3656" s="19" t="s">
        <v>4911</v>
      </c>
      <c r="G3656" s="19"/>
    </row>
    <row r="3657" spans="1:7" x14ac:dyDescent="0.25">
      <c r="A3657">
        <v>3656</v>
      </c>
      <c r="B3657" s="5">
        <v>1007508</v>
      </c>
      <c r="C3657" t="str">
        <f t="shared" si="5516"/>
        <v>SSB Bank - Pittsburgh, PA</v>
      </c>
      <c r="D3657" s="21" t="s">
        <v>9893</v>
      </c>
      <c r="E3657" s="19" t="s">
        <v>4920</v>
      </c>
      <c r="F3657" s="19" t="s">
        <v>4911</v>
      </c>
      <c r="G3657" s="19"/>
    </row>
    <row r="3658" spans="1:7" x14ac:dyDescent="0.25">
      <c r="A3658">
        <v>3657</v>
      </c>
      <c r="B3658" s="5">
        <v>1010822</v>
      </c>
      <c r="C3658" t="str">
        <f t="shared" si="5516"/>
        <v>Susquehanna Community Bank - West Milton, PA</v>
      </c>
      <c r="D3658" s="21" t="s">
        <v>5627</v>
      </c>
      <c r="E3658" s="19" t="s">
        <v>4978</v>
      </c>
      <c r="F3658" s="19" t="s">
        <v>4911</v>
      </c>
      <c r="G3658" s="19"/>
    </row>
    <row r="3659" spans="1:7" x14ac:dyDescent="0.25">
      <c r="A3659">
        <v>3658</v>
      </c>
      <c r="B3659" s="5">
        <v>1013044</v>
      </c>
      <c r="C3659" t="str">
        <f t="shared" si="5516"/>
        <v>The Bank of Landisburg - Landisburg, PA</v>
      </c>
      <c r="D3659" s="21" t="s">
        <v>9894</v>
      </c>
      <c r="E3659" s="19" t="s">
        <v>4919</v>
      </c>
      <c r="F3659" s="19" t="s">
        <v>4911</v>
      </c>
      <c r="G3659" s="19"/>
    </row>
    <row r="3660" spans="1:7" x14ac:dyDescent="0.25">
      <c r="A3660">
        <v>3659</v>
      </c>
      <c r="B3660" s="5">
        <v>1004862</v>
      </c>
      <c r="C3660" t="str">
        <f t="shared" si="5516"/>
        <v>The Dime Bank - Honesdale, PA</v>
      </c>
      <c r="D3660" s="21" t="s">
        <v>9895</v>
      </c>
      <c r="E3660" s="19" t="s">
        <v>4933</v>
      </c>
      <c r="F3660" s="19" t="s">
        <v>4911</v>
      </c>
      <c r="G3660" s="19"/>
    </row>
    <row r="3661" spans="1:7" x14ac:dyDescent="0.25">
      <c r="A3661">
        <v>3660</v>
      </c>
      <c r="B3661" s="5">
        <v>100720</v>
      </c>
      <c r="C3661" t="str">
        <f t="shared" si="5516"/>
        <v>The Fidelity Deposit and Discount Bank - Dunmore, PA</v>
      </c>
      <c r="D3661" s="21" t="s">
        <v>9896</v>
      </c>
      <c r="E3661" s="19" t="s">
        <v>4940</v>
      </c>
      <c r="F3661" s="19" t="s">
        <v>4911</v>
      </c>
      <c r="G3661" s="19"/>
    </row>
    <row r="3662" spans="1:7" x14ac:dyDescent="0.25">
      <c r="A3662">
        <v>3661</v>
      </c>
      <c r="B3662" s="5">
        <v>4072625</v>
      </c>
      <c r="C3662" t="str">
        <f t="shared" si="5516"/>
        <v>The Glenmede Trust Company, National Association - Philadelphia, PA</v>
      </c>
      <c r="D3662" s="21" t="s">
        <v>10449</v>
      </c>
      <c r="E3662" s="19" t="s">
        <v>4424</v>
      </c>
      <c r="F3662" s="19" t="s">
        <v>4911</v>
      </c>
      <c r="G3662" s="19"/>
    </row>
    <row r="3663" spans="1:7" x14ac:dyDescent="0.25">
      <c r="A3663">
        <v>3662</v>
      </c>
      <c r="B3663" s="5">
        <v>1004368</v>
      </c>
      <c r="C3663" t="str">
        <f t="shared" si="5516"/>
        <v>The Haverford Trust Company - Radnor, PA</v>
      </c>
      <c r="D3663" s="21" t="s">
        <v>9898</v>
      </c>
      <c r="E3663" s="19" t="s">
        <v>4953</v>
      </c>
      <c r="F3663" s="19" t="s">
        <v>4911</v>
      </c>
      <c r="G3663" s="19"/>
    </row>
    <row r="3664" spans="1:7" x14ac:dyDescent="0.25">
      <c r="A3664">
        <v>3663</v>
      </c>
      <c r="B3664" s="5">
        <v>1009722</v>
      </c>
      <c r="C3664" t="str">
        <f t="shared" si="5516"/>
        <v>The Honesdale National Bank - Honesdale, PA</v>
      </c>
      <c r="D3664" s="21" t="s">
        <v>9899</v>
      </c>
      <c r="E3664" s="19" t="s">
        <v>4933</v>
      </c>
      <c r="F3664" s="19" t="s">
        <v>4911</v>
      </c>
      <c r="G3664" s="19"/>
    </row>
    <row r="3665" spans="1:7" x14ac:dyDescent="0.25">
      <c r="A3665">
        <v>3664</v>
      </c>
      <c r="B3665" s="5">
        <v>1006746</v>
      </c>
      <c r="C3665" t="str">
        <f t="shared" si="5516"/>
        <v>The Juniata Valley Bank - Mifflintown, PA</v>
      </c>
      <c r="D3665" s="21" t="s">
        <v>9900</v>
      </c>
      <c r="E3665" s="19" t="s">
        <v>4959</v>
      </c>
      <c r="F3665" s="19" t="s">
        <v>4911</v>
      </c>
      <c r="G3665" s="19"/>
    </row>
    <row r="3666" spans="1:7" x14ac:dyDescent="0.25">
      <c r="A3666">
        <v>3665</v>
      </c>
      <c r="B3666" s="5">
        <v>1016005</v>
      </c>
      <c r="C3666" t="str">
        <f t="shared" si="5516"/>
        <v>The National Bank of Malvern - Malvern, PA</v>
      </c>
      <c r="D3666" s="21" t="s">
        <v>9901</v>
      </c>
      <c r="E3666" s="19" t="s">
        <v>2929</v>
      </c>
      <c r="F3666" s="19" t="s">
        <v>4911</v>
      </c>
      <c r="G3666" s="19"/>
    </row>
    <row r="3667" spans="1:7" x14ac:dyDescent="0.25">
      <c r="A3667">
        <v>3666</v>
      </c>
      <c r="B3667" s="5">
        <v>1005890</v>
      </c>
      <c r="C3667" t="str">
        <f t="shared" si="5516"/>
        <v>The Neffs National Bank - Neffs, PA</v>
      </c>
      <c r="D3667" s="21" t="s">
        <v>9902</v>
      </c>
      <c r="E3667" s="19" t="s">
        <v>4964</v>
      </c>
      <c r="F3667" s="19" t="s">
        <v>4911</v>
      </c>
      <c r="G3667" s="19"/>
    </row>
    <row r="3668" spans="1:7" x14ac:dyDescent="0.25">
      <c r="A3668">
        <v>3667</v>
      </c>
      <c r="B3668" s="5">
        <v>1005035</v>
      </c>
      <c r="C3668" t="str">
        <f t="shared" si="5516"/>
        <v>The Northumberland National Bank - Northumberland, PA</v>
      </c>
      <c r="D3668" s="21" t="s">
        <v>9903</v>
      </c>
      <c r="E3668" s="19" t="s">
        <v>4966</v>
      </c>
      <c r="F3668" s="19" t="s">
        <v>4911</v>
      </c>
      <c r="G3668" s="19"/>
    </row>
    <row r="3669" spans="1:7" x14ac:dyDescent="0.25">
      <c r="A3669">
        <v>3668</v>
      </c>
      <c r="B3669" s="5">
        <v>4050684</v>
      </c>
      <c r="C3669" t="str">
        <f t="shared" si="5516"/>
        <v>The Philadelphia Trust Company - Philadelphia, PA</v>
      </c>
      <c r="D3669" s="21" t="s">
        <v>9904</v>
      </c>
      <c r="E3669" s="19" t="s">
        <v>4424</v>
      </c>
      <c r="F3669" s="19" t="s">
        <v>4911</v>
      </c>
      <c r="G3669" s="19"/>
    </row>
    <row r="3670" spans="1:7" x14ac:dyDescent="0.25">
      <c r="A3670">
        <v>3669</v>
      </c>
      <c r="B3670" s="5">
        <v>1015146</v>
      </c>
      <c r="C3670" t="str">
        <f t="shared" si="5516"/>
        <v>The Turbotville National Bank - Turbotville, PA</v>
      </c>
      <c r="D3670" s="21" t="s">
        <v>9905</v>
      </c>
      <c r="E3670" s="19" t="s">
        <v>4976</v>
      </c>
      <c r="F3670" s="19" t="s">
        <v>4911</v>
      </c>
      <c r="G3670" s="19"/>
    </row>
    <row r="3671" spans="1:7" x14ac:dyDescent="0.25">
      <c r="A3671">
        <v>3670</v>
      </c>
      <c r="B3671" s="5">
        <v>4153824</v>
      </c>
      <c r="C3671" t="str">
        <f t="shared" si="5516"/>
        <v>The Victory Bank - Limerick, PA</v>
      </c>
      <c r="D3671" s="21" t="s">
        <v>9906</v>
      </c>
      <c r="E3671" s="19" t="s">
        <v>4977</v>
      </c>
      <c r="F3671" s="19" t="s">
        <v>4911</v>
      </c>
      <c r="G3671" s="19"/>
    </row>
    <row r="3672" spans="1:7" x14ac:dyDescent="0.25">
      <c r="A3672">
        <v>3671</v>
      </c>
      <c r="B3672" s="5">
        <v>4057265</v>
      </c>
      <c r="C3672" t="str">
        <f t="shared" si="5516"/>
        <v>Tioga-Franklin Savings Bank - Philadelphia, PA</v>
      </c>
      <c r="D3672" s="21" t="s">
        <v>9907</v>
      </c>
      <c r="E3672" s="19" t="s">
        <v>4424</v>
      </c>
      <c r="F3672" s="19" t="s">
        <v>4911</v>
      </c>
      <c r="G3672" s="19"/>
    </row>
    <row r="3673" spans="1:7" x14ac:dyDescent="0.25">
      <c r="A3673">
        <v>3672</v>
      </c>
      <c r="B3673" s="5">
        <v>4142183</v>
      </c>
      <c r="C3673" t="str">
        <f t="shared" si="5516"/>
        <v>TriState Capital Bank - Pittsburgh, PA</v>
      </c>
      <c r="D3673" s="21" t="s">
        <v>228</v>
      </c>
      <c r="E3673" s="19" t="s">
        <v>4920</v>
      </c>
      <c r="F3673" s="19" t="s">
        <v>4911</v>
      </c>
      <c r="G3673" s="19"/>
    </row>
    <row r="3674" spans="1:7" x14ac:dyDescent="0.25">
      <c r="A3674">
        <v>3673</v>
      </c>
      <c r="B3674" s="5">
        <v>1007160</v>
      </c>
      <c r="C3674" t="str">
        <f t="shared" si="5516"/>
        <v>UNB Bank - Mount Carmel, PA</v>
      </c>
      <c r="D3674" s="21" t="s">
        <v>2680</v>
      </c>
      <c r="E3674" s="19" t="s">
        <v>3664</v>
      </c>
      <c r="F3674" s="19" t="s">
        <v>4911</v>
      </c>
      <c r="G3674" s="19"/>
    </row>
    <row r="3675" spans="1:7" x14ac:dyDescent="0.25">
      <c r="A3675">
        <v>3674</v>
      </c>
      <c r="B3675" s="5">
        <v>1023577</v>
      </c>
      <c r="C3675" t="str">
        <f t="shared" si="5516"/>
        <v>United Bank of Philadelphia - Philadelphia, PA</v>
      </c>
      <c r="D3675" s="21" t="s">
        <v>2728</v>
      </c>
      <c r="E3675" s="19" t="s">
        <v>4424</v>
      </c>
      <c r="F3675" s="19" t="s">
        <v>4911</v>
      </c>
      <c r="G3675" s="19"/>
    </row>
    <row r="3676" spans="1:7" x14ac:dyDescent="0.25">
      <c r="A3676">
        <v>3675</v>
      </c>
      <c r="B3676" s="5">
        <v>1009658</v>
      </c>
      <c r="C3676" t="str">
        <f t="shared" si="5516"/>
        <v>United Savings Bank - Philadelphia, PA</v>
      </c>
      <c r="D3676" s="21" t="s">
        <v>548</v>
      </c>
      <c r="E3676" s="19" t="s">
        <v>4424</v>
      </c>
      <c r="F3676" s="19" t="s">
        <v>4911</v>
      </c>
      <c r="G3676" s="19"/>
    </row>
    <row r="3677" spans="1:7" x14ac:dyDescent="0.25">
      <c r="A3677">
        <v>3676</v>
      </c>
      <c r="B3677" s="5">
        <v>1008429</v>
      </c>
      <c r="C3677" t="str">
        <f t="shared" si="5516"/>
        <v>Univest Bank and Trust Co. - Hilltown, PA</v>
      </c>
      <c r="D3677" s="21" t="s">
        <v>224</v>
      </c>
      <c r="E3677" s="19" t="s">
        <v>10825</v>
      </c>
      <c r="F3677" s="19" t="s">
        <v>4911</v>
      </c>
      <c r="G3677" s="19"/>
    </row>
    <row r="3678" spans="1:7" x14ac:dyDescent="0.25">
      <c r="A3678">
        <v>3677</v>
      </c>
      <c r="B3678" s="5">
        <v>4064807</v>
      </c>
      <c r="C3678" t="str">
        <f t="shared" si="5516"/>
        <v>Vanguard National Trust Company, National Association - Malvern, PA</v>
      </c>
      <c r="D3678" s="21" t="s">
        <v>2097</v>
      </c>
      <c r="E3678" s="19" t="s">
        <v>2929</v>
      </c>
      <c r="F3678" s="19" t="s">
        <v>4911</v>
      </c>
      <c r="G3678" s="19"/>
    </row>
    <row r="3679" spans="1:7" x14ac:dyDescent="0.25">
      <c r="A3679">
        <v>3678</v>
      </c>
      <c r="B3679" s="5">
        <v>1001295</v>
      </c>
      <c r="C3679" t="str">
        <f t="shared" si="5516"/>
        <v>Washington Financial Bank - Washington, PA</v>
      </c>
      <c r="D3679" s="21" t="s">
        <v>436</v>
      </c>
      <c r="E3679" s="19" t="s">
        <v>3085</v>
      </c>
      <c r="F3679" s="19" t="s">
        <v>4911</v>
      </c>
      <c r="G3679" s="19"/>
    </row>
    <row r="3680" spans="1:7" x14ac:dyDescent="0.25">
      <c r="A3680">
        <v>3679</v>
      </c>
      <c r="B3680" s="5">
        <v>1004904</v>
      </c>
      <c r="C3680" t="str">
        <f t="shared" si="5516"/>
        <v>Wayne Bank - Honesdale, PA</v>
      </c>
      <c r="D3680" s="21" t="s">
        <v>1228</v>
      </c>
      <c r="E3680" s="19" t="s">
        <v>4933</v>
      </c>
      <c r="F3680" s="19" t="s">
        <v>4911</v>
      </c>
      <c r="G3680" s="19"/>
    </row>
    <row r="3681" spans="1:7" x14ac:dyDescent="0.25">
      <c r="A3681">
        <v>3680</v>
      </c>
      <c r="B3681" s="5">
        <v>1014389</v>
      </c>
      <c r="C3681" t="str">
        <f t="shared" si="5516"/>
        <v>West View Savings Bank - Pittsburgh, PA</v>
      </c>
      <c r="D3681" s="21" t="s">
        <v>551</v>
      </c>
      <c r="E3681" s="19" t="s">
        <v>4920</v>
      </c>
      <c r="F3681" s="19" t="s">
        <v>4911</v>
      </c>
      <c r="G3681" s="19"/>
    </row>
    <row r="3682" spans="1:7" x14ac:dyDescent="0.25">
      <c r="A3682">
        <v>3681</v>
      </c>
      <c r="B3682" s="5">
        <v>1001997</v>
      </c>
      <c r="C3682" t="str">
        <f t="shared" si="5516"/>
        <v>Westmoreland Federal Savings and Loan Association of Latrobe - Latrobe, PA</v>
      </c>
      <c r="D3682" s="21" t="s">
        <v>9908</v>
      </c>
      <c r="E3682" s="19" t="s">
        <v>4927</v>
      </c>
      <c r="F3682" s="19" t="s">
        <v>4911</v>
      </c>
      <c r="G3682" s="19"/>
    </row>
    <row r="3683" spans="1:7" x14ac:dyDescent="0.25">
      <c r="A3683">
        <v>3682</v>
      </c>
      <c r="B3683" s="5">
        <v>1022876</v>
      </c>
      <c r="C3683" t="str">
        <f t="shared" si="5516"/>
        <v>Woodlands Bank - Williamsport, PA</v>
      </c>
      <c r="D3683" s="21" t="s">
        <v>1677</v>
      </c>
      <c r="E3683" s="19" t="s">
        <v>4956</v>
      </c>
      <c r="F3683" s="19" t="s">
        <v>4911</v>
      </c>
      <c r="G3683" s="19"/>
    </row>
    <row r="3684" spans="1:7" x14ac:dyDescent="0.25">
      <c r="A3684">
        <v>3683</v>
      </c>
      <c r="B3684" s="5">
        <v>1015550</v>
      </c>
      <c r="C3684" t="str">
        <f t="shared" si="5516"/>
        <v>Banco Popular de Puerto Rico - San Juan, PR</v>
      </c>
      <c r="D3684" s="21" t="s">
        <v>229</v>
      </c>
      <c r="E3684" s="19" t="s">
        <v>4979</v>
      </c>
      <c r="F3684" s="19" t="s">
        <v>4980</v>
      </c>
      <c r="G3684" s="19"/>
    </row>
    <row r="3685" spans="1:7" x14ac:dyDescent="0.25">
      <c r="A3685">
        <v>3684</v>
      </c>
      <c r="B3685" s="5">
        <v>100814</v>
      </c>
      <c r="C3685" t="str">
        <f t="shared" si="5516"/>
        <v>FirstBank Puerto Rico - San Juan, PR</v>
      </c>
      <c r="D3685" s="21" t="s">
        <v>9909</v>
      </c>
      <c r="E3685" s="19" t="s">
        <v>4979</v>
      </c>
      <c r="F3685" s="19" t="s">
        <v>4980</v>
      </c>
      <c r="G3685" s="19"/>
    </row>
    <row r="3686" spans="1:7" x14ac:dyDescent="0.25">
      <c r="A3686">
        <v>3685</v>
      </c>
      <c r="B3686" s="5">
        <v>101440987</v>
      </c>
      <c r="C3686" t="str">
        <f t="shared" si="5516"/>
        <v>Nave Bank - San Juan, PR</v>
      </c>
      <c r="D3686" s="21" t="s">
        <v>10306</v>
      </c>
      <c r="E3686" s="19" t="s">
        <v>4979</v>
      </c>
      <c r="F3686" s="19" t="s">
        <v>4980</v>
      </c>
      <c r="G3686" s="19"/>
    </row>
    <row r="3687" spans="1:7" x14ac:dyDescent="0.25">
      <c r="A3687">
        <v>3686</v>
      </c>
      <c r="B3687" s="5">
        <v>1007102</v>
      </c>
      <c r="C3687" t="str">
        <f t="shared" si="5516"/>
        <v>Oriental Bank - San Juan, PR</v>
      </c>
      <c r="D3687" s="21" t="s">
        <v>230</v>
      </c>
      <c r="E3687" s="19" t="s">
        <v>4979</v>
      </c>
      <c r="F3687" s="19" t="s">
        <v>4980</v>
      </c>
      <c r="G3687" s="19"/>
    </row>
    <row r="3688" spans="1:7" x14ac:dyDescent="0.25">
      <c r="A3688">
        <v>3687</v>
      </c>
      <c r="B3688" s="5">
        <v>1024974</v>
      </c>
      <c r="C3688" t="str">
        <f t="shared" si="5516"/>
        <v>Bank Rhode Island - Providence, RI</v>
      </c>
      <c r="D3688" s="21" t="s">
        <v>1234</v>
      </c>
      <c r="E3688" s="19" t="s">
        <v>4981</v>
      </c>
      <c r="F3688" s="19" t="s">
        <v>4982</v>
      </c>
      <c r="G3688" s="19"/>
    </row>
    <row r="3689" spans="1:7" x14ac:dyDescent="0.25">
      <c r="A3689">
        <v>3688</v>
      </c>
      <c r="B3689" s="5">
        <v>1010712</v>
      </c>
      <c r="C3689" t="str">
        <f t="shared" si="5516"/>
        <v>BankNewport - Middletown, RI</v>
      </c>
      <c r="D3689" s="21" t="s">
        <v>1233</v>
      </c>
      <c r="E3689" s="19" t="s">
        <v>3072</v>
      </c>
      <c r="F3689" s="19" t="s">
        <v>4982</v>
      </c>
      <c r="G3689" s="19"/>
    </row>
    <row r="3690" spans="1:7" x14ac:dyDescent="0.25">
      <c r="A3690">
        <v>3689</v>
      </c>
      <c r="B3690" s="5">
        <v>1014819</v>
      </c>
      <c r="C3690" t="str">
        <f t="shared" si="5516"/>
        <v>Centreville Bank - West Warwick, RI</v>
      </c>
      <c r="D3690" s="21" t="s">
        <v>440</v>
      </c>
      <c r="E3690" s="19" t="s">
        <v>4983</v>
      </c>
      <c r="F3690" s="19" t="s">
        <v>4982</v>
      </c>
      <c r="G3690" s="19"/>
    </row>
    <row r="3691" spans="1:7" x14ac:dyDescent="0.25">
      <c r="A3691">
        <v>3690</v>
      </c>
      <c r="B3691" s="5">
        <v>4104865</v>
      </c>
      <c r="C3691" t="str">
        <f t="shared" si="5516"/>
        <v>Citizens Bank, National Association - Providence, RI</v>
      </c>
      <c r="D3691" s="21" t="s">
        <v>231</v>
      </c>
      <c r="E3691" s="19" t="s">
        <v>4981</v>
      </c>
      <c r="F3691" s="19" t="s">
        <v>4982</v>
      </c>
      <c r="G3691" s="19"/>
    </row>
    <row r="3692" spans="1:7" x14ac:dyDescent="0.25">
      <c r="A3692">
        <v>3691</v>
      </c>
      <c r="B3692" s="5">
        <v>4087646</v>
      </c>
      <c r="C3692" t="str">
        <f t="shared" si="5516"/>
        <v>Independence Bank - East Greenwich, RI</v>
      </c>
      <c r="D3692" s="21" t="s">
        <v>998</v>
      </c>
      <c r="E3692" s="19" t="s">
        <v>4985</v>
      </c>
      <c r="F3692" s="19" t="s">
        <v>4982</v>
      </c>
      <c r="G3692" s="19"/>
    </row>
    <row r="3693" spans="1:7" x14ac:dyDescent="0.25">
      <c r="A3693">
        <v>3692</v>
      </c>
      <c r="B3693" s="5">
        <v>1012920</v>
      </c>
      <c r="C3693" t="str">
        <f t="shared" si="5516"/>
        <v>Shoreham Bank - Warwick, RI</v>
      </c>
      <c r="D3693" s="21" t="s">
        <v>10595</v>
      </c>
      <c r="E3693" s="19" t="s">
        <v>4984</v>
      </c>
      <c r="F3693" s="19" t="s">
        <v>4982</v>
      </c>
      <c r="G3693" s="19"/>
    </row>
    <row r="3694" spans="1:7" x14ac:dyDescent="0.25">
      <c r="A3694">
        <v>3693</v>
      </c>
      <c r="B3694" s="5">
        <v>1014055</v>
      </c>
      <c r="C3694" t="str">
        <f t="shared" si="5516"/>
        <v>The Washington Trust Company of Westerly - Westerly, RI</v>
      </c>
      <c r="D3694" s="21" t="s">
        <v>9910</v>
      </c>
      <c r="E3694" s="19" t="s">
        <v>4986</v>
      </c>
      <c r="F3694" s="19" t="s">
        <v>4982</v>
      </c>
      <c r="G3694" s="19"/>
    </row>
    <row r="3695" spans="1:7" x14ac:dyDescent="0.25">
      <c r="A3695">
        <v>3694</v>
      </c>
      <c r="B3695" s="5">
        <v>1002454</v>
      </c>
      <c r="C3695" t="str">
        <f t="shared" si="5516"/>
        <v>1st Federal Savings Bank of SC, Inc. - Walterboro, SC</v>
      </c>
      <c r="D3695" s="21" t="s">
        <v>9911</v>
      </c>
      <c r="E3695" s="19" t="s">
        <v>4991</v>
      </c>
      <c r="F3695" s="19" t="s">
        <v>4987</v>
      </c>
      <c r="G3695" s="19"/>
    </row>
    <row r="3696" spans="1:7" x14ac:dyDescent="0.25">
      <c r="A3696">
        <v>3695</v>
      </c>
      <c r="B3696" s="5">
        <v>4074115</v>
      </c>
      <c r="C3696" t="str">
        <f t="shared" si="5516"/>
        <v>Abbeville First Bank, SSB - Abbeville, SC</v>
      </c>
      <c r="D3696" s="21" t="s">
        <v>9187</v>
      </c>
      <c r="E3696" s="19" t="s">
        <v>3239</v>
      </c>
      <c r="F3696" s="19" t="s">
        <v>4987</v>
      </c>
      <c r="G3696" s="19"/>
    </row>
    <row r="3697" spans="1:7" x14ac:dyDescent="0.25">
      <c r="A3697">
        <v>3696</v>
      </c>
      <c r="B3697" s="5">
        <v>1002263</v>
      </c>
      <c r="C3697" t="str">
        <f t="shared" si="5516"/>
        <v>Anderson Brothers Bank - Mullins, SC</v>
      </c>
      <c r="D3697" s="21" t="s">
        <v>1697</v>
      </c>
      <c r="E3697" s="19" t="s">
        <v>4988</v>
      </c>
      <c r="F3697" s="19" t="s">
        <v>4987</v>
      </c>
      <c r="G3697" s="19"/>
    </row>
    <row r="3698" spans="1:7" x14ac:dyDescent="0.25">
      <c r="A3698">
        <v>3697</v>
      </c>
      <c r="B3698" s="5">
        <v>1011221</v>
      </c>
      <c r="C3698" t="str">
        <f t="shared" si="5516"/>
        <v>Arthur State Bank - Union, SC</v>
      </c>
      <c r="D3698" s="21" t="s">
        <v>1692</v>
      </c>
      <c r="E3698" s="19" t="s">
        <v>4403</v>
      </c>
      <c r="F3698" s="19" t="s">
        <v>4987</v>
      </c>
      <c r="G3698" s="19"/>
    </row>
    <row r="3699" spans="1:7" x14ac:dyDescent="0.25">
      <c r="A3699">
        <v>3698</v>
      </c>
      <c r="B3699" s="5">
        <v>1009720</v>
      </c>
      <c r="C3699" t="str">
        <f t="shared" si="5516"/>
        <v>Bank of Greeleyville - Greeleyville, SC</v>
      </c>
      <c r="D3699" s="21" t="s">
        <v>894</v>
      </c>
      <c r="E3699" s="19" t="s">
        <v>4989</v>
      </c>
      <c r="F3699" s="19" t="s">
        <v>4987</v>
      </c>
      <c r="G3699" s="19"/>
    </row>
    <row r="3700" spans="1:7" x14ac:dyDescent="0.25">
      <c r="A3700">
        <v>3699</v>
      </c>
      <c r="B3700" s="5">
        <v>1022438</v>
      </c>
      <c r="C3700" t="str">
        <f t="shared" si="5516"/>
        <v>Bank of the Lowcountry - Walterboro, SC</v>
      </c>
      <c r="D3700" s="21" t="s">
        <v>5691</v>
      </c>
      <c r="E3700" s="19" t="s">
        <v>4991</v>
      </c>
      <c r="F3700" s="19" t="s">
        <v>4987</v>
      </c>
      <c r="G3700" s="19"/>
    </row>
    <row r="3701" spans="1:7" x14ac:dyDescent="0.25">
      <c r="A3701">
        <v>3700</v>
      </c>
      <c r="B3701" s="5">
        <v>1011202</v>
      </c>
      <c r="C3701" t="str">
        <f t="shared" si="5516"/>
        <v>Bank of Travelers Rest - Travelers Rest, SC</v>
      </c>
      <c r="D3701" s="21" t="s">
        <v>1691</v>
      </c>
      <c r="E3701" s="19" t="s">
        <v>4990</v>
      </c>
      <c r="F3701" s="19" t="s">
        <v>4987</v>
      </c>
      <c r="G3701" s="19"/>
    </row>
    <row r="3702" spans="1:7" x14ac:dyDescent="0.25">
      <c r="A3702">
        <v>3701</v>
      </c>
      <c r="B3702" s="5">
        <v>1015341</v>
      </c>
      <c r="C3702" t="str">
        <f t="shared" si="5516"/>
        <v>Bank of York - York, SC</v>
      </c>
      <c r="D3702" s="21" t="s">
        <v>746</v>
      </c>
      <c r="E3702" s="19" t="s">
        <v>2814</v>
      </c>
      <c r="F3702" s="19" t="s">
        <v>4987</v>
      </c>
      <c r="G3702" s="19"/>
    </row>
    <row r="3703" spans="1:7" x14ac:dyDescent="0.25">
      <c r="A3703">
        <v>3702</v>
      </c>
      <c r="B3703" s="5">
        <v>6546770</v>
      </c>
      <c r="C3703" t="str">
        <f t="shared" si="5516"/>
        <v>Beacon Community Bank - Mount Pleasant, SC</v>
      </c>
      <c r="D3703" s="21" t="s">
        <v>4992</v>
      </c>
      <c r="E3703" s="19" t="s">
        <v>3418</v>
      </c>
      <c r="F3703" s="19" t="s">
        <v>4987</v>
      </c>
      <c r="G3703" s="19"/>
    </row>
    <row r="3704" spans="1:7" x14ac:dyDescent="0.25">
      <c r="A3704">
        <v>3703</v>
      </c>
      <c r="B3704" s="5">
        <v>1006228</v>
      </c>
      <c r="C3704" t="str">
        <f t="shared" si="5516"/>
        <v>Blue Ridge Bank - Walhalla, SC</v>
      </c>
      <c r="D3704" s="21" t="s">
        <v>2340</v>
      </c>
      <c r="E3704" s="19" t="s">
        <v>4993</v>
      </c>
      <c r="F3704" s="19" t="s">
        <v>4987</v>
      </c>
      <c r="G3704" s="19"/>
    </row>
    <row r="3705" spans="1:7" x14ac:dyDescent="0.25">
      <c r="A3705">
        <v>3704</v>
      </c>
      <c r="B3705" s="5">
        <v>1008435</v>
      </c>
      <c r="C3705" t="str">
        <f t="shared" si="5516"/>
        <v>Carolina Bank &amp; Trust Company - Florence, SC</v>
      </c>
      <c r="D3705" s="21" t="s">
        <v>1694</v>
      </c>
      <c r="E3705" s="19" t="s">
        <v>2852</v>
      </c>
      <c r="F3705" s="19" t="s">
        <v>4987</v>
      </c>
      <c r="G3705" s="19"/>
    </row>
    <row r="3706" spans="1:7" x14ac:dyDescent="0.25">
      <c r="A3706">
        <v>3705</v>
      </c>
      <c r="B3706" s="5">
        <v>1002702</v>
      </c>
      <c r="C3706" t="str">
        <f t="shared" si="5516"/>
        <v>CBL State Savings Bank - Greer, SC</v>
      </c>
      <c r="D3706" s="21" t="s">
        <v>10596</v>
      </c>
      <c r="E3706" s="19" t="s">
        <v>4996</v>
      </c>
      <c r="F3706" s="19" t="s">
        <v>4987</v>
      </c>
      <c r="G3706" s="19"/>
    </row>
    <row r="3707" spans="1:7" x14ac:dyDescent="0.25">
      <c r="A3707">
        <v>3706</v>
      </c>
      <c r="B3707" s="5">
        <v>4200009</v>
      </c>
      <c r="C3707" t="str">
        <f t="shared" si="5516"/>
        <v>Coastal Carolina National Bank - Myrtle Beach, SC</v>
      </c>
      <c r="D3707" s="21" t="s">
        <v>1689</v>
      </c>
      <c r="E3707" s="19" t="s">
        <v>4997</v>
      </c>
      <c r="F3707" s="19" t="s">
        <v>4987</v>
      </c>
      <c r="G3707" s="19"/>
    </row>
    <row r="3708" spans="1:7" x14ac:dyDescent="0.25">
      <c r="A3708">
        <v>3707</v>
      </c>
      <c r="B3708" s="5">
        <v>4091657</v>
      </c>
      <c r="C3708" t="str">
        <f t="shared" si="5516"/>
        <v>Coastal States Bank - Hilton Head Island, SC</v>
      </c>
      <c r="D3708" s="21" t="s">
        <v>5709</v>
      </c>
      <c r="E3708" s="19" t="s">
        <v>4998</v>
      </c>
      <c r="F3708" s="19" t="s">
        <v>4987</v>
      </c>
      <c r="G3708" s="19"/>
    </row>
    <row r="3709" spans="1:7" x14ac:dyDescent="0.25">
      <c r="A3709">
        <v>3708</v>
      </c>
      <c r="B3709" s="5">
        <v>1007428</v>
      </c>
      <c r="C3709" t="str">
        <f t="shared" si="5516"/>
        <v>Countybank - Greenwood, SC</v>
      </c>
      <c r="D3709" s="21" t="s">
        <v>1696</v>
      </c>
      <c r="E3709" s="19" t="s">
        <v>2902</v>
      </c>
      <c r="F3709" s="19" t="s">
        <v>4987</v>
      </c>
      <c r="G3709" s="19"/>
    </row>
    <row r="3710" spans="1:7" x14ac:dyDescent="0.25">
      <c r="A3710">
        <v>3709</v>
      </c>
      <c r="B3710" s="5">
        <v>1010319</v>
      </c>
      <c r="C3710" t="str">
        <f t="shared" si="5516"/>
        <v>Dedicated Community Bank - Darlington, SC</v>
      </c>
      <c r="D3710" s="21" t="s">
        <v>363</v>
      </c>
      <c r="E3710" s="19" t="s">
        <v>4994</v>
      </c>
      <c r="F3710" s="19" t="s">
        <v>4987</v>
      </c>
      <c r="G3710" s="19"/>
    </row>
    <row r="3711" spans="1:7" x14ac:dyDescent="0.25">
      <c r="A3711">
        <v>3710</v>
      </c>
      <c r="B3711" s="5">
        <v>1009638</v>
      </c>
      <c r="C3711" t="str">
        <f t="shared" si="5516"/>
        <v>Enterprise Bank of South Carolina - Ehrhardt, SC</v>
      </c>
      <c r="D3711" s="21" t="s">
        <v>1693</v>
      </c>
      <c r="E3711" s="19" t="s">
        <v>5000</v>
      </c>
      <c r="F3711" s="19" t="s">
        <v>4987</v>
      </c>
      <c r="G3711" s="19"/>
    </row>
    <row r="3712" spans="1:7" x14ac:dyDescent="0.25">
      <c r="A3712">
        <v>3711</v>
      </c>
      <c r="B3712" s="5">
        <v>1007571</v>
      </c>
      <c r="C3712" t="str">
        <f t="shared" si="5516"/>
        <v>Farmers and Merchants Bank of South Carolina - Holly Hill, SC</v>
      </c>
      <c r="D3712" s="21" t="s">
        <v>2341</v>
      </c>
      <c r="E3712" s="19" t="s">
        <v>5001</v>
      </c>
      <c r="F3712" s="19" t="s">
        <v>4987</v>
      </c>
      <c r="G3712" s="19"/>
    </row>
    <row r="3713" spans="1:7" x14ac:dyDescent="0.25">
      <c r="A3713">
        <v>3712</v>
      </c>
      <c r="B3713" s="5">
        <v>4053194</v>
      </c>
      <c r="C3713" t="str">
        <f t="shared" si="5516"/>
        <v>First Capital Bank - Charleston, SC</v>
      </c>
      <c r="D3713" s="21" t="s">
        <v>861</v>
      </c>
      <c r="E3713" s="19" t="s">
        <v>4340</v>
      </c>
      <c r="F3713" s="19" t="s">
        <v>4987</v>
      </c>
      <c r="G3713" s="19"/>
    </row>
    <row r="3714" spans="1:7" x14ac:dyDescent="0.25">
      <c r="A3714">
        <v>3713</v>
      </c>
      <c r="B3714" s="5">
        <v>1024735</v>
      </c>
      <c r="C3714" t="str">
        <f t="shared" ref="C3714:C3777" si="5517">D3714&amp;" - "&amp;E3714&amp;", "&amp;F3714</f>
        <v>First Community Bank - Lexington, SC</v>
      </c>
      <c r="D3714" s="21" t="s">
        <v>840</v>
      </c>
      <c r="E3714" s="19" t="s">
        <v>3873</v>
      </c>
      <c r="F3714" s="19" t="s">
        <v>4987</v>
      </c>
      <c r="G3714" s="19"/>
    </row>
    <row r="3715" spans="1:7" x14ac:dyDescent="0.25">
      <c r="A3715">
        <v>3714</v>
      </c>
      <c r="B3715" s="5">
        <v>1008342</v>
      </c>
      <c r="C3715" t="str">
        <f t="shared" si="5517"/>
        <v>First National Bank of South Carolina - Holly Hill, SC</v>
      </c>
      <c r="D3715" s="21" t="s">
        <v>2342</v>
      </c>
      <c r="E3715" s="19" t="s">
        <v>5001</v>
      </c>
      <c r="F3715" s="19" t="s">
        <v>4987</v>
      </c>
      <c r="G3715" s="19"/>
    </row>
    <row r="3716" spans="1:7" x14ac:dyDescent="0.25">
      <c r="A3716">
        <v>3715</v>
      </c>
      <c r="B3716" s="5">
        <v>1000531</v>
      </c>
      <c r="C3716" t="str">
        <f t="shared" si="5517"/>
        <v>First Palmetto Bank - Camden, SC</v>
      </c>
      <c r="D3716" s="21" t="s">
        <v>1690</v>
      </c>
      <c r="E3716" s="19" t="s">
        <v>2830</v>
      </c>
      <c r="F3716" s="19" t="s">
        <v>4987</v>
      </c>
      <c r="G3716" s="19"/>
    </row>
    <row r="3717" spans="1:7" x14ac:dyDescent="0.25">
      <c r="A3717">
        <v>3716</v>
      </c>
      <c r="B3717" s="5">
        <v>1000853</v>
      </c>
      <c r="C3717" t="str">
        <f t="shared" si="5517"/>
        <v>First Piedmont Federal Savings and Loan Association - Gaffney, SC</v>
      </c>
      <c r="D3717" s="21" t="s">
        <v>9912</v>
      </c>
      <c r="E3717" s="19" t="s">
        <v>5002</v>
      </c>
      <c r="F3717" s="19" t="s">
        <v>4987</v>
      </c>
      <c r="G3717" s="19"/>
    </row>
    <row r="3718" spans="1:7" x14ac:dyDescent="0.25">
      <c r="A3718">
        <v>3717</v>
      </c>
      <c r="B3718" s="5">
        <v>4051704</v>
      </c>
      <c r="C3718" t="str">
        <f t="shared" si="5517"/>
        <v>First Reliance Bank - Florence, SC</v>
      </c>
      <c r="D3718" s="21" t="s">
        <v>1698</v>
      </c>
      <c r="E3718" s="19" t="s">
        <v>2852</v>
      </c>
      <c r="F3718" s="19" t="s">
        <v>4987</v>
      </c>
      <c r="G3718" s="19"/>
    </row>
    <row r="3719" spans="1:7" x14ac:dyDescent="0.25">
      <c r="A3719">
        <v>3718</v>
      </c>
      <c r="B3719" s="5">
        <v>1002641</v>
      </c>
      <c r="C3719" t="str">
        <f t="shared" si="5517"/>
        <v>Home Federal Savings and Loan Association - Bamberg, SC</v>
      </c>
      <c r="D3719" s="21" t="s">
        <v>732</v>
      </c>
      <c r="E3719" s="19" t="s">
        <v>5003</v>
      </c>
      <c r="F3719" s="19" t="s">
        <v>4987</v>
      </c>
      <c r="G3719" s="19"/>
    </row>
    <row r="3720" spans="1:7" x14ac:dyDescent="0.25">
      <c r="A3720">
        <v>3719</v>
      </c>
      <c r="B3720" s="5">
        <v>1001268</v>
      </c>
      <c r="C3720" t="str">
        <f t="shared" si="5517"/>
        <v>Kingstree Federal Savings and Loan Association - Kingstree, SC</v>
      </c>
      <c r="D3720" s="21" t="s">
        <v>733</v>
      </c>
      <c r="E3720" s="19" t="s">
        <v>5004</v>
      </c>
      <c r="F3720" s="19" t="s">
        <v>4987</v>
      </c>
      <c r="G3720" s="19"/>
    </row>
    <row r="3721" spans="1:7" x14ac:dyDescent="0.25">
      <c r="A3721">
        <v>3720</v>
      </c>
      <c r="B3721" s="5">
        <v>1001723</v>
      </c>
      <c r="C3721" t="str">
        <f t="shared" si="5517"/>
        <v>Oconee Federal Savings and Loan Association - Seneca, SC</v>
      </c>
      <c r="D3721" s="21" t="s">
        <v>9913</v>
      </c>
      <c r="E3721" s="19" t="s">
        <v>3778</v>
      </c>
      <c r="F3721" s="19" t="s">
        <v>4987</v>
      </c>
      <c r="G3721" s="19"/>
    </row>
    <row r="3722" spans="1:7" x14ac:dyDescent="0.25">
      <c r="A3722">
        <v>3721</v>
      </c>
      <c r="B3722" s="5">
        <v>1991079</v>
      </c>
      <c r="C3722" t="str">
        <f t="shared" si="5517"/>
        <v>Optus Bank - Columbia, SC</v>
      </c>
      <c r="D3722" s="21" t="s">
        <v>5692</v>
      </c>
      <c r="E3722" s="19" t="s">
        <v>3489</v>
      </c>
      <c r="F3722" s="19" t="s">
        <v>4987</v>
      </c>
      <c r="G3722" s="19"/>
    </row>
    <row r="3723" spans="1:7" x14ac:dyDescent="0.25">
      <c r="A3723">
        <v>3722</v>
      </c>
      <c r="B3723" s="5">
        <v>1007513</v>
      </c>
      <c r="C3723" t="str">
        <f t="shared" si="5517"/>
        <v>Palmetto State Bank - Hampton, SC</v>
      </c>
      <c r="D3723" s="21" t="s">
        <v>1695</v>
      </c>
      <c r="E3723" s="19" t="s">
        <v>3324</v>
      </c>
      <c r="F3723" s="19" t="s">
        <v>4987</v>
      </c>
      <c r="G3723" s="19"/>
    </row>
    <row r="3724" spans="1:7" x14ac:dyDescent="0.25">
      <c r="A3724">
        <v>3723</v>
      </c>
      <c r="B3724" s="5">
        <v>1001342</v>
      </c>
      <c r="C3724" t="str">
        <f t="shared" si="5517"/>
        <v>Pee Dee Federal Savings Bank - Marion, SC</v>
      </c>
      <c r="D3724" s="21" t="s">
        <v>731</v>
      </c>
      <c r="E3724" s="19" t="s">
        <v>2860</v>
      </c>
      <c r="F3724" s="19" t="s">
        <v>4987</v>
      </c>
      <c r="G3724" s="19"/>
    </row>
    <row r="3725" spans="1:7" x14ac:dyDescent="0.25">
      <c r="A3725">
        <v>3724</v>
      </c>
      <c r="B3725" s="5">
        <v>1002277</v>
      </c>
      <c r="C3725" t="str">
        <f t="shared" si="5517"/>
        <v>Pickens Savings and Loan Association, Federal Association - Pickens, SC</v>
      </c>
      <c r="D3725" s="21" t="s">
        <v>9914</v>
      </c>
      <c r="E3725" s="19" t="s">
        <v>5006</v>
      </c>
      <c r="F3725" s="19" t="s">
        <v>4987</v>
      </c>
      <c r="G3725" s="19"/>
    </row>
    <row r="3726" spans="1:7" x14ac:dyDescent="0.25">
      <c r="A3726">
        <v>3725</v>
      </c>
      <c r="B3726" s="5">
        <v>1002285</v>
      </c>
      <c r="C3726" t="str">
        <f t="shared" si="5517"/>
        <v>Security Federal Bank - Aiken, SC</v>
      </c>
      <c r="D3726" s="21" t="s">
        <v>737</v>
      </c>
      <c r="E3726" s="19" t="s">
        <v>5007</v>
      </c>
      <c r="F3726" s="19" t="s">
        <v>4987</v>
      </c>
      <c r="G3726" s="19"/>
    </row>
    <row r="3727" spans="1:7" x14ac:dyDescent="0.25">
      <c r="A3727">
        <v>3726</v>
      </c>
      <c r="B3727" s="5">
        <v>4160491</v>
      </c>
      <c r="C3727" t="str">
        <f t="shared" si="5517"/>
        <v>South Atlantic Bank - Myrtle Beach, SC</v>
      </c>
      <c r="D3727" s="21" t="s">
        <v>1688</v>
      </c>
      <c r="E3727" s="19" t="s">
        <v>4997</v>
      </c>
      <c r="F3727" s="19" t="s">
        <v>4987</v>
      </c>
      <c r="G3727" s="19"/>
    </row>
    <row r="3728" spans="1:7" x14ac:dyDescent="0.25">
      <c r="A3728">
        <v>3727</v>
      </c>
      <c r="B3728" s="5">
        <v>4049366</v>
      </c>
      <c r="C3728" t="str">
        <f t="shared" si="5517"/>
        <v>Southern First Bank - Greenville, SC</v>
      </c>
      <c r="D3728" s="21" t="s">
        <v>1235</v>
      </c>
      <c r="E3728" s="19" t="s">
        <v>3090</v>
      </c>
      <c r="F3728" s="19" t="s">
        <v>4987</v>
      </c>
      <c r="G3728" s="19"/>
    </row>
    <row r="3729" spans="1:7" x14ac:dyDescent="0.25">
      <c r="A3729">
        <v>3728</v>
      </c>
      <c r="B3729" s="5">
        <v>1002228</v>
      </c>
      <c r="C3729" t="str">
        <f t="shared" si="5517"/>
        <v>Spratt Savings Bank - Chester, SC</v>
      </c>
      <c r="D3729" s="21" t="s">
        <v>5710</v>
      </c>
      <c r="E3729" s="19" t="s">
        <v>3470</v>
      </c>
      <c r="F3729" s="19" t="s">
        <v>4987</v>
      </c>
      <c r="G3729" s="19"/>
    </row>
    <row r="3730" spans="1:7" x14ac:dyDescent="0.25">
      <c r="A3730">
        <v>3729</v>
      </c>
      <c r="B3730" s="5">
        <v>1001348</v>
      </c>
      <c r="C3730" t="str">
        <f t="shared" si="5517"/>
        <v>The Bank of Clarendon - Manning, SC</v>
      </c>
      <c r="D3730" s="21" t="s">
        <v>9915</v>
      </c>
      <c r="E3730" s="19" t="s">
        <v>3330</v>
      </c>
      <c r="F3730" s="19" t="s">
        <v>4987</v>
      </c>
      <c r="G3730" s="19"/>
    </row>
    <row r="3731" spans="1:7" x14ac:dyDescent="0.25">
      <c r="A3731">
        <v>3730</v>
      </c>
      <c r="B3731" s="5">
        <v>1007112</v>
      </c>
      <c r="C3731" t="str">
        <f t="shared" si="5517"/>
        <v>The Bank of South Carolina - Charleston, SC</v>
      </c>
      <c r="D3731" s="21" t="s">
        <v>9916</v>
      </c>
      <c r="E3731" s="19" t="s">
        <v>4340</v>
      </c>
      <c r="F3731" s="19" t="s">
        <v>4987</v>
      </c>
      <c r="G3731" s="19"/>
    </row>
    <row r="3732" spans="1:7" x14ac:dyDescent="0.25">
      <c r="A3732">
        <v>3731</v>
      </c>
      <c r="B3732" s="5">
        <v>1015076</v>
      </c>
      <c r="C3732" t="str">
        <f t="shared" si="5517"/>
        <v>The Citizens Bank - Olanta, SC</v>
      </c>
      <c r="D3732" s="21" t="s">
        <v>9405</v>
      </c>
      <c r="E3732" s="19" t="s">
        <v>4995</v>
      </c>
      <c r="F3732" s="19" t="s">
        <v>4987</v>
      </c>
      <c r="G3732" s="19"/>
    </row>
    <row r="3733" spans="1:7" x14ac:dyDescent="0.25">
      <c r="A3733">
        <v>3732</v>
      </c>
      <c r="B3733" s="5">
        <v>1008369</v>
      </c>
      <c r="C3733" t="str">
        <f t="shared" si="5517"/>
        <v>The Commercial Bank - Honea Path, SC</v>
      </c>
      <c r="D3733" s="21" t="s">
        <v>9456</v>
      </c>
      <c r="E3733" s="19" t="s">
        <v>4999</v>
      </c>
      <c r="F3733" s="19" t="s">
        <v>4987</v>
      </c>
      <c r="G3733" s="19"/>
    </row>
    <row r="3734" spans="1:7" x14ac:dyDescent="0.25">
      <c r="A3734">
        <v>3733</v>
      </c>
      <c r="B3734" s="5">
        <v>1011712</v>
      </c>
      <c r="C3734" t="str">
        <f t="shared" si="5517"/>
        <v>The Conway National Bank - Conway, SC</v>
      </c>
      <c r="D3734" s="21" t="s">
        <v>9917</v>
      </c>
      <c r="E3734" s="19" t="s">
        <v>2892</v>
      </c>
      <c r="F3734" s="19" t="s">
        <v>4987</v>
      </c>
      <c r="G3734" s="19"/>
    </row>
    <row r="3735" spans="1:7" x14ac:dyDescent="0.25">
      <c r="A3735">
        <v>3734</v>
      </c>
      <c r="B3735" s="5">
        <v>1007614</v>
      </c>
      <c r="C3735" t="str">
        <f t="shared" si="5517"/>
        <v>The Peoples Bank - Iva, SC</v>
      </c>
      <c r="D3735" s="21" t="s">
        <v>9416</v>
      </c>
      <c r="E3735" s="19" t="s">
        <v>5005</v>
      </c>
      <c r="F3735" s="19" t="s">
        <v>4987</v>
      </c>
      <c r="G3735" s="19"/>
    </row>
    <row r="3736" spans="1:7" x14ac:dyDescent="0.25">
      <c r="A3736">
        <v>3735</v>
      </c>
      <c r="B3736" s="5">
        <v>1016542</v>
      </c>
      <c r="C3736" t="str">
        <f t="shared" si="5517"/>
        <v>United Community Bank - Greenville, SC</v>
      </c>
      <c r="D3736" s="21" t="s">
        <v>151</v>
      </c>
      <c r="E3736" s="19" t="s">
        <v>3090</v>
      </c>
      <c r="F3736" s="19" t="s">
        <v>4987</v>
      </c>
      <c r="G3736" s="19"/>
    </row>
    <row r="3737" spans="1:7" x14ac:dyDescent="0.25">
      <c r="A3737">
        <v>3736</v>
      </c>
      <c r="B3737" s="5">
        <v>1001106</v>
      </c>
      <c r="C3737" t="str">
        <f t="shared" si="5517"/>
        <v>Woodruff Federal Savings and Loan Association - Woodruff, SC</v>
      </c>
      <c r="D3737" s="21" t="s">
        <v>730</v>
      </c>
      <c r="E3737" s="19" t="s">
        <v>5008</v>
      </c>
      <c r="F3737" s="19" t="s">
        <v>4987</v>
      </c>
      <c r="G3737" s="19"/>
    </row>
    <row r="3738" spans="1:7" x14ac:dyDescent="0.25">
      <c r="A3738">
        <v>3737</v>
      </c>
      <c r="B3738" s="5">
        <v>1010474</v>
      </c>
      <c r="C3738" t="str">
        <f t="shared" si="5517"/>
        <v>1st Financial Bank USA - Dakota Dunes, SD</v>
      </c>
      <c r="D3738" s="21" t="s">
        <v>5009</v>
      </c>
      <c r="E3738" s="19" t="s">
        <v>5010</v>
      </c>
      <c r="F3738" s="19" t="s">
        <v>5011</v>
      </c>
      <c r="G3738" s="19"/>
    </row>
    <row r="3739" spans="1:7" x14ac:dyDescent="0.25">
      <c r="A3739">
        <v>3738</v>
      </c>
      <c r="B3739" s="5">
        <v>1007480</v>
      </c>
      <c r="C3739" t="str">
        <f t="shared" si="5517"/>
        <v>American Bank &amp; Trust - Sioux Falls, SD</v>
      </c>
      <c r="D3739" s="21" t="s">
        <v>1702</v>
      </c>
      <c r="E3739" s="19" t="s">
        <v>5017</v>
      </c>
      <c r="F3739" s="19" t="s">
        <v>5011</v>
      </c>
      <c r="G3739" s="19"/>
    </row>
    <row r="3740" spans="1:7" x14ac:dyDescent="0.25">
      <c r="A3740">
        <v>3739</v>
      </c>
      <c r="B3740" s="5">
        <v>27776853</v>
      </c>
      <c r="C3740" t="str">
        <f t="shared" si="5517"/>
        <v>Anchorage Digital Bank National Association - Sioux Falls, SD</v>
      </c>
      <c r="D3740" s="21" t="s">
        <v>10083</v>
      </c>
      <c r="E3740" s="19" t="s">
        <v>5017</v>
      </c>
      <c r="F3740" s="19" t="s">
        <v>5011</v>
      </c>
      <c r="G3740" s="19"/>
    </row>
    <row r="3741" spans="1:7" x14ac:dyDescent="0.25">
      <c r="A3741">
        <v>3740</v>
      </c>
      <c r="B3741" s="5">
        <v>1009100</v>
      </c>
      <c r="C3741" t="str">
        <f t="shared" si="5517"/>
        <v>Andes State Bank - Lake Andes, SD</v>
      </c>
      <c r="D3741" s="21" t="s">
        <v>1084</v>
      </c>
      <c r="E3741" s="19" t="s">
        <v>5012</v>
      </c>
      <c r="F3741" s="19" t="s">
        <v>5011</v>
      </c>
      <c r="G3741" s="19"/>
    </row>
    <row r="3742" spans="1:7" x14ac:dyDescent="0.25">
      <c r="A3742">
        <v>3741</v>
      </c>
      <c r="B3742" s="5">
        <v>1005492</v>
      </c>
      <c r="C3742" t="str">
        <f t="shared" si="5517"/>
        <v>BankStar Financial - Elkton, SD</v>
      </c>
      <c r="D3742" s="21" t="s">
        <v>2346</v>
      </c>
      <c r="E3742" s="19" t="s">
        <v>3891</v>
      </c>
      <c r="F3742" s="19" t="s">
        <v>5011</v>
      </c>
      <c r="G3742" s="19"/>
    </row>
    <row r="3743" spans="1:7" x14ac:dyDescent="0.25">
      <c r="A3743">
        <v>3742</v>
      </c>
      <c r="B3743" s="5">
        <v>1010648</v>
      </c>
      <c r="C3743" t="str">
        <f t="shared" si="5517"/>
        <v>BankWest, Incorporated - Pierre, SD</v>
      </c>
      <c r="D3743" s="21" t="s">
        <v>9918</v>
      </c>
      <c r="E3743" s="19" t="s">
        <v>5013</v>
      </c>
      <c r="F3743" s="19" t="s">
        <v>5011</v>
      </c>
      <c r="G3743" s="19"/>
    </row>
    <row r="3744" spans="1:7" x14ac:dyDescent="0.25">
      <c r="A3744">
        <v>3743</v>
      </c>
      <c r="B3744" s="5">
        <v>4163748</v>
      </c>
      <c r="C3744" t="str">
        <f t="shared" si="5517"/>
        <v>Black Hills Community Bank, National Association - Rapid City, SD</v>
      </c>
      <c r="D3744" s="21" t="s">
        <v>9919</v>
      </c>
      <c r="E3744" s="19" t="s">
        <v>5014</v>
      </c>
      <c r="F3744" s="19" t="s">
        <v>5011</v>
      </c>
      <c r="G3744" s="19"/>
    </row>
    <row r="3745" spans="1:7" x14ac:dyDescent="0.25">
      <c r="A3745">
        <v>3744</v>
      </c>
      <c r="B3745" s="5">
        <v>1005169</v>
      </c>
      <c r="C3745" t="str">
        <f t="shared" si="5517"/>
        <v>Bryant State Bank - Bryant, SD</v>
      </c>
      <c r="D3745" s="21" t="s">
        <v>1086</v>
      </c>
      <c r="E3745" s="19" t="s">
        <v>5015</v>
      </c>
      <c r="F3745" s="19" t="s">
        <v>5011</v>
      </c>
      <c r="G3745" s="19"/>
    </row>
    <row r="3746" spans="1:7" x14ac:dyDescent="0.25">
      <c r="A3746">
        <v>3745</v>
      </c>
      <c r="B3746" s="5">
        <v>1007707</v>
      </c>
      <c r="C3746" t="str">
        <f t="shared" si="5517"/>
        <v>Campbell County Bank - Herreid, SD</v>
      </c>
      <c r="D3746" s="21" t="s">
        <v>9920</v>
      </c>
      <c r="E3746" s="19" t="s">
        <v>5016</v>
      </c>
      <c r="F3746" s="19" t="s">
        <v>5011</v>
      </c>
      <c r="G3746" s="19"/>
    </row>
    <row r="3747" spans="1:7" x14ac:dyDescent="0.25">
      <c r="A3747">
        <v>3746</v>
      </c>
      <c r="B3747" s="5">
        <v>1007474</v>
      </c>
      <c r="C3747" t="str">
        <f t="shared" si="5517"/>
        <v>Citizens State Bank of Arlington - Arlington, SD</v>
      </c>
      <c r="D3747" s="21" t="s">
        <v>2343</v>
      </c>
      <c r="E3747" s="19" t="s">
        <v>3884</v>
      </c>
      <c r="F3747" s="19" t="s">
        <v>5011</v>
      </c>
      <c r="G3747" s="19"/>
    </row>
    <row r="3748" spans="1:7" x14ac:dyDescent="0.25">
      <c r="A3748">
        <v>3747</v>
      </c>
      <c r="B3748" s="5">
        <v>1005723</v>
      </c>
      <c r="C3748" t="str">
        <f t="shared" si="5517"/>
        <v>Commercial State Bank of Wagner - Wagner, SD</v>
      </c>
      <c r="D3748" s="21" t="s">
        <v>2682</v>
      </c>
      <c r="E3748" s="19" t="s">
        <v>5018</v>
      </c>
      <c r="F3748" s="19" t="s">
        <v>5011</v>
      </c>
      <c r="G3748" s="19"/>
    </row>
    <row r="3749" spans="1:7" x14ac:dyDescent="0.25">
      <c r="A3749">
        <v>3748</v>
      </c>
      <c r="B3749" s="5">
        <v>1007501</v>
      </c>
      <c r="C3749" t="str">
        <f t="shared" si="5517"/>
        <v>Community Bank - Avon, SD</v>
      </c>
      <c r="D3749" s="21" t="s">
        <v>131</v>
      </c>
      <c r="E3749" s="19" t="s">
        <v>3658</v>
      </c>
      <c r="F3749" s="19" t="s">
        <v>5011</v>
      </c>
      <c r="G3749" s="19"/>
    </row>
    <row r="3750" spans="1:7" x14ac:dyDescent="0.25">
      <c r="A3750">
        <v>3749</v>
      </c>
      <c r="B3750" s="5">
        <v>1004927</v>
      </c>
      <c r="C3750" t="str">
        <f t="shared" si="5517"/>
        <v>CorTrust Bank National Association - Mitchell, SD</v>
      </c>
      <c r="D3750" s="21" t="s">
        <v>1700</v>
      </c>
      <c r="E3750" s="19" t="s">
        <v>5019</v>
      </c>
      <c r="F3750" s="19" t="s">
        <v>5011</v>
      </c>
      <c r="G3750" s="19"/>
    </row>
    <row r="3751" spans="1:7" x14ac:dyDescent="0.25">
      <c r="A3751">
        <v>3750</v>
      </c>
      <c r="B3751" s="5">
        <v>1007248</v>
      </c>
      <c r="C3751" t="str">
        <f t="shared" si="5517"/>
        <v>Dacotah Bank - Aberdeen, SD</v>
      </c>
      <c r="D3751" s="21" t="s">
        <v>1238</v>
      </c>
      <c r="E3751" s="19" t="s">
        <v>4071</v>
      </c>
      <c r="F3751" s="19" t="s">
        <v>5011</v>
      </c>
      <c r="G3751" s="19"/>
    </row>
    <row r="3752" spans="1:7" x14ac:dyDescent="0.25">
      <c r="A3752">
        <v>3751</v>
      </c>
      <c r="B3752" s="5">
        <v>1009011</v>
      </c>
      <c r="C3752" t="str">
        <f t="shared" si="5517"/>
        <v>DNB National Bank - Clear Lake, SD</v>
      </c>
      <c r="D3752" s="21" t="s">
        <v>898</v>
      </c>
      <c r="E3752" s="19" t="s">
        <v>3285</v>
      </c>
      <c r="F3752" s="19" t="s">
        <v>5011</v>
      </c>
      <c r="G3752" s="19"/>
    </row>
    <row r="3753" spans="1:7" x14ac:dyDescent="0.25">
      <c r="A3753">
        <v>3752</v>
      </c>
      <c r="B3753" s="5">
        <v>1011358</v>
      </c>
      <c r="C3753" t="str">
        <f t="shared" si="5517"/>
        <v>Farmers and Merchants State Bank - Plankinton, SD</v>
      </c>
      <c r="D3753" s="21" t="s">
        <v>1085</v>
      </c>
      <c r="E3753" s="19" t="s">
        <v>5022</v>
      </c>
      <c r="F3753" s="19" t="s">
        <v>5011</v>
      </c>
      <c r="G3753" s="19"/>
    </row>
    <row r="3754" spans="1:7" x14ac:dyDescent="0.25">
      <c r="A3754">
        <v>3753</v>
      </c>
      <c r="B3754" s="5">
        <v>1005629</v>
      </c>
      <c r="C3754" t="str">
        <f t="shared" si="5517"/>
        <v>Farmers State Bank - Parkston, SD</v>
      </c>
      <c r="D3754" s="21" t="s">
        <v>290</v>
      </c>
      <c r="E3754" s="19" t="s">
        <v>5023</v>
      </c>
      <c r="F3754" s="19" t="s">
        <v>5011</v>
      </c>
      <c r="G3754" s="19"/>
    </row>
    <row r="3755" spans="1:7" x14ac:dyDescent="0.25">
      <c r="A3755">
        <v>3754</v>
      </c>
      <c r="B3755" s="5">
        <v>1009082</v>
      </c>
      <c r="C3755" t="str">
        <f t="shared" si="5517"/>
        <v>Farmers State Bank - Hosmer, SD</v>
      </c>
      <c r="D3755" s="21" t="s">
        <v>290</v>
      </c>
      <c r="E3755" s="19" t="s">
        <v>5024</v>
      </c>
      <c r="F3755" s="19" t="s">
        <v>5011</v>
      </c>
      <c r="G3755" s="19"/>
    </row>
    <row r="3756" spans="1:7" x14ac:dyDescent="0.25">
      <c r="A3756">
        <v>3755</v>
      </c>
      <c r="B3756" s="5">
        <v>1005285</v>
      </c>
      <c r="C3756" t="str">
        <f t="shared" si="5517"/>
        <v>Farmers State Bank of Canton - Canton, SD</v>
      </c>
      <c r="D3756" s="21" t="s">
        <v>999</v>
      </c>
      <c r="E3756" s="19" t="s">
        <v>3608</v>
      </c>
      <c r="F3756" s="19" t="s">
        <v>5011</v>
      </c>
      <c r="G3756" s="19"/>
    </row>
    <row r="3757" spans="1:7" x14ac:dyDescent="0.25">
      <c r="A3757">
        <v>3756</v>
      </c>
      <c r="B3757" s="5">
        <v>1005117</v>
      </c>
      <c r="C3757" t="str">
        <f t="shared" si="5517"/>
        <v>First Bank &amp; Trust - Brookings, SD</v>
      </c>
      <c r="D3757" s="21" t="s">
        <v>1142</v>
      </c>
      <c r="E3757" s="19" t="s">
        <v>5027</v>
      </c>
      <c r="F3757" s="19" t="s">
        <v>5011</v>
      </c>
      <c r="G3757" s="19"/>
    </row>
    <row r="3758" spans="1:7" x14ac:dyDescent="0.25">
      <c r="A3758">
        <v>3757</v>
      </c>
      <c r="B3758" s="5">
        <v>1009449</v>
      </c>
      <c r="C3758" t="str">
        <f t="shared" si="5517"/>
        <v>First Dakota National Bank - Yankton, SD</v>
      </c>
      <c r="D3758" s="21" t="s">
        <v>1237</v>
      </c>
      <c r="E3758" s="19" t="s">
        <v>5028</v>
      </c>
      <c r="F3758" s="19" t="s">
        <v>5011</v>
      </c>
      <c r="G3758" s="19"/>
    </row>
    <row r="3759" spans="1:7" x14ac:dyDescent="0.25">
      <c r="A3759">
        <v>3758</v>
      </c>
      <c r="B3759" s="5">
        <v>1005147</v>
      </c>
      <c r="C3759" t="str">
        <f t="shared" si="5517"/>
        <v>First Fidelity Bank - Burke, SD</v>
      </c>
      <c r="D3759" s="21" t="s">
        <v>1216</v>
      </c>
      <c r="E3759" s="19" t="s">
        <v>5029</v>
      </c>
      <c r="F3759" s="19" t="s">
        <v>5011</v>
      </c>
      <c r="G3759" s="19"/>
    </row>
    <row r="3760" spans="1:7" x14ac:dyDescent="0.25">
      <c r="A3760">
        <v>3759</v>
      </c>
      <c r="B3760" s="5">
        <v>1008446</v>
      </c>
      <c r="C3760" t="str">
        <f t="shared" si="5517"/>
        <v>First National Bank - Fort Pierre, SD</v>
      </c>
      <c r="D3760" s="21" t="s">
        <v>358</v>
      </c>
      <c r="E3760" s="19" t="s">
        <v>5020</v>
      </c>
      <c r="F3760" s="19" t="s">
        <v>5011</v>
      </c>
      <c r="G3760" s="19"/>
    </row>
    <row r="3761" spans="1:7" x14ac:dyDescent="0.25">
      <c r="A3761">
        <v>3760</v>
      </c>
      <c r="B3761" s="5">
        <v>1015599</v>
      </c>
      <c r="C3761" t="str">
        <f t="shared" si="5517"/>
        <v>First National Bank - Oldham, SD</v>
      </c>
      <c r="D3761" s="21" t="s">
        <v>358</v>
      </c>
      <c r="E3761" s="19" t="s">
        <v>5026</v>
      </c>
      <c r="F3761" s="19" t="s">
        <v>5011</v>
      </c>
      <c r="G3761" s="19"/>
    </row>
    <row r="3762" spans="1:7" x14ac:dyDescent="0.25">
      <c r="A3762">
        <v>3761</v>
      </c>
      <c r="B3762" s="5">
        <v>1010628</v>
      </c>
      <c r="C3762" t="str">
        <f t="shared" si="5517"/>
        <v>First National Bank in Philip - Philip, SD</v>
      </c>
      <c r="D3762" s="21" t="s">
        <v>2681</v>
      </c>
      <c r="E3762" s="19" t="s">
        <v>5030</v>
      </c>
      <c r="F3762" s="19" t="s">
        <v>5011</v>
      </c>
      <c r="G3762" s="19"/>
    </row>
    <row r="3763" spans="1:7" x14ac:dyDescent="0.25">
      <c r="A3763">
        <v>3762</v>
      </c>
      <c r="B3763" s="5">
        <v>1008688</v>
      </c>
      <c r="C3763" t="str">
        <f t="shared" si="5517"/>
        <v>First Premier Bank - Sioux Falls, SD</v>
      </c>
      <c r="D3763" s="21" t="s">
        <v>1236</v>
      </c>
      <c r="E3763" s="19" t="s">
        <v>5017</v>
      </c>
      <c r="F3763" s="19" t="s">
        <v>5011</v>
      </c>
      <c r="G3763" s="19"/>
    </row>
    <row r="3764" spans="1:7" x14ac:dyDescent="0.25">
      <c r="A3764">
        <v>3763</v>
      </c>
      <c r="B3764" s="5">
        <v>1003384</v>
      </c>
      <c r="C3764" t="str">
        <f t="shared" si="5517"/>
        <v>First Savings Bank - Beresford, SD</v>
      </c>
      <c r="D3764" s="21" t="s">
        <v>42</v>
      </c>
      <c r="E3764" s="19" t="s">
        <v>5031</v>
      </c>
      <c r="F3764" s="19" t="s">
        <v>5011</v>
      </c>
      <c r="G3764" s="19"/>
    </row>
    <row r="3765" spans="1:7" x14ac:dyDescent="0.25">
      <c r="A3765">
        <v>3764</v>
      </c>
      <c r="B3765" s="5">
        <v>1006424</v>
      </c>
      <c r="C3765" t="str">
        <f t="shared" si="5517"/>
        <v>First State Bank of Roscoe - Roscoe, SD</v>
      </c>
      <c r="D3765" s="21" t="s">
        <v>2345</v>
      </c>
      <c r="E3765" s="19" t="s">
        <v>3581</v>
      </c>
      <c r="F3765" s="19" t="s">
        <v>5011</v>
      </c>
      <c r="G3765" s="19"/>
    </row>
    <row r="3766" spans="1:7" x14ac:dyDescent="0.25">
      <c r="A3766">
        <v>3765</v>
      </c>
      <c r="B3766" s="5">
        <v>1002754</v>
      </c>
      <c r="C3766" t="str">
        <f t="shared" si="5517"/>
        <v>First Western Federal Savings Bank - Rapid City, SD</v>
      </c>
      <c r="D3766" s="21" t="s">
        <v>734</v>
      </c>
      <c r="E3766" s="19" t="s">
        <v>5014</v>
      </c>
      <c r="F3766" s="19" t="s">
        <v>5011</v>
      </c>
      <c r="G3766" s="19"/>
    </row>
    <row r="3767" spans="1:7" x14ac:dyDescent="0.25">
      <c r="A3767">
        <v>3766</v>
      </c>
      <c r="B3767" s="5">
        <v>1004269</v>
      </c>
      <c r="C3767" t="str">
        <f t="shared" si="5517"/>
        <v>Frontier Bank - Sioux Falls, SD</v>
      </c>
      <c r="D3767" s="21" t="s">
        <v>650</v>
      </c>
      <c r="E3767" s="19" t="s">
        <v>5017</v>
      </c>
      <c r="F3767" s="19" t="s">
        <v>5011</v>
      </c>
      <c r="G3767" s="19"/>
    </row>
    <row r="3768" spans="1:7" x14ac:dyDescent="0.25">
      <c r="A3768">
        <v>3767</v>
      </c>
      <c r="B3768" s="5">
        <v>1011197</v>
      </c>
      <c r="C3768" t="str">
        <f t="shared" si="5517"/>
        <v>Great Plains Bank - Eureka, SD</v>
      </c>
      <c r="D3768" s="21" t="s">
        <v>2348</v>
      </c>
      <c r="E3768" s="19" t="s">
        <v>3003</v>
      </c>
      <c r="F3768" s="19" t="s">
        <v>5011</v>
      </c>
      <c r="G3768" s="19"/>
    </row>
    <row r="3769" spans="1:7" x14ac:dyDescent="0.25">
      <c r="A3769">
        <v>3768</v>
      </c>
      <c r="B3769" s="5">
        <v>1005789</v>
      </c>
      <c r="C3769" t="str">
        <f t="shared" si="5517"/>
        <v>Heartland State Bank - Redfield, SD</v>
      </c>
      <c r="D3769" s="21" t="s">
        <v>869</v>
      </c>
      <c r="E3769" s="19" t="s">
        <v>5032</v>
      </c>
      <c r="F3769" s="19" t="s">
        <v>5011</v>
      </c>
      <c r="G3769" s="19"/>
    </row>
    <row r="3770" spans="1:7" x14ac:dyDescent="0.25">
      <c r="A3770">
        <v>3769</v>
      </c>
      <c r="B3770" s="5">
        <v>1010544</v>
      </c>
      <c r="C3770" t="str">
        <f t="shared" si="5517"/>
        <v>Ipswich State Bank - Ipswich, SD</v>
      </c>
      <c r="D3770" s="21" t="s">
        <v>895</v>
      </c>
      <c r="E3770" s="19" t="s">
        <v>4019</v>
      </c>
      <c r="F3770" s="19" t="s">
        <v>5011</v>
      </c>
      <c r="G3770" s="19"/>
    </row>
    <row r="3771" spans="1:7" x14ac:dyDescent="0.25">
      <c r="A3771">
        <v>3770</v>
      </c>
      <c r="B3771" s="5">
        <v>1007656</v>
      </c>
      <c r="C3771" t="str">
        <f t="shared" si="5517"/>
        <v>Merchants State Bank - Freeman, SD</v>
      </c>
      <c r="D3771" s="21" t="s">
        <v>2344</v>
      </c>
      <c r="E3771" s="19" t="s">
        <v>5033</v>
      </c>
      <c r="F3771" s="19" t="s">
        <v>5011</v>
      </c>
      <c r="G3771" s="19"/>
    </row>
    <row r="3772" spans="1:7" x14ac:dyDescent="0.25">
      <c r="A3772">
        <v>3771</v>
      </c>
      <c r="B3772" s="5">
        <v>1005320</v>
      </c>
      <c r="C3772" t="str">
        <f t="shared" si="5517"/>
        <v>One American Bank - Sioux Falls, SD</v>
      </c>
      <c r="D3772" s="21" t="s">
        <v>2729</v>
      </c>
      <c r="E3772" s="19" t="s">
        <v>5017</v>
      </c>
      <c r="F3772" s="19" t="s">
        <v>5011</v>
      </c>
      <c r="G3772" s="19"/>
    </row>
    <row r="3773" spans="1:7" x14ac:dyDescent="0.25">
      <c r="A3773">
        <v>3772</v>
      </c>
      <c r="B3773" s="5">
        <v>1002123</v>
      </c>
      <c r="C3773" t="str">
        <f t="shared" si="5517"/>
        <v>Pathward, National Association - Sioux Falls, SD</v>
      </c>
      <c r="D3773" s="21" t="s">
        <v>10281</v>
      </c>
      <c r="E3773" s="19" t="s">
        <v>5017</v>
      </c>
      <c r="F3773" s="19" t="s">
        <v>5011</v>
      </c>
      <c r="G3773" s="19"/>
    </row>
    <row r="3774" spans="1:7" x14ac:dyDescent="0.25">
      <c r="A3774">
        <v>3773</v>
      </c>
      <c r="B3774" s="5">
        <v>1004979</v>
      </c>
      <c r="C3774" t="str">
        <f t="shared" si="5517"/>
        <v>Pioneer Bank &amp; Trust - Spearfish, SD</v>
      </c>
      <c r="D3774" s="21" t="s">
        <v>1699</v>
      </c>
      <c r="E3774" s="19" t="s">
        <v>5675</v>
      </c>
      <c r="F3774" s="19" t="s">
        <v>5011</v>
      </c>
      <c r="G3774" s="19"/>
    </row>
    <row r="3775" spans="1:7" x14ac:dyDescent="0.25">
      <c r="A3775">
        <v>3774</v>
      </c>
      <c r="B3775" s="5">
        <v>1011247</v>
      </c>
      <c r="C3775" t="str">
        <f t="shared" si="5517"/>
        <v>Plains Commerce Bank - Sioux Falls, SD</v>
      </c>
      <c r="D3775" s="21" t="s">
        <v>1703</v>
      </c>
      <c r="E3775" s="19" t="s">
        <v>5017</v>
      </c>
      <c r="F3775" s="19" t="s">
        <v>5011</v>
      </c>
      <c r="G3775" s="19"/>
    </row>
    <row r="3776" spans="1:7" x14ac:dyDescent="0.25">
      <c r="A3776">
        <v>3775</v>
      </c>
      <c r="B3776" s="5">
        <v>1011239</v>
      </c>
      <c r="C3776" t="str">
        <f t="shared" si="5517"/>
        <v>Quoin Financial Bank - Miller, SD</v>
      </c>
      <c r="D3776" s="21" t="s">
        <v>2347</v>
      </c>
      <c r="E3776" s="19" t="s">
        <v>5034</v>
      </c>
      <c r="F3776" s="19" t="s">
        <v>5011</v>
      </c>
      <c r="G3776" s="19"/>
    </row>
    <row r="3777" spans="1:7" x14ac:dyDescent="0.25">
      <c r="A3777">
        <v>3776</v>
      </c>
      <c r="B3777" s="5">
        <v>1005487</v>
      </c>
      <c r="C3777" t="str">
        <f t="shared" si="5517"/>
        <v>Reliabank Dakota - Estelline, SD</v>
      </c>
      <c r="D3777" s="21" t="s">
        <v>1701</v>
      </c>
      <c r="E3777" s="19" t="s">
        <v>5035</v>
      </c>
      <c r="F3777" s="19" t="s">
        <v>5011</v>
      </c>
      <c r="G3777" s="19"/>
    </row>
    <row r="3778" spans="1:7" x14ac:dyDescent="0.25">
      <c r="A3778">
        <v>3777</v>
      </c>
      <c r="B3778" s="5">
        <v>1005189</v>
      </c>
      <c r="C3778" t="str">
        <f t="shared" ref="C3778:C3841" si="5518">D3778&amp;" - "&amp;E3778&amp;", "&amp;F3778</f>
        <v>Richland State Bank - Bruce, SD</v>
      </c>
      <c r="D3778" s="21" t="s">
        <v>1087</v>
      </c>
      <c r="E3778" s="19" t="s">
        <v>5036</v>
      </c>
      <c r="F3778" s="19" t="s">
        <v>5011</v>
      </c>
      <c r="G3778" s="19"/>
    </row>
    <row r="3779" spans="1:7" x14ac:dyDescent="0.25">
      <c r="A3779">
        <v>3778</v>
      </c>
      <c r="B3779" s="5">
        <v>1009838</v>
      </c>
      <c r="C3779" t="str">
        <f t="shared" si="5518"/>
        <v>Rivers Edge Bank - Marion, SD</v>
      </c>
      <c r="D3779" s="21" t="s">
        <v>5037</v>
      </c>
      <c r="E3779" s="19" t="s">
        <v>2860</v>
      </c>
      <c r="F3779" s="19" t="s">
        <v>5011</v>
      </c>
      <c r="G3779" s="19"/>
    </row>
    <row r="3780" spans="1:7" x14ac:dyDescent="0.25">
      <c r="A3780">
        <v>3779</v>
      </c>
      <c r="B3780" s="5">
        <v>1009375</v>
      </c>
      <c r="C3780" t="str">
        <f t="shared" si="5518"/>
        <v>Security Bank Midwest - Tyndall, SD</v>
      </c>
      <c r="D3780" s="21" t="s">
        <v>10184</v>
      </c>
      <c r="E3780" s="19" t="s">
        <v>5039</v>
      </c>
      <c r="F3780" s="19" t="s">
        <v>5011</v>
      </c>
      <c r="G3780" s="19"/>
    </row>
    <row r="3781" spans="1:7" x14ac:dyDescent="0.25">
      <c r="A3781">
        <v>3780</v>
      </c>
      <c r="B3781" s="5">
        <v>1032523</v>
      </c>
      <c r="C3781" t="str">
        <f t="shared" si="5518"/>
        <v>Security National Bank of South Dakota - Dakota Dunes, SD</v>
      </c>
      <c r="D3781" s="21" t="s">
        <v>2031</v>
      </c>
      <c r="E3781" s="19" t="s">
        <v>5010</v>
      </c>
      <c r="F3781" s="19" t="s">
        <v>5011</v>
      </c>
      <c r="G3781" s="19"/>
    </row>
    <row r="3782" spans="1:7" x14ac:dyDescent="0.25">
      <c r="A3782">
        <v>3781</v>
      </c>
      <c r="B3782" s="5">
        <v>1013991</v>
      </c>
      <c r="C3782" t="str">
        <f t="shared" si="5518"/>
        <v>Security Savings Bank - Canton, SD</v>
      </c>
      <c r="D3782" s="21" t="s">
        <v>593</v>
      </c>
      <c r="E3782" s="19" t="s">
        <v>3608</v>
      </c>
      <c r="F3782" s="19" t="s">
        <v>5011</v>
      </c>
      <c r="G3782" s="19"/>
    </row>
    <row r="3783" spans="1:7" x14ac:dyDescent="0.25">
      <c r="A3783">
        <v>3782</v>
      </c>
      <c r="B3783" s="5">
        <v>1007421</v>
      </c>
      <c r="C3783" t="str">
        <f t="shared" si="5518"/>
        <v>Security State Bank - Alexandria, SD</v>
      </c>
      <c r="D3783" s="21" t="s">
        <v>309</v>
      </c>
      <c r="E3783" s="19" t="s">
        <v>3982</v>
      </c>
      <c r="F3783" s="19" t="s">
        <v>5011</v>
      </c>
      <c r="G3783" s="19"/>
    </row>
    <row r="3784" spans="1:7" x14ac:dyDescent="0.25">
      <c r="A3784">
        <v>3783</v>
      </c>
      <c r="B3784" s="5">
        <v>1009035</v>
      </c>
      <c r="C3784" t="str">
        <f t="shared" si="5518"/>
        <v>State Bank of Eagle Butte - Eagle Butte, SD</v>
      </c>
      <c r="D3784" s="21" t="s">
        <v>897</v>
      </c>
      <c r="E3784" s="19" t="s">
        <v>5040</v>
      </c>
      <c r="F3784" s="19" t="s">
        <v>5011</v>
      </c>
      <c r="G3784" s="19"/>
    </row>
    <row r="3785" spans="1:7" x14ac:dyDescent="0.25">
      <c r="A3785">
        <v>3784</v>
      </c>
      <c r="B3785" s="5">
        <v>1008428</v>
      </c>
      <c r="C3785" t="str">
        <f t="shared" si="5518"/>
        <v>Sunrise Bank Dakota - Onida, SD</v>
      </c>
      <c r="D3785" s="21" t="s">
        <v>896</v>
      </c>
      <c r="E3785" s="19" t="s">
        <v>5041</v>
      </c>
      <c r="F3785" s="19" t="s">
        <v>5011</v>
      </c>
      <c r="G3785" s="19"/>
    </row>
    <row r="3786" spans="1:7" x14ac:dyDescent="0.25">
      <c r="A3786">
        <v>3785</v>
      </c>
      <c r="B3786" s="5">
        <v>4057612</v>
      </c>
      <c r="C3786" t="str">
        <f t="shared" si="5518"/>
        <v>The Bancorp Bank, National Association - Sioux Falls, SD</v>
      </c>
      <c r="D3786" s="21" t="s">
        <v>10293</v>
      </c>
      <c r="E3786" s="19" t="s">
        <v>5017</v>
      </c>
      <c r="F3786" s="19" t="s">
        <v>5011</v>
      </c>
      <c r="G3786" s="19"/>
    </row>
    <row r="3787" spans="1:7" x14ac:dyDescent="0.25">
      <c r="A3787">
        <v>3786</v>
      </c>
      <c r="B3787" s="5">
        <v>1009276</v>
      </c>
      <c r="C3787" t="str">
        <f t="shared" si="5518"/>
        <v>The Farmers and Merchants State Bank - Scotland, SD</v>
      </c>
      <c r="D3787" s="21" t="s">
        <v>9921</v>
      </c>
      <c r="E3787" s="19" t="s">
        <v>5021</v>
      </c>
      <c r="F3787" s="19" t="s">
        <v>5011</v>
      </c>
      <c r="G3787" s="19"/>
    </row>
    <row r="3788" spans="1:7" x14ac:dyDescent="0.25">
      <c r="A3788">
        <v>3787</v>
      </c>
      <c r="B3788" s="5">
        <v>1010121</v>
      </c>
      <c r="C3788" t="str">
        <f t="shared" si="5518"/>
        <v>The Farmers State Bank of Turton - Turton, SD</v>
      </c>
      <c r="D3788" s="21" t="s">
        <v>9922</v>
      </c>
      <c r="E3788" s="19" t="s">
        <v>5025</v>
      </c>
      <c r="F3788" s="19" t="s">
        <v>5011</v>
      </c>
      <c r="G3788" s="19"/>
    </row>
    <row r="3789" spans="1:7" x14ac:dyDescent="0.25">
      <c r="A3789">
        <v>3788</v>
      </c>
      <c r="B3789" s="5">
        <v>1008097</v>
      </c>
      <c r="C3789" t="str">
        <f t="shared" si="5518"/>
        <v>The First National Bank in Sioux Falls - Sioux Falls, SD</v>
      </c>
      <c r="D3789" s="21" t="s">
        <v>9923</v>
      </c>
      <c r="E3789" s="19" t="s">
        <v>5017</v>
      </c>
      <c r="F3789" s="19" t="s">
        <v>5011</v>
      </c>
      <c r="G3789" s="19"/>
    </row>
    <row r="3790" spans="1:7" x14ac:dyDescent="0.25">
      <c r="A3790">
        <v>3789</v>
      </c>
      <c r="B3790" s="5">
        <v>1007641</v>
      </c>
      <c r="C3790" t="str">
        <f t="shared" si="5518"/>
        <v>The First National Bank of Frederick - Frederick, SD</v>
      </c>
      <c r="D3790" s="21" t="s">
        <v>9924</v>
      </c>
      <c r="E3790" s="19" t="s">
        <v>4070</v>
      </c>
      <c r="F3790" s="19" t="s">
        <v>5011</v>
      </c>
      <c r="G3790" s="19"/>
    </row>
    <row r="3791" spans="1:7" x14ac:dyDescent="0.25">
      <c r="A3791">
        <v>3790</v>
      </c>
      <c r="B3791" s="5">
        <v>1007609</v>
      </c>
      <c r="C3791" t="str">
        <f t="shared" si="5518"/>
        <v>The Security State Bank - Emery, SD</v>
      </c>
      <c r="D3791" s="21" t="s">
        <v>9463</v>
      </c>
      <c r="E3791" s="19" t="s">
        <v>5038</v>
      </c>
      <c r="F3791" s="19" t="s">
        <v>5011</v>
      </c>
      <c r="G3791" s="19"/>
    </row>
    <row r="3792" spans="1:7" x14ac:dyDescent="0.25">
      <c r="A3792">
        <v>3791</v>
      </c>
      <c r="B3792" s="5">
        <v>4072590</v>
      </c>
      <c r="C3792" t="str">
        <f t="shared" si="5518"/>
        <v>U.S. Bank Trust National Association SD - Sioux Falls, SD</v>
      </c>
      <c r="D3792" s="21" t="s">
        <v>2099</v>
      </c>
      <c r="E3792" s="19" t="s">
        <v>5017</v>
      </c>
      <c r="F3792" s="19" t="s">
        <v>5011</v>
      </c>
      <c r="G3792" s="19"/>
    </row>
    <row r="3793" spans="1:7" x14ac:dyDescent="0.25">
      <c r="A3793">
        <v>3792</v>
      </c>
      <c r="B3793" s="5">
        <v>1009572</v>
      </c>
      <c r="C3793" t="str">
        <f t="shared" si="5518"/>
        <v>Wells Fargo Bank, National Association - Sioux Falls, SD</v>
      </c>
      <c r="D3793" s="21" t="s">
        <v>233</v>
      </c>
      <c r="E3793" s="19" t="s">
        <v>5017</v>
      </c>
      <c r="F3793" s="19" t="s">
        <v>5011</v>
      </c>
      <c r="G3793" s="19"/>
    </row>
    <row r="3794" spans="1:7" x14ac:dyDescent="0.25">
      <c r="A3794">
        <v>3793</v>
      </c>
      <c r="B3794" s="5">
        <v>1005707</v>
      </c>
      <c r="C3794" t="str">
        <f t="shared" si="5518"/>
        <v>Western Dakota Bank - Timber Lake, SD</v>
      </c>
      <c r="D3794" s="21" t="s">
        <v>955</v>
      </c>
      <c r="E3794" s="19" t="s">
        <v>5042</v>
      </c>
      <c r="F3794" s="19" t="s">
        <v>5011</v>
      </c>
      <c r="G3794" s="19"/>
    </row>
    <row r="3795" spans="1:7" x14ac:dyDescent="0.25">
      <c r="A3795">
        <v>3794</v>
      </c>
      <c r="B3795" s="5">
        <v>1008518</v>
      </c>
      <c r="C3795" t="str">
        <f t="shared" si="5518"/>
        <v>Andrew Johnson Bank - Greeneville, TN</v>
      </c>
      <c r="D3795" s="21" t="s">
        <v>4</v>
      </c>
      <c r="E3795" s="19" t="s">
        <v>5044</v>
      </c>
      <c r="F3795" s="19" t="s">
        <v>5043</v>
      </c>
      <c r="G3795" s="19"/>
    </row>
    <row r="3796" spans="1:7" x14ac:dyDescent="0.25">
      <c r="A3796">
        <v>3795</v>
      </c>
      <c r="B3796" s="5">
        <v>1004794</v>
      </c>
      <c r="C3796" t="str">
        <f t="shared" si="5518"/>
        <v>Apex Bank - Camden, TN</v>
      </c>
      <c r="D3796" s="21" t="s">
        <v>1714</v>
      </c>
      <c r="E3796" s="19" t="s">
        <v>2830</v>
      </c>
      <c r="F3796" s="19" t="s">
        <v>5043</v>
      </c>
      <c r="G3796" s="19"/>
    </row>
    <row r="3797" spans="1:7" x14ac:dyDescent="0.25">
      <c r="A3797">
        <v>3796</v>
      </c>
      <c r="B3797" s="5">
        <v>1006867</v>
      </c>
      <c r="C3797" t="str">
        <f t="shared" si="5518"/>
        <v>Bank of Bartlett - Bartlett, TN</v>
      </c>
      <c r="D3797" s="21" t="s">
        <v>1711</v>
      </c>
      <c r="E3797" s="19" t="s">
        <v>5046</v>
      </c>
      <c r="F3797" s="19" t="s">
        <v>5043</v>
      </c>
      <c r="G3797" s="19"/>
    </row>
    <row r="3798" spans="1:7" x14ac:dyDescent="0.25">
      <c r="A3798">
        <v>3797</v>
      </c>
      <c r="B3798" s="5">
        <v>1005879</v>
      </c>
      <c r="C3798" t="str">
        <f t="shared" si="5518"/>
        <v>Bank of Cleveland - Cleveland, TN</v>
      </c>
      <c r="D3798" s="21" t="s">
        <v>2038</v>
      </c>
      <c r="E3798" s="19" t="s">
        <v>4426</v>
      </c>
      <c r="F3798" s="19" t="s">
        <v>5043</v>
      </c>
      <c r="G3798" s="19"/>
    </row>
    <row r="3799" spans="1:7" x14ac:dyDescent="0.25">
      <c r="A3799">
        <v>3798</v>
      </c>
      <c r="B3799" s="5">
        <v>1008079</v>
      </c>
      <c r="C3799" t="str">
        <f t="shared" si="5518"/>
        <v>Bank of Crockett - Bells, TN</v>
      </c>
      <c r="D3799" s="21" t="s">
        <v>2037</v>
      </c>
      <c r="E3799" s="19" t="s">
        <v>5047</v>
      </c>
      <c r="F3799" s="19" t="s">
        <v>5043</v>
      </c>
      <c r="G3799" s="19"/>
    </row>
    <row r="3800" spans="1:7" x14ac:dyDescent="0.25">
      <c r="A3800">
        <v>3799</v>
      </c>
      <c r="B3800" s="5">
        <v>1011792</v>
      </c>
      <c r="C3800" t="str">
        <f t="shared" si="5518"/>
        <v>Bank of Dickson - Dickson, TN</v>
      </c>
      <c r="D3800" s="21" t="s">
        <v>2035</v>
      </c>
      <c r="E3800" s="19" t="s">
        <v>5048</v>
      </c>
      <c r="F3800" s="19" t="s">
        <v>5043</v>
      </c>
      <c r="G3800" s="19"/>
    </row>
    <row r="3801" spans="1:7" x14ac:dyDescent="0.25">
      <c r="A3801">
        <v>3800</v>
      </c>
      <c r="B3801" s="5">
        <v>1006125</v>
      </c>
      <c r="C3801" t="str">
        <f t="shared" si="5518"/>
        <v>Bank of Frankewing - Frankewing, TN</v>
      </c>
      <c r="D3801" s="21" t="s">
        <v>2352</v>
      </c>
      <c r="E3801" s="19" t="s">
        <v>5050</v>
      </c>
      <c r="F3801" s="19" t="s">
        <v>5043</v>
      </c>
      <c r="G3801" s="19"/>
    </row>
    <row r="3802" spans="1:7" x14ac:dyDescent="0.25">
      <c r="A3802">
        <v>3801</v>
      </c>
      <c r="B3802" s="5">
        <v>1005860</v>
      </c>
      <c r="C3802" t="str">
        <f t="shared" si="5518"/>
        <v>Bank of Gleason - Gleason, TN</v>
      </c>
      <c r="D3802" s="21" t="s">
        <v>2683</v>
      </c>
      <c r="E3802" s="19" t="s">
        <v>5051</v>
      </c>
      <c r="F3802" s="19" t="s">
        <v>5043</v>
      </c>
      <c r="G3802" s="19"/>
    </row>
    <row r="3803" spans="1:7" x14ac:dyDescent="0.25">
      <c r="A3803">
        <v>3802</v>
      </c>
      <c r="B3803" s="5">
        <v>1005893</v>
      </c>
      <c r="C3803" t="str">
        <f t="shared" si="5518"/>
        <v>Bank of Halls - Halls, TN</v>
      </c>
      <c r="D3803" s="21" t="s">
        <v>899</v>
      </c>
      <c r="E3803" s="19" t="s">
        <v>5052</v>
      </c>
      <c r="F3803" s="19" t="s">
        <v>5043</v>
      </c>
      <c r="G3803" s="19"/>
    </row>
    <row r="3804" spans="1:7" x14ac:dyDescent="0.25">
      <c r="A3804">
        <v>3803</v>
      </c>
      <c r="B3804" s="5">
        <v>4074322</v>
      </c>
      <c r="C3804" t="str">
        <f t="shared" si="5518"/>
        <v>Bank of Lincoln County - Fayetteville, TN</v>
      </c>
      <c r="D3804" s="21" t="s">
        <v>2355</v>
      </c>
      <c r="E3804" s="19" t="s">
        <v>2881</v>
      </c>
      <c r="F3804" s="19" t="s">
        <v>5043</v>
      </c>
      <c r="G3804" s="19"/>
    </row>
    <row r="3805" spans="1:7" x14ac:dyDescent="0.25">
      <c r="A3805">
        <v>3804</v>
      </c>
      <c r="B3805" s="5">
        <v>1007592</v>
      </c>
      <c r="C3805" t="str">
        <f t="shared" si="5518"/>
        <v>Bank of Perry County - Lobelville, TN</v>
      </c>
      <c r="D3805" s="21" t="s">
        <v>2353</v>
      </c>
      <c r="E3805" s="19" t="s">
        <v>5053</v>
      </c>
      <c r="F3805" s="19" t="s">
        <v>5043</v>
      </c>
      <c r="G3805" s="19"/>
    </row>
    <row r="3806" spans="1:7" x14ac:dyDescent="0.25">
      <c r="A3806">
        <v>3805</v>
      </c>
      <c r="B3806" s="5">
        <v>1008256</v>
      </c>
      <c r="C3806" t="str">
        <f t="shared" si="5518"/>
        <v>Bank of Tennessee - Kingsport, TN</v>
      </c>
      <c r="D3806" s="21" t="s">
        <v>1241</v>
      </c>
      <c r="E3806" s="19" t="s">
        <v>5055</v>
      </c>
      <c r="F3806" s="19" t="s">
        <v>5043</v>
      </c>
      <c r="G3806" s="19"/>
    </row>
    <row r="3807" spans="1:7" x14ac:dyDescent="0.25">
      <c r="A3807">
        <v>3806</v>
      </c>
      <c r="B3807" s="5">
        <v>1010201</v>
      </c>
      <c r="C3807" t="str">
        <f t="shared" si="5518"/>
        <v>Bank3 - Memphis, TN</v>
      </c>
      <c r="D3807" s="21" t="s">
        <v>2032</v>
      </c>
      <c r="E3807" s="19" t="s">
        <v>4348</v>
      </c>
      <c r="F3807" s="19" t="s">
        <v>5043</v>
      </c>
      <c r="G3807" s="19"/>
    </row>
    <row r="3808" spans="1:7" x14ac:dyDescent="0.25">
      <c r="A3808">
        <v>3807</v>
      </c>
      <c r="B3808" s="5">
        <v>1136005</v>
      </c>
      <c r="C3808" t="str">
        <f t="shared" si="5518"/>
        <v>BankTennessee - Collierville, TN</v>
      </c>
      <c r="D3808" s="21" t="s">
        <v>2040</v>
      </c>
      <c r="E3808" s="19" t="s">
        <v>5056</v>
      </c>
      <c r="F3808" s="19" t="s">
        <v>5043</v>
      </c>
      <c r="G3808" s="19"/>
    </row>
    <row r="3809" spans="1:7" x14ac:dyDescent="0.25">
      <c r="A3809">
        <v>3808</v>
      </c>
      <c r="B3809" s="5">
        <v>1006892</v>
      </c>
      <c r="C3809" t="str">
        <f t="shared" si="5518"/>
        <v>Brighton Bank - Brighton, TN</v>
      </c>
      <c r="D3809" s="21" t="s">
        <v>364</v>
      </c>
      <c r="E3809" s="19" t="s">
        <v>3055</v>
      </c>
      <c r="F3809" s="19" t="s">
        <v>5043</v>
      </c>
      <c r="G3809" s="19"/>
    </row>
    <row r="3810" spans="1:7" x14ac:dyDescent="0.25">
      <c r="A3810">
        <v>3809</v>
      </c>
      <c r="B3810" s="5">
        <v>1006968</v>
      </c>
      <c r="C3810" t="str">
        <f t="shared" si="5518"/>
        <v>Builtwell Bank - Chattanooga, TN</v>
      </c>
      <c r="D3810" s="21" t="s">
        <v>10282</v>
      </c>
      <c r="E3810" s="19" t="s">
        <v>5045</v>
      </c>
      <c r="F3810" s="19" t="s">
        <v>5043</v>
      </c>
      <c r="G3810" s="19"/>
    </row>
    <row r="3811" spans="1:7" x14ac:dyDescent="0.25">
      <c r="A3811">
        <v>3810</v>
      </c>
      <c r="B3811" s="5">
        <v>1010666</v>
      </c>
      <c r="C3811" t="str">
        <f t="shared" si="5518"/>
        <v>Carroll Bank and Trust - Huntingdon, TN</v>
      </c>
      <c r="D3811" s="21" t="s">
        <v>2349</v>
      </c>
      <c r="E3811" s="19" t="s">
        <v>4954</v>
      </c>
      <c r="F3811" s="19" t="s">
        <v>5043</v>
      </c>
      <c r="G3811" s="19"/>
    </row>
    <row r="3812" spans="1:7" x14ac:dyDescent="0.25">
      <c r="A3812">
        <v>3811</v>
      </c>
      <c r="B3812" s="5">
        <v>1006777</v>
      </c>
      <c r="C3812" t="str">
        <f t="shared" si="5518"/>
        <v>CBBC Bank - Maryville, TN</v>
      </c>
      <c r="D3812" s="21" t="s">
        <v>1710</v>
      </c>
      <c r="E3812" s="19" t="s">
        <v>4388</v>
      </c>
      <c r="F3812" s="19" t="s">
        <v>5043</v>
      </c>
      <c r="G3812" s="19"/>
    </row>
    <row r="3813" spans="1:7" x14ac:dyDescent="0.25">
      <c r="A3813">
        <v>3812</v>
      </c>
      <c r="B3813" s="5">
        <v>4094513</v>
      </c>
      <c r="C3813" t="str">
        <f t="shared" si="5518"/>
        <v>CedarStone Bank - Lebanon, TN</v>
      </c>
      <c r="D3813" s="21" t="s">
        <v>2046</v>
      </c>
      <c r="E3813" s="19" t="s">
        <v>3885</v>
      </c>
      <c r="F3813" s="19" t="s">
        <v>5043</v>
      </c>
      <c r="G3813" s="19"/>
    </row>
    <row r="3814" spans="1:7" x14ac:dyDescent="0.25">
      <c r="A3814">
        <v>3813</v>
      </c>
      <c r="B3814" s="5">
        <v>1010535</v>
      </c>
      <c r="C3814" t="str">
        <f t="shared" si="5518"/>
        <v>Centennial Bank - Trezevant, TN</v>
      </c>
      <c r="D3814" s="21" t="s">
        <v>114</v>
      </c>
      <c r="E3814" s="19" t="s">
        <v>5057</v>
      </c>
      <c r="F3814" s="19" t="s">
        <v>5043</v>
      </c>
      <c r="G3814" s="19"/>
    </row>
    <row r="3815" spans="1:7" x14ac:dyDescent="0.25">
      <c r="A3815">
        <v>3814</v>
      </c>
      <c r="B3815" s="5">
        <v>1007356</v>
      </c>
      <c r="C3815" t="str">
        <f t="shared" si="5518"/>
        <v>Central Bank - Savannah, TN</v>
      </c>
      <c r="D3815" s="21" t="s">
        <v>1404</v>
      </c>
      <c r="E3815" s="19" t="s">
        <v>3166</v>
      </c>
      <c r="F3815" s="19" t="s">
        <v>5043</v>
      </c>
      <c r="G3815" s="19"/>
    </row>
    <row r="3816" spans="1:7" x14ac:dyDescent="0.25">
      <c r="A3816">
        <v>3815</v>
      </c>
      <c r="B3816" s="5">
        <v>1004958</v>
      </c>
      <c r="C3816" t="str">
        <f t="shared" si="5518"/>
        <v>Citizens Bank - Lafayette, TN</v>
      </c>
      <c r="D3816" s="21" t="s">
        <v>811</v>
      </c>
      <c r="E3816" s="19" t="s">
        <v>2969</v>
      </c>
      <c r="F3816" s="19" t="s">
        <v>5043</v>
      </c>
      <c r="G3816" s="19"/>
    </row>
    <row r="3817" spans="1:7" x14ac:dyDescent="0.25">
      <c r="A3817">
        <v>3816</v>
      </c>
      <c r="B3817" s="5">
        <v>1005688</v>
      </c>
      <c r="C3817" t="str">
        <f t="shared" si="5518"/>
        <v>Citizens Bank - Carthage, TN</v>
      </c>
      <c r="D3817" s="21" t="s">
        <v>811</v>
      </c>
      <c r="E3817" s="19" t="s">
        <v>4376</v>
      </c>
      <c r="F3817" s="19" t="s">
        <v>5043</v>
      </c>
      <c r="G3817" s="19"/>
    </row>
    <row r="3818" spans="1:7" x14ac:dyDescent="0.25">
      <c r="A3818">
        <v>3817</v>
      </c>
      <c r="B3818" s="5">
        <v>1013597</v>
      </c>
      <c r="C3818" t="str">
        <f t="shared" si="5518"/>
        <v>Citizens Bank - Elizabethton, TN</v>
      </c>
      <c r="D3818" s="21" t="s">
        <v>811</v>
      </c>
      <c r="E3818" s="19" t="s">
        <v>5058</v>
      </c>
      <c r="F3818" s="19" t="s">
        <v>5043</v>
      </c>
      <c r="G3818" s="19"/>
    </row>
    <row r="3819" spans="1:7" x14ac:dyDescent="0.25">
      <c r="A3819">
        <v>3818</v>
      </c>
      <c r="B3819" s="5">
        <v>1012794</v>
      </c>
      <c r="C3819" t="str">
        <f t="shared" si="5518"/>
        <v>Citizens Bank and Trust Company of Grainger County - Rutledge, TN</v>
      </c>
      <c r="D3819" s="21" t="s">
        <v>2034</v>
      </c>
      <c r="E3819" s="19" t="s">
        <v>5059</v>
      </c>
      <c r="F3819" s="19" t="s">
        <v>5043</v>
      </c>
      <c r="G3819" s="19"/>
    </row>
    <row r="3820" spans="1:7" x14ac:dyDescent="0.25">
      <c r="A3820">
        <v>3819</v>
      </c>
      <c r="B3820" s="5">
        <v>1023788</v>
      </c>
      <c r="C3820" t="str">
        <f t="shared" si="5518"/>
        <v>Citizens Community Bank - Winchester, TN</v>
      </c>
      <c r="D3820" s="21" t="s">
        <v>1412</v>
      </c>
      <c r="E3820" s="19" t="s">
        <v>3922</v>
      </c>
      <c r="F3820" s="19" t="s">
        <v>5043</v>
      </c>
      <c r="G3820" s="19"/>
    </row>
    <row r="3821" spans="1:7" x14ac:dyDescent="0.25">
      <c r="A3821">
        <v>3820</v>
      </c>
      <c r="B3821" s="5">
        <v>1012819</v>
      </c>
      <c r="C3821" t="str">
        <f t="shared" si="5518"/>
        <v>Citizens National Bank - Sevierville, TN</v>
      </c>
      <c r="D3821" s="21" t="s">
        <v>908</v>
      </c>
      <c r="E3821" s="19" t="s">
        <v>5060</v>
      </c>
      <c r="F3821" s="19" t="s">
        <v>5043</v>
      </c>
      <c r="G3821" s="19"/>
    </row>
    <row r="3822" spans="1:7" x14ac:dyDescent="0.25">
      <c r="A3822">
        <v>3821</v>
      </c>
      <c r="B3822" s="5">
        <v>1004847</v>
      </c>
      <c r="C3822" t="str">
        <f t="shared" si="5518"/>
        <v>Citizens Savings Bank and Trust Company - Nashville, TN</v>
      </c>
      <c r="D3822" s="21" t="s">
        <v>2039</v>
      </c>
      <c r="E3822" s="19" t="s">
        <v>3169</v>
      </c>
      <c r="F3822" s="19" t="s">
        <v>5043</v>
      </c>
      <c r="G3822" s="19"/>
    </row>
    <row r="3823" spans="1:7" x14ac:dyDescent="0.25">
      <c r="A3823">
        <v>3822</v>
      </c>
      <c r="B3823" s="5">
        <v>1006075</v>
      </c>
      <c r="C3823" t="str">
        <f t="shared" si="5518"/>
        <v>Citizens Tri-County Bank - Dunlap, TN</v>
      </c>
      <c r="D3823" s="21" t="s">
        <v>1712</v>
      </c>
      <c r="E3823" s="19" t="s">
        <v>3286</v>
      </c>
      <c r="F3823" s="19" t="s">
        <v>5043</v>
      </c>
      <c r="G3823" s="19"/>
    </row>
    <row r="3824" spans="1:7" x14ac:dyDescent="0.25">
      <c r="A3824">
        <v>3823</v>
      </c>
      <c r="B3824" s="5">
        <v>1006682</v>
      </c>
      <c r="C3824" t="str">
        <f t="shared" si="5518"/>
        <v>Coffee County Bank - Manchester, TN</v>
      </c>
      <c r="D3824" s="21" t="s">
        <v>2684</v>
      </c>
      <c r="E3824" s="19" t="s">
        <v>3185</v>
      </c>
      <c r="F3824" s="19" t="s">
        <v>5043</v>
      </c>
      <c r="G3824" s="19"/>
    </row>
    <row r="3825" spans="1:7" x14ac:dyDescent="0.25">
      <c r="A3825">
        <v>3824</v>
      </c>
      <c r="B3825" s="5">
        <v>1010123</v>
      </c>
      <c r="C3825" t="str">
        <f t="shared" si="5518"/>
        <v>Commercial Bank - Harrogate, TN</v>
      </c>
      <c r="D3825" s="21" t="s">
        <v>1089</v>
      </c>
      <c r="E3825" s="19" t="s">
        <v>5061</v>
      </c>
      <c r="F3825" s="19" t="s">
        <v>5043</v>
      </c>
      <c r="G3825" s="19"/>
    </row>
    <row r="3826" spans="1:7" x14ac:dyDescent="0.25">
      <c r="A3826">
        <v>3825</v>
      </c>
      <c r="B3826" s="5">
        <v>1009751</v>
      </c>
      <c r="C3826" t="str">
        <f t="shared" si="5518"/>
        <v>Commercial Bank &amp; Trust Company - Paris, TN</v>
      </c>
      <c r="D3826" s="21" t="s">
        <v>1708</v>
      </c>
      <c r="E3826" s="19" t="s">
        <v>2910</v>
      </c>
      <c r="F3826" s="19" t="s">
        <v>5043</v>
      </c>
      <c r="G3826" s="19"/>
    </row>
    <row r="3827" spans="1:7" x14ac:dyDescent="0.25">
      <c r="A3827">
        <v>3826</v>
      </c>
      <c r="B3827" s="5">
        <v>1974063</v>
      </c>
      <c r="C3827" t="str">
        <f t="shared" si="5518"/>
        <v>Community Bank - Lexington, TN</v>
      </c>
      <c r="D3827" s="21" t="s">
        <v>131</v>
      </c>
      <c r="E3827" s="19" t="s">
        <v>3873</v>
      </c>
      <c r="F3827" s="19" t="s">
        <v>5043</v>
      </c>
      <c r="G3827" s="19"/>
    </row>
    <row r="3828" spans="1:7" x14ac:dyDescent="0.25">
      <c r="A3828">
        <v>3827</v>
      </c>
      <c r="B3828" s="5">
        <v>1004983</v>
      </c>
      <c r="C3828" t="str">
        <f t="shared" si="5518"/>
        <v>Decatur County Bank - Decaturville, TN</v>
      </c>
      <c r="D3828" s="21" t="s">
        <v>2779</v>
      </c>
      <c r="E3828" s="19" t="s">
        <v>5062</v>
      </c>
      <c r="F3828" s="19" t="s">
        <v>5043</v>
      </c>
      <c r="G3828" s="19"/>
    </row>
    <row r="3829" spans="1:7" x14ac:dyDescent="0.25">
      <c r="A3829">
        <v>3828</v>
      </c>
      <c r="B3829" s="5">
        <v>1001570</v>
      </c>
      <c r="C3829" t="str">
        <f t="shared" si="5518"/>
        <v>Elizabethton Federal Savings Bank - Elizabethton, TN</v>
      </c>
      <c r="D3829" s="21" t="s">
        <v>554</v>
      </c>
      <c r="E3829" s="19" t="s">
        <v>5058</v>
      </c>
      <c r="F3829" s="19" t="s">
        <v>5043</v>
      </c>
      <c r="G3829" s="19"/>
    </row>
    <row r="3830" spans="1:7" x14ac:dyDescent="0.25">
      <c r="A3830">
        <v>3829</v>
      </c>
      <c r="B3830" s="5">
        <v>1011238</v>
      </c>
      <c r="C3830" t="str">
        <f t="shared" si="5518"/>
        <v>Evolve Bank &amp; Trust - Memphis, TN</v>
      </c>
      <c r="D3830" s="21" t="s">
        <v>1309</v>
      </c>
      <c r="E3830" s="19" t="s">
        <v>4348</v>
      </c>
      <c r="F3830" s="19" t="s">
        <v>5043</v>
      </c>
      <c r="G3830" s="19"/>
    </row>
    <row r="3831" spans="1:7" x14ac:dyDescent="0.25">
      <c r="A3831">
        <v>3830</v>
      </c>
      <c r="B3831" s="5">
        <v>1013138</v>
      </c>
      <c r="C3831" t="str">
        <f t="shared" si="5518"/>
        <v>F&amp;M Bank - Clarksville, TN</v>
      </c>
      <c r="D3831" s="21" t="s">
        <v>1663</v>
      </c>
      <c r="E3831" s="19" t="s">
        <v>3362</v>
      </c>
      <c r="F3831" s="19" t="s">
        <v>5043</v>
      </c>
      <c r="G3831" s="19"/>
    </row>
    <row r="3832" spans="1:7" x14ac:dyDescent="0.25">
      <c r="A3832">
        <v>3831</v>
      </c>
      <c r="B3832" s="5">
        <v>1010451</v>
      </c>
      <c r="C3832" t="str">
        <f t="shared" si="5518"/>
        <v>Farmers Bank - Parsons, TN</v>
      </c>
      <c r="D3832" s="21" t="s">
        <v>766</v>
      </c>
      <c r="E3832" s="19" t="s">
        <v>3776</v>
      </c>
      <c r="F3832" s="19" t="s">
        <v>5043</v>
      </c>
      <c r="G3832" s="19"/>
    </row>
    <row r="3833" spans="1:7" x14ac:dyDescent="0.25">
      <c r="A3833">
        <v>3832</v>
      </c>
      <c r="B3833" s="5">
        <v>1005445</v>
      </c>
      <c r="C3833" t="str">
        <f t="shared" si="5518"/>
        <v>Farmers State Bank - Mountain City, TN</v>
      </c>
      <c r="D3833" s="21" t="s">
        <v>290</v>
      </c>
      <c r="E3833" s="19" t="s">
        <v>5063</v>
      </c>
      <c r="F3833" s="19" t="s">
        <v>5043</v>
      </c>
      <c r="G3833" s="19"/>
    </row>
    <row r="3834" spans="1:7" x14ac:dyDescent="0.25">
      <c r="A3834">
        <v>3833</v>
      </c>
      <c r="B3834" s="5">
        <v>1002678</v>
      </c>
      <c r="C3834" t="str">
        <f t="shared" si="5518"/>
        <v>Financial Federal Bank - Memphis, TN</v>
      </c>
      <c r="D3834" s="21" t="s">
        <v>1704</v>
      </c>
      <c r="E3834" s="19" t="s">
        <v>4348</v>
      </c>
      <c r="F3834" s="19" t="s">
        <v>5043</v>
      </c>
      <c r="G3834" s="19"/>
    </row>
    <row r="3835" spans="1:7" x14ac:dyDescent="0.25">
      <c r="A3835">
        <v>3834</v>
      </c>
      <c r="B3835" s="5">
        <v>1016266</v>
      </c>
      <c r="C3835" t="str">
        <f t="shared" si="5518"/>
        <v>First Century Bank - Tazewell, TN</v>
      </c>
      <c r="D3835" s="21" t="s">
        <v>1721</v>
      </c>
      <c r="E3835" s="19" t="s">
        <v>5064</v>
      </c>
      <c r="F3835" s="19" t="s">
        <v>5043</v>
      </c>
      <c r="G3835" s="19"/>
    </row>
    <row r="3836" spans="1:7" x14ac:dyDescent="0.25">
      <c r="A3836">
        <v>3835</v>
      </c>
      <c r="B3836" s="5">
        <v>1005769</v>
      </c>
      <c r="C3836" t="str">
        <f t="shared" si="5518"/>
        <v>First Citizens National Bank - Dyersburg, TN</v>
      </c>
      <c r="D3836" s="21" t="s">
        <v>1239</v>
      </c>
      <c r="E3836" s="19" t="s">
        <v>5065</v>
      </c>
      <c r="F3836" s="19" t="s">
        <v>5043</v>
      </c>
      <c r="G3836" s="19"/>
    </row>
    <row r="3837" spans="1:7" x14ac:dyDescent="0.25">
      <c r="A3837">
        <v>3836</v>
      </c>
      <c r="B3837" s="5">
        <v>4086913</v>
      </c>
      <c r="C3837" t="str">
        <f t="shared" si="5518"/>
        <v>First Commerce Bank - Lewisburg, TN</v>
      </c>
      <c r="D3837" s="21" t="s">
        <v>805</v>
      </c>
      <c r="E3837" s="19" t="s">
        <v>3911</v>
      </c>
      <c r="F3837" s="19" t="s">
        <v>5043</v>
      </c>
      <c r="G3837" s="19"/>
    </row>
    <row r="3838" spans="1:7" x14ac:dyDescent="0.25">
      <c r="A3838">
        <v>3837</v>
      </c>
      <c r="B3838" s="5">
        <v>1023915</v>
      </c>
      <c r="C3838" t="str">
        <f t="shared" si="5518"/>
        <v>First Community Bank of East Tennessee - Rogersville, TN</v>
      </c>
      <c r="D3838" s="21" t="s">
        <v>2041</v>
      </c>
      <c r="E3838" s="19" t="s">
        <v>4342</v>
      </c>
      <c r="F3838" s="19" t="s">
        <v>5043</v>
      </c>
      <c r="G3838" s="19"/>
    </row>
    <row r="3839" spans="1:7" x14ac:dyDescent="0.25">
      <c r="A3839">
        <v>3838</v>
      </c>
      <c r="B3839" s="5">
        <v>1020896</v>
      </c>
      <c r="C3839" t="str">
        <f t="shared" si="5518"/>
        <v>First Community Bank of Tennessee - Shelbyville, TN</v>
      </c>
      <c r="D3839" s="21" t="s">
        <v>1718</v>
      </c>
      <c r="E3839" s="19" t="s">
        <v>3532</v>
      </c>
      <c r="F3839" s="19" t="s">
        <v>5043</v>
      </c>
      <c r="G3839" s="19"/>
    </row>
    <row r="3840" spans="1:7" x14ac:dyDescent="0.25">
      <c r="A3840">
        <v>3839</v>
      </c>
      <c r="B3840" s="5">
        <v>1012631</v>
      </c>
      <c r="C3840" t="str">
        <f t="shared" si="5518"/>
        <v>First Farmers and Commercial Bank - Pikeville, TN</v>
      </c>
      <c r="D3840" s="21" t="s">
        <v>2351</v>
      </c>
      <c r="E3840" s="19" t="s">
        <v>3888</v>
      </c>
      <c r="F3840" s="19" t="s">
        <v>5043</v>
      </c>
      <c r="G3840" s="19"/>
    </row>
    <row r="3841" spans="1:7" x14ac:dyDescent="0.25">
      <c r="A3841">
        <v>3840</v>
      </c>
      <c r="B3841" s="5">
        <v>1005949</v>
      </c>
      <c r="C3841" t="str">
        <f t="shared" si="5518"/>
        <v>First Farmers and Merchants Bank - Columbia, TN</v>
      </c>
      <c r="D3841" s="21" t="s">
        <v>1240</v>
      </c>
      <c r="E3841" s="19" t="s">
        <v>3489</v>
      </c>
      <c r="F3841" s="19" t="s">
        <v>5043</v>
      </c>
      <c r="G3841" s="19"/>
    </row>
    <row r="3842" spans="1:7" x14ac:dyDescent="0.25">
      <c r="A3842">
        <v>3841</v>
      </c>
      <c r="B3842" s="5">
        <v>1001476</v>
      </c>
      <c r="C3842" t="str">
        <f t="shared" ref="C3842:C3905" si="5519">D3842&amp;" - "&amp;E3842&amp;", "&amp;F3842</f>
        <v>First Federal Bank - Dickson, TN</v>
      </c>
      <c r="D3842" s="21" t="s">
        <v>555</v>
      </c>
      <c r="E3842" s="19" t="s">
        <v>5048</v>
      </c>
      <c r="F3842" s="19" t="s">
        <v>5043</v>
      </c>
      <c r="G3842" s="19"/>
    </row>
    <row r="3843" spans="1:7" x14ac:dyDescent="0.25">
      <c r="A3843">
        <v>3842</v>
      </c>
      <c r="B3843" s="5">
        <v>4142334</v>
      </c>
      <c r="C3843" t="str">
        <f t="shared" si="5519"/>
        <v>First Freedom Bank - Lebanon, TN</v>
      </c>
      <c r="D3843" s="21" t="s">
        <v>1723</v>
      </c>
      <c r="E3843" s="19" t="s">
        <v>3885</v>
      </c>
      <c r="F3843" s="19" t="s">
        <v>5043</v>
      </c>
      <c r="G3843" s="19"/>
    </row>
    <row r="3844" spans="1:7" x14ac:dyDescent="0.25">
      <c r="A3844">
        <v>3843</v>
      </c>
      <c r="B3844" s="5">
        <v>1009998</v>
      </c>
      <c r="C3844" t="str">
        <f t="shared" si="5519"/>
        <v>First Horizon Bank - Memphis, TN</v>
      </c>
      <c r="D3844" s="21" t="s">
        <v>9116</v>
      </c>
      <c r="E3844" s="19" t="s">
        <v>4348</v>
      </c>
      <c r="F3844" s="19" t="s">
        <v>5043</v>
      </c>
      <c r="G3844" s="19"/>
    </row>
    <row r="3845" spans="1:7" x14ac:dyDescent="0.25">
      <c r="A3845">
        <v>3844</v>
      </c>
      <c r="B3845" s="5">
        <v>1015872</v>
      </c>
      <c r="C3845" t="str">
        <f t="shared" si="5519"/>
        <v>First National Bank - Oneida, TN</v>
      </c>
      <c r="D3845" s="21" t="s">
        <v>358</v>
      </c>
      <c r="E3845" s="19" t="s">
        <v>3442</v>
      </c>
      <c r="F3845" s="19" t="s">
        <v>5043</v>
      </c>
      <c r="G3845" s="19"/>
    </row>
    <row r="3846" spans="1:7" x14ac:dyDescent="0.25">
      <c r="A3846">
        <v>3845</v>
      </c>
      <c r="B3846" s="5">
        <v>1005224</v>
      </c>
      <c r="C3846" t="str">
        <f t="shared" si="5519"/>
        <v>First National Bank of Middle Tennessee - McMinnville, TN</v>
      </c>
      <c r="D3846" s="21" t="s">
        <v>1713</v>
      </c>
      <c r="E3846" s="19" t="s">
        <v>4906</v>
      </c>
      <c r="F3846" s="19" t="s">
        <v>5043</v>
      </c>
      <c r="G3846" s="19"/>
    </row>
    <row r="3847" spans="1:7" x14ac:dyDescent="0.25">
      <c r="A3847">
        <v>3846</v>
      </c>
      <c r="B3847" s="5">
        <v>1015944</v>
      </c>
      <c r="C3847" t="str">
        <f t="shared" si="5519"/>
        <v>First National Bank of Pulaski - Pulaski, TN</v>
      </c>
      <c r="D3847" s="21" t="s">
        <v>1720</v>
      </c>
      <c r="E3847" s="19" t="s">
        <v>5066</v>
      </c>
      <c r="F3847" s="19" t="s">
        <v>5043</v>
      </c>
      <c r="G3847" s="19"/>
    </row>
    <row r="3848" spans="1:7" x14ac:dyDescent="0.25">
      <c r="A3848">
        <v>3847</v>
      </c>
      <c r="B3848" s="5">
        <v>1007587</v>
      </c>
      <c r="C3848" t="str">
        <f t="shared" si="5519"/>
        <v>First National Bank of Tennessee - Livingston, TN</v>
      </c>
      <c r="D3848" s="21" t="s">
        <v>1709</v>
      </c>
      <c r="E3848" s="19" t="s">
        <v>4643</v>
      </c>
      <c r="F3848" s="19" t="s">
        <v>5043</v>
      </c>
      <c r="G3848" s="19"/>
    </row>
    <row r="3849" spans="1:7" x14ac:dyDescent="0.25">
      <c r="A3849">
        <v>3848</v>
      </c>
      <c r="B3849" s="5">
        <v>1009230</v>
      </c>
      <c r="C3849" t="str">
        <f t="shared" si="5519"/>
        <v>First Peoples Bank of Tennessee - Jefferson City, TN</v>
      </c>
      <c r="D3849" s="21" t="s">
        <v>2033</v>
      </c>
      <c r="E3849" s="19" t="s">
        <v>4337</v>
      </c>
      <c r="F3849" s="19" t="s">
        <v>5043</v>
      </c>
      <c r="G3849" s="19"/>
    </row>
    <row r="3850" spans="1:7" x14ac:dyDescent="0.25">
      <c r="A3850">
        <v>3849</v>
      </c>
      <c r="B3850" s="5">
        <v>4114121</v>
      </c>
      <c r="C3850" t="str">
        <f t="shared" si="5519"/>
        <v>First Vision Bank of Tennessee - Tullahoma, TN</v>
      </c>
      <c r="D3850" s="21" t="s">
        <v>2356</v>
      </c>
      <c r="E3850" s="19" t="s">
        <v>5067</v>
      </c>
      <c r="F3850" s="19" t="s">
        <v>5043</v>
      </c>
      <c r="G3850" s="19"/>
    </row>
    <row r="3851" spans="1:7" x14ac:dyDescent="0.25">
      <c r="A3851">
        <v>3850</v>
      </c>
      <c r="B3851" s="5">
        <v>1009383</v>
      </c>
      <c r="C3851" t="str">
        <f t="shared" si="5519"/>
        <v>FirstBank - Nashville, TN</v>
      </c>
      <c r="D3851" s="21" t="s">
        <v>136</v>
      </c>
      <c r="E3851" s="19" t="s">
        <v>3169</v>
      </c>
      <c r="F3851" s="19" t="s">
        <v>5043</v>
      </c>
      <c r="G3851" s="19"/>
    </row>
    <row r="3852" spans="1:7" x14ac:dyDescent="0.25">
      <c r="A3852">
        <v>3851</v>
      </c>
      <c r="B3852" s="5">
        <v>1009938</v>
      </c>
      <c r="C3852" t="str">
        <f t="shared" si="5519"/>
        <v>Foundation Bank - McKenzie, TN</v>
      </c>
      <c r="D3852" s="21" t="s">
        <v>10597</v>
      </c>
      <c r="E3852" s="19" t="s">
        <v>5070</v>
      </c>
      <c r="F3852" s="19" t="s">
        <v>5043</v>
      </c>
      <c r="G3852" s="19"/>
    </row>
    <row r="3853" spans="1:7" x14ac:dyDescent="0.25">
      <c r="A3853">
        <v>3852</v>
      </c>
      <c r="B3853" s="5">
        <v>1002327</v>
      </c>
      <c r="C3853" t="str">
        <f t="shared" si="5519"/>
        <v>Greeneville Federal Bank, F.S.B. - Greeneville, TN</v>
      </c>
      <c r="D3853" s="21" t="s">
        <v>9925</v>
      </c>
      <c r="E3853" s="19" t="s">
        <v>5044</v>
      </c>
      <c r="F3853" s="19" t="s">
        <v>5043</v>
      </c>
      <c r="G3853" s="19"/>
    </row>
    <row r="3854" spans="1:7" x14ac:dyDescent="0.25">
      <c r="A3854">
        <v>3853</v>
      </c>
      <c r="B3854" s="5">
        <v>1005190</v>
      </c>
      <c r="C3854" t="str">
        <f t="shared" si="5519"/>
        <v>Greenfield Banking Company - Greenfield, TN</v>
      </c>
      <c r="D3854" s="21" t="s">
        <v>901</v>
      </c>
      <c r="E3854" s="19" t="s">
        <v>3414</v>
      </c>
      <c r="F3854" s="19" t="s">
        <v>5043</v>
      </c>
      <c r="G3854" s="19"/>
    </row>
    <row r="3855" spans="1:7" x14ac:dyDescent="0.25">
      <c r="A3855">
        <v>3854</v>
      </c>
      <c r="B3855" s="5">
        <v>4108579</v>
      </c>
      <c r="C3855" t="str">
        <f t="shared" si="5519"/>
        <v>Heritage Bank &amp; Trust - Columbia, TN</v>
      </c>
      <c r="D3855" s="21" t="s">
        <v>2047</v>
      </c>
      <c r="E3855" s="19" t="s">
        <v>3489</v>
      </c>
      <c r="F3855" s="19" t="s">
        <v>5043</v>
      </c>
      <c r="G3855" s="19"/>
    </row>
    <row r="3856" spans="1:7" x14ac:dyDescent="0.25">
      <c r="A3856">
        <v>3855</v>
      </c>
      <c r="B3856" s="5">
        <v>4091719</v>
      </c>
      <c r="C3856" t="str">
        <f t="shared" si="5519"/>
        <v>Heritage Community Bank - Greeneville, TN</v>
      </c>
      <c r="D3856" s="21" t="s">
        <v>1984</v>
      </c>
      <c r="E3856" s="19" t="s">
        <v>5044</v>
      </c>
      <c r="F3856" s="19" t="s">
        <v>5043</v>
      </c>
      <c r="G3856" s="19"/>
    </row>
    <row r="3857" spans="1:7" x14ac:dyDescent="0.25">
      <c r="A3857">
        <v>3856</v>
      </c>
      <c r="B3857" s="5">
        <v>1002347</v>
      </c>
      <c r="C3857" t="str">
        <f t="shared" si="5519"/>
        <v>Highland Federal Savings &amp; Loan Association - Crossville, TN</v>
      </c>
      <c r="D3857" s="21" t="s">
        <v>735</v>
      </c>
      <c r="E3857" s="19" t="s">
        <v>5068</v>
      </c>
      <c r="F3857" s="19" t="s">
        <v>5043</v>
      </c>
      <c r="G3857" s="19"/>
    </row>
    <row r="3858" spans="1:7" x14ac:dyDescent="0.25">
      <c r="A3858">
        <v>3857</v>
      </c>
      <c r="B3858" s="5">
        <v>1005816</v>
      </c>
      <c r="C3858" t="str">
        <f t="shared" si="5519"/>
        <v>Home Banking Company - Selmer, TN</v>
      </c>
      <c r="D3858" s="21" t="s">
        <v>2778</v>
      </c>
      <c r="E3858" s="19" t="s">
        <v>5069</v>
      </c>
      <c r="F3858" s="19" t="s">
        <v>5043</v>
      </c>
      <c r="G3858" s="19"/>
    </row>
    <row r="3859" spans="1:7" x14ac:dyDescent="0.25">
      <c r="A3859">
        <v>3858</v>
      </c>
      <c r="B3859" s="5">
        <v>1001408</v>
      </c>
      <c r="C3859" t="str">
        <f t="shared" si="5519"/>
        <v>Home Federal Bank of Tennessee - Knoxville, TN</v>
      </c>
      <c r="D3859" s="21" t="s">
        <v>441</v>
      </c>
      <c r="E3859" s="19" t="s">
        <v>3364</v>
      </c>
      <c r="F3859" s="19" t="s">
        <v>5043</v>
      </c>
      <c r="G3859" s="19"/>
    </row>
    <row r="3860" spans="1:7" x14ac:dyDescent="0.25">
      <c r="A3860">
        <v>3859</v>
      </c>
      <c r="B3860" s="5">
        <v>4090733</v>
      </c>
      <c r="C3860" t="str">
        <f t="shared" si="5519"/>
        <v>Homeland Community Bank - McMinnville, TN</v>
      </c>
      <c r="D3860" s="21" t="s">
        <v>2354</v>
      </c>
      <c r="E3860" s="19" t="s">
        <v>4906</v>
      </c>
      <c r="F3860" s="19" t="s">
        <v>5043</v>
      </c>
      <c r="G3860" s="19"/>
    </row>
    <row r="3861" spans="1:7" x14ac:dyDescent="0.25">
      <c r="A3861">
        <v>3860</v>
      </c>
      <c r="B3861" s="5">
        <v>1982010</v>
      </c>
      <c r="C3861" t="str">
        <f t="shared" si="5519"/>
        <v>Independent Bank - Memphis, TN</v>
      </c>
      <c r="D3861" s="21" t="s">
        <v>244</v>
      </c>
      <c r="E3861" s="19" t="s">
        <v>4348</v>
      </c>
      <c r="F3861" s="19" t="s">
        <v>5043</v>
      </c>
      <c r="G3861" s="19"/>
    </row>
    <row r="3862" spans="1:7" x14ac:dyDescent="0.25">
      <c r="A3862">
        <v>3861</v>
      </c>
      <c r="B3862" s="5">
        <v>4064766</v>
      </c>
      <c r="C3862" t="str">
        <f t="shared" si="5519"/>
        <v>InsBank - Nashville, TN</v>
      </c>
      <c r="D3862" s="21" t="s">
        <v>1717</v>
      </c>
      <c r="E3862" s="19" t="s">
        <v>3169</v>
      </c>
      <c r="F3862" s="19" t="s">
        <v>5043</v>
      </c>
      <c r="G3862" s="19"/>
    </row>
    <row r="3863" spans="1:7" x14ac:dyDescent="0.25">
      <c r="A3863">
        <v>3862</v>
      </c>
      <c r="B3863" s="5">
        <v>1008133</v>
      </c>
      <c r="C3863" t="str">
        <f t="shared" si="5519"/>
        <v>INSOUTH Bank - Brownsville, TN</v>
      </c>
      <c r="D3863" s="21" t="s">
        <v>1707</v>
      </c>
      <c r="E3863" s="19" t="s">
        <v>3871</v>
      </c>
      <c r="F3863" s="19" t="s">
        <v>5043</v>
      </c>
      <c r="G3863" s="19"/>
    </row>
    <row r="3864" spans="1:7" x14ac:dyDescent="0.25">
      <c r="A3864">
        <v>3863</v>
      </c>
      <c r="B3864" s="5">
        <v>1001071</v>
      </c>
      <c r="C3864" t="str">
        <f t="shared" si="5519"/>
        <v>Lawrenceburg Federal Bank - Lawrenceburg, TN</v>
      </c>
      <c r="D3864" s="21" t="s">
        <v>736</v>
      </c>
      <c r="E3864" s="19" t="s">
        <v>3689</v>
      </c>
      <c r="F3864" s="19" t="s">
        <v>5043</v>
      </c>
      <c r="G3864" s="19"/>
    </row>
    <row r="3865" spans="1:7" x14ac:dyDescent="0.25">
      <c r="A3865">
        <v>3864</v>
      </c>
      <c r="B3865" s="5">
        <v>1984024</v>
      </c>
      <c r="C3865" t="str">
        <f t="shared" si="5519"/>
        <v>Legends Bank - Clarksville, TN</v>
      </c>
      <c r="D3865" s="21" t="s">
        <v>1565</v>
      </c>
      <c r="E3865" s="19" t="s">
        <v>3362</v>
      </c>
      <c r="F3865" s="19" t="s">
        <v>5043</v>
      </c>
      <c r="G3865" s="19"/>
    </row>
    <row r="3866" spans="1:7" x14ac:dyDescent="0.25">
      <c r="A3866">
        <v>3865</v>
      </c>
      <c r="B3866" s="5">
        <v>1008036</v>
      </c>
      <c r="C3866" t="str">
        <f t="shared" si="5519"/>
        <v>Lineage Bank - Franklin, TN</v>
      </c>
      <c r="D3866" s="21" t="s">
        <v>9926</v>
      </c>
      <c r="E3866" s="19" t="s">
        <v>3722</v>
      </c>
      <c r="F3866" s="19" t="s">
        <v>5043</v>
      </c>
      <c r="G3866" s="19"/>
    </row>
    <row r="3867" spans="1:7" x14ac:dyDescent="0.25">
      <c r="A3867">
        <v>3866</v>
      </c>
      <c r="B3867" s="5">
        <v>1012720</v>
      </c>
      <c r="C3867" t="str">
        <f t="shared" si="5519"/>
        <v>Macon Bank and Trust Company - Lafayette, TN</v>
      </c>
      <c r="D3867" s="21" t="s">
        <v>1722</v>
      </c>
      <c r="E3867" s="19" t="s">
        <v>2969</v>
      </c>
      <c r="F3867" s="19" t="s">
        <v>5043</v>
      </c>
      <c r="G3867" s="19"/>
    </row>
    <row r="3868" spans="1:7" x14ac:dyDescent="0.25">
      <c r="A3868">
        <v>3867</v>
      </c>
      <c r="B3868" s="5">
        <v>4050668</v>
      </c>
      <c r="C3868" t="str">
        <f t="shared" si="5519"/>
        <v>Millennium Bank - Chattanooga, TN</v>
      </c>
      <c r="D3868" s="21" t="s">
        <v>291</v>
      </c>
      <c r="E3868" s="19" t="s">
        <v>5045</v>
      </c>
      <c r="F3868" s="19" t="s">
        <v>5043</v>
      </c>
      <c r="G3868" s="19"/>
    </row>
    <row r="3869" spans="1:7" x14ac:dyDescent="0.25">
      <c r="A3869">
        <v>3868</v>
      </c>
      <c r="B3869" s="5">
        <v>1016507</v>
      </c>
      <c r="C3869" t="str">
        <f t="shared" si="5519"/>
        <v>Mountain Commerce Bank - Knoxville, TN</v>
      </c>
      <c r="D3869" s="21" t="s">
        <v>1719</v>
      </c>
      <c r="E3869" s="19" t="s">
        <v>3364</v>
      </c>
      <c r="F3869" s="19" t="s">
        <v>5043</v>
      </c>
      <c r="G3869" s="19"/>
    </row>
    <row r="3870" spans="1:7" x14ac:dyDescent="0.25">
      <c r="A3870">
        <v>3869</v>
      </c>
      <c r="B3870" s="5">
        <v>1012779</v>
      </c>
      <c r="C3870" t="str">
        <f t="shared" si="5519"/>
        <v>Mountain Valley Bank - Dunlap, TN</v>
      </c>
      <c r="D3870" s="21" t="s">
        <v>2124</v>
      </c>
      <c r="E3870" s="19" t="s">
        <v>3286</v>
      </c>
      <c r="F3870" s="19" t="s">
        <v>5043</v>
      </c>
      <c r="G3870" s="19"/>
    </row>
    <row r="3871" spans="1:7" x14ac:dyDescent="0.25">
      <c r="A3871">
        <v>3870</v>
      </c>
      <c r="B3871" s="5">
        <v>1001012</v>
      </c>
      <c r="C3871" t="str">
        <f t="shared" si="5519"/>
        <v>Newport Federal Bank - Newport, TN</v>
      </c>
      <c r="D3871" s="21" t="s">
        <v>651</v>
      </c>
      <c r="E3871" s="19" t="s">
        <v>2930</v>
      </c>
      <c r="F3871" s="19" t="s">
        <v>5043</v>
      </c>
      <c r="G3871" s="19"/>
    </row>
    <row r="3872" spans="1:7" x14ac:dyDescent="0.25">
      <c r="A3872">
        <v>3871</v>
      </c>
      <c r="B3872" s="5">
        <v>1005368</v>
      </c>
      <c r="C3872" t="str">
        <f t="shared" si="5519"/>
        <v>One Bank of Tennessee - Cookeville, TN</v>
      </c>
      <c r="D3872" s="21" t="s">
        <v>9274</v>
      </c>
      <c r="E3872" s="19" t="s">
        <v>5054</v>
      </c>
      <c r="F3872" s="19" t="s">
        <v>5043</v>
      </c>
      <c r="G3872" s="19"/>
    </row>
    <row r="3873" spans="1:7" x14ac:dyDescent="0.25">
      <c r="A3873">
        <v>3872</v>
      </c>
      <c r="B3873" s="5">
        <v>4094351</v>
      </c>
      <c r="C3873" t="str">
        <f t="shared" si="5519"/>
        <v>Paragon Bank - Memphis, TN</v>
      </c>
      <c r="D3873" s="21" t="s">
        <v>1715</v>
      </c>
      <c r="E3873" s="19" t="s">
        <v>4348</v>
      </c>
      <c r="F3873" s="19" t="s">
        <v>5043</v>
      </c>
      <c r="G3873" s="19"/>
    </row>
    <row r="3874" spans="1:7" x14ac:dyDescent="0.25">
      <c r="A3874">
        <v>3873</v>
      </c>
      <c r="B3874" s="5">
        <v>4073807</v>
      </c>
      <c r="C3874" t="str">
        <f t="shared" si="5519"/>
        <v>Patriot Bank - Millington, TN</v>
      </c>
      <c r="D3874" s="21" t="s">
        <v>1647</v>
      </c>
      <c r="E3874" s="19" t="s">
        <v>4635</v>
      </c>
      <c r="F3874" s="19" t="s">
        <v>5043</v>
      </c>
      <c r="G3874" s="19"/>
    </row>
    <row r="3875" spans="1:7" x14ac:dyDescent="0.25">
      <c r="A3875">
        <v>3874</v>
      </c>
      <c r="B3875" s="5">
        <v>1005932</v>
      </c>
      <c r="C3875" t="str">
        <f t="shared" si="5519"/>
        <v>Peoples Bank - Clifton, TN</v>
      </c>
      <c r="D3875" s="21" t="s">
        <v>215</v>
      </c>
      <c r="E3875" s="19" t="s">
        <v>4621</v>
      </c>
      <c r="F3875" s="19" t="s">
        <v>5043</v>
      </c>
      <c r="G3875" s="19"/>
    </row>
    <row r="3876" spans="1:7" x14ac:dyDescent="0.25">
      <c r="A3876">
        <v>3875</v>
      </c>
      <c r="B3876" s="5">
        <v>1004510</v>
      </c>
      <c r="C3876" t="str">
        <f t="shared" si="5519"/>
        <v>Peoples Bank &amp; Trust Company - Manchester, TN</v>
      </c>
      <c r="D3876" s="21" t="s">
        <v>812</v>
      </c>
      <c r="E3876" s="19" t="s">
        <v>3185</v>
      </c>
      <c r="F3876" s="19" t="s">
        <v>5043</v>
      </c>
      <c r="G3876" s="19"/>
    </row>
    <row r="3877" spans="1:7" x14ac:dyDescent="0.25">
      <c r="A3877">
        <v>3876</v>
      </c>
      <c r="B3877" s="5">
        <v>1015577</v>
      </c>
      <c r="C3877" t="str">
        <f t="shared" si="5519"/>
        <v>People's Bank and Trust Company of Pickett County - Byrdstown, TN</v>
      </c>
      <c r="D3877" s="21" t="s">
        <v>2685</v>
      </c>
      <c r="E3877" s="19" t="s">
        <v>5071</v>
      </c>
      <c r="F3877" s="19" t="s">
        <v>5043</v>
      </c>
      <c r="G3877" s="19"/>
    </row>
    <row r="3878" spans="1:7" x14ac:dyDescent="0.25">
      <c r="A3878">
        <v>3877</v>
      </c>
      <c r="B3878" s="5">
        <v>1136043</v>
      </c>
      <c r="C3878" t="str">
        <f t="shared" si="5519"/>
        <v>Peoples Bank of East Tennessee - Madisonville, TN</v>
      </c>
      <c r="D3878" s="21" t="s">
        <v>2359</v>
      </c>
      <c r="E3878" s="19" t="s">
        <v>3904</v>
      </c>
      <c r="F3878" s="19" t="s">
        <v>5043</v>
      </c>
      <c r="G3878" s="19"/>
    </row>
    <row r="3879" spans="1:7" x14ac:dyDescent="0.25">
      <c r="A3879">
        <v>3878</v>
      </c>
      <c r="B3879" s="5">
        <v>1007512</v>
      </c>
      <c r="C3879" t="str">
        <f t="shared" si="5519"/>
        <v>Peoples Bank of the South - La Follette, TN</v>
      </c>
      <c r="D3879" s="21" t="s">
        <v>2036</v>
      </c>
      <c r="E3879" s="19" t="s">
        <v>5072</v>
      </c>
      <c r="F3879" s="19" t="s">
        <v>5043</v>
      </c>
      <c r="G3879" s="19"/>
    </row>
    <row r="3880" spans="1:7" x14ac:dyDescent="0.25">
      <c r="A3880">
        <v>3879</v>
      </c>
      <c r="B3880" s="5">
        <v>4056713</v>
      </c>
      <c r="C3880" t="str">
        <f t="shared" si="5519"/>
        <v>Pinnacle Bank - Nashville, TN</v>
      </c>
      <c r="D3880" s="21" t="s">
        <v>195</v>
      </c>
      <c r="E3880" s="19" t="s">
        <v>3169</v>
      </c>
      <c r="F3880" s="19" t="s">
        <v>5043</v>
      </c>
      <c r="G3880" s="19"/>
    </row>
    <row r="3881" spans="1:7" x14ac:dyDescent="0.25">
      <c r="A3881">
        <v>3880</v>
      </c>
      <c r="B3881" s="5">
        <v>4100359</v>
      </c>
      <c r="C3881" t="str">
        <f t="shared" si="5519"/>
        <v>Putnam 1st Mercantile Bank - Cookeville, TN</v>
      </c>
      <c r="D3881" s="21" t="s">
        <v>2357</v>
      </c>
      <c r="E3881" s="19" t="s">
        <v>5054</v>
      </c>
      <c r="F3881" s="19" t="s">
        <v>5043</v>
      </c>
      <c r="G3881" s="19"/>
    </row>
    <row r="3882" spans="1:7" x14ac:dyDescent="0.25">
      <c r="A3882">
        <v>3881</v>
      </c>
      <c r="B3882" s="5">
        <v>19469130</v>
      </c>
      <c r="C3882" t="str">
        <f t="shared" si="5519"/>
        <v>RockPointBank, National Association - Chattanooga, TN</v>
      </c>
      <c r="D3882" s="21" t="s">
        <v>10366</v>
      </c>
      <c r="E3882" s="19" t="s">
        <v>5045</v>
      </c>
      <c r="F3882" s="19" t="s">
        <v>5043</v>
      </c>
      <c r="G3882" s="19"/>
    </row>
    <row r="3883" spans="1:7" x14ac:dyDescent="0.25">
      <c r="A3883">
        <v>3882</v>
      </c>
      <c r="B3883" s="5">
        <v>1010132</v>
      </c>
      <c r="C3883" t="str">
        <f t="shared" si="5519"/>
        <v>Security Bank - Dyersburg, TN</v>
      </c>
      <c r="D3883" s="21" t="s">
        <v>750</v>
      </c>
      <c r="E3883" s="19" t="s">
        <v>5065</v>
      </c>
      <c r="F3883" s="19" t="s">
        <v>5043</v>
      </c>
      <c r="G3883" s="19"/>
    </row>
    <row r="3884" spans="1:7" x14ac:dyDescent="0.25">
      <c r="A3884">
        <v>3883</v>
      </c>
      <c r="B3884" s="5">
        <v>1005600</v>
      </c>
      <c r="C3884" t="str">
        <f t="shared" si="5519"/>
        <v>Security Bank and Trust Company - Paris, TN</v>
      </c>
      <c r="D3884" s="21" t="s">
        <v>808</v>
      </c>
      <c r="E3884" s="19" t="s">
        <v>2910</v>
      </c>
      <c r="F3884" s="19" t="s">
        <v>5043</v>
      </c>
      <c r="G3884" s="19"/>
    </row>
    <row r="3885" spans="1:7" x14ac:dyDescent="0.25">
      <c r="A3885">
        <v>3884</v>
      </c>
      <c r="B3885" s="5">
        <v>1002306</v>
      </c>
      <c r="C3885" t="str">
        <f t="shared" si="5519"/>
        <v>Security Federal Savings Bank of McMinnville - McMinnville, TN</v>
      </c>
      <c r="D3885" s="21" t="s">
        <v>2350</v>
      </c>
      <c r="E3885" s="19" t="s">
        <v>4906</v>
      </c>
      <c r="F3885" s="19" t="s">
        <v>5043</v>
      </c>
      <c r="G3885" s="19"/>
    </row>
    <row r="3886" spans="1:7" x14ac:dyDescent="0.25">
      <c r="A3886">
        <v>3885</v>
      </c>
      <c r="B3886" s="5">
        <v>4142978</v>
      </c>
      <c r="C3886" t="str">
        <f t="shared" si="5519"/>
        <v>SmartBank - Pigeon Forge, TN</v>
      </c>
      <c r="D3886" s="21" t="s">
        <v>1242</v>
      </c>
      <c r="E3886" s="19" t="s">
        <v>5073</v>
      </c>
      <c r="F3886" s="19" t="s">
        <v>5043</v>
      </c>
      <c r="G3886" s="19"/>
    </row>
    <row r="3887" spans="1:7" x14ac:dyDescent="0.25">
      <c r="A3887">
        <v>3886</v>
      </c>
      <c r="B3887" s="5">
        <v>1004938</v>
      </c>
      <c r="C3887" t="str">
        <f t="shared" si="5519"/>
        <v>Sonata Bank - Brentwood, TN</v>
      </c>
      <c r="D3887" s="21" t="s">
        <v>10297</v>
      </c>
      <c r="E3887" s="19" t="s">
        <v>10438</v>
      </c>
      <c r="F3887" s="19" t="s">
        <v>5043</v>
      </c>
      <c r="G3887" s="19"/>
    </row>
    <row r="3888" spans="1:7" x14ac:dyDescent="0.25">
      <c r="A3888">
        <v>3887</v>
      </c>
      <c r="B3888" s="5">
        <v>4073733</v>
      </c>
      <c r="C3888" t="str">
        <f t="shared" si="5519"/>
        <v>SouthEast Bank - Farragut, TN</v>
      </c>
      <c r="D3888" s="21" t="s">
        <v>71</v>
      </c>
      <c r="E3888" s="19" t="s">
        <v>5074</v>
      </c>
      <c r="F3888" s="19" t="s">
        <v>5043</v>
      </c>
      <c r="G3888" s="19"/>
    </row>
    <row r="3889" spans="1:7" x14ac:dyDescent="0.25">
      <c r="A3889">
        <v>3888</v>
      </c>
      <c r="B3889" s="5">
        <v>1991077</v>
      </c>
      <c r="C3889" t="str">
        <f t="shared" si="5519"/>
        <v>Southern Bank of Tennessee - Mount Juliet, TN</v>
      </c>
      <c r="D3889" s="21" t="s">
        <v>2045</v>
      </c>
      <c r="E3889" s="19" t="s">
        <v>5075</v>
      </c>
      <c r="F3889" s="19" t="s">
        <v>5043</v>
      </c>
      <c r="G3889" s="19"/>
    </row>
    <row r="3890" spans="1:7" x14ac:dyDescent="0.25">
      <c r="A3890">
        <v>3889</v>
      </c>
      <c r="B3890" s="5">
        <v>106288552</v>
      </c>
      <c r="C3890" t="str">
        <f t="shared" si="5519"/>
        <v>Studio Bank - Nashville, TN</v>
      </c>
      <c r="D3890" s="21" t="s">
        <v>5076</v>
      </c>
      <c r="E3890" s="19" t="s">
        <v>3169</v>
      </c>
      <c r="F3890" s="19" t="s">
        <v>5043</v>
      </c>
      <c r="G3890" s="19"/>
    </row>
    <row r="3891" spans="1:7" x14ac:dyDescent="0.25">
      <c r="A3891">
        <v>3890</v>
      </c>
      <c r="B3891" s="5">
        <v>1009921</v>
      </c>
      <c r="C3891" t="str">
        <f t="shared" si="5519"/>
        <v>Tennessee State Bank - Pigeon Forge, TN</v>
      </c>
      <c r="D3891" s="21" t="s">
        <v>1706</v>
      </c>
      <c r="E3891" s="19" t="s">
        <v>5073</v>
      </c>
      <c r="F3891" s="19" t="s">
        <v>5043</v>
      </c>
      <c r="G3891" s="19"/>
    </row>
    <row r="3892" spans="1:7" x14ac:dyDescent="0.25">
      <c r="A3892">
        <v>3891</v>
      </c>
      <c r="B3892" s="5">
        <v>1009738</v>
      </c>
      <c r="C3892" t="str">
        <f t="shared" si="5519"/>
        <v>The Bank of Fayette County - Piperton, TN</v>
      </c>
      <c r="D3892" s="21" t="s">
        <v>9927</v>
      </c>
      <c r="E3892" s="19" t="s">
        <v>5049</v>
      </c>
      <c r="F3892" s="19" t="s">
        <v>5043</v>
      </c>
      <c r="G3892" s="19"/>
    </row>
    <row r="3893" spans="1:7" x14ac:dyDescent="0.25">
      <c r="A3893">
        <v>3892</v>
      </c>
      <c r="B3893" s="5">
        <v>1032547</v>
      </c>
      <c r="C3893" t="str">
        <f t="shared" si="5519"/>
        <v>The Bank of Jackson - Jackson, TN</v>
      </c>
      <c r="D3893" s="21" t="s">
        <v>9928</v>
      </c>
      <c r="E3893" s="19" t="s">
        <v>2862</v>
      </c>
      <c r="F3893" s="19" t="s">
        <v>5043</v>
      </c>
      <c r="G3893" s="19"/>
    </row>
    <row r="3894" spans="1:7" x14ac:dyDescent="0.25">
      <c r="A3894">
        <v>3893</v>
      </c>
      <c r="B3894" s="5">
        <v>1024078</v>
      </c>
      <c r="C3894" t="str">
        <f t="shared" si="5519"/>
        <v>The Bank of Milan - Milan, TN</v>
      </c>
      <c r="D3894" s="21" t="s">
        <v>9929</v>
      </c>
      <c r="E3894" s="19" t="s">
        <v>3465</v>
      </c>
      <c r="F3894" s="19" t="s">
        <v>5043</v>
      </c>
      <c r="G3894" s="19"/>
    </row>
    <row r="3895" spans="1:7" x14ac:dyDescent="0.25">
      <c r="A3895">
        <v>3894</v>
      </c>
      <c r="B3895" s="5">
        <v>1015109</v>
      </c>
      <c r="C3895" t="str">
        <f t="shared" si="5519"/>
        <v>The Farmers Bank - Portland, TN</v>
      </c>
      <c r="D3895" s="21" t="s">
        <v>9457</v>
      </c>
      <c r="E3895" s="19" t="s">
        <v>2925</v>
      </c>
      <c r="F3895" s="19" t="s">
        <v>5043</v>
      </c>
      <c r="G3895" s="19"/>
    </row>
    <row r="3896" spans="1:7" x14ac:dyDescent="0.25">
      <c r="A3896">
        <v>3895</v>
      </c>
      <c r="B3896" s="5">
        <v>1010480</v>
      </c>
      <c r="C3896" t="str">
        <f t="shared" si="5519"/>
        <v>The Hardin County Bank - Savannah, TN</v>
      </c>
      <c r="D3896" s="21" t="s">
        <v>10598</v>
      </c>
      <c r="E3896" s="19" t="s">
        <v>3166</v>
      </c>
      <c r="F3896" s="19" t="s">
        <v>5043</v>
      </c>
      <c r="G3896" s="19"/>
    </row>
    <row r="3897" spans="1:7" x14ac:dyDescent="0.25">
      <c r="A3897">
        <v>3896</v>
      </c>
      <c r="B3897" s="5">
        <v>1005170</v>
      </c>
      <c r="C3897" t="str">
        <f t="shared" si="5519"/>
        <v>The Lauderdale County Bank - Halls, TN</v>
      </c>
      <c r="D3897" s="21" t="s">
        <v>9930</v>
      </c>
      <c r="E3897" s="19" t="s">
        <v>5052</v>
      </c>
      <c r="F3897" s="19" t="s">
        <v>5043</v>
      </c>
      <c r="G3897" s="19"/>
    </row>
    <row r="3898" spans="1:7" x14ac:dyDescent="0.25">
      <c r="A3898">
        <v>3897</v>
      </c>
      <c r="B3898" s="5">
        <v>1011222</v>
      </c>
      <c r="C3898" t="str">
        <f t="shared" si="5519"/>
        <v>The Peoples Bank - Sardis, TN</v>
      </c>
      <c r="D3898" s="21" t="s">
        <v>9416</v>
      </c>
      <c r="E3898" s="19" t="s">
        <v>3232</v>
      </c>
      <c r="F3898" s="19" t="s">
        <v>5043</v>
      </c>
      <c r="G3898" s="19"/>
    </row>
    <row r="3899" spans="1:7" x14ac:dyDescent="0.25">
      <c r="A3899">
        <v>3898</v>
      </c>
      <c r="B3899" s="5">
        <v>1014378</v>
      </c>
      <c r="C3899" t="str">
        <f t="shared" si="5519"/>
        <v>Thread Bank - Rogersville, TN</v>
      </c>
      <c r="D3899" s="21" t="s">
        <v>10283</v>
      </c>
      <c r="E3899" s="19" t="s">
        <v>4342</v>
      </c>
      <c r="F3899" s="19" t="s">
        <v>5043</v>
      </c>
      <c r="G3899" s="19"/>
    </row>
    <row r="3900" spans="1:7" x14ac:dyDescent="0.25">
      <c r="A3900">
        <v>3899</v>
      </c>
      <c r="B3900" s="5">
        <v>1024639</v>
      </c>
      <c r="C3900" t="str">
        <f t="shared" si="5519"/>
        <v>TNBANK - Oak Ridge, TN</v>
      </c>
      <c r="D3900" s="21" t="s">
        <v>2042</v>
      </c>
      <c r="E3900" s="19" t="s">
        <v>3939</v>
      </c>
      <c r="F3900" s="19" t="s">
        <v>5043</v>
      </c>
      <c r="G3900" s="19"/>
    </row>
    <row r="3901" spans="1:7" x14ac:dyDescent="0.25">
      <c r="A3901">
        <v>3900</v>
      </c>
      <c r="B3901" s="5">
        <v>1016153</v>
      </c>
      <c r="C3901" t="str">
        <f t="shared" si="5519"/>
        <v>Tower Community Bank - Jasper, TN</v>
      </c>
      <c r="D3901" s="21" t="s">
        <v>2043</v>
      </c>
      <c r="E3901" s="19" t="s">
        <v>2813</v>
      </c>
      <c r="F3901" s="19" t="s">
        <v>5043</v>
      </c>
      <c r="G3901" s="19"/>
    </row>
    <row r="3902" spans="1:7" x14ac:dyDescent="0.25">
      <c r="A3902">
        <v>3901</v>
      </c>
      <c r="B3902" s="5">
        <v>4056845</v>
      </c>
      <c r="C3902" t="str">
        <f t="shared" si="5519"/>
        <v>Traditions First Bank - Erin, TN</v>
      </c>
      <c r="D3902" s="21" t="s">
        <v>2358</v>
      </c>
      <c r="E3902" s="19" t="s">
        <v>5077</v>
      </c>
      <c r="F3902" s="19" t="s">
        <v>5043</v>
      </c>
      <c r="G3902" s="19"/>
    </row>
    <row r="3903" spans="1:7" x14ac:dyDescent="0.25">
      <c r="A3903">
        <v>3902</v>
      </c>
      <c r="B3903" s="5">
        <v>4053304</v>
      </c>
      <c r="C3903" t="str">
        <f t="shared" si="5519"/>
        <v>TriStar Bank - Dickson, TN</v>
      </c>
      <c r="D3903" s="21" t="s">
        <v>2044</v>
      </c>
      <c r="E3903" s="19" t="s">
        <v>5048</v>
      </c>
      <c r="F3903" s="19" t="s">
        <v>5043</v>
      </c>
      <c r="G3903" s="19"/>
    </row>
    <row r="3904" spans="1:7" x14ac:dyDescent="0.25">
      <c r="A3904">
        <v>3903</v>
      </c>
      <c r="B3904" s="5">
        <v>4093699</v>
      </c>
      <c r="C3904" t="str">
        <f t="shared" si="5519"/>
        <v>Truxton Trust Company - Nashville, TN</v>
      </c>
      <c r="D3904" s="21" t="s">
        <v>1716</v>
      </c>
      <c r="E3904" s="19" t="s">
        <v>3169</v>
      </c>
      <c r="F3904" s="19" t="s">
        <v>5043</v>
      </c>
      <c r="G3904" s="19"/>
    </row>
    <row r="3905" spans="1:7" x14ac:dyDescent="0.25">
      <c r="A3905">
        <v>3904</v>
      </c>
      <c r="B3905" s="5">
        <v>1009259</v>
      </c>
      <c r="C3905" t="str">
        <f t="shared" si="5519"/>
        <v>UBank - Knoxville, TN</v>
      </c>
      <c r="D3905" s="21" t="s">
        <v>365</v>
      </c>
      <c r="E3905" s="19" t="s">
        <v>3364</v>
      </c>
      <c r="F3905" s="19" t="s">
        <v>5043</v>
      </c>
      <c r="G3905" s="19"/>
    </row>
    <row r="3906" spans="1:7" x14ac:dyDescent="0.25">
      <c r="A3906">
        <v>3905</v>
      </c>
      <c r="B3906" s="5">
        <v>1006975</v>
      </c>
      <c r="C3906" t="str">
        <f t="shared" ref="C3906:C3969" si="5520">D3906&amp;" - "&amp;E3906&amp;", "&amp;F3906</f>
        <v>Union Bank - Jamestown, TN</v>
      </c>
      <c r="D3906" s="21" t="s">
        <v>1788</v>
      </c>
      <c r="E3906" s="19" t="s">
        <v>3831</v>
      </c>
      <c r="F3906" s="19" t="s">
        <v>5043</v>
      </c>
      <c r="G3906" s="19"/>
    </row>
    <row r="3907" spans="1:7" x14ac:dyDescent="0.25">
      <c r="A3907">
        <v>3906</v>
      </c>
      <c r="B3907" s="5">
        <v>1005149</v>
      </c>
      <c r="C3907" t="str">
        <f t="shared" si="5520"/>
        <v>Union Bank &amp; Trust Company - Livingston, TN</v>
      </c>
      <c r="D3907" s="21" t="s">
        <v>900</v>
      </c>
      <c r="E3907" s="19" t="s">
        <v>4643</v>
      </c>
      <c r="F3907" s="19" t="s">
        <v>5043</v>
      </c>
      <c r="G3907" s="19"/>
    </row>
    <row r="3908" spans="1:7" x14ac:dyDescent="0.25">
      <c r="A3908">
        <v>3907</v>
      </c>
      <c r="B3908" s="5">
        <v>1013543</v>
      </c>
      <c r="C3908" t="str">
        <f t="shared" si="5520"/>
        <v>Volunteer Bank - Nashville, TN</v>
      </c>
      <c r="D3908" s="21" t="s">
        <v>10846</v>
      </c>
      <c r="E3908" s="19" t="s">
        <v>3169</v>
      </c>
      <c r="F3908" s="19" t="s">
        <v>5043</v>
      </c>
      <c r="G3908" s="19"/>
    </row>
    <row r="3909" spans="1:7" x14ac:dyDescent="0.25">
      <c r="A3909">
        <v>3908</v>
      </c>
      <c r="B3909" s="5">
        <v>1002598</v>
      </c>
      <c r="C3909" t="str">
        <f t="shared" si="5520"/>
        <v>Volunteer Federal Savings Bank - Madisonville, TN</v>
      </c>
      <c r="D3909" s="21" t="s">
        <v>78</v>
      </c>
      <c r="E3909" s="19" t="s">
        <v>3904</v>
      </c>
      <c r="F3909" s="19" t="s">
        <v>5043</v>
      </c>
      <c r="G3909" s="19"/>
    </row>
    <row r="3910" spans="1:7" x14ac:dyDescent="0.25">
      <c r="A3910">
        <v>3909</v>
      </c>
      <c r="B3910" s="5">
        <v>1010310</v>
      </c>
      <c r="C3910" t="str">
        <f t="shared" si="5520"/>
        <v>Wayne County Bank - Waynesboro, TN</v>
      </c>
      <c r="D3910" s="21" t="s">
        <v>1705</v>
      </c>
      <c r="E3910" s="19" t="s">
        <v>3198</v>
      </c>
      <c r="F3910" s="19" t="s">
        <v>5043</v>
      </c>
      <c r="G3910" s="19"/>
    </row>
    <row r="3911" spans="1:7" x14ac:dyDescent="0.25">
      <c r="A3911">
        <v>3910</v>
      </c>
      <c r="B3911" s="5">
        <v>1006044</v>
      </c>
      <c r="C3911" t="str">
        <f t="shared" si="5520"/>
        <v>Wilson Bank &amp; Trust - Lebanon, TN</v>
      </c>
      <c r="D3911" s="21" t="s">
        <v>9931</v>
      </c>
      <c r="E3911" s="19" t="s">
        <v>3885</v>
      </c>
      <c r="F3911" s="19" t="s">
        <v>5043</v>
      </c>
      <c r="G3911" s="19"/>
    </row>
    <row r="3912" spans="1:7" x14ac:dyDescent="0.25">
      <c r="A3912">
        <v>3911</v>
      </c>
      <c r="B3912" s="5">
        <v>20023695</v>
      </c>
      <c r="C3912" t="str">
        <f t="shared" si="5520"/>
        <v>Agility Bank, National Association - Houston, TX</v>
      </c>
      <c r="D3912" s="21" t="s">
        <v>10084</v>
      </c>
      <c r="E3912" s="19" t="s">
        <v>4321</v>
      </c>
      <c r="F3912" s="19" t="s">
        <v>5078</v>
      </c>
      <c r="G3912" s="19"/>
    </row>
    <row r="3913" spans="1:7" x14ac:dyDescent="0.25">
      <c r="A3913">
        <v>3912</v>
      </c>
      <c r="B3913" s="5">
        <v>1006252</v>
      </c>
      <c r="C3913" t="str">
        <f t="shared" si="5520"/>
        <v>Alliance Bank - Sulphur Springs, TX</v>
      </c>
      <c r="D3913" s="21" t="s">
        <v>0</v>
      </c>
      <c r="E3913" s="19" t="s">
        <v>5080</v>
      </c>
      <c r="F3913" s="19" t="s">
        <v>5078</v>
      </c>
      <c r="G3913" s="19"/>
    </row>
    <row r="3914" spans="1:7" x14ac:dyDescent="0.25">
      <c r="A3914">
        <v>3913</v>
      </c>
      <c r="B3914" s="5">
        <v>1011366</v>
      </c>
      <c r="C3914" t="str">
        <f t="shared" si="5520"/>
        <v>Alliance Bank Central Texas - Woodway, TX</v>
      </c>
      <c r="D3914" s="21" t="s">
        <v>2054</v>
      </c>
      <c r="E3914" s="19" t="s">
        <v>9264</v>
      </c>
      <c r="F3914" s="19" t="s">
        <v>5078</v>
      </c>
      <c r="G3914" s="19"/>
    </row>
    <row r="3915" spans="1:7" x14ac:dyDescent="0.25">
      <c r="A3915">
        <v>3914</v>
      </c>
      <c r="B3915" s="5">
        <v>1008420</v>
      </c>
      <c r="C3915" t="str">
        <f t="shared" si="5520"/>
        <v>Amarillo National Bank - Amarillo, TX</v>
      </c>
      <c r="D3915" s="21" t="s">
        <v>242</v>
      </c>
      <c r="E3915" s="19" t="s">
        <v>5082</v>
      </c>
      <c r="F3915" s="19" t="s">
        <v>5078</v>
      </c>
      <c r="G3915" s="19"/>
    </row>
    <row r="3916" spans="1:7" x14ac:dyDescent="0.25">
      <c r="A3916">
        <v>3915</v>
      </c>
      <c r="B3916" s="5">
        <v>1007879</v>
      </c>
      <c r="C3916" t="str">
        <f t="shared" si="5520"/>
        <v>American Bank National Association - Waco, TX</v>
      </c>
      <c r="D3916" s="21" t="s">
        <v>9932</v>
      </c>
      <c r="E3916" s="19" t="s">
        <v>5081</v>
      </c>
      <c r="F3916" s="19" t="s">
        <v>5078</v>
      </c>
      <c r="G3916" s="19"/>
    </row>
    <row r="3917" spans="1:7" x14ac:dyDescent="0.25">
      <c r="A3917">
        <v>3916</v>
      </c>
      <c r="B3917" s="5">
        <v>1006745</v>
      </c>
      <c r="C3917" t="str">
        <f t="shared" si="5520"/>
        <v>American Bank of Commerce - Wolfforth, TX</v>
      </c>
      <c r="D3917" s="21" t="s">
        <v>1749</v>
      </c>
      <c r="E3917" s="19" t="s">
        <v>5083</v>
      </c>
      <c r="F3917" s="19" t="s">
        <v>5078</v>
      </c>
      <c r="G3917" s="19"/>
    </row>
    <row r="3918" spans="1:7" x14ac:dyDescent="0.25">
      <c r="A3918">
        <v>3917</v>
      </c>
      <c r="B3918" s="5">
        <v>1010096</v>
      </c>
      <c r="C3918" t="str">
        <f t="shared" si="5520"/>
        <v>American Bank, National Association - Dallas, TX</v>
      </c>
      <c r="D3918" s="21" t="s">
        <v>369</v>
      </c>
      <c r="E3918" s="19" t="s">
        <v>3206</v>
      </c>
      <c r="F3918" s="19" t="s">
        <v>5078</v>
      </c>
      <c r="G3918" s="19"/>
    </row>
    <row r="3919" spans="1:7" x14ac:dyDescent="0.25">
      <c r="A3919">
        <v>3918</v>
      </c>
      <c r="B3919" s="5">
        <v>1013938</v>
      </c>
      <c r="C3919" t="str">
        <f t="shared" si="5520"/>
        <v>American Bank, National Association - Corpus Christi, TX</v>
      </c>
      <c r="D3919" s="21" t="s">
        <v>369</v>
      </c>
      <c r="E3919" s="19" t="s">
        <v>5084</v>
      </c>
      <c r="F3919" s="19" t="s">
        <v>5078</v>
      </c>
      <c r="G3919" s="19"/>
    </row>
    <row r="3920" spans="1:7" x14ac:dyDescent="0.25">
      <c r="A3920">
        <v>3919</v>
      </c>
      <c r="B3920" s="5">
        <v>1982023</v>
      </c>
      <c r="C3920" t="str">
        <f t="shared" si="5520"/>
        <v>American First National Bank - Houston, TX</v>
      </c>
      <c r="D3920" s="21" t="s">
        <v>1260</v>
      </c>
      <c r="E3920" s="19" t="s">
        <v>4321</v>
      </c>
      <c r="F3920" s="19" t="s">
        <v>5078</v>
      </c>
      <c r="G3920" s="19"/>
    </row>
    <row r="3921" spans="1:7" x14ac:dyDescent="0.25">
      <c r="A3921">
        <v>3920</v>
      </c>
      <c r="B3921" s="5">
        <v>4110017</v>
      </c>
      <c r="C3921" t="str">
        <f t="shared" si="5520"/>
        <v>American Momentum Bank - College Station, TX</v>
      </c>
      <c r="D3921" s="21" t="s">
        <v>1243</v>
      </c>
      <c r="E3921" s="19" t="s">
        <v>5085</v>
      </c>
      <c r="F3921" s="19" t="s">
        <v>5078</v>
      </c>
      <c r="G3921" s="19"/>
    </row>
    <row r="3922" spans="1:7" x14ac:dyDescent="0.25">
      <c r="A3922">
        <v>3921</v>
      </c>
      <c r="B3922" s="5">
        <v>1010139</v>
      </c>
      <c r="C3922" t="str">
        <f t="shared" si="5520"/>
        <v>American National Bank &amp; Trust - Wichita Falls, TX</v>
      </c>
      <c r="D3922" s="21" t="s">
        <v>1763</v>
      </c>
      <c r="E3922" s="19" t="s">
        <v>5086</v>
      </c>
      <c r="F3922" s="19" t="s">
        <v>5078</v>
      </c>
      <c r="G3922" s="19"/>
    </row>
    <row r="3923" spans="1:7" x14ac:dyDescent="0.25">
      <c r="A3923">
        <v>3922</v>
      </c>
      <c r="B3923" s="5">
        <v>1007322</v>
      </c>
      <c r="C3923" t="str">
        <f t="shared" si="5520"/>
        <v>American State Bank - Arp, TX</v>
      </c>
      <c r="D3923" s="21" t="s">
        <v>1392</v>
      </c>
      <c r="E3923" s="19" t="s">
        <v>5088</v>
      </c>
      <c r="F3923" s="19" t="s">
        <v>5078</v>
      </c>
      <c r="G3923" s="19"/>
    </row>
    <row r="3924" spans="1:7" x14ac:dyDescent="0.25">
      <c r="A3924">
        <v>3923</v>
      </c>
      <c r="B3924" s="5">
        <v>1004525</v>
      </c>
      <c r="C3924" t="str">
        <f t="shared" si="5520"/>
        <v>Amistad Bank - Del Rio, TX</v>
      </c>
      <c r="D3924" s="21" t="s">
        <v>1092</v>
      </c>
      <c r="E3924" s="19" t="s">
        <v>5089</v>
      </c>
      <c r="F3924" s="19" t="s">
        <v>5078</v>
      </c>
      <c r="G3924" s="19"/>
    </row>
    <row r="3925" spans="1:7" x14ac:dyDescent="0.25">
      <c r="A3925">
        <v>3924</v>
      </c>
      <c r="B3925" s="5">
        <v>1009269</v>
      </c>
      <c r="C3925" t="str">
        <f t="shared" si="5520"/>
        <v>Anahuac National Bank - Anahuac, TX</v>
      </c>
      <c r="D3925" s="21" t="s">
        <v>2058</v>
      </c>
      <c r="E3925" s="19" t="s">
        <v>5090</v>
      </c>
      <c r="F3925" s="19" t="s">
        <v>5078</v>
      </c>
      <c r="G3925" s="19"/>
    </row>
    <row r="3926" spans="1:7" x14ac:dyDescent="0.25">
      <c r="A3926">
        <v>3925</v>
      </c>
      <c r="B3926" s="5">
        <v>1002790</v>
      </c>
      <c r="C3926" t="str">
        <f t="shared" si="5520"/>
        <v>Angelina Savings Bank, SSB - Lufkin, TX</v>
      </c>
      <c r="D3926" s="21" t="s">
        <v>738</v>
      </c>
      <c r="E3926" s="19" t="s">
        <v>5091</v>
      </c>
      <c r="F3926" s="19" t="s">
        <v>5078</v>
      </c>
      <c r="G3926" s="19"/>
    </row>
    <row r="3927" spans="1:7" x14ac:dyDescent="0.25">
      <c r="A3927">
        <v>3926</v>
      </c>
      <c r="B3927" s="5">
        <v>1010989</v>
      </c>
      <c r="C3927" t="str">
        <f t="shared" si="5520"/>
        <v>Arrowhead Bank - Llano, TX</v>
      </c>
      <c r="D3927" s="21" t="s">
        <v>2371</v>
      </c>
      <c r="E3927" s="19" t="s">
        <v>5092</v>
      </c>
      <c r="F3927" s="19" t="s">
        <v>5078</v>
      </c>
      <c r="G3927" s="19"/>
    </row>
    <row r="3928" spans="1:7" x14ac:dyDescent="0.25">
      <c r="A3928">
        <v>3927</v>
      </c>
      <c r="B3928" s="5">
        <v>1014484</v>
      </c>
      <c r="C3928" t="str">
        <f t="shared" si="5520"/>
        <v>Atascosa Bank - Pleasanton, TX</v>
      </c>
      <c r="D3928" s="21" t="s">
        <v>5506</v>
      </c>
      <c r="E3928" s="19" t="s">
        <v>5093</v>
      </c>
      <c r="F3928" s="19" t="s">
        <v>5078</v>
      </c>
      <c r="G3928" s="19"/>
    </row>
    <row r="3929" spans="1:7" x14ac:dyDescent="0.25">
      <c r="A3929">
        <v>3928</v>
      </c>
      <c r="B3929" s="5">
        <v>1010733</v>
      </c>
      <c r="C3929" t="str">
        <f t="shared" si="5520"/>
        <v>Austin Bank, Texas National Association - Jacksonville, TX</v>
      </c>
      <c r="D3929" s="21" t="s">
        <v>1253</v>
      </c>
      <c r="E3929" s="19" t="s">
        <v>2907</v>
      </c>
      <c r="F3929" s="19" t="s">
        <v>5078</v>
      </c>
      <c r="G3929" s="19"/>
    </row>
    <row r="3930" spans="1:7" x14ac:dyDescent="0.25">
      <c r="A3930">
        <v>3929</v>
      </c>
      <c r="B3930" s="5">
        <v>4122618</v>
      </c>
      <c r="C3930" t="str">
        <f t="shared" si="5520"/>
        <v>Austin Capital Bank SSB - Austin, TX</v>
      </c>
      <c r="D3930" s="21" t="s">
        <v>658</v>
      </c>
      <c r="E3930" s="19" t="s">
        <v>4297</v>
      </c>
      <c r="F3930" s="19" t="s">
        <v>5078</v>
      </c>
      <c r="G3930" s="19"/>
    </row>
    <row r="3931" spans="1:7" x14ac:dyDescent="0.25">
      <c r="A3931">
        <v>3930</v>
      </c>
      <c r="B3931" s="5">
        <v>4149588</v>
      </c>
      <c r="C3931" t="str">
        <f t="shared" si="5520"/>
        <v>Austin County State Bank - Bellville, TX</v>
      </c>
      <c r="D3931" s="21" t="s">
        <v>2520</v>
      </c>
      <c r="E3931" s="19" t="s">
        <v>5094</v>
      </c>
      <c r="F3931" s="19" t="s">
        <v>5078</v>
      </c>
      <c r="G3931" s="19"/>
    </row>
    <row r="3932" spans="1:7" x14ac:dyDescent="0.25">
      <c r="A3932">
        <v>3931</v>
      </c>
      <c r="B3932" s="5">
        <v>1010141</v>
      </c>
      <c r="C3932" t="str">
        <f t="shared" si="5520"/>
        <v>Avana Bank - Abilene, TX</v>
      </c>
      <c r="D3932" s="21" t="s">
        <v>10787</v>
      </c>
      <c r="E3932" s="19" t="s">
        <v>5113</v>
      </c>
      <c r="F3932" s="19" t="s">
        <v>5078</v>
      </c>
      <c r="G3932" s="19"/>
    </row>
    <row r="3933" spans="1:7" x14ac:dyDescent="0.25">
      <c r="A3933">
        <v>3932</v>
      </c>
      <c r="B3933" s="5">
        <v>1005121</v>
      </c>
      <c r="C3933" t="str">
        <f t="shared" si="5520"/>
        <v>Bandera Bank - Bandera, TX</v>
      </c>
      <c r="D3933" s="21" t="s">
        <v>366</v>
      </c>
      <c r="E3933" s="19" t="s">
        <v>5096</v>
      </c>
      <c r="F3933" s="19" t="s">
        <v>5078</v>
      </c>
      <c r="G3933" s="19"/>
    </row>
    <row r="3934" spans="1:7" x14ac:dyDescent="0.25">
      <c r="A3934">
        <v>3933</v>
      </c>
      <c r="B3934" s="5">
        <v>1011798</v>
      </c>
      <c r="C3934" t="str">
        <f t="shared" si="5520"/>
        <v>Bank of DeSoto, National Association - Desoto, TX</v>
      </c>
      <c r="D3934" s="21" t="s">
        <v>2529</v>
      </c>
      <c r="E3934" s="19" t="s">
        <v>5098</v>
      </c>
      <c r="F3934" s="19" t="s">
        <v>5078</v>
      </c>
      <c r="G3934" s="19"/>
    </row>
    <row r="3935" spans="1:7" x14ac:dyDescent="0.25">
      <c r="A3935">
        <v>3934</v>
      </c>
      <c r="B3935" s="5">
        <v>1011143</v>
      </c>
      <c r="C3935" t="str">
        <f t="shared" si="5520"/>
        <v>Bank of Houston - Houston, TX</v>
      </c>
      <c r="D3935" s="21" t="s">
        <v>10284</v>
      </c>
      <c r="E3935" s="19" t="s">
        <v>4321</v>
      </c>
      <c r="F3935" s="19" t="s">
        <v>5078</v>
      </c>
      <c r="G3935" s="19"/>
    </row>
    <row r="3936" spans="1:7" x14ac:dyDescent="0.25">
      <c r="A3936">
        <v>3935</v>
      </c>
      <c r="B3936" s="5">
        <v>6592085</v>
      </c>
      <c r="C3936" t="str">
        <f t="shared" si="5520"/>
        <v>Bank of Montreal - Houston Agency - Houston, TX</v>
      </c>
      <c r="D3936" s="21" t="s">
        <v>10788</v>
      </c>
      <c r="E3936" s="19" t="s">
        <v>4321</v>
      </c>
      <c r="F3936" s="19" t="s">
        <v>5078</v>
      </c>
      <c r="G3936" s="19"/>
    </row>
    <row r="3937" spans="1:7" x14ac:dyDescent="0.25">
      <c r="A3937">
        <v>3936</v>
      </c>
      <c r="B3937" s="5">
        <v>4333223</v>
      </c>
      <c r="C3937" t="str">
        <f t="shared" si="5520"/>
        <v>Bank of Nova Scotia, Houston Branch - Houston, TX</v>
      </c>
      <c r="D3937" s="21" t="s">
        <v>10789</v>
      </c>
      <c r="E3937" s="19" t="s">
        <v>4321</v>
      </c>
      <c r="F3937" s="19" t="s">
        <v>5078</v>
      </c>
      <c r="G3937" s="19"/>
    </row>
    <row r="3938" spans="1:7" x14ac:dyDescent="0.25">
      <c r="A3938">
        <v>3937</v>
      </c>
      <c r="B3938" s="5">
        <v>1004780</v>
      </c>
      <c r="C3938" t="str">
        <f t="shared" si="5520"/>
        <v>Bank of South Texas - Pharr, TX</v>
      </c>
      <c r="D3938" s="21" t="s">
        <v>2052</v>
      </c>
      <c r="E3938" s="19" t="s">
        <v>5101</v>
      </c>
      <c r="F3938" s="19" t="s">
        <v>5078</v>
      </c>
      <c r="G3938" s="19"/>
    </row>
    <row r="3939" spans="1:7" x14ac:dyDescent="0.25">
      <c r="A3939">
        <v>3938</v>
      </c>
      <c r="B3939" s="5">
        <v>1015377</v>
      </c>
      <c r="C3939" t="str">
        <f t="shared" si="5520"/>
        <v>Bank of Texas - Midland, TX</v>
      </c>
      <c r="D3939" s="21" t="s">
        <v>1737</v>
      </c>
      <c r="E3939" s="19" t="s">
        <v>4103</v>
      </c>
      <c r="F3939" s="19" t="s">
        <v>5078</v>
      </c>
      <c r="G3939" s="19"/>
    </row>
    <row r="3940" spans="1:7" x14ac:dyDescent="0.25">
      <c r="A3940">
        <v>3939</v>
      </c>
      <c r="B3940" s="5">
        <v>1014609</v>
      </c>
      <c r="C3940" t="str">
        <f t="shared" si="5520"/>
        <v>Bank of the West - Grapevine, TX</v>
      </c>
      <c r="D3940" s="21" t="s">
        <v>117</v>
      </c>
      <c r="E3940" s="19" t="s">
        <v>5102</v>
      </c>
      <c r="F3940" s="19" t="s">
        <v>5078</v>
      </c>
      <c r="G3940" s="19"/>
    </row>
    <row r="3941" spans="1:7" x14ac:dyDescent="0.25">
      <c r="A3941">
        <v>3940</v>
      </c>
      <c r="B3941" s="5">
        <v>6488293</v>
      </c>
      <c r="C3941" t="str">
        <f t="shared" si="5520"/>
        <v>BBVA Mexico S.A. Ins Houston Agency - Houston, TX</v>
      </c>
      <c r="D3941" s="21" t="s">
        <v>10790</v>
      </c>
      <c r="E3941" s="19" t="s">
        <v>4321</v>
      </c>
      <c r="F3941" s="19" t="s">
        <v>5078</v>
      </c>
      <c r="G3941" s="19"/>
    </row>
    <row r="3942" spans="1:7" x14ac:dyDescent="0.25">
      <c r="A3942">
        <v>3941</v>
      </c>
      <c r="B3942" s="5">
        <v>1016054</v>
      </c>
      <c r="C3942" t="str">
        <f t="shared" si="5520"/>
        <v>Benchmark Bank - Plano, TX</v>
      </c>
      <c r="D3942" s="21" t="s">
        <v>1740</v>
      </c>
      <c r="E3942" s="19" t="s">
        <v>5103</v>
      </c>
      <c r="F3942" s="19" t="s">
        <v>5078</v>
      </c>
      <c r="G3942" s="19"/>
    </row>
    <row r="3943" spans="1:7" x14ac:dyDescent="0.25">
      <c r="A3943">
        <v>3942</v>
      </c>
      <c r="B3943" s="5">
        <v>1008402</v>
      </c>
      <c r="C3943" t="str">
        <f t="shared" si="5520"/>
        <v>BOC Bank - Amarillo, TX</v>
      </c>
      <c r="D3943" s="21" t="s">
        <v>9355</v>
      </c>
      <c r="E3943" s="19" t="s">
        <v>5082</v>
      </c>
      <c r="F3943" s="19" t="s">
        <v>5078</v>
      </c>
      <c r="G3943" s="19"/>
    </row>
    <row r="3944" spans="1:7" x14ac:dyDescent="0.25">
      <c r="A3944">
        <v>3943</v>
      </c>
      <c r="B3944" s="5">
        <v>1014649</v>
      </c>
      <c r="C3944" t="str">
        <f t="shared" si="5520"/>
        <v>Brazos National Bank - Richwood, TX</v>
      </c>
      <c r="D3944" s="21" t="s">
        <v>1000</v>
      </c>
      <c r="E3944" s="19" t="s">
        <v>4783</v>
      </c>
      <c r="F3944" s="19" t="s">
        <v>5078</v>
      </c>
      <c r="G3944" s="19"/>
    </row>
    <row r="3945" spans="1:7" x14ac:dyDescent="0.25">
      <c r="A3945">
        <v>3944</v>
      </c>
      <c r="B3945" s="5">
        <v>1004703</v>
      </c>
      <c r="C3945" t="str">
        <f t="shared" si="5520"/>
        <v>Bridge City State Bank - Bridge City, TX</v>
      </c>
      <c r="D3945" s="21" t="s">
        <v>2528</v>
      </c>
      <c r="E3945" s="19" t="s">
        <v>5106</v>
      </c>
      <c r="F3945" s="19" t="s">
        <v>5078</v>
      </c>
      <c r="G3945" s="19"/>
    </row>
    <row r="3946" spans="1:7" x14ac:dyDescent="0.25">
      <c r="A3946">
        <v>3945</v>
      </c>
      <c r="B3946" s="5">
        <v>1030002</v>
      </c>
      <c r="C3946" t="str">
        <f t="shared" si="5520"/>
        <v>Broadstreet Bank, SSB - Mineola, TX</v>
      </c>
      <c r="D3946" s="21" t="s">
        <v>10564</v>
      </c>
      <c r="E3946" s="19" t="s">
        <v>5225</v>
      </c>
      <c r="F3946" s="19" t="s">
        <v>5078</v>
      </c>
      <c r="G3946" s="19"/>
    </row>
    <row r="3947" spans="1:7" x14ac:dyDescent="0.25">
      <c r="A3947">
        <v>3946</v>
      </c>
      <c r="B3947" s="5">
        <v>1009833</v>
      </c>
      <c r="C3947" t="str">
        <f t="shared" si="5520"/>
        <v>Broadway National Bank - San Antonio, TX</v>
      </c>
      <c r="D3947" s="21" t="s">
        <v>236</v>
      </c>
      <c r="E3947" s="19" t="s">
        <v>5099</v>
      </c>
      <c r="F3947" s="19" t="s">
        <v>5078</v>
      </c>
      <c r="G3947" s="19"/>
    </row>
    <row r="3948" spans="1:7" x14ac:dyDescent="0.25">
      <c r="A3948">
        <v>3947</v>
      </c>
      <c r="B3948" s="5">
        <v>1011295</v>
      </c>
      <c r="C3948" t="str">
        <f t="shared" si="5520"/>
        <v>Capital Bank - Houston, TX</v>
      </c>
      <c r="D3948" s="21" t="s">
        <v>1335</v>
      </c>
      <c r="E3948" s="19" t="s">
        <v>4321</v>
      </c>
      <c r="F3948" s="19" t="s">
        <v>5078</v>
      </c>
      <c r="G3948" s="19"/>
    </row>
    <row r="3949" spans="1:7" x14ac:dyDescent="0.25">
      <c r="A3949">
        <v>3948</v>
      </c>
      <c r="B3949" s="5">
        <v>1009210</v>
      </c>
      <c r="C3949" t="str">
        <f t="shared" si="5520"/>
        <v>CapTex Bank - Fort Worth, TX</v>
      </c>
      <c r="D3949" s="21" t="s">
        <v>9324</v>
      </c>
      <c r="E3949" s="19" t="s">
        <v>5129</v>
      </c>
      <c r="F3949" s="19" t="s">
        <v>5078</v>
      </c>
      <c r="G3949" s="19"/>
    </row>
    <row r="3950" spans="1:7" x14ac:dyDescent="0.25">
      <c r="A3950">
        <v>3949</v>
      </c>
      <c r="B3950" s="5">
        <v>1013021</v>
      </c>
      <c r="C3950" t="str">
        <f t="shared" si="5520"/>
        <v>Carmine State Bank - Carmine, TX</v>
      </c>
      <c r="D3950" s="21" t="s">
        <v>911</v>
      </c>
      <c r="E3950" s="19" t="s">
        <v>5108</v>
      </c>
      <c r="F3950" s="19" t="s">
        <v>5078</v>
      </c>
      <c r="G3950" s="19"/>
    </row>
    <row r="3951" spans="1:7" x14ac:dyDescent="0.25">
      <c r="A3951">
        <v>3950</v>
      </c>
      <c r="B3951" s="5">
        <v>1013150</v>
      </c>
      <c r="C3951" t="str">
        <f t="shared" si="5520"/>
        <v>Castroville State Bank - Castroville, TX</v>
      </c>
      <c r="D3951" s="21" t="s">
        <v>2531</v>
      </c>
      <c r="E3951" s="19" t="s">
        <v>5109</v>
      </c>
      <c r="F3951" s="19" t="s">
        <v>5078</v>
      </c>
      <c r="G3951" s="19"/>
    </row>
    <row r="3952" spans="1:7" x14ac:dyDescent="0.25">
      <c r="A3952">
        <v>3951</v>
      </c>
      <c r="B3952" s="5">
        <v>1005258</v>
      </c>
      <c r="C3952" t="str">
        <f t="shared" si="5520"/>
        <v>Cendera Bank, N.A. - Bells, TX</v>
      </c>
      <c r="D3952" s="21" t="s">
        <v>9933</v>
      </c>
      <c r="E3952" s="19" t="s">
        <v>5047</v>
      </c>
      <c r="F3952" s="19" t="s">
        <v>5078</v>
      </c>
      <c r="G3952" s="19"/>
    </row>
    <row r="3953" spans="1:7" x14ac:dyDescent="0.25">
      <c r="A3953">
        <v>3952</v>
      </c>
      <c r="B3953" s="5">
        <v>1004542</v>
      </c>
      <c r="C3953" t="str">
        <f t="shared" si="5520"/>
        <v>Central Bank - Houston, TX</v>
      </c>
      <c r="D3953" s="21" t="s">
        <v>1404</v>
      </c>
      <c r="E3953" s="19" t="s">
        <v>4321</v>
      </c>
      <c r="F3953" s="19" t="s">
        <v>5078</v>
      </c>
      <c r="G3953" s="19"/>
    </row>
    <row r="3954" spans="1:7" x14ac:dyDescent="0.25">
      <c r="A3954">
        <v>3953</v>
      </c>
      <c r="B3954" s="5">
        <v>1009310</v>
      </c>
      <c r="C3954" t="str">
        <f t="shared" si="5520"/>
        <v>Central National Bank - Waco, TX</v>
      </c>
      <c r="D3954" s="21" t="s">
        <v>1467</v>
      </c>
      <c r="E3954" s="19" t="s">
        <v>5081</v>
      </c>
      <c r="F3954" s="19" t="s">
        <v>5078</v>
      </c>
      <c r="G3954" s="19"/>
    </row>
    <row r="3955" spans="1:7" x14ac:dyDescent="0.25">
      <c r="A3955">
        <v>3954</v>
      </c>
      <c r="B3955" s="5">
        <v>4194415</v>
      </c>
      <c r="C3955" t="str">
        <f t="shared" si="5520"/>
        <v>Charles Schwab Bank, SSB - Westlake, TX</v>
      </c>
      <c r="D3955" s="21" t="s">
        <v>9242</v>
      </c>
      <c r="E3955" s="19" t="s">
        <v>9265</v>
      </c>
      <c r="F3955" s="19" t="s">
        <v>5078</v>
      </c>
      <c r="G3955" s="19"/>
    </row>
    <row r="3956" spans="1:7" x14ac:dyDescent="0.25">
      <c r="A3956">
        <v>3955</v>
      </c>
      <c r="B3956" s="5">
        <v>1023447</v>
      </c>
      <c r="C3956" t="str">
        <f t="shared" si="5520"/>
        <v>Charles Schwab Premier Bank, SSB - Westlake, TX</v>
      </c>
      <c r="D3956" s="21" t="s">
        <v>9243</v>
      </c>
      <c r="E3956" s="19" t="s">
        <v>9265</v>
      </c>
      <c r="F3956" s="19" t="s">
        <v>5078</v>
      </c>
      <c r="G3956" s="19"/>
    </row>
    <row r="3957" spans="1:7" x14ac:dyDescent="0.25">
      <c r="A3957">
        <v>3956</v>
      </c>
      <c r="B3957" s="5">
        <v>9393233</v>
      </c>
      <c r="C3957" t="str">
        <f t="shared" si="5520"/>
        <v>Charles Schwab Trust Bank - Westlake, TX</v>
      </c>
      <c r="D3957" s="21" t="s">
        <v>5621</v>
      </c>
      <c r="E3957" s="19" t="s">
        <v>9265</v>
      </c>
      <c r="F3957" s="19" t="s">
        <v>5078</v>
      </c>
      <c r="G3957" s="19"/>
    </row>
    <row r="3958" spans="1:7" x14ac:dyDescent="0.25">
      <c r="A3958">
        <v>3957</v>
      </c>
      <c r="B3958" s="5">
        <v>1014024</v>
      </c>
      <c r="C3958" t="str">
        <f t="shared" si="5520"/>
        <v>Charter Bank - Corpus Christi, TX</v>
      </c>
      <c r="D3958" s="21" t="s">
        <v>1805</v>
      </c>
      <c r="E3958" s="19" t="s">
        <v>5084</v>
      </c>
      <c r="F3958" s="19" t="s">
        <v>5078</v>
      </c>
      <c r="G3958" s="19"/>
    </row>
    <row r="3959" spans="1:7" x14ac:dyDescent="0.25">
      <c r="A3959">
        <v>3958</v>
      </c>
      <c r="B3959" s="5">
        <v>1008112</v>
      </c>
      <c r="C3959" t="str">
        <f t="shared" si="5520"/>
        <v>Ciera Bank - Graham, TX</v>
      </c>
      <c r="D3959" s="21" t="s">
        <v>1756</v>
      </c>
      <c r="E3959" s="19" t="s">
        <v>5111</v>
      </c>
      <c r="F3959" s="19" t="s">
        <v>5078</v>
      </c>
      <c r="G3959" s="19"/>
    </row>
    <row r="3960" spans="1:7" x14ac:dyDescent="0.25">
      <c r="A3960">
        <v>3959</v>
      </c>
      <c r="B3960" s="5">
        <v>1014726</v>
      </c>
      <c r="C3960" t="str">
        <f t="shared" si="5520"/>
        <v>Citizens 1st Bank - Tyler, TX</v>
      </c>
      <c r="D3960" s="21" t="s">
        <v>1734</v>
      </c>
      <c r="E3960" s="19" t="s">
        <v>4167</v>
      </c>
      <c r="F3960" s="19" t="s">
        <v>5078</v>
      </c>
      <c r="G3960" s="19"/>
    </row>
    <row r="3961" spans="1:7" x14ac:dyDescent="0.25">
      <c r="A3961">
        <v>3960</v>
      </c>
      <c r="B3961" s="5">
        <v>1013182</v>
      </c>
      <c r="C3961" t="str">
        <f t="shared" si="5520"/>
        <v>Citizens Bank - Kilgore, TX</v>
      </c>
      <c r="D3961" s="21" t="s">
        <v>811</v>
      </c>
      <c r="E3961" s="19" t="s">
        <v>5112</v>
      </c>
      <c r="F3961" s="19" t="s">
        <v>5078</v>
      </c>
      <c r="G3961" s="19"/>
    </row>
    <row r="3962" spans="1:7" x14ac:dyDescent="0.25">
      <c r="A3962">
        <v>3961</v>
      </c>
      <c r="B3962" s="5">
        <v>1014933</v>
      </c>
      <c r="C3962" t="str">
        <f t="shared" si="5520"/>
        <v>Citizens Bank - Amarillo, TX</v>
      </c>
      <c r="D3962" s="21" t="s">
        <v>811</v>
      </c>
      <c r="E3962" s="19" t="s">
        <v>5082</v>
      </c>
      <c r="F3962" s="19" t="s">
        <v>5078</v>
      </c>
      <c r="G3962" s="19"/>
    </row>
    <row r="3963" spans="1:7" x14ac:dyDescent="0.25">
      <c r="A3963">
        <v>3962</v>
      </c>
      <c r="B3963" s="5">
        <v>1011543</v>
      </c>
      <c r="C3963" t="str">
        <f t="shared" si="5520"/>
        <v>Citizens Bank, National Association - Abilene, TX</v>
      </c>
      <c r="D3963" s="21" t="s">
        <v>231</v>
      </c>
      <c r="E3963" s="19" t="s">
        <v>5113</v>
      </c>
      <c r="F3963" s="19" t="s">
        <v>5078</v>
      </c>
      <c r="G3963" s="19"/>
    </row>
    <row r="3964" spans="1:7" x14ac:dyDescent="0.25">
      <c r="A3964">
        <v>3963</v>
      </c>
      <c r="B3964" s="5">
        <v>1004906</v>
      </c>
      <c r="C3964" t="str">
        <f t="shared" si="5520"/>
        <v>Citizens National Bank - Cameron, TX</v>
      </c>
      <c r="D3964" s="21" t="s">
        <v>908</v>
      </c>
      <c r="E3964" s="19" t="s">
        <v>4311</v>
      </c>
      <c r="F3964" s="19" t="s">
        <v>5078</v>
      </c>
      <c r="G3964" s="19"/>
    </row>
    <row r="3965" spans="1:7" x14ac:dyDescent="0.25">
      <c r="A3965">
        <v>3964</v>
      </c>
      <c r="B3965" s="5">
        <v>1012589</v>
      </c>
      <c r="C3965" t="str">
        <f t="shared" si="5520"/>
        <v>Citizens National Bank - Crockett, TX</v>
      </c>
      <c r="D3965" s="21" t="s">
        <v>908</v>
      </c>
      <c r="E3965" s="19" t="s">
        <v>5114</v>
      </c>
      <c r="F3965" s="19" t="s">
        <v>5078</v>
      </c>
      <c r="G3965" s="19"/>
    </row>
    <row r="3966" spans="1:7" x14ac:dyDescent="0.25">
      <c r="A3966">
        <v>3965</v>
      </c>
      <c r="B3966" s="5">
        <v>1006951</v>
      </c>
      <c r="C3966" t="str">
        <f t="shared" si="5520"/>
        <v>Citizens National Bank at Brownwood - Brownwood, TX</v>
      </c>
      <c r="D3966" s="21" t="s">
        <v>2699</v>
      </c>
      <c r="E3966" s="19" t="s">
        <v>5115</v>
      </c>
      <c r="F3966" s="19" t="s">
        <v>5078</v>
      </c>
      <c r="G3966" s="19"/>
    </row>
    <row r="3967" spans="1:7" x14ac:dyDescent="0.25">
      <c r="A3967">
        <v>3966</v>
      </c>
      <c r="B3967" s="5">
        <v>1015104</v>
      </c>
      <c r="C3967" t="str">
        <f t="shared" si="5520"/>
        <v>Citizens National Bank of Crosbyton - Crosbyton, TX</v>
      </c>
      <c r="D3967" s="21" t="s">
        <v>1001</v>
      </c>
      <c r="E3967" s="19" t="s">
        <v>5116</v>
      </c>
      <c r="F3967" s="19" t="s">
        <v>5078</v>
      </c>
      <c r="G3967" s="19"/>
    </row>
    <row r="3968" spans="1:7" x14ac:dyDescent="0.25">
      <c r="A3968">
        <v>3967</v>
      </c>
      <c r="B3968" s="5">
        <v>1010779</v>
      </c>
      <c r="C3968" t="str">
        <f t="shared" si="5520"/>
        <v>Citizens National Bank of Texas - Waxahachie, TX</v>
      </c>
      <c r="D3968" s="21" t="s">
        <v>1768</v>
      </c>
      <c r="E3968" s="19" t="s">
        <v>5117</v>
      </c>
      <c r="F3968" s="19" t="s">
        <v>5078</v>
      </c>
      <c r="G3968" s="19"/>
    </row>
    <row r="3969" spans="1:7" x14ac:dyDescent="0.25">
      <c r="A3969">
        <v>3968</v>
      </c>
      <c r="B3969" s="5">
        <v>1007306</v>
      </c>
      <c r="C3969" t="str">
        <f t="shared" si="5520"/>
        <v>Citizens State Bank - Somerville, TX</v>
      </c>
      <c r="D3969" s="21" t="s">
        <v>18</v>
      </c>
      <c r="E3969" s="19" t="s">
        <v>4030</v>
      </c>
      <c r="F3969" s="19" t="s">
        <v>5078</v>
      </c>
      <c r="G3969" s="19"/>
    </row>
    <row r="3970" spans="1:7" x14ac:dyDescent="0.25">
      <c r="A3970">
        <v>3969</v>
      </c>
      <c r="B3970" s="5">
        <v>1007748</v>
      </c>
      <c r="C3970" t="str">
        <f t="shared" ref="C3970:C4033" si="5521">D3970&amp;" - "&amp;E3970&amp;", "&amp;F3970</f>
        <v>Citizens State Bank - Miles, TX</v>
      </c>
      <c r="D3970" s="21" t="s">
        <v>18</v>
      </c>
      <c r="E3970" s="19" t="s">
        <v>5118</v>
      </c>
      <c r="F3970" s="19" t="s">
        <v>5078</v>
      </c>
      <c r="G3970" s="19"/>
    </row>
    <row r="3971" spans="1:7" x14ac:dyDescent="0.25">
      <c r="A3971">
        <v>3970</v>
      </c>
      <c r="B3971" s="5">
        <v>1010036</v>
      </c>
      <c r="C3971" t="str">
        <f t="shared" si="5521"/>
        <v>Citizens State Bank - Anton, TX</v>
      </c>
      <c r="D3971" s="21" t="s">
        <v>18</v>
      </c>
      <c r="E3971" s="19" t="s">
        <v>5119</v>
      </c>
      <c r="F3971" s="19" t="s">
        <v>5078</v>
      </c>
      <c r="G3971" s="19"/>
    </row>
    <row r="3972" spans="1:7" x14ac:dyDescent="0.25">
      <c r="A3972">
        <v>3971</v>
      </c>
      <c r="B3972" s="5">
        <v>1010433</v>
      </c>
      <c r="C3972" t="str">
        <f t="shared" si="5521"/>
        <v>Citizens State Bank - Sealy, TX</v>
      </c>
      <c r="D3972" s="21" t="s">
        <v>18</v>
      </c>
      <c r="E3972" s="19" t="s">
        <v>5120</v>
      </c>
      <c r="F3972" s="19" t="s">
        <v>5078</v>
      </c>
      <c r="G3972" s="19"/>
    </row>
    <row r="3973" spans="1:7" x14ac:dyDescent="0.25">
      <c r="A3973">
        <v>3972</v>
      </c>
      <c r="B3973" s="5">
        <v>1011637</v>
      </c>
      <c r="C3973" t="str">
        <f t="shared" si="5521"/>
        <v>Citizens State Bank - Woodville, TX</v>
      </c>
      <c r="D3973" s="21" t="s">
        <v>18</v>
      </c>
      <c r="E3973" s="19" t="s">
        <v>10167</v>
      </c>
      <c r="F3973" s="19" t="s">
        <v>5078</v>
      </c>
      <c r="G3973" s="19"/>
    </row>
    <row r="3974" spans="1:7" x14ac:dyDescent="0.25">
      <c r="A3974">
        <v>3973</v>
      </c>
      <c r="B3974" s="5">
        <v>1013901</v>
      </c>
      <c r="C3974" t="str">
        <f t="shared" si="5521"/>
        <v>Citizens State Bank - Roma, TX</v>
      </c>
      <c r="D3974" s="21" t="s">
        <v>18</v>
      </c>
      <c r="E3974" s="19" t="s">
        <v>5121</v>
      </c>
      <c r="F3974" s="19" t="s">
        <v>5078</v>
      </c>
      <c r="G3974" s="19"/>
    </row>
    <row r="3975" spans="1:7" x14ac:dyDescent="0.25">
      <c r="A3975">
        <v>3974</v>
      </c>
      <c r="B3975" s="5">
        <v>1015085</v>
      </c>
      <c r="C3975" t="str">
        <f t="shared" si="5521"/>
        <v>Citizens State Bank - Corrigan, TX</v>
      </c>
      <c r="D3975" s="21" t="s">
        <v>18</v>
      </c>
      <c r="E3975" s="19" t="s">
        <v>5122</v>
      </c>
      <c r="F3975" s="19" t="s">
        <v>5078</v>
      </c>
      <c r="G3975" s="19"/>
    </row>
    <row r="3976" spans="1:7" x14ac:dyDescent="0.25">
      <c r="A3976">
        <v>3975</v>
      </c>
      <c r="B3976" s="5">
        <v>1015725</v>
      </c>
      <c r="C3976" t="str">
        <f t="shared" si="5521"/>
        <v>Citizens State Bank of Luling - Luling, TX</v>
      </c>
      <c r="D3976" s="21" t="s">
        <v>374</v>
      </c>
      <c r="E3976" s="19" t="s">
        <v>5123</v>
      </c>
      <c r="F3976" s="19" t="s">
        <v>5078</v>
      </c>
      <c r="G3976" s="19"/>
    </row>
    <row r="3977" spans="1:7" x14ac:dyDescent="0.25">
      <c r="A3977">
        <v>3976</v>
      </c>
      <c r="B3977" s="5">
        <v>1011034</v>
      </c>
      <c r="C3977" t="str">
        <f t="shared" si="5521"/>
        <v>City Bank - Lubbock, TX</v>
      </c>
      <c r="D3977" s="21" t="s">
        <v>1258</v>
      </c>
      <c r="E3977" s="19" t="s">
        <v>5110</v>
      </c>
      <c r="F3977" s="19" t="s">
        <v>5078</v>
      </c>
      <c r="G3977" s="19"/>
    </row>
    <row r="3978" spans="1:7" x14ac:dyDescent="0.25">
      <c r="A3978">
        <v>3977</v>
      </c>
      <c r="B3978" s="5">
        <v>1012554</v>
      </c>
      <c r="C3978" t="str">
        <f t="shared" si="5521"/>
        <v>City National Bank - Corsicana, TX</v>
      </c>
      <c r="D3978" s="21" t="s">
        <v>126</v>
      </c>
      <c r="E3978" s="19" t="s">
        <v>5124</v>
      </c>
      <c r="F3978" s="19" t="s">
        <v>5078</v>
      </c>
      <c r="G3978" s="19"/>
    </row>
    <row r="3979" spans="1:7" x14ac:dyDescent="0.25">
      <c r="A3979">
        <v>3978</v>
      </c>
      <c r="B3979" s="5">
        <v>1006340</v>
      </c>
      <c r="C3979" t="str">
        <f t="shared" si="5521"/>
        <v>Classic Bank, National Association - Cameron, TX</v>
      </c>
      <c r="D3979" s="21" t="s">
        <v>1748</v>
      </c>
      <c r="E3979" s="19" t="s">
        <v>4311</v>
      </c>
      <c r="F3979" s="19" t="s">
        <v>5078</v>
      </c>
      <c r="G3979" s="19"/>
    </row>
    <row r="3980" spans="1:7" x14ac:dyDescent="0.25">
      <c r="A3980">
        <v>3979</v>
      </c>
      <c r="B3980" s="5">
        <v>1008268</v>
      </c>
      <c r="C3980" t="str">
        <f t="shared" si="5521"/>
        <v>Clear Fork Bank National Association - Albany, TX</v>
      </c>
      <c r="D3980" s="21" t="s">
        <v>10472</v>
      </c>
      <c r="E3980" s="19" t="s">
        <v>3143</v>
      </c>
      <c r="F3980" s="19" t="s">
        <v>5078</v>
      </c>
      <c r="G3980" s="19"/>
    </row>
    <row r="3981" spans="1:7" x14ac:dyDescent="0.25">
      <c r="A3981">
        <v>3980</v>
      </c>
      <c r="B3981" s="5">
        <v>1013382</v>
      </c>
      <c r="C3981" t="str">
        <f t="shared" si="5521"/>
        <v>Coleman County State Bank - Coleman, TX</v>
      </c>
      <c r="D3981" s="21" t="s">
        <v>2691</v>
      </c>
      <c r="E3981" s="19" t="s">
        <v>5128</v>
      </c>
      <c r="F3981" s="19" t="s">
        <v>5078</v>
      </c>
      <c r="G3981" s="19"/>
    </row>
    <row r="3982" spans="1:7" x14ac:dyDescent="0.25">
      <c r="A3982">
        <v>3981</v>
      </c>
      <c r="B3982" s="5">
        <v>1002420</v>
      </c>
      <c r="C3982" t="str">
        <f t="shared" si="5521"/>
        <v>Colonial Savings, FA - Fort Worth, TX</v>
      </c>
      <c r="D3982" s="21" t="s">
        <v>9934</v>
      </c>
      <c r="E3982" s="19" t="s">
        <v>5129</v>
      </c>
      <c r="F3982" s="19" t="s">
        <v>5078</v>
      </c>
      <c r="G3982" s="19"/>
    </row>
    <row r="3983" spans="1:7" x14ac:dyDescent="0.25">
      <c r="A3983">
        <v>3982</v>
      </c>
      <c r="B3983" s="5">
        <v>1014997</v>
      </c>
      <c r="C3983" t="str">
        <f t="shared" si="5521"/>
        <v>Columbus State Bank - Columbus, TX</v>
      </c>
      <c r="D3983" s="21" t="s">
        <v>2689</v>
      </c>
      <c r="E3983" s="19" t="s">
        <v>3233</v>
      </c>
      <c r="F3983" s="19" t="s">
        <v>5078</v>
      </c>
      <c r="G3983" s="19"/>
    </row>
    <row r="3984" spans="1:7" x14ac:dyDescent="0.25">
      <c r="A3984">
        <v>3983</v>
      </c>
      <c r="B3984" s="5">
        <v>1004911</v>
      </c>
      <c r="C3984" t="str">
        <f t="shared" si="5521"/>
        <v>Comerica Bank - Dallas, TX</v>
      </c>
      <c r="D3984" s="21" t="s">
        <v>245</v>
      </c>
      <c r="E3984" s="19" t="s">
        <v>3206</v>
      </c>
      <c r="F3984" s="19" t="s">
        <v>5078</v>
      </c>
      <c r="G3984" s="19"/>
    </row>
    <row r="3985" spans="1:7" x14ac:dyDescent="0.25">
      <c r="A3985">
        <v>3984</v>
      </c>
      <c r="B3985" s="5">
        <v>1011639</v>
      </c>
      <c r="C3985" t="str">
        <f t="shared" si="5521"/>
        <v>Commerce Bank - Laredo, TX</v>
      </c>
      <c r="D3985" s="21" t="s">
        <v>182</v>
      </c>
      <c r="E3985" s="19" t="s">
        <v>5130</v>
      </c>
      <c r="F3985" s="19" t="s">
        <v>5078</v>
      </c>
      <c r="G3985" s="19"/>
    </row>
    <row r="3986" spans="1:7" x14ac:dyDescent="0.25">
      <c r="A3986">
        <v>3985</v>
      </c>
      <c r="B3986" s="5">
        <v>1006229</v>
      </c>
      <c r="C3986" t="str">
        <f t="shared" si="5521"/>
        <v>Commerce Bank Texas - Stockdale, TX</v>
      </c>
      <c r="D3986" s="21" t="s">
        <v>367</v>
      </c>
      <c r="E3986" s="19" t="s">
        <v>5131</v>
      </c>
      <c r="F3986" s="19" t="s">
        <v>5078</v>
      </c>
      <c r="G3986" s="19"/>
    </row>
    <row r="3987" spans="1:7" x14ac:dyDescent="0.25">
      <c r="A3987">
        <v>3986</v>
      </c>
      <c r="B3987" s="5">
        <v>1014939</v>
      </c>
      <c r="C3987" t="str">
        <f t="shared" si="5521"/>
        <v>Commercial Bank of Texas, N.A. - Nacogdoches, TX</v>
      </c>
      <c r="D3987" s="21" t="s">
        <v>1736</v>
      </c>
      <c r="E3987" s="19" t="s">
        <v>5132</v>
      </c>
      <c r="F3987" s="19" t="s">
        <v>5078</v>
      </c>
      <c r="G3987" s="19"/>
    </row>
    <row r="3988" spans="1:7" x14ac:dyDescent="0.25">
      <c r="A3988">
        <v>3987</v>
      </c>
      <c r="B3988" s="5">
        <v>1013774</v>
      </c>
      <c r="C3988" t="str">
        <f t="shared" si="5521"/>
        <v>Commercial National Bank of Texarkana - Texarkana, TX</v>
      </c>
      <c r="D3988" s="21" t="s">
        <v>2050</v>
      </c>
      <c r="E3988" s="19" t="s">
        <v>5133</v>
      </c>
      <c r="F3988" s="19" t="s">
        <v>5078</v>
      </c>
      <c r="G3988" s="19"/>
    </row>
    <row r="3989" spans="1:7" x14ac:dyDescent="0.25">
      <c r="A3989">
        <v>3988</v>
      </c>
      <c r="B3989" s="5">
        <v>1016536</v>
      </c>
      <c r="C3989" t="str">
        <f t="shared" si="5521"/>
        <v>Commercial State Bank - Palmer, TX</v>
      </c>
      <c r="D3989" s="21" t="s">
        <v>763</v>
      </c>
      <c r="E3989" s="19" t="s">
        <v>3749</v>
      </c>
      <c r="F3989" s="19" t="s">
        <v>5078</v>
      </c>
      <c r="G3989" s="19"/>
    </row>
    <row r="3990" spans="1:7" x14ac:dyDescent="0.25">
      <c r="A3990">
        <v>3989</v>
      </c>
      <c r="B3990" s="5">
        <v>1011009</v>
      </c>
      <c r="C3990" t="str">
        <f t="shared" si="5521"/>
        <v>Community Bank - Longview, TX</v>
      </c>
      <c r="D3990" s="21" t="s">
        <v>131</v>
      </c>
      <c r="E3990" s="19" t="s">
        <v>5136</v>
      </c>
      <c r="F3990" s="19" t="s">
        <v>5078</v>
      </c>
      <c r="G3990" s="19"/>
    </row>
    <row r="3991" spans="1:7" x14ac:dyDescent="0.25">
      <c r="A3991">
        <v>3990</v>
      </c>
      <c r="B3991" s="5">
        <v>1010751</v>
      </c>
      <c r="C3991" t="str">
        <f t="shared" si="5521"/>
        <v>Community Bank &amp; Trust, Waco, Texas - Waco, TX</v>
      </c>
      <c r="D3991" s="21" t="s">
        <v>5658</v>
      </c>
      <c r="E3991" s="19" t="s">
        <v>5081</v>
      </c>
      <c r="F3991" s="19" t="s">
        <v>5078</v>
      </c>
      <c r="G3991" s="19"/>
    </row>
    <row r="3992" spans="1:7" x14ac:dyDescent="0.25">
      <c r="A3992">
        <v>3991</v>
      </c>
      <c r="B3992" s="5">
        <v>1007698</v>
      </c>
      <c r="C3992" t="str">
        <f t="shared" si="5521"/>
        <v>Community National Bank - Midland, TX</v>
      </c>
      <c r="D3992" s="21" t="s">
        <v>1245</v>
      </c>
      <c r="E3992" s="19" t="s">
        <v>4103</v>
      </c>
      <c r="F3992" s="19" t="s">
        <v>5078</v>
      </c>
      <c r="G3992" s="19"/>
    </row>
    <row r="3993" spans="1:7" x14ac:dyDescent="0.25">
      <c r="A3993">
        <v>3992</v>
      </c>
      <c r="B3993" s="5">
        <v>1013105</v>
      </c>
      <c r="C3993" t="str">
        <f t="shared" si="5521"/>
        <v>Community National Bank &amp; Trust of Texas - Corsicana, TX</v>
      </c>
      <c r="D3993" s="21" t="s">
        <v>1729</v>
      </c>
      <c r="E3993" s="19" t="s">
        <v>5124</v>
      </c>
      <c r="F3993" s="19" t="s">
        <v>5078</v>
      </c>
      <c r="G3993" s="19"/>
    </row>
    <row r="3994" spans="1:7" x14ac:dyDescent="0.25">
      <c r="A3994">
        <v>3993</v>
      </c>
      <c r="B3994" s="5">
        <v>4065091</v>
      </c>
      <c r="C3994" t="str">
        <f t="shared" si="5521"/>
        <v>Cornerstone Capital Bank, SSB - Houston, TX</v>
      </c>
      <c r="D3994" s="21" t="s">
        <v>10308</v>
      </c>
      <c r="E3994" s="19" t="s">
        <v>4321</v>
      </c>
      <c r="F3994" s="19" t="s">
        <v>5078</v>
      </c>
      <c r="G3994" s="19"/>
    </row>
    <row r="3995" spans="1:7" x14ac:dyDescent="0.25">
      <c r="A3995">
        <v>3994</v>
      </c>
      <c r="B3995" s="5">
        <v>1010907</v>
      </c>
      <c r="C3995" t="str">
        <f t="shared" si="5521"/>
        <v>Crossroads Bank - Yoakum, TX</v>
      </c>
      <c r="D3995" s="21" t="s">
        <v>22</v>
      </c>
      <c r="E3995" s="19" t="s">
        <v>5187</v>
      </c>
      <c r="F3995" s="19" t="s">
        <v>5078</v>
      </c>
      <c r="G3995" s="19"/>
    </row>
    <row r="3996" spans="1:7" x14ac:dyDescent="0.25">
      <c r="A3996">
        <v>3995</v>
      </c>
      <c r="B3996" s="5">
        <v>1012612</v>
      </c>
      <c r="C3996" t="str">
        <f t="shared" si="5521"/>
        <v>Crowell State Bank - Crowell, TX</v>
      </c>
      <c r="D3996" s="21" t="s">
        <v>1093</v>
      </c>
      <c r="E3996" s="19" t="s">
        <v>5140</v>
      </c>
      <c r="F3996" s="19" t="s">
        <v>5078</v>
      </c>
      <c r="G3996" s="19"/>
    </row>
    <row r="3997" spans="1:7" x14ac:dyDescent="0.25">
      <c r="A3997">
        <v>3996</v>
      </c>
      <c r="B3997" s="5">
        <v>1002705</v>
      </c>
      <c r="C3997" t="str">
        <f t="shared" si="5521"/>
        <v>Cypress Bank, SSB - Pittsburg, TX</v>
      </c>
      <c r="D3997" s="21" t="s">
        <v>652</v>
      </c>
      <c r="E3997" s="19" t="s">
        <v>5141</v>
      </c>
      <c r="F3997" s="19" t="s">
        <v>5078</v>
      </c>
      <c r="G3997" s="19"/>
    </row>
    <row r="3998" spans="1:7" x14ac:dyDescent="0.25">
      <c r="A3998">
        <v>3997</v>
      </c>
      <c r="B3998" s="5">
        <v>1001089</v>
      </c>
      <c r="C3998" t="str">
        <f t="shared" si="5521"/>
        <v>Dalhart Federal Savings &amp; Loan Association, SSB - Dalhart, TX</v>
      </c>
      <c r="D3998" s="21" t="s">
        <v>657</v>
      </c>
      <c r="E3998" s="19" t="s">
        <v>5142</v>
      </c>
      <c r="F3998" s="19" t="s">
        <v>5078</v>
      </c>
      <c r="G3998" s="19"/>
    </row>
    <row r="3999" spans="1:7" x14ac:dyDescent="0.25">
      <c r="A3999">
        <v>3998</v>
      </c>
      <c r="B3999" s="5">
        <v>1008809</v>
      </c>
      <c r="C3999" t="str">
        <f t="shared" si="5521"/>
        <v>Dallas Capital Bank, National Association - Dallas, TX</v>
      </c>
      <c r="D3999" s="21" t="s">
        <v>1754</v>
      </c>
      <c r="E3999" s="19" t="s">
        <v>3206</v>
      </c>
      <c r="F3999" s="19" t="s">
        <v>5078</v>
      </c>
      <c r="G3999" s="19"/>
    </row>
    <row r="4000" spans="1:7" x14ac:dyDescent="0.25">
      <c r="A4000">
        <v>3999</v>
      </c>
      <c r="B4000" s="5">
        <v>1009045</v>
      </c>
      <c r="C4000" t="str">
        <f t="shared" si="5521"/>
        <v>Dominion Bank - Dallas, TX</v>
      </c>
      <c r="D4000" s="21" t="s">
        <v>5693</v>
      </c>
      <c r="E4000" s="19" t="s">
        <v>3206</v>
      </c>
      <c r="F4000" s="19" t="s">
        <v>5078</v>
      </c>
      <c r="G4000" s="19"/>
    </row>
    <row r="4001" spans="1:7" x14ac:dyDescent="0.25">
      <c r="A4001">
        <v>4000</v>
      </c>
      <c r="B4001" s="5">
        <v>1009372</v>
      </c>
      <c r="C4001" t="str">
        <f t="shared" si="5521"/>
        <v>Ennis State Bank - Ennis, TX</v>
      </c>
      <c r="D4001" s="21" t="s">
        <v>2059</v>
      </c>
      <c r="E4001" s="19" t="s">
        <v>4451</v>
      </c>
      <c r="F4001" s="19" t="s">
        <v>5078</v>
      </c>
      <c r="G4001" s="19"/>
    </row>
    <row r="4002" spans="1:7" x14ac:dyDescent="0.25">
      <c r="A4002">
        <v>4001</v>
      </c>
      <c r="B4002" s="5">
        <v>1010617</v>
      </c>
      <c r="C4002" t="str">
        <f t="shared" si="5521"/>
        <v>Extraco Banks, National Association - Temple, TX</v>
      </c>
      <c r="D4002" s="21" t="s">
        <v>1255</v>
      </c>
      <c r="E4002" s="19" t="s">
        <v>4867</v>
      </c>
      <c r="F4002" s="19" t="s">
        <v>5078</v>
      </c>
      <c r="G4002" s="19"/>
    </row>
    <row r="4003" spans="1:7" x14ac:dyDescent="0.25">
      <c r="A4003">
        <v>4002</v>
      </c>
      <c r="B4003" s="5">
        <v>1010908</v>
      </c>
      <c r="C4003" t="str">
        <f t="shared" si="5521"/>
        <v>Falcon International Bank - Laredo, TX</v>
      </c>
      <c r="D4003" s="21" t="s">
        <v>1257</v>
      </c>
      <c r="E4003" s="19" t="s">
        <v>5130</v>
      </c>
      <c r="F4003" s="19" t="s">
        <v>5078</v>
      </c>
      <c r="G4003" s="19"/>
    </row>
    <row r="4004" spans="1:7" x14ac:dyDescent="0.25">
      <c r="A4004">
        <v>4003</v>
      </c>
      <c r="B4004" s="5">
        <v>1008723</v>
      </c>
      <c r="C4004" t="str">
        <f t="shared" si="5521"/>
        <v>Fannin Bank - Bonham, TX</v>
      </c>
      <c r="D4004" s="21" t="s">
        <v>905</v>
      </c>
      <c r="E4004" s="19" t="s">
        <v>5144</v>
      </c>
      <c r="F4004" s="19" t="s">
        <v>5078</v>
      </c>
      <c r="G4004" s="19"/>
    </row>
    <row r="4005" spans="1:7" x14ac:dyDescent="0.25">
      <c r="A4005">
        <v>4004</v>
      </c>
      <c r="B4005" s="5">
        <v>1010816</v>
      </c>
      <c r="C4005" t="str">
        <f t="shared" si="5521"/>
        <v>Farmers and Merchants Bank - De Leon, TX</v>
      </c>
      <c r="D4005" s="21" t="s">
        <v>891</v>
      </c>
      <c r="E4005" s="19" t="s">
        <v>5145</v>
      </c>
      <c r="F4005" s="19" t="s">
        <v>5078</v>
      </c>
      <c r="G4005" s="19"/>
    </row>
    <row r="4006" spans="1:7" x14ac:dyDescent="0.25">
      <c r="A4006">
        <v>4005</v>
      </c>
      <c r="B4006" s="5">
        <v>1009675</v>
      </c>
      <c r="C4006" t="str">
        <f t="shared" si="5521"/>
        <v>Farmers State Bank - Groesbeck, TX</v>
      </c>
      <c r="D4006" s="21" t="s">
        <v>290</v>
      </c>
      <c r="E4006" s="19" t="s">
        <v>5146</v>
      </c>
      <c r="F4006" s="19" t="s">
        <v>5078</v>
      </c>
      <c r="G4006" s="19"/>
    </row>
    <row r="4007" spans="1:7" x14ac:dyDescent="0.25">
      <c r="A4007">
        <v>4006</v>
      </c>
      <c r="B4007" s="5">
        <v>1014795</v>
      </c>
      <c r="C4007" t="str">
        <f t="shared" si="5521"/>
        <v>Farmers State Bank - Center, TX</v>
      </c>
      <c r="D4007" s="21" t="s">
        <v>290</v>
      </c>
      <c r="E4007" s="19" t="s">
        <v>4521</v>
      </c>
      <c r="F4007" s="19" t="s">
        <v>5078</v>
      </c>
      <c r="G4007" s="19"/>
    </row>
    <row r="4008" spans="1:7" x14ac:dyDescent="0.25">
      <c r="A4008">
        <v>4007</v>
      </c>
      <c r="B4008" s="5">
        <v>1984081</v>
      </c>
      <c r="C4008" t="str">
        <f t="shared" si="5521"/>
        <v>Fayette Savings Bank, SSB - La Grange, TX</v>
      </c>
      <c r="D4008" s="21" t="s">
        <v>653</v>
      </c>
      <c r="E4008" s="19" t="s">
        <v>3578</v>
      </c>
      <c r="F4008" s="19" t="s">
        <v>5078</v>
      </c>
      <c r="G4008" s="19"/>
    </row>
    <row r="4009" spans="1:7" x14ac:dyDescent="0.25">
      <c r="A4009">
        <v>4008</v>
      </c>
      <c r="B4009" s="5">
        <v>1013134</v>
      </c>
      <c r="C4009" t="str">
        <f t="shared" si="5521"/>
        <v>Fidelity Bank of Texas - Waco, TX</v>
      </c>
      <c r="D4009" s="21" t="s">
        <v>372</v>
      </c>
      <c r="E4009" s="19" t="s">
        <v>5081</v>
      </c>
      <c r="F4009" s="19" t="s">
        <v>5078</v>
      </c>
      <c r="G4009" s="19"/>
    </row>
    <row r="4010" spans="1:7" x14ac:dyDescent="0.25">
      <c r="A4010">
        <v>4009</v>
      </c>
      <c r="B4010" s="5">
        <v>1007041</v>
      </c>
      <c r="C4010" t="str">
        <f t="shared" si="5521"/>
        <v>First Bank - Burkburnett, TX</v>
      </c>
      <c r="D4010" s="21" t="s">
        <v>184</v>
      </c>
      <c r="E4010" s="19" t="s">
        <v>5147</v>
      </c>
      <c r="F4010" s="19" t="s">
        <v>5078</v>
      </c>
      <c r="G4010" s="19"/>
    </row>
    <row r="4011" spans="1:7" x14ac:dyDescent="0.25">
      <c r="A4011">
        <v>4010</v>
      </c>
      <c r="B4011" s="5">
        <v>1008671</v>
      </c>
      <c r="C4011" t="str">
        <f t="shared" si="5521"/>
        <v>First Bank and Trust of Memphis - Memphis, TX</v>
      </c>
      <c r="D4011" s="21" t="s">
        <v>906</v>
      </c>
      <c r="E4011" s="19" t="s">
        <v>4348</v>
      </c>
      <c r="F4011" s="19" t="s">
        <v>5078</v>
      </c>
      <c r="G4011" s="19"/>
    </row>
    <row r="4012" spans="1:7" x14ac:dyDescent="0.25">
      <c r="A4012">
        <v>4011</v>
      </c>
      <c r="B4012" s="5">
        <v>1015303</v>
      </c>
      <c r="C4012" t="str">
        <f t="shared" si="5521"/>
        <v>First Capital Bank - Quanah, TX</v>
      </c>
      <c r="D4012" s="21" t="s">
        <v>861</v>
      </c>
      <c r="E4012" s="19" t="s">
        <v>5149</v>
      </c>
      <c r="F4012" s="19" t="s">
        <v>5078</v>
      </c>
      <c r="G4012" s="19"/>
    </row>
    <row r="4013" spans="1:7" x14ac:dyDescent="0.25">
      <c r="A4013">
        <v>4012</v>
      </c>
      <c r="B4013" s="5">
        <v>1032563</v>
      </c>
      <c r="C4013" t="str">
        <f t="shared" si="5521"/>
        <v>First Command Bank - Fort Worth, TX</v>
      </c>
      <c r="D4013" s="21" t="s">
        <v>559</v>
      </c>
      <c r="E4013" s="19" t="s">
        <v>5129</v>
      </c>
      <c r="F4013" s="19" t="s">
        <v>5078</v>
      </c>
      <c r="G4013" s="19"/>
    </row>
    <row r="4014" spans="1:7" x14ac:dyDescent="0.25">
      <c r="A4014">
        <v>4013</v>
      </c>
      <c r="B4014" s="5">
        <v>117362576</v>
      </c>
      <c r="C4014" t="str">
        <f t="shared" si="5521"/>
        <v>First Commercial Bank, Ltd. - Houston Branch - Houston, TX</v>
      </c>
      <c r="D4014" s="21" t="s">
        <v>10791</v>
      </c>
      <c r="E4014" s="19" t="s">
        <v>4321</v>
      </c>
      <c r="F4014" s="19" t="s">
        <v>5078</v>
      </c>
      <c r="G4014" s="19"/>
    </row>
    <row r="4015" spans="1:7" x14ac:dyDescent="0.25">
      <c r="A4015">
        <v>4014</v>
      </c>
      <c r="B4015" s="5">
        <v>1008995</v>
      </c>
      <c r="C4015" t="str">
        <f t="shared" si="5521"/>
        <v>First Commercial Bank, National Association - Seguin, TX</v>
      </c>
      <c r="D4015" s="21" t="s">
        <v>1753</v>
      </c>
      <c r="E4015" s="19" t="s">
        <v>5150</v>
      </c>
      <c r="F4015" s="19" t="s">
        <v>5078</v>
      </c>
      <c r="G4015" s="19"/>
    </row>
    <row r="4016" spans="1:7" x14ac:dyDescent="0.25">
      <c r="A4016">
        <v>4015</v>
      </c>
      <c r="B4016" s="5">
        <v>1008193</v>
      </c>
      <c r="C4016" t="str">
        <f t="shared" si="5521"/>
        <v>First Community Bank - San Benito, TX</v>
      </c>
      <c r="D4016" s="21" t="s">
        <v>840</v>
      </c>
      <c r="E4016" s="19" t="s">
        <v>5151</v>
      </c>
      <c r="F4016" s="19" t="s">
        <v>5078</v>
      </c>
      <c r="G4016" s="19"/>
    </row>
    <row r="4017" spans="1:7" x14ac:dyDescent="0.25">
      <c r="A4017">
        <v>4016</v>
      </c>
      <c r="B4017" s="5">
        <v>1008247</v>
      </c>
      <c r="C4017" t="str">
        <f t="shared" si="5521"/>
        <v>First Community Bank - Corpus Christi, TX</v>
      </c>
      <c r="D4017" s="21" t="s">
        <v>840</v>
      </c>
      <c r="E4017" s="19" t="s">
        <v>5084</v>
      </c>
      <c r="F4017" s="19" t="s">
        <v>5078</v>
      </c>
      <c r="G4017" s="19"/>
    </row>
    <row r="4018" spans="1:7" x14ac:dyDescent="0.25">
      <c r="A4018">
        <v>4017</v>
      </c>
      <c r="B4018" s="5">
        <v>1001853</v>
      </c>
      <c r="C4018" t="str">
        <f t="shared" si="5521"/>
        <v>First Federal Bank Littlefield, Texas, SSB - Littlefield, TX</v>
      </c>
      <c r="D4018" s="21" t="s">
        <v>9935</v>
      </c>
      <c r="E4018" s="19" t="s">
        <v>5079</v>
      </c>
      <c r="F4018" s="19" t="s">
        <v>5078</v>
      </c>
      <c r="G4018" s="19"/>
    </row>
    <row r="4019" spans="1:7" x14ac:dyDescent="0.25">
      <c r="A4019">
        <v>4018</v>
      </c>
      <c r="B4019" s="5">
        <v>1000041</v>
      </c>
      <c r="C4019" t="str">
        <f t="shared" si="5521"/>
        <v>First Federal Community Bank, SSB - Paris, TX</v>
      </c>
      <c r="D4019" s="21" t="s">
        <v>558</v>
      </c>
      <c r="E4019" s="19" t="s">
        <v>2910</v>
      </c>
      <c r="F4019" s="19" t="s">
        <v>5078</v>
      </c>
      <c r="G4019" s="19"/>
    </row>
    <row r="4020" spans="1:7" x14ac:dyDescent="0.25">
      <c r="A4020">
        <v>4019</v>
      </c>
      <c r="B4020" s="5">
        <v>1009780</v>
      </c>
      <c r="C4020" t="str">
        <f t="shared" si="5521"/>
        <v>First Financial Bank - Abilene, TX</v>
      </c>
      <c r="D4020" s="21" t="s">
        <v>216</v>
      </c>
      <c r="E4020" s="19" t="s">
        <v>5113</v>
      </c>
      <c r="F4020" s="19" t="s">
        <v>5078</v>
      </c>
      <c r="G4020" s="19"/>
    </row>
    <row r="4021" spans="1:7" x14ac:dyDescent="0.25">
      <c r="A4021">
        <v>4020</v>
      </c>
      <c r="B4021" s="5">
        <v>4091691</v>
      </c>
      <c r="C4021" t="str">
        <f t="shared" si="5521"/>
        <v>First Financial Trust &amp; Asset Management Company - Abilene, TX</v>
      </c>
      <c r="D4021" s="21" t="s">
        <v>10599</v>
      </c>
      <c r="E4021" s="19" t="s">
        <v>5113</v>
      </c>
      <c r="F4021" s="19" t="s">
        <v>5078</v>
      </c>
      <c r="G4021" s="19"/>
    </row>
    <row r="4022" spans="1:7" x14ac:dyDescent="0.25">
      <c r="A4022">
        <v>4021</v>
      </c>
      <c r="B4022" s="5">
        <v>1011687</v>
      </c>
      <c r="C4022" t="str">
        <f t="shared" si="5521"/>
        <v>First Liberty Bank - Liberty, TX</v>
      </c>
      <c r="D4022" s="21" t="s">
        <v>1652</v>
      </c>
      <c r="E4022" s="19" t="s">
        <v>3510</v>
      </c>
      <c r="F4022" s="19" t="s">
        <v>5078</v>
      </c>
      <c r="G4022" s="19"/>
    </row>
    <row r="4023" spans="1:7" x14ac:dyDescent="0.25">
      <c r="A4023">
        <v>4022</v>
      </c>
      <c r="B4023" s="5">
        <v>1008700</v>
      </c>
      <c r="C4023" t="str">
        <f t="shared" si="5521"/>
        <v>First National Bank - Wichita Falls, TX</v>
      </c>
      <c r="D4023" s="21" t="s">
        <v>358</v>
      </c>
      <c r="E4023" s="19" t="s">
        <v>5086</v>
      </c>
      <c r="F4023" s="19" t="s">
        <v>5078</v>
      </c>
      <c r="G4023" s="19"/>
    </row>
    <row r="4024" spans="1:7" x14ac:dyDescent="0.25">
      <c r="A4024">
        <v>4023</v>
      </c>
      <c r="B4024" s="5">
        <v>1032519</v>
      </c>
      <c r="C4024" t="str">
        <f t="shared" si="5521"/>
        <v>First National Bank - Rotan, TX</v>
      </c>
      <c r="D4024" s="21" t="s">
        <v>358</v>
      </c>
      <c r="E4024" s="19" t="s">
        <v>5153</v>
      </c>
      <c r="F4024" s="19" t="s">
        <v>5078</v>
      </c>
      <c r="G4024" s="19"/>
    </row>
    <row r="4025" spans="1:7" x14ac:dyDescent="0.25">
      <c r="A4025">
        <v>4024</v>
      </c>
      <c r="B4025" s="5">
        <v>1011515</v>
      </c>
      <c r="C4025" t="str">
        <f t="shared" si="5521"/>
        <v>First National Bank and Trust Company of Weatherford - Weatherford, TX</v>
      </c>
      <c r="D4025" s="21" t="s">
        <v>2325</v>
      </c>
      <c r="E4025" s="19" t="s">
        <v>4851</v>
      </c>
      <c r="F4025" s="19" t="s">
        <v>5078</v>
      </c>
      <c r="G4025" s="19"/>
    </row>
    <row r="4026" spans="1:7" x14ac:dyDescent="0.25">
      <c r="A4026">
        <v>4025</v>
      </c>
      <c r="B4026" s="5">
        <v>1014544</v>
      </c>
      <c r="C4026" t="str">
        <f t="shared" si="5521"/>
        <v>First National Bank in Port Lavaca - Port Lavaca, TX</v>
      </c>
      <c r="D4026" s="21" t="s">
        <v>2367</v>
      </c>
      <c r="E4026" s="19" t="s">
        <v>5155</v>
      </c>
      <c r="F4026" s="19" t="s">
        <v>5078</v>
      </c>
      <c r="G4026" s="19"/>
    </row>
    <row r="4027" spans="1:7" x14ac:dyDescent="0.25">
      <c r="A4027">
        <v>4026</v>
      </c>
      <c r="B4027" s="5">
        <v>1006539</v>
      </c>
      <c r="C4027" t="str">
        <f t="shared" si="5521"/>
        <v>First National Bank of Bosque County - Valley Mills, TX</v>
      </c>
      <c r="D4027" s="21" t="s">
        <v>2363</v>
      </c>
      <c r="E4027" s="19" t="s">
        <v>5161</v>
      </c>
      <c r="F4027" s="19" t="s">
        <v>5078</v>
      </c>
      <c r="G4027" s="19"/>
    </row>
    <row r="4028" spans="1:7" x14ac:dyDescent="0.25">
      <c r="A4028">
        <v>4027</v>
      </c>
      <c r="B4028" s="5">
        <v>1007054</v>
      </c>
      <c r="C4028" t="str">
        <f t="shared" si="5521"/>
        <v>First National Bank of Burleson - Burleson, TX</v>
      </c>
      <c r="D4028" s="21" t="s">
        <v>2525</v>
      </c>
      <c r="E4028" s="19" t="s">
        <v>5162</v>
      </c>
      <c r="F4028" s="19" t="s">
        <v>5078</v>
      </c>
      <c r="G4028" s="19"/>
    </row>
    <row r="4029" spans="1:7" x14ac:dyDescent="0.25">
      <c r="A4029">
        <v>4028</v>
      </c>
      <c r="B4029" s="5">
        <v>1008616</v>
      </c>
      <c r="C4029" t="str">
        <f t="shared" si="5521"/>
        <v>First National Bank of Central Texas - Waco, TX</v>
      </c>
      <c r="D4029" s="21" t="s">
        <v>1757</v>
      </c>
      <c r="E4029" s="19" t="s">
        <v>5081</v>
      </c>
      <c r="F4029" s="19" t="s">
        <v>5078</v>
      </c>
      <c r="G4029" s="19"/>
    </row>
    <row r="4030" spans="1:7" x14ac:dyDescent="0.25">
      <c r="A4030">
        <v>4029</v>
      </c>
      <c r="B4030" s="5">
        <v>1011934</v>
      </c>
      <c r="C4030" t="str">
        <f t="shared" si="5521"/>
        <v>First National Bank of Dublin - Dublin, TX</v>
      </c>
      <c r="D4030" s="21" t="s">
        <v>2780</v>
      </c>
      <c r="E4030" s="19" t="s">
        <v>3153</v>
      </c>
      <c r="F4030" s="19" t="s">
        <v>5078</v>
      </c>
      <c r="G4030" s="19"/>
    </row>
    <row r="4031" spans="1:7" x14ac:dyDescent="0.25">
      <c r="A4031">
        <v>4030</v>
      </c>
      <c r="B4031" s="5">
        <v>1008954</v>
      </c>
      <c r="C4031" t="str">
        <f t="shared" si="5521"/>
        <v>First National Bank of Fort Stockton - Fort Stockton, TX</v>
      </c>
      <c r="D4031" s="21" t="s">
        <v>2701</v>
      </c>
      <c r="E4031" s="19" t="s">
        <v>5166</v>
      </c>
      <c r="F4031" s="19" t="s">
        <v>5078</v>
      </c>
      <c r="G4031" s="19"/>
    </row>
    <row r="4032" spans="1:7" x14ac:dyDescent="0.25">
      <c r="A4032">
        <v>4031</v>
      </c>
      <c r="B4032" s="5">
        <v>1008066</v>
      </c>
      <c r="C4032" t="str">
        <f t="shared" si="5521"/>
        <v>First National Bank of Giddings - Giddings, TX</v>
      </c>
      <c r="D4032" s="21" t="s">
        <v>2697</v>
      </c>
      <c r="E4032" s="19" t="s">
        <v>5167</v>
      </c>
      <c r="F4032" s="19" t="s">
        <v>5078</v>
      </c>
      <c r="G4032" s="19"/>
    </row>
    <row r="4033" spans="1:7" x14ac:dyDescent="0.25">
      <c r="A4033">
        <v>4032</v>
      </c>
      <c r="B4033" s="5">
        <v>1011138</v>
      </c>
      <c r="C4033" t="str">
        <f t="shared" si="5521"/>
        <v>First National Bank of Huntsville - Huntsville, TX</v>
      </c>
      <c r="D4033" s="21" t="s">
        <v>1767</v>
      </c>
      <c r="E4033" s="19" t="s">
        <v>2868</v>
      </c>
      <c r="F4033" s="19" t="s">
        <v>5078</v>
      </c>
      <c r="G4033" s="19"/>
    </row>
    <row r="4034" spans="1:7" x14ac:dyDescent="0.25">
      <c r="A4034">
        <v>4033</v>
      </c>
      <c r="B4034" s="5">
        <v>1010868</v>
      </c>
      <c r="C4034" t="str">
        <f t="shared" ref="C4034:C4097" si="5522">D4034&amp;" - "&amp;E4034&amp;", "&amp;F4034</f>
        <v>First National Bank of Lake Jackson - Lake Jackson, TX</v>
      </c>
      <c r="D4034" s="21" t="s">
        <v>2530</v>
      </c>
      <c r="E4034" s="19" t="s">
        <v>5173</v>
      </c>
      <c r="F4034" s="19" t="s">
        <v>5078</v>
      </c>
      <c r="G4034" s="19"/>
    </row>
    <row r="4035" spans="1:7" x14ac:dyDescent="0.25">
      <c r="A4035">
        <v>4034</v>
      </c>
      <c r="B4035" s="5">
        <v>1008337</v>
      </c>
      <c r="C4035" t="str">
        <f t="shared" si="5522"/>
        <v>First National Bank of South Padre Island - South Padre Island, TX</v>
      </c>
      <c r="D4035" s="21" t="s">
        <v>368</v>
      </c>
      <c r="E4035" s="19" t="s">
        <v>5179</v>
      </c>
      <c r="F4035" s="19" t="s">
        <v>5078</v>
      </c>
      <c r="G4035" s="19"/>
    </row>
    <row r="4036" spans="1:7" x14ac:dyDescent="0.25">
      <c r="A4036">
        <v>4035</v>
      </c>
      <c r="B4036" s="5">
        <v>1011508</v>
      </c>
      <c r="C4036" t="str">
        <f t="shared" si="5522"/>
        <v>First National Bank Texas - Killeen, TX</v>
      </c>
      <c r="D4036" s="21" t="s">
        <v>1256</v>
      </c>
      <c r="E4036" s="19" t="s">
        <v>5183</v>
      </c>
      <c r="F4036" s="19" t="s">
        <v>5078</v>
      </c>
      <c r="G4036" s="19"/>
    </row>
    <row r="4037" spans="1:7" x14ac:dyDescent="0.25">
      <c r="A4037">
        <v>4036</v>
      </c>
      <c r="B4037" s="5">
        <v>1014086</v>
      </c>
      <c r="C4037" t="str">
        <f t="shared" si="5522"/>
        <v>First Security State Bank - Cranfills Gap, TX</v>
      </c>
      <c r="D4037" s="21" t="s">
        <v>283</v>
      </c>
      <c r="E4037" s="19" t="s">
        <v>5184</v>
      </c>
      <c r="F4037" s="19" t="s">
        <v>5078</v>
      </c>
      <c r="G4037" s="19"/>
    </row>
    <row r="4038" spans="1:7" x14ac:dyDescent="0.25">
      <c r="A4038">
        <v>4037</v>
      </c>
      <c r="B4038" s="5">
        <v>1006751</v>
      </c>
      <c r="C4038" t="str">
        <f t="shared" si="5522"/>
        <v>First State Bank - Graham, TX</v>
      </c>
      <c r="D4038" s="21" t="s">
        <v>43</v>
      </c>
      <c r="E4038" s="19" t="s">
        <v>5111</v>
      </c>
      <c r="F4038" s="19" t="s">
        <v>5078</v>
      </c>
      <c r="G4038" s="19"/>
    </row>
    <row r="4039" spans="1:7" x14ac:dyDescent="0.25">
      <c r="A4039">
        <v>4038</v>
      </c>
      <c r="B4039" s="5">
        <v>1007343</v>
      </c>
      <c r="C4039" t="str">
        <f t="shared" si="5522"/>
        <v>First State Bank - Athens, TX</v>
      </c>
      <c r="D4039" s="21" t="s">
        <v>43</v>
      </c>
      <c r="E4039" s="19" t="s">
        <v>3190</v>
      </c>
      <c r="F4039" s="19" t="s">
        <v>5078</v>
      </c>
      <c r="G4039" s="19"/>
    </row>
    <row r="4040" spans="1:7" x14ac:dyDescent="0.25">
      <c r="A4040">
        <v>4039</v>
      </c>
      <c r="B4040" s="5">
        <v>1009076</v>
      </c>
      <c r="C4040" t="str">
        <f t="shared" si="5522"/>
        <v>First State Bank - Spearman, TX</v>
      </c>
      <c r="D4040" s="21" t="s">
        <v>43</v>
      </c>
      <c r="E4040" s="19" t="s">
        <v>5152</v>
      </c>
      <c r="F4040" s="19" t="s">
        <v>5078</v>
      </c>
      <c r="G4040" s="19"/>
    </row>
    <row r="4041" spans="1:7" x14ac:dyDescent="0.25">
      <c r="A4041">
        <v>4040</v>
      </c>
      <c r="B4041" s="5">
        <v>1009104</v>
      </c>
      <c r="C4041" t="str">
        <f t="shared" si="5522"/>
        <v>First State Bank - Stratford, TX</v>
      </c>
      <c r="D4041" s="21" t="s">
        <v>43</v>
      </c>
      <c r="E4041" s="19" t="s">
        <v>4880</v>
      </c>
      <c r="F4041" s="19" t="s">
        <v>5078</v>
      </c>
      <c r="G4041" s="19"/>
    </row>
    <row r="4042" spans="1:7" x14ac:dyDescent="0.25">
      <c r="A4042">
        <v>4041</v>
      </c>
      <c r="B4042" s="5">
        <v>1009380</v>
      </c>
      <c r="C4042" t="str">
        <f t="shared" si="5522"/>
        <v>First State Bank - Gainesville, TX</v>
      </c>
      <c r="D4042" s="21" t="s">
        <v>43</v>
      </c>
      <c r="E4042" s="19" t="s">
        <v>3193</v>
      </c>
      <c r="F4042" s="19" t="s">
        <v>5078</v>
      </c>
      <c r="G4042" s="19"/>
    </row>
    <row r="4043" spans="1:7" x14ac:dyDescent="0.25">
      <c r="A4043">
        <v>4042</v>
      </c>
      <c r="B4043" s="5">
        <v>1010452</v>
      </c>
      <c r="C4043" t="str">
        <f t="shared" si="5522"/>
        <v>First State Bank - Shallowater, TX</v>
      </c>
      <c r="D4043" s="21" t="s">
        <v>43</v>
      </c>
      <c r="E4043" s="19" t="s">
        <v>5186</v>
      </c>
      <c r="F4043" s="19" t="s">
        <v>5078</v>
      </c>
      <c r="G4043" s="19"/>
    </row>
    <row r="4044" spans="1:7" x14ac:dyDescent="0.25">
      <c r="A4044">
        <v>4043</v>
      </c>
      <c r="B4044" s="5">
        <v>1011389</v>
      </c>
      <c r="C4044" t="str">
        <f t="shared" si="5522"/>
        <v>First State Bank - Junction, TX</v>
      </c>
      <c r="D4044" s="21" t="s">
        <v>43</v>
      </c>
      <c r="E4044" s="19" t="s">
        <v>5188</v>
      </c>
      <c r="F4044" s="19" t="s">
        <v>5078</v>
      </c>
      <c r="G4044" s="19"/>
    </row>
    <row r="4045" spans="1:7" x14ac:dyDescent="0.25">
      <c r="A4045">
        <v>4044</v>
      </c>
      <c r="B4045" s="5">
        <v>1012858</v>
      </c>
      <c r="C4045" t="str">
        <f t="shared" si="5522"/>
        <v>First State Bank - Paint Rock, TX</v>
      </c>
      <c r="D4045" s="21" t="s">
        <v>43</v>
      </c>
      <c r="E4045" s="19" t="s">
        <v>5196</v>
      </c>
      <c r="F4045" s="19" t="s">
        <v>5078</v>
      </c>
      <c r="G4045" s="19"/>
    </row>
    <row r="4046" spans="1:7" x14ac:dyDescent="0.25">
      <c r="A4046">
        <v>4045</v>
      </c>
      <c r="B4046" s="5">
        <v>1013802</v>
      </c>
      <c r="C4046" t="str">
        <f t="shared" si="5522"/>
        <v>First State Bank - Clute, TX</v>
      </c>
      <c r="D4046" s="21" t="s">
        <v>43</v>
      </c>
      <c r="E4046" s="19" t="s">
        <v>5189</v>
      </c>
      <c r="F4046" s="19" t="s">
        <v>5078</v>
      </c>
      <c r="G4046" s="19"/>
    </row>
    <row r="4047" spans="1:7" x14ac:dyDescent="0.25">
      <c r="A4047">
        <v>4046</v>
      </c>
      <c r="B4047" s="5">
        <v>1016446</v>
      </c>
      <c r="C4047" t="str">
        <f t="shared" si="5522"/>
        <v>First State Bank and Trust Company - Carthage, TX</v>
      </c>
      <c r="D4047" s="21" t="s">
        <v>1743</v>
      </c>
      <c r="E4047" s="19" t="s">
        <v>4376</v>
      </c>
      <c r="F4047" s="19" t="s">
        <v>5078</v>
      </c>
      <c r="G4047" s="19"/>
    </row>
    <row r="4048" spans="1:7" x14ac:dyDescent="0.25">
      <c r="A4048">
        <v>4047</v>
      </c>
      <c r="B4048" s="5">
        <v>1005239</v>
      </c>
      <c r="C4048" t="str">
        <f t="shared" si="5522"/>
        <v>First State Bank of Bedias - Bedias, TX</v>
      </c>
      <c r="D4048" s="21" t="s">
        <v>2695</v>
      </c>
      <c r="E4048" s="19" t="s">
        <v>5191</v>
      </c>
      <c r="F4048" s="19" t="s">
        <v>5078</v>
      </c>
      <c r="G4048" s="19"/>
    </row>
    <row r="4049" spans="1:7" x14ac:dyDescent="0.25">
      <c r="A4049">
        <v>4048</v>
      </c>
      <c r="B4049" s="5">
        <v>1004551</v>
      </c>
      <c r="C4049" t="str">
        <f t="shared" si="5522"/>
        <v>First State Bank of Ben Wheeler, Texas - Ben Wheeler, TX</v>
      </c>
      <c r="D4049" s="21" t="s">
        <v>2364</v>
      </c>
      <c r="E4049" s="19" t="s">
        <v>5192</v>
      </c>
      <c r="F4049" s="19" t="s">
        <v>5078</v>
      </c>
      <c r="G4049" s="19"/>
    </row>
    <row r="4050" spans="1:7" x14ac:dyDescent="0.25">
      <c r="A4050">
        <v>4049</v>
      </c>
      <c r="B4050" s="5">
        <v>1006905</v>
      </c>
      <c r="C4050" t="str">
        <f t="shared" si="5522"/>
        <v>First State Bank of Brownsboro - Brownsboro, TX</v>
      </c>
      <c r="D4050" s="21" t="s">
        <v>2362</v>
      </c>
      <c r="E4050" s="19" t="s">
        <v>5193</v>
      </c>
      <c r="F4050" s="19" t="s">
        <v>5078</v>
      </c>
      <c r="G4050" s="19"/>
    </row>
    <row r="4051" spans="1:7" x14ac:dyDescent="0.25">
      <c r="A4051">
        <v>4050</v>
      </c>
      <c r="B4051" s="5">
        <v>1007832</v>
      </c>
      <c r="C4051" t="str">
        <f t="shared" si="5522"/>
        <v>First State Bank of Burnet - Burnet, TX</v>
      </c>
      <c r="D4051" s="21" t="s">
        <v>2696</v>
      </c>
      <c r="E4051" s="19" t="s">
        <v>5194</v>
      </c>
      <c r="F4051" s="19" t="s">
        <v>5078</v>
      </c>
      <c r="G4051" s="19"/>
    </row>
    <row r="4052" spans="1:7" x14ac:dyDescent="0.25">
      <c r="A4052">
        <v>4051</v>
      </c>
      <c r="B4052" s="5">
        <v>1014920</v>
      </c>
      <c r="C4052" t="str">
        <f t="shared" si="5522"/>
        <v>First State Bank of Livingston - Livingston, TX</v>
      </c>
      <c r="D4052" s="21" t="s">
        <v>1735</v>
      </c>
      <c r="E4052" s="19" t="s">
        <v>4643</v>
      </c>
      <c r="F4052" s="19" t="s">
        <v>5078</v>
      </c>
      <c r="G4052" s="19"/>
    </row>
    <row r="4053" spans="1:7" x14ac:dyDescent="0.25">
      <c r="A4053">
        <v>4052</v>
      </c>
      <c r="B4053" s="5">
        <v>1013570</v>
      </c>
      <c r="C4053" t="str">
        <f t="shared" si="5522"/>
        <v>First State Bank of Odem - Odem, TX</v>
      </c>
      <c r="D4053" s="21" t="s">
        <v>2051</v>
      </c>
      <c r="E4053" s="19" t="s">
        <v>5195</v>
      </c>
      <c r="F4053" s="19" t="s">
        <v>5078</v>
      </c>
      <c r="G4053" s="19"/>
    </row>
    <row r="4054" spans="1:7" x14ac:dyDescent="0.25">
      <c r="A4054">
        <v>4053</v>
      </c>
      <c r="B4054" s="5">
        <v>1011089</v>
      </c>
      <c r="C4054" t="str">
        <f t="shared" si="5522"/>
        <v>First State Bank of San Diego - San Diego, TX</v>
      </c>
      <c r="D4054" s="21" t="s">
        <v>907</v>
      </c>
      <c r="E4054" s="19" t="s">
        <v>2965</v>
      </c>
      <c r="F4054" s="19" t="s">
        <v>5078</v>
      </c>
      <c r="G4054" s="19"/>
    </row>
    <row r="4055" spans="1:7" x14ac:dyDescent="0.25">
      <c r="A4055">
        <v>4054</v>
      </c>
      <c r="B4055" s="5">
        <v>1006433</v>
      </c>
      <c r="C4055" t="str">
        <f t="shared" si="5522"/>
        <v>First State Bank of Texas - Orange, TX</v>
      </c>
      <c r="D4055" s="21" t="s">
        <v>5500</v>
      </c>
      <c r="E4055" s="19" t="s">
        <v>5676</v>
      </c>
      <c r="F4055" s="19" t="s">
        <v>5078</v>
      </c>
      <c r="G4055" s="19"/>
    </row>
    <row r="4056" spans="1:7" x14ac:dyDescent="0.25">
      <c r="A4056">
        <v>4055</v>
      </c>
      <c r="B4056" s="5">
        <v>1007455</v>
      </c>
      <c r="C4056" t="str">
        <f t="shared" si="5522"/>
        <v>First State Bank of Uvalde - Uvalde, TX</v>
      </c>
      <c r="D4056" s="21" t="s">
        <v>1246</v>
      </c>
      <c r="E4056" s="19" t="s">
        <v>5197</v>
      </c>
      <c r="F4056" s="19" t="s">
        <v>5078</v>
      </c>
      <c r="G4056" s="19"/>
    </row>
    <row r="4057" spans="1:7" x14ac:dyDescent="0.25">
      <c r="A4057">
        <v>4056</v>
      </c>
      <c r="B4057" s="5">
        <v>1009489</v>
      </c>
      <c r="C4057" t="str">
        <f t="shared" si="5522"/>
        <v>First Texas Bank - Georgetown, TX</v>
      </c>
      <c r="D4057" s="21" t="s">
        <v>1752</v>
      </c>
      <c r="E4057" s="19" t="s">
        <v>5198</v>
      </c>
      <c r="F4057" s="19" t="s">
        <v>5078</v>
      </c>
      <c r="G4057" s="19"/>
    </row>
    <row r="4058" spans="1:7" x14ac:dyDescent="0.25">
      <c r="A4058">
        <v>4057</v>
      </c>
      <c r="B4058" s="5">
        <v>1014802</v>
      </c>
      <c r="C4058" t="str">
        <f t="shared" si="5522"/>
        <v>First Texas Bank - Lampasas, TX</v>
      </c>
      <c r="D4058" s="21" t="s">
        <v>1752</v>
      </c>
      <c r="E4058" s="19" t="s">
        <v>5199</v>
      </c>
      <c r="F4058" s="19" t="s">
        <v>5078</v>
      </c>
      <c r="G4058" s="19"/>
    </row>
    <row r="4059" spans="1:7" x14ac:dyDescent="0.25">
      <c r="A4059">
        <v>4058</v>
      </c>
      <c r="B4059" s="5">
        <v>1008908</v>
      </c>
      <c r="C4059" t="str">
        <f t="shared" si="5522"/>
        <v>First Texas National Bank - Floydada, TX</v>
      </c>
      <c r="D4059" s="21" t="s">
        <v>10309</v>
      </c>
      <c r="E4059" s="19" t="s">
        <v>5165</v>
      </c>
      <c r="F4059" s="19" t="s">
        <v>5078</v>
      </c>
      <c r="G4059" s="19"/>
    </row>
    <row r="4060" spans="1:7" x14ac:dyDescent="0.25">
      <c r="A4060">
        <v>4059</v>
      </c>
      <c r="B4060" s="5">
        <v>1011082</v>
      </c>
      <c r="C4060" t="str">
        <f t="shared" si="5522"/>
        <v>First United Bank - Dimmitt, TX</v>
      </c>
      <c r="D4060" s="21" t="s">
        <v>1259</v>
      </c>
      <c r="E4060" s="19" t="s">
        <v>5200</v>
      </c>
      <c r="F4060" s="19" t="s">
        <v>5078</v>
      </c>
      <c r="G4060" s="19"/>
    </row>
    <row r="4061" spans="1:7" x14ac:dyDescent="0.25">
      <c r="A4061">
        <v>4060</v>
      </c>
      <c r="B4061" s="5">
        <v>1014356</v>
      </c>
      <c r="C4061" t="str">
        <f t="shared" si="5522"/>
        <v>FirstBank Southwest - Amarillo, TX</v>
      </c>
      <c r="D4061" s="21" t="s">
        <v>1732</v>
      </c>
      <c r="E4061" s="19" t="s">
        <v>5082</v>
      </c>
      <c r="F4061" s="19" t="s">
        <v>5078</v>
      </c>
      <c r="G4061" s="19"/>
    </row>
    <row r="4062" spans="1:7" x14ac:dyDescent="0.25">
      <c r="A4062">
        <v>4061</v>
      </c>
      <c r="B4062" s="5">
        <v>1011708</v>
      </c>
      <c r="C4062" t="str">
        <f t="shared" si="5522"/>
        <v>First-Lockhart National Bank - Lockhart, TX</v>
      </c>
      <c r="D4062" s="21" t="s">
        <v>2053</v>
      </c>
      <c r="E4062" s="19" t="s">
        <v>5201</v>
      </c>
      <c r="F4062" s="19" t="s">
        <v>5078</v>
      </c>
      <c r="G4062" s="19"/>
    </row>
    <row r="4063" spans="1:7" x14ac:dyDescent="0.25">
      <c r="A4063">
        <v>4062</v>
      </c>
      <c r="B4063" s="5">
        <v>1009349</v>
      </c>
      <c r="C4063" t="str">
        <f t="shared" si="5522"/>
        <v>Freedom Bank - Alamo, TX</v>
      </c>
      <c r="D4063" s="21" t="s">
        <v>48</v>
      </c>
      <c r="E4063" s="19" t="s">
        <v>3238</v>
      </c>
      <c r="F4063" s="19" t="s">
        <v>5078</v>
      </c>
      <c r="G4063" s="19"/>
    </row>
    <row r="4064" spans="1:7" x14ac:dyDescent="0.25">
      <c r="A4064">
        <v>4063</v>
      </c>
      <c r="B4064" s="5">
        <v>4146529</v>
      </c>
      <c r="C4064" t="str">
        <f t="shared" si="5522"/>
        <v>Frontier Bank of Texas - Elgin, TX</v>
      </c>
      <c r="D4064" s="21" t="s">
        <v>2521</v>
      </c>
      <c r="E4064" s="19" t="s">
        <v>3303</v>
      </c>
      <c r="F4064" s="19" t="s">
        <v>5078</v>
      </c>
      <c r="G4064" s="19"/>
    </row>
    <row r="4065" spans="1:7" x14ac:dyDescent="0.25">
      <c r="A4065">
        <v>4064</v>
      </c>
      <c r="B4065" s="5">
        <v>1012364</v>
      </c>
      <c r="C4065" t="str">
        <f t="shared" si="5522"/>
        <v>Frost Bank - San Antonio, TX</v>
      </c>
      <c r="D4065" s="21" t="s">
        <v>238</v>
      </c>
      <c r="E4065" s="19" t="s">
        <v>5099</v>
      </c>
      <c r="F4065" s="19" t="s">
        <v>5078</v>
      </c>
      <c r="G4065" s="19"/>
    </row>
    <row r="4066" spans="1:7" x14ac:dyDescent="0.25">
      <c r="A4066">
        <v>4065</v>
      </c>
      <c r="B4066" s="5">
        <v>111809622</v>
      </c>
      <c r="C4066" t="str">
        <f t="shared" si="5522"/>
        <v>FundBank, National Association - Austin, TX</v>
      </c>
      <c r="D4066" s="21" t="s">
        <v>10792</v>
      </c>
      <c r="E4066" s="19" t="s">
        <v>4297</v>
      </c>
      <c r="F4066" s="19" t="s">
        <v>5078</v>
      </c>
      <c r="G4066" s="19"/>
    </row>
    <row r="4067" spans="1:7" x14ac:dyDescent="0.25">
      <c r="A4067">
        <v>4066</v>
      </c>
      <c r="B4067" s="5">
        <v>1008061</v>
      </c>
      <c r="C4067" t="str">
        <f t="shared" si="5522"/>
        <v>Gilmer National Bank - Gilmer, TX</v>
      </c>
      <c r="D4067" s="21" t="s">
        <v>2523</v>
      </c>
      <c r="E4067" s="19" t="s">
        <v>5168</v>
      </c>
      <c r="F4067" s="19" t="s">
        <v>5078</v>
      </c>
      <c r="G4067" s="19"/>
    </row>
    <row r="4068" spans="1:7" x14ac:dyDescent="0.25">
      <c r="A4068">
        <v>4067</v>
      </c>
      <c r="B4068" s="5">
        <v>1013219</v>
      </c>
      <c r="C4068" t="str">
        <f t="shared" si="5522"/>
        <v>Global One Bank - Houston, TX</v>
      </c>
      <c r="D4068" s="21" t="s">
        <v>10450</v>
      </c>
      <c r="E4068" s="19" t="s">
        <v>4321</v>
      </c>
      <c r="F4068" s="19" t="s">
        <v>5078</v>
      </c>
      <c r="G4068" s="19"/>
    </row>
    <row r="4069" spans="1:7" x14ac:dyDescent="0.25">
      <c r="A4069">
        <v>4068</v>
      </c>
      <c r="B4069" s="5">
        <v>1010595</v>
      </c>
      <c r="C4069" t="str">
        <f t="shared" si="5522"/>
        <v>Golden Bank, National Association - Houston, TX</v>
      </c>
      <c r="D4069" s="21" t="s">
        <v>1760</v>
      </c>
      <c r="E4069" s="19" t="s">
        <v>4321</v>
      </c>
      <c r="F4069" s="19" t="s">
        <v>5078</v>
      </c>
      <c r="G4069" s="19"/>
    </row>
    <row r="4070" spans="1:7" x14ac:dyDescent="0.25">
      <c r="A4070">
        <v>4069</v>
      </c>
      <c r="B4070" s="5">
        <v>1001086</v>
      </c>
      <c r="C4070" t="str">
        <f t="shared" si="5522"/>
        <v>Graham Savings and Loan, SSB - Graham, TX</v>
      </c>
      <c r="D4070" s="21" t="s">
        <v>656</v>
      </c>
      <c r="E4070" s="19" t="s">
        <v>5111</v>
      </c>
      <c r="F4070" s="19" t="s">
        <v>5078</v>
      </c>
      <c r="G4070" s="19"/>
    </row>
    <row r="4071" spans="1:7" x14ac:dyDescent="0.25">
      <c r="A4071">
        <v>4070</v>
      </c>
      <c r="B4071" s="5">
        <v>1008187</v>
      </c>
      <c r="C4071" t="str">
        <f t="shared" si="5522"/>
        <v>Grandview Bank - Grandview, TX</v>
      </c>
      <c r="D4071" s="21" t="s">
        <v>2524</v>
      </c>
      <c r="E4071" s="19" t="s">
        <v>4389</v>
      </c>
      <c r="F4071" s="19" t="s">
        <v>5078</v>
      </c>
      <c r="G4071" s="19"/>
    </row>
    <row r="4072" spans="1:7" x14ac:dyDescent="0.25">
      <c r="A4072">
        <v>4071</v>
      </c>
      <c r="B4072" s="5">
        <v>4096786</v>
      </c>
      <c r="C4072" t="str">
        <f t="shared" si="5522"/>
        <v>Greater State Bank - McAllen, TX</v>
      </c>
      <c r="D4072" s="21" t="s">
        <v>2730</v>
      </c>
      <c r="E4072" s="19" t="s">
        <v>5204</v>
      </c>
      <c r="F4072" s="19" t="s">
        <v>5078</v>
      </c>
      <c r="G4072" s="19"/>
    </row>
    <row r="4073" spans="1:7" x14ac:dyDescent="0.25">
      <c r="A4073">
        <v>4072</v>
      </c>
      <c r="B4073" s="5">
        <v>4169887</v>
      </c>
      <c r="C4073" t="str">
        <f t="shared" si="5522"/>
        <v>Guadalupe Bank - Kerrville, TX</v>
      </c>
      <c r="D4073" s="21" t="s">
        <v>5628</v>
      </c>
      <c r="E4073" s="19" t="s">
        <v>5205</v>
      </c>
      <c r="F4073" s="19" t="s">
        <v>5078</v>
      </c>
      <c r="G4073" s="19"/>
    </row>
    <row r="4074" spans="1:7" x14ac:dyDescent="0.25">
      <c r="A4074">
        <v>4073</v>
      </c>
      <c r="B4074" s="5">
        <v>1005523</v>
      </c>
      <c r="C4074" t="str">
        <f t="shared" si="5522"/>
        <v>Guaranty Bank &amp; Trust, N.A. - Mount Pleasant, TX</v>
      </c>
      <c r="D4074" s="21" t="s">
        <v>1248</v>
      </c>
      <c r="E4074" s="19" t="s">
        <v>3418</v>
      </c>
      <c r="F4074" s="19" t="s">
        <v>5078</v>
      </c>
      <c r="G4074" s="19"/>
    </row>
    <row r="4075" spans="1:7" x14ac:dyDescent="0.25">
      <c r="A4075">
        <v>4074</v>
      </c>
      <c r="B4075" s="5">
        <v>15001601</v>
      </c>
      <c r="C4075" t="str">
        <f t="shared" si="5522"/>
        <v>Gulf Capital Bank - Houston, TX</v>
      </c>
      <c r="D4075" s="21" t="s">
        <v>9188</v>
      </c>
      <c r="E4075" s="19" t="s">
        <v>4321</v>
      </c>
      <c r="F4075" s="19" t="s">
        <v>5078</v>
      </c>
      <c r="G4075" s="19"/>
    </row>
    <row r="4076" spans="1:7" x14ac:dyDescent="0.25">
      <c r="A4076">
        <v>4075</v>
      </c>
      <c r="B4076" s="5">
        <v>4101233</v>
      </c>
      <c r="C4076" t="str">
        <f t="shared" si="5522"/>
        <v>Harmony Bank - Dallas, TX</v>
      </c>
      <c r="D4076" s="21" t="s">
        <v>10451</v>
      </c>
      <c r="E4076" s="19" t="s">
        <v>3206</v>
      </c>
      <c r="F4076" s="19" t="s">
        <v>5078</v>
      </c>
      <c r="G4076" s="19"/>
    </row>
    <row r="4077" spans="1:7" x14ac:dyDescent="0.25">
      <c r="A4077">
        <v>4076</v>
      </c>
      <c r="B4077" s="5">
        <v>1006172</v>
      </c>
      <c r="C4077" t="str">
        <f t="shared" si="5522"/>
        <v>Haskell National Bank - Haskell, TX</v>
      </c>
      <c r="D4077" s="21" t="s">
        <v>903</v>
      </c>
      <c r="E4077" s="19" t="s">
        <v>5206</v>
      </c>
      <c r="F4077" s="19" t="s">
        <v>5078</v>
      </c>
      <c r="G4077" s="19"/>
    </row>
    <row r="4078" spans="1:7" x14ac:dyDescent="0.25">
      <c r="A4078">
        <v>4077</v>
      </c>
      <c r="B4078" s="5">
        <v>1001108</v>
      </c>
      <c r="C4078" t="str">
        <f t="shared" si="5522"/>
        <v>Henderson Federal Savings Bank - Henderson, TX</v>
      </c>
      <c r="D4078" s="21" t="s">
        <v>655</v>
      </c>
      <c r="E4078" s="19" t="s">
        <v>3896</v>
      </c>
      <c r="F4078" s="19" t="s">
        <v>5078</v>
      </c>
      <c r="G4078" s="19"/>
    </row>
    <row r="4079" spans="1:7" x14ac:dyDescent="0.25">
      <c r="A4079">
        <v>4078</v>
      </c>
      <c r="B4079" s="5">
        <v>1011455</v>
      </c>
      <c r="C4079" t="str">
        <f t="shared" si="5522"/>
        <v>Herring Bank - Amarillo, TX</v>
      </c>
      <c r="D4079" s="21" t="s">
        <v>1769</v>
      </c>
      <c r="E4079" s="19" t="s">
        <v>5082</v>
      </c>
      <c r="F4079" s="19" t="s">
        <v>5078</v>
      </c>
      <c r="G4079" s="19"/>
    </row>
    <row r="4080" spans="1:7" x14ac:dyDescent="0.25">
      <c r="A4080">
        <v>4079</v>
      </c>
      <c r="B4080" s="5">
        <v>4042117</v>
      </c>
      <c r="C4080" t="str">
        <f t="shared" si="5522"/>
        <v>Hightower Trust Company, National Association - Houston, TX</v>
      </c>
      <c r="D4080" s="21" t="s">
        <v>10452</v>
      </c>
      <c r="E4080" s="19" t="s">
        <v>4321</v>
      </c>
      <c r="F4080" s="19" t="s">
        <v>5078</v>
      </c>
      <c r="G4080" s="19"/>
    </row>
    <row r="4081" spans="1:7" x14ac:dyDescent="0.25">
      <c r="A4081">
        <v>4080</v>
      </c>
      <c r="B4081" s="5">
        <v>1010427</v>
      </c>
      <c r="C4081" t="str">
        <f t="shared" si="5522"/>
        <v>HomeBank Texas - Seagoville, TX</v>
      </c>
      <c r="D4081" s="21" t="s">
        <v>2061</v>
      </c>
      <c r="E4081" s="19" t="s">
        <v>5207</v>
      </c>
      <c r="F4081" s="19" t="s">
        <v>5078</v>
      </c>
      <c r="G4081" s="19"/>
    </row>
    <row r="4082" spans="1:7" x14ac:dyDescent="0.25">
      <c r="A4082">
        <v>4081</v>
      </c>
      <c r="B4082" s="5">
        <v>1008916</v>
      </c>
      <c r="C4082" t="str">
        <f t="shared" si="5522"/>
        <v>Hometown Bank, National Association - Galveston, TX</v>
      </c>
      <c r="D4082" s="21" t="s">
        <v>9936</v>
      </c>
      <c r="E4082" s="19" t="s">
        <v>5208</v>
      </c>
      <c r="F4082" s="19" t="s">
        <v>5078</v>
      </c>
      <c r="G4082" s="19"/>
    </row>
    <row r="4083" spans="1:7" x14ac:dyDescent="0.25">
      <c r="A4083">
        <v>4082</v>
      </c>
      <c r="B4083" s="5">
        <v>1012645</v>
      </c>
      <c r="C4083" t="str">
        <f t="shared" si="5522"/>
        <v>Horizon Bank, SSB - Austin, TX</v>
      </c>
      <c r="D4083" s="21" t="s">
        <v>557</v>
      </c>
      <c r="E4083" s="19" t="s">
        <v>4297</v>
      </c>
      <c r="F4083" s="19" t="s">
        <v>5078</v>
      </c>
      <c r="G4083" s="19"/>
    </row>
    <row r="4084" spans="1:7" x14ac:dyDescent="0.25">
      <c r="A4084">
        <v>4083</v>
      </c>
      <c r="B4084" s="5">
        <v>111736849</v>
      </c>
      <c r="C4084" t="str">
        <f t="shared" si="5522"/>
        <v>Houston Bank &amp; Trust - Houston, TX</v>
      </c>
      <c r="D4084" s="21" t="s">
        <v>10847</v>
      </c>
      <c r="E4084" s="19" t="s">
        <v>4321</v>
      </c>
      <c r="F4084" s="19" t="s">
        <v>5078</v>
      </c>
      <c r="G4084" s="19"/>
    </row>
    <row r="4085" spans="1:7" x14ac:dyDescent="0.25">
      <c r="A4085">
        <v>4084</v>
      </c>
      <c r="B4085" s="5">
        <v>1009158</v>
      </c>
      <c r="C4085" t="str">
        <f t="shared" si="5522"/>
        <v>Incommons Bank, National Association - Mexia, TX</v>
      </c>
      <c r="D4085" s="21" t="s">
        <v>9937</v>
      </c>
      <c r="E4085" s="19" t="s">
        <v>5209</v>
      </c>
      <c r="F4085" s="19" t="s">
        <v>5078</v>
      </c>
      <c r="G4085" s="19"/>
    </row>
    <row r="4086" spans="1:7" x14ac:dyDescent="0.25">
      <c r="A4086">
        <v>4085</v>
      </c>
      <c r="B4086" s="5">
        <v>114168021</v>
      </c>
      <c r="C4086" t="str">
        <f t="shared" si="5522"/>
        <v>Integrity Bank SSB - Houston, TX</v>
      </c>
      <c r="D4086" s="21" t="s">
        <v>10473</v>
      </c>
      <c r="E4086" s="19" t="s">
        <v>4321</v>
      </c>
      <c r="F4086" s="19" t="s">
        <v>5078</v>
      </c>
      <c r="G4086" s="19"/>
    </row>
    <row r="4087" spans="1:7" x14ac:dyDescent="0.25">
      <c r="A4087">
        <v>4086</v>
      </c>
      <c r="B4087" s="5">
        <v>1006929</v>
      </c>
      <c r="C4087" t="str">
        <f t="shared" si="5522"/>
        <v>International Bank of Commerce - Brownsville, TX</v>
      </c>
      <c r="D4087" s="21" t="s">
        <v>235</v>
      </c>
      <c r="E4087" s="19" t="s">
        <v>3871</v>
      </c>
      <c r="F4087" s="19" t="s">
        <v>5078</v>
      </c>
      <c r="G4087" s="19"/>
    </row>
    <row r="4088" spans="1:7" x14ac:dyDescent="0.25">
      <c r="A4088">
        <v>4087</v>
      </c>
      <c r="B4088" s="5">
        <v>1008779</v>
      </c>
      <c r="C4088" t="str">
        <f t="shared" si="5522"/>
        <v>International Bank of Commerce - Zapata, TX</v>
      </c>
      <c r="D4088" s="21" t="s">
        <v>235</v>
      </c>
      <c r="E4088" s="19" t="s">
        <v>5210</v>
      </c>
      <c r="F4088" s="19" t="s">
        <v>5078</v>
      </c>
      <c r="G4088" s="19"/>
    </row>
    <row r="4089" spans="1:7" x14ac:dyDescent="0.25">
      <c r="A4089">
        <v>4088</v>
      </c>
      <c r="B4089" s="5">
        <v>1016284</v>
      </c>
      <c r="C4089" t="str">
        <f t="shared" si="5522"/>
        <v>International Bank of Commerce - Laredo, TX</v>
      </c>
      <c r="D4089" s="21" t="s">
        <v>235</v>
      </c>
      <c r="E4089" s="19" t="s">
        <v>5130</v>
      </c>
      <c r="F4089" s="19" t="s">
        <v>5078</v>
      </c>
      <c r="G4089" s="19"/>
    </row>
    <row r="4090" spans="1:7" x14ac:dyDescent="0.25">
      <c r="A4090">
        <v>4089</v>
      </c>
      <c r="B4090" s="5">
        <v>1030011</v>
      </c>
      <c r="C4090" t="str">
        <f t="shared" si="5522"/>
        <v>Interstate Bank - Perryton, TX</v>
      </c>
      <c r="D4090" s="21" t="s">
        <v>9189</v>
      </c>
      <c r="E4090" s="19" t="s">
        <v>5211</v>
      </c>
      <c r="F4090" s="19" t="s">
        <v>5078</v>
      </c>
      <c r="G4090" s="19"/>
    </row>
    <row r="4091" spans="1:7" x14ac:dyDescent="0.25">
      <c r="A4091">
        <v>4090</v>
      </c>
      <c r="B4091" s="5">
        <v>1015230</v>
      </c>
      <c r="C4091" t="str">
        <f t="shared" si="5522"/>
        <v>Inwood National Bank - Dallas, TX</v>
      </c>
      <c r="D4091" s="21" t="s">
        <v>1262</v>
      </c>
      <c r="E4091" s="19" t="s">
        <v>3206</v>
      </c>
      <c r="F4091" s="19" t="s">
        <v>5078</v>
      </c>
      <c r="G4091" s="19"/>
    </row>
    <row r="4092" spans="1:7" x14ac:dyDescent="0.25">
      <c r="A4092">
        <v>4091</v>
      </c>
      <c r="B4092" s="5">
        <v>1004726</v>
      </c>
      <c r="C4092" t="str">
        <f t="shared" si="5522"/>
        <v>Jefferson Bank - San Antonio, TX</v>
      </c>
      <c r="D4092" s="21" t="s">
        <v>1249</v>
      </c>
      <c r="E4092" s="19" t="s">
        <v>5099</v>
      </c>
      <c r="F4092" s="19" t="s">
        <v>5078</v>
      </c>
      <c r="G4092" s="19"/>
    </row>
    <row r="4093" spans="1:7" x14ac:dyDescent="0.25">
      <c r="A4093">
        <v>4092</v>
      </c>
      <c r="B4093" s="5">
        <v>1016006</v>
      </c>
      <c r="C4093" t="str">
        <f t="shared" si="5522"/>
        <v>Johnson City Bank - Johnson City, TX</v>
      </c>
      <c r="D4093" s="21" t="s">
        <v>2686</v>
      </c>
      <c r="E4093" s="19" t="s">
        <v>5213</v>
      </c>
      <c r="F4093" s="19" t="s">
        <v>5078</v>
      </c>
      <c r="G4093" s="19"/>
    </row>
    <row r="4094" spans="1:7" x14ac:dyDescent="0.25">
      <c r="A4094">
        <v>4093</v>
      </c>
      <c r="B4094" s="5">
        <v>1013135</v>
      </c>
      <c r="C4094" t="str">
        <f t="shared" si="5522"/>
        <v>Junction National Bank - Junction, TX</v>
      </c>
      <c r="D4094" s="21" t="s">
        <v>910</v>
      </c>
      <c r="E4094" s="19" t="s">
        <v>5188</v>
      </c>
      <c r="F4094" s="19" t="s">
        <v>5078</v>
      </c>
      <c r="G4094" s="19"/>
    </row>
    <row r="4095" spans="1:7" x14ac:dyDescent="0.25">
      <c r="A4095">
        <v>4094</v>
      </c>
      <c r="B4095" s="5">
        <v>1032513</v>
      </c>
      <c r="C4095" t="str">
        <f t="shared" si="5522"/>
        <v>Keystone Bank, SSB - Bee Cave, TX</v>
      </c>
      <c r="D4095" s="21" t="s">
        <v>9938</v>
      </c>
      <c r="E4095" s="19" t="s">
        <v>10566</v>
      </c>
      <c r="F4095" s="19" t="s">
        <v>5078</v>
      </c>
      <c r="G4095" s="19"/>
    </row>
    <row r="4096" spans="1:7" x14ac:dyDescent="0.25">
      <c r="A4096">
        <v>4095</v>
      </c>
      <c r="B4096" s="5">
        <v>1010826</v>
      </c>
      <c r="C4096" t="str">
        <f t="shared" si="5522"/>
        <v>Kleberg Bank, N.A. - Kingsville, TX</v>
      </c>
      <c r="D4096" s="21" t="s">
        <v>1762</v>
      </c>
      <c r="E4096" s="19" t="s">
        <v>5215</v>
      </c>
      <c r="F4096" s="19" t="s">
        <v>5078</v>
      </c>
      <c r="G4096" s="19"/>
    </row>
    <row r="4097" spans="1:7" x14ac:dyDescent="0.25">
      <c r="A4097">
        <v>4096</v>
      </c>
      <c r="B4097" s="5">
        <v>1016216</v>
      </c>
      <c r="C4097" t="str">
        <f t="shared" si="5522"/>
        <v>Kress National Bank - Kress, TX</v>
      </c>
      <c r="D4097" s="21" t="s">
        <v>1096</v>
      </c>
      <c r="E4097" s="19" t="s">
        <v>5216</v>
      </c>
      <c r="F4097" s="19" t="s">
        <v>5078</v>
      </c>
      <c r="G4097" s="19"/>
    </row>
    <row r="4098" spans="1:7" x14ac:dyDescent="0.25">
      <c r="A4098">
        <v>4097</v>
      </c>
      <c r="B4098" s="5">
        <v>1004559</v>
      </c>
      <c r="C4098" t="str">
        <f t="shared" ref="C4098:C4161" si="5523">D4098&amp;" - "&amp;E4098&amp;", "&amp;F4098</f>
        <v>Lakeside Bank - Rockwall, TX</v>
      </c>
      <c r="D4098" s="21" t="s">
        <v>1140</v>
      </c>
      <c r="E4098" s="19" t="s">
        <v>5217</v>
      </c>
      <c r="F4098" s="19" t="s">
        <v>5078</v>
      </c>
      <c r="G4098" s="19"/>
    </row>
    <row r="4099" spans="1:7" x14ac:dyDescent="0.25">
      <c r="A4099">
        <v>4098</v>
      </c>
      <c r="B4099" s="5">
        <v>1000729</v>
      </c>
      <c r="C4099" t="str">
        <f t="shared" si="5523"/>
        <v>Lamar National Bank - Paris, TX</v>
      </c>
      <c r="D4099" s="21" t="s">
        <v>2694</v>
      </c>
      <c r="E4099" s="19" t="s">
        <v>2910</v>
      </c>
      <c r="F4099" s="19" t="s">
        <v>5078</v>
      </c>
      <c r="G4099" s="19"/>
    </row>
    <row r="4100" spans="1:7" x14ac:dyDescent="0.25">
      <c r="A4100">
        <v>4099</v>
      </c>
      <c r="B4100" s="5">
        <v>4214925</v>
      </c>
      <c r="C4100" t="str">
        <f t="shared" si="5523"/>
        <v>Legacy Trust Company, National Association - Houston, TX</v>
      </c>
      <c r="D4100" s="21" t="s">
        <v>2100</v>
      </c>
      <c r="E4100" s="19" t="s">
        <v>4321</v>
      </c>
      <c r="F4100" s="19" t="s">
        <v>5078</v>
      </c>
      <c r="G4100" s="19"/>
    </row>
    <row r="4101" spans="1:7" x14ac:dyDescent="0.25">
      <c r="A4101">
        <v>4100</v>
      </c>
      <c r="B4101" s="5">
        <v>1005378</v>
      </c>
      <c r="C4101" t="str">
        <f t="shared" si="5523"/>
        <v>Legend Bank, N. A. - Bowie, TX</v>
      </c>
      <c r="D4101" s="21" t="s">
        <v>9939</v>
      </c>
      <c r="E4101" s="19" t="s">
        <v>4074</v>
      </c>
      <c r="F4101" s="19" t="s">
        <v>5078</v>
      </c>
      <c r="G4101" s="19"/>
    </row>
    <row r="4102" spans="1:7" x14ac:dyDescent="0.25">
      <c r="A4102">
        <v>4101</v>
      </c>
      <c r="B4102" s="5">
        <v>4198491</v>
      </c>
      <c r="C4102" t="str">
        <f t="shared" si="5523"/>
        <v>Liberty Capital Bank - Addison, TX</v>
      </c>
      <c r="D4102" s="21" t="s">
        <v>2532</v>
      </c>
      <c r="E4102" s="19" t="s">
        <v>5219</v>
      </c>
      <c r="F4102" s="19" t="s">
        <v>5078</v>
      </c>
      <c r="G4102" s="19"/>
    </row>
    <row r="4103" spans="1:7" x14ac:dyDescent="0.25">
      <c r="A4103">
        <v>4102</v>
      </c>
      <c r="B4103" s="5">
        <v>1015627</v>
      </c>
      <c r="C4103" t="str">
        <f t="shared" si="5523"/>
        <v>Llano National Bank - Llano, TX</v>
      </c>
      <c r="D4103" s="21" t="s">
        <v>2360</v>
      </c>
      <c r="E4103" s="19" t="s">
        <v>5092</v>
      </c>
      <c r="F4103" s="19" t="s">
        <v>5078</v>
      </c>
      <c r="G4103" s="19"/>
    </row>
    <row r="4104" spans="1:7" x14ac:dyDescent="0.25">
      <c r="A4104">
        <v>4103</v>
      </c>
      <c r="B4104" s="5">
        <v>1012137</v>
      </c>
      <c r="C4104" t="str">
        <f t="shared" si="5523"/>
        <v>Lone Oak Bank, National Association - Eldorado, TX</v>
      </c>
      <c r="D4104" s="21" t="s">
        <v>10848</v>
      </c>
      <c r="E4104" s="19" t="s">
        <v>3460</v>
      </c>
      <c r="F4104" s="19" t="s">
        <v>5078</v>
      </c>
      <c r="G4104" s="19"/>
    </row>
    <row r="4105" spans="1:7" x14ac:dyDescent="0.25">
      <c r="A4105">
        <v>4104</v>
      </c>
      <c r="B4105" s="5">
        <v>4120145</v>
      </c>
      <c r="C4105" t="str">
        <f t="shared" si="5523"/>
        <v>Lone Star Bank - Houston, TX</v>
      </c>
      <c r="D4105" s="21" t="s">
        <v>2519</v>
      </c>
      <c r="E4105" s="19" t="s">
        <v>4321</v>
      </c>
      <c r="F4105" s="19" t="s">
        <v>5078</v>
      </c>
      <c r="G4105" s="19"/>
    </row>
    <row r="4106" spans="1:7" x14ac:dyDescent="0.25">
      <c r="A4106">
        <v>4105</v>
      </c>
      <c r="B4106" s="5">
        <v>1014391</v>
      </c>
      <c r="C4106" t="str">
        <f t="shared" si="5523"/>
        <v>Lone Star National Bank - McAllen, TX</v>
      </c>
      <c r="D4106" s="21" t="s">
        <v>1264</v>
      </c>
      <c r="E4106" s="19" t="s">
        <v>5204</v>
      </c>
      <c r="F4106" s="19" t="s">
        <v>5078</v>
      </c>
      <c r="G4106" s="19"/>
    </row>
    <row r="4107" spans="1:7" x14ac:dyDescent="0.25">
      <c r="A4107">
        <v>4106</v>
      </c>
      <c r="B4107" s="5">
        <v>1013408</v>
      </c>
      <c r="C4107" t="str">
        <f t="shared" si="5523"/>
        <v>Lovelady State Bank - Lovelady, TX</v>
      </c>
      <c r="D4107" s="21" t="s">
        <v>1094</v>
      </c>
      <c r="E4107" s="19" t="s">
        <v>5220</v>
      </c>
      <c r="F4107" s="19" t="s">
        <v>5078</v>
      </c>
      <c r="G4107" s="19"/>
    </row>
    <row r="4108" spans="1:7" x14ac:dyDescent="0.25">
      <c r="A4108">
        <v>4107</v>
      </c>
      <c r="B4108" s="5">
        <v>1011266</v>
      </c>
      <c r="C4108" t="str">
        <f t="shared" si="5523"/>
        <v>MapleMark Bank - Dallas, TX</v>
      </c>
      <c r="D4108" s="21" t="s">
        <v>5508</v>
      </c>
      <c r="E4108" s="19" t="s">
        <v>3206</v>
      </c>
      <c r="F4108" s="19" t="s">
        <v>5078</v>
      </c>
      <c r="G4108" s="19"/>
    </row>
    <row r="4109" spans="1:7" x14ac:dyDescent="0.25">
      <c r="A4109">
        <v>4108</v>
      </c>
      <c r="B4109" s="5">
        <v>1009980</v>
      </c>
      <c r="C4109" t="str">
        <f t="shared" si="5523"/>
        <v>Marion State Bank - Marion, TX</v>
      </c>
      <c r="D4109" s="21" t="s">
        <v>1943</v>
      </c>
      <c r="E4109" s="19" t="s">
        <v>2860</v>
      </c>
      <c r="F4109" s="19" t="s">
        <v>5078</v>
      </c>
      <c r="G4109" s="19"/>
    </row>
    <row r="4110" spans="1:7" x14ac:dyDescent="0.25">
      <c r="A4110">
        <v>4109</v>
      </c>
      <c r="B4110" s="5">
        <v>1008592</v>
      </c>
      <c r="C4110" t="str">
        <f t="shared" si="5523"/>
        <v>Mason Bank - Mason, TX</v>
      </c>
      <c r="D4110" s="21" t="s">
        <v>2700</v>
      </c>
      <c r="E4110" s="19" t="s">
        <v>4106</v>
      </c>
      <c r="F4110" s="19" t="s">
        <v>5078</v>
      </c>
      <c r="G4110" s="19"/>
    </row>
    <row r="4111" spans="1:7" x14ac:dyDescent="0.25">
      <c r="A4111">
        <v>4110</v>
      </c>
      <c r="B4111" s="5">
        <v>1009608</v>
      </c>
      <c r="C4111" t="str">
        <f t="shared" si="5523"/>
        <v>Maverick Bank - Fort Davis, TX</v>
      </c>
      <c r="D4111" s="21" t="s">
        <v>10600</v>
      </c>
      <c r="E4111" s="19" t="s">
        <v>5202</v>
      </c>
      <c r="F4111" s="19" t="s">
        <v>5078</v>
      </c>
      <c r="G4111" s="19"/>
    </row>
    <row r="4112" spans="1:7" x14ac:dyDescent="0.25">
      <c r="A4112">
        <v>4111</v>
      </c>
      <c r="B4112" s="5">
        <v>1010428</v>
      </c>
      <c r="C4112" t="str">
        <f t="shared" si="5523"/>
        <v>MCBank - Goldthwaite, TX</v>
      </c>
      <c r="D4112" s="21" t="s">
        <v>5711</v>
      </c>
      <c r="E4112" s="19" t="s">
        <v>5224</v>
      </c>
      <c r="F4112" s="19" t="s">
        <v>5078</v>
      </c>
      <c r="G4112" s="19"/>
    </row>
    <row r="4113" spans="1:7" x14ac:dyDescent="0.25">
      <c r="A4113">
        <v>4112</v>
      </c>
      <c r="B4113" s="5">
        <v>1008701</v>
      </c>
      <c r="C4113" t="str">
        <f t="shared" si="5523"/>
        <v>Menard Bank - Menard, TX</v>
      </c>
      <c r="D4113" s="21" t="s">
        <v>1091</v>
      </c>
      <c r="E4113" s="19" t="s">
        <v>5223</v>
      </c>
      <c r="F4113" s="19" t="s">
        <v>5078</v>
      </c>
      <c r="G4113" s="19"/>
    </row>
    <row r="4114" spans="1:7" x14ac:dyDescent="0.25">
      <c r="A4114">
        <v>4113</v>
      </c>
      <c r="B4114" s="5">
        <v>4201595</v>
      </c>
      <c r="C4114" t="str">
        <f t="shared" si="5523"/>
        <v>Monet Bank - Plano, TX</v>
      </c>
      <c r="D4114" s="21" t="s">
        <v>10901</v>
      </c>
      <c r="E4114" s="19" t="s">
        <v>5103</v>
      </c>
      <c r="F4114" s="19" t="s">
        <v>5078</v>
      </c>
      <c r="G4114" s="19"/>
    </row>
    <row r="4115" spans="1:7" x14ac:dyDescent="0.25">
      <c r="A4115">
        <v>4114</v>
      </c>
      <c r="B4115" s="5">
        <v>1007213</v>
      </c>
      <c r="C4115" t="str">
        <f t="shared" si="5523"/>
        <v>Moody National Bank - Galveston, TX</v>
      </c>
      <c r="D4115" s="21" t="s">
        <v>1750</v>
      </c>
      <c r="E4115" s="19" t="s">
        <v>5208</v>
      </c>
      <c r="F4115" s="19" t="s">
        <v>5078</v>
      </c>
      <c r="G4115" s="19"/>
    </row>
    <row r="4116" spans="1:7" x14ac:dyDescent="0.25">
      <c r="A4116">
        <v>4115</v>
      </c>
      <c r="B4116" s="5">
        <v>1013428</v>
      </c>
      <c r="C4116" t="str">
        <f t="shared" si="5523"/>
        <v>Muenster State Bank - Muenster, TX</v>
      </c>
      <c r="D4116" s="21" t="s">
        <v>2690</v>
      </c>
      <c r="E4116" s="19" t="s">
        <v>5226</v>
      </c>
      <c r="F4116" s="19" t="s">
        <v>5078</v>
      </c>
      <c r="G4116" s="19"/>
    </row>
    <row r="4117" spans="1:7" x14ac:dyDescent="0.25">
      <c r="A4117">
        <v>4116</v>
      </c>
      <c r="B4117" s="5">
        <v>11267106</v>
      </c>
      <c r="C4117" t="str">
        <f t="shared" si="5523"/>
        <v>MUFG Bank - Dallas Agency - Dallas, TX</v>
      </c>
      <c r="D4117" s="21" t="s">
        <v>10793</v>
      </c>
      <c r="E4117" s="19" t="s">
        <v>3206</v>
      </c>
      <c r="F4117" s="19" t="s">
        <v>5078</v>
      </c>
      <c r="G4117" s="19"/>
    </row>
    <row r="4118" spans="1:7" x14ac:dyDescent="0.25">
      <c r="A4118">
        <v>4117</v>
      </c>
      <c r="B4118" s="5">
        <v>11268546</v>
      </c>
      <c r="C4118" t="str">
        <f t="shared" si="5523"/>
        <v>MUFG Bank - Houston Agency - Houston, TX</v>
      </c>
      <c r="D4118" s="21" t="s">
        <v>10794</v>
      </c>
      <c r="E4118" s="19" t="s">
        <v>4321</v>
      </c>
      <c r="F4118" s="19" t="s">
        <v>5078</v>
      </c>
      <c r="G4118" s="19"/>
    </row>
    <row r="4119" spans="1:7" x14ac:dyDescent="0.25">
      <c r="A4119">
        <v>4118</v>
      </c>
      <c r="B4119" s="5">
        <v>1013761</v>
      </c>
      <c r="C4119" t="str">
        <f t="shared" si="5523"/>
        <v>National Bank &amp; Trust - La Grange, TX</v>
      </c>
      <c r="D4119" s="21" t="s">
        <v>2692</v>
      </c>
      <c r="E4119" s="19" t="s">
        <v>3578</v>
      </c>
      <c r="F4119" s="19" t="s">
        <v>5078</v>
      </c>
      <c r="G4119" s="19"/>
    </row>
    <row r="4120" spans="1:7" x14ac:dyDescent="0.25">
      <c r="A4120">
        <v>4119</v>
      </c>
      <c r="B4120" s="5">
        <v>1009063</v>
      </c>
      <c r="C4120" t="str">
        <f t="shared" si="5523"/>
        <v>NBT Financial Bank - Fort Worth, TX</v>
      </c>
      <c r="D4120" s="21" t="s">
        <v>10310</v>
      </c>
      <c r="E4120" s="19" t="s">
        <v>5129</v>
      </c>
      <c r="F4120" s="19" t="s">
        <v>5078</v>
      </c>
      <c r="G4120" s="19"/>
    </row>
    <row r="4121" spans="1:7" x14ac:dyDescent="0.25">
      <c r="A4121">
        <v>4120</v>
      </c>
      <c r="B4121" s="5">
        <v>1015536</v>
      </c>
      <c r="C4121" t="str">
        <f t="shared" si="5523"/>
        <v>NewFirst National Bank - El Campo, TX</v>
      </c>
      <c r="D4121" s="21" t="s">
        <v>1738</v>
      </c>
      <c r="E4121" s="19" t="s">
        <v>5227</v>
      </c>
      <c r="F4121" s="19" t="s">
        <v>5078</v>
      </c>
      <c r="G4121" s="19"/>
    </row>
    <row r="4122" spans="1:7" x14ac:dyDescent="0.25">
      <c r="A4122">
        <v>4121</v>
      </c>
      <c r="B4122" s="5">
        <v>4054699</v>
      </c>
      <c r="C4122" t="str">
        <f t="shared" si="5523"/>
        <v>NexBank - Dallas, TX</v>
      </c>
      <c r="D4122" s="21" t="s">
        <v>9275</v>
      </c>
      <c r="E4122" s="19" t="s">
        <v>3206</v>
      </c>
      <c r="F4122" s="19" t="s">
        <v>5078</v>
      </c>
      <c r="G4122" s="19"/>
    </row>
    <row r="4123" spans="1:7" x14ac:dyDescent="0.25">
      <c r="A4123">
        <v>4122</v>
      </c>
      <c r="B4123" s="5">
        <v>1015778</v>
      </c>
      <c r="C4123" t="str">
        <f t="shared" si="5523"/>
        <v>Normangee State Bank - Normangee, TX</v>
      </c>
      <c r="D4123" s="21" t="s">
        <v>2687</v>
      </c>
      <c r="E4123" s="19" t="s">
        <v>5228</v>
      </c>
      <c r="F4123" s="19" t="s">
        <v>5078</v>
      </c>
      <c r="G4123" s="19"/>
    </row>
    <row r="4124" spans="1:7" x14ac:dyDescent="0.25">
      <c r="A4124">
        <v>4123</v>
      </c>
      <c r="B4124" s="5">
        <v>1010055</v>
      </c>
      <c r="C4124" t="str">
        <f t="shared" si="5523"/>
        <v>North Dallas Bank &amp; Trust Co. - Dallas, TX</v>
      </c>
      <c r="D4124" s="21" t="s">
        <v>1251</v>
      </c>
      <c r="E4124" s="19" t="s">
        <v>3206</v>
      </c>
      <c r="F4124" s="19" t="s">
        <v>5078</v>
      </c>
      <c r="G4124" s="19"/>
    </row>
    <row r="4125" spans="1:7" x14ac:dyDescent="0.25">
      <c r="A4125">
        <v>4124</v>
      </c>
      <c r="B4125" s="5">
        <v>4099915</v>
      </c>
      <c r="C4125" t="str">
        <f t="shared" si="5523"/>
        <v>One World Bank - Dallas, TX</v>
      </c>
      <c r="D4125" s="21" t="s">
        <v>373</v>
      </c>
      <c r="E4125" s="19" t="s">
        <v>3206</v>
      </c>
      <c r="F4125" s="19" t="s">
        <v>5078</v>
      </c>
      <c r="G4125" s="19"/>
    </row>
    <row r="4126" spans="1:7" x14ac:dyDescent="0.25">
      <c r="A4126">
        <v>4125</v>
      </c>
      <c r="B4126" s="5">
        <v>134855736</v>
      </c>
      <c r="C4126" t="str">
        <f t="shared" si="5523"/>
        <v>OneSource Virtual Trust Bank, National Association - Dallas, TX</v>
      </c>
      <c r="D4126" s="21" t="s">
        <v>10902</v>
      </c>
      <c r="E4126" s="19" t="s">
        <v>3206</v>
      </c>
      <c r="F4126" s="19" t="s">
        <v>5078</v>
      </c>
      <c r="G4126" s="19"/>
    </row>
    <row r="4127" spans="1:7" x14ac:dyDescent="0.25">
      <c r="A4127">
        <v>4126</v>
      </c>
      <c r="B4127" s="5">
        <v>1013614</v>
      </c>
      <c r="C4127" t="str">
        <f t="shared" si="5523"/>
        <v>Ozona Bank - Ozona, TX</v>
      </c>
      <c r="D4127" s="21" t="s">
        <v>10085</v>
      </c>
      <c r="E4127" s="19" t="s">
        <v>5230</v>
      </c>
      <c r="F4127" s="19" t="s">
        <v>5078</v>
      </c>
      <c r="G4127" s="19"/>
    </row>
    <row r="4128" spans="1:7" x14ac:dyDescent="0.25">
      <c r="A4128">
        <v>4127</v>
      </c>
      <c r="B4128" s="5">
        <v>1010170</v>
      </c>
      <c r="C4128" t="str">
        <f t="shared" si="5523"/>
        <v>Pavillion Bank - Richardson, TX</v>
      </c>
      <c r="D4128" s="21" t="s">
        <v>370</v>
      </c>
      <c r="E4128" s="19" t="s">
        <v>5231</v>
      </c>
      <c r="F4128" s="19" t="s">
        <v>5078</v>
      </c>
      <c r="G4128" s="19"/>
    </row>
    <row r="4129" spans="1:7" x14ac:dyDescent="0.25">
      <c r="A4129">
        <v>4128</v>
      </c>
      <c r="B4129" s="5">
        <v>4135628</v>
      </c>
      <c r="C4129" t="str">
        <f t="shared" si="5523"/>
        <v>Pegasus Bank - Dallas, TX</v>
      </c>
      <c r="D4129" s="21" t="s">
        <v>1724</v>
      </c>
      <c r="E4129" s="19" t="s">
        <v>3206</v>
      </c>
      <c r="F4129" s="19" t="s">
        <v>5078</v>
      </c>
      <c r="G4129" s="19"/>
    </row>
    <row r="4130" spans="1:7" x14ac:dyDescent="0.25">
      <c r="A4130">
        <v>4129</v>
      </c>
      <c r="B4130" s="5">
        <v>1014093</v>
      </c>
      <c r="C4130" t="str">
        <f t="shared" si="5523"/>
        <v>Peoples Bank - Lubbock, TX</v>
      </c>
      <c r="D4130" s="21" t="s">
        <v>215</v>
      </c>
      <c r="E4130" s="19" t="s">
        <v>5110</v>
      </c>
      <c r="F4130" s="19" t="s">
        <v>5078</v>
      </c>
      <c r="G4130" s="19"/>
    </row>
    <row r="4131" spans="1:7" x14ac:dyDescent="0.25">
      <c r="A4131">
        <v>4130</v>
      </c>
      <c r="B4131" s="5">
        <v>1022160</v>
      </c>
      <c r="C4131" t="str">
        <f t="shared" si="5523"/>
        <v>Peoples Bank - Paris, TX</v>
      </c>
      <c r="D4131" s="21" t="s">
        <v>215</v>
      </c>
      <c r="E4131" s="19" t="s">
        <v>2910</v>
      </c>
      <c r="F4131" s="19" t="s">
        <v>5078</v>
      </c>
      <c r="G4131" s="19"/>
    </row>
    <row r="4132" spans="1:7" x14ac:dyDescent="0.25">
      <c r="A4132">
        <v>4131</v>
      </c>
      <c r="B4132" s="5">
        <v>1011173</v>
      </c>
      <c r="C4132" t="str">
        <f t="shared" si="5523"/>
        <v>Peoples State Bank - Shepherd, TX</v>
      </c>
      <c r="D4132" s="21" t="s">
        <v>762</v>
      </c>
      <c r="E4132" s="19" t="s">
        <v>5232</v>
      </c>
      <c r="F4132" s="19" t="s">
        <v>5078</v>
      </c>
      <c r="G4132" s="19"/>
    </row>
    <row r="4133" spans="1:7" x14ac:dyDescent="0.25">
      <c r="A4133">
        <v>4132</v>
      </c>
      <c r="B4133" s="5">
        <v>1012074</v>
      </c>
      <c r="C4133" t="str">
        <f t="shared" si="5523"/>
        <v>Peoples State Bank - Rocksprings, TX</v>
      </c>
      <c r="D4133" s="21" t="s">
        <v>762</v>
      </c>
      <c r="E4133" s="19" t="s">
        <v>5233</v>
      </c>
      <c r="F4133" s="19" t="s">
        <v>5078</v>
      </c>
      <c r="G4133" s="19"/>
    </row>
    <row r="4134" spans="1:7" x14ac:dyDescent="0.25">
      <c r="A4134">
        <v>4133</v>
      </c>
      <c r="B4134" s="5">
        <v>1010530</v>
      </c>
      <c r="C4134" t="str">
        <f t="shared" si="5523"/>
        <v>Peoples State Bank of Hallettsville - Hallettsville, TX</v>
      </c>
      <c r="D4134" s="21" t="s">
        <v>2693</v>
      </c>
      <c r="E4134" s="19" t="s">
        <v>5234</v>
      </c>
      <c r="F4134" s="19" t="s">
        <v>5078</v>
      </c>
      <c r="G4134" s="19"/>
    </row>
    <row r="4135" spans="1:7" x14ac:dyDescent="0.25">
      <c r="A4135">
        <v>4134</v>
      </c>
      <c r="B4135" s="5">
        <v>1015195</v>
      </c>
      <c r="C4135" t="str">
        <f t="shared" si="5523"/>
        <v>Pilgrim Bank - Pittsburg, TX</v>
      </c>
      <c r="D4135" s="21" t="s">
        <v>606</v>
      </c>
      <c r="E4135" s="19" t="s">
        <v>5141</v>
      </c>
      <c r="F4135" s="19" t="s">
        <v>5078</v>
      </c>
      <c r="G4135" s="19"/>
    </row>
    <row r="4136" spans="1:7" x14ac:dyDescent="0.25">
      <c r="A4136">
        <v>4135</v>
      </c>
      <c r="B4136" s="5">
        <v>1014702</v>
      </c>
      <c r="C4136" t="str">
        <f t="shared" si="5523"/>
        <v>Pinnacle Bank - Fort Worth, TX</v>
      </c>
      <c r="D4136" s="21" t="s">
        <v>195</v>
      </c>
      <c r="E4136" s="19" t="s">
        <v>5129</v>
      </c>
      <c r="F4136" s="19" t="s">
        <v>5078</v>
      </c>
      <c r="G4136" s="19"/>
    </row>
    <row r="4137" spans="1:7" x14ac:dyDescent="0.25">
      <c r="A4137">
        <v>4136</v>
      </c>
      <c r="B4137" s="5">
        <v>1015947</v>
      </c>
      <c r="C4137" t="str">
        <f t="shared" si="5523"/>
        <v>Plains State Bank - Humble, TX</v>
      </c>
      <c r="D4137" s="21" t="s">
        <v>1741</v>
      </c>
      <c r="E4137" s="19" t="s">
        <v>5235</v>
      </c>
      <c r="F4137" s="19" t="s">
        <v>5078</v>
      </c>
      <c r="G4137" s="19"/>
    </row>
    <row r="4138" spans="1:7" x14ac:dyDescent="0.25">
      <c r="A4138">
        <v>4137</v>
      </c>
      <c r="B4138" s="5">
        <v>1011785</v>
      </c>
      <c r="C4138" t="str">
        <f t="shared" si="5523"/>
        <v>PlainsCapital Bank - Dallas, TX</v>
      </c>
      <c r="D4138" s="21" t="s">
        <v>237</v>
      </c>
      <c r="E4138" s="19" t="s">
        <v>3206</v>
      </c>
      <c r="F4138" s="19" t="s">
        <v>5078</v>
      </c>
      <c r="G4138" s="19"/>
    </row>
    <row r="4139" spans="1:7" x14ac:dyDescent="0.25">
      <c r="A4139">
        <v>4138</v>
      </c>
      <c r="B4139" s="5">
        <v>1014412</v>
      </c>
      <c r="C4139" t="str">
        <f t="shared" si="5523"/>
        <v>Pointbank - Pilot Point, TX</v>
      </c>
      <c r="D4139" s="21" t="s">
        <v>1733</v>
      </c>
      <c r="E4139" s="19" t="s">
        <v>5236</v>
      </c>
      <c r="F4139" s="19" t="s">
        <v>5078</v>
      </c>
      <c r="G4139" s="19"/>
    </row>
    <row r="4140" spans="1:7" x14ac:dyDescent="0.25">
      <c r="A4140">
        <v>4139</v>
      </c>
      <c r="B4140" s="5">
        <v>1007689</v>
      </c>
      <c r="C4140" t="str">
        <f t="shared" si="5523"/>
        <v>POINTWEST Bank - West, TX</v>
      </c>
      <c r="D4140" s="21" t="s">
        <v>2731</v>
      </c>
      <c r="E4140" s="19" t="s">
        <v>5237</v>
      </c>
      <c r="F4140" s="19" t="s">
        <v>5078</v>
      </c>
      <c r="G4140" s="19"/>
    </row>
    <row r="4141" spans="1:7" x14ac:dyDescent="0.25">
      <c r="A4141">
        <v>4140</v>
      </c>
      <c r="B4141" s="5">
        <v>1014569</v>
      </c>
      <c r="C4141" t="str">
        <f t="shared" si="5523"/>
        <v>Powell State Bank - Powell, TX</v>
      </c>
      <c r="D4141" s="21" t="s">
        <v>1097</v>
      </c>
      <c r="E4141" s="19" t="s">
        <v>5238</v>
      </c>
      <c r="F4141" s="19" t="s">
        <v>5078</v>
      </c>
      <c r="G4141" s="19"/>
    </row>
    <row r="4142" spans="1:7" x14ac:dyDescent="0.25">
      <c r="A4142">
        <v>4141</v>
      </c>
      <c r="B4142" s="5">
        <v>4087444</v>
      </c>
      <c r="C4142" t="str">
        <f t="shared" si="5523"/>
        <v>PrimeBank of Texas - Austin, TX</v>
      </c>
      <c r="D4142" s="21" t="s">
        <v>10285</v>
      </c>
      <c r="E4142" s="19" t="s">
        <v>4297</v>
      </c>
      <c r="F4142" s="19" t="s">
        <v>5078</v>
      </c>
      <c r="G4142" s="19"/>
    </row>
    <row r="4143" spans="1:7" x14ac:dyDescent="0.25">
      <c r="A4143">
        <v>4142</v>
      </c>
      <c r="B4143" s="5">
        <v>1012131</v>
      </c>
      <c r="C4143" t="str">
        <f t="shared" si="5523"/>
        <v>Prosperity Bank - El Campo, TX</v>
      </c>
      <c r="D4143" s="21" t="s">
        <v>239</v>
      </c>
      <c r="E4143" s="19" t="s">
        <v>5227</v>
      </c>
      <c r="F4143" s="19" t="s">
        <v>5078</v>
      </c>
      <c r="G4143" s="19"/>
    </row>
    <row r="4144" spans="1:7" x14ac:dyDescent="0.25">
      <c r="A4144">
        <v>4143</v>
      </c>
      <c r="B4144" s="5">
        <v>4216737</v>
      </c>
      <c r="C4144" t="str">
        <f t="shared" si="5523"/>
        <v>R Bank - Round Rock, TX</v>
      </c>
      <c r="D4144" s="21" t="s">
        <v>1726</v>
      </c>
      <c r="E4144" s="19" t="s">
        <v>5239</v>
      </c>
      <c r="F4144" s="19" t="s">
        <v>5078</v>
      </c>
      <c r="G4144" s="19"/>
    </row>
    <row r="4145" spans="1:7" x14ac:dyDescent="0.25">
      <c r="A4145">
        <v>4144</v>
      </c>
      <c r="B4145" s="5">
        <v>1015753</v>
      </c>
      <c r="C4145" t="str">
        <f t="shared" si="5523"/>
        <v>Rio Bank - McAllen, TX</v>
      </c>
      <c r="D4145" s="21" t="s">
        <v>1739</v>
      </c>
      <c r="E4145" s="19" t="s">
        <v>5204</v>
      </c>
      <c r="F4145" s="19" t="s">
        <v>5078</v>
      </c>
      <c r="G4145" s="19"/>
    </row>
    <row r="4146" spans="1:7" x14ac:dyDescent="0.25">
      <c r="A4146">
        <v>4145</v>
      </c>
      <c r="B4146" s="5">
        <v>4819628</v>
      </c>
      <c r="C4146" t="str">
        <f t="shared" si="5523"/>
        <v>Riyad Bank - Houston Agency - Houston, TX</v>
      </c>
      <c r="D4146" s="21" t="s">
        <v>10795</v>
      </c>
      <c r="E4146" s="19" t="s">
        <v>4321</v>
      </c>
      <c r="F4146" s="19" t="s">
        <v>5078</v>
      </c>
      <c r="G4146" s="19"/>
    </row>
    <row r="4147" spans="1:7" x14ac:dyDescent="0.25">
      <c r="A4147">
        <v>4146</v>
      </c>
      <c r="B4147" s="5">
        <v>1013879</v>
      </c>
      <c r="C4147" t="str">
        <f t="shared" si="5523"/>
        <v>Robert Lee State Bank - Robert Lee, TX</v>
      </c>
      <c r="D4147" s="21" t="s">
        <v>1095</v>
      </c>
      <c r="E4147" s="19" t="s">
        <v>5240</v>
      </c>
      <c r="F4147" s="19" t="s">
        <v>5078</v>
      </c>
      <c r="G4147" s="19"/>
    </row>
    <row r="4148" spans="1:7" x14ac:dyDescent="0.25">
      <c r="A4148">
        <v>4147</v>
      </c>
      <c r="B4148" s="5">
        <v>1012143</v>
      </c>
      <c r="C4148" t="str">
        <f t="shared" si="5523"/>
        <v>Round Top State Bank - Round Top, TX</v>
      </c>
      <c r="D4148" s="21" t="s">
        <v>1727</v>
      </c>
      <c r="E4148" s="19" t="s">
        <v>5241</v>
      </c>
      <c r="F4148" s="19" t="s">
        <v>5078</v>
      </c>
      <c r="G4148" s="19"/>
    </row>
    <row r="4149" spans="1:7" x14ac:dyDescent="0.25">
      <c r="A4149">
        <v>4148</v>
      </c>
      <c r="B4149" s="5">
        <v>13335365</v>
      </c>
      <c r="C4149" t="str">
        <f t="shared" si="5523"/>
        <v>Royal Bank of Canada - Dallas Agency - Dallas, TX</v>
      </c>
      <c r="D4149" s="21" t="s">
        <v>10796</v>
      </c>
      <c r="E4149" s="19" t="s">
        <v>3206</v>
      </c>
      <c r="F4149" s="19" t="s">
        <v>5078</v>
      </c>
      <c r="G4149" s="19"/>
    </row>
    <row r="4150" spans="1:7" x14ac:dyDescent="0.25">
      <c r="A4150">
        <v>4149</v>
      </c>
      <c r="B4150" s="5">
        <v>1009532</v>
      </c>
      <c r="C4150" t="str">
        <f t="shared" si="5523"/>
        <v>Sage Capital Bank - Gonzales, TX</v>
      </c>
      <c r="D4150" s="21" t="s">
        <v>5495</v>
      </c>
      <c r="E4150" s="19" t="s">
        <v>5242</v>
      </c>
      <c r="F4150" s="19" t="s">
        <v>5078</v>
      </c>
      <c r="G4150" s="19"/>
    </row>
    <row r="4151" spans="1:7" x14ac:dyDescent="0.25">
      <c r="A4151">
        <v>4150</v>
      </c>
      <c r="B4151" s="5">
        <v>1008214</v>
      </c>
      <c r="C4151" t="str">
        <f t="shared" si="5523"/>
        <v>Sanger Bank - Sanger, TX</v>
      </c>
      <c r="D4151" s="21" t="s">
        <v>2527</v>
      </c>
      <c r="E4151" s="19" t="s">
        <v>5243</v>
      </c>
      <c r="F4151" s="19" t="s">
        <v>5078</v>
      </c>
      <c r="G4151" s="19"/>
    </row>
    <row r="4152" spans="1:7" x14ac:dyDescent="0.25">
      <c r="A4152">
        <v>4151</v>
      </c>
      <c r="B4152" s="5">
        <v>1011137</v>
      </c>
      <c r="C4152" t="str">
        <f t="shared" si="5523"/>
        <v>Schertz Bank &amp; Trust - Schertz, TX</v>
      </c>
      <c r="D4152" s="21" t="s">
        <v>1766</v>
      </c>
      <c r="E4152" s="19" t="s">
        <v>5244</v>
      </c>
      <c r="F4152" s="19" t="s">
        <v>5078</v>
      </c>
      <c r="G4152" s="19"/>
    </row>
    <row r="4153" spans="1:7" x14ac:dyDescent="0.25">
      <c r="A4153">
        <v>4152</v>
      </c>
      <c r="B4153" s="5">
        <v>1009379</v>
      </c>
      <c r="C4153" t="str">
        <f t="shared" si="5523"/>
        <v>Security Bank of Texas - Crawford, TX</v>
      </c>
      <c r="D4153" s="21" t="s">
        <v>10367</v>
      </c>
      <c r="E4153" s="19" t="s">
        <v>3179</v>
      </c>
      <c r="F4153" s="19" t="s">
        <v>5078</v>
      </c>
      <c r="G4153" s="19"/>
    </row>
    <row r="4154" spans="1:7" x14ac:dyDescent="0.25">
      <c r="A4154">
        <v>4153</v>
      </c>
      <c r="B4154" s="5">
        <v>1008862</v>
      </c>
      <c r="C4154" t="str">
        <f t="shared" si="5523"/>
        <v>Security State Bank - Farwell, TX</v>
      </c>
      <c r="D4154" s="21" t="s">
        <v>309</v>
      </c>
      <c r="E4154" s="19" t="s">
        <v>5245</v>
      </c>
      <c r="F4154" s="19" t="s">
        <v>5078</v>
      </c>
      <c r="G4154" s="19"/>
    </row>
    <row r="4155" spans="1:7" x14ac:dyDescent="0.25">
      <c r="A4155">
        <v>4154</v>
      </c>
      <c r="B4155" s="5">
        <v>1014339</v>
      </c>
      <c r="C4155" t="str">
        <f t="shared" si="5523"/>
        <v>Security State Bank - Pearsall, TX</v>
      </c>
      <c r="D4155" s="21" t="s">
        <v>309</v>
      </c>
      <c r="E4155" s="19" t="s">
        <v>5246</v>
      </c>
      <c r="F4155" s="19" t="s">
        <v>5078</v>
      </c>
      <c r="G4155" s="19"/>
    </row>
    <row r="4156" spans="1:7" x14ac:dyDescent="0.25">
      <c r="A4156">
        <v>4155</v>
      </c>
      <c r="B4156" s="5">
        <v>1007129</v>
      </c>
      <c r="C4156" t="str">
        <f t="shared" si="5523"/>
        <v>Security State Bank &amp; Trust - Fredericksburg, TX</v>
      </c>
      <c r="D4156" s="21" t="s">
        <v>1751</v>
      </c>
      <c r="E4156" s="19" t="s">
        <v>5247</v>
      </c>
      <c r="F4156" s="19" t="s">
        <v>5078</v>
      </c>
      <c r="G4156" s="19"/>
    </row>
    <row r="4157" spans="1:7" x14ac:dyDescent="0.25">
      <c r="A4157">
        <v>4156</v>
      </c>
      <c r="B4157" s="5">
        <v>1010785</v>
      </c>
      <c r="C4157" t="str">
        <f t="shared" si="5523"/>
        <v>Shelby Savings Bank, SSB - Center, TX</v>
      </c>
      <c r="D4157" s="21" t="s">
        <v>654</v>
      </c>
      <c r="E4157" s="19" t="s">
        <v>4521</v>
      </c>
      <c r="F4157" s="19" t="s">
        <v>5078</v>
      </c>
      <c r="G4157" s="19"/>
    </row>
    <row r="4158" spans="1:7" x14ac:dyDescent="0.25">
      <c r="A4158">
        <v>4157</v>
      </c>
      <c r="B4158" s="5">
        <v>1008514</v>
      </c>
      <c r="C4158" t="str">
        <f t="shared" si="5523"/>
        <v>Southside Bank - Tyler, TX</v>
      </c>
      <c r="D4158" s="21" t="s">
        <v>241</v>
      </c>
      <c r="E4158" s="19" t="s">
        <v>4167</v>
      </c>
      <c r="F4158" s="19" t="s">
        <v>5078</v>
      </c>
      <c r="G4158" s="19"/>
    </row>
    <row r="4159" spans="1:7" x14ac:dyDescent="0.25">
      <c r="A4159">
        <v>4158</v>
      </c>
      <c r="B4159" s="5">
        <v>1006192</v>
      </c>
      <c r="C4159" t="str">
        <f t="shared" si="5523"/>
        <v>SouthStar Bank, S.S.B. - Moulton, TX</v>
      </c>
      <c r="D4159" s="21" t="s">
        <v>556</v>
      </c>
      <c r="E4159" s="19" t="s">
        <v>5248</v>
      </c>
      <c r="F4159" s="19" t="s">
        <v>5078</v>
      </c>
      <c r="G4159" s="19"/>
    </row>
    <row r="4160" spans="1:7" x14ac:dyDescent="0.25">
      <c r="A4160">
        <v>4159</v>
      </c>
      <c r="B4160" s="5">
        <v>1010407</v>
      </c>
      <c r="C4160" t="str">
        <f t="shared" si="5523"/>
        <v>SouthTrust Bank, N.A. - George West, TX</v>
      </c>
      <c r="D4160" s="21" t="s">
        <v>1761</v>
      </c>
      <c r="E4160" s="19" t="s">
        <v>5249</v>
      </c>
      <c r="F4160" s="19" t="s">
        <v>5078</v>
      </c>
      <c r="G4160" s="19"/>
    </row>
    <row r="4161" spans="1:7" x14ac:dyDescent="0.25">
      <c r="A4161">
        <v>4160</v>
      </c>
      <c r="B4161" s="5">
        <v>1010881</v>
      </c>
      <c r="C4161" t="str">
        <f t="shared" si="5523"/>
        <v>Southwest Bank - Odessa, TX</v>
      </c>
      <c r="D4161" s="21" t="s">
        <v>1252</v>
      </c>
      <c r="E4161" s="19" t="s">
        <v>4327</v>
      </c>
      <c r="F4161" s="19" t="s">
        <v>5078</v>
      </c>
      <c r="G4161" s="19"/>
    </row>
    <row r="4162" spans="1:7" x14ac:dyDescent="0.25">
      <c r="A4162">
        <v>4161</v>
      </c>
      <c r="B4162" s="5">
        <v>1974002</v>
      </c>
      <c r="C4162" t="str">
        <f t="shared" ref="C4162:C4225" si="5524">D4162&amp;" - "&amp;E4162&amp;", "&amp;F4162</f>
        <v>Southwestern National Bank - Houston, TX</v>
      </c>
      <c r="D4162" s="21" t="s">
        <v>1744</v>
      </c>
      <c r="E4162" s="19" t="s">
        <v>4321</v>
      </c>
      <c r="F4162" s="19" t="s">
        <v>5078</v>
      </c>
      <c r="G4162" s="19"/>
    </row>
    <row r="4163" spans="1:7" x14ac:dyDescent="0.25">
      <c r="A4163">
        <v>4162</v>
      </c>
      <c r="B4163" s="5">
        <v>1009284</v>
      </c>
      <c r="C4163" t="str">
        <f t="shared" si="5524"/>
        <v>Spectra Bank - Fort Worth, TX</v>
      </c>
      <c r="D4163" s="21" t="s">
        <v>5509</v>
      </c>
      <c r="E4163" s="19" t="s">
        <v>5129</v>
      </c>
      <c r="F4163" s="19" t="s">
        <v>5078</v>
      </c>
      <c r="G4163" s="19"/>
    </row>
    <row r="4164" spans="1:7" x14ac:dyDescent="0.25">
      <c r="A4164">
        <v>4163</v>
      </c>
      <c r="B4164" s="5">
        <v>1009632</v>
      </c>
      <c r="C4164" t="str">
        <f t="shared" si="5524"/>
        <v>Spring Hill State Bank - Longview, TX</v>
      </c>
      <c r="D4164" s="21" t="s">
        <v>2526</v>
      </c>
      <c r="E4164" s="19" t="s">
        <v>5136</v>
      </c>
      <c r="F4164" s="19" t="s">
        <v>5078</v>
      </c>
      <c r="G4164" s="19"/>
    </row>
    <row r="4165" spans="1:7" x14ac:dyDescent="0.25">
      <c r="A4165">
        <v>4164</v>
      </c>
      <c r="B4165" s="5">
        <v>1009091</v>
      </c>
      <c r="C4165" t="str">
        <f t="shared" si="5524"/>
        <v>Spur Security Bank - Spur, TX</v>
      </c>
      <c r="D4165" s="21" t="s">
        <v>1090</v>
      </c>
      <c r="E4165" s="19" t="s">
        <v>5250</v>
      </c>
      <c r="F4165" s="19" t="s">
        <v>5078</v>
      </c>
      <c r="G4165" s="19"/>
    </row>
    <row r="4166" spans="1:7" x14ac:dyDescent="0.25">
      <c r="A4166">
        <v>4165</v>
      </c>
      <c r="B4166" s="5">
        <v>1011591</v>
      </c>
      <c r="C4166" t="str">
        <f t="shared" si="5524"/>
        <v>State Bank of De Kalb - De Kalb, TX</v>
      </c>
      <c r="D4166" s="21" t="s">
        <v>2055</v>
      </c>
      <c r="E4166" s="19" t="s">
        <v>4428</v>
      </c>
      <c r="F4166" s="19" t="s">
        <v>5078</v>
      </c>
      <c r="G4166" s="19"/>
    </row>
    <row r="4167" spans="1:7" x14ac:dyDescent="0.25">
      <c r="A4167">
        <v>4166</v>
      </c>
      <c r="B4167" s="5">
        <v>1020785</v>
      </c>
      <c r="C4167" t="str">
        <f t="shared" si="5524"/>
        <v>State Bank of Texas - Irving, TX</v>
      </c>
      <c r="D4167" s="21" t="s">
        <v>1742</v>
      </c>
      <c r="E4167" s="19" t="s">
        <v>10540</v>
      </c>
      <c r="F4167" s="19" t="s">
        <v>5078</v>
      </c>
      <c r="G4167" s="19"/>
    </row>
    <row r="4168" spans="1:7" x14ac:dyDescent="0.25">
      <c r="A4168">
        <v>4167</v>
      </c>
      <c r="B4168" s="5">
        <v>4155111</v>
      </c>
      <c r="C4168" t="str">
        <f t="shared" si="5524"/>
        <v>Stellar Bank - Houston, TX</v>
      </c>
      <c r="D4168" s="21" t="s">
        <v>10384</v>
      </c>
      <c r="E4168" s="19" t="s">
        <v>4321</v>
      </c>
      <c r="F4168" s="19" t="s">
        <v>5078</v>
      </c>
      <c r="G4168" s="19"/>
    </row>
    <row r="4169" spans="1:7" x14ac:dyDescent="0.25">
      <c r="A4169">
        <v>4168</v>
      </c>
      <c r="B4169" s="5">
        <v>1014082</v>
      </c>
      <c r="C4169" t="str">
        <f t="shared" si="5524"/>
        <v>Stockmens National Bank in Cotulla - Cotulla, TX</v>
      </c>
      <c r="D4169" s="21" t="s">
        <v>909</v>
      </c>
      <c r="E4169" s="19" t="s">
        <v>5253</v>
      </c>
      <c r="F4169" s="19" t="s">
        <v>5078</v>
      </c>
      <c r="G4169" s="19"/>
    </row>
    <row r="4170" spans="1:7" x14ac:dyDescent="0.25">
      <c r="A4170">
        <v>4169</v>
      </c>
      <c r="B4170" s="5">
        <v>1009132</v>
      </c>
      <c r="C4170" t="str">
        <f t="shared" si="5524"/>
        <v>Sundown State Bank - Sundown, TX</v>
      </c>
      <c r="D4170" s="21" t="s">
        <v>2361</v>
      </c>
      <c r="E4170" s="19" t="s">
        <v>5254</v>
      </c>
      <c r="F4170" s="19" t="s">
        <v>5078</v>
      </c>
      <c r="G4170" s="19"/>
    </row>
    <row r="4171" spans="1:7" x14ac:dyDescent="0.25">
      <c r="A4171">
        <v>4170</v>
      </c>
      <c r="B4171" s="5">
        <v>1009841</v>
      </c>
      <c r="C4171" t="str">
        <f t="shared" si="5524"/>
        <v>Sunflower Bank, National Association - Dallas, TX</v>
      </c>
      <c r="D4171" s="21" t="s">
        <v>134</v>
      </c>
      <c r="E4171" s="19" t="s">
        <v>3206</v>
      </c>
      <c r="F4171" s="19" t="s">
        <v>5078</v>
      </c>
      <c r="G4171" s="19"/>
    </row>
    <row r="4172" spans="1:7" x14ac:dyDescent="0.25">
      <c r="A4172">
        <v>4171</v>
      </c>
      <c r="B4172" s="5">
        <v>1982060</v>
      </c>
      <c r="C4172" t="str">
        <f t="shared" si="5524"/>
        <v>Susser Bank - Arlington, TX</v>
      </c>
      <c r="D4172" s="21" t="s">
        <v>9356</v>
      </c>
      <c r="E4172" s="19" t="s">
        <v>3884</v>
      </c>
      <c r="F4172" s="19" t="s">
        <v>5078</v>
      </c>
      <c r="G4172" s="19"/>
    </row>
    <row r="4173" spans="1:7" x14ac:dyDescent="0.25">
      <c r="A4173">
        <v>4172</v>
      </c>
      <c r="B4173" s="5">
        <v>4098819</v>
      </c>
      <c r="C4173" t="str">
        <f t="shared" si="5524"/>
        <v>T Bank, National Association - Dallas, TX</v>
      </c>
      <c r="D4173" s="21" t="s">
        <v>2517</v>
      </c>
      <c r="E4173" s="19" t="s">
        <v>3206</v>
      </c>
      <c r="F4173" s="19" t="s">
        <v>5078</v>
      </c>
      <c r="G4173" s="19"/>
    </row>
    <row r="4174" spans="1:7" x14ac:dyDescent="0.25">
      <c r="A4174">
        <v>4173</v>
      </c>
      <c r="B4174" s="5">
        <v>117362444</v>
      </c>
      <c r="C4174" t="str">
        <f t="shared" si="5524"/>
        <v>Taiwan Cooperative Bank, Ltd. - Houston Branch - Houston, TX</v>
      </c>
      <c r="D4174" s="21" t="s">
        <v>10797</v>
      </c>
      <c r="E4174" s="19" t="s">
        <v>4321</v>
      </c>
      <c r="F4174" s="19" t="s">
        <v>5078</v>
      </c>
      <c r="G4174" s="19"/>
    </row>
    <row r="4175" spans="1:7" x14ac:dyDescent="0.25">
      <c r="A4175">
        <v>4174</v>
      </c>
      <c r="B4175" s="5">
        <v>1013431</v>
      </c>
      <c r="C4175" t="str">
        <f t="shared" si="5524"/>
        <v>TBK Bank, SSB - Dallas, TX</v>
      </c>
      <c r="D4175" s="21" t="s">
        <v>443</v>
      </c>
      <c r="E4175" s="19" t="s">
        <v>3206</v>
      </c>
      <c r="F4175" s="19" t="s">
        <v>5078</v>
      </c>
      <c r="G4175" s="19"/>
    </row>
    <row r="4176" spans="1:7" x14ac:dyDescent="0.25">
      <c r="A4176">
        <v>4175</v>
      </c>
      <c r="B4176" s="5">
        <v>1014577</v>
      </c>
      <c r="C4176" t="str">
        <f t="shared" si="5524"/>
        <v>Tejas Bank - Monahans, TX</v>
      </c>
      <c r="D4176" s="21" t="s">
        <v>2688</v>
      </c>
      <c r="E4176" s="19" t="s">
        <v>5255</v>
      </c>
      <c r="F4176" s="19" t="s">
        <v>5078</v>
      </c>
      <c r="G4176" s="19"/>
    </row>
    <row r="4177" spans="1:7" x14ac:dyDescent="0.25">
      <c r="A4177">
        <v>4176</v>
      </c>
      <c r="B4177" s="5">
        <v>1013959</v>
      </c>
      <c r="C4177" t="str">
        <f t="shared" si="5524"/>
        <v>Texana Bank, National Association - Linden, TX</v>
      </c>
      <c r="D4177" s="21" t="s">
        <v>2368</v>
      </c>
      <c r="E4177" s="19" t="s">
        <v>2839</v>
      </c>
      <c r="F4177" s="19" t="s">
        <v>5078</v>
      </c>
      <c r="G4177" s="19"/>
    </row>
    <row r="4178" spans="1:7" x14ac:dyDescent="0.25">
      <c r="A4178">
        <v>4177</v>
      </c>
      <c r="B4178" s="5">
        <v>4149142</v>
      </c>
      <c r="C4178" t="str">
        <f t="shared" si="5524"/>
        <v>Texas Advantage Community Bank, National Association - Alvin, TX</v>
      </c>
      <c r="D4178" s="21" t="s">
        <v>2518</v>
      </c>
      <c r="E4178" s="19" t="s">
        <v>5156</v>
      </c>
      <c r="F4178" s="19" t="s">
        <v>5078</v>
      </c>
      <c r="G4178" s="19"/>
    </row>
    <row r="4179" spans="1:7" x14ac:dyDescent="0.25">
      <c r="A4179">
        <v>4178</v>
      </c>
      <c r="B4179" s="5">
        <v>1009156</v>
      </c>
      <c r="C4179" t="str">
        <f t="shared" si="5524"/>
        <v>Texas Bank - Henderson, TX</v>
      </c>
      <c r="D4179" s="21" t="s">
        <v>1755</v>
      </c>
      <c r="E4179" s="19" t="s">
        <v>3896</v>
      </c>
      <c r="F4179" s="19" t="s">
        <v>5078</v>
      </c>
      <c r="G4179" s="19"/>
    </row>
    <row r="4180" spans="1:7" x14ac:dyDescent="0.25">
      <c r="A4180">
        <v>4179</v>
      </c>
      <c r="B4180" s="5">
        <v>1015663</v>
      </c>
      <c r="C4180" t="str">
        <f t="shared" si="5524"/>
        <v>Texas Bank and Trust Company - Longview, TX</v>
      </c>
      <c r="D4180" s="21" t="s">
        <v>1263</v>
      </c>
      <c r="E4180" s="19" t="s">
        <v>5136</v>
      </c>
      <c r="F4180" s="19" t="s">
        <v>5078</v>
      </c>
      <c r="G4180" s="19"/>
    </row>
    <row r="4181" spans="1:7" x14ac:dyDescent="0.25">
      <c r="A4181">
        <v>4180</v>
      </c>
      <c r="B4181" s="5">
        <v>1974003</v>
      </c>
      <c r="C4181" t="str">
        <f t="shared" si="5524"/>
        <v>Texas Capital Bank - Dallas, TX</v>
      </c>
      <c r="D4181" s="21" t="s">
        <v>10148</v>
      </c>
      <c r="E4181" s="19" t="s">
        <v>3206</v>
      </c>
      <c r="F4181" s="19" t="s">
        <v>5078</v>
      </c>
      <c r="G4181" s="19"/>
    </row>
    <row r="4182" spans="1:7" x14ac:dyDescent="0.25">
      <c r="A4182">
        <v>4181</v>
      </c>
      <c r="B4182" s="5">
        <v>1011094</v>
      </c>
      <c r="C4182" t="str">
        <f t="shared" si="5524"/>
        <v>Texas Champion Bank - Corpus Christi, TX</v>
      </c>
      <c r="D4182" s="21" t="s">
        <v>1765</v>
      </c>
      <c r="E4182" s="19" t="s">
        <v>5084</v>
      </c>
      <c r="F4182" s="19" t="s">
        <v>5078</v>
      </c>
      <c r="G4182" s="19"/>
    </row>
    <row r="4183" spans="1:7" x14ac:dyDescent="0.25">
      <c r="A4183">
        <v>4182</v>
      </c>
      <c r="B4183" s="5">
        <v>1010510</v>
      </c>
      <c r="C4183" t="str">
        <f t="shared" si="5524"/>
        <v>Texas Community Bank - Laredo, TX</v>
      </c>
      <c r="D4183" s="21" t="s">
        <v>1254</v>
      </c>
      <c r="E4183" s="19" t="s">
        <v>5130</v>
      </c>
      <c r="F4183" s="19" t="s">
        <v>5078</v>
      </c>
      <c r="G4183" s="19"/>
    </row>
    <row r="4184" spans="1:7" x14ac:dyDescent="0.25">
      <c r="A4184">
        <v>4183</v>
      </c>
      <c r="B4184" s="5">
        <v>1014138</v>
      </c>
      <c r="C4184" t="str">
        <f t="shared" si="5524"/>
        <v>Texas Exchange Bank - Crowley, TX</v>
      </c>
      <c r="D4184" s="21" t="s">
        <v>10223</v>
      </c>
      <c r="E4184" s="19" t="s">
        <v>3934</v>
      </c>
      <c r="F4184" s="19" t="s">
        <v>5078</v>
      </c>
      <c r="G4184" s="19"/>
    </row>
    <row r="4185" spans="1:7" x14ac:dyDescent="0.25">
      <c r="A4185">
        <v>4184</v>
      </c>
      <c r="B4185" s="5">
        <v>1012032</v>
      </c>
      <c r="C4185" t="str">
        <f t="shared" si="5524"/>
        <v>Texas Financial Bank - Eden, TX</v>
      </c>
      <c r="D4185" s="21" t="s">
        <v>2370</v>
      </c>
      <c r="E4185" s="19" t="s">
        <v>5256</v>
      </c>
      <c r="F4185" s="19" t="s">
        <v>5078</v>
      </c>
      <c r="G4185" s="19"/>
    </row>
    <row r="4186" spans="1:7" x14ac:dyDescent="0.25">
      <c r="A4186">
        <v>4185</v>
      </c>
      <c r="B4186" s="5">
        <v>1009821</v>
      </c>
      <c r="C4186" t="str">
        <f t="shared" si="5524"/>
        <v>Texas First Bank - Texas City, TX</v>
      </c>
      <c r="D4186" s="21" t="s">
        <v>1250</v>
      </c>
      <c r="E4186" s="19" t="s">
        <v>5222</v>
      </c>
      <c r="F4186" s="19" t="s">
        <v>5078</v>
      </c>
      <c r="G4186" s="19"/>
    </row>
    <row r="4187" spans="1:7" x14ac:dyDescent="0.25">
      <c r="A4187">
        <v>4186</v>
      </c>
      <c r="B4187" s="5">
        <v>1010335</v>
      </c>
      <c r="C4187" t="str">
        <f t="shared" si="5524"/>
        <v>Texas Gulf Bank, National Association - Houston, TX</v>
      </c>
      <c r="D4187" s="21" t="s">
        <v>1764</v>
      </c>
      <c r="E4187" s="19" t="s">
        <v>4321</v>
      </c>
      <c r="F4187" s="19" t="s">
        <v>5078</v>
      </c>
      <c r="G4187" s="19"/>
    </row>
    <row r="4188" spans="1:7" x14ac:dyDescent="0.25">
      <c r="A4188">
        <v>4187</v>
      </c>
      <c r="B4188" s="5">
        <v>1012622</v>
      </c>
      <c r="C4188" t="str">
        <f t="shared" si="5524"/>
        <v>Texas Heritage Bank - Boerne, TX</v>
      </c>
      <c r="D4188" s="21" t="s">
        <v>2057</v>
      </c>
      <c r="E4188" s="19" t="s">
        <v>5257</v>
      </c>
      <c r="F4188" s="19" t="s">
        <v>5078</v>
      </c>
      <c r="G4188" s="19"/>
    </row>
    <row r="4189" spans="1:7" x14ac:dyDescent="0.25">
      <c r="A4189">
        <v>4188</v>
      </c>
      <c r="B4189" s="5">
        <v>1014162</v>
      </c>
      <c r="C4189" t="str">
        <f t="shared" si="5524"/>
        <v>Texas Heritage National Bank - Daingerfield, TX</v>
      </c>
      <c r="D4189" s="21" t="s">
        <v>2369</v>
      </c>
      <c r="E4189" s="19" t="s">
        <v>5258</v>
      </c>
      <c r="F4189" s="19" t="s">
        <v>5078</v>
      </c>
      <c r="G4189" s="19"/>
    </row>
    <row r="4190" spans="1:7" x14ac:dyDescent="0.25">
      <c r="A4190">
        <v>4189</v>
      </c>
      <c r="B4190" s="5">
        <v>1010133</v>
      </c>
      <c r="C4190" t="str">
        <f t="shared" si="5524"/>
        <v>Texas National Bank - Mercedes, TX</v>
      </c>
      <c r="D4190" s="21" t="s">
        <v>2060</v>
      </c>
      <c r="E4190" s="19" t="s">
        <v>5259</v>
      </c>
      <c r="F4190" s="19" t="s">
        <v>5078</v>
      </c>
      <c r="G4190" s="19"/>
    </row>
    <row r="4191" spans="1:7" x14ac:dyDescent="0.25">
      <c r="A4191">
        <v>4190</v>
      </c>
      <c r="B4191" s="5">
        <v>1022708</v>
      </c>
      <c r="C4191" t="str">
        <f t="shared" si="5524"/>
        <v>Texas National Bank - Sweetwater, TX</v>
      </c>
      <c r="D4191" s="21" t="s">
        <v>2060</v>
      </c>
      <c r="E4191" s="19" t="s">
        <v>5260</v>
      </c>
      <c r="F4191" s="19" t="s">
        <v>5078</v>
      </c>
      <c r="G4191" s="19"/>
    </row>
    <row r="4192" spans="1:7" x14ac:dyDescent="0.25">
      <c r="A4192">
        <v>4191</v>
      </c>
      <c r="B4192" s="5">
        <v>1013112</v>
      </c>
      <c r="C4192" t="str">
        <f t="shared" si="5524"/>
        <v>Texas National Bank of Jacksonville - Jacksonville, TX</v>
      </c>
      <c r="D4192" s="21" t="s">
        <v>1730</v>
      </c>
      <c r="E4192" s="19" t="s">
        <v>2907</v>
      </c>
      <c r="F4192" s="19" t="s">
        <v>5078</v>
      </c>
      <c r="G4192" s="19"/>
    </row>
    <row r="4193" spans="1:7" x14ac:dyDescent="0.25">
      <c r="A4193">
        <v>4192</v>
      </c>
      <c r="B4193" s="5">
        <v>4149941</v>
      </c>
      <c r="C4193" t="str">
        <f t="shared" si="5524"/>
        <v>Texas Partners Bank - San Antonio, TX</v>
      </c>
      <c r="D4193" s="21" t="s">
        <v>9325</v>
      </c>
      <c r="E4193" s="19" t="s">
        <v>5099</v>
      </c>
      <c r="F4193" s="19" t="s">
        <v>5078</v>
      </c>
      <c r="G4193" s="19"/>
    </row>
    <row r="4194" spans="1:7" x14ac:dyDescent="0.25">
      <c r="A4194">
        <v>4193</v>
      </c>
      <c r="B4194" s="5">
        <v>1008759</v>
      </c>
      <c r="C4194" t="str">
        <f t="shared" si="5524"/>
        <v>Texas Regional Bank - Harlingen, TX</v>
      </c>
      <c r="D4194" s="21" t="s">
        <v>1759</v>
      </c>
      <c r="E4194" s="19" t="s">
        <v>5261</v>
      </c>
      <c r="F4194" s="19" t="s">
        <v>5078</v>
      </c>
      <c r="G4194" s="19"/>
    </row>
    <row r="4195" spans="1:7" x14ac:dyDescent="0.25">
      <c r="A4195">
        <v>4194</v>
      </c>
      <c r="B4195" s="5">
        <v>1013050</v>
      </c>
      <c r="C4195" t="str">
        <f t="shared" si="5524"/>
        <v>Texas Republic Bank, National Association - Frisco, TX</v>
      </c>
      <c r="D4195" s="21" t="s">
        <v>2056</v>
      </c>
      <c r="E4195" s="19" t="s">
        <v>5262</v>
      </c>
      <c r="F4195" s="19" t="s">
        <v>5078</v>
      </c>
      <c r="G4195" s="19"/>
    </row>
    <row r="4196" spans="1:7" x14ac:dyDescent="0.25">
      <c r="A4196">
        <v>4195</v>
      </c>
      <c r="B4196" s="5">
        <v>4166647</v>
      </c>
      <c r="C4196" t="str">
        <f t="shared" si="5524"/>
        <v>Texas Security Bank - Dallas, TX</v>
      </c>
      <c r="D4196" s="21" t="s">
        <v>1725</v>
      </c>
      <c r="E4196" s="19" t="s">
        <v>3206</v>
      </c>
      <c r="F4196" s="19" t="s">
        <v>5078</v>
      </c>
      <c r="G4196" s="19"/>
    </row>
    <row r="4197" spans="1:7" x14ac:dyDescent="0.25">
      <c r="A4197">
        <v>4196</v>
      </c>
      <c r="B4197" s="5">
        <v>1013227</v>
      </c>
      <c r="C4197" t="str">
        <f t="shared" si="5524"/>
        <v>Texas State Bank - San Angelo, TX</v>
      </c>
      <c r="D4197" s="21" t="s">
        <v>2366</v>
      </c>
      <c r="E4197" s="19" t="s">
        <v>5263</v>
      </c>
      <c r="F4197" s="19" t="s">
        <v>5078</v>
      </c>
      <c r="G4197" s="19"/>
    </row>
    <row r="4198" spans="1:7" x14ac:dyDescent="0.25">
      <c r="A4198">
        <v>4197</v>
      </c>
      <c r="B4198" s="5">
        <v>101495958</v>
      </c>
      <c r="C4198" t="str">
        <f t="shared" si="5524"/>
        <v>Texas Traditions Bank - Katy, TX</v>
      </c>
      <c r="D4198" s="21" t="s">
        <v>10185</v>
      </c>
      <c r="E4198" s="19" t="s">
        <v>10207</v>
      </c>
      <c r="F4198" s="19" t="s">
        <v>5078</v>
      </c>
      <c r="G4198" s="19"/>
    </row>
    <row r="4199" spans="1:7" x14ac:dyDescent="0.25">
      <c r="A4199">
        <v>4198</v>
      </c>
      <c r="B4199" s="5">
        <v>1006944</v>
      </c>
      <c r="C4199" t="str">
        <f t="shared" si="5524"/>
        <v>TexasBank - Brownwood, TX</v>
      </c>
      <c r="D4199" s="21" t="s">
        <v>10186</v>
      </c>
      <c r="E4199" s="19" t="s">
        <v>5115</v>
      </c>
      <c r="F4199" s="19" t="s">
        <v>5078</v>
      </c>
      <c r="G4199" s="19"/>
    </row>
    <row r="4200" spans="1:7" x14ac:dyDescent="0.25">
      <c r="A4200">
        <v>4199</v>
      </c>
      <c r="B4200" s="5">
        <v>1013406</v>
      </c>
      <c r="C4200" t="str">
        <f t="shared" si="5524"/>
        <v>The American National Bank of Mount Pleasant - Mount Pleasant, TX</v>
      </c>
      <c r="D4200" s="21" t="s">
        <v>9940</v>
      </c>
      <c r="E4200" s="19" t="s">
        <v>3418</v>
      </c>
      <c r="F4200" s="19" t="s">
        <v>5078</v>
      </c>
      <c r="G4200" s="19"/>
    </row>
    <row r="4201" spans="1:7" x14ac:dyDescent="0.25">
      <c r="A4201">
        <v>4200</v>
      </c>
      <c r="B4201" s="5">
        <v>1011343</v>
      </c>
      <c r="C4201" t="str">
        <f t="shared" si="5524"/>
        <v>The American National Bank of Texas - Terrell, TX</v>
      </c>
      <c r="D4201" s="21" t="s">
        <v>9941</v>
      </c>
      <c r="E4201" s="19" t="s">
        <v>5087</v>
      </c>
      <c r="F4201" s="19" t="s">
        <v>5078</v>
      </c>
      <c r="G4201" s="19"/>
    </row>
    <row r="4202" spans="1:7" x14ac:dyDescent="0.25">
      <c r="A4202">
        <v>4201</v>
      </c>
      <c r="B4202" s="5">
        <v>1011617</v>
      </c>
      <c r="C4202" t="str">
        <f t="shared" si="5524"/>
        <v>The Bank and Trust, SSB - Del Rio, TX</v>
      </c>
      <c r="D4202" s="21" t="s">
        <v>9942</v>
      </c>
      <c r="E4202" s="19" t="s">
        <v>5089</v>
      </c>
      <c r="F4202" s="19" t="s">
        <v>5078</v>
      </c>
      <c r="G4202" s="19"/>
    </row>
    <row r="4203" spans="1:7" x14ac:dyDescent="0.25">
      <c r="A4203">
        <v>4202</v>
      </c>
      <c r="B4203" s="5">
        <v>1012305</v>
      </c>
      <c r="C4203" t="str">
        <f t="shared" si="5524"/>
        <v>The Bank of San Jacinto County, Coldspring, Texas - Coldspring, TX</v>
      </c>
      <c r="D4203" s="21" t="s">
        <v>9943</v>
      </c>
      <c r="E4203" s="19" t="s">
        <v>5100</v>
      </c>
      <c r="F4203" s="19" t="s">
        <v>5078</v>
      </c>
      <c r="G4203" s="19"/>
    </row>
    <row r="4204" spans="1:7" x14ac:dyDescent="0.25">
      <c r="A4204">
        <v>4203</v>
      </c>
      <c r="B4204" s="5">
        <v>1008532</v>
      </c>
      <c r="C4204" t="str">
        <f t="shared" si="5524"/>
        <v>The Big Bend Banks, N.A. - Marfa, TX</v>
      </c>
      <c r="D4204" s="21" t="s">
        <v>9944</v>
      </c>
      <c r="E4204" s="19" t="s">
        <v>5104</v>
      </c>
      <c r="F4204" s="19" t="s">
        <v>5078</v>
      </c>
      <c r="G4204" s="19"/>
    </row>
    <row r="4205" spans="1:7" x14ac:dyDescent="0.25">
      <c r="A4205">
        <v>4204</v>
      </c>
      <c r="B4205" s="5">
        <v>1005397</v>
      </c>
      <c r="C4205" t="str">
        <f t="shared" si="5524"/>
        <v>The Brady National Bank - Brady, TX</v>
      </c>
      <c r="D4205" s="21" t="s">
        <v>9945</v>
      </c>
      <c r="E4205" s="19" t="s">
        <v>5105</v>
      </c>
      <c r="F4205" s="19" t="s">
        <v>5078</v>
      </c>
      <c r="G4205" s="19"/>
    </row>
    <row r="4206" spans="1:7" x14ac:dyDescent="0.25">
      <c r="A4206">
        <v>4205</v>
      </c>
      <c r="B4206" s="5">
        <v>1006889</v>
      </c>
      <c r="C4206" t="str">
        <f t="shared" si="5524"/>
        <v>The Brenham National Bank - Brenham, TX</v>
      </c>
      <c r="D4206" s="21" t="s">
        <v>9946</v>
      </c>
      <c r="E4206" s="19" t="s">
        <v>5097</v>
      </c>
      <c r="F4206" s="19" t="s">
        <v>5078</v>
      </c>
      <c r="G4206" s="19"/>
    </row>
    <row r="4207" spans="1:7" x14ac:dyDescent="0.25">
      <c r="A4207">
        <v>4206</v>
      </c>
      <c r="B4207" s="5">
        <v>1004818</v>
      </c>
      <c r="C4207" t="str">
        <f t="shared" si="5524"/>
        <v>The Buckholts State Bank - Buckholts, TX</v>
      </c>
      <c r="D4207" s="21" t="s">
        <v>9947</v>
      </c>
      <c r="E4207" s="19" t="s">
        <v>5107</v>
      </c>
      <c r="F4207" s="19" t="s">
        <v>5078</v>
      </c>
      <c r="G4207" s="19"/>
    </row>
    <row r="4208" spans="1:7" x14ac:dyDescent="0.25">
      <c r="A4208">
        <v>4207</v>
      </c>
      <c r="B4208" s="5">
        <v>1006362</v>
      </c>
      <c r="C4208" t="str">
        <f t="shared" si="5524"/>
        <v>The Citizens National Bank of Hillsboro - Hillsboro, TX</v>
      </c>
      <c r="D4208" s="21" t="s">
        <v>9948</v>
      </c>
      <c r="E4208" s="19" t="s">
        <v>3528</v>
      </c>
      <c r="F4208" s="19" t="s">
        <v>5078</v>
      </c>
      <c r="G4208" s="19"/>
    </row>
    <row r="4209" spans="1:7" x14ac:dyDescent="0.25">
      <c r="A4209">
        <v>4208</v>
      </c>
      <c r="B4209" s="5">
        <v>1013839</v>
      </c>
      <c r="C4209" t="str">
        <f t="shared" si="5524"/>
        <v>The City National Bank of Colorado City - Colorado City, TX</v>
      </c>
      <c r="D4209" s="21" t="s">
        <v>9949</v>
      </c>
      <c r="E4209" s="19" t="s">
        <v>5125</v>
      </c>
      <c r="F4209" s="19" t="s">
        <v>5078</v>
      </c>
      <c r="G4209" s="19"/>
    </row>
    <row r="4210" spans="1:7" x14ac:dyDescent="0.25">
      <c r="A4210">
        <v>4209</v>
      </c>
      <c r="B4210" s="5">
        <v>1012776</v>
      </c>
      <c r="C4210" t="str">
        <f t="shared" si="5524"/>
        <v>The City National Bank of San Saba - San Saba, TX</v>
      </c>
      <c r="D4210" s="21" t="s">
        <v>9950</v>
      </c>
      <c r="E4210" s="19" t="s">
        <v>5126</v>
      </c>
      <c r="F4210" s="19" t="s">
        <v>5078</v>
      </c>
      <c r="G4210" s="19"/>
    </row>
    <row r="4211" spans="1:7" x14ac:dyDescent="0.25">
      <c r="A4211">
        <v>4210</v>
      </c>
      <c r="B4211" s="5">
        <v>1011294</v>
      </c>
      <c r="C4211" t="str">
        <f t="shared" si="5524"/>
        <v>The City National Bank of Sulphur Springs - Sulphur Springs, TX</v>
      </c>
      <c r="D4211" s="21" t="s">
        <v>9951</v>
      </c>
      <c r="E4211" s="19" t="s">
        <v>5080</v>
      </c>
      <c r="F4211" s="19" t="s">
        <v>5078</v>
      </c>
      <c r="G4211" s="19"/>
    </row>
    <row r="4212" spans="1:7" x14ac:dyDescent="0.25">
      <c r="A4212">
        <v>4211</v>
      </c>
      <c r="B4212" s="5">
        <v>1006325</v>
      </c>
      <c r="C4212" t="str">
        <f t="shared" si="5524"/>
        <v>The City National Bank of Taylor - Taylor, TX</v>
      </c>
      <c r="D4212" s="21" t="s">
        <v>10601</v>
      </c>
      <c r="E4212" s="19" t="s">
        <v>5127</v>
      </c>
      <c r="F4212" s="19" t="s">
        <v>5078</v>
      </c>
      <c r="G4212" s="19"/>
    </row>
    <row r="4213" spans="1:7" x14ac:dyDescent="0.25">
      <c r="A4213">
        <v>4212</v>
      </c>
      <c r="B4213" s="5">
        <v>1010066</v>
      </c>
      <c r="C4213" t="str">
        <f t="shared" si="5524"/>
        <v>The Commercial Bank - Mason, TX</v>
      </c>
      <c r="D4213" s="21" t="s">
        <v>9456</v>
      </c>
      <c r="E4213" s="19" t="s">
        <v>4106</v>
      </c>
      <c r="F4213" s="19" t="s">
        <v>5078</v>
      </c>
      <c r="G4213" s="19"/>
    </row>
    <row r="4214" spans="1:7" x14ac:dyDescent="0.25">
      <c r="A4214">
        <v>4213</v>
      </c>
      <c r="B4214" s="5">
        <v>1004677</v>
      </c>
      <c r="C4214" t="str">
        <f t="shared" si="5524"/>
        <v>The Commercial National Bank of Brady - Brady, TX</v>
      </c>
      <c r="D4214" s="21" t="s">
        <v>9952</v>
      </c>
      <c r="E4214" s="19" t="s">
        <v>5105</v>
      </c>
      <c r="F4214" s="19" t="s">
        <v>5078</v>
      </c>
      <c r="G4214" s="19"/>
    </row>
    <row r="4215" spans="1:7" x14ac:dyDescent="0.25">
      <c r="A4215">
        <v>4214</v>
      </c>
      <c r="B4215" s="5">
        <v>4144318</v>
      </c>
      <c r="C4215" t="str">
        <f t="shared" si="5524"/>
        <v>The Community Bank - Bridgeport, TX</v>
      </c>
      <c r="D4215" s="21" t="s">
        <v>9568</v>
      </c>
      <c r="E4215" s="19" t="s">
        <v>3078</v>
      </c>
      <c r="F4215" s="19" t="s">
        <v>5078</v>
      </c>
      <c r="G4215" s="19"/>
    </row>
    <row r="4216" spans="1:7" x14ac:dyDescent="0.25">
      <c r="A4216">
        <v>4215</v>
      </c>
      <c r="B4216" s="5">
        <v>1008633</v>
      </c>
      <c r="C4216" t="str">
        <f t="shared" si="5524"/>
        <v>The Cowboy Bank of Texas - Maypearl, TX</v>
      </c>
      <c r="D4216" s="21" t="s">
        <v>9953</v>
      </c>
      <c r="E4216" s="19" t="s">
        <v>5139</v>
      </c>
      <c r="F4216" s="19" t="s">
        <v>5078</v>
      </c>
      <c r="G4216" s="19"/>
    </row>
    <row r="4217" spans="1:7" x14ac:dyDescent="0.25">
      <c r="A4217">
        <v>4216</v>
      </c>
      <c r="B4217" s="5">
        <v>1013288</v>
      </c>
      <c r="C4217" t="str">
        <f t="shared" si="5524"/>
        <v>The Donley County State Bank - Clarendon, TX</v>
      </c>
      <c r="D4217" s="21" t="s">
        <v>9954</v>
      </c>
      <c r="E4217" s="19" t="s">
        <v>2931</v>
      </c>
      <c r="F4217" s="19" t="s">
        <v>5078</v>
      </c>
      <c r="G4217" s="19"/>
    </row>
    <row r="4218" spans="1:7" x14ac:dyDescent="0.25">
      <c r="A4218">
        <v>4217</v>
      </c>
      <c r="B4218" s="5">
        <v>1009446</v>
      </c>
      <c r="C4218" t="str">
        <f t="shared" si="5524"/>
        <v>The Falls City National Bank - Falls City, TX</v>
      </c>
      <c r="D4218" s="21" t="s">
        <v>9955</v>
      </c>
      <c r="E4218" s="19" t="s">
        <v>4560</v>
      </c>
      <c r="F4218" s="19" t="s">
        <v>5078</v>
      </c>
      <c r="G4218" s="19"/>
    </row>
    <row r="4219" spans="1:7" x14ac:dyDescent="0.25">
      <c r="A4219">
        <v>4218</v>
      </c>
      <c r="B4219" s="5">
        <v>1014755</v>
      </c>
      <c r="C4219" t="str">
        <f t="shared" si="5524"/>
        <v>The First Bank of Celeste - Celeste, TX</v>
      </c>
      <c r="D4219" s="21" t="s">
        <v>9956</v>
      </c>
      <c r="E4219" s="19" t="s">
        <v>5148</v>
      </c>
      <c r="F4219" s="19" t="s">
        <v>5078</v>
      </c>
      <c r="G4219" s="19"/>
    </row>
    <row r="4220" spans="1:7" x14ac:dyDescent="0.25">
      <c r="A4220">
        <v>4219</v>
      </c>
      <c r="B4220" s="5">
        <v>1013445</v>
      </c>
      <c r="C4220" t="str">
        <f t="shared" si="5524"/>
        <v>The First National Bank in Cooper - Cooper, TX</v>
      </c>
      <c r="D4220" s="21" t="s">
        <v>9957</v>
      </c>
      <c r="E4220" s="19" t="s">
        <v>5143</v>
      </c>
      <c r="F4220" s="19" t="s">
        <v>5078</v>
      </c>
      <c r="G4220" s="19"/>
    </row>
    <row r="4221" spans="1:7" x14ac:dyDescent="0.25">
      <c r="A4221">
        <v>4220</v>
      </c>
      <c r="B4221" s="5">
        <v>1009464</v>
      </c>
      <c r="C4221" t="str">
        <f t="shared" si="5524"/>
        <v>The First National Bank in Falfurrias - Falfurrias, TX</v>
      </c>
      <c r="D4221" s="21" t="s">
        <v>9958</v>
      </c>
      <c r="E4221" s="19" t="s">
        <v>5154</v>
      </c>
      <c r="F4221" s="19" t="s">
        <v>5078</v>
      </c>
      <c r="G4221" s="19"/>
    </row>
    <row r="4222" spans="1:7" x14ac:dyDescent="0.25">
      <c r="A4222">
        <v>4221</v>
      </c>
      <c r="B4222" s="5">
        <v>1008525</v>
      </c>
      <c r="C4222" t="str">
        <f t="shared" si="5524"/>
        <v>The First National Bank of Anderson - Anderson, TX</v>
      </c>
      <c r="D4222" s="21" t="s">
        <v>9959</v>
      </c>
      <c r="E4222" s="19" t="s">
        <v>5157</v>
      </c>
      <c r="F4222" s="19" t="s">
        <v>5078</v>
      </c>
      <c r="G4222" s="19"/>
    </row>
    <row r="4223" spans="1:7" x14ac:dyDescent="0.25">
      <c r="A4223">
        <v>4222</v>
      </c>
      <c r="B4223" s="5">
        <v>1008575</v>
      </c>
      <c r="C4223" t="str">
        <f t="shared" si="5524"/>
        <v>The First National Bank of Anson - Anson, TX</v>
      </c>
      <c r="D4223" s="21" t="s">
        <v>9960</v>
      </c>
      <c r="E4223" s="19" t="s">
        <v>5158</v>
      </c>
      <c r="F4223" s="19" t="s">
        <v>5078</v>
      </c>
      <c r="G4223" s="19"/>
    </row>
    <row r="4224" spans="1:7" x14ac:dyDescent="0.25">
      <c r="A4224">
        <v>4223</v>
      </c>
      <c r="B4224" s="5">
        <v>1005812</v>
      </c>
      <c r="C4224" t="str">
        <f t="shared" si="5524"/>
        <v>The First National Bank of Aspermont - Aspermont, TX</v>
      </c>
      <c r="D4224" s="21" t="s">
        <v>9961</v>
      </c>
      <c r="E4224" s="19" t="s">
        <v>5159</v>
      </c>
      <c r="F4224" s="19" t="s">
        <v>5078</v>
      </c>
      <c r="G4224" s="19"/>
    </row>
    <row r="4225" spans="1:7" x14ac:dyDescent="0.25">
      <c r="A4225">
        <v>4224</v>
      </c>
      <c r="B4225" s="5">
        <v>1006056</v>
      </c>
      <c r="C4225" t="str">
        <f t="shared" si="5524"/>
        <v>The First National Bank of Ballinger - Ballinger, TX</v>
      </c>
      <c r="D4225" s="21" t="s">
        <v>9962</v>
      </c>
      <c r="E4225" s="19" t="s">
        <v>5095</v>
      </c>
      <c r="F4225" s="19" t="s">
        <v>5078</v>
      </c>
      <c r="G4225" s="19"/>
    </row>
    <row r="4226" spans="1:7" x14ac:dyDescent="0.25">
      <c r="A4226">
        <v>4225</v>
      </c>
      <c r="B4226" s="5">
        <v>1004381</v>
      </c>
      <c r="C4226" t="str">
        <f t="shared" ref="C4226:C4289" si="5525">D4226&amp;" - "&amp;E4226&amp;", "&amp;F4226</f>
        <v>The First National Bank of Bastrop - Bastrop, TX</v>
      </c>
      <c r="D4226" s="21" t="s">
        <v>9963</v>
      </c>
      <c r="E4226" s="19" t="s">
        <v>5160</v>
      </c>
      <c r="F4226" s="19" t="s">
        <v>5078</v>
      </c>
      <c r="G4226" s="19"/>
    </row>
    <row r="4227" spans="1:7" x14ac:dyDescent="0.25">
      <c r="A4227">
        <v>4226</v>
      </c>
      <c r="B4227" s="5">
        <v>1011972</v>
      </c>
      <c r="C4227" t="str">
        <f t="shared" si="5525"/>
        <v>The First National Bank of Eagle Lake - Eagle Lake, TX</v>
      </c>
      <c r="D4227" s="21" t="s">
        <v>10602</v>
      </c>
      <c r="E4227" s="19" t="s">
        <v>5163</v>
      </c>
      <c r="F4227" s="19" t="s">
        <v>5078</v>
      </c>
      <c r="G4227" s="19"/>
    </row>
    <row r="4228" spans="1:7" x14ac:dyDescent="0.25">
      <c r="A4228">
        <v>4227</v>
      </c>
      <c r="B4228" s="5">
        <v>1009504</v>
      </c>
      <c r="C4228" t="str">
        <f t="shared" si="5525"/>
        <v>The First National Bank of East Texas - Gilmer, TX</v>
      </c>
      <c r="D4228" s="21" t="s">
        <v>9964</v>
      </c>
      <c r="E4228" s="19" t="s">
        <v>5168</v>
      </c>
      <c r="F4228" s="19" t="s">
        <v>5078</v>
      </c>
      <c r="G4228" s="19"/>
    </row>
    <row r="4229" spans="1:7" x14ac:dyDescent="0.25">
      <c r="A4229">
        <v>4228</v>
      </c>
      <c r="B4229" s="5">
        <v>1008746</v>
      </c>
      <c r="C4229" t="str">
        <f t="shared" si="5525"/>
        <v>The First National Bank of Evant - Evant, TX</v>
      </c>
      <c r="D4229" s="21" t="s">
        <v>9965</v>
      </c>
      <c r="E4229" s="19" t="s">
        <v>5164</v>
      </c>
      <c r="F4229" s="19" t="s">
        <v>5078</v>
      </c>
      <c r="G4229" s="19"/>
    </row>
    <row r="4230" spans="1:7" x14ac:dyDescent="0.25">
      <c r="A4230">
        <v>4229</v>
      </c>
      <c r="B4230" s="5">
        <v>1008139</v>
      </c>
      <c r="C4230" t="str">
        <f t="shared" si="5525"/>
        <v>The First National Bank of Granbury - Granbury, TX</v>
      </c>
      <c r="D4230" s="21" t="s">
        <v>9966</v>
      </c>
      <c r="E4230" s="19" t="s">
        <v>5169</v>
      </c>
      <c r="F4230" s="19" t="s">
        <v>5078</v>
      </c>
      <c r="G4230" s="19"/>
    </row>
    <row r="4231" spans="1:7" x14ac:dyDescent="0.25">
      <c r="A4231">
        <v>4230</v>
      </c>
      <c r="B4231" s="5">
        <v>1006224</v>
      </c>
      <c r="C4231" t="str">
        <f t="shared" si="5525"/>
        <v>The First National Bank of Hebbronville - Hebbronville, TX</v>
      </c>
      <c r="D4231" s="21" t="s">
        <v>9967</v>
      </c>
      <c r="E4231" s="19" t="s">
        <v>5170</v>
      </c>
      <c r="F4231" s="19" t="s">
        <v>5078</v>
      </c>
      <c r="G4231" s="19"/>
    </row>
    <row r="4232" spans="1:7" x14ac:dyDescent="0.25">
      <c r="A4232">
        <v>4231</v>
      </c>
      <c r="B4232" s="5">
        <v>4054019</v>
      </c>
      <c r="C4232" t="str">
        <f t="shared" si="5525"/>
        <v>The First National Bank of Hereford - Hereford, TX</v>
      </c>
      <c r="D4232" s="21" t="s">
        <v>9968</v>
      </c>
      <c r="E4232" s="19" t="s">
        <v>5171</v>
      </c>
      <c r="F4232" s="19" t="s">
        <v>5078</v>
      </c>
      <c r="G4232" s="19"/>
    </row>
    <row r="4233" spans="1:7" x14ac:dyDescent="0.25">
      <c r="A4233">
        <v>4232</v>
      </c>
      <c r="B4233" s="5">
        <v>1014462</v>
      </c>
      <c r="C4233" t="str">
        <f t="shared" si="5525"/>
        <v>The First National Bank of Hughes Springs - Hughes Springs, TX</v>
      </c>
      <c r="D4233" s="21" t="s">
        <v>9969</v>
      </c>
      <c r="E4233" s="19" t="s">
        <v>5172</v>
      </c>
      <c r="F4233" s="19" t="s">
        <v>5078</v>
      </c>
      <c r="G4233" s="19"/>
    </row>
    <row r="4234" spans="1:7" x14ac:dyDescent="0.25">
      <c r="A4234">
        <v>4233</v>
      </c>
      <c r="B4234" s="5">
        <v>1013987</v>
      </c>
      <c r="C4234" t="str">
        <f t="shared" si="5525"/>
        <v>The First National Bank of Lipan - Lipan, TX</v>
      </c>
      <c r="D4234" s="21" t="s">
        <v>9970</v>
      </c>
      <c r="E4234" s="19" t="s">
        <v>5174</v>
      </c>
      <c r="F4234" s="19" t="s">
        <v>5078</v>
      </c>
      <c r="G4234" s="19"/>
    </row>
    <row r="4235" spans="1:7" x14ac:dyDescent="0.25">
      <c r="A4235">
        <v>4234</v>
      </c>
      <c r="B4235" s="5">
        <v>1011704</v>
      </c>
      <c r="C4235" t="str">
        <f t="shared" si="5525"/>
        <v>The First National Bank of Livingston - Livingston, TX</v>
      </c>
      <c r="D4235" s="21" t="s">
        <v>9971</v>
      </c>
      <c r="E4235" s="19" t="s">
        <v>4643</v>
      </c>
      <c r="F4235" s="19" t="s">
        <v>5078</v>
      </c>
      <c r="G4235" s="19"/>
    </row>
    <row r="4236" spans="1:7" x14ac:dyDescent="0.25">
      <c r="A4236">
        <v>4235</v>
      </c>
      <c r="B4236" s="5">
        <v>1015031</v>
      </c>
      <c r="C4236" t="str">
        <f t="shared" si="5525"/>
        <v>The First National Bank of McGregor - McGregor, TX</v>
      </c>
      <c r="D4236" s="21" t="s">
        <v>9972</v>
      </c>
      <c r="E4236" s="19" t="s">
        <v>3361</v>
      </c>
      <c r="F4236" s="19" t="s">
        <v>5078</v>
      </c>
      <c r="G4236" s="19"/>
    </row>
    <row r="4237" spans="1:7" x14ac:dyDescent="0.25">
      <c r="A4237">
        <v>4236</v>
      </c>
      <c r="B4237" s="5">
        <v>1010166</v>
      </c>
      <c r="C4237" t="str">
        <f t="shared" si="5525"/>
        <v>The First National Bank of Mertzon - Mertzon, TX</v>
      </c>
      <c r="D4237" s="21" t="s">
        <v>9973</v>
      </c>
      <c r="E4237" s="19" t="s">
        <v>5175</v>
      </c>
      <c r="F4237" s="19" t="s">
        <v>5078</v>
      </c>
      <c r="G4237" s="19"/>
    </row>
    <row r="4238" spans="1:7" x14ac:dyDescent="0.25">
      <c r="A4238">
        <v>4237</v>
      </c>
      <c r="B4238" s="5">
        <v>1005477</v>
      </c>
      <c r="C4238" t="str">
        <f t="shared" si="5525"/>
        <v>The First National Bank of Moody - Moody, TX</v>
      </c>
      <c r="D4238" s="21" t="s">
        <v>9974</v>
      </c>
      <c r="E4238" s="19" t="s">
        <v>5176</v>
      </c>
      <c r="F4238" s="19" t="s">
        <v>5078</v>
      </c>
      <c r="G4238" s="19"/>
    </row>
    <row r="4239" spans="1:7" x14ac:dyDescent="0.25">
      <c r="A4239">
        <v>4238</v>
      </c>
      <c r="B4239" s="5">
        <v>1011883</v>
      </c>
      <c r="C4239" t="str">
        <f t="shared" si="5525"/>
        <v>The First National Bank of Quitaque - Quitaque, TX</v>
      </c>
      <c r="D4239" s="21" t="s">
        <v>9975</v>
      </c>
      <c r="E4239" s="19" t="s">
        <v>5177</v>
      </c>
      <c r="F4239" s="19" t="s">
        <v>5078</v>
      </c>
      <c r="G4239" s="19"/>
    </row>
    <row r="4240" spans="1:7" x14ac:dyDescent="0.25">
      <c r="A4240">
        <v>4239</v>
      </c>
      <c r="B4240" s="5">
        <v>1011223</v>
      </c>
      <c r="C4240" t="str">
        <f t="shared" si="5525"/>
        <v>The First National Bank of Sonora - Sonora, TX</v>
      </c>
      <c r="D4240" s="21" t="s">
        <v>9976</v>
      </c>
      <c r="E4240" s="19" t="s">
        <v>5178</v>
      </c>
      <c r="F4240" s="19" t="s">
        <v>5078</v>
      </c>
      <c r="G4240" s="19"/>
    </row>
    <row r="4241" spans="1:7" x14ac:dyDescent="0.25">
      <c r="A4241">
        <v>4240</v>
      </c>
      <c r="B4241" s="5">
        <v>1009653</v>
      </c>
      <c r="C4241" t="str">
        <f t="shared" si="5525"/>
        <v>The First National Bank of Stanton - Stanton, TX</v>
      </c>
      <c r="D4241" s="21" t="s">
        <v>9977</v>
      </c>
      <c r="E4241" s="19" t="s">
        <v>4592</v>
      </c>
      <c r="F4241" s="19" t="s">
        <v>5078</v>
      </c>
      <c r="G4241" s="19"/>
    </row>
    <row r="4242" spans="1:7" x14ac:dyDescent="0.25">
      <c r="A4242">
        <v>4241</v>
      </c>
      <c r="B4242" s="5">
        <v>1009110</v>
      </c>
      <c r="C4242" t="str">
        <f t="shared" si="5525"/>
        <v>The First National Bank of Sterling City - Sterling City, TX</v>
      </c>
      <c r="D4242" s="21" t="s">
        <v>9978</v>
      </c>
      <c r="E4242" s="19" t="s">
        <v>5180</v>
      </c>
      <c r="F4242" s="19" t="s">
        <v>5078</v>
      </c>
      <c r="G4242" s="19"/>
    </row>
    <row r="4243" spans="1:7" x14ac:dyDescent="0.25">
      <c r="A4243">
        <v>4242</v>
      </c>
      <c r="B4243" s="5">
        <v>1006464</v>
      </c>
      <c r="C4243" t="str">
        <f t="shared" si="5525"/>
        <v>The First National Bank of Tom Bean - Tom Bean, TX</v>
      </c>
      <c r="D4243" s="21" t="s">
        <v>9979</v>
      </c>
      <c r="E4243" s="19" t="s">
        <v>5181</v>
      </c>
      <c r="F4243" s="19" t="s">
        <v>5078</v>
      </c>
      <c r="G4243" s="19"/>
    </row>
    <row r="4244" spans="1:7" x14ac:dyDescent="0.25">
      <c r="A4244">
        <v>4243</v>
      </c>
      <c r="B4244" s="5">
        <v>1009916</v>
      </c>
      <c r="C4244" t="str">
        <f t="shared" si="5525"/>
        <v>The First National Bank of Trinity - Trinity, TX</v>
      </c>
      <c r="D4244" s="21" t="s">
        <v>9980</v>
      </c>
      <c r="E4244" s="19" t="s">
        <v>5182</v>
      </c>
      <c r="F4244" s="19" t="s">
        <v>5078</v>
      </c>
      <c r="G4244" s="19"/>
    </row>
    <row r="4245" spans="1:7" x14ac:dyDescent="0.25">
      <c r="A4245">
        <v>4244</v>
      </c>
      <c r="B4245" s="5">
        <v>1010185</v>
      </c>
      <c r="C4245" t="str">
        <f t="shared" si="5525"/>
        <v>The First National Bank of Winnsboro - Winnsboro, TX</v>
      </c>
      <c r="D4245" s="21" t="s">
        <v>9981</v>
      </c>
      <c r="E4245" s="19" t="s">
        <v>3952</v>
      </c>
      <c r="F4245" s="19" t="s">
        <v>5078</v>
      </c>
      <c r="G4245" s="19"/>
    </row>
    <row r="4246" spans="1:7" x14ac:dyDescent="0.25">
      <c r="A4246">
        <v>4245</v>
      </c>
      <c r="B4246" s="5">
        <v>1007850</v>
      </c>
      <c r="C4246" t="str">
        <f t="shared" si="5525"/>
        <v>The First State Bank - Abernathy, TX</v>
      </c>
      <c r="D4246" s="21" t="s">
        <v>9583</v>
      </c>
      <c r="E4246" s="19" t="s">
        <v>5185</v>
      </c>
      <c r="F4246" s="19" t="s">
        <v>5078</v>
      </c>
      <c r="G4246" s="19"/>
    </row>
    <row r="4247" spans="1:7" x14ac:dyDescent="0.25">
      <c r="A4247">
        <v>4246</v>
      </c>
      <c r="B4247" s="5">
        <v>1013861</v>
      </c>
      <c r="C4247" t="str">
        <f t="shared" si="5525"/>
        <v>The First State Bank - Columbus, TX</v>
      </c>
      <c r="D4247" s="21" t="s">
        <v>9583</v>
      </c>
      <c r="E4247" s="19" t="s">
        <v>3233</v>
      </c>
      <c r="F4247" s="19" t="s">
        <v>5078</v>
      </c>
      <c r="G4247" s="19"/>
    </row>
    <row r="4248" spans="1:7" x14ac:dyDescent="0.25">
      <c r="A4248">
        <v>4247</v>
      </c>
      <c r="B4248" s="5">
        <v>1014969</v>
      </c>
      <c r="C4248" t="str">
        <f t="shared" si="5525"/>
        <v>The First State Bank - Louise, TX</v>
      </c>
      <c r="D4248" s="21" t="s">
        <v>9583</v>
      </c>
      <c r="E4248" s="19" t="s">
        <v>5190</v>
      </c>
      <c r="F4248" s="19" t="s">
        <v>5078</v>
      </c>
      <c r="G4248" s="19"/>
    </row>
    <row r="4249" spans="1:7" x14ac:dyDescent="0.25">
      <c r="A4249">
        <v>4248</v>
      </c>
      <c r="B4249" s="5">
        <v>1007436</v>
      </c>
      <c r="C4249" t="str">
        <f t="shared" si="5525"/>
        <v>The Granger National Bank - Granger, TX</v>
      </c>
      <c r="D4249" s="21" t="s">
        <v>9982</v>
      </c>
      <c r="E4249" s="19" t="s">
        <v>5203</v>
      </c>
      <c r="F4249" s="19" t="s">
        <v>5078</v>
      </c>
      <c r="G4249" s="19"/>
    </row>
    <row r="4250" spans="1:7" x14ac:dyDescent="0.25">
      <c r="A4250">
        <v>4249</v>
      </c>
      <c r="B4250" s="5">
        <v>1015355</v>
      </c>
      <c r="C4250" t="str">
        <f t="shared" si="5525"/>
        <v>The Jacksboro National Bank - Jacksboro, TX</v>
      </c>
      <c r="D4250" s="21" t="s">
        <v>9983</v>
      </c>
      <c r="E4250" s="19" t="s">
        <v>5212</v>
      </c>
      <c r="F4250" s="19" t="s">
        <v>5078</v>
      </c>
      <c r="G4250" s="19"/>
    </row>
    <row r="4251" spans="1:7" x14ac:dyDescent="0.25">
      <c r="A4251">
        <v>4250</v>
      </c>
      <c r="B4251" s="5">
        <v>1016039</v>
      </c>
      <c r="C4251" t="str">
        <f t="shared" si="5525"/>
        <v>The Karnes County National Bank of Karnes City - Karnes City, TX</v>
      </c>
      <c r="D4251" s="21" t="s">
        <v>9984</v>
      </c>
      <c r="E4251" s="19" t="s">
        <v>5214</v>
      </c>
      <c r="F4251" s="19" t="s">
        <v>5078</v>
      </c>
      <c r="G4251" s="19"/>
    </row>
    <row r="4252" spans="1:7" x14ac:dyDescent="0.25">
      <c r="A4252">
        <v>4251</v>
      </c>
      <c r="B4252" s="5">
        <v>1011610</v>
      </c>
      <c r="C4252" t="str">
        <f t="shared" si="5525"/>
        <v>The Lamesa National Bank - Lamesa, TX</v>
      </c>
      <c r="D4252" s="21" t="s">
        <v>9985</v>
      </c>
      <c r="E4252" s="19" t="s">
        <v>5218</v>
      </c>
      <c r="F4252" s="19" t="s">
        <v>5078</v>
      </c>
      <c r="G4252" s="19"/>
    </row>
    <row r="4253" spans="1:7" x14ac:dyDescent="0.25">
      <c r="A4253">
        <v>4252</v>
      </c>
      <c r="B4253" s="5">
        <v>1000586</v>
      </c>
      <c r="C4253" t="str">
        <f t="shared" si="5525"/>
        <v>The Liberty National Bank in Paris - Paris, TX</v>
      </c>
      <c r="D4253" s="21" t="s">
        <v>9986</v>
      </c>
      <c r="E4253" s="19" t="s">
        <v>2910</v>
      </c>
      <c r="F4253" s="19" t="s">
        <v>5078</v>
      </c>
      <c r="G4253" s="19"/>
    </row>
    <row r="4254" spans="1:7" x14ac:dyDescent="0.25">
      <c r="A4254">
        <v>4253</v>
      </c>
      <c r="B4254" s="5">
        <v>1014227</v>
      </c>
      <c r="C4254" t="str">
        <f t="shared" si="5525"/>
        <v>The Lytle State Bank of Lytle, Texas - Lytle, TX</v>
      </c>
      <c r="D4254" s="21" t="s">
        <v>9987</v>
      </c>
      <c r="E4254" s="19" t="s">
        <v>5221</v>
      </c>
      <c r="F4254" s="19" t="s">
        <v>5078</v>
      </c>
      <c r="G4254" s="19"/>
    </row>
    <row r="4255" spans="1:7" x14ac:dyDescent="0.25">
      <c r="A4255">
        <v>4254</v>
      </c>
      <c r="B4255" s="5">
        <v>4169888</v>
      </c>
      <c r="C4255" t="str">
        <f t="shared" si="5525"/>
        <v>The MINT National Bank - Kingwood, TX</v>
      </c>
      <c r="D4255" s="21" t="s">
        <v>9988</v>
      </c>
      <c r="E4255" s="19" t="s">
        <v>5135</v>
      </c>
      <c r="F4255" s="19" t="s">
        <v>5078</v>
      </c>
      <c r="G4255" s="19"/>
    </row>
    <row r="4256" spans="1:7" x14ac:dyDescent="0.25">
      <c r="A4256">
        <v>4255</v>
      </c>
      <c r="B4256" s="5">
        <v>1010029</v>
      </c>
      <c r="C4256" t="str">
        <f t="shared" si="5525"/>
        <v>The National Bank of Andrews - Andrews, TX</v>
      </c>
      <c r="D4256" s="21" t="s">
        <v>9989</v>
      </c>
      <c r="E4256" s="19" t="s">
        <v>5134</v>
      </c>
      <c r="F4256" s="19" t="s">
        <v>5078</v>
      </c>
      <c r="G4256" s="19"/>
    </row>
    <row r="4257" spans="1:7" x14ac:dyDescent="0.25">
      <c r="A4257">
        <v>4256</v>
      </c>
      <c r="B4257" s="5">
        <v>1008947</v>
      </c>
      <c r="C4257" t="str">
        <f t="shared" si="5525"/>
        <v>The Pecos County State Bank - Fort Stockton, TX</v>
      </c>
      <c r="D4257" s="21" t="s">
        <v>9990</v>
      </c>
      <c r="E4257" s="19" t="s">
        <v>5166</v>
      </c>
      <c r="F4257" s="19" t="s">
        <v>5078</v>
      </c>
      <c r="G4257" s="19"/>
    </row>
    <row r="4258" spans="1:7" x14ac:dyDescent="0.25">
      <c r="A4258">
        <v>4257</v>
      </c>
      <c r="B4258" s="5">
        <v>1003310</v>
      </c>
      <c r="C4258" t="str">
        <f t="shared" si="5525"/>
        <v>The Perryton National Bank - Perryton, TX</v>
      </c>
      <c r="D4258" s="21" t="s">
        <v>9991</v>
      </c>
      <c r="E4258" s="19" t="s">
        <v>5211</v>
      </c>
      <c r="F4258" s="19" t="s">
        <v>5078</v>
      </c>
      <c r="G4258" s="19"/>
    </row>
    <row r="4259" spans="1:7" x14ac:dyDescent="0.25">
      <c r="A4259">
        <v>4258</v>
      </c>
      <c r="B4259" s="5">
        <v>1006161</v>
      </c>
      <c r="C4259" t="str">
        <f t="shared" si="5525"/>
        <v>The State National Bank of Big Spring - Big Spring, TX</v>
      </c>
      <c r="D4259" s="21" t="s">
        <v>9992</v>
      </c>
      <c r="E4259" s="19" t="s">
        <v>5251</v>
      </c>
      <c r="F4259" s="19" t="s">
        <v>5078</v>
      </c>
      <c r="G4259" s="19"/>
    </row>
    <row r="4260" spans="1:7" x14ac:dyDescent="0.25">
      <c r="A4260">
        <v>4259</v>
      </c>
      <c r="B4260" s="5">
        <v>1009670</v>
      </c>
      <c r="C4260" t="str">
        <f t="shared" si="5525"/>
        <v>The State National Bank of Groom - Groom, TX</v>
      </c>
      <c r="D4260" s="21" t="s">
        <v>9993</v>
      </c>
      <c r="E4260" s="19" t="s">
        <v>5252</v>
      </c>
      <c r="F4260" s="19" t="s">
        <v>5078</v>
      </c>
      <c r="G4260" s="19"/>
    </row>
    <row r="4261" spans="1:7" x14ac:dyDescent="0.25">
      <c r="A4261">
        <v>4260</v>
      </c>
      <c r="B4261" s="5">
        <v>1010731</v>
      </c>
      <c r="C4261" t="str">
        <f t="shared" si="5525"/>
        <v>The Waggoner National Bank of Vernon - Vernon, TX</v>
      </c>
      <c r="D4261" s="21" t="s">
        <v>9994</v>
      </c>
      <c r="E4261" s="19" t="s">
        <v>2812</v>
      </c>
      <c r="F4261" s="19" t="s">
        <v>5078</v>
      </c>
      <c r="G4261" s="19"/>
    </row>
    <row r="4262" spans="1:7" x14ac:dyDescent="0.25">
      <c r="A4262">
        <v>4261</v>
      </c>
      <c r="B4262" s="5">
        <v>1007933</v>
      </c>
      <c r="C4262" t="str">
        <f t="shared" si="5525"/>
        <v>The Yoakum National Bank - Yoakum, TX</v>
      </c>
      <c r="D4262" s="21" t="s">
        <v>9995</v>
      </c>
      <c r="E4262" s="19" t="s">
        <v>5187</v>
      </c>
      <c r="F4262" s="19" t="s">
        <v>5078</v>
      </c>
      <c r="G4262" s="19"/>
    </row>
    <row r="4263" spans="1:7" x14ac:dyDescent="0.25">
      <c r="A4263">
        <v>4262</v>
      </c>
      <c r="B4263" s="5">
        <v>4162557</v>
      </c>
      <c r="C4263" t="str">
        <f t="shared" si="5525"/>
        <v>Third Coast Bank - Humble, TX</v>
      </c>
      <c r="D4263" s="21" t="s">
        <v>10603</v>
      </c>
      <c r="E4263" s="19" t="s">
        <v>5235</v>
      </c>
      <c r="F4263" s="19" t="s">
        <v>5078</v>
      </c>
      <c r="G4263" s="19"/>
    </row>
    <row r="4264" spans="1:7" x14ac:dyDescent="0.25">
      <c r="A4264">
        <v>4263</v>
      </c>
      <c r="B4264" s="5">
        <v>1010524</v>
      </c>
      <c r="C4264" t="str">
        <f t="shared" si="5525"/>
        <v>TIB, National Association - Farmers Branch, TX</v>
      </c>
      <c r="D4264" s="21" t="s">
        <v>10086</v>
      </c>
      <c r="E4264" s="19" t="s">
        <v>5264</v>
      </c>
      <c r="F4264" s="19" t="s">
        <v>5078</v>
      </c>
      <c r="G4264" s="19"/>
    </row>
    <row r="4265" spans="1:7" x14ac:dyDescent="0.25">
      <c r="A4265">
        <v>4264</v>
      </c>
      <c r="B4265" s="5">
        <v>1008120</v>
      </c>
      <c r="C4265" t="str">
        <f t="shared" si="5525"/>
        <v>Titan Bank, N.A. - Dallas, TX</v>
      </c>
      <c r="D4265" s="21" t="s">
        <v>2698</v>
      </c>
      <c r="E4265" s="19" t="s">
        <v>3206</v>
      </c>
      <c r="F4265" s="19" t="s">
        <v>5078</v>
      </c>
      <c r="G4265" s="19"/>
    </row>
    <row r="4266" spans="1:7" x14ac:dyDescent="0.25">
      <c r="A4266">
        <v>4265</v>
      </c>
      <c r="B4266" s="5">
        <v>4081928</v>
      </c>
      <c r="C4266" t="str">
        <f t="shared" si="5525"/>
        <v>Tolleson Private Bank - Dallas, TX</v>
      </c>
      <c r="D4266" s="21" t="s">
        <v>1745</v>
      </c>
      <c r="E4266" s="19" t="s">
        <v>3206</v>
      </c>
      <c r="F4266" s="19" t="s">
        <v>5078</v>
      </c>
      <c r="G4266" s="19"/>
    </row>
    <row r="4267" spans="1:7" x14ac:dyDescent="0.25">
      <c r="A4267">
        <v>4266</v>
      </c>
      <c r="B4267" s="5">
        <v>1015171</v>
      </c>
      <c r="C4267" t="str">
        <f t="shared" si="5525"/>
        <v>TransPecos Banks, SSB - Pecos, TX</v>
      </c>
      <c r="D4267" s="21" t="s">
        <v>2365</v>
      </c>
      <c r="E4267" s="19" t="s">
        <v>5265</v>
      </c>
      <c r="F4267" s="19" t="s">
        <v>5078</v>
      </c>
      <c r="G4267" s="19"/>
    </row>
    <row r="4268" spans="1:7" x14ac:dyDescent="0.25">
      <c r="A4268">
        <v>4267</v>
      </c>
      <c r="B4268" s="5">
        <v>4086249</v>
      </c>
      <c r="C4268" t="str">
        <f t="shared" si="5525"/>
        <v>Trinity Bank, N.A. - Fort Worth, TX</v>
      </c>
      <c r="D4268" s="21" t="s">
        <v>2522</v>
      </c>
      <c r="E4268" s="19" t="s">
        <v>5129</v>
      </c>
      <c r="F4268" s="19" t="s">
        <v>5078</v>
      </c>
      <c r="G4268" s="19"/>
    </row>
    <row r="4269" spans="1:7" x14ac:dyDescent="0.25">
      <c r="A4269">
        <v>4268</v>
      </c>
      <c r="B4269" s="5">
        <v>1981037</v>
      </c>
      <c r="C4269" t="str">
        <f t="shared" si="5525"/>
        <v>Trusttexas Bank, S.S.B. - Cuero, TX</v>
      </c>
      <c r="D4269" s="21" t="s">
        <v>9996</v>
      </c>
      <c r="E4269" s="19" t="s">
        <v>5266</v>
      </c>
      <c r="F4269" s="19" t="s">
        <v>5078</v>
      </c>
      <c r="G4269" s="19"/>
    </row>
    <row r="4270" spans="1:7" x14ac:dyDescent="0.25">
      <c r="A4270">
        <v>4269</v>
      </c>
      <c r="B4270" s="5">
        <v>1005109</v>
      </c>
      <c r="C4270" t="str">
        <f t="shared" si="5525"/>
        <v>TXN Bank - Hondo, TX</v>
      </c>
      <c r="D4270" s="21" t="s">
        <v>10474</v>
      </c>
      <c r="E4270" s="19" t="s">
        <v>5138</v>
      </c>
      <c r="F4270" s="19" t="s">
        <v>5078</v>
      </c>
      <c r="G4270" s="19"/>
    </row>
    <row r="4271" spans="1:7" x14ac:dyDescent="0.25">
      <c r="A4271">
        <v>4270</v>
      </c>
      <c r="B4271" s="5">
        <v>1015276</v>
      </c>
      <c r="C4271" t="str">
        <f t="shared" si="5525"/>
        <v>UBank - Huntington, TX</v>
      </c>
      <c r="D4271" s="21" t="s">
        <v>365</v>
      </c>
      <c r="E4271" s="19" t="s">
        <v>3677</v>
      </c>
      <c r="F4271" s="19" t="s">
        <v>5078</v>
      </c>
      <c r="G4271" s="19"/>
    </row>
    <row r="4272" spans="1:7" x14ac:dyDescent="0.25">
      <c r="A4272">
        <v>4271</v>
      </c>
      <c r="B4272" s="5">
        <v>1012947</v>
      </c>
      <c r="C4272" t="str">
        <f t="shared" si="5525"/>
        <v>United Texas Bank - Dallas, TX</v>
      </c>
      <c r="D4272" s="21" t="s">
        <v>1731</v>
      </c>
      <c r="E4272" s="19" t="s">
        <v>3206</v>
      </c>
      <c r="F4272" s="19" t="s">
        <v>5078</v>
      </c>
      <c r="G4272" s="19"/>
    </row>
    <row r="4273" spans="1:7" x14ac:dyDescent="0.25">
      <c r="A4273">
        <v>4272</v>
      </c>
      <c r="B4273" s="5">
        <v>1014514</v>
      </c>
      <c r="C4273" t="str">
        <f t="shared" si="5525"/>
        <v>Unity National Bank of Houston - Houston, TX</v>
      </c>
      <c r="D4273" s="21" t="s">
        <v>371</v>
      </c>
      <c r="E4273" s="19" t="s">
        <v>4321</v>
      </c>
      <c r="F4273" s="19" t="s">
        <v>5078</v>
      </c>
      <c r="G4273" s="19"/>
    </row>
    <row r="4274" spans="1:7" x14ac:dyDescent="0.25">
      <c r="A4274">
        <v>4273</v>
      </c>
      <c r="B4274" s="5">
        <v>1015843</v>
      </c>
      <c r="C4274" t="str">
        <f t="shared" si="5525"/>
        <v>ValueBank Texas - Corpus Christi, TX</v>
      </c>
      <c r="D4274" s="21" t="s">
        <v>2049</v>
      </c>
      <c r="E4274" s="19" t="s">
        <v>5084</v>
      </c>
      <c r="F4274" s="19" t="s">
        <v>5078</v>
      </c>
      <c r="G4274" s="19"/>
    </row>
    <row r="4275" spans="1:7" x14ac:dyDescent="0.25">
      <c r="A4275">
        <v>4274</v>
      </c>
      <c r="B4275" s="5">
        <v>1004485</v>
      </c>
      <c r="C4275" t="str">
        <f t="shared" si="5525"/>
        <v>Vantage Bank Texas - San Antonio, TX</v>
      </c>
      <c r="D4275" s="21" t="s">
        <v>1746</v>
      </c>
      <c r="E4275" s="19" t="s">
        <v>5099</v>
      </c>
      <c r="F4275" s="19" t="s">
        <v>5078</v>
      </c>
      <c r="G4275" s="19"/>
    </row>
    <row r="4276" spans="1:7" x14ac:dyDescent="0.25">
      <c r="A4276">
        <v>4275</v>
      </c>
      <c r="B4276" s="5">
        <v>1004856</v>
      </c>
      <c r="C4276" t="str">
        <f t="shared" si="5525"/>
        <v>VeraBank, National Association - Henderson, TX</v>
      </c>
      <c r="D4276" s="21" t="s">
        <v>5673</v>
      </c>
      <c r="E4276" s="19" t="s">
        <v>3896</v>
      </c>
      <c r="F4276" s="19" t="s">
        <v>5078</v>
      </c>
      <c r="G4276" s="19"/>
    </row>
    <row r="4277" spans="1:7" x14ac:dyDescent="0.25">
      <c r="A4277">
        <v>4276</v>
      </c>
      <c r="B4277" s="5">
        <v>4089484</v>
      </c>
      <c r="C4277" t="str">
        <f t="shared" si="5525"/>
        <v>Veritex Community Bank - Dallas, TX</v>
      </c>
      <c r="D4277" s="21" t="s">
        <v>1244</v>
      </c>
      <c r="E4277" s="19" t="s">
        <v>3206</v>
      </c>
      <c r="F4277" s="19" t="s">
        <v>5078</v>
      </c>
      <c r="G4277" s="19"/>
    </row>
    <row r="4278" spans="1:7" x14ac:dyDescent="0.25">
      <c r="A4278">
        <v>4277</v>
      </c>
      <c r="B4278" s="5">
        <v>1007847</v>
      </c>
      <c r="C4278" t="str">
        <f t="shared" si="5525"/>
        <v>Victory Bank - Lubbock, TX</v>
      </c>
      <c r="D4278" s="21" t="s">
        <v>10533</v>
      </c>
      <c r="E4278" s="19" t="s">
        <v>5110</v>
      </c>
      <c r="F4278" s="19" t="s">
        <v>5078</v>
      </c>
      <c r="G4278" s="19"/>
    </row>
    <row r="4279" spans="1:7" x14ac:dyDescent="0.25">
      <c r="A4279">
        <v>4278</v>
      </c>
      <c r="B4279" s="5">
        <v>1011887</v>
      </c>
      <c r="C4279" t="str">
        <f t="shared" si="5525"/>
        <v>Vista Bank - Dallas, TX</v>
      </c>
      <c r="D4279" s="21" t="s">
        <v>1728</v>
      </c>
      <c r="E4279" s="19" t="s">
        <v>3206</v>
      </c>
      <c r="F4279" s="19" t="s">
        <v>5078</v>
      </c>
      <c r="G4279" s="19"/>
    </row>
    <row r="4280" spans="1:7" x14ac:dyDescent="0.25">
      <c r="A4280">
        <v>4279</v>
      </c>
      <c r="B4280" s="5">
        <v>1007590</v>
      </c>
      <c r="C4280" t="str">
        <f t="shared" si="5525"/>
        <v>Wallis Bank - Wallis, TX</v>
      </c>
      <c r="D4280" s="21" t="s">
        <v>5674</v>
      </c>
      <c r="E4280" s="19" t="s">
        <v>5268</v>
      </c>
      <c r="F4280" s="19" t="s">
        <v>5078</v>
      </c>
      <c r="G4280" s="19"/>
    </row>
    <row r="4281" spans="1:7" x14ac:dyDescent="0.25">
      <c r="A4281">
        <v>4280</v>
      </c>
      <c r="B4281" s="5">
        <v>1008643</v>
      </c>
      <c r="C4281" t="str">
        <f t="shared" si="5525"/>
        <v>Wellington State Bank - Wellington, TX</v>
      </c>
      <c r="D4281" s="21" t="s">
        <v>1758</v>
      </c>
      <c r="E4281" s="19" t="s">
        <v>3745</v>
      </c>
      <c r="F4281" s="19" t="s">
        <v>5078</v>
      </c>
      <c r="G4281" s="19"/>
    </row>
    <row r="4282" spans="1:7" x14ac:dyDescent="0.25">
      <c r="A4282">
        <v>4281</v>
      </c>
      <c r="B4282" s="5">
        <v>1024920</v>
      </c>
      <c r="C4282" t="str">
        <f t="shared" si="5525"/>
        <v>Wells Fargo Bank South Central, National Association - Houston, TX</v>
      </c>
      <c r="D4282" s="21" t="s">
        <v>234</v>
      </c>
      <c r="E4282" s="19" t="s">
        <v>4321</v>
      </c>
      <c r="F4282" s="19" t="s">
        <v>5078</v>
      </c>
      <c r="G4282" s="19"/>
    </row>
    <row r="4283" spans="1:7" x14ac:dyDescent="0.25">
      <c r="A4283">
        <v>4282</v>
      </c>
      <c r="B4283" s="5">
        <v>1007005</v>
      </c>
      <c r="C4283" t="str">
        <f t="shared" si="5525"/>
        <v>West Texas National Bank - Midland, TX</v>
      </c>
      <c r="D4283" s="21" t="s">
        <v>1247</v>
      </c>
      <c r="E4283" s="19" t="s">
        <v>4103</v>
      </c>
      <c r="F4283" s="19" t="s">
        <v>5078</v>
      </c>
      <c r="G4283" s="19"/>
    </row>
    <row r="4284" spans="1:7" x14ac:dyDescent="0.25">
      <c r="A4284">
        <v>4283</v>
      </c>
      <c r="B4284" s="5">
        <v>1009071</v>
      </c>
      <c r="C4284" t="str">
        <f t="shared" si="5525"/>
        <v>West Texas State Bank - Snyder, TX</v>
      </c>
      <c r="D4284" s="21" t="s">
        <v>1747</v>
      </c>
      <c r="E4284" s="19" t="s">
        <v>5137</v>
      </c>
      <c r="F4284" s="19" t="s">
        <v>5078</v>
      </c>
      <c r="G4284" s="19"/>
    </row>
    <row r="4285" spans="1:7" x14ac:dyDescent="0.25">
      <c r="A4285">
        <v>4284</v>
      </c>
      <c r="B4285" s="5">
        <v>1006546</v>
      </c>
      <c r="C4285" t="str">
        <f t="shared" si="5525"/>
        <v>Western Bank - Lubbock, TX</v>
      </c>
      <c r="D4285" s="21" t="s">
        <v>886</v>
      </c>
      <c r="E4285" s="19" t="s">
        <v>5110</v>
      </c>
      <c r="F4285" s="19" t="s">
        <v>5078</v>
      </c>
      <c r="G4285" s="19"/>
    </row>
    <row r="4286" spans="1:7" x14ac:dyDescent="0.25">
      <c r="A4286">
        <v>4285</v>
      </c>
      <c r="B4286" s="5">
        <v>1022759</v>
      </c>
      <c r="C4286" t="str">
        <f t="shared" si="5525"/>
        <v>WestStar Bank - El Paso, TX</v>
      </c>
      <c r="D4286" s="21" t="s">
        <v>1261</v>
      </c>
      <c r="E4286" s="19" t="s">
        <v>5267</v>
      </c>
      <c r="F4286" s="19" t="s">
        <v>5078</v>
      </c>
      <c r="G4286" s="19"/>
    </row>
    <row r="4287" spans="1:7" x14ac:dyDescent="0.25">
      <c r="A4287">
        <v>4286</v>
      </c>
      <c r="B4287" s="5">
        <v>137263888</v>
      </c>
      <c r="C4287" t="str">
        <f t="shared" si="5525"/>
        <v>Wise National Trust - Austin, TX</v>
      </c>
      <c r="D4287" s="21" t="s">
        <v>10903</v>
      </c>
      <c r="E4287" s="19" t="s">
        <v>4297</v>
      </c>
      <c r="F4287" s="19" t="s">
        <v>5078</v>
      </c>
      <c r="G4287" s="19"/>
    </row>
    <row r="4288" spans="1:7" x14ac:dyDescent="0.25">
      <c r="A4288">
        <v>4287</v>
      </c>
      <c r="B4288" s="5">
        <v>1009133</v>
      </c>
      <c r="C4288" t="str">
        <f t="shared" si="5525"/>
        <v>Woodforest National Bank - The Woodlands, TX</v>
      </c>
      <c r="D4288" s="21" t="s">
        <v>243</v>
      </c>
      <c r="E4288" s="19" t="s">
        <v>5269</v>
      </c>
      <c r="F4288" s="19" t="s">
        <v>5078</v>
      </c>
      <c r="G4288" s="19"/>
    </row>
    <row r="4289" spans="1:7" x14ac:dyDescent="0.25">
      <c r="A4289">
        <v>4288</v>
      </c>
      <c r="B4289" s="5">
        <v>4075382</v>
      </c>
      <c r="C4289" t="str">
        <f t="shared" si="5525"/>
        <v>Worthington Bank - Arlington, TX</v>
      </c>
      <c r="D4289" s="21" t="s">
        <v>10368</v>
      </c>
      <c r="E4289" s="19" t="s">
        <v>3884</v>
      </c>
      <c r="F4289" s="19" t="s">
        <v>5078</v>
      </c>
      <c r="G4289" s="19"/>
    </row>
    <row r="4290" spans="1:7" x14ac:dyDescent="0.25">
      <c r="A4290">
        <v>4289</v>
      </c>
      <c r="B4290" s="5">
        <v>1006778</v>
      </c>
      <c r="C4290" t="str">
        <f t="shared" ref="C4290:C4353" si="5526">D4290&amp;" - "&amp;E4290&amp;", "&amp;F4290</f>
        <v>Zapata National Bank - Zapata, TX</v>
      </c>
      <c r="D4290" s="21" t="s">
        <v>904</v>
      </c>
      <c r="E4290" s="19" t="s">
        <v>5210</v>
      </c>
      <c r="F4290" s="19" t="s">
        <v>5078</v>
      </c>
      <c r="G4290" s="19"/>
    </row>
    <row r="4291" spans="1:7" x14ac:dyDescent="0.25">
      <c r="A4291">
        <v>4290</v>
      </c>
      <c r="B4291" s="5">
        <v>1015921</v>
      </c>
      <c r="C4291" t="str">
        <f t="shared" si="5526"/>
        <v>Zavala County Bank - Crystal City, TX</v>
      </c>
      <c r="D4291" s="21" t="s">
        <v>902</v>
      </c>
      <c r="E4291" s="19" t="s">
        <v>5270</v>
      </c>
      <c r="F4291" s="19" t="s">
        <v>5078</v>
      </c>
      <c r="G4291" s="19"/>
    </row>
    <row r="4292" spans="1:7" x14ac:dyDescent="0.25">
      <c r="A4292">
        <v>4291</v>
      </c>
      <c r="B4292" s="5">
        <v>4096267</v>
      </c>
      <c r="C4292" t="str">
        <f t="shared" si="5526"/>
        <v>Ally Bank - Sandy, UT</v>
      </c>
      <c r="D4292" s="21" t="s">
        <v>250</v>
      </c>
      <c r="E4292" s="19" t="s">
        <v>4904</v>
      </c>
      <c r="F4292" s="19" t="s">
        <v>5271</v>
      </c>
      <c r="G4292" s="19"/>
    </row>
    <row r="4293" spans="1:7" x14ac:dyDescent="0.25">
      <c r="A4293">
        <v>4292</v>
      </c>
      <c r="B4293" s="5">
        <v>1022315</v>
      </c>
      <c r="C4293" t="str">
        <f t="shared" si="5526"/>
        <v>American Express National Bank - Sandy, UT</v>
      </c>
      <c r="D4293" s="21" t="s">
        <v>5629</v>
      </c>
      <c r="E4293" s="19" t="s">
        <v>4904</v>
      </c>
      <c r="F4293" s="19" t="s">
        <v>5271</v>
      </c>
      <c r="G4293" s="19"/>
    </row>
    <row r="4294" spans="1:7" x14ac:dyDescent="0.25">
      <c r="A4294">
        <v>4293</v>
      </c>
      <c r="B4294" s="5">
        <v>1015478</v>
      </c>
      <c r="C4294" t="str">
        <f t="shared" si="5526"/>
        <v>Bank of Utah - Ogden, UT</v>
      </c>
      <c r="D4294" s="21" t="s">
        <v>1266</v>
      </c>
      <c r="E4294" s="19" t="s">
        <v>3606</v>
      </c>
      <c r="F4294" s="19" t="s">
        <v>5271</v>
      </c>
      <c r="G4294" s="19"/>
    </row>
    <row r="4295" spans="1:7" x14ac:dyDescent="0.25">
      <c r="A4295">
        <v>4294</v>
      </c>
      <c r="B4295" s="5">
        <v>4054511</v>
      </c>
      <c r="C4295" t="str">
        <f t="shared" si="5526"/>
        <v>BMW Bank of North America - Salt Lake City, UT</v>
      </c>
      <c r="D4295" s="21" t="s">
        <v>246</v>
      </c>
      <c r="E4295" s="19" t="s">
        <v>5273</v>
      </c>
      <c r="F4295" s="19" t="s">
        <v>5271</v>
      </c>
      <c r="G4295" s="19"/>
    </row>
    <row r="4296" spans="1:7" x14ac:dyDescent="0.25">
      <c r="A4296">
        <v>4295</v>
      </c>
      <c r="B4296" s="5">
        <v>1009073</v>
      </c>
      <c r="C4296" t="str">
        <f t="shared" si="5526"/>
        <v>Brighton Bank - Salt Lake City, UT</v>
      </c>
      <c r="D4296" s="21" t="s">
        <v>364</v>
      </c>
      <c r="E4296" s="19" t="s">
        <v>5273</v>
      </c>
      <c r="F4296" s="19" t="s">
        <v>5271</v>
      </c>
      <c r="G4296" s="19"/>
    </row>
    <row r="4297" spans="1:7" x14ac:dyDescent="0.25">
      <c r="A4297">
        <v>4296</v>
      </c>
      <c r="B4297" s="5">
        <v>1016208</v>
      </c>
      <c r="C4297" t="str">
        <f t="shared" si="5526"/>
        <v>Cache Valley Bank - Logan, UT</v>
      </c>
      <c r="D4297" s="21" t="s">
        <v>1265</v>
      </c>
      <c r="E4297" s="19" t="s">
        <v>3373</v>
      </c>
      <c r="F4297" s="19" t="s">
        <v>5271</v>
      </c>
      <c r="G4297" s="19"/>
    </row>
    <row r="4298" spans="1:7" x14ac:dyDescent="0.25">
      <c r="A4298">
        <v>4297</v>
      </c>
      <c r="B4298" s="5">
        <v>1023995</v>
      </c>
      <c r="C4298" t="str">
        <f t="shared" si="5526"/>
        <v>Capital Community Bank - Provo, UT</v>
      </c>
      <c r="D4298" s="21" t="s">
        <v>1775</v>
      </c>
      <c r="E4298" s="19" t="s">
        <v>5272</v>
      </c>
      <c r="F4298" s="19" t="s">
        <v>5271</v>
      </c>
      <c r="G4298" s="19"/>
    </row>
    <row r="4299" spans="1:7" x14ac:dyDescent="0.25">
      <c r="A4299">
        <v>4298</v>
      </c>
      <c r="B4299" s="5">
        <v>4056642</v>
      </c>
      <c r="C4299" t="str">
        <f t="shared" si="5526"/>
        <v>Celtic Bank Corporation - Salt Lake City, UT</v>
      </c>
      <c r="D4299" s="21" t="s">
        <v>9276</v>
      </c>
      <c r="E4299" s="19" t="s">
        <v>5273</v>
      </c>
      <c r="F4299" s="19" t="s">
        <v>5271</v>
      </c>
      <c r="G4299" s="19"/>
    </row>
    <row r="4300" spans="1:7" x14ac:dyDescent="0.25">
      <c r="A4300">
        <v>4299</v>
      </c>
      <c r="B4300" s="5">
        <v>1011606</v>
      </c>
      <c r="C4300" t="str">
        <f t="shared" si="5526"/>
        <v>Central Bank - Provo, UT</v>
      </c>
      <c r="D4300" s="21" t="s">
        <v>1404</v>
      </c>
      <c r="E4300" s="19" t="s">
        <v>5272</v>
      </c>
      <c r="F4300" s="19" t="s">
        <v>5271</v>
      </c>
      <c r="G4300" s="19"/>
    </row>
    <row r="4301" spans="1:7" x14ac:dyDescent="0.25">
      <c r="A4301">
        <v>4300</v>
      </c>
      <c r="B4301" s="5">
        <v>4091694</v>
      </c>
      <c r="C4301" t="str">
        <f t="shared" si="5526"/>
        <v>Comenity Capital Bank - Draper, UT</v>
      </c>
      <c r="D4301" s="21" t="s">
        <v>1281</v>
      </c>
      <c r="E4301" s="19" t="s">
        <v>5274</v>
      </c>
      <c r="F4301" s="19" t="s">
        <v>5271</v>
      </c>
      <c r="G4301" s="19"/>
    </row>
    <row r="4302" spans="1:7" x14ac:dyDescent="0.25">
      <c r="A4302">
        <v>4301</v>
      </c>
      <c r="B4302" s="5">
        <v>4091695</v>
      </c>
      <c r="C4302" t="str">
        <f t="shared" si="5526"/>
        <v>Continental Bank - Salt Lake City, UT</v>
      </c>
      <c r="D4302" s="21" t="s">
        <v>2534</v>
      </c>
      <c r="E4302" s="19" t="s">
        <v>5273</v>
      </c>
      <c r="F4302" s="19" t="s">
        <v>5271</v>
      </c>
      <c r="G4302" s="19"/>
    </row>
    <row r="4303" spans="1:7" x14ac:dyDescent="0.25">
      <c r="A4303">
        <v>4302</v>
      </c>
      <c r="B4303" s="5">
        <v>22109951</v>
      </c>
      <c r="C4303" t="str">
        <f t="shared" si="5526"/>
        <v>Edward Jones Bank - Salt Lake City, UT</v>
      </c>
      <c r="D4303" s="21" t="s">
        <v>10904</v>
      </c>
      <c r="E4303" s="19" t="s">
        <v>5273</v>
      </c>
      <c r="F4303" s="19" t="s">
        <v>5271</v>
      </c>
      <c r="G4303" s="19"/>
    </row>
    <row r="4304" spans="1:7" x14ac:dyDescent="0.25">
      <c r="A4304">
        <v>4303</v>
      </c>
      <c r="B4304" s="5">
        <v>4051047</v>
      </c>
      <c r="C4304" t="str">
        <f t="shared" si="5526"/>
        <v>FinWise Bank - Murray, UT</v>
      </c>
      <c r="D4304" s="21" t="s">
        <v>5507</v>
      </c>
      <c r="E4304" s="19" t="s">
        <v>3915</v>
      </c>
      <c r="F4304" s="19" t="s">
        <v>5271</v>
      </c>
      <c r="G4304" s="19"/>
    </row>
    <row r="4305" spans="1:7" x14ac:dyDescent="0.25">
      <c r="A4305">
        <v>4304</v>
      </c>
      <c r="B4305" s="5">
        <v>4064758</v>
      </c>
      <c r="C4305" t="str">
        <f t="shared" si="5526"/>
        <v>First Electronic Bank - Salt Lake City, UT</v>
      </c>
      <c r="D4305" s="21" t="s">
        <v>1002</v>
      </c>
      <c r="E4305" s="19" t="s">
        <v>5273</v>
      </c>
      <c r="F4305" s="19" t="s">
        <v>5271</v>
      </c>
      <c r="G4305" s="19"/>
    </row>
    <row r="4306" spans="1:7" x14ac:dyDescent="0.25">
      <c r="A4306">
        <v>4305</v>
      </c>
      <c r="B4306" s="5">
        <v>1006635</v>
      </c>
      <c r="C4306" t="str">
        <f t="shared" si="5526"/>
        <v>First Utah Bank - Salt Lake City, UT</v>
      </c>
      <c r="D4306" s="21" t="s">
        <v>1771</v>
      </c>
      <c r="E4306" s="19" t="s">
        <v>5273</v>
      </c>
      <c r="F4306" s="19" t="s">
        <v>5271</v>
      </c>
      <c r="G4306" s="19"/>
    </row>
    <row r="4307" spans="1:7" x14ac:dyDescent="0.25">
      <c r="A4307">
        <v>4306</v>
      </c>
      <c r="B4307" s="5">
        <v>106605784</v>
      </c>
      <c r="C4307" t="str">
        <f t="shared" si="5526"/>
        <v>Ford Credit Bank - Salt Lake City, UT</v>
      </c>
      <c r="D4307" s="21" t="s">
        <v>10311</v>
      </c>
      <c r="E4307" s="19" t="s">
        <v>5273</v>
      </c>
      <c r="F4307" s="19" t="s">
        <v>5271</v>
      </c>
      <c r="G4307" s="19"/>
    </row>
    <row r="4308" spans="1:7" x14ac:dyDescent="0.25">
      <c r="A4308">
        <v>4307</v>
      </c>
      <c r="B4308" s="5">
        <v>27406666</v>
      </c>
      <c r="C4308" t="str">
        <f t="shared" si="5526"/>
        <v>GM Financial Bank - Salt Lake City, UT</v>
      </c>
      <c r="D4308" s="21" t="s">
        <v>10849</v>
      </c>
      <c r="E4308" s="19" t="s">
        <v>5273</v>
      </c>
      <c r="F4308" s="19" t="s">
        <v>5271</v>
      </c>
      <c r="G4308" s="19"/>
    </row>
    <row r="4309" spans="1:7" x14ac:dyDescent="0.25">
      <c r="A4309">
        <v>4308</v>
      </c>
      <c r="B4309" s="5">
        <v>1007082</v>
      </c>
      <c r="C4309" t="str">
        <f t="shared" si="5526"/>
        <v>Green Dot Bank - Provo, UT</v>
      </c>
      <c r="D4309" s="21" t="s">
        <v>1770</v>
      </c>
      <c r="E4309" s="19" t="s">
        <v>5272</v>
      </c>
      <c r="F4309" s="19" t="s">
        <v>5271</v>
      </c>
      <c r="G4309" s="19"/>
    </row>
    <row r="4310" spans="1:7" x14ac:dyDescent="0.25">
      <c r="A4310">
        <v>4309</v>
      </c>
      <c r="B4310" s="5">
        <v>1011545</v>
      </c>
      <c r="C4310" t="str">
        <f t="shared" si="5526"/>
        <v>Holladay Bank and Trust - Holladay, UT</v>
      </c>
      <c r="D4310" s="21" t="s">
        <v>9997</v>
      </c>
      <c r="E4310" s="19" t="s">
        <v>10288</v>
      </c>
      <c r="F4310" s="19" t="s">
        <v>5271</v>
      </c>
      <c r="G4310" s="19"/>
    </row>
    <row r="4311" spans="1:7" x14ac:dyDescent="0.25">
      <c r="A4311">
        <v>4310</v>
      </c>
      <c r="B4311" s="5">
        <v>1009673</v>
      </c>
      <c r="C4311" t="str">
        <f t="shared" si="5526"/>
        <v>Home Savings Bank - Salt Lake City, UT</v>
      </c>
      <c r="D4311" s="21" t="s">
        <v>664</v>
      </c>
      <c r="E4311" s="19" t="s">
        <v>5273</v>
      </c>
      <c r="F4311" s="19" t="s">
        <v>5271</v>
      </c>
      <c r="G4311" s="19"/>
    </row>
    <row r="4312" spans="1:7" x14ac:dyDescent="0.25">
      <c r="A4312">
        <v>4311</v>
      </c>
      <c r="B4312" s="5">
        <v>1003287</v>
      </c>
      <c r="C4312" t="str">
        <f t="shared" si="5526"/>
        <v>LendingClub Bank, National Association - Lehi, UT</v>
      </c>
      <c r="D4312" s="21" t="s">
        <v>9639</v>
      </c>
      <c r="E4312" s="19" t="s">
        <v>10168</v>
      </c>
      <c r="F4312" s="19" t="s">
        <v>5271</v>
      </c>
      <c r="G4312" s="19"/>
    </row>
    <row r="4313" spans="1:7" x14ac:dyDescent="0.25">
      <c r="A4313">
        <v>4312</v>
      </c>
      <c r="B4313" s="5">
        <v>1011255</v>
      </c>
      <c r="C4313" t="str">
        <f t="shared" si="5526"/>
        <v>Liberty Bank, Inc. - Salt Lake City, UT</v>
      </c>
      <c r="D4313" s="21" t="s">
        <v>1003</v>
      </c>
      <c r="E4313" s="19" t="s">
        <v>5273</v>
      </c>
      <c r="F4313" s="19" t="s">
        <v>5271</v>
      </c>
      <c r="G4313" s="19"/>
    </row>
    <row r="4314" spans="1:7" x14ac:dyDescent="0.25">
      <c r="A4314">
        <v>4313</v>
      </c>
      <c r="B4314" s="5">
        <v>4086098</v>
      </c>
      <c r="C4314" t="str">
        <f t="shared" si="5526"/>
        <v>Medallion Bank - Salt Lake City, UT</v>
      </c>
      <c r="D4314" s="21" t="s">
        <v>1268</v>
      </c>
      <c r="E4314" s="19" t="s">
        <v>5273</v>
      </c>
      <c r="F4314" s="19" t="s">
        <v>5271</v>
      </c>
      <c r="G4314" s="19"/>
    </row>
    <row r="4315" spans="1:7" x14ac:dyDescent="0.25">
      <c r="A4315">
        <v>4314</v>
      </c>
      <c r="B4315" s="5">
        <v>1136044</v>
      </c>
      <c r="C4315" t="str">
        <f t="shared" si="5526"/>
        <v>Merrick Bank - South Jordan, UT</v>
      </c>
      <c r="D4315" s="21" t="s">
        <v>10565</v>
      </c>
      <c r="E4315" s="19" t="s">
        <v>5275</v>
      </c>
      <c r="F4315" s="19" t="s">
        <v>5271</v>
      </c>
      <c r="G4315" s="19"/>
    </row>
    <row r="4316" spans="1:7" x14ac:dyDescent="0.25">
      <c r="A4316">
        <v>4315</v>
      </c>
      <c r="B4316" s="5">
        <v>4104806</v>
      </c>
      <c r="C4316" t="str">
        <f t="shared" si="5526"/>
        <v>Milestone Bank - Salt Lake City, UT</v>
      </c>
      <c r="D4316" s="21" t="s">
        <v>10534</v>
      </c>
      <c r="E4316" s="19" t="s">
        <v>5273</v>
      </c>
      <c r="F4316" s="19" t="s">
        <v>5271</v>
      </c>
      <c r="G4316" s="19"/>
    </row>
    <row r="4317" spans="1:7" x14ac:dyDescent="0.25">
      <c r="A4317">
        <v>4316</v>
      </c>
      <c r="B4317" s="5">
        <v>1022777</v>
      </c>
      <c r="C4317" t="str">
        <f t="shared" si="5526"/>
        <v>Morgan Stanley Bank, N.A. - Salt Lake City, UT</v>
      </c>
      <c r="D4317" s="21" t="s">
        <v>9357</v>
      </c>
      <c r="E4317" s="19" t="s">
        <v>5273</v>
      </c>
      <c r="F4317" s="19" t="s">
        <v>5271</v>
      </c>
      <c r="G4317" s="19"/>
    </row>
    <row r="4318" spans="1:7" x14ac:dyDescent="0.25">
      <c r="A4318">
        <v>4317</v>
      </c>
      <c r="B4318" s="5">
        <v>10835593</v>
      </c>
      <c r="C4318" t="str">
        <f t="shared" si="5526"/>
        <v>Nelnet Bank - Draper, UT</v>
      </c>
      <c r="D4318" s="21" t="s">
        <v>9358</v>
      </c>
      <c r="E4318" s="19" t="s">
        <v>5274</v>
      </c>
      <c r="F4318" s="19" t="s">
        <v>5271</v>
      </c>
      <c r="G4318" s="19"/>
    </row>
    <row r="4319" spans="1:7" x14ac:dyDescent="0.25">
      <c r="A4319">
        <v>4318</v>
      </c>
      <c r="B4319" s="5">
        <v>137733900</v>
      </c>
      <c r="C4319" t="str">
        <f t="shared" si="5526"/>
        <v>Nissan Bank U.S., LLC - Salt Lake City, UT</v>
      </c>
      <c r="D4319" s="21" t="s">
        <v>10905</v>
      </c>
      <c r="E4319" s="19" t="s">
        <v>5273</v>
      </c>
      <c r="F4319" s="19" t="s">
        <v>5271</v>
      </c>
      <c r="G4319" s="19"/>
    </row>
    <row r="4320" spans="1:7" x14ac:dyDescent="0.25">
      <c r="A4320">
        <v>4319</v>
      </c>
      <c r="B4320" s="5">
        <v>133849543</v>
      </c>
      <c r="C4320" t="str">
        <f t="shared" si="5526"/>
        <v>OneMain Bank - West Valley City, UT</v>
      </c>
      <c r="D4320" s="21" t="s">
        <v>10850</v>
      </c>
      <c r="E4320" s="19" t="s">
        <v>10857</v>
      </c>
      <c r="F4320" s="19" t="s">
        <v>5271</v>
      </c>
      <c r="G4320" s="19"/>
    </row>
    <row r="4321" spans="1:7" x14ac:dyDescent="0.25">
      <c r="A4321">
        <v>4320</v>
      </c>
      <c r="B4321" s="5">
        <v>4086044</v>
      </c>
      <c r="C4321" t="str">
        <f t="shared" si="5526"/>
        <v>Optum Bank, Inc. - Draper, UT</v>
      </c>
      <c r="D4321" s="21" t="s">
        <v>248</v>
      </c>
      <c r="E4321" s="19" t="s">
        <v>5274</v>
      </c>
      <c r="F4321" s="19" t="s">
        <v>5271</v>
      </c>
      <c r="G4321" s="19"/>
    </row>
    <row r="4322" spans="1:7" x14ac:dyDescent="0.25">
      <c r="A4322">
        <v>4321</v>
      </c>
      <c r="B4322" s="5">
        <v>4098836</v>
      </c>
      <c r="C4322" t="str">
        <f t="shared" si="5526"/>
        <v>Prime Alliance Bank - Woods Cross, UT</v>
      </c>
      <c r="D4322" s="21" t="s">
        <v>2533</v>
      </c>
      <c r="E4322" s="19" t="s">
        <v>5276</v>
      </c>
      <c r="F4322" s="19" t="s">
        <v>5271</v>
      </c>
      <c r="G4322" s="19"/>
    </row>
    <row r="4323" spans="1:7" x14ac:dyDescent="0.25">
      <c r="A4323">
        <v>4322</v>
      </c>
      <c r="B4323" s="5">
        <v>18237504</v>
      </c>
      <c r="C4323" t="str">
        <f t="shared" si="5526"/>
        <v>Rakuten Bank America - Midvale, UT</v>
      </c>
      <c r="D4323" s="21" t="s">
        <v>10087</v>
      </c>
      <c r="E4323" s="19" t="s">
        <v>10124</v>
      </c>
      <c r="F4323" s="19" t="s">
        <v>5271</v>
      </c>
      <c r="G4323" s="19"/>
    </row>
    <row r="4324" spans="1:7" x14ac:dyDescent="0.25">
      <c r="A4324">
        <v>4323</v>
      </c>
      <c r="B4324" s="5">
        <v>4108503</v>
      </c>
      <c r="C4324" t="str">
        <f t="shared" si="5526"/>
        <v>Sallie Mae Bank - Salt Lake City, UT</v>
      </c>
      <c r="D4324" s="21" t="s">
        <v>247</v>
      </c>
      <c r="E4324" s="19" t="s">
        <v>5273</v>
      </c>
      <c r="F4324" s="19" t="s">
        <v>5271</v>
      </c>
      <c r="G4324" s="19"/>
    </row>
    <row r="4325" spans="1:7" x14ac:dyDescent="0.25">
      <c r="A4325">
        <v>4324</v>
      </c>
      <c r="B4325" s="5">
        <v>1015828</v>
      </c>
      <c r="C4325" t="str">
        <f t="shared" si="5526"/>
        <v>SoFi Bank, National Association - Cottonwood Heights, UT</v>
      </c>
      <c r="D4325" s="21" t="s">
        <v>10088</v>
      </c>
      <c r="E4325" s="19" t="s">
        <v>10244</v>
      </c>
      <c r="F4325" s="19" t="s">
        <v>5271</v>
      </c>
      <c r="G4325" s="19"/>
    </row>
    <row r="4326" spans="1:7" x14ac:dyDescent="0.25">
      <c r="A4326">
        <v>4325</v>
      </c>
      <c r="B4326" s="5">
        <v>8261066</v>
      </c>
      <c r="C4326" t="str">
        <f t="shared" si="5526"/>
        <v>Square Financial Services, Inc. - Salt Lake City, UT</v>
      </c>
      <c r="D4326" s="21" t="s">
        <v>9998</v>
      </c>
      <c r="E4326" s="19" t="s">
        <v>5273</v>
      </c>
      <c r="F4326" s="19" t="s">
        <v>5271</v>
      </c>
      <c r="G4326" s="19"/>
    </row>
    <row r="4327" spans="1:7" x14ac:dyDescent="0.25">
      <c r="A4327">
        <v>4326</v>
      </c>
      <c r="B4327" s="5">
        <v>1012028</v>
      </c>
      <c r="C4327" t="str">
        <f t="shared" si="5526"/>
        <v>State Bank of Southern Utah - Cedar City, UT</v>
      </c>
      <c r="D4327" s="21" t="s">
        <v>1776</v>
      </c>
      <c r="E4327" s="19" t="s">
        <v>5277</v>
      </c>
      <c r="F4327" s="19" t="s">
        <v>5271</v>
      </c>
      <c r="G4327" s="19"/>
    </row>
    <row r="4328" spans="1:7" x14ac:dyDescent="0.25">
      <c r="A4328">
        <v>4327</v>
      </c>
      <c r="B4328" s="5">
        <v>133815129</v>
      </c>
      <c r="C4328" t="str">
        <f t="shared" si="5526"/>
        <v>Stellantis Bank USA - Salt Lake City, UT</v>
      </c>
      <c r="D4328" s="21" t="s">
        <v>10851</v>
      </c>
      <c r="E4328" s="19" t="s">
        <v>5273</v>
      </c>
      <c r="F4328" s="19" t="s">
        <v>5271</v>
      </c>
      <c r="G4328" s="19"/>
    </row>
    <row r="4329" spans="1:7" x14ac:dyDescent="0.25">
      <c r="A4329">
        <v>4328</v>
      </c>
      <c r="B4329" s="5">
        <v>4097439</v>
      </c>
      <c r="C4329" t="str">
        <f t="shared" si="5526"/>
        <v>Sunwest Bank - Sandy, UT</v>
      </c>
      <c r="D4329" s="21" t="s">
        <v>1110</v>
      </c>
      <c r="E4329" s="19" t="s">
        <v>4904</v>
      </c>
      <c r="F4329" s="19" t="s">
        <v>5271</v>
      </c>
      <c r="G4329" s="19"/>
    </row>
    <row r="4330" spans="1:7" x14ac:dyDescent="0.25">
      <c r="A4330">
        <v>4329</v>
      </c>
      <c r="B4330" s="5">
        <v>1021644</v>
      </c>
      <c r="C4330" t="str">
        <f t="shared" si="5526"/>
        <v>Synchrony Bank - Draper, UT</v>
      </c>
      <c r="D4330" s="21" t="s">
        <v>446</v>
      </c>
      <c r="E4330" s="19" t="s">
        <v>5274</v>
      </c>
      <c r="F4330" s="19" t="s">
        <v>5271</v>
      </c>
      <c r="G4330" s="19"/>
    </row>
    <row r="4331" spans="1:7" x14ac:dyDescent="0.25">
      <c r="A4331">
        <v>4330</v>
      </c>
      <c r="B4331" s="5">
        <v>1981017</v>
      </c>
      <c r="C4331" t="str">
        <f t="shared" si="5526"/>
        <v>The Pitney Bowes Bank Inc. - Salt Lake City, UT</v>
      </c>
      <c r="D4331" s="21" t="s">
        <v>9999</v>
      </c>
      <c r="E4331" s="19" t="s">
        <v>5273</v>
      </c>
      <c r="F4331" s="19" t="s">
        <v>5271</v>
      </c>
      <c r="G4331" s="19"/>
    </row>
    <row r="4332" spans="1:7" x14ac:dyDescent="0.25">
      <c r="A4332">
        <v>4331</v>
      </c>
      <c r="B4332" s="5">
        <v>4343360</v>
      </c>
      <c r="C4332" t="str">
        <f t="shared" si="5526"/>
        <v>Thrivent Bank - Salt Lake City, UT</v>
      </c>
      <c r="D4332" s="21" t="s">
        <v>10089</v>
      </c>
      <c r="E4332" s="19" t="s">
        <v>5273</v>
      </c>
      <c r="F4332" s="19" t="s">
        <v>5271</v>
      </c>
      <c r="G4332" s="19"/>
    </row>
    <row r="4333" spans="1:7" x14ac:dyDescent="0.25">
      <c r="A4333">
        <v>4332</v>
      </c>
      <c r="B4333" s="5">
        <v>1984053</v>
      </c>
      <c r="C4333" t="str">
        <f t="shared" si="5526"/>
        <v>Transportation Alliance Bank, Inc. - Ogden, UT</v>
      </c>
      <c r="D4333" s="21" t="s">
        <v>1773</v>
      </c>
      <c r="E4333" s="19" t="s">
        <v>3606</v>
      </c>
      <c r="F4333" s="19" t="s">
        <v>5271</v>
      </c>
      <c r="G4333" s="19"/>
    </row>
    <row r="4334" spans="1:7" x14ac:dyDescent="0.25">
      <c r="A4334">
        <v>4333</v>
      </c>
      <c r="B4334" s="5">
        <v>4086850</v>
      </c>
      <c r="C4334" t="str">
        <f t="shared" si="5526"/>
        <v>UBS Bank USA - Salt Lake City, UT</v>
      </c>
      <c r="D4334" s="21" t="s">
        <v>249</v>
      </c>
      <c r="E4334" s="19" t="s">
        <v>5273</v>
      </c>
      <c r="F4334" s="19" t="s">
        <v>5271</v>
      </c>
      <c r="G4334" s="19"/>
    </row>
    <row r="4335" spans="1:7" x14ac:dyDescent="0.25">
      <c r="A4335">
        <v>4334</v>
      </c>
      <c r="B4335" s="5">
        <v>1007245</v>
      </c>
      <c r="C4335" t="str">
        <f t="shared" si="5526"/>
        <v>Utah Independent Bank - Salina, UT</v>
      </c>
      <c r="D4335" s="21" t="s">
        <v>2781</v>
      </c>
      <c r="E4335" s="19" t="s">
        <v>3755</v>
      </c>
      <c r="F4335" s="19" t="s">
        <v>5271</v>
      </c>
      <c r="G4335" s="19"/>
    </row>
    <row r="4336" spans="1:7" x14ac:dyDescent="0.25">
      <c r="A4336">
        <v>4335</v>
      </c>
      <c r="B4336" s="5">
        <v>7108663</v>
      </c>
      <c r="C4336" t="str">
        <f t="shared" si="5526"/>
        <v>Varo Bank, National Association - Draper, UT</v>
      </c>
      <c r="D4336" s="21" t="s">
        <v>9326</v>
      </c>
      <c r="E4336" s="19" t="s">
        <v>5274</v>
      </c>
      <c r="F4336" s="19" t="s">
        <v>5271</v>
      </c>
      <c r="G4336" s="19"/>
    </row>
    <row r="4337" spans="1:7" x14ac:dyDescent="0.25">
      <c r="A4337">
        <v>4336</v>
      </c>
      <c r="B4337" s="5">
        <v>1032545</v>
      </c>
      <c r="C4337" t="str">
        <f t="shared" si="5526"/>
        <v>WebBank - Salt Lake City, UT</v>
      </c>
      <c r="D4337" s="21" t="s">
        <v>1774</v>
      </c>
      <c r="E4337" s="19" t="s">
        <v>5273</v>
      </c>
      <c r="F4337" s="19" t="s">
        <v>5271</v>
      </c>
      <c r="G4337" s="19"/>
    </row>
    <row r="4338" spans="1:7" x14ac:dyDescent="0.25">
      <c r="A4338">
        <v>4337</v>
      </c>
      <c r="B4338" s="5">
        <v>1012429</v>
      </c>
      <c r="C4338" t="str">
        <f t="shared" si="5526"/>
        <v>Wells Fargo Trust Company, National Association - Salt Lake City, UT</v>
      </c>
      <c r="D4338" s="21" t="s">
        <v>5630</v>
      </c>
      <c r="E4338" s="19" t="s">
        <v>5273</v>
      </c>
      <c r="F4338" s="19" t="s">
        <v>5271</v>
      </c>
      <c r="G4338" s="19"/>
    </row>
    <row r="4339" spans="1:7" x14ac:dyDescent="0.25">
      <c r="A4339">
        <v>4338</v>
      </c>
      <c r="B4339" s="5">
        <v>1982033</v>
      </c>
      <c r="C4339" t="str">
        <f t="shared" si="5526"/>
        <v>WEX Bank - Sandy, UT</v>
      </c>
      <c r="D4339" s="21" t="s">
        <v>1267</v>
      </c>
      <c r="E4339" s="19" t="s">
        <v>4904</v>
      </c>
      <c r="F4339" s="19" t="s">
        <v>5271</v>
      </c>
      <c r="G4339" s="19"/>
    </row>
    <row r="4340" spans="1:7" x14ac:dyDescent="0.25">
      <c r="A4340">
        <v>4339</v>
      </c>
      <c r="B4340" s="5">
        <v>100501</v>
      </c>
      <c r="C4340" t="str">
        <f t="shared" si="5526"/>
        <v>Zions Bancorporation, National Association - Salt Lake City, UT</v>
      </c>
      <c r="D4340" s="21" t="s">
        <v>5659</v>
      </c>
      <c r="E4340" s="19" t="s">
        <v>5273</v>
      </c>
      <c r="F4340" s="19" t="s">
        <v>5271</v>
      </c>
      <c r="G4340" s="19"/>
    </row>
    <row r="4341" spans="1:7" x14ac:dyDescent="0.25">
      <c r="A4341">
        <v>4340</v>
      </c>
      <c r="B4341" s="5">
        <v>1012487</v>
      </c>
      <c r="C4341" t="str">
        <f t="shared" si="5526"/>
        <v>Atlantic Union Bank - Richmond, VA</v>
      </c>
      <c r="D4341" s="21" t="s">
        <v>5712</v>
      </c>
      <c r="E4341" s="19" t="s">
        <v>3700</v>
      </c>
      <c r="F4341" s="19" t="s">
        <v>5279</v>
      </c>
      <c r="G4341" s="19"/>
    </row>
    <row r="4342" spans="1:7" x14ac:dyDescent="0.25">
      <c r="A4342">
        <v>4341</v>
      </c>
      <c r="B4342" s="5">
        <v>1013355</v>
      </c>
      <c r="C4342" t="str">
        <f t="shared" si="5526"/>
        <v>Bank of Botetourt - Buchanan, VA</v>
      </c>
      <c r="D4342" s="21" t="s">
        <v>1778</v>
      </c>
      <c r="E4342" s="19" t="s">
        <v>5280</v>
      </c>
      <c r="F4342" s="19" t="s">
        <v>5279</v>
      </c>
      <c r="G4342" s="19"/>
    </row>
    <row r="4343" spans="1:7" x14ac:dyDescent="0.25">
      <c r="A4343">
        <v>4342</v>
      </c>
      <c r="B4343" s="5">
        <v>1013281</v>
      </c>
      <c r="C4343" t="str">
        <f t="shared" si="5526"/>
        <v>Bank of Clarke - Berryville, VA</v>
      </c>
      <c r="D4343" s="21" t="s">
        <v>10369</v>
      </c>
      <c r="E4343" s="19" t="s">
        <v>2914</v>
      </c>
      <c r="F4343" s="19" t="s">
        <v>5279</v>
      </c>
      <c r="G4343" s="19"/>
    </row>
    <row r="4344" spans="1:7" x14ac:dyDescent="0.25">
      <c r="A4344">
        <v>4343</v>
      </c>
      <c r="B4344" s="5">
        <v>4051055</v>
      </c>
      <c r="C4344" t="str">
        <f t="shared" si="5526"/>
        <v>Bank of the James - Lynchburg, VA</v>
      </c>
      <c r="D4344" s="21" t="s">
        <v>1781</v>
      </c>
      <c r="E4344" s="19" t="s">
        <v>5282</v>
      </c>
      <c r="F4344" s="19" t="s">
        <v>5279</v>
      </c>
      <c r="G4344" s="19"/>
    </row>
    <row r="4345" spans="1:7" x14ac:dyDescent="0.25">
      <c r="A4345">
        <v>4344</v>
      </c>
      <c r="B4345" s="5">
        <v>1005313</v>
      </c>
      <c r="C4345" t="str">
        <f t="shared" si="5526"/>
        <v>Benchmark Community Bank - Kenbridge, VA</v>
      </c>
      <c r="D4345" s="21" t="s">
        <v>1787</v>
      </c>
      <c r="E4345" s="19" t="s">
        <v>5283</v>
      </c>
      <c r="F4345" s="19" t="s">
        <v>5279</v>
      </c>
      <c r="G4345" s="19"/>
    </row>
    <row r="4346" spans="1:7" x14ac:dyDescent="0.25">
      <c r="A4346">
        <v>4345</v>
      </c>
      <c r="B4346" s="5">
        <v>1006954</v>
      </c>
      <c r="C4346" t="str">
        <f t="shared" si="5526"/>
        <v>Blue Ridge Bank, National Association - Martinsville, VA</v>
      </c>
      <c r="D4346" s="21" t="s">
        <v>1784</v>
      </c>
      <c r="E4346" s="19" t="s">
        <v>3715</v>
      </c>
      <c r="F4346" s="19" t="s">
        <v>5279</v>
      </c>
      <c r="G4346" s="19"/>
    </row>
    <row r="4347" spans="1:7" x14ac:dyDescent="0.25">
      <c r="A4347">
        <v>4346</v>
      </c>
      <c r="B4347" s="5">
        <v>107016231</v>
      </c>
      <c r="C4347" t="str">
        <f t="shared" si="5526"/>
        <v>Burke &amp; Herbert Bank &amp; Trust Company - Alexandria, VA</v>
      </c>
      <c r="D4347" s="21" t="s">
        <v>253</v>
      </c>
      <c r="E4347" s="19" t="s">
        <v>3982</v>
      </c>
      <c r="F4347" s="19" t="s">
        <v>5279</v>
      </c>
      <c r="G4347" s="19"/>
    </row>
    <row r="4348" spans="1:7" x14ac:dyDescent="0.25">
      <c r="A4348">
        <v>4347</v>
      </c>
      <c r="B4348" s="5">
        <v>1005528</v>
      </c>
      <c r="C4348" t="str">
        <f t="shared" si="5526"/>
        <v>Capital One, National Association - McLean, VA</v>
      </c>
      <c r="D4348" s="21" t="s">
        <v>255</v>
      </c>
      <c r="E4348" s="19" t="s">
        <v>5285</v>
      </c>
      <c r="F4348" s="19" t="s">
        <v>5279</v>
      </c>
      <c r="G4348" s="19"/>
    </row>
    <row r="4349" spans="1:7" x14ac:dyDescent="0.25">
      <c r="A4349">
        <v>4348</v>
      </c>
      <c r="B4349" s="5">
        <v>26109743</v>
      </c>
      <c r="C4349" t="str">
        <f t="shared" si="5526"/>
        <v>Carter Bank &amp; Trust - Martinsville, VA</v>
      </c>
      <c r="D4349" s="21" t="s">
        <v>252</v>
      </c>
      <c r="E4349" s="19" t="s">
        <v>3715</v>
      </c>
      <c r="F4349" s="19" t="s">
        <v>5279</v>
      </c>
      <c r="G4349" s="19"/>
    </row>
    <row r="4350" spans="1:7" x14ac:dyDescent="0.25">
      <c r="A4350">
        <v>4349</v>
      </c>
      <c r="B4350" s="5">
        <v>4150054</v>
      </c>
      <c r="C4350" t="str">
        <f t="shared" si="5526"/>
        <v>Chain Bridge Bank, National Association - McLean, VA</v>
      </c>
      <c r="D4350" s="21" t="s">
        <v>1777</v>
      </c>
      <c r="E4350" s="19" t="s">
        <v>5285</v>
      </c>
      <c r="F4350" s="19" t="s">
        <v>5279</v>
      </c>
      <c r="G4350" s="19"/>
    </row>
    <row r="4351" spans="1:7" x14ac:dyDescent="0.25">
      <c r="A4351">
        <v>4350</v>
      </c>
      <c r="B4351" s="5">
        <v>1006729</v>
      </c>
      <c r="C4351" t="str">
        <f t="shared" si="5526"/>
        <v>Chesapeake Bank - Kilmarnock, VA</v>
      </c>
      <c r="D4351" s="21" t="s">
        <v>1783</v>
      </c>
      <c r="E4351" s="19" t="s">
        <v>5286</v>
      </c>
      <c r="F4351" s="19" t="s">
        <v>5279</v>
      </c>
      <c r="G4351" s="19"/>
    </row>
    <row r="4352" spans="1:7" x14ac:dyDescent="0.25">
      <c r="A4352">
        <v>4351</v>
      </c>
      <c r="B4352" s="5">
        <v>1015408</v>
      </c>
      <c r="C4352" t="str">
        <f t="shared" si="5526"/>
        <v>Citizens and Farmers Bank - West Point, VA</v>
      </c>
      <c r="D4352" s="21" t="s">
        <v>1270</v>
      </c>
      <c r="E4352" s="19" t="s">
        <v>3168</v>
      </c>
      <c r="F4352" s="19" t="s">
        <v>5279</v>
      </c>
      <c r="G4352" s="19"/>
    </row>
    <row r="4353" spans="1:7" x14ac:dyDescent="0.25">
      <c r="A4353">
        <v>4352</v>
      </c>
      <c r="B4353" s="5">
        <v>1016174</v>
      </c>
      <c r="C4353" t="str">
        <f t="shared" si="5526"/>
        <v>Citizens Bank and Trust Company - Blackstone, VA</v>
      </c>
      <c r="D4353" s="21" t="s">
        <v>1551</v>
      </c>
      <c r="E4353" s="19" t="s">
        <v>5287</v>
      </c>
      <c r="F4353" s="19" t="s">
        <v>5279</v>
      </c>
      <c r="G4353" s="19"/>
    </row>
    <row r="4354" spans="1:7" x14ac:dyDescent="0.25">
      <c r="A4354">
        <v>4353</v>
      </c>
      <c r="B4354" s="5">
        <v>1005111</v>
      </c>
      <c r="C4354" t="str">
        <f t="shared" ref="C4354:C4417" si="5527">D4354&amp;" - "&amp;E4354&amp;", "&amp;F4354</f>
        <v>Community Bankers' Bank - Midlothian, VA</v>
      </c>
      <c r="D4354" s="21" t="s">
        <v>1832</v>
      </c>
      <c r="E4354" s="19" t="s">
        <v>3435</v>
      </c>
      <c r="F4354" s="19" t="s">
        <v>5279</v>
      </c>
      <c r="G4354" s="19"/>
    </row>
    <row r="4355" spans="1:7" x14ac:dyDescent="0.25">
      <c r="A4355">
        <v>4354</v>
      </c>
      <c r="B4355" s="5">
        <v>4191050</v>
      </c>
      <c r="C4355" t="str">
        <f t="shared" si="5527"/>
        <v>CornerStone Bank - Lexington, VA</v>
      </c>
      <c r="D4355" s="21" t="s">
        <v>10312</v>
      </c>
      <c r="E4355" s="19" t="s">
        <v>3873</v>
      </c>
      <c r="F4355" s="19" t="s">
        <v>5279</v>
      </c>
      <c r="G4355" s="19"/>
    </row>
    <row r="4356" spans="1:7" x14ac:dyDescent="0.25">
      <c r="A4356">
        <v>4355</v>
      </c>
      <c r="B4356" s="5">
        <v>4072802</v>
      </c>
      <c r="C4356" t="str">
        <f t="shared" si="5527"/>
        <v>Elizabeth Building and Loan Association - Portsmouth, VA</v>
      </c>
      <c r="D4356" s="21" t="s">
        <v>10820</v>
      </c>
      <c r="E4356" s="19" t="s">
        <v>4609</v>
      </c>
      <c r="F4356" s="19" t="s">
        <v>5279</v>
      </c>
      <c r="G4356" s="19"/>
    </row>
    <row r="4357" spans="1:7" x14ac:dyDescent="0.25">
      <c r="A4357">
        <v>4356</v>
      </c>
      <c r="B4357" s="5">
        <v>1012774</v>
      </c>
      <c r="C4357" t="str">
        <f t="shared" si="5527"/>
        <v>Farmers &amp; Merchants Bank - Timberville, VA</v>
      </c>
      <c r="D4357" s="21" t="s">
        <v>262</v>
      </c>
      <c r="E4357" s="19" t="s">
        <v>5288</v>
      </c>
      <c r="F4357" s="19" t="s">
        <v>5279</v>
      </c>
      <c r="G4357" s="19"/>
    </row>
    <row r="4358" spans="1:7" x14ac:dyDescent="0.25">
      <c r="A4358">
        <v>4357</v>
      </c>
      <c r="B4358" s="5">
        <v>1013896</v>
      </c>
      <c r="C4358" t="str">
        <f t="shared" si="5527"/>
        <v>Farmers &amp; Merchants Bank of Craig County - New Castle, VA</v>
      </c>
      <c r="D4358" s="21" t="s">
        <v>10090</v>
      </c>
      <c r="E4358" s="19" t="s">
        <v>3089</v>
      </c>
      <c r="F4358" s="19" t="s">
        <v>5279</v>
      </c>
      <c r="G4358" s="19"/>
    </row>
    <row r="4359" spans="1:7" x14ac:dyDescent="0.25">
      <c r="A4359">
        <v>4358</v>
      </c>
      <c r="B4359" s="5">
        <v>1012058</v>
      </c>
      <c r="C4359" t="str">
        <f t="shared" si="5527"/>
        <v>Farmers and Miners Bank - Pennington Gap, VA</v>
      </c>
      <c r="D4359" s="21" t="s">
        <v>2372</v>
      </c>
      <c r="E4359" s="19" t="s">
        <v>5289</v>
      </c>
      <c r="F4359" s="19" t="s">
        <v>5279</v>
      </c>
      <c r="G4359" s="19"/>
    </row>
    <row r="4360" spans="1:7" x14ac:dyDescent="0.25">
      <c r="A4360">
        <v>4359</v>
      </c>
      <c r="B4360" s="5">
        <v>1015082</v>
      </c>
      <c r="C4360" t="str">
        <f t="shared" si="5527"/>
        <v>First Bank - Strasburg, VA</v>
      </c>
      <c r="D4360" s="21" t="s">
        <v>184</v>
      </c>
      <c r="E4360" s="19" t="s">
        <v>4524</v>
      </c>
      <c r="F4360" s="19" t="s">
        <v>5279</v>
      </c>
      <c r="G4360" s="19"/>
    </row>
    <row r="4361" spans="1:7" x14ac:dyDescent="0.25">
      <c r="A4361">
        <v>4360</v>
      </c>
      <c r="B4361" s="5">
        <v>1024885</v>
      </c>
      <c r="C4361" t="str">
        <f t="shared" si="5527"/>
        <v>First Community Bank - Bluefield, VA</v>
      </c>
      <c r="D4361" s="21" t="s">
        <v>840</v>
      </c>
      <c r="E4361" s="19" t="s">
        <v>5291</v>
      </c>
      <c r="F4361" s="19" t="s">
        <v>5279</v>
      </c>
      <c r="G4361" s="19"/>
    </row>
    <row r="4362" spans="1:7" x14ac:dyDescent="0.25">
      <c r="A4362">
        <v>4361</v>
      </c>
      <c r="B4362" s="5">
        <v>1016037</v>
      </c>
      <c r="C4362" t="str">
        <f t="shared" si="5527"/>
        <v>First National Bank - Altavista, VA</v>
      </c>
      <c r="D4362" s="21" t="s">
        <v>358</v>
      </c>
      <c r="E4362" s="19" t="s">
        <v>5292</v>
      </c>
      <c r="F4362" s="19" t="s">
        <v>5279</v>
      </c>
      <c r="G4362" s="19"/>
    </row>
    <row r="4363" spans="1:7" x14ac:dyDescent="0.25">
      <c r="A4363">
        <v>4362</v>
      </c>
      <c r="B4363" s="5">
        <v>1015320</v>
      </c>
      <c r="C4363" t="str">
        <f t="shared" si="5527"/>
        <v>First Sentinel Bank - Richlands, VA</v>
      </c>
      <c r="D4363" s="21" t="s">
        <v>2374</v>
      </c>
      <c r="E4363" s="19" t="s">
        <v>5293</v>
      </c>
      <c r="F4363" s="19" t="s">
        <v>5279</v>
      </c>
      <c r="G4363" s="19"/>
    </row>
    <row r="4364" spans="1:7" x14ac:dyDescent="0.25">
      <c r="A4364">
        <v>4363</v>
      </c>
      <c r="B4364" s="5">
        <v>4161070</v>
      </c>
      <c r="C4364" t="str">
        <f t="shared" si="5527"/>
        <v>FVCbank - Fairfax, VA</v>
      </c>
      <c r="D4364" s="21" t="s">
        <v>5485</v>
      </c>
      <c r="E4364" s="19" t="s">
        <v>3306</v>
      </c>
      <c r="F4364" s="19" t="s">
        <v>5279</v>
      </c>
      <c r="G4364" s="19"/>
    </row>
    <row r="4365" spans="1:7" x14ac:dyDescent="0.25">
      <c r="A4365">
        <v>4364</v>
      </c>
      <c r="B4365" s="5">
        <v>4075530</v>
      </c>
      <c r="C4365" t="str">
        <f t="shared" si="5527"/>
        <v>Highlands Community Bank - Covington, VA</v>
      </c>
      <c r="D4365" s="21" t="s">
        <v>2702</v>
      </c>
      <c r="E4365" s="19" t="s">
        <v>3214</v>
      </c>
      <c r="F4365" s="19" t="s">
        <v>5279</v>
      </c>
      <c r="G4365" s="19"/>
    </row>
    <row r="4366" spans="1:7" x14ac:dyDescent="0.25">
      <c r="A4366">
        <v>4365</v>
      </c>
      <c r="B4366" s="5">
        <v>26354581</v>
      </c>
      <c r="C4366" t="str">
        <f t="shared" si="5527"/>
        <v>Integrity Bank for Business - Virginia Beach, VA</v>
      </c>
      <c r="D4366" s="21" t="s">
        <v>10091</v>
      </c>
      <c r="E4366" s="19" t="s">
        <v>10125</v>
      </c>
      <c r="F4366" s="19" t="s">
        <v>5279</v>
      </c>
      <c r="G4366" s="19"/>
    </row>
    <row r="4367" spans="1:7" x14ac:dyDescent="0.25">
      <c r="A4367">
        <v>4366</v>
      </c>
      <c r="B4367" s="5">
        <v>4101795</v>
      </c>
      <c r="C4367" t="str">
        <f t="shared" si="5527"/>
        <v>John Marshall Bank - Reston, VA</v>
      </c>
      <c r="D4367" s="21" t="s">
        <v>1269</v>
      </c>
      <c r="E4367" s="19" t="s">
        <v>5278</v>
      </c>
      <c r="F4367" s="19" t="s">
        <v>5279</v>
      </c>
      <c r="G4367" s="19"/>
    </row>
    <row r="4368" spans="1:7" x14ac:dyDescent="0.25">
      <c r="A4368">
        <v>4367</v>
      </c>
      <c r="B4368" s="5">
        <v>1012084</v>
      </c>
      <c r="C4368" t="str">
        <f t="shared" si="5527"/>
        <v>Lee Bank and Trust Company - Pennington Gap, VA</v>
      </c>
      <c r="D4368" s="21" t="s">
        <v>2373</v>
      </c>
      <c r="E4368" s="19" t="s">
        <v>5289</v>
      </c>
      <c r="F4368" s="19" t="s">
        <v>5279</v>
      </c>
      <c r="G4368" s="19"/>
    </row>
    <row r="4369" spans="1:7" x14ac:dyDescent="0.25">
      <c r="A4369">
        <v>4368</v>
      </c>
      <c r="B4369" s="5">
        <v>1007393</v>
      </c>
      <c r="C4369" t="str">
        <f t="shared" si="5527"/>
        <v>Legacy Bank - Grundy, VA</v>
      </c>
      <c r="D4369" s="21" t="s">
        <v>1338</v>
      </c>
      <c r="E4369" s="19" t="s">
        <v>5294</v>
      </c>
      <c r="F4369" s="19" t="s">
        <v>5279</v>
      </c>
      <c r="G4369" s="19"/>
    </row>
    <row r="4370" spans="1:7" x14ac:dyDescent="0.25">
      <c r="A4370">
        <v>4369</v>
      </c>
      <c r="B4370" s="5">
        <v>4157279</v>
      </c>
      <c r="C4370" t="str">
        <f t="shared" si="5527"/>
        <v>Locus Bank, Inc. - Richmond, VA</v>
      </c>
      <c r="D4370" s="21" t="s">
        <v>10475</v>
      </c>
      <c r="E4370" s="19" t="s">
        <v>3700</v>
      </c>
      <c r="F4370" s="19" t="s">
        <v>5279</v>
      </c>
      <c r="G4370" s="19"/>
    </row>
    <row r="4371" spans="1:7" x14ac:dyDescent="0.25">
      <c r="A4371">
        <v>4370</v>
      </c>
      <c r="B4371" s="5">
        <v>4091656</v>
      </c>
      <c r="C4371" t="str">
        <f t="shared" si="5527"/>
        <v>MainStreet Bank - Fairfax, VA</v>
      </c>
      <c r="D4371" s="21" t="s">
        <v>1782</v>
      </c>
      <c r="E4371" s="19" t="s">
        <v>3306</v>
      </c>
      <c r="F4371" s="19" t="s">
        <v>5279</v>
      </c>
      <c r="G4371" s="19"/>
    </row>
    <row r="4372" spans="1:7" x14ac:dyDescent="0.25">
      <c r="A4372">
        <v>4371</v>
      </c>
      <c r="B4372" s="5">
        <v>1001410</v>
      </c>
      <c r="C4372" t="str">
        <f t="shared" si="5527"/>
        <v>Martinsville First Savings Bank - Martinsville, VA</v>
      </c>
      <c r="D4372" s="21" t="s">
        <v>739</v>
      </c>
      <c r="E4372" s="19" t="s">
        <v>3715</v>
      </c>
      <c r="F4372" s="19" t="s">
        <v>5279</v>
      </c>
      <c r="G4372" s="19"/>
    </row>
    <row r="4373" spans="1:7" x14ac:dyDescent="0.25">
      <c r="A4373">
        <v>4372</v>
      </c>
      <c r="B4373" s="5">
        <v>1012743</v>
      </c>
      <c r="C4373" t="str">
        <f t="shared" si="5527"/>
        <v>Miners Exchange Bank - Coeburn, VA</v>
      </c>
      <c r="D4373" s="21" t="s">
        <v>2782</v>
      </c>
      <c r="E4373" s="19" t="s">
        <v>5295</v>
      </c>
      <c r="F4373" s="19" t="s">
        <v>5279</v>
      </c>
      <c r="G4373" s="19"/>
    </row>
    <row r="4374" spans="1:7" x14ac:dyDescent="0.25">
      <c r="A4374">
        <v>4373</v>
      </c>
      <c r="B4374" s="5">
        <v>1012884</v>
      </c>
      <c r="C4374" t="str">
        <f t="shared" si="5527"/>
        <v>Movement Bank - Danville, VA</v>
      </c>
      <c r="D4374" s="21" t="s">
        <v>5296</v>
      </c>
      <c r="E4374" s="19" t="s">
        <v>2893</v>
      </c>
      <c r="F4374" s="19" t="s">
        <v>5279</v>
      </c>
      <c r="G4374" s="19"/>
    </row>
    <row r="4375" spans="1:7" x14ac:dyDescent="0.25">
      <c r="A4375">
        <v>4374</v>
      </c>
      <c r="B4375" s="5">
        <v>4199368</v>
      </c>
      <c r="C4375" t="str">
        <f t="shared" si="5527"/>
        <v>New Horizon Bank, National Association - Powhatan, VA</v>
      </c>
      <c r="D4375" s="21" t="s">
        <v>375</v>
      </c>
      <c r="E4375" s="19" t="s">
        <v>5298</v>
      </c>
      <c r="F4375" s="19" t="s">
        <v>5279</v>
      </c>
      <c r="G4375" s="19"/>
    </row>
    <row r="4376" spans="1:7" x14ac:dyDescent="0.25">
      <c r="A4376">
        <v>4375</v>
      </c>
      <c r="B4376" s="5">
        <v>1984032</v>
      </c>
      <c r="C4376" t="str">
        <f t="shared" si="5527"/>
        <v>New Peoples Bank, Inc. - Honaker, VA</v>
      </c>
      <c r="D4376" s="21" t="s">
        <v>1780</v>
      </c>
      <c r="E4376" s="19" t="s">
        <v>5299</v>
      </c>
      <c r="F4376" s="19" t="s">
        <v>5279</v>
      </c>
      <c r="G4376" s="19"/>
    </row>
    <row r="4377" spans="1:7" x14ac:dyDescent="0.25">
      <c r="A4377">
        <v>4376</v>
      </c>
      <c r="B4377" s="5">
        <v>29201361</v>
      </c>
      <c r="C4377" t="str">
        <f t="shared" si="5527"/>
        <v>Oak View National Bank - Warrenton, VA</v>
      </c>
      <c r="D4377" s="21" t="s">
        <v>2063</v>
      </c>
      <c r="E4377" s="19" t="s">
        <v>4382</v>
      </c>
      <c r="F4377" s="19" t="s">
        <v>5279</v>
      </c>
      <c r="G4377" s="19"/>
    </row>
    <row r="4378" spans="1:7" x14ac:dyDescent="0.25">
      <c r="A4378">
        <v>4377</v>
      </c>
      <c r="B4378" s="5">
        <v>4147997</v>
      </c>
      <c r="C4378" t="str">
        <f t="shared" si="5527"/>
        <v>Old Dominion National Bank - North Garden, VA</v>
      </c>
      <c r="D4378" s="21" t="s">
        <v>2535</v>
      </c>
      <c r="E4378" s="19" t="s">
        <v>5300</v>
      </c>
      <c r="F4378" s="19" t="s">
        <v>5279</v>
      </c>
      <c r="G4378" s="19"/>
    </row>
    <row r="4379" spans="1:7" x14ac:dyDescent="0.25">
      <c r="A4379">
        <v>4378</v>
      </c>
      <c r="B4379" s="5">
        <v>4055817</v>
      </c>
      <c r="C4379" t="str">
        <f t="shared" si="5527"/>
        <v>Old Point Trust &amp; Financial Services, N.A. - Newport News, VA</v>
      </c>
      <c r="D4379" s="21" t="s">
        <v>2101</v>
      </c>
      <c r="E4379" s="19" t="s">
        <v>5301</v>
      </c>
      <c r="F4379" s="19" t="s">
        <v>5279</v>
      </c>
      <c r="G4379" s="19"/>
    </row>
    <row r="4380" spans="1:7" x14ac:dyDescent="0.25">
      <c r="A4380">
        <v>4379</v>
      </c>
      <c r="B4380" s="5">
        <v>1004665</v>
      </c>
      <c r="C4380" t="str">
        <f t="shared" si="5527"/>
        <v>Pioneer Bank - Stanley, VA</v>
      </c>
      <c r="D4380" s="21" t="s">
        <v>527</v>
      </c>
      <c r="E4380" s="19" t="s">
        <v>5302</v>
      </c>
      <c r="F4380" s="19" t="s">
        <v>5279</v>
      </c>
      <c r="G4380" s="19"/>
    </row>
    <row r="4381" spans="1:7" x14ac:dyDescent="0.25">
      <c r="A4381">
        <v>4380</v>
      </c>
      <c r="B4381" s="5">
        <v>1004552</v>
      </c>
      <c r="C4381" t="str">
        <f t="shared" si="5527"/>
        <v>Powell Valley National Bank - Jonesville, VA</v>
      </c>
      <c r="D4381" s="21" t="s">
        <v>2375</v>
      </c>
      <c r="E4381" s="19" t="s">
        <v>3949</v>
      </c>
      <c r="F4381" s="19" t="s">
        <v>5279</v>
      </c>
      <c r="G4381" s="19"/>
    </row>
    <row r="4382" spans="1:7" x14ac:dyDescent="0.25">
      <c r="A4382">
        <v>4381</v>
      </c>
      <c r="B4382" s="5">
        <v>4100547</v>
      </c>
      <c r="C4382" t="str">
        <f t="shared" si="5527"/>
        <v>Primis Bank - Glen Allen, VA</v>
      </c>
      <c r="D4382" s="21" t="s">
        <v>10000</v>
      </c>
      <c r="E4382" s="19" t="s">
        <v>5284</v>
      </c>
      <c r="F4382" s="19" t="s">
        <v>5279</v>
      </c>
      <c r="G4382" s="19"/>
    </row>
    <row r="4383" spans="1:7" x14ac:dyDescent="0.25">
      <c r="A4383">
        <v>4382</v>
      </c>
      <c r="B4383" s="5">
        <v>4142049</v>
      </c>
      <c r="C4383" t="str">
        <f t="shared" si="5527"/>
        <v>Select Bank - Forest, VA</v>
      </c>
      <c r="D4383" s="21" t="s">
        <v>2062</v>
      </c>
      <c r="E4383" s="19" t="s">
        <v>4412</v>
      </c>
      <c r="F4383" s="19" t="s">
        <v>5279</v>
      </c>
      <c r="G4383" s="19"/>
    </row>
    <row r="4384" spans="1:7" x14ac:dyDescent="0.25">
      <c r="A4384">
        <v>4383</v>
      </c>
      <c r="B4384" s="5">
        <v>1005263</v>
      </c>
      <c r="C4384" t="str">
        <f t="shared" si="5527"/>
        <v>Skyline National Bank - Independence, VA</v>
      </c>
      <c r="D4384" s="21" t="s">
        <v>1786</v>
      </c>
      <c r="E4384" s="19" t="s">
        <v>3398</v>
      </c>
      <c r="F4384" s="19" t="s">
        <v>5279</v>
      </c>
      <c r="G4384" s="19"/>
    </row>
    <row r="4385" spans="1:7" x14ac:dyDescent="0.25">
      <c r="A4385">
        <v>4384</v>
      </c>
      <c r="B4385" s="5">
        <v>1012167</v>
      </c>
      <c r="C4385" t="str">
        <f t="shared" si="5527"/>
        <v>The Bank of Charlotte County - Phenix, VA</v>
      </c>
      <c r="D4385" s="21" t="s">
        <v>10001</v>
      </c>
      <c r="E4385" s="19" t="s">
        <v>5281</v>
      </c>
      <c r="F4385" s="19" t="s">
        <v>5279</v>
      </c>
      <c r="G4385" s="19"/>
    </row>
    <row r="4386" spans="1:7" x14ac:dyDescent="0.25">
      <c r="A4386">
        <v>4385</v>
      </c>
      <c r="B4386" s="5">
        <v>1014593</v>
      </c>
      <c r="C4386" t="str">
        <f t="shared" si="5527"/>
        <v>The Bank of Marion - Marion, VA</v>
      </c>
      <c r="D4386" s="21" t="s">
        <v>10002</v>
      </c>
      <c r="E4386" s="19" t="s">
        <v>2860</v>
      </c>
      <c r="F4386" s="19" t="s">
        <v>5279</v>
      </c>
      <c r="G4386" s="19"/>
    </row>
    <row r="4387" spans="1:7" x14ac:dyDescent="0.25">
      <c r="A4387">
        <v>4386</v>
      </c>
      <c r="B4387" s="5">
        <v>1011453</v>
      </c>
      <c r="C4387" t="str">
        <f t="shared" si="5527"/>
        <v>The Bank of Southside Virginia - Carson, VA</v>
      </c>
      <c r="D4387" s="21" t="s">
        <v>10003</v>
      </c>
      <c r="E4387" s="19" t="s">
        <v>2993</v>
      </c>
      <c r="F4387" s="19" t="s">
        <v>5279</v>
      </c>
      <c r="G4387" s="19"/>
    </row>
    <row r="4388" spans="1:7" x14ac:dyDescent="0.25">
      <c r="A4388">
        <v>4387</v>
      </c>
      <c r="B4388" s="5">
        <v>1013309</v>
      </c>
      <c r="C4388" t="str">
        <f t="shared" si="5527"/>
        <v>The Blue Grass Valley Bank - Blue Grass, VA</v>
      </c>
      <c r="D4388" s="21" t="s">
        <v>10004</v>
      </c>
      <c r="E4388" s="19" t="s">
        <v>3265</v>
      </c>
      <c r="F4388" s="19" t="s">
        <v>5279</v>
      </c>
      <c r="G4388" s="19"/>
    </row>
    <row r="4389" spans="1:7" x14ac:dyDescent="0.25">
      <c r="A4389">
        <v>4388</v>
      </c>
      <c r="B4389" s="5">
        <v>1006408</v>
      </c>
      <c r="C4389" t="str">
        <f t="shared" si="5527"/>
        <v>The Farmers Bank of Appomattox - Appomattox, VA</v>
      </c>
      <c r="D4389" s="21" t="s">
        <v>10005</v>
      </c>
      <c r="E4389" s="19" t="s">
        <v>5290</v>
      </c>
      <c r="F4389" s="19" t="s">
        <v>5279</v>
      </c>
      <c r="G4389" s="19"/>
    </row>
    <row r="4390" spans="1:7" x14ac:dyDescent="0.25">
      <c r="A4390">
        <v>4389</v>
      </c>
      <c r="B4390" s="5">
        <v>1006837</v>
      </c>
      <c r="C4390" t="str">
        <f t="shared" si="5527"/>
        <v>The First Bank and Trust Company - Lebanon, VA</v>
      </c>
      <c r="D4390" s="21" t="s">
        <v>10006</v>
      </c>
      <c r="E4390" s="19" t="s">
        <v>3885</v>
      </c>
      <c r="F4390" s="19" t="s">
        <v>5279</v>
      </c>
      <c r="G4390" s="19"/>
    </row>
    <row r="4391" spans="1:7" x14ac:dyDescent="0.25">
      <c r="A4391">
        <v>4390</v>
      </c>
      <c r="B4391" s="5">
        <v>29760145</v>
      </c>
      <c r="C4391" t="str">
        <f t="shared" si="5527"/>
        <v>The Freedom Bank of Virginia - Fairfax, VA</v>
      </c>
      <c r="D4391" s="21" t="s">
        <v>10007</v>
      </c>
      <c r="E4391" s="19" t="s">
        <v>3306</v>
      </c>
      <c r="F4391" s="19" t="s">
        <v>5279</v>
      </c>
      <c r="G4391" s="19"/>
    </row>
    <row r="4392" spans="1:7" x14ac:dyDescent="0.25">
      <c r="A4392">
        <v>4391</v>
      </c>
      <c r="B4392" s="5">
        <v>1013302</v>
      </c>
      <c r="C4392" t="str">
        <f t="shared" si="5527"/>
        <v>The National Bank of Blacksburg - Blacksburg, VA</v>
      </c>
      <c r="D4392" s="21" t="s">
        <v>10008</v>
      </c>
      <c r="E4392" s="19" t="s">
        <v>5297</v>
      </c>
      <c r="F4392" s="19" t="s">
        <v>5279</v>
      </c>
      <c r="G4392" s="19"/>
    </row>
    <row r="4393" spans="1:7" x14ac:dyDescent="0.25">
      <c r="A4393">
        <v>4392</v>
      </c>
      <c r="B4393" s="5">
        <v>1006379</v>
      </c>
      <c r="C4393" t="str">
        <f t="shared" si="5527"/>
        <v>The Old Point National Bank of Phoebus - Hampton, VA</v>
      </c>
      <c r="D4393" s="21" t="s">
        <v>10009</v>
      </c>
      <c r="E4393" s="19" t="s">
        <v>3324</v>
      </c>
      <c r="F4393" s="19" t="s">
        <v>5279</v>
      </c>
      <c r="G4393" s="19"/>
    </row>
    <row r="4394" spans="1:7" x14ac:dyDescent="0.25">
      <c r="A4394">
        <v>4393</v>
      </c>
      <c r="B4394" s="5">
        <v>4050678</v>
      </c>
      <c r="C4394" t="str">
        <f t="shared" si="5527"/>
        <v>TowneBank - Portsmouth, VA</v>
      </c>
      <c r="D4394" s="21" t="s">
        <v>251</v>
      </c>
      <c r="E4394" s="19" t="s">
        <v>4609</v>
      </c>
      <c r="F4394" s="19" t="s">
        <v>5279</v>
      </c>
      <c r="G4394" s="19"/>
    </row>
    <row r="4395" spans="1:7" x14ac:dyDescent="0.25">
      <c r="A4395">
        <v>4394</v>
      </c>
      <c r="B4395" s="5">
        <v>1007473</v>
      </c>
      <c r="C4395" t="str">
        <f t="shared" si="5527"/>
        <v>TruPoint Bank - Grundy, VA</v>
      </c>
      <c r="D4395" s="21" t="s">
        <v>1785</v>
      </c>
      <c r="E4395" s="19" t="s">
        <v>5294</v>
      </c>
      <c r="F4395" s="19" t="s">
        <v>5279</v>
      </c>
      <c r="G4395" s="19"/>
    </row>
    <row r="4396" spans="1:7" x14ac:dyDescent="0.25">
      <c r="A4396">
        <v>4395</v>
      </c>
      <c r="B4396" s="5">
        <v>14003697</v>
      </c>
      <c r="C4396" t="str">
        <f t="shared" si="5527"/>
        <v>Trustar Bank - Great Falls, VA</v>
      </c>
      <c r="D4396" s="21" t="s">
        <v>9117</v>
      </c>
      <c r="E4396" s="19" t="s">
        <v>4448</v>
      </c>
      <c r="F4396" s="19" t="s">
        <v>5279</v>
      </c>
      <c r="G4396" s="19"/>
    </row>
    <row r="4397" spans="1:7" x14ac:dyDescent="0.25">
      <c r="A4397">
        <v>4396</v>
      </c>
      <c r="B4397" s="5">
        <v>1008564</v>
      </c>
      <c r="C4397" t="str">
        <f t="shared" si="5527"/>
        <v>United Bank - Fairfax, VA</v>
      </c>
      <c r="D4397" s="21" t="s">
        <v>254</v>
      </c>
      <c r="E4397" s="19" t="s">
        <v>3306</v>
      </c>
      <c r="F4397" s="19" t="s">
        <v>5279</v>
      </c>
      <c r="G4397" s="19"/>
    </row>
    <row r="4398" spans="1:7" x14ac:dyDescent="0.25">
      <c r="A4398">
        <v>4397</v>
      </c>
      <c r="B4398" s="5">
        <v>4019974</v>
      </c>
      <c r="C4398" t="str">
        <f t="shared" si="5527"/>
        <v>Virginia National Bank - Charlottesville, VA</v>
      </c>
      <c r="D4398" s="21" t="s">
        <v>1779</v>
      </c>
      <c r="E4398" s="19" t="s">
        <v>5303</v>
      </c>
      <c r="F4398" s="19" t="s">
        <v>5279</v>
      </c>
      <c r="G4398" s="19"/>
    </row>
    <row r="4399" spans="1:7" x14ac:dyDescent="0.25">
      <c r="A4399">
        <v>4398</v>
      </c>
      <c r="B4399" s="5">
        <v>4104638</v>
      </c>
      <c r="C4399" t="str">
        <f t="shared" si="5527"/>
        <v>Merchants Commercial Bank - Saint Thomas, VI</v>
      </c>
      <c r="D4399" s="21" t="s">
        <v>2703</v>
      </c>
      <c r="E4399" s="19" t="s">
        <v>5304</v>
      </c>
      <c r="F4399" s="19" t="s">
        <v>5305</v>
      </c>
      <c r="G4399" s="19"/>
    </row>
    <row r="4400" spans="1:7" x14ac:dyDescent="0.25">
      <c r="A4400">
        <v>4399</v>
      </c>
      <c r="B4400" s="5">
        <v>101299892</v>
      </c>
      <c r="C4400" t="str">
        <f t="shared" si="5527"/>
        <v>Bank of Burlington - South Burlington, VT</v>
      </c>
      <c r="D4400" s="21" t="s">
        <v>759</v>
      </c>
      <c r="E4400" s="19" t="s">
        <v>10353</v>
      </c>
      <c r="F4400" s="19" t="s">
        <v>5306</v>
      </c>
      <c r="G4400" s="19"/>
    </row>
    <row r="4401" spans="1:7" x14ac:dyDescent="0.25">
      <c r="A4401">
        <v>4400</v>
      </c>
      <c r="B4401" s="5">
        <v>1000836</v>
      </c>
      <c r="C4401" t="str">
        <f t="shared" si="5527"/>
        <v>Brattleboro Savings &amp; Loan Association - Brattleboro, VT</v>
      </c>
      <c r="D4401" s="21" t="s">
        <v>659</v>
      </c>
      <c r="E4401" s="19" t="s">
        <v>5307</v>
      </c>
      <c r="F4401" s="19" t="s">
        <v>5306</v>
      </c>
      <c r="G4401" s="19"/>
    </row>
    <row r="4402" spans="1:7" x14ac:dyDescent="0.25">
      <c r="A4402">
        <v>4401</v>
      </c>
      <c r="B4402" s="5">
        <v>1007419</v>
      </c>
      <c r="C4402" t="str">
        <f t="shared" si="5527"/>
        <v>Community National Bank - Derby, VT</v>
      </c>
      <c r="D4402" s="21" t="s">
        <v>1245</v>
      </c>
      <c r="E4402" s="19" t="s">
        <v>10049</v>
      </c>
      <c r="F4402" s="19" t="s">
        <v>5306</v>
      </c>
      <c r="G4402" s="19"/>
    </row>
    <row r="4403" spans="1:7" x14ac:dyDescent="0.25">
      <c r="A4403">
        <v>4402</v>
      </c>
      <c r="B4403" s="5">
        <v>1006263</v>
      </c>
      <c r="C4403" t="str">
        <f t="shared" si="5527"/>
        <v>First National Bank of Orwell - Orwell, VT</v>
      </c>
      <c r="D4403" s="21" t="s">
        <v>912</v>
      </c>
      <c r="E4403" s="19" t="s">
        <v>5308</v>
      </c>
      <c r="F4403" s="19" t="s">
        <v>5306</v>
      </c>
      <c r="G4403" s="19"/>
    </row>
    <row r="4404" spans="1:7" x14ac:dyDescent="0.25">
      <c r="A4404">
        <v>4403</v>
      </c>
      <c r="B4404" s="5">
        <v>1023314</v>
      </c>
      <c r="C4404" t="str">
        <f t="shared" si="5527"/>
        <v>Ledyard National Bank - Norwich, VT</v>
      </c>
      <c r="D4404" s="21" t="s">
        <v>1790</v>
      </c>
      <c r="E4404" s="19" t="s">
        <v>3059</v>
      </c>
      <c r="F4404" s="19" t="s">
        <v>5306</v>
      </c>
      <c r="G4404" s="19"/>
    </row>
    <row r="4405" spans="1:7" x14ac:dyDescent="0.25">
      <c r="A4405">
        <v>4404</v>
      </c>
      <c r="B4405" s="5">
        <v>1006211</v>
      </c>
      <c r="C4405" t="str">
        <f t="shared" si="5527"/>
        <v>National Bank of Middlebury - Middlebury, VT</v>
      </c>
      <c r="D4405" s="21" t="s">
        <v>1789</v>
      </c>
      <c r="E4405" s="19" t="s">
        <v>3708</v>
      </c>
      <c r="F4405" s="19" t="s">
        <v>5306</v>
      </c>
      <c r="G4405" s="19"/>
    </row>
    <row r="4406" spans="1:7" x14ac:dyDescent="0.25">
      <c r="A4406">
        <v>4405</v>
      </c>
      <c r="B4406" s="5">
        <v>1010394</v>
      </c>
      <c r="C4406" t="str">
        <f t="shared" si="5527"/>
        <v>Northfield Savings Bank - Berlin, VT</v>
      </c>
      <c r="D4406" s="21" t="s">
        <v>560</v>
      </c>
      <c r="E4406" s="19" t="s">
        <v>4063</v>
      </c>
      <c r="F4406" s="19" t="s">
        <v>5306</v>
      </c>
      <c r="G4406" s="19"/>
    </row>
    <row r="4407" spans="1:7" x14ac:dyDescent="0.25">
      <c r="A4407">
        <v>4406</v>
      </c>
      <c r="B4407" s="5">
        <v>1007791</v>
      </c>
      <c r="C4407" t="str">
        <f t="shared" si="5527"/>
        <v>Passumpsic Savings Bank - Saint Johnsbury, VT</v>
      </c>
      <c r="D4407" s="21" t="s">
        <v>10010</v>
      </c>
      <c r="E4407" s="19" t="s">
        <v>5309</v>
      </c>
      <c r="F4407" s="19" t="s">
        <v>5306</v>
      </c>
      <c r="G4407" s="19"/>
    </row>
    <row r="4408" spans="1:7" x14ac:dyDescent="0.25">
      <c r="A4408">
        <v>4407</v>
      </c>
      <c r="B4408" s="5">
        <v>1009698</v>
      </c>
      <c r="C4408" t="str">
        <f t="shared" si="5527"/>
        <v>Peoples Trust Company of St. Albans - Saint Albans, VT</v>
      </c>
      <c r="D4408" s="21" t="s">
        <v>10092</v>
      </c>
      <c r="E4408" s="19" t="s">
        <v>5310</v>
      </c>
      <c r="F4408" s="19" t="s">
        <v>5306</v>
      </c>
      <c r="G4408" s="19"/>
    </row>
    <row r="4409" spans="1:7" x14ac:dyDescent="0.25">
      <c r="A4409">
        <v>4408</v>
      </c>
      <c r="B4409" s="5">
        <v>1001886</v>
      </c>
      <c r="C4409" t="str">
        <f t="shared" si="5527"/>
        <v>The Bank of Bennington - Bennington, VT</v>
      </c>
      <c r="D4409" s="21" t="s">
        <v>10011</v>
      </c>
      <c r="E4409" s="19" t="s">
        <v>4532</v>
      </c>
      <c r="F4409" s="19" t="s">
        <v>5306</v>
      </c>
      <c r="G4409" s="19"/>
    </row>
    <row r="4410" spans="1:7" x14ac:dyDescent="0.25">
      <c r="A4410">
        <v>4409</v>
      </c>
      <c r="B4410" s="5">
        <v>1008180</v>
      </c>
      <c r="C4410" t="str">
        <f t="shared" si="5527"/>
        <v>Union Bank - Morrisville, VT</v>
      </c>
      <c r="D4410" s="21" t="s">
        <v>1788</v>
      </c>
      <c r="E4410" s="19" t="s">
        <v>5311</v>
      </c>
      <c r="F4410" s="19" t="s">
        <v>5306</v>
      </c>
      <c r="G4410" s="19"/>
    </row>
    <row r="4411" spans="1:7" x14ac:dyDescent="0.25">
      <c r="A4411">
        <v>4410</v>
      </c>
      <c r="B4411" s="5">
        <v>1007833</v>
      </c>
      <c r="C4411" t="str">
        <f t="shared" si="5527"/>
        <v>Wells River Savings Bank - Wells River, VT</v>
      </c>
      <c r="D4411" s="21" t="s">
        <v>660</v>
      </c>
      <c r="E4411" s="19" t="s">
        <v>5312</v>
      </c>
      <c r="F4411" s="19" t="s">
        <v>5306</v>
      </c>
      <c r="G4411" s="19"/>
    </row>
    <row r="4412" spans="1:7" x14ac:dyDescent="0.25">
      <c r="A4412">
        <v>4411</v>
      </c>
      <c r="B4412" s="5">
        <v>4092792</v>
      </c>
      <c r="C4412" t="str">
        <f t="shared" si="5527"/>
        <v>1st Security Bank of Washington - Mountlake Terrace, WA</v>
      </c>
      <c r="D4412" s="21" t="s">
        <v>563</v>
      </c>
      <c r="E4412" s="19" t="s">
        <v>5313</v>
      </c>
      <c r="F4412" s="19" t="s">
        <v>5314</v>
      </c>
      <c r="G4412" s="19"/>
    </row>
    <row r="4413" spans="1:7" x14ac:dyDescent="0.25">
      <c r="A4413">
        <v>4412</v>
      </c>
      <c r="B4413" s="5">
        <v>1005023</v>
      </c>
      <c r="C4413" t="str">
        <f t="shared" si="5527"/>
        <v>Baker Boyer National Bank - Walla Walla, WA</v>
      </c>
      <c r="D4413" s="21" t="s">
        <v>10012</v>
      </c>
      <c r="E4413" s="19" t="s">
        <v>5315</v>
      </c>
      <c r="F4413" s="19" t="s">
        <v>5314</v>
      </c>
      <c r="G4413" s="19"/>
    </row>
    <row r="4414" spans="1:7" x14ac:dyDescent="0.25">
      <c r="A4414">
        <v>4413</v>
      </c>
      <c r="B4414" s="5">
        <v>1007881</v>
      </c>
      <c r="C4414" t="str">
        <f t="shared" si="5527"/>
        <v>Bank of the Pacific - Aberdeen, WA</v>
      </c>
      <c r="D4414" s="21" t="s">
        <v>1792</v>
      </c>
      <c r="E4414" s="19" t="s">
        <v>4071</v>
      </c>
      <c r="F4414" s="19" t="s">
        <v>5314</v>
      </c>
      <c r="G4414" s="19"/>
    </row>
    <row r="4415" spans="1:7" x14ac:dyDescent="0.25">
      <c r="A4415">
        <v>4414</v>
      </c>
      <c r="B4415" s="5">
        <v>1008404</v>
      </c>
      <c r="C4415" t="str">
        <f t="shared" si="5527"/>
        <v>Banner Bank - Walla Walla, WA</v>
      </c>
      <c r="D4415" s="21" t="s">
        <v>258</v>
      </c>
      <c r="E4415" s="19" t="s">
        <v>5315</v>
      </c>
      <c r="F4415" s="19" t="s">
        <v>5314</v>
      </c>
      <c r="G4415" s="19"/>
    </row>
    <row r="4416" spans="1:7" x14ac:dyDescent="0.25">
      <c r="A4416">
        <v>4415</v>
      </c>
      <c r="B4416" s="5">
        <v>1011031</v>
      </c>
      <c r="C4416" t="str">
        <f t="shared" si="5527"/>
        <v>Cashmere Valley Bank - Cashmere, WA</v>
      </c>
      <c r="D4416" s="21" t="s">
        <v>1272</v>
      </c>
      <c r="E4416" s="19" t="s">
        <v>5317</v>
      </c>
      <c r="F4416" s="19" t="s">
        <v>5314</v>
      </c>
      <c r="G4416" s="19"/>
    </row>
    <row r="4417" spans="1:7" x14ac:dyDescent="0.25">
      <c r="A4417">
        <v>4416</v>
      </c>
      <c r="B4417" s="5">
        <v>1032536</v>
      </c>
      <c r="C4417" t="str">
        <f t="shared" si="5527"/>
        <v>Coastal Community Bank - Everett, WA</v>
      </c>
      <c r="D4417" s="21" t="s">
        <v>1791</v>
      </c>
      <c r="E4417" s="19" t="s">
        <v>4012</v>
      </c>
      <c r="F4417" s="19" t="s">
        <v>5314</v>
      </c>
      <c r="G4417" s="19"/>
    </row>
    <row r="4418" spans="1:7" x14ac:dyDescent="0.25">
      <c r="A4418">
        <v>4417</v>
      </c>
      <c r="B4418" s="5">
        <v>19875424</v>
      </c>
      <c r="C4418" t="str">
        <f t="shared" ref="C4418:C4481" si="5528">D4418&amp;" - "&amp;E4418&amp;", "&amp;F4418</f>
        <v>Commencement Bank - Tacoma, WA</v>
      </c>
      <c r="D4418" s="21" t="s">
        <v>9359</v>
      </c>
      <c r="E4418" s="19" t="s">
        <v>5318</v>
      </c>
      <c r="F4418" s="19" t="s">
        <v>5314</v>
      </c>
      <c r="G4418" s="19"/>
    </row>
    <row r="4419" spans="1:7" x14ac:dyDescent="0.25">
      <c r="A4419">
        <v>4418</v>
      </c>
      <c r="B4419" s="5">
        <v>1974046</v>
      </c>
      <c r="C4419" t="str">
        <f t="shared" si="5528"/>
        <v>Community First Bank - Kennewick, WA</v>
      </c>
      <c r="D4419" s="21" t="s">
        <v>1492</v>
      </c>
      <c r="E4419" s="19" t="s">
        <v>5319</v>
      </c>
      <c r="F4419" s="19" t="s">
        <v>5314</v>
      </c>
      <c r="G4419" s="19"/>
    </row>
    <row r="4420" spans="1:7" x14ac:dyDescent="0.25">
      <c r="A4420">
        <v>4419</v>
      </c>
      <c r="B4420" s="5">
        <v>1000432</v>
      </c>
      <c r="C4420" t="str">
        <f t="shared" si="5528"/>
        <v>Connect Community Bank - Raymond, WA</v>
      </c>
      <c r="D4420" s="21" t="s">
        <v>10605</v>
      </c>
      <c r="E4420" s="19" t="s">
        <v>3556</v>
      </c>
      <c r="F4420" s="19" t="s">
        <v>5314</v>
      </c>
      <c r="G4420" s="19"/>
    </row>
    <row r="4421" spans="1:7" x14ac:dyDescent="0.25">
      <c r="A4421">
        <v>4420</v>
      </c>
      <c r="B4421" s="5">
        <v>1012509</v>
      </c>
      <c r="C4421" t="str">
        <f t="shared" si="5528"/>
        <v>Farmers State Bank - Winthrop, WA</v>
      </c>
      <c r="D4421" s="21" t="s">
        <v>290</v>
      </c>
      <c r="E4421" s="19" t="s">
        <v>5320</v>
      </c>
      <c r="F4421" s="19" t="s">
        <v>5314</v>
      </c>
      <c r="G4421" s="19"/>
    </row>
    <row r="4422" spans="1:7" x14ac:dyDescent="0.25">
      <c r="A4422">
        <v>4421</v>
      </c>
      <c r="B4422" s="5">
        <v>1000537</v>
      </c>
      <c r="C4422" t="str">
        <f t="shared" si="5528"/>
        <v>First Fed Bank - Port Angeles, WA</v>
      </c>
      <c r="D4422" s="21" t="s">
        <v>10187</v>
      </c>
      <c r="E4422" s="19" t="s">
        <v>5321</v>
      </c>
      <c r="F4422" s="19" t="s">
        <v>5314</v>
      </c>
      <c r="G4422" s="19"/>
    </row>
    <row r="4423" spans="1:7" x14ac:dyDescent="0.25">
      <c r="A4423">
        <v>4422</v>
      </c>
      <c r="B4423" s="5">
        <v>1014878</v>
      </c>
      <c r="C4423" t="str">
        <f t="shared" si="5528"/>
        <v>Heritage Bank - Olympia, WA</v>
      </c>
      <c r="D4423" s="21" t="s">
        <v>53</v>
      </c>
      <c r="E4423" s="19" t="s">
        <v>5323</v>
      </c>
      <c r="F4423" s="19" t="s">
        <v>5314</v>
      </c>
      <c r="G4423" s="19"/>
    </row>
    <row r="4424" spans="1:7" x14ac:dyDescent="0.25">
      <c r="A4424">
        <v>4423</v>
      </c>
      <c r="B4424" s="5">
        <v>1030005</v>
      </c>
      <c r="C4424" t="str">
        <f t="shared" si="5528"/>
        <v>HomeStreet Bank - Seattle, WA</v>
      </c>
      <c r="D4424" s="21" t="s">
        <v>257</v>
      </c>
      <c r="E4424" s="19" t="s">
        <v>5322</v>
      </c>
      <c r="F4424" s="19" t="s">
        <v>5314</v>
      </c>
      <c r="G4424" s="19"/>
    </row>
    <row r="4425" spans="1:7" x14ac:dyDescent="0.25">
      <c r="A4425">
        <v>4424</v>
      </c>
      <c r="B4425" s="5">
        <v>1011148</v>
      </c>
      <c r="C4425" t="str">
        <f t="shared" si="5528"/>
        <v>Kitsap Bank - Port Orchard, WA</v>
      </c>
      <c r="D4425" s="21" t="s">
        <v>1271</v>
      </c>
      <c r="E4425" s="19" t="s">
        <v>5325</v>
      </c>
      <c r="F4425" s="19" t="s">
        <v>5314</v>
      </c>
      <c r="G4425" s="19"/>
    </row>
    <row r="4426" spans="1:7" x14ac:dyDescent="0.25">
      <c r="A4426">
        <v>4425</v>
      </c>
      <c r="B4426" s="5">
        <v>1010393</v>
      </c>
      <c r="C4426" t="str">
        <f t="shared" si="5528"/>
        <v>Lamont Bank of St. John - Saint John, WA</v>
      </c>
      <c r="D4426" s="21" t="s">
        <v>1098</v>
      </c>
      <c r="E4426" s="19" t="s">
        <v>3844</v>
      </c>
      <c r="F4426" s="19" t="s">
        <v>5314</v>
      </c>
      <c r="G4426" s="19"/>
    </row>
    <row r="4427" spans="1:7" x14ac:dyDescent="0.25">
      <c r="A4427">
        <v>4426</v>
      </c>
      <c r="B4427" s="5">
        <v>4171274</v>
      </c>
      <c r="C4427" t="str">
        <f t="shared" si="5528"/>
        <v>Liberty Bank - Poulsbo, WA</v>
      </c>
      <c r="D4427" s="21" t="s">
        <v>387</v>
      </c>
      <c r="E4427" s="19" t="s">
        <v>5326</v>
      </c>
      <c r="F4427" s="19" t="s">
        <v>5314</v>
      </c>
      <c r="G4427" s="19"/>
    </row>
    <row r="4428" spans="1:7" x14ac:dyDescent="0.25">
      <c r="A4428">
        <v>4427</v>
      </c>
      <c r="B4428" s="5">
        <v>10787462</v>
      </c>
      <c r="C4428" t="str">
        <f t="shared" si="5528"/>
        <v>Mountain Pacific Bank - Everett, WA</v>
      </c>
      <c r="D4428" s="21" t="s">
        <v>2066</v>
      </c>
      <c r="E4428" s="19" t="s">
        <v>4012</v>
      </c>
      <c r="F4428" s="19" t="s">
        <v>5314</v>
      </c>
      <c r="G4428" s="19"/>
    </row>
    <row r="4429" spans="1:7" x14ac:dyDescent="0.25">
      <c r="A4429">
        <v>4428</v>
      </c>
      <c r="B4429" s="5">
        <v>136541273</v>
      </c>
      <c r="C4429" t="str">
        <f t="shared" si="5528"/>
        <v>National Digital Trust Company - Seattle, WA</v>
      </c>
      <c r="D4429" s="21" t="s">
        <v>10906</v>
      </c>
      <c r="E4429" s="19" t="s">
        <v>5322</v>
      </c>
      <c r="F4429" s="19" t="s">
        <v>5314</v>
      </c>
      <c r="G4429" s="19"/>
    </row>
    <row r="4430" spans="1:7" x14ac:dyDescent="0.25">
      <c r="A4430">
        <v>4429</v>
      </c>
      <c r="B4430" s="5">
        <v>1000661</v>
      </c>
      <c r="C4430" t="str">
        <f t="shared" si="5528"/>
        <v>Olympia Federal Savings and Loan Association - Olympia, WA</v>
      </c>
      <c r="D4430" s="21" t="s">
        <v>562</v>
      </c>
      <c r="E4430" s="19" t="s">
        <v>5323</v>
      </c>
      <c r="F4430" s="19" t="s">
        <v>5314</v>
      </c>
      <c r="G4430" s="19"/>
    </row>
    <row r="4431" spans="1:7" x14ac:dyDescent="0.25">
      <c r="A4431">
        <v>4430</v>
      </c>
      <c r="B4431" s="5">
        <v>1981021</v>
      </c>
      <c r="C4431" t="str">
        <f t="shared" si="5528"/>
        <v>Pacific Crest Savings Bank - Lynnwood, WA</v>
      </c>
      <c r="D4431" s="21" t="s">
        <v>662</v>
      </c>
      <c r="E4431" s="19" t="s">
        <v>5316</v>
      </c>
      <c r="F4431" s="19" t="s">
        <v>5314</v>
      </c>
      <c r="G4431" s="19"/>
    </row>
    <row r="4432" spans="1:7" x14ac:dyDescent="0.25">
      <c r="A4432">
        <v>4431</v>
      </c>
      <c r="B4432" s="5">
        <v>1009617</v>
      </c>
      <c r="C4432" t="str">
        <f t="shared" si="5528"/>
        <v>Peoples Bank - Bellingham, WA</v>
      </c>
      <c r="D4432" s="21" t="s">
        <v>215</v>
      </c>
      <c r="E4432" s="19" t="s">
        <v>4290</v>
      </c>
      <c r="F4432" s="19" t="s">
        <v>5314</v>
      </c>
      <c r="G4432" s="19"/>
    </row>
    <row r="4433" spans="1:7" x14ac:dyDescent="0.25">
      <c r="A4433">
        <v>4432</v>
      </c>
      <c r="B4433" s="5">
        <v>1009017</v>
      </c>
      <c r="C4433" t="str">
        <f t="shared" si="5528"/>
        <v>Portage Bank - Bellevue, WA</v>
      </c>
      <c r="D4433" s="21" t="s">
        <v>10071</v>
      </c>
      <c r="E4433" s="19" t="s">
        <v>3263</v>
      </c>
      <c r="F4433" s="19" t="s">
        <v>5314</v>
      </c>
      <c r="G4433" s="19"/>
    </row>
    <row r="4434" spans="1:7" x14ac:dyDescent="0.25">
      <c r="A4434">
        <v>4433</v>
      </c>
      <c r="B4434" s="5">
        <v>4120481</v>
      </c>
      <c r="C4434" t="str">
        <f t="shared" si="5528"/>
        <v>RiverBank - Spokane, WA</v>
      </c>
      <c r="D4434" s="21" t="s">
        <v>754</v>
      </c>
      <c r="E4434" s="19" t="s">
        <v>5324</v>
      </c>
      <c r="F4434" s="19" t="s">
        <v>5314</v>
      </c>
      <c r="G4434" s="19"/>
    </row>
    <row r="4435" spans="1:7" x14ac:dyDescent="0.25">
      <c r="A4435">
        <v>4434</v>
      </c>
      <c r="B4435" s="5">
        <v>1001579</v>
      </c>
      <c r="C4435" t="str">
        <f t="shared" si="5528"/>
        <v>Riverview Bank - Vancouver, WA</v>
      </c>
      <c r="D4435" s="21" t="s">
        <v>10313</v>
      </c>
      <c r="E4435" s="19" t="s">
        <v>5327</v>
      </c>
      <c r="F4435" s="19" t="s">
        <v>5314</v>
      </c>
      <c r="G4435" s="19"/>
    </row>
    <row r="4436" spans="1:7" x14ac:dyDescent="0.25">
      <c r="A4436">
        <v>4435</v>
      </c>
      <c r="B4436" s="5">
        <v>9749165</v>
      </c>
      <c r="C4436" t="str">
        <f t="shared" si="5528"/>
        <v>SaviBank - Burlington, WA</v>
      </c>
      <c r="D4436" s="21" t="s">
        <v>2067</v>
      </c>
      <c r="E4436" s="19" t="s">
        <v>3015</v>
      </c>
      <c r="F4436" s="19" t="s">
        <v>5314</v>
      </c>
      <c r="G4436" s="19"/>
    </row>
    <row r="4437" spans="1:7" x14ac:dyDescent="0.25">
      <c r="A4437">
        <v>4436</v>
      </c>
      <c r="B4437" s="5">
        <v>4053242</v>
      </c>
      <c r="C4437" t="str">
        <f t="shared" si="5528"/>
        <v>Seattle Bank - Seattle, WA</v>
      </c>
      <c r="D4437" s="21" t="s">
        <v>661</v>
      </c>
      <c r="E4437" s="19" t="s">
        <v>5322</v>
      </c>
      <c r="F4437" s="19" t="s">
        <v>5314</v>
      </c>
      <c r="G4437" s="19"/>
    </row>
    <row r="4438" spans="1:7" x14ac:dyDescent="0.25">
      <c r="A4438">
        <v>4437</v>
      </c>
      <c r="B4438" s="5">
        <v>1023004</v>
      </c>
      <c r="C4438" t="str">
        <f t="shared" si="5528"/>
        <v>Sound Banking Company - Lakewood, WA</v>
      </c>
      <c r="D4438" s="21" t="s">
        <v>377</v>
      </c>
      <c r="E4438" s="19" t="s">
        <v>3037</v>
      </c>
      <c r="F4438" s="19" t="s">
        <v>5314</v>
      </c>
      <c r="G4438" s="19"/>
    </row>
    <row r="4439" spans="1:7" x14ac:dyDescent="0.25">
      <c r="A4439">
        <v>4438</v>
      </c>
      <c r="B4439" s="5">
        <v>4089133</v>
      </c>
      <c r="C4439" t="str">
        <f t="shared" si="5528"/>
        <v>Sound Community Bank - Seattle, WA</v>
      </c>
      <c r="D4439" s="21" t="s">
        <v>1793</v>
      </c>
      <c r="E4439" s="19" t="s">
        <v>5322</v>
      </c>
      <c r="F4439" s="19" t="s">
        <v>5314</v>
      </c>
      <c r="G4439" s="19"/>
    </row>
    <row r="4440" spans="1:7" x14ac:dyDescent="0.25">
      <c r="A4440">
        <v>4439</v>
      </c>
      <c r="B4440" s="5">
        <v>1009910</v>
      </c>
      <c r="C4440" t="str">
        <f t="shared" si="5528"/>
        <v>State Bank Northwest - Spokane Valley, WA</v>
      </c>
      <c r="D4440" s="21" t="s">
        <v>2064</v>
      </c>
      <c r="E4440" s="19" t="s">
        <v>5328</v>
      </c>
      <c r="F4440" s="19" t="s">
        <v>5314</v>
      </c>
      <c r="G4440" s="19"/>
    </row>
    <row r="4441" spans="1:7" x14ac:dyDescent="0.25">
      <c r="A4441">
        <v>4440</v>
      </c>
      <c r="B4441" s="5">
        <v>4257919</v>
      </c>
      <c r="C4441" t="str">
        <f t="shared" si="5528"/>
        <v>Taiwan Cooperative Bank Ltd. Seattle Branch - Seattle, WA</v>
      </c>
      <c r="D4441" s="21" t="s">
        <v>10798</v>
      </c>
      <c r="E4441" s="19" t="s">
        <v>5322</v>
      </c>
      <c r="F4441" s="19" t="s">
        <v>5314</v>
      </c>
      <c r="G4441" s="19"/>
    </row>
    <row r="4442" spans="1:7" x14ac:dyDescent="0.25">
      <c r="A4442">
        <v>4441</v>
      </c>
      <c r="B4442" s="5">
        <v>1007720</v>
      </c>
      <c r="C4442" t="str">
        <f t="shared" si="5528"/>
        <v>Timberland Bank - Hoquiam, WA</v>
      </c>
      <c r="D4442" s="21" t="s">
        <v>561</v>
      </c>
      <c r="E4442" s="19" t="s">
        <v>5329</v>
      </c>
      <c r="F4442" s="19" t="s">
        <v>5314</v>
      </c>
      <c r="G4442" s="19"/>
    </row>
    <row r="4443" spans="1:7" x14ac:dyDescent="0.25">
      <c r="A4443">
        <v>4442</v>
      </c>
      <c r="B4443" s="5">
        <v>4051722</v>
      </c>
      <c r="C4443" t="str">
        <f t="shared" si="5528"/>
        <v>Twin City Bank - Longview, WA</v>
      </c>
      <c r="D4443" s="21" t="s">
        <v>376</v>
      </c>
      <c r="E4443" s="19" t="s">
        <v>5136</v>
      </c>
      <c r="F4443" s="19" t="s">
        <v>5314</v>
      </c>
      <c r="G4443" s="19"/>
    </row>
    <row r="4444" spans="1:7" x14ac:dyDescent="0.25">
      <c r="A4444">
        <v>4443</v>
      </c>
      <c r="B4444" s="5">
        <v>4138444</v>
      </c>
      <c r="C4444" t="str">
        <f t="shared" si="5528"/>
        <v>UniBank - Lynnwood, WA</v>
      </c>
      <c r="D4444" s="21" t="s">
        <v>2065</v>
      </c>
      <c r="E4444" s="19" t="s">
        <v>5316</v>
      </c>
      <c r="F4444" s="19" t="s">
        <v>5314</v>
      </c>
      <c r="G4444" s="19"/>
    </row>
    <row r="4445" spans="1:7" x14ac:dyDescent="0.25">
      <c r="A4445">
        <v>4444</v>
      </c>
      <c r="B4445" s="5">
        <v>1000317</v>
      </c>
      <c r="C4445" t="str">
        <f t="shared" si="5528"/>
        <v>Washington Federal Bank - Seattle, WA</v>
      </c>
      <c r="D4445" s="21" t="s">
        <v>10224</v>
      </c>
      <c r="E4445" s="19" t="s">
        <v>5322</v>
      </c>
      <c r="F4445" s="19" t="s">
        <v>5314</v>
      </c>
      <c r="G4445" s="19"/>
    </row>
    <row r="4446" spans="1:7" x14ac:dyDescent="0.25">
      <c r="A4446">
        <v>4445</v>
      </c>
      <c r="B4446" s="5">
        <v>1004900</v>
      </c>
      <c r="C4446" t="str">
        <f t="shared" si="5528"/>
        <v>Washington Trust Bank - Spokane, WA</v>
      </c>
      <c r="D4446" s="21" t="s">
        <v>256</v>
      </c>
      <c r="E4446" s="19" t="s">
        <v>5324</v>
      </c>
      <c r="F4446" s="19" t="s">
        <v>5314</v>
      </c>
      <c r="G4446" s="19"/>
    </row>
    <row r="4447" spans="1:7" x14ac:dyDescent="0.25">
      <c r="A4447">
        <v>4446</v>
      </c>
      <c r="B4447" s="5">
        <v>1000336</v>
      </c>
      <c r="C4447" t="str">
        <f t="shared" si="5528"/>
        <v>Yakima Federal Savings and Loan Association - Yakima, WA</v>
      </c>
      <c r="D4447" s="21" t="s">
        <v>444</v>
      </c>
      <c r="E4447" s="19" t="s">
        <v>5330</v>
      </c>
      <c r="F4447" s="19" t="s">
        <v>5314</v>
      </c>
      <c r="G4447" s="19"/>
    </row>
    <row r="4448" spans="1:7" x14ac:dyDescent="0.25">
      <c r="A4448">
        <v>4447</v>
      </c>
      <c r="B4448" s="5">
        <v>1006529</v>
      </c>
      <c r="C4448" t="str">
        <f t="shared" si="5528"/>
        <v>AbbyBank - Abbotsford, WI</v>
      </c>
      <c r="D4448" s="21" t="s">
        <v>1804</v>
      </c>
      <c r="E4448" s="19" t="s">
        <v>5331</v>
      </c>
      <c r="F4448" s="19" t="s">
        <v>5332</v>
      </c>
      <c r="G4448" s="19"/>
    </row>
    <row r="4449" spans="1:7" x14ac:dyDescent="0.25">
      <c r="A4449">
        <v>4448</v>
      </c>
      <c r="B4449" s="5">
        <v>1004427</v>
      </c>
      <c r="C4449" t="str">
        <f t="shared" si="5528"/>
        <v>Alliance Bank - Mondovi, WI</v>
      </c>
      <c r="D4449" s="21" t="s">
        <v>0</v>
      </c>
      <c r="E4449" s="19" t="s">
        <v>5333</v>
      </c>
      <c r="F4449" s="19" t="s">
        <v>5332</v>
      </c>
      <c r="G4449" s="19"/>
    </row>
    <row r="4450" spans="1:7" x14ac:dyDescent="0.25">
      <c r="A4450">
        <v>4449</v>
      </c>
      <c r="B4450" s="5">
        <v>1010298</v>
      </c>
      <c r="C4450" t="str">
        <f t="shared" si="5528"/>
        <v>American Bank of Beaver Dam - Beaver Dam, WI</v>
      </c>
      <c r="D4450" s="21" t="s">
        <v>9190</v>
      </c>
      <c r="E4450" s="19" t="s">
        <v>5334</v>
      </c>
      <c r="F4450" s="19" t="s">
        <v>5332</v>
      </c>
      <c r="G4450" s="19"/>
    </row>
    <row r="4451" spans="1:7" x14ac:dyDescent="0.25">
      <c r="A4451">
        <v>4450</v>
      </c>
      <c r="B4451" s="5">
        <v>1023952</v>
      </c>
      <c r="C4451" t="str">
        <f t="shared" si="5528"/>
        <v>American National Bank-Fox Cities - Appleton, WI</v>
      </c>
      <c r="D4451" s="21" t="s">
        <v>2536</v>
      </c>
      <c r="E4451" s="19" t="s">
        <v>4182</v>
      </c>
      <c r="F4451" s="19" t="s">
        <v>5332</v>
      </c>
      <c r="G4451" s="19"/>
    </row>
    <row r="4452" spans="1:7" x14ac:dyDescent="0.25">
      <c r="A4452">
        <v>4451</v>
      </c>
      <c r="B4452" s="5">
        <v>1015279</v>
      </c>
      <c r="C4452" t="str">
        <f t="shared" si="5528"/>
        <v>Associated Bank, National Association - Green Bay, WI</v>
      </c>
      <c r="D4452" s="21" t="s">
        <v>259</v>
      </c>
      <c r="E4452" s="19" t="s">
        <v>5335</v>
      </c>
      <c r="F4452" s="19" t="s">
        <v>5332</v>
      </c>
      <c r="G4452" s="19"/>
    </row>
    <row r="4453" spans="1:7" x14ac:dyDescent="0.25">
      <c r="A4453">
        <v>4452</v>
      </c>
      <c r="B4453" s="5">
        <v>4019342</v>
      </c>
      <c r="C4453" t="str">
        <f t="shared" si="5528"/>
        <v>Associated Trust Company, National Association - Milwaukee, WI</v>
      </c>
      <c r="D4453" s="21" t="s">
        <v>2102</v>
      </c>
      <c r="E4453" s="19" t="s">
        <v>5336</v>
      </c>
      <c r="F4453" s="19" t="s">
        <v>5332</v>
      </c>
      <c r="G4453" s="19"/>
    </row>
    <row r="4454" spans="1:7" x14ac:dyDescent="0.25">
      <c r="A4454">
        <v>4453</v>
      </c>
      <c r="B4454" s="5">
        <v>1014435</v>
      </c>
      <c r="C4454" t="str">
        <f t="shared" si="5528"/>
        <v>Badger Bank - Fort Atkinson, WI</v>
      </c>
      <c r="D4454" s="21" t="s">
        <v>2381</v>
      </c>
      <c r="E4454" s="19" t="s">
        <v>5337</v>
      </c>
      <c r="F4454" s="19" t="s">
        <v>5332</v>
      </c>
      <c r="G4454" s="19"/>
    </row>
    <row r="4455" spans="1:7" x14ac:dyDescent="0.25">
      <c r="A4455">
        <v>4454</v>
      </c>
      <c r="B4455" s="5">
        <v>1011272</v>
      </c>
      <c r="C4455" t="str">
        <f t="shared" si="5528"/>
        <v>Bank First, National Association - Manitowoc, WI</v>
      </c>
      <c r="D4455" s="21" t="s">
        <v>5660</v>
      </c>
      <c r="E4455" s="19" t="s">
        <v>5338</v>
      </c>
      <c r="F4455" s="19" t="s">
        <v>5332</v>
      </c>
      <c r="G4455" s="19"/>
    </row>
    <row r="4456" spans="1:7" x14ac:dyDescent="0.25">
      <c r="A4456">
        <v>4455</v>
      </c>
      <c r="B4456" s="5">
        <v>1013927</v>
      </c>
      <c r="C4456" t="str">
        <f t="shared" si="5528"/>
        <v>Bank Five Nine - Oconomowoc, WI</v>
      </c>
      <c r="D4456" s="21" t="s">
        <v>9244</v>
      </c>
      <c r="E4456" s="19" t="s">
        <v>5372</v>
      </c>
      <c r="F4456" s="19" t="s">
        <v>5332</v>
      </c>
      <c r="G4456" s="19"/>
    </row>
    <row r="4457" spans="1:7" x14ac:dyDescent="0.25">
      <c r="A4457">
        <v>4456</v>
      </c>
      <c r="B4457" s="5">
        <v>1010903</v>
      </c>
      <c r="C4457" t="str">
        <f t="shared" si="5528"/>
        <v>Bank of Alma - Alma, WI</v>
      </c>
      <c r="D4457" s="21" t="s">
        <v>2388</v>
      </c>
      <c r="E4457" s="19" t="s">
        <v>3199</v>
      </c>
      <c r="F4457" s="19" t="s">
        <v>5332</v>
      </c>
      <c r="G4457" s="19"/>
    </row>
    <row r="4458" spans="1:7" x14ac:dyDescent="0.25">
      <c r="A4458">
        <v>4457</v>
      </c>
      <c r="B4458" s="5">
        <v>1009654</v>
      </c>
      <c r="C4458" t="str">
        <f t="shared" si="5528"/>
        <v>Bank of Cashton - Cashton, WI</v>
      </c>
      <c r="D4458" s="21" t="s">
        <v>918</v>
      </c>
      <c r="E4458" s="19" t="s">
        <v>5340</v>
      </c>
      <c r="F4458" s="19" t="s">
        <v>5332</v>
      </c>
      <c r="G4458" s="19"/>
    </row>
    <row r="4459" spans="1:7" x14ac:dyDescent="0.25">
      <c r="A4459">
        <v>4458</v>
      </c>
      <c r="B4459" s="5">
        <v>1009881</v>
      </c>
      <c r="C4459" t="str">
        <f t="shared" si="5528"/>
        <v>Bank of Lake Mills - Lake Mills, WI</v>
      </c>
      <c r="D4459" s="21" t="s">
        <v>2705</v>
      </c>
      <c r="E4459" s="19" t="s">
        <v>5344</v>
      </c>
      <c r="F4459" s="19" t="s">
        <v>5332</v>
      </c>
      <c r="G4459" s="19"/>
    </row>
    <row r="4460" spans="1:7" x14ac:dyDescent="0.25">
      <c r="A4460">
        <v>4459</v>
      </c>
      <c r="B4460" s="5">
        <v>1011106</v>
      </c>
      <c r="C4460" t="str">
        <f t="shared" si="5528"/>
        <v>Bank of Luxemburg - Luxemburg, WI</v>
      </c>
      <c r="D4460" s="21" t="s">
        <v>1796</v>
      </c>
      <c r="E4460" s="19" t="s">
        <v>5345</v>
      </c>
      <c r="F4460" s="19" t="s">
        <v>5332</v>
      </c>
      <c r="G4460" s="19"/>
    </row>
    <row r="4461" spans="1:7" x14ac:dyDescent="0.25">
      <c r="A4461">
        <v>4460</v>
      </c>
      <c r="B4461" s="5">
        <v>1011361</v>
      </c>
      <c r="C4461" t="str">
        <f t="shared" si="5528"/>
        <v>Bank of Mauston - Mauston, WI</v>
      </c>
      <c r="D4461" s="21" t="s">
        <v>2387</v>
      </c>
      <c r="E4461" s="19" t="s">
        <v>5346</v>
      </c>
      <c r="F4461" s="19" t="s">
        <v>5332</v>
      </c>
      <c r="G4461" s="19"/>
    </row>
    <row r="4462" spans="1:7" x14ac:dyDescent="0.25">
      <c r="A4462">
        <v>4461</v>
      </c>
      <c r="B4462" s="5">
        <v>1009292</v>
      </c>
      <c r="C4462" t="str">
        <f t="shared" si="5528"/>
        <v>Bank of Milton - Milton, WI</v>
      </c>
      <c r="D4462" s="21" t="s">
        <v>2540</v>
      </c>
      <c r="E4462" s="19" t="s">
        <v>3895</v>
      </c>
      <c r="F4462" s="19" t="s">
        <v>5332</v>
      </c>
      <c r="G4462" s="19"/>
    </row>
    <row r="4463" spans="1:7" x14ac:dyDescent="0.25">
      <c r="A4463">
        <v>4462</v>
      </c>
      <c r="B4463" s="5">
        <v>1004622</v>
      </c>
      <c r="C4463" t="str">
        <f t="shared" si="5528"/>
        <v>Bank of Ontario - Ontario, WI</v>
      </c>
      <c r="D4463" s="21" t="s">
        <v>957</v>
      </c>
      <c r="E4463" s="19" t="s">
        <v>2974</v>
      </c>
      <c r="F4463" s="19" t="s">
        <v>5332</v>
      </c>
      <c r="G4463" s="19"/>
    </row>
    <row r="4464" spans="1:7" x14ac:dyDescent="0.25">
      <c r="A4464">
        <v>4463</v>
      </c>
      <c r="B4464" s="5">
        <v>1016238</v>
      </c>
      <c r="C4464" t="str">
        <f t="shared" si="5528"/>
        <v>Bank of Prairie du Sac - Prairie Du Sac, WI</v>
      </c>
      <c r="D4464" s="21" t="s">
        <v>10093</v>
      </c>
      <c r="E4464" s="19" t="s">
        <v>5349</v>
      </c>
      <c r="F4464" s="19" t="s">
        <v>5332</v>
      </c>
      <c r="G4464" s="19"/>
    </row>
    <row r="4465" spans="1:7" x14ac:dyDescent="0.25">
      <c r="A4465">
        <v>4464</v>
      </c>
      <c r="B4465" s="5">
        <v>1005661</v>
      </c>
      <c r="C4465" t="str">
        <f t="shared" si="5528"/>
        <v>Bank of Sun Prairie - Sun Prairie, WI</v>
      </c>
      <c r="D4465" s="21" t="s">
        <v>1800</v>
      </c>
      <c r="E4465" s="19" t="s">
        <v>5350</v>
      </c>
      <c r="F4465" s="19" t="s">
        <v>5332</v>
      </c>
      <c r="G4465" s="19"/>
    </row>
    <row r="4466" spans="1:7" x14ac:dyDescent="0.25">
      <c r="A4466">
        <v>4465</v>
      </c>
      <c r="B4466" s="5">
        <v>1015024</v>
      </c>
      <c r="C4466" t="str">
        <f t="shared" si="5528"/>
        <v>Bank of Wisconsin Dells - Wisconsin Dells, WI</v>
      </c>
      <c r="D4466" s="21" t="s">
        <v>1814</v>
      </c>
      <c r="E4466" s="19" t="s">
        <v>5351</v>
      </c>
      <c r="F4466" s="19" t="s">
        <v>5332</v>
      </c>
      <c r="G4466" s="19"/>
    </row>
    <row r="4467" spans="1:7" x14ac:dyDescent="0.25">
      <c r="A4467">
        <v>4466</v>
      </c>
      <c r="B4467" s="5">
        <v>1009089</v>
      </c>
      <c r="C4467" t="str">
        <f t="shared" si="5528"/>
        <v>Bankers' Bank - Madison, WI</v>
      </c>
      <c r="D4467" s="21" t="s">
        <v>1833</v>
      </c>
      <c r="E4467" s="19" t="s">
        <v>3130</v>
      </c>
      <c r="F4467" s="19" t="s">
        <v>5332</v>
      </c>
      <c r="G4467" s="19"/>
    </row>
    <row r="4468" spans="1:7" x14ac:dyDescent="0.25">
      <c r="A4468">
        <v>4467</v>
      </c>
      <c r="B4468" s="5">
        <v>1009584</v>
      </c>
      <c r="C4468" t="str">
        <f t="shared" si="5528"/>
        <v>Banner Banks - Birnamwood, WI</v>
      </c>
      <c r="D4468" s="21" t="s">
        <v>2785</v>
      </c>
      <c r="E4468" s="19" t="s">
        <v>5352</v>
      </c>
      <c r="F4468" s="19" t="s">
        <v>5332</v>
      </c>
      <c r="G4468" s="19"/>
    </row>
    <row r="4469" spans="1:7" x14ac:dyDescent="0.25">
      <c r="A4469">
        <v>4468</v>
      </c>
      <c r="B4469" s="5">
        <v>1004466</v>
      </c>
      <c r="C4469" t="str">
        <f t="shared" si="5528"/>
        <v>Baraboo State Bank - Baraboo, WI</v>
      </c>
      <c r="D4469" s="21" t="s">
        <v>5487</v>
      </c>
      <c r="E4469" s="19" t="s">
        <v>5353</v>
      </c>
      <c r="F4469" s="19" t="s">
        <v>5332</v>
      </c>
      <c r="G4469" s="19"/>
    </row>
    <row r="4470" spans="1:7" x14ac:dyDescent="0.25">
      <c r="A4470">
        <v>4469</v>
      </c>
      <c r="B4470" s="5">
        <v>1024738</v>
      </c>
      <c r="C4470" t="str">
        <f t="shared" si="5528"/>
        <v>Bay Bank - Green Bay, WI</v>
      </c>
      <c r="D4470" s="21" t="s">
        <v>378</v>
      </c>
      <c r="E4470" s="19" t="s">
        <v>5335</v>
      </c>
      <c r="F4470" s="19" t="s">
        <v>5332</v>
      </c>
      <c r="G4470" s="19"/>
    </row>
    <row r="4471" spans="1:7" x14ac:dyDescent="0.25">
      <c r="A4471">
        <v>4470</v>
      </c>
      <c r="B4471" s="5">
        <v>1006643</v>
      </c>
      <c r="C4471" t="str">
        <f t="shared" si="5528"/>
        <v>Benton State Bank - Benton, WI</v>
      </c>
      <c r="D4471" s="21" t="s">
        <v>2783</v>
      </c>
      <c r="E4471" s="19" t="s">
        <v>3653</v>
      </c>
      <c r="F4471" s="19" t="s">
        <v>5332</v>
      </c>
      <c r="G4471" s="19"/>
    </row>
    <row r="4472" spans="1:7" x14ac:dyDescent="0.25">
      <c r="A4472">
        <v>4471</v>
      </c>
      <c r="B4472" s="5">
        <v>1011387</v>
      </c>
      <c r="C4472" t="str">
        <f t="shared" si="5528"/>
        <v>Black River Country Bank - Black River Falls, WI</v>
      </c>
      <c r="D4472" s="21" t="s">
        <v>916</v>
      </c>
      <c r="E4472" s="19" t="s">
        <v>5354</v>
      </c>
      <c r="F4472" s="19" t="s">
        <v>5332</v>
      </c>
      <c r="G4472" s="19"/>
    </row>
    <row r="4473" spans="1:7" x14ac:dyDescent="0.25">
      <c r="A4473">
        <v>4472</v>
      </c>
      <c r="B4473" s="5">
        <v>1011088</v>
      </c>
      <c r="C4473" t="str">
        <f t="shared" si="5528"/>
        <v>BLC Community Bank - Little Chute, WI</v>
      </c>
      <c r="D4473" s="21" t="s">
        <v>2538</v>
      </c>
      <c r="E4473" s="19" t="s">
        <v>5355</v>
      </c>
      <c r="F4473" s="19" t="s">
        <v>5332</v>
      </c>
      <c r="G4473" s="19"/>
    </row>
    <row r="4474" spans="1:7" x14ac:dyDescent="0.25">
      <c r="A4474">
        <v>4473</v>
      </c>
      <c r="B4474" s="5">
        <v>1006134</v>
      </c>
      <c r="C4474" t="str">
        <f t="shared" si="5528"/>
        <v>Bluff View Bank - Galesville, WI</v>
      </c>
      <c r="D4474" s="21" t="s">
        <v>5661</v>
      </c>
      <c r="E4474" s="19" t="s">
        <v>5342</v>
      </c>
      <c r="F4474" s="19" t="s">
        <v>5332</v>
      </c>
      <c r="G4474" s="19"/>
    </row>
    <row r="4475" spans="1:7" x14ac:dyDescent="0.25">
      <c r="A4475">
        <v>4474</v>
      </c>
      <c r="B4475" s="5">
        <v>1004599</v>
      </c>
      <c r="C4475" t="str">
        <f t="shared" si="5528"/>
        <v>Bonduel State Bank - Bonduel, WI</v>
      </c>
      <c r="D4475" s="21" t="s">
        <v>915</v>
      </c>
      <c r="E4475" s="19" t="s">
        <v>5356</v>
      </c>
      <c r="F4475" s="19" t="s">
        <v>5332</v>
      </c>
      <c r="G4475" s="19"/>
    </row>
    <row r="4476" spans="1:7" x14ac:dyDescent="0.25">
      <c r="A4476">
        <v>4475</v>
      </c>
      <c r="B4476" s="5">
        <v>1013932</v>
      </c>
      <c r="C4476" t="str">
        <f t="shared" si="5528"/>
        <v>Bristol Morgan Bank - Oakfield, WI</v>
      </c>
      <c r="D4476" s="21" t="s">
        <v>5505</v>
      </c>
      <c r="E4476" s="19" t="s">
        <v>5348</v>
      </c>
      <c r="F4476" s="19" t="s">
        <v>5332</v>
      </c>
      <c r="G4476" s="19"/>
    </row>
    <row r="4477" spans="1:7" x14ac:dyDescent="0.25">
      <c r="A4477">
        <v>4476</v>
      </c>
      <c r="B4477" s="5">
        <v>1024784</v>
      </c>
      <c r="C4477" t="str">
        <f t="shared" si="5528"/>
        <v>Capitol Bank - Madison, WI</v>
      </c>
      <c r="D4477" s="21" t="s">
        <v>1810</v>
      </c>
      <c r="E4477" s="19" t="s">
        <v>3130</v>
      </c>
      <c r="F4477" s="19" t="s">
        <v>5332</v>
      </c>
      <c r="G4477" s="19"/>
    </row>
    <row r="4478" spans="1:7" x14ac:dyDescent="0.25">
      <c r="A4478">
        <v>4477</v>
      </c>
      <c r="B4478" s="5">
        <v>1013608</v>
      </c>
      <c r="C4478" t="str">
        <f t="shared" si="5528"/>
        <v>Chippewa Valley Bank - Ashland, WI</v>
      </c>
      <c r="D4478" s="21" t="s">
        <v>1816</v>
      </c>
      <c r="E4478" s="19" t="s">
        <v>3667</v>
      </c>
      <c r="F4478" s="19" t="s">
        <v>5332</v>
      </c>
      <c r="G4478" s="19"/>
    </row>
    <row r="4479" spans="1:7" x14ac:dyDescent="0.25">
      <c r="A4479">
        <v>4478</v>
      </c>
      <c r="B4479" s="5">
        <v>1013656</v>
      </c>
      <c r="C4479" t="str">
        <f t="shared" si="5528"/>
        <v>Citizens Bank - Mukwonago, WI</v>
      </c>
      <c r="D4479" s="21" t="s">
        <v>811</v>
      </c>
      <c r="E4479" s="19" t="s">
        <v>5357</v>
      </c>
      <c r="F4479" s="19" t="s">
        <v>5332</v>
      </c>
      <c r="G4479" s="19"/>
    </row>
    <row r="4480" spans="1:7" x14ac:dyDescent="0.25">
      <c r="A4480">
        <v>4479</v>
      </c>
      <c r="B4480" s="5">
        <v>4066287</v>
      </c>
      <c r="C4480" t="str">
        <f t="shared" si="5528"/>
        <v>Citizens Community Federal National Association - Altoona, WI</v>
      </c>
      <c r="D4480" s="21" t="s">
        <v>1811</v>
      </c>
      <c r="E4480" s="19" t="s">
        <v>2834</v>
      </c>
      <c r="F4480" s="19" t="s">
        <v>5332</v>
      </c>
      <c r="G4480" s="19"/>
    </row>
    <row r="4481" spans="1:7" x14ac:dyDescent="0.25">
      <c r="A4481">
        <v>4480</v>
      </c>
      <c r="B4481" s="5">
        <v>1012813</v>
      </c>
      <c r="C4481" t="str">
        <f t="shared" si="5528"/>
        <v>Citizens First Bank - Viroqua, WI</v>
      </c>
      <c r="D4481" s="21" t="s">
        <v>1124</v>
      </c>
      <c r="E4481" s="19" t="s">
        <v>5358</v>
      </c>
      <c r="F4481" s="19" t="s">
        <v>5332</v>
      </c>
      <c r="G4481" s="19"/>
    </row>
    <row r="4482" spans="1:7" x14ac:dyDescent="0.25">
      <c r="A4482">
        <v>4481</v>
      </c>
      <c r="B4482" s="5">
        <v>1005942</v>
      </c>
      <c r="C4482" t="str">
        <f t="shared" ref="C4482:C4545" si="5529">D4482&amp;" - "&amp;E4482&amp;", "&amp;F4482</f>
        <v>Citizens State Bank - Cadott, WI</v>
      </c>
      <c r="D4482" s="21" t="s">
        <v>18</v>
      </c>
      <c r="E4482" s="19" t="s">
        <v>5359</v>
      </c>
      <c r="F4482" s="19" t="s">
        <v>5332</v>
      </c>
      <c r="G4482" s="19"/>
    </row>
    <row r="4483" spans="1:7" x14ac:dyDescent="0.25">
      <c r="A4483">
        <v>4482</v>
      </c>
      <c r="B4483" s="5">
        <v>1014703</v>
      </c>
      <c r="C4483" t="str">
        <f t="shared" si="5529"/>
        <v>Citizens State Bank - Hudson, WI</v>
      </c>
      <c r="D4483" s="21" t="s">
        <v>18</v>
      </c>
      <c r="E4483" s="19" t="s">
        <v>3993</v>
      </c>
      <c r="F4483" s="19" t="s">
        <v>5332</v>
      </c>
      <c r="G4483" s="19"/>
    </row>
    <row r="4484" spans="1:7" x14ac:dyDescent="0.25">
      <c r="A4484">
        <v>4483</v>
      </c>
      <c r="B4484" s="5">
        <v>1009520</v>
      </c>
      <c r="C4484" t="str">
        <f t="shared" si="5529"/>
        <v>Citizens State Bank - La Crosse - La Crosse, WI</v>
      </c>
      <c r="D4484" s="21" t="s">
        <v>10013</v>
      </c>
      <c r="E4484" s="19" t="s">
        <v>3838</v>
      </c>
      <c r="F4484" s="19" t="s">
        <v>5332</v>
      </c>
      <c r="G4484" s="19"/>
    </row>
    <row r="4485" spans="1:7" x14ac:dyDescent="0.25">
      <c r="A4485">
        <v>4484</v>
      </c>
      <c r="B4485" s="5">
        <v>1009913</v>
      </c>
      <c r="C4485" t="str">
        <f t="shared" si="5529"/>
        <v>Citizens State Bank of Loyal - Loyal, WI</v>
      </c>
      <c r="D4485" s="21" t="s">
        <v>2376</v>
      </c>
      <c r="E4485" s="19" t="s">
        <v>5360</v>
      </c>
      <c r="F4485" s="19" t="s">
        <v>5332</v>
      </c>
      <c r="G4485" s="19"/>
    </row>
    <row r="4486" spans="1:7" x14ac:dyDescent="0.25">
      <c r="A4486">
        <v>4485</v>
      </c>
      <c r="B4486" s="5">
        <v>1016135</v>
      </c>
      <c r="C4486" t="str">
        <f t="shared" si="5529"/>
        <v>Clare Bank, National Association - Platteville, WI</v>
      </c>
      <c r="D4486" s="21" t="s">
        <v>2389</v>
      </c>
      <c r="E4486" s="19" t="s">
        <v>5361</v>
      </c>
      <c r="F4486" s="19" t="s">
        <v>5332</v>
      </c>
      <c r="G4486" s="19"/>
    </row>
    <row r="4487" spans="1:7" x14ac:dyDescent="0.25">
      <c r="A4487">
        <v>4486</v>
      </c>
      <c r="B4487" s="5">
        <v>1004758</v>
      </c>
      <c r="C4487" t="str">
        <f t="shared" si="5529"/>
        <v>Cleveland State Bank - Cleveland, WI</v>
      </c>
      <c r="D4487" s="21" t="s">
        <v>2644</v>
      </c>
      <c r="E4487" s="19" t="s">
        <v>4426</v>
      </c>
      <c r="F4487" s="19" t="s">
        <v>5332</v>
      </c>
      <c r="G4487" s="19"/>
    </row>
    <row r="4488" spans="1:7" x14ac:dyDescent="0.25">
      <c r="A4488">
        <v>4487</v>
      </c>
      <c r="B4488" s="5">
        <v>1006788</v>
      </c>
      <c r="C4488" t="str">
        <f t="shared" si="5529"/>
        <v>Collins State Bank - Collins, WI</v>
      </c>
      <c r="D4488" s="21" t="s">
        <v>2784</v>
      </c>
      <c r="E4488" s="19" t="s">
        <v>3305</v>
      </c>
      <c r="F4488" s="19" t="s">
        <v>5332</v>
      </c>
      <c r="G4488" s="19"/>
    </row>
    <row r="4489" spans="1:7" x14ac:dyDescent="0.25">
      <c r="A4489">
        <v>4488</v>
      </c>
      <c r="B4489" s="5">
        <v>1000587</v>
      </c>
      <c r="C4489" t="str">
        <f t="shared" si="5529"/>
        <v>Columbia Savings and Loan Association - Milwaukee, WI</v>
      </c>
      <c r="D4489" s="21" t="s">
        <v>740</v>
      </c>
      <c r="E4489" s="19" t="s">
        <v>5336</v>
      </c>
      <c r="F4489" s="19" t="s">
        <v>5332</v>
      </c>
      <c r="G4489" s="19"/>
    </row>
    <row r="4490" spans="1:7" x14ac:dyDescent="0.25">
      <c r="A4490">
        <v>4489</v>
      </c>
      <c r="B4490" s="5">
        <v>1008816</v>
      </c>
      <c r="C4490" t="str">
        <f t="shared" si="5529"/>
        <v>Community Bank of Cameron - Cameron, WI</v>
      </c>
      <c r="D4490" s="21" t="s">
        <v>2377</v>
      </c>
      <c r="E4490" s="19" t="s">
        <v>4311</v>
      </c>
      <c r="F4490" s="19" t="s">
        <v>5332</v>
      </c>
      <c r="G4490" s="19"/>
    </row>
    <row r="4491" spans="1:7" x14ac:dyDescent="0.25">
      <c r="A4491">
        <v>4490</v>
      </c>
      <c r="B4491" s="5">
        <v>1004940</v>
      </c>
      <c r="C4491" t="str">
        <f t="shared" si="5529"/>
        <v>Community First Bank - Rosholt, WI</v>
      </c>
      <c r="D4491" s="21" t="s">
        <v>1492</v>
      </c>
      <c r="E4491" s="19" t="s">
        <v>5362</v>
      </c>
      <c r="F4491" s="19" t="s">
        <v>5332</v>
      </c>
      <c r="G4491" s="19"/>
    </row>
    <row r="4492" spans="1:7" x14ac:dyDescent="0.25">
      <c r="A4492">
        <v>4491</v>
      </c>
      <c r="B4492" s="5">
        <v>1006237</v>
      </c>
      <c r="C4492" t="str">
        <f t="shared" si="5529"/>
        <v>Community First Bank - Boscobel, WI</v>
      </c>
      <c r="D4492" s="21" t="s">
        <v>1492</v>
      </c>
      <c r="E4492" s="19" t="s">
        <v>5363</v>
      </c>
      <c r="F4492" s="19" t="s">
        <v>5332</v>
      </c>
      <c r="G4492" s="19"/>
    </row>
    <row r="4493" spans="1:7" x14ac:dyDescent="0.25">
      <c r="A4493">
        <v>4492</v>
      </c>
      <c r="B4493" s="5">
        <v>1005726</v>
      </c>
      <c r="C4493" t="str">
        <f t="shared" si="5529"/>
        <v>Community State Bank - Union Grove, WI</v>
      </c>
      <c r="D4493" s="21" t="s">
        <v>302</v>
      </c>
      <c r="E4493" s="19" t="s">
        <v>5364</v>
      </c>
      <c r="F4493" s="19" t="s">
        <v>5332</v>
      </c>
      <c r="G4493" s="19"/>
    </row>
    <row r="4494" spans="1:7" x14ac:dyDescent="0.25">
      <c r="A4494">
        <v>4493</v>
      </c>
      <c r="B4494" s="5">
        <v>1009643</v>
      </c>
      <c r="C4494" t="str">
        <f t="shared" si="5529"/>
        <v>Coulee Bank - La Crosse, WI</v>
      </c>
      <c r="D4494" s="21" t="s">
        <v>1795</v>
      </c>
      <c r="E4494" s="19" t="s">
        <v>3838</v>
      </c>
      <c r="F4494" s="19" t="s">
        <v>5332</v>
      </c>
      <c r="G4494" s="19"/>
    </row>
    <row r="4495" spans="1:7" x14ac:dyDescent="0.25">
      <c r="A4495">
        <v>4494</v>
      </c>
      <c r="B4495" s="5">
        <v>1009724</v>
      </c>
      <c r="C4495" t="str">
        <f t="shared" si="5529"/>
        <v>Crossbridge Community Bank - Tomahawk, WI</v>
      </c>
      <c r="D4495" s="21" t="s">
        <v>10286</v>
      </c>
      <c r="E4495" s="19" t="s">
        <v>5413</v>
      </c>
      <c r="F4495" s="19" t="s">
        <v>5332</v>
      </c>
      <c r="G4495" s="19"/>
    </row>
    <row r="4496" spans="1:7" x14ac:dyDescent="0.25">
      <c r="A4496">
        <v>4495</v>
      </c>
      <c r="B4496" s="5">
        <v>1001141</v>
      </c>
      <c r="C4496" t="str">
        <f t="shared" si="5529"/>
        <v>Cumberland Federal Bank, Federal Savings Bank - Cumberland, WI</v>
      </c>
      <c r="D4496" s="21" t="s">
        <v>10014</v>
      </c>
      <c r="E4496" s="19" t="s">
        <v>5365</v>
      </c>
      <c r="F4496" s="19" t="s">
        <v>5332</v>
      </c>
      <c r="G4496" s="19"/>
    </row>
    <row r="4497" spans="1:7" x14ac:dyDescent="0.25">
      <c r="A4497">
        <v>4496</v>
      </c>
      <c r="B4497" s="5">
        <v>1004873</v>
      </c>
      <c r="C4497" t="str">
        <f t="shared" si="5529"/>
        <v>Dairy State Bank - Rice Lake, WI</v>
      </c>
      <c r="D4497" s="21" t="s">
        <v>1801</v>
      </c>
      <c r="E4497" s="19" t="s">
        <v>5366</v>
      </c>
      <c r="F4497" s="19" t="s">
        <v>5332</v>
      </c>
      <c r="G4497" s="19"/>
    </row>
    <row r="4498" spans="1:7" x14ac:dyDescent="0.25">
      <c r="A4498">
        <v>4497</v>
      </c>
      <c r="B4498" s="5">
        <v>1004859</v>
      </c>
      <c r="C4498" t="str">
        <f t="shared" si="5529"/>
        <v>DMB Community Bank - Madison, WI</v>
      </c>
      <c r="D4498" s="21" t="s">
        <v>1802</v>
      </c>
      <c r="E4498" s="19" t="s">
        <v>3130</v>
      </c>
      <c r="F4498" s="19" t="s">
        <v>5332</v>
      </c>
      <c r="G4498" s="19"/>
    </row>
    <row r="4499" spans="1:7" x14ac:dyDescent="0.25">
      <c r="A4499">
        <v>4498</v>
      </c>
      <c r="B4499" s="5">
        <v>1001865</v>
      </c>
      <c r="C4499" t="str">
        <f t="shared" si="5529"/>
        <v>East Wisconsin Savings Bank - Kaukauna, WI</v>
      </c>
      <c r="D4499" s="21" t="s">
        <v>5367</v>
      </c>
      <c r="E4499" s="19" t="s">
        <v>5343</v>
      </c>
      <c r="F4499" s="19" t="s">
        <v>5332</v>
      </c>
      <c r="G4499" s="19"/>
    </row>
    <row r="4500" spans="1:7" x14ac:dyDescent="0.25">
      <c r="A4500">
        <v>4499</v>
      </c>
      <c r="B4500" s="5">
        <v>1011339</v>
      </c>
      <c r="C4500" t="str">
        <f t="shared" si="5529"/>
        <v>Ergo Bank - Markesan, WI</v>
      </c>
      <c r="D4500" s="21" t="s">
        <v>5510</v>
      </c>
      <c r="E4500" s="19" t="s">
        <v>5370</v>
      </c>
      <c r="F4500" s="19" t="s">
        <v>5332</v>
      </c>
      <c r="G4500" s="19"/>
    </row>
    <row r="4501" spans="1:7" x14ac:dyDescent="0.25">
      <c r="A4501">
        <v>4500</v>
      </c>
      <c r="B4501" s="5">
        <v>1012228</v>
      </c>
      <c r="C4501" t="str">
        <f t="shared" si="5529"/>
        <v>Farmers &amp; Merchants Bank &amp; Trust - Marinette, WI</v>
      </c>
      <c r="D4501" s="21" t="s">
        <v>2384</v>
      </c>
      <c r="E4501" s="19" t="s">
        <v>5369</v>
      </c>
      <c r="F4501" s="19" t="s">
        <v>5332</v>
      </c>
      <c r="G4501" s="19"/>
    </row>
    <row r="4502" spans="1:7" x14ac:dyDescent="0.25">
      <c r="A4502">
        <v>4501</v>
      </c>
      <c r="B4502" s="5">
        <v>1005134</v>
      </c>
      <c r="C4502" t="str">
        <f t="shared" si="5529"/>
        <v>Farmers &amp; Merchants State Bank - Waterloo, WI</v>
      </c>
      <c r="D4502" s="21" t="s">
        <v>1213</v>
      </c>
      <c r="E4502" s="19" t="s">
        <v>2835</v>
      </c>
      <c r="F4502" s="19" t="s">
        <v>5332</v>
      </c>
      <c r="G4502" s="19"/>
    </row>
    <row r="4503" spans="1:7" x14ac:dyDescent="0.25">
      <c r="A4503">
        <v>4502</v>
      </c>
      <c r="B4503" s="5">
        <v>1004801</v>
      </c>
      <c r="C4503" t="str">
        <f t="shared" si="5529"/>
        <v>Farmers &amp; Merchants Union Bank - Columbus, WI</v>
      </c>
      <c r="D4503" s="21" t="s">
        <v>1803</v>
      </c>
      <c r="E4503" s="19" t="s">
        <v>3233</v>
      </c>
      <c r="F4503" s="19" t="s">
        <v>5332</v>
      </c>
      <c r="G4503" s="19"/>
    </row>
    <row r="4504" spans="1:7" x14ac:dyDescent="0.25">
      <c r="A4504">
        <v>4503</v>
      </c>
      <c r="B4504" s="5">
        <v>1006604</v>
      </c>
      <c r="C4504" t="str">
        <f t="shared" si="5529"/>
        <v>Farmers Savings Bank - Mineral Point, WI</v>
      </c>
      <c r="D4504" s="21" t="s">
        <v>773</v>
      </c>
      <c r="E4504" s="19" t="s">
        <v>4402</v>
      </c>
      <c r="F4504" s="19" t="s">
        <v>5332</v>
      </c>
      <c r="G4504" s="19"/>
    </row>
    <row r="4505" spans="1:7" x14ac:dyDescent="0.25">
      <c r="A4505">
        <v>4504</v>
      </c>
      <c r="B4505" s="5">
        <v>1010613</v>
      </c>
      <c r="C4505" t="str">
        <f t="shared" si="5529"/>
        <v>First Business Bank - Madison, WI</v>
      </c>
      <c r="D4505" s="21" t="s">
        <v>1274</v>
      </c>
      <c r="E4505" s="19" t="s">
        <v>3130</v>
      </c>
      <c r="F4505" s="19" t="s">
        <v>5332</v>
      </c>
      <c r="G4505" s="19"/>
    </row>
    <row r="4506" spans="1:7" x14ac:dyDescent="0.25">
      <c r="A4506">
        <v>4505</v>
      </c>
      <c r="B4506" s="5">
        <v>1014245</v>
      </c>
      <c r="C4506" t="str">
        <f t="shared" si="5529"/>
        <v>First Citizens State Bank - Whitewater, WI</v>
      </c>
      <c r="D4506" s="21" t="s">
        <v>1812</v>
      </c>
      <c r="E4506" s="19" t="s">
        <v>5373</v>
      </c>
      <c r="F4506" s="19" t="s">
        <v>5332</v>
      </c>
      <c r="G4506" s="19"/>
    </row>
    <row r="4507" spans="1:7" x14ac:dyDescent="0.25">
      <c r="A4507">
        <v>4506</v>
      </c>
      <c r="B4507" s="5">
        <v>1013155</v>
      </c>
      <c r="C4507" t="str">
        <f t="shared" si="5529"/>
        <v>First Community Bank - Milton, WI</v>
      </c>
      <c r="D4507" s="21" t="s">
        <v>840</v>
      </c>
      <c r="E4507" s="19" t="s">
        <v>3895</v>
      </c>
      <c r="F4507" s="19" t="s">
        <v>5332</v>
      </c>
      <c r="G4507" s="19"/>
    </row>
    <row r="4508" spans="1:7" x14ac:dyDescent="0.25">
      <c r="A4508">
        <v>4507</v>
      </c>
      <c r="B4508" s="5">
        <v>1001927</v>
      </c>
      <c r="C4508" t="str">
        <f t="shared" si="5529"/>
        <v>First Federal Bank of Wisconsin - Waukesha, WI</v>
      </c>
      <c r="D4508" s="21" t="s">
        <v>9191</v>
      </c>
      <c r="E4508" s="19" t="s">
        <v>5374</v>
      </c>
      <c r="F4508" s="19" t="s">
        <v>5332</v>
      </c>
      <c r="G4508" s="19"/>
    </row>
    <row r="4509" spans="1:7" x14ac:dyDescent="0.25">
      <c r="A4509">
        <v>4508</v>
      </c>
      <c r="B4509" s="5">
        <v>1005078</v>
      </c>
      <c r="C4509" t="str">
        <f t="shared" si="5529"/>
        <v>First National Bank in Tigerton - Tigerton, WI</v>
      </c>
      <c r="D4509" s="21" t="s">
        <v>956</v>
      </c>
      <c r="E4509" s="19" t="s">
        <v>5375</v>
      </c>
      <c r="F4509" s="19" t="s">
        <v>5332</v>
      </c>
      <c r="G4509" s="19"/>
    </row>
    <row r="4510" spans="1:7" x14ac:dyDescent="0.25">
      <c r="A4510">
        <v>4509</v>
      </c>
      <c r="B4510" s="5">
        <v>1004454</v>
      </c>
      <c r="C4510" t="str">
        <f t="shared" si="5529"/>
        <v>First National Community Bank - New Richmond, WI</v>
      </c>
      <c r="D4510" s="21" t="s">
        <v>1873</v>
      </c>
      <c r="E4510" s="19" t="s">
        <v>5377</v>
      </c>
      <c r="F4510" s="19" t="s">
        <v>5332</v>
      </c>
      <c r="G4510" s="19"/>
    </row>
    <row r="4511" spans="1:7" x14ac:dyDescent="0.25">
      <c r="A4511">
        <v>4510</v>
      </c>
      <c r="B4511" s="5">
        <v>1013854</v>
      </c>
      <c r="C4511" t="str">
        <f t="shared" si="5529"/>
        <v>First State Bank - New London, WI</v>
      </c>
      <c r="D4511" s="21" t="s">
        <v>43</v>
      </c>
      <c r="E4511" s="19" t="s">
        <v>4244</v>
      </c>
      <c r="F4511" s="19" t="s">
        <v>5332</v>
      </c>
      <c r="G4511" s="19"/>
    </row>
    <row r="4512" spans="1:7" x14ac:dyDescent="0.25">
      <c r="A4512">
        <v>4511</v>
      </c>
      <c r="B4512" s="5">
        <v>1013159</v>
      </c>
      <c r="C4512" t="str">
        <f t="shared" si="5529"/>
        <v>Forte Bank - Hartford, WI</v>
      </c>
      <c r="D4512" s="21" t="s">
        <v>9192</v>
      </c>
      <c r="E4512" s="19" t="s">
        <v>2851</v>
      </c>
      <c r="F4512" s="19" t="s">
        <v>5332</v>
      </c>
      <c r="G4512" s="19"/>
    </row>
    <row r="4513" spans="1:7" x14ac:dyDescent="0.25">
      <c r="A4513">
        <v>4512</v>
      </c>
      <c r="B4513" s="5">
        <v>1005518</v>
      </c>
      <c r="C4513" t="str">
        <f t="shared" si="5529"/>
        <v>Fortifi Bank - Berlin, WI</v>
      </c>
      <c r="D4513" s="21" t="s">
        <v>5492</v>
      </c>
      <c r="E4513" s="19" t="s">
        <v>4063</v>
      </c>
      <c r="F4513" s="19" t="s">
        <v>5332</v>
      </c>
      <c r="G4513" s="19"/>
    </row>
    <row r="4514" spans="1:7" x14ac:dyDescent="0.25">
      <c r="A4514">
        <v>4513</v>
      </c>
      <c r="B4514" s="5">
        <v>1007966</v>
      </c>
      <c r="C4514" t="str">
        <f t="shared" si="5529"/>
        <v>Forward Bank - Marshfield, WI</v>
      </c>
      <c r="D4514" s="21" t="s">
        <v>5515</v>
      </c>
      <c r="E4514" s="19" t="s">
        <v>4400</v>
      </c>
      <c r="F4514" s="19" t="s">
        <v>5332</v>
      </c>
      <c r="G4514" s="19"/>
    </row>
    <row r="4515" spans="1:7" x14ac:dyDescent="0.25">
      <c r="A4515">
        <v>4514</v>
      </c>
      <c r="B4515" s="5">
        <v>1001074</v>
      </c>
      <c r="C4515" t="str">
        <f t="shared" si="5529"/>
        <v>Fox Valley Savings Bank - Fond du Lac, WI</v>
      </c>
      <c r="D4515" s="21" t="s">
        <v>564</v>
      </c>
      <c r="E4515" s="19" t="s">
        <v>5378</v>
      </c>
      <c r="F4515" s="19" t="s">
        <v>5332</v>
      </c>
      <c r="G4515" s="19"/>
    </row>
    <row r="4516" spans="1:7" x14ac:dyDescent="0.25">
      <c r="A4516">
        <v>4515</v>
      </c>
      <c r="B4516" s="5">
        <v>1010450</v>
      </c>
      <c r="C4516" t="str">
        <f t="shared" si="5529"/>
        <v>Great Midwest Bank, State Savings Bank - Brookfield, WI</v>
      </c>
      <c r="D4516" s="21" t="s">
        <v>10015</v>
      </c>
      <c r="E4516" s="19" t="s">
        <v>3548</v>
      </c>
      <c r="F4516" s="19" t="s">
        <v>5332</v>
      </c>
      <c r="G4516" s="19"/>
    </row>
    <row r="4517" spans="1:7" x14ac:dyDescent="0.25">
      <c r="A4517">
        <v>4516</v>
      </c>
      <c r="B4517" s="5">
        <v>1011054</v>
      </c>
      <c r="C4517" t="str">
        <f t="shared" si="5529"/>
        <v>Great North Bank - Florence, WI</v>
      </c>
      <c r="D4517" s="21" t="s">
        <v>2386</v>
      </c>
      <c r="E4517" s="19" t="s">
        <v>2852</v>
      </c>
      <c r="F4517" s="19" t="s">
        <v>5332</v>
      </c>
      <c r="G4517" s="19"/>
    </row>
    <row r="4518" spans="1:7" x14ac:dyDescent="0.25">
      <c r="A4518">
        <v>4517</v>
      </c>
      <c r="B4518" s="5">
        <v>1012270</v>
      </c>
      <c r="C4518" t="str">
        <f t="shared" si="5529"/>
        <v>Greenleaf Bank - Greenleaf, WI</v>
      </c>
      <c r="D4518" s="21" t="s">
        <v>9277</v>
      </c>
      <c r="E4518" s="19" t="s">
        <v>3767</v>
      </c>
      <c r="F4518" s="19" t="s">
        <v>5332</v>
      </c>
      <c r="G4518" s="19"/>
    </row>
    <row r="4519" spans="1:7" x14ac:dyDescent="0.25">
      <c r="A4519">
        <v>4518</v>
      </c>
      <c r="B4519" s="5">
        <v>1006855</v>
      </c>
      <c r="C4519" t="str">
        <f t="shared" si="5529"/>
        <v>Headwaters State Bank - Land O'Lakes, WI</v>
      </c>
      <c r="D4519" s="21" t="s">
        <v>913</v>
      </c>
      <c r="E4519" s="19" t="s">
        <v>5379</v>
      </c>
      <c r="F4519" s="19" t="s">
        <v>5332</v>
      </c>
      <c r="G4519" s="19"/>
    </row>
    <row r="4520" spans="1:7" x14ac:dyDescent="0.25">
      <c r="A4520">
        <v>4519</v>
      </c>
      <c r="B4520" s="5">
        <v>1010234</v>
      </c>
      <c r="C4520" t="str">
        <f t="shared" si="5529"/>
        <v>Hiawatha National Bank - Hager City, WI</v>
      </c>
      <c r="D4520" s="21" t="s">
        <v>2070</v>
      </c>
      <c r="E4520" s="19" t="s">
        <v>5380</v>
      </c>
      <c r="F4520" s="19" t="s">
        <v>5332</v>
      </c>
      <c r="G4520" s="19"/>
    </row>
    <row r="4521" spans="1:7" x14ac:dyDescent="0.25">
      <c r="A4521">
        <v>4520</v>
      </c>
      <c r="B4521" s="5">
        <v>1012354</v>
      </c>
      <c r="C4521" t="str">
        <f t="shared" si="5529"/>
        <v>Highland State Bank - Highland, WI</v>
      </c>
      <c r="D4521" s="21" t="s">
        <v>1004</v>
      </c>
      <c r="E4521" s="19" t="s">
        <v>5381</v>
      </c>
      <c r="F4521" s="19" t="s">
        <v>5332</v>
      </c>
      <c r="G4521" s="19"/>
    </row>
    <row r="4522" spans="1:7" x14ac:dyDescent="0.25">
      <c r="A4522">
        <v>4521</v>
      </c>
      <c r="B4522" s="5">
        <v>1010507</v>
      </c>
      <c r="C4522" t="str">
        <f t="shared" si="5529"/>
        <v>Horicon Bank - Horicon, WI</v>
      </c>
      <c r="D4522" s="21" t="s">
        <v>1797</v>
      </c>
      <c r="E4522" s="19" t="s">
        <v>5382</v>
      </c>
      <c r="F4522" s="19" t="s">
        <v>5332</v>
      </c>
      <c r="G4522" s="19"/>
    </row>
    <row r="4523" spans="1:7" x14ac:dyDescent="0.25">
      <c r="A4523">
        <v>4522</v>
      </c>
      <c r="B4523" s="5">
        <v>1009745</v>
      </c>
      <c r="C4523" t="str">
        <f t="shared" si="5529"/>
        <v>Hustisford State Bank - Hustisford, WI</v>
      </c>
      <c r="D4523" s="21" t="s">
        <v>917</v>
      </c>
      <c r="E4523" s="19" t="s">
        <v>5383</v>
      </c>
      <c r="F4523" s="19" t="s">
        <v>5332</v>
      </c>
      <c r="G4523" s="19"/>
    </row>
    <row r="4524" spans="1:7" x14ac:dyDescent="0.25">
      <c r="A4524">
        <v>4523</v>
      </c>
      <c r="B4524" s="5">
        <v>1006090</v>
      </c>
      <c r="C4524" t="str">
        <f t="shared" si="5529"/>
        <v>IncredibleBank - Wausau, WI</v>
      </c>
      <c r="D4524" s="21" t="s">
        <v>9118</v>
      </c>
      <c r="E4524" s="19" t="s">
        <v>5390</v>
      </c>
      <c r="F4524" s="19" t="s">
        <v>5332</v>
      </c>
      <c r="G4524" s="19"/>
    </row>
    <row r="4525" spans="1:7" x14ac:dyDescent="0.25">
      <c r="A4525">
        <v>4524</v>
      </c>
      <c r="B4525" s="5">
        <v>1008940</v>
      </c>
      <c r="C4525" t="str">
        <f t="shared" si="5529"/>
        <v>Independence State Bank - Independence, WI</v>
      </c>
      <c r="D4525" s="21" t="s">
        <v>2786</v>
      </c>
      <c r="E4525" s="19" t="s">
        <v>3398</v>
      </c>
      <c r="F4525" s="19" t="s">
        <v>5332</v>
      </c>
      <c r="G4525" s="19"/>
    </row>
    <row r="4526" spans="1:7" x14ac:dyDescent="0.25">
      <c r="A4526">
        <v>4525</v>
      </c>
      <c r="B4526" s="5">
        <v>1016522</v>
      </c>
      <c r="C4526" t="str">
        <f t="shared" si="5529"/>
        <v>Intercity State Bank - Schofield, WI</v>
      </c>
      <c r="D4526" s="21" t="s">
        <v>2069</v>
      </c>
      <c r="E4526" s="19" t="s">
        <v>5384</v>
      </c>
      <c r="F4526" s="19" t="s">
        <v>5332</v>
      </c>
      <c r="G4526" s="19"/>
    </row>
    <row r="4527" spans="1:7" x14ac:dyDescent="0.25">
      <c r="A4527">
        <v>4526</v>
      </c>
      <c r="B4527" s="5">
        <v>1010516</v>
      </c>
      <c r="C4527" t="str">
        <f t="shared" si="5529"/>
        <v>Ixonia Bank - Ixonia, WI</v>
      </c>
      <c r="D4527" s="21" t="s">
        <v>1798</v>
      </c>
      <c r="E4527" s="19" t="s">
        <v>5386</v>
      </c>
      <c r="F4527" s="19" t="s">
        <v>5332</v>
      </c>
      <c r="G4527" s="19"/>
    </row>
    <row r="4528" spans="1:7" x14ac:dyDescent="0.25">
      <c r="A4528">
        <v>4527</v>
      </c>
      <c r="B4528" s="5">
        <v>4053313</v>
      </c>
      <c r="C4528" t="str">
        <f t="shared" si="5529"/>
        <v>John Deere Financial, F.S.B. - Middleton, WI</v>
      </c>
      <c r="D4528" s="21" t="s">
        <v>445</v>
      </c>
      <c r="E4528" s="19" t="s">
        <v>10456</v>
      </c>
      <c r="F4528" s="19" t="s">
        <v>5332</v>
      </c>
      <c r="G4528" s="19"/>
    </row>
    <row r="4529" spans="1:7" x14ac:dyDescent="0.25">
      <c r="A4529">
        <v>4528</v>
      </c>
      <c r="B4529" s="5">
        <v>1004889</v>
      </c>
      <c r="C4529" t="str">
        <f t="shared" si="5529"/>
        <v>Johnson Bank - Racine, WI</v>
      </c>
      <c r="D4529" s="21" t="s">
        <v>260</v>
      </c>
      <c r="E4529" s="19" t="s">
        <v>4759</v>
      </c>
      <c r="F4529" s="19" t="s">
        <v>5332</v>
      </c>
      <c r="G4529" s="19"/>
    </row>
    <row r="4530" spans="1:7" x14ac:dyDescent="0.25">
      <c r="A4530">
        <v>4529</v>
      </c>
      <c r="B4530" s="5">
        <v>1006653</v>
      </c>
      <c r="C4530" t="str">
        <f t="shared" si="5529"/>
        <v>KeySavings Bank - Wisconsin Rapids, WI</v>
      </c>
      <c r="D4530" s="21" t="s">
        <v>742</v>
      </c>
      <c r="E4530" s="19" t="s">
        <v>5387</v>
      </c>
      <c r="F4530" s="19" t="s">
        <v>5332</v>
      </c>
      <c r="G4530" s="19"/>
    </row>
    <row r="4531" spans="1:7" x14ac:dyDescent="0.25">
      <c r="A4531">
        <v>4530</v>
      </c>
      <c r="B4531" s="5">
        <v>1000936</v>
      </c>
      <c r="C4531" t="str">
        <f t="shared" si="5529"/>
        <v>Ladysmith Federal Savings &amp; Loan Association - Ladysmith, WI</v>
      </c>
      <c r="D4531" s="21" t="s">
        <v>10016</v>
      </c>
      <c r="E4531" s="19" t="s">
        <v>5388</v>
      </c>
      <c r="F4531" s="19" t="s">
        <v>5332</v>
      </c>
      <c r="G4531" s="19"/>
    </row>
    <row r="4532" spans="1:7" x14ac:dyDescent="0.25">
      <c r="A4532">
        <v>4531</v>
      </c>
      <c r="B4532" s="5">
        <v>1010464</v>
      </c>
      <c r="C4532" t="str">
        <f t="shared" si="5529"/>
        <v>Lake Ridge Bank - Middleton, WI</v>
      </c>
      <c r="D4532" s="21" t="s">
        <v>10385</v>
      </c>
      <c r="E4532" s="19" t="s">
        <v>10456</v>
      </c>
      <c r="F4532" s="19" t="s">
        <v>5332</v>
      </c>
      <c r="G4532" s="19"/>
    </row>
    <row r="4533" spans="1:7" x14ac:dyDescent="0.25">
      <c r="A4533">
        <v>4532</v>
      </c>
      <c r="B4533" s="5">
        <v>1006273</v>
      </c>
      <c r="C4533" t="str">
        <f t="shared" si="5529"/>
        <v>Laona State Bank - Laona, WI</v>
      </c>
      <c r="D4533" s="21" t="s">
        <v>2379</v>
      </c>
      <c r="E4533" s="19" t="s">
        <v>5389</v>
      </c>
      <c r="F4533" s="19" t="s">
        <v>5332</v>
      </c>
      <c r="G4533" s="19"/>
    </row>
    <row r="4534" spans="1:7" x14ac:dyDescent="0.25">
      <c r="A4534">
        <v>4533</v>
      </c>
      <c r="B4534" s="5">
        <v>1011305</v>
      </c>
      <c r="C4534" t="str">
        <f t="shared" si="5529"/>
        <v>Marathon Bank - Wausau, WI</v>
      </c>
      <c r="D4534" s="21" t="s">
        <v>5662</v>
      </c>
      <c r="E4534" s="19" t="s">
        <v>5390</v>
      </c>
      <c r="F4534" s="19" t="s">
        <v>5332</v>
      </c>
      <c r="G4534" s="19"/>
    </row>
    <row r="4535" spans="1:7" x14ac:dyDescent="0.25">
      <c r="A4535">
        <v>4534</v>
      </c>
      <c r="B4535" s="5">
        <v>1009117</v>
      </c>
      <c r="C4535" t="str">
        <f t="shared" si="5529"/>
        <v>Mayville Savings Bank - Mayville, WI</v>
      </c>
      <c r="D4535" s="21" t="s">
        <v>743</v>
      </c>
      <c r="E4535" s="19" t="s">
        <v>4129</v>
      </c>
      <c r="F4535" s="19" t="s">
        <v>5332</v>
      </c>
      <c r="G4535" s="19"/>
    </row>
    <row r="4536" spans="1:7" x14ac:dyDescent="0.25">
      <c r="A4536">
        <v>4535</v>
      </c>
      <c r="B4536" s="5">
        <v>1007284</v>
      </c>
      <c r="C4536" t="str">
        <f t="shared" si="5529"/>
        <v>Mound City Bank - Platteville, WI</v>
      </c>
      <c r="D4536" s="21" t="s">
        <v>1808</v>
      </c>
      <c r="E4536" s="19" t="s">
        <v>5361</v>
      </c>
      <c r="F4536" s="19" t="s">
        <v>5332</v>
      </c>
      <c r="G4536" s="19"/>
    </row>
    <row r="4537" spans="1:7" x14ac:dyDescent="0.25">
      <c r="A4537">
        <v>4536</v>
      </c>
      <c r="B4537" s="5">
        <v>1013561</v>
      </c>
      <c r="C4537" t="str">
        <f t="shared" si="5529"/>
        <v>National Bank of Commerce - Superior, WI</v>
      </c>
      <c r="D4537" s="21" t="s">
        <v>1102</v>
      </c>
      <c r="E4537" s="19" t="s">
        <v>5391</v>
      </c>
      <c r="F4537" s="19" t="s">
        <v>5332</v>
      </c>
      <c r="G4537" s="19"/>
    </row>
    <row r="4538" spans="1:7" x14ac:dyDescent="0.25">
      <c r="A4538">
        <v>4537</v>
      </c>
      <c r="B4538" s="5">
        <v>1012888</v>
      </c>
      <c r="C4538" t="str">
        <f t="shared" si="5529"/>
        <v>National Exchange Bank and Trust - Fond du Lac, WI</v>
      </c>
      <c r="D4538" s="21" t="s">
        <v>1273</v>
      </c>
      <c r="E4538" s="19" t="s">
        <v>5378</v>
      </c>
      <c r="F4538" s="19" t="s">
        <v>5332</v>
      </c>
      <c r="G4538" s="19"/>
    </row>
    <row r="4539" spans="1:7" x14ac:dyDescent="0.25">
      <c r="A4539">
        <v>4538</v>
      </c>
      <c r="B4539" s="5">
        <v>1013752</v>
      </c>
      <c r="C4539" t="str">
        <f t="shared" si="5529"/>
        <v>Nekoosa Port Edwards State Bank - Nekoosa, WI</v>
      </c>
      <c r="D4539" s="21" t="s">
        <v>2383</v>
      </c>
      <c r="E4539" s="19" t="s">
        <v>5392</v>
      </c>
      <c r="F4539" s="19" t="s">
        <v>5332</v>
      </c>
      <c r="G4539" s="19"/>
    </row>
    <row r="4540" spans="1:7" x14ac:dyDescent="0.25">
      <c r="A4540">
        <v>4539</v>
      </c>
      <c r="B4540" s="5">
        <v>4056449</v>
      </c>
      <c r="C4540" t="str">
        <f t="shared" si="5529"/>
        <v>Nicolet National Bank - Green Bay, WI</v>
      </c>
      <c r="D4540" s="21" t="s">
        <v>1277</v>
      </c>
      <c r="E4540" s="19" t="s">
        <v>5335</v>
      </c>
      <c r="F4540" s="19" t="s">
        <v>5332</v>
      </c>
      <c r="G4540" s="19"/>
    </row>
    <row r="4541" spans="1:7" x14ac:dyDescent="0.25">
      <c r="A4541">
        <v>4540</v>
      </c>
      <c r="B4541" s="5">
        <v>1000723</v>
      </c>
      <c r="C4541" t="str">
        <f t="shared" si="5529"/>
        <v>North Shore Bank - Brookfield, WI</v>
      </c>
      <c r="D4541" s="21" t="s">
        <v>10314</v>
      </c>
      <c r="E4541" s="19" t="s">
        <v>3548</v>
      </c>
      <c r="F4541" s="19" t="s">
        <v>5332</v>
      </c>
      <c r="G4541" s="19"/>
    </row>
    <row r="4542" spans="1:7" x14ac:dyDescent="0.25">
      <c r="A4542">
        <v>4541</v>
      </c>
      <c r="B4542" s="5">
        <v>1011647</v>
      </c>
      <c r="C4542" t="str">
        <f t="shared" si="5529"/>
        <v>Northern State Bank - Ashland, WI</v>
      </c>
      <c r="D4542" s="21" t="s">
        <v>2385</v>
      </c>
      <c r="E4542" s="19" t="s">
        <v>3667</v>
      </c>
      <c r="F4542" s="19" t="s">
        <v>5332</v>
      </c>
      <c r="G4542" s="19"/>
    </row>
    <row r="4543" spans="1:7" x14ac:dyDescent="0.25">
      <c r="A4543">
        <v>4542</v>
      </c>
      <c r="B4543" s="5">
        <v>4054540</v>
      </c>
      <c r="C4543" t="str">
        <f t="shared" si="5529"/>
        <v>Northwestern Mutual Wealth Management Company - Milwaukee, WI</v>
      </c>
      <c r="D4543" s="21" t="s">
        <v>663</v>
      </c>
      <c r="E4543" s="19" t="s">
        <v>5336</v>
      </c>
      <c r="F4543" s="19" t="s">
        <v>5332</v>
      </c>
      <c r="G4543" s="19"/>
    </row>
    <row r="4544" spans="1:7" x14ac:dyDescent="0.25">
      <c r="A4544">
        <v>4543</v>
      </c>
      <c r="B4544" s="5">
        <v>4053393</v>
      </c>
      <c r="C4544" t="str">
        <f t="shared" si="5529"/>
        <v>Oak Bank - Fitchburg, WI</v>
      </c>
      <c r="D4544" s="21" t="s">
        <v>2459</v>
      </c>
      <c r="E4544" s="19" t="s">
        <v>4016</v>
      </c>
      <c r="F4544" s="19" t="s">
        <v>5332</v>
      </c>
      <c r="G4544" s="19"/>
    </row>
    <row r="4545" spans="1:7" x14ac:dyDescent="0.25">
      <c r="A4545">
        <v>4544</v>
      </c>
      <c r="B4545" s="5">
        <v>1004619</v>
      </c>
      <c r="C4545" t="str">
        <f t="shared" si="5529"/>
        <v>Oakwood Bank - Pigeon Falls, WI</v>
      </c>
      <c r="D4545" s="21" t="s">
        <v>5229</v>
      </c>
      <c r="E4545" s="19" t="s">
        <v>5401</v>
      </c>
      <c r="F4545" s="19" t="s">
        <v>5332</v>
      </c>
      <c r="G4545" s="19"/>
    </row>
    <row r="4546" spans="1:7" x14ac:dyDescent="0.25">
      <c r="A4546">
        <v>4545</v>
      </c>
      <c r="B4546" s="5">
        <v>1007128</v>
      </c>
      <c r="C4546" t="str">
        <f t="shared" ref="C4546:C4610" si="5530">D4546&amp;" - "&amp;E4546&amp;", "&amp;F4546</f>
        <v>One Community Bank - Oregon, WI</v>
      </c>
      <c r="D4546" s="21" t="s">
        <v>9327</v>
      </c>
      <c r="E4546" s="19" t="s">
        <v>5395</v>
      </c>
      <c r="F4546" s="19" t="s">
        <v>5332</v>
      </c>
      <c r="G4546" s="19"/>
    </row>
    <row r="4547" spans="1:7" x14ac:dyDescent="0.25">
      <c r="A4547">
        <v>4546</v>
      </c>
      <c r="B4547" s="5">
        <v>1007152</v>
      </c>
      <c r="C4547" t="str">
        <f t="shared" si="5530"/>
        <v>Oostburg State Bank - Oostburg, WI</v>
      </c>
      <c r="D4547" s="21" t="s">
        <v>2541</v>
      </c>
      <c r="E4547" s="19" t="s">
        <v>5394</v>
      </c>
      <c r="F4547" s="19" t="s">
        <v>5332</v>
      </c>
      <c r="G4547" s="19"/>
    </row>
    <row r="4548" spans="1:7" x14ac:dyDescent="0.25">
      <c r="A4548">
        <v>4547</v>
      </c>
      <c r="B4548" s="5">
        <v>1001405</v>
      </c>
      <c r="C4548" t="str">
        <f t="shared" si="5530"/>
        <v>Paper City Savings Bank, S.A. - Wisconsin Rapids, WI</v>
      </c>
      <c r="D4548" s="21" t="s">
        <v>10852</v>
      </c>
      <c r="E4548" s="19" t="s">
        <v>5387</v>
      </c>
      <c r="F4548" s="19" t="s">
        <v>5332</v>
      </c>
      <c r="G4548" s="19"/>
    </row>
    <row r="4549" spans="1:7" x14ac:dyDescent="0.25">
      <c r="A4549">
        <v>4548</v>
      </c>
      <c r="B4549" s="5">
        <v>1010374</v>
      </c>
      <c r="C4549" t="str">
        <f t="shared" si="5530"/>
        <v>Park Bank, National Association - Holmen, WI</v>
      </c>
      <c r="D4549" s="21" t="s">
        <v>10476</v>
      </c>
      <c r="E4549" s="19" t="s">
        <v>5396</v>
      </c>
      <c r="F4549" s="19" t="s">
        <v>5332</v>
      </c>
      <c r="G4549" s="19"/>
    </row>
    <row r="4550" spans="1:7" x14ac:dyDescent="0.25">
      <c r="A4550">
        <v>4549</v>
      </c>
      <c r="B4550" s="5">
        <v>1005548</v>
      </c>
      <c r="C4550" t="str">
        <f t="shared" si="5530"/>
        <v>Partners Bank - Spencer, WI</v>
      </c>
      <c r="D4550" s="21" t="s">
        <v>2074</v>
      </c>
      <c r="E4550" s="19" t="s">
        <v>3293</v>
      </c>
      <c r="F4550" s="19" t="s">
        <v>5332</v>
      </c>
      <c r="G4550" s="19"/>
    </row>
    <row r="4551" spans="1:7" x14ac:dyDescent="0.25">
      <c r="A4551">
        <v>4550</v>
      </c>
      <c r="B4551" s="5">
        <v>1009221</v>
      </c>
      <c r="C4551" t="str">
        <f t="shared" si="5530"/>
        <v>Peoples Community Bank - Mazomanie, WI</v>
      </c>
      <c r="D4551" s="21" t="s">
        <v>1568</v>
      </c>
      <c r="E4551" s="19" t="s">
        <v>5398</v>
      </c>
      <c r="F4551" s="19" t="s">
        <v>5332</v>
      </c>
      <c r="G4551" s="19"/>
    </row>
    <row r="4552" spans="1:7" x14ac:dyDescent="0.25">
      <c r="A4552">
        <v>4551</v>
      </c>
      <c r="B4552" s="5">
        <v>1007326</v>
      </c>
      <c r="C4552" t="str">
        <f t="shared" si="5530"/>
        <v>Peoples State Bank - Prairie Du Chien, WI</v>
      </c>
      <c r="D4552" s="21" t="s">
        <v>762</v>
      </c>
      <c r="E4552" s="19" t="s">
        <v>5399</v>
      </c>
      <c r="F4552" s="19" t="s">
        <v>5332</v>
      </c>
      <c r="G4552" s="19"/>
    </row>
    <row r="4553" spans="1:7" x14ac:dyDescent="0.25">
      <c r="A4553">
        <v>4552</v>
      </c>
      <c r="B4553" s="5">
        <v>1008257</v>
      </c>
      <c r="C4553" t="str">
        <f t="shared" si="5530"/>
        <v>Peoples State Bank - Wausau, WI</v>
      </c>
      <c r="D4553" s="21" t="s">
        <v>762</v>
      </c>
      <c r="E4553" s="19" t="s">
        <v>5390</v>
      </c>
      <c r="F4553" s="19" t="s">
        <v>5332</v>
      </c>
      <c r="G4553" s="19"/>
    </row>
    <row r="4554" spans="1:7" x14ac:dyDescent="0.25">
      <c r="A4554">
        <v>4553</v>
      </c>
      <c r="B4554" s="5">
        <v>1007258</v>
      </c>
      <c r="C4554" t="str">
        <f t="shared" si="5530"/>
        <v>Peshtigo National Bank - Peshtigo, WI</v>
      </c>
      <c r="D4554" s="21" t="s">
        <v>2378</v>
      </c>
      <c r="E4554" s="19" t="s">
        <v>5400</v>
      </c>
      <c r="F4554" s="19" t="s">
        <v>5332</v>
      </c>
      <c r="G4554" s="19"/>
    </row>
    <row r="4555" spans="1:7" x14ac:dyDescent="0.25">
      <c r="A4555">
        <v>4554</v>
      </c>
      <c r="B4555" s="5">
        <v>1005878</v>
      </c>
      <c r="C4555" t="str">
        <f t="shared" si="5530"/>
        <v>Pillar Bank - Baldwin, WI</v>
      </c>
      <c r="D4555" s="21" t="s">
        <v>10386</v>
      </c>
      <c r="E4555" s="19" t="s">
        <v>4127</v>
      </c>
      <c r="F4555" s="19" t="s">
        <v>5332</v>
      </c>
      <c r="G4555" s="19"/>
    </row>
    <row r="4556" spans="1:7" x14ac:dyDescent="0.25">
      <c r="A4556">
        <v>4555</v>
      </c>
      <c r="B4556" s="5">
        <v>1011313</v>
      </c>
      <c r="C4556" t="str">
        <f t="shared" si="5530"/>
        <v>Premier Community Bank - Marion, WI</v>
      </c>
      <c r="D4556" s="21" t="s">
        <v>1674</v>
      </c>
      <c r="E4556" s="19" t="s">
        <v>2860</v>
      </c>
      <c r="F4556" s="19" t="s">
        <v>5332</v>
      </c>
      <c r="G4556" s="19"/>
    </row>
    <row r="4557" spans="1:7" x14ac:dyDescent="0.25">
      <c r="A4557">
        <v>4556</v>
      </c>
      <c r="B4557" s="5">
        <v>1015158</v>
      </c>
      <c r="C4557" t="str">
        <f t="shared" si="5530"/>
        <v>PremierBank - Fort Atkinson, WI</v>
      </c>
      <c r="D4557" s="21" t="s">
        <v>1815</v>
      </c>
      <c r="E4557" s="19" t="s">
        <v>5337</v>
      </c>
      <c r="F4557" s="19" t="s">
        <v>5332</v>
      </c>
      <c r="G4557" s="19"/>
    </row>
    <row r="4558" spans="1:7" x14ac:dyDescent="0.25">
      <c r="A4558">
        <v>4557</v>
      </c>
      <c r="B4558" s="5">
        <v>1001142</v>
      </c>
      <c r="C4558" t="str">
        <f t="shared" si="5530"/>
        <v>Prevail Bank - Medford, WI</v>
      </c>
      <c r="D4558" s="21" t="s">
        <v>9245</v>
      </c>
      <c r="E4558" s="19" t="s">
        <v>4005</v>
      </c>
      <c r="F4558" s="19" t="s">
        <v>5332</v>
      </c>
      <c r="G4558" s="19"/>
    </row>
    <row r="4559" spans="1:7" x14ac:dyDescent="0.25">
      <c r="A4559">
        <v>4558</v>
      </c>
      <c r="B4559" s="5">
        <v>1012769</v>
      </c>
      <c r="C4559" t="str">
        <f t="shared" si="5530"/>
        <v>PyraMax Bank, F.S.B. - Greenfield, WI</v>
      </c>
      <c r="D4559" s="21" t="s">
        <v>10017</v>
      </c>
      <c r="E4559" s="19" t="s">
        <v>3414</v>
      </c>
      <c r="F4559" s="19" t="s">
        <v>5332</v>
      </c>
      <c r="G4559" s="19"/>
    </row>
    <row r="4560" spans="1:7" x14ac:dyDescent="0.25">
      <c r="A4560">
        <v>4559</v>
      </c>
      <c r="B4560" s="5">
        <v>1008154</v>
      </c>
      <c r="C4560" t="str">
        <f t="shared" si="5530"/>
        <v>Richland County Bank - Richland Center, WI</v>
      </c>
      <c r="D4560" s="21" t="s">
        <v>2704</v>
      </c>
      <c r="E4560" s="19" t="s">
        <v>5405</v>
      </c>
      <c r="F4560" s="19" t="s">
        <v>5332</v>
      </c>
      <c r="G4560" s="19"/>
    </row>
    <row r="4561" spans="1:7" x14ac:dyDescent="0.25">
      <c r="A4561">
        <v>4560</v>
      </c>
      <c r="B4561" s="5">
        <v>1007539</v>
      </c>
      <c r="C4561" t="str">
        <f t="shared" si="5530"/>
        <v>River Bank - La Crosse, WI</v>
      </c>
      <c r="D4561" s="21" t="s">
        <v>1807</v>
      </c>
      <c r="E4561" s="19" t="s">
        <v>3838</v>
      </c>
      <c r="F4561" s="19" t="s">
        <v>5332</v>
      </c>
      <c r="G4561" s="19"/>
    </row>
    <row r="4562" spans="1:7" x14ac:dyDescent="0.25">
      <c r="A4562">
        <v>4561</v>
      </c>
      <c r="B4562" s="5">
        <v>1015736</v>
      </c>
      <c r="C4562" t="str">
        <f t="shared" si="5530"/>
        <v>River Falls State Bank - River Falls, WI</v>
      </c>
      <c r="D4562" s="21" t="s">
        <v>379</v>
      </c>
      <c r="E4562" s="19" t="s">
        <v>5376</v>
      </c>
      <c r="F4562" s="19" t="s">
        <v>5332</v>
      </c>
      <c r="G4562" s="19"/>
    </row>
    <row r="4563" spans="1:7" x14ac:dyDescent="0.25">
      <c r="A4563">
        <v>4562</v>
      </c>
      <c r="B4563" s="5">
        <v>1010540</v>
      </c>
      <c r="C4563" t="str">
        <f t="shared" si="5530"/>
        <v>Royal Bank - Elroy, WI</v>
      </c>
      <c r="D4563" s="21" t="s">
        <v>1799</v>
      </c>
      <c r="E4563" s="19" t="s">
        <v>5406</v>
      </c>
      <c r="F4563" s="19" t="s">
        <v>5332</v>
      </c>
      <c r="G4563" s="19"/>
    </row>
    <row r="4564" spans="1:7" x14ac:dyDescent="0.25">
      <c r="A4564">
        <v>4563</v>
      </c>
      <c r="B4564" s="5">
        <v>1004408</v>
      </c>
      <c r="C4564" t="str">
        <f t="shared" si="5530"/>
        <v>Security Bank - New Auburn, WI</v>
      </c>
      <c r="D4564" s="21" t="s">
        <v>750</v>
      </c>
      <c r="E4564" s="19" t="s">
        <v>5407</v>
      </c>
      <c r="F4564" s="19" t="s">
        <v>5332</v>
      </c>
      <c r="G4564" s="19"/>
    </row>
    <row r="4565" spans="1:7" x14ac:dyDescent="0.25">
      <c r="A4565">
        <v>4564</v>
      </c>
      <c r="B4565" s="5">
        <v>1009563</v>
      </c>
      <c r="C4565" t="str">
        <f t="shared" si="5530"/>
        <v>Security Financial Bank - Durand, WI</v>
      </c>
      <c r="D4565" s="21" t="s">
        <v>1794</v>
      </c>
      <c r="E4565" s="19" t="s">
        <v>3503</v>
      </c>
      <c r="F4565" s="19" t="s">
        <v>5332</v>
      </c>
      <c r="G4565" s="19"/>
    </row>
    <row r="4566" spans="1:7" x14ac:dyDescent="0.25">
      <c r="A4566">
        <v>4565</v>
      </c>
      <c r="B4566" s="5">
        <v>1004687</v>
      </c>
      <c r="C4566" t="str">
        <f t="shared" si="5530"/>
        <v>Security State Bank - Iron River, WI</v>
      </c>
      <c r="D4566" s="21" t="s">
        <v>309</v>
      </c>
      <c r="E4566" s="19" t="s">
        <v>4131</v>
      </c>
      <c r="F4566" s="19" t="s">
        <v>5332</v>
      </c>
      <c r="G4566" s="19"/>
    </row>
    <row r="4567" spans="1:7" x14ac:dyDescent="0.25">
      <c r="A4567">
        <v>4566</v>
      </c>
      <c r="B4567" s="5">
        <v>1015045</v>
      </c>
      <c r="C4567" t="str">
        <f t="shared" si="5530"/>
        <v>Shell Lake State Bank - Shell Lake, WI</v>
      </c>
      <c r="D4567" s="21" t="s">
        <v>2380</v>
      </c>
      <c r="E4567" s="19" t="s">
        <v>5408</v>
      </c>
      <c r="F4567" s="19" t="s">
        <v>5332</v>
      </c>
      <c r="G4567" s="19"/>
    </row>
    <row r="4568" spans="1:7" x14ac:dyDescent="0.25">
      <c r="A4568">
        <v>4567</v>
      </c>
      <c r="B4568" s="5">
        <v>4152091</v>
      </c>
      <c r="C4568" t="str">
        <f t="shared" si="5530"/>
        <v>Spring Bank - Brookfield, WI</v>
      </c>
      <c r="D4568" s="21" t="s">
        <v>2507</v>
      </c>
      <c r="E4568" s="19" t="s">
        <v>3548</v>
      </c>
      <c r="F4568" s="19" t="s">
        <v>5332</v>
      </c>
      <c r="G4568" s="19"/>
    </row>
    <row r="4569" spans="1:7" x14ac:dyDescent="0.25">
      <c r="A4569">
        <v>4568</v>
      </c>
      <c r="B4569" s="5">
        <v>1981029</v>
      </c>
      <c r="C4569" t="str">
        <f t="shared" si="5530"/>
        <v>State Bank Financial - La Crosse, WI</v>
      </c>
      <c r="D4569" s="21" t="s">
        <v>1809</v>
      </c>
      <c r="E4569" s="19" t="s">
        <v>3838</v>
      </c>
      <c r="F4569" s="19" t="s">
        <v>5332</v>
      </c>
      <c r="G4569" s="19"/>
    </row>
    <row r="4570" spans="1:7" x14ac:dyDescent="0.25">
      <c r="A4570">
        <v>4569</v>
      </c>
      <c r="B4570" s="5">
        <v>1005619</v>
      </c>
      <c r="C4570" t="str">
        <f t="shared" si="5530"/>
        <v>State Bank of Chilton - Chilton, WI</v>
      </c>
      <c r="D4570" s="21" t="s">
        <v>2072</v>
      </c>
      <c r="E4570" s="19" t="s">
        <v>5409</v>
      </c>
      <c r="F4570" s="19" t="s">
        <v>5332</v>
      </c>
      <c r="G4570" s="19"/>
    </row>
    <row r="4571" spans="1:7" x14ac:dyDescent="0.25">
      <c r="A4571">
        <v>4570</v>
      </c>
      <c r="B4571" s="5">
        <v>1006897</v>
      </c>
      <c r="C4571" t="str">
        <f t="shared" si="5530"/>
        <v>State Bank of Newburg - Newburg, WI</v>
      </c>
      <c r="D4571" s="21" t="s">
        <v>2539</v>
      </c>
      <c r="E4571" s="19" t="s">
        <v>5410</v>
      </c>
      <c r="F4571" s="19" t="s">
        <v>5332</v>
      </c>
      <c r="G4571" s="19"/>
    </row>
    <row r="4572" spans="1:7" x14ac:dyDescent="0.25">
      <c r="A4572">
        <v>4571</v>
      </c>
      <c r="B4572" s="5">
        <v>1006045</v>
      </c>
      <c r="C4572" t="str">
        <f t="shared" si="5530"/>
        <v>State Bank of Reeseville - Reeseville, WI</v>
      </c>
      <c r="D4572" s="21" t="s">
        <v>914</v>
      </c>
      <c r="E4572" s="19" t="s">
        <v>5411</v>
      </c>
      <c r="F4572" s="19" t="s">
        <v>5332</v>
      </c>
      <c r="G4572" s="19"/>
    </row>
    <row r="4573" spans="1:7" x14ac:dyDescent="0.25">
      <c r="A4573">
        <v>4572</v>
      </c>
      <c r="B4573" s="5">
        <v>1011680</v>
      </c>
      <c r="C4573" t="str">
        <f t="shared" si="5530"/>
        <v>Sterling Bank - Barron, WI</v>
      </c>
      <c r="D4573" s="21" t="s">
        <v>1188</v>
      </c>
      <c r="E4573" s="19" t="s">
        <v>5412</v>
      </c>
      <c r="F4573" s="19" t="s">
        <v>5332</v>
      </c>
      <c r="G4573" s="19"/>
    </row>
    <row r="4574" spans="1:7" x14ac:dyDescent="0.25">
      <c r="A4574">
        <v>4573</v>
      </c>
      <c r="B4574" s="5">
        <v>1011038</v>
      </c>
      <c r="C4574" t="str">
        <f t="shared" si="5530"/>
        <v>Superior Savings Bank - Superior, WI</v>
      </c>
      <c r="D4574" s="21" t="s">
        <v>741</v>
      </c>
      <c r="E4574" s="19" t="s">
        <v>5391</v>
      </c>
      <c r="F4574" s="19" t="s">
        <v>5332</v>
      </c>
      <c r="G4574" s="19"/>
    </row>
    <row r="4575" spans="1:7" x14ac:dyDescent="0.25">
      <c r="A4575">
        <v>4574</v>
      </c>
      <c r="B4575" s="5">
        <v>1010361</v>
      </c>
      <c r="C4575" t="str">
        <f t="shared" si="5530"/>
        <v>The Bank of Brodhead - Brodhead, WI</v>
      </c>
      <c r="D4575" s="21" t="s">
        <v>10018</v>
      </c>
      <c r="E4575" s="19" t="s">
        <v>5339</v>
      </c>
      <c r="F4575" s="19" t="s">
        <v>5332</v>
      </c>
      <c r="G4575" s="19"/>
    </row>
    <row r="4576" spans="1:7" x14ac:dyDescent="0.25">
      <c r="A4576">
        <v>4575</v>
      </c>
      <c r="B4576" s="5">
        <v>1011186</v>
      </c>
      <c r="C4576" t="str">
        <f t="shared" si="5530"/>
        <v>The Bank of Deerfield - Deerfield, WI</v>
      </c>
      <c r="D4576" s="21" t="s">
        <v>10019</v>
      </c>
      <c r="E4576" s="19" t="s">
        <v>5341</v>
      </c>
      <c r="F4576" s="19" t="s">
        <v>5332</v>
      </c>
      <c r="G4576" s="19"/>
    </row>
    <row r="4577" spans="1:7" x14ac:dyDescent="0.25">
      <c r="A4577">
        <v>4576</v>
      </c>
      <c r="B4577" s="5">
        <v>1008764</v>
      </c>
      <c r="C4577" t="str">
        <f t="shared" si="5530"/>
        <v>The Bank of Kaukauna - Kaukauna, WI</v>
      </c>
      <c r="D4577" s="21" t="s">
        <v>10020</v>
      </c>
      <c r="E4577" s="19" t="s">
        <v>5343</v>
      </c>
      <c r="F4577" s="19" t="s">
        <v>5332</v>
      </c>
      <c r="G4577" s="19"/>
    </row>
    <row r="4578" spans="1:7" x14ac:dyDescent="0.25">
      <c r="A4578">
        <v>4577</v>
      </c>
      <c r="B4578" s="5">
        <v>1013812</v>
      </c>
      <c r="C4578" t="str">
        <f t="shared" si="5530"/>
        <v>The Bank of New Glarus - New Glarus, WI</v>
      </c>
      <c r="D4578" s="21" t="s">
        <v>10021</v>
      </c>
      <c r="E4578" s="19" t="s">
        <v>5347</v>
      </c>
      <c r="F4578" s="19" t="s">
        <v>5332</v>
      </c>
      <c r="G4578" s="19"/>
    </row>
    <row r="4579" spans="1:7" x14ac:dyDescent="0.25">
      <c r="A4579">
        <v>4578</v>
      </c>
      <c r="B4579" s="5">
        <v>1008215</v>
      </c>
      <c r="C4579" t="str">
        <f t="shared" si="5530"/>
        <v>The Equitable Bank, S.S.B. - Wauwatosa, WI</v>
      </c>
      <c r="D4579" s="21" t="s">
        <v>10022</v>
      </c>
      <c r="E4579" s="19" t="s">
        <v>5368</v>
      </c>
      <c r="F4579" s="19" t="s">
        <v>5332</v>
      </c>
      <c r="G4579" s="19"/>
    </row>
    <row r="4580" spans="1:7" x14ac:dyDescent="0.25">
      <c r="A4580">
        <v>4579</v>
      </c>
      <c r="B4580" s="5">
        <v>1011029</v>
      </c>
      <c r="C4580" t="str">
        <f t="shared" si="5530"/>
        <v>The Farmers &amp; Merchants Bank - Berlin, WI</v>
      </c>
      <c r="D4580" s="21" t="s">
        <v>9412</v>
      </c>
      <c r="E4580" s="19" t="s">
        <v>4063</v>
      </c>
      <c r="F4580" s="19" t="s">
        <v>5332</v>
      </c>
      <c r="G4580" s="19"/>
    </row>
    <row r="4581" spans="1:7" x14ac:dyDescent="0.25">
      <c r="A4581">
        <v>4580</v>
      </c>
      <c r="B4581" s="5">
        <v>1014855</v>
      </c>
      <c r="C4581" t="str">
        <f t="shared" si="5530"/>
        <v>The Farmers State Bank of Waupaca - Waupaca, WI</v>
      </c>
      <c r="D4581" s="21" t="s">
        <v>10023</v>
      </c>
      <c r="E4581" s="19" t="s">
        <v>5371</v>
      </c>
      <c r="F4581" s="19" t="s">
        <v>5332</v>
      </c>
      <c r="G4581" s="19"/>
    </row>
    <row r="4582" spans="1:7" x14ac:dyDescent="0.25">
      <c r="A4582">
        <v>4581</v>
      </c>
      <c r="B4582" s="5">
        <v>1006634</v>
      </c>
      <c r="C4582" t="str">
        <f t="shared" si="5530"/>
        <v>The First National Bank and Trust Company - Beloit, WI</v>
      </c>
      <c r="D4582" s="21" t="s">
        <v>9897</v>
      </c>
      <c r="E4582" s="19" t="s">
        <v>3805</v>
      </c>
      <c r="F4582" s="19" t="s">
        <v>5332</v>
      </c>
      <c r="G4582" s="19"/>
    </row>
    <row r="4583" spans="1:7" x14ac:dyDescent="0.25">
      <c r="A4583">
        <v>4582</v>
      </c>
      <c r="B4583" s="5">
        <v>1011673</v>
      </c>
      <c r="C4583" t="str">
        <f t="shared" si="5530"/>
        <v>The First National Bank of Bangor - Bangor, WI</v>
      </c>
      <c r="D4583" s="21" t="s">
        <v>10024</v>
      </c>
      <c r="E4583" s="19" t="s">
        <v>4081</v>
      </c>
      <c r="F4583" s="19" t="s">
        <v>5332</v>
      </c>
      <c r="G4583" s="19"/>
    </row>
    <row r="4584" spans="1:7" x14ac:dyDescent="0.25">
      <c r="A4584">
        <v>4583</v>
      </c>
      <c r="B4584" s="5">
        <v>1015746</v>
      </c>
      <c r="C4584" t="str">
        <f t="shared" si="5530"/>
        <v>The First National Bank of River Falls - River Falls, WI</v>
      </c>
      <c r="D4584" s="21" t="s">
        <v>10025</v>
      </c>
      <c r="E4584" s="19" t="s">
        <v>5376</v>
      </c>
      <c r="F4584" s="19" t="s">
        <v>5332</v>
      </c>
      <c r="G4584" s="19"/>
    </row>
    <row r="4585" spans="1:7" x14ac:dyDescent="0.25">
      <c r="A4585">
        <v>4584</v>
      </c>
      <c r="B4585" s="5">
        <v>1011059</v>
      </c>
      <c r="C4585" t="str">
        <f t="shared" si="5530"/>
        <v>The Greenwood's State Bank - Lake Mills, WI</v>
      </c>
      <c r="D4585" s="21" t="s">
        <v>10026</v>
      </c>
      <c r="E4585" s="19" t="s">
        <v>5344</v>
      </c>
      <c r="F4585" s="19" t="s">
        <v>5332</v>
      </c>
      <c r="G4585" s="19"/>
    </row>
    <row r="4586" spans="1:7" x14ac:dyDescent="0.25">
      <c r="A4586">
        <v>4585</v>
      </c>
      <c r="B4586" s="5">
        <v>1010220</v>
      </c>
      <c r="C4586" t="str">
        <f t="shared" si="5530"/>
        <v>The International Bank of Amherst - Amherst, WI</v>
      </c>
      <c r="D4586" s="21" t="s">
        <v>10027</v>
      </c>
      <c r="E4586" s="19" t="s">
        <v>5385</v>
      </c>
      <c r="F4586" s="19" t="s">
        <v>5332</v>
      </c>
      <c r="G4586" s="19"/>
    </row>
    <row r="4587" spans="1:7" x14ac:dyDescent="0.25">
      <c r="A4587">
        <v>4586</v>
      </c>
      <c r="B4587" s="5">
        <v>1005981</v>
      </c>
      <c r="C4587" t="str">
        <f t="shared" si="5530"/>
        <v>The Northwestern Bank - Chippewa Falls, WI</v>
      </c>
      <c r="D4587" s="21" t="s">
        <v>10028</v>
      </c>
      <c r="E4587" s="19" t="s">
        <v>5393</v>
      </c>
      <c r="F4587" s="19" t="s">
        <v>5332</v>
      </c>
      <c r="G4587" s="19"/>
    </row>
    <row r="4588" spans="1:7" x14ac:dyDescent="0.25">
      <c r="A4588">
        <v>4587</v>
      </c>
      <c r="B4588" s="5">
        <v>1009039</v>
      </c>
      <c r="C4588" t="str">
        <f t="shared" si="5530"/>
        <v>The Park Bank - Madison, WI</v>
      </c>
      <c r="D4588" s="21" t="s">
        <v>10029</v>
      </c>
      <c r="E4588" s="19" t="s">
        <v>3130</v>
      </c>
      <c r="F4588" s="19" t="s">
        <v>5332</v>
      </c>
      <c r="G4588" s="19"/>
    </row>
    <row r="4589" spans="1:7" x14ac:dyDescent="0.25">
      <c r="A4589">
        <v>4588</v>
      </c>
      <c r="B4589" s="5">
        <v>1012257</v>
      </c>
      <c r="C4589" t="str">
        <f t="shared" si="5530"/>
        <v>The Pineries Bank - Stevens Point, WI</v>
      </c>
      <c r="D4589" s="21" t="s">
        <v>10030</v>
      </c>
      <c r="E4589" s="19" t="s">
        <v>5402</v>
      </c>
      <c r="F4589" s="19" t="s">
        <v>5332</v>
      </c>
      <c r="G4589" s="19"/>
    </row>
    <row r="4590" spans="1:7" x14ac:dyDescent="0.25">
      <c r="A4590">
        <v>4589</v>
      </c>
      <c r="B4590" s="5">
        <v>1015520</v>
      </c>
      <c r="C4590" t="str">
        <f t="shared" si="5530"/>
        <v>The Port Washington State Bank - Port Washington, WI</v>
      </c>
      <c r="D4590" s="21" t="s">
        <v>10031</v>
      </c>
      <c r="E4590" s="19" t="s">
        <v>5403</v>
      </c>
      <c r="F4590" s="19" t="s">
        <v>5332</v>
      </c>
      <c r="G4590" s="19"/>
    </row>
    <row r="4591" spans="1:7" x14ac:dyDescent="0.25">
      <c r="A4591">
        <v>4590</v>
      </c>
      <c r="B4591" s="5">
        <v>1004293</v>
      </c>
      <c r="C4591" t="str">
        <f t="shared" si="5530"/>
        <v>The Portage County Bank - Almond, WI</v>
      </c>
      <c r="D4591" s="21" t="s">
        <v>10032</v>
      </c>
      <c r="E4591" s="19" t="s">
        <v>5404</v>
      </c>
      <c r="F4591" s="19" t="s">
        <v>5332</v>
      </c>
      <c r="G4591" s="19"/>
    </row>
    <row r="4592" spans="1:7" x14ac:dyDescent="0.25">
      <c r="A4592">
        <v>4591</v>
      </c>
      <c r="B4592" s="5">
        <v>1011320</v>
      </c>
      <c r="C4592" t="str">
        <f t="shared" si="5530"/>
        <v>The Stephenson National Bank and Trust - Marinette, WI</v>
      </c>
      <c r="D4592" s="21" t="s">
        <v>10033</v>
      </c>
      <c r="E4592" s="19" t="s">
        <v>5369</v>
      </c>
      <c r="F4592" s="19" t="s">
        <v>5332</v>
      </c>
      <c r="G4592" s="19"/>
    </row>
    <row r="4593" spans="1:7" x14ac:dyDescent="0.25">
      <c r="A4593">
        <v>4592</v>
      </c>
      <c r="B4593" s="5">
        <v>1984064</v>
      </c>
      <c r="C4593" t="str">
        <f t="shared" si="5530"/>
        <v>Thrivent Trust Co. - Appleton, WI</v>
      </c>
      <c r="D4593" s="21" t="s">
        <v>744</v>
      </c>
      <c r="E4593" s="19" t="s">
        <v>4182</v>
      </c>
      <c r="F4593" s="19" t="s">
        <v>5332</v>
      </c>
      <c r="G4593" s="19"/>
    </row>
    <row r="4594" spans="1:7" x14ac:dyDescent="0.25">
      <c r="A4594">
        <v>4593</v>
      </c>
      <c r="B4594" s="5">
        <v>1983021</v>
      </c>
      <c r="C4594" t="str">
        <f t="shared" si="5530"/>
        <v>Town Bank, National Association - Hartland, WI</v>
      </c>
      <c r="D4594" s="21" t="s">
        <v>9119</v>
      </c>
      <c r="E4594" s="19" t="s">
        <v>4185</v>
      </c>
      <c r="F4594" s="19" t="s">
        <v>5332</v>
      </c>
      <c r="G4594" s="19"/>
    </row>
    <row r="4595" spans="1:7" x14ac:dyDescent="0.25">
      <c r="A4595">
        <v>4594</v>
      </c>
      <c r="B4595" s="5">
        <v>1007070</v>
      </c>
      <c r="C4595" t="str">
        <f t="shared" si="5530"/>
        <v>Tri City National Bank - Oak Creek, WI</v>
      </c>
      <c r="D4595" s="21" t="s">
        <v>1276</v>
      </c>
      <c r="E4595" s="19" t="s">
        <v>5414</v>
      </c>
      <c r="F4595" s="19" t="s">
        <v>5332</v>
      </c>
      <c r="G4595" s="19"/>
    </row>
    <row r="4596" spans="1:7" x14ac:dyDescent="0.25">
      <c r="A4596">
        <v>4595</v>
      </c>
      <c r="B4596" s="5">
        <v>1015123</v>
      </c>
      <c r="C4596" t="str">
        <f t="shared" si="5530"/>
        <v>Union State Bank - West Salem, WI</v>
      </c>
      <c r="D4596" s="21" t="s">
        <v>774</v>
      </c>
      <c r="E4596" s="19" t="s">
        <v>4735</v>
      </c>
      <c r="F4596" s="19" t="s">
        <v>5332</v>
      </c>
      <c r="G4596" s="19"/>
    </row>
    <row r="4597" spans="1:7" x14ac:dyDescent="0.25">
      <c r="A4597">
        <v>4596</v>
      </c>
      <c r="B4597" s="5">
        <v>1009476</v>
      </c>
      <c r="C4597" t="str">
        <f t="shared" si="5530"/>
        <v>Unity Bank - Augusta, WI</v>
      </c>
      <c r="D4597" s="21" t="s">
        <v>1200</v>
      </c>
      <c r="E4597" s="19" t="s">
        <v>2938</v>
      </c>
      <c r="F4597" s="19" t="s">
        <v>5332</v>
      </c>
      <c r="G4597" s="19"/>
    </row>
    <row r="4598" spans="1:7" x14ac:dyDescent="0.25">
      <c r="A4598">
        <v>4597</v>
      </c>
      <c r="B4598" s="5">
        <v>1005751</v>
      </c>
      <c r="C4598" t="str">
        <f t="shared" si="5530"/>
        <v>Waldo State Bank - Waldo, WI</v>
      </c>
      <c r="D4598" s="21" t="s">
        <v>380</v>
      </c>
      <c r="E4598" s="19" t="s">
        <v>5415</v>
      </c>
      <c r="F4598" s="19" t="s">
        <v>5332</v>
      </c>
      <c r="G4598" s="19"/>
    </row>
    <row r="4599" spans="1:7" x14ac:dyDescent="0.25">
      <c r="A4599">
        <v>4598</v>
      </c>
      <c r="B4599" s="5">
        <v>1007928</v>
      </c>
      <c r="C4599" t="str">
        <f t="shared" si="5530"/>
        <v>WaterStone Bank - Wauwatosa, WI</v>
      </c>
      <c r="D4599" s="21" t="s">
        <v>10034</v>
      </c>
      <c r="E4599" s="19" t="s">
        <v>5368</v>
      </c>
      <c r="F4599" s="19" t="s">
        <v>5332</v>
      </c>
      <c r="G4599" s="19"/>
    </row>
    <row r="4600" spans="1:7" x14ac:dyDescent="0.25">
      <c r="A4600">
        <v>4599</v>
      </c>
      <c r="B4600" s="5">
        <v>1007662</v>
      </c>
      <c r="C4600" t="str">
        <f t="shared" si="5530"/>
        <v>Waukesha State Bank - Waukesha, WI</v>
      </c>
      <c r="D4600" s="21" t="s">
        <v>1806</v>
      </c>
      <c r="E4600" s="19" t="s">
        <v>5374</v>
      </c>
      <c r="F4600" s="19" t="s">
        <v>5332</v>
      </c>
      <c r="G4600" s="19"/>
    </row>
    <row r="4601" spans="1:7" x14ac:dyDescent="0.25">
      <c r="A4601">
        <v>4600</v>
      </c>
      <c r="B4601" s="5">
        <v>1013625</v>
      </c>
      <c r="C4601" t="str">
        <f t="shared" si="5530"/>
        <v>Waumandee State Bank - Waumandee, WI</v>
      </c>
      <c r="D4601" s="21" t="s">
        <v>2382</v>
      </c>
      <c r="E4601" s="19" t="s">
        <v>5416</v>
      </c>
      <c r="F4601" s="19" t="s">
        <v>5332</v>
      </c>
      <c r="G4601" s="19"/>
    </row>
    <row r="4602" spans="1:7" x14ac:dyDescent="0.25">
      <c r="A4602">
        <v>4601</v>
      </c>
      <c r="B4602" s="5">
        <v>1024989</v>
      </c>
      <c r="C4602" t="str">
        <f t="shared" si="5530"/>
        <v>West Pointe Bank - Oshkosh, WI</v>
      </c>
      <c r="D4602" s="21" t="s">
        <v>2537</v>
      </c>
      <c r="E4602" s="19" t="s">
        <v>4586</v>
      </c>
      <c r="F4602" s="19" t="s">
        <v>5332</v>
      </c>
      <c r="G4602" s="19"/>
    </row>
    <row r="4603" spans="1:7" x14ac:dyDescent="0.25">
      <c r="A4603">
        <v>4602</v>
      </c>
      <c r="B4603" s="5">
        <v>4074190</v>
      </c>
      <c r="C4603" t="str">
        <f t="shared" si="5530"/>
        <v>Westbury Bank - Waukesha, WI</v>
      </c>
      <c r="D4603" s="21" t="s">
        <v>565</v>
      </c>
      <c r="E4603" s="19" t="s">
        <v>5374</v>
      </c>
      <c r="F4603" s="19" t="s">
        <v>5332</v>
      </c>
      <c r="G4603" s="19"/>
    </row>
    <row r="4604" spans="1:7" x14ac:dyDescent="0.25">
      <c r="A4604">
        <v>4603</v>
      </c>
      <c r="B4604" s="5">
        <v>1026306</v>
      </c>
      <c r="C4604" t="str">
        <f t="shared" si="5530"/>
        <v>Wolf River Community Bank - Hortonville, WI</v>
      </c>
      <c r="D4604" s="21" t="s">
        <v>2068</v>
      </c>
      <c r="E4604" s="19" t="s">
        <v>5417</v>
      </c>
      <c r="F4604" s="19" t="s">
        <v>5332</v>
      </c>
      <c r="G4604" s="19"/>
    </row>
    <row r="4605" spans="1:7" x14ac:dyDescent="0.25">
      <c r="A4605">
        <v>4604</v>
      </c>
      <c r="B4605" s="5">
        <v>1005298</v>
      </c>
      <c r="C4605" t="str">
        <f t="shared" si="5530"/>
        <v>Woodford State Bank - Monroe, WI</v>
      </c>
      <c r="D4605" s="21" t="s">
        <v>2073</v>
      </c>
      <c r="E4605" s="19" t="s">
        <v>3212</v>
      </c>
      <c r="F4605" s="19" t="s">
        <v>5332</v>
      </c>
      <c r="G4605" s="19"/>
    </row>
    <row r="4606" spans="1:7" x14ac:dyDescent="0.25">
      <c r="A4606">
        <v>4605</v>
      </c>
      <c r="B4606" s="5">
        <v>1014270</v>
      </c>
      <c r="C4606" t="str">
        <f t="shared" si="5530"/>
        <v>WoodTrust Bank - Wisconsin Rapids, WI</v>
      </c>
      <c r="D4606" s="21" t="s">
        <v>1813</v>
      </c>
      <c r="E4606" s="19" t="s">
        <v>5387</v>
      </c>
      <c r="F4606" s="19" t="s">
        <v>5332</v>
      </c>
      <c r="G4606" s="19"/>
    </row>
    <row r="4607" spans="1:7" x14ac:dyDescent="0.25">
      <c r="A4607">
        <v>4606</v>
      </c>
      <c r="B4607" s="5">
        <v>1016470</v>
      </c>
      <c r="C4607" t="str">
        <f t="shared" si="5530"/>
        <v>Bank of Charles Town - Charles Town, WV</v>
      </c>
      <c r="D4607" s="21" t="s">
        <v>1818</v>
      </c>
      <c r="E4607" s="19" t="s">
        <v>5418</v>
      </c>
      <c r="F4607" s="19" t="s">
        <v>5419</v>
      </c>
      <c r="G4607" s="19"/>
    </row>
    <row r="4608" spans="1:7" x14ac:dyDescent="0.25">
      <c r="A4608">
        <v>4607</v>
      </c>
      <c r="B4608" s="5">
        <v>1014464</v>
      </c>
      <c r="C4608" t="str">
        <f t="shared" si="5530"/>
        <v>Bank of Monroe - Union, WV</v>
      </c>
      <c r="D4608" s="21" t="s">
        <v>10094</v>
      </c>
      <c r="E4608" s="19" t="s">
        <v>4403</v>
      </c>
      <c r="F4608" s="19" t="s">
        <v>5419</v>
      </c>
      <c r="G4608" s="19"/>
    </row>
    <row r="4609" spans="1:7" x14ac:dyDescent="0.25">
      <c r="A4609">
        <v>4608</v>
      </c>
      <c r="B4609" s="5">
        <v>1014210</v>
      </c>
      <c r="C4609" t="str">
        <f t="shared" si="5530"/>
        <v>BCBank, Inc. - Philippi, WV</v>
      </c>
      <c r="D4609" s="21" t="s">
        <v>2393</v>
      </c>
      <c r="E4609" s="19" t="s">
        <v>5422</v>
      </c>
      <c r="F4609" s="19" t="s">
        <v>5419</v>
      </c>
      <c r="G4609" s="19"/>
    </row>
    <row r="4610" spans="1:7" x14ac:dyDescent="0.25">
      <c r="A4610">
        <v>4609</v>
      </c>
      <c r="B4610" s="5">
        <v>1010146</v>
      </c>
      <c r="C4610" t="str">
        <f t="shared" si="5530"/>
        <v>Calhoun County Bank, Inc. - Grantsville, WV</v>
      </c>
      <c r="D4610" s="21" t="s">
        <v>2401</v>
      </c>
      <c r="E4610" s="19" t="s">
        <v>5423</v>
      </c>
      <c r="F4610" s="19" t="s">
        <v>5419</v>
      </c>
      <c r="G4610" s="19"/>
    </row>
    <row r="4611" spans="1:7" x14ac:dyDescent="0.25">
      <c r="A4611">
        <v>4610</v>
      </c>
      <c r="B4611" s="5">
        <v>1004393</v>
      </c>
      <c r="C4611" t="str">
        <f t="shared" ref="C4611:C4674" si="5531">D4611&amp;" - "&amp;E4611&amp;", "&amp;F4611</f>
        <v>Capon Valley Bank - Wardensville, WV</v>
      </c>
      <c r="D4611" s="21" t="s">
        <v>2396</v>
      </c>
      <c r="E4611" s="19" t="s">
        <v>5424</v>
      </c>
      <c r="F4611" s="19" t="s">
        <v>5419</v>
      </c>
      <c r="G4611" s="19"/>
    </row>
    <row r="4612" spans="1:7" x14ac:dyDescent="0.25">
      <c r="A4612">
        <v>4611</v>
      </c>
      <c r="B4612" s="5">
        <v>1015059</v>
      </c>
      <c r="C4612" t="str">
        <f t="shared" si="5531"/>
        <v>Citizens Bank of Morgantown, Inc. - Morgantown, WV</v>
      </c>
      <c r="D4612" s="21" t="s">
        <v>10095</v>
      </c>
      <c r="E4612" s="19" t="s">
        <v>3914</v>
      </c>
      <c r="F4612" s="19" t="s">
        <v>5419</v>
      </c>
      <c r="G4612" s="19"/>
    </row>
    <row r="4613" spans="1:7" x14ac:dyDescent="0.25">
      <c r="A4613">
        <v>4612</v>
      </c>
      <c r="B4613" s="5">
        <v>1009951</v>
      </c>
      <c r="C4613" t="str">
        <f t="shared" si="5531"/>
        <v>Citizens Bank of West Virginia, Inc. - Elkins, WV</v>
      </c>
      <c r="D4613" s="21" t="s">
        <v>2402</v>
      </c>
      <c r="E4613" s="19" t="s">
        <v>9123</v>
      </c>
      <c r="F4613" s="19" t="s">
        <v>5419</v>
      </c>
      <c r="G4613" s="19"/>
    </row>
    <row r="4614" spans="1:7" x14ac:dyDescent="0.25">
      <c r="A4614">
        <v>4613</v>
      </c>
      <c r="B4614" s="5">
        <v>1016436</v>
      </c>
      <c r="C4614" t="str">
        <f t="shared" si="5531"/>
        <v>City National Bank of West Virginia - Charleston, WV</v>
      </c>
      <c r="D4614" s="21" t="s">
        <v>261</v>
      </c>
      <c r="E4614" s="19" t="s">
        <v>4340</v>
      </c>
      <c r="F4614" s="19" t="s">
        <v>5419</v>
      </c>
      <c r="G4614" s="19"/>
    </row>
    <row r="4615" spans="1:7" x14ac:dyDescent="0.25">
      <c r="A4615">
        <v>4614</v>
      </c>
      <c r="B4615" s="5">
        <v>1014256</v>
      </c>
      <c r="C4615" t="str">
        <f t="shared" si="5531"/>
        <v>Clay County Bank, Inc. - Clay, WV</v>
      </c>
      <c r="D4615" s="21" t="s">
        <v>381</v>
      </c>
      <c r="E4615" s="19" t="s">
        <v>9124</v>
      </c>
      <c r="F4615" s="19" t="s">
        <v>5419</v>
      </c>
      <c r="G4615" s="19"/>
    </row>
    <row r="4616" spans="1:7" x14ac:dyDescent="0.25">
      <c r="A4616">
        <v>4615</v>
      </c>
      <c r="B4616" s="5">
        <v>1014947</v>
      </c>
      <c r="C4616" t="str">
        <f t="shared" si="5531"/>
        <v>Clear Mountain Bank, Inc. - Bruceton Mills, WV</v>
      </c>
      <c r="D4616" s="21" t="s">
        <v>10035</v>
      </c>
      <c r="E4616" s="19" t="s">
        <v>9125</v>
      </c>
      <c r="F4616" s="19" t="s">
        <v>5419</v>
      </c>
      <c r="G4616" s="19"/>
    </row>
    <row r="4617" spans="1:7" x14ac:dyDescent="0.25">
      <c r="A4617">
        <v>4616</v>
      </c>
      <c r="B4617" s="5">
        <v>1015603</v>
      </c>
      <c r="C4617" t="str">
        <f t="shared" si="5531"/>
        <v>CNB Bank, Inc. - Berkeley Springs, WV</v>
      </c>
      <c r="D4617" s="21" t="s">
        <v>1817</v>
      </c>
      <c r="E4617" s="19" t="s">
        <v>9126</v>
      </c>
      <c r="F4617" s="19" t="s">
        <v>5419</v>
      </c>
      <c r="G4617" s="19"/>
    </row>
    <row r="4618" spans="1:7" x14ac:dyDescent="0.25">
      <c r="A4618">
        <v>4617</v>
      </c>
      <c r="B4618" s="5">
        <v>1015101</v>
      </c>
      <c r="C4618" t="str">
        <f t="shared" si="5531"/>
        <v>Community Bank of Parkersburg - Parkersburg, WV</v>
      </c>
      <c r="D4618" s="21" t="s">
        <v>2076</v>
      </c>
      <c r="E4618" s="19" t="s">
        <v>9127</v>
      </c>
      <c r="F4618" s="19" t="s">
        <v>5419</v>
      </c>
      <c r="G4618" s="19"/>
    </row>
    <row r="4619" spans="1:7" x14ac:dyDescent="0.25">
      <c r="A4619">
        <v>4618</v>
      </c>
      <c r="B4619" s="5">
        <v>1008469</v>
      </c>
      <c r="C4619" t="str">
        <f t="shared" si="5531"/>
        <v>Davis Trust Company - Elkins, WV</v>
      </c>
      <c r="D4619" s="21" t="s">
        <v>2706</v>
      </c>
      <c r="E4619" s="19" t="s">
        <v>9123</v>
      </c>
      <c r="F4619" s="19" t="s">
        <v>5419</v>
      </c>
      <c r="G4619" s="19"/>
    </row>
    <row r="4620" spans="1:7" x14ac:dyDescent="0.25">
      <c r="A4620">
        <v>4619</v>
      </c>
      <c r="B4620" s="5">
        <v>1006173</v>
      </c>
      <c r="C4620" t="str">
        <f t="shared" si="5531"/>
        <v>First Exchange Bank - White Hall, WV</v>
      </c>
      <c r="D4620" s="21" t="s">
        <v>2394</v>
      </c>
      <c r="E4620" s="19" t="s">
        <v>9194</v>
      </c>
      <c r="F4620" s="19" t="s">
        <v>5419</v>
      </c>
      <c r="G4620" s="19"/>
    </row>
    <row r="4621" spans="1:7" x14ac:dyDescent="0.25">
      <c r="A4621">
        <v>4620</v>
      </c>
      <c r="B4621" s="5">
        <v>1001272</v>
      </c>
      <c r="C4621" t="str">
        <f t="shared" si="5531"/>
        <v>First Federal Savings and Loan Association - Ravenswood, WV</v>
      </c>
      <c r="D4621" s="21" t="s">
        <v>685</v>
      </c>
      <c r="E4621" s="19" t="s">
        <v>9128</v>
      </c>
      <c r="F4621" s="19" t="s">
        <v>5419</v>
      </c>
      <c r="G4621" s="19"/>
    </row>
    <row r="4622" spans="1:7" x14ac:dyDescent="0.25">
      <c r="A4622">
        <v>4621</v>
      </c>
      <c r="B4622" s="5">
        <v>1015197</v>
      </c>
      <c r="C4622" t="str">
        <f t="shared" si="5531"/>
        <v>First Neighborhood Bank, Inc. - Spencer, WV</v>
      </c>
      <c r="D4622" s="21" t="s">
        <v>10036</v>
      </c>
      <c r="E4622" s="19" t="s">
        <v>3293</v>
      </c>
      <c r="F4622" s="19" t="s">
        <v>5419</v>
      </c>
      <c r="G4622" s="19"/>
    </row>
    <row r="4623" spans="1:7" x14ac:dyDescent="0.25">
      <c r="A4623">
        <v>4622</v>
      </c>
      <c r="B4623" s="5">
        <v>1015914</v>
      </c>
      <c r="C4623" t="str">
        <f t="shared" si="5531"/>
        <v>FNB Bank, Inc. - Romney, WV</v>
      </c>
      <c r="D4623" s="21" t="s">
        <v>1477</v>
      </c>
      <c r="E4623" s="19" t="s">
        <v>5421</v>
      </c>
      <c r="F4623" s="19" t="s">
        <v>5419</v>
      </c>
      <c r="G4623" s="19"/>
    </row>
    <row r="4624" spans="1:7" x14ac:dyDescent="0.25">
      <c r="A4624">
        <v>4623</v>
      </c>
      <c r="B4624" s="5">
        <v>1011689</v>
      </c>
      <c r="C4624" t="str">
        <f t="shared" si="5531"/>
        <v>Freedom Bank, Inc. - Belington, WV</v>
      </c>
      <c r="D4624" s="21" t="s">
        <v>2391</v>
      </c>
      <c r="E4624" s="19" t="s">
        <v>9130</v>
      </c>
      <c r="F4624" s="19" t="s">
        <v>5419</v>
      </c>
      <c r="G4624" s="19"/>
    </row>
    <row r="4625" spans="1:7" x14ac:dyDescent="0.25">
      <c r="A4625">
        <v>4624</v>
      </c>
      <c r="B4625" s="5">
        <v>1012837</v>
      </c>
      <c r="C4625" t="str">
        <f t="shared" si="5531"/>
        <v>Grant County Bank - Petersburg, WV</v>
      </c>
      <c r="D4625" s="21" t="s">
        <v>892</v>
      </c>
      <c r="E4625" s="19" t="s">
        <v>3613</v>
      </c>
      <c r="F4625" s="19" t="s">
        <v>5419</v>
      </c>
      <c r="G4625" s="19"/>
    </row>
    <row r="4626" spans="1:7" x14ac:dyDescent="0.25">
      <c r="A4626">
        <v>4625</v>
      </c>
      <c r="B4626" s="5">
        <v>1012677</v>
      </c>
      <c r="C4626" t="str">
        <f t="shared" si="5531"/>
        <v>Guaranty Bank Inc. - Williamson, WV</v>
      </c>
      <c r="D4626" s="21" t="s">
        <v>10853</v>
      </c>
      <c r="E4626" s="19" t="s">
        <v>5420</v>
      </c>
      <c r="F4626" s="19" t="s">
        <v>5419</v>
      </c>
      <c r="G4626" s="19"/>
    </row>
    <row r="4627" spans="1:7" x14ac:dyDescent="0.25">
      <c r="A4627">
        <v>4626</v>
      </c>
      <c r="B4627" s="5">
        <v>1000973</v>
      </c>
      <c r="C4627" t="str">
        <f t="shared" si="5531"/>
        <v>Hancock County Savings Bank, F.S.B. - Chester, WV</v>
      </c>
      <c r="D4627" s="21" t="s">
        <v>10037</v>
      </c>
      <c r="E4627" s="19" t="s">
        <v>3470</v>
      </c>
      <c r="F4627" s="19" t="s">
        <v>5419</v>
      </c>
      <c r="G4627" s="19"/>
    </row>
    <row r="4628" spans="1:7" x14ac:dyDescent="0.25">
      <c r="A4628">
        <v>4627</v>
      </c>
      <c r="B4628" s="5">
        <v>1000178</v>
      </c>
      <c r="C4628" t="str">
        <f t="shared" si="5531"/>
        <v>Huntington Federal Savings Bank - Huntington, WV</v>
      </c>
      <c r="D4628" s="21" t="s">
        <v>566</v>
      </c>
      <c r="E4628" s="19" t="s">
        <v>3677</v>
      </c>
      <c r="F4628" s="19" t="s">
        <v>5419</v>
      </c>
      <c r="G4628" s="19"/>
    </row>
    <row r="4629" spans="1:7" x14ac:dyDescent="0.25">
      <c r="A4629">
        <v>4628</v>
      </c>
      <c r="B4629" s="5">
        <v>111797343</v>
      </c>
      <c r="C4629" t="str">
        <f t="shared" si="5531"/>
        <v>Jefferson Security Bank - Shepherdstown, WV</v>
      </c>
      <c r="D4629" s="21" t="s">
        <v>2077</v>
      </c>
      <c r="E4629" s="19" t="s">
        <v>9132</v>
      </c>
      <c r="F4629" s="19" t="s">
        <v>5419</v>
      </c>
      <c r="G4629" s="19"/>
    </row>
    <row r="4630" spans="1:7" x14ac:dyDescent="0.25">
      <c r="A4630">
        <v>4629</v>
      </c>
      <c r="B4630" s="5">
        <v>1006099</v>
      </c>
      <c r="C4630" t="str">
        <f t="shared" si="5531"/>
        <v>Logan Bank &amp; Trust Company - Logan, WV</v>
      </c>
      <c r="D4630" s="21" t="s">
        <v>2395</v>
      </c>
      <c r="E4630" s="19" t="s">
        <v>3373</v>
      </c>
      <c r="F4630" s="19" t="s">
        <v>5419</v>
      </c>
      <c r="G4630" s="19"/>
    </row>
    <row r="4631" spans="1:7" x14ac:dyDescent="0.25">
      <c r="A4631">
        <v>4630</v>
      </c>
      <c r="B4631" s="5">
        <v>1004415</v>
      </c>
      <c r="C4631" t="str">
        <f t="shared" si="5531"/>
        <v>MCNB Bank and Trust Co. - Welch, WV</v>
      </c>
      <c r="D4631" s="21" t="s">
        <v>2397</v>
      </c>
      <c r="E4631" s="19" t="s">
        <v>4899</v>
      </c>
      <c r="F4631" s="19" t="s">
        <v>5419</v>
      </c>
      <c r="G4631" s="19"/>
    </row>
    <row r="4632" spans="1:7" x14ac:dyDescent="0.25">
      <c r="A4632">
        <v>4631</v>
      </c>
      <c r="B4632" s="5">
        <v>1015225</v>
      </c>
      <c r="C4632" t="str">
        <f t="shared" si="5531"/>
        <v>Miners and Merchants Bank - Thomas, WV</v>
      </c>
      <c r="D4632" s="21" t="s">
        <v>2787</v>
      </c>
      <c r="E4632" s="19" t="s">
        <v>4822</v>
      </c>
      <c r="F4632" s="19" t="s">
        <v>5419</v>
      </c>
      <c r="G4632" s="19"/>
    </row>
    <row r="4633" spans="1:7" x14ac:dyDescent="0.25">
      <c r="A4633">
        <v>4632</v>
      </c>
      <c r="B4633" s="5">
        <v>1016433</v>
      </c>
      <c r="C4633" t="str">
        <f t="shared" si="5531"/>
        <v>Mountain Valley Bank, N.A. - Elkins, WV</v>
      </c>
      <c r="D4633" s="21" t="s">
        <v>2390</v>
      </c>
      <c r="E4633" s="19" t="s">
        <v>9123</v>
      </c>
      <c r="F4633" s="19" t="s">
        <v>5419</v>
      </c>
      <c r="G4633" s="19"/>
    </row>
    <row r="4634" spans="1:7" x14ac:dyDescent="0.25">
      <c r="A4634">
        <v>4633</v>
      </c>
      <c r="B4634" s="5">
        <v>1991049</v>
      </c>
      <c r="C4634" t="str">
        <f t="shared" si="5531"/>
        <v>MVB Bank, Inc. - Fairmont, WV</v>
      </c>
      <c r="D4634" s="21" t="s">
        <v>1278</v>
      </c>
      <c r="E4634" s="19" t="s">
        <v>4192</v>
      </c>
      <c r="F4634" s="19" t="s">
        <v>5419</v>
      </c>
      <c r="G4634" s="19"/>
    </row>
    <row r="4635" spans="1:7" x14ac:dyDescent="0.25">
      <c r="A4635">
        <v>4634</v>
      </c>
      <c r="B4635" s="5">
        <v>1008622</v>
      </c>
      <c r="C4635" t="str">
        <f t="shared" si="5531"/>
        <v>Pendleton Community Bank, Inc. - Franklin, WV</v>
      </c>
      <c r="D4635" s="21" t="s">
        <v>2400</v>
      </c>
      <c r="E4635" s="19" t="s">
        <v>3722</v>
      </c>
      <c r="F4635" s="19" t="s">
        <v>5419</v>
      </c>
      <c r="G4635" s="19"/>
    </row>
    <row r="4636" spans="1:7" x14ac:dyDescent="0.25">
      <c r="A4636">
        <v>4635</v>
      </c>
      <c r="B4636" s="5">
        <v>1007722</v>
      </c>
      <c r="C4636" t="str">
        <f t="shared" si="5531"/>
        <v>Pioneer Community Bank, Inc. - Iaeger, WV</v>
      </c>
      <c r="D4636" s="21" t="s">
        <v>2399</v>
      </c>
      <c r="E4636" s="19" t="s">
        <v>9134</v>
      </c>
      <c r="F4636" s="19" t="s">
        <v>5419</v>
      </c>
      <c r="G4636" s="19"/>
    </row>
    <row r="4637" spans="1:7" x14ac:dyDescent="0.25">
      <c r="A4637">
        <v>4636</v>
      </c>
      <c r="B4637" s="5">
        <v>1009185</v>
      </c>
      <c r="C4637" t="str">
        <f t="shared" si="5531"/>
        <v>Putnam County Bank - Hurricane, WV</v>
      </c>
      <c r="D4637" s="21" t="s">
        <v>1820</v>
      </c>
      <c r="E4637" s="19" t="s">
        <v>9136</v>
      </c>
      <c r="F4637" s="19" t="s">
        <v>5419</v>
      </c>
      <c r="G4637" s="19"/>
    </row>
    <row r="4638" spans="1:7" x14ac:dyDescent="0.25">
      <c r="A4638">
        <v>4637</v>
      </c>
      <c r="B4638" s="5">
        <v>4072401</v>
      </c>
      <c r="C4638" t="str">
        <f t="shared" si="5531"/>
        <v>Security National Trust Co. - Wheeling, WV</v>
      </c>
      <c r="D4638" s="21" t="s">
        <v>2103</v>
      </c>
      <c r="E4638" s="19" t="s">
        <v>9133</v>
      </c>
      <c r="F4638" s="19" t="s">
        <v>5419</v>
      </c>
      <c r="G4638" s="19"/>
    </row>
    <row r="4639" spans="1:7" x14ac:dyDescent="0.25">
      <c r="A4639">
        <v>4638</v>
      </c>
      <c r="B4639" s="5">
        <v>1012885</v>
      </c>
      <c r="C4639" t="str">
        <f t="shared" si="5531"/>
        <v>The Bank of Romney - Romney, WV</v>
      </c>
      <c r="D4639" s="21" t="s">
        <v>10038</v>
      </c>
      <c r="E4639" s="19" t="s">
        <v>5421</v>
      </c>
      <c r="F4639" s="19" t="s">
        <v>5419</v>
      </c>
      <c r="G4639" s="19"/>
    </row>
    <row r="4640" spans="1:7" x14ac:dyDescent="0.25">
      <c r="A4640">
        <v>4639</v>
      </c>
      <c r="B4640" s="5">
        <v>1011814</v>
      </c>
      <c r="C4640" t="str">
        <f t="shared" si="5531"/>
        <v>The Citizens Bank of Weston, Inc. - Weston, WV</v>
      </c>
      <c r="D4640" s="21" t="s">
        <v>10039</v>
      </c>
      <c r="E4640" s="19" t="s">
        <v>3124</v>
      </c>
      <c r="F4640" s="19" t="s">
        <v>5419</v>
      </c>
      <c r="G4640" s="19"/>
    </row>
    <row r="4641" spans="1:7" x14ac:dyDescent="0.25">
      <c r="A4641">
        <v>4640</v>
      </c>
      <c r="B4641" s="5">
        <v>1010025</v>
      </c>
      <c r="C4641" t="str">
        <f t="shared" si="5531"/>
        <v>The Fayette County National Bank of Fayetteville - Fayetteville, WV</v>
      </c>
      <c r="D4641" s="21" t="s">
        <v>10606</v>
      </c>
      <c r="E4641" s="19" t="s">
        <v>2881</v>
      </c>
      <c r="F4641" s="19" t="s">
        <v>5419</v>
      </c>
      <c r="G4641" s="19"/>
    </row>
    <row r="4642" spans="1:7" x14ac:dyDescent="0.25">
      <c r="A4642">
        <v>4641</v>
      </c>
      <c r="B4642" s="5">
        <v>1012846</v>
      </c>
      <c r="C4642" t="str">
        <f t="shared" si="5531"/>
        <v>The First National Bank of Peterstown - Peterstown, WV</v>
      </c>
      <c r="D4642" s="21" t="s">
        <v>10040</v>
      </c>
      <c r="E4642" s="19" t="s">
        <v>9129</v>
      </c>
      <c r="F4642" s="19" t="s">
        <v>5419</v>
      </c>
      <c r="G4642" s="19"/>
    </row>
    <row r="4643" spans="1:7" x14ac:dyDescent="0.25">
      <c r="A4643">
        <v>4642</v>
      </c>
      <c r="B4643" s="5">
        <v>1015277</v>
      </c>
      <c r="C4643" t="str">
        <f t="shared" si="5531"/>
        <v>The First National Bank of Williamson - Williamson, WV</v>
      </c>
      <c r="D4643" s="21" t="s">
        <v>10041</v>
      </c>
      <c r="E4643" s="19" t="s">
        <v>5420</v>
      </c>
      <c r="F4643" s="19" t="s">
        <v>5419</v>
      </c>
      <c r="G4643" s="19"/>
    </row>
    <row r="4644" spans="1:7" x14ac:dyDescent="0.25">
      <c r="A4644">
        <v>4643</v>
      </c>
      <c r="B4644" s="5">
        <v>1005429</v>
      </c>
      <c r="C4644" t="str">
        <f t="shared" si="5531"/>
        <v>The Harrison County Bank - Lost Creek, WV</v>
      </c>
      <c r="D4644" s="21" t="s">
        <v>10607</v>
      </c>
      <c r="E4644" s="19" t="s">
        <v>9131</v>
      </c>
      <c r="F4644" s="19" t="s">
        <v>5419</v>
      </c>
      <c r="G4644" s="19"/>
    </row>
    <row r="4645" spans="1:7" x14ac:dyDescent="0.25">
      <c r="A4645">
        <v>4644</v>
      </c>
      <c r="B4645" s="5">
        <v>1003469</v>
      </c>
      <c r="C4645" t="str">
        <f t="shared" si="5531"/>
        <v>The Pleasants County Bank - Saint Marys, WV</v>
      </c>
      <c r="D4645" s="21" t="s">
        <v>10042</v>
      </c>
      <c r="E4645" s="19" t="s">
        <v>9135</v>
      </c>
      <c r="F4645" s="19" t="s">
        <v>5419</v>
      </c>
      <c r="G4645" s="19"/>
    </row>
    <row r="4646" spans="1:7" x14ac:dyDescent="0.25">
      <c r="A4646">
        <v>4645</v>
      </c>
      <c r="B4646" s="5">
        <v>1014485</v>
      </c>
      <c r="C4646" t="str">
        <f t="shared" si="5531"/>
        <v>The Poca Valley Bank, Inc. - Walton, WV</v>
      </c>
      <c r="D4646" s="21" t="s">
        <v>10043</v>
      </c>
      <c r="E4646" s="19" t="s">
        <v>3862</v>
      </c>
      <c r="F4646" s="19" t="s">
        <v>5419</v>
      </c>
      <c r="G4646" s="19"/>
    </row>
    <row r="4647" spans="1:7" x14ac:dyDescent="0.25">
      <c r="A4647">
        <v>4646</v>
      </c>
      <c r="B4647" s="5">
        <v>1012157</v>
      </c>
      <c r="C4647" t="str">
        <f t="shared" si="5531"/>
        <v>Union Bank, Inc. - Middlebourne, WV</v>
      </c>
      <c r="D4647" s="21" t="s">
        <v>2392</v>
      </c>
      <c r="E4647" s="19" t="s">
        <v>9137</v>
      </c>
      <c r="F4647" s="19" t="s">
        <v>5419</v>
      </c>
      <c r="G4647" s="19"/>
    </row>
    <row r="4648" spans="1:7" x14ac:dyDescent="0.25">
      <c r="A4648">
        <v>4647</v>
      </c>
      <c r="B4648" s="5">
        <v>1011890</v>
      </c>
      <c r="C4648" t="str">
        <f t="shared" si="5531"/>
        <v>Wesbanco Bank, Inc. - Wheeling, WV</v>
      </c>
      <c r="D4648" s="21" t="s">
        <v>10315</v>
      </c>
      <c r="E4648" s="19" t="s">
        <v>9133</v>
      </c>
      <c r="F4648" s="19" t="s">
        <v>5419</v>
      </c>
      <c r="G4648" s="19"/>
    </row>
    <row r="4649" spans="1:7" x14ac:dyDescent="0.25">
      <c r="A4649">
        <v>4648</v>
      </c>
      <c r="B4649" s="5">
        <v>1004436</v>
      </c>
      <c r="C4649" t="str">
        <f t="shared" si="5531"/>
        <v>West Union Bank - West Union, WV</v>
      </c>
      <c r="D4649" s="21" t="s">
        <v>2398</v>
      </c>
      <c r="E4649" s="19" t="s">
        <v>3257</v>
      </c>
      <c r="F4649" s="19" t="s">
        <v>5419</v>
      </c>
      <c r="G4649" s="19"/>
    </row>
    <row r="4650" spans="1:7" x14ac:dyDescent="0.25">
      <c r="A4650">
        <v>4649</v>
      </c>
      <c r="B4650" s="5">
        <v>1013013</v>
      </c>
      <c r="C4650" t="str">
        <f t="shared" si="5531"/>
        <v>Whitesville State Bank - Whitesville, WV</v>
      </c>
      <c r="D4650" s="21" t="s">
        <v>2075</v>
      </c>
      <c r="E4650" s="19" t="s">
        <v>9138</v>
      </c>
      <c r="F4650" s="19" t="s">
        <v>5419</v>
      </c>
      <c r="G4650" s="19"/>
    </row>
    <row r="4651" spans="1:7" x14ac:dyDescent="0.25">
      <c r="A4651">
        <v>4650</v>
      </c>
      <c r="B4651" s="5">
        <v>1015284</v>
      </c>
      <c r="C4651" t="str">
        <f t="shared" si="5531"/>
        <v>Williamstown Bank, Inc. - Williamstown, WV</v>
      </c>
      <c r="D4651" s="21" t="s">
        <v>2542</v>
      </c>
      <c r="E4651" s="19" t="s">
        <v>4637</v>
      </c>
      <c r="F4651" s="19" t="s">
        <v>5419</v>
      </c>
      <c r="G4651" s="19"/>
    </row>
    <row r="4652" spans="1:7" x14ac:dyDescent="0.25">
      <c r="A4652">
        <v>4651</v>
      </c>
      <c r="B4652" s="5">
        <v>1010726</v>
      </c>
      <c r="C4652" t="str">
        <f t="shared" si="5531"/>
        <v>Bank of Commerce - Rawlins, WY</v>
      </c>
      <c r="D4652" s="21" t="s">
        <v>313</v>
      </c>
      <c r="E4652" s="19" t="s">
        <v>9139</v>
      </c>
      <c r="F4652" s="19" t="s">
        <v>5425</v>
      </c>
      <c r="G4652" s="19"/>
    </row>
    <row r="4653" spans="1:7" x14ac:dyDescent="0.25">
      <c r="A4653">
        <v>4652</v>
      </c>
      <c r="B4653" s="5">
        <v>1015074</v>
      </c>
      <c r="C4653" t="str">
        <f t="shared" si="5531"/>
        <v>Bank of Jackson Hole Trust - Jackson, WY</v>
      </c>
      <c r="D4653" s="21" t="s">
        <v>10387</v>
      </c>
      <c r="E4653" s="19" t="s">
        <v>2862</v>
      </c>
      <c r="F4653" s="19" t="s">
        <v>5425</v>
      </c>
      <c r="G4653" s="19"/>
    </row>
    <row r="4654" spans="1:7" x14ac:dyDescent="0.25">
      <c r="A4654">
        <v>4653</v>
      </c>
      <c r="B4654" s="5">
        <v>1001374</v>
      </c>
      <c r="C4654" t="str">
        <f t="shared" si="5531"/>
        <v>Big Horn Federal Savings Bank - Greybull, WY</v>
      </c>
      <c r="D4654" s="21" t="s">
        <v>666</v>
      </c>
      <c r="E4654" s="19" t="s">
        <v>9141</v>
      </c>
      <c r="F4654" s="19" t="s">
        <v>5425</v>
      </c>
      <c r="G4654" s="19"/>
    </row>
    <row r="4655" spans="1:7" x14ac:dyDescent="0.25">
      <c r="A4655">
        <v>4654</v>
      </c>
      <c r="B4655" s="5">
        <v>1001419</v>
      </c>
      <c r="C4655" t="str">
        <f t="shared" si="5531"/>
        <v>Buffalo Federal Bank - Buffalo, WY</v>
      </c>
      <c r="D4655" s="21" t="s">
        <v>2403</v>
      </c>
      <c r="E4655" s="19" t="s">
        <v>3868</v>
      </c>
      <c r="F4655" s="19" t="s">
        <v>5425</v>
      </c>
      <c r="G4655" s="19"/>
    </row>
    <row r="4656" spans="1:7" x14ac:dyDescent="0.25">
      <c r="A4656">
        <v>4655</v>
      </c>
      <c r="B4656" s="5">
        <v>1015124</v>
      </c>
      <c r="C4656" t="str">
        <f t="shared" si="5531"/>
        <v>Central Bank and Trust - Lander, WY</v>
      </c>
      <c r="D4656" s="21" t="s">
        <v>2404</v>
      </c>
      <c r="E4656" s="19" t="s">
        <v>9142</v>
      </c>
      <c r="F4656" s="19" t="s">
        <v>5425</v>
      </c>
      <c r="G4656" s="19"/>
    </row>
    <row r="4657" spans="1:7" x14ac:dyDescent="0.25">
      <c r="A4657">
        <v>4656</v>
      </c>
      <c r="B4657" s="5">
        <v>4085125</v>
      </c>
      <c r="C4657" t="str">
        <f t="shared" si="5531"/>
        <v>Cheyenne State Bank - Cheyenne, WY</v>
      </c>
      <c r="D4657" s="21" t="s">
        <v>1005</v>
      </c>
      <c r="E4657" s="19" t="s">
        <v>4886</v>
      </c>
      <c r="F4657" s="19" t="s">
        <v>5425</v>
      </c>
      <c r="G4657" s="19"/>
    </row>
    <row r="4658" spans="1:7" x14ac:dyDescent="0.25">
      <c r="A4658">
        <v>4657</v>
      </c>
      <c r="B4658" s="5">
        <v>1010704</v>
      </c>
      <c r="C4658" t="str">
        <f t="shared" si="5531"/>
        <v>Cowboy State Bank - Ranchester, WY</v>
      </c>
      <c r="D4658" s="21" t="s">
        <v>958</v>
      </c>
      <c r="E4658" s="19" t="s">
        <v>9143</v>
      </c>
      <c r="F4658" s="19" t="s">
        <v>5425</v>
      </c>
      <c r="G4658" s="19"/>
    </row>
    <row r="4659" spans="1:7" x14ac:dyDescent="0.25">
      <c r="A4659">
        <v>4658</v>
      </c>
      <c r="B4659" s="5">
        <v>1010683</v>
      </c>
      <c r="C4659" t="str">
        <f t="shared" si="5531"/>
        <v>Farmers State Bank - Pine Bluffs, WY</v>
      </c>
      <c r="D4659" s="21" t="s">
        <v>290</v>
      </c>
      <c r="E4659" s="19" t="s">
        <v>9144</v>
      </c>
      <c r="F4659" s="19" t="s">
        <v>5425</v>
      </c>
      <c r="G4659" s="19"/>
    </row>
    <row r="4660" spans="1:7" x14ac:dyDescent="0.25">
      <c r="A4660">
        <v>4659</v>
      </c>
      <c r="B4660" s="5">
        <v>1001307</v>
      </c>
      <c r="C4660" t="str">
        <f t="shared" si="5531"/>
        <v>First Federal Bank &amp; Trust - Sheridan, WY</v>
      </c>
      <c r="D4660" s="21" t="s">
        <v>665</v>
      </c>
      <c r="E4660" s="19" t="s">
        <v>2933</v>
      </c>
      <c r="F4660" s="19" t="s">
        <v>5425</v>
      </c>
      <c r="G4660" s="19"/>
    </row>
    <row r="4661" spans="1:7" x14ac:dyDescent="0.25">
      <c r="A4661">
        <v>4660</v>
      </c>
      <c r="B4661" s="5">
        <v>1014987</v>
      </c>
      <c r="C4661" t="str">
        <f t="shared" si="5531"/>
        <v>First National Bank of Gillette - Gillette, WY</v>
      </c>
      <c r="D4661" s="21" t="s">
        <v>1824</v>
      </c>
      <c r="E4661" s="19" t="s">
        <v>9145</v>
      </c>
      <c r="F4661" s="19" t="s">
        <v>5425</v>
      </c>
      <c r="G4661" s="19"/>
    </row>
    <row r="4662" spans="1:7" x14ac:dyDescent="0.25">
      <c r="A4662">
        <v>4661</v>
      </c>
      <c r="B4662" s="5">
        <v>1014717</v>
      </c>
      <c r="C4662" t="str">
        <f t="shared" si="5531"/>
        <v>First Northern Bank of Wyoming - Buffalo, WY</v>
      </c>
      <c r="D4662" s="21" t="s">
        <v>2405</v>
      </c>
      <c r="E4662" s="19" t="s">
        <v>3868</v>
      </c>
      <c r="F4662" s="19" t="s">
        <v>5425</v>
      </c>
      <c r="G4662" s="19"/>
    </row>
    <row r="4663" spans="1:7" x14ac:dyDescent="0.25">
      <c r="A4663">
        <v>4662</v>
      </c>
      <c r="B4663" s="5">
        <v>1000511</v>
      </c>
      <c r="C4663" t="str">
        <f t="shared" si="5531"/>
        <v>Hilltop National Bank - Casper, WY</v>
      </c>
      <c r="D4663" s="21" t="s">
        <v>1823</v>
      </c>
      <c r="E4663" s="19" t="s">
        <v>9146</v>
      </c>
      <c r="F4663" s="19" t="s">
        <v>5425</v>
      </c>
      <c r="G4663" s="19"/>
    </row>
    <row r="4664" spans="1:7" x14ac:dyDescent="0.25">
      <c r="A4664">
        <v>4663</v>
      </c>
      <c r="B4664" s="5">
        <v>4143443</v>
      </c>
      <c r="C4664" t="str">
        <f t="shared" si="5531"/>
        <v>Jonah Bank of Wyoming - Casper, WY</v>
      </c>
      <c r="D4664" s="21" t="s">
        <v>1825</v>
      </c>
      <c r="E4664" s="19" t="s">
        <v>9146</v>
      </c>
      <c r="F4664" s="19" t="s">
        <v>5425</v>
      </c>
      <c r="G4664" s="19"/>
    </row>
    <row r="4665" spans="1:7" x14ac:dyDescent="0.25">
      <c r="A4665">
        <v>4664</v>
      </c>
      <c r="B4665" s="5">
        <v>1010880</v>
      </c>
      <c r="C4665" t="str">
        <f t="shared" si="5531"/>
        <v>Pinnacle Bank - Wyoming - Cody, WY</v>
      </c>
      <c r="D4665" s="21" t="s">
        <v>1821</v>
      </c>
      <c r="E4665" s="19" t="s">
        <v>9266</v>
      </c>
      <c r="F4665" s="19" t="s">
        <v>5425</v>
      </c>
      <c r="G4665" s="19"/>
    </row>
    <row r="4666" spans="1:7" x14ac:dyDescent="0.25">
      <c r="A4666">
        <v>4665</v>
      </c>
      <c r="B4666" s="5">
        <v>1011101</v>
      </c>
      <c r="C4666" t="str">
        <f t="shared" si="5531"/>
        <v>Platte Valley Bank - Torrington, WY</v>
      </c>
      <c r="D4666" s="21" t="s">
        <v>875</v>
      </c>
      <c r="E4666" s="19" t="s">
        <v>3084</v>
      </c>
      <c r="F4666" s="19" t="s">
        <v>5425</v>
      </c>
      <c r="G4666" s="19"/>
    </row>
    <row r="4667" spans="1:7" x14ac:dyDescent="0.25">
      <c r="A4667">
        <v>4666</v>
      </c>
      <c r="B4667" s="5">
        <v>1010729</v>
      </c>
      <c r="C4667" t="str">
        <f t="shared" si="5531"/>
        <v>RNB State Bank - Rawlins, WY</v>
      </c>
      <c r="D4667" s="21" t="s">
        <v>5713</v>
      </c>
      <c r="E4667" s="19" t="s">
        <v>9139</v>
      </c>
      <c r="F4667" s="19" t="s">
        <v>5425</v>
      </c>
      <c r="G4667" s="19"/>
    </row>
    <row r="4668" spans="1:7" x14ac:dyDescent="0.25">
      <c r="A4668">
        <v>4667</v>
      </c>
      <c r="B4668" s="5">
        <v>1010764</v>
      </c>
      <c r="C4668" t="str">
        <f t="shared" si="5531"/>
        <v>RSNB Bank - Rock Springs, WY</v>
      </c>
      <c r="D4668" s="21" t="s">
        <v>1822</v>
      </c>
      <c r="E4668" s="19" t="s">
        <v>9147</v>
      </c>
      <c r="F4668" s="19" t="s">
        <v>5425</v>
      </c>
      <c r="G4668" s="19"/>
    </row>
    <row r="4669" spans="1:7" x14ac:dyDescent="0.25">
      <c r="A4669">
        <v>4668</v>
      </c>
      <c r="B4669" s="5">
        <v>1015741</v>
      </c>
      <c r="C4669" t="str">
        <f t="shared" si="5531"/>
        <v>Security State Bank - Basin, WY</v>
      </c>
      <c r="D4669" s="21" t="s">
        <v>309</v>
      </c>
      <c r="E4669" s="19" t="s">
        <v>9148</v>
      </c>
      <c r="F4669" s="19" t="s">
        <v>5425</v>
      </c>
      <c r="G4669" s="19"/>
    </row>
    <row r="4670" spans="1:7" x14ac:dyDescent="0.25">
      <c r="A4670">
        <v>4669</v>
      </c>
      <c r="B4670" s="5">
        <v>1136028</v>
      </c>
      <c r="C4670" t="str">
        <f t="shared" si="5531"/>
        <v>State Bank - Green River, WY</v>
      </c>
      <c r="D4670" s="21" t="s">
        <v>772</v>
      </c>
      <c r="E4670" s="19" t="s">
        <v>9149</v>
      </c>
      <c r="F4670" s="19" t="s">
        <v>5425</v>
      </c>
      <c r="G4670" s="19"/>
    </row>
    <row r="4671" spans="1:7" x14ac:dyDescent="0.25">
      <c r="A4671">
        <v>4670</v>
      </c>
      <c r="B4671" s="5">
        <v>1005127</v>
      </c>
      <c r="C4671" t="str">
        <f t="shared" si="5531"/>
        <v>Summit National Bank - Hulett, WY</v>
      </c>
      <c r="D4671" s="21" t="s">
        <v>2788</v>
      </c>
      <c r="E4671" s="19" t="s">
        <v>9150</v>
      </c>
      <c r="F4671" s="19" t="s">
        <v>5425</v>
      </c>
      <c r="G4671" s="19"/>
    </row>
    <row r="4672" spans="1:7" x14ac:dyDescent="0.25">
      <c r="A4672">
        <v>4671</v>
      </c>
      <c r="B4672" s="5">
        <v>1005318</v>
      </c>
      <c r="C4672" t="str">
        <f t="shared" si="5531"/>
        <v>Sundance State Bank - Sundance, WY</v>
      </c>
      <c r="D4672" s="21" t="s">
        <v>2708</v>
      </c>
      <c r="E4672" s="19" t="s">
        <v>9151</v>
      </c>
      <c r="F4672" s="19" t="s">
        <v>5425</v>
      </c>
      <c r="G4672" s="19"/>
    </row>
    <row r="4673" spans="1:7" x14ac:dyDescent="0.25">
      <c r="A4673">
        <v>4672</v>
      </c>
      <c r="B4673" s="5">
        <v>1024962</v>
      </c>
      <c r="C4673" t="str">
        <f t="shared" si="5531"/>
        <v>The Bank of Star Valley - Afton, WY</v>
      </c>
      <c r="D4673" s="21" t="s">
        <v>10044</v>
      </c>
      <c r="E4673" s="19" t="s">
        <v>9140</v>
      </c>
      <c r="F4673" s="19" t="s">
        <v>5425</v>
      </c>
      <c r="G4673" s="19"/>
    </row>
    <row r="4674" spans="1:7" x14ac:dyDescent="0.25">
      <c r="A4674">
        <v>4673</v>
      </c>
      <c r="B4674" s="5">
        <v>1005051</v>
      </c>
      <c r="C4674" t="str">
        <f t="shared" si="5531"/>
        <v>The Converse County Bank - Douglas, WY</v>
      </c>
      <c r="D4674" s="21" t="s">
        <v>10045</v>
      </c>
      <c r="E4674" s="19" t="s">
        <v>3182</v>
      </c>
      <c r="F4674" s="19" t="s">
        <v>5425</v>
      </c>
      <c r="G4674" s="19"/>
    </row>
    <row r="4675" spans="1:7" x14ac:dyDescent="0.25">
      <c r="A4675">
        <v>4674</v>
      </c>
      <c r="B4675" s="5">
        <v>1005207</v>
      </c>
      <c r="C4675" t="str">
        <f t="shared" ref="C4675:C4715" si="5532">D4675&amp;" - "&amp;E4675&amp;", "&amp;F4675</f>
        <v>Uinta Bank - Mountain View, WY</v>
      </c>
      <c r="D4675" s="21" t="s">
        <v>2707</v>
      </c>
      <c r="E4675" s="19" t="s">
        <v>2941</v>
      </c>
      <c r="F4675" s="19" t="s">
        <v>5425</v>
      </c>
      <c r="G4675" s="19"/>
    </row>
    <row r="4676" spans="1:7" x14ac:dyDescent="0.25">
      <c r="A4676">
        <v>4675</v>
      </c>
      <c r="B4676" s="5">
        <v>1004963</v>
      </c>
      <c r="C4676" t="str">
        <f t="shared" si="5532"/>
        <v>Wyoming Bank &amp; Trust - Cheyenne, WY</v>
      </c>
      <c r="D4676" s="21" t="s">
        <v>2543</v>
      </c>
      <c r="E4676" s="19" t="s">
        <v>4886</v>
      </c>
      <c r="F4676" s="19" t="s">
        <v>5425</v>
      </c>
      <c r="G4676" s="19"/>
    </row>
    <row r="4677" spans="1:7" x14ac:dyDescent="0.25">
      <c r="A4677">
        <v>4676</v>
      </c>
      <c r="B4677" s="5">
        <v>4050650</v>
      </c>
      <c r="C4677" t="str">
        <f t="shared" si="5532"/>
        <v>Wyoming Community Bank - Riverton, WY</v>
      </c>
      <c r="D4677" s="21" t="s">
        <v>2709</v>
      </c>
      <c r="E4677" s="19" t="s">
        <v>9152</v>
      </c>
      <c r="F4677" s="19" t="s">
        <v>5425</v>
      </c>
      <c r="G4677" s="19"/>
    </row>
    <row r="4678" spans="1:7" x14ac:dyDescent="0.25">
      <c r="A4678">
        <v>4677</v>
      </c>
      <c r="B4678" s="5"/>
      <c r="C4678" t="str">
        <f t="shared" si="5532"/>
        <v xml:space="preserve"> - , </v>
      </c>
      <c r="D4678" s="21"/>
      <c r="E4678" s="19"/>
      <c r="F4678" s="19"/>
      <c r="G4678" s="19"/>
    </row>
    <row r="4679" spans="1:7" x14ac:dyDescent="0.25">
      <c r="A4679">
        <v>4678</v>
      </c>
      <c r="B4679" s="5"/>
      <c r="C4679" t="str">
        <f t="shared" si="5532"/>
        <v xml:space="preserve"> - , </v>
      </c>
      <c r="D4679" s="21"/>
      <c r="E4679" s="19"/>
      <c r="F4679" s="19"/>
      <c r="G4679" s="19"/>
    </row>
    <row r="4680" spans="1:7" x14ac:dyDescent="0.25">
      <c r="A4680">
        <v>4679</v>
      </c>
      <c r="B4680" s="5"/>
      <c r="C4680" t="str">
        <f t="shared" si="5532"/>
        <v xml:space="preserve"> - , </v>
      </c>
      <c r="D4680" s="21"/>
      <c r="E4680" s="19"/>
      <c r="F4680" s="19"/>
      <c r="G4680" s="19"/>
    </row>
    <row r="4681" spans="1:7" x14ac:dyDescent="0.25">
      <c r="A4681">
        <v>4680</v>
      </c>
      <c r="B4681" s="5"/>
      <c r="C4681" t="str">
        <f t="shared" si="5532"/>
        <v xml:space="preserve"> - , </v>
      </c>
      <c r="D4681" s="21"/>
      <c r="E4681" s="19"/>
      <c r="F4681" s="19"/>
      <c r="G4681" s="19"/>
    </row>
    <row r="4682" spans="1:7" x14ac:dyDescent="0.25">
      <c r="A4682">
        <v>4681</v>
      </c>
      <c r="B4682" s="5"/>
      <c r="C4682" t="str">
        <f t="shared" si="5532"/>
        <v xml:space="preserve"> - , </v>
      </c>
      <c r="D4682" s="21"/>
      <c r="E4682" s="19"/>
      <c r="F4682" s="19"/>
      <c r="G4682" s="19"/>
    </row>
    <row r="4683" spans="1:7" x14ac:dyDescent="0.25">
      <c r="A4683">
        <v>4682</v>
      </c>
      <c r="B4683" s="5"/>
      <c r="C4683" t="str">
        <f t="shared" si="5532"/>
        <v xml:space="preserve"> - , </v>
      </c>
      <c r="D4683" s="21"/>
      <c r="E4683" s="19"/>
      <c r="F4683" s="19"/>
      <c r="G4683" s="19"/>
    </row>
    <row r="4684" spans="1:7" x14ac:dyDescent="0.25">
      <c r="A4684">
        <v>4683</v>
      </c>
      <c r="B4684" s="5"/>
      <c r="C4684" t="str">
        <f t="shared" si="5532"/>
        <v xml:space="preserve"> - , </v>
      </c>
      <c r="D4684" s="21"/>
      <c r="E4684" s="19"/>
      <c r="F4684" s="19"/>
      <c r="G4684" s="19"/>
    </row>
    <row r="4685" spans="1:7" x14ac:dyDescent="0.25">
      <c r="A4685">
        <v>4684</v>
      </c>
      <c r="B4685" s="5"/>
      <c r="C4685" t="str">
        <f t="shared" si="5532"/>
        <v xml:space="preserve"> - , </v>
      </c>
      <c r="D4685" s="21"/>
      <c r="E4685" s="19"/>
      <c r="F4685" s="19"/>
      <c r="G4685" s="19"/>
    </row>
    <row r="4686" spans="1:7" x14ac:dyDescent="0.25">
      <c r="A4686">
        <v>4685</v>
      </c>
      <c r="B4686" s="5"/>
      <c r="C4686" t="str">
        <f t="shared" si="5532"/>
        <v xml:space="preserve"> - , </v>
      </c>
      <c r="D4686" s="21"/>
      <c r="E4686" s="19"/>
      <c r="F4686" s="19"/>
      <c r="G4686" s="19"/>
    </row>
    <row r="4687" spans="1:7" x14ac:dyDescent="0.25">
      <c r="A4687">
        <v>4686</v>
      </c>
      <c r="B4687" s="5"/>
      <c r="C4687" t="str">
        <f t="shared" si="5532"/>
        <v xml:space="preserve"> - , </v>
      </c>
      <c r="D4687" s="21"/>
      <c r="E4687" s="19"/>
      <c r="F4687" s="19"/>
      <c r="G4687" s="19"/>
    </row>
    <row r="4688" spans="1:7" x14ac:dyDescent="0.25">
      <c r="A4688">
        <v>4687</v>
      </c>
      <c r="B4688" s="5"/>
      <c r="C4688" t="str">
        <f t="shared" si="5532"/>
        <v xml:space="preserve"> - , </v>
      </c>
      <c r="D4688" s="21"/>
      <c r="E4688" s="19"/>
      <c r="F4688" s="19"/>
      <c r="G4688" s="19"/>
    </row>
    <row r="4689" spans="1:7" x14ac:dyDescent="0.25">
      <c r="A4689">
        <v>4688</v>
      </c>
      <c r="B4689" s="5"/>
      <c r="C4689" t="str">
        <f t="shared" si="5532"/>
        <v xml:space="preserve"> - , </v>
      </c>
      <c r="D4689" s="21"/>
      <c r="E4689" s="19"/>
      <c r="F4689" s="19"/>
      <c r="G4689" s="19"/>
    </row>
    <row r="4690" spans="1:7" x14ac:dyDescent="0.25">
      <c r="A4690">
        <v>4689</v>
      </c>
      <c r="B4690" s="5"/>
      <c r="C4690" t="str">
        <f t="shared" si="5532"/>
        <v xml:space="preserve"> - , </v>
      </c>
      <c r="D4690" s="21"/>
      <c r="E4690" s="19"/>
      <c r="F4690" s="19"/>
      <c r="G4690" s="19"/>
    </row>
    <row r="4691" spans="1:7" x14ac:dyDescent="0.25">
      <c r="A4691">
        <v>4690</v>
      </c>
      <c r="B4691" s="5"/>
      <c r="C4691" t="str">
        <f t="shared" si="5532"/>
        <v xml:space="preserve"> - , </v>
      </c>
      <c r="D4691" s="21"/>
      <c r="E4691" s="19"/>
      <c r="F4691" s="19"/>
      <c r="G4691" s="19"/>
    </row>
    <row r="4692" spans="1:7" x14ac:dyDescent="0.25">
      <c r="A4692">
        <v>4691</v>
      </c>
      <c r="B4692" s="5"/>
      <c r="C4692" t="str">
        <f t="shared" si="5532"/>
        <v xml:space="preserve"> - , </v>
      </c>
      <c r="D4692" s="21"/>
      <c r="E4692" s="19"/>
      <c r="F4692" s="19"/>
      <c r="G4692" s="19"/>
    </row>
    <row r="4693" spans="1:7" x14ac:dyDescent="0.25">
      <c r="A4693">
        <v>4692</v>
      </c>
      <c r="B4693" s="5"/>
      <c r="C4693" t="str">
        <f t="shared" si="5532"/>
        <v xml:space="preserve"> - , </v>
      </c>
      <c r="D4693" s="21"/>
      <c r="E4693" s="19"/>
      <c r="F4693" s="19"/>
      <c r="G4693" s="19"/>
    </row>
    <row r="4694" spans="1:7" x14ac:dyDescent="0.25">
      <c r="A4694">
        <v>4693</v>
      </c>
      <c r="B4694" s="5"/>
      <c r="C4694" t="str">
        <f t="shared" si="5532"/>
        <v xml:space="preserve"> - , </v>
      </c>
      <c r="D4694" s="21"/>
      <c r="E4694" s="19"/>
      <c r="F4694" s="19"/>
      <c r="G4694" s="19"/>
    </row>
    <row r="4695" spans="1:7" x14ac:dyDescent="0.25">
      <c r="A4695">
        <v>4694</v>
      </c>
      <c r="B4695" s="5"/>
      <c r="C4695" t="str">
        <f t="shared" si="5532"/>
        <v xml:space="preserve"> - , </v>
      </c>
      <c r="D4695" s="21"/>
      <c r="E4695" s="19"/>
      <c r="F4695" s="19"/>
      <c r="G4695" s="19"/>
    </row>
    <row r="4696" spans="1:7" x14ac:dyDescent="0.25">
      <c r="A4696">
        <v>4695</v>
      </c>
      <c r="B4696" s="5"/>
      <c r="C4696" t="str">
        <f t="shared" si="5532"/>
        <v xml:space="preserve"> - , </v>
      </c>
      <c r="D4696" s="21"/>
      <c r="E4696" s="19"/>
      <c r="F4696" s="19"/>
      <c r="G4696" s="19"/>
    </row>
    <row r="4697" spans="1:7" x14ac:dyDescent="0.25">
      <c r="A4697">
        <v>4696</v>
      </c>
      <c r="B4697" s="5"/>
      <c r="C4697" t="str">
        <f t="shared" si="5532"/>
        <v xml:space="preserve"> - , </v>
      </c>
      <c r="D4697" s="21"/>
      <c r="E4697" s="19"/>
      <c r="F4697" s="19"/>
      <c r="G4697" s="19"/>
    </row>
    <row r="4698" spans="1:7" x14ac:dyDescent="0.25">
      <c r="A4698">
        <v>4697</v>
      </c>
      <c r="B4698" s="5"/>
      <c r="C4698" t="str">
        <f t="shared" si="5532"/>
        <v xml:space="preserve"> - , </v>
      </c>
      <c r="D4698" s="21"/>
      <c r="E4698" s="19"/>
      <c r="F4698" s="19"/>
      <c r="G4698" s="19"/>
    </row>
    <row r="4699" spans="1:7" x14ac:dyDescent="0.25">
      <c r="A4699">
        <v>4698</v>
      </c>
      <c r="B4699" s="5"/>
      <c r="C4699" t="str">
        <f t="shared" si="5532"/>
        <v xml:space="preserve"> - , </v>
      </c>
      <c r="D4699" s="21"/>
      <c r="E4699" s="19"/>
      <c r="F4699" s="19"/>
      <c r="G4699" s="19"/>
    </row>
    <row r="4700" spans="1:7" x14ac:dyDescent="0.25">
      <c r="A4700">
        <v>4699</v>
      </c>
      <c r="B4700" s="5"/>
      <c r="C4700" t="str">
        <f t="shared" si="5532"/>
        <v xml:space="preserve"> - , </v>
      </c>
      <c r="D4700" s="21"/>
      <c r="E4700" s="19"/>
      <c r="F4700" s="19"/>
      <c r="G4700" s="19"/>
    </row>
    <row r="4701" spans="1:7" x14ac:dyDescent="0.25">
      <c r="A4701">
        <v>4700</v>
      </c>
      <c r="B4701" s="5"/>
      <c r="C4701" t="str">
        <f t="shared" si="5532"/>
        <v xml:space="preserve"> - , </v>
      </c>
      <c r="D4701" s="21"/>
      <c r="E4701" s="19"/>
      <c r="F4701" s="19"/>
      <c r="G4701" s="19"/>
    </row>
    <row r="4702" spans="1:7" x14ac:dyDescent="0.25">
      <c r="A4702">
        <v>4701</v>
      </c>
      <c r="B4702" s="5"/>
      <c r="C4702" t="str">
        <f t="shared" si="5532"/>
        <v xml:space="preserve"> - , </v>
      </c>
      <c r="D4702" s="21"/>
      <c r="E4702" s="19"/>
      <c r="F4702" s="19"/>
      <c r="G4702" s="19"/>
    </row>
    <row r="4703" spans="1:7" x14ac:dyDescent="0.25">
      <c r="A4703">
        <v>4702</v>
      </c>
      <c r="B4703" s="5"/>
      <c r="C4703" t="str">
        <f t="shared" si="5532"/>
        <v xml:space="preserve"> - , </v>
      </c>
      <c r="D4703" s="21"/>
      <c r="E4703" s="19"/>
      <c r="F4703" s="19"/>
      <c r="G4703" s="19"/>
    </row>
    <row r="4704" spans="1:7" x14ac:dyDescent="0.25">
      <c r="A4704">
        <v>4703</v>
      </c>
      <c r="B4704" s="5"/>
      <c r="C4704" t="str">
        <f t="shared" si="5532"/>
        <v xml:space="preserve"> - , </v>
      </c>
      <c r="D4704" s="21"/>
      <c r="E4704" s="19"/>
      <c r="F4704" s="19"/>
      <c r="G4704" s="19"/>
    </row>
    <row r="4705" spans="1:7" x14ac:dyDescent="0.25">
      <c r="A4705">
        <v>4704</v>
      </c>
      <c r="B4705" s="5"/>
      <c r="C4705" t="str">
        <f t="shared" si="5532"/>
        <v xml:space="preserve"> - , </v>
      </c>
      <c r="D4705" s="21"/>
      <c r="E4705" s="19"/>
      <c r="F4705" s="19"/>
      <c r="G4705" s="19"/>
    </row>
    <row r="4706" spans="1:7" x14ac:dyDescent="0.25">
      <c r="A4706">
        <v>4705</v>
      </c>
      <c r="B4706" s="5"/>
      <c r="C4706" t="str">
        <f t="shared" si="5532"/>
        <v xml:space="preserve"> - , </v>
      </c>
      <c r="D4706" s="21"/>
      <c r="E4706" s="19"/>
      <c r="F4706" s="19"/>
      <c r="G4706" s="19"/>
    </row>
    <row r="4707" spans="1:7" x14ac:dyDescent="0.25">
      <c r="A4707">
        <v>4706</v>
      </c>
      <c r="B4707" s="5"/>
      <c r="C4707" t="str">
        <f t="shared" si="5532"/>
        <v xml:space="preserve"> - , </v>
      </c>
      <c r="D4707" s="21"/>
      <c r="E4707" s="19"/>
      <c r="F4707" s="19"/>
      <c r="G4707" s="19"/>
    </row>
    <row r="4708" spans="1:7" x14ac:dyDescent="0.25">
      <c r="A4708">
        <v>4707</v>
      </c>
      <c r="B4708" s="5"/>
      <c r="C4708" t="str">
        <f t="shared" si="5532"/>
        <v xml:space="preserve"> - , </v>
      </c>
      <c r="D4708" s="21"/>
      <c r="E4708" s="19"/>
      <c r="F4708" s="19"/>
      <c r="G4708" s="19"/>
    </row>
    <row r="4709" spans="1:7" x14ac:dyDescent="0.25">
      <c r="A4709">
        <v>4708</v>
      </c>
      <c r="B4709" s="5"/>
      <c r="C4709" t="str">
        <f t="shared" si="5532"/>
        <v xml:space="preserve"> - , </v>
      </c>
      <c r="D4709" s="21"/>
      <c r="E4709" s="19"/>
      <c r="F4709" s="19"/>
      <c r="G4709" s="19"/>
    </row>
    <row r="4710" spans="1:7" x14ac:dyDescent="0.25">
      <c r="A4710">
        <v>4709</v>
      </c>
      <c r="B4710" s="5"/>
      <c r="C4710" t="str">
        <f t="shared" si="5532"/>
        <v xml:space="preserve"> - , </v>
      </c>
      <c r="D4710" s="21"/>
      <c r="E4710" s="19"/>
      <c r="F4710" s="19"/>
      <c r="G4710" s="19"/>
    </row>
    <row r="4711" spans="1:7" x14ac:dyDescent="0.25">
      <c r="A4711">
        <v>4710</v>
      </c>
      <c r="B4711" s="5"/>
      <c r="C4711" t="str">
        <f t="shared" si="5532"/>
        <v xml:space="preserve"> - , </v>
      </c>
      <c r="D4711" s="21"/>
      <c r="E4711" s="19"/>
      <c r="F4711" s="19"/>
      <c r="G4711" s="19"/>
    </row>
    <row r="4712" spans="1:7" x14ac:dyDescent="0.25">
      <c r="A4712">
        <v>4711</v>
      </c>
      <c r="B4712" s="5"/>
      <c r="C4712" t="str">
        <f t="shared" si="5532"/>
        <v xml:space="preserve"> - , </v>
      </c>
      <c r="D4712" s="21"/>
      <c r="E4712" s="19"/>
      <c r="F4712" s="19"/>
      <c r="G4712" s="19"/>
    </row>
    <row r="4713" spans="1:7" x14ac:dyDescent="0.25">
      <c r="A4713">
        <v>4712</v>
      </c>
      <c r="B4713" s="5"/>
      <c r="C4713" t="str">
        <f t="shared" si="5532"/>
        <v xml:space="preserve"> - , </v>
      </c>
      <c r="D4713" s="21"/>
      <c r="E4713" s="19"/>
      <c r="F4713" s="19"/>
      <c r="G4713" s="19"/>
    </row>
    <row r="4714" spans="1:7" x14ac:dyDescent="0.25">
      <c r="A4714">
        <v>4713</v>
      </c>
      <c r="B4714" s="5"/>
      <c r="C4714" t="str">
        <f t="shared" si="5532"/>
        <v xml:space="preserve"> - , </v>
      </c>
      <c r="D4714" s="21"/>
      <c r="E4714" s="19"/>
      <c r="F4714" s="19"/>
      <c r="G4714" s="19"/>
    </row>
    <row r="4715" spans="1:7" x14ac:dyDescent="0.25">
      <c r="A4715">
        <v>4714</v>
      </c>
      <c r="B4715" s="5"/>
      <c r="C4715" t="str">
        <f t="shared" si="5532"/>
        <v xml:space="preserve"> - , </v>
      </c>
      <c r="D4715" s="21"/>
      <c r="E4715" s="19"/>
      <c r="F4715" s="19"/>
      <c r="G4715" s="19"/>
    </row>
    <row r="4716" spans="1:7" x14ac:dyDescent="0.25">
      <c r="B4716" s="5"/>
      <c r="D4716" s="21"/>
      <c r="E4716" s="19"/>
      <c r="F4716" s="19"/>
      <c r="G4716" s="19"/>
    </row>
    <row r="4717" spans="1:7" x14ac:dyDescent="0.25">
      <c r="B4717" s="5"/>
      <c r="D4717" s="21"/>
      <c r="E4717" s="19"/>
      <c r="F4717" s="19"/>
      <c r="G4717" s="19"/>
    </row>
    <row r="4718" spans="1:7" x14ac:dyDescent="0.25">
      <c r="B4718" s="5"/>
      <c r="D4718" s="21"/>
      <c r="E4718" s="19"/>
      <c r="F4718" s="19"/>
      <c r="G4718" s="19"/>
    </row>
    <row r="4719" spans="1:7" x14ac:dyDescent="0.25">
      <c r="B4719" s="5"/>
      <c r="D4719" s="21"/>
      <c r="E4719" s="19"/>
      <c r="F4719" s="19"/>
      <c r="G4719" s="19"/>
    </row>
    <row r="4720" spans="1:7" x14ac:dyDescent="0.25">
      <c r="B4720" s="5"/>
      <c r="D4720" s="21"/>
      <c r="E4720" s="19"/>
      <c r="F4720" s="19"/>
      <c r="G4720" s="19"/>
    </row>
    <row r="4721" spans="2:7" x14ac:dyDescent="0.25">
      <c r="B4721" s="5"/>
      <c r="D4721" s="21"/>
      <c r="E4721" s="19"/>
      <c r="F4721" s="19"/>
      <c r="G4721" s="19"/>
    </row>
    <row r="4722" spans="2:7" x14ac:dyDescent="0.25">
      <c r="B4722" s="5"/>
      <c r="D4722" s="21"/>
      <c r="E4722" s="19"/>
      <c r="F4722" s="19"/>
      <c r="G4722" s="19"/>
    </row>
    <row r="4723" spans="2:7" x14ac:dyDescent="0.25">
      <c r="B4723" s="5"/>
      <c r="D4723" s="21"/>
      <c r="E4723" s="19"/>
      <c r="F4723" s="19"/>
      <c r="G4723" s="19"/>
    </row>
    <row r="4724" spans="2:7" x14ac:dyDescent="0.25">
      <c r="B4724" s="5"/>
      <c r="D4724" s="21"/>
      <c r="E4724" s="19"/>
      <c r="F4724" s="19"/>
      <c r="G4724" s="19"/>
    </row>
    <row r="4725" spans="2:7" x14ac:dyDescent="0.25">
      <c r="B4725" s="5"/>
      <c r="D4725" s="21"/>
      <c r="E4725" s="19"/>
      <c r="F4725" s="19"/>
      <c r="G4725" s="19"/>
    </row>
    <row r="4726" spans="2:7" x14ac:dyDescent="0.25">
      <c r="B4726" s="5"/>
      <c r="D4726" s="21"/>
      <c r="E4726" s="19"/>
      <c r="F4726" s="19"/>
      <c r="G4726" s="19"/>
    </row>
    <row r="4727" spans="2:7" x14ac:dyDescent="0.25">
      <c r="B4727" s="5"/>
      <c r="D4727" s="21"/>
      <c r="E4727" s="19"/>
      <c r="F4727" s="19"/>
      <c r="G4727" s="19"/>
    </row>
    <row r="4728" spans="2:7" x14ac:dyDescent="0.25">
      <c r="B4728" s="5"/>
      <c r="D4728" s="21"/>
      <c r="E4728" s="19"/>
      <c r="F4728" s="19"/>
      <c r="G4728" s="19"/>
    </row>
    <row r="4729" spans="2:7" x14ac:dyDescent="0.25">
      <c r="B4729" s="5"/>
      <c r="D4729" s="21"/>
      <c r="E4729" s="19"/>
      <c r="F4729" s="19"/>
      <c r="G4729" s="19"/>
    </row>
    <row r="4730" spans="2:7" x14ac:dyDescent="0.25">
      <c r="B4730" s="5"/>
      <c r="D4730" s="21"/>
      <c r="E4730" s="19"/>
      <c r="F4730" s="19"/>
      <c r="G4730" s="19"/>
    </row>
    <row r="4731" spans="2:7" x14ac:dyDescent="0.25">
      <c r="B4731" s="5"/>
      <c r="D4731" s="21"/>
      <c r="E4731" s="19"/>
      <c r="F4731" s="19"/>
      <c r="G4731" s="19"/>
    </row>
    <row r="4732" spans="2:7" x14ac:dyDescent="0.25">
      <c r="B4732" s="5"/>
      <c r="D4732" s="21"/>
      <c r="E4732" s="19"/>
      <c r="F4732" s="19"/>
      <c r="G4732" s="19"/>
    </row>
    <row r="4733" spans="2:7" x14ac:dyDescent="0.25">
      <c r="B4733" s="5"/>
      <c r="D4733" s="21"/>
      <c r="E4733" s="19"/>
      <c r="F4733" s="19"/>
      <c r="G4733" s="19"/>
    </row>
    <row r="4734" spans="2:7" x14ac:dyDescent="0.25">
      <c r="B4734" s="5"/>
      <c r="D4734" s="21"/>
      <c r="E4734" s="19"/>
      <c r="F4734" s="19"/>
      <c r="G4734" s="19"/>
    </row>
    <row r="4735" spans="2:7" x14ac:dyDescent="0.25">
      <c r="B4735" s="5"/>
      <c r="D4735" s="21"/>
      <c r="E4735" s="19"/>
      <c r="F4735" s="19"/>
      <c r="G4735" s="19"/>
    </row>
    <row r="4736" spans="2:7" x14ac:dyDescent="0.25">
      <c r="B4736" s="5"/>
      <c r="D4736" s="21"/>
      <c r="E4736" s="19"/>
      <c r="F4736" s="19"/>
      <c r="G4736" s="19"/>
    </row>
    <row r="4737" spans="2:7" x14ac:dyDescent="0.25">
      <c r="B4737" s="5"/>
      <c r="D4737" s="21"/>
      <c r="E4737" s="19"/>
      <c r="F4737" s="19"/>
      <c r="G4737" s="19"/>
    </row>
    <row r="4738" spans="2:7" x14ac:dyDescent="0.25">
      <c r="B4738" s="5"/>
      <c r="D4738" s="21"/>
      <c r="E4738" s="19"/>
      <c r="F4738" s="19"/>
      <c r="G4738" s="19"/>
    </row>
    <row r="4739" spans="2:7" x14ac:dyDescent="0.25">
      <c r="B4739" s="5"/>
      <c r="D4739" s="21"/>
      <c r="E4739" s="19"/>
      <c r="F4739" s="19"/>
      <c r="G4739" s="19"/>
    </row>
    <row r="4740" spans="2:7" x14ac:dyDescent="0.25">
      <c r="B4740" s="5"/>
      <c r="D4740" s="21"/>
      <c r="E4740" s="19"/>
      <c r="F4740" s="19"/>
      <c r="G4740" s="19"/>
    </row>
    <row r="4741" spans="2:7" x14ac:dyDescent="0.25">
      <c r="B4741" s="5"/>
      <c r="D4741" s="21"/>
      <c r="E4741" s="19"/>
      <c r="F4741" s="19"/>
      <c r="G4741" s="19"/>
    </row>
    <row r="4742" spans="2:7" x14ac:dyDescent="0.25">
      <c r="B4742" s="5"/>
      <c r="D4742" s="21"/>
      <c r="E4742" s="19"/>
      <c r="F4742" s="19"/>
      <c r="G4742" s="19"/>
    </row>
    <row r="4743" spans="2:7" x14ac:dyDescent="0.25">
      <c r="B4743" s="5"/>
      <c r="D4743" s="21"/>
      <c r="E4743" s="19"/>
      <c r="F4743" s="19"/>
      <c r="G4743" s="19"/>
    </row>
    <row r="4744" spans="2:7" x14ac:dyDescent="0.25">
      <c r="B4744" s="5"/>
      <c r="D4744" s="21"/>
      <c r="E4744" s="19"/>
      <c r="F4744" s="19"/>
      <c r="G4744" s="19"/>
    </row>
    <row r="4745" spans="2:7" x14ac:dyDescent="0.25">
      <c r="B4745" s="5"/>
      <c r="D4745" s="21"/>
      <c r="E4745" s="19"/>
      <c r="F4745" s="19"/>
      <c r="G4745" s="19"/>
    </row>
    <row r="4746" spans="2:7" x14ac:dyDescent="0.25">
      <c r="B4746" s="5"/>
      <c r="D4746" s="21"/>
      <c r="E4746" s="19"/>
      <c r="F4746" s="19"/>
      <c r="G4746" s="19"/>
    </row>
    <row r="4747" spans="2:7" x14ac:dyDescent="0.25">
      <c r="B4747" s="5"/>
      <c r="D4747" s="21"/>
      <c r="E4747" s="19"/>
      <c r="F4747" s="19"/>
      <c r="G4747" s="19"/>
    </row>
    <row r="4748" spans="2:7" x14ac:dyDescent="0.25">
      <c r="B4748" s="5"/>
      <c r="D4748" s="21"/>
      <c r="E4748" s="19"/>
      <c r="F4748" s="19"/>
      <c r="G4748" s="19"/>
    </row>
    <row r="4749" spans="2:7" x14ac:dyDescent="0.25">
      <c r="B4749" s="5"/>
      <c r="D4749" s="21"/>
      <c r="E4749" s="19"/>
      <c r="F4749" s="19"/>
      <c r="G4749" s="19"/>
    </row>
    <row r="4750" spans="2:7" x14ac:dyDescent="0.25">
      <c r="B4750" s="5"/>
      <c r="D4750" s="21"/>
      <c r="E4750" s="19"/>
      <c r="F4750" s="19"/>
      <c r="G4750" s="19"/>
    </row>
    <row r="4751" spans="2:7" x14ac:dyDescent="0.25">
      <c r="B4751" s="5"/>
      <c r="D4751" s="21"/>
      <c r="E4751" s="19"/>
      <c r="F4751" s="19"/>
      <c r="G4751" s="19"/>
    </row>
    <row r="4752" spans="2:7" x14ac:dyDescent="0.25">
      <c r="B4752" s="5"/>
      <c r="D4752" s="21"/>
      <c r="E4752" s="19"/>
      <c r="F4752" s="19"/>
      <c r="G4752" s="19"/>
    </row>
    <row r="4753" spans="2:7" x14ac:dyDescent="0.25">
      <c r="B4753" s="5"/>
      <c r="D4753" s="21"/>
      <c r="E4753" s="19"/>
      <c r="F4753" s="19"/>
      <c r="G4753" s="19"/>
    </row>
    <row r="4754" spans="2:7" x14ac:dyDescent="0.25">
      <c r="B4754" s="5"/>
      <c r="D4754" s="21"/>
      <c r="E4754" s="19"/>
      <c r="F4754" s="19"/>
      <c r="G4754" s="19"/>
    </row>
    <row r="4755" spans="2:7" x14ac:dyDescent="0.25">
      <c r="B4755" s="5"/>
      <c r="D4755" s="21"/>
      <c r="E4755" s="19"/>
      <c r="F4755" s="19"/>
      <c r="G4755" s="19"/>
    </row>
    <row r="4756" spans="2:7" x14ac:dyDescent="0.25">
      <c r="B4756" s="5"/>
      <c r="D4756" s="21"/>
      <c r="E4756" s="19"/>
      <c r="F4756" s="19"/>
      <c r="G4756" s="19"/>
    </row>
    <row r="4757" spans="2:7" x14ac:dyDescent="0.25">
      <c r="B4757" s="5"/>
      <c r="D4757" s="21"/>
      <c r="E4757" s="19"/>
      <c r="F4757" s="19"/>
      <c r="G4757" s="19"/>
    </row>
    <row r="4758" spans="2:7" x14ac:dyDescent="0.25">
      <c r="B4758" s="5"/>
      <c r="D4758" s="21"/>
      <c r="E4758" s="19"/>
      <c r="F4758" s="19"/>
      <c r="G4758" s="19"/>
    </row>
    <row r="4759" spans="2:7" x14ac:dyDescent="0.25">
      <c r="B4759" s="5"/>
      <c r="D4759" s="21"/>
      <c r="E4759" s="19"/>
      <c r="F4759" s="19"/>
      <c r="G4759" s="19"/>
    </row>
    <row r="4760" spans="2:7" x14ac:dyDescent="0.25">
      <c r="B4760" s="5"/>
      <c r="D4760" s="21"/>
      <c r="E4760" s="19"/>
      <c r="F4760" s="19"/>
      <c r="G4760" s="19"/>
    </row>
    <row r="4761" spans="2:7" x14ac:dyDescent="0.25">
      <c r="B4761" s="5"/>
      <c r="D4761" s="21"/>
      <c r="E4761" s="19"/>
      <c r="F4761" s="19"/>
      <c r="G4761" s="19"/>
    </row>
    <row r="4762" spans="2:7" x14ac:dyDescent="0.25">
      <c r="B4762" s="5"/>
      <c r="D4762" s="21"/>
      <c r="E4762" s="19"/>
      <c r="F4762" s="19"/>
      <c r="G4762" s="19"/>
    </row>
    <row r="4763" spans="2:7" x14ac:dyDescent="0.25">
      <c r="B4763" s="5"/>
      <c r="D4763" s="21"/>
      <c r="E4763" s="19"/>
      <c r="F4763" s="19"/>
      <c r="G4763" s="19"/>
    </row>
    <row r="4764" spans="2:7" x14ac:dyDescent="0.25">
      <c r="B4764" s="5"/>
      <c r="D4764" s="21"/>
      <c r="E4764" s="19"/>
      <c r="F4764" s="19"/>
      <c r="G4764" s="19"/>
    </row>
    <row r="4765" spans="2:7" x14ac:dyDescent="0.25">
      <c r="B4765" s="5"/>
      <c r="D4765" s="21"/>
      <c r="E4765" s="19"/>
      <c r="F4765" s="19"/>
      <c r="G4765" s="19"/>
    </row>
    <row r="4766" spans="2:7" x14ac:dyDescent="0.25">
      <c r="B4766" s="5"/>
      <c r="D4766" s="21"/>
      <c r="E4766" s="19"/>
      <c r="F4766" s="19"/>
      <c r="G4766" s="19"/>
    </row>
    <row r="4767" spans="2:7" x14ac:dyDescent="0.25">
      <c r="B4767" s="5"/>
      <c r="D4767" s="21"/>
      <c r="E4767" s="19"/>
      <c r="F4767" s="19"/>
      <c r="G4767" s="19"/>
    </row>
    <row r="4768" spans="2:7" x14ac:dyDescent="0.25">
      <c r="B4768" s="5"/>
      <c r="D4768" s="21"/>
      <c r="E4768" s="19"/>
      <c r="F4768" s="19"/>
      <c r="G4768" s="19"/>
    </row>
    <row r="4769" spans="2:7" x14ac:dyDescent="0.25">
      <c r="B4769" s="5"/>
      <c r="D4769" s="21"/>
      <c r="E4769" s="19"/>
      <c r="F4769" s="19"/>
      <c r="G4769" s="19"/>
    </row>
    <row r="4770" spans="2:7" x14ac:dyDescent="0.25">
      <c r="B4770" s="5"/>
      <c r="D4770" s="21"/>
      <c r="E4770" s="19"/>
      <c r="F4770" s="19"/>
      <c r="G4770" s="19"/>
    </row>
    <row r="4771" spans="2:7" x14ac:dyDescent="0.25">
      <c r="B4771" s="5"/>
      <c r="D4771" s="21"/>
      <c r="E4771" s="19"/>
      <c r="F4771" s="19"/>
      <c r="G4771" s="19"/>
    </row>
    <row r="4772" spans="2:7" x14ac:dyDescent="0.25">
      <c r="B4772" s="5"/>
      <c r="D4772" s="21"/>
      <c r="E4772" s="19"/>
      <c r="F4772" s="19"/>
      <c r="G4772" s="19"/>
    </row>
    <row r="4773" spans="2:7" x14ac:dyDescent="0.25">
      <c r="B4773" s="5"/>
      <c r="D4773" s="21"/>
      <c r="E4773" s="19"/>
      <c r="F4773" s="19"/>
      <c r="G4773" s="19"/>
    </row>
    <row r="4774" spans="2:7" x14ac:dyDescent="0.25">
      <c r="B4774" s="5"/>
      <c r="D4774" s="21"/>
      <c r="E4774" s="19"/>
      <c r="F4774" s="19"/>
      <c r="G4774" s="19"/>
    </row>
    <row r="4775" spans="2:7" x14ac:dyDescent="0.25">
      <c r="B4775" s="5"/>
      <c r="D4775" s="21"/>
      <c r="E4775" s="19"/>
      <c r="F4775" s="19"/>
      <c r="G4775" s="19"/>
    </row>
    <row r="4776" spans="2:7" x14ac:dyDescent="0.25">
      <c r="B4776" s="5"/>
      <c r="D4776" s="21"/>
      <c r="E4776" s="19"/>
      <c r="F4776" s="19"/>
      <c r="G4776" s="19"/>
    </row>
    <row r="4777" spans="2:7" x14ac:dyDescent="0.25">
      <c r="B4777" s="5"/>
      <c r="D4777" s="21"/>
      <c r="E4777" s="19"/>
      <c r="F4777" s="19"/>
      <c r="G4777" s="19"/>
    </row>
    <row r="4778" spans="2:7" x14ac:dyDescent="0.25">
      <c r="B4778" s="5"/>
      <c r="D4778" s="21"/>
      <c r="E4778" s="19"/>
      <c r="F4778" s="19"/>
      <c r="G4778" s="19"/>
    </row>
    <row r="4779" spans="2:7" x14ac:dyDescent="0.25">
      <c r="B4779" s="5"/>
      <c r="D4779" s="21"/>
      <c r="E4779" s="19"/>
      <c r="F4779" s="19"/>
      <c r="G4779" s="19"/>
    </row>
    <row r="4780" spans="2:7" x14ac:dyDescent="0.25">
      <c r="B4780" s="5"/>
      <c r="D4780" s="21"/>
      <c r="E4780" s="19"/>
      <c r="F4780" s="19"/>
      <c r="G4780" s="19"/>
    </row>
    <row r="4781" spans="2:7" x14ac:dyDescent="0.25">
      <c r="B4781" s="5"/>
      <c r="D4781" s="21"/>
      <c r="E4781" s="19"/>
      <c r="F4781" s="19"/>
      <c r="G4781" s="19"/>
    </row>
    <row r="4782" spans="2:7" x14ac:dyDescent="0.25">
      <c r="B4782" s="5"/>
      <c r="D4782" s="21"/>
      <c r="E4782" s="19"/>
      <c r="F4782" s="19"/>
      <c r="G4782" s="19"/>
    </row>
    <row r="4783" spans="2:7" x14ac:dyDescent="0.25">
      <c r="B4783" s="5"/>
      <c r="D4783" s="21"/>
      <c r="E4783" s="19"/>
      <c r="F4783" s="19"/>
      <c r="G4783" s="19"/>
    </row>
    <row r="4784" spans="2:7" x14ac:dyDescent="0.25">
      <c r="B4784" s="5"/>
      <c r="D4784" s="21"/>
      <c r="E4784" s="19"/>
      <c r="F4784" s="19"/>
      <c r="G4784" s="19"/>
    </row>
    <row r="4785" spans="2:7" x14ac:dyDescent="0.25">
      <c r="B4785" s="5"/>
      <c r="D4785" s="21"/>
      <c r="E4785" s="19"/>
      <c r="F4785" s="19"/>
      <c r="G4785" s="19"/>
    </row>
    <row r="4786" spans="2:7" x14ac:dyDescent="0.25">
      <c r="B4786" s="5"/>
      <c r="D4786" s="21"/>
      <c r="E4786" s="19"/>
      <c r="F4786" s="19"/>
      <c r="G4786" s="19"/>
    </row>
    <row r="4787" spans="2:7" x14ac:dyDescent="0.25">
      <c r="B4787" s="5"/>
      <c r="D4787" s="21"/>
      <c r="E4787" s="19"/>
      <c r="F4787" s="19"/>
      <c r="G4787" s="19"/>
    </row>
    <row r="4788" spans="2:7" x14ac:dyDescent="0.25">
      <c r="B4788" s="5"/>
      <c r="D4788" s="21"/>
      <c r="E4788" s="19"/>
      <c r="F4788" s="19"/>
      <c r="G4788" s="19"/>
    </row>
    <row r="4789" spans="2:7" x14ac:dyDescent="0.25">
      <c r="B4789" s="5"/>
      <c r="D4789" s="21"/>
      <c r="E4789" s="19"/>
      <c r="F4789" s="19"/>
      <c r="G4789" s="19"/>
    </row>
    <row r="4790" spans="2:7" x14ac:dyDescent="0.25">
      <c r="B4790" s="5"/>
      <c r="D4790" s="21"/>
      <c r="E4790" s="19"/>
      <c r="F4790" s="19"/>
      <c r="G4790" s="19"/>
    </row>
    <row r="4791" spans="2:7" x14ac:dyDescent="0.25">
      <c r="B4791" s="5"/>
      <c r="D4791" s="21"/>
      <c r="E4791" s="19"/>
      <c r="F4791" s="19"/>
      <c r="G4791" s="19"/>
    </row>
    <row r="4792" spans="2:7" x14ac:dyDescent="0.25">
      <c r="B4792" s="5"/>
      <c r="D4792" s="21"/>
      <c r="E4792" s="19"/>
      <c r="F4792" s="19"/>
      <c r="G4792" s="19"/>
    </row>
    <row r="4793" spans="2:7" x14ac:dyDescent="0.25">
      <c r="B4793" s="5"/>
      <c r="D4793" s="21"/>
      <c r="E4793" s="19"/>
      <c r="F4793" s="19"/>
      <c r="G4793" s="19"/>
    </row>
    <row r="4794" spans="2:7" x14ac:dyDescent="0.25">
      <c r="B4794" s="5"/>
      <c r="D4794" s="21"/>
      <c r="E4794" s="19"/>
      <c r="F4794" s="19"/>
      <c r="G4794" s="19"/>
    </row>
    <row r="4795" spans="2:7" x14ac:dyDescent="0.25">
      <c r="B4795" s="5"/>
      <c r="D4795" s="21"/>
      <c r="E4795" s="19"/>
      <c r="F4795" s="19"/>
      <c r="G4795" s="19"/>
    </row>
    <row r="4796" spans="2:7" x14ac:dyDescent="0.25">
      <c r="B4796" s="5"/>
      <c r="D4796" s="21"/>
      <c r="E4796" s="19"/>
      <c r="F4796" s="19"/>
      <c r="G4796" s="19"/>
    </row>
    <row r="4797" spans="2:7" x14ac:dyDescent="0.25">
      <c r="B4797" s="5"/>
      <c r="D4797" s="21"/>
      <c r="E4797" s="19"/>
      <c r="F4797" s="19"/>
      <c r="G4797" s="19"/>
    </row>
    <row r="4798" spans="2:7" x14ac:dyDescent="0.25">
      <c r="B4798" s="5"/>
      <c r="D4798" s="21"/>
      <c r="E4798" s="19"/>
      <c r="F4798" s="19"/>
      <c r="G4798" s="19"/>
    </row>
    <row r="4799" spans="2:7" x14ac:dyDescent="0.25">
      <c r="B4799" s="5"/>
      <c r="D4799" s="21"/>
      <c r="E4799" s="19"/>
      <c r="F4799" s="19"/>
      <c r="G4799" s="19"/>
    </row>
    <row r="4800" spans="2:7" x14ac:dyDescent="0.25">
      <c r="B4800" s="5"/>
      <c r="D4800" s="21"/>
      <c r="E4800" s="19"/>
      <c r="F4800" s="19"/>
      <c r="G4800" s="19"/>
    </row>
    <row r="4801" spans="2:7" x14ac:dyDescent="0.25">
      <c r="B4801" s="5"/>
      <c r="D4801" s="21"/>
      <c r="E4801" s="19"/>
      <c r="F4801" s="19"/>
      <c r="G4801" s="19"/>
    </row>
    <row r="4802" spans="2:7" x14ac:dyDescent="0.25">
      <c r="B4802" s="5"/>
      <c r="D4802" s="21"/>
      <c r="E4802" s="19"/>
      <c r="F4802" s="19"/>
      <c r="G4802" s="19"/>
    </row>
    <row r="4803" spans="2:7" x14ac:dyDescent="0.25">
      <c r="B4803" s="5"/>
      <c r="D4803" s="21"/>
      <c r="E4803" s="19"/>
      <c r="F4803" s="19"/>
      <c r="G4803" s="19"/>
    </row>
    <row r="4804" spans="2:7" x14ac:dyDescent="0.25">
      <c r="B4804" s="5"/>
      <c r="D4804" s="21"/>
      <c r="E4804" s="19"/>
      <c r="F4804" s="19"/>
      <c r="G4804" s="19"/>
    </row>
    <row r="4805" spans="2:7" x14ac:dyDescent="0.25">
      <c r="B4805" s="5"/>
      <c r="D4805" s="21"/>
      <c r="E4805" s="19"/>
      <c r="F4805" s="19"/>
      <c r="G4805" s="19"/>
    </row>
    <row r="4806" spans="2:7" x14ac:dyDescent="0.25">
      <c r="B4806" s="5"/>
      <c r="D4806" s="21"/>
      <c r="E4806" s="19"/>
      <c r="F4806" s="19"/>
      <c r="G4806" s="19"/>
    </row>
    <row r="4807" spans="2:7" x14ac:dyDescent="0.25">
      <c r="B4807" s="5"/>
      <c r="D4807" s="21"/>
      <c r="E4807" s="19"/>
      <c r="F4807" s="19"/>
      <c r="G4807" s="19"/>
    </row>
    <row r="4808" spans="2:7" x14ac:dyDescent="0.25">
      <c r="B4808" s="5"/>
      <c r="D4808" s="21"/>
      <c r="E4808" s="19"/>
      <c r="F4808" s="19"/>
      <c r="G4808" s="19"/>
    </row>
    <row r="4809" spans="2:7" x14ac:dyDescent="0.25">
      <c r="B4809" s="5"/>
      <c r="D4809" s="21"/>
      <c r="E4809" s="19"/>
      <c r="F4809" s="19"/>
      <c r="G4809" s="19"/>
    </row>
    <row r="4810" spans="2:7" x14ac:dyDescent="0.25">
      <c r="B4810" s="5"/>
      <c r="D4810" s="21"/>
      <c r="E4810" s="19"/>
      <c r="F4810" s="19"/>
      <c r="G4810" s="19"/>
    </row>
    <row r="4811" spans="2:7" x14ac:dyDescent="0.25">
      <c r="B4811" s="5"/>
      <c r="D4811" s="21"/>
      <c r="E4811" s="19"/>
      <c r="F4811" s="19"/>
      <c r="G4811" s="19"/>
    </row>
    <row r="4812" spans="2:7" x14ac:dyDescent="0.25">
      <c r="B4812" s="5"/>
      <c r="D4812" s="21"/>
      <c r="E4812" s="19"/>
      <c r="F4812" s="19"/>
      <c r="G4812" s="19"/>
    </row>
    <row r="4813" spans="2:7" x14ac:dyDescent="0.25">
      <c r="B4813" s="5"/>
      <c r="D4813" s="21"/>
      <c r="E4813" s="19"/>
      <c r="F4813" s="19"/>
      <c r="G4813" s="19"/>
    </row>
    <row r="4814" spans="2:7" x14ac:dyDescent="0.25">
      <c r="B4814" s="5"/>
      <c r="D4814" s="21"/>
      <c r="E4814" s="19"/>
      <c r="F4814" s="19"/>
      <c r="G4814" s="19"/>
    </row>
    <row r="4815" spans="2:7" x14ac:dyDescent="0.25">
      <c r="B4815" s="5"/>
      <c r="D4815" s="21"/>
      <c r="E4815" s="19"/>
      <c r="F4815" s="19"/>
      <c r="G4815" s="19"/>
    </row>
    <row r="4816" spans="2:7" x14ac:dyDescent="0.25">
      <c r="B4816" s="5"/>
      <c r="D4816" s="21"/>
      <c r="E4816" s="19"/>
      <c r="F4816" s="19"/>
      <c r="G4816" s="19"/>
    </row>
    <row r="4817" spans="2:7" x14ac:dyDescent="0.25">
      <c r="B4817" s="5"/>
      <c r="D4817" s="21"/>
      <c r="E4817" s="19"/>
      <c r="F4817" s="19"/>
      <c r="G4817" s="19"/>
    </row>
    <row r="4818" spans="2:7" x14ac:dyDescent="0.25">
      <c r="B4818" s="5"/>
      <c r="D4818" s="21"/>
      <c r="E4818" s="19"/>
      <c r="F4818" s="19"/>
      <c r="G4818" s="19"/>
    </row>
    <row r="4819" spans="2:7" x14ac:dyDescent="0.25">
      <c r="B4819" s="5"/>
      <c r="D4819" s="21"/>
      <c r="E4819" s="19"/>
      <c r="F4819" s="19"/>
      <c r="G4819" s="19"/>
    </row>
    <row r="4820" spans="2:7" x14ac:dyDescent="0.25">
      <c r="B4820" s="5"/>
      <c r="D4820" s="21"/>
      <c r="E4820" s="19"/>
      <c r="F4820" s="19"/>
      <c r="G4820" s="19"/>
    </row>
    <row r="4821" spans="2:7" x14ac:dyDescent="0.25">
      <c r="B4821" s="5"/>
      <c r="D4821" s="21"/>
      <c r="E4821" s="19"/>
      <c r="F4821" s="19"/>
      <c r="G4821" s="19"/>
    </row>
    <row r="4822" spans="2:7" x14ac:dyDescent="0.25">
      <c r="B4822" s="5"/>
      <c r="D4822" s="21"/>
      <c r="E4822" s="19"/>
      <c r="F4822" s="19"/>
      <c r="G4822" s="19"/>
    </row>
    <row r="4823" spans="2:7" x14ac:dyDescent="0.25">
      <c r="B4823" s="5"/>
      <c r="D4823" s="21"/>
      <c r="E4823" s="19"/>
      <c r="F4823" s="19"/>
      <c r="G4823" s="19"/>
    </row>
    <row r="4824" spans="2:7" x14ac:dyDescent="0.25">
      <c r="B4824" s="5"/>
      <c r="D4824" s="21"/>
      <c r="E4824" s="19"/>
      <c r="F4824" s="19"/>
      <c r="G4824" s="19"/>
    </row>
    <row r="4825" spans="2:7" x14ac:dyDescent="0.25">
      <c r="B4825" s="5"/>
      <c r="D4825" s="21"/>
      <c r="E4825" s="19"/>
      <c r="F4825" s="19"/>
      <c r="G4825" s="19"/>
    </row>
    <row r="4826" spans="2:7" x14ac:dyDescent="0.25">
      <c r="B4826" s="5"/>
      <c r="D4826" s="21"/>
      <c r="E4826" s="19"/>
      <c r="F4826" s="19"/>
      <c r="G4826" s="19"/>
    </row>
    <row r="4827" spans="2:7" x14ac:dyDescent="0.25">
      <c r="B4827" s="5"/>
      <c r="D4827" s="21"/>
      <c r="E4827" s="19"/>
      <c r="F4827" s="19"/>
      <c r="G4827" s="19"/>
    </row>
    <row r="4828" spans="2:7" x14ac:dyDescent="0.25">
      <c r="B4828" s="5"/>
      <c r="D4828" s="21"/>
      <c r="E4828" s="19"/>
      <c r="F4828" s="19"/>
      <c r="G4828" s="19"/>
    </row>
    <row r="4829" spans="2:7" x14ac:dyDescent="0.25">
      <c r="B4829" s="5"/>
      <c r="D4829" s="21"/>
      <c r="E4829" s="19"/>
      <c r="F4829" s="19"/>
      <c r="G4829" s="19"/>
    </row>
    <row r="4830" spans="2:7" x14ac:dyDescent="0.25">
      <c r="B4830" s="5"/>
      <c r="D4830" s="21"/>
      <c r="E4830" s="19"/>
      <c r="F4830" s="19"/>
      <c r="G4830" s="19"/>
    </row>
    <row r="4831" spans="2:7" x14ac:dyDescent="0.25">
      <c r="B4831" s="5"/>
      <c r="D4831" s="21"/>
      <c r="E4831" s="19"/>
      <c r="F4831" s="19"/>
      <c r="G4831" s="19"/>
    </row>
    <row r="4832" spans="2:7" x14ac:dyDescent="0.25">
      <c r="B4832" s="5"/>
      <c r="D4832" s="21"/>
      <c r="E4832" s="19"/>
      <c r="F4832" s="19"/>
      <c r="G4832" s="19"/>
    </row>
    <row r="4833" spans="2:7" x14ac:dyDescent="0.25">
      <c r="B4833" s="5"/>
      <c r="D4833" s="21"/>
      <c r="E4833" s="19"/>
      <c r="F4833" s="19"/>
      <c r="G4833" s="19"/>
    </row>
    <row r="4834" spans="2:7" x14ac:dyDescent="0.25">
      <c r="B4834" s="5"/>
      <c r="D4834" s="21"/>
      <c r="E4834" s="19"/>
      <c r="F4834" s="19"/>
      <c r="G4834" s="19"/>
    </row>
    <row r="4835" spans="2:7" x14ac:dyDescent="0.25">
      <c r="B4835" s="5"/>
      <c r="D4835" s="21"/>
      <c r="E4835" s="19"/>
      <c r="F4835" s="19"/>
      <c r="G4835" s="19"/>
    </row>
    <row r="4836" spans="2:7" x14ac:dyDescent="0.25">
      <c r="B4836" s="5"/>
      <c r="D4836" s="21"/>
      <c r="E4836" s="19"/>
      <c r="F4836" s="19"/>
      <c r="G4836" s="19"/>
    </row>
    <row r="4837" spans="2:7" x14ac:dyDescent="0.25">
      <c r="B4837" s="5"/>
      <c r="D4837" s="21"/>
      <c r="E4837" s="19"/>
      <c r="F4837" s="19"/>
      <c r="G4837" s="19"/>
    </row>
    <row r="4838" spans="2:7" x14ac:dyDescent="0.25">
      <c r="B4838" s="5"/>
      <c r="D4838" s="21"/>
      <c r="E4838" s="19"/>
      <c r="F4838" s="19"/>
      <c r="G4838" s="19"/>
    </row>
    <row r="4839" spans="2:7" x14ac:dyDescent="0.25">
      <c r="B4839" s="5"/>
      <c r="D4839" s="21"/>
      <c r="E4839" s="19"/>
      <c r="F4839" s="19"/>
      <c r="G4839" s="19"/>
    </row>
    <row r="4840" spans="2:7" x14ac:dyDescent="0.25">
      <c r="B4840" s="5"/>
      <c r="D4840" s="21"/>
      <c r="E4840" s="19"/>
      <c r="F4840" s="19"/>
      <c r="G4840" s="19"/>
    </row>
    <row r="4841" spans="2:7" x14ac:dyDescent="0.25">
      <c r="B4841" s="5"/>
      <c r="D4841" s="21"/>
      <c r="E4841" s="19"/>
      <c r="F4841" s="19"/>
      <c r="G4841" s="19"/>
    </row>
    <row r="4842" spans="2:7" x14ac:dyDescent="0.25">
      <c r="B4842" s="5"/>
      <c r="D4842" s="21"/>
      <c r="E4842" s="19"/>
      <c r="F4842" s="19"/>
      <c r="G4842" s="19"/>
    </row>
    <row r="4843" spans="2:7" x14ac:dyDescent="0.25">
      <c r="B4843" s="5"/>
      <c r="D4843" s="21"/>
      <c r="E4843" s="19"/>
      <c r="F4843" s="19"/>
      <c r="G4843" s="19"/>
    </row>
    <row r="4844" spans="2:7" x14ac:dyDescent="0.25">
      <c r="B4844" s="5"/>
      <c r="D4844" s="21"/>
      <c r="E4844" s="19"/>
      <c r="F4844" s="19"/>
      <c r="G4844" s="19"/>
    </row>
    <row r="4845" spans="2:7" x14ac:dyDescent="0.25">
      <c r="B4845" s="5"/>
      <c r="D4845" s="21"/>
      <c r="E4845" s="19"/>
      <c r="F4845" s="19"/>
      <c r="G4845" s="19"/>
    </row>
    <row r="4846" spans="2:7" x14ac:dyDescent="0.25">
      <c r="B4846" s="5"/>
      <c r="D4846" s="21"/>
      <c r="E4846" s="19"/>
      <c r="F4846" s="19"/>
      <c r="G4846" s="19"/>
    </row>
    <row r="4847" spans="2:7" x14ac:dyDescent="0.25">
      <c r="B4847" s="5"/>
      <c r="D4847" s="21"/>
      <c r="E4847" s="19"/>
      <c r="F4847" s="19"/>
      <c r="G4847" s="19"/>
    </row>
    <row r="4848" spans="2:7" x14ac:dyDescent="0.25">
      <c r="B4848" s="5"/>
      <c r="D4848" s="21"/>
      <c r="E4848" s="19"/>
      <c r="F4848" s="19"/>
      <c r="G4848" s="19"/>
    </row>
    <row r="4849" spans="2:7" x14ac:dyDescent="0.25">
      <c r="B4849" s="5"/>
      <c r="D4849" s="21"/>
      <c r="E4849" s="19"/>
      <c r="F4849" s="19"/>
      <c r="G4849" s="19"/>
    </row>
    <row r="4850" spans="2:7" x14ac:dyDescent="0.25">
      <c r="B4850" s="5"/>
      <c r="D4850" s="21"/>
      <c r="E4850" s="19"/>
      <c r="F4850" s="19"/>
      <c r="G4850" s="19"/>
    </row>
    <row r="4851" spans="2:7" x14ac:dyDescent="0.25">
      <c r="B4851" s="5"/>
      <c r="D4851" s="21"/>
      <c r="E4851" s="19"/>
      <c r="F4851" s="19"/>
      <c r="G4851" s="19"/>
    </row>
    <row r="4852" spans="2:7" x14ac:dyDescent="0.25">
      <c r="B4852" s="5"/>
      <c r="D4852" s="21"/>
      <c r="E4852" s="19"/>
      <c r="F4852" s="19"/>
      <c r="G4852" s="19"/>
    </row>
    <row r="4853" spans="2:7" x14ac:dyDescent="0.25">
      <c r="B4853" s="5"/>
      <c r="D4853" s="21"/>
      <c r="E4853" s="19"/>
      <c r="F4853" s="19"/>
      <c r="G4853" s="19"/>
    </row>
    <row r="4854" spans="2:7" x14ac:dyDescent="0.25">
      <c r="B4854" s="5"/>
      <c r="D4854" s="21"/>
      <c r="E4854" s="19"/>
      <c r="F4854" s="19"/>
      <c r="G4854" s="19"/>
    </row>
    <row r="4855" spans="2:7" x14ac:dyDescent="0.25">
      <c r="B4855" s="5"/>
      <c r="D4855" s="21"/>
      <c r="E4855" s="19"/>
      <c r="F4855" s="19"/>
      <c r="G4855" s="19"/>
    </row>
    <row r="4856" spans="2:7" x14ac:dyDescent="0.25">
      <c r="B4856" s="5"/>
      <c r="D4856" s="21"/>
      <c r="E4856" s="19"/>
      <c r="F4856" s="19"/>
      <c r="G4856" s="19"/>
    </row>
    <row r="4857" spans="2:7" x14ac:dyDescent="0.25">
      <c r="B4857" s="5"/>
      <c r="D4857" s="21"/>
      <c r="E4857" s="19"/>
      <c r="F4857" s="19"/>
      <c r="G4857" s="19"/>
    </row>
    <row r="4858" spans="2:7" x14ac:dyDescent="0.25">
      <c r="B4858" s="5"/>
      <c r="D4858" s="21"/>
      <c r="E4858" s="19"/>
      <c r="F4858" s="19"/>
      <c r="G4858" s="19"/>
    </row>
    <row r="4859" spans="2:7" x14ac:dyDescent="0.25">
      <c r="B4859" s="5"/>
      <c r="D4859" s="21"/>
      <c r="E4859" s="19"/>
      <c r="F4859" s="19"/>
      <c r="G4859" s="19"/>
    </row>
    <row r="4860" spans="2:7" x14ac:dyDescent="0.25">
      <c r="B4860" s="5"/>
      <c r="D4860" s="21"/>
      <c r="E4860" s="19"/>
      <c r="F4860" s="19"/>
      <c r="G4860" s="19"/>
    </row>
    <row r="4861" spans="2:7" x14ac:dyDescent="0.25">
      <c r="B4861" s="5"/>
      <c r="D4861" s="21"/>
      <c r="E4861" s="19"/>
      <c r="F4861" s="19"/>
      <c r="G4861" s="19"/>
    </row>
    <row r="4862" spans="2:7" x14ac:dyDescent="0.25">
      <c r="B4862" s="5"/>
      <c r="D4862" s="21"/>
      <c r="E4862" s="19"/>
      <c r="F4862" s="19"/>
      <c r="G4862" s="19"/>
    </row>
    <row r="4863" spans="2:7" x14ac:dyDescent="0.25">
      <c r="B4863" s="5"/>
      <c r="D4863" s="21"/>
      <c r="E4863" s="19"/>
      <c r="F4863" s="19"/>
      <c r="G4863" s="19"/>
    </row>
    <row r="4864" spans="2:7" x14ac:dyDescent="0.25">
      <c r="B4864" s="5"/>
      <c r="D4864" s="21"/>
      <c r="E4864" s="19"/>
      <c r="F4864" s="19"/>
      <c r="G4864" s="19"/>
    </row>
    <row r="4865" spans="2:7" x14ac:dyDescent="0.25">
      <c r="B4865" s="5"/>
      <c r="D4865" s="21"/>
      <c r="E4865" s="19"/>
      <c r="F4865" s="19"/>
      <c r="G4865" s="19"/>
    </row>
    <row r="4866" spans="2:7" x14ac:dyDescent="0.25">
      <c r="B4866" s="5"/>
      <c r="D4866" s="21"/>
      <c r="E4866" s="19"/>
      <c r="F4866" s="19"/>
      <c r="G4866" s="19"/>
    </row>
    <row r="4867" spans="2:7" x14ac:dyDescent="0.25">
      <c r="B4867" s="5"/>
      <c r="D4867" s="21"/>
      <c r="E4867" s="19"/>
      <c r="F4867" s="19"/>
      <c r="G4867" s="19"/>
    </row>
    <row r="4868" spans="2:7" x14ac:dyDescent="0.25">
      <c r="B4868" s="5"/>
      <c r="D4868" s="21"/>
      <c r="E4868" s="19"/>
      <c r="F4868" s="19"/>
      <c r="G4868" s="19"/>
    </row>
    <row r="4869" spans="2:7" x14ac:dyDescent="0.25">
      <c r="B4869" s="5"/>
      <c r="D4869" s="21"/>
      <c r="E4869" s="19"/>
      <c r="F4869" s="19"/>
      <c r="G4869" s="19"/>
    </row>
    <row r="4870" spans="2:7" x14ac:dyDescent="0.25">
      <c r="B4870" s="5"/>
      <c r="D4870" s="21"/>
      <c r="E4870" s="19"/>
      <c r="F4870" s="19"/>
      <c r="G4870" s="19"/>
    </row>
    <row r="4871" spans="2:7" x14ac:dyDescent="0.25">
      <c r="B4871" s="5"/>
      <c r="D4871" s="21"/>
      <c r="E4871" s="19"/>
      <c r="F4871" s="19"/>
      <c r="G4871" s="19"/>
    </row>
    <row r="4872" spans="2:7" x14ac:dyDescent="0.25">
      <c r="B4872" s="5"/>
      <c r="D4872" s="21"/>
      <c r="E4872" s="19"/>
      <c r="F4872" s="19"/>
      <c r="G4872" s="19"/>
    </row>
    <row r="4873" spans="2:7" x14ac:dyDescent="0.25">
      <c r="B4873" s="5"/>
      <c r="D4873" s="21"/>
      <c r="E4873" s="19"/>
      <c r="F4873" s="19"/>
      <c r="G4873" s="19"/>
    </row>
    <row r="4874" spans="2:7" x14ac:dyDescent="0.25">
      <c r="B4874" s="5"/>
      <c r="D4874" s="21"/>
      <c r="E4874" s="19"/>
      <c r="F4874" s="19"/>
      <c r="G4874" s="19"/>
    </row>
    <row r="4875" spans="2:7" x14ac:dyDescent="0.25">
      <c r="B4875" s="5"/>
      <c r="D4875" s="21"/>
      <c r="E4875" s="19"/>
      <c r="F4875" s="19"/>
      <c r="G4875" s="19"/>
    </row>
    <row r="4876" spans="2:7" x14ac:dyDescent="0.25">
      <c r="B4876" s="5"/>
      <c r="D4876" s="21"/>
      <c r="E4876" s="19"/>
      <c r="F4876" s="19"/>
      <c r="G4876" s="19"/>
    </row>
    <row r="4877" spans="2:7" x14ac:dyDescent="0.25">
      <c r="B4877" s="5"/>
      <c r="D4877" s="21"/>
      <c r="E4877" s="19"/>
      <c r="F4877" s="19"/>
      <c r="G4877" s="19"/>
    </row>
    <row r="4878" spans="2:7" x14ac:dyDescent="0.25">
      <c r="B4878" s="5"/>
      <c r="D4878" s="21"/>
      <c r="E4878" s="19"/>
      <c r="F4878" s="19"/>
      <c r="G4878" s="19"/>
    </row>
    <row r="4879" spans="2:7" x14ac:dyDescent="0.25">
      <c r="B4879" s="5"/>
      <c r="D4879" s="21"/>
      <c r="E4879" s="19"/>
      <c r="F4879" s="19"/>
      <c r="G4879" s="19"/>
    </row>
    <row r="4880" spans="2:7" x14ac:dyDescent="0.25">
      <c r="B4880" s="5"/>
      <c r="D4880" s="21"/>
      <c r="E4880" s="19"/>
      <c r="F4880" s="19"/>
      <c r="G4880" s="19"/>
    </row>
    <row r="4881" spans="2:7" x14ac:dyDescent="0.25">
      <c r="B4881" s="5"/>
      <c r="D4881" s="21"/>
      <c r="E4881" s="19"/>
      <c r="F4881" s="19"/>
      <c r="G4881" s="19"/>
    </row>
    <row r="4882" spans="2:7" x14ac:dyDescent="0.25">
      <c r="B4882" s="5"/>
      <c r="D4882" s="21"/>
      <c r="E4882" s="19"/>
      <c r="F4882" s="19"/>
      <c r="G4882" s="19"/>
    </row>
    <row r="4883" spans="2:7" x14ac:dyDescent="0.25">
      <c r="B4883" s="5"/>
      <c r="D4883" s="21"/>
      <c r="E4883" s="19"/>
      <c r="F4883" s="19"/>
      <c r="G4883" s="19"/>
    </row>
    <row r="4884" spans="2:7" x14ac:dyDescent="0.25">
      <c r="B4884" s="5"/>
      <c r="D4884" s="21"/>
      <c r="E4884" s="19"/>
      <c r="F4884" s="19"/>
      <c r="G4884" s="19"/>
    </row>
    <row r="4885" spans="2:7" x14ac:dyDescent="0.25">
      <c r="B4885" s="5"/>
      <c r="D4885" s="21"/>
      <c r="E4885" s="19"/>
      <c r="F4885" s="19"/>
      <c r="G4885" s="19"/>
    </row>
    <row r="4886" spans="2:7" x14ac:dyDescent="0.25">
      <c r="B4886" s="5"/>
      <c r="D4886" s="21"/>
      <c r="E4886" s="19"/>
      <c r="F4886" s="19"/>
      <c r="G4886" s="19"/>
    </row>
    <row r="4887" spans="2:7" x14ac:dyDescent="0.25">
      <c r="B4887" s="5"/>
      <c r="D4887" s="21"/>
      <c r="E4887" s="19"/>
      <c r="F4887" s="19"/>
      <c r="G4887" s="19"/>
    </row>
    <row r="4888" spans="2:7" x14ac:dyDescent="0.25">
      <c r="B4888" s="5"/>
      <c r="D4888" s="21"/>
      <c r="E4888" s="19"/>
      <c r="F4888" s="19"/>
      <c r="G4888" s="19"/>
    </row>
    <row r="4889" spans="2:7" x14ac:dyDescent="0.25">
      <c r="B4889" s="5"/>
      <c r="D4889" s="21"/>
      <c r="E4889" s="19"/>
      <c r="F4889" s="19"/>
      <c r="G4889" s="19"/>
    </row>
    <row r="4890" spans="2:7" x14ac:dyDescent="0.25">
      <c r="B4890" s="5"/>
      <c r="D4890" s="21"/>
      <c r="E4890" s="19"/>
      <c r="F4890" s="19"/>
      <c r="G4890" s="19"/>
    </row>
    <row r="4891" spans="2:7" x14ac:dyDescent="0.25">
      <c r="B4891" s="5"/>
      <c r="D4891" s="21"/>
      <c r="E4891" s="19"/>
      <c r="F4891" s="19"/>
      <c r="G4891" s="19"/>
    </row>
    <row r="4892" spans="2:7" x14ac:dyDescent="0.25">
      <c r="B4892" s="5"/>
      <c r="D4892" s="21"/>
      <c r="E4892" s="19"/>
      <c r="F4892" s="19"/>
      <c r="G4892" s="19"/>
    </row>
    <row r="4893" spans="2:7" x14ac:dyDescent="0.25">
      <c r="B4893" s="5"/>
      <c r="D4893" s="21"/>
      <c r="E4893" s="19"/>
      <c r="F4893" s="19"/>
      <c r="G4893" s="19"/>
    </row>
    <row r="4894" spans="2:7" x14ac:dyDescent="0.25">
      <c r="B4894" s="5"/>
      <c r="D4894" s="21"/>
      <c r="E4894" s="19"/>
      <c r="F4894" s="19"/>
      <c r="G4894" s="19"/>
    </row>
    <row r="4895" spans="2:7" x14ac:dyDescent="0.25">
      <c r="B4895" s="5"/>
      <c r="D4895" s="21"/>
      <c r="E4895" s="19"/>
      <c r="F4895" s="19"/>
      <c r="G4895" s="19"/>
    </row>
    <row r="4896" spans="2:7" x14ac:dyDescent="0.25">
      <c r="B4896" s="5"/>
      <c r="D4896" s="21"/>
      <c r="E4896" s="19"/>
      <c r="F4896" s="19"/>
      <c r="G4896" s="19"/>
    </row>
    <row r="4897" spans="2:7" x14ac:dyDescent="0.25">
      <c r="B4897" s="5"/>
      <c r="D4897" s="21"/>
      <c r="E4897" s="19"/>
      <c r="F4897" s="19"/>
      <c r="G4897" s="19"/>
    </row>
    <row r="4898" spans="2:7" x14ac:dyDescent="0.25">
      <c r="B4898" s="5"/>
      <c r="D4898" s="21"/>
      <c r="E4898" s="19"/>
      <c r="F4898" s="19"/>
      <c r="G4898" s="19"/>
    </row>
    <row r="4899" spans="2:7" x14ac:dyDescent="0.25">
      <c r="B4899" s="5"/>
      <c r="D4899" s="21"/>
      <c r="E4899" s="19"/>
      <c r="F4899" s="19"/>
      <c r="G4899" s="19"/>
    </row>
    <row r="4900" spans="2:7" x14ac:dyDescent="0.25">
      <c r="B4900" s="5"/>
      <c r="D4900" s="21"/>
      <c r="E4900" s="19"/>
      <c r="F4900" s="19"/>
      <c r="G4900" s="19"/>
    </row>
    <row r="4901" spans="2:7" x14ac:dyDescent="0.25">
      <c r="B4901" s="5"/>
      <c r="D4901" s="21"/>
      <c r="E4901" s="19"/>
      <c r="F4901" s="19"/>
      <c r="G4901" s="19"/>
    </row>
    <row r="4902" spans="2:7" x14ac:dyDescent="0.25">
      <c r="B4902" s="5"/>
      <c r="D4902" s="21"/>
      <c r="E4902" s="19"/>
      <c r="F4902" s="19"/>
      <c r="G4902" s="19"/>
    </row>
    <row r="4903" spans="2:7" x14ac:dyDescent="0.25">
      <c r="B4903" s="5"/>
      <c r="D4903" s="21"/>
      <c r="E4903" s="19"/>
      <c r="F4903" s="19"/>
      <c r="G4903" s="19"/>
    </row>
    <row r="4904" spans="2:7" x14ac:dyDescent="0.25">
      <c r="B4904" s="5"/>
      <c r="D4904" s="21"/>
      <c r="E4904" s="19"/>
      <c r="F4904" s="19"/>
      <c r="G4904" s="19"/>
    </row>
    <row r="4905" spans="2:7" x14ac:dyDescent="0.25">
      <c r="B4905" s="5"/>
      <c r="D4905" s="21"/>
      <c r="E4905" s="19"/>
      <c r="F4905" s="19"/>
      <c r="G4905" s="19"/>
    </row>
    <row r="4906" spans="2:7" x14ac:dyDescent="0.25">
      <c r="B4906" s="5"/>
      <c r="D4906" s="21"/>
      <c r="E4906" s="19"/>
      <c r="F4906" s="19"/>
      <c r="G4906" s="19"/>
    </row>
    <row r="4907" spans="2:7" x14ac:dyDescent="0.25">
      <c r="B4907" s="5"/>
      <c r="D4907" s="21"/>
      <c r="E4907" s="19"/>
      <c r="F4907" s="19"/>
      <c r="G4907" s="19"/>
    </row>
    <row r="4908" spans="2:7" x14ac:dyDescent="0.25">
      <c r="B4908" s="5"/>
      <c r="D4908" s="21"/>
      <c r="E4908" s="19"/>
      <c r="F4908" s="19"/>
      <c r="G4908" s="19"/>
    </row>
    <row r="4909" spans="2:7" x14ac:dyDescent="0.25">
      <c r="B4909" s="5"/>
      <c r="D4909" s="21"/>
      <c r="E4909" s="19"/>
      <c r="F4909" s="19"/>
      <c r="G4909" s="19"/>
    </row>
    <row r="4910" spans="2:7" x14ac:dyDescent="0.25">
      <c r="B4910" s="5"/>
      <c r="D4910" s="21"/>
      <c r="E4910" s="19"/>
      <c r="F4910" s="19"/>
      <c r="G4910" s="19"/>
    </row>
    <row r="4911" spans="2:7" x14ac:dyDescent="0.25">
      <c r="B4911" s="5"/>
      <c r="D4911" s="21"/>
      <c r="E4911" s="19"/>
      <c r="F4911" s="19"/>
      <c r="G4911" s="19"/>
    </row>
    <row r="4912" spans="2:7" x14ac:dyDescent="0.25">
      <c r="B4912" s="5"/>
      <c r="D4912" s="21"/>
      <c r="E4912" s="19"/>
      <c r="F4912" s="19"/>
      <c r="G4912" s="19"/>
    </row>
    <row r="4913" spans="2:7" x14ac:dyDescent="0.25">
      <c r="B4913" s="5"/>
      <c r="D4913" s="21"/>
      <c r="E4913" s="19"/>
      <c r="F4913" s="19"/>
      <c r="G4913" s="19"/>
    </row>
    <row r="4914" spans="2:7" x14ac:dyDescent="0.25">
      <c r="B4914" s="5"/>
      <c r="D4914" s="21"/>
      <c r="E4914" s="19"/>
      <c r="F4914" s="19"/>
      <c r="G4914" s="19"/>
    </row>
    <row r="4915" spans="2:7" x14ac:dyDescent="0.25">
      <c r="B4915" s="5"/>
      <c r="D4915" s="21"/>
      <c r="E4915" s="19"/>
      <c r="F4915" s="19"/>
      <c r="G4915" s="19"/>
    </row>
    <row r="4916" spans="2:7" x14ac:dyDescent="0.25">
      <c r="B4916" s="5"/>
      <c r="D4916" s="21"/>
      <c r="E4916" s="19"/>
      <c r="F4916" s="19"/>
      <c r="G4916" s="19"/>
    </row>
    <row r="4917" spans="2:7" x14ac:dyDescent="0.25">
      <c r="B4917" s="5"/>
      <c r="D4917" s="21"/>
      <c r="E4917" s="19"/>
      <c r="F4917" s="19"/>
      <c r="G4917" s="19"/>
    </row>
    <row r="4918" spans="2:7" x14ac:dyDescent="0.25">
      <c r="B4918" s="5"/>
      <c r="D4918" s="21"/>
      <c r="E4918" s="19"/>
      <c r="F4918" s="19"/>
      <c r="G4918" s="19"/>
    </row>
    <row r="4919" spans="2:7" x14ac:dyDescent="0.25">
      <c r="B4919" s="5"/>
      <c r="D4919" s="21"/>
      <c r="E4919" s="19"/>
      <c r="F4919" s="19"/>
      <c r="G4919" s="19"/>
    </row>
    <row r="4920" spans="2:7" x14ac:dyDescent="0.25">
      <c r="B4920" s="5"/>
      <c r="D4920" s="21"/>
      <c r="E4920" s="19"/>
      <c r="F4920" s="19"/>
      <c r="G4920" s="19"/>
    </row>
    <row r="4921" spans="2:7" x14ac:dyDescent="0.25">
      <c r="B4921" s="5"/>
      <c r="D4921" s="21"/>
      <c r="E4921" s="19"/>
      <c r="F4921" s="19"/>
      <c r="G4921" s="19"/>
    </row>
    <row r="4922" spans="2:7" x14ac:dyDescent="0.25">
      <c r="B4922" s="5"/>
      <c r="D4922" s="21"/>
      <c r="E4922" s="19"/>
      <c r="F4922" s="19"/>
      <c r="G4922" s="19"/>
    </row>
    <row r="4923" spans="2:7" x14ac:dyDescent="0.25">
      <c r="B4923" s="5"/>
      <c r="D4923" s="21"/>
      <c r="E4923" s="19"/>
      <c r="F4923" s="19"/>
      <c r="G4923" s="19"/>
    </row>
    <row r="4924" spans="2:7" x14ac:dyDescent="0.25">
      <c r="B4924" s="5"/>
      <c r="D4924" s="21"/>
      <c r="E4924" s="19"/>
      <c r="F4924" s="19"/>
      <c r="G4924" s="19"/>
    </row>
    <row r="4925" spans="2:7" x14ac:dyDescent="0.25">
      <c r="B4925" s="5"/>
      <c r="D4925" s="21"/>
      <c r="E4925" s="19"/>
      <c r="F4925" s="19"/>
      <c r="G4925" s="19"/>
    </row>
    <row r="4926" spans="2:7" x14ac:dyDescent="0.25">
      <c r="B4926" s="5"/>
      <c r="D4926" s="21"/>
      <c r="E4926" s="19"/>
      <c r="F4926" s="19"/>
      <c r="G4926" s="19"/>
    </row>
    <row r="4927" spans="2:7" x14ac:dyDescent="0.25">
      <c r="B4927" s="5"/>
      <c r="D4927" s="21"/>
      <c r="E4927" s="19"/>
      <c r="F4927" s="19"/>
      <c r="G4927" s="19"/>
    </row>
    <row r="4928" spans="2:7" x14ac:dyDescent="0.25">
      <c r="B4928" s="5"/>
      <c r="D4928" s="21"/>
      <c r="E4928" s="19"/>
      <c r="F4928" s="19"/>
      <c r="G4928" s="19"/>
    </row>
    <row r="4929" spans="2:7" x14ac:dyDescent="0.25">
      <c r="B4929" s="5"/>
      <c r="D4929" s="21"/>
      <c r="E4929" s="19"/>
      <c r="F4929" s="19"/>
      <c r="G4929" s="19"/>
    </row>
    <row r="4930" spans="2:7" x14ac:dyDescent="0.25">
      <c r="B4930" s="5"/>
      <c r="D4930" s="21"/>
      <c r="E4930" s="19"/>
      <c r="F4930" s="19"/>
      <c r="G4930" s="19"/>
    </row>
    <row r="4931" spans="2:7" x14ac:dyDescent="0.25">
      <c r="B4931" s="5"/>
      <c r="D4931" s="21"/>
      <c r="E4931" s="19"/>
      <c r="F4931" s="19"/>
      <c r="G4931" s="19"/>
    </row>
    <row r="4932" spans="2:7" x14ac:dyDescent="0.25">
      <c r="B4932" s="5"/>
      <c r="D4932" s="21"/>
      <c r="E4932" s="19"/>
      <c r="F4932" s="19"/>
      <c r="G4932" s="19"/>
    </row>
    <row r="4933" spans="2:7" x14ac:dyDescent="0.25">
      <c r="B4933" s="5"/>
      <c r="D4933" s="21"/>
      <c r="E4933" s="19"/>
      <c r="F4933" s="19"/>
      <c r="G4933" s="19"/>
    </row>
    <row r="4934" spans="2:7" x14ac:dyDescent="0.25">
      <c r="B4934" s="5"/>
      <c r="D4934" s="21"/>
      <c r="E4934" s="19"/>
      <c r="F4934" s="19"/>
      <c r="G4934" s="19"/>
    </row>
    <row r="4935" spans="2:7" x14ac:dyDescent="0.25">
      <c r="B4935" s="5"/>
      <c r="D4935" s="21"/>
      <c r="E4935" s="19"/>
      <c r="F4935" s="19"/>
      <c r="G4935" s="19"/>
    </row>
    <row r="4936" spans="2:7" x14ac:dyDescent="0.25">
      <c r="B4936" s="5"/>
      <c r="D4936" s="21"/>
      <c r="E4936" s="19"/>
      <c r="F4936" s="19"/>
      <c r="G4936" s="19"/>
    </row>
    <row r="4937" spans="2:7" x14ac:dyDescent="0.25">
      <c r="B4937" s="5"/>
      <c r="D4937" s="21"/>
      <c r="E4937" s="19"/>
      <c r="F4937" s="19"/>
      <c r="G4937" s="19"/>
    </row>
    <row r="4938" spans="2:7" x14ac:dyDescent="0.25">
      <c r="B4938" s="5"/>
      <c r="D4938" s="21"/>
      <c r="E4938" s="19"/>
      <c r="F4938" s="19"/>
      <c r="G4938" s="19"/>
    </row>
    <row r="4939" spans="2:7" x14ac:dyDescent="0.25">
      <c r="B4939" s="5"/>
      <c r="D4939" s="21"/>
      <c r="E4939" s="19"/>
      <c r="F4939" s="19"/>
      <c r="G4939" s="19"/>
    </row>
    <row r="4940" spans="2:7" x14ac:dyDescent="0.25">
      <c r="B4940" s="5"/>
      <c r="D4940" s="21"/>
      <c r="E4940" s="19"/>
      <c r="F4940" s="19"/>
      <c r="G4940" s="19"/>
    </row>
    <row r="4941" spans="2:7" x14ac:dyDescent="0.25">
      <c r="B4941" s="5"/>
      <c r="D4941" s="21"/>
      <c r="E4941" s="19"/>
      <c r="F4941" s="19"/>
      <c r="G4941" s="19"/>
    </row>
    <row r="4942" spans="2:7" x14ac:dyDescent="0.25">
      <c r="B4942" s="5"/>
      <c r="D4942" s="21"/>
      <c r="E4942" s="19"/>
      <c r="F4942" s="19"/>
      <c r="G4942" s="19"/>
    </row>
    <row r="4943" spans="2:7" x14ac:dyDescent="0.25">
      <c r="B4943" s="5"/>
      <c r="D4943" s="21"/>
      <c r="E4943" s="19"/>
      <c r="F4943" s="19"/>
      <c r="G4943" s="19"/>
    </row>
    <row r="4944" spans="2:7" x14ac:dyDescent="0.25">
      <c r="B4944" s="5"/>
      <c r="D4944" s="21"/>
      <c r="E4944" s="19"/>
      <c r="F4944" s="19"/>
      <c r="G4944" s="19"/>
    </row>
    <row r="4945" spans="2:7" x14ac:dyDescent="0.25">
      <c r="B4945" s="5"/>
      <c r="D4945" s="21"/>
      <c r="E4945" s="19"/>
      <c r="F4945" s="19"/>
      <c r="G4945" s="19"/>
    </row>
    <row r="4946" spans="2:7" x14ac:dyDescent="0.25">
      <c r="B4946" s="5"/>
      <c r="D4946" s="21"/>
      <c r="E4946" s="19"/>
      <c r="F4946" s="19"/>
      <c r="G4946" s="19"/>
    </row>
    <row r="4947" spans="2:7" x14ac:dyDescent="0.25">
      <c r="B4947" s="5"/>
      <c r="D4947" s="21"/>
      <c r="E4947" s="19"/>
      <c r="F4947" s="19"/>
      <c r="G4947" s="19"/>
    </row>
    <row r="4948" spans="2:7" x14ac:dyDescent="0.25">
      <c r="B4948" s="5"/>
      <c r="D4948" s="21"/>
      <c r="E4948" s="19"/>
      <c r="F4948" s="19"/>
      <c r="G4948" s="19"/>
    </row>
    <row r="4949" spans="2:7" x14ac:dyDescent="0.25">
      <c r="B4949" s="5"/>
      <c r="D4949" s="21"/>
      <c r="E4949" s="19"/>
      <c r="F4949" s="19"/>
      <c r="G4949" s="19"/>
    </row>
    <row r="4950" spans="2:7" x14ac:dyDescent="0.25">
      <c r="B4950" s="5"/>
      <c r="D4950" s="21"/>
      <c r="E4950" s="19"/>
      <c r="F4950" s="19"/>
      <c r="G4950" s="19"/>
    </row>
    <row r="4951" spans="2:7" x14ac:dyDescent="0.25">
      <c r="B4951" s="5"/>
      <c r="D4951" s="21"/>
      <c r="E4951" s="19"/>
      <c r="F4951" s="19"/>
      <c r="G4951" s="19"/>
    </row>
    <row r="4952" spans="2:7" x14ac:dyDescent="0.25">
      <c r="B4952" s="5"/>
      <c r="D4952" s="21"/>
      <c r="E4952" s="19"/>
      <c r="F4952" s="19"/>
      <c r="G4952" s="19"/>
    </row>
    <row r="4953" spans="2:7" x14ac:dyDescent="0.25">
      <c r="B4953" s="5"/>
      <c r="D4953" s="21"/>
      <c r="E4953" s="19"/>
      <c r="F4953" s="19"/>
      <c r="G4953" s="19"/>
    </row>
    <row r="4954" spans="2:7" x14ac:dyDescent="0.25">
      <c r="B4954" s="5"/>
      <c r="D4954" s="21"/>
      <c r="E4954" s="19"/>
      <c r="F4954" s="19"/>
      <c r="G4954" s="19"/>
    </row>
    <row r="4955" spans="2:7" x14ac:dyDescent="0.25">
      <c r="B4955" s="5"/>
      <c r="D4955" s="21"/>
      <c r="E4955" s="19"/>
      <c r="F4955" s="19"/>
      <c r="G4955" s="19"/>
    </row>
    <row r="4956" spans="2:7" x14ac:dyDescent="0.25">
      <c r="B4956" s="5"/>
      <c r="D4956" s="21"/>
      <c r="E4956" s="19"/>
      <c r="F4956" s="19"/>
      <c r="G4956" s="19"/>
    </row>
    <row r="4957" spans="2:7" x14ac:dyDescent="0.25">
      <c r="B4957" s="5"/>
      <c r="D4957" s="21"/>
      <c r="E4957" s="19"/>
      <c r="F4957" s="19"/>
      <c r="G4957" s="19"/>
    </row>
    <row r="4958" spans="2:7" x14ac:dyDescent="0.25">
      <c r="B4958" s="5"/>
      <c r="D4958" s="21"/>
      <c r="E4958" s="19"/>
      <c r="F4958" s="19"/>
      <c r="G4958" s="19"/>
    </row>
    <row r="4959" spans="2:7" x14ac:dyDescent="0.25">
      <c r="B4959" s="5"/>
      <c r="D4959" s="21"/>
      <c r="E4959" s="19"/>
      <c r="F4959" s="19"/>
      <c r="G4959" s="19"/>
    </row>
    <row r="4960" spans="2:7" x14ac:dyDescent="0.25">
      <c r="B4960" s="5"/>
      <c r="D4960" s="21"/>
      <c r="E4960" s="19"/>
      <c r="F4960" s="19"/>
      <c r="G4960" s="19"/>
    </row>
    <row r="4961" spans="2:7" x14ac:dyDescent="0.25">
      <c r="B4961" s="5"/>
      <c r="D4961" s="21"/>
      <c r="E4961" s="19"/>
      <c r="F4961" s="19"/>
      <c r="G4961" s="19"/>
    </row>
    <row r="4962" spans="2:7" x14ac:dyDescent="0.25">
      <c r="B4962" s="5"/>
      <c r="D4962" s="21"/>
      <c r="E4962" s="19"/>
      <c r="F4962" s="19"/>
      <c r="G4962" s="19"/>
    </row>
    <row r="4963" spans="2:7" x14ac:dyDescent="0.25">
      <c r="B4963" s="5"/>
      <c r="D4963" s="21"/>
      <c r="E4963" s="19"/>
      <c r="F4963" s="19"/>
      <c r="G4963" s="19"/>
    </row>
    <row r="4964" spans="2:7" x14ac:dyDescent="0.25">
      <c r="B4964" s="5"/>
      <c r="D4964" s="21"/>
      <c r="E4964" s="19"/>
      <c r="F4964" s="19"/>
      <c r="G4964" s="19"/>
    </row>
    <row r="4965" spans="2:7" x14ac:dyDescent="0.25">
      <c r="B4965" s="5"/>
      <c r="D4965" s="21"/>
      <c r="E4965" s="19"/>
      <c r="F4965" s="19"/>
      <c r="G4965" s="19"/>
    </row>
    <row r="4966" spans="2:7" x14ac:dyDescent="0.25">
      <c r="B4966" s="5"/>
      <c r="D4966" s="21"/>
      <c r="E4966" s="19"/>
      <c r="F4966" s="19"/>
      <c r="G4966" s="19"/>
    </row>
    <row r="4967" spans="2:7" x14ac:dyDescent="0.25">
      <c r="B4967" s="5"/>
      <c r="D4967" s="21"/>
      <c r="E4967" s="19"/>
      <c r="F4967" s="19"/>
      <c r="G4967" s="19"/>
    </row>
    <row r="4968" spans="2:7" x14ac:dyDescent="0.25">
      <c r="B4968" s="5"/>
      <c r="D4968" s="21"/>
      <c r="E4968" s="19"/>
      <c r="F4968" s="19"/>
      <c r="G4968" s="19"/>
    </row>
    <row r="4969" spans="2:7" x14ac:dyDescent="0.25">
      <c r="B4969" s="5"/>
      <c r="D4969" s="21"/>
      <c r="E4969" s="19"/>
      <c r="F4969" s="19"/>
      <c r="G4969" s="19"/>
    </row>
    <row r="4970" spans="2:7" x14ac:dyDescent="0.25">
      <c r="B4970" s="5"/>
      <c r="D4970" s="21"/>
      <c r="E4970" s="19"/>
      <c r="F4970" s="19"/>
      <c r="G4970" s="19"/>
    </row>
    <row r="4971" spans="2:7" x14ac:dyDescent="0.25">
      <c r="B4971" s="5"/>
      <c r="D4971" s="21"/>
      <c r="E4971" s="19"/>
      <c r="F4971" s="19"/>
      <c r="G4971" s="19"/>
    </row>
    <row r="4972" spans="2:7" x14ac:dyDescent="0.25">
      <c r="B4972" s="5"/>
      <c r="D4972" s="21"/>
      <c r="E4972" s="19"/>
      <c r="F4972" s="19"/>
      <c r="G4972" s="19"/>
    </row>
    <row r="4973" spans="2:7" x14ac:dyDescent="0.25">
      <c r="B4973" s="5"/>
      <c r="D4973" s="21"/>
      <c r="E4973" s="19"/>
      <c r="F4973" s="19"/>
      <c r="G4973" s="19"/>
    </row>
    <row r="4974" spans="2:7" x14ac:dyDescent="0.25">
      <c r="B4974" s="5"/>
      <c r="D4974" s="21"/>
      <c r="E4974" s="19"/>
      <c r="F4974" s="19"/>
      <c r="G4974" s="19"/>
    </row>
    <row r="4975" spans="2:7" x14ac:dyDescent="0.25">
      <c r="B4975" s="5"/>
      <c r="D4975" s="21"/>
      <c r="E4975" s="19"/>
      <c r="F4975" s="19"/>
      <c r="G4975" s="19"/>
    </row>
    <row r="4976" spans="2:7" x14ac:dyDescent="0.25">
      <c r="B4976" s="5"/>
      <c r="D4976" s="21"/>
      <c r="E4976" s="19"/>
      <c r="F4976" s="19"/>
      <c r="G4976" s="19"/>
    </row>
    <row r="4977" spans="2:7" x14ac:dyDescent="0.25">
      <c r="B4977" s="5"/>
      <c r="D4977" s="21"/>
      <c r="E4977" s="19"/>
      <c r="F4977" s="19"/>
      <c r="G4977" s="19"/>
    </row>
    <row r="4978" spans="2:7" x14ac:dyDescent="0.25">
      <c r="B4978" s="5"/>
      <c r="D4978" s="21"/>
      <c r="E4978" s="19"/>
      <c r="F4978" s="19"/>
      <c r="G4978" s="19"/>
    </row>
    <row r="4979" spans="2:7" x14ac:dyDescent="0.25">
      <c r="B4979" s="5"/>
      <c r="D4979" s="21"/>
      <c r="E4979" s="19"/>
      <c r="F4979" s="19"/>
      <c r="G4979" s="19"/>
    </row>
    <row r="4980" spans="2:7" x14ac:dyDescent="0.25">
      <c r="B4980" s="5"/>
      <c r="D4980" s="21"/>
      <c r="E4980" s="19"/>
      <c r="F4980" s="19"/>
      <c r="G4980" s="19"/>
    </row>
    <row r="4981" spans="2:7" x14ac:dyDescent="0.25">
      <c r="B4981" s="5"/>
      <c r="D4981" s="21"/>
      <c r="E4981" s="19"/>
      <c r="F4981" s="19"/>
      <c r="G4981" s="19"/>
    </row>
    <row r="4982" spans="2:7" x14ac:dyDescent="0.25">
      <c r="B4982" s="5"/>
      <c r="D4982" s="21"/>
      <c r="E4982" s="19"/>
      <c r="F4982" s="19"/>
      <c r="G4982" s="19"/>
    </row>
    <row r="4983" spans="2:7" x14ac:dyDescent="0.25">
      <c r="B4983" s="5"/>
      <c r="D4983" s="21"/>
      <c r="E4983" s="19"/>
      <c r="F4983" s="19"/>
      <c r="G4983" s="19"/>
    </row>
    <row r="4984" spans="2:7" x14ac:dyDescent="0.25">
      <c r="B4984" s="5"/>
      <c r="D4984" s="21"/>
      <c r="E4984" s="19"/>
      <c r="F4984" s="19"/>
      <c r="G4984" s="19"/>
    </row>
    <row r="4985" spans="2:7" x14ac:dyDescent="0.25">
      <c r="B4985" s="5"/>
      <c r="D4985" s="21"/>
      <c r="E4985" s="19"/>
      <c r="F4985" s="19"/>
      <c r="G4985" s="19"/>
    </row>
    <row r="4986" spans="2:7" x14ac:dyDescent="0.25">
      <c r="B4986" s="5"/>
      <c r="D4986" s="21"/>
      <c r="E4986" s="19"/>
      <c r="F4986" s="19"/>
      <c r="G4986" s="19"/>
    </row>
    <row r="4987" spans="2:7" x14ac:dyDescent="0.25">
      <c r="B4987" s="5"/>
      <c r="D4987" s="21"/>
      <c r="E4987" s="19"/>
      <c r="F4987" s="19"/>
      <c r="G4987" s="19"/>
    </row>
    <row r="4988" spans="2:7" x14ac:dyDescent="0.25">
      <c r="B4988" s="5"/>
      <c r="D4988" s="21"/>
      <c r="E4988" s="19"/>
      <c r="F4988" s="19"/>
      <c r="G4988" s="19"/>
    </row>
    <row r="4989" spans="2:7" x14ac:dyDescent="0.25">
      <c r="B4989" s="5"/>
      <c r="D4989" s="21"/>
      <c r="E4989" s="19"/>
      <c r="F4989" s="19"/>
      <c r="G4989" s="19"/>
    </row>
    <row r="4990" spans="2:7" x14ac:dyDescent="0.25">
      <c r="B4990" s="5"/>
      <c r="D4990" s="21"/>
      <c r="E4990" s="19"/>
      <c r="F4990" s="19"/>
      <c r="G4990" s="19"/>
    </row>
    <row r="4991" spans="2:7" x14ac:dyDescent="0.25">
      <c r="B4991" s="5"/>
      <c r="D4991" s="21"/>
      <c r="E4991" s="19"/>
      <c r="F4991" s="19"/>
      <c r="G4991" s="19"/>
    </row>
    <row r="4992" spans="2:7" x14ac:dyDescent="0.25">
      <c r="B4992" s="5"/>
      <c r="D4992" s="21"/>
      <c r="E4992" s="19"/>
      <c r="F4992" s="19"/>
      <c r="G4992" s="19"/>
    </row>
    <row r="4993" spans="2:7" x14ac:dyDescent="0.25">
      <c r="B4993" s="5"/>
      <c r="D4993" s="21"/>
      <c r="E4993" s="19"/>
      <c r="F4993" s="19"/>
      <c r="G4993" s="19"/>
    </row>
    <row r="4994" spans="2:7" x14ac:dyDescent="0.25">
      <c r="B4994" s="5"/>
      <c r="D4994" s="21"/>
      <c r="E4994" s="19"/>
      <c r="F4994" s="19"/>
      <c r="G4994" s="19"/>
    </row>
    <row r="4995" spans="2:7" x14ac:dyDescent="0.25">
      <c r="B4995" s="5"/>
      <c r="D4995" s="21"/>
      <c r="E4995" s="19"/>
      <c r="F4995" s="19"/>
      <c r="G4995" s="19"/>
    </row>
    <row r="4996" spans="2:7" x14ac:dyDescent="0.25">
      <c r="B4996" s="5"/>
      <c r="D4996" s="21"/>
      <c r="E4996" s="19"/>
      <c r="F4996" s="19"/>
      <c r="G4996" s="19"/>
    </row>
    <row r="4997" spans="2:7" x14ac:dyDescent="0.25">
      <c r="B4997" s="5"/>
      <c r="D4997" s="21"/>
      <c r="E4997" s="19"/>
      <c r="F4997" s="19"/>
      <c r="G4997" s="19"/>
    </row>
    <row r="4998" spans="2:7" x14ac:dyDescent="0.25">
      <c r="B4998" s="5"/>
      <c r="D4998" s="21"/>
      <c r="E4998" s="19"/>
      <c r="F4998" s="19"/>
      <c r="G4998" s="19"/>
    </row>
    <row r="4999" spans="2:7" x14ac:dyDescent="0.25">
      <c r="B4999" s="5"/>
      <c r="D4999" s="21"/>
      <c r="E4999" s="19"/>
      <c r="F4999" s="19"/>
      <c r="G4999" s="19"/>
    </row>
    <row r="5000" spans="2:7" x14ac:dyDescent="0.25">
      <c r="B5000" s="5"/>
      <c r="D5000" s="21"/>
      <c r="E5000" s="19"/>
      <c r="F5000" s="19"/>
      <c r="G5000" s="19"/>
    </row>
    <row r="5001" spans="2:7" x14ac:dyDescent="0.25">
      <c r="B5001" s="5"/>
      <c r="D5001" s="21"/>
      <c r="E5001" s="19"/>
      <c r="F5001" s="19"/>
      <c r="G5001" s="19"/>
    </row>
    <row r="5002" spans="2:7" x14ac:dyDescent="0.25">
      <c r="B5002" s="5"/>
      <c r="D5002" s="21"/>
      <c r="E5002" s="19"/>
      <c r="F5002" s="19"/>
      <c r="G5002" s="19"/>
    </row>
    <row r="5003" spans="2:7" x14ac:dyDescent="0.25">
      <c r="B5003" s="5"/>
      <c r="D5003" s="21"/>
      <c r="E5003" s="19"/>
      <c r="F5003" s="19"/>
      <c r="G5003" s="19"/>
    </row>
    <row r="5004" spans="2:7" x14ac:dyDescent="0.25">
      <c r="B5004" s="5"/>
      <c r="D5004" s="21"/>
      <c r="E5004" s="19"/>
      <c r="F5004" s="19"/>
      <c r="G5004" s="19"/>
    </row>
    <row r="5005" spans="2:7" x14ac:dyDescent="0.25">
      <c r="B5005" s="5"/>
      <c r="D5005" s="21"/>
      <c r="E5005" s="19"/>
      <c r="F5005" s="19"/>
      <c r="G5005" s="19"/>
    </row>
    <row r="5006" spans="2:7" x14ac:dyDescent="0.25">
      <c r="B5006" s="5"/>
      <c r="D5006" s="21"/>
      <c r="E5006" s="19"/>
      <c r="F5006" s="19"/>
      <c r="G5006" s="19"/>
    </row>
    <row r="5007" spans="2:7" x14ac:dyDescent="0.25">
      <c r="B5007" s="5"/>
      <c r="D5007" s="21"/>
      <c r="E5007" s="19"/>
      <c r="F5007" s="19"/>
      <c r="G5007" s="19"/>
    </row>
    <row r="5008" spans="2:7" x14ac:dyDescent="0.25">
      <c r="B5008" s="5"/>
      <c r="D5008" s="21"/>
      <c r="E5008" s="19"/>
      <c r="F5008" s="19"/>
      <c r="G5008" s="19"/>
    </row>
    <row r="5009" spans="2:7" x14ac:dyDescent="0.25">
      <c r="B5009" s="5"/>
      <c r="D5009" s="21"/>
      <c r="E5009" s="19"/>
      <c r="F5009" s="19"/>
      <c r="G5009" s="19"/>
    </row>
    <row r="5010" spans="2:7" x14ac:dyDescent="0.25">
      <c r="B5010" s="5"/>
      <c r="D5010" s="21"/>
      <c r="E5010" s="19"/>
      <c r="F5010" s="19"/>
      <c r="G5010" s="19"/>
    </row>
    <row r="5011" spans="2:7" x14ac:dyDescent="0.25">
      <c r="B5011" s="5"/>
      <c r="D5011" s="21"/>
      <c r="E5011" s="19"/>
      <c r="F5011" s="19"/>
      <c r="G5011" s="19"/>
    </row>
    <row r="5012" spans="2:7" x14ac:dyDescent="0.25">
      <c r="B5012" s="5"/>
      <c r="D5012" s="21"/>
      <c r="E5012" s="19"/>
      <c r="F5012" s="19"/>
      <c r="G5012" s="19"/>
    </row>
    <row r="5013" spans="2:7" x14ac:dyDescent="0.25">
      <c r="B5013" s="5"/>
      <c r="D5013" s="21"/>
      <c r="E5013" s="19"/>
      <c r="F5013" s="19"/>
      <c r="G5013" s="19"/>
    </row>
    <row r="5014" spans="2:7" x14ac:dyDescent="0.25">
      <c r="B5014" s="5"/>
      <c r="D5014" s="21"/>
      <c r="E5014" s="19"/>
      <c r="F5014" s="19"/>
      <c r="G5014" s="19"/>
    </row>
    <row r="5015" spans="2:7" x14ac:dyDescent="0.25">
      <c r="B5015" s="5"/>
      <c r="D5015" s="21"/>
      <c r="E5015" s="19"/>
      <c r="F5015" s="19"/>
      <c r="G5015" s="19"/>
    </row>
    <row r="5016" spans="2:7" x14ac:dyDescent="0.25">
      <c r="B5016" s="5"/>
      <c r="D5016" s="21"/>
      <c r="E5016" s="19"/>
      <c r="F5016" s="19"/>
      <c r="G5016" s="19"/>
    </row>
    <row r="5017" spans="2:7" x14ac:dyDescent="0.25">
      <c r="B5017" s="5"/>
      <c r="D5017" s="21"/>
      <c r="E5017" s="19"/>
      <c r="F5017" s="19"/>
      <c r="G5017" s="19"/>
    </row>
    <row r="5018" spans="2:7" x14ac:dyDescent="0.25">
      <c r="B5018" s="5"/>
      <c r="D5018" s="21"/>
      <c r="E5018" s="19"/>
      <c r="F5018" s="19"/>
      <c r="G5018" s="19"/>
    </row>
    <row r="5019" spans="2:7" x14ac:dyDescent="0.25">
      <c r="B5019" s="5"/>
      <c r="D5019" s="21"/>
      <c r="E5019" s="19"/>
      <c r="F5019" s="19"/>
      <c r="G5019" s="19"/>
    </row>
    <row r="5020" spans="2:7" x14ac:dyDescent="0.25">
      <c r="B5020" s="5"/>
      <c r="D5020" s="21"/>
      <c r="E5020" s="19"/>
      <c r="F5020" s="19"/>
      <c r="G5020" s="19"/>
    </row>
    <row r="5021" spans="2:7" x14ac:dyDescent="0.25">
      <c r="B5021" s="5"/>
      <c r="D5021" s="21"/>
      <c r="E5021" s="19"/>
      <c r="F5021" s="19"/>
      <c r="G5021" s="19"/>
    </row>
    <row r="5022" spans="2:7" x14ac:dyDescent="0.25">
      <c r="B5022" s="5"/>
      <c r="D5022" s="21"/>
      <c r="E5022" s="19"/>
      <c r="F5022" s="19"/>
      <c r="G5022" s="19"/>
    </row>
    <row r="5023" spans="2:7" x14ac:dyDescent="0.25">
      <c r="B5023" s="5"/>
      <c r="D5023" s="21"/>
      <c r="E5023" s="19"/>
      <c r="F5023" s="19"/>
      <c r="G5023" s="19"/>
    </row>
    <row r="5024" spans="2:7" x14ac:dyDescent="0.25">
      <c r="B5024" s="5"/>
      <c r="D5024" s="21"/>
      <c r="E5024" s="19"/>
      <c r="F5024" s="19"/>
      <c r="G5024" s="19"/>
    </row>
    <row r="5025" spans="2:7" x14ac:dyDescent="0.25">
      <c r="B5025" s="5"/>
      <c r="D5025" s="21"/>
      <c r="E5025" s="19"/>
      <c r="F5025" s="19"/>
      <c r="G5025" s="19"/>
    </row>
    <row r="5026" spans="2:7" x14ac:dyDescent="0.25">
      <c r="B5026" s="5"/>
      <c r="D5026" s="21"/>
      <c r="E5026" s="19"/>
      <c r="F5026" s="19"/>
      <c r="G5026" s="19"/>
    </row>
    <row r="5027" spans="2:7" x14ac:dyDescent="0.25">
      <c r="B5027" s="5"/>
      <c r="D5027" s="21"/>
      <c r="E5027" s="19"/>
      <c r="F5027" s="19"/>
      <c r="G5027" s="19"/>
    </row>
    <row r="5028" spans="2:7" x14ac:dyDescent="0.25">
      <c r="B5028" s="5"/>
      <c r="D5028" s="21"/>
      <c r="E5028" s="19"/>
      <c r="F5028" s="19"/>
      <c r="G5028" s="19"/>
    </row>
    <row r="5029" spans="2:7" x14ac:dyDescent="0.25">
      <c r="B5029" s="5"/>
      <c r="D5029" s="21"/>
      <c r="E5029" s="19"/>
      <c r="F5029" s="19"/>
      <c r="G5029" s="19"/>
    </row>
    <row r="5030" spans="2:7" x14ac:dyDescent="0.25">
      <c r="B5030" s="5"/>
      <c r="D5030" s="21"/>
      <c r="E5030" s="19"/>
      <c r="F5030" s="19"/>
      <c r="G5030" s="19"/>
    </row>
    <row r="5031" spans="2:7" x14ac:dyDescent="0.25">
      <c r="B5031" s="5"/>
      <c r="D5031" s="21"/>
      <c r="E5031" s="19"/>
      <c r="F5031" s="19"/>
      <c r="G5031" s="19"/>
    </row>
    <row r="5032" spans="2:7" x14ac:dyDescent="0.25">
      <c r="B5032" s="5"/>
      <c r="D5032" s="21"/>
      <c r="E5032" s="19"/>
      <c r="F5032" s="19"/>
      <c r="G5032" s="19"/>
    </row>
    <row r="5033" spans="2:7" x14ac:dyDescent="0.25">
      <c r="B5033" s="5"/>
      <c r="D5033" s="21"/>
      <c r="E5033" s="19"/>
      <c r="F5033" s="19"/>
      <c r="G5033" s="19"/>
    </row>
    <row r="5034" spans="2:7" x14ac:dyDescent="0.25">
      <c r="B5034" s="5"/>
      <c r="D5034" s="21"/>
      <c r="E5034" s="19"/>
      <c r="F5034" s="19"/>
      <c r="G5034" s="19"/>
    </row>
    <row r="5035" spans="2:7" x14ac:dyDescent="0.25">
      <c r="B5035" s="5"/>
      <c r="D5035" s="21"/>
      <c r="E5035" s="19"/>
      <c r="F5035" s="19"/>
      <c r="G5035" s="19"/>
    </row>
    <row r="5036" spans="2:7" x14ac:dyDescent="0.25">
      <c r="B5036" s="5"/>
      <c r="D5036" s="21"/>
      <c r="E5036" s="19"/>
      <c r="F5036" s="19"/>
      <c r="G5036" s="19"/>
    </row>
    <row r="5037" spans="2:7" x14ac:dyDescent="0.25">
      <c r="B5037" s="5"/>
      <c r="D5037" s="21"/>
      <c r="E5037" s="19"/>
      <c r="F5037" s="19"/>
      <c r="G5037" s="19"/>
    </row>
    <row r="5038" spans="2:7" x14ac:dyDescent="0.25">
      <c r="B5038" s="5"/>
      <c r="D5038" s="21"/>
      <c r="E5038" s="19"/>
      <c r="F5038" s="19"/>
      <c r="G5038" s="19"/>
    </row>
    <row r="5039" spans="2:7" x14ac:dyDescent="0.25">
      <c r="B5039" s="5"/>
      <c r="D5039" s="21"/>
      <c r="E5039" s="19"/>
      <c r="F5039" s="19"/>
      <c r="G5039" s="19"/>
    </row>
    <row r="5040" spans="2:7" x14ac:dyDescent="0.25">
      <c r="B5040" s="5"/>
      <c r="D5040" s="21"/>
      <c r="E5040" s="19"/>
      <c r="F5040" s="19"/>
      <c r="G5040" s="19"/>
    </row>
    <row r="5041" spans="2:7" x14ac:dyDescent="0.25">
      <c r="B5041" s="5"/>
      <c r="D5041" s="21"/>
      <c r="E5041" s="19"/>
      <c r="F5041" s="19"/>
      <c r="G5041" s="19"/>
    </row>
    <row r="5042" spans="2:7" x14ac:dyDescent="0.25">
      <c r="B5042" s="5"/>
      <c r="D5042" s="21"/>
      <c r="E5042" s="19"/>
      <c r="F5042" s="19"/>
      <c r="G5042" s="19"/>
    </row>
    <row r="5043" spans="2:7" x14ac:dyDescent="0.25">
      <c r="B5043" s="5"/>
      <c r="D5043" s="21"/>
      <c r="E5043" s="19"/>
      <c r="F5043" s="19"/>
      <c r="G5043" s="19"/>
    </row>
    <row r="5044" spans="2:7" x14ac:dyDescent="0.25">
      <c r="B5044" s="5"/>
      <c r="D5044" s="21"/>
      <c r="E5044" s="19"/>
      <c r="F5044" s="19"/>
      <c r="G5044" s="19"/>
    </row>
    <row r="5045" spans="2:7" x14ac:dyDescent="0.25">
      <c r="B5045" s="5"/>
      <c r="D5045" s="21"/>
      <c r="E5045" s="19"/>
      <c r="F5045" s="19"/>
      <c r="G5045" s="19"/>
    </row>
    <row r="5046" spans="2:7" x14ac:dyDescent="0.25">
      <c r="B5046" s="5"/>
      <c r="D5046" s="21"/>
      <c r="E5046" s="19"/>
      <c r="F5046" s="19"/>
      <c r="G5046" s="19"/>
    </row>
    <row r="5047" spans="2:7" x14ac:dyDescent="0.25">
      <c r="B5047" s="5"/>
      <c r="D5047" s="21"/>
      <c r="E5047" s="19"/>
      <c r="F5047" s="19"/>
      <c r="G5047" s="19"/>
    </row>
    <row r="5048" spans="2:7" x14ac:dyDescent="0.25">
      <c r="B5048" s="5"/>
      <c r="D5048" s="21"/>
      <c r="E5048" s="19"/>
      <c r="F5048" s="19"/>
      <c r="G5048" s="19"/>
    </row>
    <row r="5049" spans="2:7" x14ac:dyDescent="0.25">
      <c r="B5049" s="5"/>
      <c r="D5049" s="21"/>
      <c r="E5049" s="19"/>
      <c r="F5049" s="19"/>
      <c r="G5049" s="19"/>
    </row>
    <row r="5050" spans="2:7" x14ac:dyDescent="0.25">
      <c r="B5050" s="5"/>
      <c r="D5050" s="21"/>
      <c r="E5050" s="19"/>
      <c r="F5050" s="19"/>
      <c r="G5050" s="19"/>
    </row>
    <row r="5051" spans="2:7" x14ac:dyDescent="0.25">
      <c r="B5051" s="5"/>
      <c r="D5051" s="21"/>
      <c r="E5051" s="19"/>
      <c r="F5051" s="19"/>
      <c r="G5051" s="19"/>
    </row>
    <row r="5052" spans="2:7" x14ac:dyDescent="0.25">
      <c r="B5052" s="5"/>
      <c r="D5052" s="21"/>
      <c r="E5052" s="19"/>
      <c r="F5052" s="19"/>
      <c r="G5052" s="19"/>
    </row>
    <row r="5053" spans="2:7" x14ac:dyDescent="0.25">
      <c r="B5053" s="5"/>
      <c r="D5053" s="21"/>
      <c r="E5053" s="19"/>
      <c r="F5053" s="19"/>
      <c r="G5053" s="19"/>
    </row>
    <row r="5054" spans="2:7" x14ac:dyDescent="0.25">
      <c r="B5054" s="5"/>
      <c r="D5054" s="21"/>
      <c r="E5054" s="19"/>
      <c r="F5054" s="19"/>
      <c r="G5054" s="19"/>
    </row>
    <row r="5055" spans="2:7" x14ac:dyDescent="0.25">
      <c r="B5055" s="5"/>
      <c r="D5055" s="21"/>
      <c r="E5055" s="19"/>
      <c r="F5055" s="19"/>
      <c r="G5055" s="19"/>
    </row>
    <row r="5056" spans="2:7" x14ac:dyDescent="0.25">
      <c r="B5056" s="5"/>
      <c r="D5056" s="21"/>
      <c r="E5056" s="19"/>
      <c r="F5056" s="19"/>
      <c r="G5056" s="19"/>
    </row>
    <row r="5057" spans="2:7" x14ac:dyDescent="0.25">
      <c r="B5057" s="5"/>
      <c r="D5057" s="21"/>
      <c r="E5057" s="19"/>
      <c r="F5057" s="19"/>
      <c r="G5057" s="19"/>
    </row>
    <row r="5058" spans="2:7" x14ac:dyDescent="0.25">
      <c r="B5058" s="5"/>
      <c r="D5058" s="21"/>
      <c r="E5058" s="19"/>
      <c r="F5058" s="19"/>
      <c r="G5058" s="19"/>
    </row>
    <row r="5059" spans="2:7" x14ac:dyDescent="0.25">
      <c r="B5059" s="5"/>
      <c r="D5059" s="21"/>
      <c r="E5059" s="19"/>
      <c r="F5059" s="19"/>
      <c r="G5059" s="19"/>
    </row>
    <row r="5060" spans="2:7" x14ac:dyDescent="0.25">
      <c r="B5060" s="5"/>
      <c r="D5060" s="21"/>
      <c r="E5060" s="19"/>
      <c r="F5060" s="19"/>
      <c r="G5060" s="19"/>
    </row>
    <row r="5061" spans="2:7" x14ac:dyDescent="0.25">
      <c r="B5061" s="5"/>
      <c r="D5061" s="21"/>
      <c r="E5061" s="19"/>
      <c r="F5061" s="19"/>
      <c r="G5061" s="19"/>
    </row>
    <row r="5062" spans="2:7" x14ac:dyDescent="0.25">
      <c r="B5062" s="5"/>
      <c r="D5062" s="21"/>
      <c r="E5062" s="19"/>
      <c r="F5062" s="19"/>
      <c r="G5062" s="19"/>
    </row>
    <row r="5063" spans="2:7" x14ac:dyDescent="0.25">
      <c r="B5063" s="5"/>
      <c r="D5063" s="21"/>
      <c r="E5063" s="19"/>
      <c r="F5063" s="19"/>
      <c r="G5063" s="19"/>
    </row>
    <row r="5064" spans="2:7" x14ac:dyDescent="0.25">
      <c r="B5064" s="5"/>
      <c r="D5064" s="21"/>
      <c r="E5064" s="19"/>
      <c r="F5064" s="19"/>
      <c r="G5064" s="19"/>
    </row>
    <row r="5065" spans="2:7" x14ac:dyDescent="0.25">
      <c r="B5065" s="5"/>
      <c r="D5065" s="21"/>
      <c r="E5065" s="19"/>
      <c r="F5065" s="19"/>
      <c r="G5065" s="19"/>
    </row>
    <row r="5066" spans="2:7" x14ac:dyDescent="0.25">
      <c r="B5066" s="5"/>
      <c r="D5066" s="21"/>
      <c r="E5066" s="19"/>
      <c r="F5066" s="19"/>
      <c r="G5066" s="19"/>
    </row>
    <row r="5067" spans="2:7" x14ac:dyDescent="0.25">
      <c r="B5067" s="5"/>
      <c r="D5067" s="21"/>
      <c r="E5067" s="19"/>
      <c r="F5067" s="19"/>
      <c r="G5067" s="19"/>
    </row>
    <row r="5068" spans="2:7" x14ac:dyDescent="0.25">
      <c r="B5068" s="5"/>
      <c r="D5068" s="21"/>
      <c r="E5068" s="19"/>
      <c r="F5068" s="19"/>
      <c r="G5068" s="19"/>
    </row>
    <row r="5069" spans="2:7" x14ac:dyDescent="0.25">
      <c r="B5069" s="5"/>
      <c r="D5069" s="21"/>
      <c r="E5069" s="19"/>
      <c r="F5069" s="19"/>
      <c r="G5069" s="19"/>
    </row>
    <row r="5070" spans="2:7" x14ac:dyDescent="0.25">
      <c r="B5070" s="5"/>
      <c r="D5070" s="21"/>
      <c r="E5070" s="19"/>
      <c r="F5070" s="19"/>
      <c r="G5070" s="19"/>
    </row>
    <row r="5071" spans="2:7" x14ac:dyDescent="0.25">
      <c r="B5071" s="5"/>
      <c r="D5071" s="21"/>
      <c r="E5071" s="19"/>
      <c r="F5071" s="19"/>
      <c r="G5071" s="19"/>
    </row>
    <row r="5072" spans="2:7" x14ac:dyDescent="0.25">
      <c r="B5072" s="5"/>
      <c r="D5072" s="21"/>
      <c r="E5072" s="19"/>
      <c r="F5072" s="19"/>
      <c r="G5072" s="19"/>
    </row>
    <row r="5073" spans="2:7" x14ac:dyDescent="0.25">
      <c r="B5073" s="5"/>
      <c r="D5073" s="21"/>
      <c r="E5073" s="19"/>
      <c r="F5073" s="19"/>
      <c r="G5073" s="19"/>
    </row>
    <row r="5074" spans="2:7" x14ac:dyDescent="0.25">
      <c r="B5074" s="5"/>
      <c r="D5074" s="21"/>
      <c r="E5074" s="19"/>
      <c r="F5074" s="19"/>
      <c r="G5074" s="19"/>
    </row>
    <row r="5075" spans="2:7" x14ac:dyDescent="0.25">
      <c r="B5075" s="5"/>
      <c r="D5075" s="21"/>
      <c r="E5075" s="19"/>
      <c r="F5075" s="19"/>
      <c r="G5075" s="19"/>
    </row>
    <row r="5076" spans="2:7" x14ac:dyDescent="0.25">
      <c r="B5076" s="5"/>
      <c r="D5076" s="21"/>
      <c r="E5076" s="19"/>
      <c r="F5076" s="19"/>
      <c r="G5076" s="19"/>
    </row>
    <row r="5077" spans="2:7" x14ac:dyDescent="0.25">
      <c r="B5077" s="5"/>
      <c r="D5077" s="21"/>
      <c r="E5077" s="19"/>
      <c r="F5077" s="19"/>
      <c r="G5077" s="19"/>
    </row>
    <row r="5078" spans="2:7" x14ac:dyDescent="0.25">
      <c r="B5078" s="5"/>
      <c r="D5078" s="21"/>
      <c r="E5078" s="19"/>
      <c r="F5078" s="19"/>
      <c r="G5078" s="19"/>
    </row>
    <row r="5079" spans="2:7" x14ac:dyDescent="0.25">
      <c r="B5079" s="5"/>
      <c r="D5079" s="21"/>
      <c r="E5079" s="19"/>
      <c r="F5079" s="19"/>
      <c r="G5079" s="19"/>
    </row>
    <row r="5080" spans="2:7" x14ac:dyDescent="0.25">
      <c r="B5080" s="5"/>
      <c r="D5080" s="21"/>
      <c r="E5080" s="19"/>
      <c r="F5080" s="19"/>
      <c r="G5080" s="19"/>
    </row>
    <row r="5081" spans="2:7" x14ac:dyDescent="0.25">
      <c r="B5081" s="5"/>
      <c r="D5081" s="21"/>
      <c r="E5081" s="19"/>
      <c r="F5081" s="19"/>
      <c r="G5081" s="19"/>
    </row>
    <row r="5082" spans="2:7" x14ac:dyDescent="0.25">
      <c r="B5082" s="5"/>
      <c r="D5082" s="21"/>
      <c r="E5082" s="19"/>
      <c r="F5082" s="19"/>
      <c r="G5082" s="19"/>
    </row>
    <row r="5083" spans="2:7" x14ac:dyDescent="0.25">
      <c r="B5083" s="5"/>
      <c r="D5083" s="21"/>
      <c r="E5083" s="19"/>
      <c r="F5083" s="19"/>
      <c r="G5083" s="19"/>
    </row>
    <row r="5084" spans="2:7" x14ac:dyDescent="0.25">
      <c r="B5084" s="5"/>
      <c r="D5084" s="21"/>
      <c r="E5084" s="19"/>
      <c r="F5084" s="19"/>
      <c r="G5084" s="19"/>
    </row>
    <row r="5085" spans="2:7" x14ac:dyDescent="0.25">
      <c r="B5085" s="5"/>
      <c r="D5085" s="21"/>
      <c r="E5085" s="19"/>
      <c r="F5085" s="19"/>
      <c r="G5085" s="19"/>
    </row>
    <row r="5086" spans="2:7" x14ac:dyDescent="0.25">
      <c r="B5086" s="5"/>
      <c r="D5086" s="21"/>
      <c r="E5086" s="19"/>
      <c r="F5086" s="19"/>
      <c r="G5086" s="19"/>
    </row>
    <row r="5087" spans="2:7" x14ac:dyDescent="0.25">
      <c r="B5087" s="5"/>
      <c r="D5087" s="21"/>
      <c r="E5087" s="19"/>
      <c r="F5087" s="19"/>
      <c r="G5087" s="19"/>
    </row>
    <row r="5088" spans="2:7" x14ac:dyDescent="0.25">
      <c r="B5088" s="5"/>
      <c r="D5088" s="21"/>
      <c r="E5088" s="19"/>
      <c r="F5088" s="19"/>
      <c r="G5088" s="19"/>
    </row>
    <row r="5089" spans="2:7" x14ac:dyDescent="0.25">
      <c r="B5089" s="5"/>
      <c r="D5089" s="21"/>
      <c r="E5089" s="19"/>
      <c r="F5089" s="19"/>
      <c r="G5089" s="19"/>
    </row>
    <row r="5090" spans="2:7" x14ac:dyDescent="0.25">
      <c r="B5090" s="5"/>
      <c r="D5090" s="21"/>
      <c r="E5090" s="19"/>
      <c r="F5090" s="19"/>
      <c r="G5090" s="19"/>
    </row>
    <row r="5091" spans="2:7" x14ac:dyDescent="0.25">
      <c r="B5091" s="5"/>
      <c r="D5091" s="21"/>
      <c r="E5091" s="19"/>
      <c r="F5091" s="19"/>
      <c r="G5091" s="19"/>
    </row>
    <row r="5092" spans="2:7" x14ac:dyDescent="0.25">
      <c r="B5092" s="5"/>
      <c r="D5092" s="21"/>
      <c r="E5092" s="19"/>
      <c r="F5092" s="19"/>
      <c r="G5092" s="19"/>
    </row>
    <row r="5093" spans="2:7" x14ac:dyDescent="0.25">
      <c r="B5093" s="5"/>
      <c r="D5093" s="21"/>
      <c r="E5093" s="19"/>
      <c r="F5093" s="19"/>
      <c r="G5093" s="19"/>
    </row>
    <row r="5094" spans="2:7" x14ac:dyDescent="0.25">
      <c r="B5094" s="5"/>
      <c r="D5094" s="21"/>
      <c r="E5094" s="19"/>
      <c r="F5094" s="19"/>
      <c r="G5094" s="19"/>
    </row>
    <row r="5095" spans="2:7" x14ac:dyDescent="0.25">
      <c r="B5095" s="5"/>
      <c r="D5095" s="21"/>
      <c r="E5095" s="19"/>
      <c r="F5095" s="19"/>
      <c r="G5095" s="19"/>
    </row>
    <row r="5096" spans="2:7" x14ac:dyDescent="0.25">
      <c r="B5096" s="5"/>
      <c r="D5096" s="21"/>
      <c r="E5096" s="19"/>
      <c r="F5096" s="19"/>
      <c r="G5096" s="19"/>
    </row>
    <row r="5097" spans="2:7" x14ac:dyDescent="0.25">
      <c r="B5097" s="5"/>
      <c r="D5097" s="21"/>
      <c r="E5097" s="19"/>
      <c r="F5097" s="19"/>
      <c r="G5097" s="19"/>
    </row>
    <row r="5098" spans="2:7" x14ac:dyDescent="0.25">
      <c r="B5098" s="5"/>
      <c r="D5098" s="21"/>
      <c r="E5098" s="19"/>
      <c r="F5098" s="19"/>
      <c r="G5098" s="19"/>
    </row>
    <row r="5099" spans="2:7" x14ac:dyDescent="0.25">
      <c r="B5099" s="5"/>
      <c r="D5099" s="21"/>
      <c r="E5099" s="19"/>
      <c r="F5099" s="19"/>
      <c r="G5099" s="19"/>
    </row>
    <row r="5100" spans="2:7" x14ac:dyDescent="0.25">
      <c r="B5100" s="5"/>
      <c r="D5100" s="21"/>
      <c r="E5100" s="19"/>
      <c r="F5100" s="19"/>
      <c r="G5100" s="19"/>
    </row>
    <row r="5101" spans="2:7" x14ac:dyDescent="0.25">
      <c r="B5101" s="5"/>
      <c r="D5101" s="21"/>
      <c r="E5101" s="19"/>
      <c r="F5101" s="19"/>
      <c r="G5101" s="19"/>
    </row>
    <row r="5102" spans="2:7" x14ac:dyDescent="0.25">
      <c r="B5102" s="5"/>
      <c r="D5102" s="21"/>
      <c r="E5102" s="19"/>
      <c r="F5102" s="19"/>
      <c r="G5102" s="19"/>
    </row>
    <row r="5103" spans="2:7" x14ac:dyDescent="0.25">
      <c r="B5103" s="5"/>
      <c r="D5103" s="21"/>
      <c r="E5103" s="19"/>
      <c r="F5103" s="19"/>
      <c r="G5103" s="19"/>
    </row>
    <row r="5104" spans="2:7" x14ac:dyDescent="0.25">
      <c r="B5104" s="5"/>
      <c r="D5104" s="21"/>
      <c r="E5104" s="19"/>
      <c r="F5104" s="19"/>
      <c r="G5104" s="19"/>
    </row>
    <row r="5105" spans="2:7" x14ac:dyDescent="0.25">
      <c r="B5105" s="5"/>
      <c r="D5105" s="21"/>
      <c r="E5105" s="19"/>
      <c r="F5105" s="19"/>
      <c r="G5105" s="19"/>
    </row>
    <row r="5106" spans="2:7" x14ac:dyDescent="0.25">
      <c r="B5106" s="5"/>
      <c r="D5106" s="21"/>
      <c r="E5106" s="19"/>
      <c r="F5106" s="19"/>
      <c r="G5106" s="19"/>
    </row>
    <row r="5107" spans="2:7" x14ac:dyDescent="0.25">
      <c r="B5107" s="5"/>
      <c r="D5107" s="21"/>
      <c r="E5107" s="19"/>
      <c r="F5107" s="19"/>
      <c r="G5107" s="19"/>
    </row>
    <row r="5108" spans="2:7" x14ac:dyDescent="0.25">
      <c r="B5108" s="5"/>
      <c r="D5108" s="21"/>
      <c r="E5108" s="19"/>
      <c r="F5108" s="19"/>
      <c r="G5108" s="19"/>
    </row>
    <row r="5109" spans="2:7" x14ac:dyDescent="0.25">
      <c r="B5109" s="5"/>
      <c r="D5109" s="21"/>
      <c r="E5109" s="19"/>
      <c r="F5109" s="19"/>
      <c r="G5109" s="19"/>
    </row>
    <row r="5110" spans="2:7" x14ac:dyDescent="0.25">
      <c r="B5110" s="5"/>
      <c r="D5110" s="21"/>
      <c r="E5110" s="19"/>
      <c r="F5110" s="19"/>
      <c r="G5110" s="19"/>
    </row>
    <row r="5111" spans="2:7" x14ac:dyDescent="0.25">
      <c r="B5111" s="5"/>
      <c r="D5111" s="21"/>
      <c r="E5111" s="19"/>
      <c r="F5111" s="19"/>
      <c r="G5111" s="19"/>
    </row>
    <row r="5112" spans="2:7" x14ac:dyDescent="0.25">
      <c r="B5112" s="5"/>
      <c r="D5112" s="21"/>
      <c r="E5112" s="19"/>
      <c r="F5112" s="19"/>
      <c r="G5112" s="19"/>
    </row>
    <row r="5113" spans="2:7" x14ac:dyDescent="0.25">
      <c r="B5113" s="5"/>
      <c r="D5113" s="21"/>
      <c r="E5113" s="19"/>
      <c r="F5113" s="19"/>
      <c r="G5113" s="19"/>
    </row>
    <row r="5114" spans="2:7" x14ac:dyDescent="0.25">
      <c r="B5114" s="5"/>
      <c r="D5114" s="21"/>
      <c r="E5114" s="19"/>
      <c r="F5114" s="19"/>
      <c r="G5114" s="19"/>
    </row>
    <row r="5115" spans="2:7" x14ac:dyDescent="0.25">
      <c r="B5115" s="5"/>
      <c r="D5115" s="21"/>
      <c r="E5115" s="19"/>
      <c r="F5115" s="19"/>
      <c r="G5115" s="19"/>
    </row>
    <row r="5116" spans="2:7" x14ac:dyDescent="0.25">
      <c r="B5116" s="5"/>
      <c r="D5116" s="21"/>
      <c r="E5116" s="19"/>
      <c r="F5116" s="19"/>
      <c r="G5116" s="19"/>
    </row>
    <row r="5117" spans="2:7" x14ac:dyDescent="0.25">
      <c r="B5117" s="5"/>
      <c r="D5117" s="21"/>
      <c r="E5117" s="19"/>
      <c r="F5117" s="19"/>
      <c r="G5117" s="19"/>
    </row>
    <row r="5118" spans="2:7" x14ac:dyDescent="0.25">
      <c r="B5118" s="5"/>
      <c r="D5118" s="21"/>
      <c r="E5118" s="19"/>
      <c r="F5118" s="19"/>
      <c r="G5118" s="19"/>
    </row>
    <row r="5119" spans="2:7" x14ac:dyDescent="0.25">
      <c r="B5119" s="5"/>
      <c r="D5119" s="21"/>
      <c r="E5119" s="19"/>
      <c r="F5119" s="19"/>
      <c r="G5119" s="19"/>
    </row>
    <row r="5120" spans="2:7" x14ac:dyDescent="0.25">
      <c r="B5120" s="5"/>
      <c r="D5120" s="21"/>
      <c r="E5120" s="19"/>
      <c r="F5120" s="19"/>
      <c r="G5120" s="19"/>
    </row>
    <row r="5121" spans="2:7" x14ac:dyDescent="0.25">
      <c r="B5121" s="5"/>
      <c r="D5121" s="21"/>
      <c r="E5121" s="19"/>
      <c r="F5121" s="19"/>
      <c r="G5121" s="19"/>
    </row>
    <row r="5122" spans="2:7" x14ac:dyDescent="0.25">
      <c r="B5122" s="5"/>
      <c r="D5122" s="21"/>
      <c r="E5122" s="19"/>
      <c r="F5122" s="19"/>
      <c r="G5122" s="19"/>
    </row>
    <row r="5123" spans="2:7" x14ac:dyDescent="0.25">
      <c r="B5123" s="5"/>
      <c r="D5123" s="21"/>
      <c r="E5123" s="19"/>
      <c r="F5123" s="19"/>
      <c r="G5123" s="19"/>
    </row>
    <row r="5124" spans="2:7" x14ac:dyDescent="0.25">
      <c r="B5124" s="5"/>
      <c r="D5124" s="21"/>
      <c r="E5124" s="19"/>
      <c r="F5124" s="19"/>
      <c r="G5124" s="19"/>
    </row>
    <row r="5125" spans="2:7" x14ac:dyDescent="0.25">
      <c r="B5125" s="5"/>
      <c r="D5125" s="21"/>
      <c r="E5125" s="19"/>
      <c r="F5125" s="19"/>
      <c r="G5125" s="19"/>
    </row>
    <row r="5126" spans="2:7" x14ac:dyDescent="0.25">
      <c r="B5126" s="5"/>
      <c r="D5126" s="21"/>
      <c r="E5126" s="19"/>
      <c r="F5126" s="19"/>
      <c r="G5126" s="19"/>
    </row>
    <row r="5127" spans="2:7" x14ac:dyDescent="0.25">
      <c r="B5127" s="5"/>
      <c r="D5127" s="21"/>
      <c r="E5127" s="19"/>
      <c r="F5127" s="19"/>
      <c r="G5127" s="19"/>
    </row>
    <row r="5128" spans="2:7" x14ac:dyDescent="0.25">
      <c r="B5128" s="5"/>
      <c r="D5128" s="21"/>
      <c r="E5128" s="19"/>
      <c r="F5128" s="19"/>
      <c r="G5128" s="19"/>
    </row>
    <row r="5129" spans="2:7" x14ac:dyDescent="0.25">
      <c r="B5129" s="5"/>
      <c r="D5129" s="21"/>
      <c r="E5129" s="19"/>
      <c r="F5129" s="19"/>
      <c r="G5129" s="19"/>
    </row>
    <row r="5130" spans="2:7" x14ac:dyDescent="0.25">
      <c r="B5130" s="5"/>
      <c r="D5130" s="21"/>
      <c r="E5130" s="19"/>
      <c r="F5130" s="19"/>
      <c r="G5130" s="19"/>
    </row>
    <row r="5131" spans="2:7" x14ac:dyDescent="0.25">
      <c r="B5131" s="5"/>
      <c r="D5131" s="21"/>
      <c r="E5131" s="19"/>
      <c r="F5131" s="19"/>
      <c r="G5131" s="19"/>
    </row>
    <row r="5132" spans="2:7" x14ac:dyDescent="0.25">
      <c r="B5132" s="5"/>
      <c r="D5132" s="21"/>
      <c r="E5132" s="19"/>
      <c r="F5132" s="19"/>
      <c r="G5132" s="19"/>
    </row>
    <row r="5133" spans="2:7" x14ac:dyDescent="0.25">
      <c r="B5133" s="5"/>
      <c r="D5133" s="21"/>
      <c r="E5133" s="19"/>
      <c r="F5133" s="19"/>
      <c r="G5133" s="19"/>
    </row>
    <row r="5134" spans="2:7" x14ac:dyDescent="0.25">
      <c r="B5134" s="5"/>
      <c r="D5134" s="21"/>
      <c r="E5134" s="19"/>
      <c r="F5134" s="19"/>
      <c r="G5134" s="19"/>
    </row>
    <row r="5135" spans="2:7" x14ac:dyDescent="0.25">
      <c r="B5135" s="5"/>
      <c r="D5135" s="21"/>
      <c r="E5135" s="19"/>
      <c r="F5135" s="19"/>
      <c r="G5135" s="19"/>
    </row>
    <row r="5136" spans="2:7" x14ac:dyDescent="0.25">
      <c r="B5136" s="5"/>
      <c r="D5136" s="21"/>
      <c r="E5136" s="19"/>
      <c r="F5136" s="19"/>
      <c r="G5136" s="19"/>
    </row>
    <row r="5137" spans="2:7" x14ac:dyDescent="0.25">
      <c r="B5137" s="5"/>
      <c r="D5137" s="21"/>
      <c r="E5137" s="19"/>
      <c r="F5137" s="19"/>
      <c r="G5137" s="19"/>
    </row>
    <row r="5138" spans="2:7" x14ac:dyDescent="0.25">
      <c r="B5138" s="5"/>
      <c r="D5138" s="21"/>
      <c r="E5138" s="19"/>
      <c r="F5138" s="19"/>
      <c r="G5138" s="19"/>
    </row>
    <row r="5139" spans="2:7" x14ac:dyDescent="0.25">
      <c r="B5139" s="5"/>
      <c r="D5139" s="21"/>
      <c r="E5139" s="19"/>
      <c r="F5139" s="19"/>
      <c r="G5139" s="19"/>
    </row>
    <row r="5140" spans="2:7" x14ac:dyDescent="0.25">
      <c r="B5140" s="5"/>
      <c r="D5140" s="21"/>
      <c r="E5140" s="19"/>
      <c r="F5140" s="19"/>
      <c r="G5140" s="19"/>
    </row>
    <row r="5141" spans="2:7" x14ac:dyDescent="0.25">
      <c r="B5141" s="5"/>
      <c r="D5141" s="21"/>
      <c r="E5141" s="19"/>
      <c r="F5141" s="19"/>
      <c r="G5141" s="19"/>
    </row>
    <row r="5142" spans="2:7" x14ac:dyDescent="0.25">
      <c r="B5142" s="5"/>
      <c r="D5142" s="21"/>
      <c r="E5142" s="19"/>
      <c r="F5142" s="19"/>
      <c r="G5142" s="19"/>
    </row>
    <row r="5143" spans="2:7" x14ac:dyDescent="0.25">
      <c r="B5143" s="5"/>
      <c r="D5143" s="21"/>
      <c r="E5143" s="19"/>
      <c r="F5143" s="19"/>
      <c r="G5143" s="19"/>
    </row>
    <row r="5144" spans="2:7" x14ac:dyDescent="0.25">
      <c r="B5144" s="5"/>
      <c r="D5144" s="21"/>
      <c r="E5144" s="19"/>
      <c r="F5144" s="19"/>
      <c r="G5144" s="19"/>
    </row>
    <row r="5145" spans="2:7" x14ac:dyDescent="0.25">
      <c r="B5145" s="5"/>
      <c r="D5145" s="21"/>
      <c r="E5145" s="19"/>
      <c r="F5145" s="19"/>
      <c r="G5145" s="19"/>
    </row>
    <row r="5146" spans="2:7" x14ac:dyDescent="0.25">
      <c r="B5146" s="5"/>
      <c r="D5146" s="21"/>
      <c r="E5146" s="19"/>
      <c r="F5146" s="19"/>
      <c r="G5146" s="19"/>
    </row>
    <row r="5147" spans="2:7" x14ac:dyDescent="0.25">
      <c r="B5147" s="5"/>
      <c r="D5147" s="21"/>
      <c r="E5147" s="19"/>
      <c r="F5147" s="19"/>
      <c r="G5147" s="19"/>
    </row>
    <row r="5148" spans="2:7" x14ac:dyDescent="0.25">
      <c r="B5148" s="5"/>
      <c r="D5148" s="21"/>
      <c r="E5148" s="19"/>
      <c r="F5148" s="19"/>
      <c r="G5148" s="19"/>
    </row>
    <row r="5149" spans="2:7" x14ac:dyDescent="0.25">
      <c r="B5149" s="5"/>
      <c r="D5149" s="21"/>
      <c r="E5149" s="19"/>
      <c r="F5149" s="19"/>
      <c r="G5149" s="19"/>
    </row>
    <row r="5150" spans="2:7" x14ac:dyDescent="0.25">
      <c r="B5150" s="5"/>
      <c r="D5150" s="21"/>
      <c r="E5150" s="19"/>
      <c r="F5150" s="19"/>
      <c r="G5150" s="19"/>
    </row>
    <row r="5151" spans="2:7" x14ac:dyDescent="0.25">
      <c r="B5151" s="5"/>
      <c r="D5151" s="21"/>
      <c r="E5151" s="19"/>
      <c r="F5151" s="19"/>
      <c r="G5151" s="19"/>
    </row>
    <row r="5152" spans="2:7" x14ac:dyDescent="0.25">
      <c r="B5152" s="5"/>
      <c r="D5152" s="21"/>
      <c r="E5152" s="19"/>
      <c r="F5152" s="19"/>
      <c r="G5152" s="19"/>
    </row>
    <row r="5153" spans="2:7" x14ac:dyDescent="0.25">
      <c r="B5153" s="5"/>
      <c r="D5153" s="21"/>
      <c r="E5153" s="19"/>
      <c r="F5153" s="19"/>
      <c r="G5153" s="19"/>
    </row>
    <row r="5154" spans="2:7" x14ac:dyDescent="0.25">
      <c r="B5154" s="5"/>
      <c r="D5154" s="21"/>
      <c r="E5154" s="19"/>
      <c r="F5154" s="19"/>
      <c r="G5154" s="19"/>
    </row>
    <row r="5155" spans="2:7" x14ac:dyDescent="0.25">
      <c r="B5155" s="5"/>
      <c r="D5155" s="21"/>
      <c r="E5155" s="19"/>
      <c r="F5155" s="19"/>
      <c r="G5155" s="19"/>
    </row>
    <row r="5156" spans="2:7" x14ac:dyDescent="0.25">
      <c r="B5156" s="5"/>
      <c r="D5156" s="21"/>
      <c r="E5156" s="19"/>
      <c r="F5156" s="19"/>
      <c r="G5156" s="19"/>
    </row>
    <row r="5157" spans="2:7" x14ac:dyDescent="0.25">
      <c r="B5157" s="5"/>
      <c r="D5157" s="21"/>
      <c r="E5157" s="19"/>
      <c r="F5157" s="19"/>
      <c r="G5157" s="19"/>
    </row>
    <row r="5158" spans="2:7" x14ac:dyDescent="0.25">
      <c r="B5158" s="5"/>
      <c r="D5158" s="21"/>
      <c r="E5158" s="19"/>
      <c r="F5158" s="19"/>
      <c r="G5158" s="19"/>
    </row>
    <row r="5159" spans="2:7" x14ac:dyDescent="0.25">
      <c r="B5159" s="5"/>
      <c r="D5159" s="21"/>
      <c r="E5159" s="19"/>
      <c r="F5159" s="19"/>
      <c r="G5159" s="19"/>
    </row>
    <row r="5160" spans="2:7" x14ac:dyDescent="0.25">
      <c r="B5160" s="5"/>
      <c r="D5160" s="21"/>
      <c r="E5160" s="19"/>
      <c r="F5160" s="19"/>
      <c r="G5160" s="19"/>
    </row>
    <row r="5161" spans="2:7" x14ac:dyDescent="0.25">
      <c r="B5161" s="5"/>
      <c r="D5161" s="21"/>
      <c r="E5161" s="19"/>
      <c r="F5161" s="19"/>
      <c r="G5161" s="19"/>
    </row>
    <row r="5162" spans="2:7" x14ac:dyDescent="0.25">
      <c r="B5162" s="5"/>
      <c r="D5162" s="21"/>
      <c r="E5162" s="19"/>
      <c r="F5162" s="19"/>
      <c r="G5162" s="19"/>
    </row>
    <row r="5163" spans="2:7" x14ac:dyDescent="0.25">
      <c r="B5163" s="5"/>
      <c r="D5163" s="21"/>
      <c r="E5163" s="19"/>
      <c r="F5163" s="19"/>
      <c r="G5163" s="19"/>
    </row>
    <row r="5164" spans="2:7" x14ac:dyDescent="0.25">
      <c r="B5164" s="5"/>
      <c r="D5164" s="21"/>
      <c r="E5164" s="19"/>
      <c r="F5164" s="19"/>
      <c r="G5164" s="19"/>
    </row>
    <row r="5165" spans="2:7" x14ac:dyDescent="0.25">
      <c r="B5165" s="5"/>
      <c r="D5165" s="21"/>
      <c r="E5165" s="19"/>
      <c r="F5165" s="19"/>
      <c r="G5165" s="19"/>
    </row>
    <row r="5166" spans="2:7" x14ac:dyDescent="0.25">
      <c r="B5166" s="5"/>
      <c r="D5166" s="21"/>
      <c r="E5166" s="19"/>
      <c r="F5166" s="19"/>
      <c r="G5166" s="19"/>
    </row>
    <row r="5167" spans="2:7" x14ac:dyDescent="0.25">
      <c r="B5167" s="5"/>
      <c r="D5167" s="21"/>
      <c r="E5167" s="19"/>
      <c r="F5167" s="19"/>
      <c r="G5167" s="19"/>
    </row>
    <row r="5168" spans="2:7" x14ac:dyDescent="0.25">
      <c r="B5168" s="5"/>
      <c r="D5168" s="21"/>
      <c r="E5168" s="19"/>
      <c r="F5168" s="19"/>
      <c r="G5168" s="19"/>
    </row>
    <row r="5169" spans="2:7" x14ac:dyDescent="0.25">
      <c r="B5169" s="5"/>
      <c r="D5169" s="21"/>
      <c r="E5169" s="19"/>
      <c r="F5169" s="19"/>
      <c r="G5169" s="19"/>
    </row>
    <row r="5170" spans="2:7" x14ac:dyDescent="0.25">
      <c r="B5170" s="5"/>
      <c r="D5170" s="21"/>
      <c r="E5170" s="19"/>
      <c r="F5170" s="19"/>
      <c r="G5170" s="19"/>
    </row>
    <row r="5171" spans="2:7" x14ac:dyDescent="0.25">
      <c r="B5171" s="5"/>
      <c r="D5171" s="21"/>
      <c r="E5171" s="19"/>
      <c r="F5171" s="19"/>
      <c r="G5171" s="19"/>
    </row>
    <row r="5172" spans="2:7" x14ac:dyDescent="0.25">
      <c r="B5172" s="5"/>
      <c r="D5172" s="21"/>
      <c r="E5172" s="19"/>
      <c r="F5172" s="19"/>
      <c r="G5172" s="19"/>
    </row>
    <row r="5173" spans="2:7" x14ac:dyDescent="0.25">
      <c r="B5173" s="5"/>
      <c r="D5173" s="21"/>
      <c r="E5173" s="19"/>
      <c r="F5173" s="19"/>
      <c r="G5173" s="19"/>
    </row>
    <row r="5174" spans="2:7" x14ac:dyDescent="0.25">
      <c r="B5174" s="5"/>
      <c r="D5174" s="21"/>
      <c r="E5174" s="19"/>
      <c r="F5174" s="19"/>
      <c r="G5174" s="19"/>
    </row>
    <row r="5175" spans="2:7" x14ac:dyDescent="0.25">
      <c r="B5175" s="5"/>
      <c r="D5175" s="21"/>
      <c r="E5175" s="19"/>
      <c r="F5175" s="19"/>
      <c r="G5175" s="19"/>
    </row>
    <row r="5176" spans="2:7" x14ac:dyDescent="0.25">
      <c r="B5176" s="5"/>
      <c r="D5176" s="21"/>
      <c r="E5176" s="19"/>
      <c r="F5176" s="19"/>
      <c r="G5176" s="19"/>
    </row>
    <row r="5177" spans="2:7" x14ac:dyDescent="0.25">
      <c r="B5177" s="5"/>
      <c r="D5177" s="21"/>
      <c r="E5177" s="19"/>
      <c r="F5177" s="19"/>
      <c r="G5177" s="19"/>
    </row>
    <row r="5178" spans="2:7" x14ac:dyDescent="0.25">
      <c r="B5178" s="5"/>
      <c r="D5178" s="21"/>
      <c r="E5178" s="19"/>
      <c r="F5178" s="19"/>
      <c r="G5178" s="19"/>
    </row>
    <row r="5179" spans="2:7" x14ac:dyDescent="0.25">
      <c r="B5179" s="5"/>
      <c r="D5179" s="21"/>
      <c r="E5179" s="19"/>
      <c r="F5179" s="19"/>
      <c r="G5179" s="19"/>
    </row>
    <row r="5180" spans="2:7" x14ac:dyDescent="0.25">
      <c r="B5180" s="5"/>
      <c r="D5180" s="21"/>
      <c r="E5180" s="19"/>
      <c r="F5180" s="19"/>
      <c r="G5180" s="19"/>
    </row>
    <row r="5181" spans="2:7" x14ac:dyDescent="0.25">
      <c r="B5181" s="5"/>
      <c r="D5181" s="21"/>
      <c r="E5181" s="19"/>
      <c r="F5181" s="19"/>
      <c r="G5181" s="19"/>
    </row>
    <row r="5182" spans="2:7" x14ac:dyDescent="0.25">
      <c r="B5182" s="5"/>
      <c r="D5182" s="21"/>
      <c r="E5182" s="19"/>
      <c r="F5182" s="19"/>
      <c r="G5182" s="19"/>
    </row>
    <row r="5183" spans="2:7" x14ac:dyDescent="0.25">
      <c r="B5183" s="5"/>
      <c r="D5183" s="21"/>
      <c r="E5183" s="19"/>
      <c r="F5183" s="19"/>
      <c r="G5183" s="19"/>
    </row>
    <row r="5184" spans="2:7" x14ac:dyDescent="0.25">
      <c r="B5184" s="5"/>
      <c r="D5184" s="21"/>
      <c r="E5184" s="19"/>
      <c r="F5184" s="19"/>
      <c r="G5184" s="19"/>
    </row>
    <row r="5185" spans="2:7" x14ac:dyDescent="0.25">
      <c r="B5185" s="5"/>
      <c r="D5185" s="21"/>
      <c r="E5185" s="19"/>
      <c r="F5185" s="19"/>
      <c r="G5185" s="19"/>
    </row>
    <row r="5186" spans="2:7" x14ac:dyDescent="0.25">
      <c r="B5186" s="5"/>
      <c r="D5186" s="21"/>
      <c r="E5186" s="19"/>
      <c r="F5186" s="19"/>
      <c r="G5186" s="19"/>
    </row>
    <row r="5187" spans="2:7" x14ac:dyDescent="0.25">
      <c r="B5187" s="5"/>
      <c r="D5187" s="21"/>
      <c r="E5187" s="19"/>
      <c r="F5187" s="19"/>
      <c r="G5187" s="19"/>
    </row>
    <row r="5188" spans="2:7" x14ac:dyDescent="0.25">
      <c r="B5188" s="5"/>
      <c r="D5188" s="21"/>
      <c r="E5188" s="19"/>
      <c r="F5188" s="19"/>
      <c r="G5188" s="19"/>
    </row>
    <row r="5189" spans="2:7" x14ac:dyDescent="0.25">
      <c r="B5189" s="5"/>
      <c r="D5189" s="21"/>
      <c r="E5189" s="19"/>
      <c r="F5189" s="19"/>
      <c r="G5189" s="19"/>
    </row>
    <row r="5190" spans="2:7" x14ac:dyDescent="0.25">
      <c r="B5190" s="5"/>
      <c r="D5190" s="21"/>
      <c r="E5190" s="19"/>
      <c r="F5190" s="19"/>
      <c r="G5190" s="19"/>
    </row>
    <row r="5191" spans="2:7" x14ac:dyDescent="0.25">
      <c r="B5191" s="5"/>
      <c r="D5191" s="21"/>
      <c r="E5191" s="19"/>
      <c r="F5191" s="19"/>
      <c r="G5191" s="19"/>
    </row>
    <row r="5192" spans="2:7" x14ac:dyDescent="0.25">
      <c r="B5192" s="5"/>
      <c r="D5192" s="21"/>
      <c r="E5192" s="19"/>
      <c r="F5192" s="19"/>
      <c r="G5192" s="19"/>
    </row>
    <row r="5193" spans="2:7" x14ac:dyDescent="0.25">
      <c r="B5193" s="5"/>
      <c r="D5193" s="21"/>
      <c r="E5193" s="19"/>
      <c r="F5193" s="19"/>
      <c r="G5193" s="19"/>
    </row>
    <row r="5194" spans="2:7" x14ac:dyDescent="0.25">
      <c r="B5194" s="5"/>
      <c r="D5194" s="21"/>
      <c r="E5194" s="19"/>
      <c r="F5194" s="19"/>
      <c r="G5194" s="19"/>
    </row>
    <row r="5195" spans="2:7" x14ac:dyDescent="0.25">
      <c r="B5195" s="5"/>
      <c r="D5195" s="21"/>
      <c r="E5195" s="19"/>
      <c r="F5195" s="19"/>
      <c r="G5195" s="19"/>
    </row>
    <row r="5196" spans="2:7" x14ac:dyDescent="0.25">
      <c r="B5196" s="5"/>
      <c r="D5196" s="21"/>
      <c r="E5196" s="19"/>
      <c r="F5196" s="19"/>
      <c r="G5196" s="19"/>
    </row>
    <row r="5197" spans="2:7" x14ac:dyDescent="0.25">
      <c r="B5197" s="5"/>
      <c r="D5197" s="21"/>
      <c r="E5197" s="19"/>
      <c r="F5197" s="19"/>
      <c r="G5197" s="19"/>
    </row>
    <row r="5198" spans="2:7" x14ac:dyDescent="0.25">
      <c r="B5198" s="5"/>
      <c r="D5198" s="21"/>
      <c r="E5198" s="19"/>
      <c r="F5198" s="19"/>
      <c r="G5198" s="19"/>
    </row>
    <row r="5199" spans="2:7" x14ac:dyDescent="0.25">
      <c r="B5199" s="5"/>
      <c r="D5199" s="21"/>
      <c r="E5199" s="19"/>
      <c r="F5199" s="19"/>
      <c r="G5199" s="19"/>
    </row>
    <row r="5200" spans="2:7" x14ac:dyDescent="0.25">
      <c r="B5200" s="5"/>
      <c r="D5200" s="21"/>
      <c r="E5200" s="19"/>
      <c r="F5200" s="19"/>
      <c r="G5200" s="19"/>
    </row>
    <row r="5201" spans="2:7" x14ac:dyDescent="0.25">
      <c r="B5201" s="5"/>
      <c r="D5201" s="21"/>
      <c r="E5201" s="19"/>
      <c r="F5201" s="19"/>
      <c r="G5201" s="19"/>
    </row>
    <row r="5202" spans="2:7" x14ac:dyDescent="0.25">
      <c r="B5202" s="5"/>
      <c r="D5202" s="21"/>
      <c r="E5202" s="19"/>
      <c r="F5202" s="19"/>
      <c r="G5202" s="19"/>
    </row>
    <row r="5203" spans="2:7" x14ac:dyDescent="0.25">
      <c r="B5203" s="5"/>
      <c r="D5203" s="21"/>
      <c r="E5203" s="19"/>
      <c r="F5203" s="19"/>
      <c r="G5203" s="19"/>
    </row>
    <row r="5204" spans="2:7" x14ac:dyDescent="0.25">
      <c r="B5204" s="5"/>
      <c r="D5204" s="21"/>
      <c r="E5204" s="19"/>
      <c r="F5204" s="19"/>
      <c r="G5204" s="19"/>
    </row>
    <row r="5205" spans="2:7" x14ac:dyDescent="0.25">
      <c r="B5205" s="5"/>
      <c r="D5205" s="21"/>
      <c r="E5205" s="19"/>
      <c r="F5205" s="19"/>
      <c r="G5205" s="19"/>
    </row>
    <row r="5206" spans="2:7" x14ac:dyDescent="0.25">
      <c r="B5206" s="5"/>
      <c r="D5206" s="21"/>
      <c r="E5206" s="19"/>
      <c r="F5206" s="19"/>
      <c r="G5206" s="19"/>
    </row>
    <row r="5207" spans="2:7" x14ac:dyDescent="0.25">
      <c r="B5207" s="5"/>
      <c r="D5207" s="21"/>
      <c r="E5207" s="19"/>
      <c r="F5207" s="19"/>
      <c r="G5207" s="19"/>
    </row>
    <row r="5208" spans="2:7" x14ac:dyDescent="0.25">
      <c r="B5208" s="5"/>
      <c r="D5208" s="21"/>
      <c r="E5208" s="19"/>
      <c r="F5208" s="19"/>
      <c r="G5208" s="19"/>
    </row>
    <row r="5209" spans="2:7" x14ac:dyDescent="0.25">
      <c r="B5209" s="5"/>
      <c r="D5209" s="21"/>
      <c r="E5209" s="19"/>
      <c r="F5209" s="19"/>
      <c r="G5209" s="19"/>
    </row>
    <row r="5210" spans="2:7" x14ac:dyDescent="0.25">
      <c r="B5210" s="5"/>
      <c r="D5210" s="21"/>
      <c r="E5210" s="19"/>
      <c r="F5210" s="19"/>
      <c r="G5210" s="19"/>
    </row>
    <row r="5211" spans="2:7" x14ac:dyDescent="0.25">
      <c r="B5211" s="5"/>
      <c r="D5211" s="21"/>
      <c r="E5211" s="19"/>
      <c r="F5211" s="19"/>
      <c r="G5211" s="19"/>
    </row>
    <row r="5212" spans="2:7" x14ac:dyDescent="0.25">
      <c r="B5212" s="5"/>
      <c r="D5212" s="21"/>
      <c r="E5212" s="19"/>
      <c r="F5212" s="19"/>
      <c r="G5212" s="19"/>
    </row>
    <row r="5213" spans="2:7" x14ac:dyDescent="0.25">
      <c r="B5213" s="5"/>
      <c r="D5213" s="21"/>
      <c r="E5213" s="19"/>
      <c r="F5213" s="19"/>
      <c r="G5213" s="19"/>
    </row>
    <row r="5214" spans="2:7" x14ac:dyDescent="0.25">
      <c r="B5214" s="5"/>
      <c r="D5214" s="21"/>
      <c r="E5214" s="19"/>
      <c r="F5214" s="19"/>
      <c r="G5214" s="19"/>
    </row>
    <row r="5215" spans="2:7" x14ac:dyDescent="0.25">
      <c r="B5215" s="5"/>
      <c r="D5215" s="21"/>
      <c r="E5215" s="19"/>
      <c r="F5215" s="19"/>
      <c r="G5215" s="19"/>
    </row>
    <row r="5216" spans="2:7" x14ac:dyDescent="0.25">
      <c r="B5216" s="5"/>
      <c r="D5216" s="21"/>
      <c r="E5216" s="19"/>
      <c r="F5216" s="19"/>
      <c r="G5216" s="19"/>
    </row>
    <row r="5217" spans="2:7" x14ac:dyDescent="0.25">
      <c r="B5217" s="5"/>
      <c r="D5217" s="21"/>
      <c r="E5217" s="19"/>
      <c r="F5217" s="19"/>
      <c r="G5217" s="19"/>
    </row>
    <row r="5218" spans="2:7" x14ac:dyDescent="0.25">
      <c r="B5218" s="5"/>
      <c r="D5218" s="21"/>
      <c r="E5218" s="19"/>
      <c r="F5218" s="19"/>
      <c r="G5218" s="19"/>
    </row>
    <row r="5219" spans="2:7" x14ac:dyDescent="0.25">
      <c r="B5219" s="5"/>
      <c r="D5219" s="21"/>
      <c r="E5219" s="19"/>
      <c r="F5219" s="19"/>
      <c r="G5219" s="19"/>
    </row>
    <row r="5220" spans="2:7" x14ac:dyDescent="0.25">
      <c r="B5220" s="5"/>
      <c r="D5220" s="21"/>
      <c r="E5220" s="19"/>
      <c r="F5220" s="19"/>
      <c r="G5220" s="19"/>
    </row>
    <row r="5221" spans="2:7" x14ac:dyDescent="0.25">
      <c r="B5221" s="5"/>
      <c r="D5221" s="21"/>
      <c r="E5221" s="19"/>
      <c r="F5221" s="19"/>
      <c r="G5221" s="19"/>
    </row>
    <row r="5222" spans="2:7" x14ac:dyDescent="0.25">
      <c r="B5222" s="5"/>
      <c r="D5222" s="21"/>
      <c r="E5222" s="19"/>
      <c r="F5222" s="19"/>
      <c r="G5222" s="19"/>
    </row>
    <row r="5223" spans="2:7" x14ac:dyDescent="0.25">
      <c r="B5223" s="5"/>
      <c r="D5223" s="21"/>
      <c r="E5223" s="19"/>
      <c r="F5223" s="19"/>
      <c r="G5223" s="19"/>
    </row>
    <row r="5224" spans="2:7" x14ac:dyDescent="0.25">
      <c r="B5224" s="5"/>
      <c r="D5224" s="21"/>
      <c r="E5224" s="19"/>
      <c r="F5224" s="19"/>
      <c r="G5224" s="19"/>
    </row>
    <row r="5225" spans="2:7" x14ac:dyDescent="0.25">
      <c r="B5225" s="5"/>
      <c r="D5225" s="21"/>
      <c r="E5225" s="19"/>
      <c r="F5225" s="19"/>
      <c r="G5225" s="19"/>
    </row>
    <row r="5226" spans="2:7" x14ac:dyDescent="0.25">
      <c r="B5226" s="5"/>
      <c r="D5226" s="21"/>
      <c r="E5226" s="19"/>
      <c r="F5226" s="19"/>
      <c r="G5226" s="19"/>
    </row>
    <row r="5227" spans="2:7" x14ac:dyDescent="0.25">
      <c r="B5227" s="5"/>
      <c r="D5227" s="21"/>
      <c r="E5227" s="19"/>
      <c r="F5227" s="19"/>
      <c r="G5227" s="19"/>
    </row>
    <row r="5228" spans="2:7" x14ac:dyDescent="0.25">
      <c r="B5228" s="5"/>
      <c r="D5228" s="21"/>
      <c r="E5228" s="19"/>
      <c r="F5228" s="19"/>
      <c r="G5228" s="19"/>
    </row>
    <row r="5229" spans="2:7" x14ac:dyDescent="0.25">
      <c r="B5229" s="5"/>
      <c r="D5229" s="21"/>
      <c r="E5229" s="19"/>
      <c r="F5229" s="19"/>
      <c r="G5229" s="19"/>
    </row>
    <row r="5230" spans="2:7" x14ac:dyDescent="0.25">
      <c r="B5230" s="5"/>
      <c r="D5230" s="21"/>
      <c r="E5230" s="19"/>
      <c r="F5230" s="19"/>
      <c r="G5230" s="19"/>
    </row>
    <row r="5231" spans="2:7" x14ac:dyDescent="0.25">
      <c r="B5231" s="5"/>
      <c r="D5231" s="21"/>
      <c r="E5231" s="19"/>
      <c r="F5231" s="19"/>
      <c r="G5231" s="19"/>
    </row>
    <row r="5232" spans="2:7" x14ac:dyDescent="0.25">
      <c r="B5232" s="5"/>
      <c r="D5232" s="21"/>
      <c r="E5232" s="19"/>
      <c r="F5232" s="19"/>
      <c r="G5232" s="19"/>
    </row>
    <row r="5233" spans="2:7" x14ac:dyDescent="0.25">
      <c r="B5233" s="5"/>
      <c r="D5233" s="21"/>
      <c r="E5233" s="19"/>
      <c r="F5233" s="19"/>
      <c r="G5233" s="19"/>
    </row>
    <row r="5234" spans="2:7" x14ac:dyDescent="0.25">
      <c r="B5234" s="5"/>
      <c r="D5234" s="21"/>
      <c r="E5234" s="19"/>
      <c r="F5234" s="19"/>
      <c r="G5234" s="19"/>
    </row>
    <row r="5235" spans="2:7" x14ac:dyDescent="0.25">
      <c r="B5235" s="5"/>
      <c r="D5235" s="21"/>
      <c r="E5235" s="19"/>
      <c r="F5235" s="19"/>
      <c r="G5235" s="19"/>
    </row>
    <row r="5236" spans="2:7" x14ac:dyDescent="0.25">
      <c r="B5236" s="5"/>
      <c r="D5236" s="21"/>
      <c r="E5236" s="19"/>
      <c r="F5236" s="19"/>
      <c r="G5236" s="19"/>
    </row>
    <row r="5237" spans="2:7" x14ac:dyDescent="0.25">
      <c r="B5237" s="5"/>
      <c r="D5237" s="21"/>
      <c r="E5237" s="19"/>
      <c r="F5237" s="19"/>
      <c r="G5237" s="19"/>
    </row>
    <row r="5238" spans="2:7" x14ac:dyDescent="0.25">
      <c r="B5238" s="5"/>
      <c r="D5238" s="21"/>
      <c r="E5238" s="19"/>
      <c r="F5238" s="19"/>
      <c r="G5238" s="19"/>
    </row>
    <row r="5239" spans="2:7" x14ac:dyDescent="0.25">
      <c r="B5239" s="5"/>
      <c r="D5239" s="21"/>
      <c r="E5239" s="19"/>
      <c r="F5239" s="19"/>
      <c r="G5239" s="19"/>
    </row>
    <row r="5240" spans="2:7" x14ac:dyDescent="0.25">
      <c r="B5240" s="5"/>
      <c r="D5240" s="21"/>
      <c r="E5240" s="19"/>
      <c r="F5240" s="19"/>
      <c r="G5240" s="19"/>
    </row>
    <row r="5241" spans="2:7" x14ac:dyDescent="0.25">
      <c r="B5241" s="5"/>
      <c r="D5241" s="21"/>
      <c r="E5241" s="19"/>
      <c r="F5241" s="19"/>
      <c r="G5241" s="19"/>
    </row>
    <row r="5242" spans="2:7" x14ac:dyDescent="0.25">
      <c r="B5242" s="5"/>
      <c r="D5242" s="21"/>
      <c r="E5242" s="19"/>
      <c r="F5242" s="19"/>
      <c r="G5242" s="19"/>
    </row>
    <row r="5243" spans="2:7" x14ac:dyDescent="0.25">
      <c r="B5243" s="5"/>
      <c r="D5243" s="21"/>
      <c r="E5243" s="19"/>
      <c r="F5243" s="19"/>
      <c r="G5243" s="19"/>
    </row>
    <row r="5244" spans="2:7" x14ac:dyDescent="0.25">
      <c r="B5244" s="5"/>
      <c r="D5244" s="21"/>
      <c r="E5244" s="19"/>
      <c r="F5244" s="19"/>
      <c r="G5244" s="19"/>
    </row>
    <row r="5245" spans="2:7" x14ac:dyDescent="0.25">
      <c r="B5245" s="5"/>
      <c r="D5245" s="21"/>
      <c r="E5245" s="19"/>
      <c r="F5245" s="19"/>
      <c r="G5245" s="19"/>
    </row>
    <row r="5246" spans="2:7" x14ac:dyDescent="0.25">
      <c r="B5246" s="5"/>
      <c r="D5246" s="21"/>
      <c r="E5246" s="19"/>
      <c r="F5246" s="19"/>
      <c r="G5246" s="19"/>
    </row>
    <row r="5247" spans="2:7" x14ac:dyDescent="0.25">
      <c r="B5247" s="5"/>
      <c r="D5247" s="21"/>
      <c r="E5247" s="19"/>
      <c r="F5247" s="19"/>
      <c r="G5247" s="19"/>
    </row>
    <row r="5248" spans="2:7" x14ac:dyDescent="0.25">
      <c r="B5248" s="5"/>
      <c r="D5248" s="21"/>
      <c r="E5248" s="19"/>
      <c r="F5248" s="19"/>
      <c r="G5248" s="19"/>
    </row>
    <row r="5249" spans="2:7" x14ac:dyDescent="0.25">
      <c r="B5249" s="5"/>
      <c r="D5249" s="21"/>
      <c r="E5249" s="19"/>
      <c r="F5249" s="19"/>
      <c r="G5249" s="19"/>
    </row>
    <row r="5250" spans="2:7" x14ac:dyDescent="0.25">
      <c r="B5250" s="5"/>
      <c r="D5250" s="21"/>
      <c r="E5250" s="19"/>
      <c r="F5250" s="19"/>
      <c r="G5250" s="19"/>
    </row>
    <row r="5251" spans="2:7" x14ac:dyDescent="0.25">
      <c r="B5251" s="5"/>
      <c r="D5251" s="21"/>
      <c r="E5251" s="19"/>
      <c r="F5251" s="19"/>
      <c r="G5251" s="19"/>
    </row>
    <row r="5252" spans="2:7" x14ac:dyDescent="0.25">
      <c r="B5252" s="5"/>
      <c r="D5252" s="21"/>
      <c r="E5252" s="19"/>
      <c r="F5252" s="19"/>
      <c r="G5252" s="19"/>
    </row>
    <row r="5253" spans="2:7" x14ac:dyDescent="0.25">
      <c r="B5253" s="5"/>
      <c r="D5253" s="21"/>
      <c r="E5253" s="19"/>
      <c r="F5253" s="19"/>
      <c r="G5253" s="19"/>
    </row>
    <row r="5254" spans="2:7" x14ac:dyDescent="0.25">
      <c r="B5254" s="5"/>
      <c r="D5254" s="21"/>
      <c r="E5254" s="19"/>
      <c r="F5254" s="19"/>
      <c r="G5254" s="19"/>
    </row>
    <row r="5255" spans="2:7" x14ac:dyDescent="0.25">
      <c r="B5255" s="5"/>
      <c r="D5255" s="21"/>
      <c r="E5255" s="19"/>
      <c r="F5255" s="19"/>
      <c r="G5255" s="19"/>
    </row>
    <row r="5256" spans="2:7" x14ac:dyDescent="0.25">
      <c r="B5256" s="5"/>
      <c r="D5256" s="21"/>
      <c r="E5256" s="19"/>
      <c r="F5256" s="19"/>
      <c r="G5256" s="19"/>
    </row>
    <row r="5257" spans="2:7" x14ac:dyDescent="0.25">
      <c r="B5257" s="5"/>
      <c r="D5257" s="21"/>
      <c r="E5257" s="19"/>
      <c r="F5257" s="19"/>
      <c r="G5257" s="19"/>
    </row>
    <row r="5258" spans="2:7" x14ac:dyDescent="0.25">
      <c r="B5258" s="5"/>
      <c r="D5258" s="21"/>
      <c r="E5258" s="19"/>
      <c r="F5258" s="19"/>
      <c r="G5258" s="19"/>
    </row>
    <row r="5259" spans="2:7" x14ac:dyDescent="0.25">
      <c r="B5259" s="5"/>
      <c r="D5259" s="21"/>
      <c r="E5259" s="19"/>
      <c r="F5259" s="19"/>
      <c r="G5259" s="19"/>
    </row>
    <row r="5260" spans="2:7" x14ac:dyDescent="0.25">
      <c r="B5260" s="5"/>
      <c r="D5260" s="21"/>
      <c r="E5260" s="19"/>
      <c r="F5260" s="19"/>
      <c r="G5260" s="19"/>
    </row>
    <row r="5261" spans="2:7" x14ac:dyDescent="0.25">
      <c r="B5261" s="5"/>
      <c r="D5261" s="21"/>
      <c r="E5261" s="19"/>
      <c r="F5261" s="19"/>
      <c r="G5261" s="19"/>
    </row>
    <row r="5262" spans="2:7" x14ac:dyDescent="0.25">
      <c r="B5262" s="5"/>
      <c r="D5262" s="21"/>
      <c r="E5262" s="19"/>
      <c r="F5262" s="19"/>
      <c r="G5262" s="19"/>
    </row>
    <row r="5263" spans="2:7" x14ac:dyDescent="0.25">
      <c r="B5263" s="5"/>
      <c r="D5263" s="21"/>
      <c r="E5263" s="19"/>
      <c r="F5263" s="19"/>
      <c r="G5263" s="19"/>
    </row>
    <row r="5264" spans="2:7" x14ac:dyDescent="0.25">
      <c r="B5264" s="5"/>
      <c r="D5264" s="21"/>
      <c r="E5264" s="19"/>
      <c r="F5264" s="19"/>
      <c r="G5264" s="19"/>
    </row>
    <row r="5265" spans="2:7" x14ac:dyDescent="0.25">
      <c r="B5265" s="5"/>
      <c r="D5265" s="21"/>
      <c r="E5265" s="19"/>
      <c r="F5265" s="19"/>
      <c r="G5265" s="19"/>
    </row>
    <row r="5266" spans="2:7" x14ac:dyDescent="0.25">
      <c r="B5266" s="5"/>
      <c r="D5266" s="21"/>
      <c r="E5266" s="19"/>
      <c r="F5266" s="19"/>
      <c r="G5266" s="19"/>
    </row>
    <row r="5267" spans="2:7" x14ac:dyDescent="0.25">
      <c r="B5267" s="5"/>
      <c r="D5267" s="21"/>
      <c r="E5267" s="19"/>
      <c r="F5267" s="19"/>
      <c r="G5267" s="19"/>
    </row>
    <row r="5268" spans="2:7" x14ac:dyDescent="0.25">
      <c r="B5268" s="5"/>
      <c r="D5268" s="21"/>
      <c r="E5268" s="19"/>
      <c r="F5268" s="19"/>
      <c r="G5268" s="19"/>
    </row>
    <row r="5269" spans="2:7" x14ac:dyDescent="0.25">
      <c r="B5269" s="5"/>
      <c r="D5269" s="21"/>
      <c r="E5269" s="19"/>
      <c r="F5269" s="19"/>
      <c r="G5269" s="19"/>
    </row>
    <row r="5270" spans="2:7" x14ac:dyDescent="0.25">
      <c r="B5270" s="5"/>
      <c r="D5270" s="21"/>
      <c r="E5270" s="19"/>
      <c r="F5270" s="19"/>
      <c r="G5270" s="19"/>
    </row>
    <row r="5271" spans="2:7" x14ac:dyDescent="0.25">
      <c r="B5271" s="5"/>
      <c r="D5271" s="21"/>
      <c r="E5271" s="19"/>
      <c r="F5271" s="19"/>
      <c r="G5271" s="19"/>
    </row>
    <row r="5272" spans="2:7" x14ac:dyDescent="0.25">
      <c r="B5272" s="5"/>
      <c r="D5272" s="21"/>
      <c r="E5272" s="19"/>
      <c r="F5272" s="19"/>
      <c r="G5272" s="19"/>
    </row>
    <row r="5273" spans="2:7" x14ac:dyDescent="0.25">
      <c r="B5273" s="5"/>
      <c r="D5273" s="21"/>
      <c r="E5273" s="19"/>
      <c r="F5273" s="19"/>
      <c r="G5273" s="19"/>
    </row>
    <row r="5274" spans="2:7" x14ac:dyDescent="0.25">
      <c r="B5274" s="5"/>
      <c r="D5274" s="21"/>
      <c r="E5274" s="19"/>
      <c r="F5274" s="19"/>
      <c r="G5274" s="19"/>
    </row>
    <row r="5275" spans="2:7" x14ac:dyDescent="0.25">
      <c r="B5275" s="5"/>
      <c r="D5275" s="21"/>
      <c r="E5275" s="19"/>
      <c r="F5275" s="19"/>
      <c r="G5275" s="19"/>
    </row>
    <row r="5276" spans="2:7" x14ac:dyDescent="0.25">
      <c r="B5276" s="5"/>
      <c r="D5276" s="21"/>
      <c r="E5276" s="19"/>
      <c r="F5276" s="19"/>
      <c r="G5276" s="19"/>
    </row>
    <row r="5277" spans="2:7" x14ac:dyDescent="0.25">
      <c r="B5277" s="5"/>
      <c r="D5277" s="21"/>
      <c r="E5277" s="19"/>
      <c r="F5277" s="19"/>
      <c r="G5277" s="19"/>
    </row>
    <row r="5278" spans="2:7" x14ac:dyDescent="0.25">
      <c r="B5278" s="5"/>
      <c r="D5278" s="21"/>
      <c r="E5278" s="19"/>
      <c r="F5278" s="19"/>
      <c r="G5278" s="19"/>
    </row>
    <row r="5279" spans="2:7" x14ac:dyDescent="0.25">
      <c r="B5279" s="5"/>
      <c r="D5279" s="21"/>
      <c r="E5279" s="19"/>
      <c r="F5279" s="19"/>
      <c r="G5279" s="19"/>
    </row>
    <row r="5280" spans="2:7" x14ac:dyDescent="0.25">
      <c r="B5280" s="5"/>
      <c r="D5280" s="21"/>
      <c r="E5280" s="19"/>
      <c r="F5280" s="19"/>
      <c r="G5280" s="19"/>
    </row>
    <row r="5281" spans="2:7" x14ac:dyDescent="0.25">
      <c r="B5281" s="5"/>
      <c r="D5281" s="21"/>
      <c r="E5281" s="19"/>
      <c r="F5281" s="19"/>
      <c r="G5281" s="19"/>
    </row>
    <row r="5282" spans="2:7" x14ac:dyDescent="0.25">
      <c r="B5282" s="5"/>
      <c r="D5282" s="21"/>
      <c r="E5282" s="19"/>
      <c r="F5282" s="19"/>
      <c r="G5282" s="19"/>
    </row>
    <row r="5283" spans="2:7" x14ac:dyDescent="0.25">
      <c r="B5283" s="5"/>
      <c r="D5283" s="21"/>
      <c r="E5283" s="19"/>
      <c r="F5283" s="19"/>
      <c r="G5283" s="19"/>
    </row>
    <row r="5284" spans="2:7" x14ac:dyDescent="0.25">
      <c r="B5284" s="5"/>
      <c r="D5284" s="21"/>
      <c r="E5284" s="19"/>
      <c r="F5284" s="19"/>
      <c r="G5284" s="19"/>
    </row>
    <row r="5285" spans="2:7" x14ac:dyDescent="0.25">
      <c r="B5285" s="5"/>
      <c r="D5285" s="21"/>
      <c r="E5285" s="19"/>
      <c r="F5285" s="19"/>
      <c r="G5285" s="19"/>
    </row>
    <row r="5286" spans="2:7" x14ac:dyDescent="0.25">
      <c r="B5286" s="5"/>
      <c r="D5286" s="21"/>
      <c r="E5286" s="19"/>
      <c r="F5286" s="19"/>
      <c r="G5286" s="19"/>
    </row>
    <row r="5287" spans="2:7" x14ac:dyDescent="0.25">
      <c r="B5287" s="5"/>
      <c r="D5287" s="21"/>
      <c r="E5287" s="19"/>
      <c r="F5287" s="19"/>
      <c r="G5287" s="19"/>
    </row>
    <row r="5288" spans="2:7" x14ac:dyDescent="0.25">
      <c r="B5288" s="5"/>
      <c r="D5288" s="21"/>
      <c r="E5288" s="19"/>
      <c r="F5288" s="19"/>
      <c r="G5288" s="19"/>
    </row>
    <row r="5289" spans="2:7" x14ac:dyDescent="0.25">
      <c r="B5289" s="5"/>
      <c r="D5289" s="21"/>
      <c r="E5289" s="19"/>
      <c r="F5289" s="19"/>
      <c r="G5289" s="19"/>
    </row>
    <row r="5290" spans="2:7" x14ac:dyDescent="0.25">
      <c r="B5290" s="5"/>
      <c r="D5290" s="21"/>
      <c r="E5290" s="19"/>
      <c r="F5290" s="19"/>
      <c r="G5290" s="19"/>
    </row>
    <row r="5291" spans="2:7" x14ac:dyDescent="0.25">
      <c r="B5291" s="5"/>
      <c r="D5291" s="21"/>
      <c r="E5291" s="19"/>
      <c r="F5291" s="19"/>
      <c r="G5291" s="19"/>
    </row>
    <row r="5292" spans="2:7" x14ac:dyDescent="0.25">
      <c r="B5292" s="5"/>
      <c r="D5292" s="21"/>
      <c r="E5292" s="19"/>
      <c r="F5292" s="19"/>
      <c r="G5292" s="19"/>
    </row>
    <row r="5293" spans="2:7" x14ac:dyDescent="0.25">
      <c r="B5293" s="5"/>
      <c r="D5293" s="21"/>
      <c r="E5293" s="19"/>
      <c r="F5293" s="19"/>
      <c r="G5293" s="19"/>
    </row>
    <row r="5294" spans="2:7" x14ac:dyDescent="0.25">
      <c r="B5294" s="5"/>
      <c r="D5294" s="21"/>
      <c r="E5294" s="19"/>
      <c r="F5294" s="19"/>
      <c r="G5294" s="19"/>
    </row>
    <row r="5295" spans="2:7" x14ac:dyDescent="0.25">
      <c r="B5295" s="5"/>
      <c r="D5295" s="21"/>
      <c r="E5295" s="19"/>
      <c r="F5295" s="19"/>
      <c r="G5295" s="19"/>
    </row>
    <row r="5296" spans="2:7" x14ac:dyDescent="0.25">
      <c r="B5296" s="5"/>
      <c r="D5296" s="21"/>
      <c r="E5296" s="19"/>
      <c r="F5296" s="19"/>
      <c r="G5296" s="19"/>
    </row>
    <row r="5297" spans="2:7" x14ac:dyDescent="0.25">
      <c r="B5297" s="5"/>
      <c r="D5297" s="21"/>
      <c r="E5297" s="19"/>
      <c r="F5297" s="19"/>
      <c r="G5297" s="19"/>
    </row>
    <row r="5298" spans="2:7" x14ac:dyDescent="0.25">
      <c r="B5298" s="5"/>
      <c r="D5298" s="21"/>
      <c r="E5298" s="19"/>
      <c r="F5298" s="19"/>
      <c r="G5298" s="19"/>
    </row>
    <row r="5299" spans="2:7" x14ac:dyDescent="0.25">
      <c r="B5299" s="5"/>
      <c r="D5299" s="21"/>
      <c r="E5299" s="19"/>
      <c r="F5299" s="19"/>
      <c r="G5299" s="19"/>
    </row>
    <row r="5300" spans="2:7" x14ac:dyDescent="0.25">
      <c r="B5300" s="5"/>
      <c r="D5300" s="21"/>
      <c r="E5300" s="19"/>
      <c r="F5300" s="19"/>
      <c r="G5300" s="19"/>
    </row>
    <row r="5301" spans="2:7" x14ac:dyDescent="0.25">
      <c r="B5301" s="5"/>
      <c r="D5301" s="21"/>
      <c r="E5301" s="19"/>
      <c r="F5301" s="19"/>
      <c r="G5301" s="19"/>
    </row>
    <row r="5302" spans="2:7" x14ac:dyDescent="0.25">
      <c r="B5302" s="5"/>
      <c r="D5302" s="21"/>
      <c r="E5302" s="19"/>
      <c r="F5302" s="19"/>
      <c r="G5302" s="19"/>
    </row>
    <row r="5303" spans="2:7" x14ac:dyDescent="0.25">
      <c r="B5303" s="5"/>
      <c r="D5303" s="21"/>
      <c r="E5303" s="19"/>
      <c r="F5303" s="19"/>
      <c r="G5303" s="19"/>
    </row>
    <row r="5304" spans="2:7" x14ac:dyDescent="0.25">
      <c r="B5304" s="5"/>
      <c r="D5304" s="21"/>
      <c r="E5304" s="19"/>
      <c r="F5304" s="19"/>
      <c r="G5304" s="19"/>
    </row>
    <row r="5305" spans="2:7" x14ac:dyDescent="0.25">
      <c r="B5305" s="5"/>
      <c r="D5305" s="21"/>
      <c r="E5305" s="19"/>
      <c r="F5305" s="19"/>
      <c r="G5305" s="19"/>
    </row>
    <row r="5306" spans="2:7" x14ac:dyDescent="0.25">
      <c r="B5306" s="5"/>
      <c r="D5306" s="21"/>
      <c r="E5306" s="19"/>
      <c r="F5306" s="19"/>
      <c r="G5306" s="19"/>
    </row>
    <row r="5307" spans="2:7" x14ac:dyDescent="0.25">
      <c r="B5307" s="5"/>
      <c r="D5307" s="21"/>
      <c r="E5307" s="19"/>
      <c r="F5307" s="19"/>
      <c r="G5307" s="19"/>
    </row>
    <row r="5308" spans="2:7" x14ac:dyDescent="0.25">
      <c r="B5308" s="5"/>
      <c r="D5308" s="21"/>
      <c r="E5308" s="19"/>
      <c r="F5308" s="19"/>
      <c r="G5308" s="19"/>
    </row>
    <row r="5309" spans="2:7" x14ac:dyDescent="0.25">
      <c r="B5309" s="5"/>
      <c r="D5309" s="21"/>
      <c r="E5309" s="19"/>
      <c r="F5309" s="19"/>
      <c r="G5309" s="19"/>
    </row>
    <row r="5310" spans="2:7" x14ac:dyDescent="0.25">
      <c r="B5310" s="5"/>
      <c r="D5310" s="21"/>
      <c r="E5310" s="19"/>
      <c r="F5310" s="19"/>
      <c r="G5310" s="19"/>
    </row>
    <row r="5311" spans="2:7" x14ac:dyDescent="0.25">
      <c r="B5311" s="5"/>
      <c r="D5311" s="21"/>
      <c r="E5311" s="19"/>
      <c r="F5311" s="19"/>
      <c r="G5311" s="19"/>
    </row>
    <row r="5312" spans="2:7" x14ac:dyDescent="0.25">
      <c r="B5312" s="5"/>
      <c r="D5312" s="21"/>
      <c r="E5312" s="19"/>
      <c r="F5312" s="19"/>
      <c r="G5312" s="19"/>
    </row>
    <row r="5313" spans="2:7" x14ac:dyDescent="0.25">
      <c r="B5313" s="5"/>
      <c r="D5313" s="21"/>
      <c r="E5313" s="19"/>
      <c r="F5313" s="19"/>
      <c r="G5313" s="19"/>
    </row>
    <row r="5314" spans="2:7" x14ac:dyDescent="0.25">
      <c r="B5314" s="5"/>
      <c r="D5314" s="21"/>
      <c r="E5314" s="19"/>
      <c r="F5314" s="19"/>
      <c r="G5314" s="19"/>
    </row>
    <row r="5315" spans="2:7" x14ac:dyDescent="0.25">
      <c r="B5315" s="5"/>
      <c r="D5315" s="21"/>
      <c r="E5315" s="19"/>
      <c r="F5315" s="19"/>
      <c r="G5315" s="19"/>
    </row>
    <row r="5316" spans="2:7" x14ac:dyDescent="0.25">
      <c r="B5316" s="5"/>
      <c r="D5316" s="21"/>
      <c r="E5316" s="19"/>
      <c r="F5316" s="19"/>
      <c r="G5316" s="19"/>
    </row>
    <row r="5317" spans="2:7" x14ac:dyDescent="0.25">
      <c r="B5317" s="5"/>
      <c r="D5317" s="21"/>
      <c r="E5317" s="19"/>
      <c r="F5317" s="19"/>
      <c r="G5317" s="19"/>
    </row>
    <row r="5318" spans="2:7" x14ac:dyDescent="0.25">
      <c r="B5318" s="5"/>
      <c r="D5318" s="21"/>
      <c r="E5318" s="19"/>
      <c r="F5318" s="19"/>
      <c r="G5318" s="19"/>
    </row>
    <row r="5319" spans="2:7" x14ac:dyDescent="0.25">
      <c r="B5319" s="5"/>
      <c r="D5319" s="21"/>
      <c r="E5319" s="19"/>
      <c r="F5319" s="19"/>
      <c r="G5319" s="19"/>
    </row>
    <row r="5320" spans="2:7" x14ac:dyDescent="0.25">
      <c r="B5320" s="5"/>
      <c r="D5320" s="21"/>
      <c r="E5320" s="19"/>
      <c r="F5320" s="19"/>
      <c r="G5320" s="19"/>
    </row>
    <row r="5321" spans="2:7" x14ac:dyDescent="0.25">
      <c r="B5321" s="5"/>
      <c r="D5321" s="21"/>
      <c r="E5321" s="19"/>
      <c r="F5321" s="19"/>
      <c r="G5321" s="19"/>
    </row>
    <row r="5322" spans="2:7" x14ac:dyDescent="0.25">
      <c r="B5322" s="5"/>
      <c r="D5322" s="21"/>
      <c r="E5322" s="19"/>
      <c r="F5322" s="19"/>
      <c r="G5322" s="19"/>
    </row>
    <row r="5323" spans="2:7" x14ac:dyDescent="0.25">
      <c r="B5323" s="5"/>
      <c r="D5323" s="21"/>
      <c r="E5323" s="19"/>
      <c r="F5323" s="19"/>
      <c r="G5323" s="19"/>
    </row>
    <row r="5324" spans="2:7" x14ac:dyDescent="0.25">
      <c r="B5324" s="5"/>
      <c r="D5324" s="21"/>
      <c r="E5324" s="19"/>
      <c r="F5324" s="19"/>
      <c r="G5324" s="19"/>
    </row>
    <row r="5325" spans="2:7" x14ac:dyDescent="0.25">
      <c r="B5325" s="5"/>
      <c r="D5325" s="21"/>
      <c r="E5325" s="19"/>
      <c r="F5325" s="19"/>
      <c r="G5325" s="19"/>
    </row>
    <row r="5326" spans="2:7" x14ac:dyDescent="0.25">
      <c r="B5326" s="5"/>
      <c r="D5326" s="21"/>
      <c r="E5326" s="19"/>
      <c r="F5326" s="19"/>
      <c r="G5326" s="19"/>
    </row>
    <row r="5327" spans="2:7" x14ac:dyDescent="0.25">
      <c r="B5327" s="5"/>
      <c r="D5327" s="21"/>
      <c r="E5327" s="19"/>
      <c r="F5327" s="19"/>
      <c r="G5327" s="19"/>
    </row>
    <row r="5328" spans="2:7" x14ac:dyDescent="0.25">
      <c r="B5328" s="5"/>
      <c r="D5328" s="21"/>
      <c r="E5328" s="19"/>
      <c r="F5328" s="19"/>
      <c r="G5328" s="19"/>
    </row>
    <row r="5329" spans="2:7" x14ac:dyDescent="0.25">
      <c r="B5329" s="5"/>
      <c r="D5329" s="21"/>
      <c r="E5329" s="19"/>
      <c r="F5329" s="19"/>
      <c r="G5329" s="19"/>
    </row>
    <row r="5330" spans="2:7" x14ac:dyDescent="0.25">
      <c r="B5330" s="5"/>
      <c r="D5330" s="21"/>
      <c r="E5330" s="19"/>
      <c r="F5330" s="19"/>
      <c r="G5330" s="19"/>
    </row>
    <row r="5331" spans="2:7" x14ac:dyDescent="0.25">
      <c r="B5331" s="5"/>
      <c r="D5331" s="21"/>
      <c r="E5331" s="19"/>
      <c r="F5331" s="19"/>
      <c r="G5331" s="19"/>
    </row>
    <row r="5332" spans="2:7" x14ac:dyDescent="0.25">
      <c r="B5332" s="5"/>
      <c r="D5332" s="21"/>
      <c r="E5332" s="19"/>
      <c r="F5332" s="19"/>
      <c r="G5332" s="19"/>
    </row>
    <row r="5333" spans="2:7" x14ac:dyDescent="0.25">
      <c r="B5333" s="5"/>
      <c r="D5333" s="21"/>
      <c r="E5333" s="19"/>
      <c r="F5333" s="19"/>
      <c r="G5333" s="19"/>
    </row>
    <row r="5334" spans="2:7" x14ac:dyDescent="0.25">
      <c r="B5334" s="5"/>
      <c r="D5334" s="21"/>
      <c r="E5334" s="19"/>
      <c r="F5334" s="19"/>
      <c r="G5334" s="19"/>
    </row>
    <row r="5335" spans="2:7" x14ac:dyDescent="0.25">
      <c r="B5335" s="5"/>
      <c r="D5335" s="21"/>
      <c r="E5335" s="19"/>
      <c r="F5335" s="19"/>
      <c r="G5335" s="19"/>
    </row>
    <row r="5336" spans="2:7" x14ac:dyDescent="0.25">
      <c r="B5336" s="5"/>
      <c r="D5336" s="21"/>
      <c r="E5336" s="19"/>
      <c r="F5336" s="19"/>
      <c r="G5336" s="19"/>
    </row>
    <row r="5337" spans="2:7" x14ac:dyDescent="0.25">
      <c r="B5337" s="5"/>
      <c r="D5337" s="21"/>
      <c r="E5337" s="19"/>
      <c r="F5337" s="19"/>
      <c r="G5337" s="19"/>
    </row>
    <row r="5338" spans="2:7" x14ac:dyDescent="0.25">
      <c r="B5338" s="5"/>
      <c r="D5338" s="21"/>
      <c r="E5338" s="19"/>
      <c r="F5338" s="19"/>
      <c r="G5338" s="19"/>
    </row>
    <row r="5339" spans="2:7" x14ac:dyDescent="0.25">
      <c r="B5339" s="5"/>
      <c r="D5339" s="21"/>
      <c r="E5339" s="19"/>
      <c r="F5339" s="19"/>
      <c r="G5339" s="19"/>
    </row>
    <row r="5340" spans="2:7" x14ac:dyDescent="0.25">
      <c r="B5340" s="5"/>
      <c r="D5340" s="21"/>
      <c r="E5340" s="19"/>
      <c r="F5340" s="19"/>
      <c r="G5340" s="19"/>
    </row>
    <row r="5341" spans="2:7" x14ac:dyDescent="0.25">
      <c r="B5341" s="5"/>
      <c r="D5341" s="21"/>
      <c r="E5341" s="19"/>
      <c r="F5341" s="19"/>
      <c r="G5341" s="19"/>
    </row>
    <row r="5342" spans="2:7" x14ac:dyDescent="0.25">
      <c r="B5342" s="5"/>
      <c r="D5342" s="21"/>
      <c r="E5342" s="19"/>
      <c r="F5342" s="19"/>
      <c r="G5342" s="19"/>
    </row>
    <row r="5343" spans="2:7" x14ac:dyDescent="0.25">
      <c r="B5343" s="5"/>
      <c r="D5343" s="21"/>
      <c r="E5343" s="19"/>
      <c r="F5343" s="19"/>
      <c r="G5343" s="19"/>
    </row>
    <row r="5344" spans="2:7" x14ac:dyDescent="0.25">
      <c r="B5344" s="5"/>
      <c r="D5344" s="21"/>
      <c r="E5344" s="19"/>
      <c r="F5344" s="19"/>
      <c r="G5344" s="19"/>
    </row>
    <row r="5345" spans="2:7" x14ac:dyDescent="0.25">
      <c r="B5345" s="5"/>
      <c r="D5345" s="21"/>
      <c r="E5345" s="19"/>
      <c r="F5345" s="19"/>
      <c r="G5345" s="19"/>
    </row>
    <row r="5346" spans="2:7" x14ac:dyDescent="0.25">
      <c r="B5346" s="5"/>
      <c r="D5346" s="21"/>
      <c r="E5346" s="19"/>
      <c r="F5346" s="19"/>
      <c r="G5346" s="19"/>
    </row>
    <row r="5347" spans="2:7" x14ac:dyDescent="0.25">
      <c r="B5347" s="5"/>
      <c r="D5347" s="21"/>
      <c r="E5347" s="19"/>
      <c r="F5347" s="19"/>
      <c r="G5347" s="19"/>
    </row>
    <row r="5348" spans="2:7" x14ac:dyDescent="0.25">
      <c r="B5348" s="5"/>
      <c r="D5348" s="21"/>
      <c r="E5348" s="19"/>
      <c r="F5348" s="19"/>
      <c r="G5348" s="19"/>
    </row>
    <row r="5349" spans="2:7" x14ac:dyDescent="0.25">
      <c r="B5349" s="5"/>
      <c r="D5349" s="21"/>
      <c r="E5349" s="19"/>
      <c r="F5349" s="19"/>
      <c r="G5349" s="19"/>
    </row>
    <row r="5350" spans="2:7" x14ac:dyDescent="0.25">
      <c r="B5350" s="5"/>
      <c r="D5350" s="21"/>
      <c r="E5350" s="19"/>
      <c r="F5350" s="19"/>
      <c r="G5350" s="19"/>
    </row>
    <row r="5351" spans="2:7" x14ac:dyDescent="0.25">
      <c r="B5351" s="5"/>
      <c r="D5351" s="21"/>
      <c r="E5351" s="19"/>
      <c r="F5351" s="19"/>
      <c r="G5351" s="19"/>
    </row>
    <row r="5352" spans="2:7" x14ac:dyDescent="0.25">
      <c r="B5352" s="5"/>
      <c r="D5352" s="21"/>
      <c r="E5352" s="19"/>
      <c r="F5352" s="19"/>
      <c r="G5352" s="19"/>
    </row>
    <row r="5353" spans="2:7" x14ac:dyDescent="0.25">
      <c r="B5353" s="5"/>
      <c r="D5353" s="21"/>
      <c r="E5353" s="19"/>
      <c r="F5353" s="19"/>
      <c r="G5353" s="19"/>
    </row>
    <row r="5354" spans="2:7" x14ac:dyDescent="0.25">
      <c r="B5354" s="5"/>
      <c r="D5354" s="21"/>
      <c r="E5354" s="19"/>
      <c r="F5354" s="19"/>
      <c r="G5354" s="19"/>
    </row>
    <row r="5355" spans="2:7" x14ac:dyDescent="0.25">
      <c r="B5355" s="5"/>
      <c r="D5355" s="21"/>
      <c r="E5355" s="19"/>
      <c r="F5355" s="19"/>
      <c r="G5355" s="19"/>
    </row>
    <row r="5356" spans="2:7" x14ac:dyDescent="0.25">
      <c r="B5356" s="5"/>
      <c r="D5356" s="21"/>
      <c r="E5356" s="19"/>
      <c r="F5356" s="19"/>
      <c r="G5356" s="19"/>
    </row>
    <row r="5357" spans="2:7" x14ac:dyDescent="0.25">
      <c r="B5357" s="5"/>
      <c r="D5357" s="21"/>
      <c r="E5357" s="19"/>
      <c r="F5357" s="19"/>
      <c r="G5357" s="19"/>
    </row>
    <row r="5358" spans="2:7" x14ac:dyDescent="0.25">
      <c r="B5358" s="5"/>
      <c r="D5358" s="21"/>
      <c r="E5358" s="19"/>
      <c r="F5358" s="19"/>
      <c r="G5358" s="19"/>
    </row>
    <row r="5359" spans="2:7" x14ac:dyDescent="0.25">
      <c r="B5359" s="5"/>
      <c r="D5359" s="21"/>
      <c r="E5359" s="19"/>
      <c r="F5359" s="19"/>
      <c r="G5359" s="19"/>
    </row>
    <row r="5360" spans="2:7" x14ac:dyDescent="0.25">
      <c r="B5360" s="5"/>
      <c r="D5360" s="21"/>
      <c r="E5360" s="19"/>
      <c r="F5360" s="19"/>
      <c r="G5360" s="19"/>
    </row>
    <row r="5361" spans="2:7" x14ac:dyDescent="0.25">
      <c r="B5361" s="5"/>
      <c r="D5361" s="21"/>
      <c r="E5361" s="19"/>
      <c r="F5361" s="19"/>
      <c r="G5361" s="19"/>
    </row>
    <row r="5362" spans="2:7" x14ac:dyDescent="0.25">
      <c r="B5362" s="5"/>
      <c r="D5362" s="21"/>
      <c r="E5362" s="19"/>
      <c r="F5362" s="19"/>
      <c r="G5362" s="19"/>
    </row>
    <row r="5363" spans="2:7" x14ac:dyDescent="0.25">
      <c r="B5363" s="5"/>
      <c r="D5363" s="21"/>
      <c r="E5363" s="19"/>
      <c r="F5363" s="19"/>
      <c r="G5363" s="19"/>
    </row>
    <row r="5364" spans="2:7" x14ac:dyDescent="0.25">
      <c r="B5364" s="5"/>
      <c r="D5364" s="21"/>
      <c r="E5364" s="19"/>
      <c r="F5364" s="19"/>
      <c r="G5364" s="19"/>
    </row>
    <row r="5365" spans="2:7" x14ac:dyDescent="0.25">
      <c r="B5365" s="5"/>
      <c r="D5365" s="21"/>
      <c r="E5365" s="19"/>
      <c r="F5365" s="19"/>
      <c r="G5365" s="19"/>
    </row>
    <row r="5366" spans="2:7" x14ac:dyDescent="0.25">
      <c r="B5366" s="5"/>
      <c r="D5366" s="21"/>
      <c r="E5366" s="19"/>
      <c r="F5366" s="19"/>
      <c r="G5366" s="19"/>
    </row>
    <row r="5367" spans="2:7" x14ac:dyDescent="0.25">
      <c r="B5367" s="5"/>
      <c r="D5367" s="21"/>
      <c r="E5367" s="19"/>
      <c r="F5367" s="19"/>
      <c r="G5367" s="19"/>
    </row>
    <row r="5368" spans="2:7" x14ac:dyDescent="0.25">
      <c r="B5368" s="5"/>
      <c r="D5368" s="21"/>
      <c r="E5368" s="19"/>
      <c r="F5368" s="19"/>
      <c r="G5368" s="19"/>
    </row>
    <row r="5369" spans="2:7" x14ac:dyDescent="0.25">
      <c r="B5369" s="5"/>
      <c r="D5369" s="21"/>
      <c r="E5369" s="19"/>
      <c r="F5369" s="19"/>
      <c r="G5369" s="19"/>
    </row>
    <row r="5370" spans="2:7" x14ac:dyDescent="0.25">
      <c r="B5370" s="5"/>
      <c r="D5370" s="21"/>
      <c r="E5370" s="19"/>
      <c r="F5370" s="19"/>
      <c r="G5370" s="19"/>
    </row>
    <row r="5371" spans="2:7" x14ac:dyDescent="0.25">
      <c r="B5371" s="5"/>
      <c r="D5371" s="21"/>
      <c r="E5371" s="19"/>
      <c r="F5371" s="19"/>
      <c r="G5371" s="19"/>
    </row>
    <row r="5372" spans="2:7" x14ac:dyDescent="0.25">
      <c r="B5372" s="5"/>
      <c r="D5372" s="21"/>
      <c r="E5372" s="19"/>
      <c r="F5372" s="19"/>
      <c r="G5372" s="19"/>
    </row>
    <row r="5373" spans="2:7" x14ac:dyDescent="0.25">
      <c r="B5373" s="5"/>
      <c r="D5373" s="21"/>
      <c r="E5373" s="19"/>
      <c r="F5373" s="19"/>
      <c r="G5373" s="19"/>
    </row>
    <row r="5374" spans="2:7" x14ac:dyDescent="0.25">
      <c r="B5374" s="5"/>
      <c r="D5374" s="21"/>
      <c r="E5374" s="19"/>
      <c r="F5374" s="19"/>
      <c r="G5374" s="19"/>
    </row>
    <row r="5375" spans="2:7" x14ac:dyDescent="0.25">
      <c r="B5375" s="5"/>
      <c r="D5375" s="21"/>
      <c r="E5375" s="19"/>
      <c r="F5375" s="19"/>
      <c r="G5375" s="19"/>
    </row>
    <row r="5376" spans="2:7" x14ac:dyDescent="0.25">
      <c r="B5376" s="5"/>
      <c r="D5376" s="21"/>
      <c r="E5376" s="19"/>
      <c r="F5376" s="19"/>
      <c r="G5376" s="19"/>
    </row>
    <row r="5377" spans="2:7" x14ac:dyDescent="0.25">
      <c r="B5377" s="5"/>
      <c r="D5377" s="21"/>
      <c r="E5377" s="19"/>
      <c r="F5377" s="19"/>
      <c r="G5377" s="19"/>
    </row>
    <row r="5378" spans="2:7" x14ac:dyDescent="0.25">
      <c r="B5378" s="5"/>
      <c r="D5378" s="21"/>
      <c r="E5378" s="19"/>
      <c r="F5378" s="19"/>
      <c r="G5378" s="19"/>
    </row>
    <row r="5379" spans="2:7" x14ac:dyDescent="0.25">
      <c r="B5379" s="5"/>
      <c r="D5379" s="21"/>
      <c r="E5379" s="19"/>
      <c r="F5379" s="19"/>
      <c r="G5379" s="19"/>
    </row>
    <row r="5380" spans="2:7" x14ac:dyDescent="0.25">
      <c r="B5380" s="5"/>
      <c r="D5380" s="21"/>
      <c r="E5380" s="19"/>
      <c r="F5380" s="19"/>
      <c r="G5380" s="19"/>
    </row>
    <row r="5381" spans="2:7" x14ac:dyDescent="0.25">
      <c r="B5381" s="5"/>
      <c r="D5381" s="21"/>
      <c r="E5381" s="19"/>
      <c r="F5381" s="19"/>
      <c r="G5381" s="19"/>
    </row>
    <row r="5382" spans="2:7" x14ac:dyDescent="0.25">
      <c r="B5382" s="5"/>
      <c r="D5382" s="21"/>
      <c r="E5382" s="19"/>
      <c r="F5382" s="19"/>
      <c r="G5382" s="19"/>
    </row>
    <row r="5383" spans="2:7" x14ac:dyDescent="0.25">
      <c r="B5383" s="5"/>
      <c r="D5383" s="21"/>
      <c r="E5383" s="19"/>
      <c r="F5383" s="19"/>
      <c r="G5383" s="19"/>
    </row>
    <row r="5384" spans="2:7" x14ac:dyDescent="0.25">
      <c r="B5384" s="5"/>
      <c r="D5384" s="21"/>
      <c r="E5384" s="19"/>
      <c r="F5384" s="19"/>
      <c r="G5384" s="19"/>
    </row>
    <row r="5385" spans="2:7" x14ac:dyDescent="0.25">
      <c r="B5385" s="5"/>
      <c r="D5385" s="21"/>
      <c r="E5385" s="19"/>
      <c r="F5385" s="19"/>
      <c r="G5385" s="19"/>
    </row>
    <row r="5386" spans="2:7" x14ac:dyDescent="0.25">
      <c r="B5386" s="5"/>
      <c r="D5386" s="21"/>
      <c r="E5386" s="19"/>
      <c r="F5386" s="19"/>
      <c r="G5386" s="19"/>
    </row>
    <row r="5387" spans="2:7" x14ac:dyDescent="0.25">
      <c r="B5387" s="5"/>
      <c r="D5387" s="21"/>
      <c r="E5387" s="19"/>
      <c r="F5387" s="19"/>
      <c r="G5387" s="19"/>
    </row>
    <row r="5388" spans="2:7" x14ac:dyDescent="0.25">
      <c r="B5388" s="5"/>
      <c r="D5388" s="21"/>
      <c r="E5388" s="19"/>
      <c r="F5388" s="19"/>
      <c r="G5388" s="19"/>
    </row>
    <row r="5389" spans="2:7" x14ac:dyDescent="0.25">
      <c r="B5389" s="5"/>
      <c r="D5389" s="21"/>
      <c r="E5389" s="19"/>
      <c r="F5389" s="19"/>
      <c r="G5389" s="19"/>
    </row>
    <row r="5390" spans="2:7" x14ac:dyDescent="0.25">
      <c r="B5390" s="5"/>
      <c r="D5390" s="21"/>
      <c r="E5390" s="19"/>
      <c r="F5390" s="19"/>
      <c r="G5390" s="19"/>
    </row>
    <row r="5391" spans="2:7" x14ac:dyDescent="0.25">
      <c r="B5391" s="5"/>
      <c r="D5391" s="21"/>
      <c r="E5391" s="19"/>
      <c r="F5391" s="19"/>
      <c r="G5391" s="19"/>
    </row>
    <row r="5392" spans="2:7" x14ac:dyDescent="0.25">
      <c r="B5392" s="5"/>
      <c r="D5392" s="21"/>
      <c r="E5392" s="19"/>
      <c r="F5392" s="19"/>
      <c r="G5392" s="19"/>
    </row>
    <row r="5393" spans="2:7" x14ac:dyDescent="0.25">
      <c r="B5393" s="5"/>
      <c r="D5393" s="21"/>
      <c r="E5393" s="19"/>
      <c r="F5393" s="19"/>
      <c r="G5393" s="19"/>
    </row>
    <row r="5394" spans="2:7" x14ac:dyDescent="0.25">
      <c r="B5394" s="5"/>
      <c r="D5394" s="21"/>
      <c r="E5394" s="19"/>
      <c r="F5394" s="19"/>
      <c r="G5394" s="19"/>
    </row>
    <row r="5395" spans="2:7" x14ac:dyDescent="0.25">
      <c r="B5395" s="5"/>
      <c r="D5395" s="21"/>
      <c r="E5395" s="19"/>
      <c r="F5395" s="19"/>
      <c r="G5395" s="19"/>
    </row>
    <row r="5396" spans="2:7" x14ac:dyDescent="0.25">
      <c r="B5396" s="5"/>
      <c r="D5396" s="21"/>
      <c r="E5396" s="19"/>
      <c r="F5396" s="19"/>
      <c r="G5396" s="19"/>
    </row>
    <row r="5397" spans="2:7" x14ac:dyDescent="0.25">
      <c r="B5397" s="5"/>
      <c r="D5397" s="21"/>
      <c r="E5397" s="19"/>
      <c r="F5397" s="19"/>
      <c r="G5397" s="19"/>
    </row>
    <row r="5398" spans="2:7" x14ac:dyDescent="0.25">
      <c r="B5398" s="5"/>
      <c r="D5398" s="21"/>
      <c r="E5398" s="19"/>
      <c r="F5398" s="19"/>
      <c r="G5398" s="19"/>
    </row>
    <row r="5399" spans="2:7" x14ac:dyDescent="0.25">
      <c r="B5399" s="5"/>
      <c r="D5399" s="21"/>
      <c r="E5399" s="19"/>
      <c r="F5399" s="19"/>
      <c r="G5399" s="19"/>
    </row>
    <row r="5400" spans="2:7" x14ac:dyDescent="0.25">
      <c r="B5400" s="5"/>
      <c r="D5400" s="21"/>
      <c r="E5400" s="19"/>
      <c r="F5400" s="19"/>
      <c r="G5400" s="19"/>
    </row>
    <row r="5401" spans="2:7" x14ac:dyDescent="0.25">
      <c r="B5401" s="5"/>
      <c r="D5401" s="21"/>
      <c r="E5401" s="19"/>
      <c r="F5401" s="19"/>
      <c r="G5401" s="19"/>
    </row>
    <row r="5402" spans="2:7" x14ac:dyDescent="0.25">
      <c r="B5402" s="5"/>
      <c r="D5402" s="21"/>
      <c r="E5402" s="19"/>
      <c r="F5402" s="19"/>
      <c r="G5402" s="19"/>
    </row>
    <row r="5403" spans="2:7" x14ac:dyDescent="0.25">
      <c r="B5403" s="5"/>
      <c r="D5403" s="21"/>
      <c r="E5403" s="19"/>
      <c r="F5403" s="19"/>
      <c r="G5403" s="19"/>
    </row>
    <row r="5404" spans="2:7" x14ac:dyDescent="0.25">
      <c r="B5404" s="5"/>
      <c r="D5404" s="21"/>
      <c r="E5404" s="19"/>
      <c r="F5404" s="19"/>
      <c r="G5404" s="19"/>
    </row>
    <row r="5405" spans="2:7" x14ac:dyDescent="0.25">
      <c r="B5405" s="5"/>
      <c r="D5405" s="21"/>
      <c r="E5405" s="19"/>
      <c r="F5405" s="19"/>
      <c r="G5405" s="19"/>
    </row>
    <row r="5406" spans="2:7" x14ac:dyDescent="0.25">
      <c r="B5406" s="5"/>
      <c r="D5406" s="21"/>
      <c r="E5406" s="19"/>
      <c r="F5406" s="19"/>
      <c r="G5406" s="19"/>
    </row>
    <row r="5407" spans="2:7" x14ac:dyDescent="0.25">
      <c r="B5407" s="5"/>
      <c r="D5407" s="21"/>
      <c r="E5407" s="19"/>
      <c r="F5407" s="19"/>
      <c r="G5407" s="19"/>
    </row>
    <row r="5408" spans="2:7" x14ac:dyDescent="0.25">
      <c r="B5408" s="5"/>
      <c r="D5408" s="21"/>
      <c r="E5408" s="19"/>
      <c r="F5408" s="19"/>
      <c r="G5408" s="19"/>
    </row>
    <row r="5409" spans="2:7" x14ac:dyDescent="0.25">
      <c r="B5409" s="5"/>
      <c r="D5409" s="21"/>
      <c r="E5409" s="19"/>
      <c r="F5409" s="19"/>
      <c r="G5409" s="19"/>
    </row>
    <row r="5410" spans="2:7" x14ac:dyDescent="0.25">
      <c r="B5410" s="5"/>
      <c r="D5410" s="21"/>
      <c r="E5410" s="19"/>
      <c r="F5410" s="19"/>
      <c r="G5410" s="19"/>
    </row>
    <row r="5411" spans="2:7" x14ac:dyDescent="0.25">
      <c r="B5411" s="5"/>
      <c r="D5411" s="21"/>
      <c r="E5411" s="19"/>
      <c r="F5411" s="19"/>
      <c r="G5411" s="19"/>
    </row>
    <row r="5412" spans="2:7" x14ac:dyDescent="0.25">
      <c r="B5412" s="5"/>
      <c r="D5412" s="21"/>
      <c r="E5412" s="19"/>
      <c r="F5412" s="19"/>
      <c r="G5412" s="19"/>
    </row>
    <row r="5413" spans="2:7" x14ac:dyDescent="0.25">
      <c r="B5413" s="5"/>
      <c r="D5413" s="21"/>
      <c r="E5413" s="19"/>
      <c r="F5413" s="19"/>
      <c r="G5413" s="19"/>
    </row>
    <row r="5414" spans="2:7" x14ac:dyDescent="0.25">
      <c r="B5414" s="5"/>
      <c r="D5414" s="21"/>
      <c r="E5414" s="19"/>
      <c r="F5414" s="19"/>
      <c r="G5414" s="19"/>
    </row>
    <row r="5415" spans="2:7" x14ac:dyDescent="0.25">
      <c r="B5415" s="5"/>
      <c r="D5415" s="21"/>
      <c r="E5415" s="19"/>
      <c r="F5415" s="19"/>
      <c r="G5415" s="19"/>
    </row>
    <row r="5416" spans="2:7" x14ac:dyDescent="0.25">
      <c r="B5416" s="5"/>
      <c r="D5416" s="21"/>
      <c r="E5416" s="19"/>
      <c r="F5416" s="19"/>
      <c r="G5416" s="19"/>
    </row>
    <row r="5417" spans="2:7" x14ac:dyDescent="0.25">
      <c r="B5417" s="5"/>
      <c r="D5417" s="21"/>
      <c r="E5417" s="19"/>
      <c r="F5417" s="19"/>
      <c r="G5417" s="19"/>
    </row>
    <row r="5418" spans="2:7" x14ac:dyDescent="0.25">
      <c r="B5418" s="5"/>
      <c r="D5418" s="21"/>
      <c r="E5418" s="19"/>
      <c r="F5418" s="19"/>
      <c r="G5418" s="19"/>
    </row>
    <row r="5419" spans="2:7" x14ac:dyDescent="0.25">
      <c r="B5419" s="5"/>
      <c r="D5419" s="21"/>
      <c r="E5419" s="19"/>
      <c r="F5419" s="19"/>
      <c r="G5419" s="19"/>
    </row>
    <row r="5420" spans="2:7" x14ac:dyDescent="0.25">
      <c r="B5420" s="5"/>
      <c r="D5420" s="21"/>
      <c r="E5420" s="19"/>
      <c r="F5420" s="19"/>
      <c r="G5420" s="19"/>
    </row>
    <row r="5421" spans="2:7" x14ac:dyDescent="0.25">
      <c r="B5421" s="5"/>
      <c r="D5421" s="21"/>
      <c r="E5421" s="19"/>
      <c r="F5421" s="19"/>
      <c r="G5421" s="19"/>
    </row>
    <row r="5422" spans="2:7" x14ac:dyDescent="0.25">
      <c r="B5422" s="5"/>
      <c r="D5422" s="21"/>
      <c r="E5422" s="19"/>
      <c r="F5422" s="19"/>
      <c r="G5422" s="19"/>
    </row>
    <row r="5423" spans="2:7" x14ac:dyDescent="0.25">
      <c r="B5423" s="5"/>
      <c r="D5423" s="21"/>
      <c r="E5423" s="19"/>
      <c r="F5423" s="19"/>
      <c r="G5423" s="19"/>
    </row>
    <row r="5424" spans="2:7" x14ac:dyDescent="0.25">
      <c r="B5424" s="5"/>
      <c r="D5424" s="21"/>
      <c r="E5424" s="19"/>
      <c r="F5424" s="19"/>
      <c r="G5424" s="19"/>
    </row>
    <row r="5425" spans="2:7" x14ac:dyDescent="0.25">
      <c r="B5425" s="5"/>
      <c r="D5425" s="21"/>
      <c r="E5425" s="19"/>
      <c r="F5425" s="19"/>
      <c r="G5425" s="19"/>
    </row>
    <row r="5426" spans="2:7" x14ac:dyDescent="0.25">
      <c r="B5426" s="5"/>
      <c r="D5426" s="21"/>
      <c r="E5426" s="19"/>
      <c r="F5426" s="19"/>
      <c r="G5426" s="19"/>
    </row>
    <row r="5427" spans="2:7" x14ac:dyDescent="0.25">
      <c r="B5427" s="5"/>
      <c r="D5427" s="21"/>
      <c r="E5427" s="19"/>
      <c r="F5427" s="19"/>
      <c r="G5427" s="19"/>
    </row>
    <row r="5428" spans="2:7" x14ac:dyDescent="0.25">
      <c r="B5428" s="5"/>
      <c r="D5428" s="21"/>
      <c r="E5428" s="19"/>
      <c r="F5428" s="19"/>
      <c r="G5428" s="19"/>
    </row>
    <row r="5429" spans="2:7" x14ac:dyDescent="0.25">
      <c r="B5429" s="5"/>
      <c r="D5429" s="21"/>
      <c r="E5429" s="19"/>
      <c r="F5429" s="19"/>
      <c r="G5429" s="19"/>
    </row>
    <row r="5430" spans="2:7" x14ac:dyDescent="0.25">
      <c r="B5430" s="5"/>
      <c r="D5430" s="21"/>
      <c r="E5430" s="19"/>
      <c r="F5430" s="19"/>
      <c r="G5430" s="19"/>
    </row>
    <row r="5431" spans="2:7" x14ac:dyDescent="0.25">
      <c r="B5431" s="5"/>
      <c r="D5431" s="21"/>
      <c r="E5431" s="19"/>
      <c r="F5431" s="19"/>
      <c r="G5431" s="19"/>
    </row>
    <row r="5432" spans="2:7" x14ac:dyDescent="0.25">
      <c r="B5432" s="5"/>
      <c r="D5432" s="21"/>
      <c r="E5432" s="19"/>
      <c r="F5432" s="19"/>
      <c r="G5432" s="19"/>
    </row>
    <row r="5433" spans="2:7" x14ac:dyDescent="0.25">
      <c r="B5433" s="5"/>
      <c r="D5433" s="21"/>
      <c r="E5433" s="19"/>
      <c r="F5433" s="19"/>
      <c r="G5433" s="19"/>
    </row>
    <row r="5434" spans="2:7" x14ac:dyDescent="0.25">
      <c r="B5434" s="5"/>
      <c r="D5434" s="21"/>
      <c r="E5434" s="19"/>
      <c r="F5434" s="19"/>
      <c r="G5434" s="19"/>
    </row>
    <row r="5435" spans="2:7" x14ac:dyDescent="0.25">
      <c r="B5435" s="5"/>
      <c r="D5435" s="21"/>
      <c r="E5435" s="19"/>
      <c r="F5435" s="19"/>
      <c r="G5435" s="19"/>
    </row>
    <row r="5436" spans="2:7" x14ac:dyDescent="0.25">
      <c r="B5436" s="5"/>
      <c r="D5436" s="21"/>
      <c r="E5436" s="19"/>
      <c r="F5436" s="19"/>
      <c r="G5436" s="19"/>
    </row>
    <row r="5437" spans="2:7" x14ac:dyDescent="0.25">
      <c r="B5437" s="5"/>
      <c r="D5437" s="21"/>
      <c r="E5437" s="19"/>
      <c r="F5437" s="19"/>
      <c r="G5437" s="19"/>
    </row>
    <row r="5438" spans="2:7" x14ac:dyDescent="0.25">
      <c r="B5438" s="5"/>
      <c r="D5438" s="21"/>
      <c r="E5438" s="19"/>
      <c r="F5438" s="19"/>
      <c r="G5438" s="19"/>
    </row>
    <row r="5439" spans="2:7" x14ac:dyDescent="0.25">
      <c r="B5439" s="5"/>
      <c r="D5439" s="21"/>
      <c r="E5439" s="19"/>
      <c r="F5439" s="19"/>
      <c r="G5439" s="19"/>
    </row>
    <row r="5440" spans="2:7" x14ac:dyDescent="0.25">
      <c r="B5440" s="5"/>
      <c r="D5440" s="21"/>
      <c r="E5440" s="19"/>
      <c r="F5440" s="19"/>
      <c r="G5440" s="19"/>
    </row>
    <row r="5441" spans="2:7" x14ac:dyDescent="0.25">
      <c r="B5441" s="5"/>
      <c r="D5441" s="21"/>
      <c r="E5441" s="19"/>
      <c r="F5441" s="19"/>
      <c r="G5441" s="19"/>
    </row>
    <row r="5442" spans="2:7" x14ac:dyDescent="0.25">
      <c r="B5442" s="5"/>
      <c r="D5442" s="21"/>
      <c r="E5442" s="19"/>
      <c r="F5442" s="19"/>
      <c r="G5442" s="19"/>
    </row>
    <row r="5443" spans="2:7" x14ac:dyDescent="0.25">
      <c r="B5443" s="5"/>
      <c r="D5443" s="21"/>
      <c r="E5443" s="19"/>
      <c r="F5443" s="19"/>
      <c r="G5443" s="19"/>
    </row>
    <row r="5444" spans="2:7" x14ac:dyDescent="0.25">
      <c r="B5444" s="5"/>
      <c r="D5444" s="21"/>
      <c r="E5444" s="19"/>
      <c r="F5444" s="19"/>
      <c r="G5444" s="19"/>
    </row>
    <row r="5445" spans="2:7" x14ac:dyDescent="0.25">
      <c r="B5445" s="5"/>
      <c r="D5445" s="21"/>
      <c r="E5445" s="19"/>
      <c r="F5445" s="19"/>
      <c r="G5445" s="19"/>
    </row>
    <row r="5446" spans="2:7" x14ac:dyDescent="0.25">
      <c r="B5446" s="5"/>
      <c r="D5446" s="21"/>
      <c r="E5446" s="19"/>
      <c r="F5446" s="19"/>
      <c r="G5446" s="19"/>
    </row>
    <row r="5447" spans="2:7" x14ac:dyDescent="0.25">
      <c r="B5447" s="5"/>
      <c r="D5447" s="21"/>
      <c r="E5447" s="19"/>
      <c r="F5447" s="19"/>
      <c r="G5447" s="19"/>
    </row>
    <row r="5448" spans="2:7" x14ac:dyDescent="0.25">
      <c r="B5448" s="5"/>
      <c r="D5448" s="21"/>
      <c r="E5448" s="19"/>
      <c r="F5448" s="19"/>
      <c r="G5448" s="19"/>
    </row>
    <row r="5449" spans="2:7" x14ac:dyDescent="0.25">
      <c r="B5449" s="5"/>
      <c r="D5449" s="21"/>
      <c r="E5449" s="19"/>
      <c r="F5449" s="19"/>
      <c r="G5449" s="19"/>
    </row>
    <row r="5450" spans="2:7" x14ac:dyDescent="0.25">
      <c r="B5450" s="5"/>
      <c r="D5450" s="21"/>
      <c r="E5450" s="19"/>
      <c r="F5450" s="19"/>
      <c r="G5450" s="19"/>
    </row>
    <row r="5451" spans="2:7" x14ac:dyDescent="0.25">
      <c r="B5451" s="5"/>
      <c r="D5451" s="21"/>
      <c r="E5451" s="19"/>
      <c r="F5451" s="19"/>
      <c r="G5451" s="19"/>
    </row>
    <row r="5452" spans="2:7" x14ac:dyDescent="0.25">
      <c r="B5452" s="5"/>
      <c r="D5452" s="21"/>
      <c r="E5452" s="19"/>
      <c r="F5452" s="19"/>
      <c r="G5452" s="19"/>
    </row>
    <row r="5453" spans="2:7" x14ac:dyDescent="0.25">
      <c r="B5453" s="5"/>
      <c r="D5453" s="21"/>
      <c r="E5453" s="19"/>
      <c r="F5453" s="19"/>
      <c r="G5453" s="19"/>
    </row>
    <row r="5454" spans="2:7" x14ac:dyDescent="0.25">
      <c r="B5454" s="5"/>
      <c r="D5454" s="21"/>
      <c r="E5454" s="19"/>
      <c r="F5454" s="19"/>
      <c r="G5454" s="19"/>
    </row>
    <row r="5455" spans="2:7" x14ac:dyDescent="0.25">
      <c r="B5455" s="5"/>
      <c r="D5455" s="21"/>
      <c r="E5455" s="19"/>
      <c r="F5455" s="19"/>
      <c r="G5455" s="19"/>
    </row>
    <row r="5456" spans="2:7" x14ac:dyDescent="0.25">
      <c r="B5456" s="5"/>
      <c r="D5456" s="21"/>
      <c r="E5456" s="19"/>
      <c r="F5456" s="19"/>
      <c r="G5456" s="19"/>
    </row>
    <row r="5457" spans="2:7" x14ac:dyDescent="0.25">
      <c r="B5457" s="5"/>
      <c r="D5457" s="21"/>
      <c r="E5457" s="19"/>
      <c r="F5457" s="19"/>
      <c r="G5457" s="19"/>
    </row>
    <row r="5458" spans="2:7" x14ac:dyDescent="0.25">
      <c r="B5458" s="5"/>
      <c r="D5458" s="21"/>
      <c r="E5458" s="19"/>
      <c r="F5458" s="19"/>
      <c r="G5458" s="19"/>
    </row>
    <row r="5459" spans="2:7" x14ac:dyDescent="0.25">
      <c r="B5459" s="5"/>
      <c r="D5459" s="21"/>
      <c r="E5459" s="19"/>
      <c r="F5459" s="19"/>
      <c r="G5459" s="19"/>
    </row>
    <row r="5460" spans="2:7" x14ac:dyDescent="0.25">
      <c r="B5460" s="5"/>
      <c r="D5460" s="21"/>
      <c r="E5460" s="19"/>
      <c r="F5460" s="19"/>
      <c r="G5460" s="19"/>
    </row>
    <row r="5461" spans="2:7" x14ac:dyDescent="0.25">
      <c r="B5461" s="5"/>
      <c r="D5461" s="21"/>
      <c r="E5461" s="19"/>
      <c r="F5461" s="19"/>
      <c r="G5461" s="19"/>
    </row>
    <row r="5462" spans="2:7" x14ac:dyDescent="0.25">
      <c r="B5462" s="5"/>
      <c r="D5462" s="21"/>
      <c r="E5462" s="19"/>
      <c r="F5462" s="19"/>
      <c r="G5462" s="19"/>
    </row>
    <row r="5463" spans="2:7" x14ac:dyDescent="0.25">
      <c r="B5463" s="5"/>
      <c r="D5463" s="21"/>
      <c r="E5463" s="19"/>
      <c r="F5463" s="19"/>
      <c r="G5463" s="19"/>
    </row>
    <row r="5464" spans="2:7" x14ac:dyDescent="0.25">
      <c r="B5464" s="5"/>
      <c r="D5464" s="21"/>
      <c r="E5464" s="19"/>
      <c r="F5464" s="19"/>
      <c r="G5464" s="19"/>
    </row>
    <row r="5465" spans="2:7" x14ac:dyDescent="0.25">
      <c r="B5465" s="5"/>
      <c r="D5465" s="21"/>
      <c r="E5465" s="19"/>
      <c r="F5465" s="19"/>
      <c r="G5465" s="19"/>
    </row>
    <row r="5466" spans="2:7" x14ac:dyDescent="0.25">
      <c r="B5466" s="5"/>
      <c r="D5466" s="21"/>
      <c r="E5466" s="19"/>
      <c r="F5466" s="19"/>
      <c r="G5466" s="19"/>
    </row>
    <row r="5467" spans="2:7" x14ac:dyDescent="0.25">
      <c r="B5467" s="5"/>
      <c r="D5467" s="21"/>
      <c r="E5467" s="19"/>
      <c r="F5467" s="19"/>
      <c r="G5467" s="19"/>
    </row>
    <row r="5468" spans="2:7" x14ac:dyDescent="0.25">
      <c r="B5468" s="5"/>
      <c r="D5468" s="21"/>
      <c r="E5468" s="19"/>
      <c r="F5468" s="19"/>
      <c r="G5468" s="19"/>
    </row>
    <row r="5469" spans="2:7" x14ac:dyDescent="0.25">
      <c r="B5469" s="5"/>
      <c r="D5469" s="21"/>
      <c r="E5469" s="19"/>
      <c r="F5469" s="19"/>
      <c r="G5469" s="19"/>
    </row>
    <row r="5470" spans="2:7" x14ac:dyDescent="0.25">
      <c r="B5470" s="5"/>
      <c r="D5470" s="21"/>
      <c r="E5470" s="19"/>
      <c r="F5470" s="19"/>
      <c r="G5470" s="19"/>
    </row>
    <row r="5471" spans="2:7" x14ac:dyDescent="0.25">
      <c r="B5471" s="5"/>
      <c r="D5471" s="21"/>
      <c r="E5471" s="19"/>
      <c r="F5471" s="19"/>
      <c r="G5471" s="19"/>
    </row>
    <row r="5472" spans="2:7" x14ac:dyDescent="0.25">
      <c r="B5472" s="5"/>
      <c r="D5472" s="21"/>
      <c r="E5472" s="19"/>
      <c r="F5472" s="19"/>
      <c r="G5472" s="19"/>
    </row>
    <row r="5473" spans="2:7" x14ac:dyDescent="0.25">
      <c r="B5473" s="5"/>
      <c r="D5473" s="21"/>
      <c r="E5473" s="19"/>
      <c r="F5473" s="19"/>
      <c r="G5473" s="19"/>
    </row>
    <row r="5474" spans="2:7" x14ac:dyDescent="0.25">
      <c r="B5474" s="5"/>
      <c r="D5474" s="21"/>
      <c r="E5474" s="19"/>
      <c r="F5474" s="19"/>
      <c r="G5474" s="19"/>
    </row>
    <row r="5475" spans="2:7" x14ac:dyDescent="0.25">
      <c r="B5475" s="5"/>
      <c r="D5475" s="21"/>
      <c r="E5475" s="19"/>
      <c r="F5475" s="19"/>
      <c r="G5475" s="19"/>
    </row>
    <row r="5476" spans="2:7" x14ac:dyDescent="0.25">
      <c r="B5476" s="5"/>
      <c r="D5476" s="21"/>
      <c r="E5476" s="19"/>
      <c r="F5476" s="19"/>
      <c r="G5476" s="19"/>
    </row>
    <row r="5477" spans="2:7" x14ac:dyDescent="0.25">
      <c r="B5477" s="5"/>
      <c r="D5477" s="21"/>
      <c r="E5477" s="19"/>
      <c r="F5477" s="19"/>
      <c r="G5477" s="19"/>
    </row>
    <row r="5478" spans="2:7" x14ac:dyDescent="0.25">
      <c r="B5478" s="5"/>
      <c r="D5478" s="21"/>
      <c r="E5478" s="19"/>
      <c r="F5478" s="19"/>
      <c r="G5478" s="19"/>
    </row>
    <row r="5479" spans="2:7" x14ac:dyDescent="0.25">
      <c r="B5479" s="5"/>
      <c r="D5479" s="21"/>
      <c r="E5479" s="19"/>
      <c r="F5479" s="19"/>
      <c r="G5479" s="19"/>
    </row>
    <row r="5480" spans="2:7" x14ac:dyDescent="0.25">
      <c r="B5480" s="5"/>
      <c r="D5480" s="21"/>
      <c r="E5480" s="19"/>
      <c r="F5480" s="19"/>
      <c r="G5480" s="19"/>
    </row>
    <row r="5481" spans="2:7" x14ac:dyDescent="0.25">
      <c r="B5481" s="5"/>
      <c r="D5481" s="21"/>
      <c r="E5481" s="19"/>
      <c r="F5481" s="19"/>
      <c r="G5481" s="19"/>
    </row>
    <row r="5482" spans="2:7" x14ac:dyDescent="0.25">
      <c r="B5482" s="5"/>
      <c r="D5482" s="21"/>
      <c r="E5482" s="19"/>
      <c r="F5482" s="19"/>
      <c r="G5482" s="19"/>
    </row>
    <row r="5483" spans="2:7" x14ac:dyDescent="0.25">
      <c r="B5483" s="5"/>
      <c r="D5483" s="21"/>
      <c r="E5483" s="19"/>
      <c r="F5483" s="19"/>
      <c r="G5483" s="19"/>
    </row>
    <row r="5484" spans="2:7" x14ac:dyDescent="0.25">
      <c r="B5484" s="5"/>
      <c r="D5484" s="21"/>
      <c r="E5484" s="19"/>
      <c r="F5484" s="19"/>
      <c r="G5484" s="19"/>
    </row>
    <row r="5485" spans="2:7" x14ac:dyDescent="0.25">
      <c r="B5485" s="5"/>
      <c r="D5485" s="21"/>
      <c r="E5485" s="19"/>
      <c r="F5485" s="19"/>
      <c r="G5485" s="19"/>
    </row>
    <row r="5486" spans="2:7" x14ac:dyDescent="0.25">
      <c r="B5486" s="5"/>
      <c r="D5486" s="21"/>
      <c r="E5486" s="19"/>
      <c r="F5486" s="19"/>
      <c r="G5486" s="19"/>
    </row>
    <row r="5487" spans="2:7" x14ac:dyDescent="0.25">
      <c r="B5487" s="5"/>
      <c r="D5487" s="21"/>
      <c r="E5487" s="19"/>
      <c r="F5487" s="19"/>
      <c r="G5487" s="19"/>
    </row>
    <row r="5488" spans="2:7" x14ac:dyDescent="0.25">
      <c r="B5488" s="5"/>
      <c r="D5488" s="21"/>
      <c r="E5488" s="19"/>
      <c r="F5488" s="19"/>
      <c r="G5488" s="19"/>
    </row>
    <row r="5489" spans="2:7" x14ac:dyDescent="0.25">
      <c r="B5489" s="5"/>
      <c r="D5489" s="21"/>
      <c r="E5489" s="19"/>
      <c r="F5489" s="19"/>
      <c r="G5489" s="19"/>
    </row>
    <row r="5490" spans="2:7" x14ac:dyDescent="0.25">
      <c r="B5490" s="5"/>
      <c r="D5490" s="21"/>
      <c r="E5490" s="19"/>
      <c r="F5490" s="19"/>
      <c r="G5490" s="19"/>
    </row>
    <row r="5491" spans="2:7" x14ac:dyDescent="0.25">
      <c r="B5491" s="5"/>
      <c r="D5491" s="21"/>
      <c r="E5491" s="19"/>
      <c r="F5491" s="19"/>
      <c r="G5491" s="19"/>
    </row>
    <row r="5492" spans="2:7" x14ac:dyDescent="0.25">
      <c r="B5492" s="5"/>
      <c r="D5492" s="21"/>
      <c r="E5492" s="19"/>
      <c r="F5492" s="19"/>
      <c r="G5492" s="19"/>
    </row>
    <row r="5493" spans="2:7" x14ac:dyDescent="0.25">
      <c r="B5493" s="5"/>
      <c r="D5493" s="21"/>
      <c r="E5493" s="19"/>
      <c r="F5493" s="19"/>
      <c r="G5493" s="19"/>
    </row>
    <row r="5494" spans="2:7" x14ac:dyDescent="0.25">
      <c r="B5494" s="5"/>
      <c r="D5494" s="21"/>
      <c r="E5494" s="19"/>
      <c r="F5494" s="19"/>
      <c r="G5494" s="19"/>
    </row>
    <row r="5495" spans="2:7" x14ac:dyDescent="0.25">
      <c r="B5495" s="5"/>
      <c r="D5495" s="21"/>
      <c r="E5495" s="19"/>
      <c r="F5495" s="19"/>
      <c r="G5495" s="19"/>
    </row>
    <row r="5496" spans="2:7" x14ac:dyDescent="0.25">
      <c r="B5496" s="5"/>
      <c r="D5496" s="21"/>
      <c r="E5496" s="19"/>
      <c r="F5496" s="19"/>
      <c r="G5496" s="19"/>
    </row>
    <row r="5497" spans="2:7" x14ac:dyDescent="0.25">
      <c r="B5497" s="5"/>
      <c r="D5497" s="21"/>
      <c r="E5497" s="19"/>
      <c r="F5497" s="19"/>
      <c r="G5497" s="19"/>
    </row>
    <row r="5498" spans="2:7" x14ac:dyDescent="0.25">
      <c r="B5498" s="5"/>
      <c r="D5498" s="21"/>
      <c r="E5498" s="19"/>
      <c r="F5498" s="19"/>
      <c r="G5498" s="19"/>
    </row>
    <row r="5499" spans="2:7" x14ac:dyDescent="0.25">
      <c r="B5499" s="5"/>
      <c r="D5499" s="21"/>
      <c r="E5499" s="19"/>
      <c r="F5499" s="19"/>
      <c r="G5499" s="19"/>
    </row>
    <row r="5500" spans="2:7" x14ac:dyDescent="0.25">
      <c r="B5500" s="5"/>
      <c r="D5500" s="21"/>
      <c r="E5500" s="19"/>
      <c r="F5500" s="19"/>
      <c r="G5500" s="19"/>
    </row>
    <row r="5501" spans="2:7" x14ac:dyDescent="0.25">
      <c r="B5501" s="5"/>
      <c r="D5501" s="21"/>
      <c r="E5501" s="19"/>
      <c r="F5501" s="19"/>
      <c r="G5501" s="19"/>
    </row>
    <row r="5502" spans="2:7" x14ac:dyDescent="0.25">
      <c r="B5502" s="5"/>
      <c r="D5502" s="21"/>
      <c r="E5502" s="19"/>
      <c r="F5502" s="19"/>
      <c r="G5502" s="19"/>
    </row>
    <row r="5503" spans="2:7" x14ac:dyDescent="0.25">
      <c r="B5503" s="5"/>
      <c r="D5503" s="21"/>
      <c r="E5503" s="19"/>
      <c r="F5503" s="19"/>
      <c r="G5503" s="19"/>
    </row>
    <row r="5504" spans="2:7" x14ac:dyDescent="0.25">
      <c r="B5504" s="5"/>
      <c r="D5504" s="21"/>
      <c r="E5504" s="19"/>
      <c r="F5504" s="19"/>
      <c r="G5504" s="19"/>
    </row>
    <row r="5505" spans="2:7" x14ac:dyDescent="0.25">
      <c r="B5505" s="5"/>
      <c r="D5505" s="21"/>
      <c r="E5505" s="19"/>
      <c r="F5505" s="19"/>
      <c r="G5505" s="19"/>
    </row>
    <row r="5506" spans="2:7" x14ac:dyDescent="0.25">
      <c r="B5506" s="5"/>
      <c r="D5506" s="21"/>
      <c r="E5506" s="19"/>
      <c r="F5506" s="19"/>
      <c r="G5506" s="19"/>
    </row>
    <row r="5507" spans="2:7" x14ac:dyDescent="0.25">
      <c r="B5507" s="5"/>
      <c r="D5507" s="21"/>
      <c r="E5507" s="19"/>
      <c r="F5507" s="19"/>
      <c r="G5507" s="19"/>
    </row>
    <row r="5508" spans="2:7" x14ac:dyDescent="0.25">
      <c r="B5508" s="5"/>
      <c r="D5508" s="21"/>
      <c r="E5508" s="19"/>
      <c r="F5508" s="19"/>
      <c r="G5508" s="19"/>
    </row>
    <row r="5509" spans="2:7" x14ac:dyDescent="0.25">
      <c r="B5509" s="5"/>
      <c r="D5509" s="21"/>
      <c r="E5509" s="19"/>
      <c r="F5509" s="19"/>
      <c r="G5509" s="19"/>
    </row>
    <row r="5510" spans="2:7" x14ac:dyDescent="0.25">
      <c r="B5510" s="5"/>
      <c r="D5510" s="21"/>
      <c r="E5510" s="19"/>
      <c r="F5510" s="19"/>
      <c r="G5510" s="19"/>
    </row>
    <row r="5511" spans="2:7" x14ac:dyDescent="0.25">
      <c r="B5511" s="5"/>
      <c r="D5511" s="21"/>
      <c r="E5511" s="19"/>
      <c r="F5511" s="19"/>
      <c r="G5511" s="19"/>
    </row>
    <row r="5512" spans="2:7" x14ac:dyDescent="0.25">
      <c r="B5512" s="5"/>
      <c r="D5512" s="21"/>
      <c r="E5512" s="19"/>
      <c r="F5512" s="19"/>
      <c r="G5512" s="19"/>
    </row>
    <row r="5513" spans="2:7" x14ac:dyDescent="0.25">
      <c r="B5513" s="5"/>
      <c r="D5513" s="21"/>
      <c r="E5513" s="19"/>
      <c r="F5513" s="19"/>
      <c r="G5513" s="19"/>
    </row>
    <row r="5514" spans="2:7" x14ac:dyDescent="0.25">
      <c r="B5514" s="5"/>
      <c r="D5514" s="21"/>
      <c r="E5514" s="19"/>
      <c r="F5514" s="19"/>
      <c r="G5514" s="19"/>
    </row>
    <row r="5515" spans="2:7" x14ac:dyDescent="0.25">
      <c r="B5515" s="5"/>
      <c r="D5515" s="21"/>
      <c r="E5515" s="19"/>
      <c r="F5515" s="19"/>
      <c r="G5515" s="19"/>
    </row>
    <row r="5516" spans="2:7" x14ac:dyDescent="0.25">
      <c r="B5516" s="5"/>
      <c r="D5516" s="21"/>
      <c r="E5516" s="19"/>
      <c r="F5516" s="19"/>
      <c r="G5516" s="19"/>
    </row>
    <row r="5517" spans="2:7" x14ac:dyDescent="0.25">
      <c r="B5517" s="5"/>
      <c r="D5517" s="21"/>
      <c r="E5517" s="19"/>
      <c r="F5517" s="19"/>
      <c r="G5517" s="19"/>
    </row>
    <row r="5518" spans="2:7" x14ac:dyDescent="0.25">
      <c r="B5518" s="5"/>
      <c r="D5518" s="21"/>
      <c r="E5518" s="19"/>
      <c r="F5518" s="19"/>
      <c r="G5518" s="19"/>
    </row>
    <row r="5519" spans="2:7" x14ac:dyDescent="0.25">
      <c r="B5519" s="5"/>
      <c r="D5519" s="21"/>
      <c r="E5519" s="19"/>
      <c r="F5519" s="19"/>
      <c r="G5519" s="19"/>
    </row>
    <row r="5520" spans="2:7" x14ac:dyDescent="0.25">
      <c r="B5520" s="5"/>
      <c r="D5520" s="21"/>
      <c r="E5520" s="19"/>
      <c r="F5520" s="19"/>
      <c r="G5520" s="19"/>
    </row>
    <row r="5521" spans="2:7" x14ac:dyDescent="0.25">
      <c r="B5521" s="5"/>
      <c r="D5521" s="21"/>
      <c r="E5521" s="19"/>
      <c r="F5521" s="19"/>
      <c r="G5521" s="19"/>
    </row>
    <row r="5522" spans="2:7" x14ac:dyDescent="0.25">
      <c r="B5522" s="5"/>
      <c r="D5522" s="21"/>
      <c r="E5522" s="19"/>
      <c r="F5522" s="19"/>
      <c r="G5522" s="19"/>
    </row>
    <row r="5523" spans="2:7" x14ac:dyDescent="0.25">
      <c r="B5523" s="5"/>
      <c r="D5523" s="21"/>
      <c r="E5523" s="19"/>
      <c r="F5523" s="19"/>
      <c r="G5523" s="19"/>
    </row>
    <row r="5524" spans="2:7" x14ac:dyDescent="0.25">
      <c r="B5524" s="5"/>
      <c r="D5524" s="21"/>
      <c r="E5524" s="19"/>
      <c r="F5524" s="19"/>
      <c r="G5524" s="19"/>
    </row>
    <row r="5525" spans="2:7" x14ac:dyDescent="0.25">
      <c r="B5525" s="5"/>
      <c r="D5525" s="21"/>
      <c r="E5525" s="19"/>
      <c r="F5525" s="19"/>
      <c r="G5525" s="19"/>
    </row>
    <row r="5526" spans="2:7" x14ac:dyDescent="0.25">
      <c r="B5526" s="5"/>
      <c r="D5526" s="21"/>
      <c r="E5526" s="19"/>
      <c r="F5526" s="19"/>
      <c r="G5526" s="19"/>
    </row>
    <row r="5527" spans="2:7" x14ac:dyDescent="0.25">
      <c r="B5527" s="5"/>
      <c r="D5527" s="21"/>
      <c r="E5527" s="19"/>
      <c r="F5527" s="19"/>
      <c r="G5527" s="19"/>
    </row>
    <row r="5528" spans="2:7" x14ac:dyDescent="0.25">
      <c r="B5528" s="5"/>
      <c r="D5528" s="21"/>
      <c r="E5528" s="19"/>
      <c r="F5528" s="19"/>
      <c r="G5528" s="19"/>
    </row>
    <row r="5529" spans="2:7" x14ac:dyDescent="0.25">
      <c r="B5529" s="5"/>
      <c r="D5529" s="21"/>
      <c r="E5529" s="19"/>
      <c r="F5529" s="19"/>
      <c r="G5529" s="19"/>
    </row>
    <row r="5530" spans="2:7" x14ac:dyDescent="0.25">
      <c r="B5530" s="5"/>
      <c r="D5530" s="21"/>
      <c r="E5530" s="19"/>
      <c r="F5530" s="19"/>
      <c r="G5530" s="19"/>
    </row>
    <row r="5531" spans="2:7" x14ac:dyDescent="0.25">
      <c r="B5531" s="5"/>
      <c r="D5531" s="21"/>
      <c r="E5531" s="19"/>
      <c r="F5531" s="19"/>
      <c r="G5531" s="19"/>
    </row>
    <row r="5532" spans="2:7" x14ac:dyDescent="0.25">
      <c r="B5532" s="5"/>
      <c r="D5532" s="21"/>
      <c r="E5532" s="19"/>
      <c r="F5532" s="19"/>
      <c r="G5532" s="19"/>
    </row>
    <row r="5533" spans="2:7" x14ac:dyDescent="0.25">
      <c r="B5533" s="5"/>
      <c r="D5533" s="21"/>
      <c r="E5533" s="19"/>
      <c r="F5533" s="19"/>
      <c r="G5533" s="19"/>
    </row>
    <row r="5534" spans="2:7" x14ac:dyDescent="0.25">
      <c r="B5534" s="5"/>
      <c r="D5534" s="21"/>
      <c r="E5534" s="19"/>
      <c r="F5534" s="19"/>
      <c r="G5534" s="19"/>
    </row>
    <row r="5535" spans="2:7" x14ac:dyDescent="0.25">
      <c r="B5535" s="5"/>
      <c r="D5535" s="21"/>
      <c r="E5535" s="19"/>
      <c r="F5535" s="19"/>
      <c r="G5535" s="19"/>
    </row>
    <row r="5536" spans="2:7" x14ac:dyDescent="0.25">
      <c r="B5536" s="5"/>
      <c r="D5536" s="21"/>
      <c r="E5536" s="19"/>
      <c r="F5536" s="19"/>
      <c r="G5536" s="19"/>
    </row>
    <row r="5537" spans="2:7" x14ac:dyDescent="0.25">
      <c r="B5537" s="5"/>
      <c r="D5537" s="21"/>
      <c r="E5537" s="19"/>
      <c r="F5537" s="19"/>
      <c r="G5537" s="19"/>
    </row>
    <row r="5538" spans="2:7" x14ac:dyDescent="0.25">
      <c r="B5538" s="5"/>
      <c r="D5538" s="21"/>
      <c r="E5538" s="19"/>
      <c r="F5538" s="19"/>
      <c r="G5538" s="19"/>
    </row>
    <row r="5539" spans="2:7" x14ac:dyDescent="0.25">
      <c r="B5539" s="5"/>
      <c r="D5539" s="21"/>
      <c r="E5539" s="19"/>
      <c r="F5539" s="19"/>
      <c r="G5539" s="19"/>
    </row>
    <row r="5540" spans="2:7" x14ac:dyDescent="0.25">
      <c r="B5540" s="5"/>
      <c r="D5540" s="21"/>
      <c r="E5540" s="19"/>
      <c r="F5540" s="19"/>
      <c r="G5540" s="19"/>
    </row>
    <row r="5541" spans="2:7" x14ac:dyDescent="0.25">
      <c r="B5541" s="5"/>
      <c r="D5541" s="21"/>
      <c r="E5541" s="19"/>
      <c r="F5541" s="19"/>
      <c r="G5541" s="19"/>
    </row>
    <row r="5542" spans="2:7" x14ac:dyDescent="0.25">
      <c r="B5542" s="5"/>
      <c r="D5542" s="21"/>
      <c r="E5542" s="19"/>
      <c r="F5542" s="19"/>
      <c r="G5542" s="19"/>
    </row>
    <row r="5543" spans="2:7" x14ac:dyDescent="0.25">
      <c r="B5543" s="5"/>
      <c r="D5543" s="21"/>
      <c r="E5543" s="19"/>
      <c r="F5543" s="19"/>
      <c r="G5543" s="19"/>
    </row>
    <row r="5544" spans="2:7" x14ac:dyDescent="0.25">
      <c r="B5544" s="5"/>
      <c r="D5544" s="21"/>
      <c r="E5544" s="19"/>
      <c r="F5544" s="19"/>
      <c r="G5544" s="19"/>
    </row>
    <row r="5545" spans="2:7" x14ac:dyDescent="0.25">
      <c r="B5545" s="5"/>
      <c r="D5545" s="21"/>
      <c r="E5545" s="19"/>
      <c r="F5545" s="19"/>
      <c r="G5545" s="19"/>
    </row>
    <row r="5546" spans="2:7" x14ac:dyDescent="0.25">
      <c r="B5546" s="5"/>
      <c r="D5546" s="21"/>
      <c r="E5546" s="19"/>
      <c r="F5546" s="19"/>
      <c r="G5546" s="19"/>
    </row>
    <row r="5547" spans="2:7" x14ac:dyDescent="0.25">
      <c r="B5547" s="5"/>
      <c r="D5547" s="21"/>
      <c r="E5547" s="19"/>
      <c r="F5547" s="19"/>
      <c r="G5547" s="19"/>
    </row>
    <row r="5548" spans="2:7" x14ac:dyDescent="0.25">
      <c r="B5548" s="5"/>
      <c r="D5548" s="21"/>
      <c r="E5548" s="19"/>
      <c r="F5548" s="19"/>
      <c r="G5548" s="19"/>
    </row>
    <row r="5549" spans="2:7" x14ac:dyDescent="0.25">
      <c r="B5549" s="5"/>
      <c r="D5549" s="21"/>
      <c r="E5549" s="19"/>
      <c r="F5549" s="19"/>
      <c r="G5549" s="19"/>
    </row>
    <row r="5550" spans="2:7" x14ac:dyDescent="0.25">
      <c r="B5550" s="5"/>
      <c r="D5550" s="21"/>
      <c r="E5550" s="19"/>
      <c r="F5550" s="19"/>
      <c r="G5550" s="19"/>
    </row>
    <row r="5551" spans="2:7" x14ac:dyDescent="0.25">
      <c r="B5551" s="5"/>
      <c r="D5551" s="21"/>
      <c r="E5551" s="19"/>
      <c r="F5551" s="19"/>
      <c r="G5551" s="19"/>
    </row>
    <row r="5552" spans="2:7" x14ac:dyDescent="0.25">
      <c r="B5552" s="5"/>
      <c r="D5552" s="21"/>
      <c r="E5552" s="19"/>
      <c r="F5552" s="19"/>
      <c r="G5552" s="19"/>
    </row>
    <row r="5553" spans="2:7" x14ac:dyDescent="0.25">
      <c r="B5553" s="5"/>
      <c r="D5553" s="21"/>
      <c r="E5553" s="19"/>
      <c r="F5553" s="19"/>
      <c r="G5553" s="19"/>
    </row>
    <row r="5554" spans="2:7" x14ac:dyDescent="0.25">
      <c r="B5554" s="5"/>
      <c r="D5554" s="21"/>
      <c r="E5554" s="19"/>
      <c r="F5554" s="19"/>
      <c r="G5554" s="19"/>
    </row>
    <row r="5555" spans="2:7" x14ac:dyDescent="0.25">
      <c r="B5555" s="5"/>
      <c r="D5555" s="21"/>
      <c r="E5555" s="19"/>
      <c r="F5555" s="19"/>
      <c r="G5555" s="19"/>
    </row>
    <row r="5556" spans="2:7" x14ac:dyDescent="0.25">
      <c r="B5556" s="5"/>
      <c r="D5556" s="21"/>
      <c r="E5556" s="19"/>
      <c r="F5556" s="19"/>
      <c r="G5556" s="19"/>
    </row>
    <row r="5557" spans="2:7" x14ac:dyDescent="0.25">
      <c r="B5557" s="5"/>
      <c r="D5557" s="21"/>
      <c r="E5557" s="19"/>
      <c r="F5557" s="19"/>
      <c r="G5557" s="19"/>
    </row>
    <row r="5558" spans="2:7" x14ac:dyDescent="0.25">
      <c r="B5558" s="5"/>
      <c r="D5558" s="21"/>
      <c r="E5558" s="19"/>
      <c r="F5558" s="19"/>
      <c r="G5558" s="19"/>
    </row>
    <row r="5559" spans="2:7" x14ac:dyDescent="0.25">
      <c r="B5559" s="5"/>
      <c r="D5559" s="21"/>
      <c r="E5559" s="19"/>
      <c r="F5559" s="19"/>
      <c r="G5559" s="19"/>
    </row>
    <row r="5560" spans="2:7" x14ac:dyDescent="0.25">
      <c r="B5560" s="5"/>
      <c r="D5560" s="21"/>
      <c r="E5560" s="19"/>
      <c r="F5560" s="19"/>
      <c r="G5560" s="19"/>
    </row>
    <row r="5561" spans="2:7" x14ac:dyDescent="0.25">
      <c r="B5561" s="5"/>
      <c r="D5561" s="21"/>
      <c r="E5561" s="19"/>
      <c r="F5561" s="19"/>
      <c r="G5561" s="19"/>
    </row>
    <row r="5562" spans="2:7" x14ac:dyDescent="0.25">
      <c r="B5562" s="5"/>
      <c r="D5562" s="21"/>
      <c r="E5562" s="19"/>
      <c r="F5562" s="19"/>
      <c r="G5562" s="19"/>
    </row>
    <row r="5563" spans="2:7" x14ac:dyDescent="0.25">
      <c r="B5563" s="5"/>
      <c r="D5563" s="21"/>
      <c r="E5563" s="19"/>
      <c r="F5563" s="19"/>
      <c r="G5563" s="19"/>
    </row>
    <row r="5564" spans="2:7" x14ac:dyDescent="0.25">
      <c r="B5564" s="5"/>
      <c r="D5564" s="21"/>
      <c r="E5564" s="19"/>
      <c r="F5564" s="19"/>
      <c r="G5564" s="19"/>
    </row>
    <row r="5565" spans="2:7" x14ac:dyDescent="0.25">
      <c r="B5565" s="5"/>
      <c r="D5565" s="21"/>
      <c r="E5565" s="19"/>
      <c r="F5565" s="19"/>
      <c r="G5565" s="19"/>
    </row>
    <row r="5566" spans="2:7" x14ac:dyDescent="0.25">
      <c r="B5566" s="5"/>
      <c r="D5566" s="21"/>
      <c r="E5566" s="19"/>
      <c r="F5566" s="19"/>
      <c r="G5566" s="19"/>
    </row>
    <row r="5567" spans="2:7" x14ac:dyDescent="0.25">
      <c r="B5567" s="5"/>
      <c r="D5567" s="21"/>
      <c r="E5567" s="19"/>
      <c r="F5567" s="19"/>
      <c r="G5567" s="19"/>
    </row>
    <row r="5568" spans="2:7" x14ac:dyDescent="0.25">
      <c r="B5568" s="5"/>
      <c r="D5568" s="21"/>
      <c r="E5568" s="19"/>
      <c r="F5568" s="19"/>
      <c r="G5568" s="19"/>
    </row>
    <row r="5569" spans="2:7" x14ac:dyDescent="0.25">
      <c r="B5569" s="5"/>
      <c r="D5569" s="21"/>
      <c r="E5569" s="19"/>
      <c r="F5569" s="19"/>
      <c r="G5569" s="19"/>
    </row>
    <row r="5570" spans="2:7" x14ac:dyDescent="0.25">
      <c r="B5570" s="5"/>
      <c r="D5570" s="21"/>
      <c r="E5570" s="19"/>
      <c r="F5570" s="19"/>
      <c r="G5570" s="19"/>
    </row>
    <row r="5571" spans="2:7" x14ac:dyDescent="0.25">
      <c r="B5571" s="5"/>
      <c r="D5571" s="21"/>
      <c r="E5571" s="19"/>
      <c r="F5571" s="19"/>
      <c r="G5571" s="19"/>
    </row>
    <row r="5572" spans="2:7" x14ac:dyDescent="0.25">
      <c r="B5572" s="5"/>
      <c r="D5572" s="21"/>
      <c r="E5572" s="19"/>
      <c r="F5572" s="19"/>
      <c r="G5572" s="19"/>
    </row>
    <row r="5573" spans="2:7" x14ac:dyDescent="0.25">
      <c r="B5573" s="5"/>
      <c r="D5573" s="21"/>
      <c r="E5573" s="19"/>
      <c r="F5573" s="19"/>
      <c r="G5573" s="19"/>
    </row>
    <row r="5574" spans="2:7" x14ac:dyDescent="0.25">
      <c r="B5574" s="5"/>
      <c r="D5574" s="21"/>
      <c r="E5574" s="19"/>
      <c r="F5574" s="19"/>
      <c r="G5574" s="19"/>
    </row>
    <row r="5575" spans="2:7" x14ac:dyDescent="0.25">
      <c r="B5575" s="5"/>
      <c r="D5575" s="21"/>
      <c r="E5575" s="19"/>
      <c r="F5575" s="19"/>
      <c r="G5575" s="19"/>
    </row>
    <row r="5576" spans="2:7" x14ac:dyDescent="0.25">
      <c r="B5576" s="5"/>
      <c r="D5576" s="21"/>
      <c r="E5576" s="19"/>
      <c r="F5576" s="19"/>
      <c r="G5576" s="19"/>
    </row>
    <row r="5577" spans="2:7" x14ac:dyDescent="0.25">
      <c r="B5577" s="5"/>
      <c r="D5577" s="21"/>
      <c r="E5577" s="19"/>
      <c r="F5577" s="19"/>
      <c r="G5577" s="19"/>
    </row>
    <row r="5578" spans="2:7" x14ac:dyDescent="0.25">
      <c r="B5578" s="5"/>
      <c r="D5578" s="21"/>
      <c r="E5578" s="19"/>
      <c r="F5578" s="19"/>
      <c r="G5578" s="19"/>
    </row>
    <row r="5579" spans="2:7" x14ac:dyDescent="0.25">
      <c r="B5579" s="5"/>
      <c r="D5579" s="21"/>
      <c r="E5579" s="19"/>
      <c r="F5579" s="19"/>
      <c r="G5579" s="19"/>
    </row>
    <row r="5580" spans="2:7" x14ac:dyDescent="0.25">
      <c r="B5580" s="5"/>
      <c r="D5580" s="21"/>
      <c r="E5580" s="19"/>
      <c r="F5580" s="19"/>
      <c r="G5580" s="19"/>
    </row>
    <row r="5581" spans="2:7" x14ac:dyDescent="0.25">
      <c r="B5581" s="5"/>
      <c r="D5581" s="21"/>
      <c r="E5581" s="19"/>
      <c r="F5581" s="19"/>
      <c r="G5581" s="19"/>
    </row>
    <row r="5582" spans="2:7" x14ac:dyDescent="0.25">
      <c r="B5582" s="5"/>
      <c r="D5582" s="21"/>
      <c r="E5582" s="19"/>
      <c r="F5582" s="19"/>
      <c r="G5582" s="19"/>
    </row>
    <row r="5583" spans="2:7" x14ac:dyDescent="0.25">
      <c r="B5583" s="5"/>
      <c r="D5583" s="21"/>
      <c r="E5583" s="19"/>
      <c r="F5583" s="19"/>
      <c r="G5583" s="19"/>
    </row>
    <row r="5584" spans="2:7" x14ac:dyDescent="0.25">
      <c r="B5584" s="5"/>
      <c r="D5584" s="21"/>
      <c r="E5584" s="19"/>
      <c r="F5584" s="19"/>
      <c r="G5584" s="19"/>
    </row>
    <row r="5585" spans="2:7" x14ac:dyDescent="0.25">
      <c r="B5585" s="5"/>
      <c r="D5585" s="21"/>
      <c r="E5585" s="19"/>
      <c r="F5585" s="19"/>
      <c r="G5585" s="19"/>
    </row>
    <row r="5586" spans="2:7" x14ac:dyDescent="0.25">
      <c r="B5586" s="5"/>
      <c r="D5586" s="21"/>
      <c r="E5586" s="19"/>
      <c r="F5586" s="19"/>
      <c r="G5586" s="19"/>
    </row>
    <row r="5587" spans="2:7" x14ac:dyDescent="0.25">
      <c r="B5587" s="5"/>
      <c r="D5587" s="21"/>
      <c r="E5587" s="19"/>
      <c r="F5587" s="19"/>
      <c r="G5587" s="19"/>
    </row>
    <row r="5588" spans="2:7" x14ac:dyDescent="0.25">
      <c r="B5588" s="5"/>
      <c r="D5588" s="21"/>
      <c r="E5588" s="19"/>
      <c r="F5588" s="19"/>
      <c r="G5588" s="19"/>
    </row>
    <row r="5589" spans="2:7" x14ac:dyDescent="0.25">
      <c r="B5589" s="5"/>
      <c r="D5589" s="21"/>
      <c r="E5589" s="19"/>
      <c r="F5589" s="19"/>
      <c r="G5589" s="19"/>
    </row>
    <row r="5590" spans="2:7" x14ac:dyDescent="0.25">
      <c r="B5590" s="5"/>
      <c r="D5590" s="21"/>
      <c r="E5590" s="19"/>
      <c r="F5590" s="19"/>
      <c r="G5590" s="19"/>
    </row>
    <row r="5591" spans="2:7" x14ac:dyDescent="0.25">
      <c r="B5591" s="5"/>
      <c r="D5591" s="21"/>
      <c r="E5591" s="19"/>
      <c r="F5591" s="19"/>
      <c r="G5591" s="19"/>
    </row>
    <row r="5592" spans="2:7" x14ac:dyDescent="0.25">
      <c r="B5592" s="5"/>
      <c r="D5592" s="21"/>
      <c r="E5592" s="19"/>
      <c r="F5592" s="19"/>
      <c r="G5592" s="19"/>
    </row>
    <row r="5593" spans="2:7" x14ac:dyDescent="0.25">
      <c r="B5593" s="5"/>
      <c r="D5593" s="21"/>
      <c r="E5593" s="19"/>
      <c r="F5593" s="19"/>
      <c r="G5593" s="19"/>
    </row>
    <row r="5594" spans="2:7" x14ac:dyDescent="0.25">
      <c r="B5594" s="5"/>
      <c r="D5594" s="21"/>
      <c r="E5594" s="19"/>
      <c r="F5594" s="19"/>
      <c r="G5594" s="19"/>
    </row>
    <row r="5595" spans="2:7" x14ac:dyDescent="0.25">
      <c r="B5595" s="5"/>
      <c r="D5595" s="21"/>
      <c r="E5595" s="19"/>
      <c r="F5595" s="19"/>
      <c r="G5595" s="19"/>
    </row>
    <row r="5596" spans="2:7" x14ac:dyDescent="0.25">
      <c r="B5596" s="5"/>
      <c r="D5596" s="21"/>
      <c r="E5596" s="19"/>
      <c r="F5596" s="19"/>
      <c r="G5596" s="19"/>
    </row>
    <row r="5597" spans="2:7" x14ac:dyDescent="0.25">
      <c r="B5597" s="5"/>
      <c r="D5597" s="21"/>
      <c r="E5597" s="19"/>
      <c r="F5597" s="19"/>
      <c r="G5597" s="19"/>
    </row>
    <row r="5598" spans="2:7" x14ac:dyDescent="0.25">
      <c r="B5598" s="5"/>
      <c r="D5598" s="21"/>
      <c r="E5598" s="19"/>
      <c r="F5598" s="19"/>
      <c r="G5598" s="19"/>
    </row>
    <row r="5599" spans="2:7" x14ac:dyDescent="0.25">
      <c r="B5599" s="5"/>
      <c r="D5599" s="21"/>
      <c r="E5599" s="19"/>
      <c r="F5599" s="19"/>
      <c r="G5599" s="19"/>
    </row>
    <row r="5600" spans="2:7" x14ac:dyDescent="0.25">
      <c r="B5600" s="5"/>
      <c r="D5600" s="21"/>
      <c r="E5600" s="19"/>
      <c r="F5600" s="19"/>
      <c r="G5600" s="19"/>
    </row>
    <row r="5601" spans="2:7" x14ac:dyDescent="0.25">
      <c r="B5601" s="5"/>
      <c r="D5601" s="21"/>
      <c r="E5601" s="19"/>
      <c r="F5601" s="19"/>
      <c r="G5601" s="19"/>
    </row>
    <row r="5602" spans="2:7" x14ac:dyDescent="0.25">
      <c r="B5602" s="5"/>
      <c r="D5602" s="21"/>
      <c r="E5602" s="19"/>
      <c r="F5602" s="19"/>
      <c r="G5602" s="19"/>
    </row>
    <row r="5603" spans="2:7" x14ac:dyDescent="0.25">
      <c r="B5603" s="5"/>
      <c r="D5603" s="21"/>
      <c r="E5603" s="19"/>
      <c r="F5603" s="19"/>
      <c r="G5603" s="19"/>
    </row>
    <row r="5604" spans="2:7" x14ac:dyDescent="0.25">
      <c r="B5604" s="5"/>
      <c r="D5604" s="21"/>
      <c r="E5604" s="19"/>
      <c r="F5604" s="19"/>
      <c r="G5604" s="19"/>
    </row>
    <row r="5605" spans="2:7" x14ac:dyDescent="0.25">
      <c r="B5605" s="5"/>
      <c r="D5605" s="21"/>
      <c r="E5605" s="19"/>
      <c r="F5605" s="19"/>
      <c r="G5605" s="19"/>
    </row>
    <row r="5606" spans="2:7" x14ac:dyDescent="0.25">
      <c r="B5606" s="5"/>
      <c r="D5606" s="21"/>
      <c r="E5606" s="19"/>
      <c r="F5606" s="19"/>
      <c r="G5606" s="19"/>
    </row>
    <row r="5607" spans="2:7" x14ac:dyDescent="0.25">
      <c r="B5607" s="5"/>
      <c r="D5607" s="21"/>
      <c r="E5607" s="19"/>
      <c r="F5607" s="19"/>
      <c r="G5607" s="19"/>
    </row>
    <row r="5608" spans="2:7" x14ac:dyDescent="0.25">
      <c r="B5608" s="5"/>
      <c r="D5608" s="21"/>
      <c r="E5608" s="19"/>
      <c r="F5608" s="19"/>
      <c r="G5608" s="19"/>
    </row>
    <row r="5609" spans="2:7" x14ac:dyDescent="0.25">
      <c r="B5609" s="5"/>
      <c r="D5609" s="21"/>
      <c r="E5609" s="19"/>
      <c r="F5609" s="19"/>
      <c r="G5609" s="19"/>
    </row>
    <row r="5610" spans="2:7" x14ac:dyDescent="0.25">
      <c r="B5610" s="5"/>
      <c r="D5610" s="21"/>
      <c r="E5610" s="19"/>
      <c r="F5610" s="19"/>
      <c r="G5610" s="19"/>
    </row>
    <row r="5611" spans="2:7" x14ac:dyDescent="0.25">
      <c r="B5611" s="5"/>
      <c r="D5611" s="21"/>
      <c r="E5611" s="19"/>
      <c r="F5611" s="19"/>
      <c r="G5611" s="19"/>
    </row>
    <row r="5612" spans="2:7" x14ac:dyDescent="0.25">
      <c r="B5612" s="5"/>
      <c r="D5612" s="21"/>
      <c r="E5612" s="19"/>
      <c r="F5612" s="19"/>
      <c r="G5612" s="19"/>
    </row>
    <row r="5613" spans="2:7" x14ac:dyDescent="0.25">
      <c r="B5613" s="5"/>
      <c r="D5613" s="21"/>
      <c r="E5613" s="19"/>
      <c r="F5613" s="19"/>
      <c r="G5613" s="19"/>
    </row>
    <row r="5614" spans="2:7" x14ac:dyDescent="0.25">
      <c r="B5614" s="5"/>
      <c r="D5614" s="21"/>
      <c r="E5614" s="19"/>
      <c r="F5614" s="19"/>
      <c r="G5614" s="19"/>
    </row>
    <row r="5615" spans="2:7" x14ac:dyDescent="0.25">
      <c r="B5615" s="5"/>
      <c r="D5615" s="21"/>
      <c r="E5615" s="19"/>
      <c r="F5615" s="19"/>
      <c r="G5615" s="19"/>
    </row>
    <row r="5616" spans="2:7" x14ac:dyDescent="0.25">
      <c r="B5616" s="5"/>
      <c r="D5616" s="21"/>
      <c r="E5616" s="19"/>
      <c r="F5616" s="19"/>
      <c r="G5616" s="19"/>
    </row>
    <row r="5617" spans="2:7" x14ac:dyDescent="0.25">
      <c r="B5617" s="5"/>
      <c r="D5617" s="21"/>
      <c r="E5617" s="19"/>
      <c r="F5617" s="19"/>
      <c r="G5617" s="19"/>
    </row>
    <row r="5618" spans="2:7" x14ac:dyDescent="0.25">
      <c r="B5618" s="5"/>
      <c r="D5618" s="21"/>
      <c r="E5618" s="19"/>
      <c r="F5618" s="19"/>
      <c r="G5618" s="19"/>
    </row>
    <row r="5619" spans="2:7" x14ac:dyDescent="0.25">
      <c r="B5619" s="5"/>
      <c r="D5619" s="21"/>
      <c r="E5619" s="19"/>
      <c r="F5619" s="19"/>
      <c r="G5619" s="19"/>
    </row>
    <row r="5620" spans="2:7" x14ac:dyDescent="0.25">
      <c r="B5620" s="5"/>
      <c r="D5620" s="21"/>
      <c r="E5620" s="19"/>
      <c r="F5620" s="19"/>
      <c r="G5620" s="19"/>
    </row>
    <row r="5621" spans="2:7" x14ac:dyDescent="0.25">
      <c r="B5621" s="5"/>
      <c r="D5621" s="21"/>
      <c r="E5621" s="19"/>
      <c r="F5621" s="19"/>
      <c r="G5621" s="19"/>
    </row>
    <row r="5622" spans="2:7" x14ac:dyDescent="0.25">
      <c r="B5622" s="5"/>
      <c r="D5622" s="21"/>
      <c r="E5622" s="19"/>
      <c r="F5622" s="19"/>
      <c r="G5622" s="19"/>
    </row>
    <row r="5623" spans="2:7" x14ac:dyDescent="0.25">
      <c r="B5623" s="5"/>
      <c r="D5623" s="21"/>
      <c r="E5623" s="19"/>
      <c r="F5623" s="19"/>
      <c r="G5623" s="19"/>
    </row>
    <row r="5624" spans="2:7" x14ac:dyDescent="0.25">
      <c r="B5624" s="5"/>
      <c r="D5624" s="21"/>
      <c r="E5624" s="19"/>
      <c r="F5624" s="19"/>
      <c r="G5624" s="19"/>
    </row>
    <row r="5625" spans="2:7" x14ac:dyDescent="0.25">
      <c r="B5625" s="5"/>
      <c r="D5625" s="21"/>
      <c r="E5625" s="19"/>
      <c r="F5625" s="19"/>
      <c r="G5625" s="19"/>
    </row>
    <row r="5626" spans="2:7" x14ac:dyDescent="0.25">
      <c r="B5626" s="5"/>
      <c r="D5626" s="21"/>
      <c r="E5626" s="19"/>
      <c r="F5626" s="19"/>
      <c r="G5626" s="19"/>
    </row>
    <row r="5627" spans="2:7" x14ac:dyDescent="0.25">
      <c r="B5627" s="5"/>
      <c r="D5627" s="21"/>
      <c r="E5627" s="19"/>
      <c r="F5627" s="19"/>
      <c r="G5627" s="19"/>
    </row>
    <row r="5628" spans="2:7" x14ac:dyDescent="0.25">
      <c r="B5628" s="5"/>
      <c r="D5628" s="21"/>
      <c r="E5628" s="19"/>
      <c r="F5628" s="19"/>
      <c r="G5628" s="19"/>
    </row>
    <row r="5629" spans="2:7" x14ac:dyDescent="0.25">
      <c r="B5629" s="5"/>
      <c r="D5629" s="21"/>
      <c r="E5629" s="19"/>
      <c r="F5629" s="19"/>
      <c r="G5629" s="19"/>
    </row>
    <row r="5630" spans="2:7" x14ac:dyDescent="0.25">
      <c r="B5630" s="5"/>
      <c r="D5630" s="21"/>
      <c r="E5630" s="19"/>
      <c r="F5630" s="19"/>
      <c r="G5630" s="19"/>
    </row>
    <row r="5631" spans="2:7" x14ac:dyDescent="0.25">
      <c r="B5631" s="5"/>
      <c r="D5631" s="21"/>
      <c r="E5631" s="19"/>
      <c r="F5631" s="19"/>
      <c r="G5631" s="19"/>
    </row>
    <row r="5632" spans="2:7" x14ac:dyDescent="0.25">
      <c r="B5632" s="5"/>
      <c r="D5632" s="21"/>
      <c r="E5632" s="19"/>
      <c r="F5632" s="19"/>
      <c r="G5632" s="19"/>
    </row>
    <row r="5633" spans="2:7" x14ac:dyDescent="0.25">
      <c r="B5633" s="5"/>
      <c r="D5633" s="21"/>
      <c r="E5633" s="19"/>
      <c r="F5633" s="19"/>
      <c r="G5633" s="19"/>
    </row>
    <row r="5634" spans="2:7" x14ac:dyDescent="0.25">
      <c r="B5634" s="5"/>
      <c r="D5634" s="21"/>
      <c r="E5634" s="19"/>
      <c r="F5634" s="19"/>
      <c r="G5634" s="19"/>
    </row>
    <row r="5635" spans="2:7" x14ac:dyDescent="0.25">
      <c r="B5635" s="5"/>
      <c r="D5635" s="21"/>
      <c r="E5635" s="19"/>
      <c r="F5635" s="19"/>
      <c r="G5635" s="19"/>
    </row>
    <row r="5636" spans="2:7" x14ac:dyDescent="0.25">
      <c r="B5636" s="5"/>
      <c r="D5636" s="21"/>
      <c r="E5636" s="19"/>
      <c r="F5636" s="19"/>
      <c r="G5636" s="19"/>
    </row>
    <row r="5637" spans="2:7" x14ac:dyDescent="0.25">
      <c r="B5637" s="5"/>
      <c r="D5637" s="21"/>
      <c r="E5637" s="19"/>
      <c r="F5637" s="19"/>
      <c r="G5637" s="19"/>
    </row>
    <row r="5638" spans="2:7" x14ac:dyDescent="0.25">
      <c r="B5638" s="5"/>
      <c r="D5638" s="21"/>
      <c r="E5638" s="19"/>
      <c r="F5638" s="19"/>
      <c r="G5638" s="19"/>
    </row>
    <row r="5639" spans="2:7" x14ac:dyDescent="0.25">
      <c r="B5639" s="5"/>
      <c r="D5639" s="21"/>
      <c r="E5639" s="19"/>
      <c r="F5639" s="19"/>
      <c r="G5639" s="19"/>
    </row>
    <row r="5640" spans="2:7" x14ac:dyDescent="0.25">
      <c r="B5640" s="5"/>
      <c r="D5640" s="21"/>
      <c r="E5640" s="19"/>
      <c r="F5640" s="19"/>
      <c r="G5640" s="19"/>
    </row>
    <row r="5641" spans="2:7" x14ac:dyDescent="0.25">
      <c r="B5641" s="5"/>
      <c r="D5641" s="21"/>
      <c r="E5641" s="19"/>
      <c r="F5641" s="19"/>
      <c r="G5641" s="19"/>
    </row>
    <row r="5642" spans="2:7" x14ac:dyDescent="0.25">
      <c r="B5642" s="5"/>
      <c r="D5642" s="21"/>
      <c r="E5642" s="19"/>
      <c r="F5642" s="19"/>
      <c r="G5642" s="19"/>
    </row>
    <row r="5643" spans="2:7" x14ac:dyDescent="0.25">
      <c r="B5643" s="5"/>
      <c r="D5643" s="21"/>
      <c r="E5643" s="19"/>
      <c r="F5643" s="19"/>
      <c r="G5643" s="19"/>
    </row>
    <row r="5644" spans="2:7" x14ac:dyDescent="0.25">
      <c r="B5644" s="5"/>
      <c r="D5644" s="21"/>
      <c r="E5644" s="19"/>
      <c r="F5644" s="19"/>
      <c r="G5644" s="19"/>
    </row>
    <row r="5645" spans="2:7" x14ac:dyDescent="0.25">
      <c r="B5645" s="5"/>
      <c r="D5645" s="21"/>
      <c r="E5645" s="19"/>
      <c r="F5645" s="19"/>
      <c r="G5645" s="19"/>
    </row>
    <row r="5646" spans="2:7" x14ac:dyDescent="0.25">
      <c r="B5646" s="5"/>
      <c r="D5646" s="21"/>
      <c r="E5646" s="19"/>
      <c r="F5646" s="19"/>
      <c r="G5646" s="19"/>
    </row>
    <row r="5647" spans="2:7" x14ac:dyDescent="0.25">
      <c r="B5647" s="5"/>
      <c r="D5647" s="21"/>
      <c r="E5647" s="19"/>
      <c r="F5647" s="19"/>
      <c r="G5647" s="19"/>
    </row>
    <row r="5648" spans="2:7" x14ac:dyDescent="0.25">
      <c r="B5648" s="5"/>
      <c r="D5648" s="21"/>
      <c r="E5648" s="19"/>
      <c r="F5648" s="19"/>
      <c r="G5648" s="19"/>
    </row>
    <row r="5649" spans="2:7" x14ac:dyDescent="0.25">
      <c r="B5649" s="5"/>
      <c r="D5649" s="21"/>
      <c r="E5649" s="19"/>
      <c r="F5649" s="19"/>
      <c r="G5649" s="19"/>
    </row>
    <row r="5650" spans="2:7" x14ac:dyDescent="0.25">
      <c r="B5650" s="5"/>
      <c r="D5650" s="21"/>
      <c r="E5650" s="19"/>
      <c r="F5650" s="19"/>
      <c r="G5650" s="19"/>
    </row>
    <row r="5651" spans="2:7" x14ac:dyDescent="0.25">
      <c r="B5651" s="5"/>
      <c r="D5651" s="21"/>
      <c r="E5651" s="19"/>
      <c r="F5651" s="19"/>
      <c r="G5651" s="19"/>
    </row>
    <row r="5652" spans="2:7" x14ac:dyDescent="0.25">
      <c r="B5652" s="5"/>
      <c r="D5652" s="21"/>
      <c r="E5652" s="19"/>
      <c r="F5652" s="19"/>
      <c r="G5652" s="19"/>
    </row>
    <row r="5653" spans="2:7" x14ac:dyDescent="0.25">
      <c r="B5653" s="5"/>
      <c r="D5653" s="21"/>
      <c r="E5653" s="19"/>
      <c r="F5653" s="19"/>
      <c r="G5653" s="19"/>
    </row>
    <row r="5654" spans="2:7" x14ac:dyDescent="0.25">
      <c r="B5654" s="5"/>
      <c r="D5654" s="21"/>
      <c r="E5654" s="19"/>
      <c r="F5654" s="19"/>
      <c r="G5654" s="19"/>
    </row>
    <row r="5655" spans="2:7" x14ac:dyDescent="0.25">
      <c r="B5655" s="5"/>
      <c r="D5655" s="21"/>
      <c r="E5655" s="19"/>
      <c r="F5655" s="19"/>
      <c r="G5655" s="19"/>
    </row>
    <row r="5656" spans="2:7" x14ac:dyDescent="0.25">
      <c r="B5656" s="5"/>
      <c r="D5656" s="21"/>
      <c r="E5656" s="19"/>
      <c r="F5656" s="19"/>
      <c r="G5656" s="19"/>
    </row>
    <row r="5657" spans="2:7" x14ac:dyDescent="0.25">
      <c r="B5657" s="5"/>
      <c r="D5657" s="21"/>
      <c r="E5657" s="19"/>
      <c r="F5657" s="19"/>
      <c r="G5657" s="19"/>
    </row>
    <row r="5658" spans="2:7" x14ac:dyDescent="0.25">
      <c r="B5658" s="5"/>
      <c r="D5658" s="21"/>
      <c r="E5658" s="19"/>
      <c r="F5658" s="19"/>
      <c r="G5658" s="19"/>
    </row>
    <row r="5659" spans="2:7" x14ac:dyDescent="0.25">
      <c r="B5659" s="5"/>
      <c r="D5659" s="21"/>
      <c r="E5659" s="19"/>
      <c r="F5659" s="19"/>
      <c r="G5659" s="19"/>
    </row>
    <row r="5660" spans="2:7" x14ac:dyDescent="0.25">
      <c r="B5660" s="5"/>
      <c r="D5660" s="21"/>
      <c r="E5660" s="19"/>
      <c r="F5660" s="19"/>
      <c r="G5660" s="19"/>
    </row>
    <row r="5661" spans="2:7" x14ac:dyDescent="0.25">
      <c r="B5661" s="5"/>
      <c r="D5661" s="21"/>
      <c r="E5661" s="19"/>
      <c r="F5661" s="19"/>
      <c r="G5661" s="19"/>
    </row>
    <row r="5662" spans="2:7" x14ac:dyDescent="0.25">
      <c r="B5662" s="5"/>
      <c r="D5662" s="21"/>
      <c r="E5662" s="19"/>
      <c r="F5662" s="19"/>
      <c r="G5662" s="19"/>
    </row>
    <row r="5663" spans="2:7" x14ac:dyDescent="0.25">
      <c r="B5663" s="5"/>
      <c r="D5663" s="21"/>
      <c r="E5663" s="19"/>
      <c r="F5663" s="19"/>
      <c r="G5663" s="19"/>
    </row>
    <row r="5664" spans="2:7" x14ac:dyDescent="0.25">
      <c r="B5664" s="5"/>
      <c r="D5664" s="21"/>
      <c r="E5664" s="19"/>
      <c r="F5664" s="19"/>
      <c r="G5664" s="19"/>
    </row>
    <row r="5665" spans="2:7" x14ac:dyDescent="0.25">
      <c r="B5665" s="5"/>
      <c r="D5665" s="21"/>
      <c r="E5665" s="19"/>
      <c r="F5665" s="19"/>
      <c r="G5665" s="19"/>
    </row>
    <row r="5666" spans="2:7" x14ac:dyDescent="0.25">
      <c r="B5666" s="5"/>
      <c r="D5666" s="21"/>
      <c r="E5666" s="19"/>
      <c r="F5666" s="19"/>
      <c r="G5666" s="19"/>
    </row>
    <row r="5667" spans="2:7" x14ac:dyDescent="0.25">
      <c r="B5667" s="5"/>
      <c r="D5667" s="21"/>
      <c r="E5667" s="19"/>
      <c r="F5667" s="19"/>
      <c r="G5667" s="19"/>
    </row>
    <row r="5668" spans="2:7" x14ac:dyDescent="0.25">
      <c r="B5668" s="5"/>
      <c r="D5668" s="21"/>
      <c r="E5668" s="19"/>
      <c r="F5668" s="19"/>
      <c r="G5668" s="19"/>
    </row>
    <row r="5669" spans="2:7" x14ac:dyDescent="0.25">
      <c r="B5669" s="5"/>
      <c r="D5669" s="21"/>
      <c r="E5669" s="19"/>
      <c r="F5669" s="19"/>
      <c r="G5669" s="19"/>
    </row>
    <row r="5670" spans="2:7" x14ac:dyDescent="0.25">
      <c r="B5670" s="5"/>
      <c r="D5670" s="21"/>
      <c r="E5670" s="19"/>
      <c r="F5670" s="19"/>
      <c r="G5670" s="19"/>
    </row>
    <row r="5671" spans="2:7" x14ac:dyDescent="0.25">
      <c r="B5671" s="5"/>
      <c r="D5671" s="21"/>
      <c r="E5671" s="19"/>
      <c r="F5671" s="19"/>
      <c r="G5671" s="19"/>
    </row>
    <row r="5672" spans="2:7" x14ac:dyDescent="0.25">
      <c r="B5672" s="5"/>
      <c r="D5672" s="21"/>
      <c r="E5672" s="19"/>
      <c r="F5672" s="19"/>
      <c r="G5672" s="19"/>
    </row>
    <row r="5673" spans="2:7" x14ac:dyDescent="0.25">
      <c r="B5673" s="5"/>
      <c r="D5673" s="21"/>
      <c r="E5673" s="19"/>
      <c r="F5673" s="19"/>
      <c r="G5673" s="19"/>
    </row>
    <row r="5674" spans="2:7" x14ac:dyDescent="0.25">
      <c r="B5674" s="5"/>
      <c r="D5674" s="21"/>
      <c r="E5674" s="19"/>
      <c r="F5674" s="19"/>
      <c r="G5674" s="19"/>
    </row>
    <row r="5675" spans="2:7" x14ac:dyDescent="0.25">
      <c r="B5675" s="5"/>
      <c r="D5675" s="21"/>
      <c r="E5675" s="19"/>
      <c r="F5675" s="19"/>
      <c r="G5675" s="19"/>
    </row>
    <row r="5676" spans="2:7" x14ac:dyDescent="0.25">
      <c r="B5676" s="5"/>
      <c r="D5676" s="21"/>
      <c r="E5676" s="19"/>
      <c r="F5676" s="19"/>
      <c r="G5676" s="19"/>
    </row>
    <row r="5677" spans="2:7" x14ac:dyDescent="0.25">
      <c r="B5677" s="5"/>
      <c r="D5677" s="21"/>
      <c r="E5677" s="19"/>
      <c r="F5677" s="19"/>
      <c r="G5677" s="19"/>
    </row>
    <row r="5678" spans="2:7" x14ac:dyDescent="0.25">
      <c r="B5678" s="5"/>
      <c r="D5678" s="21"/>
      <c r="E5678" s="19"/>
      <c r="F5678" s="19"/>
      <c r="G5678" s="19"/>
    </row>
    <row r="5679" spans="2:7" x14ac:dyDescent="0.25">
      <c r="B5679" s="5"/>
      <c r="D5679" s="21"/>
      <c r="E5679" s="19"/>
      <c r="F5679" s="19"/>
      <c r="G5679" s="19"/>
    </row>
    <row r="5680" spans="2:7" x14ac:dyDescent="0.25">
      <c r="B5680" s="5"/>
      <c r="D5680" s="21"/>
      <c r="E5680" s="19"/>
      <c r="F5680" s="19"/>
      <c r="G5680" s="19"/>
    </row>
    <row r="5681" spans="2:7" x14ac:dyDescent="0.25">
      <c r="B5681" s="5"/>
      <c r="D5681" s="21"/>
      <c r="E5681" s="19"/>
      <c r="F5681" s="19"/>
      <c r="G5681" s="19"/>
    </row>
    <row r="5682" spans="2:7" x14ac:dyDescent="0.25">
      <c r="B5682" s="5"/>
      <c r="D5682" s="21"/>
      <c r="E5682" s="19"/>
      <c r="F5682" s="19"/>
      <c r="G5682" s="19"/>
    </row>
    <row r="5683" spans="2:7" x14ac:dyDescent="0.25">
      <c r="B5683" s="5"/>
      <c r="D5683" s="21"/>
      <c r="E5683" s="19"/>
      <c r="F5683" s="19"/>
      <c r="G5683" s="19"/>
    </row>
    <row r="5684" spans="2:7" x14ac:dyDescent="0.25">
      <c r="B5684" s="5"/>
      <c r="D5684" s="21"/>
      <c r="E5684" s="19"/>
      <c r="F5684" s="19"/>
      <c r="G5684" s="19"/>
    </row>
    <row r="5685" spans="2:7" x14ac:dyDescent="0.25">
      <c r="B5685" s="5"/>
      <c r="D5685" s="21"/>
      <c r="E5685" s="19"/>
      <c r="F5685" s="19"/>
      <c r="G5685" s="19"/>
    </row>
    <row r="5686" spans="2:7" x14ac:dyDescent="0.25">
      <c r="B5686" s="5"/>
      <c r="D5686" s="21"/>
      <c r="E5686" s="19"/>
      <c r="F5686" s="19"/>
      <c r="G5686" s="19"/>
    </row>
    <row r="5687" spans="2:7" x14ac:dyDescent="0.25">
      <c r="B5687" s="5"/>
      <c r="D5687" s="21"/>
      <c r="E5687" s="19"/>
      <c r="F5687" s="19"/>
      <c r="G5687" s="19"/>
    </row>
    <row r="5688" spans="2:7" x14ac:dyDescent="0.25">
      <c r="B5688" s="5"/>
      <c r="D5688" s="21"/>
      <c r="E5688" s="19"/>
      <c r="F5688" s="19"/>
      <c r="G5688" s="19"/>
    </row>
    <row r="5689" spans="2:7" x14ac:dyDescent="0.25">
      <c r="B5689" s="5"/>
      <c r="D5689" s="21"/>
      <c r="E5689" s="19"/>
      <c r="F5689" s="19"/>
      <c r="G5689" s="19"/>
    </row>
    <row r="5690" spans="2:7" x14ac:dyDescent="0.25">
      <c r="B5690" s="5"/>
      <c r="D5690" s="21"/>
      <c r="E5690" s="19"/>
      <c r="F5690" s="19"/>
      <c r="G5690" s="19"/>
    </row>
    <row r="5691" spans="2:7" x14ac:dyDescent="0.25">
      <c r="B5691" s="5"/>
      <c r="D5691" s="21"/>
      <c r="E5691" s="19"/>
      <c r="F5691" s="19"/>
      <c r="G5691" s="19"/>
    </row>
    <row r="5692" spans="2:7" x14ac:dyDescent="0.25">
      <c r="B5692" s="5"/>
      <c r="D5692" s="21"/>
      <c r="E5692" s="19"/>
      <c r="F5692" s="19"/>
      <c r="G5692" s="19"/>
    </row>
    <row r="5693" spans="2:7" x14ac:dyDescent="0.25">
      <c r="B5693" s="5"/>
      <c r="D5693" s="21"/>
      <c r="E5693" s="19"/>
      <c r="F5693" s="19"/>
      <c r="G5693" s="19"/>
    </row>
    <row r="5694" spans="2:7" x14ac:dyDescent="0.25">
      <c r="B5694" s="5"/>
      <c r="D5694" s="21"/>
      <c r="E5694" s="19"/>
      <c r="F5694" s="19"/>
      <c r="G5694" s="19"/>
    </row>
    <row r="5695" spans="2:7" x14ac:dyDescent="0.25">
      <c r="B5695" s="5"/>
      <c r="D5695" s="21"/>
      <c r="E5695" s="19"/>
      <c r="F5695" s="19"/>
      <c r="G5695" s="19"/>
    </row>
    <row r="5696" spans="2:7" x14ac:dyDescent="0.25">
      <c r="B5696" s="5"/>
      <c r="D5696" s="21"/>
      <c r="E5696" s="19"/>
      <c r="F5696" s="19"/>
      <c r="G5696" s="19"/>
    </row>
    <row r="5697" spans="2:7" x14ac:dyDescent="0.25">
      <c r="B5697" s="5"/>
      <c r="D5697" s="21"/>
      <c r="E5697" s="19"/>
      <c r="F5697" s="19"/>
      <c r="G5697" s="19"/>
    </row>
    <row r="5698" spans="2:7" x14ac:dyDescent="0.25">
      <c r="B5698" s="5"/>
      <c r="D5698" s="21"/>
      <c r="E5698" s="19"/>
      <c r="F5698" s="19"/>
      <c r="G5698" s="19"/>
    </row>
    <row r="5699" spans="2:7" x14ac:dyDescent="0.25">
      <c r="B5699" s="5"/>
      <c r="D5699" s="21"/>
      <c r="E5699" s="19"/>
      <c r="F5699" s="19"/>
      <c r="G5699" s="19"/>
    </row>
    <row r="5700" spans="2:7" x14ac:dyDescent="0.25">
      <c r="B5700" s="5"/>
      <c r="D5700" s="21"/>
      <c r="E5700" s="19"/>
      <c r="F5700" s="19"/>
      <c r="G5700" s="19"/>
    </row>
    <row r="5701" spans="2:7" x14ac:dyDescent="0.25">
      <c r="B5701" s="5"/>
      <c r="D5701" s="21"/>
      <c r="E5701" s="19"/>
      <c r="F5701" s="19"/>
      <c r="G5701" s="19"/>
    </row>
    <row r="5702" spans="2:7" x14ac:dyDescent="0.25">
      <c r="B5702" s="5"/>
      <c r="D5702" s="21"/>
      <c r="E5702" s="19"/>
      <c r="F5702" s="19"/>
      <c r="G5702" s="19"/>
    </row>
    <row r="5703" spans="2:7" x14ac:dyDescent="0.25">
      <c r="B5703" s="5"/>
      <c r="D5703" s="21"/>
      <c r="E5703" s="19"/>
      <c r="F5703" s="19"/>
      <c r="G5703" s="19"/>
    </row>
    <row r="5704" spans="2:7" x14ac:dyDescent="0.25">
      <c r="B5704" s="5"/>
      <c r="D5704" s="21"/>
      <c r="E5704" s="19"/>
      <c r="F5704" s="19"/>
      <c r="G5704" s="19"/>
    </row>
    <row r="5705" spans="2:7" x14ac:dyDescent="0.25">
      <c r="B5705" s="5"/>
      <c r="D5705" s="21"/>
      <c r="E5705" s="19"/>
      <c r="F5705" s="19"/>
      <c r="G5705" s="19"/>
    </row>
    <row r="5706" spans="2:7" x14ac:dyDescent="0.25">
      <c r="B5706" s="5"/>
      <c r="D5706" s="21"/>
      <c r="E5706" s="19"/>
      <c r="F5706" s="19"/>
      <c r="G5706" s="19"/>
    </row>
    <row r="5707" spans="2:7" x14ac:dyDescent="0.25">
      <c r="B5707" s="5"/>
      <c r="D5707" s="21"/>
      <c r="E5707" s="19"/>
      <c r="F5707" s="19"/>
      <c r="G5707" s="19"/>
    </row>
    <row r="5708" spans="2:7" x14ac:dyDescent="0.25">
      <c r="B5708" s="5"/>
      <c r="D5708" s="21"/>
      <c r="E5708" s="19"/>
      <c r="F5708" s="19"/>
      <c r="G5708" s="19"/>
    </row>
    <row r="5709" spans="2:7" x14ac:dyDescent="0.25">
      <c r="B5709" s="5"/>
      <c r="D5709" s="21"/>
      <c r="E5709" s="19"/>
      <c r="F5709" s="19"/>
      <c r="G5709" s="19"/>
    </row>
    <row r="5710" spans="2:7" x14ac:dyDescent="0.25">
      <c r="B5710" s="5"/>
      <c r="D5710" s="21"/>
      <c r="E5710" s="19"/>
      <c r="F5710" s="19"/>
      <c r="G5710" s="19"/>
    </row>
    <row r="5711" spans="2:7" x14ac:dyDescent="0.25">
      <c r="B5711" s="5"/>
      <c r="D5711" s="21"/>
      <c r="E5711" s="19"/>
      <c r="F5711" s="19"/>
      <c r="G5711" s="19"/>
    </row>
    <row r="5712" spans="2:7" x14ac:dyDescent="0.25">
      <c r="B5712" s="5"/>
      <c r="D5712" s="21"/>
      <c r="E5712" s="19"/>
      <c r="F5712" s="19"/>
      <c r="G5712" s="19"/>
    </row>
    <row r="5713" spans="2:7" x14ac:dyDescent="0.25">
      <c r="B5713" s="5"/>
      <c r="D5713" s="21"/>
      <c r="E5713" s="19"/>
      <c r="F5713" s="19"/>
      <c r="G5713" s="19"/>
    </row>
    <row r="5714" spans="2:7" x14ac:dyDescent="0.25">
      <c r="B5714" s="5"/>
      <c r="D5714" s="21"/>
      <c r="E5714" s="19"/>
      <c r="F5714" s="19"/>
      <c r="G5714" s="19"/>
    </row>
    <row r="5715" spans="2:7" x14ac:dyDescent="0.25">
      <c r="B5715" s="5"/>
      <c r="D5715" s="21"/>
      <c r="E5715" s="19"/>
      <c r="F5715" s="19"/>
      <c r="G5715" s="19"/>
    </row>
    <row r="5716" spans="2:7" x14ac:dyDescent="0.25">
      <c r="B5716" s="5"/>
      <c r="D5716" s="21"/>
      <c r="E5716" s="19"/>
      <c r="F5716" s="19"/>
      <c r="G5716" s="19"/>
    </row>
    <row r="5717" spans="2:7" x14ac:dyDescent="0.25">
      <c r="B5717" s="5"/>
      <c r="D5717" s="21"/>
      <c r="E5717" s="19"/>
      <c r="F5717" s="19"/>
      <c r="G5717" s="19"/>
    </row>
    <row r="5718" spans="2:7" x14ac:dyDescent="0.25">
      <c r="B5718" s="5"/>
      <c r="D5718" s="21"/>
      <c r="E5718" s="19"/>
      <c r="F5718" s="19"/>
      <c r="G5718" s="19"/>
    </row>
    <row r="5719" spans="2:7" x14ac:dyDescent="0.25">
      <c r="B5719" s="5"/>
      <c r="D5719" s="21"/>
      <c r="E5719" s="19"/>
      <c r="F5719" s="19"/>
      <c r="G5719" s="19"/>
    </row>
    <row r="5720" spans="2:7" x14ac:dyDescent="0.25">
      <c r="B5720" s="5"/>
      <c r="D5720" s="21"/>
      <c r="E5720" s="19"/>
      <c r="F5720" s="19"/>
      <c r="G5720" s="19"/>
    </row>
    <row r="5721" spans="2:7" x14ac:dyDescent="0.25">
      <c r="B5721" s="5"/>
      <c r="D5721" s="21"/>
      <c r="E5721" s="19"/>
      <c r="F5721" s="19"/>
      <c r="G5721" s="19"/>
    </row>
    <row r="5722" spans="2:7" x14ac:dyDescent="0.25">
      <c r="B5722" s="5"/>
      <c r="D5722" s="21"/>
      <c r="E5722" s="19"/>
      <c r="F5722" s="19"/>
      <c r="G5722" s="19"/>
    </row>
    <row r="5723" spans="2:7" x14ac:dyDescent="0.25">
      <c r="B5723" s="5"/>
      <c r="D5723" s="21"/>
      <c r="E5723" s="19"/>
      <c r="F5723" s="19"/>
      <c r="G5723" s="19"/>
    </row>
    <row r="5724" spans="2:7" x14ac:dyDescent="0.25">
      <c r="B5724" s="5"/>
      <c r="D5724" s="21"/>
      <c r="E5724" s="19"/>
      <c r="F5724" s="19"/>
      <c r="G5724" s="19"/>
    </row>
    <row r="5725" spans="2:7" x14ac:dyDescent="0.25">
      <c r="B5725" s="5"/>
      <c r="D5725" s="21"/>
      <c r="E5725" s="19"/>
      <c r="F5725" s="19"/>
      <c r="G5725" s="19"/>
    </row>
    <row r="5726" spans="2:7" x14ac:dyDescent="0.25">
      <c r="B5726" s="5"/>
      <c r="D5726" s="21"/>
      <c r="E5726" s="19"/>
      <c r="F5726" s="19"/>
      <c r="G5726" s="19"/>
    </row>
    <row r="5727" spans="2:7" x14ac:dyDescent="0.25">
      <c r="B5727" s="5"/>
      <c r="D5727" s="21"/>
      <c r="E5727" s="19"/>
      <c r="F5727" s="19"/>
      <c r="G5727" s="19"/>
    </row>
    <row r="5728" spans="2:7" x14ac:dyDescent="0.25">
      <c r="B5728" s="5"/>
      <c r="D5728" s="21"/>
      <c r="E5728" s="19"/>
      <c r="F5728" s="19"/>
      <c r="G5728" s="19"/>
    </row>
    <row r="5729" spans="2:7" x14ac:dyDescent="0.25">
      <c r="B5729" s="5"/>
      <c r="D5729" s="21"/>
      <c r="E5729" s="19"/>
      <c r="F5729" s="19"/>
      <c r="G5729" s="19"/>
    </row>
    <row r="5730" spans="2:7" x14ac:dyDescent="0.25">
      <c r="B5730" s="5"/>
      <c r="D5730" s="21"/>
      <c r="E5730" s="19"/>
      <c r="F5730" s="19"/>
      <c r="G5730" s="19"/>
    </row>
    <row r="5731" spans="2:7" x14ac:dyDescent="0.25">
      <c r="B5731" s="5"/>
      <c r="D5731" s="21"/>
      <c r="E5731" s="19"/>
      <c r="F5731" s="19"/>
      <c r="G5731" s="19"/>
    </row>
  </sheetData>
  <mergeCells count="3">
    <mergeCell ref="K9:M9"/>
    <mergeCell ref="N9:P9"/>
    <mergeCell ref="Q9:S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5"/>
  <sheetViews>
    <sheetView workbookViewId="0">
      <selection activeCell="F10" sqref="F10"/>
    </sheetView>
  </sheetViews>
  <sheetFormatPr defaultRowHeight="15" x14ac:dyDescent="0.25"/>
  <sheetData>
    <row r="1" spans="1:2" x14ac:dyDescent="0.25">
      <c r="A1" t="s">
        <v>5525</v>
      </c>
    </row>
    <row r="2" spans="1:2" x14ac:dyDescent="0.25">
      <c r="B2" t="s">
        <v>5527</v>
      </c>
    </row>
    <row r="3" spans="1:2" x14ac:dyDescent="0.25">
      <c r="A3" t="s">
        <v>5526</v>
      </c>
    </row>
    <row r="4" spans="1:2" x14ac:dyDescent="0.25">
      <c r="A4" t="s">
        <v>5564</v>
      </c>
    </row>
    <row r="5" spans="1:2" x14ac:dyDescent="0.25">
      <c r="A5" t="s">
        <v>5635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3:C202"/>
  <sheetViews>
    <sheetView topLeftCell="A3" workbookViewId="0">
      <selection activeCell="G8" sqref="G8"/>
    </sheetView>
  </sheetViews>
  <sheetFormatPr defaultRowHeight="15" x14ac:dyDescent="0.25"/>
  <cols>
    <col min="2" max="2" width="32.140625" bestFit="1" customWidth="1"/>
  </cols>
  <sheetData>
    <row r="3" spans="1:3" x14ac:dyDescent="0.25">
      <c r="A3">
        <v>1</v>
      </c>
      <c r="B3" t="s">
        <v>0</v>
      </c>
      <c r="C3">
        <v>1010086</v>
      </c>
    </row>
    <row r="4" spans="1:3" x14ac:dyDescent="0.25">
      <c r="A4">
        <v>2</v>
      </c>
      <c r="B4" t="s">
        <v>1</v>
      </c>
      <c r="C4">
        <v>4055921</v>
      </c>
    </row>
    <row r="5" spans="1:3" x14ac:dyDescent="0.25">
      <c r="A5">
        <v>3</v>
      </c>
      <c r="B5" t="s">
        <v>2</v>
      </c>
      <c r="C5">
        <v>4066624</v>
      </c>
    </row>
    <row r="6" spans="1:3" x14ac:dyDescent="0.25">
      <c r="A6">
        <v>4</v>
      </c>
      <c r="B6" t="s">
        <v>3</v>
      </c>
      <c r="C6">
        <v>1009613</v>
      </c>
    </row>
    <row r="7" spans="1:3" x14ac:dyDescent="0.25">
      <c r="A7">
        <v>5</v>
      </c>
      <c r="B7" s="1" t="s">
        <v>4</v>
      </c>
      <c r="C7">
        <v>1008518</v>
      </c>
    </row>
    <row r="8" spans="1:3" x14ac:dyDescent="0.25">
      <c r="A8">
        <v>6</v>
      </c>
      <c r="B8" t="s">
        <v>8</v>
      </c>
      <c r="C8">
        <v>1005279</v>
      </c>
    </row>
    <row r="9" spans="1:3" x14ac:dyDescent="0.25">
      <c r="A9">
        <v>7</v>
      </c>
      <c r="B9" t="s">
        <v>9</v>
      </c>
      <c r="C9">
        <v>1001009</v>
      </c>
    </row>
    <row r="10" spans="1:3" x14ac:dyDescent="0.25">
      <c r="A10">
        <v>8</v>
      </c>
      <c r="B10" t="s">
        <v>10</v>
      </c>
      <c r="C10">
        <v>1012862</v>
      </c>
    </row>
    <row r="11" spans="1:3" x14ac:dyDescent="0.25">
      <c r="A11">
        <v>9</v>
      </c>
      <c r="B11" s="7" t="s">
        <v>11</v>
      </c>
      <c r="C11">
        <v>1014343</v>
      </c>
    </row>
    <row r="12" spans="1:3" x14ac:dyDescent="0.25">
      <c r="A12">
        <v>10</v>
      </c>
      <c r="B12" s="1" t="s">
        <v>12</v>
      </c>
      <c r="C12">
        <v>4111721</v>
      </c>
    </row>
    <row r="13" spans="1:3" x14ac:dyDescent="0.25">
      <c r="A13">
        <v>11</v>
      </c>
      <c r="B13" t="s">
        <v>13</v>
      </c>
      <c r="C13">
        <v>1012528</v>
      </c>
    </row>
    <row r="14" spans="1:3" x14ac:dyDescent="0.25">
      <c r="A14">
        <v>12</v>
      </c>
      <c r="B14" t="s">
        <v>14</v>
      </c>
      <c r="C14">
        <v>1009471</v>
      </c>
    </row>
    <row r="15" spans="1:3" x14ac:dyDescent="0.25">
      <c r="A15">
        <v>13</v>
      </c>
      <c r="B15" t="s">
        <v>15</v>
      </c>
      <c r="C15">
        <v>4055897</v>
      </c>
    </row>
    <row r="16" spans="1:3" x14ac:dyDescent="0.25">
      <c r="A16">
        <v>14</v>
      </c>
      <c r="B16" s="1" t="s">
        <v>16</v>
      </c>
      <c r="C16">
        <v>1015075</v>
      </c>
    </row>
    <row r="17" spans="1:3" x14ac:dyDescent="0.25">
      <c r="A17">
        <v>15</v>
      </c>
      <c r="B17" t="s">
        <v>17</v>
      </c>
      <c r="C17">
        <v>1016421</v>
      </c>
    </row>
    <row r="18" spans="1:3" x14ac:dyDescent="0.25">
      <c r="A18">
        <v>16</v>
      </c>
      <c r="B18" t="s">
        <v>18</v>
      </c>
      <c r="C18">
        <v>1007453</v>
      </c>
    </row>
    <row r="19" spans="1:3" x14ac:dyDescent="0.25">
      <c r="A19">
        <v>17</v>
      </c>
      <c r="B19" t="s">
        <v>19</v>
      </c>
      <c r="C19">
        <v>1010677</v>
      </c>
    </row>
    <row r="20" spans="1:3" x14ac:dyDescent="0.25">
      <c r="A20">
        <v>18</v>
      </c>
      <c r="B20" t="s">
        <v>182</v>
      </c>
      <c r="C20">
        <v>4135652</v>
      </c>
    </row>
    <row r="21" spans="1:3" x14ac:dyDescent="0.25">
      <c r="A21">
        <v>19</v>
      </c>
      <c r="B21" t="s">
        <v>20</v>
      </c>
      <c r="C21">
        <v>1010202</v>
      </c>
    </row>
    <row r="22" spans="1:3" x14ac:dyDescent="0.25">
      <c r="A22">
        <v>20</v>
      </c>
      <c r="B22" t="s">
        <v>21</v>
      </c>
      <c r="C22">
        <v>1014432</v>
      </c>
    </row>
    <row r="23" spans="1:3" x14ac:dyDescent="0.25">
      <c r="A23">
        <v>21</v>
      </c>
      <c r="B23" t="s">
        <v>22</v>
      </c>
      <c r="C23">
        <v>1001515</v>
      </c>
    </row>
    <row r="24" spans="1:3" x14ac:dyDescent="0.25">
      <c r="A24">
        <v>22</v>
      </c>
      <c r="B24" s="1" t="s">
        <v>23</v>
      </c>
      <c r="C24">
        <v>1011915</v>
      </c>
    </row>
    <row r="25" spans="1:3" x14ac:dyDescent="0.25">
      <c r="A25">
        <v>23</v>
      </c>
      <c r="B25" t="s">
        <v>24</v>
      </c>
      <c r="C25">
        <v>4105245</v>
      </c>
    </row>
    <row r="26" spans="1:3" x14ac:dyDescent="0.25">
      <c r="A26">
        <v>24</v>
      </c>
      <c r="B26" s="1" t="s">
        <v>25</v>
      </c>
      <c r="C26">
        <v>1014351</v>
      </c>
    </row>
    <row r="27" spans="1:3" x14ac:dyDescent="0.25">
      <c r="A27">
        <v>25</v>
      </c>
      <c r="B27" s="1" t="s">
        <v>26</v>
      </c>
      <c r="C27">
        <v>1007324</v>
      </c>
    </row>
    <row r="28" spans="1:3" x14ac:dyDescent="0.25">
      <c r="A28">
        <v>26</v>
      </c>
      <c r="B28" s="1" t="s">
        <v>27</v>
      </c>
      <c r="C28">
        <v>1004739</v>
      </c>
    </row>
    <row r="29" spans="1:3" x14ac:dyDescent="0.25">
      <c r="A29">
        <v>27</v>
      </c>
      <c r="B29" t="s">
        <v>28</v>
      </c>
      <c r="C29">
        <v>1007350</v>
      </c>
    </row>
    <row r="30" spans="1:3" x14ac:dyDescent="0.25">
      <c r="A30">
        <v>28</v>
      </c>
      <c r="B30" t="s">
        <v>29</v>
      </c>
      <c r="C30">
        <v>1014384</v>
      </c>
    </row>
    <row r="31" spans="1:3" x14ac:dyDescent="0.25">
      <c r="A31">
        <v>29</v>
      </c>
      <c r="B31" t="s">
        <v>30</v>
      </c>
      <c r="C31">
        <v>1012348</v>
      </c>
    </row>
    <row r="32" spans="1:3" x14ac:dyDescent="0.25">
      <c r="A32">
        <v>30</v>
      </c>
      <c r="B32" s="1" t="s">
        <v>31</v>
      </c>
      <c r="C32">
        <v>1013671</v>
      </c>
    </row>
    <row r="33" spans="1:3" x14ac:dyDescent="0.25">
      <c r="A33">
        <v>31</v>
      </c>
      <c r="B33" s="1" t="s">
        <v>32</v>
      </c>
      <c r="C33">
        <v>1011036</v>
      </c>
    </row>
    <row r="34" spans="1:3" x14ac:dyDescent="0.25">
      <c r="A34">
        <v>32</v>
      </c>
      <c r="B34" s="1" t="s">
        <v>33</v>
      </c>
      <c r="C34">
        <v>1005748</v>
      </c>
    </row>
    <row r="35" spans="1:3" x14ac:dyDescent="0.25">
      <c r="A35">
        <v>33</v>
      </c>
      <c r="B35" s="1" t="s">
        <v>34</v>
      </c>
      <c r="C35">
        <v>1005537</v>
      </c>
    </row>
    <row r="36" spans="1:3" x14ac:dyDescent="0.25">
      <c r="A36">
        <v>34</v>
      </c>
      <c r="B36" t="s">
        <v>35</v>
      </c>
      <c r="C36">
        <v>1011559</v>
      </c>
    </row>
    <row r="37" spans="1:3" x14ac:dyDescent="0.25">
      <c r="A37">
        <v>35</v>
      </c>
      <c r="B37" s="1" t="s">
        <v>1928</v>
      </c>
      <c r="C37">
        <v>1008889</v>
      </c>
    </row>
    <row r="38" spans="1:3" x14ac:dyDescent="0.25">
      <c r="A38">
        <v>36</v>
      </c>
      <c r="B38" t="s">
        <v>36</v>
      </c>
      <c r="C38">
        <v>1007946</v>
      </c>
    </row>
    <row r="39" spans="1:3" x14ac:dyDescent="0.25">
      <c r="A39">
        <v>37</v>
      </c>
      <c r="B39" t="s">
        <v>37</v>
      </c>
      <c r="C39">
        <v>1014318</v>
      </c>
    </row>
    <row r="40" spans="1:3" x14ac:dyDescent="0.25">
      <c r="A40">
        <v>38</v>
      </c>
      <c r="B40" s="1" t="s">
        <v>38</v>
      </c>
      <c r="C40">
        <v>1001480</v>
      </c>
    </row>
    <row r="41" spans="1:3" x14ac:dyDescent="0.25">
      <c r="A41">
        <v>39</v>
      </c>
      <c r="B41" s="1" t="s">
        <v>39</v>
      </c>
      <c r="C41">
        <v>1001687</v>
      </c>
    </row>
    <row r="42" spans="1:3" x14ac:dyDescent="0.25">
      <c r="A42">
        <v>40</v>
      </c>
      <c r="B42" s="1" t="s">
        <v>40</v>
      </c>
      <c r="C42">
        <v>1001428</v>
      </c>
    </row>
    <row r="43" spans="1:3" x14ac:dyDescent="0.25">
      <c r="A43">
        <v>41</v>
      </c>
      <c r="B43" s="1" t="s">
        <v>41</v>
      </c>
      <c r="C43">
        <v>1002343</v>
      </c>
    </row>
    <row r="44" spans="1:3" x14ac:dyDescent="0.25">
      <c r="A44">
        <v>42</v>
      </c>
      <c r="B44" t="s">
        <v>42</v>
      </c>
      <c r="C44">
        <v>1001609</v>
      </c>
    </row>
    <row r="45" spans="1:3" x14ac:dyDescent="0.25">
      <c r="A45">
        <v>43</v>
      </c>
      <c r="B45" t="s">
        <v>43</v>
      </c>
      <c r="C45">
        <v>1010916</v>
      </c>
    </row>
    <row r="46" spans="1:3" x14ac:dyDescent="0.25">
      <c r="A46">
        <v>44</v>
      </c>
      <c r="B46" t="s">
        <v>44</v>
      </c>
      <c r="C46">
        <v>1015878</v>
      </c>
    </row>
    <row r="47" spans="1:3" x14ac:dyDescent="0.25">
      <c r="A47">
        <v>45</v>
      </c>
      <c r="B47" s="1" t="s">
        <v>45</v>
      </c>
      <c r="C47">
        <v>1005222</v>
      </c>
    </row>
    <row r="48" spans="1:3" x14ac:dyDescent="0.25">
      <c r="A48">
        <v>46</v>
      </c>
      <c r="B48" s="1" t="s">
        <v>46</v>
      </c>
      <c r="C48">
        <v>1011733</v>
      </c>
    </row>
    <row r="49" spans="1:3" x14ac:dyDescent="0.25">
      <c r="A49">
        <v>47</v>
      </c>
      <c r="B49" t="s">
        <v>47</v>
      </c>
      <c r="C49">
        <v>1010196</v>
      </c>
    </row>
    <row r="50" spans="1:3" x14ac:dyDescent="0.25">
      <c r="A50">
        <v>48</v>
      </c>
      <c r="B50" t="s">
        <v>48</v>
      </c>
      <c r="C50">
        <v>4053291</v>
      </c>
    </row>
    <row r="51" spans="1:3" x14ac:dyDescent="0.25">
      <c r="A51">
        <v>49</v>
      </c>
      <c r="B51" t="s">
        <v>49</v>
      </c>
      <c r="C51">
        <v>1002327</v>
      </c>
    </row>
    <row r="52" spans="1:3" x14ac:dyDescent="0.25">
      <c r="A52">
        <v>50</v>
      </c>
      <c r="B52" s="1" t="s">
        <v>50</v>
      </c>
      <c r="C52">
        <v>1007724</v>
      </c>
    </row>
    <row r="53" spans="1:3" x14ac:dyDescent="0.25">
      <c r="A53">
        <v>51</v>
      </c>
      <c r="B53" t="s">
        <v>51</v>
      </c>
      <c r="C53">
        <v>1000256</v>
      </c>
    </row>
    <row r="54" spans="1:3" x14ac:dyDescent="0.25">
      <c r="A54">
        <v>52</v>
      </c>
      <c r="B54" t="s">
        <v>52</v>
      </c>
      <c r="C54">
        <v>1000314</v>
      </c>
    </row>
    <row r="55" spans="1:3" x14ac:dyDescent="0.25">
      <c r="A55">
        <v>53</v>
      </c>
      <c r="B55" t="s">
        <v>53</v>
      </c>
      <c r="C55">
        <v>1022823</v>
      </c>
    </row>
    <row r="56" spans="1:3" x14ac:dyDescent="0.25">
      <c r="A56">
        <v>54</v>
      </c>
      <c r="B56" t="s">
        <v>54</v>
      </c>
      <c r="C56">
        <v>4074120</v>
      </c>
    </row>
    <row r="57" spans="1:3" x14ac:dyDescent="0.25">
      <c r="A57">
        <v>55</v>
      </c>
      <c r="B57" s="1" t="s">
        <v>55</v>
      </c>
      <c r="C57">
        <v>1001547</v>
      </c>
    </row>
    <row r="58" spans="1:3" x14ac:dyDescent="0.25">
      <c r="A58">
        <v>56</v>
      </c>
      <c r="B58" s="7" t="s">
        <v>56</v>
      </c>
      <c r="C58">
        <v>1000636</v>
      </c>
    </row>
    <row r="59" spans="1:3" x14ac:dyDescent="0.25">
      <c r="A59">
        <v>57</v>
      </c>
      <c r="B59" s="1" t="s">
        <v>57</v>
      </c>
      <c r="C59">
        <v>1006681</v>
      </c>
    </row>
    <row r="60" spans="1:3" x14ac:dyDescent="0.25">
      <c r="A60">
        <v>58</v>
      </c>
      <c r="B60" t="s">
        <v>58</v>
      </c>
      <c r="C60">
        <v>1010798</v>
      </c>
    </row>
    <row r="61" spans="1:3" x14ac:dyDescent="0.25">
      <c r="A61">
        <v>59</v>
      </c>
      <c r="B61" s="1" t="s">
        <v>59</v>
      </c>
      <c r="C61">
        <v>1001571</v>
      </c>
    </row>
    <row r="62" spans="1:3" x14ac:dyDescent="0.25">
      <c r="A62">
        <v>60</v>
      </c>
      <c r="B62" t="s">
        <v>60</v>
      </c>
      <c r="C62">
        <v>1013573</v>
      </c>
    </row>
    <row r="63" spans="1:3" x14ac:dyDescent="0.25">
      <c r="A63">
        <v>61</v>
      </c>
      <c r="B63" s="1" t="s">
        <v>61</v>
      </c>
      <c r="C63">
        <v>1006838</v>
      </c>
    </row>
    <row r="64" spans="1:3" x14ac:dyDescent="0.25">
      <c r="A64">
        <v>62</v>
      </c>
      <c r="B64" s="1" t="s">
        <v>62</v>
      </c>
      <c r="C64">
        <v>1001743</v>
      </c>
    </row>
    <row r="65" spans="1:3" x14ac:dyDescent="0.25">
      <c r="A65">
        <v>63</v>
      </c>
      <c r="B65" t="s">
        <v>63</v>
      </c>
      <c r="C65">
        <v>1007961</v>
      </c>
    </row>
    <row r="66" spans="1:3" x14ac:dyDescent="0.25">
      <c r="A66">
        <v>64</v>
      </c>
      <c r="B66" t="s">
        <v>64</v>
      </c>
      <c r="C66">
        <v>1007427</v>
      </c>
    </row>
    <row r="67" spans="1:3" x14ac:dyDescent="0.25">
      <c r="A67">
        <v>65</v>
      </c>
      <c r="B67" t="s">
        <v>65</v>
      </c>
      <c r="C67">
        <v>1005100</v>
      </c>
    </row>
    <row r="68" spans="1:3" x14ac:dyDescent="0.25">
      <c r="A68">
        <v>66</v>
      </c>
      <c r="B68" s="1" t="s">
        <v>66</v>
      </c>
      <c r="C68">
        <v>1014028</v>
      </c>
    </row>
    <row r="69" spans="1:3" x14ac:dyDescent="0.25">
      <c r="A69">
        <v>67</v>
      </c>
      <c r="B69" s="1" t="s">
        <v>67</v>
      </c>
      <c r="C69">
        <v>1004996</v>
      </c>
    </row>
    <row r="70" spans="1:3" x14ac:dyDescent="0.25">
      <c r="A70">
        <v>68</v>
      </c>
      <c r="B70" t="s">
        <v>68</v>
      </c>
      <c r="C70">
        <v>1008941</v>
      </c>
    </row>
    <row r="71" spans="1:3" x14ac:dyDescent="0.25">
      <c r="A71">
        <v>69</v>
      </c>
      <c r="B71" t="s">
        <v>69</v>
      </c>
      <c r="C71">
        <v>1000876</v>
      </c>
    </row>
    <row r="72" spans="1:3" x14ac:dyDescent="0.25">
      <c r="A72">
        <v>70</v>
      </c>
      <c r="B72" t="s">
        <v>70</v>
      </c>
      <c r="C72">
        <v>1016073</v>
      </c>
    </row>
    <row r="73" spans="1:3" x14ac:dyDescent="0.25">
      <c r="A73">
        <v>71</v>
      </c>
      <c r="B73" t="s">
        <v>71</v>
      </c>
      <c r="C73">
        <v>4073733</v>
      </c>
    </row>
    <row r="74" spans="1:3" x14ac:dyDescent="0.25">
      <c r="A74">
        <v>72</v>
      </c>
      <c r="B74" s="1" t="s">
        <v>72</v>
      </c>
      <c r="C74">
        <v>1005302</v>
      </c>
    </row>
    <row r="75" spans="1:3" x14ac:dyDescent="0.25">
      <c r="A75">
        <v>73</v>
      </c>
      <c r="B75" s="1" t="s">
        <v>73</v>
      </c>
      <c r="C75">
        <v>1011512</v>
      </c>
    </row>
    <row r="76" spans="1:3" x14ac:dyDescent="0.25">
      <c r="A76">
        <v>74</v>
      </c>
      <c r="B76" s="1" t="s">
        <v>74</v>
      </c>
      <c r="C76">
        <v>1024639</v>
      </c>
    </row>
    <row r="77" spans="1:3" x14ac:dyDescent="0.25">
      <c r="A77">
        <v>75</v>
      </c>
      <c r="B77" t="s">
        <v>75</v>
      </c>
      <c r="C77">
        <v>1003047</v>
      </c>
    </row>
    <row r="78" spans="1:3" x14ac:dyDescent="0.25">
      <c r="A78">
        <v>76</v>
      </c>
      <c r="B78" t="s">
        <v>76</v>
      </c>
      <c r="C78">
        <v>1005507</v>
      </c>
    </row>
    <row r="79" spans="1:3" x14ac:dyDescent="0.25">
      <c r="A79">
        <v>77</v>
      </c>
      <c r="B79" s="1" t="s">
        <v>77</v>
      </c>
      <c r="C79">
        <v>1013300</v>
      </c>
    </row>
    <row r="80" spans="1:3" x14ac:dyDescent="0.25">
      <c r="A80">
        <v>78</v>
      </c>
      <c r="B80" t="s">
        <v>78</v>
      </c>
      <c r="C80">
        <v>1002598</v>
      </c>
    </row>
    <row r="81" spans="1:3" x14ac:dyDescent="0.25">
      <c r="A81">
        <v>79</v>
      </c>
      <c r="B81" t="s">
        <v>79</v>
      </c>
      <c r="C81">
        <v>1009567</v>
      </c>
    </row>
    <row r="82" spans="1:3" x14ac:dyDescent="0.25">
      <c r="A82">
        <v>80</v>
      </c>
      <c r="B82" t="s">
        <v>80</v>
      </c>
      <c r="C82">
        <v>1005131</v>
      </c>
    </row>
    <row r="83" spans="1:3" x14ac:dyDescent="0.25">
      <c r="A83">
        <v>81</v>
      </c>
      <c r="B83" s="1" t="s">
        <v>81</v>
      </c>
      <c r="C83">
        <v>1015081</v>
      </c>
    </row>
    <row r="84" spans="1:3" x14ac:dyDescent="0.25">
      <c r="A84">
        <v>82</v>
      </c>
    </row>
    <row r="85" spans="1:3" x14ac:dyDescent="0.25">
      <c r="A85">
        <v>83</v>
      </c>
    </row>
    <row r="86" spans="1:3" x14ac:dyDescent="0.25">
      <c r="A86">
        <v>84</v>
      </c>
    </row>
    <row r="87" spans="1:3" x14ac:dyDescent="0.25">
      <c r="A87">
        <v>85</v>
      </c>
    </row>
    <row r="88" spans="1:3" x14ac:dyDescent="0.25">
      <c r="A88">
        <v>86</v>
      </c>
    </row>
    <row r="89" spans="1:3" x14ac:dyDescent="0.25">
      <c r="A89">
        <v>87</v>
      </c>
    </row>
    <row r="90" spans="1:3" x14ac:dyDescent="0.25">
      <c r="A90">
        <v>88</v>
      </c>
    </row>
    <row r="91" spans="1:3" x14ac:dyDescent="0.25">
      <c r="A91">
        <v>89</v>
      </c>
    </row>
    <row r="92" spans="1:3" x14ac:dyDescent="0.25">
      <c r="A92">
        <v>90</v>
      </c>
    </row>
    <row r="93" spans="1:3" x14ac:dyDescent="0.25">
      <c r="A93">
        <v>91</v>
      </c>
    </row>
    <row r="94" spans="1:3" x14ac:dyDescent="0.25">
      <c r="A94">
        <v>92</v>
      </c>
    </row>
    <row r="95" spans="1:3" x14ac:dyDescent="0.25">
      <c r="A95">
        <v>93</v>
      </c>
    </row>
    <row r="96" spans="1:3" x14ac:dyDescent="0.25">
      <c r="A96">
        <v>94</v>
      </c>
    </row>
    <row r="97" spans="1:1" x14ac:dyDescent="0.25">
      <c r="A97">
        <v>95</v>
      </c>
    </row>
    <row r="98" spans="1:1" x14ac:dyDescent="0.25">
      <c r="A98">
        <v>96</v>
      </c>
    </row>
    <row r="99" spans="1:1" x14ac:dyDescent="0.25">
      <c r="A99">
        <v>97</v>
      </c>
    </row>
    <row r="100" spans="1:1" x14ac:dyDescent="0.25">
      <c r="A100">
        <v>98</v>
      </c>
    </row>
    <row r="101" spans="1:1" x14ac:dyDescent="0.25">
      <c r="A101">
        <v>99</v>
      </c>
    </row>
    <row r="102" spans="1:1" x14ac:dyDescent="0.25">
      <c r="A102">
        <v>100</v>
      </c>
    </row>
    <row r="103" spans="1:1" x14ac:dyDescent="0.25">
      <c r="A103">
        <v>101</v>
      </c>
    </row>
    <row r="104" spans="1:1" x14ac:dyDescent="0.25">
      <c r="A104">
        <v>102</v>
      </c>
    </row>
    <row r="105" spans="1:1" x14ac:dyDescent="0.25">
      <c r="A105">
        <v>103</v>
      </c>
    </row>
    <row r="106" spans="1:1" x14ac:dyDescent="0.25">
      <c r="A106">
        <v>104</v>
      </c>
    </row>
    <row r="107" spans="1:1" x14ac:dyDescent="0.25">
      <c r="A107">
        <v>105</v>
      </c>
    </row>
    <row r="108" spans="1:1" x14ac:dyDescent="0.25">
      <c r="A108">
        <v>106</v>
      </c>
    </row>
    <row r="109" spans="1:1" x14ac:dyDescent="0.25">
      <c r="A109">
        <v>107</v>
      </c>
    </row>
    <row r="110" spans="1:1" x14ac:dyDescent="0.25">
      <c r="A110">
        <v>108</v>
      </c>
    </row>
    <row r="111" spans="1:1" x14ac:dyDescent="0.25">
      <c r="A111">
        <v>109</v>
      </c>
    </row>
    <row r="112" spans="1:1" x14ac:dyDescent="0.25">
      <c r="A112">
        <v>110</v>
      </c>
    </row>
    <row r="113" spans="1:1" x14ac:dyDescent="0.25">
      <c r="A113">
        <v>111</v>
      </c>
    </row>
    <row r="114" spans="1:1" x14ac:dyDescent="0.25">
      <c r="A114">
        <v>112</v>
      </c>
    </row>
    <row r="115" spans="1:1" x14ac:dyDescent="0.25">
      <c r="A115">
        <v>113</v>
      </c>
    </row>
    <row r="116" spans="1:1" x14ac:dyDescent="0.25">
      <c r="A116">
        <v>114</v>
      </c>
    </row>
    <row r="117" spans="1:1" x14ac:dyDescent="0.25">
      <c r="A117">
        <v>115</v>
      </c>
    </row>
    <row r="118" spans="1:1" x14ac:dyDescent="0.25">
      <c r="A118">
        <v>116</v>
      </c>
    </row>
    <row r="119" spans="1:1" x14ac:dyDescent="0.25">
      <c r="A119">
        <v>117</v>
      </c>
    </row>
    <row r="120" spans="1:1" x14ac:dyDescent="0.25">
      <c r="A120">
        <v>118</v>
      </c>
    </row>
    <row r="121" spans="1:1" x14ac:dyDescent="0.25">
      <c r="A121">
        <v>119</v>
      </c>
    </row>
    <row r="122" spans="1:1" x14ac:dyDescent="0.25">
      <c r="A122">
        <v>120</v>
      </c>
    </row>
    <row r="123" spans="1:1" x14ac:dyDescent="0.25">
      <c r="A123">
        <v>121</v>
      </c>
    </row>
    <row r="124" spans="1:1" x14ac:dyDescent="0.25">
      <c r="A124">
        <v>122</v>
      </c>
    </row>
    <row r="125" spans="1:1" x14ac:dyDescent="0.25">
      <c r="A125">
        <v>123</v>
      </c>
    </row>
    <row r="126" spans="1:1" x14ac:dyDescent="0.25">
      <c r="A126">
        <v>124</v>
      </c>
    </row>
    <row r="127" spans="1:1" x14ac:dyDescent="0.25">
      <c r="A127">
        <v>125</v>
      </c>
    </row>
    <row r="128" spans="1:1" x14ac:dyDescent="0.25">
      <c r="A128">
        <v>126</v>
      </c>
    </row>
    <row r="129" spans="1:1" x14ac:dyDescent="0.25">
      <c r="A129">
        <v>127</v>
      </c>
    </row>
    <row r="130" spans="1:1" x14ac:dyDescent="0.25">
      <c r="A130">
        <v>128</v>
      </c>
    </row>
    <row r="131" spans="1:1" x14ac:dyDescent="0.25">
      <c r="A131">
        <v>129</v>
      </c>
    </row>
    <row r="132" spans="1:1" x14ac:dyDescent="0.25">
      <c r="A132">
        <v>130</v>
      </c>
    </row>
    <row r="133" spans="1:1" x14ac:dyDescent="0.25">
      <c r="A133">
        <v>131</v>
      </c>
    </row>
    <row r="134" spans="1:1" x14ac:dyDescent="0.25">
      <c r="A134">
        <v>132</v>
      </c>
    </row>
    <row r="135" spans="1:1" x14ac:dyDescent="0.25">
      <c r="A135">
        <v>133</v>
      </c>
    </row>
    <row r="136" spans="1:1" x14ac:dyDescent="0.25">
      <c r="A136">
        <v>134</v>
      </c>
    </row>
    <row r="137" spans="1:1" x14ac:dyDescent="0.25">
      <c r="A137">
        <v>135</v>
      </c>
    </row>
    <row r="138" spans="1:1" x14ac:dyDescent="0.25">
      <c r="A138">
        <v>136</v>
      </c>
    </row>
    <row r="139" spans="1:1" x14ac:dyDescent="0.25">
      <c r="A139">
        <v>137</v>
      </c>
    </row>
    <row r="140" spans="1:1" x14ac:dyDescent="0.25">
      <c r="A140">
        <v>138</v>
      </c>
    </row>
    <row r="141" spans="1:1" x14ac:dyDescent="0.25">
      <c r="A141">
        <v>139</v>
      </c>
    </row>
    <row r="142" spans="1:1" x14ac:dyDescent="0.25">
      <c r="A142">
        <v>140</v>
      </c>
    </row>
    <row r="143" spans="1:1" x14ac:dyDescent="0.25">
      <c r="A143">
        <v>141</v>
      </c>
    </row>
    <row r="144" spans="1:1" x14ac:dyDescent="0.25">
      <c r="A144">
        <v>142</v>
      </c>
    </row>
    <row r="145" spans="1:1" x14ac:dyDescent="0.25">
      <c r="A145">
        <v>143</v>
      </c>
    </row>
    <row r="146" spans="1:1" x14ac:dyDescent="0.25">
      <c r="A146">
        <v>144</v>
      </c>
    </row>
    <row r="147" spans="1:1" x14ac:dyDescent="0.25">
      <c r="A147">
        <v>145</v>
      </c>
    </row>
    <row r="148" spans="1:1" x14ac:dyDescent="0.25">
      <c r="A148">
        <v>146</v>
      </c>
    </row>
    <row r="149" spans="1:1" x14ac:dyDescent="0.25">
      <c r="A149">
        <v>147</v>
      </c>
    </row>
    <row r="150" spans="1:1" x14ac:dyDescent="0.25">
      <c r="A150">
        <v>148</v>
      </c>
    </row>
    <row r="151" spans="1:1" x14ac:dyDescent="0.25">
      <c r="A151">
        <v>149</v>
      </c>
    </row>
    <row r="152" spans="1:1" x14ac:dyDescent="0.25">
      <c r="A152">
        <v>150</v>
      </c>
    </row>
    <row r="153" spans="1:1" x14ac:dyDescent="0.25">
      <c r="A153">
        <v>151</v>
      </c>
    </row>
    <row r="154" spans="1:1" x14ac:dyDescent="0.25">
      <c r="A154">
        <v>152</v>
      </c>
    </row>
    <row r="155" spans="1:1" x14ac:dyDescent="0.25">
      <c r="A155">
        <v>153</v>
      </c>
    </row>
    <row r="156" spans="1:1" x14ac:dyDescent="0.25">
      <c r="A156">
        <v>154</v>
      </c>
    </row>
    <row r="157" spans="1:1" x14ac:dyDescent="0.25">
      <c r="A157">
        <v>155</v>
      </c>
    </row>
    <row r="158" spans="1:1" x14ac:dyDescent="0.25">
      <c r="A158">
        <v>156</v>
      </c>
    </row>
    <row r="159" spans="1:1" x14ac:dyDescent="0.25">
      <c r="A159">
        <v>157</v>
      </c>
    </row>
    <row r="160" spans="1:1" x14ac:dyDescent="0.25">
      <c r="A160">
        <v>158</v>
      </c>
    </row>
    <row r="161" spans="1:1" x14ac:dyDescent="0.25">
      <c r="A161">
        <v>159</v>
      </c>
    </row>
    <row r="162" spans="1:1" x14ac:dyDescent="0.25">
      <c r="A162">
        <v>160</v>
      </c>
    </row>
    <row r="163" spans="1:1" x14ac:dyDescent="0.25">
      <c r="A163">
        <v>161</v>
      </c>
    </row>
    <row r="164" spans="1:1" x14ac:dyDescent="0.25">
      <c r="A164">
        <v>162</v>
      </c>
    </row>
    <row r="165" spans="1:1" x14ac:dyDescent="0.25">
      <c r="A165">
        <v>163</v>
      </c>
    </row>
    <row r="166" spans="1:1" x14ac:dyDescent="0.25">
      <c r="A166">
        <v>164</v>
      </c>
    </row>
    <row r="167" spans="1:1" x14ac:dyDescent="0.25">
      <c r="A167">
        <v>165</v>
      </c>
    </row>
    <row r="168" spans="1:1" x14ac:dyDescent="0.25">
      <c r="A168">
        <v>166</v>
      </c>
    </row>
    <row r="169" spans="1:1" x14ac:dyDescent="0.25">
      <c r="A169">
        <v>167</v>
      </c>
    </row>
    <row r="170" spans="1:1" x14ac:dyDescent="0.25">
      <c r="A170">
        <v>168</v>
      </c>
    </row>
    <row r="171" spans="1:1" x14ac:dyDescent="0.25">
      <c r="A171">
        <v>169</v>
      </c>
    </row>
    <row r="172" spans="1:1" x14ac:dyDescent="0.25">
      <c r="A172">
        <v>170</v>
      </c>
    </row>
    <row r="173" spans="1:1" x14ac:dyDescent="0.25">
      <c r="A173">
        <v>171</v>
      </c>
    </row>
    <row r="174" spans="1:1" x14ac:dyDescent="0.25">
      <c r="A174">
        <v>172</v>
      </c>
    </row>
    <row r="175" spans="1:1" x14ac:dyDescent="0.25">
      <c r="A175">
        <v>173</v>
      </c>
    </row>
    <row r="176" spans="1:1" x14ac:dyDescent="0.25">
      <c r="A176">
        <v>174</v>
      </c>
    </row>
    <row r="177" spans="1:1" x14ac:dyDescent="0.25">
      <c r="A177">
        <v>175</v>
      </c>
    </row>
    <row r="178" spans="1:1" x14ac:dyDescent="0.25">
      <c r="A178">
        <v>176</v>
      </c>
    </row>
    <row r="179" spans="1:1" x14ac:dyDescent="0.25">
      <c r="A179">
        <v>177</v>
      </c>
    </row>
    <row r="180" spans="1:1" x14ac:dyDescent="0.25">
      <c r="A180">
        <v>178</v>
      </c>
    </row>
    <row r="181" spans="1:1" x14ac:dyDescent="0.25">
      <c r="A181">
        <v>179</v>
      </c>
    </row>
    <row r="182" spans="1:1" x14ac:dyDescent="0.25">
      <c r="A182">
        <v>180</v>
      </c>
    </row>
    <row r="183" spans="1:1" x14ac:dyDescent="0.25">
      <c r="A183">
        <v>181</v>
      </c>
    </row>
    <row r="184" spans="1:1" x14ac:dyDescent="0.25">
      <c r="A184">
        <v>182</v>
      </c>
    </row>
    <row r="185" spans="1:1" x14ac:dyDescent="0.25">
      <c r="A185">
        <v>183</v>
      </c>
    </row>
    <row r="186" spans="1:1" x14ac:dyDescent="0.25">
      <c r="A186">
        <v>184</v>
      </c>
    </row>
    <row r="187" spans="1:1" x14ac:dyDescent="0.25">
      <c r="A187">
        <v>185</v>
      </c>
    </row>
    <row r="188" spans="1:1" x14ac:dyDescent="0.25">
      <c r="A188">
        <v>186</v>
      </c>
    </row>
    <row r="189" spans="1:1" x14ac:dyDescent="0.25">
      <c r="A189">
        <v>187</v>
      </c>
    </row>
    <row r="190" spans="1:1" x14ac:dyDescent="0.25">
      <c r="A190">
        <v>188</v>
      </c>
    </row>
    <row r="191" spans="1:1" x14ac:dyDescent="0.25">
      <c r="A191">
        <v>189</v>
      </c>
    </row>
    <row r="192" spans="1:1" x14ac:dyDescent="0.25">
      <c r="A192">
        <v>190</v>
      </c>
    </row>
    <row r="193" spans="1:1" x14ac:dyDescent="0.25">
      <c r="A193">
        <v>191</v>
      </c>
    </row>
    <row r="194" spans="1:1" x14ac:dyDescent="0.25">
      <c r="A194">
        <v>192</v>
      </c>
    </row>
    <row r="195" spans="1:1" x14ac:dyDescent="0.25">
      <c r="A195">
        <v>193</v>
      </c>
    </row>
    <row r="196" spans="1:1" x14ac:dyDescent="0.25">
      <c r="A196">
        <v>194</v>
      </c>
    </row>
    <row r="197" spans="1:1" x14ac:dyDescent="0.25">
      <c r="A197">
        <v>195</v>
      </c>
    </row>
    <row r="198" spans="1:1" x14ac:dyDescent="0.25">
      <c r="A198">
        <v>196</v>
      </c>
    </row>
    <row r="199" spans="1:1" x14ac:dyDescent="0.25">
      <c r="A199">
        <v>197</v>
      </c>
    </row>
    <row r="200" spans="1:1" x14ac:dyDescent="0.25">
      <c r="A200">
        <v>198</v>
      </c>
    </row>
    <row r="201" spans="1:1" x14ac:dyDescent="0.25">
      <c r="A201">
        <v>199</v>
      </c>
    </row>
    <row r="202" spans="1:1" x14ac:dyDescent="0.25">
      <c r="A202">
        <v>200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B4B2EE5F8FAE4D96C069E552388728" ma:contentTypeVersion="13" ma:contentTypeDescription="Create a new document." ma:contentTypeScope="" ma:versionID="b960d0b466131a92b9a6e7d426b7da85">
  <xsd:schema xmlns:xsd="http://www.w3.org/2001/XMLSchema" xmlns:xs="http://www.w3.org/2001/XMLSchema" xmlns:p="http://schemas.microsoft.com/office/2006/metadata/properties" xmlns:ns2="314bd02c-9a11-4b68-ac09-d1b30372c2d0" xmlns:ns3="47f5b249-d513-4abf-bdbf-6ca03c7ccbd4" targetNamespace="http://schemas.microsoft.com/office/2006/metadata/properties" ma:root="true" ma:fieldsID="8954a36f206a7f1e84d1c6cef39937d6" ns2:_="" ns3:_="">
    <xsd:import namespace="314bd02c-9a11-4b68-ac09-d1b30372c2d0"/>
    <xsd:import namespace="47f5b249-d513-4abf-bdbf-6ca03c7ccb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4bd02c-9a11-4b68-ac09-d1b30372c2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7f5b249-d513-4abf-bdbf-6ca03c7ccb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02330A-09A0-4B77-8911-41DB646DC32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33905B-AF51-46CA-BAA4-0BD2DBFE3D5E}">
  <ds:schemaRefs>
    <ds:schemaRef ds:uri="http://schemas.microsoft.com/sharepoint/v3/contenttype/forms"/>
  </ds:schemaRefs>
</ds:datastoreItem>
</file>

<file path=customXml/itemProps3.xml><?xml version="1.0" encoding="utf-8"?>
<ds:datastoreItem xmlns:ds="http://schemas.openxmlformats.org/officeDocument/2006/customXml" ds:itemID="{A6294589-8B95-4110-BED6-E2C1B26168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4bd02c-9a11-4b68-ac09-d1b30372c2d0"/>
    <ds:schemaRef ds:uri="47f5b249-d513-4abf-bdbf-6ca03c7ccb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Peer Comparison Tool</vt:lpstr>
      <vt:lpstr>All Banks Data</vt:lpstr>
      <vt:lpstr>PG Data</vt:lpstr>
      <vt:lpstr>State Data</vt:lpstr>
      <vt:lpstr>All Banks By UBPR Group</vt:lpstr>
      <vt:lpstr>All Banks Dropdown</vt:lpstr>
      <vt:lpstr>NOTES</vt:lpstr>
      <vt:lpstr>Clients Dropdown</vt:lpstr>
      <vt:lpstr>Client Data</vt:lpstr>
      <vt:lpstr>BankData</vt:lpstr>
      <vt:lpstr>BankDropdown1</vt:lpstr>
      <vt:lpstr>BankDropdown2</vt:lpstr>
      <vt:lpstr>BankDropdown3</vt:lpstr>
      <vt:lpstr>DropdownData</vt:lpstr>
      <vt:lpstr>'Peer Comparison Tool'!Print_Area</vt:lpstr>
      <vt:lpstr>StateDropdownData</vt:lpstr>
      <vt:lpstr>StateList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dc:creator>
  <cp:lastModifiedBy>Wisdom, Sean</cp:lastModifiedBy>
  <cp:lastPrinted>2024-09-06T13:21:50Z</cp:lastPrinted>
  <dcterms:created xsi:type="dcterms:W3CDTF">2018-01-23T12:40:14Z</dcterms:created>
  <dcterms:modified xsi:type="dcterms:W3CDTF">2025-08-19T18:08:37Z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{E408E9C1-D4A4-409A-8D53-FAE63BFB49E2}</vt:lpwstr>
  </property>
  <property fmtid="{D5CDD505-2E9C-101B-9397-08002B2CF9AE}" pid="3" name="ContentTypeId">
    <vt:lpwstr>0x0101005EB4B2EE5F8FAE4D96C069E552388728</vt:lpwstr>
  </property>
</Properties>
</file>